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131"/>
  <workbookPr filterPrivacy="1" defaultThemeVersion="124226"/>
  <xr:revisionPtr revIDLastSave="0" documentId="13_ncr:1_{CC97386D-0933-4FA3-9A03-03505936FBB5}" xr6:coauthVersionLast="47" xr6:coauthVersionMax="47" xr10:uidLastSave="{00000000-0000-0000-0000-000000000000}"/>
  <bookViews>
    <workbookView xWindow="-108" yWindow="-108" windowWidth="23256" windowHeight="12576" firstSheet="5" activeTab="11" xr2:uid="{00000000-000D-0000-FFFF-FFFF00000000}"/>
  </bookViews>
  <sheets>
    <sheet name="GEN0" sheetId="26" r:id="rId1"/>
    <sheet name="AVR0" sheetId="25" r:id="rId2"/>
    <sheet name="GOV0" sheetId="27" r:id="rId3"/>
    <sheet name="PSS0" sheetId="28" r:id="rId4"/>
    <sheet name="PSSE" sheetId="30" r:id="rId5"/>
    <sheet name="AVR" sheetId="31" r:id="rId6"/>
    <sheet name="GEN" sheetId="35" r:id="rId7"/>
    <sheet name="GOV" sheetId="36" r:id="rId8"/>
    <sheet name="Data" sheetId="29" r:id="rId9"/>
    <sheet name="PSS" sheetId="37" r:id="rId10"/>
    <sheet name="AVR-DATABASE" sheetId="38" r:id="rId11"/>
    <sheet name="GEN-DATABASE" sheetId="39" r:id="rId12"/>
    <sheet name="GOV-DATABASE" sheetId="40" r:id="rId13"/>
    <sheet name="RENEW-DATABASE" sheetId="44" r:id="rId14"/>
    <sheet name="PSS-DATABASE" sheetId="41" r:id="rId15"/>
    <sheet name="DATABASE-DYN" sheetId="43" r:id="rId16"/>
    <sheet name="Check" sheetId="42" state="hidden" r:id="rId17"/>
  </sheets>
  <definedNames>
    <definedName name="_xlnm._FilterDatabase" localSheetId="5" hidden="1">AVR!$D$1:$AC$588</definedName>
    <definedName name="_xlnm._FilterDatabase" localSheetId="10" hidden="1">'AVR-DATABASE'!$A$1:$X$92</definedName>
    <definedName name="_xlnm._FilterDatabase" localSheetId="16" hidden="1">Check!$B$1:$R$87</definedName>
    <definedName name="_xlnm._FilterDatabase" localSheetId="8" hidden="1">Data!$H$1:$H$1961</definedName>
    <definedName name="_xlnm._FilterDatabase" localSheetId="11" hidden="1">'GEN-DATABASE'!$A$1:$U$88</definedName>
    <definedName name="_xlnm._FilterDatabase" localSheetId="12" hidden="1">'GOV-DATABASE'!$A$2:$R$93</definedName>
    <definedName name="_xlnm._FilterDatabase" localSheetId="14" hidden="1">'PSS-DATABASE'!$A$2:$AJ$86</definedName>
    <definedName name="_xlnm._FilterDatabase" localSheetId="13" hidden="1">'RENEW-DATABASE'!$A$1:$AK$85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Y6" i="41" l="1"/>
  <c r="AX6" i="41"/>
  <c r="AW6" i="41"/>
  <c r="AV6" i="41"/>
  <c r="AT6" i="41"/>
  <c r="AS6" i="41"/>
  <c r="AP6" i="41"/>
  <c r="AM6" i="41"/>
  <c r="AV2" i="39"/>
  <c r="AR2" i="39"/>
  <c r="Z2" i="39"/>
  <c r="DM8" i="44"/>
  <c r="DK8" i="44"/>
  <c r="DI8" i="44"/>
  <c r="DH8" i="44"/>
  <c r="DG8" i="44"/>
  <c r="CM8" i="44"/>
  <c r="CL8" i="44"/>
  <c r="DM2" i="44"/>
  <c r="DK2" i="44"/>
  <c r="DI2" i="44"/>
  <c r="DG2" i="44"/>
  <c r="DH2" i="44"/>
  <c r="CM2" i="44"/>
  <c r="CL2" i="44"/>
  <c r="CP8" i="44" l="1"/>
  <c r="CP2" i="44"/>
  <c r="CR2" i="44" s="1"/>
  <c r="CQ8" i="44" l="1"/>
  <c r="CO8" i="44"/>
  <c r="CR8" i="44"/>
  <c r="CQ2" i="44"/>
  <c r="CO2" i="44"/>
  <c r="X61" i="29" l="1"/>
  <c r="AT3" i="39"/>
  <c r="AT4" i="39"/>
  <c r="AT5" i="39"/>
  <c r="AT6" i="39"/>
  <c r="AT7" i="39"/>
  <c r="AT8" i="39"/>
  <c r="AT9" i="39"/>
  <c r="AT10" i="39"/>
  <c r="AT11" i="39"/>
  <c r="AT12" i="39"/>
  <c r="AT13" i="39"/>
  <c r="AT14" i="39"/>
  <c r="AT15" i="39"/>
  <c r="AT16" i="39"/>
  <c r="AT17" i="39"/>
  <c r="AT18" i="39"/>
  <c r="AT19" i="39"/>
  <c r="AT20" i="39"/>
  <c r="AT21" i="39"/>
  <c r="AT22" i="39"/>
  <c r="AT23" i="39"/>
  <c r="AT24" i="39"/>
  <c r="AT25" i="39"/>
  <c r="AT26" i="39"/>
  <c r="AT27" i="39"/>
  <c r="AT28" i="39"/>
  <c r="AT29" i="39"/>
  <c r="AT30" i="39"/>
  <c r="AT31" i="39"/>
  <c r="AT32" i="39"/>
  <c r="AT33" i="39"/>
  <c r="AT34" i="39"/>
  <c r="AT35" i="39"/>
  <c r="AT36" i="39"/>
  <c r="AT37" i="39"/>
  <c r="AT38" i="39"/>
  <c r="AT39" i="39"/>
  <c r="AT40" i="39"/>
  <c r="AT41" i="39"/>
  <c r="AT42" i="39"/>
  <c r="AT43" i="39"/>
  <c r="AT45" i="39"/>
  <c r="AT46" i="39"/>
  <c r="AT47" i="39"/>
  <c r="AT48" i="39"/>
  <c r="AT49" i="39"/>
  <c r="AT50" i="39"/>
  <c r="AT51" i="39"/>
  <c r="AT52" i="39"/>
  <c r="AT53" i="39"/>
  <c r="AT54" i="39"/>
  <c r="AT55" i="39"/>
  <c r="AT56" i="39"/>
  <c r="AT57" i="39"/>
  <c r="AT58" i="39"/>
  <c r="AT59" i="39"/>
  <c r="AT60" i="39"/>
  <c r="AT61" i="39"/>
  <c r="AT62" i="39"/>
  <c r="AT63" i="39"/>
  <c r="AT64" i="39"/>
  <c r="AT65" i="39"/>
  <c r="AT66" i="39"/>
  <c r="AT67" i="39"/>
  <c r="AT68" i="39"/>
  <c r="AT69" i="39"/>
  <c r="AT70" i="39"/>
  <c r="AT71" i="39"/>
  <c r="AT72" i="39"/>
  <c r="AT73" i="39"/>
  <c r="AT74" i="39"/>
  <c r="AT75" i="39"/>
  <c r="AT76" i="39"/>
  <c r="AT77" i="39"/>
  <c r="AT78" i="39"/>
  <c r="AT79" i="39"/>
  <c r="AT80" i="39"/>
  <c r="AT81" i="39"/>
  <c r="AT82" i="39"/>
  <c r="AT83" i="39"/>
  <c r="AT84" i="39"/>
  <c r="AT85" i="39"/>
  <c r="AT86" i="39"/>
  <c r="AT87" i="39"/>
  <c r="AT88" i="39"/>
  <c r="AT2" i="39"/>
  <c r="AS3" i="39"/>
  <c r="AS4" i="39"/>
  <c r="AS5" i="39"/>
  <c r="AS6" i="39"/>
  <c r="AS7" i="39"/>
  <c r="AS8" i="39"/>
  <c r="AS9" i="39"/>
  <c r="AS10" i="39"/>
  <c r="AS11" i="39"/>
  <c r="AS12" i="39"/>
  <c r="AS13" i="39"/>
  <c r="AS14" i="39"/>
  <c r="AS15" i="39"/>
  <c r="AS16" i="39"/>
  <c r="AS17" i="39"/>
  <c r="AS18" i="39"/>
  <c r="AS19" i="39"/>
  <c r="AS20" i="39"/>
  <c r="AS21" i="39"/>
  <c r="AS22" i="39"/>
  <c r="AS23" i="39"/>
  <c r="AS24" i="39"/>
  <c r="AS25" i="39"/>
  <c r="AS26" i="39"/>
  <c r="AS27" i="39"/>
  <c r="AS28" i="39"/>
  <c r="AS29" i="39"/>
  <c r="AS30" i="39"/>
  <c r="AS31" i="39"/>
  <c r="AS32" i="39"/>
  <c r="AS33" i="39"/>
  <c r="AS34" i="39"/>
  <c r="AS35" i="39"/>
  <c r="AS36" i="39"/>
  <c r="AS37" i="39"/>
  <c r="AS38" i="39"/>
  <c r="AS39" i="39"/>
  <c r="AS40" i="39"/>
  <c r="AS41" i="39"/>
  <c r="AS42" i="39"/>
  <c r="AS43" i="39"/>
  <c r="AS45" i="39"/>
  <c r="AS46" i="39"/>
  <c r="AS47" i="39"/>
  <c r="AS48" i="39"/>
  <c r="AS49" i="39"/>
  <c r="AS50" i="39"/>
  <c r="AS51" i="39"/>
  <c r="AS52" i="39"/>
  <c r="AS53" i="39"/>
  <c r="AS54" i="39"/>
  <c r="AS55" i="39"/>
  <c r="AS56" i="39"/>
  <c r="AS57" i="39"/>
  <c r="AS58" i="39"/>
  <c r="AS59" i="39"/>
  <c r="AS60" i="39"/>
  <c r="AS61" i="39"/>
  <c r="AS62" i="39"/>
  <c r="AS63" i="39"/>
  <c r="AS64" i="39"/>
  <c r="AS65" i="39"/>
  <c r="AS66" i="39"/>
  <c r="AS67" i="39"/>
  <c r="AS68" i="39"/>
  <c r="AS69" i="39"/>
  <c r="AS70" i="39"/>
  <c r="AS71" i="39"/>
  <c r="AS72" i="39"/>
  <c r="AS73" i="39"/>
  <c r="AS74" i="39"/>
  <c r="AS75" i="39"/>
  <c r="AS76" i="39"/>
  <c r="AS77" i="39"/>
  <c r="AS78" i="39"/>
  <c r="AS79" i="39"/>
  <c r="AS80" i="39"/>
  <c r="AS81" i="39"/>
  <c r="AS82" i="39"/>
  <c r="AS83" i="39"/>
  <c r="AS84" i="39"/>
  <c r="AS85" i="39"/>
  <c r="AS86" i="39"/>
  <c r="AS87" i="39"/>
  <c r="AS88" i="39"/>
  <c r="AS2" i="39"/>
  <c r="AR3" i="39"/>
  <c r="AE3" i="39" s="1"/>
  <c r="AV3" i="39" s="1"/>
  <c r="AX3" i="39" s="1"/>
  <c r="AR4" i="39"/>
  <c r="AE4" i="39" s="1"/>
  <c r="AV4" i="39" s="1"/>
  <c r="AX4" i="39" s="1"/>
  <c r="AR5" i="39"/>
  <c r="AE5" i="39" s="1"/>
  <c r="AV5" i="39" s="1"/>
  <c r="AX5" i="39" s="1"/>
  <c r="AR6" i="39"/>
  <c r="AE6" i="39" s="1"/>
  <c r="AV6" i="39" s="1"/>
  <c r="AX6" i="39" s="1"/>
  <c r="AR7" i="39"/>
  <c r="AE7" i="39" s="1"/>
  <c r="AV7" i="39" s="1"/>
  <c r="AX7" i="39" s="1"/>
  <c r="AR8" i="39"/>
  <c r="AE8" i="39" s="1"/>
  <c r="AV8" i="39" s="1"/>
  <c r="AX8" i="39" s="1"/>
  <c r="AR9" i="39"/>
  <c r="AE9" i="39" s="1"/>
  <c r="AV9" i="39" s="1"/>
  <c r="AX9" i="39" s="1"/>
  <c r="AR10" i="39"/>
  <c r="AE10" i="39" s="1"/>
  <c r="AV10" i="39" s="1"/>
  <c r="AX10" i="39" s="1"/>
  <c r="AR11" i="39"/>
  <c r="AE11" i="39" s="1"/>
  <c r="AV11" i="39" s="1"/>
  <c r="AX11" i="39" s="1"/>
  <c r="AR12" i="39"/>
  <c r="AE12" i="39" s="1"/>
  <c r="AV12" i="39" s="1"/>
  <c r="AX12" i="39" s="1"/>
  <c r="AR13" i="39"/>
  <c r="AE13" i="39" s="1"/>
  <c r="AV13" i="39" s="1"/>
  <c r="AX13" i="39" s="1"/>
  <c r="AR14" i="39"/>
  <c r="AE14" i="39" s="1"/>
  <c r="AV14" i="39" s="1"/>
  <c r="AX14" i="39" s="1"/>
  <c r="AR15" i="39"/>
  <c r="AE15" i="39" s="1"/>
  <c r="AV15" i="39" s="1"/>
  <c r="AX15" i="39" s="1"/>
  <c r="AR16" i="39"/>
  <c r="AE16" i="39" s="1"/>
  <c r="AV16" i="39" s="1"/>
  <c r="AX16" i="39" s="1"/>
  <c r="AR17" i="39"/>
  <c r="AE17" i="39" s="1"/>
  <c r="AV17" i="39" s="1"/>
  <c r="AX17" i="39" s="1"/>
  <c r="AR18" i="39"/>
  <c r="AE18" i="39" s="1"/>
  <c r="AV18" i="39" s="1"/>
  <c r="AX18" i="39" s="1"/>
  <c r="AR19" i="39"/>
  <c r="AE19" i="39" s="1"/>
  <c r="AV19" i="39" s="1"/>
  <c r="AX19" i="39" s="1"/>
  <c r="AR20" i="39"/>
  <c r="AE20" i="39" s="1"/>
  <c r="AV20" i="39" s="1"/>
  <c r="AX20" i="39" s="1"/>
  <c r="AR21" i="39"/>
  <c r="AE21" i="39" s="1"/>
  <c r="AV21" i="39" s="1"/>
  <c r="AX21" i="39" s="1"/>
  <c r="AR22" i="39"/>
  <c r="AE22" i="39" s="1"/>
  <c r="AV22" i="39" s="1"/>
  <c r="AX22" i="39" s="1"/>
  <c r="AR23" i="39"/>
  <c r="AE23" i="39" s="1"/>
  <c r="AV23" i="39" s="1"/>
  <c r="AX23" i="39" s="1"/>
  <c r="AR24" i="39"/>
  <c r="AE24" i="39" s="1"/>
  <c r="AV24" i="39" s="1"/>
  <c r="AX24" i="39" s="1"/>
  <c r="AR25" i="39"/>
  <c r="AE25" i="39" s="1"/>
  <c r="AV25" i="39" s="1"/>
  <c r="AX25" i="39" s="1"/>
  <c r="AR26" i="39"/>
  <c r="AE26" i="39" s="1"/>
  <c r="AV26" i="39" s="1"/>
  <c r="AX26" i="39" s="1"/>
  <c r="AR27" i="39"/>
  <c r="AE27" i="39" s="1"/>
  <c r="AV27" i="39" s="1"/>
  <c r="AX27" i="39" s="1"/>
  <c r="AR28" i="39"/>
  <c r="AE28" i="39" s="1"/>
  <c r="AV28" i="39" s="1"/>
  <c r="AX28" i="39" s="1"/>
  <c r="AR29" i="39"/>
  <c r="AE29" i="39" s="1"/>
  <c r="AV29" i="39" s="1"/>
  <c r="AX29" i="39" s="1"/>
  <c r="AR30" i="39"/>
  <c r="AE30" i="39" s="1"/>
  <c r="AV30" i="39" s="1"/>
  <c r="AX30" i="39" s="1"/>
  <c r="AR31" i="39"/>
  <c r="AE31" i="39" s="1"/>
  <c r="AV31" i="39" s="1"/>
  <c r="AX31" i="39" s="1"/>
  <c r="AR32" i="39"/>
  <c r="AE32" i="39" s="1"/>
  <c r="AV32" i="39" s="1"/>
  <c r="AX32" i="39" s="1"/>
  <c r="AR33" i="39"/>
  <c r="AE33" i="39" s="1"/>
  <c r="AV33" i="39" s="1"/>
  <c r="AX33" i="39" s="1"/>
  <c r="AR34" i="39"/>
  <c r="AE34" i="39" s="1"/>
  <c r="AV34" i="39" s="1"/>
  <c r="AX34" i="39" s="1"/>
  <c r="AR35" i="39"/>
  <c r="AE35" i="39" s="1"/>
  <c r="AV35" i="39" s="1"/>
  <c r="AX35" i="39" s="1"/>
  <c r="AR36" i="39"/>
  <c r="AE36" i="39" s="1"/>
  <c r="AV36" i="39" s="1"/>
  <c r="AX36" i="39" s="1"/>
  <c r="AR37" i="39"/>
  <c r="AE37" i="39" s="1"/>
  <c r="AV37" i="39" s="1"/>
  <c r="AX37" i="39" s="1"/>
  <c r="AR38" i="39"/>
  <c r="AE38" i="39" s="1"/>
  <c r="AV38" i="39" s="1"/>
  <c r="AX38" i="39" s="1"/>
  <c r="AR39" i="39"/>
  <c r="AE39" i="39" s="1"/>
  <c r="AV39" i="39" s="1"/>
  <c r="AX39" i="39" s="1"/>
  <c r="AR40" i="39"/>
  <c r="AE40" i="39" s="1"/>
  <c r="AV40" i="39" s="1"/>
  <c r="AX40" i="39" s="1"/>
  <c r="AR41" i="39"/>
  <c r="AE41" i="39" s="1"/>
  <c r="AV41" i="39" s="1"/>
  <c r="AX41" i="39" s="1"/>
  <c r="AR42" i="39"/>
  <c r="AE42" i="39" s="1"/>
  <c r="AV42" i="39" s="1"/>
  <c r="AX42" i="39" s="1"/>
  <c r="AR43" i="39"/>
  <c r="AE43" i="39" s="1"/>
  <c r="AV43" i="39" s="1"/>
  <c r="AX43" i="39" s="1"/>
  <c r="AR45" i="39"/>
  <c r="AE45" i="39" s="1"/>
  <c r="AV45" i="39" s="1"/>
  <c r="AX45" i="39" s="1"/>
  <c r="AR46" i="39"/>
  <c r="AE46" i="39" s="1"/>
  <c r="AV46" i="39" s="1"/>
  <c r="AX46" i="39" s="1"/>
  <c r="AR47" i="39"/>
  <c r="AE47" i="39" s="1"/>
  <c r="AV47" i="39" s="1"/>
  <c r="AX47" i="39" s="1"/>
  <c r="AR48" i="39"/>
  <c r="AE48" i="39" s="1"/>
  <c r="AV48" i="39" s="1"/>
  <c r="AX48" i="39" s="1"/>
  <c r="AR49" i="39"/>
  <c r="AE49" i="39" s="1"/>
  <c r="AV49" i="39" s="1"/>
  <c r="AX49" i="39" s="1"/>
  <c r="AR50" i="39"/>
  <c r="AE50" i="39" s="1"/>
  <c r="AV50" i="39" s="1"/>
  <c r="AX50" i="39" s="1"/>
  <c r="AR51" i="39"/>
  <c r="AE51" i="39" s="1"/>
  <c r="AV51" i="39" s="1"/>
  <c r="AX51" i="39" s="1"/>
  <c r="AR52" i="39"/>
  <c r="AE52" i="39" s="1"/>
  <c r="AV52" i="39" s="1"/>
  <c r="AX52" i="39" s="1"/>
  <c r="AR53" i="39"/>
  <c r="AE53" i="39" s="1"/>
  <c r="AV53" i="39" s="1"/>
  <c r="AX53" i="39" s="1"/>
  <c r="AR54" i="39"/>
  <c r="AE54" i="39" s="1"/>
  <c r="AV54" i="39" s="1"/>
  <c r="AX54" i="39" s="1"/>
  <c r="AR55" i="39"/>
  <c r="AE55" i="39" s="1"/>
  <c r="AV55" i="39" s="1"/>
  <c r="AX55" i="39" s="1"/>
  <c r="AR56" i="39"/>
  <c r="AE56" i="39" s="1"/>
  <c r="AV56" i="39" s="1"/>
  <c r="AX56" i="39" s="1"/>
  <c r="AR57" i="39"/>
  <c r="AE57" i="39" s="1"/>
  <c r="AV57" i="39" s="1"/>
  <c r="AX57" i="39" s="1"/>
  <c r="AR58" i="39"/>
  <c r="AE58" i="39" s="1"/>
  <c r="AV58" i="39" s="1"/>
  <c r="AX58" i="39" s="1"/>
  <c r="AR59" i="39"/>
  <c r="AE59" i="39" s="1"/>
  <c r="AV59" i="39" s="1"/>
  <c r="AX59" i="39" s="1"/>
  <c r="AR60" i="39"/>
  <c r="AE60" i="39" s="1"/>
  <c r="AV60" i="39" s="1"/>
  <c r="AX60" i="39" s="1"/>
  <c r="AR61" i="39"/>
  <c r="AE61" i="39" s="1"/>
  <c r="AV61" i="39" s="1"/>
  <c r="AX61" i="39" s="1"/>
  <c r="AR62" i="39"/>
  <c r="AE62" i="39" s="1"/>
  <c r="AV62" i="39" s="1"/>
  <c r="AX62" i="39" s="1"/>
  <c r="AR63" i="39"/>
  <c r="AE63" i="39" s="1"/>
  <c r="AV63" i="39" s="1"/>
  <c r="AX63" i="39" s="1"/>
  <c r="AR64" i="39"/>
  <c r="AE64" i="39" s="1"/>
  <c r="AV64" i="39" s="1"/>
  <c r="AX64" i="39" s="1"/>
  <c r="AR65" i="39"/>
  <c r="AE65" i="39" s="1"/>
  <c r="AV65" i="39" s="1"/>
  <c r="AX65" i="39" s="1"/>
  <c r="AR66" i="39"/>
  <c r="AE66" i="39" s="1"/>
  <c r="AV66" i="39" s="1"/>
  <c r="AX66" i="39" s="1"/>
  <c r="AR67" i="39"/>
  <c r="AE67" i="39" s="1"/>
  <c r="AV67" i="39" s="1"/>
  <c r="AX67" i="39" s="1"/>
  <c r="AR68" i="39"/>
  <c r="AE68" i="39" s="1"/>
  <c r="AV68" i="39" s="1"/>
  <c r="AX68" i="39" s="1"/>
  <c r="AR69" i="39"/>
  <c r="AE69" i="39" s="1"/>
  <c r="AV69" i="39" s="1"/>
  <c r="AX69" i="39" s="1"/>
  <c r="AR70" i="39"/>
  <c r="AE70" i="39" s="1"/>
  <c r="AV70" i="39" s="1"/>
  <c r="AX70" i="39" s="1"/>
  <c r="AR71" i="39"/>
  <c r="AE71" i="39" s="1"/>
  <c r="AV71" i="39" s="1"/>
  <c r="AX71" i="39" s="1"/>
  <c r="AR72" i="39"/>
  <c r="AE72" i="39" s="1"/>
  <c r="AV72" i="39" s="1"/>
  <c r="AX72" i="39" s="1"/>
  <c r="AR73" i="39"/>
  <c r="AE73" i="39" s="1"/>
  <c r="AV73" i="39" s="1"/>
  <c r="AX73" i="39" s="1"/>
  <c r="AR74" i="39"/>
  <c r="AE74" i="39" s="1"/>
  <c r="AV74" i="39" s="1"/>
  <c r="AX74" i="39" s="1"/>
  <c r="AR75" i="39"/>
  <c r="AE75" i="39" s="1"/>
  <c r="AV75" i="39" s="1"/>
  <c r="AX75" i="39" s="1"/>
  <c r="AR76" i="39"/>
  <c r="AE76" i="39" s="1"/>
  <c r="AV76" i="39" s="1"/>
  <c r="AX76" i="39" s="1"/>
  <c r="AR77" i="39"/>
  <c r="AE77" i="39" s="1"/>
  <c r="AV77" i="39" s="1"/>
  <c r="AX77" i="39" s="1"/>
  <c r="AR78" i="39"/>
  <c r="AE78" i="39" s="1"/>
  <c r="AV78" i="39" s="1"/>
  <c r="AX78" i="39" s="1"/>
  <c r="AR79" i="39"/>
  <c r="AE79" i="39" s="1"/>
  <c r="AV79" i="39" s="1"/>
  <c r="AX79" i="39" s="1"/>
  <c r="AR80" i="39"/>
  <c r="AE80" i="39" s="1"/>
  <c r="AV80" i="39" s="1"/>
  <c r="AX80" i="39" s="1"/>
  <c r="AR81" i="39"/>
  <c r="AE81" i="39" s="1"/>
  <c r="AV81" i="39" s="1"/>
  <c r="AX81" i="39" s="1"/>
  <c r="AR82" i="39"/>
  <c r="AE82" i="39" s="1"/>
  <c r="AV82" i="39" s="1"/>
  <c r="AX82" i="39" s="1"/>
  <c r="AR83" i="39"/>
  <c r="AE83" i="39" s="1"/>
  <c r="AV83" i="39" s="1"/>
  <c r="AX83" i="39" s="1"/>
  <c r="AR84" i="39"/>
  <c r="AE84" i="39" s="1"/>
  <c r="AV84" i="39" s="1"/>
  <c r="AX84" i="39" s="1"/>
  <c r="AR85" i="39"/>
  <c r="AE85" i="39" s="1"/>
  <c r="AV85" i="39" s="1"/>
  <c r="AX85" i="39" s="1"/>
  <c r="AR86" i="39"/>
  <c r="AE86" i="39" s="1"/>
  <c r="AV86" i="39" s="1"/>
  <c r="AX86" i="39" s="1"/>
  <c r="AR87" i="39"/>
  <c r="AE87" i="39" s="1"/>
  <c r="AV87" i="39" s="1"/>
  <c r="AX87" i="39" s="1"/>
  <c r="AR88" i="39"/>
  <c r="AE88" i="39" s="1"/>
  <c r="AV88" i="39" s="1"/>
  <c r="AX88" i="39" s="1"/>
  <c r="AE2" i="39"/>
  <c r="AX2" i="39" s="1"/>
  <c r="X3" i="39"/>
  <c r="X4" i="39"/>
  <c r="X5" i="39"/>
  <c r="X6" i="39"/>
  <c r="X7" i="39"/>
  <c r="X8" i="39"/>
  <c r="X9" i="39"/>
  <c r="X10" i="39"/>
  <c r="X11" i="39"/>
  <c r="X12" i="39"/>
  <c r="X13" i="39"/>
  <c r="X14" i="39"/>
  <c r="X15" i="39"/>
  <c r="X16" i="39"/>
  <c r="X17" i="39"/>
  <c r="X18" i="39"/>
  <c r="X19" i="39"/>
  <c r="X20" i="39"/>
  <c r="X21" i="39"/>
  <c r="X22" i="39"/>
  <c r="X23" i="39"/>
  <c r="X24" i="39"/>
  <c r="X25" i="39"/>
  <c r="X26" i="39"/>
  <c r="X27" i="39"/>
  <c r="X28" i="39"/>
  <c r="X29" i="39"/>
  <c r="X30" i="39"/>
  <c r="X31" i="39"/>
  <c r="X32" i="39"/>
  <c r="X33" i="39"/>
  <c r="X34" i="39"/>
  <c r="X35" i="39"/>
  <c r="X36" i="39"/>
  <c r="X37" i="39"/>
  <c r="X38" i="39"/>
  <c r="X39" i="39"/>
  <c r="X40" i="39"/>
  <c r="X41" i="39"/>
  <c r="X42" i="39"/>
  <c r="X43" i="39"/>
  <c r="X45" i="39"/>
  <c r="X46" i="39"/>
  <c r="X47" i="39"/>
  <c r="X48" i="39"/>
  <c r="X49" i="39"/>
  <c r="X50" i="39"/>
  <c r="X51" i="39"/>
  <c r="X52" i="39"/>
  <c r="X53" i="39"/>
  <c r="X54" i="39"/>
  <c r="X55" i="39"/>
  <c r="X56" i="39"/>
  <c r="X57" i="39"/>
  <c r="X58" i="39"/>
  <c r="X59" i="39"/>
  <c r="X60" i="39"/>
  <c r="X61" i="39"/>
  <c r="X62" i="39"/>
  <c r="X63" i="39"/>
  <c r="X64" i="39"/>
  <c r="X65" i="39"/>
  <c r="X66" i="39"/>
  <c r="X67" i="39"/>
  <c r="X68" i="39"/>
  <c r="X69" i="39"/>
  <c r="X70" i="39"/>
  <c r="X71" i="39"/>
  <c r="X72" i="39"/>
  <c r="X73" i="39"/>
  <c r="X74" i="39"/>
  <c r="X75" i="39"/>
  <c r="X76" i="39"/>
  <c r="X77" i="39"/>
  <c r="X78" i="39"/>
  <c r="X79" i="39"/>
  <c r="X80" i="39"/>
  <c r="X81" i="39"/>
  <c r="X82" i="39"/>
  <c r="X83" i="39"/>
  <c r="X84" i="39"/>
  <c r="X85" i="39"/>
  <c r="X86" i="39"/>
  <c r="X87" i="39"/>
  <c r="X88" i="39"/>
  <c r="X2" i="39"/>
  <c r="AA2" i="39" l="1"/>
  <c r="W2" i="39"/>
  <c r="AA88" i="39"/>
  <c r="AC88" i="39" s="1"/>
  <c r="W88" i="39"/>
  <c r="AA87" i="39"/>
  <c r="AC87" i="39" s="1"/>
  <c r="W87" i="39"/>
  <c r="AA86" i="39"/>
  <c r="AC86" i="39" s="1"/>
  <c r="W86" i="39"/>
  <c r="AA85" i="39"/>
  <c r="W85" i="39"/>
  <c r="AA84" i="39"/>
  <c r="AC84" i="39" s="1"/>
  <c r="W84" i="39"/>
  <c r="AA83" i="39"/>
  <c r="AC83" i="39" s="1"/>
  <c r="W83" i="39"/>
  <c r="AA82" i="39"/>
  <c r="AC82" i="39" s="1"/>
  <c r="W82" i="39"/>
  <c r="AA81" i="39"/>
  <c r="AC81" i="39" s="1"/>
  <c r="W81" i="39"/>
  <c r="AA80" i="39"/>
  <c r="AC80" i="39" s="1"/>
  <c r="W80" i="39"/>
  <c r="AA79" i="39"/>
  <c r="Z79" i="39" s="1"/>
  <c r="W79" i="39"/>
  <c r="AA78" i="39"/>
  <c r="Z78" i="39" s="1"/>
  <c r="W78" i="39"/>
  <c r="AA77" i="39"/>
  <c r="AC77" i="39" s="1"/>
  <c r="W77" i="39"/>
  <c r="AA76" i="39"/>
  <c r="AC76" i="39" s="1"/>
  <c r="W76" i="39"/>
  <c r="AA75" i="39"/>
  <c r="AC75" i="39" s="1"/>
  <c r="W75" i="39"/>
  <c r="AA74" i="39"/>
  <c r="AC74" i="39" s="1"/>
  <c r="W74" i="39"/>
  <c r="AA73" i="39"/>
  <c r="W73" i="39"/>
  <c r="AA72" i="39"/>
  <c r="AC72" i="39" s="1"/>
  <c r="W72" i="39"/>
  <c r="AA71" i="39"/>
  <c r="AC71" i="39" s="1"/>
  <c r="W71" i="39"/>
  <c r="AA70" i="39"/>
  <c r="AC70" i="39" s="1"/>
  <c r="W70" i="39"/>
  <c r="AA69" i="39"/>
  <c r="AC69" i="39" s="1"/>
  <c r="W69" i="39"/>
  <c r="AA68" i="39"/>
  <c r="AC68" i="39" s="1"/>
  <c r="W68" i="39"/>
  <c r="AA67" i="39"/>
  <c r="Z67" i="39" s="1"/>
  <c r="W67" i="39"/>
  <c r="AA66" i="39"/>
  <c r="Z66" i="39" s="1"/>
  <c r="W66" i="39"/>
  <c r="AA65" i="39"/>
  <c r="AC65" i="39" s="1"/>
  <c r="W65" i="39"/>
  <c r="AA64" i="39"/>
  <c r="AC64" i="39" s="1"/>
  <c r="W64" i="39"/>
  <c r="AA63" i="39"/>
  <c r="AC63" i="39" s="1"/>
  <c r="W63" i="39"/>
  <c r="AA62" i="39"/>
  <c r="AC62" i="39" s="1"/>
  <c r="W62" i="39"/>
  <c r="AA61" i="39"/>
  <c r="AC61" i="39" s="1"/>
  <c r="W61" i="39"/>
  <c r="AA60" i="39"/>
  <c r="AC60" i="39" s="1"/>
  <c r="W60" i="39"/>
  <c r="AA59" i="39"/>
  <c r="AC59" i="39" s="1"/>
  <c r="W59" i="39"/>
  <c r="AA58" i="39"/>
  <c r="AC58" i="39" s="1"/>
  <c r="W58" i="39"/>
  <c r="AA57" i="39"/>
  <c r="AC57" i="39" s="1"/>
  <c r="W57" i="39"/>
  <c r="AA56" i="39"/>
  <c r="AC56" i="39" s="1"/>
  <c r="W56" i="39"/>
  <c r="AA55" i="39"/>
  <c r="W55" i="39"/>
  <c r="AA54" i="39"/>
  <c r="Z54" i="39" s="1"/>
  <c r="W54" i="39"/>
  <c r="AA53" i="39"/>
  <c r="AC53" i="39" s="1"/>
  <c r="W53" i="39"/>
  <c r="AA52" i="39"/>
  <c r="AC52" i="39" s="1"/>
  <c r="W52" i="39"/>
  <c r="AA51" i="39"/>
  <c r="AC51" i="39" s="1"/>
  <c r="W51" i="39"/>
  <c r="AA50" i="39"/>
  <c r="AC50" i="39" s="1"/>
  <c r="W50" i="39"/>
  <c r="AA49" i="39"/>
  <c r="AC49" i="39" s="1"/>
  <c r="W49" i="39"/>
  <c r="AA48" i="39"/>
  <c r="AC48" i="39" s="1"/>
  <c r="W48" i="39"/>
  <c r="AA47" i="39"/>
  <c r="AC47" i="39" s="1"/>
  <c r="W47" i="39"/>
  <c r="AA46" i="39"/>
  <c r="AC46" i="39" s="1"/>
  <c r="W46" i="39"/>
  <c r="AA45" i="39"/>
  <c r="AC45" i="39" s="1"/>
  <c r="W45" i="39"/>
  <c r="AA43" i="39"/>
  <c r="AC43" i="39" s="1"/>
  <c r="W43" i="39"/>
  <c r="AA42" i="39"/>
  <c r="Z42" i="39" s="1"/>
  <c r="W42" i="39"/>
  <c r="AA41" i="39"/>
  <c r="Z41" i="39" s="1"/>
  <c r="W41" i="39"/>
  <c r="AA40" i="39"/>
  <c r="AC40" i="39" s="1"/>
  <c r="W40" i="39"/>
  <c r="AA39" i="39"/>
  <c r="AC39" i="39" s="1"/>
  <c r="W39" i="39"/>
  <c r="AA38" i="39"/>
  <c r="AC38" i="39" s="1"/>
  <c r="W38" i="39"/>
  <c r="AA37" i="39"/>
  <c r="AC37" i="39" s="1"/>
  <c r="W37" i="39"/>
  <c r="AA36" i="39"/>
  <c r="AC36" i="39" s="1"/>
  <c r="W36" i="39"/>
  <c r="AA35" i="39"/>
  <c r="AC35" i="39" s="1"/>
  <c r="W35" i="39"/>
  <c r="AA34" i="39"/>
  <c r="AC34" i="39" s="1"/>
  <c r="W34" i="39"/>
  <c r="AA33" i="39"/>
  <c r="AC33" i="39" s="1"/>
  <c r="W33" i="39"/>
  <c r="AA32" i="39"/>
  <c r="AC32" i="39" s="1"/>
  <c r="W32" i="39"/>
  <c r="AA31" i="39"/>
  <c r="AC31" i="39" s="1"/>
  <c r="W31" i="39"/>
  <c r="AA30" i="39"/>
  <c r="Z30" i="39" s="1"/>
  <c r="W30" i="39"/>
  <c r="AA29" i="39"/>
  <c r="Z29" i="39" s="1"/>
  <c r="W29" i="39"/>
  <c r="AA28" i="39"/>
  <c r="AC28" i="39" s="1"/>
  <c r="W28" i="39"/>
  <c r="AA27" i="39"/>
  <c r="AC27" i="39" s="1"/>
  <c r="W27" i="39"/>
  <c r="AA26" i="39"/>
  <c r="AC26" i="39" s="1"/>
  <c r="W26" i="39"/>
  <c r="AA25" i="39"/>
  <c r="AC25" i="39" s="1"/>
  <c r="W25" i="39"/>
  <c r="AA24" i="39"/>
  <c r="AC24" i="39" s="1"/>
  <c r="W24" i="39"/>
  <c r="AA23" i="39"/>
  <c r="W23" i="39"/>
  <c r="AA22" i="39"/>
  <c r="AC22" i="39" s="1"/>
  <c r="W22" i="39"/>
  <c r="AA21" i="39"/>
  <c r="AC21" i="39" s="1"/>
  <c r="W21" i="39"/>
  <c r="AA20" i="39"/>
  <c r="AC20" i="39" s="1"/>
  <c r="W20" i="39"/>
  <c r="AA19" i="39"/>
  <c r="AC19" i="39" s="1"/>
  <c r="W19" i="39"/>
  <c r="AA18" i="39"/>
  <c r="Z18" i="39" s="1"/>
  <c r="W18" i="39"/>
  <c r="AA17" i="39"/>
  <c r="Z17" i="39" s="1"/>
  <c r="W17" i="39"/>
  <c r="AA16" i="39"/>
  <c r="AC16" i="39" s="1"/>
  <c r="W16" i="39"/>
  <c r="AA15" i="39"/>
  <c r="AC15" i="39"/>
  <c r="W15" i="39"/>
  <c r="AA14" i="39"/>
  <c r="AC14" i="39"/>
  <c r="W14" i="39"/>
  <c r="AA13" i="39"/>
  <c r="Z13" i="39" s="1"/>
  <c r="W13" i="39"/>
  <c r="AA12" i="39"/>
  <c r="AC12" i="39" s="1"/>
  <c r="W12" i="39"/>
  <c r="AA11" i="39"/>
  <c r="AC11" i="39" s="1"/>
  <c r="W11" i="39"/>
  <c r="AA10" i="39"/>
  <c r="AC10" i="39" s="1"/>
  <c r="W10" i="39"/>
  <c r="AA9" i="39"/>
  <c r="AC9" i="39" s="1"/>
  <c r="W9" i="39"/>
  <c r="AA8" i="39"/>
  <c r="AC8" i="39" s="1"/>
  <c r="W8" i="39"/>
  <c r="AA7" i="39"/>
  <c r="AC7" i="39"/>
  <c r="W7" i="39"/>
  <c r="AA6" i="39"/>
  <c r="Z6" i="39" s="1"/>
  <c r="W6" i="39"/>
  <c r="AA5" i="39"/>
  <c r="Z5" i="39" s="1"/>
  <c r="W5" i="39"/>
  <c r="AA4" i="39"/>
  <c r="AC4" i="39" s="1"/>
  <c r="W4" i="39"/>
  <c r="AA3" i="39"/>
  <c r="AC3" i="39" s="1"/>
  <c r="W3" i="39"/>
  <c r="AA60" i="29"/>
  <c r="Y61" i="29"/>
  <c r="AC85" i="39"/>
  <c r="AC73" i="39"/>
  <c r="AC23" i="39"/>
  <c r="AB79" i="39"/>
  <c r="AB41" i="39"/>
  <c r="AC55" i="39"/>
  <c r="V85" i="42"/>
  <c r="W86" i="42"/>
  <c r="V86" i="42"/>
  <c r="S3" i="42"/>
  <c r="S4" i="42"/>
  <c r="S5" i="42"/>
  <c r="S6" i="42"/>
  <c r="S7" i="42"/>
  <c r="S8" i="42"/>
  <c r="S9" i="42"/>
  <c r="S10" i="42"/>
  <c r="S11" i="42"/>
  <c r="S12" i="42"/>
  <c r="S13" i="42"/>
  <c r="S14" i="42"/>
  <c r="S15" i="42"/>
  <c r="S16" i="42"/>
  <c r="S17" i="42"/>
  <c r="S18" i="42"/>
  <c r="S19" i="42"/>
  <c r="S20" i="42"/>
  <c r="S21" i="42"/>
  <c r="S22" i="42"/>
  <c r="S23" i="42"/>
  <c r="S24" i="42"/>
  <c r="S25" i="42"/>
  <c r="S26" i="42"/>
  <c r="S27" i="42"/>
  <c r="S28" i="42"/>
  <c r="S29" i="42"/>
  <c r="S30" i="42"/>
  <c r="S31" i="42"/>
  <c r="S32" i="42"/>
  <c r="S33" i="42"/>
  <c r="S34" i="42"/>
  <c r="S35" i="42"/>
  <c r="S36" i="42"/>
  <c r="S37" i="42"/>
  <c r="S38" i="42"/>
  <c r="S39" i="42"/>
  <c r="S40" i="42"/>
  <c r="S41" i="42"/>
  <c r="S42" i="42"/>
  <c r="S43" i="42"/>
  <c r="S44" i="42"/>
  <c r="S45" i="42"/>
  <c r="S46" i="42"/>
  <c r="S47" i="42"/>
  <c r="S48" i="42"/>
  <c r="S49" i="42"/>
  <c r="S50" i="42"/>
  <c r="S51" i="42"/>
  <c r="S52" i="42"/>
  <c r="S53" i="42"/>
  <c r="S54" i="42"/>
  <c r="S55" i="42"/>
  <c r="S56" i="42"/>
  <c r="S57" i="42"/>
  <c r="S58" i="42"/>
  <c r="S59" i="42"/>
  <c r="S60" i="42"/>
  <c r="S61" i="42"/>
  <c r="S62" i="42"/>
  <c r="S63" i="42"/>
  <c r="S64" i="42"/>
  <c r="S65" i="42"/>
  <c r="S66" i="42"/>
  <c r="S67" i="42"/>
  <c r="S68" i="42"/>
  <c r="S69" i="42"/>
  <c r="S70" i="42"/>
  <c r="S71" i="42"/>
  <c r="S72" i="42"/>
  <c r="S73" i="42"/>
  <c r="S74" i="42"/>
  <c r="S75" i="42"/>
  <c r="S76" i="42"/>
  <c r="S77" i="42"/>
  <c r="S78" i="42"/>
  <c r="S79" i="42"/>
  <c r="S80" i="42"/>
  <c r="S81" i="42"/>
  <c r="S82" i="42"/>
  <c r="S83" i="42"/>
  <c r="S84" i="42"/>
  <c r="S85" i="42"/>
  <c r="S86" i="42"/>
  <c r="S87" i="42"/>
  <c r="S2" i="42"/>
  <c r="N3" i="42"/>
  <c r="N4" i="42"/>
  <c r="N5" i="42"/>
  <c r="N6" i="42"/>
  <c r="N7" i="42"/>
  <c r="N8" i="42"/>
  <c r="N9" i="42"/>
  <c r="N10" i="42"/>
  <c r="N11" i="42"/>
  <c r="N12" i="42"/>
  <c r="N13" i="42"/>
  <c r="N14" i="42"/>
  <c r="N15" i="42"/>
  <c r="N16" i="42"/>
  <c r="N17" i="42"/>
  <c r="N18" i="42"/>
  <c r="N19" i="42"/>
  <c r="N20" i="42"/>
  <c r="N21" i="42"/>
  <c r="N22" i="42"/>
  <c r="N23" i="42"/>
  <c r="N24" i="42"/>
  <c r="N25" i="42"/>
  <c r="N26" i="42"/>
  <c r="N27" i="42"/>
  <c r="N28" i="42"/>
  <c r="N29" i="42"/>
  <c r="N30" i="42"/>
  <c r="N31" i="42"/>
  <c r="N32" i="42"/>
  <c r="N33" i="42"/>
  <c r="N34" i="42"/>
  <c r="N35" i="42"/>
  <c r="N36" i="42"/>
  <c r="N37" i="42"/>
  <c r="N38" i="42"/>
  <c r="N39" i="42"/>
  <c r="N40" i="42"/>
  <c r="N41" i="42"/>
  <c r="N42" i="42"/>
  <c r="N43" i="42"/>
  <c r="N44" i="42"/>
  <c r="N45" i="42"/>
  <c r="N46" i="42"/>
  <c r="N47" i="42"/>
  <c r="N48" i="42"/>
  <c r="N49" i="42"/>
  <c r="N50" i="42"/>
  <c r="N51" i="42"/>
  <c r="N52" i="42"/>
  <c r="N53" i="42"/>
  <c r="N54" i="42"/>
  <c r="N55" i="42"/>
  <c r="N56" i="42"/>
  <c r="N57" i="42"/>
  <c r="N58" i="42"/>
  <c r="N59" i="42"/>
  <c r="N60" i="42"/>
  <c r="N61" i="42"/>
  <c r="N62" i="42"/>
  <c r="N63" i="42"/>
  <c r="N64" i="42"/>
  <c r="N65" i="42"/>
  <c r="N66" i="42"/>
  <c r="N67" i="42"/>
  <c r="N68" i="42"/>
  <c r="N69" i="42"/>
  <c r="N70" i="42"/>
  <c r="N71" i="42"/>
  <c r="N72" i="42"/>
  <c r="N73" i="42"/>
  <c r="N74" i="42"/>
  <c r="N75" i="42"/>
  <c r="N76" i="42"/>
  <c r="N77" i="42"/>
  <c r="N78" i="42"/>
  <c r="N79" i="42"/>
  <c r="N80" i="42"/>
  <c r="N81" i="42"/>
  <c r="N82" i="42"/>
  <c r="N83" i="42"/>
  <c r="N84" i="42"/>
  <c r="N85" i="42"/>
  <c r="N86" i="42"/>
  <c r="N87" i="42"/>
  <c r="N2" i="42"/>
  <c r="D3" i="42"/>
  <c r="D4" i="42"/>
  <c r="D5" i="42"/>
  <c r="D6" i="42"/>
  <c r="D7" i="42"/>
  <c r="D8" i="42"/>
  <c r="D9" i="42"/>
  <c r="D10" i="42"/>
  <c r="D11" i="42"/>
  <c r="D12" i="42"/>
  <c r="D13" i="42"/>
  <c r="D14" i="42"/>
  <c r="D15" i="42"/>
  <c r="D16" i="42"/>
  <c r="D17" i="42"/>
  <c r="D18" i="42"/>
  <c r="D19" i="42"/>
  <c r="D20" i="42"/>
  <c r="D21" i="42"/>
  <c r="D22" i="42"/>
  <c r="D23" i="42"/>
  <c r="D24" i="42"/>
  <c r="D25" i="42"/>
  <c r="D26" i="42"/>
  <c r="D27" i="42"/>
  <c r="D28" i="42"/>
  <c r="D29" i="42"/>
  <c r="D30" i="42"/>
  <c r="D31" i="42"/>
  <c r="D32" i="42"/>
  <c r="D33" i="42"/>
  <c r="D34" i="42"/>
  <c r="D35" i="42"/>
  <c r="D36" i="42"/>
  <c r="D37" i="42"/>
  <c r="D38" i="42"/>
  <c r="D39" i="42"/>
  <c r="D40" i="42"/>
  <c r="D41" i="42"/>
  <c r="D42" i="42"/>
  <c r="D43" i="42"/>
  <c r="D44" i="42"/>
  <c r="D45" i="42"/>
  <c r="D46" i="42"/>
  <c r="D47" i="42"/>
  <c r="D48" i="42"/>
  <c r="D49" i="42"/>
  <c r="D50" i="42"/>
  <c r="D51" i="42"/>
  <c r="D52" i="42"/>
  <c r="D53" i="42"/>
  <c r="D54" i="42"/>
  <c r="D55" i="42"/>
  <c r="D56" i="42"/>
  <c r="D57" i="42"/>
  <c r="D58" i="42"/>
  <c r="D59" i="42"/>
  <c r="D60" i="42"/>
  <c r="D61" i="42"/>
  <c r="D62" i="42"/>
  <c r="D63" i="42"/>
  <c r="D64" i="42"/>
  <c r="D65" i="42"/>
  <c r="D66" i="42"/>
  <c r="D67" i="42"/>
  <c r="D68" i="42"/>
  <c r="D69" i="42"/>
  <c r="D70" i="42"/>
  <c r="D71" i="42"/>
  <c r="D72" i="42"/>
  <c r="D73" i="42"/>
  <c r="D74" i="42"/>
  <c r="D75" i="42"/>
  <c r="D76" i="42"/>
  <c r="D77" i="42"/>
  <c r="D78" i="42"/>
  <c r="D79" i="42"/>
  <c r="D80" i="42"/>
  <c r="D81" i="42"/>
  <c r="D82" i="42"/>
  <c r="D83" i="42"/>
  <c r="D84" i="42"/>
  <c r="D85" i="42"/>
  <c r="D86" i="42"/>
  <c r="D87" i="42"/>
  <c r="D2" i="42"/>
  <c r="I3" i="42"/>
  <c r="I4" i="42"/>
  <c r="I5" i="42"/>
  <c r="I6" i="42"/>
  <c r="I7" i="42"/>
  <c r="I8" i="42"/>
  <c r="I9" i="42"/>
  <c r="I10" i="42"/>
  <c r="I11" i="42"/>
  <c r="I12" i="42"/>
  <c r="I13" i="42"/>
  <c r="I14" i="42"/>
  <c r="I15" i="42"/>
  <c r="I16" i="42"/>
  <c r="I17" i="42"/>
  <c r="I18" i="42"/>
  <c r="I19" i="42"/>
  <c r="I20" i="42"/>
  <c r="I21" i="42"/>
  <c r="I22" i="42"/>
  <c r="I23" i="42"/>
  <c r="I24" i="42"/>
  <c r="I25" i="42"/>
  <c r="I26" i="42"/>
  <c r="I27" i="42"/>
  <c r="I28" i="42"/>
  <c r="I29" i="42"/>
  <c r="I30" i="42"/>
  <c r="I31" i="42"/>
  <c r="I32" i="42"/>
  <c r="I33" i="42"/>
  <c r="I34" i="42"/>
  <c r="I35" i="42"/>
  <c r="I36" i="42"/>
  <c r="I37" i="42"/>
  <c r="I38" i="42"/>
  <c r="I39" i="42"/>
  <c r="I40" i="42"/>
  <c r="I41" i="42"/>
  <c r="I42" i="42"/>
  <c r="I43" i="42"/>
  <c r="I44" i="42"/>
  <c r="I45" i="42"/>
  <c r="I46" i="42"/>
  <c r="I47" i="42"/>
  <c r="I48" i="42"/>
  <c r="I49" i="42"/>
  <c r="I50" i="42"/>
  <c r="I51" i="42"/>
  <c r="I52" i="42"/>
  <c r="I53" i="42"/>
  <c r="I54" i="42"/>
  <c r="I55" i="42"/>
  <c r="I56" i="42"/>
  <c r="I57" i="42"/>
  <c r="I58" i="42"/>
  <c r="I59" i="42"/>
  <c r="I60" i="42"/>
  <c r="I61" i="42"/>
  <c r="I62" i="42"/>
  <c r="I63" i="42"/>
  <c r="I64" i="42"/>
  <c r="I65" i="42"/>
  <c r="I66" i="42"/>
  <c r="I67" i="42"/>
  <c r="I68" i="42"/>
  <c r="I69" i="42"/>
  <c r="I70" i="42"/>
  <c r="I71" i="42"/>
  <c r="I72" i="42"/>
  <c r="I73" i="42"/>
  <c r="I74" i="42"/>
  <c r="I75" i="42"/>
  <c r="I76" i="42"/>
  <c r="I77" i="42"/>
  <c r="I78" i="42"/>
  <c r="I79" i="42"/>
  <c r="I80" i="42"/>
  <c r="I81" i="42"/>
  <c r="I82" i="42"/>
  <c r="I83" i="42"/>
  <c r="I84" i="42"/>
  <c r="I85" i="42"/>
  <c r="I86" i="42"/>
  <c r="I87" i="42"/>
  <c r="I2" i="42"/>
  <c r="AC66" i="39" l="1"/>
  <c r="AC2" i="39"/>
  <c r="AB54" i="39"/>
  <c r="AB42" i="39"/>
  <c r="AB66" i="39"/>
  <c r="AB2" i="39"/>
  <c r="AC13" i="39"/>
  <c r="AB6" i="39"/>
  <c r="AC29" i="39"/>
  <c r="AB67" i="39"/>
  <c r="AB78" i="39"/>
  <c r="AC78" i="39"/>
  <c r="AB17" i="39"/>
  <c r="AB13" i="39"/>
  <c r="AB29" i="39"/>
  <c r="AC41" i="39"/>
  <c r="AC67" i="39"/>
  <c r="AB5" i="39"/>
  <c r="AB18" i="39"/>
  <c r="AC42" i="39"/>
  <c r="AC17" i="39"/>
  <c r="AC79" i="39"/>
  <c r="AC5" i="39"/>
  <c r="AC6" i="39"/>
  <c r="AB30" i="39"/>
  <c r="AC54" i="39"/>
  <c r="AC18" i="39"/>
  <c r="AC30" i="39"/>
  <c r="W2" i="42"/>
  <c r="V2" i="42"/>
  <c r="U2" i="42"/>
  <c r="W85" i="42"/>
  <c r="V84" i="42"/>
  <c r="U86" i="42"/>
  <c r="W84" i="42"/>
  <c r="V83" i="42"/>
  <c r="U85" i="42"/>
  <c r="W83" i="42"/>
  <c r="V82" i="42"/>
  <c r="U84" i="42"/>
  <c r="W82" i="42"/>
  <c r="V81" i="42"/>
  <c r="U83" i="42"/>
  <c r="W81" i="42"/>
  <c r="V80" i="42"/>
  <c r="U82" i="42"/>
  <c r="W80" i="42"/>
  <c r="V79" i="42"/>
  <c r="U81" i="42"/>
  <c r="W79" i="42"/>
  <c r="V78" i="42"/>
  <c r="U80" i="42"/>
  <c r="W78" i="42"/>
  <c r="V77" i="42"/>
  <c r="U79" i="42"/>
  <c r="W77" i="42"/>
  <c r="V76" i="42"/>
  <c r="U78" i="42"/>
  <c r="W76" i="42"/>
  <c r="V75" i="42"/>
  <c r="U77" i="42"/>
  <c r="W75" i="42"/>
  <c r="V74" i="42"/>
  <c r="U76" i="42"/>
  <c r="W74" i="42"/>
  <c r="V73" i="42"/>
  <c r="U75" i="42"/>
  <c r="W73" i="42"/>
  <c r="V72" i="42"/>
  <c r="U74" i="42"/>
  <c r="W72" i="42"/>
  <c r="V71" i="42"/>
  <c r="U73" i="42"/>
  <c r="W71" i="42"/>
  <c r="V70" i="42"/>
  <c r="U72" i="42"/>
  <c r="W70" i="42"/>
  <c r="V69" i="42"/>
  <c r="U71" i="42"/>
  <c r="W69" i="42"/>
  <c r="V68" i="42"/>
  <c r="U70" i="42"/>
  <c r="W68" i="42"/>
  <c r="V67" i="42"/>
  <c r="U69" i="42"/>
  <c r="W67" i="42"/>
  <c r="V66" i="42"/>
  <c r="U68" i="42"/>
  <c r="W66" i="42"/>
  <c r="V65" i="42"/>
  <c r="U67" i="42"/>
  <c r="W65" i="42"/>
  <c r="V64" i="42"/>
  <c r="U66" i="42"/>
  <c r="W64" i="42"/>
  <c r="V63" i="42"/>
  <c r="U65" i="42"/>
  <c r="W63" i="42"/>
  <c r="V62" i="42"/>
  <c r="U64" i="42"/>
  <c r="W62" i="42"/>
  <c r="V61" i="42"/>
  <c r="U63" i="42"/>
  <c r="W61" i="42"/>
  <c r="V60" i="42"/>
  <c r="U62" i="42"/>
  <c r="W59" i="42"/>
  <c r="V59" i="42"/>
  <c r="U60" i="42"/>
  <c r="W60" i="42"/>
  <c r="U61" i="42"/>
  <c r="W58" i="42"/>
  <c r="V58" i="42"/>
  <c r="U59" i="42"/>
  <c r="W57" i="42"/>
  <c r="V57" i="42"/>
  <c r="U58" i="42"/>
  <c r="W56" i="42"/>
  <c r="V56" i="42"/>
  <c r="W55" i="42"/>
  <c r="V55" i="42"/>
  <c r="U57" i="42"/>
  <c r="W54" i="42"/>
  <c r="V54" i="42"/>
  <c r="U56" i="42"/>
  <c r="W53" i="42"/>
  <c r="V53" i="42"/>
  <c r="U55" i="42"/>
  <c r="W52" i="42"/>
  <c r="V52" i="42"/>
  <c r="U54" i="42"/>
  <c r="W51" i="42"/>
  <c r="V51" i="42"/>
  <c r="U53" i="42"/>
  <c r="W50" i="42"/>
  <c r="V50" i="42"/>
  <c r="U52" i="42"/>
  <c r="W49" i="42"/>
  <c r="V49" i="42"/>
  <c r="U51" i="42"/>
  <c r="W48" i="42"/>
  <c r="V48" i="42"/>
  <c r="U50" i="42"/>
  <c r="W47" i="42"/>
  <c r="V47" i="42"/>
  <c r="U49" i="42"/>
  <c r="W46" i="42"/>
  <c r="V46" i="42"/>
  <c r="U48" i="42"/>
  <c r="W45" i="42"/>
  <c r="V45" i="42"/>
  <c r="U47" i="42"/>
  <c r="W44" i="42"/>
  <c r="V44" i="42"/>
  <c r="U46" i="42"/>
  <c r="W43" i="42"/>
  <c r="V43" i="42"/>
  <c r="U45" i="42"/>
  <c r="W42" i="42"/>
  <c r="V42" i="42"/>
  <c r="U44" i="42"/>
  <c r="W41" i="42"/>
  <c r="V41" i="42"/>
  <c r="U43" i="42"/>
  <c r="W40" i="42"/>
  <c r="V40" i="42"/>
  <c r="U42" i="42"/>
  <c r="W38" i="42"/>
  <c r="V38" i="42"/>
  <c r="U40" i="42"/>
  <c r="W39" i="42"/>
  <c r="V39" i="42"/>
  <c r="U41" i="42"/>
  <c r="W37" i="42"/>
  <c r="V37" i="42"/>
  <c r="U39" i="42"/>
  <c r="W36" i="42"/>
  <c r="V36" i="42"/>
  <c r="U37" i="42"/>
  <c r="U38" i="42"/>
  <c r="W35" i="42"/>
  <c r="V35" i="42"/>
  <c r="U36" i="42"/>
  <c r="W34" i="42"/>
  <c r="V34" i="42"/>
  <c r="U35" i="42"/>
  <c r="W33" i="42"/>
  <c r="V33" i="42"/>
  <c r="U34" i="42"/>
  <c r="W32" i="42"/>
  <c r="V32" i="42"/>
  <c r="U33" i="42"/>
  <c r="W30" i="42"/>
  <c r="V31" i="42"/>
  <c r="U32" i="42"/>
  <c r="W31" i="42"/>
  <c r="V30" i="42"/>
  <c r="U31" i="42"/>
  <c r="W29" i="42"/>
  <c r="V29" i="42"/>
  <c r="U30" i="42"/>
  <c r="W28" i="42"/>
  <c r="V28" i="42"/>
  <c r="U29" i="42"/>
  <c r="W27" i="42"/>
  <c r="V27" i="42"/>
  <c r="U28" i="42"/>
  <c r="W26" i="42"/>
  <c r="V26" i="42"/>
  <c r="U27" i="42"/>
  <c r="W25" i="42"/>
  <c r="V25" i="42"/>
  <c r="U26" i="42"/>
  <c r="W24" i="42"/>
  <c r="V24" i="42"/>
  <c r="U25" i="42"/>
  <c r="W23" i="42"/>
  <c r="V23" i="42"/>
  <c r="U23" i="42"/>
  <c r="U24" i="42"/>
  <c r="W22" i="42"/>
  <c r="V21" i="42"/>
  <c r="U21" i="42"/>
  <c r="W21" i="42"/>
  <c r="V22" i="42"/>
  <c r="U22" i="42"/>
  <c r="W20" i="42"/>
  <c r="V20" i="42"/>
  <c r="U20" i="42"/>
  <c r="W19" i="42"/>
  <c r="V19" i="42"/>
  <c r="U19" i="42"/>
  <c r="W18" i="42"/>
  <c r="V18" i="42"/>
  <c r="U18" i="42"/>
  <c r="W17" i="42"/>
  <c r="V17" i="42"/>
  <c r="U17" i="42"/>
  <c r="W16" i="42"/>
  <c r="V16" i="42"/>
  <c r="U16" i="42"/>
  <c r="W15" i="42"/>
  <c r="V15" i="42"/>
  <c r="U15" i="42"/>
  <c r="W14" i="42"/>
  <c r="V14" i="42"/>
  <c r="U14" i="42"/>
  <c r="W12" i="42"/>
  <c r="V12" i="42"/>
  <c r="U12" i="42"/>
  <c r="W13" i="42"/>
  <c r="V13" i="42"/>
  <c r="U13" i="42"/>
  <c r="W11" i="42"/>
  <c r="V11" i="42"/>
  <c r="U11" i="42"/>
  <c r="W10" i="42"/>
  <c r="V10" i="42"/>
  <c r="U10" i="42"/>
  <c r="W9" i="42"/>
  <c r="V9" i="42"/>
  <c r="U9" i="42"/>
  <c r="W8" i="42"/>
  <c r="V8" i="42"/>
  <c r="U8" i="42"/>
  <c r="W7" i="42"/>
  <c r="V7" i="42"/>
  <c r="U7" i="42"/>
  <c r="W6" i="42"/>
  <c r="V6" i="42"/>
  <c r="U6" i="42"/>
  <c r="W5" i="42"/>
  <c r="V5" i="42"/>
  <c r="U5" i="42"/>
  <c r="W4" i="42"/>
  <c r="V4" i="42"/>
  <c r="U4" i="42"/>
  <c r="W3" i="42"/>
  <c r="V3" i="42"/>
  <c r="U3" i="42"/>
  <c r="Z3" i="39"/>
  <c r="AB3" i="39"/>
  <c r="Z4" i="39"/>
  <c r="AB4" i="39"/>
  <c r="Z7" i="39"/>
  <c r="AB7" i="39"/>
  <c r="Z8" i="39"/>
  <c r="AB8" i="39"/>
  <c r="Z9" i="39"/>
  <c r="AB9" i="39"/>
  <c r="Z10" i="39"/>
  <c r="AB10" i="39"/>
  <c r="Z11" i="39"/>
  <c r="AB11" i="39"/>
  <c r="Z12" i="39"/>
  <c r="AB12" i="39"/>
  <c r="Z14" i="39"/>
  <c r="AB14" i="39"/>
  <c r="Z15" i="39"/>
  <c r="AB15" i="39"/>
  <c r="Z16" i="39"/>
  <c r="AB16" i="39"/>
  <c r="Z19" i="39"/>
  <c r="AB19" i="39"/>
  <c r="Z20" i="39"/>
  <c r="AB20" i="39"/>
  <c r="Z21" i="39"/>
  <c r="AB21" i="39"/>
  <c r="Z22" i="39"/>
  <c r="AB22" i="39"/>
  <c r="Z23" i="39"/>
  <c r="AB23" i="39"/>
  <c r="Z24" i="39"/>
  <c r="AB24" i="39"/>
  <c r="AB25" i="39"/>
  <c r="Z25" i="39"/>
  <c r="Z26" i="39"/>
  <c r="AB26" i="39"/>
  <c r="Z27" i="39"/>
  <c r="AB27" i="39"/>
  <c r="Z28" i="39"/>
  <c r="AB28" i="39"/>
  <c r="Z31" i="39"/>
  <c r="AB31" i="39"/>
  <c r="Z32" i="39"/>
  <c r="AB32" i="39"/>
  <c r="Z33" i="39"/>
  <c r="AB33" i="39"/>
  <c r="Z34" i="39"/>
  <c r="AB34" i="39"/>
  <c r="Z35" i="39"/>
  <c r="AB35" i="39"/>
  <c r="Z36" i="39"/>
  <c r="AB36" i="39"/>
  <c r="Z37" i="39"/>
  <c r="AB37" i="39"/>
  <c r="Z38" i="39"/>
  <c r="AB38" i="39"/>
  <c r="Z39" i="39"/>
  <c r="AB39" i="39"/>
  <c r="Z40" i="39"/>
  <c r="AB40" i="39"/>
  <c r="Z43" i="39"/>
  <c r="AB43" i="39"/>
  <c r="Z45" i="39"/>
  <c r="AB45" i="39"/>
  <c r="Z46" i="39"/>
  <c r="AB46" i="39"/>
  <c r="Z47" i="39"/>
  <c r="AB47" i="39"/>
  <c r="Z48" i="39"/>
  <c r="AB48" i="39"/>
  <c r="Z49" i="39"/>
  <c r="AB49" i="39"/>
  <c r="AB50" i="39"/>
  <c r="Z50" i="39"/>
  <c r="Z51" i="39"/>
  <c r="AB51" i="39"/>
  <c r="Z52" i="39"/>
  <c r="AB52" i="39"/>
  <c r="Z53" i="39"/>
  <c r="AB53" i="39"/>
  <c r="Z55" i="39"/>
  <c r="AB55" i="39"/>
  <c r="Z56" i="39"/>
  <c r="AB56" i="39"/>
  <c r="Z57" i="39"/>
  <c r="AB57" i="39"/>
  <c r="Z58" i="39"/>
  <c r="AB58" i="39"/>
  <c r="Z59" i="39"/>
  <c r="AB59" i="39"/>
  <c r="Z60" i="39"/>
  <c r="AB60" i="39"/>
  <c r="Z61" i="39"/>
  <c r="AB61" i="39"/>
  <c r="Z62" i="39"/>
  <c r="AB62" i="39"/>
  <c r="Z63" i="39"/>
  <c r="AB63" i="39"/>
  <c r="Z64" i="39"/>
  <c r="AB64" i="39"/>
  <c r="Z65" i="39"/>
  <c r="AB65" i="39"/>
  <c r="Z68" i="39"/>
  <c r="AB68" i="39"/>
  <c r="Z69" i="39"/>
  <c r="AB69" i="39"/>
  <c r="Z70" i="39"/>
  <c r="AB70" i="39"/>
  <c r="Z71" i="39"/>
  <c r="AB71" i="39"/>
  <c r="Z72" i="39"/>
  <c r="AB72" i="39"/>
  <c r="Z73" i="39"/>
  <c r="AB73" i="39"/>
  <c r="AB74" i="39"/>
  <c r="Z74" i="39"/>
  <c r="Z75" i="39"/>
  <c r="AB75" i="39"/>
  <c r="Z76" i="39"/>
  <c r="AB76" i="39"/>
  <c r="Z77" i="39"/>
  <c r="AB77" i="39"/>
  <c r="Z80" i="39"/>
  <c r="AB80" i="39"/>
  <c r="Z81" i="39"/>
  <c r="AB81" i="39"/>
  <c r="Z82" i="39"/>
  <c r="AB82" i="39"/>
  <c r="Z83" i="39"/>
  <c r="AB83" i="39"/>
  <c r="Z84" i="39"/>
  <c r="AB84" i="39"/>
  <c r="Z85" i="39"/>
  <c r="AB85" i="39"/>
  <c r="AB86" i="39"/>
  <c r="Z86" i="39"/>
  <c r="Z87" i="39"/>
  <c r="AB87" i="39"/>
  <c r="Z88" i="39"/>
  <c r="AB88" i="39"/>
  <c r="J595" i="37"/>
  <c r="J594" i="37"/>
  <c r="J593" i="37"/>
  <c r="J592" i="37"/>
  <c r="J591" i="37"/>
  <c r="J590" i="37"/>
  <c r="J589" i="37"/>
  <c r="J588" i="37"/>
  <c r="J587" i="37"/>
  <c r="J586" i="37"/>
  <c r="J585" i="37"/>
  <c r="J584" i="37"/>
  <c r="J583" i="37"/>
  <c r="J582" i="37"/>
  <c r="J581" i="37"/>
  <c r="J580" i="37"/>
  <c r="J579" i="37"/>
  <c r="J578" i="37"/>
  <c r="J577" i="37"/>
  <c r="J576" i="37"/>
  <c r="J575" i="37"/>
  <c r="J574" i="37"/>
  <c r="J573" i="37"/>
  <c r="J572" i="37"/>
  <c r="J571" i="37"/>
  <c r="J570" i="37"/>
  <c r="J569" i="37"/>
  <c r="J568" i="37"/>
  <c r="J567" i="37"/>
  <c r="J566" i="37"/>
  <c r="J565" i="37"/>
  <c r="J564" i="37"/>
  <c r="J563" i="37"/>
  <c r="J562" i="37"/>
  <c r="J561" i="37"/>
  <c r="J560" i="37"/>
  <c r="J559" i="37"/>
  <c r="J558" i="37"/>
  <c r="J557" i="37"/>
  <c r="J556" i="37"/>
  <c r="J555" i="37"/>
  <c r="J554" i="37"/>
  <c r="J553" i="37"/>
  <c r="J552" i="37"/>
  <c r="J551" i="37"/>
  <c r="J550" i="37"/>
  <c r="J549" i="37"/>
  <c r="J548" i="37"/>
  <c r="J547" i="37"/>
  <c r="J546" i="37"/>
  <c r="J545" i="37"/>
  <c r="J544" i="37"/>
  <c r="J543" i="37"/>
  <c r="J542" i="37"/>
  <c r="J541" i="37"/>
  <c r="J540" i="37"/>
  <c r="J539" i="37"/>
  <c r="J538" i="37"/>
  <c r="J537" i="37"/>
  <c r="J536" i="37"/>
  <c r="J535" i="37"/>
  <c r="J534" i="37"/>
  <c r="J533" i="37"/>
  <c r="J532" i="37"/>
  <c r="J531" i="37"/>
  <c r="J530" i="37"/>
  <c r="J529" i="37"/>
  <c r="J528" i="37"/>
  <c r="J527" i="37"/>
  <c r="J526" i="37"/>
  <c r="J525" i="37"/>
  <c r="J524" i="37"/>
  <c r="J523" i="37"/>
  <c r="J522" i="37"/>
  <c r="J521" i="37"/>
  <c r="J520" i="37"/>
  <c r="J519" i="37"/>
  <c r="J518" i="37"/>
  <c r="J517" i="37"/>
  <c r="J516" i="37"/>
  <c r="J515" i="37"/>
  <c r="J514" i="37"/>
  <c r="J513" i="37"/>
  <c r="J512" i="37"/>
  <c r="J511" i="37"/>
  <c r="J510" i="37"/>
  <c r="J509" i="37"/>
  <c r="J508" i="37"/>
  <c r="J507" i="37"/>
  <c r="J506" i="37"/>
  <c r="J505" i="37"/>
  <c r="J504" i="37"/>
  <c r="J503" i="37"/>
  <c r="J502" i="37"/>
  <c r="J501" i="37"/>
  <c r="J500" i="37"/>
  <c r="J499" i="37"/>
  <c r="J498" i="37"/>
  <c r="J497" i="37"/>
  <c r="J496" i="37"/>
  <c r="J495" i="37"/>
  <c r="J494" i="37"/>
  <c r="J493" i="37"/>
  <c r="J492" i="37"/>
  <c r="J491" i="37"/>
  <c r="J490" i="37"/>
  <c r="J489" i="37"/>
  <c r="J488" i="37"/>
  <c r="J487" i="37"/>
  <c r="J486" i="37"/>
  <c r="J485" i="37"/>
  <c r="J484" i="37"/>
  <c r="J483" i="37"/>
  <c r="J482" i="37"/>
  <c r="J481" i="37"/>
  <c r="J480" i="37"/>
  <c r="J479" i="37"/>
  <c r="J478" i="37"/>
  <c r="J477" i="37"/>
  <c r="J476" i="37"/>
  <c r="J475" i="37"/>
  <c r="J474" i="37"/>
  <c r="J473" i="37"/>
  <c r="J472" i="37"/>
  <c r="J471" i="37"/>
  <c r="J470" i="37"/>
  <c r="J469" i="37"/>
  <c r="J468" i="37"/>
  <c r="J467" i="37"/>
  <c r="J466" i="37"/>
  <c r="J465" i="37"/>
  <c r="J464" i="37"/>
  <c r="J463" i="37"/>
  <c r="J462" i="37"/>
  <c r="J461" i="37"/>
  <c r="J460" i="37"/>
  <c r="J459" i="37"/>
  <c r="J458" i="37"/>
  <c r="J457" i="37"/>
  <c r="J456" i="37"/>
  <c r="J455" i="37"/>
  <c r="J454" i="37"/>
  <c r="J453" i="37"/>
  <c r="J452" i="37"/>
  <c r="J451" i="37"/>
  <c r="J450" i="37"/>
  <c r="J449" i="37"/>
  <c r="J448" i="37"/>
  <c r="J447" i="37"/>
  <c r="J446" i="37"/>
  <c r="J445" i="37"/>
  <c r="J444" i="37"/>
  <c r="J443" i="37"/>
  <c r="J442" i="37"/>
  <c r="J441" i="37"/>
  <c r="J440" i="37"/>
  <c r="J439" i="37"/>
  <c r="J438" i="37"/>
  <c r="J437" i="37"/>
  <c r="J436" i="37"/>
  <c r="J435" i="37"/>
  <c r="J434" i="37"/>
  <c r="J433" i="37"/>
  <c r="J432" i="37"/>
  <c r="J431" i="37"/>
  <c r="J430" i="37"/>
  <c r="J429" i="37"/>
  <c r="J428" i="37"/>
  <c r="J427" i="37"/>
  <c r="J426" i="37"/>
  <c r="J425" i="37"/>
  <c r="J424" i="37"/>
  <c r="J423" i="37"/>
  <c r="J422" i="37"/>
  <c r="J421" i="37"/>
  <c r="J420" i="37"/>
  <c r="J419" i="37"/>
  <c r="J418" i="37"/>
  <c r="J417" i="37"/>
  <c r="J416" i="37"/>
  <c r="J415" i="37"/>
  <c r="J414" i="37"/>
  <c r="J413" i="37"/>
  <c r="J412" i="37"/>
  <c r="J411" i="37"/>
  <c r="J410" i="37"/>
  <c r="J409" i="37"/>
  <c r="J408" i="37"/>
  <c r="J407" i="37"/>
  <c r="J406" i="37"/>
  <c r="J405" i="37"/>
  <c r="J404" i="37"/>
  <c r="J403" i="37"/>
  <c r="J402" i="37"/>
  <c r="J401" i="37"/>
  <c r="J400" i="37"/>
  <c r="J399" i="37"/>
  <c r="J398" i="37"/>
  <c r="J397" i="37"/>
  <c r="J396" i="37"/>
  <c r="J395" i="37"/>
  <c r="J394" i="37"/>
  <c r="J393" i="37"/>
  <c r="J392" i="37"/>
  <c r="J391" i="37"/>
  <c r="J390" i="37"/>
  <c r="J389" i="37"/>
  <c r="J388" i="37"/>
  <c r="J387" i="37"/>
  <c r="J386" i="37"/>
  <c r="J385" i="37"/>
  <c r="J384" i="37"/>
  <c r="J383" i="37"/>
  <c r="J382" i="37"/>
  <c r="J381" i="37"/>
  <c r="J380" i="37"/>
  <c r="J379" i="37"/>
  <c r="J378" i="37"/>
  <c r="J377" i="37"/>
  <c r="J376" i="37"/>
  <c r="J375" i="37"/>
  <c r="J374" i="37"/>
  <c r="J373" i="37"/>
  <c r="J372" i="37"/>
  <c r="J371" i="37"/>
  <c r="J370" i="37"/>
  <c r="J369" i="37"/>
  <c r="J368" i="37"/>
  <c r="J367" i="37"/>
  <c r="J366" i="37"/>
  <c r="J365" i="37"/>
  <c r="J364" i="37"/>
  <c r="J363" i="37"/>
  <c r="J362" i="37"/>
  <c r="J361" i="37"/>
  <c r="J360" i="37"/>
  <c r="J359" i="37"/>
  <c r="J358" i="37"/>
  <c r="J357" i="37"/>
  <c r="J356" i="37"/>
  <c r="J355" i="37"/>
  <c r="J354" i="37"/>
  <c r="J353" i="37"/>
  <c r="J352" i="37"/>
  <c r="J351" i="37"/>
  <c r="J350" i="37"/>
  <c r="J349" i="37"/>
  <c r="J348" i="37"/>
  <c r="J347" i="37"/>
  <c r="J346" i="37"/>
  <c r="J345" i="37"/>
  <c r="J344" i="37"/>
  <c r="J343" i="37"/>
  <c r="J342" i="37"/>
  <c r="J341" i="37"/>
  <c r="J340" i="37"/>
  <c r="J339" i="37"/>
  <c r="J338" i="37"/>
  <c r="J337" i="37"/>
  <c r="J336" i="37"/>
  <c r="J335" i="37"/>
  <c r="J334" i="37"/>
  <c r="J333" i="37"/>
  <c r="J332" i="37"/>
  <c r="J331" i="37"/>
  <c r="J330" i="37"/>
  <c r="J329" i="37"/>
  <c r="J328" i="37"/>
  <c r="J327" i="37"/>
  <c r="J326" i="37"/>
  <c r="J325" i="37"/>
  <c r="J324" i="37"/>
  <c r="J323" i="37"/>
  <c r="J322" i="37"/>
  <c r="J321" i="37"/>
  <c r="J320" i="37"/>
  <c r="J319" i="37"/>
  <c r="J318" i="37"/>
  <c r="J317" i="37"/>
  <c r="J316" i="37"/>
  <c r="J315" i="37"/>
  <c r="J314" i="37"/>
  <c r="J313" i="37"/>
  <c r="J312" i="37"/>
  <c r="J311" i="37"/>
  <c r="J310" i="37"/>
  <c r="J309" i="37"/>
  <c r="J308" i="37"/>
  <c r="J307" i="37"/>
  <c r="J306" i="37"/>
  <c r="J305" i="37"/>
  <c r="J304" i="37"/>
  <c r="J303" i="37"/>
  <c r="J302" i="37"/>
  <c r="J301" i="37"/>
  <c r="J300" i="37"/>
  <c r="J299" i="37"/>
  <c r="J298" i="37"/>
  <c r="J297" i="37"/>
  <c r="J296" i="37"/>
  <c r="J295" i="37"/>
  <c r="J294" i="37"/>
  <c r="J293" i="37"/>
  <c r="J292" i="37"/>
  <c r="J291" i="37"/>
  <c r="J290" i="37"/>
  <c r="J289" i="37"/>
  <c r="J288" i="37"/>
  <c r="J287" i="37"/>
  <c r="J286" i="37"/>
  <c r="J285" i="37"/>
  <c r="J284" i="37"/>
  <c r="J283" i="37"/>
  <c r="J282" i="37"/>
  <c r="J281" i="37"/>
  <c r="J280" i="37"/>
  <c r="J279" i="37"/>
  <c r="J278" i="37"/>
  <c r="J277" i="37"/>
  <c r="J276" i="37"/>
  <c r="J275" i="37"/>
  <c r="J274" i="37"/>
  <c r="J273" i="37"/>
  <c r="J272" i="37"/>
  <c r="J271" i="37"/>
  <c r="J270" i="37"/>
  <c r="J269" i="37"/>
  <c r="J268" i="37"/>
  <c r="J267" i="37"/>
  <c r="J266" i="37"/>
  <c r="J265" i="37"/>
  <c r="J264" i="37"/>
  <c r="J263" i="37"/>
  <c r="J262" i="37"/>
  <c r="J261" i="37"/>
  <c r="J260" i="37"/>
  <c r="J259" i="37"/>
  <c r="J258" i="37"/>
  <c r="J257" i="37"/>
  <c r="J256" i="37"/>
  <c r="J255" i="37"/>
  <c r="J254" i="37"/>
  <c r="J253" i="37"/>
  <c r="J252" i="37"/>
  <c r="J251" i="37"/>
  <c r="J250" i="37"/>
  <c r="J249" i="37"/>
  <c r="J248" i="37"/>
  <c r="J247" i="37"/>
  <c r="J246" i="37"/>
  <c r="J245" i="37"/>
  <c r="J244" i="37"/>
  <c r="J243" i="37"/>
  <c r="J242" i="37"/>
  <c r="J241" i="37"/>
  <c r="J240" i="37"/>
  <c r="J239" i="37"/>
  <c r="J238" i="37"/>
  <c r="J237" i="37"/>
  <c r="J236" i="37"/>
  <c r="J235" i="37"/>
  <c r="J234" i="37"/>
  <c r="J233" i="37"/>
  <c r="J232" i="37"/>
  <c r="J231" i="37"/>
  <c r="J230" i="37"/>
  <c r="J229" i="37"/>
  <c r="J228" i="37"/>
  <c r="J227" i="37"/>
  <c r="J226" i="37"/>
  <c r="J225" i="37"/>
  <c r="J224" i="37"/>
  <c r="J223" i="37"/>
  <c r="J222" i="37"/>
  <c r="J221" i="37"/>
  <c r="J220" i="37"/>
  <c r="J219" i="37"/>
  <c r="J218" i="37"/>
  <c r="J217" i="37"/>
  <c r="J216" i="37"/>
  <c r="J215" i="37"/>
  <c r="J214" i="37"/>
  <c r="J213" i="37"/>
  <c r="J212" i="37"/>
  <c r="J211" i="37"/>
  <c r="J210" i="37"/>
  <c r="J209" i="37"/>
  <c r="J208" i="37"/>
  <c r="J207" i="37"/>
  <c r="J206" i="37"/>
  <c r="J205" i="37"/>
  <c r="J204" i="37"/>
  <c r="J203" i="37"/>
  <c r="J202" i="37"/>
  <c r="J201" i="37"/>
  <c r="J200" i="37"/>
  <c r="J199" i="37"/>
  <c r="J198" i="37"/>
  <c r="J197" i="37"/>
  <c r="J196" i="37"/>
  <c r="J195" i="37"/>
  <c r="J194" i="37"/>
  <c r="J193" i="37"/>
  <c r="J192" i="37"/>
  <c r="J191" i="37"/>
  <c r="J190" i="37"/>
  <c r="J189" i="37"/>
  <c r="J188" i="37"/>
  <c r="J187" i="37"/>
  <c r="J186" i="37"/>
  <c r="J185" i="37"/>
  <c r="J184" i="37"/>
  <c r="J183" i="37"/>
  <c r="J182" i="37"/>
  <c r="J181" i="37"/>
  <c r="J180" i="37"/>
  <c r="J179" i="37"/>
  <c r="J178" i="37"/>
  <c r="J177" i="37"/>
  <c r="J176" i="37"/>
  <c r="J175" i="37"/>
  <c r="J174" i="37"/>
  <c r="J173" i="37"/>
  <c r="J172" i="37"/>
  <c r="J171" i="37"/>
  <c r="J170" i="37"/>
  <c r="J169" i="37"/>
  <c r="J168" i="37"/>
  <c r="J167" i="37"/>
  <c r="J166" i="37"/>
  <c r="J165" i="37"/>
  <c r="J164" i="37"/>
  <c r="J163" i="37"/>
  <c r="J162" i="37"/>
  <c r="J161" i="37"/>
  <c r="J160" i="37"/>
  <c r="J159" i="37"/>
  <c r="J158" i="37"/>
  <c r="J157" i="37"/>
  <c r="J156" i="37"/>
  <c r="J155" i="37"/>
  <c r="J154" i="37"/>
  <c r="J153" i="37"/>
  <c r="J152" i="37"/>
  <c r="J151" i="37"/>
  <c r="J150" i="37"/>
  <c r="J149" i="37"/>
  <c r="J148" i="37"/>
  <c r="J147" i="37"/>
  <c r="J146" i="37"/>
  <c r="J145" i="37"/>
  <c r="J144" i="37"/>
  <c r="J143" i="37"/>
  <c r="J142" i="37"/>
  <c r="J141" i="37"/>
  <c r="J140" i="37"/>
  <c r="J139" i="37"/>
  <c r="J138" i="37"/>
  <c r="J137" i="37"/>
  <c r="J136" i="37"/>
  <c r="J135" i="37"/>
  <c r="J134" i="37"/>
  <c r="J133" i="37"/>
  <c r="J132" i="37"/>
  <c r="J131" i="37"/>
  <c r="J130" i="37"/>
  <c r="J129" i="37"/>
  <c r="J128" i="37"/>
  <c r="J127" i="37"/>
  <c r="J126" i="37"/>
  <c r="J125" i="37"/>
  <c r="J124" i="37"/>
  <c r="J123" i="37"/>
  <c r="J122" i="37"/>
  <c r="J121" i="37"/>
  <c r="J120" i="37"/>
  <c r="J119" i="37"/>
  <c r="J118" i="37"/>
  <c r="J117" i="37"/>
  <c r="J116" i="37"/>
  <c r="J115" i="37"/>
  <c r="J114" i="37"/>
  <c r="J113" i="37"/>
  <c r="J112" i="37"/>
  <c r="J111" i="37"/>
  <c r="J110" i="37"/>
  <c r="J109" i="37"/>
  <c r="J108" i="37"/>
  <c r="J107" i="37"/>
  <c r="J106" i="37"/>
  <c r="J105" i="37"/>
  <c r="J104" i="37"/>
  <c r="J103" i="37"/>
  <c r="J102" i="37"/>
  <c r="J101" i="37"/>
  <c r="J100" i="37"/>
  <c r="J99" i="37"/>
  <c r="J98" i="37"/>
  <c r="J97" i="37"/>
  <c r="J96" i="37"/>
  <c r="J95" i="37"/>
  <c r="J94" i="37"/>
  <c r="J93" i="37"/>
  <c r="J92" i="37"/>
  <c r="J91" i="37"/>
  <c r="J90" i="37"/>
  <c r="J89" i="37"/>
  <c r="J88" i="37"/>
  <c r="J87" i="37"/>
  <c r="J86" i="37"/>
  <c r="J85" i="37"/>
  <c r="J84" i="37"/>
  <c r="J83" i="37"/>
  <c r="J82" i="37"/>
  <c r="J81" i="37"/>
  <c r="J80" i="37"/>
  <c r="J79" i="37"/>
  <c r="J78" i="37"/>
  <c r="J77" i="37"/>
  <c r="J76" i="37"/>
  <c r="J75" i="37"/>
  <c r="J74" i="37"/>
  <c r="J73" i="37"/>
  <c r="J72" i="37"/>
  <c r="J71" i="37"/>
  <c r="J70" i="37"/>
  <c r="J69" i="37"/>
  <c r="J68" i="37"/>
  <c r="J67" i="37"/>
  <c r="J66" i="37"/>
  <c r="J65" i="37"/>
  <c r="J64" i="37"/>
  <c r="J63" i="37"/>
  <c r="J62" i="37"/>
  <c r="J61" i="37"/>
  <c r="J60" i="37"/>
  <c r="J59" i="37"/>
  <c r="J58" i="37"/>
  <c r="J57" i="37"/>
  <c r="J56" i="37"/>
  <c r="J55" i="37"/>
  <c r="J54" i="37"/>
  <c r="J53" i="37"/>
  <c r="J52" i="37"/>
  <c r="J51" i="37"/>
  <c r="J50" i="37"/>
  <c r="J49" i="37"/>
  <c r="J48" i="37"/>
  <c r="J47" i="37"/>
  <c r="J46" i="37"/>
  <c r="J45" i="37"/>
  <c r="J44" i="37"/>
  <c r="J43" i="37"/>
  <c r="J42" i="37"/>
  <c r="J41" i="37"/>
  <c r="J40" i="37"/>
  <c r="J39" i="37"/>
  <c r="J38" i="37"/>
  <c r="J37" i="37"/>
  <c r="J36" i="37"/>
  <c r="J35" i="37"/>
  <c r="J34" i="37"/>
  <c r="J33" i="37"/>
  <c r="J32" i="37"/>
  <c r="J31" i="37"/>
  <c r="J30" i="37"/>
  <c r="J29" i="37"/>
  <c r="J28" i="37"/>
  <c r="J27" i="37"/>
  <c r="J26" i="37"/>
  <c r="J25" i="37"/>
  <c r="J24" i="37"/>
  <c r="J23" i="37"/>
  <c r="J22" i="37"/>
  <c r="J21" i="37"/>
  <c r="J20" i="37"/>
  <c r="J19" i="37"/>
  <c r="J18" i="37"/>
  <c r="J17" i="37"/>
  <c r="J16" i="37"/>
  <c r="J15" i="37"/>
  <c r="J14" i="37"/>
  <c r="J13" i="37"/>
  <c r="J12" i="37"/>
  <c r="J11" i="37"/>
  <c r="J10" i="37"/>
  <c r="J9" i="37"/>
  <c r="J8" i="37"/>
  <c r="J7" i="37"/>
  <c r="J6" i="37"/>
  <c r="J5" i="37"/>
  <c r="J4" i="37"/>
  <c r="J3" i="37"/>
  <c r="J2" i="37"/>
  <c r="J1" i="37"/>
  <c r="J595" i="36"/>
  <c r="J594" i="36"/>
  <c r="J593" i="36"/>
  <c r="J592" i="36"/>
  <c r="J591" i="36"/>
  <c r="J590" i="36"/>
  <c r="J589" i="36"/>
  <c r="J588" i="36"/>
  <c r="J587" i="36"/>
  <c r="J586" i="36"/>
  <c r="J585" i="36"/>
  <c r="J584" i="36"/>
  <c r="J583" i="36"/>
  <c r="J582" i="36"/>
  <c r="J581" i="36"/>
  <c r="J580" i="36"/>
  <c r="J579" i="36"/>
  <c r="J578" i="36"/>
  <c r="J577" i="36"/>
  <c r="J576" i="36"/>
  <c r="J575" i="36"/>
  <c r="J574" i="36"/>
  <c r="J573" i="36"/>
  <c r="J572" i="36"/>
  <c r="J571" i="36"/>
  <c r="J570" i="36"/>
  <c r="J569" i="36"/>
  <c r="J568" i="36"/>
  <c r="J567" i="36"/>
  <c r="J566" i="36"/>
  <c r="J565" i="36"/>
  <c r="J564" i="36"/>
  <c r="J563" i="36"/>
  <c r="J562" i="36"/>
  <c r="J561" i="36"/>
  <c r="J560" i="36"/>
  <c r="J559" i="36"/>
  <c r="J558" i="36"/>
  <c r="J557" i="36"/>
  <c r="J556" i="36"/>
  <c r="J555" i="36"/>
  <c r="J554" i="36"/>
  <c r="J553" i="36"/>
  <c r="J552" i="36"/>
  <c r="J551" i="36"/>
  <c r="J550" i="36"/>
  <c r="J549" i="36"/>
  <c r="J548" i="36"/>
  <c r="J547" i="36"/>
  <c r="J546" i="36"/>
  <c r="J545" i="36"/>
  <c r="J544" i="36"/>
  <c r="J543" i="36"/>
  <c r="J542" i="36"/>
  <c r="J541" i="36"/>
  <c r="J540" i="36"/>
  <c r="J539" i="36"/>
  <c r="J538" i="36"/>
  <c r="J537" i="36"/>
  <c r="J536" i="36"/>
  <c r="J535" i="36"/>
  <c r="J534" i="36"/>
  <c r="J533" i="36"/>
  <c r="J532" i="36"/>
  <c r="J531" i="36"/>
  <c r="J530" i="36"/>
  <c r="J529" i="36"/>
  <c r="J528" i="36"/>
  <c r="J527" i="36"/>
  <c r="J526" i="36"/>
  <c r="J525" i="36"/>
  <c r="J524" i="36"/>
  <c r="J523" i="36"/>
  <c r="J522" i="36"/>
  <c r="J521" i="36"/>
  <c r="J520" i="36"/>
  <c r="J519" i="36"/>
  <c r="J518" i="36"/>
  <c r="J517" i="36"/>
  <c r="J516" i="36"/>
  <c r="J515" i="36"/>
  <c r="J514" i="36"/>
  <c r="J513" i="36"/>
  <c r="J512" i="36"/>
  <c r="J511" i="36"/>
  <c r="J510" i="36"/>
  <c r="J509" i="36"/>
  <c r="J508" i="36"/>
  <c r="J507" i="36"/>
  <c r="J506" i="36"/>
  <c r="J505" i="36"/>
  <c r="J504" i="36"/>
  <c r="J503" i="36"/>
  <c r="J502" i="36"/>
  <c r="J501" i="36"/>
  <c r="J500" i="36"/>
  <c r="J499" i="36"/>
  <c r="J498" i="36"/>
  <c r="J497" i="36"/>
  <c r="J496" i="36"/>
  <c r="J495" i="36"/>
  <c r="J494" i="36"/>
  <c r="J493" i="36"/>
  <c r="J492" i="36"/>
  <c r="J491" i="36"/>
  <c r="J490" i="36"/>
  <c r="J489" i="36"/>
  <c r="J488" i="36"/>
  <c r="J487" i="36"/>
  <c r="J486" i="36"/>
  <c r="J485" i="36"/>
  <c r="J484" i="36"/>
  <c r="J483" i="36"/>
  <c r="J482" i="36"/>
  <c r="J481" i="36"/>
  <c r="J480" i="36"/>
  <c r="J479" i="36"/>
  <c r="J478" i="36"/>
  <c r="J477" i="36"/>
  <c r="J476" i="36"/>
  <c r="J475" i="36"/>
  <c r="J474" i="36"/>
  <c r="J473" i="36"/>
  <c r="J472" i="36"/>
  <c r="J471" i="36"/>
  <c r="J470" i="36"/>
  <c r="J469" i="36"/>
  <c r="J468" i="36"/>
  <c r="J467" i="36"/>
  <c r="J466" i="36"/>
  <c r="J465" i="36"/>
  <c r="J464" i="36"/>
  <c r="J463" i="36"/>
  <c r="J462" i="36"/>
  <c r="J461" i="36"/>
  <c r="J460" i="36"/>
  <c r="J459" i="36"/>
  <c r="J458" i="36"/>
  <c r="J457" i="36"/>
  <c r="J456" i="36"/>
  <c r="J455" i="36"/>
  <c r="J454" i="36"/>
  <c r="J453" i="36"/>
  <c r="J452" i="36"/>
  <c r="J451" i="36"/>
  <c r="J450" i="36"/>
  <c r="J449" i="36"/>
  <c r="J448" i="36"/>
  <c r="J447" i="36"/>
  <c r="J446" i="36"/>
  <c r="J445" i="36"/>
  <c r="J444" i="36"/>
  <c r="J443" i="36"/>
  <c r="J442" i="36"/>
  <c r="J441" i="36"/>
  <c r="J440" i="36"/>
  <c r="J439" i="36"/>
  <c r="J438" i="36"/>
  <c r="J437" i="36"/>
  <c r="J436" i="36"/>
  <c r="J435" i="36"/>
  <c r="J434" i="36"/>
  <c r="J433" i="36"/>
  <c r="J432" i="36"/>
  <c r="J431" i="36"/>
  <c r="J430" i="36"/>
  <c r="J429" i="36"/>
  <c r="J428" i="36"/>
  <c r="J427" i="36"/>
  <c r="J426" i="36"/>
  <c r="J425" i="36"/>
  <c r="J424" i="36"/>
  <c r="J423" i="36"/>
  <c r="J422" i="36"/>
  <c r="J421" i="36"/>
  <c r="J420" i="36"/>
  <c r="J419" i="36"/>
  <c r="J418" i="36"/>
  <c r="J417" i="36"/>
  <c r="J416" i="36"/>
  <c r="J415" i="36"/>
  <c r="J414" i="36"/>
  <c r="J413" i="36"/>
  <c r="J412" i="36"/>
  <c r="J411" i="36"/>
  <c r="J410" i="36"/>
  <c r="J409" i="36"/>
  <c r="J408" i="36"/>
  <c r="J407" i="36"/>
  <c r="J406" i="36"/>
  <c r="J405" i="36"/>
  <c r="J404" i="36"/>
  <c r="J403" i="36"/>
  <c r="J402" i="36"/>
  <c r="J401" i="36"/>
  <c r="J400" i="36"/>
  <c r="J399" i="36"/>
  <c r="J398" i="36"/>
  <c r="J397" i="36"/>
  <c r="J396" i="36"/>
  <c r="J395" i="36"/>
  <c r="J394" i="36"/>
  <c r="J393" i="36"/>
  <c r="J392" i="36"/>
  <c r="J391" i="36"/>
  <c r="J390" i="36"/>
  <c r="J389" i="36"/>
  <c r="J388" i="36"/>
  <c r="J387" i="36"/>
  <c r="J386" i="36"/>
  <c r="J385" i="36"/>
  <c r="J384" i="36"/>
  <c r="J383" i="36"/>
  <c r="J382" i="36"/>
  <c r="J381" i="36"/>
  <c r="J380" i="36"/>
  <c r="J379" i="36"/>
  <c r="J378" i="36"/>
  <c r="J377" i="36"/>
  <c r="J376" i="36"/>
  <c r="J375" i="36"/>
  <c r="J374" i="36"/>
  <c r="J373" i="36"/>
  <c r="J372" i="36"/>
  <c r="J371" i="36"/>
  <c r="J370" i="36"/>
  <c r="J369" i="36"/>
  <c r="J368" i="36"/>
  <c r="J367" i="36"/>
  <c r="J366" i="36"/>
  <c r="J365" i="36"/>
  <c r="J364" i="36"/>
  <c r="J363" i="36"/>
  <c r="J362" i="36"/>
  <c r="J361" i="36"/>
  <c r="J360" i="36"/>
  <c r="J359" i="36"/>
  <c r="J358" i="36"/>
  <c r="J357" i="36"/>
  <c r="J356" i="36"/>
  <c r="J355" i="36"/>
  <c r="J354" i="36"/>
  <c r="J353" i="36"/>
  <c r="J352" i="36"/>
  <c r="J351" i="36"/>
  <c r="J350" i="36"/>
  <c r="J349" i="36"/>
  <c r="J348" i="36"/>
  <c r="J347" i="36"/>
  <c r="J346" i="36"/>
  <c r="J345" i="36"/>
  <c r="J344" i="36"/>
  <c r="J343" i="36"/>
  <c r="J342" i="36"/>
  <c r="J341" i="36"/>
  <c r="J340" i="36"/>
  <c r="J339" i="36"/>
  <c r="J338" i="36"/>
  <c r="J337" i="36"/>
  <c r="J336" i="36"/>
  <c r="J335" i="36"/>
  <c r="J334" i="36"/>
  <c r="J333" i="36"/>
  <c r="J332" i="36"/>
  <c r="J331" i="36"/>
  <c r="J330" i="36"/>
  <c r="J329" i="36"/>
  <c r="J328" i="36"/>
  <c r="J327" i="36"/>
  <c r="J326" i="36"/>
  <c r="J325" i="36"/>
  <c r="J324" i="36"/>
  <c r="J323" i="36"/>
  <c r="J322" i="36"/>
  <c r="J321" i="36"/>
  <c r="J320" i="36"/>
  <c r="J319" i="36"/>
  <c r="J318" i="36"/>
  <c r="J317" i="36"/>
  <c r="J316" i="36"/>
  <c r="J315" i="36"/>
  <c r="J314" i="36"/>
  <c r="J313" i="36"/>
  <c r="J312" i="36"/>
  <c r="J311" i="36"/>
  <c r="J310" i="36"/>
  <c r="J309" i="36"/>
  <c r="J308" i="36"/>
  <c r="J307" i="36"/>
  <c r="J306" i="36"/>
  <c r="J305" i="36"/>
  <c r="J304" i="36"/>
  <c r="J303" i="36"/>
  <c r="J302" i="36"/>
  <c r="J301" i="36"/>
  <c r="J300" i="36"/>
  <c r="J299" i="36"/>
  <c r="J298" i="36"/>
  <c r="J297" i="36"/>
  <c r="J296" i="36"/>
  <c r="J295" i="36"/>
  <c r="J294" i="36"/>
  <c r="J293" i="36"/>
  <c r="J292" i="36"/>
  <c r="J291" i="36"/>
  <c r="J290" i="36"/>
  <c r="J289" i="36"/>
  <c r="J288" i="36"/>
  <c r="J287" i="36"/>
  <c r="J286" i="36"/>
  <c r="J285" i="36"/>
  <c r="J284" i="36"/>
  <c r="J283" i="36"/>
  <c r="J282" i="36"/>
  <c r="J281" i="36"/>
  <c r="J280" i="36"/>
  <c r="J279" i="36"/>
  <c r="J278" i="36"/>
  <c r="J277" i="36"/>
  <c r="J276" i="36"/>
  <c r="J275" i="36"/>
  <c r="J274" i="36"/>
  <c r="J273" i="36"/>
  <c r="J272" i="36"/>
  <c r="J271" i="36"/>
  <c r="J270" i="36"/>
  <c r="J269" i="36"/>
  <c r="J268" i="36"/>
  <c r="J267" i="36"/>
  <c r="J266" i="36"/>
  <c r="J265" i="36"/>
  <c r="J264" i="36"/>
  <c r="J263" i="36"/>
  <c r="J262" i="36"/>
  <c r="J261" i="36"/>
  <c r="J260" i="36"/>
  <c r="J259" i="36"/>
  <c r="J258" i="36"/>
  <c r="J257" i="36"/>
  <c r="J256" i="36"/>
  <c r="J255" i="36"/>
  <c r="J254" i="36"/>
  <c r="J253" i="36"/>
  <c r="J252" i="36"/>
  <c r="J251" i="36"/>
  <c r="J250" i="36"/>
  <c r="J249" i="36"/>
  <c r="J248" i="36"/>
  <c r="J247" i="36"/>
  <c r="J246" i="36"/>
  <c r="J245" i="36"/>
  <c r="J244" i="36"/>
  <c r="J243" i="36"/>
  <c r="J242" i="36"/>
  <c r="J241" i="36"/>
  <c r="J240" i="36"/>
  <c r="J239" i="36"/>
  <c r="J238" i="36"/>
  <c r="J237" i="36"/>
  <c r="J236" i="36"/>
  <c r="J235" i="36"/>
  <c r="J234" i="36"/>
  <c r="J233" i="36"/>
  <c r="J232" i="36"/>
  <c r="J231" i="36"/>
  <c r="J230" i="36"/>
  <c r="J229" i="36"/>
  <c r="J228" i="36"/>
  <c r="J227" i="36"/>
  <c r="J226" i="36"/>
  <c r="J225" i="36"/>
  <c r="J224" i="36"/>
  <c r="J223" i="36"/>
  <c r="J222" i="36"/>
  <c r="J221" i="36"/>
  <c r="J220" i="36"/>
  <c r="J219" i="36"/>
  <c r="J218" i="36"/>
  <c r="J217" i="36"/>
  <c r="J216" i="36"/>
  <c r="J215" i="36"/>
  <c r="J214" i="36"/>
  <c r="J213" i="36"/>
  <c r="J212" i="36"/>
  <c r="J211" i="36"/>
  <c r="J210" i="36"/>
  <c r="J209" i="36"/>
  <c r="J208" i="36"/>
  <c r="J207" i="36"/>
  <c r="J206" i="36"/>
  <c r="J205" i="36"/>
  <c r="J204" i="36"/>
  <c r="J203" i="36"/>
  <c r="J202" i="36"/>
  <c r="J201" i="36"/>
  <c r="J200" i="36"/>
  <c r="J199" i="36"/>
  <c r="J198" i="36"/>
  <c r="J197" i="36"/>
  <c r="J196" i="36"/>
  <c r="J195" i="36"/>
  <c r="J194" i="36"/>
  <c r="J193" i="36"/>
  <c r="J192" i="36"/>
  <c r="J191" i="36"/>
  <c r="J190" i="36"/>
  <c r="J189" i="36"/>
  <c r="J188" i="36"/>
  <c r="J187" i="36"/>
  <c r="J186" i="36"/>
  <c r="J185" i="36"/>
  <c r="J184" i="36"/>
  <c r="J183" i="36"/>
  <c r="J182" i="36"/>
  <c r="J181" i="36"/>
  <c r="J180" i="36"/>
  <c r="J179" i="36"/>
  <c r="J178" i="36"/>
  <c r="J177" i="36"/>
  <c r="J176" i="36"/>
  <c r="J175" i="36"/>
  <c r="J174" i="36"/>
  <c r="J173" i="36"/>
  <c r="J172" i="36"/>
  <c r="J171" i="36"/>
  <c r="J170" i="36"/>
  <c r="J169" i="36"/>
  <c r="J168" i="36"/>
  <c r="J167" i="36"/>
  <c r="J166" i="36"/>
  <c r="J165" i="36"/>
  <c r="J164" i="36"/>
  <c r="J163" i="36"/>
  <c r="J162" i="36"/>
  <c r="J161" i="36"/>
  <c r="J160" i="36"/>
  <c r="J159" i="36"/>
  <c r="J158" i="36"/>
  <c r="J157" i="36"/>
  <c r="J156" i="36"/>
  <c r="J155" i="36"/>
  <c r="J154" i="36"/>
  <c r="J153" i="36"/>
  <c r="J152" i="36"/>
  <c r="J151" i="36"/>
  <c r="J150" i="36"/>
  <c r="J149" i="36"/>
  <c r="J148" i="36"/>
  <c r="J147" i="36"/>
  <c r="J146" i="36"/>
  <c r="J145" i="36"/>
  <c r="J144" i="36"/>
  <c r="J143" i="36"/>
  <c r="J142" i="36"/>
  <c r="J141" i="36"/>
  <c r="J140" i="36"/>
  <c r="J139" i="36"/>
  <c r="J138" i="36"/>
  <c r="J137" i="36"/>
  <c r="J136" i="36"/>
  <c r="J135" i="36"/>
  <c r="J134" i="36"/>
  <c r="J133" i="36"/>
  <c r="J132" i="36"/>
  <c r="J131" i="36"/>
  <c r="J130" i="36"/>
  <c r="J129" i="36"/>
  <c r="J128" i="36"/>
  <c r="J127" i="36"/>
  <c r="J126" i="36"/>
  <c r="J125" i="36"/>
  <c r="J124" i="36"/>
  <c r="J123" i="36"/>
  <c r="J122" i="36"/>
  <c r="J121" i="36"/>
  <c r="J120" i="36"/>
  <c r="J119" i="36"/>
  <c r="J118" i="36"/>
  <c r="J117" i="36"/>
  <c r="J116" i="36"/>
  <c r="J115" i="36"/>
  <c r="J114" i="36"/>
  <c r="J113" i="36"/>
  <c r="J112" i="36"/>
  <c r="J111" i="36"/>
  <c r="J110" i="36"/>
  <c r="J109" i="36"/>
  <c r="J108" i="36"/>
  <c r="J107" i="36"/>
  <c r="J106" i="36"/>
  <c r="J105" i="36"/>
  <c r="J104" i="36"/>
  <c r="J103" i="36"/>
  <c r="J102" i="36"/>
  <c r="J101" i="36"/>
  <c r="J100" i="36"/>
  <c r="J99" i="36"/>
  <c r="J98" i="36"/>
  <c r="J97" i="36"/>
  <c r="J96" i="36"/>
  <c r="J95" i="36"/>
  <c r="J94" i="36"/>
  <c r="J93" i="36"/>
  <c r="J92" i="36"/>
  <c r="J91" i="36"/>
  <c r="J90" i="36"/>
  <c r="J89" i="36"/>
  <c r="J88" i="36"/>
  <c r="J87" i="36"/>
  <c r="J86" i="36"/>
  <c r="J85" i="36"/>
  <c r="J84" i="36"/>
  <c r="J83" i="36"/>
  <c r="J82" i="36"/>
  <c r="J81" i="36"/>
  <c r="J80" i="36"/>
  <c r="J79" i="36"/>
  <c r="J78" i="36"/>
  <c r="J77" i="36"/>
  <c r="J76" i="36"/>
  <c r="J75" i="36"/>
  <c r="J74" i="36"/>
  <c r="J73" i="36"/>
  <c r="J72" i="36"/>
  <c r="J71" i="36"/>
  <c r="J70" i="36"/>
  <c r="J69" i="36"/>
  <c r="J68" i="36"/>
  <c r="J67" i="36"/>
  <c r="J66" i="36"/>
  <c r="J65" i="36"/>
  <c r="J64" i="36"/>
  <c r="J63" i="36"/>
  <c r="J62" i="36"/>
  <c r="J61" i="36"/>
  <c r="J60" i="36"/>
  <c r="J59" i="36"/>
  <c r="J58" i="36"/>
  <c r="J57" i="36"/>
  <c r="J56" i="36"/>
  <c r="J55" i="36"/>
  <c r="J54" i="36"/>
  <c r="J53" i="36"/>
  <c r="J52" i="36"/>
  <c r="J51" i="36"/>
  <c r="J50" i="36"/>
  <c r="J49" i="36"/>
  <c r="J48" i="36"/>
  <c r="J47" i="36"/>
  <c r="J46" i="36"/>
  <c r="J45" i="36"/>
  <c r="J44" i="36"/>
  <c r="J43" i="36"/>
  <c r="J42" i="36"/>
  <c r="J41" i="36"/>
  <c r="J40" i="36"/>
  <c r="J39" i="36"/>
  <c r="J38" i="36"/>
  <c r="J37" i="36"/>
  <c r="J36" i="36"/>
  <c r="J35" i="36"/>
  <c r="J34" i="36"/>
  <c r="J33" i="36"/>
  <c r="J32" i="36"/>
  <c r="J31" i="36"/>
  <c r="J30" i="36"/>
  <c r="J29" i="36"/>
  <c r="J28" i="36"/>
  <c r="J27" i="36"/>
  <c r="J26" i="36"/>
  <c r="J25" i="36"/>
  <c r="J24" i="36"/>
  <c r="J23" i="36"/>
  <c r="J22" i="36"/>
  <c r="J21" i="36"/>
  <c r="J20" i="36"/>
  <c r="J19" i="36"/>
  <c r="J18" i="36"/>
  <c r="J17" i="36"/>
  <c r="J16" i="36"/>
  <c r="J15" i="36"/>
  <c r="J14" i="36"/>
  <c r="J13" i="36"/>
  <c r="J12" i="36"/>
  <c r="J11" i="36"/>
  <c r="J10" i="36"/>
  <c r="J9" i="36"/>
  <c r="J8" i="36"/>
  <c r="J7" i="36"/>
  <c r="J6" i="36"/>
  <c r="J5" i="36"/>
  <c r="J4" i="36"/>
  <c r="J3" i="36"/>
  <c r="J2" i="36"/>
  <c r="J1" i="36"/>
  <c r="J595" i="35"/>
  <c r="J594" i="35"/>
  <c r="J593" i="35"/>
  <c r="J592" i="35"/>
  <c r="J591" i="35"/>
  <c r="J590" i="35"/>
  <c r="J589" i="35"/>
  <c r="J588" i="35"/>
  <c r="J587" i="35"/>
  <c r="J586" i="35"/>
  <c r="J585" i="35"/>
  <c r="J584" i="35"/>
  <c r="J583" i="35"/>
  <c r="J582" i="35"/>
  <c r="J581" i="35"/>
  <c r="J580" i="35"/>
  <c r="J579" i="35"/>
  <c r="J578" i="35"/>
  <c r="J577" i="35"/>
  <c r="J576" i="35"/>
  <c r="J575" i="35"/>
  <c r="J574" i="35"/>
  <c r="J573" i="35"/>
  <c r="J572" i="35"/>
  <c r="J571" i="35"/>
  <c r="J570" i="35"/>
  <c r="J569" i="35"/>
  <c r="J568" i="35"/>
  <c r="J567" i="35"/>
  <c r="J566" i="35"/>
  <c r="J565" i="35"/>
  <c r="J564" i="35"/>
  <c r="J563" i="35"/>
  <c r="J562" i="35"/>
  <c r="J561" i="35"/>
  <c r="J560" i="35"/>
  <c r="J559" i="35"/>
  <c r="J558" i="35"/>
  <c r="J557" i="35"/>
  <c r="J556" i="35"/>
  <c r="J555" i="35"/>
  <c r="J554" i="35"/>
  <c r="J553" i="35"/>
  <c r="J552" i="35"/>
  <c r="J551" i="35"/>
  <c r="J550" i="35"/>
  <c r="J549" i="35"/>
  <c r="J548" i="35"/>
  <c r="J547" i="35"/>
  <c r="J546" i="35"/>
  <c r="J545" i="35"/>
  <c r="J544" i="35"/>
  <c r="J543" i="35"/>
  <c r="J542" i="35"/>
  <c r="J541" i="35"/>
  <c r="J540" i="35"/>
  <c r="J539" i="35"/>
  <c r="J538" i="35"/>
  <c r="J537" i="35"/>
  <c r="J536" i="35"/>
  <c r="J535" i="35"/>
  <c r="J534" i="35"/>
  <c r="J533" i="35"/>
  <c r="J532" i="35"/>
  <c r="J531" i="35"/>
  <c r="J530" i="35"/>
  <c r="J529" i="35"/>
  <c r="J528" i="35"/>
  <c r="J527" i="35"/>
  <c r="J526" i="35"/>
  <c r="J525" i="35"/>
  <c r="J524" i="35"/>
  <c r="J523" i="35"/>
  <c r="J522" i="35"/>
  <c r="J521" i="35"/>
  <c r="J520" i="35"/>
  <c r="J519" i="35"/>
  <c r="J518" i="35"/>
  <c r="J517" i="35"/>
  <c r="J516" i="35"/>
  <c r="J515" i="35"/>
  <c r="J514" i="35"/>
  <c r="J513" i="35"/>
  <c r="J512" i="35"/>
  <c r="J511" i="35"/>
  <c r="J510" i="35"/>
  <c r="J509" i="35"/>
  <c r="J508" i="35"/>
  <c r="J507" i="35"/>
  <c r="J506" i="35"/>
  <c r="J505" i="35"/>
  <c r="J504" i="35"/>
  <c r="J503" i="35"/>
  <c r="J502" i="35"/>
  <c r="J501" i="35"/>
  <c r="J500" i="35"/>
  <c r="J499" i="35"/>
  <c r="J498" i="35"/>
  <c r="J497" i="35"/>
  <c r="J496" i="35"/>
  <c r="J495" i="35"/>
  <c r="J494" i="35"/>
  <c r="J493" i="35"/>
  <c r="J492" i="35"/>
  <c r="J491" i="35"/>
  <c r="J490" i="35"/>
  <c r="J489" i="35"/>
  <c r="J488" i="35"/>
  <c r="J487" i="35"/>
  <c r="J486" i="35"/>
  <c r="J485" i="35"/>
  <c r="J484" i="35"/>
  <c r="J483" i="35"/>
  <c r="J482" i="35"/>
  <c r="J481" i="35"/>
  <c r="J480" i="35"/>
  <c r="J479" i="35"/>
  <c r="J478" i="35"/>
  <c r="J477" i="35"/>
  <c r="J476" i="35"/>
  <c r="J475" i="35"/>
  <c r="J474" i="35"/>
  <c r="J473" i="35"/>
  <c r="J472" i="35"/>
  <c r="J471" i="35"/>
  <c r="J470" i="35"/>
  <c r="J469" i="35"/>
  <c r="J468" i="35"/>
  <c r="J467" i="35"/>
  <c r="J466" i="35"/>
  <c r="J465" i="35"/>
  <c r="J464" i="35"/>
  <c r="J463" i="35"/>
  <c r="J462" i="35"/>
  <c r="J461" i="35"/>
  <c r="J460" i="35"/>
  <c r="J459" i="35"/>
  <c r="J458" i="35"/>
  <c r="J457" i="35"/>
  <c r="J456" i="35"/>
  <c r="J455" i="35"/>
  <c r="J454" i="35"/>
  <c r="J453" i="35"/>
  <c r="J452" i="35"/>
  <c r="J451" i="35"/>
  <c r="J450" i="35"/>
  <c r="J449" i="35"/>
  <c r="J448" i="35"/>
  <c r="J447" i="35"/>
  <c r="J446" i="35"/>
  <c r="J445" i="35"/>
  <c r="J444" i="35"/>
  <c r="J443" i="35"/>
  <c r="J442" i="35"/>
  <c r="J441" i="35"/>
  <c r="J440" i="35"/>
  <c r="J439" i="35"/>
  <c r="J438" i="35"/>
  <c r="J437" i="35"/>
  <c r="J436" i="35"/>
  <c r="J435" i="35"/>
  <c r="J434" i="35"/>
  <c r="J433" i="35"/>
  <c r="J432" i="35"/>
  <c r="J431" i="35"/>
  <c r="J430" i="35"/>
  <c r="J429" i="35"/>
  <c r="J428" i="35"/>
  <c r="J427" i="35"/>
  <c r="J426" i="35"/>
  <c r="J425" i="35"/>
  <c r="J424" i="35"/>
  <c r="J423" i="35"/>
  <c r="J422" i="35"/>
  <c r="J421" i="35"/>
  <c r="J420" i="35"/>
  <c r="J419" i="35"/>
  <c r="J418" i="35"/>
  <c r="J417" i="35"/>
  <c r="J416" i="35"/>
  <c r="J415" i="35"/>
  <c r="J414" i="35"/>
  <c r="J413" i="35"/>
  <c r="J412" i="35"/>
  <c r="J411" i="35"/>
  <c r="J410" i="35"/>
  <c r="J409" i="35"/>
  <c r="J408" i="35"/>
  <c r="J407" i="35"/>
  <c r="J406" i="35"/>
  <c r="J405" i="35"/>
  <c r="J404" i="35"/>
  <c r="J403" i="35"/>
  <c r="J402" i="35"/>
  <c r="J401" i="35"/>
  <c r="J400" i="35"/>
  <c r="J399" i="35"/>
  <c r="J398" i="35"/>
  <c r="J397" i="35"/>
  <c r="J396" i="35"/>
  <c r="J395" i="35"/>
  <c r="J394" i="35"/>
  <c r="J393" i="35"/>
  <c r="J392" i="35"/>
  <c r="J391" i="35"/>
  <c r="J390" i="35"/>
  <c r="J389" i="35"/>
  <c r="J388" i="35"/>
  <c r="J387" i="35"/>
  <c r="J386" i="35"/>
  <c r="J385" i="35"/>
  <c r="J384" i="35"/>
  <c r="J383" i="35"/>
  <c r="J382" i="35"/>
  <c r="J381" i="35"/>
  <c r="J380" i="35"/>
  <c r="J379" i="35"/>
  <c r="J378" i="35"/>
  <c r="J377" i="35"/>
  <c r="J376" i="35"/>
  <c r="J375" i="35"/>
  <c r="J374" i="35"/>
  <c r="J373" i="35"/>
  <c r="J372" i="35"/>
  <c r="J371" i="35"/>
  <c r="J370" i="35"/>
  <c r="J369" i="35"/>
  <c r="J368" i="35"/>
  <c r="J367" i="35"/>
  <c r="J366" i="35"/>
  <c r="J365" i="35"/>
  <c r="J364" i="35"/>
  <c r="J363" i="35"/>
  <c r="J362" i="35"/>
  <c r="J361" i="35"/>
  <c r="J360" i="35"/>
  <c r="J359" i="35"/>
  <c r="J358" i="35"/>
  <c r="J357" i="35"/>
  <c r="J356" i="35"/>
  <c r="J355" i="35"/>
  <c r="J354" i="35"/>
  <c r="J353" i="35"/>
  <c r="J352" i="35"/>
  <c r="J351" i="35"/>
  <c r="J350" i="35"/>
  <c r="J349" i="35"/>
  <c r="J348" i="35"/>
  <c r="J347" i="35"/>
  <c r="J346" i="35"/>
  <c r="J345" i="35"/>
  <c r="J344" i="35"/>
  <c r="J343" i="35"/>
  <c r="J342" i="35"/>
  <c r="J341" i="35"/>
  <c r="J340" i="35"/>
  <c r="J339" i="35"/>
  <c r="J338" i="35"/>
  <c r="J337" i="35"/>
  <c r="J336" i="35"/>
  <c r="J335" i="35"/>
  <c r="J334" i="35"/>
  <c r="J333" i="35"/>
  <c r="J332" i="35"/>
  <c r="J331" i="35"/>
  <c r="J330" i="35"/>
  <c r="J329" i="35"/>
  <c r="J328" i="35"/>
  <c r="J327" i="35"/>
  <c r="J326" i="35"/>
  <c r="J325" i="35"/>
  <c r="J324" i="35"/>
  <c r="J323" i="35"/>
  <c r="J322" i="35"/>
  <c r="J321" i="35"/>
  <c r="J320" i="35"/>
  <c r="J319" i="35"/>
  <c r="J318" i="35"/>
  <c r="J317" i="35"/>
  <c r="J316" i="35"/>
  <c r="J315" i="35"/>
  <c r="J314" i="35"/>
  <c r="J313" i="35"/>
  <c r="J312" i="35"/>
  <c r="J311" i="35"/>
  <c r="J310" i="35"/>
  <c r="J309" i="35"/>
  <c r="J308" i="35"/>
  <c r="J307" i="35"/>
  <c r="J306" i="35"/>
  <c r="J305" i="35"/>
  <c r="J304" i="35"/>
  <c r="J303" i="35"/>
  <c r="J302" i="35"/>
  <c r="J301" i="35"/>
  <c r="J300" i="35"/>
  <c r="J299" i="35"/>
  <c r="J298" i="35"/>
  <c r="J297" i="35"/>
  <c r="J296" i="35"/>
  <c r="J295" i="35"/>
  <c r="J294" i="35"/>
  <c r="J293" i="35"/>
  <c r="J292" i="35"/>
  <c r="J291" i="35"/>
  <c r="J290" i="35"/>
  <c r="J289" i="35"/>
  <c r="J288" i="35"/>
  <c r="J287" i="35"/>
  <c r="J286" i="35"/>
  <c r="J285" i="35"/>
  <c r="J284" i="35"/>
  <c r="J283" i="35"/>
  <c r="J282" i="35"/>
  <c r="J281" i="35"/>
  <c r="J280" i="35"/>
  <c r="J279" i="35"/>
  <c r="J278" i="35"/>
  <c r="J277" i="35"/>
  <c r="J276" i="35"/>
  <c r="J275" i="35"/>
  <c r="J274" i="35"/>
  <c r="J273" i="35"/>
  <c r="J272" i="35"/>
  <c r="J271" i="35"/>
  <c r="J270" i="35"/>
  <c r="J269" i="35"/>
  <c r="J268" i="35"/>
  <c r="J267" i="35"/>
  <c r="J266" i="35"/>
  <c r="J265" i="35"/>
  <c r="J264" i="35"/>
  <c r="J263" i="35"/>
  <c r="J262" i="35"/>
  <c r="J261" i="35"/>
  <c r="J260" i="35"/>
  <c r="J259" i="35"/>
  <c r="J258" i="35"/>
  <c r="J257" i="35"/>
  <c r="J256" i="35"/>
  <c r="J255" i="35"/>
  <c r="J254" i="35"/>
  <c r="J253" i="35"/>
  <c r="J252" i="35"/>
  <c r="J251" i="35"/>
  <c r="J250" i="35"/>
  <c r="J249" i="35"/>
  <c r="J248" i="35"/>
  <c r="J247" i="35"/>
  <c r="J246" i="35"/>
  <c r="J245" i="35"/>
  <c r="J244" i="35"/>
  <c r="J243" i="35"/>
  <c r="J242" i="35"/>
  <c r="J241" i="35"/>
  <c r="J240" i="35"/>
  <c r="J239" i="35"/>
  <c r="J238" i="35"/>
  <c r="J237" i="35"/>
  <c r="J236" i="35"/>
  <c r="J235" i="35"/>
  <c r="J234" i="35"/>
  <c r="J233" i="35"/>
  <c r="J232" i="35"/>
  <c r="J231" i="35"/>
  <c r="J230" i="35"/>
  <c r="J229" i="35"/>
  <c r="J228" i="35"/>
  <c r="J227" i="35"/>
  <c r="J226" i="35"/>
  <c r="J225" i="35"/>
  <c r="J224" i="35"/>
  <c r="J223" i="35"/>
  <c r="J222" i="35"/>
  <c r="J221" i="35"/>
  <c r="J220" i="35"/>
  <c r="J219" i="35"/>
  <c r="J218" i="35"/>
  <c r="J217" i="35"/>
  <c r="J216" i="35"/>
  <c r="J215" i="35"/>
  <c r="J214" i="35"/>
  <c r="J213" i="35"/>
  <c r="J212" i="35"/>
  <c r="J211" i="35"/>
  <c r="J210" i="35"/>
  <c r="J209" i="35"/>
  <c r="J208" i="35"/>
  <c r="J207" i="35"/>
  <c r="J206" i="35"/>
  <c r="J205" i="35"/>
  <c r="J204" i="35"/>
  <c r="J203" i="35"/>
  <c r="J202" i="35"/>
  <c r="J201" i="35"/>
  <c r="J200" i="35"/>
  <c r="J199" i="35"/>
  <c r="J198" i="35"/>
  <c r="J197" i="35"/>
  <c r="J196" i="35"/>
  <c r="J195" i="35"/>
  <c r="J194" i="35"/>
  <c r="J193" i="35"/>
  <c r="J192" i="35"/>
  <c r="J191" i="35"/>
  <c r="J190" i="35"/>
  <c r="J189" i="35"/>
  <c r="J188" i="35"/>
  <c r="J187" i="35"/>
  <c r="J186" i="35"/>
  <c r="J185" i="35"/>
  <c r="J184" i="35"/>
  <c r="J183" i="35"/>
  <c r="J182" i="35"/>
  <c r="J181" i="35"/>
  <c r="J180" i="35"/>
  <c r="J179" i="35"/>
  <c r="J178" i="35"/>
  <c r="J177" i="35"/>
  <c r="J176" i="35"/>
  <c r="J175" i="35"/>
  <c r="J174" i="35"/>
  <c r="J173" i="35"/>
  <c r="J172" i="35"/>
  <c r="J171" i="35"/>
  <c r="J170" i="35"/>
  <c r="J169" i="35"/>
  <c r="J168" i="35"/>
  <c r="J167" i="35"/>
  <c r="J166" i="35"/>
  <c r="J165" i="35"/>
  <c r="J164" i="35"/>
  <c r="J163" i="35"/>
  <c r="J162" i="35"/>
  <c r="J161" i="35"/>
  <c r="J160" i="35"/>
  <c r="J159" i="35"/>
  <c r="J158" i="35"/>
  <c r="J157" i="35"/>
  <c r="J156" i="35"/>
  <c r="J155" i="35"/>
  <c r="J154" i="35"/>
  <c r="J153" i="35"/>
  <c r="J152" i="35"/>
  <c r="J151" i="35"/>
  <c r="J150" i="35"/>
  <c r="J149" i="35"/>
  <c r="J148" i="35"/>
  <c r="J147" i="35"/>
  <c r="J146" i="35"/>
  <c r="J145" i="35"/>
  <c r="J144" i="35"/>
  <c r="J143" i="35"/>
  <c r="J142" i="35"/>
  <c r="J141" i="35"/>
  <c r="J140" i="35"/>
  <c r="J139" i="35"/>
  <c r="J138" i="35"/>
  <c r="J137" i="35"/>
  <c r="J136" i="35"/>
  <c r="J135" i="35"/>
  <c r="J134" i="35"/>
  <c r="J133" i="35"/>
  <c r="J132" i="35"/>
  <c r="J131" i="35"/>
  <c r="J130" i="35"/>
  <c r="J129" i="35"/>
  <c r="J128" i="35"/>
  <c r="J127" i="35"/>
  <c r="J126" i="35"/>
  <c r="J125" i="35"/>
  <c r="J124" i="35"/>
  <c r="J123" i="35"/>
  <c r="J122" i="35"/>
  <c r="J121" i="35"/>
  <c r="J120" i="35"/>
  <c r="J119" i="35"/>
  <c r="J118" i="35"/>
  <c r="J117" i="35"/>
  <c r="J116" i="35"/>
  <c r="J115" i="35"/>
  <c r="J114" i="35"/>
  <c r="J113" i="35"/>
  <c r="J112" i="35"/>
  <c r="J111" i="35"/>
  <c r="J110" i="35"/>
  <c r="J109" i="35"/>
  <c r="J108" i="35"/>
  <c r="J107" i="35"/>
  <c r="J106" i="35"/>
  <c r="J105" i="35"/>
  <c r="J104" i="35"/>
  <c r="J103" i="35"/>
  <c r="J102" i="35"/>
  <c r="J101" i="35"/>
  <c r="J100" i="35"/>
  <c r="J99" i="35"/>
  <c r="J98" i="35"/>
  <c r="J97" i="35"/>
  <c r="J96" i="35"/>
  <c r="J95" i="35"/>
  <c r="J94" i="35"/>
  <c r="J93" i="35"/>
  <c r="J92" i="35"/>
  <c r="J91" i="35"/>
  <c r="J90" i="35"/>
  <c r="J89" i="35"/>
  <c r="J88" i="35"/>
  <c r="J87" i="35"/>
  <c r="J86" i="35"/>
  <c r="J85" i="35"/>
  <c r="J84" i="35"/>
  <c r="J83" i="35"/>
  <c r="J82" i="35"/>
  <c r="J81" i="35"/>
  <c r="J80" i="35"/>
  <c r="J79" i="35"/>
  <c r="J78" i="35"/>
  <c r="J77" i="35"/>
  <c r="J76" i="35"/>
  <c r="J75" i="35"/>
  <c r="J74" i="35"/>
  <c r="J73" i="35"/>
  <c r="J72" i="35"/>
  <c r="J71" i="35"/>
  <c r="J70" i="35"/>
  <c r="J69" i="35"/>
  <c r="J68" i="35"/>
  <c r="J67" i="35"/>
  <c r="J66" i="35"/>
  <c r="J65" i="35"/>
  <c r="J64" i="35"/>
  <c r="J63" i="35"/>
  <c r="J62" i="35"/>
  <c r="J61" i="35"/>
  <c r="J60" i="35"/>
  <c r="J59" i="35"/>
  <c r="J58" i="35"/>
  <c r="J57" i="35"/>
  <c r="J56" i="35"/>
  <c r="J55" i="35"/>
  <c r="J54" i="35"/>
  <c r="J53" i="35"/>
  <c r="J52" i="35"/>
  <c r="J51" i="35"/>
  <c r="J50" i="35"/>
  <c r="J49" i="35"/>
  <c r="J48" i="35"/>
  <c r="J47" i="35"/>
  <c r="J46" i="35"/>
  <c r="J45" i="35"/>
  <c r="J44" i="35"/>
  <c r="J43" i="35"/>
  <c r="J42" i="35"/>
  <c r="J41" i="35"/>
  <c r="J40" i="35"/>
  <c r="J39" i="35"/>
  <c r="J38" i="35"/>
  <c r="J37" i="35"/>
  <c r="J36" i="35"/>
  <c r="J35" i="35"/>
  <c r="J34" i="35"/>
  <c r="J33" i="35"/>
  <c r="J32" i="35"/>
  <c r="J31" i="35"/>
  <c r="J30" i="35"/>
  <c r="J29" i="35"/>
  <c r="J28" i="35"/>
  <c r="J27" i="35"/>
  <c r="J26" i="35"/>
  <c r="J25" i="35"/>
  <c r="J24" i="35"/>
  <c r="J23" i="35"/>
  <c r="J22" i="35"/>
  <c r="J21" i="35"/>
  <c r="J20" i="35"/>
  <c r="J19" i="35"/>
  <c r="J18" i="35"/>
  <c r="J17" i="35"/>
  <c r="J16" i="35"/>
  <c r="J15" i="35"/>
  <c r="J14" i="35"/>
  <c r="J13" i="35"/>
  <c r="J12" i="35"/>
  <c r="J11" i="35"/>
  <c r="J10" i="35"/>
  <c r="J9" i="35"/>
  <c r="J8" i="35"/>
  <c r="J7" i="35"/>
  <c r="J6" i="35"/>
  <c r="J5" i="35"/>
  <c r="J4" i="35"/>
  <c r="J3" i="35"/>
  <c r="J2" i="35"/>
  <c r="J1" i="35"/>
  <c r="J588" i="31"/>
  <c r="J587" i="31"/>
  <c r="J586" i="31"/>
  <c r="J585" i="31"/>
  <c r="J584" i="31"/>
  <c r="J583" i="31"/>
  <c r="J582" i="31"/>
  <c r="J581" i="31"/>
  <c r="J580" i="31"/>
  <c r="J579" i="31"/>
  <c r="J578" i="31"/>
  <c r="J577" i="31"/>
  <c r="J576" i="31"/>
  <c r="J575" i="31"/>
  <c r="J574" i="31"/>
  <c r="J573" i="31"/>
  <c r="J572" i="31"/>
  <c r="J571" i="31"/>
  <c r="J570" i="31"/>
  <c r="J569" i="31"/>
  <c r="J568" i="31"/>
  <c r="J567" i="31"/>
  <c r="J566" i="31"/>
  <c r="J565" i="31"/>
  <c r="J564" i="31"/>
  <c r="J563" i="31"/>
  <c r="J562" i="31"/>
  <c r="J561" i="31"/>
  <c r="J560" i="31"/>
  <c r="J559" i="31"/>
  <c r="J558" i="31"/>
  <c r="J557" i="31"/>
  <c r="J556" i="31"/>
  <c r="J555" i="31"/>
  <c r="J554" i="31"/>
  <c r="J553" i="31"/>
  <c r="J552" i="31"/>
  <c r="J551" i="31"/>
  <c r="J550" i="31"/>
  <c r="J549" i="31"/>
  <c r="J548" i="31"/>
  <c r="J547" i="31"/>
  <c r="J546" i="31"/>
  <c r="J545" i="31"/>
  <c r="J544" i="31"/>
  <c r="J543" i="31"/>
  <c r="J542" i="31"/>
  <c r="J541" i="31"/>
  <c r="J540" i="31"/>
  <c r="J539" i="31"/>
  <c r="J538" i="31"/>
  <c r="J537" i="31"/>
  <c r="J536" i="31"/>
  <c r="J535" i="31"/>
  <c r="J534" i="31"/>
  <c r="J533" i="31"/>
  <c r="J532" i="31"/>
  <c r="J531" i="31"/>
  <c r="J530" i="31"/>
  <c r="J529" i="31"/>
  <c r="J528" i="31"/>
  <c r="J527" i="31"/>
  <c r="J526" i="31"/>
  <c r="J525" i="31"/>
  <c r="J524" i="31"/>
  <c r="J523" i="31"/>
  <c r="J522" i="31"/>
  <c r="J521" i="31"/>
  <c r="J520" i="31"/>
  <c r="J519" i="31"/>
  <c r="J518" i="31"/>
  <c r="J517" i="31"/>
  <c r="J516" i="31"/>
  <c r="J515" i="31"/>
  <c r="J514" i="31"/>
  <c r="J513" i="31"/>
  <c r="J512" i="31"/>
  <c r="J511" i="31"/>
  <c r="J510" i="31"/>
  <c r="J509" i="31"/>
  <c r="J508" i="31"/>
  <c r="J507" i="31"/>
  <c r="J506" i="31"/>
  <c r="J505" i="31"/>
  <c r="J504" i="31"/>
  <c r="J503" i="31"/>
  <c r="J502" i="31"/>
  <c r="J501" i="31"/>
  <c r="J500" i="31"/>
  <c r="J499" i="31"/>
  <c r="J498" i="31"/>
  <c r="J497" i="31"/>
  <c r="J496" i="31"/>
  <c r="J495" i="31"/>
  <c r="J494" i="31"/>
  <c r="J493" i="31"/>
  <c r="J492" i="31"/>
  <c r="J491" i="31"/>
  <c r="J490" i="31"/>
  <c r="J489" i="31"/>
  <c r="J488" i="31"/>
  <c r="J487" i="31"/>
  <c r="J486" i="31"/>
  <c r="J485" i="31"/>
  <c r="J484" i="31"/>
  <c r="J483" i="31"/>
  <c r="J482" i="31"/>
  <c r="J481" i="31"/>
  <c r="J480" i="31"/>
  <c r="J479" i="31"/>
  <c r="J478" i="31"/>
  <c r="J477" i="31"/>
  <c r="J476" i="31"/>
  <c r="J475" i="31"/>
  <c r="J474" i="31"/>
  <c r="J473" i="31"/>
  <c r="J472" i="31"/>
  <c r="J471" i="31"/>
  <c r="J470" i="31"/>
  <c r="J469" i="31"/>
  <c r="J468" i="31"/>
  <c r="J467" i="31"/>
  <c r="J466" i="31"/>
  <c r="J465" i="31"/>
  <c r="J464" i="31"/>
  <c r="J463" i="31"/>
  <c r="J462" i="31"/>
  <c r="J461" i="31"/>
  <c r="J460" i="31"/>
  <c r="J459" i="31"/>
  <c r="J458" i="31"/>
  <c r="J457" i="31"/>
  <c r="J456" i="31"/>
  <c r="J455" i="31"/>
  <c r="J454" i="31"/>
  <c r="J453" i="31"/>
  <c r="J452" i="31"/>
  <c r="J451" i="31"/>
  <c r="J450" i="31"/>
  <c r="J449" i="31"/>
  <c r="J448" i="31"/>
  <c r="J447" i="31"/>
  <c r="J446" i="31"/>
  <c r="J445" i="31"/>
  <c r="J444" i="31"/>
  <c r="J443" i="31"/>
  <c r="J442" i="31"/>
  <c r="J441" i="31"/>
  <c r="J440" i="31"/>
  <c r="J439" i="31"/>
  <c r="J438" i="31"/>
  <c r="J437" i="31"/>
  <c r="J436" i="31"/>
  <c r="J435" i="31"/>
  <c r="J434" i="31"/>
  <c r="J433" i="31"/>
  <c r="J432" i="31"/>
  <c r="J431" i="31"/>
  <c r="J430" i="31"/>
  <c r="J429" i="31"/>
  <c r="J428" i="31"/>
  <c r="J427" i="31"/>
  <c r="J426" i="31"/>
  <c r="J425" i="31"/>
  <c r="J424" i="31"/>
  <c r="J423" i="31"/>
  <c r="J422" i="31"/>
  <c r="J421" i="31"/>
  <c r="J420" i="31"/>
  <c r="J419" i="31"/>
  <c r="J418" i="31"/>
  <c r="J417" i="31"/>
  <c r="J416" i="31"/>
  <c r="J415" i="31"/>
  <c r="J414" i="31"/>
  <c r="J413" i="31"/>
  <c r="J412" i="31"/>
  <c r="J411" i="31"/>
  <c r="J410" i="31"/>
  <c r="J409" i="31"/>
  <c r="J408" i="31"/>
  <c r="J407" i="31"/>
  <c r="J406" i="31"/>
  <c r="J405" i="31"/>
  <c r="J404" i="31"/>
  <c r="J403" i="31"/>
  <c r="J402" i="31"/>
  <c r="J401" i="31"/>
  <c r="J400" i="31"/>
  <c r="J399" i="31"/>
  <c r="J398" i="31"/>
  <c r="J397" i="31"/>
  <c r="J396" i="31"/>
  <c r="J395" i="31"/>
  <c r="J394" i="31"/>
  <c r="J393" i="31"/>
  <c r="J392" i="31"/>
  <c r="J391" i="31"/>
  <c r="J390" i="31"/>
  <c r="J389" i="31"/>
  <c r="J388" i="31"/>
  <c r="J387" i="31"/>
  <c r="J386" i="31"/>
  <c r="J385" i="31"/>
  <c r="J384" i="31"/>
  <c r="J383" i="31"/>
  <c r="J382" i="31"/>
  <c r="J381" i="31"/>
  <c r="J380" i="31"/>
  <c r="J379" i="31"/>
  <c r="J378" i="31"/>
  <c r="J377" i="31"/>
  <c r="J376" i="31"/>
  <c r="J375" i="31"/>
  <c r="J374" i="31"/>
  <c r="J373" i="31"/>
  <c r="J372" i="31"/>
  <c r="J371" i="31"/>
  <c r="J370" i="31"/>
  <c r="J369" i="31"/>
  <c r="J368" i="31"/>
  <c r="J367" i="31"/>
  <c r="J366" i="31"/>
  <c r="J365" i="31"/>
  <c r="J364" i="31"/>
  <c r="J363" i="31"/>
  <c r="J362" i="31"/>
  <c r="J361" i="31"/>
  <c r="J360" i="31"/>
  <c r="J359" i="31"/>
  <c r="J358" i="31"/>
  <c r="J357" i="31"/>
  <c r="J356" i="31"/>
  <c r="J355" i="31"/>
  <c r="J354" i="31"/>
  <c r="J353" i="31"/>
  <c r="J352" i="31"/>
  <c r="J351" i="31"/>
  <c r="J350" i="31"/>
  <c r="J349" i="31"/>
  <c r="J348" i="31"/>
  <c r="J347" i="31"/>
  <c r="J346" i="31"/>
  <c r="J345" i="31"/>
  <c r="J344" i="31"/>
  <c r="J343" i="31"/>
  <c r="J342" i="31"/>
  <c r="J341" i="31"/>
  <c r="J340" i="31"/>
  <c r="J339" i="31"/>
  <c r="J338" i="31"/>
  <c r="J337" i="31"/>
  <c r="J336" i="31"/>
  <c r="J335" i="31"/>
  <c r="J334" i="31"/>
  <c r="J333" i="31"/>
  <c r="J332" i="31"/>
  <c r="J331" i="31"/>
  <c r="J330" i="31"/>
  <c r="J329" i="31"/>
  <c r="J328" i="31"/>
  <c r="J327" i="31"/>
  <c r="J326" i="31"/>
  <c r="J325" i="31"/>
  <c r="J324" i="31"/>
  <c r="J323" i="31"/>
  <c r="J322" i="31"/>
  <c r="J321" i="31"/>
  <c r="J320" i="31"/>
  <c r="J319" i="31"/>
  <c r="J318" i="31"/>
  <c r="J317" i="31"/>
  <c r="J316" i="31"/>
  <c r="J315" i="31"/>
  <c r="J314" i="31"/>
  <c r="J313" i="31"/>
  <c r="J312" i="31"/>
  <c r="J311" i="31"/>
  <c r="J310" i="31"/>
  <c r="J309" i="31"/>
  <c r="J308" i="31"/>
  <c r="J307" i="31"/>
  <c r="J306" i="31"/>
  <c r="J305" i="31"/>
  <c r="J304" i="31"/>
  <c r="J303" i="31"/>
  <c r="J302" i="31"/>
  <c r="J301" i="31"/>
  <c r="J300" i="31"/>
  <c r="J299" i="31"/>
  <c r="J298" i="31"/>
  <c r="J297" i="31"/>
  <c r="J296" i="31"/>
  <c r="J295" i="31"/>
  <c r="J294" i="31"/>
  <c r="J293" i="31"/>
  <c r="J292" i="31"/>
  <c r="J291" i="31"/>
  <c r="J290" i="31"/>
  <c r="J289" i="31"/>
  <c r="J288" i="31"/>
  <c r="J287" i="31"/>
  <c r="J286" i="31"/>
  <c r="J285" i="31"/>
  <c r="J284" i="31"/>
  <c r="J283" i="31"/>
  <c r="J282" i="31"/>
  <c r="J281" i="31"/>
  <c r="J280" i="31"/>
  <c r="J279" i="31"/>
  <c r="J278" i="31"/>
  <c r="J277" i="31"/>
  <c r="J276" i="31"/>
  <c r="J275" i="31"/>
  <c r="J274" i="31"/>
  <c r="J273" i="31"/>
  <c r="J272" i="31"/>
  <c r="J271" i="31"/>
  <c r="J270" i="31"/>
  <c r="J269" i="31"/>
  <c r="J268" i="31"/>
  <c r="J267" i="31"/>
  <c r="J266" i="31"/>
  <c r="J265" i="31"/>
  <c r="J264" i="31"/>
  <c r="J263" i="31"/>
  <c r="J262" i="31"/>
  <c r="J261" i="31"/>
  <c r="J260" i="31"/>
  <c r="J259" i="31"/>
  <c r="J258" i="31"/>
  <c r="J257" i="31"/>
  <c r="J256" i="31"/>
  <c r="J255" i="31"/>
  <c r="J254" i="31"/>
  <c r="J253" i="31"/>
  <c r="J252" i="31"/>
  <c r="J251" i="31"/>
  <c r="J250" i="31"/>
  <c r="J249" i="31"/>
  <c r="J248" i="31"/>
  <c r="J247" i="31"/>
  <c r="J246" i="31"/>
  <c r="J245" i="31"/>
  <c r="J244" i="31"/>
  <c r="J243" i="31"/>
  <c r="J242" i="31"/>
  <c r="J241" i="31"/>
  <c r="J240" i="31"/>
  <c r="J239" i="31"/>
  <c r="J238" i="31"/>
  <c r="J237" i="31"/>
  <c r="J236" i="31"/>
  <c r="J235" i="31"/>
  <c r="J234" i="31"/>
  <c r="J233" i="31"/>
  <c r="J232" i="31"/>
  <c r="J231" i="31"/>
  <c r="J230" i="31"/>
  <c r="J229" i="31"/>
  <c r="J228" i="31"/>
  <c r="J227" i="31"/>
  <c r="J226" i="31"/>
  <c r="J225" i="31"/>
  <c r="J224" i="31"/>
  <c r="J223" i="31"/>
  <c r="J222" i="31"/>
  <c r="J221" i="31"/>
  <c r="J220" i="31"/>
  <c r="J219" i="31"/>
  <c r="J218" i="31"/>
  <c r="J217" i="31"/>
  <c r="J216" i="31"/>
  <c r="J215" i="31"/>
  <c r="J214" i="31"/>
  <c r="J213" i="31"/>
  <c r="J212" i="31"/>
  <c r="J211" i="31"/>
  <c r="J210" i="31"/>
  <c r="J209" i="31"/>
  <c r="J208" i="31"/>
  <c r="J207" i="31"/>
  <c r="J206" i="31"/>
  <c r="J205" i="31"/>
  <c r="J204" i="31"/>
  <c r="J203" i="31"/>
  <c r="J202" i="31"/>
  <c r="J201" i="31"/>
  <c r="J200" i="31"/>
  <c r="J199" i="31"/>
  <c r="J198" i="31"/>
  <c r="J197" i="31"/>
  <c r="J196" i="31"/>
  <c r="J195" i="31"/>
  <c r="J194" i="31"/>
  <c r="J193" i="31"/>
  <c r="J192" i="31"/>
  <c r="J191" i="31"/>
  <c r="J190" i="31"/>
  <c r="J189" i="31"/>
  <c r="J188" i="31"/>
  <c r="J187" i="31"/>
  <c r="J186" i="31"/>
  <c r="J185" i="31"/>
  <c r="J184" i="31"/>
  <c r="J183" i="31"/>
  <c r="J182" i="31"/>
  <c r="J181" i="31"/>
  <c r="J180" i="31"/>
  <c r="J179" i="31"/>
  <c r="J178" i="31"/>
  <c r="J177" i="31"/>
  <c r="J176" i="31"/>
  <c r="J175" i="31"/>
  <c r="J174" i="31"/>
  <c r="J173" i="31"/>
  <c r="J172" i="31"/>
  <c r="J171" i="31"/>
  <c r="J170" i="31"/>
  <c r="J169" i="31"/>
  <c r="J168" i="31"/>
  <c r="J167" i="31"/>
  <c r="J166" i="31"/>
  <c r="J165" i="31"/>
  <c r="J164" i="31"/>
  <c r="J163" i="31"/>
  <c r="J162" i="31"/>
  <c r="J161" i="31"/>
  <c r="J160" i="31"/>
  <c r="J159" i="31"/>
  <c r="J158" i="31"/>
  <c r="J157" i="31"/>
  <c r="J156" i="31"/>
  <c r="J155" i="31"/>
  <c r="J154" i="31"/>
  <c r="J153" i="31"/>
  <c r="J152" i="31"/>
  <c r="J151" i="31"/>
  <c r="J150" i="31"/>
  <c r="J149" i="31"/>
  <c r="J148" i="31"/>
  <c r="J147" i="31"/>
  <c r="J146" i="31"/>
  <c r="J145" i="31"/>
  <c r="J144" i="31"/>
  <c r="J143" i="31"/>
  <c r="J142" i="31"/>
  <c r="J141" i="31"/>
  <c r="J140" i="31"/>
  <c r="J139" i="31"/>
  <c r="J138" i="31"/>
  <c r="J137" i="31"/>
  <c r="J136" i="31"/>
  <c r="J135" i="31"/>
  <c r="J134" i="31"/>
  <c r="J133" i="31"/>
  <c r="J132" i="31"/>
  <c r="J131" i="31"/>
  <c r="J130" i="31"/>
  <c r="J129" i="31"/>
  <c r="J128" i="31"/>
  <c r="J127" i="31"/>
  <c r="J126" i="31"/>
  <c r="J125" i="31"/>
  <c r="J124" i="31"/>
  <c r="J123" i="31"/>
  <c r="J122" i="31"/>
  <c r="J121" i="31"/>
  <c r="J120" i="31"/>
  <c r="J119" i="31"/>
  <c r="J118" i="31"/>
  <c r="J117" i="31"/>
  <c r="J116" i="31"/>
  <c r="J115" i="31"/>
  <c r="J114" i="31"/>
  <c r="J113" i="31"/>
  <c r="J112" i="31"/>
  <c r="J111" i="31"/>
  <c r="J110" i="31"/>
  <c r="J109" i="31"/>
  <c r="J108" i="31"/>
  <c r="J107" i="31"/>
  <c r="J106" i="31"/>
  <c r="J105" i="31"/>
  <c r="J104" i="31"/>
  <c r="J103" i="31"/>
  <c r="J102" i="31"/>
  <c r="J101" i="31"/>
  <c r="J100" i="31"/>
  <c r="J99" i="31"/>
  <c r="J98" i="31"/>
  <c r="J97" i="31"/>
  <c r="J96" i="31"/>
  <c r="J95" i="31"/>
  <c r="J94" i="31"/>
  <c r="J93" i="31"/>
  <c r="J92" i="31"/>
  <c r="J91" i="31"/>
  <c r="J90" i="31"/>
  <c r="J89" i="31"/>
  <c r="J88" i="31"/>
  <c r="J87" i="31"/>
  <c r="J86" i="31"/>
  <c r="J85" i="31"/>
  <c r="J84" i="31"/>
  <c r="J83" i="31"/>
  <c r="J82" i="31"/>
  <c r="J81" i="31"/>
  <c r="J80" i="31"/>
  <c r="J79" i="31"/>
  <c r="J78" i="31"/>
  <c r="J77" i="31"/>
  <c r="J76" i="31"/>
  <c r="J75" i="31"/>
  <c r="J74" i="31"/>
  <c r="J73" i="31"/>
  <c r="J72" i="31"/>
  <c r="J71" i="31"/>
  <c r="J70" i="31"/>
  <c r="J69" i="31"/>
  <c r="J68" i="31"/>
  <c r="J67" i="31"/>
  <c r="J66" i="31"/>
  <c r="J65" i="31"/>
  <c r="J64" i="31"/>
  <c r="J63" i="31"/>
  <c r="J62" i="31"/>
  <c r="J61" i="31"/>
  <c r="J60" i="31"/>
  <c r="J59" i="31"/>
  <c r="J58" i="31"/>
  <c r="J57" i="31"/>
  <c r="J56" i="31"/>
  <c r="J55" i="31"/>
  <c r="J54" i="31"/>
  <c r="J53" i="31"/>
  <c r="J52" i="31"/>
  <c r="J51" i="31"/>
  <c r="J50" i="31"/>
  <c r="J49" i="31"/>
  <c r="J48" i="31"/>
  <c r="J47" i="31"/>
  <c r="J46" i="31"/>
  <c r="J45" i="31"/>
  <c r="J44" i="31"/>
  <c r="J43" i="31"/>
  <c r="J42" i="31"/>
  <c r="J41" i="31"/>
  <c r="J40" i="31"/>
  <c r="J39" i="31"/>
  <c r="J38" i="31"/>
  <c r="J37" i="31"/>
  <c r="J36" i="31"/>
  <c r="J35" i="31"/>
  <c r="J34" i="31"/>
  <c r="J33" i="31"/>
  <c r="J32" i="31"/>
  <c r="J31" i="31"/>
  <c r="J30" i="31"/>
  <c r="J29" i="31"/>
  <c r="J28" i="31"/>
  <c r="J27" i="31"/>
  <c r="J26" i="31"/>
  <c r="J25" i="31"/>
  <c r="J24" i="31"/>
  <c r="J23" i="31"/>
  <c r="J22" i="31"/>
  <c r="J21" i="31"/>
  <c r="J20" i="31"/>
  <c r="J19" i="31"/>
  <c r="J18" i="31"/>
  <c r="J17" i="31"/>
  <c r="J16" i="31"/>
  <c r="J15" i="31"/>
  <c r="J14" i="31"/>
  <c r="J13" i="31"/>
  <c r="J12" i="31"/>
  <c r="J11" i="31"/>
  <c r="J10" i="31"/>
  <c r="J9" i="31"/>
  <c r="J8" i="31"/>
  <c r="J7" i="31"/>
  <c r="J6" i="31"/>
  <c r="J5" i="31"/>
  <c r="J4" i="31"/>
  <c r="J3" i="31"/>
  <c r="J2" i="31"/>
  <c r="AD967" i="29"/>
  <c r="AC967" i="29"/>
  <c r="AB967" i="29"/>
  <c r="AA967" i="29"/>
  <c r="Z967" i="29"/>
  <c r="Y967" i="29"/>
  <c r="X967" i="29"/>
  <c r="W967" i="29"/>
  <c r="V967" i="29"/>
  <c r="U967" i="29"/>
  <c r="T967" i="29"/>
  <c r="S967" i="29"/>
  <c r="Y1814" i="29"/>
  <c r="X1814" i="29"/>
  <c r="AS1920" i="29" l="1"/>
  <c r="AR1920" i="29"/>
  <c r="AQ1920" i="29"/>
  <c r="AP1920" i="29"/>
  <c r="AO1920" i="29"/>
  <c r="AN1920" i="29"/>
  <c r="AM1920" i="29"/>
  <c r="AL1920" i="29"/>
  <c r="AK1920" i="29"/>
  <c r="AJ1920" i="29"/>
  <c r="AI1920" i="29"/>
  <c r="AH1920" i="29"/>
  <c r="AG1920" i="29"/>
  <c r="AF1920" i="29"/>
  <c r="AE1920" i="29"/>
  <c r="AD1920" i="29"/>
  <c r="AC1920" i="29"/>
  <c r="AB1920" i="29"/>
  <c r="AA1920" i="29"/>
  <c r="Z1920" i="29"/>
  <c r="Y1920" i="29"/>
  <c r="X1920" i="29"/>
  <c r="W1920" i="29"/>
  <c r="V1920" i="29"/>
  <c r="U1920" i="29"/>
  <c r="AS1903" i="29"/>
  <c r="AR1903" i="29"/>
  <c r="AQ1903" i="29"/>
  <c r="AP1903" i="29"/>
  <c r="AO1903" i="29"/>
  <c r="AN1903" i="29"/>
  <c r="AM1903" i="29"/>
  <c r="AL1903" i="29"/>
  <c r="AK1903" i="29"/>
  <c r="AJ1903" i="29"/>
  <c r="AI1903" i="29"/>
  <c r="AH1903" i="29"/>
  <c r="AG1903" i="29"/>
  <c r="AF1903" i="29"/>
  <c r="AE1903" i="29"/>
  <c r="AD1903" i="29"/>
  <c r="AC1903" i="29"/>
  <c r="AB1903" i="29"/>
  <c r="AA1903" i="29"/>
  <c r="Z1903" i="29"/>
  <c r="Y1903" i="29"/>
  <c r="X1903" i="29"/>
  <c r="W1903" i="29"/>
  <c r="V1903" i="29"/>
  <c r="U1903" i="29"/>
  <c r="AS1852" i="29"/>
  <c r="AR1852" i="29"/>
  <c r="AQ1852" i="29"/>
  <c r="AP1852" i="29"/>
  <c r="AO1852" i="29"/>
  <c r="AN1852" i="29"/>
  <c r="AM1852" i="29"/>
  <c r="AL1852" i="29"/>
  <c r="AK1852" i="29"/>
  <c r="AJ1852" i="29"/>
  <c r="AI1852" i="29"/>
  <c r="AH1852" i="29"/>
  <c r="AG1852" i="29"/>
  <c r="AF1852" i="29"/>
  <c r="AE1852" i="29"/>
  <c r="AD1852" i="29"/>
  <c r="AC1852" i="29"/>
  <c r="AB1852" i="29"/>
  <c r="AA1852" i="29"/>
  <c r="Z1852" i="29"/>
  <c r="Y1852" i="29"/>
  <c r="X1852" i="29"/>
  <c r="W1852" i="29"/>
  <c r="V1852" i="29"/>
  <c r="U1852" i="29"/>
  <c r="T1852" i="29"/>
  <c r="S1852" i="29"/>
  <c r="AS1784" i="29"/>
  <c r="AR1784" i="29"/>
  <c r="AQ1784" i="29"/>
  <c r="AP1784" i="29"/>
  <c r="AO1784" i="29"/>
  <c r="AN1784" i="29"/>
  <c r="AM1784" i="29"/>
  <c r="AL1784" i="29"/>
  <c r="AK1784" i="29"/>
  <c r="AJ1784" i="29"/>
  <c r="AI1784" i="29"/>
  <c r="AH1784" i="29"/>
  <c r="AG1784" i="29"/>
  <c r="AF1784" i="29"/>
  <c r="AE1784" i="29"/>
  <c r="AD1784" i="29"/>
  <c r="AC1784" i="29"/>
  <c r="AB1784" i="29"/>
  <c r="AA1784" i="29"/>
  <c r="Z1784" i="29"/>
  <c r="Y1784" i="29"/>
  <c r="X1784" i="29"/>
  <c r="W1784" i="29"/>
  <c r="V1784" i="29"/>
  <c r="U1784" i="29"/>
  <c r="T1784" i="29"/>
  <c r="S1784" i="29"/>
  <c r="AS1767" i="29"/>
  <c r="AR1767" i="29"/>
  <c r="AQ1767" i="29"/>
  <c r="AP1767" i="29"/>
  <c r="AO1767" i="29"/>
  <c r="AN1767" i="29"/>
  <c r="AM1767" i="29"/>
  <c r="AL1767" i="29"/>
  <c r="AK1767" i="29"/>
  <c r="AJ1767" i="29"/>
  <c r="AI1767" i="29"/>
  <c r="AH1767" i="29"/>
  <c r="AG1767" i="29"/>
  <c r="AF1767" i="29"/>
  <c r="AE1767" i="29"/>
  <c r="AD1767" i="29"/>
  <c r="AC1767" i="29"/>
  <c r="AB1767" i="29"/>
  <c r="AA1767" i="29"/>
  <c r="Z1767" i="29"/>
  <c r="Y1767" i="29"/>
  <c r="X1767" i="29"/>
  <c r="W1767" i="29"/>
  <c r="V1767" i="29"/>
  <c r="U1767" i="29"/>
  <c r="T1767" i="29"/>
  <c r="S1767" i="29"/>
  <c r="AS1580" i="29"/>
  <c r="AR1580" i="29"/>
  <c r="AQ1580" i="29"/>
  <c r="AP1580" i="29"/>
  <c r="AO1580" i="29"/>
  <c r="AN1580" i="29"/>
  <c r="AM1580" i="29"/>
  <c r="AL1580" i="29"/>
  <c r="AK1580" i="29"/>
  <c r="AJ1580" i="29"/>
  <c r="AI1580" i="29"/>
  <c r="AH1580" i="29"/>
  <c r="AG1580" i="29"/>
  <c r="AF1580" i="29"/>
  <c r="AE1580" i="29"/>
  <c r="AD1580" i="29"/>
  <c r="AC1580" i="29"/>
  <c r="AB1580" i="29"/>
  <c r="AA1580" i="29"/>
  <c r="Z1580" i="29"/>
  <c r="Y1580" i="29"/>
  <c r="X1580" i="29"/>
  <c r="W1580" i="29"/>
  <c r="V1580" i="29"/>
  <c r="U1580" i="29"/>
  <c r="T1580" i="29"/>
  <c r="S1580" i="29"/>
  <c r="AS1937" i="29"/>
  <c r="AR1937" i="29"/>
  <c r="AQ1937" i="29"/>
  <c r="AP1937" i="29"/>
  <c r="AO1937" i="29"/>
  <c r="AN1937" i="29"/>
  <c r="AM1937" i="29"/>
  <c r="AL1937" i="29"/>
  <c r="AK1937" i="29"/>
  <c r="AJ1937" i="29"/>
  <c r="AI1937" i="29"/>
  <c r="AH1937" i="29"/>
  <c r="AG1937" i="29"/>
  <c r="AF1937" i="29"/>
  <c r="AE1937" i="29"/>
  <c r="AD1937" i="29"/>
  <c r="AC1937" i="29"/>
  <c r="AB1937" i="29"/>
  <c r="AA1937" i="29"/>
  <c r="Z1937" i="29"/>
  <c r="Y1937" i="29"/>
  <c r="X1937" i="29"/>
  <c r="W1937" i="29"/>
  <c r="V1937" i="29"/>
  <c r="U1937" i="29"/>
  <c r="T1937" i="29"/>
  <c r="S1937" i="29"/>
  <c r="AS1886" i="29"/>
  <c r="AR1886" i="29"/>
  <c r="AQ1886" i="29"/>
  <c r="AP1886" i="29"/>
  <c r="AO1886" i="29"/>
  <c r="AN1886" i="29"/>
  <c r="AM1886" i="29"/>
  <c r="AL1886" i="29"/>
  <c r="AK1886" i="29"/>
  <c r="AJ1886" i="29"/>
  <c r="AI1886" i="29"/>
  <c r="AH1886" i="29"/>
  <c r="AG1886" i="29"/>
  <c r="AF1886" i="29"/>
  <c r="AE1886" i="29"/>
  <c r="AD1886" i="29"/>
  <c r="AC1886" i="29"/>
  <c r="AB1886" i="29"/>
  <c r="AA1886" i="29"/>
  <c r="Z1886" i="29"/>
  <c r="Y1886" i="29"/>
  <c r="X1886" i="29"/>
  <c r="W1886" i="29"/>
  <c r="V1886" i="29"/>
  <c r="U1886" i="29"/>
  <c r="T1886" i="29"/>
  <c r="S1886" i="29"/>
  <c r="S1202" i="29"/>
  <c r="T1202" i="29"/>
  <c r="U1202" i="29"/>
  <c r="S1203" i="29"/>
  <c r="T1203" i="29"/>
  <c r="U1203" i="29"/>
  <c r="U251" i="29"/>
  <c r="U252" i="29"/>
  <c r="AC1500" i="29"/>
  <c r="AD1500" i="29"/>
  <c r="AC1501" i="29"/>
  <c r="AD1501" i="29"/>
  <c r="AC211" i="29" l="1"/>
  <c r="AD211" i="29"/>
  <c r="AC212" i="29"/>
  <c r="AD212" i="29"/>
  <c r="AH494" i="29"/>
  <c r="AG494" i="29"/>
  <c r="AF494" i="29"/>
  <c r="AE494" i="29"/>
  <c r="AD494" i="29"/>
  <c r="AC494" i="29"/>
  <c r="AB494" i="29"/>
  <c r="AA494" i="29"/>
  <c r="Z494" i="29"/>
  <c r="Y494" i="29"/>
  <c r="X494" i="29"/>
  <c r="W494" i="29"/>
  <c r="V494" i="29"/>
  <c r="U494" i="29"/>
  <c r="T494" i="29"/>
  <c r="S494" i="29"/>
  <c r="AH486" i="29"/>
  <c r="AG486" i="29"/>
  <c r="AF486" i="29"/>
  <c r="AE486" i="29"/>
  <c r="AD486" i="29"/>
  <c r="AC486" i="29"/>
  <c r="AH490" i="29"/>
  <c r="AG490" i="29"/>
  <c r="AF490" i="29"/>
  <c r="AE490" i="29"/>
  <c r="AD490" i="29"/>
  <c r="AC490" i="29"/>
  <c r="AB490" i="29"/>
  <c r="AA490" i="29"/>
  <c r="Z490" i="29"/>
  <c r="AS1961" i="29"/>
  <c r="AR1961" i="29"/>
  <c r="AQ1961" i="29"/>
  <c r="AP1961" i="29"/>
  <c r="AO1961" i="29"/>
  <c r="AN1961" i="29"/>
  <c r="AM1961" i="29"/>
  <c r="AL1961" i="29"/>
  <c r="AK1961" i="29"/>
  <c r="AJ1961" i="29"/>
  <c r="AI1961" i="29"/>
  <c r="AS1960" i="29"/>
  <c r="AR1960" i="29"/>
  <c r="AQ1960" i="29"/>
  <c r="AP1960" i="29"/>
  <c r="AO1960" i="29"/>
  <c r="AN1960" i="29"/>
  <c r="AM1960" i="29"/>
  <c r="AL1960" i="29"/>
  <c r="AK1960" i="29"/>
  <c r="AJ1960" i="29"/>
  <c r="AI1960" i="29"/>
  <c r="AS1959" i="29"/>
  <c r="AR1959" i="29"/>
  <c r="AQ1959" i="29"/>
  <c r="AP1959" i="29"/>
  <c r="AO1959" i="29"/>
  <c r="AN1959" i="29"/>
  <c r="AM1959" i="29"/>
  <c r="AL1959" i="29"/>
  <c r="AK1959" i="29"/>
  <c r="AJ1959" i="29"/>
  <c r="AI1959" i="29"/>
  <c r="AS1958" i="29"/>
  <c r="AR1958" i="29"/>
  <c r="AQ1958" i="29"/>
  <c r="AP1958" i="29"/>
  <c r="AO1958" i="29"/>
  <c r="AN1958" i="29"/>
  <c r="AM1958" i="29"/>
  <c r="AL1958" i="29"/>
  <c r="AK1958" i="29"/>
  <c r="AJ1958" i="29"/>
  <c r="AI1958" i="29"/>
  <c r="AS1957" i="29"/>
  <c r="AR1957" i="29"/>
  <c r="AQ1957" i="29"/>
  <c r="AP1957" i="29"/>
  <c r="AO1957" i="29"/>
  <c r="AN1957" i="29"/>
  <c r="AM1957" i="29"/>
  <c r="AL1957" i="29"/>
  <c r="AK1957" i="29"/>
  <c r="AJ1957" i="29"/>
  <c r="AI1957" i="29"/>
  <c r="AS1956" i="29"/>
  <c r="AR1956" i="29"/>
  <c r="AQ1956" i="29"/>
  <c r="AP1956" i="29"/>
  <c r="AO1956" i="29"/>
  <c r="AN1956" i="29"/>
  <c r="AM1956" i="29"/>
  <c r="AL1956" i="29"/>
  <c r="AK1956" i="29"/>
  <c r="AJ1956" i="29"/>
  <c r="AI1956" i="29"/>
  <c r="AS1955" i="29"/>
  <c r="AR1955" i="29"/>
  <c r="AQ1955" i="29"/>
  <c r="AP1955" i="29"/>
  <c r="AO1955" i="29"/>
  <c r="AN1955" i="29"/>
  <c r="AM1955" i="29"/>
  <c r="AL1955" i="29"/>
  <c r="AK1955" i="29"/>
  <c r="AJ1955" i="29"/>
  <c r="AI1955" i="29"/>
  <c r="AS1954" i="29"/>
  <c r="AR1954" i="29"/>
  <c r="AQ1954" i="29"/>
  <c r="AP1954" i="29"/>
  <c r="AO1954" i="29"/>
  <c r="AN1954" i="29"/>
  <c r="AM1954" i="29"/>
  <c r="AL1954" i="29"/>
  <c r="AK1954" i="29"/>
  <c r="AJ1954" i="29"/>
  <c r="AI1954" i="29"/>
  <c r="AS1953" i="29"/>
  <c r="AR1953" i="29"/>
  <c r="AQ1953" i="29"/>
  <c r="AP1953" i="29"/>
  <c r="AO1953" i="29"/>
  <c r="AN1953" i="29"/>
  <c r="AM1953" i="29"/>
  <c r="AL1953" i="29"/>
  <c r="AK1953" i="29"/>
  <c r="AJ1953" i="29"/>
  <c r="AI1953" i="29"/>
  <c r="AS1952" i="29"/>
  <c r="AR1952" i="29"/>
  <c r="AQ1952" i="29"/>
  <c r="AP1952" i="29"/>
  <c r="AO1952" i="29"/>
  <c r="AN1952" i="29"/>
  <c r="AM1952" i="29"/>
  <c r="AL1952" i="29"/>
  <c r="AK1952" i="29"/>
  <c r="AJ1952" i="29"/>
  <c r="AI1952" i="29"/>
  <c r="AS1951" i="29"/>
  <c r="AR1951" i="29"/>
  <c r="AQ1951" i="29"/>
  <c r="AP1951" i="29"/>
  <c r="AO1951" i="29"/>
  <c r="AN1951" i="29"/>
  <c r="AM1951" i="29"/>
  <c r="AL1951" i="29"/>
  <c r="AK1951" i="29"/>
  <c r="AJ1951" i="29"/>
  <c r="AI1951" i="29"/>
  <c r="AS1950" i="29"/>
  <c r="AR1950" i="29"/>
  <c r="AQ1950" i="29"/>
  <c r="AP1950" i="29"/>
  <c r="AO1950" i="29"/>
  <c r="AN1950" i="29"/>
  <c r="AM1950" i="29"/>
  <c r="AL1950" i="29"/>
  <c r="AK1950" i="29"/>
  <c r="AJ1950" i="29"/>
  <c r="AI1950" i="29"/>
  <c r="AS1949" i="29"/>
  <c r="AR1949" i="29"/>
  <c r="AQ1949" i="29"/>
  <c r="AP1949" i="29"/>
  <c r="AO1949" i="29"/>
  <c r="AN1949" i="29"/>
  <c r="AM1949" i="29"/>
  <c r="AL1949" i="29"/>
  <c r="AK1949" i="29"/>
  <c r="AJ1949" i="29"/>
  <c r="AI1949" i="29"/>
  <c r="AS1948" i="29"/>
  <c r="AR1948" i="29"/>
  <c r="AQ1948" i="29"/>
  <c r="AP1948" i="29"/>
  <c r="AO1948" i="29"/>
  <c r="AN1948" i="29"/>
  <c r="AM1948" i="29"/>
  <c r="AL1948" i="29"/>
  <c r="AK1948" i="29"/>
  <c r="AJ1948" i="29"/>
  <c r="AI1948" i="29"/>
  <c r="AS1947" i="29"/>
  <c r="AR1947" i="29"/>
  <c r="AQ1947" i="29"/>
  <c r="AP1947" i="29"/>
  <c r="AO1947" i="29"/>
  <c r="AN1947" i="29"/>
  <c r="AM1947" i="29"/>
  <c r="AL1947" i="29"/>
  <c r="AK1947" i="29"/>
  <c r="AJ1947" i="29"/>
  <c r="AI1947" i="29"/>
  <c r="AS1946" i="29"/>
  <c r="AR1946" i="29"/>
  <c r="AQ1946" i="29"/>
  <c r="AP1946" i="29"/>
  <c r="AO1946" i="29"/>
  <c r="AN1946" i="29"/>
  <c r="AM1946" i="29"/>
  <c r="AL1946" i="29"/>
  <c r="AK1946" i="29"/>
  <c r="AJ1946" i="29"/>
  <c r="AI1946" i="29"/>
  <c r="AS1945" i="29"/>
  <c r="AR1945" i="29"/>
  <c r="AQ1945" i="29"/>
  <c r="AP1945" i="29"/>
  <c r="AO1945" i="29"/>
  <c r="AN1945" i="29"/>
  <c r="AM1945" i="29"/>
  <c r="AL1945" i="29"/>
  <c r="AK1945" i="29"/>
  <c r="AJ1945" i="29"/>
  <c r="AI1945" i="29"/>
  <c r="AS1944" i="29"/>
  <c r="AR1944" i="29"/>
  <c r="AQ1944" i="29"/>
  <c r="AP1944" i="29"/>
  <c r="AO1944" i="29"/>
  <c r="AN1944" i="29"/>
  <c r="AM1944" i="29"/>
  <c r="AL1944" i="29"/>
  <c r="AK1944" i="29"/>
  <c r="AJ1944" i="29"/>
  <c r="AI1944" i="29"/>
  <c r="AS1943" i="29"/>
  <c r="AR1943" i="29"/>
  <c r="AQ1943" i="29"/>
  <c r="AP1943" i="29"/>
  <c r="AO1943" i="29"/>
  <c r="AN1943" i="29"/>
  <c r="AM1943" i="29"/>
  <c r="AL1943" i="29"/>
  <c r="AK1943" i="29"/>
  <c r="AJ1943" i="29"/>
  <c r="AI1943" i="29"/>
  <c r="AS1942" i="29"/>
  <c r="AR1942" i="29"/>
  <c r="AQ1942" i="29"/>
  <c r="AP1942" i="29"/>
  <c r="AO1942" i="29"/>
  <c r="AN1942" i="29"/>
  <c r="AM1942" i="29"/>
  <c r="AL1942" i="29"/>
  <c r="AK1942" i="29"/>
  <c r="AJ1942" i="29"/>
  <c r="AI1942" i="29"/>
  <c r="AS1941" i="29"/>
  <c r="AR1941" i="29"/>
  <c r="AQ1941" i="29"/>
  <c r="AP1941" i="29"/>
  <c r="AO1941" i="29"/>
  <c r="AN1941" i="29"/>
  <c r="AM1941" i="29"/>
  <c r="AL1941" i="29"/>
  <c r="AK1941" i="29"/>
  <c r="AJ1941" i="29"/>
  <c r="AI1941" i="29"/>
  <c r="AS1940" i="29"/>
  <c r="AR1940" i="29"/>
  <c r="AQ1940" i="29"/>
  <c r="AP1940" i="29"/>
  <c r="AO1940" i="29"/>
  <c r="AN1940" i="29"/>
  <c r="AM1940" i="29"/>
  <c r="AL1940" i="29"/>
  <c r="AK1940" i="29"/>
  <c r="AJ1940" i="29"/>
  <c r="AI1940" i="29"/>
  <c r="AS1939" i="29"/>
  <c r="AR1939" i="29"/>
  <c r="AQ1939" i="29"/>
  <c r="AP1939" i="29"/>
  <c r="AO1939" i="29"/>
  <c r="AN1939" i="29"/>
  <c r="AM1939" i="29"/>
  <c r="AL1939" i="29"/>
  <c r="AK1939" i="29"/>
  <c r="AJ1939" i="29"/>
  <c r="AI1939" i="29"/>
  <c r="AS1938" i="29"/>
  <c r="AR1938" i="29"/>
  <c r="AQ1938" i="29"/>
  <c r="AP1938" i="29"/>
  <c r="AO1938" i="29"/>
  <c r="AN1938" i="29"/>
  <c r="AM1938" i="29"/>
  <c r="AL1938" i="29"/>
  <c r="AK1938" i="29"/>
  <c r="AJ1938" i="29"/>
  <c r="AI1938" i="29"/>
  <c r="AS1936" i="29"/>
  <c r="AR1936" i="29"/>
  <c r="AQ1936" i="29"/>
  <c r="AP1936" i="29"/>
  <c r="AO1936" i="29"/>
  <c r="AN1936" i="29"/>
  <c r="AM1936" i="29"/>
  <c r="AL1936" i="29"/>
  <c r="AK1936" i="29"/>
  <c r="AJ1936" i="29"/>
  <c r="AI1936" i="29"/>
  <c r="AS1935" i="29"/>
  <c r="AR1935" i="29"/>
  <c r="AQ1935" i="29"/>
  <c r="AP1935" i="29"/>
  <c r="AO1935" i="29"/>
  <c r="AN1935" i="29"/>
  <c r="AM1935" i="29"/>
  <c r="AL1935" i="29"/>
  <c r="AK1935" i="29"/>
  <c r="AJ1935" i="29"/>
  <c r="AI1935" i="29"/>
  <c r="AS1934" i="29"/>
  <c r="AR1934" i="29"/>
  <c r="AQ1934" i="29"/>
  <c r="AP1934" i="29"/>
  <c r="AO1934" i="29"/>
  <c r="AN1934" i="29"/>
  <c r="AM1934" i="29"/>
  <c r="AL1934" i="29"/>
  <c r="AK1934" i="29"/>
  <c r="AJ1934" i="29"/>
  <c r="AI1934" i="29"/>
  <c r="AS1933" i="29"/>
  <c r="AR1933" i="29"/>
  <c r="AQ1933" i="29"/>
  <c r="AP1933" i="29"/>
  <c r="AO1933" i="29"/>
  <c r="AN1933" i="29"/>
  <c r="AM1933" i="29"/>
  <c r="AL1933" i="29"/>
  <c r="AK1933" i="29"/>
  <c r="AJ1933" i="29"/>
  <c r="AI1933" i="29"/>
  <c r="AS1932" i="29"/>
  <c r="AR1932" i="29"/>
  <c r="AQ1932" i="29"/>
  <c r="AP1932" i="29"/>
  <c r="AO1932" i="29"/>
  <c r="AN1932" i="29"/>
  <c r="AM1932" i="29"/>
  <c r="AL1932" i="29"/>
  <c r="AK1932" i="29"/>
  <c r="AJ1932" i="29"/>
  <c r="AI1932" i="29"/>
  <c r="AS1931" i="29"/>
  <c r="AR1931" i="29"/>
  <c r="AQ1931" i="29"/>
  <c r="AP1931" i="29"/>
  <c r="AO1931" i="29"/>
  <c r="AN1931" i="29"/>
  <c r="AM1931" i="29"/>
  <c r="AL1931" i="29"/>
  <c r="AK1931" i="29"/>
  <c r="AJ1931" i="29"/>
  <c r="AI1931" i="29"/>
  <c r="AS1930" i="29"/>
  <c r="AR1930" i="29"/>
  <c r="AQ1930" i="29"/>
  <c r="AP1930" i="29"/>
  <c r="AO1930" i="29"/>
  <c r="AN1930" i="29"/>
  <c r="AM1930" i="29"/>
  <c r="AL1930" i="29"/>
  <c r="AK1930" i="29"/>
  <c r="AJ1930" i="29"/>
  <c r="AI1930" i="29"/>
  <c r="AS1929" i="29"/>
  <c r="AR1929" i="29"/>
  <c r="AQ1929" i="29"/>
  <c r="AP1929" i="29"/>
  <c r="AO1929" i="29"/>
  <c r="AN1929" i="29"/>
  <c r="AM1929" i="29"/>
  <c r="AL1929" i="29"/>
  <c r="AK1929" i="29"/>
  <c r="AJ1929" i="29"/>
  <c r="AI1929" i="29"/>
  <c r="AS1928" i="29"/>
  <c r="AR1928" i="29"/>
  <c r="AQ1928" i="29"/>
  <c r="AP1928" i="29"/>
  <c r="AO1928" i="29"/>
  <c r="AN1928" i="29"/>
  <c r="AM1928" i="29"/>
  <c r="AL1928" i="29"/>
  <c r="AK1928" i="29"/>
  <c r="AJ1928" i="29"/>
  <c r="AI1928" i="29"/>
  <c r="AS1927" i="29"/>
  <c r="AR1927" i="29"/>
  <c r="AQ1927" i="29"/>
  <c r="AP1927" i="29"/>
  <c r="AO1927" i="29"/>
  <c r="AN1927" i="29"/>
  <c r="AM1927" i="29"/>
  <c r="AL1927" i="29"/>
  <c r="AK1927" i="29"/>
  <c r="AJ1927" i="29"/>
  <c r="AI1927" i="29"/>
  <c r="AS1926" i="29"/>
  <c r="AR1926" i="29"/>
  <c r="AQ1926" i="29"/>
  <c r="AP1926" i="29"/>
  <c r="AO1926" i="29"/>
  <c r="AN1926" i="29"/>
  <c r="AM1926" i="29"/>
  <c r="AL1926" i="29"/>
  <c r="AK1926" i="29"/>
  <c r="AJ1926" i="29"/>
  <c r="AI1926" i="29"/>
  <c r="AS1925" i="29"/>
  <c r="AR1925" i="29"/>
  <c r="AQ1925" i="29"/>
  <c r="AP1925" i="29"/>
  <c r="AO1925" i="29"/>
  <c r="AN1925" i="29"/>
  <c r="AM1925" i="29"/>
  <c r="AL1925" i="29"/>
  <c r="AK1925" i="29"/>
  <c r="AJ1925" i="29"/>
  <c r="AI1925" i="29"/>
  <c r="AS1924" i="29"/>
  <c r="AR1924" i="29"/>
  <c r="AQ1924" i="29"/>
  <c r="AP1924" i="29"/>
  <c r="AO1924" i="29"/>
  <c r="AN1924" i="29"/>
  <c r="AM1924" i="29"/>
  <c r="AL1924" i="29"/>
  <c r="AK1924" i="29"/>
  <c r="AJ1924" i="29"/>
  <c r="AI1924" i="29"/>
  <c r="AS1923" i="29"/>
  <c r="AR1923" i="29"/>
  <c r="AQ1923" i="29"/>
  <c r="AP1923" i="29"/>
  <c r="AO1923" i="29"/>
  <c r="AN1923" i="29"/>
  <c r="AM1923" i="29"/>
  <c r="AL1923" i="29"/>
  <c r="AK1923" i="29"/>
  <c r="AJ1923" i="29"/>
  <c r="AI1923" i="29"/>
  <c r="AS1922" i="29"/>
  <c r="AR1922" i="29"/>
  <c r="AQ1922" i="29"/>
  <c r="AP1922" i="29"/>
  <c r="AO1922" i="29"/>
  <c r="AN1922" i="29"/>
  <c r="AM1922" i="29"/>
  <c r="AL1922" i="29"/>
  <c r="AK1922" i="29"/>
  <c r="AJ1922" i="29"/>
  <c r="AI1922" i="29"/>
  <c r="AS1921" i="29"/>
  <c r="AR1921" i="29"/>
  <c r="AQ1921" i="29"/>
  <c r="AP1921" i="29"/>
  <c r="AO1921" i="29"/>
  <c r="AN1921" i="29"/>
  <c r="AM1921" i="29"/>
  <c r="AL1921" i="29"/>
  <c r="AK1921" i="29"/>
  <c r="AJ1921" i="29"/>
  <c r="AI1921" i="29"/>
  <c r="AS1919" i="29"/>
  <c r="AR1919" i="29"/>
  <c r="AQ1919" i="29"/>
  <c r="AP1919" i="29"/>
  <c r="AO1919" i="29"/>
  <c r="AN1919" i="29"/>
  <c r="AM1919" i="29"/>
  <c r="AL1919" i="29"/>
  <c r="AK1919" i="29"/>
  <c r="AJ1919" i="29"/>
  <c r="AI1919" i="29"/>
  <c r="AS1918" i="29"/>
  <c r="AR1918" i="29"/>
  <c r="AQ1918" i="29"/>
  <c r="AP1918" i="29"/>
  <c r="AO1918" i="29"/>
  <c r="AN1918" i="29"/>
  <c r="AM1918" i="29"/>
  <c r="AL1918" i="29"/>
  <c r="AK1918" i="29"/>
  <c r="AJ1918" i="29"/>
  <c r="AI1918" i="29"/>
  <c r="AS1917" i="29"/>
  <c r="AR1917" i="29"/>
  <c r="AQ1917" i="29"/>
  <c r="AP1917" i="29"/>
  <c r="AO1917" i="29"/>
  <c r="AN1917" i="29"/>
  <c r="AM1917" i="29"/>
  <c r="AL1917" i="29"/>
  <c r="AK1917" i="29"/>
  <c r="AJ1917" i="29"/>
  <c r="AI1917" i="29"/>
  <c r="AS1916" i="29"/>
  <c r="AR1916" i="29"/>
  <c r="AQ1916" i="29"/>
  <c r="AP1916" i="29"/>
  <c r="AO1916" i="29"/>
  <c r="AN1916" i="29"/>
  <c r="AM1916" i="29"/>
  <c r="AL1916" i="29"/>
  <c r="AK1916" i="29"/>
  <c r="AJ1916" i="29"/>
  <c r="AI1916" i="29"/>
  <c r="AS1915" i="29"/>
  <c r="AR1915" i="29"/>
  <c r="AQ1915" i="29"/>
  <c r="AP1915" i="29"/>
  <c r="AO1915" i="29"/>
  <c r="AN1915" i="29"/>
  <c r="AM1915" i="29"/>
  <c r="AL1915" i="29"/>
  <c r="AK1915" i="29"/>
  <c r="AJ1915" i="29"/>
  <c r="AI1915" i="29"/>
  <c r="AS1914" i="29"/>
  <c r="AR1914" i="29"/>
  <c r="AQ1914" i="29"/>
  <c r="AP1914" i="29"/>
  <c r="AO1914" i="29"/>
  <c r="AN1914" i="29"/>
  <c r="AM1914" i="29"/>
  <c r="AL1914" i="29"/>
  <c r="AK1914" i="29"/>
  <c r="AJ1914" i="29"/>
  <c r="AI1914" i="29"/>
  <c r="AS1913" i="29"/>
  <c r="AR1913" i="29"/>
  <c r="AQ1913" i="29"/>
  <c r="AP1913" i="29"/>
  <c r="AO1913" i="29"/>
  <c r="AN1913" i="29"/>
  <c r="AM1913" i="29"/>
  <c r="AL1913" i="29"/>
  <c r="AK1913" i="29"/>
  <c r="AJ1913" i="29"/>
  <c r="AI1913" i="29"/>
  <c r="AS1912" i="29"/>
  <c r="AR1912" i="29"/>
  <c r="AQ1912" i="29"/>
  <c r="AP1912" i="29"/>
  <c r="AO1912" i="29"/>
  <c r="AN1912" i="29"/>
  <c r="AM1912" i="29"/>
  <c r="AL1912" i="29"/>
  <c r="AK1912" i="29"/>
  <c r="AJ1912" i="29"/>
  <c r="AI1912" i="29"/>
  <c r="AS1911" i="29"/>
  <c r="AR1911" i="29"/>
  <c r="AQ1911" i="29"/>
  <c r="AP1911" i="29"/>
  <c r="AO1911" i="29"/>
  <c r="AN1911" i="29"/>
  <c r="AM1911" i="29"/>
  <c r="AL1911" i="29"/>
  <c r="AK1911" i="29"/>
  <c r="AJ1911" i="29"/>
  <c r="AI1911" i="29"/>
  <c r="AS1910" i="29"/>
  <c r="AR1910" i="29"/>
  <c r="AQ1910" i="29"/>
  <c r="AP1910" i="29"/>
  <c r="AO1910" i="29"/>
  <c r="AN1910" i="29"/>
  <c r="AM1910" i="29"/>
  <c r="AL1910" i="29"/>
  <c r="AK1910" i="29"/>
  <c r="AJ1910" i="29"/>
  <c r="AI1910" i="29"/>
  <c r="AS1909" i="29"/>
  <c r="AR1909" i="29"/>
  <c r="AQ1909" i="29"/>
  <c r="AP1909" i="29"/>
  <c r="AO1909" i="29"/>
  <c r="AN1909" i="29"/>
  <c r="AM1909" i="29"/>
  <c r="AL1909" i="29"/>
  <c r="AK1909" i="29"/>
  <c r="AJ1909" i="29"/>
  <c r="AI1909" i="29"/>
  <c r="AS1908" i="29"/>
  <c r="AR1908" i="29"/>
  <c r="AQ1908" i="29"/>
  <c r="AP1908" i="29"/>
  <c r="AO1908" i="29"/>
  <c r="AN1908" i="29"/>
  <c r="AM1908" i="29"/>
  <c r="AL1908" i="29"/>
  <c r="AK1908" i="29"/>
  <c r="AJ1908" i="29"/>
  <c r="AI1908" i="29"/>
  <c r="AS1907" i="29"/>
  <c r="AR1907" i="29"/>
  <c r="AQ1907" i="29"/>
  <c r="AP1907" i="29"/>
  <c r="AO1907" i="29"/>
  <c r="AN1907" i="29"/>
  <c r="AM1907" i="29"/>
  <c r="AL1907" i="29"/>
  <c r="AK1907" i="29"/>
  <c r="AJ1907" i="29"/>
  <c r="AI1907" i="29"/>
  <c r="AS1906" i="29"/>
  <c r="AR1906" i="29"/>
  <c r="AQ1906" i="29"/>
  <c r="AP1906" i="29"/>
  <c r="AO1906" i="29"/>
  <c r="AN1906" i="29"/>
  <c r="AM1906" i="29"/>
  <c r="AL1906" i="29"/>
  <c r="AK1906" i="29"/>
  <c r="AJ1906" i="29"/>
  <c r="AI1906" i="29"/>
  <c r="AS1905" i="29"/>
  <c r="AR1905" i="29"/>
  <c r="AQ1905" i="29"/>
  <c r="AP1905" i="29"/>
  <c r="AO1905" i="29"/>
  <c r="AN1905" i="29"/>
  <c r="AM1905" i="29"/>
  <c r="AL1905" i="29"/>
  <c r="AK1905" i="29"/>
  <c r="AJ1905" i="29"/>
  <c r="AI1905" i="29"/>
  <c r="AS1904" i="29"/>
  <c r="AR1904" i="29"/>
  <c r="AQ1904" i="29"/>
  <c r="AP1904" i="29"/>
  <c r="AO1904" i="29"/>
  <c r="AN1904" i="29"/>
  <c r="AM1904" i="29"/>
  <c r="AL1904" i="29"/>
  <c r="AK1904" i="29"/>
  <c r="AJ1904" i="29"/>
  <c r="AI1904" i="29"/>
  <c r="AS1902" i="29"/>
  <c r="AR1902" i="29"/>
  <c r="AQ1902" i="29"/>
  <c r="AP1902" i="29"/>
  <c r="AO1902" i="29"/>
  <c r="AN1902" i="29"/>
  <c r="AM1902" i="29"/>
  <c r="AL1902" i="29"/>
  <c r="AK1902" i="29"/>
  <c r="AJ1902" i="29"/>
  <c r="AI1902" i="29"/>
  <c r="AS1901" i="29"/>
  <c r="AR1901" i="29"/>
  <c r="AQ1901" i="29"/>
  <c r="AP1901" i="29"/>
  <c r="AO1901" i="29"/>
  <c r="AN1901" i="29"/>
  <c r="AM1901" i="29"/>
  <c r="AL1901" i="29"/>
  <c r="AK1901" i="29"/>
  <c r="AJ1901" i="29"/>
  <c r="AI1901" i="29"/>
  <c r="AS1900" i="29"/>
  <c r="AR1900" i="29"/>
  <c r="AQ1900" i="29"/>
  <c r="AP1900" i="29"/>
  <c r="AO1900" i="29"/>
  <c r="AN1900" i="29"/>
  <c r="AM1900" i="29"/>
  <c r="AL1900" i="29"/>
  <c r="AK1900" i="29"/>
  <c r="AJ1900" i="29"/>
  <c r="AI1900" i="29"/>
  <c r="AS1899" i="29"/>
  <c r="AR1899" i="29"/>
  <c r="AQ1899" i="29"/>
  <c r="AP1899" i="29"/>
  <c r="AO1899" i="29"/>
  <c r="AN1899" i="29"/>
  <c r="AM1899" i="29"/>
  <c r="AL1899" i="29"/>
  <c r="AK1899" i="29"/>
  <c r="AJ1899" i="29"/>
  <c r="AI1899" i="29"/>
  <c r="AS1898" i="29"/>
  <c r="AR1898" i="29"/>
  <c r="AQ1898" i="29"/>
  <c r="AP1898" i="29"/>
  <c r="AO1898" i="29"/>
  <c r="AN1898" i="29"/>
  <c r="AM1898" i="29"/>
  <c r="AL1898" i="29"/>
  <c r="AK1898" i="29"/>
  <c r="AJ1898" i="29"/>
  <c r="AI1898" i="29"/>
  <c r="AS1897" i="29"/>
  <c r="AR1897" i="29"/>
  <c r="AQ1897" i="29"/>
  <c r="AP1897" i="29"/>
  <c r="AO1897" i="29"/>
  <c r="AN1897" i="29"/>
  <c r="AM1897" i="29"/>
  <c r="AL1897" i="29"/>
  <c r="AK1897" i="29"/>
  <c r="AJ1897" i="29"/>
  <c r="AI1897" i="29"/>
  <c r="AS1896" i="29"/>
  <c r="AR1896" i="29"/>
  <c r="AQ1896" i="29"/>
  <c r="AP1896" i="29"/>
  <c r="AO1896" i="29"/>
  <c r="AN1896" i="29"/>
  <c r="AM1896" i="29"/>
  <c r="AL1896" i="29"/>
  <c r="AK1896" i="29"/>
  <c r="AJ1896" i="29"/>
  <c r="AI1896" i="29"/>
  <c r="AS1895" i="29"/>
  <c r="AR1895" i="29"/>
  <c r="AQ1895" i="29"/>
  <c r="AP1895" i="29"/>
  <c r="AO1895" i="29"/>
  <c r="AN1895" i="29"/>
  <c r="AM1895" i="29"/>
  <c r="AL1895" i="29"/>
  <c r="AK1895" i="29"/>
  <c r="AJ1895" i="29"/>
  <c r="AI1895" i="29"/>
  <c r="AS1894" i="29"/>
  <c r="AR1894" i="29"/>
  <c r="AQ1894" i="29"/>
  <c r="AP1894" i="29"/>
  <c r="AO1894" i="29"/>
  <c r="AN1894" i="29"/>
  <c r="AM1894" i="29"/>
  <c r="AL1894" i="29"/>
  <c r="AK1894" i="29"/>
  <c r="AJ1894" i="29"/>
  <c r="AI1894" i="29"/>
  <c r="AS1893" i="29"/>
  <c r="AR1893" i="29"/>
  <c r="AQ1893" i="29"/>
  <c r="AP1893" i="29"/>
  <c r="AO1893" i="29"/>
  <c r="AN1893" i="29"/>
  <c r="AM1893" i="29"/>
  <c r="AL1893" i="29"/>
  <c r="AK1893" i="29"/>
  <c r="AJ1893" i="29"/>
  <c r="AI1893" i="29"/>
  <c r="AS1892" i="29"/>
  <c r="AR1892" i="29"/>
  <c r="AQ1892" i="29"/>
  <c r="AP1892" i="29"/>
  <c r="AO1892" i="29"/>
  <c r="AN1892" i="29"/>
  <c r="AM1892" i="29"/>
  <c r="AL1892" i="29"/>
  <c r="AK1892" i="29"/>
  <c r="AJ1892" i="29"/>
  <c r="AI1892" i="29"/>
  <c r="AS1891" i="29"/>
  <c r="AR1891" i="29"/>
  <c r="AQ1891" i="29"/>
  <c r="AP1891" i="29"/>
  <c r="AO1891" i="29"/>
  <c r="AN1891" i="29"/>
  <c r="AM1891" i="29"/>
  <c r="AL1891" i="29"/>
  <c r="AK1891" i="29"/>
  <c r="AJ1891" i="29"/>
  <c r="AI1891" i="29"/>
  <c r="AS1890" i="29"/>
  <c r="AR1890" i="29"/>
  <c r="AQ1890" i="29"/>
  <c r="AP1890" i="29"/>
  <c r="AO1890" i="29"/>
  <c r="AN1890" i="29"/>
  <c r="AM1890" i="29"/>
  <c r="AL1890" i="29"/>
  <c r="AK1890" i="29"/>
  <c r="AJ1890" i="29"/>
  <c r="AI1890" i="29"/>
  <c r="AS1889" i="29"/>
  <c r="AR1889" i="29"/>
  <c r="AQ1889" i="29"/>
  <c r="AP1889" i="29"/>
  <c r="AO1889" i="29"/>
  <c r="AN1889" i="29"/>
  <c r="AM1889" i="29"/>
  <c r="AL1889" i="29"/>
  <c r="AK1889" i="29"/>
  <c r="AJ1889" i="29"/>
  <c r="AI1889" i="29"/>
  <c r="AS1888" i="29"/>
  <c r="AR1888" i="29"/>
  <c r="AQ1888" i="29"/>
  <c r="AP1888" i="29"/>
  <c r="AO1888" i="29"/>
  <c r="AN1888" i="29"/>
  <c r="AM1888" i="29"/>
  <c r="AL1888" i="29"/>
  <c r="AK1888" i="29"/>
  <c r="AJ1888" i="29"/>
  <c r="AI1888" i="29"/>
  <c r="AS1887" i="29"/>
  <c r="AR1887" i="29"/>
  <c r="AQ1887" i="29"/>
  <c r="AP1887" i="29"/>
  <c r="AO1887" i="29"/>
  <c r="AN1887" i="29"/>
  <c r="AM1887" i="29"/>
  <c r="AL1887" i="29"/>
  <c r="AK1887" i="29"/>
  <c r="AJ1887" i="29"/>
  <c r="AI1887" i="29"/>
  <c r="AS1885" i="29"/>
  <c r="AR1885" i="29"/>
  <c r="AQ1885" i="29"/>
  <c r="AP1885" i="29"/>
  <c r="AO1885" i="29"/>
  <c r="AN1885" i="29"/>
  <c r="AM1885" i="29"/>
  <c r="AL1885" i="29"/>
  <c r="AK1885" i="29"/>
  <c r="AJ1885" i="29"/>
  <c r="AI1885" i="29"/>
  <c r="AS1884" i="29"/>
  <c r="AR1884" i="29"/>
  <c r="AQ1884" i="29"/>
  <c r="AP1884" i="29"/>
  <c r="AO1884" i="29"/>
  <c r="AN1884" i="29"/>
  <c r="AM1884" i="29"/>
  <c r="AL1884" i="29"/>
  <c r="AK1884" i="29"/>
  <c r="AJ1884" i="29"/>
  <c r="AI1884" i="29"/>
  <c r="AS1883" i="29"/>
  <c r="AR1883" i="29"/>
  <c r="AQ1883" i="29"/>
  <c r="AP1883" i="29"/>
  <c r="AO1883" i="29"/>
  <c r="AN1883" i="29"/>
  <c r="AM1883" i="29"/>
  <c r="AL1883" i="29"/>
  <c r="AK1883" i="29"/>
  <c r="AJ1883" i="29"/>
  <c r="AI1883" i="29"/>
  <c r="AS1882" i="29"/>
  <c r="AR1882" i="29"/>
  <c r="AQ1882" i="29"/>
  <c r="AP1882" i="29"/>
  <c r="AO1882" i="29"/>
  <c r="AN1882" i="29"/>
  <c r="AM1882" i="29"/>
  <c r="AL1882" i="29"/>
  <c r="AK1882" i="29"/>
  <c r="AJ1882" i="29"/>
  <c r="AI1882" i="29"/>
  <c r="AS1881" i="29"/>
  <c r="AR1881" i="29"/>
  <c r="AQ1881" i="29"/>
  <c r="AP1881" i="29"/>
  <c r="AO1881" i="29"/>
  <c r="AN1881" i="29"/>
  <c r="AM1881" i="29"/>
  <c r="AL1881" i="29"/>
  <c r="AK1881" i="29"/>
  <c r="AJ1881" i="29"/>
  <c r="AI1881" i="29"/>
  <c r="AS1880" i="29"/>
  <c r="AR1880" i="29"/>
  <c r="AQ1880" i="29"/>
  <c r="AP1880" i="29"/>
  <c r="AO1880" i="29"/>
  <c r="AN1880" i="29"/>
  <c r="AM1880" i="29"/>
  <c r="AL1880" i="29"/>
  <c r="AK1880" i="29"/>
  <c r="AJ1880" i="29"/>
  <c r="AI1880" i="29"/>
  <c r="AS1879" i="29"/>
  <c r="AR1879" i="29"/>
  <c r="AQ1879" i="29"/>
  <c r="AP1879" i="29"/>
  <c r="AO1879" i="29"/>
  <c r="AN1879" i="29"/>
  <c r="AM1879" i="29"/>
  <c r="AL1879" i="29"/>
  <c r="AK1879" i="29"/>
  <c r="AJ1879" i="29"/>
  <c r="AI1879" i="29"/>
  <c r="AS1878" i="29"/>
  <c r="AR1878" i="29"/>
  <c r="AQ1878" i="29"/>
  <c r="AP1878" i="29"/>
  <c r="AO1878" i="29"/>
  <c r="AN1878" i="29"/>
  <c r="AM1878" i="29"/>
  <c r="AL1878" i="29"/>
  <c r="AK1878" i="29"/>
  <c r="AJ1878" i="29"/>
  <c r="AI1878" i="29"/>
  <c r="AS1877" i="29"/>
  <c r="AR1877" i="29"/>
  <c r="AQ1877" i="29"/>
  <c r="AP1877" i="29"/>
  <c r="AO1877" i="29"/>
  <c r="AN1877" i="29"/>
  <c r="AM1877" i="29"/>
  <c r="AL1877" i="29"/>
  <c r="AK1877" i="29"/>
  <c r="AJ1877" i="29"/>
  <c r="AI1877" i="29"/>
  <c r="AS1876" i="29"/>
  <c r="AR1876" i="29"/>
  <c r="AQ1876" i="29"/>
  <c r="AP1876" i="29"/>
  <c r="AO1876" i="29"/>
  <c r="AN1876" i="29"/>
  <c r="AM1876" i="29"/>
  <c r="AL1876" i="29"/>
  <c r="AK1876" i="29"/>
  <c r="AJ1876" i="29"/>
  <c r="AI1876" i="29"/>
  <c r="AS1875" i="29"/>
  <c r="AR1875" i="29"/>
  <c r="AQ1875" i="29"/>
  <c r="AP1875" i="29"/>
  <c r="AO1875" i="29"/>
  <c r="AN1875" i="29"/>
  <c r="AM1875" i="29"/>
  <c r="AL1875" i="29"/>
  <c r="AK1875" i="29"/>
  <c r="AJ1875" i="29"/>
  <c r="AI1875" i="29"/>
  <c r="AS1874" i="29"/>
  <c r="AR1874" i="29"/>
  <c r="AQ1874" i="29"/>
  <c r="AP1874" i="29"/>
  <c r="AO1874" i="29"/>
  <c r="AN1874" i="29"/>
  <c r="AM1874" i="29"/>
  <c r="AL1874" i="29"/>
  <c r="AK1874" i="29"/>
  <c r="AJ1874" i="29"/>
  <c r="AI1874" i="29"/>
  <c r="AS1873" i="29"/>
  <c r="AR1873" i="29"/>
  <c r="AQ1873" i="29"/>
  <c r="AP1873" i="29"/>
  <c r="AO1873" i="29"/>
  <c r="AN1873" i="29"/>
  <c r="AM1873" i="29"/>
  <c r="AL1873" i="29"/>
  <c r="AK1873" i="29"/>
  <c r="AJ1873" i="29"/>
  <c r="AI1873" i="29"/>
  <c r="AS1872" i="29"/>
  <c r="AR1872" i="29"/>
  <c r="AQ1872" i="29"/>
  <c r="AP1872" i="29"/>
  <c r="AO1872" i="29"/>
  <c r="AN1872" i="29"/>
  <c r="AM1872" i="29"/>
  <c r="AL1872" i="29"/>
  <c r="AK1872" i="29"/>
  <c r="AJ1872" i="29"/>
  <c r="AI1872" i="29"/>
  <c r="AS1871" i="29"/>
  <c r="AR1871" i="29"/>
  <c r="AQ1871" i="29"/>
  <c r="AP1871" i="29"/>
  <c r="AO1871" i="29"/>
  <c r="AN1871" i="29"/>
  <c r="AM1871" i="29"/>
  <c r="AL1871" i="29"/>
  <c r="AK1871" i="29"/>
  <c r="AJ1871" i="29"/>
  <c r="AI1871" i="29"/>
  <c r="AS1870" i="29"/>
  <c r="AR1870" i="29"/>
  <c r="AQ1870" i="29"/>
  <c r="AP1870" i="29"/>
  <c r="AO1870" i="29"/>
  <c r="AN1870" i="29"/>
  <c r="AM1870" i="29"/>
  <c r="AL1870" i="29"/>
  <c r="AK1870" i="29"/>
  <c r="AJ1870" i="29"/>
  <c r="AI1870" i="29"/>
  <c r="AS1869" i="29"/>
  <c r="AR1869" i="29"/>
  <c r="AQ1869" i="29"/>
  <c r="AP1869" i="29"/>
  <c r="AO1869" i="29"/>
  <c r="AN1869" i="29"/>
  <c r="AM1869" i="29"/>
  <c r="AL1869" i="29"/>
  <c r="AK1869" i="29"/>
  <c r="AJ1869" i="29"/>
  <c r="AI1869" i="29"/>
  <c r="AS1868" i="29"/>
  <c r="AR1868" i="29"/>
  <c r="AQ1868" i="29"/>
  <c r="AP1868" i="29"/>
  <c r="AO1868" i="29"/>
  <c r="AN1868" i="29"/>
  <c r="AM1868" i="29"/>
  <c r="AL1868" i="29"/>
  <c r="AK1868" i="29"/>
  <c r="AJ1868" i="29"/>
  <c r="AI1868" i="29"/>
  <c r="AS1867" i="29"/>
  <c r="AR1867" i="29"/>
  <c r="AQ1867" i="29"/>
  <c r="AP1867" i="29"/>
  <c r="AO1867" i="29"/>
  <c r="AN1867" i="29"/>
  <c r="AM1867" i="29"/>
  <c r="AL1867" i="29"/>
  <c r="AK1867" i="29"/>
  <c r="AJ1867" i="29"/>
  <c r="AI1867" i="29"/>
  <c r="AS1866" i="29"/>
  <c r="AR1866" i="29"/>
  <c r="AQ1866" i="29"/>
  <c r="AP1866" i="29"/>
  <c r="AO1866" i="29"/>
  <c r="AN1866" i="29"/>
  <c r="AM1866" i="29"/>
  <c r="AL1866" i="29"/>
  <c r="AK1866" i="29"/>
  <c r="AJ1866" i="29"/>
  <c r="AI1866" i="29"/>
  <c r="AS1865" i="29"/>
  <c r="AR1865" i="29"/>
  <c r="AQ1865" i="29"/>
  <c r="AP1865" i="29"/>
  <c r="AO1865" i="29"/>
  <c r="AN1865" i="29"/>
  <c r="AM1865" i="29"/>
  <c r="AL1865" i="29"/>
  <c r="AK1865" i="29"/>
  <c r="AJ1865" i="29"/>
  <c r="AI1865" i="29"/>
  <c r="AS1864" i="29"/>
  <c r="AR1864" i="29"/>
  <c r="AQ1864" i="29"/>
  <c r="AP1864" i="29"/>
  <c r="AO1864" i="29"/>
  <c r="AN1864" i="29"/>
  <c r="AM1864" i="29"/>
  <c r="AL1864" i="29"/>
  <c r="AK1864" i="29"/>
  <c r="AJ1864" i="29"/>
  <c r="AI1864" i="29"/>
  <c r="AS1863" i="29"/>
  <c r="AR1863" i="29"/>
  <c r="AQ1863" i="29"/>
  <c r="AP1863" i="29"/>
  <c r="AO1863" i="29"/>
  <c r="AN1863" i="29"/>
  <c r="AM1863" i="29"/>
  <c r="AL1863" i="29"/>
  <c r="AK1863" i="29"/>
  <c r="AJ1863" i="29"/>
  <c r="AI1863" i="29"/>
  <c r="AS1862" i="29"/>
  <c r="AR1862" i="29"/>
  <c r="AQ1862" i="29"/>
  <c r="AP1862" i="29"/>
  <c r="AO1862" i="29"/>
  <c r="AN1862" i="29"/>
  <c r="AM1862" i="29"/>
  <c r="AL1862" i="29"/>
  <c r="AK1862" i="29"/>
  <c r="AJ1862" i="29"/>
  <c r="AI1862" i="29"/>
  <c r="AS1861" i="29"/>
  <c r="AR1861" i="29"/>
  <c r="AQ1861" i="29"/>
  <c r="AP1861" i="29"/>
  <c r="AO1861" i="29"/>
  <c r="AN1861" i="29"/>
  <c r="AM1861" i="29"/>
  <c r="AL1861" i="29"/>
  <c r="AK1861" i="29"/>
  <c r="AJ1861" i="29"/>
  <c r="AI1861" i="29"/>
  <c r="AS1860" i="29"/>
  <c r="AR1860" i="29"/>
  <c r="AQ1860" i="29"/>
  <c r="AP1860" i="29"/>
  <c r="AO1860" i="29"/>
  <c r="AN1860" i="29"/>
  <c r="AM1860" i="29"/>
  <c r="AL1860" i="29"/>
  <c r="AK1860" i="29"/>
  <c r="AJ1860" i="29"/>
  <c r="AI1860" i="29"/>
  <c r="AS1859" i="29"/>
  <c r="AR1859" i="29"/>
  <c r="AQ1859" i="29"/>
  <c r="AP1859" i="29"/>
  <c r="AO1859" i="29"/>
  <c r="AN1859" i="29"/>
  <c r="AM1859" i="29"/>
  <c r="AL1859" i="29"/>
  <c r="AK1859" i="29"/>
  <c r="AJ1859" i="29"/>
  <c r="AI1859" i="29"/>
  <c r="AS1858" i="29"/>
  <c r="AR1858" i="29"/>
  <c r="AQ1858" i="29"/>
  <c r="AP1858" i="29"/>
  <c r="AO1858" i="29"/>
  <c r="AN1858" i="29"/>
  <c r="AM1858" i="29"/>
  <c r="AL1858" i="29"/>
  <c r="AK1858" i="29"/>
  <c r="AJ1858" i="29"/>
  <c r="AI1858" i="29"/>
  <c r="AS1857" i="29"/>
  <c r="AR1857" i="29"/>
  <c r="AQ1857" i="29"/>
  <c r="AP1857" i="29"/>
  <c r="AO1857" i="29"/>
  <c r="AN1857" i="29"/>
  <c r="AM1857" i="29"/>
  <c r="AL1857" i="29"/>
  <c r="AK1857" i="29"/>
  <c r="AJ1857" i="29"/>
  <c r="AI1857" i="29"/>
  <c r="AS1856" i="29"/>
  <c r="AR1856" i="29"/>
  <c r="AQ1856" i="29"/>
  <c r="AP1856" i="29"/>
  <c r="AO1856" i="29"/>
  <c r="AN1856" i="29"/>
  <c r="AM1856" i="29"/>
  <c r="AL1856" i="29"/>
  <c r="AK1856" i="29"/>
  <c r="AJ1856" i="29"/>
  <c r="AI1856" i="29"/>
  <c r="AS1855" i="29"/>
  <c r="AR1855" i="29"/>
  <c r="AQ1855" i="29"/>
  <c r="AP1855" i="29"/>
  <c r="AO1855" i="29"/>
  <c r="AN1855" i="29"/>
  <c r="AM1855" i="29"/>
  <c r="AL1855" i="29"/>
  <c r="AK1855" i="29"/>
  <c r="AJ1855" i="29"/>
  <c r="AI1855" i="29"/>
  <c r="AS1854" i="29"/>
  <c r="AR1854" i="29"/>
  <c r="AQ1854" i="29"/>
  <c r="AP1854" i="29"/>
  <c r="AO1854" i="29"/>
  <c r="AN1854" i="29"/>
  <c r="AM1854" i="29"/>
  <c r="AL1854" i="29"/>
  <c r="AK1854" i="29"/>
  <c r="AJ1854" i="29"/>
  <c r="AI1854" i="29"/>
  <c r="AS1853" i="29"/>
  <c r="AR1853" i="29"/>
  <c r="AQ1853" i="29"/>
  <c r="AP1853" i="29"/>
  <c r="AO1853" i="29"/>
  <c r="AN1853" i="29"/>
  <c r="AM1853" i="29"/>
  <c r="AL1853" i="29"/>
  <c r="AK1853" i="29"/>
  <c r="AJ1853" i="29"/>
  <c r="AI1853" i="29"/>
  <c r="AS1851" i="29"/>
  <c r="AR1851" i="29"/>
  <c r="AQ1851" i="29"/>
  <c r="AP1851" i="29"/>
  <c r="AO1851" i="29"/>
  <c r="AN1851" i="29"/>
  <c r="AM1851" i="29"/>
  <c r="AL1851" i="29"/>
  <c r="AK1851" i="29"/>
  <c r="AJ1851" i="29"/>
  <c r="AI1851" i="29"/>
  <c r="AS1850" i="29"/>
  <c r="AR1850" i="29"/>
  <c r="AQ1850" i="29"/>
  <c r="AP1850" i="29"/>
  <c r="AO1850" i="29"/>
  <c r="AN1850" i="29"/>
  <c r="AM1850" i="29"/>
  <c r="AL1850" i="29"/>
  <c r="AK1850" i="29"/>
  <c r="AJ1850" i="29"/>
  <c r="AI1850" i="29"/>
  <c r="AS1849" i="29"/>
  <c r="AR1849" i="29"/>
  <c r="AQ1849" i="29"/>
  <c r="AP1849" i="29"/>
  <c r="AO1849" i="29"/>
  <c r="AN1849" i="29"/>
  <c r="AM1849" i="29"/>
  <c r="AL1849" i="29"/>
  <c r="AK1849" i="29"/>
  <c r="AJ1849" i="29"/>
  <c r="AI1849" i="29"/>
  <c r="AS1848" i="29"/>
  <c r="AR1848" i="29"/>
  <c r="AQ1848" i="29"/>
  <c r="AP1848" i="29"/>
  <c r="AO1848" i="29"/>
  <c r="AN1848" i="29"/>
  <c r="AM1848" i="29"/>
  <c r="AL1848" i="29"/>
  <c r="AK1848" i="29"/>
  <c r="AJ1848" i="29"/>
  <c r="AI1848" i="29"/>
  <c r="AS1847" i="29"/>
  <c r="AR1847" i="29"/>
  <c r="AQ1847" i="29"/>
  <c r="AP1847" i="29"/>
  <c r="AO1847" i="29"/>
  <c r="AN1847" i="29"/>
  <c r="AM1847" i="29"/>
  <c r="AL1847" i="29"/>
  <c r="AK1847" i="29"/>
  <c r="AJ1847" i="29"/>
  <c r="AI1847" i="29"/>
  <c r="AS1846" i="29"/>
  <c r="AR1846" i="29"/>
  <c r="AQ1846" i="29"/>
  <c r="AP1846" i="29"/>
  <c r="AO1846" i="29"/>
  <c r="AN1846" i="29"/>
  <c r="AM1846" i="29"/>
  <c r="AL1846" i="29"/>
  <c r="AK1846" i="29"/>
  <c r="AJ1846" i="29"/>
  <c r="AI1846" i="29"/>
  <c r="AS1845" i="29"/>
  <c r="AR1845" i="29"/>
  <c r="AQ1845" i="29"/>
  <c r="AP1845" i="29"/>
  <c r="AO1845" i="29"/>
  <c r="AN1845" i="29"/>
  <c r="AM1845" i="29"/>
  <c r="AL1845" i="29"/>
  <c r="AK1845" i="29"/>
  <c r="AJ1845" i="29"/>
  <c r="AI1845" i="29"/>
  <c r="AS1844" i="29"/>
  <c r="AR1844" i="29"/>
  <c r="AQ1844" i="29"/>
  <c r="AP1844" i="29"/>
  <c r="AO1844" i="29"/>
  <c r="AN1844" i="29"/>
  <c r="AM1844" i="29"/>
  <c r="AL1844" i="29"/>
  <c r="AK1844" i="29"/>
  <c r="AJ1844" i="29"/>
  <c r="AI1844" i="29"/>
  <c r="AS1843" i="29"/>
  <c r="AR1843" i="29"/>
  <c r="AQ1843" i="29"/>
  <c r="AP1843" i="29"/>
  <c r="AO1843" i="29"/>
  <c r="AN1843" i="29"/>
  <c r="AM1843" i="29"/>
  <c r="AL1843" i="29"/>
  <c r="AK1843" i="29"/>
  <c r="AJ1843" i="29"/>
  <c r="AI1843" i="29"/>
  <c r="AS1842" i="29"/>
  <c r="AR1842" i="29"/>
  <c r="AQ1842" i="29"/>
  <c r="AP1842" i="29"/>
  <c r="AO1842" i="29"/>
  <c r="AN1842" i="29"/>
  <c r="AM1842" i="29"/>
  <c r="AL1842" i="29"/>
  <c r="AK1842" i="29"/>
  <c r="AJ1842" i="29"/>
  <c r="AI1842" i="29"/>
  <c r="AS1841" i="29"/>
  <c r="AR1841" i="29"/>
  <c r="AQ1841" i="29"/>
  <c r="AP1841" i="29"/>
  <c r="AO1841" i="29"/>
  <c r="AN1841" i="29"/>
  <c r="AM1841" i="29"/>
  <c r="AL1841" i="29"/>
  <c r="AK1841" i="29"/>
  <c r="AJ1841" i="29"/>
  <c r="AI1841" i="29"/>
  <c r="AS1840" i="29"/>
  <c r="AR1840" i="29"/>
  <c r="AQ1840" i="29"/>
  <c r="AP1840" i="29"/>
  <c r="AO1840" i="29"/>
  <c r="AN1840" i="29"/>
  <c r="AM1840" i="29"/>
  <c r="AL1840" i="29"/>
  <c r="AK1840" i="29"/>
  <c r="AJ1840" i="29"/>
  <c r="AI1840" i="29"/>
  <c r="AS1839" i="29"/>
  <c r="AR1839" i="29"/>
  <c r="AQ1839" i="29"/>
  <c r="AP1839" i="29"/>
  <c r="AO1839" i="29"/>
  <c r="AN1839" i="29"/>
  <c r="AM1839" i="29"/>
  <c r="AL1839" i="29"/>
  <c r="AK1839" i="29"/>
  <c r="AJ1839" i="29"/>
  <c r="AI1839" i="29"/>
  <c r="AS1838" i="29"/>
  <c r="AR1838" i="29"/>
  <c r="AQ1838" i="29"/>
  <c r="AP1838" i="29"/>
  <c r="AO1838" i="29"/>
  <c r="AN1838" i="29"/>
  <c r="AM1838" i="29"/>
  <c r="AL1838" i="29"/>
  <c r="AK1838" i="29"/>
  <c r="AJ1838" i="29"/>
  <c r="AI1838" i="29"/>
  <c r="AS1837" i="29"/>
  <c r="AR1837" i="29"/>
  <c r="AQ1837" i="29"/>
  <c r="AP1837" i="29"/>
  <c r="AO1837" i="29"/>
  <c r="AN1837" i="29"/>
  <c r="AM1837" i="29"/>
  <c r="AL1837" i="29"/>
  <c r="AK1837" i="29"/>
  <c r="AJ1837" i="29"/>
  <c r="AI1837" i="29"/>
  <c r="AS1836" i="29"/>
  <c r="AR1836" i="29"/>
  <c r="AQ1836" i="29"/>
  <c r="AP1836" i="29"/>
  <c r="AO1836" i="29"/>
  <c r="AN1836" i="29"/>
  <c r="AM1836" i="29"/>
  <c r="AL1836" i="29"/>
  <c r="AK1836" i="29"/>
  <c r="AJ1836" i="29"/>
  <c r="AI1836" i="29"/>
  <c r="AS1835" i="29"/>
  <c r="AR1835" i="29"/>
  <c r="AQ1835" i="29"/>
  <c r="AP1835" i="29"/>
  <c r="AO1835" i="29"/>
  <c r="AN1835" i="29"/>
  <c r="AM1835" i="29"/>
  <c r="AL1835" i="29"/>
  <c r="AK1835" i="29"/>
  <c r="AJ1835" i="29"/>
  <c r="AI1835" i="29"/>
  <c r="AS1834" i="29"/>
  <c r="AR1834" i="29"/>
  <c r="AQ1834" i="29"/>
  <c r="AP1834" i="29"/>
  <c r="AO1834" i="29"/>
  <c r="AN1834" i="29"/>
  <c r="AM1834" i="29"/>
  <c r="AL1834" i="29"/>
  <c r="AK1834" i="29"/>
  <c r="AJ1834" i="29"/>
  <c r="AI1834" i="29"/>
  <c r="AS1833" i="29"/>
  <c r="AR1833" i="29"/>
  <c r="AQ1833" i="29"/>
  <c r="AP1833" i="29"/>
  <c r="AO1833" i="29"/>
  <c r="AN1833" i="29"/>
  <c r="AM1833" i="29"/>
  <c r="AL1833" i="29"/>
  <c r="AK1833" i="29"/>
  <c r="AJ1833" i="29"/>
  <c r="AI1833" i="29"/>
  <c r="AS1832" i="29"/>
  <c r="AR1832" i="29"/>
  <c r="AQ1832" i="29"/>
  <c r="AP1832" i="29"/>
  <c r="AO1832" i="29"/>
  <c r="AN1832" i="29"/>
  <c r="AM1832" i="29"/>
  <c r="AL1832" i="29"/>
  <c r="AK1832" i="29"/>
  <c r="AJ1832" i="29"/>
  <c r="AI1832" i="29"/>
  <c r="AS1831" i="29"/>
  <c r="AR1831" i="29"/>
  <c r="AQ1831" i="29"/>
  <c r="AP1831" i="29"/>
  <c r="AO1831" i="29"/>
  <c r="AN1831" i="29"/>
  <c r="AM1831" i="29"/>
  <c r="AL1831" i="29"/>
  <c r="AK1831" i="29"/>
  <c r="AJ1831" i="29"/>
  <c r="AI1831" i="29"/>
  <c r="AS1830" i="29"/>
  <c r="AR1830" i="29"/>
  <c r="AQ1830" i="29"/>
  <c r="AP1830" i="29"/>
  <c r="AO1830" i="29"/>
  <c r="AN1830" i="29"/>
  <c r="AM1830" i="29"/>
  <c r="AL1830" i="29"/>
  <c r="AK1830" i="29"/>
  <c r="AJ1830" i="29"/>
  <c r="AI1830" i="29"/>
  <c r="AS1829" i="29"/>
  <c r="AR1829" i="29"/>
  <c r="AQ1829" i="29"/>
  <c r="AP1829" i="29"/>
  <c r="AO1829" i="29"/>
  <c r="AN1829" i="29"/>
  <c r="AM1829" i="29"/>
  <c r="AL1829" i="29"/>
  <c r="AK1829" i="29"/>
  <c r="AJ1829" i="29"/>
  <c r="AI1829" i="29"/>
  <c r="AS1828" i="29"/>
  <c r="AR1828" i="29"/>
  <c r="AQ1828" i="29"/>
  <c r="AP1828" i="29"/>
  <c r="AO1828" i="29"/>
  <c r="AN1828" i="29"/>
  <c r="AM1828" i="29"/>
  <c r="AL1828" i="29"/>
  <c r="AK1828" i="29"/>
  <c r="AJ1828" i="29"/>
  <c r="AI1828" i="29"/>
  <c r="AS1827" i="29"/>
  <c r="AR1827" i="29"/>
  <c r="AQ1827" i="29"/>
  <c r="AP1827" i="29"/>
  <c r="AO1827" i="29"/>
  <c r="AN1827" i="29"/>
  <c r="AM1827" i="29"/>
  <c r="AL1827" i="29"/>
  <c r="AK1827" i="29"/>
  <c r="AJ1827" i="29"/>
  <c r="AI1827" i="29"/>
  <c r="AS1826" i="29"/>
  <c r="AR1826" i="29"/>
  <c r="AQ1826" i="29"/>
  <c r="AP1826" i="29"/>
  <c r="AO1826" i="29"/>
  <c r="AN1826" i="29"/>
  <c r="AM1826" i="29"/>
  <c r="AL1826" i="29"/>
  <c r="AK1826" i="29"/>
  <c r="AJ1826" i="29"/>
  <c r="AI1826" i="29"/>
  <c r="AS1825" i="29"/>
  <c r="AR1825" i="29"/>
  <c r="AQ1825" i="29"/>
  <c r="AP1825" i="29"/>
  <c r="AO1825" i="29"/>
  <c r="AN1825" i="29"/>
  <c r="AM1825" i="29"/>
  <c r="AL1825" i="29"/>
  <c r="AK1825" i="29"/>
  <c r="AJ1825" i="29"/>
  <c r="AI1825" i="29"/>
  <c r="AS1824" i="29"/>
  <c r="AR1824" i="29"/>
  <c r="AQ1824" i="29"/>
  <c r="AP1824" i="29"/>
  <c r="AO1824" i="29"/>
  <c r="AN1824" i="29"/>
  <c r="AM1824" i="29"/>
  <c r="AL1824" i="29"/>
  <c r="AK1824" i="29"/>
  <c r="AJ1824" i="29"/>
  <c r="AI1824" i="29"/>
  <c r="AS1823" i="29"/>
  <c r="AR1823" i="29"/>
  <c r="AQ1823" i="29"/>
  <c r="AP1823" i="29"/>
  <c r="AO1823" i="29"/>
  <c r="AN1823" i="29"/>
  <c r="AM1823" i="29"/>
  <c r="AL1823" i="29"/>
  <c r="AK1823" i="29"/>
  <c r="AJ1823" i="29"/>
  <c r="AI1823" i="29"/>
  <c r="AS1822" i="29"/>
  <c r="AR1822" i="29"/>
  <c r="AQ1822" i="29"/>
  <c r="AP1822" i="29"/>
  <c r="AO1822" i="29"/>
  <c r="AN1822" i="29"/>
  <c r="AM1822" i="29"/>
  <c r="AL1822" i="29"/>
  <c r="AK1822" i="29"/>
  <c r="AJ1822" i="29"/>
  <c r="AI1822" i="29"/>
  <c r="AS1821" i="29"/>
  <c r="AR1821" i="29"/>
  <c r="AQ1821" i="29"/>
  <c r="AP1821" i="29"/>
  <c r="AO1821" i="29"/>
  <c r="AN1821" i="29"/>
  <c r="AM1821" i="29"/>
  <c r="AL1821" i="29"/>
  <c r="AK1821" i="29"/>
  <c r="AJ1821" i="29"/>
  <c r="AI1821" i="29"/>
  <c r="AS1820" i="29"/>
  <c r="AR1820" i="29"/>
  <c r="AQ1820" i="29"/>
  <c r="AP1820" i="29"/>
  <c r="AO1820" i="29"/>
  <c r="AN1820" i="29"/>
  <c r="AM1820" i="29"/>
  <c r="AL1820" i="29"/>
  <c r="AK1820" i="29"/>
  <c r="AJ1820" i="29"/>
  <c r="AI1820" i="29"/>
  <c r="AS1819" i="29"/>
  <c r="AR1819" i="29"/>
  <c r="AQ1819" i="29"/>
  <c r="AP1819" i="29"/>
  <c r="AO1819" i="29"/>
  <c r="AN1819" i="29"/>
  <c r="AM1819" i="29"/>
  <c r="AL1819" i="29"/>
  <c r="AK1819" i="29"/>
  <c r="AJ1819" i="29"/>
  <c r="AI1819" i="29"/>
  <c r="AS1818" i="29"/>
  <c r="AR1818" i="29"/>
  <c r="AQ1818" i="29"/>
  <c r="AP1818" i="29"/>
  <c r="AO1818" i="29"/>
  <c r="AN1818" i="29"/>
  <c r="AM1818" i="29"/>
  <c r="AL1818" i="29"/>
  <c r="AK1818" i="29"/>
  <c r="AJ1818" i="29"/>
  <c r="AI1818" i="29"/>
  <c r="AS1817" i="29"/>
  <c r="AR1817" i="29"/>
  <c r="AQ1817" i="29"/>
  <c r="AP1817" i="29"/>
  <c r="AO1817" i="29"/>
  <c r="AN1817" i="29"/>
  <c r="AM1817" i="29"/>
  <c r="AL1817" i="29"/>
  <c r="AK1817" i="29"/>
  <c r="AJ1817" i="29"/>
  <c r="AI1817" i="29"/>
  <c r="AS1816" i="29"/>
  <c r="AR1816" i="29"/>
  <c r="AQ1816" i="29"/>
  <c r="AP1816" i="29"/>
  <c r="AO1816" i="29"/>
  <c r="AN1816" i="29"/>
  <c r="AM1816" i="29"/>
  <c r="AL1816" i="29"/>
  <c r="AK1816" i="29"/>
  <c r="AJ1816" i="29"/>
  <c r="AI1816" i="29"/>
  <c r="AS1815" i="29"/>
  <c r="AR1815" i="29"/>
  <c r="AQ1815" i="29"/>
  <c r="AP1815" i="29"/>
  <c r="AO1815" i="29"/>
  <c r="AN1815" i="29"/>
  <c r="AM1815" i="29"/>
  <c r="AL1815" i="29"/>
  <c r="AK1815" i="29"/>
  <c r="AJ1815" i="29"/>
  <c r="AI1815" i="29"/>
  <c r="AS1814" i="29"/>
  <c r="AR1814" i="29"/>
  <c r="AQ1814" i="29"/>
  <c r="AP1814" i="29"/>
  <c r="AO1814" i="29"/>
  <c r="AN1814" i="29"/>
  <c r="AM1814" i="29"/>
  <c r="AL1814" i="29"/>
  <c r="AK1814" i="29"/>
  <c r="AJ1814" i="29"/>
  <c r="AI1814" i="29"/>
  <c r="AS1813" i="29"/>
  <c r="AR1813" i="29"/>
  <c r="AQ1813" i="29"/>
  <c r="AP1813" i="29"/>
  <c r="AO1813" i="29"/>
  <c r="AN1813" i="29"/>
  <c r="AM1813" i="29"/>
  <c r="AL1813" i="29"/>
  <c r="AK1813" i="29"/>
  <c r="AJ1813" i="29"/>
  <c r="AI1813" i="29"/>
  <c r="AS1812" i="29"/>
  <c r="AR1812" i="29"/>
  <c r="AQ1812" i="29"/>
  <c r="AP1812" i="29"/>
  <c r="AO1812" i="29"/>
  <c r="AN1812" i="29"/>
  <c r="AM1812" i="29"/>
  <c r="AL1812" i="29"/>
  <c r="AK1812" i="29"/>
  <c r="AJ1812" i="29"/>
  <c r="AI1812" i="29"/>
  <c r="AS1811" i="29"/>
  <c r="AR1811" i="29"/>
  <c r="AQ1811" i="29"/>
  <c r="AP1811" i="29"/>
  <c r="AO1811" i="29"/>
  <c r="AN1811" i="29"/>
  <c r="AM1811" i="29"/>
  <c r="AL1811" i="29"/>
  <c r="AK1811" i="29"/>
  <c r="AJ1811" i="29"/>
  <c r="AI1811" i="29"/>
  <c r="AS1810" i="29"/>
  <c r="AR1810" i="29"/>
  <c r="AQ1810" i="29"/>
  <c r="AP1810" i="29"/>
  <c r="AO1810" i="29"/>
  <c r="AN1810" i="29"/>
  <c r="AM1810" i="29"/>
  <c r="AL1810" i="29"/>
  <c r="AK1810" i="29"/>
  <c r="AJ1810" i="29"/>
  <c r="AI1810" i="29"/>
  <c r="AS1809" i="29"/>
  <c r="AR1809" i="29"/>
  <c r="AQ1809" i="29"/>
  <c r="AP1809" i="29"/>
  <c r="AO1809" i="29"/>
  <c r="AN1809" i="29"/>
  <c r="AM1809" i="29"/>
  <c r="AL1809" i="29"/>
  <c r="AK1809" i="29"/>
  <c r="AJ1809" i="29"/>
  <c r="AI1809" i="29"/>
  <c r="AS1808" i="29"/>
  <c r="AR1808" i="29"/>
  <c r="AQ1808" i="29"/>
  <c r="AP1808" i="29"/>
  <c r="AO1808" i="29"/>
  <c r="AN1808" i="29"/>
  <c r="AM1808" i="29"/>
  <c r="AL1808" i="29"/>
  <c r="AK1808" i="29"/>
  <c r="AJ1808" i="29"/>
  <c r="AI1808" i="29"/>
  <c r="AS1807" i="29"/>
  <c r="AR1807" i="29"/>
  <c r="AQ1807" i="29"/>
  <c r="AP1807" i="29"/>
  <c r="AO1807" i="29"/>
  <c r="AN1807" i="29"/>
  <c r="AM1807" i="29"/>
  <c r="AL1807" i="29"/>
  <c r="AK1807" i="29"/>
  <c r="AJ1807" i="29"/>
  <c r="AI1807" i="29"/>
  <c r="AS1806" i="29"/>
  <c r="AR1806" i="29"/>
  <c r="AQ1806" i="29"/>
  <c r="AP1806" i="29"/>
  <c r="AO1806" i="29"/>
  <c r="AN1806" i="29"/>
  <c r="AM1806" i="29"/>
  <c r="AL1806" i="29"/>
  <c r="AK1806" i="29"/>
  <c r="AJ1806" i="29"/>
  <c r="AI1806" i="29"/>
  <c r="AS1805" i="29"/>
  <c r="AR1805" i="29"/>
  <c r="AQ1805" i="29"/>
  <c r="AP1805" i="29"/>
  <c r="AO1805" i="29"/>
  <c r="AN1805" i="29"/>
  <c r="AM1805" i="29"/>
  <c r="AL1805" i="29"/>
  <c r="AK1805" i="29"/>
  <c r="AJ1805" i="29"/>
  <c r="AI1805" i="29"/>
  <c r="AS1804" i="29"/>
  <c r="AR1804" i="29"/>
  <c r="AQ1804" i="29"/>
  <c r="AP1804" i="29"/>
  <c r="AO1804" i="29"/>
  <c r="AN1804" i="29"/>
  <c r="AM1804" i="29"/>
  <c r="AL1804" i="29"/>
  <c r="AK1804" i="29"/>
  <c r="AJ1804" i="29"/>
  <c r="AI1804" i="29"/>
  <c r="AS1803" i="29"/>
  <c r="AR1803" i="29"/>
  <c r="AQ1803" i="29"/>
  <c r="AP1803" i="29"/>
  <c r="AO1803" i="29"/>
  <c r="AN1803" i="29"/>
  <c r="AM1803" i="29"/>
  <c r="AL1803" i="29"/>
  <c r="AK1803" i="29"/>
  <c r="AJ1803" i="29"/>
  <c r="AI1803" i="29"/>
  <c r="AS1802" i="29"/>
  <c r="AR1802" i="29"/>
  <c r="AQ1802" i="29"/>
  <c r="AP1802" i="29"/>
  <c r="AO1802" i="29"/>
  <c r="AN1802" i="29"/>
  <c r="AM1802" i="29"/>
  <c r="AL1802" i="29"/>
  <c r="AK1802" i="29"/>
  <c r="AJ1802" i="29"/>
  <c r="AI1802" i="29"/>
  <c r="AS1801" i="29"/>
  <c r="AR1801" i="29"/>
  <c r="AQ1801" i="29"/>
  <c r="AP1801" i="29"/>
  <c r="AO1801" i="29"/>
  <c r="AN1801" i="29"/>
  <c r="AM1801" i="29"/>
  <c r="AL1801" i="29"/>
  <c r="AK1801" i="29"/>
  <c r="AJ1801" i="29"/>
  <c r="AI1801" i="29"/>
  <c r="AS1800" i="29"/>
  <c r="AR1800" i="29"/>
  <c r="AQ1800" i="29"/>
  <c r="AP1800" i="29"/>
  <c r="AO1800" i="29"/>
  <c r="AN1800" i="29"/>
  <c r="AM1800" i="29"/>
  <c r="AL1800" i="29"/>
  <c r="AK1800" i="29"/>
  <c r="AJ1800" i="29"/>
  <c r="AI1800" i="29"/>
  <c r="AS1799" i="29"/>
  <c r="AR1799" i="29"/>
  <c r="AQ1799" i="29"/>
  <c r="AP1799" i="29"/>
  <c r="AO1799" i="29"/>
  <c r="AN1799" i="29"/>
  <c r="AM1799" i="29"/>
  <c r="AL1799" i="29"/>
  <c r="AK1799" i="29"/>
  <c r="AJ1799" i="29"/>
  <c r="AI1799" i="29"/>
  <c r="AS1798" i="29"/>
  <c r="AR1798" i="29"/>
  <c r="AQ1798" i="29"/>
  <c r="AP1798" i="29"/>
  <c r="AO1798" i="29"/>
  <c r="AN1798" i="29"/>
  <c r="AM1798" i="29"/>
  <c r="AL1798" i="29"/>
  <c r="AK1798" i="29"/>
  <c r="AJ1798" i="29"/>
  <c r="AI1798" i="29"/>
  <c r="AS1797" i="29"/>
  <c r="AR1797" i="29"/>
  <c r="AQ1797" i="29"/>
  <c r="AP1797" i="29"/>
  <c r="AO1797" i="29"/>
  <c r="AN1797" i="29"/>
  <c r="AM1797" i="29"/>
  <c r="AL1797" i="29"/>
  <c r="AK1797" i="29"/>
  <c r="AJ1797" i="29"/>
  <c r="AI1797" i="29"/>
  <c r="AS1796" i="29"/>
  <c r="AR1796" i="29"/>
  <c r="AQ1796" i="29"/>
  <c r="AP1796" i="29"/>
  <c r="AO1796" i="29"/>
  <c r="AN1796" i="29"/>
  <c r="AM1796" i="29"/>
  <c r="AL1796" i="29"/>
  <c r="AK1796" i="29"/>
  <c r="AJ1796" i="29"/>
  <c r="AI1796" i="29"/>
  <c r="AS1795" i="29"/>
  <c r="AR1795" i="29"/>
  <c r="AQ1795" i="29"/>
  <c r="AP1795" i="29"/>
  <c r="AO1795" i="29"/>
  <c r="AN1795" i="29"/>
  <c r="AM1795" i="29"/>
  <c r="AL1795" i="29"/>
  <c r="AK1795" i="29"/>
  <c r="AJ1795" i="29"/>
  <c r="AI1795" i="29"/>
  <c r="AS1794" i="29"/>
  <c r="AR1794" i="29"/>
  <c r="AQ1794" i="29"/>
  <c r="AP1794" i="29"/>
  <c r="AO1794" i="29"/>
  <c r="AN1794" i="29"/>
  <c r="AM1794" i="29"/>
  <c r="AL1794" i="29"/>
  <c r="AK1794" i="29"/>
  <c r="AJ1794" i="29"/>
  <c r="AI1794" i="29"/>
  <c r="AS1793" i="29"/>
  <c r="AR1793" i="29"/>
  <c r="AQ1793" i="29"/>
  <c r="AP1793" i="29"/>
  <c r="AO1793" i="29"/>
  <c r="AN1793" i="29"/>
  <c r="AM1793" i="29"/>
  <c r="AL1793" i="29"/>
  <c r="AK1793" i="29"/>
  <c r="AJ1793" i="29"/>
  <c r="AI1793" i="29"/>
  <c r="AS1792" i="29"/>
  <c r="AR1792" i="29"/>
  <c r="AQ1792" i="29"/>
  <c r="AP1792" i="29"/>
  <c r="AO1792" i="29"/>
  <c r="AN1792" i="29"/>
  <c r="AM1792" i="29"/>
  <c r="AL1792" i="29"/>
  <c r="AK1792" i="29"/>
  <c r="AJ1792" i="29"/>
  <c r="AI1792" i="29"/>
  <c r="AS1791" i="29"/>
  <c r="AR1791" i="29"/>
  <c r="AQ1791" i="29"/>
  <c r="AP1791" i="29"/>
  <c r="AO1791" i="29"/>
  <c r="AN1791" i="29"/>
  <c r="AM1791" i="29"/>
  <c r="AL1791" i="29"/>
  <c r="AK1791" i="29"/>
  <c r="AJ1791" i="29"/>
  <c r="AI1791" i="29"/>
  <c r="AS1790" i="29"/>
  <c r="AR1790" i="29"/>
  <c r="AQ1790" i="29"/>
  <c r="AP1790" i="29"/>
  <c r="AO1790" i="29"/>
  <c r="AN1790" i="29"/>
  <c r="AM1790" i="29"/>
  <c r="AL1790" i="29"/>
  <c r="AK1790" i="29"/>
  <c r="AJ1790" i="29"/>
  <c r="AI1790" i="29"/>
  <c r="AS1789" i="29"/>
  <c r="AR1789" i="29"/>
  <c r="AQ1789" i="29"/>
  <c r="AP1789" i="29"/>
  <c r="AO1789" i="29"/>
  <c r="AN1789" i="29"/>
  <c r="AM1789" i="29"/>
  <c r="AL1789" i="29"/>
  <c r="AK1789" i="29"/>
  <c r="AJ1789" i="29"/>
  <c r="AI1789" i="29"/>
  <c r="AS1788" i="29"/>
  <c r="AR1788" i="29"/>
  <c r="AQ1788" i="29"/>
  <c r="AP1788" i="29"/>
  <c r="AO1788" i="29"/>
  <c r="AN1788" i="29"/>
  <c r="AM1788" i="29"/>
  <c r="AL1788" i="29"/>
  <c r="AK1788" i="29"/>
  <c r="AJ1788" i="29"/>
  <c r="AI1788" i="29"/>
  <c r="AS1787" i="29"/>
  <c r="AR1787" i="29"/>
  <c r="AQ1787" i="29"/>
  <c r="AP1787" i="29"/>
  <c r="AO1787" i="29"/>
  <c r="AN1787" i="29"/>
  <c r="AM1787" i="29"/>
  <c r="AL1787" i="29"/>
  <c r="AK1787" i="29"/>
  <c r="AJ1787" i="29"/>
  <c r="AI1787" i="29"/>
  <c r="AS1786" i="29"/>
  <c r="AR1786" i="29"/>
  <c r="AQ1786" i="29"/>
  <c r="AP1786" i="29"/>
  <c r="AO1786" i="29"/>
  <c r="AN1786" i="29"/>
  <c r="AM1786" i="29"/>
  <c r="AL1786" i="29"/>
  <c r="AK1786" i="29"/>
  <c r="AJ1786" i="29"/>
  <c r="AI1786" i="29"/>
  <c r="AS1785" i="29"/>
  <c r="AR1785" i="29"/>
  <c r="AQ1785" i="29"/>
  <c r="AP1785" i="29"/>
  <c r="AO1785" i="29"/>
  <c r="AN1785" i="29"/>
  <c r="AM1785" i="29"/>
  <c r="AL1785" i="29"/>
  <c r="AK1785" i="29"/>
  <c r="AJ1785" i="29"/>
  <c r="AI1785" i="29"/>
  <c r="AS1783" i="29"/>
  <c r="AR1783" i="29"/>
  <c r="AQ1783" i="29"/>
  <c r="AP1783" i="29"/>
  <c r="AO1783" i="29"/>
  <c r="AN1783" i="29"/>
  <c r="AM1783" i="29"/>
  <c r="AL1783" i="29"/>
  <c r="AK1783" i="29"/>
  <c r="AJ1783" i="29"/>
  <c r="AI1783" i="29"/>
  <c r="AS1782" i="29"/>
  <c r="AR1782" i="29"/>
  <c r="AQ1782" i="29"/>
  <c r="AP1782" i="29"/>
  <c r="AO1782" i="29"/>
  <c r="AN1782" i="29"/>
  <c r="AM1782" i="29"/>
  <c r="AL1782" i="29"/>
  <c r="AK1782" i="29"/>
  <c r="AJ1782" i="29"/>
  <c r="AI1782" i="29"/>
  <c r="AS1781" i="29"/>
  <c r="AR1781" i="29"/>
  <c r="AQ1781" i="29"/>
  <c r="AP1781" i="29"/>
  <c r="AO1781" i="29"/>
  <c r="AN1781" i="29"/>
  <c r="AM1781" i="29"/>
  <c r="AL1781" i="29"/>
  <c r="AK1781" i="29"/>
  <c r="AJ1781" i="29"/>
  <c r="AI1781" i="29"/>
  <c r="AS1780" i="29"/>
  <c r="AR1780" i="29"/>
  <c r="AQ1780" i="29"/>
  <c r="AP1780" i="29"/>
  <c r="AO1780" i="29"/>
  <c r="AN1780" i="29"/>
  <c r="AM1780" i="29"/>
  <c r="AL1780" i="29"/>
  <c r="AK1780" i="29"/>
  <c r="AJ1780" i="29"/>
  <c r="AI1780" i="29"/>
  <c r="AS1779" i="29"/>
  <c r="AR1779" i="29"/>
  <c r="AQ1779" i="29"/>
  <c r="AP1779" i="29"/>
  <c r="AO1779" i="29"/>
  <c r="AN1779" i="29"/>
  <c r="AM1779" i="29"/>
  <c r="AL1779" i="29"/>
  <c r="AK1779" i="29"/>
  <c r="AJ1779" i="29"/>
  <c r="AI1779" i="29"/>
  <c r="AS1778" i="29"/>
  <c r="AR1778" i="29"/>
  <c r="AQ1778" i="29"/>
  <c r="AP1778" i="29"/>
  <c r="AO1778" i="29"/>
  <c r="AN1778" i="29"/>
  <c r="AM1778" i="29"/>
  <c r="AL1778" i="29"/>
  <c r="AK1778" i="29"/>
  <c r="AJ1778" i="29"/>
  <c r="AI1778" i="29"/>
  <c r="AS1777" i="29"/>
  <c r="AR1777" i="29"/>
  <c r="AQ1777" i="29"/>
  <c r="AP1777" i="29"/>
  <c r="AO1777" i="29"/>
  <c r="AN1777" i="29"/>
  <c r="AM1777" i="29"/>
  <c r="AL1777" i="29"/>
  <c r="AK1777" i="29"/>
  <c r="AJ1777" i="29"/>
  <c r="AI1777" i="29"/>
  <c r="AS1776" i="29"/>
  <c r="AR1776" i="29"/>
  <c r="AQ1776" i="29"/>
  <c r="AP1776" i="29"/>
  <c r="AO1776" i="29"/>
  <c r="AN1776" i="29"/>
  <c r="AM1776" i="29"/>
  <c r="AL1776" i="29"/>
  <c r="AK1776" i="29"/>
  <c r="AJ1776" i="29"/>
  <c r="AI1776" i="29"/>
  <c r="AS1775" i="29"/>
  <c r="AR1775" i="29"/>
  <c r="AQ1775" i="29"/>
  <c r="AP1775" i="29"/>
  <c r="AO1775" i="29"/>
  <c r="AN1775" i="29"/>
  <c r="AM1775" i="29"/>
  <c r="AL1775" i="29"/>
  <c r="AK1775" i="29"/>
  <c r="AJ1775" i="29"/>
  <c r="AI1775" i="29"/>
  <c r="AS1774" i="29"/>
  <c r="AR1774" i="29"/>
  <c r="AQ1774" i="29"/>
  <c r="AP1774" i="29"/>
  <c r="AO1774" i="29"/>
  <c r="AN1774" i="29"/>
  <c r="AM1774" i="29"/>
  <c r="AL1774" i="29"/>
  <c r="AK1774" i="29"/>
  <c r="AJ1774" i="29"/>
  <c r="AI1774" i="29"/>
  <c r="AS1773" i="29"/>
  <c r="AR1773" i="29"/>
  <c r="AQ1773" i="29"/>
  <c r="AP1773" i="29"/>
  <c r="AO1773" i="29"/>
  <c r="AN1773" i="29"/>
  <c r="AM1773" i="29"/>
  <c r="AL1773" i="29"/>
  <c r="AK1773" i="29"/>
  <c r="AJ1773" i="29"/>
  <c r="AI1773" i="29"/>
  <c r="AS1772" i="29"/>
  <c r="AR1772" i="29"/>
  <c r="AQ1772" i="29"/>
  <c r="AP1772" i="29"/>
  <c r="AO1772" i="29"/>
  <c r="AN1772" i="29"/>
  <c r="AM1772" i="29"/>
  <c r="AL1772" i="29"/>
  <c r="AK1772" i="29"/>
  <c r="AJ1772" i="29"/>
  <c r="AI1772" i="29"/>
  <c r="AS1771" i="29"/>
  <c r="AR1771" i="29"/>
  <c r="AQ1771" i="29"/>
  <c r="AP1771" i="29"/>
  <c r="AO1771" i="29"/>
  <c r="AN1771" i="29"/>
  <c r="AM1771" i="29"/>
  <c r="AL1771" i="29"/>
  <c r="AK1771" i="29"/>
  <c r="AJ1771" i="29"/>
  <c r="AI1771" i="29"/>
  <c r="AS1770" i="29"/>
  <c r="AR1770" i="29"/>
  <c r="AQ1770" i="29"/>
  <c r="AP1770" i="29"/>
  <c r="AO1770" i="29"/>
  <c r="AN1770" i="29"/>
  <c r="AM1770" i="29"/>
  <c r="AL1770" i="29"/>
  <c r="AK1770" i="29"/>
  <c r="AJ1770" i="29"/>
  <c r="AI1770" i="29"/>
  <c r="AS1769" i="29"/>
  <c r="AR1769" i="29"/>
  <c r="AQ1769" i="29"/>
  <c r="AP1769" i="29"/>
  <c r="AO1769" i="29"/>
  <c r="AN1769" i="29"/>
  <c r="AM1769" i="29"/>
  <c r="AL1769" i="29"/>
  <c r="AK1769" i="29"/>
  <c r="AJ1769" i="29"/>
  <c r="AI1769" i="29"/>
  <c r="AS1768" i="29"/>
  <c r="AR1768" i="29"/>
  <c r="AQ1768" i="29"/>
  <c r="AP1768" i="29"/>
  <c r="AO1768" i="29"/>
  <c r="AN1768" i="29"/>
  <c r="AM1768" i="29"/>
  <c r="AL1768" i="29"/>
  <c r="AK1768" i="29"/>
  <c r="AJ1768" i="29"/>
  <c r="AI1768" i="29"/>
  <c r="AS1766" i="29"/>
  <c r="AR1766" i="29"/>
  <c r="AQ1766" i="29"/>
  <c r="AP1766" i="29"/>
  <c r="AO1766" i="29"/>
  <c r="AN1766" i="29"/>
  <c r="AM1766" i="29"/>
  <c r="AL1766" i="29"/>
  <c r="AK1766" i="29"/>
  <c r="AJ1766" i="29"/>
  <c r="AI1766" i="29"/>
  <c r="AS1765" i="29"/>
  <c r="AR1765" i="29"/>
  <c r="AQ1765" i="29"/>
  <c r="AP1765" i="29"/>
  <c r="AO1765" i="29"/>
  <c r="AN1765" i="29"/>
  <c r="AM1765" i="29"/>
  <c r="AL1765" i="29"/>
  <c r="AK1765" i="29"/>
  <c r="AJ1765" i="29"/>
  <c r="AI1765" i="29"/>
  <c r="AS1764" i="29"/>
  <c r="AR1764" i="29"/>
  <c r="AQ1764" i="29"/>
  <c r="AP1764" i="29"/>
  <c r="AO1764" i="29"/>
  <c r="AN1764" i="29"/>
  <c r="AM1764" i="29"/>
  <c r="AL1764" i="29"/>
  <c r="AK1764" i="29"/>
  <c r="AJ1764" i="29"/>
  <c r="AI1764" i="29"/>
  <c r="AS1763" i="29"/>
  <c r="AR1763" i="29"/>
  <c r="AQ1763" i="29"/>
  <c r="AP1763" i="29"/>
  <c r="AO1763" i="29"/>
  <c r="AN1763" i="29"/>
  <c r="AM1763" i="29"/>
  <c r="AL1763" i="29"/>
  <c r="AK1763" i="29"/>
  <c r="AJ1763" i="29"/>
  <c r="AI1763" i="29"/>
  <c r="AS1762" i="29"/>
  <c r="AR1762" i="29"/>
  <c r="AQ1762" i="29"/>
  <c r="AP1762" i="29"/>
  <c r="AO1762" i="29"/>
  <c r="AN1762" i="29"/>
  <c r="AM1762" i="29"/>
  <c r="AL1762" i="29"/>
  <c r="AK1762" i="29"/>
  <c r="AJ1762" i="29"/>
  <c r="AI1762" i="29"/>
  <c r="AS1761" i="29"/>
  <c r="AR1761" i="29"/>
  <c r="AQ1761" i="29"/>
  <c r="AP1761" i="29"/>
  <c r="AO1761" i="29"/>
  <c r="AN1761" i="29"/>
  <c r="AM1761" i="29"/>
  <c r="AL1761" i="29"/>
  <c r="AK1761" i="29"/>
  <c r="AJ1761" i="29"/>
  <c r="AI1761" i="29"/>
  <c r="AS1760" i="29"/>
  <c r="AR1760" i="29"/>
  <c r="AQ1760" i="29"/>
  <c r="AP1760" i="29"/>
  <c r="AO1760" i="29"/>
  <c r="AN1760" i="29"/>
  <c r="AM1760" i="29"/>
  <c r="AL1760" i="29"/>
  <c r="AK1760" i="29"/>
  <c r="AJ1760" i="29"/>
  <c r="AI1760" i="29"/>
  <c r="AS1759" i="29"/>
  <c r="AR1759" i="29"/>
  <c r="AQ1759" i="29"/>
  <c r="AP1759" i="29"/>
  <c r="AO1759" i="29"/>
  <c r="AN1759" i="29"/>
  <c r="AM1759" i="29"/>
  <c r="AL1759" i="29"/>
  <c r="AK1759" i="29"/>
  <c r="AJ1759" i="29"/>
  <c r="AI1759" i="29"/>
  <c r="AS1758" i="29"/>
  <c r="AR1758" i="29"/>
  <c r="AQ1758" i="29"/>
  <c r="AP1758" i="29"/>
  <c r="AO1758" i="29"/>
  <c r="AN1758" i="29"/>
  <c r="AM1758" i="29"/>
  <c r="AL1758" i="29"/>
  <c r="AK1758" i="29"/>
  <c r="AJ1758" i="29"/>
  <c r="AI1758" i="29"/>
  <c r="AS1757" i="29"/>
  <c r="AR1757" i="29"/>
  <c r="AQ1757" i="29"/>
  <c r="AP1757" i="29"/>
  <c r="AO1757" i="29"/>
  <c r="AN1757" i="29"/>
  <c r="AM1757" i="29"/>
  <c r="AL1757" i="29"/>
  <c r="AK1757" i="29"/>
  <c r="AJ1757" i="29"/>
  <c r="AI1757" i="29"/>
  <c r="AS1756" i="29"/>
  <c r="AR1756" i="29"/>
  <c r="AQ1756" i="29"/>
  <c r="AP1756" i="29"/>
  <c r="AO1756" i="29"/>
  <c r="AN1756" i="29"/>
  <c r="AM1756" i="29"/>
  <c r="AL1756" i="29"/>
  <c r="AK1756" i="29"/>
  <c r="AJ1756" i="29"/>
  <c r="AI1756" i="29"/>
  <c r="AS1755" i="29"/>
  <c r="AR1755" i="29"/>
  <c r="AQ1755" i="29"/>
  <c r="AP1755" i="29"/>
  <c r="AO1755" i="29"/>
  <c r="AN1755" i="29"/>
  <c r="AM1755" i="29"/>
  <c r="AL1755" i="29"/>
  <c r="AK1755" i="29"/>
  <c r="AJ1755" i="29"/>
  <c r="AI1755" i="29"/>
  <c r="AS1754" i="29"/>
  <c r="AR1754" i="29"/>
  <c r="AQ1754" i="29"/>
  <c r="AP1754" i="29"/>
  <c r="AO1754" i="29"/>
  <c r="AN1754" i="29"/>
  <c r="AM1754" i="29"/>
  <c r="AL1754" i="29"/>
  <c r="AK1754" i="29"/>
  <c r="AJ1754" i="29"/>
  <c r="AI1754" i="29"/>
  <c r="AS1753" i="29"/>
  <c r="AR1753" i="29"/>
  <c r="AQ1753" i="29"/>
  <c r="AP1753" i="29"/>
  <c r="AO1753" i="29"/>
  <c r="AN1753" i="29"/>
  <c r="AM1753" i="29"/>
  <c r="AL1753" i="29"/>
  <c r="AK1753" i="29"/>
  <c r="AJ1753" i="29"/>
  <c r="AI1753" i="29"/>
  <c r="AS1752" i="29"/>
  <c r="AR1752" i="29"/>
  <c r="AQ1752" i="29"/>
  <c r="AP1752" i="29"/>
  <c r="AO1752" i="29"/>
  <c r="AN1752" i="29"/>
  <c r="AM1752" i="29"/>
  <c r="AL1752" i="29"/>
  <c r="AK1752" i="29"/>
  <c r="AJ1752" i="29"/>
  <c r="AI1752" i="29"/>
  <c r="AS1751" i="29"/>
  <c r="AR1751" i="29"/>
  <c r="AQ1751" i="29"/>
  <c r="AP1751" i="29"/>
  <c r="AO1751" i="29"/>
  <c r="AN1751" i="29"/>
  <c r="AM1751" i="29"/>
  <c r="AL1751" i="29"/>
  <c r="AK1751" i="29"/>
  <c r="AJ1751" i="29"/>
  <c r="AI1751" i="29"/>
  <c r="AS1750" i="29"/>
  <c r="AR1750" i="29"/>
  <c r="AQ1750" i="29"/>
  <c r="AP1750" i="29"/>
  <c r="AO1750" i="29"/>
  <c r="AN1750" i="29"/>
  <c r="AM1750" i="29"/>
  <c r="AL1750" i="29"/>
  <c r="AK1750" i="29"/>
  <c r="AJ1750" i="29"/>
  <c r="AI1750" i="29"/>
  <c r="AS1749" i="29"/>
  <c r="AR1749" i="29"/>
  <c r="AQ1749" i="29"/>
  <c r="AP1749" i="29"/>
  <c r="AO1749" i="29"/>
  <c r="AN1749" i="29"/>
  <c r="AM1749" i="29"/>
  <c r="AL1749" i="29"/>
  <c r="AK1749" i="29"/>
  <c r="AJ1749" i="29"/>
  <c r="AI1749" i="29"/>
  <c r="AS1748" i="29"/>
  <c r="AR1748" i="29"/>
  <c r="AQ1748" i="29"/>
  <c r="AP1748" i="29"/>
  <c r="AO1748" i="29"/>
  <c r="AN1748" i="29"/>
  <c r="AM1748" i="29"/>
  <c r="AL1748" i="29"/>
  <c r="AK1748" i="29"/>
  <c r="AJ1748" i="29"/>
  <c r="AI1748" i="29"/>
  <c r="AS1747" i="29"/>
  <c r="AR1747" i="29"/>
  <c r="AQ1747" i="29"/>
  <c r="AP1747" i="29"/>
  <c r="AO1747" i="29"/>
  <c r="AN1747" i="29"/>
  <c r="AM1747" i="29"/>
  <c r="AL1747" i="29"/>
  <c r="AK1747" i="29"/>
  <c r="AJ1747" i="29"/>
  <c r="AI1747" i="29"/>
  <c r="AS1746" i="29"/>
  <c r="AR1746" i="29"/>
  <c r="AQ1746" i="29"/>
  <c r="AP1746" i="29"/>
  <c r="AO1746" i="29"/>
  <c r="AN1746" i="29"/>
  <c r="AM1746" i="29"/>
  <c r="AL1746" i="29"/>
  <c r="AK1746" i="29"/>
  <c r="AJ1746" i="29"/>
  <c r="AI1746" i="29"/>
  <c r="AS1745" i="29"/>
  <c r="AR1745" i="29"/>
  <c r="AQ1745" i="29"/>
  <c r="AP1745" i="29"/>
  <c r="AO1745" i="29"/>
  <c r="AN1745" i="29"/>
  <c r="AM1745" i="29"/>
  <c r="AL1745" i="29"/>
  <c r="AK1745" i="29"/>
  <c r="AJ1745" i="29"/>
  <c r="AI1745" i="29"/>
  <c r="AS1744" i="29"/>
  <c r="AR1744" i="29"/>
  <c r="AQ1744" i="29"/>
  <c r="AP1744" i="29"/>
  <c r="AO1744" i="29"/>
  <c r="AN1744" i="29"/>
  <c r="AM1744" i="29"/>
  <c r="AL1744" i="29"/>
  <c r="AK1744" i="29"/>
  <c r="AJ1744" i="29"/>
  <c r="AI1744" i="29"/>
  <c r="AS1743" i="29"/>
  <c r="AR1743" i="29"/>
  <c r="AQ1743" i="29"/>
  <c r="AP1743" i="29"/>
  <c r="AO1743" i="29"/>
  <c r="AN1743" i="29"/>
  <c r="AM1743" i="29"/>
  <c r="AL1743" i="29"/>
  <c r="AK1743" i="29"/>
  <c r="AJ1743" i="29"/>
  <c r="AI1743" i="29"/>
  <c r="AS1742" i="29"/>
  <c r="AR1742" i="29"/>
  <c r="AQ1742" i="29"/>
  <c r="AP1742" i="29"/>
  <c r="AO1742" i="29"/>
  <c r="AN1742" i="29"/>
  <c r="AM1742" i="29"/>
  <c r="AL1742" i="29"/>
  <c r="AK1742" i="29"/>
  <c r="AJ1742" i="29"/>
  <c r="AI1742" i="29"/>
  <c r="AS1741" i="29"/>
  <c r="AR1741" i="29"/>
  <c r="AQ1741" i="29"/>
  <c r="AP1741" i="29"/>
  <c r="AO1741" i="29"/>
  <c r="AN1741" i="29"/>
  <c r="AM1741" i="29"/>
  <c r="AL1741" i="29"/>
  <c r="AK1741" i="29"/>
  <c r="AJ1741" i="29"/>
  <c r="AI1741" i="29"/>
  <c r="AS1740" i="29"/>
  <c r="AR1740" i="29"/>
  <c r="AQ1740" i="29"/>
  <c r="AP1740" i="29"/>
  <c r="AO1740" i="29"/>
  <c r="AN1740" i="29"/>
  <c r="AM1740" i="29"/>
  <c r="AL1740" i="29"/>
  <c r="AK1740" i="29"/>
  <c r="AJ1740" i="29"/>
  <c r="AI1740" i="29"/>
  <c r="AS1739" i="29"/>
  <c r="AR1739" i="29"/>
  <c r="AQ1739" i="29"/>
  <c r="AP1739" i="29"/>
  <c r="AO1739" i="29"/>
  <c r="AN1739" i="29"/>
  <c r="AM1739" i="29"/>
  <c r="AL1739" i="29"/>
  <c r="AK1739" i="29"/>
  <c r="AJ1739" i="29"/>
  <c r="AI1739" i="29"/>
  <c r="AS1738" i="29"/>
  <c r="AR1738" i="29"/>
  <c r="AQ1738" i="29"/>
  <c r="AP1738" i="29"/>
  <c r="AO1738" i="29"/>
  <c r="AN1738" i="29"/>
  <c r="AM1738" i="29"/>
  <c r="AL1738" i="29"/>
  <c r="AK1738" i="29"/>
  <c r="AJ1738" i="29"/>
  <c r="AI1738" i="29"/>
  <c r="AS1737" i="29"/>
  <c r="AR1737" i="29"/>
  <c r="AQ1737" i="29"/>
  <c r="AP1737" i="29"/>
  <c r="AO1737" i="29"/>
  <c r="AN1737" i="29"/>
  <c r="AM1737" i="29"/>
  <c r="AL1737" i="29"/>
  <c r="AK1737" i="29"/>
  <c r="AJ1737" i="29"/>
  <c r="AI1737" i="29"/>
  <c r="AS1736" i="29"/>
  <c r="AR1736" i="29"/>
  <c r="AQ1736" i="29"/>
  <c r="AP1736" i="29"/>
  <c r="AO1736" i="29"/>
  <c r="AN1736" i="29"/>
  <c r="AM1736" i="29"/>
  <c r="AL1736" i="29"/>
  <c r="AK1736" i="29"/>
  <c r="AJ1736" i="29"/>
  <c r="AI1736" i="29"/>
  <c r="AS1735" i="29"/>
  <c r="AR1735" i="29"/>
  <c r="AQ1735" i="29"/>
  <c r="AP1735" i="29"/>
  <c r="AO1735" i="29"/>
  <c r="AN1735" i="29"/>
  <c r="AM1735" i="29"/>
  <c r="AL1735" i="29"/>
  <c r="AK1735" i="29"/>
  <c r="AJ1735" i="29"/>
  <c r="AI1735" i="29"/>
  <c r="AS1734" i="29"/>
  <c r="AR1734" i="29"/>
  <c r="AQ1734" i="29"/>
  <c r="AP1734" i="29"/>
  <c r="AO1734" i="29"/>
  <c r="AN1734" i="29"/>
  <c r="AM1734" i="29"/>
  <c r="AL1734" i="29"/>
  <c r="AK1734" i="29"/>
  <c r="AJ1734" i="29"/>
  <c r="AI1734" i="29"/>
  <c r="AS1733" i="29"/>
  <c r="AR1733" i="29"/>
  <c r="AQ1733" i="29"/>
  <c r="AP1733" i="29"/>
  <c r="AO1733" i="29"/>
  <c r="AN1733" i="29"/>
  <c r="AM1733" i="29"/>
  <c r="AL1733" i="29"/>
  <c r="AK1733" i="29"/>
  <c r="AJ1733" i="29"/>
  <c r="AI1733" i="29"/>
  <c r="AS1732" i="29"/>
  <c r="AR1732" i="29"/>
  <c r="AQ1732" i="29"/>
  <c r="AP1732" i="29"/>
  <c r="AO1732" i="29"/>
  <c r="AN1732" i="29"/>
  <c r="AM1732" i="29"/>
  <c r="AL1732" i="29"/>
  <c r="AK1732" i="29"/>
  <c r="AJ1732" i="29"/>
  <c r="AI1732" i="29"/>
  <c r="AS1731" i="29"/>
  <c r="AR1731" i="29"/>
  <c r="AQ1731" i="29"/>
  <c r="AP1731" i="29"/>
  <c r="AO1731" i="29"/>
  <c r="AN1731" i="29"/>
  <c r="AM1731" i="29"/>
  <c r="AL1731" i="29"/>
  <c r="AK1731" i="29"/>
  <c r="AJ1731" i="29"/>
  <c r="AI1731" i="29"/>
  <c r="AS1730" i="29"/>
  <c r="AR1730" i="29"/>
  <c r="AQ1730" i="29"/>
  <c r="AP1730" i="29"/>
  <c r="AO1730" i="29"/>
  <c r="AN1730" i="29"/>
  <c r="AM1730" i="29"/>
  <c r="AL1730" i="29"/>
  <c r="AK1730" i="29"/>
  <c r="AJ1730" i="29"/>
  <c r="AI1730" i="29"/>
  <c r="AS1729" i="29"/>
  <c r="AR1729" i="29"/>
  <c r="AQ1729" i="29"/>
  <c r="AP1729" i="29"/>
  <c r="AO1729" i="29"/>
  <c r="AN1729" i="29"/>
  <c r="AM1729" i="29"/>
  <c r="AL1729" i="29"/>
  <c r="AK1729" i="29"/>
  <c r="AJ1729" i="29"/>
  <c r="AI1729" i="29"/>
  <c r="AS1728" i="29"/>
  <c r="AR1728" i="29"/>
  <c r="AQ1728" i="29"/>
  <c r="AP1728" i="29"/>
  <c r="AO1728" i="29"/>
  <c r="AN1728" i="29"/>
  <c r="AM1728" i="29"/>
  <c r="AL1728" i="29"/>
  <c r="AK1728" i="29"/>
  <c r="AJ1728" i="29"/>
  <c r="AI1728" i="29"/>
  <c r="AS1727" i="29"/>
  <c r="AR1727" i="29"/>
  <c r="AQ1727" i="29"/>
  <c r="AP1727" i="29"/>
  <c r="AO1727" i="29"/>
  <c r="AN1727" i="29"/>
  <c r="AM1727" i="29"/>
  <c r="AL1727" i="29"/>
  <c r="AK1727" i="29"/>
  <c r="AJ1727" i="29"/>
  <c r="AI1727" i="29"/>
  <c r="AS1726" i="29"/>
  <c r="AR1726" i="29"/>
  <c r="AQ1726" i="29"/>
  <c r="AP1726" i="29"/>
  <c r="AO1726" i="29"/>
  <c r="AN1726" i="29"/>
  <c r="AM1726" i="29"/>
  <c r="AL1726" i="29"/>
  <c r="AK1726" i="29"/>
  <c r="AJ1726" i="29"/>
  <c r="AI1726" i="29"/>
  <c r="AS1725" i="29"/>
  <c r="AR1725" i="29"/>
  <c r="AQ1725" i="29"/>
  <c r="AP1725" i="29"/>
  <c r="AO1725" i="29"/>
  <c r="AN1725" i="29"/>
  <c r="AM1725" i="29"/>
  <c r="AL1725" i="29"/>
  <c r="AK1725" i="29"/>
  <c r="AJ1725" i="29"/>
  <c r="AI1725" i="29"/>
  <c r="AS1724" i="29"/>
  <c r="AR1724" i="29"/>
  <c r="AQ1724" i="29"/>
  <c r="AP1724" i="29"/>
  <c r="AO1724" i="29"/>
  <c r="AN1724" i="29"/>
  <c r="AM1724" i="29"/>
  <c r="AL1724" i="29"/>
  <c r="AK1724" i="29"/>
  <c r="AJ1724" i="29"/>
  <c r="AI1724" i="29"/>
  <c r="AS1723" i="29"/>
  <c r="AR1723" i="29"/>
  <c r="AQ1723" i="29"/>
  <c r="AP1723" i="29"/>
  <c r="AO1723" i="29"/>
  <c r="AN1723" i="29"/>
  <c r="AM1723" i="29"/>
  <c r="AL1723" i="29"/>
  <c r="AK1723" i="29"/>
  <c r="AJ1723" i="29"/>
  <c r="AI1723" i="29"/>
  <c r="AS1722" i="29"/>
  <c r="AR1722" i="29"/>
  <c r="AQ1722" i="29"/>
  <c r="AP1722" i="29"/>
  <c r="AO1722" i="29"/>
  <c r="AN1722" i="29"/>
  <c r="AM1722" i="29"/>
  <c r="AL1722" i="29"/>
  <c r="AK1722" i="29"/>
  <c r="AJ1722" i="29"/>
  <c r="AI1722" i="29"/>
  <c r="AS1721" i="29"/>
  <c r="AR1721" i="29"/>
  <c r="AQ1721" i="29"/>
  <c r="AP1721" i="29"/>
  <c r="AO1721" i="29"/>
  <c r="AN1721" i="29"/>
  <c r="AM1721" i="29"/>
  <c r="AL1721" i="29"/>
  <c r="AK1721" i="29"/>
  <c r="AJ1721" i="29"/>
  <c r="AI1721" i="29"/>
  <c r="AS1720" i="29"/>
  <c r="AR1720" i="29"/>
  <c r="AQ1720" i="29"/>
  <c r="AP1720" i="29"/>
  <c r="AO1720" i="29"/>
  <c r="AN1720" i="29"/>
  <c r="AM1720" i="29"/>
  <c r="AL1720" i="29"/>
  <c r="AK1720" i="29"/>
  <c r="AJ1720" i="29"/>
  <c r="AI1720" i="29"/>
  <c r="AS1719" i="29"/>
  <c r="AR1719" i="29"/>
  <c r="AQ1719" i="29"/>
  <c r="AP1719" i="29"/>
  <c r="AO1719" i="29"/>
  <c r="AN1719" i="29"/>
  <c r="AM1719" i="29"/>
  <c r="AL1719" i="29"/>
  <c r="AK1719" i="29"/>
  <c r="AJ1719" i="29"/>
  <c r="AI1719" i="29"/>
  <c r="AS1718" i="29"/>
  <c r="AR1718" i="29"/>
  <c r="AQ1718" i="29"/>
  <c r="AP1718" i="29"/>
  <c r="AO1718" i="29"/>
  <c r="AN1718" i="29"/>
  <c r="AM1718" i="29"/>
  <c r="AL1718" i="29"/>
  <c r="AK1718" i="29"/>
  <c r="AJ1718" i="29"/>
  <c r="AI1718" i="29"/>
  <c r="AS1717" i="29"/>
  <c r="AR1717" i="29"/>
  <c r="AQ1717" i="29"/>
  <c r="AP1717" i="29"/>
  <c r="AO1717" i="29"/>
  <c r="AN1717" i="29"/>
  <c r="AM1717" i="29"/>
  <c r="AL1717" i="29"/>
  <c r="AK1717" i="29"/>
  <c r="AJ1717" i="29"/>
  <c r="AI1717" i="29"/>
  <c r="AS1716" i="29"/>
  <c r="AR1716" i="29"/>
  <c r="AQ1716" i="29"/>
  <c r="AP1716" i="29"/>
  <c r="AO1716" i="29"/>
  <c r="AN1716" i="29"/>
  <c r="AM1716" i="29"/>
  <c r="AL1716" i="29"/>
  <c r="AK1716" i="29"/>
  <c r="AJ1716" i="29"/>
  <c r="AI1716" i="29"/>
  <c r="AS1715" i="29"/>
  <c r="AR1715" i="29"/>
  <c r="AQ1715" i="29"/>
  <c r="AP1715" i="29"/>
  <c r="AO1715" i="29"/>
  <c r="AN1715" i="29"/>
  <c r="AM1715" i="29"/>
  <c r="AL1715" i="29"/>
  <c r="AK1715" i="29"/>
  <c r="AJ1715" i="29"/>
  <c r="AI1715" i="29"/>
  <c r="AS1714" i="29"/>
  <c r="AR1714" i="29"/>
  <c r="AQ1714" i="29"/>
  <c r="AP1714" i="29"/>
  <c r="AO1714" i="29"/>
  <c r="AN1714" i="29"/>
  <c r="AM1714" i="29"/>
  <c r="AL1714" i="29"/>
  <c r="AK1714" i="29"/>
  <c r="AJ1714" i="29"/>
  <c r="AI1714" i="29"/>
  <c r="AS1713" i="29"/>
  <c r="AR1713" i="29"/>
  <c r="AQ1713" i="29"/>
  <c r="AP1713" i="29"/>
  <c r="AO1713" i="29"/>
  <c r="AN1713" i="29"/>
  <c r="AM1713" i="29"/>
  <c r="AL1713" i="29"/>
  <c r="AK1713" i="29"/>
  <c r="AJ1713" i="29"/>
  <c r="AI1713" i="29"/>
  <c r="AS1712" i="29"/>
  <c r="AR1712" i="29"/>
  <c r="AQ1712" i="29"/>
  <c r="AP1712" i="29"/>
  <c r="AO1712" i="29"/>
  <c r="AN1712" i="29"/>
  <c r="AM1712" i="29"/>
  <c r="AL1712" i="29"/>
  <c r="AK1712" i="29"/>
  <c r="AJ1712" i="29"/>
  <c r="AI1712" i="29"/>
  <c r="AS1711" i="29"/>
  <c r="AR1711" i="29"/>
  <c r="AQ1711" i="29"/>
  <c r="AP1711" i="29"/>
  <c r="AO1711" i="29"/>
  <c r="AN1711" i="29"/>
  <c r="AM1711" i="29"/>
  <c r="AL1711" i="29"/>
  <c r="AK1711" i="29"/>
  <c r="AJ1711" i="29"/>
  <c r="AI1711" i="29"/>
  <c r="AS1710" i="29"/>
  <c r="AR1710" i="29"/>
  <c r="AQ1710" i="29"/>
  <c r="AP1710" i="29"/>
  <c r="AO1710" i="29"/>
  <c r="AN1710" i="29"/>
  <c r="AM1710" i="29"/>
  <c r="AL1710" i="29"/>
  <c r="AK1710" i="29"/>
  <c r="AJ1710" i="29"/>
  <c r="AI1710" i="29"/>
  <c r="AS1709" i="29"/>
  <c r="AR1709" i="29"/>
  <c r="AQ1709" i="29"/>
  <c r="AP1709" i="29"/>
  <c r="AO1709" i="29"/>
  <c r="AN1709" i="29"/>
  <c r="AM1709" i="29"/>
  <c r="AL1709" i="29"/>
  <c r="AK1709" i="29"/>
  <c r="AJ1709" i="29"/>
  <c r="AI1709" i="29"/>
  <c r="AS1708" i="29"/>
  <c r="AR1708" i="29"/>
  <c r="AQ1708" i="29"/>
  <c r="AP1708" i="29"/>
  <c r="AO1708" i="29"/>
  <c r="AN1708" i="29"/>
  <c r="AM1708" i="29"/>
  <c r="AL1708" i="29"/>
  <c r="AK1708" i="29"/>
  <c r="AJ1708" i="29"/>
  <c r="AI1708" i="29"/>
  <c r="AS1707" i="29"/>
  <c r="AR1707" i="29"/>
  <c r="AQ1707" i="29"/>
  <c r="AP1707" i="29"/>
  <c r="AO1707" i="29"/>
  <c r="AN1707" i="29"/>
  <c r="AM1707" i="29"/>
  <c r="AL1707" i="29"/>
  <c r="AK1707" i="29"/>
  <c r="AJ1707" i="29"/>
  <c r="AI1707" i="29"/>
  <c r="AS1706" i="29"/>
  <c r="AR1706" i="29"/>
  <c r="AQ1706" i="29"/>
  <c r="AP1706" i="29"/>
  <c r="AO1706" i="29"/>
  <c r="AN1706" i="29"/>
  <c r="AM1706" i="29"/>
  <c r="AL1706" i="29"/>
  <c r="AK1706" i="29"/>
  <c r="AJ1706" i="29"/>
  <c r="AI1706" i="29"/>
  <c r="AS1705" i="29"/>
  <c r="AR1705" i="29"/>
  <c r="AQ1705" i="29"/>
  <c r="AP1705" i="29"/>
  <c r="AO1705" i="29"/>
  <c r="AN1705" i="29"/>
  <c r="AM1705" i="29"/>
  <c r="AL1705" i="29"/>
  <c r="AK1705" i="29"/>
  <c r="AJ1705" i="29"/>
  <c r="AI1705" i="29"/>
  <c r="AS1704" i="29"/>
  <c r="AR1704" i="29"/>
  <c r="AQ1704" i="29"/>
  <c r="AP1704" i="29"/>
  <c r="AO1704" i="29"/>
  <c r="AN1704" i="29"/>
  <c r="AM1704" i="29"/>
  <c r="AL1704" i="29"/>
  <c r="AK1704" i="29"/>
  <c r="AJ1704" i="29"/>
  <c r="AI1704" i="29"/>
  <c r="AS1703" i="29"/>
  <c r="AR1703" i="29"/>
  <c r="AQ1703" i="29"/>
  <c r="AP1703" i="29"/>
  <c r="AO1703" i="29"/>
  <c r="AN1703" i="29"/>
  <c r="AM1703" i="29"/>
  <c r="AL1703" i="29"/>
  <c r="AK1703" i="29"/>
  <c r="AJ1703" i="29"/>
  <c r="AI1703" i="29"/>
  <c r="AS1702" i="29"/>
  <c r="AR1702" i="29"/>
  <c r="AQ1702" i="29"/>
  <c r="AP1702" i="29"/>
  <c r="AO1702" i="29"/>
  <c r="AN1702" i="29"/>
  <c r="AM1702" i="29"/>
  <c r="AL1702" i="29"/>
  <c r="AK1702" i="29"/>
  <c r="AJ1702" i="29"/>
  <c r="AI1702" i="29"/>
  <c r="AS1701" i="29"/>
  <c r="AR1701" i="29"/>
  <c r="AQ1701" i="29"/>
  <c r="AP1701" i="29"/>
  <c r="AO1701" i="29"/>
  <c r="AN1701" i="29"/>
  <c r="AM1701" i="29"/>
  <c r="AL1701" i="29"/>
  <c r="AK1701" i="29"/>
  <c r="AJ1701" i="29"/>
  <c r="AI1701" i="29"/>
  <c r="AS1700" i="29"/>
  <c r="AR1700" i="29"/>
  <c r="AQ1700" i="29"/>
  <c r="AP1700" i="29"/>
  <c r="AO1700" i="29"/>
  <c r="AN1700" i="29"/>
  <c r="AM1700" i="29"/>
  <c r="AL1700" i="29"/>
  <c r="AK1700" i="29"/>
  <c r="AJ1700" i="29"/>
  <c r="AI1700" i="29"/>
  <c r="AS1699" i="29"/>
  <c r="AR1699" i="29"/>
  <c r="AQ1699" i="29"/>
  <c r="AP1699" i="29"/>
  <c r="AO1699" i="29"/>
  <c r="AN1699" i="29"/>
  <c r="AM1699" i="29"/>
  <c r="AL1699" i="29"/>
  <c r="AK1699" i="29"/>
  <c r="AJ1699" i="29"/>
  <c r="AI1699" i="29"/>
  <c r="AS1698" i="29"/>
  <c r="AR1698" i="29"/>
  <c r="AQ1698" i="29"/>
  <c r="AP1698" i="29"/>
  <c r="AO1698" i="29"/>
  <c r="AN1698" i="29"/>
  <c r="AM1698" i="29"/>
  <c r="AL1698" i="29"/>
  <c r="AK1698" i="29"/>
  <c r="AJ1698" i="29"/>
  <c r="AI1698" i="29"/>
  <c r="AS1697" i="29"/>
  <c r="AR1697" i="29"/>
  <c r="AQ1697" i="29"/>
  <c r="AP1697" i="29"/>
  <c r="AO1697" i="29"/>
  <c r="AN1697" i="29"/>
  <c r="AM1697" i="29"/>
  <c r="AL1697" i="29"/>
  <c r="AK1697" i="29"/>
  <c r="AJ1697" i="29"/>
  <c r="AI1697" i="29"/>
  <c r="AS1696" i="29"/>
  <c r="AR1696" i="29"/>
  <c r="AQ1696" i="29"/>
  <c r="AP1696" i="29"/>
  <c r="AO1696" i="29"/>
  <c r="AN1696" i="29"/>
  <c r="AM1696" i="29"/>
  <c r="AL1696" i="29"/>
  <c r="AK1696" i="29"/>
  <c r="AJ1696" i="29"/>
  <c r="AI1696" i="29"/>
  <c r="AS1695" i="29"/>
  <c r="AR1695" i="29"/>
  <c r="AQ1695" i="29"/>
  <c r="AP1695" i="29"/>
  <c r="AO1695" i="29"/>
  <c r="AN1695" i="29"/>
  <c r="AM1695" i="29"/>
  <c r="AL1695" i="29"/>
  <c r="AK1695" i="29"/>
  <c r="AJ1695" i="29"/>
  <c r="AI1695" i="29"/>
  <c r="AS1694" i="29"/>
  <c r="AR1694" i="29"/>
  <c r="AQ1694" i="29"/>
  <c r="AP1694" i="29"/>
  <c r="AO1694" i="29"/>
  <c r="AN1694" i="29"/>
  <c r="AM1694" i="29"/>
  <c r="AL1694" i="29"/>
  <c r="AK1694" i="29"/>
  <c r="AJ1694" i="29"/>
  <c r="AI1694" i="29"/>
  <c r="AS1693" i="29"/>
  <c r="AR1693" i="29"/>
  <c r="AQ1693" i="29"/>
  <c r="AP1693" i="29"/>
  <c r="AO1693" i="29"/>
  <c r="AN1693" i="29"/>
  <c r="AM1693" i="29"/>
  <c r="AL1693" i="29"/>
  <c r="AK1693" i="29"/>
  <c r="AJ1693" i="29"/>
  <c r="AI1693" i="29"/>
  <c r="AS1692" i="29"/>
  <c r="AR1692" i="29"/>
  <c r="AQ1692" i="29"/>
  <c r="AP1692" i="29"/>
  <c r="AO1692" i="29"/>
  <c r="AN1692" i="29"/>
  <c r="AM1692" i="29"/>
  <c r="AL1692" i="29"/>
  <c r="AK1692" i="29"/>
  <c r="AJ1692" i="29"/>
  <c r="AI1692" i="29"/>
  <c r="AS1691" i="29"/>
  <c r="AR1691" i="29"/>
  <c r="AQ1691" i="29"/>
  <c r="AP1691" i="29"/>
  <c r="AO1691" i="29"/>
  <c r="AN1691" i="29"/>
  <c r="AM1691" i="29"/>
  <c r="AL1691" i="29"/>
  <c r="AK1691" i="29"/>
  <c r="AJ1691" i="29"/>
  <c r="AI1691" i="29"/>
  <c r="AS1690" i="29"/>
  <c r="AR1690" i="29"/>
  <c r="AQ1690" i="29"/>
  <c r="AP1690" i="29"/>
  <c r="AO1690" i="29"/>
  <c r="AN1690" i="29"/>
  <c r="AM1690" i="29"/>
  <c r="AL1690" i="29"/>
  <c r="AK1690" i="29"/>
  <c r="AJ1690" i="29"/>
  <c r="AI1690" i="29"/>
  <c r="AS1689" i="29"/>
  <c r="AR1689" i="29"/>
  <c r="AQ1689" i="29"/>
  <c r="AP1689" i="29"/>
  <c r="AO1689" i="29"/>
  <c r="AN1689" i="29"/>
  <c r="AM1689" i="29"/>
  <c r="AL1689" i="29"/>
  <c r="AK1689" i="29"/>
  <c r="AJ1689" i="29"/>
  <c r="AI1689" i="29"/>
  <c r="AS1688" i="29"/>
  <c r="AR1688" i="29"/>
  <c r="AQ1688" i="29"/>
  <c r="AP1688" i="29"/>
  <c r="AO1688" i="29"/>
  <c r="AN1688" i="29"/>
  <c r="AM1688" i="29"/>
  <c r="AL1688" i="29"/>
  <c r="AK1688" i="29"/>
  <c r="AJ1688" i="29"/>
  <c r="AI1688" i="29"/>
  <c r="AS1687" i="29"/>
  <c r="AR1687" i="29"/>
  <c r="AQ1687" i="29"/>
  <c r="AP1687" i="29"/>
  <c r="AO1687" i="29"/>
  <c r="AN1687" i="29"/>
  <c r="AM1687" i="29"/>
  <c r="AL1687" i="29"/>
  <c r="AK1687" i="29"/>
  <c r="AJ1687" i="29"/>
  <c r="AI1687" i="29"/>
  <c r="AS1686" i="29"/>
  <c r="AR1686" i="29"/>
  <c r="AQ1686" i="29"/>
  <c r="AP1686" i="29"/>
  <c r="AO1686" i="29"/>
  <c r="AN1686" i="29"/>
  <c r="AM1686" i="29"/>
  <c r="AL1686" i="29"/>
  <c r="AK1686" i="29"/>
  <c r="AJ1686" i="29"/>
  <c r="AI1686" i="29"/>
  <c r="AS1685" i="29"/>
  <c r="AR1685" i="29"/>
  <c r="AQ1685" i="29"/>
  <c r="AP1685" i="29"/>
  <c r="AO1685" i="29"/>
  <c r="AN1685" i="29"/>
  <c r="AM1685" i="29"/>
  <c r="AL1685" i="29"/>
  <c r="AK1685" i="29"/>
  <c r="AJ1685" i="29"/>
  <c r="AI1685" i="29"/>
  <c r="AS1684" i="29"/>
  <c r="AR1684" i="29"/>
  <c r="AQ1684" i="29"/>
  <c r="AP1684" i="29"/>
  <c r="AO1684" i="29"/>
  <c r="AN1684" i="29"/>
  <c r="AM1684" i="29"/>
  <c r="AL1684" i="29"/>
  <c r="AK1684" i="29"/>
  <c r="AJ1684" i="29"/>
  <c r="AI1684" i="29"/>
  <c r="AS1683" i="29"/>
  <c r="AR1683" i="29"/>
  <c r="AQ1683" i="29"/>
  <c r="AP1683" i="29"/>
  <c r="AO1683" i="29"/>
  <c r="AN1683" i="29"/>
  <c r="AM1683" i="29"/>
  <c r="AL1683" i="29"/>
  <c r="AK1683" i="29"/>
  <c r="AJ1683" i="29"/>
  <c r="AI1683" i="29"/>
  <c r="AS1682" i="29"/>
  <c r="AR1682" i="29"/>
  <c r="AQ1682" i="29"/>
  <c r="AP1682" i="29"/>
  <c r="AO1682" i="29"/>
  <c r="AN1682" i="29"/>
  <c r="AM1682" i="29"/>
  <c r="AL1682" i="29"/>
  <c r="AK1682" i="29"/>
  <c r="AJ1682" i="29"/>
  <c r="AI1682" i="29"/>
  <c r="AS1681" i="29"/>
  <c r="AR1681" i="29"/>
  <c r="AQ1681" i="29"/>
  <c r="AP1681" i="29"/>
  <c r="AO1681" i="29"/>
  <c r="AN1681" i="29"/>
  <c r="AM1681" i="29"/>
  <c r="AL1681" i="29"/>
  <c r="AK1681" i="29"/>
  <c r="AJ1681" i="29"/>
  <c r="AI1681" i="29"/>
  <c r="AS1680" i="29"/>
  <c r="AR1680" i="29"/>
  <c r="AQ1680" i="29"/>
  <c r="AP1680" i="29"/>
  <c r="AO1680" i="29"/>
  <c r="AN1680" i="29"/>
  <c r="AM1680" i="29"/>
  <c r="AL1680" i="29"/>
  <c r="AK1680" i="29"/>
  <c r="AJ1680" i="29"/>
  <c r="AI1680" i="29"/>
  <c r="AS1679" i="29"/>
  <c r="AR1679" i="29"/>
  <c r="AQ1679" i="29"/>
  <c r="AP1679" i="29"/>
  <c r="AO1679" i="29"/>
  <c r="AN1679" i="29"/>
  <c r="AM1679" i="29"/>
  <c r="AL1679" i="29"/>
  <c r="AK1679" i="29"/>
  <c r="AJ1679" i="29"/>
  <c r="AI1679" i="29"/>
  <c r="AS1678" i="29"/>
  <c r="AR1678" i="29"/>
  <c r="AQ1678" i="29"/>
  <c r="AP1678" i="29"/>
  <c r="AO1678" i="29"/>
  <c r="AN1678" i="29"/>
  <c r="AM1678" i="29"/>
  <c r="AL1678" i="29"/>
  <c r="AK1678" i="29"/>
  <c r="AJ1678" i="29"/>
  <c r="AI1678" i="29"/>
  <c r="AS1677" i="29"/>
  <c r="AR1677" i="29"/>
  <c r="AQ1677" i="29"/>
  <c r="AP1677" i="29"/>
  <c r="AO1677" i="29"/>
  <c r="AN1677" i="29"/>
  <c r="AM1677" i="29"/>
  <c r="AL1677" i="29"/>
  <c r="AK1677" i="29"/>
  <c r="AJ1677" i="29"/>
  <c r="AI1677" i="29"/>
  <c r="AS1676" i="29"/>
  <c r="AR1676" i="29"/>
  <c r="AQ1676" i="29"/>
  <c r="AP1676" i="29"/>
  <c r="AO1676" i="29"/>
  <c r="AN1676" i="29"/>
  <c r="AM1676" i="29"/>
  <c r="AL1676" i="29"/>
  <c r="AK1676" i="29"/>
  <c r="AJ1676" i="29"/>
  <c r="AI1676" i="29"/>
  <c r="AS1675" i="29"/>
  <c r="AR1675" i="29"/>
  <c r="AQ1675" i="29"/>
  <c r="AP1675" i="29"/>
  <c r="AO1675" i="29"/>
  <c r="AN1675" i="29"/>
  <c r="AM1675" i="29"/>
  <c r="AL1675" i="29"/>
  <c r="AK1675" i="29"/>
  <c r="AJ1675" i="29"/>
  <c r="AI1675" i="29"/>
  <c r="AS1674" i="29"/>
  <c r="AR1674" i="29"/>
  <c r="AQ1674" i="29"/>
  <c r="AP1674" i="29"/>
  <c r="AO1674" i="29"/>
  <c r="AN1674" i="29"/>
  <c r="AM1674" i="29"/>
  <c r="AL1674" i="29"/>
  <c r="AK1674" i="29"/>
  <c r="AJ1674" i="29"/>
  <c r="AI1674" i="29"/>
  <c r="AS1673" i="29"/>
  <c r="AR1673" i="29"/>
  <c r="AQ1673" i="29"/>
  <c r="AP1673" i="29"/>
  <c r="AO1673" i="29"/>
  <c r="AN1673" i="29"/>
  <c r="AM1673" i="29"/>
  <c r="AL1673" i="29"/>
  <c r="AK1673" i="29"/>
  <c r="AJ1673" i="29"/>
  <c r="AI1673" i="29"/>
  <c r="AS1672" i="29"/>
  <c r="AR1672" i="29"/>
  <c r="AQ1672" i="29"/>
  <c r="AP1672" i="29"/>
  <c r="AO1672" i="29"/>
  <c r="AN1672" i="29"/>
  <c r="AM1672" i="29"/>
  <c r="AL1672" i="29"/>
  <c r="AK1672" i="29"/>
  <c r="AJ1672" i="29"/>
  <c r="AI1672" i="29"/>
  <c r="AS1671" i="29"/>
  <c r="AR1671" i="29"/>
  <c r="AQ1671" i="29"/>
  <c r="AP1671" i="29"/>
  <c r="AO1671" i="29"/>
  <c r="AN1671" i="29"/>
  <c r="AM1671" i="29"/>
  <c r="AL1671" i="29"/>
  <c r="AK1671" i="29"/>
  <c r="AJ1671" i="29"/>
  <c r="AI1671" i="29"/>
  <c r="AS1670" i="29"/>
  <c r="AR1670" i="29"/>
  <c r="AQ1670" i="29"/>
  <c r="AP1670" i="29"/>
  <c r="AO1670" i="29"/>
  <c r="AN1670" i="29"/>
  <c r="AM1670" i="29"/>
  <c r="AL1670" i="29"/>
  <c r="AK1670" i="29"/>
  <c r="AJ1670" i="29"/>
  <c r="AI1670" i="29"/>
  <c r="AS1669" i="29"/>
  <c r="AR1669" i="29"/>
  <c r="AQ1669" i="29"/>
  <c r="AP1669" i="29"/>
  <c r="AO1669" i="29"/>
  <c r="AN1669" i="29"/>
  <c r="AM1669" i="29"/>
  <c r="AL1669" i="29"/>
  <c r="AK1669" i="29"/>
  <c r="AJ1669" i="29"/>
  <c r="AI1669" i="29"/>
  <c r="AS1668" i="29"/>
  <c r="AR1668" i="29"/>
  <c r="AQ1668" i="29"/>
  <c r="AP1668" i="29"/>
  <c r="AO1668" i="29"/>
  <c r="AN1668" i="29"/>
  <c r="AM1668" i="29"/>
  <c r="AL1668" i="29"/>
  <c r="AK1668" i="29"/>
  <c r="AJ1668" i="29"/>
  <c r="AI1668" i="29"/>
  <c r="AS1667" i="29"/>
  <c r="AR1667" i="29"/>
  <c r="AQ1667" i="29"/>
  <c r="AP1667" i="29"/>
  <c r="AO1667" i="29"/>
  <c r="AN1667" i="29"/>
  <c r="AM1667" i="29"/>
  <c r="AL1667" i="29"/>
  <c r="AK1667" i="29"/>
  <c r="AJ1667" i="29"/>
  <c r="AI1667" i="29"/>
  <c r="AS1666" i="29"/>
  <c r="AR1666" i="29"/>
  <c r="AQ1666" i="29"/>
  <c r="AP1666" i="29"/>
  <c r="AO1666" i="29"/>
  <c r="AN1666" i="29"/>
  <c r="AM1666" i="29"/>
  <c r="AL1666" i="29"/>
  <c r="AK1666" i="29"/>
  <c r="AJ1666" i="29"/>
  <c r="AI1666" i="29"/>
  <c r="AS1665" i="29"/>
  <c r="AR1665" i="29"/>
  <c r="AQ1665" i="29"/>
  <c r="AP1665" i="29"/>
  <c r="AO1665" i="29"/>
  <c r="AN1665" i="29"/>
  <c r="AM1665" i="29"/>
  <c r="AL1665" i="29"/>
  <c r="AK1665" i="29"/>
  <c r="AJ1665" i="29"/>
  <c r="AI1665" i="29"/>
  <c r="AS1664" i="29"/>
  <c r="AR1664" i="29"/>
  <c r="AQ1664" i="29"/>
  <c r="AP1664" i="29"/>
  <c r="AO1664" i="29"/>
  <c r="AN1664" i="29"/>
  <c r="AM1664" i="29"/>
  <c r="AL1664" i="29"/>
  <c r="AK1664" i="29"/>
  <c r="AJ1664" i="29"/>
  <c r="AI1664" i="29"/>
  <c r="AS1663" i="29"/>
  <c r="AR1663" i="29"/>
  <c r="AQ1663" i="29"/>
  <c r="AP1663" i="29"/>
  <c r="AO1663" i="29"/>
  <c r="AN1663" i="29"/>
  <c r="AM1663" i="29"/>
  <c r="AL1663" i="29"/>
  <c r="AK1663" i="29"/>
  <c r="AJ1663" i="29"/>
  <c r="AI1663" i="29"/>
  <c r="AS1662" i="29"/>
  <c r="AR1662" i="29"/>
  <c r="AQ1662" i="29"/>
  <c r="AP1662" i="29"/>
  <c r="AO1662" i="29"/>
  <c r="AN1662" i="29"/>
  <c r="AM1662" i="29"/>
  <c r="AL1662" i="29"/>
  <c r="AK1662" i="29"/>
  <c r="AJ1662" i="29"/>
  <c r="AI1662" i="29"/>
  <c r="AS1661" i="29"/>
  <c r="AR1661" i="29"/>
  <c r="AQ1661" i="29"/>
  <c r="AP1661" i="29"/>
  <c r="AO1661" i="29"/>
  <c r="AN1661" i="29"/>
  <c r="AM1661" i="29"/>
  <c r="AL1661" i="29"/>
  <c r="AK1661" i="29"/>
  <c r="AJ1661" i="29"/>
  <c r="AI1661" i="29"/>
  <c r="AS1660" i="29"/>
  <c r="AR1660" i="29"/>
  <c r="AQ1660" i="29"/>
  <c r="AP1660" i="29"/>
  <c r="AO1660" i="29"/>
  <c r="AN1660" i="29"/>
  <c r="AM1660" i="29"/>
  <c r="AL1660" i="29"/>
  <c r="AK1660" i="29"/>
  <c r="AJ1660" i="29"/>
  <c r="AI1660" i="29"/>
  <c r="AS1659" i="29"/>
  <c r="AR1659" i="29"/>
  <c r="AQ1659" i="29"/>
  <c r="AP1659" i="29"/>
  <c r="AO1659" i="29"/>
  <c r="AN1659" i="29"/>
  <c r="AM1659" i="29"/>
  <c r="AL1659" i="29"/>
  <c r="AK1659" i="29"/>
  <c r="AJ1659" i="29"/>
  <c r="AI1659" i="29"/>
  <c r="AS1658" i="29"/>
  <c r="AR1658" i="29"/>
  <c r="AQ1658" i="29"/>
  <c r="AP1658" i="29"/>
  <c r="AO1658" i="29"/>
  <c r="AN1658" i="29"/>
  <c r="AM1658" i="29"/>
  <c r="AL1658" i="29"/>
  <c r="AK1658" i="29"/>
  <c r="AJ1658" i="29"/>
  <c r="AI1658" i="29"/>
  <c r="AS1657" i="29"/>
  <c r="AR1657" i="29"/>
  <c r="AQ1657" i="29"/>
  <c r="AP1657" i="29"/>
  <c r="AO1657" i="29"/>
  <c r="AN1657" i="29"/>
  <c r="AM1657" i="29"/>
  <c r="AL1657" i="29"/>
  <c r="AK1657" i="29"/>
  <c r="AJ1657" i="29"/>
  <c r="AI1657" i="29"/>
  <c r="AS1656" i="29"/>
  <c r="AR1656" i="29"/>
  <c r="AQ1656" i="29"/>
  <c r="AP1656" i="29"/>
  <c r="AO1656" i="29"/>
  <c r="AN1656" i="29"/>
  <c r="AM1656" i="29"/>
  <c r="AL1656" i="29"/>
  <c r="AK1656" i="29"/>
  <c r="AJ1656" i="29"/>
  <c r="AI1656" i="29"/>
  <c r="AS1655" i="29"/>
  <c r="AR1655" i="29"/>
  <c r="AQ1655" i="29"/>
  <c r="AP1655" i="29"/>
  <c r="AO1655" i="29"/>
  <c r="AN1655" i="29"/>
  <c r="AM1655" i="29"/>
  <c r="AL1655" i="29"/>
  <c r="AK1655" i="29"/>
  <c r="AJ1655" i="29"/>
  <c r="AI1655" i="29"/>
  <c r="AS1654" i="29"/>
  <c r="AR1654" i="29"/>
  <c r="AQ1654" i="29"/>
  <c r="AP1654" i="29"/>
  <c r="AO1654" i="29"/>
  <c r="AN1654" i="29"/>
  <c r="AM1654" i="29"/>
  <c r="AL1654" i="29"/>
  <c r="AK1654" i="29"/>
  <c r="AJ1654" i="29"/>
  <c r="AI1654" i="29"/>
  <c r="AS1653" i="29"/>
  <c r="AR1653" i="29"/>
  <c r="AQ1653" i="29"/>
  <c r="AP1653" i="29"/>
  <c r="AO1653" i="29"/>
  <c r="AN1653" i="29"/>
  <c r="AM1653" i="29"/>
  <c r="AL1653" i="29"/>
  <c r="AK1653" i="29"/>
  <c r="AJ1653" i="29"/>
  <c r="AI1653" i="29"/>
  <c r="AS1652" i="29"/>
  <c r="AR1652" i="29"/>
  <c r="AQ1652" i="29"/>
  <c r="AP1652" i="29"/>
  <c r="AO1652" i="29"/>
  <c r="AN1652" i="29"/>
  <c r="AM1652" i="29"/>
  <c r="AL1652" i="29"/>
  <c r="AK1652" i="29"/>
  <c r="AJ1652" i="29"/>
  <c r="AI1652" i="29"/>
  <c r="AS1651" i="29"/>
  <c r="AR1651" i="29"/>
  <c r="AQ1651" i="29"/>
  <c r="AP1651" i="29"/>
  <c r="AO1651" i="29"/>
  <c r="AN1651" i="29"/>
  <c r="AM1651" i="29"/>
  <c r="AL1651" i="29"/>
  <c r="AK1651" i="29"/>
  <c r="AJ1651" i="29"/>
  <c r="AI1651" i="29"/>
  <c r="AS1650" i="29"/>
  <c r="AR1650" i="29"/>
  <c r="AQ1650" i="29"/>
  <c r="AP1650" i="29"/>
  <c r="AO1650" i="29"/>
  <c r="AN1650" i="29"/>
  <c r="AM1650" i="29"/>
  <c r="AL1650" i="29"/>
  <c r="AK1650" i="29"/>
  <c r="AJ1650" i="29"/>
  <c r="AI1650" i="29"/>
  <c r="AS1649" i="29"/>
  <c r="AR1649" i="29"/>
  <c r="AQ1649" i="29"/>
  <c r="AP1649" i="29"/>
  <c r="AO1649" i="29"/>
  <c r="AN1649" i="29"/>
  <c r="AM1649" i="29"/>
  <c r="AL1649" i="29"/>
  <c r="AK1649" i="29"/>
  <c r="AJ1649" i="29"/>
  <c r="AI1649" i="29"/>
  <c r="AS1648" i="29"/>
  <c r="AR1648" i="29"/>
  <c r="AQ1648" i="29"/>
  <c r="AP1648" i="29"/>
  <c r="AO1648" i="29"/>
  <c r="AN1648" i="29"/>
  <c r="AM1648" i="29"/>
  <c r="AL1648" i="29"/>
  <c r="AK1648" i="29"/>
  <c r="AJ1648" i="29"/>
  <c r="AI1648" i="29"/>
  <c r="AS1647" i="29"/>
  <c r="AR1647" i="29"/>
  <c r="AQ1647" i="29"/>
  <c r="AP1647" i="29"/>
  <c r="AO1647" i="29"/>
  <c r="AN1647" i="29"/>
  <c r="AM1647" i="29"/>
  <c r="AL1647" i="29"/>
  <c r="AK1647" i="29"/>
  <c r="AJ1647" i="29"/>
  <c r="AI1647" i="29"/>
  <c r="AS1646" i="29"/>
  <c r="AR1646" i="29"/>
  <c r="AQ1646" i="29"/>
  <c r="AP1646" i="29"/>
  <c r="AO1646" i="29"/>
  <c r="AN1646" i="29"/>
  <c r="AM1646" i="29"/>
  <c r="AL1646" i="29"/>
  <c r="AK1646" i="29"/>
  <c r="AJ1646" i="29"/>
  <c r="AI1646" i="29"/>
  <c r="AS1645" i="29"/>
  <c r="AR1645" i="29"/>
  <c r="AQ1645" i="29"/>
  <c r="AP1645" i="29"/>
  <c r="AO1645" i="29"/>
  <c r="AN1645" i="29"/>
  <c r="AM1645" i="29"/>
  <c r="AL1645" i="29"/>
  <c r="AK1645" i="29"/>
  <c r="AJ1645" i="29"/>
  <c r="AI1645" i="29"/>
  <c r="AS1644" i="29"/>
  <c r="AR1644" i="29"/>
  <c r="AQ1644" i="29"/>
  <c r="AP1644" i="29"/>
  <c r="AO1644" i="29"/>
  <c r="AN1644" i="29"/>
  <c r="AM1644" i="29"/>
  <c r="AL1644" i="29"/>
  <c r="AK1644" i="29"/>
  <c r="AJ1644" i="29"/>
  <c r="AI1644" i="29"/>
  <c r="AS1643" i="29"/>
  <c r="AR1643" i="29"/>
  <c r="AQ1643" i="29"/>
  <c r="AP1643" i="29"/>
  <c r="AO1643" i="29"/>
  <c r="AN1643" i="29"/>
  <c r="AM1643" i="29"/>
  <c r="AL1643" i="29"/>
  <c r="AK1643" i="29"/>
  <c r="AJ1643" i="29"/>
  <c r="AI1643" i="29"/>
  <c r="AS1642" i="29"/>
  <c r="AR1642" i="29"/>
  <c r="AQ1642" i="29"/>
  <c r="AP1642" i="29"/>
  <c r="AO1642" i="29"/>
  <c r="AN1642" i="29"/>
  <c r="AM1642" i="29"/>
  <c r="AL1642" i="29"/>
  <c r="AK1642" i="29"/>
  <c r="AJ1642" i="29"/>
  <c r="AI1642" i="29"/>
  <c r="AS1641" i="29"/>
  <c r="AR1641" i="29"/>
  <c r="AQ1641" i="29"/>
  <c r="AP1641" i="29"/>
  <c r="AO1641" i="29"/>
  <c r="AN1641" i="29"/>
  <c r="AM1641" i="29"/>
  <c r="AL1641" i="29"/>
  <c r="AK1641" i="29"/>
  <c r="AJ1641" i="29"/>
  <c r="AI1641" i="29"/>
  <c r="AS1640" i="29"/>
  <c r="AR1640" i="29"/>
  <c r="AQ1640" i="29"/>
  <c r="AP1640" i="29"/>
  <c r="AO1640" i="29"/>
  <c r="AN1640" i="29"/>
  <c r="AM1640" i="29"/>
  <c r="AL1640" i="29"/>
  <c r="AK1640" i="29"/>
  <c r="AJ1640" i="29"/>
  <c r="AI1640" i="29"/>
  <c r="AS1639" i="29"/>
  <c r="AR1639" i="29"/>
  <c r="AQ1639" i="29"/>
  <c r="AP1639" i="29"/>
  <c r="AO1639" i="29"/>
  <c r="AN1639" i="29"/>
  <c r="AM1639" i="29"/>
  <c r="AL1639" i="29"/>
  <c r="AK1639" i="29"/>
  <c r="AJ1639" i="29"/>
  <c r="AI1639" i="29"/>
  <c r="AS1638" i="29"/>
  <c r="AR1638" i="29"/>
  <c r="AQ1638" i="29"/>
  <c r="AP1638" i="29"/>
  <c r="AO1638" i="29"/>
  <c r="AN1638" i="29"/>
  <c r="AM1638" i="29"/>
  <c r="AL1638" i="29"/>
  <c r="AK1638" i="29"/>
  <c r="AJ1638" i="29"/>
  <c r="AI1638" i="29"/>
  <c r="AS1637" i="29"/>
  <c r="AR1637" i="29"/>
  <c r="AQ1637" i="29"/>
  <c r="AP1637" i="29"/>
  <c r="AO1637" i="29"/>
  <c r="AN1637" i="29"/>
  <c r="AM1637" i="29"/>
  <c r="AL1637" i="29"/>
  <c r="AK1637" i="29"/>
  <c r="AJ1637" i="29"/>
  <c r="AI1637" i="29"/>
  <c r="AS1636" i="29"/>
  <c r="AR1636" i="29"/>
  <c r="AQ1636" i="29"/>
  <c r="AP1636" i="29"/>
  <c r="AO1636" i="29"/>
  <c r="AN1636" i="29"/>
  <c r="AM1636" i="29"/>
  <c r="AL1636" i="29"/>
  <c r="AK1636" i="29"/>
  <c r="AJ1636" i="29"/>
  <c r="AI1636" i="29"/>
  <c r="AS1635" i="29"/>
  <c r="AR1635" i="29"/>
  <c r="AQ1635" i="29"/>
  <c r="AP1635" i="29"/>
  <c r="AO1635" i="29"/>
  <c r="AN1635" i="29"/>
  <c r="AM1635" i="29"/>
  <c r="AL1635" i="29"/>
  <c r="AK1635" i="29"/>
  <c r="AJ1635" i="29"/>
  <c r="AI1635" i="29"/>
  <c r="AS1634" i="29"/>
  <c r="AR1634" i="29"/>
  <c r="AQ1634" i="29"/>
  <c r="AP1634" i="29"/>
  <c r="AO1634" i="29"/>
  <c r="AN1634" i="29"/>
  <c r="AM1634" i="29"/>
  <c r="AL1634" i="29"/>
  <c r="AK1634" i="29"/>
  <c r="AJ1634" i="29"/>
  <c r="AI1634" i="29"/>
  <c r="AS1633" i="29"/>
  <c r="AR1633" i="29"/>
  <c r="AQ1633" i="29"/>
  <c r="AP1633" i="29"/>
  <c r="AO1633" i="29"/>
  <c r="AN1633" i="29"/>
  <c r="AM1633" i="29"/>
  <c r="AL1633" i="29"/>
  <c r="AK1633" i="29"/>
  <c r="AJ1633" i="29"/>
  <c r="AI1633" i="29"/>
  <c r="AS1632" i="29"/>
  <c r="AR1632" i="29"/>
  <c r="AQ1632" i="29"/>
  <c r="AP1632" i="29"/>
  <c r="AO1632" i="29"/>
  <c r="AN1632" i="29"/>
  <c r="AM1632" i="29"/>
  <c r="AL1632" i="29"/>
  <c r="AK1632" i="29"/>
  <c r="AJ1632" i="29"/>
  <c r="AI1632" i="29"/>
  <c r="AS1631" i="29"/>
  <c r="AR1631" i="29"/>
  <c r="AQ1631" i="29"/>
  <c r="AP1631" i="29"/>
  <c r="AO1631" i="29"/>
  <c r="AN1631" i="29"/>
  <c r="AM1631" i="29"/>
  <c r="AL1631" i="29"/>
  <c r="AK1631" i="29"/>
  <c r="AJ1631" i="29"/>
  <c r="AI1631" i="29"/>
  <c r="AS1630" i="29"/>
  <c r="AR1630" i="29"/>
  <c r="AQ1630" i="29"/>
  <c r="AP1630" i="29"/>
  <c r="AO1630" i="29"/>
  <c r="AN1630" i="29"/>
  <c r="AM1630" i="29"/>
  <c r="AL1630" i="29"/>
  <c r="AK1630" i="29"/>
  <c r="AJ1630" i="29"/>
  <c r="AI1630" i="29"/>
  <c r="AS1629" i="29"/>
  <c r="AR1629" i="29"/>
  <c r="AQ1629" i="29"/>
  <c r="AP1629" i="29"/>
  <c r="AO1629" i="29"/>
  <c r="AN1629" i="29"/>
  <c r="AM1629" i="29"/>
  <c r="AL1629" i="29"/>
  <c r="AK1629" i="29"/>
  <c r="AJ1629" i="29"/>
  <c r="AI1629" i="29"/>
  <c r="AS1628" i="29"/>
  <c r="AR1628" i="29"/>
  <c r="AQ1628" i="29"/>
  <c r="AP1628" i="29"/>
  <c r="AO1628" i="29"/>
  <c r="AN1628" i="29"/>
  <c r="AM1628" i="29"/>
  <c r="AL1628" i="29"/>
  <c r="AK1628" i="29"/>
  <c r="AJ1628" i="29"/>
  <c r="AI1628" i="29"/>
  <c r="AS1627" i="29"/>
  <c r="AR1627" i="29"/>
  <c r="AQ1627" i="29"/>
  <c r="AP1627" i="29"/>
  <c r="AO1627" i="29"/>
  <c r="AN1627" i="29"/>
  <c r="AM1627" i="29"/>
  <c r="AL1627" i="29"/>
  <c r="AK1627" i="29"/>
  <c r="AJ1627" i="29"/>
  <c r="AI1627" i="29"/>
  <c r="AS1626" i="29"/>
  <c r="AR1626" i="29"/>
  <c r="AQ1626" i="29"/>
  <c r="AP1626" i="29"/>
  <c r="AO1626" i="29"/>
  <c r="AN1626" i="29"/>
  <c r="AM1626" i="29"/>
  <c r="AL1626" i="29"/>
  <c r="AK1626" i="29"/>
  <c r="AJ1626" i="29"/>
  <c r="AI1626" i="29"/>
  <c r="AS1625" i="29"/>
  <c r="AR1625" i="29"/>
  <c r="AQ1625" i="29"/>
  <c r="AP1625" i="29"/>
  <c r="AO1625" i="29"/>
  <c r="AN1625" i="29"/>
  <c r="AM1625" i="29"/>
  <c r="AL1625" i="29"/>
  <c r="AK1625" i="29"/>
  <c r="AJ1625" i="29"/>
  <c r="AI1625" i="29"/>
  <c r="AS1624" i="29"/>
  <c r="AR1624" i="29"/>
  <c r="AQ1624" i="29"/>
  <c r="AP1624" i="29"/>
  <c r="AO1624" i="29"/>
  <c r="AN1624" i="29"/>
  <c r="AM1624" i="29"/>
  <c r="AL1624" i="29"/>
  <c r="AK1624" i="29"/>
  <c r="AJ1624" i="29"/>
  <c r="AI1624" i="29"/>
  <c r="AS1623" i="29"/>
  <c r="AR1623" i="29"/>
  <c r="AQ1623" i="29"/>
  <c r="AP1623" i="29"/>
  <c r="AO1623" i="29"/>
  <c r="AN1623" i="29"/>
  <c r="AM1623" i="29"/>
  <c r="AL1623" i="29"/>
  <c r="AK1623" i="29"/>
  <c r="AJ1623" i="29"/>
  <c r="AI1623" i="29"/>
  <c r="AS1622" i="29"/>
  <c r="AR1622" i="29"/>
  <c r="AQ1622" i="29"/>
  <c r="AP1622" i="29"/>
  <c r="AO1622" i="29"/>
  <c r="AN1622" i="29"/>
  <c r="AM1622" i="29"/>
  <c r="AL1622" i="29"/>
  <c r="AK1622" i="29"/>
  <c r="AJ1622" i="29"/>
  <c r="AI1622" i="29"/>
  <c r="AS1621" i="29"/>
  <c r="AR1621" i="29"/>
  <c r="AQ1621" i="29"/>
  <c r="AP1621" i="29"/>
  <c r="AO1621" i="29"/>
  <c r="AN1621" i="29"/>
  <c r="AM1621" i="29"/>
  <c r="AL1621" i="29"/>
  <c r="AK1621" i="29"/>
  <c r="AJ1621" i="29"/>
  <c r="AI1621" i="29"/>
  <c r="AS1620" i="29"/>
  <c r="AR1620" i="29"/>
  <c r="AQ1620" i="29"/>
  <c r="AP1620" i="29"/>
  <c r="AO1620" i="29"/>
  <c r="AN1620" i="29"/>
  <c r="AM1620" i="29"/>
  <c r="AL1620" i="29"/>
  <c r="AK1620" i="29"/>
  <c r="AJ1620" i="29"/>
  <c r="AI1620" i="29"/>
  <c r="AS1619" i="29"/>
  <c r="AR1619" i="29"/>
  <c r="AQ1619" i="29"/>
  <c r="AP1619" i="29"/>
  <c r="AO1619" i="29"/>
  <c r="AN1619" i="29"/>
  <c r="AM1619" i="29"/>
  <c r="AL1619" i="29"/>
  <c r="AK1619" i="29"/>
  <c r="AJ1619" i="29"/>
  <c r="AI1619" i="29"/>
  <c r="AS1618" i="29"/>
  <c r="AR1618" i="29"/>
  <c r="AQ1618" i="29"/>
  <c r="AP1618" i="29"/>
  <c r="AO1618" i="29"/>
  <c r="AN1618" i="29"/>
  <c r="AM1618" i="29"/>
  <c r="AL1618" i="29"/>
  <c r="AK1618" i="29"/>
  <c r="AJ1618" i="29"/>
  <c r="AI1618" i="29"/>
  <c r="AS1617" i="29"/>
  <c r="AR1617" i="29"/>
  <c r="AQ1617" i="29"/>
  <c r="AP1617" i="29"/>
  <c r="AO1617" i="29"/>
  <c r="AN1617" i="29"/>
  <c r="AM1617" i="29"/>
  <c r="AL1617" i="29"/>
  <c r="AK1617" i="29"/>
  <c r="AJ1617" i="29"/>
  <c r="AI1617" i="29"/>
  <c r="AS1616" i="29"/>
  <c r="AR1616" i="29"/>
  <c r="AQ1616" i="29"/>
  <c r="AP1616" i="29"/>
  <c r="AO1616" i="29"/>
  <c r="AN1616" i="29"/>
  <c r="AM1616" i="29"/>
  <c r="AL1616" i="29"/>
  <c r="AK1616" i="29"/>
  <c r="AJ1616" i="29"/>
  <c r="AI1616" i="29"/>
  <c r="AS1615" i="29"/>
  <c r="AR1615" i="29"/>
  <c r="AQ1615" i="29"/>
  <c r="AP1615" i="29"/>
  <c r="AO1615" i="29"/>
  <c r="AN1615" i="29"/>
  <c r="AM1615" i="29"/>
  <c r="AL1615" i="29"/>
  <c r="AK1615" i="29"/>
  <c r="AJ1615" i="29"/>
  <c r="AI1615" i="29"/>
  <c r="AS1614" i="29"/>
  <c r="AR1614" i="29"/>
  <c r="AQ1614" i="29"/>
  <c r="AP1614" i="29"/>
  <c r="AO1614" i="29"/>
  <c r="AN1614" i="29"/>
  <c r="AM1614" i="29"/>
  <c r="AL1614" i="29"/>
  <c r="AK1614" i="29"/>
  <c r="AJ1614" i="29"/>
  <c r="AI1614" i="29"/>
  <c r="AS1613" i="29"/>
  <c r="AR1613" i="29"/>
  <c r="AQ1613" i="29"/>
  <c r="AP1613" i="29"/>
  <c r="AO1613" i="29"/>
  <c r="AN1613" i="29"/>
  <c r="AM1613" i="29"/>
  <c r="AL1613" i="29"/>
  <c r="AK1613" i="29"/>
  <c r="AJ1613" i="29"/>
  <c r="AI1613" i="29"/>
  <c r="AS1612" i="29"/>
  <c r="AR1612" i="29"/>
  <c r="AQ1612" i="29"/>
  <c r="AP1612" i="29"/>
  <c r="AO1612" i="29"/>
  <c r="AN1612" i="29"/>
  <c r="AM1612" i="29"/>
  <c r="AL1612" i="29"/>
  <c r="AK1612" i="29"/>
  <c r="AJ1612" i="29"/>
  <c r="AI1612" i="29"/>
  <c r="AS1611" i="29"/>
  <c r="AR1611" i="29"/>
  <c r="AQ1611" i="29"/>
  <c r="AP1611" i="29"/>
  <c r="AO1611" i="29"/>
  <c r="AN1611" i="29"/>
  <c r="AM1611" i="29"/>
  <c r="AL1611" i="29"/>
  <c r="AK1611" i="29"/>
  <c r="AJ1611" i="29"/>
  <c r="AI1611" i="29"/>
  <c r="AS1610" i="29"/>
  <c r="AR1610" i="29"/>
  <c r="AQ1610" i="29"/>
  <c r="AP1610" i="29"/>
  <c r="AO1610" i="29"/>
  <c r="AN1610" i="29"/>
  <c r="AM1610" i="29"/>
  <c r="AL1610" i="29"/>
  <c r="AK1610" i="29"/>
  <c r="AJ1610" i="29"/>
  <c r="AI1610" i="29"/>
  <c r="AS1609" i="29"/>
  <c r="AR1609" i="29"/>
  <c r="AQ1609" i="29"/>
  <c r="AP1609" i="29"/>
  <c r="AO1609" i="29"/>
  <c r="AN1609" i="29"/>
  <c r="AM1609" i="29"/>
  <c r="AL1609" i="29"/>
  <c r="AK1609" i="29"/>
  <c r="AJ1609" i="29"/>
  <c r="AI1609" i="29"/>
  <c r="AS1608" i="29"/>
  <c r="AR1608" i="29"/>
  <c r="AQ1608" i="29"/>
  <c r="AP1608" i="29"/>
  <c r="AO1608" i="29"/>
  <c r="AN1608" i="29"/>
  <c r="AM1608" i="29"/>
  <c r="AL1608" i="29"/>
  <c r="AK1608" i="29"/>
  <c r="AJ1608" i="29"/>
  <c r="AI1608" i="29"/>
  <c r="AS1607" i="29"/>
  <c r="AR1607" i="29"/>
  <c r="AQ1607" i="29"/>
  <c r="AP1607" i="29"/>
  <c r="AO1607" i="29"/>
  <c r="AN1607" i="29"/>
  <c r="AM1607" i="29"/>
  <c r="AL1607" i="29"/>
  <c r="AK1607" i="29"/>
  <c r="AJ1607" i="29"/>
  <c r="AI1607" i="29"/>
  <c r="AS1606" i="29"/>
  <c r="AR1606" i="29"/>
  <c r="AQ1606" i="29"/>
  <c r="AP1606" i="29"/>
  <c r="AO1606" i="29"/>
  <c r="AN1606" i="29"/>
  <c r="AM1606" i="29"/>
  <c r="AL1606" i="29"/>
  <c r="AK1606" i="29"/>
  <c r="AJ1606" i="29"/>
  <c r="AI1606" i="29"/>
  <c r="AS1605" i="29"/>
  <c r="AR1605" i="29"/>
  <c r="AQ1605" i="29"/>
  <c r="AP1605" i="29"/>
  <c r="AO1605" i="29"/>
  <c r="AN1605" i="29"/>
  <c r="AM1605" i="29"/>
  <c r="AL1605" i="29"/>
  <c r="AK1605" i="29"/>
  <c r="AJ1605" i="29"/>
  <c r="AI1605" i="29"/>
  <c r="AS1604" i="29"/>
  <c r="AR1604" i="29"/>
  <c r="AQ1604" i="29"/>
  <c r="AP1604" i="29"/>
  <c r="AO1604" i="29"/>
  <c r="AN1604" i="29"/>
  <c r="AM1604" i="29"/>
  <c r="AL1604" i="29"/>
  <c r="AK1604" i="29"/>
  <c r="AJ1604" i="29"/>
  <c r="AI1604" i="29"/>
  <c r="AS1603" i="29"/>
  <c r="AR1603" i="29"/>
  <c r="AQ1603" i="29"/>
  <c r="AP1603" i="29"/>
  <c r="AO1603" i="29"/>
  <c r="AN1603" i="29"/>
  <c r="AM1603" i="29"/>
  <c r="AL1603" i="29"/>
  <c r="AK1603" i="29"/>
  <c r="AJ1603" i="29"/>
  <c r="AI1603" i="29"/>
  <c r="AS1602" i="29"/>
  <c r="AR1602" i="29"/>
  <c r="AQ1602" i="29"/>
  <c r="AP1602" i="29"/>
  <c r="AO1602" i="29"/>
  <c r="AN1602" i="29"/>
  <c r="AM1602" i="29"/>
  <c r="AL1602" i="29"/>
  <c r="AK1602" i="29"/>
  <c r="AJ1602" i="29"/>
  <c r="AI1602" i="29"/>
  <c r="AS1601" i="29"/>
  <c r="AR1601" i="29"/>
  <c r="AQ1601" i="29"/>
  <c r="AP1601" i="29"/>
  <c r="AO1601" i="29"/>
  <c r="AN1601" i="29"/>
  <c r="AM1601" i="29"/>
  <c r="AL1601" i="29"/>
  <c r="AK1601" i="29"/>
  <c r="AJ1601" i="29"/>
  <c r="AI1601" i="29"/>
  <c r="AS1600" i="29"/>
  <c r="AR1600" i="29"/>
  <c r="AQ1600" i="29"/>
  <c r="AP1600" i="29"/>
  <c r="AO1600" i="29"/>
  <c r="AN1600" i="29"/>
  <c r="AM1600" i="29"/>
  <c r="AL1600" i="29"/>
  <c r="AK1600" i="29"/>
  <c r="AJ1600" i="29"/>
  <c r="AI1600" i="29"/>
  <c r="AS1599" i="29"/>
  <c r="AR1599" i="29"/>
  <c r="AQ1599" i="29"/>
  <c r="AP1599" i="29"/>
  <c r="AO1599" i="29"/>
  <c r="AN1599" i="29"/>
  <c r="AM1599" i="29"/>
  <c r="AL1599" i="29"/>
  <c r="AK1599" i="29"/>
  <c r="AJ1599" i="29"/>
  <c r="AI1599" i="29"/>
  <c r="AS1598" i="29"/>
  <c r="AR1598" i="29"/>
  <c r="AQ1598" i="29"/>
  <c r="AP1598" i="29"/>
  <c r="AO1598" i="29"/>
  <c r="AN1598" i="29"/>
  <c r="AM1598" i="29"/>
  <c r="AL1598" i="29"/>
  <c r="AK1598" i="29"/>
  <c r="AJ1598" i="29"/>
  <c r="AI1598" i="29"/>
  <c r="AS1597" i="29"/>
  <c r="AR1597" i="29"/>
  <c r="AQ1597" i="29"/>
  <c r="AP1597" i="29"/>
  <c r="AO1597" i="29"/>
  <c r="AN1597" i="29"/>
  <c r="AM1597" i="29"/>
  <c r="AL1597" i="29"/>
  <c r="AK1597" i="29"/>
  <c r="AJ1597" i="29"/>
  <c r="AI1597" i="29"/>
  <c r="AS1596" i="29"/>
  <c r="AR1596" i="29"/>
  <c r="AQ1596" i="29"/>
  <c r="AP1596" i="29"/>
  <c r="AO1596" i="29"/>
  <c r="AN1596" i="29"/>
  <c r="AM1596" i="29"/>
  <c r="AL1596" i="29"/>
  <c r="AK1596" i="29"/>
  <c r="AJ1596" i="29"/>
  <c r="AI1596" i="29"/>
  <c r="AS1595" i="29"/>
  <c r="AR1595" i="29"/>
  <c r="AQ1595" i="29"/>
  <c r="AP1595" i="29"/>
  <c r="AO1595" i="29"/>
  <c r="AN1595" i="29"/>
  <c r="AM1595" i="29"/>
  <c r="AL1595" i="29"/>
  <c r="AK1595" i="29"/>
  <c r="AJ1595" i="29"/>
  <c r="AI1595" i="29"/>
  <c r="AS1594" i="29"/>
  <c r="AR1594" i="29"/>
  <c r="AQ1594" i="29"/>
  <c r="AP1594" i="29"/>
  <c r="AO1594" i="29"/>
  <c r="AN1594" i="29"/>
  <c r="AM1594" i="29"/>
  <c r="AL1594" i="29"/>
  <c r="AK1594" i="29"/>
  <c r="AJ1594" i="29"/>
  <c r="AI1594" i="29"/>
  <c r="AS1593" i="29"/>
  <c r="AR1593" i="29"/>
  <c r="AQ1593" i="29"/>
  <c r="AP1593" i="29"/>
  <c r="AO1593" i="29"/>
  <c r="AN1593" i="29"/>
  <c r="AM1593" i="29"/>
  <c r="AL1593" i="29"/>
  <c r="AK1593" i="29"/>
  <c r="AJ1593" i="29"/>
  <c r="AI1593" i="29"/>
  <c r="AS1592" i="29"/>
  <c r="AR1592" i="29"/>
  <c r="AQ1592" i="29"/>
  <c r="AP1592" i="29"/>
  <c r="AO1592" i="29"/>
  <c r="AN1592" i="29"/>
  <c r="AM1592" i="29"/>
  <c r="AL1592" i="29"/>
  <c r="AK1592" i="29"/>
  <c r="AJ1592" i="29"/>
  <c r="AI1592" i="29"/>
  <c r="AS1591" i="29"/>
  <c r="AR1591" i="29"/>
  <c r="AQ1591" i="29"/>
  <c r="AP1591" i="29"/>
  <c r="AO1591" i="29"/>
  <c r="AN1591" i="29"/>
  <c r="AM1591" i="29"/>
  <c r="AL1591" i="29"/>
  <c r="AK1591" i="29"/>
  <c r="AJ1591" i="29"/>
  <c r="AI1591" i="29"/>
  <c r="AS1590" i="29"/>
  <c r="AR1590" i="29"/>
  <c r="AQ1590" i="29"/>
  <c r="AP1590" i="29"/>
  <c r="AO1590" i="29"/>
  <c r="AN1590" i="29"/>
  <c r="AM1590" i="29"/>
  <c r="AL1590" i="29"/>
  <c r="AK1590" i="29"/>
  <c r="AJ1590" i="29"/>
  <c r="AI1590" i="29"/>
  <c r="AS1589" i="29"/>
  <c r="AR1589" i="29"/>
  <c r="AQ1589" i="29"/>
  <c r="AP1589" i="29"/>
  <c r="AO1589" i="29"/>
  <c r="AN1589" i="29"/>
  <c r="AM1589" i="29"/>
  <c r="AL1589" i="29"/>
  <c r="AK1589" i="29"/>
  <c r="AJ1589" i="29"/>
  <c r="AI1589" i="29"/>
  <c r="AS1588" i="29"/>
  <c r="AR1588" i="29"/>
  <c r="AQ1588" i="29"/>
  <c r="AP1588" i="29"/>
  <c r="AO1588" i="29"/>
  <c r="AN1588" i="29"/>
  <c r="AM1588" i="29"/>
  <c r="AL1588" i="29"/>
  <c r="AK1588" i="29"/>
  <c r="AJ1588" i="29"/>
  <c r="AI1588" i="29"/>
  <c r="AS1587" i="29"/>
  <c r="AR1587" i="29"/>
  <c r="AQ1587" i="29"/>
  <c r="AP1587" i="29"/>
  <c r="AO1587" i="29"/>
  <c r="AN1587" i="29"/>
  <c r="AM1587" i="29"/>
  <c r="AL1587" i="29"/>
  <c r="AK1587" i="29"/>
  <c r="AJ1587" i="29"/>
  <c r="AI1587" i="29"/>
  <c r="AS1586" i="29"/>
  <c r="AR1586" i="29"/>
  <c r="AQ1586" i="29"/>
  <c r="AP1586" i="29"/>
  <c r="AO1586" i="29"/>
  <c r="AN1586" i="29"/>
  <c r="AM1586" i="29"/>
  <c r="AL1586" i="29"/>
  <c r="AK1586" i="29"/>
  <c r="AJ1586" i="29"/>
  <c r="AI1586" i="29"/>
  <c r="AS1585" i="29"/>
  <c r="AR1585" i="29"/>
  <c r="AQ1585" i="29"/>
  <c r="AP1585" i="29"/>
  <c r="AO1585" i="29"/>
  <c r="AN1585" i="29"/>
  <c r="AM1585" i="29"/>
  <c r="AL1585" i="29"/>
  <c r="AK1585" i="29"/>
  <c r="AJ1585" i="29"/>
  <c r="AI1585" i="29"/>
  <c r="AS1584" i="29"/>
  <c r="AR1584" i="29"/>
  <c r="AQ1584" i="29"/>
  <c r="AP1584" i="29"/>
  <c r="AO1584" i="29"/>
  <c r="AN1584" i="29"/>
  <c r="AM1584" i="29"/>
  <c r="AL1584" i="29"/>
  <c r="AK1584" i="29"/>
  <c r="AJ1584" i="29"/>
  <c r="AI1584" i="29"/>
  <c r="AS1583" i="29"/>
  <c r="AR1583" i="29"/>
  <c r="AQ1583" i="29"/>
  <c r="AP1583" i="29"/>
  <c r="AO1583" i="29"/>
  <c r="AN1583" i="29"/>
  <c r="AM1583" i="29"/>
  <c r="AL1583" i="29"/>
  <c r="AK1583" i="29"/>
  <c r="AJ1583" i="29"/>
  <c r="AI1583" i="29"/>
  <c r="AS1582" i="29"/>
  <c r="AR1582" i="29"/>
  <c r="AQ1582" i="29"/>
  <c r="AP1582" i="29"/>
  <c r="AO1582" i="29"/>
  <c r="AN1582" i="29"/>
  <c r="AM1582" i="29"/>
  <c r="AL1582" i="29"/>
  <c r="AK1582" i="29"/>
  <c r="AJ1582" i="29"/>
  <c r="AI1582" i="29"/>
  <c r="AS1581" i="29"/>
  <c r="AR1581" i="29"/>
  <c r="AQ1581" i="29"/>
  <c r="AP1581" i="29"/>
  <c r="AO1581" i="29"/>
  <c r="AN1581" i="29"/>
  <c r="AM1581" i="29"/>
  <c r="AL1581" i="29"/>
  <c r="AK1581" i="29"/>
  <c r="AJ1581" i="29"/>
  <c r="AI1581" i="29"/>
  <c r="AS1579" i="29"/>
  <c r="AR1579" i="29"/>
  <c r="AQ1579" i="29"/>
  <c r="AP1579" i="29"/>
  <c r="AO1579" i="29"/>
  <c r="AN1579" i="29"/>
  <c r="AM1579" i="29"/>
  <c r="AL1579" i="29"/>
  <c r="AK1579" i="29"/>
  <c r="AJ1579" i="29"/>
  <c r="AI1579" i="29"/>
  <c r="AS1578" i="29"/>
  <c r="AR1578" i="29"/>
  <c r="AQ1578" i="29"/>
  <c r="AP1578" i="29"/>
  <c r="AO1578" i="29"/>
  <c r="AN1578" i="29"/>
  <c r="AM1578" i="29"/>
  <c r="AL1578" i="29"/>
  <c r="AK1578" i="29"/>
  <c r="AJ1578" i="29"/>
  <c r="AI1578" i="29"/>
  <c r="AS1577" i="29"/>
  <c r="AR1577" i="29"/>
  <c r="AQ1577" i="29"/>
  <c r="AP1577" i="29"/>
  <c r="AO1577" i="29"/>
  <c r="AN1577" i="29"/>
  <c r="AM1577" i="29"/>
  <c r="AL1577" i="29"/>
  <c r="AK1577" i="29"/>
  <c r="AJ1577" i="29"/>
  <c r="AI1577" i="29"/>
  <c r="AS1576" i="29"/>
  <c r="AR1576" i="29"/>
  <c r="AQ1576" i="29"/>
  <c r="AP1576" i="29"/>
  <c r="AO1576" i="29"/>
  <c r="AN1576" i="29"/>
  <c r="AM1576" i="29"/>
  <c r="AL1576" i="29"/>
  <c r="AK1576" i="29"/>
  <c r="AJ1576" i="29"/>
  <c r="AI1576" i="29"/>
  <c r="AS1575" i="29"/>
  <c r="AR1575" i="29"/>
  <c r="AQ1575" i="29"/>
  <c r="AP1575" i="29"/>
  <c r="AO1575" i="29"/>
  <c r="AN1575" i="29"/>
  <c r="AM1575" i="29"/>
  <c r="AL1575" i="29"/>
  <c r="AK1575" i="29"/>
  <c r="AJ1575" i="29"/>
  <c r="AI1575" i="29"/>
  <c r="AS1574" i="29"/>
  <c r="AR1574" i="29"/>
  <c r="AQ1574" i="29"/>
  <c r="AP1574" i="29"/>
  <c r="AO1574" i="29"/>
  <c r="AN1574" i="29"/>
  <c r="AM1574" i="29"/>
  <c r="AL1574" i="29"/>
  <c r="AK1574" i="29"/>
  <c r="AJ1574" i="29"/>
  <c r="AI1574" i="29"/>
  <c r="AS1573" i="29"/>
  <c r="AR1573" i="29"/>
  <c r="AQ1573" i="29"/>
  <c r="AP1573" i="29"/>
  <c r="AO1573" i="29"/>
  <c r="AN1573" i="29"/>
  <c r="AM1573" i="29"/>
  <c r="AL1573" i="29"/>
  <c r="AK1573" i="29"/>
  <c r="AJ1573" i="29"/>
  <c r="AI1573" i="29"/>
  <c r="AS1572" i="29"/>
  <c r="AR1572" i="29"/>
  <c r="AQ1572" i="29"/>
  <c r="AP1572" i="29"/>
  <c r="AO1572" i="29"/>
  <c r="AN1572" i="29"/>
  <c r="AM1572" i="29"/>
  <c r="AL1572" i="29"/>
  <c r="AK1572" i="29"/>
  <c r="AJ1572" i="29"/>
  <c r="AI1572" i="29"/>
  <c r="AS1571" i="29"/>
  <c r="AR1571" i="29"/>
  <c r="AQ1571" i="29"/>
  <c r="AP1571" i="29"/>
  <c r="AO1571" i="29"/>
  <c r="AN1571" i="29"/>
  <c r="AM1571" i="29"/>
  <c r="AL1571" i="29"/>
  <c r="AK1571" i="29"/>
  <c r="AJ1571" i="29"/>
  <c r="AI1571" i="29"/>
  <c r="AS1570" i="29"/>
  <c r="AR1570" i="29"/>
  <c r="AQ1570" i="29"/>
  <c r="AP1570" i="29"/>
  <c r="AO1570" i="29"/>
  <c r="AN1570" i="29"/>
  <c r="AM1570" i="29"/>
  <c r="AL1570" i="29"/>
  <c r="AK1570" i="29"/>
  <c r="AJ1570" i="29"/>
  <c r="AI1570" i="29"/>
  <c r="AS1569" i="29"/>
  <c r="AR1569" i="29"/>
  <c r="AQ1569" i="29"/>
  <c r="AP1569" i="29"/>
  <c r="AO1569" i="29"/>
  <c r="AN1569" i="29"/>
  <c r="AM1569" i="29"/>
  <c r="AL1569" i="29"/>
  <c r="AK1569" i="29"/>
  <c r="AJ1569" i="29"/>
  <c r="AI1569" i="29"/>
  <c r="AS1568" i="29"/>
  <c r="AR1568" i="29"/>
  <c r="AQ1568" i="29"/>
  <c r="AP1568" i="29"/>
  <c r="AO1568" i="29"/>
  <c r="AN1568" i="29"/>
  <c r="AM1568" i="29"/>
  <c r="AL1568" i="29"/>
  <c r="AK1568" i="29"/>
  <c r="AJ1568" i="29"/>
  <c r="AI1568" i="29"/>
  <c r="AS1567" i="29"/>
  <c r="AR1567" i="29"/>
  <c r="AQ1567" i="29"/>
  <c r="AP1567" i="29"/>
  <c r="AO1567" i="29"/>
  <c r="AN1567" i="29"/>
  <c r="AM1567" i="29"/>
  <c r="AL1567" i="29"/>
  <c r="AK1567" i="29"/>
  <c r="AJ1567" i="29"/>
  <c r="AI1567" i="29"/>
  <c r="AS1566" i="29"/>
  <c r="AR1566" i="29"/>
  <c r="AQ1566" i="29"/>
  <c r="AP1566" i="29"/>
  <c r="AO1566" i="29"/>
  <c r="AN1566" i="29"/>
  <c r="AM1566" i="29"/>
  <c r="AL1566" i="29"/>
  <c r="AK1566" i="29"/>
  <c r="AJ1566" i="29"/>
  <c r="AI1566" i="29"/>
  <c r="AS1565" i="29"/>
  <c r="AR1565" i="29"/>
  <c r="AQ1565" i="29"/>
  <c r="AP1565" i="29"/>
  <c r="AO1565" i="29"/>
  <c r="AN1565" i="29"/>
  <c r="AM1565" i="29"/>
  <c r="AL1565" i="29"/>
  <c r="AK1565" i="29"/>
  <c r="AJ1565" i="29"/>
  <c r="AI1565" i="29"/>
  <c r="AS1564" i="29"/>
  <c r="AR1564" i="29"/>
  <c r="AQ1564" i="29"/>
  <c r="AP1564" i="29"/>
  <c r="AO1564" i="29"/>
  <c r="AN1564" i="29"/>
  <c r="AM1564" i="29"/>
  <c r="AL1564" i="29"/>
  <c r="AK1564" i="29"/>
  <c r="AJ1564" i="29"/>
  <c r="AI1564" i="29"/>
  <c r="AS1563" i="29"/>
  <c r="AR1563" i="29"/>
  <c r="AQ1563" i="29"/>
  <c r="AP1563" i="29"/>
  <c r="AO1563" i="29"/>
  <c r="AN1563" i="29"/>
  <c r="AM1563" i="29"/>
  <c r="AL1563" i="29"/>
  <c r="AK1563" i="29"/>
  <c r="AJ1563" i="29"/>
  <c r="AI1563" i="29"/>
  <c r="AS1562" i="29"/>
  <c r="AR1562" i="29"/>
  <c r="AQ1562" i="29"/>
  <c r="AP1562" i="29"/>
  <c r="AO1562" i="29"/>
  <c r="AN1562" i="29"/>
  <c r="AM1562" i="29"/>
  <c r="AL1562" i="29"/>
  <c r="AK1562" i="29"/>
  <c r="AJ1562" i="29"/>
  <c r="AI1562" i="29"/>
  <c r="AS1561" i="29"/>
  <c r="AR1561" i="29"/>
  <c r="AQ1561" i="29"/>
  <c r="AP1561" i="29"/>
  <c r="AO1561" i="29"/>
  <c r="AN1561" i="29"/>
  <c r="AM1561" i="29"/>
  <c r="AL1561" i="29"/>
  <c r="AK1561" i="29"/>
  <c r="AJ1561" i="29"/>
  <c r="AI1561" i="29"/>
  <c r="AS1560" i="29"/>
  <c r="AR1560" i="29"/>
  <c r="AQ1560" i="29"/>
  <c r="AP1560" i="29"/>
  <c r="AO1560" i="29"/>
  <c r="AN1560" i="29"/>
  <c r="AM1560" i="29"/>
  <c r="AL1560" i="29"/>
  <c r="AK1560" i="29"/>
  <c r="AJ1560" i="29"/>
  <c r="AI1560" i="29"/>
  <c r="AS1559" i="29"/>
  <c r="AR1559" i="29"/>
  <c r="AQ1559" i="29"/>
  <c r="AP1559" i="29"/>
  <c r="AO1559" i="29"/>
  <c r="AN1559" i="29"/>
  <c r="AM1559" i="29"/>
  <c r="AL1559" i="29"/>
  <c r="AK1559" i="29"/>
  <c r="AJ1559" i="29"/>
  <c r="AI1559" i="29"/>
  <c r="AS1558" i="29"/>
  <c r="AR1558" i="29"/>
  <c r="AQ1558" i="29"/>
  <c r="AP1558" i="29"/>
  <c r="AO1558" i="29"/>
  <c r="AN1558" i="29"/>
  <c r="AM1558" i="29"/>
  <c r="AL1558" i="29"/>
  <c r="AK1558" i="29"/>
  <c r="AJ1558" i="29"/>
  <c r="AI1558" i="29"/>
  <c r="AS1557" i="29"/>
  <c r="AR1557" i="29"/>
  <c r="AQ1557" i="29"/>
  <c r="AP1557" i="29"/>
  <c r="AO1557" i="29"/>
  <c r="AN1557" i="29"/>
  <c r="AM1557" i="29"/>
  <c r="AL1557" i="29"/>
  <c r="AK1557" i="29"/>
  <c r="AJ1557" i="29"/>
  <c r="AI1557" i="29"/>
  <c r="AS1556" i="29"/>
  <c r="AR1556" i="29"/>
  <c r="AQ1556" i="29"/>
  <c r="AP1556" i="29"/>
  <c r="AO1556" i="29"/>
  <c r="AN1556" i="29"/>
  <c r="AM1556" i="29"/>
  <c r="AL1556" i="29"/>
  <c r="AK1556" i="29"/>
  <c r="AJ1556" i="29"/>
  <c r="AI1556" i="29"/>
  <c r="AS1555" i="29"/>
  <c r="AR1555" i="29"/>
  <c r="AQ1555" i="29"/>
  <c r="AP1555" i="29"/>
  <c r="AO1555" i="29"/>
  <c r="AN1555" i="29"/>
  <c r="AM1555" i="29"/>
  <c r="AL1555" i="29"/>
  <c r="AK1555" i="29"/>
  <c r="AJ1555" i="29"/>
  <c r="AI1555" i="29"/>
  <c r="AS1554" i="29"/>
  <c r="AR1554" i="29"/>
  <c r="AQ1554" i="29"/>
  <c r="AP1554" i="29"/>
  <c r="AO1554" i="29"/>
  <c r="AN1554" i="29"/>
  <c r="AM1554" i="29"/>
  <c r="AL1554" i="29"/>
  <c r="AK1554" i="29"/>
  <c r="AJ1554" i="29"/>
  <c r="AI1554" i="29"/>
  <c r="AS1553" i="29"/>
  <c r="AR1553" i="29"/>
  <c r="AQ1553" i="29"/>
  <c r="AP1553" i="29"/>
  <c r="AO1553" i="29"/>
  <c r="AN1553" i="29"/>
  <c r="AM1553" i="29"/>
  <c r="AL1553" i="29"/>
  <c r="AK1553" i="29"/>
  <c r="AJ1553" i="29"/>
  <c r="AI1553" i="29"/>
  <c r="AS1552" i="29"/>
  <c r="AR1552" i="29"/>
  <c r="AQ1552" i="29"/>
  <c r="AP1552" i="29"/>
  <c r="AO1552" i="29"/>
  <c r="AN1552" i="29"/>
  <c r="AM1552" i="29"/>
  <c r="AL1552" i="29"/>
  <c r="AK1552" i="29"/>
  <c r="AJ1552" i="29"/>
  <c r="AI1552" i="29"/>
  <c r="AS1551" i="29"/>
  <c r="AR1551" i="29"/>
  <c r="AQ1551" i="29"/>
  <c r="AP1551" i="29"/>
  <c r="AO1551" i="29"/>
  <c r="AN1551" i="29"/>
  <c r="AM1551" i="29"/>
  <c r="AL1551" i="29"/>
  <c r="AK1551" i="29"/>
  <c r="AJ1551" i="29"/>
  <c r="AI1551" i="29"/>
  <c r="AS1550" i="29"/>
  <c r="AR1550" i="29"/>
  <c r="AQ1550" i="29"/>
  <c r="AP1550" i="29"/>
  <c r="AO1550" i="29"/>
  <c r="AN1550" i="29"/>
  <c r="AM1550" i="29"/>
  <c r="AL1550" i="29"/>
  <c r="AK1550" i="29"/>
  <c r="AJ1550" i="29"/>
  <c r="AI1550" i="29"/>
  <c r="AS1549" i="29"/>
  <c r="AR1549" i="29"/>
  <c r="AQ1549" i="29"/>
  <c r="AP1549" i="29"/>
  <c r="AO1549" i="29"/>
  <c r="AN1549" i="29"/>
  <c r="AM1549" i="29"/>
  <c r="AL1549" i="29"/>
  <c r="AK1549" i="29"/>
  <c r="AJ1549" i="29"/>
  <c r="AI1549" i="29"/>
  <c r="AS1548" i="29"/>
  <c r="AR1548" i="29"/>
  <c r="AQ1548" i="29"/>
  <c r="AP1548" i="29"/>
  <c r="AO1548" i="29"/>
  <c r="AN1548" i="29"/>
  <c r="AM1548" i="29"/>
  <c r="AL1548" i="29"/>
  <c r="AK1548" i="29"/>
  <c r="AJ1548" i="29"/>
  <c r="AI1548" i="29"/>
  <c r="AS1547" i="29"/>
  <c r="AR1547" i="29"/>
  <c r="AQ1547" i="29"/>
  <c r="AP1547" i="29"/>
  <c r="AO1547" i="29"/>
  <c r="AN1547" i="29"/>
  <c r="AM1547" i="29"/>
  <c r="AL1547" i="29"/>
  <c r="AK1547" i="29"/>
  <c r="AJ1547" i="29"/>
  <c r="AI1547" i="29"/>
  <c r="AS1546" i="29"/>
  <c r="AR1546" i="29"/>
  <c r="AQ1546" i="29"/>
  <c r="AP1546" i="29"/>
  <c r="AO1546" i="29"/>
  <c r="AN1546" i="29"/>
  <c r="AM1546" i="29"/>
  <c r="AL1546" i="29"/>
  <c r="AK1546" i="29"/>
  <c r="AJ1546" i="29"/>
  <c r="AI1546" i="29"/>
  <c r="AS1545" i="29"/>
  <c r="AR1545" i="29"/>
  <c r="AQ1545" i="29"/>
  <c r="AP1545" i="29"/>
  <c r="AO1545" i="29"/>
  <c r="AN1545" i="29"/>
  <c r="AM1545" i="29"/>
  <c r="AL1545" i="29"/>
  <c r="AK1545" i="29"/>
  <c r="AJ1545" i="29"/>
  <c r="AI1545" i="29"/>
  <c r="AS1544" i="29"/>
  <c r="AR1544" i="29"/>
  <c r="AQ1544" i="29"/>
  <c r="AP1544" i="29"/>
  <c r="AO1544" i="29"/>
  <c r="AN1544" i="29"/>
  <c r="AM1544" i="29"/>
  <c r="AL1544" i="29"/>
  <c r="AK1544" i="29"/>
  <c r="AJ1544" i="29"/>
  <c r="AI1544" i="29"/>
  <c r="AS1543" i="29"/>
  <c r="AR1543" i="29"/>
  <c r="AQ1543" i="29"/>
  <c r="AP1543" i="29"/>
  <c r="AO1543" i="29"/>
  <c r="AN1543" i="29"/>
  <c r="AM1543" i="29"/>
  <c r="AL1543" i="29"/>
  <c r="AK1543" i="29"/>
  <c r="AJ1543" i="29"/>
  <c r="AI1543" i="29"/>
  <c r="AS1542" i="29"/>
  <c r="AR1542" i="29"/>
  <c r="AQ1542" i="29"/>
  <c r="AP1542" i="29"/>
  <c r="AO1542" i="29"/>
  <c r="AN1542" i="29"/>
  <c r="AM1542" i="29"/>
  <c r="AL1542" i="29"/>
  <c r="AK1542" i="29"/>
  <c r="AJ1542" i="29"/>
  <c r="AI1542" i="29"/>
  <c r="AS1541" i="29"/>
  <c r="AR1541" i="29"/>
  <c r="AQ1541" i="29"/>
  <c r="AP1541" i="29"/>
  <c r="AO1541" i="29"/>
  <c r="AN1541" i="29"/>
  <c r="AM1541" i="29"/>
  <c r="AL1541" i="29"/>
  <c r="AK1541" i="29"/>
  <c r="AJ1541" i="29"/>
  <c r="AI1541" i="29"/>
  <c r="AS1540" i="29"/>
  <c r="AR1540" i="29"/>
  <c r="AQ1540" i="29"/>
  <c r="AP1540" i="29"/>
  <c r="AO1540" i="29"/>
  <c r="AN1540" i="29"/>
  <c r="AM1540" i="29"/>
  <c r="AL1540" i="29"/>
  <c r="AK1540" i="29"/>
  <c r="AJ1540" i="29"/>
  <c r="AI1540" i="29"/>
  <c r="AS1539" i="29"/>
  <c r="AR1539" i="29"/>
  <c r="AQ1539" i="29"/>
  <c r="AP1539" i="29"/>
  <c r="AO1539" i="29"/>
  <c r="AN1539" i="29"/>
  <c r="AM1539" i="29"/>
  <c r="AL1539" i="29"/>
  <c r="AK1539" i="29"/>
  <c r="AJ1539" i="29"/>
  <c r="AI1539" i="29"/>
  <c r="AS1538" i="29"/>
  <c r="AR1538" i="29"/>
  <c r="AQ1538" i="29"/>
  <c r="AP1538" i="29"/>
  <c r="AO1538" i="29"/>
  <c r="AN1538" i="29"/>
  <c r="AM1538" i="29"/>
  <c r="AL1538" i="29"/>
  <c r="AK1538" i="29"/>
  <c r="AJ1538" i="29"/>
  <c r="AI1538" i="29"/>
  <c r="AS1537" i="29"/>
  <c r="AR1537" i="29"/>
  <c r="AQ1537" i="29"/>
  <c r="AP1537" i="29"/>
  <c r="AO1537" i="29"/>
  <c r="AN1537" i="29"/>
  <c r="AM1537" i="29"/>
  <c r="AL1537" i="29"/>
  <c r="AK1537" i="29"/>
  <c r="AJ1537" i="29"/>
  <c r="AI1537" i="29"/>
  <c r="AS1536" i="29"/>
  <c r="AR1536" i="29"/>
  <c r="AQ1536" i="29"/>
  <c r="AP1536" i="29"/>
  <c r="AO1536" i="29"/>
  <c r="AN1536" i="29"/>
  <c r="AM1536" i="29"/>
  <c r="AL1536" i="29"/>
  <c r="AK1536" i="29"/>
  <c r="AJ1536" i="29"/>
  <c r="AI1536" i="29"/>
  <c r="AS1535" i="29"/>
  <c r="AR1535" i="29"/>
  <c r="AQ1535" i="29"/>
  <c r="AP1535" i="29"/>
  <c r="AO1535" i="29"/>
  <c r="AN1535" i="29"/>
  <c r="AM1535" i="29"/>
  <c r="AL1535" i="29"/>
  <c r="AK1535" i="29"/>
  <c r="AJ1535" i="29"/>
  <c r="AI1535" i="29"/>
  <c r="AS1534" i="29"/>
  <c r="AR1534" i="29"/>
  <c r="AQ1534" i="29"/>
  <c r="AP1534" i="29"/>
  <c r="AO1534" i="29"/>
  <c r="AN1534" i="29"/>
  <c r="AM1534" i="29"/>
  <c r="AL1534" i="29"/>
  <c r="AK1534" i="29"/>
  <c r="AJ1534" i="29"/>
  <c r="AI1534" i="29"/>
  <c r="AS1533" i="29"/>
  <c r="AR1533" i="29"/>
  <c r="AQ1533" i="29"/>
  <c r="AP1533" i="29"/>
  <c r="AO1533" i="29"/>
  <c r="AN1533" i="29"/>
  <c r="AM1533" i="29"/>
  <c r="AL1533" i="29"/>
  <c r="AK1533" i="29"/>
  <c r="AJ1533" i="29"/>
  <c r="AI1533" i="29"/>
  <c r="AS1532" i="29"/>
  <c r="AR1532" i="29"/>
  <c r="AQ1532" i="29"/>
  <c r="AP1532" i="29"/>
  <c r="AO1532" i="29"/>
  <c r="AN1532" i="29"/>
  <c r="AM1532" i="29"/>
  <c r="AL1532" i="29"/>
  <c r="AK1532" i="29"/>
  <c r="AJ1532" i="29"/>
  <c r="AI1532" i="29"/>
  <c r="AS1531" i="29"/>
  <c r="AR1531" i="29"/>
  <c r="AQ1531" i="29"/>
  <c r="AP1531" i="29"/>
  <c r="AO1531" i="29"/>
  <c r="AN1531" i="29"/>
  <c r="AM1531" i="29"/>
  <c r="AL1531" i="29"/>
  <c r="AK1531" i="29"/>
  <c r="AJ1531" i="29"/>
  <c r="AI1531" i="29"/>
  <c r="AS1530" i="29"/>
  <c r="AR1530" i="29"/>
  <c r="AQ1530" i="29"/>
  <c r="AP1530" i="29"/>
  <c r="AO1530" i="29"/>
  <c r="AN1530" i="29"/>
  <c r="AM1530" i="29"/>
  <c r="AL1530" i="29"/>
  <c r="AK1530" i="29"/>
  <c r="AJ1530" i="29"/>
  <c r="AI1530" i="29"/>
  <c r="AS1529" i="29"/>
  <c r="AR1529" i="29"/>
  <c r="AQ1529" i="29"/>
  <c r="AP1529" i="29"/>
  <c r="AO1529" i="29"/>
  <c r="AN1529" i="29"/>
  <c r="AM1529" i="29"/>
  <c r="AL1529" i="29"/>
  <c r="AK1529" i="29"/>
  <c r="AJ1529" i="29"/>
  <c r="AI1529" i="29"/>
  <c r="AS1528" i="29"/>
  <c r="AR1528" i="29"/>
  <c r="AQ1528" i="29"/>
  <c r="AP1528" i="29"/>
  <c r="AO1528" i="29"/>
  <c r="AN1528" i="29"/>
  <c r="AM1528" i="29"/>
  <c r="AL1528" i="29"/>
  <c r="AK1528" i="29"/>
  <c r="AJ1528" i="29"/>
  <c r="AI1528" i="29"/>
  <c r="AS1527" i="29"/>
  <c r="AR1527" i="29"/>
  <c r="AQ1527" i="29"/>
  <c r="AP1527" i="29"/>
  <c r="AO1527" i="29"/>
  <c r="AN1527" i="29"/>
  <c r="AM1527" i="29"/>
  <c r="AL1527" i="29"/>
  <c r="AK1527" i="29"/>
  <c r="AJ1527" i="29"/>
  <c r="AI1527" i="29"/>
  <c r="AS1526" i="29"/>
  <c r="AR1526" i="29"/>
  <c r="AQ1526" i="29"/>
  <c r="AP1526" i="29"/>
  <c r="AO1526" i="29"/>
  <c r="AN1526" i="29"/>
  <c r="AM1526" i="29"/>
  <c r="AL1526" i="29"/>
  <c r="AK1526" i="29"/>
  <c r="AJ1526" i="29"/>
  <c r="AI1526" i="29"/>
  <c r="AS1525" i="29"/>
  <c r="AR1525" i="29"/>
  <c r="AQ1525" i="29"/>
  <c r="AP1525" i="29"/>
  <c r="AO1525" i="29"/>
  <c r="AN1525" i="29"/>
  <c r="AM1525" i="29"/>
  <c r="AL1525" i="29"/>
  <c r="AK1525" i="29"/>
  <c r="AJ1525" i="29"/>
  <c r="AI1525" i="29"/>
  <c r="AS1524" i="29"/>
  <c r="AR1524" i="29"/>
  <c r="AQ1524" i="29"/>
  <c r="AP1524" i="29"/>
  <c r="AO1524" i="29"/>
  <c r="AN1524" i="29"/>
  <c r="AM1524" i="29"/>
  <c r="AL1524" i="29"/>
  <c r="AK1524" i="29"/>
  <c r="AJ1524" i="29"/>
  <c r="AI1524" i="29"/>
  <c r="AS1523" i="29"/>
  <c r="AR1523" i="29"/>
  <c r="AQ1523" i="29"/>
  <c r="AP1523" i="29"/>
  <c r="AO1523" i="29"/>
  <c r="AN1523" i="29"/>
  <c r="AM1523" i="29"/>
  <c r="AL1523" i="29"/>
  <c r="AK1523" i="29"/>
  <c r="AJ1523" i="29"/>
  <c r="AI1523" i="29"/>
  <c r="AS1522" i="29"/>
  <c r="AR1522" i="29"/>
  <c r="AQ1522" i="29"/>
  <c r="AP1522" i="29"/>
  <c r="AO1522" i="29"/>
  <c r="AN1522" i="29"/>
  <c r="AM1522" i="29"/>
  <c r="AL1522" i="29"/>
  <c r="AK1522" i="29"/>
  <c r="AJ1522" i="29"/>
  <c r="AI1522" i="29"/>
  <c r="AS1521" i="29"/>
  <c r="AR1521" i="29"/>
  <c r="AQ1521" i="29"/>
  <c r="AP1521" i="29"/>
  <c r="AO1521" i="29"/>
  <c r="AN1521" i="29"/>
  <c r="AM1521" i="29"/>
  <c r="AL1521" i="29"/>
  <c r="AK1521" i="29"/>
  <c r="AJ1521" i="29"/>
  <c r="AI1521" i="29"/>
  <c r="AS1520" i="29"/>
  <c r="AR1520" i="29"/>
  <c r="AQ1520" i="29"/>
  <c r="AP1520" i="29"/>
  <c r="AO1520" i="29"/>
  <c r="AN1520" i="29"/>
  <c r="AM1520" i="29"/>
  <c r="AL1520" i="29"/>
  <c r="AK1520" i="29"/>
  <c r="AJ1520" i="29"/>
  <c r="AI1520" i="29"/>
  <c r="AS1519" i="29"/>
  <c r="AR1519" i="29"/>
  <c r="AQ1519" i="29"/>
  <c r="AP1519" i="29"/>
  <c r="AO1519" i="29"/>
  <c r="AN1519" i="29"/>
  <c r="AM1519" i="29"/>
  <c r="AL1519" i="29"/>
  <c r="AK1519" i="29"/>
  <c r="AJ1519" i="29"/>
  <c r="AI1519" i="29"/>
  <c r="AS1518" i="29"/>
  <c r="AR1518" i="29"/>
  <c r="AQ1518" i="29"/>
  <c r="AP1518" i="29"/>
  <c r="AO1518" i="29"/>
  <c r="AN1518" i="29"/>
  <c r="AM1518" i="29"/>
  <c r="AL1518" i="29"/>
  <c r="AK1518" i="29"/>
  <c r="AJ1518" i="29"/>
  <c r="AI1518" i="29"/>
  <c r="AS1517" i="29"/>
  <c r="AR1517" i="29"/>
  <c r="AQ1517" i="29"/>
  <c r="AP1517" i="29"/>
  <c r="AO1517" i="29"/>
  <c r="AN1517" i="29"/>
  <c r="AM1517" i="29"/>
  <c r="AL1517" i="29"/>
  <c r="AK1517" i="29"/>
  <c r="AJ1517" i="29"/>
  <c r="AI1517" i="29"/>
  <c r="AS1516" i="29"/>
  <c r="AR1516" i="29"/>
  <c r="AQ1516" i="29"/>
  <c r="AP1516" i="29"/>
  <c r="AO1516" i="29"/>
  <c r="AN1516" i="29"/>
  <c r="AM1516" i="29"/>
  <c r="AL1516" i="29"/>
  <c r="AK1516" i="29"/>
  <c r="AJ1516" i="29"/>
  <c r="AI1516" i="29"/>
  <c r="AS1515" i="29"/>
  <c r="AR1515" i="29"/>
  <c r="AQ1515" i="29"/>
  <c r="AP1515" i="29"/>
  <c r="AO1515" i="29"/>
  <c r="AN1515" i="29"/>
  <c r="AM1515" i="29"/>
  <c r="AL1515" i="29"/>
  <c r="AK1515" i="29"/>
  <c r="AJ1515" i="29"/>
  <c r="AI1515" i="29"/>
  <c r="AS1514" i="29"/>
  <c r="AR1514" i="29"/>
  <c r="AQ1514" i="29"/>
  <c r="AP1514" i="29"/>
  <c r="AO1514" i="29"/>
  <c r="AN1514" i="29"/>
  <c r="AM1514" i="29"/>
  <c r="AL1514" i="29"/>
  <c r="AK1514" i="29"/>
  <c r="AJ1514" i="29"/>
  <c r="AI1514" i="29"/>
  <c r="AS1513" i="29"/>
  <c r="AR1513" i="29"/>
  <c r="AQ1513" i="29"/>
  <c r="AP1513" i="29"/>
  <c r="AO1513" i="29"/>
  <c r="AN1513" i="29"/>
  <c r="AM1513" i="29"/>
  <c r="AL1513" i="29"/>
  <c r="AK1513" i="29"/>
  <c r="AJ1513" i="29"/>
  <c r="AI1513" i="29"/>
  <c r="AS1512" i="29"/>
  <c r="AR1512" i="29"/>
  <c r="AQ1512" i="29"/>
  <c r="AP1512" i="29"/>
  <c r="AO1512" i="29"/>
  <c r="AN1512" i="29"/>
  <c r="AM1512" i="29"/>
  <c r="AL1512" i="29"/>
  <c r="AK1512" i="29"/>
  <c r="AJ1512" i="29"/>
  <c r="AI1512" i="29"/>
  <c r="AS1511" i="29"/>
  <c r="AR1511" i="29"/>
  <c r="AQ1511" i="29"/>
  <c r="AP1511" i="29"/>
  <c r="AO1511" i="29"/>
  <c r="AN1511" i="29"/>
  <c r="AM1511" i="29"/>
  <c r="AL1511" i="29"/>
  <c r="AK1511" i="29"/>
  <c r="AJ1511" i="29"/>
  <c r="AI1511" i="29"/>
  <c r="AS1510" i="29"/>
  <c r="AR1510" i="29"/>
  <c r="AQ1510" i="29"/>
  <c r="AP1510" i="29"/>
  <c r="AO1510" i="29"/>
  <c r="AN1510" i="29"/>
  <c r="AM1510" i="29"/>
  <c r="AL1510" i="29"/>
  <c r="AK1510" i="29"/>
  <c r="AJ1510" i="29"/>
  <c r="AI1510" i="29"/>
  <c r="AS1509" i="29"/>
  <c r="AR1509" i="29"/>
  <c r="AQ1509" i="29"/>
  <c r="AP1509" i="29"/>
  <c r="AO1509" i="29"/>
  <c r="AN1509" i="29"/>
  <c r="AM1509" i="29"/>
  <c r="AL1509" i="29"/>
  <c r="AK1509" i="29"/>
  <c r="AJ1509" i="29"/>
  <c r="AI1509" i="29"/>
  <c r="AS1508" i="29"/>
  <c r="AR1508" i="29"/>
  <c r="AQ1508" i="29"/>
  <c r="AP1508" i="29"/>
  <c r="AO1508" i="29"/>
  <c r="AN1508" i="29"/>
  <c r="AM1508" i="29"/>
  <c r="AL1508" i="29"/>
  <c r="AK1508" i="29"/>
  <c r="AJ1508" i="29"/>
  <c r="AI1508" i="29"/>
  <c r="AS1507" i="29"/>
  <c r="AR1507" i="29"/>
  <c r="AQ1507" i="29"/>
  <c r="AP1507" i="29"/>
  <c r="AO1507" i="29"/>
  <c r="AN1507" i="29"/>
  <c r="AM1507" i="29"/>
  <c r="AL1507" i="29"/>
  <c r="AK1507" i="29"/>
  <c r="AJ1507" i="29"/>
  <c r="AI1507" i="29"/>
  <c r="AS1506" i="29"/>
  <c r="AR1506" i="29"/>
  <c r="AQ1506" i="29"/>
  <c r="AP1506" i="29"/>
  <c r="AO1506" i="29"/>
  <c r="AN1506" i="29"/>
  <c r="AM1506" i="29"/>
  <c r="AL1506" i="29"/>
  <c r="AK1506" i="29"/>
  <c r="AJ1506" i="29"/>
  <c r="AI1506" i="29"/>
  <c r="AS1505" i="29"/>
  <c r="AR1505" i="29"/>
  <c r="AQ1505" i="29"/>
  <c r="AP1505" i="29"/>
  <c r="AO1505" i="29"/>
  <c r="AN1505" i="29"/>
  <c r="AM1505" i="29"/>
  <c r="AL1505" i="29"/>
  <c r="AK1505" i="29"/>
  <c r="AJ1505" i="29"/>
  <c r="AI1505" i="29"/>
  <c r="AS1504" i="29"/>
  <c r="AR1504" i="29"/>
  <c r="AQ1504" i="29"/>
  <c r="AP1504" i="29"/>
  <c r="AO1504" i="29"/>
  <c r="AN1504" i="29"/>
  <c r="AM1504" i="29"/>
  <c r="AL1504" i="29"/>
  <c r="AK1504" i="29"/>
  <c r="AJ1504" i="29"/>
  <c r="AI1504" i="29"/>
  <c r="AS1503" i="29"/>
  <c r="AR1503" i="29"/>
  <c r="AQ1503" i="29"/>
  <c r="AP1503" i="29"/>
  <c r="AO1503" i="29"/>
  <c r="AN1503" i="29"/>
  <c r="AM1503" i="29"/>
  <c r="AL1503" i="29"/>
  <c r="AK1503" i="29"/>
  <c r="AJ1503" i="29"/>
  <c r="AI1503" i="29"/>
  <c r="AS1502" i="29"/>
  <c r="AR1502" i="29"/>
  <c r="AQ1502" i="29"/>
  <c r="AP1502" i="29"/>
  <c r="AO1502" i="29"/>
  <c r="AN1502" i="29"/>
  <c r="AM1502" i="29"/>
  <c r="AL1502" i="29"/>
  <c r="AK1502" i="29"/>
  <c r="AJ1502" i="29"/>
  <c r="AI1502" i="29"/>
  <c r="AS1501" i="29"/>
  <c r="AR1501" i="29"/>
  <c r="AQ1501" i="29"/>
  <c r="AP1501" i="29"/>
  <c r="AO1501" i="29"/>
  <c r="AN1501" i="29"/>
  <c r="AM1501" i="29"/>
  <c r="AL1501" i="29"/>
  <c r="AK1501" i="29"/>
  <c r="AJ1501" i="29"/>
  <c r="AI1501" i="29"/>
  <c r="AS1500" i="29"/>
  <c r="AR1500" i="29"/>
  <c r="AQ1500" i="29"/>
  <c r="AP1500" i="29"/>
  <c r="AO1500" i="29"/>
  <c r="AN1500" i="29"/>
  <c r="AM1500" i="29"/>
  <c r="AL1500" i="29"/>
  <c r="AK1500" i="29"/>
  <c r="AJ1500" i="29"/>
  <c r="AI1500" i="29"/>
  <c r="AS1499" i="29"/>
  <c r="AR1499" i="29"/>
  <c r="AQ1499" i="29"/>
  <c r="AP1499" i="29"/>
  <c r="AO1499" i="29"/>
  <c r="AN1499" i="29"/>
  <c r="AM1499" i="29"/>
  <c r="AL1499" i="29"/>
  <c r="AK1499" i="29"/>
  <c r="AJ1499" i="29"/>
  <c r="AI1499" i="29"/>
  <c r="AS1498" i="29"/>
  <c r="AR1498" i="29"/>
  <c r="AQ1498" i="29"/>
  <c r="AP1498" i="29"/>
  <c r="AO1498" i="29"/>
  <c r="AN1498" i="29"/>
  <c r="AM1498" i="29"/>
  <c r="AL1498" i="29"/>
  <c r="AK1498" i="29"/>
  <c r="AJ1498" i="29"/>
  <c r="AI1498" i="29"/>
  <c r="AS1497" i="29"/>
  <c r="AR1497" i="29"/>
  <c r="AQ1497" i="29"/>
  <c r="AP1497" i="29"/>
  <c r="AO1497" i="29"/>
  <c r="AN1497" i="29"/>
  <c r="AM1497" i="29"/>
  <c r="AL1497" i="29"/>
  <c r="AK1497" i="29"/>
  <c r="AJ1497" i="29"/>
  <c r="AI1497" i="29"/>
  <c r="AS1496" i="29"/>
  <c r="AR1496" i="29"/>
  <c r="AQ1496" i="29"/>
  <c r="AP1496" i="29"/>
  <c r="AO1496" i="29"/>
  <c r="AN1496" i="29"/>
  <c r="AM1496" i="29"/>
  <c r="AL1496" i="29"/>
  <c r="AK1496" i="29"/>
  <c r="AJ1496" i="29"/>
  <c r="AI1496" i="29"/>
  <c r="AS1495" i="29"/>
  <c r="AR1495" i="29"/>
  <c r="AQ1495" i="29"/>
  <c r="AP1495" i="29"/>
  <c r="AO1495" i="29"/>
  <c r="AN1495" i="29"/>
  <c r="AM1495" i="29"/>
  <c r="AL1495" i="29"/>
  <c r="AK1495" i="29"/>
  <c r="AJ1495" i="29"/>
  <c r="AI1495" i="29"/>
  <c r="AS1494" i="29"/>
  <c r="AR1494" i="29"/>
  <c r="AQ1494" i="29"/>
  <c r="AP1494" i="29"/>
  <c r="AO1494" i="29"/>
  <c r="AN1494" i="29"/>
  <c r="AM1494" i="29"/>
  <c r="AL1494" i="29"/>
  <c r="AK1494" i="29"/>
  <c r="AJ1494" i="29"/>
  <c r="AI1494" i="29"/>
  <c r="AS1493" i="29"/>
  <c r="AR1493" i="29"/>
  <c r="AQ1493" i="29"/>
  <c r="AP1493" i="29"/>
  <c r="AO1493" i="29"/>
  <c r="AN1493" i="29"/>
  <c r="AM1493" i="29"/>
  <c r="AL1493" i="29"/>
  <c r="AK1493" i="29"/>
  <c r="AJ1493" i="29"/>
  <c r="AI1493" i="29"/>
  <c r="AS1492" i="29"/>
  <c r="AR1492" i="29"/>
  <c r="AQ1492" i="29"/>
  <c r="AP1492" i="29"/>
  <c r="AO1492" i="29"/>
  <c r="AN1492" i="29"/>
  <c r="AM1492" i="29"/>
  <c r="AL1492" i="29"/>
  <c r="AK1492" i="29"/>
  <c r="AJ1492" i="29"/>
  <c r="AI1492" i="29"/>
  <c r="AS1491" i="29"/>
  <c r="AR1491" i="29"/>
  <c r="AQ1491" i="29"/>
  <c r="AP1491" i="29"/>
  <c r="AO1491" i="29"/>
  <c r="AN1491" i="29"/>
  <c r="AM1491" i="29"/>
  <c r="AL1491" i="29"/>
  <c r="AK1491" i="29"/>
  <c r="AJ1491" i="29"/>
  <c r="AI1491" i="29"/>
  <c r="AS1490" i="29"/>
  <c r="AR1490" i="29"/>
  <c r="AQ1490" i="29"/>
  <c r="AP1490" i="29"/>
  <c r="AO1490" i="29"/>
  <c r="AN1490" i="29"/>
  <c r="AM1490" i="29"/>
  <c r="AL1490" i="29"/>
  <c r="AK1490" i="29"/>
  <c r="AJ1490" i="29"/>
  <c r="AI1490" i="29"/>
  <c r="AS1489" i="29"/>
  <c r="AR1489" i="29"/>
  <c r="AQ1489" i="29"/>
  <c r="AP1489" i="29"/>
  <c r="AO1489" i="29"/>
  <c r="AN1489" i="29"/>
  <c r="AM1489" i="29"/>
  <c r="AL1489" i="29"/>
  <c r="AK1489" i="29"/>
  <c r="AJ1489" i="29"/>
  <c r="AI1489" i="29"/>
  <c r="AS1488" i="29"/>
  <c r="AR1488" i="29"/>
  <c r="AQ1488" i="29"/>
  <c r="AP1488" i="29"/>
  <c r="AO1488" i="29"/>
  <c r="AN1488" i="29"/>
  <c r="AM1488" i="29"/>
  <c r="AL1488" i="29"/>
  <c r="AK1488" i="29"/>
  <c r="AJ1488" i="29"/>
  <c r="AI1488" i="29"/>
  <c r="AS1487" i="29"/>
  <c r="AR1487" i="29"/>
  <c r="AQ1487" i="29"/>
  <c r="AP1487" i="29"/>
  <c r="AO1487" i="29"/>
  <c r="AN1487" i="29"/>
  <c r="AM1487" i="29"/>
  <c r="AL1487" i="29"/>
  <c r="AK1487" i="29"/>
  <c r="AJ1487" i="29"/>
  <c r="AI1487" i="29"/>
  <c r="AS1486" i="29"/>
  <c r="AR1486" i="29"/>
  <c r="AQ1486" i="29"/>
  <c r="AP1486" i="29"/>
  <c r="AO1486" i="29"/>
  <c r="AN1486" i="29"/>
  <c r="AM1486" i="29"/>
  <c r="AL1486" i="29"/>
  <c r="AK1486" i="29"/>
  <c r="AJ1486" i="29"/>
  <c r="AI1486" i="29"/>
  <c r="AS1485" i="29"/>
  <c r="AR1485" i="29"/>
  <c r="AQ1485" i="29"/>
  <c r="AP1485" i="29"/>
  <c r="AO1485" i="29"/>
  <c r="AN1485" i="29"/>
  <c r="AM1485" i="29"/>
  <c r="AL1485" i="29"/>
  <c r="AK1485" i="29"/>
  <c r="AJ1485" i="29"/>
  <c r="AI1485" i="29"/>
  <c r="AS1484" i="29"/>
  <c r="AR1484" i="29"/>
  <c r="AQ1484" i="29"/>
  <c r="AP1484" i="29"/>
  <c r="AO1484" i="29"/>
  <c r="AN1484" i="29"/>
  <c r="AM1484" i="29"/>
  <c r="AL1484" i="29"/>
  <c r="AK1484" i="29"/>
  <c r="AJ1484" i="29"/>
  <c r="AI1484" i="29"/>
  <c r="AS1483" i="29"/>
  <c r="AR1483" i="29"/>
  <c r="AQ1483" i="29"/>
  <c r="AP1483" i="29"/>
  <c r="AO1483" i="29"/>
  <c r="AN1483" i="29"/>
  <c r="AM1483" i="29"/>
  <c r="AL1483" i="29"/>
  <c r="AK1483" i="29"/>
  <c r="AJ1483" i="29"/>
  <c r="AI1483" i="29"/>
  <c r="AS1482" i="29"/>
  <c r="AR1482" i="29"/>
  <c r="AQ1482" i="29"/>
  <c r="AP1482" i="29"/>
  <c r="AO1482" i="29"/>
  <c r="AN1482" i="29"/>
  <c r="AM1482" i="29"/>
  <c r="AL1482" i="29"/>
  <c r="AK1482" i="29"/>
  <c r="AJ1482" i="29"/>
  <c r="AI1482" i="29"/>
  <c r="AS1481" i="29"/>
  <c r="AR1481" i="29"/>
  <c r="AQ1481" i="29"/>
  <c r="AP1481" i="29"/>
  <c r="AO1481" i="29"/>
  <c r="AN1481" i="29"/>
  <c r="AM1481" i="29"/>
  <c r="AL1481" i="29"/>
  <c r="AK1481" i="29"/>
  <c r="AJ1481" i="29"/>
  <c r="AI1481" i="29"/>
  <c r="AS1480" i="29"/>
  <c r="AR1480" i="29"/>
  <c r="AQ1480" i="29"/>
  <c r="AP1480" i="29"/>
  <c r="AO1480" i="29"/>
  <c r="AN1480" i="29"/>
  <c r="AM1480" i="29"/>
  <c r="AL1480" i="29"/>
  <c r="AK1480" i="29"/>
  <c r="AJ1480" i="29"/>
  <c r="AI1480" i="29"/>
  <c r="AS1479" i="29"/>
  <c r="AR1479" i="29"/>
  <c r="AQ1479" i="29"/>
  <c r="AP1479" i="29"/>
  <c r="AO1479" i="29"/>
  <c r="AN1479" i="29"/>
  <c r="AM1479" i="29"/>
  <c r="AL1479" i="29"/>
  <c r="AK1479" i="29"/>
  <c r="AJ1479" i="29"/>
  <c r="AI1479" i="29"/>
  <c r="AS1478" i="29"/>
  <c r="AR1478" i="29"/>
  <c r="AQ1478" i="29"/>
  <c r="AP1478" i="29"/>
  <c r="AO1478" i="29"/>
  <c r="AN1478" i="29"/>
  <c r="AM1478" i="29"/>
  <c r="AL1478" i="29"/>
  <c r="AK1478" i="29"/>
  <c r="AJ1478" i="29"/>
  <c r="AI1478" i="29"/>
  <c r="AS1477" i="29"/>
  <c r="AR1477" i="29"/>
  <c r="AQ1477" i="29"/>
  <c r="AP1477" i="29"/>
  <c r="AO1477" i="29"/>
  <c r="AN1477" i="29"/>
  <c r="AM1477" i="29"/>
  <c r="AL1477" i="29"/>
  <c r="AK1477" i="29"/>
  <c r="AJ1477" i="29"/>
  <c r="AI1477" i="29"/>
  <c r="AS1476" i="29"/>
  <c r="AR1476" i="29"/>
  <c r="AQ1476" i="29"/>
  <c r="AP1476" i="29"/>
  <c r="AO1476" i="29"/>
  <c r="AN1476" i="29"/>
  <c r="AM1476" i="29"/>
  <c r="AL1476" i="29"/>
  <c r="AK1476" i="29"/>
  <c r="AJ1476" i="29"/>
  <c r="AI1476" i="29"/>
  <c r="AS1475" i="29"/>
  <c r="AR1475" i="29"/>
  <c r="AQ1475" i="29"/>
  <c r="AP1475" i="29"/>
  <c r="AO1475" i="29"/>
  <c r="AN1475" i="29"/>
  <c r="AM1475" i="29"/>
  <c r="AL1475" i="29"/>
  <c r="AK1475" i="29"/>
  <c r="AJ1475" i="29"/>
  <c r="AI1475" i="29"/>
  <c r="AS1474" i="29"/>
  <c r="AR1474" i="29"/>
  <c r="AQ1474" i="29"/>
  <c r="AP1474" i="29"/>
  <c r="AO1474" i="29"/>
  <c r="AN1474" i="29"/>
  <c r="AM1474" i="29"/>
  <c r="AL1474" i="29"/>
  <c r="AK1474" i="29"/>
  <c r="AJ1474" i="29"/>
  <c r="AI1474" i="29"/>
  <c r="AS1473" i="29"/>
  <c r="AR1473" i="29"/>
  <c r="AQ1473" i="29"/>
  <c r="AP1473" i="29"/>
  <c r="AO1473" i="29"/>
  <c r="AN1473" i="29"/>
  <c r="AM1473" i="29"/>
  <c r="AL1473" i="29"/>
  <c r="AK1473" i="29"/>
  <c r="AJ1473" i="29"/>
  <c r="AI1473" i="29"/>
  <c r="AS1472" i="29"/>
  <c r="AR1472" i="29"/>
  <c r="AQ1472" i="29"/>
  <c r="AP1472" i="29"/>
  <c r="AO1472" i="29"/>
  <c r="AN1472" i="29"/>
  <c r="AM1472" i="29"/>
  <c r="AL1472" i="29"/>
  <c r="AK1472" i="29"/>
  <c r="AJ1472" i="29"/>
  <c r="AI1472" i="29"/>
  <c r="AS1471" i="29"/>
  <c r="AR1471" i="29"/>
  <c r="AQ1471" i="29"/>
  <c r="AP1471" i="29"/>
  <c r="AO1471" i="29"/>
  <c r="AN1471" i="29"/>
  <c r="AM1471" i="29"/>
  <c r="AL1471" i="29"/>
  <c r="AK1471" i="29"/>
  <c r="AJ1471" i="29"/>
  <c r="AI1471" i="29"/>
  <c r="AS1470" i="29"/>
  <c r="AR1470" i="29"/>
  <c r="AQ1470" i="29"/>
  <c r="AP1470" i="29"/>
  <c r="AO1470" i="29"/>
  <c r="AN1470" i="29"/>
  <c r="AM1470" i="29"/>
  <c r="AL1470" i="29"/>
  <c r="AK1470" i="29"/>
  <c r="AJ1470" i="29"/>
  <c r="AI1470" i="29"/>
  <c r="AS1469" i="29"/>
  <c r="AR1469" i="29"/>
  <c r="AQ1469" i="29"/>
  <c r="AP1469" i="29"/>
  <c r="AO1469" i="29"/>
  <c r="AN1469" i="29"/>
  <c r="AM1469" i="29"/>
  <c r="AL1469" i="29"/>
  <c r="AK1469" i="29"/>
  <c r="AJ1469" i="29"/>
  <c r="AI1469" i="29"/>
  <c r="AS1468" i="29"/>
  <c r="AR1468" i="29"/>
  <c r="AQ1468" i="29"/>
  <c r="AP1468" i="29"/>
  <c r="AO1468" i="29"/>
  <c r="AN1468" i="29"/>
  <c r="AM1468" i="29"/>
  <c r="AL1468" i="29"/>
  <c r="AK1468" i="29"/>
  <c r="AJ1468" i="29"/>
  <c r="AI1468" i="29"/>
  <c r="AS1467" i="29"/>
  <c r="AR1467" i="29"/>
  <c r="AQ1467" i="29"/>
  <c r="AP1467" i="29"/>
  <c r="AO1467" i="29"/>
  <c r="AN1467" i="29"/>
  <c r="AM1467" i="29"/>
  <c r="AL1467" i="29"/>
  <c r="AK1467" i="29"/>
  <c r="AJ1467" i="29"/>
  <c r="AI1467" i="29"/>
  <c r="AS1466" i="29"/>
  <c r="AR1466" i="29"/>
  <c r="AQ1466" i="29"/>
  <c r="AP1466" i="29"/>
  <c r="AO1466" i="29"/>
  <c r="AN1466" i="29"/>
  <c r="AM1466" i="29"/>
  <c r="AL1466" i="29"/>
  <c r="AK1466" i="29"/>
  <c r="AJ1466" i="29"/>
  <c r="AI1466" i="29"/>
  <c r="AS1465" i="29"/>
  <c r="AR1465" i="29"/>
  <c r="AQ1465" i="29"/>
  <c r="AP1465" i="29"/>
  <c r="AO1465" i="29"/>
  <c r="AN1465" i="29"/>
  <c r="AM1465" i="29"/>
  <c r="AL1465" i="29"/>
  <c r="AK1465" i="29"/>
  <c r="AJ1465" i="29"/>
  <c r="AI1465" i="29"/>
  <c r="AS1464" i="29"/>
  <c r="AR1464" i="29"/>
  <c r="AQ1464" i="29"/>
  <c r="AP1464" i="29"/>
  <c r="AO1464" i="29"/>
  <c r="AN1464" i="29"/>
  <c r="AM1464" i="29"/>
  <c r="AL1464" i="29"/>
  <c r="AK1464" i="29"/>
  <c r="AJ1464" i="29"/>
  <c r="AI1464" i="29"/>
  <c r="AS1463" i="29"/>
  <c r="AR1463" i="29"/>
  <c r="AQ1463" i="29"/>
  <c r="AP1463" i="29"/>
  <c r="AO1463" i="29"/>
  <c r="AN1463" i="29"/>
  <c r="AM1463" i="29"/>
  <c r="AL1463" i="29"/>
  <c r="AK1463" i="29"/>
  <c r="AJ1463" i="29"/>
  <c r="AI1463" i="29"/>
  <c r="AS1462" i="29"/>
  <c r="AR1462" i="29"/>
  <c r="AQ1462" i="29"/>
  <c r="AP1462" i="29"/>
  <c r="AO1462" i="29"/>
  <c r="AN1462" i="29"/>
  <c r="AM1462" i="29"/>
  <c r="AL1462" i="29"/>
  <c r="AK1462" i="29"/>
  <c r="AJ1462" i="29"/>
  <c r="AI1462" i="29"/>
  <c r="AS1461" i="29"/>
  <c r="AR1461" i="29"/>
  <c r="AQ1461" i="29"/>
  <c r="AP1461" i="29"/>
  <c r="AO1461" i="29"/>
  <c r="AN1461" i="29"/>
  <c r="AM1461" i="29"/>
  <c r="AL1461" i="29"/>
  <c r="AK1461" i="29"/>
  <c r="AJ1461" i="29"/>
  <c r="AI1461" i="29"/>
  <c r="AS1460" i="29"/>
  <c r="AR1460" i="29"/>
  <c r="AQ1460" i="29"/>
  <c r="AP1460" i="29"/>
  <c r="AO1460" i="29"/>
  <c r="AN1460" i="29"/>
  <c r="AM1460" i="29"/>
  <c r="AL1460" i="29"/>
  <c r="AK1460" i="29"/>
  <c r="AJ1460" i="29"/>
  <c r="AI1460" i="29"/>
  <c r="AS1459" i="29"/>
  <c r="AR1459" i="29"/>
  <c r="AQ1459" i="29"/>
  <c r="AP1459" i="29"/>
  <c r="AO1459" i="29"/>
  <c r="AN1459" i="29"/>
  <c r="AM1459" i="29"/>
  <c r="AL1459" i="29"/>
  <c r="AK1459" i="29"/>
  <c r="AJ1459" i="29"/>
  <c r="AI1459" i="29"/>
  <c r="AS1458" i="29"/>
  <c r="AR1458" i="29"/>
  <c r="AQ1458" i="29"/>
  <c r="AP1458" i="29"/>
  <c r="AO1458" i="29"/>
  <c r="AN1458" i="29"/>
  <c r="AM1458" i="29"/>
  <c r="AL1458" i="29"/>
  <c r="AK1458" i="29"/>
  <c r="AJ1458" i="29"/>
  <c r="AI1458" i="29"/>
  <c r="AS1457" i="29"/>
  <c r="AR1457" i="29"/>
  <c r="AQ1457" i="29"/>
  <c r="AP1457" i="29"/>
  <c r="AO1457" i="29"/>
  <c r="AN1457" i="29"/>
  <c r="AM1457" i="29"/>
  <c r="AL1457" i="29"/>
  <c r="AK1457" i="29"/>
  <c r="AJ1457" i="29"/>
  <c r="AI1457" i="29"/>
  <c r="AS1456" i="29"/>
  <c r="AR1456" i="29"/>
  <c r="AQ1456" i="29"/>
  <c r="AP1456" i="29"/>
  <c r="AO1456" i="29"/>
  <c r="AN1456" i="29"/>
  <c r="AM1456" i="29"/>
  <c r="AL1456" i="29"/>
  <c r="AK1456" i="29"/>
  <c r="AJ1456" i="29"/>
  <c r="AI1456" i="29"/>
  <c r="AS1455" i="29"/>
  <c r="AR1455" i="29"/>
  <c r="AQ1455" i="29"/>
  <c r="AP1455" i="29"/>
  <c r="AO1455" i="29"/>
  <c r="AN1455" i="29"/>
  <c r="AM1455" i="29"/>
  <c r="AL1455" i="29"/>
  <c r="AK1455" i="29"/>
  <c r="AJ1455" i="29"/>
  <c r="AI1455" i="29"/>
  <c r="AS1454" i="29"/>
  <c r="AR1454" i="29"/>
  <c r="AQ1454" i="29"/>
  <c r="AP1454" i="29"/>
  <c r="AO1454" i="29"/>
  <c r="AN1454" i="29"/>
  <c r="AM1454" i="29"/>
  <c r="AL1454" i="29"/>
  <c r="AK1454" i="29"/>
  <c r="AJ1454" i="29"/>
  <c r="AI1454" i="29"/>
  <c r="AS1453" i="29"/>
  <c r="AR1453" i="29"/>
  <c r="AQ1453" i="29"/>
  <c r="AP1453" i="29"/>
  <c r="AO1453" i="29"/>
  <c r="AN1453" i="29"/>
  <c r="AM1453" i="29"/>
  <c r="AL1453" i="29"/>
  <c r="AK1453" i="29"/>
  <c r="AJ1453" i="29"/>
  <c r="AI1453" i="29"/>
  <c r="AS1452" i="29"/>
  <c r="AR1452" i="29"/>
  <c r="AQ1452" i="29"/>
  <c r="AP1452" i="29"/>
  <c r="AO1452" i="29"/>
  <c r="AN1452" i="29"/>
  <c r="AM1452" i="29"/>
  <c r="AL1452" i="29"/>
  <c r="AK1452" i="29"/>
  <c r="AJ1452" i="29"/>
  <c r="AI1452" i="29"/>
  <c r="AS1451" i="29"/>
  <c r="AR1451" i="29"/>
  <c r="AQ1451" i="29"/>
  <c r="AP1451" i="29"/>
  <c r="AO1451" i="29"/>
  <c r="AN1451" i="29"/>
  <c r="AM1451" i="29"/>
  <c r="AL1451" i="29"/>
  <c r="AK1451" i="29"/>
  <c r="AJ1451" i="29"/>
  <c r="AI1451" i="29"/>
  <c r="AS1450" i="29"/>
  <c r="AR1450" i="29"/>
  <c r="AQ1450" i="29"/>
  <c r="AP1450" i="29"/>
  <c r="AO1450" i="29"/>
  <c r="AN1450" i="29"/>
  <c r="AM1450" i="29"/>
  <c r="AL1450" i="29"/>
  <c r="AK1450" i="29"/>
  <c r="AJ1450" i="29"/>
  <c r="AI1450" i="29"/>
  <c r="AS1449" i="29"/>
  <c r="AR1449" i="29"/>
  <c r="AQ1449" i="29"/>
  <c r="AP1449" i="29"/>
  <c r="AO1449" i="29"/>
  <c r="AN1449" i="29"/>
  <c r="AM1449" i="29"/>
  <c r="AL1449" i="29"/>
  <c r="AK1449" i="29"/>
  <c r="AJ1449" i="29"/>
  <c r="AI1449" i="29"/>
  <c r="AS1448" i="29"/>
  <c r="AR1448" i="29"/>
  <c r="AQ1448" i="29"/>
  <c r="AP1448" i="29"/>
  <c r="AO1448" i="29"/>
  <c r="AN1448" i="29"/>
  <c r="AM1448" i="29"/>
  <c r="AL1448" i="29"/>
  <c r="AK1448" i="29"/>
  <c r="AJ1448" i="29"/>
  <c r="AI1448" i="29"/>
  <c r="AS1447" i="29"/>
  <c r="AR1447" i="29"/>
  <c r="AQ1447" i="29"/>
  <c r="AP1447" i="29"/>
  <c r="AO1447" i="29"/>
  <c r="AN1447" i="29"/>
  <c r="AM1447" i="29"/>
  <c r="AL1447" i="29"/>
  <c r="AK1447" i="29"/>
  <c r="AJ1447" i="29"/>
  <c r="AI1447" i="29"/>
  <c r="AS1446" i="29"/>
  <c r="AR1446" i="29"/>
  <c r="AQ1446" i="29"/>
  <c r="AP1446" i="29"/>
  <c r="AO1446" i="29"/>
  <c r="AN1446" i="29"/>
  <c r="AM1446" i="29"/>
  <c r="AL1446" i="29"/>
  <c r="AK1446" i="29"/>
  <c r="AJ1446" i="29"/>
  <c r="AI1446" i="29"/>
  <c r="AS1445" i="29"/>
  <c r="AR1445" i="29"/>
  <c r="AQ1445" i="29"/>
  <c r="AP1445" i="29"/>
  <c r="AO1445" i="29"/>
  <c r="AN1445" i="29"/>
  <c r="AM1445" i="29"/>
  <c r="AL1445" i="29"/>
  <c r="AK1445" i="29"/>
  <c r="AJ1445" i="29"/>
  <c r="AI1445" i="29"/>
  <c r="AS1444" i="29"/>
  <c r="AR1444" i="29"/>
  <c r="AQ1444" i="29"/>
  <c r="AP1444" i="29"/>
  <c r="AO1444" i="29"/>
  <c r="AN1444" i="29"/>
  <c r="AM1444" i="29"/>
  <c r="AL1444" i="29"/>
  <c r="AK1444" i="29"/>
  <c r="AJ1444" i="29"/>
  <c r="AI1444" i="29"/>
  <c r="AS1443" i="29"/>
  <c r="AR1443" i="29"/>
  <c r="AQ1443" i="29"/>
  <c r="AP1443" i="29"/>
  <c r="AO1443" i="29"/>
  <c r="AN1443" i="29"/>
  <c r="AM1443" i="29"/>
  <c r="AL1443" i="29"/>
  <c r="AK1443" i="29"/>
  <c r="AJ1443" i="29"/>
  <c r="AI1443" i="29"/>
  <c r="AS1442" i="29"/>
  <c r="AR1442" i="29"/>
  <c r="AQ1442" i="29"/>
  <c r="AP1442" i="29"/>
  <c r="AO1442" i="29"/>
  <c r="AN1442" i="29"/>
  <c r="AM1442" i="29"/>
  <c r="AL1442" i="29"/>
  <c r="AK1442" i="29"/>
  <c r="AJ1442" i="29"/>
  <c r="AI1442" i="29"/>
  <c r="AS1441" i="29"/>
  <c r="AR1441" i="29"/>
  <c r="AQ1441" i="29"/>
  <c r="AP1441" i="29"/>
  <c r="AO1441" i="29"/>
  <c r="AN1441" i="29"/>
  <c r="AM1441" i="29"/>
  <c r="AL1441" i="29"/>
  <c r="AK1441" i="29"/>
  <c r="AJ1441" i="29"/>
  <c r="AI1441" i="29"/>
  <c r="AS1440" i="29"/>
  <c r="AR1440" i="29"/>
  <c r="AQ1440" i="29"/>
  <c r="AP1440" i="29"/>
  <c r="AO1440" i="29"/>
  <c r="AN1440" i="29"/>
  <c r="AM1440" i="29"/>
  <c r="AL1440" i="29"/>
  <c r="AK1440" i="29"/>
  <c r="AJ1440" i="29"/>
  <c r="AI1440" i="29"/>
  <c r="AS1439" i="29"/>
  <c r="AR1439" i="29"/>
  <c r="AQ1439" i="29"/>
  <c r="AP1439" i="29"/>
  <c r="AO1439" i="29"/>
  <c r="AN1439" i="29"/>
  <c r="AM1439" i="29"/>
  <c r="AL1439" i="29"/>
  <c r="AK1439" i="29"/>
  <c r="AJ1439" i="29"/>
  <c r="AI1439" i="29"/>
  <c r="AS1438" i="29"/>
  <c r="AR1438" i="29"/>
  <c r="AQ1438" i="29"/>
  <c r="AP1438" i="29"/>
  <c r="AO1438" i="29"/>
  <c r="AN1438" i="29"/>
  <c r="AM1438" i="29"/>
  <c r="AL1438" i="29"/>
  <c r="AK1438" i="29"/>
  <c r="AJ1438" i="29"/>
  <c r="AI1438" i="29"/>
  <c r="AS1437" i="29"/>
  <c r="AR1437" i="29"/>
  <c r="AQ1437" i="29"/>
  <c r="AP1437" i="29"/>
  <c r="AO1437" i="29"/>
  <c r="AN1437" i="29"/>
  <c r="AM1437" i="29"/>
  <c r="AL1437" i="29"/>
  <c r="AK1437" i="29"/>
  <c r="AJ1437" i="29"/>
  <c r="AI1437" i="29"/>
  <c r="AS1436" i="29"/>
  <c r="AR1436" i="29"/>
  <c r="AQ1436" i="29"/>
  <c r="AP1436" i="29"/>
  <c r="AO1436" i="29"/>
  <c r="AN1436" i="29"/>
  <c r="AM1436" i="29"/>
  <c r="AL1436" i="29"/>
  <c r="AK1436" i="29"/>
  <c r="AJ1436" i="29"/>
  <c r="AI1436" i="29"/>
  <c r="AS1435" i="29"/>
  <c r="AR1435" i="29"/>
  <c r="AQ1435" i="29"/>
  <c r="AP1435" i="29"/>
  <c r="AO1435" i="29"/>
  <c r="AN1435" i="29"/>
  <c r="AM1435" i="29"/>
  <c r="AL1435" i="29"/>
  <c r="AK1435" i="29"/>
  <c r="AJ1435" i="29"/>
  <c r="AI1435" i="29"/>
  <c r="AS1434" i="29"/>
  <c r="AR1434" i="29"/>
  <c r="AQ1434" i="29"/>
  <c r="AP1434" i="29"/>
  <c r="AO1434" i="29"/>
  <c r="AN1434" i="29"/>
  <c r="AM1434" i="29"/>
  <c r="AL1434" i="29"/>
  <c r="AK1434" i="29"/>
  <c r="AJ1434" i="29"/>
  <c r="AI1434" i="29"/>
  <c r="AS1433" i="29"/>
  <c r="AR1433" i="29"/>
  <c r="AQ1433" i="29"/>
  <c r="AP1433" i="29"/>
  <c r="AO1433" i="29"/>
  <c r="AN1433" i="29"/>
  <c r="AM1433" i="29"/>
  <c r="AL1433" i="29"/>
  <c r="AK1433" i="29"/>
  <c r="AJ1433" i="29"/>
  <c r="AI1433" i="29"/>
  <c r="AS1432" i="29"/>
  <c r="AR1432" i="29"/>
  <c r="AQ1432" i="29"/>
  <c r="AP1432" i="29"/>
  <c r="AO1432" i="29"/>
  <c r="AN1432" i="29"/>
  <c r="AM1432" i="29"/>
  <c r="AL1432" i="29"/>
  <c r="AK1432" i="29"/>
  <c r="AJ1432" i="29"/>
  <c r="AI1432" i="29"/>
  <c r="AS1431" i="29"/>
  <c r="AR1431" i="29"/>
  <c r="AQ1431" i="29"/>
  <c r="AP1431" i="29"/>
  <c r="AO1431" i="29"/>
  <c r="AN1431" i="29"/>
  <c r="AM1431" i="29"/>
  <c r="AL1431" i="29"/>
  <c r="AK1431" i="29"/>
  <c r="AJ1431" i="29"/>
  <c r="AI1431" i="29"/>
  <c r="AS1430" i="29"/>
  <c r="AR1430" i="29"/>
  <c r="AQ1430" i="29"/>
  <c r="AP1430" i="29"/>
  <c r="AO1430" i="29"/>
  <c r="AN1430" i="29"/>
  <c r="AM1430" i="29"/>
  <c r="AL1430" i="29"/>
  <c r="AK1430" i="29"/>
  <c r="AJ1430" i="29"/>
  <c r="AI1430" i="29"/>
  <c r="AS1429" i="29"/>
  <c r="AR1429" i="29"/>
  <c r="AQ1429" i="29"/>
  <c r="AP1429" i="29"/>
  <c r="AO1429" i="29"/>
  <c r="AN1429" i="29"/>
  <c r="AM1429" i="29"/>
  <c r="AL1429" i="29"/>
  <c r="AK1429" i="29"/>
  <c r="AJ1429" i="29"/>
  <c r="AI1429" i="29"/>
  <c r="AS1428" i="29"/>
  <c r="AR1428" i="29"/>
  <c r="AQ1428" i="29"/>
  <c r="AP1428" i="29"/>
  <c r="AO1428" i="29"/>
  <c r="AN1428" i="29"/>
  <c r="AM1428" i="29"/>
  <c r="AL1428" i="29"/>
  <c r="AK1428" i="29"/>
  <c r="AJ1428" i="29"/>
  <c r="AI1428" i="29"/>
  <c r="AS1427" i="29"/>
  <c r="AR1427" i="29"/>
  <c r="AQ1427" i="29"/>
  <c r="AP1427" i="29"/>
  <c r="AO1427" i="29"/>
  <c r="AN1427" i="29"/>
  <c r="AM1427" i="29"/>
  <c r="AL1427" i="29"/>
  <c r="AK1427" i="29"/>
  <c r="AJ1427" i="29"/>
  <c r="AI1427" i="29"/>
  <c r="AS1426" i="29"/>
  <c r="AR1426" i="29"/>
  <c r="AQ1426" i="29"/>
  <c r="AP1426" i="29"/>
  <c r="AO1426" i="29"/>
  <c r="AN1426" i="29"/>
  <c r="AM1426" i="29"/>
  <c r="AL1426" i="29"/>
  <c r="AK1426" i="29"/>
  <c r="AJ1426" i="29"/>
  <c r="AI1426" i="29"/>
  <c r="AS1425" i="29"/>
  <c r="AR1425" i="29"/>
  <c r="AQ1425" i="29"/>
  <c r="AP1425" i="29"/>
  <c r="AO1425" i="29"/>
  <c r="AN1425" i="29"/>
  <c r="AM1425" i="29"/>
  <c r="AL1425" i="29"/>
  <c r="AK1425" i="29"/>
  <c r="AJ1425" i="29"/>
  <c r="AI1425" i="29"/>
  <c r="AS1424" i="29"/>
  <c r="AR1424" i="29"/>
  <c r="AQ1424" i="29"/>
  <c r="AP1424" i="29"/>
  <c r="AO1424" i="29"/>
  <c r="AN1424" i="29"/>
  <c r="AM1424" i="29"/>
  <c r="AL1424" i="29"/>
  <c r="AK1424" i="29"/>
  <c r="AJ1424" i="29"/>
  <c r="AI1424" i="29"/>
  <c r="AS1423" i="29"/>
  <c r="AR1423" i="29"/>
  <c r="AQ1423" i="29"/>
  <c r="AP1423" i="29"/>
  <c r="AO1423" i="29"/>
  <c r="AN1423" i="29"/>
  <c r="AM1423" i="29"/>
  <c r="AL1423" i="29"/>
  <c r="AK1423" i="29"/>
  <c r="AJ1423" i="29"/>
  <c r="AI1423" i="29"/>
  <c r="AS1422" i="29"/>
  <c r="AR1422" i="29"/>
  <c r="AQ1422" i="29"/>
  <c r="AP1422" i="29"/>
  <c r="AO1422" i="29"/>
  <c r="AN1422" i="29"/>
  <c r="AM1422" i="29"/>
  <c r="AL1422" i="29"/>
  <c r="AK1422" i="29"/>
  <c r="AJ1422" i="29"/>
  <c r="AI1422" i="29"/>
  <c r="AS1421" i="29"/>
  <c r="AR1421" i="29"/>
  <c r="AQ1421" i="29"/>
  <c r="AP1421" i="29"/>
  <c r="AO1421" i="29"/>
  <c r="AN1421" i="29"/>
  <c r="AM1421" i="29"/>
  <c r="AL1421" i="29"/>
  <c r="AK1421" i="29"/>
  <c r="AJ1421" i="29"/>
  <c r="AI1421" i="29"/>
  <c r="AS1420" i="29"/>
  <c r="AR1420" i="29"/>
  <c r="AQ1420" i="29"/>
  <c r="AP1420" i="29"/>
  <c r="AO1420" i="29"/>
  <c r="AN1420" i="29"/>
  <c r="AM1420" i="29"/>
  <c r="AL1420" i="29"/>
  <c r="AK1420" i="29"/>
  <c r="AJ1420" i="29"/>
  <c r="AI1420" i="29"/>
  <c r="AS1419" i="29"/>
  <c r="AR1419" i="29"/>
  <c r="AQ1419" i="29"/>
  <c r="AP1419" i="29"/>
  <c r="AO1419" i="29"/>
  <c r="AN1419" i="29"/>
  <c r="AM1419" i="29"/>
  <c r="AL1419" i="29"/>
  <c r="AK1419" i="29"/>
  <c r="AJ1419" i="29"/>
  <c r="AI1419" i="29"/>
  <c r="AS1418" i="29"/>
  <c r="AR1418" i="29"/>
  <c r="AQ1418" i="29"/>
  <c r="AP1418" i="29"/>
  <c r="AO1418" i="29"/>
  <c r="AN1418" i="29"/>
  <c r="AM1418" i="29"/>
  <c r="AL1418" i="29"/>
  <c r="AK1418" i="29"/>
  <c r="AJ1418" i="29"/>
  <c r="AI1418" i="29"/>
  <c r="AS1417" i="29"/>
  <c r="AR1417" i="29"/>
  <c r="AQ1417" i="29"/>
  <c r="AP1417" i="29"/>
  <c r="AO1417" i="29"/>
  <c r="AN1417" i="29"/>
  <c r="AM1417" i="29"/>
  <c r="AL1417" i="29"/>
  <c r="AK1417" i="29"/>
  <c r="AJ1417" i="29"/>
  <c r="AI1417" i="29"/>
  <c r="AS1416" i="29"/>
  <c r="AR1416" i="29"/>
  <c r="AQ1416" i="29"/>
  <c r="AP1416" i="29"/>
  <c r="AO1416" i="29"/>
  <c r="AN1416" i="29"/>
  <c r="AM1416" i="29"/>
  <c r="AL1416" i="29"/>
  <c r="AK1416" i="29"/>
  <c r="AJ1416" i="29"/>
  <c r="AI1416" i="29"/>
  <c r="AS1415" i="29"/>
  <c r="AR1415" i="29"/>
  <c r="AQ1415" i="29"/>
  <c r="AP1415" i="29"/>
  <c r="AO1415" i="29"/>
  <c r="AN1415" i="29"/>
  <c r="AM1415" i="29"/>
  <c r="AL1415" i="29"/>
  <c r="AK1415" i="29"/>
  <c r="AJ1415" i="29"/>
  <c r="AI1415" i="29"/>
  <c r="AS1414" i="29"/>
  <c r="AR1414" i="29"/>
  <c r="AQ1414" i="29"/>
  <c r="AP1414" i="29"/>
  <c r="AO1414" i="29"/>
  <c r="AN1414" i="29"/>
  <c r="AM1414" i="29"/>
  <c r="AL1414" i="29"/>
  <c r="AK1414" i="29"/>
  <c r="AJ1414" i="29"/>
  <c r="AI1414" i="29"/>
  <c r="AS1413" i="29"/>
  <c r="AR1413" i="29"/>
  <c r="AQ1413" i="29"/>
  <c r="AP1413" i="29"/>
  <c r="AO1413" i="29"/>
  <c r="AN1413" i="29"/>
  <c r="AM1413" i="29"/>
  <c r="AL1413" i="29"/>
  <c r="AK1413" i="29"/>
  <c r="AJ1413" i="29"/>
  <c r="AI1413" i="29"/>
  <c r="AS1412" i="29"/>
  <c r="AR1412" i="29"/>
  <c r="AQ1412" i="29"/>
  <c r="AP1412" i="29"/>
  <c r="AO1412" i="29"/>
  <c r="AN1412" i="29"/>
  <c r="AM1412" i="29"/>
  <c r="AL1412" i="29"/>
  <c r="AK1412" i="29"/>
  <c r="AJ1412" i="29"/>
  <c r="AI1412" i="29"/>
  <c r="AS1411" i="29"/>
  <c r="AR1411" i="29"/>
  <c r="AQ1411" i="29"/>
  <c r="AP1411" i="29"/>
  <c r="AO1411" i="29"/>
  <c r="AN1411" i="29"/>
  <c r="AM1411" i="29"/>
  <c r="AL1411" i="29"/>
  <c r="AK1411" i="29"/>
  <c r="AJ1411" i="29"/>
  <c r="AI1411" i="29"/>
  <c r="AS1410" i="29"/>
  <c r="AR1410" i="29"/>
  <c r="AQ1410" i="29"/>
  <c r="AP1410" i="29"/>
  <c r="AO1410" i="29"/>
  <c r="AN1410" i="29"/>
  <c r="AM1410" i="29"/>
  <c r="AL1410" i="29"/>
  <c r="AK1410" i="29"/>
  <c r="AJ1410" i="29"/>
  <c r="AI1410" i="29"/>
  <c r="AS1409" i="29"/>
  <c r="AR1409" i="29"/>
  <c r="AQ1409" i="29"/>
  <c r="AP1409" i="29"/>
  <c r="AO1409" i="29"/>
  <c r="AN1409" i="29"/>
  <c r="AM1409" i="29"/>
  <c r="AL1409" i="29"/>
  <c r="AK1409" i="29"/>
  <c r="AJ1409" i="29"/>
  <c r="AI1409" i="29"/>
  <c r="AS1408" i="29"/>
  <c r="AR1408" i="29"/>
  <c r="AQ1408" i="29"/>
  <c r="AP1408" i="29"/>
  <c r="AO1408" i="29"/>
  <c r="AN1408" i="29"/>
  <c r="AM1408" i="29"/>
  <c r="AL1408" i="29"/>
  <c r="AK1408" i="29"/>
  <c r="AJ1408" i="29"/>
  <c r="AI1408" i="29"/>
  <c r="AS1407" i="29"/>
  <c r="AR1407" i="29"/>
  <c r="AQ1407" i="29"/>
  <c r="AP1407" i="29"/>
  <c r="AO1407" i="29"/>
  <c r="AN1407" i="29"/>
  <c r="AM1407" i="29"/>
  <c r="AL1407" i="29"/>
  <c r="AK1407" i="29"/>
  <c r="AJ1407" i="29"/>
  <c r="AI1407" i="29"/>
  <c r="AS1406" i="29"/>
  <c r="AR1406" i="29"/>
  <c r="AQ1406" i="29"/>
  <c r="AP1406" i="29"/>
  <c r="AO1406" i="29"/>
  <c r="AN1406" i="29"/>
  <c r="AM1406" i="29"/>
  <c r="AL1406" i="29"/>
  <c r="AK1406" i="29"/>
  <c r="AJ1406" i="29"/>
  <c r="AI1406" i="29"/>
  <c r="AS1405" i="29"/>
  <c r="AR1405" i="29"/>
  <c r="AQ1405" i="29"/>
  <c r="AP1405" i="29"/>
  <c r="AO1405" i="29"/>
  <c r="AN1405" i="29"/>
  <c r="AM1405" i="29"/>
  <c r="AL1405" i="29"/>
  <c r="AK1405" i="29"/>
  <c r="AJ1405" i="29"/>
  <c r="AI1405" i="29"/>
  <c r="AS1404" i="29"/>
  <c r="AR1404" i="29"/>
  <c r="AQ1404" i="29"/>
  <c r="AP1404" i="29"/>
  <c r="AO1404" i="29"/>
  <c r="AN1404" i="29"/>
  <c r="AM1404" i="29"/>
  <c r="AL1404" i="29"/>
  <c r="AK1404" i="29"/>
  <c r="AJ1404" i="29"/>
  <c r="AI1404" i="29"/>
  <c r="AS1403" i="29"/>
  <c r="AR1403" i="29"/>
  <c r="AQ1403" i="29"/>
  <c r="AP1403" i="29"/>
  <c r="AO1403" i="29"/>
  <c r="AN1403" i="29"/>
  <c r="AM1403" i="29"/>
  <c r="AL1403" i="29"/>
  <c r="AK1403" i="29"/>
  <c r="AJ1403" i="29"/>
  <c r="AI1403" i="29"/>
  <c r="AS1402" i="29"/>
  <c r="AR1402" i="29"/>
  <c r="AQ1402" i="29"/>
  <c r="AP1402" i="29"/>
  <c r="AO1402" i="29"/>
  <c r="AN1402" i="29"/>
  <c r="AM1402" i="29"/>
  <c r="AL1402" i="29"/>
  <c r="AK1402" i="29"/>
  <c r="AJ1402" i="29"/>
  <c r="AI1402" i="29"/>
  <c r="AS1401" i="29"/>
  <c r="AR1401" i="29"/>
  <c r="AQ1401" i="29"/>
  <c r="AP1401" i="29"/>
  <c r="AO1401" i="29"/>
  <c r="AN1401" i="29"/>
  <c r="AM1401" i="29"/>
  <c r="AL1401" i="29"/>
  <c r="AK1401" i="29"/>
  <c r="AJ1401" i="29"/>
  <c r="AI1401" i="29"/>
  <c r="AS1400" i="29"/>
  <c r="AR1400" i="29"/>
  <c r="AQ1400" i="29"/>
  <c r="AP1400" i="29"/>
  <c r="AO1400" i="29"/>
  <c r="AN1400" i="29"/>
  <c r="AM1400" i="29"/>
  <c r="AL1400" i="29"/>
  <c r="AK1400" i="29"/>
  <c r="AJ1400" i="29"/>
  <c r="AI1400" i="29"/>
  <c r="AS1399" i="29"/>
  <c r="AR1399" i="29"/>
  <c r="AQ1399" i="29"/>
  <c r="AP1399" i="29"/>
  <c r="AO1399" i="29"/>
  <c r="AN1399" i="29"/>
  <c r="AM1399" i="29"/>
  <c r="AL1399" i="29"/>
  <c r="AK1399" i="29"/>
  <c r="AJ1399" i="29"/>
  <c r="AI1399" i="29"/>
  <c r="AS1398" i="29"/>
  <c r="AR1398" i="29"/>
  <c r="AQ1398" i="29"/>
  <c r="AP1398" i="29"/>
  <c r="AO1398" i="29"/>
  <c r="AN1398" i="29"/>
  <c r="AM1398" i="29"/>
  <c r="AL1398" i="29"/>
  <c r="AK1398" i="29"/>
  <c r="AJ1398" i="29"/>
  <c r="AI1398" i="29"/>
  <c r="AS1397" i="29"/>
  <c r="AR1397" i="29"/>
  <c r="AQ1397" i="29"/>
  <c r="AP1397" i="29"/>
  <c r="AO1397" i="29"/>
  <c r="AN1397" i="29"/>
  <c r="AM1397" i="29"/>
  <c r="AL1397" i="29"/>
  <c r="AK1397" i="29"/>
  <c r="AJ1397" i="29"/>
  <c r="AI1397" i="29"/>
  <c r="AS1396" i="29"/>
  <c r="AR1396" i="29"/>
  <c r="AQ1396" i="29"/>
  <c r="AP1396" i="29"/>
  <c r="AO1396" i="29"/>
  <c r="AN1396" i="29"/>
  <c r="AM1396" i="29"/>
  <c r="AL1396" i="29"/>
  <c r="AK1396" i="29"/>
  <c r="AJ1396" i="29"/>
  <c r="AI1396" i="29"/>
  <c r="AS1395" i="29"/>
  <c r="AR1395" i="29"/>
  <c r="AQ1395" i="29"/>
  <c r="AP1395" i="29"/>
  <c r="AO1395" i="29"/>
  <c r="AN1395" i="29"/>
  <c r="AM1395" i="29"/>
  <c r="AL1395" i="29"/>
  <c r="AK1395" i="29"/>
  <c r="AJ1395" i="29"/>
  <c r="AI1395" i="29"/>
  <c r="AS1394" i="29"/>
  <c r="AR1394" i="29"/>
  <c r="AQ1394" i="29"/>
  <c r="AP1394" i="29"/>
  <c r="AO1394" i="29"/>
  <c r="AN1394" i="29"/>
  <c r="AM1394" i="29"/>
  <c r="AL1394" i="29"/>
  <c r="AK1394" i="29"/>
  <c r="AJ1394" i="29"/>
  <c r="AI1394" i="29"/>
  <c r="AS1393" i="29"/>
  <c r="AR1393" i="29"/>
  <c r="AQ1393" i="29"/>
  <c r="AP1393" i="29"/>
  <c r="AO1393" i="29"/>
  <c r="AN1393" i="29"/>
  <c r="AM1393" i="29"/>
  <c r="AL1393" i="29"/>
  <c r="AK1393" i="29"/>
  <c r="AJ1393" i="29"/>
  <c r="AI1393" i="29"/>
  <c r="AS1392" i="29"/>
  <c r="AR1392" i="29"/>
  <c r="AQ1392" i="29"/>
  <c r="AP1392" i="29"/>
  <c r="AO1392" i="29"/>
  <c r="AN1392" i="29"/>
  <c r="AM1392" i="29"/>
  <c r="AL1392" i="29"/>
  <c r="AK1392" i="29"/>
  <c r="AJ1392" i="29"/>
  <c r="AI1392" i="29"/>
  <c r="AS1391" i="29"/>
  <c r="AR1391" i="29"/>
  <c r="AQ1391" i="29"/>
  <c r="AP1391" i="29"/>
  <c r="AO1391" i="29"/>
  <c r="AN1391" i="29"/>
  <c r="AM1391" i="29"/>
  <c r="AL1391" i="29"/>
  <c r="AK1391" i="29"/>
  <c r="AJ1391" i="29"/>
  <c r="AI1391" i="29"/>
  <c r="AS1390" i="29"/>
  <c r="AR1390" i="29"/>
  <c r="AQ1390" i="29"/>
  <c r="AP1390" i="29"/>
  <c r="AO1390" i="29"/>
  <c r="AN1390" i="29"/>
  <c r="AM1390" i="29"/>
  <c r="AL1390" i="29"/>
  <c r="AK1390" i="29"/>
  <c r="AJ1390" i="29"/>
  <c r="AI1390" i="29"/>
  <c r="AS1389" i="29"/>
  <c r="AR1389" i="29"/>
  <c r="AQ1389" i="29"/>
  <c r="AP1389" i="29"/>
  <c r="AO1389" i="29"/>
  <c r="AN1389" i="29"/>
  <c r="AM1389" i="29"/>
  <c r="AL1389" i="29"/>
  <c r="AK1389" i="29"/>
  <c r="AJ1389" i="29"/>
  <c r="AI1389" i="29"/>
  <c r="AS1388" i="29"/>
  <c r="AR1388" i="29"/>
  <c r="AQ1388" i="29"/>
  <c r="AP1388" i="29"/>
  <c r="AO1388" i="29"/>
  <c r="AN1388" i="29"/>
  <c r="AM1388" i="29"/>
  <c r="AL1388" i="29"/>
  <c r="AK1388" i="29"/>
  <c r="AJ1388" i="29"/>
  <c r="AI1388" i="29"/>
  <c r="AS1387" i="29"/>
  <c r="AR1387" i="29"/>
  <c r="AQ1387" i="29"/>
  <c r="AP1387" i="29"/>
  <c r="AO1387" i="29"/>
  <c r="AN1387" i="29"/>
  <c r="AM1387" i="29"/>
  <c r="AL1387" i="29"/>
  <c r="AK1387" i="29"/>
  <c r="AJ1387" i="29"/>
  <c r="AI1387" i="29"/>
  <c r="AS1386" i="29"/>
  <c r="AR1386" i="29"/>
  <c r="AQ1386" i="29"/>
  <c r="AP1386" i="29"/>
  <c r="AO1386" i="29"/>
  <c r="AN1386" i="29"/>
  <c r="AM1386" i="29"/>
  <c r="AL1386" i="29"/>
  <c r="AK1386" i="29"/>
  <c r="AJ1386" i="29"/>
  <c r="AI1386" i="29"/>
  <c r="AS1385" i="29"/>
  <c r="AR1385" i="29"/>
  <c r="AQ1385" i="29"/>
  <c r="AP1385" i="29"/>
  <c r="AO1385" i="29"/>
  <c r="AN1385" i="29"/>
  <c r="AM1385" i="29"/>
  <c r="AL1385" i="29"/>
  <c r="AK1385" i="29"/>
  <c r="AJ1385" i="29"/>
  <c r="AI1385" i="29"/>
  <c r="AS1384" i="29"/>
  <c r="AR1384" i="29"/>
  <c r="AQ1384" i="29"/>
  <c r="AP1384" i="29"/>
  <c r="AO1384" i="29"/>
  <c r="AN1384" i="29"/>
  <c r="AM1384" i="29"/>
  <c r="AL1384" i="29"/>
  <c r="AK1384" i="29"/>
  <c r="AJ1384" i="29"/>
  <c r="AI1384" i="29"/>
  <c r="AS1383" i="29"/>
  <c r="AR1383" i="29"/>
  <c r="AQ1383" i="29"/>
  <c r="AP1383" i="29"/>
  <c r="AO1383" i="29"/>
  <c r="AN1383" i="29"/>
  <c r="AM1383" i="29"/>
  <c r="AL1383" i="29"/>
  <c r="AK1383" i="29"/>
  <c r="AJ1383" i="29"/>
  <c r="AI1383" i="29"/>
  <c r="AS1382" i="29"/>
  <c r="AR1382" i="29"/>
  <c r="AQ1382" i="29"/>
  <c r="AP1382" i="29"/>
  <c r="AO1382" i="29"/>
  <c r="AN1382" i="29"/>
  <c r="AM1382" i="29"/>
  <c r="AL1382" i="29"/>
  <c r="AK1382" i="29"/>
  <c r="AJ1382" i="29"/>
  <c r="AI1382" i="29"/>
  <c r="AS1381" i="29"/>
  <c r="AR1381" i="29"/>
  <c r="AQ1381" i="29"/>
  <c r="AP1381" i="29"/>
  <c r="AO1381" i="29"/>
  <c r="AN1381" i="29"/>
  <c r="AM1381" i="29"/>
  <c r="AL1381" i="29"/>
  <c r="AK1381" i="29"/>
  <c r="AJ1381" i="29"/>
  <c r="AI1381" i="29"/>
  <c r="AS1380" i="29"/>
  <c r="AR1380" i="29"/>
  <c r="AQ1380" i="29"/>
  <c r="AP1380" i="29"/>
  <c r="AO1380" i="29"/>
  <c r="AN1380" i="29"/>
  <c r="AM1380" i="29"/>
  <c r="AL1380" i="29"/>
  <c r="AK1380" i="29"/>
  <c r="AJ1380" i="29"/>
  <c r="AI1380" i="29"/>
  <c r="AS1379" i="29"/>
  <c r="AR1379" i="29"/>
  <c r="AQ1379" i="29"/>
  <c r="AP1379" i="29"/>
  <c r="AO1379" i="29"/>
  <c r="AN1379" i="29"/>
  <c r="AM1379" i="29"/>
  <c r="AL1379" i="29"/>
  <c r="AK1379" i="29"/>
  <c r="AJ1379" i="29"/>
  <c r="AI1379" i="29"/>
  <c r="AS1378" i="29"/>
  <c r="AR1378" i="29"/>
  <c r="AQ1378" i="29"/>
  <c r="AP1378" i="29"/>
  <c r="AO1378" i="29"/>
  <c r="AN1378" i="29"/>
  <c r="AM1378" i="29"/>
  <c r="AL1378" i="29"/>
  <c r="AK1378" i="29"/>
  <c r="AJ1378" i="29"/>
  <c r="AI1378" i="29"/>
  <c r="AS1377" i="29"/>
  <c r="AR1377" i="29"/>
  <c r="AQ1377" i="29"/>
  <c r="AP1377" i="29"/>
  <c r="AO1377" i="29"/>
  <c r="AN1377" i="29"/>
  <c r="AM1377" i="29"/>
  <c r="AL1377" i="29"/>
  <c r="AK1377" i="29"/>
  <c r="AJ1377" i="29"/>
  <c r="AI1377" i="29"/>
  <c r="AS1376" i="29"/>
  <c r="AR1376" i="29"/>
  <c r="AQ1376" i="29"/>
  <c r="AP1376" i="29"/>
  <c r="AO1376" i="29"/>
  <c r="AN1376" i="29"/>
  <c r="AM1376" i="29"/>
  <c r="AL1376" i="29"/>
  <c r="AK1376" i="29"/>
  <c r="AJ1376" i="29"/>
  <c r="AI1376" i="29"/>
  <c r="AS1375" i="29"/>
  <c r="AR1375" i="29"/>
  <c r="AQ1375" i="29"/>
  <c r="AP1375" i="29"/>
  <c r="AO1375" i="29"/>
  <c r="AN1375" i="29"/>
  <c r="AM1375" i="29"/>
  <c r="AL1375" i="29"/>
  <c r="AK1375" i="29"/>
  <c r="AJ1375" i="29"/>
  <c r="AI1375" i="29"/>
  <c r="AS1374" i="29"/>
  <c r="AR1374" i="29"/>
  <c r="AQ1374" i="29"/>
  <c r="AP1374" i="29"/>
  <c r="AO1374" i="29"/>
  <c r="AN1374" i="29"/>
  <c r="AM1374" i="29"/>
  <c r="AL1374" i="29"/>
  <c r="AK1374" i="29"/>
  <c r="AJ1374" i="29"/>
  <c r="AI1374" i="29"/>
  <c r="AS1373" i="29"/>
  <c r="AR1373" i="29"/>
  <c r="AQ1373" i="29"/>
  <c r="AP1373" i="29"/>
  <c r="AO1373" i="29"/>
  <c r="AN1373" i="29"/>
  <c r="AM1373" i="29"/>
  <c r="AL1373" i="29"/>
  <c r="AK1373" i="29"/>
  <c r="AJ1373" i="29"/>
  <c r="AI1373" i="29"/>
  <c r="AS1372" i="29"/>
  <c r="AR1372" i="29"/>
  <c r="AQ1372" i="29"/>
  <c r="AP1372" i="29"/>
  <c r="AO1372" i="29"/>
  <c r="AN1372" i="29"/>
  <c r="AM1372" i="29"/>
  <c r="AL1372" i="29"/>
  <c r="AK1372" i="29"/>
  <c r="AJ1372" i="29"/>
  <c r="AI1372" i="29"/>
  <c r="AS1371" i="29"/>
  <c r="AR1371" i="29"/>
  <c r="AQ1371" i="29"/>
  <c r="AP1371" i="29"/>
  <c r="AO1371" i="29"/>
  <c r="AN1371" i="29"/>
  <c r="AM1371" i="29"/>
  <c r="AL1371" i="29"/>
  <c r="AK1371" i="29"/>
  <c r="AJ1371" i="29"/>
  <c r="AI1371" i="29"/>
  <c r="AS1370" i="29"/>
  <c r="AR1370" i="29"/>
  <c r="AQ1370" i="29"/>
  <c r="AP1370" i="29"/>
  <c r="AO1370" i="29"/>
  <c r="AN1370" i="29"/>
  <c r="AM1370" i="29"/>
  <c r="AL1370" i="29"/>
  <c r="AK1370" i="29"/>
  <c r="AJ1370" i="29"/>
  <c r="AI1370" i="29"/>
  <c r="AS1369" i="29"/>
  <c r="AR1369" i="29"/>
  <c r="AQ1369" i="29"/>
  <c r="AP1369" i="29"/>
  <c r="AO1369" i="29"/>
  <c r="AN1369" i="29"/>
  <c r="AM1369" i="29"/>
  <c r="AL1369" i="29"/>
  <c r="AK1369" i="29"/>
  <c r="AJ1369" i="29"/>
  <c r="AI1369" i="29"/>
  <c r="AS1368" i="29"/>
  <c r="AR1368" i="29"/>
  <c r="AQ1368" i="29"/>
  <c r="AP1368" i="29"/>
  <c r="AO1368" i="29"/>
  <c r="AN1368" i="29"/>
  <c r="AM1368" i="29"/>
  <c r="AL1368" i="29"/>
  <c r="AK1368" i="29"/>
  <c r="AJ1368" i="29"/>
  <c r="AI1368" i="29"/>
  <c r="AS1367" i="29"/>
  <c r="AR1367" i="29"/>
  <c r="AQ1367" i="29"/>
  <c r="AP1367" i="29"/>
  <c r="AO1367" i="29"/>
  <c r="AN1367" i="29"/>
  <c r="AM1367" i="29"/>
  <c r="AL1367" i="29"/>
  <c r="AK1367" i="29"/>
  <c r="AJ1367" i="29"/>
  <c r="AI1367" i="29"/>
  <c r="AS1366" i="29"/>
  <c r="AR1366" i="29"/>
  <c r="AQ1366" i="29"/>
  <c r="AP1366" i="29"/>
  <c r="AO1366" i="29"/>
  <c r="AN1366" i="29"/>
  <c r="AM1366" i="29"/>
  <c r="AL1366" i="29"/>
  <c r="AK1366" i="29"/>
  <c r="AJ1366" i="29"/>
  <c r="AI1366" i="29"/>
  <c r="AS1365" i="29"/>
  <c r="AR1365" i="29"/>
  <c r="AQ1365" i="29"/>
  <c r="AP1365" i="29"/>
  <c r="AO1365" i="29"/>
  <c r="AN1365" i="29"/>
  <c r="AM1365" i="29"/>
  <c r="AL1365" i="29"/>
  <c r="AK1365" i="29"/>
  <c r="AJ1365" i="29"/>
  <c r="AI1365" i="29"/>
  <c r="AS1364" i="29"/>
  <c r="AR1364" i="29"/>
  <c r="AQ1364" i="29"/>
  <c r="AP1364" i="29"/>
  <c r="AO1364" i="29"/>
  <c r="AN1364" i="29"/>
  <c r="AM1364" i="29"/>
  <c r="AL1364" i="29"/>
  <c r="AK1364" i="29"/>
  <c r="AJ1364" i="29"/>
  <c r="AI1364" i="29"/>
  <c r="AS1363" i="29"/>
  <c r="AR1363" i="29"/>
  <c r="AQ1363" i="29"/>
  <c r="AP1363" i="29"/>
  <c r="AO1363" i="29"/>
  <c r="AN1363" i="29"/>
  <c r="AM1363" i="29"/>
  <c r="AL1363" i="29"/>
  <c r="AK1363" i="29"/>
  <c r="AJ1363" i="29"/>
  <c r="AI1363" i="29"/>
  <c r="AS1362" i="29"/>
  <c r="AR1362" i="29"/>
  <c r="AQ1362" i="29"/>
  <c r="AP1362" i="29"/>
  <c r="AO1362" i="29"/>
  <c r="AN1362" i="29"/>
  <c r="AM1362" i="29"/>
  <c r="AL1362" i="29"/>
  <c r="AK1362" i="29"/>
  <c r="AJ1362" i="29"/>
  <c r="AI1362" i="29"/>
  <c r="AS1361" i="29"/>
  <c r="AR1361" i="29"/>
  <c r="AQ1361" i="29"/>
  <c r="AP1361" i="29"/>
  <c r="AO1361" i="29"/>
  <c r="AN1361" i="29"/>
  <c r="AM1361" i="29"/>
  <c r="AL1361" i="29"/>
  <c r="AK1361" i="29"/>
  <c r="AJ1361" i="29"/>
  <c r="AI1361" i="29"/>
  <c r="AS1360" i="29"/>
  <c r="AR1360" i="29"/>
  <c r="AQ1360" i="29"/>
  <c r="AP1360" i="29"/>
  <c r="AO1360" i="29"/>
  <c r="AN1360" i="29"/>
  <c r="AM1360" i="29"/>
  <c r="AL1360" i="29"/>
  <c r="AK1360" i="29"/>
  <c r="AJ1360" i="29"/>
  <c r="AI1360" i="29"/>
  <c r="AS1359" i="29"/>
  <c r="AR1359" i="29"/>
  <c r="AQ1359" i="29"/>
  <c r="AP1359" i="29"/>
  <c r="AO1359" i="29"/>
  <c r="AN1359" i="29"/>
  <c r="AM1359" i="29"/>
  <c r="AL1359" i="29"/>
  <c r="AK1359" i="29"/>
  <c r="AJ1359" i="29"/>
  <c r="AI1359" i="29"/>
  <c r="AS1358" i="29"/>
  <c r="AR1358" i="29"/>
  <c r="AQ1358" i="29"/>
  <c r="AP1358" i="29"/>
  <c r="AO1358" i="29"/>
  <c r="AN1358" i="29"/>
  <c r="AM1358" i="29"/>
  <c r="AL1358" i="29"/>
  <c r="AK1358" i="29"/>
  <c r="AJ1358" i="29"/>
  <c r="AI1358" i="29"/>
  <c r="AS1357" i="29"/>
  <c r="AR1357" i="29"/>
  <c r="AQ1357" i="29"/>
  <c r="AP1357" i="29"/>
  <c r="AO1357" i="29"/>
  <c r="AN1357" i="29"/>
  <c r="AM1357" i="29"/>
  <c r="AL1357" i="29"/>
  <c r="AK1357" i="29"/>
  <c r="AJ1357" i="29"/>
  <c r="AI1357" i="29"/>
  <c r="AS1356" i="29"/>
  <c r="AR1356" i="29"/>
  <c r="AQ1356" i="29"/>
  <c r="AP1356" i="29"/>
  <c r="AO1356" i="29"/>
  <c r="AN1356" i="29"/>
  <c r="AM1356" i="29"/>
  <c r="AL1356" i="29"/>
  <c r="AK1356" i="29"/>
  <c r="AJ1356" i="29"/>
  <c r="AI1356" i="29"/>
  <c r="AS1355" i="29"/>
  <c r="AR1355" i="29"/>
  <c r="AQ1355" i="29"/>
  <c r="AP1355" i="29"/>
  <c r="AO1355" i="29"/>
  <c r="AN1355" i="29"/>
  <c r="AM1355" i="29"/>
  <c r="AL1355" i="29"/>
  <c r="AK1355" i="29"/>
  <c r="AJ1355" i="29"/>
  <c r="AI1355" i="29"/>
  <c r="AS1354" i="29"/>
  <c r="AR1354" i="29"/>
  <c r="AQ1354" i="29"/>
  <c r="AP1354" i="29"/>
  <c r="AO1354" i="29"/>
  <c r="AN1354" i="29"/>
  <c r="AM1354" i="29"/>
  <c r="AL1354" i="29"/>
  <c r="AK1354" i="29"/>
  <c r="AJ1354" i="29"/>
  <c r="AI1354" i="29"/>
  <c r="AS1353" i="29"/>
  <c r="AR1353" i="29"/>
  <c r="AQ1353" i="29"/>
  <c r="AP1353" i="29"/>
  <c r="AO1353" i="29"/>
  <c r="AN1353" i="29"/>
  <c r="AM1353" i="29"/>
  <c r="AL1353" i="29"/>
  <c r="AK1353" i="29"/>
  <c r="AJ1353" i="29"/>
  <c r="AI1353" i="29"/>
  <c r="AS1352" i="29"/>
  <c r="AR1352" i="29"/>
  <c r="AQ1352" i="29"/>
  <c r="AP1352" i="29"/>
  <c r="AO1352" i="29"/>
  <c r="AN1352" i="29"/>
  <c r="AM1352" i="29"/>
  <c r="AL1352" i="29"/>
  <c r="AK1352" i="29"/>
  <c r="AJ1352" i="29"/>
  <c r="AI1352" i="29"/>
  <c r="AS1351" i="29"/>
  <c r="AR1351" i="29"/>
  <c r="AQ1351" i="29"/>
  <c r="AP1351" i="29"/>
  <c r="AO1351" i="29"/>
  <c r="AN1351" i="29"/>
  <c r="AM1351" i="29"/>
  <c r="AL1351" i="29"/>
  <c r="AK1351" i="29"/>
  <c r="AJ1351" i="29"/>
  <c r="AI1351" i="29"/>
  <c r="AS1350" i="29"/>
  <c r="AR1350" i="29"/>
  <c r="AQ1350" i="29"/>
  <c r="AP1350" i="29"/>
  <c r="AO1350" i="29"/>
  <c r="AN1350" i="29"/>
  <c r="AM1350" i="29"/>
  <c r="AL1350" i="29"/>
  <c r="AK1350" i="29"/>
  <c r="AJ1350" i="29"/>
  <c r="AI1350" i="29"/>
  <c r="AS1349" i="29"/>
  <c r="AR1349" i="29"/>
  <c r="AQ1349" i="29"/>
  <c r="AP1349" i="29"/>
  <c r="AO1349" i="29"/>
  <c r="AN1349" i="29"/>
  <c r="AM1349" i="29"/>
  <c r="AL1349" i="29"/>
  <c r="AK1349" i="29"/>
  <c r="AJ1349" i="29"/>
  <c r="AI1349" i="29"/>
  <c r="AS1348" i="29"/>
  <c r="AR1348" i="29"/>
  <c r="AQ1348" i="29"/>
  <c r="AP1348" i="29"/>
  <c r="AO1348" i="29"/>
  <c r="AN1348" i="29"/>
  <c r="AM1348" i="29"/>
  <c r="AL1348" i="29"/>
  <c r="AK1348" i="29"/>
  <c r="AJ1348" i="29"/>
  <c r="AI1348" i="29"/>
  <c r="AS1347" i="29"/>
  <c r="AR1347" i="29"/>
  <c r="AQ1347" i="29"/>
  <c r="AP1347" i="29"/>
  <c r="AO1347" i="29"/>
  <c r="AN1347" i="29"/>
  <c r="AM1347" i="29"/>
  <c r="AL1347" i="29"/>
  <c r="AK1347" i="29"/>
  <c r="AJ1347" i="29"/>
  <c r="AI1347" i="29"/>
  <c r="AS1346" i="29"/>
  <c r="AR1346" i="29"/>
  <c r="AQ1346" i="29"/>
  <c r="AP1346" i="29"/>
  <c r="AO1346" i="29"/>
  <c r="AN1346" i="29"/>
  <c r="AM1346" i="29"/>
  <c r="AL1346" i="29"/>
  <c r="AK1346" i="29"/>
  <c r="AJ1346" i="29"/>
  <c r="AI1346" i="29"/>
  <c r="AS1345" i="29"/>
  <c r="AR1345" i="29"/>
  <c r="AQ1345" i="29"/>
  <c r="AP1345" i="29"/>
  <c r="AO1345" i="29"/>
  <c r="AN1345" i="29"/>
  <c r="AM1345" i="29"/>
  <c r="AL1345" i="29"/>
  <c r="AK1345" i="29"/>
  <c r="AJ1345" i="29"/>
  <c r="AI1345" i="29"/>
  <c r="AS1344" i="29"/>
  <c r="AR1344" i="29"/>
  <c r="AQ1344" i="29"/>
  <c r="AP1344" i="29"/>
  <c r="AO1344" i="29"/>
  <c r="AN1344" i="29"/>
  <c r="AM1344" i="29"/>
  <c r="AL1344" i="29"/>
  <c r="AK1344" i="29"/>
  <c r="AJ1344" i="29"/>
  <c r="AI1344" i="29"/>
  <c r="AS1343" i="29"/>
  <c r="AR1343" i="29"/>
  <c r="AQ1343" i="29"/>
  <c r="AP1343" i="29"/>
  <c r="AO1343" i="29"/>
  <c r="AN1343" i="29"/>
  <c r="AM1343" i="29"/>
  <c r="AL1343" i="29"/>
  <c r="AK1343" i="29"/>
  <c r="AJ1343" i="29"/>
  <c r="AI1343" i="29"/>
  <c r="AS1342" i="29"/>
  <c r="AR1342" i="29"/>
  <c r="AQ1342" i="29"/>
  <c r="AP1342" i="29"/>
  <c r="AO1342" i="29"/>
  <c r="AN1342" i="29"/>
  <c r="AM1342" i="29"/>
  <c r="AL1342" i="29"/>
  <c r="AK1342" i="29"/>
  <c r="AJ1342" i="29"/>
  <c r="AI1342" i="29"/>
  <c r="AS1341" i="29"/>
  <c r="AR1341" i="29"/>
  <c r="AQ1341" i="29"/>
  <c r="AP1341" i="29"/>
  <c r="AO1341" i="29"/>
  <c r="AN1341" i="29"/>
  <c r="AM1341" i="29"/>
  <c r="AL1341" i="29"/>
  <c r="AK1341" i="29"/>
  <c r="AJ1341" i="29"/>
  <c r="AI1341" i="29"/>
  <c r="AS1340" i="29"/>
  <c r="AR1340" i="29"/>
  <c r="AQ1340" i="29"/>
  <c r="AP1340" i="29"/>
  <c r="AO1340" i="29"/>
  <c r="AN1340" i="29"/>
  <c r="AM1340" i="29"/>
  <c r="AL1340" i="29"/>
  <c r="AK1340" i="29"/>
  <c r="AJ1340" i="29"/>
  <c r="AI1340" i="29"/>
  <c r="AS1339" i="29"/>
  <c r="AR1339" i="29"/>
  <c r="AQ1339" i="29"/>
  <c r="AP1339" i="29"/>
  <c r="AO1339" i="29"/>
  <c r="AN1339" i="29"/>
  <c r="AM1339" i="29"/>
  <c r="AL1339" i="29"/>
  <c r="AK1339" i="29"/>
  <c r="AJ1339" i="29"/>
  <c r="AI1339" i="29"/>
  <c r="AS1338" i="29"/>
  <c r="AR1338" i="29"/>
  <c r="AQ1338" i="29"/>
  <c r="AP1338" i="29"/>
  <c r="AO1338" i="29"/>
  <c r="AN1338" i="29"/>
  <c r="AM1338" i="29"/>
  <c r="AL1338" i="29"/>
  <c r="AK1338" i="29"/>
  <c r="AJ1338" i="29"/>
  <c r="AI1338" i="29"/>
  <c r="AS1337" i="29"/>
  <c r="AR1337" i="29"/>
  <c r="AQ1337" i="29"/>
  <c r="AP1337" i="29"/>
  <c r="AO1337" i="29"/>
  <c r="AN1337" i="29"/>
  <c r="AM1337" i="29"/>
  <c r="AL1337" i="29"/>
  <c r="AK1337" i="29"/>
  <c r="AJ1337" i="29"/>
  <c r="AI1337" i="29"/>
  <c r="AS1336" i="29"/>
  <c r="AR1336" i="29"/>
  <c r="AQ1336" i="29"/>
  <c r="AP1336" i="29"/>
  <c r="AO1336" i="29"/>
  <c r="AN1336" i="29"/>
  <c r="AM1336" i="29"/>
  <c r="AL1336" i="29"/>
  <c r="AK1336" i="29"/>
  <c r="AJ1336" i="29"/>
  <c r="AI1336" i="29"/>
  <c r="AS1335" i="29"/>
  <c r="AR1335" i="29"/>
  <c r="AQ1335" i="29"/>
  <c r="AP1335" i="29"/>
  <c r="AO1335" i="29"/>
  <c r="AN1335" i="29"/>
  <c r="AM1335" i="29"/>
  <c r="AL1335" i="29"/>
  <c r="AK1335" i="29"/>
  <c r="AJ1335" i="29"/>
  <c r="AI1335" i="29"/>
  <c r="AS1334" i="29"/>
  <c r="AR1334" i="29"/>
  <c r="AQ1334" i="29"/>
  <c r="AP1334" i="29"/>
  <c r="AO1334" i="29"/>
  <c r="AN1334" i="29"/>
  <c r="AM1334" i="29"/>
  <c r="AL1334" i="29"/>
  <c r="AK1334" i="29"/>
  <c r="AJ1334" i="29"/>
  <c r="AI1334" i="29"/>
  <c r="AS1333" i="29"/>
  <c r="AR1333" i="29"/>
  <c r="AQ1333" i="29"/>
  <c r="AP1333" i="29"/>
  <c r="AO1333" i="29"/>
  <c r="AN1333" i="29"/>
  <c r="AM1333" i="29"/>
  <c r="AL1333" i="29"/>
  <c r="AK1333" i="29"/>
  <c r="AJ1333" i="29"/>
  <c r="AI1333" i="29"/>
  <c r="AS1332" i="29"/>
  <c r="AR1332" i="29"/>
  <c r="AQ1332" i="29"/>
  <c r="AP1332" i="29"/>
  <c r="AO1332" i="29"/>
  <c r="AN1332" i="29"/>
  <c r="AM1332" i="29"/>
  <c r="AL1332" i="29"/>
  <c r="AK1332" i="29"/>
  <c r="AJ1332" i="29"/>
  <c r="AI1332" i="29"/>
  <c r="AS1331" i="29"/>
  <c r="AR1331" i="29"/>
  <c r="AQ1331" i="29"/>
  <c r="AP1331" i="29"/>
  <c r="AO1331" i="29"/>
  <c r="AN1331" i="29"/>
  <c r="AM1331" i="29"/>
  <c r="AL1331" i="29"/>
  <c r="AK1331" i="29"/>
  <c r="AJ1331" i="29"/>
  <c r="AI1331" i="29"/>
  <c r="AS1330" i="29"/>
  <c r="AR1330" i="29"/>
  <c r="AQ1330" i="29"/>
  <c r="AP1330" i="29"/>
  <c r="AO1330" i="29"/>
  <c r="AN1330" i="29"/>
  <c r="AM1330" i="29"/>
  <c r="AL1330" i="29"/>
  <c r="AK1330" i="29"/>
  <c r="AJ1330" i="29"/>
  <c r="AI1330" i="29"/>
  <c r="AS1329" i="29"/>
  <c r="AR1329" i="29"/>
  <c r="AQ1329" i="29"/>
  <c r="AP1329" i="29"/>
  <c r="AO1329" i="29"/>
  <c r="AN1329" i="29"/>
  <c r="AM1329" i="29"/>
  <c r="AL1329" i="29"/>
  <c r="AK1329" i="29"/>
  <c r="AJ1329" i="29"/>
  <c r="AI1329" i="29"/>
  <c r="AS1328" i="29"/>
  <c r="AR1328" i="29"/>
  <c r="AQ1328" i="29"/>
  <c r="AP1328" i="29"/>
  <c r="AO1328" i="29"/>
  <c r="AN1328" i="29"/>
  <c r="AM1328" i="29"/>
  <c r="AL1328" i="29"/>
  <c r="AK1328" i="29"/>
  <c r="AJ1328" i="29"/>
  <c r="AI1328" i="29"/>
  <c r="AS1327" i="29"/>
  <c r="AR1327" i="29"/>
  <c r="AQ1327" i="29"/>
  <c r="AP1327" i="29"/>
  <c r="AO1327" i="29"/>
  <c r="AN1327" i="29"/>
  <c r="AM1327" i="29"/>
  <c r="AL1327" i="29"/>
  <c r="AK1327" i="29"/>
  <c r="AJ1327" i="29"/>
  <c r="AI1327" i="29"/>
  <c r="AS1326" i="29"/>
  <c r="AR1326" i="29"/>
  <c r="AQ1326" i="29"/>
  <c r="AP1326" i="29"/>
  <c r="AO1326" i="29"/>
  <c r="AN1326" i="29"/>
  <c r="AM1326" i="29"/>
  <c r="AL1326" i="29"/>
  <c r="AK1326" i="29"/>
  <c r="AJ1326" i="29"/>
  <c r="AI1326" i="29"/>
  <c r="AS1325" i="29"/>
  <c r="AR1325" i="29"/>
  <c r="AQ1325" i="29"/>
  <c r="AP1325" i="29"/>
  <c r="AO1325" i="29"/>
  <c r="AN1325" i="29"/>
  <c r="AM1325" i="29"/>
  <c r="AL1325" i="29"/>
  <c r="AK1325" i="29"/>
  <c r="AJ1325" i="29"/>
  <c r="AI1325" i="29"/>
  <c r="AS1324" i="29"/>
  <c r="AR1324" i="29"/>
  <c r="AQ1324" i="29"/>
  <c r="AP1324" i="29"/>
  <c r="AO1324" i="29"/>
  <c r="AN1324" i="29"/>
  <c r="AM1324" i="29"/>
  <c r="AL1324" i="29"/>
  <c r="AK1324" i="29"/>
  <c r="AJ1324" i="29"/>
  <c r="AI1324" i="29"/>
  <c r="AS1323" i="29"/>
  <c r="AR1323" i="29"/>
  <c r="AQ1323" i="29"/>
  <c r="AP1323" i="29"/>
  <c r="AO1323" i="29"/>
  <c r="AN1323" i="29"/>
  <c r="AM1323" i="29"/>
  <c r="AL1323" i="29"/>
  <c r="AK1323" i="29"/>
  <c r="AJ1323" i="29"/>
  <c r="AI1323" i="29"/>
  <c r="AS1322" i="29"/>
  <c r="AR1322" i="29"/>
  <c r="AQ1322" i="29"/>
  <c r="AP1322" i="29"/>
  <c r="AO1322" i="29"/>
  <c r="AN1322" i="29"/>
  <c r="AM1322" i="29"/>
  <c r="AL1322" i="29"/>
  <c r="AK1322" i="29"/>
  <c r="AJ1322" i="29"/>
  <c r="AI1322" i="29"/>
  <c r="AS1321" i="29"/>
  <c r="AR1321" i="29"/>
  <c r="AQ1321" i="29"/>
  <c r="AP1321" i="29"/>
  <c r="AO1321" i="29"/>
  <c r="AN1321" i="29"/>
  <c r="AM1321" i="29"/>
  <c r="AL1321" i="29"/>
  <c r="AK1321" i="29"/>
  <c r="AJ1321" i="29"/>
  <c r="AI1321" i="29"/>
  <c r="AS1320" i="29"/>
  <c r="AR1320" i="29"/>
  <c r="AQ1320" i="29"/>
  <c r="AP1320" i="29"/>
  <c r="AO1320" i="29"/>
  <c r="AN1320" i="29"/>
  <c r="AM1320" i="29"/>
  <c r="AL1320" i="29"/>
  <c r="AK1320" i="29"/>
  <c r="AJ1320" i="29"/>
  <c r="AI1320" i="29"/>
  <c r="AS1319" i="29"/>
  <c r="AR1319" i="29"/>
  <c r="AQ1319" i="29"/>
  <c r="AP1319" i="29"/>
  <c r="AO1319" i="29"/>
  <c r="AN1319" i="29"/>
  <c r="AM1319" i="29"/>
  <c r="AL1319" i="29"/>
  <c r="AK1319" i="29"/>
  <c r="AJ1319" i="29"/>
  <c r="AI1319" i="29"/>
  <c r="AS1318" i="29"/>
  <c r="AR1318" i="29"/>
  <c r="AQ1318" i="29"/>
  <c r="AP1318" i="29"/>
  <c r="AO1318" i="29"/>
  <c r="AN1318" i="29"/>
  <c r="AM1318" i="29"/>
  <c r="AL1318" i="29"/>
  <c r="AK1318" i="29"/>
  <c r="AJ1318" i="29"/>
  <c r="AI1318" i="29"/>
  <c r="AS1317" i="29"/>
  <c r="AR1317" i="29"/>
  <c r="AQ1317" i="29"/>
  <c r="AP1317" i="29"/>
  <c r="AO1317" i="29"/>
  <c r="AN1317" i="29"/>
  <c r="AM1317" i="29"/>
  <c r="AL1317" i="29"/>
  <c r="AK1317" i="29"/>
  <c r="AJ1317" i="29"/>
  <c r="AI1317" i="29"/>
  <c r="AS1316" i="29"/>
  <c r="AR1316" i="29"/>
  <c r="AQ1316" i="29"/>
  <c r="AP1316" i="29"/>
  <c r="AO1316" i="29"/>
  <c r="AN1316" i="29"/>
  <c r="AM1316" i="29"/>
  <c r="AL1316" i="29"/>
  <c r="AK1316" i="29"/>
  <c r="AJ1316" i="29"/>
  <c r="AI1316" i="29"/>
  <c r="AS1315" i="29"/>
  <c r="AR1315" i="29"/>
  <c r="AQ1315" i="29"/>
  <c r="AP1315" i="29"/>
  <c r="AO1315" i="29"/>
  <c r="AN1315" i="29"/>
  <c r="AM1315" i="29"/>
  <c r="AL1315" i="29"/>
  <c r="AK1315" i="29"/>
  <c r="AJ1315" i="29"/>
  <c r="AI1315" i="29"/>
  <c r="AS1314" i="29"/>
  <c r="AR1314" i="29"/>
  <c r="AQ1314" i="29"/>
  <c r="AP1314" i="29"/>
  <c r="AO1314" i="29"/>
  <c r="AN1314" i="29"/>
  <c r="AM1314" i="29"/>
  <c r="AL1314" i="29"/>
  <c r="AK1314" i="29"/>
  <c r="AJ1314" i="29"/>
  <c r="AI1314" i="29"/>
  <c r="AS1313" i="29"/>
  <c r="AR1313" i="29"/>
  <c r="AQ1313" i="29"/>
  <c r="AP1313" i="29"/>
  <c r="AO1313" i="29"/>
  <c r="AN1313" i="29"/>
  <c r="AM1313" i="29"/>
  <c r="AL1313" i="29"/>
  <c r="AK1313" i="29"/>
  <c r="AJ1313" i="29"/>
  <c r="AI1313" i="29"/>
  <c r="AS1312" i="29"/>
  <c r="AR1312" i="29"/>
  <c r="AQ1312" i="29"/>
  <c r="AP1312" i="29"/>
  <c r="AO1312" i="29"/>
  <c r="AN1312" i="29"/>
  <c r="AM1312" i="29"/>
  <c r="AL1312" i="29"/>
  <c r="AK1312" i="29"/>
  <c r="AJ1312" i="29"/>
  <c r="AI1312" i="29"/>
  <c r="AS1311" i="29"/>
  <c r="AR1311" i="29"/>
  <c r="AQ1311" i="29"/>
  <c r="AP1311" i="29"/>
  <c r="AO1311" i="29"/>
  <c r="AN1311" i="29"/>
  <c r="AM1311" i="29"/>
  <c r="AL1311" i="29"/>
  <c r="AK1311" i="29"/>
  <c r="AJ1311" i="29"/>
  <c r="AI1311" i="29"/>
  <c r="AS1310" i="29"/>
  <c r="AR1310" i="29"/>
  <c r="AQ1310" i="29"/>
  <c r="AP1310" i="29"/>
  <c r="AO1310" i="29"/>
  <c r="AN1310" i="29"/>
  <c r="AM1310" i="29"/>
  <c r="AL1310" i="29"/>
  <c r="AK1310" i="29"/>
  <c r="AJ1310" i="29"/>
  <c r="AI1310" i="29"/>
  <c r="AS1309" i="29"/>
  <c r="AR1309" i="29"/>
  <c r="AQ1309" i="29"/>
  <c r="AP1309" i="29"/>
  <c r="AO1309" i="29"/>
  <c r="AN1309" i="29"/>
  <c r="AM1309" i="29"/>
  <c r="AL1309" i="29"/>
  <c r="AK1309" i="29"/>
  <c r="AJ1309" i="29"/>
  <c r="AI1309" i="29"/>
  <c r="AS1308" i="29"/>
  <c r="AR1308" i="29"/>
  <c r="AQ1308" i="29"/>
  <c r="AP1308" i="29"/>
  <c r="AO1308" i="29"/>
  <c r="AN1308" i="29"/>
  <c r="AM1308" i="29"/>
  <c r="AL1308" i="29"/>
  <c r="AK1308" i="29"/>
  <c r="AJ1308" i="29"/>
  <c r="AI1308" i="29"/>
  <c r="AS1307" i="29"/>
  <c r="AR1307" i="29"/>
  <c r="AQ1307" i="29"/>
  <c r="AP1307" i="29"/>
  <c r="AO1307" i="29"/>
  <c r="AN1307" i="29"/>
  <c r="AM1307" i="29"/>
  <c r="AL1307" i="29"/>
  <c r="AK1307" i="29"/>
  <c r="AJ1307" i="29"/>
  <c r="AI1307" i="29"/>
  <c r="AS1306" i="29"/>
  <c r="AR1306" i="29"/>
  <c r="AQ1306" i="29"/>
  <c r="AP1306" i="29"/>
  <c r="AO1306" i="29"/>
  <c r="AN1306" i="29"/>
  <c r="AM1306" i="29"/>
  <c r="AL1306" i="29"/>
  <c r="AK1306" i="29"/>
  <c r="AJ1306" i="29"/>
  <c r="AI1306" i="29"/>
  <c r="AS1305" i="29"/>
  <c r="AR1305" i="29"/>
  <c r="AQ1305" i="29"/>
  <c r="AP1305" i="29"/>
  <c r="AO1305" i="29"/>
  <c r="AN1305" i="29"/>
  <c r="AM1305" i="29"/>
  <c r="AL1305" i="29"/>
  <c r="AK1305" i="29"/>
  <c r="AJ1305" i="29"/>
  <c r="AI1305" i="29"/>
  <c r="AS1304" i="29"/>
  <c r="AR1304" i="29"/>
  <c r="AQ1304" i="29"/>
  <c r="AP1304" i="29"/>
  <c r="AO1304" i="29"/>
  <c r="AN1304" i="29"/>
  <c r="AM1304" i="29"/>
  <c r="AL1304" i="29"/>
  <c r="AK1304" i="29"/>
  <c r="AJ1304" i="29"/>
  <c r="AI1304" i="29"/>
  <c r="AS1303" i="29"/>
  <c r="AR1303" i="29"/>
  <c r="AQ1303" i="29"/>
  <c r="AP1303" i="29"/>
  <c r="AO1303" i="29"/>
  <c r="AN1303" i="29"/>
  <c r="AM1303" i="29"/>
  <c r="AL1303" i="29"/>
  <c r="AK1303" i="29"/>
  <c r="AJ1303" i="29"/>
  <c r="AI1303" i="29"/>
  <c r="AS1302" i="29"/>
  <c r="AR1302" i="29"/>
  <c r="AQ1302" i="29"/>
  <c r="AP1302" i="29"/>
  <c r="AO1302" i="29"/>
  <c r="AN1302" i="29"/>
  <c r="AM1302" i="29"/>
  <c r="AL1302" i="29"/>
  <c r="AK1302" i="29"/>
  <c r="AJ1302" i="29"/>
  <c r="AI1302" i="29"/>
  <c r="AS1301" i="29"/>
  <c r="AR1301" i="29"/>
  <c r="AQ1301" i="29"/>
  <c r="AP1301" i="29"/>
  <c r="AO1301" i="29"/>
  <c r="AN1301" i="29"/>
  <c r="AM1301" i="29"/>
  <c r="AL1301" i="29"/>
  <c r="AK1301" i="29"/>
  <c r="AJ1301" i="29"/>
  <c r="AI1301" i="29"/>
  <c r="AS1300" i="29"/>
  <c r="AR1300" i="29"/>
  <c r="AQ1300" i="29"/>
  <c r="AP1300" i="29"/>
  <c r="AO1300" i="29"/>
  <c r="AN1300" i="29"/>
  <c r="AM1300" i="29"/>
  <c r="AL1300" i="29"/>
  <c r="AK1300" i="29"/>
  <c r="AJ1300" i="29"/>
  <c r="AI1300" i="29"/>
  <c r="AS1299" i="29"/>
  <c r="AR1299" i="29"/>
  <c r="AQ1299" i="29"/>
  <c r="AP1299" i="29"/>
  <c r="AO1299" i="29"/>
  <c r="AN1299" i="29"/>
  <c r="AM1299" i="29"/>
  <c r="AL1299" i="29"/>
  <c r="AK1299" i="29"/>
  <c r="AJ1299" i="29"/>
  <c r="AI1299" i="29"/>
  <c r="AS1298" i="29"/>
  <c r="AR1298" i="29"/>
  <c r="AQ1298" i="29"/>
  <c r="AP1298" i="29"/>
  <c r="AO1298" i="29"/>
  <c r="AN1298" i="29"/>
  <c r="AM1298" i="29"/>
  <c r="AL1298" i="29"/>
  <c r="AK1298" i="29"/>
  <c r="AJ1298" i="29"/>
  <c r="AI1298" i="29"/>
  <c r="AS1297" i="29"/>
  <c r="AR1297" i="29"/>
  <c r="AQ1297" i="29"/>
  <c r="AP1297" i="29"/>
  <c r="AO1297" i="29"/>
  <c r="AN1297" i="29"/>
  <c r="AM1297" i="29"/>
  <c r="AL1297" i="29"/>
  <c r="AK1297" i="29"/>
  <c r="AJ1297" i="29"/>
  <c r="AI1297" i="29"/>
  <c r="AS1296" i="29"/>
  <c r="AR1296" i="29"/>
  <c r="AQ1296" i="29"/>
  <c r="AP1296" i="29"/>
  <c r="AO1296" i="29"/>
  <c r="AN1296" i="29"/>
  <c r="AM1296" i="29"/>
  <c r="AL1296" i="29"/>
  <c r="AK1296" i="29"/>
  <c r="AJ1296" i="29"/>
  <c r="AI1296" i="29"/>
  <c r="AS1295" i="29"/>
  <c r="AR1295" i="29"/>
  <c r="AQ1295" i="29"/>
  <c r="AP1295" i="29"/>
  <c r="AO1295" i="29"/>
  <c r="AN1295" i="29"/>
  <c r="AM1295" i="29"/>
  <c r="AL1295" i="29"/>
  <c r="AK1295" i="29"/>
  <c r="AJ1295" i="29"/>
  <c r="AI1295" i="29"/>
  <c r="AS1294" i="29"/>
  <c r="AR1294" i="29"/>
  <c r="AQ1294" i="29"/>
  <c r="AP1294" i="29"/>
  <c r="AO1294" i="29"/>
  <c r="AN1294" i="29"/>
  <c r="AM1294" i="29"/>
  <c r="AL1294" i="29"/>
  <c r="AK1294" i="29"/>
  <c r="AJ1294" i="29"/>
  <c r="AI1294" i="29"/>
  <c r="AS1293" i="29"/>
  <c r="AR1293" i="29"/>
  <c r="AQ1293" i="29"/>
  <c r="AP1293" i="29"/>
  <c r="AO1293" i="29"/>
  <c r="AN1293" i="29"/>
  <c r="AM1293" i="29"/>
  <c r="AL1293" i="29"/>
  <c r="AK1293" i="29"/>
  <c r="AJ1293" i="29"/>
  <c r="AI1293" i="29"/>
  <c r="AS1292" i="29"/>
  <c r="AR1292" i="29"/>
  <c r="AQ1292" i="29"/>
  <c r="AP1292" i="29"/>
  <c r="AO1292" i="29"/>
  <c r="AN1292" i="29"/>
  <c r="AM1292" i="29"/>
  <c r="AL1292" i="29"/>
  <c r="AK1292" i="29"/>
  <c r="AJ1292" i="29"/>
  <c r="AI1292" i="29"/>
  <c r="AS1291" i="29"/>
  <c r="AR1291" i="29"/>
  <c r="AQ1291" i="29"/>
  <c r="AP1291" i="29"/>
  <c r="AO1291" i="29"/>
  <c r="AN1291" i="29"/>
  <c r="AM1291" i="29"/>
  <c r="AL1291" i="29"/>
  <c r="AK1291" i="29"/>
  <c r="AJ1291" i="29"/>
  <c r="AI1291" i="29"/>
  <c r="AS1290" i="29"/>
  <c r="AR1290" i="29"/>
  <c r="AQ1290" i="29"/>
  <c r="AP1290" i="29"/>
  <c r="AO1290" i="29"/>
  <c r="AN1290" i="29"/>
  <c r="AM1290" i="29"/>
  <c r="AL1290" i="29"/>
  <c r="AK1290" i="29"/>
  <c r="AJ1290" i="29"/>
  <c r="AI1290" i="29"/>
  <c r="AS1289" i="29"/>
  <c r="AR1289" i="29"/>
  <c r="AQ1289" i="29"/>
  <c r="AP1289" i="29"/>
  <c r="AO1289" i="29"/>
  <c r="AN1289" i="29"/>
  <c r="AM1289" i="29"/>
  <c r="AL1289" i="29"/>
  <c r="AK1289" i="29"/>
  <c r="AJ1289" i="29"/>
  <c r="AI1289" i="29"/>
  <c r="AS1288" i="29"/>
  <c r="AR1288" i="29"/>
  <c r="AQ1288" i="29"/>
  <c r="AP1288" i="29"/>
  <c r="AO1288" i="29"/>
  <c r="AN1288" i="29"/>
  <c r="AM1288" i="29"/>
  <c r="AL1288" i="29"/>
  <c r="AK1288" i="29"/>
  <c r="AJ1288" i="29"/>
  <c r="AI1288" i="29"/>
  <c r="AS1287" i="29"/>
  <c r="AR1287" i="29"/>
  <c r="AQ1287" i="29"/>
  <c r="AP1287" i="29"/>
  <c r="AO1287" i="29"/>
  <c r="AN1287" i="29"/>
  <c r="AM1287" i="29"/>
  <c r="AL1287" i="29"/>
  <c r="AK1287" i="29"/>
  <c r="AJ1287" i="29"/>
  <c r="AI1287" i="29"/>
  <c r="AS1286" i="29"/>
  <c r="AR1286" i="29"/>
  <c r="AQ1286" i="29"/>
  <c r="AP1286" i="29"/>
  <c r="AO1286" i="29"/>
  <c r="AN1286" i="29"/>
  <c r="AM1286" i="29"/>
  <c r="AL1286" i="29"/>
  <c r="AK1286" i="29"/>
  <c r="AJ1286" i="29"/>
  <c r="AI1286" i="29"/>
  <c r="AS1285" i="29"/>
  <c r="AR1285" i="29"/>
  <c r="AQ1285" i="29"/>
  <c r="AP1285" i="29"/>
  <c r="AO1285" i="29"/>
  <c r="AN1285" i="29"/>
  <c r="AM1285" i="29"/>
  <c r="AL1285" i="29"/>
  <c r="AK1285" i="29"/>
  <c r="AJ1285" i="29"/>
  <c r="AI1285" i="29"/>
  <c r="AS1284" i="29"/>
  <c r="AR1284" i="29"/>
  <c r="AQ1284" i="29"/>
  <c r="AP1284" i="29"/>
  <c r="AO1284" i="29"/>
  <c r="AN1284" i="29"/>
  <c r="AM1284" i="29"/>
  <c r="AL1284" i="29"/>
  <c r="AK1284" i="29"/>
  <c r="AJ1284" i="29"/>
  <c r="AI1284" i="29"/>
  <c r="AS1283" i="29"/>
  <c r="AR1283" i="29"/>
  <c r="AQ1283" i="29"/>
  <c r="AP1283" i="29"/>
  <c r="AO1283" i="29"/>
  <c r="AN1283" i="29"/>
  <c r="AM1283" i="29"/>
  <c r="AL1283" i="29"/>
  <c r="AK1283" i="29"/>
  <c r="AJ1283" i="29"/>
  <c r="AI1283" i="29"/>
  <c r="AS1282" i="29"/>
  <c r="AR1282" i="29"/>
  <c r="AQ1282" i="29"/>
  <c r="AP1282" i="29"/>
  <c r="AO1282" i="29"/>
  <c r="AN1282" i="29"/>
  <c r="AM1282" i="29"/>
  <c r="AL1282" i="29"/>
  <c r="AK1282" i="29"/>
  <c r="AJ1282" i="29"/>
  <c r="AI1282" i="29"/>
  <c r="AS1281" i="29"/>
  <c r="AR1281" i="29"/>
  <c r="AQ1281" i="29"/>
  <c r="AP1281" i="29"/>
  <c r="AO1281" i="29"/>
  <c r="AN1281" i="29"/>
  <c r="AM1281" i="29"/>
  <c r="AL1281" i="29"/>
  <c r="AK1281" i="29"/>
  <c r="AJ1281" i="29"/>
  <c r="AI1281" i="29"/>
  <c r="AS1280" i="29"/>
  <c r="AR1280" i="29"/>
  <c r="AQ1280" i="29"/>
  <c r="AP1280" i="29"/>
  <c r="AO1280" i="29"/>
  <c r="AN1280" i="29"/>
  <c r="AM1280" i="29"/>
  <c r="AL1280" i="29"/>
  <c r="AK1280" i="29"/>
  <c r="AJ1280" i="29"/>
  <c r="AI1280" i="29"/>
  <c r="AS1279" i="29"/>
  <c r="AR1279" i="29"/>
  <c r="AQ1279" i="29"/>
  <c r="AP1279" i="29"/>
  <c r="AO1279" i="29"/>
  <c r="AN1279" i="29"/>
  <c r="AM1279" i="29"/>
  <c r="AL1279" i="29"/>
  <c r="AK1279" i="29"/>
  <c r="AJ1279" i="29"/>
  <c r="AI1279" i="29"/>
  <c r="AS1278" i="29"/>
  <c r="AR1278" i="29"/>
  <c r="AQ1278" i="29"/>
  <c r="AP1278" i="29"/>
  <c r="AO1278" i="29"/>
  <c r="AN1278" i="29"/>
  <c r="AM1278" i="29"/>
  <c r="AL1278" i="29"/>
  <c r="AK1278" i="29"/>
  <c r="AJ1278" i="29"/>
  <c r="AI1278" i="29"/>
  <c r="AS1277" i="29"/>
  <c r="AR1277" i="29"/>
  <c r="AQ1277" i="29"/>
  <c r="AP1277" i="29"/>
  <c r="AO1277" i="29"/>
  <c r="AN1277" i="29"/>
  <c r="AM1277" i="29"/>
  <c r="AL1277" i="29"/>
  <c r="AK1277" i="29"/>
  <c r="AJ1277" i="29"/>
  <c r="AI1277" i="29"/>
  <c r="AS1276" i="29"/>
  <c r="AR1276" i="29"/>
  <c r="AQ1276" i="29"/>
  <c r="AP1276" i="29"/>
  <c r="AO1276" i="29"/>
  <c r="AN1276" i="29"/>
  <c r="AM1276" i="29"/>
  <c r="AL1276" i="29"/>
  <c r="AK1276" i="29"/>
  <c r="AJ1276" i="29"/>
  <c r="AI1276" i="29"/>
  <c r="AS1275" i="29"/>
  <c r="AR1275" i="29"/>
  <c r="AQ1275" i="29"/>
  <c r="AP1275" i="29"/>
  <c r="AO1275" i="29"/>
  <c r="AN1275" i="29"/>
  <c r="AM1275" i="29"/>
  <c r="AL1275" i="29"/>
  <c r="AK1275" i="29"/>
  <c r="AJ1275" i="29"/>
  <c r="AI1275" i="29"/>
  <c r="AS1274" i="29"/>
  <c r="AR1274" i="29"/>
  <c r="AQ1274" i="29"/>
  <c r="AP1274" i="29"/>
  <c r="AO1274" i="29"/>
  <c r="AN1274" i="29"/>
  <c r="AM1274" i="29"/>
  <c r="AL1274" i="29"/>
  <c r="AK1274" i="29"/>
  <c r="AJ1274" i="29"/>
  <c r="AI1274" i="29"/>
  <c r="AS1273" i="29"/>
  <c r="AR1273" i="29"/>
  <c r="AQ1273" i="29"/>
  <c r="AP1273" i="29"/>
  <c r="AO1273" i="29"/>
  <c r="AN1273" i="29"/>
  <c r="AM1273" i="29"/>
  <c r="AL1273" i="29"/>
  <c r="AK1273" i="29"/>
  <c r="AJ1273" i="29"/>
  <c r="AI1273" i="29"/>
  <c r="AS1272" i="29"/>
  <c r="AR1272" i="29"/>
  <c r="AQ1272" i="29"/>
  <c r="AP1272" i="29"/>
  <c r="AO1272" i="29"/>
  <c r="AN1272" i="29"/>
  <c r="AM1272" i="29"/>
  <c r="AL1272" i="29"/>
  <c r="AK1272" i="29"/>
  <c r="AJ1272" i="29"/>
  <c r="AI1272" i="29"/>
  <c r="AS1271" i="29"/>
  <c r="AR1271" i="29"/>
  <c r="AQ1271" i="29"/>
  <c r="AP1271" i="29"/>
  <c r="AO1271" i="29"/>
  <c r="AN1271" i="29"/>
  <c r="AM1271" i="29"/>
  <c r="AL1271" i="29"/>
  <c r="AK1271" i="29"/>
  <c r="AJ1271" i="29"/>
  <c r="AI1271" i="29"/>
  <c r="AS1270" i="29"/>
  <c r="AR1270" i="29"/>
  <c r="AQ1270" i="29"/>
  <c r="AP1270" i="29"/>
  <c r="AO1270" i="29"/>
  <c r="AN1270" i="29"/>
  <c r="AM1270" i="29"/>
  <c r="AL1270" i="29"/>
  <c r="AK1270" i="29"/>
  <c r="AJ1270" i="29"/>
  <c r="AI1270" i="29"/>
  <c r="AS1269" i="29"/>
  <c r="AR1269" i="29"/>
  <c r="AQ1269" i="29"/>
  <c r="AP1269" i="29"/>
  <c r="AO1269" i="29"/>
  <c r="AN1269" i="29"/>
  <c r="AM1269" i="29"/>
  <c r="AL1269" i="29"/>
  <c r="AK1269" i="29"/>
  <c r="AJ1269" i="29"/>
  <c r="AI1269" i="29"/>
  <c r="AS1268" i="29"/>
  <c r="AR1268" i="29"/>
  <c r="AQ1268" i="29"/>
  <c r="AP1268" i="29"/>
  <c r="AO1268" i="29"/>
  <c r="AN1268" i="29"/>
  <c r="AM1268" i="29"/>
  <c r="AL1268" i="29"/>
  <c r="AK1268" i="29"/>
  <c r="AJ1268" i="29"/>
  <c r="AI1268" i="29"/>
  <c r="AS1267" i="29"/>
  <c r="AR1267" i="29"/>
  <c r="AQ1267" i="29"/>
  <c r="AP1267" i="29"/>
  <c r="AO1267" i="29"/>
  <c r="AN1267" i="29"/>
  <c r="AM1267" i="29"/>
  <c r="AL1267" i="29"/>
  <c r="AK1267" i="29"/>
  <c r="AJ1267" i="29"/>
  <c r="AI1267" i="29"/>
  <c r="AS1266" i="29"/>
  <c r="AR1266" i="29"/>
  <c r="AQ1266" i="29"/>
  <c r="AP1266" i="29"/>
  <c r="AO1266" i="29"/>
  <c r="AN1266" i="29"/>
  <c r="AM1266" i="29"/>
  <c r="AL1266" i="29"/>
  <c r="AK1266" i="29"/>
  <c r="AJ1266" i="29"/>
  <c r="AI1266" i="29"/>
  <c r="AS1265" i="29"/>
  <c r="AR1265" i="29"/>
  <c r="AQ1265" i="29"/>
  <c r="AP1265" i="29"/>
  <c r="AO1265" i="29"/>
  <c r="AN1265" i="29"/>
  <c r="AM1265" i="29"/>
  <c r="AL1265" i="29"/>
  <c r="AK1265" i="29"/>
  <c r="AJ1265" i="29"/>
  <c r="AI1265" i="29"/>
  <c r="AS1264" i="29"/>
  <c r="AR1264" i="29"/>
  <c r="AQ1264" i="29"/>
  <c r="AP1264" i="29"/>
  <c r="AO1264" i="29"/>
  <c r="AN1264" i="29"/>
  <c r="AM1264" i="29"/>
  <c r="AL1264" i="29"/>
  <c r="AK1264" i="29"/>
  <c r="AJ1264" i="29"/>
  <c r="AI1264" i="29"/>
  <c r="AS1263" i="29"/>
  <c r="AR1263" i="29"/>
  <c r="AQ1263" i="29"/>
  <c r="AP1263" i="29"/>
  <c r="AO1263" i="29"/>
  <c r="AN1263" i="29"/>
  <c r="AM1263" i="29"/>
  <c r="AL1263" i="29"/>
  <c r="AK1263" i="29"/>
  <c r="AJ1263" i="29"/>
  <c r="AI1263" i="29"/>
  <c r="AS1262" i="29"/>
  <c r="AR1262" i="29"/>
  <c r="AQ1262" i="29"/>
  <c r="AP1262" i="29"/>
  <c r="AO1262" i="29"/>
  <c r="AN1262" i="29"/>
  <c r="AM1262" i="29"/>
  <c r="AL1262" i="29"/>
  <c r="AK1262" i="29"/>
  <c r="AJ1262" i="29"/>
  <c r="AI1262" i="29"/>
  <c r="AS1261" i="29"/>
  <c r="AR1261" i="29"/>
  <c r="AQ1261" i="29"/>
  <c r="AP1261" i="29"/>
  <c r="AO1261" i="29"/>
  <c r="AN1261" i="29"/>
  <c r="AM1261" i="29"/>
  <c r="AL1261" i="29"/>
  <c r="AK1261" i="29"/>
  <c r="AJ1261" i="29"/>
  <c r="AI1261" i="29"/>
  <c r="AS1260" i="29"/>
  <c r="AR1260" i="29"/>
  <c r="AQ1260" i="29"/>
  <c r="AP1260" i="29"/>
  <c r="AO1260" i="29"/>
  <c r="AN1260" i="29"/>
  <c r="AM1260" i="29"/>
  <c r="AL1260" i="29"/>
  <c r="AK1260" i="29"/>
  <c r="AJ1260" i="29"/>
  <c r="AI1260" i="29"/>
  <c r="AS1259" i="29"/>
  <c r="AR1259" i="29"/>
  <c r="AQ1259" i="29"/>
  <c r="AP1259" i="29"/>
  <c r="AO1259" i="29"/>
  <c r="AN1259" i="29"/>
  <c r="AM1259" i="29"/>
  <c r="AL1259" i="29"/>
  <c r="AK1259" i="29"/>
  <c r="AJ1259" i="29"/>
  <c r="AI1259" i="29"/>
  <c r="AS1258" i="29"/>
  <c r="AR1258" i="29"/>
  <c r="AQ1258" i="29"/>
  <c r="AP1258" i="29"/>
  <c r="AO1258" i="29"/>
  <c r="AN1258" i="29"/>
  <c r="AM1258" i="29"/>
  <c r="AL1258" i="29"/>
  <c r="AK1258" i="29"/>
  <c r="AJ1258" i="29"/>
  <c r="AI1258" i="29"/>
  <c r="AS1257" i="29"/>
  <c r="AR1257" i="29"/>
  <c r="AQ1257" i="29"/>
  <c r="AP1257" i="29"/>
  <c r="AO1257" i="29"/>
  <c r="AN1257" i="29"/>
  <c r="AM1257" i="29"/>
  <c r="AL1257" i="29"/>
  <c r="AK1257" i="29"/>
  <c r="AJ1257" i="29"/>
  <c r="AI1257" i="29"/>
  <c r="AS1256" i="29"/>
  <c r="AR1256" i="29"/>
  <c r="AQ1256" i="29"/>
  <c r="AP1256" i="29"/>
  <c r="AO1256" i="29"/>
  <c r="AN1256" i="29"/>
  <c r="AM1256" i="29"/>
  <c r="AL1256" i="29"/>
  <c r="AK1256" i="29"/>
  <c r="AJ1256" i="29"/>
  <c r="AI1256" i="29"/>
  <c r="AS1255" i="29"/>
  <c r="AR1255" i="29"/>
  <c r="AQ1255" i="29"/>
  <c r="AP1255" i="29"/>
  <c r="AO1255" i="29"/>
  <c r="AN1255" i="29"/>
  <c r="AM1255" i="29"/>
  <c r="AL1255" i="29"/>
  <c r="AK1255" i="29"/>
  <c r="AJ1255" i="29"/>
  <c r="AI1255" i="29"/>
  <c r="AS1254" i="29"/>
  <c r="AR1254" i="29"/>
  <c r="AQ1254" i="29"/>
  <c r="AP1254" i="29"/>
  <c r="AO1254" i="29"/>
  <c r="AN1254" i="29"/>
  <c r="AM1254" i="29"/>
  <c r="AL1254" i="29"/>
  <c r="AK1254" i="29"/>
  <c r="AJ1254" i="29"/>
  <c r="AI1254" i="29"/>
  <c r="AS1253" i="29"/>
  <c r="AR1253" i="29"/>
  <c r="AQ1253" i="29"/>
  <c r="AP1253" i="29"/>
  <c r="AO1253" i="29"/>
  <c r="AN1253" i="29"/>
  <c r="AM1253" i="29"/>
  <c r="AL1253" i="29"/>
  <c r="AK1253" i="29"/>
  <c r="AJ1253" i="29"/>
  <c r="AI1253" i="29"/>
  <c r="AS1252" i="29"/>
  <c r="AR1252" i="29"/>
  <c r="AQ1252" i="29"/>
  <c r="AP1252" i="29"/>
  <c r="AO1252" i="29"/>
  <c r="AN1252" i="29"/>
  <c r="AM1252" i="29"/>
  <c r="AL1252" i="29"/>
  <c r="AK1252" i="29"/>
  <c r="AJ1252" i="29"/>
  <c r="AI1252" i="29"/>
  <c r="AS1251" i="29"/>
  <c r="AR1251" i="29"/>
  <c r="AQ1251" i="29"/>
  <c r="AP1251" i="29"/>
  <c r="AO1251" i="29"/>
  <c r="AN1251" i="29"/>
  <c r="AM1251" i="29"/>
  <c r="AL1251" i="29"/>
  <c r="AK1251" i="29"/>
  <c r="AJ1251" i="29"/>
  <c r="AI1251" i="29"/>
  <c r="AS1250" i="29"/>
  <c r="AR1250" i="29"/>
  <c r="AQ1250" i="29"/>
  <c r="AP1250" i="29"/>
  <c r="AO1250" i="29"/>
  <c r="AN1250" i="29"/>
  <c r="AM1250" i="29"/>
  <c r="AL1250" i="29"/>
  <c r="AK1250" i="29"/>
  <c r="AJ1250" i="29"/>
  <c r="AI1250" i="29"/>
  <c r="AS1249" i="29"/>
  <c r="AR1249" i="29"/>
  <c r="AQ1249" i="29"/>
  <c r="AP1249" i="29"/>
  <c r="AO1249" i="29"/>
  <c r="AN1249" i="29"/>
  <c r="AM1249" i="29"/>
  <c r="AL1249" i="29"/>
  <c r="AK1249" i="29"/>
  <c r="AJ1249" i="29"/>
  <c r="AI1249" i="29"/>
  <c r="AS1248" i="29"/>
  <c r="AR1248" i="29"/>
  <c r="AQ1248" i="29"/>
  <c r="AP1248" i="29"/>
  <c r="AO1248" i="29"/>
  <c r="AN1248" i="29"/>
  <c r="AM1248" i="29"/>
  <c r="AL1248" i="29"/>
  <c r="AK1248" i="29"/>
  <c r="AJ1248" i="29"/>
  <c r="AI1248" i="29"/>
  <c r="AS1247" i="29"/>
  <c r="AR1247" i="29"/>
  <c r="AQ1247" i="29"/>
  <c r="AP1247" i="29"/>
  <c r="AO1247" i="29"/>
  <c r="AN1247" i="29"/>
  <c r="AM1247" i="29"/>
  <c r="AL1247" i="29"/>
  <c r="AK1247" i="29"/>
  <c r="AJ1247" i="29"/>
  <c r="AI1247" i="29"/>
  <c r="AS1246" i="29"/>
  <c r="AR1246" i="29"/>
  <c r="AQ1246" i="29"/>
  <c r="AP1246" i="29"/>
  <c r="AO1246" i="29"/>
  <c r="AN1246" i="29"/>
  <c r="AM1246" i="29"/>
  <c r="AL1246" i="29"/>
  <c r="AK1246" i="29"/>
  <c r="AJ1246" i="29"/>
  <c r="AI1246" i="29"/>
  <c r="AS1245" i="29"/>
  <c r="AR1245" i="29"/>
  <c r="AQ1245" i="29"/>
  <c r="AP1245" i="29"/>
  <c r="AO1245" i="29"/>
  <c r="AN1245" i="29"/>
  <c r="AM1245" i="29"/>
  <c r="AL1245" i="29"/>
  <c r="AK1245" i="29"/>
  <c r="AJ1245" i="29"/>
  <c r="AI1245" i="29"/>
  <c r="AS1244" i="29"/>
  <c r="AR1244" i="29"/>
  <c r="AQ1244" i="29"/>
  <c r="AP1244" i="29"/>
  <c r="AO1244" i="29"/>
  <c r="AN1244" i="29"/>
  <c r="AM1244" i="29"/>
  <c r="AL1244" i="29"/>
  <c r="AK1244" i="29"/>
  <c r="AJ1244" i="29"/>
  <c r="AI1244" i="29"/>
  <c r="AS1243" i="29"/>
  <c r="AR1243" i="29"/>
  <c r="AQ1243" i="29"/>
  <c r="AP1243" i="29"/>
  <c r="AO1243" i="29"/>
  <c r="AN1243" i="29"/>
  <c r="AM1243" i="29"/>
  <c r="AL1243" i="29"/>
  <c r="AK1243" i="29"/>
  <c r="AJ1243" i="29"/>
  <c r="AI1243" i="29"/>
  <c r="AS1242" i="29"/>
  <c r="AR1242" i="29"/>
  <c r="AQ1242" i="29"/>
  <c r="AP1242" i="29"/>
  <c r="AO1242" i="29"/>
  <c r="AN1242" i="29"/>
  <c r="AM1242" i="29"/>
  <c r="AL1242" i="29"/>
  <c r="AK1242" i="29"/>
  <c r="AJ1242" i="29"/>
  <c r="AI1242" i="29"/>
  <c r="AS1241" i="29"/>
  <c r="AR1241" i="29"/>
  <c r="AQ1241" i="29"/>
  <c r="AP1241" i="29"/>
  <c r="AO1241" i="29"/>
  <c r="AN1241" i="29"/>
  <c r="AM1241" i="29"/>
  <c r="AL1241" i="29"/>
  <c r="AK1241" i="29"/>
  <c r="AJ1241" i="29"/>
  <c r="AI1241" i="29"/>
  <c r="AS1240" i="29"/>
  <c r="AR1240" i="29"/>
  <c r="AQ1240" i="29"/>
  <c r="AP1240" i="29"/>
  <c r="AO1240" i="29"/>
  <c r="AN1240" i="29"/>
  <c r="AM1240" i="29"/>
  <c r="AL1240" i="29"/>
  <c r="AK1240" i="29"/>
  <c r="AJ1240" i="29"/>
  <c r="AI1240" i="29"/>
  <c r="AS1239" i="29"/>
  <c r="AR1239" i="29"/>
  <c r="AQ1239" i="29"/>
  <c r="AP1239" i="29"/>
  <c r="AO1239" i="29"/>
  <c r="AN1239" i="29"/>
  <c r="AM1239" i="29"/>
  <c r="AL1239" i="29"/>
  <c r="AK1239" i="29"/>
  <c r="AJ1239" i="29"/>
  <c r="AI1239" i="29"/>
  <c r="AS1238" i="29"/>
  <c r="AR1238" i="29"/>
  <c r="AQ1238" i="29"/>
  <c r="AP1238" i="29"/>
  <c r="AO1238" i="29"/>
  <c r="AN1238" i="29"/>
  <c r="AM1238" i="29"/>
  <c r="AL1238" i="29"/>
  <c r="AK1238" i="29"/>
  <c r="AJ1238" i="29"/>
  <c r="AI1238" i="29"/>
  <c r="AS1237" i="29"/>
  <c r="AR1237" i="29"/>
  <c r="AQ1237" i="29"/>
  <c r="AP1237" i="29"/>
  <c r="AO1237" i="29"/>
  <c r="AN1237" i="29"/>
  <c r="AM1237" i="29"/>
  <c r="AL1237" i="29"/>
  <c r="AK1237" i="29"/>
  <c r="AJ1237" i="29"/>
  <c r="AI1237" i="29"/>
  <c r="AS1236" i="29"/>
  <c r="AR1236" i="29"/>
  <c r="AQ1236" i="29"/>
  <c r="AP1236" i="29"/>
  <c r="AO1236" i="29"/>
  <c r="AN1236" i="29"/>
  <c r="AM1236" i="29"/>
  <c r="AL1236" i="29"/>
  <c r="AK1236" i="29"/>
  <c r="AJ1236" i="29"/>
  <c r="AI1236" i="29"/>
  <c r="AS1235" i="29"/>
  <c r="AR1235" i="29"/>
  <c r="AQ1235" i="29"/>
  <c r="AP1235" i="29"/>
  <c r="AO1235" i="29"/>
  <c r="AN1235" i="29"/>
  <c r="AM1235" i="29"/>
  <c r="AL1235" i="29"/>
  <c r="AK1235" i="29"/>
  <c r="AJ1235" i="29"/>
  <c r="AI1235" i="29"/>
  <c r="AS1234" i="29"/>
  <c r="AR1234" i="29"/>
  <c r="AQ1234" i="29"/>
  <c r="AP1234" i="29"/>
  <c r="AO1234" i="29"/>
  <c r="AN1234" i="29"/>
  <c r="AM1234" i="29"/>
  <c r="AL1234" i="29"/>
  <c r="AK1234" i="29"/>
  <c r="AJ1234" i="29"/>
  <c r="AI1234" i="29"/>
  <c r="AS1233" i="29"/>
  <c r="AR1233" i="29"/>
  <c r="AQ1233" i="29"/>
  <c r="AP1233" i="29"/>
  <c r="AO1233" i="29"/>
  <c r="AN1233" i="29"/>
  <c r="AM1233" i="29"/>
  <c r="AL1233" i="29"/>
  <c r="AK1233" i="29"/>
  <c r="AJ1233" i="29"/>
  <c r="AI1233" i="29"/>
  <c r="AS1232" i="29"/>
  <c r="AR1232" i="29"/>
  <c r="AQ1232" i="29"/>
  <c r="AP1232" i="29"/>
  <c r="AO1232" i="29"/>
  <c r="AN1232" i="29"/>
  <c r="AM1232" i="29"/>
  <c r="AL1232" i="29"/>
  <c r="AK1232" i="29"/>
  <c r="AJ1232" i="29"/>
  <c r="AI1232" i="29"/>
  <c r="AS1231" i="29"/>
  <c r="AR1231" i="29"/>
  <c r="AQ1231" i="29"/>
  <c r="AP1231" i="29"/>
  <c r="AO1231" i="29"/>
  <c r="AN1231" i="29"/>
  <c r="AM1231" i="29"/>
  <c r="AL1231" i="29"/>
  <c r="AK1231" i="29"/>
  <c r="AJ1231" i="29"/>
  <c r="AI1231" i="29"/>
  <c r="AS1230" i="29"/>
  <c r="AR1230" i="29"/>
  <c r="AQ1230" i="29"/>
  <c r="AP1230" i="29"/>
  <c r="AO1230" i="29"/>
  <c r="AN1230" i="29"/>
  <c r="AM1230" i="29"/>
  <c r="AL1230" i="29"/>
  <c r="AK1230" i="29"/>
  <c r="AJ1230" i="29"/>
  <c r="AI1230" i="29"/>
  <c r="AS1229" i="29"/>
  <c r="AR1229" i="29"/>
  <c r="AQ1229" i="29"/>
  <c r="AP1229" i="29"/>
  <c r="AO1229" i="29"/>
  <c r="AN1229" i="29"/>
  <c r="AM1229" i="29"/>
  <c r="AL1229" i="29"/>
  <c r="AK1229" i="29"/>
  <c r="AJ1229" i="29"/>
  <c r="AI1229" i="29"/>
  <c r="AS1228" i="29"/>
  <c r="AR1228" i="29"/>
  <c r="AQ1228" i="29"/>
  <c r="AP1228" i="29"/>
  <c r="AO1228" i="29"/>
  <c r="AN1228" i="29"/>
  <c r="AM1228" i="29"/>
  <c r="AL1228" i="29"/>
  <c r="AK1228" i="29"/>
  <c r="AJ1228" i="29"/>
  <c r="AI1228" i="29"/>
  <c r="AS1227" i="29"/>
  <c r="AR1227" i="29"/>
  <c r="AQ1227" i="29"/>
  <c r="AP1227" i="29"/>
  <c r="AO1227" i="29"/>
  <c r="AN1227" i="29"/>
  <c r="AM1227" i="29"/>
  <c r="AL1227" i="29"/>
  <c r="AK1227" i="29"/>
  <c r="AJ1227" i="29"/>
  <c r="AI1227" i="29"/>
  <c r="AS1226" i="29"/>
  <c r="AR1226" i="29"/>
  <c r="AQ1226" i="29"/>
  <c r="AP1226" i="29"/>
  <c r="AO1226" i="29"/>
  <c r="AN1226" i="29"/>
  <c r="AM1226" i="29"/>
  <c r="AL1226" i="29"/>
  <c r="AK1226" i="29"/>
  <c r="AJ1226" i="29"/>
  <c r="AI1226" i="29"/>
  <c r="AS1225" i="29"/>
  <c r="AR1225" i="29"/>
  <c r="AQ1225" i="29"/>
  <c r="AP1225" i="29"/>
  <c r="AO1225" i="29"/>
  <c r="AN1225" i="29"/>
  <c r="AM1225" i="29"/>
  <c r="AL1225" i="29"/>
  <c r="AK1225" i="29"/>
  <c r="AJ1225" i="29"/>
  <c r="AI1225" i="29"/>
  <c r="AS1224" i="29"/>
  <c r="AR1224" i="29"/>
  <c r="AQ1224" i="29"/>
  <c r="AP1224" i="29"/>
  <c r="AO1224" i="29"/>
  <c r="AN1224" i="29"/>
  <c r="AM1224" i="29"/>
  <c r="AL1224" i="29"/>
  <c r="AK1224" i="29"/>
  <c r="AJ1224" i="29"/>
  <c r="AI1224" i="29"/>
  <c r="AS1223" i="29"/>
  <c r="AR1223" i="29"/>
  <c r="AQ1223" i="29"/>
  <c r="AP1223" i="29"/>
  <c r="AO1223" i="29"/>
  <c r="AN1223" i="29"/>
  <c r="AM1223" i="29"/>
  <c r="AL1223" i="29"/>
  <c r="AK1223" i="29"/>
  <c r="AJ1223" i="29"/>
  <c r="AI1223" i="29"/>
  <c r="AS1222" i="29"/>
  <c r="AR1222" i="29"/>
  <c r="AQ1222" i="29"/>
  <c r="AP1222" i="29"/>
  <c r="AO1222" i="29"/>
  <c r="AN1222" i="29"/>
  <c r="AM1222" i="29"/>
  <c r="AL1222" i="29"/>
  <c r="AK1222" i="29"/>
  <c r="AJ1222" i="29"/>
  <c r="AI1222" i="29"/>
  <c r="AS1221" i="29"/>
  <c r="AR1221" i="29"/>
  <c r="AQ1221" i="29"/>
  <c r="AP1221" i="29"/>
  <c r="AO1221" i="29"/>
  <c r="AN1221" i="29"/>
  <c r="AM1221" i="29"/>
  <c r="AL1221" i="29"/>
  <c r="AK1221" i="29"/>
  <c r="AJ1221" i="29"/>
  <c r="AI1221" i="29"/>
  <c r="AS1220" i="29"/>
  <c r="AR1220" i="29"/>
  <c r="AQ1220" i="29"/>
  <c r="AP1220" i="29"/>
  <c r="AO1220" i="29"/>
  <c r="AN1220" i="29"/>
  <c r="AM1220" i="29"/>
  <c r="AL1220" i="29"/>
  <c r="AK1220" i="29"/>
  <c r="AJ1220" i="29"/>
  <c r="AI1220" i="29"/>
  <c r="AS1219" i="29"/>
  <c r="AR1219" i="29"/>
  <c r="AQ1219" i="29"/>
  <c r="AP1219" i="29"/>
  <c r="AO1219" i="29"/>
  <c r="AN1219" i="29"/>
  <c r="AM1219" i="29"/>
  <c r="AL1219" i="29"/>
  <c r="AK1219" i="29"/>
  <c r="AJ1219" i="29"/>
  <c r="AI1219" i="29"/>
  <c r="AS1218" i="29"/>
  <c r="AR1218" i="29"/>
  <c r="AQ1218" i="29"/>
  <c r="AP1218" i="29"/>
  <c r="AO1218" i="29"/>
  <c r="AN1218" i="29"/>
  <c r="AM1218" i="29"/>
  <c r="AL1218" i="29"/>
  <c r="AK1218" i="29"/>
  <c r="AJ1218" i="29"/>
  <c r="AI1218" i="29"/>
  <c r="AS1217" i="29"/>
  <c r="AR1217" i="29"/>
  <c r="AQ1217" i="29"/>
  <c r="AP1217" i="29"/>
  <c r="AO1217" i="29"/>
  <c r="AN1217" i="29"/>
  <c r="AM1217" i="29"/>
  <c r="AL1217" i="29"/>
  <c r="AK1217" i="29"/>
  <c r="AJ1217" i="29"/>
  <c r="AI1217" i="29"/>
  <c r="AS1216" i="29"/>
  <c r="AR1216" i="29"/>
  <c r="AQ1216" i="29"/>
  <c r="AP1216" i="29"/>
  <c r="AO1216" i="29"/>
  <c r="AN1216" i="29"/>
  <c r="AM1216" i="29"/>
  <c r="AL1216" i="29"/>
  <c r="AK1216" i="29"/>
  <c r="AJ1216" i="29"/>
  <c r="AI1216" i="29"/>
  <c r="AS1215" i="29"/>
  <c r="AR1215" i="29"/>
  <c r="AQ1215" i="29"/>
  <c r="AP1215" i="29"/>
  <c r="AO1215" i="29"/>
  <c r="AN1215" i="29"/>
  <c r="AM1215" i="29"/>
  <c r="AL1215" i="29"/>
  <c r="AK1215" i="29"/>
  <c r="AJ1215" i="29"/>
  <c r="AI1215" i="29"/>
  <c r="AS1214" i="29"/>
  <c r="AR1214" i="29"/>
  <c r="AQ1214" i="29"/>
  <c r="AP1214" i="29"/>
  <c r="AO1214" i="29"/>
  <c r="AN1214" i="29"/>
  <c r="AM1214" i="29"/>
  <c r="AL1214" i="29"/>
  <c r="AK1214" i="29"/>
  <c r="AJ1214" i="29"/>
  <c r="AI1214" i="29"/>
  <c r="AS1213" i="29"/>
  <c r="AR1213" i="29"/>
  <c r="AQ1213" i="29"/>
  <c r="AP1213" i="29"/>
  <c r="AO1213" i="29"/>
  <c r="AN1213" i="29"/>
  <c r="AM1213" i="29"/>
  <c r="AL1213" i="29"/>
  <c r="AK1213" i="29"/>
  <c r="AJ1213" i="29"/>
  <c r="AI1213" i="29"/>
  <c r="AS1212" i="29"/>
  <c r="AR1212" i="29"/>
  <c r="AQ1212" i="29"/>
  <c r="AP1212" i="29"/>
  <c r="AO1212" i="29"/>
  <c r="AN1212" i="29"/>
  <c r="AM1212" i="29"/>
  <c r="AL1212" i="29"/>
  <c r="AK1212" i="29"/>
  <c r="AJ1212" i="29"/>
  <c r="AI1212" i="29"/>
  <c r="AS1211" i="29"/>
  <c r="AR1211" i="29"/>
  <c r="AQ1211" i="29"/>
  <c r="AP1211" i="29"/>
  <c r="AO1211" i="29"/>
  <c r="AN1211" i="29"/>
  <c r="AM1211" i="29"/>
  <c r="AL1211" i="29"/>
  <c r="AK1211" i="29"/>
  <c r="AJ1211" i="29"/>
  <c r="AI1211" i="29"/>
  <c r="AS1210" i="29"/>
  <c r="AR1210" i="29"/>
  <c r="AQ1210" i="29"/>
  <c r="AP1210" i="29"/>
  <c r="AO1210" i="29"/>
  <c r="AN1210" i="29"/>
  <c r="AM1210" i="29"/>
  <c r="AL1210" i="29"/>
  <c r="AK1210" i="29"/>
  <c r="AJ1210" i="29"/>
  <c r="AI1210" i="29"/>
  <c r="AS1209" i="29"/>
  <c r="AR1209" i="29"/>
  <c r="AQ1209" i="29"/>
  <c r="AP1209" i="29"/>
  <c r="AO1209" i="29"/>
  <c r="AN1209" i="29"/>
  <c r="AM1209" i="29"/>
  <c r="AL1209" i="29"/>
  <c r="AK1209" i="29"/>
  <c r="AJ1209" i="29"/>
  <c r="AI1209" i="29"/>
  <c r="AS1208" i="29"/>
  <c r="AR1208" i="29"/>
  <c r="AQ1208" i="29"/>
  <c r="AP1208" i="29"/>
  <c r="AO1208" i="29"/>
  <c r="AN1208" i="29"/>
  <c r="AM1208" i="29"/>
  <c r="AL1208" i="29"/>
  <c r="AK1208" i="29"/>
  <c r="AJ1208" i="29"/>
  <c r="AI1208" i="29"/>
  <c r="AS1207" i="29"/>
  <c r="AR1207" i="29"/>
  <c r="AQ1207" i="29"/>
  <c r="AP1207" i="29"/>
  <c r="AO1207" i="29"/>
  <c r="AN1207" i="29"/>
  <c r="AM1207" i="29"/>
  <c r="AL1207" i="29"/>
  <c r="AK1207" i="29"/>
  <c r="AJ1207" i="29"/>
  <c r="AI1207" i="29"/>
  <c r="AS1206" i="29"/>
  <c r="AR1206" i="29"/>
  <c r="AQ1206" i="29"/>
  <c r="AP1206" i="29"/>
  <c r="AO1206" i="29"/>
  <c r="AN1206" i="29"/>
  <c r="AM1206" i="29"/>
  <c r="AL1206" i="29"/>
  <c r="AK1206" i="29"/>
  <c r="AJ1206" i="29"/>
  <c r="AI1206" i="29"/>
  <c r="AS1205" i="29"/>
  <c r="AR1205" i="29"/>
  <c r="AQ1205" i="29"/>
  <c r="AP1205" i="29"/>
  <c r="AO1205" i="29"/>
  <c r="AN1205" i="29"/>
  <c r="AM1205" i="29"/>
  <c r="AL1205" i="29"/>
  <c r="AK1205" i="29"/>
  <c r="AJ1205" i="29"/>
  <c r="AI1205" i="29"/>
  <c r="AS1204" i="29"/>
  <c r="AR1204" i="29"/>
  <c r="AQ1204" i="29"/>
  <c r="AP1204" i="29"/>
  <c r="AO1204" i="29"/>
  <c r="AN1204" i="29"/>
  <c r="AM1204" i="29"/>
  <c r="AL1204" i="29"/>
  <c r="AK1204" i="29"/>
  <c r="AJ1204" i="29"/>
  <c r="AI1204" i="29"/>
  <c r="AS1203" i="29"/>
  <c r="AR1203" i="29"/>
  <c r="AQ1203" i="29"/>
  <c r="AP1203" i="29"/>
  <c r="AO1203" i="29"/>
  <c r="AN1203" i="29"/>
  <c r="AM1203" i="29"/>
  <c r="AL1203" i="29"/>
  <c r="AK1203" i="29"/>
  <c r="AJ1203" i="29"/>
  <c r="AI1203" i="29"/>
  <c r="AS1202" i="29"/>
  <c r="AR1202" i="29"/>
  <c r="AQ1202" i="29"/>
  <c r="AP1202" i="29"/>
  <c r="AO1202" i="29"/>
  <c r="AN1202" i="29"/>
  <c r="AM1202" i="29"/>
  <c r="AL1202" i="29"/>
  <c r="AK1202" i="29"/>
  <c r="AJ1202" i="29"/>
  <c r="AI1202" i="29"/>
  <c r="AS1201" i="29"/>
  <c r="AR1201" i="29"/>
  <c r="AQ1201" i="29"/>
  <c r="AP1201" i="29"/>
  <c r="AO1201" i="29"/>
  <c r="AN1201" i="29"/>
  <c r="AM1201" i="29"/>
  <c r="AL1201" i="29"/>
  <c r="AK1201" i="29"/>
  <c r="AJ1201" i="29"/>
  <c r="AI1201" i="29"/>
  <c r="AS1200" i="29"/>
  <c r="AR1200" i="29"/>
  <c r="AQ1200" i="29"/>
  <c r="AP1200" i="29"/>
  <c r="AO1200" i="29"/>
  <c r="AN1200" i="29"/>
  <c r="AM1200" i="29"/>
  <c r="AL1200" i="29"/>
  <c r="AK1200" i="29"/>
  <c r="AJ1200" i="29"/>
  <c r="AI1200" i="29"/>
  <c r="AS1199" i="29"/>
  <c r="AR1199" i="29"/>
  <c r="AQ1199" i="29"/>
  <c r="AP1199" i="29"/>
  <c r="AO1199" i="29"/>
  <c r="AN1199" i="29"/>
  <c r="AM1199" i="29"/>
  <c r="AL1199" i="29"/>
  <c r="AK1199" i="29"/>
  <c r="AJ1199" i="29"/>
  <c r="AI1199" i="29"/>
  <c r="AS1198" i="29"/>
  <c r="AR1198" i="29"/>
  <c r="AQ1198" i="29"/>
  <c r="AP1198" i="29"/>
  <c r="AO1198" i="29"/>
  <c r="AN1198" i="29"/>
  <c r="AM1198" i="29"/>
  <c r="AL1198" i="29"/>
  <c r="AK1198" i="29"/>
  <c r="AJ1198" i="29"/>
  <c r="AI1198" i="29"/>
  <c r="AS1197" i="29"/>
  <c r="AR1197" i="29"/>
  <c r="AQ1197" i="29"/>
  <c r="AP1197" i="29"/>
  <c r="AO1197" i="29"/>
  <c r="AN1197" i="29"/>
  <c r="AM1197" i="29"/>
  <c r="AL1197" i="29"/>
  <c r="AK1197" i="29"/>
  <c r="AJ1197" i="29"/>
  <c r="AI1197" i="29"/>
  <c r="AS1196" i="29"/>
  <c r="AR1196" i="29"/>
  <c r="AQ1196" i="29"/>
  <c r="AP1196" i="29"/>
  <c r="AO1196" i="29"/>
  <c r="AN1196" i="29"/>
  <c r="AM1196" i="29"/>
  <c r="AL1196" i="29"/>
  <c r="AK1196" i="29"/>
  <c r="AJ1196" i="29"/>
  <c r="AI1196" i="29"/>
  <c r="AS1195" i="29"/>
  <c r="AR1195" i="29"/>
  <c r="AQ1195" i="29"/>
  <c r="AP1195" i="29"/>
  <c r="AO1195" i="29"/>
  <c r="AN1195" i="29"/>
  <c r="AM1195" i="29"/>
  <c r="AL1195" i="29"/>
  <c r="AK1195" i="29"/>
  <c r="AJ1195" i="29"/>
  <c r="AI1195" i="29"/>
  <c r="AS1194" i="29"/>
  <c r="AR1194" i="29"/>
  <c r="AQ1194" i="29"/>
  <c r="AP1194" i="29"/>
  <c r="AO1194" i="29"/>
  <c r="AN1194" i="29"/>
  <c r="AM1194" i="29"/>
  <c r="AL1194" i="29"/>
  <c r="AK1194" i="29"/>
  <c r="AJ1194" i="29"/>
  <c r="AI1194" i="29"/>
  <c r="AS1193" i="29"/>
  <c r="AR1193" i="29"/>
  <c r="AQ1193" i="29"/>
  <c r="AP1193" i="29"/>
  <c r="AO1193" i="29"/>
  <c r="AN1193" i="29"/>
  <c r="AM1193" i="29"/>
  <c r="AL1193" i="29"/>
  <c r="AK1193" i="29"/>
  <c r="AJ1193" i="29"/>
  <c r="AI1193" i="29"/>
  <c r="AS1192" i="29"/>
  <c r="AR1192" i="29"/>
  <c r="AQ1192" i="29"/>
  <c r="AP1192" i="29"/>
  <c r="AO1192" i="29"/>
  <c r="AN1192" i="29"/>
  <c r="AM1192" i="29"/>
  <c r="AL1192" i="29"/>
  <c r="AK1192" i="29"/>
  <c r="AJ1192" i="29"/>
  <c r="AI1192" i="29"/>
  <c r="AS1191" i="29"/>
  <c r="AR1191" i="29"/>
  <c r="AQ1191" i="29"/>
  <c r="AP1191" i="29"/>
  <c r="AO1191" i="29"/>
  <c r="AN1191" i="29"/>
  <c r="AM1191" i="29"/>
  <c r="AL1191" i="29"/>
  <c r="AK1191" i="29"/>
  <c r="AJ1191" i="29"/>
  <c r="AI1191" i="29"/>
  <c r="AS1190" i="29"/>
  <c r="AR1190" i="29"/>
  <c r="AQ1190" i="29"/>
  <c r="AP1190" i="29"/>
  <c r="AO1190" i="29"/>
  <c r="AN1190" i="29"/>
  <c r="AM1190" i="29"/>
  <c r="AL1190" i="29"/>
  <c r="AK1190" i="29"/>
  <c r="AJ1190" i="29"/>
  <c r="AI1190" i="29"/>
  <c r="AS1189" i="29"/>
  <c r="AR1189" i="29"/>
  <c r="AQ1189" i="29"/>
  <c r="AP1189" i="29"/>
  <c r="AO1189" i="29"/>
  <c r="AN1189" i="29"/>
  <c r="AM1189" i="29"/>
  <c r="AL1189" i="29"/>
  <c r="AK1189" i="29"/>
  <c r="AJ1189" i="29"/>
  <c r="AI1189" i="29"/>
  <c r="AS1188" i="29"/>
  <c r="AR1188" i="29"/>
  <c r="AQ1188" i="29"/>
  <c r="AP1188" i="29"/>
  <c r="AO1188" i="29"/>
  <c r="AN1188" i="29"/>
  <c r="AM1188" i="29"/>
  <c r="AL1188" i="29"/>
  <c r="AK1188" i="29"/>
  <c r="AJ1188" i="29"/>
  <c r="AI1188" i="29"/>
  <c r="AS1187" i="29"/>
  <c r="AR1187" i="29"/>
  <c r="AQ1187" i="29"/>
  <c r="AP1187" i="29"/>
  <c r="AO1187" i="29"/>
  <c r="AN1187" i="29"/>
  <c r="AM1187" i="29"/>
  <c r="AL1187" i="29"/>
  <c r="AK1187" i="29"/>
  <c r="AJ1187" i="29"/>
  <c r="AI1187" i="29"/>
  <c r="AS1186" i="29"/>
  <c r="AR1186" i="29"/>
  <c r="AQ1186" i="29"/>
  <c r="AP1186" i="29"/>
  <c r="AO1186" i="29"/>
  <c r="AN1186" i="29"/>
  <c r="AM1186" i="29"/>
  <c r="AL1186" i="29"/>
  <c r="AK1186" i="29"/>
  <c r="AJ1186" i="29"/>
  <c r="AI1186" i="29"/>
  <c r="AS1185" i="29"/>
  <c r="AR1185" i="29"/>
  <c r="AQ1185" i="29"/>
  <c r="AP1185" i="29"/>
  <c r="AO1185" i="29"/>
  <c r="AN1185" i="29"/>
  <c r="AM1185" i="29"/>
  <c r="AL1185" i="29"/>
  <c r="AK1185" i="29"/>
  <c r="AJ1185" i="29"/>
  <c r="AI1185" i="29"/>
  <c r="AS1184" i="29"/>
  <c r="AR1184" i="29"/>
  <c r="AQ1184" i="29"/>
  <c r="AP1184" i="29"/>
  <c r="AO1184" i="29"/>
  <c r="AN1184" i="29"/>
  <c r="AM1184" i="29"/>
  <c r="AL1184" i="29"/>
  <c r="AK1184" i="29"/>
  <c r="AJ1184" i="29"/>
  <c r="AI1184" i="29"/>
  <c r="AS1183" i="29"/>
  <c r="AR1183" i="29"/>
  <c r="AQ1183" i="29"/>
  <c r="AP1183" i="29"/>
  <c r="AO1183" i="29"/>
  <c r="AN1183" i="29"/>
  <c r="AM1183" i="29"/>
  <c r="AL1183" i="29"/>
  <c r="AK1183" i="29"/>
  <c r="AJ1183" i="29"/>
  <c r="AI1183" i="29"/>
  <c r="AS1182" i="29"/>
  <c r="AR1182" i="29"/>
  <c r="AQ1182" i="29"/>
  <c r="AP1182" i="29"/>
  <c r="AO1182" i="29"/>
  <c r="AN1182" i="29"/>
  <c r="AM1182" i="29"/>
  <c r="AL1182" i="29"/>
  <c r="AK1182" i="29"/>
  <c r="AJ1182" i="29"/>
  <c r="AI1182" i="29"/>
  <c r="AS1181" i="29"/>
  <c r="AR1181" i="29"/>
  <c r="AQ1181" i="29"/>
  <c r="AP1181" i="29"/>
  <c r="AO1181" i="29"/>
  <c r="AN1181" i="29"/>
  <c r="AM1181" i="29"/>
  <c r="AL1181" i="29"/>
  <c r="AK1181" i="29"/>
  <c r="AJ1181" i="29"/>
  <c r="AI1181" i="29"/>
  <c r="AS1180" i="29"/>
  <c r="AR1180" i="29"/>
  <c r="AQ1180" i="29"/>
  <c r="AP1180" i="29"/>
  <c r="AO1180" i="29"/>
  <c r="AN1180" i="29"/>
  <c r="AM1180" i="29"/>
  <c r="AL1180" i="29"/>
  <c r="AK1180" i="29"/>
  <c r="AJ1180" i="29"/>
  <c r="AI1180" i="29"/>
  <c r="AS1179" i="29"/>
  <c r="AR1179" i="29"/>
  <c r="AQ1179" i="29"/>
  <c r="AP1179" i="29"/>
  <c r="AO1179" i="29"/>
  <c r="AN1179" i="29"/>
  <c r="AM1179" i="29"/>
  <c r="AL1179" i="29"/>
  <c r="AK1179" i="29"/>
  <c r="AJ1179" i="29"/>
  <c r="AI1179" i="29"/>
  <c r="AS1178" i="29"/>
  <c r="AR1178" i="29"/>
  <c r="AQ1178" i="29"/>
  <c r="AP1178" i="29"/>
  <c r="AO1178" i="29"/>
  <c r="AN1178" i="29"/>
  <c r="AM1178" i="29"/>
  <c r="AL1178" i="29"/>
  <c r="AK1178" i="29"/>
  <c r="AJ1178" i="29"/>
  <c r="AI1178" i="29"/>
  <c r="AS1177" i="29"/>
  <c r="AR1177" i="29"/>
  <c r="AQ1177" i="29"/>
  <c r="AP1177" i="29"/>
  <c r="AO1177" i="29"/>
  <c r="AN1177" i="29"/>
  <c r="AM1177" i="29"/>
  <c r="AL1177" i="29"/>
  <c r="AK1177" i="29"/>
  <c r="AJ1177" i="29"/>
  <c r="AI1177" i="29"/>
  <c r="AS1176" i="29"/>
  <c r="AR1176" i="29"/>
  <c r="AQ1176" i="29"/>
  <c r="AP1176" i="29"/>
  <c r="AO1176" i="29"/>
  <c r="AN1176" i="29"/>
  <c r="AM1176" i="29"/>
  <c r="AL1176" i="29"/>
  <c r="AK1176" i="29"/>
  <c r="AJ1176" i="29"/>
  <c r="AI1176" i="29"/>
  <c r="AS1175" i="29"/>
  <c r="AR1175" i="29"/>
  <c r="AQ1175" i="29"/>
  <c r="AP1175" i="29"/>
  <c r="AO1175" i="29"/>
  <c r="AN1175" i="29"/>
  <c r="AM1175" i="29"/>
  <c r="AL1175" i="29"/>
  <c r="AK1175" i="29"/>
  <c r="AJ1175" i="29"/>
  <c r="AI1175" i="29"/>
  <c r="AS1174" i="29"/>
  <c r="AR1174" i="29"/>
  <c r="AQ1174" i="29"/>
  <c r="AP1174" i="29"/>
  <c r="AO1174" i="29"/>
  <c r="AN1174" i="29"/>
  <c r="AM1174" i="29"/>
  <c r="AL1174" i="29"/>
  <c r="AK1174" i="29"/>
  <c r="AJ1174" i="29"/>
  <c r="AI1174" i="29"/>
  <c r="AS1173" i="29"/>
  <c r="AR1173" i="29"/>
  <c r="AQ1173" i="29"/>
  <c r="AP1173" i="29"/>
  <c r="AO1173" i="29"/>
  <c r="AN1173" i="29"/>
  <c r="AM1173" i="29"/>
  <c r="AL1173" i="29"/>
  <c r="AK1173" i="29"/>
  <c r="AJ1173" i="29"/>
  <c r="AI1173" i="29"/>
  <c r="AS1172" i="29"/>
  <c r="AR1172" i="29"/>
  <c r="AQ1172" i="29"/>
  <c r="AP1172" i="29"/>
  <c r="AO1172" i="29"/>
  <c r="AN1172" i="29"/>
  <c r="AM1172" i="29"/>
  <c r="AL1172" i="29"/>
  <c r="AK1172" i="29"/>
  <c r="AJ1172" i="29"/>
  <c r="AI1172" i="29"/>
  <c r="AS1171" i="29"/>
  <c r="AR1171" i="29"/>
  <c r="AQ1171" i="29"/>
  <c r="AP1171" i="29"/>
  <c r="AO1171" i="29"/>
  <c r="AN1171" i="29"/>
  <c r="AM1171" i="29"/>
  <c r="AL1171" i="29"/>
  <c r="AK1171" i="29"/>
  <c r="AJ1171" i="29"/>
  <c r="AI1171" i="29"/>
  <c r="AS1170" i="29"/>
  <c r="AR1170" i="29"/>
  <c r="AQ1170" i="29"/>
  <c r="AP1170" i="29"/>
  <c r="AO1170" i="29"/>
  <c r="AN1170" i="29"/>
  <c r="AM1170" i="29"/>
  <c r="AL1170" i="29"/>
  <c r="AK1170" i="29"/>
  <c r="AJ1170" i="29"/>
  <c r="AI1170" i="29"/>
  <c r="AS1169" i="29"/>
  <c r="AR1169" i="29"/>
  <c r="AQ1169" i="29"/>
  <c r="AP1169" i="29"/>
  <c r="AO1169" i="29"/>
  <c r="AN1169" i="29"/>
  <c r="AM1169" i="29"/>
  <c r="AL1169" i="29"/>
  <c r="AK1169" i="29"/>
  <c r="AJ1169" i="29"/>
  <c r="AI1169" i="29"/>
  <c r="AS1168" i="29"/>
  <c r="AR1168" i="29"/>
  <c r="AQ1168" i="29"/>
  <c r="AP1168" i="29"/>
  <c r="AO1168" i="29"/>
  <c r="AN1168" i="29"/>
  <c r="AM1168" i="29"/>
  <c r="AL1168" i="29"/>
  <c r="AK1168" i="29"/>
  <c r="AJ1168" i="29"/>
  <c r="AI1168" i="29"/>
  <c r="AS1167" i="29"/>
  <c r="AR1167" i="29"/>
  <c r="AQ1167" i="29"/>
  <c r="AP1167" i="29"/>
  <c r="AO1167" i="29"/>
  <c r="AN1167" i="29"/>
  <c r="AM1167" i="29"/>
  <c r="AL1167" i="29"/>
  <c r="AK1167" i="29"/>
  <c r="AJ1167" i="29"/>
  <c r="AI1167" i="29"/>
  <c r="AS1166" i="29"/>
  <c r="AR1166" i="29"/>
  <c r="AQ1166" i="29"/>
  <c r="AP1166" i="29"/>
  <c r="AO1166" i="29"/>
  <c r="AN1166" i="29"/>
  <c r="AM1166" i="29"/>
  <c r="AL1166" i="29"/>
  <c r="AK1166" i="29"/>
  <c r="AJ1166" i="29"/>
  <c r="AI1166" i="29"/>
  <c r="AS1165" i="29"/>
  <c r="AR1165" i="29"/>
  <c r="AQ1165" i="29"/>
  <c r="AP1165" i="29"/>
  <c r="AO1165" i="29"/>
  <c r="AN1165" i="29"/>
  <c r="AM1165" i="29"/>
  <c r="AL1165" i="29"/>
  <c r="AK1165" i="29"/>
  <c r="AJ1165" i="29"/>
  <c r="AI1165" i="29"/>
  <c r="AS1164" i="29"/>
  <c r="AR1164" i="29"/>
  <c r="AQ1164" i="29"/>
  <c r="AP1164" i="29"/>
  <c r="AO1164" i="29"/>
  <c r="AN1164" i="29"/>
  <c r="AM1164" i="29"/>
  <c r="AL1164" i="29"/>
  <c r="AK1164" i="29"/>
  <c r="AJ1164" i="29"/>
  <c r="AI1164" i="29"/>
  <c r="AS1163" i="29"/>
  <c r="AR1163" i="29"/>
  <c r="AQ1163" i="29"/>
  <c r="AP1163" i="29"/>
  <c r="AO1163" i="29"/>
  <c r="AN1163" i="29"/>
  <c r="AM1163" i="29"/>
  <c r="AL1163" i="29"/>
  <c r="AK1163" i="29"/>
  <c r="AJ1163" i="29"/>
  <c r="AI1163" i="29"/>
  <c r="AS1162" i="29"/>
  <c r="AR1162" i="29"/>
  <c r="AQ1162" i="29"/>
  <c r="AP1162" i="29"/>
  <c r="AO1162" i="29"/>
  <c r="AN1162" i="29"/>
  <c r="AM1162" i="29"/>
  <c r="AL1162" i="29"/>
  <c r="AK1162" i="29"/>
  <c r="AJ1162" i="29"/>
  <c r="AI1162" i="29"/>
  <c r="AS1161" i="29"/>
  <c r="AR1161" i="29"/>
  <c r="AQ1161" i="29"/>
  <c r="AP1161" i="29"/>
  <c r="AO1161" i="29"/>
  <c r="AN1161" i="29"/>
  <c r="AM1161" i="29"/>
  <c r="AL1161" i="29"/>
  <c r="AK1161" i="29"/>
  <c r="AJ1161" i="29"/>
  <c r="AI1161" i="29"/>
  <c r="AS1160" i="29"/>
  <c r="AR1160" i="29"/>
  <c r="AQ1160" i="29"/>
  <c r="AP1160" i="29"/>
  <c r="AO1160" i="29"/>
  <c r="AN1160" i="29"/>
  <c r="AM1160" i="29"/>
  <c r="AL1160" i="29"/>
  <c r="AK1160" i="29"/>
  <c r="AJ1160" i="29"/>
  <c r="AI1160" i="29"/>
  <c r="AS1159" i="29"/>
  <c r="AR1159" i="29"/>
  <c r="AQ1159" i="29"/>
  <c r="AP1159" i="29"/>
  <c r="AO1159" i="29"/>
  <c r="AN1159" i="29"/>
  <c r="AM1159" i="29"/>
  <c r="AL1159" i="29"/>
  <c r="AK1159" i="29"/>
  <c r="AJ1159" i="29"/>
  <c r="AI1159" i="29"/>
  <c r="AS1158" i="29"/>
  <c r="AR1158" i="29"/>
  <c r="AQ1158" i="29"/>
  <c r="AP1158" i="29"/>
  <c r="AO1158" i="29"/>
  <c r="AN1158" i="29"/>
  <c r="AM1158" i="29"/>
  <c r="AL1158" i="29"/>
  <c r="AK1158" i="29"/>
  <c r="AJ1158" i="29"/>
  <c r="AI1158" i="29"/>
  <c r="AS1157" i="29"/>
  <c r="AR1157" i="29"/>
  <c r="AQ1157" i="29"/>
  <c r="AP1157" i="29"/>
  <c r="AO1157" i="29"/>
  <c r="AN1157" i="29"/>
  <c r="AM1157" i="29"/>
  <c r="AL1157" i="29"/>
  <c r="AK1157" i="29"/>
  <c r="AJ1157" i="29"/>
  <c r="AI1157" i="29"/>
  <c r="AS1156" i="29"/>
  <c r="AR1156" i="29"/>
  <c r="AQ1156" i="29"/>
  <c r="AP1156" i="29"/>
  <c r="AO1156" i="29"/>
  <c r="AN1156" i="29"/>
  <c r="AM1156" i="29"/>
  <c r="AL1156" i="29"/>
  <c r="AK1156" i="29"/>
  <c r="AJ1156" i="29"/>
  <c r="AI1156" i="29"/>
  <c r="AS1155" i="29"/>
  <c r="AR1155" i="29"/>
  <c r="AQ1155" i="29"/>
  <c r="AP1155" i="29"/>
  <c r="AO1155" i="29"/>
  <c r="AN1155" i="29"/>
  <c r="AM1155" i="29"/>
  <c r="AL1155" i="29"/>
  <c r="AK1155" i="29"/>
  <c r="AJ1155" i="29"/>
  <c r="AI1155" i="29"/>
  <c r="AS1154" i="29"/>
  <c r="AR1154" i="29"/>
  <c r="AQ1154" i="29"/>
  <c r="AP1154" i="29"/>
  <c r="AO1154" i="29"/>
  <c r="AN1154" i="29"/>
  <c r="AM1154" i="29"/>
  <c r="AL1154" i="29"/>
  <c r="AK1154" i="29"/>
  <c r="AJ1154" i="29"/>
  <c r="AI1154" i="29"/>
  <c r="AS1153" i="29"/>
  <c r="AR1153" i="29"/>
  <c r="AQ1153" i="29"/>
  <c r="AP1153" i="29"/>
  <c r="AO1153" i="29"/>
  <c r="AN1153" i="29"/>
  <c r="AM1153" i="29"/>
  <c r="AL1153" i="29"/>
  <c r="AK1153" i="29"/>
  <c r="AJ1153" i="29"/>
  <c r="AI1153" i="29"/>
  <c r="AS1152" i="29"/>
  <c r="AR1152" i="29"/>
  <c r="AQ1152" i="29"/>
  <c r="AP1152" i="29"/>
  <c r="AO1152" i="29"/>
  <c r="AN1152" i="29"/>
  <c r="AM1152" i="29"/>
  <c r="AL1152" i="29"/>
  <c r="AK1152" i="29"/>
  <c r="AJ1152" i="29"/>
  <c r="AI1152" i="29"/>
  <c r="AS1151" i="29"/>
  <c r="AR1151" i="29"/>
  <c r="AQ1151" i="29"/>
  <c r="AP1151" i="29"/>
  <c r="AO1151" i="29"/>
  <c r="AN1151" i="29"/>
  <c r="AM1151" i="29"/>
  <c r="AL1151" i="29"/>
  <c r="AK1151" i="29"/>
  <c r="AJ1151" i="29"/>
  <c r="AI1151" i="29"/>
  <c r="AS1150" i="29"/>
  <c r="AR1150" i="29"/>
  <c r="AQ1150" i="29"/>
  <c r="AP1150" i="29"/>
  <c r="AO1150" i="29"/>
  <c r="AN1150" i="29"/>
  <c r="AM1150" i="29"/>
  <c r="AL1150" i="29"/>
  <c r="AK1150" i="29"/>
  <c r="AJ1150" i="29"/>
  <c r="AI1150" i="29"/>
  <c r="AS1149" i="29"/>
  <c r="AR1149" i="29"/>
  <c r="AQ1149" i="29"/>
  <c r="AP1149" i="29"/>
  <c r="AO1149" i="29"/>
  <c r="AN1149" i="29"/>
  <c r="AM1149" i="29"/>
  <c r="AL1149" i="29"/>
  <c r="AK1149" i="29"/>
  <c r="AJ1149" i="29"/>
  <c r="AI1149" i="29"/>
  <c r="AS1148" i="29"/>
  <c r="AR1148" i="29"/>
  <c r="AQ1148" i="29"/>
  <c r="AP1148" i="29"/>
  <c r="AO1148" i="29"/>
  <c r="AN1148" i="29"/>
  <c r="AM1148" i="29"/>
  <c r="AL1148" i="29"/>
  <c r="AK1148" i="29"/>
  <c r="AJ1148" i="29"/>
  <c r="AI1148" i="29"/>
  <c r="AS1147" i="29"/>
  <c r="AR1147" i="29"/>
  <c r="AQ1147" i="29"/>
  <c r="AP1147" i="29"/>
  <c r="AO1147" i="29"/>
  <c r="AN1147" i="29"/>
  <c r="AM1147" i="29"/>
  <c r="AL1147" i="29"/>
  <c r="AK1147" i="29"/>
  <c r="AJ1147" i="29"/>
  <c r="AI1147" i="29"/>
  <c r="AS1146" i="29"/>
  <c r="AR1146" i="29"/>
  <c r="AQ1146" i="29"/>
  <c r="AP1146" i="29"/>
  <c r="AO1146" i="29"/>
  <c r="AN1146" i="29"/>
  <c r="AM1146" i="29"/>
  <c r="AL1146" i="29"/>
  <c r="AK1146" i="29"/>
  <c r="AJ1146" i="29"/>
  <c r="AI1146" i="29"/>
  <c r="AS1145" i="29"/>
  <c r="AR1145" i="29"/>
  <c r="AQ1145" i="29"/>
  <c r="AP1145" i="29"/>
  <c r="AO1145" i="29"/>
  <c r="AN1145" i="29"/>
  <c r="AM1145" i="29"/>
  <c r="AL1145" i="29"/>
  <c r="AK1145" i="29"/>
  <c r="AJ1145" i="29"/>
  <c r="AI1145" i="29"/>
  <c r="AS1144" i="29"/>
  <c r="AR1144" i="29"/>
  <c r="AQ1144" i="29"/>
  <c r="AP1144" i="29"/>
  <c r="AO1144" i="29"/>
  <c r="AN1144" i="29"/>
  <c r="AM1144" i="29"/>
  <c r="AL1144" i="29"/>
  <c r="AK1144" i="29"/>
  <c r="AJ1144" i="29"/>
  <c r="AI1144" i="29"/>
  <c r="AS1143" i="29"/>
  <c r="AR1143" i="29"/>
  <c r="AQ1143" i="29"/>
  <c r="AP1143" i="29"/>
  <c r="AO1143" i="29"/>
  <c r="AN1143" i="29"/>
  <c r="AM1143" i="29"/>
  <c r="AL1143" i="29"/>
  <c r="AK1143" i="29"/>
  <c r="AJ1143" i="29"/>
  <c r="AI1143" i="29"/>
  <c r="AS1142" i="29"/>
  <c r="AR1142" i="29"/>
  <c r="AQ1142" i="29"/>
  <c r="AP1142" i="29"/>
  <c r="AO1142" i="29"/>
  <c r="AN1142" i="29"/>
  <c r="AM1142" i="29"/>
  <c r="AL1142" i="29"/>
  <c r="AK1142" i="29"/>
  <c r="AJ1142" i="29"/>
  <c r="AI1142" i="29"/>
  <c r="AS1141" i="29"/>
  <c r="AR1141" i="29"/>
  <c r="AQ1141" i="29"/>
  <c r="AP1141" i="29"/>
  <c r="AO1141" i="29"/>
  <c r="AN1141" i="29"/>
  <c r="AM1141" i="29"/>
  <c r="AL1141" i="29"/>
  <c r="AK1141" i="29"/>
  <c r="AJ1141" i="29"/>
  <c r="AI1141" i="29"/>
  <c r="AS1140" i="29"/>
  <c r="AR1140" i="29"/>
  <c r="AQ1140" i="29"/>
  <c r="AP1140" i="29"/>
  <c r="AO1140" i="29"/>
  <c r="AN1140" i="29"/>
  <c r="AM1140" i="29"/>
  <c r="AL1140" i="29"/>
  <c r="AK1140" i="29"/>
  <c r="AJ1140" i="29"/>
  <c r="AI1140" i="29"/>
  <c r="AS1139" i="29"/>
  <c r="AR1139" i="29"/>
  <c r="AQ1139" i="29"/>
  <c r="AP1139" i="29"/>
  <c r="AO1139" i="29"/>
  <c r="AN1139" i="29"/>
  <c r="AM1139" i="29"/>
  <c r="AL1139" i="29"/>
  <c r="AK1139" i="29"/>
  <c r="AJ1139" i="29"/>
  <c r="AI1139" i="29"/>
  <c r="AS1138" i="29"/>
  <c r="AR1138" i="29"/>
  <c r="AQ1138" i="29"/>
  <c r="AP1138" i="29"/>
  <c r="AO1138" i="29"/>
  <c r="AN1138" i="29"/>
  <c r="AM1138" i="29"/>
  <c r="AL1138" i="29"/>
  <c r="AK1138" i="29"/>
  <c r="AJ1138" i="29"/>
  <c r="AI1138" i="29"/>
  <c r="AS1137" i="29"/>
  <c r="AR1137" i="29"/>
  <c r="AQ1137" i="29"/>
  <c r="AP1137" i="29"/>
  <c r="AO1137" i="29"/>
  <c r="AN1137" i="29"/>
  <c r="AM1137" i="29"/>
  <c r="AL1137" i="29"/>
  <c r="AK1137" i="29"/>
  <c r="AJ1137" i="29"/>
  <c r="AI1137" i="29"/>
  <c r="AS1136" i="29"/>
  <c r="AR1136" i="29"/>
  <c r="AQ1136" i="29"/>
  <c r="AP1136" i="29"/>
  <c r="AO1136" i="29"/>
  <c r="AN1136" i="29"/>
  <c r="AM1136" i="29"/>
  <c r="AL1136" i="29"/>
  <c r="AK1136" i="29"/>
  <c r="AJ1136" i="29"/>
  <c r="AI1136" i="29"/>
  <c r="AS1135" i="29"/>
  <c r="AR1135" i="29"/>
  <c r="AQ1135" i="29"/>
  <c r="AP1135" i="29"/>
  <c r="AO1135" i="29"/>
  <c r="AN1135" i="29"/>
  <c r="AM1135" i="29"/>
  <c r="AL1135" i="29"/>
  <c r="AK1135" i="29"/>
  <c r="AJ1135" i="29"/>
  <c r="AI1135" i="29"/>
  <c r="AS1134" i="29"/>
  <c r="AR1134" i="29"/>
  <c r="AQ1134" i="29"/>
  <c r="AP1134" i="29"/>
  <c r="AO1134" i="29"/>
  <c r="AN1134" i="29"/>
  <c r="AM1134" i="29"/>
  <c r="AL1134" i="29"/>
  <c r="AK1134" i="29"/>
  <c r="AJ1134" i="29"/>
  <c r="AI1134" i="29"/>
  <c r="AS1133" i="29"/>
  <c r="AR1133" i="29"/>
  <c r="AQ1133" i="29"/>
  <c r="AP1133" i="29"/>
  <c r="AO1133" i="29"/>
  <c r="AN1133" i="29"/>
  <c r="AM1133" i="29"/>
  <c r="AL1133" i="29"/>
  <c r="AK1133" i="29"/>
  <c r="AJ1133" i="29"/>
  <c r="AI1133" i="29"/>
  <c r="AS1132" i="29"/>
  <c r="AR1132" i="29"/>
  <c r="AQ1132" i="29"/>
  <c r="AP1132" i="29"/>
  <c r="AO1132" i="29"/>
  <c r="AN1132" i="29"/>
  <c r="AM1132" i="29"/>
  <c r="AL1132" i="29"/>
  <c r="AK1132" i="29"/>
  <c r="AJ1132" i="29"/>
  <c r="AI1132" i="29"/>
  <c r="AS1131" i="29"/>
  <c r="AR1131" i="29"/>
  <c r="AQ1131" i="29"/>
  <c r="AP1131" i="29"/>
  <c r="AO1131" i="29"/>
  <c r="AN1131" i="29"/>
  <c r="AM1131" i="29"/>
  <c r="AL1131" i="29"/>
  <c r="AK1131" i="29"/>
  <c r="AJ1131" i="29"/>
  <c r="AI1131" i="29"/>
  <c r="AS1130" i="29"/>
  <c r="AR1130" i="29"/>
  <c r="AQ1130" i="29"/>
  <c r="AP1130" i="29"/>
  <c r="AO1130" i="29"/>
  <c r="AN1130" i="29"/>
  <c r="AM1130" i="29"/>
  <c r="AL1130" i="29"/>
  <c r="AK1130" i="29"/>
  <c r="AJ1130" i="29"/>
  <c r="AI1130" i="29"/>
  <c r="AS1129" i="29"/>
  <c r="AR1129" i="29"/>
  <c r="AQ1129" i="29"/>
  <c r="AP1129" i="29"/>
  <c r="AO1129" i="29"/>
  <c r="AN1129" i="29"/>
  <c r="AM1129" i="29"/>
  <c r="AL1129" i="29"/>
  <c r="AK1129" i="29"/>
  <c r="AJ1129" i="29"/>
  <c r="AI1129" i="29"/>
  <c r="AS1128" i="29"/>
  <c r="AR1128" i="29"/>
  <c r="AQ1128" i="29"/>
  <c r="AP1128" i="29"/>
  <c r="AO1128" i="29"/>
  <c r="AN1128" i="29"/>
  <c r="AM1128" i="29"/>
  <c r="AL1128" i="29"/>
  <c r="AK1128" i="29"/>
  <c r="AJ1128" i="29"/>
  <c r="AI1128" i="29"/>
  <c r="AS1127" i="29"/>
  <c r="AR1127" i="29"/>
  <c r="AQ1127" i="29"/>
  <c r="AP1127" i="29"/>
  <c r="AO1127" i="29"/>
  <c r="AN1127" i="29"/>
  <c r="AM1127" i="29"/>
  <c r="AL1127" i="29"/>
  <c r="AK1127" i="29"/>
  <c r="AJ1127" i="29"/>
  <c r="AI1127" i="29"/>
  <c r="AS1126" i="29"/>
  <c r="AR1126" i="29"/>
  <c r="AQ1126" i="29"/>
  <c r="AP1126" i="29"/>
  <c r="AO1126" i="29"/>
  <c r="AN1126" i="29"/>
  <c r="AM1126" i="29"/>
  <c r="AL1126" i="29"/>
  <c r="AK1126" i="29"/>
  <c r="AJ1126" i="29"/>
  <c r="AI1126" i="29"/>
  <c r="AS1125" i="29"/>
  <c r="AR1125" i="29"/>
  <c r="AQ1125" i="29"/>
  <c r="AP1125" i="29"/>
  <c r="AO1125" i="29"/>
  <c r="AN1125" i="29"/>
  <c r="AM1125" i="29"/>
  <c r="AL1125" i="29"/>
  <c r="AK1125" i="29"/>
  <c r="AJ1125" i="29"/>
  <c r="AI1125" i="29"/>
  <c r="AS1124" i="29"/>
  <c r="AR1124" i="29"/>
  <c r="AQ1124" i="29"/>
  <c r="AP1124" i="29"/>
  <c r="AO1124" i="29"/>
  <c r="AN1124" i="29"/>
  <c r="AM1124" i="29"/>
  <c r="AL1124" i="29"/>
  <c r="AK1124" i="29"/>
  <c r="AJ1124" i="29"/>
  <c r="AI1124" i="29"/>
  <c r="AS1123" i="29"/>
  <c r="AR1123" i="29"/>
  <c r="AQ1123" i="29"/>
  <c r="AP1123" i="29"/>
  <c r="AO1123" i="29"/>
  <c r="AN1123" i="29"/>
  <c r="AM1123" i="29"/>
  <c r="AL1123" i="29"/>
  <c r="AK1123" i="29"/>
  <c r="AJ1123" i="29"/>
  <c r="AI1123" i="29"/>
  <c r="AS1122" i="29"/>
  <c r="AR1122" i="29"/>
  <c r="AQ1122" i="29"/>
  <c r="AP1122" i="29"/>
  <c r="AO1122" i="29"/>
  <c r="AN1122" i="29"/>
  <c r="AM1122" i="29"/>
  <c r="AL1122" i="29"/>
  <c r="AK1122" i="29"/>
  <c r="AJ1122" i="29"/>
  <c r="AI1122" i="29"/>
  <c r="AS1121" i="29"/>
  <c r="AR1121" i="29"/>
  <c r="AQ1121" i="29"/>
  <c r="AP1121" i="29"/>
  <c r="AO1121" i="29"/>
  <c r="AN1121" i="29"/>
  <c r="AM1121" i="29"/>
  <c r="AL1121" i="29"/>
  <c r="AK1121" i="29"/>
  <c r="AJ1121" i="29"/>
  <c r="AI1121" i="29"/>
  <c r="AS1120" i="29"/>
  <c r="AR1120" i="29"/>
  <c r="AQ1120" i="29"/>
  <c r="AP1120" i="29"/>
  <c r="AO1120" i="29"/>
  <c r="AN1120" i="29"/>
  <c r="AM1120" i="29"/>
  <c r="AL1120" i="29"/>
  <c r="AK1120" i="29"/>
  <c r="AJ1120" i="29"/>
  <c r="AI1120" i="29"/>
  <c r="AS1119" i="29"/>
  <c r="AR1119" i="29"/>
  <c r="AQ1119" i="29"/>
  <c r="AP1119" i="29"/>
  <c r="AO1119" i="29"/>
  <c r="AN1119" i="29"/>
  <c r="AM1119" i="29"/>
  <c r="AL1119" i="29"/>
  <c r="AK1119" i="29"/>
  <c r="AJ1119" i="29"/>
  <c r="AI1119" i="29"/>
  <c r="AS1118" i="29"/>
  <c r="AR1118" i="29"/>
  <c r="AQ1118" i="29"/>
  <c r="AP1118" i="29"/>
  <c r="AO1118" i="29"/>
  <c r="AN1118" i="29"/>
  <c r="AM1118" i="29"/>
  <c r="AL1118" i="29"/>
  <c r="AK1118" i="29"/>
  <c r="AJ1118" i="29"/>
  <c r="AI1118" i="29"/>
  <c r="AS1117" i="29"/>
  <c r="AR1117" i="29"/>
  <c r="AQ1117" i="29"/>
  <c r="AP1117" i="29"/>
  <c r="AO1117" i="29"/>
  <c r="AN1117" i="29"/>
  <c r="AM1117" i="29"/>
  <c r="AL1117" i="29"/>
  <c r="AK1117" i="29"/>
  <c r="AJ1117" i="29"/>
  <c r="AI1117" i="29"/>
  <c r="AS1116" i="29"/>
  <c r="AR1116" i="29"/>
  <c r="AQ1116" i="29"/>
  <c r="AP1116" i="29"/>
  <c r="AO1116" i="29"/>
  <c r="AN1116" i="29"/>
  <c r="AM1116" i="29"/>
  <c r="AL1116" i="29"/>
  <c r="AK1116" i="29"/>
  <c r="AJ1116" i="29"/>
  <c r="AI1116" i="29"/>
  <c r="AS1115" i="29"/>
  <c r="AR1115" i="29"/>
  <c r="AQ1115" i="29"/>
  <c r="AP1115" i="29"/>
  <c r="AO1115" i="29"/>
  <c r="AN1115" i="29"/>
  <c r="AM1115" i="29"/>
  <c r="AL1115" i="29"/>
  <c r="AK1115" i="29"/>
  <c r="AJ1115" i="29"/>
  <c r="AI1115" i="29"/>
  <c r="AS1114" i="29"/>
  <c r="AR1114" i="29"/>
  <c r="AQ1114" i="29"/>
  <c r="AP1114" i="29"/>
  <c r="AO1114" i="29"/>
  <c r="AN1114" i="29"/>
  <c r="AM1114" i="29"/>
  <c r="AL1114" i="29"/>
  <c r="AK1114" i="29"/>
  <c r="AJ1114" i="29"/>
  <c r="AI1114" i="29"/>
  <c r="AS1113" i="29"/>
  <c r="AR1113" i="29"/>
  <c r="AQ1113" i="29"/>
  <c r="AP1113" i="29"/>
  <c r="AO1113" i="29"/>
  <c r="AN1113" i="29"/>
  <c r="AM1113" i="29"/>
  <c r="AL1113" i="29"/>
  <c r="AK1113" i="29"/>
  <c r="AJ1113" i="29"/>
  <c r="AI1113" i="29"/>
  <c r="AS1112" i="29"/>
  <c r="AR1112" i="29"/>
  <c r="AQ1112" i="29"/>
  <c r="AP1112" i="29"/>
  <c r="AO1112" i="29"/>
  <c r="AN1112" i="29"/>
  <c r="AM1112" i="29"/>
  <c r="AL1112" i="29"/>
  <c r="AK1112" i="29"/>
  <c r="AJ1112" i="29"/>
  <c r="AI1112" i="29"/>
  <c r="AS1111" i="29"/>
  <c r="AR1111" i="29"/>
  <c r="AQ1111" i="29"/>
  <c r="AP1111" i="29"/>
  <c r="AO1111" i="29"/>
  <c r="AN1111" i="29"/>
  <c r="AM1111" i="29"/>
  <c r="AL1111" i="29"/>
  <c r="AK1111" i="29"/>
  <c r="AJ1111" i="29"/>
  <c r="AI1111" i="29"/>
  <c r="AS1110" i="29"/>
  <c r="AR1110" i="29"/>
  <c r="AQ1110" i="29"/>
  <c r="AP1110" i="29"/>
  <c r="AO1110" i="29"/>
  <c r="AN1110" i="29"/>
  <c r="AM1110" i="29"/>
  <c r="AL1110" i="29"/>
  <c r="AK1110" i="29"/>
  <c r="AJ1110" i="29"/>
  <c r="AI1110" i="29"/>
  <c r="AS1109" i="29"/>
  <c r="AR1109" i="29"/>
  <c r="AQ1109" i="29"/>
  <c r="AP1109" i="29"/>
  <c r="AO1109" i="29"/>
  <c r="AN1109" i="29"/>
  <c r="AM1109" i="29"/>
  <c r="AL1109" i="29"/>
  <c r="AK1109" i="29"/>
  <c r="AJ1109" i="29"/>
  <c r="AI1109" i="29"/>
  <c r="AS1108" i="29"/>
  <c r="AR1108" i="29"/>
  <c r="AQ1108" i="29"/>
  <c r="AP1108" i="29"/>
  <c r="AO1108" i="29"/>
  <c r="AN1108" i="29"/>
  <c r="AM1108" i="29"/>
  <c r="AL1108" i="29"/>
  <c r="AK1108" i="29"/>
  <c r="AJ1108" i="29"/>
  <c r="AI1108" i="29"/>
  <c r="AS1107" i="29"/>
  <c r="AR1107" i="29"/>
  <c r="AQ1107" i="29"/>
  <c r="AP1107" i="29"/>
  <c r="AO1107" i="29"/>
  <c r="AN1107" i="29"/>
  <c r="AM1107" i="29"/>
  <c r="AL1107" i="29"/>
  <c r="AK1107" i="29"/>
  <c r="AJ1107" i="29"/>
  <c r="AI1107" i="29"/>
  <c r="AS1106" i="29"/>
  <c r="AR1106" i="29"/>
  <c r="AQ1106" i="29"/>
  <c r="AP1106" i="29"/>
  <c r="AO1106" i="29"/>
  <c r="AN1106" i="29"/>
  <c r="AM1106" i="29"/>
  <c r="AL1106" i="29"/>
  <c r="AK1106" i="29"/>
  <c r="AJ1106" i="29"/>
  <c r="AI1106" i="29"/>
  <c r="AS1105" i="29"/>
  <c r="AR1105" i="29"/>
  <c r="AQ1105" i="29"/>
  <c r="AP1105" i="29"/>
  <c r="AO1105" i="29"/>
  <c r="AN1105" i="29"/>
  <c r="AM1105" i="29"/>
  <c r="AL1105" i="29"/>
  <c r="AK1105" i="29"/>
  <c r="AJ1105" i="29"/>
  <c r="AI1105" i="29"/>
  <c r="AS1104" i="29"/>
  <c r="AR1104" i="29"/>
  <c r="AQ1104" i="29"/>
  <c r="AP1104" i="29"/>
  <c r="AO1104" i="29"/>
  <c r="AN1104" i="29"/>
  <c r="AM1104" i="29"/>
  <c r="AL1104" i="29"/>
  <c r="AK1104" i="29"/>
  <c r="AJ1104" i="29"/>
  <c r="AI1104" i="29"/>
  <c r="AS1103" i="29"/>
  <c r="AR1103" i="29"/>
  <c r="AQ1103" i="29"/>
  <c r="AP1103" i="29"/>
  <c r="AO1103" i="29"/>
  <c r="AN1103" i="29"/>
  <c r="AM1103" i="29"/>
  <c r="AL1103" i="29"/>
  <c r="AK1103" i="29"/>
  <c r="AJ1103" i="29"/>
  <c r="AI1103" i="29"/>
  <c r="AS1102" i="29"/>
  <c r="AR1102" i="29"/>
  <c r="AQ1102" i="29"/>
  <c r="AP1102" i="29"/>
  <c r="AO1102" i="29"/>
  <c r="AN1102" i="29"/>
  <c r="AM1102" i="29"/>
  <c r="AL1102" i="29"/>
  <c r="AK1102" i="29"/>
  <c r="AJ1102" i="29"/>
  <c r="AI1102" i="29"/>
  <c r="AS1101" i="29"/>
  <c r="AR1101" i="29"/>
  <c r="AQ1101" i="29"/>
  <c r="AP1101" i="29"/>
  <c r="AO1101" i="29"/>
  <c r="AN1101" i="29"/>
  <c r="AM1101" i="29"/>
  <c r="AL1101" i="29"/>
  <c r="AK1101" i="29"/>
  <c r="AJ1101" i="29"/>
  <c r="AI1101" i="29"/>
  <c r="AS1100" i="29"/>
  <c r="AR1100" i="29"/>
  <c r="AQ1100" i="29"/>
  <c r="AP1100" i="29"/>
  <c r="AO1100" i="29"/>
  <c r="AN1100" i="29"/>
  <c r="AM1100" i="29"/>
  <c r="AL1100" i="29"/>
  <c r="AK1100" i="29"/>
  <c r="AJ1100" i="29"/>
  <c r="AI1100" i="29"/>
  <c r="AS1099" i="29"/>
  <c r="AR1099" i="29"/>
  <c r="AQ1099" i="29"/>
  <c r="AP1099" i="29"/>
  <c r="AO1099" i="29"/>
  <c r="AN1099" i="29"/>
  <c r="AM1099" i="29"/>
  <c r="AL1099" i="29"/>
  <c r="AK1099" i="29"/>
  <c r="AJ1099" i="29"/>
  <c r="AI1099" i="29"/>
  <c r="AS1098" i="29"/>
  <c r="AR1098" i="29"/>
  <c r="AQ1098" i="29"/>
  <c r="AP1098" i="29"/>
  <c r="AO1098" i="29"/>
  <c r="AN1098" i="29"/>
  <c r="AM1098" i="29"/>
  <c r="AL1098" i="29"/>
  <c r="AK1098" i="29"/>
  <c r="AJ1098" i="29"/>
  <c r="AI1098" i="29"/>
  <c r="AS1097" i="29"/>
  <c r="AR1097" i="29"/>
  <c r="AQ1097" i="29"/>
  <c r="AP1097" i="29"/>
  <c r="AO1097" i="29"/>
  <c r="AN1097" i="29"/>
  <c r="AM1097" i="29"/>
  <c r="AL1097" i="29"/>
  <c r="AK1097" i="29"/>
  <c r="AJ1097" i="29"/>
  <c r="AI1097" i="29"/>
  <c r="AS1096" i="29"/>
  <c r="AR1096" i="29"/>
  <c r="AQ1096" i="29"/>
  <c r="AP1096" i="29"/>
  <c r="AO1096" i="29"/>
  <c r="AN1096" i="29"/>
  <c r="AM1096" i="29"/>
  <c r="AL1096" i="29"/>
  <c r="AK1096" i="29"/>
  <c r="AJ1096" i="29"/>
  <c r="AI1096" i="29"/>
  <c r="AS1095" i="29"/>
  <c r="AR1095" i="29"/>
  <c r="AQ1095" i="29"/>
  <c r="AP1095" i="29"/>
  <c r="AO1095" i="29"/>
  <c r="AN1095" i="29"/>
  <c r="AM1095" i="29"/>
  <c r="AL1095" i="29"/>
  <c r="AK1095" i="29"/>
  <c r="AJ1095" i="29"/>
  <c r="AI1095" i="29"/>
  <c r="AS1094" i="29"/>
  <c r="AR1094" i="29"/>
  <c r="AQ1094" i="29"/>
  <c r="AP1094" i="29"/>
  <c r="AO1094" i="29"/>
  <c r="AN1094" i="29"/>
  <c r="AM1094" i="29"/>
  <c r="AL1094" i="29"/>
  <c r="AK1094" i="29"/>
  <c r="AJ1094" i="29"/>
  <c r="AI1094" i="29"/>
  <c r="AS1093" i="29"/>
  <c r="AR1093" i="29"/>
  <c r="AQ1093" i="29"/>
  <c r="AP1093" i="29"/>
  <c r="AO1093" i="29"/>
  <c r="AN1093" i="29"/>
  <c r="AM1093" i="29"/>
  <c r="AL1093" i="29"/>
  <c r="AK1093" i="29"/>
  <c r="AJ1093" i="29"/>
  <c r="AI1093" i="29"/>
  <c r="AS1092" i="29"/>
  <c r="AR1092" i="29"/>
  <c r="AQ1092" i="29"/>
  <c r="AP1092" i="29"/>
  <c r="AO1092" i="29"/>
  <c r="AN1092" i="29"/>
  <c r="AM1092" i="29"/>
  <c r="AL1092" i="29"/>
  <c r="AK1092" i="29"/>
  <c r="AJ1092" i="29"/>
  <c r="AI1092" i="29"/>
  <c r="AS1091" i="29"/>
  <c r="AR1091" i="29"/>
  <c r="AQ1091" i="29"/>
  <c r="AP1091" i="29"/>
  <c r="AO1091" i="29"/>
  <c r="AN1091" i="29"/>
  <c r="AM1091" i="29"/>
  <c r="AL1091" i="29"/>
  <c r="AK1091" i="29"/>
  <c r="AJ1091" i="29"/>
  <c r="AI1091" i="29"/>
  <c r="AS1090" i="29"/>
  <c r="AR1090" i="29"/>
  <c r="AQ1090" i="29"/>
  <c r="AP1090" i="29"/>
  <c r="AO1090" i="29"/>
  <c r="AN1090" i="29"/>
  <c r="AM1090" i="29"/>
  <c r="AL1090" i="29"/>
  <c r="AK1090" i="29"/>
  <c r="AJ1090" i="29"/>
  <c r="AI1090" i="29"/>
  <c r="AS1089" i="29"/>
  <c r="AR1089" i="29"/>
  <c r="AQ1089" i="29"/>
  <c r="AP1089" i="29"/>
  <c r="AO1089" i="29"/>
  <c r="AN1089" i="29"/>
  <c r="AM1089" i="29"/>
  <c r="AL1089" i="29"/>
  <c r="AK1089" i="29"/>
  <c r="AJ1089" i="29"/>
  <c r="AI1089" i="29"/>
  <c r="AS1088" i="29"/>
  <c r="AR1088" i="29"/>
  <c r="AQ1088" i="29"/>
  <c r="AP1088" i="29"/>
  <c r="AO1088" i="29"/>
  <c r="AN1088" i="29"/>
  <c r="AM1088" i="29"/>
  <c r="AL1088" i="29"/>
  <c r="AK1088" i="29"/>
  <c r="AJ1088" i="29"/>
  <c r="AI1088" i="29"/>
  <c r="AS1087" i="29"/>
  <c r="AR1087" i="29"/>
  <c r="AQ1087" i="29"/>
  <c r="AP1087" i="29"/>
  <c r="AO1087" i="29"/>
  <c r="AN1087" i="29"/>
  <c r="AM1087" i="29"/>
  <c r="AL1087" i="29"/>
  <c r="AK1087" i="29"/>
  <c r="AJ1087" i="29"/>
  <c r="AI1087" i="29"/>
  <c r="AS1086" i="29"/>
  <c r="AR1086" i="29"/>
  <c r="AQ1086" i="29"/>
  <c r="AP1086" i="29"/>
  <c r="AO1086" i="29"/>
  <c r="AN1086" i="29"/>
  <c r="AM1086" i="29"/>
  <c r="AL1086" i="29"/>
  <c r="AK1086" i="29"/>
  <c r="AJ1086" i="29"/>
  <c r="AI1086" i="29"/>
  <c r="AS1085" i="29"/>
  <c r="AR1085" i="29"/>
  <c r="AQ1085" i="29"/>
  <c r="AP1085" i="29"/>
  <c r="AO1085" i="29"/>
  <c r="AN1085" i="29"/>
  <c r="AM1085" i="29"/>
  <c r="AL1085" i="29"/>
  <c r="AK1085" i="29"/>
  <c r="AJ1085" i="29"/>
  <c r="AI1085" i="29"/>
  <c r="AS1084" i="29"/>
  <c r="AR1084" i="29"/>
  <c r="AQ1084" i="29"/>
  <c r="AP1084" i="29"/>
  <c r="AO1084" i="29"/>
  <c r="AN1084" i="29"/>
  <c r="AM1084" i="29"/>
  <c r="AL1084" i="29"/>
  <c r="AK1084" i="29"/>
  <c r="AJ1084" i="29"/>
  <c r="AI1084" i="29"/>
  <c r="AS1083" i="29"/>
  <c r="AR1083" i="29"/>
  <c r="AQ1083" i="29"/>
  <c r="AP1083" i="29"/>
  <c r="AO1083" i="29"/>
  <c r="AN1083" i="29"/>
  <c r="AM1083" i="29"/>
  <c r="AL1083" i="29"/>
  <c r="AK1083" i="29"/>
  <c r="AJ1083" i="29"/>
  <c r="AI1083" i="29"/>
  <c r="AS1082" i="29"/>
  <c r="AR1082" i="29"/>
  <c r="AQ1082" i="29"/>
  <c r="AP1082" i="29"/>
  <c r="AO1082" i="29"/>
  <c r="AN1082" i="29"/>
  <c r="AM1082" i="29"/>
  <c r="AL1082" i="29"/>
  <c r="AK1082" i="29"/>
  <c r="AJ1082" i="29"/>
  <c r="AI1082" i="29"/>
  <c r="AS1081" i="29"/>
  <c r="AR1081" i="29"/>
  <c r="AQ1081" i="29"/>
  <c r="AP1081" i="29"/>
  <c r="AO1081" i="29"/>
  <c r="AN1081" i="29"/>
  <c r="AM1081" i="29"/>
  <c r="AL1081" i="29"/>
  <c r="AK1081" i="29"/>
  <c r="AJ1081" i="29"/>
  <c r="AI1081" i="29"/>
  <c r="AS1080" i="29"/>
  <c r="AR1080" i="29"/>
  <c r="AQ1080" i="29"/>
  <c r="AP1080" i="29"/>
  <c r="AO1080" i="29"/>
  <c r="AN1080" i="29"/>
  <c r="AM1080" i="29"/>
  <c r="AL1080" i="29"/>
  <c r="AK1080" i="29"/>
  <c r="AJ1080" i="29"/>
  <c r="AI1080" i="29"/>
  <c r="AS1079" i="29"/>
  <c r="AR1079" i="29"/>
  <c r="AQ1079" i="29"/>
  <c r="AP1079" i="29"/>
  <c r="AO1079" i="29"/>
  <c r="AN1079" i="29"/>
  <c r="AM1079" i="29"/>
  <c r="AL1079" i="29"/>
  <c r="AK1079" i="29"/>
  <c r="AJ1079" i="29"/>
  <c r="AI1079" i="29"/>
  <c r="AS1078" i="29"/>
  <c r="AR1078" i="29"/>
  <c r="AQ1078" i="29"/>
  <c r="AP1078" i="29"/>
  <c r="AO1078" i="29"/>
  <c r="AN1078" i="29"/>
  <c r="AM1078" i="29"/>
  <c r="AL1078" i="29"/>
  <c r="AK1078" i="29"/>
  <c r="AJ1078" i="29"/>
  <c r="AI1078" i="29"/>
  <c r="AS1077" i="29"/>
  <c r="AR1077" i="29"/>
  <c r="AQ1077" i="29"/>
  <c r="AP1077" i="29"/>
  <c r="AO1077" i="29"/>
  <c r="AN1077" i="29"/>
  <c r="AM1077" i="29"/>
  <c r="AL1077" i="29"/>
  <c r="AK1077" i="29"/>
  <c r="AJ1077" i="29"/>
  <c r="AI1077" i="29"/>
  <c r="AS1076" i="29"/>
  <c r="AR1076" i="29"/>
  <c r="AQ1076" i="29"/>
  <c r="AP1076" i="29"/>
  <c r="AO1076" i="29"/>
  <c r="AN1076" i="29"/>
  <c r="AM1076" i="29"/>
  <c r="AL1076" i="29"/>
  <c r="AK1076" i="29"/>
  <c r="AJ1076" i="29"/>
  <c r="AI1076" i="29"/>
  <c r="AS1075" i="29"/>
  <c r="AR1075" i="29"/>
  <c r="AQ1075" i="29"/>
  <c r="AP1075" i="29"/>
  <c r="AO1075" i="29"/>
  <c r="AN1075" i="29"/>
  <c r="AM1075" i="29"/>
  <c r="AL1075" i="29"/>
  <c r="AK1075" i="29"/>
  <c r="AJ1075" i="29"/>
  <c r="AI1075" i="29"/>
  <c r="AS1074" i="29"/>
  <c r="AR1074" i="29"/>
  <c r="AQ1074" i="29"/>
  <c r="AP1074" i="29"/>
  <c r="AO1074" i="29"/>
  <c r="AN1074" i="29"/>
  <c r="AM1074" i="29"/>
  <c r="AL1074" i="29"/>
  <c r="AK1074" i="29"/>
  <c r="AJ1074" i="29"/>
  <c r="AI1074" i="29"/>
  <c r="AS1073" i="29"/>
  <c r="AR1073" i="29"/>
  <c r="AQ1073" i="29"/>
  <c r="AP1073" i="29"/>
  <c r="AO1073" i="29"/>
  <c r="AN1073" i="29"/>
  <c r="AM1073" i="29"/>
  <c r="AL1073" i="29"/>
  <c r="AK1073" i="29"/>
  <c r="AJ1073" i="29"/>
  <c r="AI1073" i="29"/>
  <c r="AS1072" i="29"/>
  <c r="AR1072" i="29"/>
  <c r="AQ1072" i="29"/>
  <c r="AP1072" i="29"/>
  <c r="AO1072" i="29"/>
  <c r="AN1072" i="29"/>
  <c r="AM1072" i="29"/>
  <c r="AL1072" i="29"/>
  <c r="AK1072" i="29"/>
  <c r="AJ1072" i="29"/>
  <c r="AI1072" i="29"/>
  <c r="AS1071" i="29"/>
  <c r="AR1071" i="29"/>
  <c r="AQ1071" i="29"/>
  <c r="AP1071" i="29"/>
  <c r="AO1071" i="29"/>
  <c r="AN1071" i="29"/>
  <c r="AM1071" i="29"/>
  <c r="AL1071" i="29"/>
  <c r="AK1071" i="29"/>
  <c r="AJ1071" i="29"/>
  <c r="AI1071" i="29"/>
  <c r="AS1070" i="29"/>
  <c r="AR1070" i="29"/>
  <c r="AQ1070" i="29"/>
  <c r="AP1070" i="29"/>
  <c r="AO1070" i="29"/>
  <c r="AN1070" i="29"/>
  <c r="AM1070" i="29"/>
  <c r="AL1070" i="29"/>
  <c r="AK1070" i="29"/>
  <c r="AJ1070" i="29"/>
  <c r="AI1070" i="29"/>
  <c r="AS1069" i="29"/>
  <c r="AR1069" i="29"/>
  <c r="AQ1069" i="29"/>
  <c r="AP1069" i="29"/>
  <c r="AO1069" i="29"/>
  <c r="AN1069" i="29"/>
  <c r="AM1069" i="29"/>
  <c r="AL1069" i="29"/>
  <c r="AK1069" i="29"/>
  <c r="AJ1069" i="29"/>
  <c r="AI1069" i="29"/>
  <c r="AS1068" i="29"/>
  <c r="AR1068" i="29"/>
  <c r="AQ1068" i="29"/>
  <c r="AP1068" i="29"/>
  <c r="AO1068" i="29"/>
  <c r="AN1068" i="29"/>
  <c r="AM1068" i="29"/>
  <c r="AL1068" i="29"/>
  <c r="AK1068" i="29"/>
  <c r="AJ1068" i="29"/>
  <c r="AI1068" i="29"/>
  <c r="AS1067" i="29"/>
  <c r="AR1067" i="29"/>
  <c r="AQ1067" i="29"/>
  <c r="AP1067" i="29"/>
  <c r="AO1067" i="29"/>
  <c r="AN1067" i="29"/>
  <c r="AM1067" i="29"/>
  <c r="AL1067" i="29"/>
  <c r="AK1067" i="29"/>
  <c r="AJ1067" i="29"/>
  <c r="AI1067" i="29"/>
  <c r="AS1066" i="29"/>
  <c r="AR1066" i="29"/>
  <c r="AQ1066" i="29"/>
  <c r="AP1066" i="29"/>
  <c r="AO1066" i="29"/>
  <c r="AN1066" i="29"/>
  <c r="AM1066" i="29"/>
  <c r="AL1066" i="29"/>
  <c r="AK1066" i="29"/>
  <c r="AJ1066" i="29"/>
  <c r="AI1066" i="29"/>
  <c r="AS1065" i="29"/>
  <c r="AR1065" i="29"/>
  <c r="AQ1065" i="29"/>
  <c r="AP1065" i="29"/>
  <c r="AO1065" i="29"/>
  <c r="AN1065" i="29"/>
  <c r="AM1065" i="29"/>
  <c r="AL1065" i="29"/>
  <c r="AK1065" i="29"/>
  <c r="AJ1065" i="29"/>
  <c r="AI1065" i="29"/>
  <c r="AS1064" i="29"/>
  <c r="AR1064" i="29"/>
  <c r="AQ1064" i="29"/>
  <c r="AP1064" i="29"/>
  <c r="AO1064" i="29"/>
  <c r="AN1064" i="29"/>
  <c r="AM1064" i="29"/>
  <c r="AL1064" i="29"/>
  <c r="AK1064" i="29"/>
  <c r="AJ1064" i="29"/>
  <c r="AI1064" i="29"/>
  <c r="AS1063" i="29"/>
  <c r="AR1063" i="29"/>
  <c r="AQ1063" i="29"/>
  <c r="AP1063" i="29"/>
  <c r="AO1063" i="29"/>
  <c r="AN1063" i="29"/>
  <c r="AM1063" i="29"/>
  <c r="AL1063" i="29"/>
  <c r="AK1063" i="29"/>
  <c r="AJ1063" i="29"/>
  <c r="AI1063" i="29"/>
  <c r="AS1062" i="29"/>
  <c r="AR1062" i="29"/>
  <c r="AQ1062" i="29"/>
  <c r="AP1062" i="29"/>
  <c r="AO1062" i="29"/>
  <c r="AN1062" i="29"/>
  <c r="AM1062" i="29"/>
  <c r="AL1062" i="29"/>
  <c r="AK1062" i="29"/>
  <c r="AJ1062" i="29"/>
  <c r="AI1062" i="29"/>
  <c r="AS1061" i="29"/>
  <c r="AR1061" i="29"/>
  <c r="AQ1061" i="29"/>
  <c r="AP1061" i="29"/>
  <c r="AO1061" i="29"/>
  <c r="AN1061" i="29"/>
  <c r="AM1061" i="29"/>
  <c r="AL1061" i="29"/>
  <c r="AK1061" i="29"/>
  <c r="AJ1061" i="29"/>
  <c r="AI1061" i="29"/>
  <c r="AS1060" i="29"/>
  <c r="AR1060" i="29"/>
  <c r="AQ1060" i="29"/>
  <c r="AP1060" i="29"/>
  <c r="AO1060" i="29"/>
  <c r="AN1060" i="29"/>
  <c r="AM1060" i="29"/>
  <c r="AL1060" i="29"/>
  <c r="AK1060" i="29"/>
  <c r="AJ1060" i="29"/>
  <c r="AI1060" i="29"/>
  <c r="AS1059" i="29"/>
  <c r="AR1059" i="29"/>
  <c r="AQ1059" i="29"/>
  <c r="AP1059" i="29"/>
  <c r="AO1059" i="29"/>
  <c r="AN1059" i="29"/>
  <c r="AM1059" i="29"/>
  <c r="AL1059" i="29"/>
  <c r="AK1059" i="29"/>
  <c r="AJ1059" i="29"/>
  <c r="AI1059" i="29"/>
  <c r="AS1058" i="29"/>
  <c r="AR1058" i="29"/>
  <c r="AQ1058" i="29"/>
  <c r="AP1058" i="29"/>
  <c r="AO1058" i="29"/>
  <c r="AN1058" i="29"/>
  <c r="AM1058" i="29"/>
  <c r="AL1058" i="29"/>
  <c r="AK1058" i="29"/>
  <c r="AJ1058" i="29"/>
  <c r="AI1058" i="29"/>
  <c r="AS1057" i="29"/>
  <c r="AR1057" i="29"/>
  <c r="AQ1057" i="29"/>
  <c r="AP1057" i="29"/>
  <c r="AO1057" i="29"/>
  <c r="AN1057" i="29"/>
  <c r="AM1057" i="29"/>
  <c r="AL1057" i="29"/>
  <c r="AK1057" i="29"/>
  <c r="AJ1057" i="29"/>
  <c r="AI1057" i="29"/>
  <c r="AS1056" i="29"/>
  <c r="AR1056" i="29"/>
  <c r="AQ1056" i="29"/>
  <c r="AP1056" i="29"/>
  <c r="AO1056" i="29"/>
  <c r="AN1056" i="29"/>
  <c r="AM1056" i="29"/>
  <c r="AL1056" i="29"/>
  <c r="AK1056" i="29"/>
  <c r="AJ1056" i="29"/>
  <c r="AI1056" i="29"/>
  <c r="AS1055" i="29"/>
  <c r="AR1055" i="29"/>
  <c r="AQ1055" i="29"/>
  <c r="AP1055" i="29"/>
  <c r="AO1055" i="29"/>
  <c r="AN1055" i="29"/>
  <c r="AM1055" i="29"/>
  <c r="AL1055" i="29"/>
  <c r="AK1055" i="29"/>
  <c r="AJ1055" i="29"/>
  <c r="AI1055" i="29"/>
  <c r="AS1054" i="29"/>
  <c r="AR1054" i="29"/>
  <c r="AQ1054" i="29"/>
  <c r="AP1054" i="29"/>
  <c r="AO1054" i="29"/>
  <c r="AN1054" i="29"/>
  <c r="AM1054" i="29"/>
  <c r="AL1054" i="29"/>
  <c r="AK1054" i="29"/>
  <c r="AJ1054" i="29"/>
  <c r="AI1054" i="29"/>
  <c r="AS1053" i="29"/>
  <c r="AR1053" i="29"/>
  <c r="AQ1053" i="29"/>
  <c r="AP1053" i="29"/>
  <c r="AO1053" i="29"/>
  <c r="AN1053" i="29"/>
  <c r="AM1053" i="29"/>
  <c r="AL1053" i="29"/>
  <c r="AK1053" i="29"/>
  <c r="AJ1053" i="29"/>
  <c r="AI1053" i="29"/>
  <c r="AS1052" i="29"/>
  <c r="AR1052" i="29"/>
  <c r="AQ1052" i="29"/>
  <c r="AP1052" i="29"/>
  <c r="AO1052" i="29"/>
  <c r="AN1052" i="29"/>
  <c r="AM1052" i="29"/>
  <c r="AL1052" i="29"/>
  <c r="AK1052" i="29"/>
  <c r="AJ1052" i="29"/>
  <c r="AI1052" i="29"/>
  <c r="AS1051" i="29"/>
  <c r="AR1051" i="29"/>
  <c r="AQ1051" i="29"/>
  <c r="AP1051" i="29"/>
  <c r="AO1051" i="29"/>
  <c r="AN1051" i="29"/>
  <c r="AM1051" i="29"/>
  <c r="AL1051" i="29"/>
  <c r="AK1051" i="29"/>
  <c r="AJ1051" i="29"/>
  <c r="AI1051" i="29"/>
  <c r="AS1050" i="29"/>
  <c r="AR1050" i="29"/>
  <c r="AQ1050" i="29"/>
  <c r="AP1050" i="29"/>
  <c r="AO1050" i="29"/>
  <c r="AN1050" i="29"/>
  <c r="AM1050" i="29"/>
  <c r="AL1050" i="29"/>
  <c r="AK1050" i="29"/>
  <c r="AJ1050" i="29"/>
  <c r="AI1050" i="29"/>
  <c r="AS1049" i="29"/>
  <c r="AR1049" i="29"/>
  <c r="AQ1049" i="29"/>
  <c r="AP1049" i="29"/>
  <c r="AO1049" i="29"/>
  <c r="AN1049" i="29"/>
  <c r="AM1049" i="29"/>
  <c r="AL1049" i="29"/>
  <c r="AK1049" i="29"/>
  <c r="AJ1049" i="29"/>
  <c r="AI1049" i="29"/>
  <c r="AS1048" i="29"/>
  <c r="AR1048" i="29"/>
  <c r="AQ1048" i="29"/>
  <c r="AP1048" i="29"/>
  <c r="AO1048" i="29"/>
  <c r="AN1048" i="29"/>
  <c r="AM1048" i="29"/>
  <c r="AL1048" i="29"/>
  <c r="AK1048" i="29"/>
  <c r="AJ1048" i="29"/>
  <c r="AI1048" i="29"/>
  <c r="AS1047" i="29"/>
  <c r="AR1047" i="29"/>
  <c r="AQ1047" i="29"/>
  <c r="AP1047" i="29"/>
  <c r="AO1047" i="29"/>
  <c r="AN1047" i="29"/>
  <c r="AM1047" i="29"/>
  <c r="AL1047" i="29"/>
  <c r="AK1047" i="29"/>
  <c r="AJ1047" i="29"/>
  <c r="AI1047" i="29"/>
  <c r="AS1046" i="29"/>
  <c r="AR1046" i="29"/>
  <c r="AQ1046" i="29"/>
  <c r="AP1046" i="29"/>
  <c r="AO1046" i="29"/>
  <c r="AN1046" i="29"/>
  <c r="AM1046" i="29"/>
  <c r="AL1046" i="29"/>
  <c r="AK1046" i="29"/>
  <c r="AJ1046" i="29"/>
  <c r="AI1046" i="29"/>
  <c r="AS1045" i="29"/>
  <c r="AR1045" i="29"/>
  <c r="AQ1045" i="29"/>
  <c r="AP1045" i="29"/>
  <c r="AO1045" i="29"/>
  <c r="AN1045" i="29"/>
  <c r="AM1045" i="29"/>
  <c r="AL1045" i="29"/>
  <c r="AK1045" i="29"/>
  <c r="AJ1045" i="29"/>
  <c r="AI1045" i="29"/>
  <c r="AS1044" i="29"/>
  <c r="AR1044" i="29"/>
  <c r="AQ1044" i="29"/>
  <c r="AP1044" i="29"/>
  <c r="AO1044" i="29"/>
  <c r="AN1044" i="29"/>
  <c r="AM1044" i="29"/>
  <c r="AL1044" i="29"/>
  <c r="AK1044" i="29"/>
  <c r="AJ1044" i="29"/>
  <c r="AI1044" i="29"/>
  <c r="AS1043" i="29"/>
  <c r="AR1043" i="29"/>
  <c r="AQ1043" i="29"/>
  <c r="AP1043" i="29"/>
  <c r="AO1043" i="29"/>
  <c r="AN1043" i="29"/>
  <c r="AM1043" i="29"/>
  <c r="AL1043" i="29"/>
  <c r="AK1043" i="29"/>
  <c r="AJ1043" i="29"/>
  <c r="AI1043" i="29"/>
  <c r="AS1042" i="29"/>
  <c r="AR1042" i="29"/>
  <c r="AQ1042" i="29"/>
  <c r="AP1042" i="29"/>
  <c r="AO1042" i="29"/>
  <c r="AN1042" i="29"/>
  <c r="AM1042" i="29"/>
  <c r="AL1042" i="29"/>
  <c r="AK1042" i="29"/>
  <c r="AJ1042" i="29"/>
  <c r="AI1042" i="29"/>
  <c r="AS1041" i="29"/>
  <c r="AR1041" i="29"/>
  <c r="AQ1041" i="29"/>
  <c r="AP1041" i="29"/>
  <c r="AO1041" i="29"/>
  <c r="AN1041" i="29"/>
  <c r="AM1041" i="29"/>
  <c r="AL1041" i="29"/>
  <c r="AK1041" i="29"/>
  <c r="AJ1041" i="29"/>
  <c r="AI1041" i="29"/>
  <c r="AS1040" i="29"/>
  <c r="AR1040" i="29"/>
  <c r="AQ1040" i="29"/>
  <c r="AP1040" i="29"/>
  <c r="AO1040" i="29"/>
  <c r="AN1040" i="29"/>
  <c r="AM1040" i="29"/>
  <c r="AL1040" i="29"/>
  <c r="AK1040" i="29"/>
  <c r="AJ1040" i="29"/>
  <c r="AI1040" i="29"/>
  <c r="AS1039" i="29"/>
  <c r="AR1039" i="29"/>
  <c r="AQ1039" i="29"/>
  <c r="AP1039" i="29"/>
  <c r="AO1039" i="29"/>
  <c r="AN1039" i="29"/>
  <c r="AM1039" i="29"/>
  <c r="AL1039" i="29"/>
  <c r="AK1039" i="29"/>
  <c r="AJ1039" i="29"/>
  <c r="AI1039" i="29"/>
  <c r="AS1038" i="29"/>
  <c r="AR1038" i="29"/>
  <c r="AQ1038" i="29"/>
  <c r="AP1038" i="29"/>
  <c r="AO1038" i="29"/>
  <c r="AN1038" i="29"/>
  <c r="AM1038" i="29"/>
  <c r="AL1038" i="29"/>
  <c r="AK1038" i="29"/>
  <c r="AJ1038" i="29"/>
  <c r="AI1038" i="29"/>
  <c r="AS1037" i="29"/>
  <c r="AR1037" i="29"/>
  <c r="AQ1037" i="29"/>
  <c r="AP1037" i="29"/>
  <c r="AO1037" i="29"/>
  <c r="AN1037" i="29"/>
  <c r="AM1037" i="29"/>
  <c r="AL1037" i="29"/>
  <c r="AK1037" i="29"/>
  <c r="AJ1037" i="29"/>
  <c r="AI1037" i="29"/>
  <c r="AS1036" i="29"/>
  <c r="AR1036" i="29"/>
  <c r="AQ1036" i="29"/>
  <c r="AP1036" i="29"/>
  <c r="AO1036" i="29"/>
  <c r="AN1036" i="29"/>
  <c r="AM1036" i="29"/>
  <c r="AL1036" i="29"/>
  <c r="AK1036" i="29"/>
  <c r="AJ1036" i="29"/>
  <c r="AI1036" i="29"/>
  <c r="AS1035" i="29"/>
  <c r="AR1035" i="29"/>
  <c r="AQ1035" i="29"/>
  <c r="AP1035" i="29"/>
  <c r="AO1035" i="29"/>
  <c r="AN1035" i="29"/>
  <c r="AM1035" i="29"/>
  <c r="AL1035" i="29"/>
  <c r="AK1035" i="29"/>
  <c r="AJ1035" i="29"/>
  <c r="AI1035" i="29"/>
  <c r="AS1034" i="29"/>
  <c r="AR1034" i="29"/>
  <c r="AQ1034" i="29"/>
  <c r="AP1034" i="29"/>
  <c r="AO1034" i="29"/>
  <c r="AN1034" i="29"/>
  <c r="AM1034" i="29"/>
  <c r="AL1034" i="29"/>
  <c r="AK1034" i="29"/>
  <c r="AJ1034" i="29"/>
  <c r="AI1034" i="29"/>
  <c r="AS1033" i="29"/>
  <c r="AR1033" i="29"/>
  <c r="AQ1033" i="29"/>
  <c r="AP1033" i="29"/>
  <c r="AO1033" i="29"/>
  <c r="AN1033" i="29"/>
  <c r="AM1033" i="29"/>
  <c r="AL1033" i="29"/>
  <c r="AK1033" i="29"/>
  <c r="AJ1033" i="29"/>
  <c r="AI1033" i="29"/>
  <c r="AS1032" i="29"/>
  <c r="AR1032" i="29"/>
  <c r="AQ1032" i="29"/>
  <c r="AP1032" i="29"/>
  <c r="AO1032" i="29"/>
  <c r="AN1032" i="29"/>
  <c r="AM1032" i="29"/>
  <c r="AL1032" i="29"/>
  <c r="AK1032" i="29"/>
  <c r="AJ1032" i="29"/>
  <c r="AI1032" i="29"/>
  <c r="AS1031" i="29"/>
  <c r="AR1031" i="29"/>
  <c r="AQ1031" i="29"/>
  <c r="AP1031" i="29"/>
  <c r="AO1031" i="29"/>
  <c r="AN1031" i="29"/>
  <c r="AM1031" i="29"/>
  <c r="AL1031" i="29"/>
  <c r="AK1031" i="29"/>
  <c r="AJ1031" i="29"/>
  <c r="AI1031" i="29"/>
  <c r="AS1030" i="29"/>
  <c r="AR1030" i="29"/>
  <c r="AQ1030" i="29"/>
  <c r="AP1030" i="29"/>
  <c r="AO1030" i="29"/>
  <c r="AN1030" i="29"/>
  <c r="AM1030" i="29"/>
  <c r="AL1030" i="29"/>
  <c r="AK1030" i="29"/>
  <c r="AJ1030" i="29"/>
  <c r="AI1030" i="29"/>
  <c r="AS1029" i="29"/>
  <c r="AR1029" i="29"/>
  <c r="AQ1029" i="29"/>
  <c r="AP1029" i="29"/>
  <c r="AO1029" i="29"/>
  <c r="AN1029" i="29"/>
  <c r="AM1029" i="29"/>
  <c r="AL1029" i="29"/>
  <c r="AK1029" i="29"/>
  <c r="AJ1029" i="29"/>
  <c r="AI1029" i="29"/>
  <c r="AS1028" i="29"/>
  <c r="AR1028" i="29"/>
  <c r="AQ1028" i="29"/>
  <c r="AP1028" i="29"/>
  <c r="AO1028" i="29"/>
  <c r="AN1028" i="29"/>
  <c r="AM1028" i="29"/>
  <c r="AL1028" i="29"/>
  <c r="AK1028" i="29"/>
  <c r="AJ1028" i="29"/>
  <c r="AI1028" i="29"/>
  <c r="AS1027" i="29"/>
  <c r="AR1027" i="29"/>
  <c r="AQ1027" i="29"/>
  <c r="AP1027" i="29"/>
  <c r="AO1027" i="29"/>
  <c r="AN1027" i="29"/>
  <c r="AM1027" i="29"/>
  <c r="AL1027" i="29"/>
  <c r="AK1027" i="29"/>
  <c r="AJ1027" i="29"/>
  <c r="AI1027" i="29"/>
  <c r="AS1026" i="29"/>
  <c r="AR1026" i="29"/>
  <c r="AQ1026" i="29"/>
  <c r="AP1026" i="29"/>
  <c r="AO1026" i="29"/>
  <c r="AN1026" i="29"/>
  <c r="AM1026" i="29"/>
  <c r="AL1026" i="29"/>
  <c r="AK1026" i="29"/>
  <c r="AJ1026" i="29"/>
  <c r="AI1026" i="29"/>
  <c r="AS1025" i="29"/>
  <c r="AR1025" i="29"/>
  <c r="AQ1025" i="29"/>
  <c r="AP1025" i="29"/>
  <c r="AO1025" i="29"/>
  <c r="AN1025" i="29"/>
  <c r="AM1025" i="29"/>
  <c r="AL1025" i="29"/>
  <c r="AK1025" i="29"/>
  <c r="AJ1025" i="29"/>
  <c r="AI1025" i="29"/>
  <c r="AS1024" i="29"/>
  <c r="AR1024" i="29"/>
  <c r="AQ1024" i="29"/>
  <c r="AP1024" i="29"/>
  <c r="AO1024" i="29"/>
  <c r="AN1024" i="29"/>
  <c r="AM1024" i="29"/>
  <c r="AL1024" i="29"/>
  <c r="AK1024" i="29"/>
  <c r="AJ1024" i="29"/>
  <c r="AI1024" i="29"/>
  <c r="AS1023" i="29"/>
  <c r="AR1023" i="29"/>
  <c r="AQ1023" i="29"/>
  <c r="AP1023" i="29"/>
  <c r="AO1023" i="29"/>
  <c r="AN1023" i="29"/>
  <c r="AM1023" i="29"/>
  <c r="AL1023" i="29"/>
  <c r="AK1023" i="29"/>
  <c r="AJ1023" i="29"/>
  <c r="AI1023" i="29"/>
  <c r="AS1022" i="29"/>
  <c r="AR1022" i="29"/>
  <c r="AQ1022" i="29"/>
  <c r="AP1022" i="29"/>
  <c r="AO1022" i="29"/>
  <c r="AN1022" i="29"/>
  <c r="AM1022" i="29"/>
  <c r="AL1022" i="29"/>
  <c r="AK1022" i="29"/>
  <c r="AJ1022" i="29"/>
  <c r="AI1022" i="29"/>
  <c r="AS1021" i="29"/>
  <c r="AR1021" i="29"/>
  <c r="AQ1021" i="29"/>
  <c r="AP1021" i="29"/>
  <c r="AO1021" i="29"/>
  <c r="AN1021" i="29"/>
  <c r="AM1021" i="29"/>
  <c r="AL1021" i="29"/>
  <c r="AK1021" i="29"/>
  <c r="AJ1021" i="29"/>
  <c r="AI1021" i="29"/>
  <c r="AS1020" i="29"/>
  <c r="AR1020" i="29"/>
  <c r="AQ1020" i="29"/>
  <c r="AP1020" i="29"/>
  <c r="AO1020" i="29"/>
  <c r="AN1020" i="29"/>
  <c r="AM1020" i="29"/>
  <c r="AL1020" i="29"/>
  <c r="AK1020" i="29"/>
  <c r="AJ1020" i="29"/>
  <c r="AI1020" i="29"/>
  <c r="AS1019" i="29"/>
  <c r="AR1019" i="29"/>
  <c r="AQ1019" i="29"/>
  <c r="AP1019" i="29"/>
  <c r="AO1019" i="29"/>
  <c r="AN1019" i="29"/>
  <c r="AM1019" i="29"/>
  <c r="AL1019" i="29"/>
  <c r="AK1019" i="29"/>
  <c r="AJ1019" i="29"/>
  <c r="AI1019" i="29"/>
  <c r="AS1018" i="29"/>
  <c r="AR1018" i="29"/>
  <c r="AQ1018" i="29"/>
  <c r="AP1018" i="29"/>
  <c r="AO1018" i="29"/>
  <c r="AN1018" i="29"/>
  <c r="AM1018" i="29"/>
  <c r="AL1018" i="29"/>
  <c r="AK1018" i="29"/>
  <c r="AJ1018" i="29"/>
  <c r="AI1018" i="29"/>
  <c r="AS1017" i="29"/>
  <c r="AR1017" i="29"/>
  <c r="AQ1017" i="29"/>
  <c r="AP1017" i="29"/>
  <c r="AO1017" i="29"/>
  <c r="AN1017" i="29"/>
  <c r="AM1017" i="29"/>
  <c r="AL1017" i="29"/>
  <c r="AK1017" i="29"/>
  <c r="AJ1017" i="29"/>
  <c r="AI1017" i="29"/>
  <c r="AS1016" i="29"/>
  <c r="AR1016" i="29"/>
  <c r="AQ1016" i="29"/>
  <c r="AP1016" i="29"/>
  <c r="AO1016" i="29"/>
  <c r="AN1016" i="29"/>
  <c r="AM1016" i="29"/>
  <c r="AL1016" i="29"/>
  <c r="AK1016" i="29"/>
  <c r="AJ1016" i="29"/>
  <c r="AI1016" i="29"/>
  <c r="AS1015" i="29"/>
  <c r="AR1015" i="29"/>
  <c r="AQ1015" i="29"/>
  <c r="AP1015" i="29"/>
  <c r="AO1015" i="29"/>
  <c r="AN1015" i="29"/>
  <c r="AM1015" i="29"/>
  <c r="AL1015" i="29"/>
  <c r="AK1015" i="29"/>
  <c r="AJ1015" i="29"/>
  <c r="AI1015" i="29"/>
  <c r="AS1014" i="29"/>
  <c r="AR1014" i="29"/>
  <c r="AQ1014" i="29"/>
  <c r="AP1014" i="29"/>
  <c r="AO1014" i="29"/>
  <c r="AN1014" i="29"/>
  <c r="AM1014" i="29"/>
  <c r="AL1014" i="29"/>
  <c r="AK1014" i="29"/>
  <c r="AJ1014" i="29"/>
  <c r="AI1014" i="29"/>
  <c r="AS1013" i="29"/>
  <c r="AR1013" i="29"/>
  <c r="AQ1013" i="29"/>
  <c r="AP1013" i="29"/>
  <c r="AO1013" i="29"/>
  <c r="AN1013" i="29"/>
  <c r="AM1013" i="29"/>
  <c r="AL1013" i="29"/>
  <c r="AK1013" i="29"/>
  <c r="AJ1013" i="29"/>
  <c r="AI1013" i="29"/>
  <c r="AS1012" i="29"/>
  <c r="AR1012" i="29"/>
  <c r="AQ1012" i="29"/>
  <c r="AP1012" i="29"/>
  <c r="AO1012" i="29"/>
  <c r="AN1012" i="29"/>
  <c r="AM1012" i="29"/>
  <c r="AL1012" i="29"/>
  <c r="AK1012" i="29"/>
  <c r="AJ1012" i="29"/>
  <c r="AI1012" i="29"/>
  <c r="AS1011" i="29"/>
  <c r="AR1011" i="29"/>
  <c r="AQ1011" i="29"/>
  <c r="AP1011" i="29"/>
  <c r="AO1011" i="29"/>
  <c r="AN1011" i="29"/>
  <c r="AM1011" i="29"/>
  <c r="AL1011" i="29"/>
  <c r="AK1011" i="29"/>
  <c r="AJ1011" i="29"/>
  <c r="AI1011" i="29"/>
  <c r="AS1010" i="29"/>
  <c r="AR1010" i="29"/>
  <c r="AQ1010" i="29"/>
  <c r="AP1010" i="29"/>
  <c r="AO1010" i="29"/>
  <c r="AN1010" i="29"/>
  <c r="AM1010" i="29"/>
  <c r="AL1010" i="29"/>
  <c r="AK1010" i="29"/>
  <c r="AJ1010" i="29"/>
  <c r="AI1010" i="29"/>
  <c r="AS1009" i="29"/>
  <c r="AR1009" i="29"/>
  <c r="AQ1009" i="29"/>
  <c r="AP1009" i="29"/>
  <c r="AO1009" i="29"/>
  <c r="AN1009" i="29"/>
  <c r="AM1009" i="29"/>
  <c r="AL1009" i="29"/>
  <c r="AK1009" i="29"/>
  <c r="AJ1009" i="29"/>
  <c r="AI1009" i="29"/>
  <c r="AS1008" i="29"/>
  <c r="AR1008" i="29"/>
  <c r="AQ1008" i="29"/>
  <c r="AP1008" i="29"/>
  <c r="AO1008" i="29"/>
  <c r="AN1008" i="29"/>
  <c r="AM1008" i="29"/>
  <c r="AL1008" i="29"/>
  <c r="AK1008" i="29"/>
  <c r="AJ1008" i="29"/>
  <c r="AI1008" i="29"/>
  <c r="AS1007" i="29"/>
  <c r="AR1007" i="29"/>
  <c r="AQ1007" i="29"/>
  <c r="AP1007" i="29"/>
  <c r="AO1007" i="29"/>
  <c r="AN1007" i="29"/>
  <c r="AM1007" i="29"/>
  <c r="AL1007" i="29"/>
  <c r="AK1007" i="29"/>
  <c r="AJ1007" i="29"/>
  <c r="AI1007" i="29"/>
  <c r="AS1006" i="29"/>
  <c r="AR1006" i="29"/>
  <c r="AQ1006" i="29"/>
  <c r="AP1006" i="29"/>
  <c r="AO1006" i="29"/>
  <c r="AN1006" i="29"/>
  <c r="AM1006" i="29"/>
  <c r="AL1006" i="29"/>
  <c r="AK1006" i="29"/>
  <c r="AJ1006" i="29"/>
  <c r="AI1006" i="29"/>
  <c r="AS1005" i="29"/>
  <c r="AR1005" i="29"/>
  <c r="AQ1005" i="29"/>
  <c r="AP1005" i="29"/>
  <c r="AO1005" i="29"/>
  <c r="AN1005" i="29"/>
  <c r="AM1005" i="29"/>
  <c r="AL1005" i="29"/>
  <c r="AK1005" i="29"/>
  <c r="AJ1005" i="29"/>
  <c r="AI1005" i="29"/>
  <c r="AS1004" i="29"/>
  <c r="AR1004" i="29"/>
  <c r="AQ1004" i="29"/>
  <c r="AP1004" i="29"/>
  <c r="AO1004" i="29"/>
  <c r="AN1004" i="29"/>
  <c r="AM1004" i="29"/>
  <c r="AL1004" i="29"/>
  <c r="AK1004" i="29"/>
  <c r="AJ1004" i="29"/>
  <c r="AI1004" i="29"/>
  <c r="AS1003" i="29"/>
  <c r="AR1003" i="29"/>
  <c r="AQ1003" i="29"/>
  <c r="AP1003" i="29"/>
  <c r="AO1003" i="29"/>
  <c r="AN1003" i="29"/>
  <c r="AM1003" i="29"/>
  <c r="AL1003" i="29"/>
  <c r="AK1003" i="29"/>
  <c r="AJ1003" i="29"/>
  <c r="AI1003" i="29"/>
  <c r="AS1002" i="29"/>
  <c r="AR1002" i="29"/>
  <c r="AQ1002" i="29"/>
  <c r="AP1002" i="29"/>
  <c r="AO1002" i="29"/>
  <c r="AN1002" i="29"/>
  <c r="AM1002" i="29"/>
  <c r="AL1002" i="29"/>
  <c r="AK1002" i="29"/>
  <c r="AJ1002" i="29"/>
  <c r="AI1002" i="29"/>
  <c r="AS1001" i="29"/>
  <c r="AR1001" i="29"/>
  <c r="AQ1001" i="29"/>
  <c r="AP1001" i="29"/>
  <c r="AO1001" i="29"/>
  <c r="AN1001" i="29"/>
  <c r="AM1001" i="29"/>
  <c r="AL1001" i="29"/>
  <c r="AK1001" i="29"/>
  <c r="AJ1001" i="29"/>
  <c r="AI1001" i="29"/>
  <c r="AS1000" i="29"/>
  <c r="AR1000" i="29"/>
  <c r="AQ1000" i="29"/>
  <c r="AP1000" i="29"/>
  <c r="AO1000" i="29"/>
  <c r="AN1000" i="29"/>
  <c r="AM1000" i="29"/>
  <c r="AL1000" i="29"/>
  <c r="AK1000" i="29"/>
  <c r="AJ1000" i="29"/>
  <c r="AI1000" i="29"/>
  <c r="AS999" i="29"/>
  <c r="AR999" i="29"/>
  <c r="AQ999" i="29"/>
  <c r="AP999" i="29"/>
  <c r="AO999" i="29"/>
  <c r="AN999" i="29"/>
  <c r="AM999" i="29"/>
  <c r="AL999" i="29"/>
  <c r="AK999" i="29"/>
  <c r="AJ999" i="29"/>
  <c r="AI999" i="29"/>
  <c r="AS998" i="29"/>
  <c r="AR998" i="29"/>
  <c r="AQ998" i="29"/>
  <c r="AP998" i="29"/>
  <c r="AO998" i="29"/>
  <c r="AN998" i="29"/>
  <c r="AM998" i="29"/>
  <c r="AL998" i="29"/>
  <c r="AK998" i="29"/>
  <c r="AJ998" i="29"/>
  <c r="AI998" i="29"/>
  <c r="AS997" i="29"/>
  <c r="AR997" i="29"/>
  <c r="AQ997" i="29"/>
  <c r="AP997" i="29"/>
  <c r="AO997" i="29"/>
  <c r="AN997" i="29"/>
  <c r="AM997" i="29"/>
  <c r="AL997" i="29"/>
  <c r="AK997" i="29"/>
  <c r="AJ997" i="29"/>
  <c r="AI997" i="29"/>
  <c r="AS996" i="29"/>
  <c r="AR996" i="29"/>
  <c r="AQ996" i="29"/>
  <c r="AP996" i="29"/>
  <c r="AO996" i="29"/>
  <c r="AN996" i="29"/>
  <c r="AM996" i="29"/>
  <c r="AL996" i="29"/>
  <c r="AK996" i="29"/>
  <c r="AJ996" i="29"/>
  <c r="AI996" i="29"/>
  <c r="AS995" i="29"/>
  <c r="AR995" i="29"/>
  <c r="AQ995" i="29"/>
  <c r="AP995" i="29"/>
  <c r="AO995" i="29"/>
  <c r="AN995" i="29"/>
  <c r="AM995" i="29"/>
  <c r="AL995" i="29"/>
  <c r="AK995" i="29"/>
  <c r="AJ995" i="29"/>
  <c r="AI995" i="29"/>
  <c r="AS994" i="29"/>
  <c r="AR994" i="29"/>
  <c r="AQ994" i="29"/>
  <c r="AP994" i="29"/>
  <c r="AO994" i="29"/>
  <c r="AN994" i="29"/>
  <c r="AM994" i="29"/>
  <c r="AL994" i="29"/>
  <c r="AK994" i="29"/>
  <c r="AJ994" i="29"/>
  <c r="AI994" i="29"/>
  <c r="AS993" i="29"/>
  <c r="AR993" i="29"/>
  <c r="AQ993" i="29"/>
  <c r="AP993" i="29"/>
  <c r="AO993" i="29"/>
  <c r="AN993" i="29"/>
  <c r="AM993" i="29"/>
  <c r="AL993" i="29"/>
  <c r="AK993" i="29"/>
  <c r="AJ993" i="29"/>
  <c r="AI993" i="29"/>
  <c r="AS992" i="29"/>
  <c r="AR992" i="29"/>
  <c r="AQ992" i="29"/>
  <c r="AP992" i="29"/>
  <c r="AO992" i="29"/>
  <c r="AN992" i="29"/>
  <c r="AM992" i="29"/>
  <c r="AL992" i="29"/>
  <c r="AK992" i="29"/>
  <c r="AJ992" i="29"/>
  <c r="AI992" i="29"/>
  <c r="AS991" i="29"/>
  <c r="AR991" i="29"/>
  <c r="AQ991" i="29"/>
  <c r="AP991" i="29"/>
  <c r="AO991" i="29"/>
  <c r="AN991" i="29"/>
  <c r="AM991" i="29"/>
  <c r="AL991" i="29"/>
  <c r="AK991" i="29"/>
  <c r="AJ991" i="29"/>
  <c r="AI991" i="29"/>
  <c r="AS990" i="29"/>
  <c r="AR990" i="29"/>
  <c r="AQ990" i="29"/>
  <c r="AP990" i="29"/>
  <c r="AO990" i="29"/>
  <c r="AN990" i="29"/>
  <c r="AM990" i="29"/>
  <c r="AL990" i="29"/>
  <c r="AK990" i="29"/>
  <c r="AJ990" i="29"/>
  <c r="AI990" i="29"/>
  <c r="AS989" i="29"/>
  <c r="AR989" i="29"/>
  <c r="AQ989" i="29"/>
  <c r="AP989" i="29"/>
  <c r="AO989" i="29"/>
  <c r="AN989" i="29"/>
  <c r="AM989" i="29"/>
  <c r="AL989" i="29"/>
  <c r="AK989" i="29"/>
  <c r="AJ989" i="29"/>
  <c r="AI989" i="29"/>
  <c r="AS988" i="29"/>
  <c r="AR988" i="29"/>
  <c r="AQ988" i="29"/>
  <c r="AP988" i="29"/>
  <c r="AO988" i="29"/>
  <c r="AN988" i="29"/>
  <c r="AM988" i="29"/>
  <c r="AL988" i="29"/>
  <c r="AK988" i="29"/>
  <c r="AJ988" i="29"/>
  <c r="AI988" i="29"/>
  <c r="AS987" i="29"/>
  <c r="AR987" i="29"/>
  <c r="AQ987" i="29"/>
  <c r="AP987" i="29"/>
  <c r="AO987" i="29"/>
  <c r="AN987" i="29"/>
  <c r="AM987" i="29"/>
  <c r="AL987" i="29"/>
  <c r="AK987" i="29"/>
  <c r="AJ987" i="29"/>
  <c r="AI987" i="29"/>
  <c r="AS986" i="29"/>
  <c r="AR986" i="29"/>
  <c r="AQ986" i="29"/>
  <c r="AP986" i="29"/>
  <c r="AO986" i="29"/>
  <c r="AN986" i="29"/>
  <c r="AM986" i="29"/>
  <c r="AL986" i="29"/>
  <c r="AK986" i="29"/>
  <c r="AJ986" i="29"/>
  <c r="AI986" i="29"/>
  <c r="AS985" i="29"/>
  <c r="AR985" i="29"/>
  <c r="AQ985" i="29"/>
  <c r="AP985" i="29"/>
  <c r="AO985" i="29"/>
  <c r="AN985" i="29"/>
  <c r="AM985" i="29"/>
  <c r="AL985" i="29"/>
  <c r="AK985" i="29"/>
  <c r="AJ985" i="29"/>
  <c r="AI985" i="29"/>
  <c r="AS984" i="29"/>
  <c r="AR984" i="29"/>
  <c r="AQ984" i="29"/>
  <c r="AP984" i="29"/>
  <c r="AO984" i="29"/>
  <c r="AN984" i="29"/>
  <c r="AM984" i="29"/>
  <c r="AL984" i="29"/>
  <c r="AK984" i="29"/>
  <c r="AJ984" i="29"/>
  <c r="AI984" i="29"/>
  <c r="AS983" i="29"/>
  <c r="AR983" i="29"/>
  <c r="AQ983" i="29"/>
  <c r="AP983" i="29"/>
  <c r="AO983" i="29"/>
  <c r="AN983" i="29"/>
  <c r="AM983" i="29"/>
  <c r="AL983" i="29"/>
  <c r="AK983" i="29"/>
  <c r="AJ983" i="29"/>
  <c r="AI983" i="29"/>
  <c r="AS982" i="29"/>
  <c r="AR982" i="29"/>
  <c r="AQ982" i="29"/>
  <c r="AP982" i="29"/>
  <c r="AO982" i="29"/>
  <c r="AN982" i="29"/>
  <c r="AM982" i="29"/>
  <c r="AL982" i="29"/>
  <c r="AK982" i="29"/>
  <c r="AJ982" i="29"/>
  <c r="AI982" i="29"/>
  <c r="AS981" i="29"/>
  <c r="AR981" i="29"/>
  <c r="AQ981" i="29"/>
  <c r="AP981" i="29"/>
  <c r="AO981" i="29"/>
  <c r="AN981" i="29"/>
  <c r="AM981" i="29"/>
  <c r="AL981" i="29"/>
  <c r="AK981" i="29"/>
  <c r="AJ981" i="29"/>
  <c r="AI981" i="29"/>
  <c r="AS980" i="29"/>
  <c r="AR980" i="29"/>
  <c r="AQ980" i="29"/>
  <c r="AP980" i="29"/>
  <c r="AO980" i="29"/>
  <c r="AN980" i="29"/>
  <c r="AM980" i="29"/>
  <c r="AL980" i="29"/>
  <c r="AK980" i="29"/>
  <c r="AJ980" i="29"/>
  <c r="AI980" i="29"/>
  <c r="AS979" i="29"/>
  <c r="AR979" i="29"/>
  <c r="AQ979" i="29"/>
  <c r="AP979" i="29"/>
  <c r="AO979" i="29"/>
  <c r="AN979" i="29"/>
  <c r="AM979" i="29"/>
  <c r="AL979" i="29"/>
  <c r="AK979" i="29"/>
  <c r="AJ979" i="29"/>
  <c r="AI979" i="29"/>
  <c r="AS978" i="29"/>
  <c r="AR978" i="29"/>
  <c r="AQ978" i="29"/>
  <c r="AP978" i="29"/>
  <c r="AO978" i="29"/>
  <c r="AN978" i="29"/>
  <c r="AM978" i="29"/>
  <c r="AL978" i="29"/>
  <c r="AK978" i="29"/>
  <c r="AJ978" i="29"/>
  <c r="AI978" i="29"/>
  <c r="AS977" i="29"/>
  <c r="AR977" i="29"/>
  <c r="AQ977" i="29"/>
  <c r="AP977" i="29"/>
  <c r="AO977" i="29"/>
  <c r="AN977" i="29"/>
  <c r="AM977" i="29"/>
  <c r="AL977" i="29"/>
  <c r="AK977" i="29"/>
  <c r="AJ977" i="29"/>
  <c r="AI977" i="29"/>
  <c r="AS976" i="29"/>
  <c r="AR976" i="29"/>
  <c r="AQ976" i="29"/>
  <c r="AP976" i="29"/>
  <c r="AO976" i="29"/>
  <c r="AN976" i="29"/>
  <c r="AM976" i="29"/>
  <c r="AL976" i="29"/>
  <c r="AK976" i="29"/>
  <c r="AJ976" i="29"/>
  <c r="AI976" i="29"/>
  <c r="AS975" i="29"/>
  <c r="AR975" i="29"/>
  <c r="AQ975" i="29"/>
  <c r="AP975" i="29"/>
  <c r="AO975" i="29"/>
  <c r="AN975" i="29"/>
  <c r="AM975" i="29"/>
  <c r="AL975" i="29"/>
  <c r="AK975" i="29"/>
  <c r="AJ975" i="29"/>
  <c r="AI975" i="29"/>
  <c r="AS974" i="29"/>
  <c r="AR974" i="29"/>
  <c r="AQ974" i="29"/>
  <c r="AP974" i="29"/>
  <c r="AO974" i="29"/>
  <c r="AN974" i="29"/>
  <c r="AM974" i="29"/>
  <c r="AL974" i="29"/>
  <c r="AK974" i="29"/>
  <c r="AJ974" i="29"/>
  <c r="AI974" i="29"/>
  <c r="AS973" i="29"/>
  <c r="AR973" i="29"/>
  <c r="AQ973" i="29"/>
  <c r="AP973" i="29"/>
  <c r="AO973" i="29"/>
  <c r="AN973" i="29"/>
  <c r="AM973" i="29"/>
  <c r="AL973" i="29"/>
  <c r="AK973" i="29"/>
  <c r="AJ973" i="29"/>
  <c r="AI973" i="29"/>
  <c r="AS972" i="29"/>
  <c r="AR972" i="29"/>
  <c r="AQ972" i="29"/>
  <c r="AP972" i="29"/>
  <c r="AO972" i="29"/>
  <c r="AN972" i="29"/>
  <c r="AM972" i="29"/>
  <c r="AL972" i="29"/>
  <c r="AK972" i="29"/>
  <c r="AJ972" i="29"/>
  <c r="AI972" i="29"/>
  <c r="AS971" i="29"/>
  <c r="AR971" i="29"/>
  <c r="AQ971" i="29"/>
  <c r="AP971" i="29"/>
  <c r="AO971" i="29"/>
  <c r="AN971" i="29"/>
  <c r="AM971" i="29"/>
  <c r="AL971" i="29"/>
  <c r="AK971" i="29"/>
  <c r="AJ971" i="29"/>
  <c r="AI971" i="29"/>
  <c r="AS970" i="29"/>
  <c r="AR970" i="29"/>
  <c r="AQ970" i="29"/>
  <c r="AP970" i="29"/>
  <c r="AO970" i="29"/>
  <c r="AN970" i="29"/>
  <c r="AM970" i="29"/>
  <c r="AL970" i="29"/>
  <c r="AK970" i="29"/>
  <c r="AJ970" i="29"/>
  <c r="AI970" i="29"/>
  <c r="AS969" i="29"/>
  <c r="AR969" i="29"/>
  <c r="AQ969" i="29"/>
  <c r="AP969" i="29"/>
  <c r="AO969" i="29"/>
  <c r="AN969" i="29"/>
  <c r="AM969" i="29"/>
  <c r="AL969" i="29"/>
  <c r="AK969" i="29"/>
  <c r="AJ969" i="29"/>
  <c r="AI969" i="29"/>
  <c r="AS968" i="29"/>
  <c r="AR968" i="29"/>
  <c r="AQ968" i="29"/>
  <c r="AP968" i="29"/>
  <c r="AO968" i="29"/>
  <c r="AN968" i="29"/>
  <c r="AM968" i="29"/>
  <c r="AL968" i="29"/>
  <c r="AK968" i="29"/>
  <c r="AJ968" i="29"/>
  <c r="AI968" i="29"/>
  <c r="AS967" i="29"/>
  <c r="AR967" i="29"/>
  <c r="AQ967" i="29"/>
  <c r="AP967" i="29"/>
  <c r="AO967" i="29"/>
  <c r="AN967" i="29"/>
  <c r="AM967" i="29"/>
  <c r="AL967" i="29"/>
  <c r="AK967" i="29"/>
  <c r="AJ967" i="29"/>
  <c r="AI967" i="29"/>
  <c r="AS966" i="29"/>
  <c r="AR966" i="29"/>
  <c r="AQ966" i="29"/>
  <c r="AP966" i="29"/>
  <c r="AO966" i="29"/>
  <c r="AN966" i="29"/>
  <c r="AM966" i="29"/>
  <c r="AL966" i="29"/>
  <c r="AK966" i="29"/>
  <c r="AJ966" i="29"/>
  <c r="AI966" i="29"/>
  <c r="AS965" i="29"/>
  <c r="AR965" i="29"/>
  <c r="AQ965" i="29"/>
  <c r="AP965" i="29"/>
  <c r="AO965" i="29"/>
  <c r="AN965" i="29"/>
  <c r="AM965" i="29"/>
  <c r="AL965" i="29"/>
  <c r="AK965" i="29"/>
  <c r="AJ965" i="29"/>
  <c r="AI965" i="29"/>
  <c r="AS964" i="29"/>
  <c r="AR964" i="29"/>
  <c r="AQ964" i="29"/>
  <c r="AP964" i="29"/>
  <c r="AO964" i="29"/>
  <c r="AN964" i="29"/>
  <c r="AM964" i="29"/>
  <c r="AL964" i="29"/>
  <c r="AK964" i="29"/>
  <c r="AJ964" i="29"/>
  <c r="AI964" i="29"/>
  <c r="AS963" i="29"/>
  <c r="AR963" i="29"/>
  <c r="AQ963" i="29"/>
  <c r="AP963" i="29"/>
  <c r="AO963" i="29"/>
  <c r="AN963" i="29"/>
  <c r="AM963" i="29"/>
  <c r="AL963" i="29"/>
  <c r="AK963" i="29"/>
  <c r="AJ963" i="29"/>
  <c r="AI963" i="29"/>
  <c r="AS962" i="29"/>
  <c r="AR962" i="29"/>
  <c r="AQ962" i="29"/>
  <c r="AP962" i="29"/>
  <c r="AO962" i="29"/>
  <c r="AN962" i="29"/>
  <c r="AM962" i="29"/>
  <c r="AL962" i="29"/>
  <c r="AK962" i="29"/>
  <c r="AJ962" i="29"/>
  <c r="AI962" i="29"/>
  <c r="AS961" i="29"/>
  <c r="AR961" i="29"/>
  <c r="AQ961" i="29"/>
  <c r="AP961" i="29"/>
  <c r="AO961" i="29"/>
  <c r="AN961" i="29"/>
  <c r="AM961" i="29"/>
  <c r="AL961" i="29"/>
  <c r="AK961" i="29"/>
  <c r="AJ961" i="29"/>
  <c r="AI961" i="29"/>
  <c r="AS960" i="29"/>
  <c r="AR960" i="29"/>
  <c r="AQ960" i="29"/>
  <c r="AP960" i="29"/>
  <c r="AO960" i="29"/>
  <c r="AN960" i="29"/>
  <c r="AM960" i="29"/>
  <c r="AL960" i="29"/>
  <c r="AK960" i="29"/>
  <c r="AJ960" i="29"/>
  <c r="AI960" i="29"/>
  <c r="AS959" i="29"/>
  <c r="AR959" i="29"/>
  <c r="AQ959" i="29"/>
  <c r="AP959" i="29"/>
  <c r="AO959" i="29"/>
  <c r="AN959" i="29"/>
  <c r="AM959" i="29"/>
  <c r="AL959" i="29"/>
  <c r="AK959" i="29"/>
  <c r="AJ959" i="29"/>
  <c r="AI959" i="29"/>
  <c r="AS958" i="29"/>
  <c r="AR958" i="29"/>
  <c r="AQ958" i="29"/>
  <c r="AP958" i="29"/>
  <c r="AO958" i="29"/>
  <c r="AN958" i="29"/>
  <c r="AM958" i="29"/>
  <c r="AL958" i="29"/>
  <c r="AK958" i="29"/>
  <c r="AJ958" i="29"/>
  <c r="AI958" i="29"/>
  <c r="AS957" i="29"/>
  <c r="AR957" i="29"/>
  <c r="AQ957" i="29"/>
  <c r="AP957" i="29"/>
  <c r="AO957" i="29"/>
  <c r="AN957" i="29"/>
  <c r="AM957" i="29"/>
  <c r="AL957" i="29"/>
  <c r="AK957" i="29"/>
  <c r="AJ957" i="29"/>
  <c r="AI957" i="29"/>
  <c r="AS956" i="29"/>
  <c r="AR956" i="29"/>
  <c r="AQ956" i="29"/>
  <c r="AP956" i="29"/>
  <c r="AO956" i="29"/>
  <c r="AN956" i="29"/>
  <c r="AM956" i="29"/>
  <c r="AL956" i="29"/>
  <c r="AK956" i="29"/>
  <c r="AJ956" i="29"/>
  <c r="AI956" i="29"/>
  <c r="AS955" i="29"/>
  <c r="AR955" i="29"/>
  <c r="AQ955" i="29"/>
  <c r="AP955" i="29"/>
  <c r="AO955" i="29"/>
  <c r="AN955" i="29"/>
  <c r="AM955" i="29"/>
  <c r="AL955" i="29"/>
  <c r="AK955" i="29"/>
  <c r="AJ955" i="29"/>
  <c r="AI955" i="29"/>
  <c r="AS954" i="29"/>
  <c r="AR954" i="29"/>
  <c r="AQ954" i="29"/>
  <c r="AP954" i="29"/>
  <c r="AO954" i="29"/>
  <c r="AN954" i="29"/>
  <c r="AM954" i="29"/>
  <c r="AL954" i="29"/>
  <c r="AK954" i="29"/>
  <c r="AJ954" i="29"/>
  <c r="AI954" i="29"/>
  <c r="AS953" i="29"/>
  <c r="AR953" i="29"/>
  <c r="AQ953" i="29"/>
  <c r="AP953" i="29"/>
  <c r="AO953" i="29"/>
  <c r="AN953" i="29"/>
  <c r="AM953" i="29"/>
  <c r="AL953" i="29"/>
  <c r="AK953" i="29"/>
  <c r="AJ953" i="29"/>
  <c r="AI953" i="29"/>
  <c r="AS952" i="29"/>
  <c r="AR952" i="29"/>
  <c r="AQ952" i="29"/>
  <c r="AP952" i="29"/>
  <c r="AO952" i="29"/>
  <c r="AN952" i="29"/>
  <c r="AM952" i="29"/>
  <c r="AL952" i="29"/>
  <c r="AK952" i="29"/>
  <c r="AJ952" i="29"/>
  <c r="AI952" i="29"/>
  <c r="AS951" i="29"/>
  <c r="AR951" i="29"/>
  <c r="AQ951" i="29"/>
  <c r="AP951" i="29"/>
  <c r="AO951" i="29"/>
  <c r="AN951" i="29"/>
  <c r="AM951" i="29"/>
  <c r="AL951" i="29"/>
  <c r="AK951" i="29"/>
  <c r="AJ951" i="29"/>
  <c r="AI951" i="29"/>
  <c r="AS950" i="29"/>
  <c r="AR950" i="29"/>
  <c r="AQ950" i="29"/>
  <c r="AP950" i="29"/>
  <c r="AO950" i="29"/>
  <c r="AN950" i="29"/>
  <c r="AM950" i="29"/>
  <c r="AL950" i="29"/>
  <c r="AK950" i="29"/>
  <c r="AJ950" i="29"/>
  <c r="AI950" i="29"/>
  <c r="AS949" i="29"/>
  <c r="AR949" i="29"/>
  <c r="AQ949" i="29"/>
  <c r="AP949" i="29"/>
  <c r="AO949" i="29"/>
  <c r="AN949" i="29"/>
  <c r="AM949" i="29"/>
  <c r="AL949" i="29"/>
  <c r="AK949" i="29"/>
  <c r="AJ949" i="29"/>
  <c r="AI949" i="29"/>
  <c r="AS948" i="29"/>
  <c r="AR948" i="29"/>
  <c r="AQ948" i="29"/>
  <c r="AP948" i="29"/>
  <c r="AO948" i="29"/>
  <c r="AN948" i="29"/>
  <c r="AM948" i="29"/>
  <c r="AL948" i="29"/>
  <c r="AK948" i="29"/>
  <c r="AJ948" i="29"/>
  <c r="AI948" i="29"/>
  <c r="AS947" i="29"/>
  <c r="AR947" i="29"/>
  <c r="AQ947" i="29"/>
  <c r="AP947" i="29"/>
  <c r="AO947" i="29"/>
  <c r="AN947" i="29"/>
  <c r="AM947" i="29"/>
  <c r="AL947" i="29"/>
  <c r="AK947" i="29"/>
  <c r="AJ947" i="29"/>
  <c r="AI947" i="29"/>
  <c r="AS946" i="29"/>
  <c r="AR946" i="29"/>
  <c r="AQ946" i="29"/>
  <c r="AP946" i="29"/>
  <c r="AO946" i="29"/>
  <c r="AN946" i="29"/>
  <c r="AM946" i="29"/>
  <c r="AL946" i="29"/>
  <c r="AK946" i="29"/>
  <c r="AJ946" i="29"/>
  <c r="AI946" i="29"/>
  <c r="AS945" i="29"/>
  <c r="AR945" i="29"/>
  <c r="AQ945" i="29"/>
  <c r="AP945" i="29"/>
  <c r="AO945" i="29"/>
  <c r="AN945" i="29"/>
  <c r="AM945" i="29"/>
  <c r="AL945" i="29"/>
  <c r="AK945" i="29"/>
  <c r="AJ945" i="29"/>
  <c r="AI945" i="29"/>
  <c r="AS944" i="29"/>
  <c r="AR944" i="29"/>
  <c r="AQ944" i="29"/>
  <c r="AP944" i="29"/>
  <c r="AO944" i="29"/>
  <c r="AN944" i="29"/>
  <c r="AM944" i="29"/>
  <c r="AL944" i="29"/>
  <c r="AK944" i="29"/>
  <c r="AJ944" i="29"/>
  <c r="AI944" i="29"/>
  <c r="AS943" i="29"/>
  <c r="AR943" i="29"/>
  <c r="AQ943" i="29"/>
  <c r="AP943" i="29"/>
  <c r="AO943" i="29"/>
  <c r="AN943" i="29"/>
  <c r="AM943" i="29"/>
  <c r="AL943" i="29"/>
  <c r="AK943" i="29"/>
  <c r="AJ943" i="29"/>
  <c r="AI943" i="29"/>
  <c r="AS942" i="29"/>
  <c r="AR942" i="29"/>
  <c r="AQ942" i="29"/>
  <c r="AP942" i="29"/>
  <c r="AO942" i="29"/>
  <c r="AN942" i="29"/>
  <c r="AM942" i="29"/>
  <c r="AL942" i="29"/>
  <c r="AK942" i="29"/>
  <c r="AJ942" i="29"/>
  <c r="AI942" i="29"/>
  <c r="AS941" i="29"/>
  <c r="AR941" i="29"/>
  <c r="AQ941" i="29"/>
  <c r="AP941" i="29"/>
  <c r="AO941" i="29"/>
  <c r="AN941" i="29"/>
  <c r="AM941" i="29"/>
  <c r="AL941" i="29"/>
  <c r="AK941" i="29"/>
  <c r="AJ941" i="29"/>
  <c r="AI941" i="29"/>
  <c r="AS940" i="29"/>
  <c r="AR940" i="29"/>
  <c r="AQ940" i="29"/>
  <c r="AP940" i="29"/>
  <c r="AO940" i="29"/>
  <c r="AN940" i="29"/>
  <c r="AM940" i="29"/>
  <c r="AL940" i="29"/>
  <c r="AK940" i="29"/>
  <c r="AJ940" i="29"/>
  <c r="AI940" i="29"/>
  <c r="AS939" i="29"/>
  <c r="AR939" i="29"/>
  <c r="AQ939" i="29"/>
  <c r="AP939" i="29"/>
  <c r="AO939" i="29"/>
  <c r="AN939" i="29"/>
  <c r="AM939" i="29"/>
  <c r="AL939" i="29"/>
  <c r="AK939" i="29"/>
  <c r="AJ939" i="29"/>
  <c r="AI939" i="29"/>
  <c r="AS938" i="29"/>
  <c r="AR938" i="29"/>
  <c r="AQ938" i="29"/>
  <c r="AP938" i="29"/>
  <c r="AO938" i="29"/>
  <c r="AN938" i="29"/>
  <c r="AM938" i="29"/>
  <c r="AL938" i="29"/>
  <c r="AK938" i="29"/>
  <c r="AJ938" i="29"/>
  <c r="AI938" i="29"/>
  <c r="AS937" i="29"/>
  <c r="AR937" i="29"/>
  <c r="AQ937" i="29"/>
  <c r="AP937" i="29"/>
  <c r="AO937" i="29"/>
  <c r="AN937" i="29"/>
  <c r="AM937" i="29"/>
  <c r="AL937" i="29"/>
  <c r="AK937" i="29"/>
  <c r="AJ937" i="29"/>
  <c r="AI937" i="29"/>
  <c r="AS936" i="29"/>
  <c r="AR936" i="29"/>
  <c r="AQ936" i="29"/>
  <c r="AP936" i="29"/>
  <c r="AO936" i="29"/>
  <c r="AN936" i="29"/>
  <c r="AM936" i="29"/>
  <c r="AL936" i="29"/>
  <c r="AK936" i="29"/>
  <c r="AJ936" i="29"/>
  <c r="AI936" i="29"/>
  <c r="AS935" i="29"/>
  <c r="AR935" i="29"/>
  <c r="AQ935" i="29"/>
  <c r="AP935" i="29"/>
  <c r="AO935" i="29"/>
  <c r="AN935" i="29"/>
  <c r="AM935" i="29"/>
  <c r="AL935" i="29"/>
  <c r="AK935" i="29"/>
  <c r="AJ935" i="29"/>
  <c r="AI935" i="29"/>
  <c r="AS934" i="29"/>
  <c r="AR934" i="29"/>
  <c r="AQ934" i="29"/>
  <c r="AP934" i="29"/>
  <c r="AO934" i="29"/>
  <c r="AN934" i="29"/>
  <c r="AM934" i="29"/>
  <c r="AL934" i="29"/>
  <c r="AK934" i="29"/>
  <c r="AJ934" i="29"/>
  <c r="AI934" i="29"/>
  <c r="AS933" i="29"/>
  <c r="AR933" i="29"/>
  <c r="AQ933" i="29"/>
  <c r="AP933" i="29"/>
  <c r="AO933" i="29"/>
  <c r="AN933" i="29"/>
  <c r="AM933" i="29"/>
  <c r="AL933" i="29"/>
  <c r="AK933" i="29"/>
  <c r="AJ933" i="29"/>
  <c r="AI933" i="29"/>
  <c r="AS932" i="29"/>
  <c r="AR932" i="29"/>
  <c r="AQ932" i="29"/>
  <c r="AP932" i="29"/>
  <c r="AO932" i="29"/>
  <c r="AN932" i="29"/>
  <c r="AM932" i="29"/>
  <c r="AL932" i="29"/>
  <c r="AK932" i="29"/>
  <c r="AJ932" i="29"/>
  <c r="AI932" i="29"/>
  <c r="AS931" i="29"/>
  <c r="AR931" i="29"/>
  <c r="AQ931" i="29"/>
  <c r="AP931" i="29"/>
  <c r="AO931" i="29"/>
  <c r="AN931" i="29"/>
  <c r="AM931" i="29"/>
  <c r="AL931" i="29"/>
  <c r="AK931" i="29"/>
  <c r="AJ931" i="29"/>
  <c r="AI931" i="29"/>
  <c r="AS930" i="29"/>
  <c r="AR930" i="29"/>
  <c r="AQ930" i="29"/>
  <c r="AP930" i="29"/>
  <c r="AO930" i="29"/>
  <c r="AN930" i="29"/>
  <c r="AM930" i="29"/>
  <c r="AL930" i="29"/>
  <c r="AK930" i="29"/>
  <c r="AJ930" i="29"/>
  <c r="AI930" i="29"/>
  <c r="AS929" i="29"/>
  <c r="AR929" i="29"/>
  <c r="AQ929" i="29"/>
  <c r="AP929" i="29"/>
  <c r="AO929" i="29"/>
  <c r="AN929" i="29"/>
  <c r="AM929" i="29"/>
  <c r="AL929" i="29"/>
  <c r="AK929" i="29"/>
  <c r="AJ929" i="29"/>
  <c r="AI929" i="29"/>
  <c r="AS928" i="29"/>
  <c r="AR928" i="29"/>
  <c r="AQ928" i="29"/>
  <c r="AP928" i="29"/>
  <c r="AO928" i="29"/>
  <c r="AN928" i="29"/>
  <c r="AM928" i="29"/>
  <c r="AL928" i="29"/>
  <c r="AK928" i="29"/>
  <c r="AJ928" i="29"/>
  <c r="AI928" i="29"/>
  <c r="AS927" i="29"/>
  <c r="AR927" i="29"/>
  <c r="AQ927" i="29"/>
  <c r="AP927" i="29"/>
  <c r="AO927" i="29"/>
  <c r="AN927" i="29"/>
  <c r="AM927" i="29"/>
  <c r="AL927" i="29"/>
  <c r="AK927" i="29"/>
  <c r="AJ927" i="29"/>
  <c r="AI927" i="29"/>
  <c r="AS926" i="29"/>
  <c r="AR926" i="29"/>
  <c r="AQ926" i="29"/>
  <c r="AP926" i="29"/>
  <c r="AO926" i="29"/>
  <c r="AN926" i="29"/>
  <c r="AM926" i="29"/>
  <c r="AL926" i="29"/>
  <c r="AK926" i="29"/>
  <c r="AJ926" i="29"/>
  <c r="AI926" i="29"/>
  <c r="AS925" i="29"/>
  <c r="AR925" i="29"/>
  <c r="AQ925" i="29"/>
  <c r="AP925" i="29"/>
  <c r="AO925" i="29"/>
  <c r="AN925" i="29"/>
  <c r="AM925" i="29"/>
  <c r="AL925" i="29"/>
  <c r="AK925" i="29"/>
  <c r="AJ925" i="29"/>
  <c r="AI925" i="29"/>
  <c r="AS924" i="29"/>
  <c r="AR924" i="29"/>
  <c r="AQ924" i="29"/>
  <c r="AP924" i="29"/>
  <c r="AO924" i="29"/>
  <c r="AN924" i="29"/>
  <c r="AM924" i="29"/>
  <c r="AL924" i="29"/>
  <c r="AK924" i="29"/>
  <c r="AJ924" i="29"/>
  <c r="AI924" i="29"/>
  <c r="AS923" i="29"/>
  <c r="AR923" i="29"/>
  <c r="AQ923" i="29"/>
  <c r="AP923" i="29"/>
  <c r="AO923" i="29"/>
  <c r="AN923" i="29"/>
  <c r="AM923" i="29"/>
  <c r="AL923" i="29"/>
  <c r="AK923" i="29"/>
  <c r="AJ923" i="29"/>
  <c r="AI923" i="29"/>
  <c r="AS922" i="29"/>
  <c r="AR922" i="29"/>
  <c r="AQ922" i="29"/>
  <c r="AP922" i="29"/>
  <c r="AO922" i="29"/>
  <c r="AN922" i="29"/>
  <c r="AM922" i="29"/>
  <c r="AL922" i="29"/>
  <c r="AK922" i="29"/>
  <c r="AJ922" i="29"/>
  <c r="AI922" i="29"/>
  <c r="AS921" i="29"/>
  <c r="AR921" i="29"/>
  <c r="AQ921" i="29"/>
  <c r="AP921" i="29"/>
  <c r="AO921" i="29"/>
  <c r="AN921" i="29"/>
  <c r="AM921" i="29"/>
  <c r="AL921" i="29"/>
  <c r="AK921" i="29"/>
  <c r="AJ921" i="29"/>
  <c r="AI921" i="29"/>
  <c r="AS920" i="29"/>
  <c r="AR920" i="29"/>
  <c r="AQ920" i="29"/>
  <c r="AP920" i="29"/>
  <c r="AO920" i="29"/>
  <c r="AN920" i="29"/>
  <c r="AM920" i="29"/>
  <c r="AL920" i="29"/>
  <c r="AK920" i="29"/>
  <c r="AJ920" i="29"/>
  <c r="AI920" i="29"/>
  <c r="AS919" i="29"/>
  <c r="AR919" i="29"/>
  <c r="AQ919" i="29"/>
  <c r="AP919" i="29"/>
  <c r="AO919" i="29"/>
  <c r="AN919" i="29"/>
  <c r="AM919" i="29"/>
  <c r="AL919" i="29"/>
  <c r="AK919" i="29"/>
  <c r="AJ919" i="29"/>
  <c r="AI919" i="29"/>
  <c r="AS918" i="29"/>
  <c r="AR918" i="29"/>
  <c r="AQ918" i="29"/>
  <c r="AP918" i="29"/>
  <c r="AO918" i="29"/>
  <c r="AN918" i="29"/>
  <c r="AM918" i="29"/>
  <c r="AL918" i="29"/>
  <c r="AK918" i="29"/>
  <c r="AJ918" i="29"/>
  <c r="AI918" i="29"/>
  <c r="AS917" i="29"/>
  <c r="AR917" i="29"/>
  <c r="AQ917" i="29"/>
  <c r="AP917" i="29"/>
  <c r="AO917" i="29"/>
  <c r="AN917" i="29"/>
  <c r="AM917" i="29"/>
  <c r="AL917" i="29"/>
  <c r="AK917" i="29"/>
  <c r="AJ917" i="29"/>
  <c r="AI917" i="29"/>
  <c r="AS916" i="29"/>
  <c r="AR916" i="29"/>
  <c r="AQ916" i="29"/>
  <c r="AP916" i="29"/>
  <c r="AO916" i="29"/>
  <c r="AN916" i="29"/>
  <c r="AM916" i="29"/>
  <c r="AL916" i="29"/>
  <c r="AK916" i="29"/>
  <c r="AJ916" i="29"/>
  <c r="AI916" i="29"/>
  <c r="AS915" i="29"/>
  <c r="AR915" i="29"/>
  <c r="AQ915" i="29"/>
  <c r="AP915" i="29"/>
  <c r="AO915" i="29"/>
  <c r="AN915" i="29"/>
  <c r="AM915" i="29"/>
  <c r="AL915" i="29"/>
  <c r="AK915" i="29"/>
  <c r="AJ915" i="29"/>
  <c r="AI915" i="29"/>
  <c r="AS914" i="29"/>
  <c r="AR914" i="29"/>
  <c r="AQ914" i="29"/>
  <c r="AP914" i="29"/>
  <c r="AO914" i="29"/>
  <c r="AN914" i="29"/>
  <c r="AM914" i="29"/>
  <c r="AL914" i="29"/>
  <c r="AK914" i="29"/>
  <c r="AJ914" i="29"/>
  <c r="AI914" i="29"/>
  <c r="AS913" i="29"/>
  <c r="AR913" i="29"/>
  <c r="AQ913" i="29"/>
  <c r="AP913" i="29"/>
  <c r="AO913" i="29"/>
  <c r="AN913" i="29"/>
  <c r="AM913" i="29"/>
  <c r="AL913" i="29"/>
  <c r="AK913" i="29"/>
  <c r="AJ913" i="29"/>
  <c r="AI913" i="29"/>
  <c r="AS912" i="29"/>
  <c r="AR912" i="29"/>
  <c r="AQ912" i="29"/>
  <c r="AP912" i="29"/>
  <c r="AO912" i="29"/>
  <c r="AN912" i="29"/>
  <c r="AM912" i="29"/>
  <c r="AL912" i="29"/>
  <c r="AK912" i="29"/>
  <c r="AJ912" i="29"/>
  <c r="AI912" i="29"/>
  <c r="AS911" i="29"/>
  <c r="AR911" i="29"/>
  <c r="AQ911" i="29"/>
  <c r="AP911" i="29"/>
  <c r="AO911" i="29"/>
  <c r="AN911" i="29"/>
  <c r="AM911" i="29"/>
  <c r="AL911" i="29"/>
  <c r="AK911" i="29"/>
  <c r="AJ911" i="29"/>
  <c r="AI911" i="29"/>
  <c r="AS910" i="29"/>
  <c r="AR910" i="29"/>
  <c r="AQ910" i="29"/>
  <c r="AP910" i="29"/>
  <c r="AO910" i="29"/>
  <c r="AN910" i="29"/>
  <c r="AM910" i="29"/>
  <c r="AL910" i="29"/>
  <c r="AK910" i="29"/>
  <c r="AJ910" i="29"/>
  <c r="AI910" i="29"/>
  <c r="AS909" i="29"/>
  <c r="AR909" i="29"/>
  <c r="AQ909" i="29"/>
  <c r="AP909" i="29"/>
  <c r="AO909" i="29"/>
  <c r="AN909" i="29"/>
  <c r="AM909" i="29"/>
  <c r="AL909" i="29"/>
  <c r="AK909" i="29"/>
  <c r="AJ909" i="29"/>
  <c r="AI909" i="29"/>
  <c r="AS908" i="29"/>
  <c r="AR908" i="29"/>
  <c r="AQ908" i="29"/>
  <c r="AP908" i="29"/>
  <c r="AO908" i="29"/>
  <c r="AN908" i="29"/>
  <c r="AM908" i="29"/>
  <c r="AL908" i="29"/>
  <c r="AK908" i="29"/>
  <c r="AJ908" i="29"/>
  <c r="AI908" i="29"/>
  <c r="AS907" i="29"/>
  <c r="AR907" i="29"/>
  <c r="AQ907" i="29"/>
  <c r="AP907" i="29"/>
  <c r="AO907" i="29"/>
  <c r="AN907" i="29"/>
  <c r="AM907" i="29"/>
  <c r="AL907" i="29"/>
  <c r="AK907" i="29"/>
  <c r="AJ907" i="29"/>
  <c r="AI907" i="29"/>
  <c r="AS906" i="29"/>
  <c r="AR906" i="29"/>
  <c r="AQ906" i="29"/>
  <c r="AP906" i="29"/>
  <c r="AO906" i="29"/>
  <c r="AN906" i="29"/>
  <c r="AM906" i="29"/>
  <c r="AL906" i="29"/>
  <c r="AK906" i="29"/>
  <c r="AJ906" i="29"/>
  <c r="AI906" i="29"/>
  <c r="AS905" i="29"/>
  <c r="AR905" i="29"/>
  <c r="AQ905" i="29"/>
  <c r="AP905" i="29"/>
  <c r="AO905" i="29"/>
  <c r="AN905" i="29"/>
  <c r="AM905" i="29"/>
  <c r="AL905" i="29"/>
  <c r="AK905" i="29"/>
  <c r="AJ905" i="29"/>
  <c r="AI905" i="29"/>
  <c r="AS904" i="29"/>
  <c r="AR904" i="29"/>
  <c r="AQ904" i="29"/>
  <c r="AP904" i="29"/>
  <c r="AO904" i="29"/>
  <c r="AN904" i="29"/>
  <c r="AM904" i="29"/>
  <c r="AL904" i="29"/>
  <c r="AK904" i="29"/>
  <c r="AJ904" i="29"/>
  <c r="AI904" i="29"/>
  <c r="AS903" i="29"/>
  <c r="AR903" i="29"/>
  <c r="AQ903" i="29"/>
  <c r="AP903" i="29"/>
  <c r="AO903" i="29"/>
  <c r="AN903" i="29"/>
  <c r="AM903" i="29"/>
  <c r="AL903" i="29"/>
  <c r="AK903" i="29"/>
  <c r="AJ903" i="29"/>
  <c r="AI903" i="29"/>
  <c r="AS902" i="29"/>
  <c r="AR902" i="29"/>
  <c r="AQ902" i="29"/>
  <c r="AP902" i="29"/>
  <c r="AO902" i="29"/>
  <c r="AN902" i="29"/>
  <c r="AM902" i="29"/>
  <c r="AL902" i="29"/>
  <c r="AK902" i="29"/>
  <c r="AJ902" i="29"/>
  <c r="AI902" i="29"/>
  <c r="AS901" i="29"/>
  <c r="AR901" i="29"/>
  <c r="AQ901" i="29"/>
  <c r="AP901" i="29"/>
  <c r="AO901" i="29"/>
  <c r="AN901" i="29"/>
  <c r="AM901" i="29"/>
  <c r="AL901" i="29"/>
  <c r="AK901" i="29"/>
  <c r="AJ901" i="29"/>
  <c r="AI901" i="29"/>
  <c r="AS900" i="29"/>
  <c r="AR900" i="29"/>
  <c r="AQ900" i="29"/>
  <c r="AP900" i="29"/>
  <c r="AO900" i="29"/>
  <c r="AN900" i="29"/>
  <c r="AM900" i="29"/>
  <c r="AL900" i="29"/>
  <c r="AK900" i="29"/>
  <c r="AJ900" i="29"/>
  <c r="AI900" i="29"/>
  <c r="AS899" i="29"/>
  <c r="AR899" i="29"/>
  <c r="AQ899" i="29"/>
  <c r="AP899" i="29"/>
  <c r="AO899" i="29"/>
  <c r="AN899" i="29"/>
  <c r="AM899" i="29"/>
  <c r="AL899" i="29"/>
  <c r="AK899" i="29"/>
  <c r="AJ899" i="29"/>
  <c r="AI899" i="29"/>
  <c r="AS898" i="29"/>
  <c r="AR898" i="29"/>
  <c r="AQ898" i="29"/>
  <c r="AP898" i="29"/>
  <c r="AO898" i="29"/>
  <c r="AN898" i="29"/>
  <c r="AM898" i="29"/>
  <c r="AL898" i="29"/>
  <c r="AK898" i="29"/>
  <c r="AJ898" i="29"/>
  <c r="AI898" i="29"/>
  <c r="AS897" i="29"/>
  <c r="AR897" i="29"/>
  <c r="AQ897" i="29"/>
  <c r="AP897" i="29"/>
  <c r="AO897" i="29"/>
  <c r="AN897" i="29"/>
  <c r="AM897" i="29"/>
  <c r="AL897" i="29"/>
  <c r="AK897" i="29"/>
  <c r="AJ897" i="29"/>
  <c r="AI897" i="29"/>
  <c r="AS896" i="29"/>
  <c r="AR896" i="29"/>
  <c r="AQ896" i="29"/>
  <c r="AP896" i="29"/>
  <c r="AO896" i="29"/>
  <c r="AN896" i="29"/>
  <c r="AM896" i="29"/>
  <c r="AL896" i="29"/>
  <c r="AK896" i="29"/>
  <c r="AJ896" i="29"/>
  <c r="AI896" i="29"/>
  <c r="AS895" i="29"/>
  <c r="AR895" i="29"/>
  <c r="AQ895" i="29"/>
  <c r="AP895" i="29"/>
  <c r="AO895" i="29"/>
  <c r="AN895" i="29"/>
  <c r="AM895" i="29"/>
  <c r="AL895" i="29"/>
  <c r="AK895" i="29"/>
  <c r="AJ895" i="29"/>
  <c r="AI895" i="29"/>
  <c r="AS894" i="29"/>
  <c r="AR894" i="29"/>
  <c r="AQ894" i="29"/>
  <c r="AP894" i="29"/>
  <c r="AO894" i="29"/>
  <c r="AN894" i="29"/>
  <c r="AM894" i="29"/>
  <c r="AL894" i="29"/>
  <c r="AK894" i="29"/>
  <c r="AJ894" i="29"/>
  <c r="AI894" i="29"/>
  <c r="AS893" i="29"/>
  <c r="AR893" i="29"/>
  <c r="AQ893" i="29"/>
  <c r="AP893" i="29"/>
  <c r="AO893" i="29"/>
  <c r="AN893" i="29"/>
  <c r="AM893" i="29"/>
  <c r="AL893" i="29"/>
  <c r="AK893" i="29"/>
  <c r="AJ893" i="29"/>
  <c r="AI893" i="29"/>
  <c r="AS892" i="29"/>
  <c r="AR892" i="29"/>
  <c r="AQ892" i="29"/>
  <c r="AP892" i="29"/>
  <c r="AO892" i="29"/>
  <c r="AN892" i="29"/>
  <c r="AM892" i="29"/>
  <c r="AL892" i="29"/>
  <c r="AK892" i="29"/>
  <c r="AJ892" i="29"/>
  <c r="AI892" i="29"/>
  <c r="AS891" i="29"/>
  <c r="AR891" i="29"/>
  <c r="AQ891" i="29"/>
  <c r="AP891" i="29"/>
  <c r="AO891" i="29"/>
  <c r="AN891" i="29"/>
  <c r="AM891" i="29"/>
  <c r="AL891" i="29"/>
  <c r="AK891" i="29"/>
  <c r="AJ891" i="29"/>
  <c r="AI891" i="29"/>
  <c r="AS890" i="29"/>
  <c r="AR890" i="29"/>
  <c r="AQ890" i="29"/>
  <c r="AP890" i="29"/>
  <c r="AO890" i="29"/>
  <c r="AN890" i="29"/>
  <c r="AM890" i="29"/>
  <c r="AL890" i="29"/>
  <c r="AK890" i="29"/>
  <c r="AJ890" i="29"/>
  <c r="AI890" i="29"/>
  <c r="AS889" i="29"/>
  <c r="AR889" i="29"/>
  <c r="AQ889" i="29"/>
  <c r="AP889" i="29"/>
  <c r="AO889" i="29"/>
  <c r="AN889" i="29"/>
  <c r="AM889" i="29"/>
  <c r="AL889" i="29"/>
  <c r="AK889" i="29"/>
  <c r="AJ889" i="29"/>
  <c r="AI889" i="29"/>
  <c r="AS888" i="29"/>
  <c r="AR888" i="29"/>
  <c r="AQ888" i="29"/>
  <c r="AP888" i="29"/>
  <c r="AO888" i="29"/>
  <c r="AN888" i="29"/>
  <c r="AM888" i="29"/>
  <c r="AL888" i="29"/>
  <c r="AK888" i="29"/>
  <c r="AJ888" i="29"/>
  <c r="AI888" i="29"/>
  <c r="AS887" i="29"/>
  <c r="AR887" i="29"/>
  <c r="AQ887" i="29"/>
  <c r="AP887" i="29"/>
  <c r="AO887" i="29"/>
  <c r="AN887" i="29"/>
  <c r="AM887" i="29"/>
  <c r="AL887" i="29"/>
  <c r="AK887" i="29"/>
  <c r="AJ887" i="29"/>
  <c r="AI887" i="29"/>
  <c r="AS886" i="29"/>
  <c r="AR886" i="29"/>
  <c r="AQ886" i="29"/>
  <c r="AP886" i="29"/>
  <c r="AO886" i="29"/>
  <c r="AN886" i="29"/>
  <c r="AM886" i="29"/>
  <c r="AL886" i="29"/>
  <c r="AK886" i="29"/>
  <c r="AJ886" i="29"/>
  <c r="AI886" i="29"/>
  <c r="AS885" i="29"/>
  <c r="AR885" i="29"/>
  <c r="AQ885" i="29"/>
  <c r="AP885" i="29"/>
  <c r="AO885" i="29"/>
  <c r="AN885" i="29"/>
  <c r="AM885" i="29"/>
  <c r="AL885" i="29"/>
  <c r="AK885" i="29"/>
  <c r="AJ885" i="29"/>
  <c r="AI885" i="29"/>
  <c r="AS884" i="29"/>
  <c r="AR884" i="29"/>
  <c r="AQ884" i="29"/>
  <c r="AP884" i="29"/>
  <c r="AO884" i="29"/>
  <c r="AN884" i="29"/>
  <c r="AM884" i="29"/>
  <c r="AL884" i="29"/>
  <c r="AK884" i="29"/>
  <c r="AJ884" i="29"/>
  <c r="AI884" i="29"/>
  <c r="AS883" i="29"/>
  <c r="AR883" i="29"/>
  <c r="AQ883" i="29"/>
  <c r="AP883" i="29"/>
  <c r="AO883" i="29"/>
  <c r="AN883" i="29"/>
  <c r="AM883" i="29"/>
  <c r="AL883" i="29"/>
  <c r="AK883" i="29"/>
  <c r="AJ883" i="29"/>
  <c r="AI883" i="29"/>
  <c r="AS882" i="29"/>
  <c r="AR882" i="29"/>
  <c r="AQ882" i="29"/>
  <c r="AP882" i="29"/>
  <c r="AO882" i="29"/>
  <c r="AN882" i="29"/>
  <c r="AM882" i="29"/>
  <c r="AL882" i="29"/>
  <c r="AK882" i="29"/>
  <c r="AJ882" i="29"/>
  <c r="AI882" i="29"/>
  <c r="AS881" i="29"/>
  <c r="AR881" i="29"/>
  <c r="AQ881" i="29"/>
  <c r="AP881" i="29"/>
  <c r="AO881" i="29"/>
  <c r="AN881" i="29"/>
  <c r="AM881" i="29"/>
  <c r="AL881" i="29"/>
  <c r="AK881" i="29"/>
  <c r="AJ881" i="29"/>
  <c r="AI881" i="29"/>
  <c r="AS880" i="29"/>
  <c r="AR880" i="29"/>
  <c r="AQ880" i="29"/>
  <c r="AP880" i="29"/>
  <c r="AO880" i="29"/>
  <c r="AN880" i="29"/>
  <c r="AM880" i="29"/>
  <c r="AL880" i="29"/>
  <c r="AK880" i="29"/>
  <c r="AJ880" i="29"/>
  <c r="AI880" i="29"/>
  <c r="AS879" i="29"/>
  <c r="AR879" i="29"/>
  <c r="AQ879" i="29"/>
  <c r="AP879" i="29"/>
  <c r="AO879" i="29"/>
  <c r="AN879" i="29"/>
  <c r="AM879" i="29"/>
  <c r="AL879" i="29"/>
  <c r="AK879" i="29"/>
  <c r="AJ879" i="29"/>
  <c r="AI879" i="29"/>
  <c r="AS878" i="29"/>
  <c r="AR878" i="29"/>
  <c r="AQ878" i="29"/>
  <c r="AP878" i="29"/>
  <c r="AO878" i="29"/>
  <c r="AN878" i="29"/>
  <c r="AM878" i="29"/>
  <c r="AL878" i="29"/>
  <c r="AK878" i="29"/>
  <c r="AJ878" i="29"/>
  <c r="AI878" i="29"/>
  <c r="AS877" i="29"/>
  <c r="AR877" i="29"/>
  <c r="AQ877" i="29"/>
  <c r="AP877" i="29"/>
  <c r="AO877" i="29"/>
  <c r="AN877" i="29"/>
  <c r="AM877" i="29"/>
  <c r="AL877" i="29"/>
  <c r="AK877" i="29"/>
  <c r="AJ877" i="29"/>
  <c r="AI877" i="29"/>
  <c r="AS876" i="29"/>
  <c r="AR876" i="29"/>
  <c r="AQ876" i="29"/>
  <c r="AP876" i="29"/>
  <c r="AO876" i="29"/>
  <c r="AN876" i="29"/>
  <c r="AM876" i="29"/>
  <c r="AL876" i="29"/>
  <c r="AK876" i="29"/>
  <c r="AJ876" i="29"/>
  <c r="AI876" i="29"/>
  <c r="AS875" i="29"/>
  <c r="AR875" i="29"/>
  <c r="AQ875" i="29"/>
  <c r="AP875" i="29"/>
  <c r="AO875" i="29"/>
  <c r="AN875" i="29"/>
  <c r="AM875" i="29"/>
  <c r="AL875" i="29"/>
  <c r="AK875" i="29"/>
  <c r="AJ875" i="29"/>
  <c r="AI875" i="29"/>
  <c r="AS874" i="29"/>
  <c r="AR874" i="29"/>
  <c r="AQ874" i="29"/>
  <c r="AP874" i="29"/>
  <c r="AO874" i="29"/>
  <c r="AN874" i="29"/>
  <c r="AM874" i="29"/>
  <c r="AL874" i="29"/>
  <c r="AK874" i="29"/>
  <c r="AJ874" i="29"/>
  <c r="AI874" i="29"/>
  <c r="AS873" i="29"/>
  <c r="AR873" i="29"/>
  <c r="AQ873" i="29"/>
  <c r="AP873" i="29"/>
  <c r="AO873" i="29"/>
  <c r="AN873" i="29"/>
  <c r="AM873" i="29"/>
  <c r="AL873" i="29"/>
  <c r="AK873" i="29"/>
  <c r="AJ873" i="29"/>
  <c r="AI873" i="29"/>
  <c r="AS872" i="29"/>
  <c r="AR872" i="29"/>
  <c r="AQ872" i="29"/>
  <c r="AP872" i="29"/>
  <c r="AO872" i="29"/>
  <c r="AN872" i="29"/>
  <c r="AM872" i="29"/>
  <c r="AL872" i="29"/>
  <c r="AK872" i="29"/>
  <c r="AJ872" i="29"/>
  <c r="AI872" i="29"/>
  <c r="AS871" i="29"/>
  <c r="AR871" i="29"/>
  <c r="AQ871" i="29"/>
  <c r="AP871" i="29"/>
  <c r="AO871" i="29"/>
  <c r="AN871" i="29"/>
  <c r="AM871" i="29"/>
  <c r="AL871" i="29"/>
  <c r="AK871" i="29"/>
  <c r="AJ871" i="29"/>
  <c r="AI871" i="29"/>
  <c r="AS870" i="29"/>
  <c r="AR870" i="29"/>
  <c r="AQ870" i="29"/>
  <c r="AP870" i="29"/>
  <c r="AO870" i="29"/>
  <c r="AN870" i="29"/>
  <c r="AM870" i="29"/>
  <c r="AL870" i="29"/>
  <c r="AK870" i="29"/>
  <c r="AJ870" i="29"/>
  <c r="AI870" i="29"/>
  <c r="AS869" i="29"/>
  <c r="AR869" i="29"/>
  <c r="AQ869" i="29"/>
  <c r="AP869" i="29"/>
  <c r="AO869" i="29"/>
  <c r="AN869" i="29"/>
  <c r="AM869" i="29"/>
  <c r="AL869" i="29"/>
  <c r="AK869" i="29"/>
  <c r="AJ869" i="29"/>
  <c r="AI869" i="29"/>
  <c r="AS868" i="29"/>
  <c r="AR868" i="29"/>
  <c r="AQ868" i="29"/>
  <c r="AP868" i="29"/>
  <c r="AO868" i="29"/>
  <c r="AN868" i="29"/>
  <c r="AM868" i="29"/>
  <c r="AL868" i="29"/>
  <c r="AK868" i="29"/>
  <c r="AJ868" i="29"/>
  <c r="AI868" i="29"/>
  <c r="AS867" i="29"/>
  <c r="AR867" i="29"/>
  <c r="AQ867" i="29"/>
  <c r="AP867" i="29"/>
  <c r="AO867" i="29"/>
  <c r="AN867" i="29"/>
  <c r="AM867" i="29"/>
  <c r="AL867" i="29"/>
  <c r="AK867" i="29"/>
  <c r="AJ867" i="29"/>
  <c r="AI867" i="29"/>
  <c r="AS866" i="29"/>
  <c r="AR866" i="29"/>
  <c r="AQ866" i="29"/>
  <c r="AP866" i="29"/>
  <c r="AO866" i="29"/>
  <c r="AN866" i="29"/>
  <c r="AM866" i="29"/>
  <c r="AL866" i="29"/>
  <c r="AK866" i="29"/>
  <c r="AJ866" i="29"/>
  <c r="AI866" i="29"/>
  <c r="AS865" i="29"/>
  <c r="AR865" i="29"/>
  <c r="AQ865" i="29"/>
  <c r="AP865" i="29"/>
  <c r="AO865" i="29"/>
  <c r="AN865" i="29"/>
  <c r="AM865" i="29"/>
  <c r="AL865" i="29"/>
  <c r="AK865" i="29"/>
  <c r="AJ865" i="29"/>
  <c r="AI865" i="29"/>
  <c r="AS864" i="29"/>
  <c r="AR864" i="29"/>
  <c r="AQ864" i="29"/>
  <c r="AP864" i="29"/>
  <c r="AO864" i="29"/>
  <c r="AN864" i="29"/>
  <c r="AM864" i="29"/>
  <c r="AL864" i="29"/>
  <c r="AK864" i="29"/>
  <c r="AJ864" i="29"/>
  <c r="AI864" i="29"/>
  <c r="AS863" i="29"/>
  <c r="AR863" i="29"/>
  <c r="AQ863" i="29"/>
  <c r="AP863" i="29"/>
  <c r="AO863" i="29"/>
  <c r="AN863" i="29"/>
  <c r="AM863" i="29"/>
  <c r="AL863" i="29"/>
  <c r="AK863" i="29"/>
  <c r="AJ863" i="29"/>
  <c r="AI863" i="29"/>
  <c r="AS862" i="29"/>
  <c r="AR862" i="29"/>
  <c r="AQ862" i="29"/>
  <c r="AP862" i="29"/>
  <c r="AO862" i="29"/>
  <c r="AN862" i="29"/>
  <c r="AM862" i="29"/>
  <c r="AL862" i="29"/>
  <c r="AK862" i="29"/>
  <c r="AJ862" i="29"/>
  <c r="AI862" i="29"/>
  <c r="AS861" i="29"/>
  <c r="AR861" i="29"/>
  <c r="AQ861" i="29"/>
  <c r="AP861" i="29"/>
  <c r="AO861" i="29"/>
  <c r="AN861" i="29"/>
  <c r="AM861" i="29"/>
  <c r="AL861" i="29"/>
  <c r="AK861" i="29"/>
  <c r="AJ861" i="29"/>
  <c r="AI861" i="29"/>
  <c r="AS860" i="29"/>
  <c r="AR860" i="29"/>
  <c r="AQ860" i="29"/>
  <c r="AP860" i="29"/>
  <c r="AO860" i="29"/>
  <c r="AN860" i="29"/>
  <c r="AM860" i="29"/>
  <c r="AL860" i="29"/>
  <c r="AK860" i="29"/>
  <c r="AJ860" i="29"/>
  <c r="AI860" i="29"/>
  <c r="AS859" i="29"/>
  <c r="AR859" i="29"/>
  <c r="AQ859" i="29"/>
  <c r="AP859" i="29"/>
  <c r="AO859" i="29"/>
  <c r="AN859" i="29"/>
  <c r="AM859" i="29"/>
  <c r="AL859" i="29"/>
  <c r="AK859" i="29"/>
  <c r="AJ859" i="29"/>
  <c r="AI859" i="29"/>
  <c r="AS858" i="29"/>
  <c r="AR858" i="29"/>
  <c r="AQ858" i="29"/>
  <c r="AP858" i="29"/>
  <c r="AO858" i="29"/>
  <c r="AN858" i="29"/>
  <c r="AM858" i="29"/>
  <c r="AL858" i="29"/>
  <c r="AK858" i="29"/>
  <c r="AJ858" i="29"/>
  <c r="AI858" i="29"/>
  <c r="AS857" i="29"/>
  <c r="AR857" i="29"/>
  <c r="AQ857" i="29"/>
  <c r="AP857" i="29"/>
  <c r="AO857" i="29"/>
  <c r="AN857" i="29"/>
  <c r="AM857" i="29"/>
  <c r="AL857" i="29"/>
  <c r="AK857" i="29"/>
  <c r="AJ857" i="29"/>
  <c r="AI857" i="29"/>
  <c r="AS856" i="29"/>
  <c r="AR856" i="29"/>
  <c r="AQ856" i="29"/>
  <c r="AP856" i="29"/>
  <c r="AO856" i="29"/>
  <c r="AN856" i="29"/>
  <c r="AM856" i="29"/>
  <c r="AL856" i="29"/>
  <c r="AK856" i="29"/>
  <c r="AJ856" i="29"/>
  <c r="AI856" i="29"/>
  <c r="AS855" i="29"/>
  <c r="AR855" i="29"/>
  <c r="AQ855" i="29"/>
  <c r="AP855" i="29"/>
  <c r="AO855" i="29"/>
  <c r="AN855" i="29"/>
  <c r="AM855" i="29"/>
  <c r="AL855" i="29"/>
  <c r="AK855" i="29"/>
  <c r="AJ855" i="29"/>
  <c r="AI855" i="29"/>
  <c r="AS854" i="29"/>
  <c r="AR854" i="29"/>
  <c r="AQ854" i="29"/>
  <c r="AP854" i="29"/>
  <c r="AO854" i="29"/>
  <c r="AN854" i="29"/>
  <c r="AM854" i="29"/>
  <c r="AL854" i="29"/>
  <c r="AK854" i="29"/>
  <c r="AJ854" i="29"/>
  <c r="AI854" i="29"/>
  <c r="AS853" i="29"/>
  <c r="AR853" i="29"/>
  <c r="AQ853" i="29"/>
  <c r="AP853" i="29"/>
  <c r="AO853" i="29"/>
  <c r="AN853" i="29"/>
  <c r="AM853" i="29"/>
  <c r="AL853" i="29"/>
  <c r="AK853" i="29"/>
  <c r="AJ853" i="29"/>
  <c r="AI853" i="29"/>
  <c r="AS852" i="29"/>
  <c r="AR852" i="29"/>
  <c r="AQ852" i="29"/>
  <c r="AP852" i="29"/>
  <c r="AO852" i="29"/>
  <c r="AN852" i="29"/>
  <c r="AM852" i="29"/>
  <c r="AL852" i="29"/>
  <c r="AK852" i="29"/>
  <c r="AJ852" i="29"/>
  <c r="AI852" i="29"/>
  <c r="AS851" i="29"/>
  <c r="AR851" i="29"/>
  <c r="AQ851" i="29"/>
  <c r="AP851" i="29"/>
  <c r="AO851" i="29"/>
  <c r="AN851" i="29"/>
  <c r="AM851" i="29"/>
  <c r="AL851" i="29"/>
  <c r="AK851" i="29"/>
  <c r="AJ851" i="29"/>
  <c r="AI851" i="29"/>
  <c r="AS850" i="29"/>
  <c r="AR850" i="29"/>
  <c r="AQ850" i="29"/>
  <c r="AP850" i="29"/>
  <c r="AO850" i="29"/>
  <c r="AN850" i="29"/>
  <c r="AM850" i="29"/>
  <c r="AL850" i="29"/>
  <c r="AK850" i="29"/>
  <c r="AJ850" i="29"/>
  <c r="AI850" i="29"/>
  <c r="AS849" i="29"/>
  <c r="AR849" i="29"/>
  <c r="AQ849" i="29"/>
  <c r="AP849" i="29"/>
  <c r="AO849" i="29"/>
  <c r="AN849" i="29"/>
  <c r="AM849" i="29"/>
  <c r="AL849" i="29"/>
  <c r="AK849" i="29"/>
  <c r="AJ849" i="29"/>
  <c r="AI849" i="29"/>
  <c r="AS848" i="29"/>
  <c r="AR848" i="29"/>
  <c r="AQ848" i="29"/>
  <c r="AP848" i="29"/>
  <c r="AO848" i="29"/>
  <c r="AN848" i="29"/>
  <c r="AM848" i="29"/>
  <c r="AL848" i="29"/>
  <c r="AK848" i="29"/>
  <c r="AJ848" i="29"/>
  <c r="AI848" i="29"/>
  <c r="AS847" i="29"/>
  <c r="AR847" i="29"/>
  <c r="AQ847" i="29"/>
  <c r="AP847" i="29"/>
  <c r="AO847" i="29"/>
  <c r="AN847" i="29"/>
  <c r="AM847" i="29"/>
  <c r="AL847" i="29"/>
  <c r="AK847" i="29"/>
  <c r="AJ847" i="29"/>
  <c r="AI847" i="29"/>
  <c r="AS846" i="29"/>
  <c r="AR846" i="29"/>
  <c r="AQ846" i="29"/>
  <c r="AP846" i="29"/>
  <c r="AO846" i="29"/>
  <c r="AN846" i="29"/>
  <c r="AM846" i="29"/>
  <c r="AL846" i="29"/>
  <c r="AK846" i="29"/>
  <c r="AJ846" i="29"/>
  <c r="AI846" i="29"/>
  <c r="AS845" i="29"/>
  <c r="AR845" i="29"/>
  <c r="AQ845" i="29"/>
  <c r="AP845" i="29"/>
  <c r="AO845" i="29"/>
  <c r="AN845" i="29"/>
  <c r="AM845" i="29"/>
  <c r="AL845" i="29"/>
  <c r="AK845" i="29"/>
  <c r="AJ845" i="29"/>
  <c r="AI845" i="29"/>
  <c r="AS844" i="29"/>
  <c r="AR844" i="29"/>
  <c r="AQ844" i="29"/>
  <c r="AP844" i="29"/>
  <c r="AO844" i="29"/>
  <c r="AN844" i="29"/>
  <c r="AM844" i="29"/>
  <c r="AL844" i="29"/>
  <c r="AK844" i="29"/>
  <c r="AJ844" i="29"/>
  <c r="AI844" i="29"/>
  <c r="AS843" i="29"/>
  <c r="AR843" i="29"/>
  <c r="AQ843" i="29"/>
  <c r="AP843" i="29"/>
  <c r="AO843" i="29"/>
  <c r="AN843" i="29"/>
  <c r="AM843" i="29"/>
  <c r="AL843" i="29"/>
  <c r="AK843" i="29"/>
  <c r="AJ843" i="29"/>
  <c r="AI843" i="29"/>
  <c r="AS842" i="29"/>
  <c r="AR842" i="29"/>
  <c r="AQ842" i="29"/>
  <c r="AP842" i="29"/>
  <c r="AO842" i="29"/>
  <c r="AN842" i="29"/>
  <c r="AM842" i="29"/>
  <c r="AL842" i="29"/>
  <c r="AK842" i="29"/>
  <c r="AJ842" i="29"/>
  <c r="AI842" i="29"/>
  <c r="AS841" i="29"/>
  <c r="AR841" i="29"/>
  <c r="AQ841" i="29"/>
  <c r="AP841" i="29"/>
  <c r="AO841" i="29"/>
  <c r="AN841" i="29"/>
  <c r="AM841" i="29"/>
  <c r="AL841" i="29"/>
  <c r="AK841" i="29"/>
  <c r="AJ841" i="29"/>
  <c r="AI841" i="29"/>
  <c r="AS840" i="29"/>
  <c r="AR840" i="29"/>
  <c r="AQ840" i="29"/>
  <c r="AP840" i="29"/>
  <c r="AO840" i="29"/>
  <c r="AN840" i="29"/>
  <c r="AM840" i="29"/>
  <c r="AL840" i="29"/>
  <c r="AK840" i="29"/>
  <c r="AJ840" i="29"/>
  <c r="AI840" i="29"/>
  <c r="AS839" i="29"/>
  <c r="AR839" i="29"/>
  <c r="AQ839" i="29"/>
  <c r="AP839" i="29"/>
  <c r="AO839" i="29"/>
  <c r="AN839" i="29"/>
  <c r="AM839" i="29"/>
  <c r="AL839" i="29"/>
  <c r="AK839" i="29"/>
  <c r="AJ839" i="29"/>
  <c r="AI839" i="29"/>
  <c r="AS838" i="29"/>
  <c r="AR838" i="29"/>
  <c r="AQ838" i="29"/>
  <c r="AP838" i="29"/>
  <c r="AO838" i="29"/>
  <c r="AN838" i="29"/>
  <c r="AM838" i="29"/>
  <c r="AL838" i="29"/>
  <c r="AK838" i="29"/>
  <c r="AJ838" i="29"/>
  <c r="AI838" i="29"/>
  <c r="AS837" i="29"/>
  <c r="AR837" i="29"/>
  <c r="AQ837" i="29"/>
  <c r="AP837" i="29"/>
  <c r="AO837" i="29"/>
  <c r="AN837" i="29"/>
  <c r="AM837" i="29"/>
  <c r="AL837" i="29"/>
  <c r="AK837" i="29"/>
  <c r="AJ837" i="29"/>
  <c r="AI837" i="29"/>
  <c r="AS836" i="29"/>
  <c r="AR836" i="29"/>
  <c r="AQ836" i="29"/>
  <c r="AP836" i="29"/>
  <c r="AO836" i="29"/>
  <c r="AN836" i="29"/>
  <c r="AM836" i="29"/>
  <c r="AL836" i="29"/>
  <c r="AK836" i="29"/>
  <c r="AJ836" i="29"/>
  <c r="AI836" i="29"/>
  <c r="AS835" i="29"/>
  <c r="AR835" i="29"/>
  <c r="AQ835" i="29"/>
  <c r="AP835" i="29"/>
  <c r="AO835" i="29"/>
  <c r="AN835" i="29"/>
  <c r="AM835" i="29"/>
  <c r="AL835" i="29"/>
  <c r="AK835" i="29"/>
  <c r="AJ835" i="29"/>
  <c r="AI835" i="29"/>
  <c r="AS834" i="29"/>
  <c r="AR834" i="29"/>
  <c r="AQ834" i="29"/>
  <c r="AP834" i="29"/>
  <c r="AO834" i="29"/>
  <c r="AN834" i="29"/>
  <c r="AM834" i="29"/>
  <c r="AL834" i="29"/>
  <c r="AK834" i="29"/>
  <c r="AJ834" i="29"/>
  <c r="AI834" i="29"/>
  <c r="AS833" i="29"/>
  <c r="AR833" i="29"/>
  <c r="AQ833" i="29"/>
  <c r="AP833" i="29"/>
  <c r="AO833" i="29"/>
  <c r="AN833" i="29"/>
  <c r="AM833" i="29"/>
  <c r="AL833" i="29"/>
  <c r="AK833" i="29"/>
  <c r="AJ833" i="29"/>
  <c r="AI833" i="29"/>
  <c r="AS832" i="29"/>
  <c r="AR832" i="29"/>
  <c r="AQ832" i="29"/>
  <c r="AP832" i="29"/>
  <c r="AO832" i="29"/>
  <c r="AN832" i="29"/>
  <c r="AM832" i="29"/>
  <c r="AL832" i="29"/>
  <c r="AK832" i="29"/>
  <c r="AJ832" i="29"/>
  <c r="AI832" i="29"/>
  <c r="AS831" i="29"/>
  <c r="AR831" i="29"/>
  <c r="AQ831" i="29"/>
  <c r="AP831" i="29"/>
  <c r="AO831" i="29"/>
  <c r="AN831" i="29"/>
  <c r="AM831" i="29"/>
  <c r="AL831" i="29"/>
  <c r="AK831" i="29"/>
  <c r="AJ831" i="29"/>
  <c r="AI831" i="29"/>
  <c r="AS830" i="29"/>
  <c r="AR830" i="29"/>
  <c r="AQ830" i="29"/>
  <c r="AP830" i="29"/>
  <c r="AO830" i="29"/>
  <c r="AN830" i="29"/>
  <c r="AM830" i="29"/>
  <c r="AL830" i="29"/>
  <c r="AK830" i="29"/>
  <c r="AJ830" i="29"/>
  <c r="AI830" i="29"/>
  <c r="AS829" i="29"/>
  <c r="AR829" i="29"/>
  <c r="AQ829" i="29"/>
  <c r="AP829" i="29"/>
  <c r="AO829" i="29"/>
  <c r="AN829" i="29"/>
  <c r="AM829" i="29"/>
  <c r="AL829" i="29"/>
  <c r="AK829" i="29"/>
  <c r="AJ829" i="29"/>
  <c r="AI829" i="29"/>
  <c r="AS828" i="29"/>
  <c r="AR828" i="29"/>
  <c r="AQ828" i="29"/>
  <c r="AP828" i="29"/>
  <c r="AO828" i="29"/>
  <c r="AN828" i="29"/>
  <c r="AM828" i="29"/>
  <c r="AL828" i="29"/>
  <c r="AK828" i="29"/>
  <c r="AJ828" i="29"/>
  <c r="AI828" i="29"/>
  <c r="AS827" i="29"/>
  <c r="AR827" i="29"/>
  <c r="AQ827" i="29"/>
  <c r="AP827" i="29"/>
  <c r="AO827" i="29"/>
  <c r="AN827" i="29"/>
  <c r="AM827" i="29"/>
  <c r="AL827" i="29"/>
  <c r="AK827" i="29"/>
  <c r="AJ827" i="29"/>
  <c r="AI827" i="29"/>
  <c r="AS826" i="29"/>
  <c r="AR826" i="29"/>
  <c r="AQ826" i="29"/>
  <c r="AP826" i="29"/>
  <c r="AO826" i="29"/>
  <c r="AN826" i="29"/>
  <c r="AM826" i="29"/>
  <c r="AL826" i="29"/>
  <c r="AK826" i="29"/>
  <c r="AJ826" i="29"/>
  <c r="AI826" i="29"/>
  <c r="AS825" i="29"/>
  <c r="AR825" i="29"/>
  <c r="AQ825" i="29"/>
  <c r="AP825" i="29"/>
  <c r="AO825" i="29"/>
  <c r="AN825" i="29"/>
  <c r="AM825" i="29"/>
  <c r="AL825" i="29"/>
  <c r="AK825" i="29"/>
  <c r="AJ825" i="29"/>
  <c r="AI825" i="29"/>
  <c r="AS824" i="29"/>
  <c r="AR824" i="29"/>
  <c r="AQ824" i="29"/>
  <c r="AP824" i="29"/>
  <c r="AO824" i="29"/>
  <c r="AN824" i="29"/>
  <c r="AM824" i="29"/>
  <c r="AL824" i="29"/>
  <c r="AK824" i="29"/>
  <c r="AJ824" i="29"/>
  <c r="AI824" i="29"/>
  <c r="AS823" i="29"/>
  <c r="AR823" i="29"/>
  <c r="AQ823" i="29"/>
  <c r="AP823" i="29"/>
  <c r="AO823" i="29"/>
  <c r="AN823" i="29"/>
  <c r="AM823" i="29"/>
  <c r="AL823" i="29"/>
  <c r="AK823" i="29"/>
  <c r="AJ823" i="29"/>
  <c r="AI823" i="29"/>
  <c r="AS822" i="29"/>
  <c r="AR822" i="29"/>
  <c r="AQ822" i="29"/>
  <c r="AP822" i="29"/>
  <c r="AO822" i="29"/>
  <c r="AN822" i="29"/>
  <c r="AM822" i="29"/>
  <c r="AL822" i="29"/>
  <c r="AK822" i="29"/>
  <c r="AJ822" i="29"/>
  <c r="AI822" i="29"/>
  <c r="AS821" i="29"/>
  <c r="AR821" i="29"/>
  <c r="AQ821" i="29"/>
  <c r="AP821" i="29"/>
  <c r="AO821" i="29"/>
  <c r="AN821" i="29"/>
  <c r="AM821" i="29"/>
  <c r="AL821" i="29"/>
  <c r="AK821" i="29"/>
  <c r="AJ821" i="29"/>
  <c r="AI821" i="29"/>
  <c r="AS820" i="29"/>
  <c r="AR820" i="29"/>
  <c r="AQ820" i="29"/>
  <c r="AP820" i="29"/>
  <c r="AO820" i="29"/>
  <c r="AN820" i="29"/>
  <c r="AM820" i="29"/>
  <c r="AL820" i="29"/>
  <c r="AK820" i="29"/>
  <c r="AJ820" i="29"/>
  <c r="AI820" i="29"/>
  <c r="AS819" i="29"/>
  <c r="AR819" i="29"/>
  <c r="AQ819" i="29"/>
  <c r="AP819" i="29"/>
  <c r="AO819" i="29"/>
  <c r="AN819" i="29"/>
  <c r="AM819" i="29"/>
  <c r="AL819" i="29"/>
  <c r="AK819" i="29"/>
  <c r="AJ819" i="29"/>
  <c r="AI819" i="29"/>
  <c r="AS818" i="29"/>
  <c r="AR818" i="29"/>
  <c r="AQ818" i="29"/>
  <c r="AP818" i="29"/>
  <c r="AO818" i="29"/>
  <c r="AN818" i="29"/>
  <c r="AM818" i="29"/>
  <c r="AL818" i="29"/>
  <c r="AK818" i="29"/>
  <c r="AJ818" i="29"/>
  <c r="AI818" i="29"/>
  <c r="AS817" i="29"/>
  <c r="AR817" i="29"/>
  <c r="AQ817" i="29"/>
  <c r="AP817" i="29"/>
  <c r="AO817" i="29"/>
  <c r="AN817" i="29"/>
  <c r="AM817" i="29"/>
  <c r="AL817" i="29"/>
  <c r="AK817" i="29"/>
  <c r="AJ817" i="29"/>
  <c r="AI817" i="29"/>
  <c r="AS816" i="29"/>
  <c r="AR816" i="29"/>
  <c r="AQ816" i="29"/>
  <c r="AP816" i="29"/>
  <c r="AO816" i="29"/>
  <c r="AN816" i="29"/>
  <c r="AM816" i="29"/>
  <c r="AL816" i="29"/>
  <c r="AK816" i="29"/>
  <c r="AJ816" i="29"/>
  <c r="AI816" i="29"/>
  <c r="AS815" i="29"/>
  <c r="AR815" i="29"/>
  <c r="AQ815" i="29"/>
  <c r="AP815" i="29"/>
  <c r="AO815" i="29"/>
  <c r="AN815" i="29"/>
  <c r="AM815" i="29"/>
  <c r="AL815" i="29"/>
  <c r="AK815" i="29"/>
  <c r="AJ815" i="29"/>
  <c r="AI815" i="29"/>
  <c r="AS814" i="29"/>
  <c r="AR814" i="29"/>
  <c r="AQ814" i="29"/>
  <c r="AP814" i="29"/>
  <c r="AO814" i="29"/>
  <c r="AN814" i="29"/>
  <c r="AM814" i="29"/>
  <c r="AL814" i="29"/>
  <c r="AK814" i="29"/>
  <c r="AJ814" i="29"/>
  <c r="AI814" i="29"/>
  <c r="AS813" i="29"/>
  <c r="AR813" i="29"/>
  <c r="AQ813" i="29"/>
  <c r="AP813" i="29"/>
  <c r="AO813" i="29"/>
  <c r="AN813" i="29"/>
  <c r="AM813" i="29"/>
  <c r="AL813" i="29"/>
  <c r="AK813" i="29"/>
  <c r="AJ813" i="29"/>
  <c r="AI813" i="29"/>
  <c r="AS812" i="29"/>
  <c r="AR812" i="29"/>
  <c r="AQ812" i="29"/>
  <c r="AP812" i="29"/>
  <c r="AO812" i="29"/>
  <c r="AN812" i="29"/>
  <c r="AM812" i="29"/>
  <c r="AL812" i="29"/>
  <c r="AK812" i="29"/>
  <c r="AJ812" i="29"/>
  <c r="AI812" i="29"/>
  <c r="AS811" i="29"/>
  <c r="AR811" i="29"/>
  <c r="AQ811" i="29"/>
  <c r="AP811" i="29"/>
  <c r="AO811" i="29"/>
  <c r="AN811" i="29"/>
  <c r="AM811" i="29"/>
  <c r="AL811" i="29"/>
  <c r="AK811" i="29"/>
  <c r="AJ811" i="29"/>
  <c r="AI811" i="29"/>
  <c r="AS810" i="29"/>
  <c r="AR810" i="29"/>
  <c r="AQ810" i="29"/>
  <c r="AP810" i="29"/>
  <c r="AO810" i="29"/>
  <c r="AN810" i="29"/>
  <c r="AM810" i="29"/>
  <c r="AL810" i="29"/>
  <c r="AK810" i="29"/>
  <c r="AJ810" i="29"/>
  <c r="AI810" i="29"/>
  <c r="AS809" i="29"/>
  <c r="AR809" i="29"/>
  <c r="AQ809" i="29"/>
  <c r="AP809" i="29"/>
  <c r="AO809" i="29"/>
  <c r="AN809" i="29"/>
  <c r="AM809" i="29"/>
  <c r="AL809" i="29"/>
  <c r="AK809" i="29"/>
  <c r="AJ809" i="29"/>
  <c r="AI809" i="29"/>
  <c r="AS808" i="29"/>
  <c r="AR808" i="29"/>
  <c r="AQ808" i="29"/>
  <c r="AP808" i="29"/>
  <c r="AO808" i="29"/>
  <c r="AN808" i="29"/>
  <c r="AM808" i="29"/>
  <c r="AL808" i="29"/>
  <c r="AK808" i="29"/>
  <c r="AJ808" i="29"/>
  <c r="AI808" i="29"/>
  <c r="AS807" i="29"/>
  <c r="AR807" i="29"/>
  <c r="AQ807" i="29"/>
  <c r="AP807" i="29"/>
  <c r="AO807" i="29"/>
  <c r="AN807" i="29"/>
  <c r="AM807" i="29"/>
  <c r="AL807" i="29"/>
  <c r="AK807" i="29"/>
  <c r="AJ807" i="29"/>
  <c r="AI807" i="29"/>
  <c r="AS806" i="29"/>
  <c r="AR806" i="29"/>
  <c r="AQ806" i="29"/>
  <c r="AP806" i="29"/>
  <c r="AO806" i="29"/>
  <c r="AN806" i="29"/>
  <c r="AM806" i="29"/>
  <c r="AL806" i="29"/>
  <c r="AK806" i="29"/>
  <c r="AJ806" i="29"/>
  <c r="AI806" i="29"/>
  <c r="AS805" i="29"/>
  <c r="AR805" i="29"/>
  <c r="AQ805" i="29"/>
  <c r="AP805" i="29"/>
  <c r="AO805" i="29"/>
  <c r="AN805" i="29"/>
  <c r="AM805" i="29"/>
  <c r="AL805" i="29"/>
  <c r="AK805" i="29"/>
  <c r="AJ805" i="29"/>
  <c r="AI805" i="29"/>
  <c r="AS804" i="29"/>
  <c r="AR804" i="29"/>
  <c r="AQ804" i="29"/>
  <c r="AP804" i="29"/>
  <c r="AO804" i="29"/>
  <c r="AN804" i="29"/>
  <c r="AM804" i="29"/>
  <c r="AL804" i="29"/>
  <c r="AK804" i="29"/>
  <c r="AJ804" i="29"/>
  <c r="AI804" i="29"/>
  <c r="AS803" i="29"/>
  <c r="AR803" i="29"/>
  <c r="AQ803" i="29"/>
  <c r="AP803" i="29"/>
  <c r="AO803" i="29"/>
  <c r="AN803" i="29"/>
  <c r="AM803" i="29"/>
  <c r="AL803" i="29"/>
  <c r="AK803" i="29"/>
  <c r="AJ803" i="29"/>
  <c r="AI803" i="29"/>
  <c r="AS802" i="29"/>
  <c r="AR802" i="29"/>
  <c r="AQ802" i="29"/>
  <c r="AP802" i="29"/>
  <c r="AO802" i="29"/>
  <c r="AN802" i="29"/>
  <c r="AM802" i="29"/>
  <c r="AL802" i="29"/>
  <c r="AK802" i="29"/>
  <c r="AJ802" i="29"/>
  <c r="AI802" i="29"/>
  <c r="AS801" i="29"/>
  <c r="AR801" i="29"/>
  <c r="AQ801" i="29"/>
  <c r="AP801" i="29"/>
  <c r="AO801" i="29"/>
  <c r="AN801" i="29"/>
  <c r="AM801" i="29"/>
  <c r="AL801" i="29"/>
  <c r="AK801" i="29"/>
  <c r="AJ801" i="29"/>
  <c r="AI801" i="29"/>
  <c r="AS800" i="29"/>
  <c r="AR800" i="29"/>
  <c r="AQ800" i="29"/>
  <c r="AP800" i="29"/>
  <c r="AO800" i="29"/>
  <c r="AN800" i="29"/>
  <c r="AM800" i="29"/>
  <c r="AL800" i="29"/>
  <c r="AK800" i="29"/>
  <c r="AJ800" i="29"/>
  <c r="AI800" i="29"/>
  <c r="AS799" i="29"/>
  <c r="AR799" i="29"/>
  <c r="AQ799" i="29"/>
  <c r="AP799" i="29"/>
  <c r="AO799" i="29"/>
  <c r="AN799" i="29"/>
  <c r="AM799" i="29"/>
  <c r="AL799" i="29"/>
  <c r="AK799" i="29"/>
  <c r="AJ799" i="29"/>
  <c r="AI799" i="29"/>
  <c r="AS798" i="29"/>
  <c r="AR798" i="29"/>
  <c r="AQ798" i="29"/>
  <c r="AP798" i="29"/>
  <c r="AO798" i="29"/>
  <c r="AN798" i="29"/>
  <c r="AM798" i="29"/>
  <c r="AL798" i="29"/>
  <c r="AK798" i="29"/>
  <c r="AJ798" i="29"/>
  <c r="AI798" i="29"/>
  <c r="AS797" i="29"/>
  <c r="AR797" i="29"/>
  <c r="AQ797" i="29"/>
  <c r="AP797" i="29"/>
  <c r="AO797" i="29"/>
  <c r="AN797" i="29"/>
  <c r="AM797" i="29"/>
  <c r="AL797" i="29"/>
  <c r="AK797" i="29"/>
  <c r="AJ797" i="29"/>
  <c r="AI797" i="29"/>
  <c r="AS796" i="29"/>
  <c r="AR796" i="29"/>
  <c r="AQ796" i="29"/>
  <c r="AP796" i="29"/>
  <c r="AO796" i="29"/>
  <c r="AN796" i="29"/>
  <c r="AM796" i="29"/>
  <c r="AL796" i="29"/>
  <c r="AK796" i="29"/>
  <c r="AJ796" i="29"/>
  <c r="AI796" i="29"/>
  <c r="AS795" i="29"/>
  <c r="AR795" i="29"/>
  <c r="AQ795" i="29"/>
  <c r="AP795" i="29"/>
  <c r="AO795" i="29"/>
  <c r="AN795" i="29"/>
  <c r="AM795" i="29"/>
  <c r="AL795" i="29"/>
  <c r="AK795" i="29"/>
  <c r="AJ795" i="29"/>
  <c r="AI795" i="29"/>
  <c r="AS794" i="29"/>
  <c r="AR794" i="29"/>
  <c r="AQ794" i="29"/>
  <c r="AP794" i="29"/>
  <c r="AO794" i="29"/>
  <c r="AN794" i="29"/>
  <c r="AM794" i="29"/>
  <c r="AL794" i="29"/>
  <c r="AK794" i="29"/>
  <c r="AJ794" i="29"/>
  <c r="AI794" i="29"/>
  <c r="AS793" i="29"/>
  <c r="AR793" i="29"/>
  <c r="AQ793" i="29"/>
  <c r="AP793" i="29"/>
  <c r="AO793" i="29"/>
  <c r="AN793" i="29"/>
  <c r="AM793" i="29"/>
  <c r="AL793" i="29"/>
  <c r="AK793" i="29"/>
  <c r="AJ793" i="29"/>
  <c r="AI793" i="29"/>
  <c r="AS792" i="29"/>
  <c r="AR792" i="29"/>
  <c r="AQ792" i="29"/>
  <c r="AP792" i="29"/>
  <c r="AO792" i="29"/>
  <c r="AN792" i="29"/>
  <c r="AM792" i="29"/>
  <c r="AL792" i="29"/>
  <c r="AK792" i="29"/>
  <c r="AJ792" i="29"/>
  <c r="AI792" i="29"/>
  <c r="AS791" i="29"/>
  <c r="AR791" i="29"/>
  <c r="AQ791" i="29"/>
  <c r="AP791" i="29"/>
  <c r="AO791" i="29"/>
  <c r="AN791" i="29"/>
  <c r="AM791" i="29"/>
  <c r="AL791" i="29"/>
  <c r="AK791" i="29"/>
  <c r="AJ791" i="29"/>
  <c r="AI791" i="29"/>
  <c r="AS790" i="29"/>
  <c r="AR790" i="29"/>
  <c r="AQ790" i="29"/>
  <c r="AP790" i="29"/>
  <c r="AO790" i="29"/>
  <c r="AN790" i="29"/>
  <c r="AM790" i="29"/>
  <c r="AL790" i="29"/>
  <c r="AK790" i="29"/>
  <c r="AJ790" i="29"/>
  <c r="AI790" i="29"/>
  <c r="AS789" i="29"/>
  <c r="AR789" i="29"/>
  <c r="AQ789" i="29"/>
  <c r="AP789" i="29"/>
  <c r="AO789" i="29"/>
  <c r="AN789" i="29"/>
  <c r="AM789" i="29"/>
  <c r="AL789" i="29"/>
  <c r="AK789" i="29"/>
  <c r="AJ789" i="29"/>
  <c r="AI789" i="29"/>
  <c r="AS788" i="29"/>
  <c r="AR788" i="29"/>
  <c r="AQ788" i="29"/>
  <c r="AP788" i="29"/>
  <c r="AO788" i="29"/>
  <c r="AN788" i="29"/>
  <c r="AM788" i="29"/>
  <c r="AL788" i="29"/>
  <c r="AK788" i="29"/>
  <c r="AJ788" i="29"/>
  <c r="AI788" i="29"/>
  <c r="AS787" i="29"/>
  <c r="AR787" i="29"/>
  <c r="AQ787" i="29"/>
  <c r="AP787" i="29"/>
  <c r="AO787" i="29"/>
  <c r="AN787" i="29"/>
  <c r="AM787" i="29"/>
  <c r="AL787" i="29"/>
  <c r="AK787" i="29"/>
  <c r="AJ787" i="29"/>
  <c r="AI787" i="29"/>
  <c r="AS786" i="29"/>
  <c r="AR786" i="29"/>
  <c r="AQ786" i="29"/>
  <c r="AP786" i="29"/>
  <c r="AO786" i="29"/>
  <c r="AN786" i="29"/>
  <c r="AM786" i="29"/>
  <c r="AL786" i="29"/>
  <c r="AK786" i="29"/>
  <c r="AJ786" i="29"/>
  <c r="AI786" i="29"/>
  <c r="AS785" i="29"/>
  <c r="AR785" i="29"/>
  <c r="AQ785" i="29"/>
  <c r="AP785" i="29"/>
  <c r="AO785" i="29"/>
  <c r="AN785" i="29"/>
  <c r="AM785" i="29"/>
  <c r="AL785" i="29"/>
  <c r="AK785" i="29"/>
  <c r="AJ785" i="29"/>
  <c r="AI785" i="29"/>
  <c r="AS784" i="29"/>
  <c r="AR784" i="29"/>
  <c r="AQ784" i="29"/>
  <c r="AP784" i="29"/>
  <c r="AO784" i="29"/>
  <c r="AN784" i="29"/>
  <c r="AM784" i="29"/>
  <c r="AL784" i="29"/>
  <c r="AK784" i="29"/>
  <c r="AJ784" i="29"/>
  <c r="AI784" i="29"/>
  <c r="AS783" i="29"/>
  <c r="AR783" i="29"/>
  <c r="AQ783" i="29"/>
  <c r="AP783" i="29"/>
  <c r="AO783" i="29"/>
  <c r="AN783" i="29"/>
  <c r="AM783" i="29"/>
  <c r="AL783" i="29"/>
  <c r="AK783" i="29"/>
  <c r="AJ783" i="29"/>
  <c r="AI783" i="29"/>
  <c r="AS782" i="29"/>
  <c r="AR782" i="29"/>
  <c r="AQ782" i="29"/>
  <c r="AP782" i="29"/>
  <c r="AO782" i="29"/>
  <c r="AN782" i="29"/>
  <c r="AM782" i="29"/>
  <c r="AL782" i="29"/>
  <c r="AK782" i="29"/>
  <c r="AJ782" i="29"/>
  <c r="AI782" i="29"/>
  <c r="AS781" i="29"/>
  <c r="AR781" i="29"/>
  <c r="AQ781" i="29"/>
  <c r="AP781" i="29"/>
  <c r="AO781" i="29"/>
  <c r="AN781" i="29"/>
  <c r="AM781" i="29"/>
  <c r="AL781" i="29"/>
  <c r="AK781" i="29"/>
  <c r="AJ781" i="29"/>
  <c r="AI781" i="29"/>
  <c r="AS780" i="29"/>
  <c r="AR780" i="29"/>
  <c r="AQ780" i="29"/>
  <c r="AP780" i="29"/>
  <c r="AO780" i="29"/>
  <c r="AN780" i="29"/>
  <c r="AM780" i="29"/>
  <c r="AL780" i="29"/>
  <c r="AK780" i="29"/>
  <c r="AJ780" i="29"/>
  <c r="AI780" i="29"/>
  <c r="AS779" i="29"/>
  <c r="AR779" i="29"/>
  <c r="AQ779" i="29"/>
  <c r="AP779" i="29"/>
  <c r="AO779" i="29"/>
  <c r="AN779" i="29"/>
  <c r="AM779" i="29"/>
  <c r="AL779" i="29"/>
  <c r="AK779" i="29"/>
  <c r="AJ779" i="29"/>
  <c r="AI779" i="29"/>
  <c r="AS778" i="29"/>
  <c r="AR778" i="29"/>
  <c r="AQ778" i="29"/>
  <c r="AP778" i="29"/>
  <c r="AO778" i="29"/>
  <c r="AN778" i="29"/>
  <c r="AM778" i="29"/>
  <c r="AL778" i="29"/>
  <c r="AK778" i="29"/>
  <c r="AJ778" i="29"/>
  <c r="AI778" i="29"/>
  <c r="AS777" i="29"/>
  <c r="AR777" i="29"/>
  <c r="AQ777" i="29"/>
  <c r="AP777" i="29"/>
  <c r="AO777" i="29"/>
  <c r="AN777" i="29"/>
  <c r="AM777" i="29"/>
  <c r="AL777" i="29"/>
  <c r="AK777" i="29"/>
  <c r="AJ777" i="29"/>
  <c r="AI777" i="29"/>
  <c r="AS776" i="29"/>
  <c r="AR776" i="29"/>
  <c r="AQ776" i="29"/>
  <c r="AP776" i="29"/>
  <c r="AO776" i="29"/>
  <c r="AN776" i="29"/>
  <c r="AM776" i="29"/>
  <c r="AL776" i="29"/>
  <c r="AK776" i="29"/>
  <c r="AJ776" i="29"/>
  <c r="AI776" i="29"/>
  <c r="AS775" i="29"/>
  <c r="AR775" i="29"/>
  <c r="AQ775" i="29"/>
  <c r="AP775" i="29"/>
  <c r="AO775" i="29"/>
  <c r="AN775" i="29"/>
  <c r="AM775" i="29"/>
  <c r="AL775" i="29"/>
  <c r="AK775" i="29"/>
  <c r="AJ775" i="29"/>
  <c r="AI775" i="29"/>
  <c r="AS774" i="29"/>
  <c r="AR774" i="29"/>
  <c r="AQ774" i="29"/>
  <c r="AP774" i="29"/>
  <c r="AO774" i="29"/>
  <c r="AN774" i="29"/>
  <c r="AM774" i="29"/>
  <c r="AL774" i="29"/>
  <c r="AK774" i="29"/>
  <c r="AJ774" i="29"/>
  <c r="AI774" i="29"/>
  <c r="AS773" i="29"/>
  <c r="AR773" i="29"/>
  <c r="AQ773" i="29"/>
  <c r="AP773" i="29"/>
  <c r="AO773" i="29"/>
  <c r="AN773" i="29"/>
  <c r="AM773" i="29"/>
  <c r="AL773" i="29"/>
  <c r="AK773" i="29"/>
  <c r="AJ773" i="29"/>
  <c r="AI773" i="29"/>
  <c r="AS772" i="29"/>
  <c r="AR772" i="29"/>
  <c r="AQ772" i="29"/>
  <c r="AP772" i="29"/>
  <c r="AO772" i="29"/>
  <c r="AN772" i="29"/>
  <c r="AM772" i="29"/>
  <c r="AL772" i="29"/>
  <c r="AK772" i="29"/>
  <c r="AJ772" i="29"/>
  <c r="AI772" i="29"/>
  <c r="AS771" i="29"/>
  <c r="AR771" i="29"/>
  <c r="AQ771" i="29"/>
  <c r="AP771" i="29"/>
  <c r="AO771" i="29"/>
  <c r="AN771" i="29"/>
  <c r="AM771" i="29"/>
  <c r="AL771" i="29"/>
  <c r="AK771" i="29"/>
  <c r="AJ771" i="29"/>
  <c r="AI771" i="29"/>
  <c r="AS770" i="29"/>
  <c r="AR770" i="29"/>
  <c r="AQ770" i="29"/>
  <c r="AP770" i="29"/>
  <c r="AO770" i="29"/>
  <c r="AN770" i="29"/>
  <c r="AM770" i="29"/>
  <c r="AL770" i="29"/>
  <c r="AK770" i="29"/>
  <c r="AJ770" i="29"/>
  <c r="AI770" i="29"/>
  <c r="AS769" i="29"/>
  <c r="AR769" i="29"/>
  <c r="AQ769" i="29"/>
  <c r="AP769" i="29"/>
  <c r="AO769" i="29"/>
  <c r="AN769" i="29"/>
  <c r="AM769" i="29"/>
  <c r="AL769" i="29"/>
  <c r="AK769" i="29"/>
  <c r="AJ769" i="29"/>
  <c r="AI769" i="29"/>
  <c r="AS768" i="29"/>
  <c r="AR768" i="29"/>
  <c r="AQ768" i="29"/>
  <c r="AP768" i="29"/>
  <c r="AO768" i="29"/>
  <c r="AN768" i="29"/>
  <c r="AM768" i="29"/>
  <c r="AL768" i="29"/>
  <c r="AK768" i="29"/>
  <c r="AJ768" i="29"/>
  <c r="AI768" i="29"/>
  <c r="AS767" i="29"/>
  <c r="AR767" i="29"/>
  <c r="AQ767" i="29"/>
  <c r="AP767" i="29"/>
  <c r="AO767" i="29"/>
  <c r="AN767" i="29"/>
  <c r="AM767" i="29"/>
  <c r="AL767" i="29"/>
  <c r="AK767" i="29"/>
  <c r="AJ767" i="29"/>
  <c r="AI767" i="29"/>
  <c r="AS766" i="29"/>
  <c r="AR766" i="29"/>
  <c r="AQ766" i="29"/>
  <c r="AP766" i="29"/>
  <c r="AO766" i="29"/>
  <c r="AN766" i="29"/>
  <c r="AM766" i="29"/>
  <c r="AL766" i="29"/>
  <c r="AK766" i="29"/>
  <c r="AJ766" i="29"/>
  <c r="AI766" i="29"/>
  <c r="AS765" i="29"/>
  <c r="AR765" i="29"/>
  <c r="AQ765" i="29"/>
  <c r="AP765" i="29"/>
  <c r="AO765" i="29"/>
  <c r="AN765" i="29"/>
  <c r="AM765" i="29"/>
  <c r="AL765" i="29"/>
  <c r="AK765" i="29"/>
  <c r="AJ765" i="29"/>
  <c r="AI765" i="29"/>
  <c r="AS764" i="29"/>
  <c r="AR764" i="29"/>
  <c r="AQ764" i="29"/>
  <c r="AP764" i="29"/>
  <c r="AO764" i="29"/>
  <c r="AN764" i="29"/>
  <c r="AM764" i="29"/>
  <c r="AL764" i="29"/>
  <c r="AK764" i="29"/>
  <c r="AJ764" i="29"/>
  <c r="AI764" i="29"/>
  <c r="AS763" i="29"/>
  <c r="AR763" i="29"/>
  <c r="AQ763" i="29"/>
  <c r="AP763" i="29"/>
  <c r="AO763" i="29"/>
  <c r="AN763" i="29"/>
  <c r="AM763" i="29"/>
  <c r="AL763" i="29"/>
  <c r="AK763" i="29"/>
  <c r="AJ763" i="29"/>
  <c r="AI763" i="29"/>
  <c r="AS762" i="29"/>
  <c r="AR762" i="29"/>
  <c r="AQ762" i="29"/>
  <c r="AP762" i="29"/>
  <c r="AO762" i="29"/>
  <c r="AN762" i="29"/>
  <c r="AM762" i="29"/>
  <c r="AL762" i="29"/>
  <c r="AK762" i="29"/>
  <c r="AJ762" i="29"/>
  <c r="AI762" i="29"/>
  <c r="AS761" i="29"/>
  <c r="AR761" i="29"/>
  <c r="AQ761" i="29"/>
  <c r="AP761" i="29"/>
  <c r="AO761" i="29"/>
  <c r="AN761" i="29"/>
  <c r="AM761" i="29"/>
  <c r="AL761" i="29"/>
  <c r="AK761" i="29"/>
  <c r="AJ761" i="29"/>
  <c r="AI761" i="29"/>
  <c r="AS760" i="29"/>
  <c r="AR760" i="29"/>
  <c r="AQ760" i="29"/>
  <c r="AP760" i="29"/>
  <c r="AO760" i="29"/>
  <c r="AN760" i="29"/>
  <c r="AM760" i="29"/>
  <c r="AL760" i="29"/>
  <c r="AK760" i="29"/>
  <c r="AJ760" i="29"/>
  <c r="AI760" i="29"/>
  <c r="AS759" i="29"/>
  <c r="AR759" i="29"/>
  <c r="AQ759" i="29"/>
  <c r="AP759" i="29"/>
  <c r="AO759" i="29"/>
  <c r="AN759" i="29"/>
  <c r="AM759" i="29"/>
  <c r="AL759" i="29"/>
  <c r="AK759" i="29"/>
  <c r="AJ759" i="29"/>
  <c r="AI759" i="29"/>
  <c r="AS758" i="29"/>
  <c r="AR758" i="29"/>
  <c r="AQ758" i="29"/>
  <c r="AP758" i="29"/>
  <c r="AO758" i="29"/>
  <c r="AN758" i="29"/>
  <c r="AM758" i="29"/>
  <c r="AL758" i="29"/>
  <c r="AK758" i="29"/>
  <c r="AJ758" i="29"/>
  <c r="AI758" i="29"/>
  <c r="AS757" i="29"/>
  <c r="AR757" i="29"/>
  <c r="AQ757" i="29"/>
  <c r="AP757" i="29"/>
  <c r="AO757" i="29"/>
  <c r="AN757" i="29"/>
  <c r="AM757" i="29"/>
  <c r="AL757" i="29"/>
  <c r="AK757" i="29"/>
  <c r="AJ757" i="29"/>
  <c r="AI757" i="29"/>
  <c r="AS756" i="29"/>
  <c r="AR756" i="29"/>
  <c r="AQ756" i="29"/>
  <c r="AP756" i="29"/>
  <c r="AO756" i="29"/>
  <c r="AN756" i="29"/>
  <c r="AM756" i="29"/>
  <c r="AL756" i="29"/>
  <c r="AK756" i="29"/>
  <c r="AJ756" i="29"/>
  <c r="AI756" i="29"/>
  <c r="AS755" i="29"/>
  <c r="AR755" i="29"/>
  <c r="AQ755" i="29"/>
  <c r="AP755" i="29"/>
  <c r="AO755" i="29"/>
  <c r="AN755" i="29"/>
  <c r="AM755" i="29"/>
  <c r="AL755" i="29"/>
  <c r="AK755" i="29"/>
  <c r="AJ755" i="29"/>
  <c r="AI755" i="29"/>
  <c r="AS754" i="29"/>
  <c r="AR754" i="29"/>
  <c r="AQ754" i="29"/>
  <c r="AP754" i="29"/>
  <c r="AO754" i="29"/>
  <c r="AN754" i="29"/>
  <c r="AM754" i="29"/>
  <c r="AL754" i="29"/>
  <c r="AK754" i="29"/>
  <c r="AJ754" i="29"/>
  <c r="AI754" i="29"/>
  <c r="AS753" i="29"/>
  <c r="AR753" i="29"/>
  <c r="AQ753" i="29"/>
  <c r="AP753" i="29"/>
  <c r="AO753" i="29"/>
  <c r="AN753" i="29"/>
  <c r="AM753" i="29"/>
  <c r="AL753" i="29"/>
  <c r="AK753" i="29"/>
  <c r="AJ753" i="29"/>
  <c r="AI753" i="29"/>
  <c r="AS752" i="29"/>
  <c r="AR752" i="29"/>
  <c r="AQ752" i="29"/>
  <c r="AP752" i="29"/>
  <c r="AO752" i="29"/>
  <c r="AN752" i="29"/>
  <c r="AM752" i="29"/>
  <c r="AL752" i="29"/>
  <c r="AK752" i="29"/>
  <c r="AJ752" i="29"/>
  <c r="AI752" i="29"/>
  <c r="AS751" i="29"/>
  <c r="AR751" i="29"/>
  <c r="AQ751" i="29"/>
  <c r="AP751" i="29"/>
  <c r="AO751" i="29"/>
  <c r="AN751" i="29"/>
  <c r="AM751" i="29"/>
  <c r="AL751" i="29"/>
  <c r="AK751" i="29"/>
  <c r="AJ751" i="29"/>
  <c r="AI751" i="29"/>
  <c r="AS750" i="29"/>
  <c r="AR750" i="29"/>
  <c r="AQ750" i="29"/>
  <c r="AP750" i="29"/>
  <c r="AO750" i="29"/>
  <c r="AN750" i="29"/>
  <c r="AM750" i="29"/>
  <c r="AL750" i="29"/>
  <c r="AK750" i="29"/>
  <c r="AJ750" i="29"/>
  <c r="AI750" i="29"/>
  <c r="AS749" i="29"/>
  <c r="AR749" i="29"/>
  <c r="AQ749" i="29"/>
  <c r="AP749" i="29"/>
  <c r="AO749" i="29"/>
  <c r="AN749" i="29"/>
  <c r="AM749" i="29"/>
  <c r="AL749" i="29"/>
  <c r="AK749" i="29"/>
  <c r="AJ749" i="29"/>
  <c r="AI749" i="29"/>
  <c r="AS748" i="29"/>
  <c r="AR748" i="29"/>
  <c r="AQ748" i="29"/>
  <c r="AP748" i="29"/>
  <c r="AO748" i="29"/>
  <c r="AN748" i="29"/>
  <c r="AM748" i="29"/>
  <c r="AL748" i="29"/>
  <c r="AK748" i="29"/>
  <c r="AJ748" i="29"/>
  <c r="AI748" i="29"/>
  <c r="AS747" i="29"/>
  <c r="AR747" i="29"/>
  <c r="AQ747" i="29"/>
  <c r="AP747" i="29"/>
  <c r="AO747" i="29"/>
  <c r="AN747" i="29"/>
  <c r="AM747" i="29"/>
  <c r="AL747" i="29"/>
  <c r="AK747" i="29"/>
  <c r="AJ747" i="29"/>
  <c r="AI747" i="29"/>
  <c r="AS746" i="29"/>
  <c r="AR746" i="29"/>
  <c r="AQ746" i="29"/>
  <c r="AP746" i="29"/>
  <c r="AO746" i="29"/>
  <c r="AN746" i="29"/>
  <c r="AM746" i="29"/>
  <c r="AL746" i="29"/>
  <c r="AK746" i="29"/>
  <c r="AJ746" i="29"/>
  <c r="AI746" i="29"/>
  <c r="AS745" i="29"/>
  <c r="AR745" i="29"/>
  <c r="AQ745" i="29"/>
  <c r="AP745" i="29"/>
  <c r="AO745" i="29"/>
  <c r="AN745" i="29"/>
  <c r="AM745" i="29"/>
  <c r="AL745" i="29"/>
  <c r="AK745" i="29"/>
  <c r="AJ745" i="29"/>
  <c r="AI745" i="29"/>
  <c r="AS744" i="29"/>
  <c r="AR744" i="29"/>
  <c r="AQ744" i="29"/>
  <c r="AP744" i="29"/>
  <c r="AO744" i="29"/>
  <c r="AN744" i="29"/>
  <c r="AM744" i="29"/>
  <c r="AL744" i="29"/>
  <c r="AK744" i="29"/>
  <c r="AJ744" i="29"/>
  <c r="AI744" i="29"/>
  <c r="AS743" i="29"/>
  <c r="AR743" i="29"/>
  <c r="AQ743" i="29"/>
  <c r="AP743" i="29"/>
  <c r="AO743" i="29"/>
  <c r="AN743" i="29"/>
  <c r="AM743" i="29"/>
  <c r="AL743" i="29"/>
  <c r="AK743" i="29"/>
  <c r="AJ743" i="29"/>
  <c r="AI743" i="29"/>
  <c r="AS742" i="29"/>
  <c r="AR742" i="29"/>
  <c r="AQ742" i="29"/>
  <c r="AP742" i="29"/>
  <c r="AO742" i="29"/>
  <c r="AN742" i="29"/>
  <c r="AM742" i="29"/>
  <c r="AL742" i="29"/>
  <c r="AK742" i="29"/>
  <c r="AJ742" i="29"/>
  <c r="AI742" i="29"/>
  <c r="AS741" i="29"/>
  <c r="AR741" i="29"/>
  <c r="AQ741" i="29"/>
  <c r="AP741" i="29"/>
  <c r="AO741" i="29"/>
  <c r="AN741" i="29"/>
  <c r="AM741" i="29"/>
  <c r="AL741" i="29"/>
  <c r="AK741" i="29"/>
  <c r="AJ741" i="29"/>
  <c r="AI741" i="29"/>
  <c r="AS740" i="29"/>
  <c r="AR740" i="29"/>
  <c r="AQ740" i="29"/>
  <c r="AP740" i="29"/>
  <c r="AO740" i="29"/>
  <c r="AN740" i="29"/>
  <c r="AM740" i="29"/>
  <c r="AL740" i="29"/>
  <c r="AK740" i="29"/>
  <c r="AJ740" i="29"/>
  <c r="AI740" i="29"/>
  <c r="AS739" i="29"/>
  <c r="AR739" i="29"/>
  <c r="AQ739" i="29"/>
  <c r="AP739" i="29"/>
  <c r="AO739" i="29"/>
  <c r="AN739" i="29"/>
  <c r="AM739" i="29"/>
  <c r="AL739" i="29"/>
  <c r="AK739" i="29"/>
  <c r="AJ739" i="29"/>
  <c r="AI739" i="29"/>
  <c r="AS738" i="29"/>
  <c r="AR738" i="29"/>
  <c r="AQ738" i="29"/>
  <c r="AP738" i="29"/>
  <c r="AO738" i="29"/>
  <c r="AN738" i="29"/>
  <c r="AM738" i="29"/>
  <c r="AL738" i="29"/>
  <c r="AK738" i="29"/>
  <c r="AJ738" i="29"/>
  <c r="AI738" i="29"/>
  <c r="AS737" i="29"/>
  <c r="AR737" i="29"/>
  <c r="AQ737" i="29"/>
  <c r="AP737" i="29"/>
  <c r="AO737" i="29"/>
  <c r="AN737" i="29"/>
  <c r="AM737" i="29"/>
  <c r="AL737" i="29"/>
  <c r="AK737" i="29"/>
  <c r="AJ737" i="29"/>
  <c r="AI737" i="29"/>
  <c r="AS736" i="29"/>
  <c r="AR736" i="29"/>
  <c r="AQ736" i="29"/>
  <c r="AP736" i="29"/>
  <c r="AO736" i="29"/>
  <c r="AN736" i="29"/>
  <c r="AM736" i="29"/>
  <c r="AL736" i="29"/>
  <c r="AK736" i="29"/>
  <c r="AJ736" i="29"/>
  <c r="AI736" i="29"/>
  <c r="AS735" i="29"/>
  <c r="AR735" i="29"/>
  <c r="AQ735" i="29"/>
  <c r="AP735" i="29"/>
  <c r="AO735" i="29"/>
  <c r="AN735" i="29"/>
  <c r="AM735" i="29"/>
  <c r="AL735" i="29"/>
  <c r="AK735" i="29"/>
  <c r="AJ735" i="29"/>
  <c r="AI735" i="29"/>
  <c r="AS734" i="29"/>
  <c r="AR734" i="29"/>
  <c r="AQ734" i="29"/>
  <c r="AP734" i="29"/>
  <c r="AO734" i="29"/>
  <c r="AN734" i="29"/>
  <c r="AM734" i="29"/>
  <c r="AL734" i="29"/>
  <c r="AK734" i="29"/>
  <c r="AJ734" i="29"/>
  <c r="AI734" i="29"/>
  <c r="AS733" i="29"/>
  <c r="AR733" i="29"/>
  <c r="AQ733" i="29"/>
  <c r="AP733" i="29"/>
  <c r="AO733" i="29"/>
  <c r="AN733" i="29"/>
  <c r="AM733" i="29"/>
  <c r="AL733" i="29"/>
  <c r="AK733" i="29"/>
  <c r="AJ733" i="29"/>
  <c r="AI733" i="29"/>
  <c r="AS732" i="29"/>
  <c r="AR732" i="29"/>
  <c r="AQ732" i="29"/>
  <c r="AP732" i="29"/>
  <c r="AO732" i="29"/>
  <c r="AN732" i="29"/>
  <c r="AM732" i="29"/>
  <c r="AL732" i="29"/>
  <c r="AK732" i="29"/>
  <c r="AJ732" i="29"/>
  <c r="AI732" i="29"/>
  <c r="AS731" i="29"/>
  <c r="AR731" i="29"/>
  <c r="AQ731" i="29"/>
  <c r="AP731" i="29"/>
  <c r="AO731" i="29"/>
  <c r="AN731" i="29"/>
  <c r="AM731" i="29"/>
  <c r="AL731" i="29"/>
  <c r="AK731" i="29"/>
  <c r="AJ731" i="29"/>
  <c r="AI731" i="29"/>
  <c r="AS730" i="29"/>
  <c r="AR730" i="29"/>
  <c r="AQ730" i="29"/>
  <c r="AP730" i="29"/>
  <c r="AO730" i="29"/>
  <c r="AN730" i="29"/>
  <c r="AM730" i="29"/>
  <c r="AL730" i="29"/>
  <c r="AK730" i="29"/>
  <c r="AJ730" i="29"/>
  <c r="AI730" i="29"/>
  <c r="AS729" i="29"/>
  <c r="AR729" i="29"/>
  <c r="AQ729" i="29"/>
  <c r="AP729" i="29"/>
  <c r="AO729" i="29"/>
  <c r="AN729" i="29"/>
  <c r="AM729" i="29"/>
  <c r="AL729" i="29"/>
  <c r="AK729" i="29"/>
  <c r="AJ729" i="29"/>
  <c r="AI729" i="29"/>
  <c r="AS728" i="29"/>
  <c r="AR728" i="29"/>
  <c r="AQ728" i="29"/>
  <c r="AP728" i="29"/>
  <c r="AO728" i="29"/>
  <c r="AN728" i="29"/>
  <c r="AM728" i="29"/>
  <c r="AL728" i="29"/>
  <c r="AK728" i="29"/>
  <c r="AJ728" i="29"/>
  <c r="AI728" i="29"/>
  <c r="AS727" i="29"/>
  <c r="AR727" i="29"/>
  <c r="AQ727" i="29"/>
  <c r="AP727" i="29"/>
  <c r="AO727" i="29"/>
  <c r="AN727" i="29"/>
  <c r="AM727" i="29"/>
  <c r="AL727" i="29"/>
  <c r="AK727" i="29"/>
  <c r="AJ727" i="29"/>
  <c r="AI727" i="29"/>
  <c r="AS726" i="29"/>
  <c r="AR726" i="29"/>
  <c r="AQ726" i="29"/>
  <c r="AP726" i="29"/>
  <c r="AO726" i="29"/>
  <c r="AN726" i="29"/>
  <c r="AM726" i="29"/>
  <c r="AL726" i="29"/>
  <c r="AK726" i="29"/>
  <c r="AJ726" i="29"/>
  <c r="AI726" i="29"/>
  <c r="AS725" i="29"/>
  <c r="AR725" i="29"/>
  <c r="AQ725" i="29"/>
  <c r="AP725" i="29"/>
  <c r="AO725" i="29"/>
  <c r="AN725" i="29"/>
  <c r="AM725" i="29"/>
  <c r="AL725" i="29"/>
  <c r="AK725" i="29"/>
  <c r="AJ725" i="29"/>
  <c r="AI725" i="29"/>
  <c r="AS724" i="29"/>
  <c r="AR724" i="29"/>
  <c r="AQ724" i="29"/>
  <c r="AP724" i="29"/>
  <c r="AO724" i="29"/>
  <c r="AN724" i="29"/>
  <c r="AM724" i="29"/>
  <c r="AL724" i="29"/>
  <c r="AK724" i="29"/>
  <c r="AJ724" i="29"/>
  <c r="AI724" i="29"/>
  <c r="AS723" i="29"/>
  <c r="AR723" i="29"/>
  <c r="AQ723" i="29"/>
  <c r="AP723" i="29"/>
  <c r="AO723" i="29"/>
  <c r="AN723" i="29"/>
  <c r="AM723" i="29"/>
  <c r="AL723" i="29"/>
  <c r="AK723" i="29"/>
  <c r="AJ723" i="29"/>
  <c r="AI723" i="29"/>
  <c r="AS722" i="29"/>
  <c r="AR722" i="29"/>
  <c r="AQ722" i="29"/>
  <c r="AP722" i="29"/>
  <c r="AO722" i="29"/>
  <c r="AN722" i="29"/>
  <c r="AM722" i="29"/>
  <c r="AL722" i="29"/>
  <c r="AK722" i="29"/>
  <c r="AJ722" i="29"/>
  <c r="AI722" i="29"/>
  <c r="AS721" i="29"/>
  <c r="AR721" i="29"/>
  <c r="AQ721" i="29"/>
  <c r="AP721" i="29"/>
  <c r="AO721" i="29"/>
  <c r="AN721" i="29"/>
  <c r="AM721" i="29"/>
  <c r="AL721" i="29"/>
  <c r="AK721" i="29"/>
  <c r="AJ721" i="29"/>
  <c r="AI721" i="29"/>
  <c r="AS720" i="29"/>
  <c r="AR720" i="29"/>
  <c r="AQ720" i="29"/>
  <c r="AP720" i="29"/>
  <c r="AO720" i="29"/>
  <c r="AN720" i="29"/>
  <c r="AM720" i="29"/>
  <c r="AL720" i="29"/>
  <c r="AK720" i="29"/>
  <c r="AJ720" i="29"/>
  <c r="AI720" i="29"/>
  <c r="AS719" i="29"/>
  <c r="AR719" i="29"/>
  <c r="AQ719" i="29"/>
  <c r="AP719" i="29"/>
  <c r="AO719" i="29"/>
  <c r="AN719" i="29"/>
  <c r="AM719" i="29"/>
  <c r="AL719" i="29"/>
  <c r="AK719" i="29"/>
  <c r="AJ719" i="29"/>
  <c r="AI719" i="29"/>
  <c r="AS718" i="29"/>
  <c r="AR718" i="29"/>
  <c r="AQ718" i="29"/>
  <c r="AP718" i="29"/>
  <c r="AO718" i="29"/>
  <c r="AN718" i="29"/>
  <c r="AM718" i="29"/>
  <c r="AL718" i="29"/>
  <c r="AK718" i="29"/>
  <c r="AJ718" i="29"/>
  <c r="AI718" i="29"/>
  <c r="AS717" i="29"/>
  <c r="AR717" i="29"/>
  <c r="AQ717" i="29"/>
  <c r="AP717" i="29"/>
  <c r="AO717" i="29"/>
  <c r="AN717" i="29"/>
  <c r="AM717" i="29"/>
  <c r="AL717" i="29"/>
  <c r="AK717" i="29"/>
  <c r="AJ717" i="29"/>
  <c r="AI717" i="29"/>
  <c r="AS716" i="29"/>
  <c r="AR716" i="29"/>
  <c r="AQ716" i="29"/>
  <c r="AP716" i="29"/>
  <c r="AO716" i="29"/>
  <c r="AN716" i="29"/>
  <c r="AM716" i="29"/>
  <c r="AL716" i="29"/>
  <c r="AK716" i="29"/>
  <c r="AJ716" i="29"/>
  <c r="AI716" i="29"/>
  <c r="AS715" i="29"/>
  <c r="AR715" i="29"/>
  <c r="AQ715" i="29"/>
  <c r="AP715" i="29"/>
  <c r="AO715" i="29"/>
  <c r="AN715" i="29"/>
  <c r="AM715" i="29"/>
  <c r="AL715" i="29"/>
  <c r="AK715" i="29"/>
  <c r="AJ715" i="29"/>
  <c r="AI715" i="29"/>
  <c r="AS714" i="29"/>
  <c r="AR714" i="29"/>
  <c r="AQ714" i="29"/>
  <c r="AP714" i="29"/>
  <c r="AO714" i="29"/>
  <c r="AN714" i="29"/>
  <c r="AM714" i="29"/>
  <c r="AL714" i="29"/>
  <c r="AK714" i="29"/>
  <c r="AJ714" i="29"/>
  <c r="AI714" i="29"/>
  <c r="AS713" i="29"/>
  <c r="AR713" i="29"/>
  <c r="AQ713" i="29"/>
  <c r="AP713" i="29"/>
  <c r="AO713" i="29"/>
  <c r="AN713" i="29"/>
  <c r="AM713" i="29"/>
  <c r="AL713" i="29"/>
  <c r="AK713" i="29"/>
  <c r="AJ713" i="29"/>
  <c r="AI713" i="29"/>
  <c r="AS712" i="29"/>
  <c r="AR712" i="29"/>
  <c r="AQ712" i="29"/>
  <c r="AP712" i="29"/>
  <c r="AO712" i="29"/>
  <c r="AN712" i="29"/>
  <c r="AM712" i="29"/>
  <c r="AL712" i="29"/>
  <c r="AK712" i="29"/>
  <c r="AJ712" i="29"/>
  <c r="AI712" i="29"/>
  <c r="AS711" i="29"/>
  <c r="AR711" i="29"/>
  <c r="AQ711" i="29"/>
  <c r="AP711" i="29"/>
  <c r="AO711" i="29"/>
  <c r="AN711" i="29"/>
  <c r="AM711" i="29"/>
  <c r="AL711" i="29"/>
  <c r="AK711" i="29"/>
  <c r="AJ711" i="29"/>
  <c r="AI711" i="29"/>
  <c r="AS710" i="29"/>
  <c r="AR710" i="29"/>
  <c r="AQ710" i="29"/>
  <c r="AP710" i="29"/>
  <c r="AO710" i="29"/>
  <c r="AN710" i="29"/>
  <c r="AM710" i="29"/>
  <c r="AL710" i="29"/>
  <c r="AK710" i="29"/>
  <c r="AJ710" i="29"/>
  <c r="AI710" i="29"/>
  <c r="AS709" i="29"/>
  <c r="AR709" i="29"/>
  <c r="AQ709" i="29"/>
  <c r="AP709" i="29"/>
  <c r="AO709" i="29"/>
  <c r="AN709" i="29"/>
  <c r="AM709" i="29"/>
  <c r="AL709" i="29"/>
  <c r="AK709" i="29"/>
  <c r="AJ709" i="29"/>
  <c r="AI709" i="29"/>
  <c r="AS708" i="29"/>
  <c r="AR708" i="29"/>
  <c r="AQ708" i="29"/>
  <c r="AP708" i="29"/>
  <c r="AO708" i="29"/>
  <c r="AN708" i="29"/>
  <c r="AM708" i="29"/>
  <c r="AL708" i="29"/>
  <c r="AK708" i="29"/>
  <c r="AJ708" i="29"/>
  <c r="AI708" i="29"/>
  <c r="AS707" i="29"/>
  <c r="AR707" i="29"/>
  <c r="AQ707" i="29"/>
  <c r="AP707" i="29"/>
  <c r="AO707" i="29"/>
  <c r="AN707" i="29"/>
  <c r="AM707" i="29"/>
  <c r="AL707" i="29"/>
  <c r="AK707" i="29"/>
  <c r="AJ707" i="29"/>
  <c r="AI707" i="29"/>
  <c r="AS706" i="29"/>
  <c r="AR706" i="29"/>
  <c r="AQ706" i="29"/>
  <c r="AP706" i="29"/>
  <c r="AO706" i="29"/>
  <c r="AN706" i="29"/>
  <c r="AM706" i="29"/>
  <c r="AL706" i="29"/>
  <c r="AK706" i="29"/>
  <c r="AJ706" i="29"/>
  <c r="AI706" i="29"/>
  <c r="AS705" i="29"/>
  <c r="AR705" i="29"/>
  <c r="AQ705" i="29"/>
  <c r="AP705" i="29"/>
  <c r="AO705" i="29"/>
  <c r="AN705" i="29"/>
  <c r="AM705" i="29"/>
  <c r="AL705" i="29"/>
  <c r="AK705" i="29"/>
  <c r="AJ705" i="29"/>
  <c r="AI705" i="29"/>
  <c r="AS704" i="29"/>
  <c r="AR704" i="29"/>
  <c r="AQ704" i="29"/>
  <c r="AP704" i="29"/>
  <c r="AO704" i="29"/>
  <c r="AN704" i="29"/>
  <c r="AM704" i="29"/>
  <c r="AL704" i="29"/>
  <c r="AK704" i="29"/>
  <c r="AJ704" i="29"/>
  <c r="AI704" i="29"/>
  <c r="AS703" i="29"/>
  <c r="AR703" i="29"/>
  <c r="AQ703" i="29"/>
  <c r="AP703" i="29"/>
  <c r="AO703" i="29"/>
  <c r="AN703" i="29"/>
  <c r="AM703" i="29"/>
  <c r="AL703" i="29"/>
  <c r="AK703" i="29"/>
  <c r="AJ703" i="29"/>
  <c r="AI703" i="29"/>
  <c r="AS702" i="29"/>
  <c r="AR702" i="29"/>
  <c r="AQ702" i="29"/>
  <c r="AP702" i="29"/>
  <c r="AO702" i="29"/>
  <c r="AN702" i="29"/>
  <c r="AM702" i="29"/>
  <c r="AL702" i="29"/>
  <c r="AK702" i="29"/>
  <c r="AJ702" i="29"/>
  <c r="AI702" i="29"/>
  <c r="AS701" i="29"/>
  <c r="AR701" i="29"/>
  <c r="AQ701" i="29"/>
  <c r="AP701" i="29"/>
  <c r="AO701" i="29"/>
  <c r="AN701" i="29"/>
  <c r="AM701" i="29"/>
  <c r="AL701" i="29"/>
  <c r="AK701" i="29"/>
  <c r="AJ701" i="29"/>
  <c r="AI701" i="29"/>
  <c r="AS700" i="29"/>
  <c r="AR700" i="29"/>
  <c r="AQ700" i="29"/>
  <c r="AP700" i="29"/>
  <c r="AO700" i="29"/>
  <c r="AN700" i="29"/>
  <c r="AM700" i="29"/>
  <c r="AL700" i="29"/>
  <c r="AK700" i="29"/>
  <c r="AJ700" i="29"/>
  <c r="AI700" i="29"/>
  <c r="AS699" i="29"/>
  <c r="AR699" i="29"/>
  <c r="AQ699" i="29"/>
  <c r="AP699" i="29"/>
  <c r="AO699" i="29"/>
  <c r="AN699" i="29"/>
  <c r="AM699" i="29"/>
  <c r="AL699" i="29"/>
  <c r="AK699" i="29"/>
  <c r="AJ699" i="29"/>
  <c r="AI699" i="29"/>
  <c r="AS698" i="29"/>
  <c r="AR698" i="29"/>
  <c r="AQ698" i="29"/>
  <c r="AP698" i="29"/>
  <c r="AO698" i="29"/>
  <c r="AN698" i="29"/>
  <c r="AM698" i="29"/>
  <c r="AL698" i="29"/>
  <c r="AK698" i="29"/>
  <c r="AJ698" i="29"/>
  <c r="AI698" i="29"/>
  <c r="AS697" i="29"/>
  <c r="AR697" i="29"/>
  <c r="AQ697" i="29"/>
  <c r="AP697" i="29"/>
  <c r="AO697" i="29"/>
  <c r="AN697" i="29"/>
  <c r="AM697" i="29"/>
  <c r="AL697" i="29"/>
  <c r="AK697" i="29"/>
  <c r="AJ697" i="29"/>
  <c r="AI697" i="29"/>
  <c r="AS696" i="29"/>
  <c r="AR696" i="29"/>
  <c r="AQ696" i="29"/>
  <c r="AP696" i="29"/>
  <c r="AO696" i="29"/>
  <c r="AN696" i="29"/>
  <c r="AM696" i="29"/>
  <c r="AL696" i="29"/>
  <c r="AK696" i="29"/>
  <c r="AJ696" i="29"/>
  <c r="AI696" i="29"/>
  <c r="AS695" i="29"/>
  <c r="AR695" i="29"/>
  <c r="AQ695" i="29"/>
  <c r="AP695" i="29"/>
  <c r="AO695" i="29"/>
  <c r="AN695" i="29"/>
  <c r="AM695" i="29"/>
  <c r="AL695" i="29"/>
  <c r="AK695" i="29"/>
  <c r="AJ695" i="29"/>
  <c r="AI695" i="29"/>
  <c r="AS694" i="29"/>
  <c r="AR694" i="29"/>
  <c r="AQ694" i="29"/>
  <c r="AP694" i="29"/>
  <c r="AO694" i="29"/>
  <c r="AN694" i="29"/>
  <c r="AM694" i="29"/>
  <c r="AL694" i="29"/>
  <c r="AK694" i="29"/>
  <c r="AJ694" i="29"/>
  <c r="AI694" i="29"/>
  <c r="AS693" i="29"/>
  <c r="AR693" i="29"/>
  <c r="AQ693" i="29"/>
  <c r="AP693" i="29"/>
  <c r="AO693" i="29"/>
  <c r="AN693" i="29"/>
  <c r="AM693" i="29"/>
  <c r="AL693" i="29"/>
  <c r="AK693" i="29"/>
  <c r="AJ693" i="29"/>
  <c r="AI693" i="29"/>
  <c r="AS692" i="29"/>
  <c r="AR692" i="29"/>
  <c r="AQ692" i="29"/>
  <c r="AP692" i="29"/>
  <c r="AO692" i="29"/>
  <c r="AN692" i="29"/>
  <c r="AM692" i="29"/>
  <c r="AL692" i="29"/>
  <c r="AK692" i="29"/>
  <c r="AJ692" i="29"/>
  <c r="AI692" i="29"/>
  <c r="AS691" i="29"/>
  <c r="AR691" i="29"/>
  <c r="AQ691" i="29"/>
  <c r="AP691" i="29"/>
  <c r="AO691" i="29"/>
  <c r="AN691" i="29"/>
  <c r="AM691" i="29"/>
  <c r="AL691" i="29"/>
  <c r="AK691" i="29"/>
  <c r="AJ691" i="29"/>
  <c r="AI691" i="29"/>
  <c r="AS690" i="29"/>
  <c r="AR690" i="29"/>
  <c r="AQ690" i="29"/>
  <c r="AP690" i="29"/>
  <c r="AO690" i="29"/>
  <c r="AN690" i="29"/>
  <c r="AM690" i="29"/>
  <c r="AL690" i="29"/>
  <c r="AK690" i="29"/>
  <c r="AJ690" i="29"/>
  <c r="AI690" i="29"/>
  <c r="AS689" i="29"/>
  <c r="AR689" i="29"/>
  <c r="AQ689" i="29"/>
  <c r="AP689" i="29"/>
  <c r="AO689" i="29"/>
  <c r="AN689" i="29"/>
  <c r="AM689" i="29"/>
  <c r="AL689" i="29"/>
  <c r="AK689" i="29"/>
  <c r="AJ689" i="29"/>
  <c r="AI689" i="29"/>
  <c r="AS688" i="29"/>
  <c r="AR688" i="29"/>
  <c r="AQ688" i="29"/>
  <c r="AP688" i="29"/>
  <c r="AO688" i="29"/>
  <c r="AN688" i="29"/>
  <c r="AM688" i="29"/>
  <c r="AL688" i="29"/>
  <c r="AK688" i="29"/>
  <c r="AJ688" i="29"/>
  <c r="AI688" i="29"/>
  <c r="AS687" i="29"/>
  <c r="AR687" i="29"/>
  <c r="AQ687" i="29"/>
  <c r="AP687" i="29"/>
  <c r="AO687" i="29"/>
  <c r="AN687" i="29"/>
  <c r="AM687" i="29"/>
  <c r="AL687" i="29"/>
  <c r="AK687" i="29"/>
  <c r="AJ687" i="29"/>
  <c r="AI687" i="29"/>
  <c r="AS686" i="29"/>
  <c r="AR686" i="29"/>
  <c r="AQ686" i="29"/>
  <c r="AP686" i="29"/>
  <c r="AO686" i="29"/>
  <c r="AN686" i="29"/>
  <c r="AM686" i="29"/>
  <c r="AL686" i="29"/>
  <c r="AK686" i="29"/>
  <c r="AJ686" i="29"/>
  <c r="AI686" i="29"/>
  <c r="AS685" i="29"/>
  <c r="AR685" i="29"/>
  <c r="AQ685" i="29"/>
  <c r="AP685" i="29"/>
  <c r="AO685" i="29"/>
  <c r="AN685" i="29"/>
  <c r="AM685" i="29"/>
  <c r="AL685" i="29"/>
  <c r="AK685" i="29"/>
  <c r="AJ685" i="29"/>
  <c r="AI685" i="29"/>
  <c r="AS684" i="29"/>
  <c r="AR684" i="29"/>
  <c r="AQ684" i="29"/>
  <c r="AP684" i="29"/>
  <c r="AO684" i="29"/>
  <c r="AN684" i="29"/>
  <c r="AM684" i="29"/>
  <c r="AL684" i="29"/>
  <c r="AK684" i="29"/>
  <c r="AJ684" i="29"/>
  <c r="AI684" i="29"/>
  <c r="AS683" i="29"/>
  <c r="AR683" i="29"/>
  <c r="AQ683" i="29"/>
  <c r="AP683" i="29"/>
  <c r="AO683" i="29"/>
  <c r="AN683" i="29"/>
  <c r="AM683" i="29"/>
  <c r="AL683" i="29"/>
  <c r="AK683" i="29"/>
  <c r="AJ683" i="29"/>
  <c r="AI683" i="29"/>
  <c r="AS682" i="29"/>
  <c r="AR682" i="29"/>
  <c r="AQ682" i="29"/>
  <c r="AP682" i="29"/>
  <c r="AO682" i="29"/>
  <c r="AN682" i="29"/>
  <c r="AM682" i="29"/>
  <c r="AL682" i="29"/>
  <c r="AK682" i="29"/>
  <c r="AJ682" i="29"/>
  <c r="AI682" i="29"/>
  <c r="AS681" i="29"/>
  <c r="AR681" i="29"/>
  <c r="AQ681" i="29"/>
  <c r="AP681" i="29"/>
  <c r="AO681" i="29"/>
  <c r="AN681" i="29"/>
  <c r="AM681" i="29"/>
  <c r="AL681" i="29"/>
  <c r="AK681" i="29"/>
  <c r="AJ681" i="29"/>
  <c r="AI681" i="29"/>
  <c r="AS680" i="29"/>
  <c r="AR680" i="29"/>
  <c r="AQ680" i="29"/>
  <c r="AP680" i="29"/>
  <c r="AO680" i="29"/>
  <c r="AN680" i="29"/>
  <c r="AM680" i="29"/>
  <c r="AL680" i="29"/>
  <c r="AK680" i="29"/>
  <c r="AJ680" i="29"/>
  <c r="AI680" i="29"/>
  <c r="AS679" i="29"/>
  <c r="AR679" i="29"/>
  <c r="AQ679" i="29"/>
  <c r="AP679" i="29"/>
  <c r="AO679" i="29"/>
  <c r="AN679" i="29"/>
  <c r="AM679" i="29"/>
  <c r="AL679" i="29"/>
  <c r="AK679" i="29"/>
  <c r="AJ679" i="29"/>
  <c r="AI679" i="29"/>
  <c r="AS678" i="29"/>
  <c r="AR678" i="29"/>
  <c r="AQ678" i="29"/>
  <c r="AP678" i="29"/>
  <c r="AO678" i="29"/>
  <c r="AN678" i="29"/>
  <c r="AM678" i="29"/>
  <c r="AL678" i="29"/>
  <c r="AK678" i="29"/>
  <c r="AJ678" i="29"/>
  <c r="AI678" i="29"/>
  <c r="AS677" i="29"/>
  <c r="AR677" i="29"/>
  <c r="AQ677" i="29"/>
  <c r="AP677" i="29"/>
  <c r="AO677" i="29"/>
  <c r="AN677" i="29"/>
  <c r="AM677" i="29"/>
  <c r="AL677" i="29"/>
  <c r="AK677" i="29"/>
  <c r="AJ677" i="29"/>
  <c r="AI677" i="29"/>
  <c r="AS676" i="29"/>
  <c r="AR676" i="29"/>
  <c r="AQ676" i="29"/>
  <c r="AP676" i="29"/>
  <c r="AO676" i="29"/>
  <c r="AN676" i="29"/>
  <c r="AM676" i="29"/>
  <c r="AL676" i="29"/>
  <c r="AK676" i="29"/>
  <c r="AJ676" i="29"/>
  <c r="AI676" i="29"/>
  <c r="AS675" i="29"/>
  <c r="AR675" i="29"/>
  <c r="AQ675" i="29"/>
  <c r="AP675" i="29"/>
  <c r="AO675" i="29"/>
  <c r="AN675" i="29"/>
  <c r="AM675" i="29"/>
  <c r="AL675" i="29"/>
  <c r="AK675" i="29"/>
  <c r="AJ675" i="29"/>
  <c r="AI675" i="29"/>
  <c r="AS674" i="29"/>
  <c r="AR674" i="29"/>
  <c r="AQ674" i="29"/>
  <c r="AP674" i="29"/>
  <c r="AO674" i="29"/>
  <c r="AN674" i="29"/>
  <c r="AM674" i="29"/>
  <c r="AL674" i="29"/>
  <c r="AK674" i="29"/>
  <c r="AJ674" i="29"/>
  <c r="AI674" i="29"/>
  <c r="AS673" i="29"/>
  <c r="AR673" i="29"/>
  <c r="AQ673" i="29"/>
  <c r="AP673" i="29"/>
  <c r="AO673" i="29"/>
  <c r="AN673" i="29"/>
  <c r="AM673" i="29"/>
  <c r="AL673" i="29"/>
  <c r="AK673" i="29"/>
  <c r="AJ673" i="29"/>
  <c r="AI673" i="29"/>
  <c r="AS672" i="29"/>
  <c r="AR672" i="29"/>
  <c r="AQ672" i="29"/>
  <c r="AP672" i="29"/>
  <c r="AO672" i="29"/>
  <c r="AN672" i="29"/>
  <c r="AM672" i="29"/>
  <c r="AL672" i="29"/>
  <c r="AK672" i="29"/>
  <c r="AJ672" i="29"/>
  <c r="AI672" i="29"/>
  <c r="AS671" i="29"/>
  <c r="AR671" i="29"/>
  <c r="AQ671" i="29"/>
  <c r="AP671" i="29"/>
  <c r="AO671" i="29"/>
  <c r="AN671" i="29"/>
  <c r="AM671" i="29"/>
  <c r="AL671" i="29"/>
  <c r="AK671" i="29"/>
  <c r="AJ671" i="29"/>
  <c r="AI671" i="29"/>
  <c r="AS670" i="29"/>
  <c r="AR670" i="29"/>
  <c r="AQ670" i="29"/>
  <c r="AP670" i="29"/>
  <c r="AO670" i="29"/>
  <c r="AN670" i="29"/>
  <c r="AM670" i="29"/>
  <c r="AL670" i="29"/>
  <c r="AK670" i="29"/>
  <c r="AJ670" i="29"/>
  <c r="AI670" i="29"/>
  <c r="AS669" i="29"/>
  <c r="AR669" i="29"/>
  <c r="AQ669" i="29"/>
  <c r="AP669" i="29"/>
  <c r="AO669" i="29"/>
  <c r="AN669" i="29"/>
  <c r="AM669" i="29"/>
  <c r="AL669" i="29"/>
  <c r="AK669" i="29"/>
  <c r="AJ669" i="29"/>
  <c r="AI669" i="29"/>
  <c r="AS668" i="29"/>
  <c r="AR668" i="29"/>
  <c r="AQ668" i="29"/>
  <c r="AP668" i="29"/>
  <c r="AO668" i="29"/>
  <c r="AN668" i="29"/>
  <c r="AM668" i="29"/>
  <c r="AL668" i="29"/>
  <c r="AK668" i="29"/>
  <c r="AJ668" i="29"/>
  <c r="AI668" i="29"/>
  <c r="AS667" i="29"/>
  <c r="AR667" i="29"/>
  <c r="AQ667" i="29"/>
  <c r="AP667" i="29"/>
  <c r="AO667" i="29"/>
  <c r="AN667" i="29"/>
  <c r="AM667" i="29"/>
  <c r="AL667" i="29"/>
  <c r="AK667" i="29"/>
  <c r="AJ667" i="29"/>
  <c r="AI667" i="29"/>
  <c r="AS666" i="29"/>
  <c r="AR666" i="29"/>
  <c r="AQ666" i="29"/>
  <c r="AP666" i="29"/>
  <c r="AO666" i="29"/>
  <c r="AN666" i="29"/>
  <c r="AM666" i="29"/>
  <c r="AL666" i="29"/>
  <c r="AK666" i="29"/>
  <c r="AJ666" i="29"/>
  <c r="AI666" i="29"/>
  <c r="AS665" i="29"/>
  <c r="AR665" i="29"/>
  <c r="AQ665" i="29"/>
  <c r="AP665" i="29"/>
  <c r="AO665" i="29"/>
  <c r="AN665" i="29"/>
  <c r="AM665" i="29"/>
  <c r="AL665" i="29"/>
  <c r="AK665" i="29"/>
  <c r="AJ665" i="29"/>
  <c r="AI665" i="29"/>
  <c r="AS664" i="29"/>
  <c r="AR664" i="29"/>
  <c r="AQ664" i="29"/>
  <c r="AP664" i="29"/>
  <c r="AO664" i="29"/>
  <c r="AN664" i="29"/>
  <c r="AM664" i="29"/>
  <c r="AL664" i="29"/>
  <c r="AK664" i="29"/>
  <c r="AJ664" i="29"/>
  <c r="AI664" i="29"/>
  <c r="AS663" i="29"/>
  <c r="AR663" i="29"/>
  <c r="AQ663" i="29"/>
  <c r="AP663" i="29"/>
  <c r="AO663" i="29"/>
  <c r="AN663" i="29"/>
  <c r="AM663" i="29"/>
  <c r="AL663" i="29"/>
  <c r="AK663" i="29"/>
  <c r="AJ663" i="29"/>
  <c r="AI663" i="29"/>
  <c r="AS662" i="29"/>
  <c r="AR662" i="29"/>
  <c r="AQ662" i="29"/>
  <c r="AP662" i="29"/>
  <c r="AO662" i="29"/>
  <c r="AN662" i="29"/>
  <c r="AM662" i="29"/>
  <c r="AL662" i="29"/>
  <c r="AK662" i="29"/>
  <c r="AJ662" i="29"/>
  <c r="AI662" i="29"/>
  <c r="AS661" i="29"/>
  <c r="AR661" i="29"/>
  <c r="AQ661" i="29"/>
  <c r="AP661" i="29"/>
  <c r="AO661" i="29"/>
  <c r="AN661" i="29"/>
  <c r="AM661" i="29"/>
  <c r="AL661" i="29"/>
  <c r="AK661" i="29"/>
  <c r="AJ661" i="29"/>
  <c r="AI661" i="29"/>
  <c r="AS660" i="29"/>
  <c r="AR660" i="29"/>
  <c r="AQ660" i="29"/>
  <c r="AP660" i="29"/>
  <c r="AO660" i="29"/>
  <c r="AN660" i="29"/>
  <c r="AM660" i="29"/>
  <c r="AL660" i="29"/>
  <c r="AK660" i="29"/>
  <c r="AJ660" i="29"/>
  <c r="AI660" i="29"/>
  <c r="AS659" i="29"/>
  <c r="AR659" i="29"/>
  <c r="AQ659" i="29"/>
  <c r="AP659" i="29"/>
  <c r="AO659" i="29"/>
  <c r="AN659" i="29"/>
  <c r="AM659" i="29"/>
  <c r="AL659" i="29"/>
  <c r="AK659" i="29"/>
  <c r="AJ659" i="29"/>
  <c r="AI659" i="29"/>
  <c r="AS658" i="29"/>
  <c r="AR658" i="29"/>
  <c r="AQ658" i="29"/>
  <c r="AP658" i="29"/>
  <c r="AO658" i="29"/>
  <c r="AN658" i="29"/>
  <c r="AM658" i="29"/>
  <c r="AL658" i="29"/>
  <c r="AK658" i="29"/>
  <c r="AJ658" i="29"/>
  <c r="AI658" i="29"/>
  <c r="AS657" i="29"/>
  <c r="AR657" i="29"/>
  <c r="AQ657" i="29"/>
  <c r="AP657" i="29"/>
  <c r="AO657" i="29"/>
  <c r="AN657" i="29"/>
  <c r="AM657" i="29"/>
  <c r="AL657" i="29"/>
  <c r="AK657" i="29"/>
  <c r="AJ657" i="29"/>
  <c r="AI657" i="29"/>
  <c r="AS656" i="29"/>
  <c r="AR656" i="29"/>
  <c r="AQ656" i="29"/>
  <c r="AP656" i="29"/>
  <c r="AO656" i="29"/>
  <c r="AN656" i="29"/>
  <c r="AM656" i="29"/>
  <c r="AL656" i="29"/>
  <c r="AK656" i="29"/>
  <c r="AJ656" i="29"/>
  <c r="AI656" i="29"/>
  <c r="AS655" i="29"/>
  <c r="AR655" i="29"/>
  <c r="AQ655" i="29"/>
  <c r="AP655" i="29"/>
  <c r="AO655" i="29"/>
  <c r="AN655" i="29"/>
  <c r="AM655" i="29"/>
  <c r="AL655" i="29"/>
  <c r="AK655" i="29"/>
  <c r="AJ655" i="29"/>
  <c r="AI655" i="29"/>
  <c r="AS654" i="29"/>
  <c r="AR654" i="29"/>
  <c r="AQ654" i="29"/>
  <c r="AP654" i="29"/>
  <c r="AO654" i="29"/>
  <c r="AN654" i="29"/>
  <c r="AM654" i="29"/>
  <c r="AL654" i="29"/>
  <c r="AK654" i="29"/>
  <c r="AJ654" i="29"/>
  <c r="AI654" i="29"/>
  <c r="AS653" i="29"/>
  <c r="AR653" i="29"/>
  <c r="AQ653" i="29"/>
  <c r="AP653" i="29"/>
  <c r="AO653" i="29"/>
  <c r="AN653" i="29"/>
  <c r="AM653" i="29"/>
  <c r="AL653" i="29"/>
  <c r="AK653" i="29"/>
  <c r="AJ653" i="29"/>
  <c r="AI653" i="29"/>
  <c r="AS652" i="29"/>
  <c r="AR652" i="29"/>
  <c r="AQ652" i="29"/>
  <c r="AP652" i="29"/>
  <c r="AO652" i="29"/>
  <c r="AN652" i="29"/>
  <c r="AM652" i="29"/>
  <c r="AL652" i="29"/>
  <c r="AK652" i="29"/>
  <c r="AJ652" i="29"/>
  <c r="AI652" i="29"/>
  <c r="AS651" i="29"/>
  <c r="AR651" i="29"/>
  <c r="AQ651" i="29"/>
  <c r="AP651" i="29"/>
  <c r="AO651" i="29"/>
  <c r="AN651" i="29"/>
  <c r="AM651" i="29"/>
  <c r="AL651" i="29"/>
  <c r="AK651" i="29"/>
  <c r="AJ651" i="29"/>
  <c r="AI651" i="29"/>
  <c r="AS650" i="29"/>
  <c r="AR650" i="29"/>
  <c r="AQ650" i="29"/>
  <c r="AP650" i="29"/>
  <c r="AO650" i="29"/>
  <c r="AN650" i="29"/>
  <c r="AM650" i="29"/>
  <c r="AL650" i="29"/>
  <c r="AK650" i="29"/>
  <c r="AJ650" i="29"/>
  <c r="AI650" i="29"/>
  <c r="AS649" i="29"/>
  <c r="AR649" i="29"/>
  <c r="AQ649" i="29"/>
  <c r="AP649" i="29"/>
  <c r="AO649" i="29"/>
  <c r="AN649" i="29"/>
  <c r="AM649" i="29"/>
  <c r="AL649" i="29"/>
  <c r="AK649" i="29"/>
  <c r="AJ649" i="29"/>
  <c r="AI649" i="29"/>
  <c r="AS648" i="29"/>
  <c r="AR648" i="29"/>
  <c r="AQ648" i="29"/>
  <c r="AP648" i="29"/>
  <c r="AO648" i="29"/>
  <c r="AN648" i="29"/>
  <c r="AM648" i="29"/>
  <c r="AL648" i="29"/>
  <c r="AK648" i="29"/>
  <c r="AJ648" i="29"/>
  <c r="AI648" i="29"/>
  <c r="AS647" i="29"/>
  <c r="AR647" i="29"/>
  <c r="AQ647" i="29"/>
  <c r="AP647" i="29"/>
  <c r="AO647" i="29"/>
  <c r="AN647" i="29"/>
  <c r="AM647" i="29"/>
  <c r="AL647" i="29"/>
  <c r="AK647" i="29"/>
  <c r="AJ647" i="29"/>
  <c r="AI647" i="29"/>
  <c r="AS646" i="29"/>
  <c r="AR646" i="29"/>
  <c r="AQ646" i="29"/>
  <c r="AP646" i="29"/>
  <c r="AO646" i="29"/>
  <c r="AN646" i="29"/>
  <c r="AM646" i="29"/>
  <c r="AL646" i="29"/>
  <c r="AK646" i="29"/>
  <c r="AJ646" i="29"/>
  <c r="AI646" i="29"/>
  <c r="AS645" i="29"/>
  <c r="AR645" i="29"/>
  <c r="AQ645" i="29"/>
  <c r="AP645" i="29"/>
  <c r="AO645" i="29"/>
  <c r="AN645" i="29"/>
  <c r="AM645" i="29"/>
  <c r="AL645" i="29"/>
  <c r="AK645" i="29"/>
  <c r="AJ645" i="29"/>
  <c r="AI645" i="29"/>
  <c r="AS644" i="29"/>
  <c r="AR644" i="29"/>
  <c r="AQ644" i="29"/>
  <c r="AP644" i="29"/>
  <c r="AO644" i="29"/>
  <c r="AN644" i="29"/>
  <c r="AM644" i="29"/>
  <c r="AL644" i="29"/>
  <c r="AK644" i="29"/>
  <c r="AJ644" i="29"/>
  <c r="AI644" i="29"/>
  <c r="AS643" i="29"/>
  <c r="AR643" i="29"/>
  <c r="AQ643" i="29"/>
  <c r="AP643" i="29"/>
  <c r="AO643" i="29"/>
  <c r="AN643" i="29"/>
  <c r="AM643" i="29"/>
  <c r="AL643" i="29"/>
  <c r="AK643" i="29"/>
  <c r="AJ643" i="29"/>
  <c r="AI643" i="29"/>
  <c r="AS642" i="29"/>
  <c r="AR642" i="29"/>
  <c r="AQ642" i="29"/>
  <c r="AP642" i="29"/>
  <c r="AO642" i="29"/>
  <c r="AN642" i="29"/>
  <c r="AM642" i="29"/>
  <c r="AL642" i="29"/>
  <c r="AK642" i="29"/>
  <c r="AJ642" i="29"/>
  <c r="AI642" i="29"/>
  <c r="AS641" i="29"/>
  <c r="AR641" i="29"/>
  <c r="AQ641" i="29"/>
  <c r="AP641" i="29"/>
  <c r="AO641" i="29"/>
  <c r="AN641" i="29"/>
  <c r="AM641" i="29"/>
  <c r="AL641" i="29"/>
  <c r="AK641" i="29"/>
  <c r="AJ641" i="29"/>
  <c r="AI641" i="29"/>
  <c r="AS640" i="29"/>
  <c r="AR640" i="29"/>
  <c r="AQ640" i="29"/>
  <c r="AP640" i="29"/>
  <c r="AO640" i="29"/>
  <c r="AN640" i="29"/>
  <c r="AM640" i="29"/>
  <c r="AL640" i="29"/>
  <c r="AK640" i="29"/>
  <c r="AJ640" i="29"/>
  <c r="AI640" i="29"/>
  <c r="AS639" i="29"/>
  <c r="AR639" i="29"/>
  <c r="AQ639" i="29"/>
  <c r="AP639" i="29"/>
  <c r="AO639" i="29"/>
  <c r="AN639" i="29"/>
  <c r="AM639" i="29"/>
  <c r="AL639" i="29"/>
  <c r="AK639" i="29"/>
  <c r="AJ639" i="29"/>
  <c r="AI639" i="29"/>
  <c r="AS638" i="29"/>
  <c r="AR638" i="29"/>
  <c r="AQ638" i="29"/>
  <c r="AP638" i="29"/>
  <c r="AO638" i="29"/>
  <c r="AN638" i="29"/>
  <c r="AM638" i="29"/>
  <c r="AL638" i="29"/>
  <c r="AK638" i="29"/>
  <c r="AJ638" i="29"/>
  <c r="AI638" i="29"/>
  <c r="AS637" i="29"/>
  <c r="AR637" i="29"/>
  <c r="AQ637" i="29"/>
  <c r="AP637" i="29"/>
  <c r="AO637" i="29"/>
  <c r="AN637" i="29"/>
  <c r="AM637" i="29"/>
  <c r="AL637" i="29"/>
  <c r="AK637" i="29"/>
  <c r="AJ637" i="29"/>
  <c r="AI637" i="29"/>
  <c r="AS636" i="29"/>
  <c r="AR636" i="29"/>
  <c r="AQ636" i="29"/>
  <c r="AP636" i="29"/>
  <c r="AO636" i="29"/>
  <c r="AN636" i="29"/>
  <c r="AM636" i="29"/>
  <c r="AL636" i="29"/>
  <c r="AK636" i="29"/>
  <c r="AJ636" i="29"/>
  <c r="AI636" i="29"/>
  <c r="AS635" i="29"/>
  <c r="AR635" i="29"/>
  <c r="AQ635" i="29"/>
  <c r="AP635" i="29"/>
  <c r="AO635" i="29"/>
  <c r="AN635" i="29"/>
  <c r="AM635" i="29"/>
  <c r="AL635" i="29"/>
  <c r="AK635" i="29"/>
  <c r="AJ635" i="29"/>
  <c r="AI635" i="29"/>
  <c r="AS634" i="29"/>
  <c r="AR634" i="29"/>
  <c r="AQ634" i="29"/>
  <c r="AP634" i="29"/>
  <c r="AO634" i="29"/>
  <c r="AN634" i="29"/>
  <c r="AM634" i="29"/>
  <c r="AL634" i="29"/>
  <c r="AK634" i="29"/>
  <c r="AJ634" i="29"/>
  <c r="AI634" i="29"/>
  <c r="AS633" i="29"/>
  <c r="AR633" i="29"/>
  <c r="AQ633" i="29"/>
  <c r="AP633" i="29"/>
  <c r="AO633" i="29"/>
  <c r="AN633" i="29"/>
  <c r="AM633" i="29"/>
  <c r="AL633" i="29"/>
  <c r="AK633" i="29"/>
  <c r="AJ633" i="29"/>
  <c r="AI633" i="29"/>
  <c r="AS632" i="29"/>
  <c r="AR632" i="29"/>
  <c r="AQ632" i="29"/>
  <c r="AP632" i="29"/>
  <c r="AO632" i="29"/>
  <c r="AN632" i="29"/>
  <c r="AM632" i="29"/>
  <c r="AL632" i="29"/>
  <c r="AK632" i="29"/>
  <c r="AJ632" i="29"/>
  <c r="AI632" i="29"/>
  <c r="AS631" i="29"/>
  <c r="AR631" i="29"/>
  <c r="AQ631" i="29"/>
  <c r="AP631" i="29"/>
  <c r="AO631" i="29"/>
  <c r="AN631" i="29"/>
  <c r="AM631" i="29"/>
  <c r="AL631" i="29"/>
  <c r="AK631" i="29"/>
  <c r="AJ631" i="29"/>
  <c r="AI631" i="29"/>
  <c r="AS630" i="29"/>
  <c r="AR630" i="29"/>
  <c r="AQ630" i="29"/>
  <c r="AP630" i="29"/>
  <c r="AO630" i="29"/>
  <c r="AN630" i="29"/>
  <c r="AM630" i="29"/>
  <c r="AL630" i="29"/>
  <c r="AK630" i="29"/>
  <c r="AJ630" i="29"/>
  <c r="AI630" i="29"/>
  <c r="AS629" i="29"/>
  <c r="AR629" i="29"/>
  <c r="AQ629" i="29"/>
  <c r="AP629" i="29"/>
  <c r="AO629" i="29"/>
  <c r="AN629" i="29"/>
  <c r="AM629" i="29"/>
  <c r="AL629" i="29"/>
  <c r="AK629" i="29"/>
  <c r="AJ629" i="29"/>
  <c r="AI629" i="29"/>
  <c r="AS628" i="29"/>
  <c r="AR628" i="29"/>
  <c r="AQ628" i="29"/>
  <c r="AP628" i="29"/>
  <c r="AO628" i="29"/>
  <c r="AN628" i="29"/>
  <c r="AM628" i="29"/>
  <c r="AL628" i="29"/>
  <c r="AK628" i="29"/>
  <c r="AJ628" i="29"/>
  <c r="AI628" i="29"/>
  <c r="AS627" i="29"/>
  <c r="AR627" i="29"/>
  <c r="AQ627" i="29"/>
  <c r="AP627" i="29"/>
  <c r="AO627" i="29"/>
  <c r="AN627" i="29"/>
  <c r="AM627" i="29"/>
  <c r="AL627" i="29"/>
  <c r="AK627" i="29"/>
  <c r="AJ627" i="29"/>
  <c r="AI627" i="29"/>
  <c r="AS626" i="29"/>
  <c r="AR626" i="29"/>
  <c r="AQ626" i="29"/>
  <c r="AP626" i="29"/>
  <c r="AO626" i="29"/>
  <c r="AN626" i="29"/>
  <c r="AM626" i="29"/>
  <c r="AL626" i="29"/>
  <c r="AK626" i="29"/>
  <c r="AJ626" i="29"/>
  <c r="AI626" i="29"/>
  <c r="AS625" i="29"/>
  <c r="AR625" i="29"/>
  <c r="AQ625" i="29"/>
  <c r="AP625" i="29"/>
  <c r="AO625" i="29"/>
  <c r="AN625" i="29"/>
  <c r="AM625" i="29"/>
  <c r="AL625" i="29"/>
  <c r="AK625" i="29"/>
  <c r="AJ625" i="29"/>
  <c r="AI625" i="29"/>
  <c r="AS624" i="29"/>
  <c r="AR624" i="29"/>
  <c r="AQ624" i="29"/>
  <c r="AP624" i="29"/>
  <c r="AO624" i="29"/>
  <c r="AN624" i="29"/>
  <c r="AM624" i="29"/>
  <c r="AL624" i="29"/>
  <c r="AK624" i="29"/>
  <c r="AJ624" i="29"/>
  <c r="AI624" i="29"/>
  <c r="AS623" i="29"/>
  <c r="AR623" i="29"/>
  <c r="AQ623" i="29"/>
  <c r="AP623" i="29"/>
  <c r="AO623" i="29"/>
  <c r="AN623" i="29"/>
  <c r="AM623" i="29"/>
  <c r="AL623" i="29"/>
  <c r="AK623" i="29"/>
  <c r="AJ623" i="29"/>
  <c r="AI623" i="29"/>
  <c r="AS622" i="29"/>
  <c r="AR622" i="29"/>
  <c r="AQ622" i="29"/>
  <c r="AP622" i="29"/>
  <c r="AO622" i="29"/>
  <c r="AN622" i="29"/>
  <c r="AM622" i="29"/>
  <c r="AL622" i="29"/>
  <c r="AK622" i="29"/>
  <c r="AJ622" i="29"/>
  <c r="AI622" i="29"/>
  <c r="AS621" i="29"/>
  <c r="AR621" i="29"/>
  <c r="AQ621" i="29"/>
  <c r="AP621" i="29"/>
  <c r="AO621" i="29"/>
  <c r="AN621" i="29"/>
  <c r="AM621" i="29"/>
  <c r="AL621" i="29"/>
  <c r="AK621" i="29"/>
  <c r="AJ621" i="29"/>
  <c r="AI621" i="29"/>
  <c r="AS620" i="29"/>
  <c r="AR620" i="29"/>
  <c r="AQ620" i="29"/>
  <c r="AP620" i="29"/>
  <c r="AO620" i="29"/>
  <c r="AN620" i="29"/>
  <c r="AM620" i="29"/>
  <c r="AL620" i="29"/>
  <c r="AK620" i="29"/>
  <c r="AJ620" i="29"/>
  <c r="AI620" i="29"/>
  <c r="AS619" i="29"/>
  <c r="AR619" i="29"/>
  <c r="AQ619" i="29"/>
  <c r="AP619" i="29"/>
  <c r="AO619" i="29"/>
  <c r="AN619" i="29"/>
  <c r="AM619" i="29"/>
  <c r="AL619" i="29"/>
  <c r="AK619" i="29"/>
  <c r="AJ619" i="29"/>
  <c r="AI619" i="29"/>
  <c r="AS618" i="29"/>
  <c r="AR618" i="29"/>
  <c r="AQ618" i="29"/>
  <c r="AP618" i="29"/>
  <c r="AO618" i="29"/>
  <c r="AN618" i="29"/>
  <c r="AM618" i="29"/>
  <c r="AL618" i="29"/>
  <c r="AK618" i="29"/>
  <c r="AJ618" i="29"/>
  <c r="AI618" i="29"/>
  <c r="AS617" i="29"/>
  <c r="AR617" i="29"/>
  <c r="AQ617" i="29"/>
  <c r="AP617" i="29"/>
  <c r="AO617" i="29"/>
  <c r="AN617" i="29"/>
  <c r="AM617" i="29"/>
  <c r="AL617" i="29"/>
  <c r="AK617" i="29"/>
  <c r="AJ617" i="29"/>
  <c r="AI617" i="29"/>
  <c r="AS616" i="29"/>
  <c r="AR616" i="29"/>
  <c r="AQ616" i="29"/>
  <c r="AP616" i="29"/>
  <c r="AO616" i="29"/>
  <c r="AN616" i="29"/>
  <c r="AM616" i="29"/>
  <c r="AL616" i="29"/>
  <c r="AK616" i="29"/>
  <c r="AJ616" i="29"/>
  <c r="AI616" i="29"/>
  <c r="AS615" i="29"/>
  <c r="AR615" i="29"/>
  <c r="AQ615" i="29"/>
  <c r="AP615" i="29"/>
  <c r="AO615" i="29"/>
  <c r="AN615" i="29"/>
  <c r="AM615" i="29"/>
  <c r="AL615" i="29"/>
  <c r="AK615" i="29"/>
  <c r="AJ615" i="29"/>
  <c r="AI615" i="29"/>
  <c r="AS614" i="29"/>
  <c r="AR614" i="29"/>
  <c r="AQ614" i="29"/>
  <c r="AP614" i="29"/>
  <c r="AO614" i="29"/>
  <c r="AN614" i="29"/>
  <c r="AM614" i="29"/>
  <c r="AL614" i="29"/>
  <c r="AK614" i="29"/>
  <c r="AJ614" i="29"/>
  <c r="AI614" i="29"/>
  <c r="AS613" i="29"/>
  <c r="AR613" i="29"/>
  <c r="AQ613" i="29"/>
  <c r="AP613" i="29"/>
  <c r="AO613" i="29"/>
  <c r="AN613" i="29"/>
  <c r="AM613" i="29"/>
  <c r="AL613" i="29"/>
  <c r="AK613" i="29"/>
  <c r="AJ613" i="29"/>
  <c r="AI613" i="29"/>
  <c r="AS612" i="29"/>
  <c r="AR612" i="29"/>
  <c r="AQ612" i="29"/>
  <c r="AP612" i="29"/>
  <c r="AO612" i="29"/>
  <c r="AN612" i="29"/>
  <c r="AM612" i="29"/>
  <c r="AL612" i="29"/>
  <c r="AK612" i="29"/>
  <c r="AJ612" i="29"/>
  <c r="AI612" i="29"/>
  <c r="AS611" i="29"/>
  <c r="AR611" i="29"/>
  <c r="AQ611" i="29"/>
  <c r="AP611" i="29"/>
  <c r="AO611" i="29"/>
  <c r="AN611" i="29"/>
  <c r="AM611" i="29"/>
  <c r="AL611" i="29"/>
  <c r="AK611" i="29"/>
  <c r="AJ611" i="29"/>
  <c r="AI611" i="29"/>
  <c r="AS610" i="29"/>
  <c r="AR610" i="29"/>
  <c r="AQ610" i="29"/>
  <c r="AP610" i="29"/>
  <c r="AO610" i="29"/>
  <c r="AN610" i="29"/>
  <c r="AM610" i="29"/>
  <c r="AL610" i="29"/>
  <c r="AK610" i="29"/>
  <c r="AJ610" i="29"/>
  <c r="AI610" i="29"/>
  <c r="AS609" i="29"/>
  <c r="AR609" i="29"/>
  <c r="AQ609" i="29"/>
  <c r="AP609" i="29"/>
  <c r="AO609" i="29"/>
  <c r="AN609" i="29"/>
  <c r="AM609" i="29"/>
  <c r="AL609" i="29"/>
  <c r="AK609" i="29"/>
  <c r="AJ609" i="29"/>
  <c r="AI609" i="29"/>
  <c r="AS608" i="29"/>
  <c r="AR608" i="29"/>
  <c r="AQ608" i="29"/>
  <c r="AP608" i="29"/>
  <c r="AO608" i="29"/>
  <c r="AN608" i="29"/>
  <c r="AM608" i="29"/>
  <c r="AL608" i="29"/>
  <c r="AK608" i="29"/>
  <c r="AJ608" i="29"/>
  <c r="AI608" i="29"/>
  <c r="AS607" i="29"/>
  <c r="AR607" i="29"/>
  <c r="AQ607" i="29"/>
  <c r="AP607" i="29"/>
  <c r="AO607" i="29"/>
  <c r="AN607" i="29"/>
  <c r="AM607" i="29"/>
  <c r="AL607" i="29"/>
  <c r="AK607" i="29"/>
  <c r="AJ607" i="29"/>
  <c r="AI607" i="29"/>
  <c r="AS606" i="29"/>
  <c r="AR606" i="29"/>
  <c r="AQ606" i="29"/>
  <c r="AP606" i="29"/>
  <c r="AO606" i="29"/>
  <c r="AN606" i="29"/>
  <c r="AM606" i="29"/>
  <c r="AL606" i="29"/>
  <c r="AK606" i="29"/>
  <c r="AJ606" i="29"/>
  <c r="AI606" i="29"/>
  <c r="AS605" i="29"/>
  <c r="AR605" i="29"/>
  <c r="AQ605" i="29"/>
  <c r="AP605" i="29"/>
  <c r="AO605" i="29"/>
  <c r="AN605" i="29"/>
  <c r="AM605" i="29"/>
  <c r="AL605" i="29"/>
  <c r="AK605" i="29"/>
  <c r="AJ605" i="29"/>
  <c r="AI605" i="29"/>
  <c r="AS604" i="29"/>
  <c r="AR604" i="29"/>
  <c r="AQ604" i="29"/>
  <c r="AP604" i="29"/>
  <c r="AO604" i="29"/>
  <c r="AN604" i="29"/>
  <c r="AM604" i="29"/>
  <c r="AL604" i="29"/>
  <c r="AK604" i="29"/>
  <c r="AJ604" i="29"/>
  <c r="AI604" i="29"/>
  <c r="AS603" i="29"/>
  <c r="AR603" i="29"/>
  <c r="AQ603" i="29"/>
  <c r="AP603" i="29"/>
  <c r="AO603" i="29"/>
  <c r="AN603" i="29"/>
  <c r="AM603" i="29"/>
  <c r="AL603" i="29"/>
  <c r="AK603" i="29"/>
  <c r="AJ603" i="29"/>
  <c r="AI603" i="29"/>
  <c r="AS602" i="29"/>
  <c r="AR602" i="29"/>
  <c r="AQ602" i="29"/>
  <c r="AP602" i="29"/>
  <c r="AO602" i="29"/>
  <c r="AN602" i="29"/>
  <c r="AM602" i="29"/>
  <c r="AL602" i="29"/>
  <c r="AK602" i="29"/>
  <c r="AJ602" i="29"/>
  <c r="AI602" i="29"/>
  <c r="AS601" i="29"/>
  <c r="AR601" i="29"/>
  <c r="AQ601" i="29"/>
  <c r="AP601" i="29"/>
  <c r="AO601" i="29"/>
  <c r="AN601" i="29"/>
  <c r="AM601" i="29"/>
  <c r="AL601" i="29"/>
  <c r="AK601" i="29"/>
  <c r="AJ601" i="29"/>
  <c r="AI601" i="29"/>
  <c r="AS600" i="29"/>
  <c r="AR600" i="29"/>
  <c r="AQ600" i="29"/>
  <c r="AP600" i="29"/>
  <c r="AO600" i="29"/>
  <c r="AN600" i="29"/>
  <c r="AM600" i="29"/>
  <c r="AL600" i="29"/>
  <c r="AK600" i="29"/>
  <c r="AJ600" i="29"/>
  <c r="AI600" i="29"/>
  <c r="AS599" i="29"/>
  <c r="AR599" i="29"/>
  <c r="AQ599" i="29"/>
  <c r="AP599" i="29"/>
  <c r="AO599" i="29"/>
  <c r="AN599" i="29"/>
  <c r="AM599" i="29"/>
  <c r="AL599" i="29"/>
  <c r="AK599" i="29"/>
  <c r="AJ599" i="29"/>
  <c r="AI599" i="29"/>
  <c r="AS598" i="29"/>
  <c r="AR598" i="29"/>
  <c r="AQ598" i="29"/>
  <c r="AP598" i="29"/>
  <c r="AO598" i="29"/>
  <c r="AN598" i="29"/>
  <c r="AM598" i="29"/>
  <c r="AL598" i="29"/>
  <c r="AK598" i="29"/>
  <c r="AJ598" i="29"/>
  <c r="AI598" i="29"/>
  <c r="AS597" i="29"/>
  <c r="AR597" i="29"/>
  <c r="AQ597" i="29"/>
  <c r="AP597" i="29"/>
  <c r="AO597" i="29"/>
  <c r="AN597" i="29"/>
  <c r="AM597" i="29"/>
  <c r="AL597" i="29"/>
  <c r="AK597" i="29"/>
  <c r="AJ597" i="29"/>
  <c r="AI597" i="29"/>
  <c r="AS596" i="29"/>
  <c r="AR596" i="29"/>
  <c r="AQ596" i="29"/>
  <c r="AP596" i="29"/>
  <c r="AO596" i="29"/>
  <c r="AN596" i="29"/>
  <c r="AM596" i="29"/>
  <c r="AL596" i="29"/>
  <c r="AK596" i="29"/>
  <c r="AJ596" i="29"/>
  <c r="AI596" i="29"/>
  <c r="AS595" i="29"/>
  <c r="AR595" i="29"/>
  <c r="AQ595" i="29"/>
  <c r="AP595" i="29"/>
  <c r="AO595" i="29"/>
  <c r="AN595" i="29"/>
  <c r="AM595" i="29"/>
  <c r="AL595" i="29"/>
  <c r="AK595" i="29"/>
  <c r="AJ595" i="29"/>
  <c r="AI595" i="29"/>
  <c r="AS594" i="29"/>
  <c r="AR594" i="29"/>
  <c r="AQ594" i="29"/>
  <c r="AP594" i="29"/>
  <c r="AO594" i="29"/>
  <c r="AN594" i="29"/>
  <c r="AM594" i="29"/>
  <c r="AL594" i="29"/>
  <c r="AK594" i="29"/>
  <c r="AJ594" i="29"/>
  <c r="AI594" i="29"/>
  <c r="AS593" i="29"/>
  <c r="AR593" i="29"/>
  <c r="AQ593" i="29"/>
  <c r="AP593" i="29"/>
  <c r="AO593" i="29"/>
  <c r="AN593" i="29"/>
  <c r="AM593" i="29"/>
  <c r="AL593" i="29"/>
  <c r="AK593" i="29"/>
  <c r="AJ593" i="29"/>
  <c r="AI593" i="29"/>
  <c r="AS592" i="29"/>
  <c r="AR592" i="29"/>
  <c r="AQ592" i="29"/>
  <c r="AP592" i="29"/>
  <c r="AO592" i="29"/>
  <c r="AN592" i="29"/>
  <c r="AM592" i="29"/>
  <c r="AL592" i="29"/>
  <c r="AK592" i="29"/>
  <c r="AJ592" i="29"/>
  <c r="AI592" i="29"/>
  <c r="AS591" i="29"/>
  <c r="AR591" i="29"/>
  <c r="AQ591" i="29"/>
  <c r="AP591" i="29"/>
  <c r="AO591" i="29"/>
  <c r="AN591" i="29"/>
  <c r="AM591" i="29"/>
  <c r="AL591" i="29"/>
  <c r="AK591" i="29"/>
  <c r="AJ591" i="29"/>
  <c r="AI591" i="29"/>
  <c r="AS590" i="29"/>
  <c r="AR590" i="29"/>
  <c r="AQ590" i="29"/>
  <c r="AP590" i="29"/>
  <c r="AO590" i="29"/>
  <c r="AN590" i="29"/>
  <c r="AM590" i="29"/>
  <c r="AL590" i="29"/>
  <c r="AK590" i="29"/>
  <c r="AJ590" i="29"/>
  <c r="AI590" i="29"/>
  <c r="AS589" i="29"/>
  <c r="AR589" i="29"/>
  <c r="AQ589" i="29"/>
  <c r="AP589" i="29"/>
  <c r="AO589" i="29"/>
  <c r="AN589" i="29"/>
  <c r="AM589" i="29"/>
  <c r="AL589" i="29"/>
  <c r="AK589" i="29"/>
  <c r="AJ589" i="29"/>
  <c r="AI589" i="29"/>
  <c r="AS588" i="29"/>
  <c r="AR588" i="29"/>
  <c r="AQ588" i="29"/>
  <c r="AP588" i="29"/>
  <c r="AO588" i="29"/>
  <c r="AN588" i="29"/>
  <c r="AM588" i="29"/>
  <c r="AL588" i="29"/>
  <c r="AK588" i="29"/>
  <c r="AJ588" i="29"/>
  <c r="AI588" i="29"/>
  <c r="AS587" i="29"/>
  <c r="AR587" i="29"/>
  <c r="AQ587" i="29"/>
  <c r="AP587" i="29"/>
  <c r="AO587" i="29"/>
  <c r="AN587" i="29"/>
  <c r="AM587" i="29"/>
  <c r="AL587" i="29"/>
  <c r="AK587" i="29"/>
  <c r="AJ587" i="29"/>
  <c r="AI587" i="29"/>
  <c r="AS586" i="29"/>
  <c r="AR586" i="29"/>
  <c r="AQ586" i="29"/>
  <c r="AP586" i="29"/>
  <c r="AO586" i="29"/>
  <c r="AN586" i="29"/>
  <c r="AM586" i="29"/>
  <c r="AL586" i="29"/>
  <c r="AK586" i="29"/>
  <c r="AJ586" i="29"/>
  <c r="AI586" i="29"/>
  <c r="AS585" i="29"/>
  <c r="AR585" i="29"/>
  <c r="AQ585" i="29"/>
  <c r="AP585" i="29"/>
  <c r="AO585" i="29"/>
  <c r="AN585" i="29"/>
  <c r="AM585" i="29"/>
  <c r="AL585" i="29"/>
  <c r="AK585" i="29"/>
  <c r="AJ585" i="29"/>
  <c r="AI585" i="29"/>
  <c r="AS584" i="29"/>
  <c r="AR584" i="29"/>
  <c r="AQ584" i="29"/>
  <c r="AP584" i="29"/>
  <c r="AO584" i="29"/>
  <c r="AN584" i="29"/>
  <c r="AM584" i="29"/>
  <c r="AL584" i="29"/>
  <c r="AK584" i="29"/>
  <c r="AJ584" i="29"/>
  <c r="AI584" i="29"/>
  <c r="AS583" i="29"/>
  <c r="AR583" i="29"/>
  <c r="AQ583" i="29"/>
  <c r="AP583" i="29"/>
  <c r="AO583" i="29"/>
  <c r="AN583" i="29"/>
  <c r="AM583" i="29"/>
  <c r="AL583" i="29"/>
  <c r="AK583" i="29"/>
  <c r="AJ583" i="29"/>
  <c r="AI583" i="29"/>
  <c r="AS582" i="29"/>
  <c r="AR582" i="29"/>
  <c r="AQ582" i="29"/>
  <c r="AP582" i="29"/>
  <c r="AO582" i="29"/>
  <c r="AN582" i="29"/>
  <c r="AM582" i="29"/>
  <c r="AL582" i="29"/>
  <c r="AK582" i="29"/>
  <c r="AJ582" i="29"/>
  <c r="AI582" i="29"/>
  <c r="AS581" i="29"/>
  <c r="AR581" i="29"/>
  <c r="AQ581" i="29"/>
  <c r="AP581" i="29"/>
  <c r="AO581" i="29"/>
  <c r="AN581" i="29"/>
  <c r="AM581" i="29"/>
  <c r="AL581" i="29"/>
  <c r="AK581" i="29"/>
  <c r="AJ581" i="29"/>
  <c r="AI581" i="29"/>
  <c r="AS580" i="29"/>
  <c r="AR580" i="29"/>
  <c r="AQ580" i="29"/>
  <c r="AP580" i="29"/>
  <c r="AO580" i="29"/>
  <c r="AN580" i="29"/>
  <c r="AM580" i="29"/>
  <c r="AL580" i="29"/>
  <c r="AK580" i="29"/>
  <c r="AJ580" i="29"/>
  <c r="AI580" i="29"/>
  <c r="AS579" i="29"/>
  <c r="AR579" i="29"/>
  <c r="AQ579" i="29"/>
  <c r="AP579" i="29"/>
  <c r="AO579" i="29"/>
  <c r="AN579" i="29"/>
  <c r="AM579" i="29"/>
  <c r="AL579" i="29"/>
  <c r="AK579" i="29"/>
  <c r="AJ579" i="29"/>
  <c r="AI579" i="29"/>
  <c r="AS578" i="29"/>
  <c r="AR578" i="29"/>
  <c r="AQ578" i="29"/>
  <c r="AP578" i="29"/>
  <c r="AO578" i="29"/>
  <c r="AN578" i="29"/>
  <c r="AM578" i="29"/>
  <c r="AL578" i="29"/>
  <c r="AK578" i="29"/>
  <c r="AJ578" i="29"/>
  <c r="AI578" i="29"/>
  <c r="AS577" i="29"/>
  <c r="AR577" i="29"/>
  <c r="AQ577" i="29"/>
  <c r="AP577" i="29"/>
  <c r="AO577" i="29"/>
  <c r="AN577" i="29"/>
  <c r="AM577" i="29"/>
  <c r="AL577" i="29"/>
  <c r="AK577" i="29"/>
  <c r="AJ577" i="29"/>
  <c r="AI577" i="29"/>
  <c r="AS576" i="29"/>
  <c r="AR576" i="29"/>
  <c r="AQ576" i="29"/>
  <c r="AP576" i="29"/>
  <c r="AO576" i="29"/>
  <c r="AN576" i="29"/>
  <c r="AM576" i="29"/>
  <c r="AL576" i="29"/>
  <c r="AK576" i="29"/>
  <c r="AJ576" i="29"/>
  <c r="AI576" i="29"/>
  <c r="AS575" i="29"/>
  <c r="AR575" i="29"/>
  <c r="AQ575" i="29"/>
  <c r="AP575" i="29"/>
  <c r="AO575" i="29"/>
  <c r="AN575" i="29"/>
  <c r="AM575" i="29"/>
  <c r="AL575" i="29"/>
  <c r="AK575" i="29"/>
  <c r="AJ575" i="29"/>
  <c r="AI575" i="29"/>
  <c r="AS574" i="29"/>
  <c r="AR574" i="29"/>
  <c r="AQ574" i="29"/>
  <c r="AP574" i="29"/>
  <c r="AO574" i="29"/>
  <c r="AN574" i="29"/>
  <c r="AM574" i="29"/>
  <c r="AL574" i="29"/>
  <c r="AK574" i="29"/>
  <c r="AJ574" i="29"/>
  <c r="AI574" i="29"/>
  <c r="AS573" i="29"/>
  <c r="AR573" i="29"/>
  <c r="AQ573" i="29"/>
  <c r="AP573" i="29"/>
  <c r="AO573" i="29"/>
  <c r="AN573" i="29"/>
  <c r="AM573" i="29"/>
  <c r="AL573" i="29"/>
  <c r="AK573" i="29"/>
  <c r="AJ573" i="29"/>
  <c r="AI573" i="29"/>
  <c r="AS572" i="29"/>
  <c r="AR572" i="29"/>
  <c r="AQ572" i="29"/>
  <c r="AP572" i="29"/>
  <c r="AO572" i="29"/>
  <c r="AN572" i="29"/>
  <c r="AM572" i="29"/>
  <c r="AL572" i="29"/>
  <c r="AK572" i="29"/>
  <c r="AJ572" i="29"/>
  <c r="AI572" i="29"/>
  <c r="AS571" i="29"/>
  <c r="AR571" i="29"/>
  <c r="AQ571" i="29"/>
  <c r="AP571" i="29"/>
  <c r="AO571" i="29"/>
  <c r="AN571" i="29"/>
  <c r="AM571" i="29"/>
  <c r="AL571" i="29"/>
  <c r="AK571" i="29"/>
  <c r="AJ571" i="29"/>
  <c r="AI571" i="29"/>
  <c r="AS570" i="29"/>
  <c r="AR570" i="29"/>
  <c r="AQ570" i="29"/>
  <c r="AP570" i="29"/>
  <c r="AO570" i="29"/>
  <c r="AN570" i="29"/>
  <c r="AM570" i="29"/>
  <c r="AL570" i="29"/>
  <c r="AK570" i="29"/>
  <c r="AJ570" i="29"/>
  <c r="AI570" i="29"/>
  <c r="AS569" i="29"/>
  <c r="AR569" i="29"/>
  <c r="AQ569" i="29"/>
  <c r="AP569" i="29"/>
  <c r="AO569" i="29"/>
  <c r="AN569" i="29"/>
  <c r="AM569" i="29"/>
  <c r="AL569" i="29"/>
  <c r="AK569" i="29"/>
  <c r="AJ569" i="29"/>
  <c r="AI569" i="29"/>
  <c r="AS568" i="29"/>
  <c r="AR568" i="29"/>
  <c r="AQ568" i="29"/>
  <c r="AP568" i="29"/>
  <c r="AO568" i="29"/>
  <c r="AN568" i="29"/>
  <c r="AM568" i="29"/>
  <c r="AL568" i="29"/>
  <c r="AK568" i="29"/>
  <c r="AJ568" i="29"/>
  <c r="AI568" i="29"/>
  <c r="AS567" i="29"/>
  <c r="AR567" i="29"/>
  <c r="AQ567" i="29"/>
  <c r="AP567" i="29"/>
  <c r="AO567" i="29"/>
  <c r="AN567" i="29"/>
  <c r="AM567" i="29"/>
  <c r="AL567" i="29"/>
  <c r="AK567" i="29"/>
  <c r="AJ567" i="29"/>
  <c r="AI567" i="29"/>
  <c r="AS566" i="29"/>
  <c r="AR566" i="29"/>
  <c r="AQ566" i="29"/>
  <c r="AP566" i="29"/>
  <c r="AO566" i="29"/>
  <c r="AN566" i="29"/>
  <c r="AM566" i="29"/>
  <c r="AL566" i="29"/>
  <c r="AK566" i="29"/>
  <c r="AJ566" i="29"/>
  <c r="AI566" i="29"/>
  <c r="AS565" i="29"/>
  <c r="AR565" i="29"/>
  <c r="AQ565" i="29"/>
  <c r="AP565" i="29"/>
  <c r="AO565" i="29"/>
  <c r="AN565" i="29"/>
  <c r="AM565" i="29"/>
  <c r="AL565" i="29"/>
  <c r="AK565" i="29"/>
  <c r="AJ565" i="29"/>
  <c r="AI565" i="29"/>
  <c r="AS564" i="29"/>
  <c r="AR564" i="29"/>
  <c r="AQ564" i="29"/>
  <c r="AP564" i="29"/>
  <c r="AO564" i="29"/>
  <c r="AN564" i="29"/>
  <c r="AM564" i="29"/>
  <c r="AL564" i="29"/>
  <c r="AK564" i="29"/>
  <c r="AJ564" i="29"/>
  <c r="AI564" i="29"/>
  <c r="AS563" i="29"/>
  <c r="AR563" i="29"/>
  <c r="AQ563" i="29"/>
  <c r="AP563" i="29"/>
  <c r="AO563" i="29"/>
  <c r="AN563" i="29"/>
  <c r="AM563" i="29"/>
  <c r="AL563" i="29"/>
  <c r="AK563" i="29"/>
  <c r="AJ563" i="29"/>
  <c r="AI563" i="29"/>
  <c r="AS562" i="29"/>
  <c r="AR562" i="29"/>
  <c r="AQ562" i="29"/>
  <c r="AP562" i="29"/>
  <c r="AO562" i="29"/>
  <c r="AN562" i="29"/>
  <c r="AM562" i="29"/>
  <c r="AL562" i="29"/>
  <c r="AK562" i="29"/>
  <c r="AJ562" i="29"/>
  <c r="AI562" i="29"/>
  <c r="AS561" i="29"/>
  <c r="AR561" i="29"/>
  <c r="AQ561" i="29"/>
  <c r="AP561" i="29"/>
  <c r="AO561" i="29"/>
  <c r="AN561" i="29"/>
  <c r="AM561" i="29"/>
  <c r="AL561" i="29"/>
  <c r="AK561" i="29"/>
  <c r="AJ561" i="29"/>
  <c r="AI561" i="29"/>
  <c r="AS560" i="29"/>
  <c r="AR560" i="29"/>
  <c r="AQ560" i="29"/>
  <c r="AP560" i="29"/>
  <c r="AO560" i="29"/>
  <c r="AN560" i="29"/>
  <c r="AM560" i="29"/>
  <c r="AL560" i="29"/>
  <c r="AK560" i="29"/>
  <c r="AJ560" i="29"/>
  <c r="AI560" i="29"/>
  <c r="AS559" i="29"/>
  <c r="AR559" i="29"/>
  <c r="AQ559" i="29"/>
  <c r="AP559" i="29"/>
  <c r="AO559" i="29"/>
  <c r="AN559" i="29"/>
  <c r="AM559" i="29"/>
  <c r="AL559" i="29"/>
  <c r="AK559" i="29"/>
  <c r="AJ559" i="29"/>
  <c r="AI559" i="29"/>
  <c r="AS558" i="29"/>
  <c r="AR558" i="29"/>
  <c r="AQ558" i="29"/>
  <c r="AP558" i="29"/>
  <c r="AO558" i="29"/>
  <c r="AN558" i="29"/>
  <c r="AM558" i="29"/>
  <c r="AL558" i="29"/>
  <c r="AK558" i="29"/>
  <c r="AJ558" i="29"/>
  <c r="AI558" i="29"/>
  <c r="AS557" i="29"/>
  <c r="AR557" i="29"/>
  <c r="AQ557" i="29"/>
  <c r="AP557" i="29"/>
  <c r="AO557" i="29"/>
  <c r="AN557" i="29"/>
  <c r="AM557" i="29"/>
  <c r="AL557" i="29"/>
  <c r="AK557" i="29"/>
  <c r="AJ557" i="29"/>
  <c r="AI557" i="29"/>
  <c r="AS556" i="29"/>
  <c r="AR556" i="29"/>
  <c r="AQ556" i="29"/>
  <c r="AP556" i="29"/>
  <c r="AO556" i="29"/>
  <c r="AN556" i="29"/>
  <c r="AM556" i="29"/>
  <c r="AL556" i="29"/>
  <c r="AK556" i="29"/>
  <c r="AJ556" i="29"/>
  <c r="AI556" i="29"/>
  <c r="AS555" i="29"/>
  <c r="AR555" i="29"/>
  <c r="AQ555" i="29"/>
  <c r="AP555" i="29"/>
  <c r="AO555" i="29"/>
  <c r="AN555" i="29"/>
  <c r="AM555" i="29"/>
  <c r="AL555" i="29"/>
  <c r="AK555" i="29"/>
  <c r="AJ555" i="29"/>
  <c r="AI555" i="29"/>
  <c r="AS554" i="29"/>
  <c r="AR554" i="29"/>
  <c r="AQ554" i="29"/>
  <c r="AP554" i="29"/>
  <c r="AO554" i="29"/>
  <c r="AN554" i="29"/>
  <c r="AM554" i="29"/>
  <c r="AL554" i="29"/>
  <c r="AK554" i="29"/>
  <c r="AJ554" i="29"/>
  <c r="AI554" i="29"/>
  <c r="AS553" i="29"/>
  <c r="AR553" i="29"/>
  <c r="AQ553" i="29"/>
  <c r="AP553" i="29"/>
  <c r="AO553" i="29"/>
  <c r="AN553" i="29"/>
  <c r="AM553" i="29"/>
  <c r="AL553" i="29"/>
  <c r="AK553" i="29"/>
  <c r="AJ553" i="29"/>
  <c r="AI553" i="29"/>
  <c r="AS552" i="29"/>
  <c r="AR552" i="29"/>
  <c r="AQ552" i="29"/>
  <c r="AP552" i="29"/>
  <c r="AO552" i="29"/>
  <c r="AN552" i="29"/>
  <c r="AM552" i="29"/>
  <c r="AL552" i="29"/>
  <c r="AK552" i="29"/>
  <c r="AJ552" i="29"/>
  <c r="AI552" i="29"/>
  <c r="AS551" i="29"/>
  <c r="AR551" i="29"/>
  <c r="AQ551" i="29"/>
  <c r="AP551" i="29"/>
  <c r="AO551" i="29"/>
  <c r="AN551" i="29"/>
  <c r="AM551" i="29"/>
  <c r="AL551" i="29"/>
  <c r="AK551" i="29"/>
  <c r="AJ551" i="29"/>
  <c r="AI551" i="29"/>
  <c r="AS550" i="29"/>
  <c r="AR550" i="29"/>
  <c r="AQ550" i="29"/>
  <c r="AP550" i="29"/>
  <c r="AO550" i="29"/>
  <c r="AN550" i="29"/>
  <c r="AM550" i="29"/>
  <c r="AL550" i="29"/>
  <c r="AK550" i="29"/>
  <c r="AJ550" i="29"/>
  <c r="AI550" i="29"/>
  <c r="AS549" i="29"/>
  <c r="AR549" i="29"/>
  <c r="AQ549" i="29"/>
  <c r="AP549" i="29"/>
  <c r="AO549" i="29"/>
  <c r="AN549" i="29"/>
  <c r="AM549" i="29"/>
  <c r="AL549" i="29"/>
  <c r="AK549" i="29"/>
  <c r="AJ549" i="29"/>
  <c r="AI549" i="29"/>
  <c r="AS548" i="29"/>
  <c r="AR548" i="29"/>
  <c r="AQ548" i="29"/>
  <c r="AP548" i="29"/>
  <c r="AO548" i="29"/>
  <c r="AN548" i="29"/>
  <c r="AM548" i="29"/>
  <c r="AL548" i="29"/>
  <c r="AK548" i="29"/>
  <c r="AJ548" i="29"/>
  <c r="AI548" i="29"/>
  <c r="AS547" i="29"/>
  <c r="AR547" i="29"/>
  <c r="AQ547" i="29"/>
  <c r="AP547" i="29"/>
  <c r="AO547" i="29"/>
  <c r="AN547" i="29"/>
  <c r="AM547" i="29"/>
  <c r="AL547" i="29"/>
  <c r="AK547" i="29"/>
  <c r="AJ547" i="29"/>
  <c r="AI547" i="29"/>
  <c r="AS546" i="29"/>
  <c r="AR546" i="29"/>
  <c r="AQ546" i="29"/>
  <c r="AP546" i="29"/>
  <c r="AO546" i="29"/>
  <c r="AN546" i="29"/>
  <c r="AM546" i="29"/>
  <c r="AL546" i="29"/>
  <c r="AK546" i="29"/>
  <c r="AJ546" i="29"/>
  <c r="AI546" i="29"/>
  <c r="AS545" i="29"/>
  <c r="AR545" i="29"/>
  <c r="AQ545" i="29"/>
  <c r="AP545" i="29"/>
  <c r="AO545" i="29"/>
  <c r="AN545" i="29"/>
  <c r="AM545" i="29"/>
  <c r="AL545" i="29"/>
  <c r="AK545" i="29"/>
  <c r="AJ545" i="29"/>
  <c r="AI545" i="29"/>
  <c r="AS544" i="29"/>
  <c r="AR544" i="29"/>
  <c r="AQ544" i="29"/>
  <c r="AP544" i="29"/>
  <c r="AO544" i="29"/>
  <c r="AN544" i="29"/>
  <c r="AM544" i="29"/>
  <c r="AL544" i="29"/>
  <c r="AK544" i="29"/>
  <c r="AJ544" i="29"/>
  <c r="AI544" i="29"/>
  <c r="AS543" i="29"/>
  <c r="AR543" i="29"/>
  <c r="AQ543" i="29"/>
  <c r="AP543" i="29"/>
  <c r="AO543" i="29"/>
  <c r="AN543" i="29"/>
  <c r="AM543" i="29"/>
  <c r="AL543" i="29"/>
  <c r="AK543" i="29"/>
  <c r="AJ543" i="29"/>
  <c r="AI543" i="29"/>
  <c r="AS542" i="29"/>
  <c r="AR542" i="29"/>
  <c r="AQ542" i="29"/>
  <c r="AP542" i="29"/>
  <c r="AO542" i="29"/>
  <c r="AN542" i="29"/>
  <c r="AM542" i="29"/>
  <c r="AL542" i="29"/>
  <c r="AK542" i="29"/>
  <c r="AJ542" i="29"/>
  <c r="AI542" i="29"/>
  <c r="AS541" i="29"/>
  <c r="AR541" i="29"/>
  <c r="AQ541" i="29"/>
  <c r="AP541" i="29"/>
  <c r="AO541" i="29"/>
  <c r="AN541" i="29"/>
  <c r="AM541" i="29"/>
  <c r="AL541" i="29"/>
  <c r="AK541" i="29"/>
  <c r="AJ541" i="29"/>
  <c r="AI541" i="29"/>
  <c r="AS540" i="29"/>
  <c r="AR540" i="29"/>
  <c r="AQ540" i="29"/>
  <c r="AP540" i="29"/>
  <c r="AO540" i="29"/>
  <c r="AN540" i="29"/>
  <c r="AM540" i="29"/>
  <c r="AL540" i="29"/>
  <c r="AK540" i="29"/>
  <c r="AJ540" i="29"/>
  <c r="AI540" i="29"/>
  <c r="AS539" i="29"/>
  <c r="AR539" i="29"/>
  <c r="AQ539" i="29"/>
  <c r="AP539" i="29"/>
  <c r="AO539" i="29"/>
  <c r="AN539" i="29"/>
  <c r="AM539" i="29"/>
  <c r="AL539" i="29"/>
  <c r="AK539" i="29"/>
  <c r="AJ539" i="29"/>
  <c r="AI539" i="29"/>
  <c r="AS538" i="29"/>
  <c r="AR538" i="29"/>
  <c r="AQ538" i="29"/>
  <c r="AP538" i="29"/>
  <c r="AO538" i="29"/>
  <c r="AN538" i="29"/>
  <c r="AM538" i="29"/>
  <c r="AL538" i="29"/>
  <c r="AK538" i="29"/>
  <c r="AJ538" i="29"/>
  <c r="AI538" i="29"/>
  <c r="AS537" i="29"/>
  <c r="AR537" i="29"/>
  <c r="AQ537" i="29"/>
  <c r="AP537" i="29"/>
  <c r="AO537" i="29"/>
  <c r="AN537" i="29"/>
  <c r="AM537" i="29"/>
  <c r="AL537" i="29"/>
  <c r="AK537" i="29"/>
  <c r="AJ537" i="29"/>
  <c r="AI537" i="29"/>
  <c r="AS536" i="29"/>
  <c r="AR536" i="29"/>
  <c r="AQ536" i="29"/>
  <c r="AP536" i="29"/>
  <c r="AO536" i="29"/>
  <c r="AN536" i="29"/>
  <c r="AM536" i="29"/>
  <c r="AL536" i="29"/>
  <c r="AK536" i="29"/>
  <c r="AJ536" i="29"/>
  <c r="AI536" i="29"/>
  <c r="AS535" i="29"/>
  <c r="AR535" i="29"/>
  <c r="AQ535" i="29"/>
  <c r="AP535" i="29"/>
  <c r="AO535" i="29"/>
  <c r="AN535" i="29"/>
  <c r="AM535" i="29"/>
  <c r="AL535" i="29"/>
  <c r="AK535" i="29"/>
  <c r="AJ535" i="29"/>
  <c r="AI535" i="29"/>
  <c r="AS534" i="29"/>
  <c r="AR534" i="29"/>
  <c r="AQ534" i="29"/>
  <c r="AP534" i="29"/>
  <c r="AO534" i="29"/>
  <c r="AN534" i="29"/>
  <c r="AM534" i="29"/>
  <c r="AL534" i="29"/>
  <c r="AK534" i="29"/>
  <c r="AJ534" i="29"/>
  <c r="AI534" i="29"/>
  <c r="AS533" i="29"/>
  <c r="AR533" i="29"/>
  <c r="AQ533" i="29"/>
  <c r="AP533" i="29"/>
  <c r="AO533" i="29"/>
  <c r="AN533" i="29"/>
  <c r="AM533" i="29"/>
  <c r="AL533" i="29"/>
  <c r="AK533" i="29"/>
  <c r="AJ533" i="29"/>
  <c r="AI533" i="29"/>
  <c r="AS532" i="29"/>
  <c r="AR532" i="29"/>
  <c r="AQ532" i="29"/>
  <c r="AP532" i="29"/>
  <c r="AO532" i="29"/>
  <c r="AN532" i="29"/>
  <c r="AM532" i="29"/>
  <c r="AL532" i="29"/>
  <c r="AK532" i="29"/>
  <c r="AJ532" i="29"/>
  <c r="AI532" i="29"/>
  <c r="AS531" i="29"/>
  <c r="AR531" i="29"/>
  <c r="AQ531" i="29"/>
  <c r="AP531" i="29"/>
  <c r="AO531" i="29"/>
  <c r="AN531" i="29"/>
  <c r="AM531" i="29"/>
  <c r="AL531" i="29"/>
  <c r="AK531" i="29"/>
  <c r="AJ531" i="29"/>
  <c r="AI531" i="29"/>
  <c r="AS530" i="29"/>
  <c r="AR530" i="29"/>
  <c r="AQ530" i="29"/>
  <c r="AP530" i="29"/>
  <c r="AO530" i="29"/>
  <c r="AN530" i="29"/>
  <c r="AM530" i="29"/>
  <c r="AL530" i="29"/>
  <c r="AK530" i="29"/>
  <c r="AJ530" i="29"/>
  <c r="AI530" i="29"/>
  <c r="AS529" i="29"/>
  <c r="AR529" i="29"/>
  <c r="AQ529" i="29"/>
  <c r="AP529" i="29"/>
  <c r="AO529" i="29"/>
  <c r="AN529" i="29"/>
  <c r="AM529" i="29"/>
  <c r="AL529" i="29"/>
  <c r="AK529" i="29"/>
  <c r="AJ529" i="29"/>
  <c r="AI529" i="29"/>
  <c r="AS528" i="29"/>
  <c r="AR528" i="29"/>
  <c r="AQ528" i="29"/>
  <c r="AP528" i="29"/>
  <c r="AO528" i="29"/>
  <c r="AN528" i="29"/>
  <c r="AM528" i="29"/>
  <c r="AL528" i="29"/>
  <c r="AK528" i="29"/>
  <c r="AJ528" i="29"/>
  <c r="AI528" i="29"/>
  <c r="AS527" i="29"/>
  <c r="AR527" i="29"/>
  <c r="AQ527" i="29"/>
  <c r="AP527" i="29"/>
  <c r="AO527" i="29"/>
  <c r="AN527" i="29"/>
  <c r="AM527" i="29"/>
  <c r="AL527" i="29"/>
  <c r="AK527" i="29"/>
  <c r="AJ527" i="29"/>
  <c r="AI527" i="29"/>
  <c r="AS526" i="29"/>
  <c r="AR526" i="29"/>
  <c r="AQ526" i="29"/>
  <c r="AP526" i="29"/>
  <c r="AO526" i="29"/>
  <c r="AN526" i="29"/>
  <c r="AM526" i="29"/>
  <c r="AL526" i="29"/>
  <c r="AK526" i="29"/>
  <c r="AJ526" i="29"/>
  <c r="AI526" i="29"/>
  <c r="AS525" i="29"/>
  <c r="AR525" i="29"/>
  <c r="AQ525" i="29"/>
  <c r="AP525" i="29"/>
  <c r="AO525" i="29"/>
  <c r="AN525" i="29"/>
  <c r="AM525" i="29"/>
  <c r="AL525" i="29"/>
  <c r="AK525" i="29"/>
  <c r="AJ525" i="29"/>
  <c r="AI525" i="29"/>
  <c r="AS524" i="29"/>
  <c r="AR524" i="29"/>
  <c r="AQ524" i="29"/>
  <c r="AP524" i="29"/>
  <c r="AO524" i="29"/>
  <c r="AN524" i="29"/>
  <c r="AM524" i="29"/>
  <c r="AL524" i="29"/>
  <c r="AK524" i="29"/>
  <c r="AJ524" i="29"/>
  <c r="AI524" i="29"/>
  <c r="AS523" i="29"/>
  <c r="AR523" i="29"/>
  <c r="AQ523" i="29"/>
  <c r="AP523" i="29"/>
  <c r="AO523" i="29"/>
  <c r="AN523" i="29"/>
  <c r="AM523" i="29"/>
  <c r="AL523" i="29"/>
  <c r="AK523" i="29"/>
  <c r="AJ523" i="29"/>
  <c r="AI523" i="29"/>
  <c r="AS522" i="29"/>
  <c r="AR522" i="29"/>
  <c r="AQ522" i="29"/>
  <c r="AP522" i="29"/>
  <c r="AO522" i="29"/>
  <c r="AN522" i="29"/>
  <c r="AM522" i="29"/>
  <c r="AL522" i="29"/>
  <c r="AK522" i="29"/>
  <c r="AJ522" i="29"/>
  <c r="AI522" i="29"/>
  <c r="AS521" i="29"/>
  <c r="AR521" i="29"/>
  <c r="AQ521" i="29"/>
  <c r="AP521" i="29"/>
  <c r="AO521" i="29"/>
  <c r="AN521" i="29"/>
  <c r="AM521" i="29"/>
  <c r="AL521" i="29"/>
  <c r="AK521" i="29"/>
  <c r="AJ521" i="29"/>
  <c r="AI521" i="29"/>
  <c r="AS520" i="29"/>
  <c r="AR520" i="29"/>
  <c r="AQ520" i="29"/>
  <c r="AP520" i="29"/>
  <c r="AO520" i="29"/>
  <c r="AN520" i="29"/>
  <c r="AM520" i="29"/>
  <c r="AL520" i="29"/>
  <c r="AK520" i="29"/>
  <c r="AJ520" i="29"/>
  <c r="AI520" i="29"/>
  <c r="AS519" i="29"/>
  <c r="AR519" i="29"/>
  <c r="AQ519" i="29"/>
  <c r="AP519" i="29"/>
  <c r="AO519" i="29"/>
  <c r="AN519" i="29"/>
  <c r="AM519" i="29"/>
  <c r="AL519" i="29"/>
  <c r="AK519" i="29"/>
  <c r="AJ519" i="29"/>
  <c r="AI519" i="29"/>
  <c r="AS518" i="29"/>
  <c r="AR518" i="29"/>
  <c r="AQ518" i="29"/>
  <c r="AP518" i="29"/>
  <c r="AO518" i="29"/>
  <c r="AN518" i="29"/>
  <c r="AM518" i="29"/>
  <c r="AL518" i="29"/>
  <c r="AK518" i="29"/>
  <c r="AJ518" i="29"/>
  <c r="AI518" i="29"/>
  <c r="AS517" i="29"/>
  <c r="AR517" i="29"/>
  <c r="AQ517" i="29"/>
  <c r="AP517" i="29"/>
  <c r="AO517" i="29"/>
  <c r="AN517" i="29"/>
  <c r="AM517" i="29"/>
  <c r="AL517" i="29"/>
  <c r="AK517" i="29"/>
  <c r="AJ517" i="29"/>
  <c r="AI517" i="29"/>
  <c r="AS516" i="29"/>
  <c r="AR516" i="29"/>
  <c r="AQ516" i="29"/>
  <c r="AP516" i="29"/>
  <c r="AO516" i="29"/>
  <c r="AN516" i="29"/>
  <c r="AM516" i="29"/>
  <c r="AL516" i="29"/>
  <c r="AK516" i="29"/>
  <c r="AJ516" i="29"/>
  <c r="AI516" i="29"/>
  <c r="AS515" i="29"/>
  <c r="AR515" i="29"/>
  <c r="AQ515" i="29"/>
  <c r="AP515" i="29"/>
  <c r="AO515" i="29"/>
  <c r="AN515" i="29"/>
  <c r="AM515" i="29"/>
  <c r="AL515" i="29"/>
  <c r="AK515" i="29"/>
  <c r="AJ515" i="29"/>
  <c r="AI515" i="29"/>
  <c r="AS514" i="29"/>
  <c r="AR514" i="29"/>
  <c r="AQ514" i="29"/>
  <c r="AP514" i="29"/>
  <c r="AO514" i="29"/>
  <c r="AN514" i="29"/>
  <c r="AM514" i="29"/>
  <c r="AL514" i="29"/>
  <c r="AK514" i="29"/>
  <c r="AJ514" i="29"/>
  <c r="AI514" i="29"/>
  <c r="AS513" i="29"/>
  <c r="AR513" i="29"/>
  <c r="AQ513" i="29"/>
  <c r="AP513" i="29"/>
  <c r="AO513" i="29"/>
  <c r="AN513" i="29"/>
  <c r="AM513" i="29"/>
  <c r="AL513" i="29"/>
  <c r="AK513" i="29"/>
  <c r="AJ513" i="29"/>
  <c r="AI513" i="29"/>
  <c r="AS512" i="29"/>
  <c r="AR512" i="29"/>
  <c r="AQ512" i="29"/>
  <c r="AP512" i="29"/>
  <c r="AO512" i="29"/>
  <c r="AN512" i="29"/>
  <c r="AM512" i="29"/>
  <c r="AL512" i="29"/>
  <c r="AK512" i="29"/>
  <c r="AJ512" i="29"/>
  <c r="AI512" i="29"/>
  <c r="AS511" i="29"/>
  <c r="AR511" i="29"/>
  <c r="AQ511" i="29"/>
  <c r="AP511" i="29"/>
  <c r="AO511" i="29"/>
  <c r="AN511" i="29"/>
  <c r="AM511" i="29"/>
  <c r="AL511" i="29"/>
  <c r="AK511" i="29"/>
  <c r="AJ511" i="29"/>
  <c r="AI511" i="29"/>
  <c r="AS510" i="29"/>
  <c r="AR510" i="29"/>
  <c r="AQ510" i="29"/>
  <c r="AP510" i="29"/>
  <c r="AO510" i="29"/>
  <c r="AN510" i="29"/>
  <c r="AM510" i="29"/>
  <c r="AL510" i="29"/>
  <c r="AK510" i="29"/>
  <c r="AJ510" i="29"/>
  <c r="AI510" i="29"/>
  <c r="AS509" i="29"/>
  <c r="AR509" i="29"/>
  <c r="AQ509" i="29"/>
  <c r="AP509" i="29"/>
  <c r="AO509" i="29"/>
  <c r="AN509" i="29"/>
  <c r="AM509" i="29"/>
  <c r="AL509" i="29"/>
  <c r="AK509" i="29"/>
  <c r="AJ509" i="29"/>
  <c r="AI509" i="29"/>
  <c r="AS508" i="29"/>
  <c r="AR508" i="29"/>
  <c r="AQ508" i="29"/>
  <c r="AP508" i="29"/>
  <c r="AO508" i="29"/>
  <c r="AN508" i="29"/>
  <c r="AM508" i="29"/>
  <c r="AL508" i="29"/>
  <c r="AK508" i="29"/>
  <c r="AJ508" i="29"/>
  <c r="AI508" i="29"/>
  <c r="AS507" i="29"/>
  <c r="AR507" i="29"/>
  <c r="AQ507" i="29"/>
  <c r="AP507" i="29"/>
  <c r="AO507" i="29"/>
  <c r="AN507" i="29"/>
  <c r="AM507" i="29"/>
  <c r="AL507" i="29"/>
  <c r="AK507" i="29"/>
  <c r="AJ507" i="29"/>
  <c r="AI507" i="29"/>
  <c r="AS506" i="29"/>
  <c r="AR506" i="29"/>
  <c r="AQ506" i="29"/>
  <c r="AP506" i="29"/>
  <c r="AO506" i="29"/>
  <c r="AN506" i="29"/>
  <c r="AM506" i="29"/>
  <c r="AL506" i="29"/>
  <c r="AK506" i="29"/>
  <c r="AJ506" i="29"/>
  <c r="AI506" i="29"/>
  <c r="AS505" i="29"/>
  <c r="AR505" i="29"/>
  <c r="AQ505" i="29"/>
  <c r="AP505" i="29"/>
  <c r="AO505" i="29"/>
  <c r="AN505" i="29"/>
  <c r="AM505" i="29"/>
  <c r="AL505" i="29"/>
  <c r="AK505" i="29"/>
  <c r="AJ505" i="29"/>
  <c r="AI505" i="29"/>
  <c r="AS504" i="29"/>
  <c r="AR504" i="29"/>
  <c r="AQ504" i="29"/>
  <c r="AP504" i="29"/>
  <c r="AO504" i="29"/>
  <c r="AN504" i="29"/>
  <c r="AM504" i="29"/>
  <c r="AL504" i="29"/>
  <c r="AK504" i="29"/>
  <c r="AJ504" i="29"/>
  <c r="AI504" i="29"/>
  <c r="AS503" i="29"/>
  <c r="AR503" i="29"/>
  <c r="AQ503" i="29"/>
  <c r="AP503" i="29"/>
  <c r="AO503" i="29"/>
  <c r="AN503" i="29"/>
  <c r="AM503" i="29"/>
  <c r="AL503" i="29"/>
  <c r="AK503" i="29"/>
  <c r="AJ503" i="29"/>
  <c r="AI503" i="29"/>
  <c r="AS502" i="29"/>
  <c r="AR502" i="29"/>
  <c r="AQ502" i="29"/>
  <c r="AP502" i="29"/>
  <c r="AO502" i="29"/>
  <c r="AN502" i="29"/>
  <c r="AM502" i="29"/>
  <c r="AL502" i="29"/>
  <c r="AK502" i="29"/>
  <c r="AJ502" i="29"/>
  <c r="AI502" i="29"/>
  <c r="AS501" i="29"/>
  <c r="AR501" i="29"/>
  <c r="AQ501" i="29"/>
  <c r="AP501" i="29"/>
  <c r="AO501" i="29"/>
  <c r="AN501" i="29"/>
  <c r="AM501" i="29"/>
  <c r="AL501" i="29"/>
  <c r="AK501" i="29"/>
  <c r="AJ501" i="29"/>
  <c r="AI501" i="29"/>
  <c r="AS500" i="29"/>
  <c r="AR500" i="29"/>
  <c r="AQ500" i="29"/>
  <c r="AP500" i="29"/>
  <c r="AO500" i="29"/>
  <c r="AN500" i="29"/>
  <c r="AM500" i="29"/>
  <c r="AL500" i="29"/>
  <c r="AK500" i="29"/>
  <c r="AJ500" i="29"/>
  <c r="AI500" i="29"/>
  <c r="AS499" i="29"/>
  <c r="AR499" i="29"/>
  <c r="AQ499" i="29"/>
  <c r="AP499" i="29"/>
  <c r="AO499" i="29"/>
  <c r="AN499" i="29"/>
  <c r="AM499" i="29"/>
  <c r="AL499" i="29"/>
  <c r="AK499" i="29"/>
  <c r="AJ499" i="29"/>
  <c r="AI499" i="29"/>
  <c r="AS498" i="29"/>
  <c r="AR498" i="29"/>
  <c r="AQ498" i="29"/>
  <c r="AP498" i="29"/>
  <c r="AO498" i="29"/>
  <c r="AN498" i="29"/>
  <c r="AM498" i="29"/>
  <c r="AL498" i="29"/>
  <c r="AK498" i="29"/>
  <c r="AJ498" i="29"/>
  <c r="AI498" i="29"/>
  <c r="AS497" i="29"/>
  <c r="AR497" i="29"/>
  <c r="AQ497" i="29"/>
  <c r="AP497" i="29"/>
  <c r="AO497" i="29"/>
  <c r="AN497" i="29"/>
  <c r="AM497" i="29"/>
  <c r="AL497" i="29"/>
  <c r="AK497" i="29"/>
  <c r="AJ497" i="29"/>
  <c r="AI497" i="29"/>
  <c r="AS496" i="29"/>
  <c r="AR496" i="29"/>
  <c r="AQ496" i="29"/>
  <c r="AP496" i="29"/>
  <c r="AO496" i="29"/>
  <c r="AN496" i="29"/>
  <c r="AM496" i="29"/>
  <c r="AL496" i="29"/>
  <c r="AK496" i="29"/>
  <c r="AJ496" i="29"/>
  <c r="AI496" i="29"/>
  <c r="AS495" i="29"/>
  <c r="AR495" i="29"/>
  <c r="AQ495" i="29"/>
  <c r="AP495" i="29"/>
  <c r="AO495" i="29"/>
  <c r="AN495" i="29"/>
  <c r="AM495" i="29"/>
  <c r="AL495" i="29"/>
  <c r="AK495" i="29"/>
  <c r="AJ495" i="29"/>
  <c r="AI495" i="29"/>
  <c r="AS494" i="29"/>
  <c r="AR494" i="29"/>
  <c r="AQ494" i="29"/>
  <c r="AP494" i="29"/>
  <c r="AO494" i="29"/>
  <c r="AN494" i="29"/>
  <c r="AM494" i="29"/>
  <c r="AL494" i="29"/>
  <c r="AK494" i="29"/>
  <c r="AJ494" i="29"/>
  <c r="AI494" i="29"/>
  <c r="AS493" i="29"/>
  <c r="AR493" i="29"/>
  <c r="AQ493" i="29"/>
  <c r="AP493" i="29"/>
  <c r="AO493" i="29"/>
  <c r="AN493" i="29"/>
  <c r="AM493" i="29"/>
  <c r="AL493" i="29"/>
  <c r="AK493" i="29"/>
  <c r="AJ493" i="29"/>
  <c r="AI493" i="29"/>
  <c r="AS492" i="29"/>
  <c r="AR492" i="29"/>
  <c r="AQ492" i="29"/>
  <c r="AP492" i="29"/>
  <c r="AO492" i="29"/>
  <c r="AN492" i="29"/>
  <c r="AM492" i="29"/>
  <c r="AL492" i="29"/>
  <c r="AK492" i="29"/>
  <c r="AJ492" i="29"/>
  <c r="AI492" i="29"/>
  <c r="AS491" i="29"/>
  <c r="AR491" i="29"/>
  <c r="AQ491" i="29"/>
  <c r="AP491" i="29"/>
  <c r="AO491" i="29"/>
  <c r="AN491" i="29"/>
  <c r="AM491" i="29"/>
  <c r="AL491" i="29"/>
  <c r="AK491" i="29"/>
  <c r="AJ491" i="29"/>
  <c r="AI491" i="29"/>
  <c r="AS490" i="29"/>
  <c r="AR490" i="29"/>
  <c r="AQ490" i="29"/>
  <c r="AP490" i="29"/>
  <c r="AO490" i="29"/>
  <c r="AN490" i="29"/>
  <c r="AM490" i="29"/>
  <c r="AL490" i="29"/>
  <c r="AK490" i="29"/>
  <c r="AJ490" i="29"/>
  <c r="AI490" i="29"/>
  <c r="AS489" i="29"/>
  <c r="AR489" i="29"/>
  <c r="AQ489" i="29"/>
  <c r="AP489" i="29"/>
  <c r="AO489" i="29"/>
  <c r="AN489" i="29"/>
  <c r="AM489" i="29"/>
  <c r="AL489" i="29"/>
  <c r="AK489" i="29"/>
  <c r="AJ489" i="29"/>
  <c r="AI489" i="29"/>
  <c r="AS488" i="29"/>
  <c r="AR488" i="29"/>
  <c r="AQ488" i="29"/>
  <c r="AP488" i="29"/>
  <c r="AO488" i="29"/>
  <c r="AN488" i="29"/>
  <c r="AM488" i="29"/>
  <c r="AL488" i="29"/>
  <c r="AK488" i="29"/>
  <c r="AJ488" i="29"/>
  <c r="AI488" i="29"/>
  <c r="AS487" i="29"/>
  <c r="AR487" i="29"/>
  <c r="AQ487" i="29"/>
  <c r="AP487" i="29"/>
  <c r="AO487" i="29"/>
  <c r="AN487" i="29"/>
  <c r="AM487" i="29"/>
  <c r="AL487" i="29"/>
  <c r="AK487" i="29"/>
  <c r="AJ487" i="29"/>
  <c r="AI487" i="29"/>
  <c r="AS486" i="29"/>
  <c r="AR486" i="29"/>
  <c r="AQ486" i="29"/>
  <c r="AP486" i="29"/>
  <c r="AO486" i="29"/>
  <c r="AN486" i="29"/>
  <c r="AM486" i="29"/>
  <c r="AL486" i="29"/>
  <c r="AK486" i="29"/>
  <c r="AJ486" i="29"/>
  <c r="AI486" i="29"/>
  <c r="AS485" i="29"/>
  <c r="AR485" i="29"/>
  <c r="AQ485" i="29"/>
  <c r="AP485" i="29"/>
  <c r="AO485" i="29"/>
  <c r="AN485" i="29"/>
  <c r="AM485" i="29"/>
  <c r="AL485" i="29"/>
  <c r="AK485" i="29"/>
  <c r="AJ485" i="29"/>
  <c r="AI485" i="29"/>
  <c r="AS484" i="29"/>
  <c r="AR484" i="29"/>
  <c r="AQ484" i="29"/>
  <c r="AP484" i="29"/>
  <c r="AO484" i="29"/>
  <c r="AN484" i="29"/>
  <c r="AM484" i="29"/>
  <c r="AL484" i="29"/>
  <c r="AK484" i="29"/>
  <c r="AJ484" i="29"/>
  <c r="AI484" i="29"/>
  <c r="AS483" i="29"/>
  <c r="AR483" i="29"/>
  <c r="AQ483" i="29"/>
  <c r="AP483" i="29"/>
  <c r="AO483" i="29"/>
  <c r="AN483" i="29"/>
  <c r="AM483" i="29"/>
  <c r="AL483" i="29"/>
  <c r="AK483" i="29"/>
  <c r="AJ483" i="29"/>
  <c r="AI483" i="29"/>
  <c r="AS482" i="29"/>
  <c r="AR482" i="29"/>
  <c r="AQ482" i="29"/>
  <c r="AP482" i="29"/>
  <c r="AO482" i="29"/>
  <c r="AN482" i="29"/>
  <c r="AM482" i="29"/>
  <c r="AL482" i="29"/>
  <c r="AK482" i="29"/>
  <c r="AJ482" i="29"/>
  <c r="AI482" i="29"/>
  <c r="AS481" i="29"/>
  <c r="AR481" i="29"/>
  <c r="AQ481" i="29"/>
  <c r="AP481" i="29"/>
  <c r="AO481" i="29"/>
  <c r="AN481" i="29"/>
  <c r="AM481" i="29"/>
  <c r="AL481" i="29"/>
  <c r="AK481" i="29"/>
  <c r="AJ481" i="29"/>
  <c r="AI481" i="29"/>
  <c r="AS480" i="29"/>
  <c r="AR480" i="29"/>
  <c r="AQ480" i="29"/>
  <c r="AP480" i="29"/>
  <c r="AO480" i="29"/>
  <c r="AN480" i="29"/>
  <c r="AM480" i="29"/>
  <c r="AL480" i="29"/>
  <c r="AK480" i="29"/>
  <c r="AJ480" i="29"/>
  <c r="AI480" i="29"/>
  <c r="AS479" i="29"/>
  <c r="AR479" i="29"/>
  <c r="AQ479" i="29"/>
  <c r="AP479" i="29"/>
  <c r="AO479" i="29"/>
  <c r="AN479" i="29"/>
  <c r="AM479" i="29"/>
  <c r="AL479" i="29"/>
  <c r="AK479" i="29"/>
  <c r="AJ479" i="29"/>
  <c r="AI479" i="29"/>
  <c r="AS478" i="29"/>
  <c r="AR478" i="29"/>
  <c r="AQ478" i="29"/>
  <c r="AP478" i="29"/>
  <c r="AO478" i="29"/>
  <c r="AN478" i="29"/>
  <c r="AM478" i="29"/>
  <c r="AL478" i="29"/>
  <c r="AK478" i="29"/>
  <c r="AJ478" i="29"/>
  <c r="AI478" i="29"/>
  <c r="AS477" i="29"/>
  <c r="AR477" i="29"/>
  <c r="AQ477" i="29"/>
  <c r="AP477" i="29"/>
  <c r="AO477" i="29"/>
  <c r="AN477" i="29"/>
  <c r="AM477" i="29"/>
  <c r="AL477" i="29"/>
  <c r="AK477" i="29"/>
  <c r="AJ477" i="29"/>
  <c r="AI477" i="29"/>
  <c r="AS476" i="29"/>
  <c r="AR476" i="29"/>
  <c r="AQ476" i="29"/>
  <c r="AP476" i="29"/>
  <c r="AO476" i="29"/>
  <c r="AN476" i="29"/>
  <c r="AM476" i="29"/>
  <c r="AL476" i="29"/>
  <c r="AK476" i="29"/>
  <c r="AJ476" i="29"/>
  <c r="AI476" i="29"/>
  <c r="AS475" i="29"/>
  <c r="AR475" i="29"/>
  <c r="AQ475" i="29"/>
  <c r="AP475" i="29"/>
  <c r="AO475" i="29"/>
  <c r="AN475" i="29"/>
  <c r="AM475" i="29"/>
  <c r="AL475" i="29"/>
  <c r="AK475" i="29"/>
  <c r="AJ475" i="29"/>
  <c r="AI475" i="29"/>
  <c r="AS474" i="29"/>
  <c r="AR474" i="29"/>
  <c r="AQ474" i="29"/>
  <c r="AP474" i="29"/>
  <c r="AO474" i="29"/>
  <c r="AN474" i="29"/>
  <c r="AM474" i="29"/>
  <c r="AL474" i="29"/>
  <c r="AK474" i="29"/>
  <c r="AJ474" i="29"/>
  <c r="AI474" i="29"/>
  <c r="AS473" i="29"/>
  <c r="AR473" i="29"/>
  <c r="AQ473" i="29"/>
  <c r="AP473" i="29"/>
  <c r="AO473" i="29"/>
  <c r="AN473" i="29"/>
  <c r="AM473" i="29"/>
  <c r="AL473" i="29"/>
  <c r="AK473" i="29"/>
  <c r="AJ473" i="29"/>
  <c r="AI473" i="29"/>
  <c r="AS472" i="29"/>
  <c r="AR472" i="29"/>
  <c r="AQ472" i="29"/>
  <c r="AP472" i="29"/>
  <c r="AO472" i="29"/>
  <c r="AN472" i="29"/>
  <c r="AM472" i="29"/>
  <c r="AL472" i="29"/>
  <c r="AK472" i="29"/>
  <c r="AJ472" i="29"/>
  <c r="AI472" i="29"/>
  <c r="AS471" i="29"/>
  <c r="AR471" i="29"/>
  <c r="AQ471" i="29"/>
  <c r="AP471" i="29"/>
  <c r="AO471" i="29"/>
  <c r="AN471" i="29"/>
  <c r="AM471" i="29"/>
  <c r="AL471" i="29"/>
  <c r="AK471" i="29"/>
  <c r="AJ471" i="29"/>
  <c r="AI471" i="29"/>
  <c r="AS470" i="29"/>
  <c r="AR470" i="29"/>
  <c r="AQ470" i="29"/>
  <c r="AP470" i="29"/>
  <c r="AO470" i="29"/>
  <c r="AN470" i="29"/>
  <c r="AM470" i="29"/>
  <c r="AL470" i="29"/>
  <c r="AK470" i="29"/>
  <c r="AJ470" i="29"/>
  <c r="AI470" i="29"/>
  <c r="AS469" i="29"/>
  <c r="AR469" i="29"/>
  <c r="AQ469" i="29"/>
  <c r="AP469" i="29"/>
  <c r="AO469" i="29"/>
  <c r="AN469" i="29"/>
  <c r="AM469" i="29"/>
  <c r="AL469" i="29"/>
  <c r="AK469" i="29"/>
  <c r="AJ469" i="29"/>
  <c r="AI469" i="29"/>
  <c r="AS468" i="29"/>
  <c r="AR468" i="29"/>
  <c r="AQ468" i="29"/>
  <c r="AP468" i="29"/>
  <c r="AO468" i="29"/>
  <c r="AN468" i="29"/>
  <c r="AM468" i="29"/>
  <c r="AL468" i="29"/>
  <c r="AK468" i="29"/>
  <c r="AJ468" i="29"/>
  <c r="AI468" i="29"/>
  <c r="AS467" i="29"/>
  <c r="AR467" i="29"/>
  <c r="AQ467" i="29"/>
  <c r="AP467" i="29"/>
  <c r="AO467" i="29"/>
  <c r="AN467" i="29"/>
  <c r="AM467" i="29"/>
  <c r="AL467" i="29"/>
  <c r="AK467" i="29"/>
  <c r="AJ467" i="29"/>
  <c r="AI467" i="29"/>
  <c r="AS466" i="29"/>
  <c r="AR466" i="29"/>
  <c r="AQ466" i="29"/>
  <c r="AP466" i="29"/>
  <c r="AO466" i="29"/>
  <c r="AN466" i="29"/>
  <c r="AM466" i="29"/>
  <c r="AL466" i="29"/>
  <c r="AK466" i="29"/>
  <c r="AJ466" i="29"/>
  <c r="AI466" i="29"/>
  <c r="AS465" i="29"/>
  <c r="AR465" i="29"/>
  <c r="AQ465" i="29"/>
  <c r="AP465" i="29"/>
  <c r="AO465" i="29"/>
  <c r="AN465" i="29"/>
  <c r="AM465" i="29"/>
  <c r="AL465" i="29"/>
  <c r="AK465" i="29"/>
  <c r="AJ465" i="29"/>
  <c r="AI465" i="29"/>
  <c r="AS464" i="29"/>
  <c r="AR464" i="29"/>
  <c r="AQ464" i="29"/>
  <c r="AP464" i="29"/>
  <c r="AO464" i="29"/>
  <c r="AN464" i="29"/>
  <c r="AM464" i="29"/>
  <c r="AL464" i="29"/>
  <c r="AK464" i="29"/>
  <c r="AJ464" i="29"/>
  <c r="AI464" i="29"/>
  <c r="AS463" i="29"/>
  <c r="AR463" i="29"/>
  <c r="AQ463" i="29"/>
  <c r="AP463" i="29"/>
  <c r="AO463" i="29"/>
  <c r="AN463" i="29"/>
  <c r="AM463" i="29"/>
  <c r="AL463" i="29"/>
  <c r="AK463" i="29"/>
  <c r="AJ463" i="29"/>
  <c r="AI463" i="29"/>
  <c r="AS462" i="29"/>
  <c r="AR462" i="29"/>
  <c r="AQ462" i="29"/>
  <c r="AP462" i="29"/>
  <c r="AO462" i="29"/>
  <c r="AN462" i="29"/>
  <c r="AM462" i="29"/>
  <c r="AL462" i="29"/>
  <c r="AK462" i="29"/>
  <c r="AJ462" i="29"/>
  <c r="AI462" i="29"/>
  <c r="AS461" i="29"/>
  <c r="AR461" i="29"/>
  <c r="AQ461" i="29"/>
  <c r="AP461" i="29"/>
  <c r="AO461" i="29"/>
  <c r="AN461" i="29"/>
  <c r="AM461" i="29"/>
  <c r="AL461" i="29"/>
  <c r="AK461" i="29"/>
  <c r="AJ461" i="29"/>
  <c r="AI461" i="29"/>
  <c r="AS460" i="29"/>
  <c r="AR460" i="29"/>
  <c r="AQ460" i="29"/>
  <c r="AP460" i="29"/>
  <c r="AO460" i="29"/>
  <c r="AN460" i="29"/>
  <c r="AM460" i="29"/>
  <c r="AL460" i="29"/>
  <c r="AK460" i="29"/>
  <c r="AJ460" i="29"/>
  <c r="AI460" i="29"/>
  <c r="AS459" i="29"/>
  <c r="AR459" i="29"/>
  <c r="AQ459" i="29"/>
  <c r="AP459" i="29"/>
  <c r="AO459" i="29"/>
  <c r="AN459" i="29"/>
  <c r="AM459" i="29"/>
  <c r="AL459" i="29"/>
  <c r="AK459" i="29"/>
  <c r="AJ459" i="29"/>
  <c r="AI459" i="29"/>
  <c r="AS458" i="29"/>
  <c r="AR458" i="29"/>
  <c r="AQ458" i="29"/>
  <c r="AP458" i="29"/>
  <c r="AO458" i="29"/>
  <c r="AN458" i="29"/>
  <c r="AM458" i="29"/>
  <c r="AL458" i="29"/>
  <c r="AK458" i="29"/>
  <c r="AJ458" i="29"/>
  <c r="AI458" i="29"/>
  <c r="AS457" i="29"/>
  <c r="AR457" i="29"/>
  <c r="AQ457" i="29"/>
  <c r="AP457" i="29"/>
  <c r="AO457" i="29"/>
  <c r="AN457" i="29"/>
  <c r="AM457" i="29"/>
  <c r="AL457" i="29"/>
  <c r="AK457" i="29"/>
  <c r="AJ457" i="29"/>
  <c r="AI457" i="29"/>
  <c r="AS456" i="29"/>
  <c r="AR456" i="29"/>
  <c r="AQ456" i="29"/>
  <c r="AP456" i="29"/>
  <c r="AO456" i="29"/>
  <c r="AN456" i="29"/>
  <c r="AM456" i="29"/>
  <c r="AL456" i="29"/>
  <c r="AK456" i="29"/>
  <c r="AJ456" i="29"/>
  <c r="AI456" i="29"/>
  <c r="AS455" i="29"/>
  <c r="AR455" i="29"/>
  <c r="AQ455" i="29"/>
  <c r="AP455" i="29"/>
  <c r="AO455" i="29"/>
  <c r="AN455" i="29"/>
  <c r="AM455" i="29"/>
  <c r="AL455" i="29"/>
  <c r="AK455" i="29"/>
  <c r="AJ455" i="29"/>
  <c r="AI455" i="29"/>
  <c r="AS454" i="29"/>
  <c r="AR454" i="29"/>
  <c r="AQ454" i="29"/>
  <c r="AP454" i="29"/>
  <c r="AO454" i="29"/>
  <c r="AN454" i="29"/>
  <c r="AM454" i="29"/>
  <c r="AL454" i="29"/>
  <c r="AK454" i="29"/>
  <c r="AJ454" i="29"/>
  <c r="AI454" i="29"/>
  <c r="AS453" i="29"/>
  <c r="AR453" i="29"/>
  <c r="AQ453" i="29"/>
  <c r="AP453" i="29"/>
  <c r="AO453" i="29"/>
  <c r="AN453" i="29"/>
  <c r="AM453" i="29"/>
  <c r="AL453" i="29"/>
  <c r="AK453" i="29"/>
  <c r="AJ453" i="29"/>
  <c r="AI453" i="29"/>
  <c r="AS452" i="29"/>
  <c r="AR452" i="29"/>
  <c r="AQ452" i="29"/>
  <c r="AP452" i="29"/>
  <c r="AO452" i="29"/>
  <c r="AN452" i="29"/>
  <c r="AM452" i="29"/>
  <c r="AL452" i="29"/>
  <c r="AK452" i="29"/>
  <c r="AJ452" i="29"/>
  <c r="AI452" i="29"/>
  <c r="AS451" i="29"/>
  <c r="AR451" i="29"/>
  <c r="AQ451" i="29"/>
  <c r="AP451" i="29"/>
  <c r="AO451" i="29"/>
  <c r="AN451" i="29"/>
  <c r="AM451" i="29"/>
  <c r="AL451" i="29"/>
  <c r="AK451" i="29"/>
  <c r="AJ451" i="29"/>
  <c r="AI451" i="29"/>
  <c r="AS450" i="29"/>
  <c r="AR450" i="29"/>
  <c r="AQ450" i="29"/>
  <c r="AP450" i="29"/>
  <c r="AO450" i="29"/>
  <c r="AN450" i="29"/>
  <c r="AM450" i="29"/>
  <c r="AL450" i="29"/>
  <c r="AK450" i="29"/>
  <c r="AJ450" i="29"/>
  <c r="AI450" i="29"/>
  <c r="AS449" i="29"/>
  <c r="AR449" i="29"/>
  <c r="AQ449" i="29"/>
  <c r="AP449" i="29"/>
  <c r="AO449" i="29"/>
  <c r="AN449" i="29"/>
  <c r="AM449" i="29"/>
  <c r="AL449" i="29"/>
  <c r="AK449" i="29"/>
  <c r="AJ449" i="29"/>
  <c r="AI449" i="29"/>
  <c r="AS448" i="29"/>
  <c r="AR448" i="29"/>
  <c r="AQ448" i="29"/>
  <c r="AP448" i="29"/>
  <c r="AO448" i="29"/>
  <c r="AN448" i="29"/>
  <c r="AM448" i="29"/>
  <c r="AL448" i="29"/>
  <c r="AK448" i="29"/>
  <c r="AJ448" i="29"/>
  <c r="AI448" i="29"/>
  <c r="AS447" i="29"/>
  <c r="AR447" i="29"/>
  <c r="AQ447" i="29"/>
  <c r="AP447" i="29"/>
  <c r="AO447" i="29"/>
  <c r="AN447" i="29"/>
  <c r="AM447" i="29"/>
  <c r="AL447" i="29"/>
  <c r="AK447" i="29"/>
  <c r="AJ447" i="29"/>
  <c r="AI447" i="29"/>
  <c r="AS446" i="29"/>
  <c r="AR446" i="29"/>
  <c r="AQ446" i="29"/>
  <c r="AP446" i="29"/>
  <c r="AO446" i="29"/>
  <c r="AN446" i="29"/>
  <c r="AM446" i="29"/>
  <c r="AL446" i="29"/>
  <c r="AK446" i="29"/>
  <c r="AJ446" i="29"/>
  <c r="AI446" i="29"/>
  <c r="AS445" i="29"/>
  <c r="AR445" i="29"/>
  <c r="AQ445" i="29"/>
  <c r="AP445" i="29"/>
  <c r="AO445" i="29"/>
  <c r="AN445" i="29"/>
  <c r="AM445" i="29"/>
  <c r="AL445" i="29"/>
  <c r="AK445" i="29"/>
  <c r="AJ445" i="29"/>
  <c r="AI445" i="29"/>
  <c r="AS444" i="29"/>
  <c r="AR444" i="29"/>
  <c r="AQ444" i="29"/>
  <c r="AP444" i="29"/>
  <c r="AO444" i="29"/>
  <c r="AN444" i="29"/>
  <c r="AM444" i="29"/>
  <c r="AL444" i="29"/>
  <c r="AK444" i="29"/>
  <c r="AJ444" i="29"/>
  <c r="AI444" i="29"/>
  <c r="AS443" i="29"/>
  <c r="AR443" i="29"/>
  <c r="AQ443" i="29"/>
  <c r="AP443" i="29"/>
  <c r="AO443" i="29"/>
  <c r="AN443" i="29"/>
  <c r="AM443" i="29"/>
  <c r="AL443" i="29"/>
  <c r="AK443" i="29"/>
  <c r="AJ443" i="29"/>
  <c r="AI443" i="29"/>
  <c r="AS442" i="29"/>
  <c r="AR442" i="29"/>
  <c r="AQ442" i="29"/>
  <c r="AP442" i="29"/>
  <c r="AO442" i="29"/>
  <c r="AN442" i="29"/>
  <c r="AM442" i="29"/>
  <c r="AL442" i="29"/>
  <c r="AK442" i="29"/>
  <c r="AJ442" i="29"/>
  <c r="AI442" i="29"/>
  <c r="AS441" i="29"/>
  <c r="AR441" i="29"/>
  <c r="AQ441" i="29"/>
  <c r="AP441" i="29"/>
  <c r="AO441" i="29"/>
  <c r="AN441" i="29"/>
  <c r="AM441" i="29"/>
  <c r="AL441" i="29"/>
  <c r="AK441" i="29"/>
  <c r="AJ441" i="29"/>
  <c r="AI441" i="29"/>
  <c r="AS440" i="29"/>
  <c r="AR440" i="29"/>
  <c r="AQ440" i="29"/>
  <c r="AP440" i="29"/>
  <c r="AO440" i="29"/>
  <c r="AN440" i="29"/>
  <c r="AM440" i="29"/>
  <c r="AL440" i="29"/>
  <c r="AK440" i="29"/>
  <c r="AJ440" i="29"/>
  <c r="AI440" i="29"/>
  <c r="AS439" i="29"/>
  <c r="AR439" i="29"/>
  <c r="AQ439" i="29"/>
  <c r="AP439" i="29"/>
  <c r="AO439" i="29"/>
  <c r="AN439" i="29"/>
  <c r="AM439" i="29"/>
  <c r="AL439" i="29"/>
  <c r="AK439" i="29"/>
  <c r="AJ439" i="29"/>
  <c r="AI439" i="29"/>
  <c r="AS438" i="29"/>
  <c r="AR438" i="29"/>
  <c r="AQ438" i="29"/>
  <c r="AP438" i="29"/>
  <c r="AO438" i="29"/>
  <c r="AN438" i="29"/>
  <c r="AM438" i="29"/>
  <c r="AL438" i="29"/>
  <c r="AK438" i="29"/>
  <c r="AJ438" i="29"/>
  <c r="AI438" i="29"/>
  <c r="AS437" i="29"/>
  <c r="AR437" i="29"/>
  <c r="AQ437" i="29"/>
  <c r="AP437" i="29"/>
  <c r="AO437" i="29"/>
  <c r="AN437" i="29"/>
  <c r="AM437" i="29"/>
  <c r="AL437" i="29"/>
  <c r="AK437" i="29"/>
  <c r="AJ437" i="29"/>
  <c r="AI437" i="29"/>
  <c r="AS436" i="29"/>
  <c r="AR436" i="29"/>
  <c r="AQ436" i="29"/>
  <c r="AP436" i="29"/>
  <c r="AO436" i="29"/>
  <c r="AN436" i="29"/>
  <c r="AM436" i="29"/>
  <c r="AL436" i="29"/>
  <c r="AK436" i="29"/>
  <c r="AJ436" i="29"/>
  <c r="AI436" i="29"/>
  <c r="AS435" i="29"/>
  <c r="AR435" i="29"/>
  <c r="AQ435" i="29"/>
  <c r="AP435" i="29"/>
  <c r="AO435" i="29"/>
  <c r="AN435" i="29"/>
  <c r="AM435" i="29"/>
  <c r="AL435" i="29"/>
  <c r="AK435" i="29"/>
  <c r="AJ435" i="29"/>
  <c r="AI435" i="29"/>
  <c r="AS434" i="29"/>
  <c r="AR434" i="29"/>
  <c r="AQ434" i="29"/>
  <c r="AP434" i="29"/>
  <c r="AO434" i="29"/>
  <c r="AN434" i="29"/>
  <c r="AM434" i="29"/>
  <c r="AL434" i="29"/>
  <c r="AK434" i="29"/>
  <c r="AJ434" i="29"/>
  <c r="AI434" i="29"/>
  <c r="AS433" i="29"/>
  <c r="AR433" i="29"/>
  <c r="AQ433" i="29"/>
  <c r="AP433" i="29"/>
  <c r="AO433" i="29"/>
  <c r="AN433" i="29"/>
  <c r="AM433" i="29"/>
  <c r="AL433" i="29"/>
  <c r="AK433" i="29"/>
  <c r="AJ433" i="29"/>
  <c r="AI433" i="29"/>
  <c r="AS432" i="29"/>
  <c r="AR432" i="29"/>
  <c r="AQ432" i="29"/>
  <c r="AP432" i="29"/>
  <c r="AO432" i="29"/>
  <c r="AN432" i="29"/>
  <c r="AM432" i="29"/>
  <c r="AL432" i="29"/>
  <c r="AK432" i="29"/>
  <c r="AJ432" i="29"/>
  <c r="AI432" i="29"/>
  <c r="AS431" i="29"/>
  <c r="AR431" i="29"/>
  <c r="AQ431" i="29"/>
  <c r="AP431" i="29"/>
  <c r="AO431" i="29"/>
  <c r="AN431" i="29"/>
  <c r="AM431" i="29"/>
  <c r="AL431" i="29"/>
  <c r="AK431" i="29"/>
  <c r="AJ431" i="29"/>
  <c r="AI431" i="29"/>
  <c r="AS430" i="29"/>
  <c r="AR430" i="29"/>
  <c r="AQ430" i="29"/>
  <c r="AP430" i="29"/>
  <c r="AO430" i="29"/>
  <c r="AN430" i="29"/>
  <c r="AM430" i="29"/>
  <c r="AL430" i="29"/>
  <c r="AK430" i="29"/>
  <c r="AJ430" i="29"/>
  <c r="AI430" i="29"/>
  <c r="AS429" i="29"/>
  <c r="AR429" i="29"/>
  <c r="AQ429" i="29"/>
  <c r="AP429" i="29"/>
  <c r="AO429" i="29"/>
  <c r="AN429" i="29"/>
  <c r="AM429" i="29"/>
  <c r="AL429" i="29"/>
  <c r="AK429" i="29"/>
  <c r="AJ429" i="29"/>
  <c r="AI429" i="29"/>
  <c r="AS428" i="29"/>
  <c r="AR428" i="29"/>
  <c r="AQ428" i="29"/>
  <c r="AP428" i="29"/>
  <c r="AO428" i="29"/>
  <c r="AN428" i="29"/>
  <c r="AM428" i="29"/>
  <c r="AL428" i="29"/>
  <c r="AK428" i="29"/>
  <c r="AJ428" i="29"/>
  <c r="AI428" i="29"/>
  <c r="AS427" i="29"/>
  <c r="AR427" i="29"/>
  <c r="AQ427" i="29"/>
  <c r="AP427" i="29"/>
  <c r="AO427" i="29"/>
  <c r="AN427" i="29"/>
  <c r="AM427" i="29"/>
  <c r="AL427" i="29"/>
  <c r="AK427" i="29"/>
  <c r="AJ427" i="29"/>
  <c r="AI427" i="29"/>
  <c r="AS426" i="29"/>
  <c r="AR426" i="29"/>
  <c r="AQ426" i="29"/>
  <c r="AP426" i="29"/>
  <c r="AO426" i="29"/>
  <c r="AN426" i="29"/>
  <c r="AM426" i="29"/>
  <c r="AL426" i="29"/>
  <c r="AK426" i="29"/>
  <c r="AJ426" i="29"/>
  <c r="AI426" i="29"/>
  <c r="AS425" i="29"/>
  <c r="AR425" i="29"/>
  <c r="AQ425" i="29"/>
  <c r="AP425" i="29"/>
  <c r="AO425" i="29"/>
  <c r="AN425" i="29"/>
  <c r="AM425" i="29"/>
  <c r="AL425" i="29"/>
  <c r="AK425" i="29"/>
  <c r="AJ425" i="29"/>
  <c r="AI425" i="29"/>
  <c r="AS424" i="29"/>
  <c r="AR424" i="29"/>
  <c r="AQ424" i="29"/>
  <c r="AP424" i="29"/>
  <c r="AO424" i="29"/>
  <c r="AN424" i="29"/>
  <c r="AM424" i="29"/>
  <c r="AL424" i="29"/>
  <c r="AK424" i="29"/>
  <c r="AJ424" i="29"/>
  <c r="AI424" i="29"/>
  <c r="AS423" i="29"/>
  <c r="AR423" i="29"/>
  <c r="AQ423" i="29"/>
  <c r="AP423" i="29"/>
  <c r="AO423" i="29"/>
  <c r="AN423" i="29"/>
  <c r="AM423" i="29"/>
  <c r="AL423" i="29"/>
  <c r="AK423" i="29"/>
  <c r="AJ423" i="29"/>
  <c r="AI423" i="29"/>
  <c r="AS422" i="29"/>
  <c r="AR422" i="29"/>
  <c r="AQ422" i="29"/>
  <c r="AP422" i="29"/>
  <c r="AO422" i="29"/>
  <c r="AN422" i="29"/>
  <c r="AM422" i="29"/>
  <c r="AL422" i="29"/>
  <c r="AK422" i="29"/>
  <c r="AJ422" i="29"/>
  <c r="AI422" i="29"/>
  <c r="AS421" i="29"/>
  <c r="AR421" i="29"/>
  <c r="AQ421" i="29"/>
  <c r="AP421" i="29"/>
  <c r="AO421" i="29"/>
  <c r="AN421" i="29"/>
  <c r="AM421" i="29"/>
  <c r="AL421" i="29"/>
  <c r="AK421" i="29"/>
  <c r="AJ421" i="29"/>
  <c r="AI421" i="29"/>
  <c r="AS420" i="29"/>
  <c r="AR420" i="29"/>
  <c r="AQ420" i="29"/>
  <c r="AP420" i="29"/>
  <c r="AO420" i="29"/>
  <c r="AN420" i="29"/>
  <c r="AM420" i="29"/>
  <c r="AL420" i="29"/>
  <c r="AK420" i="29"/>
  <c r="AJ420" i="29"/>
  <c r="AI420" i="29"/>
  <c r="AS419" i="29"/>
  <c r="AR419" i="29"/>
  <c r="AQ419" i="29"/>
  <c r="AP419" i="29"/>
  <c r="AO419" i="29"/>
  <c r="AN419" i="29"/>
  <c r="AM419" i="29"/>
  <c r="AL419" i="29"/>
  <c r="AK419" i="29"/>
  <c r="AJ419" i="29"/>
  <c r="AI419" i="29"/>
  <c r="AS418" i="29"/>
  <c r="AR418" i="29"/>
  <c r="AQ418" i="29"/>
  <c r="AP418" i="29"/>
  <c r="AO418" i="29"/>
  <c r="AN418" i="29"/>
  <c r="AM418" i="29"/>
  <c r="AL418" i="29"/>
  <c r="AK418" i="29"/>
  <c r="AJ418" i="29"/>
  <c r="AI418" i="29"/>
  <c r="AS417" i="29"/>
  <c r="AR417" i="29"/>
  <c r="AQ417" i="29"/>
  <c r="AP417" i="29"/>
  <c r="AO417" i="29"/>
  <c r="AN417" i="29"/>
  <c r="AM417" i="29"/>
  <c r="AL417" i="29"/>
  <c r="AK417" i="29"/>
  <c r="AJ417" i="29"/>
  <c r="AI417" i="29"/>
  <c r="AS416" i="29"/>
  <c r="AR416" i="29"/>
  <c r="AQ416" i="29"/>
  <c r="AP416" i="29"/>
  <c r="AO416" i="29"/>
  <c r="AN416" i="29"/>
  <c r="AM416" i="29"/>
  <c r="AL416" i="29"/>
  <c r="AK416" i="29"/>
  <c r="AJ416" i="29"/>
  <c r="AI416" i="29"/>
  <c r="AS415" i="29"/>
  <c r="AR415" i="29"/>
  <c r="AQ415" i="29"/>
  <c r="AP415" i="29"/>
  <c r="AO415" i="29"/>
  <c r="AN415" i="29"/>
  <c r="AM415" i="29"/>
  <c r="AL415" i="29"/>
  <c r="AK415" i="29"/>
  <c r="AJ415" i="29"/>
  <c r="AI415" i="29"/>
  <c r="AS414" i="29"/>
  <c r="AR414" i="29"/>
  <c r="AQ414" i="29"/>
  <c r="AP414" i="29"/>
  <c r="AO414" i="29"/>
  <c r="AN414" i="29"/>
  <c r="AM414" i="29"/>
  <c r="AL414" i="29"/>
  <c r="AK414" i="29"/>
  <c r="AJ414" i="29"/>
  <c r="AI414" i="29"/>
  <c r="AS413" i="29"/>
  <c r="AR413" i="29"/>
  <c r="AQ413" i="29"/>
  <c r="AP413" i="29"/>
  <c r="AO413" i="29"/>
  <c r="AN413" i="29"/>
  <c r="AM413" i="29"/>
  <c r="AL413" i="29"/>
  <c r="AK413" i="29"/>
  <c r="AJ413" i="29"/>
  <c r="AI413" i="29"/>
  <c r="AS412" i="29"/>
  <c r="AR412" i="29"/>
  <c r="AQ412" i="29"/>
  <c r="AP412" i="29"/>
  <c r="AO412" i="29"/>
  <c r="AN412" i="29"/>
  <c r="AM412" i="29"/>
  <c r="AL412" i="29"/>
  <c r="AK412" i="29"/>
  <c r="AJ412" i="29"/>
  <c r="AI412" i="29"/>
  <c r="AS411" i="29"/>
  <c r="AR411" i="29"/>
  <c r="AQ411" i="29"/>
  <c r="AP411" i="29"/>
  <c r="AO411" i="29"/>
  <c r="AN411" i="29"/>
  <c r="AM411" i="29"/>
  <c r="AL411" i="29"/>
  <c r="AK411" i="29"/>
  <c r="AJ411" i="29"/>
  <c r="AI411" i="29"/>
  <c r="AS410" i="29"/>
  <c r="AR410" i="29"/>
  <c r="AQ410" i="29"/>
  <c r="AP410" i="29"/>
  <c r="AO410" i="29"/>
  <c r="AN410" i="29"/>
  <c r="AM410" i="29"/>
  <c r="AL410" i="29"/>
  <c r="AK410" i="29"/>
  <c r="AJ410" i="29"/>
  <c r="AI410" i="29"/>
  <c r="AS409" i="29"/>
  <c r="AR409" i="29"/>
  <c r="AQ409" i="29"/>
  <c r="AP409" i="29"/>
  <c r="AO409" i="29"/>
  <c r="AN409" i="29"/>
  <c r="AM409" i="29"/>
  <c r="AL409" i="29"/>
  <c r="AK409" i="29"/>
  <c r="AJ409" i="29"/>
  <c r="AI409" i="29"/>
  <c r="AS408" i="29"/>
  <c r="AR408" i="29"/>
  <c r="AQ408" i="29"/>
  <c r="AP408" i="29"/>
  <c r="AO408" i="29"/>
  <c r="AN408" i="29"/>
  <c r="AM408" i="29"/>
  <c r="AL408" i="29"/>
  <c r="AK408" i="29"/>
  <c r="AJ408" i="29"/>
  <c r="AI408" i="29"/>
  <c r="AS407" i="29"/>
  <c r="AR407" i="29"/>
  <c r="AQ407" i="29"/>
  <c r="AP407" i="29"/>
  <c r="AO407" i="29"/>
  <c r="AN407" i="29"/>
  <c r="AM407" i="29"/>
  <c r="AL407" i="29"/>
  <c r="AK407" i="29"/>
  <c r="AJ407" i="29"/>
  <c r="AI407" i="29"/>
  <c r="AS406" i="29"/>
  <c r="AR406" i="29"/>
  <c r="AQ406" i="29"/>
  <c r="AP406" i="29"/>
  <c r="AO406" i="29"/>
  <c r="AN406" i="29"/>
  <c r="AM406" i="29"/>
  <c r="AL406" i="29"/>
  <c r="AK406" i="29"/>
  <c r="AJ406" i="29"/>
  <c r="AI406" i="29"/>
  <c r="AS405" i="29"/>
  <c r="AR405" i="29"/>
  <c r="AQ405" i="29"/>
  <c r="AP405" i="29"/>
  <c r="AO405" i="29"/>
  <c r="AN405" i="29"/>
  <c r="AM405" i="29"/>
  <c r="AL405" i="29"/>
  <c r="AK405" i="29"/>
  <c r="AJ405" i="29"/>
  <c r="AI405" i="29"/>
  <c r="AS404" i="29"/>
  <c r="AR404" i="29"/>
  <c r="AQ404" i="29"/>
  <c r="AP404" i="29"/>
  <c r="AO404" i="29"/>
  <c r="AN404" i="29"/>
  <c r="AM404" i="29"/>
  <c r="AL404" i="29"/>
  <c r="AK404" i="29"/>
  <c r="AJ404" i="29"/>
  <c r="AI404" i="29"/>
  <c r="AS403" i="29"/>
  <c r="AR403" i="29"/>
  <c r="AQ403" i="29"/>
  <c r="AP403" i="29"/>
  <c r="AO403" i="29"/>
  <c r="AN403" i="29"/>
  <c r="AM403" i="29"/>
  <c r="AL403" i="29"/>
  <c r="AK403" i="29"/>
  <c r="AJ403" i="29"/>
  <c r="AI403" i="29"/>
  <c r="AS402" i="29"/>
  <c r="AR402" i="29"/>
  <c r="AQ402" i="29"/>
  <c r="AP402" i="29"/>
  <c r="AO402" i="29"/>
  <c r="AN402" i="29"/>
  <c r="AM402" i="29"/>
  <c r="AL402" i="29"/>
  <c r="AK402" i="29"/>
  <c r="AJ402" i="29"/>
  <c r="AI402" i="29"/>
  <c r="AS401" i="29"/>
  <c r="AR401" i="29"/>
  <c r="AQ401" i="29"/>
  <c r="AP401" i="29"/>
  <c r="AO401" i="29"/>
  <c r="AN401" i="29"/>
  <c r="AM401" i="29"/>
  <c r="AL401" i="29"/>
  <c r="AK401" i="29"/>
  <c r="AJ401" i="29"/>
  <c r="AI401" i="29"/>
  <c r="AS400" i="29"/>
  <c r="AR400" i="29"/>
  <c r="AQ400" i="29"/>
  <c r="AP400" i="29"/>
  <c r="AO400" i="29"/>
  <c r="AN400" i="29"/>
  <c r="AM400" i="29"/>
  <c r="AL400" i="29"/>
  <c r="AK400" i="29"/>
  <c r="AJ400" i="29"/>
  <c r="AI400" i="29"/>
  <c r="AS399" i="29"/>
  <c r="AR399" i="29"/>
  <c r="AQ399" i="29"/>
  <c r="AP399" i="29"/>
  <c r="AO399" i="29"/>
  <c r="AN399" i="29"/>
  <c r="AM399" i="29"/>
  <c r="AL399" i="29"/>
  <c r="AK399" i="29"/>
  <c r="AJ399" i="29"/>
  <c r="AI399" i="29"/>
  <c r="AS398" i="29"/>
  <c r="AR398" i="29"/>
  <c r="AQ398" i="29"/>
  <c r="AP398" i="29"/>
  <c r="AO398" i="29"/>
  <c r="AN398" i="29"/>
  <c r="AM398" i="29"/>
  <c r="AL398" i="29"/>
  <c r="AK398" i="29"/>
  <c r="AJ398" i="29"/>
  <c r="AI398" i="29"/>
  <c r="AS397" i="29"/>
  <c r="AR397" i="29"/>
  <c r="AQ397" i="29"/>
  <c r="AP397" i="29"/>
  <c r="AO397" i="29"/>
  <c r="AN397" i="29"/>
  <c r="AM397" i="29"/>
  <c r="AL397" i="29"/>
  <c r="AK397" i="29"/>
  <c r="AJ397" i="29"/>
  <c r="AI397" i="29"/>
  <c r="AS396" i="29"/>
  <c r="AR396" i="29"/>
  <c r="AQ396" i="29"/>
  <c r="AP396" i="29"/>
  <c r="AO396" i="29"/>
  <c r="AN396" i="29"/>
  <c r="AM396" i="29"/>
  <c r="AL396" i="29"/>
  <c r="AK396" i="29"/>
  <c r="AJ396" i="29"/>
  <c r="AI396" i="29"/>
  <c r="AS395" i="29"/>
  <c r="AR395" i="29"/>
  <c r="AQ395" i="29"/>
  <c r="AP395" i="29"/>
  <c r="AO395" i="29"/>
  <c r="AN395" i="29"/>
  <c r="AM395" i="29"/>
  <c r="AL395" i="29"/>
  <c r="AK395" i="29"/>
  <c r="AJ395" i="29"/>
  <c r="AI395" i="29"/>
  <c r="AS394" i="29"/>
  <c r="AR394" i="29"/>
  <c r="AQ394" i="29"/>
  <c r="AP394" i="29"/>
  <c r="AO394" i="29"/>
  <c r="AN394" i="29"/>
  <c r="AM394" i="29"/>
  <c r="AL394" i="29"/>
  <c r="AK394" i="29"/>
  <c r="AJ394" i="29"/>
  <c r="AI394" i="29"/>
  <c r="AS393" i="29"/>
  <c r="AR393" i="29"/>
  <c r="AQ393" i="29"/>
  <c r="AP393" i="29"/>
  <c r="AO393" i="29"/>
  <c r="AN393" i="29"/>
  <c r="AM393" i="29"/>
  <c r="AL393" i="29"/>
  <c r="AK393" i="29"/>
  <c r="AJ393" i="29"/>
  <c r="AI393" i="29"/>
  <c r="AS392" i="29"/>
  <c r="AR392" i="29"/>
  <c r="AQ392" i="29"/>
  <c r="AP392" i="29"/>
  <c r="AO392" i="29"/>
  <c r="AN392" i="29"/>
  <c r="AM392" i="29"/>
  <c r="AL392" i="29"/>
  <c r="AK392" i="29"/>
  <c r="AJ392" i="29"/>
  <c r="AI392" i="29"/>
  <c r="AS391" i="29"/>
  <c r="AR391" i="29"/>
  <c r="AQ391" i="29"/>
  <c r="AP391" i="29"/>
  <c r="AO391" i="29"/>
  <c r="AN391" i="29"/>
  <c r="AM391" i="29"/>
  <c r="AL391" i="29"/>
  <c r="AK391" i="29"/>
  <c r="AJ391" i="29"/>
  <c r="AI391" i="29"/>
  <c r="AS390" i="29"/>
  <c r="AR390" i="29"/>
  <c r="AQ390" i="29"/>
  <c r="AP390" i="29"/>
  <c r="AO390" i="29"/>
  <c r="AN390" i="29"/>
  <c r="AM390" i="29"/>
  <c r="AL390" i="29"/>
  <c r="AK390" i="29"/>
  <c r="AJ390" i="29"/>
  <c r="AI390" i="29"/>
  <c r="AS389" i="29"/>
  <c r="AR389" i="29"/>
  <c r="AQ389" i="29"/>
  <c r="AP389" i="29"/>
  <c r="AO389" i="29"/>
  <c r="AN389" i="29"/>
  <c r="AM389" i="29"/>
  <c r="AL389" i="29"/>
  <c r="AK389" i="29"/>
  <c r="AJ389" i="29"/>
  <c r="AI389" i="29"/>
  <c r="AS388" i="29"/>
  <c r="AR388" i="29"/>
  <c r="AQ388" i="29"/>
  <c r="AP388" i="29"/>
  <c r="AO388" i="29"/>
  <c r="AN388" i="29"/>
  <c r="AM388" i="29"/>
  <c r="AL388" i="29"/>
  <c r="AK388" i="29"/>
  <c r="AJ388" i="29"/>
  <c r="AI388" i="29"/>
  <c r="AS387" i="29"/>
  <c r="AR387" i="29"/>
  <c r="AQ387" i="29"/>
  <c r="AP387" i="29"/>
  <c r="AO387" i="29"/>
  <c r="AN387" i="29"/>
  <c r="AM387" i="29"/>
  <c r="AL387" i="29"/>
  <c r="AK387" i="29"/>
  <c r="AJ387" i="29"/>
  <c r="AI387" i="29"/>
  <c r="AS386" i="29"/>
  <c r="AR386" i="29"/>
  <c r="AQ386" i="29"/>
  <c r="AP386" i="29"/>
  <c r="AO386" i="29"/>
  <c r="AN386" i="29"/>
  <c r="AM386" i="29"/>
  <c r="AL386" i="29"/>
  <c r="AK386" i="29"/>
  <c r="AJ386" i="29"/>
  <c r="AI386" i="29"/>
  <c r="AS385" i="29"/>
  <c r="AR385" i="29"/>
  <c r="AQ385" i="29"/>
  <c r="AP385" i="29"/>
  <c r="AO385" i="29"/>
  <c r="AN385" i="29"/>
  <c r="AM385" i="29"/>
  <c r="AL385" i="29"/>
  <c r="AK385" i="29"/>
  <c r="AJ385" i="29"/>
  <c r="AI385" i="29"/>
  <c r="AS384" i="29"/>
  <c r="AR384" i="29"/>
  <c r="AQ384" i="29"/>
  <c r="AP384" i="29"/>
  <c r="AO384" i="29"/>
  <c r="AN384" i="29"/>
  <c r="AM384" i="29"/>
  <c r="AL384" i="29"/>
  <c r="AK384" i="29"/>
  <c r="AJ384" i="29"/>
  <c r="AI384" i="29"/>
  <c r="AS383" i="29"/>
  <c r="AR383" i="29"/>
  <c r="AQ383" i="29"/>
  <c r="AP383" i="29"/>
  <c r="AO383" i="29"/>
  <c r="AN383" i="29"/>
  <c r="AM383" i="29"/>
  <c r="AL383" i="29"/>
  <c r="AK383" i="29"/>
  <c r="AJ383" i="29"/>
  <c r="AI383" i="29"/>
  <c r="AS382" i="29"/>
  <c r="AR382" i="29"/>
  <c r="AQ382" i="29"/>
  <c r="AP382" i="29"/>
  <c r="AO382" i="29"/>
  <c r="AN382" i="29"/>
  <c r="AM382" i="29"/>
  <c r="AL382" i="29"/>
  <c r="AK382" i="29"/>
  <c r="AJ382" i="29"/>
  <c r="AI382" i="29"/>
  <c r="AS381" i="29"/>
  <c r="AR381" i="29"/>
  <c r="AQ381" i="29"/>
  <c r="AP381" i="29"/>
  <c r="AO381" i="29"/>
  <c r="AN381" i="29"/>
  <c r="AM381" i="29"/>
  <c r="AL381" i="29"/>
  <c r="AK381" i="29"/>
  <c r="AJ381" i="29"/>
  <c r="AI381" i="29"/>
  <c r="AS380" i="29"/>
  <c r="AR380" i="29"/>
  <c r="AQ380" i="29"/>
  <c r="AP380" i="29"/>
  <c r="AO380" i="29"/>
  <c r="AN380" i="29"/>
  <c r="AM380" i="29"/>
  <c r="AL380" i="29"/>
  <c r="AK380" i="29"/>
  <c r="AJ380" i="29"/>
  <c r="AI380" i="29"/>
  <c r="AS379" i="29"/>
  <c r="AR379" i="29"/>
  <c r="AQ379" i="29"/>
  <c r="AP379" i="29"/>
  <c r="AO379" i="29"/>
  <c r="AN379" i="29"/>
  <c r="AM379" i="29"/>
  <c r="AL379" i="29"/>
  <c r="AK379" i="29"/>
  <c r="AJ379" i="29"/>
  <c r="AI379" i="29"/>
  <c r="AS378" i="29"/>
  <c r="AR378" i="29"/>
  <c r="AQ378" i="29"/>
  <c r="AP378" i="29"/>
  <c r="AO378" i="29"/>
  <c r="AN378" i="29"/>
  <c r="AM378" i="29"/>
  <c r="AL378" i="29"/>
  <c r="AK378" i="29"/>
  <c r="AJ378" i="29"/>
  <c r="AI378" i="29"/>
  <c r="AS377" i="29"/>
  <c r="AR377" i="29"/>
  <c r="AQ377" i="29"/>
  <c r="AP377" i="29"/>
  <c r="AO377" i="29"/>
  <c r="AN377" i="29"/>
  <c r="AM377" i="29"/>
  <c r="AL377" i="29"/>
  <c r="AK377" i="29"/>
  <c r="AJ377" i="29"/>
  <c r="AI377" i="29"/>
  <c r="AS376" i="29"/>
  <c r="AR376" i="29"/>
  <c r="AQ376" i="29"/>
  <c r="AP376" i="29"/>
  <c r="AO376" i="29"/>
  <c r="AN376" i="29"/>
  <c r="AM376" i="29"/>
  <c r="AL376" i="29"/>
  <c r="AK376" i="29"/>
  <c r="AJ376" i="29"/>
  <c r="AI376" i="29"/>
  <c r="AS375" i="29"/>
  <c r="AR375" i="29"/>
  <c r="AQ375" i="29"/>
  <c r="AP375" i="29"/>
  <c r="AO375" i="29"/>
  <c r="AN375" i="29"/>
  <c r="AM375" i="29"/>
  <c r="AL375" i="29"/>
  <c r="AK375" i="29"/>
  <c r="AJ375" i="29"/>
  <c r="AI375" i="29"/>
  <c r="AS374" i="29"/>
  <c r="AR374" i="29"/>
  <c r="AQ374" i="29"/>
  <c r="AP374" i="29"/>
  <c r="AO374" i="29"/>
  <c r="AN374" i="29"/>
  <c r="AM374" i="29"/>
  <c r="AL374" i="29"/>
  <c r="AK374" i="29"/>
  <c r="AJ374" i="29"/>
  <c r="AI374" i="29"/>
  <c r="AS373" i="29"/>
  <c r="AR373" i="29"/>
  <c r="AQ373" i="29"/>
  <c r="AP373" i="29"/>
  <c r="AO373" i="29"/>
  <c r="AN373" i="29"/>
  <c r="AM373" i="29"/>
  <c r="AL373" i="29"/>
  <c r="AK373" i="29"/>
  <c r="AJ373" i="29"/>
  <c r="AI373" i="29"/>
  <c r="AS372" i="29"/>
  <c r="AR372" i="29"/>
  <c r="AQ372" i="29"/>
  <c r="AP372" i="29"/>
  <c r="AO372" i="29"/>
  <c r="AN372" i="29"/>
  <c r="AM372" i="29"/>
  <c r="AL372" i="29"/>
  <c r="AK372" i="29"/>
  <c r="AJ372" i="29"/>
  <c r="AI372" i="29"/>
  <c r="AS371" i="29"/>
  <c r="AR371" i="29"/>
  <c r="AQ371" i="29"/>
  <c r="AP371" i="29"/>
  <c r="AO371" i="29"/>
  <c r="AN371" i="29"/>
  <c r="AM371" i="29"/>
  <c r="AL371" i="29"/>
  <c r="AK371" i="29"/>
  <c r="AJ371" i="29"/>
  <c r="AI371" i="29"/>
  <c r="AS370" i="29"/>
  <c r="AR370" i="29"/>
  <c r="AQ370" i="29"/>
  <c r="AP370" i="29"/>
  <c r="AO370" i="29"/>
  <c r="AN370" i="29"/>
  <c r="AM370" i="29"/>
  <c r="AL370" i="29"/>
  <c r="AK370" i="29"/>
  <c r="AJ370" i="29"/>
  <c r="AI370" i="29"/>
  <c r="AS369" i="29"/>
  <c r="AR369" i="29"/>
  <c r="AQ369" i="29"/>
  <c r="AP369" i="29"/>
  <c r="AO369" i="29"/>
  <c r="AN369" i="29"/>
  <c r="AM369" i="29"/>
  <c r="AL369" i="29"/>
  <c r="AK369" i="29"/>
  <c r="AJ369" i="29"/>
  <c r="AI369" i="29"/>
  <c r="AS368" i="29"/>
  <c r="AR368" i="29"/>
  <c r="AQ368" i="29"/>
  <c r="AP368" i="29"/>
  <c r="AO368" i="29"/>
  <c r="AN368" i="29"/>
  <c r="AM368" i="29"/>
  <c r="AL368" i="29"/>
  <c r="AK368" i="29"/>
  <c r="AJ368" i="29"/>
  <c r="AI368" i="29"/>
  <c r="AS367" i="29"/>
  <c r="AR367" i="29"/>
  <c r="AQ367" i="29"/>
  <c r="AP367" i="29"/>
  <c r="AO367" i="29"/>
  <c r="AN367" i="29"/>
  <c r="AM367" i="29"/>
  <c r="AL367" i="29"/>
  <c r="AK367" i="29"/>
  <c r="AJ367" i="29"/>
  <c r="AI367" i="29"/>
  <c r="AS366" i="29"/>
  <c r="AR366" i="29"/>
  <c r="AQ366" i="29"/>
  <c r="AP366" i="29"/>
  <c r="AO366" i="29"/>
  <c r="AN366" i="29"/>
  <c r="AM366" i="29"/>
  <c r="AL366" i="29"/>
  <c r="AK366" i="29"/>
  <c r="AJ366" i="29"/>
  <c r="AI366" i="29"/>
  <c r="AS365" i="29"/>
  <c r="AR365" i="29"/>
  <c r="AQ365" i="29"/>
  <c r="AP365" i="29"/>
  <c r="AO365" i="29"/>
  <c r="AN365" i="29"/>
  <c r="AM365" i="29"/>
  <c r="AL365" i="29"/>
  <c r="AK365" i="29"/>
  <c r="AJ365" i="29"/>
  <c r="AI365" i="29"/>
  <c r="AS364" i="29"/>
  <c r="AR364" i="29"/>
  <c r="AQ364" i="29"/>
  <c r="AP364" i="29"/>
  <c r="AO364" i="29"/>
  <c r="AN364" i="29"/>
  <c r="AM364" i="29"/>
  <c r="AL364" i="29"/>
  <c r="AK364" i="29"/>
  <c r="AJ364" i="29"/>
  <c r="AI364" i="29"/>
  <c r="AS363" i="29"/>
  <c r="AR363" i="29"/>
  <c r="AQ363" i="29"/>
  <c r="AP363" i="29"/>
  <c r="AO363" i="29"/>
  <c r="AN363" i="29"/>
  <c r="AM363" i="29"/>
  <c r="AL363" i="29"/>
  <c r="AK363" i="29"/>
  <c r="AJ363" i="29"/>
  <c r="AI363" i="29"/>
  <c r="AS362" i="29"/>
  <c r="AR362" i="29"/>
  <c r="AQ362" i="29"/>
  <c r="AP362" i="29"/>
  <c r="AO362" i="29"/>
  <c r="AN362" i="29"/>
  <c r="AM362" i="29"/>
  <c r="AL362" i="29"/>
  <c r="AK362" i="29"/>
  <c r="AJ362" i="29"/>
  <c r="AI362" i="29"/>
  <c r="AS361" i="29"/>
  <c r="AR361" i="29"/>
  <c r="AQ361" i="29"/>
  <c r="AP361" i="29"/>
  <c r="AO361" i="29"/>
  <c r="AN361" i="29"/>
  <c r="AM361" i="29"/>
  <c r="AL361" i="29"/>
  <c r="AK361" i="29"/>
  <c r="AJ361" i="29"/>
  <c r="AI361" i="29"/>
  <c r="AS360" i="29"/>
  <c r="AR360" i="29"/>
  <c r="AQ360" i="29"/>
  <c r="AP360" i="29"/>
  <c r="AO360" i="29"/>
  <c r="AN360" i="29"/>
  <c r="AM360" i="29"/>
  <c r="AL360" i="29"/>
  <c r="AK360" i="29"/>
  <c r="AJ360" i="29"/>
  <c r="AI360" i="29"/>
  <c r="AS359" i="29"/>
  <c r="AR359" i="29"/>
  <c r="AQ359" i="29"/>
  <c r="AP359" i="29"/>
  <c r="AO359" i="29"/>
  <c r="AN359" i="29"/>
  <c r="AM359" i="29"/>
  <c r="AL359" i="29"/>
  <c r="AK359" i="29"/>
  <c r="AJ359" i="29"/>
  <c r="AI359" i="29"/>
  <c r="AS358" i="29"/>
  <c r="AR358" i="29"/>
  <c r="AQ358" i="29"/>
  <c r="AP358" i="29"/>
  <c r="AO358" i="29"/>
  <c r="AN358" i="29"/>
  <c r="AM358" i="29"/>
  <c r="AL358" i="29"/>
  <c r="AK358" i="29"/>
  <c r="AJ358" i="29"/>
  <c r="AI358" i="29"/>
  <c r="AS357" i="29"/>
  <c r="AR357" i="29"/>
  <c r="AQ357" i="29"/>
  <c r="AP357" i="29"/>
  <c r="AO357" i="29"/>
  <c r="AN357" i="29"/>
  <c r="AM357" i="29"/>
  <c r="AL357" i="29"/>
  <c r="AK357" i="29"/>
  <c r="AJ357" i="29"/>
  <c r="AI357" i="29"/>
  <c r="AS356" i="29"/>
  <c r="AR356" i="29"/>
  <c r="AQ356" i="29"/>
  <c r="AP356" i="29"/>
  <c r="AO356" i="29"/>
  <c r="AN356" i="29"/>
  <c r="AM356" i="29"/>
  <c r="AL356" i="29"/>
  <c r="AK356" i="29"/>
  <c r="AJ356" i="29"/>
  <c r="AI356" i="29"/>
  <c r="AS355" i="29"/>
  <c r="AR355" i="29"/>
  <c r="AQ355" i="29"/>
  <c r="AP355" i="29"/>
  <c r="AO355" i="29"/>
  <c r="AN355" i="29"/>
  <c r="AM355" i="29"/>
  <c r="AL355" i="29"/>
  <c r="AK355" i="29"/>
  <c r="AJ355" i="29"/>
  <c r="AI355" i="29"/>
  <c r="AS354" i="29"/>
  <c r="AR354" i="29"/>
  <c r="AQ354" i="29"/>
  <c r="AP354" i="29"/>
  <c r="AO354" i="29"/>
  <c r="AN354" i="29"/>
  <c r="AM354" i="29"/>
  <c r="AL354" i="29"/>
  <c r="AK354" i="29"/>
  <c r="AJ354" i="29"/>
  <c r="AI354" i="29"/>
  <c r="AS353" i="29"/>
  <c r="AR353" i="29"/>
  <c r="AQ353" i="29"/>
  <c r="AP353" i="29"/>
  <c r="AO353" i="29"/>
  <c r="AN353" i="29"/>
  <c r="AM353" i="29"/>
  <c r="AL353" i="29"/>
  <c r="AK353" i="29"/>
  <c r="AJ353" i="29"/>
  <c r="AI353" i="29"/>
  <c r="AS352" i="29"/>
  <c r="AR352" i="29"/>
  <c r="AQ352" i="29"/>
  <c r="AP352" i="29"/>
  <c r="AO352" i="29"/>
  <c r="AN352" i="29"/>
  <c r="AM352" i="29"/>
  <c r="AL352" i="29"/>
  <c r="AK352" i="29"/>
  <c r="AJ352" i="29"/>
  <c r="AI352" i="29"/>
  <c r="AS351" i="29"/>
  <c r="AR351" i="29"/>
  <c r="AQ351" i="29"/>
  <c r="AP351" i="29"/>
  <c r="AO351" i="29"/>
  <c r="AN351" i="29"/>
  <c r="AM351" i="29"/>
  <c r="AL351" i="29"/>
  <c r="AK351" i="29"/>
  <c r="AJ351" i="29"/>
  <c r="AI351" i="29"/>
  <c r="AS350" i="29"/>
  <c r="AR350" i="29"/>
  <c r="AQ350" i="29"/>
  <c r="AP350" i="29"/>
  <c r="AO350" i="29"/>
  <c r="AN350" i="29"/>
  <c r="AM350" i="29"/>
  <c r="AL350" i="29"/>
  <c r="AK350" i="29"/>
  <c r="AJ350" i="29"/>
  <c r="AI350" i="29"/>
  <c r="AS349" i="29"/>
  <c r="AR349" i="29"/>
  <c r="AQ349" i="29"/>
  <c r="AP349" i="29"/>
  <c r="AO349" i="29"/>
  <c r="AN349" i="29"/>
  <c r="AM349" i="29"/>
  <c r="AL349" i="29"/>
  <c r="AK349" i="29"/>
  <c r="AJ349" i="29"/>
  <c r="AI349" i="29"/>
  <c r="AS348" i="29"/>
  <c r="AR348" i="29"/>
  <c r="AQ348" i="29"/>
  <c r="AP348" i="29"/>
  <c r="AO348" i="29"/>
  <c r="AN348" i="29"/>
  <c r="AM348" i="29"/>
  <c r="AL348" i="29"/>
  <c r="AK348" i="29"/>
  <c r="AJ348" i="29"/>
  <c r="AI348" i="29"/>
  <c r="AS347" i="29"/>
  <c r="AR347" i="29"/>
  <c r="AQ347" i="29"/>
  <c r="AP347" i="29"/>
  <c r="AO347" i="29"/>
  <c r="AN347" i="29"/>
  <c r="AM347" i="29"/>
  <c r="AL347" i="29"/>
  <c r="AK347" i="29"/>
  <c r="AJ347" i="29"/>
  <c r="AI347" i="29"/>
  <c r="AS346" i="29"/>
  <c r="AR346" i="29"/>
  <c r="AQ346" i="29"/>
  <c r="AP346" i="29"/>
  <c r="AO346" i="29"/>
  <c r="AN346" i="29"/>
  <c r="AM346" i="29"/>
  <c r="AL346" i="29"/>
  <c r="AK346" i="29"/>
  <c r="AJ346" i="29"/>
  <c r="AI346" i="29"/>
  <c r="AS345" i="29"/>
  <c r="AR345" i="29"/>
  <c r="AQ345" i="29"/>
  <c r="AP345" i="29"/>
  <c r="AO345" i="29"/>
  <c r="AN345" i="29"/>
  <c r="AM345" i="29"/>
  <c r="AL345" i="29"/>
  <c r="AK345" i="29"/>
  <c r="AJ345" i="29"/>
  <c r="AI345" i="29"/>
  <c r="AS344" i="29"/>
  <c r="AR344" i="29"/>
  <c r="AQ344" i="29"/>
  <c r="AP344" i="29"/>
  <c r="AO344" i="29"/>
  <c r="AN344" i="29"/>
  <c r="AM344" i="29"/>
  <c r="AL344" i="29"/>
  <c r="AK344" i="29"/>
  <c r="AJ344" i="29"/>
  <c r="AI344" i="29"/>
  <c r="AS343" i="29"/>
  <c r="AR343" i="29"/>
  <c r="AQ343" i="29"/>
  <c r="AP343" i="29"/>
  <c r="AO343" i="29"/>
  <c r="AN343" i="29"/>
  <c r="AM343" i="29"/>
  <c r="AL343" i="29"/>
  <c r="AK343" i="29"/>
  <c r="AJ343" i="29"/>
  <c r="AI343" i="29"/>
  <c r="AS342" i="29"/>
  <c r="AR342" i="29"/>
  <c r="AQ342" i="29"/>
  <c r="AP342" i="29"/>
  <c r="AO342" i="29"/>
  <c r="AN342" i="29"/>
  <c r="AM342" i="29"/>
  <c r="AL342" i="29"/>
  <c r="AK342" i="29"/>
  <c r="AJ342" i="29"/>
  <c r="AI342" i="29"/>
  <c r="AS341" i="29"/>
  <c r="AR341" i="29"/>
  <c r="AQ341" i="29"/>
  <c r="AP341" i="29"/>
  <c r="AO341" i="29"/>
  <c r="AN341" i="29"/>
  <c r="AM341" i="29"/>
  <c r="AL341" i="29"/>
  <c r="AK341" i="29"/>
  <c r="AJ341" i="29"/>
  <c r="AI341" i="29"/>
  <c r="AS340" i="29"/>
  <c r="AR340" i="29"/>
  <c r="AQ340" i="29"/>
  <c r="AP340" i="29"/>
  <c r="AO340" i="29"/>
  <c r="AN340" i="29"/>
  <c r="AM340" i="29"/>
  <c r="AL340" i="29"/>
  <c r="AK340" i="29"/>
  <c r="AJ340" i="29"/>
  <c r="AI340" i="29"/>
  <c r="AS339" i="29"/>
  <c r="AR339" i="29"/>
  <c r="AQ339" i="29"/>
  <c r="AP339" i="29"/>
  <c r="AO339" i="29"/>
  <c r="AN339" i="29"/>
  <c r="AM339" i="29"/>
  <c r="AL339" i="29"/>
  <c r="AK339" i="29"/>
  <c r="AJ339" i="29"/>
  <c r="AI339" i="29"/>
  <c r="AS338" i="29"/>
  <c r="AR338" i="29"/>
  <c r="AQ338" i="29"/>
  <c r="AP338" i="29"/>
  <c r="AO338" i="29"/>
  <c r="AN338" i="29"/>
  <c r="AM338" i="29"/>
  <c r="AL338" i="29"/>
  <c r="AK338" i="29"/>
  <c r="AJ338" i="29"/>
  <c r="AI338" i="29"/>
  <c r="AS337" i="29"/>
  <c r="AR337" i="29"/>
  <c r="AQ337" i="29"/>
  <c r="AP337" i="29"/>
  <c r="AO337" i="29"/>
  <c r="AN337" i="29"/>
  <c r="AM337" i="29"/>
  <c r="AL337" i="29"/>
  <c r="AK337" i="29"/>
  <c r="AJ337" i="29"/>
  <c r="AI337" i="29"/>
  <c r="AS336" i="29"/>
  <c r="AR336" i="29"/>
  <c r="AQ336" i="29"/>
  <c r="AP336" i="29"/>
  <c r="AO336" i="29"/>
  <c r="AN336" i="29"/>
  <c r="AM336" i="29"/>
  <c r="AL336" i="29"/>
  <c r="AK336" i="29"/>
  <c r="AJ336" i="29"/>
  <c r="AI336" i="29"/>
  <c r="AS335" i="29"/>
  <c r="AR335" i="29"/>
  <c r="AQ335" i="29"/>
  <c r="AP335" i="29"/>
  <c r="AO335" i="29"/>
  <c r="AN335" i="29"/>
  <c r="AM335" i="29"/>
  <c r="AL335" i="29"/>
  <c r="AK335" i="29"/>
  <c r="AJ335" i="29"/>
  <c r="AI335" i="29"/>
  <c r="AS334" i="29"/>
  <c r="AR334" i="29"/>
  <c r="AQ334" i="29"/>
  <c r="AP334" i="29"/>
  <c r="AO334" i="29"/>
  <c r="AN334" i="29"/>
  <c r="AM334" i="29"/>
  <c r="AL334" i="29"/>
  <c r="AK334" i="29"/>
  <c r="AJ334" i="29"/>
  <c r="AI334" i="29"/>
  <c r="AS333" i="29"/>
  <c r="AR333" i="29"/>
  <c r="AQ333" i="29"/>
  <c r="AP333" i="29"/>
  <c r="AO333" i="29"/>
  <c r="AN333" i="29"/>
  <c r="AM333" i="29"/>
  <c r="AL333" i="29"/>
  <c r="AK333" i="29"/>
  <c r="AJ333" i="29"/>
  <c r="AI333" i="29"/>
  <c r="AS332" i="29"/>
  <c r="AR332" i="29"/>
  <c r="AQ332" i="29"/>
  <c r="AP332" i="29"/>
  <c r="AO332" i="29"/>
  <c r="AN332" i="29"/>
  <c r="AM332" i="29"/>
  <c r="AL332" i="29"/>
  <c r="AK332" i="29"/>
  <c r="AJ332" i="29"/>
  <c r="AI332" i="29"/>
  <c r="AS331" i="29"/>
  <c r="AR331" i="29"/>
  <c r="AQ331" i="29"/>
  <c r="AP331" i="29"/>
  <c r="AO331" i="29"/>
  <c r="AN331" i="29"/>
  <c r="AM331" i="29"/>
  <c r="AL331" i="29"/>
  <c r="AK331" i="29"/>
  <c r="AJ331" i="29"/>
  <c r="AI331" i="29"/>
  <c r="AS330" i="29"/>
  <c r="AR330" i="29"/>
  <c r="AQ330" i="29"/>
  <c r="AP330" i="29"/>
  <c r="AO330" i="29"/>
  <c r="AN330" i="29"/>
  <c r="AM330" i="29"/>
  <c r="AL330" i="29"/>
  <c r="AK330" i="29"/>
  <c r="AJ330" i="29"/>
  <c r="AI330" i="29"/>
  <c r="AS329" i="29"/>
  <c r="AR329" i="29"/>
  <c r="AQ329" i="29"/>
  <c r="AP329" i="29"/>
  <c r="AO329" i="29"/>
  <c r="AN329" i="29"/>
  <c r="AM329" i="29"/>
  <c r="AL329" i="29"/>
  <c r="AK329" i="29"/>
  <c r="AJ329" i="29"/>
  <c r="AI329" i="29"/>
  <c r="AS328" i="29"/>
  <c r="AR328" i="29"/>
  <c r="AQ328" i="29"/>
  <c r="AP328" i="29"/>
  <c r="AO328" i="29"/>
  <c r="AN328" i="29"/>
  <c r="AM328" i="29"/>
  <c r="AL328" i="29"/>
  <c r="AK328" i="29"/>
  <c r="AJ328" i="29"/>
  <c r="AI328" i="29"/>
  <c r="AS327" i="29"/>
  <c r="AR327" i="29"/>
  <c r="AQ327" i="29"/>
  <c r="AP327" i="29"/>
  <c r="AO327" i="29"/>
  <c r="AN327" i="29"/>
  <c r="AM327" i="29"/>
  <c r="AL327" i="29"/>
  <c r="AK327" i="29"/>
  <c r="AJ327" i="29"/>
  <c r="AI327" i="29"/>
  <c r="AS326" i="29"/>
  <c r="AR326" i="29"/>
  <c r="AQ326" i="29"/>
  <c r="AP326" i="29"/>
  <c r="AO326" i="29"/>
  <c r="AN326" i="29"/>
  <c r="AM326" i="29"/>
  <c r="AL326" i="29"/>
  <c r="AK326" i="29"/>
  <c r="AJ326" i="29"/>
  <c r="AI326" i="29"/>
  <c r="AS325" i="29"/>
  <c r="AR325" i="29"/>
  <c r="AQ325" i="29"/>
  <c r="AP325" i="29"/>
  <c r="AO325" i="29"/>
  <c r="AN325" i="29"/>
  <c r="AM325" i="29"/>
  <c r="AL325" i="29"/>
  <c r="AK325" i="29"/>
  <c r="AJ325" i="29"/>
  <c r="AI325" i="29"/>
  <c r="AS324" i="29"/>
  <c r="AR324" i="29"/>
  <c r="AQ324" i="29"/>
  <c r="AP324" i="29"/>
  <c r="AO324" i="29"/>
  <c r="AN324" i="29"/>
  <c r="AM324" i="29"/>
  <c r="AL324" i="29"/>
  <c r="AK324" i="29"/>
  <c r="AJ324" i="29"/>
  <c r="AI324" i="29"/>
  <c r="AS323" i="29"/>
  <c r="AR323" i="29"/>
  <c r="AQ323" i="29"/>
  <c r="AP323" i="29"/>
  <c r="AO323" i="29"/>
  <c r="AN323" i="29"/>
  <c r="AM323" i="29"/>
  <c r="AL323" i="29"/>
  <c r="AK323" i="29"/>
  <c r="AJ323" i="29"/>
  <c r="AI323" i="29"/>
  <c r="AS322" i="29"/>
  <c r="AR322" i="29"/>
  <c r="AQ322" i="29"/>
  <c r="AP322" i="29"/>
  <c r="AO322" i="29"/>
  <c r="AN322" i="29"/>
  <c r="AM322" i="29"/>
  <c r="AL322" i="29"/>
  <c r="AK322" i="29"/>
  <c r="AJ322" i="29"/>
  <c r="AI322" i="29"/>
  <c r="AS321" i="29"/>
  <c r="AR321" i="29"/>
  <c r="AQ321" i="29"/>
  <c r="AP321" i="29"/>
  <c r="AO321" i="29"/>
  <c r="AN321" i="29"/>
  <c r="AM321" i="29"/>
  <c r="AL321" i="29"/>
  <c r="AK321" i="29"/>
  <c r="AJ321" i="29"/>
  <c r="AI321" i="29"/>
  <c r="AS320" i="29"/>
  <c r="AR320" i="29"/>
  <c r="AQ320" i="29"/>
  <c r="AP320" i="29"/>
  <c r="AO320" i="29"/>
  <c r="AN320" i="29"/>
  <c r="AM320" i="29"/>
  <c r="AL320" i="29"/>
  <c r="AK320" i="29"/>
  <c r="AJ320" i="29"/>
  <c r="AI320" i="29"/>
  <c r="AS319" i="29"/>
  <c r="AR319" i="29"/>
  <c r="AQ319" i="29"/>
  <c r="AP319" i="29"/>
  <c r="AO319" i="29"/>
  <c r="AN319" i="29"/>
  <c r="AM319" i="29"/>
  <c r="AL319" i="29"/>
  <c r="AK319" i="29"/>
  <c r="AJ319" i="29"/>
  <c r="AI319" i="29"/>
  <c r="AS318" i="29"/>
  <c r="AR318" i="29"/>
  <c r="AQ318" i="29"/>
  <c r="AP318" i="29"/>
  <c r="AO318" i="29"/>
  <c r="AN318" i="29"/>
  <c r="AM318" i="29"/>
  <c r="AL318" i="29"/>
  <c r="AK318" i="29"/>
  <c r="AJ318" i="29"/>
  <c r="AI318" i="29"/>
  <c r="AS317" i="29"/>
  <c r="AR317" i="29"/>
  <c r="AQ317" i="29"/>
  <c r="AP317" i="29"/>
  <c r="AO317" i="29"/>
  <c r="AN317" i="29"/>
  <c r="AM317" i="29"/>
  <c r="AL317" i="29"/>
  <c r="AK317" i="29"/>
  <c r="AJ317" i="29"/>
  <c r="AI317" i="29"/>
  <c r="AS316" i="29"/>
  <c r="AR316" i="29"/>
  <c r="AQ316" i="29"/>
  <c r="AP316" i="29"/>
  <c r="AO316" i="29"/>
  <c r="AN316" i="29"/>
  <c r="AM316" i="29"/>
  <c r="AL316" i="29"/>
  <c r="AK316" i="29"/>
  <c r="AJ316" i="29"/>
  <c r="AI316" i="29"/>
  <c r="AS315" i="29"/>
  <c r="AR315" i="29"/>
  <c r="AQ315" i="29"/>
  <c r="AP315" i="29"/>
  <c r="AO315" i="29"/>
  <c r="AN315" i="29"/>
  <c r="AM315" i="29"/>
  <c r="AL315" i="29"/>
  <c r="AK315" i="29"/>
  <c r="AJ315" i="29"/>
  <c r="AI315" i="29"/>
  <c r="AS314" i="29"/>
  <c r="AR314" i="29"/>
  <c r="AQ314" i="29"/>
  <c r="AP314" i="29"/>
  <c r="AO314" i="29"/>
  <c r="AN314" i="29"/>
  <c r="AM314" i="29"/>
  <c r="AL314" i="29"/>
  <c r="AK314" i="29"/>
  <c r="AJ314" i="29"/>
  <c r="AI314" i="29"/>
  <c r="AS313" i="29"/>
  <c r="AR313" i="29"/>
  <c r="AQ313" i="29"/>
  <c r="AP313" i="29"/>
  <c r="AO313" i="29"/>
  <c r="AN313" i="29"/>
  <c r="AM313" i="29"/>
  <c r="AL313" i="29"/>
  <c r="AK313" i="29"/>
  <c r="AJ313" i="29"/>
  <c r="AI313" i="29"/>
  <c r="AS312" i="29"/>
  <c r="AR312" i="29"/>
  <c r="AQ312" i="29"/>
  <c r="AP312" i="29"/>
  <c r="AO312" i="29"/>
  <c r="AN312" i="29"/>
  <c r="AM312" i="29"/>
  <c r="AL312" i="29"/>
  <c r="AK312" i="29"/>
  <c r="AJ312" i="29"/>
  <c r="AI312" i="29"/>
  <c r="AS311" i="29"/>
  <c r="AR311" i="29"/>
  <c r="AQ311" i="29"/>
  <c r="AP311" i="29"/>
  <c r="AO311" i="29"/>
  <c r="AN311" i="29"/>
  <c r="AM311" i="29"/>
  <c r="AL311" i="29"/>
  <c r="AK311" i="29"/>
  <c r="AJ311" i="29"/>
  <c r="AI311" i="29"/>
  <c r="AS310" i="29"/>
  <c r="AR310" i="29"/>
  <c r="AQ310" i="29"/>
  <c r="AP310" i="29"/>
  <c r="AO310" i="29"/>
  <c r="AN310" i="29"/>
  <c r="AM310" i="29"/>
  <c r="AL310" i="29"/>
  <c r="AK310" i="29"/>
  <c r="AJ310" i="29"/>
  <c r="AI310" i="29"/>
  <c r="AS309" i="29"/>
  <c r="AR309" i="29"/>
  <c r="AQ309" i="29"/>
  <c r="AP309" i="29"/>
  <c r="AO309" i="29"/>
  <c r="AN309" i="29"/>
  <c r="AM309" i="29"/>
  <c r="AL309" i="29"/>
  <c r="AK309" i="29"/>
  <c r="AJ309" i="29"/>
  <c r="AI309" i="29"/>
  <c r="AS308" i="29"/>
  <c r="AR308" i="29"/>
  <c r="AQ308" i="29"/>
  <c r="AP308" i="29"/>
  <c r="AO308" i="29"/>
  <c r="AN308" i="29"/>
  <c r="AM308" i="29"/>
  <c r="AL308" i="29"/>
  <c r="AK308" i="29"/>
  <c r="AJ308" i="29"/>
  <c r="AI308" i="29"/>
  <c r="AS307" i="29"/>
  <c r="AR307" i="29"/>
  <c r="AQ307" i="29"/>
  <c r="AP307" i="29"/>
  <c r="AO307" i="29"/>
  <c r="AN307" i="29"/>
  <c r="AM307" i="29"/>
  <c r="AL307" i="29"/>
  <c r="AK307" i="29"/>
  <c r="AJ307" i="29"/>
  <c r="AI307" i="29"/>
  <c r="AS306" i="29"/>
  <c r="AR306" i="29"/>
  <c r="AQ306" i="29"/>
  <c r="AP306" i="29"/>
  <c r="AO306" i="29"/>
  <c r="AN306" i="29"/>
  <c r="AM306" i="29"/>
  <c r="AL306" i="29"/>
  <c r="AK306" i="29"/>
  <c r="AJ306" i="29"/>
  <c r="AI306" i="29"/>
  <c r="AS305" i="29"/>
  <c r="AR305" i="29"/>
  <c r="AQ305" i="29"/>
  <c r="AP305" i="29"/>
  <c r="AO305" i="29"/>
  <c r="AN305" i="29"/>
  <c r="AM305" i="29"/>
  <c r="AL305" i="29"/>
  <c r="AK305" i="29"/>
  <c r="AJ305" i="29"/>
  <c r="AI305" i="29"/>
  <c r="AS304" i="29"/>
  <c r="AR304" i="29"/>
  <c r="AQ304" i="29"/>
  <c r="AP304" i="29"/>
  <c r="AO304" i="29"/>
  <c r="AN304" i="29"/>
  <c r="AM304" i="29"/>
  <c r="AL304" i="29"/>
  <c r="AK304" i="29"/>
  <c r="AJ304" i="29"/>
  <c r="AI304" i="29"/>
  <c r="AS303" i="29"/>
  <c r="AR303" i="29"/>
  <c r="AQ303" i="29"/>
  <c r="AP303" i="29"/>
  <c r="AO303" i="29"/>
  <c r="AN303" i="29"/>
  <c r="AM303" i="29"/>
  <c r="AL303" i="29"/>
  <c r="AK303" i="29"/>
  <c r="AJ303" i="29"/>
  <c r="AI303" i="29"/>
  <c r="AS302" i="29"/>
  <c r="AR302" i="29"/>
  <c r="AQ302" i="29"/>
  <c r="AP302" i="29"/>
  <c r="AO302" i="29"/>
  <c r="AN302" i="29"/>
  <c r="AM302" i="29"/>
  <c r="AL302" i="29"/>
  <c r="AK302" i="29"/>
  <c r="AJ302" i="29"/>
  <c r="AI302" i="29"/>
  <c r="AS301" i="29"/>
  <c r="AR301" i="29"/>
  <c r="AQ301" i="29"/>
  <c r="AP301" i="29"/>
  <c r="AO301" i="29"/>
  <c r="AN301" i="29"/>
  <c r="AM301" i="29"/>
  <c r="AL301" i="29"/>
  <c r="AK301" i="29"/>
  <c r="AJ301" i="29"/>
  <c r="AI301" i="29"/>
  <c r="AS300" i="29"/>
  <c r="AR300" i="29"/>
  <c r="AQ300" i="29"/>
  <c r="AP300" i="29"/>
  <c r="AO300" i="29"/>
  <c r="AN300" i="29"/>
  <c r="AM300" i="29"/>
  <c r="AL300" i="29"/>
  <c r="AK300" i="29"/>
  <c r="AJ300" i="29"/>
  <c r="AI300" i="29"/>
  <c r="AS299" i="29"/>
  <c r="AR299" i="29"/>
  <c r="AQ299" i="29"/>
  <c r="AP299" i="29"/>
  <c r="AO299" i="29"/>
  <c r="AN299" i="29"/>
  <c r="AM299" i="29"/>
  <c r="AL299" i="29"/>
  <c r="AK299" i="29"/>
  <c r="AJ299" i="29"/>
  <c r="AI299" i="29"/>
  <c r="AS298" i="29"/>
  <c r="AR298" i="29"/>
  <c r="AQ298" i="29"/>
  <c r="AP298" i="29"/>
  <c r="AO298" i="29"/>
  <c r="AN298" i="29"/>
  <c r="AM298" i="29"/>
  <c r="AL298" i="29"/>
  <c r="AK298" i="29"/>
  <c r="AJ298" i="29"/>
  <c r="AI298" i="29"/>
  <c r="AS297" i="29"/>
  <c r="AR297" i="29"/>
  <c r="AQ297" i="29"/>
  <c r="AP297" i="29"/>
  <c r="AO297" i="29"/>
  <c r="AN297" i="29"/>
  <c r="AM297" i="29"/>
  <c r="AL297" i="29"/>
  <c r="AK297" i="29"/>
  <c r="AJ297" i="29"/>
  <c r="AI297" i="29"/>
  <c r="AS296" i="29"/>
  <c r="AR296" i="29"/>
  <c r="AQ296" i="29"/>
  <c r="AP296" i="29"/>
  <c r="AO296" i="29"/>
  <c r="AN296" i="29"/>
  <c r="AM296" i="29"/>
  <c r="AL296" i="29"/>
  <c r="AK296" i="29"/>
  <c r="AJ296" i="29"/>
  <c r="AI296" i="29"/>
  <c r="AS295" i="29"/>
  <c r="AR295" i="29"/>
  <c r="AQ295" i="29"/>
  <c r="AP295" i="29"/>
  <c r="AO295" i="29"/>
  <c r="AN295" i="29"/>
  <c r="AM295" i="29"/>
  <c r="AL295" i="29"/>
  <c r="AK295" i="29"/>
  <c r="AJ295" i="29"/>
  <c r="AI295" i="29"/>
  <c r="AS294" i="29"/>
  <c r="AR294" i="29"/>
  <c r="AQ294" i="29"/>
  <c r="AP294" i="29"/>
  <c r="AO294" i="29"/>
  <c r="AN294" i="29"/>
  <c r="AM294" i="29"/>
  <c r="AL294" i="29"/>
  <c r="AK294" i="29"/>
  <c r="AJ294" i="29"/>
  <c r="AI294" i="29"/>
  <c r="AS293" i="29"/>
  <c r="AR293" i="29"/>
  <c r="AQ293" i="29"/>
  <c r="AP293" i="29"/>
  <c r="AO293" i="29"/>
  <c r="AN293" i="29"/>
  <c r="AM293" i="29"/>
  <c r="AL293" i="29"/>
  <c r="AK293" i="29"/>
  <c r="AJ293" i="29"/>
  <c r="AI293" i="29"/>
  <c r="AS292" i="29"/>
  <c r="AR292" i="29"/>
  <c r="AQ292" i="29"/>
  <c r="AP292" i="29"/>
  <c r="AO292" i="29"/>
  <c r="AN292" i="29"/>
  <c r="AM292" i="29"/>
  <c r="AL292" i="29"/>
  <c r="AK292" i="29"/>
  <c r="AJ292" i="29"/>
  <c r="AI292" i="29"/>
  <c r="AS291" i="29"/>
  <c r="AR291" i="29"/>
  <c r="AQ291" i="29"/>
  <c r="AP291" i="29"/>
  <c r="AO291" i="29"/>
  <c r="AN291" i="29"/>
  <c r="AM291" i="29"/>
  <c r="AL291" i="29"/>
  <c r="AK291" i="29"/>
  <c r="AJ291" i="29"/>
  <c r="AI291" i="29"/>
  <c r="AS290" i="29"/>
  <c r="AR290" i="29"/>
  <c r="AQ290" i="29"/>
  <c r="AP290" i="29"/>
  <c r="AO290" i="29"/>
  <c r="AN290" i="29"/>
  <c r="AM290" i="29"/>
  <c r="AL290" i="29"/>
  <c r="AK290" i="29"/>
  <c r="AJ290" i="29"/>
  <c r="AI290" i="29"/>
  <c r="AS289" i="29"/>
  <c r="AR289" i="29"/>
  <c r="AQ289" i="29"/>
  <c r="AP289" i="29"/>
  <c r="AO289" i="29"/>
  <c r="AN289" i="29"/>
  <c r="AM289" i="29"/>
  <c r="AL289" i="29"/>
  <c r="AK289" i="29"/>
  <c r="AJ289" i="29"/>
  <c r="AI289" i="29"/>
  <c r="AS288" i="29"/>
  <c r="AR288" i="29"/>
  <c r="AQ288" i="29"/>
  <c r="AP288" i="29"/>
  <c r="AO288" i="29"/>
  <c r="AN288" i="29"/>
  <c r="AM288" i="29"/>
  <c r="AL288" i="29"/>
  <c r="AK288" i="29"/>
  <c r="AJ288" i="29"/>
  <c r="AI288" i="29"/>
  <c r="AS287" i="29"/>
  <c r="AR287" i="29"/>
  <c r="AQ287" i="29"/>
  <c r="AP287" i="29"/>
  <c r="AO287" i="29"/>
  <c r="AN287" i="29"/>
  <c r="AM287" i="29"/>
  <c r="AL287" i="29"/>
  <c r="AK287" i="29"/>
  <c r="AJ287" i="29"/>
  <c r="AI287" i="29"/>
  <c r="AS286" i="29"/>
  <c r="AR286" i="29"/>
  <c r="AQ286" i="29"/>
  <c r="AP286" i="29"/>
  <c r="AO286" i="29"/>
  <c r="AN286" i="29"/>
  <c r="AM286" i="29"/>
  <c r="AL286" i="29"/>
  <c r="AK286" i="29"/>
  <c r="AJ286" i="29"/>
  <c r="AI286" i="29"/>
  <c r="AS285" i="29"/>
  <c r="AR285" i="29"/>
  <c r="AQ285" i="29"/>
  <c r="AP285" i="29"/>
  <c r="AO285" i="29"/>
  <c r="AN285" i="29"/>
  <c r="AM285" i="29"/>
  <c r="AL285" i="29"/>
  <c r="AK285" i="29"/>
  <c r="AJ285" i="29"/>
  <c r="AI285" i="29"/>
  <c r="AS284" i="29"/>
  <c r="AR284" i="29"/>
  <c r="AQ284" i="29"/>
  <c r="AP284" i="29"/>
  <c r="AO284" i="29"/>
  <c r="AN284" i="29"/>
  <c r="AM284" i="29"/>
  <c r="AL284" i="29"/>
  <c r="AK284" i="29"/>
  <c r="AJ284" i="29"/>
  <c r="AI284" i="29"/>
  <c r="AS283" i="29"/>
  <c r="AR283" i="29"/>
  <c r="AQ283" i="29"/>
  <c r="AP283" i="29"/>
  <c r="AO283" i="29"/>
  <c r="AN283" i="29"/>
  <c r="AM283" i="29"/>
  <c r="AL283" i="29"/>
  <c r="AK283" i="29"/>
  <c r="AJ283" i="29"/>
  <c r="AI283" i="29"/>
  <c r="AS282" i="29"/>
  <c r="AR282" i="29"/>
  <c r="AQ282" i="29"/>
  <c r="AP282" i="29"/>
  <c r="AO282" i="29"/>
  <c r="AN282" i="29"/>
  <c r="AM282" i="29"/>
  <c r="AL282" i="29"/>
  <c r="AK282" i="29"/>
  <c r="AJ282" i="29"/>
  <c r="AI282" i="29"/>
  <c r="AS281" i="29"/>
  <c r="AR281" i="29"/>
  <c r="AQ281" i="29"/>
  <c r="AP281" i="29"/>
  <c r="AO281" i="29"/>
  <c r="AN281" i="29"/>
  <c r="AM281" i="29"/>
  <c r="AL281" i="29"/>
  <c r="AK281" i="29"/>
  <c r="AJ281" i="29"/>
  <c r="AI281" i="29"/>
  <c r="AS280" i="29"/>
  <c r="AR280" i="29"/>
  <c r="AQ280" i="29"/>
  <c r="AP280" i="29"/>
  <c r="AO280" i="29"/>
  <c r="AN280" i="29"/>
  <c r="AM280" i="29"/>
  <c r="AL280" i="29"/>
  <c r="AK280" i="29"/>
  <c r="AJ280" i="29"/>
  <c r="AI280" i="29"/>
  <c r="AS279" i="29"/>
  <c r="AR279" i="29"/>
  <c r="AQ279" i="29"/>
  <c r="AP279" i="29"/>
  <c r="AO279" i="29"/>
  <c r="AN279" i="29"/>
  <c r="AM279" i="29"/>
  <c r="AL279" i="29"/>
  <c r="AK279" i="29"/>
  <c r="AJ279" i="29"/>
  <c r="AI279" i="29"/>
  <c r="AS278" i="29"/>
  <c r="AR278" i="29"/>
  <c r="AQ278" i="29"/>
  <c r="AP278" i="29"/>
  <c r="AO278" i="29"/>
  <c r="AN278" i="29"/>
  <c r="AM278" i="29"/>
  <c r="AL278" i="29"/>
  <c r="AK278" i="29"/>
  <c r="AJ278" i="29"/>
  <c r="AI278" i="29"/>
  <c r="AS277" i="29"/>
  <c r="AR277" i="29"/>
  <c r="AQ277" i="29"/>
  <c r="AP277" i="29"/>
  <c r="AO277" i="29"/>
  <c r="AN277" i="29"/>
  <c r="AM277" i="29"/>
  <c r="AL277" i="29"/>
  <c r="AK277" i="29"/>
  <c r="AJ277" i="29"/>
  <c r="AI277" i="29"/>
  <c r="AS276" i="29"/>
  <c r="AR276" i="29"/>
  <c r="AQ276" i="29"/>
  <c r="AP276" i="29"/>
  <c r="AO276" i="29"/>
  <c r="AN276" i="29"/>
  <c r="AM276" i="29"/>
  <c r="AL276" i="29"/>
  <c r="AK276" i="29"/>
  <c r="AJ276" i="29"/>
  <c r="AI276" i="29"/>
  <c r="AS275" i="29"/>
  <c r="AR275" i="29"/>
  <c r="AQ275" i="29"/>
  <c r="AP275" i="29"/>
  <c r="AO275" i="29"/>
  <c r="AN275" i="29"/>
  <c r="AM275" i="29"/>
  <c r="AL275" i="29"/>
  <c r="AK275" i="29"/>
  <c r="AJ275" i="29"/>
  <c r="AI275" i="29"/>
  <c r="AS274" i="29"/>
  <c r="AR274" i="29"/>
  <c r="AQ274" i="29"/>
  <c r="AP274" i="29"/>
  <c r="AO274" i="29"/>
  <c r="AN274" i="29"/>
  <c r="AM274" i="29"/>
  <c r="AL274" i="29"/>
  <c r="AK274" i="29"/>
  <c r="AJ274" i="29"/>
  <c r="AI274" i="29"/>
  <c r="AS273" i="29"/>
  <c r="AR273" i="29"/>
  <c r="AQ273" i="29"/>
  <c r="AP273" i="29"/>
  <c r="AO273" i="29"/>
  <c r="AN273" i="29"/>
  <c r="AM273" i="29"/>
  <c r="AL273" i="29"/>
  <c r="AK273" i="29"/>
  <c r="AJ273" i="29"/>
  <c r="AI273" i="29"/>
  <c r="AS272" i="29"/>
  <c r="AR272" i="29"/>
  <c r="AQ272" i="29"/>
  <c r="AP272" i="29"/>
  <c r="AO272" i="29"/>
  <c r="AN272" i="29"/>
  <c r="AM272" i="29"/>
  <c r="AL272" i="29"/>
  <c r="AK272" i="29"/>
  <c r="AJ272" i="29"/>
  <c r="AI272" i="29"/>
  <c r="AS271" i="29"/>
  <c r="AR271" i="29"/>
  <c r="AQ271" i="29"/>
  <c r="AP271" i="29"/>
  <c r="AO271" i="29"/>
  <c r="AN271" i="29"/>
  <c r="AM271" i="29"/>
  <c r="AL271" i="29"/>
  <c r="AK271" i="29"/>
  <c r="AJ271" i="29"/>
  <c r="AI271" i="29"/>
  <c r="AS270" i="29"/>
  <c r="AR270" i="29"/>
  <c r="AQ270" i="29"/>
  <c r="AP270" i="29"/>
  <c r="AO270" i="29"/>
  <c r="AN270" i="29"/>
  <c r="AM270" i="29"/>
  <c r="AL270" i="29"/>
  <c r="AK270" i="29"/>
  <c r="AJ270" i="29"/>
  <c r="AI270" i="29"/>
  <c r="AS269" i="29"/>
  <c r="AR269" i="29"/>
  <c r="AQ269" i="29"/>
  <c r="AP269" i="29"/>
  <c r="AO269" i="29"/>
  <c r="AN269" i="29"/>
  <c r="AM269" i="29"/>
  <c r="AL269" i="29"/>
  <c r="AK269" i="29"/>
  <c r="AJ269" i="29"/>
  <c r="AI269" i="29"/>
  <c r="AS268" i="29"/>
  <c r="AR268" i="29"/>
  <c r="AQ268" i="29"/>
  <c r="AP268" i="29"/>
  <c r="AO268" i="29"/>
  <c r="AN268" i="29"/>
  <c r="AM268" i="29"/>
  <c r="AL268" i="29"/>
  <c r="AK268" i="29"/>
  <c r="AJ268" i="29"/>
  <c r="AI268" i="29"/>
  <c r="AS267" i="29"/>
  <c r="AR267" i="29"/>
  <c r="AQ267" i="29"/>
  <c r="AP267" i="29"/>
  <c r="AO267" i="29"/>
  <c r="AN267" i="29"/>
  <c r="AM267" i="29"/>
  <c r="AL267" i="29"/>
  <c r="AK267" i="29"/>
  <c r="AJ267" i="29"/>
  <c r="AI267" i="29"/>
  <c r="AS266" i="29"/>
  <c r="AR266" i="29"/>
  <c r="AQ266" i="29"/>
  <c r="AP266" i="29"/>
  <c r="AO266" i="29"/>
  <c r="AN266" i="29"/>
  <c r="AM266" i="29"/>
  <c r="AL266" i="29"/>
  <c r="AK266" i="29"/>
  <c r="AJ266" i="29"/>
  <c r="AI266" i="29"/>
  <c r="AS265" i="29"/>
  <c r="AR265" i="29"/>
  <c r="AQ265" i="29"/>
  <c r="AP265" i="29"/>
  <c r="AO265" i="29"/>
  <c r="AN265" i="29"/>
  <c r="AM265" i="29"/>
  <c r="AL265" i="29"/>
  <c r="AK265" i="29"/>
  <c r="AJ265" i="29"/>
  <c r="AI265" i="29"/>
  <c r="AS264" i="29"/>
  <c r="AR264" i="29"/>
  <c r="AQ264" i="29"/>
  <c r="AP264" i="29"/>
  <c r="AO264" i="29"/>
  <c r="AN264" i="29"/>
  <c r="AM264" i="29"/>
  <c r="AL264" i="29"/>
  <c r="AK264" i="29"/>
  <c r="AJ264" i="29"/>
  <c r="AI264" i="29"/>
  <c r="AS263" i="29"/>
  <c r="AR263" i="29"/>
  <c r="AQ263" i="29"/>
  <c r="AP263" i="29"/>
  <c r="AO263" i="29"/>
  <c r="AN263" i="29"/>
  <c r="AM263" i="29"/>
  <c r="AL263" i="29"/>
  <c r="AK263" i="29"/>
  <c r="AJ263" i="29"/>
  <c r="AI263" i="29"/>
  <c r="AS262" i="29"/>
  <c r="AR262" i="29"/>
  <c r="AQ262" i="29"/>
  <c r="AP262" i="29"/>
  <c r="AO262" i="29"/>
  <c r="AN262" i="29"/>
  <c r="AM262" i="29"/>
  <c r="AL262" i="29"/>
  <c r="AK262" i="29"/>
  <c r="AJ262" i="29"/>
  <c r="AI262" i="29"/>
  <c r="AS261" i="29"/>
  <c r="AR261" i="29"/>
  <c r="AQ261" i="29"/>
  <c r="AP261" i="29"/>
  <c r="AO261" i="29"/>
  <c r="AN261" i="29"/>
  <c r="AM261" i="29"/>
  <c r="AL261" i="29"/>
  <c r="AK261" i="29"/>
  <c r="AJ261" i="29"/>
  <c r="AI261" i="29"/>
  <c r="AS260" i="29"/>
  <c r="AR260" i="29"/>
  <c r="AQ260" i="29"/>
  <c r="AP260" i="29"/>
  <c r="AO260" i="29"/>
  <c r="AN260" i="29"/>
  <c r="AM260" i="29"/>
  <c r="AL260" i="29"/>
  <c r="AK260" i="29"/>
  <c r="AJ260" i="29"/>
  <c r="AI260" i="29"/>
  <c r="AS259" i="29"/>
  <c r="AR259" i="29"/>
  <c r="AQ259" i="29"/>
  <c r="AP259" i="29"/>
  <c r="AO259" i="29"/>
  <c r="AN259" i="29"/>
  <c r="AM259" i="29"/>
  <c r="AL259" i="29"/>
  <c r="AK259" i="29"/>
  <c r="AJ259" i="29"/>
  <c r="AI259" i="29"/>
  <c r="AS258" i="29"/>
  <c r="AR258" i="29"/>
  <c r="AQ258" i="29"/>
  <c r="AP258" i="29"/>
  <c r="AO258" i="29"/>
  <c r="AN258" i="29"/>
  <c r="AM258" i="29"/>
  <c r="AL258" i="29"/>
  <c r="AK258" i="29"/>
  <c r="AJ258" i="29"/>
  <c r="AI258" i="29"/>
  <c r="AS257" i="29"/>
  <c r="AR257" i="29"/>
  <c r="AQ257" i="29"/>
  <c r="AP257" i="29"/>
  <c r="AO257" i="29"/>
  <c r="AN257" i="29"/>
  <c r="AM257" i="29"/>
  <c r="AL257" i="29"/>
  <c r="AK257" i="29"/>
  <c r="AJ257" i="29"/>
  <c r="AI257" i="29"/>
  <c r="AS256" i="29"/>
  <c r="AR256" i="29"/>
  <c r="AQ256" i="29"/>
  <c r="AP256" i="29"/>
  <c r="AO256" i="29"/>
  <c r="AN256" i="29"/>
  <c r="AM256" i="29"/>
  <c r="AL256" i="29"/>
  <c r="AK256" i="29"/>
  <c r="AJ256" i="29"/>
  <c r="AI256" i="29"/>
  <c r="AS255" i="29"/>
  <c r="AR255" i="29"/>
  <c r="AQ255" i="29"/>
  <c r="AP255" i="29"/>
  <c r="AO255" i="29"/>
  <c r="AN255" i="29"/>
  <c r="AM255" i="29"/>
  <c r="AL255" i="29"/>
  <c r="AK255" i="29"/>
  <c r="AJ255" i="29"/>
  <c r="AI255" i="29"/>
  <c r="AS254" i="29"/>
  <c r="AR254" i="29"/>
  <c r="AQ254" i="29"/>
  <c r="AP254" i="29"/>
  <c r="AO254" i="29"/>
  <c r="AN254" i="29"/>
  <c r="AM254" i="29"/>
  <c r="AL254" i="29"/>
  <c r="AK254" i="29"/>
  <c r="AJ254" i="29"/>
  <c r="AI254" i="29"/>
  <c r="AS253" i="29"/>
  <c r="AR253" i="29"/>
  <c r="AQ253" i="29"/>
  <c r="AP253" i="29"/>
  <c r="AO253" i="29"/>
  <c r="AN253" i="29"/>
  <c r="AM253" i="29"/>
  <c r="AL253" i="29"/>
  <c r="AK253" i="29"/>
  <c r="AJ253" i="29"/>
  <c r="AI253" i="29"/>
  <c r="AS252" i="29"/>
  <c r="AR252" i="29"/>
  <c r="AQ252" i="29"/>
  <c r="AP252" i="29"/>
  <c r="AO252" i="29"/>
  <c r="AN252" i="29"/>
  <c r="AM252" i="29"/>
  <c r="AL252" i="29"/>
  <c r="AK252" i="29"/>
  <c r="AJ252" i="29"/>
  <c r="AI252" i="29"/>
  <c r="AS251" i="29"/>
  <c r="AR251" i="29"/>
  <c r="AQ251" i="29"/>
  <c r="AP251" i="29"/>
  <c r="AO251" i="29"/>
  <c r="AN251" i="29"/>
  <c r="AM251" i="29"/>
  <c r="AL251" i="29"/>
  <c r="AK251" i="29"/>
  <c r="AJ251" i="29"/>
  <c r="AI251" i="29"/>
  <c r="AS250" i="29"/>
  <c r="AR250" i="29"/>
  <c r="AQ250" i="29"/>
  <c r="AP250" i="29"/>
  <c r="AO250" i="29"/>
  <c r="AN250" i="29"/>
  <c r="AM250" i="29"/>
  <c r="AL250" i="29"/>
  <c r="AK250" i="29"/>
  <c r="AJ250" i="29"/>
  <c r="AI250" i="29"/>
  <c r="AS249" i="29"/>
  <c r="AR249" i="29"/>
  <c r="AQ249" i="29"/>
  <c r="AP249" i="29"/>
  <c r="AO249" i="29"/>
  <c r="AN249" i="29"/>
  <c r="AM249" i="29"/>
  <c r="AL249" i="29"/>
  <c r="AK249" i="29"/>
  <c r="AJ249" i="29"/>
  <c r="AI249" i="29"/>
  <c r="AS248" i="29"/>
  <c r="AR248" i="29"/>
  <c r="AQ248" i="29"/>
  <c r="AP248" i="29"/>
  <c r="AO248" i="29"/>
  <c r="AN248" i="29"/>
  <c r="AM248" i="29"/>
  <c r="AL248" i="29"/>
  <c r="AK248" i="29"/>
  <c r="AJ248" i="29"/>
  <c r="AI248" i="29"/>
  <c r="AS247" i="29"/>
  <c r="AR247" i="29"/>
  <c r="AQ247" i="29"/>
  <c r="AP247" i="29"/>
  <c r="AO247" i="29"/>
  <c r="AN247" i="29"/>
  <c r="AM247" i="29"/>
  <c r="AL247" i="29"/>
  <c r="AK247" i="29"/>
  <c r="AJ247" i="29"/>
  <c r="AI247" i="29"/>
  <c r="AS246" i="29"/>
  <c r="AR246" i="29"/>
  <c r="AQ246" i="29"/>
  <c r="AP246" i="29"/>
  <c r="AO246" i="29"/>
  <c r="AN246" i="29"/>
  <c r="AM246" i="29"/>
  <c r="AL246" i="29"/>
  <c r="AK246" i="29"/>
  <c r="AJ246" i="29"/>
  <c r="AI246" i="29"/>
  <c r="AS245" i="29"/>
  <c r="AR245" i="29"/>
  <c r="AQ245" i="29"/>
  <c r="AP245" i="29"/>
  <c r="AO245" i="29"/>
  <c r="AN245" i="29"/>
  <c r="AM245" i="29"/>
  <c r="AL245" i="29"/>
  <c r="AK245" i="29"/>
  <c r="AJ245" i="29"/>
  <c r="AI245" i="29"/>
  <c r="AS244" i="29"/>
  <c r="AR244" i="29"/>
  <c r="AQ244" i="29"/>
  <c r="AP244" i="29"/>
  <c r="AO244" i="29"/>
  <c r="AN244" i="29"/>
  <c r="AM244" i="29"/>
  <c r="AL244" i="29"/>
  <c r="AK244" i="29"/>
  <c r="AJ244" i="29"/>
  <c r="AI244" i="29"/>
  <c r="AS243" i="29"/>
  <c r="AR243" i="29"/>
  <c r="AQ243" i="29"/>
  <c r="AP243" i="29"/>
  <c r="AO243" i="29"/>
  <c r="AN243" i="29"/>
  <c r="AM243" i="29"/>
  <c r="AL243" i="29"/>
  <c r="AK243" i="29"/>
  <c r="AJ243" i="29"/>
  <c r="AI243" i="29"/>
  <c r="AS242" i="29"/>
  <c r="AR242" i="29"/>
  <c r="AQ242" i="29"/>
  <c r="AP242" i="29"/>
  <c r="AO242" i="29"/>
  <c r="AN242" i="29"/>
  <c r="AM242" i="29"/>
  <c r="AL242" i="29"/>
  <c r="AK242" i="29"/>
  <c r="AJ242" i="29"/>
  <c r="AI242" i="29"/>
  <c r="AS241" i="29"/>
  <c r="AR241" i="29"/>
  <c r="AQ241" i="29"/>
  <c r="AP241" i="29"/>
  <c r="AO241" i="29"/>
  <c r="AN241" i="29"/>
  <c r="AM241" i="29"/>
  <c r="AL241" i="29"/>
  <c r="AK241" i="29"/>
  <c r="AJ241" i="29"/>
  <c r="AI241" i="29"/>
  <c r="AS240" i="29"/>
  <c r="AR240" i="29"/>
  <c r="AQ240" i="29"/>
  <c r="AP240" i="29"/>
  <c r="AO240" i="29"/>
  <c r="AN240" i="29"/>
  <c r="AM240" i="29"/>
  <c r="AL240" i="29"/>
  <c r="AK240" i="29"/>
  <c r="AJ240" i="29"/>
  <c r="AI240" i="29"/>
  <c r="AS239" i="29"/>
  <c r="AR239" i="29"/>
  <c r="AQ239" i="29"/>
  <c r="AP239" i="29"/>
  <c r="AO239" i="29"/>
  <c r="AN239" i="29"/>
  <c r="AM239" i="29"/>
  <c r="AL239" i="29"/>
  <c r="AK239" i="29"/>
  <c r="AJ239" i="29"/>
  <c r="AI239" i="29"/>
  <c r="AS238" i="29"/>
  <c r="AR238" i="29"/>
  <c r="AQ238" i="29"/>
  <c r="AP238" i="29"/>
  <c r="AO238" i="29"/>
  <c r="AN238" i="29"/>
  <c r="AM238" i="29"/>
  <c r="AL238" i="29"/>
  <c r="AK238" i="29"/>
  <c r="AJ238" i="29"/>
  <c r="AI238" i="29"/>
  <c r="AS237" i="29"/>
  <c r="AR237" i="29"/>
  <c r="AQ237" i="29"/>
  <c r="AP237" i="29"/>
  <c r="AO237" i="29"/>
  <c r="AN237" i="29"/>
  <c r="AM237" i="29"/>
  <c r="AL237" i="29"/>
  <c r="AK237" i="29"/>
  <c r="AJ237" i="29"/>
  <c r="AI237" i="29"/>
  <c r="AS236" i="29"/>
  <c r="AR236" i="29"/>
  <c r="AQ236" i="29"/>
  <c r="AP236" i="29"/>
  <c r="AO236" i="29"/>
  <c r="AN236" i="29"/>
  <c r="AM236" i="29"/>
  <c r="AL236" i="29"/>
  <c r="AK236" i="29"/>
  <c r="AJ236" i="29"/>
  <c r="AI236" i="29"/>
  <c r="AS235" i="29"/>
  <c r="AR235" i="29"/>
  <c r="AQ235" i="29"/>
  <c r="AP235" i="29"/>
  <c r="AO235" i="29"/>
  <c r="AN235" i="29"/>
  <c r="AM235" i="29"/>
  <c r="AL235" i="29"/>
  <c r="AK235" i="29"/>
  <c r="AJ235" i="29"/>
  <c r="AI235" i="29"/>
  <c r="AS234" i="29"/>
  <c r="AR234" i="29"/>
  <c r="AQ234" i="29"/>
  <c r="AP234" i="29"/>
  <c r="AO234" i="29"/>
  <c r="AN234" i="29"/>
  <c r="AM234" i="29"/>
  <c r="AL234" i="29"/>
  <c r="AK234" i="29"/>
  <c r="AJ234" i="29"/>
  <c r="AI234" i="29"/>
  <c r="AS233" i="29"/>
  <c r="AR233" i="29"/>
  <c r="AQ233" i="29"/>
  <c r="AP233" i="29"/>
  <c r="AO233" i="29"/>
  <c r="AN233" i="29"/>
  <c r="AM233" i="29"/>
  <c r="AL233" i="29"/>
  <c r="AK233" i="29"/>
  <c r="AJ233" i="29"/>
  <c r="AI233" i="29"/>
  <c r="AS232" i="29"/>
  <c r="AR232" i="29"/>
  <c r="AQ232" i="29"/>
  <c r="AP232" i="29"/>
  <c r="AO232" i="29"/>
  <c r="AN232" i="29"/>
  <c r="AM232" i="29"/>
  <c r="AL232" i="29"/>
  <c r="AK232" i="29"/>
  <c r="AJ232" i="29"/>
  <c r="AI232" i="29"/>
  <c r="AS231" i="29"/>
  <c r="AR231" i="29"/>
  <c r="AQ231" i="29"/>
  <c r="AP231" i="29"/>
  <c r="AO231" i="29"/>
  <c r="AN231" i="29"/>
  <c r="AM231" i="29"/>
  <c r="AL231" i="29"/>
  <c r="AK231" i="29"/>
  <c r="AJ231" i="29"/>
  <c r="AI231" i="29"/>
  <c r="AS230" i="29"/>
  <c r="AR230" i="29"/>
  <c r="AQ230" i="29"/>
  <c r="AP230" i="29"/>
  <c r="AO230" i="29"/>
  <c r="AN230" i="29"/>
  <c r="AM230" i="29"/>
  <c r="AL230" i="29"/>
  <c r="AK230" i="29"/>
  <c r="AJ230" i="29"/>
  <c r="AI230" i="29"/>
  <c r="AS229" i="29"/>
  <c r="AR229" i="29"/>
  <c r="AQ229" i="29"/>
  <c r="AP229" i="29"/>
  <c r="AO229" i="29"/>
  <c r="AN229" i="29"/>
  <c r="AM229" i="29"/>
  <c r="AL229" i="29"/>
  <c r="AK229" i="29"/>
  <c r="AJ229" i="29"/>
  <c r="AI229" i="29"/>
  <c r="AS228" i="29"/>
  <c r="AR228" i="29"/>
  <c r="AQ228" i="29"/>
  <c r="AP228" i="29"/>
  <c r="AO228" i="29"/>
  <c r="AN228" i="29"/>
  <c r="AM228" i="29"/>
  <c r="AL228" i="29"/>
  <c r="AK228" i="29"/>
  <c r="AJ228" i="29"/>
  <c r="AI228" i="29"/>
  <c r="AS227" i="29"/>
  <c r="AR227" i="29"/>
  <c r="AQ227" i="29"/>
  <c r="AP227" i="29"/>
  <c r="AO227" i="29"/>
  <c r="AN227" i="29"/>
  <c r="AM227" i="29"/>
  <c r="AL227" i="29"/>
  <c r="AK227" i="29"/>
  <c r="AJ227" i="29"/>
  <c r="AI227" i="29"/>
  <c r="AS226" i="29"/>
  <c r="AR226" i="29"/>
  <c r="AQ226" i="29"/>
  <c r="AP226" i="29"/>
  <c r="AO226" i="29"/>
  <c r="AN226" i="29"/>
  <c r="AM226" i="29"/>
  <c r="AL226" i="29"/>
  <c r="AK226" i="29"/>
  <c r="AJ226" i="29"/>
  <c r="AS225" i="29"/>
  <c r="AR225" i="29"/>
  <c r="AQ225" i="29"/>
  <c r="AP225" i="29"/>
  <c r="AO225" i="29"/>
  <c r="AN225" i="29"/>
  <c r="AM225" i="29"/>
  <c r="AL225" i="29"/>
  <c r="AK225" i="29"/>
  <c r="AJ225" i="29"/>
  <c r="AI225" i="29"/>
  <c r="AS224" i="29"/>
  <c r="AR224" i="29"/>
  <c r="AQ224" i="29"/>
  <c r="AP224" i="29"/>
  <c r="AO224" i="29"/>
  <c r="AN224" i="29"/>
  <c r="AM224" i="29"/>
  <c r="AL224" i="29"/>
  <c r="AK224" i="29"/>
  <c r="AJ224" i="29"/>
  <c r="AI224" i="29"/>
  <c r="AS223" i="29"/>
  <c r="AR223" i="29"/>
  <c r="AQ223" i="29"/>
  <c r="AP223" i="29"/>
  <c r="AO223" i="29"/>
  <c r="AN223" i="29"/>
  <c r="AM223" i="29"/>
  <c r="AL223" i="29"/>
  <c r="AK223" i="29"/>
  <c r="AJ223" i="29"/>
  <c r="AI223" i="29"/>
  <c r="AS222" i="29"/>
  <c r="AR222" i="29"/>
  <c r="AQ222" i="29"/>
  <c r="AP222" i="29"/>
  <c r="AO222" i="29"/>
  <c r="AN222" i="29"/>
  <c r="AM222" i="29"/>
  <c r="AL222" i="29"/>
  <c r="AK222" i="29"/>
  <c r="AJ222" i="29"/>
  <c r="AI222" i="29"/>
  <c r="AS221" i="29"/>
  <c r="AR221" i="29"/>
  <c r="AQ221" i="29"/>
  <c r="AP221" i="29"/>
  <c r="AO221" i="29"/>
  <c r="AN221" i="29"/>
  <c r="AM221" i="29"/>
  <c r="AL221" i="29"/>
  <c r="AK221" i="29"/>
  <c r="AJ221" i="29"/>
  <c r="AI221" i="29"/>
  <c r="AS220" i="29"/>
  <c r="AR220" i="29"/>
  <c r="AQ220" i="29"/>
  <c r="AP220" i="29"/>
  <c r="AO220" i="29"/>
  <c r="AN220" i="29"/>
  <c r="AM220" i="29"/>
  <c r="AL220" i="29"/>
  <c r="AK220" i="29"/>
  <c r="AJ220" i="29"/>
  <c r="AI220" i="29"/>
  <c r="AS219" i="29"/>
  <c r="AR219" i="29"/>
  <c r="AQ219" i="29"/>
  <c r="AP219" i="29"/>
  <c r="AO219" i="29"/>
  <c r="AN219" i="29"/>
  <c r="AM219" i="29"/>
  <c r="AL219" i="29"/>
  <c r="AK219" i="29"/>
  <c r="AJ219" i="29"/>
  <c r="AI219" i="29"/>
  <c r="AS218" i="29"/>
  <c r="AR218" i="29"/>
  <c r="AQ218" i="29"/>
  <c r="AP218" i="29"/>
  <c r="AO218" i="29"/>
  <c r="AN218" i="29"/>
  <c r="AM218" i="29"/>
  <c r="AL218" i="29"/>
  <c r="AK218" i="29"/>
  <c r="AJ218" i="29"/>
  <c r="AI218" i="29"/>
  <c r="AS217" i="29"/>
  <c r="AR217" i="29"/>
  <c r="AQ217" i="29"/>
  <c r="AP217" i="29"/>
  <c r="AO217" i="29"/>
  <c r="AN217" i="29"/>
  <c r="AM217" i="29"/>
  <c r="AL217" i="29"/>
  <c r="AK217" i="29"/>
  <c r="AJ217" i="29"/>
  <c r="AI217" i="29"/>
  <c r="AS216" i="29"/>
  <c r="AR216" i="29"/>
  <c r="AQ216" i="29"/>
  <c r="AP216" i="29"/>
  <c r="AO216" i="29"/>
  <c r="AN216" i="29"/>
  <c r="AM216" i="29"/>
  <c r="AL216" i="29"/>
  <c r="AK216" i="29"/>
  <c r="AJ216" i="29"/>
  <c r="AI216" i="29"/>
  <c r="AS215" i="29"/>
  <c r="AR215" i="29"/>
  <c r="AQ215" i="29"/>
  <c r="AP215" i="29"/>
  <c r="AO215" i="29"/>
  <c r="AN215" i="29"/>
  <c r="AM215" i="29"/>
  <c r="AL215" i="29"/>
  <c r="AK215" i="29"/>
  <c r="AJ215" i="29"/>
  <c r="AI215" i="29"/>
  <c r="AS214" i="29"/>
  <c r="AR214" i="29"/>
  <c r="AQ214" i="29"/>
  <c r="AP214" i="29"/>
  <c r="AO214" i="29"/>
  <c r="AN214" i="29"/>
  <c r="AM214" i="29"/>
  <c r="AL214" i="29"/>
  <c r="AK214" i="29"/>
  <c r="AJ214" i="29"/>
  <c r="AI214" i="29"/>
  <c r="AS213" i="29"/>
  <c r="AR213" i="29"/>
  <c r="AQ213" i="29"/>
  <c r="AP213" i="29"/>
  <c r="AO213" i="29"/>
  <c r="AN213" i="29"/>
  <c r="AM213" i="29"/>
  <c r="AL213" i="29"/>
  <c r="AK213" i="29"/>
  <c r="AJ213" i="29"/>
  <c r="AI213" i="29"/>
  <c r="AS212" i="29"/>
  <c r="AR212" i="29"/>
  <c r="AQ212" i="29"/>
  <c r="AP212" i="29"/>
  <c r="AO212" i="29"/>
  <c r="AN212" i="29"/>
  <c r="AM212" i="29"/>
  <c r="AL212" i="29"/>
  <c r="AK212" i="29"/>
  <c r="AJ212" i="29"/>
  <c r="AI212" i="29"/>
  <c r="AS211" i="29"/>
  <c r="AR211" i="29"/>
  <c r="AQ211" i="29"/>
  <c r="AP211" i="29"/>
  <c r="AO211" i="29"/>
  <c r="AN211" i="29"/>
  <c r="AM211" i="29"/>
  <c r="AL211" i="29"/>
  <c r="AK211" i="29"/>
  <c r="AJ211" i="29"/>
  <c r="AI211" i="29"/>
  <c r="AS210" i="29"/>
  <c r="AR210" i="29"/>
  <c r="AQ210" i="29"/>
  <c r="AP210" i="29"/>
  <c r="AO210" i="29"/>
  <c r="AN210" i="29"/>
  <c r="AM210" i="29"/>
  <c r="AL210" i="29"/>
  <c r="AK210" i="29"/>
  <c r="AJ210" i="29"/>
  <c r="AI210" i="29"/>
  <c r="AS209" i="29"/>
  <c r="AR209" i="29"/>
  <c r="AQ209" i="29"/>
  <c r="AP209" i="29"/>
  <c r="AO209" i="29"/>
  <c r="AN209" i="29"/>
  <c r="AM209" i="29"/>
  <c r="AL209" i="29"/>
  <c r="AK209" i="29"/>
  <c r="AJ209" i="29"/>
  <c r="AI209" i="29"/>
  <c r="AS208" i="29"/>
  <c r="AR208" i="29"/>
  <c r="AQ208" i="29"/>
  <c r="AP208" i="29"/>
  <c r="AO208" i="29"/>
  <c r="AN208" i="29"/>
  <c r="AM208" i="29"/>
  <c r="AL208" i="29"/>
  <c r="AK208" i="29"/>
  <c r="AJ208" i="29"/>
  <c r="AI208" i="29"/>
  <c r="AS207" i="29"/>
  <c r="AR207" i="29"/>
  <c r="AQ207" i="29"/>
  <c r="AP207" i="29"/>
  <c r="AO207" i="29"/>
  <c r="AN207" i="29"/>
  <c r="AM207" i="29"/>
  <c r="AL207" i="29"/>
  <c r="AK207" i="29"/>
  <c r="AJ207" i="29"/>
  <c r="AI207" i="29"/>
  <c r="AS206" i="29"/>
  <c r="AR206" i="29"/>
  <c r="AQ206" i="29"/>
  <c r="AP206" i="29"/>
  <c r="AO206" i="29"/>
  <c r="AN206" i="29"/>
  <c r="AM206" i="29"/>
  <c r="AL206" i="29"/>
  <c r="AK206" i="29"/>
  <c r="AJ206" i="29"/>
  <c r="AI206" i="29"/>
  <c r="AS205" i="29"/>
  <c r="AR205" i="29"/>
  <c r="AQ205" i="29"/>
  <c r="AP205" i="29"/>
  <c r="AO205" i="29"/>
  <c r="AN205" i="29"/>
  <c r="AM205" i="29"/>
  <c r="AL205" i="29"/>
  <c r="AK205" i="29"/>
  <c r="AJ205" i="29"/>
  <c r="AI205" i="29"/>
  <c r="AS204" i="29"/>
  <c r="AR204" i="29"/>
  <c r="AQ204" i="29"/>
  <c r="AP204" i="29"/>
  <c r="AO204" i="29"/>
  <c r="AN204" i="29"/>
  <c r="AM204" i="29"/>
  <c r="AL204" i="29"/>
  <c r="AK204" i="29"/>
  <c r="AJ204" i="29"/>
  <c r="AI204" i="29"/>
  <c r="AS203" i="29"/>
  <c r="AR203" i="29"/>
  <c r="AQ203" i="29"/>
  <c r="AP203" i="29"/>
  <c r="AO203" i="29"/>
  <c r="AN203" i="29"/>
  <c r="AM203" i="29"/>
  <c r="AL203" i="29"/>
  <c r="AK203" i="29"/>
  <c r="AJ203" i="29"/>
  <c r="AI203" i="29"/>
  <c r="AS202" i="29"/>
  <c r="AR202" i="29"/>
  <c r="AQ202" i="29"/>
  <c r="AP202" i="29"/>
  <c r="AO202" i="29"/>
  <c r="AN202" i="29"/>
  <c r="AM202" i="29"/>
  <c r="AL202" i="29"/>
  <c r="AK202" i="29"/>
  <c r="AJ202" i="29"/>
  <c r="AI202" i="29"/>
  <c r="AS201" i="29"/>
  <c r="AR201" i="29"/>
  <c r="AQ201" i="29"/>
  <c r="AP201" i="29"/>
  <c r="AO201" i="29"/>
  <c r="AN201" i="29"/>
  <c r="AM201" i="29"/>
  <c r="AL201" i="29"/>
  <c r="AK201" i="29"/>
  <c r="AJ201" i="29"/>
  <c r="AI201" i="29"/>
  <c r="AS200" i="29"/>
  <c r="AR200" i="29"/>
  <c r="AQ200" i="29"/>
  <c r="AP200" i="29"/>
  <c r="AO200" i="29"/>
  <c r="AN200" i="29"/>
  <c r="AM200" i="29"/>
  <c r="AL200" i="29"/>
  <c r="AK200" i="29"/>
  <c r="AJ200" i="29"/>
  <c r="AI200" i="29"/>
  <c r="AS199" i="29"/>
  <c r="AR199" i="29"/>
  <c r="AQ199" i="29"/>
  <c r="AP199" i="29"/>
  <c r="AO199" i="29"/>
  <c r="AN199" i="29"/>
  <c r="AM199" i="29"/>
  <c r="AL199" i="29"/>
  <c r="AK199" i="29"/>
  <c r="AJ199" i="29"/>
  <c r="AI199" i="29"/>
  <c r="AS198" i="29"/>
  <c r="AR198" i="29"/>
  <c r="AQ198" i="29"/>
  <c r="AP198" i="29"/>
  <c r="AO198" i="29"/>
  <c r="AN198" i="29"/>
  <c r="AM198" i="29"/>
  <c r="AL198" i="29"/>
  <c r="AK198" i="29"/>
  <c r="AJ198" i="29"/>
  <c r="AI198" i="29"/>
  <c r="AS197" i="29"/>
  <c r="AR197" i="29"/>
  <c r="AQ197" i="29"/>
  <c r="AP197" i="29"/>
  <c r="AO197" i="29"/>
  <c r="AN197" i="29"/>
  <c r="AM197" i="29"/>
  <c r="AL197" i="29"/>
  <c r="AK197" i="29"/>
  <c r="AJ197" i="29"/>
  <c r="AI197" i="29"/>
  <c r="AS196" i="29"/>
  <c r="AR196" i="29"/>
  <c r="AQ196" i="29"/>
  <c r="AP196" i="29"/>
  <c r="AO196" i="29"/>
  <c r="AN196" i="29"/>
  <c r="AM196" i="29"/>
  <c r="AL196" i="29"/>
  <c r="AK196" i="29"/>
  <c r="AJ196" i="29"/>
  <c r="AI196" i="29"/>
  <c r="AS195" i="29"/>
  <c r="AR195" i="29"/>
  <c r="AQ195" i="29"/>
  <c r="AP195" i="29"/>
  <c r="AO195" i="29"/>
  <c r="AN195" i="29"/>
  <c r="AM195" i="29"/>
  <c r="AL195" i="29"/>
  <c r="AK195" i="29"/>
  <c r="AJ195" i="29"/>
  <c r="AI195" i="29"/>
  <c r="AS194" i="29"/>
  <c r="AR194" i="29"/>
  <c r="AQ194" i="29"/>
  <c r="AP194" i="29"/>
  <c r="AO194" i="29"/>
  <c r="AN194" i="29"/>
  <c r="AM194" i="29"/>
  <c r="AL194" i="29"/>
  <c r="AK194" i="29"/>
  <c r="AJ194" i="29"/>
  <c r="AI194" i="29"/>
  <c r="AS193" i="29"/>
  <c r="AR193" i="29"/>
  <c r="AQ193" i="29"/>
  <c r="AP193" i="29"/>
  <c r="AO193" i="29"/>
  <c r="AN193" i="29"/>
  <c r="AM193" i="29"/>
  <c r="AL193" i="29"/>
  <c r="AK193" i="29"/>
  <c r="AJ193" i="29"/>
  <c r="AI193" i="29"/>
  <c r="AS192" i="29"/>
  <c r="AR192" i="29"/>
  <c r="AQ192" i="29"/>
  <c r="AP192" i="29"/>
  <c r="AO192" i="29"/>
  <c r="AN192" i="29"/>
  <c r="AM192" i="29"/>
  <c r="AL192" i="29"/>
  <c r="AK192" i="29"/>
  <c r="AJ192" i="29"/>
  <c r="AI192" i="29"/>
  <c r="AS191" i="29"/>
  <c r="AR191" i="29"/>
  <c r="AQ191" i="29"/>
  <c r="AP191" i="29"/>
  <c r="AO191" i="29"/>
  <c r="AN191" i="29"/>
  <c r="AM191" i="29"/>
  <c r="AL191" i="29"/>
  <c r="AK191" i="29"/>
  <c r="AJ191" i="29"/>
  <c r="AI191" i="29"/>
  <c r="AS190" i="29"/>
  <c r="AR190" i="29"/>
  <c r="AQ190" i="29"/>
  <c r="AP190" i="29"/>
  <c r="AO190" i="29"/>
  <c r="AN190" i="29"/>
  <c r="AM190" i="29"/>
  <c r="AL190" i="29"/>
  <c r="AK190" i="29"/>
  <c r="AJ190" i="29"/>
  <c r="AI190" i="29"/>
  <c r="AS189" i="29"/>
  <c r="AR189" i="29"/>
  <c r="AQ189" i="29"/>
  <c r="AP189" i="29"/>
  <c r="AO189" i="29"/>
  <c r="AN189" i="29"/>
  <c r="AM189" i="29"/>
  <c r="AL189" i="29"/>
  <c r="AK189" i="29"/>
  <c r="AJ189" i="29"/>
  <c r="AI189" i="29"/>
  <c r="AS188" i="29"/>
  <c r="AR188" i="29"/>
  <c r="AQ188" i="29"/>
  <c r="AP188" i="29"/>
  <c r="AO188" i="29"/>
  <c r="AN188" i="29"/>
  <c r="AM188" i="29"/>
  <c r="AL188" i="29"/>
  <c r="AK188" i="29"/>
  <c r="AJ188" i="29"/>
  <c r="AI188" i="29"/>
  <c r="AS187" i="29"/>
  <c r="AR187" i="29"/>
  <c r="AQ187" i="29"/>
  <c r="AP187" i="29"/>
  <c r="AO187" i="29"/>
  <c r="AN187" i="29"/>
  <c r="AM187" i="29"/>
  <c r="AL187" i="29"/>
  <c r="AK187" i="29"/>
  <c r="AJ187" i="29"/>
  <c r="AI187" i="29"/>
  <c r="AS186" i="29"/>
  <c r="AR186" i="29"/>
  <c r="AQ186" i="29"/>
  <c r="AP186" i="29"/>
  <c r="AO186" i="29"/>
  <c r="AN186" i="29"/>
  <c r="AM186" i="29"/>
  <c r="AL186" i="29"/>
  <c r="AK186" i="29"/>
  <c r="AJ186" i="29"/>
  <c r="AI186" i="29"/>
  <c r="AS185" i="29"/>
  <c r="AR185" i="29"/>
  <c r="AQ185" i="29"/>
  <c r="AP185" i="29"/>
  <c r="AO185" i="29"/>
  <c r="AN185" i="29"/>
  <c r="AM185" i="29"/>
  <c r="AL185" i="29"/>
  <c r="AK185" i="29"/>
  <c r="AJ185" i="29"/>
  <c r="AI185" i="29"/>
  <c r="AS184" i="29"/>
  <c r="AR184" i="29"/>
  <c r="AQ184" i="29"/>
  <c r="AP184" i="29"/>
  <c r="AO184" i="29"/>
  <c r="AN184" i="29"/>
  <c r="AM184" i="29"/>
  <c r="AL184" i="29"/>
  <c r="AK184" i="29"/>
  <c r="AJ184" i="29"/>
  <c r="AI184" i="29"/>
  <c r="AS183" i="29"/>
  <c r="AR183" i="29"/>
  <c r="AQ183" i="29"/>
  <c r="AP183" i="29"/>
  <c r="AO183" i="29"/>
  <c r="AN183" i="29"/>
  <c r="AM183" i="29"/>
  <c r="AL183" i="29"/>
  <c r="AK183" i="29"/>
  <c r="AJ183" i="29"/>
  <c r="AI183" i="29"/>
  <c r="AS182" i="29"/>
  <c r="AR182" i="29"/>
  <c r="AQ182" i="29"/>
  <c r="AP182" i="29"/>
  <c r="AO182" i="29"/>
  <c r="AN182" i="29"/>
  <c r="AM182" i="29"/>
  <c r="AL182" i="29"/>
  <c r="AK182" i="29"/>
  <c r="AJ182" i="29"/>
  <c r="AI182" i="29"/>
  <c r="AS181" i="29"/>
  <c r="AR181" i="29"/>
  <c r="AQ181" i="29"/>
  <c r="AP181" i="29"/>
  <c r="AO181" i="29"/>
  <c r="AN181" i="29"/>
  <c r="AM181" i="29"/>
  <c r="AL181" i="29"/>
  <c r="AK181" i="29"/>
  <c r="AJ181" i="29"/>
  <c r="AI181" i="29"/>
  <c r="AS180" i="29"/>
  <c r="AR180" i="29"/>
  <c r="AQ180" i="29"/>
  <c r="AP180" i="29"/>
  <c r="AO180" i="29"/>
  <c r="AN180" i="29"/>
  <c r="AM180" i="29"/>
  <c r="AL180" i="29"/>
  <c r="AK180" i="29"/>
  <c r="AJ180" i="29"/>
  <c r="AI180" i="29"/>
  <c r="AS179" i="29"/>
  <c r="AR179" i="29"/>
  <c r="AQ179" i="29"/>
  <c r="AP179" i="29"/>
  <c r="AO179" i="29"/>
  <c r="AN179" i="29"/>
  <c r="AM179" i="29"/>
  <c r="AL179" i="29"/>
  <c r="AK179" i="29"/>
  <c r="AJ179" i="29"/>
  <c r="AI179" i="29"/>
  <c r="AS178" i="29"/>
  <c r="AR178" i="29"/>
  <c r="AQ178" i="29"/>
  <c r="AP178" i="29"/>
  <c r="AO178" i="29"/>
  <c r="AN178" i="29"/>
  <c r="AM178" i="29"/>
  <c r="AL178" i="29"/>
  <c r="AK178" i="29"/>
  <c r="AJ178" i="29"/>
  <c r="AI178" i="29"/>
  <c r="AS177" i="29"/>
  <c r="AR177" i="29"/>
  <c r="AQ177" i="29"/>
  <c r="AP177" i="29"/>
  <c r="AO177" i="29"/>
  <c r="AN177" i="29"/>
  <c r="AM177" i="29"/>
  <c r="AL177" i="29"/>
  <c r="AK177" i="29"/>
  <c r="AJ177" i="29"/>
  <c r="AI177" i="29"/>
  <c r="AS176" i="29"/>
  <c r="AR176" i="29"/>
  <c r="AQ176" i="29"/>
  <c r="AP176" i="29"/>
  <c r="AO176" i="29"/>
  <c r="AN176" i="29"/>
  <c r="AM176" i="29"/>
  <c r="AL176" i="29"/>
  <c r="AK176" i="29"/>
  <c r="AJ176" i="29"/>
  <c r="AI176" i="29"/>
  <c r="AS175" i="29"/>
  <c r="AR175" i="29"/>
  <c r="AQ175" i="29"/>
  <c r="AP175" i="29"/>
  <c r="AO175" i="29"/>
  <c r="AN175" i="29"/>
  <c r="AM175" i="29"/>
  <c r="AL175" i="29"/>
  <c r="AK175" i="29"/>
  <c r="AJ175" i="29"/>
  <c r="AI175" i="29"/>
  <c r="AS174" i="29"/>
  <c r="AR174" i="29"/>
  <c r="AQ174" i="29"/>
  <c r="AP174" i="29"/>
  <c r="AO174" i="29"/>
  <c r="AN174" i="29"/>
  <c r="AM174" i="29"/>
  <c r="AL174" i="29"/>
  <c r="AK174" i="29"/>
  <c r="AJ174" i="29"/>
  <c r="AI174" i="29"/>
  <c r="AS173" i="29"/>
  <c r="AR173" i="29"/>
  <c r="AQ173" i="29"/>
  <c r="AP173" i="29"/>
  <c r="AO173" i="29"/>
  <c r="AN173" i="29"/>
  <c r="AM173" i="29"/>
  <c r="AL173" i="29"/>
  <c r="AK173" i="29"/>
  <c r="AJ173" i="29"/>
  <c r="AI173" i="29"/>
  <c r="AS172" i="29"/>
  <c r="AR172" i="29"/>
  <c r="AQ172" i="29"/>
  <c r="AP172" i="29"/>
  <c r="AO172" i="29"/>
  <c r="AN172" i="29"/>
  <c r="AM172" i="29"/>
  <c r="AL172" i="29"/>
  <c r="AK172" i="29"/>
  <c r="AJ172" i="29"/>
  <c r="AI172" i="29"/>
  <c r="AS171" i="29"/>
  <c r="AR171" i="29"/>
  <c r="AQ171" i="29"/>
  <c r="AP171" i="29"/>
  <c r="AO171" i="29"/>
  <c r="AN171" i="29"/>
  <c r="AM171" i="29"/>
  <c r="AL171" i="29"/>
  <c r="AK171" i="29"/>
  <c r="AJ171" i="29"/>
  <c r="AI171" i="29"/>
  <c r="AS170" i="29"/>
  <c r="AR170" i="29"/>
  <c r="AQ170" i="29"/>
  <c r="AP170" i="29"/>
  <c r="AO170" i="29"/>
  <c r="AN170" i="29"/>
  <c r="AM170" i="29"/>
  <c r="AL170" i="29"/>
  <c r="AK170" i="29"/>
  <c r="AJ170" i="29"/>
  <c r="AI170" i="29"/>
  <c r="AS169" i="29"/>
  <c r="AR169" i="29"/>
  <c r="AQ169" i="29"/>
  <c r="AP169" i="29"/>
  <c r="AO169" i="29"/>
  <c r="AN169" i="29"/>
  <c r="AM169" i="29"/>
  <c r="AL169" i="29"/>
  <c r="AK169" i="29"/>
  <c r="AJ169" i="29"/>
  <c r="AI169" i="29"/>
  <c r="AS168" i="29"/>
  <c r="AR168" i="29"/>
  <c r="AQ168" i="29"/>
  <c r="AP168" i="29"/>
  <c r="AO168" i="29"/>
  <c r="AN168" i="29"/>
  <c r="AM168" i="29"/>
  <c r="AL168" i="29"/>
  <c r="AK168" i="29"/>
  <c r="AJ168" i="29"/>
  <c r="AI168" i="29"/>
  <c r="AS167" i="29"/>
  <c r="AR167" i="29"/>
  <c r="AQ167" i="29"/>
  <c r="AP167" i="29"/>
  <c r="AO167" i="29"/>
  <c r="AN167" i="29"/>
  <c r="AM167" i="29"/>
  <c r="AL167" i="29"/>
  <c r="AK167" i="29"/>
  <c r="AJ167" i="29"/>
  <c r="AI167" i="29"/>
  <c r="AS166" i="29"/>
  <c r="AR166" i="29"/>
  <c r="AQ166" i="29"/>
  <c r="AP166" i="29"/>
  <c r="AO166" i="29"/>
  <c r="AN166" i="29"/>
  <c r="AM166" i="29"/>
  <c r="AL166" i="29"/>
  <c r="AK166" i="29"/>
  <c r="AJ166" i="29"/>
  <c r="AI166" i="29"/>
  <c r="AS165" i="29"/>
  <c r="AR165" i="29"/>
  <c r="AQ165" i="29"/>
  <c r="AP165" i="29"/>
  <c r="AO165" i="29"/>
  <c r="AN165" i="29"/>
  <c r="AM165" i="29"/>
  <c r="AL165" i="29"/>
  <c r="AK165" i="29"/>
  <c r="AJ165" i="29"/>
  <c r="AI165" i="29"/>
  <c r="AS164" i="29"/>
  <c r="AR164" i="29"/>
  <c r="AQ164" i="29"/>
  <c r="AP164" i="29"/>
  <c r="AO164" i="29"/>
  <c r="AN164" i="29"/>
  <c r="AM164" i="29"/>
  <c r="AL164" i="29"/>
  <c r="AK164" i="29"/>
  <c r="AJ164" i="29"/>
  <c r="AI164" i="29"/>
  <c r="AS163" i="29"/>
  <c r="AR163" i="29"/>
  <c r="AQ163" i="29"/>
  <c r="AP163" i="29"/>
  <c r="AO163" i="29"/>
  <c r="AN163" i="29"/>
  <c r="AM163" i="29"/>
  <c r="AL163" i="29"/>
  <c r="AK163" i="29"/>
  <c r="AJ163" i="29"/>
  <c r="AI163" i="29"/>
  <c r="AS162" i="29"/>
  <c r="AR162" i="29"/>
  <c r="AQ162" i="29"/>
  <c r="AP162" i="29"/>
  <c r="AO162" i="29"/>
  <c r="AN162" i="29"/>
  <c r="AM162" i="29"/>
  <c r="AL162" i="29"/>
  <c r="AK162" i="29"/>
  <c r="AJ162" i="29"/>
  <c r="AI162" i="29"/>
  <c r="AS161" i="29"/>
  <c r="AR161" i="29"/>
  <c r="AQ161" i="29"/>
  <c r="AP161" i="29"/>
  <c r="AO161" i="29"/>
  <c r="AN161" i="29"/>
  <c r="AM161" i="29"/>
  <c r="AL161" i="29"/>
  <c r="AK161" i="29"/>
  <c r="AJ161" i="29"/>
  <c r="AI161" i="29"/>
  <c r="AS160" i="29"/>
  <c r="AR160" i="29"/>
  <c r="AQ160" i="29"/>
  <c r="AP160" i="29"/>
  <c r="AO160" i="29"/>
  <c r="AN160" i="29"/>
  <c r="AM160" i="29"/>
  <c r="AL160" i="29"/>
  <c r="AK160" i="29"/>
  <c r="AJ160" i="29"/>
  <c r="AI160" i="29"/>
  <c r="AS159" i="29"/>
  <c r="AR159" i="29"/>
  <c r="AQ159" i="29"/>
  <c r="AP159" i="29"/>
  <c r="AO159" i="29"/>
  <c r="AN159" i="29"/>
  <c r="AM159" i="29"/>
  <c r="AL159" i="29"/>
  <c r="AK159" i="29"/>
  <c r="AJ159" i="29"/>
  <c r="AI159" i="29"/>
  <c r="AS158" i="29"/>
  <c r="AR158" i="29"/>
  <c r="AQ158" i="29"/>
  <c r="AP158" i="29"/>
  <c r="AO158" i="29"/>
  <c r="AN158" i="29"/>
  <c r="AM158" i="29"/>
  <c r="AL158" i="29"/>
  <c r="AK158" i="29"/>
  <c r="AJ158" i="29"/>
  <c r="AI158" i="29"/>
  <c r="AS157" i="29"/>
  <c r="AR157" i="29"/>
  <c r="AQ157" i="29"/>
  <c r="AP157" i="29"/>
  <c r="AO157" i="29"/>
  <c r="AN157" i="29"/>
  <c r="AM157" i="29"/>
  <c r="AL157" i="29"/>
  <c r="AK157" i="29"/>
  <c r="AJ157" i="29"/>
  <c r="AI157" i="29"/>
  <c r="AS156" i="29"/>
  <c r="AR156" i="29"/>
  <c r="AQ156" i="29"/>
  <c r="AP156" i="29"/>
  <c r="AO156" i="29"/>
  <c r="AN156" i="29"/>
  <c r="AM156" i="29"/>
  <c r="AL156" i="29"/>
  <c r="AK156" i="29"/>
  <c r="AJ156" i="29"/>
  <c r="AI156" i="29"/>
  <c r="AS155" i="29"/>
  <c r="AR155" i="29"/>
  <c r="AQ155" i="29"/>
  <c r="AP155" i="29"/>
  <c r="AO155" i="29"/>
  <c r="AN155" i="29"/>
  <c r="AM155" i="29"/>
  <c r="AL155" i="29"/>
  <c r="AK155" i="29"/>
  <c r="AJ155" i="29"/>
  <c r="AI155" i="29"/>
  <c r="AS154" i="29"/>
  <c r="AR154" i="29"/>
  <c r="AQ154" i="29"/>
  <c r="AP154" i="29"/>
  <c r="AO154" i="29"/>
  <c r="AN154" i="29"/>
  <c r="AM154" i="29"/>
  <c r="AL154" i="29"/>
  <c r="AK154" i="29"/>
  <c r="AJ154" i="29"/>
  <c r="AI154" i="29"/>
  <c r="AS153" i="29"/>
  <c r="AR153" i="29"/>
  <c r="AQ153" i="29"/>
  <c r="AP153" i="29"/>
  <c r="AO153" i="29"/>
  <c r="AN153" i="29"/>
  <c r="AM153" i="29"/>
  <c r="AL153" i="29"/>
  <c r="AK153" i="29"/>
  <c r="AJ153" i="29"/>
  <c r="AI153" i="29"/>
  <c r="AS152" i="29"/>
  <c r="AR152" i="29"/>
  <c r="AQ152" i="29"/>
  <c r="AP152" i="29"/>
  <c r="AO152" i="29"/>
  <c r="AN152" i="29"/>
  <c r="AM152" i="29"/>
  <c r="AL152" i="29"/>
  <c r="AK152" i="29"/>
  <c r="AJ152" i="29"/>
  <c r="AI152" i="29"/>
  <c r="AS151" i="29"/>
  <c r="AR151" i="29"/>
  <c r="AQ151" i="29"/>
  <c r="AP151" i="29"/>
  <c r="AO151" i="29"/>
  <c r="AN151" i="29"/>
  <c r="AM151" i="29"/>
  <c r="AL151" i="29"/>
  <c r="AK151" i="29"/>
  <c r="AJ151" i="29"/>
  <c r="AI151" i="29"/>
  <c r="AS150" i="29"/>
  <c r="AR150" i="29"/>
  <c r="AQ150" i="29"/>
  <c r="AP150" i="29"/>
  <c r="AO150" i="29"/>
  <c r="AN150" i="29"/>
  <c r="AM150" i="29"/>
  <c r="AL150" i="29"/>
  <c r="AK150" i="29"/>
  <c r="AJ150" i="29"/>
  <c r="AI150" i="29"/>
  <c r="AS149" i="29"/>
  <c r="AR149" i="29"/>
  <c r="AQ149" i="29"/>
  <c r="AP149" i="29"/>
  <c r="AO149" i="29"/>
  <c r="AN149" i="29"/>
  <c r="AM149" i="29"/>
  <c r="AL149" i="29"/>
  <c r="AK149" i="29"/>
  <c r="AJ149" i="29"/>
  <c r="AI149" i="29"/>
  <c r="AS148" i="29"/>
  <c r="AR148" i="29"/>
  <c r="AQ148" i="29"/>
  <c r="AP148" i="29"/>
  <c r="AO148" i="29"/>
  <c r="AN148" i="29"/>
  <c r="AM148" i="29"/>
  <c r="AL148" i="29"/>
  <c r="AK148" i="29"/>
  <c r="AJ148" i="29"/>
  <c r="AI148" i="29"/>
  <c r="AS147" i="29"/>
  <c r="AR147" i="29"/>
  <c r="AQ147" i="29"/>
  <c r="AP147" i="29"/>
  <c r="AO147" i="29"/>
  <c r="AN147" i="29"/>
  <c r="AM147" i="29"/>
  <c r="AL147" i="29"/>
  <c r="AK147" i="29"/>
  <c r="AJ147" i="29"/>
  <c r="AI147" i="29"/>
  <c r="AS146" i="29"/>
  <c r="AR146" i="29"/>
  <c r="AQ146" i="29"/>
  <c r="AP146" i="29"/>
  <c r="AO146" i="29"/>
  <c r="AN146" i="29"/>
  <c r="AM146" i="29"/>
  <c r="AL146" i="29"/>
  <c r="AK146" i="29"/>
  <c r="AJ146" i="29"/>
  <c r="AI146" i="29"/>
  <c r="AS145" i="29"/>
  <c r="AR145" i="29"/>
  <c r="AQ145" i="29"/>
  <c r="AP145" i="29"/>
  <c r="AO145" i="29"/>
  <c r="AN145" i="29"/>
  <c r="AM145" i="29"/>
  <c r="AL145" i="29"/>
  <c r="AK145" i="29"/>
  <c r="AJ145" i="29"/>
  <c r="AI145" i="29"/>
  <c r="AS144" i="29"/>
  <c r="AR144" i="29"/>
  <c r="AQ144" i="29"/>
  <c r="AP144" i="29"/>
  <c r="AO144" i="29"/>
  <c r="AN144" i="29"/>
  <c r="AM144" i="29"/>
  <c r="AL144" i="29"/>
  <c r="AK144" i="29"/>
  <c r="AJ144" i="29"/>
  <c r="AI144" i="29"/>
  <c r="AS143" i="29"/>
  <c r="AR143" i="29"/>
  <c r="AQ143" i="29"/>
  <c r="AP143" i="29"/>
  <c r="AO143" i="29"/>
  <c r="AN143" i="29"/>
  <c r="AM143" i="29"/>
  <c r="AL143" i="29"/>
  <c r="AK143" i="29"/>
  <c r="AJ143" i="29"/>
  <c r="AI143" i="29"/>
  <c r="AS142" i="29"/>
  <c r="AR142" i="29"/>
  <c r="AQ142" i="29"/>
  <c r="AP142" i="29"/>
  <c r="AO142" i="29"/>
  <c r="AN142" i="29"/>
  <c r="AM142" i="29"/>
  <c r="AL142" i="29"/>
  <c r="AK142" i="29"/>
  <c r="AJ142" i="29"/>
  <c r="AI142" i="29"/>
  <c r="AS141" i="29"/>
  <c r="AR141" i="29"/>
  <c r="AQ141" i="29"/>
  <c r="AP141" i="29"/>
  <c r="AO141" i="29"/>
  <c r="AN141" i="29"/>
  <c r="AM141" i="29"/>
  <c r="AL141" i="29"/>
  <c r="AK141" i="29"/>
  <c r="AJ141" i="29"/>
  <c r="AI141" i="29"/>
  <c r="AS140" i="29"/>
  <c r="AR140" i="29"/>
  <c r="AQ140" i="29"/>
  <c r="AP140" i="29"/>
  <c r="AO140" i="29"/>
  <c r="AN140" i="29"/>
  <c r="AM140" i="29"/>
  <c r="AL140" i="29"/>
  <c r="AK140" i="29"/>
  <c r="AJ140" i="29"/>
  <c r="AI140" i="29"/>
  <c r="AS139" i="29"/>
  <c r="AR139" i="29"/>
  <c r="AQ139" i="29"/>
  <c r="AP139" i="29"/>
  <c r="AO139" i="29"/>
  <c r="AN139" i="29"/>
  <c r="AM139" i="29"/>
  <c r="AL139" i="29"/>
  <c r="AK139" i="29"/>
  <c r="AJ139" i="29"/>
  <c r="AI139" i="29"/>
  <c r="AS138" i="29"/>
  <c r="AR138" i="29"/>
  <c r="AQ138" i="29"/>
  <c r="AP138" i="29"/>
  <c r="AO138" i="29"/>
  <c r="AN138" i="29"/>
  <c r="AM138" i="29"/>
  <c r="AL138" i="29"/>
  <c r="AK138" i="29"/>
  <c r="AJ138" i="29"/>
  <c r="AI138" i="29"/>
  <c r="AS137" i="29"/>
  <c r="AR137" i="29"/>
  <c r="AQ137" i="29"/>
  <c r="AP137" i="29"/>
  <c r="AO137" i="29"/>
  <c r="AN137" i="29"/>
  <c r="AM137" i="29"/>
  <c r="AL137" i="29"/>
  <c r="AK137" i="29"/>
  <c r="AJ137" i="29"/>
  <c r="AI137" i="29"/>
  <c r="AS136" i="29"/>
  <c r="AR136" i="29"/>
  <c r="AQ136" i="29"/>
  <c r="AP136" i="29"/>
  <c r="AO136" i="29"/>
  <c r="AN136" i="29"/>
  <c r="AM136" i="29"/>
  <c r="AL136" i="29"/>
  <c r="AK136" i="29"/>
  <c r="AJ136" i="29"/>
  <c r="AI136" i="29"/>
  <c r="AS135" i="29"/>
  <c r="AR135" i="29"/>
  <c r="AQ135" i="29"/>
  <c r="AP135" i="29"/>
  <c r="AO135" i="29"/>
  <c r="AN135" i="29"/>
  <c r="AM135" i="29"/>
  <c r="AL135" i="29"/>
  <c r="AK135" i="29"/>
  <c r="AJ135" i="29"/>
  <c r="AI135" i="29"/>
  <c r="AS134" i="29"/>
  <c r="AR134" i="29"/>
  <c r="AQ134" i="29"/>
  <c r="AP134" i="29"/>
  <c r="AO134" i="29"/>
  <c r="AN134" i="29"/>
  <c r="AM134" i="29"/>
  <c r="AL134" i="29"/>
  <c r="AK134" i="29"/>
  <c r="AJ134" i="29"/>
  <c r="AI134" i="29"/>
  <c r="AS133" i="29"/>
  <c r="AR133" i="29"/>
  <c r="AQ133" i="29"/>
  <c r="AP133" i="29"/>
  <c r="AO133" i="29"/>
  <c r="AN133" i="29"/>
  <c r="AM133" i="29"/>
  <c r="AL133" i="29"/>
  <c r="AK133" i="29"/>
  <c r="AJ133" i="29"/>
  <c r="AI133" i="29"/>
  <c r="AS132" i="29"/>
  <c r="AR132" i="29"/>
  <c r="AQ132" i="29"/>
  <c r="AP132" i="29"/>
  <c r="AO132" i="29"/>
  <c r="AN132" i="29"/>
  <c r="AM132" i="29"/>
  <c r="AL132" i="29"/>
  <c r="AK132" i="29"/>
  <c r="AJ132" i="29"/>
  <c r="AI132" i="29"/>
  <c r="AS131" i="29"/>
  <c r="AR131" i="29"/>
  <c r="AQ131" i="29"/>
  <c r="AP131" i="29"/>
  <c r="AO131" i="29"/>
  <c r="AN131" i="29"/>
  <c r="AM131" i="29"/>
  <c r="AL131" i="29"/>
  <c r="AK131" i="29"/>
  <c r="AJ131" i="29"/>
  <c r="AI131" i="29"/>
  <c r="AS130" i="29"/>
  <c r="AR130" i="29"/>
  <c r="AQ130" i="29"/>
  <c r="AP130" i="29"/>
  <c r="AO130" i="29"/>
  <c r="AN130" i="29"/>
  <c r="AM130" i="29"/>
  <c r="AL130" i="29"/>
  <c r="AK130" i="29"/>
  <c r="AJ130" i="29"/>
  <c r="AI130" i="29"/>
  <c r="AS129" i="29"/>
  <c r="AR129" i="29"/>
  <c r="AQ129" i="29"/>
  <c r="AP129" i="29"/>
  <c r="AO129" i="29"/>
  <c r="AN129" i="29"/>
  <c r="AM129" i="29"/>
  <c r="AL129" i="29"/>
  <c r="AK129" i="29"/>
  <c r="AJ129" i="29"/>
  <c r="AI129" i="29"/>
  <c r="AS128" i="29"/>
  <c r="AR128" i="29"/>
  <c r="AQ128" i="29"/>
  <c r="AP128" i="29"/>
  <c r="AO128" i="29"/>
  <c r="AN128" i="29"/>
  <c r="AM128" i="29"/>
  <c r="AL128" i="29"/>
  <c r="AK128" i="29"/>
  <c r="AJ128" i="29"/>
  <c r="AI128" i="29"/>
  <c r="AS127" i="29"/>
  <c r="AR127" i="29"/>
  <c r="AQ127" i="29"/>
  <c r="AP127" i="29"/>
  <c r="AO127" i="29"/>
  <c r="AN127" i="29"/>
  <c r="AM127" i="29"/>
  <c r="AL127" i="29"/>
  <c r="AK127" i="29"/>
  <c r="AJ127" i="29"/>
  <c r="AI127" i="29"/>
  <c r="AS126" i="29"/>
  <c r="AR126" i="29"/>
  <c r="AQ126" i="29"/>
  <c r="AP126" i="29"/>
  <c r="AO126" i="29"/>
  <c r="AN126" i="29"/>
  <c r="AM126" i="29"/>
  <c r="AL126" i="29"/>
  <c r="AK126" i="29"/>
  <c r="AJ126" i="29"/>
  <c r="AI126" i="29"/>
  <c r="AS125" i="29"/>
  <c r="AR125" i="29"/>
  <c r="AQ125" i="29"/>
  <c r="AP125" i="29"/>
  <c r="AO125" i="29"/>
  <c r="AN125" i="29"/>
  <c r="AM125" i="29"/>
  <c r="AL125" i="29"/>
  <c r="AK125" i="29"/>
  <c r="AJ125" i="29"/>
  <c r="AI125" i="29"/>
  <c r="AS124" i="29"/>
  <c r="AR124" i="29"/>
  <c r="AQ124" i="29"/>
  <c r="AP124" i="29"/>
  <c r="AO124" i="29"/>
  <c r="AN124" i="29"/>
  <c r="AM124" i="29"/>
  <c r="AL124" i="29"/>
  <c r="AK124" i="29"/>
  <c r="AJ124" i="29"/>
  <c r="AI124" i="29"/>
  <c r="AS123" i="29"/>
  <c r="AR123" i="29"/>
  <c r="AQ123" i="29"/>
  <c r="AP123" i="29"/>
  <c r="AO123" i="29"/>
  <c r="AN123" i="29"/>
  <c r="AM123" i="29"/>
  <c r="AL123" i="29"/>
  <c r="AK123" i="29"/>
  <c r="AJ123" i="29"/>
  <c r="AI123" i="29"/>
  <c r="AS122" i="29"/>
  <c r="AR122" i="29"/>
  <c r="AQ122" i="29"/>
  <c r="AP122" i="29"/>
  <c r="AO122" i="29"/>
  <c r="AN122" i="29"/>
  <c r="AM122" i="29"/>
  <c r="AL122" i="29"/>
  <c r="AK122" i="29"/>
  <c r="AJ122" i="29"/>
  <c r="AI122" i="29"/>
  <c r="AS121" i="29"/>
  <c r="AR121" i="29"/>
  <c r="AQ121" i="29"/>
  <c r="AP121" i="29"/>
  <c r="AO121" i="29"/>
  <c r="AN121" i="29"/>
  <c r="AM121" i="29"/>
  <c r="AL121" i="29"/>
  <c r="AK121" i="29"/>
  <c r="AJ121" i="29"/>
  <c r="AI121" i="29"/>
  <c r="AS120" i="29"/>
  <c r="AR120" i="29"/>
  <c r="AQ120" i="29"/>
  <c r="AP120" i="29"/>
  <c r="AO120" i="29"/>
  <c r="AN120" i="29"/>
  <c r="AM120" i="29"/>
  <c r="AL120" i="29"/>
  <c r="AK120" i="29"/>
  <c r="AJ120" i="29"/>
  <c r="AI120" i="29"/>
  <c r="AS119" i="29"/>
  <c r="AR119" i="29"/>
  <c r="AQ119" i="29"/>
  <c r="AP119" i="29"/>
  <c r="AO119" i="29"/>
  <c r="AN119" i="29"/>
  <c r="AM119" i="29"/>
  <c r="AL119" i="29"/>
  <c r="AK119" i="29"/>
  <c r="AJ119" i="29"/>
  <c r="AI119" i="29"/>
  <c r="AS118" i="29"/>
  <c r="AR118" i="29"/>
  <c r="AQ118" i="29"/>
  <c r="AP118" i="29"/>
  <c r="AO118" i="29"/>
  <c r="AN118" i="29"/>
  <c r="AM118" i="29"/>
  <c r="AL118" i="29"/>
  <c r="AK118" i="29"/>
  <c r="AJ118" i="29"/>
  <c r="AI118" i="29"/>
  <c r="AS117" i="29"/>
  <c r="AR117" i="29"/>
  <c r="AQ117" i="29"/>
  <c r="AP117" i="29"/>
  <c r="AO117" i="29"/>
  <c r="AN117" i="29"/>
  <c r="AM117" i="29"/>
  <c r="AL117" i="29"/>
  <c r="AK117" i="29"/>
  <c r="AJ117" i="29"/>
  <c r="AI117" i="29"/>
  <c r="AS116" i="29"/>
  <c r="AR116" i="29"/>
  <c r="AQ116" i="29"/>
  <c r="AP116" i="29"/>
  <c r="AO116" i="29"/>
  <c r="AN116" i="29"/>
  <c r="AM116" i="29"/>
  <c r="AL116" i="29"/>
  <c r="AK116" i="29"/>
  <c r="AJ116" i="29"/>
  <c r="AI116" i="29"/>
  <c r="AS115" i="29"/>
  <c r="AR115" i="29"/>
  <c r="AQ115" i="29"/>
  <c r="AP115" i="29"/>
  <c r="AO115" i="29"/>
  <c r="AN115" i="29"/>
  <c r="AM115" i="29"/>
  <c r="AL115" i="29"/>
  <c r="AK115" i="29"/>
  <c r="AJ115" i="29"/>
  <c r="AI115" i="29"/>
  <c r="AS114" i="29"/>
  <c r="AR114" i="29"/>
  <c r="AQ114" i="29"/>
  <c r="AP114" i="29"/>
  <c r="AO114" i="29"/>
  <c r="AN114" i="29"/>
  <c r="AM114" i="29"/>
  <c r="AL114" i="29"/>
  <c r="AK114" i="29"/>
  <c r="AJ114" i="29"/>
  <c r="AI114" i="29"/>
  <c r="AS113" i="29"/>
  <c r="AR113" i="29"/>
  <c r="AQ113" i="29"/>
  <c r="AP113" i="29"/>
  <c r="AO113" i="29"/>
  <c r="AN113" i="29"/>
  <c r="AM113" i="29"/>
  <c r="AL113" i="29"/>
  <c r="AK113" i="29"/>
  <c r="AJ113" i="29"/>
  <c r="AI113" i="29"/>
  <c r="AS112" i="29"/>
  <c r="AR112" i="29"/>
  <c r="AQ112" i="29"/>
  <c r="AP112" i="29"/>
  <c r="AO112" i="29"/>
  <c r="AN112" i="29"/>
  <c r="AM112" i="29"/>
  <c r="AL112" i="29"/>
  <c r="AK112" i="29"/>
  <c r="AJ112" i="29"/>
  <c r="AI112" i="29"/>
  <c r="AS111" i="29"/>
  <c r="AR111" i="29"/>
  <c r="AQ111" i="29"/>
  <c r="AP111" i="29"/>
  <c r="AO111" i="29"/>
  <c r="AN111" i="29"/>
  <c r="AM111" i="29"/>
  <c r="AL111" i="29"/>
  <c r="AK111" i="29"/>
  <c r="AJ111" i="29"/>
  <c r="AI111" i="29"/>
  <c r="AS110" i="29"/>
  <c r="AR110" i="29"/>
  <c r="AQ110" i="29"/>
  <c r="AP110" i="29"/>
  <c r="AO110" i="29"/>
  <c r="AN110" i="29"/>
  <c r="AM110" i="29"/>
  <c r="AL110" i="29"/>
  <c r="AK110" i="29"/>
  <c r="AJ110" i="29"/>
  <c r="AI110" i="29"/>
  <c r="AS109" i="29"/>
  <c r="AR109" i="29"/>
  <c r="AQ109" i="29"/>
  <c r="AP109" i="29"/>
  <c r="AO109" i="29"/>
  <c r="AN109" i="29"/>
  <c r="AM109" i="29"/>
  <c r="AL109" i="29"/>
  <c r="AK109" i="29"/>
  <c r="AJ109" i="29"/>
  <c r="AI109" i="29"/>
  <c r="AS108" i="29"/>
  <c r="AR108" i="29"/>
  <c r="AQ108" i="29"/>
  <c r="AP108" i="29"/>
  <c r="AO108" i="29"/>
  <c r="AN108" i="29"/>
  <c r="AM108" i="29"/>
  <c r="AL108" i="29"/>
  <c r="AK108" i="29"/>
  <c r="AJ108" i="29"/>
  <c r="AI108" i="29"/>
  <c r="AS107" i="29"/>
  <c r="AR107" i="29"/>
  <c r="AQ107" i="29"/>
  <c r="AP107" i="29"/>
  <c r="AO107" i="29"/>
  <c r="AN107" i="29"/>
  <c r="AM107" i="29"/>
  <c r="AL107" i="29"/>
  <c r="AK107" i="29"/>
  <c r="AJ107" i="29"/>
  <c r="AI107" i="29"/>
  <c r="AS106" i="29"/>
  <c r="AR106" i="29"/>
  <c r="AQ106" i="29"/>
  <c r="AP106" i="29"/>
  <c r="AO106" i="29"/>
  <c r="AN106" i="29"/>
  <c r="AM106" i="29"/>
  <c r="AL106" i="29"/>
  <c r="AK106" i="29"/>
  <c r="AJ106" i="29"/>
  <c r="AI106" i="29"/>
  <c r="AS105" i="29"/>
  <c r="AR105" i="29"/>
  <c r="AQ105" i="29"/>
  <c r="AP105" i="29"/>
  <c r="AO105" i="29"/>
  <c r="AN105" i="29"/>
  <c r="AM105" i="29"/>
  <c r="AL105" i="29"/>
  <c r="AK105" i="29"/>
  <c r="AJ105" i="29"/>
  <c r="AI105" i="29"/>
  <c r="AS104" i="29"/>
  <c r="AR104" i="29"/>
  <c r="AQ104" i="29"/>
  <c r="AP104" i="29"/>
  <c r="AO104" i="29"/>
  <c r="AN104" i="29"/>
  <c r="AM104" i="29"/>
  <c r="AL104" i="29"/>
  <c r="AK104" i="29"/>
  <c r="AJ104" i="29"/>
  <c r="AI104" i="29"/>
  <c r="AS103" i="29"/>
  <c r="AR103" i="29"/>
  <c r="AQ103" i="29"/>
  <c r="AP103" i="29"/>
  <c r="AO103" i="29"/>
  <c r="AN103" i="29"/>
  <c r="AM103" i="29"/>
  <c r="AL103" i="29"/>
  <c r="AK103" i="29"/>
  <c r="AJ103" i="29"/>
  <c r="AI103" i="29"/>
  <c r="AS102" i="29"/>
  <c r="AR102" i="29"/>
  <c r="AQ102" i="29"/>
  <c r="AP102" i="29"/>
  <c r="AO102" i="29"/>
  <c r="AN102" i="29"/>
  <c r="AM102" i="29"/>
  <c r="AL102" i="29"/>
  <c r="AK102" i="29"/>
  <c r="AJ102" i="29"/>
  <c r="AI102" i="29"/>
  <c r="AS101" i="29"/>
  <c r="AR101" i="29"/>
  <c r="AQ101" i="29"/>
  <c r="AP101" i="29"/>
  <c r="AO101" i="29"/>
  <c r="AN101" i="29"/>
  <c r="AM101" i="29"/>
  <c r="AL101" i="29"/>
  <c r="AK101" i="29"/>
  <c r="AJ101" i="29"/>
  <c r="AI101" i="29"/>
  <c r="AS100" i="29"/>
  <c r="AR100" i="29"/>
  <c r="AQ100" i="29"/>
  <c r="AP100" i="29"/>
  <c r="AO100" i="29"/>
  <c r="AN100" i="29"/>
  <c r="AM100" i="29"/>
  <c r="AL100" i="29"/>
  <c r="AK100" i="29"/>
  <c r="AJ100" i="29"/>
  <c r="AI100" i="29"/>
  <c r="AS99" i="29"/>
  <c r="AR99" i="29"/>
  <c r="AQ99" i="29"/>
  <c r="AP99" i="29"/>
  <c r="AO99" i="29"/>
  <c r="AN99" i="29"/>
  <c r="AM99" i="29"/>
  <c r="AL99" i="29"/>
  <c r="AK99" i="29"/>
  <c r="AJ99" i="29"/>
  <c r="AI99" i="29"/>
  <c r="AS98" i="29"/>
  <c r="AR98" i="29"/>
  <c r="AQ98" i="29"/>
  <c r="AP98" i="29"/>
  <c r="AO98" i="29"/>
  <c r="AN98" i="29"/>
  <c r="AM98" i="29"/>
  <c r="AL98" i="29"/>
  <c r="AK98" i="29"/>
  <c r="AJ98" i="29"/>
  <c r="AI98" i="29"/>
  <c r="AS97" i="29"/>
  <c r="AR97" i="29"/>
  <c r="AQ97" i="29"/>
  <c r="AP97" i="29"/>
  <c r="AO97" i="29"/>
  <c r="AN97" i="29"/>
  <c r="AM97" i="29"/>
  <c r="AL97" i="29"/>
  <c r="AK97" i="29"/>
  <c r="AJ97" i="29"/>
  <c r="AI97" i="29"/>
  <c r="AS96" i="29"/>
  <c r="AR96" i="29"/>
  <c r="AQ96" i="29"/>
  <c r="AP96" i="29"/>
  <c r="AO96" i="29"/>
  <c r="AN96" i="29"/>
  <c r="AM96" i="29"/>
  <c r="AL96" i="29"/>
  <c r="AK96" i="29"/>
  <c r="AJ96" i="29"/>
  <c r="AI96" i="29"/>
  <c r="AS95" i="29"/>
  <c r="AR95" i="29"/>
  <c r="AQ95" i="29"/>
  <c r="AP95" i="29"/>
  <c r="AO95" i="29"/>
  <c r="AN95" i="29"/>
  <c r="AM95" i="29"/>
  <c r="AL95" i="29"/>
  <c r="AK95" i="29"/>
  <c r="AJ95" i="29"/>
  <c r="AI95" i="29"/>
  <c r="AS94" i="29"/>
  <c r="AR94" i="29"/>
  <c r="AQ94" i="29"/>
  <c r="AP94" i="29"/>
  <c r="AO94" i="29"/>
  <c r="AN94" i="29"/>
  <c r="AM94" i="29"/>
  <c r="AL94" i="29"/>
  <c r="AK94" i="29"/>
  <c r="AJ94" i="29"/>
  <c r="AI94" i="29"/>
  <c r="AS93" i="29"/>
  <c r="AR93" i="29"/>
  <c r="AQ93" i="29"/>
  <c r="AP93" i="29"/>
  <c r="AO93" i="29"/>
  <c r="AN93" i="29"/>
  <c r="AM93" i="29"/>
  <c r="AL93" i="29"/>
  <c r="AK93" i="29"/>
  <c r="AJ93" i="29"/>
  <c r="AI93" i="29"/>
  <c r="AS92" i="29"/>
  <c r="AR92" i="29"/>
  <c r="AQ92" i="29"/>
  <c r="AP92" i="29"/>
  <c r="AO92" i="29"/>
  <c r="AN92" i="29"/>
  <c r="AM92" i="29"/>
  <c r="AL92" i="29"/>
  <c r="AK92" i="29"/>
  <c r="AJ92" i="29"/>
  <c r="AI92" i="29"/>
  <c r="AS91" i="29"/>
  <c r="AR91" i="29"/>
  <c r="AQ91" i="29"/>
  <c r="AP91" i="29"/>
  <c r="AO91" i="29"/>
  <c r="AN91" i="29"/>
  <c r="AM91" i="29"/>
  <c r="AL91" i="29"/>
  <c r="AK91" i="29"/>
  <c r="AJ91" i="29"/>
  <c r="AI91" i="29"/>
  <c r="AS90" i="29"/>
  <c r="AR90" i="29"/>
  <c r="AQ90" i="29"/>
  <c r="AP90" i="29"/>
  <c r="AO90" i="29"/>
  <c r="AN90" i="29"/>
  <c r="AM90" i="29"/>
  <c r="AL90" i="29"/>
  <c r="AK90" i="29"/>
  <c r="AJ90" i="29"/>
  <c r="AI90" i="29"/>
  <c r="AS89" i="29"/>
  <c r="AR89" i="29"/>
  <c r="AQ89" i="29"/>
  <c r="AP89" i="29"/>
  <c r="AO89" i="29"/>
  <c r="AN89" i="29"/>
  <c r="AM89" i="29"/>
  <c r="AL89" i="29"/>
  <c r="AK89" i="29"/>
  <c r="AJ89" i="29"/>
  <c r="AI89" i="29"/>
  <c r="AS88" i="29"/>
  <c r="AR88" i="29"/>
  <c r="AQ88" i="29"/>
  <c r="AP88" i="29"/>
  <c r="AO88" i="29"/>
  <c r="AN88" i="29"/>
  <c r="AM88" i="29"/>
  <c r="AL88" i="29"/>
  <c r="AK88" i="29"/>
  <c r="AJ88" i="29"/>
  <c r="AI88" i="29"/>
  <c r="AS87" i="29"/>
  <c r="AR87" i="29"/>
  <c r="AQ87" i="29"/>
  <c r="AP87" i="29"/>
  <c r="AO87" i="29"/>
  <c r="AN87" i="29"/>
  <c r="AM87" i="29"/>
  <c r="AL87" i="29"/>
  <c r="AK87" i="29"/>
  <c r="AJ87" i="29"/>
  <c r="AI87" i="29"/>
  <c r="AS86" i="29"/>
  <c r="AR86" i="29"/>
  <c r="AQ86" i="29"/>
  <c r="AP86" i="29"/>
  <c r="AO86" i="29"/>
  <c r="AN86" i="29"/>
  <c r="AM86" i="29"/>
  <c r="AL86" i="29"/>
  <c r="AK86" i="29"/>
  <c r="AJ86" i="29"/>
  <c r="AI86" i="29"/>
  <c r="AS85" i="29"/>
  <c r="AR85" i="29"/>
  <c r="AQ85" i="29"/>
  <c r="AP85" i="29"/>
  <c r="AO85" i="29"/>
  <c r="AN85" i="29"/>
  <c r="AM85" i="29"/>
  <c r="AL85" i="29"/>
  <c r="AK85" i="29"/>
  <c r="AJ85" i="29"/>
  <c r="AI85" i="29"/>
  <c r="AS84" i="29"/>
  <c r="AR84" i="29"/>
  <c r="AQ84" i="29"/>
  <c r="AP84" i="29"/>
  <c r="AO84" i="29"/>
  <c r="AN84" i="29"/>
  <c r="AM84" i="29"/>
  <c r="AL84" i="29"/>
  <c r="AK84" i="29"/>
  <c r="AJ84" i="29"/>
  <c r="AI84" i="29"/>
  <c r="AS83" i="29"/>
  <c r="AR83" i="29"/>
  <c r="AQ83" i="29"/>
  <c r="AP83" i="29"/>
  <c r="AO83" i="29"/>
  <c r="AN83" i="29"/>
  <c r="AM83" i="29"/>
  <c r="AL83" i="29"/>
  <c r="AK83" i="29"/>
  <c r="AJ83" i="29"/>
  <c r="AI83" i="29"/>
  <c r="AS82" i="29"/>
  <c r="AR82" i="29"/>
  <c r="AQ82" i="29"/>
  <c r="AP82" i="29"/>
  <c r="AO82" i="29"/>
  <c r="AN82" i="29"/>
  <c r="AM82" i="29"/>
  <c r="AL82" i="29"/>
  <c r="AK82" i="29"/>
  <c r="AJ82" i="29"/>
  <c r="AI82" i="29"/>
  <c r="AS81" i="29"/>
  <c r="AR81" i="29"/>
  <c r="AQ81" i="29"/>
  <c r="AP81" i="29"/>
  <c r="AO81" i="29"/>
  <c r="AN81" i="29"/>
  <c r="AM81" i="29"/>
  <c r="AL81" i="29"/>
  <c r="AK81" i="29"/>
  <c r="AJ81" i="29"/>
  <c r="AI81" i="29"/>
  <c r="AS80" i="29"/>
  <c r="AR80" i="29"/>
  <c r="AQ80" i="29"/>
  <c r="AP80" i="29"/>
  <c r="AO80" i="29"/>
  <c r="AN80" i="29"/>
  <c r="AM80" i="29"/>
  <c r="AL80" i="29"/>
  <c r="AK80" i="29"/>
  <c r="AJ80" i="29"/>
  <c r="AI80" i="29"/>
  <c r="AS79" i="29"/>
  <c r="AR79" i="29"/>
  <c r="AQ79" i="29"/>
  <c r="AP79" i="29"/>
  <c r="AO79" i="29"/>
  <c r="AN79" i="29"/>
  <c r="AM79" i="29"/>
  <c r="AL79" i="29"/>
  <c r="AK79" i="29"/>
  <c r="AJ79" i="29"/>
  <c r="AI79" i="29"/>
  <c r="AS78" i="29"/>
  <c r="AR78" i="29"/>
  <c r="AQ78" i="29"/>
  <c r="AP78" i="29"/>
  <c r="AO78" i="29"/>
  <c r="AN78" i="29"/>
  <c r="AM78" i="29"/>
  <c r="AL78" i="29"/>
  <c r="AK78" i="29"/>
  <c r="AJ78" i="29"/>
  <c r="AI78" i="29"/>
  <c r="AS77" i="29"/>
  <c r="AR77" i="29"/>
  <c r="AQ77" i="29"/>
  <c r="AP77" i="29"/>
  <c r="AO77" i="29"/>
  <c r="AN77" i="29"/>
  <c r="AM77" i="29"/>
  <c r="AL77" i="29"/>
  <c r="AK77" i="29"/>
  <c r="AJ77" i="29"/>
  <c r="AI77" i="29"/>
  <c r="AS76" i="29"/>
  <c r="AR76" i="29"/>
  <c r="AQ76" i="29"/>
  <c r="AP76" i="29"/>
  <c r="AO76" i="29"/>
  <c r="AN76" i="29"/>
  <c r="AM76" i="29"/>
  <c r="AL76" i="29"/>
  <c r="AK76" i="29"/>
  <c r="AJ76" i="29"/>
  <c r="AI76" i="29"/>
  <c r="AS75" i="29"/>
  <c r="AR75" i="29"/>
  <c r="AQ75" i="29"/>
  <c r="AP75" i="29"/>
  <c r="AO75" i="29"/>
  <c r="AN75" i="29"/>
  <c r="AM75" i="29"/>
  <c r="AL75" i="29"/>
  <c r="AK75" i="29"/>
  <c r="AJ75" i="29"/>
  <c r="AI75" i="29"/>
  <c r="AS74" i="29"/>
  <c r="AR74" i="29"/>
  <c r="AQ74" i="29"/>
  <c r="AP74" i="29"/>
  <c r="AO74" i="29"/>
  <c r="AN74" i="29"/>
  <c r="AM74" i="29"/>
  <c r="AL74" i="29"/>
  <c r="AK74" i="29"/>
  <c r="AJ74" i="29"/>
  <c r="AI74" i="29"/>
  <c r="AS73" i="29"/>
  <c r="AR73" i="29"/>
  <c r="AQ73" i="29"/>
  <c r="AP73" i="29"/>
  <c r="AO73" i="29"/>
  <c r="AN73" i="29"/>
  <c r="AM73" i="29"/>
  <c r="AL73" i="29"/>
  <c r="AK73" i="29"/>
  <c r="AJ73" i="29"/>
  <c r="AI73" i="29"/>
  <c r="AS72" i="29"/>
  <c r="AR72" i="29"/>
  <c r="AQ72" i="29"/>
  <c r="AP72" i="29"/>
  <c r="AO72" i="29"/>
  <c r="AN72" i="29"/>
  <c r="AM72" i="29"/>
  <c r="AL72" i="29"/>
  <c r="AK72" i="29"/>
  <c r="AJ72" i="29"/>
  <c r="AI72" i="29"/>
  <c r="AS71" i="29"/>
  <c r="AR71" i="29"/>
  <c r="AQ71" i="29"/>
  <c r="AP71" i="29"/>
  <c r="AO71" i="29"/>
  <c r="AN71" i="29"/>
  <c r="AM71" i="29"/>
  <c r="AL71" i="29"/>
  <c r="AK71" i="29"/>
  <c r="AJ71" i="29"/>
  <c r="AI71" i="29"/>
  <c r="AS70" i="29"/>
  <c r="AR70" i="29"/>
  <c r="AQ70" i="29"/>
  <c r="AP70" i="29"/>
  <c r="AO70" i="29"/>
  <c r="AN70" i="29"/>
  <c r="AM70" i="29"/>
  <c r="AL70" i="29"/>
  <c r="AK70" i="29"/>
  <c r="AJ70" i="29"/>
  <c r="AI70" i="29"/>
  <c r="AS69" i="29"/>
  <c r="AR69" i="29"/>
  <c r="AQ69" i="29"/>
  <c r="AP69" i="29"/>
  <c r="AO69" i="29"/>
  <c r="AN69" i="29"/>
  <c r="AM69" i="29"/>
  <c r="AL69" i="29"/>
  <c r="AK69" i="29"/>
  <c r="AJ69" i="29"/>
  <c r="AI69" i="29"/>
  <c r="AS68" i="29"/>
  <c r="AR68" i="29"/>
  <c r="AQ68" i="29"/>
  <c r="AP68" i="29"/>
  <c r="AO68" i="29"/>
  <c r="AN68" i="29"/>
  <c r="AM68" i="29"/>
  <c r="AL68" i="29"/>
  <c r="AK68" i="29"/>
  <c r="AJ68" i="29"/>
  <c r="AI68" i="29"/>
  <c r="AS67" i="29"/>
  <c r="AR67" i="29"/>
  <c r="AQ67" i="29"/>
  <c r="AP67" i="29"/>
  <c r="AO67" i="29"/>
  <c r="AN67" i="29"/>
  <c r="AM67" i="29"/>
  <c r="AL67" i="29"/>
  <c r="AK67" i="29"/>
  <c r="AJ67" i="29"/>
  <c r="AI67" i="29"/>
  <c r="AS66" i="29"/>
  <c r="AR66" i="29"/>
  <c r="AQ66" i="29"/>
  <c r="AP66" i="29"/>
  <c r="AO66" i="29"/>
  <c r="AN66" i="29"/>
  <c r="AM66" i="29"/>
  <c r="AL66" i="29"/>
  <c r="AK66" i="29"/>
  <c r="AJ66" i="29"/>
  <c r="AI66" i="29"/>
  <c r="AS65" i="29"/>
  <c r="AR65" i="29"/>
  <c r="AQ65" i="29"/>
  <c r="AP65" i="29"/>
  <c r="AO65" i="29"/>
  <c r="AN65" i="29"/>
  <c r="AM65" i="29"/>
  <c r="AL65" i="29"/>
  <c r="AK65" i="29"/>
  <c r="AJ65" i="29"/>
  <c r="AI65" i="29"/>
  <c r="AS64" i="29"/>
  <c r="AR64" i="29"/>
  <c r="AQ64" i="29"/>
  <c r="AP64" i="29"/>
  <c r="AO64" i="29"/>
  <c r="AN64" i="29"/>
  <c r="AM64" i="29"/>
  <c r="AL64" i="29"/>
  <c r="AK64" i="29"/>
  <c r="AJ64" i="29"/>
  <c r="AI64" i="29"/>
  <c r="AS63" i="29"/>
  <c r="AR63" i="29"/>
  <c r="AQ63" i="29"/>
  <c r="AP63" i="29"/>
  <c r="AO63" i="29"/>
  <c r="AN63" i="29"/>
  <c r="AM63" i="29"/>
  <c r="AL63" i="29"/>
  <c r="AK63" i="29"/>
  <c r="AJ63" i="29"/>
  <c r="AI63" i="29"/>
  <c r="AS62" i="29"/>
  <c r="AR62" i="29"/>
  <c r="AQ62" i="29"/>
  <c r="AP62" i="29"/>
  <c r="AO62" i="29"/>
  <c r="AN62" i="29"/>
  <c r="AM62" i="29"/>
  <c r="AL62" i="29"/>
  <c r="AK62" i="29"/>
  <c r="AJ62" i="29"/>
  <c r="AI62" i="29"/>
  <c r="AS61" i="29"/>
  <c r="AR61" i="29"/>
  <c r="AQ61" i="29"/>
  <c r="AP61" i="29"/>
  <c r="AO61" i="29"/>
  <c r="AN61" i="29"/>
  <c r="AM61" i="29"/>
  <c r="AL61" i="29"/>
  <c r="AK61" i="29"/>
  <c r="AJ61" i="29"/>
  <c r="AI61" i="29"/>
  <c r="AS60" i="29"/>
  <c r="AR60" i="29"/>
  <c r="AQ60" i="29"/>
  <c r="AP60" i="29"/>
  <c r="AO60" i="29"/>
  <c r="AN60" i="29"/>
  <c r="AM60" i="29"/>
  <c r="AL60" i="29"/>
  <c r="AK60" i="29"/>
  <c r="AJ60" i="29"/>
  <c r="AI60" i="29"/>
  <c r="AS59" i="29"/>
  <c r="AR59" i="29"/>
  <c r="AQ59" i="29"/>
  <c r="AP59" i="29"/>
  <c r="AO59" i="29"/>
  <c r="AN59" i="29"/>
  <c r="AM59" i="29"/>
  <c r="AL59" i="29"/>
  <c r="AK59" i="29"/>
  <c r="AJ59" i="29"/>
  <c r="AI59" i="29"/>
  <c r="AS58" i="29"/>
  <c r="AR58" i="29"/>
  <c r="AQ58" i="29"/>
  <c r="AP58" i="29"/>
  <c r="AO58" i="29"/>
  <c r="AN58" i="29"/>
  <c r="AM58" i="29"/>
  <c r="AL58" i="29"/>
  <c r="AK58" i="29"/>
  <c r="AJ58" i="29"/>
  <c r="AI58" i="29"/>
  <c r="AS57" i="29"/>
  <c r="AR57" i="29"/>
  <c r="AQ57" i="29"/>
  <c r="AP57" i="29"/>
  <c r="AO57" i="29"/>
  <c r="AN57" i="29"/>
  <c r="AM57" i="29"/>
  <c r="AL57" i="29"/>
  <c r="AK57" i="29"/>
  <c r="AJ57" i="29"/>
  <c r="AI57" i="29"/>
  <c r="AS56" i="29"/>
  <c r="AR56" i="29"/>
  <c r="AQ56" i="29"/>
  <c r="AP56" i="29"/>
  <c r="AO56" i="29"/>
  <c r="AN56" i="29"/>
  <c r="AM56" i="29"/>
  <c r="AL56" i="29"/>
  <c r="AK56" i="29"/>
  <c r="AJ56" i="29"/>
  <c r="AI56" i="29"/>
  <c r="AS55" i="29"/>
  <c r="AR55" i="29"/>
  <c r="AQ55" i="29"/>
  <c r="AP55" i="29"/>
  <c r="AO55" i="29"/>
  <c r="AN55" i="29"/>
  <c r="AM55" i="29"/>
  <c r="AL55" i="29"/>
  <c r="AK55" i="29"/>
  <c r="AJ55" i="29"/>
  <c r="AI55" i="29"/>
  <c r="AS54" i="29"/>
  <c r="AR54" i="29"/>
  <c r="AQ54" i="29"/>
  <c r="AP54" i="29"/>
  <c r="AO54" i="29"/>
  <c r="AN54" i="29"/>
  <c r="AM54" i="29"/>
  <c r="AL54" i="29"/>
  <c r="AK54" i="29"/>
  <c r="AJ54" i="29"/>
  <c r="AI54" i="29"/>
  <c r="AS53" i="29"/>
  <c r="AR53" i="29"/>
  <c r="AQ53" i="29"/>
  <c r="AP53" i="29"/>
  <c r="AO53" i="29"/>
  <c r="AN53" i="29"/>
  <c r="AM53" i="29"/>
  <c r="AL53" i="29"/>
  <c r="AK53" i="29"/>
  <c r="AJ53" i="29"/>
  <c r="AI53" i="29"/>
  <c r="AS52" i="29"/>
  <c r="AR52" i="29"/>
  <c r="AQ52" i="29"/>
  <c r="AP52" i="29"/>
  <c r="AO52" i="29"/>
  <c r="AN52" i="29"/>
  <c r="AM52" i="29"/>
  <c r="AL52" i="29"/>
  <c r="AK52" i="29"/>
  <c r="AJ52" i="29"/>
  <c r="AI52" i="29"/>
  <c r="AS51" i="29"/>
  <c r="AR51" i="29"/>
  <c r="AQ51" i="29"/>
  <c r="AP51" i="29"/>
  <c r="AO51" i="29"/>
  <c r="AN51" i="29"/>
  <c r="AM51" i="29"/>
  <c r="AL51" i="29"/>
  <c r="AK51" i="29"/>
  <c r="AJ51" i="29"/>
  <c r="AI51" i="29"/>
  <c r="AS50" i="29"/>
  <c r="AR50" i="29"/>
  <c r="AQ50" i="29"/>
  <c r="AP50" i="29"/>
  <c r="AO50" i="29"/>
  <c r="AN50" i="29"/>
  <c r="AM50" i="29"/>
  <c r="AL50" i="29"/>
  <c r="AK50" i="29"/>
  <c r="AJ50" i="29"/>
  <c r="AI50" i="29"/>
  <c r="AS49" i="29"/>
  <c r="AR49" i="29"/>
  <c r="AQ49" i="29"/>
  <c r="AP49" i="29"/>
  <c r="AO49" i="29"/>
  <c r="AN49" i="29"/>
  <c r="AM49" i="29"/>
  <c r="AL49" i="29"/>
  <c r="AK49" i="29"/>
  <c r="AJ49" i="29"/>
  <c r="AI49" i="29"/>
  <c r="AS48" i="29"/>
  <c r="AR48" i="29"/>
  <c r="AQ48" i="29"/>
  <c r="AP48" i="29"/>
  <c r="AO48" i="29"/>
  <c r="AN48" i="29"/>
  <c r="AM48" i="29"/>
  <c r="AL48" i="29"/>
  <c r="AK48" i="29"/>
  <c r="AJ48" i="29"/>
  <c r="AI48" i="29"/>
  <c r="AS47" i="29"/>
  <c r="AR47" i="29"/>
  <c r="AQ47" i="29"/>
  <c r="AP47" i="29"/>
  <c r="AO47" i="29"/>
  <c r="AN47" i="29"/>
  <c r="AM47" i="29"/>
  <c r="AL47" i="29"/>
  <c r="AK47" i="29"/>
  <c r="AJ47" i="29"/>
  <c r="AI47" i="29"/>
  <c r="AS46" i="29"/>
  <c r="AR46" i="29"/>
  <c r="AQ46" i="29"/>
  <c r="AP46" i="29"/>
  <c r="AO46" i="29"/>
  <c r="AN46" i="29"/>
  <c r="AM46" i="29"/>
  <c r="AL46" i="29"/>
  <c r="AK46" i="29"/>
  <c r="AJ46" i="29"/>
  <c r="AI46" i="29"/>
  <c r="AS45" i="29"/>
  <c r="AR45" i="29"/>
  <c r="AQ45" i="29"/>
  <c r="AP45" i="29"/>
  <c r="AO45" i="29"/>
  <c r="AN45" i="29"/>
  <c r="AM45" i="29"/>
  <c r="AL45" i="29"/>
  <c r="AK45" i="29"/>
  <c r="AJ45" i="29"/>
  <c r="AI45" i="29"/>
  <c r="AS44" i="29"/>
  <c r="AR44" i="29"/>
  <c r="AQ44" i="29"/>
  <c r="AP44" i="29"/>
  <c r="AO44" i="29"/>
  <c r="AN44" i="29"/>
  <c r="AM44" i="29"/>
  <c r="AL44" i="29"/>
  <c r="AK44" i="29"/>
  <c r="AJ44" i="29"/>
  <c r="AI44" i="29"/>
  <c r="AS43" i="29"/>
  <c r="AR43" i="29"/>
  <c r="AQ43" i="29"/>
  <c r="AP43" i="29"/>
  <c r="AO43" i="29"/>
  <c r="AN43" i="29"/>
  <c r="AM43" i="29"/>
  <c r="AL43" i="29"/>
  <c r="AK43" i="29"/>
  <c r="AJ43" i="29"/>
  <c r="AI43" i="29"/>
  <c r="AS42" i="29"/>
  <c r="AR42" i="29"/>
  <c r="AQ42" i="29"/>
  <c r="AP42" i="29"/>
  <c r="AO42" i="29"/>
  <c r="AN42" i="29"/>
  <c r="AM42" i="29"/>
  <c r="AL42" i="29"/>
  <c r="AK42" i="29"/>
  <c r="AJ42" i="29"/>
  <c r="AI42" i="29"/>
  <c r="AS41" i="29"/>
  <c r="AR41" i="29"/>
  <c r="AQ41" i="29"/>
  <c r="AP41" i="29"/>
  <c r="AO41" i="29"/>
  <c r="AN41" i="29"/>
  <c r="AM41" i="29"/>
  <c r="AL41" i="29"/>
  <c r="AK41" i="29"/>
  <c r="AJ41" i="29"/>
  <c r="AI41" i="29"/>
  <c r="AS40" i="29"/>
  <c r="AR40" i="29"/>
  <c r="AQ40" i="29"/>
  <c r="AP40" i="29"/>
  <c r="AO40" i="29"/>
  <c r="AN40" i="29"/>
  <c r="AM40" i="29"/>
  <c r="AL40" i="29"/>
  <c r="AK40" i="29"/>
  <c r="AJ40" i="29"/>
  <c r="AI40" i="29"/>
  <c r="AS39" i="29"/>
  <c r="AR39" i="29"/>
  <c r="AQ39" i="29"/>
  <c r="AP39" i="29"/>
  <c r="AO39" i="29"/>
  <c r="AN39" i="29"/>
  <c r="AM39" i="29"/>
  <c r="AL39" i="29"/>
  <c r="AK39" i="29"/>
  <c r="AJ39" i="29"/>
  <c r="AI39" i="29"/>
  <c r="AS38" i="29"/>
  <c r="AR38" i="29"/>
  <c r="AQ38" i="29"/>
  <c r="AP38" i="29"/>
  <c r="AO38" i="29"/>
  <c r="AN38" i="29"/>
  <c r="AM38" i="29"/>
  <c r="AL38" i="29"/>
  <c r="AK38" i="29"/>
  <c r="AJ38" i="29"/>
  <c r="AI38" i="29"/>
  <c r="AS37" i="29"/>
  <c r="AR37" i="29"/>
  <c r="AQ37" i="29"/>
  <c r="AP37" i="29"/>
  <c r="AO37" i="29"/>
  <c r="AN37" i="29"/>
  <c r="AM37" i="29"/>
  <c r="AL37" i="29"/>
  <c r="AK37" i="29"/>
  <c r="AJ37" i="29"/>
  <c r="AI37" i="29"/>
  <c r="AS36" i="29"/>
  <c r="AR36" i="29"/>
  <c r="AQ36" i="29"/>
  <c r="AP36" i="29"/>
  <c r="AO36" i="29"/>
  <c r="AN36" i="29"/>
  <c r="AM36" i="29"/>
  <c r="AL36" i="29"/>
  <c r="AK36" i="29"/>
  <c r="AJ36" i="29"/>
  <c r="AI36" i="29"/>
  <c r="AS35" i="29"/>
  <c r="AR35" i="29"/>
  <c r="AQ35" i="29"/>
  <c r="AP35" i="29"/>
  <c r="AO35" i="29"/>
  <c r="AN35" i="29"/>
  <c r="AM35" i="29"/>
  <c r="AL35" i="29"/>
  <c r="AK35" i="29"/>
  <c r="AJ35" i="29"/>
  <c r="AI35" i="29"/>
  <c r="AS34" i="29"/>
  <c r="AR34" i="29"/>
  <c r="AQ34" i="29"/>
  <c r="AP34" i="29"/>
  <c r="AO34" i="29"/>
  <c r="AN34" i="29"/>
  <c r="AM34" i="29"/>
  <c r="AL34" i="29"/>
  <c r="AK34" i="29"/>
  <c r="AJ34" i="29"/>
  <c r="AI34" i="29"/>
  <c r="AS33" i="29"/>
  <c r="AR33" i="29"/>
  <c r="AQ33" i="29"/>
  <c r="AP33" i="29"/>
  <c r="AO33" i="29"/>
  <c r="AN33" i="29"/>
  <c r="AM33" i="29"/>
  <c r="AL33" i="29"/>
  <c r="AK33" i="29"/>
  <c r="AJ33" i="29"/>
  <c r="AI33" i="29"/>
  <c r="AS32" i="29"/>
  <c r="AR32" i="29"/>
  <c r="AQ32" i="29"/>
  <c r="AP32" i="29"/>
  <c r="AO32" i="29"/>
  <c r="AN32" i="29"/>
  <c r="AM32" i="29"/>
  <c r="AL32" i="29"/>
  <c r="AK32" i="29"/>
  <c r="AJ32" i="29"/>
  <c r="AI32" i="29"/>
  <c r="AS31" i="29"/>
  <c r="AR31" i="29"/>
  <c r="AQ31" i="29"/>
  <c r="AP31" i="29"/>
  <c r="AO31" i="29"/>
  <c r="AN31" i="29"/>
  <c r="AM31" i="29"/>
  <c r="AL31" i="29"/>
  <c r="AK31" i="29"/>
  <c r="AJ31" i="29"/>
  <c r="AI31" i="29"/>
  <c r="AS30" i="29"/>
  <c r="AR30" i="29"/>
  <c r="AQ30" i="29"/>
  <c r="AP30" i="29"/>
  <c r="AO30" i="29"/>
  <c r="AN30" i="29"/>
  <c r="AM30" i="29"/>
  <c r="AL30" i="29"/>
  <c r="AK30" i="29"/>
  <c r="AJ30" i="29"/>
  <c r="AI30" i="29"/>
  <c r="AS29" i="29"/>
  <c r="AR29" i="29"/>
  <c r="AQ29" i="29"/>
  <c r="AP29" i="29"/>
  <c r="AO29" i="29"/>
  <c r="AN29" i="29"/>
  <c r="AM29" i="29"/>
  <c r="AL29" i="29"/>
  <c r="AK29" i="29"/>
  <c r="AJ29" i="29"/>
  <c r="AI29" i="29"/>
  <c r="AS28" i="29"/>
  <c r="AR28" i="29"/>
  <c r="AQ28" i="29"/>
  <c r="AP28" i="29"/>
  <c r="AO28" i="29"/>
  <c r="AN28" i="29"/>
  <c r="AM28" i="29"/>
  <c r="AL28" i="29"/>
  <c r="AK28" i="29"/>
  <c r="AJ28" i="29"/>
  <c r="AI28" i="29"/>
  <c r="AS27" i="29"/>
  <c r="AR27" i="29"/>
  <c r="AQ27" i="29"/>
  <c r="AP27" i="29"/>
  <c r="AO27" i="29"/>
  <c r="AN27" i="29"/>
  <c r="AM27" i="29"/>
  <c r="AL27" i="29"/>
  <c r="AK27" i="29"/>
  <c r="AJ27" i="29"/>
  <c r="AI27" i="29"/>
  <c r="AS26" i="29"/>
  <c r="AR26" i="29"/>
  <c r="AQ26" i="29"/>
  <c r="AP26" i="29"/>
  <c r="AO26" i="29"/>
  <c r="AN26" i="29"/>
  <c r="AM26" i="29"/>
  <c r="AL26" i="29"/>
  <c r="AK26" i="29"/>
  <c r="AJ26" i="29"/>
  <c r="AI26" i="29"/>
  <c r="AS25" i="29"/>
  <c r="AR25" i="29"/>
  <c r="AQ25" i="29"/>
  <c r="AP25" i="29"/>
  <c r="AO25" i="29"/>
  <c r="AN25" i="29"/>
  <c r="AM25" i="29"/>
  <c r="AL25" i="29"/>
  <c r="AK25" i="29"/>
  <c r="AJ25" i="29"/>
  <c r="AI25" i="29"/>
  <c r="AS24" i="29"/>
  <c r="AR24" i="29"/>
  <c r="AQ24" i="29"/>
  <c r="AP24" i="29"/>
  <c r="AO24" i="29"/>
  <c r="AN24" i="29"/>
  <c r="AM24" i="29"/>
  <c r="AL24" i="29"/>
  <c r="AK24" i="29"/>
  <c r="AJ24" i="29"/>
  <c r="AI24" i="29"/>
  <c r="AS23" i="29"/>
  <c r="AR23" i="29"/>
  <c r="AQ23" i="29"/>
  <c r="AP23" i="29"/>
  <c r="AO23" i="29"/>
  <c r="AN23" i="29"/>
  <c r="AM23" i="29"/>
  <c r="AL23" i="29"/>
  <c r="AK23" i="29"/>
  <c r="AJ23" i="29"/>
  <c r="AI23" i="29"/>
  <c r="AS22" i="29"/>
  <c r="AR22" i="29"/>
  <c r="AQ22" i="29"/>
  <c r="AP22" i="29"/>
  <c r="AO22" i="29"/>
  <c r="AN22" i="29"/>
  <c r="AM22" i="29"/>
  <c r="AL22" i="29"/>
  <c r="AK22" i="29"/>
  <c r="AJ22" i="29"/>
  <c r="AI22" i="29"/>
  <c r="AS21" i="29"/>
  <c r="AR21" i="29"/>
  <c r="AQ21" i="29"/>
  <c r="AP21" i="29"/>
  <c r="AO21" i="29"/>
  <c r="AN21" i="29"/>
  <c r="AM21" i="29"/>
  <c r="AL21" i="29"/>
  <c r="AK21" i="29"/>
  <c r="AJ21" i="29"/>
  <c r="AI21" i="29"/>
  <c r="AS20" i="29"/>
  <c r="AR20" i="29"/>
  <c r="AQ20" i="29"/>
  <c r="AP20" i="29"/>
  <c r="AO20" i="29"/>
  <c r="AN20" i="29"/>
  <c r="AM20" i="29"/>
  <c r="AL20" i="29"/>
  <c r="AK20" i="29"/>
  <c r="AJ20" i="29"/>
  <c r="AI20" i="29"/>
  <c r="AS19" i="29"/>
  <c r="AR19" i="29"/>
  <c r="AQ19" i="29"/>
  <c r="AP19" i="29"/>
  <c r="AO19" i="29"/>
  <c r="AN19" i="29"/>
  <c r="AM19" i="29"/>
  <c r="AL19" i="29"/>
  <c r="AK19" i="29"/>
  <c r="AJ19" i="29"/>
  <c r="AI19" i="29"/>
  <c r="AS18" i="29"/>
  <c r="AR18" i="29"/>
  <c r="AQ18" i="29"/>
  <c r="AP18" i="29"/>
  <c r="AO18" i="29"/>
  <c r="AN18" i="29"/>
  <c r="AM18" i="29"/>
  <c r="AL18" i="29"/>
  <c r="AK18" i="29"/>
  <c r="AJ18" i="29"/>
  <c r="AI18" i="29"/>
  <c r="AS17" i="29"/>
  <c r="AR17" i="29"/>
  <c r="AQ17" i="29"/>
  <c r="AP17" i="29"/>
  <c r="AO17" i="29"/>
  <c r="AN17" i="29"/>
  <c r="AM17" i="29"/>
  <c r="AL17" i="29"/>
  <c r="AK17" i="29"/>
  <c r="AJ17" i="29"/>
  <c r="AI17" i="29"/>
  <c r="AS16" i="29"/>
  <c r="AR16" i="29"/>
  <c r="AQ16" i="29"/>
  <c r="AP16" i="29"/>
  <c r="AO16" i="29"/>
  <c r="AN16" i="29"/>
  <c r="AM16" i="29"/>
  <c r="AL16" i="29"/>
  <c r="AK16" i="29"/>
  <c r="AJ16" i="29"/>
  <c r="AI16" i="29"/>
  <c r="AS15" i="29"/>
  <c r="AR15" i="29"/>
  <c r="AQ15" i="29"/>
  <c r="AP15" i="29"/>
  <c r="AO15" i="29"/>
  <c r="AN15" i="29"/>
  <c r="AM15" i="29"/>
  <c r="AL15" i="29"/>
  <c r="AK15" i="29"/>
  <c r="AJ15" i="29"/>
  <c r="AI15" i="29"/>
  <c r="AS14" i="29"/>
  <c r="AR14" i="29"/>
  <c r="AQ14" i="29"/>
  <c r="AP14" i="29"/>
  <c r="AO14" i="29"/>
  <c r="AN14" i="29"/>
  <c r="AM14" i="29"/>
  <c r="AL14" i="29"/>
  <c r="AK14" i="29"/>
  <c r="AJ14" i="29"/>
  <c r="AI14" i="29"/>
  <c r="AS13" i="29"/>
  <c r="AR13" i="29"/>
  <c r="AQ13" i="29"/>
  <c r="AP13" i="29"/>
  <c r="AO13" i="29"/>
  <c r="AN13" i="29"/>
  <c r="AM13" i="29"/>
  <c r="AL13" i="29"/>
  <c r="AK13" i="29"/>
  <c r="AJ13" i="29"/>
  <c r="AI13" i="29"/>
  <c r="AS12" i="29"/>
  <c r="AR12" i="29"/>
  <c r="AQ12" i="29"/>
  <c r="AP12" i="29"/>
  <c r="AO12" i="29"/>
  <c r="AN12" i="29"/>
  <c r="AM12" i="29"/>
  <c r="AL12" i="29"/>
  <c r="AK12" i="29"/>
  <c r="AJ12" i="29"/>
  <c r="AI12" i="29"/>
  <c r="AS11" i="29"/>
  <c r="AR11" i="29"/>
  <c r="AQ11" i="29"/>
  <c r="AP11" i="29"/>
  <c r="AO11" i="29"/>
  <c r="AN11" i="29"/>
  <c r="AM11" i="29"/>
  <c r="AL11" i="29"/>
  <c r="AK11" i="29"/>
  <c r="AJ11" i="29"/>
  <c r="AI11" i="29"/>
  <c r="AS10" i="29"/>
  <c r="AR10" i="29"/>
  <c r="AQ10" i="29"/>
  <c r="AP10" i="29"/>
  <c r="AO10" i="29"/>
  <c r="AN10" i="29"/>
  <c r="AM10" i="29"/>
  <c r="AL10" i="29"/>
  <c r="AK10" i="29"/>
  <c r="AJ10" i="29"/>
  <c r="AI10" i="29"/>
  <c r="AS9" i="29"/>
  <c r="AR9" i="29"/>
  <c r="AQ9" i="29"/>
  <c r="AP9" i="29"/>
  <c r="AO9" i="29"/>
  <c r="AN9" i="29"/>
  <c r="AM9" i="29"/>
  <c r="AL9" i="29"/>
  <c r="AK9" i="29"/>
  <c r="AJ9" i="29"/>
  <c r="AI9" i="29"/>
  <c r="AS8" i="29"/>
  <c r="AR8" i="29"/>
  <c r="AQ8" i="29"/>
  <c r="AP8" i="29"/>
  <c r="AO8" i="29"/>
  <c r="AN8" i="29"/>
  <c r="AM8" i="29"/>
  <c r="AL8" i="29"/>
  <c r="AK8" i="29"/>
  <c r="AJ8" i="29"/>
  <c r="AI8" i="29"/>
  <c r="AS7" i="29"/>
  <c r="AR7" i="29"/>
  <c r="AQ7" i="29"/>
  <c r="AP7" i="29"/>
  <c r="AO7" i="29"/>
  <c r="AN7" i="29"/>
  <c r="AM7" i="29"/>
  <c r="AL7" i="29"/>
  <c r="AK7" i="29"/>
  <c r="AJ7" i="29"/>
  <c r="AI7" i="29"/>
  <c r="AS6" i="29"/>
  <c r="AR6" i="29"/>
  <c r="AQ6" i="29"/>
  <c r="AP6" i="29"/>
  <c r="AO6" i="29"/>
  <c r="AN6" i="29"/>
  <c r="AM6" i="29"/>
  <c r="AL6" i="29"/>
  <c r="AK6" i="29"/>
  <c r="AJ6" i="29"/>
  <c r="AI6" i="29"/>
  <c r="AS5" i="29"/>
  <c r="AR5" i="29"/>
  <c r="AQ5" i="29"/>
  <c r="AP5" i="29"/>
  <c r="AO5" i="29"/>
  <c r="AN5" i="29"/>
  <c r="AM5" i="29"/>
  <c r="AL5" i="29"/>
  <c r="AK5" i="29"/>
  <c r="AJ5" i="29"/>
  <c r="AI5" i="29"/>
  <c r="AS4" i="29"/>
  <c r="AR4" i="29"/>
  <c r="AQ4" i="29"/>
  <c r="AP4" i="29"/>
  <c r="AO4" i="29"/>
  <c r="AN4" i="29"/>
  <c r="AM4" i="29"/>
  <c r="AL4" i="29"/>
  <c r="AK4" i="29"/>
  <c r="AJ4" i="29"/>
  <c r="AI4" i="29"/>
  <c r="AS3" i="29"/>
  <c r="AR3" i="29"/>
  <c r="AQ3" i="29"/>
  <c r="AP3" i="29"/>
  <c r="AO3" i="29"/>
  <c r="AN3" i="29"/>
  <c r="AM3" i="29"/>
  <c r="AL3" i="29"/>
  <c r="AK3" i="29"/>
  <c r="AJ3" i="29"/>
  <c r="AI3" i="29"/>
  <c r="AS2" i="29"/>
  <c r="AR2" i="29"/>
  <c r="AQ2" i="29"/>
  <c r="AP2" i="29"/>
  <c r="AO2" i="29"/>
  <c r="AN2" i="29"/>
  <c r="AM2" i="29"/>
  <c r="AL2" i="29"/>
  <c r="AK2" i="29"/>
  <c r="AJ2" i="29"/>
  <c r="AI2" i="29"/>
  <c r="AS1" i="29"/>
  <c r="AR1" i="29"/>
  <c r="AQ1" i="29"/>
  <c r="AP1" i="29"/>
  <c r="AO1" i="29"/>
  <c r="AN1" i="29"/>
  <c r="AM1" i="29"/>
  <c r="AL1" i="29"/>
  <c r="AK1" i="29"/>
  <c r="AJ1" i="29"/>
  <c r="AI1" i="29"/>
  <c r="AH190" i="29" l="1"/>
  <c r="AG190" i="29"/>
  <c r="AF190" i="29"/>
  <c r="AE190" i="29"/>
  <c r="AD190" i="29"/>
  <c r="AC190" i="29"/>
  <c r="AB190" i="29"/>
  <c r="AA190" i="29"/>
  <c r="Z190" i="29"/>
  <c r="Y190" i="29"/>
  <c r="X190" i="29"/>
  <c r="AH186" i="29"/>
  <c r="AG186" i="29"/>
  <c r="AF186" i="29"/>
  <c r="AE186" i="29"/>
  <c r="AD186" i="29"/>
  <c r="AC186" i="29"/>
  <c r="AB186" i="29"/>
  <c r="AA186" i="29"/>
  <c r="Z186" i="29"/>
  <c r="Y186" i="29"/>
  <c r="X186" i="29"/>
  <c r="AH182" i="29"/>
  <c r="AG182" i="29"/>
  <c r="AF182" i="29"/>
  <c r="AE182" i="29"/>
  <c r="AD182" i="29"/>
  <c r="AC182" i="29"/>
  <c r="AB182" i="29"/>
  <c r="AA182" i="29"/>
  <c r="Z182" i="29"/>
  <c r="Y182" i="29"/>
  <c r="X182" i="29"/>
  <c r="W182" i="29"/>
  <c r="V182" i="29"/>
  <c r="AH39" i="29"/>
  <c r="AF39" i="29"/>
  <c r="AD39" i="29"/>
  <c r="AB39" i="29"/>
  <c r="X19" i="29" l="1"/>
  <c r="G1958" i="29" l="1"/>
  <c r="AH1954" i="29"/>
  <c r="AG1954" i="29"/>
  <c r="AF1954" i="29"/>
  <c r="AE1954" i="29"/>
  <c r="AD1954" i="29"/>
  <c r="AC1954" i="29"/>
  <c r="AB1954" i="29"/>
  <c r="AA1954" i="29"/>
  <c r="Z1954" i="29"/>
  <c r="Y1954" i="29"/>
  <c r="X1954" i="29"/>
  <c r="G1954" i="29"/>
  <c r="AH1950" i="29"/>
  <c r="AG1950" i="29"/>
  <c r="AF1950" i="29"/>
  <c r="AE1950" i="29"/>
  <c r="AD1950" i="29"/>
  <c r="AC1950" i="29"/>
  <c r="AB1950" i="29"/>
  <c r="AA1950" i="29"/>
  <c r="Z1950" i="29"/>
  <c r="G1950" i="29"/>
  <c r="AH1946" i="29"/>
  <c r="AG1946" i="29"/>
  <c r="AF1946" i="29"/>
  <c r="AE1946" i="29"/>
  <c r="AD1946" i="29"/>
  <c r="AC1946" i="29"/>
  <c r="G1946" i="29"/>
  <c r="G1941" i="29"/>
  <c r="G1937" i="29"/>
  <c r="AH1933" i="29"/>
  <c r="AG1933" i="29"/>
  <c r="AF1933" i="29"/>
  <c r="AE1933" i="29"/>
  <c r="AD1933" i="29"/>
  <c r="AC1933" i="29"/>
  <c r="AB1933" i="29"/>
  <c r="AA1933" i="29"/>
  <c r="Z1933" i="29"/>
  <c r="G1933" i="29"/>
  <c r="AH1929" i="29"/>
  <c r="AG1929" i="29"/>
  <c r="AF1929" i="29"/>
  <c r="AE1929" i="29"/>
  <c r="AD1929" i="29"/>
  <c r="AC1929" i="29"/>
  <c r="G1929" i="29"/>
  <c r="G1924" i="29"/>
  <c r="G1920" i="29"/>
  <c r="AH1916" i="29"/>
  <c r="AG1916" i="29"/>
  <c r="AF1916" i="29"/>
  <c r="AE1916" i="29"/>
  <c r="AD1916" i="29"/>
  <c r="AC1916" i="29"/>
  <c r="AB1916" i="29"/>
  <c r="AA1916" i="29"/>
  <c r="Z1916" i="29"/>
  <c r="G1916" i="29"/>
  <c r="AH1912" i="29"/>
  <c r="AG1912" i="29"/>
  <c r="AF1912" i="29"/>
  <c r="AE1912" i="29"/>
  <c r="AD1912" i="29"/>
  <c r="AC1912" i="29"/>
  <c r="G1912" i="29"/>
  <c r="G1907" i="29"/>
  <c r="G1903" i="29"/>
  <c r="AH1899" i="29"/>
  <c r="AG1899" i="29"/>
  <c r="AF1899" i="29"/>
  <c r="AE1899" i="29"/>
  <c r="AD1899" i="29"/>
  <c r="AC1899" i="29"/>
  <c r="AB1899" i="29"/>
  <c r="AA1899" i="29"/>
  <c r="Z1899" i="29"/>
  <c r="G1899" i="29"/>
  <c r="AH1895" i="29"/>
  <c r="AG1895" i="29"/>
  <c r="AF1895" i="29"/>
  <c r="AE1895" i="29"/>
  <c r="AD1895" i="29"/>
  <c r="AC1895" i="29"/>
  <c r="G1895" i="29"/>
  <c r="G1890" i="29"/>
  <c r="G1886" i="29"/>
  <c r="AH1882" i="29"/>
  <c r="AG1882" i="29"/>
  <c r="AF1882" i="29"/>
  <c r="AE1882" i="29"/>
  <c r="AD1882" i="29"/>
  <c r="AC1882" i="29"/>
  <c r="AB1882" i="29"/>
  <c r="AA1882" i="29"/>
  <c r="Z1882" i="29"/>
  <c r="G1882" i="29"/>
  <c r="AH1878" i="29"/>
  <c r="AG1878" i="29"/>
  <c r="AF1878" i="29"/>
  <c r="AE1878" i="29"/>
  <c r="AD1878" i="29"/>
  <c r="AC1878" i="29"/>
  <c r="G1878" i="29"/>
  <c r="G1873" i="29"/>
  <c r="AH1869" i="29"/>
  <c r="AG1869" i="29"/>
  <c r="AF1869" i="29"/>
  <c r="AE1869" i="29"/>
  <c r="AD1869" i="29"/>
  <c r="AC1869" i="29"/>
  <c r="AB1869" i="29"/>
  <c r="AA1869" i="29"/>
  <c r="Z1869" i="29"/>
  <c r="Y1869" i="29"/>
  <c r="X1869" i="29"/>
  <c r="G1869" i="29"/>
  <c r="AH1865" i="29"/>
  <c r="AG1865" i="29"/>
  <c r="AF1865" i="29"/>
  <c r="AE1865" i="29"/>
  <c r="AD1865" i="29"/>
  <c r="AC1865" i="29"/>
  <c r="AB1865" i="29"/>
  <c r="AA1865" i="29"/>
  <c r="Z1865" i="29"/>
  <c r="G1865" i="29"/>
  <c r="AH1861" i="29"/>
  <c r="AG1861" i="29"/>
  <c r="AF1861" i="29"/>
  <c r="AE1861" i="29"/>
  <c r="AD1861" i="29"/>
  <c r="AC1861" i="29"/>
  <c r="G1861" i="29"/>
  <c r="G1856" i="29"/>
  <c r="G1852" i="29"/>
  <c r="AH1848" i="29"/>
  <c r="AG1848" i="29"/>
  <c r="AF1848" i="29"/>
  <c r="AE1848" i="29"/>
  <c r="AD1848" i="29"/>
  <c r="AC1848" i="29"/>
  <c r="AB1848" i="29"/>
  <c r="AA1848" i="29"/>
  <c r="Z1848" i="29"/>
  <c r="G1848" i="29"/>
  <c r="AH1844" i="29"/>
  <c r="AG1844" i="29"/>
  <c r="AF1844" i="29"/>
  <c r="AE1844" i="29"/>
  <c r="AD1844" i="29"/>
  <c r="AC1844" i="29"/>
  <c r="G1844" i="29"/>
  <c r="G1839" i="29"/>
  <c r="AH1835" i="29"/>
  <c r="AG1835" i="29"/>
  <c r="AF1835" i="29"/>
  <c r="AE1835" i="29"/>
  <c r="AD1835" i="29"/>
  <c r="AC1835" i="29"/>
  <c r="AB1835" i="29"/>
  <c r="AA1835" i="29"/>
  <c r="Z1835" i="29"/>
  <c r="Y1835" i="29"/>
  <c r="X1835" i="29"/>
  <c r="G1835" i="29"/>
  <c r="AH1831" i="29"/>
  <c r="AG1831" i="29"/>
  <c r="AF1831" i="29"/>
  <c r="AE1831" i="29"/>
  <c r="AD1831" i="29"/>
  <c r="AC1831" i="29"/>
  <c r="AB1831" i="29"/>
  <c r="AA1831" i="29"/>
  <c r="Z1831" i="29"/>
  <c r="G1831" i="29"/>
  <c r="AH1827" i="29"/>
  <c r="AG1827" i="29"/>
  <c r="AF1827" i="29"/>
  <c r="AE1827" i="29"/>
  <c r="AD1827" i="29"/>
  <c r="AC1827" i="29"/>
  <c r="G1827" i="29"/>
  <c r="G1822" i="29"/>
  <c r="AH1818" i="29"/>
  <c r="AG1818" i="29"/>
  <c r="AF1818" i="29"/>
  <c r="AE1818" i="29"/>
  <c r="AD1818" i="29"/>
  <c r="AC1818" i="29"/>
  <c r="AB1818" i="29"/>
  <c r="AA1818" i="29"/>
  <c r="Z1818" i="29"/>
  <c r="Y1818" i="29"/>
  <c r="X1818" i="29"/>
  <c r="G1818" i="29"/>
  <c r="AH1814" i="29"/>
  <c r="AG1814" i="29"/>
  <c r="AF1814" i="29"/>
  <c r="AE1814" i="29"/>
  <c r="AD1814" i="29"/>
  <c r="AC1814" i="29"/>
  <c r="AB1814" i="29"/>
  <c r="AA1814" i="29"/>
  <c r="Z1814" i="29"/>
  <c r="G1814" i="29"/>
  <c r="AH1810" i="29"/>
  <c r="AG1810" i="29"/>
  <c r="AF1810" i="29"/>
  <c r="AE1810" i="29"/>
  <c r="AD1810" i="29"/>
  <c r="AC1810" i="29"/>
  <c r="G1810" i="29"/>
  <c r="G1805" i="29"/>
  <c r="AH1801" i="29"/>
  <c r="AG1801" i="29"/>
  <c r="AF1801" i="29"/>
  <c r="AE1801" i="29"/>
  <c r="AD1801" i="29"/>
  <c r="AC1801" i="29"/>
  <c r="AB1801" i="29"/>
  <c r="AA1801" i="29"/>
  <c r="Z1801" i="29"/>
  <c r="Y1801" i="29"/>
  <c r="X1801" i="29"/>
  <c r="G1801" i="29"/>
  <c r="AH1797" i="29"/>
  <c r="AG1797" i="29"/>
  <c r="AF1797" i="29"/>
  <c r="AE1797" i="29"/>
  <c r="AD1797" i="29"/>
  <c r="AC1797" i="29"/>
  <c r="AB1797" i="29"/>
  <c r="AA1797" i="29"/>
  <c r="Z1797" i="29"/>
  <c r="G1797" i="29"/>
  <c r="AH1793" i="29"/>
  <c r="AG1793" i="29"/>
  <c r="AF1793" i="29"/>
  <c r="AE1793" i="29"/>
  <c r="AD1793" i="29"/>
  <c r="AC1793" i="29"/>
  <c r="G1793" i="29"/>
  <c r="G1788" i="29"/>
  <c r="G1784" i="29"/>
  <c r="AH1780" i="29"/>
  <c r="AG1780" i="29"/>
  <c r="AF1780" i="29"/>
  <c r="AE1780" i="29"/>
  <c r="AD1780" i="29"/>
  <c r="AC1780" i="29"/>
  <c r="AB1780" i="29"/>
  <c r="AA1780" i="29"/>
  <c r="Z1780" i="29"/>
  <c r="G1780" i="29"/>
  <c r="AH1776" i="29"/>
  <c r="AG1776" i="29"/>
  <c r="AF1776" i="29"/>
  <c r="AE1776" i="29"/>
  <c r="AD1776" i="29"/>
  <c r="AC1776" i="29"/>
  <c r="G1776" i="29"/>
  <c r="G1771" i="29"/>
  <c r="G1767" i="29"/>
  <c r="AH1763" i="29"/>
  <c r="AG1763" i="29"/>
  <c r="AF1763" i="29"/>
  <c r="AE1763" i="29"/>
  <c r="AD1763" i="29"/>
  <c r="AC1763" i="29"/>
  <c r="AB1763" i="29"/>
  <c r="AA1763" i="29"/>
  <c r="Z1763" i="29"/>
  <c r="G1763" i="29"/>
  <c r="AH1759" i="29"/>
  <c r="AG1759" i="29"/>
  <c r="AF1759" i="29"/>
  <c r="AE1759" i="29"/>
  <c r="AD1759" i="29"/>
  <c r="AC1759" i="29"/>
  <c r="G1759" i="29"/>
  <c r="G1754" i="29"/>
  <c r="AH1750" i="29"/>
  <c r="AG1750" i="29"/>
  <c r="AF1750" i="29"/>
  <c r="AE1750" i="29"/>
  <c r="AD1750" i="29"/>
  <c r="AC1750" i="29"/>
  <c r="AB1750" i="29"/>
  <c r="AA1750" i="29"/>
  <c r="Z1750" i="29"/>
  <c r="Y1750" i="29"/>
  <c r="X1750" i="29"/>
  <c r="G1750" i="29"/>
  <c r="AH1746" i="29"/>
  <c r="AG1746" i="29"/>
  <c r="AF1746" i="29"/>
  <c r="AE1746" i="29"/>
  <c r="AD1746" i="29"/>
  <c r="AC1746" i="29"/>
  <c r="AB1746" i="29"/>
  <c r="AA1746" i="29"/>
  <c r="Z1746" i="29"/>
  <c r="Y1746" i="29"/>
  <c r="X1746" i="29"/>
  <c r="G1746" i="29"/>
  <c r="AH1742" i="29"/>
  <c r="AG1742" i="29"/>
  <c r="AF1742" i="29"/>
  <c r="AE1742" i="29"/>
  <c r="AD1742" i="29"/>
  <c r="AC1742" i="29"/>
  <c r="G1742" i="29"/>
  <c r="G1737" i="29"/>
  <c r="AH1733" i="29"/>
  <c r="AG1733" i="29"/>
  <c r="AF1733" i="29"/>
  <c r="AE1733" i="29"/>
  <c r="AD1733" i="29"/>
  <c r="AC1733" i="29"/>
  <c r="AB1733" i="29"/>
  <c r="AA1733" i="29"/>
  <c r="Z1733" i="29"/>
  <c r="Y1733" i="29"/>
  <c r="X1733" i="29"/>
  <c r="G1733" i="29"/>
  <c r="AH1729" i="29"/>
  <c r="AG1729" i="29"/>
  <c r="AF1729" i="29"/>
  <c r="AE1729" i="29"/>
  <c r="AD1729" i="29"/>
  <c r="AC1729" i="29"/>
  <c r="AB1729" i="29"/>
  <c r="AA1729" i="29"/>
  <c r="Z1729" i="29"/>
  <c r="Y1729" i="29"/>
  <c r="X1729" i="29"/>
  <c r="G1729" i="29"/>
  <c r="AH1725" i="29"/>
  <c r="AG1725" i="29"/>
  <c r="AF1725" i="29"/>
  <c r="AE1725" i="29"/>
  <c r="AD1725" i="29"/>
  <c r="AC1725" i="29"/>
  <c r="G1725" i="29"/>
  <c r="B1" i="36"/>
  <c r="AI226" i="29" l="1"/>
  <c r="AB670" i="29" l="1"/>
  <c r="AA670" i="29"/>
  <c r="Z670" i="29"/>
  <c r="Y670" i="29"/>
  <c r="X670" i="29"/>
  <c r="AB669" i="29"/>
  <c r="AA669" i="29"/>
  <c r="Z669" i="29"/>
  <c r="Y669" i="29"/>
  <c r="X669" i="29"/>
  <c r="AB668" i="29"/>
  <c r="AA668" i="29"/>
  <c r="Z668" i="29"/>
  <c r="Y668" i="29"/>
  <c r="X668" i="29"/>
  <c r="AB667" i="29"/>
  <c r="AA667" i="29"/>
  <c r="Z667" i="29"/>
  <c r="Y667" i="29"/>
  <c r="X667" i="29"/>
  <c r="AB666" i="29"/>
  <c r="AA666" i="29"/>
  <c r="Z666" i="29"/>
  <c r="Y666" i="29"/>
  <c r="X666" i="29"/>
  <c r="AB665" i="29"/>
  <c r="AA665" i="29"/>
  <c r="Z665" i="29"/>
  <c r="Y665" i="29"/>
  <c r="X665" i="29"/>
  <c r="AB664" i="29"/>
  <c r="AA664" i="29"/>
  <c r="Z664" i="29"/>
  <c r="Y664" i="29"/>
  <c r="X664" i="29"/>
  <c r="AB663" i="29"/>
  <c r="AA663" i="29"/>
  <c r="Z663" i="29"/>
  <c r="Y663" i="29"/>
  <c r="X663" i="29"/>
  <c r="AH670" i="29"/>
  <c r="AG670" i="29"/>
  <c r="AF670" i="29"/>
  <c r="AE670" i="29"/>
  <c r="AD670" i="29"/>
  <c r="AC670" i="29"/>
  <c r="AH669" i="29"/>
  <c r="AG669" i="29"/>
  <c r="AF669" i="29"/>
  <c r="AE669" i="29"/>
  <c r="AD669" i="29"/>
  <c r="AC669" i="29"/>
  <c r="AH668" i="29"/>
  <c r="AG668" i="29"/>
  <c r="AF668" i="29"/>
  <c r="AE668" i="29"/>
  <c r="AD668" i="29"/>
  <c r="AC668" i="29"/>
  <c r="AH667" i="29"/>
  <c r="AG667" i="29"/>
  <c r="AF667" i="29"/>
  <c r="AE667" i="29"/>
  <c r="AD667" i="29"/>
  <c r="AC667" i="29"/>
  <c r="AH666" i="29"/>
  <c r="AG666" i="29"/>
  <c r="AF666" i="29"/>
  <c r="AE666" i="29"/>
  <c r="AD666" i="29"/>
  <c r="AC666" i="29"/>
  <c r="AH665" i="29"/>
  <c r="AG665" i="29"/>
  <c r="AF665" i="29"/>
  <c r="AE665" i="29"/>
  <c r="AD665" i="29"/>
  <c r="AC665" i="29"/>
  <c r="AH664" i="29"/>
  <c r="AG664" i="29"/>
  <c r="AF664" i="29"/>
  <c r="AE664" i="29"/>
  <c r="AD664" i="29"/>
  <c r="AC664" i="29"/>
  <c r="AH663" i="29"/>
  <c r="AG663" i="29"/>
  <c r="AF663" i="29"/>
  <c r="AE663" i="29"/>
  <c r="AD663" i="29"/>
  <c r="AC663" i="29"/>
  <c r="AH662" i="29"/>
  <c r="AG662" i="29"/>
  <c r="AF662" i="29"/>
  <c r="AE662" i="29"/>
  <c r="AD662" i="29"/>
  <c r="AC662" i="29"/>
  <c r="AH661" i="29"/>
  <c r="AG661" i="29"/>
  <c r="AF661" i="29"/>
  <c r="AE661" i="29"/>
  <c r="AD661" i="29"/>
  <c r="AC661" i="29"/>
  <c r="AH660" i="29"/>
  <c r="AG660" i="29"/>
  <c r="AF660" i="29"/>
  <c r="AE660" i="29"/>
  <c r="AD660" i="29"/>
  <c r="AC660" i="29"/>
  <c r="AH659" i="29"/>
  <c r="AG659" i="29"/>
  <c r="AF659" i="29"/>
  <c r="AE659" i="29"/>
  <c r="AD659" i="29"/>
  <c r="AC659" i="29"/>
  <c r="AH86" i="29"/>
  <c r="AG86" i="29"/>
  <c r="AF86" i="29"/>
  <c r="AE86" i="29"/>
  <c r="AD86" i="29"/>
  <c r="AC86" i="29"/>
  <c r="AH85" i="29"/>
  <c r="AG85" i="29"/>
  <c r="AF85" i="29"/>
  <c r="AE85" i="29"/>
  <c r="AD85" i="29"/>
  <c r="AC85" i="29"/>
  <c r="AH84" i="29"/>
  <c r="AG84" i="29"/>
  <c r="AF84" i="29"/>
  <c r="AE84" i="29"/>
  <c r="AD84" i="29"/>
  <c r="AC84" i="29"/>
  <c r="AH83" i="29"/>
  <c r="AG83" i="29"/>
  <c r="AF83" i="29"/>
  <c r="AE83" i="29"/>
  <c r="AD83" i="29"/>
  <c r="AC83" i="29"/>
  <c r="AH90" i="29"/>
  <c r="AG90" i="29"/>
  <c r="AF90" i="29"/>
  <c r="AE90" i="29"/>
  <c r="AD90" i="29"/>
  <c r="AC90" i="29"/>
  <c r="AB90" i="29"/>
  <c r="AA90" i="29"/>
  <c r="Z90" i="29"/>
  <c r="AH89" i="29"/>
  <c r="AG89" i="29"/>
  <c r="AF89" i="29"/>
  <c r="AE89" i="29"/>
  <c r="AD89" i="29"/>
  <c r="AC89" i="29"/>
  <c r="AB89" i="29"/>
  <c r="AA89" i="29"/>
  <c r="Z89" i="29"/>
  <c r="AH88" i="29"/>
  <c r="AG88" i="29"/>
  <c r="AF88" i="29"/>
  <c r="AE88" i="29"/>
  <c r="AD88" i="29"/>
  <c r="AC88" i="29"/>
  <c r="AB88" i="29"/>
  <c r="AA88" i="29"/>
  <c r="Z88" i="29"/>
  <c r="AH87" i="29"/>
  <c r="AG87" i="29"/>
  <c r="AF87" i="29"/>
  <c r="AE87" i="29"/>
  <c r="AD87" i="29"/>
  <c r="AC87" i="29"/>
  <c r="AB87" i="29"/>
  <c r="AA87" i="29"/>
  <c r="Z87" i="29"/>
  <c r="AH94" i="29"/>
  <c r="AG94" i="29"/>
  <c r="AF94" i="29"/>
  <c r="AE94" i="29"/>
  <c r="AD94" i="29"/>
  <c r="AC94" i="29"/>
  <c r="AB94" i="29"/>
  <c r="AA94" i="29"/>
  <c r="Z94" i="29"/>
  <c r="Y94" i="29"/>
  <c r="X94" i="29"/>
  <c r="W94" i="29"/>
  <c r="V94" i="29"/>
  <c r="U94" i="29"/>
  <c r="T94" i="29"/>
  <c r="S94" i="29"/>
  <c r="AH93" i="29"/>
  <c r="AG93" i="29"/>
  <c r="AF93" i="29"/>
  <c r="AE93" i="29"/>
  <c r="AD93" i="29"/>
  <c r="AC93" i="29"/>
  <c r="AB93" i="29"/>
  <c r="AA93" i="29"/>
  <c r="Z93" i="29"/>
  <c r="Y93" i="29"/>
  <c r="X93" i="29"/>
  <c r="W93" i="29"/>
  <c r="V93" i="29"/>
  <c r="U93" i="29"/>
  <c r="T93" i="29"/>
  <c r="S93" i="29"/>
  <c r="AH92" i="29"/>
  <c r="AG92" i="29"/>
  <c r="AF92" i="29"/>
  <c r="AE92" i="29"/>
  <c r="AD92" i="29"/>
  <c r="AC92" i="29"/>
  <c r="AB92" i="29"/>
  <c r="AA92" i="29"/>
  <c r="Z92" i="29"/>
  <c r="Y92" i="29"/>
  <c r="X92" i="29"/>
  <c r="W92" i="29"/>
  <c r="V92" i="29"/>
  <c r="U92" i="29"/>
  <c r="T92" i="29"/>
  <c r="S92" i="29"/>
  <c r="AH91" i="29"/>
  <c r="AG91" i="29"/>
  <c r="AF91" i="29"/>
  <c r="AE91" i="29"/>
  <c r="AD91" i="29"/>
  <c r="AC91" i="29"/>
  <c r="AB91" i="29"/>
  <c r="AA91" i="29"/>
  <c r="Z91" i="29"/>
  <c r="Y91" i="29"/>
  <c r="X91" i="29"/>
  <c r="W91" i="29"/>
  <c r="V91" i="29"/>
  <c r="U91" i="29"/>
  <c r="T91" i="29"/>
  <c r="S91" i="29"/>
  <c r="AH102" i="29"/>
  <c r="AG102" i="29"/>
  <c r="AF102" i="29"/>
  <c r="AE102" i="29"/>
  <c r="AD102" i="29"/>
  <c r="AC102" i="29"/>
  <c r="AH101" i="29"/>
  <c r="AG101" i="29"/>
  <c r="AF101" i="29"/>
  <c r="AE101" i="29"/>
  <c r="AD101" i="29"/>
  <c r="AC101" i="29"/>
  <c r="AH100" i="29"/>
  <c r="AG100" i="29"/>
  <c r="AF100" i="29"/>
  <c r="AE100" i="29"/>
  <c r="AD100" i="29"/>
  <c r="AC100" i="29"/>
  <c r="AH99" i="29"/>
  <c r="AG99" i="29"/>
  <c r="AF99" i="29"/>
  <c r="AE99" i="29"/>
  <c r="AD99" i="29"/>
  <c r="AC99" i="29"/>
  <c r="AH110" i="29"/>
  <c r="AG110" i="29"/>
  <c r="AF110" i="29"/>
  <c r="AE110" i="29"/>
  <c r="AD110" i="29"/>
  <c r="AC110" i="29"/>
  <c r="AB110" i="29"/>
  <c r="AA110" i="29"/>
  <c r="Z110" i="29"/>
  <c r="Y110" i="29"/>
  <c r="X110" i="29"/>
  <c r="AH109" i="29"/>
  <c r="AG109" i="29"/>
  <c r="AF109" i="29"/>
  <c r="AE109" i="29"/>
  <c r="AD109" i="29"/>
  <c r="AC109" i="29"/>
  <c r="AB109" i="29"/>
  <c r="AA109" i="29"/>
  <c r="Z109" i="29"/>
  <c r="Y109" i="29"/>
  <c r="X109" i="29"/>
  <c r="AH108" i="29"/>
  <c r="AG108" i="29"/>
  <c r="AF108" i="29"/>
  <c r="AE108" i="29"/>
  <c r="AD108" i="29"/>
  <c r="AC108" i="29"/>
  <c r="AB108" i="29"/>
  <c r="AA108" i="29"/>
  <c r="Z108" i="29"/>
  <c r="Y108" i="29"/>
  <c r="X108" i="29"/>
  <c r="AH107" i="29"/>
  <c r="AG107" i="29"/>
  <c r="AF107" i="29"/>
  <c r="AE107" i="29"/>
  <c r="AD107" i="29"/>
  <c r="AC107" i="29"/>
  <c r="AB107" i="29"/>
  <c r="AA107" i="29"/>
  <c r="Z107" i="29"/>
  <c r="Y107" i="29"/>
  <c r="X107" i="29"/>
  <c r="AH106" i="29"/>
  <c r="AG106" i="29"/>
  <c r="AF106" i="29"/>
  <c r="AE106" i="29"/>
  <c r="AD106" i="29"/>
  <c r="AC106" i="29"/>
  <c r="AB106" i="29"/>
  <c r="AA106" i="29"/>
  <c r="Z106" i="29"/>
  <c r="Y106" i="29"/>
  <c r="X106" i="29"/>
  <c r="AH105" i="29"/>
  <c r="AG105" i="29"/>
  <c r="AF105" i="29"/>
  <c r="AE105" i="29"/>
  <c r="AD105" i="29"/>
  <c r="AC105" i="29"/>
  <c r="AB105" i="29"/>
  <c r="AA105" i="29"/>
  <c r="Z105" i="29"/>
  <c r="Y105" i="29"/>
  <c r="X105" i="29"/>
  <c r="AH104" i="29"/>
  <c r="AG104" i="29"/>
  <c r="AF104" i="29"/>
  <c r="AE104" i="29"/>
  <c r="AD104" i="29"/>
  <c r="AC104" i="29"/>
  <c r="AB104" i="29"/>
  <c r="AA104" i="29"/>
  <c r="Z104" i="29"/>
  <c r="Y104" i="29"/>
  <c r="X104" i="29"/>
  <c r="AH103" i="29"/>
  <c r="AG103" i="29"/>
  <c r="AF103" i="29"/>
  <c r="AE103" i="29"/>
  <c r="AD103" i="29"/>
  <c r="AC103" i="29"/>
  <c r="AB103" i="29"/>
  <c r="AA103" i="29"/>
  <c r="Z103" i="29"/>
  <c r="Y103" i="29"/>
  <c r="X103" i="29"/>
  <c r="W118" i="29"/>
  <c r="V118" i="29"/>
  <c r="AH126" i="29"/>
  <c r="AG126" i="29"/>
  <c r="AF126" i="29"/>
  <c r="AE126" i="29"/>
  <c r="AD126" i="29"/>
  <c r="AC126" i="29"/>
  <c r="AB126" i="29"/>
  <c r="AA126" i="29"/>
  <c r="Z126" i="29"/>
  <c r="Y126" i="29"/>
  <c r="X126" i="29"/>
  <c r="AH125" i="29"/>
  <c r="AG125" i="29"/>
  <c r="AF125" i="29"/>
  <c r="AE125" i="29"/>
  <c r="AD125" i="29"/>
  <c r="AC125" i="29"/>
  <c r="AB125" i="29"/>
  <c r="AA125" i="29"/>
  <c r="Z125" i="29"/>
  <c r="Y125" i="29"/>
  <c r="X125" i="29"/>
  <c r="AH124" i="29"/>
  <c r="AG124" i="29"/>
  <c r="AF124" i="29"/>
  <c r="AE124" i="29"/>
  <c r="AD124" i="29"/>
  <c r="AC124" i="29"/>
  <c r="AB124" i="29"/>
  <c r="AA124" i="29"/>
  <c r="Z124" i="29"/>
  <c r="Y124" i="29"/>
  <c r="X124" i="29"/>
  <c r="AH123" i="29"/>
  <c r="AG123" i="29"/>
  <c r="AF123" i="29"/>
  <c r="AE123" i="29"/>
  <c r="AD123" i="29"/>
  <c r="AC123" i="29"/>
  <c r="AB123" i="29"/>
  <c r="AA123" i="29"/>
  <c r="Z123" i="29"/>
  <c r="Y123" i="29"/>
  <c r="X123" i="29"/>
  <c r="AH122" i="29"/>
  <c r="AG122" i="29"/>
  <c r="AF122" i="29"/>
  <c r="AE122" i="29"/>
  <c r="AD122" i="29"/>
  <c r="AC122" i="29"/>
  <c r="AB122" i="29"/>
  <c r="AA122" i="29"/>
  <c r="Z122" i="29"/>
  <c r="Y122" i="29"/>
  <c r="X122" i="29"/>
  <c r="AH121" i="29"/>
  <c r="AG121" i="29"/>
  <c r="AF121" i="29"/>
  <c r="AE121" i="29"/>
  <c r="AD121" i="29"/>
  <c r="AC121" i="29"/>
  <c r="AB121" i="29"/>
  <c r="AA121" i="29"/>
  <c r="Z121" i="29"/>
  <c r="Y121" i="29"/>
  <c r="X121" i="29"/>
  <c r="AH120" i="29"/>
  <c r="AG120" i="29"/>
  <c r="AF120" i="29"/>
  <c r="AE120" i="29"/>
  <c r="AD120" i="29"/>
  <c r="AC120" i="29"/>
  <c r="AB120" i="29"/>
  <c r="AA120" i="29"/>
  <c r="Z120" i="29"/>
  <c r="Y120" i="29"/>
  <c r="X120" i="29"/>
  <c r="AH119" i="29"/>
  <c r="AG119" i="29"/>
  <c r="AF119" i="29"/>
  <c r="AE119" i="29"/>
  <c r="AD119" i="29"/>
  <c r="AC119" i="29"/>
  <c r="AB119" i="29"/>
  <c r="AA119" i="29"/>
  <c r="Z119" i="29"/>
  <c r="Y119" i="29"/>
  <c r="X119" i="29"/>
  <c r="AH118" i="29"/>
  <c r="AG118" i="29"/>
  <c r="AF118" i="29"/>
  <c r="AE118" i="29"/>
  <c r="AD118" i="29"/>
  <c r="AC118" i="29"/>
  <c r="AB118" i="29"/>
  <c r="AA118" i="29"/>
  <c r="Z118" i="29"/>
  <c r="Y118" i="29"/>
  <c r="X118" i="29"/>
  <c r="AH117" i="29"/>
  <c r="AG117" i="29"/>
  <c r="AF117" i="29"/>
  <c r="AE117" i="29"/>
  <c r="AD117" i="29"/>
  <c r="AC117" i="29"/>
  <c r="AB117" i="29"/>
  <c r="AA117" i="29"/>
  <c r="Z117" i="29"/>
  <c r="Y117" i="29"/>
  <c r="X117" i="29"/>
  <c r="AH116" i="29"/>
  <c r="AG116" i="29"/>
  <c r="AF116" i="29"/>
  <c r="AE116" i="29"/>
  <c r="AD116" i="29"/>
  <c r="AC116" i="29"/>
  <c r="AB116" i="29"/>
  <c r="AA116" i="29"/>
  <c r="Z116" i="29"/>
  <c r="Y116" i="29"/>
  <c r="X116" i="29"/>
  <c r="AH115" i="29"/>
  <c r="AG115" i="29"/>
  <c r="AF115" i="29"/>
  <c r="AE115" i="29"/>
  <c r="AD115" i="29"/>
  <c r="AC115" i="29"/>
  <c r="AB115" i="29"/>
  <c r="AA115" i="29"/>
  <c r="Z115" i="29"/>
  <c r="Y115" i="29"/>
  <c r="X115" i="29"/>
  <c r="AH134" i="29"/>
  <c r="AG134" i="29"/>
  <c r="AF134" i="29"/>
  <c r="AE134" i="29"/>
  <c r="AD134" i="29"/>
  <c r="AC134" i="29"/>
  <c r="AH133" i="29"/>
  <c r="AG133" i="29"/>
  <c r="AF133" i="29"/>
  <c r="AE133" i="29"/>
  <c r="AD133" i="29"/>
  <c r="AC133" i="29"/>
  <c r="AH132" i="29"/>
  <c r="AG132" i="29"/>
  <c r="AF132" i="29"/>
  <c r="AE132" i="29"/>
  <c r="AD132" i="29"/>
  <c r="AC132" i="29"/>
  <c r="AH131" i="29"/>
  <c r="AG131" i="29"/>
  <c r="AF131" i="29"/>
  <c r="AE131" i="29"/>
  <c r="AD131" i="29"/>
  <c r="AC131" i="29"/>
  <c r="AH142" i="29"/>
  <c r="AG142" i="29"/>
  <c r="AF142" i="29"/>
  <c r="AE142" i="29"/>
  <c r="AD142" i="29"/>
  <c r="AC142" i="29"/>
  <c r="AB142" i="29"/>
  <c r="AA142" i="29"/>
  <c r="Z142" i="29"/>
  <c r="Y142" i="29"/>
  <c r="X142" i="29"/>
  <c r="AH141" i="29"/>
  <c r="AG141" i="29"/>
  <c r="AF141" i="29"/>
  <c r="AE141" i="29"/>
  <c r="AD141" i="29"/>
  <c r="AC141" i="29"/>
  <c r="AB141" i="29"/>
  <c r="AA141" i="29"/>
  <c r="Z141" i="29"/>
  <c r="Y141" i="29"/>
  <c r="X141" i="29"/>
  <c r="AH140" i="29"/>
  <c r="AG140" i="29"/>
  <c r="AF140" i="29"/>
  <c r="AE140" i="29"/>
  <c r="AD140" i="29"/>
  <c r="AC140" i="29"/>
  <c r="AB140" i="29"/>
  <c r="AA140" i="29"/>
  <c r="Z140" i="29"/>
  <c r="Y140" i="29"/>
  <c r="X140" i="29"/>
  <c r="AH139" i="29"/>
  <c r="AG139" i="29"/>
  <c r="AF139" i="29"/>
  <c r="AE139" i="29"/>
  <c r="AD139" i="29"/>
  <c r="AC139" i="29"/>
  <c r="AB139" i="29"/>
  <c r="AA139" i="29"/>
  <c r="Z139" i="29"/>
  <c r="Y139" i="29"/>
  <c r="X139" i="29"/>
  <c r="AH138" i="29"/>
  <c r="AG138" i="29"/>
  <c r="AF138" i="29"/>
  <c r="AE138" i="29"/>
  <c r="AD138" i="29"/>
  <c r="AC138" i="29"/>
  <c r="AB138" i="29"/>
  <c r="AA138" i="29"/>
  <c r="Z138" i="29"/>
  <c r="Y138" i="29"/>
  <c r="X138" i="29"/>
  <c r="AH137" i="29"/>
  <c r="AG137" i="29"/>
  <c r="AF137" i="29"/>
  <c r="AE137" i="29"/>
  <c r="AD137" i="29"/>
  <c r="AC137" i="29"/>
  <c r="AB137" i="29"/>
  <c r="AA137" i="29"/>
  <c r="Z137" i="29"/>
  <c r="Y137" i="29"/>
  <c r="X137" i="29"/>
  <c r="AH136" i="29"/>
  <c r="AG136" i="29"/>
  <c r="AF136" i="29"/>
  <c r="AE136" i="29"/>
  <c r="AD136" i="29"/>
  <c r="AC136" i="29"/>
  <c r="AB136" i="29"/>
  <c r="AA136" i="29"/>
  <c r="Z136" i="29"/>
  <c r="Y136" i="29"/>
  <c r="X136" i="29"/>
  <c r="AH135" i="29"/>
  <c r="AG135" i="29"/>
  <c r="AF135" i="29"/>
  <c r="AE135" i="29"/>
  <c r="AD135" i="29"/>
  <c r="AC135" i="29"/>
  <c r="AB135" i="29"/>
  <c r="AA135" i="29"/>
  <c r="Z135" i="29"/>
  <c r="Y135" i="29"/>
  <c r="X135" i="29"/>
  <c r="AH150" i="29"/>
  <c r="AG150" i="29"/>
  <c r="AF150" i="29"/>
  <c r="AE150" i="29"/>
  <c r="AD150" i="29"/>
  <c r="AC150" i="29"/>
  <c r="AH149" i="29"/>
  <c r="AG149" i="29"/>
  <c r="AF149" i="29"/>
  <c r="AE149" i="29"/>
  <c r="AD149" i="29"/>
  <c r="AC149" i="29"/>
  <c r="AH148" i="29"/>
  <c r="AG148" i="29"/>
  <c r="AF148" i="29"/>
  <c r="AE148" i="29"/>
  <c r="AD148" i="29"/>
  <c r="AC148" i="29"/>
  <c r="AH147" i="29"/>
  <c r="AG147" i="29"/>
  <c r="AF147" i="29"/>
  <c r="AE147" i="29"/>
  <c r="AD147" i="29"/>
  <c r="AC147" i="29"/>
  <c r="AH158" i="29"/>
  <c r="AG158" i="29"/>
  <c r="AF158" i="29"/>
  <c r="AE158" i="29"/>
  <c r="AD158" i="29"/>
  <c r="AC158" i="29"/>
  <c r="AB158" i="29"/>
  <c r="AA158" i="29"/>
  <c r="Z158" i="29"/>
  <c r="Y158" i="29"/>
  <c r="X158" i="29"/>
  <c r="AH157" i="29"/>
  <c r="AG157" i="29"/>
  <c r="AF157" i="29"/>
  <c r="AE157" i="29"/>
  <c r="AD157" i="29"/>
  <c r="AC157" i="29"/>
  <c r="AB157" i="29"/>
  <c r="AA157" i="29"/>
  <c r="Z157" i="29"/>
  <c r="Y157" i="29"/>
  <c r="X157" i="29"/>
  <c r="AH156" i="29"/>
  <c r="AG156" i="29"/>
  <c r="AF156" i="29"/>
  <c r="AE156" i="29"/>
  <c r="AD156" i="29"/>
  <c r="AC156" i="29"/>
  <c r="AB156" i="29"/>
  <c r="AA156" i="29"/>
  <c r="Z156" i="29"/>
  <c r="Y156" i="29"/>
  <c r="X156" i="29"/>
  <c r="AH155" i="29"/>
  <c r="AG155" i="29"/>
  <c r="AF155" i="29"/>
  <c r="AE155" i="29"/>
  <c r="AD155" i="29"/>
  <c r="AC155" i="29"/>
  <c r="AB155" i="29"/>
  <c r="AA155" i="29"/>
  <c r="Z155" i="29"/>
  <c r="Y155" i="29"/>
  <c r="X155" i="29"/>
  <c r="AH154" i="29"/>
  <c r="AG154" i="29"/>
  <c r="AF154" i="29"/>
  <c r="AE154" i="29"/>
  <c r="AD154" i="29"/>
  <c r="AC154" i="29"/>
  <c r="AB154" i="29"/>
  <c r="AA154" i="29"/>
  <c r="Z154" i="29"/>
  <c r="Y154" i="29"/>
  <c r="X154" i="29"/>
  <c r="AH153" i="29"/>
  <c r="AG153" i="29"/>
  <c r="AF153" i="29"/>
  <c r="AE153" i="29"/>
  <c r="AD153" i="29"/>
  <c r="AC153" i="29"/>
  <c r="AB153" i="29"/>
  <c r="AA153" i="29"/>
  <c r="Z153" i="29"/>
  <c r="Y153" i="29"/>
  <c r="X153" i="29"/>
  <c r="AH152" i="29"/>
  <c r="AG152" i="29"/>
  <c r="AF152" i="29"/>
  <c r="AE152" i="29"/>
  <c r="AD152" i="29"/>
  <c r="AC152" i="29"/>
  <c r="AB152" i="29"/>
  <c r="AA152" i="29"/>
  <c r="Z152" i="29"/>
  <c r="Y152" i="29"/>
  <c r="X152" i="29"/>
  <c r="AH151" i="29"/>
  <c r="AG151" i="29"/>
  <c r="AF151" i="29"/>
  <c r="AE151" i="29"/>
  <c r="AD151" i="29"/>
  <c r="AC151" i="29"/>
  <c r="AB151" i="29"/>
  <c r="AA151" i="29"/>
  <c r="Z151" i="29"/>
  <c r="Y151" i="29"/>
  <c r="X151" i="29"/>
  <c r="AH166" i="29"/>
  <c r="AG166" i="29"/>
  <c r="AF166" i="29"/>
  <c r="AE166" i="29"/>
  <c r="AD166" i="29"/>
  <c r="AC166" i="29"/>
  <c r="AH165" i="29"/>
  <c r="AG165" i="29"/>
  <c r="AF165" i="29"/>
  <c r="AE165" i="29"/>
  <c r="AD165" i="29"/>
  <c r="AC165" i="29"/>
  <c r="AH164" i="29"/>
  <c r="AG164" i="29"/>
  <c r="AF164" i="29"/>
  <c r="AE164" i="29"/>
  <c r="AD164" i="29"/>
  <c r="AC164" i="29"/>
  <c r="AH163" i="29"/>
  <c r="AG163" i="29"/>
  <c r="AF163" i="29"/>
  <c r="AE163" i="29"/>
  <c r="AD163" i="29"/>
  <c r="AC163" i="29"/>
  <c r="AH174" i="29"/>
  <c r="AG174" i="29"/>
  <c r="AF174" i="29"/>
  <c r="AE174" i="29"/>
  <c r="AD174" i="29"/>
  <c r="AC174" i="29"/>
  <c r="AB174" i="29"/>
  <c r="AA174" i="29"/>
  <c r="Z174" i="29"/>
  <c r="Y174" i="29"/>
  <c r="X174" i="29"/>
  <c r="AH173" i="29"/>
  <c r="AG173" i="29"/>
  <c r="AF173" i="29"/>
  <c r="AE173" i="29"/>
  <c r="AD173" i="29"/>
  <c r="AC173" i="29"/>
  <c r="AB173" i="29"/>
  <c r="AA173" i="29"/>
  <c r="Z173" i="29"/>
  <c r="Y173" i="29"/>
  <c r="X173" i="29"/>
  <c r="AH172" i="29"/>
  <c r="AG172" i="29"/>
  <c r="AF172" i="29"/>
  <c r="AE172" i="29"/>
  <c r="AD172" i="29"/>
  <c r="AC172" i="29"/>
  <c r="AB172" i="29"/>
  <c r="AA172" i="29"/>
  <c r="Z172" i="29"/>
  <c r="Y172" i="29"/>
  <c r="X172" i="29"/>
  <c r="AH171" i="29"/>
  <c r="AG171" i="29"/>
  <c r="AF171" i="29"/>
  <c r="AE171" i="29"/>
  <c r="AD171" i="29"/>
  <c r="AC171" i="29"/>
  <c r="AB171" i="29"/>
  <c r="AA171" i="29"/>
  <c r="Z171" i="29"/>
  <c r="Y171" i="29"/>
  <c r="X171" i="29"/>
  <c r="AH170" i="29"/>
  <c r="AG170" i="29"/>
  <c r="AF170" i="29"/>
  <c r="AE170" i="29"/>
  <c r="AD170" i="29"/>
  <c r="AC170" i="29"/>
  <c r="AB170" i="29"/>
  <c r="AA170" i="29"/>
  <c r="Z170" i="29"/>
  <c r="Y170" i="29"/>
  <c r="X170" i="29"/>
  <c r="AH169" i="29"/>
  <c r="AG169" i="29"/>
  <c r="AF169" i="29"/>
  <c r="AE169" i="29"/>
  <c r="AD169" i="29"/>
  <c r="AC169" i="29"/>
  <c r="AB169" i="29"/>
  <c r="AA169" i="29"/>
  <c r="Z169" i="29"/>
  <c r="Y169" i="29"/>
  <c r="X169" i="29"/>
  <c r="AH168" i="29"/>
  <c r="AG168" i="29"/>
  <c r="AF168" i="29"/>
  <c r="AE168" i="29"/>
  <c r="AD168" i="29"/>
  <c r="AC168" i="29"/>
  <c r="AB168" i="29"/>
  <c r="AA168" i="29"/>
  <c r="Z168" i="29"/>
  <c r="Y168" i="29"/>
  <c r="X168" i="29"/>
  <c r="AH167" i="29"/>
  <c r="AG167" i="29"/>
  <c r="AF167" i="29"/>
  <c r="AE167" i="29"/>
  <c r="AD167" i="29"/>
  <c r="AC167" i="29"/>
  <c r="AB167" i="29"/>
  <c r="AA167" i="29"/>
  <c r="Z167" i="29"/>
  <c r="Y167" i="29"/>
  <c r="X167" i="29"/>
  <c r="AH198" i="29"/>
  <c r="AG198" i="29"/>
  <c r="AF198" i="29"/>
  <c r="AE198" i="29"/>
  <c r="AD198" i="29"/>
  <c r="AC198" i="29"/>
  <c r="AH197" i="29"/>
  <c r="AG197" i="29"/>
  <c r="AF197" i="29"/>
  <c r="AE197" i="29"/>
  <c r="AD197" i="29"/>
  <c r="AC197" i="29"/>
  <c r="AH196" i="29"/>
  <c r="AG196" i="29"/>
  <c r="AF196" i="29"/>
  <c r="AE196" i="29"/>
  <c r="AD196" i="29"/>
  <c r="AC196" i="29"/>
  <c r="AH195" i="29"/>
  <c r="AG195" i="29"/>
  <c r="AF195" i="29"/>
  <c r="AE195" i="29"/>
  <c r="AD195" i="29"/>
  <c r="AC195" i="29"/>
  <c r="AH206" i="29"/>
  <c r="AG206" i="29"/>
  <c r="AF206" i="29"/>
  <c r="AE206" i="29"/>
  <c r="AD206" i="29"/>
  <c r="AC206" i="29"/>
  <c r="AB206" i="29"/>
  <c r="AA206" i="29"/>
  <c r="Z206" i="29"/>
  <c r="Y206" i="29"/>
  <c r="X206" i="29"/>
  <c r="AH205" i="29"/>
  <c r="AG205" i="29"/>
  <c r="AF205" i="29"/>
  <c r="AE205" i="29"/>
  <c r="AD205" i="29"/>
  <c r="AC205" i="29"/>
  <c r="AB205" i="29"/>
  <c r="AA205" i="29"/>
  <c r="Z205" i="29"/>
  <c r="Y205" i="29"/>
  <c r="X205" i="29"/>
  <c r="AH204" i="29"/>
  <c r="AG204" i="29"/>
  <c r="AF204" i="29"/>
  <c r="AE204" i="29"/>
  <c r="AD204" i="29"/>
  <c r="AC204" i="29"/>
  <c r="AB204" i="29"/>
  <c r="AA204" i="29"/>
  <c r="Z204" i="29"/>
  <c r="Y204" i="29"/>
  <c r="X204" i="29"/>
  <c r="AH203" i="29"/>
  <c r="AG203" i="29"/>
  <c r="AF203" i="29"/>
  <c r="AE203" i="29"/>
  <c r="AD203" i="29"/>
  <c r="AC203" i="29"/>
  <c r="AB203" i="29"/>
  <c r="AA203" i="29"/>
  <c r="Z203" i="29"/>
  <c r="Y203" i="29"/>
  <c r="X203" i="29"/>
  <c r="AH202" i="29"/>
  <c r="AG202" i="29"/>
  <c r="AF202" i="29"/>
  <c r="AE202" i="29"/>
  <c r="AD202" i="29"/>
  <c r="AC202" i="29"/>
  <c r="AB202" i="29"/>
  <c r="AA202" i="29"/>
  <c r="Z202" i="29"/>
  <c r="Y202" i="29"/>
  <c r="X202" i="29"/>
  <c r="AH201" i="29"/>
  <c r="AG201" i="29"/>
  <c r="AF201" i="29"/>
  <c r="AE201" i="29"/>
  <c r="AD201" i="29"/>
  <c r="AC201" i="29"/>
  <c r="AB201" i="29"/>
  <c r="AA201" i="29"/>
  <c r="Z201" i="29"/>
  <c r="Y201" i="29"/>
  <c r="X201" i="29"/>
  <c r="AH200" i="29"/>
  <c r="AG200" i="29"/>
  <c r="AF200" i="29"/>
  <c r="AE200" i="29"/>
  <c r="AD200" i="29"/>
  <c r="AC200" i="29"/>
  <c r="AB200" i="29"/>
  <c r="AA200" i="29"/>
  <c r="Z200" i="29"/>
  <c r="Y200" i="29"/>
  <c r="X200" i="29"/>
  <c r="AH199" i="29"/>
  <c r="AG199" i="29"/>
  <c r="AF199" i="29"/>
  <c r="AE199" i="29"/>
  <c r="AD199" i="29"/>
  <c r="AC199" i="29"/>
  <c r="AB199" i="29"/>
  <c r="AA199" i="29"/>
  <c r="Z199" i="29"/>
  <c r="Y199" i="29"/>
  <c r="X199" i="29"/>
  <c r="AH214" i="29"/>
  <c r="AG214" i="29"/>
  <c r="AF214" i="29"/>
  <c r="AE214" i="29"/>
  <c r="AD214" i="29"/>
  <c r="AC214" i="29"/>
  <c r="AH213" i="29"/>
  <c r="AG213" i="29"/>
  <c r="AF213" i="29"/>
  <c r="AE213" i="29"/>
  <c r="AD213" i="29"/>
  <c r="AC213" i="29"/>
  <c r="AH212" i="29"/>
  <c r="AG212" i="29"/>
  <c r="AF212" i="29"/>
  <c r="AE212" i="29"/>
  <c r="AH211" i="29"/>
  <c r="AG211" i="29"/>
  <c r="AF211" i="29"/>
  <c r="AE211" i="29"/>
  <c r="AH218" i="29"/>
  <c r="AG218" i="29"/>
  <c r="AF218" i="29"/>
  <c r="AE218" i="29"/>
  <c r="AD218" i="29"/>
  <c r="AC218" i="29"/>
  <c r="AB218" i="29"/>
  <c r="AA218" i="29"/>
  <c r="Z218" i="29"/>
  <c r="AH217" i="29"/>
  <c r="AG217" i="29"/>
  <c r="AF217" i="29"/>
  <c r="AE217" i="29"/>
  <c r="AD217" i="29"/>
  <c r="AC217" i="29"/>
  <c r="AB217" i="29"/>
  <c r="AA217" i="29"/>
  <c r="Z217" i="29"/>
  <c r="AH216" i="29"/>
  <c r="AG216" i="29"/>
  <c r="AF216" i="29"/>
  <c r="AE216" i="29"/>
  <c r="AD216" i="29"/>
  <c r="AC216" i="29"/>
  <c r="AB216" i="29"/>
  <c r="AA216" i="29"/>
  <c r="Z216" i="29"/>
  <c r="AH215" i="29"/>
  <c r="AG215" i="29"/>
  <c r="AF215" i="29"/>
  <c r="AE215" i="29"/>
  <c r="AD215" i="29"/>
  <c r="AC215" i="29"/>
  <c r="AB215" i="29"/>
  <c r="AA215" i="29"/>
  <c r="Z215" i="29"/>
  <c r="AH222" i="29"/>
  <c r="AG222" i="29"/>
  <c r="AF222" i="29"/>
  <c r="AE222" i="29"/>
  <c r="AD222" i="29"/>
  <c r="AC222" i="29"/>
  <c r="AB222" i="29"/>
  <c r="AA222" i="29"/>
  <c r="Z222" i="29"/>
  <c r="Y222" i="29"/>
  <c r="X222" i="29"/>
  <c r="W222" i="29"/>
  <c r="V222" i="29"/>
  <c r="U222" i="29"/>
  <c r="T222" i="29"/>
  <c r="S222" i="29"/>
  <c r="AH221" i="29"/>
  <c r="AG221" i="29"/>
  <c r="AF221" i="29"/>
  <c r="AE221" i="29"/>
  <c r="AD221" i="29"/>
  <c r="AC221" i="29"/>
  <c r="AB221" i="29"/>
  <c r="AA221" i="29"/>
  <c r="Z221" i="29"/>
  <c r="Y221" i="29"/>
  <c r="X221" i="29"/>
  <c r="W221" i="29"/>
  <c r="V221" i="29"/>
  <c r="U221" i="29"/>
  <c r="T221" i="29"/>
  <c r="S221" i="29"/>
  <c r="AH220" i="29"/>
  <c r="AG220" i="29"/>
  <c r="AF220" i="29"/>
  <c r="AE220" i="29"/>
  <c r="AD220" i="29"/>
  <c r="AC220" i="29"/>
  <c r="AB220" i="29"/>
  <c r="AA220" i="29"/>
  <c r="Z220" i="29"/>
  <c r="Y220" i="29"/>
  <c r="X220" i="29"/>
  <c r="W220" i="29"/>
  <c r="V220" i="29"/>
  <c r="U220" i="29"/>
  <c r="T220" i="29"/>
  <c r="S220" i="29"/>
  <c r="AH219" i="29"/>
  <c r="AG219" i="29"/>
  <c r="AF219" i="29"/>
  <c r="AE219" i="29"/>
  <c r="AD219" i="29"/>
  <c r="AC219" i="29"/>
  <c r="AB219" i="29"/>
  <c r="AA219" i="29"/>
  <c r="Z219" i="29"/>
  <c r="Y219" i="29"/>
  <c r="X219" i="29"/>
  <c r="W219" i="29"/>
  <c r="V219" i="29"/>
  <c r="U219" i="29"/>
  <c r="T219" i="29"/>
  <c r="S219" i="29"/>
  <c r="AH230" i="29"/>
  <c r="AG230" i="29"/>
  <c r="AF230" i="29"/>
  <c r="AE230" i="29"/>
  <c r="AD230" i="29"/>
  <c r="AC230" i="29"/>
  <c r="AH229" i="29"/>
  <c r="AG229" i="29"/>
  <c r="AF229" i="29"/>
  <c r="AE229" i="29"/>
  <c r="AD229" i="29"/>
  <c r="AC229" i="29"/>
  <c r="AH228" i="29"/>
  <c r="AG228" i="29"/>
  <c r="AF228" i="29"/>
  <c r="AE228" i="29"/>
  <c r="AD228" i="29"/>
  <c r="AC228" i="29"/>
  <c r="AH227" i="29"/>
  <c r="AG227" i="29"/>
  <c r="AF227" i="29"/>
  <c r="AE227" i="29"/>
  <c r="AD227" i="29"/>
  <c r="AC227" i="29"/>
  <c r="AH234" i="29"/>
  <c r="AG234" i="29"/>
  <c r="AF234" i="29"/>
  <c r="AE234" i="29"/>
  <c r="AD234" i="29"/>
  <c r="AC234" i="29"/>
  <c r="AB234" i="29"/>
  <c r="AA234" i="29"/>
  <c r="Z234" i="29"/>
  <c r="AH233" i="29"/>
  <c r="AG233" i="29"/>
  <c r="AF233" i="29"/>
  <c r="AE233" i="29"/>
  <c r="AD233" i="29"/>
  <c r="AC233" i="29"/>
  <c r="AB233" i="29"/>
  <c r="AA233" i="29"/>
  <c r="Z233" i="29"/>
  <c r="AH232" i="29"/>
  <c r="AG232" i="29"/>
  <c r="AF232" i="29"/>
  <c r="AE232" i="29"/>
  <c r="AD232" i="29"/>
  <c r="AC232" i="29"/>
  <c r="AB232" i="29"/>
  <c r="AA232" i="29"/>
  <c r="Z232" i="29"/>
  <c r="AH231" i="29"/>
  <c r="AG231" i="29"/>
  <c r="AF231" i="29"/>
  <c r="AE231" i="29"/>
  <c r="AD231" i="29"/>
  <c r="AC231" i="29"/>
  <c r="AB231" i="29"/>
  <c r="AA231" i="29"/>
  <c r="Z231" i="29"/>
  <c r="AH238" i="29"/>
  <c r="AG238" i="29"/>
  <c r="AF238" i="29"/>
  <c r="AE238" i="29"/>
  <c r="AD238" i="29"/>
  <c r="AC238" i="29"/>
  <c r="AB238" i="29"/>
  <c r="AA238" i="29"/>
  <c r="Z238" i="29"/>
  <c r="Y238" i="29"/>
  <c r="X238" i="29"/>
  <c r="W238" i="29"/>
  <c r="V238" i="29"/>
  <c r="U238" i="29"/>
  <c r="T238" i="29"/>
  <c r="S238" i="29"/>
  <c r="AH237" i="29"/>
  <c r="AG237" i="29"/>
  <c r="AF237" i="29"/>
  <c r="AE237" i="29"/>
  <c r="AD237" i="29"/>
  <c r="AC237" i="29"/>
  <c r="AB237" i="29"/>
  <c r="AA237" i="29"/>
  <c r="Z237" i="29"/>
  <c r="Y237" i="29"/>
  <c r="X237" i="29"/>
  <c r="W237" i="29"/>
  <c r="V237" i="29"/>
  <c r="U237" i="29"/>
  <c r="T237" i="29"/>
  <c r="S237" i="29"/>
  <c r="AH236" i="29"/>
  <c r="AG236" i="29"/>
  <c r="AF236" i="29"/>
  <c r="AE236" i="29"/>
  <c r="AD236" i="29"/>
  <c r="AC236" i="29"/>
  <c r="AB236" i="29"/>
  <c r="AA236" i="29"/>
  <c r="Z236" i="29"/>
  <c r="Y236" i="29"/>
  <c r="X236" i="29"/>
  <c r="W236" i="29"/>
  <c r="V236" i="29"/>
  <c r="U236" i="29"/>
  <c r="T236" i="29"/>
  <c r="S236" i="29"/>
  <c r="AH235" i="29"/>
  <c r="AG235" i="29"/>
  <c r="AF235" i="29"/>
  <c r="AE235" i="29"/>
  <c r="AD235" i="29"/>
  <c r="AC235" i="29"/>
  <c r="AB235" i="29"/>
  <c r="AA235" i="29"/>
  <c r="Z235" i="29"/>
  <c r="Y235" i="29"/>
  <c r="X235" i="29"/>
  <c r="W235" i="29"/>
  <c r="V235" i="29"/>
  <c r="U235" i="29"/>
  <c r="T235" i="29"/>
  <c r="S235" i="29"/>
  <c r="AH246" i="29"/>
  <c r="AG246" i="29"/>
  <c r="AF246" i="29"/>
  <c r="AE246" i="29"/>
  <c r="AD246" i="29"/>
  <c r="AC246" i="29"/>
  <c r="AH245" i="29"/>
  <c r="AG245" i="29"/>
  <c r="AF245" i="29"/>
  <c r="AE245" i="29"/>
  <c r="AD245" i="29"/>
  <c r="AC245" i="29"/>
  <c r="AH244" i="29"/>
  <c r="AG244" i="29"/>
  <c r="AF244" i="29"/>
  <c r="AE244" i="29"/>
  <c r="AD244" i="29"/>
  <c r="AC244" i="29"/>
  <c r="AH243" i="29"/>
  <c r="AG243" i="29"/>
  <c r="AF243" i="29"/>
  <c r="AE243" i="29"/>
  <c r="AD243" i="29"/>
  <c r="AC243" i="29"/>
  <c r="AH250" i="29"/>
  <c r="AG250" i="29"/>
  <c r="AF250" i="29"/>
  <c r="AE250" i="29"/>
  <c r="AD250" i="29"/>
  <c r="AC250" i="29"/>
  <c r="AB250" i="29"/>
  <c r="AA250" i="29"/>
  <c r="Z250" i="29"/>
  <c r="AH249" i="29"/>
  <c r="AG249" i="29"/>
  <c r="AF249" i="29"/>
  <c r="AE249" i="29"/>
  <c r="AD249" i="29"/>
  <c r="AC249" i="29"/>
  <c r="AB249" i="29"/>
  <c r="AA249" i="29"/>
  <c r="Z249" i="29"/>
  <c r="AH248" i="29"/>
  <c r="AG248" i="29"/>
  <c r="AF248" i="29"/>
  <c r="AE248" i="29"/>
  <c r="AD248" i="29"/>
  <c r="AC248" i="29"/>
  <c r="AB248" i="29"/>
  <c r="AA248" i="29"/>
  <c r="Z248" i="29"/>
  <c r="AH247" i="29"/>
  <c r="AG247" i="29"/>
  <c r="AF247" i="29"/>
  <c r="AE247" i="29"/>
  <c r="AD247" i="29"/>
  <c r="AC247" i="29"/>
  <c r="AB247" i="29"/>
  <c r="AA247" i="29"/>
  <c r="Z247" i="29"/>
  <c r="AH254" i="29"/>
  <c r="AG254" i="29"/>
  <c r="AF254" i="29"/>
  <c r="AE254" i="29"/>
  <c r="AD254" i="29"/>
  <c r="AC254" i="29"/>
  <c r="AB254" i="29"/>
  <c r="AA254" i="29"/>
  <c r="Z254" i="29"/>
  <c r="Y254" i="29"/>
  <c r="X254" i="29"/>
  <c r="W254" i="29"/>
  <c r="V254" i="29"/>
  <c r="U254" i="29"/>
  <c r="AH253" i="29"/>
  <c r="AG253" i="29"/>
  <c r="AF253" i="29"/>
  <c r="AE253" i="29"/>
  <c r="AD253" i="29"/>
  <c r="AC253" i="29"/>
  <c r="AB253" i="29"/>
  <c r="AA253" i="29"/>
  <c r="Z253" i="29"/>
  <c r="Y253" i="29"/>
  <c r="X253" i="29"/>
  <c r="W253" i="29"/>
  <c r="V253" i="29"/>
  <c r="U253" i="29"/>
  <c r="AH252" i="29"/>
  <c r="AG252" i="29"/>
  <c r="AF252" i="29"/>
  <c r="AE252" i="29"/>
  <c r="AD252" i="29"/>
  <c r="AC252" i="29"/>
  <c r="AB252" i="29"/>
  <c r="AA252" i="29"/>
  <c r="Z252" i="29"/>
  <c r="Y252" i="29"/>
  <c r="X252" i="29"/>
  <c r="W252" i="29"/>
  <c r="V252" i="29"/>
  <c r="AH251" i="29"/>
  <c r="AG251" i="29"/>
  <c r="AF251" i="29"/>
  <c r="AE251" i="29"/>
  <c r="AD251" i="29"/>
  <c r="AC251" i="29"/>
  <c r="AB251" i="29"/>
  <c r="AA251" i="29"/>
  <c r="Z251" i="29"/>
  <c r="Y251" i="29"/>
  <c r="X251" i="29"/>
  <c r="W251" i="29"/>
  <c r="V251" i="29"/>
  <c r="AH262" i="29"/>
  <c r="AG262" i="29"/>
  <c r="AF262" i="29"/>
  <c r="AE262" i="29"/>
  <c r="AD262" i="29"/>
  <c r="AC262" i="29"/>
  <c r="AH261" i="29"/>
  <c r="AG261" i="29"/>
  <c r="AF261" i="29"/>
  <c r="AE261" i="29"/>
  <c r="AD261" i="29"/>
  <c r="AC261" i="29"/>
  <c r="AH260" i="29"/>
  <c r="AG260" i="29"/>
  <c r="AF260" i="29"/>
  <c r="AE260" i="29"/>
  <c r="AD260" i="29"/>
  <c r="AC260" i="29"/>
  <c r="AH259" i="29"/>
  <c r="AG259" i="29"/>
  <c r="AF259" i="29"/>
  <c r="AE259" i="29"/>
  <c r="AD259" i="29"/>
  <c r="AC259" i="29"/>
  <c r="AH270" i="29"/>
  <c r="AG270" i="29"/>
  <c r="AF270" i="29"/>
  <c r="AE270" i="29"/>
  <c r="AD270" i="29"/>
  <c r="AC270" i="29"/>
  <c r="AB270" i="29"/>
  <c r="AA270" i="29"/>
  <c r="Z270" i="29"/>
  <c r="Y270" i="29"/>
  <c r="X270" i="29"/>
  <c r="AH269" i="29"/>
  <c r="AG269" i="29"/>
  <c r="AF269" i="29"/>
  <c r="AE269" i="29"/>
  <c r="AD269" i="29"/>
  <c r="AC269" i="29"/>
  <c r="AB269" i="29"/>
  <c r="AA269" i="29"/>
  <c r="Z269" i="29"/>
  <c r="Y269" i="29"/>
  <c r="X269" i="29"/>
  <c r="AH268" i="29"/>
  <c r="AG268" i="29"/>
  <c r="AF268" i="29"/>
  <c r="AE268" i="29"/>
  <c r="AD268" i="29"/>
  <c r="AC268" i="29"/>
  <c r="AB268" i="29"/>
  <c r="AA268" i="29"/>
  <c r="Z268" i="29"/>
  <c r="Y268" i="29"/>
  <c r="X268" i="29"/>
  <c r="AH267" i="29"/>
  <c r="AG267" i="29"/>
  <c r="AF267" i="29"/>
  <c r="AE267" i="29"/>
  <c r="AD267" i="29"/>
  <c r="AC267" i="29"/>
  <c r="AB267" i="29"/>
  <c r="AA267" i="29"/>
  <c r="Z267" i="29"/>
  <c r="Y267" i="29"/>
  <c r="X267" i="29"/>
  <c r="AH266" i="29"/>
  <c r="AG266" i="29"/>
  <c r="AF266" i="29"/>
  <c r="AE266" i="29"/>
  <c r="AD266" i="29"/>
  <c r="AC266" i="29"/>
  <c r="AB266" i="29"/>
  <c r="AA266" i="29"/>
  <c r="Z266" i="29"/>
  <c r="Y266" i="29"/>
  <c r="X266" i="29"/>
  <c r="AH265" i="29"/>
  <c r="AG265" i="29"/>
  <c r="AF265" i="29"/>
  <c r="AE265" i="29"/>
  <c r="AD265" i="29"/>
  <c r="AC265" i="29"/>
  <c r="AB265" i="29"/>
  <c r="AA265" i="29"/>
  <c r="Z265" i="29"/>
  <c r="Y265" i="29"/>
  <c r="X265" i="29"/>
  <c r="AH264" i="29"/>
  <c r="AG264" i="29"/>
  <c r="AF264" i="29"/>
  <c r="AE264" i="29"/>
  <c r="AD264" i="29"/>
  <c r="AC264" i="29"/>
  <c r="AB264" i="29"/>
  <c r="AA264" i="29"/>
  <c r="Z264" i="29"/>
  <c r="Y264" i="29"/>
  <c r="X264" i="29"/>
  <c r="AH263" i="29"/>
  <c r="AG263" i="29"/>
  <c r="AF263" i="29"/>
  <c r="AE263" i="29"/>
  <c r="AD263" i="29"/>
  <c r="AC263" i="29"/>
  <c r="AB263" i="29"/>
  <c r="AA263" i="29"/>
  <c r="Z263" i="29"/>
  <c r="Y263" i="29"/>
  <c r="X263" i="29"/>
  <c r="AH278" i="29"/>
  <c r="AG278" i="29"/>
  <c r="AF278" i="29"/>
  <c r="AE278" i="29"/>
  <c r="AD278" i="29"/>
  <c r="AC278" i="29"/>
  <c r="AH277" i="29"/>
  <c r="AG277" i="29"/>
  <c r="AF277" i="29"/>
  <c r="AE277" i="29"/>
  <c r="AD277" i="29"/>
  <c r="AC277" i="29"/>
  <c r="AH276" i="29"/>
  <c r="AG276" i="29"/>
  <c r="AF276" i="29"/>
  <c r="AE276" i="29"/>
  <c r="AD276" i="29"/>
  <c r="AC276" i="29"/>
  <c r="AH275" i="29"/>
  <c r="AG275" i="29"/>
  <c r="AF275" i="29"/>
  <c r="AE275" i="29"/>
  <c r="AD275" i="29"/>
  <c r="AC275" i="29"/>
  <c r="AH282" i="29"/>
  <c r="AG282" i="29"/>
  <c r="AF282" i="29"/>
  <c r="AE282" i="29"/>
  <c r="AD282" i="29"/>
  <c r="AC282" i="29"/>
  <c r="AB282" i="29"/>
  <c r="AA282" i="29"/>
  <c r="Z282" i="29"/>
  <c r="AH281" i="29"/>
  <c r="AG281" i="29"/>
  <c r="AF281" i="29"/>
  <c r="AE281" i="29"/>
  <c r="AD281" i="29"/>
  <c r="AC281" i="29"/>
  <c r="AB281" i="29"/>
  <c r="AA281" i="29"/>
  <c r="Z281" i="29"/>
  <c r="AH280" i="29"/>
  <c r="AG280" i="29"/>
  <c r="AF280" i="29"/>
  <c r="AE280" i="29"/>
  <c r="AD280" i="29"/>
  <c r="AC280" i="29"/>
  <c r="AB280" i="29"/>
  <c r="AA280" i="29"/>
  <c r="Z280" i="29"/>
  <c r="AH279" i="29"/>
  <c r="AG279" i="29"/>
  <c r="AF279" i="29"/>
  <c r="AE279" i="29"/>
  <c r="AD279" i="29"/>
  <c r="AC279" i="29"/>
  <c r="AB279" i="29"/>
  <c r="AA279" i="29"/>
  <c r="Z279" i="29"/>
  <c r="AH286" i="29"/>
  <c r="AG286" i="29"/>
  <c r="AF286" i="29"/>
  <c r="AE286" i="29"/>
  <c r="AD286" i="29"/>
  <c r="AC286" i="29"/>
  <c r="AB286" i="29"/>
  <c r="AA286" i="29"/>
  <c r="Z286" i="29"/>
  <c r="Y286" i="29"/>
  <c r="X286" i="29"/>
  <c r="W286" i="29"/>
  <c r="V286" i="29"/>
  <c r="U286" i="29"/>
  <c r="AH285" i="29"/>
  <c r="AG285" i="29"/>
  <c r="AF285" i="29"/>
  <c r="AE285" i="29"/>
  <c r="AD285" i="29"/>
  <c r="AC285" i="29"/>
  <c r="AB285" i="29"/>
  <c r="AA285" i="29"/>
  <c r="Z285" i="29"/>
  <c r="Y285" i="29"/>
  <c r="X285" i="29"/>
  <c r="W285" i="29"/>
  <c r="V285" i="29"/>
  <c r="U285" i="29"/>
  <c r="AH284" i="29"/>
  <c r="AG284" i="29"/>
  <c r="AF284" i="29"/>
  <c r="AE284" i="29"/>
  <c r="AD284" i="29"/>
  <c r="AC284" i="29"/>
  <c r="AB284" i="29"/>
  <c r="AA284" i="29"/>
  <c r="Z284" i="29"/>
  <c r="Y284" i="29"/>
  <c r="X284" i="29"/>
  <c r="W284" i="29"/>
  <c r="V284" i="29"/>
  <c r="U284" i="29"/>
  <c r="AH283" i="29"/>
  <c r="AG283" i="29"/>
  <c r="AF283" i="29"/>
  <c r="AE283" i="29"/>
  <c r="AD283" i="29"/>
  <c r="AC283" i="29"/>
  <c r="AB283" i="29"/>
  <c r="AA283" i="29"/>
  <c r="Z283" i="29"/>
  <c r="Y283" i="29"/>
  <c r="X283" i="29"/>
  <c r="W283" i="29"/>
  <c r="V283" i="29"/>
  <c r="U283" i="29"/>
  <c r="AH294" i="29"/>
  <c r="AG294" i="29"/>
  <c r="AF294" i="29"/>
  <c r="AE294" i="29"/>
  <c r="AD294" i="29"/>
  <c r="AC294" i="29"/>
  <c r="AH293" i="29"/>
  <c r="AG293" i="29"/>
  <c r="AF293" i="29"/>
  <c r="AE293" i="29"/>
  <c r="AD293" i="29"/>
  <c r="AC293" i="29"/>
  <c r="AH292" i="29"/>
  <c r="AG292" i="29"/>
  <c r="AF292" i="29"/>
  <c r="AE292" i="29"/>
  <c r="AD292" i="29"/>
  <c r="AC292" i="29"/>
  <c r="AH291" i="29"/>
  <c r="AG291" i="29"/>
  <c r="AF291" i="29"/>
  <c r="AE291" i="29"/>
  <c r="AD291" i="29"/>
  <c r="AC291" i="29"/>
  <c r="AH302" i="29"/>
  <c r="AG302" i="29"/>
  <c r="AF302" i="29"/>
  <c r="AE302" i="29"/>
  <c r="AD302" i="29"/>
  <c r="AC302" i="29"/>
  <c r="AB302" i="29"/>
  <c r="AA302" i="29"/>
  <c r="Z302" i="29"/>
  <c r="Y302" i="29"/>
  <c r="X302" i="29"/>
  <c r="AH301" i="29"/>
  <c r="AG301" i="29"/>
  <c r="AF301" i="29"/>
  <c r="AE301" i="29"/>
  <c r="AD301" i="29"/>
  <c r="AC301" i="29"/>
  <c r="AB301" i="29"/>
  <c r="AA301" i="29"/>
  <c r="Z301" i="29"/>
  <c r="Y301" i="29"/>
  <c r="X301" i="29"/>
  <c r="AH300" i="29"/>
  <c r="AG300" i="29"/>
  <c r="AF300" i="29"/>
  <c r="AE300" i="29"/>
  <c r="AD300" i="29"/>
  <c r="AC300" i="29"/>
  <c r="AB300" i="29"/>
  <c r="AA300" i="29"/>
  <c r="Z300" i="29"/>
  <c r="Y300" i="29"/>
  <c r="X300" i="29"/>
  <c r="AH299" i="29"/>
  <c r="AG299" i="29"/>
  <c r="AF299" i="29"/>
  <c r="AE299" i="29"/>
  <c r="AD299" i="29"/>
  <c r="AC299" i="29"/>
  <c r="AB299" i="29"/>
  <c r="AA299" i="29"/>
  <c r="Z299" i="29"/>
  <c r="Y299" i="29"/>
  <c r="X299" i="29"/>
  <c r="AH298" i="29"/>
  <c r="AG298" i="29"/>
  <c r="AF298" i="29"/>
  <c r="AE298" i="29"/>
  <c r="AD298" i="29"/>
  <c r="AC298" i="29"/>
  <c r="AB298" i="29"/>
  <c r="AA298" i="29"/>
  <c r="Z298" i="29"/>
  <c r="Y298" i="29"/>
  <c r="X298" i="29"/>
  <c r="AH297" i="29"/>
  <c r="AG297" i="29"/>
  <c r="AF297" i="29"/>
  <c r="AE297" i="29"/>
  <c r="AD297" i="29"/>
  <c r="AC297" i="29"/>
  <c r="AB297" i="29"/>
  <c r="AA297" i="29"/>
  <c r="Z297" i="29"/>
  <c r="Y297" i="29"/>
  <c r="X297" i="29"/>
  <c r="AH296" i="29"/>
  <c r="AG296" i="29"/>
  <c r="AF296" i="29"/>
  <c r="AE296" i="29"/>
  <c r="AD296" i="29"/>
  <c r="AC296" i="29"/>
  <c r="AB296" i="29"/>
  <c r="AA296" i="29"/>
  <c r="Z296" i="29"/>
  <c r="Y296" i="29"/>
  <c r="X296" i="29"/>
  <c r="AH295" i="29"/>
  <c r="AG295" i="29"/>
  <c r="AF295" i="29"/>
  <c r="AE295" i="29"/>
  <c r="AD295" i="29"/>
  <c r="AC295" i="29"/>
  <c r="AB295" i="29"/>
  <c r="AA295" i="29"/>
  <c r="Z295" i="29"/>
  <c r="Y295" i="29"/>
  <c r="X295" i="29"/>
  <c r="AH310" i="29"/>
  <c r="AG310" i="29"/>
  <c r="AF310" i="29"/>
  <c r="AE310" i="29"/>
  <c r="AD310" i="29"/>
  <c r="AC310" i="29"/>
  <c r="AH309" i="29"/>
  <c r="AG309" i="29"/>
  <c r="AF309" i="29"/>
  <c r="AE309" i="29"/>
  <c r="AD309" i="29"/>
  <c r="AC309" i="29"/>
  <c r="AH308" i="29"/>
  <c r="AG308" i="29"/>
  <c r="AF308" i="29"/>
  <c r="AE308" i="29"/>
  <c r="AD308" i="29"/>
  <c r="AC308" i="29"/>
  <c r="AH307" i="29"/>
  <c r="AG307" i="29"/>
  <c r="AF307" i="29"/>
  <c r="AE307" i="29"/>
  <c r="AD307" i="29"/>
  <c r="AC307" i="29"/>
  <c r="AH318" i="29"/>
  <c r="AG318" i="29"/>
  <c r="AF318" i="29"/>
  <c r="AE318" i="29"/>
  <c r="AD318" i="29"/>
  <c r="AC318" i="29"/>
  <c r="AB318" i="29"/>
  <c r="AA318" i="29"/>
  <c r="Z318" i="29"/>
  <c r="Y318" i="29"/>
  <c r="X318" i="29"/>
  <c r="AH317" i="29"/>
  <c r="AG317" i="29"/>
  <c r="AF317" i="29"/>
  <c r="AE317" i="29"/>
  <c r="AD317" i="29"/>
  <c r="AC317" i="29"/>
  <c r="AB317" i="29"/>
  <c r="AA317" i="29"/>
  <c r="Z317" i="29"/>
  <c r="Y317" i="29"/>
  <c r="X317" i="29"/>
  <c r="AH316" i="29"/>
  <c r="AG316" i="29"/>
  <c r="AF316" i="29"/>
  <c r="AE316" i="29"/>
  <c r="AD316" i="29"/>
  <c r="AC316" i="29"/>
  <c r="AB316" i="29"/>
  <c r="AA316" i="29"/>
  <c r="Z316" i="29"/>
  <c r="Y316" i="29"/>
  <c r="X316" i="29"/>
  <c r="AH315" i="29"/>
  <c r="AG315" i="29"/>
  <c r="AF315" i="29"/>
  <c r="AE315" i="29"/>
  <c r="AD315" i="29"/>
  <c r="AC315" i="29"/>
  <c r="AB315" i="29"/>
  <c r="AA315" i="29"/>
  <c r="Z315" i="29"/>
  <c r="Y315" i="29"/>
  <c r="X315" i="29"/>
  <c r="AH314" i="29"/>
  <c r="AG314" i="29"/>
  <c r="AF314" i="29"/>
  <c r="AE314" i="29"/>
  <c r="AD314" i="29"/>
  <c r="AC314" i="29"/>
  <c r="AB314" i="29"/>
  <c r="AA314" i="29"/>
  <c r="Z314" i="29"/>
  <c r="Y314" i="29"/>
  <c r="X314" i="29"/>
  <c r="AH313" i="29"/>
  <c r="AG313" i="29"/>
  <c r="AF313" i="29"/>
  <c r="AE313" i="29"/>
  <c r="AD313" i="29"/>
  <c r="AC313" i="29"/>
  <c r="AB313" i="29"/>
  <c r="AA313" i="29"/>
  <c r="Z313" i="29"/>
  <c r="Y313" i="29"/>
  <c r="X313" i="29"/>
  <c r="AH312" i="29"/>
  <c r="AG312" i="29"/>
  <c r="AF312" i="29"/>
  <c r="AE312" i="29"/>
  <c r="AD312" i="29"/>
  <c r="AC312" i="29"/>
  <c r="AB312" i="29"/>
  <c r="AA312" i="29"/>
  <c r="Z312" i="29"/>
  <c r="Y312" i="29"/>
  <c r="X312" i="29"/>
  <c r="AH311" i="29"/>
  <c r="AG311" i="29"/>
  <c r="AF311" i="29"/>
  <c r="AE311" i="29"/>
  <c r="AD311" i="29"/>
  <c r="AC311" i="29"/>
  <c r="AB311" i="29"/>
  <c r="AA311" i="29"/>
  <c r="Z311" i="29"/>
  <c r="Y311" i="29"/>
  <c r="X311" i="29"/>
  <c r="AH326" i="29"/>
  <c r="AG326" i="29"/>
  <c r="AF326" i="29"/>
  <c r="AE326" i="29"/>
  <c r="AD326" i="29"/>
  <c r="AC326" i="29"/>
  <c r="AH325" i="29"/>
  <c r="AG325" i="29"/>
  <c r="AF325" i="29"/>
  <c r="AE325" i="29"/>
  <c r="AD325" i="29"/>
  <c r="AC325" i="29"/>
  <c r="AH324" i="29"/>
  <c r="AG324" i="29"/>
  <c r="AF324" i="29"/>
  <c r="AE324" i="29"/>
  <c r="AD324" i="29"/>
  <c r="AC324" i="29"/>
  <c r="AH323" i="29"/>
  <c r="AG323" i="29"/>
  <c r="AF323" i="29"/>
  <c r="AE323" i="29"/>
  <c r="AD323" i="29"/>
  <c r="AC323" i="29"/>
  <c r="AH330" i="29"/>
  <c r="AG330" i="29"/>
  <c r="AF330" i="29"/>
  <c r="AE330" i="29"/>
  <c r="AD330" i="29"/>
  <c r="AC330" i="29"/>
  <c r="AB330" i="29"/>
  <c r="AA330" i="29"/>
  <c r="Z330" i="29"/>
  <c r="AH329" i="29"/>
  <c r="AG329" i="29"/>
  <c r="AF329" i="29"/>
  <c r="AE329" i="29"/>
  <c r="AD329" i="29"/>
  <c r="AC329" i="29"/>
  <c r="AB329" i="29"/>
  <c r="AA329" i="29"/>
  <c r="Z329" i="29"/>
  <c r="AH328" i="29"/>
  <c r="AG328" i="29"/>
  <c r="AF328" i="29"/>
  <c r="AE328" i="29"/>
  <c r="AD328" i="29"/>
  <c r="AC328" i="29"/>
  <c r="AB328" i="29"/>
  <c r="AA328" i="29"/>
  <c r="Z328" i="29"/>
  <c r="AH327" i="29"/>
  <c r="AG327" i="29"/>
  <c r="AF327" i="29"/>
  <c r="AE327" i="29"/>
  <c r="AD327" i="29"/>
  <c r="AC327" i="29"/>
  <c r="AB327" i="29"/>
  <c r="AA327" i="29"/>
  <c r="Z327" i="29"/>
  <c r="AH334" i="29"/>
  <c r="AG334" i="29"/>
  <c r="AF334" i="29"/>
  <c r="AE334" i="29"/>
  <c r="AD334" i="29"/>
  <c r="AC334" i="29"/>
  <c r="AB334" i="29"/>
  <c r="AA334" i="29"/>
  <c r="Z334" i="29"/>
  <c r="Y334" i="29"/>
  <c r="X334" i="29"/>
  <c r="W334" i="29"/>
  <c r="V334" i="29"/>
  <c r="U334" i="29"/>
  <c r="AH333" i="29"/>
  <c r="AG333" i="29"/>
  <c r="AF333" i="29"/>
  <c r="AE333" i="29"/>
  <c r="AD333" i="29"/>
  <c r="AC333" i="29"/>
  <c r="AB333" i="29"/>
  <c r="AA333" i="29"/>
  <c r="Z333" i="29"/>
  <c r="Y333" i="29"/>
  <c r="X333" i="29"/>
  <c r="W333" i="29"/>
  <c r="V333" i="29"/>
  <c r="U333" i="29"/>
  <c r="AH332" i="29"/>
  <c r="AG332" i="29"/>
  <c r="AF332" i="29"/>
  <c r="AE332" i="29"/>
  <c r="AD332" i="29"/>
  <c r="AC332" i="29"/>
  <c r="AB332" i="29"/>
  <c r="AA332" i="29"/>
  <c r="Z332" i="29"/>
  <c r="Y332" i="29"/>
  <c r="X332" i="29"/>
  <c r="W332" i="29"/>
  <c r="V332" i="29"/>
  <c r="U332" i="29"/>
  <c r="AH331" i="29"/>
  <c r="AG331" i="29"/>
  <c r="AF331" i="29"/>
  <c r="AE331" i="29"/>
  <c r="AD331" i="29"/>
  <c r="AC331" i="29"/>
  <c r="AB331" i="29"/>
  <c r="AA331" i="29"/>
  <c r="Z331" i="29"/>
  <c r="Y331" i="29"/>
  <c r="X331" i="29"/>
  <c r="W331" i="29"/>
  <c r="V331" i="29"/>
  <c r="U331" i="29"/>
  <c r="AH342" i="29"/>
  <c r="AG342" i="29"/>
  <c r="AF342" i="29"/>
  <c r="AE342" i="29"/>
  <c r="AD342" i="29"/>
  <c r="AC342" i="29"/>
  <c r="AH341" i="29"/>
  <c r="AG341" i="29"/>
  <c r="AF341" i="29"/>
  <c r="AE341" i="29"/>
  <c r="AD341" i="29"/>
  <c r="AC341" i="29"/>
  <c r="AH340" i="29"/>
  <c r="AG340" i="29"/>
  <c r="AF340" i="29"/>
  <c r="AE340" i="29"/>
  <c r="AD340" i="29"/>
  <c r="AC340" i="29"/>
  <c r="AH339" i="29"/>
  <c r="AG339" i="29"/>
  <c r="AF339" i="29"/>
  <c r="AE339" i="29"/>
  <c r="AD339" i="29"/>
  <c r="AC339" i="29"/>
  <c r="AH350" i="29"/>
  <c r="AG350" i="29"/>
  <c r="AF350" i="29"/>
  <c r="AE350" i="29"/>
  <c r="AD350" i="29"/>
  <c r="AC350" i="29"/>
  <c r="AB350" i="29"/>
  <c r="AA350" i="29"/>
  <c r="Z350" i="29"/>
  <c r="Y350" i="29"/>
  <c r="X350" i="29"/>
  <c r="AH349" i="29"/>
  <c r="AG349" i="29"/>
  <c r="AF349" i="29"/>
  <c r="AE349" i="29"/>
  <c r="AD349" i="29"/>
  <c r="AC349" i="29"/>
  <c r="AB349" i="29"/>
  <c r="AA349" i="29"/>
  <c r="Z349" i="29"/>
  <c r="Y349" i="29"/>
  <c r="X349" i="29"/>
  <c r="AH348" i="29"/>
  <c r="AG348" i="29"/>
  <c r="AF348" i="29"/>
  <c r="AE348" i="29"/>
  <c r="AD348" i="29"/>
  <c r="AC348" i="29"/>
  <c r="AB348" i="29"/>
  <c r="AA348" i="29"/>
  <c r="Z348" i="29"/>
  <c r="Y348" i="29"/>
  <c r="X348" i="29"/>
  <c r="AH347" i="29"/>
  <c r="AG347" i="29"/>
  <c r="AF347" i="29"/>
  <c r="AE347" i="29"/>
  <c r="AD347" i="29"/>
  <c r="AC347" i="29"/>
  <c r="AB347" i="29"/>
  <c r="AA347" i="29"/>
  <c r="Z347" i="29"/>
  <c r="Y347" i="29"/>
  <c r="X347" i="29"/>
  <c r="AH346" i="29"/>
  <c r="AG346" i="29"/>
  <c r="AF346" i="29"/>
  <c r="AE346" i="29"/>
  <c r="AD346" i="29"/>
  <c r="AC346" i="29"/>
  <c r="AB346" i="29"/>
  <c r="AA346" i="29"/>
  <c r="Z346" i="29"/>
  <c r="Y346" i="29"/>
  <c r="X346" i="29"/>
  <c r="AH345" i="29"/>
  <c r="AG345" i="29"/>
  <c r="AF345" i="29"/>
  <c r="AE345" i="29"/>
  <c r="AD345" i="29"/>
  <c r="AC345" i="29"/>
  <c r="AB345" i="29"/>
  <c r="AA345" i="29"/>
  <c r="Z345" i="29"/>
  <c r="Y345" i="29"/>
  <c r="X345" i="29"/>
  <c r="AH344" i="29"/>
  <c r="AG344" i="29"/>
  <c r="AF344" i="29"/>
  <c r="AE344" i="29"/>
  <c r="AD344" i="29"/>
  <c r="AC344" i="29"/>
  <c r="AB344" i="29"/>
  <c r="AA344" i="29"/>
  <c r="Z344" i="29"/>
  <c r="Y344" i="29"/>
  <c r="X344" i="29"/>
  <c r="AH343" i="29"/>
  <c r="AG343" i="29"/>
  <c r="AF343" i="29"/>
  <c r="AE343" i="29"/>
  <c r="AD343" i="29"/>
  <c r="AC343" i="29"/>
  <c r="AB343" i="29"/>
  <c r="AA343" i="29"/>
  <c r="Z343" i="29"/>
  <c r="Y343" i="29"/>
  <c r="X343" i="29"/>
  <c r="AH358" i="29"/>
  <c r="AG358" i="29"/>
  <c r="AF358" i="29"/>
  <c r="AE358" i="29"/>
  <c r="AD358" i="29"/>
  <c r="AC358" i="29"/>
  <c r="AH357" i="29"/>
  <c r="AG357" i="29"/>
  <c r="AF357" i="29"/>
  <c r="AE357" i="29"/>
  <c r="AD357" i="29"/>
  <c r="AC357" i="29"/>
  <c r="AH356" i="29"/>
  <c r="AG356" i="29"/>
  <c r="AF356" i="29"/>
  <c r="AE356" i="29"/>
  <c r="AD356" i="29"/>
  <c r="AC356" i="29"/>
  <c r="AH355" i="29"/>
  <c r="AG355" i="29"/>
  <c r="AF355" i="29"/>
  <c r="AE355" i="29"/>
  <c r="AD355" i="29"/>
  <c r="AC355" i="29"/>
  <c r="AH362" i="29"/>
  <c r="AG362" i="29"/>
  <c r="AF362" i="29"/>
  <c r="AE362" i="29"/>
  <c r="AD362" i="29"/>
  <c r="AC362" i="29"/>
  <c r="AB362" i="29"/>
  <c r="AA362" i="29"/>
  <c r="Z362" i="29"/>
  <c r="AH361" i="29"/>
  <c r="AG361" i="29"/>
  <c r="AF361" i="29"/>
  <c r="AE361" i="29"/>
  <c r="AD361" i="29"/>
  <c r="AC361" i="29"/>
  <c r="AB361" i="29"/>
  <c r="AA361" i="29"/>
  <c r="Z361" i="29"/>
  <c r="AH360" i="29"/>
  <c r="AG360" i="29"/>
  <c r="AF360" i="29"/>
  <c r="AE360" i="29"/>
  <c r="AD360" i="29"/>
  <c r="AC360" i="29"/>
  <c r="AB360" i="29"/>
  <c r="AA360" i="29"/>
  <c r="Z360" i="29"/>
  <c r="AH359" i="29"/>
  <c r="AG359" i="29"/>
  <c r="AF359" i="29"/>
  <c r="AE359" i="29"/>
  <c r="AD359" i="29"/>
  <c r="AC359" i="29"/>
  <c r="AB359" i="29"/>
  <c r="AA359" i="29"/>
  <c r="Z359" i="29"/>
  <c r="AH366" i="29"/>
  <c r="AG366" i="29"/>
  <c r="AF366" i="29"/>
  <c r="AE366" i="29"/>
  <c r="AD366" i="29"/>
  <c r="AC366" i="29"/>
  <c r="AB366" i="29"/>
  <c r="AA366" i="29"/>
  <c r="Z366" i="29"/>
  <c r="Y366" i="29"/>
  <c r="X366" i="29"/>
  <c r="W366" i="29"/>
  <c r="V366" i="29"/>
  <c r="U366" i="29"/>
  <c r="AH365" i="29"/>
  <c r="AG365" i="29"/>
  <c r="AF365" i="29"/>
  <c r="AE365" i="29"/>
  <c r="AD365" i="29"/>
  <c r="AC365" i="29"/>
  <c r="AB365" i="29"/>
  <c r="AA365" i="29"/>
  <c r="Z365" i="29"/>
  <c r="Y365" i="29"/>
  <c r="X365" i="29"/>
  <c r="W365" i="29"/>
  <c r="V365" i="29"/>
  <c r="U365" i="29"/>
  <c r="AH364" i="29"/>
  <c r="AG364" i="29"/>
  <c r="AF364" i="29"/>
  <c r="AE364" i="29"/>
  <c r="AD364" i="29"/>
  <c r="AC364" i="29"/>
  <c r="AB364" i="29"/>
  <c r="AA364" i="29"/>
  <c r="Z364" i="29"/>
  <c r="Y364" i="29"/>
  <c r="X364" i="29"/>
  <c r="W364" i="29"/>
  <c r="V364" i="29"/>
  <c r="U364" i="29"/>
  <c r="AH363" i="29"/>
  <c r="AG363" i="29"/>
  <c r="AF363" i="29"/>
  <c r="AE363" i="29"/>
  <c r="AD363" i="29"/>
  <c r="AC363" i="29"/>
  <c r="AB363" i="29"/>
  <c r="AA363" i="29"/>
  <c r="Z363" i="29"/>
  <c r="Y363" i="29"/>
  <c r="X363" i="29"/>
  <c r="W363" i="29"/>
  <c r="V363" i="29"/>
  <c r="U363" i="29"/>
  <c r="AH374" i="29"/>
  <c r="AG374" i="29"/>
  <c r="AF374" i="29"/>
  <c r="AE374" i="29"/>
  <c r="AD374" i="29"/>
  <c r="AC374" i="29"/>
  <c r="AH373" i="29"/>
  <c r="AG373" i="29"/>
  <c r="AF373" i="29"/>
  <c r="AE373" i="29"/>
  <c r="AD373" i="29"/>
  <c r="AC373" i="29"/>
  <c r="AH372" i="29"/>
  <c r="AG372" i="29"/>
  <c r="AF372" i="29"/>
  <c r="AE372" i="29"/>
  <c r="AD372" i="29"/>
  <c r="AC372" i="29"/>
  <c r="AH371" i="29"/>
  <c r="AG371" i="29"/>
  <c r="AF371" i="29"/>
  <c r="AE371" i="29"/>
  <c r="AD371" i="29"/>
  <c r="AC371" i="29"/>
  <c r="AH378" i="29"/>
  <c r="AG378" i="29"/>
  <c r="AF378" i="29"/>
  <c r="AE378" i="29"/>
  <c r="AD378" i="29"/>
  <c r="AC378" i="29"/>
  <c r="AB378" i="29"/>
  <c r="AA378" i="29"/>
  <c r="Z378" i="29"/>
  <c r="AH377" i="29"/>
  <c r="AG377" i="29"/>
  <c r="AF377" i="29"/>
  <c r="AE377" i="29"/>
  <c r="AD377" i="29"/>
  <c r="AC377" i="29"/>
  <c r="AB377" i="29"/>
  <c r="AA377" i="29"/>
  <c r="Z377" i="29"/>
  <c r="AH376" i="29"/>
  <c r="AG376" i="29"/>
  <c r="AF376" i="29"/>
  <c r="AE376" i="29"/>
  <c r="AD376" i="29"/>
  <c r="AC376" i="29"/>
  <c r="AB376" i="29"/>
  <c r="AA376" i="29"/>
  <c r="Z376" i="29"/>
  <c r="AH375" i="29"/>
  <c r="AG375" i="29"/>
  <c r="AF375" i="29"/>
  <c r="AE375" i="29"/>
  <c r="AD375" i="29"/>
  <c r="AC375" i="29"/>
  <c r="AB375" i="29"/>
  <c r="AA375" i="29"/>
  <c r="Z375" i="29"/>
  <c r="AH382" i="29"/>
  <c r="AG382" i="29"/>
  <c r="AF382" i="29"/>
  <c r="AE382" i="29"/>
  <c r="AD382" i="29"/>
  <c r="AC382" i="29"/>
  <c r="AB382" i="29"/>
  <c r="AA382" i="29"/>
  <c r="Z382" i="29"/>
  <c r="Y382" i="29"/>
  <c r="X382" i="29"/>
  <c r="W382" i="29"/>
  <c r="V382" i="29"/>
  <c r="U382" i="29"/>
  <c r="T382" i="29"/>
  <c r="S382" i="29"/>
  <c r="AH381" i="29"/>
  <c r="AG381" i="29"/>
  <c r="AF381" i="29"/>
  <c r="AE381" i="29"/>
  <c r="AD381" i="29"/>
  <c r="AC381" i="29"/>
  <c r="AB381" i="29"/>
  <c r="AA381" i="29"/>
  <c r="Z381" i="29"/>
  <c r="Y381" i="29"/>
  <c r="X381" i="29"/>
  <c r="W381" i="29"/>
  <c r="V381" i="29"/>
  <c r="U381" i="29"/>
  <c r="T381" i="29"/>
  <c r="S381" i="29"/>
  <c r="AH380" i="29"/>
  <c r="AG380" i="29"/>
  <c r="AF380" i="29"/>
  <c r="AE380" i="29"/>
  <c r="AD380" i="29"/>
  <c r="AC380" i="29"/>
  <c r="AB380" i="29"/>
  <c r="AA380" i="29"/>
  <c r="Z380" i="29"/>
  <c r="Y380" i="29"/>
  <c r="X380" i="29"/>
  <c r="W380" i="29"/>
  <c r="V380" i="29"/>
  <c r="U380" i="29"/>
  <c r="T380" i="29"/>
  <c r="S380" i="29"/>
  <c r="AH379" i="29"/>
  <c r="AG379" i="29"/>
  <c r="AF379" i="29"/>
  <c r="AE379" i="29"/>
  <c r="AD379" i="29"/>
  <c r="AC379" i="29"/>
  <c r="AB379" i="29"/>
  <c r="AA379" i="29"/>
  <c r="Z379" i="29"/>
  <c r="Y379" i="29"/>
  <c r="X379" i="29"/>
  <c r="W379" i="29"/>
  <c r="V379" i="29"/>
  <c r="U379" i="29"/>
  <c r="T379" i="29"/>
  <c r="S379" i="29"/>
  <c r="W390" i="29"/>
  <c r="V390" i="29"/>
  <c r="W389" i="29"/>
  <c r="V389" i="29"/>
  <c r="W388" i="29"/>
  <c r="V388" i="29"/>
  <c r="W387" i="29"/>
  <c r="V387" i="29"/>
  <c r="AH398" i="29"/>
  <c r="AG398" i="29"/>
  <c r="AF398" i="29"/>
  <c r="AE398" i="29"/>
  <c r="AD398" i="29"/>
  <c r="AC398" i="29"/>
  <c r="AB398" i="29"/>
  <c r="AA398" i="29"/>
  <c r="Z398" i="29"/>
  <c r="Y398" i="29"/>
  <c r="X398" i="29"/>
  <c r="AH397" i="29"/>
  <c r="AG397" i="29"/>
  <c r="AF397" i="29"/>
  <c r="AE397" i="29"/>
  <c r="AD397" i="29"/>
  <c r="AC397" i="29"/>
  <c r="AB397" i="29"/>
  <c r="AA397" i="29"/>
  <c r="Z397" i="29"/>
  <c r="Y397" i="29"/>
  <c r="X397" i="29"/>
  <c r="AH396" i="29"/>
  <c r="AG396" i="29"/>
  <c r="AF396" i="29"/>
  <c r="AE396" i="29"/>
  <c r="AD396" i="29"/>
  <c r="AC396" i="29"/>
  <c r="AB396" i="29"/>
  <c r="AA396" i="29"/>
  <c r="Z396" i="29"/>
  <c r="Y396" i="29"/>
  <c r="X396" i="29"/>
  <c r="AH395" i="29"/>
  <c r="AG395" i="29"/>
  <c r="AF395" i="29"/>
  <c r="AE395" i="29"/>
  <c r="AD395" i="29"/>
  <c r="AC395" i="29"/>
  <c r="AB395" i="29"/>
  <c r="AA395" i="29"/>
  <c r="Z395" i="29"/>
  <c r="Y395" i="29"/>
  <c r="X395" i="29"/>
  <c r="AH394" i="29"/>
  <c r="AG394" i="29"/>
  <c r="AF394" i="29"/>
  <c r="AE394" i="29"/>
  <c r="AD394" i="29"/>
  <c r="AC394" i="29"/>
  <c r="AB394" i="29"/>
  <c r="AA394" i="29"/>
  <c r="Z394" i="29"/>
  <c r="Y394" i="29"/>
  <c r="X394" i="29"/>
  <c r="AH393" i="29"/>
  <c r="AG393" i="29"/>
  <c r="AF393" i="29"/>
  <c r="AE393" i="29"/>
  <c r="AD393" i="29"/>
  <c r="AC393" i="29"/>
  <c r="AB393" i="29"/>
  <c r="AA393" i="29"/>
  <c r="Z393" i="29"/>
  <c r="Y393" i="29"/>
  <c r="X393" i="29"/>
  <c r="AH392" i="29"/>
  <c r="AG392" i="29"/>
  <c r="AF392" i="29"/>
  <c r="AE392" i="29"/>
  <c r="AD392" i="29"/>
  <c r="AC392" i="29"/>
  <c r="AB392" i="29"/>
  <c r="AA392" i="29"/>
  <c r="Z392" i="29"/>
  <c r="Y392" i="29"/>
  <c r="X392" i="29"/>
  <c r="AH391" i="29"/>
  <c r="AG391" i="29"/>
  <c r="AF391" i="29"/>
  <c r="AE391" i="29"/>
  <c r="AD391" i="29"/>
  <c r="AC391" i="29"/>
  <c r="AB391" i="29"/>
  <c r="AA391" i="29"/>
  <c r="Z391" i="29"/>
  <c r="Y391" i="29"/>
  <c r="X391" i="29"/>
  <c r="AH390" i="29"/>
  <c r="AG390" i="29"/>
  <c r="AF390" i="29"/>
  <c r="AE390" i="29"/>
  <c r="AD390" i="29"/>
  <c r="AC390" i="29"/>
  <c r="AB390" i="29"/>
  <c r="AA390" i="29"/>
  <c r="Z390" i="29"/>
  <c r="Y390" i="29"/>
  <c r="X390" i="29"/>
  <c r="AH389" i="29"/>
  <c r="AG389" i="29"/>
  <c r="AF389" i="29"/>
  <c r="AE389" i="29"/>
  <c r="AD389" i="29"/>
  <c r="AC389" i="29"/>
  <c r="AB389" i="29"/>
  <c r="AA389" i="29"/>
  <c r="Z389" i="29"/>
  <c r="Y389" i="29"/>
  <c r="X389" i="29"/>
  <c r="AH388" i="29"/>
  <c r="AG388" i="29"/>
  <c r="AF388" i="29"/>
  <c r="AE388" i="29"/>
  <c r="AD388" i="29"/>
  <c r="AC388" i="29"/>
  <c r="AB388" i="29"/>
  <c r="AA388" i="29"/>
  <c r="Z388" i="29"/>
  <c r="Y388" i="29"/>
  <c r="X388" i="29"/>
  <c r="AH387" i="29"/>
  <c r="AG387" i="29"/>
  <c r="AF387" i="29"/>
  <c r="AE387" i="29"/>
  <c r="AD387" i="29"/>
  <c r="AC387" i="29"/>
  <c r="AB387" i="29"/>
  <c r="AA387" i="29"/>
  <c r="Z387" i="29"/>
  <c r="Y387" i="29"/>
  <c r="X387" i="29"/>
  <c r="AH406" i="29"/>
  <c r="AG406" i="29"/>
  <c r="AF406" i="29"/>
  <c r="AE406" i="29"/>
  <c r="AD406" i="29"/>
  <c r="AC406" i="29"/>
  <c r="AH405" i="29"/>
  <c r="AG405" i="29"/>
  <c r="AF405" i="29"/>
  <c r="AE405" i="29"/>
  <c r="AD405" i="29"/>
  <c r="AC405" i="29"/>
  <c r="AH404" i="29"/>
  <c r="AG404" i="29"/>
  <c r="AF404" i="29"/>
  <c r="AE404" i="29"/>
  <c r="AD404" i="29"/>
  <c r="AC404" i="29"/>
  <c r="AH403" i="29"/>
  <c r="AG403" i="29"/>
  <c r="AF403" i="29"/>
  <c r="AE403" i="29"/>
  <c r="AD403" i="29"/>
  <c r="AC403" i="29"/>
  <c r="AH414" i="29"/>
  <c r="AG414" i="29"/>
  <c r="AF414" i="29"/>
  <c r="AE414" i="29"/>
  <c r="AD414" i="29"/>
  <c r="AC414" i="29"/>
  <c r="AB414" i="29"/>
  <c r="AA414" i="29"/>
  <c r="Z414" i="29"/>
  <c r="Y414" i="29"/>
  <c r="X414" i="29"/>
  <c r="AH413" i="29"/>
  <c r="AG413" i="29"/>
  <c r="AF413" i="29"/>
  <c r="AE413" i="29"/>
  <c r="AD413" i="29"/>
  <c r="AC413" i="29"/>
  <c r="AB413" i="29"/>
  <c r="AA413" i="29"/>
  <c r="Z413" i="29"/>
  <c r="Y413" i="29"/>
  <c r="X413" i="29"/>
  <c r="AH412" i="29"/>
  <c r="AG412" i="29"/>
  <c r="AF412" i="29"/>
  <c r="AE412" i="29"/>
  <c r="AD412" i="29"/>
  <c r="AC412" i="29"/>
  <c r="AB412" i="29"/>
  <c r="AA412" i="29"/>
  <c r="Z412" i="29"/>
  <c r="Y412" i="29"/>
  <c r="X412" i="29"/>
  <c r="AH411" i="29"/>
  <c r="AG411" i="29"/>
  <c r="AF411" i="29"/>
  <c r="AE411" i="29"/>
  <c r="AD411" i="29"/>
  <c r="AC411" i="29"/>
  <c r="AB411" i="29"/>
  <c r="AA411" i="29"/>
  <c r="Z411" i="29"/>
  <c r="Y411" i="29"/>
  <c r="X411" i="29"/>
  <c r="AH410" i="29"/>
  <c r="AG410" i="29"/>
  <c r="AF410" i="29"/>
  <c r="AE410" i="29"/>
  <c r="AD410" i="29"/>
  <c r="AC410" i="29"/>
  <c r="AB410" i="29"/>
  <c r="AA410" i="29"/>
  <c r="Z410" i="29"/>
  <c r="Y410" i="29"/>
  <c r="X410" i="29"/>
  <c r="AH409" i="29"/>
  <c r="AG409" i="29"/>
  <c r="AF409" i="29"/>
  <c r="AE409" i="29"/>
  <c r="AD409" i="29"/>
  <c r="AC409" i="29"/>
  <c r="AB409" i="29"/>
  <c r="AA409" i="29"/>
  <c r="Z409" i="29"/>
  <c r="Y409" i="29"/>
  <c r="X409" i="29"/>
  <c r="AH408" i="29"/>
  <c r="AG408" i="29"/>
  <c r="AF408" i="29"/>
  <c r="AE408" i="29"/>
  <c r="AD408" i="29"/>
  <c r="AC408" i="29"/>
  <c r="AB408" i="29"/>
  <c r="AA408" i="29"/>
  <c r="Z408" i="29"/>
  <c r="Y408" i="29"/>
  <c r="X408" i="29"/>
  <c r="AH407" i="29"/>
  <c r="AG407" i="29"/>
  <c r="AF407" i="29"/>
  <c r="AE407" i="29"/>
  <c r="AD407" i="29"/>
  <c r="AC407" i="29"/>
  <c r="AB407" i="29"/>
  <c r="AA407" i="29"/>
  <c r="Z407" i="29"/>
  <c r="Y407" i="29"/>
  <c r="X407" i="29"/>
  <c r="AH422" i="29"/>
  <c r="AG422" i="29"/>
  <c r="AF422" i="29"/>
  <c r="AE422" i="29"/>
  <c r="AD422" i="29"/>
  <c r="AC422" i="29"/>
  <c r="AH421" i="29"/>
  <c r="AG421" i="29"/>
  <c r="AF421" i="29"/>
  <c r="AE421" i="29"/>
  <c r="AD421" i="29"/>
  <c r="AC421" i="29"/>
  <c r="AH420" i="29"/>
  <c r="AG420" i="29"/>
  <c r="AF420" i="29"/>
  <c r="AE420" i="29"/>
  <c r="AD420" i="29"/>
  <c r="AC420" i="29"/>
  <c r="AH419" i="29"/>
  <c r="AG419" i="29"/>
  <c r="AF419" i="29"/>
  <c r="AE419" i="29"/>
  <c r="AD419" i="29"/>
  <c r="AC419" i="29"/>
  <c r="AH430" i="29"/>
  <c r="AG430" i="29"/>
  <c r="AF430" i="29"/>
  <c r="AE430" i="29"/>
  <c r="AD430" i="29"/>
  <c r="AC430" i="29"/>
  <c r="AB430" i="29"/>
  <c r="AA430" i="29"/>
  <c r="Z430" i="29"/>
  <c r="Y430" i="29"/>
  <c r="X430" i="29"/>
  <c r="AH429" i="29"/>
  <c r="AG429" i="29"/>
  <c r="AF429" i="29"/>
  <c r="AE429" i="29"/>
  <c r="AD429" i="29"/>
  <c r="AC429" i="29"/>
  <c r="AB429" i="29"/>
  <c r="AA429" i="29"/>
  <c r="Z429" i="29"/>
  <c r="Y429" i="29"/>
  <c r="X429" i="29"/>
  <c r="AH428" i="29"/>
  <c r="AG428" i="29"/>
  <c r="AF428" i="29"/>
  <c r="AE428" i="29"/>
  <c r="AD428" i="29"/>
  <c r="AC428" i="29"/>
  <c r="AB428" i="29"/>
  <c r="AA428" i="29"/>
  <c r="Z428" i="29"/>
  <c r="Y428" i="29"/>
  <c r="X428" i="29"/>
  <c r="AH427" i="29"/>
  <c r="AG427" i="29"/>
  <c r="AF427" i="29"/>
  <c r="AE427" i="29"/>
  <c r="AD427" i="29"/>
  <c r="AC427" i="29"/>
  <c r="AB427" i="29"/>
  <c r="AA427" i="29"/>
  <c r="Z427" i="29"/>
  <c r="Y427" i="29"/>
  <c r="X427" i="29"/>
  <c r="AH426" i="29"/>
  <c r="AG426" i="29"/>
  <c r="AF426" i="29"/>
  <c r="AE426" i="29"/>
  <c r="AD426" i="29"/>
  <c r="AC426" i="29"/>
  <c r="AB426" i="29"/>
  <c r="AA426" i="29"/>
  <c r="Z426" i="29"/>
  <c r="Y426" i="29"/>
  <c r="X426" i="29"/>
  <c r="AH425" i="29"/>
  <c r="AG425" i="29"/>
  <c r="AF425" i="29"/>
  <c r="AE425" i="29"/>
  <c r="AD425" i="29"/>
  <c r="AC425" i="29"/>
  <c r="AB425" i="29"/>
  <c r="AA425" i="29"/>
  <c r="Z425" i="29"/>
  <c r="Y425" i="29"/>
  <c r="X425" i="29"/>
  <c r="AH424" i="29"/>
  <c r="AG424" i="29"/>
  <c r="AF424" i="29"/>
  <c r="AE424" i="29"/>
  <c r="AD424" i="29"/>
  <c r="AC424" i="29"/>
  <c r="AB424" i="29"/>
  <c r="AA424" i="29"/>
  <c r="Z424" i="29"/>
  <c r="Y424" i="29"/>
  <c r="X424" i="29"/>
  <c r="AH423" i="29"/>
  <c r="AG423" i="29"/>
  <c r="AF423" i="29"/>
  <c r="AE423" i="29"/>
  <c r="AD423" i="29"/>
  <c r="AC423" i="29"/>
  <c r="AB423" i="29"/>
  <c r="AA423" i="29"/>
  <c r="Z423" i="29"/>
  <c r="Y423" i="29"/>
  <c r="X423" i="29"/>
  <c r="W438" i="29"/>
  <c r="V438" i="29"/>
  <c r="AH446" i="29"/>
  <c r="AG446" i="29"/>
  <c r="AF446" i="29"/>
  <c r="AE446" i="29"/>
  <c r="AD446" i="29"/>
  <c r="AC446" i="29"/>
  <c r="AB446" i="29"/>
  <c r="AA446" i="29"/>
  <c r="Z446" i="29"/>
  <c r="Y446" i="29"/>
  <c r="X446" i="29"/>
  <c r="AH445" i="29"/>
  <c r="AG445" i="29"/>
  <c r="AF445" i="29"/>
  <c r="AE445" i="29"/>
  <c r="AD445" i="29"/>
  <c r="AC445" i="29"/>
  <c r="AB445" i="29"/>
  <c r="AA445" i="29"/>
  <c r="Z445" i="29"/>
  <c r="Y445" i="29"/>
  <c r="X445" i="29"/>
  <c r="AH444" i="29"/>
  <c r="AG444" i="29"/>
  <c r="AF444" i="29"/>
  <c r="AE444" i="29"/>
  <c r="AD444" i="29"/>
  <c r="AC444" i="29"/>
  <c r="AB444" i="29"/>
  <c r="AA444" i="29"/>
  <c r="Z444" i="29"/>
  <c r="Y444" i="29"/>
  <c r="X444" i="29"/>
  <c r="AH443" i="29"/>
  <c r="AG443" i="29"/>
  <c r="AF443" i="29"/>
  <c r="AE443" i="29"/>
  <c r="AD443" i="29"/>
  <c r="AC443" i="29"/>
  <c r="AB443" i="29"/>
  <c r="AA443" i="29"/>
  <c r="Z443" i="29"/>
  <c r="Y443" i="29"/>
  <c r="X443" i="29"/>
  <c r="AH442" i="29"/>
  <c r="AG442" i="29"/>
  <c r="AF442" i="29"/>
  <c r="AE442" i="29"/>
  <c r="AD442" i="29"/>
  <c r="AC442" i="29"/>
  <c r="AB442" i="29"/>
  <c r="AA442" i="29"/>
  <c r="Z442" i="29"/>
  <c r="Y442" i="29"/>
  <c r="X442" i="29"/>
  <c r="AH441" i="29"/>
  <c r="AG441" i="29"/>
  <c r="AF441" i="29"/>
  <c r="AE441" i="29"/>
  <c r="AD441" i="29"/>
  <c r="AC441" i="29"/>
  <c r="AB441" i="29"/>
  <c r="AA441" i="29"/>
  <c r="Z441" i="29"/>
  <c r="Y441" i="29"/>
  <c r="X441" i="29"/>
  <c r="AH440" i="29"/>
  <c r="AG440" i="29"/>
  <c r="AF440" i="29"/>
  <c r="AE440" i="29"/>
  <c r="AD440" i="29"/>
  <c r="AC440" i="29"/>
  <c r="AB440" i="29"/>
  <c r="AA440" i="29"/>
  <c r="Z440" i="29"/>
  <c r="Y440" i="29"/>
  <c r="X440" i="29"/>
  <c r="AH439" i="29"/>
  <c r="AG439" i="29"/>
  <c r="AF439" i="29"/>
  <c r="AE439" i="29"/>
  <c r="AD439" i="29"/>
  <c r="AC439" i="29"/>
  <c r="AB439" i="29"/>
  <c r="AA439" i="29"/>
  <c r="Z439" i="29"/>
  <c r="Y439" i="29"/>
  <c r="X439" i="29"/>
  <c r="AH438" i="29"/>
  <c r="AG438" i="29"/>
  <c r="AF438" i="29"/>
  <c r="AE438" i="29"/>
  <c r="AD438" i="29"/>
  <c r="AC438" i="29"/>
  <c r="AB438" i="29"/>
  <c r="AA438" i="29"/>
  <c r="Z438" i="29"/>
  <c r="Y438" i="29"/>
  <c r="X438" i="29"/>
  <c r="AH437" i="29"/>
  <c r="AG437" i="29"/>
  <c r="AF437" i="29"/>
  <c r="AE437" i="29"/>
  <c r="AD437" i="29"/>
  <c r="AC437" i="29"/>
  <c r="AB437" i="29"/>
  <c r="AA437" i="29"/>
  <c r="Z437" i="29"/>
  <c r="Y437" i="29"/>
  <c r="X437" i="29"/>
  <c r="AH436" i="29"/>
  <c r="AG436" i="29"/>
  <c r="AF436" i="29"/>
  <c r="AE436" i="29"/>
  <c r="AD436" i="29"/>
  <c r="AC436" i="29"/>
  <c r="AB436" i="29"/>
  <c r="AA436" i="29"/>
  <c r="Z436" i="29"/>
  <c r="Y436" i="29"/>
  <c r="X436" i="29"/>
  <c r="AH435" i="29"/>
  <c r="AG435" i="29"/>
  <c r="AF435" i="29"/>
  <c r="AE435" i="29"/>
  <c r="AD435" i="29"/>
  <c r="AC435" i="29"/>
  <c r="AB435" i="29"/>
  <c r="AA435" i="29"/>
  <c r="Z435" i="29"/>
  <c r="Y435" i="29"/>
  <c r="X435" i="29"/>
  <c r="AH454" i="29"/>
  <c r="AG454" i="29"/>
  <c r="AF454" i="29"/>
  <c r="AE454" i="29"/>
  <c r="AD454" i="29"/>
  <c r="AC454" i="29"/>
  <c r="AH453" i="29"/>
  <c r="AG453" i="29"/>
  <c r="AF453" i="29"/>
  <c r="AE453" i="29"/>
  <c r="AD453" i="29"/>
  <c r="AC453" i="29"/>
  <c r="AH452" i="29"/>
  <c r="AG452" i="29"/>
  <c r="AF452" i="29"/>
  <c r="AE452" i="29"/>
  <c r="AD452" i="29"/>
  <c r="AC452" i="29"/>
  <c r="AH451" i="29"/>
  <c r="AG451" i="29"/>
  <c r="AF451" i="29"/>
  <c r="AE451" i="29"/>
  <c r="AD451" i="29"/>
  <c r="AC451" i="29"/>
  <c r="AH462" i="29"/>
  <c r="AG462" i="29"/>
  <c r="AF462" i="29"/>
  <c r="AE462" i="29"/>
  <c r="AD462" i="29"/>
  <c r="AC462" i="29"/>
  <c r="AB462" i="29"/>
  <c r="AA462" i="29"/>
  <c r="Z462" i="29"/>
  <c r="Y462" i="29"/>
  <c r="X462" i="29"/>
  <c r="AH461" i="29"/>
  <c r="AG461" i="29"/>
  <c r="AF461" i="29"/>
  <c r="AE461" i="29"/>
  <c r="AD461" i="29"/>
  <c r="AC461" i="29"/>
  <c r="AB461" i="29"/>
  <c r="AA461" i="29"/>
  <c r="Z461" i="29"/>
  <c r="Y461" i="29"/>
  <c r="X461" i="29"/>
  <c r="AH460" i="29"/>
  <c r="AG460" i="29"/>
  <c r="AF460" i="29"/>
  <c r="AE460" i="29"/>
  <c r="AD460" i="29"/>
  <c r="AC460" i="29"/>
  <c r="AB460" i="29"/>
  <c r="AA460" i="29"/>
  <c r="Z460" i="29"/>
  <c r="Y460" i="29"/>
  <c r="X460" i="29"/>
  <c r="AH459" i="29"/>
  <c r="AG459" i="29"/>
  <c r="AF459" i="29"/>
  <c r="AE459" i="29"/>
  <c r="AD459" i="29"/>
  <c r="AC459" i="29"/>
  <c r="AB459" i="29"/>
  <c r="AA459" i="29"/>
  <c r="Z459" i="29"/>
  <c r="Y459" i="29"/>
  <c r="X459" i="29"/>
  <c r="AH458" i="29"/>
  <c r="AG458" i="29"/>
  <c r="AF458" i="29"/>
  <c r="AE458" i="29"/>
  <c r="AD458" i="29"/>
  <c r="AC458" i="29"/>
  <c r="AB458" i="29"/>
  <c r="AA458" i="29"/>
  <c r="Z458" i="29"/>
  <c r="Y458" i="29"/>
  <c r="X458" i="29"/>
  <c r="AH457" i="29"/>
  <c r="AG457" i="29"/>
  <c r="AF457" i="29"/>
  <c r="AE457" i="29"/>
  <c r="AD457" i="29"/>
  <c r="AC457" i="29"/>
  <c r="AB457" i="29"/>
  <c r="AA457" i="29"/>
  <c r="Z457" i="29"/>
  <c r="Y457" i="29"/>
  <c r="X457" i="29"/>
  <c r="AH456" i="29"/>
  <c r="AG456" i="29"/>
  <c r="AF456" i="29"/>
  <c r="AE456" i="29"/>
  <c r="AD456" i="29"/>
  <c r="AC456" i="29"/>
  <c r="AB456" i="29"/>
  <c r="AA456" i="29"/>
  <c r="Z456" i="29"/>
  <c r="Y456" i="29"/>
  <c r="X456" i="29"/>
  <c r="AH455" i="29"/>
  <c r="AG455" i="29"/>
  <c r="AF455" i="29"/>
  <c r="AE455" i="29"/>
  <c r="AD455" i="29"/>
  <c r="AC455" i="29"/>
  <c r="AB455" i="29"/>
  <c r="AA455" i="29"/>
  <c r="Z455" i="29"/>
  <c r="Y455" i="29"/>
  <c r="X455" i="29"/>
  <c r="AH470" i="29"/>
  <c r="AG470" i="29"/>
  <c r="AF470" i="29"/>
  <c r="AE470" i="29"/>
  <c r="AD470" i="29"/>
  <c r="AC470" i="29"/>
  <c r="AH469" i="29"/>
  <c r="AG469" i="29"/>
  <c r="AF469" i="29"/>
  <c r="AE469" i="29"/>
  <c r="AD469" i="29"/>
  <c r="AC469" i="29"/>
  <c r="AH468" i="29"/>
  <c r="AG468" i="29"/>
  <c r="AF468" i="29"/>
  <c r="AE468" i="29"/>
  <c r="AD468" i="29"/>
  <c r="AC468" i="29"/>
  <c r="AH467" i="29"/>
  <c r="AG467" i="29"/>
  <c r="AF467" i="29"/>
  <c r="AE467" i="29"/>
  <c r="AD467" i="29"/>
  <c r="AC467" i="29"/>
  <c r="AH474" i="29"/>
  <c r="AG474" i="29"/>
  <c r="AF474" i="29"/>
  <c r="AE474" i="29"/>
  <c r="AD474" i="29"/>
  <c r="AC474" i="29"/>
  <c r="AB474" i="29"/>
  <c r="AA474" i="29"/>
  <c r="Z474" i="29"/>
  <c r="AH473" i="29"/>
  <c r="AG473" i="29"/>
  <c r="AF473" i="29"/>
  <c r="AE473" i="29"/>
  <c r="AD473" i="29"/>
  <c r="AC473" i="29"/>
  <c r="AB473" i="29"/>
  <c r="AA473" i="29"/>
  <c r="Z473" i="29"/>
  <c r="AH472" i="29"/>
  <c r="AG472" i="29"/>
  <c r="AF472" i="29"/>
  <c r="AE472" i="29"/>
  <c r="AD472" i="29"/>
  <c r="AC472" i="29"/>
  <c r="AB472" i="29"/>
  <c r="AA472" i="29"/>
  <c r="Z472" i="29"/>
  <c r="AH471" i="29"/>
  <c r="AG471" i="29"/>
  <c r="AF471" i="29"/>
  <c r="AE471" i="29"/>
  <c r="AD471" i="29"/>
  <c r="AC471" i="29"/>
  <c r="AB471" i="29"/>
  <c r="AA471" i="29"/>
  <c r="Z471" i="29"/>
  <c r="AH478" i="29"/>
  <c r="AG478" i="29"/>
  <c r="AF478" i="29"/>
  <c r="AE478" i="29"/>
  <c r="AD478" i="29"/>
  <c r="AC478" i="29"/>
  <c r="AB478" i="29"/>
  <c r="AA478" i="29"/>
  <c r="Z478" i="29"/>
  <c r="Y478" i="29"/>
  <c r="X478" i="29"/>
  <c r="W478" i="29"/>
  <c r="V478" i="29"/>
  <c r="U478" i="29"/>
  <c r="AH477" i="29"/>
  <c r="AG477" i="29"/>
  <c r="AF477" i="29"/>
  <c r="AE477" i="29"/>
  <c r="AD477" i="29"/>
  <c r="AC477" i="29"/>
  <c r="AB477" i="29"/>
  <c r="AA477" i="29"/>
  <c r="Z477" i="29"/>
  <c r="Y477" i="29"/>
  <c r="X477" i="29"/>
  <c r="W477" i="29"/>
  <c r="V477" i="29"/>
  <c r="U477" i="29"/>
  <c r="AH476" i="29"/>
  <c r="AG476" i="29"/>
  <c r="AF476" i="29"/>
  <c r="AE476" i="29"/>
  <c r="AD476" i="29"/>
  <c r="AC476" i="29"/>
  <c r="AB476" i="29"/>
  <c r="AA476" i="29"/>
  <c r="Z476" i="29"/>
  <c r="Y476" i="29"/>
  <c r="X476" i="29"/>
  <c r="W476" i="29"/>
  <c r="V476" i="29"/>
  <c r="U476" i="29"/>
  <c r="AH475" i="29"/>
  <c r="AG475" i="29"/>
  <c r="AF475" i="29"/>
  <c r="AE475" i="29"/>
  <c r="AD475" i="29"/>
  <c r="AC475" i="29"/>
  <c r="AB475" i="29"/>
  <c r="AA475" i="29"/>
  <c r="Z475" i="29"/>
  <c r="Y475" i="29"/>
  <c r="X475" i="29"/>
  <c r="W475" i="29"/>
  <c r="V475" i="29"/>
  <c r="U475" i="29"/>
  <c r="AH502" i="29"/>
  <c r="AG502" i="29"/>
  <c r="AF502" i="29"/>
  <c r="AE502" i="29"/>
  <c r="AD502" i="29"/>
  <c r="AC502" i="29"/>
  <c r="AH501" i="29"/>
  <c r="AG501" i="29"/>
  <c r="AF501" i="29"/>
  <c r="AE501" i="29"/>
  <c r="AD501" i="29"/>
  <c r="AC501" i="29"/>
  <c r="AH500" i="29"/>
  <c r="AG500" i="29"/>
  <c r="AF500" i="29"/>
  <c r="AE500" i="29"/>
  <c r="AD500" i="29"/>
  <c r="AC500" i="29"/>
  <c r="AH499" i="29"/>
  <c r="AG499" i="29"/>
  <c r="AF499" i="29"/>
  <c r="AE499" i="29"/>
  <c r="AD499" i="29"/>
  <c r="AC499" i="29"/>
  <c r="AH510" i="29"/>
  <c r="AG510" i="29"/>
  <c r="AF510" i="29"/>
  <c r="AE510" i="29"/>
  <c r="AD510" i="29"/>
  <c r="AC510" i="29"/>
  <c r="AB510" i="29"/>
  <c r="AA510" i="29"/>
  <c r="Z510" i="29"/>
  <c r="Y510" i="29"/>
  <c r="X510" i="29"/>
  <c r="AH509" i="29"/>
  <c r="AG509" i="29"/>
  <c r="AF509" i="29"/>
  <c r="AE509" i="29"/>
  <c r="AD509" i="29"/>
  <c r="AC509" i="29"/>
  <c r="AB509" i="29"/>
  <c r="AA509" i="29"/>
  <c r="Z509" i="29"/>
  <c r="Y509" i="29"/>
  <c r="X509" i="29"/>
  <c r="AH508" i="29"/>
  <c r="AG508" i="29"/>
  <c r="AF508" i="29"/>
  <c r="AE508" i="29"/>
  <c r="AD508" i="29"/>
  <c r="AC508" i="29"/>
  <c r="AB508" i="29"/>
  <c r="AA508" i="29"/>
  <c r="Z508" i="29"/>
  <c r="Y508" i="29"/>
  <c r="X508" i="29"/>
  <c r="AH507" i="29"/>
  <c r="AG507" i="29"/>
  <c r="AF507" i="29"/>
  <c r="AE507" i="29"/>
  <c r="AD507" i="29"/>
  <c r="AC507" i="29"/>
  <c r="AB507" i="29"/>
  <c r="AA507" i="29"/>
  <c r="Z507" i="29"/>
  <c r="Y507" i="29"/>
  <c r="X507" i="29"/>
  <c r="AH506" i="29"/>
  <c r="AG506" i="29"/>
  <c r="AF506" i="29"/>
  <c r="AE506" i="29"/>
  <c r="AD506" i="29"/>
  <c r="AC506" i="29"/>
  <c r="AB506" i="29"/>
  <c r="AA506" i="29"/>
  <c r="Z506" i="29"/>
  <c r="Y506" i="29"/>
  <c r="X506" i="29"/>
  <c r="AH505" i="29"/>
  <c r="AG505" i="29"/>
  <c r="AF505" i="29"/>
  <c r="AE505" i="29"/>
  <c r="AD505" i="29"/>
  <c r="AC505" i="29"/>
  <c r="AB505" i="29"/>
  <c r="AA505" i="29"/>
  <c r="Z505" i="29"/>
  <c r="Y505" i="29"/>
  <c r="X505" i="29"/>
  <c r="AH504" i="29"/>
  <c r="AG504" i="29"/>
  <c r="AF504" i="29"/>
  <c r="AE504" i="29"/>
  <c r="AD504" i="29"/>
  <c r="AC504" i="29"/>
  <c r="AB504" i="29"/>
  <c r="AA504" i="29"/>
  <c r="Z504" i="29"/>
  <c r="Y504" i="29"/>
  <c r="X504" i="29"/>
  <c r="AH503" i="29"/>
  <c r="AG503" i="29"/>
  <c r="AF503" i="29"/>
  <c r="AE503" i="29"/>
  <c r="AD503" i="29"/>
  <c r="AC503" i="29"/>
  <c r="AB503" i="29"/>
  <c r="AA503" i="29"/>
  <c r="Z503" i="29"/>
  <c r="Y503" i="29"/>
  <c r="X503" i="29"/>
  <c r="AH518" i="29"/>
  <c r="AG518" i="29"/>
  <c r="AF518" i="29"/>
  <c r="AE518" i="29"/>
  <c r="AD518" i="29"/>
  <c r="AC518" i="29"/>
  <c r="AH517" i="29"/>
  <c r="AG517" i="29"/>
  <c r="AF517" i="29"/>
  <c r="AE517" i="29"/>
  <c r="AD517" i="29"/>
  <c r="AC517" i="29"/>
  <c r="AH516" i="29"/>
  <c r="AG516" i="29"/>
  <c r="AF516" i="29"/>
  <c r="AE516" i="29"/>
  <c r="AD516" i="29"/>
  <c r="AC516" i="29"/>
  <c r="AH515" i="29"/>
  <c r="AG515" i="29"/>
  <c r="AF515" i="29"/>
  <c r="AE515" i="29"/>
  <c r="AD515" i="29"/>
  <c r="AC515" i="29"/>
  <c r="AH522" i="29"/>
  <c r="AG522" i="29"/>
  <c r="AF522" i="29"/>
  <c r="AE522" i="29"/>
  <c r="AD522" i="29"/>
  <c r="AC522" i="29"/>
  <c r="AB522" i="29"/>
  <c r="AA522" i="29"/>
  <c r="Z522" i="29"/>
  <c r="AH521" i="29"/>
  <c r="AG521" i="29"/>
  <c r="AF521" i="29"/>
  <c r="AE521" i="29"/>
  <c r="AD521" i="29"/>
  <c r="AC521" i="29"/>
  <c r="AB521" i="29"/>
  <c r="AA521" i="29"/>
  <c r="Z521" i="29"/>
  <c r="AH520" i="29"/>
  <c r="AG520" i="29"/>
  <c r="AF520" i="29"/>
  <c r="AE520" i="29"/>
  <c r="AD520" i="29"/>
  <c r="AC520" i="29"/>
  <c r="AB520" i="29"/>
  <c r="AA520" i="29"/>
  <c r="Z520" i="29"/>
  <c r="AH519" i="29"/>
  <c r="AG519" i="29"/>
  <c r="AF519" i="29"/>
  <c r="AE519" i="29"/>
  <c r="AD519" i="29"/>
  <c r="AC519" i="29"/>
  <c r="AB519" i="29"/>
  <c r="AA519" i="29"/>
  <c r="Z519" i="29"/>
  <c r="AH526" i="29"/>
  <c r="AG526" i="29"/>
  <c r="AF526" i="29"/>
  <c r="AE526" i="29"/>
  <c r="AD526" i="29"/>
  <c r="AC526" i="29"/>
  <c r="AB526" i="29"/>
  <c r="AA526" i="29"/>
  <c r="Z526" i="29"/>
  <c r="Y526" i="29"/>
  <c r="X526" i="29"/>
  <c r="W526" i="29"/>
  <c r="V526" i="29"/>
  <c r="U526" i="29"/>
  <c r="T526" i="29"/>
  <c r="S526" i="29"/>
  <c r="AH525" i="29"/>
  <c r="AG525" i="29"/>
  <c r="AF525" i="29"/>
  <c r="AE525" i="29"/>
  <c r="AD525" i="29"/>
  <c r="AC525" i="29"/>
  <c r="AB525" i="29"/>
  <c r="AA525" i="29"/>
  <c r="Z525" i="29"/>
  <c r="Y525" i="29"/>
  <c r="X525" i="29"/>
  <c r="W525" i="29"/>
  <c r="V525" i="29"/>
  <c r="U525" i="29"/>
  <c r="T525" i="29"/>
  <c r="S525" i="29"/>
  <c r="AH524" i="29"/>
  <c r="AG524" i="29"/>
  <c r="AF524" i="29"/>
  <c r="AE524" i="29"/>
  <c r="AD524" i="29"/>
  <c r="AC524" i="29"/>
  <c r="AB524" i="29"/>
  <c r="AA524" i="29"/>
  <c r="Z524" i="29"/>
  <c r="Y524" i="29"/>
  <c r="X524" i="29"/>
  <c r="W524" i="29"/>
  <c r="V524" i="29"/>
  <c r="U524" i="29"/>
  <c r="T524" i="29"/>
  <c r="S524" i="29"/>
  <c r="AH523" i="29"/>
  <c r="AG523" i="29"/>
  <c r="AF523" i="29"/>
  <c r="AE523" i="29"/>
  <c r="AD523" i="29"/>
  <c r="AC523" i="29"/>
  <c r="AB523" i="29"/>
  <c r="AA523" i="29"/>
  <c r="Z523" i="29"/>
  <c r="Y523" i="29"/>
  <c r="X523" i="29"/>
  <c r="W523" i="29"/>
  <c r="V523" i="29"/>
  <c r="U523" i="29"/>
  <c r="T523" i="29"/>
  <c r="S523" i="29"/>
  <c r="AH534" i="29"/>
  <c r="AG534" i="29"/>
  <c r="AF534" i="29"/>
  <c r="AE534" i="29"/>
  <c r="AD534" i="29"/>
  <c r="AC534" i="29"/>
  <c r="AH533" i="29"/>
  <c r="AG533" i="29"/>
  <c r="AF533" i="29"/>
  <c r="AE533" i="29"/>
  <c r="AD533" i="29"/>
  <c r="AC533" i="29"/>
  <c r="AH532" i="29"/>
  <c r="AG532" i="29"/>
  <c r="AF532" i="29"/>
  <c r="AE532" i="29"/>
  <c r="AD532" i="29"/>
  <c r="AC532" i="29"/>
  <c r="AH531" i="29"/>
  <c r="AG531" i="29"/>
  <c r="AF531" i="29"/>
  <c r="AE531" i="29"/>
  <c r="AD531" i="29"/>
  <c r="AC531" i="29"/>
  <c r="AH542" i="29"/>
  <c r="AG542" i="29"/>
  <c r="AF542" i="29"/>
  <c r="AE542" i="29"/>
  <c r="AD542" i="29"/>
  <c r="AC542" i="29"/>
  <c r="AB542" i="29"/>
  <c r="AA542" i="29"/>
  <c r="Z542" i="29"/>
  <c r="Y542" i="29"/>
  <c r="X542" i="29"/>
  <c r="AH541" i="29"/>
  <c r="AG541" i="29"/>
  <c r="AF541" i="29"/>
  <c r="AE541" i="29"/>
  <c r="AD541" i="29"/>
  <c r="AC541" i="29"/>
  <c r="AB541" i="29"/>
  <c r="AA541" i="29"/>
  <c r="Z541" i="29"/>
  <c r="Y541" i="29"/>
  <c r="X541" i="29"/>
  <c r="AH540" i="29"/>
  <c r="AG540" i="29"/>
  <c r="AF540" i="29"/>
  <c r="AE540" i="29"/>
  <c r="AD540" i="29"/>
  <c r="AC540" i="29"/>
  <c r="AB540" i="29"/>
  <c r="AA540" i="29"/>
  <c r="Z540" i="29"/>
  <c r="Y540" i="29"/>
  <c r="X540" i="29"/>
  <c r="AH539" i="29"/>
  <c r="AG539" i="29"/>
  <c r="AF539" i="29"/>
  <c r="AE539" i="29"/>
  <c r="AD539" i="29"/>
  <c r="AC539" i="29"/>
  <c r="AB539" i="29"/>
  <c r="AA539" i="29"/>
  <c r="Z539" i="29"/>
  <c r="Y539" i="29"/>
  <c r="X539" i="29"/>
  <c r="AH538" i="29"/>
  <c r="AG538" i="29"/>
  <c r="AF538" i="29"/>
  <c r="AE538" i="29"/>
  <c r="AD538" i="29"/>
  <c r="AC538" i="29"/>
  <c r="AB538" i="29"/>
  <c r="AA538" i="29"/>
  <c r="Z538" i="29"/>
  <c r="Y538" i="29"/>
  <c r="X538" i="29"/>
  <c r="AH537" i="29"/>
  <c r="AG537" i="29"/>
  <c r="AF537" i="29"/>
  <c r="AE537" i="29"/>
  <c r="AD537" i="29"/>
  <c r="AC537" i="29"/>
  <c r="AB537" i="29"/>
  <c r="AA537" i="29"/>
  <c r="Z537" i="29"/>
  <c r="Y537" i="29"/>
  <c r="X537" i="29"/>
  <c r="AH536" i="29"/>
  <c r="AG536" i="29"/>
  <c r="AF536" i="29"/>
  <c r="AE536" i="29"/>
  <c r="AD536" i="29"/>
  <c r="AC536" i="29"/>
  <c r="AB536" i="29"/>
  <c r="AA536" i="29"/>
  <c r="Z536" i="29"/>
  <c r="Y536" i="29"/>
  <c r="X536" i="29"/>
  <c r="AH535" i="29"/>
  <c r="AG535" i="29"/>
  <c r="AF535" i="29"/>
  <c r="AE535" i="29"/>
  <c r="AD535" i="29"/>
  <c r="AC535" i="29"/>
  <c r="AB535" i="29"/>
  <c r="AA535" i="29"/>
  <c r="Z535" i="29"/>
  <c r="Y535" i="29"/>
  <c r="X535" i="29"/>
  <c r="AH550" i="29"/>
  <c r="AG550" i="29"/>
  <c r="AF550" i="29"/>
  <c r="AE550" i="29"/>
  <c r="AD550" i="29"/>
  <c r="AC550" i="29"/>
  <c r="AH549" i="29"/>
  <c r="AG549" i="29"/>
  <c r="AF549" i="29"/>
  <c r="AE549" i="29"/>
  <c r="AD549" i="29"/>
  <c r="AC549" i="29"/>
  <c r="AH548" i="29"/>
  <c r="AG548" i="29"/>
  <c r="AF548" i="29"/>
  <c r="AE548" i="29"/>
  <c r="AD548" i="29"/>
  <c r="AC548" i="29"/>
  <c r="AH547" i="29"/>
  <c r="AG547" i="29"/>
  <c r="AF547" i="29"/>
  <c r="AE547" i="29"/>
  <c r="AD547" i="29"/>
  <c r="AC547" i="29"/>
  <c r="AH558" i="29"/>
  <c r="AG558" i="29"/>
  <c r="AF558" i="29"/>
  <c r="AE558" i="29"/>
  <c r="AD558" i="29"/>
  <c r="AC558" i="29"/>
  <c r="AB558" i="29"/>
  <c r="AA558" i="29"/>
  <c r="Z558" i="29"/>
  <c r="Y558" i="29"/>
  <c r="X558" i="29"/>
  <c r="AH557" i="29"/>
  <c r="AG557" i="29"/>
  <c r="AF557" i="29"/>
  <c r="AE557" i="29"/>
  <c r="AD557" i="29"/>
  <c r="AC557" i="29"/>
  <c r="AB557" i="29"/>
  <c r="AA557" i="29"/>
  <c r="Z557" i="29"/>
  <c r="Y557" i="29"/>
  <c r="X557" i="29"/>
  <c r="AH556" i="29"/>
  <c r="AG556" i="29"/>
  <c r="AF556" i="29"/>
  <c r="AE556" i="29"/>
  <c r="AD556" i="29"/>
  <c r="AC556" i="29"/>
  <c r="AB556" i="29"/>
  <c r="AA556" i="29"/>
  <c r="Z556" i="29"/>
  <c r="Y556" i="29"/>
  <c r="X556" i="29"/>
  <c r="AH555" i="29"/>
  <c r="AG555" i="29"/>
  <c r="AF555" i="29"/>
  <c r="AE555" i="29"/>
  <c r="AD555" i="29"/>
  <c r="AC555" i="29"/>
  <c r="AB555" i="29"/>
  <c r="AA555" i="29"/>
  <c r="Z555" i="29"/>
  <c r="Y555" i="29"/>
  <c r="X555" i="29"/>
  <c r="AH554" i="29"/>
  <c r="AG554" i="29"/>
  <c r="AF554" i="29"/>
  <c r="AE554" i="29"/>
  <c r="AD554" i="29"/>
  <c r="AC554" i="29"/>
  <c r="AB554" i="29"/>
  <c r="AA554" i="29"/>
  <c r="Z554" i="29"/>
  <c r="Y554" i="29"/>
  <c r="X554" i="29"/>
  <c r="AH553" i="29"/>
  <c r="AG553" i="29"/>
  <c r="AF553" i="29"/>
  <c r="AE553" i="29"/>
  <c r="AD553" i="29"/>
  <c r="AC553" i="29"/>
  <c r="AB553" i="29"/>
  <c r="AA553" i="29"/>
  <c r="Z553" i="29"/>
  <c r="Y553" i="29"/>
  <c r="X553" i="29"/>
  <c r="AH552" i="29"/>
  <c r="AG552" i="29"/>
  <c r="AF552" i="29"/>
  <c r="AE552" i="29"/>
  <c r="AD552" i="29"/>
  <c r="AC552" i="29"/>
  <c r="AB552" i="29"/>
  <c r="AA552" i="29"/>
  <c r="Z552" i="29"/>
  <c r="Y552" i="29"/>
  <c r="X552" i="29"/>
  <c r="AH551" i="29"/>
  <c r="AG551" i="29"/>
  <c r="AF551" i="29"/>
  <c r="AE551" i="29"/>
  <c r="AD551" i="29"/>
  <c r="AC551" i="29"/>
  <c r="AB551" i="29"/>
  <c r="AA551" i="29"/>
  <c r="Z551" i="29"/>
  <c r="Y551" i="29"/>
  <c r="X551" i="29"/>
  <c r="AH566" i="29"/>
  <c r="AG566" i="29"/>
  <c r="AF566" i="29"/>
  <c r="AE566" i="29"/>
  <c r="AD566" i="29"/>
  <c r="AC566" i="29"/>
  <c r="AH565" i="29"/>
  <c r="AG565" i="29"/>
  <c r="AF565" i="29"/>
  <c r="AE565" i="29"/>
  <c r="AD565" i="29"/>
  <c r="AC565" i="29"/>
  <c r="AH564" i="29"/>
  <c r="AG564" i="29"/>
  <c r="AF564" i="29"/>
  <c r="AE564" i="29"/>
  <c r="AD564" i="29"/>
  <c r="AC564" i="29"/>
  <c r="AH563" i="29"/>
  <c r="AG563" i="29"/>
  <c r="AF563" i="29"/>
  <c r="AE563" i="29"/>
  <c r="AD563" i="29"/>
  <c r="AC563" i="29"/>
  <c r="AH574" i="29"/>
  <c r="AG574" i="29"/>
  <c r="AF574" i="29"/>
  <c r="AE574" i="29"/>
  <c r="AD574" i="29"/>
  <c r="AC574" i="29"/>
  <c r="AB574" i="29"/>
  <c r="AA574" i="29"/>
  <c r="Z574" i="29"/>
  <c r="Y574" i="29"/>
  <c r="X574" i="29"/>
  <c r="AH573" i="29"/>
  <c r="AG573" i="29"/>
  <c r="AF573" i="29"/>
  <c r="AE573" i="29"/>
  <c r="AD573" i="29"/>
  <c r="AC573" i="29"/>
  <c r="AB573" i="29"/>
  <c r="AA573" i="29"/>
  <c r="Z573" i="29"/>
  <c r="Y573" i="29"/>
  <c r="X573" i="29"/>
  <c r="AH572" i="29"/>
  <c r="AG572" i="29"/>
  <c r="AF572" i="29"/>
  <c r="AE572" i="29"/>
  <c r="AD572" i="29"/>
  <c r="AC572" i="29"/>
  <c r="AB572" i="29"/>
  <c r="AA572" i="29"/>
  <c r="Z572" i="29"/>
  <c r="Y572" i="29"/>
  <c r="X572" i="29"/>
  <c r="AH571" i="29"/>
  <c r="AG571" i="29"/>
  <c r="AF571" i="29"/>
  <c r="AE571" i="29"/>
  <c r="AD571" i="29"/>
  <c r="AC571" i="29"/>
  <c r="AB571" i="29"/>
  <c r="AA571" i="29"/>
  <c r="Z571" i="29"/>
  <c r="Y571" i="29"/>
  <c r="X571" i="29"/>
  <c r="AH570" i="29"/>
  <c r="AG570" i="29"/>
  <c r="AF570" i="29"/>
  <c r="AE570" i="29"/>
  <c r="AD570" i="29"/>
  <c r="AC570" i="29"/>
  <c r="AB570" i="29"/>
  <c r="AA570" i="29"/>
  <c r="Z570" i="29"/>
  <c r="Y570" i="29"/>
  <c r="X570" i="29"/>
  <c r="AH569" i="29"/>
  <c r="AG569" i="29"/>
  <c r="AF569" i="29"/>
  <c r="AE569" i="29"/>
  <c r="AD569" i="29"/>
  <c r="AC569" i="29"/>
  <c r="AB569" i="29"/>
  <c r="AA569" i="29"/>
  <c r="Z569" i="29"/>
  <c r="Y569" i="29"/>
  <c r="X569" i="29"/>
  <c r="AH568" i="29"/>
  <c r="AG568" i="29"/>
  <c r="AF568" i="29"/>
  <c r="AE568" i="29"/>
  <c r="AD568" i="29"/>
  <c r="AC568" i="29"/>
  <c r="AB568" i="29"/>
  <c r="AA568" i="29"/>
  <c r="Z568" i="29"/>
  <c r="Y568" i="29"/>
  <c r="X568" i="29"/>
  <c r="AH567" i="29"/>
  <c r="AG567" i="29"/>
  <c r="AF567" i="29"/>
  <c r="AE567" i="29"/>
  <c r="AD567" i="29"/>
  <c r="AC567" i="29"/>
  <c r="AB567" i="29"/>
  <c r="AA567" i="29"/>
  <c r="Z567" i="29"/>
  <c r="Y567" i="29"/>
  <c r="X567" i="29"/>
  <c r="AH582" i="29"/>
  <c r="AG582" i="29"/>
  <c r="AF582" i="29"/>
  <c r="AE582" i="29"/>
  <c r="AD582" i="29"/>
  <c r="AC582" i="29"/>
  <c r="AH581" i="29"/>
  <c r="AG581" i="29"/>
  <c r="AF581" i="29"/>
  <c r="AE581" i="29"/>
  <c r="AD581" i="29"/>
  <c r="AC581" i="29"/>
  <c r="AH580" i="29"/>
  <c r="AG580" i="29"/>
  <c r="AF580" i="29"/>
  <c r="AE580" i="29"/>
  <c r="AD580" i="29"/>
  <c r="AC580" i="29"/>
  <c r="AH579" i="29"/>
  <c r="AG579" i="29"/>
  <c r="AF579" i="29"/>
  <c r="AE579" i="29"/>
  <c r="AD579" i="29"/>
  <c r="AC579" i="29"/>
  <c r="AH590" i="29"/>
  <c r="AG590" i="29"/>
  <c r="AF590" i="29"/>
  <c r="AE590" i="29"/>
  <c r="AD590" i="29"/>
  <c r="AC590" i="29"/>
  <c r="AB590" i="29"/>
  <c r="AA590" i="29"/>
  <c r="Z590" i="29"/>
  <c r="Y590" i="29"/>
  <c r="X590" i="29"/>
  <c r="AH589" i="29"/>
  <c r="AG589" i="29"/>
  <c r="AF589" i="29"/>
  <c r="AE589" i="29"/>
  <c r="AD589" i="29"/>
  <c r="AC589" i="29"/>
  <c r="AB589" i="29"/>
  <c r="AA589" i="29"/>
  <c r="Z589" i="29"/>
  <c r="Y589" i="29"/>
  <c r="X589" i="29"/>
  <c r="AH588" i="29"/>
  <c r="AG588" i="29"/>
  <c r="AF588" i="29"/>
  <c r="AE588" i="29"/>
  <c r="AD588" i="29"/>
  <c r="AC588" i="29"/>
  <c r="AB588" i="29"/>
  <c r="AA588" i="29"/>
  <c r="Z588" i="29"/>
  <c r="Y588" i="29"/>
  <c r="X588" i="29"/>
  <c r="AH587" i="29"/>
  <c r="AG587" i="29"/>
  <c r="AF587" i="29"/>
  <c r="AE587" i="29"/>
  <c r="AD587" i="29"/>
  <c r="AC587" i="29"/>
  <c r="AB587" i="29"/>
  <c r="AA587" i="29"/>
  <c r="Z587" i="29"/>
  <c r="Y587" i="29"/>
  <c r="X587" i="29"/>
  <c r="AH586" i="29"/>
  <c r="AG586" i="29"/>
  <c r="AF586" i="29"/>
  <c r="AE586" i="29"/>
  <c r="AD586" i="29"/>
  <c r="AC586" i="29"/>
  <c r="AB586" i="29"/>
  <c r="AA586" i="29"/>
  <c r="Z586" i="29"/>
  <c r="Y586" i="29"/>
  <c r="X586" i="29"/>
  <c r="AH585" i="29"/>
  <c r="AG585" i="29"/>
  <c r="AF585" i="29"/>
  <c r="AE585" i="29"/>
  <c r="AD585" i="29"/>
  <c r="AC585" i="29"/>
  <c r="AB585" i="29"/>
  <c r="AA585" i="29"/>
  <c r="Z585" i="29"/>
  <c r="Y585" i="29"/>
  <c r="X585" i="29"/>
  <c r="AH584" i="29"/>
  <c r="AG584" i="29"/>
  <c r="AF584" i="29"/>
  <c r="AE584" i="29"/>
  <c r="AD584" i="29"/>
  <c r="AC584" i="29"/>
  <c r="AB584" i="29"/>
  <c r="AA584" i="29"/>
  <c r="Z584" i="29"/>
  <c r="Y584" i="29"/>
  <c r="X584" i="29"/>
  <c r="AH583" i="29"/>
  <c r="AG583" i="29"/>
  <c r="AF583" i="29"/>
  <c r="AE583" i="29"/>
  <c r="AD583" i="29"/>
  <c r="AC583" i="29"/>
  <c r="AB583" i="29"/>
  <c r="AA583" i="29"/>
  <c r="Z583" i="29"/>
  <c r="Y583" i="29"/>
  <c r="X583" i="29"/>
  <c r="AH598" i="29"/>
  <c r="AG598" i="29"/>
  <c r="AF598" i="29"/>
  <c r="AE598" i="29"/>
  <c r="AD598" i="29"/>
  <c r="AC598" i="29"/>
  <c r="AH597" i="29"/>
  <c r="AG597" i="29"/>
  <c r="AF597" i="29"/>
  <c r="AE597" i="29"/>
  <c r="AD597" i="29"/>
  <c r="AC597" i="29"/>
  <c r="AH596" i="29"/>
  <c r="AG596" i="29"/>
  <c r="AF596" i="29"/>
  <c r="AE596" i="29"/>
  <c r="AD596" i="29"/>
  <c r="AC596" i="29"/>
  <c r="AH595" i="29"/>
  <c r="AG595" i="29"/>
  <c r="AF595" i="29"/>
  <c r="AE595" i="29"/>
  <c r="AD595" i="29"/>
  <c r="AC595" i="29"/>
  <c r="AH606" i="29"/>
  <c r="AG606" i="29"/>
  <c r="AF606" i="29"/>
  <c r="AE606" i="29"/>
  <c r="AD606" i="29"/>
  <c r="AC606" i="29"/>
  <c r="AB606" i="29"/>
  <c r="AA606" i="29"/>
  <c r="Z606" i="29"/>
  <c r="Y606" i="29"/>
  <c r="X606" i="29"/>
  <c r="AH605" i="29"/>
  <c r="AG605" i="29"/>
  <c r="AF605" i="29"/>
  <c r="AE605" i="29"/>
  <c r="AD605" i="29"/>
  <c r="AC605" i="29"/>
  <c r="AB605" i="29"/>
  <c r="AA605" i="29"/>
  <c r="Z605" i="29"/>
  <c r="Y605" i="29"/>
  <c r="X605" i="29"/>
  <c r="AH604" i="29"/>
  <c r="AG604" i="29"/>
  <c r="AF604" i="29"/>
  <c r="AE604" i="29"/>
  <c r="AD604" i="29"/>
  <c r="AC604" i="29"/>
  <c r="AB604" i="29"/>
  <c r="AA604" i="29"/>
  <c r="Z604" i="29"/>
  <c r="Y604" i="29"/>
  <c r="X604" i="29"/>
  <c r="AH603" i="29"/>
  <c r="AG603" i="29"/>
  <c r="AF603" i="29"/>
  <c r="AE603" i="29"/>
  <c r="AD603" i="29"/>
  <c r="AC603" i="29"/>
  <c r="AB603" i="29"/>
  <c r="AA603" i="29"/>
  <c r="Z603" i="29"/>
  <c r="Y603" i="29"/>
  <c r="X603" i="29"/>
  <c r="AH602" i="29"/>
  <c r="AG602" i="29"/>
  <c r="AF602" i="29"/>
  <c r="AE602" i="29"/>
  <c r="AD602" i="29"/>
  <c r="AC602" i="29"/>
  <c r="AB602" i="29"/>
  <c r="AA602" i="29"/>
  <c r="Z602" i="29"/>
  <c r="Y602" i="29"/>
  <c r="X602" i="29"/>
  <c r="AH601" i="29"/>
  <c r="AG601" i="29"/>
  <c r="AF601" i="29"/>
  <c r="AE601" i="29"/>
  <c r="AD601" i="29"/>
  <c r="AC601" i="29"/>
  <c r="AB601" i="29"/>
  <c r="AA601" i="29"/>
  <c r="Z601" i="29"/>
  <c r="Y601" i="29"/>
  <c r="X601" i="29"/>
  <c r="AH600" i="29"/>
  <c r="AG600" i="29"/>
  <c r="AF600" i="29"/>
  <c r="AE600" i="29"/>
  <c r="AD600" i="29"/>
  <c r="AC600" i="29"/>
  <c r="AB600" i="29"/>
  <c r="AA600" i="29"/>
  <c r="Z600" i="29"/>
  <c r="Y600" i="29"/>
  <c r="X600" i="29"/>
  <c r="AH599" i="29"/>
  <c r="AG599" i="29"/>
  <c r="AF599" i="29"/>
  <c r="AE599" i="29"/>
  <c r="AD599" i="29"/>
  <c r="AC599" i="29"/>
  <c r="AB599" i="29"/>
  <c r="AA599" i="29"/>
  <c r="Z599" i="29"/>
  <c r="Y599" i="29"/>
  <c r="X599" i="29"/>
  <c r="AH614" i="29"/>
  <c r="AG614" i="29"/>
  <c r="AF614" i="29"/>
  <c r="AE614" i="29"/>
  <c r="AD614" i="29"/>
  <c r="AC614" i="29"/>
  <c r="AH613" i="29"/>
  <c r="AG613" i="29"/>
  <c r="AF613" i="29"/>
  <c r="AE613" i="29"/>
  <c r="AD613" i="29"/>
  <c r="AC613" i="29"/>
  <c r="AH612" i="29"/>
  <c r="AG612" i="29"/>
  <c r="AF612" i="29"/>
  <c r="AE612" i="29"/>
  <c r="AD612" i="29"/>
  <c r="AC612" i="29"/>
  <c r="AH611" i="29"/>
  <c r="AG611" i="29"/>
  <c r="AF611" i="29"/>
  <c r="AE611" i="29"/>
  <c r="AD611" i="29"/>
  <c r="AC611" i="29"/>
  <c r="AH619" i="29"/>
  <c r="AG619" i="29"/>
  <c r="AF619" i="29"/>
  <c r="AE619" i="29"/>
  <c r="AD619" i="29"/>
  <c r="AC619" i="29"/>
  <c r="AB619" i="29"/>
  <c r="AA619" i="29"/>
  <c r="Z619" i="29"/>
  <c r="AH618" i="29"/>
  <c r="AG618" i="29"/>
  <c r="AF618" i="29"/>
  <c r="AE618" i="29"/>
  <c r="AD618" i="29"/>
  <c r="AC618" i="29"/>
  <c r="AB618" i="29"/>
  <c r="AA618" i="29"/>
  <c r="Z618" i="29"/>
  <c r="AH617" i="29"/>
  <c r="AG617" i="29"/>
  <c r="AF617" i="29"/>
  <c r="AE617" i="29"/>
  <c r="AD617" i="29"/>
  <c r="AC617" i="29"/>
  <c r="AB617" i="29"/>
  <c r="AA617" i="29"/>
  <c r="Z617" i="29"/>
  <c r="AH616" i="29"/>
  <c r="AG616" i="29"/>
  <c r="AF616" i="29"/>
  <c r="AE616" i="29"/>
  <c r="AD616" i="29"/>
  <c r="AC616" i="29"/>
  <c r="AB616" i="29"/>
  <c r="AA616" i="29"/>
  <c r="Z616" i="29"/>
  <c r="AH615" i="29"/>
  <c r="AG615" i="29"/>
  <c r="AF615" i="29"/>
  <c r="AE615" i="29"/>
  <c r="AD615" i="29"/>
  <c r="AC615" i="29"/>
  <c r="AB615" i="29"/>
  <c r="AA615" i="29"/>
  <c r="Z615" i="29"/>
  <c r="AH622" i="29"/>
  <c r="AG622" i="29"/>
  <c r="AF622" i="29"/>
  <c r="AE622" i="29"/>
  <c r="AD622" i="29"/>
  <c r="AC622" i="29"/>
  <c r="AB622" i="29"/>
  <c r="AA622" i="29"/>
  <c r="Z622" i="29"/>
  <c r="Y622" i="29"/>
  <c r="X622" i="29"/>
  <c r="W622" i="29"/>
  <c r="V622" i="29"/>
  <c r="U622" i="29"/>
  <c r="T622" i="29"/>
  <c r="S622" i="29"/>
  <c r="AH621" i="29"/>
  <c r="AG621" i="29"/>
  <c r="AF621" i="29"/>
  <c r="AE621" i="29"/>
  <c r="AD621" i="29"/>
  <c r="AC621" i="29"/>
  <c r="AB621" i="29"/>
  <c r="AA621" i="29"/>
  <c r="Z621" i="29"/>
  <c r="Y621" i="29"/>
  <c r="X621" i="29"/>
  <c r="W621" i="29"/>
  <c r="V621" i="29"/>
  <c r="U621" i="29"/>
  <c r="T621" i="29"/>
  <c r="S621" i="29"/>
  <c r="AH620" i="29"/>
  <c r="AG620" i="29"/>
  <c r="AF620" i="29"/>
  <c r="AE620" i="29"/>
  <c r="AD620" i="29"/>
  <c r="AC620" i="29"/>
  <c r="AB620" i="29"/>
  <c r="AA620" i="29"/>
  <c r="Z620" i="29"/>
  <c r="Y620" i="29"/>
  <c r="X620" i="29"/>
  <c r="W620" i="29"/>
  <c r="V620" i="29"/>
  <c r="U620" i="29"/>
  <c r="T620" i="29"/>
  <c r="S620" i="29"/>
  <c r="Y619" i="29"/>
  <c r="X619" i="29"/>
  <c r="W619" i="29"/>
  <c r="V619" i="29"/>
  <c r="U619" i="29"/>
  <c r="T619" i="29"/>
  <c r="S619" i="29"/>
  <c r="AH630" i="29"/>
  <c r="AG630" i="29"/>
  <c r="AF630" i="29"/>
  <c r="AE630" i="29"/>
  <c r="AD630" i="29"/>
  <c r="AC630" i="29"/>
  <c r="AH629" i="29"/>
  <c r="AG629" i="29"/>
  <c r="AF629" i="29"/>
  <c r="AE629" i="29"/>
  <c r="AD629" i="29"/>
  <c r="AC629" i="29"/>
  <c r="AH628" i="29"/>
  <c r="AG628" i="29"/>
  <c r="AF628" i="29"/>
  <c r="AE628" i="29"/>
  <c r="AD628" i="29"/>
  <c r="AC628" i="29"/>
  <c r="AH627" i="29"/>
  <c r="AG627" i="29"/>
  <c r="AF627" i="29"/>
  <c r="AE627" i="29"/>
  <c r="AD627" i="29"/>
  <c r="AC627" i="29"/>
  <c r="AH638" i="29"/>
  <c r="AG638" i="29"/>
  <c r="AF638" i="29"/>
  <c r="AE638" i="29"/>
  <c r="AD638" i="29"/>
  <c r="AC638" i="29"/>
  <c r="AB638" i="29"/>
  <c r="AA638" i="29"/>
  <c r="Z638" i="29"/>
  <c r="Y638" i="29"/>
  <c r="X638" i="29"/>
  <c r="AH637" i="29"/>
  <c r="AG637" i="29"/>
  <c r="AF637" i="29"/>
  <c r="AE637" i="29"/>
  <c r="AD637" i="29"/>
  <c r="AC637" i="29"/>
  <c r="AB637" i="29"/>
  <c r="AA637" i="29"/>
  <c r="Z637" i="29"/>
  <c r="Y637" i="29"/>
  <c r="X637" i="29"/>
  <c r="AH636" i="29"/>
  <c r="AG636" i="29"/>
  <c r="AF636" i="29"/>
  <c r="AE636" i="29"/>
  <c r="AD636" i="29"/>
  <c r="AC636" i="29"/>
  <c r="AB636" i="29"/>
  <c r="AA636" i="29"/>
  <c r="Z636" i="29"/>
  <c r="Y636" i="29"/>
  <c r="X636" i="29"/>
  <c r="AH635" i="29"/>
  <c r="AG635" i="29"/>
  <c r="AF635" i="29"/>
  <c r="AE635" i="29"/>
  <c r="AD635" i="29"/>
  <c r="AC635" i="29"/>
  <c r="AB635" i="29"/>
  <c r="AA635" i="29"/>
  <c r="Z635" i="29"/>
  <c r="Y635" i="29"/>
  <c r="X635" i="29"/>
  <c r="AH634" i="29"/>
  <c r="AG634" i="29"/>
  <c r="AF634" i="29"/>
  <c r="AE634" i="29"/>
  <c r="AD634" i="29"/>
  <c r="AC634" i="29"/>
  <c r="AB634" i="29"/>
  <c r="AA634" i="29"/>
  <c r="Z634" i="29"/>
  <c r="Y634" i="29"/>
  <c r="X634" i="29"/>
  <c r="AH633" i="29"/>
  <c r="AG633" i="29"/>
  <c r="AF633" i="29"/>
  <c r="AE633" i="29"/>
  <c r="AD633" i="29"/>
  <c r="AC633" i="29"/>
  <c r="AB633" i="29"/>
  <c r="AA633" i="29"/>
  <c r="Z633" i="29"/>
  <c r="Y633" i="29"/>
  <c r="X633" i="29"/>
  <c r="AH632" i="29"/>
  <c r="AG632" i="29"/>
  <c r="AF632" i="29"/>
  <c r="AE632" i="29"/>
  <c r="AD632" i="29"/>
  <c r="AC632" i="29"/>
  <c r="AB632" i="29"/>
  <c r="AA632" i="29"/>
  <c r="Z632" i="29"/>
  <c r="Y632" i="29"/>
  <c r="X632" i="29"/>
  <c r="AH631" i="29"/>
  <c r="AG631" i="29"/>
  <c r="AF631" i="29"/>
  <c r="AE631" i="29"/>
  <c r="AD631" i="29"/>
  <c r="AC631" i="29"/>
  <c r="AB631" i="29"/>
  <c r="AA631" i="29"/>
  <c r="Z631" i="29"/>
  <c r="Y631" i="29"/>
  <c r="X631" i="29"/>
  <c r="AH646" i="29"/>
  <c r="AG646" i="29"/>
  <c r="AF646" i="29"/>
  <c r="AE646" i="29"/>
  <c r="AD646" i="29"/>
  <c r="AC646" i="29"/>
  <c r="AH645" i="29"/>
  <c r="AG645" i="29"/>
  <c r="AF645" i="29"/>
  <c r="AE645" i="29"/>
  <c r="AD645" i="29"/>
  <c r="AC645" i="29"/>
  <c r="AH644" i="29"/>
  <c r="AG644" i="29"/>
  <c r="AF644" i="29"/>
  <c r="AE644" i="29"/>
  <c r="AD644" i="29"/>
  <c r="AC644" i="29"/>
  <c r="AH643" i="29"/>
  <c r="AG643" i="29"/>
  <c r="AF643" i="29"/>
  <c r="AE643" i="29"/>
  <c r="AD643" i="29"/>
  <c r="AC643" i="29"/>
  <c r="AH654" i="29"/>
  <c r="AG654" i="29"/>
  <c r="AF654" i="29"/>
  <c r="AE654" i="29"/>
  <c r="AD654" i="29"/>
  <c r="AC654" i="29"/>
  <c r="AB654" i="29"/>
  <c r="AA654" i="29"/>
  <c r="Z654" i="29"/>
  <c r="Y654" i="29"/>
  <c r="X654" i="29"/>
  <c r="AH653" i="29"/>
  <c r="AG653" i="29"/>
  <c r="AF653" i="29"/>
  <c r="AE653" i="29"/>
  <c r="AD653" i="29"/>
  <c r="AC653" i="29"/>
  <c r="AB653" i="29"/>
  <c r="AA653" i="29"/>
  <c r="Z653" i="29"/>
  <c r="Y653" i="29"/>
  <c r="X653" i="29"/>
  <c r="AH652" i="29"/>
  <c r="AG652" i="29"/>
  <c r="AF652" i="29"/>
  <c r="AE652" i="29"/>
  <c r="AD652" i="29"/>
  <c r="AC652" i="29"/>
  <c r="AB652" i="29"/>
  <c r="AA652" i="29"/>
  <c r="Z652" i="29"/>
  <c r="Y652" i="29"/>
  <c r="X652" i="29"/>
  <c r="AH651" i="29"/>
  <c r="AG651" i="29"/>
  <c r="AF651" i="29"/>
  <c r="AE651" i="29"/>
  <c r="AD651" i="29"/>
  <c r="AC651" i="29"/>
  <c r="AB651" i="29"/>
  <c r="AA651" i="29"/>
  <c r="Z651" i="29"/>
  <c r="Y651" i="29"/>
  <c r="X651" i="29"/>
  <c r="AH650" i="29"/>
  <c r="AG650" i="29"/>
  <c r="AF650" i="29"/>
  <c r="AE650" i="29"/>
  <c r="AD650" i="29"/>
  <c r="AC650" i="29"/>
  <c r="AB650" i="29"/>
  <c r="AA650" i="29"/>
  <c r="Z650" i="29"/>
  <c r="Y650" i="29"/>
  <c r="X650" i="29"/>
  <c r="AH649" i="29"/>
  <c r="AG649" i="29"/>
  <c r="AF649" i="29"/>
  <c r="AE649" i="29"/>
  <c r="AD649" i="29"/>
  <c r="AC649" i="29"/>
  <c r="AB649" i="29"/>
  <c r="AA649" i="29"/>
  <c r="Z649" i="29"/>
  <c r="Y649" i="29"/>
  <c r="X649" i="29"/>
  <c r="AH648" i="29"/>
  <c r="AG648" i="29"/>
  <c r="AF648" i="29"/>
  <c r="AE648" i="29"/>
  <c r="AD648" i="29"/>
  <c r="AC648" i="29"/>
  <c r="AB648" i="29"/>
  <c r="AA648" i="29"/>
  <c r="Z648" i="29"/>
  <c r="Y648" i="29"/>
  <c r="X648" i="29"/>
  <c r="AH647" i="29"/>
  <c r="AG647" i="29"/>
  <c r="AF647" i="29"/>
  <c r="AE647" i="29"/>
  <c r="AD647" i="29"/>
  <c r="AC647" i="29"/>
  <c r="AB647" i="29"/>
  <c r="AA647" i="29"/>
  <c r="Z647" i="29"/>
  <c r="Y647" i="29"/>
  <c r="X647" i="29"/>
  <c r="AH678" i="29"/>
  <c r="AG678" i="29"/>
  <c r="AF678" i="29"/>
  <c r="AE678" i="29"/>
  <c r="AD678" i="29"/>
  <c r="AC678" i="29"/>
  <c r="AH677" i="29"/>
  <c r="AG677" i="29"/>
  <c r="AF677" i="29"/>
  <c r="AE677" i="29"/>
  <c r="AD677" i="29"/>
  <c r="AC677" i="29"/>
  <c r="AH676" i="29"/>
  <c r="AG676" i="29"/>
  <c r="AF676" i="29"/>
  <c r="AE676" i="29"/>
  <c r="AD676" i="29"/>
  <c r="AC676" i="29"/>
  <c r="AH675" i="29"/>
  <c r="AG675" i="29"/>
  <c r="AF675" i="29"/>
  <c r="AE675" i="29"/>
  <c r="AD675" i="29"/>
  <c r="AC675" i="29"/>
  <c r="AH686" i="29"/>
  <c r="AG686" i="29"/>
  <c r="AF686" i="29"/>
  <c r="AE686" i="29"/>
  <c r="AD686" i="29"/>
  <c r="AC686" i="29"/>
  <c r="AB686" i="29"/>
  <c r="AA686" i="29"/>
  <c r="Z686" i="29"/>
  <c r="Y686" i="29"/>
  <c r="X686" i="29"/>
  <c r="AH685" i="29"/>
  <c r="AG685" i="29"/>
  <c r="AF685" i="29"/>
  <c r="AE685" i="29"/>
  <c r="AD685" i="29"/>
  <c r="AC685" i="29"/>
  <c r="AB685" i="29"/>
  <c r="AA685" i="29"/>
  <c r="Z685" i="29"/>
  <c r="Y685" i="29"/>
  <c r="X685" i="29"/>
  <c r="AH684" i="29"/>
  <c r="AG684" i="29"/>
  <c r="AF684" i="29"/>
  <c r="AE684" i="29"/>
  <c r="AD684" i="29"/>
  <c r="AC684" i="29"/>
  <c r="AB684" i="29"/>
  <c r="AA684" i="29"/>
  <c r="Z684" i="29"/>
  <c r="Y684" i="29"/>
  <c r="X684" i="29"/>
  <c r="AH683" i="29"/>
  <c r="AG683" i="29"/>
  <c r="AF683" i="29"/>
  <c r="AE683" i="29"/>
  <c r="AD683" i="29"/>
  <c r="AC683" i="29"/>
  <c r="AB683" i="29"/>
  <c r="AA683" i="29"/>
  <c r="Z683" i="29"/>
  <c r="Y683" i="29"/>
  <c r="X683" i="29"/>
  <c r="AH682" i="29"/>
  <c r="AG682" i="29"/>
  <c r="AF682" i="29"/>
  <c r="AE682" i="29"/>
  <c r="AD682" i="29"/>
  <c r="AC682" i="29"/>
  <c r="AB682" i="29"/>
  <c r="AA682" i="29"/>
  <c r="Z682" i="29"/>
  <c r="Y682" i="29"/>
  <c r="X682" i="29"/>
  <c r="AH681" i="29"/>
  <c r="AG681" i="29"/>
  <c r="AF681" i="29"/>
  <c r="AE681" i="29"/>
  <c r="AD681" i="29"/>
  <c r="AC681" i="29"/>
  <c r="AB681" i="29"/>
  <c r="AA681" i="29"/>
  <c r="Z681" i="29"/>
  <c r="Y681" i="29"/>
  <c r="X681" i="29"/>
  <c r="AH680" i="29"/>
  <c r="AG680" i="29"/>
  <c r="AF680" i="29"/>
  <c r="AE680" i="29"/>
  <c r="AD680" i="29"/>
  <c r="AC680" i="29"/>
  <c r="AB680" i="29"/>
  <c r="AA680" i="29"/>
  <c r="Z680" i="29"/>
  <c r="Y680" i="29"/>
  <c r="X680" i="29"/>
  <c r="AH679" i="29"/>
  <c r="AG679" i="29"/>
  <c r="AF679" i="29"/>
  <c r="AE679" i="29"/>
  <c r="AD679" i="29"/>
  <c r="AC679" i="29"/>
  <c r="AB679" i="29"/>
  <c r="AA679" i="29"/>
  <c r="Z679" i="29"/>
  <c r="Y679" i="29"/>
  <c r="X679" i="29"/>
  <c r="AH694" i="29"/>
  <c r="AG694" i="29"/>
  <c r="AF694" i="29"/>
  <c r="AE694" i="29"/>
  <c r="AD694" i="29"/>
  <c r="AC694" i="29"/>
  <c r="AH693" i="29"/>
  <c r="AG693" i="29"/>
  <c r="AF693" i="29"/>
  <c r="AE693" i="29"/>
  <c r="AD693" i="29"/>
  <c r="AC693" i="29"/>
  <c r="AH692" i="29"/>
  <c r="AG692" i="29"/>
  <c r="AF692" i="29"/>
  <c r="AE692" i="29"/>
  <c r="AD692" i="29"/>
  <c r="AC692" i="29"/>
  <c r="AH691" i="29"/>
  <c r="AG691" i="29"/>
  <c r="AF691" i="29"/>
  <c r="AE691" i="29"/>
  <c r="AD691" i="29"/>
  <c r="AC691" i="29"/>
  <c r="AH702" i="29"/>
  <c r="AG702" i="29"/>
  <c r="AF702" i="29"/>
  <c r="AE702" i="29"/>
  <c r="AD702" i="29"/>
  <c r="AC702" i="29"/>
  <c r="AB702" i="29"/>
  <c r="AA702" i="29"/>
  <c r="Z702" i="29"/>
  <c r="Y702" i="29"/>
  <c r="X702" i="29"/>
  <c r="AH701" i="29"/>
  <c r="AG701" i="29"/>
  <c r="AF701" i="29"/>
  <c r="AE701" i="29"/>
  <c r="AD701" i="29"/>
  <c r="AC701" i="29"/>
  <c r="AB701" i="29"/>
  <c r="AA701" i="29"/>
  <c r="Z701" i="29"/>
  <c r="Y701" i="29"/>
  <c r="X701" i="29"/>
  <c r="AH700" i="29"/>
  <c r="AG700" i="29"/>
  <c r="AF700" i="29"/>
  <c r="AE700" i="29"/>
  <c r="AD700" i="29"/>
  <c r="AC700" i="29"/>
  <c r="AB700" i="29"/>
  <c r="AA700" i="29"/>
  <c r="Z700" i="29"/>
  <c r="Y700" i="29"/>
  <c r="X700" i="29"/>
  <c r="AH699" i="29"/>
  <c r="AG699" i="29"/>
  <c r="AF699" i="29"/>
  <c r="AE699" i="29"/>
  <c r="AD699" i="29"/>
  <c r="AC699" i="29"/>
  <c r="AB699" i="29"/>
  <c r="AA699" i="29"/>
  <c r="Z699" i="29"/>
  <c r="Y699" i="29"/>
  <c r="X699" i="29"/>
  <c r="AH698" i="29"/>
  <c r="AG698" i="29"/>
  <c r="AF698" i="29"/>
  <c r="AE698" i="29"/>
  <c r="AD698" i="29"/>
  <c r="AC698" i="29"/>
  <c r="AB698" i="29"/>
  <c r="AA698" i="29"/>
  <c r="Z698" i="29"/>
  <c r="Y698" i="29"/>
  <c r="X698" i="29"/>
  <c r="AH697" i="29"/>
  <c r="AG697" i="29"/>
  <c r="AF697" i="29"/>
  <c r="AE697" i="29"/>
  <c r="AD697" i="29"/>
  <c r="AC697" i="29"/>
  <c r="AB697" i="29"/>
  <c r="AA697" i="29"/>
  <c r="Z697" i="29"/>
  <c r="Y697" i="29"/>
  <c r="X697" i="29"/>
  <c r="AH696" i="29"/>
  <c r="AG696" i="29"/>
  <c r="AF696" i="29"/>
  <c r="AE696" i="29"/>
  <c r="AD696" i="29"/>
  <c r="AC696" i="29"/>
  <c r="AB696" i="29"/>
  <c r="AA696" i="29"/>
  <c r="Z696" i="29"/>
  <c r="Y696" i="29"/>
  <c r="X696" i="29"/>
  <c r="AH695" i="29"/>
  <c r="AG695" i="29"/>
  <c r="AF695" i="29"/>
  <c r="AE695" i="29"/>
  <c r="AD695" i="29"/>
  <c r="AC695" i="29"/>
  <c r="AB695" i="29"/>
  <c r="AA695" i="29"/>
  <c r="Z695" i="29"/>
  <c r="Y695" i="29"/>
  <c r="X695" i="29"/>
  <c r="AH710" i="29"/>
  <c r="AG710" i="29"/>
  <c r="AF710" i="29"/>
  <c r="AE710" i="29"/>
  <c r="AD710" i="29"/>
  <c r="AC710" i="29"/>
  <c r="AH709" i="29"/>
  <c r="AG709" i="29"/>
  <c r="AF709" i="29"/>
  <c r="AE709" i="29"/>
  <c r="AD709" i="29"/>
  <c r="AC709" i="29"/>
  <c r="AH708" i="29"/>
  <c r="AG708" i="29"/>
  <c r="AF708" i="29"/>
  <c r="AE708" i="29"/>
  <c r="AD708" i="29"/>
  <c r="AC708" i="29"/>
  <c r="AH707" i="29"/>
  <c r="AG707" i="29"/>
  <c r="AF707" i="29"/>
  <c r="AE707" i="29"/>
  <c r="AD707" i="29"/>
  <c r="AC707" i="29"/>
  <c r="AH718" i="29"/>
  <c r="AG718" i="29"/>
  <c r="AF718" i="29"/>
  <c r="AE718" i="29"/>
  <c r="AD718" i="29"/>
  <c r="AC718" i="29"/>
  <c r="AB718" i="29"/>
  <c r="AA718" i="29"/>
  <c r="Z718" i="29"/>
  <c r="Y718" i="29"/>
  <c r="X718" i="29"/>
  <c r="AH717" i="29"/>
  <c r="AG717" i="29"/>
  <c r="AF717" i="29"/>
  <c r="AE717" i="29"/>
  <c r="AD717" i="29"/>
  <c r="AC717" i="29"/>
  <c r="AB717" i="29"/>
  <c r="AA717" i="29"/>
  <c r="Z717" i="29"/>
  <c r="Y717" i="29"/>
  <c r="X717" i="29"/>
  <c r="AH716" i="29"/>
  <c r="AG716" i="29"/>
  <c r="AF716" i="29"/>
  <c r="AE716" i="29"/>
  <c r="AD716" i="29"/>
  <c r="AC716" i="29"/>
  <c r="AB716" i="29"/>
  <c r="AA716" i="29"/>
  <c r="Z716" i="29"/>
  <c r="Y716" i="29"/>
  <c r="X716" i="29"/>
  <c r="AH715" i="29"/>
  <c r="AG715" i="29"/>
  <c r="AF715" i="29"/>
  <c r="AE715" i="29"/>
  <c r="AD715" i="29"/>
  <c r="AC715" i="29"/>
  <c r="AB715" i="29"/>
  <c r="AA715" i="29"/>
  <c r="Z715" i="29"/>
  <c r="Y715" i="29"/>
  <c r="X715" i="29"/>
  <c r="AH714" i="29"/>
  <c r="AG714" i="29"/>
  <c r="AF714" i="29"/>
  <c r="AE714" i="29"/>
  <c r="AD714" i="29"/>
  <c r="AC714" i="29"/>
  <c r="AB714" i="29"/>
  <c r="AA714" i="29"/>
  <c r="Z714" i="29"/>
  <c r="Y714" i="29"/>
  <c r="X714" i="29"/>
  <c r="AH713" i="29"/>
  <c r="AG713" i="29"/>
  <c r="AF713" i="29"/>
  <c r="AE713" i="29"/>
  <c r="AD713" i="29"/>
  <c r="AC713" i="29"/>
  <c r="AB713" i="29"/>
  <c r="AA713" i="29"/>
  <c r="Z713" i="29"/>
  <c r="Y713" i="29"/>
  <c r="X713" i="29"/>
  <c r="AH712" i="29"/>
  <c r="AG712" i="29"/>
  <c r="AF712" i="29"/>
  <c r="AE712" i="29"/>
  <c r="AD712" i="29"/>
  <c r="AC712" i="29"/>
  <c r="AB712" i="29"/>
  <c r="AA712" i="29"/>
  <c r="Z712" i="29"/>
  <c r="Y712" i="29"/>
  <c r="X712" i="29"/>
  <c r="AH711" i="29"/>
  <c r="AG711" i="29"/>
  <c r="AF711" i="29"/>
  <c r="AE711" i="29"/>
  <c r="AD711" i="29"/>
  <c r="AC711" i="29"/>
  <c r="AB711" i="29"/>
  <c r="AA711" i="29"/>
  <c r="Z711" i="29"/>
  <c r="Y711" i="29"/>
  <c r="X711" i="29"/>
  <c r="AH726" i="29"/>
  <c r="AG726" i="29"/>
  <c r="AF726" i="29"/>
  <c r="AE726" i="29"/>
  <c r="AD726" i="29"/>
  <c r="AC726" i="29"/>
  <c r="AH725" i="29"/>
  <c r="AG725" i="29"/>
  <c r="AF725" i="29"/>
  <c r="AE725" i="29"/>
  <c r="AD725" i="29"/>
  <c r="AC725" i="29"/>
  <c r="AH724" i="29"/>
  <c r="AG724" i="29"/>
  <c r="AF724" i="29"/>
  <c r="AE724" i="29"/>
  <c r="AD724" i="29"/>
  <c r="AC724" i="29"/>
  <c r="AH723" i="29"/>
  <c r="AG723" i="29"/>
  <c r="AF723" i="29"/>
  <c r="AE723" i="29"/>
  <c r="AD723" i="29"/>
  <c r="AC723" i="29"/>
  <c r="AH734" i="29"/>
  <c r="AG734" i="29"/>
  <c r="AF734" i="29"/>
  <c r="AE734" i="29"/>
  <c r="AD734" i="29"/>
  <c r="AC734" i="29"/>
  <c r="AB734" i="29"/>
  <c r="AA734" i="29"/>
  <c r="Z734" i="29"/>
  <c r="Y734" i="29"/>
  <c r="X734" i="29"/>
  <c r="AH733" i="29"/>
  <c r="AG733" i="29"/>
  <c r="AF733" i="29"/>
  <c r="AE733" i="29"/>
  <c r="AD733" i="29"/>
  <c r="AC733" i="29"/>
  <c r="AB733" i="29"/>
  <c r="AA733" i="29"/>
  <c r="Z733" i="29"/>
  <c r="Y733" i="29"/>
  <c r="X733" i="29"/>
  <c r="AH732" i="29"/>
  <c r="AG732" i="29"/>
  <c r="AF732" i="29"/>
  <c r="AE732" i="29"/>
  <c r="AD732" i="29"/>
  <c r="AC732" i="29"/>
  <c r="AB732" i="29"/>
  <c r="AA732" i="29"/>
  <c r="Z732" i="29"/>
  <c r="Y732" i="29"/>
  <c r="X732" i="29"/>
  <c r="AH731" i="29"/>
  <c r="AG731" i="29"/>
  <c r="AF731" i="29"/>
  <c r="AE731" i="29"/>
  <c r="AD731" i="29"/>
  <c r="AC731" i="29"/>
  <c r="AB731" i="29"/>
  <c r="AA731" i="29"/>
  <c r="Z731" i="29"/>
  <c r="Y731" i="29"/>
  <c r="X731" i="29"/>
  <c r="AH730" i="29"/>
  <c r="AG730" i="29"/>
  <c r="AF730" i="29"/>
  <c r="AE730" i="29"/>
  <c r="AD730" i="29"/>
  <c r="AC730" i="29"/>
  <c r="AB730" i="29"/>
  <c r="AA730" i="29"/>
  <c r="Z730" i="29"/>
  <c r="Y730" i="29"/>
  <c r="X730" i="29"/>
  <c r="AH729" i="29"/>
  <c r="AG729" i="29"/>
  <c r="AF729" i="29"/>
  <c r="AE729" i="29"/>
  <c r="AD729" i="29"/>
  <c r="AC729" i="29"/>
  <c r="AB729" i="29"/>
  <c r="AA729" i="29"/>
  <c r="Z729" i="29"/>
  <c r="Y729" i="29"/>
  <c r="X729" i="29"/>
  <c r="AH728" i="29"/>
  <c r="AG728" i="29"/>
  <c r="AF728" i="29"/>
  <c r="AE728" i="29"/>
  <c r="AD728" i="29"/>
  <c r="AC728" i="29"/>
  <c r="AB728" i="29"/>
  <c r="AA728" i="29"/>
  <c r="Z728" i="29"/>
  <c r="Y728" i="29"/>
  <c r="X728" i="29"/>
  <c r="AH727" i="29"/>
  <c r="AG727" i="29"/>
  <c r="AF727" i="29"/>
  <c r="AE727" i="29"/>
  <c r="AD727" i="29"/>
  <c r="AC727" i="29"/>
  <c r="AB727" i="29"/>
  <c r="AA727" i="29"/>
  <c r="Z727" i="29"/>
  <c r="Y727" i="29"/>
  <c r="X727" i="29"/>
  <c r="AH742" i="29"/>
  <c r="AG742" i="29"/>
  <c r="AF742" i="29"/>
  <c r="AE742" i="29"/>
  <c r="AD742" i="29"/>
  <c r="AC742" i="29"/>
  <c r="AH741" i="29"/>
  <c r="AG741" i="29"/>
  <c r="AF741" i="29"/>
  <c r="AE741" i="29"/>
  <c r="AD741" i="29"/>
  <c r="AC741" i="29"/>
  <c r="AH740" i="29"/>
  <c r="AG740" i="29"/>
  <c r="AF740" i="29"/>
  <c r="AE740" i="29"/>
  <c r="AD740" i="29"/>
  <c r="AC740" i="29"/>
  <c r="AH739" i="29"/>
  <c r="AG739" i="29"/>
  <c r="AF739" i="29"/>
  <c r="AE739" i="29"/>
  <c r="AD739" i="29"/>
  <c r="AC739" i="29"/>
  <c r="AH750" i="29"/>
  <c r="AG750" i="29"/>
  <c r="AF750" i="29"/>
  <c r="AE750" i="29"/>
  <c r="AD750" i="29"/>
  <c r="AC750" i="29"/>
  <c r="AB750" i="29"/>
  <c r="AA750" i="29"/>
  <c r="Z750" i="29"/>
  <c r="Y750" i="29"/>
  <c r="X750" i="29"/>
  <c r="AH749" i="29"/>
  <c r="AG749" i="29"/>
  <c r="AF749" i="29"/>
  <c r="AE749" i="29"/>
  <c r="AD749" i="29"/>
  <c r="AC749" i="29"/>
  <c r="AB749" i="29"/>
  <c r="AA749" i="29"/>
  <c r="Z749" i="29"/>
  <c r="Y749" i="29"/>
  <c r="X749" i="29"/>
  <c r="AH748" i="29"/>
  <c r="AG748" i="29"/>
  <c r="AF748" i="29"/>
  <c r="AE748" i="29"/>
  <c r="AD748" i="29"/>
  <c r="AC748" i="29"/>
  <c r="AB748" i="29"/>
  <c r="AA748" i="29"/>
  <c r="Z748" i="29"/>
  <c r="Y748" i="29"/>
  <c r="X748" i="29"/>
  <c r="AH747" i="29"/>
  <c r="AG747" i="29"/>
  <c r="AF747" i="29"/>
  <c r="AE747" i="29"/>
  <c r="AD747" i="29"/>
  <c r="AC747" i="29"/>
  <c r="AB747" i="29"/>
  <c r="AA747" i="29"/>
  <c r="Z747" i="29"/>
  <c r="Y747" i="29"/>
  <c r="X747" i="29"/>
  <c r="AH746" i="29"/>
  <c r="AG746" i="29"/>
  <c r="AF746" i="29"/>
  <c r="AE746" i="29"/>
  <c r="AD746" i="29"/>
  <c r="AC746" i="29"/>
  <c r="AB746" i="29"/>
  <c r="AA746" i="29"/>
  <c r="Z746" i="29"/>
  <c r="Y746" i="29"/>
  <c r="X746" i="29"/>
  <c r="AH745" i="29"/>
  <c r="AG745" i="29"/>
  <c r="AF745" i="29"/>
  <c r="AE745" i="29"/>
  <c r="AD745" i="29"/>
  <c r="AC745" i="29"/>
  <c r="AB745" i="29"/>
  <c r="AA745" i="29"/>
  <c r="Z745" i="29"/>
  <c r="Y745" i="29"/>
  <c r="X745" i="29"/>
  <c r="AH744" i="29"/>
  <c r="AG744" i="29"/>
  <c r="AF744" i="29"/>
  <c r="AE744" i="29"/>
  <c r="AD744" i="29"/>
  <c r="AC744" i="29"/>
  <c r="AB744" i="29"/>
  <c r="AA744" i="29"/>
  <c r="Z744" i="29"/>
  <c r="Y744" i="29"/>
  <c r="X744" i="29"/>
  <c r="AH743" i="29"/>
  <c r="AG743" i="29"/>
  <c r="AF743" i="29"/>
  <c r="AE743" i="29"/>
  <c r="AD743" i="29"/>
  <c r="AC743" i="29"/>
  <c r="AB743" i="29"/>
  <c r="AA743" i="29"/>
  <c r="Z743" i="29"/>
  <c r="Y743" i="29"/>
  <c r="X743" i="29"/>
  <c r="AH758" i="29"/>
  <c r="AG758" i="29"/>
  <c r="AF758" i="29"/>
  <c r="AE758" i="29"/>
  <c r="AD758" i="29"/>
  <c r="AC758" i="29"/>
  <c r="AH757" i="29"/>
  <c r="AG757" i="29"/>
  <c r="AF757" i="29"/>
  <c r="AE757" i="29"/>
  <c r="AD757" i="29"/>
  <c r="AC757" i="29"/>
  <c r="AH756" i="29"/>
  <c r="AG756" i="29"/>
  <c r="AF756" i="29"/>
  <c r="AE756" i="29"/>
  <c r="AD756" i="29"/>
  <c r="AC756" i="29"/>
  <c r="AH755" i="29"/>
  <c r="AG755" i="29"/>
  <c r="AF755" i="29"/>
  <c r="AE755" i="29"/>
  <c r="AD755" i="29"/>
  <c r="AC755" i="29"/>
  <c r="AH762" i="29"/>
  <c r="AG762" i="29"/>
  <c r="AF762" i="29"/>
  <c r="AE762" i="29"/>
  <c r="AD762" i="29"/>
  <c r="AC762" i="29"/>
  <c r="AB762" i="29"/>
  <c r="AA762" i="29"/>
  <c r="Z762" i="29"/>
  <c r="AH761" i="29"/>
  <c r="AG761" i="29"/>
  <c r="AF761" i="29"/>
  <c r="AE761" i="29"/>
  <c r="AD761" i="29"/>
  <c r="AC761" i="29"/>
  <c r="AB761" i="29"/>
  <c r="AA761" i="29"/>
  <c r="Z761" i="29"/>
  <c r="AH760" i="29"/>
  <c r="AG760" i="29"/>
  <c r="AF760" i="29"/>
  <c r="AE760" i="29"/>
  <c r="AD760" i="29"/>
  <c r="AC760" i="29"/>
  <c r="AB760" i="29"/>
  <c r="AA760" i="29"/>
  <c r="Z760" i="29"/>
  <c r="AH759" i="29"/>
  <c r="AG759" i="29"/>
  <c r="AF759" i="29"/>
  <c r="AE759" i="29"/>
  <c r="AD759" i="29"/>
  <c r="AC759" i="29"/>
  <c r="AB759" i="29"/>
  <c r="AA759" i="29"/>
  <c r="Z759" i="29"/>
  <c r="AH766" i="29"/>
  <c r="AG766" i="29"/>
  <c r="AF766" i="29"/>
  <c r="AE766" i="29"/>
  <c r="AD766" i="29"/>
  <c r="AC766" i="29"/>
  <c r="AB766" i="29"/>
  <c r="AA766" i="29"/>
  <c r="Z766" i="29"/>
  <c r="Y766" i="29"/>
  <c r="X766" i="29"/>
  <c r="W766" i="29"/>
  <c r="V766" i="29"/>
  <c r="U766" i="29"/>
  <c r="T766" i="29"/>
  <c r="S766" i="29"/>
  <c r="AH765" i="29"/>
  <c r="AG765" i="29"/>
  <c r="AF765" i="29"/>
  <c r="AE765" i="29"/>
  <c r="AD765" i="29"/>
  <c r="AC765" i="29"/>
  <c r="AB765" i="29"/>
  <c r="AA765" i="29"/>
  <c r="Z765" i="29"/>
  <c r="Y765" i="29"/>
  <c r="X765" i="29"/>
  <c r="W765" i="29"/>
  <c r="V765" i="29"/>
  <c r="U765" i="29"/>
  <c r="T765" i="29"/>
  <c r="S765" i="29"/>
  <c r="AH764" i="29"/>
  <c r="AG764" i="29"/>
  <c r="AF764" i="29"/>
  <c r="AE764" i="29"/>
  <c r="AD764" i="29"/>
  <c r="AC764" i="29"/>
  <c r="AB764" i="29"/>
  <c r="AA764" i="29"/>
  <c r="Z764" i="29"/>
  <c r="Y764" i="29"/>
  <c r="X764" i="29"/>
  <c r="W764" i="29"/>
  <c r="V764" i="29"/>
  <c r="U764" i="29"/>
  <c r="T764" i="29"/>
  <c r="S764" i="29"/>
  <c r="AH763" i="29"/>
  <c r="AG763" i="29"/>
  <c r="AF763" i="29"/>
  <c r="AE763" i="29"/>
  <c r="AD763" i="29"/>
  <c r="AC763" i="29"/>
  <c r="AB763" i="29"/>
  <c r="AA763" i="29"/>
  <c r="Z763" i="29"/>
  <c r="Y763" i="29"/>
  <c r="X763" i="29"/>
  <c r="W763" i="29"/>
  <c r="V763" i="29"/>
  <c r="U763" i="29"/>
  <c r="T763" i="29"/>
  <c r="S763" i="29"/>
  <c r="AH774" i="29"/>
  <c r="AG774" i="29"/>
  <c r="AF774" i="29"/>
  <c r="AE774" i="29"/>
  <c r="AD774" i="29"/>
  <c r="AC774" i="29"/>
  <c r="AH773" i="29"/>
  <c r="AG773" i="29"/>
  <c r="AF773" i="29"/>
  <c r="AE773" i="29"/>
  <c r="AD773" i="29"/>
  <c r="AC773" i="29"/>
  <c r="AH772" i="29"/>
  <c r="AG772" i="29"/>
  <c r="AF772" i="29"/>
  <c r="AE772" i="29"/>
  <c r="AD772" i="29"/>
  <c r="AC772" i="29"/>
  <c r="AH771" i="29"/>
  <c r="AG771" i="29"/>
  <c r="AF771" i="29"/>
  <c r="AE771" i="29"/>
  <c r="AD771" i="29"/>
  <c r="AC771" i="29"/>
  <c r="AH782" i="29"/>
  <c r="AG782" i="29"/>
  <c r="AF782" i="29"/>
  <c r="AE782" i="29"/>
  <c r="AD782" i="29"/>
  <c r="AC782" i="29"/>
  <c r="AB782" i="29"/>
  <c r="AA782" i="29"/>
  <c r="Z782" i="29"/>
  <c r="Y782" i="29"/>
  <c r="X782" i="29"/>
  <c r="AH781" i="29"/>
  <c r="AG781" i="29"/>
  <c r="AF781" i="29"/>
  <c r="AE781" i="29"/>
  <c r="AD781" i="29"/>
  <c r="AC781" i="29"/>
  <c r="AB781" i="29"/>
  <c r="AA781" i="29"/>
  <c r="Z781" i="29"/>
  <c r="Y781" i="29"/>
  <c r="X781" i="29"/>
  <c r="AH780" i="29"/>
  <c r="AG780" i="29"/>
  <c r="AF780" i="29"/>
  <c r="AE780" i="29"/>
  <c r="AD780" i="29"/>
  <c r="AC780" i="29"/>
  <c r="AB780" i="29"/>
  <c r="AA780" i="29"/>
  <c r="Z780" i="29"/>
  <c r="Y780" i="29"/>
  <c r="X780" i="29"/>
  <c r="AH779" i="29"/>
  <c r="AG779" i="29"/>
  <c r="AF779" i="29"/>
  <c r="AE779" i="29"/>
  <c r="AD779" i="29"/>
  <c r="AC779" i="29"/>
  <c r="AB779" i="29"/>
  <c r="AA779" i="29"/>
  <c r="Z779" i="29"/>
  <c r="Y779" i="29"/>
  <c r="X779" i="29"/>
  <c r="AH778" i="29"/>
  <c r="AG778" i="29"/>
  <c r="AF778" i="29"/>
  <c r="AE778" i="29"/>
  <c r="AD778" i="29"/>
  <c r="AC778" i="29"/>
  <c r="AB778" i="29"/>
  <c r="AA778" i="29"/>
  <c r="Z778" i="29"/>
  <c r="Y778" i="29"/>
  <c r="X778" i="29"/>
  <c r="AH777" i="29"/>
  <c r="AG777" i="29"/>
  <c r="AF777" i="29"/>
  <c r="AE777" i="29"/>
  <c r="AD777" i="29"/>
  <c r="AC777" i="29"/>
  <c r="AB777" i="29"/>
  <c r="AA777" i="29"/>
  <c r="Z777" i="29"/>
  <c r="Y777" i="29"/>
  <c r="X777" i="29"/>
  <c r="AH776" i="29"/>
  <c r="AG776" i="29"/>
  <c r="AF776" i="29"/>
  <c r="AE776" i="29"/>
  <c r="AD776" i="29"/>
  <c r="AC776" i="29"/>
  <c r="AB776" i="29"/>
  <c r="AA776" i="29"/>
  <c r="Z776" i="29"/>
  <c r="Y776" i="29"/>
  <c r="X776" i="29"/>
  <c r="AH775" i="29"/>
  <c r="AG775" i="29"/>
  <c r="AF775" i="29"/>
  <c r="AE775" i="29"/>
  <c r="AD775" i="29"/>
  <c r="AC775" i="29"/>
  <c r="AB775" i="29"/>
  <c r="AA775" i="29"/>
  <c r="Z775" i="29"/>
  <c r="Y775" i="29"/>
  <c r="X775" i="29"/>
  <c r="AH790" i="29"/>
  <c r="AG790" i="29"/>
  <c r="AF790" i="29"/>
  <c r="AE790" i="29"/>
  <c r="AD790" i="29"/>
  <c r="AC790" i="29"/>
  <c r="AH789" i="29"/>
  <c r="AG789" i="29"/>
  <c r="AF789" i="29"/>
  <c r="AE789" i="29"/>
  <c r="AD789" i="29"/>
  <c r="AC789" i="29"/>
  <c r="AH788" i="29"/>
  <c r="AG788" i="29"/>
  <c r="AF788" i="29"/>
  <c r="AE788" i="29"/>
  <c r="AD788" i="29"/>
  <c r="AC788" i="29"/>
  <c r="AH787" i="29"/>
  <c r="AG787" i="29"/>
  <c r="AF787" i="29"/>
  <c r="AE787" i="29"/>
  <c r="AD787" i="29"/>
  <c r="AC787" i="29"/>
  <c r="AH798" i="29"/>
  <c r="AG798" i="29"/>
  <c r="AF798" i="29"/>
  <c r="AE798" i="29"/>
  <c r="AD798" i="29"/>
  <c r="AC798" i="29"/>
  <c r="AB798" i="29"/>
  <c r="AA798" i="29"/>
  <c r="Z798" i="29"/>
  <c r="Y798" i="29"/>
  <c r="X798" i="29"/>
  <c r="AH797" i="29"/>
  <c r="AG797" i="29"/>
  <c r="AF797" i="29"/>
  <c r="AE797" i="29"/>
  <c r="AD797" i="29"/>
  <c r="AC797" i="29"/>
  <c r="AB797" i="29"/>
  <c r="AA797" i="29"/>
  <c r="Z797" i="29"/>
  <c r="Y797" i="29"/>
  <c r="X797" i="29"/>
  <c r="AH796" i="29"/>
  <c r="AG796" i="29"/>
  <c r="AF796" i="29"/>
  <c r="AE796" i="29"/>
  <c r="AD796" i="29"/>
  <c r="AC796" i="29"/>
  <c r="AB796" i="29"/>
  <c r="AA796" i="29"/>
  <c r="Z796" i="29"/>
  <c r="Y796" i="29"/>
  <c r="X796" i="29"/>
  <c r="AH795" i="29"/>
  <c r="AG795" i="29"/>
  <c r="AF795" i="29"/>
  <c r="AE795" i="29"/>
  <c r="AD795" i="29"/>
  <c r="AC795" i="29"/>
  <c r="AB795" i="29"/>
  <c r="AA795" i="29"/>
  <c r="Z795" i="29"/>
  <c r="Y795" i="29"/>
  <c r="X795" i="29"/>
  <c r="AH794" i="29"/>
  <c r="AG794" i="29"/>
  <c r="AF794" i="29"/>
  <c r="AE794" i="29"/>
  <c r="AD794" i="29"/>
  <c r="AC794" i="29"/>
  <c r="AB794" i="29"/>
  <c r="AA794" i="29"/>
  <c r="Z794" i="29"/>
  <c r="Y794" i="29"/>
  <c r="X794" i="29"/>
  <c r="AH793" i="29"/>
  <c r="AG793" i="29"/>
  <c r="AF793" i="29"/>
  <c r="AE793" i="29"/>
  <c r="AD793" i="29"/>
  <c r="AC793" i="29"/>
  <c r="AB793" i="29"/>
  <c r="AA793" i="29"/>
  <c r="Z793" i="29"/>
  <c r="Y793" i="29"/>
  <c r="X793" i="29"/>
  <c r="AH792" i="29"/>
  <c r="AG792" i="29"/>
  <c r="AF792" i="29"/>
  <c r="AE792" i="29"/>
  <c r="AD792" i="29"/>
  <c r="AC792" i="29"/>
  <c r="AB792" i="29"/>
  <c r="AA792" i="29"/>
  <c r="Z792" i="29"/>
  <c r="Y792" i="29"/>
  <c r="X792" i="29"/>
  <c r="AH791" i="29"/>
  <c r="AG791" i="29"/>
  <c r="AF791" i="29"/>
  <c r="AE791" i="29"/>
  <c r="AD791" i="29"/>
  <c r="AC791" i="29"/>
  <c r="AB791" i="29"/>
  <c r="AA791" i="29"/>
  <c r="Z791" i="29"/>
  <c r="Y791" i="29"/>
  <c r="X791" i="29"/>
  <c r="W806" i="29"/>
  <c r="V806" i="29"/>
  <c r="AH814" i="29"/>
  <c r="AG814" i="29"/>
  <c r="AF814" i="29"/>
  <c r="AE814" i="29"/>
  <c r="AD814" i="29"/>
  <c r="AC814" i="29"/>
  <c r="AB814" i="29"/>
  <c r="AA814" i="29"/>
  <c r="Z814" i="29"/>
  <c r="Y814" i="29"/>
  <c r="X814" i="29"/>
  <c r="AH813" i="29"/>
  <c r="AG813" i="29"/>
  <c r="AF813" i="29"/>
  <c r="AE813" i="29"/>
  <c r="AD813" i="29"/>
  <c r="AC813" i="29"/>
  <c r="AB813" i="29"/>
  <c r="AA813" i="29"/>
  <c r="Z813" i="29"/>
  <c r="Y813" i="29"/>
  <c r="X813" i="29"/>
  <c r="AH812" i="29"/>
  <c r="AG812" i="29"/>
  <c r="AF812" i="29"/>
  <c r="AE812" i="29"/>
  <c r="AD812" i="29"/>
  <c r="AC812" i="29"/>
  <c r="AB812" i="29"/>
  <c r="AA812" i="29"/>
  <c r="Z812" i="29"/>
  <c r="Y812" i="29"/>
  <c r="X812" i="29"/>
  <c r="AH811" i="29"/>
  <c r="AG811" i="29"/>
  <c r="AF811" i="29"/>
  <c r="AE811" i="29"/>
  <c r="AD811" i="29"/>
  <c r="AC811" i="29"/>
  <c r="AB811" i="29"/>
  <c r="AA811" i="29"/>
  <c r="Z811" i="29"/>
  <c r="Y811" i="29"/>
  <c r="X811" i="29"/>
  <c r="AH810" i="29"/>
  <c r="AG810" i="29"/>
  <c r="AF810" i="29"/>
  <c r="AE810" i="29"/>
  <c r="AD810" i="29"/>
  <c r="AC810" i="29"/>
  <c r="AB810" i="29"/>
  <c r="AA810" i="29"/>
  <c r="Z810" i="29"/>
  <c r="Y810" i="29"/>
  <c r="X810" i="29"/>
  <c r="AH809" i="29"/>
  <c r="AG809" i="29"/>
  <c r="AF809" i="29"/>
  <c r="AE809" i="29"/>
  <c r="AD809" i="29"/>
  <c r="AC809" i="29"/>
  <c r="AB809" i="29"/>
  <c r="AA809" i="29"/>
  <c r="Z809" i="29"/>
  <c r="Y809" i="29"/>
  <c r="X809" i="29"/>
  <c r="AH808" i="29"/>
  <c r="AG808" i="29"/>
  <c r="AF808" i="29"/>
  <c r="AE808" i="29"/>
  <c r="AD808" i="29"/>
  <c r="AC808" i="29"/>
  <c r="AB808" i="29"/>
  <c r="AA808" i="29"/>
  <c r="Z808" i="29"/>
  <c r="Y808" i="29"/>
  <c r="X808" i="29"/>
  <c r="AH807" i="29"/>
  <c r="AG807" i="29"/>
  <c r="AF807" i="29"/>
  <c r="AE807" i="29"/>
  <c r="AD807" i="29"/>
  <c r="AC807" i="29"/>
  <c r="AB807" i="29"/>
  <c r="AA807" i="29"/>
  <c r="Z807" i="29"/>
  <c r="Y807" i="29"/>
  <c r="X807" i="29"/>
  <c r="AH806" i="29"/>
  <c r="AG806" i="29"/>
  <c r="AF806" i="29"/>
  <c r="AE806" i="29"/>
  <c r="AD806" i="29"/>
  <c r="AC806" i="29"/>
  <c r="AB806" i="29"/>
  <c r="AA806" i="29"/>
  <c r="Z806" i="29"/>
  <c r="Y806" i="29"/>
  <c r="X806" i="29"/>
  <c r="AH805" i="29"/>
  <c r="AG805" i="29"/>
  <c r="AF805" i="29"/>
  <c r="AE805" i="29"/>
  <c r="AD805" i="29"/>
  <c r="AC805" i="29"/>
  <c r="AB805" i="29"/>
  <c r="AA805" i="29"/>
  <c r="Z805" i="29"/>
  <c r="Y805" i="29"/>
  <c r="X805" i="29"/>
  <c r="AH804" i="29"/>
  <c r="AG804" i="29"/>
  <c r="AF804" i="29"/>
  <c r="AE804" i="29"/>
  <c r="AD804" i="29"/>
  <c r="AC804" i="29"/>
  <c r="AB804" i="29"/>
  <c r="AA804" i="29"/>
  <c r="Z804" i="29"/>
  <c r="Y804" i="29"/>
  <c r="X804" i="29"/>
  <c r="AH803" i="29"/>
  <c r="AG803" i="29"/>
  <c r="AF803" i="29"/>
  <c r="AE803" i="29"/>
  <c r="AD803" i="29"/>
  <c r="AC803" i="29"/>
  <c r="AB803" i="29"/>
  <c r="AA803" i="29"/>
  <c r="Z803" i="29"/>
  <c r="Y803" i="29"/>
  <c r="X803" i="29"/>
  <c r="W823" i="29"/>
  <c r="V823" i="29"/>
  <c r="W822" i="29"/>
  <c r="V822" i="29"/>
  <c r="W821" i="29"/>
  <c r="V821" i="29"/>
  <c r="W820" i="29"/>
  <c r="V820" i="29"/>
  <c r="W819" i="29"/>
  <c r="V819" i="29"/>
  <c r="AH831" i="29"/>
  <c r="AG831" i="29"/>
  <c r="AF831" i="29"/>
  <c r="AE831" i="29"/>
  <c r="AD831" i="29"/>
  <c r="AC831" i="29"/>
  <c r="AB831" i="29"/>
  <c r="AA831" i="29"/>
  <c r="Z831" i="29"/>
  <c r="Y831" i="29"/>
  <c r="X831" i="29"/>
  <c r="AH830" i="29"/>
  <c r="AG830" i="29"/>
  <c r="AF830" i="29"/>
  <c r="AE830" i="29"/>
  <c r="AD830" i="29"/>
  <c r="AC830" i="29"/>
  <c r="AB830" i="29"/>
  <c r="AA830" i="29"/>
  <c r="Z830" i="29"/>
  <c r="Y830" i="29"/>
  <c r="X830" i="29"/>
  <c r="AH829" i="29"/>
  <c r="AG829" i="29"/>
  <c r="AF829" i="29"/>
  <c r="AE829" i="29"/>
  <c r="AD829" i="29"/>
  <c r="AC829" i="29"/>
  <c r="AB829" i="29"/>
  <c r="AA829" i="29"/>
  <c r="Z829" i="29"/>
  <c r="Y829" i="29"/>
  <c r="X829" i="29"/>
  <c r="AH828" i="29"/>
  <c r="AG828" i="29"/>
  <c r="AF828" i="29"/>
  <c r="AE828" i="29"/>
  <c r="AD828" i="29"/>
  <c r="AC828" i="29"/>
  <c r="AB828" i="29"/>
  <c r="AA828" i="29"/>
  <c r="Z828" i="29"/>
  <c r="Y828" i="29"/>
  <c r="X828" i="29"/>
  <c r="AH827" i="29"/>
  <c r="AG827" i="29"/>
  <c r="AF827" i="29"/>
  <c r="AE827" i="29"/>
  <c r="AD827" i="29"/>
  <c r="AC827" i="29"/>
  <c r="AB827" i="29"/>
  <c r="AA827" i="29"/>
  <c r="Z827" i="29"/>
  <c r="Y827" i="29"/>
  <c r="X827" i="29"/>
  <c r="AH826" i="29"/>
  <c r="AG826" i="29"/>
  <c r="AF826" i="29"/>
  <c r="AE826" i="29"/>
  <c r="AD826" i="29"/>
  <c r="AC826" i="29"/>
  <c r="AB826" i="29"/>
  <c r="AA826" i="29"/>
  <c r="Z826" i="29"/>
  <c r="Y826" i="29"/>
  <c r="X826" i="29"/>
  <c r="AH825" i="29"/>
  <c r="AG825" i="29"/>
  <c r="AF825" i="29"/>
  <c r="AE825" i="29"/>
  <c r="AD825" i="29"/>
  <c r="AC825" i="29"/>
  <c r="AB825" i="29"/>
  <c r="AA825" i="29"/>
  <c r="Z825" i="29"/>
  <c r="Y825" i="29"/>
  <c r="X825" i="29"/>
  <c r="AH824" i="29"/>
  <c r="AG824" i="29"/>
  <c r="AF824" i="29"/>
  <c r="AE824" i="29"/>
  <c r="AD824" i="29"/>
  <c r="AC824" i="29"/>
  <c r="AB824" i="29"/>
  <c r="AA824" i="29"/>
  <c r="Z824" i="29"/>
  <c r="Y824" i="29"/>
  <c r="X824" i="29"/>
  <c r="AH823" i="29"/>
  <c r="AG823" i="29"/>
  <c r="AF823" i="29"/>
  <c r="AE823" i="29"/>
  <c r="AD823" i="29"/>
  <c r="AC823" i="29"/>
  <c r="AB823" i="29"/>
  <c r="AA823" i="29"/>
  <c r="Z823" i="29"/>
  <c r="Y823" i="29"/>
  <c r="X823" i="29"/>
  <c r="AH822" i="29"/>
  <c r="AG822" i="29"/>
  <c r="AF822" i="29"/>
  <c r="AE822" i="29"/>
  <c r="AD822" i="29"/>
  <c r="AC822" i="29"/>
  <c r="AB822" i="29"/>
  <c r="AA822" i="29"/>
  <c r="Z822" i="29"/>
  <c r="Y822" i="29"/>
  <c r="X822" i="29"/>
  <c r="AH821" i="29"/>
  <c r="AG821" i="29"/>
  <c r="AF821" i="29"/>
  <c r="AE821" i="29"/>
  <c r="AD821" i="29"/>
  <c r="AC821" i="29"/>
  <c r="AB821" i="29"/>
  <c r="AA821" i="29"/>
  <c r="Z821" i="29"/>
  <c r="Y821" i="29"/>
  <c r="X821" i="29"/>
  <c r="AH820" i="29"/>
  <c r="AG820" i="29"/>
  <c r="AF820" i="29"/>
  <c r="AE820" i="29"/>
  <c r="AD820" i="29"/>
  <c r="AC820" i="29"/>
  <c r="AB820" i="29"/>
  <c r="AA820" i="29"/>
  <c r="Z820" i="29"/>
  <c r="Y820" i="29"/>
  <c r="X820" i="29"/>
  <c r="AH819" i="29"/>
  <c r="AG819" i="29"/>
  <c r="AF819" i="29"/>
  <c r="AE819" i="29"/>
  <c r="AD819" i="29"/>
  <c r="AC819" i="29"/>
  <c r="AB819" i="29"/>
  <c r="AA819" i="29"/>
  <c r="Z819" i="29"/>
  <c r="Y819" i="29"/>
  <c r="X819" i="29"/>
  <c r="AH840" i="29"/>
  <c r="AG840" i="29"/>
  <c r="AF840" i="29"/>
  <c r="AE840" i="29"/>
  <c r="AD840" i="29"/>
  <c r="AC840" i="29"/>
  <c r="AH839" i="29"/>
  <c r="AG839" i="29"/>
  <c r="AF839" i="29"/>
  <c r="AE839" i="29"/>
  <c r="AD839" i="29"/>
  <c r="AC839" i="29"/>
  <c r="AH838" i="29"/>
  <c r="AG838" i="29"/>
  <c r="AF838" i="29"/>
  <c r="AE838" i="29"/>
  <c r="AD838" i="29"/>
  <c r="AC838" i="29"/>
  <c r="AH837" i="29"/>
  <c r="AG837" i="29"/>
  <c r="AF837" i="29"/>
  <c r="AE837" i="29"/>
  <c r="AD837" i="29"/>
  <c r="AC837" i="29"/>
  <c r="AH836" i="29"/>
  <c r="AG836" i="29"/>
  <c r="AF836" i="29"/>
  <c r="AE836" i="29"/>
  <c r="AD836" i="29"/>
  <c r="AC836" i="29"/>
  <c r="AH844" i="29"/>
  <c r="AG844" i="29"/>
  <c r="AF844" i="29"/>
  <c r="AE844" i="29"/>
  <c r="AD844" i="29"/>
  <c r="AC844" i="29"/>
  <c r="AB844" i="29"/>
  <c r="AA844" i="29"/>
  <c r="Z844" i="29"/>
  <c r="AH843" i="29"/>
  <c r="AG843" i="29"/>
  <c r="AF843" i="29"/>
  <c r="AE843" i="29"/>
  <c r="AD843" i="29"/>
  <c r="AC843" i="29"/>
  <c r="AB843" i="29"/>
  <c r="AA843" i="29"/>
  <c r="Z843" i="29"/>
  <c r="AH842" i="29"/>
  <c r="AG842" i="29"/>
  <c r="AF842" i="29"/>
  <c r="AE842" i="29"/>
  <c r="AD842" i="29"/>
  <c r="AC842" i="29"/>
  <c r="AB842" i="29"/>
  <c r="AA842" i="29"/>
  <c r="Z842" i="29"/>
  <c r="AH841" i="29"/>
  <c r="AG841" i="29"/>
  <c r="AF841" i="29"/>
  <c r="AE841" i="29"/>
  <c r="AD841" i="29"/>
  <c r="AC841" i="29"/>
  <c r="AB841" i="29"/>
  <c r="AA841" i="29"/>
  <c r="Z841" i="29"/>
  <c r="AH848" i="29"/>
  <c r="AG848" i="29"/>
  <c r="AF848" i="29"/>
  <c r="AE848" i="29"/>
  <c r="AD848" i="29"/>
  <c r="AC848" i="29"/>
  <c r="AB848" i="29"/>
  <c r="AA848" i="29"/>
  <c r="Z848" i="29"/>
  <c r="Y848" i="29"/>
  <c r="X848" i="29"/>
  <c r="W848" i="29"/>
  <c r="V848" i="29"/>
  <c r="U848" i="29"/>
  <c r="T848" i="29"/>
  <c r="S848" i="29"/>
  <c r="AH847" i="29"/>
  <c r="AG847" i="29"/>
  <c r="AF847" i="29"/>
  <c r="AE847" i="29"/>
  <c r="AD847" i="29"/>
  <c r="AC847" i="29"/>
  <c r="AB847" i="29"/>
  <c r="AA847" i="29"/>
  <c r="Z847" i="29"/>
  <c r="Y847" i="29"/>
  <c r="X847" i="29"/>
  <c r="W847" i="29"/>
  <c r="V847" i="29"/>
  <c r="U847" i="29"/>
  <c r="T847" i="29"/>
  <c r="S847" i="29"/>
  <c r="AH846" i="29"/>
  <c r="AG846" i="29"/>
  <c r="AF846" i="29"/>
  <c r="AE846" i="29"/>
  <c r="AD846" i="29"/>
  <c r="AC846" i="29"/>
  <c r="AB846" i="29"/>
  <c r="AA846" i="29"/>
  <c r="Z846" i="29"/>
  <c r="Y846" i="29"/>
  <c r="X846" i="29"/>
  <c r="W846" i="29"/>
  <c r="V846" i="29"/>
  <c r="U846" i="29"/>
  <c r="T846" i="29"/>
  <c r="S846" i="29"/>
  <c r="AH845" i="29"/>
  <c r="AG845" i="29"/>
  <c r="AF845" i="29"/>
  <c r="AE845" i="29"/>
  <c r="AD845" i="29"/>
  <c r="AC845" i="29"/>
  <c r="AB845" i="29"/>
  <c r="AA845" i="29"/>
  <c r="Z845" i="29"/>
  <c r="Y845" i="29"/>
  <c r="X845" i="29"/>
  <c r="W845" i="29"/>
  <c r="V845" i="29"/>
  <c r="U845" i="29"/>
  <c r="T845" i="29"/>
  <c r="S845" i="29"/>
  <c r="AH857" i="29"/>
  <c r="AG857" i="29"/>
  <c r="AF857" i="29"/>
  <c r="AE857" i="29"/>
  <c r="AD857" i="29"/>
  <c r="AC857" i="29"/>
  <c r="AH856" i="29"/>
  <c r="AG856" i="29"/>
  <c r="AF856" i="29"/>
  <c r="AE856" i="29"/>
  <c r="AD856" i="29"/>
  <c r="AC856" i="29"/>
  <c r="AH855" i="29"/>
  <c r="AG855" i="29"/>
  <c r="AF855" i="29"/>
  <c r="AE855" i="29"/>
  <c r="AD855" i="29"/>
  <c r="AC855" i="29"/>
  <c r="AH854" i="29"/>
  <c r="AG854" i="29"/>
  <c r="AF854" i="29"/>
  <c r="AE854" i="29"/>
  <c r="AD854" i="29"/>
  <c r="AC854" i="29"/>
  <c r="AH853" i="29"/>
  <c r="AG853" i="29"/>
  <c r="AF853" i="29"/>
  <c r="AE853" i="29"/>
  <c r="AD853" i="29"/>
  <c r="AC853" i="29"/>
  <c r="AH865" i="29"/>
  <c r="AG865" i="29"/>
  <c r="AF865" i="29"/>
  <c r="AE865" i="29"/>
  <c r="AD865" i="29"/>
  <c r="AC865" i="29"/>
  <c r="AB865" i="29"/>
  <c r="AA865" i="29"/>
  <c r="Z865" i="29"/>
  <c r="Y865" i="29"/>
  <c r="X865" i="29"/>
  <c r="AH864" i="29"/>
  <c r="AG864" i="29"/>
  <c r="AF864" i="29"/>
  <c r="AE864" i="29"/>
  <c r="AD864" i="29"/>
  <c r="AC864" i="29"/>
  <c r="AB864" i="29"/>
  <c r="AA864" i="29"/>
  <c r="Z864" i="29"/>
  <c r="Y864" i="29"/>
  <c r="X864" i="29"/>
  <c r="AH863" i="29"/>
  <c r="AG863" i="29"/>
  <c r="AF863" i="29"/>
  <c r="AE863" i="29"/>
  <c r="AD863" i="29"/>
  <c r="AC863" i="29"/>
  <c r="AB863" i="29"/>
  <c r="AA863" i="29"/>
  <c r="Z863" i="29"/>
  <c r="Y863" i="29"/>
  <c r="X863" i="29"/>
  <c r="AH862" i="29"/>
  <c r="AG862" i="29"/>
  <c r="AF862" i="29"/>
  <c r="AE862" i="29"/>
  <c r="AD862" i="29"/>
  <c r="AC862" i="29"/>
  <c r="AB862" i="29"/>
  <c r="AA862" i="29"/>
  <c r="Z862" i="29"/>
  <c r="Y862" i="29"/>
  <c r="X862" i="29"/>
  <c r="AH861" i="29"/>
  <c r="AG861" i="29"/>
  <c r="AF861" i="29"/>
  <c r="AE861" i="29"/>
  <c r="AD861" i="29"/>
  <c r="AC861" i="29"/>
  <c r="AB861" i="29"/>
  <c r="AA861" i="29"/>
  <c r="Z861" i="29"/>
  <c r="Y861" i="29"/>
  <c r="X861" i="29"/>
  <c r="AH860" i="29"/>
  <c r="AG860" i="29"/>
  <c r="AF860" i="29"/>
  <c r="AE860" i="29"/>
  <c r="AD860" i="29"/>
  <c r="AC860" i="29"/>
  <c r="AB860" i="29"/>
  <c r="AA860" i="29"/>
  <c r="Z860" i="29"/>
  <c r="Y860" i="29"/>
  <c r="X860" i="29"/>
  <c r="AH859" i="29"/>
  <c r="AG859" i="29"/>
  <c r="AF859" i="29"/>
  <c r="AE859" i="29"/>
  <c r="AD859" i="29"/>
  <c r="AC859" i="29"/>
  <c r="AB859" i="29"/>
  <c r="AA859" i="29"/>
  <c r="Z859" i="29"/>
  <c r="Y859" i="29"/>
  <c r="X859" i="29"/>
  <c r="AH858" i="29"/>
  <c r="AG858" i="29"/>
  <c r="AF858" i="29"/>
  <c r="AE858" i="29"/>
  <c r="AD858" i="29"/>
  <c r="AC858" i="29"/>
  <c r="AB858" i="29"/>
  <c r="AA858" i="29"/>
  <c r="Z858" i="29"/>
  <c r="Y858" i="29"/>
  <c r="X858" i="29"/>
  <c r="AH874" i="29"/>
  <c r="AG874" i="29"/>
  <c r="AF874" i="29"/>
  <c r="AE874" i="29"/>
  <c r="AD874" i="29"/>
  <c r="AC874" i="29"/>
  <c r="AH873" i="29"/>
  <c r="AG873" i="29"/>
  <c r="AF873" i="29"/>
  <c r="AE873" i="29"/>
  <c r="AD873" i="29"/>
  <c r="AC873" i="29"/>
  <c r="AH872" i="29"/>
  <c r="AG872" i="29"/>
  <c r="AF872" i="29"/>
  <c r="AE872" i="29"/>
  <c r="AD872" i="29"/>
  <c r="AC872" i="29"/>
  <c r="AH871" i="29"/>
  <c r="AG871" i="29"/>
  <c r="AF871" i="29"/>
  <c r="AE871" i="29"/>
  <c r="AD871" i="29"/>
  <c r="AC871" i="29"/>
  <c r="AH870" i="29"/>
  <c r="AG870" i="29"/>
  <c r="AF870" i="29"/>
  <c r="AE870" i="29"/>
  <c r="AD870" i="29"/>
  <c r="AC870" i="29"/>
  <c r="AH882" i="29"/>
  <c r="AG882" i="29"/>
  <c r="AF882" i="29"/>
  <c r="AE882" i="29"/>
  <c r="AD882" i="29"/>
  <c r="AC882" i="29"/>
  <c r="AB882" i="29"/>
  <c r="AA882" i="29"/>
  <c r="Z882" i="29"/>
  <c r="Y882" i="29"/>
  <c r="X882" i="29"/>
  <c r="AH881" i="29"/>
  <c r="AG881" i="29"/>
  <c r="AF881" i="29"/>
  <c r="AE881" i="29"/>
  <c r="AD881" i="29"/>
  <c r="AC881" i="29"/>
  <c r="AB881" i="29"/>
  <c r="AA881" i="29"/>
  <c r="Z881" i="29"/>
  <c r="Y881" i="29"/>
  <c r="X881" i="29"/>
  <c r="AH880" i="29"/>
  <c r="AG880" i="29"/>
  <c r="AF880" i="29"/>
  <c r="AE880" i="29"/>
  <c r="AD880" i="29"/>
  <c r="AC880" i="29"/>
  <c r="AB880" i="29"/>
  <c r="AA880" i="29"/>
  <c r="Z880" i="29"/>
  <c r="Y880" i="29"/>
  <c r="X880" i="29"/>
  <c r="AH879" i="29"/>
  <c r="AG879" i="29"/>
  <c r="AF879" i="29"/>
  <c r="AE879" i="29"/>
  <c r="AD879" i="29"/>
  <c r="AC879" i="29"/>
  <c r="AB879" i="29"/>
  <c r="AA879" i="29"/>
  <c r="Z879" i="29"/>
  <c r="Y879" i="29"/>
  <c r="X879" i="29"/>
  <c r="AH878" i="29"/>
  <c r="AG878" i="29"/>
  <c r="AF878" i="29"/>
  <c r="AE878" i="29"/>
  <c r="AD878" i="29"/>
  <c r="AC878" i="29"/>
  <c r="AB878" i="29"/>
  <c r="AA878" i="29"/>
  <c r="Z878" i="29"/>
  <c r="Y878" i="29"/>
  <c r="X878" i="29"/>
  <c r="AH877" i="29"/>
  <c r="AG877" i="29"/>
  <c r="AF877" i="29"/>
  <c r="AE877" i="29"/>
  <c r="AD877" i="29"/>
  <c r="AC877" i="29"/>
  <c r="AB877" i="29"/>
  <c r="AA877" i="29"/>
  <c r="Z877" i="29"/>
  <c r="Y877" i="29"/>
  <c r="X877" i="29"/>
  <c r="AH876" i="29"/>
  <c r="AG876" i="29"/>
  <c r="AF876" i="29"/>
  <c r="AE876" i="29"/>
  <c r="AD876" i="29"/>
  <c r="AC876" i="29"/>
  <c r="AB876" i="29"/>
  <c r="AA876" i="29"/>
  <c r="Z876" i="29"/>
  <c r="Y876" i="29"/>
  <c r="X876" i="29"/>
  <c r="AH875" i="29"/>
  <c r="AG875" i="29"/>
  <c r="AF875" i="29"/>
  <c r="AE875" i="29"/>
  <c r="AD875" i="29"/>
  <c r="AC875" i="29"/>
  <c r="AB875" i="29"/>
  <c r="AA875" i="29"/>
  <c r="Z875" i="29"/>
  <c r="Y875" i="29"/>
  <c r="X875" i="29"/>
  <c r="AH891" i="29"/>
  <c r="AG891" i="29"/>
  <c r="AF891" i="29"/>
  <c r="AE891" i="29"/>
  <c r="AD891" i="29"/>
  <c r="AC891" i="29"/>
  <c r="AH890" i="29"/>
  <c r="AG890" i="29"/>
  <c r="AF890" i="29"/>
  <c r="AE890" i="29"/>
  <c r="AD890" i="29"/>
  <c r="AC890" i="29"/>
  <c r="AH889" i="29"/>
  <c r="AG889" i="29"/>
  <c r="AF889" i="29"/>
  <c r="AE889" i="29"/>
  <c r="AD889" i="29"/>
  <c r="AC889" i="29"/>
  <c r="AH888" i="29"/>
  <c r="AG888" i="29"/>
  <c r="AF888" i="29"/>
  <c r="AE888" i="29"/>
  <c r="AD888" i="29"/>
  <c r="AC888" i="29"/>
  <c r="AH887" i="29"/>
  <c r="AG887" i="29"/>
  <c r="AF887" i="29"/>
  <c r="AE887" i="29"/>
  <c r="AD887" i="29"/>
  <c r="AC887" i="29"/>
  <c r="AH895" i="29"/>
  <c r="AG895" i="29"/>
  <c r="AF895" i="29"/>
  <c r="AE895" i="29"/>
  <c r="AD895" i="29"/>
  <c r="AC895" i="29"/>
  <c r="AB895" i="29"/>
  <c r="AA895" i="29"/>
  <c r="Z895" i="29"/>
  <c r="AH894" i="29"/>
  <c r="AG894" i="29"/>
  <c r="AF894" i="29"/>
  <c r="AE894" i="29"/>
  <c r="AD894" i="29"/>
  <c r="AC894" i="29"/>
  <c r="AB894" i="29"/>
  <c r="AA894" i="29"/>
  <c r="Z894" i="29"/>
  <c r="AH893" i="29"/>
  <c r="AG893" i="29"/>
  <c r="AF893" i="29"/>
  <c r="AE893" i="29"/>
  <c r="AD893" i="29"/>
  <c r="AC893" i="29"/>
  <c r="AB893" i="29"/>
  <c r="AA893" i="29"/>
  <c r="Z893" i="29"/>
  <c r="AH892" i="29"/>
  <c r="AG892" i="29"/>
  <c r="AF892" i="29"/>
  <c r="AE892" i="29"/>
  <c r="AD892" i="29"/>
  <c r="AC892" i="29"/>
  <c r="AB892" i="29"/>
  <c r="AA892" i="29"/>
  <c r="Z892" i="29"/>
  <c r="AH899" i="29"/>
  <c r="AG899" i="29"/>
  <c r="AF899" i="29"/>
  <c r="AE899" i="29"/>
  <c r="AD899" i="29"/>
  <c r="AC899" i="29"/>
  <c r="AB899" i="29"/>
  <c r="AA899" i="29"/>
  <c r="Z899" i="29"/>
  <c r="Y899" i="29"/>
  <c r="X899" i="29"/>
  <c r="W899" i="29"/>
  <c r="V899" i="29"/>
  <c r="U899" i="29"/>
  <c r="T899" i="29"/>
  <c r="S899" i="29"/>
  <c r="AH898" i="29"/>
  <c r="AG898" i="29"/>
  <c r="AF898" i="29"/>
  <c r="AE898" i="29"/>
  <c r="AD898" i="29"/>
  <c r="AC898" i="29"/>
  <c r="AB898" i="29"/>
  <c r="AA898" i="29"/>
  <c r="Z898" i="29"/>
  <c r="Y898" i="29"/>
  <c r="X898" i="29"/>
  <c r="W898" i="29"/>
  <c r="V898" i="29"/>
  <c r="U898" i="29"/>
  <c r="T898" i="29"/>
  <c r="S898" i="29"/>
  <c r="AH897" i="29"/>
  <c r="AG897" i="29"/>
  <c r="AF897" i="29"/>
  <c r="AE897" i="29"/>
  <c r="AD897" i="29"/>
  <c r="AC897" i="29"/>
  <c r="AB897" i="29"/>
  <c r="AA897" i="29"/>
  <c r="Z897" i="29"/>
  <c r="Y897" i="29"/>
  <c r="X897" i="29"/>
  <c r="W897" i="29"/>
  <c r="V897" i="29"/>
  <c r="U897" i="29"/>
  <c r="T897" i="29"/>
  <c r="S897" i="29"/>
  <c r="AH896" i="29"/>
  <c r="AG896" i="29"/>
  <c r="AF896" i="29"/>
  <c r="AE896" i="29"/>
  <c r="AD896" i="29"/>
  <c r="AC896" i="29"/>
  <c r="AB896" i="29"/>
  <c r="AA896" i="29"/>
  <c r="Z896" i="29"/>
  <c r="Y896" i="29"/>
  <c r="X896" i="29"/>
  <c r="W896" i="29"/>
  <c r="V896" i="29"/>
  <c r="U896" i="29"/>
  <c r="T896" i="29"/>
  <c r="S896" i="29"/>
  <c r="AH908" i="29"/>
  <c r="AG908" i="29"/>
  <c r="AF908" i="29"/>
  <c r="AE908" i="29"/>
  <c r="AD908" i="29"/>
  <c r="AC908" i="29"/>
  <c r="AH907" i="29"/>
  <c r="AG907" i="29"/>
  <c r="AF907" i="29"/>
  <c r="AE907" i="29"/>
  <c r="AD907" i="29"/>
  <c r="AC907" i="29"/>
  <c r="AH906" i="29"/>
  <c r="AG906" i="29"/>
  <c r="AF906" i="29"/>
  <c r="AE906" i="29"/>
  <c r="AD906" i="29"/>
  <c r="AC906" i="29"/>
  <c r="AH905" i="29"/>
  <c r="AG905" i="29"/>
  <c r="AF905" i="29"/>
  <c r="AE905" i="29"/>
  <c r="AD905" i="29"/>
  <c r="AC905" i="29"/>
  <c r="AH904" i="29"/>
  <c r="AG904" i="29"/>
  <c r="AF904" i="29"/>
  <c r="AE904" i="29"/>
  <c r="AD904" i="29"/>
  <c r="AC904" i="29"/>
  <c r="AH912" i="29"/>
  <c r="AG912" i="29"/>
  <c r="AF912" i="29"/>
  <c r="AE912" i="29"/>
  <c r="AD912" i="29"/>
  <c r="AC912" i="29"/>
  <c r="AB912" i="29"/>
  <c r="AA912" i="29"/>
  <c r="Z912" i="29"/>
  <c r="AH911" i="29"/>
  <c r="AG911" i="29"/>
  <c r="AF911" i="29"/>
  <c r="AE911" i="29"/>
  <c r="AD911" i="29"/>
  <c r="AC911" i="29"/>
  <c r="AB911" i="29"/>
  <c r="AA911" i="29"/>
  <c r="Z911" i="29"/>
  <c r="AH910" i="29"/>
  <c r="AG910" i="29"/>
  <c r="AF910" i="29"/>
  <c r="AE910" i="29"/>
  <c r="AD910" i="29"/>
  <c r="AC910" i="29"/>
  <c r="AB910" i="29"/>
  <c r="AA910" i="29"/>
  <c r="Z910" i="29"/>
  <c r="AH909" i="29"/>
  <c r="AG909" i="29"/>
  <c r="AF909" i="29"/>
  <c r="AE909" i="29"/>
  <c r="AD909" i="29"/>
  <c r="AC909" i="29"/>
  <c r="AB909" i="29"/>
  <c r="AA909" i="29"/>
  <c r="Z909" i="29"/>
  <c r="AH916" i="29"/>
  <c r="AG916" i="29"/>
  <c r="AF916" i="29"/>
  <c r="AE916" i="29"/>
  <c r="AD916" i="29"/>
  <c r="AC916" i="29"/>
  <c r="AB916" i="29"/>
  <c r="AA916" i="29"/>
  <c r="Z916" i="29"/>
  <c r="Y916" i="29"/>
  <c r="X916" i="29"/>
  <c r="W916" i="29"/>
  <c r="V916" i="29"/>
  <c r="U916" i="29"/>
  <c r="T916" i="29"/>
  <c r="S916" i="29"/>
  <c r="AH915" i="29"/>
  <c r="AG915" i="29"/>
  <c r="AF915" i="29"/>
  <c r="AE915" i="29"/>
  <c r="AD915" i="29"/>
  <c r="AC915" i="29"/>
  <c r="AB915" i="29"/>
  <c r="AA915" i="29"/>
  <c r="Z915" i="29"/>
  <c r="Y915" i="29"/>
  <c r="X915" i="29"/>
  <c r="W915" i="29"/>
  <c r="V915" i="29"/>
  <c r="U915" i="29"/>
  <c r="T915" i="29"/>
  <c r="S915" i="29"/>
  <c r="AH914" i="29"/>
  <c r="AG914" i="29"/>
  <c r="AF914" i="29"/>
  <c r="AE914" i="29"/>
  <c r="AD914" i="29"/>
  <c r="AC914" i="29"/>
  <c r="AB914" i="29"/>
  <c r="AA914" i="29"/>
  <c r="Z914" i="29"/>
  <c r="Y914" i="29"/>
  <c r="X914" i="29"/>
  <c r="W914" i="29"/>
  <c r="V914" i="29"/>
  <c r="U914" i="29"/>
  <c r="T914" i="29"/>
  <c r="S914" i="29"/>
  <c r="AH913" i="29"/>
  <c r="AG913" i="29"/>
  <c r="AF913" i="29"/>
  <c r="AE913" i="29"/>
  <c r="AD913" i="29"/>
  <c r="AC913" i="29"/>
  <c r="AB913" i="29"/>
  <c r="AA913" i="29"/>
  <c r="Z913" i="29"/>
  <c r="Y913" i="29"/>
  <c r="X913" i="29"/>
  <c r="W913" i="29"/>
  <c r="V913" i="29"/>
  <c r="U913" i="29"/>
  <c r="T913" i="29"/>
  <c r="S913" i="29"/>
  <c r="AH925" i="29"/>
  <c r="AG925" i="29"/>
  <c r="AF925" i="29"/>
  <c r="AE925" i="29"/>
  <c r="AD925" i="29"/>
  <c r="AC925" i="29"/>
  <c r="AH924" i="29"/>
  <c r="AG924" i="29"/>
  <c r="AF924" i="29"/>
  <c r="AE924" i="29"/>
  <c r="AD924" i="29"/>
  <c r="AC924" i="29"/>
  <c r="AH923" i="29"/>
  <c r="AG923" i="29"/>
  <c r="AF923" i="29"/>
  <c r="AE923" i="29"/>
  <c r="AD923" i="29"/>
  <c r="AC923" i="29"/>
  <c r="AH922" i="29"/>
  <c r="AG922" i="29"/>
  <c r="AF922" i="29"/>
  <c r="AE922" i="29"/>
  <c r="AD922" i="29"/>
  <c r="AC922" i="29"/>
  <c r="AH921" i="29"/>
  <c r="AG921" i="29"/>
  <c r="AF921" i="29"/>
  <c r="AE921" i="29"/>
  <c r="AD921" i="29"/>
  <c r="AC921" i="29"/>
  <c r="AH929" i="29"/>
  <c r="AG929" i="29"/>
  <c r="AF929" i="29"/>
  <c r="AE929" i="29"/>
  <c r="AD929" i="29"/>
  <c r="AC929" i="29"/>
  <c r="AB929" i="29"/>
  <c r="AA929" i="29"/>
  <c r="Z929" i="29"/>
  <c r="AH928" i="29"/>
  <c r="AG928" i="29"/>
  <c r="AF928" i="29"/>
  <c r="AE928" i="29"/>
  <c r="AD928" i="29"/>
  <c r="AC928" i="29"/>
  <c r="AB928" i="29"/>
  <c r="AA928" i="29"/>
  <c r="Z928" i="29"/>
  <c r="AH927" i="29"/>
  <c r="AG927" i="29"/>
  <c r="AF927" i="29"/>
  <c r="AE927" i="29"/>
  <c r="AD927" i="29"/>
  <c r="AC927" i="29"/>
  <c r="AB927" i="29"/>
  <c r="AA927" i="29"/>
  <c r="Z927" i="29"/>
  <c r="AH926" i="29"/>
  <c r="AG926" i="29"/>
  <c r="AF926" i="29"/>
  <c r="AE926" i="29"/>
  <c r="AD926" i="29"/>
  <c r="AC926" i="29"/>
  <c r="AB926" i="29"/>
  <c r="AA926" i="29"/>
  <c r="Z926" i="29"/>
  <c r="AH933" i="29"/>
  <c r="AG933" i="29"/>
  <c r="AF933" i="29"/>
  <c r="AE933" i="29"/>
  <c r="AD933" i="29"/>
  <c r="AC933" i="29"/>
  <c r="AB933" i="29"/>
  <c r="AA933" i="29"/>
  <c r="Z933" i="29"/>
  <c r="Y933" i="29"/>
  <c r="X933" i="29"/>
  <c r="W933" i="29"/>
  <c r="V933" i="29"/>
  <c r="U933" i="29"/>
  <c r="T933" i="29"/>
  <c r="S933" i="29"/>
  <c r="AH932" i="29"/>
  <c r="AG932" i="29"/>
  <c r="AF932" i="29"/>
  <c r="AE932" i="29"/>
  <c r="AD932" i="29"/>
  <c r="AC932" i="29"/>
  <c r="AB932" i="29"/>
  <c r="AA932" i="29"/>
  <c r="Z932" i="29"/>
  <c r="Y932" i="29"/>
  <c r="X932" i="29"/>
  <c r="W932" i="29"/>
  <c r="V932" i="29"/>
  <c r="U932" i="29"/>
  <c r="T932" i="29"/>
  <c r="S932" i="29"/>
  <c r="AH931" i="29"/>
  <c r="AG931" i="29"/>
  <c r="AF931" i="29"/>
  <c r="AE931" i="29"/>
  <c r="AD931" i="29"/>
  <c r="AC931" i="29"/>
  <c r="AB931" i="29"/>
  <c r="AA931" i="29"/>
  <c r="Z931" i="29"/>
  <c r="Y931" i="29"/>
  <c r="X931" i="29"/>
  <c r="W931" i="29"/>
  <c r="V931" i="29"/>
  <c r="U931" i="29"/>
  <c r="T931" i="29"/>
  <c r="S931" i="29"/>
  <c r="AH930" i="29"/>
  <c r="AG930" i="29"/>
  <c r="AF930" i="29"/>
  <c r="AE930" i="29"/>
  <c r="AD930" i="29"/>
  <c r="AC930" i="29"/>
  <c r="AB930" i="29"/>
  <c r="AA930" i="29"/>
  <c r="Z930" i="29"/>
  <c r="Y930" i="29"/>
  <c r="X930" i="29"/>
  <c r="W930" i="29"/>
  <c r="V930" i="29"/>
  <c r="U930" i="29"/>
  <c r="T930" i="29"/>
  <c r="S930" i="29"/>
  <c r="AH942" i="29"/>
  <c r="AG942" i="29"/>
  <c r="AF942" i="29"/>
  <c r="AE942" i="29"/>
  <c r="AD942" i="29"/>
  <c r="AC942" i="29"/>
  <c r="AH941" i="29"/>
  <c r="AG941" i="29"/>
  <c r="AF941" i="29"/>
  <c r="AE941" i="29"/>
  <c r="AD941" i="29"/>
  <c r="AC941" i="29"/>
  <c r="AH940" i="29"/>
  <c r="AG940" i="29"/>
  <c r="AF940" i="29"/>
  <c r="AE940" i="29"/>
  <c r="AD940" i="29"/>
  <c r="AC940" i="29"/>
  <c r="AH939" i="29"/>
  <c r="AG939" i="29"/>
  <c r="AF939" i="29"/>
  <c r="AE939" i="29"/>
  <c r="AD939" i="29"/>
  <c r="AC939" i="29"/>
  <c r="AH938" i="29"/>
  <c r="AG938" i="29"/>
  <c r="AF938" i="29"/>
  <c r="AE938" i="29"/>
  <c r="AD938" i="29"/>
  <c r="AC938" i="29"/>
  <c r="AH946" i="29"/>
  <c r="AG946" i="29"/>
  <c r="AF946" i="29"/>
  <c r="AE946" i="29"/>
  <c r="AD946" i="29"/>
  <c r="AC946" i="29"/>
  <c r="AB946" i="29"/>
  <c r="AA946" i="29"/>
  <c r="Z946" i="29"/>
  <c r="AH945" i="29"/>
  <c r="AG945" i="29"/>
  <c r="AF945" i="29"/>
  <c r="AE945" i="29"/>
  <c r="AD945" i="29"/>
  <c r="AC945" i="29"/>
  <c r="AB945" i="29"/>
  <c r="AA945" i="29"/>
  <c r="Z945" i="29"/>
  <c r="AH944" i="29"/>
  <c r="AG944" i="29"/>
  <c r="AF944" i="29"/>
  <c r="AE944" i="29"/>
  <c r="AD944" i="29"/>
  <c r="AC944" i="29"/>
  <c r="AB944" i="29"/>
  <c r="AA944" i="29"/>
  <c r="Z944" i="29"/>
  <c r="AH943" i="29"/>
  <c r="AG943" i="29"/>
  <c r="AF943" i="29"/>
  <c r="AE943" i="29"/>
  <c r="AD943" i="29"/>
  <c r="AC943" i="29"/>
  <c r="AB943" i="29"/>
  <c r="AA943" i="29"/>
  <c r="Z943" i="29"/>
  <c r="AH950" i="29"/>
  <c r="AG950" i="29"/>
  <c r="AF950" i="29"/>
  <c r="AE950" i="29"/>
  <c r="AD950" i="29"/>
  <c r="AC950" i="29"/>
  <c r="AB950" i="29"/>
  <c r="AA950" i="29"/>
  <c r="Z950" i="29"/>
  <c r="Y950" i="29"/>
  <c r="X950" i="29"/>
  <c r="W950" i="29"/>
  <c r="V950" i="29"/>
  <c r="U950" i="29"/>
  <c r="T950" i="29"/>
  <c r="S950" i="29"/>
  <c r="AH949" i="29"/>
  <c r="AG949" i="29"/>
  <c r="AF949" i="29"/>
  <c r="AE949" i="29"/>
  <c r="AD949" i="29"/>
  <c r="AC949" i="29"/>
  <c r="AB949" i="29"/>
  <c r="AA949" i="29"/>
  <c r="Z949" i="29"/>
  <c r="Y949" i="29"/>
  <c r="X949" i="29"/>
  <c r="W949" i="29"/>
  <c r="V949" i="29"/>
  <c r="U949" i="29"/>
  <c r="T949" i="29"/>
  <c r="S949" i="29"/>
  <c r="AH948" i="29"/>
  <c r="AG948" i="29"/>
  <c r="AF948" i="29"/>
  <c r="AE948" i="29"/>
  <c r="AD948" i="29"/>
  <c r="AC948" i="29"/>
  <c r="AB948" i="29"/>
  <c r="AA948" i="29"/>
  <c r="Z948" i="29"/>
  <c r="Y948" i="29"/>
  <c r="X948" i="29"/>
  <c r="W948" i="29"/>
  <c r="V948" i="29"/>
  <c r="U948" i="29"/>
  <c r="T948" i="29"/>
  <c r="S948" i="29"/>
  <c r="AH947" i="29"/>
  <c r="AG947" i="29"/>
  <c r="AF947" i="29"/>
  <c r="AE947" i="29"/>
  <c r="AD947" i="29"/>
  <c r="AC947" i="29"/>
  <c r="AB947" i="29"/>
  <c r="AA947" i="29"/>
  <c r="Z947" i="29"/>
  <c r="Y947" i="29"/>
  <c r="X947" i="29"/>
  <c r="W947" i="29"/>
  <c r="V947" i="29"/>
  <c r="U947" i="29"/>
  <c r="T947" i="29"/>
  <c r="S947" i="29"/>
  <c r="AH959" i="29"/>
  <c r="AG959" i="29"/>
  <c r="AF959" i="29"/>
  <c r="AE959" i="29"/>
  <c r="AD959" i="29"/>
  <c r="AC959" i="29"/>
  <c r="AH958" i="29"/>
  <c r="AG958" i="29"/>
  <c r="AF958" i="29"/>
  <c r="AE958" i="29"/>
  <c r="AD958" i="29"/>
  <c r="AC958" i="29"/>
  <c r="AH957" i="29"/>
  <c r="AG957" i="29"/>
  <c r="AF957" i="29"/>
  <c r="AE957" i="29"/>
  <c r="AD957" i="29"/>
  <c r="AC957" i="29"/>
  <c r="AH956" i="29"/>
  <c r="AG956" i="29"/>
  <c r="AF956" i="29"/>
  <c r="AE956" i="29"/>
  <c r="AD956" i="29"/>
  <c r="AC956" i="29"/>
  <c r="AH955" i="29"/>
  <c r="AG955" i="29"/>
  <c r="AF955" i="29"/>
  <c r="AE955" i="29"/>
  <c r="AD955" i="29"/>
  <c r="AC955" i="29"/>
  <c r="AH964" i="29"/>
  <c r="AG964" i="29"/>
  <c r="AF964" i="29"/>
  <c r="AE964" i="29"/>
  <c r="AD964" i="29"/>
  <c r="AC964" i="29"/>
  <c r="AB964" i="29"/>
  <c r="AA964" i="29"/>
  <c r="Z964" i="29"/>
  <c r="AH963" i="29"/>
  <c r="AG963" i="29"/>
  <c r="AF963" i="29"/>
  <c r="AE963" i="29"/>
  <c r="AD963" i="29"/>
  <c r="AC963" i="29"/>
  <c r="AB963" i="29"/>
  <c r="AA963" i="29"/>
  <c r="Z963" i="29"/>
  <c r="AH962" i="29"/>
  <c r="AG962" i="29"/>
  <c r="AF962" i="29"/>
  <c r="AE962" i="29"/>
  <c r="AD962" i="29"/>
  <c r="AC962" i="29"/>
  <c r="AB962" i="29"/>
  <c r="AA962" i="29"/>
  <c r="Z962" i="29"/>
  <c r="AH961" i="29"/>
  <c r="AG961" i="29"/>
  <c r="AF961" i="29"/>
  <c r="AE961" i="29"/>
  <c r="AD961" i="29"/>
  <c r="AC961" i="29"/>
  <c r="AB961" i="29"/>
  <c r="AA961" i="29"/>
  <c r="Z961" i="29"/>
  <c r="AH960" i="29"/>
  <c r="AG960" i="29"/>
  <c r="AF960" i="29"/>
  <c r="AE960" i="29"/>
  <c r="AD960" i="29"/>
  <c r="AC960" i="29"/>
  <c r="AB960" i="29"/>
  <c r="AA960" i="29"/>
  <c r="Z960" i="29"/>
  <c r="AH967" i="29"/>
  <c r="AG967" i="29"/>
  <c r="AF967" i="29"/>
  <c r="AE967" i="29"/>
  <c r="AH966" i="29"/>
  <c r="AG966" i="29"/>
  <c r="AF966" i="29"/>
  <c r="AE966" i="29"/>
  <c r="AD966" i="29"/>
  <c r="AC966" i="29"/>
  <c r="AB966" i="29"/>
  <c r="AA966" i="29"/>
  <c r="Z966" i="29"/>
  <c r="Y966" i="29"/>
  <c r="X966" i="29"/>
  <c r="AH965" i="29"/>
  <c r="AG965" i="29"/>
  <c r="AF965" i="29"/>
  <c r="AE965" i="29"/>
  <c r="AD965" i="29"/>
  <c r="AC965" i="29"/>
  <c r="AB965" i="29"/>
  <c r="AA965" i="29"/>
  <c r="Z965" i="29"/>
  <c r="Y965" i="29"/>
  <c r="X965" i="29"/>
  <c r="Y964" i="29"/>
  <c r="X964" i="29"/>
  <c r="AH976" i="29"/>
  <c r="AG976" i="29"/>
  <c r="AF976" i="29"/>
  <c r="AE976" i="29"/>
  <c r="AD976" i="29"/>
  <c r="AC976" i="29"/>
  <c r="AH975" i="29"/>
  <c r="AG975" i="29"/>
  <c r="AF975" i="29"/>
  <c r="AE975" i="29"/>
  <c r="AD975" i="29"/>
  <c r="AC975" i="29"/>
  <c r="AH974" i="29"/>
  <c r="AG974" i="29"/>
  <c r="AF974" i="29"/>
  <c r="AE974" i="29"/>
  <c r="AD974" i="29"/>
  <c r="AC974" i="29"/>
  <c r="AH973" i="29"/>
  <c r="AG973" i="29"/>
  <c r="AF973" i="29"/>
  <c r="AE973" i="29"/>
  <c r="AD973" i="29"/>
  <c r="AC973" i="29"/>
  <c r="AH972" i="29"/>
  <c r="AG972" i="29"/>
  <c r="AF972" i="29"/>
  <c r="AE972" i="29"/>
  <c r="AD972" i="29"/>
  <c r="AC972" i="29"/>
  <c r="AH980" i="29"/>
  <c r="AG980" i="29"/>
  <c r="AF980" i="29"/>
  <c r="AE980" i="29"/>
  <c r="AD980" i="29"/>
  <c r="AC980" i="29"/>
  <c r="AB980" i="29"/>
  <c r="AA980" i="29"/>
  <c r="Z980" i="29"/>
  <c r="AH979" i="29"/>
  <c r="AG979" i="29"/>
  <c r="AF979" i="29"/>
  <c r="AE979" i="29"/>
  <c r="AD979" i="29"/>
  <c r="AC979" i="29"/>
  <c r="AB979" i="29"/>
  <c r="AA979" i="29"/>
  <c r="Z979" i="29"/>
  <c r="AH978" i="29"/>
  <c r="AG978" i="29"/>
  <c r="AF978" i="29"/>
  <c r="AE978" i="29"/>
  <c r="AD978" i="29"/>
  <c r="AC978" i="29"/>
  <c r="AB978" i="29"/>
  <c r="AA978" i="29"/>
  <c r="Z978" i="29"/>
  <c r="AH977" i="29"/>
  <c r="AG977" i="29"/>
  <c r="AF977" i="29"/>
  <c r="AE977" i="29"/>
  <c r="AD977" i="29"/>
  <c r="AC977" i="29"/>
  <c r="AB977" i="29"/>
  <c r="AA977" i="29"/>
  <c r="Z977" i="29"/>
  <c r="AH984" i="29"/>
  <c r="AG984" i="29"/>
  <c r="AF984" i="29"/>
  <c r="AE984" i="29"/>
  <c r="AD984" i="29"/>
  <c r="AC984" i="29"/>
  <c r="AB984" i="29"/>
  <c r="AA984" i="29"/>
  <c r="Z984" i="29"/>
  <c r="Y984" i="29"/>
  <c r="X984" i="29"/>
  <c r="W984" i="29"/>
  <c r="V984" i="29"/>
  <c r="U984" i="29"/>
  <c r="T984" i="29"/>
  <c r="S984" i="29"/>
  <c r="AH983" i="29"/>
  <c r="AG983" i="29"/>
  <c r="AF983" i="29"/>
  <c r="AE983" i="29"/>
  <c r="AD983" i="29"/>
  <c r="AC983" i="29"/>
  <c r="AB983" i="29"/>
  <c r="AA983" i="29"/>
  <c r="Z983" i="29"/>
  <c r="Y983" i="29"/>
  <c r="X983" i="29"/>
  <c r="W983" i="29"/>
  <c r="V983" i="29"/>
  <c r="U983" i="29"/>
  <c r="T983" i="29"/>
  <c r="S983" i="29"/>
  <c r="AH982" i="29"/>
  <c r="AG982" i="29"/>
  <c r="AF982" i="29"/>
  <c r="AE982" i="29"/>
  <c r="AD982" i="29"/>
  <c r="AC982" i="29"/>
  <c r="AB982" i="29"/>
  <c r="AA982" i="29"/>
  <c r="Z982" i="29"/>
  <c r="Y982" i="29"/>
  <c r="X982" i="29"/>
  <c r="W982" i="29"/>
  <c r="V982" i="29"/>
  <c r="U982" i="29"/>
  <c r="T982" i="29"/>
  <c r="S982" i="29"/>
  <c r="AH981" i="29"/>
  <c r="AG981" i="29"/>
  <c r="AF981" i="29"/>
  <c r="AE981" i="29"/>
  <c r="AD981" i="29"/>
  <c r="AC981" i="29"/>
  <c r="AB981" i="29"/>
  <c r="AA981" i="29"/>
  <c r="Z981" i="29"/>
  <c r="Y981" i="29"/>
  <c r="X981" i="29"/>
  <c r="W981" i="29"/>
  <c r="V981" i="29"/>
  <c r="U981" i="29"/>
  <c r="T981" i="29"/>
  <c r="S981" i="29"/>
  <c r="AH993" i="29"/>
  <c r="AG993" i="29"/>
  <c r="AF993" i="29"/>
  <c r="AE993" i="29"/>
  <c r="AD993" i="29"/>
  <c r="AC993" i="29"/>
  <c r="AH992" i="29"/>
  <c r="AG992" i="29"/>
  <c r="AF992" i="29"/>
  <c r="AE992" i="29"/>
  <c r="AD992" i="29"/>
  <c r="AC992" i="29"/>
  <c r="AH991" i="29"/>
  <c r="AG991" i="29"/>
  <c r="AF991" i="29"/>
  <c r="AE991" i="29"/>
  <c r="AD991" i="29"/>
  <c r="AC991" i="29"/>
  <c r="AH990" i="29"/>
  <c r="AG990" i="29"/>
  <c r="AF990" i="29"/>
  <c r="AE990" i="29"/>
  <c r="AD990" i="29"/>
  <c r="AC990" i="29"/>
  <c r="AH989" i="29"/>
  <c r="AG989" i="29"/>
  <c r="AF989" i="29"/>
  <c r="AE989" i="29"/>
  <c r="AD989" i="29"/>
  <c r="AC989" i="29"/>
  <c r="AH997" i="29"/>
  <c r="AG997" i="29"/>
  <c r="AF997" i="29"/>
  <c r="AE997" i="29"/>
  <c r="AD997" i="29"/>
  <c r="AC997" i="29"/>
  <c r="AB997" i="29"/>
  <c r="AA997" i="29"/>
  <c r="Z997" i="29"/>
  <c r="AH996" i="29"/>
  <c r="AG996" i="29"/>
  <c r="AF996" i="29"/>
  <c r="AE996" i="29"/>
  <c r="AD996" i="29"/>
  <c r="AC996" i="29"/>
  <c r="AB996" i="29"/>
  <c r="AA996" i="29"/>
  <c r="Z996" i="29"/>
  <c r="AH995" i="29"/>
  <c r="AG995" i="29"/>
  <c r="AF995" i="29"/>
  <c r="AE995" i="29"/>
  <c r="AD995" i="29"/>
  <c r="AC995" i="29"/>
  <c r="AB995" i="29"/>
  <c r="AA995" i="29"/>
  <c r="Z995" i="29"/>
  <c r="AH994" i="29"/>
  <c r="AG994" i="29"/>
  <c r="AF994" i="29"/>
  <c r="AE994" i="29"/>
  <c r="AD994" i="29"/>
  <c r="AC994" i="29"/>
  <c r="AB994" i="29"/>
  <c r="AA994" i="29"/>
  <c r="Z994" i="29"/>
  <c r="AH1001" i="29"/>
  <c r="AG1001" i="29"/>
  <c r="AF1001" i="29"/>
  <c r="AE1001" i="29"/>
  <c r="AD1001" i="29"/>
  <c r="AC1001" i="29"/>
  <c r="AB1001" i="29"/>
  <c r="AA1001" i="29"/>
  <c r="Z1001" i="29"/>
  <c r="Y1001" i="29"/>
  <c r="X1001" i="29"/>
  <c r="W1001" i="29"/>
  <c r="V1001" i="29"/>
  <c r="U1001" i="29"/>
  <c r="T1001" i="29"/>
  <c r="S1001" i="29"/>
  <c r="AH1000" i="29"/>
  <c r="AG1000" i="29"/>
  <c r="AF1000" i="29"/>
  <c r="AE1000" i="29"/>
  <c r="AD1000" i="29"/>
  <c r="AC1000" i="29"/>
  <c r="AB1000" i="29"/>
  <c r="AA1000" i="29"/>
  <c r="Z1000" i="29"/>
  <c r="Y1000" i="29"/>
  <c r="X1000" i="29"/>
  <c r="W1000" i="29"/>
  <c r="V1000" i="29"/>
  <c r="U1000" i="29"/>
  <c r="T1000" i="29"/>
  <c r="S1000" i="29"/>
  <c r="AH999" i="29"/>
  <c r="AG999" i="29"/>
  <c r="AF999" i="29"/>
  <c r="AE999" i="29"/>
  <c r="AD999" i="29"/>
  <c r="AC999" i="29"/>
  <c r="AB999" i="29"/>
  <c r="AA999" i="29"/>
  <c r="Z999" i="29"/>
  <c r="Y999" i="29"/>
  <c r="X999" i="29"/>
  <c r="W999" i="29"/>
  <c r="V999" i="29"/>
  <c r="U999" i="29"/>
  <c r="T999" i="29"/>
  <c r="S999" i="29"/>
  <c r="AH998" i="29"/>
  <c r="AG998" i="29"/>
  <c r="AF998" i="29"/>
  <c r="AE998" i="29"/>
  <c r="AD998" i="29"/>
  <c r="AC998" i="29"/>
  <c r="AB998" i="29"/>
  <c r="AA998" i="29"/>
  <c r="Z998" i="29"/>
  <c r="Y998" i="29"/>
  <c r="X998" i="29"/>
  <c r="W998" i="29"/>
  <c r="V998" i="29"/>
  <c r="U998" i="29"/>
  <c r="T998" i="29"/>
  <c r="S998" i="29"/>
  <c r="AH1010" i="29"/>
  <c r="AG1010" i="29"/>
  <c r="AF1010" i="29"/>
  <c r="AE1010" i="29"/>
  <c r="AD1010" i="29"/>
  <c r="AC1010" i="29"/>
  <c r="AH1009" i="29"/>
  <c r="AG1009" i="29"/>
  <c r="AF1009" i="29"/>
  <c r="AE1009" i="29"/>
  <c r="AD1009" i="29"/>
  <c r="AC1009" i="29"/>
  <c r="AH1008" i="29"/>
  <c r="AG1008" i="29"/>
  <c r="AF1008" i="29"/>
  <c r="AE1008" i="29"/>
  <c r="AD1008" i="29"/>
  <c r="AC1008" i="29"/>
  <c r="AH1007" i="29"/>
  <c r="AG1007" i="29"/>
  <c r="AF1007" i="29"/>
  <c r="AE1007" i="29"/>
  <c r="AD1007" i="29"/>
  <c r="AC1007" i="29"/>
  <c r="AH1006" i="29"/>
  <c r="AG1006" i="29"/>
  <c r="AF1006" i="29"/>
  <c r="AE1006" i="29"/>
  <c r="AD1006" i="29"/>
  <c r="AC1006" i="29"/>
  <c r="AH1014" i="29"/>
  <c r="AG1014" i="29"/>
  <c r="AF1014" i="29"/>
  <c r="AE1014" i="29"/>
  <c r="AD1014" i="29"/>
  <c r="AC1014" i="29"/>
  <c r="AB1014" i="29"/>
  <c r="AA1014" i="29"/>
  <c r="Z1014" i="29"/>
  <c r="AH1013" i="29"/>
  <c r="AG1013" i="29"/>
  <c r="AF1013" i="29"/>
  <c r="AE1013" i="29"/>
  <c r="AD1013" i="29"/>
  <c r="AC1013" i="29"/>
  <c r="AB1013" i="29"/>
  <c r="AA1013" i="29"/>
  <c r="Z1013" i="29"/>
  <c r="AH1012" i="29"/>
  <c r="AG1012" i="29"/>
  <c r="AF1012" i="29"/>
  <c r="AE1012" i="29"/>
  <c r="AD1012" i="29"/>
  <c r="AC1012" i="29"/>
  <c r="AB1012" i="29"/>
  <c r="AA1012" i="29"/>
  <c r="Z1012" i="29"/>
  <c r="AH1011" i="29"/>
  <c r="AG1011" i="29"/>
  <c r="AF1011" i="29"/>
  <c r="AE1011" i="29"/>
  <c r="AD1011" i="29"/>
  <c r="AC1011" i="29"/>
  <c r="AB1011" i="29"/>
  <c r="AA1011" i="29"/>
  <c r="Z1011" i="29"/>
  <c r="AH1018" i="29"/>
  <c r="AG1018" i="29"/>
  <c r="AF1018" i="29"/>
  <c r="AE1018" i="29"/>
  <c r="AD1018" i="29"/>
  <c r="AC1018" i="29"/>
  <c r="AB1018" i="29"/>
  <c r="AA1018" i="29"/>
  <c r="Z1018" i="29"/>
  <c r="Y1018" i="29"/>
  <c r="X1018" i="29"/>
  <c r="W1018" i="29"/>
  <c r="V1018" i="29"/>
  <c r="U1018" i="29"/>
  <c r="T1018" i="29"/>
  <c r="S1018" i="29"/>
  <c r="AH1017" i="29"/>
  <c r="AG1017" i="29"/>
  <c r="AF1017" i="29"/>
  <c r="AE1017" i="29"/>
  <c r="AD1017" i="29"/>
  <c r="AC1017" i="29"/>
  <c r="AB1017" i="29"/>
  <c r="AA1017" i="29"/>
  <c r="Z1017" i="29"/>
  <c r="Y1017" i="29"/>
  <c r="X1017" i="29"/>
  <c r="W1017" i="29"/>
  <c r="V1017" i="29"/>
  <c r="U1017" i="29"/>
  <c r="T1017" i="29"/>
  <c r="S1017" i="29"/>
  <c r="AH1016" i="29"/>
  <c r="AG1016" i="29"/>
  <c r="AF1016" i="29"/>
  <c r="AE1016" i="29"/>
  <c r="AD1016" i="29"/>
  <c r="AC1016" i="29"/>
  <c r="AB1016" i="29"/>
  <c r="AA1016" i="29"/>
  <c r="Z1016" i="29"/>
  <c r="Y1016" i="29"/>
  <c r="X1016" i="29"/>
  <c r="W1016" i="29"/>
  <c r="V1016" i="29"/>
  <c r="U1016" i="29"/>
  <c r="T1016" i="29"/>
  <c r="S1016" i="29"/>
  <c r="AH1015" i="29"/>
  <c r="AG1015" i="29"/>
  <c r="AF1015" i="29"/>
  <c r="AE1015" i="29"/>
  <c r="AD1015" i="29"/>
  <c r="AC1015" i="29"/>
  <c r="AB1015" i="29"/>
  <c r="AA1015" i="29"/>
  <c r="Z1015" i="29"/>
  <c r="Y1015" i="29"/>
  <c r="X1015" i="29"/>
  <c r="W1015" i="29"/>
  <c r="V1015" i="29"/>
  <c r="U1015" i="29"/>
  <c r="T1015" i="29"/>
  <c r="S1015" i="29"/>
  <c r="AH1027" i="29"/>
  <c r="AG1027" i="29"/>
  <c r="AF1027" i="29"/>
  <c r="AE1027" i="29"/>
  <c r="AD1027" i="29"/>
  <c r="AC1027" i="29"/>
  <c r="AH1026" i="29"/>
  <c r="AG1026" i="29"/>
  <c r="AF1026" i="29"/>
  <c r="AE1026" i="29"/>
  <c r="AD1026" i="29"/>
  <c r="AC1026" i="29"/>
  <c r="AH1025" i="29"/>
  <c r="AG1025" i="29"/>
  <c r="AF1025" i="29"/>
  <c r="AE1025" i="29"/>
  <c r="AD1025" i="29"/>
  <c r="AC1025" i="29"/>
  <c r="AH1024" i="29"/>
  <c r="AG1024" i="29"/>
  <c r="AF1024" i="29"/>
  <c r="AE1024" i="29"/>
  <c r="AD1024" i="29"/>
  <c r="AC1024" i="29"/>
  <c r="AH1023" i="29"/>
  <c r="AG1023" i="29"/>
  <c r="AF1023" i="29"/>
  <c r="AE1023" i="29"/>
  <c r="AD1023" i="29"/>
  <c r="AC1023" i="29"/>
  <c r="AH1031" i="29"/>
  <c r="AG1031" i="29"/>
  <c r="AF1031" i="29"/>
  <c r="AE1031" i="29"/>
  <c r="AD1031" i="29"/>
  <c r="AC1031" i="29"/>
  <c r="AB1031" i="29"/>
  <c r="AA1031" i="29"/>
  <c r="Z1031" i="29"/>
  <c r="AH1030" i="29"/>
  <c r="AG1030" i="29"/>
  <c r="AF1030" i="29"/>
  <c r="AE1030" i="29"/>
  <c r="AD1030" i="29"/>
  <c r="AC1030" i="29"/>
  <c r="AB1030" i="29"/>
  <c r="AA1030" i="29"/>
  <c r="Z1030" i="29"/>
  <c r="AH1029" i="29"/>
  <c r="AG1029" i="29"/>
  <c r="AF1029" i="29"/>
  <c r="AE1029" i="29"/>
  <c r="AD1029" i="29"/>
  <c r="AC1029" i="29"/>
  <c r="AB1029" i="29"/>
  <c r="AA1029" i="29"/>
  <c r="Z1029" i="29"/>
  <c r="AH1028" i="29"/>
  <c r="AG1028" i="29"/>
  <c r="AF1028" i="29"/>
  <c r="AE1028" i="29"/>
  <c r="AD1028" i="29"/>
  <c r="AC1028" i="29"/>
  <c r="AB1028" i="29"/>
  <c r="AA1028" i="29"/>
  <c r="Z1028" i="29"/>
  <c r="AH1035" i="29"/>
  <c r="AG1035" i="29"/>
  <c r="AF1035" i="29"/>
  <c r="AE1035" i="29"/>
  <c r="AD1035" i="29"/>
  <c r="AC1035" i="29"/>
  <c r="AB1035" i="29"/>
  <c r="AA1035" i="29"/>
  <c r="Z1035" i="29"/>
  <c r="Y1035" i="29"/>
  <c r="X1035" i="29"/>
  <c r="W1035" i="29"/>
  <c r="V1035" i="29"/>
  <c r="U1035" i="29"/>
  <c r="T1035" i="29"/>
  <c r="S1035" i="29"/>
  <c r="AH1034" i="29"/>
  <c r="AG1034" i="29"/>
  <c r="AF1034" i="29"/>
  <c r="AE1034" i="29"/>
  <c r="AD1034" i="29"/>
  <c r="AC1034" i="29"/>
  <c r="AB1034" i="29"/>
  <c r="AA1034" i="29"/>
  <c r="Z1034" i="29"/>
  <c r="Y1034" i="29"/>
  <c r="X1034" i="29"/>
  <c r="W1034" i="29"/>
  <c r="V1034" i="29"/>
  <c r="U1034" i="29"/>
  <c r="T1034" i="29"/>
  <c r="S1034" i="29"/>
  <c r="AH1033" i="29"/>
  <c r="AG1033" i="29"/>
  <c r="AF1033" i="29"/>
  <c r="AE1033" i="29"/>
  <c r="AD1033" i="29"/>
  <c r="AC1033" i="29"/>
  <c r="AB1033" i="29"/>
  <c r="AA1033" i="29"/>
  <c r="Z1033" i="29"/>
  <c r="Y1033" i="29"/>
  <c r="X1033" i="29"/>
  <c r="W1033" i="29"/>
  <c r="V1033" i="29"/>
  <c r="U1033" i="29"/>
  <c r="T1033" i="29"/>
  <c r="S1033" i="29"/>
  <c r="AH1032" i="29"/>
  <c r="AG1032" i="29"/>
  <c r="AF1032" i="29"/>
  <c r="AE1032" i="29"/>
  <c r="AD1032" i="29"/>
  <c r="AC1032" i="29"/>
  <c r="AB1032" i="29"/>
  <c r="AA1032" i="29"/>
  <c r="Z1032" i="29"/>
  <c r="Y1032" i="29"/>
  <c r="X1032" i="29"/>
  <c r="W1032" i="29"/>
  <c r="V1032" i="29"/>
  <c r="U1032" i="29"/>
  <c r="T1032" i="29"/>
  <c r="S1032" i="29"/>
  <c r="AH1044" i="29"/>
  <c r="AG1044" i="29"/>
  <c r="AF1044" i="29"/>
  <c r="AE1044" i="29"/>
  <c r="AD1044" i="29"/>
  <c r="AC1044" i="29"/>
  <c r="AH1043" i="29"/>
  <c r="AG1043" i="29"/>
  <c r="AF1043" i="29"/>
  <c r="AE1043" i="29"/>
  <c r="AD1043" i="29"/>
  <c r="AC1043" i="29"/>
  <c r="AH1042" i="29"/>
  <c r="AG1042" i="29"/>
  <c r="AF1042" i="29"/>
  <c r="AE1042" i="29"/>
  <c r="AD1042" i="29"/>
  <c r="AC1042" i="29"/>
  <c r="AH1041" i="29"/>
  <c r="AG1041" i="29"/>
  <c r="AF1041" i="29"/>
  <c r="AE1041" i="29"/>
  <c r="AD1041" i="29"/>
  <c r="AC1041" i="29"/>
  <c r="AH1040" i="29"/>
  <c r="AG1040" i="29"/>
  <c r="AF1040" i="29"/>
  <c r="AE1040" i="29"/>
  <c r="AD1040" i="29"/>
  <c r="AC1040" i="29"/>
  <c r="AH1048" i="29"/>
  <c r="AG1048" i="29"/>
  <c r="AF1048" i="29"/>
  <c r="AE1048" i="29"/>
  <c r="AD1048" i="29"/>
  <c r="AC1048" i="29"/>
  <c r="AB1048" i="29"/>
  <c r="AA1048" i="29"/>
  <c r="Z1048" i="29"/>
  <c r="AH1047" i="29"/>
  <c r="AG1047" i="29"/>
  <c r="AF1047" i="29"/>
  <c r="AE1047" i="29"/>
  <c r="AD1047" i="29"/>
  <c r="AC1047" i="29"/>
  <c r="AB1047" i="29"/>
  <c r="AA1047" i="29"/>
  <c r="Z1047" i="29"/>
  <c r="AH1046" i="29"/>
  <c r="AG1046" i="29"/>
  <c r="AF1046" i="29"/>
  <c r="AE1046" i="29"/>
  <c r="AD1046" i="29"/>
  <c r="AC1046" i="29"/>
  <c r="AB1046" i="29"/>
  <c r="AA1046" i="29"/>
  <c r="Z1046" i="29"/>
  <c r="AH1045" i="29"/>
  <c r="AG1045" i="29"/>
  <c r="AF1045" i="29"/>
  <c r="AE1045" i="29"/>
  <c r="AD1045" i="29"/>
  <c r="AC1045" i="29"/>
  <c r="AB1045" i="29"/>
  <c r="AA1045" i="29"/>
  <c r="Z1045" i="29"/>
  <c r="AH1052" i="29"/>
  <c r="AG1052" i="29"/>
  <c r="AF1052" i="29"/>
  <c r="AE1052" i="29"/>
  <c r="AD1052" i="29"/>
  <c r="AC1052" i="29"/>
  <c r="AB1052" i="29"/>
  <c r="AA1052" i="29"/>
  <c r="Z1052" i="29"/>
  <c r="Y1052" i="29"/>
  <c r="X1052" i="29"/>
  <c r="W1052" i="29"/>
  <c r="V1052" i="29"/>
  <c r="U1052" i="29"/>
  <c r="T1052" i="29"/>
  <c r="S1052" i="29"/>
  <c r="AH1051" i="29"/>
  <c r="AG1051" i="29"/>
  <c r="AF1051" i="29"/>
  <c r="AE1051" i="29"/>
  <c r="AD1051" i="29"/>
  <c r="AC1051" i="29"/>
  <c r="AB1051" i="29"/>
  <c r="AA1051" i="29"/>
  <c r="Z1051" i="29"/>
  <c r="Y1051" i="29"/>
  <c r="X1051" i="29"/>
  <c r="W1051" i="29"/>
  <c r="V1051" i="29"/>
  <c r="U1051" i="29"/>
  <c r="T1051" i="29"/>
  <c r="S1051" i="29"/>
  <c r="AH1050" i="29"/>
  <c r="AG1050" i="29"/>
  <c r="AF1050" i="29"/>
  <c r="AE1050" i="29"/>
  <c r="AD1050" i="29"/>
  <c r="AC1050" i="29"/>
  <c r="AB1050" i="29"/>
  <c r="AA1050" i="29"/>
  <c r="Z1050" i="29"/>
  <c r="Y1050" i="29"/>
  <c r="X1050" i="29"/>
  <c r="W1050" i="29"/>
  <c r="V1050" i="29"/>
  <c r="U1050" i="29"/>
  <c r="T1050" i="29"/>
  <c r="S1050" i="29"/>
  <c r="AH1049" i="29"/>
  <c r="AG1049" i="29"/>
  <c r="AF1049" i="29"/>
  <c r="AE1049" i="29"/>
  <c r="AD1049" i="29"/>
  <c r="AC1049" i="29"/>
  <c r="AB1049" i="29"/>
  <c r="AA1049" i="29"/>
  <c r="Z1049" i="29"/>
  <c r="Y1049" i="29"/>
  <c r="X1049" i="29"/>
  <c r="W1049" i="29"/>
  <c r="V1049" i="29"/>
  <c r="U1049" i="29"/>
  <c r="T1049" i="29"/>
  <c r="S1049" i="29"/>
  <c r="AH1061" i="29"/>
  <c r="AG1061" i="29"/>
  <c r="AF1061" i="29"/>
  <c r="AE1061" i="29"/>
  <c r="AD1061" i="29"/>
  <c r="AC1061" i="29"/>
  <c r="AH1060" i="29"/>
  <c r="AG1060" i="29"/>
  <c r="AF1060" i="29"/>
  <c r="AE1060" i="29"/>
  <c r="AD1060" i="29"/>
  <c r="AC1060" i="29"/>
  <c r="AH1059" i="29"/>
  <c r="AG1059" i="29"/>
  <c r="AF1059" i="29"/>
  <c r="AE1059" i="29"/>
  <c r="AD1059" i="29"/>
  <c r="AC1059" i="29"/>
  <c r="AH1058" i="29"/>
  <c r="AG1058" i="29"/>
  <c r="AF1058" i="29"/>
  <c r="AE1058" i="29"/>
  <c r="AD1058" i="29"/>
  <c r="AC1058" i="29"/>
  <c r="AH1057" i="29"/>
  <c r="AG1057" i="29"/>
  <c r="AF1057" i="29"/>
  <c r="AE1057" i="29"/>
  <c r="AD1057" i="29"/>
  <c r="AC1057" i="29"/>
  <c r="AH1065" i="29"/>
  <c r="AG1065" i="29"/>
  <c r="AF1065" i="29"/>
  <c r="AE1065" i="29"/>
  <c r="AD1065" i="29"/>
  <c r="AC1065" i="29"/>
  <c r="AB1065" i="29"/>
  <c r="AA1065" i="29"/>
  <c r="Z1065" i="29"/>
  <c r="AH1064" i="29"/>
  <c r="AG1064" i="29"/>
  <c r="AF1064" i="29"/>
  <c r="AE1064" i="29"/>
  <c r="AD1064" i="29"/>
  <c r="AC1064" i="29"/>
  <c r="AB1064" i="29"/>
  <c r="AA1064" i="29"/>
  <c r="Z1064" i="29"/>
  <c r="AH1063" i="29"/>
  <c r="AG1063" i="29"/>
  <c r="AF1063" i="29"/>
  <c r="AE1063" i="29"/>
  <c r="AD1063" i="29"/>
  <c r="AC1063" i="29"/>
  <c r="AB1063" i="29"/>
  <c r="AA1063" i="29"/>
  <c r="Z1063" i="29"/>
  <c r="AH1062" i="29"/>
  <c r="AG1062" i="29"/>
  <c r="AF1062" i="29"/>
  <c r="AE1062" i="29"/>
  <c r="AD1062" i="29"/>
  <c r="AC1062" i="29"/>
  <c r="AB1062" i="29"/>
  <c r="AA1062" i="29"/>
  <c r="Z1062" i="29"/>
  <c r="AH1069" i="29"/>
  <c r="AG1069" i="29"/>
  <c r="AF1069" i="29"/>
  <c r="AE1069" i="29"/>
  <c r="AD1069" i="29"/>
  <c r="AC1069" i="29"/>
  <c r="AB1069" i="29"/>
  <c r="AA1069" i="29"/>
  <c r="Z1069" i="29"/>
  <c r="Y1069" i="29"/>
  <c r="X1069" i="29"/>
  <c r="W1069" i="29"/>
  <c r="V1069" i="29"/>
  <c r="U1069" i="29"/>
  <c r="AH1068" i="29"/>
  <c r="AG1068" i="29"/>
  <c r="AF1068" i="29"/>
  <c r="AE1068" i="29"/>
  <c r="AD1068" i="29"/>
  <c r="AC1068" i="29"/>
  <c r="AB1068" i="29"/>
  <c r="AA1068" i="29"/>
  <c r="Z1068" i="29"/>
  <c r="Y1068" i="29"/>
  <c r="X1068" i="29"/>
  <c r="W1068" i="29"/>
  <c r="V1068" i="29"/>
  <c r="U1068" i="29"/>
  <c r="AH1067" i="29"/>
  <c r="AG1067" i="29"/>
  <c r="AF1067" i="29"/>
  <c r="AE1067" i="29"/>
  <c r="AD1067" i="29"/>
  <c r="AC1067" i="29"/>
  <c r="AB1067" i="29"/>
  <c r="AA1067" i="29"/>
  <c r="Z1067" i="29"/>
  <c r="Y1067" i="29"/>
  <c r="X1067" i="29"/>
  <c r="W1067" i="29"/>
  <c r="V1067" i="29"/>
  <c r="U1067" i="29"/>
  <c r="AH1066" i="29"/>
  <c r="AG1066" i="29"/>
  <c r="AF1066" i="29"/>
  <c r="AE1066" i="29"/>
  <c r="AD1066" i="29"/>
  <c r="AC1066" i="29"/>
  <c r="AB1066" i="29"/>
  <c r="AA1066" i="29"/>
  <c r="Z1066" i="29"/>
  <c r="Y1066" i="29"/>
  <c r="X1066" i="29"/>
  <c r="W1066" i="29"/>
  <c r="V1066" i="29"/>
  <c r="U1066" i="29"/>
  <c r="AH1078" i="29"/>
  <c r="AG1078" i="29"/>
  <c r="AF1078" i="29"/>
  <c r="AE1078" i="29"/>
  <c r="AD1078" i="29"/>
  <c r="AC1078" i="29"/>
  <c r="AH1077" i="29"/>
  <c r="AG1077" i="29"/>
  <c r="AF1077" i="29"/>
  <c r="AE1077" i="29"/>
  <c r="AD1077" i="29"/>
  <c r="AC1077" i="29"/>
  <c r="AH1076" i="29"/>
  <c r="AG1076" i="29"/>
  <c r="AF1076" i="29"/>
  <c r="AE1076" i="29"/>
  <c r="AD1076" i="29"/>
  <c r="AC1076" i="29"/>
  <c r="AH1075" i="29"/>
  <c r="AG1075" i="29"/>
  <c r="AF1075" i="29"/>
  <c r="AE1075" i="29"/>
  <c r="AD1075" i="29"/>
  <c r="AC1075" i="29"/>
  <c r="AH1074" i="29"/>
  <c r="AG1074" i="29"/>
  <c r="AF1074" i="29"/>
  <c r="AE1074" i="29"/>
  <c r="AD1074" i="29"/>
  <c r="AC1074" i="29"/>
  <c r="AH1086" i="29"/>
  <c r="AG1086" i="29"/>
  <c r="AF1086" i="29"/>
  <c r="AE1086" i="29"/>
  <c r="AD1086" i="29"/>
  <c r="AC1086" i="29"/>
  <c r="AB1086" i="29"/>
  <c r="AA1086" i="29"/>
  <c r="Z1086" i="29"/>
  <c r="Y1086" i="29"/>
  <c r="X1086" i="29"/>
  <c r="AH1085" i="29"/>
  <c r="AG1085" i="29"/>
  <c r="AF1085" i="29"/>
  <c r="AE1085" i="29"/>
  <c r="AD1085" i="29"/>
  <c r="AC1085" i="29"/>
  <c r="AB1085" i="29"/>
  <c r="AA1085" i="29"/>
  <c r="Z1085" i="29"/>
  <c r="Y1085" i="29"/>
  <c r="X1085" i="29"/>
  <c r="AH1084" i="29"/>
  <c r="AG1084" i="29"/>
  <c r="AF1084" i="29"/>
  <c r="AE1084" i="29"/>
  <c r="AD1084" i="29"/>
  <c r="AC1084" i="29"/>
  <c r="AB1084" i="29"/>
  <c r="AA1084" i="29"/>
  <c r="Z1084" i="29"/>
  <c r="Y1084" i="29"/>
  <c r="X1084" i="29"/>
  <c r="AH1083" i="29"/>
  <c r="AG1083" i="29"/>
  <c r="AF1083" i="29"/>
  <c r="AE1083" i="29"/>
  <c r="AD1083" i="29"/>
  <c r="AC1083" i="29"/>
  <c r="AB1083" i="29"/>
  <c r="AA1083" i="29"/>
  <c r="Z1083" i="29"/>
  <c r="Y1083" i="29"/>
  <c r="X1083" i="29"/>
  <c r="AH1082" i="29"/>
  <c r="AG1082" i="29"/>
  <c r="AF1082" i="29"/>
  <c r="AE1082" i="29"/>
  <c r="AD1082" i="29"/>
  <c r="AC1082" i="29"/>
  <c r="AB1082" i="29"/>
  <c r="AA1082" i="29"/>
  <c r="Z1082" i="29"/>
  <c r="Y1082" i="29"/>
  <c r="X1082" i="29"/>
  <c r="AH1081" i="29"/>
  <c r="AG1081" i="29"/>
  <c r="AF1081" i="29"/>
  <c r="AE1081" i="29"/>
  <c r="AD1081" i="29"/>
  <c r="AC1081" i="29"/>
  <c r="AB1081" i="29"/>
  <c r="AA1081" i="29"/>
  <c r="Z1081" i="29"/>
  <c r="Y1081" i="29"/>
  <c r="X1081" i="29"/>
  <c r="AH1080" i="29"/>
  <c r="AG1080" i="29"/>
  <c r="AF1080" i="29"/>
  <c r="AE1080" i="29"/>
  <c r="AD1080" i="29"/>
  <c r="AC1080" i="29"/>
  <c r="AB1080" i="29"/>
  <c r="AA1080" i="29"/>
  <c r="Z1080" i="29"/>
  <c r="Y1080" i="29"/>
  <c r="X1080" i="29"/>
  <c r="AH1079" i="29"/>
  <c r="AG1079" i="29"/>
  <c r="AF1079" i="29"/>
  <c r="AE1079" i="29"/>
  <c r="AD1079" i="29"/>
  <c r="AC1079" i="29"/>
  <c r="AB1079" i="29"/>
  <c r="AA1079" i="29"/>
  <c r="Z1079" i="29"/>
  <c r="Y1079" i="29"/>
  <c r="X1079" i="29"/>
  <c r="AH1095" i="29"/>
  <c r="AG1095" i="29"/>
  <c r="AF1095" i="29"/>
  <c r="AE1095" i="29"/>
  <c r="AD1095" i="29"/>
  <c r="AC1095" i="29"/>
  <c r="AH1094" i="29"/>
  <c r="AG1094" i="29"/>
  <c r="AF1094" i="29"/>
  <c r="AE1094" i="29"/>
  <c r="AD1094" i="29"/>
  <c r="AC1094" i="29"/>
  <c r="AH1093" i="29"/>
  <c r="AG1093" i="29"/>
  <c r="AF1093" i="29"/>
  <c r="AE1093" i="29"/>
  <c r="AD1093" i="29"/>
  <c r="AC1093" i="29"/>
  <c r="AH1092" i="29"/>
  <c r="AG1092" i="29"/>
  <c r="AF1092" i="29"/>
  <c r="AE1092" i="29"/>
  <c r="AD1092" i="29"/>
  <c r="AC1092" i="29"/>
  <c r="AH1091" i="29"/>
  <c r="AG1091" i="29"/>
  <c r="AF1091" i="29"/>
  <c r="AE1091" i="29"/>
  <c r="AD1091" i="29"/>
  <c r="AC1091" i="29"/>
  <c r="AH1099" i="29"/>
  <c r="AG1099" i="29"/>
  <c r="AF1099" i="29"/>
  <c r="AE1099" i="29"/>
  <c r="AD1099" i="29"/>
  <c r="AC1099" i="29"/>
  <c r="AB1099" i="29"/>
  <c r="AA1099" i="29"/>
  <c r="Z1099" i="29"/>
  <c r="AH1098" i="29"/>
  <c r="AG1098" i="29"/>
  <c r="AF1098" i="29"/>
  <c r="AE1098" i="29"/>
  <c r="AD1098" i="29"/>
  <c r="AC1098" i="29"/>
  <c r="AB1098" i="29"/>
  <c r="AA1098" i="29"/>
  <c r="Z1098" i="29"/>
  <c r="AH1097" i="29"/>
  <c r="AG1097" i="29"/>
  <c r="AF1097" i="29"/>
  <c r="AE1097" i="29"/>
  <c r="AD1097" i="29"/>
  <c r="AC1097" i="29"/>
  <c r="AB1097" i="29"/>
  <c r="AA1097" i="29"/>
  <c r="Z1097" i="29"/>
  <c r="AH1096" i="29"/>
  <c r="AG1096" i="29"/>
  <c r="AF1096" i="29"/>
  <c r="AE1096" i="29"/>
  <c r="AD1096" i="29"/>
  <c r="AC1096" i="29"/>
  <c r="AB1096" i="29"/>
  <c r="AA1096" i="29"/>
  <c r="Z1096" i="29"/>
  <c r="AH1103" i="29"/>
  <c r="AG1103" i="29"/>
  <c r="AF1103" i="29"/>
  <c r="AE1103" i="29"/>
  <c r="AD1103" i="29"/>
  <c r="AC1103" i="29"/>
  <c r="AB1103" i="29"/>
  <c r="AA1103" i="29"/>
  <c r="Z1103" i="29"/>
  <c r="Y1103" i="29"/>
  <c r="X1103" i="29"/>
  <c r="W1103" i="29"/>
  <c r="V1103" i="29"/>
  <c r="U1103" i="29"/>
  <c r="AH1102" i="29"/>
  <c r="AG1102" i="29"/>
  <c r="AF1102" i="29"/>
  <c r="AE1102" i="29"/>
  <c r="AD1102" i="29"/>
  <c r="AC1102" i="29"/>
  <c r="AB1102" i="29"/>
  <c r="AA1102" i="29"/>
  <c r="Z1102" i="29"/>
  <c r="Y1102" i="29"/>
  <c r="X1102" i="29"/>
  <c r="W1102" i="29"/>
  <c r="V1102" i="29"/>
  <c r="U1102" i="29"/>
  <c r="AH1101" i="29"/>
  <c r="AG1101" i="29"/>
  <c r="AF1101" i="29"/>
  <c r="AE1101" i="29"/>
  <c r="AD1101" i="29"/>
  <c r="AC1101" i="29"/>
  <c r="AB1101" i="29"/>
  <c r="AA1101" i="29"/>
  <c r="Z1101" i="29"/>
  <c r="Y1101" i="29"/>
  <c r="X1101" i="29"/>
  <c r="W1101" i="29"/>
  <c r="V1101" i="29"/>
  <c r="U1101" i="29"/>
  <c r="AH1100" i="29"/>
  <c r="AG1100" i="29"/>
  <c r="AF1100" i="29"/>
  <c r="AE1100" i="29"/>
  <c r="AD1100" i="29"/>
  <c r="AC1100" i="29"/>
  <c r="AB1100" i="29"/>
  <c r="AA1100" i="29"/>
  <c r="Z1100" i="29"/>
  <c r="Y1100" i="29"/>
  <c r="X1100" i="29"/>
  <c r="W1100" i="29"/>
  <c r="V1100" i="29"/>
  <c r="U1100" i="29"/>
  <c r="AH1112" i="29"/>
  <c r="AG1112" i="29"/>
  <c r="AF1112" i="29"/>
  <c r="AE1112" i="29"/>
  <c r="AD1112" i="29"/>
  <c r="AC1112" i="29"/>
  <c r="AH1111" i="29"/>
  <c r="AG1111" i="29"/>
  <c r="AF1111" i="29"/>
  <c r="AE1111" i="29"/>
  <c r="AD1111" i="29"/>
  <c r="AC1111" i="29"/>
  <c r="AH1110" i="29"/>
  <c r="AG1110" i="29"/>
  <c r="AF1110" i="29"/>
  <c r="AE1110" i="29"/>
  <c r="AD1110" i="29"/>
  <c r="AC1110" i="29"/>
  <c r="AH1109" i="29"/>
  <c r="AG1109" i="29"/>
  <c r="AF1109" i="29"/>
  <c r="AE1109" i="29"/>
  <c r="AD1109" i="29"/>
  <c r="AC1109" i="29"/>
  <c r="AH1108" i="29"/>
  <c r="AG1108" i="29"/>
  <c r="AF1108" i="29"/>
  <c r="AE1108" i="29"/>
  <c r="AD1108" i="29"/>
  <c r="AC1108" i="29"/>
  <c r="AH1116" i="29"/>
  <c r="AG1116" i="29"/>
  <c r="AF1116" i="29"/>
  <c r="AE1116" i="29"/>
  <c r="AD1116" i="29"/>
  <c r="AC1116" i="29"/>
  <c r="AB1116" i="29"/>
  <c r="AA1116" i="29"/>
  <c r="Z1116" i="29"/>
  <c r="AH1115" i="29"/>
  <c r="AG1115" i="29"/>
  <c r="AF1115" i="29"/>
  <c r="AE1115" i="29"/>
  <c r="AD1115" i="29"/>
  <c r="AC1115" i="29"/>
  <c r="AB1115" i="29"/>
  <c r="AA1115" i="29"/>
  <c r="Z1115" i="29"/>
  <c r="AH1114" i="29"/>
  <c r="AG1114" i="29"/>
  <c r="AF1114" i="29"/>
  <c r="AE1114" i="29"/>
  <c r="AD1114" i="29"/>
  <c r="AC1114" i="29"/>
  <c r="AB1114" i="29"/>
  <c r="AA1114" i="29"/>
  <c r="Z1114" i="29"/>
  <c r="AH1113" i="29"/>
  <c r="AG1113" i="29"/>
  <c r="AF1113" i="29"/>
  <c r="AE1113" i="29"/>
  <c r="AD1113" i="29"/>
  <c r="AC1113" i="29"/>
  <c r="AB1113" i="29"/>
  <c r="AA1113" i="29"/>
  <c r="Z1113" i="29"/>
  <c r="AH1120" i="29"/>
  <c r="AG1120" i="29"/>
  <c r="AF1120" i="29"/>
  <c r="AE1120" i="29"/>
  <c r="AD1120" i="29"/>
  <c r="AC1120" i="29"/>
  <c r="AB1120" i="29"/>
  <c r="AA1120" i="29"/>
  <c r="Z1120" i="29"/>
  <c r="Y1120" i="29"/>
  <c r="X1120" i="29"/>
  <c r="W1120" i="29"/>
  <c r="V1120" i="29"/>
  <c r="U1120" i="29"/>
  <c r="T1120" i="29"/>
  <c r="S1120" i="29"/>
  <c r="AH1119" i="29"/>
  <c r="AG1119" i="29"/>
  <c r="AF1119" i="29"/>
  <c r="AE1119" i="29"/>
  <c r="AD1119" i="29"/>
  <c r="AC1119" i="29"/>
  <c r="AB1119" i="29"/>
  <c r="AA1119" i="29"/>
  <c r="Z1119" i="29"/>
  <c r="Y1119" i="29"/>
  <c r="X1119" i="29"/>
  <c r="W1119" i="29"/>
  <c r="V1119" i="29"/>
  <c r="U1119" i="29"/>
  <c r="T1119" i="29"/>
  <c r="S1119" i="29"/>
  <c r="AH1118" i="29"/>
  <c r="AG1118" i="29"/>
  <c r="AF1118" i="29"/>
  <c r="AE1118" i="29"/>
  <c r="AD1118" i="29"/>
  <c r="AC1118" i="29"/>
  <c r="AB1118" i="29"/>
  <c r="AA1118" i="29"/>
  <c r="Z1118" i="29"/>
  <c r="Y1118" i="29"/>
  <c r="X1118" i="29"/>
  <c r="W1118" i="29"/>
  <c r="V1118" i="29"/>
  <c r="U1118" i="29"/>
  <c r="T1118" i="29"/>
  <c r="S1118" i="29"/>
  <c r="AH1117" i="29"/>
  <c r="AG1117" i="29"/>
  <c r="AF1117" i="29"/>
  <c r="AE1117" i="29"/>
  <c r="AD1117" i="29"/>
  <c r="AC1117" i="29"/>
  <c r="AB1117" i="29"/>
  <c r="AA1117" i="29"/>
  <c r="Z1117" i="29"/>
  <c r="Y1117" i="29"/>
  <c r="X1117" i="29"/>
  <c r="W1117" i="29"/>
  <c r="V1117" i="29"/>
  <c r="U1117" i="29"/>
  <c r="T1117" i="29"/>
  <c r="S1117" i="29"/>
  <c r="AH1129" i="29"/>
  <c r="AG1129" i="29"/>
  <c r="AF1129" i="29"/>
  <c r="AE1129" i="29"/>
  <c r="AD1129" i="29"/>
  <c r="AC1129" i="29"/>
  <c r="AH1128" i="29"/>
  <c r="AG1128" i="29"/>
  <c r="AF1128" i="29"/>
  <c r="AE1128" i="29"/>
  <c r="AD1128" i="29"/>
  <c r="AC1128" i="29"/>
  <c r="AH1127" i="29"/>
  <c r="AG1127" i="29"/>
  <c r="AF1127" i="29"/>
  <c r="AE1127" i="29"/>
  <c r="AD1127" i="29"/>
  <c r="AC1127" i="29"/>
  <c r="AH1126" i="29"/>
  <c r="AG1126" i="29"/>
  <c r="AF1126" i="29"/>
  <c r="AE1126" i="29"/>
  <c r="AD1126" i="29"/>
  <c r="AC1126" i="29"/>
  <c r="AH1125" i="29"/>
  <c r="AG1125" i="29"/>
  <c r="AF1125" i="29"/>
  <c r="AE1125" i="29"/>
  <c r="AD1125" i="29"/>
  <c r="AC1125" i="29"/>
  <c r="AH1134" i="29"/>
  <c r="AG1134" i="29"/>
  <c r="AF1134" i="29"/>
  <c r="AE1134" i="29"/>
  <c r="AD1134" i="29"/>
  <c r="AC1134" i="29"/>
  <c r="AB1134" i="29"/>
  <c r="AA1134" i="29"/>
  <c r="Z1134" i="29"/>
  <c r="AH1133" i="29"/>
  <c r="AG1133" i="29"/>
  <c r="AF1133" i="29"/>
  <c r="AE1133" i="29"/>
  <c r="AD1133" i="29"/>
  <c r="AC1133" i="29"/>
  <c r="AB1133" i="29"/>
  <c r="AA1133" i="29"/>
  <c r="Z1133" i="29"/>
  <c r="AH1132" i="29"/>
  <c r="AG1132" i="29"/>
  <c r="AF1132" i="29"/>
  <c r="AE1132" i="29"/>
  <c r="AD1132" i="29"/>
  <c r="AC1132" i="29"/>
  <c r="AB1132" i="29"/>
  <c r="AA1132" i="29"/>
  <c r="Z1132" i="29"/>
  <c r="AH1131" i="29"/>
  <c r="AG1131" i="29"/>
  <c r="AF1131" i="29"/>
  <c r="AE1131" i="29"/>
  <c r="AD1131" i="29"/>
  <c r="AC1131" i="29"/>
  <c r="AB1131" i="29"/>
  <c r="AA1131" i="29"/>
  <c r="Z1131" i="29"/>
  <c r="AH1130" i="29"/>
  <c r="AG1130" i="29"/>
  <c r="AF1130" i="29"/>
  <c r="AE1130" i="29"/>
  <c r="AD1130" i="29"/>
  <c r="AC1130" i="29"/>
  <c r="AB1130" i="29"/>
  <c r="AA1130" i="29"/>
  <c r="Z1130" i="29"/>
  <c r="AH1137" i="29"/>
  <c r="AG1137" i="29"/>
  <c r="AF1137" i="29"/>
  <c r="AE1137" i="29"/>
  <c r="AD1137" i="29"/>
  <c r="AC1137" i="29"/>
  <c r="AB1137" i="29"/>
  <c r="AA1137" i="29"/>
  <c r="Z1137" i="29"/>
  <c r="Y1137" i="29"/>
  <c r="X1137" i="29"/>
  <c r="W1137" i="29"/>
  <c r="V1137" i="29"/>
  <c r="U1137" i="29"/>
  <c r="T1137" i="29"/>
  <c r="S1137" i="29"/>
  <c r="AH1136" i="29"/>
  <c r="AG1136" i="29"/>
  <c r="AF1136" i="29"/>
  <c r="AE1136" i="29"/>
  <c r="AD1136" i="29"/>
  <c r="AC1136" i="29"/>
  <c r="AB1136" i="29"/>
  <c r="AA1136" i="29"/>
  <c r="Z1136" i="29"/>
  <c r="Y1136" i="29"/>
  <c r="X1136" i="29"/>
  <c r="W1136" i="29"/>
  <c r="V1136" i="29"/>
  <c r="U1136" i="29"/>
  <c r="T1136" i="29"/>
  <c r="S1136" i="29"/>
  <c r="AH1135" i="29"/>
  <c r="AG1135" i="29"/>
  <c r="AF1135" i="29"/>
  <c r="AE1135" i="29"/>
  <c r="AD1135" i="29"/>
  <c r="AC1135" i="29"/>
  <c r="AB1135" i="29"/>
  <c r="AA1135" i="29"/>
  <c r="Z1135" i="29"/>
  <c r="Y1135" i="29"/>
  <c r="X1135" i="29"/>
  <c r="W1135" i="29"/>
  <c r="V1135" i="29"/>
  <c r="U1135" i="29"/>
  <c r="T1135" i="29"/>
  <c r="S1135" i="29"/>
  <c r="Y1134" i="29"/>
  <c r="X1134" i="29"/>
  <c r="W1134" i="29"/>
  <c r="V1134" i="29"/>
  <c r="U1134" i="29"/>
  <c r="T1134" i="29"/>
  <c r="S1134" i="29"/>
  <c r="AH1146" i="29"/>
  <c r="AG1146" i="29"/>
  <c r="AF1146" i="29"/>
  <c r="AE1146" i="29"/>
  <c r="AD1146" i="29"/>
  <c r="AC1146" i="29"/>
  <c r="AH1145" i="29"/>
  <c r="AG1145" i="29"/>
  <c r="AF1145" i="29"/>
  <c r="AE1145" i="29"/>
  <c r="AD1145" i="29"/>
  <c r="AC1145" i="29"/>
  <c r="AH1144" i="29"/>
  <c r="AG1144" i="29"/>
  <c r="AF1144" i="29"/>
  <c r="AE1144" i="29"/>
  <c r="AD1144" i="29"/>
  <c r="AC1144" i="29"/>
  <c r="AH1143" i="29"/>
  <c r="AG1143" i="29"/>
  <c r="AF1143" i="29"/>
  <c r="AE1143" i="29"/>
  <c r="AD1143" i="29"/>
  <c r="AC1143" i="29"/>
  <c r="AH1142" i="29"/>
  <c r="AG1142" i="29"/>
  <c r="AF1142" i="29"/>
  <c r="AE1142" i="29"/>
  <c r="AD1142" i="29"/>
  <c r="AC1142" i="29"/>
  <c r="AH1154" i="29"/>
  <c r="AG1154" i="29"/>
  <c r="AF1154" i="29"/>
  <c r="AE1154" i="29"/>
  <c r="AD1154" i="29"/>
  <c r="AC1154" i="29"/>
  <c r="AB1154" i="29"/>
  <c r="AA1154" i="29"/>
  <c r="Z1154" i="29"/>
  <c r="Y1154" i="29"/>
  <c r="X1154" i="29"/>
  <c r="AH1153" i="29"/>
  <c r="AG1153" i="29"/>
  <c r="AF1153" i="29"/>
  <c r="AE1153" i="29"/>
  <c r="AD1153" i="29"/>
  <c r="AC1153" i="29"/>
  <c r="AB1153" i="29"/>
  <c r="AA1153" i="29"/>
  <c r="Z1153" i="29"/>
  <c r="Y1153" i="29"/>
  <c r="X1153" i="29"/>
  <c r="AH1152" i="29"/>
  <c r="AG1152" i="29"/>
  <c r="AF1152" i="29"/>
  <c r="AE1152" i="29"/>
  <c r="AD1152" i="29"/>
  <c r="AC1152" i="29"/>
  <c r="AB1152" i="29"/>
  <c r="AA1152" i="29"/>
  <c r="Z1152" i="29"/>
  <c r="Y1152" i="29"/>
  <c r="X1152" i="29"/>
  <c r="AH1151" i="29"/>
  <c r="AG1151" i="29"/>
  <c r="AF1151" i="29"/>
  <c r="AE1151" i="29"/>
  <c r="AD1151" i="29"/>
  <c r="AC1151" i="29"/>
  <c r="AB1151" i="29"/>
  <c r="AA1151" i="29"/>
  <c r="Z1151" i="29"/>
  <c r="Y1151" i="29"/>
  <c r="X1151" i="29"/>
  <c r="AH1150" i="29"/>
  <c r="AG1150" i="29"/>
  <c r="AF1150" i="29"/>
  <c r="AE1150" i="29"/>
  <c r="AD1150" i="29"/>
  <c r="AC1150" i="29"/>
  <c r="AB1150" i="29"/>
  <c r="AA1150" i="29"/>
  <c r="Z1150" i="29"/>
  <c r="Y1150" i="29"/>
  <c r="X1150" i="29"/>
  <c r="AH1149" i="29"/>
  <c r="AG1149" i="29"/>
  <c r="AF1149" i="29"/>
  <c r="AE1149" i="29"/>
  <c r="AD1149" i="29"/>
  <c r="AC1149" i="29"/>
  <c r="AB1149" i="29"/>
  <c r="AA1149" i="29"/>
  <c r="Z1149" i="29"/>
  <c r="Y1149" i="29"/>
  <c r="X1149" i="29"/>
  <c r="AH1148" i="29"/>
  <c r="AG1148" i="29"/>
  <c r="AF1148" i="29"/>
  <c r="AE1148" i="29"/>
  <c r="AD1148" i="29"/>
  <c r="AC1148" i="29"/>
  <c r="AB1148" i="29"/>
  <c r="AA1148" i="29"/>
  <c r="Z1148" i="29"/>
  <c r="Y1148" i="29"/>
  <c r="X1148" i="29"/>
  <c r="AH1147" i="29"/>
  <c r="AG1147" i="29"/>
  <c r="AF1147" i="29"/>
  <c r="AE1147" i="29"/>
  <c r="AD1147" i="29"/>
  <c r="AC1147" i="29"/>
  <c r="AB1147" i="29"/>
  <c r="AA1147" i="29"/>
  <c r="Z1147" i="29"/>
  <c r="Y1147" i="29"/>
  <c r="X1147" i="29"/>
  <c r="AH1163" i="29"/>
  <c r="AG1163" i="29"/>
  <c r="AF1163" i="29"/>
  <c r="AE1163" i="29"/>
  <c r="AD1163" i="29"/>
  <c r="AC1163" i="29"/>
  <c r="AH1162" i="29"/>
  <c r="AG1162" i="29"/>
  <c r="AF1162" i="29"/>
  <c r="AE1162" i="29"/>
  <c r="AD1162" i="29"/>
  <c r="AC1162" i="29"/>
  <c r="AH1161" i="29"/>
  <c r="AG1161" i="29"/>
  <c r="AF1161" i="29"/>
  <c r="AE1161" i="29"/>
  <c r="AD1161" i="29"/>
  <c r="AC1161" i="29"/>
  <c r="AH1160" i="29"/>
  <c r="AG1160" i="29"/>
  <c r="AF1160" i="29"/>
  <c r="AE1160" i="29"/>
  <c r="AD1160" i="29"/>
  <c r="AC1160" i="29"/>
  <c r="AH1159" i="29"/>
  <c r="AG1159" i="29"/>
  <c r="AF1159" i="29"/>
  <c r="AE1159" i="29"/>
  <c r="AD1159" i="29"/>
  <c r="AC1159" i="29"/>
  <c r="AH1167" i="29"/>
  <c r="AG1167" i="29"/>
  <c r="AF1167" i="29"/>
  <c r="AE1167" i="29"/>
  <c r="AD1167" i="29"/>
  <c r="AC1167" i="29"/>
  <c r="AB1167" i="29"/>
  <c r="AA1167" i="29"/>
  <c r="Z1167" i="29"/>
  <c r="AH1166" i="29"/>
  <c r="AG1166" i="29"/>
  <c r="AF1166" i="29"/>
  <c r="AE1166" i="29"/>
  <c r="AD1166" i="29"/>
  <c r="AC1166" i="29"/>
  <c r="AB1166" i="29"/>
  <c r="AA1166" i="29"/>
  <c r="Z1166" i="29"/>
  <c r="AH1165" i="29"/>
  <c r="AG1165" i="29"/>
  <c r="AF1165" i="29"/>
  <c r="AE1165" i="29"/>
  <c r="AD1165" i="29"/>
  <c r="AC1165" i="29"/>
  <c r="AB1165" i="29"/>
  <c r="AA1165" i="29"/>
  <c r="Z1165" i="29"/>
  <c r="AH1164" i="29"/>
  <c r="AG1164" i="29"/>
  <c r="AF1164" i="29"/>
  <c r="AE1164" i="29"/>
  <c r="AD1164" i="29"/>
  <c r="AC1164" i="29"/>
  <c r="AB1164" i="29"/>
  <c r="AA1164" i="29"/>
  <c r="Z1164" i="29"/>
  <c r="AH1171" i="29"/>
  <c r="AG1171" i="29"/>
  <c r="AF1171" i="29"/>
  <c r="AE1171" i="29"/>
  <c r="AD1171" i="29"/>
  <c r="AC1171" i="29"/>
  <c r="AB1171" i="29"/>
  <c r="AA1171" i="29"/>
  <c r="Z1171" i="29"/>
  <c r="Y1171" i="29"/>
  <c r="X1171" i="29"/>
  <c r="W1171" i="29"/>
  <c r="V1171" i="29"/>
  <c r="U1171" i="29"/>
  <c r="T1171" i="29"/>
  <c r="S1171" i="29"/>
  <c r="AH1170" i="29"/>
  <c r="AG1170" i="29"/>
  <c r="AF1170" i="29"/>
  <c r="AE1170" i="29"/>
  <c r="AD1170" i="29"/>
  <c r="AC1170" i="29"/>
  <c r="AB1170" i="29"/>
  <c r="AA1170" i="29"/>
  <c r="Z1170" i="29"/>
  <c r="Y1170" i="29"/>
  <c r="X1170" i="29"/>
  <c r="W1170" i="29"/>
  <c r="V1170" i="29"/>
  <c r="U1170" i="29"/>
  <c r="T1170" i="29"/>
  <c r="S1170" i="29"/>
  <c r="AH1169" i="29"/>
  <c r="AG1169" i="29"/>
  <c r="AF1169" i="29"/>
  <c r="AE1169" i="29"/>
  <c r="AD1169" i="29"/>
  <c r="AC1169" i="29"/>
  <c r="AB1169" i="29"/>
  <c r="AA1169" i="29"/>
  <c r="Z1169" i="29"/>
  <c r="Y1169" i="29"/>
  <c r="X1169" i="29"/>
  <c r="W1169" i="29"/>
  <c r="V1169" i="29"/>
  <c r="U1169" i="29"/>
  <c r="T1169" i="29"/>
  <c r="S1169" i="29"/>
  <c r="AH1168" i="29"/>
  <c r="AG1168" i="29"/>
  <c r="AF1168" i="29"/>
  <c r="AE1168" i="29"/>
  <c r="AD1168" i="29"/>
  <c r="AC1168" i="29"/>
  <c r="AB1168" i="29"/>
  <c r="AA1168" i="29"/>
  <c r="Z1168" i="29"/>
  <c r="Y1168" i="29"/>
  <c r="X1168" i="29"/>
  <c r="W1168" i="29"/>
  <c r="V1168" i="29"/>
  <c r="U1168" i="29"/>
  <c r="T1168" i="29"/>
  <c r="S1168" i="29"/>
  <c r="AH1180" i="29"/>
  <c r="AG1180" i="29"/>
  <c r="AF1180" i="29"/>
  <c r="AE1180" i="29"/>
  <c r="AD1180" i="29"/>
  <c r="AC1180" i="29"/>
  <c r="AH1179" i="29"/>
  <c r="AG1179" i="29"/>
  <c r="AF1179" i="29"/>
  <c r="AE1179" i="29"/>
  <c r="AD1179" i="29"/>
  <c r="AC1179" i="29"/>
  <c r="AH1178" i="29"/>
  <c r="AG1178" i="29"/>
  <c r="AF1178" i="29"/>
  <c r="AE1178" i="29"/>
  <c r="AD1178" i="29"/>
  <c r="AC1178" i="29"/>
  <c r="AH1177" i="29"/>
  <c r="AG1177" i="29"/>
  <c r="AF1177" i="29"/>
  <c r="AE1177" i="29"/>
  <c r="AD1177" i="29"/>
  <c r="AC1177" i="29"/>
  <c r="AH1176" i="29"/>
  <c r="AG1176" i="29"/>
  <c r="AF1176" i="29"/>
  <c r="AE1176" i="29"/>
  <c r="AD1176" i="29"/>
  <c r="AC1176" i="29"/>
  <c r="AH1184" i="29"/>
  <c r="AG1184" i="29"/>
  <c r="AF1184" i="29"/>
  <c r="AE1184" i="29"/>
  <c r="AD1184" i="29"/>
  <c r="AC1184" i="29"/>
  <c r="AB1184" i="29"/>
  <c r="AA1184" i="29"/>
  <c r="Z1184" i="29"/>
  <c r="AH1183" i="29"/>
  <c r="AG1183" i="29"/>
  <c r="AF1183" i="29"/>
  <c r="AE1183" i="29"/>
  <c r="AD1183" i="29"/>
  <c r="AC1183" i="29"/>
  <c r="AB1183" i="29"/>
  <c r="AA1183" i="29"/>
  <c r="Z1183" i="29"/>
  <c r="AH1182" i="29"/>
  <c r="AG1182" i="29"/>
  <c r="AF1182" i="29"/>
  <c r="AE1182" i="29"/>
  <c r="AD1182" i="29"/>
  <c r="AC1182" i="29"/>
  <c r="AB1182" i="29"/>
  <c r="AA1182" i="29"/>
  <c r="Z1182" i="29"/>
  <c r="AH1181" i="29"/>
  <c r="AG1181" i="29"/>
  <c r="AF1181" i="29"/>
  <c r="AE1181" i="29"/>
  <c r="AD1181" i="29"/>
  <c r="AC1181" i="29"/>
  <c r="AB1181" i="29"/>
  <c r="AA1181" i="29"/>
  <c r="Z1181" i="29"/>
  <c r="AH1188" i="29"/>
  <c r="AG1188" i="29"/>
  <c r="AF1188" i="29"/>
  <c r="AE1188" i="29"/>
  <c r="AD1188" i="29"/>
  <c r="AC1188" i="29"/>
  <c r="AB1188" i="29"/>
  <c r="AA1188" i="29"/>
  <c r="Z1188" i="29"/>
  <c r="Y1188" i="29"/>
  <c r="X1188" i="29"/>
  <c r="W1188" i="29"/>
  <c r="V1188" i="29"/>
  <c r="U1188" i="29"/>
  <c r="T1188" i="29"/>
  <c r="S1188" i="29"/>
  <c r="AH1187" i="29"/>
  <c r="AG1187" i="29"/>
  <c r="AF1187" i="29"/>
  <c r="AE1187" i="29"/>
  <c r="AD1187" i="29"/>
  <c r="AC1187" i="29"/>
  <c r="AB1187" i="29"/>
  <c r="AA1187" i="29"/>
  <c r="Z1187" i="29"/>
  <c r="Y1187" i="29"/>
  <c r="X1187" i="29"/>
  <c r="W1187" i="29"/>
  <c r="V1187" i="29"/>
  <c r="U1187" i="29"/>
  <c r="T1187" i="29"/>
  <c r="S1187" i="29"/>
  <c r="AH1186" i="29"/>
  <c r="AG1186" i="29"/>
  <c r="AF1186" i="29"/>
  <c r="AE1186" i="29"/>
  <c r="AD1186" i="29"/>
  <c r="AC1186" i="29"/>
  <c r="AB1186" i="29"/>
  <c r="AA1186" i="29"/>
  <c r="Z1186" i="29"/>
  <c r="Y1186" i="29"/>
  <c r="X1186" i="29"/>
  <c r="W1186" i="29"/>
  <c r="V1186" i="29"/>
  <c r="U1186" i="29"/>
  <c r="T1186" i="29"/>
  <c r="S1186" i="29"/>
  <c r="AH1185" i="29"/>
  <c r="AG1185" i="29"/>
  <c r="AF1185" i="29"/>
  <c r="AE1185" i="29"/>
  <c r="AD1185" i="29"/>
  <c r="AC1185" i="29"/>
  <c r="AB1185" i="29"/>
  <c r="AA1185" i="29"/>
  <c r="Z1185" i="29"/>
  <c r="Y1185" i="29"/>
  <c r="X1185" i="29"/>
  <c r="W1185" i="29"/>
  <c r="V1185" i="29"/>
  <c r="U1185" i="29"/>
  <c r="T1185" i="29"/>
  <c r="S1185" i="29"/>
  <c r="AH1197" i="29"/>
  <c r="AG1197" i="29"/>
  <c r="AF1197" i="29"/>
  <c r="AE1197" i="29"/>
  <c r="AD1197" i="29"/>
  <c r="AC1197" i="29"/>
  <c r="AH1196" i="29"/>
  <c r="AG1196" i="29"/>
  <c r="AF1196" i="29"/>
  <c r="AE1196" i="29"/>
  <c r="AD1196" i="29"/>
  <c r="AC1196" i="29"/>
  <c r="AH1195" i="29"/>
  <c r="AG1195" i="29"/>
  <c r="AF1195" i="29"/>
  <c r="AE1195" i="29"/>
  <c r="AD1195" i="29"/>
  <c r="AC1195" i="29"/>
  <c r="AH1194" i="29"/>
  <c r="AG1194" i="29"/>
  <c r="AF1194" i="29"/>
  <c r="AE1194" i="29"/>
  <c r="AD1194" i="29"/>
  <c r="AC1194" i="29"/>
  <c r="AH1193" i="29"/>
  <c r="AG1193" i="29"/>
  <c r="AF1193" i="29"/>
  <c r="AE1193" i="29"/>
  <c r="AD1193" i="29"/>
  <c r="AC1193" i="29"/>
  <c r="AH1201" i="29"/>
  <c r="AG1201" i="29"/>
  <c r="AF1201" i="29"/>
  <c r="AE1201" i="29"/>
  <c r="AD1201" i="29"/>
  <c r="AC1201" i="29"/>
  <c r="AB1201" i="29"/>
  <c r="AA1201" i="29"/>
  <c r="Z1201" i="29"/>
  <c r="AH1200" i="29"/>
  <c r="AG1200" i="29"/>
  <c r="AF1200" i="29"/>
  <c r="AE1200" i="29"/>
  <c r="AD1200" i="29"/>
  <c r="AC1200" i="29"/>
  <c r="AB1200" i="29"/>
  <c r="AA1200" i="29"/>
  <c r="Z1200" i="29"/>
  <c r="AH1199" i="29"/>
  <c r="AG1199" i="29"/>
  <c r="AF1199" i="29"/>
  <c r="AE1199" i="29"/>
  <c r="AD1199" i="29"/>
  <c r="AC1199" i="29"/>
  <c r="AB1199" i="29"/>
  <c r="AA1199" i="29"/>
  <c r="Z1199" i="29"/>
  <c r="AH1198" i="29"/>
  <c r="AG1198" i="29"/>
  <c r="AF1198" i="29"/>
  <c r="AE1198" i="29"/>
  <c r="AD1198" i="29"/>
  <c r="AC1198" i="29"/>
  <c r="AB1198" i="29"/>
  <c r="AA1198" i="29"/>
  <c r="Z1198" i="29"/>
  <c r="AH1205" i="29"/>
  <c r="AG1205" i="29"/>
  <c r="AF1205" i="29"/>
  <c r="AE1205" i="29"/>
  <c r="AD1205" i="29"/>
  <c r="AC1205" i="29"/>
  <c r="AB1205" i="29"/>
  <c r="AA1205" i="29"/>
  <c r="Z1205" i="29"/>
  <c r="Y1205" i="29"/>
  <c r="X1205" i="29"/>
  <c r="W1205" i="29"/>
  <c r="V1205" i="29"/>
  <c r="U1205" i="29"/>
  <c r="T1205" i="29"/>
  <c r="S1205" i="29"/>
  <c r="AH1204" i="29"/>
  <c r="AG1204" i="29"/>
  <c r="AF1204" i="29"/>
  <c r="AE1204" i="29"/>
  <c r="AD1204" i="29"/>
  <c r="AC1204" i="29"/>
  <c r="AB1204" i="29"/>
  <c r="AA1204" i="29"/>
  <c r="Z1204" i="29"/>
  <c r="Y1204" i="29"/>
  <c r="X1204" i="29"/>
  <c r="W1204" i="29"/>
  <c r="V1204" i="29"/>
  <c r="U1204" i="29"/>
  <c r="T1204" i="29"/>
  <c r="S1204" i="29"/>
  <c r="AH1203" i="29"/>
  <c r="AG1203" i="29"/>
  <c r="AF1203" i="29"/>
  <c r="AE1203" i="29"/>
  <c r="AD1203" i="29"/>
  <c r="AC1203" i="29"/>
  <c r="AB1203" i="29"/>
  <c r="AA1203" i="29"/>
  <c r="Z1203" i="29"/>
  <c r="Y1203" i="29"/>
  <c r="X1203" i="29"/>
  <c r="W1203" i="29"/>
  <c r="V1203" i="29"/>
  <c r="AH1202" i="29"/>
  <c r="AG1202" i="29"/>
  <c r="AF1202" i="29"/>
  <c r="AE1202" i="29"/>
  <c r="AD1202" i="29"/>
  <c r="AC1202" i="29"/>
  <c r="AB1202" i="29"/>
  <c r="AA1202" i="29"/>
  <c r="Z1202" i="29"/>
  <c r="Y1202" i="29"/>
  <c r="X1202" i="29"/>
  <c r="W1202" i="29"/>
  <c r="V1202" i="29"/>
  <c r="AH1214" i="29"/>
  <c r="AG1214" i="29"/>
  <c r="AF1214" i="29"/>
  <c r="AE1214" i="29"/>
  <c r="AD1214" i="29"/>
  <c r="AC1214" i="29"/>
  <c r="AH1213" i="29"/>
  <c r="AG1213" i="29"/>
  <c r="AF1213" i="29"/>
  <c r="AE1213" i="29"/>
  <c r="AD1213" i="29"/>
  <c r="AC1213" i="29"/>
  <c r="AH1212" i="29"/>
  <c r="AG1212" i="29"/>
  <c r="AF1212" i="29"/>
  <c r="AE1212" i="29"/>
  <c r="AD1212" i="29"/>
  <c r="AC1212" i="29"/>
  <c r="AH1211" i="29"/>
  <c r="AG1211" i="29"/>
  <c r="AF1211" i="29"/>
  <c r="AE1211" i="29"/>
  <c r="AD1211" i="29"/>
  <c r="AC1211" i="29"/>
  <c r="AH1210" i="29"/>
  <c r="AG1210" i="29"/>
  <c r="AF1210" i="29"/>
  <c r="AE1210" i="29"/>
  <c r="AD1210" i="29"/>
  <c r="AC1210" i="29"/>
  <c r="AH1218" i="29"/>
  <c r="AG1218" i="29"/>
  <c r="AF1218" i="29"/>
  <c r="AE1218" i="29"/>
  <c r="AD1218" i="29"/>
  <c r="AC1218" i="29"/>
  <c r="AB1218" i="29"/>
  <c r="AA1218" i="29"/>
  <c r="Z1218" i="29"/>
  <c r="AH1217" i="29"/>
  <c r="AG1217" i="29"/>
  <c r="AF1217" i="29"/>
  <c r="AE1217" i="29"/>
  <c r="AD1217" i="29"/>
  <c r="AC1217" i="29"/>
  <c r="AB1217" i="29"/>
  <c r="AA1217" i="29"/>
  <c r="Z1217" i="29"/>
  <c r="AH1216" i="29"/>
  <c r="AG1216" i="29"/>
  <c r="AF1216" i="29"/>
  <c r="AE1216" i="29"/>
  <c r="AD1216" i="29"/>
  <c r="AC1216" i="29"/>
  <c r="AB1216" i="29"/>
  <c r="AA1216" i="29"/>
  <c r="Z1216" i="29"/>
  <c r="AH1215" i="29"/>
  <c r="AG1215" i="29"/>
  <c r="AF1215" i="29"/>
  <c r="AE1215" i="29"/>
  <c r="AD1215" i="29"/>
  <c r="AC1215" i="29"/>
  <c r="AB1215" i="29"/>
  <c r="AA1215" i="29"/>
  <c r="Z1215" i="29"/>
  <c r="AH1222" i="29"/>
  <c r="AG1222" i="29"/>
  <c r="AF1222" i="29"/>
  <c r="AE1222" i="29"/>
  <c r="AD1222" i="29"/>
  <c r="AC1222" i="29"/>
  <c r="AB1222" i="29"/>
  <c r="AA1222" i="29"/>
  <c r="Z1222" i="29"/>
  <c r="Y1222" i="29"/>
  <c r="X1222" i="29"/>
  <c r="W1222" i="29"/>
  <c r="V1222" i="29"/>
  <c r="U1222" i="29"/>
  <c r="T1222" i="29"/>
  <c r="S1222" i="29"/>
  <c r="AH1221" i="29"/>
  <c r="AG1221" i="29"/>
  <c r="AF1221" i="29"/>
  <c r="AE1221" i="29"/>
  <c r="AD1221" i="29"/>
  <c r="AC1221" i="29"/>
  <c r="AB1221" i="29"/>
  <c r="AA1221" i="29"/>
  <c r="Z1221" i="29"/>
  <c r="Y1221" i="29"/>
  <c r="X1221" i="29"/>
  <c r="W1221" i="29"/>
  <c r="V1221" i="29"/>
  <c r="U1221" i="29"/>
  <c r="T1221" i="29"/>
  <c r="S1221" i="29"/>
  <c r="AH1220" i="29"/>
  <c r="AG1220" i="29"/>
  <c r="AF1220" i="29"/>
  <c r="AE1220" i="29"/>
  <c r="AD1220" i="29"/>
  <c r="AC1220" i="29"/>
  <c r="AB1220" i="29"/>
  <c r="AA1220" i="29"/>
  <c r="Z1220" i="29"/>
  <c r="Y1220" i="29"/>
  <c r="X1220" i="29"/>
  <c r="W1220" i="29"/>
  <c r="V1220" i="29"/>
  <c r="U1220" i="29"/>
  <c r="T1220" i="29"/>
  <c r="S1220" i="29"/>
  <c r="AH1219" i="29"/>
  <c r="AG1219" i="29"/>
  <c r="AF1219" i="29"/>
  <c r="AE1219" i="29"/>
  <c r="AD1219" i="29"/>
  <c r="AC1219" i="29"/>
  <c r="AB1219" i="29"/>
  <c r="AA1219" i="29"/>
  <c r="Z1219" i="29"/>
  <c r="Y1219" i="29"/>
  <c r="X1219" i="29"/>
  <c r="W1219" i="29"/>
  <c r="V1219" i="29"/>
  <c r="U1219" i="29"/>
  <c r="T1219" i="29"/>
  <c r="S1219" i="29"/>
  <c r="AH1231" i="29"/>
  <c r="AG1231" i="29"/>
  <c r="AF1231" i="29"/>
  <c r="AE1231" i="29"/>
  <c r="AD1231" i="29"/>
  <c r="AC1231" i="29"/>
  <c r="AH1230" i="29"/>
  <c r="AG1230" i="29"/>
  <c r="AF1230" i="29"/>
  <c r="AE1230" i="29"/>
  <c r="AD1230" i="29"/>
  <c r="AC1230" i="29"/>
  <c r="AH1229" i="29"/>
  <c r="AG1229" i="29"/>
  <c r="AF1229" i="29"/>
  <c r="AE1229" i="29"/>
  <c r="AD1229" i="29"/>
  <c r="AC1229" i="29"/>
  <c r="AH1228" i="29"/>
  <c r="AG1228" i="29"/>
  <c r="AF1228" i="29"/>
  <c r="AE1228" i="29"/>
  <c r="AD1228" i="29"/>
  <c r="AC1228" i="29"/>
  <c r="AH1227" i="29"/>
  <c r="AG1227" i="29"/>
  <c r="AF1227" i="29"/>
  <c r="AE1227" i="29"/>
  <c r="AD1227" i="29"/>
  <c r="AC1227" i="29"/>
  <c r="AH1235" i="29"/>
  <c r="AG1235" i="29"/>
  <c r="AF1235" i="29"/>
  <c r="AE1235" i="29"/>
  <c r="AD1235" i="29"/>
  <c r="AC1235" i="29"/>
  <c r="AB1235" i="29"/>
  <c r="AA1235" i="29"/>
  <c r="Z1235" i="29"/>
  <c r="AH1234" i="29"/>
  <c r="AG1234" i="29"/>
  <c r="AF1234" i="29"/>
  <c r="AE1234" i="29"/>
  <c r="AD1234" i="29"/>
  <c r="AC1234" i="29"/>
  <c r="AB1234" i="29"/>
  <c r="AA1234" i="29"/>
  <c r="Z1234" i="29"/>
  <c r="AH1233" i="29"/>
  <c r="AG1233" i="29"/>
  <c r="AF1233" i="29"/>
  <c r="AE1233" i="29"/>
  <c r="AD1233" i="29"/>
  <c r="AC1233" i="29"/>
  <c r="AB1233" i="29"/>
  <c r="AA1233" i="29"/>
  <c r="Z1233" i="29"/>
  <c r="AH1232" i="29"/>
  <c r="AG1232" i="29"/>
  <c r="AF1232" i="29"/>
  <c r="AE1232" i="29"/>
  <c r="AD1232" i="29"/>
  <c r="AC1232" i="29"/>
  <c r="AB1232" i="29"/>
  <c r="AA1232" i="29"/>
  <c r="Z1232" i="29"/>
  <c r="AH1239" i="29"/>
  <c r="AG1239" i="29"/>
  <c r="AF1239" i="29"/>
  <c r="AE1239" i="29"/>
  <c r="AD1239" i="29"/>
  <c r="AC1239" i="29"/>
  <c r="AB1239" i="29"/>
  <c r="AA1239" i="29"/>
  <c r="Z1239" i="29"/>
  <c r="Y1239" i="29"/>
  <c r="X1239" i="29"/>
  <c r="W1239" i="29"/>
  <c r="V1239" i="29"/>
  <c r="U1239" i="29"/>
  <c r="T1239" i="29"/>
  <c r="S1239" i="29"/>
  <c r="AH1238" i="29"/>
  <c r="AG1238" i="29"/>
  <c r="AF1238" i="29"/>
  <c r="AE1238" i="29"/>
  <c r="AD1238" i="29"/>
  <c r="AC1238" i="29"/>
  <c r="AB1238" i="29"/>
  <c r="AA1238" i="29"/>
  <c r="Z1238" i="29"/>
  <c r="Y1238" i="29"/>
  <c r="X1238" i="29"/>
  <c r="W1238" i="29"/>
  <c r="V1238" i="29"/>
  <c r="U1238" i="29"/>
  <c r="T1238" i="29"/>
  <c r="S1238" i="29"/>
  <c r="AH1237" i="29"/>
  <c r="AG1237" i="29"/>
  <c r="AF1237" i="29"/>
  <c r="AE1237" i="29"/>
  <c r="AD1237" i="29"/>
  <c r="AC1237" i="29"/>
  <c r="AB1237" i="29"/>
  <c r="AA1237" i="29"/>
  <c r="Z1237" i="29"/>
  <c r="Y1237" i="29"/>
  <c r="X1237" i="29"/>
  <c r="W1237" i="29"/>
  <c r="V1237" i="29"/>
  <c r="U1237" i="29"/>
  <c r="T1237" i="29"/>
  <c r="S1237" i="29"/>
  <c r="AH1236" i="29"/>
  <c r="AG1236" i="29"/>
  <c r="AF1236" i="29"/>
  <c r="AE1236" i="29"/>
  <c r="AD1236" i="29"/>
  <c r="AC1236" i="29"/>
  <c r="AB1236" i="29"/>
  <c r="AA1236" i="29"/>
  <c r="Z1236" i="29"/>
  <c r="Y1236" i="29"/>
  <c r="X1236" i="29"/>
  <c r="W1236" i="29"/>
  <c r="V1236" i="29"/>
  <c r="U1236" i="29"/>
  <c r="T1236" i="29"/>
  <c r="S1236" i="29"/>
  <c r="AH1248" i="29"/>
  <c r="AG1248" i="29"/>
  <c r="AF1248" i="29"/>
  <c r="AE1248" i="29"/>
  <c r="AD1248" i="29"/>
  <c r="AC1248" i="29"/>
  <c r="AH1247" i="29"/>
  <c r="AG1247" i="29"/>
  <c r="AF1247" i="29"/>
  <c r="AE1247" i="29"/>
  <c r="AD1247" i="29"/>
  <c r="AC1247" i="29"/>
  <c r="AH1246" i="29"/>
  <c r="AG1246" i="29"/>
  <c r="AF1246" i="29"/>
  <c r="AE1246" i="29"/>
  <c r="AD1246" i="29"/>
  <c r="AC1246" i="29"/>
  <c r="AH1245" i="29"/>
  <c r="AG1245" i="29"/>
  <c r="AF1245" i="29"/>
  <c r="AE1245" i="29"/>
  <c r="AD1245" i="29"/>
  <c r="AC1245" i="29"/>
  <c r="AH1244" i="29"/>
  <c r="AG1244" i="29"/>
  <c r="AF1244" i="29"/>
  <c r="AE1244" i="29"/>
  <c r="AD1244" i="29"/>
  <c r="AC1244" i="29"/>
  <c r="AH1252" i="29"/>
  <c r="AG1252" i="29"/>
  <c r="AF1252" i="29"/>
  <c r="AE1252" i="29"/>
  <c r="AD1252" i="29"/>
  <c r="AC1252" i="29"/>
  <c r="AB1252" i="29"/>
  <c r="AA1252" i="29"/>
  <c r="Z1252" i="29"/>
  <c r="AH1251" i="29"/>
  <c r="AG1251" i="29"/>
  <c r="AF1251" i="29"/>
  <c r="AE1251" i="29"/>
  <c r="AD1251" i="29"/>
  <c r="AC1251" i="29"/>
  <c r="AB1251" i="29"/>
  <c r="AA1251" i="29"/>
  <c r="Z1251" i="29"/>
  <c r="AH1250" i="29"/>
  <c r="AG1250" i="29"/>
  <c r="AF1250" i="29"/>
  <c r="AE1250" i="29"/>
  <c r="AD1250" i="29"/>
  <c r="AC1250" i="29"/>
  <c r="AB1250" i="29"/>
  <c r="AA1250" i="29"/>
  <c r="Z1250" i="29"/>
  <c r="AH1249" i="29"/>
  <c r="AG1249" i="29"/>
  <c r="AF1249" i="29"/>
  <c r="AE1249" i="29"/>
  <c r="AD1249" i="29"/>
  <c r="AC1249" i="29"/>
  <c r="AB1249" i="29"/>
  <c r="AA1249" i="29"/>
  <c r="Z1249" i="29"/>
  <c r="AH1256" i="29"/>
  <c r="AG1256" i="29"/>
  <c r="AF1256" i="29"/>
  <c r="AE1256" i="29"/>
  <c r="AD1256" i="29"/>
  <c r="AC1256" i="29"/>
  <c r="AB1256" i="29"/>
  <c r="AA1256" i="29"/>
  <c r="Z1256" i="29"/>
  <c r="Y1256" i="29"/>
  <c r="X1256" i="29"/>
  <c r="W1256" i="29"/>
  <c r="V1256" i="29"/>
  <c r="U1256" i="29"/>
  <c r="T1256" i="29"/>
  <c r="S1256" i="29"/>
  <c r="AH1255" i="29"/>
  <c r="AG1255" i="29"/>
  <c r="AF1255" i="29"/>
  <c r="AE1255" i="29"/>
  <c r="AD1255" i="29"/>
  <c r="AC1255" i="29"/>
  <c r="AB1255" i="29"/>
  <c r="AA1255" i="29"/>
  <c r="Z1255" i="29"/>
  <c r="Y1255" i="29"/>
  <c r="X1255" i="29"/>
  <c r="W1255" i="29"/>
  <c r="V1255" i="29"/>
  <c r="U1255" i="29"/>
  <c r="T1255" i="29"/>
  <c r="S1255" i="29"/>
  <c r="AH1254" i="29"/>
  <c r="AG1254" i="29"/>
  <c r="AF1254" i="29"/>
  <c r="AE1254" i="29"/>
  <c r="AD1254" i="29"/>
  <c r="AC1254" i="29"/>
  <c r="AB1254" i="29"/>
  <c r="AA1254" i="29"/>
  <c r="Z1254" i="29"/>
  <c r="Y1254" i="29"/>
  <c r="X1254" i="29"/>
  <c r="W1254" i="29"/>
  <c r="V1254" i="29"/>
  <c r="U1254" i="29"/>
  <c r="T1254" i="29"/>
  <c r="S1254" i="29"/>
  <c r="AH1253" i="29"/>
  <c r="AG1253" i="29"/>
  <c r="AF1253" i="29"/>
  <c r="AE1253" i="29"/>
  <c r="AD1253" i="29"/>
  <c r="AC1253" i="29"/>
  <c r="AB1253" i="29"/>
  <c r="AA1253" i="29"/>
  <c r="Z1253" i="29"/>
  <c r="Y1253" i="29"/>
  <c r="X1253" i="29"/>
  <c r="W1253" i="29"/>
  <c r="V1253" i="29"/>
  <c r="U1253" i="29"/>
  <c r="T1253" i="29"/>
  <c r="S1253" i="29"/>
  <c r="AH1265" i="29"/>
  <c r="AG1265" i="29"/>
  <c r="AF1265" i="29"/>
  <c r="AE1265" i="29"/>
  <c r="AD1265" i="29"/>
  <c r="AC1265" i="29"/>
  <c r="AH1264" i="29"/>
  <c r="AG1264" i="29"/>
  <c r="AF1264" i="29"/>
  <c r="AE1264" i="29"/>
  <c r="AD1264" i="29"/>
  <c r="AC1264" i="29"/>
  <c r="AH1263" i="29"/>
  <c r="AG1263" i="29"/>
  <c r="AF1263" i="29"/>
  <c r="AE1263" i="29"/>
  <c r="AD1263" i="29"/>
  <c r="AC1263" i="29"/>
  <c r="AH1262" i="29"/>
  <c r="AG1262" i="29"/>
  <c r="AF1262" i="29"/>
  <c r="AE1262" i="29"/>
  <c r="AD1262" i="29"/>
  <c r="AC1262" i="29"/>
  <c r="AH1261" i="29"/>
  <c r="AG1261" i="29"/>
  <c r="AF1261" i="29"/>
  <c r="AE1261" i="29"/>
  <c r="AD1261" i="29"/>
  <c r="AC1261" i="29"/>
  <c r="AH1269" i="29"/>
  <c r="AG1269" i="29"/>
  <c r="AF1269" i="29"/>
  <c r="AE1269" i="29"/>
  <c r="AD1269" i="29"/>
  <c r="AC1269" i="29"/>
  <c r="AB1269" i="29"/>
  <c r="AA1269" i="29"/>
  <c r="Z1269" i="29"/>
  <c r="AH1268" i="29"/>
  <c r="AG1268" i="29"/>
  <c r="AF1268" i="29"/>
  <c r="AE1268" i="29"/>
  <c r="AD1268" i="29"/>
  <c r="AC1268" i="29"/>
  <c r="AB1268" i="29"/>
  <c r="AA1268" i="29"/>
  <c r="Z1268" i="29"/>
  <c r="AH1267" i="29"/>
  <c r="AG1267" i="29"/>
  <c r="AF1267" i="29"/>
  <c r="AE1267" i="29"/>
  <c r="AD1267" i="29"/>
  <c r="AC1267" i="29"/>
  <c r="AB1267" i="29"/>
  <c r="AA1267" i="29"/>
  <c r="Z1267" i="29"/>
  <c r="AH1266" i="29"/>
  <c r="AG1266" i="29"/>
  <c r="AF1266" i="29"/>
  <c r="AE1266" i="29"/>
  <c r="AD1266" i="29"/>
  <c r="AC1266" i="29"/>
  <c r="AB1266" i="29"/>
  <c r="AA1266" i="29"/>
  <c r="Z1266" i="29"/>
  <c r="AH1273" i="29"/>
  <c r="AG1273" i="29"/>
  <c r="AF1273" i="29"/>
  <c r="AE1273" i="29"/>
  <c r="AD1273" i="29"/>
  <c r="AC1273" i="29"/>
  <c r="AB1273" i="29"/>
  <c r="AA1273" i="29"/>
  <c r="Z1273" i="29"/>
  <c r="Y1273" i="29"/>
  <c r="X1273" i="29"/>
  <c r="W1273" i="29"/>
  <c r="V1273" i="29"/>
  <c r="U1273" i="29"/>
  <c r="T1273" i="29"/>
  <c r="S1273" i="29"/>
  <c r="AH1272" i="29"/>
  <c r="AG1272" i="29"/>
  <c r="AF1272" i="29"/>
  <c r="AE1272" i="29"/>
  <c r="AD1272" i="29"/>
  <c r="AC1272" i="29"/>
  <c r="AB1272" i="29"/>
  <c r="AA1272" i="29"/>
  <c r="Z1272" i="29"/>
  <c r="Y1272" i="29"/>
  <c r="X1272" i="29"/>
  <c r="W1272" i="29"/>
  <c r="V1272" i="29"/>
  <c r="U1272" i="29"/>
  <c r="T1272" i="29"/>
  <c r="S1272" i="29"/>
  <c r="AH1271" i="29"/>
  <c r="AG1271" i="29"/>
  <c r="AF1271" i="29"/>
  <c r="AE1271" i="29"/>
  <c r="AD1271" i="29"/>
  <c r="AC1271" i="29"/>
  <c r="AB1271" i="29"/>
  <c r="AA1271" i="29"/>
  <c r="Z1271" i="29"/>
  <c r="Y1271" i="29"/>
  <c r="X1271" i="29"/>
  <c r="W1271" i="29"/>
  <c r="V1271" i="29"/>
  <c r="U1271" i="29"/>
  <c r="T1271" i="29"/>
  <c r="S1271" i="29"/>
  <c r="AH1270" i="29"/>
  <c r="AG1270" i="29"/>
  <c r="AF1270" i="29"/>
  <c r="AE1270" i="29"/>
  <c r="AD1270" i="29"/>
  <c r="AC1270" i="29"/>
  <c r="AB1270" i="29"/>
  <c r="AA1270" i="29"/>
  <c r="Z1270" i="29"/>
  <c r="Y1270" i="29"/>
  <c r="X1270" i="29"/>
  <c r="W1270" i="29"/>
  <c r="V1270" i="29"/>
  <c r="U1270" i="29"/>
  <c r="T1270" i="29"/>
  <c r="S1270" i="29"/>
  <c r="AH1282" i="29"/>
  <c r="AG1282" i="29"/>
  <c r="AF1282" i="29"/>
  <c r="AE1282" i="29"/>
  <c r="AD1282" i="29"/>
  <c r="AC1282" i="29"/>
  <c r="AH1281" i="29"/>
  <c r="AG1281" i="29"/>
  <c r="AF1281" i="29"/>
  <c r="AE1281" i="29"/>
  <c r="AD1281" i="29"/>
  <c r="AC1281" i="29"/>
  <c r="AH1280" i="29"/>
  <c r="AG1280" i="29"/>
  <c r="AF1280" i="29"/>
  <c r="AE1280" i="29"/>
  <c r="AD1280" i="29"/>
  <c r="AC1280" i="29"/>
  <c r="AH1279" i="29"/>
  <c r="AG1279" i="29"/>
  <c r="AF1279" i="29"/>
  <c r="AE1279" i="29"/>
  <c r="AD1279" i="29"/>
  <c r="AC1279" i="29"/>
  <c r="AH1278" i="29"/>
  <c r="AG1278" i="29"/>
  <c r="AF1278" i="29"/>
  <c r="AE1278" i="29"/>
  <c r="AD1278" i="29"/>
  <c r="AC1278" i="29"/>
  <c r="AH1286" i="29"/>
  <c r="AG1286" i="29"/>
  <c r="AF1286" i="29"/>
  <c r="AE1286" i="29"/>
  <c r="AD1286" i="29"/>
  <c r="AC1286" i="29"/>
  <c r="AB1286" i="29"/>
  <c r="AA1286" i="29"/>
  <c r="Z1286" i="29"/>
  <c r="AH1285" i="29"/>
  <c r="AG1285" i="29"/>
  <c r="AF1285" i="29"/>
  <c r="AE1285" i="29"/>
  <c r="AD1285" i="29"/>
  <c r="AC1285" i="29"/>
  <c r="AB1285" i="29"/>
  <c r="AA1285" i="29"/>
  <c r="Z1285" i="29"/>
  <c r="AH1284" i="29"/>
  <c r="AG1284" i="29"/>
  <c r="AF1284" i="29"/>
  <c r="AE1284" i="29"/>
  <c r="AD1284" i="29"/>
  <c r="AC1284" i="29"/>
  <c r="AB1284" i="29"/>
  <c r="AA1284" i="29"/>
  <c r="Z1284" i="29"/>
  <c r="AH1283" i="29"/>
  <c r="AG1283" i="29"/>
  <c r="AF1283" i="29"/>
  <c r="AE1283" i="29"/>
  <c r="AD1283" i="29"/>
  <c r="AC1283" i="29"/>
  <c r="AB1283" i="29"/>
  <c r="AA1283" i="29"/>
  <c r="Z1283" i="29"/>
  <c r="AH1290" i="29"/>
  <c r="AG1290" i="29"/>
  <c r="AF1290" i="29"/>
  <c r="AE1290" i="29"/>
  <c r="AD1290" i="29"/>
  <c r="AC1290" i="29"/>
  <c r="AB1290" i="29"/>
  <c r="AA1290" i="29"/>
  <c r="Z1290" i="29"/>
  <c r="Y1290" i="29"/>
  <c r="X1290" i="29"/>
  <c r="W1290" i="29"/>
  <c r="V1290" i="29"/>
  <c r="U1290" i="29"/>
  <c r="AH1289" i="29"/>
  <c r="AG1289" i="29"/>
  <c r="AF1289" i="29"/>
  <c r="AE1289" i="29"/>
  <c r="AD1289" i="29"/>
  <c r="AC1289" i="29"/>
  <c r="AB1289" i="29"/>
  <c r="AA1289" i="29"/>
  <c r="Z1289" i="29"/>
  <c r="Y1289" i="29"/>
  <c r="X1289" i="29"/>
  <c r="W1289" i="29"/>
  <c r="V1289" i="29"/>
  <c r="U1289" i="29"/>
  <c r="AH1288" i="29"/>
  <c r="AG1288" i="29"/>
  <c r="AF1288" i="29"/>
  <c r="AE1288" i="29"/>
  <c r="AD1288" i="29"/>
  <c r="AC1288" i="29"/>
  <c r="AB1288" i="29"/>
  <c r="AA1288" i="29"/>
  <c r="Z1288" i="29"/>
  <c r="Y1288" i="29"/>
  <c r="X1288" i="29"/>
  <c r="W1288" i="29"/>
  <c r="V1288" i="29"/>
  <c r="U1288" i="29"/>
  <c r="AH1287" i="29"/>
  <c r="AG1287" i="29"/>
  <c r="AF1287" i="29"/>
  <c r="AE1287" i="29"/>
  <c r="AD1287" i="29"/>
  <c r="AC1287" i="29"/>
  <c r="AB1287" i="29"/>
  <c r="AA1287" i="29"/>
  <c r="Z1287" i="29"/>
  <c r="Y1287" i="29"/>
  <c r="X1287" i="29"/>
  <c r="W1287" i="29"/>
  <c r="V1287" i="29"/>
  <c r="U1287" i="29"/>
  <c r="AH1299" i="29"/>
  <c r="AG1299" i="29"/>
  <c r="AF1299" i="29"/>
  <c r="AE1299" i="29"/>
  <c r="AD1299" i="29"/>
  <c r="AC1299" i="29"/>
  <c r="AH1298" i="29"/>
  <c r="AG1298" i="29"/>
  <c r="AF1298" i="29"/>
  <c r="AE1298" i="29"/>
  <c r="AD1298" i="29"/>
  <c r="AC1298" i="29"/>
  <c r="AH1297" i="29"/>
  <c r="AG1297" i="29"/>
  <c r="AF1297" i="29"/>
  <c r="AE1297" i="29"/>
  <c r="AD1297" i="29"/>
  <c r="AC1297" i="29"/>
  <c r="AH1296" i="29"/>
  <c r="AG1296" i="29"/>
  <c r="AF1296" i="29"/>
  <c r="AE1296" i="29"/>
  <c r="AD1296" i="29"/>
  <c r="AC1296" i="29"/>
  <c r="AH1295" i="29"/>
  <c r="AG1295" i="29"/>
  <c r="AF1295" i="29"/>
  <c r="AE1295" i="29"/>
  <c r="AD1295" i="29"/>
  <c r="AC1295" i="29"/>
  <c r="AH1307" i="29"/>
  <c r="AG1307" i="29"/>
  <c r="AF1307" i="29"/>
  <c r="AE1307" i="29"/>
  <c r="AD1307" i="29"/>
  <c r="AC1307" i="29"/>
  <c r="AB1307" i="29"/>
  <c r="AA1307" i="29"/>
  <c r="Z1307" i="29"/>
  <c r="Y1307" i="29"/>
  <c r="X1307" i="29"/>
  <c r="AH1306" i="29"/>
  <c r="AG1306" i="29"/>
  <c r="AF1306" i="29"/>
  <c r="AE1306" i="29"/>
  <c r="AD1306" i="29"/>
  <c r="AC1306" i="29"/>
  <c r="AB1306" i="29"/>
  <c r="AA1306" i="29"/>
  <c r="Z1306" i="29"/>
  <c r="Y1306" i="29"/>
  <c r="X1306" i="29"/>
  <c r="AH1305" i="29"/>
  <c r="AG1305" i="29"/>
  <c r="AF1305" i="29"/>
  <c r="AE1305" i="29"/>
  <c r="AD1305" i="29"/>
  <c r="AC1305" i="29"/>
  <c r="AB1305" i="29"/>
  <c r="AA1305" i="29"/>
  <c r="Z1305" i="29"/>
  <c r="Y1305" i="29"/>
  <c r="X1305" i="29"/>
  <c r="AH1304" i="29"/>
  <c r="AG1304" i="29"/>
  <c r="AF1304" i="29"/>
  <c r="AE1304" i="29"/>
  <c r="AD1304" i="29"/>
  <c r="AC1304" i="29"/>
  <c r="AB1304" i="29"/>
  <c r="AA1304" i="29"/>
  <c r="Z1304" i="29"/>
  <c r="Y1304" i="29"/>
  <c r="X1304" i="29"/>
  <c r="AH1303" i="29"/>
  <c r="AG1303" i="29"/>
  <c r="AF1303" i="29"/>
  <c r="AE1303" i="29"/>
  <c r="AD1303" i="29"/>
  <c r="AC1303" i="29"/>
  <c r="AB1303" i="29"/>
  <c r="AA1303" i="29"/>
  <c r="Z1303" i="29"/>
  <c r="Y1303" i="29"/>
  <c r="X1303" i="29"/>
  <c r="AH1302" i="29"/>
  <c r="AG1302" i="29"/>
  <c r="AF1302" i="29"/>
  <c r="AE1302" i="29"/>
  <c r="AD1302" i="29"/>
  <c r="AC1302" i="29"/>
  <c r="AB1302" i="29"/>
  <c r="AA1302" i="29"/>
  <c r="Z1302" i="29"/>
  <c r="Y1302" i="29"/>
  <c r="X1302" i="29"/>
  <c r="AH1301" i="29"/>
  <c r="AG1301" i="29"/>
  <c r="AF1301" i="29"/>
  <c r="AE1301" i="29"/>
  <c r="AD1301" i="29"/>
  <c r="AC1301" i="29"/>
  <c r="AB1301" i="29"/>
  <c r="AA1301" i="29"/>
  <c r="Z1301" i="29"/>
  <c r="Y1301" i="29"/>
  <c r="X1301" i="29"/>
  <c r="AH1300" i="29"/>
  <c r="AG1300" i="29"/>
  <c r="AF1300" i="29"/>
  <c r="AE1300" i="29"/>
  <c r="AD1300" i="29"/>
  <c r="AC1300" i="29"/>
  <c r="AB1300" i="29"/>
  <c r="AA1300" i="29"/>
  <c r="Z1300" i="29"/>
  <c r="Y1300" i="29"/>
  <c r="X1300" i="29"/>
  <c r="AH1316" i="29"/>
  <c r="AG1316" i="29"/>
  <c r="AF1316" i="29"/>
  <c r="AE1316" i="29"/>
  <c r="AD1316" i="29"/>
  <c r="AC1316" i="29"/>
  <c r="AH1315" i="29"/>
  <c r="AG1315" i="29"/>
  <c r="AF1315" i="29"/>
  <c r="AE1315" i="29"/>
  <c r="AD1315" i="29"/>
  <c r="AC1315" i="29"/>
  <c r="AH1314" i="29"/>
  <c r="AG1314" i="29"/>
  <c r="AF1314" i="29"/>
  <c r="AE1314" i="29"/>
  <c r="AD1314" i="29"/>
  <c r="AC1314" i="29"/>
  <c r="AH1313" i="29"/>
  <c r="AG1313" i="29"/>
  <c r="AF1313" i="29"/>
  <c r="AE1313" i="29"/>
  <c r="AD1313" i="29"/>
  <c r="AC1313" i="29"/>
  <c r="AH1312" i="29"/>
  <c r="AG1312" i="29"/>
  <c r="AF1312" i="29"/>
  <c r="AE1312" i="29"/>
  <c r="AD1312" i="29"/>
  <c r="AC1312" i="29"/>
  <c r="AH1324" i="29"/>
  <c r="AG1324" i="29"/>
  <c r="AF1324" i="29"/>
  <c r="AE1324" i="29"/>
  <c r="AD1324" i="29"/>
  <c r="AC1324" i="29"/>
  <c r="AB1324" i="29"/>
  <c r="AA1324" i="29"/>
  <c r="Z1324" i="29"/>
  <c r="Y1324" i="29"/>
  <c r="X1324" i="29"/>
  <c r="AH1323" i="29"/>
  <c r="AG1323" i="29"/>
  <c r="AF1323" i="29"/>
  <c r="AE1323" i="29"/>
  <c r="AD1323" i="29"/>
  <c r="AC1323" i="29"/>
  <c r="AB1323" i="29"/>
  <c r="AA1323" i="29"/>
  <c r="Z1323" i="29"/>
  <c r="Y1323" i="29"/>
  <c r="X1323" i="29"/>
  <c r="AH1322" i="29"/>
  <c r="AG1322" i="29"/>
  <c r="AF1322" i="29"/>
  <c r="AE1322" i="29"/>
  <c r="AD1322" i="29"/>
  <c r="AC1322" i="29"/>
  <c r="AB1322" i="29"/>
  <c r="AA1322" i="29"/>
  <c r="Z1322" i="29"/>
  <c r="Y1322" i="29"/>
  <c r="X1322" i="29"/>
  <c r="AH1321" i="29"/>
  <c r="AG1321" i="29"/>
  <c r="AF1321" i="29"/>
  <c r="AE1321" i="29"/>
  <c r="AD1321" i="29"/>
  <c r="AC1321" i="29"/>
  <c r="AB1321" i="29"/>
  <c r="AA1321" i="29"/>
  <c r="Z1321" i="29"/>
  <c r="Y1321" i="29"/>
  <c r="X1321" i="29"/>
  <c r="AH1320" i="29"/>
  <c r="AG1320" i="29"/>
  <c r="AF1320" i="29"/>
  <c r="AE1320" i="29"/>
  <c r="AD1320" i="29"/>
  <c r="AC1320" i="29"/>
  <c r="AB1320" i="29"/>
  <c r="AA1320" i="29"/>
  <c r="Z1320" i="29"/>
  <c r="Y1320" i="29"/>
  <c r="X1320" i="29"/>
  <c r="AH1319" i="29"/>
  <c r="AG1319" i="29"/>
  <c r="AF1319" i="29"/>
  <c r="AE1319" i="29"/>
  <c r="AD1319" i="29"/>
  <c r="AC1319" i="29"/>
  <c r="AB1319" i="29"/>
  <c r="AA1319" i="29"/>
  <c r="Z1319" i="29"/>
  <c r="Y1319" i="29"/>
  <c r="X1319" i="29"/>
  <c r="AH1318" i="29"/>
  <c r="AG1318" i="29"/>
  <c r="AF1318" i="29"/>
  <c r="AE1318" i="29"/>
  <c r="AD1318" i="29"/>
  <c r="AC1318" i="29"/>
  <c r="AB1318" i="29"/>
  <c r="AA1318" i="29"/>
  <c r="Z1318" i="29"/>
  <c r="Y1318" i="29"/>
  <c r="X1318" i="29"/>
  <c r="AH1317" i="29"/>
  <c r="AG1317" i="29"/>
  <c r="AF1317" i="29"/>
  <c r="AE1317" i="29"/>
  <c r="AD1317" i="29"/>
  <c r="AC1317" i="29"/>
  <c r="AB1317" i="29"/>
  <c r="AA1317" i="29"/>
  <c r="Z1317" i="29"/>
  <c r="Y1317" i="29"/>
  <c r="X1317" i="29"/>
  <c r="AH1333" i="29"/>
  <c r="AG1333" i="29"/>
  <c r="AF1333" i="29"/>
  <c r="AE1333" i="29"/>
  <c r="AD1333" i="29"/>
  <c r="AC1333" i="29"/>
  <c r="AH1332" i="29"/>
  <c r="AG1332" i="29"/>
  <c r="AF1332" i="29"/>
  <c r="AE1332" i="29"/>
  <c r="AD1332" i="29"/>
  <c r="AC1332" i="29"/>
  <c r="AH1331" i="29"/>
  <c r="AG1331" i="29"/>
  <c r="AF1331" i="29"/>
  <c r="AE1331" i="29"/>
  <c r="AD1331" i="29"/>
  <c r="AC1331" i="29"/>
  <c r="AH1330" i="29"/>
  <c r="AG1330" i="29"/>
  <c r="AF1330" i="29"/>
  <c r="AE1330" i="29"/>
  <c r="AD1330" i="29"/>
  <c r="AC1330" i="29"/>
  <c r="AH1329" i="29"/>
  <c r="AG1329" i="29"/>
  <c r="AF1329" i="29"/>
  <c r="AE1329" i="29"/>
  <c r="AD1329" i="29"/>
  <c r="AC1329" i="29"/>
  <c r="AH1341" i="29"/>
  <c r="AG1341" i="29"/>
  <c r="AF1341" i="29"/>
  <c r="AE1341" i="29"/>
  <c r="AD1341" i="29"/>
  <c r="AC1341" i="29"/>
  <c r="AB1341" i="29"/>
  <c r="AA1341" i="29"/>
  <c r="Z1341" i="29"/>
  <c r="Y1341" i="29"/>
  <c r="X1341" i="29"/>
  <c r="AH1340" i="29"/>
  <c r="AG1340" i="29"/>
  <c r="AF1340" i="29"/>
  <c r="AE1340" i="29"/>
  <c r="AD1340" i="29"/>
  <c r="AC1340" i="29"/>
  <c r="AB1340" i="29"/>
  <c r="AA1340" i="29"/>
  <c r="Z1340" i="29"/>
  <c r="Y1340" i="29"/>
  <c r="X1340" i="29"/>
  <c r="AH1339" i="29"/>
  <c r="AG1339" i="29"/>
  <c r="AF1339" i="29"/>
  <c r="AE1339" i="29"/>
  <c r="AD1339" i="29"/>
  <c r="AC1339" i="29"/>
  <c r="AB1339" i="29"/>
  <c r="AA1339" i="29"/>
  <c r="Z1339" i="29"/>
  <c r="Y1339" i="29"/>
  <c r="X1339" i="29"/>
  <c r="AH1338" i="29"/>
  <c r="AG1338" i="29"/>
  <c r="AF1338" i="29"/>
  <c r="AE1338" i="29"/>
  <c r="AD1338" i="29"/>
  <c r="AC1338" i="29"/>
  <c r="AB1338" i="29"/>
  <c r="AA1338" i="29"/>
  <c r="Z1338" i="29"/>
  <c r="Y1338" i="29"/>
  <c r="X1338" i="29"/>
  <c r="AH1337" i="29"/>
  <c r="AG1337" i="29"/>
  <c r="AF1337" i="29"/>
  <c r="AE1337" i="29"/>
  <c r="AD1337" i="29"/>
  <c r="AC1337" i="29"/>
  <c r="AB1337" i="29"/>
  <c r="AA1337" i="29"/>
  <c r="Z1337" i="29"/>
  <c r="Y1337" i="29"/>
  <c r="X1337" i="29"/>
  <c r="AH1336" i="29"/>
  <c r="AG1336" i="29"/>
  <c r="AF1336" i="29"/>
  <c r="AE1336" i="29"/>
  <c r="AD1336" i="29"/>
  <c r="AC1336" i="29"/>
  <c r="AB1336" i="29"/>
  <c r="AA1336" i="29"/>
  <c r="Z1336" i="29"/>
  <c r="Y1336" i="29"/>
  <c r="X1336" i="29"/>
  <c r="AH1335" i="29"/>
  <c r="AG1335" i="29"/>
  <c r="AF1335" i="29"/>
  <c r="AE1335" i="29"/>
  <c r="AD1335" i="29"/>
  <c r="AC1335" i="29"/>
  <c r="AB1335" i="29"/>
  <c r="AA1335" i="29"/>
  <c r="Z1335" i="29"/>
  <c r="Y1335" i="29"/>
  <c r="X1335" i="29"/>
  <c r="AH1334" i="29"/>
  <c r="AG1334" i="29"/>
  <c r="AF1334" i="29"/>
  <c r="AE1334" i="29"/>
  <c r="AD1334" i="29"/>
  <c r="AC1334" i="29"/>
  <c r="AB1334" i="29"/>
  <c r="AA1334" i="29"/>
  <c r="Z1334" i="29"/>
  <c r="Y1334" i="29"/>
  <c r="X1334" i="29"/>
  <c r="AH1350" i="29"/>
  <c r="AG1350" i="29"/>
  <c r="AF1350" i="29"/>
  <c r="AE1350" i="29"/>
  <c r="AD1350" i="29"/>
  <c r="AC1350" i="29"/>
  <c r="AH1349" i="29"/>
  <c r="AG1349" i="29"/>
  <c r="AF1349" i="29"/>
  <c r="AE1349" i="29"/>
  <c r="AD1349" i="29"/>
  <c r="AC1349" i="29"/>
  <c r="AH1348" i="29"/>
  <c r="AG1348" i="29"/>
  <c r="AF1348" i="29"/>
  <c r="AE1348" i="29"/>
  <c r="AD1348" i="29"/>
  <c r="AC1348" i="29"/>
  <c r="AH1347" i="29"/>
  <c r="AG1347" i="29"/>
  <c r="AF1347" i="29"/>
  <c r="AE1347" i="29"/>
  <c r="AD1347" i="29"/>
  <c r="AC1347" i="29"/>
  <c r="AH1346" i="29"/>
  <c r="AG1346" i="29"/>
  <c r="AF1346" i="29"/>
  <c r="AE1346" i="29"/>
  <c r="AD1346" i="29"/>
  <c r="AC1346" i="29"/>
  <c r="AH1358" i="29"/>
  <c r="AG1358" i="29"/>
  <c r="AF1358" i="29"/>
  <c r="AE1358" i="29"/>
  <c r="AD1358" i="29"/>
  <c r="AC1358" i="29"/>
  <c r="AB1358" i="29"/>
  <c r="AA1358" i="29"/>
  <c r="Z1358" i="29"/>
  <c r="Y1358" i="29"/>
  <c r="X1358" i="29"/>
  <c r="AH1357" i="29"/>
  <c r="AG1357" i="29"/>
  <c r="AF1357" i="29"/>
  <c r="AE1357" i="29"/>
  <c r="AD1357" i="29"/>
  <c r="AC1357" i="29"/>
  <c r="AB1357" i="29"/>
  <c r="AA1357" i="29"/>
  <c r="Z1357" i="29"/>
  <c r="Y1357" i="29"/>
  <c r="X1357" i="29"/>
  <c r="AH1356" i="29"/>
  <c r="AG1356" i="29"/>
  <c r="AF1356" i="29"/>
  <c r="AE1356" i="29"/>
  <c r="AD1356" i="29"/>
  <c r="AC1356" i="29"/>
  <c r="AB1356" i="29"/>
  <c r="AA1356" i="29"/>
  <c r="Z1356" i="29"/>
  <c r="Y1356" i="29"/>
  <c r="X1356" i="29"/>
  <c r="AH1355" i="29"/>
  <c r="AG1355" i="29"/>
  <c r="AF1355" i="29"/>
  <c r="AE1355" i="29"/>
  <c r="AD1355" i="29"/>
  <c r="AC1355" i="29"/>
  <c r="AB1355" i="29"/>
  <c r="AA1355" i="29"/>
  <c r="Z1355" i="29"/>
  <c r="Y1355" i="29"/>
  <c r="X1355" i="29"/>
  <c r="AH1354" i="29"/>
  <c r="AG1354" i="29"/>
  <c r="AF1354" i="29"/>
  <c r="AE1354" i="29"/>
  <c r="AD1354" i="29"/>
  <c r="AC1354" i="29"/>
  <c r="AB1354" i="29"/>
  <c r="AA1354" i="29"/>
  <c r="Z1354" i="29"/>
  <c r="Y1354" i="29"/>
  <c r="X1354" i="29"/>
  <c r="AH1353" i="29"/>
  <c r="AG1353" i="29"/>
  <c r="AF1353" i="29"/>
  <c r="AE1353" i="29"/>
  <c r="AD1353" i="29"/>
  <c r="AC1353" i="29"/>
  <c r="AB1353" i="29"/>
  <c r="AA1353" i="29"/>
  <c r="Z1353" i="29"/>
  <c r="Y1353" i="29"/>
  <c r="X1353" i="29"/>
  <c r="AH1352" i="29"/>
  <c r="AG1352" i="29"/>
  <c r="AF1352" i="29"/>
  <c r="AE1352" i="29"/>
  <c r="AD1352" i="29"/>
  <c r="AC1352" i="29"/>
  <c r="AB1352" i="29"/>
  <c r="AA1352" i="29"/>
  <c r="Z1352" i="29"/>
  <c r="Y1352" i="29"/>
  <c r="X1352" i="29"/>
  <c r="AH1351" i="29"/>
  <c r="AG1351" i="29"/>
  <c r="AF1351" i="29"/>
  <c r="AE1351" i="29"/>
  <c r="AD1351" i="29"/>
  <c r="AC1351" i="29"/>
  <c r="AB1351" i="29"/>
  <c r="AA1351" i="29"/>
  <c r="Z1351" i="29"/>
  <c r="Y1351" i="29"/>
  <c r="X1351" i="29"/>
  <c r="AH1367" i="29"/>
  <c r="AG1367" i="29"/>
  <c r="AF1367" i="29"/>
  <c r="AE1367" i="29"/>
  <c r="AD1367" i="29"/>
  <c r="AC1367" i="29"/>
  <c r="AH1366" i="29"/>
  <c r="AG1366" i="29"/>
  <c r="AF1366" i="29"/>
  <c r="AE1366" i="29"/>
  <c r="AD1366" i="29"/>
  <c r="AC1366" i="29"/>
  <c r="AH1365" i="29"/>
  <c r="AG1365" i="29"/>
  <c r="AF1365" i="29"/>
  <c r="AE1365" i="29"/>
  <c r="AD1365" i="29"/>
  <c r="AC1365" i="29"/>
  <c r="AH1364" i="29"/>
  <c r="AG1364" i="29"/>
  <c r="AF1364" i="29"/>
  <c r="AE1364" i="29"/>
  <c r="AD1364" i="29"/>
  <c r="AC1364" i="29"/>
  <c r="AH1363" i="29"/>
  <c r="AG1363" i="29"/>
  <c r="AF1363" i="29"/>
  <c r="AE1363" i="29"/>
  <c r="AD1363" i="29"/>
  <c r="AC1363" i="29"/>
  <c r="AH1371" i="29"/>
  <c r="AG1371" i="29"/>
  <c r="AF1371" i="29"/>
  <c r="AE1371" i="29"/>
  <c r="AD1371" i="29"/>
  <c r="AC1371" i="29"/>
  <c r="AB1371" i="29"/>
  <c r="AA1371" i="29"/>
  <c r="Z1371" i="29"/>
  <c r="AH1370" i="29"/>
  <c r="AG1370" i="29"/>
  <c r="AF1370" i="29"/>
  <c r="AE1370" i="29"/>
  <c r="AD1370" i="29"/>
  <c r="AC1370" i="29"/>
  <c r="AB1370" i="29"/>
  <c r="AA1370" i="29"/>
  <c r="Z1370" i="29"/>
  <c r="AH1369" i="29"/>
  <c r="AG1369" i="29"/>
  <c r="AF1369" i="29"/>
  <c r="AE1369" i="29"/>
  <c r="AD1369" i="29"/>
  <c r="AC1369" i="29"/>
  <c r="AB1369" i="29"/>
  <c r="AA1369" i="29"/>
  <c r="Z1369" i="29"/>
  <c r="AH1368" i="29"/>
  <c r="AG1368" i="29"/>
  <c r="AF1368" i="29"/>
  <c r="AE1368" i="29"/>
  <c r="AD1368" i="29"/>
  <c r="AC1368" i="29"/>
  <c r="AB1368" i="29"/>
  <c r="AA1368" i="29"/>
  <c r="Z1368" i="29"/>
  <c r="AH1375" i="29"/>
  <c r="AG1375" i="29"/>
  <c r="AF1375" i="29"/>
  <c r="AE1375" i="29"/>
  <c r="AD1375" i="29"/>
  <c r="AC1375" i="29"/>
  <c r="AB1375" i="29"/>
  <c r="AA1375" i="29"/>
  <c r="Z1375" i="29"/>
  <c r="Y1375" i="29"/>
  <c r="X1375" i="29"/>
  <c r="W1375" i="29"/>
  <c r="V1375" i="29"/>
  <c r="U1375" i="29"/>
  <c r="T1375" i="29"/>
  <c r="S1375" i="29"/>
  <c r="AH1374" i="29"/>
  <c r="AG1374" i="29"/>
  <c r="AF1374" i="29"/>
  <c r="AE1374" i="29"/>
  <c r="AD1374" i="29"/>
  <c r="AC1374" i="29"/>
  <c r="AB1374" i="29"/>
  <c r="AA1374" i="29"/>
  <c r="Z1374" i="29"/>
  <c r="Y1374" i="29"/>
  <c r="X1374" i="29"/>
  <c r="W1374" i="29"/>
  <c r="V1374" i="29"/>
  <c r="U1374" i="29"/>
  <c r="T1374" i="29"/>
  <c r="S1374" i="29"/>
  <c r="AH1373" i="29"/>
  <c r="AG1373" i="29"/>
  <c r="AF1373" i="29"/>
  <c r="AE1373" i="29"/>
  <c r="AD1373" i="29"/>
  <c r="AC1373" i="29"/>
  <c r="AB1373" i="29"/>
  <c r="AA1373" i="29"/>
  <c r="Z1373" i="29"/>
  <c r="Y1373" i="29"/>
  <c r="X1373" i="29"/>
  <c r="W1373" i="29"/>
  <c r="V1373" i="29"/>
  <c r="U1373" i="29"/>
  <c r="T1373" i="29"/>
  <c r="S1373" i="29"/>
  <c r="AH1372" i="29"/>
  <c r="AG1372" i="29"/>
  <c r="AF1372" i="29"/>
  <c r="AE1372" i="29"/>
  <c r="AD1372" i="29"/>
  <c r="AC1372" i="29"/>
  <c r="AB1372" i="29"/>
  <c r="AA1372" i="29"/>
  <c r="Z1372" i="29"/>
  <c r="Y1372" i="29"/>
  <c r="X1372" i="29"/>
  <c r="W1372" i="29"/>
  <c r="V1372" i="29"/>
  <c r="U1372" i="29"/>
  <c r="T1372" i="29"/>
  <c r="S1372" i="29"/>
  <c r="AH1384" i="29"/>
  <c r="AG1384" i="29"/>
  <c r="AF1384" i="29"/>
  <c r="AE1384" i="29"/>
  <c r="AD1384" i="29"/>
  <c r="AC1384" i="29"/>
  <c r="AH1383" i="29"/>
  <c r="AG1383" i="29"/>
  <c r="AF1383" i="29"/>
  <c r="AE1383" i="29"/>
  <c r="AD1383" i="29"/>
  <c r="AC1383" i="29"/>
  <c r="AH1382" i="29"/>
  <c r="AG1382" i="29"/>
  <c r="AF1382" i="29"/>
  <c r="AE1382" i="29"/>
  <c r="AD1382" i="29"/>
  <c r="AC1382" i="29"/>
  <c r="AH1381" i="29"/>
  <c r="AG1381" i="29"/>
  <c r="AF1381" i="29"/>
  <c r="AE1381" i="29"/>
  <c r="AD1381" i="29"/>
  <c r="AC1381" i="29"/>
  <c r="AH1380" i="29"/>
  <c r="AG1380" i="29"/>
  <c r="AF1380" i="29"/>
  <c r="AE1380" i="29"/>
  <c r="AD1380" i="29"/>
  <c r="AC1380" i="29"/>
  <c r="AH1388" i="29"/>
  <c r="AG1388" i="29"/>
  <c r="AF1388" i="29"/>
  <c r="AE1388" i="29"/>
  <c r="AD1388" i="29"/>
  <c r="AC1388" i="29"/>
  <c r="AB1388" i="29"/>
  <c r="AA1388" i="29"/>
  <c r="Z1388" i="29"/>
  <c r="AH1387" i="29"/>
  <c r="AG1387" i="29"/>
  <c r="AF1387" i="29"/>
  <c r="AE1387" i="29"/>
  <c r="AD1387" i="29"/>
  <c r="AC1387" i="29"/>
  <c r="AB1387" i="29"/>
  <c r="AA1387" i="29"/>
  <c r="Z1387" i="29"/>
  <c r="AH1386" i="29"/>
  <c r="AG1386" i="29"/>
  <c r="AF1386" i="29"/>
  <c r="AE1386" i="29"/>
  <c r="AD1386" i="29"/>
  <c r="AC1386" i="29"/>
  <c r="AB1386" i="29"/>
  <c r="AA1386" i="29"/>
  <c r="Z1386" i="29"/>
  <c r="AH1385" i="29"/>
  <c r="AG1385" i="29"/>
  <c r="AF1385" i="29"/>
  <c r="AE1385" i="29"/>
  <c r="AD1385" i="29"/>
  <c r="AC1385" i="29"/>
  <c r="AB1385" i="29"/>
  <c r="AA1385" i="29"/>
  <c r="Z1385" i="29"/>
  <c r="AH1392" i="29"/>
  <c r="AG1392" i="29"/>
  <c r="AF1392" i="29"/>
  <c r="AE1392" i="29"/>
  <c r="AD1392" i="29"/>
  <c r="AC1392" i="29"/>
  <c r="AB1392" i="29"/>
  <c r="AA1392" i="29"/>
  <c r="Z1392" i="29"/>
  <c r="Y1392" i="29"/>
  <c r="X1392" i="29"/>
  <c r="W1392" i="29"/>
  <c r="V1392" i="29"/>
  <c r="U1392" i="29"/>
  <c r="T1392" i="29"/>
  <c r="S1392" i="29"/>
  <c r="AH1391" i="29"/>
  <c r="AG1391" i="29"/>
  <c r="AF1391" i="29"/>
  <c r="AE1391" i="29"/>
  <c r="AD1391" i="29"/>
  <c r="AC1391" i="29"/>
  <c r="AB1391" i="29"/>
  <c r="AA1391" i="29"/>
  <c r="Z1391" i="29"/>
  <c r="Y1391" i="29"/>
  <c r="X1391" i="29"/>
  <c r="W1391" i="29"/>
  <c r="V1391" i="29"/>
  <c r="U1391" i="29"/>
  <c r="T1391" i="29"/>
  <c r="S1391" i="29"/>
  <c r="AH1390" i="29"/>
  <c r="AG1390" i="29"/>
  <c r="AF1390" i="29"/>
  <c r="AE1390" i="29"/>
  <c r="AD1390" i="29"/>
  <c r="AC1390" i="29"/>
  <c r="AB1390" i="29"/>
  <c r="AA1390" i="29"/>
  <c r="Z1390" i="29"/>
  <c r="Y1390" i="29"/>
  <c r="X1390" i="29"/>
  <c r="W1390" i="29"/>
  <c r="V1390" i="29"/>
  <c r="U1390" i="29"/>
  <c r="T1390" i="29"/>
  <c r="S1390" i="29"/>
  <c r="AH1389" i="29"/>
  <c r="AG1389" i="29"/>
  <c r="AF1389" i="29"/>
  <c r="AE1389" i="29"/>
  <c r="AD1389" i="29"/>
  <c r="AC1389" i="29"/>
  <c r="AB1389" i="29"/>
  <c r="AA1389" i="29"/>
  <c r="Z1389" i="29"/>
  <c r="Y1389" i="29"/>
  <c r="X1389" i="29"/>
  <c r="W1389" i="29"/>
  <c r="V1389" i="29"/>
  <c r="U1389" i="29"/>
  <c r="T1389" i="29"/>
  <c r="S1389" i="29"/>
  <c r="AH1401" i="29"/>
  <c r="AG1401" i="29"/>
  <c r="AF1401" i="29"/>
  <c r="AE1401" i="29"/>
  <c r="AD1401" i="29"/>
  <c r="AC1401" i="29"/>
  <c r="AH1400" i="29"/>
  <c r="AG1400" i="29"/>
  <c r="AF1400" i="29"/>
  <c r="AE1400" i="29"/>
  <c r="AD1400" i="29"/>
  <c r="AC1400" i="29"/>
  <c r="AH1399" i="29"/>
  <c r="AG1399" i="29"/>
  <c r="AF1399" i="29"/>
  <c r="AE1399" i="29"/>
  <c r="AD1399" i="29"/>
  <c r="AC1399" i="29"/>
  <c r="AH1398" i="29"/>
  <c r="AG1398" i="29"/>
  <c r="AF1398" i="29"/>
  <c r="AE1398" i="29"/>
  <c r="AD1398" i="29"/>
  <c r="AC1398" i="29"/>
  <c r="AH1397" i="29"/>
  <c r="AG1397" i="29"/>
  <c r="AF1397" i="29"/>
  <c r="AE1397" i="29"/>
  <c r="AD1397" i="29"/>
  <c r="AC1397" i="29"/>
  <c r="AH1405" i="29"/>
  <c r="AG1405" i="29"/>
  <c r="AF1405" i="29"/>
  <c r="AE1405" i="29"/>
  <c r="AD1405" i="29"/>
  <c r="AC1405" i="29"/>
  <c r="AB1405" i="29"/>
  <c r="AA1405" i="29"/>
  <c r="Z1405" i="29"/>
  <c r="AH1404" i="29"/>
  <c r="AG1404" i="29"/>
  <c r="AF1404" i="29"/>
  <c r="AE1404" i="29"/>
  <c r="AD1404" i="29"/>
  <c r="AC1404" i="29"/>
  <c r="AB1404" i="29"/>
  <c r="AA1404" i="29"/>
  <c r="Z1404" i="29"/>
  <c r="AH1403" i="29"/>
  <c r="AG1403" i="29"/>
  <c r="AF1403" i="29"/>
  <c r="AE1403" i="29"/>
  <c r="AD1403" i="29"/>
  <c r="AC1403" i="29"/>
  <c r="AB1403" i="29"/>
  <c r="AA1403" i="29"/>
  <c r="Z1403" i="29"/>
  <c r="AH1402" i="29"/>
  <c r="AG1402" i="29"/>
  <c r="AF1402" i="29"/>
  <c r="AE1402" i="29"/>
  <c r="AD1402" i="29"/>
  <c r="AC1402" i="29"/>
  <c r="AB1402" i="29"/>
  <c r="AA1402" i="29"/>
  <c r="Z1402" i="29"/>
  <c r="AH1409" i="29"/>
  <c r="AG1409" i="29"/>
  <c r="AF1409" i="29"/>
  <c r="AE1409" i="29"/>
  <c r="AD1409" i="29"/>
  <c r="AC1409" i="29"/>
  <c r="AB1409" i="29"/>
  <c r="AA1409" i="29"/>
  <c r="Z1409" i="29"/>
  <c r="Y1409" i="29"/>
  <c r="X1409" i="29"/>
  <c r="W1409" i="29"/>
  <c r="V1409" i="29"/>
  <c r="U1409" i="29"/>
  <c r="AH1408" i="29"/>
  <c r="AG1408" i="29"/>
  <c r="AF1408" i="29"/>
  <c r="AE1408" i="29"/>
  <c r="AD1408" i="29"/>
  <c r="AC1408" i="29"/>
  <c r="AB1408" i="29"/>
  <c r="AA1408" i="29"/>
  <c r="Z1408" i="29"/>
  <c r="Y1408" i="29"/>
  <c r="X1408" i="29"/>
  <c r="W1408" i="29"/>
  <c r="V1408" i="29"/>
  <c r="U1408" i="29"/>
  <c r="AH1407" i="29"/>
  <c r="AG1407" i="29"/>
  <c r="AF1407" i="29"/>
  <c r="AE1407" i="29"/>
  <c r="AD1407" i="29"/>
  <c r="AC1407" i="29"/>
  <c r="AB1407" i="29"/>
  <c r="AA1407" i="29"/>
  <c r="Z1407" i="29"/>
  <c r="Y1407" i="29"/>
  <c r="X1407" i="29"/>
  <c r="W1407" i="29"/>
  <c r="V1407" i="29"/>
  <c r="U1407" i="29"/>
  <c r="AH1406" i="29"/>
  <c r="AG1406" i="29"/>
  <c r="AF1406" i="29"/>
  <c r="AE1406" i="29"/>
  <c r="AD1406" i="29"/>
  <c r="AC1406" i="29"/>
  <c r="AB1406" i="29"/>
  <c r="AA1406" i="29"/>
  <c r="Z1406" i="29"/>
  <c r="Y1406" i="29"/>
  <c r="X1406" i="29"/>
  <c r="W1406" i="29"/>
  <c r="V1406" i="29"/>
  <c r="U1406" i="29"/>
  <c r="Y1414" i="29"/>
  <c r="X1414" i="29"/>
  <c r="W1414" i="29"/>
  <c r="V1414" i="29"/>
  <c r="AH1414" i="29"/>
  <c r="AG1414" i="29"/>
  <c r="AF1414" i="29"/>
  <c r="AE1414" i="29"/>
  <c r="AD1414" i="29"/>
  <c r="AC1414" i="29"/>
  <c r="AB1414" i="29"/>
  <c r="AA1414" i="29"/>
  <c r="Z1414" i="29"/>
  <c r="Y1419" i="29"/>
  <c r="X1419" i="29"/>
  <c r="W1419" i="29"/>
  <c r="V1419" i="29"/>
  <c r="Y1418" i="29"/>
  <c r="X1418" i="29"/>
  <c r="W1418" i="29"/>
  <c r="V1418" i="29"/>
  <c r="Y1417" i="29"/>
  <c r="X1417" i="29"/>
  <c r="W1417" i="29"/>
  <c r="V1417" i="29"/>
  <c r="Y1416" i="29"/>
  <c r="X1416" i="29"/>
  <c r="W1416" i="29"/>
  <c r="V1416" i="29"/>
  <c r="Y1415" i="29"/>
  <c r="X1415" i="29"/>
  <c r="W1415" i="29"/>
  <c r="V1415" i="29"/>
  <c r="AH1423" i="29"/>
  <c r="AG1423" i="29"/>
  <c r="AF1423" i="29"/>
  <c r="AE1423" i="29"/>
  <c r="AD1423" i="29"/>
  <c r="AC1423" i="29"/>
  <c r="AB1423" i="29"/>
  <c r="AA1423" i="29"/>
  <c r="Z1423" i="29"/>
  <c r="AH1422" i="29"/>
  <c r="AG1422" i="29"/>
  <c r="AF1422" i="29"/>
  <c r="AE1422" i="29"/>
  <c r="AD1422" i="29"/>
  <c r="AC1422" i="29"/>
  <c r="AB1422" i="29"/>
  <c r="AA1422" i="29"/>
  <c r="Z1422" i="29"/>
  <c r="AH1421" i="29"/>
  <c r="AG1421" i="29"/>
  <c r="AF1421" i="29"/>
  <c r="AE1421" i="29"/>
  <c r="AD1421" i="29"/>
  <c r="AC1421" i="29"/>
  <c r="AB1421" i="29"/>
  <c r="AA1421" i="29"/>
  <c r="Z1421" i="29"/>
  <c r="AH1420" i="29"/>
  <c r="AG1420" i="29"/>
  <c r="AF1420" i="29"/>
  <c r="AE1420" i="29"/>
  <c r="AD1420" i="29"/>
  <c r="AC1420" i="29"/>
  <c r="AB1420" i="29"/>
  <c r="AA1420" i="29"/>
  <c r="Z1420" i="29"/>
  <c r="AH1419" i="29"/>
  <c r="AG1419" i="29"/>
  <c r="AF1419" i="29"/>
  <c r="AE1419" i="29"/>
  <c r="AD1419" i="29"/>
  <c r="AC1419" i="29"/>
  <c r="AB1419" i="29"/>
  <c r="AA1419" i="29"/>
  <c r="Z1419" i="29"/>
  <c r="AH1418" i="29"/>
  <c r="AG1418" i="29"/>
  <c r="AF1418" i="29"/>
  <c r="AE1418" i="29"/>
  <c r="AD1418" i="29"/>
  <c r="AC1418" i="29"/>
  <c r="AB1418" i="29"/>
  <c r="AA1418" i="29"/>
  <c r="Z1418" i="29"/>
  <c r="AH1417" i="29"/>
  <c r="AG1417" i="29"/>
  <c r="AF1417" i="29"/>
  <c r="AE1417" i="29"/>
  <c r="AD1417" i="29"/>
  <c r="AC1417" i="29"/>
  <c r="AB1417" i="29"/>
  <c r="AA1417" i="29"/>
  <c r="Z1417" i="29"/>
  <c r="AH1416" i="29"/>
  <c r="AG1416" i="29"/>
  <c r="AF1416" i="29"/>
  <c r="AE1416" i="29"/>
  <c r="AD1416" i="29"/>
  <c r="AC1416" i="29"/>
  <c r="AB1416" i="29"/>
  <c r="AA1416" i="29"/>
  <c r="Z1416" i="29"/>
  <c r="AH1415" i="29"/>
  <c r="AG1415" i="29"/>
  <c r="AF1415" i="29"/>
  <c r="AE1415" i="29"/>
  <c r="AD1415" i="29"/>
  <c r="AC1415" i="29"/>
  <c r="AB1415" i="29"/>
  <c r="AA1415" i="29"/>
  <c r="Z1415" i="29"/>
  <c r="AH1427" i="29"/>
  <c r="AG1427" i="29"/>
  <c r="AF1427" i="29"/>
  <c r="AE1427" i="29"/>
  <c r="AD1427" i="29"/>
  <c r="AC1427" i="29"/>
  <c r="AB1427" i="29"/>
  <c r="AA1427" i="29"/>
  <c r="Z1427" i="29"/>
  <c r="Y1427" i="29"/>
  <c r="X1427" i="29"/>
  <c r="AH1426" i="29"/>
  <c r="AG1426" i="29"/>
  <c r="AF1426" i="29"/>
  <c r="AE1426" i="29"/>
  <c r="AD1426" i="29"/>
  <c r="AC1426" i="29"/>
  <c r="AB1426" i="29"/>
  <c r="AA1426" i="29"/>
  <c r="Z1426" i="29"/>
  <c r="Y1426" i="29"/>
  <c r="X1426" i="29"/>
  <c r="AH1425" i="29"/>
  <c r="AG1425" i="29"/>
  <c r="AF1425" i="29"/>
  <c r="AE1425" i="29"/>
  <c r="AD1425" i="29"/>
  <c r="AC1425" i="29"/>
  <c r="AB1425" i="29"/>
  <c r="AA1425" i="29"/>
  <c r="Z1425" i="29"/>
  <c r="Y1425" i="29"/>
  <c r="X1425" i="29"/>
  <c r="AH1424" i="29"/>
  <c r="AG1424" i="29"/>
  <c r="AF1424" i="29"/>
  <c r="AE1424" i="29"/>
  <c r="AD1424" i="29"/>
  <c r="AC1424" i="29"/>
  <c r="AB1424" i="29"/>
  <c r="AA1424" i="29"/>
  <c r="Z1424" i="29"/>
  <c r="Y1424" i="29"/>
  <c r="X1424" i="29"/>
  <c r="AH1436" i="29"/>
  <c r="AG1436" i="29"/>
  <c r="AF1436" i="29"/>
  <c r="AE1436" i="29"/>
  <c r="AD1436" i="29"/>
  <c r="AC1436" i="29"/>
  <c r="AH1435" i="29"/>
  <c r="AG1435" i="29"/>
  <c r="AF1435" i="29"/>
  <c r="AE1435" i="29"/>
  <c r="AD1435" i="29"/>
  <c r="AC1435" i="29"/>
  <c r="AH1434" i="29"/>
  <c r="AG1434" i="29"/>
  <c r="AF1434" i="29"/>
  <c r="AE1434" i="29"/>
  <c r="AD1434" i="29"/>
  <c r="AC1434" i="29"/>
  <c r="AH1433" i="29"/>
  <c r="AG1433" i="29"/>
  <c r="AF1433" i="29"/>
  <c r="AE1433" i="29"/>
  <c r="AD1433" i="29"/>
  <c r="AC1433" i="29"/>
  <c r="AH1432" i="29"/>
  <c r="AG1432" i="29"/>
  <c r="AF1432" i="29"/>
  <c r="AE1432" i="29"/>
  <c r="AD1432" i="29"/>
  <c r="AC1432" i="29"/>
  <c r="AH1440" i="29"/>
  <c r="AG1440" i="29"/>
  <c r="AF1440" i="29"/>
  <c r="AE1440" i="29"/>
  <c r="AD1440" i="29"/>
  <c r="AC1440" i="29"/>
  <c r="AB1440" i="29"/>
  <c r="AA1440" i="29"/>
  <c r="Z1440" i="29"/>
  <c r="AH1439" i="29"/>
  <c r="AG1439" i="29"/>
  <c r="AF1439" i="29"/>
  <c r="AE1439" i="29"/>
  <c r="AD1439" i="29"/>
  <c r="AC1439" i="29"/>
  <c r="AB1439" i="29"/>
  <c r="AA1439" i="29"/>
  <c r="Z1439" i="29"/>
  <c r="AH1438" i="29"/>
  <c r="AG1438" i="29"/>
  <c r="AF1438" i="29"/>
  <c r="AE1438" i="29"/>
  <c r="AD1438" i="29"/>
  <c r="AC1438" i="29"/>
  <c r="AB1438" i="29"/>
  <c r="AA1438" i="29"/>
  <c r="Z1438" i="29"/>
  <c r="AH1437" i="29"/>
  <c r="AG1437" i="29"/>
  <c r="AF1437" i="29"/>
  <c r="AE1437" i="29"/>
  <c r="AD1437" i="29"/>
  <c r="AC1437" i="29"/>
  <c r="AB1437" i="29"/>
  <c r="AA1437" i="29"/>
  <c r="Z1437" i="29"/>
  <c r="AH1444" i="29"/>
  <c r="AG1444" i="29"/>
  <c r="AF1444" i="29"/>
  <c r="AE1444" i="29"/>
  <c r="AD1444" i="29"/>
  <c r="AC1444" i="29"/>
  <c r="AB1444" i="29"/>
  <c r="AA1444" i="29"/>
  <c r="Z1444" i="29"/>
  <c r="Y1444" i="29"/>
  <c r="X1444" i="29"/>
  <c r="W1444" i="29"/>
  <c r="V1444" i="29"/>
  <c r="U1444" i="29"/>
  <c r="AH1443" i="29"/>
  <c r="AG1443" i="29"/>
  <c r="AF1443" i="29"/>
  <c r="AE1443" i="29"/>
  <c r="AD1443" i="29"/>
  <c r="AC1443" i="29"/>
  <c r="AB1443" i="29"/>
  <c r="AA1443" i="29"/>
  <c r="Z1443" i="29"/>
  <c r="Y1443" i="29"/>
  <c r="X1443" i="29"/>
  <c r="W1443" i="29"/>
  <c r="V1443" i="29"/>
  <c r="U1443" i="29"/>
  <c r="AH1442" i="29"/>
  <c r="AG1442" i="29"/>
  <c r="AF1442" i="29"/>
  <c r="AE1442" i="29"/>
  <c r="AD1442" i="29"/>
  <c r="AC1442" i="29"/>
  <c r="AB1442" i="29"/>
  <c r="AA1442" i="29"/>
  <c r="Z1442" i="29"/>
  <c r="Y1442" i="29"/>
  <c r="X1442" i="29"/>
  <c r="W1442" i="29"/>
  <c r="V1442" i="29"/>
  <c r="U1442" i="29"/>
  <c r="AH1441" i="29"/>
  <c r="AG1441" i="29"/>
  <c r="AF1441" i="29"/>
  <c r="AE1441" i="29"/>
  <c r="AD1441" i="29"/>
  <c r="AC1441" i="29"/>
  <c r="AB1441" i="29"/>
  <c r="AA1441" i="29"/>
  <c r="Z1441" i="29"/>
  <c r="Y1441" i="29"/>
  <c r="X1441" i="29"/>
  <c r="W1441" i="29"/>
  <c r="V1441" i="29"/>
  <c r="U1441" i="29"/>
  <c r="AH1453" i="29"/>
  <c r="AG1453" i="29"/>
  <c r="AF1453" i="29"/>
  <c r="AE1453" i="29"/>
  <c r="AD1453" i="29"/>
  <c r="AC1453" i="29"/>
  <c r="AH1452" i="29"/>
  <c r="AG1452" i="29"/>
  <c r="AF1452" i="29"/>
  <c r="AE1452" i="29"/>
  <c r="AD1452" i="29"/>
  <c r="AC1452" i="29"/>
  <c r="AH1451" i="29"/>
  <c r="AG1451" i="29"/>
  <c r="AF1451" i="29"/>
  <c r="AE1451" i="29"/>
  <c r="AD1451" i="29"/>
  <c r="AC1451" i="29"/>
  <c r="AH1450" i="29"/>
  <c r="AG1450" i="29"/>
  <c r="AF1450" i="29"/>
  <c r="AE1450" i="29"/>
  <c r="AD1450" i="29"/>
  <c r="AC1450" i="29"/>
  <c r="AH1449" i="29"/>
  <c r="AG1449" i="29"/>
  <c r="AF1449" i="29"/>
  <c r="AE1449" i="29"/>
  <c r="AD1449" i="29"/>
  <c r="AC1449" i="29"/>
  <c r="AH1461" i="29"/>
  <c r="AG1461" i="29"/>
  <c r="AF1461" i="29"/>
  <c r="AE1461" i="29"/>
  <c r="AD1461" i="29"/>
  <c r="AC1461" i="29"/>
  <c r="AB1461" i="29"/>
  <c r="AA1461" i="29"/>
  <c r="Z1461" i="29"/>
  <c r="Y1461" i="29"/>
  <c r="X1461" i="29"/>
  <c r="AH1460" i="29"/>
  <c r="AG1460" i="29"/>
  <c r="AF1460" i="29"/>
  <c r="AE1460" i="29"/>
  <c r="AD1460" i="29"/>
  <c r="AC1460" i="29"/>
  <c r="AB1460" i="29"/>
  <c r="AA1460" i="29"/>
  <c r="Z1460" i="29"/>
  <c r="Y1460" i="29"/>
  <c r="X1460" i="29"/>
  <c r="AH1459" i="29"/>
  <c r="AG1459" i="29"/>
  <c r="AF1459" i="29"/>
  <c r="AE1459" i="29"/>
  <c r="AD1459" i="29"/>
  <c r="AC1459" i="29"/>
  <c r="AB1459" i="29"/>
  <c r="AA1459" i="29"/>
  <c r="Z1459" i="29"/>
  <c r="Y1459" i="29"/>
  <c r="X1459" i="29"/>
  <c r="AH1458" i="29"/>
  <c r="AG1458" i="29"/>
  <c r="AF1458" i="29"/>
  <c r="AE1458" i="29"/>
  <c r="AD1458" i="29"/>
  <c r="AC1458" i="29"/>
  <c r="AB1458" i="29"/>
  <c r="AA1458" i="29"/>
  <c r="Z1458" i="29"/>
  <c r="Y1458" i="29"/>
  <c r="X1458" i="29"/>
  <c r="AH1457" i="29"/>
  <c r="AG1457" i="29"/>
  <c r="AF1457" i="29"/>
  <c r="AE1457" i="29"/>
  <c r="AD1457" i="29"/>
  <c r="AC1457" i="29"/>
  <c r="AB1457" i="29"/>
  <c r="AA1457" i="29"/>
  <c r="Z1457" i="29"/>
  <c r="Y1457" i="29"/>
  <c r="X1457" i="29"/>
  <c r="AH1456" i="29"/>
  <c r="AG1456" i="29"/>
  <c r="AF1456" i="29"/>
  <c r="AE1456" i="29"/>
  <c r="AD1456" i="29"/>
  <c r="AC1456" i="29"/>
  <c r="AB1456" i="29"/>
  <c r="AA1456" i="29"/>
  <c r="Z1456" i="29"/>
  <c r="Y1456" i="29"/>
  <c r="X1456" i="29"/>
  <c r="AH1455" i="29"/>
  <c r="AG1455" i="29"/>
  <c r="AF1455" i="29"/>
  <c r="AE1455" i="29"/>
  <c r="AD1455" i="29"/>
  <c r="AC1455" i="29"/>
  <c r="AB1455" i="29"/>
  <c r="AA1455" i="29"/>
  <c r="Z1455" i="29"/>
  <c r="Y1455" i="29"/>
  <c r="X1455" i="29"/>
  <c r="AH1454" i="29"/>
  <c r="AG1454" i="29"/>
  <c r="AF1454" i="29"/>
  <c r="AE1454" i="29"/>
  <c r="AD1454" i="29"/>
  <c r="AC1454" i="29"/>
  <c r="AB1454" i="29"/>
  <c r="AA1454" i="29"/>
  <c r="Z1454" i="29"/>
  <c r="Y1454" i="29"/>
  <c r="X1454" i="29"/>
  <c r="AH1470" i="29"/>
  <c r="AG1470" i="29"/>
  <c r="AF1470" i="29"/>
  <c r="AE1470" i="29"/>
  <c r="AD1470" i="29"/>
  <c r="AC1470" i="29"/>
  <c r="AH1469" i="29"/>
  <c r="AG1469" i="29"/>
  <c r="AF1469" i="29"/>
  <c r="AE1469" i="29"/>
  <c r="AD1469" i="29"/>
  <c r="AC1469" i="29"/>
  <c r="AH1468" i="29"/>
  <c r="AG1468" i="29"/>
  <c r="AF1468" i="29"/>
  <c r="AE1468" i="29"/>
  <c r="AD1468" i="29"/>
  <c r="AC1468" i="29"/>
  <c r="AH1467" i="29"/>
  <c r="AG1467" i="29"/>
  <c r="AF1467" i="29"/>
  <c r="AE1467" i="29"/>
  <c r="AD1467" i="29"/>
  <c r="AC1467" i="29"/>
  <c r="AH1466" i="29"/>
  <c r="AG1466" i="29"/>
  <c r="AF1466" i="29"/>
  <c r="AE1466" i="29"/>
  <c r="AD1466" i="29"/>
  <c r="AC1466" i="29"/>
  <c r="AH1474" i="29"/>
  <c r="AG1474" i="29"/>
  <c r="AF1474" i="29"/>
  <c r="AE1474" i="29"/>
  <c r="AD1474" i="29"/>
  <c r="AC1474" i="29"/>
  <c r="AB1474" i="29"/>
  <c r="AA1474" i="29"/>
  <c r="Z1474" i="29"/>
  <c r="AH1473" i="29"/>
  <c r="AG1473" i="29"/>
  <c r="AF1473" i="29"/>
  <c r="AE1473" i="29"/>
  <c r="AD1473" i="29"/>
  <c r="AC1473" i="29"/>
  <c r="AB1473" i="29"/>
  <c r="AA1473" i="29"/>
  <c r="Z1473" i="29"/>
  <c r="AH1472" i="29"/>
  <c r="AG1472" i="29"/>
  <c r="AF1472" i="29"/>
  <c r="AE1472" i="29"/>
  <c r="AD1472" i="29"/>
  <c r="AC1472" i="29"/>
  <c r="AB1472" i="29"/>
  <c r="AA1472" i="29"/>
  <c r="Z1472" i="29"/>
  <c r="AH1471" i="29"/>
  <c r="AG1471" i="29"/>
  <c r="AF1471" i="29"/>
  <c r="AE1471" i="29"/>
  <c r="AD1471" i="29"/>
  <c r="AC1471" i="29"/>
  <c r="AB1471" i="29"/>
  <c r="AA1471" i="29"/>
  <c r="Z1471" i="29"/>
  <c r="AH1478" i="29"/>
  <c r="AG1478" i="29"/>
  <c r="AF1478" i="29"/>
  <c r="AE1478" i="29"/>
  <c r="AD1478" i="29"/>
  <c r="AC1478" i="29"/>
  <c r="AB1478" i="29"/>
  <c r="AA1478" i="29"/>
  <c r="Z1478" i="29"/>
  <c r="Y1478" i="29"/>
  <c r="X1478" i="29"/>
  <c r="W1478" i="29"/>
  <c r="V1478" i="29"/>
  <c r="U1478" i="29"/>
  <c r="AH1477" i="29"/>
  <c r="AG1477" i="29"/>
  <c r="AF1477" i="29"/>
  <c r="AE1477" i="29"/>
  <c r="AD1477" i="29"/>
  <c r="AC1477" i="29"/>
  <c r="AB1477" i="29"/>
  <c r="AA1477" i="29"/>
  <c r="Z1477" i="29"/>
  <c r="Y1477" i="29"/>
  <c r="X1477" i="29"/>
  <c r="W1477" i="29"/>
  <c r="V1477" i="29"/>
  <c r="U1477" i="29"/>
  <c r="AH1476" i="29"/>
  <c r="AG1476" i="29"/>
  <c r="AF1476" i="29"/>
  <c r="AE1476" i="29"/>
  <c r="AD1476" i="29"/>
  <c r="AC1476" i="29"/>
  <c r="AB1476" i="29"/>
  <c r="AA1476" i="29"/>
  <c r="Z1476" i="29"/>
  <c r="Y1476" i="29"/>
  <c r="X1476" i="29"/>
  <c r="W1476" i="29"/>
  <c r="V1476" i="29"/>
  <c r="U1476" i="29"/>
  <c r="AH1475" i="29"/>
  <c r="AG1475" i="29"/>
  <c r="AF1475" i="29"/>
  <c r="AE1475" i="29"/>
  <c r="AD1475" i="29"/>
  <c r="AC1475" i="29"/>
  <c r="AB1475" i="29"/>
  <c r="AA1475" i="29"/>
  <c r="Z1475" i="29"/>
  <c r="Y1475" i="29"/>
  <c r="X1475" i="29"/>
  <c r="W1475" i="29"/>
  <c r="V1475" i="29"/>
  <c r="U1475" i="29"/>
  <c r="AH1487" i="29"/>
  <c r="AG1487" i="29"/>
  <c r="AF1487" i="29"/>
  <c r="AE1487" i="29"/>
  <c r="AD1487" i="29"/>
  <c r="AC1487" i="29"/>
  <c r="AH1486" i="29"/>
  <c r="AG1486" i="29"/>
  <c r="AF1486" i="29"/>
  <c r="AE1486" i="29"/>
  <c r="AD1486" i="29"/>
  <c r="AC1486" i="29"/>
  <c r="AH1485" i="29"/>
  <c r="AG1485" i="29"/>
  <c r="AF1485" i="29"/>
  <c r="AE1485" i="29"/>
  <c r="AD1485" i="29"/>
  <c r="AC1485" i="29"/>
  <c r="AH1484" i="29"/>
  <c r="AG1484" i="29"/>
  <c r="AF1484" i="29"/>
  <c r="AE1484" i="29"/>
  <c r="AD1484" i="29"/>
  <c r="AC1484" i="29"/>
  <c r="AH1483" i="29"/>
  <c r="AG1483" i="29"/>
  <c r="AF1483" i="29"/>
  <c r="AE1483" i="29"/>
  <c r="AD1483" i="29"/>
  <c r="AC1483" i="29"/>
  <c r="AH1491" i="29"/>
  <c r="AG1491" i="29"/>
  <c r="AF1491" i="29"/>
  <c r="AE1491" i="29"/>
  <c r="AD1491" i="29"/>
  <c r="AC1491" i="29"/>
  <c r="AB1491" i="29"/>
  <c r="AA1491" i="29"/>
  <c r="Z1491" i="29"/>
  <c r="Y1491" i="29"/>
  <c r="X1491" i="29"/>
  <c r="AH1490" i="29"/>
  <c r="AG1490" i="29"/>
  <c r="AF1490" i="29"/>
  <c r="AE1490" i="29"/>
  <c r="AD1490" i="29"/>
  <c r="AC1490" i="29"/>
  <c r="AB1490" i="29"/>
  <c r="AA1490" i="29"/>
  <c r="Z1490" i="29"/>
  <c r="Y1490" i="29"/>
  <c r="X1490" i="29"/>
  <c r="AH1489" i="29"/>
  <c r="AG1489" i="29"/>
  <c r="AF1489" i="29"/>
  <c r="AE1489" i="29"/>
  <c r="AD1489" i="29"/>
  <c r="AC1489" i="29"/>
  <c r="AB1489" i="29"/>
  <c r="AA1489" i="29"/>
  <c r="Z1489" i="29"/>
  <c r="Y1489" i="29"/>
  <c r="X1489" i="29"/>
  <c r="AH1488" i="29"/>
  <c r="AG1488" i="29"/>
  <c r="AF1488" i="29"/>
  <c r="AE1488" i="29"/>
  <c r="AD1488" i="29"/>
  <c r="AC1488" i="29"/>
  <c r="AB1488" i="29"/>
  <c r="AA1488" i="29"/>
  <c r="Z1488" i="29"/>
  <c r="Y1488" i="29"/>
  <c r="X1488" i="29"/>
  <c r="AH1495" i="29"/>
  <c r="AG1495" i="29"/>
  <c r="AF1495" i="29"/>
  <c r="AE1495" i="29"/>
  <c r="AD1495" i="29"/>
  <c r="AC1495" i="29"/>
  <c r="AB1495" i="29"/>
  <c r="AA1495" i="29"/>
  <c r="Z1495" i="29"/>
  <c r="Y1495" i="29"/>
  <c r="X1495" i="29"/>
  <c r="W1495" i="29"/>
  <c r="V1495" i="29"/>
  <c r="U1495" i="29"/>
  <c r="AH1494" i="29"/>
  <c r="AG1494" i="29"/>
  <c r="AF1494" i="29"/>
  <c r="AE1494" i="29"/>
  <c r="AD1494" i="29"/>
  <c r="AC1494" i="29"/>
  <c r="AB1494" i="29"/>
  <c r="AA1494" i="29"/>
  <c r="Z1494" i="29"/>
  <c r="Y1494" i="29"/>
  <c r="X1494" i="29"/>
  <c r="W1494" i="29"/>
  <c r="V1494" i="29"/>
  <c r="U1494" i="29"/>
  <c r="AH1493" i="29"/>
  <c r="AG1493" i="29"/>
  <c r="AF1493" i="29"/>
  <c r="AE1493" i="29"/>
  <c r="AD1493" i="29"/>
  <c r="AC1493" i="29"/>
  <c r="AB1493" i="29"/>
  <c r="AA1493" i="29"/>
  <c r="Z1493" i="29"/>
  <c r="Y1493" i="29"/>
  <c r="X1493" i="29"/>
  <c r="W1493" i="29"/>
  <c r="V1493" i="29"/>
  <c r="U1493" i="29"/>
  <c r="AH1492" i="29"/>
  <c r="AG1492" i="29"/>
  <c r="AF1492" i="29"/>
  <c r="AE1492" i="29"/>
  <c r="AD1492" i="29"/>
  <c r="AC1492" i="29"/>
  <c r="AB1492" i="29"/>
  <c r="AA1492" i="29"/>
  <c r="Z1492" i="29"/>
  <c r="Y1492" i="29"/>
  <c r="X1492" i="29"/>
  <c r="W1492" i="29"/>
  <c r="V1492" i="29"/>
  <c r="U1492" i="29"/>
  <c r="AH1504" i="29"/>
  <c r="AG1504" i="29"/>
  <c r="AF1504" i="29"/>
  <c r="AE1504" i="29"/>
  <c r="AD1504" i="29"/>
  <c r="AC1504" i="29"/>
  <c r="AH1503" i="29"/>
  <c r="AG1503" i="29"/>
  <c r="AF1503" i="29"/>
  <c r="AE1503" i="29"/>
  <c r="AD1503" i="29"/>
  <c r="AC1503" i="29"/>
  <c r="AH1502" i="29"/>
  <c r="AG1502" i="29"/>
  <c r="AF1502" i="29"/>
  <c r="AE1502" i="29"/>
  <c r="AD1502" i="29"/>
  <c r="AC1502" i="29"/>
  <c r="AH1501" i="29"/>
  <c r="AG1501" i="29"/>
  <c r="AF1501" i="29"/>
  <c r="AE1501" i="29"/>
  <c r="AH1500" i="29"/>
  <c r="AG1500" i="29"/>
  <c r="AF1500" i="29"/>
  <c r="AE1500" i="29"/>
  <c r="AH1508" i="29"/>
  <c r="AG1508" i="29"/>
  <c r="AF1508" i="29"/>
  <c r="AE1508" i="29"/>
  <c r="AD1508" i="29"/>
  <c r="AC1508" i="29"/>
  <c r="AB1508" i="29"/>
  <c r="AA1508" i="29"/>
  <c r="Z1508" i="29"/>
  <c r="AH1507" i="29"/>
  <c r="AG1507" i="29"/>
  <c r="AF1507" i="29"/>
  <c r="AE1507" i="29"/>
  <c r="AD1507" i="29"/>
  <c r="AC1507" i="29"/>
  <c r="AB1507" i="29"/>
  <c r="AA1507" i="29"/>
  <c r="Z1507" i="29"/>
  <c r="AH1506" i="29"/>
  <c r="AG1506" i="29"/>
  <c r="AF1506" i="29"/>
  <c r="AE1506" i="29"/>
  <c r="AD1506" i="29"/>
  <c r="AC1506" i="29"/>
  <c r="AB1506" i="29"/>
  <c r="AA1506" i="29"/>
  <c r="Z1506" i="29"/>
  <c r="AH1505" i="29"/>
  <c r="AG1505" i="29"/>
  <c r="AF1505" i="29"/>
  <c r="AE1505" i="29"/>
  <c r="AD1505" i="29"/>
  <c r="AC1505" i="29"/>
  <c r="AB1505" i="29"/>
  <c r="AA1505" i="29"/>
  <c r="Z1505" i="29"/>
  <c r="AH1512" i="29"/>
  <c r="AG1512" i="29"/>
  <c r="AF1512" i="29"/>
  <c r="AE1512" i="29"/>
  <c r="AD1512" i="29"/>
  <c r="AC1512" i="29"/>
  <c r="AB1512" i="29"/>
  <c r="AA1512" i="29"/>
  <c r="Z1512" i="29"/>
  <c r="Y1512" i="29"/>
  <c r="X1512" i="29"/>
  <c r="W1512" i="29"/>
  <c r="V1512" i="29"/>
  <c r="U1512" i="29"/>
  <c r="AH1511" i="29"/>
  <c r="AG1511" i="29"/>
  <c r="AF1511" i="29"/>
  <c r="AE1511" i="29"/>
  <c r="AD1511" i="29"/>
  <c r="AC1511" i="29"/>
  <c r="AB1511" i="29"/>
  <c r="AA1511" i="29"/>
  <c r="Z1511" i="29"/>
  <c r="Y1511" i="29"/>
  <c r="X1511" i="29"/>
  <c r="W1511" i="29"/>
  <c r="V1511" i="29"/>
  <c r="U1511" i="29"/>
  <c r="AH1510" i="29"/>
  <c r="AG1510" i="29"/>
  <c r="AF1510" i="29"/>
  <c r="AE1510" i="29"/>
  <c r="AD1510" i="29"/>
  <c r="AC1510" i="29"/>
  <c r="AB1510" i="29"/>
  <c r="AA1510" i="29"/>
  <c r="Z1510" i="29"/>
  <c r="Y1510" i="29"/>
  <c r="X1510" i="29"/>
  <c r="W1510" i="29"/>
  <c r="V1510" i="29"/>
  <c r="U1510" i="29"/>
  <c r="AH1509" i="29"/>
  <c r="AG1509" i="29"/>
  <c r="AF1509" i="29"/>
  <c r="AE1509" i="29"/>
  <c r="AD1509" i="29"/>
  <c r="AC1509" i="29"/>
  <c r="AB1509" i="29"/>
  <c r="AA1509" i="29"/>
  <c r="Z1509" i="29"/>
  <c r="Y1509" i="29"/>
  <c r="X1509" i="29"/>
  <c r="W1509" i="29"/>
  <c r="V1509" i="29"/>
  <c r="U1509" i="29"/>
  <c r="AH1521" i="29"/>
  <c r="AG1521" i="29"/>
  <c r="AF1521" i="29"/>
  <c r="AE1521" i="29"/>
  <c r="AD1521" i="29"/>
  <c r="AC1521" i="29"/>
  <c r="AH1520" i="29"/>
  <c r="AG1520" i="29"/>
  <c r="AF1520" i="29"/>
  <c r="AE1520" i="29"/>
  <c r="AD1520" i="29"/>
  <c r="AC1520" i="29"/>
  <c r="AH1519" i="29"/>
  <c r="AG1519" i="29"/>
  <c r="AF1519" i="29"/>
  <c r="AE1519" i="29"/>
  <c r="AD1519" i="29"/>
  <c r="AC1519" i="29"/>
  <c r="AH1518" i="29"/>
  <c r="AG1518" i="29"/>
  <c r="AF1518" i="29"/>
  <c r="AE1518" i="29"/>
  <c r="AD1518" i="29"/>
  <c r="AC1518" i="29"/>
  <c r="AH1517" i="29"/>
  <c r="AG1517" i="29"/>
  <c r="AF1517" i="29"/>
  <c r="AE1517" i="29"/>
  <c r="AD1517" i="29"/>
  <c r="AC1517" i="29"/>
  <c r="AH1525" i="29"/>
  <c r="AG1525" i="29"/>
  <c r="AF1525" i="29"/>
  <c r="AE1525" i="29"/>
  <c r="AD1525" i="29"/>
  <c r="AC1525" i="29"/>
  <c r="AB1525" i="29"/>
  <c r="AA1525" i="29"/>
  <c r="Z1525" i="29"/>
  <c r="AH1524" i="29"/>
  <c r="AG1524" i="29"/>
  <c r="AF1524" i="29"/>
  <c r="AE1524" i="29"/>
  <c r="AD1524" i="29"/>
  <c r="AC1524" i="29"/>
  <c r="AB1524" i="29"/>
  <c r="AA1524" i="29"/>
  <c r="Z1524" i="29"/>
  <c r="AH1523" i="29"/>
  <c r="AG1523" i="29"/>
  <c r="AF1523" i="29"/>
  <c r="AE1523" i="29"/>
  <c r="AD1523" i="29"/>
  <c r="AC1523" i="29"/>
  <c r="AB1523" i="29"/>
  <c r="AA1523" i="29"/>
  <c r="Z1523" i="29"/>
  <c r="AH1522" i="29"/>
  <c r="AG1522" i="29"/>
  <c r="AF1522" i="29"/>
  <c r="AE1522" i="29"/>
  <c r="AD1522" i="29"/>
  <c r="AC1522" i="29"/>
  <c r="AB1522" i="29"/>
  <c r="AA1522" i="29"/>
  <c r="Z1522" i="29"/>
  <c r="AH1529" i="29"/>
  <c r="AG1529" i="29"/>
  <c r="AF1529" i="29"/>
  <c r="AE1529" i="29"/>
  <c r="AD1529" i="29"/>
  <c r="AC1529" i="29"/>
  <c r="AB1529" i="29"/>
  <c r="AA1529" i="29"/>
  <c r="Z1529" i="29"/>
  <c r="Y1529" i="29"/>
  <c r="X1529" i="29"/>
  <c r="W1529" i="29"/>
  <c r="V1529" i="29"/>
  <c r="U1529" i="29"/>
  <c r="AH1528" i="29"/>
  <c r="AG1528" i="29"/>
  <c r="AF1528" i="29"/>
  <c r="AE1528" i="29"/>
  <c r="AD1528" i="29"/>
  <c r="AC1528" i="29"/>
  <c r="AB1528" i="29"/>
  <c r="AA1528" i="29"/>
  <c r="Z1528" i="29"/>
  <c r="Y1528" i="29"/>
  <c r="X1528" i="29"/>
  <c r="W1528" i="29"/>
  <c r="V1528" i="29"/>
  <c r="U1528" i="29"/>
  <c r="AH1527" i="29"/>
  <c r="AG1527" i="29"/>
  <c r="AF1527" i="29"/>
  <c r="AE1527" i="29"/>
  <c r="AD1527" i="29"/>
  <c r="AC1527" i="29"/>
  <c r="AB1527" i="29"/>
  <c r="AA1527" i="29"/>
  <c r="Z1527" i="29"/>
  <c r="Y1527" i="29"/>
  <c r="X1527" i="29"/>
  <c r="W1527" i="29"/>
  <c r="V1527" i="29"/>
  <c r="U1527" i="29"/>
  <c r="AH1526" i="29"/>
  <c r="AG1526" i="29"/>
  <c r="AF1526" i="29"/>
  <c r="AE1526" i="29"/>
  <c r="AD1526" i="29"/>
  <c r="AC1526" i="29"/>
  <c r="AB1526" i="29"/>
  <c r="AA1526" i="29"/>
  <c r="Z1526" i="29"/>
  <c r="Y1526" i="29"/>
  <c r="X1526" i="29"/>
  <c r="W1526" i="29"/>
  <c r="V1526" i="29"/>
  <c r="U1526" i="29"/>
  <c r="AH1538" i="29"/>
  <c r="AG1538" i="29"/>
  <c r="AF1538" i="29"/>
  <c r="AE1538" i="29"/>
  <c r="AD1538" i="29"/>
  <c r="AC1538" i="29"/>
  <c r="AH1537" i="29"/>
  <c r="AG1537" i="29"/>
  <c r="AF1537" i="29"/>
  <c r="AE1537" i="29"/>
  <c r="AD1537" i="29"/>
  <c r="AC1537" i="29"/>
  <c r="AH1536" i="29"/>
  <c r="AG1536" i="29"/>
  <c r="AF1536" i="29"/>
  <c r="AE1536" i="29"/>
  <c r="AD1536" i="29"/>
  <c r="AC1536" i="29"/>
  <c r="AH1535" i="29"/>
  <c r="AG1535" i="29"/>
  <c r="AF1535" i="29"/>
  <c r="AE1535" i="29"/>
  <c r="AD1535" i="29"/>
  <c r="AC1535" i="29"/>
  <c r="AH1534" i="29"/>
  <c r="AG1534" i="29"/>
  <c r="AF1534" i="29"/>
  <c r="AE1534" i="29"/>
  <c r="AD1534" i="29"/>
  <c r="AC1534" i="29"/>
  <c r="AH1542" i="29"/>
  <c r="AG1542" i="29"/>
  <c r="AF1542" i="29"/>
  <c r="AE1542" i="29"/>
  <c r="AD1542" i="29"/>
  <c r="AC1542" i="29"/>
  <c r="AB1542" i="29"/>
  <c r="AA1542" i="29"/>
  <c r="Z1542" i="29"/>
  <c r="AH1541" i="29"/>
  <c r="AG1541" i="29"/>
  <c r="AF1541" i="29"/>
  <c r="AE1541" i="29"/>
  <c r="AD1541" i="29"/>
  <c r="AC1541" i="29"/>
  <c r="AB1541" i="29"/>
  <c r="AA1541" i="29"/>
  <c r="Z1541" i="29"/>
  <c r="AH1540" i="29"/>
  <c r="AG1540" i="29"/>
  <c r="AF1540" i="29"/>
  <c r="AE1540" i="29"/>
  <c r="AD1540" i="29"/>
  <c r="AC1540" i="29"/>
  <c r="AB1540" i="29"/>
  <c r="AA1540" i="29"/>
  <c r="Z1540" i="29"/>
  <c r="AH1539" i="29"/>
  <c r="AG1539" i="29"/>
  <c r="AF1539" i="29"/>
  <c r="AE1539" i="29"/>
  <c r="AD1539" i="29"/>
  <c r="AC1539" i="29"/>
  <c r="AB1539" i="29"/>
  <c r="AA1539" i="29"/>
  <c r="Z1539" i="29"/>
  <c r="AH1546" i="29"/>
  <c r="AG1546" i="29"/>
  <c r="AF1546" i="29"/>
  <c r="AE1546" i="29"/>
  <c r="AD1546" i="29"/>
  <c r="AC1546" i="29"/>
  <c r="AB1546" i="29"/>
  <c r="AA1546" i="29"/>
  <c r="Z1546" i="29"/>
  <c r="Y1546" i="29"/>
  <c r="X1546" i="29"/>
  <c r="W1546" i="29"/>
  <c r="V1546" i="29"/>
  <c r="U1546" i="29"/>
  <c r="AH1545" i="29"/>
  <c r="AG1545" i="29"/>
  <c r="AF1545" i="29"/>
  <c r="AE1545" i="29"/>
  <c r="AD1545" i="29"/>
  <c r="AC1545" i="29"/>
  <c r="AB1545" i="29"/>
  <c r="AA1545" i="29"/>
  <c r="Z1545" i="29"/>
  <c r="Y1545" i="29"/>
  <c r="X1545" i="29"/>
  <c r="W1545" i="29"/>
  <c r="V1545" i="29"/>
  <c r="U1545" i="29"/>
  <c r="AH1544" i="29"/>
  <c r="AG1544" i="29"/>
  <c r="AF1544" i="29"/>
  <c r="AE1544" i="29"/>
  <c r="AD1544" i="29"/>
  <c r="AC1544" i="29"/>
  <c r="AB1544" i="29"/>
  <c r="AA1544" i="29"/>
  <c r="Z1544" i="29"/>
  <c r="Y1544" i="29"/>
  <c r="X1544" i="29"/>
  <c r="W1544" i="29"/>
  <c r="V1544" i="29"/>
  <c r="U1544" i="29"/>
  <c r="AH1543" i="29"/>
  <c r="AG1543" i="29"/>
  <c r="AF1543" i="29"/>
  <c r="AE1543" i="29"/>
  <c r="AD1543" i="29"/>
  <c r="AC1543" i="29"/>
  <c r="AB1543" i="29"/>
  <c r="AA1543" i="29"/>
  <c r="Z1543" i="29"/>
  <c r="Y1543" i="29"/>
  <c r="X1543" i="29"/>
  <c r="W1543" i="29"/>
  <c r="V1543" i="29"/>
  <c r="U1543" i="29"/>
  <c r="AH1555" i="29"/>
  <c r="AG1555" i="29"/>
  <c r="AF1555" i="29"/>
  <c r="AE1555" i="29"/>
  <c r="AD1555" i="29"/>
  <c r="AC1555" i="29"/>
  <c r="AH1554" i="29"/>
  <c r="AG1554" i="29"/>
  <c r="AF1554" i="29"/>
  <c r="AE1554" i="29"/>
  <c r="AD1554" i="29"/>
  <c r="AC1554" i="29"/>
  <c r="AH1553" i="29"/>
  <c r="AG1553" i="29"/>
  <c r="AF1553" i="29"/>
  <c r="AE1553" i="29"/>
  <c r="AD1553" i="29"/>
  <c r="AC1553" i="29"/>
  <c r="AH1552" i="29"/>
  <c r="AG1552" i="29"/>
  <c r="AF1552" i="29"/>
  <c r="AE1552" i="29"/>
  <c r="AD1552" i="29"/>
  <c r="AC1552" i="29"/>
  <c r="AH1551" i="29"/>
  <c r="AG1551" i="29"/>
  <c r="AF1551" i="29"/>
  <c r="AE1551" i="29"/>
  <c r="AD1551" i="29"/>
  <c r="AC1551" i="29"/>
  <c r="AH1559" i="29"/>
  <c r="AG1559" i="29"/>
  <c r="AF1559" i="29"/>
  <c r="AE1559" i="29"/>
  <c r="AD1559" i="29"/>
  <c r="AC1559" i="29"/>
  <c r="AB1559" i="29"/>
  <c r="AA1559" i="29"/>
  <c r="Z1559" i="29"/>
  <c r="AH1558" i="29"/>
  <c r="AG1558" i="29"/>
  <c r="AF1558" i="29"/>
  <c r="AE1558" i="29"/>
  <c r="AD1558" i="29"/>
  <c r="AC1558" i="29"/>
  <c r="AB1558" i="29"/>
  <c r="AA1558" i="29"/>
  <c r="Z1558" i="29"/>
  <c r="AH1557" i="29"/>
  <c r="AG1557" i="29"/>
  <c r="AF1557" i="29"/>
  <c r="AE1557" i="29"/>
  <c r="AD1557" i="29"/>
  <c r="AC1557" i="29"/>
  <c r="AB1557" i="29"/>
  <c r="AA1557" i="29"/>
  <c r="Z1557" i="29"/>
  <c r="AH1556" i="29"/>
  <c r="AG1556" i="29"/>
  <c r="AF1556" i="29"/>
  <c r="AE1556" i="29"/>
  <c r="AD1556" i="29"/>
  <c r="AC1556" i="29"/>
  <c r="AB1556" i="29"/>
  <c r="AA1556" i="29"/>
  <c r="Z1556" i="29"/>
  <c r="AH1563" i="29"/>
  <c r="AG1563" i="29"/>
  <c r="AF1563" i="29"/>
  <c r="AE1563" i="29"/>
  <c r="AD1563" i="29"/>
  <c r="AC1563" i="29"/>
  <c r="AB1563" i="29"/>
  <c r="AA1563" i="29"/>
  <c r="Z1563" i="29"/>
  <c r="Y1563" i="29"/>
  <c r="X1563" i="29"/>
  <c r="W1563" i="29"/>
  <c r="V1563" i="29"/>
  <c r="U1563" i="29"/>
  <c r="AH1562" i="29"/>
  <c r="AG1562" i="29"/>
  <c r="AF1562" i="29"/>
  <c r="AE1562" i="29"/>
  <c r="AD1562" i="29"/>
  <c r="AC1562" i="29"/>
  <c r="AB1562" i="29"/>
  <c r="AA1562" i="29"/>
  <c r="Z1562" i="29"/>
  <c r="Y1562" i="29"/>
  <c r="X1562" i="29"/>
  <c r="W1562" i="29"/>
  <c r="V1562" i="29"/>
  <c r="U1562" i="29"/>
  <c r="AH1561" i="29"/>
  <c r="AG1561" i="29"/>
  <c r="AF1561" i="29"/>
  <c r="AE1561" i="29"/>
  <c r="AD1561" i="29"/>
  <c r="AC1561" i="29"/>
  <c r="AB1561" i="29"/>
  <c r="AA1561" i="29"/>
  <c r="Z1561" i="29"/>
  <c r="Y1561" i="29"/>
  <c r="X1561" i="29"/>
  <c r="W1561" i="29"/>
  <c r="V1561" i="29"/>
  <c r="U1561" i="29"/>
  <c r="AH1560" i="29"/>
  <c r="AG1560" i="29"/>
  <c r="AF1560" i="29"/>
  <c r="AE1560" i="29"/>
  <c r="AD1560" i="29"/>
  <c r="AC1560" i="29"/>
  <c r="AB1560" i="29"/>
  <c r="AA1560" i="29"/>
  <c r="Z1560" i="29"/>
  <c r="Y1560" i="29"/>
  <c r="X1560" i="29"/>
  <c r="W1560" i="29"/>
  <c r="V1560" i="29"/>
  <c r="U1560" i="29"/>
  <c r="AH1572" i="29"/>
  <c r="AG1572" i="29"/>
  <c r="AF1572" i="29"/>
  <c r="AE1572" i="29"/>
  <c r="AD1572" i="29"/>
  <c r="AC1572" i="29"/>
  <c r="AH1571" i="29"/>
  <c r="AG1571" i="29"/>
  <c r="AF1571" i="29"/>
  <c r="AE1571" i="29"/>
  <c r="AD1571" i="29"/>
  <c r="AC1571" i="29"/>
  <c r="AH1570" i="29"/>
  <c r="AG1570" i="29"/>
  <c r="AF1570" i="29"/>
  <c r="AE1570" i="29"/>
  <c r="AD1570" i="29"/>
  <c r="AC1570" i="29"/>
  <c r="AH1569" i="29"/>
  <c r="AG1569" i="29"/>
  <c r="AF1569" i="29"/>
  <c r="AE1569" i="29"/>
  <c r="AD1569" i="29"/>
  <c r="AC1569" i="29"/>
  <c r="AH1568" i="29"/>
  <c r="AG1568" i="29"/>
  <c r="AF1568" i="29"/>
  <c r="AE1568" i="29"/>
  <c r="AD1568" i="29"/>
  <c r="AC1568" i="29"/>
  <c r="AH1576" i="29"/>
  <c r="AG1576" i="29"/>
  <c r="AF1576" i="29"/>
  <c r="AE1576" i="29"/>
  <c r="AD1576" i="29"/>
  <c r="AC1576" i="29"/>
  <c r="AB1576" i="29"/>
  <c r="AA1576" i="29"/>
  <c r="Z1576" i="29"/>
  <c r="AH1575" i="29"/>
  <c r="AG1575" i="29"/>
  <c r="AF1575" i="29"/>
  <c r="AE1575" i="29"/>
  <c r="AD1575" i="29"/>
  <c r="AC1575" i="29"/>
  <c r="AB1575" i="29"/>
  <c r="AA1575" i="29"/>
  <c r="Z1575" i="29"/>
  <c r="AH1574" i="29"/>
  <c r="AG1574" i="29"/>
  <c r="AF1574" i="29"/>
  <c r="AE1574" i="29"/>
  <c r="AD1574" i="29"/>
  <c r="AC1574" i="29"/>
  <c r="AB1574" i="29"/>
  <c r="AA1574" i="29"/>
  <c r="Z1574" i="29"/>
  <c r="AH1573" i="29"/>
  <c r="AG1573" i="29"/>
  <c r="AF1573" i="29"/>
  <c r="AE1573" i="29"/>
  <c r="AD1573" i="29"/>
  <c r="AC1573" i="29"/>
  <c r="AB1573" i="29"/>
  <c r="AA1573" i="29"/>
  <c r="Z1573" i="29"/>
  <c r="AH1579" i="29"/>
  <c r="AG1579" i="29"/>
  <c r="AF1579" i="29"/>
  <c r="AE1579" i="29"/>
  <c r="AD1579" i="29"/>
  <c r="AC1579" i="29"/>
  <c r="AB1579" i="29"/>
  <c r="AA1579" i="29"/>
  <c r="Z1579" i="29"/>
  <c r="Y1579" i="29"/>
  <c r="X1579" i="29"/>
  <c r="W1579" i="29"/>
  <c r="V1579" i="29"/>
  <c r="U1579" i="29"/>
  <c r="AH1578" i="29"/>
  <c r="AG1578" i="29"/>
  <c r="AF1578" i="29"/>
  <c r="AE1578" i="29"/>
  <c r="AD1578" i="29"/>
  <c r="AC1578" i="29"/>
  <c r="AB1578" i="29"/>
  <c r="AA1578" i="29"/>
  <c r="Z1578" i="29"/>
  <c r="Y1578" i="29"/>
  <c r="X1578" i="29"/>
  <c r="W1578" i="29"/>
  <c r="V1578" i="29"/>
  <c r="U1578" i="29"/>
  <c r="AH1577" i="29"/>
  <c r="AG1577" i="29"/>
  <c r="AF1577" i="29"/>
  <c r="AE1577" i="29"/>
  <c r="AD1577" i="29"/>
  <c r="AC1577" i="29"/>
  <c r="AB1577" i="29"/>
  <c r="AA1577" i="29"/>
  <c r="Z1577" i="29"/>
  <c r="Y1577" i="29"/>
  <c r="X1577" i="29"/>
  <c r="W1577" i="29"/>
  <c r="V1577" i="29"/>
  <c r="U1577" i="29"/>
  <c r="AH1589" i="29"/>
  <c r="AG1589" i="29"/>
  <c r="AF1589" i="29"/>
  <c r="AE1589" i="29"/>
  <c r="AD1589" i="29"/>
  <c r="AC1589" i="29"/>
  <c r="AH1588" i="29"/>
  <c r="AG1588" i="29"/>
  <c r="AF1588" i="29"/>
  <c r="AE1588" i="29"/>
  <c r="AD1588" i="29"/>
  <c r="AC1588" i="29"/>
  <c r="AH1587" i="29"/>
  <c r="AG1587" i="29"/>
  <c r="AF1587" i="29"/>
  <c r="AE1587" i="29"/>
  <c r="AD1587" i="29"/>
  <c r="AC1587" i="29"/>
  <c r="AH1586" i="29"/>
  <c r="AG1586" i="29"/>
  <c r="AF1586" i="29"/>
  <c r="AE1586" i="29"/>
  <c r="AD1586" i="29"/>
  <c r="AC1586" i="29"/>
  <c r="AH1585" i="29"/>
  <c r="AG1585" i="29"/>
  <c r="AF1585" i="29"/>
  <c r="AE1585" i="29"/>
  <c r="AD1585" i="29"/>
  <c r="AC1585" i="29"/>
  <c r="AH1596" i="29"/>
  <c r="AG1596" i="29"/>
  <c r="AF1596" i="29"/>
  <c r="AE1596" i="29"/>
  <c r="AD1596" i="29"/>
  <c r="AC1596" i="29"/>
  <c r="AB1596" i="29"/>
  <c r="AA1596" i="29"/>
  <c r="Z1596" i="29"/>
  <c r="AH1595" i="29"/>
  <c r="AG1595" i="29"/>
  <c r="AF1595" i="29"/>
  <c r="AE1595" i="29"/>
  <c r="AD1595" i="29"/>
  <c r="AC1595" i="29"/>
  <c r="AB1595" i="29"/>
  <c r="AA1595" i="29"/>
  <c r="Z1595" i="29"/>
  <c r="AH1594" i="29"/>
  <c r="AG1594" i="29"/>
  <c r="AF1594" i="29"/>
  <c r="AE1594" i="29"/>
  <c r="AD1594" i="29"/>
  <c r="AC1594" i="29"/>
  <c r="AB1594" i="29"/>
  <c r="AA1594" i="29"/>
  <c r="Z1594" i="29"/>
  <c r="AH1593" i="29"/>
  <c r="AG1593" i="29"/>
  <c r="AF1593" i="29"/>
  <c r="AE1593" i="29"/>
  <c r="AD1593" i="29"/>
  <c r="AC1593" i="29"/>
  <c r="AB1593" i="29"/>
  <c r="AA1593" i="29"/>
  <c r="Z1593" i="29"/>
  <c r="AH1592" i="29"/>
  <c r="AG1592" i="29"/>
  <c r="AF1592" i="29"/>
  <c r="AE1592" i="29"/>
  <c r="AD1592" i="29"/>
  <c r="AC1592" i="29"/>
  <c r="AB1592" i="29"/>
  <c r="AA1592" i="29"/>
  <c r="Z1592" i="29"/>
  <c r="AH1591" i="29"/>
  <c r="AG1591" i="29"/>
  <c r="AF1591" i="29"/>
  <c r="AE1591" i="29"/>
  <c r="AD1591" i="29"/>
  <c r="AC1591" i="29"/>
  <c r="AB1591" i="29"/>
  <c r="AA1591" i="29"/>
  <c r="Z1591" i="29"/>
  <c r="AH1590" i="29"/>
  <c r="AG1590" i="29"/>
  <c r="AF1590" i="29"/>
  <c r="AE1590" i="29"/>
  <c r="AD1590" i="29"/>
  <c r="AC1590" i="29"/>
  <c r="AB1590" i="29"/>
  <c r="AA1590" i="29"/>
  <c r="Z1590" i="29"/>
  <c r="AH1597" i="29"/>
  <c r="AG1597" i="29"/>
  <c r="AF1597" i="29"/>
  <c r="AE1597" i="29"/>
  <c r="AD1597" i="29"/>
  <c r="AC1597" i="29"/>
  <c r="AB1597" i="29"/>
  <c r="AA1597" i="29"/>
  <c r="Z1597" i="29"/>
  <c r="Y1597" i="29"/>
  <c r="X1597" i="29"/>
  <c r="W1597" i="29"/>
  <c r="V1597" i="29"/>
  <c r="U1597" i="29"/>
  <c r="T1597" i="29"/>
  <c r="S1597" i="29"/>
  <c r="W1607" i="29"/>
  <c r="V1607" i="29"/>
  <c r="W1606" i="29"/>
  <c r="V1606" i="29"/>
  <c r="W1605" i="29"/>
  <c r="V1605" i="29"/>
  <c r="W1604" i="29"/>
  <c r="V1604" i="29"/>
  <c r="W1603" i="29"/>
  <c r="V1603" i="29"/>
  <c r="W1602" i="29"/>
  <c r="V1602" i="29"/>
  <c r="AH1614" i="29"/>
  <c r="AG1614" i="29"/>
  <c r="AF1614" i="29"/>
  <c r="AE1614" i="29"/>
  <c r="AD1614" i="29"/>
  <c r="AC1614" i="29"/>
  <c r="AB1614" i="29"/>
  <c r="AA1614" i="29"/>
  <c r="Z1614" i="29"/>
  <c r="Y1614" i="29"/>
  <c r="X1614" i="29"/>
  <c r="AH1613" i="29"/>
  <c r="AG1613" i="29"/>
  <c r="AF1613" i="29"/>
  <c r="AE1613" i="29"/>
  <c r="AD1613" i="29"/>
  <c r="AC1613" i="29"/>
  <c r="AB1613" i="29"/>
  <c r="AA1613" i="29"/>
  <c r="Z1613" i="29"/>
  <c r="Y1613" i="29"/>
  <c r="X1613" i="29"/>
  <c r="AH1612" i="29"/>
  <c r="AG1612" i="29"/>
  <c r="AF1612" i="29"/>
  <c r="AE1612" i="29"/>
  <c r="AD1612" i="29"/>
  <c r="AC1612" i="29"/>
  <c r="AB1612" i="29"/>
  <c r="AA1612" i="29"/>
  <c r="Z1612" i="29"/>
  <c r="Y1612" i="29"/>
  <c r="X1612" i="29"/>
  <c r="AH1611" i="29"/>
  <c r="AG1611" i="29"/>
  <c r="AF1611" i="29"/>
  <c r="AE1611" i="29"/>
  <c r="AD1611" i="29"/>
  <c r="AC1611" i="29"/>
  <c r="AB1611" i="29"/>
  <c r="AA1611" i="29"/>
  <c r="Z1611" i="29"/>
  <c r="Y1611" i="29"/>
  <c r="X1611" i="29"/>
  <c r="AH1610" i="29"/>
  <c r="AG1610" i="29"/>
  <c r="AF1610" i="29"/>
  <c r="AE1610" i="29"/>
  <c r="AD1610" i="29"/>
  <c r="AC1610" i="29"/>
  <c r="AB1610" i="29"/>
  <c r="AA1610" i="29"/>
  <c r="Z1610" i="29"/>
  <c r="Y1610" i="29"/>
  <c r="X1610" i="29"/>
  <c r="AH1609" i="29"/>
  <c r="AG1609" i="29"/>
  <c r="AF1609" i="29"/>
  <c r="AE1609" i="29"/>
  <c r="AD1609" i="29"/>
  <c r="AC1609" i="29"/>
  <c r="AB1609" i="29"/>
  <c r="AA1609" i="29"/>
  <c r="Z1609" i="29"/>
  <c r="Y1609" i="29"/>
  <c r="X1609" i="29"/>
  <c r="AH1608" i="29"/>
  <c r="AG1608" i="29"/>
  <c r="AF1608" i="29"/>
  <c r="AE1608" i="29"/>
  <c r="AD1608" i="29"/>
  <c r="AC1608" i="29"/>
  <c r="AB1608" i="29"/>
  <c r="AA1608" i="29"/>
  <c r="Z1608" i="29"/>
  <c r="Y1608" i="29"/>
  <c r="X1608" i="29"/>
  <c r="AH1607" i="29"/>
  <c r="AG1607" i="29"/>
  <c r="AF1607" i="29"/>
  <c r="AE1607" i="29"/>
  <c r="AD1607" i="29"/>
  <c r="AC1607" i="29"/>
  <c r="AB1607" i="29"/>
  <c r="AA1607" i="29"/>
  <c r="Z1607" i="29"/>
  <c r="Y1607" i="29"/>
  <c r="X1607" i="29"/>
  <c r="AH1606" i="29"/>
  <c r="AG1606" i="29"/>
  <c r="AF1606" i="29"/>
  <c r="AE1606" i="29"/>
  <c r="AD1606" i="29"/>
  <c r="AC1606" i="29"/>
  <c r="AB1606" i="29"/>
  <c r="AA1606" i="29"/>
  <c r="Z1606" i="29"/>
  <c r="Y1606" i="29"/>
  <c r="X1606" i="29"/>
  <c r="AH1605" i="29"/>
  <c r="AG1605" i="29"/>
  <c r="AF1605" i="29"/>
  <c r="AE1605" i="29"/>
  <c r="AD1605" i="29"/>
  <c r="AC1605" i="29"/>
  <c r="AB1605" i="29"/>
  <c r="AA1605" i="29"/>
  <c r="Z1605" i="29"/>
  <c r="Y1605" i="29"/>
  <c r="X1605" i="29"/>
  <c r="AH1604" i="29"/>
  <c r="AG1604" i="29"/>
  <c r="AF1604" i="29"/>
  <c r="AE1604" i="29"/>
  <c r="AD1604" i="29"/>
  <c r="AC1604" i="29"/>
  <c r="AB1604" i="29"/>
  <c r="AA1604" i="29"/>
  <c r="Z1604" i="29"/>
  <c r="Y1604" i="29"/>
  <c r="X1604" i="29"/>
  <c r="AH1603" i="29"/>
  <c r="AG1603" i="29"/>
  <c r="AF1603" i="29"/>
  <c r="AE1603" i="29"/>
  <c r="AD1603" i="29"/>
  <c r="AC1603" i="29"/>
  <c r="AB1603" i="29"/>
  <c r="AA1603" i="29"/>
  <c r="Z1603" i="29"/>
  <c r="Y1603" i="29"/>
  <c r="X1603" i="29"/>
  <c r="AH1602" i="29"/>
  <c r="AG1602" i="29"/>
  <c r="AF1602" i="29"/>
  <c r="AE1602" i="29"/>
  <c r="AD1602" i="29"/>
  <c r="AC1602" i="29"/>
  <c r="AB1602" i="29"/>
  <c r="AA1602" i="29"/>
  <c r="Z1602" i="29"/>
  <c r="Y1602" i="29"/>
  <c r="X1602" i="29"/>
  <c r="AH1623" i="29"/>
  <c r="AG1623" i="29"/>
  <c r="AF1623" i="29"/>
  <c r="AE1623" i="29"/>
  <c r="AD1623" i="29"/>
  <c r="AC1623" i="29"/>
  <c r="AH1622" i="29"/>
  <c r="AG1622" i="29"/>
  <c r="AF1622" i="29"/>
  <c r="AE1622" i="29"/>
  <c r="AD1622" i="29"/>
  <c r="AC1622" i="29"/>
  <c r="AH1621" i="29"/>
  <c r="AG1621" i="29"/>
  <c r="AF1621" i="29"/>
  <c r="AE1621" i="29"/>
  <c r="AD1621" i="29"/>
  <c r="AC1621" i="29"/>
  <c r="AH1620" i="29"/>
  <c r="AG1620" i="29"/>
  <c r="AF1620" i="29"/>
  <c r="AE1620" i="29"/>
  <c r="AD1620" i="29"/>
  <c r="AC1620" i="29"/>
  <c r="AH1619" i="29"/>
  <c r="AG1619" i="29"/>
  <c r="AF1619" i="29"/>
  <c r="AE1619" i="29"/>
  <c r="AD1619" i="29"/>
  <c r="AC1619" i="29"/>
  <c r="AH1631" i="29"/>
  <c r="AG1631" i="29"/>
  <c r="AF1631" i="29"/>
  <c r="AE1631" i="29"/>
  <c r="AD1631" i="29"/>
  <c r="AC1631" i="29"/>
  <c r="AB1631" i="29"/>
  <c r="AA1631" i="29"/>
  <c r="Z1631" i="29"/>
  <c r="Y1631" i="29"/>
  <c r="X1631" i="29"/>
  <c r="AH1630" i="29"/>
  <c r="AG1630" i="29"/>
  <c r="AF1630" i="29"/>
  <c r="AE1630" i="29"/>
  <c r="AD1630" i="29"/>
  <c r="AC1630" i="29"/>
  <c r="AB1630" i="29"/>
  <c r="AA1630" i="29"/>
  <c r="Z1630" i="29"/>
  <c r="Y1630" i="29"/>
  <c r="X1630" i="29"/>
  <c r="AH1629" i="29"/>
  <c r="AG1629" i="29"/>
  <c r="AF1629" i="29"/>
  <c r="AE1629" i="29"/>
  <c r="AD1629" i="29"/>
  <c r="AC1629" i="29"/>
  <c r="AB1629" i="29"/>
  <c r="AA1629" i="29"/>
  <c r="Z1629" i="29"/>
  <c r="Y1629" i="29"/>
  <c r="X1629" i="29"/>
  <c r="AH1628" i="29"/>
  <c r="AG1628" i="29"/>
  <c r="AF1628" i="29"/>
  <c r="AE1628" i="29"/>
  <c r="AD1628" i="29"/>
  <c r="AC1628" i="29"/>
  <c r="AB1628" i="29"/>
  <c r="AA1628" i="29"/>
  <c r="Z1628" i="29"/>
  <c r="Y1628" i="29"/>
  <c r="X1628" i="29"/>
  <c r="AH1627" i="29"/>
  <c r="AG1627" i="29"/>
  <c r="AF1627" i="29"/>
  <c r="AE1627" i="29"/>
  <c r="AD1627" i="29"/>
  <c r="AC1627" i="29"/>
  <c r="AB1627" i="29"/>
  <c r="AA1627" i="29"/>
  <c r="Z1627" i="29"/>
  <c r="Y1627" i="29"/>
  <c r="X1627" i="29"/>
  <c r="AH1626" i="29"/>
  <c r="AG1626" i="29"/>
  <c r="AF1626" i="29"/>
  <c r="AE1626" i="29"/>
  <c r="AD1626" i="29"/>
  <c r="AC1626" i="29"/>
  <c r="AB1626" i="29"/>
  <c r="AA1626" i="29"/>
  <c r="Z1626" i="29"/>
  <c r="Y1626" i="29"/>
  <c r="X1626" i="29"/>
  <c r="AH1625" i="29"/>
  <c r="AG1625" i="29"/>
  <c r="AF1625" i="29"/>
  <c r="AE1625" i="29"/>
  <c r="AD1625" i="29"/>
  <c r="AC1625" i="29"/>
  <c r="AB1625" i="29"/>
  <c r="AA1625" i="29"/>
  <c r="Z1625" i="29"/>
  <c r="Y1625" i="29"/>
  <c r="X1625" i="29"/>
  <c r="AH1624" i="29"/>
  <c r="AG1624" i="29"/>
  <c r="AF1624" i="29"/>
  <c r="AE1624" i="29"/>
  <c r="AD1624" i="29"/>
  <c r="AC1624" i="29"/>
  <c r="AB1624" i="29"/>
  <c r="AA1624" i="29"/>
  <c r="Z1624" i="29"/>
  <c r="Y1624" i="29"/>
  <c r="X1624" i="29"/>
  <c r="AH1640" i="29"/>
  <c r="AG1640" i="29"/>
  <c r="AF1640" i="29"/>
  <c r="AE1640" i="29"/>
  <c r="AD1640" i="29"/>
  <c r="AC1640" i="29"/>
  <c r="AH1639" i="29"/>
  <c r="AG1639" i="29"/>
  <c r="AF1639" i="29"/>
  <c r="AE1639" i="29"/>
  <c r="AD1639" i="29"/>
  <c r="AC1639" i="29"/>
  <c r="AH1638" i="29"/>
  <c r="AG1638" i="29"/>
  <c r="AF1638" i="29"/>
  <c r="AE1638" i="29"/>
  <c r="AD1638" i="29"/>
  <c r="AC1638" i="29"/>
  <c r="AH1637" i="29"/>
  <c r="AG1637" i="29"/>
  <c r="AF1637" i="29"/>
  <c r="AE1637" i="29"/>
  <c r="AD1637" i="29"/>
  <c r="AC1637" i="29"/>
  <c r="AH1636" i="29"/>
  <c r="AG1636" i="29"/>
  <c r="AF1636" i="29"/>
  <c r="AE1636" i="29"/>
  <c r="AD1636" i="29"/>
  <c r="AC1636" i="29"/>
  <c r="AH1648" i="29"/>
  <c r="AG1648" i="29"/>
  <c r="AF1648" i="29"/>
  <c r="AE1648" i="29"/>
  <c r="AD1648" i="29"/>
  <c r="AC1648" i="29"/>
  <c r="AB1648" i="29"/>
  <c r="AA1648" i="29"/>
  <c r="Z1648" i="29"/>
  <c r="Y1648" i="29"/>
  <c r="X1648" i="29"/>
  <c r="AH1647" i="29"/>
  <c r="AG1647" i="29"/>
  <c r="AF1647" i="29"/>
  <c r="AE1647" i="29"/>
  <c r="AD1647" i="29"/>
  <c r="AC1647" i="29"/>
  <c r="AB1647" i="29"/>
  <c r="AA1647" i="29"/>
  <c r="Z1647" i="29"/>
  <c r="Y1647" i="29"/>
  <c r="X1647" i="29"/>
  <c r="AH1646" i="29"/>
  <c r="AG1646" i="29"/>
  <c r="AF1646" i="29"/>
  <c r="AE1646" i="29"/>
  <c r="AD1646" i="29"/>
  <c r="AC1646" i="29"/>
  <c r="AB1646" i="29"/>
  <c r="AA1646" i="29"/>
  <c r="Z1646" i="29"/>
  <c r="Y1646" i="29"/>
  <c r="X1646" i="29"/>
  <c r="AH1645" i="29"/>
  <c r="AG1645" i="29"/>
  <c r="AF1645" i="29"/>
  <c r="AE1645" i="29"/>
  <c r="AD1645" i="29"/>
  <c r="AC1645" i="29"/>
  <c r="AB1645" i="29"/>
  <c r="AA1645" i="29"/>
  <c r="Z1645" i="29"/>
  <c r="Y1645" i="29"/>
  <c r="X1645" i="29"/>
  <c r="AH1644" i="29"/>
  <c r="AG1644" i="29"/>
  <c r="AF1644" i="29"/>
  <c r="AE1644" i="29"/>
  <c r="AD1644" i="29"/>
  <c r="AC1644" i="29"/>
  <c r="AB1644" i="29"/>
  <c r="AA1644" i="29"/>
  <c r="Z1644" i="29"/>
  <c r="Y1644" i="29"/>
  <c r="X1644" i="29"/>
  <c r="AH1643" i="29"/>
  <c r="AG1643" i="29"/>
  <c r="AF1643" i="29"/>
  <c r="AE1643" i="29"/>
  <c r="AD1643" i="29"/>
  <c r="AC1643" i="29"/>
  <c r="AB1643" i="29"/>
  <c r="AA1643" i="29"/>
  <c r="Z1643" i="29"/>
  <c r="Y1643" i="29"/>
  <c r="X1643" i="29"/>
  <c r="AH1642" i="29"/>
  <c r="AG1642" i="29"/>
  <c r="AF1642" i="29"/>
  <c r="AE1642" i="29"/>
  <c r="AD1642" i="29"/>
  <c r="AC1642" i="29"/>
  <c r="AB1642" i="29"/>
  <c r="AA1642" i="29"/>
  <c r="Z1642" i="29"/>
  <c r="Y1642" i="29"/>
  <c r="X1642" i="29"/>
  <c r="AH1641" i="29"/>
  <c r="AG1641" i="29"/>
  <c r="AF1641" i="29"/>
  <c r="AE1641" i="29"/>
  <c r="AD1641" i="29"/>
  <c r="AC1641" i="29"/>
  <c r="AB1641" i="29"/>
  <c r="AA1641" i="29"/>
  <c r="Z1641" i="29"/>
  <c r="Y1641" i="29"/>
  <c r="X1641" i="29"/>
  <c r="AH1657" i="29"/>
  <c r="AG1657" i="29"/>
  <c r="AF1657" i="29"/>
  <c r="AE1657" i="29"/>
  <c r="AD1657" i="29"/>
  <c r="AC1657" i="29"/>
  <c r="AH1656" i="29"/>
  <c r="AG1656" i="29"/>
  <c r="AF1656" i="29"/>
  <c r="AE1656" i="29"/>
  <c r="AD1656" i="29"/>
  <c r="AC1656" i="29"/>
  <c r="AH1655" i="29"/>
  <c r="AG1655" i="29"/>
  <c r="AF1655" i="29"/>
  <c r="AE1655" i="29"/>
  <c r="AD1655" i="29"/>
  <c r="AC1655" i="29"/>
  <c r="AH1654" i="29"/>
  <c r="AG1654" i="29"/>
  <c r="AF1654" i="29"/>
  <c r="AE1654" i="29"/>
  <c r="AD1654" i="29"/>
  <c r="AC1654" i="29"/>
  <c r="AH1653" i="29"/>
  <c r="AG1653" i="29"/>
  <c r="AF1653" i="29"/>
  <c r="AE1653" i="29"/>
  <c r="AD1653" i="29"/>
  <c r="AC1653" i="29"/>
  <c r="AH1665" i="29"/>
  <c r="AG1665" i="29"/>
  <c r="AF1665" i="29"/>
  <c r="AE1665" i="29"/>
  <c r="AD1665" i="29"/>
  <c r="AC1665" i="29"/>
  <c r="AB1665" i="29"/>
  <c r="AA1665" i="29"/>
  <c r="Z1665" i="29"/>
  <c r="Y1665" i="29"/>
  <c r="X1665" i="29"/>
  <c r="AH1664" i="29"/>
  <c r="AG1664" i="29"/>
  <c r="AF1664" i="29"/>
  <c r="AE1664" i="29"/>
  <c r="AD1664" i="29"/>
  <c r="AC1664" i="29"/>
  <c r="AB1664" i="29"/>
  <c r="AA1664" i="29"/>
  <c r="Z1664" i="29"/>
  <c r="Y1664" i="29"/>
  <c r="X1664" i="29"/>
  <c r="AH1663" i="29"/>
  <c r="AG1663" i="29"/>
  <c r="AF1663" i="29"/>
  <c r="AE1663" i="29"/>
  <c r="AD1663" i="29"/>
  <c r="AC1663" i="29"/>
  <c r="AB1663" i="29"/>
  <c r="AA1663" i="29"/>
  <c r="Z1663" i="29"/>
  <c r="Y1663" i="29"/>
  <c r="X1663" i="29"/>
  <c r="AH1662" i="29"/>
  <c r="AG1662" i="29"/>
  <c r="AF1662" i="29"/>
  <c r="AE1662" i="29"/>
  <c r="AD1662" i="29"/>
  <c r="AC1662" i="29"/>
  <c r="AB1662" i="29"/>
  <c r="AA1662" i="29"/>
  <c r="Z1662" i="29"/>
  <c r="Y1662" i="29"/>
  <c r="X1662" i="29"/>
  <c r="AH1661" i="29"/>
  <c r="AG1661" i="29"/>
  <c r="AF1661" i="29"/>
  <c r="AE1661" i="29"/>
  <c r="AD1661" i="29"/>
  <c r="AC1661" i="29"/>
  <c r="AB1661" i="29"/>
  <c r="AA1661" i="29"/>
  <c r="Z1661" i="29"/>
  <c r="Y1661" i="29"/>
  <c r="X1661" i="29"/>
  <c r="AH1660" i="29"/>
  <c r="AG1660" i="29"/>
  <c r="AF1660" i="29"/>
  <c r="AE1660" i="29"/>
  <c r="AD1660" i="29"/>
  <c r="AC1660" i="29"/>
  <c r="AB1660" i="29"/>
  <c r="AA1660" i="29"/>
  <c r="Z1660" i="29"/>
  <c r="Y1660" i="29"/>
  <c r="X1660" i="29"/>
  <c r="AH1659" i="29"/>
  <c r="AG1659" i="29"/>
  <c r="AF1659" i="29"/>
  <c r="AE1659" i="29"/>
  <c r="AD1659" i="29"/>
  <c r="AC1659" i="29"/>
  <c r="AB1659" i="29"/>
  <c r="AA1659" i="29"/>
  <c r="Z1659" i="29"/>
  <c r="Y1659" i="29"/>
  <c r="X1659" i="29"/>
  <c r="AH1658" i="29"/>
  <c r="AG1658" i="29"/>
  <c r="AF1658" i="29"/>
  <c r="AE1658" i="29"/>
  <c r="AD1658" i="29"/>
  <c r="AC1658" i="29"/>
  <c r="AB1658" i="29"/>
  <c r="AA1658" i="29"/>
  <c r="Z1658" i="29"/>
  <c r="Y1658" i="29"/>
  <c r="X1658" i="29"/>
  <c r="AH1674" i="29"/>
  <c r="AG1674" i="29"/>
  <c r="AF1674" i="29"/>
  <c r="AE1674" i="29"/>
  <c r="AD1674" i="29"/>
  <c r="AC1674" i="29"/>
  <c r="AH1673" i="29"/>
  <c r="AG1673" i="29"/>
  <c r="AF1673" i="29"/>
  <c r="AE1673" i="29"/>
  <c r="AD1673" i="29"/>
  <c r="AC1673" i="29"/>
  <c r="AH1672" i="29"/>
  <c r="AG1672" i="29"/>
  <c r="AF1672" i="29"/>
  <c r="AE1672" i="29"/>
  <c r="AD1672" i="29"/>
  <c r="AC1672" i="29"/>
  <c r="AH1671" i="29"/>
  <c r="AG1671" i="29"/>
  <c r="AF1671" i="29"/>
  <c r="AE1671" i="29"/>
  <c r="AD1671" i="29"/>
  <c r="AC1671" i="29"/>
  <c r="AH1670" i="29"/>
  <c r="AG1670" i="29"/>
  <c r="AF1670" i="29"/>
  <c r="AE1670" i="29"/>
  <c r="AD1670" i="29"/>
  <c r="AC1670" i="29"/>
  <c r="AH1682" i="29"/>
  <c r="AG1682" i="29"/>
  <c r="AF1682" i="29"/>
  <c r="AE1682" i="29"/>
  <c r="AD1682" i="29"/>
  <c r="AC1682" i="29"/>
  <c r="AB1682" i="29"/>
  <c r="AA1682" i="29"/>
  <c r="Z1682" i="29"/>
  <c r="Y1682" i="29"/>
  <c r="X1682" i="29"/>
  <c r="AH1681" i="29"/>
  <c r="AG1681" i="29"/>
  <c r="AF1681" i="29"/>
  <c r="AE1681" i="29"/>
  <c r="AD1681" i="29"/>
  <c r="AC1681" i="29"/>
  <c r="AB1681" i="29"/>
  <c r="AA1681" i="29"/>
  <c r="Z1681" i="29"/>
  <c r="Y1681" i="29"/>
  <c r="X1681" i="29"/>
  <c r="AH1680" i="29"/>
  <c r="AG1680" i="29"/>
  <c r="AF1680" i="29"/>
  <c r="AE1680" i="29"/>
  <c r="AD1680" i="29"/>
  <c r="AC1680" i="29"/>
  <c r="AB1680" i="29"/>
  <c r="AA1680" i="29"/>
  <c r="Z1680" i="29"/>
  <c r="Y1680" i="29"/>
  <c r="X1680" i="29"/>
  <c r="AH1679" i="29"/>
  <c r="AG1679" i="29"/>
  <c r="AF1679" i="29"/>
  <c r="AE1679" i="29"/>
  <c r="AD1679" i="29"/>
  <c r="AC1679" i="29"/>
  <c r="AB1679" i="29"/>
  <c r="AA1679" i="29"/>
  <c r="Z1679" i="29"/>
  <c r="Y1679" i="29"/>
  <c r="X1679" i="29"/>
  <c r="AH1678" i="29"/>
  <c r="AG1678" i="29"/>
  <c r="AF1678" i="29"/>
  <c r="AE1678" i="29"/>
  <c r="AD1678" i="29"/>
  <c r="AC1678" i="29"/>
  <c r="AB1678" i="29"/>
  <c r="AA1678" i="29"/>
  <c r="Z1678" i="29"/>
  <c r="Y1678" i="29"/>
  <c r="X1678" i="29"/>
  <c r="AH1677" i="29"/>
  <c r="AG1677" i="29"/>
  <c r="AF1677" i="29"/>
  <c r="AE1677" i="29"/>
  <c r="AD1677" i="29"/>
  <c r="AC1677" i="29"/>
  <c r="AB1677" i="29"/>
  <c r="AA1677" i="29"/>
  <c r="Z1677" i="29"/>
  <c r="Y1677" i="29"/>
  <c r="X1677" i="29"/>
  <c r="AH1676" i="29"/>
  <c r="AG1676" i="29"/>
  <c r="AF1676" i="29"/>
  <c r="AE1676" i="29"/>
  <c r="AD1676" i="29"/>
  <c r="AC1676" i="29"/>
  <c r="AB1676" i="29"/>
  <c r="AA1676" i="29"/>
  <c r="Z1676" i="29"/>
  <c r="Y1676" i="29"/>
  <c r="X1676" i="29"/>
  <c r="AH1675" i="29"/>
  <c r="AG1675" i="29"/>
  <c r="AF1675" i="29"/>
  <c r="AE1675" i="29"/>
  <c r="AD1675" i="29"/>
  <c r="AC1675" i="29"/>
  <c r="AB1675" i="29"/>
  <c r="AA1675" i="29"/>
  <c r="Z1675" i="29"/>
  <c r="Y1675" i="29"/>
  <c r="X1675" i="29"/>
  <c r="AD1691" i="29"/>
  <c r="AE1691" i="29"/>
  <c r="AF1691" i="29"/>
  <c r="AG1691" i="29"/>
  <c r="AH1691" i="29"/>
  <c r="AC1691" i="29"/>
  <c r="AC1695" i="29"/>
  <c r="Y1695" i="29"/>
  <c r="Z1695" i="29"/>
  <c r="AA1695" i="29"/>
  <c r="AB1695" i="29"/>
  <c r="AC1693" i="29"/>
  <c r="AD1695" i="29"/>
  <c r="AE1695" i="29"/>
  <c r="AF1695" i="29"/>
  <c r="AG1695" i="29"/>
  <c r="AH1695" i="29"/>
  <c r="X1695" i="29"/>
  <c r="X1696" i="29"/>
  <c r="X1697" i="29"/>
  <c r="X1698" i="29"/>
  <c r="X1699" i="29"/>
  <c r="Y1699" i="29"/>
  <c r="Z1699" i="29"/>
  <c r="AA1699" i="29"/>
  <c r="AB1699" i="29"/>
  <c r="AC1699" i="29"/>
  <c r="AD1699" i="29"/>
  <c r="AE1699" i="29"/>
  <c r="AF1699" i="29"/>
  <c r="AG1699" i="29"/>
  <c r="AH1699" i="29"/>
  <c r="Y1716" i="29"/>
  <c r="Z1716" i="29"/>
  <c r="AA1716" i="29"/>
  <c r="AB1716" i="29"/>
  <c r="AC1716" i="29"/>
  <c r="AD1716" i="29"/>
  <c r="AE1716" i="29"/>
  <c r="AF1716" i="29"/>
  <c r="AG1716" i="29"/>
  <c r="AH1716" i="29"/>
  <c r="Y1712" i="29"/>
  <c r="Z1712" i="29"/>
  <c r="AA1712" i="29"/>
  <c r="AB1712" i="29"/>
  <c r="AC1712" i="29"/>
  <c r="AD1712" i="29"/>
  <c r="AE1712" i="29"/>
  <c r="AF1712" i="29"/>
  <c r="AG1712" i="29"/>
  <c r="AH1712" i="29"/>
  <c r="X1716" i="29"/>
  <c r="X1712" i="29"/>
  <c r="AC1708" i="29"/>
  <c r="AD1708" i="29"/>
  <c r="AE1708" i="29"/>
  <c r="AF1708" i="29"/>
  <c r="AG1708" i="29"/>
  <c r="AH1708" i="29"/>
  <c r="F595" i="37" l="1"/>
  <c r="F594" i="37"/>
  <c r="F593" i="37"/>
  <c r="F592" i="37"/>
  <c r="F591" i="37"/>
  <c r="F590" i="37"/>
  <c r="F589" i="37"/>
  <c r="F588" i="37"/>
  <c r="F587" i="37"/>
  <c r="F586" i="37"/>
  <c r="F585" i="37"/>
  <c r="F584" i="37"/>
  <c r="F583" i="37"/>
  <c r="F582" i="37"/>
  <c r="F581" i="37"/>
  <c r="F580" i="37"/>
  <c r="F579" i="37"/>
  <c r="F578" i="37"/>
  <c r="F577" i="37"/>
  <c r="F576" i="37"/>
  <c r="F575" i="37"/>
  <c r="F574" i="37"/>
  <c r="F573" i="37"/>
  <c r="F572" i="37"/>
  <c r="F571" i="37"/>
  <c r="F570" i="37"/>
  <c r="F569" i="37"/>
  <c r="F568" i="37"/>
  <c r="F567" i="37"/>
  <c r="F566" i="37"/>
  <c r="F565" i="37"/>
  <c r="F564" i="37"/>
  <c r="F563" i="37"/>
  <c r="F562" i="37"/>
  <c r="F561" i="37"/>
  <c r="F560" i="37"/>
  <c r="F559" i="37"/>
  <c r="F558" i="37"/>
  <c r="F557" i="37"/>
  <c r="F556" i="37"/>
  <c r="F555" i="37"/>
  <c r="F554" i="37"/>
  <c r="F553" i="37"/>
  <c r="F552" i="37"/>
  <c r="F551" i="37"/>
  <c r="F550" i="37"/>
  <c r="F549" i="37"/>
  <c r="F548" i="37"/>
  <c r="F547" i="37"/>
  <c r="F546" i="37"/>
  <c r="F545" i="37"/>
  <c r="F544" i="37"/>
  <c r="F543" i="37"/>
  <c r="F542" i="37"/>
  <c r="F541" i="37"/>
  <c r="F540" i="37"/>
  <c r="F539" i="37"/>
  <c r="F538" i="37"/>
  <c r="F537" i="37"/>
  <c r="F536" i="37"/>
  <c r="F535" i="37"/>
  <c r="F534" i="37"/>
  <c r="F533" i="37"/>
  <c r="F532" i="37"/>
  <c r="F531" i="37"/>
  <c r="F530" i="37"/>
  <c r="F529" i="37"/>
  <c r="F528" i="37"/>
  <c r="F527" i="37"/>
  <c r="F526" i="37"/>
  <c r="F525" i="37"/>
  <c r="F524" i="37"/>
  <c r="F523" i="37"/>
  <c r="F522" i="37"/>
  <c r="F521" i="37"/>
  <c r="F520" i="37"/>
  <c r="F519" i="37"/>
  <c r="F518" i="37"/>
  <c r="F517" i="37"/>
  <c r="F516" i="37"/>
  <c r="F515" i="37"/>
  <c r="F514" i="37"/>
  <c r="F513" i="37"/>
  <c r="F512" i="37"/>
  <c r="F511" i="37"/>
  <c r="F510" i="37"/>
  <c r="F509" i="37"/>
  <c r="F508" i="37"/>
  <c r="F507" i="37"/>
  <c r="F506" i="37"/>
  <c r="F505" i="37"/>
  <c r="F504" i="37"/>
  <c r="F503" i="37"/>
  <c r="F502" i="37"/>
  <c r="F501" i="37"/>
  <c r="F500" i="37"/>
  <c r="F499" i="37"/>
  <c r="F498" i="37"/>
  <c r="F497" i="37"/>
  <c r="F496" i="37"/>
  <c r="F495" i="37"/>
  <c r="F494" i="37"/>
  <c r="F493" i="37"/>
  <c r="F492" i="37"/>
  <c r="F491" i="37"/>
  <c r="F490" i="37"/>
  <c r="F489" i="37"/>
  <c r="F488" i="37"/>
  <c r="F487" i="37"/>
  <c r="F486" i="37"/>
  <c r="F485" i="37"/>
  <c r="F484" i="37"/>
  <c r="F483" i="37"/>
  <c r="F482" i="37"/>
  <c r="F481" i="37"/>
  <c r="F480" i="37"/>
  <c r="F479" i="37"/>
  <c r="F478" i="37"/>
  <c r="F477" i="37"/>
  <c r="F476" i="37"/>
  <c r="F475" i="37"/>
  <c r="F474" i="37"/>
  <c r="F473" i="37"/>
  <c r="F472" i="37"/>
  <c r="F471" i="37"/>
  <c r="F470" i="37"/>
  <c r="F469" i="37"/>
  <c r="F468" i="37"/>
  <c r="F467" i="37"/>
  <c r="F466" i="37"/>
  <c r="F465" i="37"/>
  <c r="F464" i="37"/>
  <c r="F463" i="37"/>
  <c r="F462" i="37"/>
  <c r="F461" i="37"/>
  <c r="F460" i="37"/>
  <c r="F459" i="37"/>
  <c r="F458" i="37"/>
  <c r="F457" i="37"/>
  <c r="F456" i="37"/>
  <c r="F455" i="37"/>
  <c r="F454" i="37"/>
  <c r="F453" i="37"/>
  <c r="F452" i="37"/>
  <c r="F451" i="37"/>
  <c r="F450" i="37"/>
  <c r="F449" i="37"/>
  <c r="F448" i="37"/>
  <c r="F447" i="37"/>
  <c r="F446" i="37"/>
  <c r="F445" i="37"/>
  <c r="F444" i="37"/>
  <c r="F443" i="37"/>
  <c r="F442" i="37"/>
  <c r="F441" i="37"/>
  <c r="F440" i="37"/>
  <c r="F439" i="37"/>
  <c r="F438" i="37"/>
  <c r="F437" i="37"/>
  <c r="F436" i="37"/>
  <c r="F435" i="37"/>
  <c r="F434" i="37"/>
  <c r="F433" i="37"/>
  <c r="F432" i="37"/>
  <c r="F431" i="37"/>
  <c r="F430" i="37"/>
  <c r="F429" i="37"/>
  <c r="F428" i="37"/>
  <c r="F427" i="37"/>
  <c r="F426" i="37"/>
  <c r="F425" i="37"/>
  <c r="F424" i="37"/>
  <c r="F423" i="37"/>
  <c r="F422" i="37"/>
  <c r="F421" i="37"/>
  <c r="F420" i="37"/>
  <c r="F419" i="37"/>
  <c r="F418" i="37"/>
  <c r="F417" i="37"/>
  <c r="F416" i="37"/>
  <c r="F415" i="37"/>
  <c r="F414" i="37"/>
  <c r="F413" i="37"/>
  <c r="F412" i="37"/>
  <c r="F411" i="37"/>
  <c r="F410" i="37"/>
  <c r="F409" i="37"/>
  <c r="F408" i="37"/>
  <c r="F407" i="37"/>
  <c r="F406" i="37"/>
  <c r="F405" i="37"/>
  <c r="F404" i="37"/>
  <c r="F403" i="37"/>
  <c r="F402" i="37"/>
  <c r="F401" i="37"/>
  <c r="F400" i="37"/>
  <c r="F399" i="37"/>
  <c r="F398" i="37"/>
  <c r="F397" i="37"/>
  <c r="F396" i="37"/>
  <c r="F395" i="37"/>
  <c r="F394" i="37"/>
  <c r="F393" i="37"/>
  <c r="F392" i="37"/>
  <c r="F391" i="37"/>
  <c r="F390" i="37"/>
  <c r="F389" i="37"/>
  <c r="F388" i="37"/>
  <c r="F387" i="37"/>
  <c r="F386" i="37"/>
  <c r="F385" i="37"/>
  <c r="F384" i="37"/>
  <c r="F383" i="37"/>
  <c r="F382" i="37"/>
  <c r="F381" i="37"/>
  <c r="F380" i="37"/>
  <c r="F379" i="37"/>
  <c r="F378" i="37"/>
  <c r="F377" i="37"/>
  <c r="F376" i="37"/>
  <c r="F375" i="37"/>
  <c r="F374" i="37"/>
  <c r="F373" i="37"/>
  <c r="F372" i="37"/>
  <c r="F371" i="37"/>
  <c r="F370" i="37"/>
  <c r="F369" i="37"/>
  <c r="F368" i="37"/>
  <c r="F367" i="37"/>
  <c r="F366" i="37"/>
  <c r="F365" i="37"/>
  <c r="F364" i="37"/>
  <c r="F363" i="37"/>
  <c r="F362" i="37"/>
  <c r="F361" i="37"/>
  <c r="F360" i="37"/>
  <c r="F359" i="37"/>
  <c r="F358" i="37"/>
  <c r="F357" i="37"/>
  <c r="F356" i="37"/>
  <c r="F355" i="37"/>
  <c r="F354" i="37"/>
  <c r="F353" i="37"/>
  <c r="F352" i="37"/>
  <c r="F351" i="37"/>
  <c r="F350" i="37"/>
  <c r="F349" i="37"/>
  <c r="F348" i="37"/>
  <c r="F347" i="37"/>
  <c r="F346" i="37"/>
  <c r="F345" i="37"/>
  <c r="F344" i="37"/>
  <c r="F343" i="37"/>
  <c r="F342" i="37"/>
  <c r="F341" i="37"/>
  <c r="F340" i="37"/>
  <c r="F339" i="37"/>
  <c r="F338" i="37"/>
  <c r="F337" i="37"/>
  <c r="F336" i="37"/>
  <c r="F335" i="37"/>
  <c r="F334" i="37"/>
  <c r="F333" i="37"/>
  <c r="F332" i="37"/>
  <c r="F331" i="37"/>
  <c r="F330" i="37"/>
  <c r="F329" i="37"/>
  <c r="F328" i="37"/>
  <c r="F327" i="37"/>
  <c r="F326" i="37"/>
  <c r="F325" i="37"/>
  <c r="F324" i="37"/>
  <c r="F323" i="37"/>
  <c r="F322" i="37"/>
  <c r="F321" i="37"/>
  <c r="F320" i="37"/>
  <c r="F319" i="37"/>
  <c r="F318" i="37"/>
  <c r="F317" i="37"/>
  <c r="F316" i="37"/>
  <c r="F315" i="37"/>
  <c r="F314" i="37"/>
  <c r="F313" i="37"/>
  <c r="F312" i="37"/>
  <c r="F311" i="37"/>
  <c r="F310" i="37"/>
  <c r="F309" i="37"/>
  <c r="F308" i="37"/>
  <c r="F307" i="37"/>
  <c r="F306" i="37"/>
  <c r="F305" i="37"/>
  <c r="F304" i="37"/>
  <c r="F303" i="37"/>
  <c r="F302" i="37"/>
  <c r="F301" i="37"/>
  <c r="F300" i="37"/>
  <c r="F299" i="37"/>
  <c r="F298" i="37"/>
  <c r="F297" i="37"/>
  <c r="F296" i="37"/>
  <c r="F295" i="37"/>
  <c r="F294" i="37"/>
  <c r="F293" i="37"/>
  <c r="F292" i="37"/>
  <c r="F291" i="37"/>
  <c r="F290" i="37"/>
  <c r="F289" i="37"/>
  <c r="F288" i="37"/>
  <c r="F287" i="37"/>
  <c r="F286" i="37"/>
  <c r="F285" i="37"/>
  <c r="F284" i="37"/>
  <c r="F283" i="37"/>
  <c r="F282" i="37"/>
  <c r="F281" i="37"/>
  <c r="F280" i="37"/>
  <c r="F279" i="37"/>
  <c r="F278" i="37"/>
  <c r="F277" i="37"/>
  <c r="F276" i="37"/>
  <c r="F275" i="37"/>
  <c r="F274" i="37"/>
  <c r="F273" i="37"/>
  <c r="F272" i="37"/>
  <c r="F271" i="37"/>
  <c r="F270" i="37"/>
  <c r="F269" i="37"/>
  <c r="F268" i="37"/>
  <c r="F267" i="37"/>
  <c r="F266" i="37"/>
  <c r="F265" i="37"/>
  <c r="F264" i="37"/>
  <c r="F263" i="37"/>
  <c r="F262" i="37"/>
  <c r="F261" i="37"/>
  <c r="F260" i="37"/>
  <c r="F259" i="37"/>
  <c r="F258" i="37"/>
  <c r="F257" i="37"/>
  <c r="F256" i="37"/>
  <c r="F255" i="37"/>
  <c r="F254" i="37"/>
  <c r="F253" i="37"/>
  <c r="F252" i="37"/>
  <c r="F251" i="37"/>
  <c r="F250" i="37"/>
  <c r="F249" i="37"/>
  <c r="F248" i="37"/>
  <c r="F247" i="37"/>
  <c r="F246" i="37"/>
  <c r="F245" i="37"/>
  <c r="F244" i="37"/>
  <c r="F243" i="37"/>
  <c r="F242" i="37"/>
  <c r="F241" i="37"/>
  <c r="F240" i="37"/>
  <c r="F239" i="37"/>
  <c r="F238" i="37"/>
  <c r="F237" i="37"/>
  <c r="F236" i="37"/>
  <c r="F235" i="37"/>
  <c r="F234" i="37"/>
  <c r="F233" i="37"/>
  <c r="F232" i="37"/>
  <c r="F231" i="37"/>
  <c r="F230" i="37"/>
  <c r="F229" i="37"/>
  <c r="F228" i="37"/>
  <c r="F227" i="37"/>
  <c r="F226" i="37"/>
  <c r="F225" i="37"/>
  <c r="F224" i="37"/>
  <c r="F223" i="37"/>
  <c r="F222" i="37"/>
  <c r="F221" i="37"/>
  <c r="F220" i="37"/>
  <c r="F219" i="37"/>
  <c r="F218" i="37"/>
  <c r="F217" i="37"/>
  <c r="F216" i="37"/>
  <c r="F215" i="37"/>
  <c r="F214" i="37"/>
  <c r="F213" i="37"/>
  <c r="F212" i="37"/>
  <c r="F211" i="37"/>
  <c r="F210" i="37"/>
  <c r="F209" i="37"/>
  <c r="F208" i="37"/>
  <c r="F207" i="37"/>
  <c r="F206" i="37"/>
  <c r="F205" i="37"/>
  <c r="F204" i="37"/>
  <c r="F203" i="37"/>
  <c r="F202" i="37"/>
  <c r="F201" i="37"/>
  <c r="F200" i="37"/>
  <c r="F199" i="37"/>
  <c r="F198" i="37"/>
  <c r="F197" i="37"/>
  <c r="F196" i="37"/>
  <c r="F195" i="37"/>
  <c r="F194" i="37"/>
  <c r="F193" i="37"/>
  <c r="F192" i="37"/>
  <c r="F191" i="37"/>
  <c r="F190" i="37"/>
  <c r="F189" i="37"/>
  <c r="F188" i="37"/>
  <c r="F187" i="37"/>
  <c r="F186" i="37"/>
  <c r="F185" i="37"/>
  <c r="F184" i="37"/>
  <c r="F183" i="37"/>
  <c r="F182" i="37"/>
  <c r="F181" i="37"/>
  <c r="F180" i="37"/>
  <c r="F179" i="37"/>
  <c r="F178" i="37"/>
  <c r="F177" i="37"/>
  <c r="F176" i="37"/>
  <c r="F175" i="37"/>
  <c r="F174" i="37"/>
  <c r="F173" i="37"/>
  <c r="F172" i="37"/>
  <c r="F171" i="37"/>
  <c r="F170" i="37"/>
  <c r="F169" i="37"/>
  <c r="F168" i="37"/>
  <c r="F167" i="37"/>
  <c r="F166" i="37"/>
  <c r="F165" i="37"/>
  <c r="F164" i="37"/>
  <c r="F163" i="37"/>
  <c r="F162" i="37"/>
  <c r="F161" i="37"/>
  <c r="F160" i="37"/>
  <c r="F159" i="37"/>
  <c r="F158" i="37"/>
  <c r="F157" i="37"/>
  <c r="F156" i="37"/>
  <c r="F155" i="37"/>
  <c r="F154" i="37"/>
  <c r="F153" i="37"/>
  <c r="F152" i="37"/>
  <c r="F151" i="37"/>
  <c r="F150" i="37"/>
  <c r="F149" i="37"/>
  <c r="F148" i="37"/>
  <c r="F147" i="37"/>
  <c r="F146" i="37"/>
  <c r="F145" i="37"/>
  <c r="F144" i="37"/>
  <c r="F143" i="37"/>
  <c r="F142" i="37"/>
  <c r="F141" i="37"/>
  <c r="F140" i="37"/>
  <c r="F139" i="37"/>
  <c r="F138" i="37"/>
  <c r="F137" i="37"/>
  <c r="F136" i="37"/>
  <c r="F135" i="37"/>
  <c r="F134" i="37"/>
  <c r="F133" i="37"/>
  <c r="F132" i="37"/>
  <c r="F131" i="37"/>
  <c r="F130" i="37"/>
  <c r="F129" i="37"/>
  <c r="F128" i="37"/>
  <c r="F127" i="37"/>
  <c r="F126" i="37"/>
  <c r="F125" i="37"/>
  <c r="F124" i="37"/>
  <c r="F123" i="37"/>
  <c r="F122" i="37"/>
  <c r="F121" i="37"/>
  <c r="F120" i="37"/>
  <c r="F119" i="37"/>
  <c r="F118" i="37"/>
  <c r="F117" i="37"/>
  <c r="F116" i="37"/>
  <c r="F115" i="37"/>
  <c r="F114" i="37"/>
  <c r="F113" i="37"/>
  <c r="F112" i="37"/>
  <c r="F111" i="37"/>
  <c r="F110" i="37"/>
  <c r="F109" i="37"/>
  <c r="F108" i="37"/>
  <c r="F107" i="37"/>
  <c r="F106" i="37"/>
  <c r="F105" i="37"/>
  <c r="F104" i="37"/>
  <c r="F103" i="37"/>
  <c r="F102" i="37"/>
  <c r="F101" i="37"/>
  <c r="F100" i="37"/>
  <c r="F99" i="37"/>
  <c r="F98" i="37"/>
  <c r="F97" i="37"/>
  <c r="F96" i="37"/>
  <c r="F95" i="37"/>
  <c r="F94" i="37"/>
  <c r="F93" i="37"/>
  <c r="F92" i="37"/>
  <c r="F91" i="37"/>
  <c r="F90" i="37"/>
  <c r="F89" i="37"/>
  <c r="F88" i="37"/>
  <c r="F87" i="37"/>
  <c r="F86" i="37"/>
  <c r="F85" i="37"/>
  <c r="F84" i="37"/>
  <c r="F83" i="37"/>
  <c r="F82" i="37"/>
  <c r="F81" i="37"/>
  <c r="F80" i="37"/>
  <c r="F79" i="37"/>
  <c r="F78" i="37"/>
  <c r="F77" i="37"/>
  <c r="F76" i="37"/>
  <c r="F75" i="37"/>
  <c r="F74" i="37"/>
  <c r="F73" i="37"/>
  <c r="F72" i="37"/>
  <c r="F71" i="37"/>
  <c r="F70" i="37"/>
  <c r="F69" i="37"/>
  <c r="F68" i="37"/>
  <c r="F67" i="37"/>
  <c r="F66" i="37"/>
  <c r="F65" i="37"/>
  <c r="F64" i="37"/>
  <c r="F63" i="37"/>
  <c r="F62" i="37"/>
  <c r="F61" i="37"/>
  <c r="F60" i="37"/>
  <c r="F59" i="37"/>
  <c r="F58" i="37"/>
  <c r="F57" i="37"/>
  <c r="F56" i="37"/>
  <c r="F55" i="37"/>
  <c r="F54" i="37"/>
  <c r="F53" i="37"/>
  <c r="F52" i="37"/>
  <c r="F51" i="37"/>
  <c r="F50" i="37"/>
  <c r="F49" i="37"/>
  <c r="F48" i="37"/>
  <c r="F47" i="37"/>
  <c r="F46" i="37"/>
  <c r="F45" i="37"/>
  <c r="F44" i="37"/>
  <c r="F43" i="37"/>
  <c r="F42" i="37"/>
  <c r="F41" i="37"/>
  <c r="F40" i="37"/>
  <c r="F39" i="37"/>
  <c r="F38" i="37"/>
  <c r="F37" i="37"/>
  <c r="F36" i="37"/>
  <c r="F35" i="37"/>
  <c r="F34" i="37"/>
  <c r="F33" i="37"/>
  <c r="F32" i="37"/>
  <c r="F31" i="37"/>
  <c r="F30" i="37"/>
  <c r="F29" i="37"/>
  <c r="F28" i="37"/>
  <c r="F27" i="37"/>
  <c r="F26" i="37"/>
  <c r="F25" i="37"/>
  <c r="F24" i="37"/>
  <c r="F23" i="37"/>
  <c r="F22" i="37"/>
  <c r="F21" i="37"/>
  <c r="F20" i="37"/>
  <c r="F19" i="37"/>
  <c r="F18" i="37"/>
  <c r="F17" i="37"/>
  <c r="F16" i="37"/>
  <c r="F15" i="37"/>
  <c r="F14" i="37"/>
  <c r="F13" i="37"/>
  <c r="F12" i="37"/>
  <c r="F11" i="37"/>
  <c r="F10" i="37"/>
  <c r="F9" i="37"/>
  <c r="F8" i="37"/>
  <c r="F7" i="37"/>
  <c r="F6" i="37"/>
  <c r="F5" i="37"/>
  <c r="F4" i="37"/>
  <c r="F3" i="37"/>
  <c r="F2" i="37"/>
  <c r="F1" i="37"/>
  <c r="F595" i="36"/>
  <c r="F594" i="36"/>
  <c r="F593" i="36"/>
  <c r="F592" i="36"/>
  <c r="F591" i="36"/>
  <c r="F590" i="36"/>
  <c r="F589" i="36"/>
  <c r="F588" i="36"/>
  <c r="F587" i="36"/>
  <c r="F586" i="36"/>
  <c r="F585" i="36"/>
  <c r="F584" i="36"/>
  <c r="F583" i="36"/>
  <c r="F582" i="36"/>
  <c r="F581" i="36"/>
  <c r="F580" i="36"/>
  <c r="F579" i="36"/>
  <c r="F578" i="36"/>
  <c r="F577" i="36"/>
  <c r="F576" i="36"/>
  <c r="F575" i="36"/>
  <c r="F574" i="36"/>
  <c r="F573" i="36"/>
  <c r="F572" i="36"/>
  <c r="F571" i="36"/>
  <c r="F570" i="36"/>
  <c r="F569" i="36"/>
  <c r="F568" i="36"/>
  <c r="F567" i="36"/>
  <c r="F566" i="36"/>
  <c r="F565" i="36"/>
  <c r="F564" i="36"/>
  <c r="F563" i="36"/>
  <c r="F562" i="36"/>
  <c r="F561" i="36"/>
  <c r="F560" i="36"/>
  <c r="F559" i="36"/>
  <c r="F558" i="36"/>
  <c r="F557" i="36"/>
  <c r="F556" i="36"/>
  <c r="F555" i="36"/>
  <c r="F554" i="36"/>
  <c r="F553" i="36"/>
  <c r="F552" i="36"/>
  <c r="F551" i="36"/>
  <c r="F550" i="36"/>
  <c r="F549" i="36"/>
  <c r="F548" i="36"/>
  <c r="F547" i="36"/>
  <c r="F546" i="36"/>
  <c r="F545" i="36"/>
  <c r="F544" i="36"/>
  <c r="F543" i="36"/>
  <c r="F542" i="36"/>
  <c r="F541" i="36"/>
  <c r="F540" i="36"/>
  <c r="F539" i="36"/>
  <c r="F538" i="36"/>
  <c r="F537" i="36"/>
  <c r="F536" i="36"/>
  <c r="F535" i="36"/>
  <c r="F534" i="36"/>
  <c r="F533" i="36"/>
  <c r="F532" i="36"/>
  <c r="F531" i="36"/>
  <c r="F530" i="36"/>
  <c r="F529" i="36"/>
  <c r="F528" i="36"/>
  <c r="F527" i="36"/>
  <c r="F526" i="36"/>
  <c r="F525" i="36"/>
  <c r="F524" i="36"/>
  <c r="F523" i="36"/>
  <c r="F522" i="36"/>
  <c r="F521" i="36"/>
  <c r="F520" i="36"/>
  <c r="F519" i="36"/>
  <c r="F518" i="36"/>
  <c r="F517" i="36"/>
  <c r="F516" i="36"/>
  <c r="F515" i="36"/>
  <c r="F514" i="36"/>
  <c r="F513" i="36"/>
  <c r="F512" i="36"/>
  <c r="F511" i="36"/>
  <c r="F510" i="36"/>
  <c r="F509" i="36"/>
  <c r="F508" i="36"/>
  <c r="F507" i="36"/>
  <c r="F506" i="36"/>
  <c r="F505" i="36"/>
  <c r="F504" i="36"/>
  <c r="F503" i="36"/>
  <c r="F502" i="36"/>
  <c r="F501" i="36"/>
  <c r="F500" i="36"/>
  <c r="F499" i="36"/>
  <c r="F498" i="36"/>
  <c r="F497" i="36"/>
  <c r="F496" i="36"/>
  <c r="F495" i="36"/>
  <c r="F494" i="36"/>
  <c r="F493" i="36"/>
  <c r="F492" i="36"/>
  <c r="F491" i="36"/>
  <c r="F490" i="36"/>
  <c r="F489" i="36"/>
  <c r="F488" i="36"/>
  <c r="F487" i="36"/>
  <c r="F486" i="36"/>
  <c r="F485" i="36"/>
  <c r="F484" i="36"/>
  <c r="F483" i="36"/>
  <c r="F482" i="36"/>
  <c r="F481" i="36"/>
  <c r="F480" i="36"/>
  <c r="F479" i="36"/>
  <c r="F478" i="36"/>
  <c r="F477" i="36"/>
  <c r="F476" i="36"/>
  <c r="F475" i="36"/>
  <c r="F474" i="36"/>
  <c r="F473" i="36"/>
  <c r="F472" i="36"/>
  <c r="F471" i="36"/>
  <c r="F470" i="36"/>
  <c r="F469" i="36"/>
  <c r="F468" i="36"/>
  <c r="F467" i="36"/>
  <c r="F466" i="36"/>
  <c r="F465" i="36"/>
  <c r="F464" i="36"/>
  <c r="F463" i="36"/>
  <c r="F462" i="36"/>
  <c r="F461" i="36"/>
  <c r="F460" i="36"/>
  <c r="F459" i="36"/>
  <c r="F458" i="36"/>
  <c r="F457" i="36"/>
  <c r="F456" i="36"/>
  <c r="F455" i="36"/>
  <c r="F454" i="36"/>
  <c r="F453" i="36"/>
  <c r="F452" i="36"/>
  <c r="F451" i="36"/>
  <c r="F450" i="36"/>
  <c r="F449" i="36"/>
  <c r="F448" i="36"/>
  <c r="F447" i="36"/>
  <c r="F446" i="36"/>
  <c r="F445" i="36"/>
  <c r="F444" i="36"/>
  <c r="F443" i="36"/>
  <c r="F442" i="36"/>
  <c r="F441" i="36"/>
  <c r="F440" i="36"/>
  <c r="F439" i="36"/>
  <c r="F438" i="36"/>
  <c r="F437" i="36"/>
  <c r="F436" i="36"/>
  <c r="F435" i="36"/>
  <c r="F434" i="36"/>
  <c r="F433" i="36"/>
  <c r="F432" i="36"/>
  <c r="F431" i="36"/>
  <c r="F430" i="36"/>
  <c r="F429" i="36"/>
  <c r="F428" i="36"/>
  <c r="F427" i="36"/>
  <c r="F426" i="36"/>
  <c r="F425" i="36"/>
  <c r="F424" i="36"/>
  <c r="F423" i="36"/>
  <c r="F422" i="36"/>
  <c r="F421" i="36"/>
  <c r="F420" i="36"/>
  <c r="F419" i="36"/>
  <c r="F418" i="36"/>
  <c r="F417" i="36"/>
  <c r="F416" i="36"/>
  <c r="F415" i="36"/>
  <c r="F414" i="36"/>
  <c r="F413" i="36"/>
  <c r="F412" i="36"/>
  <c r="F411" i="36"/>
  <c r="F410" i="36"/>
  <c r="F409" i="36"/>
  <c r="F408" i="36"/>
  <c r="F407" i="36"/>
  <c r="F406" i="36"/>
  <c r="F405" i="36"/>
  <c r="F404" i="36"/>
  <c r="F403" i="36"/>
  <c r="F402" i="36"/>
  <c r="F401" i="36"/>
  <c r="F400" i="36"/>
  <c r="F399" i="36"/>
  <c r="F398" i="36"/>
  <c r="F397" i="36"/>
  <c r="F396" i="36"/>
  <c r="F395" i="36"/>
  <c r="F394" i="36"/>
  <c r="F393" i="36"/>
  <c r="F392" i="36"/>
  <c r="F391" i="36"/>
  <c r="F390" i="36"/>
  <c r="F389" i="36"/>
  <c r="F388" i="36"/>
  <c r="F387" i="36"/>
  <c r="F386" i="36"/>
  <c r="F385" i="36"/>
  <c r="F384" i="36"/>
  <c r="F383" i="36"/>
  <c r="F382" i="36"/>
  <c r="F381" i="36"/>
  <c r="F380" i="36"/>
  <c r="F379" i="36"/>
  <c r="F378" i="36"/>
  <c r="F377" i="36"/>
  <c r="F376" i="36"/>
  <c r="F375" i="36"/>
  <c r="F374" i="36"/>
  <c r="F373" i="36"/>
  <c r="F372" i="36"/>
  <c r="F371" i="36"/>
  <c r="F370" i="36"/>
  <c r="F369" i="36"/>
  <c r="F368" i="36"/>
  <c r="F367" i="36"/>
  <c r="F366" i="36"/>
  <c r="F365" i="36"/>
  <c r="F364" i="36"/>
  <c r="F363" i="36"/>
  <c r="F362" i="36"/>
  <c r="F361" i="36"/>
  <c r="F360" i="36"/>
  <c r="F359" i="36"/>
  <c r="F358" i="36"/>
  <c r="F357" i="36"/>
  <c r="F356" i="36"/>
  <c r="F355" i="36"/>
  <c r="F354" i="36"/>
  <c r="F353" i="36"/>
  <c r="F352" i="36"/>
  <c r="F351" i="36"/>
  <c r="F350" i="36"/>
  <c r="F349" i="36"/>
  <c r="F348" i="36"/>
  <c r="F347" i="36"/>
  <c r="F346" i="36"/>
  <c r="F345" i="36"/>
  <c r="F344" i="36"/>
  <c r="F343" i="36"/>
  <c r="F342" i="36"/>
  <c r="F341" i="36"/>
  <c r="F340" i="36"/>
  <c r="F339" i="36"/>
  <c r="F338" i="36"/>
  <c r="F337" i="36"/>
  <c r="F336" i="36"/>
  <c r="F335" i="36"/>
  <c r="F334" i="36"/>
  <c r="F333" i="36"/>
  <c r="F332" i="36"/>
  <c r="F331" i="36"/>
  <c r="F330" i="36"/>
  <c r="F329" i="36"/>
  <c r="F328" i="36"/>
  <c r="F327" i="36"/>
  <c r="F326" i="36"/>
  <c r="F325" i="36"/>
  <c r="F324" i="36"/>
  <c r="F323" i="36"/>
  <c r="F322" i="36"/>
  <c r="F321" i="36"/>
  <c r="F320" i="36"/>
  <c r="F319" i="36"/>
  <c r="F318" i="36"/>
  <c r="F317" i="36"/>
  <c r="F316" i="36"/>
  <c r="F315" i="36"/>
  <c r="F314" i="36"/>
  <c r="F313" i="36"/>
  <c r="F312" i="36"/>
  <c r="F311" i="36"/>
  <c r="F310" i="36"/>
  <c r="F309" i="36"/>
  <c r="F308" i="36"/>
  <c r="F307" i="36"/>
  <c r="F306" i="36"/>
  <c r="F305" i="36"/>
  <c r="F304" i="36"/>
  <c r="F303" i="36"/>
  <c r="F302" i="36"/>
  <c r="F301" i="36"/>
  <c r="F300" i="36"/>
  <c r="F299" i="36"/>
  <c r="F298" i="36"/>
  <c r="F297" i="36"/>
  <c r="F296" i="36"/>
  <c r="F295" i="36"/>
  <c r="F294" i="36"/>
  <c r="F293" i="36"/>
  <c r="F292" i="36"/>
  <c r="F291" i="36"/>
  <c r="F290" i="36"/>
  <c r="F289" i="36"/>
  <c r="F288" i="36"/>
  <c r="F287" i="36"/>
  <c r="F286" i="36"/>
  <c r="F285" i="36"/>
  <c r="F284" i="36"/>
  <c r="F283" i="36"/>
  <c r="F282" i="36"/>
  <c r="F281" i="36"/>
  <c r="F280" i="36"/>
  <c r="F279" i="36"/>
  <c r="F278" i="36"/>
  <c r="F277" i="36"/>
  <c r="F276" i="36"/>
  <c r="F275" i="36"/>
  <c r="F274" i="36"/>
  <c r="F273" i="36"/>
  <c r="F272" i="36"/>
  <c r="F271" i="36"/>
  <c r="F270" i="36"/>
  <c r="F269" i="36"/>
  <c r="F268" i="36"/>
  <c r="F267" i="36"/>
  <c r="F266" i="36"/>
  <c r="F265" i="36"/>
  <c r="F264" i="36"/>
  <c r="F263" i="36"/>
  <c r="F262" i="36"/>
  <c r="F261" i="36"/>
  <c r="F260" i="36"/>
  <c r="F259" i="36"/>
  <c r="F258" i="36"/>
  <c r="F257" i="36"/>
  <c r="F256" i="36"/>
  <c r="F255" i="36"/>
  <c r="F254" i="36"/>
  <c r="F253" i="36"/>
  <c r="F252" i="36"/>
  <c r="F251" i="36"/>
  <c r="F250" i="36"/>
  <c r="F249" i="36"/>
  <c r="F248" i="36"/>
  <c r="F247" i="36"/>
  <c r="F246" i="36"/>
  <c r="F245" i="36"/>
  <c r="F244" i="36"/>
  <c r="F243" i="36"/>
  <c r="F242" i="36"/>
  <c r="F241" i="36"/>
  <c r="F240" i="36"/>
  <c r="F239" i="36"/>
  <c r="F238" i="36"/>
  <c r="F237" i="36"/>
  <c r="F236" i="36"/>
  <c r="F235" i="36"/>
  <c r="F234" i="36"/>
  <c r="F233" i="36"/>
  <c r="F232" i="36"/>
  <c r="F231" i="36"/>
  <c r="F230" i="36"/>
  <c r="F229" i="36"/>
  <c r="F228" i="36"/>
  <c r="F227" i="36"/>
  <c r="F226" i="36"/>
  <c r="F225" i="36"/>
  <c r="F224" i="36"/>
  <c r="F223" i="36"/>
  <c r="F222" i="36"/>
  <c r="F221" i="36"/>
  <c r="F220" i="36"/>
  <c r="F219" i="36"/>
  <c r="F218" i="36"/>
  <c r="F217" i="36"/>
  <c r="F216" i="36"/>
  <c r="F215" i="36"/>
  <c r="F214" i="36"/>
  <c r="F213" i="36"/>
  <c r="F212" i="36"/>
  <c r="F211" i="36"/>
  <c r="F210" i="36"/>
  <c r="F209" i="36"/>
  <c r="F208" i="36"/>
  <c r="F207" i="36"/>
  <c r="F206" i="36"/>
  <c r="F205" i="36"/>
  <c r="F204" i="36"/>
  <c r="F203" i="36"/>
  <c r="F202" i="36"/>
  <c r="F201" i="36"/>
  <c r="F200" i="36"/>
  <c r="F199" i="36"/>
  <c r="F198" i="36"/>
  <c r="F197" i="36"/>
  <c r="F196" i="36"/>
  <c r="F195" i="36"/>
  <c r="F194" i="36"/>
  <c r="F193" i="36"/>
  <c r="F192" i="36"/>
  <c r="F191" i="36"/>
  <c r="F190" i="36"/>
  <c r="F189" i="36"/>
  <c r="F188" i="36"/>
  <c r="F187" i="36"/>
  <c r="F186" i="36"/>
  <c r="F185" i="36"/>
  <c r="F184" i="36"/>
  <c r="F183" i="36"/>
  <c r="F182" i="36"/>
  <c r="F181" i="36"/>
  <c r="F180" i="36"/>
  <c r="F179" i="36"/>
  <c r="F178" i="36"/>
  <c r="F177" i="36"/>
  <c r="F176" i="36"/>
  <c r="F175" i="36"/>
  <c r="F174" i="36"/>
  <c r="F173" i="36"/>
  <c r="F172" i="36"/>
  <c r="F171" i="36"/>
  <c r="F170" i="36"/>
  <c r="F169" i="36"/>
  <c r="F168" i="36"/>
  <c r="F167" i="36"/>
  <c r="F166" i="36"/>
  <c r="F165" i="36"/>
  <c r="F164" i="36"/>
  <c r="F163" i="36"/>
  <c r="F162" i="36"/>
  <c r="F161" i="36"/>
  <c r="F160" i="36"/>
  <c r="F159" i="36"/>
  <c r="F158" i="36"/>
  <c r="F157" i="36"/>
  <c r="F156" i="36"/>
  <c r="F155" i="36"/>
  <c r="F154" i="36"/>
  <c r="F153" i="36"/>
  <c r="F152" i="36"/>
  <c r="F151" i="36"/>
  <c r="F150" i="36"/>
  <c r="F149" i="36"/>
  <c r="F148" i="36"/>
  <c r="F147" i="36"/>
  <c r="F146" i="36"/>
  <c r="F145" i="36"/>
  <c r="F144" i="36"/>
  <c r="F143" i="36"/>
  <c r="F142" i="36"/>
  <c r="F141" i="36"/>
  <c r="F140" i="36"/>
  <c r="F139" i="36"/>
  <c r="F138" i="36"/>
  <c r="F137" i="36"/>
  <c r="F136" i="36"/>
  <c r="F135" i="36"/>
  <c r="F134" i="36"/>
  <c r="F133" i="36"/>
  <c r="F132" i="36"/>
  <c r="F131" i="36"/>
  <c r="F130" i="36"/>
  <c r="F129" i="36"/>
  <c r="F128" i="36"/>
  <c r="F127" i="36"/>
  <c r="F126" i="36"/>
  <c r="F125" i="36"/>
  <c r="F124" i="36"/>
  <c r="F123" i="36"/>
  <c r="F122" i="36"/>
  <c r="F121" i="36"/>
  <c r="F120" i="36"/>
  <c r="F119" i="36"/>
  <c r="F118" i="36"/>
  <c r="F117" i="36"/>
  <c r="F116" i="36"/>
  <c r="F115" i="36"/>
  <c r="F114" i="36"/>
  <c r="F113" i="36"/>
  <c r="F112" i="36"/>
  <c r="F111" i="36"/>
  <c r="F110" i="36"/>
  <c r="F109" i="36"/>
  <c r="F108" i="36"/>
  <c r="F107" i="36"/>
  <c r="F106" i="36"/>
  <c r="F105" i="36"/>
  <c r="F104" i="36"/>
  <c r="F103" i="36"/>
  <c r="F102" i="36"/>
  <c r="F101" i="36"/>
  <c r="F100" i="36"/>
  <c r="F99" i="36"/>
  <c r="F98" i="36"/>
  <c r="F97" i="36"/>
  <c r="F96" i="36"/>
  <c r="F95" i="36"/>
  <c r="F94" i="36"/>
  <c r="F93" i="36"/>
  <c r="F92" i="36"/>
  <c r="F91" i="36"/>
  <c r="F90" i="36"/>
  <c r="F89" i="36"/>
  <c r="F88" i="36"/>
  <c r="F87" i="36"/>
  <c r="F86" i="36"/>
  <c r="F85" i="36"/>
  <c r="F84" i="36"/>
  <c r="F83" i="36"/>
  <c r="F82" i="36"/>
  <c r="F81" i="36"/>
  <c r="F80" i="36"/>
  <c r="F79" i="36"/>
  <c r="F78" i="36"/>
  <c r="F77" i="36"/>
  <c r="F76" i="36"/>
  <c r="F75" i="36"/>
  <c r="F74" i="36"/>
  <c r="F73" i="36"/>
  <c r="F72" i="36"/>
  <c r="F71" i="36"/>
  <c r="F70" i="36"/>
  <c r="F69" i="36"/>
  <c r="F68" i="36"/>
  <c r="F67" i="36"/>
  <c r="F66" i="36"/>
  <c r="F65" i="36"/>
  <c r="F64" i="36"/>
  <c r="F63" i="36"/>
  <c r="F62" i="36"/>
  <c r="F61" i="36"/>
  <c r="F60" i="36"/>
  <c r="F59" i="36"/>
  <c r="F58" i="36"/>
  <c r="F57" i="36"/>
  <c r="F56" i="36"/>
  <c r="F55" i="36"/>
  <c r="F54" i="36"/>
  <c r="F53" i="36"/>
  <c r="F52" i="36"/>
  <c r="F51" i="36"/>
  <c r="F50" i="36"/>
  <c r="F49" i="36"/>
  <c r="F48" i="36"/>
  <c r="F47" i="36"/>
  <c r="F46" i="36"/>
  <c r="F45" i="36"/>
  <c r="F44" i="36"/>
  <c r="F43" i="36"/>
  <c r="F42" i="36"/>
  <c r="F41" i="36"/>
  <c r="F40" i="36"/>
  <c r="F39" i="36"/>
  <c r="F38" i="36"/>
  <c r="F37" i="36"/>
  <c r="F36" i="36"/>
  <c r="F35" i="36"/>
  <c r="F34" i="36"/>
  <c r="F33" i="36"/>
  <c r="F32" i="36"/>
  <c r="F31" i="36"/>
  <c r="F30" i="36"/>
  <c r="F29" i="36"/>
  <c r="F28" i="36"/>
  <c r="F27" i="36"/>
  <c r="F26" i="36"/>
  <c r="F25" i="36"/>
  <c r="F24" i="36"/>
  <c r="F23" i="36"/>
  <c r="F22" i="36"/>
  <c r="F21" i="36"/>
  <c r="F20" i="36"/>
  <c r="F19" i="36"/>
  <c r="F18" i="36"/>
  <c r="F17" i="36"/>
  <c r="F16" i="36"/>
  <c r="F15" i="36"/>
  <c r="F14" i="36"/>
  <c r="F13" i="36"/>
  <c r="F12" i="36"/>
  <c r="F11" i="36"/>
  <c r="F10" i="36"/>
  <c r="F9" i="36"/>
  <c r="F8" i="36"/>
  <c r="F7" i="36"/>
  <c r="F6" i="36"/>
  <c r="F5" i="36"/>
  <c r="F4" i="36"/>
  <c r="F3" i="36"/>
  <c r="F2" i="36"/>
  <c r="F1" i="36"/>
  <c r="F595" i="35"/>
  <c r="F594" i="35"/>
  <c r="F593" i="35"/>
  <c r="F592" i="35"/>
  <c r="F591" i="35"/>
  <c r="F590" i="35"/>
  <c r="F589" i="35"/>
  <c r="F588" i="35"/>
  <c r="F587" i="35"/>
  <c r="F586" i="35"/>
  <c r="F585" i="35"/>
  <c r="F584" i="35"/>
  <c r="F583" i="35"/>
  <c r="F582" i="35"/>
  <c r="F581" i="35"/>
  <c r="F580" i="35"/>
  <c r="F579" i="35"/>
  <c r="F578" i="35"/>
  <c r="F577" i="35"/>
  <c r="F576" i="35"/>
  <c r="F575" i="35"/>
  <c r="F574" i="35"/>
  <c r="F573" i="35"/>
  <c r="F572" i="35"/>
  <c r="F571" i="35"/>
  <c r="F570" i="35"/>
  <c r="F569" i="35"/>
  <c r="F568" i="35"/>
  <c r="F567" i="35"/>
  <c r="F566" i="35"/>
  <c r="F565" i="35"/>
  <c r="F564" i="35"/>
  <c r="F563" i="35"/>
  <c r="F562" i="35"/>
  <c r="F561" i="35"/>
  <c r="F560" i="35"/>
  <c r="F559" i="35"/>
  <c r="F558" i="35"/>
  <c r="F557" i="35"/>
  <c r="F556" i="35"/>
  <c r="F555" i="35"/>
  <c r="F554" i="35"/>
  <c r="F553" i="35"/>
  <c r="F552" i="35"/>
  <c r="F551" i="35"/>
  <c r="F550" i="35"/>
  <c r="F549" i="35"/>
  <c r="F548" i="35"/>
  <c r="F547" i="35"/>
  <c r="F546" i="35"/>
  <c r="F545" i="35"/>
  <c r="F544" i="35"/>
  <c r="F543" i="35"/>
  <c r="F542" i="35"/>
  <c r="F541" i="35"/>
  <c r="F540" i="35"/>
  <c r="F539" i="35"/>
  <c r="F538" i="35"/>
  <c r="F537" i="35"/>
  <c r="F536" i="35"/>
  <c r="F535" i="35"/>
  <c r="F534" i="35"/>
  <c r="F533" i="35"/>
  <c r="F532" i="35"/>
  <c r="F531" i="35"/>
  <c r="F530" i="35"/>
  <c r="F529" i="35"/>
  <c r="F528" i="35"/>
  <c r="F527" i="35"/>
  <c r="F526" i="35"/>
  <c r="F525" i="35"/>
  <c r="F524" i="35"/>
  <c r="F523" i="35"/>
  <c r="F522" i="35"/>
  <c r="F521" i="35"/>
  <c r="F520" i="35"/>
  <c r="F519" i="35"/>
  <c r="F518" i="35"/>
  <c r="F517" i="35"/>
  <c r="F516" i="35"/>
  <c r="F515" i="35"/>
  <c r="F514" i="35"/>
  <c r="F513" i="35"/>
  <c r="F512" i="35"/>
  <c r="F511" i="35"/>
  <c r="F510" i="35"/>
  <c r="F509" i="35"/>
  <c r="F508" i="35"/>
  <c r="F507" i="35"/>
  <c r="F506" i="35"/>
  <c r="F505" i="35"/>
  <c r="F504" i="35"/>
  <c r="F503" i="35"/>
  <c r="F502" i="35"/>
  <c r="F501" i="35"/>
  <c r="F500" i="35"/>
  <c r="F499" i="35"/>
  <c r="F498" i="35"/>
  <c r="F497" i="35"/>
  <c r="F496" i="35"/>
  <c r="F495" i="35"/>
  <c r="F494" i="35"/>
  <c r="F493" i="35"/>
  <c r="F492" i="35"/>
  <c r="F491" i="35"/>
  <c r="F490" i="35"/>
  <c r="F489" i="35"/>
  <c r="F488" i="35"/>
  <c r="F487" i="35"/>
  <c r="F486" i="35"/>
  <c r="F485" i="35"/>
  <c r="F484" i="35"/>
  <c r="F483" i="35"/>
  <c r="F482" i="35"/>
  <c r="F481" i="35"/>
  <c r="F480" i="35"/>
  <c r="F479" i="35"/>
  <c r="F478" i="35"/>
  <c r="F477" i="35"/>
  <c r="F476" i="35"/>
  <c r="F475" i="35"/>
  <c r="F474" i="35"/>
  <c r="F473" i="35"/>
  <c r="F472" i="35"/>
  <c r="F471" i="35"/>
  <c r="F470" i="35"/>
  <c r="F469" i="35"/>
  <c r="F468" i="35"/>
  <c r="F467" i="35"/>
  <c r="F466" i="35"/>
  <c r="F465" i="35"/>
  <c r="F464" i="35"/>
  <c r="F463" i="35"/>
  <c r="F462" i="35"/>
  <c r="F461" i="35"/>
  <c r="F460" i="35"/>
  <c r="F459" i="35"/>
  <c r="F458" i="35"/>
  <c r="F457" i="35"/>
  <c r="F456" i="35"/>
  <c r="F455" i="35"/>
  <c r="F454" i="35"/>
  <c r="F453" i="35"/>
  <c r="F452" i="35"/>
  <c r="F451" i="35"/>
  <c r="F450" i="35"/>
  <c r="F449" i="35"/>
  <c r="F448" i="35"/>
  <c r="F447" i="35"/>
  <c r="F446" i="35"/>
  <c r="F445" i="35"/>
  <c r="F444" i="35"/>
  <c r="F443" i="35"/>
  <c r="F442" i="35"/>
  <c r="F441" i="35"/>
  <c r="F440" i="35"/>
  <c r="F439" i="35"/>
  <c r="F438" i="35"/>
  <c r="F437" i="35"/>
  <c r="F436" i="35"/>
  <c r="F435" i="35"/>
  <c r="F434" i="35"/>
  <c r="F433" i="35"/>
  <c r="F432" i="35"/>
  <c r="F431" i="35"/>
  <c r="F430" i="35"/>
  <c r="F429" i="35"/>
  <c r="F428" i="35"/>
  <c r="F427" i="35"/>
  <c r="F426" i="35"/>
  <c r="F425" i="35"/>
  <c r="F424" i="35"/>
  <c r="F423" i="35"/>
  <c r="F422" i="35"/>
  <c r="F421" i="35"/>
  <c r="F420" i="35"/>
  <c r="F419" i="35"/>
  <c r="F418" i="35"/>
  <c r="F417" i="35"/>
  <c r="F416" i="35"/>
  <c r="F415" i="35"/>
  <c r="F414" i="35"/>
  <c r="F413" i="35"/>
  <c r="F412" i="35"/>
  <c r="F411" i="35"/>
  <c r="F410" i="35"/>
  <c r="F409" i="35"/>
  <c r="F408" i="35"/>
  <c r="F407" i="35"/>
  <c r="F406" i="35"/>
  <c r="F405" i="35"/>
  <c r="F404" i="35"/>
  <c r="F403" i="35"/>
  <c r="F402" i="35"/>
  <c r="F401" i="35"/>
  <c r="F400" i="35"/>
  <c r="F399" i="35"/>
  <c r="F398" i="35"/>
  <c r="F397" i="35"/>
  <c r="F396" i="35"/>
  <c r="F395" i="35"/>
  <c r="F394" i="35"/>
  <c r="F393" i="35"/>
  <c r="F392" i="35"/>
  <c r="F391" i="35"/>
  <c r="F390" i="35"/>
  <c r="F389" i="35"/>
  <c r="F388" i="35"/>
  <c r="F387" i="35"/>
  <c r="F386" i="35"/>
  <c r="F385" i="35"/>
  <c r="F384" i="35"/>
  <c r="F383" i="35"/>
  <c r="F382" i="35"/>
  <c r="F381" i="35"/>
  <c r="F380" i="35"/>
  <c r="F379" i="35"/>
  <c r="F378" i="35"/>
  <c r="F377" i="35"/>
  <c r="F376" i="35"/>
  <c r="F375" i="35"/>
  <c r="F374" i="35"/>
  <c r="F373" i="35"/>
  <c r="F372" i="35"/>
  <c r="F371" i="35"/>
  <c r="F370" i="35"/>
  <c r="F369" i="35"/>
  <c r="F368" i="35"/>
  <c r="F367" i="35"/>
  <c r="F366" i="35"/>
  <c r="F365" i="35"/>
  <c r="F364" i="35"/>
  <c r="F363" i="35"/>
  <c r="F362" i="35"/>
  <c r="F361" i="35"/>
  <c r="F360" i="35"/>
  <c r="F359" i="35"/>
  <c r="F358" i="35"/>
  <c r="F357" i="35"/>
  <c r="F356" i="35"/>
  <c r="F355" i="35"/>
  <c r="F354" i="35"/>
  <c r="F353" i="35"/>
  <c r="F352" i="35"/>
  <c r="F351" i="35"/>
  <c r="F350" i="35"/>
  <c r="F349" i="35"/>
  <c r="F348" i="35"/>
  <c r="F347" i="35"/>
  <c r="F346" i="35"/>
  <c r="F345" i="35"/>
  <c r="F344" i="35"/>
  <c r="F343" i="35"/>
  <c r="F342" i="35"/>
  <c r="F341" i="35"/>
  <c r="F340" i="35"/>
  <c r="F339" i="35"/>
  <c r="F338" i="35"/>
  <c r="F337" i="35"/>
  <c r="F336" i="35"/>
  <c r="F335" i="35"/>
  <c r="F334" i="35"/>
  <c r="F333" i="35"/>
  <c r="F332" i="35"/>
  <c r="F331" i="35"/>
  <c r="F330" i="35"/>
  <c r="F329" i="35"/>
  <c r="F328" i="35"/>
  <c r="F327" i="35"/>
  <c r="F326" i="35"/>
  <c r="F325" i="35"/>
  <c r="F324" i="35"/>
  <c r="F323" i="35"/>
  <c r="F322" i="35"/>
  <c r="F321" i="35"/>
  <c r="F320" i="35"/>
  <c r="F319" i="35"/>
  <c r="F318" i="35"/>
  <c r="F317" i="35"/>
  <c r="F316" i="35"/>
  <c r="F315" i="35"/>
  <c r="F314" i="35"/>
  <c r="F313" i="35"/>
  <c r="F312" i="35"/>
  <c r="F311" i="35"/>
  <c r="F310" i="35"/>
  <c r="F309" i="35"/>
  <c r="F308" i="35"/>
  <c r="F307" i="35"/>
  <c r="F306" i="35"/>
  <c r="F305" i="35"/>
  <c r="F304" i="35"/>
  <c r="F303" i="35"/>
  <c r="F302" i="35"/>
  <c r="F301" i="35"/>
  <c r="F300" i="35"/>
  <c r="F299" i="35"/>
  <c r="F298" i="35"/>
  <c r="F297" i="35"/>
  <c r="F296" i="35"/>
  <c r="F295" i="35"/>
  <c r="F294" i="35"/>
  <c r="F293" i="35"/>
  <c r="F292" i="35"/>
  <c r="F291" i="35"/>
  <c r="F290" i="35"/>
  <c r="F289" i="35"/>
  <c r="F288" i="35"/>
  <c r="F287" i="35"/>
  <c r="F286" i="35"/>
  <c r="F285" i="35"/>
  <c r="F284" i="35"/>
  <c r="F283" i="35"/>
  <c r="F282" i="35"/>
  <c r="F281" i="35"/>
  <c r="F280" i="35"/>
  <c r="F279" i="35"/>
  <c r="F278" i="35"/>
  <c r="F277" i="35"/>
  <c r="F276" i="35"/>
  <c r="F275" i="35"/>
  <c r="F274" i="35"/>
  <c r="F273" i="35"/>
  <c r="F272" i="35"/>
  <c r="F271" i="35"/>
  <c r="F270" i="35"/>
  <c r="F269" i="35"/>
  <c r="F268" i="35"/>
  <c r="F267" i="35"/>
  <c r="F266" i="35"/>
  <c r="F265" i="35"/>
  <c r="F264" i="35"/>
  <c r="F263" i="35"/>
  <c r="F262" i="35"/>
  <c r="F261" i="35"/>
  <c r="F260" i="35"/>
  <c r="F259" i="35"/>
  <c r="F258" i="35"/>
  <c r="F257" i="35"/>
  <c r="F256" i="35"/>
  <c r="F255" i="35"/>
  <c r="F254" i="35"/>
  <c r="F253" i="35"/>
  <c r="F252" i="35"/>
  <c r="F251" i="35"/>
  <c r="F250" i="35"/>
  <c r="F249" i="35"/>
  <c r="F248" i="35"/>
  <c r="F247" i="35"/>
  <c r="F246" i="35"/>
  <c r="F245" i="35"/>
  <c r="F244" i="35"/>
  <c r="F243" i="35"/>
  <c r="F242" i="35"/>
  <c r="F241" i="35"/>
  <c r="F240" i="35"/>
  <c r="F239" i="35"/>
  <c r="F238" i="35"/>
  <c r="F237" i="35"/>
  <c r="F236" i="35"/>
  <c r="F235" i="35"/>
  <c r="F234" i="35"/>
  <c r="F233" i="35"/>
  <c r="F232" i="35"/>
  <c r="F231" i="35"/>
  <c r="F230" i="35"/>
  <c r="F229" i="35"/>
  <c r="F228" i="35"/>
  <c r="F227" i="35"/>
  <c r="F226" i="35"/>
  <c r="F225" i="35"/>
  <c r="F224" i="35"/>
  <c r="F223" i="35"/>
  <c r="F222" i="35"/>
  <c r="F221" i="35"/>
  <c r="F220" i="35"/>
  <c r="F219" i="35"/>
  <c r="F218" i="35"/>
  <c r="F217" i="35"/>
  <c r="F216" i="35"/>
  <c r="F215" i="35"/>
  <c r="F214" i="35"/>
  <c r="F213" i="35"/>
  <c r="F212" i="35"/>
  <c r="F211" i="35"/>
  <c r="F210" i="35"/>
  <c r="F209" i="35"/>
  <c r="F208" i="35"/>
  <c r="F207" i="35"/>
  <c r="F206" i="35"/>
  <c r="F205" i="35"/>
  <c r="F204" i="35"/>
  <c r="F203" i="35"/>
  <c r="F202" i="35"/>
  <c r="F201" i="35"/>
  <c r="F200" i="35"/>
  <c r="F199" i="35"/>
  <c r="F198" i="35"/>
  <c r="F197" i="35"/>
  <c r="F196" i="35"/>
  <c r="F195" i="35"/>
  <c r="F194" i="35"/>
  <c r="F193" i="35"/>
  <c r="F192" i="35"/>
  <c r="F191" i="35"/>
  <c r="F190" i="35"/>
  <c r="F189" i="35"/>
  <c r="F188" i="35"/>
  <c r="F187" i="35"/>
  <c r="F186" i="35"/>
  <c r="F185" i="35"/>
  <c r="F184" i="35"/>
  <c r="F183" i="35"/>
  <c r="F182" i="35"/>
  <c r="F181" i="35"/>
  <c r="F180" i="35"/>
  <c r="F179" i="35"/>
  <c r="F178" i="35"/>
  <c r="F177" i="35"/>
  <c r="F176" i="35"/>
  <c r="F175" i="35"/>
  <c r="F174" i="35"/>
  <c r="F173" i="35"/>
  <c r="F172" i="35"/>
  <c r="F171" i="35"/>
  <c r="F170" i="35"/>
  <c r="F169" i="35"/>
  <c r="F168" i="35"/>
  <c r="F167" i="35"/>
  <c r="F166" i="35"/>
  <c r="F165" i="35"/>
  <c r="F164" i="35"/>
  <c r="F163" i="35"/>
  <c r="F162" i="35"/>
  <c r="F161" i="35"/>
  <c r="F160" i="35"/>
  <c r="F159" i="35"/>
  <c r="F158" i="35"/>
  <c r="F157" i="35"/>
  <c r="F156" i="35"/>
  <c r="F155" i="35"/>
  <c r="F154" i="35"/>
  <c r="F153" i="35"/>
  <c r="F152" i="35"/>
  <c r="F151" i="35"/>
  <c r="F150" i="35"/>
  <c r="F149" i="35"/>
  <c r="F148" i="35"/>
  <c r="F147" i="35"/>
  <c r="F146" i="35"/>
  <c r="F145" i="35"/>
  <c r="F144" i="35"/>
  <c r="F143" i="35"/>
  <c r="F142" i="35"/>
  <c r="F141" i="35"/>
  <c r="F140" i="35"/>
  <c r="F139" i="35"/>
  <c r="F138" i="35"/>
  <c r="F137" i="35"/>
  <c r="F136" i="35"/>
  <c r="F135" i="35"/>
  <c r="F134" i="35"/>
  <c r="F133" i="35"/>
  <c r="F132" i="35"/>
  <c r="F131" i="35"/>
  <c r="F130" i="35"/>
  <c r="F129" i="35"/>
  <c r="F128" i="35"/>
  <c r="F127" i="35"/>
  <c r="F126" i="35"/>
  <c r="F125" i="35"/>
  <c r="F124" i="35"/>
  <c r="F123" i="35"/>
  <c r="F122" i="35"/>
  <c r="F121" i="35"/>
  <c r="F120" i="35"/>
  <c r="F119" i="35"/>
  <c r="F118" i="35"/>
  <c r="F117" i="35"/>
  <c r="F116" i="35"/>
  <c r="F115" i="35"/>
  <c r="F114" i="35"/>
  <c r="F113" i="35"/>
  <c r="F112" i="35"/>
  <c r="F111" i="35"/>
  <c r="F110" i="35"/>
  <c r="F109" i="35"/>
  <c r="F108" i="35"/>
  <c r="F107" i="35"/>
  <c r="F106" i="35"/>
  <c r="F105" i="35"/>
  <c r="F104" i="35"/>
  <c r="F103" i="35"/>
  <c r="F102" i="35"/>
  <c r="F101" i="35"/>
  <c r="F100" i="35"/>
  <c r="F99" i="35"/>
  <c r="F98" i="35"/>
  <c r="F97" i="35"/>
  <c r="F96" i="35"/>
  <c r="F95" i="35"/>
  <c r="F94" i="35"/>
  <c r="F93" i="35"/>
  <c r="F92" i="35"/>
  <c r="F91" i="35"/>
  <c r="F90" i="35"/>
  <c r="F89" i="35"/>
  <c r="F88" i="35"/>
  <c r="F87" i="35"/>
  <c r="F86" i="35"/>
  <c r="F85" i="35"/>
  <c r="F84" i="35"/>
  <c r="F83" i="35"/>
  <c r="F82" i="35"/>
  <c r="F81" i="35"/>
  <c r="F80" i="35"/>
  <c r="F79" i="35"/>
  <c r="F78" i="35"/>
  <c r="F77" i="35"/>
  <c r="F76" i="35"/>
  <c r="F75" i="35"/>
  <c r="F74" i="35"/>
  <c r="F73" i="35"/>
  <c r="F72" i="35"/>
  <c r="F71" i="35"/>
  <c r="F70" i="35"/>
  <c r="F69" i="35"/>
  <c r="F68" i="35"/>
  <c r="F67" i="35"/>
  <c r="F66" i="35"/>
  <c r="F65" i="35"/>
  <c r="F64" i="35"/>
  <c r="F63" i="35"/>
  <c r="F62" i="35"/>
  <c r="F61" i="35"/>
  <c r="F60" i="35"/>
  <c r="F59" i="35"/>
  <c r="F58" i="35"/>
  <c r="F57" i="35"/>
  <c r="F56" i="35"/>
  <c r="F55" i="35"/>
  <c r="F54" i="35"/>
  <c r="F53" i="35"/>
  <c r="F52" i="35"/>
  <c r="F51" i="35"/>
  <c r="F50" i="35"/>
  <c r="F49" i="35"/>
  <c r="F48" i="35"/>
  <c r="F47" i="35"/>
  <c r="F46" i="35"/>
  <c r="F45" i="35"/>
  <c r="F44" i="35"/>
  <c r="F43" i="35"/>
  <c r="F42" i="35"/>
  <c r="F41" i="35"/>
  <c r="F40" i="35"/>
  <c r="F39" i="35"/>
  <c r="F38" i="35"/>
  <c r="F37" i="35"/>
  <c r="F36" i="35"/>
  <c r="F35" i="35"/>
  <c r="F34" i="35"/>
  <c r="F33" i="35"/>
  <c r="F32" i="35"/>
  <c r="F31" i="35"/>
  <c r="F30" i="35"/>
  <c r="F29" i="35"/>
  <c r="F28" i="35"/>
  <c r="F27" i="35"/>
  <c r="F26" i="35"/>
  <c r="F25" i="35"/>
  <c r="F24" i="35"/>
  <c r="F23" i="35"/>
  <c r="F22" i="35"/>
  <c r="F21" i="35"/>
  <c r="F20" i="35"/>
  <c r="F19" i="35"/>
  <c r="F18" i="35"/>
  <c r="F17" i="35"/>
  <c r="F16" i="35"/>
  <c r="F15" i="35"/>
  <c r="F14" i="35"/>
  <c r="F13" i="35"/>
  <c r="F12" i="35"/>
  <c r="F11" i="35"/>
  <c r="F10" i="35"/>
  <c r="F9" i="35"/>
  <c r="F8" i="35"/>
  <c r="F7" i="35"/>
  <c r="F6" i="35"/>
  <c r="F5" i="35"/>
  <c r="F4" i="35"/>
  <c r="F3" i="35"/>
  <c r="F2" i="35"/>
  <c r="F1" i="35"/>
  <c r="F588" i="31"/>
  <c r="F587" i="31"/>
  <c r="F586" i="31"/>
  <c r="F585" i="31"/>
  <c r="F584" i="31"/>
  <c r="F583" i="31"/>
  <c r="F582" i="31"/>
  <c r="F581" i="31"/>
  <c r="F580" i="31"/>
  <c r="F579" i="31"/>
  <c r="F578" i="31"/>
  <c r="F577" i="31"/>
  <c r="F576" i="31"/>
  <c r="F575" i="31"/>
  <c r="F574" i="31"/>
  <c r="F573" i="31"/>
  <c r="F572" i="31"/>
  <c r="F571" i="31"/>
  <c r="F570" i="31"/>
  <c r="F569" i="31"/>
  <c r="F568" i="31"/>
  <c r="F567" i="31"/>
  <c r="F566" i="31"/>
  <c r="F565" i="31"/>
  <c r="F564" i="31"/>
  <c r="F563" i="31"/>
  <c r="F562" i="31"/>
  <c r="F561" i="31"/>
  <c r="F560" i="31"/>
  <c r="F559" i="31"/>
  <c r="F558" i="31"/>
  <c r="F557" i="31"/>
  <c r="F556" i="31"/>
  <c r="F555" i="31"/>
  <c r="F554" i="31"/>
  <c r="F553" i="31"/>
  <c r="F552" i="31"/>
  <c r="F551" i="31"/>
  <c r="F550" i="31"/>
  <c r="F549" i="31"/>
  <c r="F548" i="31"/>
  <c r="F547" i="31"/>
  <c r="F546" i="31"/>
  <c r="F545" i="31"/>
  <c r="F544" i="31"/>
  <c r="F543" i="31"/>
  <c r="F542" i="31"/>
  <c r="F541" i="31"/>
  <c r="F540" i="31"/>
  <c r="F539" i="31"/>
  <c r="F538" i="31"/>
  <c r="F537" i="31"/>
  <c r="F536" i="31"/>
  <c r="F535" i="31"/>
  <c r="F534" i="31"/>
  <c r="F533" i="31"/>
  <c r="F532" i="31"/>
  <c r="F531" i="31"/>
  <c r="F530" i="31"/>
  <c r="F529" i="31"/>
  <c r="F528" i="31"/>
  <c r="F527" i="31"/>
  <c r="F526" i="31"/>
  <c r="F525" i="31"/>
  <c r="F524" i="31"/>
  <c r="F523" i="31"/>
  <c r="F522" i="31"/>
  <c r="F521" i="31"/>
  <c r="F520" i="31"/>
  <c r="F519" i="31"/>
  <c r="F518" i="31"/>
  <c r="F517" i="31"/>
  <c r="F516" i="31"/>
  <c r="F515" i="31"/>
  <c r="F514" i="31"/>
  <c r="F513" i="31"/>
  <c r="F512" i="31"/>
  <c r="F511" i="31"/>
  <c r="F510" i="31"/>
  <c r="F509" i="31"/>
  <c r="F508" i="31"/>
  <c r="F507" i="31"/>
  <c r="F506" i="31"/>
  <c r="F505" i="31"/>
  <c r="F504" i="31"/>
  <c r="F503" i="31"/>
  <c r="F502" i="31"/>
  <c r="F501" i="31"/>
  <c r="F500" i="31"/>
  <c r="F499" i="31"/>
  <c r="F498" i="31"/>
  <c r="F497" i="31"/>
  <c r="F496" i="31"/>
  <c r="F495" i="31"/>
  <c r="F494" i="31"/>
  <c r="F493" i="31"/>
  <c r="F492" i="31"/>
  <c r="F491" i="31"/>
  <c r="F490" i="31"/>
  <c r="F489" i="31"/>
  <c r="F488" i="31"/>
  <c r="F487" i="31"/>
  <c r="F486" i="31"/>
  <c r="F485" i="31"/>
  <c r="F484" i="31"/>
  <c r="F483" i="31"/>
  <c r="F482" i="31"/>
  <c r="F481" i="31"/>
  <c r="F480" i="31"/>
  <c r="F479" i="31"/>
  <c r="F478" i="31"/>
  <c r="F477" i="31"/>
  <c r="F476" i="31"/>
  <c r="F475" i="31"/>
  <c r="F474" i="31"/>
  <c r="F473" i="31"/>
  <c r="F472" i="31"/>
  <c r="F471" i="31"/>
  <c r="F470" i="31"/>
  <c r="F469" i="31"/>
  <c r="F468" i="31"/>
  <c r="F467" i="31"/>
  <c r="F466" i="31"/>
  <c r="F465" i="31"/>
  <c r="F464" i="31"/>
  <c r="F463" i="31"/>
  <c r="F462" i="31"/>
  <c r="F461" i="31"/>
  <c r="F460" i="31"/>
  <c r="F459" i="31"/>
  <c r="F458" i="31"/>
  <c r="F457" i="31"/>
  <c r="F456" i="31"/>
  <c r="F455" i="31"/>
  <c r="F454" i="31"/>
  <c r="F453" i="31"/>
  <c r="F452" i="31"/>
  <c r="F451" i="31"/>
  <c r="F450" i="31"/>
  <c r="F449" i="31"/>
  <c r="F448" i="31"/>
  <c r="F447" i="31"/>
  <c r="F446" i="31"/>
  <c r="F445" i="31"/>
  <c r="F444" i="31"/>
  <c r="F443" i="31"/>
  <c r="F442" i="31"/>
  <c r="F441" i="31"/>
  <c r="F440" i="31"/>
  <c r="F439" i="31"/>
  <c r="F438" i="31"/>
  <c r="F437" i="31"/>
  <c r="F436" i="31"/>
  <c r="F435" i="31"/>
  <c r="F434" i="31"/>
  <c r="F433" i="31"/>
  <c r="F432" i="31"/>
  <c r="F431" i="31"/>
  <c r="F430" i="31"/>
  <c r="F429" i="31"/>
  <c r="F428" i="31"/>
  <c r="F427" i="31"/>
  <c r="F426" i="31"/>
  <c r="F425" i="31"/>
  <c r="F424" i="31"/>
  <c r="F423" i="31"/>
  <c r="F422" i="31"/>
  <c r="F421" i="31"/>
  <c r="F420" i="31"/>
  <c r="F419" i="31"/>
  <c r="F418" i="31"/>
  <c r="F417" i="31"/>
  <c r="F416" i="31"/>
  <c r="F415" i="31"/>
  <c r="F414" i="31"/>
  <c r="F413" i="31"/>
  <c r="F412" i="31"/>
  <c r="F411" i="31"/>
  <c r="F410" i="31"/>
  <c r="F409" i="31"/>
  <c r="F408" i="31"/>
  <c r="F407" i="31"/>
  <c r="F406" i="31"/>
  <c r="F405" i="31"/>
  <c r="F404" i="31"/>
  <c r="F403" i="31"/>
  <c r="F402" i="31"/>
  <c r="F401" i="31"/>
  <c r="F400" i="31"/>
  <c r="F399" i="31"/>
  <c r="F398" i="31"/>
  <c r="F397" i="31"/>
  <c r="F396" i="31"/>
  <c r="F395" i="31"/>
  <c r="F394" i="31"/>
  <c r="F393" i="31"/>
  <c r="F392" i="31"/>
  <c r="F391" i="31"/>
  <c r="F390" i="31"/>
  <c r="F389" i="31"/>
  <c r="F388" i="31"/>
  <c r="F387" i="31"/>
  <c r="F386" i="31"/>
  <c r="F385" i="31"/>
  <c r="F384" i="31"/>
  <c r="F383" i="31"/>
  <c r="F382" i="31"/>
  <c r="F381" i="31"/>
  <c r="F380" i="31"/>
  <c r="F379" i="31"/>
  <c r="F378" i="31"/>
  <c r="F377" i="31"/>
  <c r="F376" i="31"/>
  <c r="F375" i="31"/>
  <c r="F374" i="31"/>
  <c r="F373" i="31"/>
  <c r="F372" i="31"/>
  <c r="F371" i="31"/>
  <c r="F370" i="31"/>
  <c r="F369" i="31"/>
  <c r="F368" i="31"/>
  <c r="F367" i="31"/>
  <c r="F366" i="31"/>
  <c r="F365" i="31"/>
  <c r="F364" i="31"/>
  <c r="F363" i="31"/>
  <c r="F362" i="31"/>
  <c r="F361" i="31"/>
  <c r="F360" i="31"/>
  <c r="F359" i="31"/>
  <c r="F358" i="31"/>
  <c r="F357" i="31"/>
  <c r="F356" i="31"/>
  <c r="F355" i="31"/>
  <c r="F354" i="31"/>
  <c r="F353" i="31"/>
  <c r="F352" i="31"/>
  <c r="F351" i="31"/>
  <c r="F350" i="31"/>
  <c r="F349" i="31"/>
  <c r="F348" i="31"/>
  <c r="F347" i="31"/>
  <c r="F346" i="31"/>
  <c r="F345" i="31"/>
  <c r="F344" i="31"/>
  <c r="F343" i="31"/>
  <c r="F342" i="31"/>
  <c r="F341" i="31"/>
  <c r="F340" i="31"/>
  <c r="F339" i="31"/>
  <c r="F338" i="31"/>
  <c r="F337" i="31"/>
  <c r="F336" i="31"/>
  <c r="F335" i="31"/>
  <c r="F334" i="31"/>
  <c r="F333" i="31"/>
  <c r="F332" i="31"/>
  <c r="F331" i="31"/>
  <c r="F330" i="31"/>
  <c r="F329" i="31"/>
  <c r="F328" i="31"/>
  <c r="F327" i="31"/>
  <c r="F326" i="31"/>
  <c r="F325" i="31"/>
  <c r="F324" i="31"/>
  <c r="F323" i="31"/>
  <c r="F322" i="31"/>
  <c r="F321" i="31"/>
  <c r="F320" i="31"/>
  <c r="F319" i="31"/>
  <c r="F318" i="31"/>
  <c r="F317" i="31"/>
  <c r="F316" i="31"/>
  <c r="F315" i="31"/>
  <c r="F314" i="31"/>
  <c r="F313" i="31"/>
  <c r="F312" i="31"/>
  <c r="F311" i="31"/>
  <c r="F310" i="31"/>
  <c r="F309" i="31"/>
  <c r="F308" i="31"/>
  <c r="F307" i="31"/>
  <c r="F306" i="31"/>
  <c r="F305" i="31"/>
  <c r="F304" i="31"/>
  <c r="F303" i="31"/>
  <c r="F302" i="31"/>
  <c r="F301" i="31"/>
  <c r="F300" i="31"/>
  <c r="F299" i="31"/>
  <c r="F298" i="31"/>
  <c r="F297" i="31"/>
  <c r="F296" i="31"/>
  <c r="F295" i="31"/>
  <c r="F294" i="31"/>
  <c r="F293" i="31"/>
  <c r="F292" i="31"/>
  <c r="F291" i="31"/>
  <c r="F290" i="31"/>
  <c r="F289" i="31"/>
  <c r="F288" i="31"/>
  <c r="F287" i="31"/>
  <c r="F286" i="31"/>
  <c r="F285" i="31"/>
  <c r="F284" i="31"/>
  <c r="F283" i="31"/>
  <c r="F282" i="31"/>
  <c r="F281" i="31"/>
  <c r="F280" i="31"/>
  <c r="F279" i="31"/>
  <c r="F278" i="31"/>
  <c r="F277" i="31"/>
  <c r="F276" i="31"/>
  <c r="F275" i="31"/>
  <c r="F274" i="31"/>
  <c r="F273" i="31"/>
  <c r="F272" i="31"/>
  <c r="F271" i="31"/>
  <c r="F270" i="31"/>
  <c r="F269" i="31"/>
  <c r="F268" i="31"/>
  <c r="F267" i="31"/>
  <c r="F266" i="31"/>
  <c r="F265" i="31"/>
  <c r="F264" i="31"/>
  <c r="F263" i="31"/>
  <c r="F262" i="31"/>
  <c r="F261" i="31"/>
  <c r="F260" i="31"/>
  <c r="F259" i="31"/>
  <c r="F258" i="31"/>
  <c r="F257" i="31"/>
  <c r="F256" i="31"/>
  <c r="F255" i="31"/>
  <c r="F254" i="31"/>
  <c r="F253" i="31"/>
  <c r="F252" i="31"/>
  <c r="F251" i="31"/>
  <c r="F250" i="31"/>
  <c r="F249" i="31"/>
  <c r="F248" i="31"/>
  <c r="F247" i="31"/>
  <c r="F246" i="31"/>
  <c r="F245" i="31"/>
  <c r="F244" i="31"/>
  <c r="F243" i="31"/>
  <c r="F242" i="31"/>
  <c r="F241" i="31"/>
  <c r="F240" i="31"/>
  <c r="F239" i="31"/>
  <c r="F238" i="31"/>
  <c r="F237" i="31"/>
  <c r="F236" i="31"/>
  <c r="F235" i="31"/>
  <c r="F234" i="31"/>
  <c r="F233" i="31"/>
  <c r="F232" i="31"/>
  <c r="F231" i="31"/>
  <c r="F230" i="31"/>
  <c r="F229" i="31"/>
  <c r="F228" i="31"/>
  <c r="F227" i="31"/>
  <c r="F226" i="31"/>
  <c r="F225" i="31"/>
  <c r="F224" i="31"/>
  <c r="F223" i="31"/>
  <c r="F222" i="31"/>
  <c r="F221" i="31"/>
  <c r="F220" i="31"/>
  <c r="F219" i="31"/>
  <c r="F218" i="31"/>
  <c r="F217" i="31"/>
  <c r="F216" i="31"/>
  <c r="F215" i="31"/>
  <c r="F214" i="31"/>
  <c r="F213" i="31"/>
  <c r="F212" i="31"/>
  <c r="F211" i="31"/>
  <c r="F210" i="31"/>
  <c r="F209" i="31"/>
  <c r="F208" i="31"/>
  <c r="F207" i="31"/>
  <c r="F206" i="31"/>
  <c r="F205" i="31"/>
  <c r="F204" i="31"/>
  <c r="F203" i="31"/>
  <c r="F202" i="31"/>
  <c r="F201" i="31"/>
  <c r="F200" i="31"/>
  <c r="F199" i="31"/>
  <c r="F198" i="31"/>
  <c r="F197" i="31"/>
  <c r="F196" i="31"/>
  <c r="F195" i="31"/>
  <c r="F194" i="31"/>
  <c r="F193" i="31"/>
  <c r="F192" i="31"/>
  <c r="F191" i="31"/>
  <c r="F190" i="31"/>
  <c r="F189" i="31"/>
  <c r="F188" i="31"/>
  <c r="F187" i="31"/>
  <c r="F186" i="31"/>
  <c r="F185" i="31"/>
  <c r="F184" i="31"/>
  <c r="F183" i="31"/>
  <c r="F182" i="31"/>
  <c r="F181" i="31"/>
  <c r="F180" i="31"/>
  <c r="F179" i="31"/>
  <c r="F178" i="31"/>
  <c r="F177" i="31"/>
  <c r="F176" i="31"/>
  <c r="F175" i="31"/>
  <c r="F174" i="31"/>
  <c r="F173" i="31"/>
  <c r="F172" i="31"/>
  <c r="F171" i="31"/>
  <c r="F170" i="31"/>
  <c r="F169" i="31"/>
  <c r="F168" i="31"/>
  <c r="F167" i="31"/>
  <c r="F166" i="31"/>
  <c r="F165" i="31"/>
  <c r="F164" i="31"/>
  <c r="F163" i="31"/>
  <c r="F162" i="31"/>
  <c r="F161" i="31"/>
  <c r="F160" i="31"/>
  <c r="F159" i="31"/>
  <c r="F158" i="31"/>
  <c r="F157" i="31"/>
  <c r="F156" i="31"/>
  <c r="F155" i="31"/>
  <c r="F154" i="31"/>
  <c r="F153" i="31"/>
  <c r="F152" i="31"/>
  <c r="F151" i="31"/>
  <c r="F150" i="31"/>
  <c r="F149" i="31"/>
  <c r="F148" i="31"/>
  <c r="F147" i="31"/>
  <c r="F146" i="31"/>
  <c r="F145" i="31"/>
  <c r="F144" i="31"/>
  <c r="F143" i="31"/>
  <c r="F142" i="31"/>
  <c r="F141" i="31"/>
  <c r="F140" i="31"/>
  <c r="F139" i="31"/>
  <c r="F138" i="31"/>
  <c r="F137" i="31"/>
  <c r="F136" i="31"/>
  <c r="F135" i="31"/>
  <c r="F134" i="31"/>
  <c r="F133" i="31"/>
  <c r="F132" i="31"/>
  <c r="F131" i="31"/>
  <c r="F130" i="31"/>
  <c r="F129" i="31"/>
  <c r="F128" i="31"/>
  <c r="F127" i="31"/>
  <c r="F126" i="31"/>
  <c r="F125" i="31"/>
  <c r="F124" i="31"/>
  <c r="F123" i="31"/>
  <c r="F122" i="31"/>
  <c r="F121" i="31"/>
  <c r="F120" i="31"/>
  <c r="F119" i="31"/>
  <c r="F118" i="31"/>
  <c r="F117" i="31"/>
  <c r="F116" i="31"/>
  <c r="F115" i="31"/>
  <c r="F114" i="31"/>
  <c r="F113" i="31"/>
  <c r="F112" i="31"/>
  <c r="F111" i="31"/>
  <c r="F110" i="31"/>
  <c r="F109" i="31"/>
  <c r="F108" i="31"/>
  <c r="F107" i="31"/>
  <c r="F106" i="31"/>
  <c r="F105" i="31"/>
  <c r="F104" i="31"/>
  <c r="F103" i="31"/>
  <c r="F102" i="31"/>
  <c r="F101" i="31"/>
  <c r="F100" i="31"/>
  <c r="F99" i="31"/>
  <c r="F98" i="31"/>
  <c r="F97" i="31"/>
  <c r="F96" i="31"/>
  <c r="F95" i="31"/>
  <c r="F94" i="31"/>
  <c r="F93" i="31"/>
  <c r="F92" i="31"/>
  <c r="F91" i="31"/>
  <c r="F90" i="31"/>
  <c r="F89" i="31"/>
  <c r="F88" i="31"/>
  <c r="F87" i="31"/>
  <c r="F86" i="31"/>
  <c r="F85" i="31"/>
  <c r="F84" i="31"/>
  <c r="F83" i="31"/>
  <c r="F82" i="31"/>
  <c r="F81" i="31"/>
  <c r="F80" i="31"/>
  <c r="F79" i="31"/>
  <c r="F78" i="31"/>
  <c r="F77" i="31"/>
  <c r="F76" i="31"/>
  <c r="F75" i="31"/>
  <c r="F74" i="31"/>
  <c r="F73" i="31"/>
  <c r="F72" i="31"/>
  <c r="F71" i="31"/>
  <c r="F70" i="31"/>
  <c r="F69" i="31"/>
  <c r="F68" i="31"/>
  <c r="F67" i="31"/>
  <c r="F66" i="31"/>
  <c r="F65" i="31"/>
  <c r="F64" i="31"/>
  <c r="F63" i="31"/>
  <c r="F62" i="31"/>
  <c r="F61" i="31"/>
  <c r="F60" i="31"/>
  <c r="F59" i="31"/>
  <c r="F58" i="31"/>
  <c r="F57" i="31"/>
  <c r="F56" i="31"/>
  <c r="F55" i="31"/>
  <c r="F54" i="31"/>
  <c r="F53" i="31"/>
  <c r="F52" i="31"/>
  <c r="F51" i="31"/>
  <c r="F50" i="31"/>
  <c r="F49" i="31"/>
  <c r="F48" i="31"/>
  <c r="F47" i="31"/>
  <c r="F46" i="31"/>
  <c r="F45" i="31"/>
  <c r="F44" i="31"/>
  <c r="F43" i="31"/>
  <c r="F42" i="31"/>
  <c r="F41" i="31"/>
  <c r="F40" i="31"/>
  <c r="F39" i="31"/>
  <c r="F38" i="31"/>
  <c r="F37" i="31"/>
  <c r="F36" i="31"/>
  <c r="F35" i="31"/>
  <c r="F34" i="31"/>
  <c r="F33" i="31"/>
  <c r="F32" i="31"/>
  <c r="F31" i="31"/>
  <c r="F30" i="31"/>
  <c r="F29" i="31"/>
  <c r="F28" i="31"/>
  <c r="F27" i="31"/>
  <c r="F26" i="31"/>
  <c r="F25" i="31"/>
  <c r="F24" i="31"/>
  <c r="F23" i="31"/>
  <c r="F22" i="31"/>
  <c r="F21" i="31"/>
  <c r="F20" i="31"/>
  <c r="F19" i="31"/>
  <c r="F18" i="31"/>
  <c r="F17" i="31"/>
  <c r="F16" i="31"/>
  <c r="F15" i="31"/>
  <c r="F14" i="31"/>
  <c r="F13" i="31"/>
  <c r="F12" i="31"/>
  <c r="F11" i="31"/>
  <c r="F10" i="31"/>
  <c r="F9" i="31"/>
  <c r="F8" i="31"/>
  <c r="F7" i="31"/>
  <c r="F6" i="31"/>
  <c r="F5" i="31"/>
  <c r="F4" i="31"/>
  <c r="F3" i="31"/>
  <c r="F2" i="31"/>
  <c r="H597" i="30"/>
  <c r="H596" i="30"/>
  <c r="H595" i="30"/>
  <c r="H594" i="30"/>
  <c r="H593" i="30"/>
  <c r="H592" i="30"/>
  <c r="H591" i="30"/>
  <c r="H590" i="30"/>
  <c r="H589" i="30"/>
  <c r="H588" i="30"/>
  <c r="H587" i="30"/>
  <c r="H586" i="30"/>
  <c r="H585" i="30"/>
  <c r="H584" i="30"/>
  <c r="H583" i="30"/>
  <c r="H582" i="30"/>
  <c r="H581" i="30"/>
  <c r="H580" i="30"/>
  <c r="H579" i="30"/>
  <c r="H578" i="30"/>
  <c r="H577" i="30"/>
  <c r="H576" i="30"/>
  <c r="H575" i="30"/>
  <c r="H574" i="30"/>
  <c r="H573" i="30"/>
  <c r="H572" i="30"/>
  <c r="H571" i="30"/>
  <c r="H570" i="30"/>
  <c r="H569" i="30"/>
  <c r="H568" i="30"/>
  <c r="H567" i="30"/>
  <c r="H566" i="30"/>
  <c r="H565" i="30"/>
  <c r="H564" i="30"/>
  <c r="H563" i="30"/>
  <c r="H562" i="30"/>
  <c r="H561" i="30"/>
  <c r="H560" i="30"/>
  <c r="H559" i="30"/>
  <c r="H558" i="30"/>
  <c r="H557" i="30"/>
  <c r="H556" i="30"/>
  <c r="H555" i="30"/>
  <c r="H554" i="30"/>
  <c r="H553" i="30"/>
  <c r="H552" i="30"/>
  <c r="H551" i="30"/>
  <c r="H550" i="30"/>
  <c r="H549" i="30"/>
  <c r="H548" i="30"/>
  <c r="H547" i="30"/>
  <c r="H546" i="30"/>
  <c r="H545" i="30"/>
  <c r="H544" i="30"/>
  <c r="H543" i="30"/>
  <c r="H542" i="30"/>
  <c r="H541" i="30"/>
  <c r="H540" i="30"/>
  <c r="H539" i="30"/>
  <c r="H538" i="30"/>
  <c r="H537" i="30"/>
  <c r="H536" i="30"/>
  <c r="H535" i="30"/>
  <c r="H534" i="30"/>
  <c r="H533" i="30"/>
  <c r="H532" i="30"/>
  <c r="H531" i="30"/>
  <c r="H530" i="30"/>
  <c r="H529" i="30"/>
  <c r="H528" i="30"/>
  <c r="H527" i="30"/>
  <c r="H526" i="30"/>
  <c r="H525" i="30"/>
  <c r="H524" i="30"/>
  <c r="H523" i="30"/>
  <c r="H522" i="30"/>
  <c r="H521" i="30"/>
  <c r="H520" i="30"/>
  <c r="H519" i="30"/>
  <c r="H518" i="30"/>
  <c r="H517" i="30"/>
  <c r="H516" i="30"/>
  <c r="H515" i="30"/>
  <c r="H514" i="30"/>
  <c r="H513" i="30"/>
  <c r="H512" i="30"/>
  <c r="H511" i="30"/>
  <c r="H510" i="30"/>
  <c r="H509" i="30"/>
  <c r="H508" i="30"/>
  <c r="H507" i="30"/>
  <c r="H506" i="30"/>
  <c r="H505" i="30"/>
  <c r="H504" i="30"/>
  <c r="H503" i="30"/>
  <c r="H502" i="30"/>
  <c r="H501" i="30"/>
  <c r="H500" i="30"/>
  <c r="H499" i="30"/>
  <c r="H498" i="30"/>
  <c r="H497" i="30"/>
  <c r="H496" i="30"/>
  <c r="H495" i="30"/>
  <c r="H494" i="30"/>
  <c r="H493" i="30"/>
  <c r="H492" i="30"/>
  <c r="H491" i="30"/>
  <c r="H490" i="30"/>
  <c r="H489" i="30"/>
  <c r="H488" i="30"/>
  <c r="H487" i="30"/>
  <c r="H486" i="30"/>
  <c r="H485" i="30"/>
  <c r="H484" i="30"/>
  <c r="H483" i="30"/>
  <c r="H482" i="30"/>
  <c r="H481" i="30"/>
  <c r="H480" i="30"/>
  <c r="H479" i="30"/>
  <c r="H478" i="30"/>
  <c r="H477" i="30"/>
  <c r="H476" i="30"/>
  <c r="H475" i="30"/>
  <c r="H474" i="30"/>
  <c r="H473" i="30"/>
  <c r="H472" i="30"/>
  <c r="H471" i="30"/>
  <c r="H470" i="30"/>
  <c r="H469" i="30"/>
  <c r="H468" i="30"/>
  <c r="H467" i="30"/>
  <c r="H466" i="30"/>
  <c r="H465" i="30"/>
  <c r="H464" i="30"/>
  <c r="H463" i="30"/>
  <c r="H462" i="30"/>
  <c r="H461" i="30"/>
  <c r="H460" i="30"/>
  <c r="H459" i="30"/>
  <c r="H458" i="30"/>
  <c r="H457" i="30"/>
  <c r="H456" i="30"/>
  <c r="H455" i="30"/>
  <c r="H454" i="30"/>
  <c r="H453" i="30"/>
  <c r="H452" i="30"/>
  <c r="H451" i="30"/>
  <c r="H450" i="30"/>
  <c r="H449" i="30"/>
  <c r="H448" i="30"/>
  <c r="H447" i="30"/>
  <c r="H446" i="30"/>
  <c r="H445" i="30"/>
  <c r="H444" i="30"/>
  <c r="H443" i="30"/>
  <c r="H442" i="30"/>
  <c r="H441" i="30"/>
  <c r="H440" i="30"/>
  <c r="H439" i="30"/>
  <c r="H438" i="30"/>
  <c r="H437" i="30"/>
  <c r="H436" i="30"/>
  <c r="H435" i="30"/>
  <c r="H434" i="30"/>
  <c r="H433" i="30"/>
  <c r="H432" i="30"/>
  <c r="H431" i="30"/>
  <c r="H430" i="30"/>
  <c r="H429" i="30"/>
  <c r="H428" i="30"/>
  <c r="H427" i="30"/>
  <c r="H426" i="30"/>
  <c r="H425" i="30"/>
  <c r="H424" i="30"/>
  <c r="H423" i="30"/>
  <c r="H422" i="30"/>
  <c r="H421" i="30"/>
  <c r="H420" i="30"/>
  <c r="H419" i="30"/>
  <c r="H418" i="30"/>
  <c r="H417" i="30"/>
  <c r="H416" i="30"/>
  <c r="H415" i="30"/>
  <c r="H414" i="30"/>
  <c r="H413" i="30"/>
  <c r="H412" i="30"/>
  <c r="H411" i="30"/>
  <c r="H410" i="30"/>
  <c r="H409" i="30"/>
  <c r="H408" i="30"/>
  <c r="H407" i="30"/>
  <c r="H406" i="30"/>
  <c r="H405" i="30"/>
  <c r="H404" i="30"/>
  <c r="H403" i="30"/>
  <c r="H402" i="30"/>
  <c r="H401" i="30"/>
  <c r="H400" i="30"/>
  <c r="H399" i="30"/>
  <c r="H398" i="30"/>
  <c r="H397" i="30"/>
  <c r="H396" i="30"/>
  <c r="H395" i="30"/>
  <c r="H394" i="30"/>
  <c r="H393" i="30"/>
  <c r="H392" i="30"/>
  <c r="H391" i="30"/>
  <c r="H390" i="30"/>
  <c r="H389" i="30"/>
  <c r="H388" i="30"/>
  <c r="H387" i="30"/>
  <c r="H386" i="30"/>
  <c r="H385" i="30"/>
  <c r="H384" i="30"/>
  <c r="H383" i="30"/>
  <c r="H382" i="30"/>
  <c r="H381" i="30"/>
  <c r="H380" i="30"/>
  <c r="H379" i="30"/>
  <c r="H378" i="30"/>
  <c r="H377" i="30"/>
  <c r="H376" i="30"/>
  <c r="H375" i="30"/>
  <c r="H374" i="30"/>
  <c r="H373" i="30"/>
  <c r="H372" i="30"/>
  <c r="H371" i="30"/>
  <c r="H370" i="30"/>
  <c r="H369" i="30"/>
  <c r="H368" i="30"/>
  <c r="H367" i="30"/>
  <c r="H366" i="30"/>
  <c r="H365" i="30"/>
  <c r="H364" i="30"/>
  <c r="H363" i="30"/>
  <c r="H362" i="30"/>
  <c r="H361" i="30"/>
  <c r="H360" i="30"/>
  <c r="H359" i="30"/>
  <c r="H358" i="30"/>
  <c r="H357" i="30"/>
  <c r="H356" i="30"/>
  <c r="H355" i="30"/>
  <c r="H354" i="30"/>
  <c r="H353" i="30"/>
  <c r="H352" i="30"/>
  <c r="H351" i="30"/>
  <c r="H350" i="30"/>
  <c r="H349" i="30"/>
  <c r="H348" i="30"/>
  <c r="H347" i="30"/>
  <c r="H346" i="30"/>
  <c r="H345" i="30"/>
  <c r="H344" i="30"/>
  <c r="H343" i="30"/>
  <c r="H342" i="30"/>
  <c r="H341" i="30"/>
  <c r="H340" i="30"/>
  <c r="H339" i="30"/>
  <c r="H338" i="30"/>
  <c r="H337" i="30"/>
  <c r="H336" i="30"/>
  <c r="H335" i="30"/>
  <c r="H334" i="30"/>
  <c r="H333" i="30"/>
  <c r="H332" i="30"/>
  <c r="H331" i="30"/>
  <c r="H330" i="30"/>
  <c r="H329" i="30"/>
  <c r="H328" i="30"/>
  <c r="H327" i="30"/>
  <c r="H326" i="30"/>
  <c r="H325" i="30"/>
  <c r="H324" i="30"/>
  <c r="H323" i="30"/>
  <c r="H322" i="30"/>
  <c r="H321" i="30"/>
  <c r="H320" i="30"/>
  <c r="H319" i="30"/>
  <c r="H318" i="30"/>
  <c r="H317" i="30"/>
  <c r="H316" i="30"/>
  <c r="H315" i="30"/>
  <c r="H314" i="30"/>
  <c r="H313" i="30"/>
  <c r="H312" i="30"/>
  <c r="H311" i="30"/>
  <c r="H310" i="30"/>
  <c r="H309" i="30"/>
  <c r="H308" i="30"/>
  <c r="H307" i="30"/>
  <c r="H306" i="30"/>
  <c r="H305" i="30"/>
  <c r="H304" i="30"/>
  <c r="H303" i="30"/>
  <c r="H302" i="30"/>
  <c r="H301" i="30"/>
  <c r="H300" i="30"/>
  <c r="H299" i="30"/>
  <c r="H298" i="30"/>
  <c r="H297" i="30"/>
  <c r="H296" i="30"/>
  <c r="H295" i="30"/>
  <c r="H294" i="30"/>
  <c r="H293" i="30"/>
  <c r="H292" i="30"/>
  <c r="H291" i="30"/>
  <c r="H290" i="30"/>
  <c r="H289" i="30"/>
  <c r="H288" i="30"/>
  <c r="H287" i="30"/>
  <c r="H286" i="30"/>
  <c r="H285" i="30"/>
  <c r="H284" i="30"/>
  <c r="H283" i="30"/>
  <c r="H282" i="30"/>
  <c r="H281" i="30"/>
  <c r="H280" i="30"/>
  <c r="H279" i="30"/>
  <c r="H278" i="30"/>
  <c r="H277" i="30"/>
  <c r="H276" i="30"/>
  <c r="H275" i="30"/>
  <c r="H274" i="30"/>
  <c r="H273" i="30"/>
  <c r="H272" i="30"/>
  <c r="H271" i="30"/>
  <c r="H270" i="30"/>
  <c r="H269" i="30"/>
  <c r="H268" i="30"/>
  <c r="H267" i="30"/>
  <c r="H266" i="30"/>
  <c r="H265" i="30"/>
  <c r="H264" i="30"/>
  <c r="H263" i="30"/>
  <c r="H262" i="30"/>
  <c r="H261" i="30"/>
  <c r="H260" i="30"/>
  <c r="H259" i="30"/>
  <c r="H258" i="30"/>
  <c r="H257" i="30"/>
  <c r="H256" i="30"/>
  <c r="H255" i="30"/>
  <c r="H254" i="30"/>
  <c r="H253" i="30"/>
  <c r="H252" i="30"/>
  <c r="H251" i="30"/>
  <c r="H250" i="30"/>
  <c r="H249" i="30"/>
  <c r="H248" i="30"/>
  <c r="H247" i="30"/>
  <c r="H246" i="30"/>
  <c r="H245" i="30"/>
  <c r="H244" i="30"/>
  <c r="H243" i="30"/>
  <c r="H242" i="30"/>
  <c r="H241" i="30"/>
  <c r="H240" i="30"/>
  <c r="H239" i="30"/>
  <c r="H238" i="30"/>
  <c r="H237" i="30"/>
  <c r="H236" i="30"/>
  <c r="H235" i="30"/>
  <c r="H234" i="30"/>
  <c r="H233" i="30"/>
  <c r="H232" i="30"/>
  <c r="H231" i="30"/>
  <c r="H230" i="30"/>
  <c r="H229" i="30"/>
  <c r="H228" i="30"/>
  <c r="H227" i="30"/>
  <c r="H226" i="30"/>
  <c r="H225" i="30"/>
  <c r="H224" i="30"/>
  <c r="H223" i="30"/>
  <c r="H222" i="30"/>
  <c r="H221" i="30"/>
  <c r="H220" i="30"/>
  <c r="H219" i="30"/>
  <c r="H218" i="30"/>
  <c r="H217" i="30"/>
  <c r="H216" i="30"/>
  <c r="H215" i="30"/>
  <c r="H214" i="30"/>
  <c r="H213" i="30"/>
  <c r="H212" i="30"/>
  <c r="H211" i="30"/>
  <c r="H210" i="30"/>
  <c r="H209" i="30"/>
  <c r="H208" i="30"/>
  <c r="H207" i="30"/>
  <c r="H206" i="30"/>
  <c r="H205" i="30"/>
  <c r="H204" i="30"/>
  <c r="H203" i="30"/>
  <c r="H202" i="30"/>
  <c r="H201" i="30"/>
  <c r="H200" i="30"/>
  <c r="H199" i="30"/>
  <c r="H198" i="30"/>
  <c r="H197" i="30"/>
  <c r="H196" i="30"/>
  <c r="H195" i="30"/>
  <c r="H194" i="30"/>
  <c r="H193" i="30"/>
  <c r="H192" i="30"/>
  <c r="H191" i="30"/>
  <c r="H190" i="30"/>
  <c r="H189" i="30"/>
  <c r="H188" i="30"/>
  <c r="H187" i="30"/>
  <c r="H186" i="30"/>
  <c r="H185" i="30"/>
  <c r="H184" i="30"/>
  <c r="H183" i="30"/>
  <c r="H182" i="30"/>
  <c r="H181" i="30"/>
  <c r="H180" i="30"/>
  <c r="H179" i="30"/>
  <c r="H178" i="30"/>
  <c r="H177" i="30"/>
  <c r="H176" i="30"/>
  <c r="H175" i="30"/>
  <c r="H174" i="30"/>
  <c r="H173" i="30"/>
  <c r="H172" i="30"/>
  <c r="H171" i="30"/>
  <c r="H170" i="30"/>
  <c r="H169" i="30"/>
  <c r="H168" i="30"/>
  <c r="H167" i="30"/>
  <c r="H166" i="30"/>
  <c r="H165" i="30"/>
  <c r="H164" i="30"/>
  <c r="H163" i="30"/>
  <c r="H162" i="30"/>
  <c r="H161" i="30"/>
  <c r="H160" i="30"/>
  <c r="H159" i="30"/>
  <c r="H158" i="30"/>
  <c r="H157" i="30"/>
  <c r="H156" i="30"/>
  <c r="H155" i="30"/>
  <c r="H154" i="30"/>
  <c r="H153" i="30"/>
  <c r="H152" i="30"/>
  <c r="H151" i="30"/>
  <c r="H150" i="30"/>
  <c r="H149" i="30"/>
  <c r="H148" i="30"/>
  <c r="H147" i="30"/>
  <c r="H146" i="30"/>
  <c r="H145" i="30"/>
  <c r="H144" i="30"/>
  <c r="H143" i="30"/>
  <c r="H142" i="30"/>
  <c r="H141" i="30"/>
  <c r="H140" i="30"/>
  <c r="H139" i="30"/>
  <c r="H138" i="30"/>
  <c r="H137" i="30"/>
  <c r="H136" i="30"/>
  <c r="H135" i="30"/>
  <c r="H134" i="30"/>
  <c r="H133" i="30"/>
  <c r="H132" i="30"/>
  <c r="H131" i="30"/>
  <c r="H130" i="30"/>
  <c r="H129" i="30"/>
  <c r="H128" i="30"/>
  <c r="H127" i="30"/>
  <c r="H126" i="30"/>
  <c r="H125" i="30"/>
  <c r="H124" i="30"/>
  <c r="H123" i="30"/>
  <c r="H122" i="30"/>
  <c r="H121" i="30"/>
  <c r="H120" i="30"/>
  <c r="H119" i="30"/>
  <c r="H118" i="30"/>
  <c r="H117" i="30"/>
  <c r="H116" i="30"/>
  <c r="H115" i="30"/>
  <c r="H114" i="30"/>
  <c r="H113" i="30"/>
  <c r="H112" i="30"/>
  <c r="H111" i="30"/>
  <c r="H110" i="30"/>
  <c r="H109" i="30"/>
  <c r="H108" i="30"/>
  <c r="H107" i="30"/>
  <c r="H106" i="30"/>
  <c r="H105" i="30"/>
  <c r="H104" i="30"/>
  <c r="H103" i="30"/>
  <c r="H102" i="30"/>
  <c r="H101" i="30"/>
  <c r="H100" i="30"/>
  <c r="H99" i="30"/>
  <c r="H98" i="30"/>
  <c r="H97" i="30"/>
  <c r="H96" i="30"/>
  <c r="H95" i="30"/>
  <c r="H94" i="30"/>
  <c r="H93" i="30"/>
  <c r="H92" i="30"/>
  <c r="H91" i="30"/>
  <c r="H90" i="30"/>
  <c r="H89" i="30"/>
  <c r="H88" i="30"/>
  <c r="H87" i="30"/>
  <c r="H86" i="30"/>
  <c r="H85" i="30"/>
  <c r="H84" i="30"/>
  <c r="H83" i="30"/>
  <c r="H82" i="30"/>
  <c r="H81" i="30"/>
  <c r="H80" i="30"/>
  <c r="H79" i="30"/>
  <c r="H78" i="30"/>
  <c r="H77" i="30"/>
  <c r="H76" i="30"/>
  <c r="H75" i="30"/>
  <c r="H74" i="30"/>
  <c r="H73" i="30"/>
  <c r="H72" i="30"/>
  <c r="H71" i="30"/>
  <c r="H70" i="30"/>
  <c r="H69" i="30"/>
  <c r="H68" i="30"/>
  <c r="H67" i="30"/>
  <c r="H66" i="30"/>
  <c r="H65" i="30"/>
  <c r="H64" i="30"/>
  <c r="H63" i="30"/>
  <c r="H62" i="30"/>
  <c r="H61" i="30"/>
  <c r="H60" i="30"/>
  <c r="H59" i="30"/>
  <c r="H58" i="30"/>
  <c r="H57" i="30"/>
  <c r="H56" i="30"/>
  <c r="H55" i="30"/>
  <c r="H54" i="30"/>
  <c r="H53" i="30"/>
  <c r="H52" i="30"/>
  <c r="H51" i="30"/>
  <c r="H50" i="30"/>
  <c r="H49" i="30"/>
  <c r="H48" i="30"/>
  <c r="H47" i="30"/>
  <c r="H46" i="30"/>
  <c r="H45" i="30"/>
  <c r="H44" i="30"/>
  <c r="H43" i="30"/>
  <c r="H42" i="30"/>
  <c r="H41" i="30"/>
  <c r="H40" i="30"/>
  <c r="H39" i="30"/>
  <c r="H38" i="30"/>
  <c r="H37" i="30"/>
  <c r="H36" i="30"/>
  <c r="H35" i="30"/>
  <c r="H34" i="30"/>
  <c r="H33" i="30"/>
  <c r="H32" i="30"/>
  <c r="H31" i="30"/>
  <c r="H30" i="30"/>
  <c r="H29" i="30"/>
  <c r="H28" i="30"/>
  <c r="H27" i="30"/>
  <c r="H26" i="30"/>
  <c r="H25" i="30"/>
  <c r="H24" i="30"/>
  <c r="H23" i="30"/>
  <c r="H22" i="30"/>
  <c r="H21" i="30"/>
  <c r="H20" i="30"/>
  <c r="H19" i="30"/>
  <c r="H18" i="30"/>
  <c r="H17" i="30"/>
  <c r="H16" i="30"/>
  <c r="H15" i="30"/>
  <c r="H14" i="30"/>
  <c r="H13" i="30"/>
  <c r="H12" i="30"/>
  <c r="H11" i="30"/>
  <c r="H10" i="30"/>
  <c r="H9" i="30"/>
  <c r="H8" i="30"/>
  <c r="H7" i="30"/>
  <c r="H6" i="30"/>
  <c r="H5" i="30"/>
  <c r="H4" i="30"/>
  <c r="H3" i="30"/>
  <c r="G1623" i="29"/>
  <c r="G1627" i="29"/>
  <c r="G1631" i="29"/>
  <c r="G1635" i="29"/>
  <c r="G1640" i="29"/>
  <c r="G1644" i="29"/>
  <c r="G1648" i="29"/>
  <c r="G1652" i="29"/>
  <c r="G1657" i="29"/>
  <c r="G1661" i="29"/>
  <c r="G1665" i="29"/>
  <c r="G1669" i="29"/>
  <c r="G1674" i="29"/>
  <c r="G1678" i="29"/>
  <c r="G1682" i="29"/>
  <c r="G1686" i="29"/>
  <c r="G1691" i="29"/>
  <c r="G1695" i="29"/>
  <c r="G1699" i="29"/>
  <c r="G1703" i="29"/>
  <c r="G1708" i="29"/>
  <c r="G1712" i="29"/>
  <c r="G1716" i="29"/>
  <c r="G1720" i="29"/>
  <c r="G1521" i="29"/>
  <c r="G1525" i="29"/>
  <c r="G1529" i="29"/>
  <c r="G1533" i="29"/>
  <c r="G1538" i="29"/>
  <c r="G1542" i="29"/>
  <c r="G1546" i="29"/>
  <c r="G1550" i="29"/>
  <c r="G1555" i="29"/>
  <c r="G1559" i="29"/>
  <c r="G1563" i="29"/>
  <c r="G1567" i="29"/>
  <c r="G1572" i="29"/>
  <c r="G1576" i="29"/>
  <c r="G1580" i="29"/>
  <c r="G1584" i="29"/>
  <c r="G1589" i="29"/>
  <c r="G1593" i="29"/>
  <c r="G1597" i="29"/>
  <c r="G1601" i="29"/>
  <c r="G1606" i="29"/>
  <c r="G1610" i="29"/>
  <c r="G1614" i="29"/>
  <c r="G1618" i="29"/>
  <c r="G1419" i="29"/>
  <c r="G1423" i="29"/>
  <c r="G1427" i="29"/>
  <c r="G1431" i="29"/>
  <c r="G1436" i="29"/>
  <c r="G1440" i="29"/>
  <c r="G1444" i="29"/>
  <c r="G1448" i="29"/>
  <c r="G1453" i="29"/>
  <c r="G1457" i="29"/>
  <c r="G1461" i="29"/>
  <c r="G1465" i="29"/>
  <c r="G1470" i="29"/>
  <c r="G1474" i="29"/>
  <c r="G1478" i="29"/>
  <c r="G1482" i="29"/>
  <c r="G1487" i="29"/>
  <c r="G1491" i="29"/>
  <c r="G1495" i="29"/>
  <c r="G1499" i="29"/>
  <c r="G1504" i="29"/>
  <c r="G1508" i="29"/>
  <c r="G1512" i="29"/>
  <c r="G1516" i="29"/>
  <c r="G1333" i="29"/>
  <c r="G1337" i="29"/>
  <c r="G1341" i="29"/>
  <c r="G1345" i="29"/>
  <c r="G1350" i="29"/>
  <c r="G1354" i="29"/>
  <c r="G1358" i="29"/>
  <c r="G1362" i="29"/>
  <c r="G1367" i="29"/>
  <c r="G1371" i="29"/>
  <c r="G1375" i="29"/>
  <c r="G1379" i="29"/>
  <c r="G1384" i="29"/>
  <c r="G1388" i="29"/>
  <c r="G1392" i="29"/>
  <c r="G1396" i="29"/>
  <c r="G1401" i="29"/>
  <c r="G1405" i="29"/>
  <c r="G1409" i="29"/>
  <c r="G1413" i="29"/>
  <c r="G1231" i="29"/>
  <c r="G1235" i="29"/>
  <c r="G1239" i="29"/>
  <c r="G1243" i="29"/>
  <c r="G1248" i="29"/>
  <c r="G1252" i="29"/>
  <c r="G1256" i="29"/>
  <c r="G1260" i="29"/>
  <c r="G1265" i="29"/>
  <c r="G1269" i="29"/>
  <c r="G1273" i="29"/>
  <c r="G1277" i="29"/>
  <c r="G1282" i="29"/>
  <c r="G1286" i="29"/>
  <c r="G1290" i="29"/>
  <c r="G1294" i="29"/>
  <c r="G1299" i="29"/>
  <c r="G1303" i="29"/>
  <c r="G1307" i="29"/>
  <c r="G1311" i="29"/>
  <c r="G1316" i="29"/>
  <c r="G1320" i="29"/>
  <c r="G1324" i="29"/>
  <c r="G1328" i="29"/>
  <c r="G1129" i="29"/>
  <c r="G1133" i="29"/>
  <c r="G1137" i="29"/>
  <c r="G1141" i="29"/>
  <c r="G1146" i="29"/>
  <c r="G1150" i="29"/>
  <c r="G1154" i="29"/>
  <c r="G1158" i="29"/>
  <c r="G1163" i="29"/>
  <c r="G1167" i="29"/>
  <c r="G1171" i="29"/>
  <c r="G1175" i="29"/>
  <c r="G1180" i="29"/>
  <c r="G1184" i="29"/>
  <c r="G1188" i="29"/>
  <c r="G1192" i="29"/>
  <c r="G1197" i="29"/>
  <c r="G1201" i="29"/>
  <c r="G1205" i="29"/>
  <c r="G1209" i="29"/>
  <c r="G1214" i="29"/>
  <c r="G1218" i="29"/>
  <c r="G1222" i="29"/>
  <c r="G1226" i="29"/>
  <c r="G1027" i="29"/>
  <c r="G1031" i="29"/>
  <c r="G1035" i="29"/>
  <c r="G1039" i="29"/>
  <c r="G1044" i="29"/>
  <c r="G1048" i="29"/>
  <c r="G1052" i="29"/>
  <c r="G1056" i="29"/>
  <c r="G1061" i="29"/>
  <c r="G1065" i="29"/>
  <c r="G1069" i="29"/>
  <c r="G1073" i="29"/>
  <c r="G1078" i="29"/>
  <c r="G1082" i="29"/>
  <c r="G1086" i="29"/>
  <c r="G1090" i="29"/>
  <c r="G1095" i="29"/>
  <c r="G1099" i="29"/>
  <c r="G1103" i="29"/>
  <c r="G1107" i="29"/>
  <c r="G1112" i="29"/>
  <c r="G1116" i="29"/>
  <c r="G1120" i="29"/>
  <c r="G1124" i="29"/>
  <c r="G925" i="29"/>
  <c r="G929" i="29"/>
  <c r="G933" i="29"/>
  <c r="G937" i="29"/>
  <c r="G942" i="29"/>
  <c r="G946" i="29"/>
  <c r="G950" i="29"/>
  <c r="G954" i="29"/>
  <c r="G959" i="29"/>
  <c r="G963" i="29"/>
  <c r="G967" i="29"/>
  <c r="G971" i="29"/>
  <c r="G976" i="29"/>
  <c r="G980" i="29"/>
  <c r="G984" i="29"/>
  <c r="G988" i="29"/>
  <c r="G993" i="29"/>
  <c r="G997" i="29"/>
  <c r="G1001" i="29"/>
  <c r="G1005" i="29"/>
  <c r="G1010" i="29"/>
  <c r="G1014" i="29"/>
  <c r="G1018" i="29"/>
  <c r="G1022" i="29"/>
  <c r="G920" i="29"/>
  <c r="G916" i="29"/>
  <c r="G912" i="29"/>
  <c r="G908" i="29"/>
  <c r="G903" i="29"/>
  <c r="G899" i="29"/>
  <c r="G895" i="29"/>
  <c r="G891" i="29"/>
  <c r="G886" i="29"/>
  <c r="G882" i="29"/>
  <c r="G878" i="29"/>
  <c r="G874" i="29"/>
  <c r="G869" i="29"/>
  <c r="G865" i="29"/>
  <c r="G861" i="29"/>
  <c r="G857" i="29"/>
  <c r="G852" i="29"/>
  <c r="G848" i="29"/>
  <c r="G844" i="29"/>
  <c r="G840" i="29"/>
  <c r="G835" i="29"/>
  <c r="G831" i="29"/>
  <c r="G827" i="29"/>
  <c r="G823" i="29"/>
  <c r="G818" i="29"/>
  <c r="G814" i="29"/>
  <c r="G810" i="29"/>
  <c r="G806" i="29"/>
  <c r="G802" i="29"/>
  <c r="G798" i="29"/>
  <c r="G794" i="29"/>
  <c r="G790" i="29"/>
  <c r="G786" i="29"/>
  <c r="G782" i="29"/>
  <c r="G778" i="29"/>
  <c r="G774" i="29"/>
  <c r="G770" i="29"/>
  <c r="G766" i="29"/>
  <c r="G762" i="29"/>
  <c r="G758" i="29"/>
  <c r="G754" i="29"/>
  <c r="G750" i="29"/>
  <c r="G746" i="29"/>
  <c r="G742" i="29"/>
  <c r="G738" i="29"/>
  <c r="G734" i="29"/>
  <c r="G730" i="29"/>
  <c r="G726" i="29"/>
  <c r="G722" i="29"/>
  <c r="G718" i="29"/>
  <c r="G714" i="29"/>
  <c r="G710" i="29"/>
  <c r="G706" i="29"/>
  <c r="G702" i="29"/>
  <c r="G698" i="29"/>
  <c r="G694" i="29"/>
  <c r="G690" i="29"/>
  <c r="G686" i="29"/>
  <c r="G682" i="29"/>
  <c r="G678" i="29"/>
  <c r="G674" i="29"/>
  <c r="G670" i="29"/>
  <c r="G666" i="29"/>
  <c r="G662" i="29"/>
  <c r="G658" i="29"/>
  <c r="G654" i="29"/>
  <c r="G650" i="29"/>
  <c r="G646" i="29"/>
  <c r="G642" i="29"/>
  <c r="G638" i="29"/>
  <c r="G634" i="29"/>
  <c r="G630" i="29"/>
  <c r="G626" i="29"/>
  <c r="G622" i="29"/>
  <c r="G618" i="29"/>
  <c r="G614" i="29"/>
  <c r="G610" i="29"/>
  <c r="G606" i="29"/>
  <c r="G602" i="29"/>
  <c r="G598" i="29"/>
  <c r="G594" i="29"/>
  <c r="G590" i="29"/>
  <c r="G586" i="29"/>
  <c r="G582" i="29"/>
  <c r="G578" i="29"/>
  <c r="G574" i="29"/>
  <c r="G570" i="29"/>
  <c r="G566" i="29"/>
  <c r="G562" i="29"/>
  <c r="G558" i="29"/>
  <c r="G554" i="29"/>
  <c r="G550" i="29"/>
  <c r="G546" i="29"/>
  <c r="G542" i="29"/>
  <c r="G538" i="29"/>
  <c r="G534" i="29"/>
  <c r="G530" i="29"/>
  <c r="G526" i="29"/>
  <c r="G522" i="29"/>
  <c r="G518" i="29"/>
  <c r="G514" i="29"/>
  <c r="G510" i="29"/>
  <c r="G506" i="29"/>
  <c r="G502" i="29"/>
  <c r="G498" i="29"/>
  <c r="G494" i="29"/>
  <c r="G490" i="29"/>
  <c r="G486" i="29"/>
  <c r="G482" i="29"/>
  <c r="G478" i="29"/>
  <c r="G474" i="29"/>
  <c r="G470" i="29"/>
  <c r="G466" i="29"/>
  <c r="G462" i="29"/>
  <c r="G458" i="29"/>
  <c r="G454" i="29"/>
  <c r="G450" i="29"/>
  <c r="G446" i="29"/>
  <c r="G442" i="29"/>
  <c r="G438" i="29"/>
  <c r="G434" i="29"/>
  <c r="G430" i="29"/>
  <c r="G426" i="29"/>
  <c r="G422" i="29"/>
  <c r="G418" i="29"/>
  <c r="G414" i="29"/>
  <c r="G410" i="29"/>
  <c r="G406" i="29"/>
  <c r="G402" i="29"/>
  <c r="G398" i="29"/>
  <c r="G394" i="29"/>
  <c r="G390" i="29"/>
  <c r="G386" i="29"/>
  <c r="G382" i="29"/>
  <c r="G378" i="29"/>
  <c r="G374" i="29"/>
  <c r="G370" i="29"/>
  <c r="G366" i="29"/>
  <c r="G362" i="29"/>
  <c r="G358" i="29"/>
  <c r="G354" i="29"/>
  <c r="G350" i="29"/>
  <c r="G346" i="29"/>
  <c r="G342" i="29"/>
  <c r="G338" i="29"/>
  <c r="G334" i="29"/>
  <c r="G330" i="29"/>
  <c r="G326" i="29"/>
  <c r="G322" i="29"/>
  <c r="G318" i="29"/>
  <c r="G314" i="29"/>
  <c r="G310" i="29"/>
  <c r="G306" i="29"/>
  <c r="G302" i="29"/>
  <c r="G298" i="29"/>
  <c r="G294" i="29"/>
  <c r="G290" i="29"/>
  <c r="G286" i="29"/>
  <c r="G282" i="29"/>
  <c r="G278" i="29"/>
  <c r="G274" i="29"/>
  <c r="G270" i="29"/>
  <c r="G266" i="29"/>
  <c r="G262" i="29"/>
  <c r="G258" i="29"/>
  <c r="G254" i="29"/>
  <c r="G250" i="29"/>
  <c r="G246" i="29"/>
  <c r="G242" i="29"/>
  <c r="G238" i="29"/>
  <c r="G234" i="29"/>
  <c r="G230" i="29"/>
  <c r="G226" i="29"/>
  <c r="G222" i="29"/>
  <c r="G218" i="29"/>
  <c r="G214" i="29"/>
  <c r="G210" i="29"/>
  <c r="G206" i="29"/>
  <c r="G202" i="29"/>
  <c r="G198" i="29"/>
  <c r="G194" i="29"/>
  <c r="G190" i="29"/>
  <c r="G186" i="29"/>
  <c r="G182" i="29"/>
  <c r="G178" i="29"/>
  <c r="G174" i="29"/>
  <c r="G170" i="29"/>
  <c r="G166" i="29"/>
  <c r="G162" i="29"/>
  <c r="G158" i="29"/>
  <c r="G154" i="29"/>
  <c r="G150" i="29"/>
  <c r="G146" i="29"/>
  <c r="G142" i="29"/>
  <c r="G138" i="29"/>
  <c r="G134" i="29"/>
  <c r="G130" i="29"/>
  <c r="G126" i="29"/>
  <c r="G122" i="29"/>
  <c r="G118" i="29"/>
  <c r="G114" i="29"/>
  <c r="G110" i="29"/>
  <c r="G106" i="29"/>
  <c r="G102" i="29"/>
  <c r="G98" i="29"/>
  <c r="G94" i="29"/>
  <c r="G90" i="29"/>
  <c r="G86" i="29"/>
  <c r="G82" i="29"/>
  <c r="G78" i="29"/>
  <c r="G74" i="29"/>
  <c r="G70" i="29"/>
  <c r="G66" i="29"/>
  <c r="G62" i="29"/>
  <c r="G58" i="29"/>
  <c r="G54" i="29"/>
  <c r="G50" i="29"/>
  <c r="G46" i="29"/>
  <c r="G42" i="29"/>
  <c r="G38" i="29"/>
  <c r="G34" i="29"/>
  <c r="G30" i="29"/>
  <c r="G26" i="29"/>
  <c r="G22" i="29"/>
  <c r="G18" i="29"/>
  <c r="G14" i="29"/>
  <c r="G10" i="29"/>
  <c r="G6" i="29"/>
  <c r="AH78" i="29"/>
  <c r="AG78" i="29"/>
  <c r="AF78" i="29"/>
  <c r="AE78" i="29"/>
  <c r="AD78" i="29"/>
  <c r="AC78" i="29"/>
  <c r="AB78" i="29"/>
  <c r="AA78" i="29"/>
  <c r="Z78" i="29"/>
  <c r="Y78" i="29"/>
  <c r="X78" i="29"/>
  <c r="AH74" i="29"/>
  <c r="AG74" i="29"/>
  <c r="AF74" i="29"/>
  <c r="AE74" i="29"/>
  <c r="AD74" i="29"/>
  <c r="AC74" i="29"/>
  <c r="AB74" i="29"/>
  <c r="AA74" i="29"/>
  <c r="Z74" i="29"/>
  <c r="Y74" i="29"/>
  <c r="X74" i="29"/>
  <c r="AH70" i="29"/>
  <c r="AG70" i="29"/>
  <c r="AF70" i="29"/>
  <c r="AE70" i="29"/>
  <c r="AD70" i="29"/>
  <c r="AC70" i="29"/>
  <c r="AH62" i="29"/>
  <c r="AG62" i="29"/>
  <c r="AF62" i="29"/>
  <c r="AE62" i="29"/>
  <c r="AD62" i="29"/>
  <c r="AC62" i="29"/>
  <c r="AB62" i="29"/>
  <c r="AA62" i="29"/>
  <c r="Z62" i="29"/>
  <c r="Y62" i="29"/>
  <c r="X62" i="29"/>
  <c r="W62" i="29"/>
  <c r="V62" i="29"/>
  <c r="U62" i="29"/>
  <c r="AH58" i="29"/>
  <c r="AG58" i="29"/>
  <c r="AF58" i="29"/>
  <c r="AE58" i="29"/>
  <c r="AD58" i="29"/>
  <c r="AC58" i="29"/>
  <c r="AB58" i="29"/>
  <c r="AA58" i="29"/>
  <c r="Z58" i="29"/>
  <c r="AH54" i="29"/>
  <c r="AG54" i="29"/>
  <c r="AF54" i="29"/>
  <c r="AE54" i="29"/>
  <c r="AD54" i="29"/>
  <c r="AC54" i="29"/>
  <c r="AH46" i="29"/>
  <c r="AG46" i="29"/>
  <c r="AF46" i="29"/>
  <c r="AE46" i="29"/>
  <c r="AD46" i="29"/>
  <c r="AC46" i="29"/>
  <c r="AB46" i="29"/>
  <c r="AA46" i="29"/>
  <c r="Z46" i="29"/>
  <c r="Y46" i="29"/>
  <c r="X46" i="29"/>
  <c r="W46" i="29"/>
  <c r="V46" i="29"/>
  <c r="U46" i="29"/>
  <c r="T46" i="29"/>
  <c r="S46" i="29"/>
  <c r="AH42" i="29"/>
  <c r="AG42" i="29"/>
  <c r="AF42" i="29"/>
  <c r="AE42" i="29"/>
  <c r="AD42" i="29"/>
  <c r="AC42" i="29"/>
  <c r="AB42" i="29"/>
  <c r="AA42" i="29"/>
  <c r="Z42" i="29"/>
  <c r="AH38" i="29"/>
  <c r="AG38" i="29"/>
  <c r="AF38" i="29"/>
  <c r="AE38" i="29"/>
  <c r="AD38" i="29"/>
  <c r="AC38" i="29"/>
  <c r="AH30" i="29"/>
  <c r="AG30" i="29"/>
  <c r="AF30" i="29"/>
  <c r="AE30" i="29"/>
  <c r="AD30" i="29"/>
  <c r="AC30" i="29"/>
  <c r="AB30" i="29"/>
  <c r="AA30" i="29"/>
  <c r="Z30" i="29"/>
  <c r="Y30" i="29"/>
  <c r="X30" i="29"/>
  <c r="AH26" i="29"/>
  <c r="AG26" i="29"/>
  <c r="AF26" i="29"/>
  <c r="AE26" i="29"/>
  <c r="AD26" i="29"/>
  <c r="AC26" i="29"/>
  <c r="AB26" i="29"/>
  <c r="AA26" i="29"/>
  <c r="Y26" i="29"/>
  <c r="X26" i="29"/>
  <c r="AH22" i="29"/>
  <c r="AG22" i="29"/>
  <c r="AF22" i="29"/>
  <c r="AE22" i="29"/>
  <c r="AD22" i="29"/>
  <c r="AC22" i="29"/>
  <c r="AB22" i="29"/>
  <c r="AA22" i="29"/>
  <c r="Z22" i="29"/>
  <c r="Y22" i="29"/>
  <c r="X22" i="29"/>
  <c r="W22" i="29"/>
  <c r="V22" i="29"/>
  <c r="AH14" i="29"/>
  <c r="AG14" i="29"/>
  <c r="AF14" i="29"/>
  <c r="AE14" i="29"/>
  <c r="AD14" i="29"/>
  <c r="AC14" i="29"/>
  <c r="AB14" i="29"/>
  <c r="AA14" i="29"/>
  <c r="Z14" i="29"/>
  <c r="Y14" i="29"/>
  <c r="X14" i="29"/>
  <c r="AH10" i="29"/>
  <c r="AG10" i="29"/>
  <c r="AF10" i="29"/>
  <c r="AE10" i="29"/>
  <c r="AD10" i="29"/>
  <c r="AC10" i="29"/>
  <c r="AB10" i="29"/>
  <c r="AA10" i="29"/>
  <c r="Z10" i="29"/>
  <c r="Y10" i="29"/>
  <c r="AH6" i="29"/>
  <c r="AG6" i="29"/>
  <c r="AF6" i="29"/>
  <c r="AE6" i="29"/>
  <c r="AD6" i="29"/>
  <c r="AC6" i="29"/>
  <c r="AB6" i="29"/>
  <c r="AA6" i="29"/>
  <c r="Z6" i="29"/>
  <c r="Y6" i="29"/>
  <c r="X6" i="29"/>
  <c r="W6" i="29"/>
  <c r="V6" i="29"/>
  <c r="X10" i="29"/>
  <c r="E595" i="37"/>
  <c r="D595" i="37"/>
  <c r="C595" i="37"/>
  <c r="B595" i="37"/>
  <c r="A595" i="37"/>
  <c r="E594" i="37"/>
  <c r="D594" i="37"/>
  <c r="C594" i="37"/>
  <c r="B594" i="37"/>
  <c r="A594" i="37"/>
  <c r="E593" i="37"/>
  <c r="D593" i="37"/>
  <c r="C593" i="37"/>
  <c r="B593" i="37"/>
  <c r="A593" i="37"/>
  <c r="E592" i="37"/>
  <c r="D592" i="37"/>
  <c r="C592" i="37"/>
  <c r="B592" i="37"/>
  <c r="A592" i="37"/>
  <c r="E591" i="37"/>
  <c r="D591" i="37"/>
  <c r="C591" i="37"/>
  <c r="B591" i="37"/>
  <c r="A591" i="37"/>
  <c r="E590" i="37"/>
  <c r="D590" i="37"/>
  <c r="C590" i="37"/>
  <c r="B590" i="37"/>
  <c r="A590" i="37"/>
  <c r="E589" i="37"/>
  <c r="D589" i="37"/>
  <c r="C589" i="37"/>
  <c r="B589" i="37"/>
  <c r="A589" i="37"/>
  <c r="E588" i="37"/>
  <c r="D588" i="37"/>
  <c r="C588" i="37"/>
  <c r="B588" i="37"/>
  <c r="A588" i="37"/>
  <c r="E587" i="37"/>
  <c r="D587" i="37"/>
  <c r="C587" i="37"/>
  <c r="B587" i="37"/>
  <c r="A587" i="37"/>
  <c r="E586" i="37"/>
  <c r="D586" i="37"/>
  <c r="C586" i="37"/>
  <c r="B586" i="37"/>
  <c r="A586" i="37"/>
  <c r="E585" i="37"/>
  <c r="D585" i="37"/>
  <c r="C585" i="37"/>
  <c r="B585" i="37"/>
  <c r="A585" i="37"/>
  <c r="E584" i="37"/>
  <c r="D584" i="37"/>
  <c r="C584" i="37"/>
  <c r="B584" i="37"/>
  <c r="A584" i="37"/>
  <c r="E583" i="37"/>
  <c r="D583" i="37"/>
  <c r="C583" i="37"/>
  <c r="B583" i="37"/>
  <c r="A583" i="37"/>
  <c r="E582" i="37"/>
  <c r="D582" i="37"/>
  <c r="C582" i="37"/>
  <c r="B582" i="37"/>
  <c r="A582" i="37"/>
  <c r="E581" i="37"/>
  <c r="D581" i="37"/>
  <c r="C581" i="37"/>
  <c r="B581" i="37"/>
  <c r="A581" i="37"/>
  <c r="E580" i="37"/>
  <c r="D580" i="37"/>
  <c r="C580" i="37"/>
  <c r="B580" i="37"/>
  <c r="A580" i="37"/>
  <c r="E579" i="37"/>
  <c r="D579" i="37"/>
  <c r="C579" i="37"/>
  <c r="B579" i="37"/>
  <c r="A579" i="37"/>
  <c r="E578" i="37"/>
  <c r="D578" i="37"/>
  <c r="C578" i="37"/>
  <c r="B578" i="37"/>
  <c r="A578" i="37"/>
  <c r="E577" i="37"/>
  <c r="D577" i="37"/>
  <c r="C577" i="37"/>
  <c r="B577" i="37"/>
  <c r="A577" i="37"/>
  <c r="E576" i="37"/>
  <c r="D576" i="37"/>
  <c r="C576" i="37"/>
  <c r="B576" i="37"/>
  <c r="A576" i="37"/>
  <c r="E575" i="37"/>
  <c r="D575" i="37"/>
  <c r="C575" i="37"/>
  <c r="B575" i="37"/>
  <c r="A575" i="37"/>
  <c r="E574" i="37"/>
  <c r="D574" i="37"/>
  <c r="C574" i="37"/>
  <c r="B574" i="37"/>
  <c r="A574" i="37"/>
  <c r="E573" i="37"/>
  <c r="D573" i="37"/>
  <c r="C573" i="37"/>
  <c r="B573" i="37"/>
  <c r="A573" i="37"/>
  <c r="E572" i="37"/>
  <c r="D572" i="37"/>
  <c r="C572" i="37"/>
  <c r="B572" i="37"/>
  <c r="A572" i="37"/>
  <c r="E571" i="37"/>
  <c r="D571" i="37"/>
  <c r="C571" i="37"/>
  <c r="B571" i="37"/>
  <c r="A571" i="37"/>
  <c r="E570" i="37"/>
  <c r="D570" i="37"/>
  <c r="C570" i="37"/>
  <c r="B570" i="37"/>
  <c r="A570" i="37"/>
  <c r="E569" i="37"/>
  <c r="D569" i="37"/>
  <c r="C569" i="37"/>
  <c r="B569" i="37"/>
  <c r="A569" i="37"/>
  <c r="E568" i="37"/>
  <c r="D568" i="37"/>
  <c r="C568" i="37"/>
  <c r="B568" i="37"/>
  <c r="A568" i="37"/>
  <c r="E567" i="37"/>
  <c r="D567" i="37"/>
  <c r="C567" i="37"/>
  <c r="B567" i="37"/>
  <c r="A567" i="37"/>
  <c r="E566" i="37"/>
  <c r="D566" i="37"/>
  <c r="C566" i="37"/>
  <c r="B566" i="37"/>
  <c r="A566" i="37"/>
  <c r="E565" i="37"/>
  <c r="D565" i="37"/>
  <c r="C565" i="37"/>
  <c r="B565" i="37"/>
  <c r="A565" i="37"/>
  <c r="E564" i="37"/>
  <c r="D564" i="37"/>
  <c r="C564" i="37"/>
  <c r="B564" i="37"/>
  <c r="A564" i="37"/>
  <c r="E563" i="37"/>
  <c r="D563" i="37"/>
  <c r="C563" i="37"/>
  <c r="B563" i="37"/>
  <c r="A563" i="37"/>
  <c r="E562" i="37"/>
  <c r="D562" i="37"/>
  <c r="C562" i="37"/>
  <c r="B562" i="37"/>
  <c r="A562" i="37"/>
  <c r="E561" i="37"/>
  <c r="D561" i="37"/>
  <c r="C561" i="37"/>
  <c r="B561" i="37"/>
  <c r="A561" i="37"/>
  <c r="E560" i="37"/>
  <c r="D560" i="37"/>
  <c r="C560" i="37"/>
  <c r="B560" i="37"/>
  <c r="A560" i="37"/>
  <c r="E559" i="37"/>
  <c r="D559" i="37"/>
  <c r="C559" i="37"/>
  <c r="B559" i="37"/>
  <c r="A559" i="37"/>
  <c r="E558" i="37"/>
  <c r="D558" i="37"/>
  <c r="C558" i="37"/>
  <c r="B558" i="37"/>
  <c r="A558" i="37"/>
  <c r="E557" i="37"/>
  <c r="D557" i="37"/>
  <c r="C557" i="37"/>
  <c r="B557" i="37"/>
  <c r="A557" i="37"/>
  <c r="E556" i="37"/>
  <c r="D556" i="37"/>
  <c r="C556" i="37"/>
  <c r="B556" i="37"/>
  <c r="A556" i="37"/>
  <c r="E555" i="37"/>
  <c r="D555" i="37"/>
  <c r="C555" i="37"/>
  <c r="B555" i="37"/>
  <c r="A555" i="37"/>
  <c r="E554" i="37"/>
  <c r="D554" i="37"/>
  <c r="C554" i="37"/>
  <c r="B554" i="37"/>
  <c r="A554" i="37"/>
  <c r="E553" i="37"/>
  <c r="D553" i="37"/>
  <c r="C553" i="37"/>
  <c r="B553" i="37"/>
  <c r="A553" i="37"/>
  <c r="E552" i="37"/>
  <c r="D552" i="37"/>
  <c r="C552" i="37"/>
  <c r="B552" i="37"/>
  <c r="A552" i="37"/>
  <c r="E551" i="37"/>
  <c r="D551" i="37"/>
  <c r="C551" i="37"/>
  <c r="B551" i="37"/>
  <c r="A551" i="37"/>
  <c r="E550" i="37"/>
  <c r="D550" i="37"/>
  <c r="C550" i="37"/>
  <c r="B550" i="37"/>
  <c r="A550" i="37"/>
  <c r="E549" i="37"/>
  <c r="D549" i="37"/>
  <c r="C549" i="37"/>
  <c r="B549" i="37"/>
  <c r="A549" i="37"/>
  <c r="E548" i="37"/>
  <c r="D548" i="37"/>
  <c r="C548" i="37"/>
  <c r="B548" i="37"/>
  <c r="A548" i="37"/>
  <c r="E547" i="37"/>
  <c r="D547" i="37"/>
  <c r="C547" i="37"/>
  <c r="B547" i="37"/>
  <c r="A547" i="37"/>
  <c r="E546" i="37"/>
  <c r="D546" i="37"/>
  <c r="C546" i="37"/>
  <c r="B546" i="37"/>
  <c r="A546" i="37"/>
  <c r="E545" i="37"/>
  <c r="D545" i="37"/>
  <c r="C545" i="37"/>
  <c r="B545" i="37"/>
  <c r="A545" i="37"/>
  <c r="E544" i="37"/>
  <c r="D544" i="37"/>
  <c r="C544" i="37"/>
  <c r="B544" i="37"/>
  <c r="A544" i="37"/>
  <c r="E543" i="37"/>
  <c r="D543" i="37"/>
  <c r="C543" i="37"/>
  <c r="B543" i="37"/>
  <c r="A543" i="37"/>
  <c r="E542" i="37"/>
  <c r="D542" i="37"/>
  <c r="C542" i="37"/>
  <c r="B542" i="37"/>
  <c r="A542" i="37"/>
  <c r="E541" i="37"/>
  <c r="D541" i="37"/>
  <c r="C541" i="37"/>
  <c r="B541" i="37"/>
  <c r="A541" i="37"/>
  <c r="E540" i="37"/>
  <c r="D540" i="37"/>
  <c r="C540" i="37"/>
  <c r="B540" i="37"/>
  <c r="A540" i="37"/>
  <c r="E539" i="37"/>
  <c r="D539" i="37"/>
  <c r="C539" i="37"/>
  <c r="B539" i="37"/>
  <c r="A539" i="37"/>
  <c r="E538" i="37"/>
  <c r="D538" i="37"/>
  <c r="C538" i="37"/>
  <c r="B538" i="37"/>
  <c r="A538" i="37"/>
  <c r="E537" i="37"/>
  <c r="D537" i="37"/>
  <c r="C537" i="37"/>
  <c r="B537" i="37"/>
  <c r="A537" i="37"/>
  <c r="E536" i="37"/>
  <c r="D536" i="37"/>
  <c r="C536" i="37"/>
  <c r="B536" i="37"/>
  <c r="A536" i="37"/>
  <c r="E535" i="37"/>
  <c r="D535" i="37"/>
  <c r="C535" i="37"/>
  <c r="B535" i="37"/>
  <c r="A535" i="37"/>
  <c r="E534" i="37"/>
  <c r="D534" i="37"/>
  <c r="C534" i="37"/>
  <c r="B534" i="37"/>
  <c r="A534" i="37"/>
  <c r="E533" i="37"/>
  <c r="D533" i="37"/>
  <c r="C533" i="37"/>
  <c r="B533" i="37"/>
  <c r="A533" i="37"/>
  <c r="E532" i="37"/>
  <c r="D532" i="37"/>
  <c r="C532" i="37"/>
  <c r="B532" i="37"/>
  <c r="A532" i="37"/>
  <c r="E531" i="37"/>
  <c r="D531" i="37"/>
  <c r="C531" i="37"/>
  <c r="B531" i="37"/>
  <c r="A531" i="37"/>
  <c r="E530" i="37"/>
  <c r="D530" i="37"/>
  <c r="C530" i="37"/>
  <c r="B530" i="37"/>
  <c r="A530" i="37"/>
  <c r="E529" i="37"/>
  <c r="D529" i="37"/>
  <c r="C529" i="37"/>
  <c r="B529" i="37"/>
  <c r="A529" i="37"/>
  <c r="E528" i="37"/>
  <c r="D528" i="37"/>
  <c r="C528" i="37"/>
  <c r="B528" i="37"/>
  <c r="A528" i="37"/>
  <c r="E527" i="37"/>
  <c r="D527" i="37"/>
  <c r="C527" i="37"/>
  <c r="B527" i="37"/>
  <c r="A527" i="37"/>
  <c r="E526" i="37"/>
  <c r="D526" i="37"/>
  <c r="C526" i="37"/>
  <c r="B526" i="37"/>
  <c r="A526" i="37"/>
  <c r="E525" i="37"/>
  <c r="D525" i="37"/>
  <c r="C525" i="37"/>
  <c r="B525" i="37"/>
  <c r="A525" i="37"/>
  <c r="E524" i="37"/>
  <c r="D524" i="37"/>
  <c r="C524" i="37"/>
  <c r="B524" i="37"/>
  <c r="A524" i="37"/>
  <c r="E523" i="37"/>
  <c r="D523" i="37"/>
  <c r="C523" i="37"/>
  <c r="B523" i="37"/>
  <c r="A523" i="37"/>
  <c r="E522" i="37"/>
  <c r="D522" i="37"/>
  <c r="C522" i="37"/>
  <c r="B522" i="37"/>
  <c r="A522" i="37"/>
  <c r="E521" i="37"/>
  <c r="D521" i="37"/>
  <c r="C521" i="37"/>
  <c r="B521" i="37"/>
  <c r="A521" i="37"/>
  <c r="E520" i="37"/>
  <c r="D520" i="37"/>
  <c r="C520" i="37"/>
  <c r="B520" i="37"/>
  <c r="A520" i="37"/>
  <c r="E519" i="37"/>
  <c r="D519" i="37"/>
  <c r="C519" i="37"/>
  <c r="B519" i="37"/>
  <c r="A519" i="37"/>
  <c r="E518" i="37"/>
  <c r="D518" i="37"/>
  <c r="C518" i="37"/>
  <c r="B518" i="37"/>
  <c r="A518" i="37"/>
  <c r="E517" i="37"/>
  <c r="D517" i="37"/>
  <c r="C517" i="37"/>
  <c r="B517" i="37"/>
  <c r="A517" i="37"/>
  <c r="E516" i="37"/>
  <c r="D516" i="37"/>
  <c r="C516" i="37"/>
  <c r="B516" i="37"/>
  <c r="A516" i="37"/>
  <c r="E515" i="37"/>
  <c r="D515" i="37"/>
  <c r="C515" i="37"/>
  <c r="B515" i="37"/>
  <c r="A515" i="37"/>
  <c r="E514" i="37"/>
  <c r="D514" i="37"/>
  <c r="C514" i="37"/>
  <c r="B514" i="37"/>
  <c r="A514" i="37"/>
  <c r="E513" i="37"/>
  <c r="D513" i="37"/>
  <c r="C513" i="37"/>
  <c r="B513" i="37"/>
  <c r="A513" i="37"/>
  <c r="E512" i="37"/>
  <c r="D512" i="37"/>
  <c r="C512" i="37"/>
  <c r="B512" i="37"/>
  <c r="A512" i="37"/>
  <c r="E511" i="37"/>
  <c r="D511" i="37"/>
  <c r="C511" i="37"/>
  <c r="B511" i="37"/>
  <c r="A511" i="37"/>
  <c r="E510" i="37"/>
  <c r="D510" i="37"/>
  <c r="C510" i="37"/>
  <c r="B510" i="37"/>
  <c r="A510" i="37"/>
  <c r="E509" i="37"/>
  <c r="D509" i="37"/>
  <c r="C509" i="37"/>
  <c r="B509" i="37"/>
  <c r="A509" i="37"/>
  <c r="E508" i="37"/>
  <c r="D508" i="37"/>
  <c r="C508" i="37"/>
  <c r="B508" i="37"/>
  <c r="A508" i="37"/>
  <c r="E507" i="37"/>
  <c r="D507" i="37"/>
  <c r="C507" i="37"/>
  <c r="B507" i="37"/>
  <c r="A507" i="37"/>
  <c r="E506" i="37"/>
  <c r="D506" i="37"/>
  <c r="C506" i="37"/>
  <c r="B506" i="37"/>
  <c r="A506" i="37"/>
  <c r="E505" i="37"/>
  <c r="D505" i="37"/>
  <c r="C505" i="37"/>
  <c r="B505" i="37"/>
  <c r="A505" i="37"/>
  <c r="E504" i="37"/>
  <c r="D504" i="37"/>
  <c r="C504" i="37"/>
  <c r="B504" i="37"/>
  <c r="A504" i="37"/>
  <c r="E503" i="37"/>
  <c r="D503" i="37"/>
  <c r="C503" i="37"/>
  <c r="B503" i="37"/>
  <c r="A503" i="37"/>
  <c r="E502" i="37"/>
  <c r="D502" i="37"/>
  <c r="C502" i="37"/>
  <c r="B502" i="37"/>
  <c r="A502" i="37"/>
  <c r="E501" i="37"/>
  <c r="D501" i="37"/>
  <c r="C501" i="37"/>
  <c r="B501" i="37"/>
  <c r="A501" i="37"/>
  <c r="E500" i="37"/>
  <c r="D500" i="37"/>
  <c r="C500" i="37"/>
  <c r="B500" i="37"/>
  <c r="A500" i="37"/>
  <c r="E499" i="37"/>
  <c r="D499" i="37"/>
  <c r="C499" i="37"/>
  <c r="B499" i="37"/>
  <c r="A499" i="37"/>
  <c r="E498" i="37"/>
  <c r="D498" i="37"/>
  <c r="C498" i="37"/>
  <c r="B498" i="37"/>
  <c r="A498" i="37"/>
  <c r="E497" i="37"/>
  <c r="D497" i="37"/>
  <c r="C497" i="37"/>
  <c r="B497" i="37"/>
  <c r="A497" i="37"/>
  <c r="E496" i="37"/>
  <c r="D496" i="37"/>
  <c r="C496" i="37"/>
  <c r="B496" i="37"/>
  <c r="A496" i="37"/>
  <c r="E495" i="37"/>
  <c r="D495" i="37"/>
  <c r="C495" i="37"/>
  <c r="B495" i="37"/>
  <c r="A495" i="37"/>
  <c r="E494" i="37"/>
  <c r="D494" i="37"/>
  <c r="C494" i="37"/>
  <c r="B494" i="37"/>
  <c r="A494" i="37"/>
  <c r="E493" i="37"/>
  <c r="D493" i="37"/>
  <c r="C493" i="37"/>
  <c r="B493" i="37"/>
  <c r="A493" i="37"/>
  <c r="E492" i="37"/>
  <c r="D492" i="37"/>
  <c r="C492" i="37"/>
  <c r="B492" i="37"/>
  <c r="A492" i="37"/>
  <c r="E491" i="37"/>
  <c r="D491" i="37"/>
  <c r="C491" i="37"/>
  <c r="B491" i="37"/>
  <c r="A491" i="37"/>
  <c r="E490" i="37"/>
  <c r="D490" i="37"/>
  <c r="C490" i="37"/>
  <c r="B490" i="37"/>
  <c r="A490" i="37"/>
  <c r="E489" i="37"/>
  <c r="D489" i="37"/>
  <c r="C489" i="37"/>
  <c r="B489" i="37"/>
  <c r="A489" i="37"/>
  <c r="E488" i="37"/>
  <c r="D488" i="37"/>
  <c r="C488" i="37"/>
  <c r="B488" i="37"/>
  <c r="A488" i="37"/>
  <c r="E487" i="37"/>
  <c r="D487" i="37"/>
  <c r="C487" i="37"/>
  <c r="B487" i="37"/>
  <c r="A487" i="37"/>
  <c r="E486" i="37"/>
  <c r="D486" i="37"/>
  <c r="C486" i="37"/>
  <c r="B486" i="37"/>
  <c r="A486" i="37"/>
  <c r="E485" i="37"/>
  <c r="D485" i="37"/>
  <c r="C485" i="37"/>
  <c r="B485" i="37"/>
  <c r="A485" i="37"/>
  <c r="E484" i="37"/>
  <c r="D484" i="37"/>
  <c r="C484" i="37"/>
  <c r="B484" i="37"/>
  <c r="A484" i="37"/>
  <c r="E483" i="37"/>
  <c r="D483" i="37"/>
  <c r="C483" i="37"/>
  <c r="B483" i="37"/>
  <c r="A483" i="37"/>
  <c r="E482" i="37"/>
  <c r="D482" i="37"/>
  <c r="C482" i="37"/>
  <c r="B482" i="37"/>
  <c r="A482" i="37"/>
  <c r="E481" i="37"/>
  <c r="D481" i="37"/>
  <c r="C481" i="37"/>
  <c r="B481" i="37"/>
  <c r="A481" i="37"/>
  <c r="E480" i="37"/>
  <c r="D480" i="37"/>
  <c r="C480" i="37"/>
  <c r="B480" i="37"/>
  <c r="A480" i="37"/>
  <c r="E479" i="37"/>
  <c r="D479" i="37"/>
  <c r="C479" i="37"/>
  <c r="B479" i="37"/>
  <c r="A479" i="37"/>
  <c r="E478" i="37"/>
  <c r="D478" i="37"/>
  <c r="C478" i="37"/>
  <c r="B478" i="37"/>
  <c r="A478" i="37"/>
  <c r="E477" i="37"/>
  <c r="D477" i="37"/>
  <c r="C477" i="37"/>
  <c r="B477" i="37"/>
  <c r="A477" i="37"/>
  <c r="E476" i="37"/>
  <c r="D476" i="37"/>
  <c r="C476" i="37"/>
  <c r="B476" i="37"/>
  <c r="A476" i="37"/>
  <c r="E475" i="37"/>
  <c r="D475" i="37"/>
  <c r="C475" i="37"/>
  <c r="B475" i="37"/>
  <c r="A475" i="37"/>
  <c r="E474" i="37"/>
  <c r="D474" i="37"/>
  <c r="C474" i="37"/>
  <c r="B474" i="37"/>
  <c r="A474" i="37"/>
  <c r="E473" i="37"/>
  <c r="D473" i="37"/>
  <c r="C473" i="37"/>
  <c r="B473" i="37"/>
  <c r="A473" i="37"/>
  <c r="E472" i="37"/>
  <c r="D472" i="37"/>
  <c r="C472" i="37"/>
  <c r="B472" i="37"/>
  <c r="A472" i="37"/>
  <c r="E471" i="37"/>
  <c r="D471" i="37"/>
  <c r="C471" i="37"/>
  <c r="B471" i="37"/>
  <c r="A471" i="37"/>
  <c r="E470" i="37"/>
  <c r="D470" i="37"/>
  <c r="C470" i="37"/>
  <c r="B470" i="37"/>
  <c r="A470" i="37"/>
  <c r="E469" i="37"/>
  <c r="D469" i="37"/>
  <c r="C469" i="37"/>
  <c r="B469" i="37"/>
  <c r="A469" i="37"/>
  <c r="E468" i="37"/>
  <c r="D468" i="37"/>
  <c r="C468" i="37"/>
  <c r="B468" i="37"/>
  <c r="A468" i="37"/>
  <c r="E467" i="37"/>
  <c r="D467" i="37"/>
  <c r="C467" i="37"/>
  <c r="B467" i="37"/>
  <c r="A467" i="37"/>
  <c r="E466" i="37"/>
  <c r="D466" i="37"/>
  <c r="C466" i="37"/>
  <c r="B466" i="37"/>
  <c r="A466" i="37"/>
  <c r="E465" i="37"/>
  <c r="D465" i="37"/>
  <c r="C465" i="37"/>
  <c r="B465" i="37"/>
  <c r="A465" i="37"/>
  <c r="E464" i="37"/>
  <c r="D464" i="37"/>
  <c r="C464" i="37"/>
  <c r="B464" i="37"/>
  <c r="A464" i="37"/>
  <c r="E463" i="37"/>
  <c r="D463" i="37"/>
  <c r="C463" i="37"/>
  <c r="B463" i="37"/>
  <c r="A463" i="37"/>
  <c r="E462" i="37"/>
  <c r="D462" i="37"/>
  <c r="C462" i="37"/>
  <c r="B462" i="37"/>
  <c r="A462" i="37"/>
  <c r="E461" i="37"/>
  <c r="D461" i="37"/>
  <c r="C461" i="37"/>
  <c r="B461" i="37"/>
  <c r="A461" i="37"/>
  <c r="E460" i="37"/>
  <c r="D460" i="37"/>
  <c r="C460" i="37"/>
  <c r="B460" i="37"/>
  <c r="A460" i="37"/>
  <c r="E459" i="37"/>
  <c r="D459" i="37"/>
  <c r="C459" i="37"/>
  <c r="B459" i="37"/>
  <c r="A459" i="37"/>
  <c r="E458" i="37"/>
  <c r="D458" i="37"/>
  <c r="C458" i="37"/>
  <c r="B458" i="37"/>
  <c r="A458" i="37"/>
  <c r="E457" i="37"/>
  <c r="D457" i="37"/>
  <c r="C457" i="37"/>
  <c r="B457" i="37"/>
  <c r="A457" i="37"/>
  <c r="E456" i="37"/>
  <c r="D456" i="37"/>
  <c r="C456" i="37"/>
  <c r="B456" i="37"/>
  <c r="A456" i="37"/>
  <c r="E455" i="37"/>
  <c r="D455" i="37"/>
  <c r="C455" i="37"/>
  <c r="B455" i="37"/>
  <c r="A455" i="37"/>
  <c r="E454" i="37"/>
  <c r="D454" i="37"/>
  <c r="C454" i="37"/>
  <c r="B454" i="37"/>
  <c r="A454" i="37"/>
  <c r="E453" i="37"/>
  <c r="D453" i="37"/>
  <c r="C453" i="37"/>
  <c r="B453" i="37"/>
  <c r="A453" i="37"/>
  <c r="E452" i="37"/>
  <c r="D452" i="37"/>
  <c r="C452" i="37"/>
  <c r="B452" i="37"/>
  <c r="A452" i="37"/>
  <c r="E451" i="37"/>
  <c r="D451" i="37"/>
  <c r="C451" i="37"/>
  <c r="B451" i="37"/>
  <c r="A451" i="37"/>
  <c r="E450" i="37"/>
  <c r="D450" i="37"/>
  <c r="C450" i="37"/>
  <c r="B450" i="37"/>
  <c r="A450" i="37"/>
  <c r="E449" i="37"/>
  <c r="D449" i="37"/>
  <c r="C449" i="37"/>
  <c r="B449" i="37"/>
  <c r="A449" i="37"/>
  <c r="E448" i="37"/>
  <c r="D448" i="37"/>
  <c r="C448" i="37"/>
  <c r="B448" i="37"/>
  <c r="A448" i="37"/>
  <c r="E447" i="37"/>
  <c r="D447" i="37"/>
  <c r="C447" i="37"/>
  <c r="B447" i="37"/>
  <c r="A447" i="37"/>
  <c r="E446" i="37"/>
  <c r="D446" i="37"/>
  <c r="C446" i="37"/>
  <c r="B446" i="37"/>
  <c r="A446" i="37"/>
  <c r="E445" i="37"/>
  <c r="D445" i="37"/>
  <c r="C445" i="37"/>
  <c r="B445" i="37"/>
  <c r="A445" i="37"/>
  <c r="E444" i="37"/>
  <c r="D444" i="37"/>
  <c r="C444" i="37"/>
  <c r="B444" i="37"/>
  <c r="A444" i="37"/>
  <c r="E443" i="37"/>
  <c r="D443" i="37"/>
  <c r="C443" i="37"/>
  <c r="B443" i="37"/>
  <c r="A443" i="37"/>
  <c r="E442" i="37"/>
  <c r="D442" i="37"/>
  <c r="C442" i="37"/>
  <c r="B442" i="37"/>
  <c r="A442" i="37"/>
  <c r="E441" i="37"/>
  <c r="D441" i="37"/>
  <c r="C441" i="37"/>
  <c r="B441" i="37"/>
  <c r="A441" i="37"/>
  <c r="E440" i="37"/>
  <c r="D440" i="37"/>
  <c r="C440" i="37"/>
  <c r="B440" i="37"/>
  <c r="A440" i="37"/>
  <c r="E439" i="37"/>
  <c r="D439" i="37"/>
  <c r="C439" i="37"/>
  <c r="B439" i="37"/>
  <c r="A439" i="37"/>
  <c r="E438" i="37"/>
  <c r="D438" i="37"/>
  <c r="C438" i="37"/>
  <c r="B438" i="37"/>
  <c r="A438" i="37"/>
  <c r="E437" i="37"/>
  <c r="D437" i="37"/>
  <c r="C437" i="37"/>
  <c r="B437" i="37"/>
  <c r="A437" i="37"/>
  <c r="E436" i="37"/>
  <c r="D436" i="37"/>
  <c r="C436" i="37"/>
  <c r="B436" i="37"/>
  <c r="A436" i="37"/>
  <c r="E435" i="37"/>
  <c r="D435" i="37"/>
  <c r="C435" i="37"/>
  <c r="B435" i="37"/>
  <c r="A435" i="37"/>
  <c r="E434" i="37"/>
  <c r="D434" i="37"/>
  <c r="C434" i="37"/>
  <c r="B434" i="37"/>
  <c r="A434" i="37"/>
  <c r="E433" i="37"/>
  <c r="D433" i="37"/>
  <c r="C433" i="37"/>
  <c r="B433" i="37"/>
  <c r="A433" i="37"/>
  <c r="E432" i="37"/>
  <c r="D432" i="37"/>
  <c r="C432" i="37"/>
  <c r="B432" i="37"/>
  <c r="A432" i="37"/>
  <c r="E431" i="37"/>
  <c r="D431" i="37"/>
  <c r="C431" i="37"/>
  <c r="B431" i="37"/>
  <c r="A431" i="37"/>
  <c r="E430" i="37"/>
  <c r="D430" i="37"/>
  <c r="C430" i="37"/>
  <c r="B430" i="37"/>
  <c r="A430" i="37"/>
  <c r="E429" i="37"/>
  <c r="D429" i="37"/>
  <c r="C429" i="37"/>
  <c r="B429" i="37"/>
  <c r="A429" i="37"/>
  <c r="E428" i="37"/>
  <c r="D428" i="37"/>
  <c r="C428" i="37"/>
  <c r="B428" i="37"/>
  <c r="A428" i="37"/>
  <c r="E427" i="37"/>
  <c r="D427" i="37"/>
  <c r="C427" i="37"/>
  <c r="B427" i="37"/>
  <c r="A427" i="37"/>
  <c r="E426" i="37"/>
  <c r="D426" i="37"/>
  <c r="C426" i="37"/>
  <c r="B426" i="37"/>
  <c r="A426" i="37"/>
  <c r="E425" i="37"/>
  <c r="D425" i="37"/>
  <c r="C425" i="37"/>
  <c r="B425" i="37"/>
  <c r="A425" i="37"/>
  <c r="E424" i="37"/>
  <c r="D424" i="37"/>
  <c r="C424" i="37"/>
  <c r="B424" i="37"/>
  <c r="A424" i="37"/>
  <c r="E423" i="37"/>
  <c r="D423" i="37"/>
  <c r="C423" i="37"/>
  <c r="B423" i="37"/>
  <c r="A423" i="37"/>
  <c r="E422" i="37"/>
  <c r="D422" i="37"/>
  <c r="C422" i="37"/>
  <c r="B422" i="37"/>
  <c r="A422" i="37"/>
  <c r="E421" i="37"/>
  <c r="D421" i="37"/>
  <c r="C421" i="37"/>
  <c r="B421" i="37"/>
  <c r="A421" i="37"/>
  <c r="E420" i="37"/>
  <c r="D420" i="37"/>
  <c r="C420" i="37"/>
  <c r="B420" i="37"/>
  <c r="A420" i="37"/>
  <c r="E419" i="37"/>
  <c r="D419" i="37"/>
  <c r="C419" i="37"/>
  <c r="B419" i="37"/>
  <c r="A419" i="37"/>
  <c r="E418" i="37"/>
  <c r="D418" i="37"/>
  <c r="C418" i="37"/>
  <c r="B418" i="37"/>
  <c r="A418" i="37"/>
  <c r="E417" i="37"/>
  <c r="D417" i="37"/>
  <c r="C417" i="37"/>
  <c r="B417" i="37"/>
  <c r="A417" i="37"/>
  <c r="E416" i="37"/>
  <c r="D416" i="37"/>
  <c r="C416" i="37"/>
  <c r="B416" i="37"/>
  <c r="A416" i="37"/>
  <c r="E415" i="37"/>
  <c r="D415" i="37"/>
  <c r="C415" i="37"/>
  <c r="B415" i="37"/>
  <c r="A415" i="37"/>
  <c r="E414" i="37"/>
  <c r="D414" i="37"/>
  <c r="C414" i="37"/>
  <c r="B414" i="37"/>
  <c r="A414" i="37"/>
  <c r="E413" i="37"/>
  <c r="D413" i="37"/>
  <c r="C413" i="37"/>
  <c r="B413" i="37"/>
  <c r="A413" i="37"/>
  <c r="E412" i="37"/>
  <c r="D412" i="37"/>
  <c r="C412" i="37"/>
  <c r="B412" i="37"/>
  <c r="A412" i="37"/>
  <c r="E411" i="37"/>
  <c r="D411" i="37"/>
  <c r="C411" i="37"/>
  <c r="B411" i="37"/>
  <c r="A411" i="37"/>
  <c r="E410" i="37"/>
  <c r="D410" i="37"/>
  <c r="C410" i="37"/>
  <c r="B410" i="37"/>
  <c r="A410" i="37"/>
  <c r="E409" i="37"/>
  <c r="D409" i="37"/>
  <c r="C409" i="37"/>
  <c r="B409" i="37"/>
  <c r="A409" i="37"/>
  <c r="E408" i="37"/>
  <c r="D408" i="37"/>
  <c r="C408" i="37"/>
  <c r="B408" i="37"/>
  <c r="A408" i="37"/>
  <c r="E407" i="37"/>
  <c r="D407" i="37"/>
  <c r="C407" i="37"/>
  <c r="B407" i="37"/>
  <c r="A407" i="37"/>
  <c r="E406" i="37"/>
  <c r="D406" i="37"/>
  <c r="C406" i="37"/>
  <c r="B406" i="37"/>
  <c r="A406" i="37"/>
  <c r="E405" i="37"/>
  <c r="D405" i="37"/>
  <c r="C405" i="37"/>
  <c r="B405" i="37"/>
  <c r="A405" i="37"/>
  <c r="E404" i="37"/>
  <c r="D404" i="37"/>
  <c r="C404" i="37"/>
  <c r="B404" i="37"/>
  <c r="A404" i="37"/>
  <c r="E403" i="37"/>
  <c r="D403" i="37"/>
  <c r="C403" i="37"/>
  <c r="B403" i="37"/>
  <c r="A403" i="37"/>
  <c r="E402" i="37"/>
  <c r="D402" i="37"/>
  <c r="C402" i="37"/>
  <c r="B402" i="37"/>
  <c r="A402" i="37"/>
  <c r="E401" i="37"/>
  <c r="D401" i="37"/>
  <c r="C401" i="37"/>
  <c r="B401" i="37"/>
  <c r="A401" i="37"/>
  <c r="E400" i="37"/>
  <c r="D400" i="37"/>
  <c r="C400" i="37"/>
  <c r="B400" i="37"/>
  <c r="A400" i="37"/>
  <c r="E399" i="37"/>
  <c r="D399" i="37"/>
  <c r="C399" i="37"/>
  <c r="B399" i="37"/>
  <c r="A399" i="37"/>
  <c r="E398" i="37"/>
  <c r="D398" i="37"/>
  <c r="C398" i="37"/>
  <c r="B398" i="37"/>
  <c r="A398" i="37"/>
  <c r="E397" i="37"/>
  <c r="D397" i="37"/>
  <c r="C397" i="37"/>
  <c r="B397" i="37"/>
  <c r="A397" i="37"/>
  <c r="E396" i="37"/>
  <c r="D396" i="37"/>
  <c r="C396" i="37"/>
  <c r="B396" i="37"/>
  <c r="A396" i="37"/>
  <c r="E395" i="37"/>
  <c r="D395" i="37"/>
  <c r="C395" i="37"/>
  <c r="B395" i="37"/>
  <c r="A395" i="37"/>
  <c r="E394" i="37"/>
  <c r="D394" i="37"/>
  <c r="C394" i="37"/>
  <c r="B394" i="37"/>
  <c r="A394" i="37"/>
  <c r="E393" i="37"/>
  <c r="D393" i="37"/>
  <c r="C393" i="37"/>
  <c r="B393" i="37"/>
  <c r="A393" i="37"/>
  <c r="E392" i="37"/>
  <c r="D392" i="37"/>
  <c r="C392" i="37"/>
  <c r="B392" i="37"/>
  <c r="A392" i="37"/>
  <c r="E391" i="37"/>
  <c r="D391" i="37"/>
  <c r="C391" i="37"/>
  <c r="B391" i="37"/>
  <c r="A391" i="37"/>
  <c r="E390" i="37"/>
  <c r="D390" i="37"/>
  <c r="C390" i="37"/>
  <c r="B390" i="37"/>
  <c r="A390" i="37"/>
  <c r="E389" i="37"/>
  <c r="D389" i="37"/>
  <c r="C389" i="37"/>
  <c r="B389" i="37"/>
  <c r="A389" i="37"/>
  <c r="E388" i="37"/>
  <c r="D388" i="37"/>
  <c r="C388" i="37"/>
  <c r="B388" i="37"/>
  <c r="A388" i="37"/>
  <c r="E387" i="37"/>
  <c r="D387" i="37"/>
  <c r="C387" i="37"/>
  <c r="B387" i="37"/>
  <c r="A387" i="37"/>
  <c r="E386" i="37"/>
  <c r="D386" i="37"/>
  <c r="C386" i="37"/>
  <c r="B386" i="37"/>
  <c r="A386" i="37"/>
  <c r="E385" i="37"/>
  <c r="D385" i="37"/>
  <c r="C385" i="37"/>
  <c r="B385" i="37"/>
  <c r="A385" i="37"/>
  <c r="E384" i="37"/>
  <c r="D384" i="37"/>
  <c r="C384" i="37"/>
  <c r="B384" i="37"/>
  <c r="A384" i="37"/>
  <c r="E383" i="37"/>
  <c r="D383" i="37"/>
  <c r="C383" i="37"/>
  <c r="B383" i="37"/>
  <c r="A383" i="37"/>
  <c r="E382" i="37"/>
  <c r="D382" i="37"/>
  <c r="C382" i="37"/>
  <c r="B382" i="37"/>
  <c r="A382" i="37"/>
  <c r="E381" i="37"/>
  <c r="D381" i="37"/>
  <c r="C381" i="37"/>
  <c r="B381" i="37"/>
  <c r="A381" i="37"/>
  <c r="E380" i="37"/>
  <c r="D380" i="37"/>
  <c r="C380" i="37"/>
  <c r="B380" i="37"/>
  <c r="A380" i="37"/>
  <c r="E379" i="37"/>
  <c r="D379" i="37"/>
  <c r="C379" i="37"/>
  <c r="B379" i="37"/>
  <c r="A379" i="37"/>
  <c r="E378" i="37"/>
  <c r="D378" i="37"/>
  <c r="C378" i="37"/>
  <c r="B378" i="37"/>
  <c r="A378" i="37"/>
  <c r="E377" i="37"/>
  <c r="D377" i="37"/>
  <c r="C377" i="37"/>
  <c r="B377" i="37"/>
  <c r="A377" i="37"/>
  <c r="E376" i="37"/>
  <c r="D376" i="37"/>
  <c r="C376" i="37"/>
  <c r="B376" i="37"/>
  <c r="A376" i="37"/>
  <c r="E375" i="37"/>
  <c r="D375" i="37"/>
  <c r="C375" i="37"/>
  <c r="B375" i="37"/>
  <c r="A375" i="37"/>
  <c r="E374" i="37"/>
  <c r="D374" i="37"/>
  <c r="C374" i="37"/>
  <c r="B374" i="37"/>
  <c r="A374" i="37"/>
  <c r="E373" i="37"/>
  <c r="D373" i="37"/>
  <c r="C373" i="37"/>
  <c r="B373" i="37"/>
  <c r="A373" i="37"/>
  <c r="E372" i="37"/>
  <c r="D372" i="37"/>
  <c r="C372" i="37"/>
  <c r="B372" i="37"/>
  <c r="A372" i="37"/>
  <c r="E371" i="37"/>
  <c r="D371" i="37"/>
  <c r="C371" i="37"/>
  <c r="B371" i="37"/>
  <c r="A371" i="37"/>
  <c r="E370" i="37"/>
  <c r="D370" i="37"/>
  <c r="C370" i="37"/>
  <c r="B370" i="37"/>
  <c r="A370" i="37"/>
  <c r="E369" i="37"/>
  <c r="D369" i="37"/>
  <c r="C369" i="37"/>
  <c r="B369" i="37"/>
  <c r="A369" i="37"/>
  <c r="E368" i="37"/>
  <c r="D368" i="37"/>
  <c r="C368" i="37"/>
  <c r="B368" i="37"/>
  <c r="A368" i="37"/>
  <c r="E367" i="37"/>
  <c r="D367" i="37"/>
  <c r="C367" i="37"/>
  <c r="B367" i="37"/>
  <c r="A367" i="37"/>
  <c r="E366" i="37"/>
  <c r="D366" i="37"/>
  <c r="C366" i="37"/>
  <c r="B366" i="37"/>
  <c r="A366" i="37"/>
  <c r="E365" i="37"/>
  <c r="D365" i="37"/>
  <c r="C365" i="37"/>
  <c r="B365" i="37"/>
  <c r="A365" i="37"/>
  <c r="E364" i="37"/>
  <c r="D364" i="37"/>
  <c r="C364" i="37"/>
  <c r="B364" i="37"/>
  <c r="A364" i="37"/>
  <c r="E363" i="37"/>
  <c r="D363" i="37"/>
  <c r="C363" i="37"/>
  <c r="B363" i="37"/>
  <c r="A363" i="37"/>
  <c r="E362" i="37"/>
  <c r="D362" i="37"/>
  <c r="C362" i="37"/>
  <c r="B362" i="37"/>
  <c r="A362" i="37"/>
  <c r="E361" i="37"/>
  <c r="D361" i="37"/>
  <c r="C361" i="37"/>
  <c r="B361" i="37"/>
  <c r="A361" i="37"/>
  <c r="E360" i="37"/>
  <c r="D360" i="37"/>
  <c r="C360" i="37"/>
  <c r="B360" i="37"/>
  <c r="A360" i="37"/>
  <c r="E359" i="37"/>
  <c r="D359" i="37"/>
  <c r="C359" i="37"/>
  <c r="B359" i="37"/>
  <c r="A359" i="37"/>
  <c r="E358" i="37"/>
  <c r="D358" i="37"/>
  <c r="C358" i="37"/>
  <c r="B358" i="37"/>
  <c r="A358" i="37"/>
  <c r="E357" i="37"/>
  <c r="D357" i="37"/>
  <c r="C357" i="37"/>
  <c r="B357" i="37"/>
  <c r="A357" i="37"/>
  <c r="E356" i="37"/>
  <c r="D356" i="37"/>
  <c r="C356" i="37"/>
  <c r="B356" i="37"/>
  <c r="A356" i="37"/>
  <c r="E355" i="37"/>
  <c r="D355" i="37"/>
  <c r="C355" i="37"/>
  <c r="B355" i="37"/>
  <c r="A355" i="37"/>
  <c r="E354" i="37"/>
  <c r="D354" i="37"/>
  <c r="C354" i="37"/>
  <c r="B354" i="37"/>
  <c r="A354" i="37"/>
  <c r="E353" i="37"/>
  <c r="D353" i="37"/>
  <c r="C353" i="37"/>
  <c r="B353" i="37"/>
  <c r="A353" i="37"/>
  <c r="E352" i="37"/>
  <c r="D352" i="37"/>
  <c r="C352" i="37"/>
  <c r="B352" i="37"/>
  <c r="A352" i="37"/>
  <c r="E351" i="37"/>
  <c r="D351" i="37"/>
  <c r="C351" i="37"/>
  <c r="B351" i="37"/>
  <c r="A351" i="37"/>
  <c r="E350" i="37"/>
  <c r="D350" i="37"/>
  <c r="C350" i="37"/>
  <c r="B350" i="37"/>
  <c r="A350" i="37"/>
  <c r="E349" i="37"/>
  <c r="D349" i="37"/>
  <c r="C349" i="37"/>
  <c r="B349" i="37"/>
  <c r="A349" i="37"/>
  <c r="E348" i="37"/>
  <c r="D348" i="37"/>
  <c r="C348" i="37"/>
  <c r="B348" i="37"/>
  <c r="A348" i="37"/>
  <c r="E347" i="37"/>
  <c r="D347" i="37"/>
  <c r="C347" i="37"/>
  <c r="B347" i="37"/>
  <c r="A347" i="37"/>
  <c r="E346" i="37"/>
  <c r="D346" i="37"/>
  <c r="C346" i="37"/>
  <c r="B346" i="37"/>
  <c r="A346" i="37"/>
  <c r="E345" i="37"/>
  <c r="D345" i="37"/>
  <c r="C345" i="37"/>
  <c r="B345" i="37"/>
  <c r="A345" i="37"/>
  <c r="E344" i="37"/>
  <c r="D344" i="37"/>
  <c r="C344" i="37"/>
  <c r="B344" i="37"/>
  <c r="A344" i="37"/>
  <c r="E343" i="37"/>
  <c r="D343" i="37"/>
  <c r="C343" i="37"/>
  <c r="B343" i="37"/>
  <c r="A343" i="37"/>
  <c r="E342" i="37"/>
  <c r="D342" i="37"/>
  <c r="C342" i="37"/>
  <c r="B342" i="37"/>
  <c r="A342" i="37"/>
  <c r="E341" i="37"/>
  <c r="D341" i="37"/>
  <c r="C341" i="37"/>
  <c r="B341" i="37"/>
  <c r="A341" i="37"/>
  <c r="E340" i="37"/>
  <c r="D340" i="37"/>
  <c r="C340" i="37"/>
  <c r="B340" i="37"/>
  <c r="A340" i="37"/>
  <c r="E339" i="37"/>
  <c r="D339" i="37"/>
  <c r="C339" i="37"/>
  <c r="B339" i="37"/>
  <c r="A339" i="37"/>
  <c r="E338" i="37"/>
  <c r="D338" i="37"/>
  <c r="C338" i="37"/>
  <c r="B338" i="37"/>
  <c r="A338" i="37"/>
  <c r="E337" i="37"/>
  <c r="D337" i="37"/>
  <c r="C337" i="37"/>
  <c r="B337" i="37"/>
  <c r="A337" i="37"/>
  <c r="E336" i="37"/>
  <c r="D336" i="37"/>
  <c r="C336" i="37"/>
  <c r="B336" i="37"/>
  <c r="A336" i="37"/>
  <c r="E335" i="37"/>
  <c r="D335" i="37"/>
  <c r="C335" i="37"/>
  <c r="B335" i="37"/>
  <c r="A335" i="37"/>
  <c r="E334" i="37"/>
  <c r="D334" i="37"/>
  <c r="C334" i="37"/>
  <c r="B334" i="37"/>
  <c r="A334" i="37"/>
  <c r="E333" i="37"/>
  <c r="D333" i="37"/>
  <c r="C333" i="37"/>
  <c r="B333" i="37"/>
  <c r="A333" i="37"/>
  <c r="E332" i="37"/>
  <c r="D332" i="37"/>
  <c r="C332" i="37"/>
  <c r="B332" i="37"/>
  <c r="A332" i="37"/>
  <c r="E331" i="37"/>
  <c r="D331" i="37"/>
  <c r="C331" i="37"/>
  <c r="B331" i="37"/>
  <c r="A331" i="37"/>
  <c r="E330" i="37"/>
  <c r="D330" i="37"/>
  <c r="C330" i="37"/>
  <c r="B330" i="37"/>
  <c r="A330" i="37"/>
  <c r="E329" i="37"/>
  <c r="D329" i="37"/>
  <c r="C329" i="37"/>
  <c r="B329" i="37"/>
  <c r="A329" i="37"/>
  <c r="E328" i="37"/>
  <c r="D328" i="37"/>
  <c r="C328" i="37"/>
  <c r="B328" i="37"/>
  <c r="A328" i="37"/>
  <c r="E327" i="37"/>
  <c r="D327" i="37"/>
  <c r="C327" i="37"/>
  <c r="B327" i="37"/>
  <c r="A327" i="37"/>
  <c r="E326" i="37"/>
  <c r="D326" i="37"/>
  <c r="C326" i="37"/>
  <c r="B326" i="37"/>
  <c r="A326" i="37"/>
  <c r="E325" i="37"/>
  <c r="D325" i="37"/>
  <c r="C325" i="37"/>
  <c r="B325" i="37"/>
  <c r="A325" i="37"/>
  <c r="E324" i="37"/>
  <c r="D324" i="37"/>
  <c r="C324" i="37"/>
  <c r="B324" i="37"/>
  <c r="A324" i="37"/>
  <c r="E323" i="37"/>
  <c r="D323" i="37"/>
  <c r="C323" i="37"/>
  <c r="B323" i="37"/>
  <c r="A323" i="37"/>
  <c r="E322" i="37"/>
  <c r="D322" i="37"/>
  <c r="C322" i="37"/>
  <c r="B322" i="37"/>
  <c r="A322" i="37"/>
  <c r="E321" i="37"/>
  <c r="D321" i="37"/>
  <c r="C321" i="37"/>
  <c r="B321" i="37"/>
  <c r="A321" i="37"/>
  <c r="E320" i="37"/>
  <c r="D320" i="37"/>
  <c r="C320" i="37"/>
  <c r="B320" i="37"/>
  <c r="A320" i="37"/>
  <c r="E319" i="37"/>
  <c r="D319" i="37"/>
  <c r="C319" i="37"/>
  <c r="B319" i="37"/>
  <c r="A319" i="37"/>
  <c r="E318" i="37"/>
  <c r="D318" i="37"/>
  <c r="C318" i="37"/>
  <c r="B318" i="37"/>
  <c r="A318" i="37"/>
  <c r="E317" i="37"/>
  <c r="D317" i="37"/>
  <c r="C317" i="37"/>
  <c r="B317" i="37"/>
  <c r="A317" i="37"/>
  <c r="E316" i="37"/>
  <c r="D316" i="37"/>
  <c r="C316" i="37"/>
  <c r="B316" i="37"/>
  <c r="A316" i="37"/>
  <c r="E315" i="37"/>
  <c r="D315" i="37"/>
  <c r="C315" i="37"/>
  <c r="B315" i="37"/>
  <c r="A315" i="37"/>
  <c r="E314" i="37"/>
  <c r="D314" i="37"/>
  <c r="C314" i="37"/>
  <c r="B314" i="37"/>
  <c r="A314" i="37"/>
  <c r="E313" i="37"/>
  <c r="D313" i="37"/>
  <c r="C313" i="37"/>
  <c r="B313" i="37"/>
  <c r="A313" i="37"/>
  <c r="E312" i="37"/>
  <c r="D312" i="37"/>
  <c r="C312" i="37"/>
  <c r="B312" i="37"/>
  <c r="A312" i="37"/>
  <c r="E311" i="37"/>
  <c r="D311" i="37"/>
  <c r="C311" i="37"/>
  <c r="B311" i="37"/>
  <c r="A311" i="37"/>
  <c r="E310" i="37"/>
  <c r="D310" i="37"/>
  <c r="C310" i="37"/>
  <c r="B310" i="37"/>
  <c r="A310" i="37"/>
  <c r="E309" i="37"/>
  <c r="D309" i="37"/>
  <c r="C309" i="37"/>
  <c r="B309" i="37"/>
  <c r="A309" i="37"/>
  <c r="E308" i="37"/>
  <c r="D308" i="37"/>
  <c r="C308" i="37"/>
  <c r="B308" i="37"/>
  <c r="A308" i="37"/>
  <c r="E307" i="37"/>
  <c r="D307" i="37"/>
  <c r="C307" i="37"/>
  <c r="B307" i="37"/>
  <c r="A307" i="37"/>
  <c r="E306" i="37"/>
  <c r="D306" i="37"/>
  <c r="C306" i="37"/>
  <c r="B306" i="37"/>
  <c r="A306" i="37"/>
  <c r="E305" i="37"/>
  <c r="D305" i="37"/>
  <c r="C305" i="37"/>
  <c r="B305" i="37"/>
  <c r="A305" i="37"/>
  <c r="E304" i="37"/>
  <c r="D304" i="37"/>
  <c r="C304" i="37"/>
  <c r="B304" i="37"/>
  <c r="A304" i="37"/>
  <c r="E303" i="37"/>
  <c r="D303" i="37"/>
  <c r="C303" i="37"/>
  <c r="B303" i="37"/>
  <c r="A303" i="37"/>
  <c r="E302" i="37"/>
  <c r="D302" i="37"/>
  <c r="C302" i="37"/>
  <c r="B302" i="37"/>
  <c r="A302" i="37"/>
  <c r="E301" i="37"/>
  <c r="D301" i="37"/>
  <c r="C301" i="37"/>
  <c r="B301" i="37"/>
  <c r="A301" i="37"/>
  <c r="E300" i="37"/>
  <c r="D300" i="37"/>
  <c r="C300" i="37"/>
  <c r="B300" i="37"/>
  <c r="A300" i="37"/>
  <c r="E299" i="37"/>
  <c r="D299" i="37"/>
  <c r="C299" i="37"/>
  <c r="B299" i="37"/>
  <c r="A299" i="37"/>
  <c r="E298" i="37"/>
  <c r="D298" i="37"/>
  <c r="C298" i="37"/>
  <c r="B298" i="37"/>
  <c r="A298" i="37"/>
  <c r="E297" i="37"/>
  <c r="D297" i="37"/>
  <c r="C297" i="37"/>
  <c r="B297" i="37"/>
  <c r="A297" i="37"/>
  <c r="E296" i="37"/>
  <c r="D296" i="37"/>
  <c r="C296" i="37"/>
  <c r="B296" i="37"/>
  <c r="A296" i="37"/>
  <c r="E295" i="37"/>
  <c r="D295" i="37"/>
  <c r="C295" i="37"/>
  <c r="B295" i="37"/>
  <c r="A295" i="37"/>
  <c r="E294" i="37"/>
  <c r="D294" i="37"/>
  <c r="C294" i="37"/>
  <c r="B294" i="37"/>
  <c r="A294" i="37"/>
  <c r="E293" i="37"/>
  <c r="D293" i="37"/>
  <c r="C293" i="37"/>
  <c r="B293" i="37"/>
  <c r="A293" i="37"/>
  <c r="E292" i="37"/>
  <c r="D292" i="37"/>
  <c r="C292" i="37"/>
  <c r="B292" i="37"/>
  <c r="A292" i="37"/>
  <c r="E291" i="37"/>
  <c r="D291" i="37"/>
  <c r="C291" i="37"/>
  <c r="B291" i="37"/>
  <c r="A291" i="37"/>
  <c r="E290" i="37"/>
  <c r="D290" i="37"/>
  <c r="C290" i="37"/>
  <c r="B290" i="37"/>
  <c r="A290" i="37"/>
  <c r="E289" i="37"/>
  <c r="D289" i="37"/>
  <c r="C289" i="37"/>
  <c r="B289" i="37"/>
  <c r="A289" i="37"/>
  <c r="E288" i="37"/>
  <c r="D288" i="37"/>
  <c r="C288" i="37"/>
  <c r="B288" i="37"/>
  <c r="A288" i="37"/>
  <c r="E287" i="37"/>
  <c r="D287" i="37"/>
  <c r="C287" i="37"/>
  <c r="B287" i="37"/>
  <c r="A287" i="37"/>
  <c r="E286" i="37"/>
  <c r="D286" i="37"/>
  <c r="C286" i="37"/>
  <c r="B286" i="37"/>
  <c r="A286" i="37"/>
  <c r="E285" i="37"/>
  <c r="D285" i="37"/>
  <c r="C285" i="37"/>
  <c r="B285" i="37"/>
  <c r="A285" i="37"/>
  <c r="E284" i="37"/>
  <c r="D284" i="37"/>
  <c r="C284" i="37"/>
  <c r="B284" i="37"/>
  <c r="A284" i="37"/>
  <c r="E283" i="37"/>
  <c r="D283" i="37"/>
  <c r="C283" i="37"/>
  <c r="B283" i="37"/>
  <c r="A283" i="37"/>
  <c r="E282" i="37"/>
  <c r="D282" i="37"/>
  <c r="C282" i="37"/>
  <c r="B282" i="37"/>
  <c r="A282" i="37"/>
  <c r="E281" i="37"/>
  <c r="D281" i="37"/>
  <c r="C281" i="37"/>
  <c r="B281" i="37"/>
  <c r="A281" i="37"/>
  <c r="E280" i="37"/>
  <c r="D280" i="37"/>
  <c r="C280" i="37"/>
  <c r="B280" i="37"/>
  <c r="A280" i="37"/>
  <c r="E279" i="37"/>
  <c r="D279" i="37"/>
  <c r="C279" i="37"/>
  <c r="B279" i="37"/>
  <c r="A279" i="37"/>
  <c r="E278" i="37"/>
  <c r="D278" i="37"/>
  <c r="C278" i="37"/>
  <c r="B278" i="37"/>
  <c r="A278" i="37"/>
  <c r="E277" i="37"/>
  <c r="D277" i="37"/>
  <c r="C277" i="37"/>
  <c r="B277" i="37"/>
  <c r="A277" i="37"/>
  <c r="E276" i="37"/>
  <c r="D276" i="37"/>
  <c r="C276" i="37"/>
  <c r="B276" i="37"/>
  <c r="A276" i="37"/>
  <c r="E275" i="37"/>
  <c r="D275" i="37"/>
  <c r="C275" i="37"/>
  <c r="B275" i="37"/>
  <c r="A275" i="37"/>
  <c r="E274" i="37"/>
  <c r="D274" i="37"/>
  <c r="C274" i="37"/>
  <c r="B274" i="37"/>
  <c r="A274" i="37"/>
  <c r="E273" i="37"/>
  <c r="D273" i="37"/>
  <c r="C273" i="37"/>
  <c r="B273" i="37"/>
  <c r="A273" i="37"/>
  <c r="E272" i="37"/>
  <c r="D272" i="37"/>
  <c r="C272" i="37"/>
  <c r="B272" i="37"/>
  <c r="A272" i="37"/>
  <c r="E271" i="37"/>
  <c r="D271" i="37"/>
  <c r="C271" i="37"/>
  <c r="B271" i="37"/>
  <c r="A271" i="37"/>
  <c r="E270" i="37"/>
  <c r="D270" i="37"/>
  <c r="C270" i="37"/>
  <c r="B270" i="37"/>
  <c r="A270" i="37"/>
  <c r="E269" i="37"/>
  <c r="D269" i="37"/>
  <c r="C269" i="37"/>
  <c r="B269" i="37"/>
  <c r="A269" i="37"/>
  <c r="E268" i="37"/>
  <c r="D268" i="37"/>
  <c r="C268" i="37"/>
  <c r="B268" i="37"/>
  <c r="A268" i="37"/>
  <c r="E267" i="37"/>
  <c r="D267" i="37"/>
  <c r="C267" i="37"/>
  <c r="B267" i="37"/>
  <c r="A267" i="37"/>
  <c r="E266" i="37"/>
  <c r="D266" i="37"/>
  <c r="C266" i="37"/>
  <c r="B266" i="37"/>
  <c r="A266" i="37"/>
  <c r="E265" i="37"/>
  <c r="D265" i="37"/>
  <c r="C265" i="37"/>
  <c r="B265" i="37"/>
  <c r="A265" i="37"/>
  <c r="E264" i="37"/>
  <c r="D264" i="37"/>
  <c r="C264" i="37"/>
  <c r="B264" i="37"/>
  <c r="A264" i="37"/>
  <c r="E263" i="37"/>
  <c r="D263" i="37"/>
  <c r="C263" i="37"/>
  <c r="B263" i="37"/>
  <c r="A263" i="37"/>
  <c r="E262" i="37"/>
  <c r="D262" i="37"/>
  <c r="C262" i="37"/>
  <c r="B262" i="37"/>
  <c r="A262" i="37"/>
  <c r="E261" i="37"/>
  <c r="D261" i="37"/>
  <c r="C261" i="37"/>
  <c r="B261" i="37"/>
  <c r="A261" i="37"/>
  <c r="E260" i="37"/>
  <c r="D260" i="37"/>
  <c r="C260" i="37"/>
  <c r="B260" i="37"/>
  <c r="A260" i="37"/>
  <c r="E259" i="37"/>
  <c r="D259" i="37"/>
  <c r="C259" i="37"/>
  <c r="B259" i="37"/>
  <c r="A259" i="37"/>
  <c r="E258" i="37"/>
  <c r="D258" i="37"/>
  <c r="C258" i="37"/>
  <c r="B258" i="37"/>
  <c r="A258" i="37"/>
  <c r="E257" i="37"/>
  <c r="D257" i="37"/>
  <c r="C257" i="37"/>
  <c r="B257" i="37"/>
  <c r="A257" i="37"/>
  <c r="E256" i="37"/>
  <c r="D256" i="37"/>
  <c r="C256" i="37"/>
  <c r="B256" i="37"/>
  <c r="A256" i="37"/>
  <c r="E255" i="37"/>
  <c r="D255" i="37"/>
  <c r="C255" i="37"/>
  <c r="B255" i="37"/>
  <c r="A255" i="37"/>
  <c r="E254" i="37"/>
  <c r="D254" i="37"/>
  <c r="C254" i="37"/>
  <c r="B254" i="37"/>
  <c r="A254" i="37"/>
  <c r="E253" i="37"/>
  <c r="D253" i="37"/>
  <c r="C253" i="37"/>
  <c r="B253" i="37"/>
  <c r="A253" i="37"/>
  <c r="E252" i="37"/>
  <c r="D252" i="37"/>
  <c r="C252" i="37"/>
  <c r="B252" i="37"/>
  <c r="A252" i="37"/>
  <c r="E251" i="37"/>
  <c r="D251" i="37"/>
  <c r="C251" i="37"/>
  <c r="B251" i="37"/>
  <c r="A251" i="37"/>
  <c r="E250" i="37"/>
  <c r="D250" i="37"/>
  <c r="C250" i="37"/>
  <c r="B250" i="37"/>
  <c r="A250" i="37"/>
  <c r="E249" i="37"/>
  <c r="D249" i="37"/>
  <c r="C249" i="37"/>
  <c r="B249" i="37"/>
  <c r="A249" i="37"/>
  <c r="E248" i="37"/>
  <c r="D248" i="37"/>
  <c r="C248" i="37"/>
  <c r="B248" i="37"/>
  <c r="A248" i="37"/>
  <c r="E247" i="37"/>
  <c r="D247" i="37"/>
  <c r="C247" i="37"/>
  <c r="B247" i="37"/>
  <c r="A247" i="37"/>
  <c r="E246" i="37"/>
  <c r="D246" i="37"/>
  <c r="C246" i="37"/>
  <c r="B246" i="37"/>
  <c r="A246" i="37"/>
  <c r="E245" i="37"/>
  <c r="D245" i="37"/>
  <c r="C245" i="37"/>
  <c r="B245" i="37"/>
  <c r="A245" i="37"/>
  <c r="E244" i="37"/>
  <c r="D244" i="37"/>
  <c r="C244" i="37"/>
  <c r="B244" i="37"/>
  <c r="A244" i="37"/>
  <c r="E243" i="37"/>
  <c r="D243" i="37"/>
  <c r="C243" i="37"/>
  <c r="B243" i="37"/>
  <c r="A243" i="37"/>
  <c r="E242" i="37"/>
  <c r="D242" i="37"/>
  <c r="C242" i="37"/>
  <c r="B242" i="37"/>
  <c r="A242" i="37"/>
  <c r="E241" i="37"/>
  <c r="D241" i="37"/>
  <c r="C241" i="37"/>
  <c r="B241" i="37"/>
  <c r="A241" i="37"/>
  <c r="E240" i="37"/>
  <c r="D240" i="37"/>
  <c r="C240" i="37"/>
  <c r="B240" i="37"/>
  <c r="A240" i="37"/>
  <c r="E239" i="37"/>
  <c r="D239" i="37"/>
  <c r="C239" i="37"/>
  <c r="B239" i="37"/>
  <c r="A239" i="37"/>
  <c r="E238" i="37"/>
  <c r="D238" i="37"/>
  <c r="C238" i="37"/>
  <c r="B238" i="37"/>
  <c r="A238" i="37"/>
  <c r="E237" i="37"/>
  <c r="D237" i="37"/>
  <c r="C237" i="37"/>
  <c r="B237" i="37"/>
  <c r="A237" i="37"/>
  <c r="E236" i="37"/>
  <c r="D236" i="37"/>
  <c r="C236" i="37"/>
  <c r="B236" i="37"/>
  <c r="A236" i="37"/>
  <c r="E235" i="37"/>
  <c r="D235" i="37"/>
  <c r="C235" i="37"/>
  <c r="B235" i="37"/>
  <c r="A235" i="37"/>
  <c r="E234" i="37"/>
  <c r="D234" i="37"/>
  <c r="C234" i="37"/>
  <c r="B234" i="37"/>
  <c r="A234" i="37"/>
  <c r="E233" i="37"/>
  <c r="D233" i="37"/>
  <c r="C233" i="37"/>
  <c r="B233" i="37"/>
  <c r="A233" i="37"/>
  <c r="E232" i="37"/>
  <c r="D232" i="37"/>
  <c r="C232" i="37"/>
  <c r="B232" i="37"/>
  <c r="A232" i="37"/>
  <c r="E231" i="37"/>
  <c r="D231" i="37"/>
  <c r="C231" i="37"/>
  <c r="B231" i="37"/>
  <c r="A231" i="37"/>
  <c r="E230" i="37"/>
  <c r="D230" i="37"/>
  <c r="C230" i="37"/>
  <c r="B230" i="37"/>
  <c r="A230" i="37"/>
  <c r="E229" i="37"/>
  <c r="D229" i="37"/>
  <c r="C229" i="37"/>
  <c r="B229" i="37"/>
  <c r="A229" i="37"/>
  <c r="E228" i="37"/>
  <c r="D228" i="37"/>
  <c r="C228" i="37"/>
  <c r="B228" i="37"/>
  <c r="A228" i="37"/>
  <c r="E227" i="37"/>
  <c r="D227" i="37"/>
  <c r="C227" i="37"/>
  <c r="B227" i="37"/>
  <c r="A227" i="37"/>
  <c r="E226" i="37"/>
  <c r="D226" i="37"/>
  <c r="C226" i="37"/>
  <c r="B226" i="37"/>
  <c r="A226" i="37"/>
  <c r="E225" i="37"/>
  <c r="D225" i="37"/>
  <c r="C225" i="37"/>
  <c r="B225" i="37"/>
  <c r="A225" i="37"/>
  <c r="E224" i="37"/>
  <c r="D224" i="37"/>
  <c r="C224" i="37"/>
  <c r="B224" i="37"/>
  <c r="A224" i="37"/>
  <c r="E223" i="37"/>
  <c r="D223" i="37"/>
  <c r="C223" i="37"/>
  <c r="B223" i="37"/>
  <c r="A223" i="37"/>
  <c r="E222" i="37"/>
  <c r="D222" i="37"/>
  <c r="C222" i="37"/>
  <c r="B222" i="37"/>
  <c r="A222" i="37"/>
  <c r="E221" i="37"/>
  <c r="D221" i="37"/>
  <c r="C221" i="37"/>
  <c r="B221" i="37"/>
  <c r="A221" i="37"/>
  <c r="E220" i="37"/>
  <c r="D220" i="37"/>
  <c r="C220" i="37"/>
  <c r="B220" i="37"/>
  <c r="A220" i="37"/>
  <c r="E219" i="37"/>
  <c r="D219" i="37"/>
  <c r="C219" i="37"/>
  <c r="B219" i="37"/>
  <c r="A219" i="37"/>
  <c r="E218" i="37"/>
  <c r="D218" i="37"/>
  <c r="C218" i="37"/>
  <c r="B218" i="37"/>
  <c r="A218" i="37"/>
  <c r="E217" i="37"/>
  <c r="D217" i="37"/>
  <c r="C217" i="37"/>
  <c r="B217" i="37"/>
  <c r="A217" i="37"/>
  <c r="E216" i="37"/>
  <c r="D216" i="37"/>
  <c r="C216" i="37"/>
  <c r="B216" i="37"/>
  <c r="A216" i="37"/>
  <c r="E215" i="37"/>
  <c r="D215" i="37"/>
  <c r="C215" i="37"/>
  <c r="B215" i="37"/>
  <c r="A215" i="37"/>
  <c r="E214" i="37"/>
  <c r="D214" i="37"/>
  <c r="C214" i="37"/>
  <c r="B214" i="37"/>
  <c r="A214" i="37"/>
  <c r="E213" i="37"/>
  <c r="D213" i="37"/>
  <c r="C213" i="37"/>
  <c r="B213" i="37"/>
  <c r="A213" i="37"/>
  <c r="E212" i="37"/>
  <c r="D212" i="37"/>
  <c r="C212" i="37"/>
  <c r="B212" i="37"/>
  <c r="A212" i="37"/>
  <c r="E211" i="37"/>
  <c r="D211" i="37"/>
  <c r="C211" i="37"/>
  <c r="B211" i="37"/>
  <c r="A211" i="37"/>
  <c r="E210" i="37"/>
  <c r="D210" i="37"/>
  <c r="C210" i="37"/>
  <c r="B210" i="37"/>
  <c r="A210" i="37"/>
  <c r="E209" i="37"/>
  <c r="D209" i="37"/>
  <c r="C209" i="37"/>
  <c r="B209" i="37"/>
  <c r="A209" i="37"/>
  <c r="E208" i="37"/>
  <c r="D208" i="37"/>
  <c r="C208" i="37"/>
  <c r="B208" i="37"/>
  <c r="A208" i="37"/>
  <c r="E207" i="37"/>
  <c r="D207" i="37"/>
  <c r="C207" i="37"/>
  <c r="B207" i="37"/>
  <c r="A207" i="37"/>
  <c r="E206" i="37"/>
  <c r="D206" i="37"/>
  <c r="C206" i="37"/>
  <c r="B206" i="37"/>
  <c r="A206" i="37"/>
  <c r="E205" i="37"/>
  <c r="D205" i="37"/>
  <c r="C205" i="37"/>
  <c r="B205" i="37"/>
  <c r="A205" i="37"/>
  <c r="E204" i="37"/>
  <c r="D204" i="37"/>
  <c r="C204" i="37"/>
  <c r="B204" i="37"/>
  <c r="A204" i="37"/>
  <c r="E203" i="37"/>
  <c r="D203" i="37"/>
  <c r="C203" i="37"/>
  <c r="B203" i="37"/>
  <c r="A203" i="37"/>
  <c r="E202" i="37"/>
  <c r="D202" i="37"/>
  <c r="C202" i="37"/>
  <c r="B202" i="37"/>
  <c r="A202" i="37"/>
  <c r="E201" i="37"/>
  <c r="D201" i="37"/>
  <c r="C201" i="37"/>
  <c r="B201" i="37"/>
  <c r="A201" i="37"/>
  <c r="E200" i="37"/>
  <c r="D200" i="37"/>
  <c r="C200" i="37"/>
  <c r="B200" i="37"/>
  <c r="A200" i="37"/>
  <c r="E199" i="37"/>
  <c r="D199" i="37"/>
  <c r="C199" i="37"/>
  <c r="B199" i="37"/>
  <c r="A199" i="37"/>
  <c r="E198" i="37"/>
  <c r="D198" i="37"/>
  <c r="C198" i="37"/>
  <c r="B198" i="37"/>
  <c r="A198" i="37"/>
  <c r="E197" i="37"/>
  <c r="D197" i="37"/>
  <c r="C197" i="37"/>
  <c r="B197" i="37"/>
  <c r="A197" i="37"/>
  <c r="E196" i="37"/>
  <c r="D196" i="37"/>
  <c r="C196" i="37"/>
  <c r="B196" i="37"/>
  <c r="A196" i="37"/>
  <c r="E195" i="37"/>
  <c r="D195" i="37"/>
  <c r="C195" i="37"/>
  <c r="B195" i="37"/>
  <c r="A195" i="37"/>
  <c r="E194" i="37"/>
  <c r="D194" i="37"/>
  <c r="C194" i="37"/>
  <c r="B194" i="37"/>
  <c r="A194" i="37"/>
  <c r="E193" i="37"/>
  <c r="D193" i="37"/>
  <c r="C193" i="37"/>
  <c r="B193" i="37"/>
  <c r="A193" i="37"/>
  <c r="E192" i="37"/>
  <c r="D192" i="37"/>
  <c r="C192" i="37"/>
  <c r="B192" i="37"/>
  <c r="A192" i="37"/>
  <c r="E191" i="37"/>
  <c r="D191" i="37"/>
  <c r="C191" i="37"/>
  <c r="B191" i="37"/>
  <c r="A191" i="37"/>
  <c r="E190" i="37"/>
  <c r="D190" i="37"/>
  <c r="C190" i="37"/>
  <c r="B190" i="37"/>
  <c r="A190" i="37"/>
  <c r="E189" i="37"/>
  <c r="D189" i="37"/>
  <c r="C189" i="37"/>
  <c r="B189" i="37"/>
  <c r="A189" i="37"/>
  <c r="E188" i="37"/>
  <c r="D188" i="37"/>
  <c r="C188" i="37"/>
  <c r="B188" i="37"/>
  <c r="A188" i="37"/>
  <c r="E187" i="37"/>
  <c r="D187" i="37"/>
  <c r="C187" i="37"/>
  <c r="B187" i="37"/>
  <c r="A187" i="37"/>
  <c r="E186" i="37"/>
  <c r="D186" i="37"/>
  <c r="C186" i="37"/>
  <c r="B186" i="37"/>
  <c r="A186" i="37"/>
  <c r="E185" i="37"/>
  <c r="D185" i="37"/>
  <c r="C185" i="37"/>
  <c r="B185" i="37"/>
  <c r="A185" i="37"/>
  <c r="E184" i="37"/>
  <c r="D184" i="37"/>
  <c r="C184" i="37"/>
  <c r="B184" i="37"/>
  <c r="A184" i="37"/>
  <c r="E183" i="37"/>
  <c r="D183" i="37"/>
  <c r="C183" i="37"/>
  <c r="B183" i="37"/>
  <c r="A183" i="37"/>
  <c r="E182" i="37"/>
  <c r="D182" i="37"/>
  <c r="C182" i="37"/>
  <c r="B182" i="37"/>
  <c r="A182" i="37"/>
  <c r="E181" i="37"/>
  <c r="D181" i="37"/>
  <c r="C181" i="37"/>
  <c r="B181" i="37"/>
  <c r="A181" i="37"/>
  <c r="E180" i="37"/>
  <c r="D180" i="37"/>
  <c r="C180" i="37"/>
  <c r="B180" i="37"/>
  <c r="A180" i="37"/>
  <c r="E179" i="37"/>
  <c r="D179" i="37"/>
  <c r="C179" i="37"/>
  <c r="B179" i="37"/>
  <c r="A179" i="37"/>
  <c r="E178" i="37"/>
  <c r="D178" i="37"/>
  <c r="C178" i="37"/>
  <c r="B178" i="37"/>
  <c r="A178" i="37"/>
  <c r="E177" i="37"/>
  <c r="D177" i="37"/>
  <c r="C177" i="37"/>
  <c r="B177" i="37"/>
  <c r="A177" i="37"/>
  <c r="E176" i="37"/>
  <c r="D176" i="37"/>
  <c r="C176" i="37"/>
  <c r="B176" i="37"/>
  <c r="A176" i="37"/>
  <c r="E175" i="37"/>
  <c r="D175" i="37"/>
  <c r="C175" i="37"/>
  <c r="B175" i="37"/>
  <c r="A175" i="37"/>
  <c r="E174" i="37"/>
  <c r="D174" i="37"/>
  <c r="C174" i="37"/>
  <c r="B174" i="37"/>
  <c r="A174" i="37"/>
  <c r="E173" i="37"/>
  <c r="D173" i="37"/>
  <c r="C173" i="37"/>
  <c r="B173" i="37"/>
  <c r="A173" i="37"/>
  <c r="E172" i="37"/>
  <c r="D172" i="37"/>
  <c r="C172" i="37"/>
  <c r="B172" i="37"/>
  <c r="A172" i="37"/>
  <c r="E171" i="37"/>
  <c r="D171" i="37"/>
  <c r="C171" i="37"/>
  <c r="B171" i="37"/>
  <c r="A171" i="37"/>
  <c r="E170" i="37"/>
  <c r="D170" i="37"/>
  <c r="C170" i="37"/>
  <c r="B170" i="37"/>
  <c r="A170" i="37"/>
  <c r="E169" i="37"/>
  <c r="D169" i="37"/>
  <c r="C169" i="37"/>
  <c r="B169" i="37"/>
  <c r="A169" i="37"/>
  <c r="E168" i="37"/>
  <c r="D168" i="37"/>
  <c r="C168" i="37"/>
  <c r="B168" i="37"/>
  <c r="A168" i="37"/>
  <c r="E167" i="37"/>
  <c r="D167" i="37"/>
  <c r="C167" i="37"/>
  <c r="B167" i="37"/>
  <c r="A167" i="37"/>
  <c r="E166" i="37"/>
  <c r="D166" i="37"/>
  <c r="C166" i="37"/>
  <c r="B166" i="37"/>
  <c r="A166" i="37"/>
  <c r="E165" i="37"/>
  <c r="D165" i="37"/>
  <c r="C165" i="37"/>
  <c r="B165" i="37"/>
  <c r="A165" i="37"/>
  <c r="E164" i="37"/>
  <c r="D164" i="37"/>
  <c r="C164" i="37"/>
  <c r="B164" i="37"/>
  <c r="A164" i="37"/>
  <c r="E163" i="37"/>
  <c r="D163" i="37"/>
  <c r="C163" i="37"/>
  <c r="B163" i="37"/>
  <c r="A163" i="37"/>
  <c r="E162" i="37"/>
  <c r="D162" i="37"/>
  <c r="C162" i="37"/>
  <c r="B162" i="37"/>
  <c r="A162" i="37"/>
  <c r="E161" i="37"/>
  <c r="D161" i="37"/>
  <c r="C161" i="37"/>
  <c r="B161" i="37"/>
  <c r="A161" i="37"/>
  <c r="E160" i="37"/>
  <c r="D160" i="37"/>
  <c r="C160" i="37"/>
  <c r="B160" i="37"/>
  <c r="A160" i="37"/>
  <c r="E159" i="37"/>
  <c r="D159" i="37"/>
  <c r="C159" i="37"/>
  <c r="B159" i="37"/>
  <c r="A159" i="37"/>
  <c r="E158" i="37"/>
  <c r="D158" i="37"/>
  <c r="C158" i="37"/>
  <c r="B158" i="37"/>
  <c r="A158" i="37"/>
  <c r="E157" i="37"/>
  <c r="D157" i="37"/>
  <c r="C157" i="37"/>
  <c r="B157" i="37"/>
  <c r="A157" i="37"/>
  <c r="E156" i="37"/>
  <c r="D156" i="37"/>
  <c r="C156" i="37"/>
  <c r="B156" i="37"/>
  <c r="A156" i="37"/>
  <c r="E155" i="37"/>
  <c r="D155" i="37"/>
  <c r="C155" i="37"/>
  <c r="B155" i="37"/>
  <c r="A155" i="37"/>
  <c r="E154" i="37"/>
  <c r="D154" i="37"/>
  <c r="C154" i="37"/>
  <c r="B154" i="37"/>
  <c r="A154" i="37"/>
  <c r="E153" i="37"/>
  <c r="D153" i="37"/>
  <c r="C153" i="37"/>
  <c r="B153" i="37"/>
  <c r="A153" i="37"/>
  <c r="E152" i="37"/>
  <c r="D152" i="37"/>
  <c r="C152" i="37"/>
  <c r="B152" i="37"/>
  <c r="A152" i="37"/>
  <c r="E151" i="37"/>
  <c r="D151" i="37"/>
  <c r="C151" i="37"/>
  <c r="B151" i="37"/>
  <c r="A151" i="37"/>
  <c r="E150" i="37"/>
  <c r="D150" i="37"/>
  <c r="C150" i="37"/>
  <c r="B150" i="37"/>
  <c r="A150" i="37"/>
  <c r="E149" i="37"/>
  <c r="D149" i="37"/>
  <c r="C149" i="37"/>
  <c r="B149" i="37"/>
  <c r="A149" i="37"/>
  <c r="E148" i="37"/>
  <c r="D148" i="37"/>
  <c r="C148" i="37"/>
  <c r="B148" i="37"/>
  <c r="A148" i="37"/>
  <c r="E147" i="37"/>
  <c r="D147" i="37"/>
  <c r="C147" i="37"/>
  <c r="B147" i="37"/>
  <c r="A147" i="37"/>
  <c r="E146" i="37"/>
  <c r="D146" i="37"/>
  <c r="C146" i="37"/>
  <c r="B146" i="37"/>
  <c r="A146" i="37"/>
  <c r="E145" i="37"/>
  <c r="D145" i="37"/>
  <c r="C145" i="37"/>
  <c r="B145" i="37"/>
  <c r="A145" i="37"/>
  <c r="E144" i="37"/>
  <c r="D144" i="37"/>
  <c r="C144" i="37"/>
  <c r="B144" i="37"/>
  <c r="A144" i="37"/>
  <c r="E143" i="37"/>
  <c r="D143" i="37"/>
  <c r="C143" i="37"/>
  <c r="B143" i="37"/>
  <c r="A143" i="37"/>
  <c r="E142" i="37"/>
  <c r="D142" i="37"/>
  <c r="C142" i="37"/>
  <c r="B142" i="37"/>
  <c r="A142" i="37"/>
  <c r="E141" i="37"/>
  <c r="D141" i="37"/>
  <c r="C141" i="37"/>
  <c r="B141" i="37"/>
  <c r="A141" i="37"/>
  <c r="E140" i="37"/>
  <c r="D140" i="37"/>
  <c r="C140" i="37"/>
  <c r="B140" i="37"/>
  <c r="A140" i="37"/>
  <c r="E139" i="37"/>
  <c r="D139" i="37"/>
  <c r="C139" i="37"/>
  <c r="B139" i="37"/>
  <c r="A139" i="37"/>
  <c r="E138" i="37"/>
  <c r="D138" i="37"/>
  <c r="C138" i="37"/>
  <c r="B138" i="37"/>
  <c r="A138" i="37"/>
  <c r="E137" i="37"/>
  <c r="D137" i="37"/>
  <c r="C137" i="37"/>
  <c r="B137" i="37"/>
  <c r="A137" i="37"/>
  <c r="E136" i="37"/>
  <c r="D136" i="37"/>
  <c r="C136" i="37"/>
  <c r="B136" i="37"/>
  <c r="A136" i="37"/>
  <c r="E135" i="37"/>
  <c r="D135" i="37"/>
  <c r="C135" i="37"/>
  <c r="B135" i="37"/>
  <c r="A135" i="37"/>
  <c r="E134" i="37"/>
  <c r="D134" i="37"/>
  <c r="C134" i="37"/>
  <c r="B134" i="37"/>
  <c r="A134" i="37"/>
  <c r="E133" i="37"/>
  <c r="D133" i="37"/>
  <c r="C133" i="37"/>
  <c r="B133" i="37"/>
  <c r="A133" i="37"/>
  <c r="E132" i="37"/>
  <c r="D132" i="37"/>
  <c r="C132" i="37"/>
  <c r="B132" i="37"/>
  <c r="A132" i="37"/>
  <c r="E131" i="37"/>
  <c r="D131" i="37"/>
  <c r="C131" i="37"/>
  <c r="B131" i="37"/>
  <c r="A131" i="37"/>
  <c r="E130" i="37"/>
  <c r="D130" i="37"/>
  <c r="C130" i="37"/>
  <c r="B130" i="37"/>
  <c r="A130" i="37"/>
  <c r="E129" i="37"/>
  <c r="D129" i="37"/>
  <c r="C129" i="37"/>
  <c r="B129" i="37"/>
  <c r="A129" i="37"/>
  <c r="E128" i="37"/>
  <c r="D128" i="37"/>
  <c r="C128" i="37"/>
  <c r="B128" i="37"/>
  <c r="A128" i="37"/>
  <c r="E127" i="37"/>
  <c r="D127" i="37"/>
  <c r="C127" i="37"/>
  <c r="B127" i="37"/>
  <c r="A127" i="37"/>
  <c r="E126" i="37"/>
  <c r="D126" i="37"/>
  <c r="C126" i="37"/>
  <c r="B126" i="37"/>
  <c r="A126" i="37"/>
  <c r="E125" i="37"/>
  <c r="D125" i="37"/>
  <c r="C125" i="37"/>
  <c r="B125" i="37"/>
  <c r="A125" i="37"/>
  <c r="E124" i="37"/>
  <c r="D124" i="37"/>
  <c r="C124" i="37"/>
  <c r="B124" i="37"/>
  <c r="A124" i="37"/>
  <c r="E123" i="37"/>
  <c r="D123" i="37"/>
  <c r="C123" i="37"/>
  <c r="B123" i="37"/>
  <c r="A123" i="37"/>
  <c r="E122" i="37"/>
  <c r="D122" i="37"/>
  <c r="C122" i="37"/>
  <c r="B122" i="37"/>
  <c r="A122" i="37"/>
  <c r="E121" i="37"/>
  <c r="D121" i="37"/>
  <c r="C121" i="37"/>
  <c r="B121" i="37"/>
  <c r="A121" i="37"/>
  <c r="E120" i="37"/>
  <c r="D120" i="37"/>
  <c r="C120" i="37"/>
  <c r="B120" i="37"/>
  <c r="A120" i="37"/>
  <c r="E119" i="37"/>
  <c r="D119" i="37"/>
  <c r="C119" i="37"/>
  <c r="B119" i="37"/>
  <c r="A119" i="37"/>
  <c r="E118" i="37"/>
  <c r="D118" i="37"/>
  <c r="C118" i="37"/>
  <c r="B118" i="37"/>
  <c r="A118" i="37"/>
  <c r="E117" i="37"/>
  <c r="D117" i="37"/>
  <c r="C117" i="37"/>
  <c r="B117" i="37"/>
  <c r="A117" i="37"/>
  <c r="E116" i="37"/>
  <c r="D116" i="37"/>
  <c r="C116" i="37"/>
  <c r="B116" i="37"/>
  <c r="A116" i="37"/>
  <c r="E115" i="37"/>
  <c r="D115" i="37"/>
  <c r="C115" i="37"/>
  <c r="B115" i="37"/>
  <c r="A115" i="37"/>
  <c r="E114" i="37"/>
  <c r="D114" i="37"/>
  <c r="C114" i="37"/>
  <c r="B114" i="37"/>
  <c r="A114" i="37"/>
  <c r="E113" i="37"/>
  <c r="D113" i="37"/>
  <c r="C113" i="37"/>
  <c r="B113" i="37"/>
  <c r="A113" i="37"/>
  <c r="E112" i="37"/>
  <c r="D112" i="37"/>
  <c r="C112" i="37"/>
  <c r="B112" i="37"/>
  <c r="A112" i="37"/>
  <c r="E111" i="37"/>
  <c r="D111" i="37"/>
  <c r="C111" i="37"/>
  <c r="B111" i="37"/>
  <c r="A111" i="37"/>
  <c r="E110" i="37"/>
  <c r="D110" i="37"/>
  <c r="C110" i="37"/>
  <c r="B110" i="37"/>
  <c r="A110" i="37"/>
  <c r="E109" i="37"/>
  <c r="D109" i="37"/>
  <c r="C109" i="37"/>
  <c r="B109" i="37"/>
  <c r="A109" i="37"/>
  <c r="E108" i="37"/>
  <c r="D108" i="37"/>
  <c r="C108" i="37"/>
  <c r="B108" i="37"/>
  <c r="A108" i="37"/>
  <c r="E107" i="37"/>
  <c r="D107" i="37"/>
  <c r="C107" i="37"/>
  <c r="B107" i="37"/>
  <c r="A107" i="37"/>
  <c r="E106" i="37"/>
  <c r="D106" i="37"/>
  <c r="C106" i="37"/>
  <c r="B106" i="37"/>
  <c r="A106" i="37"/>
  <c r="E105" i="37"/>
  <c r="D105" i="37"/>
  <c r="C105" i="37"/>
  <c r="B105" i="37"/>
  <c r="A105" i="37"/>
  <c r="E104" i="37"/>
  <c r="D104" i="37"/>
  <c r="C104" i="37"/>
  <c r="B104" i="37"/>
  <c r="A104" i="37"/>
  <c r="E103" i="37"/>
  <c r="D103" i="37"/>
  <c r="C103" i="37"/>
  <c r="B103" i="37"/>
  <c r="A103" i="37"/>
  <c r="E102" i="37"/>
  <c r="D102" i="37"/>
  <c r="C102" i="37"/>
  <c r="B102" i="37"/>
  <c r="A102" i="37"/>
  <c r="E101" i="37"/>
  <c r="D101" i="37"/>
  <c r="C101" i="37"/>
  <c r="B101" i="37"/>
  <c r="A101" i="37"/>
  <c r="E100" i="37"/>
  <c r="D100" i="37"/>
  <c r="C100" i="37"/>
  <c r="B100" i="37"/>
  <c r="A100" i="37"/>
  <c r="E99" i="37"/>
  <c r="D99" i="37"/>
  <c r="C99" i="37"/>
  <c r="B99" i="37"/>
  <c r="A99" i="37"/>
  <c r="E98" i="37"/>
  <c r="D98" i="37"/>
  <c r="C98" i="37"/>
  <c r="B98" i="37"/>
  <c r="A98" i="37"/>
  <c r="E97" i="37"/>
  <c r="D97" i="37"/>
  <c r="C97" i="37"/>
  <c r="B97" i="37"/>
  <c r="A97" i="37"/>
  <c r="E96" i="37"/>
  <c r="D96" i="37"/>
  <c r="C96" i="37"/>
  <c r="B96" i="37"/>
  <c r="A96" i="37"/>
  <c r="E95" i="37"/>
  <c r="D95" i="37"/>
  <c r="C95" i="37"/>
  <c r="B95" i="37"/>
  <c r="A95" i="37"/>
  <c r="E94" i="37"/>
  <c r="D94" i="37"/>
  <c r="C94" i="37"/>
  <c r="B94" i="37"/>
  <c r="A94" i="37"/>
  <c r="E93" i="37"/>
  <c r="D93" i="37"/>
  <c r="C93" i="37"/>
  <c r="B93" i="37"/>
  <c r="A93" i="37"/>
  <c r="E92" i="37"/>
  <c r="D92" i="37"/>
  <c r="C92" i="37"/>
  <c r="B92" i="37"/>
  <c r="A92" i="37"/>
  <c r="E91" i="37"/>
  <c r="D91" i="37"/>
  <c r="C91" i="37"/>
  <c r="B91" i="37"/>
  <c r="A91" i="37"/>
  <c r="E90" i="37"/>
  <c r="D90" i="37"/>
  <c r="C90" i="37"/>
  <c r="B90" i="37"/>
  <c r="A90" i="37"/>
  <c r="E89" i="37"/>
  <c r="D89" i="37"/>
  <c r="C89" i="37"/>
  <c r="B89" i="37"/>
  <c r="A89" i="37"/>
  <c r="E88" i="37"/>
  <c r="D88" i="37"/>
  <c r="C88" i="37"/>
  <c r="B88" i="37"/>
  <c r="A88" i="37"/>
  <c r="E87" i="37"/>
  <c r="D87" i="37"/>
  <c r="C87" i="37"/>
  <c r="B87" i="37"/>
  <c r="A87" i="37"/>
  <c r="E86" i="37"/>
  <c r="D86" i="37"/>
  <c r="C86" i="37"/>
  <c r="B86" i="37"/>
  <c r="A86" i="37"/>
  <c r="E85" i="37"/>
  <c r="D85" i="37"/>
  <c r="C85" i="37"/>
  <c r="B85" i="37"/>
  <c r="A85" i="37"/>
  <c r="E84" i="37"/>
  <c r="D84" i="37"/>
  <c r="C84" i="37"/>
  <c r="B84" i="37"/>
  <c r="A84" i="37"/>
  <c r="E83" i="37"/>
  <c r="D83" i="37"/>
  <c r="C83" i="37"/>
  <c r="B83" i="37"/>
  <c r="A83" i="37"/>
  <c r="E82" i="37"/>
  <c r="D82" i="37"/>
  <c r="C82" i="37"/>
  <c r="B82" i="37"/>
  <c r="A82" i="37"/>
  <c r="E81" i="37"/>
  <c r="D81" i="37"/>
  <c r="C81" i="37"/>
  <c r="B81" i="37"/>
  <c r="A81" i="37"/>
  <c r="E80" i="37"/>
  <c r="D80" i="37"/>
  <c r="C80" i="37"/>
  <c r="B80" i="37"/>
  <c r="A80" i="37"/>
  <c r="E79" i="37"/>
  <c r="D79" i="37"/>
  <c r="C79" i="37"/>
  <c r="B79" i="37"/>
  <c r="A79" i="37"/>
  <c r="E78" i="37"/>
  <c r="D78" i="37"/>
  <c r="C78" i="37"/>
  <c r="B78" i="37"/>
  <c r="A78" i="37"/>
  <c r="E77" i="37"/>
  <c r="D77" i="37"/>
  <c r="C77" i="37"/>
  <c r="B77" i="37"/>
  <c r="A77" i="37"/>
  <c r="E76" i="37"/>
  <c r="D76" i="37"/>
  <c r="C76" i="37"/>
  <c r="B76" i="37"/>
  <c r="A76" i="37"/>
  <c r="E75" i="37"/>
  <c r="D75" i="37"/>
  <c r="C75" i="37"/>
  <c r="B75" i="37"/>
  <c r="A75" i="37"/>
  <c r="E74" i="37"/>
  <c r="D74" i="37"/>
  <c r="C74" i="37"/>
  <c r="B74" i="37"/>
  <c r="A74" i="37"/>
  <c r="E73" i="37"/>
  <c r="D73" i="37"/>
  <c r="C73" i="37"/>
  <c r="B73" i="37"/>
  <c r="A73" i="37"/>
  <c r="E72" i="37"/>
  <c r="D72" i="37"/>
  <c r="C72" i="37"/>
  <c r="B72" i="37"/>
  <c r="A72" i="37"/>
  <c r="E71" i="37"/>
  <c r="D71" i="37"/>
  <c r="C71" i="37"/>
  <c r="B71" i="37"/>
  <c r="A71" i="37"/>
  <c r="E70" i="37"/>
  <c r="D70" i="37"/>
  <c r="C70" i="37"/>
  <c r="B70" i="37"/>
  <c r="A70" i="37"/>
  <c r="E69" i="37"/>
  <c r="D69" i="37"/>
  <c r="C69" i="37"/>
  <c r="B69" i="37"/>
  <c r="A69" i="37"/>
  <c r="E68" i="37"/>
  <c r="D68" i="37"/>
  <c r="C68" i="37"/>
  <c r="B68" i="37"/>
  <c r="A68" i="37"/>
  <c r="E67" i="37"/>
  <c r="D67" i="37"/>
  <c r="C67" i="37"/>
  <c r="B67" i="37"/>
  <c r="A67" i="37"/>
  <c r="E66" i="37"/>
  <c r="D66" i="37"/>
  <c r="C66" i="37"/>
  <c r="B66" i="37"/>
  <c r="A66" i="37"/>
  <c r="E65" i="37"/>
  <c r="D65" i="37"/>
  <c r="C65" i="37"/>
  <c r="B65" i="37"/>
  <c r="A65" i="37"/>
  <c r="E64" i="37"/>
  <c r="D64" i="37"/>
  <c r="C64" i="37"/>
  <c r="B64" i="37"/>
  <c r="A64" i="37"/>
  <c r="E63" i="37"/>
  <c r="D63" i="37"/>
  <c r="C63" i="37"/>
  <c r="B63" i="37"/>
  <c r="A63" i="37"/>
  <c r="E62" i="37"/>
  <c r="D62" i="37"/>
  <c r="C62" i="37"/>
  <c r="B62" i="37"/>
  <c r="A62" i="37"/>
  <c r="E61" i="37"/>
  <c r="D61" i="37"/>
  <c r="C61" i="37"/>
  <c r="B61" i="37"/>
  <c r="A61" i="37"/>
  <c r="E60" i="37"/>
  <c r="D60" i="37"/>
  <c r="C60" i="37"/>
  <c r="B60" i="37"/>
  <c r="A60" i="37"/>
  <c r="E59" i="37"/>
  <c r="D59" i="37"/>
  <c r="C59" i="37"/>
  <c r="B59" i="37"/>
  <c r="A59" i="37"/>
  <c r="E58" i="37"/>
  <c r="D58" i="37"/>
  <c r="C58" i="37"/>
  <c r="B58" i="37"/>
  <c r="A58" i="37"/>
  <c r="E57" i="37"/>
  <c r="D57" i="37"/>
  <c r="C57" i="37"/>
  <c r="B57" i="37"/>
  <c r="A57" i="37"/>
  <c r="E56" i="37"/>
  <c r="D56" i="37"/>
  <c r="C56" i="37"/>
  <c r="B56" i="37"/>
  <c r="A56" i="37"/>
  <c r="E55" i="37"/>
  <c r="D55" i="37"/>
  <c r="C55" i="37"/>
  <c r="B55" i="37"/>
  <c r="A55" i="37"/>
  <c r="E54" i="37"/>
  <c r="D54" i="37"/>
  <c r="C54" i="37"/>
  <c r="B54" i="37"/>
  <c r="A54" i="37"/>
  <c r="E53" i="37"/>
  <c r="D53" i="37"/>
  <c r="C53" i="37"/>
  <c r="B53" i="37"/>
  <c r="A53" i="37"/>
  <c r="E52" i="37"/>
  <c r="D52" i="37"/>
  <c r="C52" i="37"/>
  <c r="B52" i="37"/>
  <c r="A52" i="37"/>
  <c r="E51" i="37"/>
  <c r="D51" i="37"/>
  <c r="C51" i="37"/>
  <c r="B51" i="37"/>
  <c r="A51" i="37"/>
  <c r="E50" i="37"/>
  <c r="D50" i="37"/>
  <c r="C50" i="37"/>
  <c r="B50" i="37"/>
  <c r="A50" i="37"/>
  <c r="E49" i="37"/>
  <c r="D49" i="37"/>
  <c r="C49" i="37"/>
  <c r="B49" i="37"/>
  <c r="A49" i="37"/>
  <c r="E48" i="37"/>
  <c r="D48" i="37"/>
  <c r="C48" i="37"/>
  <c r="B48" i="37"/>
  <c r="A48" i="37"/>
  <c r="E47" i="37"/>
  <c r="D47" i="37"/>
  <c r="C47" i="37"/>
  <c r="B47" i="37"/>
  <c r="A47" i="37"/>
  <c r="E46" i="37"/>
  <c r="D46" i="37"/>
  <c r="C46" i="37"/>
  <c r="B46" i="37"/>
  <c r="A46" i="37"/>
  <c r="E45" i="37"/>
  <c r="D45" i="37"/>
  <c r="C45" i="37"/>
  <c r="B45" i="37"/>
  <c r="A45" i="37"/>
  <c r="E44" i="37"/>
  <c r="D44" i="37"/>
  <c r="C44" i="37"/>
  <c r="B44" i="37"/>
  <c r="A44" i="37"/>
  <c r="E43" i="37"/>
  <c r="D43" i="37"/>
  <c r="C43" i="37"/>
  <c r="B43" i="37"/>
  <c r="A43" i="37"/>
  <c r="E42" i="37"/>
  <c r="D42" i="37"/>
  <c r="C42" i="37"/>
  <c r="B42" i="37"/>
  <c r="A42" i="37"/>
  <c r="E41" i="37"/>
  <c r="D41" i="37"/>
  <c r="C41" i="37"/>
  <c r="B41" i="37"/>
  <c r="A41" i="37"/>
  <c r="E40" i="37"/>
  <c r="D40" i="37"/>
  <c r="C40" i="37"/>
  <c r="B40" i="37"/>
  <c r="A40" i="37"/>
  <c r="E39" i="37"/>
  <c r="D39" i="37"/>
  <c r="C39" i="37"/>
  <c r="B39" i="37"/>
  <c r="A39" i="37"/>
  <c r="E38" i="37"/>
  <c r="D38" i="37"/>
  <c r="C38" i="37"/>
  <c r="B38" i="37"/>
  <c r="A38" i="37"/>
  <c r="E37" i="37"/>
  <c r="D37" i="37"/>
  <c r="C37" i="37"/>
  <c r="B37" i="37"/>
  <c r="A37" i="37"/>
  <c r="E36" i="37"/>
  <c r="D36" i="37"/>
  <c r="C36" i="37"/>
  <c r="B36" i="37"/>
  <c r="A36" i="37"/>
  <c r="E35" i="37"/>
  <c r="D35" i="37"/>
  <c r="C35" i="37"/>
  <c r="B35" i="37"/>
  <c r="A35" i="37"/>
  <c r="E34" i="37"/>
  <c r="D34" i="37"/>
  <c r="C34" i="37"/>
  <c r="B34" i="37"/>
  <c r="A34" i="37"/>
  <c r="E33" i="37"/>
  <c r="D33" i="37"/>
  <c r="C33" i="37"/>
  <c r="B33" i="37"/>
  <c r="A33" i="37"/>
  <c r="E32" i="37"/>
  <c r="D32" i="37"/>
  <c r="C32" i="37"/>
  <c r="B32" i="37"/>
  <c r="A32" i="37"/>
  <c r="E31" i="37"/>
  <c r="D31" i="37"/>
  <c r="C31" i="37"/>
  <c r="B31" i="37"/>
  <c r="A31" i="37"/>
  <c r="E30" i="37"/>
  <c r="D30" i="37"/>
  <c r="C30" i="37"/>
  <c r="B30" i="37"/>
  <c r="A30" i="37"/>
  <c r="E29" i="37"/>
  <c r="D29" i="37"/>
  <c r="C29" i="37"/>
  <c r="B29" i="37"/>
  <c r="A29" i="37"/>
  <c r="E28" i="37"/>
  <c r="D28" i="37"/>
  <c r="C28" i="37"/>
  <c r="B28" i="37"/>
  <c r="A28" i="37"/>
  <c r="E27" i="37"/>
  <c r="D27" i="37"/>
  <c r="C27" i="37"/>
  <c r="B27" i="37"/>
  <c r="A27" i="37"/>
  <c r="E26" i="37"/>
  <c r="D26" i="37"/>
  <c r="C26" i="37"/>
  <c r="B26" i="37"/>
  <c r="A26" i="37"/>
  <c r="E25" i="37"/>
  <c r="D25" i="37"/>
  <c r="C25" i="37"/>
  <c r="B25" i="37"/>
  <c r="A25" i="37"/>
  <c r="E24" i="37"/>
  <c r="D24" i="37"/>
  <c r="C24" i="37"/>
  <c r="B24" i="37"/>
  <c r="A24" i="37"/>
  <c r="E23" i="37"/>
  <c r="D23" i="37"/>
  <c r="C23" i="37"/>
  <c r="B23" i="37"/>
  <c r="A23" i="37"/>
  <c r="E22" i="37"/>
  <c r="D22" i="37"/>
  <c r="C22" i="37"/>
  <c r="B22" i="37"/>
  <c r="A22" i="37"/>
  <c r="E21" i="37"/>
  <c r="D21" i="37"/>
  <c r="C21" i="37"/>
  <c r="B21" i="37"/>
  <c r="A21" i="37"/>
  <c r="E20" i="37"/>
  <c r="D20" i="37"/>
  <c r="C20" i="37"/>
  <c r="B20" i="37"/>
  <c r="A20" i="37"/>
  <c r="E19" i="37"/>
  <c r="D19" i="37"/>
  <c r="C19" i="37"/>
  <c r="B19" i="37"/>
  <c r="A19" i="37"/>
  <c r="E18" i="37"/>
  <c r="D18" i="37"/>
  <c r="C18" i="37"/>
  <c r="B18" i="37"/>
  <c r="A18" i="37"/>
  <c r="E17" i="37"/>
  <c r="D17" i="37"/>
  <c r="C17" i="37"/>
  <c r="B17" i="37"/>
  <c r="A17" i="37"/>
  <c r="E16" i="37"/>
  <c r="D16" i="37"/>
  <c r="C16" i="37"/>
  <c r="B16" i="37"/>
  <c r="A16" i="37"/>
  <c r="E15" i="37"/>
  <c r="D15" i="37"/>
  <c r="C15" i="37"/>
  <c r="B15" i="37"/>
  <c r="A15" i="37"/>
  <c r="E14" i="37"/>
  <c r="D14" i="37"/>
  <c r="C14" i="37"/>
  <c r="B14" i="37"/>
  <c r="A14" i="37"/>
  <c r="E13" i="37"/>
  <c r="D13" i="37"/>
  <c r="C13" i="37"/>
  <c r="B13" i="37"/>
  <c r="A13" i="37"/>
  <c r="E12" i="37"/>
  <c r="D12" i="37"/>
  <c r="C12" i="37"/>
  <c r="B12" i="37"/>
  <c r="A12" i="37"/>
  <c r="E11" i="37"/>
  <c r="D11" i="37"/>
  <c r="C11" i="37"/>
  <c r="B11" i="37"/>
  <c r="A11" i="37"/>
  <c r="E10" i="37"/>
  <c r="D10" i="37"/>
  <c r="C10" i="37"/>
  <c r="B10" i="37"/>
  <c r="A10" i="37"/>
  <c r="E9" i="37"/>
  <c r="D9" i="37"/>
  <c r="C9" i="37"/>
  <c r="B9" i="37"/>
  <c r="A9" i="37"/>
  <c r="E8" i="37"/>
  <c r="D8" i="37"/>
  <c r="C8" i="37"/>
  <c r="B8" i="37"/>
  <c r="A8" i="37"/>
  <c r="E7" i="37"/>
  <c r="D7" i="37"/>
  <c r="C7" i="37"/>
  <c r="B7" i="37"/>
  <c r="A7" i="37"/>
  <c r="E6" i="37"/>
  <c r="D6" i="37"/>
  <c r="C6" i="37"/>
  <c r="B6" i="37"/>
  <c r="A6" i="37"/>
  <c r="E5" i="37"/>
  <c r="D5" i="37"/>
  <c r="C5" i="37"/>
  <c r="B5" i="37"/>
  <c r="A5" i="37"/>
  <c r="E4" i="37"/>
  <c r="D4" i="37"/>
  <c r="C4" i="37"/>
  <c r="B4" i="37"/>
  <c r="A4" i="37"/>
  <c r="E3" i="37"/>
  <c r="D3" i="37"/>
  <c r="C3" i="37"/>
  <c r="B3" i="37"/>
  <c r="A3" i="37"/>
  <c r="E2" i="37"/>
  <c r="D2" i="37"/>
  <c r="C2" i="37"/>
  <c r="B2" i="37"/>
  <c r="A2" i="37"/>
  <c r="E1" i="37"/>
  <c r="D1" i="37"/>
  <c r="C1" i="37"/>
  <c r="B1" i="37"/>
  <c r="A1" i="37"/>
  <c r="E595" i="36"/>
  <c r="D595" i="36"/>
  <c r="C595" i="36"/>
  <c r="B595" i="36"/>
  <c r="A595" i="36"/>
  <c r="E594" i="36"/>
  <c r="D594" i="36"/>
  <c r="C594" i="36"/>
  <c r="B594" i="36"/>
  <c r="A594" i="36"/>
  <c r="E593" i="36"/>
  <c r="D593" i="36"/>
  <c r="C593" i="36"/>
  <c r="B593" i="36"/>
  <c r="A593" i="36"/>
  <c r="E592" i="36"/>
  <c r="D592" i="36"/>
  <c r="C592" i="36"/>
  <c r="B592" i="36"/>
  <c r="A592" i="36"/>
  <c r="E591" i="36"/>
  <c r="D591" i="36"/>
  <c r="C591" i="36"/>
  <c r="B591" i="36"/>
  <c r="A591" i="36"/>
  <c r="E590" i="36"/>
  <c r="D590" i="36"/>
  <c r="C590" i="36"/>
  <c r="B590" i="36"/>
  <c r="A590" i="36"/>
  <c r="E589" i="36"/>
  <c r="D589" i="36"/>
  <c r="C589" i="36"/>
  <c r="B589" i="36"/>
  <c r="A589" i="36"/>
  <c r="E588" i="36"/>
  <c r="D588" i="36"/>
  <c r="C588" i="36"/>
  <c r="B588" i="36"/>
  <c r="A588" i="36"/>
  <c r="E587" i="36"/>
  <c r="D587" i="36"/>
  <c r="C587" i="36"/>
  <c r="B587" i="36"/>
  <c r="A587" i="36"/>
  <c r="E586" i="36"/>
  <c r="D586" i="36"/>
  <c r="C586" i="36"/>
  <c r="B586" i="36"/>
  <c r="A586" i="36"/>
  <c r="E585" i="36"/>
  <c r="D585" i="36"/>
  <c r="C585" i="36"/>
  <c r="B585" i="36"/>
  <c r="A585" i="36"/>
  <c r="E584" i="36"/>
  <c r="D584" i="36"/>
  <c r="C584" i="36"/>
  <c r="B584" i="36"/>
  <c r="A584" i="36"/>
  <c r="E583" i="36"/>
  <c r="D583" i="36"/>
  <c r="C583" i="36"/>
  <c r="B583" i="36"/>
  <c r="A583" i="36"/>
  <c r="E582" i="36"/>
  <c r="D582" i="36"/>
  <c r="C582" i="36"/>
  <c r="B582" i="36"/>
  <c r="A582" i="36"/>
  <c r="E581" i="36"/>
  <c r="D581" i="36"/>
  <c r="C581" i="36"/>
  <c r="B581" i="36"/>
  <c r="A581" i="36"/>
  <c r="E580" i="36"/>
  <c r="D580" i="36"/>
  <c r="C580" i="36"/>
  <c r="B580" i="36"/>
  <c r="A580" i="36"/>
  <c r="E579" i="36"/>
  <c r="D579" i="36"/>
  <c r="C579" i="36"/>
  <c r="B579" i="36"/>
  <c r="A579" i="36"/>
  <c r="E578" i="36"/>
  <c r="D578" i="36"/>
  <c r="C578" i="36"/>
  <c r="B578" i="36"/>
  <c r="A578" i="36"/>
  <c r="E577" i="36"/>
  <c r="D577" i="36"/>
  <c r="C577" i="36"/>
  <c r="B577" i="36"/>
  <c r="A577" i="36"/>
  <c r="E576" i="36"/>
  <c r="D576" i="36"/>
  <c r="C576" i="36"/>
  <c r="B576" i="36"/>
  <c r="A576" i="36"/>
  <c r="E575" i="36"/>
  <c r="D575" i="36"/>
  <c r="C575" i="36"/>
  <c r="B575" i="36"/>
  <c r="A575" i="36"/>
  <c r="E574" i="36"/>
  <c r="D574" i="36"/>
  <c r="C574" i="36"/>
  <c r="B574" i="36"/>
  <c r="A574" i="36"/>
  <c r="E573" i="36"/>
  <c r="D573" i="36"/>
  <c r="C573" i="36"/>
  <c r="B573" i="36"/>
  <c r="A573" i="36"/>
  <c r="E572" i="36"/>
  <c r="D572" i="36"/>
  <c r="C572" i="36"/>
  <c r="B572" i="36"/>
  <c r="A572" i="36"/>
  <c r="E571" i="36"/>
  <c r="D571" i="36"/>
  <c r="C571" i="36"/>
  <c r="B571" i="36"/>
  <c r="A571" i="36"/>
  <c r="E570" i="36"/>
  <c r="D570" i="36"/>
  <c r="C570" i="36"/>
  <c r="B570" i="36"/>
  <c r="A570" i="36"/>
  <c r="E569" i="36"/>
  <c r="D569" i="36"/>
  <c r="C569" i="36"/>
  <c r="B569" i="36"/>
  <c r="A569" i="36"/>
  <c r="E568" i="36"/>
  <c r="D568" i="36"/>
  <c r="C568" i="36"/>
  <c r="B568" i="36"/>
  <c r="A568" i="36"/>
  <c r="E567" i="36"/>
  <c r="D567" i="36"/>
  <c r="C567" i="36"/>
  <c r="B567" i="36"/>
  <c r="A567" i="36"/>
  <c r="E566" i="36"/>
  <c r="D566" i="36"/>
  <c r="C566" i="36"/>
  <c r="B566" i="36"/>
  <c r="A566" i="36"/>
  <c r="E565" i="36"/>
  <c r="D565" i="36"/>
  <c r="C565" i="36"/>
  <c r="B565" i="36"/>
  <c r="A565" i="36"/>
  <c r="E564" i="36"/>
  <c r="D564" i="36"/>
  <c r="C564" i="36"/>
  <c r="B564" i="36"/>
  <c r="A564" i="36"/>
  <c r="E563" i="36"/>
  <c r="D563" i="36"/>
  <c r="C563" i="36"/>
  <c r="B563" i="36"/>
  <c r="A563" i="36"/>
  <c r="E562" i="36"/>
  <c r="D562" i="36"/>
  <c r="C562" i="36"/>
  <c r="B562" i="36"/>
  <c r="A562" i="36"/>
  <c r="E561" i="36"/>
  <c r="D561" i="36"/>
  <c r="C561" i="36"/>
  <c r="B561" i="36"/>
  <c r="A561" i="36"/>
  <c r="E560" i="36"/>
  <c r="D560" i="36"/>
  <c r="C560" i="36"/>
  <c r="B560" i="36"/>
  <c r="A560" i="36"/>
  <c r="E559" i="36"/>
  <c r="D559" i="36"/>
  <c r="C559" i="36"/>
  <c r="B559" i="36"/>
  <c r="A559" i="36"/>
  <c r="E558" i="36"/>
  <c r="D558" i="36"/>
  <c r="C558" i="36"/>
  <c r="B558" i="36"/>
  <c r="A558" i="36"/>
  <c r="E557" i="36"/>
  <c r="D557" i="36"/>
  <c r="C557" i="36"/>
  <c r="B557" i="36"/>
  <c r="A557" i="36"/>
  <c r="E556" i="36"/>
  <c r="D556" i="36"/>
  <c r="C556" i="36"/>
  <c r="B556" i="36"/>
  <c r="A556" i="36"/>
  <c r="E555" i="36"/>
  <c r="D555" i="36"/>
  <c r="C555" i="36"/>
  <c r="B555" i="36"/>
  <c r="A555" i="36"/>
  <c r="E554" i="36"/>
  <c r="D554" i="36"/>
  <c r="C554" i="36"/>
  <c r="B554" i="36"/>
  <c r="A554" i="36"/>
  <c r="E553" i="36"/>
  <c r="D553" i="36"/>
  <c r="C553" i="36"/>
  <c r="B553" i="36"/>
  <c r="A553" i="36"/>
  <c r="E552" i="36"/>
  <c r="D552" i="36"/>
  <c r="C552" i="36"/>
  <c r="B552" i="36"/>
  <c r="A552" i="36"/>
  <c r="E551" i="36"/>
  <c r="D551" i="36"/>
  <c r="C551" i="36"/>
  <c r="B551" i="36"/>
  <c r="A551" i="36"/>
  <c r="E550" i="36"/>
  <c r="D550" i="36"/>
  <c r="C550" i="36"/>
  <c r="B550" i="36"/>
  <c r="A550" i="36"/>
  <c r="E549" i="36"/>
  <c r="D549" i="36"/>
  <c r="C549" i="36"/>
  <c r="B549" i="36"/>
  <c r="A549" i="36"/>
  <c r="E548" i="36"/>
  <c r="D548" i="36"/>
  <c r="C548" i="36"/>
  <c r="B548" i="36"/>
  <c r="A548" i="36"/>
  <c r="E547" i="36"/>
  <c r="D547" i="36"/>
  <c r="C547" i="36"/>
  <c r="B547" i="36"/>
  <c r="A547" i="36"/>
  <c r="E546" i="36"/>
  <c r="D546" i="36"/>
  <c r="C546" i="36"/>
  <c r="B546" i="36"/>
  <c r="A546" i="36"/>
  <c r="E545" i="36"/>
  <c r="D545" i="36"/>
  <c r="C545" i="36"/>
  <c r="B545" i="36"/>
  <c r="A545" i="36"/>
  <c r="E544" i="36"/>
  <c r="D544" i="36"/>
  <c r="C544" i="36"/>
  <c r="B544" i="36"/>
  <c r="A544" i="36"/>
  <c r="E543" i="36"/>
  <c r="D543" i="36"/>
  <c r="C543" i="36"/>
  <c r="B543" i="36"/>
  <c r="A543" i="36"/>
  <c r="E542" i="36"/>
  <c r="D542" i="36"/>
  <c r="C542" i="36"/>
  <c r="B542" i="36"/>
  <c r="A542" i="36"/>
  <c r="E541" i="36"/>
  <c r="D541" i="36"/>
  <c r="C541" i="36"/>
  <c r="B541" i="36"/>
  <c r="A541" i="36"/>
  <c r="E540" i="36"/>
  <c r="D540" i="36"/>
  <c r="C540" i="36"/>
  <c r="B540" i="36"/>
  <c r="A540" i="36"/>
  <c r="E539" i="36"/>
  <c r="D539" i="36"/>
  <c r="C539" i="36"/>
  <c r="B539" i="36"/>
  <c r="A539" i="36"/>
  <c r="E538" i="36"/>
  <c r="D538" i="36"/>
  <c r="C538" i="36"/>
  <c r="B538" i="36"/>
  <c r="A538" i="36"/>
  <c r="E537" i="36"/>
  <c r="D537" i="36"/>
  <c r="C537" i="36"/>
  <c r="B537" i="36"/>
  <c r="A537" i="36"/>
  <c r="E536" i="36"/>
  <c r="D536" i="36"/>
  <c r="C536" i="36"/>
  <c r="B536" i="36"/>
  <c r="A536" i="36"/>
  <c r="E535" i="36"/>
  <c r="D535" i="36"/>
  <c r="C535" i="36"/>
  <c r="B535" i="36"/>
  <c r="A535" i="36"/>
  <c r="E534" i="36"/>
  <c r="D534" i="36"/>
  <c r="C534" i="36"/>
  <c r="B534" i="36"/>
  <c r="A534" i="36"/>
  <c r="E533" i="36"/>
  <c r="D533" i="36"/>
  <c r="C533" i="36"/>
  <c r="B533" i="36"/>
  <c r="A533" i="36"/>
  <c r="E532" i="36"/>
  <c r="D532" i="36"/>
  <c r="C532" i="36"/>
  <c r="B532" i="36"/>
  <c r="A532" i="36"/>
  <c r="E531" i="36"/>
  <c r="D531" i="36"/>
  <c r="C531" i="36"/>
  <c r="B531" i="36"/>
  <c r="A531" i="36"/>
  <c r="E530" i="36"/>
  <c r="D530" i="36"/>
  <c r="C530" i="36"/>
  <c r="B530" i="36"/>
  <c r="A530" i="36"/>
  <c r="E529" i="36"/>
  <c r="D529" i="36"/>
  <c r="C529" i="36"/>
  <c r="B529" i="36"/>
  <c r="A529" i="36"/>
  <c r="E528" i="36"/>
  <c r="D528" i="36"/>
  <c r="C528" i="36"/>
  <c r="B528" i="36"/>
  <c r="A528" i="36"/>
  <c r="E527" i="36"/>
  <c r="D527" i="36"/>
  <c r="C527" i="36"/>
  <c r="B527" i="36"/>
  <c r="A527" i="36"/>
  <c r="E526" i="36"/>
  <c r="D526" i="36"/>
  <c r="C526" i="36"/>
  <c r="B526" i="36"/>
  <c r="A526" i="36"/>
  <c r="E525" i="36"/>
  <c r="D525" i="36"/>
  <c r="C525" i="36"/>
  <c r="B525" i="36"/>
  <c r="A525" i="36"/>
  <c r="E524" i="36"/>
  <c r="D524" i="36"/>
  <c r="C524" i="36"/>
  <c r="B524" i="36"/>
  <c r="A524" i="36"/>
  <c r="E523" i="36"/>
  <c r="D523" i="36"/>
  <c r="C523" i="36"/>
  <c r="B523" i="36"/>
  <c r="A523" i="36"/>
  <c r="E522" i="36"/>
  <c r="D522" i="36"/>
  <c r="C522" i="36"/>
  <c r="B522" i="36"/>
  <c r="A522" i="36"/>
  <c r="E521" i="36"/>
  <c r="D521" i="36"/>
  <c r="C521" i="36"/>
  <c r="B521" i="36"/>
  <c r="A521" i="36"/>
  <c r="E520" i="36"/>
  <c r="D520" i="36"/>
  <c r="C520" i="36"/>
  <c r="B520" i="36"/>
  <c r="A520" i="36"/>
  <c r="E519" i="36"/>
  <c r="D519" i="36"/>
  <c r="C519" i="36"/>
  <c r="B519" i="36"/>
  <c r="A519" i="36"/>
  <c r="E518" i="36"/>
  <c r="D518" i="36"/>
  <c r="C518" i="36"/>
  <c r="B518" i="36"/>
  <c r="A518" i="36"/>
  <c r="E517" i="36"/>
  <c r="D517" i="36"/>
  <c r="C517" i="36"/>
  <c r="B517" i="36"/>
  <c r="A517" i="36"/>
  <c r="E516" i="36"/>
  <c r="D516" i="36"/>
  <c r="C516" i="36"/>
  <c r="B516" i="36"/>
  <c r="A516" i="36"/>
  <c r="E515" i="36"/>
  <c r="D515" i="36"/>
  <c r="C515" i="36"/>
  <c r="B515" i="36"/>
  <c r="A515" i="36"/>
  <c r="E514" i="36"/>
  <c r="D514" i="36"/>
  <c r="C514" i="36"/>
  <c r="B514" i="36"/>
  <c r="A514" i="36"/>
  <c r="E513" i="36"/>
  <c r="D513" i="36"/>
  <c r="C513" i="36"/>
  <c r="B513" i="36"/>
  <c r="A513" i="36"/>
  <c r="E512" i="36"/>
  <c r="D512" i="36"/>
  <c r="C512" i="36"/>
  <c r="B512" i="36"/>
  <c r="A512" i="36"/>
  <c r="E511" i="36"/>
  <c r="D511" i="36"/>
  <c r="C511" i="36"/>
  <c r="B511" i="36"/>
  <c r="A511" i="36"/>
  <c r="E510" i="36"/>
  <c r="D510" i="36"/>
  <c r="C510" i="36"/>
  <c r="B510" i="36"/>
  <c r="A510" i="36"/>
  <c r="E509" i="36"/>
  <c r="D509" i="36"/>
  <c r="C509" i="36"/>
  <c r="B509" i="36"/>
  <c r="A509" i="36"/>
  <c r="E508" i="36"/>
  <c r="D508" i="36"/>
  <c r="C508" i="36"/>
  <c r="B508" i="36"/>
  <c r="A508" i="36"/>
  <c r="E507" i="36"/>
  <c r="D507" i="36"/>
  <c r="C507" i="36"/>
  <c r="B507" i="36"/>
  <c r="A507" i="36"/>
  <c r="E506" i="36"/>
  <c r="D506" i="36"/>
  <c r="C506" i="36"/>
  <c r="B506" i="36"/>
  <c r="A506" i="36"/>
  <c r="E505" i="36"/>
  <c r="D505" i="36"/>
  <c r="C505" i="36"/>
  <c r="B505" i="36"/>
  <c r="A505" i="36"/>
  <c r="E504" i="36"/>
  <c r="D504" i="36"/>
  <c r="C504" i="36"/>
  <c r="B504" i="36"/>
  <c r="A504" i="36"/>
  <c r="E503" i="36"/>
  <c r="D503" i="36"/>
  <c r="C503" i="36"/>
  <c r="B503" i="36"/>
  <c r="A503" i="36"/>
  <c r="E502" i="36"/>
  <c r="D502" i="36"/>
  <c r="C502" i="36"/>
  <c r="B502" i="36"/>
  <c r="A502" i="36"/>
  <c r="E501" i="36"/>
  <c r="D501" i="36"/>
  <c r="C501" i="36"/>
  <c r="B501" i="36"/>
  <c r="A501" i="36"/>
  <c r="E500" i="36"/>
  <c r="D500" i="36"/>
  <c r="C500" i="36"/>
  <c r="B500" i="36"/>
  <c r="A500" i="36"/>
  <c r="E499" i="36"/>
  <c r="D499" i="36"/>
  <c r="C499" i="36"/>
  <c r="B499" i="36"/>
  <c r="A499" i="36"/>
  <c r="E498" i="36"/>
  <c r="D498" i="36"/>
  <c r="C498" i="36"/>
  <c r="B498" i="36"/>
  <c r="A498" i="36"/>
  <c r="E497" i="36"/>
  <c r="D497" i="36"/>
  <c r="C497" i="36"/>
  <c r="B497" i="36"/>
  <c r="A497" i="36"/>
  <c r="E496" i="36"/>
  <c r="D496" i="36"/>
  <c r="C496" i="36"/>
  <c r="B496" i="36"/>
  <c r="A496" i="36"/>
  <c r="E495" i="36"/>
  <c r="D495" i="36"/>
  <c r="C495" i="36"/>
  <c r="B495" i="36"/>
  <c r="A495" i="36"/>
  <c r="E494" i="36"/>
  <c r="D494" i="36"/>
  <c r="C494" i="36"/>
  <c r="B494" i="36"/>
  <c r="A494" i="36"/>
  <c r="E493" i="36"/>
  <c r="D493" i="36"/>
  <c r="C493" i="36"/>
  <c r="B493" i="36"/>
  <c r="A493" i="36"/>
  <c r="E492" i="36"/>
  <c r="D492" i="36"/>
  <c r="C492" i="36"/>
  <c r="B492" i="36"/>
  <c r="A492" i="36"/>
  <c r="E491" i="36"/>
  <c r="D491" i="36"/>
  <c r="C491" i="36"/>
  <c r="B491" i="36"/>
  <c r="A491" i="36"/>
  <c r="E490" i="36"/>
  <c r="D490" i="36"/>
  <c r="C490" i="36"/>
  <c r="B490" i="36"/>
  <c r="A490" i="36"/>
  <c r="E489" i="36"/>
  <c r="D489" i="36"/>
  <c r="C489" i="36"/>
  <c r="B489" i="36"/>
  <c r="A489" i="36"/>
  <c r="E488" i="36"/>
  <c r="D488" i="36"/>
  <c r="C488" i="36"/>
  <c r="B488" i="36"/>
  <c r="A488" i="36"/>
  <c r="E487" i="36"/>
  <c r="D487" i="36"/>
  <c r="C487" i="36"/>
  <c r="B487" i="36"/>
  <c r="A487" i="36"/>
  <c r="E486" i="36"/>
  <c r="D486" i="36"/>
  <c r="C486" i="36"/>
  <c r="B486" i="36"/>
  <c r="A486" i="36"/>
  <c r="E485" i="36"/>
  <c r="D485" i="36"/>
  <c r="C485" i="36"/>
  <c r="B485" i="36"/>
  <c r="A485" i="36"/>
  <c r="E484" i="36"/>
  <c r="D484" i="36"/>
  <c r="C484" i="36"/>
  <c r="B484" i="36"/>
  <c r="A484" i="36"/>
  <c r="E483" i="36"/>
  <c r="D483" i="36"/>
  <c r="C483" i="36"/>
  <c r="B483" i="36"/>
  <c r="A483" i="36"/>
  <c r="E482" i="36"/>
  <c r="D482" i="36"/>
  <c r="C482" i="36"/>
  <c r="B482" i="36"/>
  <c r="A482" i="36"/>
  <c r="E481" i="36"/>
  <c r="D481" i="36"/>
  <c r="C481" i="36"/>
  <c r="B481" i="36"/>
  <c r="A481" i="36"/>
  <c r="E480" i="36"/>
  <c r="D480" i="36"/>
  <c r="C480" i="36"/>
  <c r="B480" i="36"/>
  <c r="A480" i="36"/>
  <c r="E479" i="36"/>
  <c r="D479" i="36"/>
  <c r="C479" i="36"/>
  <c r="B479" i="36"/>
  <c r="A479" i="36"/>
  <c r="E478" i="36"/>
  <c r="D478" i="36"/>
  <c r="C478" i="36"/>
  <c r="B478" i="36"/>
  <c r="A478" i="36"/>
  <c r="E477" i="36"/>
  <c r="D477" i="36"/>
  <c r="C477" i="36"/>
  <c r="B477" i="36"/>
  <c r="A477" i="36"/>
  <c r="E476" i="36"/>
  <c r="D476" i="36"/>
  <c r="C476" i="36"/>
  <c r="B476" i="36"/>
  <c r="A476" i="36"/>
  <c r="E475" i="36"/>
  <c r="D475" i="36"/>
  <c r="C475" i="36"/>
  <c r="B475" i="36"/>
  <c r="A475" i="36"/>
  <c r="E474" i="36"/>
  <c r="D474" i="36"/>
  <c r="C474" i="36"/>
  <c r="B474" i="36"/>
  <c r="A474" i="36"/>
  <c r="E473" i="36"/>
  <c r="D473" i="36"/>
  <c r="C473" i="36"/>
  <c r="B473" i="36"/>
  <c r="A473" i="36"/>
  <c r="E472" i="36"/>
  <c r="D472" i="36"/>
  <c r="C472" i="36"/>
  <c r="B472" i="36"/>
  <c r="A472" i="36"/>
  <c r="E471" i="36"/>
  <c r="D471" i="36"/>
  <c r="C471" i="36"/>
  <c r="B471" i="36"/>
  <c r="A471" i="36"/>
  <c r="E470" i="36"/>
  <c r="D470" i="36"/>
  <c r="C470" i="36"/>
  <c r="B470" i="36"/>
  <c r="A470" i="36"/>
  <c r="E469" i="36"/>
  <c r="D469" i="36"/>
  <c r="C469" i="36"/>
  <c r="B469" i="36"/>
  <c r="A469" i="36"/>
  <c r="E468" i="36"/>
  <c r="D468" i="36"/>
  <c r="C468" i="36"/>
  <c r="B468" i="36"/>
  <c r="A468" i="36"/>
  <c r="E467" i="36"/>
  <c r="D467" i="36"/>
  <c r="C467" i="36"/>
  <c r="B467" i="36"/>
  <c r="A467" i="36"/>
  <c r="E466" i="36"/>
  <c r="D466" i="36"/>
  <c r="C466" i="36"/>
  <c r="B466" i="36"/>
  <c r="A466" i="36"/>
  <c r="E465" i="36"/>
  <c r="D465" i="36"/>
  <c r="C465" i="36"/>
  <c r="B465" i="36"/>
  <c r="A465" i="36"/>
  <c r="E464" i="36"/>
  <c r="D464" i="36"/>
  <c r="C464" i="36"/>
  <c r="B464" i="36"/>
  <c r="A464" i="36"/>
  <c r="E463" i="36"/>
  <c r="D463" i="36"/>
  <c r="C463" i="36"/>
  <c r="B463" i="36"/>
  <c r="A463" i="36"/>
  <c r="E462" i="36"/>
  <c r="D462" i="36"/>
  <c r="C462" i="36"/>
  <c r="B462" i="36"/>
  <c r="A462" i="36"/>
  <c r="E461" i="36"/>
  <c r="D461" i="36"/>
  <c r="C461" i="36"/>
  <c r="B461" i="36"/>
  <c r="A461" i="36"/>
  <c r="E460" i="36"/>
  <c r="D460" i="36"/>
  <c r="C460" i="36"/>
  <c r="B460" i="36"/>
  <c r="A460" i="36"/>
  <c r="E459" i="36"/>
  <c r="D459" i="36"/>
  <c r="C459" i="36"/>
  <c r="B459" i="36"/>
  <c r="A459" i="36"/>
  <c r="E458" i="36"/>
  <c r="D458" i="36"/>
  <c r="C458" i="36"/>
  <c r="B458" i="36"/>
  <c r="A458" i="36"/>
  <c r="E457" i="36"/>
  <c r="D457" i="36"/>
  <c r="C457" i="36"/>
  <c r="B457" i="36"/>
  <c r="A457" i="36"/>
  <c r="E456" i="36"/>
  <c r="D456" i="36"/>
  <c r="C456" i="36"/>
  <c r="B456" i="36"/>
  <c r="A456" i="36"/>
  <c r="E455" i="36"/>
  <c r="D455" i="36"/>
  <c r="C455" i="36"/>
  <c r="B455" i="36"/>
  <c r="A455" i="36"/>
  <c r="E454" i="36"/>
  <c r="D454" i="36"/>
  <c r="C454" i="36"/>
  <c r="B454" i="36"/>
  <c r="A454" i="36"/>
  <c r="E453" i="36"/>
  <c r="D453" i="36"/>
  <c r="C453" i="36"/>
  <c r="B453" i="36"/>
  <c r="A453" i="36"/>
  <c r="E452" i="36"/>
  <c r="D452" i="36"/>
  <c r="C452" i="36"/>
  <c r="B452" i="36"/>
  <c r="A452" i="36"/>
  <c r="E451" i="36"/>
  <c r="D451" i="36"/>
  <c r="C451" i="36"/>
  <c r="B451" i="36"/>
  <c r="A451" i="36"/>
  <c r="E450" i="36"/>
  <c r="D450" i="36"/>
  <c r="C450" i="36"/>
  <c r="B450" i="36"/>
  <c r="A450" i="36"/>
  <c r="E449" i="36"/>
  <c r="D449" i="36"/>
  <c r="C449" i="36"/>
  <c r="B449" i="36"/>
  <c r="A449" i="36"/>
  <c r="E448" i="36"/>
  <c r="D448" i="36"/>
  <c r="C448" i="36"/>
  <c r="B448" i="36"/>
  <c r="A448" i="36"/>
  <c r="E447" i="36"/>
  <c r="D447" i="36"/>
  <c r="C447" i="36"/>
  <c r="B447" i="36"/>
  <c r="A447" i="36"/>
  <c r="E446" i="36"/>
  <c r="D446" i="36"/>
  <c r="C446" i="36"/>
  <c r="B446" i="36"/>
  <c r="A446" i="36"/>
  <c r="E445" i="36"/>
  <c r="D445" i="36"/>
  <c r="C445" i="36"/>
  <c r="B445" i="36"/>
  <c r="A445" i="36"/>
  <c r="E444" i="36"/>
  <c r="D444" i="36"/>
  <c r="C444" i="36"/>
  <c r="B444" i="36"/>
  <c r="A444" i="36"/>
  <c r="E443" i="36"/>
  <c r="D443" i="36"/>
  <c r="C443" i="36"/>
  <c r="B443" i="36"/>
  <c r="A443" i="36"/>
  <c r="E442" i="36"/>
  <c r="D442" i="36"/>
  <c r="C442" i="36"/>
  <c r="B442" i="36"/>
  <c r="A442" i="36"/>
  <c r="E441" i="36"/>
  <c r="D441" i="36"/>
  <c r="C441" i="36"/>
  <c r="B441" i="36"/>
  <c r="A441" i="36"/>
  <c r="E440" i="36"/>
  <c r="D440" i="36"/>
  <c r="C440" i="36"/>
  <c r="B440" i="36"/>
  <c r="A440" i="36"/>
  <c r="E439" i="36"/>
  <c r="D439" i="36"/>
  <c r="C439" i="36"/>
  <c r="B439" i="36"/>
  <c r="A439" i="36"/>
  <c r="E438" i="36"/>
  <c r="D438" i="36"/>
  <c r="C438" i="36"/>
  <c r="B438" i="36"/>
  <c r="A438" i="36"/>
  <c r="E437" i="36"/>
  <c r="D437" i="36"/>
  <c r="C437" i="36"/>
  <c r="B437" i="36"/>
  <c r="A437" i="36"/>
  <c r="E436" i="36"/>
  <c r="D436" i="36"/>
  <c r="C436" i="36"/>
  <c r="B436" i="36"/>
  <c r="A436" i="36"/>
  <c r="E435" i="36"/>
  <c r="D435" i="36"/>
  <c r="C435" i="36"/>
  <c r="B435" i="36"/>
  <c r="A435" i="36"/>
  <c r="E434" i="36"/>
  <c r="D434" i="36"/>
  <c r="C434" i="36"/>
  <c r="B434" i="36"/>
  <c r="A434" i="36"/>
  <c r="E433" i="36"/>
  <c r="D433" i="36"/>
  <c r="C433" i="36"/>
  <c r="B433" i="36"/>
  <c r="A433" i="36"/>
  <c r="E432" i="36"/>
  <c r="D432" i="36"/>
  <c r="C432" i="36"/>
  <c r="B432" i="36"/>
  <c r="A432" i="36"/>
  <c r="E431" i="36"/>
  <c r="D431" i="36"/>
  <c r="C431" i="36"/>
  <c r="B431" i="36"/>
  <c r="A431" i="36"/>
  <c r="E430" i="36"/>
  <c r="D430" i="36"/>
  <c r="C430" i="36"/>
  <c r="B430" i="36"/>
  <c r="A430" i="36"/>
  <c r="E429" i="36"/>
  <c r="D429" i="36"/>
  <c r="C429" i="36"/>
  <c r="B429" i="36"/>
  <c r="A429" i="36"/>
  <c r="E428" i="36"/>
  <c r="D428" i="36"/>
  <c r="C428" i="36"/>
  <c r="B428" i="36"/>
  <c r="A428" i="36"/>
  <c r="E427" i="36"/>
  <c r="D427" i="36"/>
  <c r="C427" i="36"/>
  <c r="B427" i="36"/>
  <c r="A427" i="36"/>
  <c r="E426" i="36"/>
  <c r="D426" i="36"/>
  <c r="C426" i="36"/>
  <c r="B426" i="36"/>
  <c r="A426" i="36"/>
  <c r="E425" i="36"/>
  <c r="D425" i="36"/>
  <c r="C425" i="36"/>
  <c r="B425" i="36"/>
  <c r="A425" i="36"/>
  <c r="E424" i="36"/>
  <c r="D424" i="36"/>
  <c r="C424" i="36"/>
  <c r="B424" i="36"/>
  <c r="A424" i="36"/>
  <c r="E423" i="36"/>
  <c r="D423" i="36"/>
  <c r="C423" i="36"/>
  <c r="B423" i="36"/>
  <c r="A423" i="36"/>
  <c r="E422" i="36"/>
  <c r="D422" i="36"/>
  <c r="C422" i="36"/>
  <c r="B422" i="36"/>
  <c r="A422" i="36"/>
  <c r="E421" i="36"/>
  <c r="D421" i="36"/>
  <c r="C421" i="36"/>
  <c r="B421" i="36"/>
  <c r="A421" i="36"/>
  <c r="E420" i="36"/>
  <c r="D420" i="36"/>
  <c r="C420" i="36"/>
  <c r="B420" i="36"/>
  <c r="A420" i="36"/>
  <c r="E419" i="36"/>
  <c r="D419" i="36"/>
  <c r="C419" i="36"/>
  <c r="B419" i="36"/>
  <c r="A419" i="36"/>
  <c r="E418" i="36"/>
  <c r="D418" i="36"/>
  <c r="C418" i="36"/>
  <c r="B418" i="36"/>
  <c r="A418" i="36"/>
  <c r="E417" i="36"/>
  <c r="D417" i="36"/>
  <c r="C417" i="36"/>
  <c r="B417" i="36"/>
  <c r="A417" i="36"/>
  <c r="E416" i="36"/>
  <c r="D416" i="36"/>
  <c r="C416" i="36"/>
  <c r="B416" i="36"/>
  <c r="A416" i="36"/>
  <c r="E415" i="36"/>
  <c r="D415" i="36"/>
  <c r="C415" i="36"/>
  <c r="B415" i="36"/>
  <c r="A415" i="36"/>
  <c r="E414" i="36"/>
  <c r="D414" i="36"/>
  <c r="C414" i="36"/>
  <c r="B414" i="36"/>
  <c r="A414" i="36"/>
  <c r="E413" i="36"/>
  <c r="D413" i="36"/>
  <c r="C413" i="36"/>
  <c r="B413" i="36"/>
  <c r="A413" i="36"/>
  <c r="E412" i="36"/>
  <c r="D412" i="36"/>
  <c r="C412" i="36"/>
  <c r="B412" i="36"/>
  <c r="A412" i="36"/>
  <c r="E411" i="36"/>
  <c r="D411" i="36"/>
  <c r="C411" i="36"/>
  <c r="B411" i="36"/>
  <c r="A411" i="36"/>
  <c r="E410" i="36"/>
  <c r="D410" i="36"/>
  <c r="C410" i="36"/>
  <c r="B410" i="36"/>
  <c r="A410" i="36"/>
  <c r="E409" i="36"/>
  <c r="D409" i="36"/>
  <c r="C409" i="36"/>
  <c r="B409" i="36"/>
  <c r="A409" i="36"/>
  <c r="E408" i="36"/>
  <c r="D408" i="36"/>
  <c r="C408" i="36"/>
  <c r="B408" i="36"/>
  <c r="A408" i="36"/>
  <c r="E407" i="36"/>
  <c r="D407" i="36"/>
  <c r="C407" i="36"/>
  <c r="B407" i="36"/>
  <c r="A407" i="36"/>
  <c r="E406" i="36"/>
  <c r="D406" i="36"/>
  <c r="C406" i="36"/>
  <c r="B406" i="36"/>
  <c r="A406" i="36"/>
  <c r="E405" i="36"/>
  <c r="D405" i="36"/>
  <c r="C405" i="36"/>
  <c r="B405" i="36"/>
  <c r="A405" i="36"/>
  <c r="E404" i="36"/>
  <c r="D404" i="36"/>
  <c r="C404" i="36"/>
  <c r="B404" i="36"/>
  <c r="A404" i="36"/>
  <c r="E403" i="36"/>
  <c r="D403" i="36"/>
  <c r="C403" i="36"/>
  <c r="B403" i="36"/>
  <c r="A403" i="36"/>
  <c r="E402" i="36"/>
  <c r="D402" i="36"/>
  <c r="C402" i="36"/>
  <c r="B402" i="36"/>
  <c r="A402" i="36"/>
  <c r="E401" i="36"/>
  <c r="D401" i="36"/>
  <c r="C401" i="36"/>
  <c r="B401" i="36"/>
  <c r="A401" i="36"/>
  <c r="E400" i="36"/>
  <c r="D400" i="36"/>
  <c r="C400" i="36"/>
  <c r="B400" i="36"/>
  <c r="A400" i="36"/>
  <c r="E399" i="36"/>
  <c r="D399" i="36"/>
  <c r="C399" i="36"/>
  <c r="B399" i="36"/>
  <c r="A399" i="36"/>
  <c r="E398" i="36"/>
  <c r="D398" i="36"/>
  <c r="C398" i="36"/>
  <c r="B398" i="36"/>
  <c r="A398" i="36"/>
  <c r="E397" i="36"/>
  <c r="D397" i="36"/>
  <c r="C397" i="36"/>
  <c r="B397" i="36"/>
  <c r="A397" i="36"/>
  <c r="E396" i="36"/>
  <c r="D396" i="36"/>
  <c r="C396" i="36"/>
  <c r="B396" i="36"/>
  <c r="A396" i="36"/>
  <c r="E395" i="36"/>
  <c r="D395" i="36"/>
  <c r="C395" i="36"/>
  <c r="B395" i="36"/>
  <c r="A395" i="36"/>
  <c r="E394" i="36"/>
  <c r="D394" i="36"/>
  <c r="C394" i="36"/>
  <c r="B394" i="36"/>
  <c r="A394" i="36"/>
  <c r="E393" i="36"/>
  <c r="D393" i="36"/>
  <c r="C393" i="36"/>
  <c r="B393" i="36"/>
  <c r="A393" i="36"/>
  <c r="E392" i="36"/>
  <c r="D392" i="36"/>
  <c r="C392" i="36"/>
  <c r="B392" i="36"/>
  <c r="A392" i="36"/>
  <c r="E391" i="36"/>
  <c r="D391" i="36"/>
  <c r="C391" i="36"/>
  <c r="B391" i="36"/>
  <c r="A391" i="36"/>
  <c r="E390" i="36"/>
  <c r="D390" i="36"/>
  <c r="C390" i="36"/>
  <c r="B390" i="36"/>
  <c r="A390" i="36"/>
  <c r="E389" i="36"/>
  <c r="D389" i="36"/>
  <c r="C389" i="36"/>
  <c r="B389" i="36"/>
  <c r="A389" i="36"/>
  <c r="E388" i="36"/>
  <c r="D388" i="36"/>
  <c r="C388" i="36"/>
  <c r="B388" i="36"/>
  <c r="A388" i="36"/>
  <c r="E387" i="36"/>
  <c r="D387" i="36"/>
  <c r="C387" i="36"/>
  <c r="B387" i="36"/>
  <c r="A387" i="36"/>
  <c r="E386" i="36"/>
  <c r="D386" i="36"/>
  <c r="C386" i="36"/>
  <c r="B386" i="36"/>
  <c r="A386" i="36"/>
  <c r="E385" i="36"/>
  <c r="D385" i="36"/>
  <c r="C385" i="36"/>
  <c r="B385" i="36"/>
  <c r="A385" i="36"/>
  <c r="E384" i="36"/>
  <c r="D384" i="36"/>
  <c r="C384" i="36"/>
  <c r="B384" i="36"/>
  <c r="A384" i="36"/>
  <c r="E383" i="36"/>
  <c r="D383" i="36"/>
  <c r="C383" i="36"/>
  <c r="B383" i="36"/>
  <c r="A383" i="36"/>
  <c r="E382" i="36"/>
  <c r="D382" i="36"/>
  <c r="C382" i="36"/>
  <c r="B382" i="36"/>
  <c r="A382" i="36"/>
  <c r="E381" i="36"/>
  <c r="D381" i="36"/>
  <c r="C381" i="36"/>
  <c r="B381" i="36"/>
  <c r="A381" i="36"/>
  <c r="E380" i="36"/>
  <c r="D380" i="36"/>
  <c r="C380" i="36"/>
  <c r="B380" i="36"/>
  <c r="A380" i="36"/>
  <c r="E379" i="36"/>
  <c r="D379" i="36"/>
  <c r="C379" i="36"/>
  <c r="B379" i="36"/>
  <c r="A379" i="36"/>
  <c r="E378" i="36"/>
  <c r="D378" i="36"/>
  <c r="C378" i="36"/>
  <c r="B378" i="36"/>
  <c r="A378" i="36"/>
  <c r="E377" i="36"/>
  <c r="D377" i="36"/>
  <c r="C377" i="36"/>
  <c r="B377" i="36"/>
  <c r="A377" i="36"/>
  <c r="E376" i="36"/>
  <c r="D376" i="36"/>
  <c r="C376" i="36"/>
  <c r="B376" i="36"/>
  <c r="A376" i="36"/>
  <c r="E375" i="36"/>
  <c r="D375" i="36"/>
  <c r="C375" i="36"/>
  <c r="B375" i="36"/>
  <c r="A375" i="36"/>
  <c r="E374" i="36"/>
  <c r="D374" i="36"/>
  <c r="C374" i="36"/>
  <c r="B374" i="36"/>
  <c r="A374" i="36"/>
  <c r="E373" i="36"/>
  <c r="D373" i="36"/>
  <c r="C373" i="36"/>
  <c r="B373" i="36"/>
  <c r="A373" i="36"/>
  <c r="E372" i="36"/>
  <c r="D372" i="36"/>
  <c r="C372" i="36"/>
  <c r="B372" i="36"/>
  <c r="A372" i="36"/>
  <c r="E371" i="36"/>
  <c r="D371" i="36"/>
  <c r="C371" i="36"/>
  <c r="B371" i="36"/>
  <c r="A371" i="36"/>
  <c r="E370" i="36"/>
  <c r="D370" i="36"/>
  <c r="C370" i="36"/>
  <c r="B370" i="36"/>
  <c r="A370" i="36"/>
  <c r="E369" i="36"/>
  <c r="D369" i="36"/>
  <c r="C369" i="36"/>
  <c r="B369" i="36"/>
  <c r="A369" i="36"/>
  <c r="E368" i="36"/>
  <c r="D368" i="36"/>
  <c r="C368" i="36"/>
  <c r="B368" i="36"/>
  <c r="A368" i="36"/>
  <c r="E367" i="36"/>
  <c r="D367" i="36"/>
  <c r="C367" i="36"/>
  <c r="B367" i="36"/>
  <c r="A367" i="36"/>
  <c r="E366" i="36"/>
  <c r="D366" i="36"/>
  <c r="C366" i="36"/>
  <c r="B366" i="36"/>
  <c r="A366" i="36"/>
  <c r="E365" i="36"/>
  <c r="D365" i="36"/>
  <c r="C365" i="36"/>
  <c r="B365" i="36"/>
  <c r="A365" i="36"/>
  <c r="E364" i="36"/>
  <c r="D364" i="36"/>
  <c r="C364" i="36"/>
  <c r="B364" i="36"/>
  <c r="A364" i="36"/>
  <c r="E363" i="36"/>
  <c r="D363" i="36"/>
  <c r="C363" i="36"/>
  <c r="B363" i="36"/>
  <c r="A363" i="36"/>
  <c r="E362" i="36"/>
  <c r="D362" i="36"/>
  <c r="C362" i="36"/>
  <c r="B362" i="36"/>
  <c r="A362" i="36"/>
  <c r="E361" i="36"/>
  <c r="D361" i="36"/>
  <c r="C361" i="36"/>
  <c r="B361" i="36"/>
  <c r="A361" i="36"/>
  <c r="E360" i="36"/>
  <c r="D360" i="36"/>
  <c r="C360" i="36"/>
  <c r="B360" i="36"/>
  <c r="A360" i="36"/>
  <c r="E359" i="36"/>
  <c r="D359" i="36"/>
  <c r="C359" i="36"/>
  <c r="B359" i="36"/>
  <c r="A359" i="36"/>
  <c r="E358" i="36"/>
  <c r="D358" i="36"/>
  <c r="C358" i="36"/>
  <c r="B358" i="36"/>
  <c r="A358" i="36"/>
  <c r="E357" i="36"/>
  <c r="D357" i="36"/>
  <c r="C357" i="36"/>
  <c r="B357" i="36"/>
  <c r="A357" i="36"/>
  <c r="E356" i="36"/>
  <c r="D356" i="36"/>
  <c r="C356" i="36"/>
  <c r="B356" i="36"/>
  <c r="A356" i="36"/>
  <c r="E355" i="36"/>
  <c r="D355" i="36"/>
  <c r="C355" i="36"/>
  <c r="B355" i="36"/>
  <c r="A355" i="36"/>
  <c r="E354" i="36"/>
  <c r="D354" i="36"/>
  <c r="C354" i="36"/>
  <c r="B354" i="36"/>
  <c r="A354" i="36"/>
  <c r="E353" i="36"/>
  <c r="D353" i="36"/>
  <c r="C353" i="36"/>
  <c r="B353" i="36"/>
  <c r="A353" i="36"/>
  <c r="E352" i="36"/>
  <c r="D352" i="36"/>
  <c r="C352" i="36"/>
  <c r="B352" i="36"/>
  <c r="A352" i="36"/>
  <c r="E351" i="36"/>
  <c r="D351" i="36"/>
  <c r="C351" i="36"/>
  <c r="B351" i="36"/>
  <c r="A351" i="36"/>
  <c r="E350" i="36"/>
  <c r="D350" i="36"/>
  <c r="C350" i="36"/>
  <c r="B350" i="36"/>
  <c r="A350" i="36"/>
  <c r="E349" i="36"/>
  <c r="D349" i="36"/>
  <c r="C349" i="36"/>
  <c r="B349" i="36"/>
  <c r="A349" i="36"/>
  <c r="E348" i="36"/>
  <c r="D348" i="36"/>
  <c r="C348" i="36"/>
  <c r="B348" i="36"/>
  <c r="A348" i="36"/>
  <c r="E347" i="36"/>
  <c r="D347" i="36"/>
  <c r="C347" i="36"/>
  <c r="B347" i="36"/>
  <c r="A347" i="36"/>
  <c r="E346" i="36"/>
  <c r="D346" i="36"/>
  <c r="C346" i="36"/>
  <c r="B346" i="36"/>
  <c r="A346" i="36"/>
  <c r="E345" i="36"/>
  <c r="D345" i="36"/>
  <c r="C345" i="36"/>
  <c r="B345" i="36"/>
  <c r="A345" i="36"/>
  <c r="E344" i="36"/>
  <c r="D344" i="36"/>
  <c r="C344" i="36"/>
  <c r="B344" i="36"/>
  <c r="A344" i="36"/>
  <c r="E343" i="36"/>
  <c r="D343" i="36"/>
  <c r="C343" i="36"/>
  <c r="B343" i="36"/>
  <c r="A343" i="36"/>
  <c r="E342" i="36"/>
  <c r="D342" i="36"/>
  <c r="C342" i="36"/>
  <c r="B342" i="36"/>
  <c r="A342" i="36"/>
  <c r="E341" i="36"/>
  <c r="D341" i="36"/>
  <c r="C341" i="36"/>
  <c r="B341" i="36"/>
  <c r="A341" i="36"/>
  <c r="E340" i="36"/>
  <c r="D340" i="36"/>
  <c r="C340" i="36"/>
  <c r="B340" i="36"/>
  <c r="A340" i="36"/>
  <c r="E339" i="36"/>
  <c r="D339" i="36"/>
  <c r="C339" i="36"/>
  <c r="B339" i="36"/>
  <c r="A339" i="36"/>
  <c r="E338" i="36"/>
  <c r="D338" i="36"/>
  <c r="C338" i="36"/>
  <c r="B338" i="36"/>
  <c r="A338" i="36"/>
  <c r="E337" i="36"/>
  <c r="D337" i="36"/>
  <c r="C337" i="36"/>
  <c r="B337" i="36"/>
  <c r="A337" i="36"/>
  <c r="E336" i="36"/>
  <c r="D336" i="36"/>
  <c r="C336" i="36"/>
  <c r="B336" i="36"/>
  <c r="A336" i="36"/>
  <c r="E335" i="36"/>
  <c r="D335" i="36"/>
  <c r="C335" i="36"/>
  <c r="B335" i="36"/>
  <c r="A335" i="36"/>
  <c r="E334" i="36"/>
  <c r="D334" i="36"/>
  <c r="C334" i="36"/>
  <c r="B334" i="36"/>
  <c r="A334" i="36"/>
  <c r="E333" i="36"/>
  <c r="D333" i="36"/>
  <c r="C333" i="36"/>
  <c r="B333" i="36"/>
  <c r="A333" i="36"/>
  <c r="E332" i="36"/>
  <c r="D332" i="36"/>
  <c r="C332" i="36"/>
  <c r="B332" i="36"/>
  <c r="A332" i="36"/>
  <c r="E331" i="36"/>
  <c r="D331" i="36"/>
  <c r="C331" i="36"/>
  <c r="B331" i="36"/>
  <c r="A331" i="36"/>
  <c r="E330" i="36"/>
  <c r="D330" i="36"/>
  <c r="C330" i="36"/>
  <c r="B330" i="36"/>
  <c r="A330" i="36"/>
  <c r="E329" i="36"/>
  <c r="D329" i="36"/>
  <c r="C329" i="36"/>
  <c r="B329" i="36"/>
  <c r="A329" i="36"/>
  <c r="E328" i="36"/>
  <c r="D328" i="36"/>
  <c r="C328" i="36"/>
  <c r="B328" i="36"/>
  <c r="A328" i="36"/>
  <c r="E327" i="36"/>
  <c r="D327" i="36"/>
  <c r="C327" i="36"/>
  <c r="B327" i="36"/>
  <c r="A327" i="36"/>
  <c r="E326" i="36"/>
  <c r="D326" i="36"/>
  <c r="C326" i="36"/>
  <c r="B326" i="36"/>
  <c r="A326" i="36"/>
  <c r="E325" i="36"/>
  <c r="D325" i="36"/>
  <c r="C325" i="36"/>
  <c r="B325" i="36"/>
  <c r="A325" i="36"/>
  <c r="E324" i="36"/>
  <c r="D324" i="36"/>
  <c r="C324" i="36"/>
  <c r="B324" i="36"/>
  <c r="A324" i="36"/>
  <c r="E323" i="36"/>
  <c r="D323" i="36"/>
  <c r="C323" i="36"/>
  <c r="B323" i="36"/>
  <c r="A323" i="36"/>
  <c r="E322" i="36"/>
  <c r="D322" i="36"/>
  <c r="C322" i="36"/>
  <c r="B322" i="36"/>
  <c r="A322" i="36"/>
  <c r="E321" i="36"/>
  <c r="D321" i="36"/>
  <c r="C321" i="36"/>
  <c r="B321" i="36"/>
  <c r="A321" i="36"/>
  <c r="E320" i="36"/>
  <c r="D320" i="36"/>
  <c r="C320" i="36"/>
  <c r="B320" i="36"/>
  <c r="A320" i="36"/>
  <c r="E319" i="36"/>
  <c r="D319" i="36"/>
  <c r="C319" i="36"/>
  <c r="B319" i="36"/>
  <c r="A319" i="36"/>
  <c r="E318" i="36"/>
  <c r="D318" i="36"/>
  <c r="C318" i="36"/>
  <c r="B318" i="36"/>
  <c r="A318" i="36"/>
  <c r="E317" i="36"/>
  <c r="D317" i="36"/>
  <c r="C317" i="36"/>
  <c r="B317" i="36"/>
  <c r="A317" i="36"/>
  <c r="E316" i="36"/>
  <c r="D316" i="36"/>
  <c r="C316" i="36"/>
  <c r="B316" i="36"/>
  <c r="A316" i="36"/>
  <c r="E315" i="36"/>
  <c r="D315" i="36"/>
  <c r="C315" i="36"/>
  <c r="B315" i="36"/>
  <c r="A315" i="36"/>
  <c r="E314" i="36"/>
  <c r="D314" i="36"/>
  <c r="C314" i="36"/>
  <c r="B314" i="36"/>
  <c r="A314" i="36"/>
  <c r="E313" i="36"/>
  <c r="D313" i="36"/>
  <c r="C313" i="36"/>
  <c r="B313" i="36"/>
  <c r="A313" i="36"/>
  <c r="E312" i="36"/>
  <c r="D312" i="36"/>
  <c r="C312" i="36"/>
  <c r="B312" i="36"/>
  <c r="A312" i="36"/>
  <c r="E311" i="36"/>
  <c r="D311" i="36"/>
  <c r="C311" i="36"/>
  <c r="B311" i="36"/>
  <c r="A311" i="36"/>
  <c r="E310" i="36"/>
  <c r="D310" i="36"/>
  <c r="C310" i="36"/>
  <c r="B310" i="36"/>
  <c r="A310" i="36"/>
  <c r="E309" i="36"/>
  <c r="D309" i="36"/>
  <c r="C309" i="36"/>
  <c r="B309" i="36"/>
  <c r="A309" i="36"/>
  <c r="E308" i="36"/>
  <c r="D308" i="36"/>
  <c r="C308" i="36"/>
  <c r="B308" i="36"/>
  <c r="A308" i="36"/>
  <c r="E307" i="36"/>
  <c r="D307" i="36"/>
  <c r="C307" i="36"/>
  <c r="B307" i="36"/>
  <c r="A307" i="36"/>
  <c r="E306" i="36"/>
  <c r="D306" i="36"/>
  <c r="C306" i="36"/>
  <c r="B306" i="36"/>
  <c r="A306" i="36"/>
  <c r="E305" i="36"/>
  <c r="D305" i="36"/>
  <c r="C305" i="36"/>
  <c r="B305" i="36"/>
  <c r="A305" i="36"/>
  <c r="E304" i="36"/>
  <c r="D304" i="36"/>
  <c r="C304" i="36"/>
  <c r="B304" i="36"/>
  <c r="A304" i="36"/>
  <c r="E303" i="36"/>
  <c r="D303" i="36"/>
  <c r="C303" i="36"/>
  <c r="B303" i="36"/>
  <c r="A303" i="36"/>
  <c r="E302" i="36"/>
  <c r="D302" i="36"/>
  <c r="C302" i="36"/>
  <c r="B302" i="36"/>
  <c r="A302" i="36"/>
  <c r="E301" i="36"/>
  <c r="D301" i="36"/>
  <c r="C301" i="36"/>
  <c r="B301" i="36"/>
  <c r="A301" i="36"/>
  <c r="E300" i="36"/>
  <c r="D300" i="36"/>
  <c r="C300" i="36"/>
  <c r="B300" i="36"/>
  <c r="A300" i="36"/>
  <c r="E299" i="36"/>
  <c r="D299" i="36"/>
  <c r="C299" i="36"/>
  <c r="B299" i="36"/>
  <c r="A299" i="36"/>
  <c r="E298" i="36"/>
  <c r="D298" i="36"/>
  <c r="C298" i="36"/>
  <c r="B298" i="36"/>
  <c r="A298" i="36"/>
  <c r="E297" i="36"/>
  <c r="D297" i="36"/>
  <c r="C297" i="36"/>
  <c r="B297" i="36"/>
  <c r="A297" i="36"/>
  <c r="E296" i="36"/>
  <c r="D296" i="36"/>
  <c r="C296" i="36"/>
  <c r="B296" i="36"/>
  <c r="A296" i="36"/>
  <c r="E295" i="36"/>
  <c r="D295" i="36"/>
  <c r="C295" i="36"/>
  <c r="B295" i="36"/>
  <c r="A295" i="36"/>
  <c r="E294" i="36"/>
  <c r="D294" i="36"/>
  <c r="C294" i="36"/>
  <c r="B294" i="36"/>
  <c r="A294" i="36"/>
  <c r="E293" i="36"/>
  <c r="D293" i="36"/>
  <c r="C293" i="36"/>
  <c r="B293" i="36"/>
  <c r="A293" i="36"/>
  <c r="E292" i="36"/>
  <c r="D292" i="36"/>
  <c r="C292" i="36"/>
  <c r="B292" i="36"/>
  <c r="A292" i="36"/>
  <c r="E291" i="36"/>
  <c r="D291" i="36"/>
  <c r="C291" i="36"/>
  <c r="B291" i="36"/>
  <c r="A291" i="36"/>
  <c r="E290" i="36"/>
  <c r="D290" i="36"/>
  <c r="C290" i="36"/>
  <c r="B290" i="36"/>
  <c r="A290" i="36"/>
  <c r="E289" i="36"/>
  <c r="D289" i="36"/>
  <c r="C289" i="36"/>
  <c r="B289" i="36"/>
  <c r="A289" i="36"/>
  <c r="E288" i="36"/>
  <c r="D288" i="36"/>
  <c r="C288" i="36"/>
  <c r="B288" i="36"/>
  <c r="A288" i="36"/>
  <c r="E287" i="36"/>
  <c r="D287" i="36"/>
  <c r="C287" i="36"/>
  <c r="B287" i="36"/>
  <c r="A287" i="36"/>
  <c r="E286" i="36"/>
  <c r="D286" i="36"/>
  <c r="C286" i="36"/>
  <c r="B286" i="36"/>
  <c r="A286" i="36"/>
  <c r="E285" i="36"/>
  <c r="D285" i="36"/>
  <c r="C285" i="36"/>
  <c r="B285" i="36"/>
  <c r="A285" i="36"/>
  <c r="E284" i="36"/>
  <c r="D284" i="36"/>
  <c r="C284" i="36"/>
  <c r="B284" i="36"/>
  <c r="A284" i="36"/>
  <c r="E283" i="36"/>
  <c r="D283" i="36"/>
  <c r="C283" i="36"/>
  <c r="B283" i="36"/>
  <c r="A283" i="36"/>
  <c r="E282" i="36"/>
  <c r="D282" i="36"/>
  <c r="C282" i="36"/>
  <c r="B282" i="36"/>
  <c r="A282" i="36"/>
  <c r="E281" i="36"/>
  <c r="D281" i="36"/>
  <c r="C281" i="36"/>
  <c r="B281" i="36"/>
  <c r="A281" i="36"/>
  <c r="E280" i="36"/>
  <c r="D280" i="36"/>
  <c r="C280" i="36"/>
  <c r="B280" i="36"/>
  <c r="A280" i="36"/>
  <c r="E279" i="36"/>
  <c r="D279" i="36"/>
  <c r="C279" i="36"/>
  <c r="B279" i="36"/>
  <c r="A279" i="36"/>
  <c r="E278" i="36"/>
  <c r="D278" i="36"/>
  <c r="C278" i="36"/>
  <c r="B278" i="36"/>
  <c r="A278" i="36"/>
  <c r="E277" i="36"/>
  <c r="D277" i="36"/>
  <c r="C277" i="36"/>
  <c r="B277" i="36"/>
  <c r="A277" i="36"/>
  <c r="E276" i="36"/>
  <c r="D276" i="36"/>
  <c r="C276" i="36"/>
  <c r="B276" i="36"/>
  <c r="A276" i="36"/>
  <c r="E275" i="36"/>
  <c r="D275" i="36"/>
  <c r="C275" i="36"/>
  <c r="B275" i="36"/>
  <c r="A275" i="36"/>
  <c r="E274" i="36"/>
  <c r="D274" i="36"/>
  <c r="C274" i="36"/>
  <c r="B274" i="36"/>
  <c r="A274" i="36"/>
  <c r="E273" i="36"/>
  <c r="D273" i="36"/>
  <c r="C273" i="36"/>
  <c r="B273" i="36"/>
  <c r="A273" i="36"/>
  <c r="E272" i="36"/>
  <c r="D272" i="36"/>
  <c r="C272" i="36"/>
  <c r="B272" i="36"/>
  <c r="A272" i="36"/>
  <c r="E271" i="36"/>
  <c r="D271" i="36"/>
  <c r="C271" i="36"/>
  <c r="B271" i="36"/>
  <c r="A271" i="36"/>
  <c r="E270" i="36"/>
  <c r="D270" i="36"/>
  <c r="C270" i="36"/>
  <c r="B270" i="36"/>
  <c r="A270" i="36"/>
  <c r="E269" i="36"/>
  <c r="D269" i="36"/>
  <c r="C269" i="36"/>
  <c r="B269" i="36"/>
  <c r="A269" i="36"/>
  <c r="E268" i="36"/>
  <c r="D268" i="36"/>
  <c r="C268" i="36"/>
  <c r="B268" i="36"/>
  <c r="A268" i="36"/>
  <c r="E267" i="36"/>
  <c r="D267" i="36"/>
  <c r="C267" i="36"/>
  <c r="B267" i="36"/>
  <c r="A267" i="36"/>
  <c r="E266" i="36"/>
  <c r="D266" i="36"/>
  <c r="C266" i="36"/>
  <c r="B266" i="36"/>
  <c r="A266" i="36"/>
  <c r="E265" i="36"/>
  <c r="D265" i="36"/>
  <c r="C265" i="36"/>
  <c r="B265" i="36"/>
  <c r="A265" i="36"/>
  <c r="E264" i="36"/>
  <c r="D264" i="36"/>
  <c r="C264" i="36"/>
  <c r="B264" i="36"/>
  <c r="A264" i="36"/>
  <c r="E263" i="36"/>
  <c r="D263" i="36"/>
  <c r="C263" i="36"/>
  <c r="B263" i="36"/>
  <c r="A263" i="36"/>
  <c r="E262" i="36"/>
  <c r="D262" i="36"/>
  <c r="C262" i="36"/>
  <c r="B262" i="36"/>
  <c r="A262" i="36"/>
  <c r="E261" i="36"/>
  <c r="D261" i="36"/>
  <c r="C261" i="36"/>
  <c r="B261" i="36"/>
  <c r="A261" i="36"/>
  <c r="E260" i="36"/>
  <c r="D260" i="36"/>
  <c r="C260" i="36"/>
  <c r="B260" i="36"/>
  <c r="A260" i="36"/>
  <c r="E259" i="36"/>
  <c r="D259" i="36"/>
  <c r="C259" i="36"/>
  <c r="B259" i="36"/>
  <c r="A259" i="36"/>
  <c r="E258" i="36"/>
  <c r="D258" i="36"/>
  <c r="C258" i="36"/>
  <c r="B258" i="36"/>
  <c r="A258" i="36"/>
  <c r="E257" i="36"/>
  <c r="D257" i="36"/>
  <c r="C257" i="36"/>
  <c r="B257" i="36"/>
  <c r="A257" i="36"/>
  <c r="E256" i="36"/>
  <c r="D256" i="36"/>
  <c r="C256" i="36"/>
  <c r="B256" i="36"/>
  <c r="A256" i="36"/>
  <c r="E255" i="36"/>
  <c r="D255" i="36"/>
  <c r="C255" i="36"/>
  <c r="B255" i="36"/>
  <c r="A255" i="36"/>
  <c r="E254" i="36"/>
  <c r="D254" i="36"/>
  <c r="C254" i="36"/>
  <c r="B254" i="36"/>
  <c r="A254" i="36"/>
  <c r="E253" i="36"/>
  <c r="D253" i="36"/>
  <c r="C253" i="36"/>
  <c r="B253" i="36"/>
  <c r="A253" i="36"/>
  <c r="E252" i="36"/>
  <c r="D252" i="36"/>
  <c r="C252" i="36"/>
  <c r="B252" i="36"/>
  <c r="A252" i="36"/>
  <c r="E251" i="36"/>
  <c r="D251" i="36"/>
  <c r="C251" i="36"/>
  <c r="B251" i="36"/>
  <c r="A251" i="36"/>
  <c r="E250" i="36"/>
  <c r="D250" i="36"/>
  <c r="C250" i="36"/>
  <c r="B250" i="36"/>
  <c r="A250" i="36"/>
  <c r="E249" i="36"/>
  <c r="D249" i="36"/>
  <c r="C249" i="36"/>
  <c r="B249" i="36"/>
  <c r="A249" i="36"/>
  <c r="E248" i="36"/>
  <c r="D248" i="36"/>
  <c r="C248" i="36"/>
  <c r="B248" i="36"/>
  <c r="A248" i="36"/>
  <c r="E247" i="36"/>
  <c r="D247" i="36"/>
  <c r="C247" i="36"/>
  <c r="B247" i="36"/>
  <c r="A247" i="36"/>
  <c r="E246" i="36"/>
  <c r="D246" i="36"/>
  <c r="C246" i="36"/>
  <c r="B246" i="36"/>
  <c r="A246" i="36"/>
  <c r="E245" i="36"/>
  <c r="D245" i="36"/>
  <c r="C245" i="36"/>
  <c r="B245" i="36"/>
  <c r="A245" i="36"/>
  <c r="E244" i="36"/>
  <c r="D244" i="36"/>
  <c r="C244" i="36"/>
  <c r="B244" i="36"/>
  <c r="A244" i="36"/>
  <c r="E243" i="36"/>
  <c r="D243" i="36"/>
  <c r="C243" i="36"/>
  <c r="B243" i="36"/>
  <c r="A243" i="36"/>
  <c r="E242" i="36"/>
  <c r="D242" i="36"/>
  <c r="C242" i="36"/>
  <c r="B242" i="36"/>
  <c r="A242" i="36"/>
  <c r="E241" i="36"/>
  <c r="D241" i="36"/>
  <c r="C241" i="36"/>
  <c r="B241" i="36"/>
  <c r="A241" i="36"/>
  <c r="E240" i="36"/>
  <c r="D240" i="36"/>
  <c r="C240" i="36"/>
  <c r="B240" i="36"/>
  <c r="A240" i="36"/>
  <c r="E239" i="36"/>
  <c r="D239" i="36"/>
  <c r="C239" i="36"/>
  <c r="B239" i="36"/>
  <c r="A239" i="36"/>
  <c r="E238" i="36"/>
  <c r="D238" i="36"/>
  <c r="C238" i="36"/>
  <c r="B238" i="36"/>
  <c r="A238" i="36"/>
  <c r="E237" i="36"/>
  <c r="D237" i="36"/>
  <c r="C237" i="36"/>
  <c r="B237" i="36"/>
  <c r="A237" i="36"/>
  <c r="E236" i="36"/>
  <c r="D236" i="36"/>
  <c r="C236" i="36"/>
  <c r="B236" i="36"/>
  <c r="A236" i="36"/>
  <c r="E235" i="36"/>
  <c r="D235" i="36"/>
  <c r="C235" i="36"/>
  <c r="B235" i="36"/>
  <c r="A235" i="36"/>
  <c r="E234" i="36"/>
  <c r="D234" i="36"/>
  <c r="C234" i="36"/>
  <c r="B234" i="36"/>
  <c r="A234" i="36"/>
  <c r="E233" i="36"/>
  <c r="D233" i="36"/>
  <c r="C233" i="36"/>
  <c r="B233" i="36"/>
  <c r="A233" i="36"/>
  <c r="E232" i="36"/>
  <c r="D232" i="36"/>
  <c r="C232" i="36"/>
  <c r="B232" i="36"/>
  <c r="A232" i="36"/>
  <c r="E231" i="36"/>
  <c r="D231" i="36"/>
  <c r="C231" i="36"/>
  <c r="B231" i="36"/>
  <c r="A231" i="36"/>
  <c r="E230" i="36"/>
  <c r="D230" i="36"/>
  <c r="C230" i="36"/>
  <c r="B230" i="36"/>
  <c r="A230" i="36"/>
  <c r="E229" i="36"/>
  <c r="D229" i="36"/>
  <c r="C229" i="36"/>
  <c r="B229" i="36"/>
  <c r="A229" i="36"/>
  <c r="E228" i="36"/>
  <c r="D228" i="36"/>
  <c r="C228" i="36"/>
  <c r="B228" i="36"/>
  <c r="A228" i="36"/>
  <c r="E227" i="36"/>
  <c r="D227" i="36"/>
  <c r="C227" i="36"/>
  <c r="B227" i="36"/>
  <c r="A227" i="36"/>
  <c r="E226" i="36"/>
  <c r="D226" i="36"/>
  <c r="C226" i="36"/>
  <c r="B226" i="36"/>
  <c r="A226" i="36"/>
  <c r="E225" i="36"/>
  <c r="D225" i="36"/>
  <c r="C225" i="36"/>
  <c r="B225" i="36"/>
  <c r="A225" i="36"/>
  <c r="E224" i="36"/>
  <c r="D224" i="36"/>
  <c r="C224" i="36"/>
  <c r="B224" i="36"/>
  <c r="A224" i="36"/>
  <c r="E223" i="36"/>
  <c r="D223" i="36"/>
  <c r="C223" i="36"/>
  <c r="B223" i="36"/>
  <c r="A223" i="36"/>
  <c r="E222" i="36"/>
  <c r="D222" i="36"/>
  <c r="C222" i="36"/>
  <c r="B222" i="36"/>
  <c r="A222" i="36"/>
  <c r="E221" i="36"/>
  <c r="D221" i="36"/>
  <c r="C221" i="36"/>
  <c r="B221" i="36"/>
  <c r="A221" i="36"/>
  <c r="E220" i="36"/>
  <c r="D220" i="36"/>
  <c r="C220" i="36"/>
  <c r="B220" i="36"/>
  <c r="A220" i="36"/>
  <c r="E219" i="36"/>
  <c r="D219" i="36"/>
  <c r="C219" i="36"/>
  <c r="B219" i="36"/>
  <c r="A219" i="36"/>
  <c r="E218" i="36"/>
  <c r="D218" i="36"/>
  <c r="C218" i="36"/>
  <c r="B218" i="36"/>
  <c r="A218" i="36"/>
  <c r="E217" i="36"/>
  <c r="D217" i="36"/>
  <c r="C217" i="36"/>
  <c r="B217" i="36"/>
  <c r="A217" i="36"/>
  <c r="E216" i="36"/>
  <c r="D216" i="36"/>
  <c r="C216" i="36"/>
  <c r="B216" i="36"/>
  <c r="A216" i="36"/>
  <c r="E215" i="36"/>
  <c r="D215" i="36"/>
  <c r="C215" i="36"/>
  <c r="B215" i="36"/>
  <c r="A215" i="36"/>
  <c r="E214" i="36"/>
  <c r="D214" i="36"/>
  <c r="C214" i="36"/>
  <c r="B214" i="36"/>
  <c r="A214" i="36"/>
  <c r="E213" i="36"/>
  <c r="D213" i="36"/>
  <c r="C213" i="36"/>
  <c r="B213" i="36"/>
  <c r="A213" i="36"/>
  <c r="E212" i="36"/>
  <c r="D212" i="36"/>
  <c r="C212" i="36"/>
  <c r="B212" i="36"/>
  <c r="A212" i="36"/>
  <c r="E211" i="36"/>
  <c r="D211" i="36"/>
  <c r="C211" i="36"/>
  <c r="B211" i="36"/>
  <c r="A211" i="36"/>
  <c r="E210" i="36"/>
  <c r="D210" i="36"/>
  <c r="C210" i="36"/>
  <c r="B210" i="36"/>
  <c r="A210" i="36"/>
  <c r="E209" i="36"/>
  <c r="D209" i="36"/>
  <c r="C209" i="36"/>
  <c r="B209" i="36"/>
  <c r="A209" i="36"/>
  <c r="E208" i="36"/>
  <c r="D208" i="36"/>
  <c r="C208" i="36"/>
  <c r="B208" i="36"/>
  <c r="A208" i="36"/>
  <c r="E207" i="36"/>
  <c r="D207" i="36"/>
  <c r="C207" i="36"/>
  <c r="B207" i="36"/>
  <c r="A207" i="36"/>
  <c r="E206" i="36"/>
  <c r="D206" i="36"/>
  <c r="C206" i="36"/>
  <c r="B206" i="36"/>
  <c r="A206" i="36"/>
  <c r="E205" i="36"/>
  <c r="D205" i="36"/>
  <c r="C205" i="36"/>
  <c r="B205" i="36"/>
  <c r="A205" i="36"/>
  <c r="E204" i="36"/>
  <c r="D204" i="36"/>
  <c r="C204" i="36"/>
  <c r="B204" i="36"/>
  <c r="A204" i="36"/>
  <c r="E203" i="36"/>
  <c r="D203" i="36"/>
  <c r="C203" i="36"/>
  <c r="B203" i="36"/>
  <c r="A203" i="36"/>
  <c r="E202" i="36"/>
  <c r="D202" i="36"/>
  <c r="C202" i="36"/>
  <c r="B202" i="36"/>
  <c r="A202" i="36"/>
  <c r="E201" i="36"/>
  <c r="D201" i="36"/>
  <c r="C201" i="36"/>
  <c r="B201" i="36"/>
  <c r="A201" i="36"/>
  <c r="E200" i="36"/>
  <c r="D200" i="36"/>
  <c r="C200" i="36"/>
  <c r="B200" i="36"/>
  <c r="A200" i="36"/>
  <c r="E199" i="36"/>
  <c r="D199" i="36"/>
  <c r="C199" i="36"/>
  <c r="B199" i="36"/>
  <c r="A199" i="36"/>
  <c r="E198" i="36"/>
  <c r="D198" i="36"/>
  <c r="C198" i="36"/>
  <c r="B198" i="36"/>
  <c r="A198" i="36"/>
  <c r="E197" i="36"/>
  <c r="D197" i="36"/>
  <c r="C197" i="36"/>
  <c r="B197" i="36"/>
  <c r="A197" i="36"/>
  <c r="E196" i="36"/>
  <c r="D196" i="36"/>
  <c r="C196" i="36"/>
  <c r="B196" i="36"/>
  <c r="A196" i="36"/>
  <c r="E195" i="36"/>
  <c r="D195" i="36"/>
  <c r="C195" i="36"/>
  <c r="B195" i="36"/>
  <c r="A195" i="36"/>
  <c r="E194" i="36"/>
  <c r="D194" i="36"/>
  <c r="C194" i="36"/>
  <c r="B194" i="36"/>
  <c r="A194" i="36"/>
  <c r="E193" i="36"/>
  <c r="D193" i="36"/>
  <c r="C193" i="36"/>
  <c r="B193" i="36"/>
  <c r="A193" i="36"/>
  <c r="E192" i="36"/>
  <c r="D192" i="36"/>
  <c r="C192" i="36"/>
  <c r="B192" i="36"/>
  <c r="A192" i="36"/>
  <c r="E191" i="36"/>
  <c r="D191" i="36"/>
  <c r="C191" i="36"/>
  <c r="B191" i="36"/>
  <c r="A191" i="36"/>
  <c r="E190" i="36"/>
  <c r="D190" i="36"/>
  <c r="C190" i="36"/>
  <c r="B190" i="36"/>
  <c r="A190" i="36"/>
  <c r="E189" i="36"/>
  <c r="D189" i="36"/>
  <c r="C189" i="36"/>
  <c r="B189" i="36"/>
  <c r="A189" i="36"/>
  <c r="E188" i="36"/>
  <c r="D188" i="36"/>
  <c r="C188" i="36"/>
  <c r="B188" i="36"/>
  <c r="A188" i="36"/>
  <c r="E187" i="36"/>
  <c r="D187" i="36"/>
  <c r="C187" i="36"/>
  <c r="B187" i="36"/>
  <c r="A187" i="36"/>
  <c r="E186" i="36"/>
  <c r="D186" i="36"/>
  <c r="C186" i="36"/>
  <c r="B186" i="36"/>
  <c r="A186" i="36"/>
  <c r="E185" i="36"/>
  <c r="D185" i="36"/>
  <c r="C185" i="36"/>
  <c r="B185" i="36"/>
  <c r="A185" i="36"/>
  <c r="E184" i="36"/>
  <c r="D184" i="36"/>
  <c r="C184" i="36"/>
  <c r="B184" i="36"/>
  <c r="A184" i="36"/>
  <c r="E183" i="36"/>
  <c r="D183" i="36"/>
  <c r="C183" i="36"/>
  <c r="B183" i="36"/>
  <c r="A183" i="36"/>
  <c r="E182" i="36"/>
  <c r="D182" i="36"/>
  <c r="C182" i="36"/>
  <c r="B182" i="36"/>
  <c r="A182" i="36"/>
  <c r="E181" i="36"/>
  <c r="D181" i="36"/>
  <c r="C181" i="36"/>
  <c r="B181" i="36"/>
  <c r="A181" i="36"/>
  <c r="E180" i="36"/>
  <c r="D180" i="36"/>
  <c r="C180" i="36"/>
  <c r="B180" i="36"/>
  <c r="A180" i="36"/>
  <c r="E179" i="36"/>
  <c r="D179" i="36"/>
  <c r="C179" i="36"/>
  <c r="B179" i="36"/>
  <c r="A179" i="36"/>
  <c r="E178" i="36"/>
  <c r="D178" i="36"/>
  <c r="C178" i="36"/>
  <c r="B178" i="36"/>
  <c r="A178" i="36"/>
  <c r="E177" i="36"/>
  <c r="D177" i="36"/>
  <c r="C177" i="36"/>
  <c r="B177" i="36"/>
  <c r="A177" i="36"/>
  <c r="E176" i="36"/>
  <c r="D176" i="36"/>
  <c r="C176" i="36"/>
  <c r="B176" i="36"/>
  <c r="A176" i="36"/>
  <c r="E175" i="36"/>
  <c r="D175" i="36"/>
  <c r="C175" i="36"/>
  <c r="B175" i="36"/>
  <c r="A175" i="36"/>
  <c r="E174" i="36"/>
  <c r="D174" i="36"/>
  <c r="C174" i="36"/>
  <c r="B174" i="36"/>
  <c r="A174" i="36"/>
  <c r="E173" i="36"/>
  <c r="D173" i="36"/>
  <c r="C173" i="36"/>
  <c r="B173" i="36"/>
  <c r="A173" i="36"/>
  <c r="E172" i="36"/>
  <c r="D172" i="36"/>
  <c r="C172" i="36"/>
  <c r="B172" i="36"/>
  <c r="A172" i="36"/>
  <c r="E171" i="36"/>
  <c r="D171" i="36"/>
  <c r="C171" i="36"/>
  <c r="B171" i="36"/>
  <c r="A171" i="36"/>
  <c r="E170" i="36"/>
  <c r="D170" i="36"/>
  <c r="C170" i="36"/>
  <c r="B170" i="36"/>
  <c r="A170" i="36"/>
  <c r="E169" i="36"/>
  <c r="D169" i="36"/>
  <c r="C169" i="36"/>
  <c r="B169" i="36"/>
  <c r="A169" i="36"/>
  <c r="E168" i="36"/>
  <c r="D168" i="36"/>
  <c r="C168" i="36"/>
  <c r="B168" i="36"/>
  <c r="A168" i="36"/>
  <c r="E167" i="36"/>
  <c r="D167" i="36"/>
  <c r="C167" i="36"/>
  <c r="B167" i="36"/>
  <c r="A167" i="36"/>
  <c r="E166" i="36"/>
  <c r="D166" i="36"/>
  <c r="C166" i="36"/>
  <c r="B166" i="36"/>
  <c r="A166" i="36"/>
  <c r="E165" i="36"/>
  <c r="D165" i="36"/>
  <c r="C165" i="36"/>
  <c r="B165" i="36"/>
  <c r="A165" i="36"/>
  <c r="E164" i="36"/>
  <c r="D164" i="36"/>
  <c r="C164" i="36"/>
  <c r="B164" i="36"/>
  <c r="A164" i="36"/>
  <c r="E163" i="36"/>
  <c r="D163" i="36"/>
  <c r="C163" i="36"/>
  <c r="B163" i="36"/>
  <c r="A163" i="36"/>
  <c r="E162" i="36"/>
  <c r="D162" i="36"/>
  <c r="C162" i="36"/>
  <c r="B162" i="36"/>
  <c r="A162" i="36"/>
  <c r="E161" i="36"/>
  <c r="D161" i="36"/>
  <c r="C161" i="36"/>
  <c r="B161" i="36"/>
  <c r="A161" i="36"/>
  <c r="E160" i="36"/>
  <c r="D160" i="36"/>
  <c r="C160" i="36"/>
  <c r="B160" i="36"/>
  <c r="A160" i="36"/>
  <c r="E159" i="36"/>
  <c r="D159" i="36"/>
  <c r="C159" i="36"/>
  <c r="B159" i="36"/>
  <c r="A159" i="36"/>
  <c r="E158" i="36"/>
  <c r="D158" i="36"/>
  <c r="C158" i="36"/>
  <c r="B158" i="36"/>
  <c r="A158" i="36"/>
  <c r="E157" i="36"/>
  <c r="D157" i="36"/>
  <c r="C157" i="36"/>
  <c r="B157" i="36"/>
  <c r="A157" i="36"/>
  <c r="E156" i="36"/>
  <c r="D156" i="36"/>
  <c r="C156" i="36"/>
  <c r="B156" i="36"/>
  <c r="A156" i="36"/>
  <c r="E155" i="36"/>
  <c r="D155" i="36"/>
  <c r="C155" i="36"/>
  <c r="B155" i="36"/>
  <c r="A155" i="36"/>
  <c r="E154" i="36"/>
  <c r="D154" i="36"/>
  <c r="C154" i="36"/>
  <c r="B154" i="36"/>
  <c r="A154" i="36"/>
  <c r="E153" i="36"/>
  <c r="D153" i="36"/>
  <c r="C153" i="36"/>
  <c r="B153" i="36"/>
  <c r="A153" i="36"/>
  <c r="E152" i="36"/>
  <c r="D152" i="36"/>
  <c r="C152" i="36"/>
  <c r="B152" i="36"/>
  <c r="A152" i="36"/>
  <c r="E151" i="36"/>
  <c r="D151" i="36"/>
  <c r="C151" i="36"/>
  <c r="B151" i="36"/>
  <c r="A151" i="36"/>
  <c r="E150" i="36"/>
  <c r="D150" i="36"/>
  <c r="C150" i="36"/>
  <c r="B150" i="36"/>
  <c r="A150" i="36"/>
  <c r="E149" i="36"/>
  <c r="D149" i="36"/>
  <c r="C149" i="36"/>
  <c r="B149" i="36"/>
  <c r="A149" i="36"/>
  <c r="E148" i="36"/>
  <c r="D148" i="36"/>
  <c r="C148" i="36"/>
  <c r="B148" i="36"/>
  <c r="A148" i="36"/>
  <c r="E147" i="36"/>
  <c r="D147" i="36"/>
  <c r="C147" i="36"/>
  <c r="B147" i="36"/>
  <c r="A147" i="36"/>
  <c r="E146" i="36"/>
  <c r="D146" i="36"/>
  <c r="C146" i="36"/>
  <c r="B146" i="36"/>
  <c r="A146" i="36"/>
  <c r="E145" i="36"/>
  <c r="D145" i="36"/>
  <c r="C145" i="36"/>
  <c r="B145" i="36"/>
  <c r="A145" i="36"/>
  <c r="E144" i="36"/>
  <c r="D144" i="36"/>
  <c r="C144" i="36"/>
  <c r="B144" i="36"/>
  <c r="A144" i="36"/>
  <c r="E143" i="36"/>
  <c r="D143" i="36"/>
  <c r="C143" i="36"/>
  <c r="B143" i="36"/>
  <c r="A143" i="36"/>
  <c r="E142" i="36"/>
  <c r="D142" i="36"/>
  <c r="C142" i="36"/>
  <c r="B142" i="36"/>
  <c r="A142" i="36"/>
  <c r="E141" i="36"/>
  <c r="D141" i="36"/>
  <c r="C141" i="36"/>
  <c r="B141" i="36"/>
  <c r="A141" i="36"/>
  <c r="E140" i="36"/>
  <c r="D140" i="36"/>
  <c r="C140" i="36"/>
  <c r="B140" i="36"/>
  <c r="A140" i="36"/>
  <c r="E139" i="36"/>
  <c r="D139" i="36"/>
  <c r="C139" i="36"/>
  <c r="B139" i="36"/>
  <c r="A139" i="36"/>
  <c r="E138" i="36"/>
  <c r="D138" i="36"/>
  <c r="C138" i="36"/>
  <c r="B138" i="36"/>
  <c r="A138" i="36"/>
  <c r="E137" i="36"/>
  <c r="D137" i="36"/>
  <c r="C137" i="36"/>
  <c r="B137" i="36"/>
  <c r="A137" i="36"/>
  <c r="E136" i="36"/>
  <c r="D136" i="36"/>
  <c r="C136" i="36"/>
  <c r="B136" i="36"/>
  <c r="A136" i="36"/>
  <c r="E135" i="36"/>
  <c r="D135" i="36"/>
  <c r="C135" i="36"/>
  <c r="B135" i="36"/>
  <c r="A135" i="36"/>
  <c r="E134" i="36"/>
  <c r="D134" i="36"/>
  <c r="C134" i="36"/>
  <c r="B134" i="36"/>
  <c r="A134" i="36"/>
  <c r="E133" i="36"/>
  <c r="D133" i="36"/>
  <c r="C133" i="36"/>
  <c r="B133" i="36"/>
  <c r="A133" i="36"/>
  <c r="E132" i="36"/>
  <c r="D132" i="36"/>
  <c r="C132" i="36"/>
  <c r="B132" i="36"/>
  <c r="A132" i="36"/>
  <c r="E131" i="36"/>
  <c r="D131" i="36"/>
  <c r="C131" i="36"/>
  <c r="B131" i="36"/>
  <c r="A131" i="36"/>
  <c r="E130" i="36"/>
  <c r="D130" i="36"/>
  <c r="C130" i="36"/>
  <c r="B130" i="36"/>
  <c r="A130" i="36"/>
  <c r="E129" i="36"/>
  <c r="D129" i="36"/>
  <c r="C129" i="36"/>
  <c r="B129" i="36"/>
  <c r="A129" i="36"/>
  <c r="E128" i="36"/>
  <c r="D128" i="36"/>
  <c r="C128" i="36"/>
  <c r="B128" i="36"/>
  <c r="A128" i="36"/>
  <c r="E127" i="36"/>
  <c r="D127" i="36"/>
  <c r="C127" i="36"/>
  <c r="B127" i="36"/>
  <c r="A127" i="36"/>
  <c r="E126" i="36"/>
  <c r="D126" i="36"/>
  <c r="C126" i="36"/>
  <c r="B126" i="36"/>
  <c r="A126" i="36"/>
  <c r="E125" i="36"/>
  <c r="D125" i="36"/>
  <c r="C125" i="36"/>
  <c r="B125" i="36"/>
  <c r="A125" i="36"/>
  <c r="E124" i="36"/>
  <c r="D124" i="36"/>
  <c r="C124" i="36"/>
  <c r="B124" i="36"/>
  <c r="A124" i="36"/>
  <c r="E123" i="36"/>
  <c r="D123" i="36"/>
  <c r="C123" i="36"/>
  <c r="B123" i="36"/>
  <c r="A123" i="36"/>
  <c r="E122" i="36"/>
  <c r="D122" i="36"/>
  <c r="C122" i="36"/>
  <c r="B122" i="36"/>
  <c r="A122" i="36"/>
  <c r="E121" i="36"/>
  <c r="D121" i="36"/>
  <c r="C121" i="36"/>
  <c r="B121" i="36"/>
  <c r="A121" i="36"/>
  <c r="E120" i="36"/>
  <c r="D120" i="36"/>
  <c r="C120" i="36"/>
  <c r="B120" i="36"/>
  <c r="A120" i="36"/>
  <c r="E119" i="36"/>
  <c r="D119" i="36"/>
  <c r="C119" i="36"/>
  <c r="B119" i="36"/>
  <c r="A119" i="36"/>
  <c r="E118" i="36"/>
  <c r="D118" i="36"/>
  <c r="C118" i="36"/>
  <c r="B118" i="36"/>
  <c r="A118" i="36"/>
  <c r="E117" i="36"/>
  <c r="D117" i="36"/>
  <c r="C117" i="36"/>
  <c r="B117" i="36"/>
  <c r="A117" i="36"/>
  <c r="E116" i="36"/>
  <c r="D116" i="36"/>
  <c r="C116" i="36"/>
  <c r="B116" i="36"/>
  <c r="A116" i="36"/>
  <c r="E115" i="36"/>
  <c r="D115" i="36"/>
  <c r="C115" i="36"/>
  <c r="B115" i="36"/>
  <c r="A115" i="36"/>
  <c r="E114" i="36"/>
  <c r="D114" i="36"/>
  <c r="C114" i="36"/>
  <c r="B114" i="36"/>
  <c r="A114" i="36"/>
  <c r="E113" i="36"/>
  <c r="D113" i="36"/>
  <c r="C113" i="36"/>
  <c r="B113" i="36"/>
  <c r="A113" i="36"/>
  <c r="E112" i="36"/>
  <c r="D112" i="36"/>
  <c r="C112" i="36"/>
  <c r="B112" i="36"/>
  <c r="A112" i="36"/>
  <c r="E111" i="36"/>
  <c r="D111" i="36"/>
  <c r="C111" i="36"/>
  <c r="B111" i="36"/>
  <c r="A111" i="36"/>
  <c r="E110" i="36"/>
  <c r="D110" i="36"/>
  <c r="C110" i="36"/>
  <c r="B110" i="36"/>
  <c r="A110" i="36"/>
  <c r="E109" i="36"/>
  <c r="D109" i="36"/>
  <c r="C109" i="36"/>
  <c r="B109" i="36"/>
  <c r="A109" i="36"/>
  <c r="E108" i="36"/>
  <c r="D108" i="36"/>
  <c r="C108" i="36"/>
  <c r="B108" i="36"/>
  <c r="A108" i="36"/>
  <c r="E107" i="36"/>
  <c r="D107" i="36"/>
  <c r="C107" i="36"/>
  <c r="B107" i="36"/>
  <c r="A107" i="36"/>
  <c r="E106" i="36"/>
  <c r="D106" i="36"/>
  <c r="C106" i="36"/>
  <c r="B106" i="36"/>
  <c r="A106" i="36"/>
  <c r="E105" i="36"/>
  <c r="D105" i="36"/>
  <c r="C105" i="36"/>
  <c r="B105" i="36"/>
  <c r="A105" i="36"/>
  <c r="E104" i="36"/>
  <c r="D104" i="36"/>
  <c r="C104" i="36"/>
  <c r="B104" i="36"/>
  <c r="A104" i="36"/>
  <c r="E103" i="36"/>
  <c r="D103" i="36"/>
  <c r="C103" i="36"/>
  <c r="B103" i="36"/>
  <c r="A103" i="36"/>
  <c r="E102" i="36"/>
  <c r="D102" i="36"/>
  <c r="C102" i="36"/>
  <c r="B102" i="36"/>
  <c r="A102" i="36"/>
  <c r="E101" i="36"/>
  <c r="D101" i="36"/>
  <c r="C101" i="36"/>
  <c r="B101" i="36"/>
  <c r="A101" i="36"/>
  <c r="E100" i="36"/>
  <c r="D100" i="36"/>
  <c r="C100" i="36"/>
  <c r="B100" i="36"/>
  <c r="A100" i="36"/>
  <c r="E99" i="36"/>
  <c r="D99" i="36"/>
  <c r="C99" i="36"/>
  <c r="B99" i="36"/>
  <c r="A99" i="36"/>
  <c r="E98" i="36"/>
  <c r="D98" i="36"/>
  <c r="C98" i="36"/>
  <c r="B98" i="36"/>
  <c r="A98" i="36"/>
  <c r="E97" i="36"/>
  <c r="D97" i="36"/>
  <c r="C97" i="36"/>
  <c r="B97" i="36"/>
  <c r="A97" i="36"/>
  <c r="E96" i="36"/>
  <c r="D96" i="36"/>
  <c r="C96" i="36"/>
  <c r="B96" i="36"/>
  <c r="A96" i="36"/>
  <c r="E95" i="36"/>
  <c r="D95" i="36"/>
  <c r="C95" i="36"/>
  <c r="B95" i="36"/>
  <c r="A95" i="36"/>
  <c r="E94" i="36"/>
  <c r="D94" i="36"/>
  <c r="C94" i="36"/>
  <c r="B94" i="36"/>
  <c r="A94" i="36"/>
  <c r="E93" i="36"/>
  <c r="D93" i="36"/>
  <c r="C93" i="36"/>
  <c r="B93" i="36"/>
  <c r="A93" i="36"/>
  <c r="E92" i="36"/>
  <c r="D92" i="36"/>
  <c r="C92" i="36"/>
  <c r="B92" i="36"/>
  <c r="A92" i="36"/>
  <c r="E91" i="36"/>
  <c r="D91" i="36"/>
  <c r="C91" i="36"/>
  <c r="B91" i="36"/>
  <c r="A91" i="36"/>
  <c r="E90" i="36"/>
  <c r="D90" i="36"/>
  <c r="C90" i="36"/>
  <c r="B90" i="36"/>
  <c r="A90" i="36"/>
  <c r="E89" i="36"/>
  <c r="D89" i="36"/>
  <c r="C89" i="36"/>
  <c r="B89" i="36"/>
  <c r="A89" i="36"/>
  <c r="E88" i="36"/>
  <c r="D88" i="36"/>
  <c r="C88" i="36"/>
  <c r="B88" i="36"/>
  <c r="A88" i="36"/>
  <c r="E87" i="36"/>
  <c r="D87" i="36"/>
  <c r="C87" i="36"/>
  <c r="B87" i="36"/>
  <c r="A87" i="36"/>
  <c r="E86" i="36"/>
  <c r="D86" i="36"/>
  <c r="C86" i="36"/>
  <c r="B86" i="36"/>
  <c r="A86" i="36"/>
  <c r="E85" i="36"/>
  <c r="D85" i="36"/>
  <c r="C85" i="36"/>
  <c r="B85" i="36"/>
  <c r="A85" i="36"/>
  <c r="E84" i="36"/>
  <c r="D84" i="36"/>
  <c r="C84" i="36"/>
  <c r="B84" i="36"/>
  <c r="A84" i="36"/>
  <c r="E83" i="36"/>
  <c r="D83" i="36"/>
  <c r="C83" i="36"/>
  <c r="B83" i="36"/>
  <c r="A83" i="36"/>
  <c r="E82" i="36"/>
  <c r="D82" i="36"/>
  <c r="C82" i="36"/>
  <c r="B82" i="36"/>
  <c r="A82" i="36"/>
  <c r="E81" i="36"/>
  <c r="D81" i="36"/>
  <c r="C81" i="36"/>
  <c r="B81" i="36"/>
  <c r="A81" i="36"/>
  <c r="E80" i="36"/>
  <c r="D80" i="36"/>
  <c r="C80" i="36"/>
  <c r="B80" i="36"/>
  <c r="A80" i="36"/>
  <c r="E79" i="36"/>
  <c r="D79" i="36"/>
  <c r="C79" i="36"/>
  <c r="B79" i="36"/>
  <c r="A79" i="36"/>
  <c r="E78" i="36"/>
  <c r="D78" i="36"/>
  <c r="C78" i="36"/>
  <c r="B78" i="36"/>
  <c r="A78" i="36"/>
  <c r="E77" i="36"/>
  <c r="D77" i="36"/>
  <c r="C77" i="36"/>
  <c r="B77" i="36"/>
  <c r="A77" i="36"/>
  <c r="E76" i="36"/>
  <c r="D76" i="36"/>
  <c r="C76" i="36"/>
  <c r="B76" i="36"/>
  <c r="A76" i="36"/>
  <c r="E75" i="36"/>
  <c r="D75" i="36"/>
  <c r="C75" i="36"/>
  <c r="B75" i="36"/>
  <c r="A75" i="36"/>
  <c r="E74" i="36"/>
  <c r="D74" i="36"/>
  <c r="C74" i="36"/>
  <c r="B74" i="36"/>
  <c r="A74" i="36"/>
  <c r="E73" i="36"/>
  <c r="D73" i="36"/>
  <c r="C73" i="36"/>
  <c r="B73" i="36"/>
  <c r="A73" i="36"/>
  <c r="E72" i="36"/>
  <c r="D72" i="36"/>
  <c r="C72" i="36"/>
  <c r="B72" i="36"/>
  <c r="A72" i="36"/>
  <c r="E71" i="36"/>
  <c r="D71" i="36"/>
  <c r="C71" i="36"/>
  <c r="B71" i="36"/>
  <c r="A71" i="36"/>
  <c r="E70" i="36"/>
  <c r="D70" i="36"/>
  <c r="C70" i="36"/>
  <c r="B70" i="36"/>
  <c r="A70" i="36"/>
  <c r="E69" i="36"/>
  <c r="D69" i="36"/>
  <c r="C69" i="36"/>
  <c r="B69" i="36"/>
  <c r="A69" i="36"/>
  <c r="E68" i="36"/>
  <c r="D68" i="36"/>
  <c r="C68" i="36"/>
  <c r="B68" i="36"/>
  <c r="A68" i="36"/>
  <c r="E67" i="36"/>
  <c r="D67" i="36"/>
  <c r="C67" i="36"/>
  <c r="B67" i="36"/>
  <c r="A67" i="36"/>
  <c r="E66" i="36"/>
  <c r="D66" i="36"/>
  <c r="C66" i="36"/>
  <c r="B66" i="36"/>
  <c r="A66" i="36"/>
  <c r="E65" i="36"/>
  <c r="D65" i="36"/>
  <c r="C65" i="36"/>
  <c r="B65" i="36"/>
  <c r="A65" i="36"/>
  <c r="E64" i="36"/>
  <c r="D64" i="36"/>
  <c r="C64" i="36"/>
  <c r="B64" i="36"/>
  <c r="A64" i="36"/>
  <c r="E63" i="36"/>
  <c r="D63" i="36"/>
  <c r="C63" i="36"/>
  <c r="B63" i="36"/>
  <c r="A63" i="36"/>
  <c r="E62" i="36"/>
  <c r="D62" i="36"/>
  <c r="C62" i="36"/>
  <c r="B62" i="36"/>
  <c r="A62" i="36"/>
  <c r="E61" i="36"/>
  <c r="D61" i="36"/>
  <c r="C61" i="36"/>
  <c r="B61" i="36"/>
  <c r="A61" i="36"/>
  <c r="E60" i="36"/>
  <c r="D60" i="36"/>
  <c r="C60" i="36"/>
  <c r="B60" i="36"/>
  <c r="A60" i="36"/>
  <c r="E59" i="36"/>
  <c r="D59" i="36"/>
  <c r="C59" i="36"/>
  <c r="B59" i="36"/>
  <c r="A59" i="36"/>
  <c r="E58" i="36"/>
  <c r="D58" i="36"/>
  <c r="C58" i="36"/>
  <c r="B58" i="36"/>
  <c r="A58" i="36"/>
  <c r="E57" i="36"/>
  <c r="D57" i="36"/>
  <c r="C57" i="36"/>
  <c r="B57" i="36"/>
  <c r="A57" i="36"/>
  <c r="E56" i="36"/>
  <c r="D56" i="36"/>
  <c r="C56" i="36"/>
  <c r="B56" i="36"/>
  <c r="A56" i="36"/>
  <c r="E55" i="36"/>
  <c r="D55" i="36"/>
  <c r="C55" i="36"/>
  <c r="B55" i="36"/>
  <c r="A55" i="36"/>
  <c r="E54" i="36"/>
  <c r="D54" i="36"/>
  <c r="C54" i="36"/>
  <c r="B54" i="36"/>
  <c r="A54" i="36"/>
  <c r="E53" i="36"/>
  <c r="D53" i="36"/>
  <c r="C53" i="36"/>
  <c r="B53" i="36"/>
  <c r="A53" i="36"/>
  <c r="E52" i="36"/>
  <c r="D52" i="36"/>
  <c r="C52" i="36"/>
  <c r="B52" i="36"/>
  <c r="A52" i="36"/>
  <c r="E51" i="36"/>
  <c r="D51" i="36"/>
  <c r="C51" i="36"/>
  <c r="B51" i="36"/>
  <c r="A51" i="36"/>
  <c r="E50" i="36"/>
  <c r="D50" i="36"/>
  <c r="C50" i="36"/>
  <c r="B50" i="36"/>
  <c r="A50" i="36"/>
  <c r="E49" i="36"/>
  <c r="D49" i="36"/>
  <c r="C49" i="36"/>
  <c r="B49" i="36"/>
  <c r="A49" i="36"/>
  <c r="E48" i="36"/>
  <c r="D48" i="36"/>
  <c r="C48" i="36"/>
  <c r="B48" i="36"/>
  <c r="A48" i="36"/>
  <c r="E47" i="36"/>
  <c r="D47" i="36"/>
  <c r="C47" i="36"/>
  <c r="B47" i="36"/>
  <c r="A47" i="36"/>
  <c r="E46" i="36"/>
  <c r="D46" i="36"/>
  <c r="C46" i="36"/>
  <c r="B46" i="36"/>
  <c r="A46" i="36"/>
  <c r="E45" i="36"/>
  <c r="D45" i="36"/>
  <c r="C45" i="36"/>
  <c r="B45" i="36"/>
  <c r="A45" i="36"/>
  <c r="E44" i="36"/>
  <c r="D44" i="36"/>
  <c r="C44" i="36"/>
  <c r="B44" i="36"/>
  <c r="A44" i="36"/>
  <c r="E43" i="36"/>
  <c r="D43" i="36"/>
  <c r="C43" i="36"/>
  <c r="B43" i="36"/>
  <c r="A43" i="36"/>
  <c r="E42" i="36"/>
  <c r="D42" i="36"/>
  <c r="C42" i="36"/>
  <c r="B42" i="36"/>
  <c r="A42" i="36"/>
  <c r="E41" i="36"/>
  <c r="D41" i="36"/>
  <c r="C41" i="36"/>
  <c r="B41" i="36"/>
  <c r="A41" i="36"/>
  <c r="E40" i="36"/>
  <c r="D40" i="36"/>
  <c r="C40" i="36"/>
  <c r="B40" i="36"/>
  <c r="A40" i="36"/>
  <c r="E39" i="36"/>
  <c r="D39" i="36"/>
  <c r="C39" i="36"/>
  <c r="B39" i="36"/>
  <c r="A39" i="36"/>
  <c r="E38" i="36"/>
  <c r="D38" i="36"/>
  <c r="C38" i="36"/>
  <c r="B38" i="36"/>
  <c r="A38" i="36"/>
  <c r="E37" i="36"/>
  <c r="D37" i="36"/>
  <c r="C37" i="36"/>
  <c r="B37" i="36"/>
  <c r="A37" i="36"/>
  <c r="E36" i="36"/>
  <c r="D36" i="36"/>
  <c r="C36" i="36"/>
  <c r="B36" i="36"/>
  <c r="A36" i="36"/>
  <c r="E35" i="36"/>
  <c r="D35" i="36"/>
  <c r="C35" i="36"/>
  <c r="B35" i="36"/>
  <c r="A35" i="36"/>
  <c r="E34" i="36"/>
  <c r="D34" i="36"/>
  <c r="C34" i="36"/>
  <c r="B34" i="36"/>
  <c r="A34" i="36"/>
  <c r="E33" i="36"/>
  <c r="D33" i="36"/>
  <c r="C33" i="36"/>
  <c r="B33" i="36"/>
  <c r="A33" i="36"/>
  <c r="E32" i="36"/>
  <c r="D32" i="36"/>
  <c r="C32" i="36"/>
  <c r="B32" i="36"/>
  <c r="A32" i="36"/>
  <c r="E31" i="36"/>
  <c r="D31" i="36"/>
  <c r="C31" i="36"/>
  <c r="B31" i="36"/>
  <c r="A31" i="36"/>
  <c r="E30" i="36"/>
  <c r="D30" i="36"/>
  <c r="C30" i="36"/>
  <c r="B30" i="36"/>
  <c r="A30" i="36"/>
  <c r="E29" i="36"/>
  <c r="D29" i="36"/>
  <c r="C29" i="36"/>
  <c r="B29" i="36"/>
  <c r="A29" i="36"/>
  <c r="E28" i="36"/>
  <c r="D28" i="36"/>
  <c r="C28" i="36"/>
  <c r="B28" i="36"/>
  <c r="A28" i="36"/>
  <c r="E27" i="36"/>
  <c r="D27" i="36"/>
  <c r="C27" i="36"/>
  <c r="B27" i="36"/>
  <c r="A27" i="36"/>
  <c r="E26" i="36"/>
  <c r="D26" i="36"/>
  <c r="C26" i="36"/>
  <c r="B26" i="36"/>
  <c r="A26" i="36"/>
  <c r="E25" i="36"/>
  <c r="D25" i="36"/>
  <c r="C25" i="36"/>
  <c r="B25" i="36"/>
  <c r="A25" i="36"/>
  <c r="E24" i="36"/>
  <c r="D24" i="36"/>
  <c r="C24" i="36"/>
  <c r="B24" i="36"/>
  <c r="A24" i="36"/>
  <c r="E23" i="36"/>
  <c r="D23" i="36"/>
  <c r="C23" i="36"/>
  <c r="B23" i="36"/>
  <c r="A23" i="36"/>
  <c r="E22" i="36"/>
  <c r="D22" i="36"/>
  <c r="C22" i="36"/>
  <c r="B22" i="36"/>
  <c r="A22" i="36"/>
  <c r="E21" i="36"/>
  <c r="D21" i="36"/>
  <c r="C21" i="36"/>
  <c r="B21" i="36"/>
  <c r="A21" i="36"/>
  <c r="E20" i="36"/>
  <c r="D20" i="36"/>
  <c r="C20" i="36"/>
  <c r="B20" i="36"/>
  <c r="A20" i="36"/>
  <c r="E19" i="36"/>
  <c r="D19" i="36"/>
  <c r="C19" i="36"/>
  <c r="B19" i="36"/>
  <c r="A19" i="36"/>
  <c r="E18" i="36"/>
  <c r="D18" i="36"/>
  <c r="C18" i="36"/>
  <c r="B18" i="36"/>
  <c r="A18" i="36"/>
  <c r="E17" i="36"/>
  <c r="D17" i="36"/>
  <c r="C17" i="36"/>
  <c r="B17" i="36"/>
  <c r="A17" i="36"/>
  <c r="E16" i="36"/>
  <c r="D16" i="36"/>
  <c r="C16" i="36"/>
  <c r="B16" i="36"/>
  <c r="A16" i="36"/>
  <c r="E15" i="36"/>
  <c r="D15" i="36"/>
  <c r="C15" i="36"/>
  <c r="B15" i="36"/>
  <c r="A15" i="36"/>
  <c r="E14" i="36"/>
  <c r="D14" i="36"/>
  <c r="C14" i="36"/>
  <c r="B14" i="36"/>
  <c r="A14" i="36"/>
  <c r="E13" i="36"/>
  <c r="D13" i="36"/>
  <c r="C13" i="36"/>
  <c r="B13" i="36"/>
  <c r="A13" i="36"/>
  <c r="E12" i="36"/>
  <c r="D12" i="36"/>
  <c r="C12" i="36"/>
  <c r="B12" i="36"/>
  <c r="A12" i="36"/>
  <c r="E11" i="36"/>
  <c r="D11" i="36"/>
  <c r="C11" i="36"/>
  <c r="B11" i="36"/>
  <c r="A11" i="36"/>
  <c r="E10" i="36"/>
  <c r="D10" i="36"/>
  <c r="C10" i="36"/>
  <c r="B10" i="36"/>
  <c r="A10" i="36"/>
  <c r="E9" i="36"/>
  <c r="D9" i="36"/>
  <c r="C9" i="36"/>
  <c r="B9" i="36"/>
  <c r="A9" i="36"/>
  <c r="E8" i="36"/>
  <c r="D8" i="36"/>
  <c r="C8" i="36"/>
  <c r="B8" i="36"/>
  <c r="A8" i="36"/>
  <c r="E7" i="36"/>
  <c r="D7" i="36"/>
  <c r="C7" i="36"/>
  <c r="B7" i="36"/>
  <c r="A7" i="36"/>
  <c r="E6" i="36"/>
  <c r="D6" i="36"/>
  <c r="C6" i="36"/>
  <c r="B6" i="36"/>
  <c r="A6" i="36"/>
  <c r="E5" i="36"/>
  <c r="D5" i="36"/>
  <c r="C5" i="36"/>
  <c r="B5" i="36"/>
  <c r="A5" i="36"/>
  <c r="E4" i="36"/>
  <c r="D4" i="36"/>
  <c r="C4" i="36"/>
  <c r="B4" i="36"/>
  <c r="A4" i="36"/>
  <c r="E3" i="36"/>
  <c r="D3" i="36"/>
  <c r="C3" i="36"/>
  <c r="B3" i="36"/>
  <c r="A3" i="36"/>
  <c r="E2" i="36"/>
  <c r="D2" i="36"/>
  <c r="C2" i="36"/>
  <c r="B2" i="36"/>
  <c r="A2" i="36"/>
  <c r="E1" i="36"/>
  <c r="D1" i="36"/>
  <c r="C1" i="36"/>
  <c r="A1" i="36"/>
  <c r="E595" i="35"/>
  <c r="D595" i="35"/>
  <c r="C595" i="35"/>
  <c r="B595" i="35"/>
  <c r="A595" i="35"/>
  <c r="E594" i="35"/>
  <c r="D594" i="35"/>
  <c r="C594" i="35"/>
  <c r="B594" i="35"/>
  <c r="A594" i="35"/>
  <c r="E593" i="35"/>
  <c r="D593" i="35"/>
  <c r="C593" i="35"/>
  <c r="B593" i="35"/>
  <c r="A593" i="35"/>
  <c r="E592" i="35"/>
  <c r="D592" i="35"/>
  <c r="C592" i="35"/>
  <c r="B592" i="35"/>
  <c r="A592" i="35"/>
  <c r="E591" i="35"/>
  <c r="D591" i="35"/>
  <c r="C591" i="35"/>
  <c r="B591" i="35"/>
  <c r="A591" i="35"/>
  <c r="E590" i="35"/>
  <c r="D590" i="35"/>
  <c r="C590" i="35"/>
  <c r="B590" i="35"/>
  <c r="A590" i="35"/>
  <c r="E589" i="35"/>
  <c r="D589" i="35"/>
  <c r="C589" i="35"/>
  <c r="B589" i="35"/>
  <c r="A589" i="35"/>
  <c r="E588" i="35"/>
  <c r="D588" i="35"/>
  <c r="C588" i="35"/>
  <c r="B588" i="35"/>
  <c r="A588" i="35"/>
  <c r="E587" i="35"/>
  <c r="D587" i="35"/>
  <c r="C587" i="35"/>
  <c r="B587" i="35"/>
  <c r="A587" i="35"/>
  <c r="E586" i="35"/>
  <c r="D586" i="35"/>
  <c r="C586" i="35"/>
  <c r="B586" i="35"/>
  <c r="A586" i="35"/>
  <c r="E585" i="35"/>
  <c r="D585" i="35"/>
  <c r="C585" i="35"/>
  <c r="B585" i="35"/>
  <c r="A585" i="35"/>
  <c r="E584" i="35"/>
  <c r="D584" i="35"/>
  <c r="C584" i="35"/>
  <c r="B584" i="35"/>
  <c r="A584" i="35"/>
  <c r="E583" i="35"/>
  <c r="D583" i="35"/>
  <c r="C583" i="35"/>
  <c r="B583" i="35"/>
  <c r="A583" i="35"/>
  <c r="E582" i="35"/>
  <c r="D582" i="35"/>
  <c r="C582" i="35"/>
  <c r="B582" i="35"/>
  <c r="A582" i="35"/>
  <c r="E581" i="35"/>
  <c r="D581" i="35"/>
  <c r="C581" i="35"/>
  <c r="B581" i="35"/>
  <c r="A581" i="35"/>
  <c r="E580" i="35"/>
  <c r="D580" i="35"/>
  <c r="C580" i="35"/>
  <c r="B580" i="35"/>
  <c r="A580" i="35"/>
  <c r="E579" i="35"/>
  <c r="D579" i="35"/>
  <c r="C579" i="35"/>
  <c r="B579" i="35"/>
  <c r="A579" i="35"/>
  <c r="E578" i="35"/>
  <c r="D578" i="35"/>
  <c r="C578" i="35"/>
  <c r="B578" i="35"/>
  <c r="A578" i="35"/>
  <c r="E577" i="35"/>
  <c r="D577" i="35"/>
  <c r="C577" i="35"/>
  <c r="B577" i="35"/>
  <c r="A577" i="35"/>
  <c r="E576" i="35"/>
  <c r="D576" i="35"/>
  <c r="C576" i="35"/>
  <c r="B576" i="35"/>
  <c r="A576" i="35"/>
  <c r="E575" i="35"/>
  <c r="D575" i="35"/>
  <c r="C575" i="35"/>
  <c r="B575" i="35"/>
  <c r="A575" i="35"/>
  <c r="E574" i="35"/>
  <c r="D574" i="35"/>
  <c r="C574" i="35"/>
  <c r="B574" i="35"/>
  <c r="A574" i="35"/>
  <c r="E573" i="35"/>
  <c r="D573" i="35"/>
  <c r="C573" i="35"/>
  <c r="B573" i="35"/>
  <c r="A573" i="35"/>
  <c r="E572" i="35"/>
  <c r="D572" i="35"/>
  <c r="C572" i="35"/>
  <c r="B572" i="35"/>
  <c r="A572" i="35"/>
  <c r="E571" i="35"/>
  <c r="D571" i="35"/>
  <c r="C571" i="35"/>
  <c r="B571" i="35"/>
  <c r="A571" i="35"/>
  <c r="E570" i="35"/>
  <c r="D570" i="35"/>
  <c r="C570" i="35"/>
  <c r="B570" i="35"/>
  <c r="A570" i="35"/>
  <c r="E569" i="35"/>
  <c r="D569" i="35"/>
  <c r="C569" i="35"/>
  <c r="B569" i="35"/>
  <c r="A569" i="35"/>
  <c r="E568" i="35"/>
  <c r="D568" i="35"/>
  <c r="C568" i="35"/>
  <c r="B568" i="35"/>
  <c r="A568" i="35"/>
  <c r="E567" i="35"/>
  <c r="D567" i="35"/>
  <c r="C567" i="35"/>
  <c r="B567" i="35"/>
  <c r="A567" i="35"/>
  <c r="E566" i="35"/>
  <c r="D566" i="35"/>
  <c r="C566" i="35"/>
  <c r="B566" i="35"/>
  <c r="A566" i="35"/>
  <c r="E565" i="35"/>
  <c r="D565" i="35"/>
  <c r="C565" i="35"/>
  <c r="B565" i="35"/>
  <c r="A565" i="35"/>
  <c r="E564" i="35"/>
  <c r="D564" i="35"/>
  <c r="C564" i="35"/>
  <c r="B564" i="35"/>
  <c r="A564" i="35"/>
  <c r="E563" i="35"/>
  <c r="D563" i="35"/>
  <c r="C563" i="35"/>
  <c r="B563" i="35"/>
  <c r="A563" i="35"/>
  <c r="E562" i="35"/>
  <c r="D562" i="35"/>
  <c r="C562" i="35"/>
  <c r="B562" i="35"/>
  <c r="A562" i="35"/>
  <c r="E561" i="35"/>
  <c r="D561" i="35"/>
  <c r="C561" i="35"/>
  <c r="B561" i="35"/>
  <c r="A561" i="35"/>
  <c r="E560" i="35"/>
  <c r="D560" i="35"/>
  <c r="C560" i="35"/>
  <c r="B560" i="35"/>
  <c r="A560" i="35"/>
  <c r="E559" i="35"/>
  <c r="D559" i="35"/>
  <c r="C559" i="35"/>
  <c r="B559" i="35"/>
  <c r="A559" i="35"/>
  <c r="E558" i="35"/>
  <c r="D558" i="35"/>
  <c r="C558" i="35"/>
  <c r="B558" i="35"/>
  <c r="A558" i="35"/>
  <c r="E557" i="35"/>
  <c r="D557" i="35"/>
  <c r="C557" i="35"/>
  <c r="B557" i="35"/>
  <c r="A557" i="35"/>
  <c r="E556" i="35"/>
  <c r="D556" i="35"/>
  <c r="C556" i="35"/>
  <c r="B556" i="35"/>
  <c r="A556" i="35"/>
  <c r="E555" i="35"/>
  <c r="D555" i="35"/>
  <c r="C555" i="35"/>
  <c r="B555" i="35"/>
  <c r="A555" i="35"/>
  <c r="E554" i="35"/>
  <c r="D554" i="35"/>
  <c r="C554" i="35"/>
  <c r="B554" i="35"/>
  <c r="A554" i="35"/>
  <c r="E553" i="35"/>
  <c r="D553" i="35"/>
  <c r="C553" i="35"/>
  <c r="B553" i="35"/>
  <c r="A553" i="35"/>
  <c r="E552" i="35"/>
  <c r="D552" i="35"/>
  <c r="C552" i="35"/>
  <c r="B552" i="35"/>
  <c r="A552" i="35"/>
  <c r="E551" i="35"/>
  <c r="D551" i="35"/>
  <c r="C551" i="35"/>
  <c r="B551" i="35"/>
  <c r="A551" i="35"/>
  <c r="E550" i="35"/>
  <c r="D550" i="35"/>
  <c r="C550" i="35"/>
  <c r="B550" i="35"/>
  <c r="A550" i="35"/>
  <c r="E549" i="35"/>
  <c r="D549" i="35"/>
  <c r="C549" i="35"/>
  <c r="B549" i="35"/>
  <c r="A549" i="35"/>
  <c r="E548" i="35"/>
  <c r="D548" i="35"/>
  <c r="C548" i="35"/>
  <c r="B548" i="35"/>
  <c r="A548" i="35"/>
  <c r="E547" i="35"/>
  <c r="D547" i="35"/>
  <c r="C547" i="35"/>
  <c r="B547" i="35"/>
  <c r="A547" i="35"/>
  <c r="E546" i="35"/>
  <c r="D546" i="35"/>
  <c r="C546" i="35"/>
  <c r="B546" i="35"/>
  <c r="A546" i="35"/>
  <c r="E545" i="35"/>
  <c r="D545" i="35"/>
  <c r="C545" i="35"/>
  <c r="B545" i="35"/>
  <c r="A545" i="35"/>
  <c r="E544" i="35"/>
  <c r="D544" i="35"/>
  <c r="C544" i="35"/>
  <c r="B544" i="35"/>
  <c r="A544" i="35"/>
  <c r="E543" i="35"/>
  <c r="D543" i="35"/>
  <c r="C543" i="35"/>
  <c r="B543" i="35"/>
  <c r="A543" i="35"/>
  <c r="E542" i="35"/>
  <c r="D542" i="35"/>
  <c r="C542" i="35"/>
  <c r="B542" i="35"/>
  <c r="A542" i="35"/>
  <c r="E541" i="35"/>
  <c r="D541" i="35"/>
  <c r="C541" i="35"/>
  <c r="B541" i="35"/>
  <c r="A541" i="35"/>
  <c r="E540" i="35"/>
  <c r="D540" i="35"/>
  <c r="C540" i="35"/>
  <c r="B540" i="35"/>
  <c r="A540" i="35"/>
  <c r="E539" i="35"/>
  <c r="D539" i="35"/>
  <c r="C539" i="35"/>
  <c r="B539" i="35"/>
  <c r="A539" i="35"/>
  <c r="E538" i="35"/>
  <c r="D538" i="35"/>
  <c r="C538" i="35"/>
  <c r="B538" i="35"/>
  <c r="A538" i="35"/>
  <c r="E537" i="35"/>
  <c r="D537" i="35"/>
  <c r="C537" i="35"/>
  <c r="B537" i="35"/>
  <c r="A537" i="35"/>
  <c r="E536" i="35"/>
  <c r="D536" i="35"/>
  <c r="C536" i="35"/>
  <c r="B536" i="35"/>
  <c r="A536" i="35"/>
  <c r="E535" i="35"/>
  <c r="D535" i="35"/>
  <c r="C535" i="35"/>
  <c r="B535" i="35"/>
  <c r="A535" i="35"/>
  <c r="E534" i="35"/>
  <c r="D534" i="35"/>
  <c r="C534" i="35"/>
  <c r="B534" i="35"/>
  <c r="A534" i="35"/>
  <c r="E533" i="35"/>
  <c r="D533" i="35"/>
  <c r="C533" i="35"/>
  <c r="B533" i="35"/>
  <c r="A533" i="35"/>
  <c r="E532" i="35"/>
  <c r="D532" i="35"/>
  <c r="C532" i="35"/>
  <c r="B532" i="35"/>
  <c r="A532" i="35"/>
  <c r="E531" i="35"/>
  <c r="D531" i="35"/>
  <c r="C531" i="35"/>
  <c r="B531" i="35"/>
  <c r="A531" i="35"/>
  <c r="E530" i="35"/>
  <c r="D530" i="35"/>
  <c r="C530" i="35"/>
  <c r="B530" i="35"/>
  <c r="A530" i="35"/>
  <c r="E529" i="35"/>
  <c r="D529" i="35"/>
  <c r="C529" i="35"/>
  <c r="B529" i="35"/>
  <c r="A529" i="35"/>
  <c r="E528" i="35"/>
  <c r="D528" i="35"/>
  <c r="C528" i="35"/>
  <c r="B528" i="35"/>
  <c r="A528" i="35"/>
  <c r="E527" i="35"/>
  <c r="D527" i="35"/>
  <c r="C527" i="35"/>
  <c r="B527" i="35"/>
  <c r="A527" i="35"/>
  <c r="E526" i="35"/>
  <c r="D526" i="35"/>
  <c r="C526" i="35"/>
  <c r="B526" i="35"/>
  <c r="A526" i="35"/>
  <c r="E525" i="35"/>
  <c r="D525" i="35"/>
  <c r="C525" i="35"/>
  <c r="B525" i="35"/>
  <c r="A525" i="35"/>
  <c r="E524" i="35"/>
  <c r="D524" i="35"/>
  <c r="C524" i="35"/>
  <c r="B524" i="35"/>
  <c r="A524" i="35"/>
  <c r="E523" i="35"/>
  <c r="D523" i="35"/>
  <c r="C523" i="35"/>
  <c r="B523" i="35"/>
  <c r="A523" i="35"/>
  <c r="E522" i="35"/>
  <c r="D522" i="35"/>
  <c r="C522" i="35"/>
  <c r="B522" i="35"/>
  <c r="A522" i="35"/>
  <c r="E521" i="35"/>
  <c r="D521" i="35"/>
  <c r="C521" i="35"/>
  <c r="B521" i="35"/>
  <c r="A521" i="35"/>
  <c r="E520" i="35"/>
  <c r="D520" i="35"/>
  <c r="C520" i="35"/>
  <c r="B520" i="35"/>
  <c r="A520" i="35"/>
  <c r="E519" i="35"/>
  <c r="D519" i="35"/>
  <c r="C519" i="35"/>
  <c r="B519" i="35"/>
  <c r="A519" i="35"/>
  <c r="E518" i="35"/>
  <c r="D518" i="35"/>
  <c r="C518" i="35"/>
  <c r="B518" i="35"/>
  <c r="A518" i="35"/>
  <c r="E517" i="35"/>
  <c r="D517" i="35"/>
  <c r="C517" i="35"/>
  <c r="B517" i="35"/>
  <c r="A517" i="35"/>
  <c r="E516" i="35"/>
  <c r="D516" i="35"/>
  <c r="C516" i="35"/>
  <c r="B516" i="35"/>
  <c r="A516" i="35"/>
  <c r="E515" i="35"/>
  <c r="D515" i="35"/>
  <c r="C515" i="35"/>
  <c r="B515" i="35"/>
  <c r="A515" i="35"/>
  <c r="E514" i="35"/>
  <c r="D514" i="35"/>
  <c r="C514" i="35"/>
  <c r="B514" i="35"/>
  <c r="A514" i="35"/>
  <c r="E513" i="35"/>
  <c r="D513" i="35"/>
  <c r="C513" i="35"/>
  <c r="B513" i="35"/>
  <c r="A513" i="35"/>
  <c r="E512" i="35"/>
  <c r="D512" i="35"/>
  <c r="C512" i="35"/>
  <c r="B512" i="35"/>
  <c r="A512" i="35"/>
  <c r="E511" i="35"/>
  <c r="D511" i="35"/>
  <c r="C511" i="35"/>
  <c r="B511" i="35"/>
  <c r="A511" i="35"/>
  <c r="E510" i="35"/>
  <c r="D510" i="35"/>
  <c r="C510" i="35"/>
  <c r="B510" i="35"/>
  <c r="A510" i="35"/>
  <c r="E509" i="35"/>
  <c r="D509" i="35"/>
  <c r="C509" i="35"/>
  <c r="B509" i="35"/>
  <c r="A509" i="35"/>
  <c r="E508" i="35"/>
  <c r="D508" i="35"/>
  <c r="C508" i="35"/>
  <c r="B508" i="35"/>
  <c r="A508" i="35"/>
  <c r="E507" i="35"/>
  <c r="D507" i="35"/>
  <c r="C507" i="35"/>
  <c r="B507" i="35"/>
  <c r="A507" i="35"/>
  <c r="E506" i="35"/>
  <c r="D506" i="35"/>
  <c r="C506" i="35"/>
  <c r="B506" i="35"/>
  <c r="A506" i="35"/>
  <c r="E505" i="35"/>
  <c r="D505" i="35"/>
  <c r="C505" i="35"/>
  <c r="B505" i="35"/>
  <c r="A505" i="35"/>
  <c r="E504" i="35"/>
  <c r="D504" i="35"/>
  <c r="C504" i="35"/>
  <c r="B504" i="35"/>
  <c r="A504" i="35"/>
  <c r="E503" i="35"/>
  <c r="D503" i="35"/>
  <c r="C503" i="35"/>
  <c r="B503" i="35"/>
  <c r="A503" i="35"/>
  <c r="E502" i="35"/>
  <c r="D502" i="35"/>
  <c r="C502" i="35"/>
  <c r="B502" i="35"/>
  <c r="A502" i="35"/>
  <c r="E501" i="35"/>
  <c r="D501" i="35"/>
  <c r="C501" i="35"/>
  <c r="B501" i="35"/>
  <c r="A501" i="35"/>
  <c r="E500" i="35"/>
  <c r="D500" i="35"/>
  <c r="C500" i="35"/>
  <c r="B500" i="35"/>
  <c r="A500" i="35"/>
  <c r="E499" i="35"/>
  <c r="D499" i="35"/>
  <c r="C499" i="35"/>
  <c r="B499" i="35"/>
  <c r="A499" i="35"/>
  <c r="E498" i="35"/>
  <c r="D498" i="35"/>
  <c r="C498" i="35"/>
  <c r="B498" i="35"/>
  <c r="A498" i="35"/>
  <c r="E497" i="35"/>
  <c r="D497" i="35"/>
  <c r="C497" i="35"/>
  <c r="B497" i="35"/>
  <c r="A497" i="35"/>
  <c r="E496" i="35"/>
  <c r="D496" i="35"/>
  <c r="C496" i="35"/>
  <c r="B496" i="35"/>
  <c r="A496" i="35"/>
  <c r="E495" i="35"/>
  <c r="D495" i="35"/>
  <c r="C495" i="35"/>
  <c r="B495" i="35"/>
  <c r="A495" i="35"/>
  <c r="E494" i="35"/>
  <c r="D494" i="35"/>
  <c r="C494" i="35"/>
  <c r="B494" i="35"/>
  <c r="A494" i="35"/>
  <c r="E493" i="35"/>
  <c r="D493" i="35"/>
  <c r="C493" i="35"/>
  <c r="B493" i="35"/>
  <c r="A493" i="35"/>
  <c r="E492" i="35"/>
  <c r="D492" i="35"/>
  <c r="C492" i="35"/>
  <c r="B492" i="35"/>
  <c r="A492" i="35"/>
  <c r="E491" i="35"/>
  <c r="D491" i="35"/>
  <c r="C491" i="35"/>
  <c r="B491" i="35"/>
  <c r="A491" i="35"/>
  <c r="E490" i="35"/>
  <c r="D490" i="35"/>
  <c r="C490" i="35"/>
  <c r="B490" i="35"/>
  <c r="A490" i="35"/>
  <c r="E489" i="35"/>
  <c r="D489" i="35"/>
  <c r="C489" i="35"/>
  <c r="B489" i="35"/>
  <c r="A489" i="35"/>
  <c r="E488" i="35"/>
  <c r="D488" i="35"/>
  <c r="C488" i="35"/>
  <c r="B488" i="35"/>
  <c r="A488" i="35"/>
  <c r="E487" i="35"/>
  <c r="D487" i="35"/>
  <c r="C487" i="35"/>
  <c r="B487" i="35"/>
  <c r="A487" i="35"/>
  <c r="E486" i="35"/>
  <c r="D486" i="35"/>
  <c r="C486" i="35"/>
  <c r="B486" i="35"/>
  <c r="A486" i="35"/>
  <c r="E485" i="35"/>
  <c r="D485" i="35"/>
  <c r="C485" i="35"/>
  <c r="B485" i="35"/>
  <c r="A485" i="35"/>
  <c r="E484" i="35"/>
  <c r="D484" i="35"/>
  <c r="C484" i="35"/>
  <c r="B484" i="35"/>
  <c r="A484" i="35"/>
  <c r="E483" i="35"/>
  <c r="D483" i="35"/>
  <c r="C483" i="35"/>
  <c r="B483" i="35"/>
  <c r="A483" i="35"/>
  <c r="E482" i="35"/>
  <c r="D482" i="35"/>
  <c r="C482" i="35"/>
  <c r="B482" i="35"/>
  <c r="A482" i="35"/>
  <c r="E481" i="35"/>
  <c r="D481" i="35"/>
  <c r="C481" i="35"/>
  <c r="B481" i="35"/>
  <c r="A481" i="35"/>
  <c r="E480" i="35"/>
  <c r="D480" i="35"/>
  <c r="C480" i="35"/>
  <c r="B480" i="35"/>
  <c r="A480" i="35"/>
  <c r="E479" i="35"/>
  <c r="D479" i="35"/>
  <c r="C479" i="35"/>
  <c r="B479" i="35"/>
  <c r="A479" i="35"/>
  <c r="E478" i="35"/>
  <c r="D478" i="35"/>
  <c r="C478" i="35"/>
  <c r="B478" i="35"/>
  <c r="A478" i="35"/>
  <c r="E477" i="35"/>
  <c r="D477" i="35"/>
  <c r="C477" i="35"/>
  <c r="B477" i="35"/>
  <c r="A477" i="35"/>
  <c r="E476" i="35"/>
  <c r="D476" i="35"/>
  <c r="C476" i="35"/>
  <c r="B476" i="35"/>
  <c r="A476" i="35"/>
  <c r="E475" i="35"/>
  <c r="D475" i="35"/>
  <c r="C475" i="35"/>
  <c r="B475" i="35"/>
  <c r="A475" i="35"/>
  <c r="E474" i="35"/>
  <c r="D474" i="35"/>
  <c r="C474" i="35"/>
  <c r="B474" i="35"/>
  <c r="A474" i="35"/>
  <c r="E473" i="35"/>
  <c r="D473" i="35"/>
  <c r="C473" i="35"/>
  <c r="B473" i="35"/>
  <c r="A473" i="35"/>
  <c r="E472" i="35"/>
  <c r="D472" i="35"/>
  <c r="C472" i="35"/>
  <c r="B472" i="35"/>
  <c r="A472" i="35"/>
  <c r="E471" i="35"/>
  <c r="D471" i="35"/>
  <c r="C471" i="35"/>
  <c r="B471" i="35"/>
  <c r="A471" i="35"/>
  <c r="E470" i="35"/>
  <c r="D470" i="35"/>
  <c r="C470" i="35"/>
  <c r="B470" i="35"/>
  <c r="A470" i="35"/>
  <c r="E469" i="35"/>
  <c r="D469" i="35"/>
  <c r="C469" i="35"/>
  <c r="B469" i="35"/>
  <c r="A469" i="35"/>
  <c r="E468" i="35"/>
  <c r="D468" i="35"/>
  <c r="C468" i="35"/>
  <c r="B468" i="35"/>
  <c r="A468" i="35"/>
  <c r="E467" i="35"/>
  <c r="D467" i="35"/>
  <c r="C467" i="35"/>
  <c r="B467" i="35"/>
  <c r="A467" i="35"/>
  <c r="E466" i="35"/>
  <c r="D466" i="35"/>
  <c r="C466" i="35"/>
  <c r="B466" i="35"/>
  <c r="A466" i="35"/>
  <c r="E465" i="35"/>
  <c r="D465" i="35"/>
  <c r="C465" i="35"/>
  <c r="B465" i="35"/>
  <c r="A465" i="35"/>
  <c r="E464" i="35"/>
  <c r="D464" i="35"/>
  <c r="C464" i="35"/>
  <c r="B464" i="35"/>
  <c r="A464" i="35"/>
  <c r="E463" i="35"/>
  <c r="D463" i="35"/>
  <c r="C463" i="35"/>
  <c r="B463" i="35"/>
  <c r="A463" i="35"/>
  <c r="E462" i="35"/>
  <c r="D462" i="35"/>
  <c r="C462" i="35"/>
  <c r="B462" i="35"/>
  <c r="A462" i="35"/>
  <c r="E461" i="35"/>
  <c r="D461" i="35"/>
  <c r="C461" i="35"/>
  <c r="B461" i="35"/>
  <c r="A461" i="35"/>
  <c r="E460" i="35"/>
  <c r="D460" i="35"/>
  <c r="C460" i="35"/>
  <c r="B460" i="35"/>
  <c r="A460" i="35"/>
  <c r="E459" i="35"/>
  <c r="D459" i="35"/>
  <c r="C459" i="35"/>
  <c r="B459" i="35"/>
  <c r="A459" i="35"/>
  <c r="E458" i="35"/>
  <c r="D458" i="35"/>
  <c r="C458" i="35"/>
  <c r="B458" i="35"/>
  <c r="A458" i="35"/>
  <c r="E457" i="35"/>
  <c r="D457" i="35"/>
  <c r="C457" i="35"/>
  <c r="B457" i="35"/>
  <c r="A457" i="35"/>
  <c r="E456" i="35"/>
  <c r="D456" i="35"/>
  <c r="C456" i="35"/>
  <c r="B456" i="35"/>
  <c r="A456" i="35"/>
  <c r="E455" i="35"/>
  <c r="D455" i="35"/>
  <c r="C455" i="35"/>
  <c r="B455" i="35"/>
  <c r="A455" i="35"/>
  <c r="E454" i="35"/>
  <c r="D454" i="35"/>
  <c r="C454" i="35"/>
  <c r="B454" i="35"/>
  <c r="A454" i="35"/>
  <c r="E453" i="35"/>
  <c r="D453" i="35"/>
  <c r="C453" i="35"/>
  <c r="B453" i="35"/>
  <c r="A453" i="35"/>
  <c r="E452" i="35"/>
  <c r="D452" i="35"/>
  <c r="C452" i="35"/>
  <c r="B452" i="35"/>
  <c r="A452" i="35"/>
  <c r="E451" i="35"/>
  <c r="D451" i="35"/>
  <c r="C451" i="35"/>
  <c r="B451" i="35"/>
  <c r="A451" i="35"/>
  <c r="E450" i="35"/>
  <c r="D450" i="35"/>
  <c r="C450" i="35"/>
  <c r="B450" i="35"/>
  <c r="A450" i="35"/>
  <c r="E449" i="35"/>
  <c r="D449" i="35"/>
  <c r="C449" i="35"/>
  <c r="B449" i="35"/>
  <c r="A449" i="35"/>
  <c r="E448" i="35"/>
  <c r="D448" i="35"/>
  <c r="C448" i="35"/>
  <c r="B448" i="35"/>
  <c r="A448" i="35"/>
  <c r="E447" i="35"/>
  <c r="D447" i="35"/>
  <c r="C447" i="35"/>
  <c r="B447" i="35"/>
  <c r="A447" i="35"/>
  <c r="E446" i="35"/>
  <c r="D446" i="35"/>
  <c r="C446" i="35"/>
  <c r="B446" i="35"/>
  <c r="A446" i="35"/>
  <c r="E445" i="35"/>
  <c r="D445" i="35"/>
  <c r="C445" i="35"/>
  <c r="B445" i="35"/>
  <c r="A445" i="35"/>
  <c r="E444" i="35"/>
  <c r="D444" i="35"/>
  <c r="C444" i="35"/>
  <c r="B444" i="35"/>
  <c r="A444" i="35"/>
  <c r="E443" i="35"/>
  <c r="D443" i="35"/>
  <c r="C443" i="35"/>
  <c r="B443" i="35"/>
  <c r="A443" i="35"/>
  <c r="E442" i="35"/>
  <c r="D442" i="35"/>
  <c r="C442" i="35"/>
  <c r="B442" i="35"/>
  <c r="A442" i="35"/>
  <c r="E441" i="35"/>
  <c r="D441" i="35"/>
  <c r="C441" i="35"/>
  <c r="B441" i="35"/>
  <c r="A441" i="35"/>
  <c r="E440" i="35"/>
  <c r="D440" i="35"/>
  <c r="C440" i="35"/>
  <c r="B440" i="35"/>
  <c r="A440" i="35"/>
  <c r="E439" i="35"/>
  <c r="D439" i="35"/>
  <c r="C439" i="35"/>
  <c r="B439" i="35"/>
  <c r="A439" i="35"/>
  <c r="E438" i="35"/>
  <c r="D438" i="35"/>
  <c r="C438" i="35"/>
  <c r="B438" i="35"/>
  <c r="A438" i="35"/>
  <c r="E437" i="35"/>
  <c r="D437" i="35"/>
  <c r="C437" i="35"/>
  <c r="B437" i="35"/>
  <c r="A437" i="35"/>
  <c r="E436" i="35"/>
  <c r="D436" i="35"/>
  <c r="C436" i="35"/>
  <c r="B436" i="35"/>
  <c r="A436" i="35"/>
  <c r="E435" i="35"/>
  <c r="D435" i="35"/>
  <c r="C435" i="35"/>
  <c r="B435" i="35"/>
  <c r="A435" i="35"/>
  <c r="E434" i="35"/>
  <c r="D434" i="35"/>
  <c r="C434" i="35"/>
  <c r="B434" i="35"/>
  <c r="A434" i="35"/>
  <c r="E433" i="35"/>
  <c r="D433" i="35"/>
  <c r="C433" i="35"/>
  <c r="B433" i="35"/>
  <c r="A433" i="35"/>
  <c r="E432" i="35"/>
  <c r="D432" i="35"/>
  <c r="C432" i="35"/>
  <c r="B432" i="35"/>
  <c r="A432" i="35"/>
  <c r="E431" i="35"/>
  <c r="D431" i="35"/>
  <c r="C431" i="35"/>
  <c r="B431" i="35"/>
  <c r="A431" i="35"/>
  <c r="E430" i="35"/>
  <c r="D430" i="35"/>
  <c r="C430" i="35"/>
  <c r="B430" i="35"/>
  <c r="A430" i="35"/>
  <c r="E429" i="35"/>
  <c r="D429" i="35"/>
  <c r="C429" i="35"/>
  <c r="B429" i="35"/>
  <c r="A429" i="35"/>
  <c r="E428" i="35"/>
  <c r="D428" i="35"/>
  <c r="C428" i="35"/>
  <c r="B428" i="35"/>
  <c r="A428" i="35"/>
  <c r="E427" i="35"/>
  <c r="D427" i="35"/>
  <c r="C427" i="35"/>
  <c r="B427" i="35"/>
  <c r="A427" i="35"/>
  <c r="E426" i="35"/>
  <c r="D426" i="35"/>
  <c r="C426" i="35"/>
  <c r="B426" i="35"/>
  <c r="A426" i="35"/>
  <c r="E425" i="35"/>
  <c r="D425" i="35"/>
  <c r="C425" i="35"/>
  <c r="B425" i="35"/>
  <c r="A425" i="35"/>
  <c r="E424" i="35"/>
  <c r="D424" i="35"/>
  <c r="C424" i="35"/>
  <c r="B424" i="35"/>
  <c r="A424" i="35"/>
  <c r="E423" i="35"/>
  <c r="D423" i="35"/>
  <c r="C423" i="35"/>
  <c r="B423" i="35"/>
  <c r="A423" i="35"/>
  <c r="E422" i="35"/>
  <c r="D422" i="35"/>
  <c r="C422" i="35"/>
  <c r="B422" i="35"/>
  <c r="A422" i="35"/>
  <c r="E421" i="35"/>
  <c r="D421" i="35"/>
  <c r="C421" i="35"/>
  <c r="B421" i="35"/>
  <c r="A421" i="35"/>
  <c r="E420" i="35"/>
  <c r="D420" i="35"/>
  <c r="C420" i="35"/>
  <c r="B420" i="35"/>
  <c r="A420" i="35"/>
  <c r="E419" i="35"/>
  <c r="D419" i="35"/>
  <c r="C419" i="35"/>
  <c r="B419" i="35"/>
  <c r="A419" i="35"/>
  <c r="E418" i="35"/>
  <c r="D418" i="35"/>
  <c r="C418" i="35"/>
  <c r="B418" i="35"/>
  <c r="A418" i="35"/>
  <c r="E417" i="35"/>
  <c r="D417" i="35"/>
  <c r="C417" i="35"/>
  <c r="B417" i="35"/>
  <c r="A417" i="35"/>
  <c r="E416" i="35"/>
  <c r="D416" i="35"/>
  <c r="C416" i="35"/>
  <c r="B416" i="35"/>
  <c r="A416" i="35"/>
  <c r="E415" i="35"/>
  <c r="D415" i="35"/>
  <c r="C415" i="35"/>
  <c r="B415" i="35"/>
  <c r="A415" i="35"/>
  <c r="E414" i="35"/>
  <c r="D414" i="35"/>
  <c r="C414" i="35"/>
  <c r="B414" i="35"/>
  <c r="A414" i="35"/>
  <c r="E413" i="35"/>
  <c r="D413" i="35"/>
  <c r="C413" i="35"/>
  <c r="B413" i="35"/>
  <c r="A413" i="35"/>
  <c r="E412" i="35"/>
  <c r="D412" i="35"/>
  <c r="C412" i="35"/>
  <c r="B412" i="35"/>
  <c r="A412" i="35"/>
  <c r="E411" i="35"/>
  <c r="D411" i="35"/>
  <c r="C411" i="35"/>
  <c r="B411" i="35"/>
  <c r="A411" i="35"/>
  <c r="E410" i="35"/>
  <c r="D410" i="35"/>
  <c r="C410" i="35"/>
  <c r="B410" i="35"/>
  <c r="A410" i="35"/>
  <c r="E409" i="35"/>
  <c r="D409" i="35"/>
  <c r="C409" i="35"/>
  <c r="B409" i="35"/>
  <c r="A409" i="35"/>
  <c r="E408" i="35"/>
  <c r="D408" i="35"/>
  <c r="C408" i="35"/>
  <c r="B408" i="35"/>
  <c r="A408" i="35"/>
  <c r="E407" i="35"/>
  <c r="D407" i="35"/>
  <c r="C407" i="35"/>
  <c r="B407" i="35"/>
  <c r="A407" i="35"/>
  <c r="E406" i="35"/>
  <c r="D406" i="35"/>
  <c r="C406" i="35"/>
  <c r="B406" i="35"/>
  <c r="A406" i="35"/>
  <c r="E405" i="35"/>
  <c r="D405" i="35"/>
  <c r="C405" i="35"/>
  <c r="B405" i="35"/>
  <c r="A405" i="35"/>
  <c r="E404" i="35"/>
  <c r="D404" i="35"/>
  <c r="C404" i="35"/>
  <c r="B404" i="35"/>
  <c r="A404" i="35"/>
  <c r="E403" i="35"/>
  <c r="D403" i="35"/>
  <c r="C403" i="35"/>
  <c r="B403" i="35"/>
  <c r="A403" i="35"/>
  <c r="E402" i="35"/>
  <c r="D402" i="35"/>
  <c r="C402" i="35"/>
  <c r="B402" i="35"/>
  <c r="A402" i="35"/>
  <c r="E401" i="35"/>
  <c r="D401" i="35"/>
  <c r="C401" i="35"/>
  <c r="B401" i="35"/>
  <c r="A401" i="35"/>
  <c r="E400" i="35"/>
  <c r="D400" i="35"/>
  <c r="C400" i="35"/>
  <c r="B400" i="35"/>
  <c r="A400" i="35"/>
  <c r="E399" i="35"/>
  <c r="D399" i="35"/>
  <c r="C399" i="35"/>
  <c r="B399" i="35"/>
  <c r="A399" i="35"/>
  <c r="E398" i="35"/>
  <c r="D398" i="35"/>
  <c r="C398" i="35"/>
  <c r="B398" i="35"/>
  <c r="A398" i="35"/>
  <c r="E397" i="35"/>
  <c r="D397" i="35"/>
  <c r="C397" i="35"/>
  <c r="B397" i="35"/>
  <c r="A397" i="35"/>
  <c r="E396" i="35"/>
  <c r="D396" i="35"/>
  <c r="C396" i="35"/>
  <c r="B396" i="35"/>
  <c r="A396" i="35"/>
  <c r="E395" i="35"/>
  <c r="D395" i="35"/>
  <c r="C395" i="35"/>
  <c r="B395" i="35"/>
  <c r="A395" i="35"/>
  <c r="E394" i="35"/>
  <c r="D394" i="35"/>
  <c r="C394" i="35"/>
  <c r="B394" i="35"/>
  <c r="A394" i="35"/>
  <c r="E393" i="35"/>
  <c r="D393" i="35"/>
  <c r="C393" i="35"/>
  <c r="B393" i="35"/>
  <c r="A393" i="35"/>
  <c r="E392" i="35"/>
  <c r="D392" i="35"/>
  <c r="C392" i="35"/>
  <c r="B392" i="35"/>
  <c r="A392" i="35"/>
  <c r="E391" i="35"/>
  <c r="D391" i="35"/>
  <c r="C391" i="35"/>
  <c r="B391" i="35"/>
  <c r="A391" i="35"/>
  <c r="E390" i="35"/>
  <c r="D390" i="35"/>
  <c r="C390" i="35"/>
  <c r="B390" i="35"/>
  <c r="A390" i="35"/>
  <c r="E389" i="35"/>
  <c r="D389" i="35"/>
  <c r="C389" i="35"/>
  <c r="B389" i="35"/>
  <c r="A389" i="35"/>
  <c r="E388" i="35"/>
  <c r="D388" i="35"/>
  <c r="C388" i="35"/>
  <c r="B388" i="35"/>
  <c r="A388" i="35"/>
  <c r="E387" i="35"/>
  <c r="D387" i="35"/>
  <c r="C387" i="35"/>
  <c r="B387" i="35"/>
  <c r="A387" i="35"/>
  <c r="E386" i="35"/>
  <c r="D386" i="35"/>
  <c r="C386" i="35"/>
  <c r="B386" i="35"/>
  <c r="A386" i="35"/>
  <c r="E385" i="35"/>
  <c r="D385" i="35"/>
  <c r="C385" i="35"/>
  <c r="B385" i="35"/>
  <c r="A385" i="35"/>
  <c r="E384" i="35"/>
  <c r="D384" i="35"/>
  <c r="C384" i="35"/>
  <c r="B384" i="35"/>
  <c r="A384" i="35"/>
  <c r="E383" i="35"/>
  <c r="D383" i="35"/>
  <c r="C383" i="35"/>
  <c r="B383" i="35"/>
  <c r="A383" i="35"/>
  <c r="E382" i="35"/>
  <c r="D382" i="35"/>
  <c r="C382" i="35"/>
  <c r="B382" i="35"/>
  <c r="A382" i="35"/>
  <c r="E381" i="35"/>
  <c r="D381" i="35"/>
  <c r="C381" i="35"/>
  <c r="B381" i="35"/>
  <c r="A381" i="35"/>
  <c r="E380" i="35"/>
  <c r="D380" i="35"/>
  <c r="C380" i="35"/>
  <c r="B380" i="35"/>
  <c r="A380" i="35"/>
  <c r="E379" i="35"/>
  <c r="D379" i="35"/>
  <c r="C379" i="35"/>
  <c r="B379" i="35"/>
  <c r="A379" i="35"/>
  <c r="E378" i="35"/>
  <c r="D378" i="35"/>
  <c r="C378" i="35"/>
  <c r="B378" i="35"/>
  <c r="A378" i="35"/>
  <c r="E377" i="35"/>
  <c r="D377" i="35"/>
  <c r="C377" i="35"/>
  <c r="B377" i="35"/>
  <c r="A377" i="35"/>
  <c r="E376" i="35"/>
  <c r="D376" i="35"/>
  <c r="C376" i="35"/>
  <c r="B376" i="35"/>
  <c r="A376" i="35"/>
  <c r="E375" i="35"/>
  <c r="D375" i="35"/>
  <c r="C375" i="35"/>
  <c r="B375" i="35"/>
  <c r="A375" i="35"/>
  <c r="E374" i="35"/>
  <c r="D374" i="35"/>
  <c r="C374" i="35"/>
  <c r="B374" i="35"/>
  <c r="A374" i="35"/>
  <c r="E373" i="35"/>
  <c r="D373" i="35"/>
  <c r="C373" i="35"/>
  <c r="B373" i="35"/>
  <c r="A373" i="35"/>
  <c r="E372" i="35"/>
  <c r="D372" i="35"/>
  <c r="C372" i="35"/>
  <c r="B372" i="35"/>
  <c r="A372" i="35"/>
  <c r="E371" i="35"/>
  <c r="D371" i="35"/>
  <c r="C371" i="35"/>
  <c r="B371" i="35"/>
  <c r="A371" i="35"/>
  <c r="E370" i="35"/>
  <c r="D370" i="35"/>
  <c r="C370" i="35"/>
  <c r="B370" i="35"/>
  <c r="A370" i="35"/>
  <c r="E369" i="35"/>
  <c r="D369" i="35"/>
  <c r="C369" i="35"/>
  <c r="B369" i="35"/>
  <c r="A369" i="35"/>
  <c r="E368" i="35"/>
  <c r="D368" i="35"/>
  <c r="C368" i="35"/>
  <c r="B368" i="35"/>
  <c r="A368" i="35"/>
  <c r="E367" i="35"/>
  <c r="D367" i="35"/>
  <c r="C367" i="35"/>
  <c r="B367" i="35"/>
  <c r="A367" i="35"/>
  <c r="E366" i="35"/>
  <c r="D366" i="35"/>
  <c r="C366" i="35"/>
  <c r="B366" i="35"/>
  <c r="A366" i="35"/>
  <c r="E365" i="35"/>
  <c r="D365" i="35"/>
  <c r="C365" i="35"/>
  <c r="B365" i="35"/>
  <c r="A365" i="35"/>
  <c r="E364" i="35"/>
  <c r="D364" i="35"/>
  <c r="C364" i="35"/>
  <c r="B364" i="35"/>
  <c r="A364" i="35"/>
  <c r="E363" i="35"/>
  <c r="D363" i="35"/>
  <c r="C363" i="35"/>
  <c r="B363" i="35"/>
  <c r="A363" i="35"/>
  <c r="E362" i="35"/>
  <c r="D362" i="35"/>
  <c r="C362" i="35"/>
  <c r="B362" i="35"/>
  <c r="A362" i="35"/>
  <c r="E361" i="35"/>
  <c r="D361" i="35"/>
  <c r="C361" i="35"/>
  <c r="B361" i="35"/>
  <c r="A361" i="35"/>
  <c r="E360" i="35"/>
  <c r="D360" i="35"/>
  <c r="C360" i="35"/>
  <c r="B360" i="35"/>
  <c r="A360" i="35"/>
  <c r="E359" i="35"/>
  <c r="D359" i="35"/>
  <c r="C359" i="35"/>
  <c r="B359" i="35"/>
  <c r="A359" i="35"/>
  <c r="E358" i="35"/>
  <c r="D358" i="35"/>
  <c r="C358" i="35"/>
  <c r="B358" i="35"/>
  <c r="A358" i="35"/>
  <c r="E357" i="35"/>
  <c r="D357" i="35"/>
  <c r="C357" i="35"/>
  <c r="B357" i="35"/>
  <c r="A357" i="35"/>
  <c r="E356" i="35"/>
  <c r="D356" i="35"/>
  <c r="C356" i="35"/>
  <c r="B356" i="35"/>
  <c r="A356" i="35"/>
  <c r="E355" i="35"/>
  <c r="D355" i="35"/>
  <c r="C355" i="35"/>
  <c r="B355" i="35"/>
  <c r="A355" i="35"/>
  <c r="E354" i="35"/>
  <c r="D354" i="35"/>
  <c r="C354" i="35"/>
  <c r="B354" i="35"/>
  <c r="A354" i="35"/>
  <c r="E353" i="35"/>
  <c r="D353" i="35"/>
  <c r="C353" i="35"/>
  <c r="B353" i="35"/>
  <c r="A353" i="35"/>
  <c r="E352" i="35"/>
  <c r="D352" i="35"/>
  <c r="C352" i="35"/>
  <c r="B352" i="35"/>
  <c r="A352" i="35"/>
  <c r="E351" i="35"/>
  <c r="D351" i="35"/>
  <c r="C351" i="35"/>
  <c r="B351" i="35"/>
  <c r="A351" i="35"/>
  <c r="E350" i="35"/>
  <c r="D350" i="35"/>
  <c r="C350" i="35"/>
  <c r="B350" i="35"/>
  <c r="A350" i="35"/>
  <c r="E349" i="35"/>
  <c r="D349" i="35"/>
  <c r="C349" i="35"/>
  <c r="B349" i="35"/>
  <c r="A349" i="35"/>
  <c r="E348" i="35"/>
  <c r="D348" i="35"/>
  <c r="C348" i="35"/>
  <c r="B348" i="35"/>
  <c r="A348" i="35"/>
  <c r="E347" i="35"/>
  <c r="D347" i="35"/>
  <c r="C347" i="35"/>
  <c r="B347" i="35"/>
  <c r="A347" i="35"/>
  <c r="E346" i="35"/>
  <c r="D346" i="35"/>
  <c r="C346" i="35"/>
  <c r="B346" i="35"/>
  <c r="A346" i="35"/>
  <c r="E345" i="35"/>
  <c r="D345" i="35"/>
  <c r="C345" i="35"/>
  <c r="B345" i="35"/>
  <c r="A345" i="35"/>
  <c r="E344" i="35"/>
  <c r="D344" i="35"/>
  <c r="C344" i="35"/>
  <c r="B344" i="35"/>
  <c r="A344" i="35"/>
  <c r="E343" i="35"/>
  <c r="D343" i="35"/>
  <c r="C343" i="35"/>
  <c r="B343" i="35"/>
  <c r="A343" i="35"/>
  <c r="E342" i="35"/>
  <c r="D342" i="35"/>
  <c r="C342" i="35"/>
  <c r="B342" i="35"/>
  <c r="A342" i="35"/>
  <c r="E341" i="35"/>
  <c r="D341" i="35"/>
  <c r="C341" i="35"/>
  <c r="B341" i="35"/>
  <c r="A341" i="35"/>
  <c r="E340" i="35"/>
  <c r="D340" i="35"/>
  <c r="C340" i="35"/>
  <c r="B340" i="35"/>
  <c r="A340" i="35"/>
  <c r="E339" i="35"/>
  <c r="D339" i="35"/>
  <c r="C339" i="35"/>
  <c r="B339" i="35"/>
  <c r="A339" i="35"/>
  <c r="E338" i="35"/>
  <c r="D338" i="35"/>
  <c r="C338" i="35"/>
  <c r="B338" i="35"/>
  <c r="A338" i="35"/>
  <c r="E337" i="35"/>
  <c r="D337" i="35"/>
  <c r="C337" i="35"/>
  <c r="B337" i="35"/>
  <c r="A337" i="35"/>
  <c r="E336" i="35"/>
  <c r="D336" i="35"/>
  <c r="C336" i="35"/>
  <c r="B336" i="35"/>
  <c r="A336" i="35"/>
  <c r="E335" i="35"/>
  <c r="D335" i="35"/>
  <c r="C335" i="35"/>
  <c r="B335" i="35"/>
  <c r="A335" i="35"/>
  <c r="E334" i="35"/>
  <c r="D334" i="35"/>
  <c r="C334" i="35"/>
  <c r="B334" i="35"/>
  <c r="A334" i="35"/>
  <c r="E333" i="35"/>
  <c r="D333" i="35"/>
  <c r="C333" i="35"/>
  <c r="B333" i="35"/>
  <c r="A333" i="35"/>
  <c r="E332" i="35"/>
  <c r="D332" i="35"/>
  <c r="C332" i="35"/>
  <c r="B332" i="35"/>
  <c r="A332" i="35"/>
  <c r="E331" i="35"/>
  <c r="D331" i="35"/>
  <c r="C331" i="35"/>
  <c r="B331" i="35"/>
  <c r="A331" i="35"/>
  <c r="E330" i="35"/>
  <c r="D330" i="35"/>
  <c r="C330" i="35"/>
  <c r="B330" i="35"/>
  <c r="A330" i="35"/>
  <c r="E329" i="35"/>
  <c r="D329" i="35"/>
  <c r="C329" i="35"/>
  <c r="B329" i="35"/>
  <c r="A329" i="35"/>
  <c r="E328" i="35"/>
  <c r="D328" i="35"/>
  <c r="C328" i="35"/>
  <c r="B328" i="35"/>
  <c r="A328" i="35"/>
  <c r="E327" i="35"/>
  <c r="D327" i="35"/>
  <c r="C327" i="35"/>
  <c r="B327" i="35"/>
  <c r="A327" i="35"/>
  <c r="E326" i="35"/>
  <c r="D326" i="35"/>
  <c r="C326" i="35"/>
  <c r="B326" i="35"/>
  <c r="A326" i="35"/>
  <c r="E325" i="35"/>
  <c r="D325" i="35"/>
  <c r="C325" i="35"/>
  <c r="B325" i="35"/>
  <c r="A325" i="35"/>
  <c r="E324" i="35"/>
  <c r="D324" i="35"/>
  <c r="C324" i="35"/>
  <c r="B324" i="35"/>
  <c r="A324" i="35"/>
  <c r="E323" i="35"/>
  <c r="D323" i="35"/>
  <c r="C323" i="35"/>
  <c r="B323" i="35"/>
  <c r="A323" i="35"/>
  <c r="E322" i="35"/>
  <c r="D322" i="35"/>
  <c r="C322" i="35"/>
  <c r="B322" i="35"/>
  <c r="A322" i="35"/>
  <c r="E321" i="35"/>
  <c r="D321" i="35"/>
  <c r="C321" i="35"/>
  <c r="B321" i="35"/>
  <c r="A321" i="35"/>
  <c r="E320" i="35"/>
  <c r="D320" i="35"/>
  <c r="C320" i="35"/>
  <c r="B320" i="35"/>
  <c r="A320" i="35"/>
  <c r="E319" i="35"/>
  <c r="D319" i="35"/>
  <c r="C319" i="35"/>
  <c r="B319" i="35"/>
  <c r="A319" i="35"/>
  <c r="E318" i="35"/>
  <c r="D318" i="35"/>
  <c r="C318" i="35"/>
  <c r="B318" i="35"/>
  <c r="A318" i="35"/>
  <c r="E317" i="35"/>
  <c r="D317" i="35"/>
  <c r="C317" i="35"/>
  <c r="B317" i="35"/>
  <c r="A317" i="35"/>
  <c r="E316" i="35"/>
  <c r="D316" i="35"/>
  <c r="C316" i="35"/>
  <c r="B316" i="35"/>
  <c r="A316" i="35"/>
  <c r="E315" i="35"/>
  <c r="D315" i="35"/>
  <c r="C315" i="35"/>
  <c r="B315" i="35"/>
  <c r="A315" i="35"/>
  <c r="E314" i="35"/>
  <c r="D314" i="35"/>
  <c r="C314" i="35"/>
  <c r="B314" i="35"/>
  <c r="A314" i="35"/>
  <c r="E313" i="35"/>
  <c r="D313" i="35"/>
  <c r="C313" i="35"/>
  <c r="B313" i="35"/>
  <c r="A313" i="35"/>
  <c r="E312" i="35"/>
  <c r="D312" i="35"/>
  <c r="C312" i="35"/>
  <c r="B312" i="35"/>
  <c r="A312" i="35"/>
  <c r="E311" i="35"/>
  <c r="D311" i="35"/>
  <c r="C311" i="35"/>
  <c r="B311" i="35"/>
  <c r="A311" i="35"/>
  <c r="E310" i="35"/>
  <c r="D310" i="35"/>
  <c r="C310" i="35"/>
  <c r="B310" i="35"/>
  <c r="A310" i="35"/>
  <c r="E309" i="35"/>
  <c r="D309" i="35"/>
  <c r="C309" i="35"/>
  <c r="B309" i="35"/>
  <c r="A309" i="35"/>
  <c r="E308" i="35"/>
  <c r="D308" i="35"/>
  <c r="C308" i="35"/>
  <c r="B308" i="35"/>
  <c r="A308" i="35"/>
  <c r="E307" i="35"/>
  <c r="D307" i="35"/>
  <c r="C307" i="35"/>
  <c r="B307" i="35"/>
  <c r="A307" i="35"/>
  <c r="E306" i="35"/>
  <c r="D306" i="35"/>
  <c r="C306" i="35"/>
  <c r="B306" i="35"/>
  <c r="A306" i="35"/>
  <c r="E305" i="35"/>
  <c r="D305" i="35"/>
  <c r="C305" i="35"/>
  <c r="B305" i="35"/>
  <c r="A305" i="35"/>
  <c r="E304" i="35"/>
  <c r="D304" i="35"/>
  <c r="C304" i="35"/>
  <c r="B304" i="35"/>
  <c r="A304" i="35"/>
  <c r="E303" i="35"/>
  <c r="D303" i="35"/>
  <c r="C303" i="35"/>
  <c r="B303" i="35"/>
  <c r="A303" i="35"/>
  <c r="E302" i="35"/>
  <c r="D302" i="35"/>
  <c r="C302" i="35"/>
  <c r="B302" i="35"/>
  <c r="A302" i="35"/>
  <c r="E301" i="35"/>
  <c r="D301" i="35"/>
  <c r="C301" i="35"/>
  <c r="B301" i="35"/>
  <c r="A301" i="35"/>
  <c r="E300" i="35"/>
  <c r="D300" i="35"/>
  <c r="C300" i="35"/>
  <c r="B300" i="35"/>
  <c r="A300" i="35"/>
  <c r="E299" i="35"/>
  <c r="D299" i="35"/>
  <c r="C299" i="35"/>
  <c r="B299" i="35"/>
  <c r="A299" i="35"/>
  <c r="E298" i="35"/>
  <c r="D298" i="35"/>
  <c r="C298" i="35"/>
  <c r="B298" i="35"/>
  <c r="A298" i="35"/>
  <c r="E297" i="35"/>
  <c r="D297" i="35"/>
  <c r="C297" i="35"/>
  <c r="B297" i="35"/>
  <c r="A297" i="35"/>
  <c r="E296" i="35"/>
  <c r="D296" i="35"/>
  <c r="C296" i="35"/>
  <c r="B296" i="35"/>
  <c r="A296" i="35"/>
  <c r="E295" i="35"/>
  <c r="D295" i="35"/>
  <c r="C295" i="35"/>
  <c r="B295" i="35"/>
  <c r="A295" i="35"/>
  <c r="E294" i="35"/>
  <c r="D294" i="35"/>
  <c r="C294" i="35"/>
  <c r="B294" i="35"/>
  <c r="A294" i="35"/>
  <c r="E293" i="35"/>
  <c r="D293" i="35"/>
  <c r="C293" i="35"/>
  <c r="B293" i="35"/>
  <c r="A293" i="35"/>
  <c r="E292" i="35"/>
  <c r="D292" i="35"/>
  <c r="C292" i="35"/>
  <c r="B292" i="35"/>
  <c r="A292" i="35"/>
  <c r="E291" i="35"/>
  <c r="D291" i="35"/>
  <c r="C291" i="35"/>
  <c r="B291" i="35"/>
  <c r="A291" i="35"/>
  <c r="E290" i="35"/>
  <c r="D290" i="35"/>
  <c r="C290" i="35"/>
  <c r="B290" i="35"/>
  <c r="A290" i="35"/>
  <c r="E289" i="35"/>
  <c r="D289" i="35"/>
  <c r="C289" i="35"/>
  <c r="B289" i="35"/>
  <c r="A289" i="35"/>
  <c r="E288" i="35"/>
  <c r="D288" i="35"/>
  <c r="C288" i="35"/>
  <c r="B288" i="35"/>
  <c r="A288" i="35"/>
  <c r="E287" i="35"/>
  <c r="D287" i="35"/>
  <c r="C287" i="35"/>
  <c r="B287" i="35"/>
  <c r="A287" i="35"/>
  <c r="E286" i="35"/>
  <c r="D286" i="35"/>
  <c r="C286" i="35"/>
  <c r="B286" i="35"/>
  <c r="A286" i="35"/>
  <c r="E285" i="35"/>
  <c r="D285" i="35"/>
  <c r="C285" i="35"/>
  <c r="B285" i="35"/>
  <c r="A285" i="35"/>
  <c r="E284" i="35"/>
  <c r="D284" i="35"/>
  <c r="C284" i="35"/>
  <c r="B284" i="35"/>
  <c r="A284" i="35"/>
  <c r="E283" i="35"/>
  <c r="D283" i="35"/>
  <c r="C283" i="35"/>
  <c r="B283" i="35"/>
  <c r="A283" i="35"/>
  <c r="E282" i="35"/>
  <c r="D282" i="35"/>
  <c r="C282" i="35"/>
  <c r="B282" i="35"/>
  <c r="A282" i="35"/>
  <c r="E281" i="35"/>
  <c r="D281" i="35"/>
  <c r="C281" i="35"/>
  <c r="B281" i="35"/>
  <c r="A281" i="35"/>
  <c r="E280" i="35"/>
  <c r="D280" i="35"/>
  <c r="C280" i="35"/>
  <c r="B280" i="35"/>
  <c r="A280" i="35"/>
  <c r="E279" i="35"/>
  <c r="D279" i="35"/>
  <c r="C279" i="35"/>
  <c r="B279" i="35"/>
  <c r="A279" i="35"/>
  <c r="E278" i="35"/>
  <c r="D278" i="35"/>
  <c r="C278" i="35"/>
  <c r="B278" i="35"/>
  <c r="A278" i="35"/>
  <c r="E277" i="35"/>
  <c r="D277" i="35"/>
  <c r="C277" i="35"/>
  <c r="B277" i="35"/>
  <c r="A277" i="35"/>
  <c r="E276" i="35"/>
  <c r="D276" i="35"/>
  <c r="C276" i="35"/>
  <c r="B276" i="35"/>
  <c r="A276" i="35"/>
  <c r="E275" i="35"/>
  <c r="D275" i="35"/>
  <c r="C275" i="35"/>
  <c r="B275" i="35"/>
  <c r="A275" i="35"/>
  <c r="E274" i="35"/>
  <c r="D274" i="35"/>
  <c r="C274" i="35"/>
  <c r="B274" i="35"/>
  <c r="A274" i="35"/>
  <c r="E273" i="35"/>
  <c r="D273" i="35"/>
  <c r="C273" i="35"/>
  <c r="B273" i="35"/>
  <c r="A273" i="35"/>
  <c r="E272" i="35"/>
  <c r="D272" i="35"/>
  <c r="C272" i="35"/>
  <c r="B272" i="35"/>
  <c r="A272" i="35"/>
  <c r="E271" i="35"/>
  <c r="D271" i="35"/>
  <c r="C271" i="35"/>
  <c r="B271" i="35"/>
  <c r="A271" i="35"/>
  <c r="E270" i="35"/>
  <c r="D270" i="35"/>
  <c r="C270" i="35"/>
  <c r="B270" i="35"/>
  <c r="A270" i="35"/>
  <c r="E269" i="35"/>
  <c r="D269" i="35"/>
  <c r="C269" i="35"/>
  <c r="B269" i="35"/>
  <c r="A269" i="35"/>
  <c r="E268" i="35"/>
  <c r="D268" i="35"/>
  <c r="C268" i="35"/>
  <c r="B268" i="35"/>
  <c r="A268" i="35"/>
  <c r="E267" i="35"/>
  <c r="D267" i="35"/>
  <c r="C267" i="35"/>
  <c r="B267" i="35"/>
  <c r="A267" i="35"/>
  <c r="E266" i="35"/>
  <c r="D266" i="35"/>
  <c r="C266" i="35"/>
  <c r="B266" i="35"/>
  <c r="A266" i="35"/>
  <c r="E265" i="35"/>
  <c r="D265" i="35"/>
  <c r="C265" i="35"/>
  <c r="B265" i="35"/>
  <c r="A265" i="35"/>
  <c r="E264" i="35"/>
  <c r="D264" i="35"/>
  <c r="C264" i="35"/>
  <c r="B264" i="35"/>
  <c r="A264" i="35"/>
  <c r="E263" i="35"/>
  <c r="D263" i="35"/>
  <c r="C263" i="35"/>
  <c r="B263" i="35"/>
  <c r="A263" i="35"/>
  <c r="E262" i="35"/>
  <c r="D262" i="35"/>
  <c r="C262" i="35"/>
  <c r="B262" i="35"/>
  <c r="A262" i="35"/>
  <c r="E261" i="35"/>
  <c r="D261" i="35"/>
  <c r="C261" i="35"/>
  <c r="B261" i="35"/>
  <c r="A261" i="35"/>
  <c r="E260" i="35"/>
  <c r="D260" i="35"/>
  <c r="C260" i="35"/>
  <c r="B260" i="35"/>
  <c r="A260" i="35"/>
  <c r="E259" i="35"/>
  <c r="D259" i="35"/>
  <c r="C259" i="35"/>
  <c r="B259" i="35"/>
  <c r="A259" i="35"/>
  <c r="E258" i="35"/>
  <c r="D258" i="35"/>
  <c r="C258" i="35"/>
  <c r="B258" i="35"/>
  <c r="A258" i="35"/>
  <c r="E257" i="35"/>
  <c r="D257" i="35"/>
  <c r="C257" i="35"/>
  <c r="B257" i="35"/>
  <c r="A257" i="35"/>
  <c r="E256" i="35"/>
  <c r="D256" i="35"/>
  <c r="C256" i="35"/>
  <c r="B256" i="35"/>
  <c r="A256" i="35"/>
  <c r="E255" i="35"/>
  <c r="D255" i="35"/>
  <c r="C255" i="35"/>
  <c r="B255" i="35"/>
  <c r="A255" i="35"/>
  <c r="E254" i="35"/>
  <c r="D254" i="35"/>
  <c r="C254" i="35"/>
  <c r="B254" i="35"/>
  <c r="A254" i="35"/>
  <c r="E253" i="35"/>
  <c r="D253" i="35"/>
  <c r="C253" i="35"/>
  <c r="B253" i="35"/>
  <c r="A253" i="35"/>
  <c r="E252" i="35"/>
  <c r="D252" i="35"/>
  <c r="C252" i="35"/>
  <c r="B252" i="35"/>
  <c r="A252" i="35"/>
  <c r="E251" i="35"/>
  <c r="D251" i="35"/>
  <c r="C251" i="35"/>
  <c r="B251" i="35"/>
  <c r="A251" i="35"/>
  <c r="E250" i="35"/>
  <c r="D250" i="35"/>
  <c r="C250" i="35"/>
  <c r="B250" i="35"/>
  <c r="A250" i="35"/>
  <c r="E249" i="35"/>
  <c r="D249" i="35"/>
  <c r="C249" i="35"/>
  <c r="B249" i="35"/>
  <c r="A249" i="35"/>
  <c r="E248" i="35"/>
  <c r="D248" i="35"/>
  <c r="C248" i="35"/>
  <c r="B248" i="35"/>
  <c r="A248" i="35"/>
  <c r="E247" i="35"/>
  <c r="D247" i="35"/>
  <c r="C247" i="35"/>
  <c r="B247" i="35"/>
  <c r="A247" i="35"/>
  <c r="E246" i="35"/>
  <c r="D246" i="35"/>
  <c r="C246" i="35"/>
  <c r="B246" i="35"/>
  <c r="A246" i="35"/>
  <c r="E245" i="35"/>
  <c r="D245" i="35"/>
  <c r="C245" i="35"/>
  <c r="B245" i="35"/>
  <c r="A245" i="35"/>
  <c r="E244" i="35"/>
  <c r="D244" i="35"/>
  <c r="C244" i="35"/>
  <c r="B244" i="35"/>
  <c r="A244" i="35"/>
  <c r="E243" i="35"/>
  <c r="D243" i="35"/>
  <c r="C243" i="35"/>
  <c r="B243" i="35"/>
  <c r="A243" i="35"/>
  <c r="E242" i="35"/>
  <c r="D242" i="35"/>
  <c r="C242" i="35"/>
  <c r="B242" i="35"/>
  <c r="A242" i="35"/>
  <c r="E241" i="35"/>
  <c r="D241" i="35"/>
  <c r="C241" i="35"/>
  <c r="B241" i="35"/>
  <c r="A241" i="35"/>
  <c r="E240" i="35"/>
  <c r="D240" i="35"/>
  <c r="C240" i="35"/>
  <c r="B240" i="35"/>
  <c r="A240" i="35"/>
  <c r="E239" i="35"/>
  <c r="D239" i="35"/>
  <c r="C239" i="35"/>
  <c r="B239" i="35"/>
  <c r="A239" i="35"/>
  <c r="E238" i="35"/>
  <c r="D238" i="35"/>
  <c r="C238" i="35"/>
  <c r="B238" i="35"/>
  <c r="A238" i="35"/>
  <c r="E237" i="35"/>
  <c r="D237" i="35"/>
  <c r="C237" i="35"/>
  <c r="B237" i="35"/>
  <c r="A237" i="35"/>
  <c r="E236" i="35"/>
  <c r="D236" i="35"/>
  <c r="C236" i="35"/>
  <c r="B236" i="35"/>
  <c r="A236" i="35"/>
  <c r="E235" i="35"/>
  <c r="D235" i="35"/>
  <c r="C235" i="35"/>
  <c r="B235" i="35"/>
  <c r="A235" i="35"/>
  <c r="E234" i="35"/>
  <c r="D234" i="35"/>
  <c r="C234" i="35"/>
  <c r="B234" i="35"/>
  <c r="A234" i="35"/>
  <c r="E233" i="35"/>
  <c r="D233" i="35"/>
  <c r="C233" i="35"/>
  <c r="B233" i="35"/>
  <c r="A233" i="35"/>
  <c r="E232" i="35"/>
  <c r="D232" i="35"/>
  <c r="C232" i="35"/>
  <c r="B232" i="35"/>
  <c r="A232" i="35"/>
  <c r="E231" i="35"/>
  <c r="D231" i="35"/>
  <c r="C231" i="35"/>
  <c r="B231" i="35"/>
  <c r="A231" i="35"/>
  <c r="E230" i="35"/>
  <c r="D230" i="35"/>
  <c r="C230" i="35"/>
  <c r="B230" i="35"/>
  <c r="A230" i="35"/>
  <c r="E229" i="35"/>
  <c r="D229" i="35"/>
  <c r="C229" i="35"/>
  <c r="B229" i="35"/>
  <c r="A229" i="35"/>
  <c r="E228" i="35"/>
  <c r="D228" i="35"/>
  <c r="C228" i="35"/>
  <c r="B228" i="35"/>
  <c r="A228" i="35"/>
  <c r="E227" i="35"/>
  <c r="D227" i="35"/>
  <c r="C227" i="35"/>
  <c r="B227" i="35"/>
  <c r="A227" i="35"/>
  <c r="E226" i="35"/>
  <c r="D226" i="35"/>
  <c r="C226" i="35"/>
  <c r="B226" i="35"/>
  <c r="A226" i="35"/>
  <c r="E225" i="35"/>
  <c r="D225" i="35"/>
  <c r="C225" i="35"/>
  <c r="B225" i="35"/>
  <c r="A225" i="35"/>
  <c r="E224" i="35"/>
  <c r="D224" i="35"/>
  <c r="C224" i="35"/>
  <c r="B224" i="35"/>
  <c r="A224" i="35"/>
  <c r="E223" i="35"/>
  <c r="D223" i="35"/>
  <c r="C223" i="35"/>
  <c r="B223" i="35"/>
  <c r="A223" i="35"/>
  <c r="E222" i="35"/>
  <c r="D222" i="35"/>
  <c r="C222" i="35"/>
  <c r="B222" i="35"/>
  <c r="A222" i="35"/>
  <c r="E221" i="35"/>
  <c r="D221" i="35"/>
  <c r="C221" i="35"/>
  <c r="B221" i="35"/>
  <c r="A221" i="35"/>
  <c r="E220" i="35"/>
  <c r="D220" i="35"/>
  <c r="C220" i="35"/>
  <c r="B220" i="35"/>
  <c r="A220" i="35"/>
  <c r="E219" i="35"/>
  <c r="D219" i="35"/>
  <c r="C219" i="35"/>
  <c r="B219" i="35"/>
  <c r="A219" i="35"/>
  <c r="E218" i="35"/>
  <c r="D218" i="35"/>
  <c r="C218" i="35"/>
  <c r="B218" i="35"/>
  <c r="A218" i="35"/>
  <c r="E217" i="35"/>
  <c r="D217" i="35"/>
  <c r="C217" i="35"/>
  <c r="B217" i="35"/>
  <c r="A217" i="35"/>
  <c r="E216" i="35"/>
  <c r="D216" i="35"/>
  <c r="C216" i="35"/>
  <c r="B216" i="35"/>
  <c r="A216" i="35"/>
  <c r="E215" i="35"/>
  <c r="D215" i="35"/>
  <c r="C215" i="35"/>
  <c r="B215" i="35"/>
  <c r="A215" i="35"/>
  <c r="E214" i="35"/>
  <c r="D214" i="35"/>
  <c r="C214" i="35"/>
  <c r="B214" i="35"/>
  <c r="A214" i="35"/>
  <c r="E213" i="35"/>
  <c r="D213" i="35"/>
  <c r="C213" i="35"/>
  <c r="B213" i="35"/>
  <c r="A213" i="35"/>
  <c r="E212" i="35"/>
  <c r="D212" i="35"/>
  <c r="C212" i="35"/>
  <c r="B212" i="35"/>
  <c r="A212" i="35"/>
  <c r="E211" i="35"/>
  <c r="D211" i="35"/>
  <c r="C211" i="35"/>
  <c r="B211" i="35"/>
  <c r="A211" i="35"/>
  <c r="E210" i="35"/>
  <c r="D210" i="35"/>
  <c r="C210" i="35"/>
  <c r="B210" i="35"/>
  <c r="A210" i="35"/>
  <c r="E209" i="35"/>
  <c r="D209" i="35"/>
  <c r="C209" i="35"/>
  <c r="B209" i="35"/>
  <c r="A209" i="35"/>
  <c r="E208" i="35"/>
  <c r="D208" i="35"/>
  <c r="C208" i="35"/>
  <c r="B208" i="35"/>
  <c r="A208" i="35"/>
  <c r="E207" i="35"/>
  <c r="D207" i="35"/>
  <c r="C207" i="35"/>
  <c r="B207" i="35"/>
  <c r="A207" i="35"/>
  <c r="E206" i="35"/>
  <c r="D206" i="35"/>
  <c r="C206" i="35"/>
  <c r="B206" i="35"/>
  <c r="A206" i="35"/>
  <c r="E205" i="35"/>
  <c r="D205" i="35"/>
  <c r="C205" i="35"/>
  <c r="B205" i="35"/>
  <c r="A205" i="35"/>
  <c r="E204" i="35"/>
  <c r="D204" i="35"/>
  <c r="C204" i="35"/>
  <c r="B204" i="35"/>
  <c r="A204" i="35"/>
  <c r="E203" i="35"/>
  <c r="D203" i="35"/>
  <c r="C203" i="35"/>
  <c r="B203" i="35"/>
  <c r="A203" i="35"/>
  <c r="E202" i="35"/>
  <c r="D202" i="35"/>
  <c r="C202" i="35"/>
  <c r="B202" i="35"/>
  <c r="A202" i="35"/>
  <c r="E201" i="35"/>
  <c r="D201" i="35"/>
  <c r="C201" i="35"/>
  <c r="B201" i="35"/>
  <c r="A201" i="35"/>
  <c r="E200" i="35"/>
  <c r="D200" i="35"/>
  <c r="C200" i="35"/>
  <c r="B200" i="35"/>
  <c r="A200" i="35"/>
  <c r="E199" i="35"/>
  <c r="D199" i="35"/>
  <c r="C199" i="35"/>
  <c r="B199" i="35"/>
  <c r="A199" i="35"/>
  <c r="E198" i="35"/>
  <c r="D198" i="35"/>
  <c r="C198" i="35"/>
  <c r="B198" i="35"/>
  <c r="A198" i="35"/>
  <c r="E197" i="35"/>
  <c r="D197" i="35"/>
  <c r="C197" i="35"/>
  <c r="B197" i="35"/>
  <c r="A197" i="35"/>
  <c r="E196" i="35"/>
  <c r="D196" i="35"/>
  <c r="C196" i="35"/>
  <c r="B196" i="35"/>
  <c r="A196" i="35"/>
  <c r="E195" i="35"/>
  <c r="D195" i="35"/>
  <c r="C195" i="35"/>
  <c r="B195" i="35"/>
  <c r="A195" i="35"/>
  <c r="E194" i="35"/>
  <c r="D194" i="35"/>
  <c r="C194" i="35"/>
  <c r="B194" i="35"/>
  <c r="A194" i="35"/>
  <c r="E193" i="35"/>
  <c r="D193" i="35"/>
  <c r="C193" i="35"/>
  <c r="B193" i="35"/>
  <c r="A193" i="35"/>
  <c r="E192" i="35"/>
  <c r="D192" i="35"/>
  <c r="C192" i="35"/>
  <c r="B192" i="35"/>
  <c r="A192" i="35"/>
  <c r="E191" i="35"/>
  <c r="D191" i="35"/>
  <c r="C191" i="35"/>
  <c r="B191" i="35"/>
  <c r="A191" i="35"/>
  <c r="E190" i="35"/>
  <c r="D190" i="35"/>
  <c r="C190" i="35"/>
  <c r="B190" i="35"/>
  <c r="A190" i="35"/>
  <c r="E189" i="35"/>
  <c r="D189" i="35"/>
  <c r="C189" i="35"/>
  <c r="B189" i="35"/>
  <c r="A189" i="35"/>
  <c r="E188" i="35"/>
  <c r="D188" i="35"/>
  <c r="C188" i="35"/>
  <c r="B188" i="35"/>
  <c r="A188" i="35"/>
  <c r="E187" i="35"/>
  <c r="D187" i="35"/>
  <c r="C187" i="35"/>
  <c r="B187" i="35"/>
  <c r="A187" i="35"/>
  <c r="E186" i="35"/>
  <c r="D186" i="35"/>
  <c r="C186" i="35"/>
  <c r="B186" i="35"/>
  <c r="A186" i="35"/>
  <c r="E185" i="35"/>
  <c r="D185" i="35"/>
  <c r="C185" i="35"/>
  <c r="B185" i="35"/>
  <c r="A185" i="35"/>
  <c r="E184" i="35"/>
  <c r="D184" i="35"/>
  <c r="C184" i="35"/>
  <c r="B184" i="35"/>
  <c r="A184" i="35"/>
  <c r="E183" i="35"/>
  <c r="D183" i="35"/>
  <c r="C183" i="35"/>
  <c r="B183" i="35"/>
  <c r="A183" i="35"/>
  <c r="E182" i="35"/>
  <c r="D182" i="35"/>
  <c r="C182" i="35"/>
  <c r="B182" i="35"/>
  <c r="A182" i="35"/>
  <c r="E181" i="35"/>
  <c r="D181" i="35"/>
  <c r="C181" i="35"/>
  <c r="B181" i="35"/>
  <c r="A181" i="35"/>
  <c r="E180" i="35"/>
  <c r="D180" i="35"/>
  <c r="C180" i="35"/>
  <c r="B180" i="35"/>
  <c r="A180" i="35"/>
  <c r="E179" i="35"/>
  <c r="D179" i="35"/>
  <c r="C179" i="35"/>
  <c r="B179" i="35"/>
  <c r="A179" i="35"/>
  <c r="E178" i="35"/>
  <c r="D178" i="35"/>
  <c r="C178" i="35"/>
  <c r="B178" i="35"/>
  <c r="A178" i="35"/>
  <c r="E177" i="35"/>
  <c r="D177" i="35"/>
  <c r="C177" i="35"/>
  <c r="B177" i="35"/>
  <c r="A177" i="35"/>
  <c r="E176" i="35"/>
  <c r="D176" i="35"/>
  <c r="C176" i="35"/>
  <c r="B176" i="35"/>
  <c r="A176" i="35"/>
  <c r="E175" i="35"/>
  <c r="D175" i="35"/>
  <c r="C175" i="35"/>
  <c r="B175" i="35"/>
  <c r="A175" i="35"/>
  <c r="E174" i="35"/>
  <c r="D174" i="35"/>
  <c r="C174" i="35"/>
  <c r="B174" i="35"/>
  <c r="A174" i="35"/>
  <c r="E173" i="35"/>
  <c r="D173" i="35"/>
  <c r="C173" i="35"/>
  <c r="B173" i="35"/>
  <c r="A173" i="35"/>
  <c r="E172" i="35"/>
  <c r="D172" i="35"/>
  <c r="C172" i="35"/>
  <c r="B172" i="35"/>
  <c r="A172" i="35"/>
  <c r="E171" i="35"/>
  <c r="D171" i="35"/>
  <c r="C171" i="35"/>
  <c r="B171" i="35"/>
  <c r="A171" i="35"/>
  <c r="E170" i="35"/>
  <c r="D170" i="35"/>
  <c r="C170" i="35"/>
  <c r="B170" i="35"/>
  <c r="A170" i="35"/>
  <c r="E169" i="35"/>
  <c r="D169" i="35"/>
  <c r="C169" i="35"/>
  <c r="B169" i="35"/>
  <c r="A169" i="35"/>
  <c r="E168" i="35"/>
  <c r="D168" i="35"/>
  <c r="C168" i="35"/>
  <c r="B168" i="35"/>
  <c r="A168" i="35"/>
  <c r="E167" i="35"/>
  <c r="D167" i="35"/>
  <c r="C167" i="35"/>
  <c r="B167" i="35"/>
  <c r="A167" i="35"/>
  <c r="E166" i="35"/>
  <c r="D166" i="35"/>
  <c r="C166" i="35"/>
  <c r="B166" i="35"/>
  <c r="A166" i="35"/>
  <c r="E165" i="35"/>
  <c r="D165" i="35"/>
  <c r="C165" i="35"/>
  <c r="B165" i="35"/>
  <c r="A165" i="35"/>
  <c r="E164" i="35"/>
  <c r="D164" i="35"/>
  <c r="C164" i="35"/>
  <c r="B164" i="35"/>
  <c r="A164" i="35"/>
  <c r="E163" i="35"/>
  <c r="D163" i="35"/>
  <c r="C163" i="35"/>
  <c r="B163" i="35"/>
  <c r="A163" i="35"/>
  <c r="E162" i="35"/>
  <c r="D162" i="35"/>
  <c r="C162" i="35"/>
  <c r="B162" i="35"/>
  <c r="A162" i="35"/>
  <c r="E161" i="35"/>
  <c r="D161" i="35"/>
  <c r="C161" i="35"/>
  <c r="B161" i="35"/>
  <c r="A161" i="35"/>
  <c r="E160" i="35"/>
  <c r="D160" i="35"/>
  <c r="C160" i="35"/>
  <c r="B160" i="35"/>
  <c r="A160" i="35"/>
  <c r="E159" i="35"/>
  <c r="D159" i="35"/>
  <c r="C159" i="35"/>
  <c r="B159" i="35"/>
  <c r="A159" i="35"/>
  <c r="E158" i="35"/>
  <c r="D158" i="35"/>
  <c r="C158" i="35"/>
  <c r="B158" i="35"/>
  <c r="A158" i="35"/>
  <c r="E157" i="35"/>
  <c r="D157" i="35"/>
  <c r="C157" i="35"/>
  <c r="B157" i="35"/>
  <c r="A157" i="35"/>
  <c r="E156" i="35"/>
  <c r="D156" i="35"/>
  <c r="C156" i="35"/>
  <c r="B156" i="35"/>
  <c r="A156" i="35"/>
  <c r="E155" i="35"/>
  <c r="D155" i="35"/>
  <c r="C155" i="35"/>
  <c r="B155" i="35"/>
  <c r="A155" i="35"/>
  <c r="E154" i="35"/>
  <c r="D154" i="35"/>
  <c r="C154" i="35"/>
  <c r="B154" i="35"/>
  <c r="A154" i="35"/>
  <c r="E153" i="35"/>
  <c r="D153" i="35"/>
  <c r="C153" i="35"/>
  <c r="B153" i="35"/>
  <c r="A153" i="35"/>
  <c r="E152" i="35"/>
  <c r="D152" i="35"/>
  <c r="C152" i="35"/>
  <c r="B152" i="35"/>
  <c r="A152" i="35"/>
  <c r="E151" i="35"/>
  <c r="D151" i="35"/>
  <c r="C151" i="35"/>
  <c r="B151" i="35"/>
  <c r="A151" i="35"/>
  <c r="E150" i="35"/>
  <c r="D150" i="35"/>
  <c r="C150" i="35"/>
  <c r="B150" i="35"/>
  <c r="A150" i="35"/>
  <c r="E149" i="35"/>
  <c r="D149" i="35"/>
  <c r="C149" i="35"/>
  <c r="B149" i="35"/>
  <c r="A149" i="35"/>
  <c r="E148" i="35"/>
  <c r="D148" i="35"/>
  <c r="C148" i="35"/>
  <c r="B148" i="35"/>
  <c r="A148" i="35"/>
  <c r="E147" i="35"/>
  <c r="D147" i="35"/>
  <c r="C147" i="35"/>
  <c r="B147" i="35"/>
  <c r="A147" i="35"/>
  <c r="E146" i="35"/>
  <c r="D146" i="35"/>
  <c r="C146" i="35"/>
  <c r="B146" i="35"/>
  <c r="A146" i="35"/>
  <c r="E145" i="35"/>
  <c r="D145" i="35"/>
  <c r="C145" i="35"/>
  <c r="B145" i="35"/>
  <c r="A145" i="35"/>
  <c r="E144" i="35"/>
  <c r="D144" i="35"/>
  <c r="C144" i="35"/>
  <c r="B144" i="35"/>
  <c r="A144" i="35"/>
  <c r="E143" i="35"/>
  <c r="D143" i="35"/>
  <c r="C143" i="35"/>
  <c r="B143" i="35"/>
  <c r="A143" i="35"/>
  <c r="E142" i="35"/>
  <c r="D142" i="35"/>
  <c r="C142" i="35"/>
  <c r="B142" i="35"/>
  <c r="A142" i="35"/>
  <c r="E141" i="35"/>
  <c r="D141" i="35"/>
  <c r="C141" i="35"/>
  <c r="B141" i="35"/>
  <c r="A141" i="35"/>
  <c r="E140" i="35"/>
  <c r="D140" i="35"/>
  <c r="C140" i="35"/>
  <c r="B140" i="35"/>
  <c r="A140" i="35"/>
  <c r="E139" i="35"/>
  <c r="D139" i="35"/>
  <c r="C139" i="35"/>
  <c r="B139" i="35"/>
  <c r="A139" i="35"/>
  <c r="E138" i="35"/>
  <c r="D138" i="35"/>
  <c r="C138" i="35"/>
  <c r="B138" i="35"/>
  <c r="A138" i="35"/>
  <c r="E137" i="35"/>
  <c r="D137" i="35"/>
  <c r="C137" i="35"/>
  <c r="B137" i="35"/>
  <c r="A137" i="35"/>
  <c r="E136" i="35"/>
  <c r="D136" i="35"/>
  <c r="C136" i="35"/>
  <c r="B136" i="35"/>
  <c r="A136" i="35"/>
  <c r="E135" i="35"/>
  <c r="D135" i="35"/>
  <c r="C135" i="35"/>
  <c r="B135" i="35"/>
  <c r="A135" i="35"/>
  <c r="E134" i="35"/>
  <c r="D134" i="35"/>
  <c r="C134" i="35"/>
  <c r="B134" i="35"/>
  <c r="A134" i="35"/>
  <c r="E133" i="35"/>
  <c r="D133" i="35"/>
  <c r="C133" i="35"/>
  <c r="B133" i="35"/>
  <c r="A133" i="35"/>
  <c r="E132" i="35"/>
  <c r="D132" i="35"/>
  <c r="C132" i="35"/>
  <c r="B132" i="35"/>
  <c r="A132" i="35"/>
  <c r="E131" i="35"/>
  <c r="D131" i="35"/>
  <c r="C131" i="35"/>
  <c r="B131" i="35"/>
  <c r="A131" i="35"/>
  <c r="E130" i="35"/>
  <c r="D130" i="35"/>
  <c r="C130" i="35"/>
  <c r="B130" i="35"/>
  <c r="A130" i="35"/>
  <c r="E129" i="35"/>
  <c r="D129" i="35"/>
  <c r="C129" i="35"/>
  <c r="B129" i="35"/>
  <c r="A129" i="35"/>
  <c r="E128" i="35"/>
  <c r="D128" i="35"/>
  <c r="C128" i="35"/>
  <c r="B128" i="35"/>
  <c r="A128" i="35"/>
  <c r="E127" i="35"/>
  <c r="D127" i="35"/>
  <c r="C127" i="35"/>
  <c r="B127" i="35"/>
  <c r="A127" i="35"/>
  <c r="E126" i="35"/>
  <c r="D126" i="35"/>
  <c r="C126" i="35"/>
  <c r="B126" i="35"/>
  <c r="A126" i="35"/>
  <c r="E125" i="35"/>
  <c r="D125" i="35"/>
  <c r="C125" i="35"/>
  <c r="B125" i="35"/>
  <c r="A125" i="35"/>
  <c r="E124" i="35"/>
  <c r="D124" i="35"/>
  <c r="C124" i="35"/>
  <c r="B124" i="35"/>
  <c r="A124" i="35"/>
  <c r="E123" i="35"/>
  <c r="D123" i="35"/>
  <c r="C123" i="35"/>
  <c r="B123" i="35"/>
  <c r="A123" i="35"/>
  <c r="E122" i="35"/>
  <c r="D122" i="35"/>
  <c r="C122" i="35"/>
  <c r="B122" i="35"/>
  <c r="A122" i="35"/>
  <c r="E121" i="35"/>
  <c r="D121" i="35"/>
  <c r="C121" i="35"/>
  <c r="B121" i="35"/>
  <c r="A121" i="35"/>
  <c r="E120" i="35"/>
  <c r="D120" i="35"/>
  <c r="C120" i="35"/>
  <c r="B120" i="35"/>
  <c r="A120" i="35"/>
  <c r="E119" i="35"/>
  <c r="D119" i="35"/>
  <c r="C119" i="35"/>
  <c r="B119" i="35"/>
  <c r="A119" i="35"/>
  <c r="E118" i="35"/>
  <c r="D118" i="35"/>
  <c r="C118" i="35"/>
  <c r="B118" i="35"/>
  <c r="A118" i="35"/>
  <c r="E117" i="35"/>
  <c r="D117" i="35"/>
  <c r="C117" i="35"/>
  <c r="B117" i="35"/>
  <c r="A117" i="35"/>
  <c r="E116" i="35"/>
  <c r="D116" i="35"/>
  <c r="C116" i="35"/>
  <c r="B116" i="35"/>
  <c r="A116" i="35"/>
  <c r="E115" i="35"/>
  <c r="D115" i="35"/>
  <c r="C115" i="35"/>
  <c r="B115" i="35"/>
  <c r="A115" i="35"/>
  <c r="E114" i="35"/>
  <c r="D114" i="35"/>
  <c r="C114" i="35"/>
  <c r="B114" i="35"/>
  <c r="A114" i="35"/>
  <c r="E113" i="35"/>
  <c r="D113" i="35"/>
  <c r="C113" i="35"/>
  <c r="B113" i="35"/>
  <c r="A113" i="35"/>
  <c r="E112" i="35"/>
  <c r="D112" i="35"/>
  <c r="C112" i="35"/>
  <c r="B112" i="35"/>
  <c r="A112" i="35"/>
  <c r="E111" i="35"/>
  <c r="D111" i="35"/>
  <c r="C111" i="35"/>
  <c r="B111" i="35"/>
  <c r="A111" i="35"/>
  <c r="E110" i="35"/>
  <c r="D110" i="35"/>
  <c r="C110" i="35"/>
  <c r="B110" i="35"/>
  <c r="A110" i="35"/>
  <c r="E109" i="35"/>
  <c r="D109" i="35"/>
  <c r="C109" i="35"/>
  <c r="B109" i="35"/>
  <c r="A109" i="35"/>
  <c r="E108" i="35"/>
  <c r="D108" i="35"/>
  <c r="C108" i="35"/>
  <c r="B108" i="35"/>
  <c r="A108" i="35"/>
  <c r="E107" i="35"/>
  <c r="D107" i="35"/>
  <c r="C107" i="35"/>
  <c r="B107" i="35"/>
  <c r="A107" i="35"/>
  <c r="E106" i="35"/>
  <c r="D106" i="35"/>
  <c r="C106" i="35"/>
  <c r="B106" i="35"/>
  <c r="A106" i="35"/>
  <c r="E105" i="35"/>
  <c r="D105" i="35"/>
  <c r="C105" i="35"/>
  <c r="B105" i="35"/>
  <c r="A105" i="35"/>
  <c r="E104" i="35"/>
  <c r="D104" i="35"/>
  <c r="C104" i="35"/>
  <c r="B104" i="35"/>
  <c r="A104" i="35"/>
  <c r="E103" i="35"/>
  <c r="D103" i="35"/>
  <c r="C103" i="35"/>
  <c r="B103" i="35"/>
  <c r="A103" i="35"/>
  <c r="E102" i="35"/>
  <c r="D102" i="35"/>
  <c r="C102" i="35"/>
  <c r="B102" i="35"/>
  <c r="A102" i="35"/>
  <c r="E101" i="35"/>
  <c r="D101" i="35"/>
  <c r="C101" i="35"/>
  <c r="B101" i="35"/>
  <c r="A101" i="35"/>
  <c r="E100" i="35"/>
  <c r="D100" i="35"/>
  <c r="C100" i="35"/>
  <c r="B100" i="35"/>
  <c r="A100" i="35"/>
  <c r="E99" i="35"/>
  <c r="D99" i="35"/>
  <c r="C99" i="35"/>
  <c r="B99" i="35"/>
  <c r="A99" i="35"/>
  <c r="E98" i="35"/>
  <c r="D98" i="35"/>
  <c r="C98" i="35"/>
  <c r="B98" i="35"/>
  <c r="A98" i="35"/>
  <c r="E97" i="35"/>
  <c r="D97" i="35"/>
  <c r="C97" i="35"/>
  <c r="B97" i="35"/>
  <c r="A97" i="35"/>
  <c r="E96" i="35"/>
  <c r="D96" i="35"/>
  <c r="C96" i="35"/>
  <c r="B96" i="35"/>
  <c r="A96" i="35"/>
  <c r="E95" i="35"/>
  <c r="D95" i="35"/>
  <c r="C95" i="35"/>
  <c r="B95" i="35"/>
  <c r="A95" i="35"/>
  <c r="E94" i="35"/>
  <c r="D94" i="35"/>
  <c r="C94" i="35"/>
  <c r="B94" i="35"/>
  <c r="A94" i="35"/>
  <c r="E93" i="35"/>
  <c r="D93" i="35"/>
  <c r="C93" i="35"/>
  <c r="B93" i="35"/>
  <c r="A93" i="35"/>
  <c r="E92" i="35"/>
  <c r="D92" i="35"/>
  <c r="C92" i="35"/>
  <c r="B92" i="35"/>
  <c r="A92" i="35"/>
  <c r="E91" i="35"/>
  <c r="D91" i="35"/>
  <c r="C91" i="35"/>
  <c r="B91" i="35"/>
  <c r="A91" i="35"/>
  <c r="E90" i="35"/>
  <c r="D90" i="35"/>
  <c r="C90" i="35"/>
  <c r="B90" i="35"/>
  <c r="A90" i="35"/>
  <c r="E89" i="35"/>
  <c r="D89" i="35"/>
  <c r="C89" i="35"/>
  <c r="B89" i="35"/>
  <c r="A89" i="35"/>
  <c r="E88" i="35"/>
  <c r="D88" i="35"/>
  <c r="C88" i="35"/>
  <c r="B88" i="35"/>
  <c r="A88" i="35"/>
  <c r="E87" i="35"/>
  <c r="D87" i="35"/>
  <c r="C87" i="35"/>
  <c r="B87" i="35"/>
  <c r="A87" i="35"/>
  <c r="E86" i="35"/>
  <c r="D86" i="35"/>
  <c r="C86" i="35"/>
  <c r="B86" i="35"/>
  <c r="A86" i="35"/>
  <c r="E85" i="35"/>
  <c r="D85" i="35"/>
  <c r="C85" i="35"/>
  <c r="B85" i="35"/>
  <c r="A85" i="35"/>
  <c r="E84" i="35"/>
  <c r="D84" i="35"/>
  <c r="C84" i="35"/>
  <c r="B84" i="35"/>
  <c r="A84" i="35"/>
  <c r="E83" i="35"/>
  <c r="D83" i="35"/>
  <c r="C83" i="35"/>
  <c r="B83" i="35"/>
  <c r="A83" i="35"/>
  <c r="E82" i="35"/>
  <c r="D82" i="35"/>
  <c r="C82" i="35"/>
  <c r="B82" i="35"/>
  <c r="A82" i="35"/>
  <c r="E81" i="35"/>
  <c r="D81" i="35"/>
  <c r="C81" i="35"/>
  <c r="B81" i="35"/>
  <c r="A81" i="35"/>
  <c r="E80" i="35"/>
  <c r="D80" i="35"/>
  <c r="C80" i="35"/>
  <c r="B80" i="35"/>
  <c r="A80" i="35"/>
  <c r="E79" i="35"/>
  <c r="D79" i="35"/>
  <c r="C79" i="35"/>
  <c r="B79" i="35"/>
  <c r="A79" i="35"/>
  <c r="E78" i="35"/>
  <c r="D78" i="35"/>
  <c r="C78" i="35"/>
  <c r="B78" i="35"/>
  <c r="A78" i="35"/>
  <c r="E77" i="35"/>
  <c r="D77" i="35"/>
  <c r="C77" i="35"/>
  <c r="B77" i="35"/>
  <c r="A77" i="35"/>
  <c r="E76" i="35"/>
  <c r="D76" i="35"/>
  <c r="C76" i="35"/>
  <c r="B76" i="35"/>
  <c r="A76" i="35"/>
  <c r="E75" i="35"/>
  <c r="D75" i="35"/>
  <c r="C75" i="35"/>
  <c r="B75" i="35"/>
  <c r="A75" i="35"/>
  <c r="E74" i="35"/>
  <c r="D74" i="35"/>
  <c r="C74" i="35"/>
  <c r="B74" i="35"/>
  <c r="A74" i="35"/>
  <c r="E73" i="35"/>
  <c r="D73" i="35"/>
  <c r="C73" i="35"/>
  <c r="B73" i="35"/>
  <c r="A73" i="35"/>
  <c r="E72" i="35"/>
  <c r="D72" i="35"/>
  <c r="C72" i="35"/>
  <c r="B72" i="35"/>
  <c r="A72" i="35"/>
  <c r="E71" i="35"/>
  <c r="D71" i="35"/>
  <c r="C71" i="35"/>
  <c r="B71" i="35"/>
  <c r="A71" i="35"/>
  <c r="E70" i="35"/>
  <c r="D70" i="35"/>
  <c r="C70" i="35"/>
  <c r="B70" i="35"/>
  <c r="A70" i="35"/>
  <c r="E69" i="35"/>
  <c r="D69" i="35"/>
  <c r="C69" i="35"/>
  <c r="B69" i="35"/>
  <c r="A69" i="35"/>
  <c r="E68" i="35"/>
  <c r="D68" i="35"/>
  <c r="C68" i="35"/>
  <c r="B68" i="35"/>
  <c r="A68" i="35"/>
  <c r="E67" i="35"/>
  <c r="D67" i="35"/>
  <c r="C67" i="35"/>
  <c r="B67" i="35"/>
  <c r="A67" i="35"/>
  <c r="E66" i="35"/>
  <c r="D66" i="35"/>
  <c r="C66" i="35"/>
  <c r="B66" i="35"/>
  <c r="A66" i="35"/>
  <c r="E65" i="35"/>
  <c r="D65" i="35"/>
  <c r="C65" i="35"/>
  <c r="B65" i="35"/>
  <c r="A65" i="35"/>
  <c r="E64" i="35"/>
  <c r="D64" i="35"/>
  <c r="C64" i="35"/>
  <c r="B64" i="35"/>
  <c r="A64" i="35"/>
  <c r="E63" i="35"/>
  <c r="D63" i="35"/>
  <c r="C63" i="35"/>
  <c r="B63" i="35"/>
  <c r="A63" i="35"/>
  <c r="E62" i="35"/>
  <c r="D62" i="35"/>
  <c r="C62" i="35"/>
  <c r="B62" i="35"/>
  <c r="A62" i="35"/>
  <c r="E61" i="35"/>
  <c r="D61" i="35"/>
  <c r="C61" i="35"/>
  <c r="B61" i="35"/>
  <c r="A61" i="35"/>
  <c r="E60" i="35"/>
  <c r="D60" i="35"/>
  <c r="C60" i="35"/>
  <c r="B60" i="35"/>
  <c r="A60" i="35"/>
  <c r="E59" i="35"/>
  <c r="D59" i="35"/>
  <c r="C59" i="35"/>
  <c r="B59" i="35"/>
  <c r="A59" i="35"/>
  <c r="E58" i="35"/>
  <c r="D58" i="35"/>
  <c r="C58" i="35"/>
  <c r="B58" i="35"/>
  <c r="A58" i="35"/>
  <c r="E57" i="35"/>
  <c r="D57" i="35"/>
  <c r="C57" i="35"/>
  <c r="B57" i="35"/>
  <c r="A57" i="35"/>
  <c r="E56" i="35"/>
  <c r="D56" i="35"/>
  <c r="C56" i="35"/>
  <c r="B56" i="35"/>
  <c r="A56" i="35"/>
  <c r="E55" i="35"/>
  <c r="D55" i="35"/>
  <c r="C55" i="35"/>
  <c r="B55" i="35"/>
  <c r="A55" i="35"/>
  <c r="E54" i="35"/>
  <c r="D54" i="35"/>
  <c r="C54" i="35"/>
  <c r="B54" i="35"/>
  <c r="A54" i="35"/>
  <c r="E53" i="35"/>
  <c r="D53" i="35"/>
  <c r="C53" i="35"/>
  <c r="B53" i="35"/>
  <c r="A53" i="35"/>
  <c r="E52" i="35"/>
  <c r="D52" i="35"/>
  <c r="C52" i="35"/>
  <c r="B52" i="35"/>
  <c r="A52" i="35"/>
  <c r="E51" i="35"/>
  <c r="D51" i="35"/>
  <c r="C51" i="35"/>
  <c r="B51" i="35"/>
  <c r="A51" i="35"/>
  <c r="E50" i="35"/>
  <c r="D50" i="35"/>
  <c r="C50" i="35"/>
  <c r="B50" i="35"/>
  <c r="A50" i="35"/>
  <c r="E49" i="35"/>
  <c r="D49" i="35"/>
  <c r="C49" i="35"/>
  <c r="B49" i="35"/>
  <c r="A49" i="35"/>
  <c r="E48" i="35"/>
  <c r="D48" i="35"/>
  <c r="C48" i="35"/>
  <c r="B48" i="35"/>
  <c r="A48" i="35"/>
  <c r="E47" i="35"/>
  <c r="D47" i="35"/>
  <c r="C47" i="35"/>
  <c r="B47" i="35"/>
  <c r="A47" i="35"/>
  <c r="E46" i="35"/>
  <c r="D46" i="35"/>
  <c r="C46" i="35"/>
  <c r="B46" i="35"/>
  <c r="A46" i="35"/>
  <c r="E45" i="35"/>
  <c r="D45" i="35"/>
  <c r="C45" i="35"/>
  <c r="B45" i="35"/>
  <c r="A45" i="35"/>
  <c r="E44" i="35"/>
  <c r="D44" i="35"/>
  <c r="C44" i="35"/>
  <c r="B44" i="35"/>
  <c r="A44" i="35"/>
  <c r="E43" i="35"/>
  <c r="D43" i="35"/>
  <c r="C43" i="35"/>
  <c r="B43" i="35"/>
  <c r="A43" i="35"/>
  <c r="E42" i="35"/>
  <c r="D42" i="35"/>
  <c r="C42" i="35"/>
  <c r="B42" i="35"/>
  <c r="A42" i="35"/>
  <c r="E41" i="35"/>
  <c r="D41" i="35"/>
  <c r="C41" i="35"/>
  <c r="B41" i="35"/>
  <c r="A41" i="35"/>
  <c r="E40" i="35"/>
  <c r="D40" i="35"/>
  <c r="C40" i="35"/>
  <c r="B40" i="35"/>
  <c r="A40" i="35"/>
  <c r="E39" i="35"/>
  <c r="D39" i="35"/>
  <c r="C39" i="35"/>
  <c r="B39" i="35"/>
  <c r="A39" i="35"/>
  <c r="E38" i="35"/>
  <c r="D38" i="35"/>
  <c r="C38" i="35"/>
  <c r="B38" i="35"/>
  <c r="A38" i="35"/>
  <c r="E37" i="35"/>
  <c r="D37" i="35"/>
  <c r="C37" i="35"/>
  <c r="B37" i="35"/>
  <c r="A37" i="35"/>
  <c r="E36" i="35"/>
  <c r="D36" i="35"/>
  <c r="C36" i="35"/>
  <c r="B36" i="35"/>
  <c r="A36" i="35"/>
  <c r="E35" i="35"/>
  <c r="D35" i="35"/>
  <c r="C35" i="35"/>
  <c r="B35" i="35"/>
  <c r="A35" i="35"/>
  <c r="E34" i="35"/>
  <c r="D34" i="35"/>
  <c r="C34" i="35"/>
  <c r="B34" i="35"/>
  <c r="A34" i="35"/>
  <c r="E33" i="35"/>
  <c r="D33" i="35"/>
  <c r="C33" i="35"/>
  <c r="B33" i="35"/>
  <c r="A33" i="35"/>
  <c r="E32" i="35"/>
  <c r="D32" i="35"/>
  <c r="C32" i="35"/>
  <c r="B32" i="35"/>
  <c r="A32" i="35"/>
  <c r="E31" i="35"/>
  <c r="D31" i="35"/>
  <c r="C31" i="35"/>
  <c r="B31" i="35"/>
  <c r="A31" i="35"/>
  <c r="E30" i="35"/>
  <c r="D30" i="35"/>
  <c r="C30" i="35"/>
  <c r="B30" i="35"/>
  <c r="A30" i="35"/>
  <c r="E29" i="35"/>
  <c r="D29" i="35"/>
  <c r="C29" i="35"/>
  <c r="B29" i="35"/>
  <c r="A29" i="35"/>
  <c r="E28" i="35"/>
  <c r="D28" i="35"/>
  <c r="C28" i="35"/>
  <c r="B28" i="35"/>
  <c r="A28" i="35"/>
  <c r="E27" i="35"/>
  <c r="D27" i="35"/>
  <c r="C27" i="35"/>
  <c r="B27" i="35"/>
  <c r="A27" i="35"/>
  <c r="E26" i="35"/>
  <c r="D26" i="35"/>
  <c r="C26" i="35"/>
  <c r="B26" i="35"/>
  <c r="A26" i="35"/>
  <c r="E25" i="35"/>
  <c r="D25" i="35"/>
  <c r="C25" i="35"/>
  <c r="B25" i="35"/>
  <c r="A25" i="35"/>
  <c r="E24" i="35"/>
  <c r="D24" i="35"/>
  <c r="C24" i="35"/>
  <c r="B24" i="35"/>
  <c r="A24" i="35"/>
  <c r="E23" i="35"/>
  <c r="D23" i="35"/>
  <c r="C23" i="35"/>
  <c r="B23" i="35"/>
  <c r="A23" i="35"/>
  <c r="E22" i="35"/>
  <c r="D22" i="35"/>
  <c r="C22" i="35"/>
  <c r="B22" i="35"/>
  <c r="A22" i="35"/>
  <c r="E21" i="35"/>
  <c r="D21" i="35"/>
  <c r="C21" i="35"/>
  <c r="B21" i="35"/>
  <c r="A21" i="35"/>
  <c r="E20" i="35"/>
  <c r="D20" i="35"/>
  <c r="C20" i="35"/>
  <c r="B20" i="35"/>
  <c r="A20" i="35"/>
  <c r="E19" i="35"/>
  <c r="D19" i="35"/>
  <c r="C19" i="35"/>
  <c r="B19" i="35"/>
  <c r="A19" i="35"/>
  <c r="E18" i="35"/>
  <c r="D18" i="35"/>
  <c r="C18" i="35"/>
  <c r="B18" i="35"/>
  <c r="A18" i="35"/>
  <c r="E17" i="35"/>
  <c r="D17" i="35"/>
  <c r="C17" i="35"/>
  <c r="B17" i="35"/>
  <c r="A17" i="35"/>
  <c r="E16" i="35"/>
  <c r="D16" i="35"/>
  <c r="C16" i="35"/>
  <c r="B16" i="35"/>
  <c r="A16" i="35"/>
  <c r="E15" i="35"/>
  <c r="D15" i="35"/>
  <c r="C15" i="35"/>
  <c r="B15" i="35"/>
  <c r="A15" i="35"/>
  <c r="E14" i="35"/>
  <c r="D14" i="35"/>
  <c r="C14" i="35"/>
  <c r="B14" i="35"/>
  <c r="A14" i="35"/>
  <c r="E13" i="35"/>
  <c r="D13" i="35"/>
  <c r="C13" i="35"/>
  <c r="B13" i="35"/>
  <c r="A13" i="35"/>
  <c r="E12" i="35"/>
  <c r="D12" i="35"/>
  <c r="C12" i="35"/>
  <c r="B12" i="35"/>
  <c r="A12" i="35"/>
  <c r="E11" i="35"/>
  <c r="D11" i="35"/>
  <c r="C11" i="35"/>
  <c r="B11" i="35"/>
  <c r="A11" i="35"/>
  <c r="E10" i="35"/>
  <c r="D10" i="35"/>
  <c r="C10" i="35"/>
  <c r="B10" i="35"/>
  <c r="A10" i="35"/>
  <c r="E9" i="35"/>
  <c r="D9" i="35"/>
  <c r="C9" i="35"/>
  <c r="B9" i="35"/>
  <c r="A9" i="35"/>
  <c r="E8" i="35"/>
  <c r="D8" i="35"/>
  <c r="C8" i="35"/>
  <c r="B8" i="35"/>
  <c r="A8" i="35"/>
  <c r="E7" i="35"/>
  <c r="D7" i="35"/>
  <c r="C7" i="35"/>
  <c r="B7" i="35"/>
  <c r="A7" i="35"/>
  <c r="E6" i="35"/>
  <c r="D6" i="35"/>
  <c r="C6" i="35"/>
  <c r="B6" i="35"/>
  <c r="A6" i="35"/>
  <c r="E5" i="35"/>
  <c r="D5" i="35"/>
  <c r="C5" i="35"/>
  <c r="B5" i="35"/>
  <c r="A5" i="35"/>
  <c r="E4" i="35"/>
  <c r="D4" i="35"/>
  <c r="C4" i="35"/>
  <c r="B4" i="35"/>
  <c r="A4" i="35"/>
  <c r="E3" i="35"/>
  <c r="D3" i="35"/>
  <c r="C3" i="35"/>
  <c r="B3" i="35"/>
  <c r="A3" i="35"/>
  <c r="E2" i="35"/>
  <c r="D2" i="35"/>
  <c r="C2" i="35"/>
  <c r="B2" i="35"/>
  <c r="A2" i="35"/>
  <c r="E1" i="35"/>
  <c r="D1" i="35"/>
  <c r="C1" i="35"/>
  <c r="B1" i="35"/>
  <c r="A1" i="35"/>
  <c r="D588" i="31"/>
  <c r="D587" i="31"/>
  <c r="D586" i="31"/>
  <c r="D585" i="31"/>
  <c r="D584" i="31"/>
  <c r="D583" i="31"/>
  <c r="D582" i="31"/>
  <c r="D581" i="31"/>
  <c r="D580" i="31"/>
  <c r="D579" i="31"/>
  <c r="D578" i="31"/>
  <c r="D577" i="31"/>
  <c r="D576" i="31"/>
  <c r="D575" i="31"/>
  <c r="D574" i="31"/>
  <c r="D573" i="31"/>
  <c r="D572" i="31"/>
  <c r="D571" i="31"/>
  <c r="D570" i="31"/>
  <c r="D569" i="31"/>
  <c r="D568" i="31"/>
  <c r="D567" i="31"/>
  <c r="D566" i="31"/>
  <c r="D565" i="31"/>
  <c r="D564" i="31"/>
  <c r="D563" i="31"/>
  <c r="D562" i="31"/>
  <c r="D561" i="31"/>
  <c r="D560" i="31"/>
  <c r="D559" i="31"/>
  <c r="D558" i="31"/>
  <c r="D557" i="31"/>
  <c r="D556" i="31"/>
  <c r="D555" i="31"/>
  <c r="D554" i="31"/>
  <c r="D553" i="31"/>
  <c r="D552" i="31"/>
  <c r="D551" i="31"/>
  <c r="D550" i="31"/>
  <c r="D549" i="31"/>
  <c r="D548" i="31"/>
  <c r="D547" i="31"/>
  <c r="D546" i="31"/>
  <c r="D545" i="31"/>
  <c r="D544" i="31"/>
  <c r="D543" i="31"/>
  <c r="D542" i="31"/>
  <c r="D541" i="31"/>
  <c r="D540" i="31"/>
  <c r="D539" i="31"/>
  <c r="D538" i="31"/>
  <c r="D537" i="31"/>
  <c r="D536" i="31"/>
  <c r="D535" i="31"/>
  <c r="D534" i="31"/>
  <c r="D533" i="31"/>
  <c r="D532" i="31"/>
  <c r="D531" i="31"/>
  <c r="D530" i="31"/>
  <c r="D529" i="31"/>
  <c r="D528" i="31"/>
  <c r="D527" i="31"/>
  <c r="D526" i="31"/>
  <c r="D525" i="31"/>
  <c r="D524" i="31"/>
  <c r="D523" i="31"/>
  <c r="D522" i="31"/>
  <c r="D521" i="31"/>
  <c r="D520" i="31"/>
  <c r="D519" i="31"/>
  <c r="D518" i="31"/>
  <c r="D517" i="31"/>
  <c r="D516" i="31"/>
  <c r="D515" i="31"/>
  <c r="D514" i="31"/>
  <c r="D513" i="31"/>
  <c r="D512" i="31"/>
  <c r="D511" i="31"/>
  <c r="D510" i="31"/>
  <c r="D509" i="31"/>
  <c r="D508" i="31"/>
  <c r="D507" i="31"/>
  <c r="D506" i="31"/>
  <c r="D505" i="31"/>
  <c r="D504" i="31"/>
  <c r="D503" i="31"/>
  <c r="D502" i="31"/>
  <c r="D501" i="31"/>
  <c r="D500" i="31"/>
  <c r="D499" i="31"/>
  <c r="D498" i="31"/>
  <c r="D497" i="31"/>
  <c r="D496" i="31"/>
  <c r="D495" i="31"/>
  <c r="D494" i="31"/>
  <c r="D493" i="31"/>
  <c r="D492" i="31"/>
  <c r="D491" i="31"/>
  <c r="D490" i="31"/>
  <c r="D489" i="31"/>
  <c r="D488" i="31"/>
  <c r="D487" i="31"/>
  <c r="D486" i="31"/>
  <c r="D485" i="31"/>
  <c r="D484" i="31"/>
  <c r="D483" i="31"/>
  <c r="D482" i="31"/>
  <c r="D481" i="31"/>
  <c r="D480" i="31"/>
  <c r="D479" i="31"/>
  <c r="D478" i="31"/>
  <c r="D477" i="31"/>
  <c r="D476" i="31"/>
  <c r="D475" i="31"/>
  <c r="D474" i="31"/>
  <c r="D473" i="31"/>
  <c r="D472" i="31"/>
  <c r="D471" i="31"/>
  <c r="D470" i="31"/>
  <c r="D469" i="31"/>
  <c r="D468" i="31"/>
  <c r="D467" i="31"/>
  <c r="D466" i="31"/>
  <c r="D465" i="31"/>
  <c r="D464" i="31"/>
  <c r="D463" i="31"/>
  <c r="D462" i="31"/>
  <c r="D461" i="31"/>
  <c r="D460" i="31"/>
  <c r="D459" i="31"/>
  <c r="D458" i="31"/>
  <c r="D457" i="31"/>
  <c r="D456" i="31"/>
  <c r="D455" i="31"/>
  <c r="D454" i="31"/>
  <c r="D453" i="31"/>
  <c r="D452" i="31"/>
  <c r="D451" i="31"/>
  <c r="D450" i="31"/>
  <c r="D449" i="31"/>
  <c r="D448" i="31"/>
  <c r="D447" i="31"/>
  <c r="D446" i="31"/>
  <c r="D445" i="31"/>
  <c r="D444" i="31"/>
  <c r="D443" i="31"/>
  <c r="D442" i="31"/>
  <c r="D441" i="31"/>
  <c r="D440" i="31"/>
  <c r="D439" i="31"/>
  <c r="D438" i="31"/>
  <c r="D437" i="31"/>
  <c r="D436" i="31"/>
  <c r="D435" i="31"/>
  <c r="D434" i="31"/>
  <c r="D433" i="31"/>
  <c r="D432" i="31"/>
  <c r="D431" i="31"/>
  <c r="D430" i="31"/>
  <c r="D429" i="31"/>
  <c r="D428" i="31"/>
  <c r="D427" i="31"/>
  <c r="D426" i="31"/>
  <c r="D425" i="31"/>
  <c r="D424" i="31"/>
  <c r="D423" i="31"/>
  <c r="D422" i="31"/>
  <c r="D421" i="31"/>
  <c r="D420" i="31"/>
  <c r="D419" i="31"/>
  <c r="D418" i="31"/>
  <c r="D417" i="31"/>
  <c r="D416" i="31"/>
  <c r="D415" i="31"/>
  <c r="D414" i="31"/>
  <c r="D413" i="31"/>
  <c r="D412" i="31"/>
  <c r="D411" i="31"/>
  <c r="D410" i="31"/>
  <c r="D409" i="31"/>
  <c r="D408" i="31"/>
  <c r="D407" i="31"/>
  <c r="D406" i="31"/>
  <c r="D405" i="31"/>
  <c r="D404" i="31"/>
  <c r="D403" i="31"/>
  <c r="D402" i="31"/>
  <c r="D401" i="31"/>
  <c r="D400" i="31"/>
  <c r="D399" i="31"/>
  <c r="D398" i="31"/>
  <c r="D397" i="31"/>
  <c r="D396" i="31"/>
  <c r="D395" i="31"/>
  <c r="D394" i="31"/>
  <c r="D393" i="31"/>
  <c r="D392" i="31"/>
  <c r="D391" i="31"/>
  <c r="D390" i="31"/>
  <c r="D389" i="31"/>
  <c r="D388" i="31"/>
  <c r="D387" i="31"/>
  <c r="D386" i="31"/>
  <c r="D385" i="31"/>
  <c r="D384" i="31"/>
  <c r="D383" i="31"/>
  <c r="D382" i="31"/>
  <c r="D381" i="31"/>
  <c r="D380" i="31"/>
  <c r="D379" i="31"/>
  <c r="D378" i="31"/>
  <c r="D377" i="31"/>
  <c r="D376" i="31"/>
  <c r="D375" i="31"/>
  <c r="D374" i="31"/>
  <c r="D373" i="31"/>
  <c r="D372" i="31"/>
  <c r="D371" i="31"/>
  <c r="D370" i="31"/>
  <c r="D369" i="31"/>
  <c r="D368" i="31"/>
  <c r="D367" i="31"/>
  <c r="D366" i="31"/>
  <c r="D365" i="31"/>
  <c r="D364" i="31"/>
  <c r="D363" i="31"/>
  <c r="D362" i="31"/>
  <c r="D361" i="31"/>
  <c r="D360" i="31"/>
  <c r="D359" i="31"/>
  <c r="D358" i="31"/>
  <c r="D357" i="31"/>
  <c r="D356" i="31"/>
  <c r="D355" i="31"/>
  <c r="D354" i="31"/>
  <c r="D353" i="31"/>
  <c r="D352" i="31"/>
  <c r="D351" i="31"/>
  <c r="D350" i="31"/>
  <c r="D349" i="31"/>
  <c r="D348" i="31"/>
  <c r="D347" i="31"/>
  <c r="D346" i="31"/>
  <c r="D345" i="31"/>
  <c r="D344" i="31"/>
  <c r="D343" i="31"/>
  <c r="D342" i="31"/>
  <c r="D341" i="31"/>
  <c r="D340" i="31"/>
  <c r="D339" i="31"/>
  <c r="D338" i="31"/>
  <c r="D337" i="31"/>
  <c r="D336" i="31"/>
  <c r="D335" i="31"/>
  <c r="D334" i="31"/>
  <c r="D333" i="31"/>
  <c r="D332" i="31"/>
  <c r="D331" i="31"/>
  <c r="D330" i="31"/>
  <c r="D329" i="31"/>
  <c r="D328" i="31"/>
  <c r="D327" i="31"/>
  <c r="D326" i="31"/>
  <c r="D325" i="31"/>
  <c r="D324" i="31"/>
  <c r="D323" i="31"/>
  <c r="D322" i="31"/>
  <c r="D321" i="31"/>
  <c r="D320" i="31"/>
  <c r="D319" i="31"/>
  <c r="D318" i="31"/>
  <c r="D317" i="31"/>
  <c r="D316" i="31"/>
  <c r="D315" i="31"/>
  <c r="D314" i="31"/>
  <c r="D313" i="31"/>
  <c r="D312" i="31"/>
  <c r="D311" i="31"/>
  <c r="D310" i="31"/>
  <c r="D309" i="31"/>
  <c r="D308" i="31"/>
  <c r="D307" i="31"/>
  <c r="D306" i="31"/>
  <c r="D305" i="31"/>
  <c r="D304" i="31"/>
  <c r="D303" i="31"/>
  <c r="D302" i="31"/>
  <c r="D301" i="31"/>
  <c r="D300" i="31"/>
  <c r="D299" i="31"/>
  <c r="D298" i="31"/>
  <c r="D297" i="31"/>
  <c r="D296" i="31"/>
  <c r="D295" i="31"/>
  <c r="D294" i="31"/>
  <c r="D293" i="31"/>
  <c r="D292" i="31"/>
  <c r="D291" i="31"/>
  <c r="D290" i="31"/>
  <c r="D289" i="31"/>
  <c r="D288" i="31"/>
  <c r="D287" i="31"/>
  <c r="D286" i="31"/>
  <c r="D285" i="31"/>
  <c r="D284" i="31"/>
  <c r="D283" i="31"/>
  <c r="D282" i="31"/>
  <c r="D281" i="31"/>
  <c r="D280" i="31"/>
  <c r="D279" i="31"/>
  <c r="D278" i="31"/>
  <c r="D277" i="31"/>
  <c r="D276" i="31"/>
  <c r="D275" i="31"/>
  <c r="D274" i="31"/>
  <c r="D273" i="31"/>
  <c r="D272" i="31"/>
  <c r="D271" i="31"/>
  <c r="D270" i="31"/>
  <c r="D269" i="31"/>
  <c r="D268" i="31"/>
  <c r="D267" i="31"/>
  <c r="D266" i="31"/>
  <c r="D265" i="31"/>
  <c r="D264" i="31"/>
  <c r="D263" i="31"/>
  <c r="D262" i="31"/>
  <c r="D261" i="31"/>
  <c r="D260" i="31"/>
  <c r="D259" i="31"/>
  <c r="D258" i="31"/>
  <c r="D257" i="31"/>
  <c r="D256" i="31"/>
  <c r="D255" i="31"/>
  <c r="D254" i="31"/>
  <c r="D253" i="31"/>
  <c r="D252" i="31"/>
  <c r="D251" i="31"/>
  <c r="D250" i="31"/>
  <c r="D249" i="31"/>
  <c r="D248" i="31"/>
  <c r="D247" i="31"/>
  <c r="D246" i="31"/>
  <c r="D245" i="31"/>
  <c r="D244" i="31"/>
  <c r="D243" i="31"/>
  <c r="D242" i="31"/>
  <c r="D241" i="31"/>
  <c r="D240" i="31"/>
  <c r="D239" i="31"/>
  <c r="D238" i="31"/>
  <c r="D237" i="31"/>
  <c r="D236" i="31"/>
  <c r="D235" i="31"/>
  <c r="D234" i="31"/>
  <c r="D233" i="31"/>
  <c r="D232" i="31"/>
  <c r="D231" i="31"/>
  <c r="D230" i="31"/>
  <c r="D229" i="31"/>
  <c r="D228" i="31"/>
  <c r="D227" i="31"/>
  <c r="D226" i="31"/>
  <c r="D225" i="31"/>
  <c r="D224" i="31"/>
  <c r="D223" i="31"/>
  <c r="D222" i="31"/>
  <c r="D221" i="31"/>
  <c r="D220" i="31"/>
  <c r="D219" i="31"/>
  <c r="D218" i="31"/>
  <c r="D217" i="31"/>
  <c r="D216" i="31"/>
  <c r="D215" i="31"/>
  <c r="D214" i="31"/>
  <c r="D213" i="31"/>
  <c r="D212" i="31"/>
  <c r="D211" i="31"/>
  <c r="D210" i="31"/>
  <c r="D209" i="31"/>
  <c r="D208" i="31"/>
  <c r="D207" i="31"/>
  <c r="D206" i="31"/>
  <c r="D205" i="31"/>
  <c r="D204" i="31"/>
  <c r="D203" i="31"/>
  <c r="D202" i="31"/>
  <c r="D201" i="31"/>
  <c r="D200" i="31"/>
  <c r="D199" i="31"/>
  <c r="D198" i="31"/>
  <c r="D197" i="31"/>
  <c r="D196" i="31"/>
  <c r="D195" i="31"/>
  <c r="D194" i="31"/>
  <c r="D193" i="31"/>
  <c r="D192" i="31"/>
  <c r="D191" i="31"/>
  <c r="D190" i="31"/>
  <c r="D189" i="31"/>
  <c r="D188" i="31"/>
  <c r="D187" i="31"/>
  <c r="D186" i="31"/>
  <c r="D185" i="31"/>
  <c r="D184" i="31"/>
  <c r="D183" i="31"/>
  <c r="D182" i="31"/>
  <c r="D181" i="31"/>
  <c r="D180" i="31"/>
  <c r="D179" i="31"/>
  <c r="D178" i="31"/>
  <c r="D177" i="31"/>
  <c r="D176" i="31"/>
  <c r="D175" i="31"/>
  <c r="D174" i="31"/>
  <c r="D173" i="31"/>
  <c r="D172" i="31"/>
  <c r="D171" i="31"/>
  <c r="D170" i="31"/>
  <c r="D169" i="31"/>
  <c r="D168" i="31"/>
  <c r="D167" i="31"/>
  <c r="D166" i="31"/>
  <c r="D165" i="31"/>
  <c r="D164" i="31"/>
  <c r="D163" i="31"/>
  <c r="D162" i="31"/>
  <c r="D161" i="31"/>
  <c r="D160" i="31"/>
  <c r="D159" i="31"/>
  <c r="D158" i="31"/>
  <c r="D157" i="31"/>
  <c r="D156" i="31"/>
  <c r="D155" i="31"/>
  <c r="D154" i="31"/>
  <c r="D153" i="31"/>
  <c r="D152" i="31"/>
  <c r="D151" i="31"/>
  <c r="D150" i="31"/>
  <c r="D149" i="31"/>
  <c r="D148" i="31"/>
  <c r="D147" i="31"/>
  <c r="D146" i="31"/>
  <c r="D145" i="31"/>
  <c r="D144" i="31"/>
  <c r="D143" i="31"/>
  <c r="D142" i="31"/>
  <c r="D141" i="31"/>
  <c r="D140" i="31"/>
  <c r="D139" i="31"/>
  <c r="D138" i="31"/>
  <c r="D137" i="31"/>
  <c r="D136" i="31"/>
  <c r="D135" i="31"/>
  <c r="D134" i="31"/>
  <c r="D133" i="31"/>
  <c r="D132" i="31"/>
  <c r="D131" i="31"/>
  <c r="D130" i="31"/>
  <c r="D129" i="31"/>
  <c r="D128" i="31"/>
  <c r="D127" i="31"/>
  <c r="D126" i="31"/>
  <c r="D125" i="31"/>
  <c r="D124" i="31"/>
  <c r="D123" i="31"/>
  <c r="D122" i="31"/>
  <c r="D121" i="31"/>
  <c r="D120" i="31"/>
  <c r="D119" i="31"/>
  <c r="D118" i="31"/>
  <c r="D117" i="31"/>
  <c r="D116" i="31"/>
  <c r="D115" i="31"/>
  <c r="D114" i="31"/>
  <c r="D113" i="31"/>
  <c r="D112" i="31"/>
  <c r="D111" i="31"/>
  <c r="D110" i="31"/>
  <c r="D109" i="31"/>
  <c r="D108" i="31"/>
  <c r="D107" i="31"/>
  <c r="D106" i="31"/>
  <c r="D105" i="31"/>
  <c r="D104" i="31"/>
  <c r="D103" i="31"/>
  <c r="D102" i="31"/>
  <c r="D101" i="31"/>
  <c r="D100" i="31"/>
  <c r="D99" i="31"/>
  <c r="D98" i="31"/>
  <c r="D97" i="31"/>
  <c r="D96" i="31"/>
  <c r="D95" i="31"/>
  <c r="D94" i="31"/>
  <c r="D93" i="31"/>
  <c r="D92" i="31"/>
  <c r="D91" i="31"/>
  <c r="D90" i="31"/>
  <c r="D89" i="31"/>
  <c r="D88" i="31"/>
  <c r="D87" i="31"/>
  <c r="D86" i="31"/>
  <c r="D85" i="31"/>
  <c r="D84" i="31"/>
  <c r="D83" i="31"/>
  <c r="D82" i="31"/>
  <c r="D81" i="31"/>
  <c r="D80" i="31"/>
  <c r="D79" i="31"/>
  <c r="D78" i="31"/>
  <c r="D77" i="31"/>
  <c r="D76" i="31"/>
  <c r="D75" i="31"/>
  <c r="D74" i="31"/>
  <c r="D73" i="31"/>
  <c r="D72" i="31"/>
  <c r="D71" i="31"/>
  <c r="D70" i="31"/>
  <c r="D69" i="31"/>
  <c r="D68" i="31"/>
  <c r="D67" i="31"/>
  <c r="D66" i="31"/>
  <c r="D65" i="31"/>
  <c r="D64" i="31"/>
  <c r="D63" i="31"/>
  <c r="D62" i="31"/>
  <c r="D61" i="31"/>
  <c r="D60" i="31"/>
  <c r="D59" i="31"/>
  <c r="D58" i="31"/>
  <c r="D57" i="31"/>
  <c r="D56" i="31"/>
  <c r="D55" i="31"/>
  <c r="D54" i="31"/>
  <c r="D53" i="31"/>
  <c r="D52" i="31"/>
  <c r="D51" i="31"/>
  <c r="D50" i="31"/>
  <c r="D49" i="31"/>
  <c r="D48" i="31"/>
  <c r="D47" i="31"/>
  <c r="D46" i="31"/>
  <c r="D45" i="31"/>
  <c r="D44" i="31"/>
  <c r="D43" i="31"/>
  <c r="D42" i="31"/>
  <c r="D41" i="31"/>
  <c r="D40" i="31"/>
  <c r="D39" i="31"/>
  <c r="D38" i="31"/>
  <c r="D37" i="31"/>
  <c r="D36" i="31"/>
  <c r="D35" i="31"/>
  <c r="D34" i="31"/>
  <c r="D33" i="31"/>
  <c r="D32" i="31"/>
  <c r="D31" i="31"/>
  <c r="D30" i="31"/>
  <c r="D29" i="31"/>
  <c r="D28" i="31"/>
  <c r="D27" i="31"/>
  <c r="D26" i="31"/>
  <c r="D25" i="31"/>
  <c r="D24" i="31"/>
  <c r="D23" i="31"/>
  <c r="D22" i="31"/>
  <c r="D21" i="31"/>
  <c r="D20" i="31"/>
  <c r="D19" i="31"/>
  <c r="D18" i="31"/>
  <c r="D17" i="31"/>
  <c r="D16" i="31"/>
  <c r="D15" i="31"/>
  <c r="D14" i="31"/>
  <c r="D13" i="31"/>
  <c r="D12" i="31"/>
  <c r="D11" i="31"/>
  <c r="D10" i="31"/>
  <c r="D9" i="31"/>
  <c r="D8" i="31"/>
  <c r="D7" i="31"/>
  <c r="D6" i="31"/>
  <c r="D5" i="31"/>
  <c r="D4" i="31"/>
  <c r="D3" i="31"/>
  <c r="D2" i="31"/>
  <c r="G6" i="36" l="1"/>
  <c r="G14" i="36"/>
  <c r="G22" i="36"/>
  <c r="G30" i="36"/>
  <c r="G38" i="36"/>
  <c r="G46" i="36"/>
  <c r="G54" i="36"/>
  <c r="G62" i="36"/>
  <c r="G70" i="36"/>
  <c r="G78" i="36"/>
  <c r="G86" i="36"/>
  <c r="G94" i="36"/>
  <c r="G102" i="36"/>
  <c r="G110" i="36"/>
  <c r="G118" i="36"/>
  <c r="G126" i="36"/>
  <c r="G134" i="36"/>
  <c r="G142" i="36"/>
  <c r="G150" i="36"/>
  <c r="G158" i="36"/>
  <c r="G166" i="36"/>
  <c r="G174" i="36"/>
  <c r="G182" i="36"/>
  <c r="G190" i="36"/>
  <c r="G198" i="36"/>
  <c r="G206" i="36"/>
  <c r="G214" i="36"/>
  <c r="G222" i="36"/>
  <c r="G230" i="36"/>
  <c r="G238" i="36"/>
  <c r="G246" i="36"/>
  <c r="G254" i="36"/>
  <c r="G262" i="36"/>
  <c r="G270" i="36"/>
  <c r="G278" i="36"/>
  <c r="G286" i="36"/>
  <c r="G294" i="36"/>
  <c r="G302" i="36"/>
  <c r="G310" i="36"/>
  <c r="G318" i="36"/>
  <c r="G326" i="36"/>
  <c r="G334" i="36"/>
  <c r="G342" i="36"/>
  <c r="G350" i="36"/>
  <c r="G358" i="36"/>
  <c r="G366" i="36"/>
  <c r="G374" i="36"/>
  <c r="G382" i="36"/>
  <c r="G390" i="36"/>
  <c r="G398" i="36"/>
  <c r="G406" i="36"/>
  <c r="G414" i="36"/>
  <c r="G422" i="36"/>
  <c r="G430" i="36"/>
  <c r="G438" i="36"/>
  <c r="G446" i="36"/>
  <c r="G454" i="36"/>
  <c r="G462" i="36"/>
  <c r="G470" i="36"/>
  <c r="G478" i="36"/>
  <c r="G486" i="36"/>
  <c r="G494" i="36"/>
  <c r="G502" i="36"/>
  <c r="G510" i="36"/>
  <c r="G518" i="36"/>
  <c r="G526" i="36"/>
  <c r="G534" i="36"/>
  <c r="G542" i="36"/>
  <c r="G550" i="36"/>
  <c r="G558" i="36"/>
  <c r="G566" i="36"/>
  <c r="G574" i="36"/>
  <c r="G582" i="36"/>
  <c r="G590" i="36"/>
  <c r="G3" i="37"/>
  <c r="G11" i="37"/>
  <c r="G19" i="37"/>
  <c r="G27" i="37"/>
  <c r="G35" i="37"/>
  <c r="G43" i="37"/>
  <c r="G51" i="37"/>
  <c r="G59" i="37"/>
  <c r="G67" i="37"/>
  <c r="G75" i="37"/>
  <c r="G83" i="37"/>
  <c r="G91" i="37"/>
  <c r="G99" i="37"/>
  <c r="G107" i="37"/>
  <c r="G115" i="37"/>
  <c r="G123" i="37"/>
  <c r="G131" i="37"/>
  <c r="G139" i="37"/>
  <c r="G147" i="37"/>
  <c r="G155" i="37"/>
  <c r="G163" i="37"/>
  <c r="G171" i="37"/>
  <c r="G179" i="37"/>
  <c r="G187" i="37"/>
  <c r="G195" i="37"/>
  <c r="G203" i="37"/>
  <c r="G211" i="37"/>
  <c r="G219" i="37"/>
  <c r="G227" i="37"/>
  <c r="G235" i="37"/>
  <c r="G243" i="37"/>
  <c r="G251" i="37"/>
  <c r="G259" i="37"/>
  <c r="G267" i="37"/>
  <c r="G1" i="35"/>
  <c r="G9" i="35"/>
  <c r="G17" i="35"/>
  <c r="G25" i="35"/>
  <c r="G33" i="35"/>
  <c r="G41" i="35"/>
  <c r="G49" i="35"/>
  <c r="G57" i="35"/>
  <c r="G65" i="35"/>
  <c r="G73" i="35"/>
  <c r="G81" i="35"/>
  <c r="G89" i="35"/>
  <c r="G97" i="35"/>
  <c r="G105" i="35"/>
  <c r="G113" i="35"/>
  <c r="G121" i="35"/>
  <c r="G129" i="35"/>
  <c r="G137" i="35"/>
  <c r="G145" i="35"/>
  <c r="G153" i="35"/>
  <c r="G161" i="35"/>
  <c r="G169" i="35"/>
  <c r="G177" i="35"/>
  <c r="G185" i="35"/>
  <c r="G193" i="35"/>
  <c r="G201" i="35"/>
  <c r="G209" i="35"/>
  <c r="G217" i="35"/>
  <c r="G225" i="35"/>
  <c r="G233" i="35"/>
  <c r="G241" i="35"/>
  <c r="G249" i="35"/>
  <c r="G257" i="35"/>
  <c r="G265" i="35"/>
  <c r="G273" i="35"/>
  <c r="G281" i="35"/>
  <c r="G289" i="35"/>
  <c r="G297" i="35"/>
  <c r="G305" i="35"/>
  <c r="G313" i="35"/>
  <c r="G321" i="35"/>
  <c r="G329" i="35"/>
  <c r="G337" i="35"/>
  <c r="G345" i="35"/>
  <c r="G353" i="35"/>
  <c r="G361" i="35"/>
  <c r="G369" i="35"/>
  <c r="G377" i="35"/>
  <c r="G385" i="35"/>
  <c r="G393" i="35"/>
  <c r="G401" i="35"/>
  <c r="G409" i="35"/>
  <c r="G417" i="35"/>
  <c r="G425" i="35"/>
  <c r="G433" i="35"/>
  <c r="G441" i="35"/>
  <c r="G449" i="35"/>
  <c r="G457" i="35"/>
  <c r="G465" i="35"/>
  <c r="G473" i="35"/>
  <c r="G481" i="35"/>
  <c r="G489" i="35"/>
  <c r="G497" i="35"/>
  <c r="G505" i="35"/>
  <c r="G513" i="35"/>
  <c r="G521" i="35"/>
  <c r="G529" i="35"/>
  <c r="G537" i="35"/>
  <c r="G545" i="35"/>
  <c r="G553" i="35"/>
  <c r="G561" i="35"/>
  <c r="G569" i="35"/>
  <c r="G577" i="35"/>
  <c r="G585" i="35"/>
  <c r="G593" i="35"/>
  <c r="G3" i="36"/>
  <c r="G11" i="36"/>
  <c r="G19" i="36"/>
  <c r="G27" i="36"/>
  <c r="G35" i="36"/>
  <c r="G43" i="36"/>
  <c r="G51" i="36"/>
  <c r="G59" i="36"/>
  <c r="G67" i="36"/>
  <c r="G75" i="36"/>
  <c r="G83" i="36"/>
  <c r="G91" i="36"/>
  <c r="G99" i="36"/>
  <c r="G107" i="36"/>
  <c r="G115" i="36"/>
  <c r="G123" i="36"/>
  <c r="G131" i="36"/>
  <c r="G139" i="36"/>
  <c r="G147" i="36"/>
  <c r="G155" i="36"/>
  <c r="G163" i="36"/>
  <c r="G171" i="36"/>
  <c r="G179" i="36"/>
  <c r="G187" i="36"/>
  <c r="G195" i="36"/>
  <c r="G203" i="36"/>
  <c r="G211" i="36"/>
  <c r="G219" i="36"/>
  <c r="G227" i="36"/>
  <c r="G235" i="36"/>
  <c r="G243" i="36"/>
  <c r="G251" i="36"/>
  <c r="G259" i="36"/>
  <c r="G267" i="36"/>
  <c r="G275" i="36"/>
  <c r="G283" i="36"/>
  <c r="G291" i="36"/>
  <c r="G299" i="36"/>
  <c r="G307" i="36"/>
  <c r="G315" i="36"/>
  <c r="G323" i="36"/>
  <c r="G331" i="36"/>
  <c r="G339" i="36"/>
  <c r="G347" i="36"/>
  <c r="G355" i="36"/>
  <c r="G363" i="36"/>
  <c r="G371" i="36"/>
  <c r="G379" i="36"/>
  <c r="G387" i="36"/>
  <c r="G395" i="36"/>
  <c r="G403" i="36"/>
  <c r="G411" i="36"/>
  <c r="G419" i="36"/>
  <c r="G427" i="36"/>
  <c r="G435" i="36"/>
  <c r="G443" i="36"/>
  <c r="G451" i="36"/>
  <c r="G459" i="36"/>
  <c r="G467" i="36"/>
  <c r="G475" i="36"/>
  <c r="G483" i="36"/>
  <c r="G491" i="36"/>
  <c r="G499" i="36"/>
  <c r="G507" i="36"/>
  <c r="G515" i="36"/>
  <c r="G523" i="36"/>
  <c r="G531" i="36"/>
  <c r="G539" i="36"/>
  <c r="G547" i="36"/>
  <c r="G555" i="36"/>
  <c r="G563" i="36"/>
  <c r="G571" i="36"/>
  <c r="G579" i="36"/>
  <c r="G587" i="36"/>
  <c r="G595" i="36"/>
  <c r="G8" i="37"/>
  <c r="G16" i="37"/>
  <c r="G24" i="37"/>
  <c r="G32" i="37"/>
  <c r="G40" i="37"/>
  <c r="G48" i="37"/>
  <c r="G56" i="37"/>
  <c r="G64" i="37"/>
  <c r="G72" i="37"/>
  <c r="G80" i="37"/>
  <c r="G88" i="37"/>
  <c r="G96" i="37"/>
  <c r="G104" i="37"/>
  <c r="G112" i="37"/>
  <c r="G120" i="37"/>
  <c r="G128" i="37"/>
  <c r="G136" i="37"/>
  <c r="G144" i="37"/>
  <c r="G152" i="37"/>
  <c r="G160" i="37"/>
  <c r="G168" i="37"/>
  <c r="G176" i="37"/>
  <c r="G184" i="37"/>
  <c r="G192" i="37"/>
  <c r="G200" i="37"/>
  <c r="G208" i="37"/>
  <c r="G216" i="37"/>
  <c r="G224" i="37"/>
  <c r="G232" i="37"/>
  <c r="G240" i="37"/>
  <c r="G248" i="37"/>
  <c r="G256" i="37"/>
  <c r="G264" i="37"/>
  <c r="G272" i="37"/>
  <c r="G280" i="37"/>
  <c r="G288" i="37"/>
  <c r="G296" i="37"/>
  <c r="G304" i="37"/>
  <c r="G312" i="37"/>
  <c r="G320" i="37"/>
  <c r="G328" i="37"/>
  <c r="G336" i="37"/>
  <c r="G344" i="37"/>
  <c r="G352" i="37"/>
  <c r="G360" i="37"/>
  <c r="G368" i="37"/>
  <c r="G376" i="37"/>
  <c r="G384" i="37"/>
  <c r="G392" i="37"/>
  <c r="G400" i="37"/>
  <c r="G408" i="37"/>
  <c r="G416" i="37"/>
  <c r="G424" i="37"/>
  <c r="G432" i="37"/>
  <c r="G440" i="37"/>
  <c r="G448" i="37"/>
  <c r="G456" i="37"/>
  <c r="G464" i="37"/>
  <c r="G472" i="37"/>
  <c r="G480" i="37"/>
  <c r="G488" i="37"/>
  <c r="G496" i="37"/>
  <c r="G504" i="37"/>
  <c r="G512" i="37"/>
  <c r="G520" i="37"/>
  <c r="G528" i="37"/>
  <c r="G536" i="37"/>
  <c r="G544" i="37"/>
  <c r="G552" i="37"/>
  <c r="G560" i="37"/>
  <c r="G568" i="37"/>
  <c r="G576" i="37"/>
  <c r="G584" i="37"/>
  <c r="G592" i="37"/>
  <c r="G6" i="35"/>
  <c r="G14" i="35"/>
  <c r="G22" i="35"/>
  <c r="G30" i="35"/>
  <c r="G38" i="35"/>
  <c r="G46" i="35"/>
  <c r="G54" i="35"/>
  <c r="G62" i="35"/>
  <c r="G70" i="35"/>
  <c r="G78" i="35"/>
  <c r="G86" i="35"/>
  <c r="G94" i="35"/>
  <c r="G102" i="35"/>
  <c r="G110" i="35"/>
  <c r="G118" i="35"/>
  <c r="G126" i="35"/>
  <c r="G134" i="35"/>
  <c r="G142" i="35"/>
  <c r="G150" i="35"/>
  <c r="G158" i="35"/>
  <c r="G166" i="35"/>
  <c r="G174" i="35"/>
  <c r="G182" i="35"/>
  <c r="G190" i="35"/>
  <c r="G198" i="35"/>
  <c r="G206" i="35"/>
  <c r="G214" i="35"/>
  <c r="G222" i="35"/>
  <c r="G230" i="35"/>
  <c r="G238" i="35"/>
  <c r="G246" i="35"/>
  <c r="G254" i="35"/>
  <c r="G262" i="35"/>
  <c r="G270" i="35"/>
  <c r="G278" i="35"/>
  <c r="G286" i="35"/>
  <c r="G294" i="35"/>
  <c r="G302" i="35"/>
  <c r="G310" i="35"/>
  <c r="G318" i="35"/>
  <c r="G326" i="35"/>
  <c r="G334" i="35"/>
  <c r="G342" i="35"/>
  <c r="G350" i="35"/>
  <c r="G358" i="35"/>
  <c r="G366" i="35"/>
  <c r="G374" i="35"/>
  <c r="G382" i="35"/>
  <c r="G390" i="35"/>
  <c r="G398" i="35"/>
  <c r="G406" i="35"/>
  <c r="G414" i="35"/>
  <c r="G2" i="36"/>
  <c r="G18" i="36"/>
  <c r="G74" i="36"/>
  <c r="G106" i="36"/>
  <c r="G130" i="36"/>
  <c r="G138" i="36"/>
  <c r="G154" i="36"/>
  <c r="G234" i="36"/>
  <c r="G242" i="36"/>
  <c r="G250" i="36"/>
  <c r="G258" i="36"/>
  <c r="G306" i="36"/>
  <c r="G354" i="36"/>
  <c r="G362" i="36"/>
  <c r="G394" i="36"/>
  <c r="G402" i="36"/>
  <c r="G410" i="36"/>
  <c r="G490" i="36"/>
  <c r="G498" i="36"/>
  <c r="G522" i="36"/>
  <c r="G562" i="36"/>
  <c r="G570" i="36"/>
  <c r="G586" i="36"/>
  <c r="G15" i="37"/>
  <c r="G55" i="37"/>
  <c r="G87" i="37"/>
  <c r="G95" i="37"/>
  <c r="G103" i="37"/>
  <c r="G143" i="37"/>
  <c r="G167" i="37"/>
  <c r="G175" i="37"/>
  <c r="G223" i="37"/>
  <c r="G231" i="37"/>
  <c r="G255" i="37"/>
  <c r="G263" i="37"/>
  <c r="G271" i="37"/>
  <c r="G5" i="35"/>
  <c r="G13" i="35"/>
  <c r="G21" i="35"/>
  <c r="G29" i="35"/>
  <c r="G37" i="35"/>
  <c r="G45" i="35"/>
  <c r="G53" i="35"/>
  <c r="G61" i="35"/>
  <c r="G69" i="35"/>
  <c r="G77" i="35"/>
  <c r="G85" i="35"/>
  <c r="G93" i="35"/>
  <c r="G101" i="35"/>
  <c r="G109" i="35"/>
  <c r="G117" i="35"/>
  <c r="G125" i="35"/>
  <c r="G133" i="35"/>
  <c r="G141" i="35"/>
  <c r="G149" i="35"/>
  <c r="G157" i="35"/>
  <c r="G165" i="35"/>
  <c r="G173" i="35"/>
  <c r="G181" i="35"/>
  <c r="G189" i="35"/>
  <c r="G197" i="35"/>
  <c r="G205" i="35"/>
  <c r="G213" i="35"/>
  <c r="G221" i="35"/>
  <c r="G229" i="35"/>
  <c r="G237" i="35"/>
  <c r="G245" i="35"/>
  <c r="G253" i="35"/>
  <c r="G261" i="35"/>
  <c r="G269" i="35"/>
  <c r="G277" i="35"/>
  <c r="G285" i="35"/>
  <c r="G293" i="35"/>
  <c r="G301" i="35"/>
  <c r="G309" i="35"/>
  <c r="G317" i="35"/>
  <c r="G325" i="35"/>
  <c r="G333" i="35"/>
  <c r="G341" i="35"/>
  <c r="G349" i="35"/>
  <c r="G357" i="35"/>
  <c r="G365" i="35"/>
  <c r="G373" i="35"/>
  <c r="G381" i="35"/>
  <c r="G389" i="35"/>
  <c r="G397" i="35"/>
  <c r="G405" i="35"/>
  <c r="G413" i="35"/>
  <c r="G10" i="36"/>
  <c r="G26" i="36"/>
  <c r="G34" i="36"/>
  <c r="G42" i="36"/>
  <c r="G50" i="36"/>
  <c r="G58" i="36"/>
  <c r="G66" i="36"/>
  <c r="G90" i="36"/>
  <c r="G114" i="36"/>
  <c r="G122" i="36"/>
  <c r="G162" i="36"/>
  <c r="G210" i="36"/>
  <c r="G218" i="36"/>
  <c r="G226" i="36"/>
  <c r="G274" i="36"/>
  <c r="G282" i="36"/>
  <c r="G314" i="36"/>
  <c r="G322" i="36"/>
  <c r="G330" i="36"/>
  <c r="G338" i="36"/>
  <c r="G378" i="36"/>
  <c r="G386" i="36"/>
  <c r="G426" i="36"/>
  <c r="G434" i="36"/>
  <c r="G442" i="36"/>
  <c r="G450" i="36"/>
  <c r="G458" i="36"/>
  <c r="G466" i="36"/>
  <c r="G474" i="36"/>
  <c r="G482" i="36"/>
  <c r="G506" i="36"/>
  <c r="G514" i="36"/>
  <c r="G546" i="36"/>
  <c r="G23" i="37"/>
  <c r="G63" i="37"/>
  <c r="G71" i="37"/>
  <c r="G111" i="37"/>
  <c r="G119" i="37"/>
  <c r="G151" i="37"/>
  <c r="G159" i="37"/>
  <c r="G183" i="37"/>
  <c r="G191" i="37"/>
  <c r="G207" i="37"/>
  <c r="G239" i="37"/>
  <c r="G2" i="35"/>
  <c r="G10" i="35"/>
  <c r="G18" i="35"/>
  <c r="G26" i="35"/>
  <c r="G34" i="35"/>
  <c r="G42" i="35"/>
  <c r="G50" i="35"/>
  <c r="G58" i="35"/>
  <c r="G66" i="35"/>
  <c r="G74" i="35"/>
  <c r="G82" i="35"/>
  <c r="G90" i="35"/>
  <c r="G98" i="35"/>
  <c r="G106" i="35"/>
  <c r="G114" i="35"/>
  <c r="G122" i="35"/>
  <c r="G130" i="35"/>
  <c r="G138" i="35"/>
  <c r="G146" i="35"/>
  <c r="G154" i="35"/>
  <c r="G162" i="35"/>
  <c r="G170" i="35"/>
  <c r="G178" i="35"/>
  <c r="G186" i="35"/>
  <c r="G194" i="35"/>
  <c r="G202" i="35"/>
  <c r="G210" i="35"/>
  <c r="G218" i="35"/>
  <c r="G226" i="35"/>
  <c r="G234" i="35"/>
  <c r="G242" i="35"/>
  <c r="G250" i="35"/>
  <c r="G258" i="35"/>
  <c r="G266" i="35"/>
  <c r="G274" i="35"/>
  <c r="G282" i="35"/>
  <c r="G290" i="35"/>
  <c r="G298" i="35"/>
  <c r="G306" i="35"/>
  <c r="G314" i="35"/>
  <c r="G322" i="35"/>
  <c r="G330" i="35"/>
  <c r="G338" i="35"/>
  <c r="G346" i="35"/>
  <c r="G354" i="35"/>
  <c r="G362" i="35"/>
  <c r="G370" i="35"/>
  <c r="G378" i="35"/>
  <c r="G386" i="35"/>
  <c r="G394" i="35"/>
  <c r="G402" i="35"/>
  <c r="G410" i="35"/>
  <c r="G418" i="35"/>
  <c r="G82" i="36"/>
  <c r="G98" i="36"/>
  <c r="G146" i="36"/>
  <c r="G170" i="36"/>
  <c r="G178" i="36"/>
  <c r="G186" i="36"/>
  <c r="G194" i="36"/>
  <c r="G202" i="36"/>
  <c r="G266" i="36"/>
  <c r="G290" i="36"/>
  <c r="G298" i="36"/>
  <c r="G346" i="36"/>
  <c r="G370" i="36"/>
  <c r="G418" i="36"/>
  <c r="G530" i="36"/>
  <c r="G538" i="36"/>
  <c r="G554" i="36"/>
  <c r="G578" i="36"/>
  <c r="G594" i="36"/>
  <c r="G7" i="37"/>
  <c r="G31" i="37"/>
  <c r="G39" i="37"/>
  <c r="G47" i="37"/>
  <c r="G79" i="37"/>
  <c r="G127" i="37"/>
  <c r="G135" i="37"/>
  <c r="G199" i="37"/>
  <c r="G215" i="37"/>
  <c r="G247" i="37"/>
  <c r="G422" i="35"/>
  <c r="G430" i="35"/>
  <c r="G438" i="35"/>
  <c r="G446" i="35"/>
  <c r="G454" i="35"/>
  <c r="G462" i="35"/>
  <c r="G470" i="35"/>
  <c r="G478" i="35"/>
  <c r="G486" i="35"/>
  <c r="G494" i="35"/>
  <c r="G502" i="35"/>
  <c r="G510" i="35"/>
  <c r="G518" i="35"/>
  <c r="G526" i="35"/>
  <c r="G534" i="35"/>
  <c r="G542" i="35"/>
  <c r="G550" i="35"/>
  <c r="G558" i="35"/>
  <c r="G566" i="35"/>
  <c r="G574" i="35"/>
  <c r="G582" i="35"/>
  <c r="G590" i="35"/>
  <c r="G421" i="35"/>
  <c r="G429" i="35"/>
  <c r="G437" i="35"/>
  <c r="G445" i="35"/>
  <c r="G453" i="35"/>
  <c r="G461" i="35"/>
  <c r="G469" i="35"/>
  <c r="G477" i="35"/>
  <c r="G485" i="35"/>
  <c r="G493" i="35"/>
  <c r="G501" i="35"/>
  <c r="G509" i="35"/>
  <c r="G517" i="35"/>
  <c r="G525" i="35"/>
  <c r="G533" i="35"/>
  <c r="G541" i="35"/>
  <c r="G549" i="35"/>
  <c r="G557" i="35"/>
  <c r="G565" i="35"/>
  <c r="G573" i="35"/>
  <c r="G581" i="35"/>
  <c r="G589" i="35"/>
  <c r="G7" i="36"/>
  <c r="G15" i="36"/>
  <c r="G23" i="36"/>
  <c r="G31" i="36"/>
  <c r="G39" i="36"/>
  <c r="G47" i="36"/>
  <c r="G55" i="36"/>
  <c r="G63" i="36"/>
  <c r="G71" i="36"/>
  <c r="G79" i="36"/>
  <c r="G87" i="36"/>
  <c r="G95" i="36"/>
  <c r="G103" i="36"/>
  <c r="G111" i="36"/>
  <c r="G119" i="36"/>
  <c r="G127" i="36"/>
  <c r="G135" i="36"/>
  <c r="G143" i="36"/>
  <c r="G151" i="36"/>
  <c r="G159" i="36"/>
  <c r="G167" i="36"/>
  <c r="G175" i="36"/>
  <c r="G183" i="36"/>
  <c r="G191" i="36"/>
  <c r="G199" i="36"/>
  <c r="G207" i="36"/>
  <c r="G215" i="36"/>
  <c r="G223" i="36"/>
  <c r="G231" i="36"/>
  <c r="G239" i="36"/>
  <c r="G247" i="36"/>
  <c r="G255" i="36"/>
  <c r="G263" i="36"/>
  <c r="G271" i="36"/>
  <c r="G279" i="36"/>
  <c r="G287" i="36"/>
  <c r="G295" i="36"/>
  <c r="G303" i="36"/>
  <c r="G311" i="36"/>
  <c r="G319" i="36"/>
  <c r="G327" i="36"/>
  <c r="G335" i="36"/>
  <c r="G343" i="36"/>
  <c r="G351" i="36"/>
  <c r="G359" i="36"/>
  <c r="G367" i="36"/>
  <c r="G375" i="36"/>
  <c r="G383" i="36"/>
  <c r="G391" i="36"/>
  <c r="G399" i="36"/>
  <c r="G407" i="36"/>
  <c r="G415" i="36"/>
  <c r="G423" i="36"/>
  <c r="G431" i="36"/>
  <c r="G439" i="36"/>
  <c r="G447" i="36"/>
  <c r="G455" i="36"/>
  <c r="G463" i="36"/>
  <c r="G471" i="36"/>
  <c r="G479" i="36"/>
  <c r="G487" i="36"/>
  <c r="G495" i="36"/>
  <c r="G503" i="36"/>
  <c r="G511" i="36"/>
  <c r="G519" i="36"/>
  <c r="G527" i="36"/>
  <c r="G535" i="36"/>
  <c r="G543" i="36"/>
  <c r="G551" i="36"/>
  <c r="G559" i="36"/>
  <c r="G567" i="36"/>
  <c r="G575" i="36"/>
  <c r="G583" i="36"/>
  <c r="G591" i="36"/>
  <c r="G4" i="37"/>
  <c r="G12" i="37"/>
  <c r="G20" i="37"/>
  <c r="G28" i="37"/>
  <c r="G36" i="37"/>
  <c r="G44" i="37"/>
  <c r="G52" i="37"/>
  <c r="G60" i="37"/>
  <c r="G68" i="37"/>
  <c r="G76" i="37"/>
  <c r="G84" i="37"/>
  <c r="G92" i="37"/>
  <c r="G100" i="37"/>
  <c r="G108" i="37"/>
  <c r="G116" i="37"/>
  <c r="G124" i="37"/>
  <c r="G132" i="37"/>
  <c r="G140" i="37"/>
  <c r="G148" i="37"/>
  <c r="G156" i="37"/>
  <c r="G164" i="37"/>
  <c r="G172" i="37"/>
  <c r="G180" i="37"/>
  <c r="G188" i="37"/>
  <c r="G196" i="37"/>
  <c r="G204" i="37"/>
  <c r="G212" i="37"/>
  <c r="G220" i="37"/>
  <c r="G228" i="37"/>
  <c r="G236" i="37"/>
  <c r="G244" i="37"/>
  <c r="G252" i="37"/>
  <c r="G260" i="37"/>
  <c r="G268" i="37"/>
  <c r="G276" i="37"/>
  <c r="G284" i="37"/>
  <c r="G292" i="37"/>
  <c r="G300" i="37"/>
  <c r="G308" i="37"/>
  <c r="G316" i="37"/>
  <c r="G324" i="37"/>
  <c r="G332" i="37"/>
  <c r="G340" i="37"/>
  <c r="G348" i="37"/>
  <c r="G356" i="37"/>
  <c r="G364" i="37"/>
  <c r="G372" i="37"/>
  <c r="G380" i="37"/>
  <c r="G388" i="37"/>
  <c r="G396" i="37"/>
  <c r="G404" i="37"/>
  <c r="G412" i="37"/>
  <c r="G420" i="37"/>
  <c r="G428" i="37"/>
  <c r="G436" i="37"/>
  <c r="G444" i="37"/>
  <c r="G452" i="37"/>
  <c r="G460" i="37"/>
  <c r="G468" i="37"/>
  <c r="G476" i="37"/>
  <c r="G484" i="37"/>
  <c r="G492" i="37"/>
  <c r="G500" i="37"/>
  <c r="G508" i="37"/>
  <c r="G516" i="37"/>
  <c r="G524" i="37"/>
  <c r="G532" i="37"/>
  <c r="G540" i="37"/>
  <c r="G548" i="37"/>
  <c r="G556" i="37"/>
  <c r="G564" i="37"/>
  <c r="G572" i="37"/>
  <c r="G580" i="37"/>
  <c r="G588" i="37"/>
  <c r="G426" i="35"/>
  <c r="G434" i="35"/>
  <c r="G442" i="35"/>
  <c r="G450" i="35"/>
  <c r="G458" i="35"/>
  <c r="G466" i="35"/>
  <c r="G474" i="35"/>
  <c r="G482" i="35"/>
  <c r="G490" i="35"/>
  <c r="G498" i="35"/>
  <c r="G506" i="35"/>
  <c r="G514" i="35"/>
  <c r="G522" i="35"/>
  <c r="G530" i="35"/>
  <c r="G538" i="35"/>
  <c r="G546" i="35"/>
  <c r="G554" i="35"/>
  <c r="G562" i="35"/>
  <c r="G570" i="35"/>
  <c r="G578" i="35"/>
  <c r="G586" i="35"/>
  <c r="G594" i="35"/>
  <c r="G3" i="35"/>
  <c r="G7" i="35"/>
  <c r="G11" i="35"/>
  <c r="G15" i="35"/>
  <c r="G19" i="35"/>
  <c r="G23" i="35"/>
  <c r="G27" i="35"/>
  <c r="G31" i="35"/>
  <c r="G35" i="35"/>
  <c r="G39" i="35"/>
  <c r="G43" i="35"/>
  <c r="G47" i="35"/>
  <c r="G51" i="35"/>
  <c r="G55" i="35"/>
  <c r="G59" i="35"/>
  <c r="G63" i="35"/>
  <c r="G67" i="35"/>
  <c r="G71" i="35"/>
  <c r="G75" i="35"/>
  <c r="G79" i="35"/>
  <c r="G83" i="35"/>
  <c r="G87" i="35"/>
  <c r="G91" i="35"/>
  <c r="G95" i="35"/>
  <c r="G99" i="35"/>
  <c r="G103" i="35"/>
  <c r="G107" i="35"/>
  <c r="G111" i="35"/>
  <c r="G115" i="35"/>
  <c r="G119" i="35"/>
  <c r="G123" i="35"/>
  <c r="G127" i="35"/>
  <c r="G131" i="35"/>
  <c r="G135" i="35"/>
  <c r="G139" i="35"/>
  <c r="G143" i="35"/>
  <c r="G147" i="35"/>
  <c r="G151" i="35"/>
  <c r="G155" i="35"/>
  <c r="G159" i="35"/>
  <c r="G163" i="35"/>
  <c r="G167" i="35"/>
  <c r="G171" i="35"/>
  <c r="G175" i="35"/>
  <c r="G179" i="35"/>
  <c r="G183" i="35"/>
  <c r="G4" i="35"/>
  <c r="G8" i="35"/>
  <c r="G12" i="35"/>
  <c r="G16" i="35"/>
  <c r="G20" i="35"/>
  <c r="G24" i="35"/>
  <c r="G28" i="35"/>
  <c r="G32" i="35"/>
  <c r="G36" i="35"/>
  <c r="G40" i="35"/>
  <c r="G44" i="35"/>
  <c r="G48" i="35"/>
  <c r="G52" i="35"/>
  <c r="G56" i="35"/>
  <c r="G60" i="35"/>
  <c r="G64" i="35"/>
  <c r="G68" i="35"/>
  <c r="G72" i="35"/>
  <c r="G76" i="35"/>
  <c r="G80" i="35"/>
  <c r="G84" i="35"/>
  <c r="G88" i="35"/>
  <c r="G92" i="35"/>
  <c r="G96" i="35"/>
  <c r="G100" i="35"/>
  <c r="G104" i="35"/>
  <c r="G108" i="35"/>
  <c r="G112" i="35"/>
  <c r="G116" i="35"/>
  <c r="G120" i="35"/>
  <c r="G124" i="35"/>
  <c r="G128" i="35"/>
  <c r="G132" i="35"/>
  <c r="G136" i="35"/>
  <c r="G140" i="35"/>
  <c r="G144" i="35"/>
  <c r="G148" i="35"/>
  <c r="G152" i="35"/>
  <c r="G156" i="35"/>
  <c r="G160" i="35"/>
  <c r="G164" i="35"/>
  <c r="G168" i="35"/>
  <c r="G172" i="35"/>
  <c r="G176" i="35"/>
  <c r="G180" i="35"/>
  <c r="G184" i="35"/>
  <c r="G188" i="35"/>
  <c r="G192" i="35"/>
  <c r="G196" i="35"/>
  <c r="G200" i="35"/>
  <c r="G204" i="35"/>
  <c r="G208" i="35"/>
  <c r="G212" i="35"/>
  <c r="G216" i="35"/>
  <c r="G220" i="35"/>
  <c r="G224" i="35"/>
  <c r="G228" i="35"/>
  <c r="G232" i="35"/>
  <c r="G236" i="35"/>
  <c r="G240" i="35"/>
  <c r="G244" i="35"/>
  <c r="G248" i="35"/>
  <c r="G252" i="35"/>
  <c r="G256" i="35"/>
  <c r="G260" i="35"/>
  <c r="G264" i="35"/>
  <c r="G268" i="35"/>
  <c r="G272" i="35"/>
  <c r="G276" i="35"/>
  <c r="G280" i="35"/>
  <c r="G284" i="35"/>
  <c r="G288" i="35"/>
  <c r="G187" i="35"/>
  <c r="G191" i="35"/>
  <c r="G195" i="35"/>
  <c r="G199" i="35"/>
  <c r="G203" i="35"/>
  <c r="G207" i="35"/>
  <c r="G211" i="35"/>
  <c r="G215" i="35"/>
  <c r="G219" i="35"/>
  <c r="G223" i="35"/>
  <c r="G227" i="35"/>
  <c r="G231" i="35"/>
  <c r="G235" i="35"/>
  <c r="G239" i="35"/>
  <c r="G243" i="35"/>
  <c r="G247" i="35"/>
  <c r="G251" i="35"/>
  <c r="G255" i="35"/>
  <c r="G259" i="35"/>
  <c r="G263" i="35"/>
  <c r="G267" i="35"/>
  <c r="G271" i="35"/>
  <c r="G275" i="35"/>
  <c r="G279" i="35"/>
  <c r="G283" i="35"/>
  <c r="G287" i="35"/>
  <c r="G291" i="35"/>
  <c r="G295" i="35"/>
  <c r="G299" i="35"/>
  <c r="G303" i="35"/>
  <c r="G307" i="35"/>
  <c r="G311" i="35"/>
  <c r="G315" i="35"/>
  <c r="G319" i="35"/>
  <c r="G323" i="35"/>
  <c r="G327" i="35"/>
  <c r="G331" i="35"/>
  <c r="G335" i="35"/>
  <c r="G339" i="35"/>
  <c r="G343" i="35"/>
  <c r="G347" i="35"/>
  <c r="G351" i="35"/>
  <c r="G355" i="35"/>
  <c r="G359" i="35"/>
  <c r="G363" i="35"/>
  <c r="G367" i="35"/>
  <c r="G371" i="35"/>
  <c r="G375" i="35"/>
  <c r="G379" i="35"/>
  <c r="G383" i="35"/>
  <c r="G387" i="35"/>
  <c r="G391" i="35"/>
  <c r="G395" i="35"/>
  <c r="G399" i="35"/>
  <c r="G403" i="35"/>
  <c r="G407" i="35"/>
  <c r="G411" i="35"/>
  <c r="G415" i="35"/>
  <c r="G419" i="35"/>
  <c r="G423" i="35"/>
  <c r="G427" i="35"/>
  <c r="G431" i="35"/>
  <c r="G435" i="35"/>
  <c r="G439" i="35"/>
  <c r="G443" i="35"/>
  <c r="G447" i="35"/>
  <c r="G451" i="35"/>
  <c r="G455" i="35"/>
  <c r="G459" i="35"/>
  <c r="G463" i="35"/>
  <c r="G467" i="35"/>
  <c r="G471" i="35"/>
  <c r="G475" i="35"/>
  <c r="G479" i="35"/>
  <c r="G483" i="35"/>
  <c r="G487" i="35"/>
  <c r="G491" i="35"/>
  <c r="G495" i="35"/>
  <c r="G499" i="35"/>
  <c r="G503" i="35"/>
  <c r="G507" i="35"/>
  <c r="G511" i="35"/>
  <c r="G515" i="35"/>
  <c r="G519" i="35"/>
  <c r="G523" i="35"/>
  <c r="G527" i="35"/>
  <c r="G531" i="35"/>
  <c r="G535" i="35"/>
  <c r="G539" i="35"/>
  <c r="G543" i="35"/>
  <c r="G547" i="35"/>
  <c r="G551" i="35"/>
  <c r="G555" i="35"/>
  <c r="G559" i="35"/>
  <c r="G563" i="35"/>
  <c r="G567" i="35"/>
  <c r="G571" i="35"/>
  <c r="G575" i="35"/>
  <c r="G579" i="35"/>
  <c r="G583" i="35"/>
  <c r="G587" i="35"/>
  <c r="G591" i="35"/>
  <c r="G595" i="35"/>
  <c r="G4" i="36"/>
  <c r="G8" i="36"/>
  <c r="G12" i="36"/>
  <c r="G16" i="36"/>
  <c r="G20" i="36"/>
  <c r="G24" i="36"/>
  <c r="G28" i="36"/>
  <c r="G32" i="36"/>
  <c r="G36" i="36"/>
  <c r="G40" i="36"/>
  <c r="G44" i="36"/>
  <c r="G48" i="36"/>
  <c r="G52" i="36"/>
  <c r="G56" i="36"/>
  <c r="G60" i="36"/>
  <c r="G64" i="36"/>
  <c r="G68" i="36"/>
  <c r="G72" i="36"/>
  <c r="G76" i="36"/>
  <c r="G80" i="36"/>
  <c r="G84" i="36"/>
  <c r="G88" i="36"/>
  <c r="G92" i="36"/>
  <c r="G96" i="36"/>
  <c r="G100" i="36"/>
  <c r="G104" i="36"/>
  <c r="G108" i="36"/>
  <c r="G112" i="36"/>
  <c r="G116" i="36"/>
  <c r="G120" i="36"/>
  <c r="G124" i="36"/>
  <c r="G128" i="36"/>
  <c r="G132" i="36"/>
  <c r="G136" i="36"/>
  <c r="G140" i="36"/>
  <c r="G144" i="36"/>
  <c r="G148" i="36"/>
  <c r="G152" i="36"/>
  <c r="G156" i="36"/>
  <c r="G160" i="36"/>
  <c r="G164" i="36"/>
  <c r="G168" i="36"/>
  <c r="G172" i="36"/>
  <c r="G176" i="36"/>
  <c r="G180" i="36"/>
  <c r="G184" i="36"/>
  <c r="G188" i="36"/>
  <c r="G192" i="36"/>
  <c r="G196" i="36"/>
  <c r="G200" i="36"/>
  <c r="G204" i="36"/>
  <c r="G208" i="36"/>
  <c r="G212" i="36"/>
  <c r="G216" i="36"/>
  <c r="G220" i="36"/>
  <c r="G224" i="36"/>
  <c r="G228" i="36"/>
  <c r="G232" i="36"/>
  <c r="G236" i="36"/>
  <c r="G240" i="36"/>
  <c r="G244" i="36"/>
  <c r="G248" i="36"/>
  <c r="G252" i="36"/>
  <c r="G256" i="36"/>
  <c r="G260" i="36"/>
  <c r="G264" i="36"/>
  <c r="G268" i="36"/>
  <c r="G272" i="36"/>
  <c r="G276" i="36"/>
  <c r="G280" i="36"/>
  <c r="G284" i="36"/>
  <c r="G288" i="36"/>
  <c r="G292" i="36"/>
  <c r="G296" i="36"/>
  <c r="G300" i="36"/>
  <c r="G304" i="36"/>
  <c r="G308" i="36"/>
  <c r="G312" i="36"/>
  <c r="G316" i="36"/>
  <c r="G320" i="36"/>
  <c r="G324" i="36"/>
  <c r="G328" i="36"/>
  <c r="G332" i="36"/>
  <c r="G336" i="36"/>
  <c r="G340" i="36"/>
  <c r="G344" i="36"/>
  <c r="G348" i="36"/>
  <c r="G352" i="36"/>
  <c r="G356" i="36"/>
  <c r="G360" i="36"/>
  <c r="G364" i="36"/>
  <c r="G368" i="36"/>
  <c r="G372" i="36"/>
  <c r="G376" i="36"/>
  <c r="G380" i="36"/>
  <c r="G384" i="36"/>
  <c r="G388" i="36"/>
  <c r="G392" i="36"/>
  <c r="G396" i="36"/>
  <c r="G400" i="36"/>
  <c r="G404" i="36"/>
  <c r="G408" i="36"/>
  <c r="G412" i="36"/>
  <c r="G416" i="36"/>
  <c r="G420" i="36"/>
  <c r="G424" i="36"/>
  <c r="G428" i="36"/>
  <c r="G432" i="36"/>
  <c r="G436" i="36"/>
  <c r="G440" i="36"/>
  <c r="G444" i="36"/>
  <c r="G448" i="36"/>
  <c r="G452" i="36"/>
  <c r="G456" i="36"/>
  <c r="G460" i="36"/>
  <c r="G464" i="36"/>
  <c r="G468" i="36"/>
  <c r="G472" i="36"/>
  <c r="G476" i="36"/>
  <c r="G480" i="36"/>
  <c r="G484" i="36"/>
  <c r="G488" i="36"/>
  <c r="G492" i="36"/>
  <c r="G496" i="36"/>
  <c r="G500" i="36"/>
  <c r="G504" i="36"/>
  <c r="G508" i="36"/>
  <c r="G512" i="36"/>
  <c r="G516" i="36"/>
  <c r="G520" i="36"/>
  <c r="G524" i="36"/>
  <c r="G528" i="36"/>
  <c r="G532" i="36"/>
  <c r="G536" i="36"/>
  <c r="G540" i="36"/>
  <c r="G544" i="36"/>
  <c r="G548" i="36"/>
  <c r="G552" i="36"/>
  <c r="G556" i="36"/>
  <c r="G560" i="36"/>
  <c r="G564" i="36"/>
  <c r="G568" i="36"/>
  <c r="G572" i="36"/>
  <c r="G576" i="36"/>
  <c r="G580" i="36"/>
  <c r="G584" i="36"/>
  <c r="G588" i="36"/>
  <c r="G592" i="36"/>
  <c r="G1" i="37"/>
  <c r="G5" i="37"/>
  <c r="G9" i="37"/>
  <c r="G13" i="37"/>
  <c r="G17" i="37"/>
  <c r="G21" i="37"/>
  <c r="G25" i="37"/>
  <c r="G29" i="37"/>
  <c r="G33" i="37"/>
  <c r="G37" i="37"/>
  <c r="G41" i="37"/>
  <c r="G45" i="37"/>
  <c r="G49" i="37"/>
  <c r="G53" i="37"/>
  <c r="G57" i="37"/>
  <c r="G61" i="37"/>
  <c r="G65" i="37"/>
  <c r="G69" i="37"/>
  <c r="G73" i="37"/>
  <c r="G77" i="37"/>
  <c r="G81" i="37"/>
  <c r="G85" i="37"/>
  <c r="G89" i="37"/>
  <c r="G93" i="37"/>
  <c r="G97" i="37"/>
  <c r="G101" i="37"/>
  <c r="G105" i="37"/>
  <c r="G109" i="37"/>
  <c r="G113" i="37"/>
  <c r="G117" i="37"/>
  <c r="G121" i="37"/>
  <c r="G125" i="37"/>
  <c r="G129" i="37"/>
  <c r="G133" i="37"/>
  <c r="G137" i="37"/>
  <c r="G141" i="37"/>
  <c r="G145" i="37"/>
  <c r="G149" i="37"/>
  <c r="G153" i="37"/>
  <c r="G157" i="37"/>
  <c r="G161" i="37"/>
  <c r="G165" i="37"/>
  <c r="G169" i="37"/>
  <c r="G173" i="37"/>
  <c r="G177" i="37"/>
  <c r="G181" i="37"/>
  <c r="G185" i="37"/>
  <c r="G189" i="37"/>
  <c r="G193" i="37"/>
  <c r="G197" i="37"/>
  <c r="G201" i="37"/>
  <c r="G205" i="37"/>
  <c r="G209" i="37"/>
  <c r="G213" i="37"/>
  <c r="G217" i="37"/>
  <c r="G221" i="37"/>
  <c r="G225" i="37"/>
  <c r="G229" i="37"/>
  <c r="G233" i="37"/>
  <c r="G237" i="37"/>
  <c r="G241" i="37"/>
  <c r="G245" i="37"/>
  <c r="G249" i="37"/>
  <c r="G253" i="37"/>
  <c r="G257" i="37"/>
  <c r="G261" i="37"/>
  <c r="G265" i="37"/>
  <c r="G269" i="37"/>
  <c r="G273" i="37"/>
  <c r="G292" i="35"/>
  <c r="G296" i="35"/>
  <c r="G300" i="35"/>
  <c r="G304" i="35"/>
  <c r="G308" i="35"/>
  <c r="G312" i="35"/>
  <c r="G316" i="35"/>
  <c r="G320" i="35"/>
  <c r="G324" i="35"/>
  <c r="G328" i="35"/>
  <c r="G332" i="35"/>
  <c r="G336" i="35"/>
  <c r="G340" i="35"/>
  <c r="G344" i="35"/>
  <c r="G348" i="35"/>
  <c r="G352" i="35"/>
  <c r="G356" i="35"/>
  <c r="G360" i="35"/>
  <c r="G364" i="35"/>
  <c r="G368" i="35"/>
  <c r="G372" i="35"/>
  <c r="G376" i="35"/>
  <c r="G380" i="35"/>
  <c r="G384" i="35"/>
  <c r="G388" i="35"/>
  <c r="G392" i="35"/>
  <c r="G396" i="35"/>
  <c r="G400" i="35"/>
  <c r="G404" i="35"/>
  <c r="G408" i="35"/>
  <c r="G412" i="35"/>
  <c r="G416" i="35"/>
  <c r="G420" i="35"/>
  <c r="G424" i="35"/>
  <c r="G428" i="35"/>
  <c r="G432" i="35"/>
  <c r="G436" i="35"/>
  <c r="G440" i="35"/>
  <c r="G444" i="35"/>
  <c r="G448" i="35"/>
  <c r="G452" i="35"/>
  <c r="G456" i="35"/>
  <c r="G460" i="35"/>
  <c r="G464" i="35"/>
  <c r="G468" i="35"/>
  <c r="G472" i="35"/>
  <c r="G476" i="35"/>
  <c r="G480" i="35"/>
  <c r="G484" i="35"/>
  <c r="G488" i="35"/>
  <c r="G492" i="35"/>
  <c r="G496" i="35"/>
  <c r="G500" i="35"/>
  <c r="G504" i="35"/>
  <c r="G508" i="35"/>
  <c r="G512" i="35"/>
  <c r="G516" i="35"/>
  <c r="G520" i="35"/>
  <c r="G524" i="35"/>
  <c r="G528" i="35"/>
  <c r="G532" i="35"/>
  <c r="G536" i="35"/>
  <c r="G540" i="35"/>
  <c r="G544" i="35"/>
  <c r="G548" i="35"/>
  <c r="G552" i="35"/>
  <c r="G556" i="35"/>
  <c r="G560" i="35"/>
  <c r="G564" i="35"/>
  <c r="G568" i="35"/>
  <c r="G572" i="35"/>
  <c r="G576" i="35"/>
  <c r="G580" i="35"/>
  <c r="G584" i="35"/>
  <c r="G588" i="35"/>
  <c r="G592" i="35"/>
  <c r="G1" i="36"/>
  <c r="G5" i="36"/>
  <c r="G9" i="36"/>
  <c r="G13" i="36"/>
  <c r="G17" i="36"/>
  <c r="G21" i="36"/>
  <c r="G25" i="36"/>
  <c r="G29" i="36"/>
  <c r="G33" i="36"/>
  <c r="G37" i="36"/>
  <c r="G41" i="36"/>
  <c r="G45" i="36"/>
  <c r="G49" i="36"/>
  <c r="G53" i="36"/>
  <c r="G57" i="36"/>
  <c r="G61" i="36"/>
  <c r="G65" i="36"/>
  <c r="G69" i="36"/>
  <c r="G73" i="36"/>
  <c r="G77" i="36"/>
  <c r="G81" i="36"/>
  <c r="G85" i="36"/>
  <c r="G89" i="36"/>
  <c r="G93" i="36"/>
  <c r="G97" i="36"/>
  <c r="G101" i="36"/>
  <c r="G105" i="36"/>
  <c r="G109" i="36"/>
  <c r="G113" i="36"/>
  <c r="G117" i="36"/>
  <c r="G121" i="36"/>
  <c r="G125" i="36"/>
  <c r="G129" i="36"/>
  <c r="G133" i="36"/>
  <c r="G137" i="36"/>
  <c r="G141" i="36"/>
  <c r="G145" i="36"/>
  <c r="G149" i="36"/>
  <c r="G153" i="36"/>
  <c r="G157" i="36"/>
  <c r="G161" i="36"/>
  <c r="G165" i="36"/>
  <c r="G169" i="36"/>
  <c r="G173" i="36"/>
  <c r="G177" i="36"/>
  <c r="G181" i="36"/>
  <c r="G185" i="36"/>
  <c r="G189" i="36"/>
  <c r="G193" i="36"/>
  <c r="G197" i="36"/>
  <c r="G201" i="36"/>
  <c r="G205" i="36"/>
  <c r="G209" i="36"/>
  <c r="G213" i="36"/>
  <c r="G217" i="36"/>
  <c r="G221" i="36"/>
  <c r="G225" i="36"/>
  <c r="G229" i="36"/>
  <c r="G233" i="36"/>
  <c r="G237" i="36"/>
  <c r="G241" i="36"/>
  <c r="G245" i="36"/>
  <c r="G249" i="36"/>
  <c r="G253" i="36"/>
  <c r="G257" i="36"/>
  <c r="G261" i="36"/>
  <c r="G265" i="36"/>
  <c r="G269" i="36"/>
  <c r="G273" i="36"/>
  <c r="G277" i="36"/>
  <c r="G281" i="36"/>
  <c r="G285" i="36"/>
  <c r="G289" i="36"/>
  <c r="G293" i="36"/>
  <c r="G297" i="36"/>
  <c r="G301" i="36"/>
  <c r="G305" i="36"/>
  <c r="G309" i="36"/>
  <c r="G313" i="36"/>
  <c r="G317" i="36"/>
  <c r="G321" i="36"/>
  <c r="G325" i="36"/>
  <c r="G329" i="36"/>
  <c r="G333" i="36"/>
  <c r="G337" i="36"/>
  <c r="G341" i="36"/>
  <c r="G345" i="36"/>
  <c r="G349" i="36"/>
  <c r="G353" i="36"/>
  <c r="G357" i="36"/>
  <c r="G361" i="36"/>
  <c r="G365" i="36"/>
  <c r="G369" i="36"/>
  <c r="G373" i="36"/>
  <c r="G377" i="36"/>
  <c r="G381" i="36"/>
  <c r="G385" i="36"/>
  <c r="G389" i="36"/>
  <c r="G393" i="36"/>
  <c r="G397" i="36"/>
  <c r="G401" i="36"/>
  <c r="G405" i="36"/>
  <c r="G409" i="36"/>
  <c r="G413" i="36"/>
  <c r="G417" i="36"/>
  <c r="G421" i="36"/>
  <c r="G425" i="36"/>
  <c r="G429" i="36"/>
  <c r="G433" i="36"/>
  <c r="G437" i="36"/>
  <c r="G441" i="36"/>
  <c r="G445" i="36"/>
  <c r="G449" i="36"/>
  <c r="G453" i="36"/>
  <c r="G457" i="36"/>
  <c r="G461" i="36"/>
  <c r="G465" i="36"/>
  <c r="G469" i="36"/>
  <c r="G473" i="36"/>
  <c r="G477" i="36"/>
  <c r="G481" i="36"/>
  <c r="G485" i="36"/>
  <c r="G489" i="36"/>
  <c r="G493" i="36"/>
  <c r="G497" i="36"/>
  <c r="G501" i="36"/>
  <c r="G505" i="36"/>
  <c r="G509" i="36"/>
  <c r="G513" i="36"/>
  <c r="G517" i="36"/>
  <c r="G521" i="36"/>
  <c r="G525" i="36"/>
  <c r="G529" i="36"/>
  <c r="G533" i="36"/>
  <c r="G537" i="36"/>
  <c r="G541" i="36"/>
  <c r="G545" i="36"/>
  <c r="G549" i="36"/>
  <c r="G553" i="36"/>
  <c r="G557" i="36"/>
  <c r="G561" i="36"/>
  <c r="G565" i="36"/>
  <c r="G569" i="36"/>
  <c r="G573" i="36"/>
  <c r="G577" i="36"/>
  <c r="G581" i="36"/>
  <c r="G585" i="36"/>
  <c r="G589" i="36"/>
  <c r="G593" i="36"/>
  <c r="G2" i="37"/>
  <c r="G6" i="37"/>
  <c r="G10" i="37"/>
  <c r="G14" i="37"/>
  <c r="G18" i="37"/>
  <c r="G22" i="37"/>
  <c r="G26" i="37"/>
  <c r="G30" i="37"/>
  <c r="G34" i="37"/>
  <c r="G38" i="37"/>
  <c r="G42" i="37"/>
  <c r="G46" i="37"/>
  <c r="G50" i="37"/>
  <c r="G54" i="37"/>
  <c r="G58" i="37"/>
  <c r="G62" i="37"/>
  <c r="G66" i="37"/>
  <c r="G70" i="37"/>
  <c r="G74" i="37"/>
  <c r="G78" i="37"/>
  <c r="G82" i="37"/>
  <c r="G86" i="37"/>
  <c r="G90" i="37"/>
  <c r="G94" i="37"/>
  <c r="G98" i="37"/>
  <c r="G102" i="37"/>
  <c r="G106" i="37"/>
  <c r="G110" i="37"/>
  <c r="G114" i="37"/>
  <c r="G118" i="37"/>
  <c r="G122" i="37"/>
  <c r="G126" i="37"/>
  <c r="G130" i="37"/>
  <c r="G134" i="37"/>
  <c r="G138" i="37"/>
  <c r="G142" i="37"/>
  <c r="G146" i="37"/>
  <c r="G150" i="37"/>
  <c r="G154" i="37"/>
  <c r="G158" i="37"/>
  <c r="G162" i="37"/>
  <c r="G166" i="37"/>
  <c r="G170" i="37"/>
  <c r="G174" i="37"/>
  <c r="G178" i="37"/>
  <c r="G182" i="37"/>
  <c r="G186" i="37"/>
  <c r="G190" i="37"/>
  <c r="G194" i="37"/>
  <c r="G198" i="37"/>
  <c r="G202" i="37"/>
  <c r="G206" i="37"/>
  <c r="G210" i="37"/>
  <c r="G214" i="37"/>
  <c r="G218" i="37"/>
  <c r="G222" i="37"/>
  <c r="G226" i="37"/>
  <c r="G230" i="37"/>
  <c r="G234" i="37"/>
  <c r="G238" i="37"/>
  <c r="G242" i="37"/>
  <c r="G246" i="37"/>
  <c r="G250" i="37"/>
  <c r="G254" i="37"/>
  <c r="G258" i="37"/>
  <c r="G262" i="37"/>
  <c r="G266" i="37"/>
  <c r="G270" i="37"/>
  <c r="G274" i="37"/>
  <c r="G278" i="37"/>
  <c r="G282" i="37"/>
  <c r="G286" i="37"/>
  <c r="G290" i="37"/>
  <c r="G294" i="37"/>
  <c r="G298" i="37"/>
  <c r="G302" i="37"/>
  <c r="G306" i="37"/>
  <c r="G310" i="37"/>
  <c r="G314" i="37"/>
  <c r="G318" i="37"/>
  <c r="G322" i="37"/>
  <c r="G326" i="37"/>
  <c r="G330" i="37"/>
  <c r="G334" i="37"/>
  <c r="G338" i="37"/>
  <c r="G342" i="37"/>
  <c r="G346" i="37"/>
  <c r="G350" i="37"/>
  <c r="G354" i="37"/>
  <c r="G358" i="37"/>
  <c r="G362" i="37"/>
  <c r="G366" i="37"/>
  <c r="G370" i="37"/>
  <c r="G374" i="37"/>
  <c r="G378" i="37"/>
  <c r="G382" i="37"/>
  <c r="G386" i="37"/>
  <c r="G390" i="37"/>
  <c r="G394" i="37"/>
  <c r="G398" i="37"/>
  <c r="G402" i="37"/>
  <c r="G406" i="37"/>
  <c r="G410" i="37"/>
  <c r="G414" i="37"/>
  <c r="G418" i="37"/>
  <c r="G422" i="37"/>
  <c r="G426" i="37"/>
  <c r="G430" i="37"/>
  <c r="G434" i="37"/>
  <c r="G438" i="37"/>
  <c r="G442" i="37"/>
  <c r="G446" i="37"/>
  <c r="G450" i="37"/>
  <c r="G454" i="37"/>
  <c r="G458" i="37"/>
  <c r="G462" i="37"/>
  <c r="G277" i="37"/>
  <c r="G281" i="37"/>
  <c r="G285" i="37"/>
  <c r="G289" i="37"/>
  <c r="G293" i="37"/>
  <c r="G297" i="37"/>
  <c r="G301" i="37"/>
  <c r="G305" i="37"/>
  <c r="G309" i="37"/>
  <c r="G313" i="37"/>
  <c r="G317" i="37"/>
  <c r="G321" i="37"/>
  <c r="G325" i="37"/>
  <c r="G329" i="37"/>
  <c r="G333" i="37"/>
  <c r="G337" i="37"/>
  <c r="G341" i="37"/>
  <c r="G345" i="37"/>
  <c r="G349" i="37"/>
  <c r="G353" i="37"/>
  <c r="G357" i="37"/>
  <c r="G361" i="37"/>
  <c r="G365" i="37"/>
  <c r="G369" i="37"/>
  <c r="G373" i="37"/>
  <c r="G377" i="37"/>
  <c r="G381" i="37"/>
  <c r="G385" i="37"/>
  <c r="G389" i="37"/>
  <c r="G393" i="37"/>
  <c r="G397" i="37"/>
  <c r="G401" i="37"/>
  <c r="G405" i="37"/>
  <c r="G409" i="37"/>
  <c r="G413" i="37"/>
  <c r="G417" i="37"/>
  <c r="G421" i="37"/>
  <c r="G425" i="37"/>
  <c r="G429" i="37"/>
  <c r="G433" i="37"/>
  <c r="G437" i="37"/>
  <c r="G441" i="37"/>
  <c r="G445" i="37"/>
  <c r="G449" i="37"/>
  <c r="G453" i="37"/>
  <c r="G457" i="37"/>
  <c r="G461" i="37"/>
  <c r="G465" i="37"/>
  <c r="G469" i="37"/>
  <c r="G473" i="37"/>
  <c r="G477" i="37"/>
  <c r="G481" i="37"/>
  <c r="G485" i="37"/>
  <c r="G489" i="37"/>
  <c r="G493" i="37"/>
  <c r="G497" i="37"/>
  <c r="G501" i="37"/>
  <c r="G505" i="37"/>
  <c r="G509" i="37"/>
  <c r="G513" i="37"/>
  <c r="G517" i="37"/>
  <c r="G521" i="37"/>
  <c r="G525" i="37"/>
  <c r="G529" i="37"/>
  <c r="G533" i="37"/>
  <c r="G537" i="37"/>
  <c r="G541" i="37"/>
  <c r="G545" i="37"/>
  <c r="G549" i="37"/>
  <c r="G553" i="37"/>
  <c r="G557" i="37"/>
  <c r="G561" i="37"/>
  <c r="G565" i="37"/>
  <c r="G569" i="37"/>
  <c r="G573" i="37"/>
  <c r="G577" i="37"/>
  <c r="G581" i="37"/>
  <c r="G585" i="37"/>
  <c r="G589" i="37"/>
  <c r="G593" i="37"/>
  <c r="G466" i="37"/>
  <c r="G470" i="37"/>
  <c r="G474" i="37"/>
  <c r="G478" i="37"/>
  <c r="G482" i="37"/>
  <c r="G486" i="37"/>
  <c r="G490" i="37"/>
  <c r="G494" i="37"/>
  <c r="G498" i="37"/>
  <c r="G502" i="37"/>
  <c r="G506" i="37"/>
  <c r="G510" i="37"/>
  <c r="G514" i="37"/>
  <c r="G518" i="37"/>
  <c r="G522" i="37"/>
  <c r="G526" i="37"/>
  <c r="G530" i="37"/>
  <c r="G534" i="37"/>
  <c r="G538" i="37"/>
  <c r="G542" i="37"/>
  <c r="G546" i="37"/>
  <c r="G550" i="37"/>
  <c r="G554" i="37"/>
  <c r="G558" i="37"/>
  <c r="G562" i="37"/>
  <c r="G566" i="37"/>
  <c r="G570" i="37"/>
  <c r="G574" i="37"/>
  <c r="G578" i="37"/>
  <c r="G582" i="37"/>
  <c r="G586" i="37"/>
  <c r="G590" i="37"/>
  <c r="G594" i="37"/>
  <c r="G275" i="37"/>
  <c r="G279" i="37"/>
  <c r="G283" i="37"/>
  <c r="G287" i="37"/>
  <c r="G291" i="37"/>
  <c r="G295" i="37"/>
  <c r="G299" i="37"/>
  <c r="G303" i="37"/>
  <c r="G307" i="37"/>
  <c r="G311" i="37"/>
  <c r="G315" i="37"/>
  <c r="G319" i="37"/>
  <c r="G323" i="37"/>
  <c r="G327" i="37"/>
  <c r="G331" i="37"/>
  <c r="G335" i="37"/>
  <c r="G339" i="37"/>
  <c r="G343" i="37"/>
  <c r="G347" i="37"/>
  <c r="G351" i="37"/>
  <c r="G355" i="37"/>
  <c r="G359" i="37"/>
  <c r="G363" i="37"/>
  <c r="G367" i="37"/>
  <c r="G371" i="37"/>
  <c r="G375" i="37"/>
  <c r="G379" i="37"/>
  <c r="G383" i="37"/>
  <c r="G387" i="37"/>
  <c r="G391" i="37"/>
  <c r="G395" i="37"/>
  <c r="G399" i="37"/>
  <c r="G403" i="37"/>
  <c r="G407" i="37"/>
  <c r="G411" i="37"/>
  <c r="G415" i="37"/>
  <c r="G419" i="37"/>
  <c r="G423" i="37"/>
  <c r="G427" i="37"/>
  <c r="G431" i="37"/>
  <c r="G435" i="37"/>
  <c r="G439" i="37"/>
  <c r="G443" i="37"/>
  <c r="G447" i="37"/>
  <c r="G451" i="37"/>
  <c r="G455" i="37"/>
  <c r="G459" i="37"/>
  <c r="G463" i="37"/>
  <c r="G467" i="37"/>
  <c r="G471" i="37"/>
  <c r="G475" i="37"/>
  <c r="G479" i="37"/>
  <c r="G483" i="37"/>
  <c r="G487" i="37"/>
  <c r="G491" i="37"/>
  <c r="G495" i="37"/>
  <c r="G499" i="37"/>
  <c r="G503" i="37"/>
  <c r="G507" i="37"/>
  <c r="G511" i="37"/>
  <c r="G515" i="37"/>
  <c r="G519" i="37"/>
  <c r="G523" i="37"/>
  <c r="G527" i="37"/>
  <c r="G531" i="37"/>
  <c r="G535" i="37"/>
  <c r="G539" i="37"/>
  <c r="G543" i="37"/>
  <c r="G547" i="37"/>
  <c r="G551" i="37"/>
  <c r="G555" i="37"/>
  <c r="G559" i="37"/>
  <c r="G563" i="37"/>
  <c r="G567" i="37"/>
  <c r="G571" i="37"/>
  <c r="G575" i="37"/>
  <c r="G579" i="37"/>
  <c r="G583" i="37"/>
  <c r="G587" i="37"/>
  <c r="G591" i="37"/>
  <c r="G595" i="37"/>
  <c r="AH23" i="29"/>
  <c r="AF23" i="29"/>
  <c r="AD23" i="29"/>
  <c r="AB23" i="29"/>
  <c r="Z23" i="29"/>
  <c r="E588" i="31" l="1"/>
  <c r="E587" i="31"/>
  <c r="E586" i="31"/>
  <c r="E585" i="31"/>
  <c r="E584" i="31"/>
  <c r="E583" i="31"/>
  <c r="E582" i="31"/>
  <c r="E581" i="31"/>
  <c r="E580" i="31"/>
  <c r="E579" i="31"/>
  <c r="E578" i="31"/>
  <c r="E577" i="31"/>
  <c r="E576" i="31"/>
  <c r="E575" i="31"/>
  <c r="E574" i="31"/>
  <c r="E573" i="31"/>
  <c r="E572" i="31"/>
  <c r="E571" i="31"/>
  <c r="E570" i="31"/>
  <c r="E569" i="31"/>
  <c r="E568" i="31"/>
  <c r="E567" i="31"/>
  <c r="E566" i="31"/>
  <c r="E565" i="31"/>
  <c r="E564" i="31"/>
  <c r="E563" i="31"/>
  <c r="E562" i="31"/>
  <c r="E561" i="31"/>
  <c r="E560" i="31"/>
  <c r="E559" i="31"/>
  <c r="E558" i="31"/>
  <c r="E557" i="31"/>
  <c r="E556" i="31"/>
  <c r="E555" i="31"/>
  <c r="E554" i="31"/>
  <c r="E553" i="31"/>
  <c r="E552" i="31"/>
  <c r="E551" i="31"/>
  <c r="E550" i="31"/>
  <c r="E549" i="31"/>
  <c r="E548" i="31"/>
  <c r="E547" i="31"/>
  <c r="E546" i="31"/>
  <c r="E545" i="31"/>
  <c r="E544" i="31"/>
  <c r="E543" i="31"/>
  <c r="E542" i="31"/>
  <c r="E541" i="31"/>
  <c r="E540" i="31"/>
  <c r="E539" i="31"/>
  <c r="E538" i="31"/>
  <c r="E537" i="31"/>
  <c r="E536" i="31"/>
  <c r="E535" i="31"/>
  <c r="E534" i="31"/>
  <c r="E533" i="31"/>
  <c r="E532" i="31"/>
  <c r="E531" i="31"/>
  <c r="E530" i="31"/>
  <c r="E529" i="31"/>
  <c r="E528" i="31"/>
  <c r="E527" i="31"/>
  <c r="E526" i="31"/>
  <c r="E525" i="31"/>
  <c r="E524" i="31"/>
  <c r="E523" i="31"/>
  <c r="E522" i="31"/>
  <c r="E521" i="31"/>
  <c r="E520" i="31"/>
  <c r="E519" i="31"/>
  <c r="E518" i="31"/>
  <c r="E517" i="31"/>
  <c r="E516" i="31"/>
  <c r="E515" i="31"/>
  <c r="E514" i="31"/>
  <c r="E513" i="31"/>
  <c r="E512" i="31"/>
  <c r="E511" i="31"/>
  <c r="E510" i="31"/>
  <c r="E509" i="31"/>
  <c r="E508" i="31"/>
  <c r="E507" i="31"/>
  <c r="E506" i="31"/>
  <c r="E505" i="31"/>
  <c r="E504" i="31"/>
  <c r="E503" i="31"/>
  <c r="E502" i="31"/>
  <c r="E501" i="31"/>
  <c r="E500" i="31"/>
  <c r="E499" i="31"/>
  <c r="E498" i="31"/>
  <c r="E497" i="31"/>
  <c r="E496" i="31"/>
  <c r="E495" i="31"/>
  <c r="E494" i="31"/>
  <c r="E493" i="31"/>
  <c r="E492" i="31"/>
  <c r="E491" i="31"/>
  <c r="E490" i="31"/>
  <c r="E489" i="31"/>
  <c r="E488" i="31"/>
  <c r="E487" i="31"/>
  <c r="E486" i="31"/>
  <c r="E485" i="31"/>
  <c r="E484" i="31"/>
  <c r="E483" i="31"/>
  <c r="E482" i="31"/>
  <c r="E481" i="31"/>
  <c r="E480" i="31"/>
  <c r="E479" i="31"/>
  <c r="E478" i="31"/>
  <c r="E477" i="31"/>
  <c r="E476" i="31"/>
  <c r="E475" i="31"/>
  <c r="E474" i="31"/>
  <c r="E473" i="31"/>
  <c r="E472" i="31"/>
  <c r="E471" i="31"/>
  <c r="E470" i="31"/>
  <c r="E469" i="31"/>
  <c r="E468" i="31"/>
  <c r="E467" i="31"/>
  <c r="E466" i="31"/>
  <c r="E465" i="31"/>
  <c r="E464" i="31"/>
  <c r="E463" i="31"/>
  <c r="E462" i="31"/>
  <c r="E461" i="31"/>
  <c r="E460" i="31"/>
  <c r="E459" i="31"/>
  <c r="E458" i="31"/>
  <c r="E457" i="31"/>
  <c r="E456" i="31"/>
  <c r="E455" i="31"/>
  <c r="E454" i="31"/>
  <c r="E453" i="31"/>
  <c r="E452" i="31"/>
  <c r="E451" i="31"/>
  <c r="E450" i="31"/>
  <c r="E449" i="31"/>
  <c r="E448" i="31"/>
  <c r="E447" i="31"/>
  <c r="E446" i="31"/>
  <c r="E445" i="31"/>
  <c r="E444" i="31"/>
  <c r="E443" i="31"/>
  <c r="E442" i="31"/>
  <c r="E441" i="31"/>
  <c r="E440" i="31"/>
  <c r="E439" i="31"/>
  <c r="E438" i="31"/>
  <c r="E437" i="31"/>
  <c r="E436" i="31"/>
  <c r="E435" i="31"/>
  <c r="E434" i="31"/>
  <c r="E433" i="31"/>
  <c r="E432" i="31"/>
  <c r="E431" i="31"/>
  <c r="E430" i="31"/>
  <c r="E429" i="31"/>
  <c r="E428" i="31"/>
  <c r="E427" i="31"/>
  <c r="E426" i="31"/>
  <c r="E425" i="31"/>
  <c r="E424" i="31"/>
  <c r="E423" i="31"/>
  <c r="E422" i="31"/>
  <c r="E421" i="31"/>
  <c r="E420" i="31"/>
  <c r="E419" i="31"/>
  <c r="E418" i="31"/>
  <c r="E417" i="31"/>
  <c r="E416" i="31"/>
  <c r="E415" i="31"/>
  <c r="E414" i="31"/>
  <c r="E413" i="31"/>
  <c r="E412" i="31"/>
  <c r="E411" i="31"/>
  <c r="E410" i="31"/>
  <c r="E409" i="31"/>
  <c r="E408" i="31"/>
  <c r="E407" i="31"/>
  <c r="E406" i="31"/>
  <c r="E405" i="31"/>
  <c r="E404" i="31"/>
  <c r="E403" i="31"/>
  <c r="E402" i="31"/>
  <c r="E401" i="31"/>
  <c r="E400" i="31"/>
  <c r="E399" i="31"/>
  <c r="E398" i="31"/>
  <c r="E397" i="31"/>
  <c r="E396" i="31"/>
  <c r="E395" i="31"/>
  <c r="E394" i="31"/>
  <c r="E393" i="31"/>
  <c r="E392" i="31"/>
  <c r="E391" i="31"/>
  <c r="E390" i="31"/>
  <c r="E389" i="31"/>
  <c r="E388" i="31"/>
  <c r="E387" i="31"/>
  <c r="E386" i="31"/>
  <c r="E385" i="31"/>
  <c r="E384" i="31"/>
  <c r="E383" i="31"/>
  <c r="E382" i="31"/>
  <c r="E381" i="31"/>
  <c r="E380" i="31"/>
  <c r="E379" i="31"/>
  <c r="E378" i="31"/>
  <c r="E377" i="31"/>
  <c r="E376" i="31"/>
  <c r="E375" i="31"/>
  <c r="E374" i="31"/>
  <c r="E373" i="31"/>
  <c r="E372" i="31"/>
  <c r="E371" i="31"/>
  <c r="E370" i="31"/>
  <c r="E369" i="31"/>
  <c r="E368" i="31"/>
  <c r="E367" i="31"/>
  <c r="E366" i="31"/>
  <c r="E365" i="31"/>
  <c r="E364" i="31"/>
  <c r="E363" i="31"/>
  <c r="E362" i="31"/>
  <c r="E361" i="31"/>
  <c r="E360" i="31"/>
  <c r="E359" i="31"/>
  <c r="E358" i="31"/>
  <c r="E357" i="31"/>
  <c r="E356" i="31"/>
  <c r="E355" i="31"/>
  <c r="E354" i="31"/>
  <c r="E353" i="31"/>
  <c r="E352" i="31"/>
  <c r="E351" i="31"/>
  <c r="E350" i="31"/>
  <c r="E349" i="31"/>
  <c r="E348" i="31"/>
  <c r="E347" i="31"/>
  <c r="E346" i="31"/>
  <c r="E345" i="31"/>
  <c r="E344" i="31"/>
  <c r="E343" i="31"/>
  <c r="E342" i="31"/>
  <c r="E341" i="31"/>
  <c r="E340" i="31"/>
  <c r="E339" i="31"/>
  <c r="E338" i="31"/>
  <c r="E337" i="31"/>
  <c r="E336" i="31"/>
  <c r="E335" i="31"/>
  <c r="E334" i="31"/>
  <c r="E333" i="31"/>
  <c r="E332" i="31"/>
  <c r="E331" i="31"/>
  <c r="E330" i="31"/>
  <c r="E329" i="31"/>
  <c r="E328" i="31"/>
  <c r="E327" i="31"/>
  <c r="E326" i="31"/>
  <c r="E325" i="31"/>
  <c r="E324" i="31"/>
  <c r="E323" i="31"/>
  <c r="E322" i="31"/>
  <c r="E321" i="31"/>
  <c r="E320" i="31"/>
  <c r="E319" i="31"/>
  <c r="E318" i="31"/>
  <c r="E317" i="31"/>
  <c r="E316" i="31"/>
  <c r="E315" i="31"/>
  <c r="E314" i="31"/>
  <c r="E313" i="31"/>
  <c r="E312" i="31"/>
  <c r="E311" i="31"/>
  <c r="E310" i="31"/>
  <c r="E309" i="31"/>
  <c r="E308" i="31"/>
  <c r="E307" i="31"/>
  <c r="E306" i="31"/>
  <c r="E305" i="31"/>
  <c r="E304" i="31"/>
  <c r="E303" i="31"/>
  <c r="E302" i="31"/>
  <c r="E301" i="31"/>
  <c r="E300" i="31"/>
  <c r="E299" i="31"/>
  <c r="E298" i="31"/>
  <c r="E297" i="31"/>
  <c r="E296" i="31"/>
  <c r="E295" i="31"/>
  <c r="E294" i="31"/>
  <c r="E293" i="31"/>
  <c r="E292" i="31"/>
  <c r="E291" i="31"/>
  <c r="E290" i="31"/>
  <c r="E289" i="31"/>
  <c r="E288" i="31"/>
  <c r="E287" i="31"/>
  <c r="E286" i="31"/>
  <c r="E285" i="31"/>
  <c r="E284" i="31"/>
  <c r="E283" i="31"/>
  <c r="E282" i="31"/>
  <c r="E281" i="31"/>
  <c r="E280" i="31"/>
  <c r="E279" i="31"/>
  <c r="E278" i="31"/>
  <c r="E277" i="31"/>
  <c r="E276" i="31"/>
  <c r="E275" i="31"/>
  <c r="E274" i="31"/>
  <c r="E273" i="31"/>
  <c r="E272" i="31"/>
  <c r="E271" i="31"/>
  <c r="E270" i="31"/>
  <c r="E269" i="31"/>
  <c r="E268" i="31"/>
  <c r="E267" i="31"/>
  <c r="E266" i="31"/>
  <c r="E265" i="31"/>
  <c r="E264" i="31"/>
  <c r="E263" i="31"/>
  <c r="E262" i="31"/>
  <c r="E261" i="31"/>
  <c r="E260" i="31"/>
  <c r="E259" i="31"/>
  <c r="E258" i="31"/>
  <c r="E257" i="31"/>
  <c r="E256" i="31"/>
  <c r="E255" i="31"/>
  <c r="E254" i="31"/>
  <c r="E253" i="31"/>
  <c r="E252" i="31"/>
  <c r="E251" i="31"/>
  <c r="E250" i="31"/>
  <c r="E249" i="31"/>
  <c r="E248" i="31"/>
  <c r="E247" i="31"/>
  <c r="E246" i="31"/>
  <c r="E245" i="31"/>
  <c r="E244" i="31"/>
  <c r="E243" i="31"/>
  <c r="E242" i="31"/>
  <c r="E241" i="31"/>
  <c r="E240" i="31"/>
  <c r="E239" i="31"/>
  <c r="E238" i="31"/>
  <c r="E237" i="31"/>
  <c r="E236" i="31"/>
  <c r="E235" i="31"/>
  <c r="E234" i="31"/>
  <c r="E233" i="31"/>
  <c r="E232" i="31"/>
  <c r="E231" i="31"/>
  <c r="E230" i="31"/>
  <c r="E229" i="31"/>
  <c r="E228" i="31"/>
  <c r="E227" i="31"/>
  <c r="E226" i="31"/>
  <c r="E225" i="31"/>
  <c r="E224" i="31"/>
  <c r="E223" i="31"/>
  <c r="E222" i="31"/>
  <c r="E221" i="31"/>
  <c r="E220" i="31"/>
  <c r="E219" i="31"/>
  <c r="E218" i="31"/>
  <c r="E217" i="31"/>
  <c r="E216" i="31"/>
  <c r="E215" i="31"/>
  <c r="E214" i="31"/>
  <c r="E213" i="31"/>
  <c r="E212" i="31"/>
  <c r="E211" i="31"/>
  <c r="E210" i="31"/>
  <c r="E209" i="31"/>
  <c r="E208" i="31"/>
  <c r="E207" i="31"/>
  <c r="E206" i="31"/>
  <c r="E205" i="31"/>
  <c r="E204" i="31"/>
  <c r="E203" i="31"/>
  <c r="E202" i="31"/>
  <c r="E201" i="31"/>
  <c r="E200" i="31"/>
  <c r="E199" i="31"/>
  <c r="E198" i="31"/>
  <c r="E197" i="31"/>
  <c r="E196" i="31"/>
  <c r="E195" i="31"/>
  <c r="E194" i="31"/>
  <c r="E193" i="31"/>
  <c r="E192" i="31"/>
  <c r="E191" i="31"/>
  <c r="E190" i="31"/>
  <c r="E189" i="31"/>
  <c r="E188" i="31"/>
  <c r="E187" i="31"/>
  <c r="E186" i="31"/>
  <c r="E185" i="31"/>
  <c r="E184" i="31"/>
  <c r="E183" i="31"/>
  <c r="E182" i="31"/>
  <c r="E181" i="31"/>
  <c r="E180" i="31"/>
  <c r="E179" i="31"/>
  <c r="E178" i="31"/>
  <c r="E177" i="31"/>
  <c r="E176" i="31"/>
  <c r="E175" i="31"/>
  <c r="E174" i="31"/>
  <c r="E173" i="31"/>
  <c r="E172" i="31"/>
  <c r="E171" i="31"/>
  <c r="E170" i="31"/>
  <c r="E169" i="31"/>
  <c r="E168" i="31"/>
  <c r="E167" i="31"/>
  <c r="E166" i="31"/>
  <c r="E165" i="31"/>
  <c r="E164" i="31"/>
  <c r="E163" i="31"/>
  <c r="E162" i="31"/>
  <c r="E161" i="31"/>
  <c r="E160" i="31"/>
  <c r="E159" i="31"/>
  <c r="E158" i="31"/>
  <c r="E157" i="31"/>
  <c r="E156" i="31"/>
  <c r="E155" i="31"/>
  <c r="E154" i="31"/>
  <c r="E153" i="31"/>
  <c r="E152" i="31"/>
  <c r="E151" i="31"/>
  <c r="E150" i="31"/>
  <c r="E149" i="31"/>
  <c r="E148" i="31"/>
  <c r="E147" i="31"/>
  <c r="E146" i="31"/>
  <c r="E145" i="31"/>
  <c r="E144" i="31"/>
  <c r="E143" i="31"/>
  <c r="E142" i="31"/>
  <c r="E141" i="31"/>
  <c r="E140" i="31"/>
  <c r="E139" i="31"/>
  <c r="E138" i="31"/>
  <c r="E137" i="31"/>
  <c r="E136" i="31"/>
  <c r="E135" i="31"/>
  <c r="E134" i="31"/>
  <c r="E133" i="31"/>
  <c r="E132" i="31"/>
  <c r="E131" i="31"/>
  <c r="E130" i="31"/>
  <c r="E129" i="31"/>
  <c r="E128" i="31"/>
  <c r="E127" i="31"/>
  <c r="E126" i="31"/>
  <c r="E125" i="31"/>
  <c r="E124" i="31"/>
  <c r="E123" i="31"/>
  <c r="E122" i="31"/>
  <c r="E121" i="31"/>
  <c r="E120" i="31"/>
  <c r="E119" i="31"/>
  <c r="E118" i="31"/>
  <c r="E117" i="31"/>
  <c r="E116" i="31"/>
  <c r="E115" i="31"/>
  <c r="E114" i="31"/>
  <c r="E113" i="31"/>
  <c r="E112" i="31"/>
  <c r="E111" i="31"/>
  <c r="E110" i="31"/>
  <c r="E109" i="31"/>
  <c r="E108" i="31"/>
  <c r="E107" i="31"/>
  <c r="E106" i="31"/>
  <c r="E105" i="31"/>
  <c r="E104" i="31"/>
  <c r="E103" i="31"/>
  <c r="E102" i="31"/>
  <c r="E101" i="31"/>
  <c r="E100" i="31"/>
  <c r="E99" i="31"/>
  <c r="E98" i="31"/>
  <c r="E97" i="31"/>
  <c r="E96" i="31"/>
  <c r="E95" i="31"/>
  <c r="E94" i="31"/>
  <c r="E93" i="31"/>
  <c r="E92" i="31"/>
  <c r="E91" i="31"/>
  <c r="E90" i="31"/>
  <c r="E89" i="31"/>
  <c r="E88" i="31"/>
  <c r="E87" i="31"/>
  <c r="E86" i="31"/>
  <c r="E85" i="31"/>
  <c r="E84" i="31"/>
  <c r="E83" i="31"/>
  <c r="E82" i="31"/>
  <c r="E81" i="31"/>
  <c r="E80" i="31"/>
  <c r="E79" i="31"/>
  <c r="E78" i="31"/>
  <c r="E77" i="31"/>
  <c r="E76" i="31"/>
  <c r="E75" i="31"/>
  <c r="E74" i="31"/>
  <c r="E73" i="31"/>
  <c r="E72" i="31"/>
  <c r="E71" i="31"/>
  <c r="E70" i="31"/>
  <c r="E69" i="31"/>
  <c r="E68" i="31"/>
  <c r="E67" i="31"/>
  <c r="E66" i="31"/>
  <c r="E65" i="31"/>
  <c r="E64" i="31"/>
  <c r="E63" i="31"/>
  <c r="E62" i="31"/>
  <c r="E61" i="31"/>
  <c r="E60" i="31"/>
  <c r="E59" i="31"/>
  <c r="E58" i="31"/>
  <c r="E57" i="31"/>
  <c r="E56" i="31"/>
  <c r="E55" i="31"/>
  <c r="E54" i="31"/>
  <c r="E53" i="31"/>
  <c r="E52" i="31"/>
  <c r="E51" i="31"/>
  <c r="E50" i="31"/>
  <c r="E49" i="31"/>
  <c r="E48" i="31"/>
  <c r="E47" i="31"/>
  <c r="E46" i="31"/>
  <c r="E45" i="31"/>
  <c r="E44" i="31"/>
  <c r="E43" i="31"/>
  <c r="E42" i="31"/>
  <c r="E41" i="31"/>
  <c r="E40" i="31"/>
  <c r="E39" i="31"/>
  <c r="E38" i="31"/>
  <c r="E37" i="31"/>
  <c r="E36" i="31"/>
  <c r="E35" i="31"/>
  <c r="E34" i="31"/>
  <c r="E33" i="31"/>
  <c r="E32" i="31"/>
  <c r="E31" i="31"/>
  <c r="E30" i="31"/>
  <c r="E29" i="31"/>
  <c r="E28" i="31"/>
  <c r="E27" i="31"/>
  <c r="E26" i="31"/>
  <c r="E25" i="31"/>
  <c r="E24" i="31"/>
  <c r="E23" i="31"/>
  <c r="E22" i="31"/>
  <c r="E21" i="31"/>
  <c r="E20" i="31"/>
  <c r="E19" i="31"/>
  <c r="E18" i="31"/>
  <c r="E17" i="31"/>
  <c r="E16" i="31"/>
  <c r="E15" i="31"/>
  <c r="E14" i="31"/>
  <c r="E13" i="31"/>
  <c r="E12" i="31"/>
  <c r="E11" i="31"/>
  <c r="E10" i="31"/>
  <c r="E9" i="31"/>
  <c r="E8" i="31"/>
  <c r="E7" i="31"/>
  <c r="E6" i="31"/>
  <c r="E5" i="31"/>
  <c r="E4" i="31"/>
  <c r="E3" i="31"/>
  <c r="E2" i="31"/>
  <c r="C588" i="31"/>
  <c r="G588" i="31" s="1"/>
  <c r="B588" i="31"/>
  <c r="A588" i="31"/>
  <c r="C587" i="31"/>
  <c r="G587" i="31" s="1"/>
  <c r="B587" i="31"/>
  <c r="A587" i="31"/>
  <c r="C586" i="31"/>
  <c r="G586" i="31" s="1"/>
  <c r="B586" i="31"/>
  <c r="A586" i="31"/>
  <c r="C585" i="31"/>
  <c r="B585" i="31"/>
  <c r="A585" i="31"/>
  <c r="C584" i="31"/>
  <c r="G584" i="31" s="1"/>
  <c r="B584" i="31"/>
  <c r="A584" i="31"/>
  <c r="C583" i="31"/>
  <c r="B583" i="31"/>
  <c r="A583" i="31"/>
  <c r="C582" i="31"/>
  <c r="B582" i="31"/>
  <c r="A582" i="31"/>
  <c r="C581" i="31"/>
  <c r="B581" i="31"/>
  <c r="A581" i="31"/>
  <c r="C580" i="31"/>
  <c r="G580" i="31" s="1"/>
  <c r="B580" i="31"/>
  <c r="A580" i="31"/>
  <c r="C579" i="31"/>
  <c r="G579" i="31" s="1"/>
  <c r="B579" i="31"/>
  <c r="A579" i="31"/>
  <c r="C578" i="31"/>
  <c r="G578" i="31" s="1"/>
  <c r="B578" i="31"/>
  <c r="A578" i="31"/>
  <c r="C577" i="31"/>
  <c r="B577" i="31"/>
  <c r="A577" i="31"/>
  <c r="C576" i="31"/>
  <c r="G576" i="31" s="1"/>
  <c r="B576" i="31"/>
  <c r="A576" i="31"/>
  <c r="C575" i="31"/>
  <c r="B575" i="31"/>
  <c r="A575" i="31"/>
  <c r="C574" i="31"/>
  <c r="B574" i="31"/>
  <c r="A574" i="31"/>
  <c r="C573" i="31"/>
  <c r="B573" i="31"/>
  <c r="A573" i="31"/>
  <c r="C572" i="31"/>
  <c r="G572" i="31" s="1"/>
  <c r="B572" i="31"/>
  <c r="A572" i="31"/>
  <c r="C571" i="31"/>
  <c r="G571" i="31" s="1"/>
  <c r="B571" i="31"/>
  <c r="A571" i="31"/>
  <c r="C570" i="31"/>
  <c r="G570" i="31" s="1"/>
  <c r="B570" i="31"/>
  <c r="A570" i="31"/>
  <c r="C569" i="31"/>
  <c r="B569" i="31"/>
  <c r="A569" i="31"/>
  <c r="C568" i="31"/>
  <c r="G568" i="31" s="1"/>
  <c r="B568" i="31"/>
  <c r="A568" i="31"/>
  <c r="C567" i="31"/>
  <c r="B567" i="31"/>
  <c r="A567" i="31"/>
  <c r="C566" i="31"/>
  <c r="B566" i="31"/>
  <c r="A566" i="31"/>
  <c r="C565" i="31"/>
  <c r="B565" i="31"/>
  <c r="A565" i="31"/>
  <c r="C564" i="31"/>
  <c r="G564" i="31" s="1"/>
  <c r="B564" i="31"/>
  <c r="A564" i="31"/>
  <c r="C563" i="31"/>
  <c r="G563" i="31" s="1"/>
  <c r="B563" i="31"/>
  <c r="A563" i="31"/>
  <c r="C562" i="31"/>
  <c r="B562" i="31"/>
  <c r="A562" i="31"/>
  <c r="C561" i="31"/>
  <c r="B561" i="31"/>
  <c r="A561" i="31"/>
  <c r="C560" i="31"/>
  <c r="G560" i="31" s="1"/>
  <c r="B560" i="31"/>
  <c r="A560" i="31"/>
  <c r="C559" i="31"/>
  <c r="B559" i="31"/>
  <c r="A559" i="31"/>
  <c r="C558" i="31"/>
  <c r="B558" i="31"/>
  <c r="A558" i="31"/>
  <c r="C557" i="31"/>
  <c r="B557" i="31"/>
  <c r="A557" i="31"/>
  <c r="C556" i="31"/>
  <c r="G556" i="31" s="1"/>
  <c r="B556" i="31"/>
  <c r="A556" i="31"/>
  <c r="C555" i="31"/>
  <c r="G555" i="31" s="1"/>
  <c r="B555" i="31"/>
  <c r="A555" i="31"/>
  <c r="C554" i="31"/>
  <c r="B554" i="31"/>
  <c r="A554" i="31"/>
  <c r="C553" i="31"/>
  <c r="B553" i="31"/>
  <c r="A553" i="31"/>
  <c r="C552" i="31"/>
  <c r="G552" i="31" s="1"/>
  <c r="B552" i="31"/>
  <c r="A552" i="31"/>
  <c r="C551" i="31"/>
  <c r="B551" i="31"/>
  <c r="A551" i="31"/>
  <c r="C550" i="31"/>
  <c r="B550" i="31"/>
  <c r="A550" i="31"/>
  <c r="C549" i="31"/>
  <c r="B549" i="31"/>
  <c r="A549" i="31"/>
  <c r="C548" i="31"/>
  <c r="G548" i="31" s="1"/>
  <c r="B548" i="31"/>
  <c r="A548" i="31"/>
  <c r="C547" i="31"/>
  <c r="G547" i="31" s="1"/>
  <c r="B547" i="31"/>
  <c r="A547" i="31"/>
  <c r="C546" i="31"/>
  <c r="B546" i="31"/>
  <c r="A546" i="31"/>
  <c r="C545" i="31"/>
  <c r="B545" i="31"/>
  <c r="A545" i="31"/>
  <c r="C544" i="31"/>
  <c r="G544" i="31" s="1"/>
  <c r="B544" i="31"/>
  <c r="A544" i="31"/>
  <c r="C543" i="31"/>
  <c r="B543" i="31"/>
  <c r="A543" i="31"/>
  <c r="C542" i="31"/>
  <c r="B542" i="31"/>
  <c r="A542" i="31"/>
  <c r="C541" i="31"/>
  <c r="B541" i="31"/>
  <c r="A541" i="31"/>
  <c r="C540" i="31"/>
  <c r="G540" i="31" s="1"/>
  <c r="B540" i="31"/>
  <c r="A540" i="31"/>
  <c r="C539" i="31"/>
  <c r="G539" i="31" s="1"/>
  <c r="B539" i="31"/>
  <c r="A539" i="31"/>
  <c r="C538" i="31"/>
  <c r="B538" i="31"/>
  <c r="A538" i="31"/>
  <c r="C537" i="31"/>
  <c r="B537" i="31"/>
  <c r="A537" i="31"/>
  <c r="C536" i="31"/>
  <c r="G536" i="31" s="1"/>
  <c r="B536" i="31"/>
  <c r="A536" i="31"/>
  <c r="C535" i="31"/>
  <c r="B535" i="31"/>
  <c r="A535" i="31"/>
  <c r="C534" i="31"/>
  <c r="B534" i="31"/>
  <c r="A534" i="31"/>
  <c r="C533" i="31"/>
  <c r="B533" i="31"/>
  <c r="A533" i="31"/>
  <c r="C532" i="31"/>
  <c r="G532" i="31" s="1"/>
  <c r="B532" i="31"/>
  <c r="A532" i="31"/>
  <c r="C531" i="31"/>
  <c r="G531" i="31" s="1"/>
  <c r="B531" i="31"/>
  <c r="A531" i="31"/>
  <c r="C530" i="31"/>
  <c r="B530" i="31"/>
  <c r="A530" i="31"/>
  <c r="C529" i="31"/>
  <c r="B529" i="31"/>
  <c r="A529" i="31"/>
  <c r="C528" i="31"/>
  <c r="G528" i="31" s="1"/>
  <c r="B528" i="31"/>
  <c r="A528" i="31"/>
  <c r="C527" i="31"/>
  <c r="B527" i="31"/>
  <c r="A527" i="31"/>
  <c r="C526" i="31"/>
  <c r="B526" i="31"/>
  <c r="A526" i="31"/>
  <c r="C525" i="31"/>
  <c r="B525" i="31"/>
  <c r="A525" i="31"/>
  <c r="C524" i="31"/>
  <c r="G524" i="31" s="1"/>
  <c r="B524" i="31"/>
  <c r="A524" i="31"/>
  <c r="C523" i="31"/>
  <c r="G523" i="31" s="1"/>
  <c r="B523" i="31"/>
  <c r="A523" i="31"/>
  <c r="C522" i="31"/>
  <c r="G522" i="31" s="1"/>
  <c r="B522" i="31"/>
  <c r="A522" i="31"/>
  <c r="C521" i="31"/>
  <c r="B521" i="31"/>
  <c r="A521" i="31"/>
  <c r="C520" i="31"/>
  <c r="G520" i="31" s="1"/>
  <c r="B520" i="31"/>
  <c r="A520" i="31"/>
  <c r="C519" i="31"/>
  <c r="B519" i="31"/>
  <c r="A519" i="31"/>
  <c r="C518" i="31"/>
  <c r="B518" i="31"/>
  <c r="A518" i="31"/>
  <c r="C517" i="31"/>
  <c r="B517" i="31"/>
  <c r="A517" i="31"/>
  <c r="C516" i="31"/>
  <c r="G516" i="31" s="1"/>
  <c r="B516" i="31"/>
  <c r="A516" i="31"/>
  <c r="C515" i="31"/>
  <c r="G515" i="31" s="1"/>
  <c r="B515" i="31"/>
  <c r="A515" i="31"/>
  <c r="C514" i="31"/>
  <c r="G514" i="31" s="1"/>
  <c r="B514" i="31"/>
  <c r="A514" i="31"/>
  <c r="C513" i="31"/>
  <c r="B513" i="31"/>
  <c r="A513" i="31"/>
  <c r="C512" i="31"/>
  <c r="G512" i="31" s="1"/>
  <c r="B512" i="31"/>
  <c r="A512" i="31"/>
  <c r="C511" i="31"/>
  <c r="B511" i="31"/>
  <c r="A511" i="31"/>
  <c r="C510" i="31"/>
  <c r="B510" i="31"/>
  <c r="A510" i="31"/>
  <c r="C509" i="31"/>
  <c r="B509" i="31"/>
  <c r="A509" i="31"/>
  <c r="C508" i="31"/>
  <c r="G508" i="31" s="1"/>
  <c r="B508" i="31"/>
  <c r="A508" i="31"/>
  <c r="C507" i="31"/>
  <c r="G507" i="31" s="1"/>
  <c r="B507" i="31"/>
  <c r="A507" i="31"/>
  <c r="C506" i="31"/>
  <c r="G506" i="31" s="1"/>
  <c r="B506" i="31"/>
  <c r="A506" i="31"/>
  <c r="C505" i="31"/>
  <c r="B505" i="31"/>
  <c r="A505" i="31"/>
  <c r="C504" i="31"/>
  <c r="G504" i="31" s="1"/>
  <c r="B504" i="31"/>
  <c r="A504" i="31"/>
  <c r="C503" i="31"/>
  <c r="B503" i="31"/>
  <c r="A503" i="31"/>
  <c r="C502" i="31"/>
  <c r="B502" i="31"/>
  <c r="A502" i="31"/>
  <c r="C501" i="31"/>
  <c r="B501" i="31"/>
  <c r="A501" i="31"/>
  <c r="C500" i="31"/>
  <c r="G500" i="31" s="1"/>
  <c r="B500" i="31"/>
  <c r="A500" i="31"/>
  <c r="C499" i="31"/>
  <c r="G499" i="31" s="1"/>
  <c r="B499" i="31"/>
  <c r="A499" i="31"/>
  <c r="C498" i="31"/>
  <c r="G498" i="31" s="1"/>
  <c r="B498" i="31"/>
  <c r="A498" i="31"/>
  <c r="C497" i="31"/>
  <c r="B497" i="31"/>
  <c r="A497" i="31"/>
  <c r="C496" i="31"/>
  <c r="G496" i="31" s="1"/>
  <c r="B496" i="31"/>
  <c r="A496" i="31"/>
  <c r="C495" i="31"/>
  <c r="B495" i="31"/>
  <c r="A495" i="31"/>
  <c r="C494" i="31"/>
  <c r="B494" i="31"/>
  <c r="A494" i="31"/>
  <c r="C493" i="31"/>
  <c r="B493" i="31"/>
  <c r="A493" i="31"/>
  <c r="C492" i="31"/>
  <c r="G492" i="31" s="1"/>
  <c r="B492" i="31"/>
  <c r="A492" i="31"/>
  <c r="C491" i="31"/>
  <c r="G491" i="31" s="1"/>
  <c r="B491" i="31"/>
  <c r="A491" i="31"/>
  <c r="C490" i="31"/>
  <c r="G490" i="31" s="1"/>
  <c r="B490" i="31"/>
  <c r="A490" i="31"/>
  <c r="C489" i="31"/>
  <c r="B489" i="31"/>
  <c r="A489" i="31"/>
  <c r="C488" i="31"/>
  <c r="G488" i="31" s="1"/>
  <c r="B488" i="31"/>
  <c r="A488" i="31"/>
  <c r="C487" i="31"/>
  <c r="B487" i="31"/>
  <c r="A487" i="31"/>
  <c r="C486" i="31"/>
  <c r="B486" i="31"/>
  <c r="A486" i="31"/>
  <c r="C485" i="31"/>
  <c r="B485" i="31"/>
  <c r="A485" i="31"/>
  <c r="C484" i="31"/>
  <c r="G484" i="31" s="1"/>
  <c r="B484" i="31"/>
  <c r="A484" i="31"/>
  <c r="C483" i="31"/>
  <c r="G483" i="31" s="1"/>
  <c r="B483" i="31"/>
  <c r="A483" i="31"/>
  <c r="C482" i="31"/>
  <c r="G482" i="31" s="1"/>
  <c r="B482" i="31"/>
  <c r="A482" i="31"/>
  <c r="C481" i="31"/>
  <c r="B481" i="31"/>
  <c r="A481" i="31"/>
  <c r="C480" i="31"/>
  <c r="G480" i="31" s="1"/>
  <c r="B480" i="31"/>
  <c r="A480" i="31"/>
  <c r="C479" i="31"/>
  <c r="B479" i="31"/>
  <c r="A479" i="31"/>
  <c r="C478" i="31"/>
  <c r="B478" i="31"/>
  <c r="A478" i="31"/>
  <c r="C477" i="31"/>
  <c r="B477" i="31"/>
  <c r="A477" i="31"/>
  <c r="C476" i="31"/>
  <c r="G476" i="31" s="1"/>
  <c r="B476" i="31"/>
  <c r="A476" i="31"/>
  <c r="C475" i="31"/>
  <c r="G475" i="31" s="1"/>
  <c r="B475" i="31"/>
  <c r="A475" i="31"/>
  <c r="C474" i="31"/>
  <c r="G474" i="31" s="1"/>
  <c r="B474" i="31"/>
  <c r="A474" i="31"/>
  <c r="C473" i="31"/>
  <c r="B473" i="31"/>
  <c r="A473" i="31"/>
  <c r="C472" i="31"/>
  <c r="G472" i="31" s="1"/>
  <c r="B472" i="31"/>
  <c r="A472" i="31"/>
  <c r="C471" i="31"/>
  <c r="B471" i="31"/>
  <c r="A471" i="31"/>
  <c r="C470" i="31"/>
  <c r="B470" i="31"/>
  <c r="A470" i="31"/>
  <c r="C469" i="31"/>
  <c r="B469" i="31"/>
  <c r="A469" i="31"/>
  <c r="C468" i="31"/>
  <c r="G468" i="31" s="1"/>
  <c r="B468" i="31"/>
  <c r="A468" i="31"/>
  <c r="C467" i="31"/>
  <c r="G467" i="31" s="1"/>
  <c r="B467" i="31"/>
  <c r="A467" i="31"/>
  <c r="C466" i="31"/>
  <c r="G466" i="31" s="1"/>
  <c r="B466" i="31"/>
  <c r="A466" i="31"/>
  <c r="C465" i="31"/>
  <c r="B465" i="31"/>
  <c r="A465" i="31"/>
  <c r="C464" i="31"/>
  <c r="G464" i="31" s="1"/>
  <c r="B464" i="31"/>
  <c r="A464" i="31"/>
  <c r="C463" i="31"/>
  <c r="B463" i="31"/>
  <c r="A463" i="31"/>
  <c r="C462" i="31"/>
  <c r="B462" i="31"/>
  <c r="A462" i="31"/>
  <c r="C461" i="31"/>
  <c r="B461" i="31"/>
  <c r="A461" i="31"/>
  <c r="C460" i="31"/>
  <c r="G460" i="31" s="1"/>
  <c r="B460" i="31"/>
  <c r="A460" i="31"/>
  <c r="C459" i="31"/>
  <c r="G459" i="31" s="1"/>
  <c r="B459" i="31"/>
  <c r="A459" i="31"/>
  <c r="C458" i="31"/>
  <c r="G458" i="31" s="1"/>
  <c r="B458" i="31"/>
  <c r="A458" i="31"/>
  <c r="C457" i="31"/>
  <c r="B457" i="31"/>
  <c r="A457" i="31"/>
  <c r="C456" i="31"/>
  <c r="G456" i="31" s="1"/>
  <c r="B456" i="31"/>
  <c r="A456" i="31"/>
  <c r="C455" i="31"/>
  <c r="B455" i="31"/>
  <c r="A455" i="31"/>
  <c r="C454" i="31"/>
  <c r="B454" i="31"/>
  <c r="A454" i="31"/>
  <c r="C453" i="31"/>
  <c r="B453" i="31"/>
  <c r="A453" i="31"/>
  <c r="C452" i="31"/>
  <c r="G452" i="31" s="1"/>
  <c r="B452" i="31"/>
  <c r="A452" i="31"/>
  <c r="C451" i="31"/>
  <c r="G451" i="31" s="1"/>
  <c r="B451" i="31"/>
  <c r="A451" i="31"/>
  <c r="C450" i="31"/>
  <c r="G450" i="31" s="1"/>
  <c r="B450" i="31"/>
  <c r="A450" i="31"/>
  <c r="C449" i="31"/>
  <c r="B449" i="31"/>
  <c r="A449" i="31"/>
  <c r="C448" i="31"/>
  <c r="G448" i="31" s="1"/>
  <c r="B448" i="31"/>
  <c r="A448" i="31"/>
  <c r="C447" i="31"/>
  <c r="B447" i="31"/>
  <c r="A447" i="31"/>
  <c r="C446" i="31"/>
  <c r="B446" i="31"/>
  <c r="A446" i="31"/>
  <c r="C445" i="31"/>
  <c r="B445" i="31"/>
  <c r="A445" i="31"/>
  <c r="C444" i="31"/>
  <c r="G444" i="31" s="1"/>
  <c r="B444" i="31"/>
  <c r="A444" i="31"/>
  <c r="C443" i="31"/>
  <c r="G443" i="31" s="1"/>
  <c r="B443" i="31"/>
  <c r="A443" i="31"/>
  <c r="C442" i="31"/>
  <c r="G442" i="31" s="1"/>
  <c r="B442" i="31"/>
  <c r="A442" i="31"/>
  <c r="C441" i="31"/>
  <c r="B441" i="31"/>
  <c r="A441" i="31"/>
  <c r="C440" i="31"/>
  <c r="G440" i="31" s="1"/>
  <c r="B440" i="31"/>
  <c r="A440" i="31"/>
  <c r="C439" i="31"/>
  <c r="B439" i="31"/>
  <c r="A439" i="31"/>
  <c r="C438" i="31"/>
  <c r="B438" i="31"/>
  <c r="A438" i="31"/>
  <c r="C437" i="31"/>
  <c r="B437" i="31"/>
  <c r="A437" i="31"/>
  <c r="C436" i="31"/>
  <c r="G436" i="31" s="1"/>
  <c r="B436" i="31"/>
  <c r="A436" i="31"/>
  <c r="C435" i="31"/>
  <c r="G435" i="31" s="1"/>
  <c r="B435" i="31"/>
  <c r="A435" i="31"/>
  <c r="C434" i="31"/>
  <c r="G434" i="31" s="1"/>
  <c r="B434" i="31"/>
  <c r="A434" i="31"/>
  <c r="C433" i="31"/>
  <c r="B433" i="31"/>
  <c r="A433" i="31"/>
  <c r="C432" i="31"/>
  <c r="G432" i="31" s="1"/>
  <c r="B432" i="31"/>
  <c r="A432" i="31"/>
  <c r="C431" i="31"/>
  <c r="B431" i="31"/>
  <c r="A431" i="31"/>
  <c r="C430" i="31"/>
  <c r="B430" i="31"/>
  <c r="A430" i="31"/>
  <c r="C429" i="31"/>
  <c r="B429" i="31"/>
  <c r="A429" i="31"/>
  <c r="C428" i="31"/>
  <c r="G428" i="31" s="1"/>
  <c r="B428" i="31"/>
  <c r="A428" i="31"/>
  <c r="C427" i="31"/>
  <c r="G427" i="31" s="1"/>
  <c r="B427" i="31"/>
  <c r="A427" i="31"/>
  <c r="C426" i="31"/>
  <c r="G426" i="31" s="1"/>
  <c r="B426" i="31"/>
  <c r="A426" i="31"/>
  <c r="C425" i="31"/>
  <c r="B425" i="31"/>
  <c r="A425" i="31"/>
  <c r="C424" i="31"/>
  <c r="G424" i="31" s="1"/>
  <c r="B424" i="31"/>
  <c r="A424" i="31"/>
  <c r="C423" i="31"/>
  <c r="B423" i="31"/>
  <c r="A423" i="31"/>
  <c r="C422" i="31"/>
  <c r="B422" i="31"/>
  <c r="A422" i="31"/>
  <c r="C421" i="31"/>
  <c r="B421" i="31"/>
  <c r="A421" i="31"/>
  <c r="C420" i="31"/>
  <c r="G420" i="31" s="1"/>
  <c r="B420" i="31"/>
  <c r="A420" i="31"/>
  <c r="C419" i="31"/>
  <c r="G419" i="31" s="1"/>
  <c r="B419" i="31"/>
  <c r="A419" i="31"/>
  <c r="C418" i="31"/>
  <c r="G418" i="31" s="1"/>
  <c r="B418" i="31"/>
  <c r="A418" i="31"/>
  <c r="C417" i="31"/>
  <c r="B417" i="31"/>
  <c r="A417" i="31"/>
  <c r="C416" i="31"/>
  <c r="G416" i="31" s="1"/>
  <c r="B416" i="31"/>
  <c r="A416" i="31"/>
  <c r="C415" i="31"/>
  <c r="B415" i="31"/>
  <c r="A415" i="31"/>
  <c r="C414" i="31"/>
  <c r="B414" i="31"/>
  <c r="A414" i="31"/>
  <c r="C413" i="31"/>
  <c r="B413" i="31"/>
  <c r="A413" i="31"/>
  <c r="C412" i="31"/>
  <c r="G412" i="31" s="1"/>
  <c r="B412" i="31"/>
  <c r="A412" i="31"/>
  <c r="C411" i="31"/>
  <c r="G411" i="31" s="1"/>
  <c r="B411" i="31"/>
  <c r="A411" i="31"/>
  <c r="C410" i="31"/>
  <c r="G410" i="31" s="1"/>
  <c r="B410" i="31"/>
  <c r="A410" i="31"/>
  <c r="C409" i="31"/>
  <c r="B409" i="31"/>
  <c r="A409" i="31"/>
  <c r="C408" i="31"/>
  <c r="G408" i="31" s="1"/>
  <c r="B408" i="31"/>
  <c r="A408" i="31"/>
  <c r="C407" i="31"/>
  <c r="B407" i="31"/>
  <c r="A407" i="31"/>
  <c r="C406" i="31"/>
  <c r="B406" i="31"/>
  <c r="A406" i="31"/>
  <c r="C405" i="31"/>
  <c r="B405" i="31"/>
  <c r="A405" i="31"/>
  <c r="C404" i="31"/>
  <c r="G404" i="31" s="1"/>
  <c r="B404" i="31"/>
  <c r="A404" i="31"/>
  <c r="C403" i="31"/>
  <c r="G403" i="31" s="1"/>
  <c r="B403" i="31"/>
  <c r="A403" i="31"/>
  <c r="C402" i="31"/>
  <c r="G402" i="31" s="1"/>
  <c r="B402" i="31"/>
  <c r="A402" i="31"/>
  <c r="C401" i="31"/>
  <c r="B401" i="31"/>
  <c r="A401" i="31"/>
  <c r="C400" i="31"/>
  <c r="G400" i="31" s="1"/>
  <c r="B400" i="31"/>
  <c r="A400" i="31"/>
  <c r="C399" i="31"/>
  <c r="B399" i="31"/>
  <c r="A399" i="31"/>
  <c r="C398" i="31"/>
  <c r="B398" i="31"/>
  <c r="A398" i="31"/>
  <c r="C397" i="31"/>
  <c r="B397" i="31"/>
  <c r="A397" i="31"/>
  <c r="C396" i="31"/>
  <c r="G396" i="31" s="1"/>
  <c r="B396" i="31"/>
  <c r="A396" i="31"/>
  <c r="C395" i="31"/>
  <c r="G395" i="31" s="1"/>
  <c r="B395" i="31"/>
  <c r="A395" i="31"/>
  <c r="C394" i="31"/>
  <c r="G394" i="31" s="1"/>
  <c r="B394" i="31"/>
  <c r="A394" i="31"/>
  <c r="C393" i="31"/>
  <c r="B393" i="31"/>
  <c r="A393" i="31"/>
  <c r="C392" i="31"/>
  <c r="G392" i="31" s="1"/>
  <c r="B392" i="31"/>
  <c r="A392" i="31"/>
  <c r="C391" i="31"/>
  <c r="B391" i="31"/>
  <c r="A391" i="31"/>
  <c r="C390" i="31"/>
  <c r="B390" i="31"/>
  <c r="A390" i="31"/>
  <c r="C389" i="31"/>
  <c r="B389" i="31"/>
  <c r="A389" i="31"/>
  <c r="C388" i="31"/>
  <c r="G388" i="31" s="1"/>
  <c r="B388" i="31"/>
  <c r="A388" i="31"/>
  <c r="C387" i="31"/>
  <c r="G387" i="31" s="1"/>
  <c r="B387" i="31"/>
  <c r="A387" i="31"/>
  <c r="C386" i="31"/>
  <c r="G386" i="31" s="1"/>
  <c r="B386" i="31"/>
  <c r="A386" i="31"/>
  <c r="C385" i="31"/>
  <c r="B385" i="31"/>
  <c r="A385" i="31"/>
  <c r="C384" i="31"/>
  <c r="G384" i="31" s="1"/>
  <c r="B384" i="31"/>
  <c r="A384" i="31"/>
  <c r="C383" i="31"/>
  <c r="B383" i="31"/>
  <c r="A383" i="31"/>
  <c r="C382" i="31"/>
  <c r="B382" i="31"/>
  <c r="A382" i="31"/>
  <c r="C381" i="31"/>
  <c r="B381" i="31"/>
  <c r="A381" i="31"/>
  <c r="C380" i="31"/>
  <c r="G380" i="31" s="1"/>
  <c r="B380" i="31"/>
  <c r="A380" i="31"/>
  <c r="C379" i="31"/>
  <c r="G379" i="31" s="1"/>
  <c r="B379" i="31"/>
  <c r="A379" i="31"/>
  <c r="C378" i="31"/>
  <c r="G378" i="31" s="1"/>
  <c r="B378" i="31"/>
  <c r="A378" i="31"/>
  <c r="C377" i="31"/>
  <c r="B377" i="31"/>
  <c r="A377" i="31"/>
  <c r="C376" i="31"/>
  <c r="G376" i="31" s="1"/>
  <c r="B376" i="31"/>
  <c r="A376" i="31"/>
  <c r="C375" i="31"/>
  <c r="B375" i="31"/>
  <c r="A375" i="31"/>
  <c r="C374" i="31"/>
  <c r="B374" i="31"/>
  <c r="A374" i="31"/>
  <c r="C373" i="31"/>
  <c r="B373" i="31"/>
  <c r="A373" i="31"/>
  <c r="C372" i="31"/>
  <c r="G372" i="31" s="1"/>
  <c r="B372" i="31"/>
  <c r="A372" i="31"/>
  <c r="C371" i="31"/>
  <c r="G371" i="31" s="1"/>
  <c r="B371" i="31"/>
  <c r="A371" i="31"/>
  <c r="C370" i="31"/>
  <c r="G370" i="31" s="1"/>
  <c r="B370" i="31"/>
  <c r="A370" i="31"/>
  <c r="C369" i="31"/>
  <c r="B369" i="31"/>
  <c r="A369" i="31"/>
  <c r="C368" i="31"/>
  <c r="G368" i="31" s="1"/>
  <c r="B368" i="31"/>
  <c r="A368" i="31"/>
  <c r="C367" i="31"/>
  <c r="B367" i="31"/>
  <c r="A367" i="31"/>
  <c r="C366" i="31"/>
  <c r="B366" i="31"/>
  <c r="A366" i="31"/>
  <c r="C365" i="31"/>
  <c r="B365" i="31"/>
  <c r="A365" i="31"/>
  <c r="C364" i="31"/>
  <c r="G364" i="31" s="1"/>
  <c r="B364" i="31"/>
  <c r="A364" i="31"/>
  <c r="C363" i="31"/>
  <c r="G363" i="31" s="1"/>
  <c r="B363" i="31"/>
  <c r="A363" i="31"/>
  <c r="C362" i="31"/>
  <c r="G362" i="31" s="1"/>
  <c r="B362" i="31"/>
  <c r="A362" i="31"/>
  <c r="C361" i="31"/>
  <c r="B361" i="31"/>
  <c r="A361" i="31"/>
  <c r="C360" i="31"/>
  <c r="G360" i="31" s="1"/>
  <c r="B360" i="31"/>
  <c r="A360" i="31"/>
  <c r="C359" i="31"/>
  <c r="B359" i="31"/>
  <c r="A359" i="31"/>
  <c r="C358" i="31"/>
  <c r="B358" i="31"/>
  <c r="A358" i="31"/>
  <c r="C357" i="31"/>
  <c r="B357" i="31"/>
  <c r="A357" i="31"/>
  <c r="C356" i="31"/>
  <c r="G356" i="31" s="1"/>
  <c r="B356" i="31"/>
  <c r="A356" i="31"/>
  <c r="C355" i="31"/>
  <c r="G355" i="31" s="1"/>
  <c r="B355" i="31"/>
  <c r="A355" i="31"/>
  <c r="C354" i="31"/>
  <c r="G354" i="31" s="1"/>
  <c r="B354" i="31"/>
  <c r="A354" i="31"/>
  <c r="C353" i="31"/>
  <c r="B353" i="31"/>
  <c r="A353" i="31"/>
  <c r="C352" i="31"/>
  <c r="G352" i="31" s="1"/>
  <c r="B352" i="31"/>
  <c r="A352" i="31"/>
  <c r="C351" i="31"/>
  <c r="B351" i="31"/>
  <c r="A351" i="31"/>
  <c r="C350" i="31"/>
  <c r="B350" i="31"/>
  <c r="A350" i="31"/>
  <c r="C349" i="31"/>
  <c r="B349" i="31"/>
  <c r="A349" i="31"/>
  <c r="C348" i="31"/>
  <c r="G348" i="31" s="1"/>
  <c r="B348" i="31"/>
  <c r="A348" i="31"/>
  <c r="C347" i="31"/>
  <c r="G347" i="31" s="1"/>
  <c r="B347" i="31"/>
  <c r="A347" i="31"/>
  <c r="C346" i="31"/>
  <c r="G346" i="31" s="1"/>
  <c r="B346" i="31"/>
  <c r="A346" i="31"/>
  <c r="C345" i="31"/>
  <c r="B345" i="31"/>
  <c r="A345" i="31"/>
  <c r="C344" i="31"/>
  <c r="G344" i="31" s="1"/>
  <c r="B344" i="31"/>
  <c r="A344" i="31"/>
  <c r="C343" i="31"/>
  <c r="B343" i="31"/>
  <c r="A343" i="31"/>
  <c r="C342" i="31"/>
  <c r="B342" i="31"/>
  <c r="A342" i="31"/>
  <c r="C341" i="31"/>
  <c r="B341" i="31"/>
  <c r="A341" i="31"/>
  <c r="C340" i="31"/>
  <c r="G340" i="31" s="1"/>
  <c r="B340" i="31"/>
  <c r="A340" i="31"/>
  <c r="C339" i="31"/>
  <c r="G339" i="31" s="1"/>
  <c r="B339" i="31"/>
  <c r="A339" i="31"/>
  <c r="C338" i="31"/>
  <c r="G338" i="31" s="1"/>
  <c r="B338" i="31"/>
  <c r="A338" i="31"/>
  <c r="C337" i="31"/>
  <c r="B337" i="31"/>
  <c r="A337" i="31"/>
  <c r="C336" i="31"/>
  <c r="G336" i="31" s="1"/>
  <c r="B336" i="31"/>
  <c r="A336" i="31"/>
  <c r="C335" i="31"/>
  <c r="B335" i="31"/>
  <c r="A335" i="31"/>
  <c r="C334" i="31"/>
  <c r="B334" i="31"/>
  <c r="A334" i="31"/>
  <c r="C333" i="31"/>
  <c r="B333" i="31"/>
  <c r="A333" i="31"/>
  <c r="C332" i="31"/>
  <c r="G332" i="31" s="1"/>
  <c r="B332" i="31"/>
  <c r="A332" i="31"/>
  <c r="C331" i="31"/>
  <c r="G331" i="31" s="1"/>
  <c r="B331" i="31"/>
  <c r="A331" i="31"/>
  <c r="C330" i="31"/>
  <c r="G330" i="31" s="1"/>
  <c r="B330" i="31"/>
  <c r="A330" i="31"/>
  <c r="C329" i="31"/>
  <c r="B329" i="31"/>
  <c r="A329" i="31"/>
  <c r="C328" i="31"/>
  <c r="G328" i="31" s="1"/>
  <c r="B328" i="31"/>
  <c r="A328" i="31"/>
  <c r="C327" i="31"/>
  <c r="B327" i="31"/>
  <c r="A327" i="31"/>
  <c r="C326" i="31"/>
  <c r="B326" i="31"/>
  <c r="A326" i="31"/>
  <c r="C325" i="31"/>
  <c r="B325" i="31"/>
  <c r="A325" i="31"/>
  <c r="C324" i="31"/>
  <c r="G324" i="31" s="1"/>
  <c r="B324" i="31"/>
  <c r="A324" i="31"/>
  <c r="C323" i="31"/>
  <c r="G323" i="31" s="1"/>
  <c r="B323" i="31"/>
  <c r="A323" i="31"/>
  <c r="C322" i="31"/>
  <c r="G322" i="31" s="1"/>
  <c r="B322" i="31"/>
  <c r="A322" i="31"/>
  <c r="C321" i="31"/>
  <c r="B321" i="31"/>
  <c r="A321" i="31"/>
  <c r="C320" i="31"/>
  <c r="G320" i="31" s="1"/>
  <c r="B320" i="31"/>
  <c r="A320" i="31"/>
  <c r="C319" i="31"/>
  <c r="B319" i="31"/>
  <c r="A319" i="31"/>
  <c r="C318" i="31"/>
  <c r="B318" i="31"/>
  <c r="A318" i="31"/>
  <c r="C317" i="31"/>
  <c r="B317" i="31"/>
  <c r="A317" i="31"/>
  <c r="C316" i="31"/>
  <c r="G316" i="31" s="1"/>
  <c r="B316" i="31"/>
  <c r="A316" i="31"/>
  <c r="C315" i="31"/>
  <c r="G315" i="31" s="1"/>
  <c r="B315" i="31"/>
  <c r="A315" i="31"/>
  <c r="C314" i="31"/>
  <c r="G314" i="31" s="1"/>
  <c r="B314" i="31"/>
  <c r="A314" i="31"/>
  <c r="C313" i="31"/>
  <c r="B313" i="31"/>
  <c r="A313" i="31"/>
  <c r="C312" i="31"/>
  <c r="G312" i="31" s="1"/>
  <c r="B312" i="31"/>
  <c r="A312" i="31"/>
  <c r="C311" i="31"/>
  <c r="B311" i="31"/>
  <c r="A311" i="31"/>
  <c r="C310" i="31"/>
  <c r="B310" i="31"/>
  <c r="A310" i="31"/>
  <c r="C309" i="31"/>
  <c r="B309" i="31"/>
  <c r="A309" i="31"/>
  <c r="C308" i="31"/>
  <c r="G308" i="31" s="1"/>
  <c r="B308" i="31"/>
  <c r="A308" i="31"/>
  <c r="C307" i="31"/>
  <c r="G307" i="31" s="1"/>
  <c r="B307" i="31"/>
  <c r="A307" i="31"/>
  <c r="C306" i="31"/>
  <c r="G306" i="31" s="1"/>
  <c r="B306" i="31"/>
  <c r="A306" i="31"/>
  <c r="C305" i="31"/>
  <c r="B305" i="31"/>
  <c r="A305" i="31"/>
  <c r="C304" i="31"/>
  <c r="G304" i="31" s="1"/>
  <c r="B304" i="31"/>
  <c r="A304" i="31"/>
  <c r="C303" i="31"/>
  <c r="B303" i="31"/>
  <c r="A303" i="31"/>
  <c r="C302" i="31"/>
  <c r="B302" i="31"/>
  <c r="A302" i="31"/>
  <c r="C301" i="31"/>
  <c r="B301" i="31"/>
  <c r="A301" i="31"/>
  <c r="C300" i="31"/>
  <c r="G300" i="31" s="1"/>
  <c r="B300" i="31"/>
  <c r="A300" i="31"/>
  <c r="C299" i="31"/>
  <c r="G299" i="31" s="1"/>
  <c r="B299" i="31"/>
  <c r="A299" i="31"/>
  <c r="C298" i="31"/>
  <c r="G298" i="31" s="1"/>
  <c r="B298" i="31"/>
  <c r="A298" i="31"/>
  <c r="C297" i="31"/>
  <c r="B297" i="31"/>
  <c r="A297" i="31"/>
  <c r="C296" i="31"/>
  <c r="G296" i="31" s="1"/>
  <c r="B296" i="31"/>
  <c r="A296" i="31"/>
  <c r="C295" i="31"/>
  <c r="B295" i="31"/>
  <c r="A295" i="31"/>
  <c r="C294" i="31"/>
  <c r="B294" i="31"/>
  <c r="A294" i="31"/>
  <c r="C293" i="31"/>
  <c r="B293" i="31"/>
  <c r="A293" i="31"/>
  <c r="C292" i="31"/>
  <c r="G292" i="31" s="1"/>
  <c r="B292" i="31"/>
  <c r="A292" i="31"/>
  <c r="C291" i="31"/>
  <c r="G291" i="31" s="1"/>
  <c r="B291" i="31"/>
  <c r="A291" i="31"/>
  <c r="C290" i="31"/>
  <c r="G290" i="31" s="1"/>
  <c r="B290" i="31"/>
  <c r="A290" i="31"/>
  <c r="C289" i="31"/>
  <c r="B289" i="31"/>
  <c r="A289" i="31"/>
  <c r="C288" i="31"/>
  <c r="G288" i="31" s="1"/>
  <c r="B288" i="31"/>
  <c r="A288" i="31"/>
  <c r="C287" i="31"/>
  <c r="B287" i="31"/>
  <c r="A287" i="31"/>
  <c r="C286" i="31"/>
  <c r="B286" i="31"/>
  <c r="A286" i="31"/>
  <c r="C285" i="31"/>
  <c r="B285" i="31"/>
  <c r="A285" i="31"/>
  <c r="C284" i="31"/>
  <c r="G284" i="31" s="1"/>
  <c r="B284" i="31"/>
  <c r="A284" i="31"/>
  <c r="C283" i="31"/>
  <c r="G283" i="31" s="1"/>
  <c r="B283" i="31"/>
  <c r="A283" i="31"/>
  <c r="C282" i="31"/>
  <c r="G282" i="31" s="1"/>
  <c r="B282" i="31"/>
  <c r="A282" i="31"/>
  <c r="C281" i="31"/>
  <c r="B281" i="31"/>
  <c r="A281" i="31"/>
  <c r="C280" i="31"/>
  <c r="G280" i="31" s="1"/>
  <c r="B280" i="31"/>
  <c r="A280" i="31"/>
  <c r="C279" i="31"/>
  <c r="B279" i="31"/>
  <c r="A279" i="31"/>
  <c r="C278" i="31"/>
  <c r="B278" i="31"/>
  <c r="A278" i="31"/>
  <c r="C277" i="31"/>
  <c r="B277" i="31"/>
  <c r="A277" i="31"/>
  <c r="C276" i="31"/>
  <c r="G276" i="31" s="1"/>
  <c r="B276" i="31"/>
  <c r="A276" i="31"/>
  <c r="C275" i="31"/>
  <c r="G275" i="31" s="1"/>
  <c r="B275" i="31"/>
  <c r="A275" i="31"/>
  <c r="C274" i="31"/>
  <c r="G274" i="31" s="1"/>
  <c r="B274" i="31"/>
  <c r="A274" i="31"/>
  <c r="C273" i="31"/>
  <c r="B273" i="31"/>
  <c r="A273" i="31"/>
  <c r="C272" i="31"/>
  <c r="G272" i="31" s="1"/>
  <c r="B272" i="31"/>
  <c r="A272" i="31"/>
  <c r="C271" i="31"/>
  <c r="B271" i="31"/>
  <c r="A271" i="31"/>
  <c r="C270" i="31"/>
  <c r="B270" i="31"/>
  <c r="A270" i="31"/>
  <c r="C269" i="31"/>
  <c r="B269" i="31"/>
  <c r="A269" i="31"/>
  <c r="C268" i="31"/>
  <c r="G268" i="31" s="1"/>
  <c r="B268" i="31"/>
  <c r="A268" i="31"/>
  <c r="C267" i="31"/>
  <c r="G267" i="31" s="1"/>
  <c r="B267" i="31"/>
  <c r="A267" i="31"/>
  <c r="C266" i="31"/>
  <c r="G266" i="31" s="1"/>
  <c r="B266" i="31"/>
  <c r="A266" i="31"/>
  <c r="C265" i="31"/>
  <c r="B265" i="31"/>
  <c r="A265" i="31"/>
  <c r="C264" i="31"/>
  <c r="G264" i="31" s="1"/>
  <c r="B264" i="31"/>
  <c r="A264" i="31"/>
  <c r="C263" i="31"/>
  <c r="B263" i="31"/>
  <c r="A263" i="31"/>
  <c r="C262" i="31"/>
  <c r="B262" i="31"/>
  <c r="A262" i="31"/>
  <c r="C261" i="31"/>
  <c r="B261" i="31"/>
  <c r="A261" i="31"/>
  <c r="C260" i="31"/>
  <c r="G260" i="31" s="1"/>
  <c r="B260" i="31"/>
  <c r="A260" i="31"/>
  <c r="C259" i="31"/>
  <c r="G259" i="31" s="1"/>
  <c r="B259" i="31"/>
  <c r="A259" i="31"/>
  <c r="C258" i="31"/>
  <c r="G258" i="31" s="1"/>
  <c r="B258" i="31"/>
  <c r="A258" i="31"/>
  <c r="C257" i="31"/>
  <c r="B257" i="31"/>
  <c r="A257" i="31"/>
  <c r="C256" i="31"/>
  <c r="G256" i="31" s="1"/>
  <c r="B256" i="31"/>
  <c r="A256" i="31"/>
  <c r="C255" i="31"/>
  <c r="B255" i="31"/>
  <c r="A255" i="31"/>
  <c r="C254" i="31"/>
  <c r="B254" i="31"/>
  <c r="A254" i="31"/>
  <c r="C253" i="31"/>
  <c r="B253" i="31"/>
  <c r="A253" i="31"/>
  <c r="C252" i="31"/>
  <c r="G252" i="31" s="1"/>
  <c r="B252" i="31"/>
  <c r="A252" i="31"/>
  <c r="C251" i="31"/>
  <c r="G251" i="31" s="1"/>
  <c r="B251" i="31"/>
  <c r="A251" i="31"/>
  <c r="C250" i="31"/>
  <c r="G250" i="31" s="1"/>
  <c r="B250" i="31"/>
  <c r="A250" i="31"/>
  <c r="C249" i="31"/>
  <c r="B249" i="31"/>
  <c r="A249" i="31"/>
  <c r="C248" i="31"/>
  <c r="G248" i="31" s="1"/>
  <c r="B248" i="31"/>
  <c r="A248" i="31"/>
  <c r="C247" i="31"/>
  <c r="B247" i="31"/>
  <c r="A247" i="31"/>
  <c r="C246" i="31"/>
  <c r="B246" i="31"/>
  <c r="A246" i="31"/>
  <c r="C245" i="31"/>
  <c r="B245" i="31"/>
  <c r="A245" i="31"/>
  <c r="C244" i="31"/>
  <c r="G244" i="31" s="1"/>
  <c r="B244" i="31"/>
  <c r="A244" i="31"/>
  <c r="C243" i="31"/>
  <c r="G243" i="31" s="1"/>
  <c r="B243" i="31"/>
  <c r="A243" i="31"/>
  <c r="C242" i="31"/>
  <c r="G242" i="31" s="1"/>
  <c r="B242" i="31"/>
  <c r="A242" i="31"/>
  <c r="C241" i="31"/>
  <c r="B241" i="31"/>
  <c r="A241" i="31"/>
  <c r="C240" i="31"/>
  <c r="G240" i="31" s="1"/>
  <c r="B240" i="31"/>
  <c r="A240" i="31"/>
  <c r="C239" i="31"/>
  <c r="B239" i="31"/>
  <c r="A239" i="31"/>
  <c r="C238" i="31"/>
  <c r="B238" i="31"/>
  <c r="A238" i="31"/>
  <c r="C237" i="31"/>
  <c r="B237" i="31"/>
  <c r="A237" i="31"/>
  <c r="C236" i="31"/>
  <c r="G236" i="31" s="1"/>
  <c r="B236" i="31"/>
  <c r="A236" i="31"/>
  <c r="C235" i="31"/>
  <c r="G235" i="31" s="1"/>
  <c r="B235" i="31"/>
  <c r="A235" i="31"/>
  <c r="C234" i="31"/>
  <c r="G234" i="31" s="1"/>
  <c r="B234" i="31"/>
  <c r="A234" i="31"/>
  <c r="C233" i="31"/>
  <c r="B233" i="31"/>
  <c r="A233" i="31"/>
  <c r="C232" i="31"/>
  <c r="G232" i="31" s="1"/>
  <c r="B232" i="31"/>
  <c r="A232" i="31"/>
  <c r="C231" i="31"/>
  <c r="B231" i="31"/>
  <c r="A231" i="31"/>
  <c r="C230" i="31"/>
  <c r="B230" i="31"/>
  <c r="A230" i="31"/>
  <c r="C229" i="31"/>
  <c r="B229" i="31"/>
  <c r="A229" i="31"/>
  <c r="C228" i="31"/>
  <c r="G228" i="31" s="1"/>
  <c r="B228" i="31"/>
  <c r="A228" i="31"/>
  <c r="C227" i="31"/>
  <c r="G227" i="31" s="1"/>
  <c r="B227" i="31"/>
  <c r="A227" i="31"/>
  <c r="C226" i="31"/>
  <c r="G226" i="31" s="1"/>
  <c r="B226" i="31"/>
  <c r="A226" i="31"/>
  <c r="C225" i="31"/>
  <c r="B225" i="31"/>
  <c r="A225" i="31"/>
  <c r="C224" i="31"/>
  <c r="G224" i="31" s="1"/>
  <c r="B224" i="31"/>
  <c r="A224" i="31"/>
  <c r="C223" i="31"/>
  <c r="B223" i="31"/>
  <c r="A223" i="31"/>
  <c r="C222" i="31"/>
  <c r="B222" i="31"/>
  <c r="A222" i="31"/>
  <c r="C221" i="31"/>
  <c r="B221" i="31"/>
  <c r="A221" i="31"/>
  <c r="C220" i="31"/>
  <c r="G220" i="31" s="1"/>
  <c r="B220" i="31"/>
  <c r="A220" i="31"/>
  <c r="C219" i="31"/>
  <c r="G219" i="31" s="1"/>
  <c r="B219" i="31"/>
  <c r="A219" i="31"/>
  <c r="C218" i="31"/>
  <c r="G218" i="31" s="1"/>
  <c r="B218" i="31"/>
  <c r="A218" i="31"/>
  <c r="C217" i="31"/>
  <c r="B217" i="31"/>
  <c r="A217" i="31"/>
  <c r="C216" i="31"/>
  <c r="G216" i="31" s="1"/>
  <c r="B216" i="31"/>
  <c r="A216" i="31"/>
  <c r="C215" i="31"/>
  <c r="B215" i="31"/>
  <c r="A215" i="31"/>
  <c r="C214" i="31"/>
  <c r="B214" i="31"/>
  <c r="A214" i="31"/>
  <c r="C213" i="31"/>
  <c r="B213" i="31"/>
  <c r="A213" i="31"/>
  <c r="C212" i="31"/>
  <c r="G212" i="31" s="1"/>
  <c r="B212" i="31"/>
  <c r="A212" i="31"/>
  <c r="C211" i="31"/>
  <c r="G211" i="31" s="1"/>
  <c r="B211" i="31"/>
  <c r="A211" i="31"/>
  <c r="C210" i="31"/>
  <c r="G210" i="31" s="1"/>
  <c r="B210" i="31"/>
  <c r="A210" i="31"/>
  <c r="C209" i="31"/>
  <c r="B209" i="31"/>
  <c r="A209" i="31"/>
  <c r="C208" i="31"/>
  <c r="G208" i="31" s="1"/>
  <c r="B208" i="31"/>
  <c r="A208" i="31"/>
  <c r="C207" i="31"/>
  <c r="B207" i="31"/>
  <c r="A207" i="31"/>
  <c r="C206" i="31"/>
  <c r="B206" i="31"/>
  <c r="A206" i="31"/>
  <c r="C205" i="31"/>
  <c r="B205" i="31"/>
  <c r="A205" i="31"/>
  <c r="C204" i="31"/>
  <c r="G204" i="31" s="1"/>
  <c r="B204" i="31"/>
  <c r="A204" i="31"/>
  <c r="C203" i="31"/>
  <c r="G203" i="31" s="1"/>
  <c r="B203" i="31"/>
  <c r="A203" i="31"/>
  <c r="C202" i="31"/>
  <c r="G202" i="31" s="1"/>
  <c r="B202" i="31"/>
  <c r="A202" i="31"/>
  <c r="C201" i="31"/>
  <c r="B201" i="31"/>
  <c r="A201" i="31"/>
  <c r="C200" i="31"/>
  <c r="G200" i="31" s="1"/>
  <c r="B200" i="31"/>
  <c r="A200" i="31"/>
  <c r="C199" i="31"/>
  <c r="B199" i="31"/>
  <c r="A199" i="31"/>
  <c r="C198" i="31"/>
  <c r="B198" i="31"/>
  <c r="A198" i="31"/>
  <c r="C197" i="31"/>
  <c r="B197" i="31"/>
  <c r="A197" i="31"/>
  <c r="C196" i="31"/>
  <c r="G196" i="31" s="1"/>
  <c r="B196" i="31"/>
  <c r="A196" i="31"/>
  <c r="C195" i="31"/>
  <c r="G195" i="31" s="1"/>
  <c r="B195" i="31"/>
  <c r="A195" i="31"/>
  <c r="C194" i="31"/>
  <c r="G194" i="31" s="1"/>
  <c r="B194" i="31"/>
  <c r="A194" i="31"/>
  <c r="C193" i="31"/>
  <c r="B193" i="31"/>
  <c r="A193" i="31"/>
  <c r="C192" i="31"/>
  <c r="G192" i="31" s="1"/>
  <c r="B192" i="31"/>
  <c r="A192" i="31"/>
  <c r="C191" i="31"/>
  <c r="B191" i="31"/>
  <c r="A191" i="31"/>
  <c r="C190" i="31"/>
  <c r="B190" i="31"/>
  <c r="A190" i="31"/>
  <c r="C189" i="31"/>
  <c r="B189" i="31"/>
  <c r="A189" i="31"/>
  <c r="C188" i="31"/>
  <c r="G188" i="31" s="1"/>
  <c r="B188" i="31"/>
  <c r="A188" i="31"/>
  <c r="C187" i="31"/>
  <c r="G187" i="31" s="1"/>
  <c r="B187" i="31"/>
  <c r="A187" i="31"/>
  <c r="C186" i="31"/>
  <c r="G186" i="31" s="1"/>
  <c r="B186" i="31"/>
  <c r="A186" i="31"/>
  <c r="C185" i="31"/>
  <c r="B185" i="31"/>
  <c r="A185" i="31"/>
  <c r="C184" i="31"/>
  <c r="G184" i="31" s="1"/>
  <c r="B184" i="31"/>
  <c r="A184" i="31"/>
  <c r="C183" i="31"/>
  <c r="B183" i="31"/>
  <c r="A183" i="31"/>
  <c r="C182" i="31"/>
  <c r="B182" i="31"/>
  <c r="A182" i="31"/>
  <c r="C181" i="31"/>
  <c r="B181" i="31"/>
  <c r="A181" i="31"/>
  <c r="C180" i="31"/>
  <c r="G180" i="31" s="1"/>
  <c r="B180" i="31"/>
  <c r="A180" i="31"/>
  <c r="C179" i="31"/>
  <c r="G179" i="31" s="1"/>
  <c r="B179" i="31"/>
  <c r="A179" i="31"/>
  <c r="C178" i="31"/>
  <c r="G178" i="31" s="1"/>
  <c r="B178" i="31"/>
  <c r="A178" i="31"/>
  <c r="C177" i="31"/>
  <c r="B177" i="31"/>
  <c r="A177" i="31"/>
  <c r="C176" i="31"/>
  <c r="G176" i="31" s="1"/>
  <c r="B176" i="31"/>
  <c r="A176" i="31"/>
  <c r="C175" i="31"/>
  <c r="B175" i="31"/>
  <c r="A175" i="31"/>
  <c r="C174" i="31"/>
  <c r="B174" i="31"/>
  <c r="A174" i="31"/>
  <c r="C173" i="31"/>
  <c r="B173" i="31"/>
  <c r="A173" i="31"/>
  <c r="C172" i="31"/>
  <c r="G172" i="31" s="1"/>
  <c r="B172" i="31"/>
  <c r="A172" i="31"/>
  <c r="C171" i="31"/>
  <c r="G171" i="31" s="1"/>
  <c r="B171" i="31"/>
  <c r="A171" i="31"/>
  <c r="C170" i="31"/>
  <c r="G170" i="31" s="1"/>
  <c r="B170" i="31"/>
  <c r="A170" i="31"/>
  <c r="C169" i="31"/>
  <c r="B169" i="31"/>
  <c r="A169" i="31"/>
  <c r="C168" i="31"/>
  <c r="G168" i="31" s="1"/>
  <c r="B168" i="31"/>
  <c r="A168" i="31"/>
  <c r="C167" i="31"/>
  <c r="B167" i="31"/>
  <c r="A167" i="31"/>
  <c r="C166" i="31"/>
  <c r="B166" i="31"/>
  <c r="A166" i="31"/>
  <c r="C165" i="31"/>
  <c r="B165" i="31"/>
  <c r="A165" i="31"/>
  <c r="C164" i="31"/>
  <c r="G164" i="31" s="1"/>
  <c r="B164" i="31"/>
  <c r="A164" i="31"/>
  <c r="C163" i="31"/>
  <c r="G163" i="31" s="1"/>
  <c r="B163" i="31"/>
  <c r="A163" i="31"/>
  <c r="C162" i="31"/>
  <c r="G162" i="31" s="1"/>
  <c r="B162" i="31"/>
  <c r="A162" i="31"/>
  <c r="C161" i="31"/>
  <c r="B161" i="31"/>
  <c r="A161" i="31"/>
  <c r="C160" i="31"/>
  <c r="G160" i="31" s="1"/>
  <c r="B160" i="31"/>
  <c r="A160" i="31"/>
  <c r="C159" i="31"/>
  <c r="B159" i="31"/>
  <c r="A159" i="31"/>
  <c r="C158" i="31"/>
  <c r="B158" i="31"/>
  <c r="A158" i="31"/>
  <c r="C157" i="31"/>
  <c r="B157" i="31"/>
  <c r="A157" i="31"/>
  <c r="C156" i="31"/>
  <c r="G156" i="31" s="1"/>
  <c r="B156" i="31"/>
  <c r="A156" i="31"/>
  <c r="C155" i="31"/>
  <c r="G155" i="31" s="1"/>
  <c r="B155" i="31"/>
  <c r="A155" i="31"/>
  <c r="C154" i="31"/>
  <c r="G154" i="31" s="1"/>
  <c r="B154" i="31"/>
  <c r="A154" i="31"/>
  <c r="C153" i="31"/>
  <c r="B153" i="31"/>
  <c r="A153" i="31"/>
  <c r="C152" i="31"/>
  <c r="G152" i="31" s="1"/>
  <c r="B152" i="31"/>
  <c r="A152" i="31"/>
  <c r="C151" i="31"/>
  <c r="B151" i="31"/>
  <c r="A151" i="31"/>
  <c r="C150" i="31"/>
  <c r="B150" i="31"/>
  <c r="A150" i="31"/>
  <c r="C149" i="31"/>
  <c r="B149" i="31"/>
  <c r="A149" i="31"/>
  <c r="C148" i="31"/>
  <c r="G148" i="31" s="1"/>
  <c r="B148" i="31"/>
  <c r="A148" i="31"/>
  <c r="C147" i="31"/>
  <c r="G147" i="31" s="1"/>
  <c r="B147" i="31"/>
  <c r="A147" i="31"/>
  <c r="C146" i="31"/>
  <c r="G146" i="31" s="1"/>
  <c r="B146" i="31"/>
  <c r="A146" i="31"/>
  <c r="C145" i="31"/>
  <c r="B145" i="31"/>
  <c r="A145" i="31"/>
  <c r="C144" i="31"/>
  <c r="G144" i="31" s="1"/>
  <c r="B144" i="31"/>
  <c r="A144" i="31"/>
  <c r="C143" i="31"/>
  <c r="B143" i="31"/>
  <c r="A143" i="31"/>
  <c r="C142" i="31"/>
  <c r="B142" i="31"/>
  <c r="A142" i="31"/>
  <c r="C141" i="31"/>
  <c r="B141" i="31"/>
  <c r="A141" i="31"/>
  <c r="C140" i="31"/>
  <c r="G140" i="31" s="1"/>
  <c r="B140" i="31"/>
  <c r="A140" i="31"/>
  <c r="C139" i="31"/>
  <c r="G139" i="31" s="1"/>
  <c r="B139" i="31"/>
  <c r="A139" i="31"/>
  <c r="C138" i="31"/>
  <c r="G138" i="31" s="1"/>
  <c r="B138" i="31"/>
  <c r="A138" i="31"/>
  <c r="C137" i="31"/>
  <c r="B137" i="31"/>
  <c r="A137" i="31"/>
  <c r="C136" i="31"/>
  <c r="G136" i="31" s="1"/>
  <c r="B136" i="31"/>
  <c r="A136" i="31"/>
  <c r="C135" i="31"/>
  <c r="B135" i="31"/>
  <c r="A135" i="31"/>
  <c r="C134" i="31"/>
  <c r="B134" i="31"/>
  <c r="A134" i="31"/>
  <c r="C133" i="31"/>
  <c r="B133" i="31"/>
  <c r="A133" i="31"/>
  <c r="C132" i="31"/>
  <c r="G132" i="31" s="1"/>
  <c r="B132" i="31"/>
  <c r="A132" i="31"/>
  <c r="C131" i="31"/>
  <c r="G131" i="31" s="1"/>
  <c r="B131" i="31"/>
  <c r="A131" i="31"/>
  <c r="C130" i="31"/>
  <c r="G130" i="31" s="1"/>
  <c r="B130" i="31"/>
  <c r="A130" i="31"/>
  <c r="C129" i="31"/>
  <c r="B129" i="31"/>
  <c r="A129" i="31"/>
  <c r="C128" i="31"/>
  <c r="G128" i="31" s="1"/>
  <c r="B128" i="31"/>
  <c r="A128" i="31"/>
  <c r="C127" i="31"/>
  <c r="B127" i="31"/>
  <c r="A127" i="31"/>
  <c r="C126" i="31"/>
  <c r="B126" i="31"/>
  <c r="A126" i="31"/>
  <c r="C125" i="31"/>
  <c r="B125" i="31"/>
  <c r="A125" i="31"/>
  <c r="C124" i="31"/>
  <c r="G124" i="31" s="1"/>
  <c r="B124" i="31"/>
  <c r="A124" i="31"/>
  <c r="C123" i="31"/>
  <c r="G123" i="31" s="1"/>
  <c r="B123" i="31"/>
  <c r="A123" i="31"/>
  <c r="C122" i="31"/>
  <c r="G122" i="31" s="1"/>
  <c r="B122" i="31"/>
  <c r="A122" i="31"/>
  <c r="C121" i="31"/>
  <c r="B121" i="31"/>
  <c r="A121" i="31"/>
  <c r="C120" i="31"/>
  <c r="G120" i="31" s="1"/>
  <c r="B120" i="31"/>
  <c r="A120" i="31"/>
  <c r="C119" i="31"/>
  <c r="B119" i="31"/>
  <c r="A119" i="31"/>
  <c r="C118" i="31"/>
  <c r="B118" i="31"/>
  <c r="A118" i="31"/>
  <c r="C117" i="31"/>
  <c r="B117" i="31"/>
  <c r="A117" i="31"/>
  <c r="C116" i="31"/>
  <c r="G116" i="31" s="1"/>
  <c r="B116" i="31"/>
  <c r="A116" i="31"/>
  <c r="C115" i="31"/>
  <c r="G115" i="31" s="1"/>
  <c r="B115" i="31"/>
  <c r="A115" i="31"/>
  <c r="C114" i="31"/>
  <c r="G114" i="31" s="1"/>
  <c r="B114" i="31"/>
  <c r="A114" i="31"/>
  <c r="C113" i="31"/>
  <c r="B113" i="31"/>
  <c r="A113" i="31"/>
  <c r="C112" i="31"/>
  <c r="G112" i="31" s="1"/>
  <c r="B112" i="31"/>
  <c r="A112" i="31"/>
  <c r="C111" i="31"/>
  <c r="B111" i="31"/>
  <c r="A111" i="31"/>
  <c r="C110" i="31"/>
  <c r="B110" i="31"/>
  <c r="A110" i="31"/>
  <c r="C109" i="31"/>
  <c r="B109" i="31"/>
  <c r="A109" i="31"/>
  <c r="C108" i="31"/>
  <c r="G108" i="31" s="1"/>
  <c r="B108" i="31"/>
  <c r="A108" i="31"/>
  <c r="C107" i="31"/>
  <c r="G107" i="31" s="1"/>
  <c r="B107" i="31"/>
  <c r="A107" i="31"/>
  <c r="C106" i="31"/>
  <c r="G106" i="31" s="1"/>
  <c r="B106" i="31"/>
  <c r="A106" i="31"/>
  <c r="C105" i="31"/>
  <c r="B105" i="31"/>
  <c r="A105" i="31"/>
  <c r="C104" i="31"/>
  <c r="G104" i="31" s="1"/>
  <c r="B104" i="31"/>
  <c r="A104" i="31"/>
  <c r="C103" i="31"/>
  <c r="B103" i="31"/>
  <c r="A103" i="31"/>
  <c r="C102" i="31"/>
  <c r="B102" i="31"/>
  <c r="A102" i="31"/>
  <c r="C101" i="31"/>
  <c r="B101" i="31"/>
  <c r="A101" i="31"/>
  <c r="C100" i="31"/>
  <c r="G100" i="31" s="1"/>
  <c r="B100" i="31"/>
  <c r="A100" i="31"/>
  <c r="C99" i="31"/>
  <c r="G99" i="31" s="1"/>
  <c r="B99" i="31"/>
  <c r="A99" i="31"/>
  <c r="C98" i="31"/>
  <c r="G98" i="31" s="1"/>
  <c r="B98" i="31"/>
  <c r="A98" i="31"/>
  <c r="C97" i="31"/>
  <c r="G97" i="31" s="1"/>
  <c r="B97" i="31"/>
  <c r="A97" i="31"/>
  <c r="C96" i="31"/>
  <c r="G96" i="31" s="1"/>
  <c r="B96" i="31"/>
  <c r="A96" i="31"/>
  <c r="C95" i="31"/>
  <c r="B95" i="31"/>
  <c r="A95" i="31"/>
  <c r="C94" i="31"/>
  <c r="B94" i="31"/>
  <c r="A94" i="31"/>
  <c r="C93" i="31"/>
  <c r="B93" i="31"/>
  <c r="A93" i="31"/>
  <c r="C92" i="31"/>
  <c r="G92" i="31" s="1"/>
  <c r="B92" i="31"/>
  <c r="A92" i="31"/>
  <c r="C91" i="31"/>
  <c r="G91" i="31" s="1"/>
  <c r="B91" i="31"/>
  <c r="A91" i="31"/>
  <c r="C90" i="31"/>
  <c r="G90" i="31" s="1"/>
  <c r="B90" i="31"/>
  <c r="A90" i="31"/>
  <c r="C89" i="31"/>
  <c r="G89" i="31" s="1"/>
  <c r="B89" i="31"/>
  <c r="A89" i="31"/>
  <c r="C88" i="31"/>
  <c r="G88" i="31" s="1"/>
  <c r="B88" i="31"/>
  <c r="A88" i="31"/>
  <c r="C87" i="31"/>
  <c r="B87" i="31"/>
  <c r="A87" i="31"/>
  <c r="C86" i="31"/>
  <c r="B86" i="31"/>
  <c r="A86" i="31"/>
  <c r="C85" i="31"/>
  <c r="B85" i="31"/>
  <c r="A85" i="31"/>
  <c r="C84" i="31"/>
  <c r="G84" i="31" s="1"/>
  <c r="B84" i="31"/>
  <c r="A84" i="31"/>
  <c r="C83" i="31"/>
  <c r="G83" i="31" s="1"/>
  <c r="B83" i="31"/>
  <c r="A83" i="31"/>
  <c r="C82" i="31"/>
  <c r="G82" i="31" s="1"/>
  <c r="B82" i="31"/>
  <c r="A82" i="31"/>
  <c r="C81" i="31"/>
  <c r="G81" i="31" s="1"/>
  <c r="B81" i="31"/>
  <c r="A81" i="31"/>
  <c r="C80" i="31"/>
  <c r="G80" i="31" s="1"/>
  <c r="B80" i="31"/>
  <c r="A80" i="31"/>
  <c r="C79" i="31"/>
  <c r="B79" i="31"/>
  <c r="A79" i="31"/>
  <c r="C78" i="31"/>
  <c r="B78" i="31"/>
  <c r="A78" i="31"/>
  <c r="C77" i="31"/>
  <c r="B77" i="31"/>
  <c r="A77" i="31"/>
  <c r="C76" i="31"/>
  <c r="G76" i="31" s="1"/>
  <c r="B76" i="31"/>
  <c r="A76" i="31"/>
  <c r="C75" i="31"/>
  <c r="G75" i="31" s="1"/>
  <c r="B75" i="31"/>
  <c r="A75" i="31"/>
  <c r="C74" i="31"/>
  <c r="G74" i="31" s="1"/>
  <c r="B74" i="31"/>
  <c r="A74" i="31"/>
  <c r="C73" i="31"/>
  <c r="G73" i="31" s="1"/>
  <c r="B73" i="31"/>
  <c r="A73" i="31"/>
  <c r="C72" i="31"/>
  <c r="G72" i="31" s="1"/>
  <c r="B72" i="31"/>
  <c r="A72" i="31"/>
  <c r="C71" i="31"/>
  <c r="B71" i="31"/>
  <c r="A71" i="31"/>
  <c r="C70" i="31"/>
  <c r="B70" i="31"/>
  <c r="A70" i="31"/>
  <c r="C69" i="31"/>
  <c r="B69" i="31"/>
  <c r="A69" i="31"/>
  <c r="C68" i="31"/>
  <c r="G68" i="31" s="1"/>
  <c r="B68" i="31"/>
  <c r="A68" i="31"/>
  <c r="C67" i="31"/>
  <c r="G67" i="31" s="1"/>
  <c r="B67" i="31"/>
  <c r="A67" i="31"/>
  <c r="C66" i="31"/>
  <c r="G66" i="31" s="1"/>
  <c r="B66" i="31"/>
  <c r="A66" i="31"/>
  <c r="C65" i="31"/>
  <c r="G65" i="31" s="1"/>
  <c r="B65" i="31"/>
  <c r="A65" i="31"/>
  <c r="C64" i="31"/>
  <c r="G64" i="31" s="1"/>
  <c r="B64" i="31"/>
  <c r="A64" i="31"/>
  <c r="C63" i="31"/>
  <c r="B63" i="31"/>
  <c r="A63" i="31"/>
  <c r="C62" i="31"/>
  <c r="B62" i="31"/>
  <c r="A62" i="31"/>
  <c r="C61" i="31"/>
  <c r="B61" i="31"/>
  <c r="A61" i="31"/>
  <c r="C60" i="31"/>
  <c r="G60" i="31" s="1"/>
  <c r="B60" i="31"/>
  <c r="A60" i="31"/>
  <c r="C59" i="31"/>
  <c r="G59" i="31" s="1"/>
  <c r="B59" i="31"/>
  <c r="A59" i="31"/>
  <c r="C58" i="31"/>
  <c r="G58" i="31" s="1"/>
  <c r="B58" i="31"/>
  <c r="A58" i="31"/>
  <c r="C57" i="31"/>
  <c r="G57" i="31" s="1"/>
  <c r="B57" i="31"/>
  <c r="A57" i="31"/>
  <c r="C56" i="31"/>
  <c r="G56" i="31" s="1"/>
  <c r="B56" i="31"/>
  <c r="A56" i="31"/>
  <c r="C55" i="31"/>
  <c r="B55" i="31"/>
  <c r="A55" i="31"/>
  <c r="C54" i="31"/>
  <c r="B54" i="31"/>
  <c r="A54" i="31"/>
  <c r="C53" i="31"/>
  <c r="B53" i="31"/>
  <c r="A53" i="31"/>
  <c r="C52" i="31"/>
  <c r="G52" i="31" s="1"/>
  <c r="B52" i="31"/>
  <c r="A52" i="31"/>
  <c r="C51" i="31"/>
  <c r="G51" i="31" s="1"/>
  <c r="B51" i="31"/>
  <c r="A51" i="31"/>
  <c r="C50" i="31"/>
  <c r="G50" i="31" s="1"/>
  <c r="B50" i="31"/>
  <c r="A50" i="31"/>
  <c r="C49" i="31"/>
  <c r="G49" i="31" s="1"/>
  <c r="B49" i="31"/>
  <c r="A49" i="31"/>
  <c r="C48" i="31"/>
  <c r="G48" i="31" s="1"/>
  <c r="B48" i="31"/>
  <c r="A48" i="31"/>
  <c r="C47" i="31"/>
  <c r="B47" i="31"/>
  <c r="A47" i="31"/>
  <c r="C46" i="31"/>
  <c r="B46" i="31"/>
  <c r="A46" i="31"/>
  <c r="C45" i="31"/>
  <c r="B45" i="31"/>
  <c r="A45" i="31"/>
  <c r="C44" i="31"/>
  <c r="G44" i="31" s="1"/>
  <c r="B44" i="31"/>
  <c r="A44" i="31"/>
  <c r="C43" i="31"/>
  <c r="G43" i="31" s="1"/>
  <c r="B43" i="31"/>
  <c r="A43" i="31"/>
  <c r="C42" i="31"/>
  <c r="G42" i="31" s="1"/>
  <c r="B42" i="31"/>
  <c r="A42" i="31"/>
  <c r="C41" i="31"/>
  <c r="G41" i="31" s="1"/>
  <c r="B41" i="31"/>
  <c r="A41" i="31"/>
  <c r="C40" i="31"/>
  <c r="G40" i="31" s="1"/>
  <c r="B40" i="31"/>
  <c r="A40" i="31"/>
  <c r="C39" i="31"/>
  <c r="B39" i="31"/>
  <c r="A39" i="31"/>
  <c r="C38" i="31"/>
  <c r="B38" i="31"/>
  <c r="A38" i="31"/>
  <c r="C37" i="31"/>
  <c r="B37" i="31"/>
  <c r="A37" i="31"/>
  <c r="C36" i="31"/>
  <c r="G36" i="31" s="1"/>
  <c r="B36" i="31"/>
  <c r="A36" i="31"/>
  <c r="C35" i="31"/>
  <c r="G35" i="31" s="1"/>
  <c r="B35" i="31"/>
  <c r="A35" i="31"/>
  <c r="C34" i="31"/>
  <c r="G34" i="31" s="1"/>
  <c r="B34" i="31"/>
  <c r="A34" i="31"/>
  <c r="C33" i="31"/>
  <c r="G33" i="31" s="1"/>
  <c r="B33" i="31"/>
  <c r="A33" i="31"/>
  <c r="C32" i="31"/>
  <c r="G32" i="31" s="1"/>
  <c r="B32" i="31"/>
  <c r="A32" i="31"/>
  <c r="C31" i="31"/>
  <c r="B31" i="31"/>
  <c r="A31" i="31"/>
  <c r="C30" i="31"/>
  <c r="B30" i="31"/>
  <c r="A30" i="31"/>
  <c r="C29" i="31"/>
  <c r="B29" i="31"/>
  <c r="A29" i="31"/>
  <c r="C28" i="31"/>
  <c r="G28" i="31" s="1"/>
  <c r="B28" i="31"/>
  <c r="A28" i="31"/>
  <c r="C27" i="31"/>
  <c r="G27" i="31" s="1"/>
  <c r="B27" i="31"/>
  <c r="A27" i="31"/>
  <c r="C26" i="31"/>
  <c r="G26" i="31" s="1"/>
  <c r="B26" i="31"/>
  <c r="A26" i="31"/>
  <c r="C25" i="31"/>
  <c r="G25" i="31" s="1"/>
  <c r="B25" i="31"/>
  <c r="A25" i="31"/>
  <c r="C24" i="31"/>
  <c r="G24" i="31" s="1"/>
  <c r="B24" i="31"/>
  <c r="A24" i="31"/>
  <c r="C23" i="31"/>
  <c r="B23" i="31"/>
  <c r="A23" i="31"/>
  <c r="C22" i="31"/>
  <c r="B22" i="31"/>
  <c r="A22" i="31"/>
  <c r="C21" i="31"/>
  <c r="B21" i="31"/>
  <c r="A21" i="31"/>
  <c r="C20" i="31"/>
  <c r="G20" i="31" s="1"/>
  <c r="B20" i="31"/>
  <c r="A20" i="31"/>
  <c r="C19" i="31"/>
  <c r="G19" i="31" s="1"/>
  <c r="B19" i="31"/>
  <c r="A19" i="31"/>
  <c r="C18" i="31"/>
  <c r="G18" i="31" s="1"/>
  <c r="B18" i="31"/>
  <c r="A18" i="31"/>
  <c r="C17" i="31"/>
  <c r="G17" i="31" s="1"/>
  <c r="B17" i="31"/>
  <c r="A17" i="31"/>
  <c r="C16" i="31"/>
  <c r="G16" i="31" s="1"/>
  <c r="B16" i="31"/>
  <c r="A16" i="31"/>
  <c r="C15" i="31"/>
  <c r="B15" i="31"/>
  <c r="A15" i="31"/>
  <c r="C14" i="31"/>
  <c r="B14" i="31"/>
  <c r="A14" i="31"/>
  <c r="C13" i="31"/>
  <c r="B13" i="31"/>
  <c r="A13" i="31"/>
  <c r="C12" i="31"/>
  <c r="G12" i="31" s="1"/>
  <c r="B12" i="31"/>
  <c r="A12" i="31"/>
  <c r="C11" i="31"/>
  <c r="G11" i="31" s="1"/>
  <c r="B11" i="31"/>
  <c r="A11" i="31"/>
  <c r="C10" i="31"/>
  <c r="G10" i="31" s="1"/>
  <c r="B10" i="31"/>
  <c r="A10" i="31"/>
  <c r="C9" i="31"/>
  <c r="G9" i="31" s="1"/>
  <c r="B9" i="31"/>
  <c r="A9" i="31"/>
  <c r="C8" i="31"/>
  <c r="G8" i="31" s="1"/>
  <c r="B8" i="31"/>
  <c r="A8" i="31"/>
  <c r="C7" i="31"/>
  <c r="B7" i="31"/>
  <c r="A7" i="31"/>
  <c r="C6" i="31"/>
  <c r="B6" i="31"/>
  <c r="A6" i="31"/>
  <c r="C5" i="31"/>
  <c r="B5" i="31"/>
  <c r="A5" i="31"/>
  <c r="C4" i="31"/>
  <c r="G4" i="31" s="1"/>
  <c r="B4" i="31"/>
  <c r="A4" i="31"/>
  <c r="C3" i="31"/>
  <c r="G3" i="31" s="1"/>
  <c r="B3" i="31"/>
  <c r="A3" i="31"/>
  <c r="C2" i="31"/>
  <c r="G2" i="31" s="1"/>
  <c r="B2" i="31"/>
  <c r="A2" i="31"/>
  <c r="AH7" i="29"/>
  <c r="AF7" i="29"/>
  <c r="AD7" i="29"/>
  <c r="AB7" i="29"/>
  <c r="Z7" i="29"/>
  <c r="X3" i="29"/>
  <c r="K2" i="29"/>
  <c r="G530" i="31" l="1"/>
  <c r="G538" i="31"/>
  <c r="G546" i="31"/>
  <c r="G554" i="31"/>
  <c r="G562" i="31"/>
  <c r="G14" i="31"/>
  <c r="G38" i="31"/>
  <c r="G62" i="31"/>
  <c r="G70" i="31"/>
  <c r="G110" i="31"/>
  <c r="G190" i="31"/>
  <c r="G254" i="31"/>
  <c r="G262" i="31"/>
  <c r="G278" i="31"/>
  <c r="G294" i="31"/>
  <c r="G310" i="31"/>
  <c r="G326" i="31"/>
  <c r="G334" i="31"/>
  <c r="G350" i="31"/>
  <c r="G358" i="31"/>
  <c r="G382" i="31"/>
  <c r="G422" i="31"/>
  <c r="G430" i="31"/>
  <c r="G454" i="31"/>
  <c r="G462" i="31"/>
  <c r="G478" i="31"/>
  <c r="Y1583" i="29"/>
  <c r="L1915" i="29"/>
  <c r="M1847" i="29"/>
  <c r="K1779" i="29"/>
  <c r="L1575" i="29"/>
  <c r="M1524" i="29"/>
  <c r="K1473" i="29"/>
  <c r="L1404" i="29"/>
  <c r="M1285" i="29"/>
  <c r="K1251" i="29"/>
  <c r="L1200" i="29"/>
  <c r="M1183" i="29"/>
  <c r="K1132" i="29"/>
  <c r="L1064" i="29"/>
  <c r="M1013" i="29"/>
  <c r="K979" i="29"/>
  <c r="L928" i="29"/>
  <c r="M843" i="29"/>
  <c r="K617" i="29"/>
  <c r="L473" i="29"/>
  <c r="M329" i="29"/>
  <c r="K249" i="29"/>
  <c r="K217" i="29"/>
  <c r="M1953" i="29"/>
  <c r="N1817" i="29"/>
  <c r="L1749" i="29"/>
  <c r="M1698" i="29"/>
  <c r="N1647" i="29"/>
  <c r="L1613" i="29"/>
  <c r="M1357" i="29"/>
  <c r="N1306" i="29"/>
  <c r="L1085" i="29"/>
  <c r="M830" i="29"/>
  <c r="N781" i="29"/>
  <c r="L733" i="29"/>
  <c r="M685" i="29"/>
  <c r="N637" i="29"/>
  <c r="L589" i="29"/>
  <c r="M541" i="29"/>
  <c r="N445" i="29"/>
  <c r="L413" i="29"/>
  <c r="M317" i="29"/>
  <c r="N205" i="29"/>
  <c r="L173" i="29"/>
  <c r="M125" i="29"/>
  <c r="L1949" i="29"/>
  <c r="L1745" i="29"/>
  <c r="L1677" i="29"/>
  <c r="L1609" i="29"/>
  <c r="L1336" i="29"/>
  <c r="L1081" i="29"/>
  <c r="L809" i="29"/>
  <c r="L729" i="29"/>
  <c r="L665" i="29"/>
  <c r="L585" i="29"/>
  <c r="L505" i="29"/>
  <c r="L409" i="29"/>
  <c r="L297" i="29"/>
  <c r="L169" i="29"/>
  <c r="L105" i="29"/>
  <c r="N181" i="29"/>
  <c r="R1957" i="29"/>
  <c r="R1940" i="29"/>
  <c r="R1923" i="29"/>
  <c r="R1906" i="29"/>
  <c r="R1889" i="29"/>
  <c r="R1872" i="29"/>
  <c r="R1855" i="29"/>
  <c r="R1838" i="29"/>
  <c r="R1821" i="29"/>
  <c r="R1804" i="29"/>
  <c r="R1787" i="29"/>
  <c r="R1770" i="29"/>
  <c r="R1753" i="29"/>
  <c r="R1736" i="29"/>
  <c r="R1719" i="29"/>
  <c r="R1702" i="29"/>
  <c r="R1685" i="29"/>
  <c r="R1668" i="29"/>
  <c r="R1651" i="29"/>
  <c r="R1634" i="29"/>
  <c r="R1617" i="29"/>
  <c r="R1600" i="29"/>
  <c r="R1566" i="29"/>
  <c r="R1549" i="29"/>
  <c r="X1583" i="29"/>
  <c r="K1915" i="29"/>
  <c r="L1847" i="29"/>
  <c r="M1762" i="29"/>
  <c r="K1575" i="29"/>
  <c r="L1524" i="29"/>
  <c r="M1439" i="29"/>
  <c r="K1404" i="29"/>
  <c r="L1285" i="29"/>
  <c r="M1234" i="29"/>
  <c r="K1200" i="29"/>
  <c r="L1183" i="29"/>
  <c r="M1115" i="29"/>
  <c r="K1064" i="29"/>
  <c r="L1013" i="29"/>
  <c r="M962" i="29"/>
  <c r="K928" i="29"/>
  <c r="L843" i="29"/>
  <c r="M521" i="29"/>
  <c r="K473" i="29"/>
  <c r="L329" i="29"/>
  <c r="M89" i="29"/>
  <c r="L1953" i="29"/>
  <c r="M1817" i="29"/>
  <c r="N1732" i="29"/>
  <c r="L1698" i="29"/>
  <c r="M1647" i="29"/>
  <c r="N1460" i="29"/>
  <c r="L1357" i="29"/>
  <c r="M1306" i="29"/>
  <c r="N881" i="29"/>
  <c r="L830" i="29"/>
  <c r="M781" i="29"/>
  <c r="N717" i="29"/>
  <c r="L685" i="29"/>
  <c r="M637" i="29"/>
  <c r="N573" i="29"/>
  <c r="L541" i="29"/>
  <c r="M445" i="29"/>
  <c r="N397" i="29"/>
  <c r="L317" i="29"/>
  <c r="M205" i="29"/>
  <c r="N157" i="29"/>
  <c r="L125" i="29"/>
  <c r="K1949" i="29"/>
  <c r="K1745" i="29"/>
  <c r="K1677" i="29"/>
  <c r="K1609" i="29"/>
  <c r="K1336" i="29"/>
  <c r="K1081" i="29"/>
  <c r="K809" i="29"/>
  <c r="K729" i="29"/>
  <c r="K665" i="29"/>
  <c r="K585" i="29"/>
  <c r="K505" i="29"/>
  <c r="K409" i="29"/>
  <c r="K297" i="29"/>
  <c r="K169" i="29"/>
  <c r="K105" i="29"/>
  <c r="AD1957" i="29"/>
  <c r="AD1940" i="29"/>
  <c r="AD1923" i="29"/>
  <c r="AD1906" i="29"/>
  <c r="AD1889" i="29"/>
  <c r="AD1872" i="29"/>
  <c r="AD1855" i="29"/>
  <c r="AD1838" i="29"/>
  <c r="AD1821" i="29"/>
  <c r="AD1804" i="29"/>
  <c r="AD1787" i="29"/>
  <c r="AD1770" i="29"/>
  <c r="AD1753" i="29"/>
  <c r="AD1736" i="29"/>
  <c r="AD1719" i="29"/>
  <c r="AD1702" i="29"/>
  <c r="AD1685" i="29"/>
  <c r="AD1668" i="29"/>
  <c r="AD1651" i="29"/>
  <c r="AD1634" i="29"/>
  <c r="AD1617" i="29"/>
  <c r="AD1600" i="29"/>
  <c r="AD1566" i="29"/>
  <c r="AD1549" i="29"/>
  <c r="AD1532" i="29"/>
  <c r="U1583" i="29"/>
  <c r="K1898" i="29"/>
  <c r="M1779" i="29"/>
  <c r="M1558" i="29"/>
  <c r="L1507" i="29"/>
  <c r="K1422" i="29"/>
  <c r="K1285" i="29"/>
  <c r="M1217" i="29"/>
  <c r="L1115" i="29"/>
  <c r="K1047" i="29"/>
  <c r="M979" i="29"/>
  <c r="M911" i="29"/>
  <c r="L761" i="29"/>
  <c r="K489" i="29"/>
  <c r="K329" i="29"/>
  <c r="M233" i="29"/>
  <c r="L57" i="29"/>
  <c r="L1834" i="29"/>
  <c r="L1732" i="29"/>
  <c r="N1664" i="29"/>
  <c r="M1613" i="29"/>
  <c r="M1340" i="29"/>
  <c r="L1153" i="29"/>
  <c r="N830" i="29"/>
  <c r="N749" i="29"/>
  <c r="M701" i="29"/>
  <c r="L653" i="29"/>
  <c r="L573" i="29"/>
  <c r="N461" i="29"/>
  <c r="M413" i="29"/>
  <c r="M301" i="29"/>
  <c r="L189" i="29"/>
  <c r="N125" i="29"/>
  <c r="K1864" i="29"/>
  <c r="K1711" i="29"/>
  <c r="K1626" i="29"/>
  <c r="K1319" i="29"/>
  <c r="K860" i="29"/>
  <c r="K745" i="29"/>
  <c r="K649" i="29"/>
  <c r="K553" i="29"/>
  <c r="K425" i="29"/>
  <c r="K265" i="29"/>
  <c r="K137" i="29"/>
  <c r="N805" i="29"/>
  <c r="AB1940" i="29"/>
  <c r="Y1923" i="29"/>
  <c r="U1906" i="29"/>
  <c r="AB1872" i="29"/>
  <c r="Y1855" i="29"/>
  <c r="U1838" i="29"/>
  <c r="AB1804" i="29"/>
  <c r="Y1787" i="29"/>
  <c r="U1770" i="29"/>
  <c r="AB1736" i="29"/>
  <c r="Y1719" i="29"/>
  <c r="U1702" i="29"/>
  <c r="AB1668" i="29"/>
  <c r="Y1651" i="29"/>
  <c r="U1634" i="29"/>
  <c r="AB1600" i="29"/>
  <c r="Y1566" i="29"/>
  <c r="U1549" i="29"/>
  <c r="AD1515" i="29"/>
  <c r="AD1498" i="29"/>
  <c r="Y1481" i="29"/>
  <c r="Y1464" i="29"/>
  <c r="Y1447" i="29"/>
  <c r="Y1430" i="29"/>
  <c r="Y1412" i="29"/>
  <c r="Y1395" i="29"/>
  <c r="Y1378" i="29"/>
  <c r="Y1361" i="29"/>
  <c r="Y1344" i="29"/>
  <c r="Y1327" i="29"/>
  <c r="Y1310" i="29"/>
  <c r="Y1293" i="29"/>
  <c r="Y1276" i="29"/>
  <c r="Y1259" i="29"/>
  <c r="Y1242" i="29"/>
  <c r="Y1225" i="29"/>
  <c r="Y1208" i="29"/>
  <c r="Y1191" i="29"/>
  <c r="Y1174" i="29"/>
  <c r="Y1157" i="29"/>
  <c r="R1583" i="29"/>
  <c r="M1881" i="29"/>
  <c r="L1779" i="29"/>
  <c r="L1558" i="29"/>
  <c r="K1507" i="29"/>
  <c r="M1404" i="29"/>
  <c r="M1268" i="29"/>
  <c r="L1217" i="29"/>
  <c r="K1115" i="29"/>
  <c r="M1030" i="29"/>
  <c r="L979" i="29"/>
  <c r="L911" i="29"/>
  <c r="K761" i="29"/>
  <c r="M473" i="29"/>
  <c r="M281" i="29"/>
  <c r="L233" i="29"/>
  <c r="K57" i="29"/>
  <c r="L1817" i="29"/>
  <c r="N1715" i="29"/>
  <c r="M1664" i="29"/>
  <c r="M1460" i="29"/>
  <c r="L1340" i="29"/>
  <c r="N1085" i="29"/>
  <c r="N813" i="29"/>
  <c r="M749" i="29"/>
  <c r="L701" i="29"/>
  <c r="L637" i="29"/>
  <c r="N557" i="29"/>
  <c r="M461" i="29"/>
  <c r="M397" i="29"/>
  <c r="L301" i="29"/>
  <c r="N173" i="29"/>
  <c r="N109" i="29"/>
  <c r="L1830" i="29"/>
  <c r="L1694" i="29"/>
  <c r="L1490" i="29"/>
  <c r="L1302" i="29"/>
  <c r="L826" i="29"/>
  <c r="L713" i="29"/>
  <c r="L633" i="29"/>
  <c r="L537" i="29"/>
  <c r="L393" i="29"/>
  <c r="L201" i="29"/>
  <c r="L121" i="29"/>
  <c r="AC1957" i="29"/>
  <c r="AA1940" i="29"/>
  <c r="X1923" i="29"/>
  <c r="AC1889" i="29"/>
  <c r="AA1872" i="29"/>
  <c r="X1855" i="29"/>
  <c r="AC1821" i="29"/>
  <c r="AA1804" i="29"/>
  <c r="X1787" i="29"/>
  <c r="AC1753" i="29"/>
  <c r="AA1736" i="29"/>
  <c r="X1719" i="29"/>
  <c r="AC1685" i="29"/>
  <c r="AA1668" i="29"/>
  <c r="X1651" i="29"/>
  <c r="AC1617" i="29"/>
  <c r="AA1600" i="29"/>
  <c r="X1566" i="29"/>
  <c r="AC1532" i="29"/>
  <c r="AC1515" i="29"/>
  <c r="AC1498" i="29"/>
  <c r="X1481" i="29"/>
  <c r="X1464" i="29"/>
  <c r="X1447" i="29"/>
  <c r="X1430" i="29"/>
  <c r="X1412" i="29"/>
  <c r="X1395" i="29"/>
  <c r="X1378" i="29"/>
  <c r="X1361" i="29"/>
  <c r="X1344" i="29"/>
  <c r="X1327" i="29"/>
  <c r="X1310" i="29"/>
  <c r="X1293" i="29"/>
  <c r="X1276" i="29"/>
  <c r="X1259" i="29"/>
  <c r="X1242" i="29"/>
  <c r="X1225" i="29"/>
  <c r="X1208" i="29"/>
  <c r="X1191" i="29"/>
  <c r="X1174" i="29"/>
  <c r="X1157" i="29"/>
  <c r="L1932" i="29"/>
  <c r="K1881" i="29"/>
  <c r="K1762" i="29"/>
  <c r="M1541" i="29"/>
  <c r="L1473" i="29"/>
  <c r="L1387" i="29"/>
  <c r="K1268" i="29"/>
  <c r="M1200" i="29"/>
  <c r="M1166" i="29"/>
  <c r="L1098" i="29"/>
  <c r="K1030" i="29"/>
  <c r="K962" i="29"/>
  <c r="M894" i="29"/>
  <c r="L617" i="29"/>
  <c r="L377" i="29"/>
  <c r="K281" i="29"/>
  <c r="M217" i="29"/>
  <c r="N1868" i="29"/>
  <c r="M1800" i="29"/>
  <c r="L1715" i="29"/>
  <c r="L1647" i="29"/>
  <c r="N1426" i="29"/>
  <c r="M1323" i="29"/>
  <c r="M881" i="29"/>
  <c r="L813" i="29"/>
  <c r="N733" i="29"/>
  <c r="N669" i="29"/>
  <c r="M605" i="29"/>
  <c r="L557" i="29"/>
  <c r="L445" i="29"/>
  <c r="N349" i="29"/>
  <c r="M269" i="29"/>
  <c r="M157" i="29"/>
  <c r="L109" i="29"/>
  <c r="L1813" i="29"/>
  <c r="L1660" i="29"/>
  <c r="L1456" i="29"/>
  <c r="L1149" i="29"/>
  <c r="L793" i="29"/>
  <c r="L697" i="29"/>
  <c r="L601" i="29"/>
  <c r="L457" i="29"/>
  <c r="L345" i="29"/>
  <c r="L185" i="29"/>
  <c r="L73" i="29"/>
  <c r="AA1957" i="29"/>
  <c r="X1940" i="29"/>
  <c r="AC1906" i="29"/>
  <c r="AA1889" i="29"/>
  <c r="X1872" i="29"/>
  <c r="AC1838" i="29"/>
  <c r="AA1821" i="29"/>
  <c r="X1804" i="29"/>
  <c r="AC1770" i="29"/>
  <c r="AA1753" i="29"/>
  <c r="X1736" i="29"/>
  <c r="AC1702" i="29"/>
  <c r="AA1685" i="29"/>
  <c r="X1668" i="29"/>
  <c r="AC1634" i="29"/>
  <c r="AA1617" i="29"/>
  <c r="X1600" i="29"/>
  <c r="AC1549" i="29"/>
  <c r="AA1532" i="29"/>
  <c r="AA1515" i="29"/>
  <c r="AA1498" i="29"/>
  <c r="R1481" i="29"/>
  <c r="R1464" i="29"/>
  <c r="R1447" i="29"/>
  <c r="R1430" i="29"/>
  <c r="R1412" i="29"/>
  <c r="R1395" i="29"/>
  <c r="R1378" i="29"/>
  <c r="R1361" i="29"/>
  <c r="R1344" i="29"/>
  <c r="R1327" i="29"/>
  <c r="R1310" i="29"/>
  <c r="R1293" i="29"/>
  <c r="R1276" i="29"/>
  <c r="R1259" i="29"/>
  <c r="R1242" i="29"/>
  <c r="R1225" i="29"/>
  <c r="R1208" i="29"/>
  <c r="R1191" i="29"/>
  <c r="R1174" i="29"/>
  <c r="M1932" i="29"/>
  <c r="L1796" i="29"/>
  <c r="L1541" i="29"/>
  <c r="L1422" i="29"/>
  <c r="L1251" i="29"/>
  <c r="K1098" i="29"/>
  <c r="K996" i="29"/>
  <c r="K894" i="29"/>
  <c r="M377" i="29"/>
  <c r="M1868" i="29"/>
  <c r="M1732" i="29"/>
  <c r="M1630" i="29"/>
  <c r="N1323" i="29"/>
  <c r="M864" i="29"/>
  <c r="M733" i="29"/>
  <c r="M653" i="29"/>
  <c r="N509" i="29"/>
  <c r="L397" i="29"/>
  <c r="K1932" i="29"/>
  <c r="K1796" i="29"/>
  <c r="K1541" i="29"/>
  <c r="M1387" i="29"/>
  <c r="L1234" i="29"/>
  <c r="M1064" i="29"/>
  <c r="L962" i="29"/>
  <c r="K843" i="29"/>
  <c r="K377" i="29"/>
  <c r="L1868" i="29"/>
  <c r="M1715" i="29"/>
  <c r="L1630" i="29"/>
  <c r="L1323" i="29"/>
  <c r="L864" i="29"/>
  <c r="M717" i="29"/>
  <c r="N605" i="29"/>
  <c r="M509" i="29"/>
  <c r="M349" i="29"/>
  <c r="M189" i="29"/>
  <c r="M77" i="29"/>
  <c r="K1694" i="29"/>
  <c r="K1353" i="29"/>
  <c r="K793" i="29"/>
  <c r="L649" i="29"/>
  <c r="L441" i="29"/>
  <c r="K201" i="29"/>
  <c r="N1418" i="29"/>
  <c r="U1940" i="29"/>
  <c r="X1906" i="29"/>
  <c r="AC1855" i="29"/>
  <c r="AB1821" i="29"/>
  <c r="AB1787" i="29"/>
  <c r="Y1753" i="29"/>
  <c r="AA1719" i="29"/>
  <c r="X1685" i="29"/>
  <c r="U1651" i="29"/>
  <c r="U1617" i="29"/>
  <c r="AB1549" i="29"/>
  <c r="R1532" i="29"/>
  <c r="X1498" i="29"/>
  <c r="AC1481" i="29"/>
  <c r="U1464" i="29"/>
  <c r="AB1430" i="29"/>
  <c r="AD1395" i="29"/>
  <c r="AA1378" i="29"/>
  <c r="AC1344" i="29"/>
  <c r="U1327" i="29"/>
  <c r="AB1293" i="29"/>
  <c r="AD1259" i="29"/>
  <c r="AA1242" i="29"/>
  <c r="AC1208" i="29"/>
  <c r="U1191" i="29"/>
  <c r="AB1157" i="29"/>
  <c r="Y1140" i="29"/>
  <c r="Y1123" i="29"/>
  <c r="Y1106" i="29"/>
  <c r="Y1089" i="29"/>
  <c r="Y1072" i="29"/>
  <c r="Y1055" i="29"/>
  <c r="Y1038" i="29"/>
  <c r="Y1021" i="29"/>
  <c r="Y1004" i="29"/>
  <c r="Y987" i="29"/>
  <c r="Y970" i="29"/>
  <c r="Y953" i="29"/>
  <c r="Y936" i="29"/>
  <c r="Y919" i="29"/>
  <c r="M1915" i="29"/>
  <c r="L1762" i="29"/>
  <c r="K1524" i="29"/>
  <c r="K1387" i="29"/>
  <c r="K1234" i="29"/>
  <c r="K1183" i="29"/>
  <c r="M1047" i="29"/>
  <c r="M945" i="29"/>
  <c r="M761" i="29"/>
  <c r="M361" i="29"/>
  <c r="K233" i="29"/>
  <c r="N1834" i="29"/>
  <c r="N1698" i="29"/>
  <c r="N1613" i="29"/>
  <c r="L1306" i="29"/>
  <c r="M813" i="29"/>
  <c r="L717" i="29"/>
  <c r="L605" i="29"/>
  <c r="L509" i="29"/>
  <c r="L349" i="29"/>
  <c r="M173" i="29"/>
  <c r="L77" i="29"/>
  <c r="K1660" i="29"/>
  <c r="L1319" i="29"/>
  <c r="L777" i="29"/>
  <c r="K633" i="29"/>
  <c r="K441" i="29"/>
  <c r="K185" i="29"/>
  <c r="N822" i="29"/>
  <c r="AC1923" i="29"/>
  <c r="AB1889" i="29"/>
  <c r="AB1855" i="29"/>
  <c r="Y1821" i="29"/>
  <c r="AA1787" i="29"/>
  <c r="X1753" i="29"/>
  <c r="U1719" i="29"/>
  <c r="U1685" i="29"/>
  <c r="AB1634" i="29"/>
  <c r="AC1600" i="29"/>
  <c r="AA1549" i="29"/>
  <c r="AB1515" i="29"/>
  <c r="U1498" i="29"/>
  <c r="AB1481" i="29"/>
  <c r="AD1447" i="29"/>
  <c r="AA1430" i="29"/>
  <c r="AC1395" i="29"/>
  <c r="U1378" i="29"/>
  <c r="AB1344" i="29"/>
  <c r="AD1310" i="29"/>
  <c r="AA1293" i="29"/>
  <c r="AC1259" i="29"/>
  <c r="U1242" i="29"/>
  <c r="AB1208" i="29"/>
  <c r="AD1174" i="29"/>
  <c r="AA1157" i="29"/>
  <c r="X1140" i="29"/>
  <c r="X1123" i="29"/>
  <c r="X1106" i="29"/>
  <c r="X1089" i="29"/>
  <c r="X1072" i="29"/>
  <c r="X1055" i="29"/>
  <c r="X1038" i="29"/>
  <c r="X1021" i="29"/>
  <c r="X1004" i="29"/>
  <c r="X987" i="29"/>
  <c r="X970" i="29"/>
  <c r="X953" i="29"/>
  <c r="X936" i="29"/>
  <c r="X919" i="29"/>
  <c r="X902" i="29"/>
  <c r="X885" i="29"/>
  <c r="X868" i="29"/>
  <c r="X851" i="29"/>
  <c r="X834" i="29"/>
  <c r="X817" i="29"/>
  <c r="X801" i="29"/>
  <c r="X785" i="29"/>
  <c r="X769" i="29"/>
  <c r="X753" i="29"/>
  <c r="X737" i="29"/>
  <c r="X721" i="29"/>
  <c r="X705" i="29"/>
  <c r="X689" i="29"/>
  <c r="X673" i="29"/>
  <c r="X657" i="29"/>
  <c r="AD1583" i="29"/>
  <c r="L1898" i="29"/>
  <c r="L1592" i="29"/>
  <c r="M1473" i="29"/>
  <c r="L1370" i="29"/>
  <c r="K1166" i="29"/>
  <c r="L1030" i="29"/>
  <c r="K945" i="29"/>
  <c r="L521" i="29"/>
  <c r="K361" i="29"/>
  <c r="L89" i="29"/>
  <c r="N1800" i="29"/>
  <c r="M1681" i="29"/>
  <c r="M1426" i="29"/>
  <c r="M1153" i="29"/>
  <c r="M797" i="29"/>
  <c r="N685" i="29"/>
  <c r="M589" i="29"/>
  <c r="N429" i="29"/>
  <c r="N301" i="29"/>
  <c r="N141" i="29"/>
  <c r="K1830" i="29"/>
  <c r="K1643" i="29"/>
  <c r="K1149" i="29"/>
  <c r="L745" i="29"/>
  <c r="L569" i="29"/>
  <c r="K393" i="29"/>
  <c r="K153" i="29"/>
  <c r="Y1957" i="29"/>
  <c r="AA1923" i="29"/>
  <c r="X1889" i="29"/>
  <c r="U1855" i="29"/>
  <c r="U1821" i="29"/>
  <c r="AB1770" i="29"/>
  <c r="AC1736" i="29"/>
  <c r="AA1702" i="29"/>
  <c r="Y1668" i="29"/>
  <c r="Y1634" i="29"/>
  <c r="U1600" i="29"/>
  <c r="X1549" i="29"/>
  <c r="X1515" i="29"/>
  <c r="U1481" i="29"/>
  <c r="AB1447" i="29"/>
  <c r="AD1412" i="29"/>
  <c r="AA1395" i="29"/>
  <c r="AC1361" i="29"/>
  <c r="U1344" i="29"/>
  <c r="AB1310" i="29"/>
  <c r="AD1276" i="29"/>
  <c r="AA1259" i="29"/>
  <c r="AC1225" i="29"/>
  <c r="U1208" i="29"/>
  <c r="AB1174" i="29"/>
  <c r="R1157" i="29"/>
  <c r="R1140" i="29"/>
  <c r="R1123" i="29"/>
  <c r="R1106" i="29"/>
  <c r="R1089" i="29"/>
  <c r="R1072" i="29"/>
  <c r="R1055" i="29"/>
  <c r="R1038" i="29"/>
  <c r="R1021" i="29"/>
  <c r="R1004" i="29"/>
  <c r="R987" i="29"/>
  <c r="R970" i="29"/>
  <c r="R953" i="29"/>
  <c r="R936" i="29"/>
  <c r="R919" i="29"/>
  <c r="R902" i="29"/>
  <c r="R885" i="29"/>
  <c r="R868" i="29"/>
  <c r="R851" i="29"/>
  <c r="R834" i="29"/>
  <c r="R817" i="29"/>
  <c r="R801" i="29"/>
  <c r="R785" i="29"/>
  <c r="R769" i="29"/>
  <c r="R753" i="29"/>
  <c r="R737" i="29"/>
  <c r="R721" i="29"/>
  <c r="R705" i="29"/>
  <c r="R689" i="29"/>
  <c r="R673" i="29"/>
  <c r="R657" i="29"/>
  <c r="L1881" i="29"/>
  <c r="L1439" i="29"/>
  <c r="L1132" i="29"/>
  <c r="K911" i="29"/>
  <c r="M249" i="29"/>
  <c r="M1834" i="29"/>
  <c r="L1460" i="29"/>
  <c r="N797" i="29"/>
  <c r="N589" i="29"/>
  <c r="N317" i="29"/>
  <c r="M109" i="29"/>
  <c r="L1626" i="29"/>
  <c r="K826" i="29"/>
  <c r="L553" i="29"/>
  <c r="L153" i="29"/>
  <c r="AC1940" i="29"/>
  <c r="U1889" i="29"/>
  <c r="X1838" i="29"/>
  <c r="Y1770" i="29"/>
  <c r="AB1702" i="29"/>
  <c r="AB1651" i="29"/>
  <c r="AC1566" i="29"/>
  <c r="U1532" i="29"/>
  <c r="AA1464" i="29"/>
  <c r="AB1412" i="29"/>
  <c r="AD1361" i="29"/>
  <c r="AB1327" i="29"/>
  <c r="AC1276" i="29"/>
  <c r="AB1242" i="29"/>
  <c r="AC1191" i="29"/>
  <c r="U1157" i="29"/>
  <c r="AB1123" i="29"/>
  <c r="AD1089" i="29"/>
  <c r="AA1072" i="29"/>
  <c r="AC1038" i="29"/>
  <c r="U1021" i="29"/>
  <c r="AB987" i="29"/>
  <c r="AD953" i="29"/>
  <c r="AA936" i="29"/>
  <c r="AC902" i="29"/>
  <c r="AA885" i="29"/>
  <c r="U868" i="29"/>
  <c r="AC834" i="29"/>
  <c r="AA817" i="29"/>
  <c r="U801" i="29"/>
  <c r="AC769" i="29"/>
  <c r="AA753" i="29"/>
  <c r="U737" i="29"/>
  <c r="AC705" i="29"/>
  <c r="AA689" i="29"/>
  <c r="U673" i="29"/>
  <c r="AC641" i="29"/>
  <c r="AC625" i="29"/>
  <c r="AC609" i="29"/>
  <c r="AC593" i="29"/>
  <c r="AC577" i="29"/>
  <c r="AC561" i="29"/>
  <c r="AC545" i="29"/>
  <c r="AC529" i="29"/>
  <c r="AC513" i="29"/>
  <c r="AC497" i="29"/>
  <c r="AC481" i="29"/>
  <c r="AC465" i="29"/>
  <c r="AC449" i="29"/>
  <c r="AC433" i="29"/>
  <c r="AC417" i="29"/>
  <c r="M1796" i="29"/>
  <c r="K1456" i="29"/>
  <c r="Y1872" i="29"/>
  <c r="X1702" i="29"/>
  <c r="AA1566" i="29"/>
  <c r="U1412" i="29"/>
  <c r="AC1310" i="29"/>
  <c r="K1847" i="29"/>
  <c r="K1439" i="29"/>
  <c r="M1098" i="29"/>
  <c r="L894" i="29"/>
  <c r="L249" i="29"/>
  <c r="L1800" i="29"/>
  <c r="L1426" i="29"/>
  <c r="L797" i="29"/>
  <c r="M573" i="29"/>
  <c r="N269" i="29"/>
  <c r="N77" i="29"/>
  <c r="K1490" i="29"/>
  <c r="K777" i="29"/>
  <c r="K537" i="29"/>
  <c r="L137" i="29"/>
  <c r="Y1940" i="29"/>
  <c r="AC1872" i="29"/>
  <c r="X1821" i="29"/>
  <c r="X1770" i="29"/>
  <c r="Y1702" i="29"/>
  <c r="AA1651" i="29"/>
  <c r="AB1566" i="29"/>
  <c r="Y1515" i="29"/>
  <c r="AC1447" i="29"/>
  <c r="AA1412" i="29"/>
  <c r="AB1361" i="29"/>
  <c r="AA1327" i="29"/>
  <c r="AB1276" i="29"/>
  <c r="AD1225" i="29"/>
  <c r="AB1191" i="29"/>
  <c r="AD1140" i="29"/>
  <c r="AA1123" i="29"/>
  <c r="AC1089" i="29"/>
  <c r="U1072" i="29"/>
  <c r="AB1038" i="29"/>
  <c r="AD1004" i="29"/>
  <c r="AA987" i="29"/>
  <c r="AC953" i="29"/>
  <c r="U936" i="29"/>
  <c r="AB902" i="29"/>
  <c r="Y885" i="29"/>
  <c r="AD851" i="29"/>
  <c r="AB834" i="29"/>
  <c r="Y817" i="29"/>
  <c r="AD785" i="29"/>
  <c r="AB769" i="29"/>
  <c r="Y753" i="29"/>
  <c r="AD721" i="29"/>
  <c r="AB705" i="29"/>
  <c r="Y689" i="29"/>
  <c r="AD657" i="29"/>
  <c r="AB641" i="29"/>
  <c r="AB625" i="29"/>
  <c r="AB609" i="29"/>
  <c r="AB593" i="29"/>
  <c r="AB577" i="29"/>
  <c r="AB561" i="29"/>
  <c r="AB545" i="29"/>
  <c r="AB529" i="29"/>
  <c r="AB513" i="29"/>
  <c r="AB497" i="29"/>
  <c r="AB481" i="29"/>
  <c r="AB465" i="29"/>
  <c r="AB449" i="29"/>
  <c r="AB433" i="29"/>
  <c r="AB417" i="29"/>
  <c r="M1422" i="29"/>
  <c r="L1047" i="29"/>
  <c r="M617" i="29"/>
  <c r="N1749" i="29"/>
  <c r="N1357" i="29"/>
  <c r="L781" i="29"/>
  <c r="M557" i="29"/>
  <c r="L269" i="29"/>
  <c r="L1864" i="29"/>
  <c r="K713" i="29"/>
  <c r="K457" i="29"/>
  <c r="K121" i="29"/>
  <c r="AB1923" i="29"/>
  <c r="AC1804" i="29"/>
  <c r="AB1753" i="29"/>
  <c r="AA1634" i="29"/>
  <c r="U1515" i="29"/>
  <c r="AA1447" i="29"/>
  <c r="AA1361" i="29"/>
  <c r="AC1583" i="29"/>
  <c r="K1592" i="29"/>
  <c r="K1370" i="29"/>
  <c r="M996" i="29"/>
  <c r="M489" i="29"/>
  <c r="L217" i="29"/>
  <c r="N1681" i="29"/>
  <c r="N1153" i="29"/>
  <c r="N701" i="29"/>
  <c r="L461" i="29"/>
  <c r="N189" i="29"/>
  <c r="L1728" i="29"/>
  <c r="K1302" i="29"/>
  <c r="L681" i="29"/>
  <c r="K345" i="29"/>
  <c r="N1605" i="29"/>
  <c r="AB1906" i="29"/>
  <c r="AA1855" i="29"/>
  <c r="U1804" i="29"/>
  <c r="Y1736" i="29"/>
  <c r="Y1685" i="29"/>
  <c r="AB1617" i="29"/>
  <c r="Y1549" i="29"/>
  <c r="AB1498" i="29"/>
  <c r="AA1481" i="29"/>
  <c r="AD1430" i="29"/>
  <c r="U1395" i="29"/>
  <c r="AD1344" i="29"/>
  <c r="U1310" i="29"/>
  <c r="AB1259" i="29"/>
  <c r="U1225" i="29"/>
  <c r="AA1174" i="29"/>
  <c r="AA1140" i="29"/>
  <c r="AC1106" i="29"/>
  <c r="U1089" i="29"/>
  <c r="AB1055" i="29"/>
  <c r="AD1021" i="29"/>
  <c r="AA1004" i="29"/>
  <c r="AC970" i="29"/>
  <c r="U953" i="29"/>
  <c r="AB919" i="29"/>
  <c r="U902" i="29"/>
  <c r="AC868" i="29"/>
  <c r="AA851" i="29"/>
  <c r="U834" i="29"/>
  <c r="AC801" i="29"/>
  <c r="AA785" i="29"/>
  <c r="U769" i="29"/>
  <c r="AC737" i="29"/>
  <c r="AA721" i="29"/>
  <c r="U705" i="29"/>
  <c r="AC673" i="29"/>
  <c r="AA657" i="29"/>
  <c r="X641" i="29"/>
  <c r="X625" i="29"/>
  <c r="X609" i="29"/>
  <c r="X593" i="29"/>
  <c r="X577" i="29"/>
  <c r="X561" i="29"/>
  <c r="X545" i="29"/>
  <c r="X529" i="29"/>
  <c r="X513" i="29"/>
  <c r="X497" i="29"/>
  <c r="X481" i="29"/>
  <c r="X465" i="29"/>
  <c r="X449" i="29"/>
  <c r="X433" i="29"/>
  <c r="X417" i="29"/>
  <c r="M1575" i="29"/>
  <c r="L996" i="29"/>
  <c r="N1340" i="29"/>
  <c r="N541" i="29"/>
  <c r="K1813" i="29"/>
  <c r="K697" i="29"/>
  <c r="K73" i="29"/>
  <c r="U1872" i="29"/>
  <c r="U1753" i="29"/>
  <c r="X1634" i="29"/>
  <c r="R1515" i="29"/>
  <c r="AD1464" i="29"/>
  <c r="AD1378" i="29"/>
  <c r="AD1293" i="29"/>
  <c r="AB1225" i="29"/>
  <c r="AD1157" i="29"/>
  <c r="AD1106" i="29"/>
  <c r="AB1072" i="29"/>
  <c r="AC1021" i="29"/>
  <c r="U987" i="29"/>
  <c r="AC936" i="29"/>
  <c r="Y902" i="29"/>
  <c r="Y868" i="29"/>
  <c r="AD817" i="29"/>
  <c r="AC785" i="29"/>
  <c r="AC753" i="29"/>
  <c r="AB721" i="29"/>
  <c r="AB689" i="29"/>
  <c r="Y657" i="29"/>
  <c r="AA625" i="29"/>
  <c r="R609" i="29"/>
  <c r="Y577" i="29"/>
  <c r="AD545" i="29"/>
  <c r="U529" i="29"/>
  <c r="AA497" i="29"/>
  <c r="R481" i="29"/>
  <c r="Y449" i="29"/>
  <c r="AD417" i="29"/>
  <c r="AA1838" i="29"/>
  <c r="AB1464" i="29"/>
  <c r="AD1208" i="29"/>
  <c r="AC1055" i="29"/>
  <c r="AD919" i="29"/>
  <c r="AB851" i="29"/>
  <c r="Y785" i="29"/>
  <c r="U721" i="29"/>
  <c r="AD641" i="29"/>
  <c r="AA593" i="29"/>
  <c r="Y545" i="29"/>
  <c r="U497" i="29"/>
  <c r="R449" i="29"/>
  <c r="AA1906" i="29"/>
  <c r="U1430" i="29"/>
  <c r="AA1089" i="29"/>
  <c r="U919" i="29"/>
  <c r="AB801" i="29"/>
  <c r="AA737" i="29"/>
  <c r="U641" i="29"/>
  <c r="R593" i="29"/>
  <c r="U513" i="29"/>
  <c r="Y433" i="29"/>
  <c r="M1898" i="29"/>
  <c r="L1664" i="29"/>
  <c r="K877" i="29"/>
  <c r="U1787" i="29"/>
  <c r="AC1412" i="29"/>
  <c r="AC1174" i="29"/>
  <c r="AA1038" i="29"/>
  <c r="AD902" i="29"/>
  <c r="AA801" i="29"/>
  <c r="AD689" i="29"/>
  <c r="R641" i="29"/>
  <c r="U561" i="29"/>
  <c r="Y481" i="29"/>
  <c r="K1013" i="29"/>
  <c r="AA1770" i="29"/>
  <c r="AA1310" i="29"/>
  <c r="U1038" i="29"/>
  <c r="AA902" i="29"/>
  <c r="Y801" i="29"/>
  <c r="AB657" i="29"/>
  <c r="AA577" i="29"/>
  <c r="AD497" i="29"/>
  <c r="K1558" i="29"/>
  <c r="L945" i="29"/>
  <c r="K89" i="29"/>
  <c r="M1085" i="29"/>
  <c r="M429" i="29"/>
  <c r="K1728" i="29"/>
  <c r="K681" i="29"/>
  <c r="AB1957" i="29"/>
  <c r="AB1838" i="29"/>
  <c r="U1736" i="29"/>
  <c r="Y1617" i="29"/>
  <c r="Y1498" i="29"/>
  <c r="AC1464" i="29"/>
  <c r="AC1378" i="29"/>
  <c r="AC1293" i="29"/>
  <c r="AA1225" i="29"/>
  <c r="AC1157" i="29"/>
  <c r="AB1106" i="29"/>
  <c r="AD1055" i="29"/>
  <c r="AB1021" i="29"/>
  <c r="AD970" i="29"/>
  <c r="AB936" i="29"/>
  <c r="AD885" i="29"/>
  <c r="AC851" i="29"/>
  <c r="AC817" i="29"/>
  <c r="AB785" i="29"/>
  <c r="AB753" i="29"/>
  <c r="Y721" i="29"/>
  <c r="U689" i="29"/>
  <c r="U657" i="29"/>
  <c r="Y625" i="29"/>
  <c r="AD593" i="29"/>
  <c r="U577" i="29"/>
  <c r="AA545" i="29"/>
  <c r="R529" i="29"/>
  <c r="Y497" i="29"/>
  <c r="AD465" i="29"/>
  <c r="U449" i="29"/>
  <c r="AA417" i="29"/>
  <c r="M1507" i="29"/>
  <c r="M928" i="29"/>
  <c r="M57" i="29"/>
  <c r="L881" i="29"/>
  <c r="L429" i="29"/>
  <c r="L1711" i="29"/>
  <c r="K601" i="29"/>
  <c r="X1957" i="29"/>
  <c r="AC1719" i="29"/>
  <c r="X1617" i="29"/>
  <c r="R1498" i="29"/>
  <c r="AB1378" i="29"/>
  <c r="U1293" i="29"/>
  <c r="AC1140" i="29"/>
  <c r="AA1106" i="29"/>
  <c r="AA1021" i="29"/>
  <c r="AB970" i="29"/>
  <c r="AC885" i="29"/>
  <c r="AB817" i="29"/>
  <c r="U753" i="29"/>
  <c r="AD673" i="29"/>
  <c r="U625" i="29"/>
  <c r="R577" i="29"/>
  <c r="AD513" i="29"/>
  <c r="AA465" i="29"/>
  <c r="Y417" i="29"/>
  <c r="AA1583" i="29"/>
  <c r="L877" i="29"/>
  <c r="AC1787" i="29"/>
  <c r="AB1532" i="29"/>
  <c r="AD1327" i="29"/>
  <c r="AA1191" i="29"/>
  <c r="AD1038" i="29"/>
  <c r="AB953" i="29"/>
  <c r="AD868" i="29"/>
  <c r="AA769" i="29"/>
  <c r="Y705" i="29"/>
  <c r="AA609" i="29"/>
  <c r="AD529" i="29"/>
  <c r="AA481" i="29"/>
  <c r="K1217" i="29"/>
  <c r="L281" i="29"/>
  <c r="M141" i="29"/>
  <c r="Y1906" i="29"/>
  <c r="Y1532" i="29"/>
  <c r="AD1242" i="29"/>
  <c r="AD1072" i="29"/>
  <c r="AA953" i="29"/>
  <c r="AA834" i="29"/>
  <c r="Y737" i="29"/>
  <c r="Y609" i="29"/>
  <c r="AA529" i="29"/>
  <c r="AD449" i="29"/>
  <c r="N1630" i="29"/>
  <c r="L141" i="29"/>
  <c r="L265" i="29"/>
  <c r="AC1651" i="29"/>
  <c r="AD1481" i="29"/>
  <c r="AC1242" i="29"/>
  <c r="U1123" i="29"/>
  <c r="AC987" i="29"/>
  <c r="AA868" i="29"/>
  <c r="AD753" i="29"/>
  <c r="AD625" i="29"/>
  <c r="R561" i="29"/>
  <c r="AA449" i="29"/>
  <c r="M1592" i="29"/>
  <c r="AC689" i="29"/>
  <c r="M1370" i="29"/>
  <c r="K521" i="29"/>
  <c r="N1953" i="29"/>
  <c r="N864" i="29"/>
  <c r="N413" i="29"/>
  <c r="L1643" i="29"/>
  <c r="K569" i="29"/>
  <c r="U1957" i="29"/>
  <c r="Y1838" i="29"/>
  <c r="AB1719" i="29"/>
  <c r="Y1600" i="29"/>
  <c r="U1447" i="29"/>
  <c r="U1361" i="29"/>
  <c r="AA1276" i="29"/>
  <c r="AA1208" i="29"/>
  <c r="AB1140" i="29"/>
  <c r="U1106" i="29"/>
  <c r="AA1055" i="29"/>
  <c r="AC1004" i="29"/>
  <c r="AA970" i="29"/>
  <c r="AC919" i="29"/>
  <c r="AB885" i="29"/>
  <c r="Y851" i="29"/>
  <c r="U817" i="29"/>
  <c r="U785" i="29"/>
  <c r="AD737" i="29"/>
  <c r="AD705" i="29"/>
  <c r="AB673" i="29"/>
  <c r="AA641" i="29"/>
  <c r="R625" i="29"/>
  <c r="Y593" i="29"/>
  <c r="AD561" i="29"/>
  <c r="U545" i="29"/>
  <c r="AA513" i="29"/>
  <c r="R497" i="29"/>
  <c r="Y465" i="29"/>
  <c r="AD433" i="29"/>
  <c r="U417" i="29"/>
  <c r="AB1583" i="29"/>
  <c r="L1268" i="29"/>
  <c r="L489" i="29"/>
  <c r="M1749" i="29"/>
  <c r="L749" i="29"/>
  <c r="L205" i="29"/>
  <c r="L1353" i="29"/>
  <c r="L425" i="29"/>
  <c r="U1923" i="29"/>
  <c r="Y1804" i="29"/>
  <c r="AB1685" i="29"/>
  <c r="U1566" i="29"/>
  <c r="AC1430" i="29"/>
  <c r="AA1344" i="29"/>
  <c r="U1276" i="29"/>
  <c r="AD1191" i="29"/>
  <c r="U1140" i="29"/>
  <c r="AB1089" i="29"/>
  <c r="U1055" i="29"/>
  <c r="AB1004" i="29"/>
  <c r="U970" i="29"/>
  <c r="AA919" i="29"/>
  <c r="U885" i="29"/>
  <c r="U851" i="29"/>
  <c r="AD801" i="29"/>
  <c r="AD769" i="29"/>
  <c r="AB737" i="29"/>
  <c r="AA705" i="29"/>
  <c r="AA673" i="29"/>
  <c r="Y641" i="29"/>
  <c r="AD609" i="29"/>
  <c r="U593" i="29"/>
  <c r="AA561" i="29"/>
  <c r="R545" i="29"/>
  <c r="Y513" i="29"/>
  <c r="AD481" i="29"/>
  <c r="U465" i="29"/>
  <c r="AA433" i="29"/>
  <c r="R417" i="29"/>
  <c r="M1251" i="29"/>
  <c r="L1166" i="29"/>
  <c r="L361" i="29"/>
  <c r="L1681" i="29"/>
  <c r="M669" i="29"/>
  <c r="L157" i="29"/>
  <c r="L313" i="29"/>
  <c r="AC1668" i="29"/>
  <c r="U1259" i="29"/>
  <c r="AD1123" i="29"/>
  <c r="U1004" i="29"/>
  <c r="AD834" i="29"/>
  <c r="Y673" i="29"/>
  <c r="Y561" i="29"/>
  <c r="R465" i="29"/>
  <c r="M1132" i="29"/>
  <c r="L669" i="29"/>
  <c r="K313" i="29"/>
  <c r="U1668" i="29"/>
  <c r="AC1327" i="29"/>
  <c r="AC1123" i="29"/>
  <c r="AD987" i="29"/>
  <c r="AB868" i="29"/>
  <c r="Y769" i="29"/>
  <c r="AC657" i="29"/>
  <c r="AD577" i="29"/>
  <c r="R513" i="29"/>
  <c r="U433" i="29"/>
  <c r="N653" i="29"/>
  <c r="L860" i="29"/>
  <c r="Y1889" i="29"/>
  <c r="X1532" i="29"/>
  <c r="AB1395" i="29"/>
  <c r="U1174" i="29"/>
  <c r="AC1072" i="29"/>
  <c r="AD936" i="29"/>
  <c r="Y834" i="29"/>
  <c r="AC721" i="29"/>
  <c r="U609" i="29"/>
  <c r="Y529" i="29"/>
  <c r="U481" i="29"/>
  <c r="R433" i="29"/>
  <c r="AD401" i="29"/>
  <c r="AD385" i="29"/>
  <c r="AD369" i="29"/>
  <c r="AD353" i="29"/>
  <c r="AD337" i="29"/>
  <c r="AD321" i="29"/>
  <c r="AD305" i="29"/>
  <c r="AD289" i="29"/>
  <c r="AD273" i="29"/>
  <c r="AD257" i="29"/>
  <c r="AD241" i="29"/>
  <c r="AD225" i="29"/>
  <c r="AD209" i="29"/>
  <c r="Y193" i="29"/>
  <c r="Y177" i="29"/>
  <c r="Y161" i="29"/>
  <c r="Y145" i="29"/>
  <c r="Y129" i="29"/>
  <c r="Y369" i="29"/>
  <c r="X385" i="29"/>
  <c r="X321" i="29"/>
  <c r="X257" i="29"/>
  <c r="AC193" i="29"/>
  <c r="AC129" i="29"/>
  <c r="U385" i="29"/>
  <c r="U225" i="29"/>
  <c r="AB129" i="29"/>
  <c r="R385" i="29"/>
  <c r="R209" i="29"/>
  <c r="AA129" i="29"/>
  <c r="AC401" i="29"/>
  <c r="AC385" i="29"/>
  <c r="AC369" i="29"/>
  <c r="AC353" i="29"/>
  <c r="AC337" i="29"/>
  <c r="AC321" i="29"/>
  <c r="AC305" i="29"/>
  <c r="AC289" i="29"/>
  <c r="AC273" i="29"/>
  <c r="AC257" i="29"/>
  <c r="AC241" i="29"/>
  <c r="AC225" i="29"/>
  <c r="AC209" i="29"/>
  <c r="X193" i="29"/>
  <c r="X177" i="29"/>
  <c r="X161" i="29"/>
  <c r="X145" i="29"/>
  <c r="X129" i="29"/>
  <c r="Y353" i="29"/>
  <c r="X369" i="29"/>
  <c r="X289" i="29"/>
  <c r="X225" i="29"/>
  <c r="AC161" i="29"/>
  <c r="U353" i="29"/>
  <c r="U337" i="29"/>
  <c r="U321" i="29"/>
  <c r="U305" i="29"/>
  <c r="U289" i="29"/>
  <c r="U273" i="29"/>
  <c r="U257" i="29"/>
  <c r="U241" i="29"/>
  <c r="AB177" i="29"/>
  <c r="AB145" i="29"/>
  <c r="R369" i="29"/>
  <c r="R337" i="29"/>
  <c r="R321" i="29"/>
  <c r="R305" i="29"/>
  <c r="R289" i="29"/>
  <c r="R273" i="29"/>
  <c r="R241" i="29"/>
  <c r="AA193" i="29"/>
  <c r="AA145" i="29"/>
  <c r="AB401" i="29"/>
  <c r="AB385" i="29"/>
  <c r="AB369" i="29"/>
  <c r="AB353" i="29"/>
  <c r="AB337" i="29"/>
  <c r="AB321" i="29"/>
  <c r="AB305" i="29"/>
  <c r="AB289" i="29"/>
  <c r="AB273" i="29"/>
  <c r="AB257" i="29"/>
  <c r="AB241" i="29"/>
  <c r="AB225" i="29"/>
  <c r="AB209" i="29"/>
  <c r="U193" i="29"/>
  <c r="U177" i="29"/>
  <c r="U161" i="29"/>
  <c r="U145" i="29"/>
  <c r="U129" i="29"/>
  <c r="Y385" i="29"/>
  <c r="Y337" i="29"/>
  <c r="Y321" i="29"/>
  <c r="Y305" i="29"/>
  <c r="Y289" i="29"/>
  <c r="Y273" i="29"/>
  <c r="Y257" i="29"/>
  <c r="Y241" i="29"/>
  <c r="Y225" i="29"/>
  <c r="Y209" i="29"/>
  <c r="AD193" i="29"/>
  <c r="AD177" i="29"/>
  <c r="AD145" i="29"/>
  <c r="AD129" i="29"/>
  <c r="X353" i="29"/>
  <c r="X337" i="29"/>
  <c r="X273" i="29"/>
  <c r="X209" i="29"/>
  <c r="AC145" i="29"/>
  <c r="U369" i="29"/>
  <c r="AB193" i="29"/>
  <c r="R353" i="29"/>
  <c r="R257" i="29"/>
  <c r="AA177" i="29"/>
  <c r="AA401" i="29"/>
  <c r="AA385" i="29"/>
  <c r="AA369" i="29"/>
  <c r="AA353" i="29"/>
  <c r="AA337" i="29"/>
  <c r="AA321" i="29"/>
  <c r="AA305" i="29"/>
  <c r="AA289" i="29"/>
  <c r="AA273" i="29"/>
  <c r="AA257" i="29"/>
  <c r="AA241" i="29"/>
  <c r="AA225" i="29"/>
  <c r="AA209" i="29"/>
  <c r="R193" i="29"/>
  <c r="R177" i="29"/>
  <c r="R161" i="29"/>
  <c r="R145" i="29"/>
  <c r="R129" i="29"/>
  <c r="Y401" i="29"/>
  <c r="AD161" i="29"/>
  <c r="X401" i="29"/>
  <c r="X305" i="29"/>
  <c r="X241" i="29"/>
  <c r="AC177" i="29"/>
  <c r="U401" i="29"/>
  <c r="U209" i="29"/>
  <c r="AB161" i="29"/>
  <c r="R401" i="29"/>
  <c r="R225" i="29"/>
  <c r="AA161" i="29"/>
  <c r="G7" i="31"/>
  <c r="G15" i="31"/>
  <c r="G23" i="31"/>
  <c r="G31" i="31"/>
  <c r="G39" i="31"/>
  <c r="G47" i="31"/>
  <c r="G55" i="31"/>
  <c r="G63" i="31"/>
  <c r="G71" i="31"/>
  <c r="G79" i="31"/>
  <c r="G87" i="31"/>
  <c r="G95" i="31"/>
  <c r="G103" i="31"/>
  <c r="G111" i="31"/>
  <c r="G119" i="31"/>
  <c r="G127" i="31"/>
  <c r="G135" i="31"/>
  <c r="G143" i="31"/>
  <c r="G151" i="31"/>
  <c r="G159" i="31"/>
  <c r="G167" i="31"/>
  <c r="G175" i="31"/>
  <c r="G183" i="31"/>
  <c r="G191" i="31"/>
  <c r="G199" i="31"/>
  <c r="G207" i="31"/>
  <c r="G215" i="31"/>
  <c r="G223" i="31"/>
  <c r="G231" i="31"/>
  <c r="G239" i="31"/>
  <c r="G247" i="31"/>
  <c r="G255" i="31"/>
  <c r="G263" i="31"/>
  <c r="G271" i="31"/>
  <c r="G279" i="31"/>
  <c r="G287" i="31"/>
  <c r="G295" i="31"/>
  <c r="G303" i="31"/>
  <c r="G311" i="31"/>
  <c r="G319" i="31"/>
  <c r="G327" i="31"/>
  <c r="G335" i="31"/>
  <c r="G343" i="31"/>
  <c r="G351" i="31"/>
  <c r="G359" i="31"/>
  <c r="G367" i="31"/>
  <c r="G375" i="31"/>
  <c r="G383" i="31"/>
  <c r="G391" i="31"/>
  <c r="G399" i="31"/>
  <c r="G407" i="31"/>
  <c r="G415" i="31"/>
  <c r="G423" i="31"/>
  <c r="G431" i="31"/>
  <c r="G439" i="31"/>
  <c r="G447" i="31"/>
  <c r="G455" i="31"/>
  <c r="G463" i="31"/>
  <c r="G471" i="31"/>
  <c r="G479" i="31"/>
  <c r="G487" i="31"/>
  <c r="G495" i="31"/>
  <c r="G503" i="31"/>
  <c r="G511" i="31"/>
  <c r="G519" i="31"/>
  <c r="G527" i="31"/>
  <c r="G535" i="31"/>
  <c r="G543" i="31"/>
  <c r="G551" i="31"/>
  <c r="G559" i="31"/>
  <c r="G567" i="31"/>
  <c r="G575" i="31"/>
  <c r="G583" i="31"/>
  <c r="G6" i="31"/>
  <c r="G22" i="31"/>
  <c r="G30" i="31"/>
  <c r="G46" i="31"/>
  <c r="G54" i="31"/>
  <c r="G78" i="31"/>
  <c r="G86" i="31"/>
  <c r="G94" i="31"/>
  <c r="G102" i="31"/>
  <c r="G118" i="31"/>
  <c r="G126" i="31"/>
  <c r="G142" i="31"/>
  <c r="G158" i="31"/>
  <c r="G166" i="31"/>
  <c r="G174" i="31"/>
  <c r="G182" i="31"/>
  <c r="G198" i="31"/>
  <c r="G222" i="31"/>
  <c r="G230" i="31"/>
  <c r="G238" i="31"/>
  <c r="G246" i="31"/>
  <c r="G270" i="31"/>
  <c r="G286" i="31"/>
  <c r="G302" i="31"/>
  <c r="G318" i="31"/>
  <c r="G342" i="31"/>
  <c r="G366" i="31"/>
  <c r="G374" i="31"/>
  <c r="G390" i="31"/>
  <c r="G406" i="31"/>
  <c r="G414" i="31"/>
  <c r="G438" i="31"/>
  <c r="G446" i="31"/>
  <c r="G470" i="31"/>
  <c r="G502" i="31"/>
  <c r="G510" i="31"/>
  <c r="G518" i="31"/>
  <c r="G534" i="31"/>
  <c r="G134" i="31"/>
  <c r="G150" i="31"/>
  <c r="G206" i="31"/>
  <c r="G214" i="31"/>
  <c r="G398" i="31"/>
  <c r="G486" i="31"/>
  <c r="G494" i="31"/>
  <c r="G526" i="31"/>
  <c r="G542" i="31"/>
  <c r="G550" i="31"/>
  <c r="G558" i="31"/>
  <c r="G566" i="31"/>
  <c r="G574" i="31"/>
  <c r="G582" i="31"/>
  <c r="G5" i="31"/>
  <c r="G13" i="31"/>
  <c r="G21" i="31"/>
  <c r="G29" i="31"/>
  <c r="G37" i="31"/>
  <c r="G45" i="31"/>
  <c r="G53" i="31"/>
  <c r="G61" i="31"/>
  <c r="G69" i="31"/>
  <c r="G77" i="31"/>
  <c r="G85" i="31"/>
  <c r="G93" i="31"/>
  <c r="K9" i="29"/>
  <c r="AC81" i="29"/>
  <c r="L41" i="29"/>
  <c r="AB113" i="29"/>
  <c r="U113" i="29"/>
  <c r="AB97" i="29"/>
  <c r="U97" i="29"/>
  <c r="AB81" i="29"/>
  <c r="U81" i="29"/>
  <c r="AB65" i="29"/>
  <c r="U65" i="29"/>
  <c r="AB49" i="29"/>
  <c r="U49" i="29"/>
  <c r="AB33" i="29"/>
  <c r="U33" i="29"/>
  <c r="AB17" i="29"/>
  <c r="U17" i="29"/>
  <c r="K41" i="29"/>
  <c r="AA113" i="29"/>
  <c r="R113" i="29"/>
  <c r="AA97" i="29"/>
  <c r="R97" i="29"/>
  <c r="AA81" i="29"/>
  <c r="R81" i="29"/>
  <c r="AA65" i="29"/>
  <c r="R65" i="29"/>
  <c r="AA49" i="29"/>
  <c r="R49" i="29"/>
  <c r="AA33" i="29"/>
  <c r="R33" i="29"/>
  <c r="AA17" i="29"/>
  <c r="R17" i="29"/>
  <c r="AD113" i="29"/>
  <c r="Y113" i="29"/>
  <c r="AD97" i="29"/>
  <c r="Y97" i="29"/>
  <c r="AD81" i="29"/>
  <c r="Y81" i="29"/>
  <c r="AD65" i="29"/>
  <c r="Y65" i="29"/>
  <c r="AD49" i="29"/>
  <c r="Y49" i="29"/>
  <c r="AD33" i="29"/>
  <c r="Y33" i="29"/>
  <c r="AD17" i="29"/>
  <c r="Y17" i="29"/>
  <c r="M41" i="29"/>
  <c r="AC113" i="29"/>
  <c r="X113" i="29"/>
  <c r="AC97" i="29"/>
  <c r="X97" i="29"/>
  <c r="X81" i="29"/>
  <c r="AC65" i="29"/>
  <c r="X65" i="29"/>
  <c r="AC49" i="29"/>
  <c r="X49" i="29"/>
  <c r="AC33" i="29"/>
  <c r="X33" i="29"/>
  <c r="AC17" i="29"/>
  <c r="X17" i="29"/>
  <c r="N437" i="29"/>
  <c r="N389" i="29"/>
  <c r="N117" i="29"/>
  <c r="G101" i="31"/>
  <c r="G105" i="31"/>
  <c r="G109" i="31"/>
  <c r="G113" i="31"/>
  <c r="G117" i="31"/>
  <c r="G121" i="31"/>
  <c r="G125" i="31"/>
  <c r="G129" i="31"/>
  <c r="G133" i="31"/>
  <c r="G137" i="31"/>
  <c r="G141" i="31"/>
  <c r="G145" i="31"/>
  <c r="G149" i="31"/>
  <c r="G153" i="31"/>
  <c r="G157" i="31"/>
  <c r="G161" i="31"/>
  <c r="G165" i="31"/>
  <c r="G169" i="31"/>
  <c r="G173" i="31"/>
  <c r="G177" i="31"/>
  <c r="G181" i="31"/>
  <c r="G185" i="31"/>
  <c r="G189" i="31"/>
  <c r="G193" i="31"/>
  <c r="G197" i="31"/>
  <c r="G201" i="31"/>
  <c r="G205" i="31"/>
  <c r="G209" i="31"/>
  <c r="G213" i="31"/>
  <c r="G217" i="31"/>
  <c r="G221" i="31"/>
  <c r="G225" i="31"/>
  <c r="G229" i="31"/>
  <c r="G233" i="31"/>
  <c r="G237" i="31"/>
  <c r="G241" i="31"/>
  <c r="G245" i="31"/>
  <c r="G249" i="31"/>
  <c r="G253" i="31"/>
  <c r="G257" i="31"/>
  <c r="G261" i="31"/>
  <c r="G265" i="31"/>
  <c r="G269" i="31"/>
  <c r="G273" i="31"/>
  <c r="G277" i="31"/>
  <c r="G281" i="31"/>
  <c r="G285" i="31"/>
  <c r="G289" i="31"/>
  <c r="G293" i="31"/>
  <c r="G297" i="31"/>
  <c r="G301" i="31"/>
  <c r="G305" i="31"/>
  <c r="G309" i="31"/>
  <c r="G313" i="31"/>
  <c r="G317" i="31"/>
  <c r="G321" i="31"/>
  <c r="G325" i="31"/>
  <c r="G329" i="31"/>
  <c r="G333" i="31"/>
  <c r="G337" i="31"/>
  <c r="G341" i="31"/>
  <c r="G345" i="31"/>
  <c r="G349" i="31"/>
  <c r="G353" i="31"/>
  <c r="G357" i="31"/>
  <c r="G361" i="31"/>
  <c r="G365" i="31"/>
  <c r="G369" i="31"/>
  <c r="G373" i="31"/>
  <c r="G377" i="31"/>
  <c r="G381" i="31"/>
  <c r="G385" i="31"/>
  <c r="G389" i="31"/>
  <c r="G393" i="31"/>
  <c r="G397" i="31"/>
  <c r="G401" i="31"/>
  <c r="G405" i="31"/>
  <c r="G409" i="31"/>
  <c r="G413" i="31"/>
  <c r="G417" i="31"/>
  <c r="G421" i="31"/>
  <c r="G425" i="31"/>
  <c r="G429" i="31"/>
  <c r="G433" i="31"/>
  <c r="G437" i="31"/>
  <c r="G441" i="31"/>
  <c r="G445" i="31"/>
  <c r="G449" i="31"/>
  <c r="G453" i="31"/>
  <c r="G457" i="31"/>
  <c r="G461" i="31"/>
  <c r="G465" i="31"/>
  <c r="G469" i="31"/>
  <c r="G473" i="31"/>
  <c r="G477" i="31"/>
  <c r="G481" i="31"/>
  <c r="G485" i="31"/>
  <c r="G489" i="31"/>
  <c r="G493" i="31"/>
  <c r="G497" i="31"/>
  <c r="G501" i="31"/>
  <c r="G505" i="31"/>
  <c r="G509" i="31"/>
  <c r="G513" i="31"/>
  <c r="G517" i="31"/>
  <c r="G521" i="31"/>
  <c r="G525" i="31"/>
  <c r="G529" i="31"/>
  <c r="G533" i="31"/>
  <c r="G537" i="31"/>
  <c r="G541" i="31"/>
  <c r="G545" i="31"/>
  <c r="G549" i="31"/>
  <c r="G553" i="31"/>
  <c r="G557" i="31"/>
  <c r="G561" i="31"/>
  <c r="G565" i="31"/>
  <c r="G569" i="31"/>
  <c r="G573" i="31"/>
  <c r="G577" i="31"/>
  <c r="G581" i="31"/>
  <c r="G585" i="31"/>
  <c r="L9" i="29"/>
  <c r="N5" i="29"/>
  <c r="N21" i="29"/>
  <c r="N29" i="29"/>
  <c r="L25" i="29"/>
  <c r="M13" i="29"/>
  <c r="M29" i="29"/>
  <c r="K25" i="29"/>
  <c r="L13" i="29"/>
  <c r="L29" i="29"/>
  <c r="N13" i="29"/>
  <c r="H165" i="35" l="1"/>
  <c r="H584" i="31"/>
  <c r="H541" i="31"/>
  <c r="AG541" i="31" s="1"/>
  <c r="H496" i="31"/>
  <c r="H432" i="31"/>
  <c r="V432" i="31" s="1"/>
  <c r="H368" i="31"/>
  <c r="H304" i="31"/>
  <c r="H438" i="31"/>
  <c r="H563" i="31"/>
  <c r="H520" i="31"/>
  <c r="H464" i="31"/>
  <c r="H400" i="31"/>
  <c r="H320" i="31"/>
  <c r="H459" i="31"/>
  <c r="H552" i="31"/>
  <c r="H509" i="31"/>
  <c r="H448" i="31"/>
  <c r="H384" i="31"/>
  <c r="H336" i="31"/>
  <c r="N336" i="31" s="1"/>
  <c r="H542" i="31"/>
  <c r="H482" i="31"/>
  <c r="T482" i="31" s="1"/>
  <c r="H395" i="31"/>
  <c r="N395" i="31" s="1"/>
  <c r="H331" i="31"/>
  <c r="H573" i="31"/>
  <c r="H531" i="31"/>
  <c r="H480" i="31"/>
  <c r="H416" i="31"/>
  <c r="AR416" i="31" s="1"/>
  <c r="H352" i="31"/>
  <c r="H586" i="31"/>
  <c r="X586" i="31" s="1"/>
  <c r="H502" i="31"/>
  <c r="AE502" i="31" s="1"/>
  <c r="H418" i="31"/>
  <c r="H374" i="31"/>
  <c r="H246" i="31"/>
  <c r="H166" i="31"/>
  <c r="H518" i="31"/>
  <c r="AD518" i="31" s="1"/>
  <c r="H256" i="31"/>
  <c r="H208" i="31"/>
  <c r="O208" i="31" s="1"/>
  <c r="H160" i="31"/>
  <c r="H37" i="31"/>
  <c r="H50" i="36"/>
  <c r="N50" i="36" s="1"/>
  <c r="H362" i="36"/>
  <c r="AR362" i="36" s="1"/>
  <c r="H354" i="31"/>
  <c r="H310" i="31"/>
  <c r="H267" i="31"/>
  <c r="H163" i="31"/>
  <c r="AL163" i="31" s="1"/>
  <c r="H139" i="31"/>
  <c r="T139" i="31" s="1"/>
  <c r="H83" i="31"/>
  <c r="H90" i="31"/>
  <c r="H19" i="31"/>
  <c r="H391" i="31"/>
  <c r="H263" i="31"/>
  <c r="H127" i="31"/>
  <c r="H288" i="31"/>
  <c r="H240" i="31"/>
  <c r="H192" i="31"/>
  <c r="H144" i="31"/>
  <c r="H116" i="31"/>
  <c r="H84" i="31"/>
  <c r="H53" i="31"/>
  <c r="H24" i="31"/>
  <c r="H381" i="36"/>
  <c r="AP381" i="36" s="1"/>
  <c r="H290" i="31"/>
  <c r="H206" i="31"/>
  <c r="H210" i="31"/>
  <c r="H118" i="31"/>
  <c r="H23" i="31"/>
  <c r="H50" i="31"/>
  <c r="W50" i="31" s="1"/>
  <c r="H463" i="31"/>
  <c r="H327" i="31"/>
  <c r="H191" i="31"/>
  <c r="AH191" i="31" s="1"/>
  <c r="H55" i="31"/>
  <c r="H272" i="31"/>
  <c r="H224" i="31"/>
  <c r="H176" i="31"/>
  <c r="H128" i="31"/>
  <c r="AS128" i="31" s="1"/>
  <c r="H100" i="31"/>
  <c r="H69" i="31"/>
  <c r="Q69" i="31" s="1"/>
  <c r="H13" i="31"/>
  <c r="H432" i="35"/>
  <c r="AF432" i="35" s="1"/>
  <c r="H294" i="35"/>
  <c r="AM294" i="35" s="1"/>
  <c r="H187" i="35"/>
  <c r="AR187" i="35" s="1"/>
  <c r="H448" i="36"/>
  <c r="L448" i="36" s="1"/>
  <c r="H12" i="35"/>
  <c r="X12" i="35" s="1"/>
  <c r="H114" i="37"/>
  <c r="K114" i="37" s="1"/>
  <c r="H166" i="37"/>
  <c r="M166" i="37" s="1"/>
  <c r="H219" i="36"/>
  <c r="V219" i="36" s="1"/>
  <c r="H555" i="35"/>
  <c r="AS555" i="35" s="1"/>
  <c r="H141" i="36"/>
  <c r="AA141" i="36" s="1"/>
  <c r="H535" i="37"/>
  <c r="R535" i="37" s="1"/>
  <c r="H563" i="37"/>
  <c r="AS563" i="37" s="1"/>
  <c r="I590" i="30"/>
  <c r="I576" i="30"/>
  <c r="I322" i="30"/>
  <c r="I155" i="30"/>
  <c r="H43" i="37"/>
  <c r="AE43" i="37" s="1"/>
  <c r="H302" i="35"/>
  <c r="I302" i="35" s="1"/>
  <c r="H509" i="36"/>
  <c r="M509" i="36" s="1"/>
  <c r="H173" i="35"/>
  <c r="N173" i="35" s="1"/>
  <c r="H74" i="35"/>
  <c r="AE74" i="35" s="1"/>
  <c r="H399" i="35"/>
  <c r="AK399" i="35" s="1"/>
  <c r="H574" i="36"/>
  <c r="AC574" i="36" s="1"/>
  <c r="H453" i="37"/>
  <c r="AK453" i="37" s="1"/>
  <c r="H40" i="37"/>
  <c r="AI40" i="37" s="1"/>
  <c r="H325" i="35"/>
  <c r="W325" i="35" s="1"/>
  <c r="H295" i="36"/>
  <c r="N295" i="36" s="1"/>
  <c r="H369" i="37"/>
  <c r="AQ369" i="37" s="1"/>
  <c r="H505" i="35"/>
  <c r="AQ505" i="35" s="1"/>
  <c r="H444" i="37"/>
  <c r="AS444" i="37" s="1"/>
  <c r="I132" i="30"/>
  <c r="H384" i="37"/>
  <c r="AJ384" i="37" s="1"/>
  <c r="H146" i="35"/>
  <c r="AQ146" i="35" s="1"/>
  <c r="H493" i="35"/>
  <c r="H467" i="35"/>
  <c r="X467" i="35" s="1"/>
  <c r="H118" i="35"/>
  <c r="AP118" i="35" s="1"/>
  <c r="H548" i="36"/>
  <c r="AL548" i="36" s="1"/>
  <c r="H441" i="36"/>
  <c r="AG441" i="36" s="1"/>
  <c r="I487" i="30"/>
  <c r="H456" i="37"/>
  <c r="AM456" i="37" s="1"/>
  <c r="H584" i="35"/>
  <c r="L584" i="35" s="1"/>
  <c r="H222" i="37"/>
  <c r="M222" i="37" s="1"/>
  <c r="H85" i="37"/>
  <c r="V85" i="37" s="1"/>
  <c r="H431" i="36"/>
  <c r="I431" i="36" s="1"/>
  <c r="H500" i="35"/>
  <c r="AB500" i="35" s="1"/>
  <c r="H237" i="36"/>
  <c r="K237" i="36" s="1"/>
  <c r="H265" i="36"/>
  <c r="I265" i="36" s="1"/>
  <c r="H318" i="37"/>
  <c r="AG318" i="37" s="1"/>
  <c r="I320" i="30"/>
  <c r="I360" i="30"/>
  <c r="I13" i="30"/>
  <c r="I582" i="30"/>
  <c r="I45" i="30"/>
  <c r="H305" i="37"/>
  <c r="L305" i="37" s="1"/>
  <c r="H32" i="37"/>
  <c r="AP32" i="37" s="1"/>
  <c r="H464" i="37"/>
  <c r="AL464" i="37" s="1"/>
  <c r="H401" i="35"/>
  <c r="AM401" i="35" s="1"/>
  <c r="H572" i="36"/>
  <c r="AE572" i="36" s="1"/>
  <c r="H519" i="37"/>
  <c r="AE519" i="37" s="1"/>
  <c r="H168" i="35"/>
  <c r="AS168" i="35" s="1"/>
  <c r="H576" i="35"/>
  <c r="AG576" i="35" s="1"/>
  <c r="H323" i="35"/>
  <c r="AR323" i="35" s="1"/>
  <c r="H366" i="37"/>
  <c r="P366" i="37" s="1"/>
  <c r="H155" i="35"/>
  <c r="U155" i="35" s="1"/>
  <c r="H10" i="37"/>
  <c r="AD10" i="37" s="1"/>
  <c r="H363" i="35"/>
  <c r="AS363" i="35" s="1"/>
  <c r="H263" i="37"/>
  <c r="AA263" i="37" s="1"/>
  <c r="H300" i="36"/>
  <c r="I300" i="36" s="1"/>
  <c r="H96" i="36"/>
  <c r="Z96" i="36" s="1"/>
  <c r="H91" i="35"/>
  <c r="I91" i="35" s="1"/>
  <c r="H307" i="35"/>
  <c r="P307" i="35" s="1"/>
  <c r="H46" i="36"/>
  <c r="AP46" i="36" s="1"/>
  <c r="H346" i="37"/>
  <c r="O346" i="37" s="1"/>
  <c r="H59" i="37"/>
  <c r="P59" i="37" s="1"/>
  <c r="H356" i="37"/>
  <c r="T356" i="37" s="1"/>
  <c r="I184" i="30"/>
  <c r="H283" i="36"/>
  <c r="Z283" i="36" s="1"/>
  <c r="H271" i="35"/>
  <c r="AP271" i="35" s="1"/>
  <c r="H83" i="35"/>
  <c r="AA83" i="35" s="1"/>
  <c r="H73" i="37"/>
  <c r="Q73" i="37" s="1"/>
  <c r="H473" i="36"/>
  <c r="L473" i="36" s="1"/>
  <c r="H567" i="35"/>
  <c r="M567" i="35" s="1"/>
  <c r="H420" i="37"/>
  <c r="AT420" i="37" s="1"/>
  <c r="H89" i="36"/>
  <c r="AC89" i="36" s="1"/>
  <c r="H394" i="37"/>
  <c r="K394" i="37" s="1"/>
  <c r="I372" i="30"/>
  <c r="H36" i="36"/>
  <c r="H502" i="37"/>
  <c r="K502" i="37" s="1"/>
  <c r="H209" i="36"/>
  <c r="AC209" i="36" s="1"/>
  <c r="H482" i="37"/>
  <c r="AP482" i="37" s="1"/>
  <c r="I342" i="30"/>
  <c r="H295" i="35"/>
  <c r="AP295" i="35" s="1"/>
  <c r="H377" i="36"/>
  <c r="AG377" i="36" s="1"/>
  <c r="H188" i="35"/>
  <c r="U188" i="35" s="1"/>
  <c r="H347" i="36"/>
  <c r="Z347" i="36" s="1"/>
  <c r="H471" i="36"/>
  <c r="AA471" i="36" s="1"/>
  <c r="H544" i="35"/>
  <c r="AF544" i="35" s="1"/>
  <c r="H282" i="35"/>
  <c r="P282" i="35" s="1"/>
  <c r="H573" i="36"/>
  <c r="AI573" i="36" s="1"/>
  <c r="H350" i="37"/>
  <c r="AA350" i="37" s="1"/>
  <c r="I484" i="30"/>
  <c r="H535" i="36"/>
  <c r="AK535" i="36" s="1"/>
  <c r="H192" i="37"/>
  <c r="AS192" i="37" s="1"/>
  <c r="I8" i="30"/>
  <c r="I275" i="30"/>
  <c r="AB50" i="36"/>
  <c r="I93" i="30"/>
  <c r="I393" i="30"/>
  <c r="H368" i="37"/>
  <c r="H443" i="35"/>
  <c r="H313" i="36"/>
  <c r="H315" i="35"/>
  <c r="H446" i="35"/>
  <c r="H248" i="36"/>
  <c r="H455" i="36"/>
  <c r="H451" i="36"/>
  <c r="H154" i="37"/>
  <c r="H465" i="36"/>
  <c r="H4" i="35"/>
  <c r="H38" i="35"/>
  <c r="H176" i="35"/>
  <c r="H286" i="35"/>
  <c r="H269" i="36"/>
  <c r="H277" i="35"/>
  <c r="H584" i="37"/>
  <c r="H523" i="37"/>
  <c r="H76" i="37"/>
  <c r="H592" i="36"/>
  <c r="H316" i="37"/>
  <c r="H389" i="36"/>
  <c r="H295" i="37"/>
  <c r="H238" i="36"/>
  <c r="H199" i="36"/>
  <c r="I218" i="30"/>
  <c r="H468" i="37"/>
  <c r="I325" i="30"/>
  <c r="I577" i="30"/>
  <c r="AP165" i="35"/>
  <c r="M165" i="35"/>
  <c r="T165" i="35"/>
  <c r="S165" i="35"/>
  <c r="O165" i="35"/>
  <c r="P165" i="35"/>
  <c r="N165" i="35"/>
  <c r="AM165" i="35"/>
  <c r="AK165" i="35"/>
  <c r="AR165" i="35"/>
  <c r="L165" i="35"/>
  <c r="I165" i="35"/>
  <c r="AC165" i="35"/>
  <c r="AA165" i="35"/>
  <c r="AB165" i="35"/>
  <c r="AD165" i="35"/>
  <c r="W165" i="35"/>
  <c r="AH165" i="35"/>
  <c r="AO165" i="35"/>
  <c r="K165" i="35"/>
  <c r="AS165" i="35"/>
  <c r="AI165" i="35"/>
  <c r="AQ165" i="35"/>
  <c r="AN165" i="35"/>
  <c r="Y165" i="35"/>
  <c r="Z165" i="35"/>
  <c r="R165" i="35"/>
  <c r="AG165" i="35"/>
  <c r="X165" i="35"/>
  <c r="Q165" i="35"/>
  <c r="V165" i="35"/>
  <c r="AT165" i="35"/>
  <c r="U165" i="35"/>
  <c r="AJ165" i="35"/>
  <c r="AF165" i="35"/>
  <c r="AE165" i="35"/>
  <c r="AL165" i="35"/>
  <c r="H164" i="37"/>
  <c r="H79" i="36"/>
  <c r="H370" i="36"/>
  <c r="H199" i="35"/>
  <c r="H256" i="37"/>
  <c r="H340" i="37"/>
  <c r="H104" i="35"/>
  <c r="H312" i="35"/>
  <c r="H184" i="35"/>
  <c r="H516" i="35"/>
  <c r="H272" i="35"/>
  <c r="H226" i="35"/>
  <c r="H181" i="36"/>
  <c r="H394" i="35"/>
  <c r="H293" i="36"/>
  <c r="H432" i="37"/>
  <c r="H389" i="37"/>
  <c r="H68" i="37"/>
  <c r="I559" i="30"/>
  <c r="H567" i="36"/>
  <c r="H487" i="35"/>
  <c r="H276" i="37"/>
  <c r="H78" i="37"/>
  <c r="H475" i="35"/>
  <c r="H336" i="35"/>
  <c r="H506" i="36"/>
  <c r="H355" i="37"/>
  <c r="H428" i="35"/>
  <c r="H75" i="37"/>
  <c r="H322" i="35"/>
  <c r="H391" i="37"/>
  <c r="H357" i="36"/>
  <c r="H117" i="37"/>
  <c r="H457" i="36"/>
  <c r="H387" i="35"/>
  <c r="H571" i="35"/>
  <c r="H70" i="37"/>
  <c r="H589" i="35"/>
  <c r="H559" i="35"/>
  <c r="H185" i="36"/>
  <c r="H416" i="36"/>
  <c r="H253" i="36"/>
  <c r="H454" i="36"/>
  <c r="H592" i="37"/>
  <c r="H36" i="37"/>
  <c r="H108" i="37"/>
  <c r="H425" i="37"/>
  <c r="H519" i="35"/>
  <c r="H221" i="35"/>
  <c r="I64" i="30"/>
  <c r="H535" i="35"/>
  <c r="H244" i="36"/>
  <c r="H489" i="36"/>
  <c r="H43" i="35"/>
  <c r="H437" i="36"/>
  <c r="I294" i="30"/>
  <c r="I564" i="30"/>
  <c r="H45" i="37"/>
  <c r="I160" i="30"/>
  <c r="I351" i="30"/>
  <c r="H86" i="35"/>
  <c r="I158" i="30"/>
  <c r="H146" i="36"/>
  <c r="I152" i="30"/>
  <c r="I260" i="30"/>
  <c r="I103" i="30"/>
  <c r="I65" i="30"/>
  <c r="I470" i="30"/>
  <c r="H304" i="37"/>
  <c r="H485" i="37"/>
  <c r="I255" i="30"/>
  <c r="I345" i="30"/>
  <c r="I535" i="30"/>
  <c r="H449" i="36"/>
  <c r="H220" i="35"/>
  <c r="I186" i="30"/>
  <c r="I516" i="30"/>
  <c r="H534" i="35"/>
  <c r="I502" i="30"/>
  <c r="I327" i="30"/>
  <c r="I250" i="30"/>
  <c r="I499" i="30"/>
  <c r="H452" i="37"/>
  <c r="I494" i="30"/>
  <c r="H191" i="36"/>
  <c r="I488" i="30"/>
  <c r="I337" i="30"/>
  <c r="I568" i="30"/>
  <c r="I33" i="30"/>
  <c r="H107" i="36"/>
  <c r="H83" i="36"/>
  <c r="H17" i="35"/>
  <c r="I391" i="30"/>
  <c r="I189" i="30"/>
  <c r="I594" i="30"/>
  <c r="H390" i="36"/>
  <c r="H578" i="35"/>
  <c r="I259" i="30"/>
  <c r="H452" i="36"/>
  <c r="I102" i="30"/>
  <c r="I148" i="30"/>
  <c r="I96" i="30"/>
  <c r="I138" i="30"/>
  <c r="I390" i="30"/>
  <c r="H283" i="37"/>
  <c r="I207" i="30"/>
  <c r="H582" i="37"/>
  <c r="I565" i="30"/>
  <c r="I211" i="30"/>
  <c r="I73" i="30"/>
  <c r="I534" i="30"/>
  <c r="H138" i="37"/>
  <c r="H111" i="37"/>
  <c r="I350" i="30"/>
  <c r="I482" i="30"/>
  <c r="I554" i="30"/>
  <c r="I503" i="30"/>
  <c r="H167" i="36"/>
  <c r="I443" i="30"/>
  <c r="I124" i="30"/>
  <c r="I438" i="30"/>
  <c r="I114" i="30"/>
  <c r="H230" i="37"/>
  <c r="H71" i="35"/>
  <c r="I593" i="30"/>
  <c r="I263" i="30"/>
  <c r="I309" i="30"/>
  <c r="I112" i="30"/>
  <c r="H397" i="37"/>
  <c r="H57" i="35"/>
  <c r="I247" i="30"/>
  <c r="H32" i="35"/>
  <c r="H543" i="36"/>
  <c r="H289" i="35"/>
  <c r="H280" i="35"/>
  <c r="H445" i="37"/>
  <c r="H326" i="37"/>
  <c r="H261" i="37"/>
  <c r="H233" i="35"/>
  <c r="H268" i="35"/>
  <c r="H523" i="35"/>
  <c r="H100" i="35"/>
  <c r="H126" i="35"/>
  <c r="H301" i="35"/>
  <c r="H305" i="35"/>
  <c r="H382" i="37"/>
  <c r="H387" i="36"/>
  <c r="H214" i="36"/>
  <c r="H124" i="36"/>
  <c r="H292" i="36"/>
  <c r="I586" i="30"/>
  <c r="I303" i="30"/>
  <c r="H275" i="37"/>
  <c r="H151" i="37"/>
  <c r="H209" i="35"/>
  <c r="H338" i="35"/>
  <c r="H101" i="35"/>
  <c r="H13" i="35"/>
  <c r="I445" i="30"/>
  <c r="H551" i="31"/>
  <c r="H508" i="31"/>
  <c r="H445" i="31"/>
  <c r="H381" i="31"/>
  <c r="H317" i="31"/>
  <c r="H478" i="31"/>
  <c r="AQ478" i="31" s="1"/>
  <c r="H394" i="31"/>
  <c r="Z394" i="31" s="1"/>
  <c r="H307" i="31"/>
  <c r="H203" i="31"/>
  <c r="H115" i="31"/>
  <c r="H46" i="31"/>
  <c r="H319" i="31"/>
  <c r="H47" i="31"/>
  <c r="H253" i="31"/>
  <c r="AJ253" i="31" s="1"/>
  <c r="H189" i="31"/>
  <c r="H141" i="31"/>
  <c r="H97" i="31"/>
  <c r="H20" i="31"/>
  <c r="H244" i="37"/>
  <c r="H264" i="35"/>
  <c r="H518" i="35"/>
  <c r="H539" i="36"/>
  <c r="H187" i="37"/>
  <c r="H536" i="37"/>
  <c r="H291" i="35"/>
  <c r="H367" i="36"/>
  <c r="H155" i="36"/>
  <c r="H63" i="35"/>
  <c r="H181" i="37"/>
  <c r="H173" i="37"/>
  <c r="H2" i="37"/>
  <c r="M2" i="37" s="1"/>
  <c r="H105" i="35"/>
  <c r="H571" i="36"/>
  <c r="H380" i="35"/>
  <c r="H5" i="35"/>
  <c r="H483" i="36"/>
  <c r="H501" i="35"/>
  <c r="H548" i="35"/>
  <c r="H128" i="35"/>
  <c r="H96" i="35"/>
  <c r="H178" i="35"/>
  <c r="H228" i="35"/>
  <c r="H109" i="36"/>
  <c r="H189" i="36"/>
  <c r="H570" i="36"/>
  <c r="H161" i="36"/>
  <c r="H561" i="36"/>
  <c r="H483" i="37"/>
  <c r="H586" i="36"/>
  <c r="H466" i="36"/>
  <c r="H325" i="37"/>
  <c r="H474" i="36"/>
  <c r="I78" i="30"/>
  <c r="H386" i="35"/>
  <c r="H478" i="35"/>
  <c r="H391" i="35"/>
  <c r="H460" i="36"/>
  <c r="I355" i="30"/>
  <c r="H272" i="37"/>
  <c r="H511" i="35"/>
  <c r="H67" i="35"/>
  <c r="H201" i="37"/>
  <c r="I526" i="30"/>
  <c r="I545" i="30"/>
  <c r="H322" i="36"/>
  <c r="I553" i="30"/>
  <c r="I151" i="30"/>
  <c r="H31" i="36"/>
  <c r="I340" i="30"/>
  <c r="H420" i="35"/>
  <c r="H430" i="36"/>
  <c r="H236" i="36"/>
  <c r="I513" i="30"/>
  <c r="I292" i="30"/>
  <c r="H102" i="36"/>
  <c r="H177" i="35"/>
  <c r="I313" i="30"/>
  <c r="I426" i="30"/>
  <c r="H94" i="37"/>
  <c r="H329" i="36"/>
  <c r="I555" i="30"/>
  <c r="I29" i="30"/>
  <c r="I574" i="30"/>
  <c r="I300" i="30"/>
  <c r="I536" i="30"/>
  <c r="I47" i="30"/>
  <c r="I144" i="30"/>
  <c r="H123" i="36"/>
  <c r="I302" i="30"/>
  <c r="I452" i="30"/>
  <c r="H122" i="36"/>
  <c r="H239" i="37"/>
  <c r="H581" i="31"/>
  <c r="H539" i="31"/>
  <c r="H492" i="31"/>
  <c r="AT492" i="31" s="1"/>
  <c r="H412" i="31"/>
  <c r="H348" i="31"/>
  <c r="H574" i="31"/>
  <c r="H454" i="31"/>
  <c r="H370" i="31"/>
  <c r="H283" i="31"/>
  <c r="H198" i="31"/>
  <c r="H134" i="31"/>
  <c r="AA134" i="31" s="1"/>
  <c r="H78" i="31"/>
  <c r="H375" i="31"/>
  <c r="H39" i="31"/>
  <c r="H252" i="31"/>
  <c r="H188" i="31"/>
  <c r="K188" i="31" s="1"/>
  <c r="H407" i="31"/>
  <c r="H65" i="31"/>
  <c r="H16" i="31"/>
  <c r="H318" i="36"/>
  <c r="H24" i="35"/>
  <c r="H22" i="37"/>
  <c r="H275" i="35"/>
  <c r="H482" i="35"/>
  <c r="H120" i="37"/>
  <c r="H112" i="36"/>
  <c r="H344" i="37"/>
  <c r="H573" i="37"/>
  <c r="H69" i="35"/>
  <c r="H384" i="35"/>
  <c r="H471" i="35"/>
  <c r="H583" i="36"/>
  <c r="H412" i="37"/>
  <c r="H361" i="35"/>
  <c r="H549" i="37"/>
  <c r="H79" i="37"/>
  <c r="H200" i="35"/>
  <c r="H389" i="35"/>
  <c r="H479" i="36"/>
  <c r="H472" i="35"/>
  <c r="H509" i="35"/>
  <c r="H333" i="35"/>
  <c r="H70" i="35"/>
  <c r="H510" i="35"/>
  <c r="H404" i="36"/>
  <c r="H566" i="35"/>
  <c r="H121" i="36"/>
  <c r="H516" i="36"/>
  <c r="H11" i="36"/>
  <c r="H440" i="37"/>
  <c r="H575" i="37"/>
  <c r="H287" i="37"/>
  <c r="H289" i="37"/>
  <c r="H294" i="37"/>
  <c r="I357" i="30"/>
  <c r="H28" i="35"/>
  <c r="I397" i="30"/>
  <c r="H537" i="35"/>
  <c r="I256" i="30"/>
  <c r="H562" i="37"/>
  <c r="I418" i="30"/>
  <c r="H39" i="37"/>
  <c r="H459" i="36"/>
  <c r="I86" i="30"/>
  <c r="I417" i="30"/>
  <c r="H262" i="36"/>
  <c r="I489" i="30"/>
  <c r="H591" i="36"/>
  <c r="H401" i="37"/>
  <c r="I496" i="30"/>
  <c r="H334" i="35"/>
  <c r="I348" i="30"/>
  <c r="H330" i="36"/>
  <c r="H366" i="36"/>
  <c r="I381" i="30"/>
  <c r="I74" i="30"/>
  <c r="H109" i="37"/>
  <c r="H361" i="36"/>
  <c r="H167" i="37"/>
  <c r="H247" i="37"/>
  <c r="I56" i="30"/>
  <c r="I529" i="30"/>
  <c r="I354" i="30"/>
  <c r="I26" i="30"/>
  <c r="I284" i="30"/>
  <c r="I523" i="30"/>
  <c r="I295" i="30"/>
  <c r="I528" i="30"/>
  <c r="I460" i="30"/>
  <c r="I588" i="30"/>
  <c r="H66" i="36"/>
  <c r="I7" i="30"/>
  <c r="I379" i="30"/>
  <c r="H580" i="31"/>
  <c r="H537" i="31"/>
  <c r="H489" i="31"/>
  <c r="H425" i="31"/>
  <c r="H345" i="31"/>
  <c r="K345" i="31" s="1"/>
  <c r="H570" i="31"/>
  <c r="AS570" i="31" s="1"/>
  <c r="H451" i="31"/>
  <c r="H366" i="31"/>
  <c r="H282" i="31"/>
  <c r="H194" i="31"/>
  <c r="H131" i="31"/>
  <c r="I131" i="31" s="1"/>
  <c r="H74" i="31"/>
  <c r="H367" i="31"/>
  <c r="H103" i="31"/>
  <c r="H265" i="31"/>
  <c r="H201" i="31"/>
  <c r="H137" i="31"/>
  <c r="H79" i="31"/>
  <c r="H12" i="31"/>
  <c r="AA12" i="31" s="1"/>
  <c r="H122" i="37"/>
  <c r="H208" i="37"/>
  <c r="H213" i="35"/>
  <c r="H328" i="37"/>
  <c r="H224" i="37"/>
  <c r="H552" i="36"/>
  <c r="H179" i="35"/>
  <c r="H91" i="36"/>
  <c r="H530" i="37"/>
  <c r="H76" i="36"/>
  <c r="H594" i="37"/>
  <c r="H472" i="37"/>
  <c r="H37" i="37"/>
  <c r="H193" i="37"/>
  <c r="H191" i="35"/>
  <c r="H580" i="35"/>
  <c r="H451" i="35"/>
  <c r="H95" i="35"/>
  <c r="H215" i="36"/>
  <c r="H244" i="35"/>
  <c r="H164" i="35"/>
  <c r="H531" i="35"/>
  <c r="H214" i="35"/>
  <c r="H78" i="35"/>
  <c r="H62" i="35"/>
  <c r="H145" i="36"/>
  <c r="H250" i="35"/>
  <c r="H125" i="36"/>
  <c r="H169" i="36"/>
  <c r="H324" i="36"/>
  <c r="H539" i="37"/>
  <c r="H489" i="37"/>
  <c r="H80" i="37"/>
  <c r="H297" i="37"/>
  <c r="H280" i="37"/>
  <c r="H534" i="37"/>
  <c r="H510" i="37"/>
  <c r="H197" i="37"/>
  <c r="H18" i="35"/>
  <c r="I485" i="30"/>
  <c r="H86" i="37"/>
  <c r="I237" i="30"/>
  <c r="H405" i="36"/>
  <c r="H218" i="37"/>
  <c r="H62" i="36"/>
  <c r="H188" i="37"/>
  <c r="H6" i="37"/>
  <c r="H188" i="36"/>
  <c r="I258" i="30"/>
  <c r="H169" i="35"/>
  <c r="H457" i="35"/>
  <c r="H84" i="36"/>
  <c r="I125" i="30"/>
  <c r="H349" i="36"/>
  <c r="I385" i="30"/>
  <c r="H163" i="37"/>
  <c r="H585" i="37"/>
  <c r="I107" i="30"/>
  <c r="I249" i="30"/>
  <c r="I60" i="30"/>
  <c r="H134" i="36"/>
  <c r="I474" i="30"/>
  <c r="H207" i="37"/>
  <c r="H537" i="37"/>
  <c r="I143" i="30"/>
  <c r="I394" i="30"/>
  <c r="I224" i="30"/>
  <c r="I226" i="30"/>
  <c r="I286" i="30"/>
  <c r="H421" i="37"/>
  <c r="H480" i="36"/>
  <c r="I288" i="30"/>
  <c r="H39" i="35"/>
  <c r="I80" i="30"/>
  <c r="H579" i="31"/>
  <c r="I579" i="31" s="1"/>
  <c r="H536" i="31"/>
  <c r="H488" i="31"/>
  <c r="H424" i="31"/>
  <c r="H360" i="31"/>
  <c r="H562" i="31"/>
  <c r="H406" i="31"/>
  <c r="H130" i="31"/>
  <c r="AH130" i="31" s="1"/>
  <c r="H114" i="31"/>
  <c r="O114" i="31" s="1"/>
  <c r="H295" i="31"/>
  <c r="H567" i="31"/>
  <c r="H576" i="31"/>
  <c r="H555" i="31"/>
  <c r="H585" i="31"/>
  <c r="H575" i="31"/>
  <c r="H564" i="31"/>
  <c r="AJ564" i="31" s="1"/>
  <c r="H553" i="31"/>
  <c r="AB553" i="31" s="1"/>
  <c r="H543" i="31"/>
  <c r="H532" i="31"/>
  <c r="H521" i="31"/>
  <c r="H511" i="31"/>
  <c r="H497" i="31"/>
  <c r="AE497" i="31" s="1"/>
  <c r="H481" i="31"/>
  <c r="H465" i="31"/>
  <c r="H449" i="31"/>
  <c r="H433" i="31"/>
  <c r="H417" i="31"/>
  <c r="H401" i="31"/>
  <c r="H385" i="31"/>
  <c r="H369" i="31"/>
  <c r="U369" i="31" s="1"/>
  <c r="H353" i="31"/>
  <c r="H337" i="31"/>
  <c r="U337" i="31" s="1"/>
  <c r="H321" i="31"/>
  <c r="H305" i="31"/>
  <c r="H3" i="31"/>
  <c r="H546" i="31"/>
  <c r="H506" i="31"/>
  <c r="H483" i="31"/>
  <c r="X483" i="31" s="1"/>
  <c r="H462" i="31"/>
  <c r="H442" i="31"/>
  <c r="R442" i="31" s="1"/>
  <c r="H419" i="31"/>
  <c r="AP419" i="31" s="1"/>
  <c r="H398" i="31"/>
  <c r="H378" i="31"/>
  <c r="H355" i="31"/>
  <c r="H334" i="31"/>
  <c r="H314" i="31"/>
  <c r="AA314" i="31" s="1"/>
  <c r="H291" i="31"/>
  <c r="H270" i="31"/>
  <c r="T270" i="31" s="1"/>
  <c r="H250" i="31"/>
  <c r="I250" i="31" s="1"/>
  <c r="H214" i="31"/>
  <c r="H170" i="31"/>
  <c r="H211" i="31"/>
  <c r="H171" i="31"/>
  <c r="H142" i="31"/>
  <c r="H122" i="31"/>
  <c r="H86" i="31"/>
  <c r="AD86" i="31" s="1"/>
  <c r="H34" i="31"/>
  <c r="H94" i="31"/>
  <c r="H54" i="31"/>
  <c r="H26" i="31"/>
  <c r="H471" i="31"/>
  <c r="H399" i="31"/>
  <c r="N399" i="31" s="1"/>
  <c r="H335" i="31"/>
  <c r="H271" i="31"/>
  <c r="L271" i="31" s="1"/>
  <c r="H199" i="31"/>
  <c r="H135" i="31"/>
  <c r="H63" i="31"/>
  <c r="H534" i="31"/>
  <c r="H289" i="31"/>
  <c r="H273" i="31"/>
  <c r="H257" i="31"/>
  <c r="H241" i="31"/>
  <c r="AC241" i="31" s="1"/>
  <c r="H225" i="31"/>
  <c r="H209" i="31"/>
  <c r="H193" i="31"/>
  <c r="H177" i="31"/>
  <c r="H161" i="31"/>
  <c r="H145" i="31"/>
  <c r="AC145" i="31" s="1"/>
  <c r="H129" i="31"/>
  <c r="H117" i="31"/>
  <c r="AK117" i="31" s="1"/>
  <c r="H101" i="31"/>
  <c r="O101" i="31" s="1"/>
  <c r="H85" i="31"/>
  <c r="H72" i="31"/>
  <c r="H56" i="31"/>
  <c r="H40" i="31"/>
  <c r="H17" i="31"/>
  <c r="Y17" i="31" s="1"/>
  <c r="H28" i="31"/>
  <c r="H361" i="37"/>
  <c r="H200" i="37"/>
  <c r="H224" i="36"/>
  <c r="H216" i="35"/>
  <c r="H515" i="36"/>
  <c r="H284" i="35"/>
  <c r="H413" i="37"/>
  <c r="H514" i="36"/>
  <c r="H372" i="37"/>
  <c r="H314" i="37"/>
  <c r="H424" i="35"/>
  <c r="H88" i="35"/>
  <c r="H249" i="35"/>
  <c r="H369" i="36"/>
  <c r="H280" i="36"/>
  <c r="H192" i="36"/>
  <c r="H411" i="35"/>
  <c r="H252" i="35"/>
  <c r="H170" i="35"/>
  <c r="H503" i="36"/>
  <c r="H1" i="37"/>
  <c r="H68" i="36"/>
  <c r="H554" i="37"/>
  <c r="H48" i="35"/>
  <c r="H95" i="37"/>
  <c r="H96" i="37"/>
  <c r="H30" i="37"/>
  <c r="H236" i="35"/>
  <c r="H130" i="36"/>
  <c r="H551" i="36"/>
  <c r="H379" i="36"/>
  <c r="H541" i="35"/>
  <c r="H134" i="35"/>
  <c r="H434" i="36"/>
  <c r="H395" i="37"/>
  <c r="H369" i="35"/>
  <c r="H296" i="35"/>
  <c r="H581" i="37"/>
  <c r="H412" i="35"/>
  <c r="H438" i="35"/>
  <c r="H86" i="36"/>
  <c r="H551" i="37"/>
  <c r="H400" i="35"/>
  <c r="H76" i="35"/>
  <c r="H87" i="37"/>
  <c r="H276" i="36"/>
  <c r="H274" i="37"/>
  <c r="H167" i="35"/>
  <c r="H387" i="37"/>
  <c r="H394" i="36"/>
  <c r="H283" i="35"/>
  <c r="H204" i="36"/>
  <c r="H552" i="37"/>
  <c r="H315" i="36"/>
  <c r="H189" i="37"/>
  <c r="H501" i="36"/>
  <c r="H134" i="37"/>
  <c r="H13" i="37"/>
  <c r="H171" i="37"/>
  <c r="H559" i="36"/>
  <c r="H132" i="36"/>
  <c r="H321" i="36"/>
  <c r="H328" i="35"/>
  <c r="H135" i="36"/>
  <c r="H176" i="36"/>
  <c r="H117" i="35"/>
  <c r="H193" i="35"/>
  <c r="H364" i="35"/>
  <c r="H46" i="37"/>
  <c r="H485" i="35"/>
  <c r="H88" i="37"/>
  <c r="H156" i="37"/>
  <c r="H449" i="35"/>
  <c r="H293" i="37"/>
  <c r="H490" i="36"/>
  <c r="H296" i="37"/>
  <c r="I420" i="30"/>
  <c r="H460" i="35"/>
  <c r="H30" i="35"/>
  <c r="H380" i="36"/>
  <c r="H114" i="35"/>
  <c r="H429" i="35"/>
  <c r="H438" i="36"/>
  <c r="H148" i="35"/>
  <c r="H581" i="35"/>
  <c r="H180" i="35"/>
  <c r="H577" i="35"/>
  <c r="H359" i="35"/>
  <c r="H312" i="36"/>
  <c r="H520" i="35"/>
  <c r="H292" i="35"/>
  <c r="H303" i="35"/>
  <c r="H373" i="35"/>
  <c r="H162" i="35"/>
  <c r="H581" i="36"/>
  <c r="H347" i="35"/>
  <c r="H376" i="36"/>
  <c r="H339" i="35"/>
  <c r="H349" i="35"/>
  <c r="H241" i="36"/>
  <c r="H218" i="35"/>
  <c r="H22" i="36"/>
  <c r="H193" i="36"/>
  <c r="H374" i="35"/>
  <c r="H27" i="36"/>
  <c r="H397" i="35"/>
  <c r="H129" i="36"/>
  <c r="H562" i="35"/>
  <c r="H301" i="36"/>
  <c r="H412" i="36"/>
  <c r="H249" i="36"/>
  <c r="H314" i="35"/>
  <c r="H297" i="36"/>
  <c r="H463" i="36"/>
  <c r="H230" i="35"/>
  <c r="H328" i="36"/>
  <c r="H69" i="36"/>
  <c r="H503" i="37"/>
  <c r="H543" i="37"/>
  <c r="H545" i="36"/>
  <c r="H529" i="36"/>
  <c r="H378" i="37"/>
  <c r="H582" i="36"/>
  <c r="H538" i="37"/>
  <c r="H450" i="36"/>
  <c r="H334" i="37"/>
  <c r="H449" i="37"/>
  <c r="H571" i="37"/>
  <c r="H381" i="37"/>
  <c r="H365" i="37"/>
  <c r="H390" i="37"/>
  <c r="H424" i="37"/>
  <c r="H354" i="37"/>
  <c r="H118" i="37"/>
  <c r="H66" i="37"/>
  <c r="H64" i="37"/>
  <c r="H56" i="37"/>
  <c r="H589" i="37"/>
  <c r="H108" i="36"/>
  <c r="H24" i="37"/>
  <c r="H132" i="37"/>
  <c r="H223" i="36"/>
  <c r="H332" i="37"/>
  <c r="H443" i="36"/>
  <c r="H428" i="37"/>
  <c r="H314" i="36"/>
  <c r="I538" i="30"/>
  <c r="I162" i="30"/>
  <c r="H550" i="37"/>
  <c r="H150" i="35"/>
  <c r="I306" i="30"/>
  <c r="H107" i="37"/>
  <c r="H256" i="36"/>
  <c r="I269" i="30"/>
  <c r="H106" i="37"/>
  <c r="H228" i="36"/>
  <c r="H35" i="35"/>
  <c r="H21" i="35"/>
  <c r="H577" i="37"/>
  <c r="H435" i="35"/>
  <c r="H84" i="35"/>
  <c r="H480" i="37"/>
  <c r="H67" i="37"/>
  <c r="H207" i="36"/>
  <c r="H343" i="36"/>
  <c r="H183" i="36"/>
  <c r="I235" i="30"/>
  <c r="H400" i="37"/>
  <c r="H513" i="36"/>
  <c r="H313" i="35"/>
  <c r="H121" i="35"/>
  <c r="I21" i="30"/>
  <c r="I504" i="30"/>
  <c r="H474" i="37"/>
  <c r="H300" i="35"/>
  <c r="H203" i="35"/>
  <c r="I161" i="30"/>
  <c r="I178" i="30"/>
  <c r="H277" i="37"/>
  <c r="H160" i="36"/>
  <c r="H116" i="36"/>
  <c r="H92" i="35"/>
  <c r="H119" i="36"/>
  <c r="H334" i="36"/>
  <c r="H233" i="37"/>
  <c r="H47" i="37"/>
  <c r="H44" i="36"/>
  <c r="H542" i="35"/>
  <c r="H477" i="36"/>
  <c r="H568" i="35"/>
  <c r="I165" i="30"/>
  <c r="H335" i="36"/>
  <c r="I146" i="30"/>
  <c r="I411" i="30"/>
  <c r="H365" i="36"/>
  <c r="H419" i="35"/>
  <c r="H139" i="35"/>
  <c r="H446" i="36"/>
  <c r="I457" i="30"/>
  <c r="H67" i="36"/>
  <c r="I570" i="30"/>
  <c r="I595" i="30"/>
  <c r="H15" i="37"/>
  <c r="H3" i="37"/>
  <c r="I3" i="37" s="1"/>
  <c r="H219" i="35"/>
  <c r="H588" i="36"/>
  <c r="H156" i="35"/>
  <c r="I389" i="30"/>
  <c r="H63" i="36"/>
  <c r="I31" i="30"/>
  <c r="I171" i="30"/>
  <c r="H500" i="37"/>
  <c r="H80" i="36"/>
  <c r="H89" i="35"/>
  <c r="H563" i="35"/>
  <c r="H461" i="35"/>
  <c r="I117" i="30"/>
  <c r="H258" i="37"/>
  <c r="I104" i="30"/>
  <c r="H321" i="37"/>
  <c r="H171" i="36"/>
  <c r="I477" i="30"/>
  <c r="I221" i="30"/>
  <c r="H49" i="37"/>
  <c r="H77" i="35"/>
  <c r="I343" i="30"/>
  <c r="I220" i="30"/>
  <c r="I547" i="30"/>
  <c r="I448" i="30"/>
  <c r="H190" i="36"/>
  <c r="H414" i="35"/>
  <c r="I377" i="30"/>
  <c r="I109" i="30"/>
  <c r="H521" i="37"/>
  <c r="I76" i="30"/>
  <c r="I84" i="30"/>
  <c r="I126" i="30"/>
  <c r="I27" i="30"/>
  <c r="H529" i="37"/>
  <c r="H27" i="35"/>
  <c r="I597" i="30"/>
  <c r="I341" i="30"/>
  <c r="I69" i="30"/>
  <c r="H512" i="37"/>
  <c r="H586" i="35"/>
  <c r="I92" i="30"/>
  <c r="I483" i="30"/>
  <c r="I384" i="30"/>
  <c r="H29" i="35"/>
  <c r="H368" i="35"/>
  <c r="I369" i="30"/>
  <c r="I101" i="30"/>
  <c r="H504" i="37"/>
  <c r="H320" i="37"/>
  <c r="H311" i="37"/>
  <c r="I403" i="30"/>
  <c r="I304" i="30"/>
  <c r="H464" i="36"/>
  <c r="H538" i="35"/>
  <c r="I108" i="30"/>
  <c r="I52" i="30"/>
  <c r="I28" i="30"/>
  <c r="I110" i="30"/>
  <c r="I451" i="30"/>
  <c r="I54" i="30"/>
  <c r="I395" i="30"/>
  <c r="H183" i="37"/>
  <c r="I12" i="30"/>
  <c r="I63" i="30"/>
  <c r="I39" i="30"/>
  <c r="I115" i="30"/>
  <c r="I456" i="30"/>
  <c r="I59" i="30"/>
  <c r="I400" i="30"/>
  <c r="H175" i="37"/>
  <c r="H496" i="36"/>
  <c r="H435" i="37"/>
  <c r="I386" i="30"/>
  <c r="I266" i="30"/>
  <c r="I242" i="30"/>
  <c r="I216" i="30"/>
  <c r="I558" i="30"/>
  <c r="I118" i="30"/>
  <c r="I459" i="30"/>
  <c r="H106" i="36"/>
  <c r="I511" i="30"/>
  <c r="I25" i="30"/>
  <c r="H406" i="36"/>
  <c r="H259" i="37"/>
  <c r="I311" i="30"/>
  <c r="I447" i="30"/>
  <c r="I423" i="30"/>
  <c r="I307" i="30"/>
  <c r="I551" i="30"/>
  <c r="I251" i="30"/>
  <c r="I592" i="30"/>
  <c r="I87" i="30"/>
  <c r="H583" i="31"/>
  <c r="H540" i="31"/>
  <c r="H493" i="31"/>
  <c r="H413" i="31"/>
  <c r="H349" i="31"/>
  <c r="K349" i="31" s="1"/>
  <c r="H578" i="31"/>
  <c r="H458" i="31"/>
  <c r="H371" i="31"/>
  <c r="H286" i="31"/>
  <c r="H158" i="31"/>
  <c r="H138" i="31"/>
  <c r="H82" i="31"/>
  <c r="H383" i="31"/>
  <c r="H119" i="31"/>
  <c r="H269" i="31"/>
  <c r="I269" i="31" s="1"/>
  <c r="H205" i="31"/>
  <c r="T205" i="31" s="1"/>
  <c r="H125" i="31"/>
  <c r="H81" i="31"/>
  <c r="H9" i="31"/>
  <c r="H284" i="37"/>
  <c r="H307" i="36"/>
  <c r="H407" i="37"/>
  <c r="H454" i="35"/>
  <c r="H325" i="36"/>
  <c r="H371" i="36"/>
  <c r="H463" i="37"/>
  <c r="H50" i="37"/>
  <c r="H85" i="35"/>
  <c r="H83" i="37"/>
  <c r="H467" i="37"/>
  <c r="H240" i="37"/>
  <c r="H330" i="37"/>
  <c r="H25" i="35"/>
  <c r="H172" i="37"/>
  <c r="H214" i="37"/>
  <c r="H494" i="37"/>
  <c r="H430" i="37"/>
  <c r="H560" i="37"/>
  <c r="H407" i="35"/>
  <c r="H254" i="35"/>
  <c r="H208" i="35"/>
  <c r="H16" i="35"/>
  <c r="H113" i="36"/>
  <c r="H278" i="35"/>
  <c r="H61" i="36"/>
  <c r="H293" i="35"/>
  <c r="H154" i="35"/>
  <c r="H261" i="36"/>
  <c r="H19" i="36"/>
  <c r="H362" i="37"/>
  <c r="H493" i="37"/>
  <c r="H357" i="37"/>
  <c r="H477" i="37"/>
  <c r="H310" i="37"/>
  <c r="H259" i="35"/>
  <c r="I442" i="30"/>
  <c r="H161" i="37"/>
  <c r="H255" i="36"/>
  <c r="H186" i="36"/>
  <c r="H340" i="35"/>
  <c r="H569" i="37"/>
  <c r="H359" i="36"/>
  <c r="H92" i="36"/>
  <c r="H231" i="36"/>
  <c r="H254" i="37"/>
  <c r="H281" i="35"/>
  <c r="H143" i="36"/>
  <c r="H309" i="35"/>
  <c r="H111" i="36"/>
  <c r="H453" i="36"/>
  <c r="I261" i="30"/>
  <c r="H537" i="36"/>
  <c r="H444" i="36"/>
  <c r="I413" i="30"/>
  <c r="H530" i="36"/>
  <c r="H33" i="37"/>
  <c r="H219" i="37"/>
  <c r="I198" i="30"/>
  <c r="I277" i="30"/>
  <c r="I434" i="30"/>
  <c r="I561" i="30"/>
  <c r="I450" i="30"/>
  <c r="I378" i="30"/>
  <c r="I199" i="30"/>
  <c r="I480" i="30"/>
  <c r="I210" i="30"/>
  <c r="I486" i="30"/>
  <c r="I290" i="30"/>
  <c r="I546" i="30"/>
  <c r="I463" i="30"/>
  <c r="H436" i="37"/>
  <c r="I336" i="30"/>
  <c r="H571" i="31"/>
  <c r="H528" i="31"/>
  <c r="H476" i="31"/>
  <c r="H428" i="31"/>
  <c r="H364" i="31"/>
  <c r="H300" i="31"/>
  <c r="H475" i="31"/>
  <c r="P475" i="31" s="1"/>
  <c r="H390" i="31"/>
  <c r="H306" i="31"/>
  <c r="H242" i="31"/>
  <c r="H110" i="31"/>
  <c r="Y110" i="31" s="1"/>
  <c r="H42" i="31"/>
  <c r="H311" i="31"/>
  <c r="H111" i="31"/>
  <c r="H268" i="31"/>
  <c r="H204" i="31"/>
  <c r="H140" i="31"/>
  <c r="H80" i="31"/>
  <c r="H5" i="31"/>
  <c r="Y5" i="31" s="1"/>
  <c r="H339" i="36"/>
  <c r="H321" i="35"/>
  <c r="H120" i="35"/>
  <c r="H399" i="36"/>
  <c r="H418" i="35"/>
  <c r="H353" i="35"/>
  <c r="H522" i="37"/>
  <c r="H360" i="37"/>
  <c r="H124" i="35"/>
  <c r="H381" i="35"/>
  <c r="H309" i="36"/>
  <c r="H498" i="36"/>
  <c r="H23" i="35"/>
  <c r="H81" i="36"/>
  <c r="H268" i="37"/>
  <c r="H592" i="35"/>
  <c r="H554" i="36"/>
  <c r="H257" i="35"/>
  <c r="H504" i="35"/>
  <c r="H476" i="35"/>
  <c r="H221" i="36"/>
  <c r="H299" i="35"/>
  <c r="H98" i="35"/>
  <c r="H132" i="35"/>
  <c r="H428" i="36"/>
  <c r="H117" i="36"/>
  <c r="H589" i="36"/>
  <c r="H66" i="35"/>
  <c r="H229" i="36"/>
  <c r="H461" i="37"/>
  <c r="H515" i="37"/>
  <c r="H100" i="37"/>
  <c r="I589" i="30"/>
  <c r="H402" i="37"/>
  <c r="H60" i="37"/>
  <c r="H441" i="37"/>
  <c r="H329" i="37"/>
  <c r="H232" i="35"/>
  <c r="H187" i="36"/>
  <c r="I10" i="30"/>
  <c r="I365" i="30"/>
  <c r="H35" i="36"/>
  <c r="H155" i="37"/>
  <c r="H251" i="37"/>
  <c r="H255" i="35"/>
  <c r="H229" i="37"/>
  <c r="H284" i="36"/>
  <c r="I339" i="30"/>
  <c r="H371" i="35"/>
  <c r="H442" i="37"/>
  <c r="H144" i="36"/>
  <c r="H52" i="35"/>
  <c r="H356" i="35"/>
  <c r="H285" i="35"/>
  <c r="H422" i="35"/>
  <c r="I98" i="30"/>
  <c r="H532" i="37"/>
  <c r="H507" i="37"/>
  <c r="I382" i="30"/>
  <c r="I501" i="30"/>
  <c r="I428" i="30"/>
  <c r="H450" i="37"/>
  <c r="H474" i="35"/>
  <c r="I560" i="30"/>
  <c r="I308" i="30"/>
  <c r="I182" i="30"/>
  <c r="I319" i="30"/>
  <c r="I187" i="30"/>
  <c r="H20" i="36"/>
  <c r="I344" i="30"/>
  <c r="I130" i="30"/>
  <c r="H594" i="35"/>
  <c r="I435" i="30"/>
  <c r="H559" i="37"/>
  <c r="H548" i="31"/>
  <c r="H505" i="31"/>
  <c r="H441" i="31"/>
  <c r="H377" i="31"/>
  <c r="K377" i="31" s="1"/>
  <c r="H313" i="31"/>
  <c r="H494" i="31"/>
  <c r="H410" i="31"/>
  <c r="AA410" i="31" s="1"/>
  <c r="H323" i="31"/>
  <c r="H230" i="31"/>
  <c r="H154" i="31"/>
  <c r="H7" i="31"/>
  <c r="H439" i="31"/>
  <c r="U439" i="31" s="1"/>
  <c r="H167" i="31"/>
  <c r="H281" i="31"/>
  <c r="P281" i="31" s="1"/>
  <c r="H217" i="31"/>
  <c r="M217" i="31" s="1"/>
  <c r="H153" i="31"/>
  <c r="H93" i="31"/>
  <c r="H33" i="31"/>
  <c r="H498" i="37"/>
  <c r="H375" i="36"/>
  <c r="H568" i="37"/>
  <c r="H286" i="36"/>
  <c r="H53" i="35"/>
  <c r="H475" i="36"/>
  <c r="H285" i="37"/>
  <c r="H140" i="35"/>
  <c r="H235" i="35"/>
  <c r="H458" i="35"/>
  <c r="H145" i="37"/>
  <c r="H274" i="35"/>
  <c r="H447" i="35"/>
  <c r="H4" i="36"/>
  <c r="H402" i="36"/>
  <c r="H148" i="37"/>
  <c r="H82" i="37"/>
  <c r="H429" i="36"/>
  <c r="H247" i="36"/>
  <c r="H403" i="35"/>
  <c r="H440" i="35"/>
  <c r="H484" i="35"/>
  <c r="H285" i="36"/>
  <c r="H258" i="35"/>
  <c r="H362" i="35"/>
  <c r="H316" i="36"/>
  <c r="H426" i="35"/>
  <c r="H30" i="36"/>
  <c r="H508" i="36"/>
  <c r="H3" i="36"/>
  <c r="H84" i="37"/>
  <c r="H527" i="37"/>
  <c r="H248" i="37"/>
  <c r="H195" i="35"/>
  <c r="I333" i="30"/>
  <c r="H172" i="36"/>
  <c r="H518" i="37"/>
  <c r="H458" i="37"/>
  <c r="H490" i="37"/>
  <c r="H269" i="37"/>
  <c r="H128" i="36"/>
  <c r="H513" i="37"/>
  <c r="I557" i="30"/>
  <c r="H180" i="37"/>
  <c r="H324" i="37"/>
  <c r="I190" i="30"/>
  <c r="H81" i="35"/>
  <c r="H385" i="36"/>
  <c r="H378" i="36"/>
  <c r="I201" i="30"/>
  <c r="H210" i="36"/>
  <c r="H465" i="35"/>
  <c r="H530" i="35"/>
  <c r="H306" i="35"/>
  <c r="I6" i="30"/>
  <c r="I77" i="30"/>
  <c r="I206" i="30"/>
  <c r="I505" i="30"/>
  <c r="H203" i="36"/>
  <c r="H567" i="37"/>
  <c r="H25" i="37"/>
  <c r="I43" i="30"/>
  <c r="I241" i="30"/>
  <c r="I62" i="30"/>
  <c r="H151" i="36"/>
  <c r="I524" i="30"/>
  <c r="I404" i="30"/>
  <c r="I230" i="30"/>
  <c r="H211" i="37"/>
  <c r="H392" i="35"/>
  <c r="I153" i="30"/>
  <c r="I106" i="30"/>
  <c r="I136" i="30"/>
  <c r="I422" i="30"/>
  <c r="H547" i="31"/>
  <c r="H504" i="31"/>
  <c r="H440" i="31"/>
  <c r="H376" i="31"/>
  <c r="H312" i="31"/>
  <c r="H491" i="31"/>
  <c r="H427" i="31"/>
  <c r="H258" i="31"/>
  <c r="K258" i="31" s="1"/>
  <c r="H234" i="31"/>
  <c r="H102" i="31"/>
  <c r="H35" i="31"/>
  <c r="H495" i="31"/>
  <c r="H223" i="31"/>
  <c r="H159" i="31"/>
  <c r="AK159" i="31" s="1"/>
  <c r="H95" i="31"/>
  <c r="H582" i="31"/>
  <c r="AN582" i="31" s="1"/>
  <c r="H280" i="31"/>
  <c r="H264" i="31"/>
  <c r="H248" i="31"/>
  <c r="H232" i="31"/>
  <c r="H216" i="31"/>
  <c r="H200" i="31"/>
  <c r="H184" i="31"/>
  <c r="AI184" i="31" s="1"/>
  <c r="H168" i="31"/>
  <c r="H152" i="31"/>
  <c r="I152" i="31" s="1"/>
  <c r="H136" i="31"/>
  <c r="O136" i="31" s="1"/>
  <c r="H124" i="31"/>
  <c r="H108" i="31"/>
  <c r="H92" i="31"/>
  <c r="H77" i="31"/>
  <c r="H61" i="31"/>
  <c r="AP61" i="31" s="1"/>
  <c r="H45" i="31"/>
  <c r="H29" i="31"/>
  <c r="R29" i="31" s="1"/>
  <c r="H8" i="31"/>
  <c r="H152" i="35"/>
  <c r="H251" i="35"/>
  <c r="H93" i="37"/>
  <c r="H396" i="35"/>
  <c r="H168" i="36"/>
  <c r="H393" i="37"/>
  <c r="H525" i="36"/>
  <c r="H271" i="36"/>
  <c r="H553" i="37"/>
  <c r="H459" i="37"/>
  <c r="H20" i="35"/>
  <c r="H445" i="35"/>
  <c r="H44" i="37"/>
  <c r="H127" i="35"/>
  <c r="H416" i="37"/>
  <c r="H206" i="36"/>
  <c r="H170" i="37"/>
  <c r="H540" i="37"/>
  <c r="H546" i="36"/>
  <c r="H550" i="35"/>
  <c r="H595" i="36"/>
  <c r="H287" i="35"/>
  <c r="H41" i="35"/>
  <c r="H170" i="36"/>
  <c r="H507" i="36"/>
  <c r="H165" i="37"/>
  <c r="H158" i="37"/>
  <c r="H221" i="37"/>
  <c r="H433" i="36"/>
  <c r="H17" i="36"/>
  <c r="H558" i="37"/>
  <c r="H179" i="36"/>
  <c r="H182" i="35"/>
  <c r="H49" i="36"/>
  <c r="H157" i="37"/>
  <c r="H87" i="36"/>
  <c r="H21" i="36"/>
  <c r="H32" i="36"/>
  <c r="H43" i="36"/>
  <c r="H423" i="36"/>
  <c r="H523" i="36"/>
  <c r="H547" i="35"/>
  <c r="H61" i="37"/>
  <c r="H396" i="37"/>
  <c r="H467" i="36"/>
  <c r="H466" i="37"/>
  <c r="H528" i="36"/>
  <c r="H247" i="35"/>
  <c r="H48" i="36"/>
  <c r="H376" i="37"/>
  <c r="H40" i="35"/>
  <c r="H386" i="36"/>
  <c r="H181" i="35"/>
  <c r="H570" i="37"/>
  <c r="H398" i="36"/>
  <c r="H504" i="36"/>
  <c r="H479" i="37"/>
  <c r="H503" i="35"/>
  <c r="H288" i="37"/>
  <c r="H241" i="37"/>
  <c r="H35" i="37"/>
  <c r="H353" i="36"/>
  <c r="H354" i="36"/>
  <c r="H359" i="37"/>
  <c r="H238" i="37"/>
  <c r="H386" i="37"/>
  <c r="H45" i="36"/>
  <c r="H52" i="36"/>
  <c r="H298" i="37"/>
  <c r="H344" i="35"/>
  <c r="H461" i="36"/>
  <c r="H375" i="35"/>
  <c r="H136" i="37"/>
  <c r="H555" i="36"/>
  <c r="H144" i="37"/>
  <c r="H175" i="36"/>
  <c r="H157" i="36"/>
  <c r="H106" i="35"/>
  <c r="H417" i="35"/>
  <c r="H554" i="35"/>
  <c r="H8" i="35"/>
  <c r="H593" i="35"/>
  <c r="H14" i="35"/>
  <c r="H54" i="35"/>
  <c r="H42" i="35"/>
  <c r="H488" i="35"/>
  <c r="H470" i="36"/>
  <c r="H452" i="35"/>
  <c r="H337" i="35"/>
  <c r="H149" i="36"/>
  <c r="H298" i="35"/>
  <c r="H308" i="36"/>
  <c r="H206" i="35"/>
  <c r="H351" i="35"/>
  <c r="H142" i="35"/>
  <c r="H192" i="35"/>
  <c r="H573" i="35"/>
  <c r="H256" i="35"/>
  <c r="H225" i="36"/>
  <c r="H553" i="36"/>
  <c r="H326" i="35"/>
  <c r="H65" i="36"/>
  <c r="H368" i="36"/>
  <c r="H18" i="36"/>
  <c r="H396" i="36"/>
  <c r="H186" i="35"/>
  <c r="H257" i="36"/>
  <c r="H317" i="35"/>
  <c r="H408" i="36"/>
  <c r="H85" i="36"/>
  <c r="H585" i="36"/>
  <c r="H10" i="36"/>
  <c r="H577" i="36"/>
  <c r="H137" i="36"/>
  <c r="H262" i="35"/>
  <c r="H424" i="36"/>
  <c r="H165" i="36"/>
  <c r="H388" i="36"/>
  <c r="H558" i="36"/>
  <c r="H583" i="37"/>
  <c r="H423" i="37"/>
  <c r="H481" i="37"/>
  <c r="H557" i="37"/>
  <c r="H1" i="36"/>
  <c r="H505" i="36"/>
  <c r="H462" i="37"/>
  <c r="H531" i="37"/>
  <c r="H495" i="37"/>
  <c r="H217" i="37"/>
  <c r="H177" i="37"/>
  <c r="H358" i="37"/>
  <c r="H364" i="37"/>
  <c r="H255" i="37"/>
  <c r="H271" i="37"/>
  <c r="H317" i="37"/>
  <c r="H288" i="36"/>
  <c r="H72" i="36"/>
  <c r="H47" i="36"/>
  <c r="H347" i="37"/>
  <c r="I506" i="30"/>
  <c r="I461" i="30"/>
  <c r="H561" i="37"/>
  <c r="H115" i="35"/>
  <c r="I353" i="30"/>
  <c r="H82" i="36"/>
  <c r="H262" i="37"/>
  <c r="H143" i="35"/>
  <c r="H258" i="36"/>
  <c r="H48" i="37"/>
  <c r="H415" i="37"/>
  <c r="H71" i="36"/>
  <c r="H26" i="37"/>
  <c r="H519" i="36"/>
  <c r="H379" i="35"/>
  <c r="I248" i="30"/>
  <c r="H278" i="37"/>
  <c r="H220" i="36"/>
  <c r="I229" i="30"/>
  <c r="H90" i="37"/>
  <c r="H222" i="36"/>
  <c r="H69" i="37"/>
  <c r="H565" i="37"/>
  <c r="H113" i="37"/>
  <c r="H18" i="37"/>
  <c r="H19" i="35"/>
  <c r="I97" i="30"/>
  <c r="I476" i="30"/>
  <c r="H546" i="37"/>
  <c r="H237" i="37"/>
  <c r="H251" i="36"/>
  <c r="H580" i="36"/>
  <c r="I429" i="30"/>
  <c r="I159" i="30"/>
  <c r="H505" i="37"/>
  <c r="H100" i="36"/>
  <c r="H562" i="36"/>
  <c r="I549" i="30"/>
  <c r="H127" i="36"/>
  <c r="H358" i="36"/>
  <c r="H353" i="37"/>
  <c r="H345" i="35"/>
  <c r="H196" i="36"/>
  <c r="I157" i="30"/>
  <c r="I531" i="30"/>
  <c r="H270" i="37"/>
  <c r="H225" i="37"/>
  <c r="H64" i="36"/>
  <c r="H3" i="35"/>
  <c r="H439" i="35"/>
  <c r="I3" i="30"/>
  <c r="I361" i="30"/>
  <c r="H593" i="37"/>
  <c r="I439" i="30"/>
  <c r="I583" i="30"/>
  <c r="H91" i="37"/>
  <c r="H200" i="36"/>
  <c r="H119" i="35"/>
  <c r="H75" i="35"/>
  <c r="H473" i="35"/>
  <c r="I129" i="30"/>
  <c r="H290" i="37"/>
  <c r="I83" i="30"/>
  <c r="H579" i="35"/>
  <c r="H88" i="36"/>
  <c r="H415" i="35"/>
  <c r="H131" i="35"/>
  <c r="H172" i="35"/>
  <c r="I581" i="30"/>
  <c r="I49" i="30"/>
  <c r="H441" i="35"/>
  <c r="I270" i="30"/>
  <c r="H61" i="35"/>
  <c r="H268" i="36"/>
  <c r="H304" i="35"/>
  <c r="H479" i="35"/>
  <c r="H367" i="37"/>
  <c r="I321" i="30"/>
  <c r="H409" i="36"/>
  <c r="I383" i="30"/>
  <c r="I176" i="30"/>
  <c r="H351" i="37"/>
  <c r="I573" i="30"/>
  <c r="I317" i="30"/>
  <c r="I41" i="30"/>
  <c r="H427" i="37"/>
  <c r="H125" i="35"/>
  <c r="I415" i="30"/>
  <c r="I291" i="30"/>
  <c r="I192" i="30"/>
  <c r="I575" i="30"/>
  <c r="H163" i="36"/>
  <c r="I473" i="30"/>
  <c r="I217" i="30"/>
  <c r="H29" i="37"/>
  <c r="H131" i="36"/>
  <c r="I364" i="30"/>
  <c r="I231" i="30"/>
  <c r="I552" i="30"/>
  <c r="I454" i="30"/>
  <c r="H178" i="36"/>
  <c r="H16" i="36"/>
  <c r="I437" i="30"/>
  <c r="I177" i="30"/>
  <c r="H417" i="36"/>
  <c r="I34" i="30"/>
  <c r="I116" i="30"/>
  <c r="I227" i="30"/>
  <c r="I128" i="30"/>
  <c r="I367" i="30"/>
  <c r="H550" i="36"/>
  <c r="I465" i="30"/>
  <c r="I209" i="30"/>
  <c r="H401" i="36"/>
  <c r="I18" i="30"/>
  <c r="I127" i="30"/>
  <c r="I147" i="30"/>
  <c r="I48" i="30"/>
  <c r="H199" i="37"/>
  <c r="H453" i="35"/>
  <c r="H114" i="36"/>
  <c r="I375" i="30"/>
  <c r="I479" i="30"/>
  <c r="I455" i="30"/>
  <c r="I323" i="30"/>
  <c r="I567" i="30"/>
  <c r="I267" i="30"/>
  <c r="I399" i="30"/>
  <c r="H142" i="36"/>
  <c r="I396" i="30"/>
  <c r="I490" i="30"/>
  <c r="I466" i="30"/>
  <c r="I328" i="30"/>
  <c r="I572" i="30"/>
  <c r="I272" i="30"/>
  <c r="I356" i="30"/>
  <c r="H534" i="36"/>
  <c r="H450" i="35"/>
  <c r="H466" i="35"/>
  <c r="I15" i="30"/>
  <c r="H516" i="37"/>
  <c r="I88" i="30"/>
  <c r="I430" i="30"/>
  <c r="H191" i="37"/>
  <c r="I331" i="30"/>
  <c r="I36" i="30"/>
  <c r="H202" i="36"/>
  <c r="I121" i="30"/>
  <c r="H492" i="37"/>
  <c r="H161" i="35"/>
  <c r="I236" i="30"/>
  <c r="I191" i="30"/>
  <c r="I167" i="30"/>
  <c r="I179" i="30"/>
  <c r="I520" i="30"/>
  <c r="I123" i="30"/>
  <c r="I464" i="30"/>
  <c r="H103" i="36"/>
  <c r="I335" i="30"/>
  <c r="H572" i="31"/>
  <c r="W572" i="31" s="1"/>
  <c r="H529" i="31"/>
  <c r="H477" i="31"/>
  <c r="X477" i="31" s="1"/>
  <c r="H429" i="31"/>
  <c r="H365" i="31"/>
  <c r="AA365" i="31" s="1"/>
  <c r="H301" i="31"/>
  <c r="P301" i="31" s="1"/>
  <c r="H499" i="31"/>
  <c r="H414" i="31"/>
  <c r="H330" i="31"/>
  <c r="H243" i="31"/>
  <c r="H162" i="31"/>
  <c r="AA162" i="31" s="1"/>
  <c r="H15" i="31"/>
  <c r="H455" i="31"/>
  <c r="K455" i="31" s="1"/>
  <c r="H183" i="31"/>
  <c r="H285" i="31"/>
  <c r="H221" i="31"/>
  <c r="H157" i="31"/>
  <c r="AO157" i="31" s="1"/>
  <c r="H52" i="31"/>
  <c r="H80" i="35"/>
  <c r="H126" i="36"/>
  <c r="H383" i="37"/>
  <c r="H333" i="36"/>
  <c r="H398" i="35"/>
  <c r="H488" i="36"/>
  <c r="H150" i="36"/>
  <c r="H333" i="37"/>
  <c r="H307" i="37"/>
  <c r="H246" i="36"/>
  <c r="H15" i="35"/>
  <c r="H112" i="37"/>
  <c r="H345" i="36"/>
  <c r="H418" i="36"/>
  <c r="H582" i="35"/>
  <c r="H440" i="36"/>
  <c r="H476" i="37"/>
  <c r="H270" i="35"/>
  <c r="H138" i="35"/>
  <c r="H508" i="35"/>
  <c r="H524" i="35"/>
  <c r="H512" i="35"/>
  <c r="H355" i="35"/>
  <c r="H224" i="35"/>
  <c r="H434" i="35"/>
  <c r="H166" i="35"/>
  <c r="H90" i="35"/>
  <c r="H506" i="35"/>
  <c r="H38" i="36"/>
  <c r="H511" i="37"/>
  <c r="H462" i="36"/>
  <c r="H265" i="37"/>
  <c r="H28" i="37"/>
  <c r="H397" i="36"/>
  <c r="H338" i="36"/>
  <c r="H291" i="37"/>
  <c r="I491" i="30"/>
  <c r="H403" i="37"/>
  <c r="H236" i="37"/>
  <c r="H494" i="36"/>
  <c r="I172" i="30"/>
  <c r="H195" i="37"/>
  <c r="H7" i="35"/>
  <c r="H496" i="37"/>
  <c r="I212" i="30"/>
  <c r="H324" i="35"/>
  <c r="I17" i="30"/>
  <c r="H212" i="36"/>
  <c r="I329" i="30"/>
  <c r="H279" i="36"/>
  <c r="H319" i="36"/>
  <c r="I512" i="30"/>
  <c r="H65" i="35"/>
  <c r="I446" i="30"/>
  <c r="I149" i="30"/>
  <c r="I35" i="30"/>
  <c r="I569" i="30"/>
  <c r="H1" i="35"/>
  <c r="I495" i="30"/>
  <c r="H487" i="37"/>
  <c r="I556" i="30"/>
  <c r="I305" i="30"/>
  <c r="I274" i="30"/>
  <c r="I55" i="30"/>
  <c r="I195" i="30"/>
  <c r="H442" i="35"/>
  <c r="I200" i="30"/>
  <c r="H93" i="35"/>
  <c r="I436" i="30"/>
  <c r="I203" i="30"/>
  <c r="H564" i="36"/>
  <c r="H560" i="36"/>
  <c r="I392" i="30"/>
  <c r="H273" i="35"/>
  <c r="H549" i="31"/>
  <c r="H507" i="31"/>
  <c r="AB507" i="31" s="1"/>
  <c r="H444" i="31"/>
  <c r="H380" i="31"/>
  <c r="H316" i="31"/>
  <c r="H498" i="31"/>
  <c r="H411" i="31"/>
  <c r="AJ411" i="31" s="1"/>
  <c r="H326" i="31"/>
  <c r="H235" i="31"/>
  <c r="H155" i="31"/>
  <c r="U155" i="31" s="1"/>
  <c r="H10" i="31"/>
  <c r="H447" i="31"/>
  <c r="H175" i="31"/>
  <c r="H284" i="31"/>
  <c r="AP284" i="31" s="1"/>
  <c r="H220" i="31"/>
  <c r="AE220" i="31" s="1"/>
  <c r="H156" i="31"/>
  <c r="H96" i="31"/>
  <c r="AO96" i="31" s="1"/>
  <c r="H2" i="31"/>
  <c r="AI2" i="31" s="1"/>
  <c r="H239" i="36"/>
  <c r="H395" i="36"/>
  <c r="H348" i="37"/>
  <c r="H60" i="36"/>
  <c r="H481" i="35"/>
  <c r="H291" i="36"/>
  <c r="H469" i="36"/>
  <c r="H176" i="37"/>
  <c r="H527" i="36"/>
  <c r="H152" i="36"/>
  <c r="H62" i="37"/>
  <c r="H124" i="37"/>
  <c r="H514" i="37"/>
  <c r="H483" i="35"/>
  <c r="H486" i="35"/>
  <c r="H64" i="35"/>
  <c r="H320" i="36"/>
  <c r="H234" i="37"/>
  <c r="H211" i="35"/>
  <c r="H276" i="35"/>
  <c r="H6" i="35"/>
  <c r="H558" i="35"/>
  <c r="H480" i="35"/>
  <c r="H288" i="35"/>
  <c r="H130" i="35"/>
  <c r="H593" i="36"/>
  <c r="H500" i="36"/>
  <c r="H358" i="35"/>
  <c r="H382" i="35"/>
  <c r="H6" i="36"/>
  <c r="H542" i="36"/>
  <c r="H579" i="37"/>
  <c r="H92" i="37"/>
  <c r="H345" i="37"/>
  <c r="H254" i="36"/>
  <c r="H555" i="37"/>
  <c r="H51" i="37"/>
  <c r="H135" i="37"/>
  <c r="H253" i="37"/>
  <c r="H438" i="37"/>
  <c r="H252" i="36"/>
  <c r="H131" i="37"/>
  <c r="H575" i="35"/>
  <c r="H270" i="36"/>
  <c r="H379" i="37"/>
  <c r="I188" i="30"/>
  <c r="H44" i="35"/>
  <c r="H498" i="35"/>
  <c r="H243" i="35"/>
  <c r="H79" i="35"/>
  <c r="H140" i="36"/>
  <c r="I197" i="30"/>
  <c r="H419" i="36"/>
  <c r="I449" i="30"/>
  <c r="I90" i="30"/>
  <c r="H253" i="35"/>
  <c r="I22" i="30"/>
  <c r="I281" i="30"/>
  <c r="H415" i="36"/>
  <c r="H382" i="36"/>
  <c r="H538" i="36"/>
  <c r="I164" i="30"/>
  <c r="H455" i="37"/>
  <c r="I562" i="30"/>
  <c r="I471" i="30"/>
  <c r="I579" i="30"/>
  <c r="I492" i="30"/>
  <c r="I584" i="30"/>
  <c r="H422" i="36"/>
  <c r="I498" i="30"/>
  <c r="I587" i="30"/>
  <c r="H407" i="36"/>
  <c r="I94" i="30"/>
  <c r="H343" i="37"/>
  <c r="H559" i="31"/>
  <c r="H516" i="31"/>
  <c r="AT516" i="31" s="1"/>
  <c r="H457" i="31"/>
  <c r="AD457" i="31" s="1"/>
  <c r="H393" i="31"/>
  <c r="H329" i="31"/>
  <c r="H526" i="31"/>
  <c r="R526" i="31" s="1"/>
  <c r="H430" i="31"/>
  <c r="H346" i="31"/>
  <c r="H259" i="31"/>
  <c r="H187" i="31"/>
  <c r="AC187" i="31" s="1"/>
  <c r="H67" i="31"/>
  <c r="AS67" i="31" s="1"/>
  <c r="H503" i="31"/>
  <c r="AI503" i="31" s="1"/>
  <c r="H231" i="31"/>
  <c r="V231" i="31" s="1"/>
  <c r="H6" i="31"/>
  <c r="AA6" i="31" s="1"/>
  <c r="H233" i="31"/>
  <c r="H169" i="31"/>
  <c r="H109" i="31"/>
  <c r="AJ109" i="31" s="1"/>
  <c r="H48" i="31"/>
  <c r="W48" i="31" s="1"/>
  <c r="H127" i="37"/>
  <c r="H2" i="36"/>
  <c r="H41" i="37"/>
  <c r="H220" i="37"/>
  <c r="H40" i="36"/>
  <c r="H408" i="35"/>
  <c r="H274" i="36"/>
  <c r="H42" i="37"/>
  <c r="H243" i="37"/>
  <c r="H460" i="37"/>
  <c r="H261" i="35"/>
  <c r="H524" i="37"/>
  <c r="H499" i="36"/>
  <c r="H29" i="36"/>
  <c r="H363" i="37"/>
  <c r="H259" i="36"/>
  <c r="H242" i="37"/>
  <c r="H267" i="37"/>
  <c r="H360" i="35"/>
  <c r="H222" i="35"/>
  <c r="H290" i="35"/>
  <c r="H22" i="35"/>
  <c r="H194" i="35"/>
  <c r="H260" i="35"/>
  <c r="H26" i="35"/>
  <c r="H364" i="36"/>
  <c r="H57" i="36"/>
  <c r="H569" i="36"/>
  <c r="H357" i="35"/>
  <c r="H197" i="36"/>
  <c r="H465" i="37"/>
  <c r="H58" i="37"/>
  <c r="H341" i="37"/>
  <c r="H273" i="37"/>
  <c r="H308" i="37"/>
  <c r="H73" i="35"/>
  <c r="H279" i="35"/>
  <c r="H4" i="37"/>
  <c r="H97" i="37"/>
  <c r="H82" i="35"/>
  <c r="I225" i="30"/>
  <c r="H393" i="35"/>
  <c r="H299" i="37"/>
  <c r="I194" i="30"/>
  <c r="H553" i="35"/>
  <c r="H423" i="35"/>
  <c r="H105" i="37"/>
  <c r="H267" i="36"/>
  <c r="I510" i="30"/>
  <c r="H135" i="35"/>
  <c r="I316" i="30"/>
  <c r="H527" i="35"/>
  <c r="H102" i="35"/>
  <c r="H329" i="35"/>
  <c r="H437" i="37"/>
  <c r="H31" i="35"/>
  <c r="H115" i="36"/>
  <c r="H110" i="36"/>
  <c r="H591" i="35"/>
  <c r="I368" i="30"/>
  <c r="I213" i="30"/>
  <c r="I142" i="30"/>
  <c r="I497" i="30"/>
  <c r="I346" i="30"/>
  <c r="H590" i="35"/>
  <c r="I370" i="30"/>
  <c r="I566" i="30"/>
  <c r="I380" i="30"/>
  <c r="I571" i="30"/>
  <c r="H113" i="35"/>
  <c r="I387" i="30"/>
  <c r="I228" i="30"/>
  <c r="H437" i="35"/>
  <c r="I82" i="30"/>
  <c r="H541" i="36"/>
  <c r="H568" i="31"/>
  <c r="AR568" i="31" s="1"/>
  <c r="H525" i="31"/>
  <c r="H472" i="31"/>
  <c r="H408" i="31"/>
  <c r="H344" i="31"/>
  <c r="H296" i="31"/>
  <c r="H470" i="31"/>
  <c r="H386" i="31"/>
  <c r="H342" i="31"/>
  <c r="Z342" i="31" s="1"/>
  <c r="H299" i="31"/>
  <c r="H226" i="31"/>
  <c r="H182" i="31"/>
  <c r="Y182" i="31" s="1"/>
  <c r="H66" i="31"/>
  <c r="H359" i="31"/>
  <c r="H577" i="31"/>
  <c r="H556" i="31"/>
  <c r="M556" i="31" s="1"/>
  <c r="H545" i="31"/>
  <c r="Y545" i="31" s="1"/>
  <c r="H535" i="31"/>
  <c r="AM535" i="31" s="1"/>
  <c r="H524" i="31"/>
  <c r="H513" i="31"/>
  <c r="H501" i="31"/>
  <c r="V501" i="31" s="1"/>
  <c r="H485" i="31"/>
  <c r="AS485" i="31" s="1"/>
  <c r="H469" i="31"/>
  <c r="H453" i="31"/>
  <c r="H437" i="31"/>
  <c r="AQ437" i="31" s="1"/>
  <c r="H421" i="31"/>
  <c r="AP421" i="31" s="1"/>
  <c r="H405" i="31"/>
  <c r="H389" i="31"/>
  <c r="AG389" i="31" s="1"/>
  <c r="H373" i="31"/>
  <c r="AQ373" i="31" s="1"/>
  <c r="H357" i="31"/>
  <c r="H341" i="31"/>
  <c r="H325" i="31"/>
  <c r="H309" i="31"/>
  <c r="H558" i="31"/>
  <c r="H514" i="31"/>
  <c r="H490" i="31"/>
  <c r="H467" i="31"/>
  <c r="AS467" i="31" s="1"/>
  <c r="H446" i="31"/>
  <c r="H426" i="31"/>
  <c r="H403" i="31"/>
  <c r="W403" i="31" s="1"/>
  <c r="H382" i="31"/>
  <c r="X382" i="31" s="1"/>
  <c r="H362" i="31"/>
  <c r="H339" i="31"/>
  <c r="AT339" i="31" s="1"/>
  <c r="H318" i="31"/>
  <c r="H298" i="31"/>
  <c r="M298" i="31" s="1"/>
  <c r="H275" i="31"/>
  <c r="H254" i="31"/>
  <c r="H222" i="31"/>
  <c r="AR222" i="31" s="1"/>
  <c r="H186" i="31"/>
  <c r="Q186" i="31" s="1"/>
  <c r="H227" i="31"/>
  <c r="H178" i="31"/>
  <c r="AE178" i="31" s="1"/>
  <c r="H147" i="31"/>
  <c r="H126" i="31"/>
  <c r="AJ126" i="31" s="1"/>
  <c r="H98" i="31"/>
  <c r="Z98" i="31" s="1"/>
  <c r="H51" i="31"/>
  <c r="H106" i="31"/>
  <c r="AR106" i="31" s="1"/>
  <c r="H62" i="31"/>
  <c r="L62" i="31" s="1"/>
  <c r="H30" i="31"/>
  <c r="H487" i="31"/>
  <c r="AR487" i="31" s="1"/>
  <c r="H423" i="31"/>
  <c r="H351" i="31"/>
  <c r="X351" i="31" s="1"/>
  <c r="H287" i="31"/>
  <c r="H215" i="31"/>
  <c r="H151" i="31"/>
  <c r="S151" i="31" s="1"/>
  <c r="H87" i="31"/>
  <c r="H566" i="31"/>
  <c r="H293" i="31"/>
  <c r="H277" i="31"/>
  <c r="X277" i="31" s="1"/>
  <c r="H261" i="31"/>
  <c r="X261" i="31" s="1"/>
  <c r="H245" i="31"/>
  <c r="H229" i="31"/>
  <c r="AL229" i="31" s="1"/>
  <c r="H213" i="31"/>
  <c r="AC213" i="31" s="1"/>
  <c r="H197" i="31"/>
  <c r="M197" i="31" s="1"/>
  <c r="H181" i="31"/>
  <c r="AB181" i="31" s="1"/>
  <c r="H165" i="31"/>
  <c r="AL165" i="31" s="1"/>
  <c r="H149" i="31"/>
  <c r="P149" i="31" s="1"/>
  <c r="H133" i="31"/>
  <c r="Y133" i="31" s="1"/>
  <c r="H121" i="31"/>
  <c r="R121" i="31" s="1"/>
  <c r="H105" i="31"/>
  <c r="AE105" i="31" s="1"/>
  <c r="H89" i="31"/>
  <c r="Y89" i="31" s="1"/>
  <c r="H76" i="31"/>
  <c r="AQ76" i="31" s="1"/>
  <c r="H60" i="31"/>
  <c r="AM60" i="31" s="1"/>
  <c r="H44" i="31"/>
  <c r="S44" i="31" s="1"/>
  <c r="H25" i="31"/>
  <c r="R25" i="31" s="1"/>
  <c r="H36" i="31"/>
  <c r="AI36" i="31" s="1"/>
  <c r="H45" i="35"/>
  <c r="H431" i="35"/>
  <c r="H342" i="37"/>
  <c r="H77" i="37"/>
  <c r="H404" i="35"/>
  <c r="H94" i="36"/>
  <c r="H139" i="36"/>
  <c r="H250" i="37"/>
  <c r="H204" i="37"/>
  <c r="H210" i="35"/>
  <c r="H118" i="36"/>
  <c r="H55" i="36"/>
  <c r="H367" i="35"/>
  <c r="H245" i="36"/>
  <c r="H403" i="36"/>
  <c r="H14" i="37"/>
  <c r="H497" i="35"/>
  <c r="H556" i="37"/>
  <c r="H25" i="36"/>
  <c r="H174" i="37"/>
  <c r="H17" i="37"/>
  <c r="H152" i="37"/>
  <c r="H99" i="37"/>
  <c r="H120" i="36"/>
  <c r="H147" i="35"/>
  <c r="H561" i="35"/>
  <c r="H388" i="35"/>
  <c r="H526" i="37"/>
  <c r="H175" i="35"/>
  <c r="H292" i="37"/>
  <c r="H53" i="37"/>
  <c r="H315" i="37"/>
  <c r="H363" i="36"/>
  <c r="H395" i="35"/>
  <c r="H89" i="37"/>
  <c r="H101" i="37"/>
  <c r="H138" i="36"/>
  <c r="H39" i="36"/>
  <c r="H269" i="35"/>
  <c r="H104" i="36"/>
  <c r="H341" i="36"/>
  <c r="H348" i="35"/>
  <c r="H352" i="37"/>
  <c r="H37" i="35"/>
  <c r="H141" i="35"/>
  <c r="H446" i="37"/>
  <c r="H203" i="37"/>
  <c r="H223" i="35"/>
  <c r="H507" i="35"/>
  <c r="H140" i="37"/>
  <c r="H267" i="35"/>
  <c r="H150" i="37"/>
  <c r="H590" i="36"/>
  <c r="H426" i="37"/>
  <c r="H439" i="36"/>
  <c r="H422" i="37"/>
  <c r="H281" i="37"/>
  <c r="H489" i="35"/>
  <c r="H588" i="35"/>
  <c r="H409" i="37"/>
  <c r="H313" i="37"/>
  <c r="H306" i="37"/>
  <c r="H525" i="37"/>
  <c r="H137" i="35"/>
  <c r="H488" i="37"/>
  <c r="H543" i="35"/>
  <c r="H299" i="36"/>
  <c r="H318" i="35"/>
  <c r="H260" i="37"/>
  <c r="H331" i="36"/>
  <c r="H227" i="35"/>
  <c r="H164" i="36"/>
  <c r="H2" i="35"/>
  <c r="H264" i="37"/>
  <c r="H304" i="36"/>
  <c r="H443" i="37"/>
  <c r="H112" i="35"/>
  <c r="H585" i="35"/>
  <c r="H331" i="35"/>
  <c r="H436" i="35"/>
  <c r="H390" i="35"/>
  <c r="H540" i="35"/>
  <c r="H330" i="35"/>
  <c r="H343" i="35"/>
  <c r="H122" i="35"/>
  <c r="H456" i="35"/>
  <c r="H447" i="36"/>
  <c r="H433" i="35"/>
  <c r="H266" i="35"/>
  <c r="H572" i="35"/>
  <c r="H174" i="35"/>
  <c r="H46" i="35"/>
  <c r="H116" i="35"/>
  <c r="H319" i="35"/>
  <c r="H34" i="35"/>
  <c r="H160" i="35"/>
  <c r="H342" i="35"/>
  <c r="H190" i="35"/>
  <c r="H93" i="36"/>
  <c r="H540" i="36"/>
  <c r="H234" i="35"/>
  <c r="H512" i="36"/>
  <c r="H344" i="36"/>
  <c r="H297" i="35"/>
  <c r="H26" i="36"/>
  <c r="H58" i="35"/>
  <c r="H217" i="36"/>
  <c r="H378" i="35"/>
  <c r="H352" i="36"/>
  <c r="H356" i="36"/>
  <c r="H557" i="36"/>
  <c r="H385" i="35"/>
  <c r="H565" i="36"/>
  <c r="H105" i="36"/>
  <c r="H198" i="35"/>
  <c r="H392" i="36"/>
  <c r="H133" i="36"/>
  <c r="H42" i="36"/>
  <c r="H591" i="37"/>
  <c r="H475" i="37"/>
  <c r="H216" i="36"/>
  <c r="H454" i="37"/>
  <c r="H491" i="37"/>
  <c r="H587" i="37"/>
  <c r="H578" i="36"/>
  <c r="H457" i="37"/>
  <c r="H501" i="37"/>
  <c r="H447" i="37"/>
  <c r="H478" i="37"/>
  <c r="H197" i="35"/>
  <c r="H125" i="37"/>
  <c r="H27" i="37"/>
  <c r="H169" i="37"/>
  <c r="H129" i="37"/>
  <c r="H128" i="37"/>
  <c r="I61" i="30"/>
  <c r="H417" i="37"/>
  <c r="H341" i="35"/>
  <c r="H136" i="36"/>
  <c r="I79" i="30"/>
  <c r="H471" i="37"/>
  <c r="H484" i="37"/>
  <c r="H338" i="37"/>
  <c r="H179" i="37"/>
  <c r="I205" i="30"/>
  <c r="H508" i="37"/>
  <c r="I85" i="30"/>
  <c r="H99" i="35"/>
  <c r="H517" i="37"/>
  <c r="H383" i="35"/>
  <c r="H514" i="35"/>
  <c r="H398" i="37"/>
  <c r="H250" i="36"/>
  <c r="H522" i="36"/>
  <c r="I150" i="30"/>
  <c r="H499" i="37"/>
  <c r="H36" i="35"/>
  <c r="H103" i="37"/>
  <c r="H578" i="37"/>
  <c r="H228" i="37"/>
  <c r="H462" i="35"/>
  <c r="H410" i="37"/>
  <c r="H63" i="37"/>
  <c r="H478" i="36"/>
  <c r="H282" i="36"/>
  <c r="H215" i="37"/>
  <c r="I334" i="30"/>
  <c r="H541" i="37"/>
  <c r="H81" i="37"/>
  <c r="H539" i="35"/>
  <c r="H463" i="35"/>
  <c r="I301" i="30"/>
  <c r="I135" i="30"/>
  <c r="H388" i="37"/>
  <c r="H427" i="35"/>
  <c r="H103" i="35"/>
  <c r="I421" i="30"/>
  <c r="I279" i="30"/>
  <c r="H502" i="36"/>
  <c r="H576" i="36"/>
  <c r="H263" i="35"/>
  <c r="H59" i="35"/>
  <c r="I9" i="30"/>
  <c r="I91" i="30"/>
  <c r="H380" i="37"/>
  <c r="H7" i="37"/>
  <c r="H227" i="36"/>
  <c r="H355" i="36"/>
  <c r="H402" i="35"/>
  <c r="H182" i="37"/>
  <c r="I297" i="30"/>
  <c r="H252" i="37"/>
  <c r="I170" i="30"/>
  <c r="I70" i="30"/>
  <c r="H566" i="36"/>
  <c r="H9" i="36"/>
  <c r="H232" i="36"/>
  <c r="H11" i="35"/>
  <c r="I585" i="30"/>
  <c r="I53" i="30"/>
  <c r="H494" i="35"/>
  <c r="I254" i="30"/>
  <c r="H311" i="36"/>
  <c r="H141" i="37"/>
  <c r="H332" i="35"/>
  <c r="H485" i="36"/>
  <c r="H230" i="36"/>
  <c r="I517" i="30"/>
  <c r="H429" i="37"/>
  <c r="H481" i="36"/>
  <c r="I440" i="30"/>
  <c r="I175" i="30"/>
  <c r="H234" i="36"/>
  <c r="H215" i="35"/>
  <c r="H366" i="35"/>
  <c r="H28" i="36"/>
  <c r="I257" i="30"/>
  <c r="H159" i="37"/>
  <c r="I20" i="30"/>
  <c r="I347" i="30"/>
  <c r="H119" i="37"/>
  <c r="I541" i="30"/>
  <c r="I285" i="30"/>
  <c r="I5" i="30"/>
  <c r="H235" i="37"/>
  <c r="I66" i="30"/>
  <c r="H376" i="35"/>
  <c r="I376" i="30"/>
  <c r="I278" i="30"/>
  <c r="H327" i="37"/>
  <c r="H24" i="36"/>
  <c r="I441" i="30"/>
  <c r="I181" i="30"/>
  <c r="H99" i="36"/>
  <c r="I99" i="36" s="1"/>
  <c r="H49" i="35"/>
  <c r="I268" i="30"/>
  <c r="I402" i="30"/>
  <c r="I540" i="30"/>
  <c r="I539" i="30"/>
  <c r="H183" i="35"/>
  <c r="H525" i="35"/>
  <c r="I405" i="30"/>
  <c r="I141" i="30"/>
  <c r="H98" i="36"/>
  <c r="H174" i="36"/>
  <c r="I287" i="30"/>
  <c r="I312" i="30"/>
  <c r="I214" i="30"/>
  <c r="H21" i="37"/>
  <c r="H12" i="36"/>
  <c r="I433" i="30"/>
  <c r="I173" i="30"/>
  <c r="H95" i="36"/>
  <c r="H158" i="36"/>
  <c r="I298" i="30"/>
  <c r="I232" i="30"/>
  <c r="I134" i="30"/>
  <c r="H477" i="35"/>
  <c r="H510" i="36"/>
  <c r="H469" i="35"/>
  <c r="I591" i="30"/>
  <c r="H145" i="35"/>
  <c r="I580" i="30"/>
  <c r="I366" i="30"/>
  <c r="H159" i="36"/>
  <c r="I310" i="30"/>
  <c r="I122" i="30"/>
  <c r="I154" i="30"/>
  <c r="H157" i="35"/>
  <c r="H225" i="35"/>
  <c r="I30" i="30"/>
  <c r="I371" i="30"/>
  <c r="H556" i="36"/>
  <c r="I315" i="30"/>
  <c r="I100" i="30"/>
  <c r="I68" i="30"/>
  <c r="I431" i="30"/>
  <c r="H576" i="37"/>
  <c r="I95" i="30"/>
  <c r="I71" i="30"/>
  <c r="I131" i="30"/>
  <c r="I472" i="30"/>
  <c r="I32" i="30"/>
  <c r="I374" i="30"/>
  <c r="H528" i="37"/>
  <c r="H564" i="37"/>
  <c r="I89" i="30"/>
  <c r="H300" i="37"/>
  <c r="I388" i="30"/>
  <c r="I407" i="30"/>
  <c r="I276" i="30"/>
  <c r="I252" i="30"/>
  <c r="I222" i="30"/>
  <c r="I563" i="30"/>
  <c r="I166" i="30"/>
  <c r="I507" i="30"/>
  <c r="H557" i="35"/>
  <c r="I596" i="30"/>
  <c r="H561" i="31"/>
  <c r="AN561" i="31" s="1"/>
  <c r="H519" i="31"/>
  <c r="AM519" i="31" s="1"/>
  <c r="H461" i="31"/>
  <c r="AT461" i="31" s="1"/>
  <c r="H397" i="31"/>
  <c r="P397" i="31" s="1"/>
  <c r="H333" i="31"/>
  <c r="Y333" i="31" s="1"/>
  <c r="H538" i="31"/>
  <c r="M538" i="31" s="1"/>
  <c r="H435" i="31"/>
  <c r="AH435" i="31" s="1"/>
  <c r="H350" i="31"/>
  <c r="I350" i="31" s="1"/>
  <c r="H266" i="31"/>
  <c r="I266" i="31" s="1"/>
  <c r="H202" i="31"/>
  <c r="AR202" i="31" s="1"/>
  <c r="H75" i="31"/>
  <c r="H18" i="31"/>
  <c r="K18" i="31" s="1"/>
  <c r="H255" i="31"/>
  <c r="S255" i="31" s="1"/>
  <c r="H22" i="31"/>
  <c r="AA22" i="31" s="1"/>
  <c r="H237" i="31"/>
  <c r="AG237" i="31" s="1"/>
  <c r="H173" i="31"/>
  <c r="AK173" i="31" s="1"/>
  <c r="H113" i="31"/>
  <c r="AH113" i="31" s="1"/>
  <c r="H68" i="31"/>
  <c r="AE68" i="31" s="1"/>
  <c r="H4" i="31"/>
  <c r="AL4" i="31" s="1"/>
  <c r="H65" i="37"/>
  <c r="H14" i="36"/>
  <c r="H54" i="37"/>
  <c r="H60" i="35"/>
  <c r="H196" i="37"/>
  <c r="H545" i="35"/>
  <c r="H520" i="37"/>
  <c r="H149" i="35"/>
  <c r="H587" i="35"/>
  <c r="H511" i="36"/>
  <c r="H410" i="36"/>
  <c r="H54" i="36"/>
  <c r="H317" i="36"/>
  <c r="H392" i="37"/>
  <c r="H194" i="37"/>
  <c r="H246" i="37"/>
  <c r="H518" i="36"/>
  <c r="H399" i="37"/>
  <c r="H217" i="35"/>
  <c r="H536" i="35"/>
  <c r="H421" i="35"/>
  <c r="H528" i="35"/>
  <c r="H327" i="35"/>
  <c r="H53" i="36"/>
  <c r="H97" i="36"/>
  <c r="H277" i="36"/>
  <c r="H482" i="36"/>
  <c r="H213" i="36"/>
  <c r="H233" i="36"/>
  <c r="H420" i="36"/>
  <c r="H257" i="37"/>
  <c r="H547" i="37"/>
  <c r="H249" i="37"/>
  <c r="H8" i="37"/>
  <c r="H98" i="37"/>
  <c r="H20" i="37"/>
  <c r="H72" i="37"/>
  <c r="H302" i="37"/>
  <c r="H298" i="36"/>
  <c r="H350" i="35"/>
  <c r="I262" i="30"/>
  <c r="I493" i="30"/>
  <c r="H218" i="36"/>
  <c r="I406" i="30"/>
  <c r="H383" i="36"/>
  <c r="H459" i="35"/>
  <c r="H279" i="37"/>
  <c r="H153" i="35"/>
  <c r="I168" i="30"/>
  <c r="H108" i="35"/>
  <c r="I326" i="30"/>
  <c r="H278" i="36"/>
  <c r="I14" i="30"/>
  <c r="H442" i="36"/>
  <c r="H154" i="36"/>
  <c r="H533" i="35"/>
  <c r="H9" i="35"/>
  <c r="I314" i="30"/>
  <c r="I37" i="30"/>
  <c r="I296" i="30"/>
  <c r="I533" i="30"/>
  <c r="H241" i="35"/>
  <c r="H323" i="36"/>
  <c r="H147" i="37"/>
  <c r="I475" i="30"/>
  <c r="I223" i="30"/>
  <c r="I139" i="30"/>
  <c r="I234" i="30"/>
  <c r="I542" i="30"/>
  <c r="H549" i="35"/>
  <c r="I412" i="30"/>
  <c r="I544" i="30"/>
  <c r="H210" i="37"/>
  <c r="I51" i="30"/>
  <c r="I19" i="30"/>
  <c r="H560" i="31"/>
  <c r="V560" i="31" s="1"/>
  <c r="H517" i="31"/>
  <c r="AL517" i="31" s="1"/>
  <c r="H460" i="31"/>
  <c r="P460" i="31" s="1"/>
  <c r="H396" i="31"/>
  <c r="AJ396" i="31" s="1"/>
  <c r="H332" i="31"/>
  <c r="Y332" i="31" s="1"/>
  <c r="H530" i="31"/>
  <c r="R530" i="31" s="1"/>
  <c r="H434" i="31"/>
  <c r="U434" i="31" s="1"/>
  <c r="H347" i="31"/>
  <c r="H262" i="31"/>
  <c r="U262" i="31" s="1"/>
  <c r="H195" i="31"/>
  <c r="AQ195" i="31" s="1"/>
  <c r="H70" i="31"/>
  <c r="O70" i="31" s="1"/>
  <c r="H11" i="31"/>
  <c r="AF11" i="31" s="1"/>
  <c r="H239" i="31"/>
  <c r="H14" i="31"/>
  <c r="P14" i="31" s="1"/>
  <c r="H236" i="31"/>
  <c r="AA236" i="31" s="1"/>
  <c r="H172" i="31"/>
  <c r="AI172" i="31" s="1"/>
  <c r="H112" i="31"/>
  <c r="O112" i="31" s="1"/>
  <c r="H49" i="31"/>
  <c r="AR49" i="31" s="1"/>
  <c r="H136" i="35"/>
  <c r="H282" i="37"/>
  <c r="H492" i="36"/>
  <c r="H548" i="37"/>
  <c r="H290" i="36"/>
  <c r="H265" i="35"/>
  <c r="H515" i="35"/>
  <c r="H9" i="37"/>
  <c r="H226" i="37"/>
  <c r="H263" i="36"/>
  <c r="H71" i="37"/>
  <c r="H542" i="37"/>
  <c r="H574" i="35"/>
  <c r="H294" i="36"/>
  <c r="H421" i="36"/>
  <c r="H568" i="36"/>
  <c r="H337" i="37"/>
  <c r="H184" i="37"/>
  <c r="H346" i="36"/>
  <c r="H464" i="35"/>
  <c r="H496" i="35"/>
  <c r="H513" i="35"/>
  <c r="H110" i="35"/>
  <c r="H409" i="35"/>
  <c r="H495" i="36"/>
  <c r="H205" i="36"/>
  <c r="H370" i="35"/>
  <c r="H173" i="36"/>
  <c r="H201" i="36"/>
  <c r="H372" i="36"/>
  <c r="H588" i="37"/>
  <c r="H303" i="37"/>
  <c r="H470" i="37"/>
  <c r="H309" i="37"/>
  <c r="H566" i="37"/>
  <c r="H137" i="37"/>
  <c r="H413" i="36"/>
  <c r="H52" i="37"/>
  <c r="H319" i="37"/>
  <c r="H320" i="35"/>
  <c r="I481" i="30"/>
  <c r="H133" i="35"/>
  <c r="H411" i="37"/>
  <c r="H147" i="36"/>
  <c r="H178" i="37"/>
  <c r="H495" i="35"/>
  <c r="H74" i="37"/>
  <c r="H201" i="35"/>
  <c r="H202" i="37"/>
  <c r="H458" i="36"/>
  <c r="I265" i="30"/>
  <c r="H243" i="36"/>
  <c r="H70" i="36"/>
  <c r="I4" i="30"/>
  <c r="H302" i="36"/>
  <c r="I519" i="30"/>
  <c r="I113" i="30"/>
  <c r="I120" i="30"/>
  <c r="I537" i="30"/>
  <c r="I24" i="30"/>
  <c r="I283" i="30"/>
  <c r="I245" i="30"/>
  <c r="H75" i="36"/>
  <c r="I273" i="30"/>
  <c r="I444" i="30"/>
  <c r="H266" i="37"/>
  <c r="I238" i="30"/>
  <c r="H129" i="35"/>
  <c r="I243" i="30"/>
  <c r="I196" i="30"/>
  <c r="I543" i="30"/>
  <c r="I246" i="30"/>
  <c r="I185" i="30"/>
  <c r="I23" i="30"/>
  <c r="I38" i="30"/>
  <c r="H569" i="31"/>
  <c r="H527" i="31"/>
  <c r="H473" i="31"/>
  <c r="AD473" i="31" s="1"/>
  <c r="H409" i="31"/>
  <c r="H361" i="31"/>
  <c r="H297" i="31"/>
  <c r="H474" i="31"/>
  <c r="L474" i="31" s="1"/>
  <c r="H387" i="31"/>
  <c r="N387" i="31" s="1"/>
  <c r="H302" i="31"/>
  <c r="H238" i="31"/>
  <c r="H107" i="31"/>
  <c r="AN107" i="31" s="1"/>
  <c r="H38" i="31"/>
  <c r="AF38" i="31" s="1"/>
  <c r="H303" i="31"/>
  <c r="AS303" i="31" s="1"/>
  <c r="H31" i="31"/>
  <c r="H249" i="31"/>
  <c r="P249" i="31" s="1"/>
  <c r="H185" i="31"/>
  <c r="W185" i="31" s="1"/>
  <c r="H247" i="31"/>
  <c r="AA247" i="31" s="1"/>
  <c r="H64" i="31"/>
  <c r="AE64" i="31" s="1"/>
  <c r="H476" i="36"/>
  <c r="H231" i="35"/>
  <c r="H434" i="37"/>
  <c r="H51" i="35"/>
  <c r="H50" i="35"/>
  <c r="H425" i="36"/>
  <c r="H38" i="37"/>
  <c r="H502" i="35"/>
  <c r="H102" i="37"/>
  <c r="H445" i="36"/>
  <c r="H472" i="36"/>
  <c r="H522" i="35"/>
  <c r="H111" i="35"/>
  <c r="H408" i="37"/>
  <c r="H72" i="35"/>
  <c r="H590" i="37"/>
  <c r="H414" i="37"/>
  <c r="H563" i="36"/>
  <c r="H296" i="36"/>
  <c r="H144" i="35"/>
  <c r="H246" i="35"/>
  <c r="H77" i="36"/>
  <c r="H448" i="35"/>
  <c r="H240" i="35"/>
  <c r="H526" i="35"/>
  <c r="H432" i="36"/>
  <c r="H305" i="36"/>
  <c r="H377" i="35"/>
  <c r="H310" i="35"/>
  <c r="H7" i="36"/>
  <c r="H595" i="37"/>
  <c r="H580" i="37"/>
  <c r="H439" i="37"/>
  <c r="H370" i="37"/>
  <c r="H312" i="37"/>
  <c r="H545" i="37"/>
  <c r="H306" i="36"/>
  <c r="I133" i="30"/>
  <c r="I330" i="30"/>
  <c r="I44" i="30"/>
  <c r="H185" i="37"/>
  <c r="I500" i="30"/>
  <c r="H416" i="35"/>
  <c r="H493" i="36"/>
  <c r="I427" i="30"/>
  <c r="I289" i="30"/>
  <c r="H148" i="36"/>
  <c r="I425" i="30"/>
  <c r="H126" i="37"/>
  <c r="H351" i="36"/>
  <c r="I58" i="30"/>
  <c r="H185" i="35"/>
  <c r="I99" i="30"/>
  <c r="H56" i="36"/>
  <c r="I42" i="30"/>
  <c r="I349" i="30"/>
  <c r="I244" i="30"/>
  <c r="H468" i="36"/>
  <c r="H331" i="37"/>
  <c r="I467" i="30"/>
  <c r="I469" i="30"/>
  <c r="I332" i="30"/>
  <c r="H90" i="36"/>
  <c r="H223" i="37"/>
  <c r="H78" i="36"/>
  <c r="I204" i="30"/>
  <c r="I280" i="30"/>
  <c r="I239" i="30"/>
  <c r="I530" i="30"/>
  <c r="H490" i="35"/>
  <c r="I46" i="30"/>
  <c r="H162" i="37"/>
  <c r="H33" i="35"/>
  <c r="I478" i="30"/>
  <c r="H579" i="36"/>
  <c r="H557" i="31"/>
  <c r="H515" i="31"/>
  <c r="S515" i="31" s="1"/>
  <c r="H456" i="31"/>
  <c r="H392" i="31"/>
  <c r="AP392" i="31" s="1"/>
  <c r="H328" i="31"/>
  <c r="AB328" i="31" s="1"/>
  <c r="H522" i="31"/>
  <c r="H450" i="31"/>
  <c r="T450" i="31" s="1"/>
  <c r="H363" i="31"/>
  <c r="L363" i="31" s="1"/>
  <c r="H322" i="31"/>
  <c r="T322" i="31" s="1"/>
  <c r="H278" i="31"/>
  <c r="AP316" i="31" s="1"/>
  <c r="H190" i="31"/>
  <c r="P190" i="31" s="1"/>
  <c r="H150" i="31"/>
  <c r="K150" i="31" s="1"/>
  <c r="H59" i="31"/>
  <c r="Y59" i="31" s="1"/>
  <c r="H431" i="31"/>
  <c r="AO431" i="31" s="1"/>
  <c r="H588" i="31"/>
  <c r="AT588" i="31" s="1"/>
  <c r="H587" i="31"/>
  <c r="AA587" i="31" s="1"/>
  <c r="H565" i="31"/>
  <c r="AS565" i="31" s="1"/>
  <c r="H544" i="31"/>
  <c r="M544" i="31" s="1"/>
  <c r="H533" i="31"/>
  <c r="H523" i="31"/>
  <c r="O523" i="31" s="1"/>
  <c r="H512" i="31"/>
  <c r="H500" i="31"/>
  <c r="AQ500" i="31" s="1"/>
  <c r="H484" i="31"/>
  <c r="N484" i="31" s="1"/>
  <c r="H468" i="31"/>
  <c r="H452" i="31"/>
  <c r="AL452" i="31" s="1"/>
  <c r="H436" i="31"/>
  <c r="M436" i="31" s="1"/>
  <c r="H420" i="31"/>
  <c r="H404" i="31"/>
  <c r="AO29" i="31" s="1"/>
  <c r="H388" i="31"/>
  <c r="R388" i="31" s="1"/>
  <c r="H372" i="31"/>
  <c r="AL372" i="31" s="1"/>
  <c r="H356" i="31"/>
  <c r="AK356" i="31" s="1"/>
  <c r="H340" i="31"/>
  <c r="H324" i="31"/>
  <c r="Y324" i="31" s="1"/>
  <c r="H308" i="31"/>
  <c r="I308" i="31" s="1"/>
  <c r="H554" i="31"/>
  <c r="AT554" i="31" s="1"/>
  <c r="H510" i="31"/>
  <c r="H486" i="31"/>
  <c r="AT310" i="31" s="1"/>
  <c r="H466" i="31"/>
  <c r="Z466" i="31" s="1"/>
  <c r="H443" i="31"/>
  <c r="K443" i="31" s="1"/>
  <c r="H422" i="31"/>
  <c r="H402" i="31"/>
  <c r="H379" i="31"/>
  <c r="H358" i="31"/>
  <c r="AC358" i="31" s="1"/>
  <c r="H338" i="31"/>
  <c r="AA338" i="31" s="1"/>
  <c r="H315" i="31"/>
  <c r="AK315" i="31" s="1"/>
  <c r="H294" i="31"/>
  <c r="X294" i="31" s="1"/>
  <c r="H274" i="31"/>
  <c r="AM274" i="31" s="1"/>
  <c r="H251" i="31"/>
  <c r="H218" i="31"/>
  <c r="W218" i="31" s="1"/>
  <c r="H179" i="31"/>
  <c r="AD179" i="31" s="1"/>
  <c r="H219" i="31"/>
  <c r="P219" i="31" s="1"/>
  <c r="H174" i="31"/>
  <c r="AB174" i="31" s="1"/>
  <c r="H146" i="31"/>
  <c r="AS146" i="31" s="1"/>
  <c r="H123" i="31"/>
  <c r="N123" i="31" s="1"/>
  <c r="H91" i="31"/>
  <c r="AJ91" i="31" s="1"/>
  <c r="H43" i="31"/>
  <c r="Y43" i="31" s="1"/>
  <c r="H99" i="31"/>
  <c r="R99" i="31" s="1"/>
  <c r="H58" i="31"/>
  <c r="S58" i="31" s="1"/>
  <c r="H27" i="31"/>
  <c r="AK27" i="31" s="1"/>
  <c r="H479" i="31"/>
  <c r="H415" i="31"/>
  <c r="H343" i="31"/>
  <c r="AK483" i="31" s="1"/>
  <c r="H279" i="31"/>
  <c r="AH317" i="31" s="1"/>
  <c r="H207" i="31"/>
  <c r="T207" i="31" s="1"/>
  <c r="H143" i="31"/>
  <c r="AA143" i="31" s="1"/>
  <c r="H71" i="31"/>
  <c r="S71" i="31" s="1"/>
  <c r="H550" i="31"/>
  <c r="AJ550" i="31" s="1"/>
  <c r="H292" i="31"/>
  <c r="M292" i="31" s="1"/>
  <c r="H276" i="31"/>
  <c r="AJ276" i="31" s="1"/>
  <c r="H260" i="31"/>
  <c r="AQ260" i="31" s="1"/>
  <c r="H244" i="31"/>
  <c r="H228" i="31"/>
  <c r="M228" i="31" s="1"/>
  <c r="H212" i="31"/>
  <c r="AB212" i="31" s="1"/>
  <c r="H196" i="31"/>
  <c r="AL196" i="31" s="1"/>
  <c r="H180" i="31"/>
  <c r="O180" i="31" s="1"/>
  <c r="H164" i="31"/>
  <c r="H148" i="31"/>
  <c r="AG148" i="31" s="1"/>
  <c r="H132" i="31"/>
  <c r="AM132" i="31" s="1"/>
  <c r="H120" i="31"/>
  <c r="L120" i="31" s="1"/>
  <c r="H104" i="31"/>
  <c r="Y104" i="31" s="1"/>
  <c r="H88" i="31"/>
  <c r="X88" i="31" s="1"/>
  <c r="H73" i="31"/>
  <c r="AN73" i="31" s="1"/>
  <c r="H57" i="31"/>
  <c r="U57" i="31" s="1"/>
  <c r="H41" i="31"/>
  <c r="U41" i="31" s="1"/>
  <c r="H21" i="31"/>
  <c r="AT21" i="31" s="1"/>
  <c r="H32" i="31"/>
  <c r="AM32" i="31" s="1"/>
  <c r="H272" i="36"/>
  <c r="H190" i="37"/>
  <c r="H55" i="37"/>
  <c r="H198" i="36"/>
  <c r="H159" i="35"/>
  <c r="H87" i="35"/>
  <c r="H337" i="36"/>
  <c r="H547" i="36"/>
  <c r="H226" i="36"/>
  <c r="H208" i="36"/>
  <c r="H456" i="36"/>
  <c r="H204" i="35"/>
  <c r="H373" i="36"/>
  <c r="H229" i="35"/>
  <c r="H393" i="36"/>
  <c r="H242" i="36"/>
  <c r="H34" i="37"/>
  <c r="H406" i="37"/>
  <c r="H237" i="35"/>
  <c r="H564" i="35"/>
  <c r="H186" i="37"/>
  <c r="H595" i="35"/>
  <c r="H168" i="37"/>
  <c r="H470" i="35"/>
  <c r="H556" i="35"/>
  <c r="H146" i="37"/>
  <c r="H58" i="36"/>
  <c r="H574" i="37"/>
  <c r="H162" i="36"/>
  <c r="H517" i="35"/>
  <c r="H406" i="35"/>
  <c r="H536" i="36"/>
  <c r="H242" i="35"/>
  <c r="H575" i="36"/>
  <c r="H121" i="37"/>
  <c r="H560" i="35"/>
  <c r="H350" i="36"/>
  <c r="H486" i="37"/>
  <c r="H156" i="36"/>
  <c r="H487" i="36"/>
  <c r="H531" i="36"/>
  <c r="H426" i="36"/>
  <c r="H160" i="37"/>
  <c r="H212" i="37"/>
  <c r="H569" i="35"/>
  <c r="H166" i="36"/>
  <c r="H107" i="35"/>
  <c r="H248" i="35"/>
  <c r="H142" i="37"/>
  <c r="H436" i="36"/>
  <c r="H198" i="37"/>
  <c r="H213" i="37"/>
  <c r="H342" i="36"/>
  <c r="H240" i="36"/>
  <c r="H56" i="35"/>
  <c r="H533" i="36"/>
  <c r="H23" i="37"/>
  <c r="H5" i="37"/>
  <c r="H326" i="36"/>
  <c r="H104" i="37"/>
  <c r="H31" i="37"/>
  <c r="H544" i="36"/>
  <c r="H115" i="37"/>
  <c r="H74" i="36"/>
  <c r="H171" i="35"/>
  <c r="H521" i="36"/>
  <c r="H303" i="36"/>
  <c r="H13" i="36"/>
  <c r="H235" i="36"/>
  <c r="H506" i="37"/>
  <c r="H404" i="37"/>
  <c r="H41" i="36"/>
  <c r="H435" i="36"/>
  <c r="H47" i="35"/>
  <c r="H216" i="37"/>
  <c r="H287" i="36"/>
  <c r="H153" i="36"/>
  <c r="H532" i="35"/>
  <c r="H492" i="35"/>
  <c r="H212" i="35"/>
  <c r="H444" i="35"/>
  <c r="H468" i="35"/>
  <c r="H281" i="36"/>
  <c r="H238" i="35"/>
  <c r="H486" i="36"/>
  <c r="H311" i="35"/>
  <c r="H413" i="35"/>
  <c r="H425" i="35"/>
  <c r="H400" i="36"/>
  <c r="H552" i="35"/>
  <c r="H94" i="35"/>
  <c r="H335" i="35"/>
  <c r="H570" i="35"/>
  <c r="H196" i="35"/>
  <c r="H365" i="35"/>
  <c r="H123" i="35"/>
  <c r="H532" i="36"/>
  <c r="H158" i="35"/>
  <c r="H348" i="36"/>
  <c r="H384" i="36"/>
  <c r="H430" i="35"/>
  <c r="H340" i="36"/>
  <c r="H273" i="36"/>
  <c r="H410" i="35"/>
  <c r="H594" i="36"/>
  <c r="H10" i="35"/>
  <c r="H177" i="36"/>
  <c r="H202" i="35"/>
  <c r="H336" i="36"/>
  <c r="H332" i="36"/>
  <c r="H289" i="36"/>
  <c r="H346" i="35"/>
  <c r="H524" i="36"/>
  <c r="H73" i="36"/>
  <c r="H354" i="35"/>
  <c r="H360" i="36"/>
  <c r="H101" i="36"/>
  <c r="K101" i="36" s="1"/>
  <c r="H373" i="37"/>
  <c r="H34" i="36"/>
  <c r="H15" i="36"/>
  <c r="H23" i="36"/>
  <c r="H374" i="37"/>
  <c r="H469" i="37"/>
  <c r="H509" i="37"/>
  <c r="H526" i="36"/>
  <c r="H448" i="37"/>
  <c r="H473" i="37"/>
  <c r="H349" i="37"/>
  <c r="H431" i="37"/>
  <c r="H339" i="37"/>
  <c r="H116" i="37"/>
  <c r="H520" i="36"/>
  <c r="I419" i="30"/>
  <c r="H16" i="37"/>
  <c r="H12" i="37"/>
  <c r="H517" i="36"/>
  <c r="I548" i="30"/>
  <c r="H323" i="37"/>
  <c r="H411" i="36"/>
  <c r="H133" i="37"/>
  <c r="H97" i="35"/>
  <c r="H433" i="37"/>
  <c r="H371" i="37"/>
  <c r="H57" i="37"/>
  <c r="H205" i="35"/>
  <c r="H149" i="37"/>
  <c r="I183" i="30"/>
  <c r="I81" i="30"/>
  <c r="H286" i="37"/>
  <c r="H451" i="37"/>
  <c r="I527" i="30"/>
  <c r="H419" i="37"/>
  <c r="H245" i="37"/>
  <c r="I525" i="30"/>
  <c r="H583" i="35"/>
  <c r="H153" i="37"/>
  <c r="H19" i="37"/>
  <c r="H8" i="36"/>
  <c r="H322" i="37"/>
  <c r="H316" i="35"/>
  <c r="I324" i="30"/>
  <c r="H335" i="37"/>
  <c r="H497" i="37"/>
  <c r="H260" i="36"/>
  <c r="H211" i="36"/>
  <c r="H55" i="35"/>
  <c r="I578" i="30"/>
  <c r="H377" i="37"/>
  <c r="H584" i="36"/>
  <c r="H455" i="35"/>
  <c r="H205" i="37"/>
  <c r="I169" i="30"/>
  <c r="I163" i="30"/>
  <c r="H232" i="37"/>
  <c r="H352" i="35"/>
  <c r="H11" i="37"/>
  <c r="I293" i="30"/>
  <c r="I202" i="30"/>
  <c r="H418" i="37"/>
  <c r="H264" i="36"/>
  <c r="H385" i="37"/>
  <c r="H151" i="35"/>
  <c r="H33" i="36"/>
  <c r="I432" i="30"/>
  <c r="H301" i="37"/>
  <c r="H209" i="37"/>
  <c r="H184" i="36"/>
  <c r="H266" i="36"/>
  <c r="H245" i="35"/>
  <c r="H194" i="36"/>
  <c r="I233" i="30"/>
  <c r="H37" i="36"/>
  <c r="I522" i="30"/>
  <c r="I240" i="30"/>
  <c r="H427" i="36"/>
  <c r="H551" i="35"/>
  <c r="H491" i="35"/>
  <c r="H499" i="35"/>
  <c r="I521" i="30"/>
  <c r="H414" i="36"/>
  <c r="H139" i="37"/>
  <c r="I424" i="30"/>
  <c r="H130" i="37"/>
  <c r="H491" i="36"/>
  <c r="H308" i="35"/>
  <c r="H110" i="37"/>
  <c r="H275" i="36"/>
  <c r="I453" i="30"/>
  <c r="H374" i="36"/>
  <c r="H327" i="36"/>
  <c r="I514" i="30"/>
  <c r="H123" i="37"/>
  <c r="H180" i="36"/>
  <c r="H163" i="35"/>
  <c r="H5" i="36"/>
  <c r="H51" i="36"/>
  <c r="I193" i="30"/>
  <c r="H68" i="35"/>
  <c r="I359" i="30"/>
  <c r="I518" i="30"/>
  <c r="H497" i="36"/>
  <c r="I509" i="30"/>
  <c r="I253" i="30"/>
  <c r="H336" i="37"/>
  <c r="H391" i="36"/>
  <c r="H484" i="36"/>
  <c r="I50" i="30"/>
  <c r="I462" i="30"/>
  <c r="I363" i="30"/>
  <c r="H572" i="37"/>
  <c r="H529" i="35"/>
  <c r="I409" i="30"/>
  <c r="I145" i="30"/>
  <c r="H239" i="35"/>
  <c r="I532" i="30"/>
  <c r="H143" i="37"/>
  <c r="I40" i="30"/>
  <c r="H207" i="35"/>
  <c r="I271" i="30"/>
  <c r="H405" i="35"/>
  <c r="H372" i="35"/>
  <c r="I373" i="30"/>
  <c r="I105" i="30"/>
  <c r="H189" i="35"/>
  <c r="H59" i="36"/>
  <c r="I458" i="30"/>
  <c r="I398" i="30"/>
  <c r="I299" i="30"/>
  <c r="H231" i="37"/>
  <c r="H521" i="35"/>
  <c r="I401" i="30"/>
  <c r="I137" i="30"/>
  <c r="H109" i="35"/>
  <c r="H546" i="35"/>
  <c r="I468" i="30"/>
  <c r="I318" i="30"/>
  <c r="I219" i="30"/>
  <c r="I282" i="30"/>
  <c r="H310" i="36"/>
  <c r="H565" i="35"/>
  <c r="H544" i="37"/>
  <c r="H375" i="37"/>
  <c r="I67" i="30"/>
  <c r="I408" i="30"/>
  <c r="I11" i="30"/>
  <c r="I352" i="30"/>
  <c r="H227" i="37"/>
  <c r="I111" i="30"/>
  <c r="H586" i="37"/>
  <c r="H405" i="37"/>
  <c r="I72" i="30"/>
  <c r="I414" i="30"/>
  <c r="I16" i="30"/>
  <c r="I358" i="30"/>
  <c r="H533" i="37"/>
  <c r="H195" i="36"/>
  <c r="I140" i="30"/>
  <c r="I215" i="30"/>
  <c r="I180" i="30"/>
  <c r="I156" i="30"/>
  <c r="I174" i="30"/>
  <c r="I515" i="30"/>
  <c r="I75" i="30"/>
  <c r="I416" i="30"/>
  <c r="H549" i="36"/>
  <c r="H587" i="36"/>
  <c r="I57" i="30"/>
  <c r="H206" i="37"/>
  <c r="I119" i="30"/>
  <c r="H182" i="36"/>
  <c r="I362" i="30"/>
  <c r="I338" i="30"/>
  <c r="I264" i="30"/>
  <c r="I508" i="30"/>
  <c r="I208" i="30"/>
  <c r="I550" i="30"/>
  <c r="I410" i="30"/>
  <c r="M585" i="31"/>
  <c r="AJ585" i="31"/>
  <c r="AR585" i="31"/>
  <c r="AA585" i="31"/>
  <c r="AQ584" i="31"/>
  <c r="AM584" i="31"/>
  <c r="AI584" i="31"/>
  <c r="AE584" i="31"/>
  <c r="AA584" i="31"/>
  <c r="W584" i="31"/>
  <c r="S584" i="31"/>
  <c r="O584" i="31"/>
  <c r="K584" i="31"/>
  <c r="AP584" i="31"/>
  <c r="AK584" i="31"/>
  <c r="AF584" i="31"/>
  <c r="Z584" i="31"/>
  <c r="U584" i="31"/>
  <c r="P584" i="31"/>
  <c r="AS584" i="31"/>
  <c r="AL584" i="31"/>
  <c r="AD584" i="31"/>
  <c r="X584" i="31"/>
  <c r="Q584" i="31"/>
  <c r="I584" i="31"/>
  <c r="AR584" i="31"/>
  <c r="AH584" i="31"/>
  <c r="Y584" i="31"/>
  <c r="N584" i="31"/>
  <c r="AT584" i="31"/>
  <c r="AG584" i="31"/>
  <c r="T584" i="31"/>
  <c r="AC584" i="31"/>
  <c r="M584" i="31"/>
  <c r="AO584" i="31"/>
  <c r="V584" i="31"/>
  <c r="AN584" i="31"/>
  <c r="L584" i="31"/>
  <c r="AB584" i="31"/>
  <c r="R584" i="31"/>
  <c r="AJ584" i="31"/>
  <c r="AS583" i="31"/>
  <c r="AO583" i="31"/>
  <c r="AK583" i="31"/>
  <c r="AG583" i="31"/>
  <c r="AC583" i="31"/>
  <c r="Y583" i="31"/>
  <c r="U583" i="31"/>
  <c r="Q583" i="31"/>
  <c r="M583" i="31"/>
  <c r="I583" i="31"/>
  <c r="AQ583" i="31"/>
  <c r="AL583" i="31"/>
  <c r="AF583" i="31"/>
  <c r="AA583" i="31"/>
  <c r="V583" i="31"/>
  <c r="P583" i="31"/>
  <c r="K583" i="31"/>
  <c r="AN583" i="31"/>
  <c r="AH583" i="31"/>
  <c r="Z583" i="31"/>
  <c r="S583" i="31"/>
  <c r="L583" i="31"/>
  <c r="AR583" i="31"/>
  <c r="AI583" i="31"/>
  <c r="X583" i="31"/>
  <c r="O583" i="31"/>
  <c r="AT583" i="31"/>
  <c r="AE583" i="31"/>
  <c r="T583" i="31"/>
  <c r="AJ583" i="31"/>
  <c r="R583" i="31"/>
  <c r="AM583" i="31"/>
  <c r="N583" i="31"/>
  <c r="W583" i="31"/>
  <c r="AB583" i="31"/>
  <c r="AD583" i="31"/>
  <c r="AP583" i="31"/>
  <c r="AS581" i="31"/>
  <c r="AO581" i="31"/>
  <c r="AK581" i="31"/>
  <c r="AG581" i="31"/>
  <c r="AC581" i="31"/>
  <c r="Y581" i="31"/>
  <c r="U581" i="31"/>
  <c r="Q581" i="31"/>
  <c r="M581" i="31"/>
  <c r="I581" i="31"/>
  <c r="AR581" i="31"/>
  <c r="AM581" i="31"/>
  <c r="AH581" i="31"/>
  <c r="AB581" i="31"/>
  <c r="W581" i="31"/>
  <c r="R581" i="31"/>
  <c r="L581" i="31"/>
  <c r="AT581" i="31"/>
  <c r="AL581" i="31"/>
  <c r="AE581" i="31"/>
  <c r="X581" i="31"/>
  <c r="P581" i="31"/>
  <c r="AQ581" i="31"/>
  <c r="AI581" i="31"/>
  <c r="Z581" i="31"/>
  <c r="O581" i="31"/>
  <c r="AF581" i="31"/>
  <c r="T581" i="31"/>
  <c r="AP581" i="31"/>
  <c r="AA581" i="31"/>
  <c r="K581" i="31"/>
  <c r="V581" i="31"/>
  <c r="AJ581" i="31"/>
  <c r="S581" i="31"/>
  <c r="AD581" i="31"/>
  <c r="AN581" i="31"/>
  <c r="N581" i="31"/>
  <c r="AQ580" i="31"/>
  <c r="AM580" i="31"/>
  <c r="AI580" i="31"/>
  <c r="AE580" i="31"/>
  <c r="AA580" i="31"/>
  <c r="W580" i="31"/>
  <c r="S580" i="31"/>
  <c r="O580" i="31"/>
  <c r="K580" i="31"/>
  <c r="AS580" i="31"/>
  <c r="AN580" i="31"/>
  <c r="AH580" i="31"/>
  <c r="AC580" i="31"/>
  <c r="X580" i="31"/>
  <c r="R580" i="31"/>
  <c r="M580" i="31"/>
  <c r="AO580" i="31"/>
  <c r="AG580" i="31"/>
  <c r="Z580" i="31"/>
  <c r="T580" i="31"/>
  <c r="L580" i="31"/>
  <c r="AR580" i="31"/>
  <c r="AJ580" i="31"/>
  <c r="Y580" i="31"/>
  <c r="P580" i="31"/>
  <c r="AT580" i="31"/>
  <c r="AF580" i="31"/>
  <c r="U580" i="31"/>
  <c r="I580" i="31"/>
  <c r="AD580" i="31"/>
  <c r="N580" i="31"/>
  <c r="AL580" i="31"/>
  <c r="Q580" i="31"/>
  <c r="AP580" i="31"/>
  <c r="V580" i="31"/>
  <c r="AB580" i="31"/>
  <c r="AK580" i="31"/>
  <c r="AQ576" i="31"/>
  <c r="AM576" i="31"/>
  <c r="AI576" i="31"/>
  <c r="AE576" i="31"/>
  <c r="AA576" i="31"/>
  <c r="W576" i="31"/>
  <c r="S576" i="31"/>
  <c r="O576" i="31"/>
  <c r="K576" i="31"/>
  <c r="AP576" i="31"/>
  <c r="AK576" i="31"/>
  <c r="AF576" i="31"/>
  <c r="Z576" i="31"/>
  <c r="U576" i="31"/>
  <c r="P576" i="31"/>
  <c r="AR576" i="31"/>
  <c r="AJ576" i="31"/>
  <c r="AC576" i="31"/>
  <c r="V576" i="31"/>
  <c r="N576" i="31"/>
  <c r="AS576" i="31"/>
  <c r="AH576" i="31"/>
  <c r="Y576" i="31"/>
  <c r="Q576" i="31"/>
  <c r="AN576" i="31"/>
  <c r="AB576" i="31"/>
  <c r="M576" i="31"/>
  <c r="AL576" i="31"/>
  <c r="T576" i="31"/>
  <c r="AO576" i="31"/>
  <c r="R576" i="31"/>
  <c r="AG576" i="31"/>
  <c r="I576" i="31"/>
  <c r="AD576" i="31"/>
  <c r="AT576" i="31"/>
  <c r="L576" i="31"/>
  <c r="X576" i="31"/>
  <c r="AS575" i="31"/>
  <c r="AO575" i="31"/>
  <c r="AK575" i="31"/>
  <c r="AG575" i="31"/>
  <c r="AC575" i="31"/>
  <c r="Y575" i="31"/>
  <c r="U575" i="31"/>
  <c r="Q575" i="31"/>
  <c r="M575" i="31"/>
  <c r="I575" i="31"/>
  <c r="AQ575" i="31"/>
  <c r="AL575" i="31"/>
  <c r="AF575" i="31"/>
  <c r="AA575" i="31"/>
  <c r="V575" i="31"/>
  <c r="P575" i="31"/>
  <c r="K575" i="31"/>
  <c r="AT575" i="31"/>
  <c r="AM575" i="31"/>
  <c r="AE575" i="31"/>
  <c r="X575" i="31"/>
  <c r="R575" i="31"/>
  <c r="AR575" i="31"/>
  <c r="AI575" i="31"/>
  <c r="Z575" i="31"/>
  <c r="O575" i="31"/>
  <c r="AN575" i="31"/>
  <c r="AB575" i="31"/>
  <c r="N575" i="31"/>
  <c r="AP575" i="31"/>
  <c r="W575" i="31"/>
  <c r="AH575" i="31"/>
  <c r="L575" i="31"/>
  <c r="S575" i="31"/>
  <c r="AD575" i="31"/>
  <c r="AJ575" i="31"/>
  <c r="T575" i="31"/>
  <c r="AO573" i="31"/>
  <c r="AK573" i="31"/>
  <c r="Y573" i="31"/>
  <c r="I573" i="31"/>
  <c r="AH573" i="31"/>
  <c r="W573" i="31"/>
  <c r="AJ573" i="31"/>
  <c r="V573" i="31"/>
  <c r="P573" i="31"/>
  <c r="AF573" i="31"/>
  <c r="S573" i="31"/>
  <c r="T573" i="31"/>
  <c r="K573" i="31"/>
  <c r="AM572" i="31"/>
  <c r="X572" i="31"/>
  <c r="M572" i="31"/>
  <c r="Q572" i="31"/>
  <c r="AJ572" i="31"/>
  <c r="N572" i="31"/>
  <c r="AP572" i="31"/>
  <c r="M571" i="31"/>
  <c r="AO567" i="31"/>
  <c r="AL567" i="31"/>
  <c r="AF567" i="31"/>
  <c r="W567" i="31"/>
  <c r="AB567" i="31"/>
  <c r="N567" i="31"/>
  <c r="AM567" i="31"/>
  <c r="AI564" i="31"/>
  <c r="R564" i="31"/>
  <c r="AB564" i="31"/>
  <c r="AS563" i="31"/>
  <c r="AO563" i="31"/>
  <c r="AK563" i="31"/>
  <c r="AG563" i="31"/>
  <c r="AC563" i="31"/>
  <c r="Y563" i="31"/>
  <c r="U563" i="31"/>
  <c r="Q563" i="31"/>
  <c r="M563" i="31"/>
  <c r="I563" i="31"/>
  <c r="AT563" i="31"/>
  <c r="AN563" i="31"/>
  <c r="AI563" i="31"/>
  <c r="AD563" i="31"/>
  <c r="X563" i="31"/>
  <c r="S563" i="31"/>
  <c r="N563" i="31"/>
  <c r="AM563" i="31"/>
  <c r="AF563" i="31"/>
  <c r="Z563" i="31"/>
  <c r="R563" i="31"/>
  <c r="K563" i="31"/>
  <c r="AR563" i="31"/>
  <c r="AJ563" i="31"/>
  <c r="AA563" i="31"/>
  <c r="P563" i="31"/>
  <c r="AP563" i="31"/>
  <c r="AB563" i="31"/>
  <c r="O563" i="31"/>
  <c r="AQ563" i="31"/>
  <c r="W563" i="31"/>
  <c r="AL563" i="31"/>
  <c r="T563" i="31"/>
  <c r="V563" i="31"/>
  <c r="L563" i="31"/>
  <c r="AE563" i="31"/>
  <c r="AH563" i="31"/>
  <c r="AS555" i="31"/>
  <c r="AO555" i="31"/>
  <c r="AK555" i="31"/>
  <c r="AG555" i="31"/>
  <c r="AC555" i="31"/>
  <c r="Y555" i="31"/>
  <c r="U555" i="31"/>
  <c r="Q555" i="31"/>
  <c r="M555" i="31"/>
  <c r="I555" i="31"/>
  <c r="AT555" i="31"/>
  <c r="AN555" i="31"/>
  <c r="AI555" i="31"/>
  <c r="AD555" i="31"/>
  <c r="X555" i="31"/>
  <c r="S555" i="31"/>
  <c r="N555" i="31"/>
  <c r="AR555" i="31"/>
  <c r="AL555" i="31"/>
  <c r="AE555" i="31"/>
  <c r="W555" i="31"/>
  <c r="P555" i="31"/>
  <c r="AJ555" i="31"/>
  <c r="AA555" i="31"/>
  <c r="R555" i="31"/>
  <c r="AP555" i="31"/>
  <c r="AB555" i="31"/>
  <c r="O555" i="31"/>
  <c r="AQ555" i="31"/>
  <c r="Z555" i="31"/>
  <c r="K555" i="31"/>
  <c r="AF555" i="31"/>
  <c r="V555" i="31"/>
  <c r="AH555" i="31"/>
  <c r="AM555" i="31"/>
  <c r="L555" i="31"/>
  <c r="T555" i="31"/>
  <c r="AQ552" i="31"/>
  <c r="AM552" i="31"/>
  <c r="AI552" i="31"/>
  <c r="AE552" i="31"/>
  <c r="AA552" i="31"/>
  <c r="W552" i="31"/>
  <c r="S552" i="31"/>
  <c r="O552" i="31"/>
  <c r="K552" i="31"/>
  <c r="AP552" i="31"/>
  <c r="AK552" i="31"/>
  <c r="AF552" i="31"/>
  <c r="Z552" i="31"/>
  <c r="U552" i="31"/>
  <c r="P552" i="31"/>
  <c r="AS552" i="31"/>
  <c r="AL552" i="31"/>
  <c r="AD552" i="31"/>
  <c r="X552" i="31"/>
  <c r="Q552" i="31"/>
  <c r="I552" i="31"/>
  <c r="AT552" i="31"/>
  <c r="AJ552" i="31"/>
  <c r="AB552" i="31"/>
  <c r="R552" i="31"/>
  <c r="AO552" i="31"/>
  <c r="AC552" i="31"/>
  <c r="N552" i="31"/>
  <c r="AN552" i="31"/>
  <c r="V552" i="31"/>
  <c r="AG552" i="31"/>
  <c r="L552" i="31"/>
  <c r="T552" i="31"/>
  <c r="Y552" i="31"/>
  <c r="AH552" i="31"/>
  <c r="M552" i="31"/>
  <c r="AR552" i="31"/>
  <c r="AC551" i="31"/>
  <c r="Y551" i="31"/>
  <c r="AL551" i="31"/>
  <c r="AH551" i="31"/>
  <c r="AB551" i="31"/>
  <c r="X551" i="31"/>
  <c r="N551" i="31"/>
  <c r="AM548" i="31"/>
  <c r="AS548" i="31"/>
  <c r="AH548" i="31"/>
  <c r="AF548" i="31"/>
  <c r="AJ548" i="31"/>
  <c r="AD548" i="31"/>
  <c r="AR548" i="31"/>
  <c r="AS547" i="31"/>
  <c r="AO547" i="31"/>
  <c r="AK547" i="31"/>
  <c r="AG547" i="31"/>
  <c r="AC547" i="31"/>
  <c r="Y547" i="31"/>
  <c r="U547" i="31"/>
  <c r="Q547" i="31"/>
  <c r="M547" i="31"/>
  <c r="I547" i="31"/>
  <c r="AT547" i="31"/>
  <c r="AN547" i="31"/>
  <c r="AI547" i="31"/>
  <c r="AD547" i="31"/>
  <c r="X547" i="31"/>
  <c r="S547" i="31"/>
  <c r="N547" i="31"/>
  <c r="AQ547" i="31"/>
  <c r="AJ547" i="31"/>
  <c r="AB547" i="31"/>
  <c r="V547" i="31"/>
  <c r="O547" i="31"/>
  <c r="AP547" i="31"/>
  <c r="AF547" i="31"/>
  <c r="W547" i="31"/>
  <c r="L547" i="31"/>
  <c r="AL547" i="31"/>
  <c r="Z547" i="31"/>
  <c r="K547" i="31"/>
  <c r="AR547" i="31"/>
  <c r="AA547" i="31"/>
  <c r="AE547" i="31"/>
  <c r="AM547" i="31"/>
  <c r="P547" i="31"/>
  <c r="R547" i="31"/>
  <c r="T547" i="31"/>
  <c r="AH547" i="31"/>
  <c r="AS543" i="31"/>
  <c r="AO543" i="31"/>
  <c r="AK543" i="31"/>
  <c r="AG543" i="31"/>
  <c r="AC543" i="31"/>
  <c r="Y543" i="31"/>
  <c r="U543" i="31"/>
  <c r="Q543" i="31"/>
  <c r="M543" i="31"/>
  <c r="I543" i="31"/>
  <c r="AQ543" i="31"/>
  <c r="AL543" i="31"/>
  <c r="AF543" i="31"/>
  <c r="AA543" i="31"/>
  <c r="V543" i="31"/>
  <c r="P543" i="31"/>
  <c r="K543" i="31"/>
  <c r="AT543" i="31"/>
  <c r="AM543" i="31"/>
  <c r="AE543" i="31"/>
  <c r="X543" i="31"/>
  <c r="R543" i="31"/>
  <c r="AP543" i="31"/>
  <c r="AH543" i="31"/>
  <c r="W543" i="31"/>
  <c r="N543" i="31"/>
  <c r="AJ543" i="31"/>
  <c r="Z543" i="31"/>
  <c r="L543" i="31"/>
  <c r="AR543" i="31"/>
  <c r="AB543" i="31"/>
  <c r="T543" i="31"/>
  <c r="AN543" i="31"/>
  <c r="O543" i="31"/>
  <c r="S543" i="31"/>
  <c r="AD543" i="31"/>
  <c r="AI543" i="31"/>
  <c r="AS541" i="31"/>
  <c r="AO541" i="31"/>
  <c r="AC541" i="31"/>
  <c r="Y541" i="31"/>
  <c r="U541" i="31"/>
  <c r="Q541" i="31"/>
  <c r="M541" i="31"/>
  <c r="I541" i="31"/>
  <c r="AM541" i="31"/>
  <c r="AB541" i="31"/>
  <c r="W541" i="31"/>
  <c r="R541" i="31"/>
  <c r="L541" i="31"/>
  <c r="AQ541" i="31"/>
  <c r="AD541" i="31"/>
  <c r="V541" i="31"/>
  <c r="AP541" i="31"/>
  <c r="AF541" i="31"/>
  <c r="X541" i="31"/>
  <c r="N541" i="31"/>
  <c r="Z541" i="31"/>
  <c r="K541" i="31"/>
  <c r="AI541" i="31"/>
  <c r="AE541" i="31"/>
  <c r="AA541" i="31"/>
  <c r="AT541" i="31"/>
  <c r="P541" i="31"/>
  <c r="T541" i="31"/>
  <c r="AE540" i="31"/>
  <c r="S540" i="31"/>
  <c r="AT540" i="31"/>
  <c r="AF540" i="31"/>
  <c r="AP540" i="31"/>
  <c r="M540" i="31"/>
  <c r="AD540" i="31"/>
  <c r="X539" i="31"/>
  <c r="AP539" i="31"/>
  <c r="V539" i="31"/>
  <c r="AD539" i="31"/>
  <c r="AR537" i="31"/>
  <c r="AN537" i="31"/>
  <c r="AJ537" i="31"/>
  <c r="AF537" i="31"/>
  <c r="AB537" i="31"/>
  <c r="X537" i="31"/>
  <c r="T537" i="31"/>
  <c r="P537" i="31"/>
  <c r="L537" i="31"/>
  <c r="AT537" i="31"/>
  <c r="AO537" i="31"/>
  <c r="AI537" i="31"/>
  <c r="AD537" i="31"/>
  <c r="Y537" i="31"/>
  <c r="S537" i="31"/>
  <c r="N537" i="31"/>
  <c r="I537" i="31"/>
  <c r="AQ537" i="31"/>
  <c r="AK537" i="31"/>
  <c r="AC537" i="31"/>
  <c r="V537" i="31"/>
  <c r="O537" i="31"/>
  <c r="AP537" i="31"/>
  <c r="AG537" i="31"/>
  <c r="W537" i="31"/>
  <c r="M537" i="31"/>
  <c r="AH537" i="31"/>
  <c r="U537" i="31"/>
  <c r="AL537" i="31"/>
  <c r="R537" i="31"/>
  <c r="AE537" i="31"/>
  <c r="K537" i="31"/>
  <c r="AM537" i="31"/>
  <c r="Q537" i="31"/>
  <c r="AS537" i="31"/>
  <c r="Z537" i="31"/>
  <c r="AA537" i="31"/>
  <c r="AT536" i="31"/>
  <c r="AP536" i="31"/>
  <c r="AL536" i="31"/>
  <c r="AH536" i="31"/>
  <c r="AD536" i="31"/>
  <c r="Z536" i="31"/>
  <c r="V536" i="31"/>
  <c r="R536" i="31"/>
  <c r="N536" i="31"/>
  <c r="AO536" i="31"/>
  <c r="AJ536" i="31"/>
  <c r="AE536" i="31"/>
  <c r="Y536" i="31"/>
  <c r="T536" i="31"/>
  <c r="O536" i="31"/>
  <c r="I536" i="31"/>
  <c r="AS536" i="31"/>
  <c r="AM536" i="31"/>
  <c r="AF536" i="31"/>
  <c r="X536" i="31"/>
  <c r="Q536" i="31"/>
  <c r="K536" i="31"/>
  <c r="AQ536" i="31"/>
  <c r="AG536" i="31"/>
  <c r="W536" i="31"/>
  <c r="M536" i="31"/>
  <c r="AI536" i="31"/>
  <c r="U536" i="31"/>
  <c r="AN536" i="31"/>
  <c r="AA536" i="31"/>
  <c r="AB536" i="31"/>
  <c r="AC536" i="31"/>
  <c r="L536" i="31"/>
  <c r="AK536" i="31"/>
  <c r="AR536" i="31"/>
  <c r="P536" i="31"/>
  <c r="S536" i="31"/>
  <c r="AT532" i="31"/>
  <c r="AH532" i="31"/>
  <c r="Z532" i="31"/>
  <c r="W532" i="31"/>
  <c r="AI532" i="31"/>
  <c r="AQ532" i="31"/>
  <c r="AS532" i="31"/>
  <c r="AR531" i="31"/>
  <c r="AN531" i="31"/>
  <c r="AJ531" i="31"/>
  <c r="AF531" i="31"/>
  <c r="AB531" i="31"/>
  <c r="X531" i="31"/>
  <c r="T531" i="31"/>
  <c r="P531" i="31"/>
  <c r="L531" i="31"/>
  <c r="AS531" i="31"/>
  <c r="AM531" i="31"/>
  <c r="AH531" i="31"/>
  <c r="AC531" i="31"/>
  <c r="W531" i="31"/>
  <c r="R531" i="31"/>
  <c r="M531" i="31"/>
  <c r="AQ531" i="31"/>
  <c r="AK531" i="31"/>
  <c r="AD531" i="31"/>
  <c r="V531" i="31"/>
  <c r="O531" i="31"/>
  <c r="I531" i="31"/>
  <c r="AP531" i="31"/>
  <c r="AG531" i="31"/>
  <c r="Y531" i="31"/>
  <c r="N531" i="31"/>
  <c r="AI531" i="31"/>
  <c r="U531" i="31"/>
  <c r="AT531" i="31"/>
  <c r="AA531" i="31"/>
  <c r="K531" i="31"/>
  <c r="AL531" i="31"/>
  <c r="Q531" i="31"/>
  <c r="AO531" i="31"/>
  <c r="S531" i="31"/>
  <c r="Z531" i="31"/>
  <c r="AE531" i="31"/>
  <c r="AD529" i="31"/>
  <c r="AT528" i="31"/>
  <c r="AP528" i="31"/>
  <c r="AL528" i="31"/>
  <c r="AH528" i="31"/>
  <c r="AD528" i="31"/>
  <c r="Z528" i="31"/>
  <c r="V528" i="31"/>
  <c r="R528" i="31"/>
  <c r="N528" i="31"/>
  <c r="AO528" i="31"/>
  <c r="AJ528" i="31"/>
  <c r="AE528" i="31"/>
  <c r="Y528" i="31"/>
  <c r="T528" i="31"/>
  <c r="O528" i="31"/>
  <c r="I528" i="31"/>
  <c r="AR528" i="31"/>
  <c r="AK528" i="31"/>
  <c r="AC528" i="31"/>
  <c r="W528" i="31"/>
  <c r="P528" i="31"/>
  <c r="AQ528" i="31"/>
  <c r="AG528" i="31"/>
  <c r="X528" i="31"/>
  <c r="M528" i="31"/>
  <c r="AI528" i="31"/>
  <c r="U528" i="31"/>
  <c r="K528" i="31"/>
  <c r="AN528" i="31"/>
  <c r="AA528" i="31"/>
  <c r="AM528" i="31"/>
  <c r="Q528" i="31"/>
  <c r="AS528" i="31"/>
  <c r="S528" i="31"/>
  <c r="AB528" i="31"/>
  <c r="AF528" i="31"/>
  <c r="L528" i="31"/>
  <c r="AR521" i="31"/>
  <c r="AN521" i="31"/>
  <c r="AJ521" i="31"/>
  <c r="AF521" i="31"/>
  <c r="AB521" i="31"/>
  <c r="X521" i="31"/>
  <c r="T521" i="31"/>
  <c r="P521" i="31"/>
  <c r="L521" i="31"/>
  <c r="AT521" i="31"/>
  <c r="AO521" i="31"/>
  <c r="AI521" i="31"/>
  <c r="AD521" i="31"/>
  <c r="Y521" i="31"/>
  <c r="S521" i="31"/>
  <c r="N521" i="31"/>
  <c r="I521" i="31"/>
  <c r="AM521" i="31"/>
  <c r="AG521" i="31"/>
  <c r="Z521" i="31"/>
  <c r="R521" i="31"/>
  <c r="K521" i="31"/>
  <c r="AQ521" i="31"/>
  <c r="AH521" i="31"/>
  <c r="W521" i="31"/>
  <c r="O521" i="31"/>
  <c r="AK521" i="31"/>
  <c r="V521" i="31"/>
  <c r="AL521" i="31"/>
  <c r="U521" i="31"/>
  <c r="AE521" i="31"/>
  <c r="M521" i="31"/>
  <c r="AP521" i="31"/>
  <c r="Q521" i="31"/>
  <c r="AA521" i="31"/>
  <c r="AC521" i="31"/>
  <c r="AS521" i="31"/>
  <c r="AT520" i="31"/>
  <c r="AP520" i="31"/>
  <c r="AL520" i="31"/>
  <c r="AH520" i="31"/>
  <c r="AD520" i="31"/>
  <c r="Z520" i="31"/>
  <c r="V520" i="31"/>
  <c r="R520" i="31"/>
  <c r="N520" i="31"/>
  <c r="AO520" i="31"/>
  <c r="AJ520" i="31"/>
  <c r="AE520" i="31"/>
  <c r="Y520" i="31"/>
  <c r="T520" i="31"/>
  <c r="O520" i="31"/>
  <c r="I520" i="31"/>
  <c r="AQ520" i="31"/>
  <c r="AI520" i="31"/>
  <c r="AB520" i="31"/>
  <c r="U520" i="31"/>
  <c r="M520" i="31"/>
  <c r="AR520" i="31"/>
  <c r="AG520" i="31"/>
  <c r="X520" i="31"/>
  <c r="P520" i="31"/>
  <c r="AK520" i="31"/>
  <c r="W520" i="31"/>
  <c r="K520" i="31"/>
  <c r="AN520" i="31"/>
  <c r="AA520" i="31"/>
  <c r="AC520" i="31"/>
  <c r="AF520" i="31"/>
  <c r="L520" i="31"/>
  <c r="Q520" i="31"/>
  <c r="S520" i="31"/>
  <c r="AM520" i="31"/>
  <c r="AS520" i="31"/>
  <c r="AH513" i="31"/>
  <c r="AR511" i="31"/>
  <c r="AN511" i="31"/>
  <c r="AJ511" i="31"/>
  <c r="AF511" i="31"/>
  <c r="AB511" i="31"/>
  <c r="X511" i="31"/>
  <c r="T511" i="31"/>
  <c r="P511" i="31"/>
  <c r="L511" i="31"/>
  <c r="AQ511" i="31"/>
  <c r="AL511" i="31"/>
  <c r="AG511" i="31"/>
  <c r="AA511" i="31"/>
  <c r="V511" i="31"/>
  <c r="Q511" i="31"/>
  <c r="K511" i="31"/>
  <c r="AO511" i="31"/>
  <c r="AH511" i="31"/>
  <c r="Z511" i="31"/>
  <c r="S511" i="31"/>
  <c r="M511" i="31"/>
  <c r="AP511" i="31"/>
  <c r="AE511" i="31"/>
  <c r="W511" i="31"/>
  <c r="N511" i="31"/>
  <c r="AM511" i="31"/>
  <c r="AC511" i="31"/>
  <c r="O511" i="31"/>
  <c r="AI511" i="31"/>
  <c r="R511" i="31"/>
  <c r="AK511" i="31"/>
  <c r="U511" i="31"/>
  <c r="AS511" i="31"/>
  <c r="I511" i="31"/>
  <c r="AT511" i="31"/>
  <c r="Y511" i="31"/>
  <c r="AD511" i="31"/>
  <c r="AR509" i="31"/>
  <c r="AN509" i="31"/>
  <c r="AF509" i="31"/>
  <c r="X509" i="31"/>
  <c r="L509" i="31"/>
  <c r="AH509" i="31"/>
  <c r="W509" i="31"/>
  <c r="R509" i="31"/>
  <c r="AL509" i="31"/>
  <c r="Q509" i="31"/>
  <c r="AO509" i="31"/>
  <c r="AA509" i="31"/>
  <c r="O509" i="31"/>
  <c r="Z509" i="31"/>
  <c r="U509" i="31"/>
  <c r="AI509" i="31"/>
  <c r="AT508" i="31"/>
  <c r="AP508" i="31"/>
  <c r="AL508" i="31"/>
  <c r="AH508" i="31"/>
  <c r="AD508" i="31"/>
  <c r="Z508" i="31"/>
  <c r="V508" i="31"/>
  <c r="R508" i="31"/>
  <c r="N508" i="31"/>
  <c r="AS508" i="31"/>
  <c r="AN508" i="31"/>
  <c r="AI508" i="31"/>
  <c r="AC508" i="31"/>
  <c r="X508" i="31"/>
  <c r="S508" i="31"/>
  <c r="M508" i="31"/>
  <c r="AO508" i="31"/>
  <c r="AG508" i="31"/>
  <c r="AA508" i="31"/>
  <c r="T508" i="31"/>
  <c r="L508" i="31"/>
  <c r="AQ508" i="31"/>
  <c r="AF508" i="31"/>
  <c r="W508" i="31"/>
  <c r="O508" i="31"/>
  <c r="AM508" i="31"/>
  <c r="AB508" i="31"/>
  <c r="P508" i="31"/>
  <c r="AE508" i="31"/>
  <c r="K508" i="31"/>
  <c r="AJ508" i="31"/>
  <c r="Q508" i="31"/>
  <c r="U508" i="31"/>
  <c r="Y508" i="31"/>
  <c r="AK508" i="31"/>
  <c r="AR508" i="31"/>
  <c r="I508" i="31"/>
  <c r="AJ507" i="31"/>
  <c r="AF507" i="31"/>
  <c r="X507" i="31"/>
  <c r="P507" i="31"/>
  <c r="L507" i="31"/>
  <c r="AI507" i="31"/>
  <c r="AD507" i="31"/>
  <c r="AQ507" i="31"/>
  <c r="AC507" i="31"/>
  <c r="V507" i="31"/>
  <c r="AG507" i="31"/>
  <c r="W507" i="31"/>
  <c r="AM507" i="31"/>
  <c r="AH507" i="31"/>
  <c r="U507" i="31"/>
  <c r="AE507" i="31"/>
  <c r="K507" i="31"/>
  <c r="AJ505" i="31"/>
  <c r="AF505" i="31"/>
  <c r="AB505" i="31"/>
  <c r="X505" i="31"/>
  <c r="T505" i="31"/>
  <c r="Z505" i="31"/>
  <c r="U505" i="31"/>
  <c r="O505" i="31"/>
  <c r="AO505" i="31"/>
  <c r="M505" i="31"/>
  <c r="AG505" i="31"/>
  <c r="N505" i="31"/>
  <c r="AC505" i="31"/>
  <c r="Y505" i="31"/>
  <c r="I505" i="31"/>
  <c r="AT505" i="31"/>
  <c r="AI505" i="31"/>
  <c r="AL505" i="31"/>
  <c r="S504" i="31"/>
  <c r="AJ497" i="31"/>
  <c r="AA497" i="31"/>
  <c r="AL497" i="31"/>
  <c r="AT496" i="31"/>
  <c r="AP496" i="31"/>
  <c r="AL496" i="31"/>
  <c r="AH496" i="31"/>
  <c r="AD496" i="31"/>
  <c r="Z496" i="31"/>
  <c r="V496" i="31"/>
  <c r="R496" i="31"/>
  <c r="N496" i="31"/>
  <c r="AQ496" i="31"/>
  <c r="AK496" i="31"/>
  <c r="AF496" i="31"/>
  <c r="AA496" i="31"/>
  <c r="U496" i="31"/>
  <c r="P496" i="31"/>
  <c r="K496" i="31"/>
  <c r="AO496" i="31"/>
  <c r="AI496" i="31"/>
  <c r="AB496" i="31"/>
  <c r="T496" i="31"/>
  <c r="M496" i="31"/>
  <c r="AR496" i="31"/>
  <c r="AG496" i="31"/>
  <c r="X496" i="31"/>
  <c r="O496" i="31"/>
  <c r="AN496" i="31"/>
  <c r="AC496" i="31"/>
  <c r="Q496" i="31"/>
  <c r="AE496" i="31"/>
  <c r="L496" i="31"/>
  <c r="AJ496" i="31"/>
  <c r="S496" i="31"/>
  <c r="AM496" i="31"/>
  <c r="AS496" i="31"/>
  <c r="I496" i="31"/>
  <c r="W496" i="31"/>
  <c r="Y496" i="31"/>
  <c r="AR493" i="31"/>
  <c r="AN493" i="31"/>
  <c r="AF493" i="31"/>
  <c r="AB493" i="31"/>
  <c r="X493" i="31"/>
  <c r="T493" i="31"/>
  <c r="AS493" i="31"/>
  <c r="AC493" i="31"/>
  <c r="W493" i="31"/>
  <c r="R493" i="31"/>
  <c r="M493" i="31"/>
  <c r="U493" i="31"/>
  <c r="N493" i="31"/>
  <c r="AQ493" i="31"/>
  <c r="Y493" i="31"/>
  <c r="O493" i="31"/>
  <c r="AT493" i="31"/>
  <c r="Z493" i="31"/>
  <c r="AE493" i="31"/>
  <c r="K493" i="31"/>
  <c r="I493" i="31"/>
  <c r="AF489" i="31"/>
  <c r="P489" i="31"/>
  <c r="AP489" i="31"/>
  <c r="AS489" i="31"/>
  <c r="AD488" i="31"/>
  <c r="R488" i="31"/>
  <c r="AA488" i="31"/>
  <c r="P488" i="31"/>
  <c r="X488" i="31"/>
  <c r="Q488" i="31"/>
  <c r="AR481" i="31"/>
  <c r="AN481" i="31"/>
  <c r="AJ481" i="31"/>
  <c r="AF481" i="31"/>
  <c r="AB481" i="31"/>
  <c r="X481" i="31"/>
  <c r="T481" i="31"/>
  <c r="P481" i="31"/>
  <c r="L481" i="31"/>
  <c r="AP481" i="31"/>
  <c r="AK481" i="31"/>
  <c r="AE481" i="31"/>
  <c r="Z481" i="31"/>
  <c r="U481" i="31"/>
  <c r="O481" i="31"/>
  <c r="AQ481" i="31"/>
  <c r="AI481" i="31"/>
  <c r="AC481" i="31"/>
  <c r="V481" i="31"/>
  <c r="N481" i="31"/>
  <c r="AS481" i="31"/>
  <c r="AH481" i="31"/>
  <c r="Y481" i="31"/>
  <c r="Q481" i="31"/>
  <c r="AO481" i="31"/>
  <c r="AD481" i="31"/>
  <c r="R481" i="31"/>
  <c r="AT481" i="31"/>
  <c r="AA481" i="31"/>
  <c r="K481" i="31"/>
  <c r="AG481" i="31"/>
  <c r="M481" i="31"/>
  <c r="AL481" i="31"/>
  <c r="AM481" i="31"/>
  <c r="I481" i="31"/>
  <c r="S481" i="31"/>
  <c r="W481" i="31"/>
  <c r="AT480" i="31"/>
  <c r="AP480" i="31"/>
  <c r="AL480" i="31"/>
  <c r="AH480" i="31"/>
  <c r="AD480" i="31"/>
  <c r="Z480" i="31"/>
  <c r="V480" i="31"/>
  <c r="R480" i="31"/>
  <c r="N480" i="31"/>
  <c r="AQ480" i="31"/>
  <c r="AK480" i="31"/>
  <c r="AF480" i="31"/>
  <c r="AA480" i="31"/>
  <c r="U480" i="31"/>
  <c r="P480" i="31"/>
  <c r="K480" i="31"/>
  <c r="AS480" i="31"/>
  <c r="AM480" i="31"/>
  <c r="AE480" i="31"/>
  <c r="X480" i="31"/>
  <c r="Q480" i="31"/>
  <c r="I480" i="31"/>
  <c r="AR480" i="31"/>
  <c r="AI480" i="31"/>
  <c r="Y480" i="31"/>
  <c r="O480" i="31"/>
  <c r="AO480" i="31"/>
  <c r="AC480" i="31"/>
  <c r="S480" i="31"/>
  <c r="AG480" i="31"/>
  <c r="M480" i="31"/>
  <c r="AJ480" i="31"/>
  <c r="T480" i="31"/>
  <c r="AN480" i="31"/>
  <c r="L480" i="31"/>
  <c r="W480" i="31"/>
  <c r="AB480" i="31"/>
  <c r="AJ477" i="31"/>
  <c r="AF477" i="31"/>
  <c r="AB477" i="31"/>
  <c r="T477" i="31"/>
  <c r="P477" i="31"/>
  <c r="R477" i="31"/>
  <c r="M477" i="31"/>
  <c r="AT477" i="31"/>
  <c r="AE477" i="31"/>
  <c r="Q477" i="31"/>
  <c r="O477" i="31"/>
  <c r="AD477" i="31"/>
  <c r="S477" i="31"/>
  <c r="AG477" i="31"/>
  <c r="N477" i="31"/>
  <c r="N476" i="31"/>
  <c r="AM476" i="31"/>
  <c r="X465" i="31"/>
  <c r="AK465" i="31"/>
  <c r="AQ465" i="31"/>
  <c r="AP464" i="31"/>
  <c r="AH464" i="31"/>
  <c r="Z464" i="31"/>
  <c r="V464" i="31"/>
  <c r="R464" i="31"/>
  <c r="N464" i="31"/>
  <c r="AK464" i="31"/>
  <c r="AF464" i="31"/>
  <c r="U464" i="31"/>
  <c r="P464" i="31"/>
  <c r="K464" i="31"/>
  <c r="AO464" i="31"/>
  <c r="T464" i="31"/>
  <c r="M464" i="31"/>
  <c r="AJ464" i="31"/>
  <c r="Y464" i="31"/>
  <c r="Q464" i="31"/>
  <c r="AE464" i="31"/>
  <c r="AG464" i="31"/>
  <c r="O464" i="31"/>
  <c r="W464" i="31"/>
  <c r="AN464" i="31"/>
  <c r="L464" i="31"/>
  <c r="X464" i="31"/>
  <c r="I457" i="31"/>
  <c r="AA457" i="31"/>
  <c r="S457" i="31"/>
  <c r="AT448" i="31"/>
  <c r="AP448" i="31"/>
  <c r="AL448" i="31"/>
  <c r="AH448" i="31"/>
  <c r="AD448" i="31"/>
  <c r="Z448" i="31"/>
  <c r="V448" i="31"/>
  <c r="R448" i="31"/>
  <c r="N448" i="31"/>
  <c r="AQ448" i="31"/>
  <c r="AK448" i="31"/>
  <c r="AF448" i="31"/>
  <c r="AA448" i="31"/>
  <c r="U448" i="31"/>
  <c r="P448" i="31"/>
  <c r="K448" i="31"/>
  <c r="AS448" i="31"/>
  <c r="AM448" i="31"/>
  <c r="AE448" i="31"/>
  <c r="X448" i="31"/>
  <c r="Q448" i="31"/>
  <c r="I448" i="31"/>
  <c r="AJ448" i="31"/>
  <c r="AB448" i="31"/>
  <c r="S448" i="31"/>
  <c r="AR448" i="31"/>
  <c r="AG448" i="31"/>
  <c r="T448" i="31"/>
  <c r="AI448" i="31"/>
  <c r="O448" i="31"/>
  <c r="AN448" i="31"/>
  <c r="W448" i="31"/>
  <c r="AO448" i="31"/>
  <c r="L448" i="31"/>
  <c r="M448" i="31"/>
  <c r="Y448" i="31"/>
  <c r="AC448" i="31"/>
  <c r="AR445" i="31"/>
  <c r="AN445" i="31"/>
  <c r="AJ445" i="31"/>
  <c r="AF445" i="31"/>
  <c r="AB445" i="31"/>
  <c r="X445" i="31"/>
  <c r="T445" i="31"/>
  <c r="P445" i="31"/>
  <c r="L445" i="31"/>
  <c r="AS445" i="31"/>
  <c r="AM445" i="31"/>
  <c r="AH445" i="31"/>
  <c r="AC445" i="31"/>
  <c r="W445" i="31"/>
  <c r="R445" i="31"/>
  <c r="M445" i="31"/>
  <c r="AT445" i="31"/>
  <c r="AL445" i="31"/>
  <c r="AE445" i="31"/>
  <c r="Y445" i="31"/>
  <c r="Q445" i="31"/>
  <c r="AK445" i="31"/>
  <c r="AA445" i="31"/>
  <c r="S445" i="31"/>
  <c r="I445" i="31"/>
  <c r="AQ445" i="31"/>
  <c r="AG445" i="31"/>
  <c r="U445" i="31"/>
  <c r="AD445" i="31"/>
  <c r="N445" i="31"/>
  <c r="AI445" i="31"/>
  <c r="O445" i="31"/>
  <c r="V445" i="31"/>
  <c r="Z445" i="31"/>
  <c r="AO445" i="31"/>
  <c r="AP445" i="31"/>
  <c r="K445" i="31"/>
  <c r="AF444" i="31"/>
  <c r="AR441" i="31"/>
  <c r="AN441" i="31"/>
  <c r="AJ441" i="31"/>
  <c r="AF441" i="31"/>
  <c r="AB441" i="31"/>
  <c r="X441" i="31"/>
  <c r="T441" i="31"/>
  <c r="P441" i="31"/>
  <c r="L441" i="31"/>
  <c r="AP441" i="31"/>
  <c r="AK441" i="31"/>
  <c r="AE441" i="31"/>
  <c r="Z441" i="31"/>
  <c r="U441" i="31"/>
  <c r="O441" i="31"/>
  <c r="AO441" i="31"/>
  <c r="AH441" i="31"/>
  <c r="AA441" i="31"/>
  <c r="S441" i="31"/>
  <c r="M441" i="31"/>
  <c r="AT441" i="31"/>
  <c r="AL441" i="31"/>
  <c r="AC441" i="31"/>
  <c r="R441" i="31"/>
  <c r="I441" i="31"/>
  <c r="AS441" i="31"/>
  <c r="AG441" i="31"/>
  <c r="V441" i="31"/>
  <c r="AD441" i="31"/>
  <c r="N441" i="31"/>
  <c r="AI441" i="31"/>
  <c r="Q441" i="31"/>
  <c r="AM441" i="31"/>
  <c r="AQ441" i="31"/>
  <c r="K441" i="31"/>
  <c r="W441" i="31"/>
  <c r="Y441" i="31"/>
  <c r="AO437" i="31"/>
  <c r="AR433" i="31"/>
  <c r="AN433" i="31"/>
  <c r="AJ433" i="31"/>
  <c r="AF433" i="31"/>
  <c r="AB433" i="31"/>
  <c r="X433" i="31"/>
  <c r="T433" i="31"/>
  <c r="P433" i="31"/>
  <c r="L433" i="31"/>
  <c r="AP433" i="31"/>
  <c r="AK433" i="31"/>
  <c r="AE433" i="31"/>
  <c r="Z433" i="31"/>
  <c r="U433" i="31"/>
  <c r="O433" i="31"/>
  <c r="AT433" i="31"/>
  <c r="AM433" i="31"/>
  <c r="AG433" i="31"/>
  <c r="Y433" i="31"/>
  <c r="R433" i="31"/>
  <c r="K433" i="31"/>
  <c r="AL433" i="31"/>
  <c r="AC433" i="31"/>
  <c r="S433" i="31"/>
  <c r="I433" i="31"/>
  <c r="AS433" i="31"/>
  <c r="AH433" i="31"/>
  <c r="V433" i="31"/>
  <c r="AD433" i="31"/>
  <c r="N433" i="31"/>
  <c r="AI433" i="31"/>
  <c r="Q433" i="31"/>
  <c r="AO433" i="31"/>
  <c r="AQ433" i="31"/>
  <c r="M433" i="31"/>
  <c r="W433" i="31"/>
  <c r="AA433" i="31"/>
  <c r="AG432" i="31"/>
  <c r="AR425" i="31"/>
  <c r="AN425" i="31"/>
  <c r="AJ425" i="31"/>
  <c r="AF425" i="31"/>
  <c r="AB425" i="31"/>
  <c r="X425" i="31"/>
  <c r="T425" i="31"/>
  <c r="P425" i="31"/>
  <c r="L425" i="31"/>
  <c r="AP425" i="31"/>
  <c r="AK425" i="31"/>
  <c r="AE425" i="31"/>
  <c r="Z425" i="31"/>
  <c r="U425" i="31"/>
  <c r="O425" i="31"/>
  <c r="AS425" i="31"/>
  <c r="AL425" i="31"/>
  <c r="AD425" i="31"/>
  <c r="W425" i="31"/>
  <c r="Q425" i="31"/>
  <c r="I425" i="31"/>
  <c r="AM425" i="31"/>
  <c r="AC425" i="31"/>
  <c r="S425" i="31"/>
  <c r="K425" i="31"/>
  <c r="AT425" i="31"/>
  <c r="AH425" i="31"/>
  <c r="V425" i="31"/>
  <c r="AG425" i="31"/>
  <c r="N425" i="31"/>
  <c r="AI425" i="31"/>
  <c r="R425" i="31"/>
  <c r="AO425" i="31"/>
  <c r="AQ425" i="31"/>
  <c r="M425" i="31"/>
  <c r="Y425" i="31"/>
  <c r="AA425" i="31"/>
  <c r="AT424" i="31"/>
  <c r="AP424" i="31"/>
  <c r="AL424" i="31"/>
  <c r="AH424" i="31"/>
  <c r="AD424" i="31"/>
  <c r="Z424" i="31"/>
  <c r="V424" i="31"/>
  <c r="R424" i="31"/>
  <c r="N424" i="31"/>
  <c r="AQ424" i="31"/>
  <c r="AK424" i="31"/>
  <c r="AF424" i="31"/>
  <c r="AA424" i="31"/>
  <c r="U424" i="31"/>
  <c r="P424" i="31"/>
  <c r="K424" i="31"/>
  <c r="AN424" i="31"/>
  <c r="AG424" i="31"/>
  <c r="Y424" i="31"/>
  <c r="S424" i="31"/>
  <c r="L424" i="31"/>
  <c r="AM424" i="31"/>
  <c r="AC424" i="31"/>
  <c r="T424" i="31"/>
  <c r="I424" i="31"/>
  <c r="AS424" i="31"/>
  <c r="AI424" i="31"/>
  <c r="W424" i="31"/>
  <c r="AJ424" i="31"/>
  <c r="Q424" i="31"/>
  <c r="AO424" i="31"/>
  <c r="X424" i="31"/>
  <c r="AR424" i="31"/>
  <c r="M424" i="31"/>
  <c r="O424" i="31"/>
  <c r="AB424" i="31"/>
  <c r="AE424" i="31"/>
  <c r="AB417" i="31"/>
  <c r="L417" i="31"/>
  <c r="AM417" i="31"/>
  <c r="AE417" i="31"/>
  <c r="Z417" i="31"/>
  <c r="O417" i="31"/>
  <c r="S417" i="31"/>
  <c r="AL416" i="31"/>
  <c r="AD416" i="31"/>
  <c r="V416" i="31"/>
  <c r="R416" i="31"/>
  <c r="AM416" i="31"/>
  <c r="Q416" i="31"/>
  <c r="AO416" i="31"/>
  <c r="AA416" i="31"/>
  <c r="AS416" i="31"/>
  <c r="AJ416" i="31"/>
  <c r="AK416" i="31"/>
  <c r="K416" i="31"/>
  <c r="AE416" i="31"/>
  <c r="AF416" i="31"/>
  <c r="AQ416" i="31"/>
  <c r="AR413" i="31"/>
  <c r="AN413" i="31"/>
  <c r="AJ413" i="31"/>
  <c r="AF413" i="31"/>
  <c r="AB413" i="31"/>
  <c r="X413" i="31"/>
  <c r="T413" i="31"/>
  <c r="P413" i="31"/>
  <c r="L413" i="31"/>
  <c r="AT413" i="31"/>
  <c r="AO413" i="31"/>
  <c r="AI413" i="31"/>
  <c r="AD413" i="31"/>
  <c r="Y413" i="31"/>
  <c r="S413" i="31"/>
  <c r="N413" i="31"/>
  <c r="I413" i="31"/>
  <c r="AP413" i="31"/>
  <c r="AH413" i="31"/>
  <c r="AA413" i="31"/>
  <c r="U413" i="31"/>
  <c r="M413" i="31"/>
  <c r="AS413" i="31"/>
  <c r="AK413" i="31"/>
  <c r="Z413" i="31"/>
  <c r="Q413" i="31"/>
  <c r="AL413" i="31"/>
  <c r="W413" i="31"/>
  <c r="K413" i="31"/>
  <c r="AM413" i="31"/>
  <c r="AC413" i="31"/>
  <c r="O413" i="31"/>
  <c r="AQ413" i="31"/>
  <c r="R413" i="31"/>
  <c r="V413" i="31"/>
  <c r="AE413" i="31"/>
  <c r="AG413" i="31"/>
  <c r="AT412" i="31"/>
  <c r="AP412" i="31"/>
  <c r="AL412" i="31"/>
  <c r="AH412" i="31"/>
  <c r="AD412" i="31"/>
  <c r="Z412" i="31"/>
  <c r="V412" i="31"/>
  <c r="R412" i="31"/>
  <c r="N412" i="31"/>
  <c r="AO412" i="31"/>
  <c r="AJ412" i="31"/>
  <c r="AE412" i="31"/>
  <c r="Y412" i="31"/>
  <c r="T412" i="31"/>
  <c r="O412" i="31"/>
  <c r="I412" i="31"/>
  <c r="AR412" i="31"/>
  <c r="AK412" i="31"/>
  <c r="AC412" i="31"/>
  <c r="W412" i="31"/>
  <c r="P412" i="31"/>
  <c r="AS412" i="31"/>
  <c r="AI412" i="31"/>
  <c r="AA412" i="31"/>
  <c r="Q412" i="31"/>
  <c r="AM412" i="31"/>
  <c r="X412" i="31"/>
  <c r="L412" i="31"/>
  <c r="AN412" i="31"/>
  <c r="AB412" i="31"/>
  <c r="M412" i="31"/>
  <c r="AF412" i="31"/>
  <c r="AG412" i="31"/>
  <c r="K412" i="31"/>
  <c r="AQ412" i="31"/>
  <c r="S412" i="31"/>
  <c r="U412" i="31"/>
  <c r="AR401" i="31"/>
  <c r="AN401" i="31"/>
  <c r="AJ401" i="31"/>
  <c r="AF401" i="31"/>
  <c r="AB401" i="31"/>
  <c r="X401" i="31"/>
  <c r="T401" i="31"/>
  <c r="P401" i="31"/>
  <c r="L401" i="31"/>
  <c r="AT401" i="31"/>
  <c r="AO401" i="31"/>
  <c r="AI401" i="31"/>
  <c r="AD401" i="31"/>
  <c r="Y401" i="31"/>
  <c r="S401" i="31"/>
  <c r="N401" i="31"/>
  <c r="I401" i="31"/>
  <c r="AS401" i="31"/>
  <c r="AL401" i="31"/>
  <c r="AE401" i="31"/>
  <c r="W401" i="31"/>
  <c r="Q401" i="31"/>
  <c r="AM401" i="31"/>
  <c r="AC401" i="31"/>
  <c r="U401" i="31"/>
  <c r="K401" i="31"/>
  <c r="AP401" i="31"/>
  <c r="AG401" i="31"/>
  <c r="V401" i="31"/>
  <c r="M401" i="31"/>
  <c r="AQ401" i="31"/>
  <c r="Z401" i="31"/>
  <c r="AA401" i="31"/>
  <c r="AH401" i="31"/>
  <c r="O401" i="31"/>
  <c r="AK401" i="31"/>
  <c r="R401" i="31"/>
  <c r="AT400" i="31"/>
  <c r="AP400" i="31"/>
  <c r="AL400" i="31"/>
  <c r="AH400" i="31"/>
  <c r="AD400" i="31"/>
  <c r="Z400" i="31"/>
  <c r="V400" i="31"/>
  <c r="R400" i="31"/>
  <c r="N400" i="31"/>
  <c r="AO400" i="31"/>
  <c r="AJ400" i="31"/>
  <c r="AE400" i="31"/>
  <c r="Y400" i="31"/>
  <c r="T400" i="31"/>
  <c r="O400" i="31"/>
  <c r="I400" i="31"/>
  <c r="AN400" i="31"/>
  <c r="AG400" i="31"/>
  <c r="AA400" i="31"/>
  <c r="S400" i="31"/>
  <c r="L400" i="31"/>
  <c r="AM400" i="31"/>
  <c r="AC400" i="31"/>
  <c r="U400" i="31"/>
  <c r="K400" i="31"/>
  <c r="AQ400" i="31"/>
  <c r="AF400" i="31"/>
  <c r="W400" i="31"/>
  <c r="M400" i="31"/>
  <c r="AR400" i="31"/>
  <c r="X400" i="31"/>
  <c r="AS400" i="31"/>
  <c r="AB400" i="31"/>
  <c r="AI400" i="31"/>
  <c r="P400" i="31"/>
  <c r="AK400" i="31"/>
  <c r="Q400" i="31"/>
  <c r="AB389" i="31"/>
  <c r="AR385" i="31"/>
  <c r="AN385" i="31"/>
  <c r="AJ385" i="31"/>
  <c r="AF385" i="31"/>
  <c r="AB385" i="31"/>
  <c r="X385" i="31"/>
  <c r="T385" i="31"/>
  <c r="P385" i="31"/>
  <c r="L385" i="31"/>
  <c r="AQ385" i="31"/>
  <c r="AL385" i="31"/>
  <c r="AG385" i="31"/>
  <c r="AA385" i="31"/>
  <c r="V385" i="31"/>
  <c r="Q385" i="31"/>
  <c r="K385" i="31"/>
  <c r="AO385" i="31"/>
  <c r="AH385" i="31"/>
  <c r="Z385" i="31"/>
  <c r="S385" i="31"/>
  <c r="M385" i="31"/>
  <c r="AP385" i="31"/>
  <c r="AI385" i="31"/>
  <c r="AC385" i="31"/>
  <c r="U385" i="31"/>
  <c r="N385" i="31"/>
  <c r="AK385" i="31"/>
  <c r="W385" i="31"/>
  <c r="I385" i="31"/>
  <c r="AM385" i="31"/>
  <c r="Y385" i="31"/>
  <c r="AS385" i="31"/>
  <c r="AD385" i="31"/>
  <c r="O385" i="31"/>
  <c r="AT385" i="31"/>
  <c r="R385" i="31"/>
  <c r="AE385" i="31"/>
  <c r="AT384" i="31"/>
  <c r="AP384" i="31"/>
  <c r="AL384" i="31"/>
  <c r="AH384" i="31"/>
  <c r="AD384" i="31"/>
  <c r="Z384" i="31"/>
  <c r="V384" i="31"/>
  <c r="R384" i="31"/>
  <c r="N384" i="31"/>
  <c r="AR384" i="31"/>
  <c r="AM384" i="31"/>
  <c r="AG384" i="31"/>
  <c r="AB384" i="31"/>
  <c r="W384" i="31"/>
  <c r="Q384" i="31"/>
  <c r="L384" i="31"/>
  <c r="AQ384" i="31"/>
  <c r="AJ384" i="31"/>
  <c r="AC384" i="31"/>
  <c r="U384" i="31"/>
  <c r="O384" i="31"/>
  <c r="AS384" i="31"/>
  <c r="AK384" i="31"/>
  <c r="AE384" i="31"/>
  <c r="X384" i="31"/>
  <c r="P384" i="31"/>
  <c r="I384" i="31"/>
  <c r="AF384" i="31"/>
  <c r="S384" i="31"/>
  <c r="AI384" i="31"/>
  <c r="T384" i="31"/>
  <c r="AN384" i="31"/>
  <c r="Y384" i="31"/>
  <c r="K384" i="31"/>
  <c r="AA384" i="31"/>
  <c r="AO384" i="31"/>
  <c r="M384" i="31"/>
  <c r="T381" i="31"/>
  <c r="N381" i="31"/>
  <c r="I381" i="31"/>
  <c r="O381" i="31"/>
  <c r="W381" i="31"/>
  <c r="AG381" i="31"/>
  <c r="O380" i="31"/>
  <c r="AT376" i="31"/>
  <c r="AP376" i="31"/>
  <c r="AL376" i="31"/>
  <c r="AH376" i="31"/>
  <c r="AD376" i="31"/>
  <c r="Z376" i="31"/>
  <c r="V376" i="31"/>
  <c r="R376" i="31"/>
  <c r="N376" i="31"/>
  <c r="AR376" i="31"/>
  <c r="AM376" i="31"/>
  <c r="AG376" i="31"/>
  <c r="AB376" i="31"/>
  <c r="W376" i="31"/>
  <c r="Q376" i="31"/>
  <c r="L376" i="31"/>
  <c r="AO376" i="31"/>
  <c r="AI376" i="31"/>
  <c r="AA376" i="31"/>
  <c r="T376" i="31"/>
  <c r="M376" i="31"/>
  <c r="AQ376" i="31"/>
  <c r="AJ376" i="31"/>
  <c r="AC376" i="31"/>
  <c r="U376" i="31"/>
  <c r="O376" i="31"/>
  <c r="AK376" i="31"/>
  <c r="X376" i="31"/>
  <c r="I376" i="31"/>
  <c r="AN376" i="31"/>
  <c r="Y376" i="31"/>
  <c r="K376" i="31"/>
  <c r="AS376" i="31"/>
  <c r="AE376" i="31"/>
  <c r="P376" i="31"/>
  <c r="S376" i="31"/>
  <c r="AF376" i="31"/>
  <c r="AJ369" i="31"/>
  <c r="I369" i="31"/>
  <c r="AH369" i="31"/>
  <c r="Z368" i="31"/>
  <c r="AP364" i="31"/>
  <c r="AL364" i="31"/>
  <c r="Z364" i="31"/>
  <c r="V364" i="31"/>
  <c r="R364" i="31"/>
  <c r="N364" i="31"/>
  <c r="AO364" i="31"/>
  <c r="AJ364" i="31"/>
  <c r="Y364" i="31"/>
  <c r="T364" i="31"/>
  <c r="O364" i="31"/>
  <c r="I364" i="31"/>
  <c r="AI364" i="31"/>
  <c r="AB364" i="31"/>
  <c r="U364" i="31"/>
  <c r="M364" i="31"/>
  <c r="AK364" i="31"/>
  <c r="AC364" i="31"/>
  <c r="W364" i="31"/>
  <c r="P364" i="31"/>
  <c r="AM364" i="31"/>
  <c r="X364" i="31"/>
  <c r="K364" i="31"/>
  <c r="AA364" i="31"/>
  <c r="L364" i="31"/>
  <c r="AF364" i="31"/>
  <c r="Q364" i="31"/>
  <c r="S364" i="31"/>
  <c r="AT360" i="31"/>
  <c r="AP360" i="31"/>
  <c r="AL360" i="31"/>
  <c r="AH360" i="31"/>
  <c r="AD360" i="31"/>
  <c r="Z360" i="31"/>
  <c r="V360" i="31"/>
  <c r="R360" i="31"/>
  <c r="N360" i="31"/>
  <c r="AR360" i="31"/>
  <c r="AM360" i="31"/>
  <c r="AG360" i="31"/>
  <c r="AB360" i="31"/>
  <c r="W360" i="31"/>
  <c r="Q360" i="31"/>
  <c r="L360" i="31"/>
  <c r="AS360" i="31"/>
  <c r="AK360" i="31"/>
  <c r="AE360" i="31"/>
  <c r="X360" i="31"/>
  <c r="P360" i="31"/>
  <c r="I360" i="31"/>
  <c r="AN360" i="31"/>
  <c r="AF360" i="31"/>
  <c r="Y360" i="31"/>
  <c r="S360" i="31"/>
  <c r="K360" i="31"/>
  <c r="AI360" i="31"/>
  <c r="T360" i="31"/>
  <c r="AJ360" i="31"/>
  <c r="U360" i="31"/>
  <c r="AO360" i="31"/>
  <c r="AA360" i="31"/>
  <c r="M360" i="31"/>
  <c r="AQ360" i="31"/>
  <c r="O360" i="31"/>
  <c r="AC360" i="31"/>
  <c r="AF353" i="31"/>
  <c r="AB353" i="31"/>
  <c r="X353" i="31"/>
  <c r="T353" i="31"/>
  <c r="P353" i="31"/>
  <c r="L353" i="31"/>
  <c r="AA353" i="31"/>
  <c r="V353" i="31"/>
  <c r="Q353" i="31"/>
  <c r="K353" i="31"/>
  <c r="Z353" i="31"/>
  <c r="S353" i="31"/>
  <c r="M353" i="31"/>
  <c r="AC353" i="31"/>
  <c r="U353" i="31"/>
  <c r="N353" i="31"/>
  <c r="O353" i="31"/>
  <c r="R353" i="31"/>
  <c r="W353" i="31"/>
  <c r="I353" i="31"/>
  <c r="Y353" i="31"/>
  <c r="AT352" i="31"/>
  <c r="AP352" i="31"/>
  <c r="AL352" i="31"/>
  <c r="AH352" i="31"/>
  <c r="AD352" i="31"/>
  <c r="Z352" i="31"/>
  <c r="V352" i="31"/>
  <c r="R352" i="31"/>
  <c r="N352" i="31"/>
  <c r="AR352" i="31"/>
  <c r="AM352" i="31"/>
  <c r="AG352" i="31"/>
  <c r="AB352" i="31"/>
  <c r="W352" i="31"/>
  <c r="Q352" i="31"/>
  <c r="L352" i="31"/>
  <c r="AQ352" i="31"/>
  <c r="AJ352" i="31"/>
  <c r="AC352" i="31"/>
  <c r="U352" i="31"/>
  <c r="O352" i="31"/>
  <c r="AS352" i="31"/>
  <c r="AK352" i="31"/>
  <c r="AE352" i="31"/>
  <c r="X352" i="31"/>
  <c r="P352" i="31"/>
  <c r="I352" i="31"/>
  <c r="AN352" i="31"/>
  <c r="Y352" i="31"/>
  <c r="K352" i="31"/>
  <c r="AO352" i="31"/>
  <c r="AA352" i="31"/>
  <c r="M352" i="31"/>
  <c r="AF352" i="31"/>
  <c r="S352" i="31"/>
  <c r="AI352" i="31"/>
  <c r="T352" i="31"/>
  <c r="AL349" i="31"/>
  <c r="AT348" i="31"/>
  <c r="AD348" i="31"/>
  <c r="Z348" i="31"/>
  <c r="O348" i="31"/>
  <c r="AF348" i="31"/>
  <c r="AG348" i="31"/>
  <c r="L348" i="31"/>
  <c r="U348" i="31"/>
  <c r="AR348" i="31"/>
  <c r="AA345" i="31"/>
  <c r="AH345" i="31"/>
  <c r="AR337" i="31"/>
  <c r="V337" i="31"/>
  <c r="W337" i="31"/>
  <c r="Z337" i="31"/>
  <c r="Z336" i="31"/>
  <c r="V336" i="31"/>
  <c r="R336" i="31"/>
  <c r="AM336" i="31"/>
  <c r="W336" i="31"/>
  <c r="Q336" i="31"/>
  <c r="L336" i="31"/>
  <c r="K336" i="31"/>
  <c r="AO336" i="31"/>
  <c r="AA336" i="31"/>
  <c r="T336" i="31"/>
  <c r="M336" i="31"/>
  <c r="I336" i="31"/>
  <c r="O336" i="31"/>
  <c r="AS336" i="31"/>
  <c r="AH320" i="31"/>
  <c r="W320" i="31"/>
  <c r="Y320" i="31"/>
  <c r="AF317" i="31"/>
  <c r="AB317" i="31"/>
  <c r="X317" i="31"/>
  <c r="T317" i="31"/>
  <c r="P317" i="31"/>
  <c r="L317" i="31"/>
  <c r="AI317" i="31"/>
  <c r="AD317" i="31"/>
  <c r="Y317" i="31"/>
  <c r="S317" i="31"/>
  <c r="N317" i="31"/>
  <c r="I317" i="31"/>
  <c r="AC317" i="31"/>
  <c r="V317" i="31"/>
  <c r="O317" i="31"/>
  <c r="W317" i="31"/>
  <c r="Q317" i="31"/>
  <c r="AG317" i="31"/>
  <c r="R317" i="31"/>
  <c r="U317" i="31"/>
  <c r="Z317" i="31"/>
  <c r="K317" i="31"/>
  <c r="M317" i="31"/>
  <c r="AA317" i="31"/>
  <c r="AD316" i="31"/>
  <c r="Y316" i="31"/>
  <c r="U316" i="31"/>
  <c r="W316" i="31"/>
  <c r="AR313" i="31"/>
  <c r="AN313" i="31"/>
  <c r="AJ313" i="31"/>
  <c r="AF313" i="31"/>
  <c r="AB313" i="31"/>
  <c r="X313" i="31"/>
  <c r="T313" i="31"/>
  <c r="P313" i="31"/>
  <c r="L313" i="31"/>
  <c r="AQ313" i="31"/>
  <c r="AL313" i="31"/>
  <c r="AG313" i="31"/>
  <c r="AA313" i="31"/>
  <c r="V313" i="31"/>
  <c r="Q313" i="31"/>
  <c r="K313" i="31"/>
  <c r="AT313" i="31"/>
  <c r="AM313" i="31"/>
  <c r="AE313" i="31"/>
  <c r="Y313" i="31"/>
  <c r="R313" i="31"/>
  <c r="AO313" i="31"/>
  <c r="AH313" i="31"/>
  <c r="Z313" i="31"/>
  <c r="S313" i="31"/>
  <c r="M313" i="31"/>
  <c r="AP313" i="31"/>
  <c r="AC313" i="31"/>
  <c r="N313" i="31"/>
  <c r="AS313" i="31"/>
  <c r="AD313" i="31"/>
  <c r="O313" i="31"/>
  <c r="AI313" i="31"/>
  <c r="U313" i="31"/>
  <c r="W313" i="31"/>
  <c r="AK313" i="31"/>
  <c r="I313" i="31"/>
  <c r="Z312" i="31"/>
  <c r="AB312" i="31"/>
  <c r="AA312" i="31"/>
  <c r="AC312" i="31"/>
  <c r="Y312" i="31"/>
  <c r="K312" i="31"/>
  <c r="AK309" i="31"/>
  <c r="AB305" i="31"/>
  <c r="X305" i="31"/>
  <c r="T305" i="31"/>
  <c r="P305" i="31"/>
  <c r="L305" i="31"/>
  <c r="AA305" i="31"/>
  <c r="V305" i="31"/>
  <c r="Q305" i="31"/>
  <c r="K305" i="31"/>
  <c r="AK305" i="31"/>
  <c r="W305" i="31"/>
  <c r="O305" i="31"/>
  <c r="I305" i="31"/>
  <c r="AT305" i="31"/>
  <c r="AM305" i="31"/>
  <c r="Y305" i="31"/>
  <c r="R305" i="31"/>
  <c r="S305" i="31"/>
  <c r="U305" i="31"/>
  <c r="AO305" i="31"/>
  <c r="Z305" i="31"/>
  <c r="M305" i="31"/>
  <c r="AP305" i="31"/>
  <c r="N305" i="31"/>
  <c r="AC305" i="31"/>
  <c r="AT304" i="31"/>
  <c r="AP304" i="31"/>
  <c r="AL304" i="31"/>
  <c r="AH304" i="31"/>
  <c r="AD304" i="31"/>
  <c r="Z304" i="31"/>
  <c r="V304" i="31"/>
  <c r="R304" i="31"/>
  <c r="N304" i="31"/>
  <c r="AR304" i="31"/>
  <c r="AM304" i="31"/>
  <c r="AG304" i="31"/>
  <c r="AB304" i="31"/>
  <c r="W304" i="31"/>
  <c r="Q304" i="31"/>
  <c r="L304" i="31"/>
  <c r="AN304" i="31"/>
  <c r="AF304" i="31"/>
  <c r="Y304" i="31"/>
  <c r="S304" i="31"/>
  <c r="K304" i="31"/>
  <c r="AO304" i="31"/>
  <c r="AI304" i="31"/>
  <c r="AA304" i="31"/>
  <c r="T304" i="31"/>
  <c r="M304" i="31"/>
  <c r="AQ304" i="31"/>
  <c r="AC304" i="31"/>
  <c r="O304" i="31"/>
  <c r="AS304" i="31"/>
  <c r="AE304" i="31"/>
  <c r="P304" i="31"/>
  <c r="AJ304" i="31"/>
  <c r="U304" i="31"/>
  <c r="X304" i="31"/>
  <c r="AK304" i="31"/>
  <c r="I304" i="31"/>
  <c r="AR301" i="31"/>
  <c r="AN301" i="31"/>
  <c r="AJ301" i="31"/>
  <c r="AF301" i="31"/>
  <c r="AB301" i="31"/>
  <c r="X301" i="31"/>
  <c r="T301" i="31"/>
  <c r="L301" i="31"/>
  <c r="AT301" i="31"/>
  <c r="AO301" i="31"/>
  <c r="AI301" i="31"/>
  <c r="AD301" i="31"/>
  <c r="Y301" i="31"/>
  <c r="S301" i="31"/>
  <c r="I301" i="31"/>
  <c r="AM301" i="31"/>
  <c r="AG301" i="31"/>
  <c r="Z301" i="31"/>
  <c r="R301" i="31"/>
  <c r="K301" i="31"/>
  <c r="AP301" i="31"/>
  <c r="AA301" i="31"/>
  <c r="U301" i="31"/>
  <c r="M301" i="31"/>
  <c r="AQ301" i="31"/>
  <c r="AC301" i="31"/>
  <c r="O301" i="31"/>
  <c r="AS301" i="31"/>
  <c r="Q301" i="31"/>
  <c r="AK301" i="31"/>
  <c r="V301" i="31"/>
  <c r="AL301" i="31"/>
  <c r="W301" i="31"/>
  <c r="AL300" i="31"/>
  <c r="AH300" i="31"/>
  <c r="T300" i="31"/>
  <c r="U300" i="31"/>
  <c r="AK300" i="31"/>
  <c r="AC300" i="31"/>
  <c r="AM300" i="31"/>
  <c r="AS300" i="31"/>
  <c r="I296" i="31"/>
  <c r="AG3" i="31"/>
  <c r="AC3" i="31"/>
  <c r="AL3" i="31"/>
  <c r="AF3" i="31"/>
  <c r="AD3" i="31"/>
  <c r="O3" i="31"/>
  <c r="AH3" i="31"/>
  <c r="L3" i="31"/>
  <c r="N3" i="31"/>
  <c r="O586" i="31"/>
  <c r="N586" i="31"/>
  <c r="AF586" i="31"/>
  <c r="AQ578" i="31"/>
  <c r="AM578" i="31"/>
  <c r="AI578" i="31"/>
  <c r="AE578" i="31"/>
  <c r="AA578" i="31"/>
  <c r="W578" i="31"/>
  <c r="S578" i="31"/>
  <c r="O578" i="31"/>
  <c r="K578" i="31"/>
  <c r="AT578" i="31"/>
  <c r="AO578" i="31"/>
  <c r="AJ578" i="31"/>
  <c r="AD578" i="31"/>
  <c r="Y578" i="31"/>
  <c r="T578" i="31"/>
  <c r="N578" i="31"/>
  <c r="I578" i="31"/>
  <c r="AS578" i="31"/>
  <c r="AL578" i="31"/>
  <c r="AF578" i="31"/>
  <c r="X578" i="31"/>
  <c r="Q578" i="31"/>
  <c r="AR578" i="31"/>
  <c r="AH578" i="31"/>
  <c r="Z578" i="31"/>
  <c r="P578" i="31"/>
  <c r="AN578" i="31"/>
  <c r="AB578" i="31"/>
  <c r="M578" i="31"/>
  <c r="AC578" i="31"/>
  <c r="L578" i="31"/>
  <c r="AG578" i="31"/>
  <c r="U578" i="31"/>
  <c r="AK578" i="31"/>
  <c r="AP578" i="31"/>
  <c r="R578" i="31"/>
  <c r="V578" i="31"/>
  <c r="AQ574" i="31"/>
  <c r="AM574" i="31"/>
  <c r="AI574" i="31"/>
  <c r="AE574" i="31"/>
  <c r="AA574" i="31"/>
  <c r="W574" i="31"/>
  <c r="S574" i="31"/>
  <c r="O574" i="31"/>
  <c r="K574" i="31"/>
  <c r="AR574" i="31"/>
  <c r="AL574" i="31"/>
  <c r="AG574" i="31"/>
  <c r="AB574" i="31"/>
  <c r="V574" i="31"/>
  <c r="Q574" i="31"/>
  <c r="L574" i="31"/>
  <c r="AO574" i="31"/>
  <c r="AH574" i="31"/>
  <c r="Z574" i="31"/>
  <c r="T574" i="31"/>
  <c r="M574" i="31"/>
  <c r="AS574" i="31"/>
  <c r="AJ574" i="31"/>
  <c r="Y574" i="31"/>
  <c r="P574" i="31"/>
  <c r="AN574" i="31"/>
  <c r="AC574" i="31"/>
  <c r="N574" i="31"/>
  <c r="AT574" i="31"/>
  <c r="AD574" i="31"/>
  <c r="X574" i="31"/>
  <c r="U574" i="31"/>
  <c r="AF574" i="31"/>
  <c r="AK574" i="31"/>
  <c r="AP574" i="31"/>
  <c r="I574" i="31"/>
  <c r="R574" i="31"/>
  <c r="AM562" i="31"/>
  <c r="W562" i="31"/>
  <c r="AT562" i="31"/>
  <c r="AP562" i="31"/>
  <c r="AB562" i="31"/>
  <c r="Y558" i="31"/>
  <c r="AQ546" i="31"/>
  <c r="AM546" i="31"/>
  <c r="AI546" i="31"/>
  <c r="AE546" i="31"/>
  <c r="AA546" i="31"/>
  <c r="W546" i="31"/>
  <c r="S546" i="31"/>
  <c r="O546" i="31"/>
  <c r="K546" i="31"/>
  <c r="AT546" i="31"/>
  <c r="AO546" i="31"/>
  <c r="AJ546" i="31"/>
  <c r="AD546" i="31"/>
  <c r="Y546" i="31"/>
  <c r="T546" i="31"/>
  <c r="N546" i="31"/>
  <c r="I546" i="31"/>
  <c r="AS546" i="31"/>
  <c r="AL546" i="31"/>
  <c r="AF546" i="31"/>
  <c r="X546" i="31"/>
  <c r="Q546" i="31"/>
  <c r="AP546" i="31"/>
  <c r="AG546" i="31"/>
  <c r="V546" i="31"/>
  <c r="M546" i="31"/>
  <c r="AK546" i="31"/>
  <c r="Z546" i="31"/>
  <c r="L546" i="31"/>
  <c r="AC546" i="31"/>
  <c r="P546" i="31"/>
  <c r="AR546" i="31"/>
  <c r="U546" i="31"/>
  <c r="R546" i="31"/>
  <c r="AB546" i="31"/>
  <c r="AH546" i="31"/>
  <c r="AN546" i="31"/>
  <c r="AQ542" i="31"/>
  <c r="AM542" i="31"/>
  <c r="AI542" i="31"/>
  <c r="AE542" i="31"/>
  <c r="AA542" i="31"/>
  <c r="W542" i="31"/>
  <c r="S542" i="31"/>
  <c r="O542" i="31"/>
  <c r="K542" i="31"/>
  <c r="AR542" i="31"/>
  <c r="AL542" i="31"/>
  <c r="AG542" i="31"/>
  <c r="AB542" i="31"/>
  <c r="V542" i="31"/>
  <c r="Q542" i="31"/>
  <c r="L542" i="31"/>
  <c r="AO542" i="31"/>
  <c r="AH542" i="31"/>
  <c r="Z542" i="31"/>
  <c r="T542" i="31"/>
  <c r="M542" i="31"/>
  <c r="AP542" i="31"/>
  <c r="AF542" i="31"/>
  <c r="X542" i="31"/>
  <c r="N542" i="31"/>
  <c r="AK542" i="31"/>
  <c r="Y542" i="31"/>
  <c r="AT542" i="31"/>
  <c r="AD542" i="31"/>
  <c r="P542" i="31"/>
  <c r="AN542" i="31"/>
  <c r="R542" i="31"/>
  <c r="U542" i="31"/>
  <c r="AC542" i="31"/>
  <c r="I542" i="31"/>
  <c r="AJ542" i="31"/>
  <c r="AS542" i="31"/>
  <c r="AT526" i="31"/>
  <c r="Z526" i="31"/>
  <c r="N526" i="31"/>
  <c r="AF526" i="31"/>
  <c r="K526" i="31"/>
  <c r="M526" i="31"/>
  <c r="O526" i="31"/>
  <c r="W526" i="31"/>
  <c r="I526" i="31"/>
  <c r="Q526" i="31"/>
  <c r="AN526" i="31"/>
  <c r="AT506" i="31"/>
  <c r="AP506" i="31"/>
  <c r="AL506" i="31"/>
  <c r="AH506" i="31"/>
  <c r="AD506" i="31"/>
  <c r="Z506" i="31"/>
  <c r="V506" i="31"/>
  <c r="R506" i="31"/>
  <c r="N506" i="31"/>
  <c r="AO506" i="31"/>
  <c r="AJ506" i="31"/>
  <c r="AE506" i="31"/>
  <c r="Y506" i="31"/>
  <c r="T506" i="31"/>
  <c r="O506" i="31"/>
  <c r="I506" i="31"/>
  <c r="AS506" i="31"/>
  <c r="AM506" i="31"/>
  <c r="AF506" i="31"/>
  <c r="X506" i="31"/>
  <c r="Q506" i="31"/>
  <c r="K506" i="31"/>
  <c r="AQ506" i="31"/>
  <c r="AG506" i="31"/>
  <c r="W506" i="31"/>
  <c r="M506" i="31"/>
  <c r="AN506" i="31"/>
  <c r="AB506" i="31"/>
  <c r="P506" i="31"/>
  <c r="AK506" i="31"/>
  <c r="U506" i="31"/>
  <c r="AR506" i="31"/>
  <c r="AA506" i="31"/>
  <c r="AC506" i="31"/>
  <c r="AI506" i="31"/>
  <c r="L506" i="31"/>
  <c r="S506" i="31"/>
  <c r="X499" i="31"/>
  <c r="P499" i="31"/>
  <c r="AC499" i="31"/>
  <c r="AL494" i="31"/>
  <c r="AO494" i="31"/>
  <c r="U494" i="31"/>
  <c r="I494" i="31"/>
  <c r="AN491" i="31"/>
  <c r="AJ491" i="31"/>
  <c r="AB491" i="31"/>
  <c r="T491" i="31"/>
  <c r="P491" i="31"/>
  <c r="AO491" i="31"/>
  <c r="AI491" i="31"/>
  <c r="AD491" i="31"/>
  <c r="N491" i="31"/>
  <c r="I491" i="31"/>
  <c r="AM491" i="31"/>
  <c r="R491" i="31"/>
  <c r="AQ491" i="31"/>
  <c r="AH491" i="31"/>
  <c r="O491" i="31"/>
  <c r="AP491" i="31"/>
  <c r="Q491" i="31"/>
  <c r="AL491" i="31"/>
  <c r="V491" i="31"/>
  <c r="AA491" i="31"/>
  <c r="AS491" i="31"/>
  <c r="T490" i="31"/>
  <c r="T483" i="31"/>
  <c r="I483" i="31"/>
  <c r="R483" i="31"/>
  <c r="AT482" i="31"/>
  <c r="AP482" i="31"/>
  <c r="S482" i="31"/>
  <c r="W482" i="31"/>
  <c r="AT478" i="31"/>
  <c r="AD478" i="31"/>
  <c r="AR478" i="31"/>
  <c r="AC478" i="31"/>
  <c r="I478" i="31"/>
  <c r="AR475" i="31"/>
  <c r="AN475" i="31"/>
  <c r="AJ475" i="31"/>
  <c r="AF475" i="31"/>
  <c r="AB475" i="31"/>
  <c r="X475" i="31"/>
  <c r="T475" i="31"/>
  <c r="L475" i="31"/>
  <c r="AT475" i="31"/>
  <c r="AO475" i="31"/>
  <c r="AI475" i="31"/>
  <c r="AD475" i="31"/>
  <c r="Y475" i="31"/>
  <c r="S475" i="31"/>
  <c r="I475" i="31"/>
  <c r="AQ475" i="31"/>
  <c r="AK475" i="31"/>
  <c r="AC475" i="31"/>
  <c r="V475" i="31"/>
  <c r="O475" i="31"/>
  <c r="AS475" i="31"/>
  <c r="Z475" i="31"/>
  <c r="Q475" i="31"/>
  <c r="AP475" i="31"/>
  <c r="AE475" i="31"/>
  <c r="R475" i="31"/>
  <c r="AL475" i="31"/>
  <c r="U475" i="31"/>
  <c r="W475" i="31"/>
  <c r="AA475" i="31"/>
  <c r="AG475" i="31"/>
  <c r="K475" i="31"/>
  <c r="M475" i="31"/>
  <c r="AT462" i="31"/>
  <c r="AP462" i="31"/>
  <c r="AL462" i="31"/>
  <c r="AH462" i="31"/>
  <c r="AD462" i="31"/>
  <c r="Z462" i="31"/>
  <c r="V462" i="31"/>
  <c r="R462" i="31"/>
  <c r="N462" i="31"/>
  <c r="AR462" i="31"/>
  <c r="AM462" i="31"/>
  <c r="AG462" i="31"/>
  <c r="AB462" i="31"/>
  <c r="W462" i="31"/>
  <c r="Q462" i="31"/>
  <c r="L462" i="31"/>
  <c r="AN462" i="31"/>
  <c r="AF462" i="31"/>
  <c r="Y462" i="31"/>
  <c r="S462" i="31"/>
  <c r="K462" i="31"/>
  <c r="AS462" i="31"/>
  <c r="AJ462" i="31"/>
  <c r="AA462" i="31"/>
  <c r="P462" i="31"/>
  <c r="AQ462" i="31"/>
  <c r="AE462" i="31"/>
  <c r="T462" i="31"/>
  <c r="AO462" i="31"/>
  <c r="X462" i="31"/>
  <c r="I462" i="31"/>
  <c r="AC462" i="31"/>
  <c r="M462" i="31"/>
  <c r="O462" i="31"/>
  <c r="U462" i="31"/>
  <c r="AI462" i="31"/>
  <c r="AK462" i="31"/>
  <c r="X459" i="31"/>
  <c r="AD459" i="31"/>
  <c r="AH458" i="31"/>
  <c r="V458" i="31"/>
  <c r="O458" i="31"/>
  <c r="AS458" i="31"/>
  <c r="AT454" i="31"/>
  <c r="AP454" i="31"/>
  <c r="AL454" i="31"/>
  <c r="AH454" i="31"/>
  <c r="AD454" i="31"/>
  <c r="Z454" i="31"/>
  <c r="V454" i="31"/>
  <c r="R454" i="31"/>
  <c r="N454" i="31"/>
  <c r="AR454" i="31"/>
  <c r="AM454" i="31"/>
  <c r="AG454" i="31"/>
  <c r="AB454" i="31"/>
  <c r="W454" i="31"/>
  <c r="Q454" i="31"/>
  <c r="L454" i="31"/>
  <c r="AS454" i="31"/>
  <c r="AK454" i="31"/>
  <c r="AE454" i="31"/>
  <c r="X454" i="31"/>
  <c r="P454" i="31"/>
  <c r="I454" i="31"/>
  <c r="AJ454" i="31"/>
  <c r="AA454" i="31"/>
  <c r="S454" i="31"/>
  <c r="AQ454" i="31"/>
  <c r="AF454" i="31"/>
  <c r="T454" i="31"/>
  <c r="AO454" i="31"/>
  <c r="Y454" i="31"/>
  <c r="K454" i="31"/>
  <c r="AC454" i="31"/>
  <c r="M454" i="31"/>
  <c r="O454" i="31"/>
  <c r="U454" i="31"/>
  <c r="AI454" i="31"/>
  <c r="AN454" i="31"/>
  <c r="AR451" i="31"/>
  <c r="AN451" i="31"/>
  <c r="AJ451" i="31"/>
  <c r="AF451" i="31"/>
  <c r="AB451" i="31"/>
  <c r="X451" i="31"/>
  <c r="T451" i="31"/>
  <c r="P451" i="31"/>
  <c r="L451" i="31"/>
  <c r="AT451" i="31"/>
  <c r="AO451" i="31"/>
  <c r="AI451" i="31"/>
  <c r="AD451" i="31"/>
  <c r="Y451" i="31"/>
  <c r="S451" i="31"/>
  <c r="N451" i="31"/>
  <c r="I451" i="31"/>
  <c r="AS451" i="31"/>
  <c r="AL451" i="31"/>
  <c r="AE451" i="31"/>
  <c r="W451" i="31"/>
  <c r="Q451" i="31"/>
  <c r="AK451" i="31"/>
  <c r="AA451" i="31"/>
  <c r="R451" i="31"/>
  <c r="AQ451" i="31"/>
  <c r="AG451" i="31"/>
  <c r="U451" i="31"/>
  <c r="AM451" i="31"/>
  <c r="V451" i="31"/>
  <c r="AP451" i="31"/>
  <c r="Z451" i="31"/>
  <c r="K451" i="31"/>
  <c r="AC451" i="31"/>
  <c r="AH451" i="31"/>
  <c r="M451" i="31"/>
  <c r="O451" i="31"/>
  <c r="AO442" i="31"/>
  <c r="X442" i="31"/>
  <c r="AC442" i="31"/>
  <c r="AI442" i="31"/>
  <c r="AT438" i="31"/>
  <c r="AP438" i="31"/>
  <c r="AL438" i="31"/>
  <c r="AH438" i="31"/>
  <c r="AD438" i="31"/>
  <c r="Z438" i="31"/>
  <c r="V438" i="31"/>
  <c r="R438" i="31"/>
  <c r="N438" i="31"/>
  <c r="AR438" i="31"/>
  <c r="AM438" i="31"/>
  <c r="AG438" i="31"/>
  <c r="AB438" i="31"/>
  <c r="W438" i="31"/>
  <c r="Q438" i="31"/>
  <c r="L438" i="31"/>
  <c r="AO438" i="31"/>
  <c r="AI438" i="31"/>
  <c r="AA438" i="31"/>
  <c r="T438" i="31"/>
  <c r="M438" i="31"/>
  <c r="AK438" i="31"/>
  <c r="AC438" i="31"/>
  <c r="S438" i="31"/>
  <c r="I438" i="31"/>
  <c r="AS438" i="31"/>
  <c r="AF438" i="31"/>
  <c r="U438" i="31"/>
  <c r="AQ438" i="31"/>
  <c r="Y438" i="31"/>
  <c r="K438" i="31"/>
  <c r="AE438" i="31"/>
  <c r="O438" i="31"/>
  <c r="P438" i="31"/>
  <c r="X438" i="31"/>
  <c r="AJ438" i="31"/>
  <c r="AN438" i="31"/>
  <c r="AR427" i="31"/>
  <c r="AN427" i="31"/>
  <c r="AF427" i="31"/>
  <c r="AB427" i="31"/>
  <c r="X427" i="31"/>
  <c r="T427" i="31"/>
  <c r="P427" i="31"/>
  <c r="L427" i="31"/>
  <c r="AT427" i="31"/>
  <c r="AI427" i="31"/>
  <c r="AD427" i="31"/>
  <c r="Y427" i="31"/>
  <c r="S427" i="31"/>
  <c r="N427" i="31"/>
  <c r="I427" i="31"/>
  <c r="AM427" i="31"/>
  <c r="Z427" i="31"/>
  <c r="R427" i="31"/>
  <c r="K427" i="31"/>
  <c r="AL427" i="31"/>
  <c r="AC427" i="31"/>
  <c r="U427" i="31"/>
  <c r="AH427" i="31"/>
  <c r="V427" i="31"/>
  <c r="AP427" i="31"/>
  <c r="W427" i="31"/>
  <c r="AQ427" i="31"/>
  <c r="AA427" i="31"/>
  <c r="M427" i="31"/>
  <c r="AK427" i="31"/>
  <c r="O427" i="31"/>
  <c r="Q427" i="31"/>
  <c r="AT418" i="31"/>
  <c r="AP418" i="31"/>
  <c r="AL418" i="31"/>
  <c r="AH418" i="31"/>
  <c r="AD418" i="31"/>
  <c r="Z418" i="31"/>
  <c r="V418" i="31"/>
  <c r="R418" i="31"/>
  <c r="N418" i="31"/>
  <c r="AQ418" i="31"/>
  <c r="AK418" i="31"/>
  <c r="AF418" i="31"/>
  <c r="AA418" i="31"/>
  <c r="U418" i="31"/>
  <c r="P418" i="31"/>
  <c r="K418" i="31"/>
  <c r="AR418" i="31"/>
  <c r="AJ418" i="31"/>
  <c r="AC418" i="31"/>
  <c r="W418" i="31"/>
  <c r="O418" i="31"/>
  <c r="AS418" i="31"/>
  <c r="AI418" i="31"/>
  <c r="Y418" i="31"/>
  <c r="Q418" i="31"/>
  <c r="AM418" i="31"/>
  <c r="X418" i="31"/>
  <c r="L418" i="31"/>
  <c r="AN418" i="31"/>
  <c r="AB418" i="31"/>
  <c r="M418" i="31"/>
  <c r="AE418" i="31"/>
  <c r="AG418" i="31"/>
  <c r="I418" i="31"/>
  <c r="AO418" i="31"/>
  <c r="S418" i="31"/>
  <c r="T418" i="31"/>
  <c r="AP414" i="31"/>
  <c r="Z414" i="31"/>
  <c r="X414" i="31"/>
  <c r="Q414" i="31"/>
  <c r="AR414" i="31"/>
  <c r="AO414" i="31"/>
  <c r="I414" i="31"/>
  <c r="AR411" i="31"/>
  <c r="AN411" i="31"/>
  <c r="AP411" i="31"/>
  <c r="AK411" i="31"/>
  <c r="AE411" i="31"/>
  <c r="U411" i="31"/>
  <c r="K411" i="31"/>
  <c r="AS411" i="31"/>
  <c r="AI411" i="31"/>
  <c r="AA411" i="31"/>
  <c r="AQ411" i="31"/>
  <c r="S411" i="31"/>
  <c r="V411" i="31"/>
  <c r="AT406" i="31"/>
  <c r="AP406" i="31"/>
  <c r="AL406" i="31"/>
  <c r="AH406" i="31"/>
  <c r="AD406" i="31"/>
  <c r="Z406" i="31"/>
  <c r="V406" i="31"/>
  <c r="R406" i="31"/>
  <c r="N406" i="31"/>
  <c r="AQ406" i="31"/>
  <c r="AK406" i="31"/>
  <c r="AF406" i="31"/>
  <c r="AA406" i="31"/>
  <c r="U406" i="31"/>
  <c r="P406" i="31"/>
  <c r="K406" i="31"/>
  <c r="AN406" i="31"/>
  <c r="AG406" i="31"/>
  <c r="Y406" i="31"/>
  <c r="S406" i="31"/>
  <c r="L406" i="31"/>
  <c r="AM406" i="31"/>
  <c r="AC406" i="31"/>
  <c r="T406" i="31"/>
  <c r="I406" i="31"/>
  <c r="AO406" i="31"/>
  <c r="AE406" i="31"/>
  <c r="W406" i="31"/>
  <c r="M406" i="31"/>
  <c r="AR406" i="31"/>
  <c r="X406" i="31"/>
  <c r="AS406" i="31"/>
  <c r="AB406" i="31"/>
  <c r="AI406" i="31"/>
  <c r="O406" i="31"/>
  <c r="AJ406" i="31"/>
  <c r="Q406" i="31"/>
  <c r="AE403" i="31"/>
  <c r="AT398" i="31"/>
  <c r="AP398" i="31"/>
  <c r="AL398" i="31"/>
  <c r="AH398" i="31"/>
  <c r="AD398" i="31"/>
  <c r="Z398" i="31"/>
  <c r="V398" i="31"/>
  <c r="R398" i="31"/>
  <c r="N398" i="31"/>
  <c r="AQ398" i="31"/>
  <c r="AK398" i="31"/>
  <c r="AF398" i="31"/>
  <c r="AA398" i="31"/>
  <c r="U398" i="31"/>
  <c r="P398" i="31"/>
  <c r="K398" i="31"/>
  <c r="AS398" i="31"/>
  <c r="AM398" i="31"/>
  <c r="AE398" i="31"/>
  <c r="X398" i="31"/>
  <c r="Q398" i="31"/>
  <c r="I398" i="31"/>
  <c r="AN398" i="31"/>
  <c r="AC398" i="31"/>
  <c r="T398" i="31"/>
  <c r="L398" i="31"/>
  <c r="AO398" i="31"/>
  <c r="AG398" i="31"/>
  <c r="W398" i="31"/>
  <c r="M398" i="31"/>
  <c r="AR398" i="31"/>
  <c r="Y398" i="31"/>
  <c r="AB398" i="31"/>
  <c r="AI398" i="31"/>
  <c r="O398" i="31"/>
  <c r="AJ398" i="31"/>
  <c r="S398" i="31"/>
  <c r="AB395" i="31"/>
  <c r="AK395" i="31"/>
  <c r="Q394" i="31"/>
  <c r="AP390" i="31"/>
  <c r="AL390" i="31"/>
  <c r="Z390" i="31"/>
  <c r="V390" i="31"/>
  <c r="R390" i="31"/>
  <c r="N390" i="31"/>
  <c r="AQ390" i="31"/>
  <c r="AK390" i="31"/>
  <c r="AA390" i="31"/>
  <c r="U390" i="31"/>
  <c r="P390" i="31"/>
  <c r="K390" i="31"/>
  <c r="AJ390" i="31"/>
  <c r="AC390" i="31"/>
  <c r="W390" i="31"/>
  <c r="O390" i="31"/>
  <c r="AN390" i="31"/>
  <c r="AE390" i="31"/>
  <c r="T390" i="31"/>
  <c r="L390" i="31"/>
  <c r="AO390" i="31"/>
  <c r="AG390" i="31"/>
  <c r="X390" i="31"/>
  <c r="M390" i="31"/>
  <c r="AS390" i="31"/>
  <c r="Y390" i="31"/>
  <c r="AB390" i="31"/>
  <c r="I390" i="31"/>
  <c r="AI390" i="31"/>
  <c r="Q390" i="31"/>
  <c r="S390" i="31"/>
  <c r="AH378" i="31"/>
  <c r="V378" i="31"/>
  <c r="AQ378" i="31"/>
  <c r="AK378" i="31"/>
  <c r="P378" i="31"/>
  <c r="AR378" i="31"/>
  <c r="AS378" i="31"/>
  <c r="X378" i="31"/>
  <c r="AG378" i="31"/>
  <c r="T378" i="31"/>
  <c r="AB378" i="31"/>
  <c r="AO378" i="31"/>
  <c r="AT374" i="31"/>
  <c r="AP374" i="31"/>
  <c r="Z374" i="31"/>
  <c r="N374" i="31"/>
  <c r="AN374" i="31"/>
  <c r="AI374" i="31"/>
  <c r="X374" i="31"/>
  <c r="M374" i="31"/>
  <c r="Q374" i="31"/>
  <c r="K374" i="31"/>
  <c r="T374" i="31"/>
  <c r="AQ374" i="31"/>
  <c r="O374" i="31"/>
  <c r="AR374" i="31"/>
  <c r="AJ374" i="31"/>
  <c r="I374" i="31"/>
  <c r="AL370" i="31"/>
  <c r="R370" i="31"/>
  <c r="AQ370" i="31"/>
  <c r="P370" i="31"/>
  <c r="AO370" i="31"/>
  <c r="M370" i="31"/>
  <c r="AC370" i="31"/>
  <c r="I370" i="31"/>
  <c r="Y370" i="31"/>
  <c r="AE370" i="31"/>
  <c r="AG370" i="31"/>
  <c r="AL366" i="31"/>
  <c r="AD366" i="31"/>
  <c r="AN366" i="31"/>
  <c r="AI366" i="31"/>
  <c r="X366" i="31"/>
  <c r="S366" i="31"/>
  <c r="I366" i="31"/>
  <c r="Y366" i="31"/>
  <c r="AG366" i="31"/>
  <c r="AJ366" i="31"/>
  <c r="L366" i="31"/>
  <c r="AQ366" i="31"/>
  <c r="AR355" i="31"/>
  <c r="AN355" i="31"/>
  <c r="AJ355" i="31"/>
  <c r="AF355" i="31"/>
  <c r="AB355" i="31"/>
  <c r="X355" i="31"/>
  <c r="T355" i="31"/>
  <c r="P355" i="31"/>
  <c r="L355" i="31"/>
  <c r="AP355" i="31"/>
  <c r="AK355" i="31"/>
  <c r="AE355" i="31"/>
  <c r="Z355" i="31"/>
  <c r="U355" i="31"/>
  <c r="O355" i="31"/>
  <c r="AQ355" i="31"/>
  <c r="AI355" i="31"/>
  <c r="AC355" i="31"/>
  <c r="V355" i="31"/>
  <c r="N355" i="31"/>
  <c r="AS355" i="31"/>
  <c r="AL355" i="31"/>
  <c r="AD355" i="31"/>
  <c r="W355" i="31"/>
  <c r="Q355" i="31"/>
  <c r="I355" i="31"/>
  <c r="AM355" i="31"/>
  <c r="Y355" i="31"/>
  <c r="K355" i="31"/>
  <c r="AO355" i="31"/>
  <c r="AA355" i="31"/>
  <c r="M355" i="31"/>
  <c r="AT355" i="31"/>
  <c r="AG355" i="31"/>
  <c r="R355" i="31"/>
  <c r="AH355" i="31"/>
  <c r="S355" i="31"/>
  <c r="AT354" i="31"/>
  <c r="AP354" i="31"/>
  <c r="AL354" i="31"/>
  <c r="AH354" i="31"/>
  <c r="AD354" i="31"/>
  <c r="Z354" i="31"/>
  <c r="V354" i="31"/>
  <c r="R354" i="31"/>
  <c r="N354" i="31"/>
  <c r="AQ354" i="31"/>
  <c r="AK354" i="31"/>
  <c r="AF354" i="31"/>
  <c r="AA354" i="31"/>
  <c r="U354" i="31"/>
  <c r="P354" i="31"/>
  <c r="K354" i="31"/>
  <c r="AS354" i="31"/>
  <c r="AM354" i="31"/>
  <c r="AE354" i="31"/>
  <c r="X354" i="31"/>
  <c r="Q354" i="31"/>
  <c r="I354" i="31"/>
  <c r="AN354" i="31"/>
  <c r="AG354" i="31"/>
  <c r="Y354" i="31"/>
  <c r="S354" i="31"/>
  <c r="L354" i="31"/>
  <c r="AI354" i="31"/>
  <c r="T354" i="31"/>
  <c r="AJ354" i="31"/>
  <c r="W354" i="31"/>
  <c r="AO354" i="31"/>
  <c r="AB354" i="31"/>
  <c r="M354" i="31"/>
  <c r="AR354" i="31"/>
  <c r="O354" i="31"/>
  <c r="AC354" i="31"/>
  <c r="AK346" i="31"/>
  <c r="AL342" i="31"/>
  <c r="AI342" i="31"/>
  <c r="K342" i="31"/>
  <c r="AG342" i="31"/>
  <c r="AJ342" i="31"/>
  <c r="AT334" i="31"/>
  <c r="AP334" i="31"/>
  <c r="AL334" i="31"/>
  <c r="AH334" i="31"/>
  <c r="AD334" i="31"/>
  <c r="Z334" i="31"/>
  <c r="V334" i="31"/>
  <c r="R334" i="31"/>
  <c r="N334" i="31"/>
  <c r="AS334" i="31"/>
  <c r="AN334" i="31"/>
  <c r="AI334" i="31"/>
  <c r="AC334" i="31"/>
  <c r="X334" i="31"/>
  <c r="S334" i="31"/>
  <c r="M334" i="31"/>
  <c r="AR334" i="31"/>
  <c r="AK334" i="31"/>
  <c r="AE334" i="31"/>
  <c r="W334" i="31"/>
  <c r="P334" i="31"/>
  <c r="I334" i="31"/>
  <c r="AM334" i="31"/>
  <c r="AF334" i="31"/>
  <c r="Y334" i="31"/>
  <c r="Q334" i="31"/>
  <c r="K334" i="31"/>
  <c r="AO334" i="31"/>
  <c r="AA334" i="31"/>
  <c r="L334" i="31"/>
  <c r="AQ334" i="31"/>
  <c r="AB334" i="31"/>
  <c r="O334" i="31"/>
  <c r="AG334" i="31"/>
  <c r="T334" i="31"/>
  <c r="AJ334" i="31"/>
  <c r="U334" i="31"/>
  <c r="AR331" i="31"/>
  <c r="AN331" i="31"/>
  <c r="AJ331" i="31"/>
  <c r="AF331" i="31"/>
  <c r="AB331" i="31"/>
  <c r="X331" i="31"/>
  <c r="T331" i="31"/>
  <c r="P331" i="31"/>
  <c r="L331" i="31"/>
  <c r="AP331" i="31"/>
  <c r="AK331" i="31"/>
  <c r="AE331" i="31"/>
  <c r="Z331" i="31"/>
  <c r="U331" i="31"/>
  <c r="O331" i="31"/>
  <c r="AS331" i="31"/>
  <c r="AL331" i="31"/>
  <c r="AD331" i="31"/>
  <c r="W331" i="31"/>
  <c r="Q331" i="31"/>
  <c r="I331" i="31"/>
  <c r="AT331" i="31"/>
  <c r="AM331" i="31"/>
  <c r="AG331" i="31"/>
  <c r="Y331" i="31"/>
  <c r="R331" i="31"/>
  <c r="K331" i="31"/>
  <c r="AO331" i="31"/>
  <c r="AA331" i="31"/>
  <c r="M331" i="31"/>
  <c r="AQ331" i="31"/>
  <c r="AC331" i="31"/>
  <c r="N331" i="31"/>
  <c r="AH331" i="31"/>
  <c r="S331" i="31"/>
  <c r="AI331" i="31"/>
  <c r="V331" i="31"/>
  <c r="AQ330" i="31"/>
  <c r="AK330" i="31"/>
  <c r="K330" i="31"/>
  <c r="AG330" i="31"/>
  <c r="AB330" i="31"/>
  <c r="AJ330" i="31"/>
  <c r="AR330" i="31"/>
  <c r="R326" i="31"/>
  <c r="AR323" i="31"/>
  <c r="AN323" i="31"/>
  <c r="AJ323" i="31"/>
  <c r="AF323" i="31"/>
  <c r="AB323" i="31"/>
  <c r="X323" i="31"/>
  <c r="T323" i="31"/>
  <c r="P323" i="31"/>
  <c r="L323" i="31"/>
  <c r="AP323" i="31"/>
  <c r="AK323" i="31"/>
  <c r="AE323" i="31"/>
  <c r="Z323" i="31"/>
  <c r="U323" i="31"/>
  <c r="O323" i="31"/>
  <c r="AQ323" i="31"/>
  <c r="AI323" i="31"/>
  <c r="AC323" i="31"/>
  <c r="V323" i="31"/>
  <c r="N323" i="31"/>
  <c r="AS323" i="31"/>
  <c r="AL323" i="31"/>
  <c r="AD323" i="31"/>
  <c r="W323" i="31"/>
  <c r="Q323" i="31"/>
  <c r="I323" i="31"/>
  <c r="AT323" i="31"/>
  <c r="AG323" i="31"/>
  <c r="R323" i="31"/>
  <c r="AH323" i="31"/>
  <c r="S323" i="31"/>
  <c r="AM323" i="31"/>
  <c r="Y323" i="31"/>
  <c r="K323" i="31"/>
  <c r="AO323" i="31"/>
  <c r="M323" i="31"/>
  <c r="AA323" i="31"/>
  <c r="AJ318" i="31"/>
  <c r="V314" i="31"/>
  <c r="K314" i="31"/>
  <c r="AC314" i="31"/>
  <c r="W314" i="31"/>
  <c r="I314" i="31"/>
  <c r="Y314" i="31"/>
  <c r="AO314" i="31"/>
  <c r="V310" i="31"/>
  <c r="X310" i="31"/>
  <c r="M310" i="31"/>
  <c r="K310" i="31"/>
  <c r="AA310" i="31"/>
  <c r="O310" i="31"/>
  <c r="P310" i="31"/>
  <c r="U310" i="31"/>
  <c r="I310" i="31"/>
  <c r="AN307" i="31"/>
  <c r="AJ307" i="31"/>
  <c r="AB307" i="31"/>
  <c r="X307" i="31"/>
  <c r="T307" i="31"/>
  <c r="P307" i="31"/>
  <c r="L307" i="31"/>
  <c r="AP307" i="31"/>
  <c r="AK307" i="31"/>
  <c r="Z307" i="31"/>
  <c r="U307" i="31"/>
  <c r="O307" i="31"/>
  <c r="AG307" i="31"/>
  <c r="Y307" i="31"/>
  <c r="R307" i="31"/>
  <c r="K307" i="31"/>
  <c r="AO307" i="31"/>
  <c r="AA307" i="31"/>
  <c r="S307" i="31"/>
  <c r="M307" i="31"/>
  <c r="AQ307" i="31"/>
  <c r="AC307" i="31"/>
  <c r="N307" i="31"/>
  <c r="AS307" i="31"/>
  <c r="Q307" i="31"/>
  <c r="V307" i="31"/>
  <c r="W307" i="31"/>
  <c r="I307" i="31"/>
  <c r="AK306" i="31"/>
  <c r="AJ306" i="31"/>
  <c r="AS306" i="31"/>
  <c r="AR291" i="31"/>
  <c r="AN291" i="31"/>
  <c r="AJ291" i="31"/>
  <c r="AF291" i="31"/>
  <c r="AB291" i="31"/>
  <c r="X291" i="31"/>
  <c r="T291" i="31"/>
  <c r="P291" i="31"/>
  <c r="L291" i="31"/>
  <c r="AP291" i="31"/>
  <c r="AK291" i="31"/>
  <c r="AE291" i="31"/>
  <c r="Z291" i="31"/>
  <c r="U291" i="31"/>
  <c r="O291" i="31"/>
  <c r="AQ291" i="31"/>
  <c r="AI291" i="31"/>
  <c r="AC291" i="31"/>
  <c r="V291" i="31"/>
  <c r="N291" i="31"/>
  <c r="AS291" i="31"/>
  <c r="AL291" i="31"/>
  <c r="AD291" i="31"/>
  <c r="W291" i="31"/>
  <c r="Q291" i="31"/>
  <c r="I291" i="31"/>
  <c r="AM291" i="31"/>
  <c r="Y291" i="31"/>
  <c r="K291" i="31"/>
  <c r="AO291" i="31"/>
  <c r="AA291" i="31"/>
  <c r="M291" i="31"/>
  <c r="AT291" i="31"/>
  <c r="AG291" i="31"/>
  <c r="R291" i="31"/>
  <c r="S291" i="31"/>
  <c r="AH291" i="31"/>
  <c r="N290" i="31"/>
  <c r="AR290" i="31"/>
  <c r="AT286" i="31"/>
  <c r="AP286" i="31"/>
  <c r="AL286" i="31"/>
  <c r="AH286" i="31"/>
  <c r="AD286" i="31"/>
  <c r="Z286" i="31"/>
  <c r="V286" i="31"/>
  <c r="R286" i="31"/>
  <c r="N286" i="31"/>
  <c r="AS286" i="31"/>
  <c r="AN286" i="31"/>
  <c r="AI286" i="31"/>
  <c r="AC286" i="31"/>
  <c r="X286" i="31"/>
  <c r="S286" i="31"/>
  <c r="M286" i="31"/>
  <c r="AO286" i="31"/>
  <c r="AG286" i="31"/>
  <c r="AA286" i="31"/>
  <c r="T286" i="31"/>
  <c r="L286" i="31"/>
  <c r="AQ286" i="31"/>
  <c r="AJ286" i="31"/>
  <c r="AB286" i="31"/>
  <c r="U286" i="31"/>
  <c r="O286" i="31"/>
  <c r="AR286" i="31"/>
  <c r="AE286" i="31"/>
  <c r="P286" i="31"/>
  <c r="AF286" i="31"/>
  <c r="Q286" i="31"/>
  <c r="AK286" i="31"/>
  <c r="W286" i="31"/>
  <c r="I286" i="31"/>
  <c r="AM286" i="31"/>
  <c r="K286" i="31"/>
  <c r="Y286" i="31"/>
  <c r="AR283" i="31"/>
  <c r="AN283" i="31"/>
  <c r="AJ283" i="31"/>
  <c r="AF283" i="31"/>
  <c r="AB283" i="31"/>
  <c r="X283" i="31"/>
  <c r="T283" i="31"/>
  <c r="P283" i="31"/>
  <c r="L283" i="31"/>
  <c r="AP283" i="31"/>
  <c r="AK283" i="31"/>
  <c r="AE283" i="31"/>
  <c r="Z283" i="31"/>
  <c r="U283" i="31"/>
  <c r="O283" i="31"/>
  <c r="AO283" i="31"/>
  <c r="AH283" i="31"/>
  <c r="AA283" i="31"/>
  <c r="S283" i="31"/>
  <c r="M283" i="31"/>
  <c r="AQ283" i="31"/>
  <c r="AI283" i="31"/>
  <c r="AC283" i="31"/>
  <c r="V283" i="31"/>
  <c r="N283" i="31"/>
  <c r="AS283" i="31"/>
  <c r="AD283" i="31"/>
  <c r="Q283" i="31"/>
  <c r="AT283" i="31"/>
  <c r="AG283" i="31"/>
  <c r="R283" i="31"/>
  <c r="AL283" i="31"/>
  <c r="W283" i="31"/>
  <c r="I283" i="31"/>
  <c r="AM283" i="31"/>
  <c r="K283" i="31"/>
  <c r="Y283" i="31"/>
  <c r="AT282" i="31"/>
  <c r="AP282" i="31"/>
  <c r="AL282" i="31"/>
  <c r="AH282" i="31"/>
  <c r="AD282" i="31"/>
  <c r="Z282" i="31"/>
  <c r="V282" i="31"/>
  <c r="R282" i="31"/>
  <c r="N282" i="31"/>
  <c r="AQ282" i="31"/>
  <c r="AK282" i="31"/>
  <c r="AF282" i="31"/>
  <c r="AA282" i="31"/>
  <c r="U282" i="31"/>
  <c r="P282" i="31"/>
  <c r="K282" i="31"/>
  <c r="AR282" i="31"/>
  <c r="AJ282" i="31"/>
  <c r="AC282" i="31"/>
  <c r="W282" i="31"/>
  <c r="O282" i="31"/>
  <c r="AS282" i="31"/>
  <c r="AM282" i="31"/>
  <c r="AE282" i="31"/>
  <c r="AN282" i="31"/>
  <c r="Y282" i="31"/>
  <c r="Q282" i="31"/>
  <c r="AO282" i="31"/>
  <c r="AB282" i="31"/>
  <c r="S282" i="31"/>
  <c r="I282" i="31"/>
  <c r="AG282" i="31"/>
  <c r="T282" i="31"/>
  <c r="L282" i="31"/>
  <c r="X282" i="31"/>
  <c r="AI282" i="31"/>
  <c r="M282" i="31"/>
  <c r="AD270" i="31"/>
  <c r="N270" i="31"/>
  <c r="AR270" i="31"/>
  <c r="W270" i="31"/>
  <c r="AA270" i="31"/>
  <c r="AF270" i="31"/>
  <c r="Y270" i="31"/>
  <c r="AR267" i="31"/>
  <c r="AN267" i="31"/>
  <c r="AJ267" i="31"/>
  <c r="AF267" i="31"/>
  <c r="AB267" i="31"/>
  <c r="X267" i="31"/>
  <c r="T267" i="31"/>
  <c r="P267" i="31"/>
  <c r="L267" i="31"/>
  <c r="AP267" i="31"/>
  <c r="AK267" i="31"/>
  <c r="AE267" i="31"/>
  <c r="Z267" i="31"/>
  <c r="U267" i="31"/>
  <c r="O267" i="31"/>
  <c r="AS267" i="31"/>
  <c r="AL267" i="31"/>
  <c r="AD267" i="31"/>
  <c r="W267" i="31"/>
  <c r="Q267" i="31"/>
  <c r="I267" i="31"/>
  <c r="AT267" i="31"/>
  <c r="AI267" i="31"/>
  <c r="AA267" i="31"/>
  <c r="R267" i="31"/>
  <c r="AM267" i="31"/>
  <c r="AC267" i="31"/>
  <c r="S267" i="31"/>
  <c r="K267" i="31"/>
  <c r="AO267" i="31"/>
  <c r="AG267" i="31"/>
  <c r="V267" i="31"/>
  <c r="M267" i="31"/>
  <c r="AH267" i="31"/>
  <c r="Y267" i="31"/>
  <c r="AQ267" i="31"/>
  <c r="N267" i="31"/>
  <c r="N258" i="31"/>
  <c r="W258" i="31"/>
  <c r="O250" i="31"/>
  <c r="AQ246" i="31"/>
  <c r="AM246" i="31"/>
  <c r="AI246" i="31"/>
  <c r="AE246" i="31"/>
  <c r="AA246" i="31"/>
  <c r="W246" i="31"/>
  <c r="S246" i="31"/>
  <c r="O246" i="31"/>
  <c r="K246" i="31"/>
  <c r="AT246" i="31"/>
  <c r="AO246" i="31"/>
  <c r="AJ246" i="31"/>
  <c r="AD246" i="31"/>
  <c r="Y246" i="31"/>
  <c r="T246" i="31"/>
  <c r="N246" i="31"/>
  <c r="I246" i="31"/>
  <c r="AP246" i="31"/>
  <c r="AH246" i="31"/>
  <c r="AB246" i="31"/>
  <c r="U246" i="31"/>
  <c r="M246" i="31"/>
  <c r="AR246" i="31"/>
  <c r="AK246" i="31"/>
  <c r="AC246" i="31"/>
  <c r="V246" i="31"/>
  <c r="P246" i="31"/>
  <c r="AS246" i="31"/>
  <c r="AL246" i="31"/>
  <c r="AF246" i="31"/>
  <c r="X246" i="31"/>
  <c r="Q246" i="31"/>
  <c r="R246" i="31"/>
  <c r="AN246" i="31"/>
  <c r="Z246" i="31"/>
  <c r="AG246" i="31"/>
  <c r="L246" i="31"/>
  <c r="AK243" i="31"/>
  <c r="Y243" i="31"/>
  <c r="X243" i="31"/>
  <c r="S230" i="31"/>
  <c r="K230" i="31"/>
  <c r="I230" i="31"/>
  <c r="Q230" i="31"/>
  <c r="R230" i="31"/>
  <c r="L230" i="31"/>
  <c r="AC230" i="31"/>
  <c r="AN226" i="31"/>
  <c r="AQ214" i="31"/>
  <c r="AM214" i="31"/>
  <c r="AI214" i="31"/>
  <c r="AE214" i="31"/>
  <c r="AA214" i="31"/>
  <c r="W214" i="31"/>
  <c r="S214" i="31"/>
  <c r="O214" i="31"/>
  <c r="K214" i="31"/>
  <c r="AT214" i="31"/>
  <c r="AO214" i="31"/>
  <c r="AJ214" i="31"/>
  <c r="AD214" i="31"/>
  <c r="Y214" i="31"/>
  <c r="T214" i="31"/>
  <c r="N214" i="31"/>
  <c r="I214" i="31"/>
  <c r="AP214" i="31"/>
  <c r="AH214" i="31"/>
  <c r="AB214" i="31"/>
  <c r="U214" i="31"/>
  <c r="M214" i="31"/>
  <c r="AR214" i="31"/>
  <c r="AK214" i="31"/>
  <c r="AC214" i="31"/>
  <c r="V214" i="31"/>
  <c r="P214" i="31"/>
  <c r="AS214" i="31"/>
  <c r="AL214" i="31"/>
  <c r="AF214" i="31"/>
  <c r="X214" i="31"/>
  <c r="Q214" i="31"/>
  <c r="AN214" i="31"/>
  <c r="L214" i="31"/>
  <c r="Z214" i="31"/>
  <c r="R214" i="31"/>
  <c r="AG214" i="31"/>
  <c r="AQ206" i="31"/>
  <c r="AM206" i="31"/>
  <c r="AI206" i="31"/>
  <c r="AE206" i="31"/>
  <c r="AA206" i="31"/>
  <c r="W206" i="31"/>
  <c r="S206" i="31"/>
  <c r="O206" i="31"/>
  <c r="K206" i="31"/>
  <c r="AT206" i="31"/>
  <c r="AO206" i="31"/>
  <c r="AJ206" i="31"/>
  <c r="AD206" i="31"/>
  <c r="Y206" i="31"/>
  <c r="T206" i="31"/>
  <c r="N206" i="31"/>
  <c r="I206" i="31"/>
  <c r="AN206" i="31"/>
  <c r="AG206" i="31"/>
  <c r="Z206" i="31"/>
  <c r="R206" i="31"/>
  <c r="L206" i="31"/>
  <c r="AP206" i="31"/>
  <c r="AH206" i="31"/>
  <c r="AB206" i="31"/>
  <c r="U206" i="31"/>
  <c r="M206" i="31"/>
  <c r="AR206" i="31"/>
  <c r="AK206" i="31"/>
  <c r="AC206" i="31"/>
  <c r="V206" i="31"/>
  <c r="P206" i="31"/>
  <c r="AF206" i="31"/>
  <c r="AS206" i="31"/>
  <c r="X206" i="31"/>
  <c r="AL206" i="31"/>
  <c r="Q206" i="31"/>
  <c r="AK203" i="31"/>
  <c r="AG203" i="31"/>
  <c r="U203" i="31"/>
  <c r="AQ203" i="31"/>
  <c r="AA203" i="31"/>
  <c r="K203" i="31"/>
  <c r="AN203" i="31"/>
  <c r="Z203" i="31"/>
  <c r="AP203" i="31"/>
  <c r="N203" i="31"/>
  <c r="AD203" i="31"/>
  <c r="W203" i="31"/>
  <c r="X203" i="31"/>
  <c r="AM203" i="31"/>
  <c r="AM198" i="31"/>
  <c r="AE198" i="31"/>
  <c r="S198" i="31"/>
  <c r="T198" i="31"/>
  <c r="Q198" i="31"/>
  <c r="L198" i="31"/>
  <c r="V198" i="31"/>
  <c r="AC198" i="31"/>
  <c r="AQ194" i="31"/>
  <c r="AM194" i="31"/>
  <c r="AI194" i="31"/>
  <c r="AE194" i="31"/>
  <c r="AA194" i="31"/>
  <c r="W194" i="31"/>
  <c r="S194" i="31"/>
  <c r="O194" i="31"/>
  <c r="K194" i="31"/>
  <c r="AR194" i="31"/>
  <c r="AL194" i="31"/>
  <c r="AG194" i="31"/>
  <c r="AB194" i="31"/>
  <c r="V194" i="31"/>
  <c r="Q194" i="31"/>
  <c r="L194" i="31"/>
  <c r="AO194" i="31"/>
  <c r="AH194" i="31"/>
  <c r="Z194" i="31"/>
  <c r="T194" i="31"/>
  <c r="M194" i="31"/>
  <c r="AP194" i="31"/>
  <c r="AJ194" i="31"/>
  <c r="AC194" i="31"/>
  <c r="U194" i="31"/>
  <c r="N194" i="31"/>
  <c r="AS194" i="31"/>
  <c r="AK194" i="31"/>
  <c r="AD194" i="31"/>
  <c r="X194" i="31"/>
  <c r="P194" i="31"/>
  <c r="I194" i="31"/>
  <c r="AF194" i="31"/>
  <c r="AT194" i="31"/>
  <c r="Y194" i="31"/>
  <c r="AN194" i="31"/>
  <c r="R194" i="31"/>
  <c r="AM170" i="31"/>
  <c r="AE170" i="31"/>
  <c r="S170" i="31"/>
  <c r="O170" i="31"/>
  <c r="AL170" i="31"/>
  <c r="Q170" i="31"/>
  <c r="AC170" i="31"/>
  <c r="U170" i="31"/>
  <c r="AK170" i="31"/>
  <c r="AD170" i="31"/>
  <c r="AT170" i="31"/>
  <c r="R170" i="31"/>
  <c r="AH170" i="31"/>
  <c r="T170" i="31"/>
  <c r="AO163" i="31"/>
  <c r="AK163" i="31"/>
  <c r="I163" i="31"/>
  <c r="AA163" i="31"/>
  <c r="R163" i="31"/>
  <c r="AI163" i="31"/>
  <c r="T163" i="31"/>
  <c r="W163" i="31"/>
  <c r="AI158" i="31"/>
  <c r="W158" i="31"/>
  <c r="S158" i="31"/>
  <c r="K158" i="31"/>
  <c r="AD158" i="31"/>
  <c r="T158" i="31"/>
  <c r="AK158" i="31"/>
  <c r="P158" i="31"/>
  <c r="AL158" i="31"/>
  <c r="AF158" i="31"/>
  <c r="AG158" i="31"/>
  <c r="Z158" i="31"/>
  <c r="AB158" i="31"/>
  <c r="AP158" i="31"/>
  <c r="AQ242" i="31"/>
  <c r="AM242" i="31"/>
  <c r="AI242" i="31"/>
  <c r="AE242" i="31"/>
  <c r="AA242" i="31"/>
  <c r="W242" i="31"/>
  <c r="S242" i="31"/>
  <c r="O242" i="31"/>
  <c r="K242" i="31"/>
  <c r="AR242" i="31"/>
  <c r="AL242" i="31"/>
  <c r="AG242" i="31"/>
  <c r="AB242" i="31"/>
  <c r="V242" i="31"/>
  <c r="Q242" i="31"/>
  <c r="L242" i="31"/>
  <c r="AS242" i="31"/>
  <c r="AK242" i="31"/>
  <c r="AD242" i="31"/>
  <c r="X242" i="31"/>
  <c r="P242" i="31"/>
  <c r="I242" i="31"/>
  <c r="AT242" i="31"/>
  <c r="AN242" i="31"/>
  <c r="AF242" i="31"/>
  <c r="Y242" i="31"/>
  <c r="R242" i="31"/>
  <c r="AO242" i="31"/>
  <c r="AH242" i="31"/>
  <c r="Z242" i="31"/>
  <c r="T242" i="31"/>
  <c r="M242" i="31"/>
  <c r="AC242" i="31"/>
  <c r="AP242" i="31"/>
  <c r="U242" i="31"/>
  <c r="AJ242" i="31"/>
  <c r="N242" i="31"/>
  <c r="AQ234" i="31"/>
  <c r="AM234" i="31"/>
  <c r="AI234" i="31"/>
  <c r="AE234" i="31"/>
  <c r="AA234" i="31"/>
  <c r="W234" i="31"/>
  <c r="S234" i="31"/>
  <c r="O234" i="31"/>
  <c r="K234" i="31"/>
  <c r="AR234" i="31"/>
  <c r="AL234" i="31"/>
  <c r="AG234" i="31"/>
  <c r="AB234" i="31"/>
  <c r="V234" i="31"/>
  <c r="Q234" i="31"/>
  <c r="L234" i="31"/>
  <c r="AP234" i="31"/>
  <c r="AJ234" i="31"/>
  <c r="AC234" i="31"/>
  <c r="U234" i="31"/>
  <c r="N234" i="31"/>
  <c r="AS234" i="31"/>
  <c r="AK234" i="31"/>
  <c r="AD234" i="31"/>
  <c r="X234" i="31"/>
  <c r="P234" i="31"/>
  <c r="I234" i="31"/>
  <c r="AT234" i="31"/>
  <c r="AN234" i="31"/>
  <c r="AF234" i="31"/>
  <c r="Y234" i="31"/>
  <c r="R234" i="31"/>
  <c r="T234" i="31"/>
  <c r="AO234" i="31"/>
  <c r="Z234" i="31"/>
  <c r="AH234" i="31"/>
  <c r="M234" i="31"/>
  <c r="AS211" i="31"/>
  <c r="AO211" i="31"/>
  <c r="AK211" i="31"/>
  <c r="AG211" i="31"/>
  <c r="AC211" i="31"/>
  <c r="Y211" i="31"/>
  <c r="U211" i="31"/>
  <c r="Q211" i="31"/>
  <c r="M211" i="31"/>
  <c r="I211" i="31"/>
  <c r="AQ211" i="31"/>
  <c r="AL211" i="31"/>
  <c r="AF211" i="31"/>
  <c r="AA211" i="31"/>
  <c r="V211" i="31"/>
  <c r="P211" i="31"/>
  <c r="K211" i="31"/>
  <c r="AP211" i="31"/>
  <c r="AI211" i="31"/>
  <c r="AB211" i="31"/>
  <c r="T211" i="31"/>
  <c r="N211" i="31"/>
  <c r="AR211" i="31"/>
  <c r="AJ211" i="31"/>
  <c r="AD211" i="31"/>
  <c r="W211" i="31"/>
  <c r="O211" i="31"/>
  <c r="AT211" i="31"/>
  <c r="AM211" i="31"/>
  <c r="AE211" i="31"/>
  <c r="X211" i="31"/>
  <c r="R211" i="31"/>
  <c r="AN211" i="31"/>
  <c r="L211" i="31"/>
  <c r="Z211" i="31"/>
  <c r="S211" i="31"/>
  <c r="AH211" i="31"/>
  <c r="AM210" i="31"/>
  <c r="AE210" i="31"/>
  <c r="AA210" i="31"/>
  <c r="K210" i="31"/>
  <c r="AB210" i="31"/>
  <c r="V210" i="31"/>
  <c r="AK210" i="31"/>
  <c r="X210" i="31"/>
  <c r="I210" i="31"/>
  <c r="Y210" i="31"/>
  <c r="AO210" i="31"/>
  <c r="AP210" i="31"/>
  <c r="AJ210" i="31"/>
  <c r="N210" i="31"/>
  <c r="AT187" i="31"/>
  <c r="AC178" i="31"/>
  <c r="AS171" i="31"/>
  <c r="AO171" i="31"/>
  <c r="AK171" i="31"/>
  <c r="AG171" i="31"/>
  <c r="AC171" i="31"/>
  <c r="Y171" i="31"/>
  <c r="U171" i="31"/>
  <c r="Q171" i="31"/>
  <c r="M171" i="31"/>
  <c r="I171" i="31"/>
  <c r="AQ171" i="31"/>
  <c r="AL171" i="31"/>
  <c r="AF171" i="31"/>
  <c r="AA171" i="31"/>
  <c r="V171" i="31"/>
  <c r="P171" i="31"/>
  <c r="K171" i="31"/>
  <c r="AN171" i="31"/>
  <c r="AH171" i="31"/>
  <c r="Z171" i="31"/>
  <c r="S171" i="31"/>
  <c r="L171" i="31"/>
  <c r="AP171" i="31"/>
  <c r="AI171" i="31"/>
  <c r="AB171" i="31"/>
  <c r="T171" i="31"/>
  <c r="N171" i="31"/>
  <c r="AR171" i="31"/>
  <c r="AJ171" i="31"/>
  <c r="AD171" i="31"/>
  <c r="W171" i="31"/>
  <c r="O171" i="31"/>
  <c r="X171" i="31"/>
  <c r="AM171" i="31"/>
  <c r="AT171" i="31"/>
  <c r="AE171" i="31"/>
  <c r="R171" i="31"/>
  <c r="AQ166" i="31"/>
  <c r="AM166" i="31"/>
  <c r="AI166" i="31"/>
  <c r="AE166" i="31"/>
  <c r="AA166" i="31"/>
  <c r="W166" i="31"/>
  <c r="S166" i="31"/>
  <c r="O166" i="31"/>
  <c r="K166" i="31"/>
  <c r="AT166" i="31"/>
  <c r="AO166" i="31"/>
  <c r="AJ166" i="31"/>
  <c r="AD166" i="31"/>
  <c r="Y166" i="31"/>
  <c r="T166" i="31"/>
  <c r="N166" i="31"/>
  <c r="I166" i="31"/>
  <c r="AS166" i="31"/>
  <c r="AL166" i="31"/>
  <c r="AF166" i="31"/>
  <c r="X166" i="31"/>
  <c r="Q166" i="31"/>
  <c r="AN166" i="31"/>
  <c r="AG166" i="31"/>
  <c r="Z166" i="31"/>
  <c r="R166" i="31"/>
  <c r="L166" i="31"/>
  <c r="AP166" i="31"/>
  <c r="AH166" i="31"/>
  <c r="AB166" i="31"/>
  <c r="U166" i="31"/>
  <c r="M166" i="31"/>
  <c r="AR166" i="31"/>
  <c r="P166" i="31"/>
  <c r="V166" i="31"/>
  <c r="AC166" i="31"/>
  <c r="AK166" i="31"/>
  <c r="AQ162" i="31"/>
  <c r="AM162" i="31"/>
  <c r="AI162" i="31"/>
  <c r="O162" i="31"/>
  <c r="K162" i="31"/>
  <c r="AR162" i="31"/>
  <c r="AL162" i="31"/>
  <c r="AG162" i="31"/>
  <c r="AO162" i="31"/>
  <c r="AH162" i="31"/>
  <c r="Z162" i="31"/>
  <c r="T162" i="31"/>
  <c r="AP162" i="31"/>
  <c r="N162" i="31"/>
  <c r="AS162" i="31"/>
  <c r="AK162" i="31"/>
  <c r="X162" i="31"/>
  <c r="P162" i="31"/>
  <c r="AT162" i="31"/>
  <c r="AF162" i="31"/>
  <c r="R162" i="31"/>
  <c r="AS155" i="31"/>
  <c r="AK155" i="31"/>
  <c r="AC155" i="31"/>
  <c r="Y155" i="31"/>
  <c r="Q155" i="31"/>
  <c r="M155" i="31"/>
  <c r="I155" i="31"/>
  <c r="AL155" i="31"/>
  <c r="AF155" i="31"/>
  <c r="P155" i="31"/>
  <c r="K155" i="31"/>
  <c r="AR155" i="31"/>
  <c r="AJ155" i="31"/>
  <c r="W155" i="31"/>
  <c r="O155" i="31"/>
  <c r="AM155" i="31"/>
  <c r="X155" i="31"/>
  <c r="R155" i="31"/>
  <c r="AH155" i="31"/>
  <c r="S155" i="31"/>
  <c r="L155" i="31"/>
  <c r="AI155" i="31"/>
  <c r="AB155" i="31"/>
  <c r="AP155" i="31"/>
  <c r="AQ154" i="31"/>
  <c r="AM154" i="31"/>
  <c r="AI154" i="31"/>
  <c r="AE154" i="31"/>
  <c r="W154" i="31"/>
  <c r="S154" i="31"/>
  <c r="O154" i="31"/>
  <c r="K154" i="31"/>
  <c r="AR154" i="31"/>
  <c r="AL154" i="31"/>
  <c r="AG154" i="31"/>
  <c r="V154" i="31"/>
  <c r="Q154" i="31"/>
  <c r="L154" i="31"/>
  <c r="AT154" i="31"/>
  <c r="AN154" i="31"/>
  <c r="AF154" i="31"/>
  <c r="Y154" i="31"/>
  <c r="AO154" i="31"/>
  <c r="AH154" i="31"/>
  <c r="Z154" i="31"/>
  <c r="T154" i="31"/>
  <c r="M154" i="31"/>
  <c r="AP154" i="31"/>
  <c r="AC154" i="31"/>
  <c r="U154" i="31"/>
  <c r="N154" i="31"/>
  <c r="AS154" i="31"/>
  <c r="P154" i="31"/>
  <c r="I154" i="31"/>
  <c r="X154" i="31"/>
  <c r="AK154" i="31"/>
  <c r="L147" i="31"/>
  <c r="AE142" i="31"/>
  <c r="W142" i="31"/>
  <c r="O142" i="31"/>
  <c r="T142" i="31"/>
  <c r="I142" i="31"/>
  <c r="AP142" i="31"/>
  <c r="AH142" i="31"/>
  <c r="AC142" i="31"/>
  <c r="V142" i="31"/>
  <c r="X142" i="31"/>
  <c r="AN139" i="31"/>
  <c r="Z139" i="31"/>
  <c r="AQ138" i="31"/>
  <c r="AM138" i="31"/>
  <c r="AI138" i="31"/>
  <c r="AE138" i="31"/>
  <c r="AA138" i="31"/>
  <c r="W138" i="31"/>
  <c r="S138" i="31"/>
  <c r="O138" i="31"/>
  <c r="K138" i="31"/>
  <c r="AR138" i="31"/>
  <c r="AL138" i="31"/>
  <c r="AG138" i="31"/>
  <c r="AB138" i="31"/>
  <c r="V138" i="31"/>
  <c r="Q138" i="31"/>
  <c r="L138" i="31"/>
  <c r="AP138" i="31"/>
  <c r="AJ138" i="31"/>
  <c r="AC138" i="31"/>
  <c r="U138" i="31"/>
  <c r="N138" i="31"/>
  <c r="AS138" i="31"/>
  <c r="AK138" i="31"/>
  <c r="AD138" i="31"/>
  <c r="X138" i="31"/>
  <c r="P138" i="31"/>
  <c r="I138" i="31"/>
  <c r="AT138" i="31"/>
  <c r="AN138" i="31"/>
  <c r="AF138" i="31"/>
  <c r="Y138" i="31"/>
  <c r="R138" i="31"/>
  <c r="Z138" i="31"/>
  <c r="AO138" i="31"/>
  <c r="T138" i="31"/>
  <c r="AH138" i="31"/>
  <c r="M138" i="31"/>
  <c r="Y134" i="31"/>
  <c r="AO131" i="31"/>
  <c r="AG131" i="31"/>
  <c r="U131" i="31"/>
  <c r="Q131" i="31"/>
  <c r="AF131" i="31"/>
  <c r="K131" i="31"/>
  <c r="AT131" i="31"/>
  <c r="X131" i="31"/>
  <c r="AH131" i="31"/>
  <c r="L131" i="31"/>
  <c r="N131" i="31"/>
  <c r="AJ131" i="31"/>
  <c r="AR131" i="31"/>
  <c r="O130" i="31"/>
  <c r="AR130" i="31"/>
  <c r="AL130" i="31"/>
  <c r="T130" i="31"/>
  <c r="AS130" i="31"/>
  <c r="AQ122" i="31"/>
  <c r="AM122" i="31"/>
  <c r="AI122" i="31"/>
  <c r="AE122" i="31"/>
  <c r="AA122" i="31"/>
  <c r="W122" i="31"/>
  <c r="S122" i="31"/>
  <c r="O122" i="31"/>
  <c r="K122" i="31"/>
  <c r="AR122" i="31"/>
  <c r="AL122" i="31"/>
  <c r="AG122" i="31"/>
  <c r="AB122" i="31"/>
  <c r="V122" i="31"/>
  <c r="Q122" i="31"/>
  <c r="L122" i="31"/>
  <c r="AT122" i="31"/>
  <c r="AN122" i="31"/>
  <c r="AF122" i="31"/>
  <c r="Y122" i="31"/>
  <c r="R122" i="31"/>
  <c r="AO122" i="31"/>
  <c r="AH122" i="31"/>
  <c r="Z122" i="31"/>
  <c r="T122" i="31"/>
  <c r="M122" i="31"/>
  <c r="AP122" i="31"/>
  <c r="AJ122" i="31"/>
  <c r="AC122" i="31"/>
  <c r="U122" i="31"/>
  <c r="N122" i="31"/>
  <c r="AK122" i="31"/>
  <c r="I122" i="31"/>
  <c r="X122" i="31"/>
  <c r="AD122" i="31"/>
  <c r="AS122" i="31"/>
  <c r="P122" i="31"/>
  <c r="AQ118" i="31"/>
  <c r="AA118" i="31"/>
  <c r="W118" i="31"/>
  <c r="S118" i="31"/>
  <c r="O118" i="31"/>
  <c r="K118" i="31"/>
  <c r="AT118" i="31"/>
  <c r="Y118" i="31"/>
  <c r="T118" i="31"/>
  <c r="N118" i="31"/>
  <c r="I118" i="31"/>
  <c r="AP118" i="31"/>
  <c r="AB118" i="31"/>
  <c r="U118" i="31"/>
  <c r="M118" i="31"/>
  <c r="AR118" i="31"/>
  <c r="AC118" i="31"/>
  <c r="V118" i="31"/>
  <c r="P118" i="31"/>
  <c r="AF118" i="31"/>
  <c r="X118" i="31"/>
  <c r="Q118" i="31"/>
  <c r="R118" i="31"/>
  <c r="L118" i="31"/>
  <c r="Z118" i="31"/>
  <c r="AS115" i="31"/>
  <c r="AO115" i="31"/>
  <c r="AK115" i="31"/>
  <c r="AG115" i="31"/>
  <c r="AC115" i="31"/>
  <c r="Y115" i="31"/>
  <c r="U115" i="31"/>
  <c r="Q115" i="31"/>
  <c r="M115" i="31"/>
  <c r="I115" i="31"/>
  <c r="AQ115" i="31"/>
  <c r="AL115" i="31"/>
  <c r="AF115" i="31"/>
  <c r="AA115" i="31"/>
  <c r="V115" i="31"/>
  <c r="P115" i="31"/>
  <c r="K115" i="31"/>
  <c r="AP115" i="31"/>
  <c r="AI115" i="31"/>
  <c r="AB115" i="31"/>
  <c r="T115" i="31"/>
  <c r="N115" i="31"/>
  <c r="AR115" i="31"/>
  <c r="AJ115" i="31"/>
  <c r="AD115" i="31"/>
  <c r="W115" i="31"/>
  <c r="O115" i="31"/>
  <c r="AT115" i="31"/>
  <c r="AM115" i="31"/>
  <c r="AE115" i="31"/>
  <c r="X115" i="31"/>
  <c r="R115" i="31"/>
  <c r="S115" i="31"/>
  <c r="AN115" i="31"/>
  <c r="Z115" i="31"/>
  <c r="AH115" i="31"/>
  <c r="L115" i="31"/>
  <c r="K110" i="31"/>
  <c r="AP110" i="31"/>
  <c r="M110" i="31"/>
  <c r="AC110" i="31"/>
  <c r="AQ102" i="31"/>
  <c r="AM86" i="31"/>
  <c r="AA86" i="31"/>
  <c r="W86" i="31"/>
  <c r="T86" i="31"/>
  <c r="M86" i="31"/>
  <c r="X86" i="31"/>
  <c r="L86" i="31"/>
  <c r="AS83" i="31"/>
  <c r="AO83" i="31"/>
  <c r="AK83" i="31"/>
  <c r="AG83" i="31"/>
  <c r="AC83" i="31"/>
  <c r="Y83" i="31"/>
  <c r="U83" i="31"/>
  <c r="Q83" i="31"/>
  <c r="M83" i="31"/>
  <c r="I83" i="31"/>
  <c r="AQ83" i="31"/>
  <c r="AL83" i="31"/>
  <c r="AF83" i="31"/>
  <c r="AA83" i="31"/>
  <c r="V83" i="31"/>
  <c r="P83" i="31"/>
  <c r="K83" i="31"/>
  <c r="AP83" i="31"/>
  <c r="AI83" i="31"/>
  <c r="AB83" i="31"/>
  <c r="T83" i="31"/>
  <c r="N83" i="31"/>
  <c r="AR83" i="31"/>
  <c r="AJ83" i="31"/>
  <c r="AD83" i="31"/>
  <c r="W83" i="31"/>
  <c r="O83" i="31"/>
  <c r="AT83" i="31"/>
  <c r="AM83" i="31"/>
  <c r="AE83" i="31"/>
  <c r="X83" i="31"/>
  <c r="R83" i="31"/>
  <c r="AN83" i="31"/>
  <c r="L83" i="31"/>
  <c r="S83" i="31"/>
  <c r="Z83" i="31"/>
  <c r="AH83" i="31"/>
  <c r="AK67" i="31"/>
  <c r="AG67" i="31"/>
  <c r="Q67" i="31"/>
  <c r="R67" i="31"/>
  <c r="AN67" i="31"/>
  <c r="AS23" i="31"/>
  <c r="AO23" i="31"/>
  <c r="AK23" i="31"/>
  <c r="AG23" i="31"/>
  <c r="AC23" i="31"/>
  <c r="Y23" i="31"/>
  <c r="U23" i="31"/>
  <c r="Q23" i="31"/>
  <c r="M23" i="31"/>
  <c r="I23" i="31"/>
  <c r="AT23" i="31"/>
  <c r="AN23" i="31"/>
  <c r="AI23" i="31"/>
  <c r="AD23" i="31"/>
  <c r="X23" i="31"/>
  <c r="S23" i="31"/>
  <c r="N23" i="31"/>
  <c r="AM23" i="31"/>
  <c r="AF23" i="31"/>
  <c r="Z23" i="31"/>
  <c r="R23" i="31"/>
  <c r="K23" i="31"/>
  <c r="AP23" i="31"/>
  <c r="AH23" i="31"/>
  <c r="AA23" i="31"/>
  <c r="T23" i="31"/>
  <c r="L23" i="31"/>
  <c r="AQ23" i="31"/>
  <c r="AJ23" i="31"/>
  <c r="AB23" i="31"/>
  <c r="V23" i="31"/>
  <c r="O23" i="31"/>
  <c r="AR23" i="31"/>
  <c r="P23" i="31"/>
  <c r="AE23" i="31"/>
  <c r="W23" i="31"/>
  <c r="AL23" i="31"/>
  <c r="AE10" i="31"/>
  <c r="T10" i="31"/>
  <c r="AS7" i="31"/>
  <c r="AO7" i="31"/>
  <c r="AK7" i="31"/>
  <c r="AG7" i="31"/>
  <c r="AC7" i="31"/>
  <c r="Y7" i="31"/>
  <c r="U7" i="31"/>
  <c r="Q7" i="31"/>
  <c r="M7" i="31"/>
  <c r="I7" i="31"/>
  <c r="AT7" i="31"/>
  <c r="AN7" i="31"/>
  <c r="AI7" i="31"/>
  <c r="AD7" i="31"/>
  <c r="X7" i="31"/>
  <c r="S7" i="31"/>
  <c r="N7" i="31"/>
  <c r="AQ7" i="31"/>
  <c r="AJ7" i="31"/>
  <c r="AB7" i="31"/>
  <c r="V7" i="31"/>
  <c r="O7" i="31"/>
  <c r="AR7" i="31"/>
  <c r="AL7" i="31"/>
  <c r="AE7" i="31"/>
  <c r="W7" i="31"/>
  <c r="P7" i="31"/>
  <c r="AM7" i="31"/>
  <c r="AF7" i="31"/>
  <c r="Z7" i="31"/>
  <c r="R7" i="31"/>
  <c r="K7" i="31"/>
  <c r="AA7" i="31"/>
  <c r="L7" i="31"/>
  <c r="AH7" i="31"/>
  <c r="AP7" i="31"/>
  <c r="T7" i="31"/>
  <c r="AA106" i="31"/>
  <c r="AD106" i="31"/>
  <c r="AN106" i="31"/>
  <c r="AQ94" i="31"/>
  <c r="AM94" i="31"/>
  <c r="AI94" i="31"/>
  <c r="AE94" i="31"/>
  <c r="AA94" i="31"/>
  <c r="W94" i="31"/>
  <c r="S94" i="31"/>
  <c r="O94" i="31"/>
  <c r="K94" i="31"/>
  <c r="AT94" i="31"/>
  <c r="AO94" i="31"/>
  <c r="AJ94" i="31"/>
  <c r="AD94" i="31"/>
  <c r="Y94" i="31"/>
  <c r="T94" i="31"/>
  <c r="N94" i="31"/>
  <c r="I94" i="31"/>
  <c r="AR94" i="31"/>
  <c r="AK94" i="31"/>
  <c r="AC94" i="31"/>
  <c r="V94" i="31"/>
  <c r="P94" i="31"/>
  <c r="AS94" i="31"/>
  <c r="AL94" i="31"/>
  <c r="AF94" i="31"/>
  <c r="X94" i="31"/>
  <c r="Q94" i="31"/>
  <c r="AN94" i="31"/>
  <c r="AG94" i="31"/>
  <c r="Z94" i="31"/>
  <c r="R94" i="31"/>
  <c r="L94" i="31"/>
  <c r="U94" i="31"/>
  <c r="AH94" i="31"/>
  <c r="M94" i="31"/>
  <c r="AB94" i="31"/>
  <c r="AP94" i="31"/>
  <c r="AM90" i="31"/>
  <c r="AI90" i="31"/>
  <c r="S90" i="31"/>
  <c r="AR90" i="31"/>
  <c r="AL90" i="31"/>
  <c r="AB90" i="31"/>
  <c r="L90" i="31"/>
  <c r="AN90" i="31"/>
  <c r="AO90" i="31"/>
  <c r="AH90" i="31"/>
  <c r="M90" i="31"/>
  <c r="U90" i="31"/>
  <c r="N90" i="31"/>
  <c r="AK90" i="31"/>
  <c r="X90" i="31"/>
  <c r="AQ82" i="31"/>
  <c r="AM82" i="31"/>
  <c r="AI82" i="31"/>
  <c r="AE82" i="31"/>
  <c r="AA82" i="31"/>
  <c r="W82" i="31"/>
  <c r="S82" i="31"/>
  <c r="O82" i="31"/>
  <c r="K82" i="31"/>
  <c r="AR82" i="31"/>
  <c r="AL82" i="31"/>
  <c r="AG82" i="31"/>
  <c r="AB82" i="31"/>
  <c r="V82" i="31"/>
  <c r="Q82" i="31"/>
  <c r="L82" i="31"/>
  <c r="AS82" i="31"/>
  <c r="AK82" i="31"/>
  <c r="AD82" i="31"/>
  <c r="X82" i="31"/>
  <c r="P82" i="31"/>
  <c r="I82" i="31"/>
  <c r="AT82" i="31"/>
  <c r="AN82" i="31"/>
  <c r="AF82" i="31"/>
  <c r="Y82" i="31"/>
  <c r="R82" i="31"/>
  <c r="AO82" i="31"/>
  <c r="AH82" i="31"/>
  <c r="Z82" i="31"/>
  <c r="T82" i="31"/>
  <c r="M82" i="31"/>
  <c r="U82" i="31"/>
  <c r="AJ82" i="31"/>
  <c r="AP82" i="31"/>
  <c r="AC82" i="31"/>
  <c r="N82" i="31"/>
  <c r="AQ78" i="31"/>
  <c r="AM78" i="31"/>
  <c r="AI78" i="31"/>
  <c r="AE78" i="31"/>
  <c r="AA78" i="31"/>
  <c r="W78" i="31"/>
  <c r="S78" i="31"/>
  <c r="O78" i="31"/>
  <c r="K78" i="31"/>
  <c r="AT78" i="31"/>
  <c r="AO78" i="31"/>
  <c r="AJ78" i="31"/>
  <c r="AD78" i="31"/>
  <c r="Y78" i="31"/>
  <c r="T78" i="31"/>
  <c r="N78" i="31"/>
  <c r="I78" i="31"/>
  <c r="AN78" i="31"/>
  <c r="AG78" i="31"/>
  <c r="Z78" i="31"/>
  <c r="R78" i="31"/>
  <c r="L78" i="31"/>
  <c r="AP78" i="31"/>
  <c r="AH78" i="31"/>
  <c r="AB78" i="31"/>
  <c r="U78" i="31"/>
  <c r="M78" i="31"/>
  <c r="AR78" i="31"/>
  <c r="AK78" i="31"/>
  <c r="AC78" i="31"/>
  <c r="V78" i="31"/>
  <c r="P78" i="31"/>
  <c r="AF78" i="31"/>
  <c r="Q78" i="31"/>
  <c r="X78" i="31"/>
  <c r="AL78" i="31"/>
  <c r="AS78" i="31"/>
  <c r="AQ74" i="31"/>
  <c r="AM74" i="31"/>
  <c r="AI74" i="31"/>
  <c r="AE74" i="31"/>
  <c r="AA74" i="31"/>
  <c r="W74" i="31"/>
  <c r="S74" i="31"/>
  <c r="O74" i="31"/>
  <c r="K74" i="31"/>
  <c r="AR74" i="31"/>
  <c r="AL74" i="31"/>
  <c r="AG74" i="31"/>
  <c r="AB74" i="31"/>
  <c r="V74" i="31"/>
  <c r="Q74" i="31"/>
  <c r="L74" i="31"/>
  <c r="AP74" i="31"/>
  <c r="AJ74" i="31"/>
  <c r="AC74" i="31"/>
  <c r="U74" i="31"/>
  <c r="N74" i="31"/>
  <c r="AS74" i="31"/>
  <c r="AK74" i="31"/>
  <c r="AD74" i="31"/>
  <c r="X74" i="31"/>
  <c r="P74" i="31"/>
  <c r="I74" i="31"/>
  <c r="AT74" i="31"/>
  <c r="AN74" i="31"/>
  <c r="AF74" i="31"/>
  <c r="Y74" i="31"/>
  <c r="R74" i="31"/>
  <c r="AO74" i="31"/>
  <c r="M74" i="31"/>
  <c r="T74" i="31"/>
  <c r="Z74" i="31"/>
  <c r="AH74" i="31"/>
  <c r="AL66" i="31"/>
  <c r="R66" i="31"/>
  <c r="AM54" i="31"/>
  <c r="AA54" i="31"/>
  <c r="K54" i="31"/>
  <c r="AT54" i="31"/>
  <c r="AJ54" i="31"/>
  <c r="AD54" i="31"/>
  <c r="I54" i="31"/>
  <c r="AB54" i="31"/>
  <c r="AR54" i="31"/>
  <c r="AK54" i="31"/>
  <c r="V54" i="31"/>
  <c r="AS54" i="31"/>
  <c r="Q54" i="31"/>
  <c r="AN54" i="31"/>
  <c r="AQ50" i="31"/>
  <c r="AI50" i="31"/>
  <c r="AE50" i="31"/>
  <c r="S50" i="31"/>
  <c r="AR50" i="31"/>
  <c r="V50" i="31"/>
  <c r="Q50" i="31"/>
  <c r="AS50" i="31"/>
  <c r="AK50" i="31"/>
  <c r="I50" i="31"/>
  <c r="AF50" i="31"/>
  <c r="R50" i="31"/>
  <c r="Z50" i="31"/>
  <c r="M50" i="31"/>
  <c r="AJ50" i="31"/>
  <c r="AC50" i="31"/>
  <c r="AQ46" i="31"/>
  <c r="AM46" i="31"/>
  <c r="AI46" i="31"/>
  <c r="AE46" i="31"/>
  <c r="AA46" i="31"/>
  <c r="W46" i="31"/>
  <c r="S46" i="31"/>
  <c r="O46" i="31"/>
  <c r="K46" i="31"/>
  <c r="AT46" i="31"/>
  <c r="AO46" i="31"/>
  <c r="AJ46" i="31"/>
  <c r="AD46" i="31"/>
  <c r="Y46" i="31"/>
  <c r="T46" i="31"/>
  <c r="N46" i="31"/>
  <c r="I46" i="31"/>
  <c r="AN46" i="31"/>
  <c r="AG46" i="31"/>
  <c r="Z46" i="31"/>
  <c r="R46" i="31"/>
  <c r="L46" i="31"/>
  <c r="AP46" i="31"/>
  <c r="AH46" i="31"/>
  <c r="AB46" i="31"/>
  <c r="U46" i="31"/>
  <c r="M46" i="31"/>
  <c r="AR46" i="31"/>
  <c r="AK46" i="31"/>
  <c r="AC46" i="31"/>
  <c r="V46" i="31"/>
  <c r="P46" i="31"/>
  <c r="X46" i="31"/>
  <c r="AL46" i="31"/>
  <c r="Q46" i="31"/>
  <c r="AF46" i="31"/>
  <c r="AS46" i="31"/>
  <c r="AQ26" i="31"/>
  <c r="AM26" i="31"/>
  <c r="AI26" i="31"/>
  <c r="AE26" i="31"/>
  <c r="AA26" i="31"/>
  <c r="W26" i="31"/>
  <c r="S26" i="31"/>
  <c r="O26" i="31"/>
  <c r="K26" i="31"/>
  <c r="AR26" i="31"/>
  <c r="AL26" i="31"/>
  <c r="AG26" i="31"/>
  <c r="AB26" i="31"/>
  <c r="V26" i="31"/>
  <c r="Q26" i="31"/>
  <c r="L26" i="31"/>
  <c r="AT26" i="31"/>
  <c r="AN26" i="31"/>
  <c r="AF26" i="31"/>
  <c r="Y26" i="31"/>
  <c r="R26" i="31"/>
  <c r="AO26" i="31"/>
  <c r="AH26" i="31"/>
  <c r="Z26" i="31"/>
  <c r="T26" i="31"/>
  <c r="M26" i="31"/>
  <c r="AP26" i="31"/>
  <c r="AJ26" i="31"/>
  <c r="AC26" i="31"/>
  <c r="U26" i="31"/>
  <c r="N26" i="31"/>
  <c r="AS26" i="31"/>
  <c r="P26" i="31"/>
  <c r="AD26" i="31"/>
  <c r="AK26" i="31"/>
  <c r="X26" i="31"/>
  <c r="I26" i="31"/>
  <c r="AS19" i="31"/>
  <c r="AO19" i="31"/>
  <c r="AK19" i="31"/>
  <c r="AG19" i="31"/>
  <c r="AC19" i="31"/>
  <c r="Y19" i="31"/>
  <c r="U19" i="31"/>
  <c r="Q19" i="31"/>
  <c r="M19" i="31"/>
  <c r="I19" i="31"/>
  <c r="AQ19" i="31"/>
  <c r="AL19" i="31"/>
  <c r="AF19" i="31"/>
  <c r="AA19" i="31"/>
  <c r="V19" i="31"/>
  <c r="P19" i="31"/>
  <c r="K19" i="31"/>
  <c r="AP19" i="31"/>
  <c r="AI19" i="31"/>
  <c r="AB19" i="31"/>
  <c r="T19" i="31"/>
  <c r="N19" i="31"/>
  <c r="AR19" i="31"/>
  <c r="AJ19" i="31"/>
  <c r="AD19" i="31"/>
  <c r="W19" i="31"/>
  <c r="O19" i="31"/>
  <c r="AT19" i="31"/>
  <c r="AM19" i="31"/>
  <c r="AE19" i="31"/>
  <c r="X19" i="31"/>
  <c r="R19" i="31"/>
  <c r="Z19" i="31"/>
  <c r="L19" i="31"/>
  <c r="AH19" i="31"/>
  <c r="AN19" i="31"/>
  <c r="S19" i="31"/>
  <c r="AR495" i="31"/>
  <c r="AN495" i="31"/>
  <c r="AJ495" i="31"/>
  <c r="AF495" i="31"/>
  <c r="AB495" i="31"/>
  <c r="X495" i="31"/>
  <c r="T495" i="31"/>
  <c r="P495" i="31"/>
  <c r="L495" i="31"/>
  <c r="AQ495" i="31"/>
  <c r="AL495" i="31"/>
  <c r="AG495" i="31"/>
  <c r="AA495" i="31"/>
  <c r="V495" i="31"/>
  <c r="Q495" i="31"/>
  <c r="K495" i="31"/>
  <c r="AS495" i="31"/>
  <c r="AK495" i="31"/>
  <c r="AD495" i="31"/>
  <c r="W495" i="31"/>
  <c r="O495" i="31"/>
  <c r="I495" i="31"/>
  <c r="AP495" i="31"/>
  <c r="AH495" i="31"/>
  <c r="Y495" i="31"/>
  <c r="N495" i="31"/>
  <c r="AO495" i="31"/>
  <c r="AC495" i="31"/>
  <c r="R495" i="31"/>
  <c r="AI495" i="31"/>
  <c r="S495" i="31"/>
  <c r="AM495" i="31"/>
  <c r="U495" i="31"/>
  <c r="AT495" i="31"/>
  <c r="M495" i="31"/>
  <c r="Z495" i="31"/>
  <c r="AE495" i="31"/>
  <c r="AR471" i="31"/>
  <c r="AN471" i="31"/>
  <c r="AJ471" i="31"/>
  <c r="AF471" i="31"/>
  <c r="AB471" i="31"/>
  <c r="X471" i="31"/>
  <c r="T471" i="31"/>
  <c r="P471" i="31"/>
  <c r="L471" i="31"/>
  <c r="AQ471" i="31"/>
  <c r="AL471" i="31"/>
  <c r="AG471" i="31"/>
  <c r="AA471" i="31"/>
  <c r="V471" i="31"/>
  <c r="Q471" i="31"/>
  <c r="K471" i="31"/>
  <c r="AT471" i="31"/>
  <c r="AM471" i="31"/>
  <c r="AE471" i="31"/>
  <c r="Y471" i="31"/>
  <c r="R471" i="31"/>
  <c r="AS471" i="31"/>
  <c r="AI471" i="31"/>
  <c r="Z471" i="31"/>
  <c r="O471" i="31"/>
  <c r="AP471" i="31"/>
  <c r="AD471" i="31"/>
  <c r="S471" i="31"/>
  <c r="AK471" i="31"/>
  <c r="U471" i="31"/>
  <c r="AO471" i="31"/>
  <c r="W471" i="31"/>
  <c r="I471" i="31"/>
  <c r="M471" i="31"/>
  <c r="N471" i="31"/>
  <c r="AC471" i="31"/>
  <c r="AH471" i="31"/>
  <c r="AR463" i="31"/>
  <c r="AN463" i="31"/>
  <c r="AJ463" i="31"/>
  <c r="AF463" i="31"/>
  <c r="AB463" i="31"/>
  <c r="X463" i="31"/>
  <c r="T463" i="31"/>
  <c r="P463" i="31"/>
  <c r="L463" i="31"/>
  <c r="AQ463" i="31"/>
  <c r="AL463" i="31"/>
  <c r="AG463" i="31"/>
  <c r="AA463" i="31"/>
  <c r="V463" i="31"/>
  <c r="Q463" i="31"/>
  <c r="K463" i="31"/>
  <c r="AS463" i="31"/>
  <c r="AK463" i="31"/>
  <c r="AD463" i="31"/>
  <c r="W463" i="31"/>
  <c r="O463" i="31"/>
  <c r="I463" i="31"/>
  <c r="AT463" i="31"/>
  <c r="AI463" i="31"/>
  <c r="Z463" i="31"/>
  <c r="R463" i="31"/>
  <c r="AP463" i="31"/>
  <c r="AE463" i="31"/>
  <c r="S463" i="31"/>
  <c r="AM463" i="31"/>
  <c r="U463" i="31"/>
  <c r="AO463" i="31"/>
  <c r="Y463" i="31"/>
  <c r="M463" i="31"/>
  <c r="N463" i="31"/>
  <c r="AC463" i="31"/>
  <c r="AH463" i="31"/>
  <c r="Z447" i="31"/>
  <c r="AE447" i="31"/>
  <c r="Y447" i="31"/>
  <c r="AQ439" i="31"/>
  <c r="Q439" i="31"/>
  <c r="AH439" i="31"/>
  <c r="AI439" i="31"/>
  <c r="AJ399" i="31"/>
  <c r="X399" i="31"/>
  <c r="AP399" i="31"/>
  <c r="U399" i="31"/>
  <c r="AI399" i="31"/>
  <c r="S399" i="31"/>
  <c r="M399" i="31"/>
  <c r="AT399" i="31"/>
  <c r="I399" i="31"/>
  <c r="R399" i="31"/>
  <c r="AR391" i="31"/>
  <c r="AN391" i="31"/>
  <c r="AJ391" i="31"/>
  <c r="AF391" i="31"/>
  <c r="AB391" i="31"/>
  <c r="X391" i="31"/>
  <c r="T391" i="31"/>
  <c r="P391" i="31"/>
  <c r="L391" i="31"/>
  <c r="AP391" i="31"/>
  <c r="AK391" i="31"/>
  <c r="AE391" i="31"/>
  <c r="Z391" i="31"/>
  <c r="U391" i="31"/>
  <c r="O391" i="31"/>
  <c r="AO391" i="31"/>
  <c r="AH391" i="31"/>
  <c r="AA391" i="31"/>
  <c r="S391" i="31"/>
  <c r="M391" i="31"/>
  <c r="AM391" i="31"/>
  <c r="AD391" i="31"/>
  <c r="V391" i="31"/>
  <c r="K391" i="31"/>
  <c r="AQ391" i="31"/>
  <c r="AG391" i="31"/>
  <c r="W391" i="31"/>
  <c r="N391" i="31"/>
  <c r="AS391" i="31"/>
  <c r="Y391" i="31"/>
  <c r="AT391" i="31"/>
  <c r="AC391" i="31"/>
  <c r="I391" i="31"/>
  <c r="AI391" i="31"/>
  <c r="Q391" i="31"/>
  <c r="AL391" i="31"/>
  <c r="R391" i="31"/>
  <c r="X383" i="31"/>
  <c r="L383" i="31"/>
  <c r="AO383" i="31"/>
  <c r="K383" i="31"/>
  <c r="AR375" i="31"/>
  <c r="AJ375" i="31"/>
  <c r="AF375" i="31"/>
  <c r="P375" i="31"/>
  <c r="AM375" i="31"/>
  <c r="AC375" i="31"/>
  <c r="W375" i="31"/>
  <c r="AQ375" i="31"/>
  <c r="AD375" i="31"/>
  <c r="I375" i="31"/>
  <c r="AL375" i="31"/>
  <c r="AG375" i="31"/>
  <c r="U375" i="31"/>
  <c r="AO375" i="31"/>
  <c r="AA375" i="31"/>
  <c r="N375" i="31"/>
  <c r="U367" i="31"/>
  <c r="Y367" i="31"/>
  <c r="Q367" i="31"/>
  <c r="AA359" i="31"/>
  <c r="Z351" i="31"/>
  <c r="AR335" i="31"/>
  <c r="AN335" i="31"/>
  <c r="AJ335" i="31"/>
  <c r="AF335" i="31"/>
  <c r="AB335" i="31"/>
  <c r="X335" i="31"/>
  <c r="T335" i="31"/>
  <c r="P335" i="31"/>
  <c r="L335" i="31"/>
  <c r="AS335" i="31"/>
  <c r="AM335" i="31"/>
  <c r="AH335" i="31"/>
  <c r="AC335" i="31"/>
  <c r="W335" i="31"/>
  <c r="R335" i="31"/>
  <c r="M335" i="31"/>
  <c r="AP335" i="31"/>
  <c r="AI335" i="31"/>
  <c r="AA335" i="31"/>
  <c r="U335" i="31"/>
  <c r="N335" i="31"/>
  <c r="AQ335" i="31"/>
  <c r="AK335" i="31"/>
  <c r="AD335" i="31"/>
  <c r="V335" i="31"/>
  <c r="O335" i="31"/>
  <c r="I335" i="31"/>
  <c r="AT335" i="31"/>
  <c r="AE335" i="31"/>
  <c r="Q335" i="31"/>
  <c r="AG335" i="31"/>
  <c r="S335" i="31"/>
  <c r="AL335" i="31"/>
  <c r="Y335" i="31"/>
  <c r="Z335" i="31"/>
  <c r="AO335" i="31"/>
  <c r="K335" i="31"/>
  <c r="AJ327" i="31"/>
  <c r="T327" i="31"/>
  <c r="AS327" i="31"/>
  <c r="M327" i="31"/>
  <c r="K327" i="31"/>
  <c r="V327" i="31"/>
  <c r="AL327" i="31"/>
  <c r="O327" i="31"/>
  <c r="AR319" i="31"/>
  <c r="AF319" i="31"/>
  <c r="X319" i="31"/>
  <c r="AS319" i="31"/>
  <c r="AM319" i="31"/>
  <c r="AH319" i="31"/>
  <c r="R319" i="31"/>
  <c r="AE319" i="31"/>
  <c r="Y319" i="31"/>
  <c r="AO319" i="31"/>
  <c r="S319" i="31"/>
  <c r="K319" i="31"/>
  <c r="N319" i="31"/>
  <c r="O319" i="31"/>
  <c r="AI319" i="31"/>
  <c r="I319" i="31"/>
  <c r="AB311" i="31"/>
  <c r="X311" i="31"/>
  <c r="T311" i="31"/>
  <c r="P311" i="31"/>
  <c r="L311" i="31"/>
  <c r="AS311" i="31"/>
  <c r="AC311" i="31"/>
  <c r="W311" i="31"/>
  <c r="R311" i="31"/>
  <c r="M311" i="31"/>
  <c r="AK311" i="31"/>
  <c r="V311" i="31"/>
  <c r="O311" i="31"/>
  <c r="I311" i="31"/>
  <c r="AT311" i="31"/>
  <c r="Y311" i="31"/>
  <c r="Q311" i="31"/>
  <c r="S311" i="31"/>
  <c r="AI311" i="31"/>
  <c r="U311" i="31"/>
  <c r="Z311" i="31"/>
  <c r="K311" i="31"/>
  <c r="N311" i="31"/>
  <c r="AA311" i="31"/>
  <c r="AB295" i="31"/>
  <c r="X295" i="31"/>
  <c r="T295" i="31"/>
  <c r="P295" i="31"/>
  <c r="L295" i="31"/>
  <c r="AC295" i="31"/>
  <c r="W295" i="31"/>
  <c r="R295" i="31"/>
  <c r="M295" i="31"/>
  <c r="AO295" i="31"/>
  <c r="Z295" i="31"/>
  <c r="S295" i="31"/>
  <c r="K295" i="31"/>
  <c r="AA295" i="31"/>
  <c r="U295" i="31"/>
  <c r="N295" i="31"/>
  <c r="O295" i="31"/>
  <c r="Q295" i="31"/>
  <c r="AK295" i="31"/>
  <c r="V295" i="31"/>
  <c r="I295" i="31"/>
  <c r="Y295" i="31"/>
  <c r="AR271" i="31"/>
  <c r="Z271" i="31"/>
  <c r="S271" i="31"/>
  <c r="Y271" i="31"/>
  <c r="AR263" i="31"/>
  <c r="AB263" i="31"/>
  <c r="X263" i="31"/>
  <c r="T263" i="31"/>
  <c r="L263" i="31"/>
  <c r="AC263" i="31"/>
  <c r="R263" i="31"/>
  <c r="AG263" i="31"/>
  <c r="S263" i="31"/>
  <c r="AT263" i="31"/>
  <c r="AK263" i="31"/>
  <c r="AD263" i="31"/>
  <c r="U263" i="31"/>
  <c r="V263" i="31"/>
  <c r="N263" i="31"/>
  <c r="AQ263" i="31"/>
  <c r="O263" i="31"/>
  <c r="AO223" i="31"/>
  <c r="Y223" i="31"/>
  <c r="M223" i="31"/>
  <c r="AI223" i="31"/>
  <c r="AD223" i="31"/>
  <c r="N223" i="31"/>
  <c r="AP223" i="31"/>
  <c r="AQ223" i="31"/>
  <c r="AJ223" i="31"/>
  <c r="AE223" i="31"/>
  <c r="W223" i="31"/>
  <c r="K223" i="31"/>
  <c r="N191" i="31"/>
  <c r="AS183" i="31"/>
  <c r="AO183" i="31"/>
  <c r="AK183" i="31"/>
  <c r="AG183" i="31"/>
  <c r="AC183" i="31"/>
  <c r="Y183" i="31"/>
  <c r="U183" i="31"/>
  <c r="Q183" i="31"/>
  <c r="M183" i="31"/>
  <c r="I183" i="31"/>
  <c r="AT183" i="31"/>
  <c r="AN183" i="31"/>
  <c r="AI183" i="31"/>
  <c r="AD183" i="31"/>
  <c r="X183" i="31"/>
  <c r="S183" i="31"/>
  <c r="N183" i="31"/>
  <c r="AM183" i="31"/>
  <c r="AF183" i="31"/>
  <c r="Z183" i="31"/>
  <c r="R183" i="31"/>
  <c r="K183" i="31"/>
  <c r="AP183" i="31"/>
  <c r="AH183" i="31"/>
  <c r="AA183" i="31"/>
  <c r="T183" i="31"/>
  <c r="L183" i="31"/>
  <c r="AQ183" i="31"/>
  <c r="AJ183" i="31"/>
  <c r="AB183" i="31"/>
  <c r="V183" i="31"/>
  <c r="O183" i="31"/>
  <c r="W183" i="31"/>
  <c r="P183" i="31"/>
  <c r="AE183" i="31"/>
  <c r="AL183" i="31"/>
  <c r="AR183" i="31"/>
  <c r="AC175" i="31"/>
  <c r="Y175" i="31"/>
  <c r="AI175" i="31"/>
  <c r="AD175" i="31"/>
  <c r="N175" i="31"/>
  <c r="Z175" i="31"/>
  <c r="AH175" i="31"/>
  <c r="AB175" i="31"/>
  <c r="V175" i="31"/>
  <c r="AS167" i="31"/>
  <c r="AO167" i="31"/>
  <c r="AK167" i="31"/>
  <c r="AG167" i="31"/>
  <c r="AC167" i="31"/>
  <c r="Y167" i="31"/>
  <c r="U167" i="31"/>
  <c r="Q167" i="31"/>
  <c r="M167" i="31"/>
  <c r="I167" i="31"/>
  <c r="AT167" i="31"/>
  <c r="AN167" i="31"/>
  <c r="AI167" i="31"/>
  <c r="AD167" i="31"/>
  <c r="X167" i="31"/>
  <c r="S167" i="31"/>
  <c r="N167" i="31"/>
  <c r="AQ167" i="31"/>
  <c r="AJ167" i="31"/>
  <c r="AB167" i="31"/>
  <c r="V167" i="31"/>
  <c r="O167" i="31"/>
  <c r="AR167" i="31"/>
  <c r="AL167" i="31"/>
  <c r="AE167" i="31"/>
  <c r="W167" i="31"/>
  <c r="P167" i="31"/>
  <c r="AM167" i="31"/>
  <c r="AF167" i="31"/>
  <c r="Z167" i="31"/>
  <c r="R167" i="31"/>
  <c r="K167" i="31"/>
  <c r="AH167" i="31"/>
  <c r="T167" i="31"/>
  <c r="AA167" i="31"/>
  <c r="AP167" i="31"/>
  <c r="L167" i="31"/>
  <c r="AS159" i="31"/>
  <c r="AO159" i="31"/>
  <c r="AG159" i="31"/>
  <c r="AC159" i="31"/>
  <c r="Y159" i="31"/>
  <c r="U159" i="31"/>
  <c r="Q159" i="31"/>
  <c r="M159" i="31"/>
  <c r="I159" i="31"/>
  <c r="AN159" i="31"/>
  <c r="AI159" i="31"/>
  <c r="AD159" i="31"/>
  <c r="X159" i="31"/>
  <c r="S159" i="31"/>
  <c r="N159" i="31"/>
  <c r="AP159" i="31"/>
  <c r="AA159" i="31"/>
  <c r="T159" i="31"/>
  <c r="L159" i="31"/>
  <c r="AQ159" i="31"/>
  <c r="AJ159" i="31"/>
  <c r="AB159" i="31"/>
  <c r="V159" i="31"/>
  <c r="AR159" i="31"/>
  <c r="AL159" i="31"/>
  <c r="AE159" i="31"/>
  <c r="W159" i="31"/>
  <c r="P159" i="31"/>
  <c r="Z159" i="31"/>
  <c r="AF159" i="31"/>
  <c r="K159" i="31"/>
  <c r="R159" i="31"/>
  <c r="AK151" i="31"/>
  <c r="T151" i="31"/>
  <c r="AS135" i="31"/>
  <c r="AO135" i="31"/>
  <c r="AK135" i="31"/>
  <c r="AG135" i="31"/>
  <c r="AC135" i="31"/>
  <c r="Y135" i="31"/>
  <c r="U135" i="31"/>
  <c r="Q135" i="31"/>
  <c r="M135" i="31"/>
  <c r="I135" i="31"/>
  <c r="AT135" i="31"/>
  <c r="AN135" i="31"/>
  <c r="AI135" i="31"/>
  <c r="AD135" i="31"/>
  <c r="X135" i="31"/>
  <c r="S135" i="31"/>
  <c r="N135" i="31"/>
  <c r="AQ135" i="31"/>
  <c r="AJ135" i="31"/>
  <c r="AB135" i="31"/>
  <c r="V135" i="31"/>
  <c r="O135" i="31"/>
  <c r="AR135" i="31"/>
  <c r="AL135" i="31"/>
  <c r="AE135" i="31"/>
  <c r="W135" i="31"/>
  <c r="P135" i="31"/>
  <c r="AM135" i="31"/>
  <c r="AF135" i="31"/>
  <c r="Z135" i="31"/>
  <c r="R135" i="31"/>
  <c r="K135" i="31"/>
  <c r="AA135" i="31"/>
  <c r="AP135" i="31"/>
  <c r="T135" i="31"/>
  <c r="AH135" i="31"/>
  <c r="L135" i="31"/>
  <c r="AS127" i="31"/>
  <c r="AO127" i="31"/>
  <c r="AK127" i="31"/>
  <c r="AG127" i="31"/>
  <c r="AC127" i="31"/>
  <c r="Y127" i="31"/>
  <c r="U127" i="31"/>
  <c r="Q127" i="31"/>
  <c r="M127" i="31"/>
  <c r="I127" i="31"/>
  <c r="AT127" i="31"/>
  <c r="AN127" i="31"/>
  <c r="AI127" i="31"/>
  <c r="AD127" i="31"/>
  <c r="X127" i="31"/>
  <c r="S127" i="31"/>
  <c r="N127" i="31"/>
  <c r="AP127" i="31"/>
  <c r="AH127" i="31"/>
  <c r="AA127" i="31"/>
  <c r="T127" i="31"/>
  <c r="L127" i="31"/>
  <c r="AQ127" i="31"/>
  <c r="AJ127" i="31"/>
  <c r="AB127" i="31"/>
  <c r="V127" i="31"/>
  <c r="O127" i="31"/>
  <c r="AR127" i="31"/>
  <c r="AL127" i="31"/>
  <c r="AE127" i="31"/>
  <c r="W127" i="31"/>
  <c r="P127" i="31"/>
  <c r="R127" i="31"/>
  <c r="K127" i="31"/>
  <c r="Z127" i="31"/>
  <c r="AF127" i="31"/>
  <c r="AM127" i="31"/>
  <c r="AS119" i="31"/>
  <c r="AO119" i="31"/>
  <c r="AK119" i="31"/>
  <c r="AG119" i="31"/>
  <c r="AC119" i="31"/>
  <c r="Y119" i="31"/>
  <c r="U119" i="31"/>
  <c r="Q119" i="31"/>
  <c r="M119" i="31"/>
  <c r="I119" i="31"/>
  <c r="AT119" i="31"/>
  <c r="AN119" i="31"/>
  <c r="AI119" i="31"/>
  <c r="AD119" i="31"/>
  <c r="X119" i="31"/>
  <c r="S119" i="31"/>
  <c r="N119" i="31"/>
  <c r="AM119" i="31"/>
  <c r="AF119" i="31"/>
  <c r="Z119" i="31"/>
  <c r="R119" i="31"/>
  <c r="K119" i="31"/>
  <c r="AP119" i="31"/>
  <c r="AH119" i="31"/>
  <c r="AA119" i="31"/>
  <c r="T119" i="31"/>
  <c r="L119" i="31"/>
  <c r="AQ119" i="31"/>
  <c r="AJ119" i="31"/>
  <c r="AB119" i="31"/>
  <c r="V119" i="31"/>
  <c r="O119" i="31"/>
  <c r="AL119" i="31"/>
  <c r="W119" i="31"/>
  <c r="AE119" i="31"/>
  <c r="AR119" i="31"/>
  <c r="P119" i="31"/>
  <c r="AS111" i="31"/>
  <c r="AK111" i="31"/>
  <c r="Y111" i="31"/>
  <c r="M111" i="31"/>
  <c r="I111" i="31"/>
  <c r="AT111" i="31"/>
  <c r="AN111" i="31"/>
  <c r="S111" i="31"/>
  <c r="AR111" i="31"/>
  <c r="AE111" i="31"/>
  <c r="P111" i="31"/>
  <c r="AM111" i="31"/>
  <c r="AF111" i="31"/>
  <c r="K111" i="31"/>
  <c r="AH111" i="31"/>
  <c r="L111" i="31"/>
  <c r="AB111" i="31"/>
  <c r="V111" i="31"/>
  <c r="AQ111" i="31"/>
  <c r="I103" i="31"/>
  <c r="AH103" i="31"/>
  <c r="AS95" i="31"/>
  <c r="AO95" i="31"/>
  <c r="AG95" i="31"/>
  <c r="AC95" i="31"/>
  <c r="Y95" i="31"/>
  <c r="U95" i="31"/>
  <c r="M95" i="31"/>
  <c r="I95" i="31"/>
  <c r="AT95" i="31"/>
  <c r="AI95" i="31"/>
  <c r="AD95" i="31"/>
  <c r="X95" i="31"/>
  <c r="N95" i="31"/>
  <c r="AP95" i="31"/>
  <c r="AH95" i="31"/>
  <c r="AA95" i="31"/>
  <c r="T95" i="31"/>
  <c r="L95" i="31"/>
  <c r="AQ95" i="31"/>
  <c r="AB95" i="31"/>
  <c r="V95" i="31"/>
  <c r="O95" i="31"/>
  <c r="AR95" i="31"/>
  <c r="AL95" i="31"/>
  <c r="W95" i="31"/>
  <c r="AM95" i="31"/>
  <c r="K95" i="31"/>
  <c r="AF95" i="31"/>
  <c r="R95" i="31"/>
  <c r="Z95" i="31"/>
  <c r="AO63" i="31"/>
  <c r="AG63" i="31"/>
  <c r="Q63" i="31"/>
  <c r="M63" i="31"/>
  <c r="I63" i="31"/>
  <c r="AT63" i="31"/>
  <c r="AD63" i="31"/>
  <c r="N63" i="31"/>
  <c r="AH63" i="31"/>
  <c r="AA63" i="31"/>
  <c r="L63" i="31"/>
  <c r="AJ63" i="31"/>
  <c r="O63" i="31"/>
  <c r="AR63" i="31"/>
  <c r="P63" i="31"/>
  <c r="R63" i="31"/>
  <c r="Z63" i="31"/>
  <c r="K63" i="31"/>
  <c r="AS55" i="31"/>
  <c r="AO55" i="31"/>
  <c r="AK55" i="31"/>
  <c r="AG55" i="31"/>
  <c r="AC55" i="31"/>
  <c r="Y55" i="31"/>
  <c r="U55" i="31"/>
  <c r="Q55" i="31"/>
  <c r="M55" i="31"/>
  <c r="I55" i="31"/>
  <c r="AT55" i="31"/>
  <c r="AN55" i="31"/>
  <c r="AI55" i="31"/>
  <c r="AD55" i="31"/>
  <c r="X55" i="31"/>
  <c r="S55" i="31"/>
  <c r="N55" i="31"/>
  <c r="AM55" i="31"/>
  <c r="AF55" i="31"/>
  <c r="Z55" i="31"/>
  <c r="R55" i="31"/>
  <c r="K55" i="31"/>
  <c r="AP55" i="31"/>
  <c r="AH55" i="31"/>
  <c r="AA55" i="31"/>
  <c r="T55" i="31"/>
  <c r="L55" i="31"/>
  <c r="AQ55" i="31"/>
  <c r="AJ55" i="31"/>
  <c r="AB55" i="31"/>
  <c r="V55" i="31"/>
  <c r="O55" i="31"/>
  <c r="W55" i="31"/>
  <c r="AL55" i="31"/>
  <c r="AE55" i="31"/>
  <c r="AR55" i="31"/>
  <c r="P55" i="31"/>
  <c r="AS47" i="31"/>
  <c r="AO47" i="31"/>
  <c r="AK47" i="31"/>
  <c r="AG47" i="31"/>
  <c r="AC47" i="31"/>
  <c r="Y47" i="31"/>
  <c r="U47" i="31"/>
  <c r="Q47" i="31"/>
  <c r="M47" i="31"/>
  <c r="I47" i="31"/>
  <c r="AT47" i="31"/>
  <c r="AN47" i="31"/>
  <c r="AI47" i="31"/>
  <c r="AD47" i="31"/>
  <c r="X47" i="31"/>
  <c r="S47" i="31"/>
  <c r="N47" i="31"/>
  <c r="AR47" i="31"/>
  <c r="AL47" i="31"/>
  <c r="AE47" i="31"/>
  <c r="W47" i="31"/>
  <c r="P47" i="31"/>
  <c r="AM47" i="31"/>
  <c r="AF47" i="31"/>
  <c r="Z47" i="31"/>
  <c r="R47" i="31"/>
  <c r="K47" i="31"/>
  <c r="AP47" i="31"/>
  <c r="AH47" i="31"/>
  <c r="AA47" i="31"/>
  <c r="T47" i="31"/>
  <c r="L47" i="31"/>
  <c r="AQ47" i="31"/>
  <c r="O47" i="31"/>
  <c r="V47" i="31"/>
  <c r="AB47" i="31"/>
  <c r="AJ47" i="31"/>
  <c r="AS39" i="31"/>
  <c r="AO39" i="31"/>
  <c r="AK39" i="31"/>
  <c r="AG39" i="31"/>
  <c r="AC39" i="31"/>
  <c r="Y39" i="31"/>
  <c r="U39" i="31"/>
  <c r="Q39" i="31"/>
  <c r="M39" i="31"/>
  <c r="I39" i="31"/>
  <c r="AT39" i="31"/>
  <c r="AN39" i="31"/>
  <c r="AI39" i="31"/>
  <c r="AD39" i="31"/>
  <c r="X39" i="31"/>
  <c r="S39" i="31"/>
  <c r="N39" i="31"/>
  <c r="AQ39" i="31"/>
  <c r="AJ39" i="31"/>
  <c r="AB39" i="31"/>
  <c r="V39" i="31"/>
  <c r="O39" i="31"/>
  <c r="AR39" i="31"/>
  <c r="AL39" i="31"/>
  <c r="AE39" i="31"/>
  <c r="W39" i="31"/>
  <c r="P39" i="31"/>
  <c r="AM39" i="31"/>
  <c r="AF39" i="31"/>
  <c r="Z39" i="31"/>
  <c r="R39" i="31"/>
  <c r="K39" i="31"/>
  <c r="AH39" i="31"/>
  <c r="T39" i="31"/>
  <c r="AP39" i="31"/>
  <c r="L39" i="31"/>
  <c r="AA39" i="31"/>
  <c r="AA582" i="31"/>
  <c r="AJ582" i="31"/>
  <c r="AF582" i="31"/>
  <c r="Z582" i="31"/>
  <c r="X566" i="31"/>
  <c r="AT534" i="31"/>
  <c r="AP534" i="31"/>
  <c r="AL534" i="31"/>
  <c r="AH534" i="31"/>
  <c r="AD534" i="31"/>
  <c r="Z534" i="31"/>
  <c r="V534" i="31"/>
  <c r="R534" i="31"/>
  <c r="N534" i="31"/>
  <c r="AQ534" i="31"/>
  <c r="AK534" i="31"/>
  <c r="AF534" i="31"/>
  <c r="AA534" i="31"/>
  <c r="U534" i="31"/>
  <c r="P534" i="31"/>
  <c r="K534" i="31"/>
  <c r="AR534" i="31"/>
  <c r="AJ534" i="31"/>
  <c r="AC534" i="31"/>
  <c r="W534" i="31"/>
  <c r="O534" i="31"/>
  <c r="AO534" i="31"/>
  <c r="AG534" i="31"/>
  <c r="X534" i="31"/>
  <c r="M534" i="31"/>
  <c r="AI534" i="31"/>
  <c r="T534" i="31"/>
  <c r="I534" i="31"/>
  <c r="AE534" i="31"/>
  <c r="Q534" i="31"/>
  <c r="AM534" i="31"/>
  <c r="L534" i="31"/>
  <c r="AN534" i="31"/>
  <c r="S534" i="31"/>
  <c r="Y534" i="31"/>
  <c r="AB534" i="31"/>
  <c r="AS534" i="31"/>
  <c r="AT518" i="31"/>
  <c r="AP518" i="31"/>
  <c r="AL518" i="31"/>
  <c r="AH518" i="31"/>
  <c r="Z518" i="31"/>
  <c r="V518" i="31"/>
  <c r="AQ518" i="31"/>
  <c r="AK518" i="31"/>
  <c r="AF518" i="31"/>
  <c r="U518" i="31"/>
  <c r="K518" i="31"/>
  <c r="AG518" i="31"/>
  <c r="Y518" i="31"/>
  <c r="S518" i="31"/>
  <c r="L518" i="31"/>
  <c r="X518" i="31"/>
  <c r="O518" i="31"/>
  <c r="W518" i="31"/>
  <c r="I518" i="31"/>
  <c r="AE518" i="31"/>
  <c r="Q518" i="31"/>
  <c r="AO518" i="31"/>
  <c r="T518" i="31"/>
  <c r="AB518" i="31"/>
  <c r="AC518" i="31"/>
  <c r="AM6" i="31"/>
  <c r="W6" i="31"/>
  <c r="O6" i="31"/>
  <c r="K6" i="31"/>
  <c r="AJ6" i="31"/>
  <c r="Y6" i="31"/>
  <c r="N6" i="31"/>
  <c r="AF6" i="31"/>
  <c r="Q6" i="31"/>
  <c r="AN6" i="31"/>
  <c r="AH6" i="31"/>
  <c r="AB6" i="31"/>
  <c r="M6" i="31"/>
  <c r="AK6" i="31"/>
  <c r="AR6" i="31"/>
  <c r="AR289" i="31"/>
  <c r="AN289" i="31"/>
  <c r="AJ289" i="31"/>
  <c r="AF289" i="31"/>
  <c r="AB289" i="31"/>
  <c r="X289" i="31"/>
  <c r="T289" i="31"/>
  <c r="P289" i="31"/>
  <c r="L289" i="31"/>
  <c r="AQ289" i="31"/>
  <c r="AL289" i="31"/>
  <c r="AG289" i="31"/>
  <c r="AA289" i="31"/>
  <c r="V289" i="31"/>
  <c r="Q289" i="31"/>
  <c r="K289" i="31"/>
  <c r="AO289" i="31"/>
  <c r="AH289" i="31"/>
  <c r="Z289" i="31"/>
  <c r="S289" i="31"/>
  <c r="M289" i="31"/>
  <c r="AP289" i="31"/>
  <c r="AI289" i="31"/>
  <c r="AC289" i="31"/>
  <c r="U289" i="31"/>
  <c r="N289" i="31"/>
  <c r="AS289" i="31"/>
  <c r="AD289" i="31"/>
  <c r="O289" i="31"/>
  <c r="AT289" i="31"/>
  <c r="AE289" i="31"/>
  <c r="R289" i="31"/>
  <c r="AK289" i="31"/>
  <c r="W289" i="31"/>
  <c r="I289" i="31"/>
  <c r="AM289" i="31"/>
  <c r="Y289" i="31"/>
  <c r="AP288" i="31"/>
  <c r="AD288" i="31"/>
  <c r="Z288" i="31"/>
  <c r="AR288" i="31"/>
  <c r="AG288" i="31"/>
  <c r="Q288" i="31"/>
  <c r="O288" i="31"/>
  <c r="AS288" i="31"/>
  <c r="X288" i="31"/>
  <c r="K288" i="31"/>
  <c r="M288" i="31"/>
  <c r="AI288" i="31"/>
  <c r="AF285" i="31"/>
  <c r="P285" i="31"/>
  <c r="I285" i="31"/>
  <c r="V285" i="31"/>
  <c r="W285" i="31"/>
  <c r="M285" i="31"/>
  <c r="AD284" i="31"/>
  <c r="AE284" i="31"/>
  <c r="Y284" i="31"/>
  <c r="Q284" i="31"/>
  <c r="W284" i="31"/>
  <c r="AR281" i="31"/>
  <c r="AF281" i="31"/>
  <c r="AB281" i="31"/>
  <c r="AL281" i="31"/>
  <c r="Y281" i="31"/>
  <c r="R281" i="31"/>
  <c r="Z281" i="31"/>
  <c r="AP281" i="31"/>
  <c r="W281" i="31"/>
  <c r="AH280" i="31"/>
  <c r="L280" i="31"/>
  <c r="N277" i="31"/>
  <c r="K277" i="31"/>
  <c r="AR273" i="31"/>
  <c r="T273" i="31"/>
  <c r="P273" i="31"/>
  <c r="AQ273" i="31"/>
  <c r="V273" i="31"/>
  <c r="K273" i="31"/>
  <c r="AK273" i="31"/>
  <c r="AD273" i="31"/>
  <c r="AT273" i="31"/>
  <c r="AM273" i="31"/>
  <c r="AO273" i="31"/>
  <c r="AE273" i="31"/>
  <c r="M273" i="31"/>
  <c r="AH273" i="31"/>
  <c r="Y273" i="31"/>
  <c r="AP272" i="31"/>
  <c r="AD272" i="31"/>
  <c r="Z272" i="31"/>
  <c r="R272" i="31"/>
  <c r="N272" i="31"/>
  <c r="AM272" i="31"/>
  <c r="AB272" i="31"/>
  <c r="L272" i="31"/>
  <c r="AN272" i="31"/>
  <c r="Y272" i="31"/>
  <c r="S272" i="31"/>
  <c r="AA272" i="31"/>
  <c r="P272" i="31"/>
  <c r="T272" i="31"/>
  <c r="I272" i="31"/>
  <c r="U272" i="31"/>
  <c r="M272" i="31"/>
  <c r="X272" i="31"/>
  <c r="O272" i="31"/>
  <c r="AR269" i="31"/>
  <c r="AT269" i="31"/>
  <c r="Y269" i="31"/>
  <c r="AC269" i="31"/>
  <c r="W269" i="31"/>
  <c r="AT268" i="31"/>
  <c r="AP268" i="31"/>
  <c r="AL268" i="31"/>
  <c r="AH268" i="31"/>
  <c r="AD268" i="31"/>
  <c r="Z268" i="31"/>
  <c r="V268" i="31"/>
  <c r="R268" i="31"/>
  <c r="N268" i="31"/>
  <c r="AO268" i="31"/>
  <c r="AJ268" i="31"/>
  <c r="AE268" i="31"/>
  <c r="Y268" i="31"/>
  <c r="T268" i="31"/>
  <c r="O268" i="31"/>
  <c r="I268" i="31"/>
  <c r="AQ268" i="31"/>
  <c r="AI268" i="31"/>
  <c r="AB268" i="31"/>
  <c r="U268" i="31"/>
  <c r="M268" i="31"/>
  <c r="AS268" i="31"/>
  <c r="AK268" i="31"/>
  <c r="AA268" i="31"/>
  <c r="Q268" i="31"/>
  <c r="AM268" i="31"/>
  <c r="AC268" i="31"/>
  <c r="S268" i="31"/>
  <c r="K268" i="31"/>
  <c r="AN268" i="31"/>
  <c r="AF268" i="31"/>
  <c r="W268" i="31"/>
  <c r="L268" i="31"/>
  <c r="AG268" i="31"/>
  <c r="P268" i="31"/>
  <c r="AR268" i="31"/>
  <c r="X268" i="31"/>
  <c r="AR265" i="31"/>
  <c r="AN265" i="31"/>
  <c r="AJ265" i="31"/>
  <c r="AF265" i="31"/>
  <c r="AB265" i="31"/>
  <c r="X265" i="31"/>
  <c r="T265" i="31"/>
  <c r="P265" i="31"/>
  <c r="L265" i="31"/>
  <c r="AQ265" i="31"/>
  <c r="AL265" i="31"/>
  <c r="AG265" i="31"/>
  <c r="AA265" i="31"/>
  <c r="V265" i="31"/>
  <c r="Q265" i="31"/>
  <c r="K265" i="31"/>
  <c r="AP265" i="31"/>
  <c r="AI265" i="31"/>
  <c r="AC265" i="31"/>
  <c r="U265" i="31"/>
  <c r="N265" i="31"/>
  <c r="AT265" i="31"/>
  <c r="AK265" i="31"/>
  <c r="Z265" i="31"/>
  <c r="R265" i="31"/>
  <c r="I265" i="31"/>
  <c r="AM265" i="31"/>
  <c r="AD265" i="31"/>
  <c r="S265" i="31"/>
  <c r="AO265" i="31"/>
  <c r="AE265" i="31"/>
  <c r="W265" i="31"/>
  <c r="M265" i="31"/>
  <c r="AH265" i="31"/>
  <c r="Y265" i="31"/>
  <c r="AS265" i="31"/>
  <c r="O265" i="31"/>
  <c r="AC261" i="31"/>
  <c r="AR257" i="31"/>
  <c r="AN257" i="31"/>
  <c r="AJ257" i="31"/>
  <c r="AF257" i="31"/>
  <c r="AB257" i="31"/>
  <c r="X257" i="31"/>
  <c r="T257" i="31"/>
  <c r="P257" i="31"/>
  <c r="L257" i="31"/>
  <c r="AQ257" i="31"/>
  <c r="AL257" i="31"/>
  <c r="AG257" i="31"/>
  <c r="AA257" i="31"/>
  <c r="V257" i="31"/>
  <c r="Q257" i="31"/>
  <c r="K257" i="31"/>
  <c r="AO257" i="31"/>
  <c r="AH257" i="31"/>
  <c r="Z257" i="31"/>
  <c r="S257" i="31"/>
  <c r="M257" i="31"/>
  <c r="AT257" i="31"/>
  <c r="AK257" i="31"/>
  <c r="AC257" i="31"/>
  <c r="R257" i="31"/>
  <c r="I257" i="31"/>
  <c r="AM257" i="31"/>
  <c r="AD257" i="31"/>
  <c r="U257" i="31"/>
  <c r="AP257" i="31"/>
  <c r="AE257" i="31"/>
  <c r="W257" i="31"/>
  <c r="N257" i="31"/>
  <c r="AI257" i="31"/>
  <c r="Y257" i="31"/>
  <c r="AS257" i="31"/>
  <c r="O257" i="31"/>
  <c r="AT256" i="31"/>
  <c r="AP256" i="31"/>
  <c r="AL256" i="31"/>
  <c r="AH256" i="31"/>
  <c r="AD256" i="31"/>
  <c r="Z256" i="31"/>
  <c r="V256" i="31"/>
  <c r="R256" i="31"/>
  <c r="N256" i="31"/>
  <c r="AR256" i="31"/>
  <c r="AM256" i="31"/>
  <c r="AG256" i="31"/>
  <c r="AB256" i="31"/>
  <c r="W256" i="31"/>
  <c r="Q256" i="31"/>
  <c r="L256" i="31"/>
  <c r="AQ256" i="31"/>
  <c r="AJ256" i="31"/>
  <c r="AC256" i="31"/>
  <c r="U256" i="31"/>
  <c r="O256" i="31"/>
  <c r="AA256" i="31"/>
  <c r="S256" i="31"/>
  <c r="I256" i="31"/>
  <c r="AN256" i="31"/>
  <c r="AE256" i="31"/>
  <c r="T256" i="31"/>
  <c r="K256" i="31"/>
  <c r="X256" i="31"/>
  <c r="M256" i="31"/>
  <c r="AI256" i="31"/>
  <c r="P256" i="31"/>
  <c r="AS256" i="31"/>
  <c r="Y256" i="31"/>
  <c r="AN253" i="31"/>
  <c r="AF253" i="31"/>
  <c r="P253" i="31"/>
  <c r="Y253" i="31"/>
  <c r="S253" i="31"/>
  <c r="I253" i="31"/>
  <c r="AL253" i="31"/>
  <c r="R253" i="31"/>
  <c r="K253" i="31"/>
  <c r="W253" i="31"/>
  <c r="M253" i="31"/>
  <c r="AT252" i="31"/>
  <c r="AD252" i="31"/>
  <c r="Z252" i="31"/>
  <c r="V252" i="31"/>
  <c r="R252" i="31"/>
  <c r="N252" i="31"/>
  <c r="Y252" i="31"/>
  <c r="T252" i="31"/>
  <c r="O252" i="31"/>
  <c r="I252" i="31"/>
  <c r="AS252" i="31"/>
  <c r="X252" i="31"/>
  <c r="Q252" i="31"/>
  <c r="K252" i="31"/>
  <c r="AB252" i="31"/>
  <c r="S252" i="31"/>
  <c r="AC252" i="31"/>
  <c r="U252" i="31"/>
  <c r="L252" i="31"/>
  <c r="AQ252" i="31"/>
  <c r="W252" i="31"/>
  <c r="M252" i="31"/>
  <c r="P252" i="31"/>
  <c r="AA252" i="31"/>
  <c r="AQ248" i="31"/>
  <c r="AM248" i="31"/>
  <c r="AI248" i="31"/>
  <c r="AE248" i="31"/>
  <c r="AA248" i="31"/>
  <c r="W248" i="31"/>
  <c r="S248" i="31"/>
  <c r="O248" i="31"/>
  <c r="K248" i="31"/>
  <c r="AS248" i="31"/>
  <c r="AN248" i="31"/>
  <c r="AH248" i="31"/>
  <c r="AC248" i="31"/>
  <c r="X248" i="31"/>
  <c r="R248" i="31"/>
  <c r="M248" i="31"/>
  <c r="AR248" i="31"/>
  <c r="AK248" i="31"/>
  <c r="AD248" i="31"/>
  <c r="V248" i="31"/>
  <c r="P248" i="31"/>
  <c r="I248" i="31"/>
  <c r="AT248" i="31"/>
  <c r="AL248" i="31"/>
  <c r="AF248" i="31"/>
  <c r="Y248" i="31"/>
  <c r="Q248" i="31"/>
  <c r="AO248" i="31"/>
  <c r="AG248" i="31"/>
  <c r="Z248" i="31"/>
  <c r="T248" i="31"/>
  <c r="L248" i="31"/>
  <c r="AB248" i="31"/>
  <c r="AP248" i="31"/>
  <c r="U248" i="31"/>
  <c r="AJ248" i="31"/>
  <c r="N248" i="31"/>
  <c r="K245" i="31"/>
  <c r="AI245" i="31"/>
  <c r="AK241" i="31"/>
  <c r="Y241" i="31"/>
  <c r="AM241" i="31"/>
  <c r="W241" i="31"/>
  <c r="R241" i="31"/>
  <c r="S241" i="31"/>
  <c r="AP241" i="31"/>
  <c r="N241" i="31"/>
  <c r="O241" i="31"/>
  <c r="AT241" i="31"/>
  <c r="X240" i="31"/>
  <c r="R240" i="31"/>
  <c r="AF240" i="31"/>
  <c r="Y240" i="31"/>
  <c r="M233" i="31"/>
  <c r="AJ233" i="31"/>
  <c r="AM232" i="31"/>
  <c r="AE232" i="31"/>
  <c r="W232" i="31"/>
  <c r="S232" i="31"/>
  <c r="AN232" i="31"/>
  <c r="AC232" i="31"/>
  <c r="X232" i="31"/>
  <c r="AG232" i="31"/>
  <c r="L232" i="31"/>
  <c r="AP232" i="31"/>
  <c r="AJ232" i="31"/>
  <c r="AR232" i="31"/>
  <c r="AD232" i="31"/>
  <c r="I232" i="31"/>
  <c r="Y232" i="31"/>
  <c r="AF232" i="31"/>
  <c r="AQ224" i="31"/>
  <c r="AM224" i="31"/>
  <c r="AI224" i="31"/>
  <c r="AE224" i="31"/>
  <c r="AA224" i="31"/>
  <c r="W224" i="31"/>
  <c r="S224" i="31"/>
  <c r="O224" i="31"/>
  <c r="K224" i="31"/>
  <c r="AS224" i="31"/>
  <c r="AN224" i="31"/>
  <c r="AH224" i="31"/>
  <c r="AC224" i="31"/>
  <c r="X224" i="31"/>
  <c r="R224" i="31"/>
  <c r="M224" i="31"/>
  <c r="AT224" i="31"/>
  <c r="AL224" i="31"/>
  <c r="AF224" i="31"/>
  <c r="Y224" i="31"/>
  <c r="Q224" i="31"/>
  <c r="AO224" i="31"/>
  <c r="AG224" i="31"/>
  <c r="Z224" i="31"/>
  <c r="T224" i="31"/>
  <c r="L224" i="31"/>
  <c r="AP224" i="31"/>
  <c r="AJ224" i="31"/>
  <c r="AB224" i="31"/>
  <c r="U224" i="31"/>
  <c r="N224" i="31"/>
  <c r="AD224" i="31"/>
  <c r="AR224" i="31"/>
  <c r="V224" i="31"/>
  <c r="AK224" i="31"/>
  <c r="I224" i="31"/>
  <c r="P224" i="31"/>
  <c r="U221" i="31"/>
  <c r="AJ221" i="31"/>
  <c r="AE221" i="31"/>
  <c r="AF221" i="31"/>
  <c r="R221" i="31"/>
  <c r="AI221" i="31"/>
  <c r="V221" i="31"/>
  <c r="AD221" i="31"/>
  <c r="P221" i="31"/>
  <c r="AI220" i="31"/>
  <c r="O220" i="31"/>
  <c r="AP220" i="31"/>
  <c r="AF220" i="31"/>
  <c r="Z220" i="31"/>
  <c r="AB220" i="31"/>
  <c r="T220" i="31"/>
  <c r="M220" i="31"/>
  <c r="AR220" i="31"/>
  <c r="AL220" i="31"/>
  <c r="AD220" i="31"/>
  <c r="X220" i="31"/>
  <c r="Q220" i="31"/>
  <c r="R220" i="31"/>
  <c r="AG220" i="31"/>
  <c r="AQ216" i="31"/>
  <c r="AM216" i="31"/>
  <c r="AI216" i="31"/>
  <c r="AA216" i="31"/>
  <c r="W216" i="31"/>
  <c r="S216" i="31"/>
  <c r="O216" i="31"/>
  <c r="K216" i="31"/>
  <c r="AS216" i="31"/>
  <c r="AN216" i="31"/>
  <c r="AC216" i="31"/>
  <c r="X216" i="31"/>
  <c r="R216" i="31"/>
  <c r="M216" i="31"/>
  <c r="AR216" i="31"/>
  <c r="AK216" i="31"/>
  <c r="AD216" i="31"/>
  <c r="P216" i="31"/>
  <c r="I216" i="31"/>
  <c r="AT216" i="31"/>
  <c r="AL216" i="31"/>
  <c r="AF216" i="31"/>
  <c r="Y216" i="31"/>
  <c r="Q216" i="31"/>
  <c r="AO216" i="31"/>
  <c r="AG216" i="31"/>
  <c r="Z216" i="31"/>
  <c r="T216" i="31"/>
  <c r="L216" i="31"/>
  <c r="U216" i="31"/>
  <c r="AP216" i="31"/>
  <c r="AJ216" i="31"/>
  <c r="N216" i="31"/>
  <c r="Q213" i="31"/>
  <c r="T213" i="31"/>
  <c r="K213" i="31"/>
  <c r="AH213" i="31"/>
  <c r="L213" i="31"/>
  <c r="AS209" i="31"/>
  <c r="AO209" i="31"/>
  <c r="AK209" i="31"/>
  <c r="AG209" i="31"/>
  <c r="AC209" i="31"/>
  <c r="Y209" i="31"/>
  <c r="U209" i="31"/>
  <c r="Q209" i="31"/>
  <c r="M209" i="31"/>
  <c r="I209" i="31"/>
  <c r="AR209" i="31"/>
  <c r="AM209" i="31"/>
  <c r="AH209" i="31"/>
  <c r="AB209" i="31"/>
  <c r="W209" i="31"/>
  <c r="R209" i="31"/>
  <c r="L209" i="31"/>
  <c r="AN209" i="31"/>
  <c r="AF209" i="31"/>
  <c r="Z209" i="31"/>
  <c r="S209" i="31"/>
  <c r="K209" i="31"/>
  <c r="AP209" i="31"/>
  <c r="AI209" i="31"/>
  <c r="AA209" i="31"/>
  <c r="T209" i="31"/>
  <c r="N209" i="31"/>
  <c r="AQ209" i="31"/>
  <c r="AJ209" i="31"/>
  <c r="AD209" i="31"/>
  <c r="V209" i="31"/>
  <c r="O209" i="31"/>
  <c r="AE209" i="31"/>
  <c r="AT209" i="31"/>
  <c r="X209" i="31"/>
  <c r="AL209" i="31"/>
  <c r="P209" i="31"/>
  <c r="AM208" i="31"/>
  <c r="W208" i="31"/>
  <c r="S208" i="31"/>
  <c r="AS208" i="31"/>
  <c r="R208" i="31"/>
  <c r="AP208" i="31"/>
  <c r="AB208" i="31"/>
  <c r="N208" i="31"/>
  <c r="V208" i="31"/>
  <c r="AL208" i="31"/>
  <c r="AO208" i="31"/>
  <c r="L208" i="31"/>
  <c r="AQ204" i="31"/>
  <c r="AM204" i="31"/>
  <c r="AI204" i="31"/>
  <c r="AE204" i="31"/>
  <c r="AA204" i="31"/>
  <c r="W204" i="31"/>
  <c r="S204" i="31"/>
  <c r="O204" i="31"/>
  <c r="K204" i="31"/>
  <c r="AP204" i="31"/>
  <c r="AK204" i="31"/>
  <c r="AF204" i="31"/>
  <c r="Z204" i="31"/>
  <c r="U204" i="31"/>
  <c r="P204" i="31"/>
  <c r="AS204" i="31"/>
  <c r="AL204" i="31"/>
  <c r="AD204" i="31"/>
  <c r="X204" i="31"/>
  <c r="Q204" i="31"/>
  <c r="I204" i="31"/>
  <c r="AT204" i="31"/>
  <c r="AN204" i="31"/>
  <c r="AG204" i="31"/>
  <c r="Y204" i="31"/>
  <c r="R204" i="31"/>
  <c r="L204" i="31"/>
  <c r="AO204" i="31"/>
  <c r="AH204" i="31"/>
  <c r="AB204" i="31"/>
  <c r="T204" i="31"/>
  <c r="M204" i="31"/>
  <c r="V204" i="31"/>
  <c r="AR204" i="31"/>
  <c r="AC204" i="31"/>
  <c r="AJ204" i="31"/>
  <c r="N204" i="31"/>
  <c r="AO201" i="31"/>
  <c r="AK201" i="31"/>
  <c r="AC201" i="31"/>
  <c r="U201" i="31"/>
  <c r="Q201" i="31"/>
  <c r="AM201" i="31"/>
  <c r="AB201" i="31"/>
  <c r="W201" i="31"/>
  <c r="R201" i="31"/>
  <c r="AE201" i="31"/>
  <c r="X201" i="31"/>
  <c r="AN201" i="31"/>
  <c r="Z201" i="31"/>
  <c r="S201" i="31"/>
  <c r="AP201" i="31"/>
  <c r="T201" i="31"/>
  <c r="V201" i="31"/>
  <c r="AD201" i="31"/>
  <c r="O201" i="31"/>
  <c r="AQ200" i="31"/>
  <c r="AM200" i="31"/>
  <c r="AI200" i="31"/>
  <c r="AA200" i="31"/>
  <c r="W200" i="31"/>
  <c r="S200" i="31"/>
  <c r="O200" i="31"/>
  <c r="K200" i="31"/>
  <c r="AS200" i="31"/>
  <c r="AN200" i="31"/>
  <c r="AC200" i="31"/>
  <c r="X200" i="31"/>
  <c r="R200" i="31"/>
  <c r="M200" i="31"/>
  <c r="AO200" i="31"/>
  <c r="AG200" i="31"/>
  <c r="Z200" i="31"/>
  <c r="L200" i="31"/>
  <c r="AP200" i="31"/>
  <c r="AJ200" i="31"/>
  <c r="AB200" i="31"/>
  <c r="U200" i="31"/>
  <c r="N200" i="31"/>
  <c r="AR200" i="31"/>
  <c r="AD200" i="31"/>
  <c r="V200" i="31"/>
  <c r="P200" i="31"/>
  <c r="I200" i="31"/>
  <c r="AF200" i="31"/>
  <c r="AT200" i="31"/>
  <c r="Y200" i="31"/>
  <c r="Q200" i="31"/>
  <c r="AK193" i="31"/>
  <c r="AC193" i="31"/>
  <c r="Y193" i="31"/>
  <c r="M193" i="31"/>
  <c r="AM193" i="31"/>
  <c r="AH193" i="31"/>
  <c r="AB193" i="31"/>
  <c r="L193" i="31"/>
  <c r="AJ193" i="31"/>
  <c r="O193" i="31"/>
  <c r="AT193" i="31"/>
  <c r="AL193" i="31"/>
  <c r="P193" i="31"/>
  <c r="AF193" i="31"/>
  <c r="Z193" i="31"/>
  <c r="K193" i="31"/>
  <c r="AA193" i="31"/>
  <c r="T193" i="31"/>
  <c r="AQ192" i="31"/>
  <c r="AM192" i="31"/>
  <c r="AI192" i="31"/>
  <c r="AE192" i="31"/>
  <c r="AA192" i="31"/>
  <c r="W192" i="31"/>
  <c r="S192" i="31"/>
  <c r="O192" i="31"/>
  <c r="K192" i="31"/>
  <c r="AS192" i="31"/>
  <c r="AN192" i="31"/>
  <c r="AH192" i="31"/>
  <c r="AC192" i="31"/>
  <c r="X192" i="31"/>
  <c r="R192" i="31"/>
  <c r="M192" i="31"/>
  <c r="AT192" i="31"/>
  <c r="AL192" i="31"/>
  <c r="AF192" i="31"/>
  <c r="Y192" i="31"/>
  <c r="Q192" i="31"/>
  <c r="AO192" i="31"/>
  <c r="AG192" i="31"/>
  <c r="Z192" i="31"/>
  <c r="T192" i="31"/>
  <c r="L192" i="31"/>
  <c r="AP192" i="31"/>
  <c r="AJ192" i="31"/>
  <c r="AB192" i="31"/>
  <c r="U192" i="31"/>
  <c r="N192" i="31"/>
  <c r="V192" i="31"/>
  <c r="I192" i="31"/>
  <c r="AR192" i="31"/>
  <c r="AD192" i="31"/>
  <c r="AK192" i="31"/>
  <c r="P192" i="31"/>
  <c r="AK189" i="31"/>
  <c r="AG189" i="31"/>
  <c r="AE189" i="31"/>
  <c r="O189" i="31"/>
  <c r="AH189" i="31"/>
  <c r="AA189" i="31"/>
  <c r="AR189" i="31"/>
  <c r="AD189" i="31"/>
  <c r="AI188" i="31"/>
  <c r="AA188" i="31"/>
  <c r="W188" i="31"/>
  <c r="S188" i="31"/>
  <c r="AK188" i="31"/>
  <c r="AF188" i="31"/>
  <c r="P188" i="31"/>
  <c r="AO188" i="31"/>
  <c r="AH188" i="31"/>
  <c r="T188" i="31"/>
  <c r="AJ188" i="31"/>
  <c r="V188" i="31"/>
  <c r="AS188" i="31"/>
  <c r="AD188" i="31"/>
  <c r="X188" i="31"/>
  <c r="AG188" i="31"/>
  <c r="Y188" i="31"/>
  <c r="AN188" i="31"/>
  <c r="AQ184" i="31"/>
  <c r="AE184" i="31"/>
  <c r="AA184" i="31"/>
  <c r="O184" i="31"/>
  <c r="X184" i="31"/>
  <c r="AD184" i="31"/>
  <c r="I184" i="31"/>
  <c r="Q184" i="31"/>
  <c r="AO184" i="31"/>
  <c r="L184" i="31"/>
  <c r="AB184" i="31"/>
  <c r="AS177" i="31"/>
  <c r="AO177" i="31"/>
  <c r="AK177" i="31"/>
  <c r="AG177" i="31"/>
  <c r="AC177" i="31"/>
  <c r="Y177" i="31"/>
  <c r="U177" i="31"/>
  <c r="Q177" i="31"/>
  <c r="M177" i="31"/>
  <c r="I177" i="31"/>
  <c r="AR177" i="31"/>
  <c r="AM177" i="31"/>
  <c r="AH177" i="31"/>
  <c r="AB177" i="31"/>
  <c r="W177" i="31"/>
  <c r="R177" i="31"/>
  <c r="L177" i="31"/>
  <c r="AN177" i="31"/>
  <c r="AF177" i="31"/>
  <c r="Z177" i="31"/>
  <c r="S177" i="31"/>
  <c r="K177" i="31"/>
  <c r="AP177" i="31"/>
  <c r="AI177" i="31"/>
  <c r="AA177" i="31"/>
  <c r="T177" i="31"/>
  <c r="N177" i="31"/>
  <c r="AQ177" i="31"/>
  <c r="AJ177" i="31"/>
  <c r="AD177" i="31"/>
  <c r="V177" i="31"/>
  <c r="O177" i="31"/>
  <c r="X177" i="31"/>
  <c r="AE177" i="31"/>
  <c r="AL177" i="31"/>
  <c r="P177" i="31"/>
  <c r="AT177" i="31"/>
  <c r="AQ176" i="31"/>
  <c r="AM176" i="31"/>
  <c r="AI176" i="31"/>
  <c r="AE176" i="31"/>
  <c r="AA176" i="31"/>
  <c r="W176" i="31"/>
  <c r="S176" i="31"/>
  <c r="O176" i="31"/>
  <c r="K176" i="31"/>
  <c r="AS176" i="31"/>
  <c r="AN176" i="31"/>
  <c r="AH176" i="31"/>
  <c r="AC176" i="31"/>
  <c r="X176" i="31"/>
  <c r="R176" i="31"/>
  <c r="M176" i="31"/>
  <c r="AP176" i="31"/>
  <c r="AJ176" i="31"/>
  <c r="AB176" i="31"/>
  <c r="U176" i="31"/>
  <c r="N176" i="31"/>
  <c r="AR176" i="31"/>
  <c r="AK176" i="31"/>
  <c r="AD176" i="31"/>
  <c r="V176" i="31"/>
  <c r="P176" i="31"/>
  <c r="I176" i="31"/>
  <c r="AT176" i="31"/>
  <c r="AL176" i="31"/>
  <c r="AF176" i="31"/>
  <c r="Y176" i="31"/>
  <c r="Q176" i="31"/>
  <c r="AG176" i="31"/>
  <c r="Z176" i="31"/>
  <c r="AO176" i="31"/>
  <c r="L176" i="31"/>
  <c r="T176" i="31"/>
  <c r="U169" i="31"/>
  <c r="AT169" i="31"/>
  <c r="S169" i="31"/>
  <c r="AA169" i="31"/>
  <c r="T169" i="31"/>
  <c r="AQ168" i="31"/>
  <c r="AM168" i="31"/>
  <c r="AI168" i="31"/>
  <c r="AE168" i="31"/>
  <c r="AA168" i="31"/>
  <c r="W168" i="31"/>
  <c r="S168" i="31"/>
  <c r="O168" i="31"/>
  <c r="K168" i="31"/>
  <c r="AS168" i="31"/>
  <c r="AN168" i="31"/>
  <c r="AH168" i="31"/>
  <c r="AC168" i="31"/>
  <c r="X168" i="31"/>
  <c r="R168" i="31"/>
  <c r="M168" i="31"/>
  <c r="AO168" i="31"/>
  <c r="AG168" i="31"/>
  <c r="Z168" i="31"/>
  <c r="T168" i="31"/>
  <c r="L168" i="31"/>
  <c r="AP168" i="31"/>
  <c r="AJ168" i="31"/>
  <c r="AB168" i="31"/>
  <c r="U168" i="31"/>
  <c r="N168" i="31"/>
  <c r="AR168" i="31"/>
  <c r="AK168" i="31"/>
  <c r="AD168" i="31"/>
  <c r="V168" i="31"/>
  <c r="P168" i="31"/>
  <c r="I168" i="31"/>
  <c r="Y168" i="31"/>
  <c r="AL168" i="31"/>
  <c r="AT168" i="31"/>
  <c r="AF168" i="31"/>
  <c r="Q168" i="31"/>
  <c r="AS161" i="31"/>
  <c r="AO161" i="31"/>
  <c r="AK161" i="31"/>
  <c r="AG161" i="31"/>
  <c r="AC161" i="31"/>
  <c r="Y161" i="31"/>
  <c r="U161" i="31"/>
  <c r="Q161" i="31"/>
  <c r="M161" i="31"/>
  <c r="I161" i="31"/>
  <c r="AR161" i="31"/>
  <c r="AM161" i="31"/>
  <c r="AH161" i="31"/>
  <c r="AB161" i="31"/>
  <c r="W161" i="31"/>
  <c r="R161" i="31"/>
  <c r="L161" i="31"/>
  <c r="AQ161" i="31"/>
  <c r="AJ161" i="31"/>
  <c r="AD161" i="31"/>
  <c r="V161" i="31"/>
  <c r="O161" i="31"/>
  <c r="AT161" i="31"/>
  <c r="AL161" i="31"/>
  <c r="AE161" i="31"/>
  <c r="X161" i="31"/>
  <c r="P161" i="31"/>
  <c r="AN161" i="31"/>
  <c r="AF161" i="31"/>
  <c r="Z161" i="31"/>
  <c r="S161" i="31"/>
  <c r="K161" i="31"/>
  <c r="AI161" i="31"/>
  <c r="T161" i="31"/>
  <c r="AA161" i="31"/>
  <c r="AP161" i="31"/>
  <c r="N161" i="31"/>
  <c r="AA160" i="31"/>
  <c r="W160" i="31"/>
  <c r="R160" i="31"/>
  <c r="M160" i="31"/>
  <c r="Z160" i="31"/>
  <c r="T160" i="31"/>
  <c r="AD160" i="31"/>
  <c r="AK160" i="31"/>
  <c r="AS157" i="31"/>
  <c r="AG157" i="31"/>
  <c r="Y157" i="31"/>
  <c r="Q157" i="31"/>
  <c r="AP157" i="31"/>
  <c r="AE157" i="31"/>
  <c r="Z157" i="31"/>
  <c r="T157" i="31"/>
  <c r="AM157" i="31"/>
  <c r="AF157" i="31"/>
  <c r="K157" i="31"/>
  <c r="AN157" i="31"/>
  <c r="S157" i="31"/>
  <c r="L157" i="31"/>
  <c r="AB157" i="31"/>
  <c r="V157" i="31"/>
  <c r="W157" i="31"/>
  <c r="AD157" i="31"/>
  <c r="AL157" i="31"/>
  <c r="AS153" i="31"/>
  <c r="AO153" i="31"/>
  <c r="AK153" i="31"/>
  <c r="AG153" i="31"/>
  <c r="AC153" i="31"/>
  <c r="Y153" i="31"/>
  <c r="U153" i="31"/>
  <c r="Q153" i="31"/>
  <c r="M153" i="31"/>
  <c r="I153" i="31"/>
  <c r="AR153" i="31"/>
  <c r="AM153" i="31"/>
  <c r="AH153" i="31"/>
  <c r="AB153" i="31"/>
  <c r="W153" i="31"/>
  <c r="R153" i="31"/>
  <c r="L153" i="31"/>
  <c r="AP153" i="31"/>
  <c r="AI153" i="31"/>
  <c r="AA153" i="31"/>
  <c r="T153" i="31"/>
  <c r="N153" i="31"/>
  <c r="AQ153" i="31"/>
  <c r="AJ153" i="31"/>
  <c r="AD153" i="31"/>
  <c r="V153" i="31"/>
  <c r="O153" i="31"/>
  <c r="AT153" i="31"/>
  <c r="AL153" i="31"/>
  <c r="AE153" i="31"/>
  <c r="X153" i="31"/>
  <c r="P153" i="31"/>
  <c r="Z153" i="31"/>
  <c r="AN153" i="31"/>
  <c r="AF153" i="31"/>
  <c r="K153" i="31"/>
  <c r="S153" i="31"/>
  <c r="X152" i="31"/>
  <c r="M152" i="31"/>
  <c r="P152" i="31"/>
  <c r="L152" i="31"/>
  <c r="U149" i="31"/>
  <c r="AH149" i="31"/>
  <c r="AB149" i="31"/>
  <c r="AO145" i="31"/>
  <c r="AK145" i="31"/>
  <c r="Y145" i="31"/>
  <c r="U145" i="31"/>
  <c r="I145" i="31"/>
  <c r="AR145" i="31"/>
  <c r="AH145" i="31"/>
  <c r="AB145" i="31"/>
  <c r="R145" i="31"/>
  <c r="AN145" i="31"/>
  <c r="S145" i="31"/>
  <c r="K145" i="31"/>
  <c r="AP145" i="31"/>
  <c r="AI145" i="31"/>
  <c r="N145" i="31"/>
  <c r="AJ145" i="31"/>
  <c r="V145" i="31"/>
  <c r="O145" i="31"/>
  <c r="P145" i="31"/>
  <c r="AL145" i="31"/>
  <c r="AQ144" i="31"/>
  <c r="AE144" i="31"/>
  <c r="AA144" i="31"/>
  <c r="S144" i="31"/>
  <c r="O144" i="31"/>
  <c r="AS144" i="31"/>
  <c r="AH144" i="31"/>
  <c r="R144" i="31"/>
  <c r="M144" i="31"/>
  <c r="AP144" i="31"/>
  <c r="AJ144" i="31"/>
  <c r="N144" i="31"/>
  <c r="AK144" i="31"/>
  <c r="V144" i="31"/>
  <c r="P144" i="31"/>
  <c r="AT144" i="31"/>
  <c r="AL144" i="31"/>
  <c r="Q144" i="31"/>
  <c r="AG144" i="31"/>
  <c r="L144" i="31"/>
  <c r="AS141" i="31"/>
  <c r="AO141" i="31"/>
  <c r="AK141" i="31"/>
  <c r="AG141" i="31"/>
  <c r="AC141" i="31"/>
  <c r="Y141" i="31"/>
  <c r="U141" i="31"/>
  <c r="Q141" i="31"/>
  <c r="M141" i="31"/>
  <c r="I141" i="31"/>
  <c r="AP141" i="31"/>
  <c r="AJ141" i="31"/>
  <c r="AE141" i="31"/>
  <c r="Z141" i="31"/>
  <c r="T141" i="31"/>
  <c r="O141" i="31"/>
  <c r="AQ141" i="31"/>
  <c r="AI141" i="31"/>
  <c r="AB141" i="31"/>
  <c r="V141" i="31"/>
  <c r="N141" i="31"/>
  <c r="AR141" i="31"/>
  <c r="AL141" i="31"/>
  <c r="AD141" i="31"/>
  <c r="W141" i="31"/>
  <c r="P141" i="31"/>
  <c r="AT141" i="31"/>
  <c r="AM141" i="31"/>
  <c r="AF141" i="31"/>
  <c r="X141" i="31"/>
  <c r="R141" i="31"/>
  <c r="K141" i="31"/>
  <c r="AA141" i="31"/>
  <c r="AN141" i="31"/>
  <c r="S141" i="31"/>
  <c r="AH141" i="31"/>
  <c r="L141" i="31"/>
  <c r="AE140" i="31"/>
  <c r="AA140" i="31"/>
  <c r="O140" i="31"/>
  <c r="K140" i="31"/>
  <c r="AF140" i="31"/>
  <c r="Z140" i="31"/>
  <c r="AD140" i="31"/>
  <c r="X140" i="31"/>
  <c r="I140" i="31"/>
  <c r="AN140" i="31"/>
  <c r="AG140" i="31"/>
  <c r="R140" i="31"/>
  <c r="M140" i="31"/>
  <c r="V140" i="31"/>
  <c r="AR140" i="31"/>
  <c r="N140" i="31"/>
  <c r="AS137" i="31"/>
  <c r="AO137" i="31"/>
  <c r="AK137" i="31"/>
  <c r="AG137" i="31"/>
  <c r="AC137" i="31"/>
  <c r="Y137" i="31"/>
  <c r="U137" i="31"/>
  <c r="Q137" i="31"/>
  <c r="M137" i="31"/>
  <c r="I137" i="31"/>
  <c r="AR137" i="31"/>
  <c r="AM137" i="31"/>
  <c r="AH137" i="31"/>
  <c r="AB137" i="31"/>
  <c r="W137" i="31"/>
  <c r="R137" i="31"/>
  <c r="L137" i="31"/>
  <c r="AT137" i="31"/>
  <c r="AL137" i="31"/>
  <c r="AE137" i="31"/>
  <c r="X137" i="31"/>
  <c r="P137" i="31"/>
  <c r="AN137" i="31"/>
  <c r="AF137" i="31"/>
  <c r="Z137" i="31"/>
  <c r="S137" i="31"/>
  <c r="K137" i="31"/>
  <c r="AP137" i="31"/>
  <c r="AI137" i="31"/>
  <c r="AA137" i="31"/>
  <c r="T137" i="31"/>
  <c r="N137" i="31"/>
  <c r="AJ137" i="31"/>
  <c r="V137" i="31"/>
  <c r="AQ137" i="31"/>
  <c r="O137" i="31"/>
  <c r="AD137" i="31"/>
  <c r="U136" i="31"/>
  <c r="AI133" i="31"/>
  <c r="AS129" i="31"/>
  <c r="AO129" i="31"/>
  <c r="AK129" i="31"/>
  <c r="AG129" i="31"/>
  <c r="AC129" i="31"/>
  <c r="Y129" i="31"/>
  <c r="U129" i="31"/>
  <c r="Q129" i="31"/>
  <c r="M129" i="31"/>
  <c r="I129" i="31"/>
  <c r="AR129" i="31"/>
  <c r="AM129" i="31"/>
  <c r="AH129" i="31"/>
  <c r="AB129" i="31"/>
  <c r="W129" i="31"/>
  <c r="R129" i="31"/>
  <c r="L129" i="31"/>
  <c r="AQ129" i="31"/>
  <c r="AJ129" i="31"/>
  <c r="AD129" i="31"/>
  <c r="V129" i="31"/>
  <c r="O129" i="31"/>
  <c r="AT129" i="31"/>
  <c r="AL129" i="31"/>
  <c r="AE129" i="31"/>
  <c r="X129" i="31"/>
  <c r="P129" i="31"/>
  <c r="AN129" i="31"/>
  <c r="AF129" i="31"/>
  <c r="Z129" i="31"/>
  <c r="S129" i="31"/>
  <c r="K129" i="31"/>
  <c r="AA129" i="31"/>
  <c r="AP129" i="31"/>
  <c r="AI129" i="31"/>
  <c r="N129" i="31"/>
  <c r="T129" i="31"/>
  <c r="AM128" i="31"/>
  <c r="AE128" i="31"/>
  <c r="AA128" i="31"/>
  <c r="S128" i="31"/>
  <c r="O128" i="31"/>
  <c r="AN128" i="31"/>
  <c r="AH128" i="31"/>
  <c r="R128" i="31"/>
  <c r="M128" i="31"/>
  <c r="AL128" i="31"/>
  <c r="AF128" i="31"/>
  <c r="Q128" i="31"/>
  <c r="AO128" i="31"/>
  <c r="T128" i="31"/>
  <c r="L128" i="31"/>
  <c r="AP128" i="31"/>
  <c r="AJ128" i="31"/>
  <c r="N128" i="31"/>
  <c r="I128" i="31"/>
  <c r="AD128" i="31"/>
  <c r="AR128" i="31"/>
  <c r="AS125" i="31"/>
  <c r="AO125" i="31"/>
  <c r="AK125" i="31"/>
  <c r="AG125" i="31"/>
  <c r="AC125" i="31"/>
  <c r="Y125" i="31"/>
  <c r="U125" i="31"/>
  <c r="Q125" i="31"/>
  <c r="M125" i="31"/>
  <c r="I125" i="31"/>
  <c r="AP125" i="31"/>
  <c r="AJ125" i="31"/>
  <c r="AE125" i="31"/>
  <c r="Z125" i="31"/>
  <c r="T125" i="31"/>
  <c r="O125" i="31"/>
  <c r="AT125" i="31"/>
  <c r="AM125" i="31"/>
  <c r="AF125" i="31"/>
  <c r="X125" i="31"/>
  <c r="R125" i="31"/>
  <c r="K125" i="31"/>
  <c r="AN125" i="31"/>
  <c r="AH125" i="31"/>
  <c r="AA125" i="31"/>
  <c r="S125" i="31"/>
  <c r="L125" i="31"/>
  <c r="AQ125" i="31"/>
  <c r="AI125" i="31"/>
  <c r="AB125" i="31"/>
  <c r="V125" i="31"/>
  <c r="N125" i="31"/>
  <c r="AL125" i="31"/>
  <c r="W125" i="31"/>
  <c r="AD125" i="31"/>
  <c r="AR125" i="31"/>
  <c r="P125" i="31"/>
  <c r="AR407" i="31"/>
  <c r="AS407" i="31"/>
  <c r="AN407" i="31"/>
  <c r="AJ407" i="31"/>
  <c r="AF407" i="31"/>
  <c r="AB407" i="31"/>
  <c r="X407" i="31"/>
  <c r="T407" i="31"/>
  <c r="P407" i="31"/>
  <c r="L407" i="31"/>
  <c r="AP407" i="31"/>
  <c r="AK407" i="31"/>
  <c r="AE407" i="31"/>
  <c r="Z407" i="31"/>
  <c r="U407" i="31"/>
  <c r="O407" i="31"/>
  <c r="AT407" i="31"/>
  <c r="AL407" i="31"/>
  <c r="AD407" i="31"/>
  <c r="W407" i="31"/>
  <c r="Q407" i="31"/>
  <c r="I407" i="31"/>
  <c r="AM407" i="31"/>
  <c r="AC407" i="31"/>
  <c r="S407" i="31"/>
  <c r="K407" i="31"/>
  <c r="AO407" i="31"/>
  <c r="AG407" i="31"/>
  <c r="V407" i="31"/>
  <c r="M407" i="31"/>
  <c r="AQ407" i="31"/>
  <c r="Y407" i="31"/>
  <c r="AA407" i="31"/>
  <c r="AH407" i="31"/>
  <c r="N407" i="31"/>
  <c r="AI407" i="31"/>
  <c r="R407" i="31"/>
  <c r="AQ124" i="31"/>
  <c r="AM124" i="31"/>
  <c r="AI124" i="31"/>
  <c r="AE124" i="31"/>
  <c r="AA124" i="31"/>
  <c r="W124" i="31"/>
  <c r="S124" i="31"/>
  <c r="O124" i="31"/>
  <c r="K124" i="31"/>
  <c r="AP124" i="31"/>
  <c r="AK124" i="31"/>
  <c r="AF124" i="31"/>
  <c r="Z124" i="31"/>
  <c r="U124" i="31"/>
  <c r="P124" i="31"/>
  <c r="AO124" i="31"/>
  <c r="AH124" i="31"/>
  <c r="AB124" i="31"/>
  <c r="T124" i="31"/>
  <c r="M124" i="31"/>
  <c r="AR124" i="31"/>
  <c r="AJ124" i="31"/>
  <c r="AC124" i="31"/>
  <c r="V124" i="31"/>
  <c r="N124" i="31"/>
  <c r="AS124" i="31"/>
  <c r="AL124" i="31"/>
  <c r="AD124" i="31"/>
  <c r="X124" i="31"/>
  <c r="Q124" i="31"/>
  <c r="I124" i="31"/>
  <c r="AT124" i="31"/>
  <c r="R124" i="31"/>
  <c r="L124" i="31"/>
  <c r="Y124" i="31"/>
  <c r="AG124" i="31"/>
  <c r="AN124" i="31"/>
  <c r="Z121" i="31"/>
  <c r="AS117" i="31"/>
  <c r="AO117" i="31"/>
  <c r="Y117" i="31"/>
  <c r="Q117" i="31"/>
  <c r="I117" i="31"/>
  <c r="AP117" i="31"/>
  <c r="Z117" i="31"/>
  <c r="O117" i="31"/>
  <c r="AR117" i="31"/>
  <c r="P117" i="31"/>
  <c r="AT117" i="31"/>
  <c r="AM117" i="31"/>
  <c r="X117" i="31"/>
  <c r="AH117" i="31"/>
  <c r="S117" i="31"/>
  <c r="L117" i="31"/>
  <c r="AB117" i="31"/>
  <c r="V117" i="31"/>
  <c r="AQ116" i="31"/>
  <c r="AM116" i="31"/>
  <c r="AI116" i="31"/>
  <c r="AE116" i="31"/>
  <c r="AA116" i="31"/>
  <c r="W116" i="31"/>
  <c r="S116" i="31"/>
  <c r="O116" i="31"/>
  <c r="K116" i="31"/>
  <c r="AP116" i="31"/>
  <c r="AK116" i="31"/>
  <c r="AF116" i="31"/>
  <c r="Z116" i="31"/>
  <c r="U116" i="31"/>
  <c r="P116" i="31"/>
  <c r="AT116" i="31"/>
  <c r="AN116" i="31"/>
  <c r="AG116" i="31"/>
  <c r="Y116" i="31"/>
  <c r="R116" i="31"/>
  <c r="L116" i="31"/>
  <c r="AO116" i="31"/>
  <c r="AH116" i="31"/>
  <c r="AB116" i="31"/>
  <c r="T116" i="31"/>
  <c r="M116" i="31"/>
  <c r="AR116" i="31"/>
  <c r="AJ116" i="31"/>
  <c r="AC116" i="31"/>
  <c r="V116" i="31"/>
  <c r="N116" i="31"/>
  <c r="AL116" i="31"/>
  <c r="I116" i="31"/>
  <c r="X116" i="31"/>
  <c r="AS116" i="31"/>
  <c r="Q116" i="31"/>
  <c r="AD116" i="31"/>
  <c r="AC109" i="31"/>
  <c r="AT109" i="31"/>
  <c r="AE108" i="31"/>
  <c r="W108" i="31"/>
  <c r="S108" i="31"/>
  <c r="O108" i="31"/>
  <c r="AF108" i="31"/>
  <c r="Z108" i="31"/>
  <c r="AS108" i="31"/>
  <c r="AL108" i="31"/>
  <c r="Q108" i="31"/>
  <c r="AN108" i="31"/>
  <c r="AG108" i="31"/>
  <c r="L108" i="31"/>
  <c r="AH108" i="31"/>
  <c r="AB108" i="31"/>
  <c r="M108" i="31"/>
  <c r="V108" i="31"/>
  <c r="AJ108" i="31"/>
  <c r="AM101" i="31"/>
  <c r="AQ100" i="31"/>
  <c r="AM100" i="31"/>
  <c r="AI100" i="31"/>
  <c r="AE100" i="31"/>
  <c r="AA100" i="31"/>
  <c r="W100" i="31"/>
  <c r="S100" i="31"/>
  <c r="O100" i="31"/>
  <c r="K100" i="31"/>
  <c r="AP100" i="31"/>
  <c r="AK100" i="31"/>
  <c r="AF100" i="31"/>
  <c r="Z100" i="31"/>
  <c r="U100" i="31"/>
  <c r="P100" i="31"/>
  <c r="AR100" i="31"/>
  <c r="AJ100" i="31"/>
  <c r="AC100" i="31"/>
  <c r="V100" i="31"/>
  <c r="N100" i="31"/>
  <c r="AS100" i="31"/>
  <c r="AL100" i="31"/>
  <c r="AD100" i="31"/>
  <c r="X100" i="31"/>
  <c r="Q100" i="31"/>
  <c r="I100" i="31"/>
  <c r="AT100" i="31"/>
  <c r="AN100" i="31"/>
  <c r="AG100" i="31"/>
  <c r="Y100" i="31"/>
  <c r="R100" i="31"/>
  <c r="L100" i="31"/>
  <c r="T100" i="31"/>
  <c r="AH100" i="31"/>
  <c r="AO100" i="31"/>
  <c r="AB100" i="31"/>
  <c r="M100" i="31"/>
  <c r="AS97" i="31"/>
  <c r="AO97" i="31"/>
  <c r="AC97" i="31"/>
  <c r="Y97" i="31"/>
  <c r="U97" i="31"/>
  <c r="M97" i="31"/>
  <c r="AM97" i="31"/>
  <c r="AH97" i="31"/>
  <c r="W97" i="31"/>
  <c r="L97" i="31"/>
  <c r="AQ97" i="31"/>
  <c r="AD97" i="31"/>
  <c r="O97" i="31"/>
  <c r="AT97" i="31"/>
  <c r="X97" i="31"/>
  <c r="AN97" i="31"/>
  <c r="AF97" i="31"/>
  <c r="K97" i="31"/>
  <c r="T97" i="31"/>
  <c r="AA97" i="31"/>
  <c r="N97" i="31"/>
  <c r="AS93" i="31"/>
  <c r="AO93" i="31"/>
  <c r="AC93" i="31"/>
  <c r="Y93" i="31"/>
  <c r="M93" i="31"/>
  <c r="I93" i="31"/>
  <c r="AP93" i="31"/>
  <c r="AE93" i="31"/>
  <c r="O93" i="31"/>
  <c r="AM93" i="31"/>
  <c r="X93" i="31"/>
  <c r="R93" i="31"/>
  <c r="AN93" i="31"/>
  <c r="AA93" i="31"/>
  <c r="S93" i="31"/>
  <c r="AI93" i="31"/>
  <c r="V93" i="31"/>
  <c r="N93" i="31"/>
  <c r="AD93" i="31"/>
  <c r="AR93" i="31"/>
  <c r="W93" i="31"/>
  <c r="AQ92" i="31"/>
  <c r="AM92" i="31"/>
  <c r="AI92" i="31"/>
  <c r="AE92" i="31"/>
  <c r="AA92" i="31"/>
  <c r="W92" i="31"/>
  <c r="S92" i="31"/>
  <c r="O92" i="31"/>
  <c r="K92" i="31"/>
  <c r="AP92" i="31"/>
  <c r="AK92" i="31"/>
  <c r="AF92" i="31"/>
  <c r="Z92" i="31"/>
  <c r="U92" i="31"/>
  <c r="P92" i="31"/>
  <c r="AO92" i="31"/>
  <c r="AH92" i="31"/>
  <c r="AB92" i="31"/>
  <c r="T92" i="31"/>
  <c r="M92" i="31"/>
  <c r="AR92" i="31"/>
  <c r="AJ92" i="31"/>
  <c r="AC92" i="31"/>
  <c r="V92" i="31"/>
  <c r="N92" i="31"/>
  <c r="AS92" i="31"/>
  <c r="AL92" i="31"/>
  <c r="AD92" i="31"/>
  <c r="X92" i="31"/>
  <c r="Q92" i="31"/>
  <c r="I92" i="31"/>
  <c r="AN92" i="31"/>
  <c r="L92" i="31"/>
  <c r="AG92" i="31"/>
  <c r="AT92" i="31"/>
  <c r="R92" i="31"/>
  <c r="Y92" i="31"/>
  <c r="U89" i="31"/>
  <c r="W89" i="31"/>
  <c r="AQ89" i="31"/>
  <c r="AJ89" i="31"/>
  <c r="AS85" i="31"/>
  <c r="AO85" i="31"/>
  <c r="AK85" i="31"/>
  <c r="AG85" i="31"/>
  <c r="AC85" i="31"/>
  <c r="Y85" i="31"/>
  <c r="U85" i="31"/>
  <c r="Q85" i="31"/>
  <c r="M85" i="31"/>
  <c r="I85" i="31"/>
  <c r="AP85" i="31"/>
  <c r="AJ85" i="31"/>
  <c r="AE85" i="31"/>
  <c r="Z85" i="31"/>
  <c r="T85" i="31"/>
  <c r="O85" i="31"/>
  <c r="AR85" i="31"/>
  <c r="AL85" i="31"/>
  <c r="AD85" i="31"/>
  <c r="W85" i="31"/>
  <c r="P85" i="31"/>
  <c r="AT85" i="31"/>
  <c r="AM85" i="31"/>
  <c r="AF85" i="31"/>
  <c r="X85" i="31"/>
  <c r="R85" i="31"/>
  <c r="K85" i="31"/>
  <c r="AN85" i="31"/>
  <c r="AH85" i="31"/>
  <c r="AA85" i="31"/>
  <c r="S85" i="31"/>
  <c r="L85" i="31"/>
  <c r="V85" i="31"/>
  <c r="AI85" i="31"/>
  <c r="AQ85" i="31"/>
  <c r="AB85" i="31"/>
  <c r="N85" i="31"/>
  <c r="AM84" i="31"/>
  <c r="AI84" i="31"/>
  <c r="AE84" i="31"/>
  <c r="AA84" i="31"/>
  <c r="W84" i="31"/>
  <c r="S84" i="31"/>
  <c r="O84" i="31"/>
  <c r="K84" i="31"/>
  <c r="AP84" i="31"/>
  <c r="AK84" i="31"/>
  <c r="AF84" i="31"/>
  <c r="Z84" i="31"/>
  <c r="U84" i="31"/>
  <c r="P84" i="31"/>
  <c r="AG84" i="31"/>
  <c r="Y84" i="31"/>
  <c r="R84" i="31"/>
  <c r="L84" i="31"/>
  <c r="AO84" i="31"/>
  <c r="AH84" i="31"/>
  <c r="AB84" i="31"/>
  <c r="T84" i="31"/>
  <c r="M84" i="31"/>
  <c r="AR84" i="31"/>
  <c r="AJ84" i="31"/>
  <c r="AC84" i="31"/>
  <c r="V84" i="31"/>
  <c r="N84" i="31"/>
  <c r="Q84" i="31"/>
  <c r="X84" i="31"/>
  <c r="AL84" i="31"/>
  <c r="I84" i="31"/>
  <c r="AS84" i="31"/>
  <c r="Y81" i="31"/>
  <c r="Q81" i="31"/>
  <c r="I81" i="31"/>
  <c r="AB81" i="31"/>
  <c r="L81" i="31"/>
  <c r="S81" i="31"/>
  <c r="K81" i="31"/>
  <c r="AA81" i="31"/>
  <c r="N81" i="31"/>
  <c r="O81" i="31"/>
  <c r="P81" i="31"/>
  <c r="X81" i="31"/>
  <c r="AT81" i="31"/>
  <c r="AQ80" i="31"/>
  <c r="AM80" i="31"/>
  <c r="AI80" i="31"/>
  <c r="AE80" i="31"/>
  <c r="AA80" i="31"/>
  <c r="W80" i="31"/>
  <c r="S80" i="31"/>
  <c r="O80" i="31"/>
  <c r="K80" i="31"/>
  <c r="AS80" i="31"/>
  <c r="AN80" i="31"/>
  <c r="AH80" i="31"/>
  <c r="AC80" i="31"/>
  <c r="X80" i="31"/>
  <c r="R80" i="31"/>
  <c r="M80" i="31"/>
  <c r="AP80" i="31"/>
  <c r="AJ80" i="31"/>
  <c r="AB80" i="31"/>
  <c r="U80" i="31"/>
  <c r="N80" i="31"/>
  <c r="AR80" i="31"/>
  <c r="AK80" i="31"/>
  <c r="AD80" i="31"/>
  <c r="V80" i="31"/>
  <c r="P80" i="31"/>
  <c r="I80" i="31"/>
  <c r="AT80" i="31"/>
  <c r="AL80" i="31"/>
  <c r="AF80" i="31"/>
  <c r="Y80" i="31"/>
  <c r="Q80" i="31"/>
  <c r="AO80" i="31"/>
  <c r="L80" i="31"/>
  <c r="T80" i="31"/>
  <c r="Z80" i="31"/>
  <c r="AG80" i="31"/>
  <c r="AS79" i="31"/>
  <c r="AO79" i="31"/>
  <c r="AK79" i="31"/>
  <c r="AG79" i="31"/>
  <c r="AC79" i="31"/>
  <c r="Y79" i="31"/>
  <c r="U79" i="31"/>
  <c r="Q79" i="31"/>
  <c r="M79" i="31"/>
  <c r="I79" i="31"/>
  <c r="AT79" i="31"/>
  <c r="AN79" i="31"/>
  <c r="AI79" i="31"/>
  <c r="AD79" i="31"/>
  <c r="X79" i="31"/>
  <c r="S79" i="31"/>
  <c r="N79" i="31"/>
  <c r="AR79" i="31"/>
  <c r="AL79" i="31"/>
  <c r="AE79" i="31"/>
  <c r="W79" i="31"/>
  <c r="P79" i="31"/>
  <c r="AM79" i="31"/>
  <c r="AF79" i="31"/>
  <c r="Z79" i="31"/>
  <c r="R79" i="31"/>
  <c r="K79" i="31"/>
  <c r="AP79" i="31"/>
  <c r="AH79" i="31"/>
  <c r="AA79" i="31"/>
  <c r="T79" i="31"/>
  <c r="L79" i="31"/>
  <c r="V79" i="31"/>
  <c r="AJ79" i="31"/>
  <c r="AQ79" i="31"/>
  <c r="AB79" i="31"/>
  <c r="O79" i="31"/>
  <c r="AS77" i="31"/>
  <c r="AO77" i="31"/>
  <c r="AK77" i="31"/>
  <c r="AG77" i="31"/>
  <c r="AC77" i="31"/>
  <c r="Y77" i="31"/>
  <c r="U77" i="31"/>
  <c r="Q77" i="31"/>
  <c r="M77" i="31"/>
  <c r="I77" i="31"/>
  <c r="AP77" i="31"/>
  <c r="AJ77" i="31"/>
  <c r="AE77" i="31"/>
  <c r="Z77" i="31"/>
  <c r="T77" i="31"/>
  <c r="O77" i="31"/>
  <c r="AQ77" i="31"/>
  <c r="AI77" i="31"/>
  <c r="AB77" i="31"/>
  <c r="V77" i="31"/>
  <c r="N77" i="31"/>
  <c r="AR77" i="31"/>
  <c r="AL77" i="31"/>
  <c r="AD77" i="31"/>
  <c r="W77" i="31"/>
  <c r="P77" i="31"/>
  <c r="AT77" i="31"/>
  <c r="AM77" i="31"/>
  <c r="AF77" i="31"/>
  <c r="X77" i="31"/>
  <c r="R77" i="31"/>
  <c r="K77" i="31"/>
  <c r="AN77" i="31"/>
  <c r="L77" i="31"/>
  <c r="S77" i="31"/>
  <c r="AA77" i="31"/>
  <c r="AH77" i="31"/>
  <c r="Q76" i="31"/>
  <c r="AQ72" i="31"/>
  <c r="AM72" i="31"/>
  <c r="AE72" i="31"/>
  <c r="S72" i="31"/>
  <c r="O72" i="31"/>
  <c r="AS72" i="31"/>
  <c r="AH72" i="31"/>
  <c r="AC72" i="31"/>
  <c r="R72" i="31"/>
  <c r="AO72" i="31"/>
  <c r="AG72" i="31"/>
  <c r="L72" i="31"/>
  <c r="AJ72" i="31"/>
  <c r="AB72" i="31"/>
  <c r="U72" i="31"/>
  <c r="AK72" i="31"/>
  <c r="AD72" i="31"/>
  <c r="I72" i="31"/>
  <c r="AF72" i="31"/>
  <c r="Q72" i="31"/>
  <c r="AS69" i="31"/>
  <c r="AK69" i="31"/>
  <c r="AG69" i="31"/>
  <c r="U69" i="31"/>
  <c r="M69" i="31"/>
  <c r="AP69" i="31"/>
  <c r="T69" i="31"/>
  <c r="O69" i="31"/>
  <c r="AH69" i="31"/>
  <c r="AQ69" i="31"/>
  <c r="AB69" i="31"/>
  <c r="V69" i="31"/>
  <c r="N69" i="31"/>
  <c r="W69" i="31"/>
  <c r="AF69" i="31"/>
  <c r="AM69" i="31"/>
  <c r="K69" i="31"/>
  <c r="AS65" i="31"/>
  <c r="AK65" i="31"/>
  <c r="AC65" i="31"/>
  <c r="M65" i="31"/>
  <c r="I65" i="31"/>
  <c r="AR65" i="31"/>
  <c r="AH65" i="31"/>
  <c r="L65" i="31"/>
  <c r="AJ65" i="31"/>
  <c r="AD65" i="31"/>
  <c r="V65" i="31"/>
  <c r="AE65" i="31"/>
  <c r="P65" i="31"/>
  <c r="AN65" i="31"/>
  <c r="AF65" i="31"/>
  <c r="K65" i="31"/>
  <c r="N65" i="31"/>
  <c r="T65" i="31"/>
  <c r="AC61" i="31"/>
  <c r="U61" i="31"/>
  <c r="Q61" i="31"/>
  <c r="AE61" i="31"/>
  <c r="AM61" i="31"/>
  <c r="X61" i="31"/>
  <c r="R61" i="31"/>
  <c r="K61" i="31"/>
  <c r="AN61" i="31"/>
  <c r="AI61" i="31"/>
  <c r="V61" i="31"/>
  <c r="W61" i="31"/>
  <c r="AL61" i="31"/>
  <c r="AD61" i="31"/>
  <c r="P60" i="31"/>
  <c r="AQ56" i="31"/>
  <c r="AM56" i="31"/>
  <c r="AI56" i="31"/>
  <c r="AE56" i="31"/>
  <c r="AA56" i="31"/>
  <c r="W56" i="31"/>
  <c r="S56" i="31"/>
  <c r="O56" i="31"/>
  <c r="K56" i="31"/>
  <c r="AS56" i="31"/>
  <c r="AN56" i="31"/>
  <c r="AH56" i="31"/>
  <c r="AC56" i="31"/>
  <c r="X56" i="31"/>
  <c r="R56" i="31"/>
  <c r="M56" i="31"/>
  <c r="AR56" i="31"/>
  <c r="AK56" i="31"/>
  <c r="AD56" i="31"/>
  <c r="V56" i="31"/>
  <c r="P56" i="31"/>
  <c r="I56" i="31"/>
  <c r="AT56" i="31"/>
  <c r="AL56" i="31"/>
  <c r="AF56" i="31"/>
  <c r="Y56" i="31"/>
  <c r="Q56" i="31"/>
  <c r="AO56" i="31"/>
  <c r="AG56" i="31"/>
  <c r="Z56" i="31"/>
  <c r="T56" i="31"/>
  <c r="L56" i="31"/>
  <c r="AP56" i="31"/>
  <c r="N56" i="31"/>
  <c r="AJ56" i="31"/>
  <c r="U56" i="31"/>
  <c r="AB56" i="31"/>
  <c r="AS53" i="31"/>
  <c r="AO53" i="31"/>
  <c r="AG53" i="31"/>
  <c r="AC53" i="31"/>
  <c r="Y53" i="31"/>
  <c r="U53" i="31"/>
  <c r="M53" i="31"/>
  <c r="I53" i="31"/>
  <c r="AJ53" i="31"/>
  <c r="AE53" i="31"/>
  <c r="Z53" i="31"/>
  <c r="T53" i="31"/>
  <c r="AR53" i="31"/>
  <c r="AD53" i="31"/>
  <c r="W53" i="31"/>
  <c r="P53" i="31"/>
  <c r="AT53" i="31"/>
  <c r="AF53" i="31"/>
  <c r="X53" i="31"/>
  <c r="K53" i="31"/>
  <c r="AN53" i="31"/>
  <c r="AH53" i="31"/>
  <c r="AA53" i="31"/>
  <c r="L53" i="31"/>
  <c r="AQ53" i="31"/>
  <c r="V53" i="31"/>
  <c r="AB53" i="31"/>
  <c r="AI53" i="31"/>
  <c r="W52" i="31"/>
  <c r="S52" i="31"/>
  <c r="O52" i="31"/>
  <c r="Y52" i="31"/>
  <c r="L52" i="31"/>
  <c r="M52" i="31"/>
  <c r="AC52" i="31"/>
  <c r="N52" i="31"/>
  <c r="X52" i="31"/>
  <c r="Q52" i="31"/>
  <c r="AM48" i="31"/>
  <c r="AA48" i="31"/>
  <c r="AN48" i="31"/>
  <c r="AH48" i="31"/>
  <c r="X48" i="31"/>
  <c r="AJ48" i="31"/>
  <c r="AK48" i="31"/>
  <c r="I48" i="31"/>
  <c r="AT48" i="31"/>
  <c r="AL48" i="31"/>
  <c r="Z48" i="31"/>
  <c r="L48" i="31"/>
  <c r="AS45" i="31"/>
  <c r="AO45" i="31"/>
  <c r="AK45" i="31"/>
  <c r="AG45" i="31"/>
  <c r="AC45" i="31"/>
  <c r="Y45" i="31"/>
  <c r="U45" i="31"/>
  <c r="Q45" i="31"/>
  <c r="M45" i="31"/>
  <c r="I45" i="31"/>
  <c r="AP45" i="31"/>
  <c r="AJ45" i="31"/>
  <c r="AE45" i="31"/>
  <c r="Z45" i="31"/>
  <c r="T45" i="31"/>
  <c r="O45" i="31"/>
  <c r="AQ45" i="31"/>
  <c r="AI45" i="31"/>
  <c r="AB45" i="31"/>
  <c r="V45" i="31"/>
  <c r="N45" i="31"/>
  <c r="AR45" i="31"/>
  <c r="AL45" i="31"/>
  <c r="AD45" i="31"/>
  <c r="W45" i="31"/>
  <c r="P45" i="31"/>
  <c r="AT45" i="31"/>
  <c r="AM45" i="31"/>
  <c r="AF45" i="31"/>
  <c r="X45" i="31"/>
  <c r="R45" i="31"/>
  <c r="K45" i="31"/>
  <c r="AH45" i="31"/>
  <c r="S45" i="31"/>
  <c r="AN45" i="31"/>
  <c r="L45" i="31"/>
  <c r="AA45" i="31"/>
  <c r="AH44" i="31"/>
  <c r="AQ40" i="31"/>
  <c r="AM40" i="31"/>
  <c r="AI40" i="31"/>
  <c r="AE40" i="31"/>
  <c r="AA40" i="31"/>
  <c r="W40" i="31"/>
  <c r="S40" i="31"/>
  <c r="O40" i="31"/>
  <c r="K40" i="31"/>
  <c r="AS40" i="31"/>
  <c r="AN40" i="31"/>
  <c r="AH40" i="31"/>
  <c r="AC40" i="31"/>
  <c r="X40" i="31"/>
  <c r="R40" i="31"/>
  <c r="M40" i="31"/>
  <c r="AO40" i="31"/>
  <c r="AG40" i="31"/>
  <c r="Z40" i="31"/>
  <c r="T40" i="31"/>
  <c r="L40" i="31"/>
  <c r="AP40" i="31"/>
  <c r="AJ40" i="31"/>
  <c r="AB40" i="31"/>
  <c r="U40" i="31"/>
  <c r="N40" i="31"/>
  <c r="AR40" i="31"/>
  <c r="AK40" i="31"/>
  <c r="AD40" i="31"/>
  <c r="V40" i="31"/>
  <c r="P40" i="31"/>
  <c r="I40" i="31"/>
  <c r="Y40" i="31"/>
  <c r="AL40" i="31"/>
  <c r="Q40" i="31"/>
  <c r="AF40" i="31"/>
  <c r="AT40" i="31"/>
  <c r="AS37" i="31"/>
  <c r="AO37" i="31"/>
  <c r="AG37" i="31"/>
  <c r="AC37" i="31"/>
  <c r="Y37" i="31"/>
  <c r="U37" i="31"/>
  <c r="Q37" i="31"/>
  <c r="M37" i="31"/>
  <c r="I37" i="31"/>
  <c r="AJ37" i="31"/>
  <c r="AE37" i="31"/>
  <c r="Z37" i="31"/>
  <c r="T37" i="31"/>
  <c r="O37" i="31"/>
  <c r="AN37" i="31"/>
  <c r="AH37" i="31"/>
  <c r="AA37" i="31"/>
  <c r="S37" i="31"/>
  <c r="L37" i="31"/>
  <c r="AQ37" i="31"/>
  <c r="AI37" i="31"/>
  <c r="AB37" i="31"/>
  <c r="V37" i="31"/>
  <c r="N37" i="31"/>
  <c r="AL37" i="31"/>
  <c r="AD37" i="31"/>
  <c r="W37" i="31"/>
  <c r="P37" i="31"/>
  <c r="X37" i="31"/>
  <c r="AM37" i="31"/>
  <c r="AF37" i="31"/>
  <c r="K37" i="31"/>
  <c r="R37" i="31"/>
  <c r="AT37" i="31"/>
  <c r="AS33" i="31"/>
  <c r="AO33" i="31"/>
  <c r="AK33" i="31"/>
  <c r="AG33" i="31"/>
  <c r="AC33" i="31"/>
  <c r="Y33" i="31"/>
  <c r="U33" i="31"/>
  <c r="Q33" i="31"/>
  <c r="M33" i="31"/>
  <c r="I33" i="31"/>
  <c r="AR33" i="31"/>
  <c r="AM33" i="31"/>
  <c r="AH33" i="31"/>
  <c r="AB33" i="31"/>
  <c r="W33" i="31"/>
  <c r="R33" i="31"/>
  <c r="L33" i="31"/>
  <c r="AQ33" i="31"/>
  <c r="AJ33" i="31"/>
  <c r="AD33" i="31"/>
  <c r="V33" i="31"/>
  <c r="O33" i="31"/>
  <c r="AT33" i="31"/>
  <c r="AL33" i="31"/>
  <c r="AE33" i="31"/>
  <c r="X33" i="31"/>
  <c r="P33" i="31"/>
  <c r="AN33" i="31"/>
  <c r="AF33" i="31"/>
  <c r="Z33" i="31"/>
  <c r="S33" i="31"/>
  <c r="K33" i="31"/>
  <c r="AI33" i="31"/>
  <c r="AP33" i="31"/>
  <c r="N33" i="31"/>
  <c r="T33" i="31"/>
  <c r="AA33" i="31"/>
  <c r="AC29" i="31"/>
  <c r="AP29" i="31"/>
  <c r="O29" i="31"/>
  <c r="S29" i="31"/>
  <c r="N29" i="31"/>
  <c r="W29" i="31"/>
  <c r="AB25" i="31"/>
  <c r="AP25" i="31"/>
  <c r="N25" i="31"/>
  <c r="V25" i="31"/>
  <c r="AS17" i="31"/>
  <c r="AO17" i="31"/>
  <c r="AG17" i="31"/>
  <c r="AC17" i="31"/>
  <c r="U17" i="31"/>
  <c r="Q17" i="31"/>
  <c r="M17" i="31"/>
  <c r="I17" i="31"/>
  <c r="AM17" i="31"/>
  <c r="AH17" i="31"/>
  <c r="W17" i="31"/>
  <c r="R17" i="31"/>
  <c r="L17" i="31"/>
  <c r="AN17" i="31"/>
  <c r="Z17" i="31"/>
  <c r="S17" i="31"/>
  <c r="AP17" i="31"/>
  <c r="AI17" i="31"/>
  <c r="AA17" i="31"/>
  <c r="T17" i="31"/>
  <c r="AQ17" i="31"/>
  <c r="AJ17" i="31"/>
  <c r="V17" i="31"/>
  <c r="O17" i="31"/>
  <c r="AT17" i="31"/>
  <c r="P17" i="31"/>
  <c r="X17" i="31"/>
  <c r="AO13" i="31"/>
  <c r="AC13" i="31"/>
  <c r="Z13" i="31"/>
  <c r="T13" i="31"/>
  <c r="AA13" i="31"/>
  <c r="AN13" i="31"/>
  <c r="AS9" i="31"/>
  <c r="AO9" i="31"/>
  <c r="AK9" i="31"/>
  <c r="AG9" i="31"/>
  <c r="AC9" i="31"/>
  <c r="Y9" i="31"/>
  <c r="U9" i="31"/>
  <c r="Q9" i="31"/>
  <c r="M9" i="31"/>
  <c r="I9" i="31"/>
  <c r="AR9" i="31"/>
  <c r="AM9" i="31"/>
  <c r="AH9" i="31"/>
  <c r="AB9" i="31"/>
  <c r="W9" i="31"/>
  <c r="R9" i="31"/>
  <c r="L9" i="31"/>
  <c r="AT9" i="31"/>
  <c r="AL9" i="31"/>
  <c r="AE9" i="31"/>
  <c r="X9" i="31"/>
  <c r="P9" i="31"/>
  <c r="AN9" i="31"/>
  <c r="AF9" i="31"/>
  <c r="Z9" i="31"/>
  <c r="S9" i="31"/>
  <c r="K9" i="31"/>
  <c r="AP9" i="31"/>
  <c r="AI9" i="31"/>
  <c r="AA9" i="31"/>
  <c r="T9" i="31"/>
  <c r="N9" i="31"/>
  <c r="AJ9" i="31"/>
  <c r="AQ9" i="31"/>
  <c r="O9" i="31"/>
  <c r="V9" i="31"/>
  <c r="AD9" i="31"/>
  <c r="AS5" i="31"/>
  <c r="AK5" i="31"/>
  <c r="M5" i="31"/>
  <c r="I5" i="31"/>
  <c r="AP5" i="31"/>
  <c r="AE5" i="31"/>
  <c r="AH5" i="31"/>
  <c r="AA5" i="31"/>
  <c r="S5" i="31"/>
  <c r="AB5" i="31"/>
  <c r="AL5" i="31"/>
  <c r="AD5" i="31"/>
  <c r="AT5" i="31"/>
  <c r="AF5" i="31"/>
  <c r="AE36" i="31"/>
  <c r="X36" i="31"/>
  <c r="AG36" i="31"/>
  <c r="AQ28" i="31"/>
  <c r="AM28" i="31"/>
  <c r="AI28" i="31"/>
  <c r="AE28" i="31"/>
  <c r="AA28" i="31"/>
  <c r="W28" i="31"/>
  <c r="S28" i="31"/>
  <c r="O28" i="31"/>
  <c r="K28" i="31"/>
  <c r="AP28" i="31"/>
  <c r="AK28" i="31"/>
  <c r="AF28" i="31"/>
  <c r="Z28" i="31"/>
  <c r="U28" i="31"/>
  <c r="P28" i="31"/>
  <c r="AO28" i="31"/>
  <c r="AH28" i="31"/>
  <c r="AB28" i="31"/>
  <c r="T28" i="31"/>
  <c r="M28" i="31"/>
  <c r="AR28" i="31"/>
  <c r="AJ28" i="31"/>
  <c r="AC28" i="31"/>
  <c r="V28" i="31"/>
  <c r="N28" i="31"/>
  <c r="AS28" i="31"/>
  <c r="AL28" i="31"/>
  <c r="AD28" i="31"/>
  <c r="X28" i="31"/>
  <c r="Q28" i="31"/>
  <c r="I28" i="31"/>
  <c r="Y28" i="31"/>
  <c r="L28" i="31"/>
  <c r="AT28" i="31"/>
  <c r="AG28" i="31"/>
  <c r="AN28" i="31"/>
  <c r="R28" i="31"/>
  <c r="AQ24" i="31"/>
  <c r="AM24" i="31"/>
  <c r="AI24" i="31"/>
  <c r="AE24" i="31"/>
  <c r="AA24" i="31"/>
  <c r="W24" i="31"/>
  <c r="S24" i="31"/>
  <c r="O24" i="31"/>
  <c r="K24" i="31"/>
  <c r="AS24" i="31"/>
  <c r="AN24" i="31"/>
  <c r="AH24" i="31"/>
  <c r="AC24" i="31"/>
  <c r="X24" i="31"/>
  <c r="R24" i="31"/>
  <c r="M24" i="31"/>
  <c r="AR24" i="31"/>
  <c r="AK24" i="31"/>
  <c r="AD24" i="31"/>
  <c r="V24" i="31"/>
  <c r="P24" i="31"/>
  <c r="I24" i="31"/>
  <c r="AT24" i="31"/>
  <c r="AL24" i="31"/>
  <c r="AF24" i="31"/>
  <c r="Y24" i="31"/>
  <c r="Q24" i="31"/>
  <c r="AO24" i="31"/>
  <c r="AG24" i="31"/>
  <c r="Z24" i="31"/>
  <c r="T24" i="31"/>
  <c r="L24" i="31"/>
  <c r="AJ24" i="31"/>
  <c r="AB24" i="31"/>
  <c r="AP24" i="31"/>
  <c r="N24" i="31"/>
  <c r="U24" i="31"/>
  <c r="AQ20" i="31"/>
  <c r="AM20" i="31"/>
  <c r="AI20" i="31"/>
  <c r="AE20" i="31"/>
  <c r="AA20" i="31"/>
  <c r="W20" i="31"/>
  <c r="S20" i="31"/>
  <c r="O20" i="31"/>
  <c r="K20" i="31"/>
  <c r="AP20" i="31"/>
  <c r="AK20" i="31"/>
  <c r="AF20" i="31"/>
  <c r="Z20" i="31"/>
  <c r="U20" i="31"/>
  <c r="P20" i="31"/>
  <c r="AT20" i="31"/>
  <c r="AN20" i="31"/>
  <c r="AG20" i="31"/>
  <c r="Y20" i="31"/>
  <c r="R20" i="31"/>
  <c r="L20" i="31"/>
  <c r="AO20" i="31"/>
  <c r="AH20" i="31"/>
  <c r="AB20" i="31"/>
  <c r="T20" i="31"/>
  <c r="M20" i="31"/>
  <c r="AR20" i="31"/>
  <c r="AJ20" i="31"/>
  <c r="AC20" i="31"/>
  <c r="V20" i="31"/>
  <c r="N20" i="31"/>
  <c r="AS20" i="31"/>
  <c r="Q20" i="31"/>
  <c r="AD20" i="31"/>
  <c r="I20" i="31"/>
  <c r="X20" i="31"/>
  <c r="AL20" i="31"/>
  <c r="AE16" i="31"/>
  <c r="X16" i="31"/>
  <c r="P16" i="31"/>
  <c r="T16" i="31"/>
  <c r="W12" i="31"/>
  <c r="S12" i="31"/>
  <c r="O12" i="31"/>
  <c r="K12" i="31"/>
  <c r="AK12" i="31"/>
  <c r="U12" i="31"/>
  <c r="P12" i="31"/>
  <c r="AS12" i="31"/>
  <c r="AD12" i="31"/>
  <c r="X12" i="31"/>
  <c r="I12" i="31"/>
  <c r="AT12" i="31"/>
  <c r="R12" i="31"/>
  <c r="L12" i="31"/>
  <c r="AH12" i="31"/>
  <c r="AB12" i="31"/>
  <c r="T12" i="31"/>
  <c r="M12" i="31"/>
  <c r="AC12" i="31"/>
  <c r="V12" i="31"/>
  <c r="AQ8" i="31"/>
  <c r="AM8" i="31"/>
  <c r="AI8" i="31"/>
  <c r="AE8" i="31"/>
  <c r="AA8" i="31"/>
  <c r="W8" i="31"/>
  <c r="S8" i="31"/>
  <c r="O8" i="31"/>
  <c r="K8" i="31"/>
  <c r="AS8" i="31"/>
  <c r="AN8" i="31"/>
  <c r="AH8" i="31"/>
  <c r="AC8" i="31"/>
  <c r="X8" i="31"/>
  <c r="R8" i="31"/>
  <c r="M8" i="31"/>
  <c r="AO8" i="31"/>
  <c r="AG8" i="31"/>
  <c r="Z8" i="31"/>
  <c r="T8" i="31"/>
  <c r="L8" i="31"/>
  <c r="AP8" i="31"/>
  <c r="AJ8" i="31"/>
  <c r="AB8" i="31"/>
  <c r="U8" i="31"/>
  <c r="N8" i="31"/>
  <c r="AR8" i="31"/>
  <c r="AK8" i="31"/>
  <c r="AD8" i="31"/>
  <c r="V8" i="31"/>
  <c r="P8" i="31"/>
  <c r="I8" i="31"/>
  <c r="AT8" i="31"/>
  <c r="Q8" i="31"/>
  <c r="AF8" i="31"/>
  <c r="Y8" i="31"/>
  <c r="AL8" i="31"/>
  <c r="AI353" i="31" l="1"/>
  <c r="AS239" i="31"/>
  <c r="AH75" i="31"/>
  <c r="AE353" i="31"/>
  <c r="AH309" i="31"/>
  <c r="AQ458" i="31"/>
  <c r="AG353" i="31"/>
  <c r="AK353" i="31"/>
  <c r="AR353" i="31"/>
  <c r="AD13" i="31"/>
  <c r="AF256" i="31"/>
  <c r="AL305" i="31"/>
  <c r="AJ305" i="31"/>
  <c r="AF483" i="31"/>
  <c r="AP353" i="31"/>
  <c r="AI29" i="31"/>
  <c r="AI305" i="31"/>
  <c r="AG305" i="31"/>
  <c r="AF305" i="31"/>
  <c r="AT353" i="31"/>
  <c r="AH377" i="31"/>
  <c r="AL13" i="31"/>
  <c r="AI81" i="31"/>
  <c r="AO256" i="31"/>
  <c r="AK256" i="31"/>
  <c r="AN311" i="31"/>
  <c r="AM118" i="31"/>
  <c r="AL310" i="31"/>
  <c r="AH305" i="31"/>
  <c r="AD305" i="31"/>
  <c r="AQ305" i="31"/>
  <c r="AN305" i="31"/>
  <c r="AH344" i="31"/>
  <c r="AT317" i="31"/>
  <c r="AE317" i="31"/>
  <c r="AR317" i="31"/>
  <c r="AJ230" i="31"/>
  <c r="AP317" i="31"/>
  <c r="AO317" i="31"/>
  <c r="AJ405" i="31"/>
  <c r="AQ317" i="31"/>
  <c r="AK87" i="31"/>
  <c r="AN317" i="31"/>
  <c r="AK271" i="31"/>
  <c r="AR230" i="31"/>
  <c r="AM353" i="31"/>
  <c r="AI271" i="31"/>
  <c r="AP483" i="31"/>
  <c r="AM317" i="31"/>
  <c r="AL317" i="31"/>
  <c r="AD353" i="31"/>
  <c r="AK317" i="31"/>
  <c r="AJ317" i="31"/>
  <c r="AN84" i="31"/>
  <c r="AQ84" i="31"/>
  <c r="AL269" i="31"/>
  <c r="AM271" i="31"/>
  <c r="AS317" i="31"/>
  <c r="AO353" i="31"/>
  <c r="AR37" i="31"/>
  <c r="AP37" i="31"/>
  <c r="AK37" i="31"/>
  <c r="AD84" i="31"/>
  <c r="AT84" i="31"/>
  <c r="AM269" i="31"/>
  <c r="AE95" i="31"/>
  <c r="AN95" i="31"/>
  <c r="AK95" i="31"/>
  <c r="AF271" i="31"/>
  <c r="AR295" i="31"/>
  <c r="AF310" i="31"/>
  <c r="AE305" i="31"/>
  <c r="AS305" i="31"/>
  <c r="AR305" i="31"/>
  <c r="AK52" i="31"/>
  <c r="AP238" i="31"/>
  <c r="AG52" i="31"/>
  <c r="AG230" i="31"/>
  <c r="AR81" i="31"/>
  <c r="AG295" i="31"/>
  <c r="AS295" i="31"/>
  <c r="AN295" i="31"/>
  <c r="AQ367" i="31"/>
  <c r="AM42" i="31"/>
  <c r="AT465" i="31"/>
  <c r="AR367" i="31"/>
  <c r="AO65" i="31"/>
  <c r="AO198" i="31"/>
  <c r="AR252" i="31"/>
  <c r="AE252" i="31"/>
  <c r="AH252" i="31"/>
  <c r="AL118" i="31"/>
  <c r="AD118" i="31"/>
  <c r="AS325" i="31"/>
  <c r="AR280" i="31"/>
  <c r="AT370" i="31"/>
  <c r="AN319" i="31"/>
  <c r="AP381" i="31"/>
  <c r="AE12" i="31"/>
  <c r="AR12" i="31"/>
  <c r="AG12" i="31"/>
  <c r="AI12" i="31"/>
  <c r="AF252" i="31"/>
  <c r="AJ252" i="31"/>
  <c r="AL252" i="31"/>
  <c r="AE295" i="31"/>
  <c r="AI295" i="31"/>
  <c r="AG311" i="31"/>
  <c r="AH311" i="31"/>
  <c r="AF311" i="31"/>
  <c r="AM367" i="31"/>
  <c r="AG118" i="31"/>
  <c r="AS118" i="31"/>
  <c r="AJ118" i="31"/>
  <c r="AE118" i="31"/>
  <c r="AT307" i="31"/>
  <c r="AD390" i="31"/>
  <c r="AO483" i="31"/>
  <c r="AQ316" i="31"/>
  <c r="AT336" i="31"/>
  <c r="AS353" i="31"/>
  <c r="AL353" i="31"/>
  <c r="AJ353" i="31"/>
  <c r="AD364" i="31"/>
  <c r="AJ383" i="31"/>
  <c r="AH290" i="31"/>
  <c r="AE240" i="31"/>
  <c r="AM459" i="31"/>
  <c r="AI367" i="31"/>
  <c r="AN118" i="31"/>
  <c r="AT230" i="31"/>
  <c r="AI307" i="31"/>
  <c r="AM307" i="31"/>
  <c r="AR307" i="31"/>
  <c r="AQ336" i="31"/>
  <c r="AN336" i="31"/>
  <c r="AH336" i="31"/>
  <c r="AN364" i="31"/>
  <c r="AR364" i="31"/>
  <c r="AN12" i="31"/>
  <c r="AF12" i="31"/>
  <c r="AQ12" i="31"/>
  <c r="AE81" i="31"/>
  <c r="AN81" i="31"/>
  <c r="AK81" i="31"/>
  <c r="AI252" i="31"/>
  <c r="AN252" i="31"/>
  <c r="AM252" i="31"/>
  <c r="AO252" i="31"/>
  <c r="AP252" i="31"/>
  <c r="AK261" i="31"/>
  <c r="AO269" i="31"/>
  <c r="AT295" i="31"/>
  <c r="AP295" i="31"/>
  <c r="AP311" i="31"/>
  <c r="AD311" i="31"/>
  <c r="AM311" i="31"/>
  <c r="AJ311" i="31"/>
  <c r="AF367" i="31"/>
  <c r="AH118" i="31"/>
  <c r="AO118" i="31"/>
  <c r="AI118" i="31"/>
  <c r="AD307" i="31"/>
  <c r="AH307" i="31"/>
  <c r="AS310" i="31"/>
  <c r="AM390" i="31"/>
  <c r="AF390" i="31"/>
  <c r="AH390" i="31"/>
  <c r="AJ336" i="31"/>
  <c r="AH353" i="31"/>
  <c r="AQ353" i="31"/>
  <c r="AN353" i="31"/>
  <c r="AG364" i="31"/>
  <c r="AE364" i="31"/>
  <c r="AH364" i="31"/>
  <c r="AL279" i="31"/>
  <c r="AN357" i="31"/>
  <c r="AF359" i="31"/>
  <c r="AM327" i="31"/>
  <c r="AM288" i="31"/>
  <c r="AG320" i="31"/>
  <c r="AI230" i="31"/>
  <c r="AQ52" i="31"/>
  <c r="AD243" i="31"/>
  <c r="AO81" i="31"/>
  <c r="AE408" i="31"/>
  <c r="AD330" i="31"/>
  <c r="AK53" i="31"/>
  <c r="AH263" i="31"/>
  <c r="AH310" i="31"/>
  <c r="AT464" i="31"/>
  <c r="AJ81" i="31"/>
  <c r="AS81" i="31"/>
  <c r="AL295" i="31"/>
  <c r="AD295" i="31"/>
  <c r="AH295" i="31"/>
  <c r="AF295" i="31"/>
  <c r="AE311" i="31"/>
  <c r="AQ311" i="31"/>
  <c r="AR311" i="31"/>
  <c r="AH81" i="31"/>
  <c r="AG252" i="31"/>
  <c r="AK252" i="31"/>
  <c r="AQ295" i="31"/>
  <c r="AM295" i="31"/>
  <c r="AJ295" i="31"/>
  <c r="AO311" i="31"/>
  <c r="AL311" i="31"/>
  <c r="AK118" i="31"/>
  <c r="AL230" i="31"/>
  <c r="AL307" i="31"/>
  <c r="AE307" i="31"/>
  <c r="AF307" i="31"/>
  <c r="AS362" i="31"/>
  <c r="AR390" i="31"/>
  <c r="AT390" i="31"/>
  <c r="AE336" i="31"/>
  <c r="AS364" i="31"/>
  <c r="AQ364" i="31"/>
  <c r="AT364" i="31"/>
  <c r="AD302" i="31"/>
  <c r="AG405" i="31"/>
  <c r="AT199" i="31"/>
  <c r="AT103" i="31"/>
  <c r="AK89" i="31"/>
  <c r="AS213" i="31"/>
  <c r="I89" i="31"/>
  <c r="AR213" i="31"/>
  <c r="X89" i="31"/>
  <c r="O89" i="31"/>
  <c r="AM498" i="31"/>
  <c r="M498" i="31"/>
  <c r="V482" i="37"/>
  <c r="I325" i="35"/>
  <c r="X363" i="35"/>
  <c r="AR440" i="31"/>
  <c r="AQ440" i="31"/>
  <c r="Y225" i="31"/>
  <c r="AQ225" i="31"/>
  <c r="AI225" i="31"/>
  <c r="AM449" i="31"/>
  <c r="I449" i="31"/>
  <c r="O16" i="31"/>
  <c r="M16" i="31"/>
  <c r="AD16" i="31"/>
  <c r="Q16" i="31"/>
  <c r="AQ16" i="31"/>
  <c r="K16" i="31"/>
  <c r="AP16" i="31"/>
  <c r="V16" i="31"/>
  <c r="AK13" i="31"/>
  <c r="AP13" i="31"/>
  <c r="AI13" i="31"/>
  <c r="P13" i="31"/>
  <c r="L13" i="31"/>
  <c r="AG13" i="31"/>
  <c r="AJ13" i="31"/>
  <c r="AB13" i="31"/>
  <c r="AT13" i="31"/>
  <c r="AH13" i="31"/>
  <c r="AI160" i="31"/>
  <c r="AN160" i="31"/>
  <c r="AF160" i="31"/>
  <c r="L160" i="31"/>
  <c r="I160" i="31"/>
  <c r="AE160" i="31"/>
  <c r="AH160" i="31"/>
  <c r="Y160" i="31"/>
  <c r="AP160" i="31"/>
  <c r="V160" i="31"/>
  <c r="AR13" i="31"/>
  <c r="P240" i="31"/>
  <c r="Z103" i="31"/>
  <c r="AT191" i="31"/>
  <c r="Z240" i="31"/>
  <c r="U240" i="31"/>
  <c r="AN134" i="31"/>
  <c r="N139" i="31"/>
  <c r="W395" i="31"/>
  <c r="AN492" i="31"/>
  <c r="K215" i="31"/>
  <c r="Q215" i="31"/>
  <c r="AG264" i="31"/>
  <c r="Z264" i="31"/>
  <c r="AO428" i="31"/>
  <c r="AM428" i="31"/>
  <c r="K371" i="31"/>
  <c r="AT371" i="31"/>
  <c r="AE570" i="31"/>
  <c r="AJ570" i="31"/>
  <c r="AC570" i="31"/>
  <c r="AB570" i="31"/>
  <c r="AG570" i="31"/>
  <c r="O570" i="31"/>
  <c r="I570" i="31"/>
  <c r="Q570" i="31"/>
  <c r="R570" i="31"/>
  <c r="K570" i="31"/>
  <c r="AR570" i="31"/>
  <c r="AN570" i="31"/>
  <c r="AL570" i="31"/>
  <c r="AT570" i="31"/>
  <c r="P570" i="31"/>
  <c r="U570" i="31"/>
  <c r="AQ570" i="31"/>
  <c r="Y570" i="31"/>
  <c r="M570" i="31"/>
  <c r="W570" i="31"/>
  <c r="V570" i="31"/>
  <c r="X570" i="31"/>
  <c r="AM570" i="31"/>
  <c r="AK570" i="31"/>
  <c r="S570" i="31"/>
  <c r="Z570" i="31"/>
  <c r="AO570" i="31"/>
  <c r="AF570" i="31"/>
  <c r="AH570" i="31"/>
  <c r="AI570" i="31"/>
  <c r="AP570" i="31"/>
  <c r="T570" i="31"/>
  <c r="N570" i="31"/>
  <c r="Y189" i="31"/>
  <c r="Z189" i="31"/>
  <c r="R189" i="31"/>
  <c r="AI189" i="31"/>
  <c r="P189" i="31"/>
  <c r="U189" i="31"/>
  <c r="T189" i="31"/>
  <c r="K189" i="31"/>
  <c r="AB189" i="31"/>
  <c r="AI240" i="31"/>
  <c r="AN240" i="31"/>
  <c r="AB240" i="31"/>
  <c r="I240" i="31"/>
  <c r="AO240" i="31"/>
  <c r="K240" i="31"/>
  <c r="AJ240" i="31"/>
  <c r="AT240" i="31"/>
  <c r="AG240" i="31"/>
  <c r="S240" i="31"/>
  <c r="AP240" i="31"/>
  <c r="AL240" i="31"/>
  <c r="AQ240" i="31"/>
  <c r="AH240" i="31"/>
  <c r="AR240" i="31"/>
  <c r="Q240" i="31"/>
  <c r="AM240" i="31"/>
  <c r="AC240" i="31"/>
  <c r="AK240" i="31"/>
  <c r="AP368" i="31"/>
  <c r="AN368" i="31"/>
  <c r="T368" i="31"/>
  <c r="AJ368" i="31"/>
  <c r="AH368" i="31"/>
  <c r="AG368" i="31"/>
  <c r="K368" i="31"/>
  <c r="AS368" i="31"/>
  <c r="AD368" i="31"/>
  <c r="AB368" i="31"/>
  <c r="AO368" i="31"/>
  <c r="AE368" i="31"/>
  <c r="N368" i="31"/>
  <c r="S368" i="31"/>
  <c r="U368" i="31"/>
  <c r="W368" i="31"/>
  <c r="AQ368" i="31"/>
  <c r="V368" i="31"/>
  <c r="Y368" i="31"/>
  <c r="X368" i="31"/>
  <c r="AM368" i="31"/>
  <c r="O368" i="31"/>
  <c r="AT368" i="31"/>
  <c r="AF368" i="31"/>
  <c r="I368" i="31"/>
  <c r="AL368" i="31"/>
  <c r="AI368" i="31"/>
  <c r="R368" i="31"/>
  <c r="AK368" i="31"/>
  <c r="Q368" i="31"/>
  <c r="M368" i="31"/>
  <c r="AC368" i="31"/>
  <c r="L16" i="31"/>
  <c r="AK16" i="31"/>
  <c r="AI16" i="31"/>
  <c r="AG160" i="31"/>
  <c r="S217" i="31"/>
  <c r="P134" i="31"/>
  <c r="AT134" i="31"/>
  <c r="AA139" i="31"/>
  <c r="AC290" i="31"/>
  <c r="R290" i="31"/>
  <c r="AJ394" i="31"/>
  <c r="O395" i="31"/>
  <c r="AB459" i="31"/>
  <c r="AL16" i="31"/>
  <c r="AB16" i="31"/>
  <c r="S16" i="31"/>
  <c r="AM13" i="31"/>
  <c r="U13" i="31"/>
  <c r="AB160" i="31"/>
  <c r="AL160" i="31"/>
  <c r="O160" i="31"/>
  <c r="L189" i="31"/>
  <c r="AT189" i="31"/>
  <c r="Q189" i="31"/>
  <c r="AJ103" i="31"/>
  <c r="L191" i="31"/>
  <c r="V199" i="31"/>
  <c r="AE290" i="31"/>
  <c r="S394" i="31"/>
  <c r="AS459" i="31"/>
  <c r="W502" i="31"/>
  <c r="L368" i="31"/>
  <c r="V227" i="31"/>
  <c r="W227" i="31"/>
  <c r="Y227" i="31"/>
  <c r="I362" i="31"/>
  <c r="X558" i="31"/>
  <c r="U558" i="31"/>
  <c r="AD524" i="31"/>
  <c r="AT524" i="31"/>
  <c r="AM226" i="31"/>
  <c r="W226" i="31"/>
  <c r="U226" i="31"/>
  <c r="AO226" i="31"/>
  <c r="AK472" i="31"/>
  <c r="K472" i="31"/>
  <c r="Q169" i="31"/>
  <c r="AH169" i="31"/>
  <c r="N169" i="31"/>
  <c r="AB169" i="31"/>
  <c r="O169" i="31"/>
  <c r="AE346" i="31"/>
  <c r="P346" i="31"/>
  <c r="AN346" i="31"/>
  <c r="N346" i="31"/>
  <c r="AS346" i="31"/>
  <c r="Y346" i="31"/>
  <c r="AA346" i="31"/>
  <c r="T346" i="31"/>
  <c r="AO16" i="31"/>
  <c r="AT16" i="31"/>
  <c r="AJ16" i="31"/>
  <c r="W16" i="31"/>
  <c r="R5" i="31"/>
  <c r="L5" i="31"/>
  <c r="AJ5" i="31"/>
  <c r="AO5" i="31"/>
  <c r="S13" i="31"/>
  <c r="W13" i="31"/>
  <c r="O13" i="31"/>
  <c r="Y13" i="31"/>
  <c r="P25" i="31"/>
  <c r="AR29" i="31"/>
  <c r="AE29" i="31"/>
  <c r="AF48" i="31"/>
  <c r="R48" i="31"/>
  <c r="AQ48" i="31"/>
  <c r="AO52" i="31"/>
  <c r="K52" i="31"/>
  <c r="R60" i="31"/>
  <c r="AA61" i="31"/>
  <c r="AP65" i="31"/>
  <c r="O65" i="31"/>
  <c r="AM65" i="31"/>
  <c r="AR69" i="31"/>
  <c r="AN69" i="31"/>
  <c r="AQ117" i="31"/>
  <c r="AF117" i="31"/>
  <c r="T117" i="31"/>
  <c r="AJ160" i="31"/>
  <c r="AT160" i="31"/>
  <c r="S160" i="31"/>
  <c r="Y169" i="31"/>
  <c r="AG184" i="31"/>
  <c r="AC184" i="31"/>
  <c r="AL189" i="31"/>
  <c r="S189" i="31"/>
  <c r="AC189" i="31"/>
  <c r="AG208" i="31"/>
  <c r="AD208" i="31"/>
  <c r="T240" i="31"/>
  <c r="M240" i="31"/>
  <c r="P241" i="31"/>
  <c r="K241" i="31"/>
  <c r="AH253" i="31"/>
  <c r="AK253" i="31"/>
  <c r="S264" i="31"/>
  <c r="AE269" i="31"/>
  <c r="AI281" i="31"/>
  <c r="I284" i="31"/>
  <c r="P288" i="31"/>
  <c r="AB582" i="31"/>
  <c r="N103" i="31"/>
  <c r="T191" i="31"/>
  <c r="AE271" i="31"/>
  <c r="AE327" i="31"/>
  <c r="AD367" i="31"/>
  <c r="AL110" i="31"/>
  <c r="S110" i="31"/>
  <c r="AF134" i="31"/>
  <c r="AK198" i="31"/>
  <c r="Q226" i="31"/>
  <c r="AS290" i="31"/>
  <c r="AS394" i="31"/>
  <c r="AH395" i="31"/>
  <c r="R502" i="31"/>
  <c r="AD570" i="31"/>
  <c r="AR368" i="31"/>
  <c r="AH492" i="31"/>
  <c r="I205" i="31"/>
  <c r="AN205" i="31"/>
  <c r="AJ34" i="31"/>
  <c r="AF34" i="31"/>
  <c r="Q34" i="31"/>
  <c r="R321" i="31"/>
  <c r="T321" i="31"/>
  <c r="AG16" i="31"/>
  <c r="I16" i="31"/>
  <c r="R16" i="31"/>
  <c r="AA16" i="31"/>
  <c r="AP103" i="31"/>
  <c r="N134" i="31"/>
  <c r="P290" i="31"/>
  <c r="AD502" i="31"/>
  <c r="AA570" i="31"/>
  <c r="AH419" i="31"/>
  <c r="AG419" i="31"/>
  <c r="Y103" i="31"/>
  <c r="AD103" i="31"/>
  <c r="O103" i="31"/>
  <c r="AF103" i="31"/>
  <c r="L103" i="31"/>
  <c r="AC103" i="31"/>
  <c r="X103" i="31"/>
  <c r="AL103" i="31"/>
  <c r="K103" i="31"/>
  <c r="U103" i="31"/>
  <c r="S103" i="31"/>
  <c r="AE103" i="31"/>
  <c r="T103" i="31"/>
  <c r="AG103" i="31"/>
  <c r="AQ103" i="31"/>
  <c r="AM103" i="31"/>
  <c r="M103" i="31"/>
  <c r="AB103" i="31"/>
  <c r="R103" i="31"/>
  <c r="AS103" i="31"/>
  <c r="AN103" i="31"/>
  <c r="W103" i="31"/>
  <c r="AA103" i="31"/>
  <c r="AO103" i="31"/>
  <c r="AI103" i="31"/>
  <c r="P103" i="31"/>
  <c r="AH394" i="31"/>
  <c r="AN394" i="31"/>
  <c r="AA394" i="31"/>
  <c r="AF394" i="31"/>
  <c r="P394" i="31"/>
  <c r="AD394" i="31"/>
  <c r="AC394" i="31"/>
  <c r="AM394" i="31"/>
  <c r="Y394" i="31"/>
  <c r="N394" i="31"/>
  <c r="AO394" i="31"/>
  <c r="AQ394" i="31"/>
  <c r="AK394" i="31"/>
  <c r="AP394" i="31"/>
  <c r="X394" i="31"/>
  <c r="K394" i="31"/>
  <c r="V394" i="31"/>
  <c r="AG394" i="31"/>
  <c r="AR394" i="31"/>
  <c r="R394" i="31"/>
  <c r="T394" i="31"/>
  <c r="AB394" i="31"/>
  <c r="W394" i="31"/>
  <c r="AI394" i="31"/>
  <c r="I394" i="31"/>
  <c r="AT394" i="31"/>
  <c r="L394" i="31"/>
  <c r="AL394" i="31"/>
  <c r="AE394" i="31"/>
  <c r="AF459" i="31"/>
  <c r="AI459" i="31"/>
  <c r="Z459" i="31"/>
  <c r="AE459" i="31"/>
  <c r="AH459" i="31"/>
  <c r="T459" i="31"/>
  <c r="N459" i="31"/>
  <c r="AA459" i="31"/>
  <c r="AN459" i="31"/>
  <c r="AO459" i="31"/>
  <c r="R459" i="31"/>
  <c r="AL459" i="31"/>
  <c r="L459" i="31"/>
  <c r="K459" i="31"/>
  <c r="W459" i="31"/>
  <c r="AR459" i="31"/>
  <c r="Y459" i="31"/>
  <c r="Q459" i="31"/>
  <c r="O459" i="31"/>
  <c r="AJ459" i="31"/>
  <c r="S459" i="31"/>
  <c r="AQ459" i="31"/>
  <c r="I459" i="31"/>
  <c r="AC459" i="31"/>
  <c r="AG459" i="31"/>
  <c r="P459" i="31"/>
  <c r="U459" i="31"/>
  <c r="AT459" i="31"/>
  <c r="V459" i="31"/>
  <c r="AC16" i="31"/>
  <c r="AQ326" i="31"/>
  <c r="I326" i="31"/>
  <c r="AB280" i="31"/>
  <c r="AJ280" i="31"/>
  <c r="AA280" i="31"/>
  <c r="AQ280" i="31"/>
  <c r="AL280" i="31"/>
  <c r="X280" i="31"/>
  <c r="AH494" i="31"/>
  <c r="AM494" i="31"/>
  <c r="Y494" i="31"/>
  <c r="AC494" i="31"/>
  <c r="T494" i="31"/>
  <c r="AP494" i="31"/>
  <c r="AR494" i="31"/>
  <c r="S494" i="31"/>
  <c r="AK494" i="31"/>
  <c r="Z494" i="31"/>
  <c r="Q494" i="31"/>
  <c r="O494" i="31"/>
  <c r="AE494" i="31"/>
  <c r="K494" i="31"/>
  <c r="AS494" i="31"/>
  <c r="AD494" i="31"/>
  <c r="AN494" i="31"/>
  <c r="AA494" i="31"/>
  <c r="N494" i="31"/>
  <c r="AI494" i="31"/>
  <c r="AJ494" i="31"/>
  <c r="AG494" i="31"/>
  <c r="X494" i="31"/>
  <c r="AT494" i="31"/>
  <c r="AQ494" i="31"/>
  <c r="V494" i="31"/>
  <c r="P494" i="31"/>
  <c r="W494" i="31"/>
  <c r="M494" i="31"/>
  <c r="L494" i="31"/>
  <c r="T269" i="31"/>
  <c r="S269" i="31"/>
  <c r="AS269" i="31"/>
  <c r="AP269" i="31"/>
  <c r="X269" i="31"/>
  <c r="N269" i="31"/>
  <c r="AA269" i="31"/>
  <c r="M269" i="31"/>
  <c r="L269" i="31"/>
  <c r="AG269" i="31"/>
  <c r="U269" i="31"/>
  <c r="AN269" i="31"/>
  <c r="AI269" i="31"/>
  <c r="K269" i="31"/>
  <c r="V269" i="31"/>
  <c r="AJ269" i="31"/>
  <c r="AD269" i="31"/>
  <c r="AK269" i="31"/>
  <c r="AH269" i="31"/>
  <c r="AS241" i="31"/>
  <c r="M241" i="31"/>
  <c r="L241" i="31"/>
  <c r="AA241" i="31"/>
  <c r="AL241" i="31"/>
  <c r="AO241" i="31"/>
  <c r="AR241" i="31"/>
  <c r="Z241" i="31"/>
  <c r="AJ241" i="31"/>
  <c r="AE241" i="31"/>
  <c r="AG241" i="31"/>
  <c r="AB241" i="31"/>
  <c r="AI241" i="31"/>
  <c r="X241" i="31"/>
  <c r="U241" i="31"/>
  <c r="AN241" i="31"/>
  <c r="AQ241" i="31"/>
  <c r="Q241" i="31"/>
  <c r="AF241" i="31"/>
  <c r="AD241" i="31"/>
  <c r="AE86" i="31"/>
  <c r="AJ86" i="31"/>
  <c r="AB86" i="31"/>
  <c r="AS86" i="31"/>
  <c r="R86" i="31"/>
  <c r="S86" i="31"/>
  <c r="N86" i="31"/>
  <c r="AC86" i="31"/>
  <c r="AN86" i="31"/>
  <c r="O86" i="31"/>
  <c r="AP86" i="31"/>
  <c r="AL86" i="31"/>
  <c r="K86" i="31"/>
  <c r="AH86" i="31"/>
  <c r="AF86" i="31"/>
  <c r="AQ86" i="31"/>
  <c r="Y86" i="31"/>
  <c r="P86" i="31"/>
  <c r="AI86" i="31"/>
  <c r="I86" i="31"/>
  <c r="Q86" i="31"/>
  <c r="AT86" i="31"/>
  <c r="AR86" i="31"/>
  <c r="Z86" i="31"/>
  <c r="AO86" i="31"/>
  <c r="AK86" i="31"/>
  <c r="AG86" i="31"/>
  <c r="AH442" i="31"/>
  <c r="AJ442" i="31"/>
  <c r="AF442" i="31"/>
  <c r="AG442" i="31"/>
  <c r="AN442" i="31"/>
  <c r="N442" i="31"/>
  <c r="AS442" i="31"/>
  <c r="AR442" i="31"/>
  <c r="P442" i="31"/>
  <c r="AD442" i="31"/>
  <c r="Y442" i="31"/>
  <c r="K442" i="31"/>
  <c r="L442" i="31"/>
  <c r="AT442" i="31"/>
  <c r="AE442" i="31"/>
  <c r="AB442" i="31"/>
  <c r="W442" i="31"/>
  <c r="Z442" i="31"/>
  <c r="I442" i="31"/>
  <c r="AQ442" i="31"/>
  <c r="V442" i="31"/>
  <c r="AM442" i="31"/>
  <c r="AA442" i="31"/>
  <c r="U442" i="31"/>
  <c r="T442" i="31"/>
  <c r="M442" i="31"/>
  <c r="AP442" i="31"/>
  <c r="Q442" i="31"/>
  <c r="AL442" i="31"/>
  <c r="AK442" i="31"/>
  <c r="P465" i="31"/>
  <c r="AI465" i="31"/>
  <c r="AH465" i="31"/>
  <c r="AF465" i="31"/>
  <c r="Z465" i="31"/>
  <c r="K465" i="31"/>
  <c r="M465" i="31"/>
  <c r="AB465" i="31"/>
  <c r="U465" i="31"/>
  <c r="AS465" i="31"/>
  <c r="N465" i="31"/>
  <c r="AP465" i="31"/>
  <c r="R465" i="31"/>
  <c r="AO465" i="31"/>
  <c r="AR465" i="31"/>
  <c r="O465" i="31"/>
  <c r="AD465" i="31"/>
  <c r="T465" i="31"/>
  <c r="Y465" i="31"/>
  <c r="I465" i="31"/>
  <c r="AE465" i="31"/>
  <c r="AC465" i="31"/>
  <c r="AN465" i="31"/>
  <c r="AG465" i="31"/>
  <c r="W465" i="31"/>
  <c r="AJ465" i="31"/>
  <c r="AA465" i="31"/>
  <c r="S465" i="31"/>
  <c r="L465" i="31"/>
  <c r="V465" i="31"/>
  <c r="AM465" i="31"/>
  <c r="Q465" i="31"/>
  <c r="AA130" i="31"/>
  <c r="AB130" i="31"/>
  <c r="M130" i="31"/>
  <c r="AD130" i="31"/>
  <c r="Y130" i="31"/>
  <c r="AE130" i="31"/>
  <c r="V130" i="31"/>
  <c r="AJ130" i="31"/>
  <c r="I130" i="31"/>
  <c r="AM130" i="31"/>
  <c r="AG130" i="31"/>
  <c r="AC130" i="31"/>
  <c r="R130" i="31"/>
  <c r="AI130" i="31"/>
  <c r="Q130" i="31"/>
  <c r="U130" i="31"/>
  <c r="AN130" i="31"/>
  <c r="S130" i="31"/>
  <c r="Z130" i="31"/>
  <c r="AT130" i="31"/>
  <c r="K130" i="31"/>
  <c r="AP130" i="31"/>
  <c r="AF130" i="31"/>
  <c r="L130" i="31"/>
  <c r="AK130" i="31"/>
  <c r="AQ130" i="31"/>
  <c r="AO130" i="31"/>
  <c r="X130" i="31"/>
  <c r="AN345" i="31"/>
  <c r="AQ345" i="31"/>
  <c r="AM345" i="31"/>
  <c r="S345" i="31"/>
  <c r="AC345" i="31"/>
  <c r="AR345" i="31"/>
  <c r="AL345" i="31"/>
  <c r="Y345" i="31"/>
  <c r="U345" i="31"/>
  <c r="AD345" i="31"/>
  <c r="AJ345" i="31"/>
  <c r="AG345" i="31"/>
  <c r="R345" i="31"/>
  <c r="AK345" i="31"/>
  <c r="L345" i="31"/>
  <c r="AO345" i="31"/>
  <c r="N345" i="31"/>
  <c r="T345" i="31"/>
  <c r="AS345" i="31"/>
  <c r="Q345" i="31"/>
  <c r="AI345" i="31"/>
  <c r="AT345" i="31"/>
  <c r="O345" i="31"/>
  <c r="X345" i="31"/>
  <c r="Z345" i="31"/>
  <c r="P345" i="31"/>
  <c r="M345" i="31"/>
  <c r="V345" i="31"/>
  <c r="AE345" i="31"/>
  <c r="AF345" i="31"/>
  <c r="I345" i="31"/>
  <c r="AB345" i="31"/>
  <c r="AP345" i="31"/>
  <c r="AQ198" i="31"/>
  <c r="K198" i="31"/>
  <c r="I198" i="31"/>
  <c r="AG198" i="31"/>
  <c r="M198" i="31"/>
  <c r="AA198" i="31"/>
  <c r="Y198" i="31"/>
  <c r="U198" i="31"/>
  <c r="O198" i="31"/>
  <c r="AL198" i="31"/>
  <c r="AP198" i="31"/>
  <c r="AT198" i="31"/>
  <c r="AF198" i="31"/>
  <c r="AH198" i="31"/>
  <c r="AI198" i="31"/>
  <c r="N198" i="31"/>
  <c r="AB198" i="31"/>
  <c r="W198" i="31"/>
  <c r="X198" i="31"/>
  <c r="AR198" i="31"/>
  <c r="AJ198" i="31"/>
  <c r="Z198" i="31"/>
  <c r="P198" i="31"/>
  <c r="AD198" i="31"/>
  <c r="R198" i="31"/>
  <c r="AB253" i="31"/>
  <c r="AD253" i="31"/>
  <c r="V253" i="31"/>
  <c r="U253" i="31"/>
  <c r="AS253" i="31"/>
  <c r="L253" i="31"/>
  <c r="AQ253" i="31"/>
  <c r="AM253" i="31"/>
  <c r="Z253" i="31"/>
  <c r="X253" i="31"/>
  <c r="N253" i="31"/>
  <c r="Q253" i="31"/>
  <c r="AT253" i="31"/>
  <c r="AC253" i="31"/>
  <c r="AP253" i="31"/>
  <c r="AR253" i="31"/>
  <c r="AO253" i="31"/>
  <c r="O253" i="31"/>
  <c r="AG253" i="31"/>
  <c r="AC69" i="31"/>
  <c r="AE69" i="31"/>
  <c r="S69" i="31"/>
  <c r="AL69" i="31"/>
  <c r="AT69" i="31"/>
  <c r="Y69" i="31"/>
  <c r="Z69" i="31"/>
  <c r="L69" i="31"/>
  <c r="AD69" i="31"/>
  <c r="X69" i="31"/>
  <c r="AT288" i="31"/>
  <c r="N288" i="31"/>
  <c r="L288" i="31"/>
  <c r="AE288" i="31"/>
  <c r="AA288" i="31"/>
  <c r="AJ288" i="31"/>
  <c r="I288" i="31"/>
  <c r="T288" i="31"/>
  <c r="AH288" i="31"/>
  <c r="AB288" i="31"/>
  <c r="AK288" i="31"/>
  <c r="AF288" i="31"/>
  <c r="V288" i="31"/>
  <c r="AQ288" i="31"/>
  <c r="AN288" i="31"/>
  <c r="R288" i="31"/>
  <c r="AC288" i="31"/>
  <c r="Y288" i="31"/>
  <c r="AE208" i="31"/>
  <c r="AH208" i="31"/>
  <c r="U208" i="31"/>
  <c r="AT208" i="31"/>
  <c r="Z208" i="31"/>
  <c r="K208" i="31"/>
  <c r="AJ208" i="31"/>
  <c r="I208" i="31"/>
  <c r="T208" i="31"/>
  <c r="AI208" i="31"/>
  <c r="AC208" i="31"/>
  <c r="AR208" i="31"/>
  <c r="Y208" i="31"/>
  <c r="AA208" i="31"/>
  <c r="X208" i="31"/>
  <c r="AK208" i="31"/>
  <c r="Q208" i="31"/>
  <c r="W586" i="31"/>
  <c r="Y586" i="31"/>
  <c r="L586" i="31"/>
  <c r="AL586" i="31"/>
  <c r="AP586" i="31"/>
  <c r="AE586" i="31"/>
  <c r="AD586" i="31"/>
  <c r="AR586" i="31"/>
  <c r="AK586" i="31"/>
  <c r="AA586" i="31"/>
  <c r="T586" i="31"/>
  <c r="AH586" i="31"/>
  <c r="M586" i="31"/>
  <c r="S586" i="31"/>
  <c r="AN586" i="31"/>
  <c r="U586" i="31"/>
  <c r="AI586" i="31"/>
  <c r="AG586" i="31"/>
  <c r="AB586" i="31"/>
  <c r="AO586" i="31"/>
  <c r="P586" i="31"/>
  <c r="AJ586" i="31"/>
  <c r="V586" i="31"/>
  <c r="AQ586" i="31"/>
  <c r="Z586" i="31"/>
  <c r="Q586" i="31"/>
  <c r="AM586" i="31"/>
  <c r="R586" i="31"/>
  <c r="I586" i="31"/>
  <c r="AS586" i="31"/>
  <c r="K586" i="31"/>
  <c r="AT586" i="31"/>
  <c r="AH482" i="31"/>
  <c r="AJ482" i="31"/>
  <c r="AA482" i="31"/>
  <c r="AC482" i="31"/>
  <c r="AK482" i="31"/>
  <c r="N482" i="31"/>
  <c r="AN482" i="31"/>
  <c r="AQ482" i="31"/>
  <c r="M482" i="31"/>
  <c r="AD482" i="31"/>
  <c r="Y482" i="31"/>
  <c r="AR482" i="31"/>
  <c r="AS482" i="31"/>
  <c r="AO482" i="31"/>
  <c r="AI482" i="31"/>
  <c r="AF482" i="31"/>
  <c r="AL482" i="31"/>
  <c r="O482" i="31"/>
  <c r="Q482" i="31"/>
  <c r="Z482" i="31"/>
  <c r="I482" i="31"/>
  <c r="AM482" i="31"/>
  <c r="AE482" i="31"/>
  <c r="AB482" i="31"/>
  <c r="AG482" i="31"/>
  <c r="U482" i="31"/>
  <c r="V482" i="31"/>
  <c r="X482" i="31"/>
  <c r="R482" i="31"/>
  <c r="P482" i="31"/>
  <c r="Z320" i="31"/>
  <c r="AB320" i="31"/>
  <c r="O320" i="31"/>
  <c r="S320" i="31"/>
  <c r="AA320" i="31"/>
  <c r="R320" i="31"/>
  <c r="L320" i="31"/>
  <c r="X320" i="31"/>
  <c r="K320" i="31"/>
  <c r="N320" i="31"/>
  <c r="AQ320" i="31"/>
  <c r="P320" i="31"/>
  <c r="AO320" i="31"/>
  <c r="U320" i="31"/>
  <c r="AN320" i="31"/>
  <c r="AL320" i="31"/>
  <c r="Q320" i="31"/>
  <c r="AI320" i="31"/>
  <c r="AR320" i="31"/>
  <c r="AK320" i="31"/>
  <c r="AT320" i="31"/>
  <c r="AJ320" i="31"/>
  <c r="M320" i="31"/>
  <c r="AD320" i="31"/>
  <c r="AE320" i="31"/>
  <c r="V320" i="31"/>
  <c r="I320" i="31"/>
  <c r="AP320" i="31"/>
  <c r="T320" i="31"/>
  <c r="AM320" i="31"/>
  <c r="AC320" i="31"/>
  <c r="AS320" i="31"/>
  <c r="AL432" i="31"/>
  <c r="AQ432" i="31"/>
  <c r="AI432" i="31"/>
  <c r="AS432" i="31"/>
  <c r="L432" i="31"/>
  <c r="AH432" i="31"/>
  <c r="AF432" i="31"/>
  <c r="M432" i="31"/>
  <c r="Q432" i="31"/>
  <c r="AD432" i="31"/>
  <c r="AA432" i="31"/>
  <c r="AM432" i="31"/>
  <c r="AN432" i="31"/>
  <c r="N432" i="31"/>
  <c r="T432" i="31"/>
  <c r="AR432" i="31"/>
  <c r="Z432" i="31"/>
  <c r="AO432" i="31"/>
  <c r="X432" i="31"/>
  <c r="AK432" i="31"/>
  <c r="I432" i="31"/>
  <c r="U432" i="31"/>
  <c r="AJ432" i="31"/>
  <c r="AT432" i="31"/>
  <c r="AB432" i="31"/>
  <c r="AE432" i="31"/>
  <c r="AP432" i="31"/>
  <c r="AC432" i="31"/>
  <c r="W432" i="31"/>
  <c r="R432" i="31"/>
  <c r="Y432" i="31"/>
  <c r="K432" i="31"/>
  <c r="S432" i="31"/>
  <c r="AD492" i="31"/>
  <c r="AI492" i="31"/>
  <c r="W492" i="31"/>
  <c r="AB492" i="31"/>
  <c r="AM492" i="31"/>
  <c r="V492" i="31"/>
  <c r="S492" i="31"/>
  <c r="AG492" i="31"/>
  <c r="T492" i="31"/>
  <c r="R492" i="31"/>
  <c r="M492" i="31"/>
  <c r="Y492" i="31"/>
  <c r="U492" i="31"/>
  <c r="P492" i="31"/>
  <c r="AJ492" i="31"/>
  <c r="AP492" i="31"/>
  <c r="X492" i="31"/>
  <c r="Q492" i="31"/>
  <c r="N492" i="31"/>
  <c r="I492" i="31"/>
  <c r="K492" i="31"/>
  <c r="Z492" i="31"/>
  <c r="O492" i="31"/>
  <c r="AC492" i="31"/>
  <c r="L492" i="31"/>
  <c r="AR492" i="31"/>
  <c r="AA492" i="31"/>
  <c r="AL492" i="31"/>
  <c r="AF492" i="31"/>
  <c r="AS492" i="31"/>
  <c r="AE492" i="31"/>
  <c r="AQ492" i="31"/>
  <c r="U191" i="31"/>
  <c r="X191" i="31"/>
  <c r="AQ191" i="31"/>
  <c r="W191" i="31"/>
  <c r="AC191" i="31"/>
  <c r="AD191" i="31"/>
  <c r="AJ191" i="31"/>
  <c r="Y191" i="31"/>
  <c r="S191" i="31"/>
  <c r="AB191" i="31"/>
  <c r="AF191" i="31"/>
  <c r="AG191" i="31"/>
  <c r="AP191" i="31"/>
  <c r="AL191" i="31"/>
  <c r="M191" i="31"/>
  <c r="AA191" i="31"/>
  <c r="P191" i="31"/>
  <c r="AS191" i="31"/>
  <c r="AN191" i="31"/>
  <c r="V191" i="31"/>
  <c r="K191" i="31"/>
  <c r="AO191" i="31"/>
  <c r="AI191" i="31"/>
  <c r="O191" i="31"/>
  <c r="R191" i="31"/>
  <c r="U139" i="31"/>
  <c r="V139" i="31"/>
  <c r="AP139" i="31"/>
  <c r="W139" i="31"/>
  <c r="AK139" i="31"/>
  <c r="AL139" i="31"/>
  <c r="S139" i="31"/>
  <c r="AD139" i="31"/>
  <c r="AS139" i="31"/>
  <c r="AQ139" i="31"/>
  <c r="L139" i="31"/>
  <c r="AT139" i="31"/>
  <c r="AO139" i="31"/>
  <c r="AF139" i="31"/>
  <c r="AI139" i="31"/>
  <c r="R139" i="31"/>
  <c r="Y139" i="31"/>
  <c r="AH139" i="31"/>
  <c r="AM139" i="31"/>
  <c r="M139" i="31"/>
  <c r="AB139" i="31"/>
  <c r="AE139" i="31"/>
  <c r="P139" i="31"/>
  <c r="AR139" i="31"/>
  <c r="AG139" i="31"/>
  <c r="K139" i="31"/>
  <c r="AJ139" i="31"/>
  <c r="AM160" i="31"/>
  <c r="S156" i="31"/>
  <c r="AH156" i="31"/>
  <c r="V156" i="31"/>
  <c r="AQ152" i="31"/>
  <c r="Y152" i="31"/>
  <c r="AI152" i="31"/>
  <c r="T152" i="31"/>
  <c r="AN281" i="31"/>
  <c r="AQ281" i="31"/>
  <c r="AM281" i="31"/>
  <c r="O281" i="31"/>
  <c r="M281" i="31"/>
  <c r="L281" i="31"/>
  <c r="AE281" i="31"/>
  <c r="AC281" i="31"/>
  <c r="AH281" i="31"/>
  <c r="AJ281" i="31"/>
  <c r="AA281" i="31"/>
  <c r="AS281" i="31"/>
  <c r="U281" i="31"/>
  <c r="X281" i="31"/>
  <c r="K281" i="31"/>
  <c r="AK281" i="31"/>
  <c r="N281" i="31"/>
  <c r="T281" i="31"/>
  <c r="AT281" i="31"/>
  <c r="S281" i="31"/>
  <c r="V476" i="31"/>
  <c r="X476" i="31"/>
  <c r="AR476" i="31"/>
  <c r="O476" i="31"/>
  <c r="Z476" i="31"/>
  <c r="S476" i="31"/>
  <c r="Y476" i="31"/>
  <c r="W476" i="31"/>
  <c r="R476" i="31"/>
  <c r="M476" i="31"/>
  <c r="P476" i="31"/>
  <c r="AB476" i="31"/>
  <c r="AT476" i="31"/>
  <c r="AN476" i="31"/>
  <c r="AJ476" i="31"/>
  <c r="I476" i="31"/>
  <c r="AS476" i="31"/>
  <c r="AQ476" i="31"/>
  <c r="AH476" i="31"/>
  <c r="AG476" i="31"/>
  <c r="AK476" i="31"/>
  <c r="AC476" i="31"/>
  <c r="U476" i="31"/>
  <c r="AL476" i="31"/>
  <c r="T476" i="31"/>
  <c r="AD476" i="31"/>
  <c r="L476" i="31"/>
  <c r="K476" i="31"/>
  <c r="AO476" i="31"/>
  <c r="Q476" i="31"/>
  <c r="AP476" i="31"/>
  <c r="AF476" i="31"/>
  <c r="Z458" i="31"/>
  <c r="Y458" i="31"/>
  <c r="M458" i="31"/>
  <c r="AN458" i="31"/>
  <c r="W458" i="31"/>
  <c r="AD458" i="31"/>
  <c r="T458" i="31"/>
  <c r="AK458" i="31"/>
  <c r="AC458" i="31"/>
  <c r="AT458" i="31"/>
  <c r="AI458" i="31"/>
  <c r="AF458" i="31"/>
  <c r="P458" i="31"/>
  <c r="R458" i="31"/>
  <c r="AB458" i="31"/>
  <c r="K458" i="31"/>
  <c r="AJ458" i="31"/>
  <c r="AA458" i="31"/>
  <c r="AM458" i="31"/>
  <c r="AP458" i="31"/>
  <c r="AE458" i="31"/>
  <c r="Q458" i="31"/>
  <c r="I458" i="31"/>
  <c r="AG458" i="31"/>
  <c r="AL458" i="31"/>
  <c r="U458" i="31"/>
  <c r="N458" i="31"/>
  <c r="S458" i="31"/>
  <c r="AO458" i="31"/>
  <c r="X458" i="31"/>
  <c r="AG117" i="31"/>
  <c r="AJ117" i="31"/>
  <c r="AD117" i="31"/>
  <c r="K117" i="31"/>
  <c r="AI117" i="31"/>
  <c r="AC117" i="31"/>
  <c r="AE117" i="31"/>
  <c r="W117" i="31"/>
  <c r="AN117" i="31"/>
  <c r="N117" i="31"/>
  <c r="X271" i="31"/>
  <c r="W271" i="31"/>
  <c r="AT271" i="31"/>
  <c r="O271" i="31"/>
  <c r="T271" i="31"/>
  <c r="M271" i="31"/>
  <c r="Q271" i="31"/>
  <c r="K271" i="31"/>
  <c r="P271" i="31"/>
  <c r="AP271" i="31"/>
  <c r="I271" i="31"/>
  <c r="AG271" i="31"/>
  <c r="AB271" i="31"/>
  <c r="AA271" i="31"/>
  <c r="AO271" i="31"/>
  <c r="AS271" i="31"/>
  <c r="N271" i="31"/>
  <c r="V271" i="31"/>
  <c r="AN271" i="31"/>
  <c r="AC271" i="31"/>
  <c r="AL271" i="31"/>
  <c r="AJ271" i="31"/>
  <c r="R271" i="31"/>
  <c r="AD271" i="31"/>
  <c r="V270" i="31"/>
  <c r="X270" i="31"/>
  <c r="I270" i="31"/>
  <c r="AO270" i="31"/>
  <c r="AT270" i="31"/>
  <c r="AK270" i="31"/>
  <c r="AB270" i="31"/>
  <c r="AQ270" i="31"/>
  <c r="AP270" i="31"/>
  <c r="AN270" i="31"/>
  <c r="P270" i="31"/>
  <c r="U270" i="31"/>
  <c r="AL270" i="31"/>
  <c r="AI270" i="31"/>
  <c r="AJ270" i="31"/>
  <c r="L270" i="31"/>
  <c r="AH270" i="31"/>
  <c r="M270" i="31"/>
  <c r="K270" i="31"/>
  <c r="Z270" i="31"/>
  <c r="AE270" i="31"/>
  <c r="AG270" i="31"/>
  <c r="AS270" i="31"/>
  <c r="Q270" i="31"/>
  <c r="AC270" i="31"/>
  <c r="AM270" i="31"/>
  <c r="AJ337" i="31"/>
  <c r="AL337" i="31"/>
  <c r="AD337" i="31"/>
  <c r="R337" i="31"/>
  <c r="AH337" i="31"/>
  <c r="P337" i="31"/>
  <c r="AS337" i="31"/>
  <c r="Y337" i="31"/>
  <c r="S337" i="31"/>
  <c r="L337" i="31"/>
  <c r="AK337" i="31"/>
  <c r="AI337" i="31"/>
  <c r="T337" i="31"/>
  <c r="O337" i="31"/>
  <c r="AP337" i="31"/>
  <c r="AG337" i="31"/>
  <c r="AM337" i="31"/>
  <c r="AF337" i="31"/>
  <c r="K337" i="31"/>
  <c r="M337" i="31"/>
  <c r="Q337" i="31"/>
  <c r="N337" i="31"/>
  <c r="AB337" i="31"/>
  <c r="AT337" i="31"/>
  <c r="X337" i="31"/>
  <c r="AE337" i="31"/>
  <c r="AN337" i="31"/>
  <c r="AC337" i="31"/>
  <c r="AA337" i="31"/>
  <c r="I337" i="31"/>
  <c r="AO337" i="31"/>
  <c r="AQ564" i="31"/>
  <c r="K564" i="31"/>
  <c r="AR564" i="31"/>
  <c r="Z564" i="31"/>
  <c r="AP564" i="31"/>
  <c r="AE564" i="31"/>
  <c r="AC564" i="31"/>
  <c r="I564" i="31"/>
  <c r="U564" i="31"/>
  <c r="AA564" i="31"/>
  <c r="X564" i="31"/>
  <c r="AT564" i="31"/>
  <c r="Y564" i="31"/>
  <c r="AS564" i="31"/>
  <c r="P564" i="31"/>
  <c r="W564" i="31"/>
  <c r="AD564" i="31"/>
  <c r="L564" i="31"/>
  <c r="AH564" i="31"/>
  <c r="AO564" i="31"/>
  <c r="AN564" i="31"/>
  <c r="N564" i="31"/>
  <c r="AK564" i="31"/>
  <c r="AF564" i="31"/>
  <c r="AM564" i="31"/>
  <c r="V564" i="31"/>
  <c r="AG564" i="31"/>
  <c r="M564" i="31"/>
  <c r="Q564" i="31"/>
  <c r="S564" i="31"/>
  <c r="T564" i="31"/>
  <c r="O564" i="31"/>
  <c r="T367" i="31"/>
  <c r="R367" i="31"/>
  <c r="AK367" i="31"/>
  <c r="AO367" i="31"/>
  <c r="X367" i="31"/>
  <c r="M367" i="31"/>
  <c r="V367" i="31"/>
  <c r="AT367" i="31"/>
  <c r="P367" i="31"/>
  <c r="AP367" i="31"/>
  <c r="O367" i="31"/>
  <c r="AE367" i="31"/>
  <c r="AB367" i="31"/>
  <c r="AA367" i="31"/>
  <c r="AS367" i="31"/>
  <c r="N367" i="31"/>
  <c r="K367" i="31"/>
  <c r="AN367" i="31"/>
  <c r="AC367" i="31"/>
  <c r="I367" i="31"/>
  <c r="S367" i="31"/>
  <c r="AJ367" i="31"/>
  <c r="W367" i="31"/>
  <c r="AL367" i="31"/>
  <c r="U65" i="31"/>
  <c r="W65" i="31"/>
  <c r="AT65" i="31"/>
  <c r="Z65" i="31"/>
  <c r="Q65" i="31"/>
  <c r="R65" i="31"/>
  <c r="AL65" i="31"/>
  <c r="S65" i="31"/>
  <c r="AJ539" i="31"/>
  <c r="AM539" i="31"/>
  <c r="AE539" i="31"/>
  <c r="AI539" i="31"/>
  <c r="O539" i="31"/>
  <c r="AN539" i="31"/>
  <c r="AH539" i="31"/>
  <c r="Q539" i="31"/>
  <c r="AQ539" i="31"/>
  <c r="AF539" i="31"/>
  <c r="AC539" i="31"/>
  <c r="AA539" i="31"/>
  <c r="P539" i="31"/>
  <c r="Y539" i="31"/>
  <c r="Z539" i="31"/>
  <c r="L539" i="31"/>
  <c r="AG539" i="31"/>
  <c r="AK539" i="31"/>
  <c r="AR539" i="31"/>
  <c r="M539" i="31"/>
  <c r="I539" i="31"/>
  <c r="AS539" i="31"/>
  <c r="U539" i="31"/>
  <c r="AT539" i="31"/>
  <c r="S539" i="31"/>
  <c r="AL539" i="31"/>
  <c r="AO539" i="31"/>
  <c r="T539" i="31"/>
  <c r="R539" i="31"/>
  <c r="N539" i="31"/>
  <c r="AB539" i="31"/>
  <c r="K539" i="31"/>
  <c r="Z478" i="31"/>
  <c r="AB478" i="31"/>
  <c r="O478" i="31"/>
  <c r="AN478" i="31"/>
  <c r="AK478" i="31"/>
  <c r="R478" i="31"/>
  <c r="L478" i="31"/>
  <c r="P478" i="31"/>
  <c r="M478" i="31"/>
  <c r="AL478" i="31"/>
  <c r="AM478" i="31"/>
  <c r="U478" i="31"/>
  <c r="X478" i="31"/>
  <c r="AS478" i="31"/>
  <c r="K478" i="31"/>
  <c r="AP478" i="31"/>
  <c r="W478" i="31"/>
  <c r="AO478" i="31"/>
  <c r="AH478" i="31"/>
  <c r="Q478" i="31"/>
  <c r="AE478" i="31"/>
  <c r="AG478" i="31"/>
  <c r="AA478" i="31"/>
  <c r="AJ478" i="31"/>
  <c r="AF478" i="31"/>
  <c r="V478" i="31"/>
  <c r="Y478" i="31"/>
  <c r="N478" i="31"/>
  <c r="S478" i="31"/>
  <c r="AR327" i="31"/>
  <c r="L327" i="31"/>
  <c r="AO327" i="31"/>
  <c r="U327" i="31"/>
  <c r="AQ327" i="31"/>
  <c r="AB327" i="31"/>
  <c r="W327" i="31"/>
  <c r="AI327" i="31"/>
  <c r="X327" i="31"/>
  <c r="R327" i="31"/>
  <c r="AA327" i="31"/>
  <c r="AD327" i="31"/>
  <c r="AF327" i="31"/>
  <c r="AG327" i="31"/>
  <c r="I327" i="31"/>
  <c r="P327" i="31"/>
  <c r="S327" i="31"/>
  <c r="Y327" i="31"/>
  <c r="AH327" i="31"/>
  <c r="N327" i="31"/>
  <c r="AT327" i="31"/>
  <c r="AN327" i="31"/>
  <c r="AC327" i="31"/>
  <c r="AK327" i="31"/>
  <c r="Q327" i="31"/>
  <c r="U163" i="31"/>
  <c r="V163" i="31"/>
  <c r="AB163" i="31"/>
  <c r="Q163" i="31"/>
  <c r="K163" i="31"/>
  <c r="Z163" i="31"/>
  <c r="O163" i="31"/>
  <c r="AC163" i="31"/>
  <c r="P163" i="31"/>
  <c r="S163" i="31"/>
  <c r="AD163" i="31"/>
  <c r="Y163" i="31"/>
  <c r="AT163" i="31"/>
  <c r="L163" i="31"/>
  <c r="AJ163" i="31"/>
  <c r="AQ163" i="31"/>
  <c r="AN163" i="31"/>
  <c r="AS163" i="31"/>
  <c r="AF163" i="31"/>
  <c r="AP163" i="31"/>
  <c r="AG163" i="31"/>
  <c r="AE163" i="31"/>
  <c r="N163" i="31"/>
  <c r="M163" i="31"/>
  <c r="X163" i="31"/>
  <c r="AR163" i="31"/>
  <c r="Z16" i="31"/>
  <c r="AR16" i="31"/>
  <c r="AH16" i="31"/>
  <c r="AM16" i="31"/>
  <c r="AM5" i="31"/>
  <c r="AR5" i="31"/>
  <c r="AN5" i="31"/>
  <c r="R13" i="31"/>
  <c r="N13" i="31"/>
  <c r="I13" i="31"/>
  <c r="V48" i="31"/>
  <c r="V52" i="31"/>
  <c r="AT52" i="31"/>
  <c r="AA65" i="31"/>
  <c r="AQ65" i="31"/>
  <c r="Y65" i="31"/>
  <c r="R69" i="31"/>
  <c r="AI69" i="31"/>
  <c r="AJ69" i="31"/>
  <c r="AO69" i="31"/>
  <c r="AJ96" i="31"/>
  <c r="AA117" i="31"/>
  <c r="AL117" i="31"/>
  <c r="M117" i="31"/>
  <c r="O149" i="31"/>
  <c r="AS152" i="31"/>
  <c r="X156" i="31"/>
  <c r="AR160" i="31"/>
  <c r="AO160" i="31"/>
  <c r="AC160" i="31"/>
  <c r="AQ160" i="31"/>
  <c r="Z169" i="31"/>
  <c r="V184" i="31"/>
  <c r="N189" i="31"/>
  <c r="X189" i="31"/>
  <c r="AP189" i="31"/>
  <c r="AS189" i="31"/>
  <c r="AF208" i="31"/>
  <c r="M208" i="31"/>
  <c r="AQ208" i="31"/>
  <c r="L217" i="31"/>
  <c r="V240" i="31"/>
  <c r="O240" i="31"/>
  <c r="V241" i="31"/>
  <c r="AH241" i="31"/>
  <c r="AE253" i="31"/>
  <c r="AI253" i="31"/>
  <c r="Q269" i="31"/>
  <c r="P269" i="31"/>
  <c r="L277" i="31"/>
  <c r="AD281" i="31"/>
  <c r="Q281" i="31"/>
  <c r="AB284" i="31"/>
  <c r="S288" i="31"/>
  <c r="U288" i="31"/>
  <c r="AL288" i="31"/>
  <c r="AK103" i="31"/>
  <c r="Z191" i="31"/>
  <c r="I191" i="31"/>
  <c r="U271" i="31"/>
  <c r="AP327" i="31"/>
  <c r="AG367" i="31"/>
  <c r="AH367" i="31"/>
  <c r="AH114" i="31"/>
  <c r="V86" i="31"/>
  <c r="Z110" i="31"/>
  <c r="P130" i="31"/>
  <c r="W130" i="31"/>
  <c r="M134" i="31"/>
  <c r="I139" i="31"/>
  <c r="AH163" i="31"/>
  <c r="AN198" i="31"/>
  <c r="S270" i="31"/>
  <c r="T290" i="31"/>
  <c r="O394" i="31"/>
  <c r="S442" i="31"/>
  <c r="M459" i="31"/>
  <c r="T478" i="31"/>
  <c r="K482" i="31"/>
  <c r="AF494" i="31"/>
  <c r="AQ337" i="31"/>
  <c r="O432" i="31"/>
  <c r="AE476" i="31"/>
  <c r="W539" i="31"/>
  <c r="AT235" i="31"/>
  <c r="N235" i="31"/>
  <c r="K35" i="31"/>
  <c r="AS35" i="31"/>
  <c r="AI134" i="31"/>
  <c r="AO134" i="31"/>
  <c r="AL134" i="31"/>
  <c r="R134" i="31"/>
  <c r="V134" i="31"/>
  <c r="AE134" i="31"/>
  <c r="AD134" i="31"/>
  <c r="Q134" i="31"/>
  <c r="AB134" i="31"/>
  <c r="S134" i="31"/>
  <c r="I134" i="31"/>
  <c r="L134" i="31"/>
  <c r="AC134" i="31"/>
  <c r="O134" i="31"/>
  <c r="AS134" i="31"/>
  <c r="AP134" i="31"/>
  <c r="AJ134" i="31"/>
  <c r="AG134" i="31"/>
  <c r="AQ134" i="31"/>
  <c r="T134" i="31"/>
  <c r="AH134" i="31"/>
  <c r="W134" i="31"/>
  <c r="X134" i="31"/>
  <c r="AK134" i="31"/>
  <c r="K134" i="31"/>
  <c r="AR134" i="31"/>
  <c r="V290" i="31"/>
  <c r="U290" i="31"/>
  <c r="I290" i="31"/>
  <c r="AJ290" i="31"/>
  <c r="AD290" i="31"/>
  <c r="AA290" i="31"/>
  <c r="AN290" i="31"/>
  <c r="AO290" i="31"/>
  <c r="AT290" i="31"/>
  <c r="AQ290" i="31"/>
  <c r="X290" i="31"/>
  <c r="W290" i="31"/>
  <c r="AP290" i="31"/>
  <c r="AK290" i="31"/>
  <c r="Q290" i="31"/>
  <c r="AB290" i="31"/>
  <c r="AL290" i="31"/>
  <c r="K290" i="31"/>
  <c r="AI290" i="31"/>
  <c r="Z290" i="31"/>
  <c r="AM290" i="31"/>
  <c r="M290" i="31"/>
  <c r="Y290" i="31"/>
  <c r="O290" i="31"/>
  <c r="AF290" i="31"/>
  <c r="S290" i="31"/>
  <c r="AN395" i="31"/>
  <c r="AS395" i="31"/>
  <c r="AL395" i="31"/>
  <c r="K395" i="31"/>
  <c r="I395" i="31"/>
  <c r="X395" i="31"/>
  <c r="R395" i="31"/>
  <c r="AD395" i="31"/>
  <c r="AA395" i="31"/>
  <c r="AR395" i="31"/>
  <c r="AM395" i="31"/>
  <c r="Y395" i="31"/>
  <c r="V395" i="31"/>
  <c r="S395" i="31"/>
  <c r="AF395" i="31"/>
  <c r="M395" i="31"/>
  <c r="AG395" i="31"/>
  <c r="P395" i="31"/>
  <c r="Q395" i="31"/>
  <c r="Z395" i="31"/>
  <c r="L395" i="31"/>
  <c r="AI395" i="31"/>
  <c r="T395" i="31"/>
  <c r="AP395" i="31"/>
  <c r="AC395" i="31"/>
  <c r="AQ395" i="31"/>
  <c r="AE395" i="31"/>
  <c r="AJ395" i="31"/>
  <c r="AO395" i="31"/>
  <c r="AS240" i="31"/>
  <c r="Q103" i="31"/>
  <c r="AM191" i="31"/>
  <c r="AM429" i="31"/>
  <c r="AA429" i="31"/>
  <c r="Q102" i="31"/>
  <c r="AH102" i="31"/>
  <c r="R102" i="31"/>
  <c r="V102" i="31"/>
  <c r="AE102" i="31"/>
  <c r="AL102" i="31"/>
  <c r="X102" i="31"/>
  <c r="U5" i="31"/>
  <c r="T5" i="31"/>
  <c r="AQ5" i="31"/>
  <c r="W5" i="31"/>
  <c r="Q5" i="31"/>
  <c r="O5" i="31"/>
  <c r="AI5" i="31"/>
  <c r="P5" i="31"/>
  <c r="X13" i="31"/>
  <c r="V13" i="31"/>
  <c r="M13" i="31"/>
  <c r="AM96" i="31"/>
  <c r="AA152" i="31"/>
  <c r="AM156" i="31"/>
  <c r="N160" i="31"/>
  <c r="AS160" i="31"/>
  <c r="AD240" i="31"/>
  <c r="W240" i="31"/>
  <c r="O269" i="31"/>
  <c r="R269" i="31"/>
  <c r="AB269" i="31"/>
  <c r="S280" i="31"/>
  <c r="AO281" i="31"/>
  <c r="V281" i="31"/>
  <c r="AE191" i="31"/>
  <c r="Q191" i="31"/>
  <c r="AJ102" i="31"/>
  <c r="L290" i="31"/>
  <c r="U394" i="31"/>
  <c r="U395" i="31"/>
  <c r="P368" i="31"/>
  <c r="AA476" i="31"/>
  <c r="AO492" i="31"/>
  <c r="U423" i="31"/>
  <c r="AS423" i="31"/>
  <c r="AG423" i="31"/>
  <c r="L318" i="31"/>
  <c r="S318" i="31"/>
  <c r="W66" i="31"/>
  <c r="S66" i="31"/>
  <c r="M66" i="31"/>
  <c r="AN66" i="31"/>
  <c r="O48" i="31"/>
  <c r="K48" i="31"/>
  <c r="U48" i="31"/>
  <c r="AS48" i="31"/>
  <c r="N48" i="31"/>
  <c r="AG48" i="31"/>
  <c r="AS516" i="31"/>
  <c r="AQ516" i="31"/>
  <c r="T498" i="31"/>
  <c r="Z498" i="31"/>
  <c r="AF498" i="31"/>
  <c r="I498" i="31"/>
  <c r="AQ498" i="31"/>
  <c r="AP498" i="31"/>
  <c r="AA52" i="31"/>
  <c r="AI52" i="31"/>
  <c r="U52" i="31"/>
  <c r="AH52" i="31"/>
  <c r="AS52" i="31"/>
  <c r="AE52" i="31"/>
  <c r="P52" i="31"/>
  <c r="AB52" i="31"/>
  <c r="AD52" i="31"/>
  <c r="AK529" i="31"/>
  <c r="AA529" i="31"/>
  <c r="L529" i="31"/>
  <c r="I529" i="31"/>
  <c r="W184" i="31"/>
  <c r="K184" i="31"/>
  <c r="AL184" i="31"/>
  <c r="U184" i="31"/>
  <c r="AH184" i="31"/>
  <c r="AF184" i="31"/>
  <c r="AA258" i="31"/>
  <c r="Z258" i="31"/>
  <c r="AC258" i="31"/>
  <c r="AT258" i="31"/>
  <c r="AN258" i="31"/>
  <c r="X258" i="31"/>
  <c r="I258" i="31"/>
  <c r="L258" i="31"/>
  <c r="Y258" i="31"/>
  <c r="AQ258" i="31"/>
  <c r="U258" i="31"/>
  <c r="AQ377" i="31"/>
  <c r="X377" i="31"/>
  <c r="AR377" i="31"/>
  <c r="T377" i="31"/>
  <c r="V377" i="31"/>
  <c r="M377" i="31"/>
  <c r="S377" i="31"/>
  <c r="O377" i="31"/>
  <c r="W140" i="31"/>
  <c r="AQ140" i="31"/>
  <c r="U140" i="31"/>
  <c r="AO140" i="31"/>
  <c r="AI140" i="31"/>
  <c r="AH140" i="31"/>
  <c r="N306" i="31"/>
  <c r="R306" i="31"/>
  <c r="X306" i="31"/>
  <c r="T306" i="31"/>
  <c r="AD306" i="31"/>
  <c r="AE306" i="31"/>
  <c r="AQ306" i="31"/>
  <c r="Q306" i="31"/>
  <c r="O306" i="31"/>
  <c r="K306" i="31"/>
  <c r="AB306" i="31"/>
  <c r="Z502" i="31"/>
  <c r="AB502" i="31"/>
  <c r="M502" i="31"/>
  <c r="AK502" i="31"/>
  <c r="N502" i="31"/>
  <c r="AO502" i="31"/>
  <c r="AN502" i="31"/>
  <c r="S502" i="31"/>
  <c r="AT502" i="31"/>
  <c r="AR502" i="31"/>
  <c r="T502" i="31"/>
  <c r="AS502" i="31"/>
  <c r="AQ502" i="31"/>
  <c r="I502" i="31"/>
  <c r="AH502" i="31"/>
  <c r="Q502" i="31"/>
  <c r="AC502" i="31"/>
  <c r="AM502" i="31"/>
  <c r="O502" i="31"/>
  <c r="AP502" i="31"/>
  <c r="L502" i="31"/>
  <c r="Y502" i="31"/>
  <c r="AL502" i="31"/>
  <c r="AI502" i="31"/>
  <c r="K502" i="31"/>
  <c r="V502" i="31"/>
  <c r="U502" i="31"/>
  <c r="AG502" i="31"/>
  <c r="AJ502" i="31"/>
  <c r="AF502" i="31"/>
  <c r="X502" i="31"/>
  <c r="K13" i="31"/>
  <c r="AE13" i="31"/>
  <c r="AS13" i="31"/>
  <c r="P160" i="31"/>
  <c r="X160" i="31"/>
  <c r="W189" i="31"/>
  <c r="AN189" i="31"/>
  <c r="AJ189" i="31"/>
  <c r="AO189" i="31"/>
  <c r="AI15" i="31"/>
  <c r="Y15" i="31"/>
  <c r="P15" i="31"/>
  <c r="AP15" i="31"/>
  <c r="AK29" i="31"/>
  <c r="Y29" i="31"/>
  <c r="AN29" i="31"/>
  <c r="M29" i="31"/>
  <c r="AA29" i="31"/>
  <c r="AA504" i="31"/>
  <c r="O504" i="31"/>
  <c r="AA110" i="31"/>
  <c r="AD110" i="31"/>
  <c r="R110" i="31"/>
  <c r="AK110" i="31"/>
  <c r="X110" i="31"/>
  <c r="AQ110" i="31"/>
  <c r="AT110" i="31"/>
  <c r="AG110" i="31"/>
  <c r="AR110" i="31"/>
  <c r="AF110" i="31"/>
  <c r="AE110" i="31"/>
  <c r="T110" i="31"/>
  <c r="AB110" i="31"/>
  <c r="AS110" i="31"/>
  <c r="W110" i="31"/>
  <c r="N110" i="31"/>
  <c r="U110" i="31"/>
  <c r="Q110" i="31"/>
  <c r="O110" i="31"/>
  <c r="L110" i="31"/>
  <c r="AO110" i="31"/>
  <c r="AH110" i="31"/>
  <c r="AM110" i="31"/>
  <c r="I110" i="31"/>
  <c r="V110" i="31"/>
  <c r="AI110" i="31"/>
  <c r="AN110" i="31"/>
  <c r="P110" i="31"/>
  <c r="Y16" i="31"/>
  <c r="N16" i="31"/>
  <c r="AN16" i="31"/>
  <c r="K5" i="31"/>
  <c r="N5" i="31"/>
  <c r="AC5" i="31"/>
  <c r="AM29" i="31"/>
  <c r="V189" i="31"/>
  <c r="AF189" i="31"/>
  <c r="I189" i="31"/>
  <c r="AR103" i="31"/>
  <c r="U134" i="31"/>
  <c r="AM134" i="31"/>
  <c r="X139" i="31"/>
  <c r="Q139" i="31"/>
  <c r="L458" i="31"/>
  <c r="AP459" i="31"/>
  <c r="AB494" i="31"/>
  <c r="P502" i="31"/>
  <c r="Q25" i="31"/>
  <c r="AC25" i="31"/>
  <c r="AN25" i="31"/>
  <c r="I25" i="31"/>
  <c r="S25" i="31"/>
  <c r="AO147" i="31"/>
  <c r="AP147" i="31"/>
  <c r="Y187" i="31"/>
  <c r="S187" i="31"/>
  <c r="AA187" i="31"/>
  <c r="AF187" i="31"/>
  <c r="AJ284" i="31"/>
  <c r="R284" i="31"/>
  <c r="AG284" i="31"/>
  <c r="AT284" i="31"/>
  <c r="AF284" i="31"/>
  <c r="P284" i="31"/>
  <c r="X284" i="31"/>
  <c r="V284" i="31"/>
  <c r="U284" i="31"/>
  <c r="AK284" i="31"/>
  <c r="AS243" i="31"/>
  <c r="AA243" i="31"/>
  <c r="AH243" i="31"/>
  <c r="V243" i="31"/>
  <c r="AF243" i="31"/>
  <c r="AI243" i="31"/>
  <c r="O243" i="31"/>
  <c r="R243" i="31"/>
  <c r="I243" i="31"/>
  <c r="AR243" i="31"/>
  <c r="Y61" i="31"/>
  <c r="AO61" i="31"/>
  <c r="T61" i="31"/>
  <c r="S61" i="31"/>
  <c r="P61" i="31"/>
  <c r="AK61" i="31"/>
  <c r="AT61" i="31"/>
  <c r="AQ61" i="31"/>
  <c r="W582" i="31"/>
  <c r="AQ582" i="31"/>
  <c r="L582" i="31"/>
  <c r="AR582" i="31"/>
  <c r="T582" i="31"/>
  <c r="K582" i="31"/>
  <c r="V582" i="31"/>
  <c r="M582" i="31"/>
  <c r="AI582" i="31"/>
  <c r="AS582" i="31"/>
  <c r="AE582" i="31"/>
  <c r="P582" i="31"/>
  <c r="AG439" i="31"/>
  <c r="AM439" i="31"/>
  <c r="AD439" i="31"/>
  <c r="AR439" i="31"/>
  <c r="AB439" i="31"/>
  <c r="S439" i="31"/>
  <c r="V439" i="31"/>
  <c r="R439" i="31"/>
  <c r="X439" i="31"/>
  <c r="Z439" i="31"/>
  <c r="T439" i="31"/>
  <c r="O439" i="31"/>
  <c r="AF16" i="31"/>
  <c r="U16" i="31"/>
  <c r="AS16" i="31"/>
  <c r="X5" i="31"/>
  <c r="V5" i="31"/>
  <c r="Z5" i="31"/>
  <c r="AG5" i="31"/>
  <c r="AF13" i="31"/>
  <c r="AQ13" i="31"/>
  <c r="Q13" i="31"/>
  <c r="AL29" i="31"/>
  <c r="AO48" i="31"/>
  <c r="AB48" i="31"/>
  <c r="AI48" i="31"/>
  <c r="AR52" i="31"/>
  <c r="AF52" i="31"/>
  <c r="AB61" i="31"/>
  <c r="Z61" i="31"/>
  <c r="AI65" i="31"/>
  <c r="X65" i="31"/>
  <c r="AB65" i="31"/>
  <c r="AG65" i="31"/>
  <c r="P69" i="31"/>
  <c r="AA69" i="31"/>
  <c r="I69" i="31"/>
  <c r="R117" i="31"/>
  <c r="U117" i="31"/>
  <c r="AP152" i="31"/>
  <c r="U160" i="31"/>
  <c r="Q160" i="31"/>
  <c r="K160" i="31"/>
  <c r="R169" i="31"/>
  <c r="N184" i="31"/>
  <c r="M184" i="31"/>
  <c r="AQ189" i="31"/>
  <c r="AM189" i="31"/>
  <c r="M189" i="31"/>
  <c r="P208" i="31"/>
  <c r="AN208" i="31"/>
  <c r="L240" i="31"/>
  <c r="N240" i="31"/>
  <c r="AA240" i="31"/>
  <c r="T241" i="31"/>
  <c r="I241" i="31"/>
  <c r="AA253" i="31"/>
  <c r="T253" i="31"/>
  <c r="AQ269" i="31"/>
  <c r="Z269" i="31"/>
  <c r="AF269" i="31"/>
  <c r="M280" i="31"/>
  <c r="I281" i="31"/>
  <c r="AG281" i="31"/>
  <c r="AA284" i="31"/>
  <c r="AO288" i="31"/>
  <c r="W288" i="31"/>
  <c r="N582" i="31"/>
  <c r="V103" i="31"/>
  <c r="AR191" i="31"/>
  <c r="AK191" i="31"/>
  <c r="AQ271" i="31"/>
  <c r="AH271" i="31"/>
  <c r="Z327" i="31"/>
  <c r="Z367" i="31"/>
  <c r="L367" i="31"/>
  <c r="Q42" i="31"/>
  <c r="U66" i="31"/>
  <c r="AS15" i="31"/>
  <c r="U86" i="31"/>
  <c r="O102" i="31"/>
  <c r="AJ110" i="31"/>
  <c r="N130" i="31"/>
  <c r="Z134" i="31"/>
  <c r="O139" i="31"/>
  <c r="AC139" i="31"/>
  <c r="AE187" i="31"/>
  <c r="L227" i="31"/>
  <c r="AM163" i="31"/>
  <c r="AS198" i="31"/>
  <c r="L243" i="31"/>
  <c r="AD258" i="31"/>
  <c r="O270" i="31"/>
  <c r="R270" i="31"/>
  <c r="AG290" i="31"/>
  <c r="AL306" i="31"/>
  <c r="M394" i="31"/>
  <c r="AT395" i="31"/>
  <c r="O442" i="31"/>
  <c r="AR458" i="31"/>
  <c r="AK459" i="31"/>
  <c r="AI478" i="31"/>
  <c r="L482" i="31"/>
  <c r="R494" i="31"/>
  <c r="AA502" i="31"/>
  <c r="L570" i="31"/>
  <c r="AC586" i="31"/>
  <c r="AF320" i="31"/>
  <c r="W345" i="31"/>
  <c r="AA368" i="31"/>
  <c r="P432" i="31"/>
  <c r="AL465" i="31"/>
  <c r="AI476" i="31"/>
  <c r="AK492" i="31"/>
  <c r="AL564" i="31"/>
  <c r="AB447" i="31"/>
  <c r="AQ447" i="31"/>
  <c r="K447" i="31"/>
  <c r="AD447" i="31"/>
  <c r="AL447" i="31"/>
  <c r="AO447" i="31"/>
  <c r="AS221" i="31"/>
  <c r="AO221" i="31"/>
  <c r="AT221" i="31"/>
  <c r="N221" i="31"/>
  <c r="M221" i="31"/>
  <c r="AH221" i="31"/>
  <c r="AN221" i="31"/>
  <c r="Y221" i="31"/>
  <c r="AE383" i="31"/>
  <c r="AN447" i="31"/>
  <c r="AL380" i="31"/>
  <c r="AJ380" i="31"/>
  <c r="N380" i="31"/>
  <c r="U380" i="31"/>
  <c r="AS380" i="31"/>
  <c r="AF380" i="31"/>
  <c r="AG380" i="31"/>
  <c r="K221" i="31"/>
  <c r="AC221" i="31"/>
  <c r="W383" i="31"/>
  <c r="AR447" i="31"/>
  <c r="AL221" i="31"/>
  <c r="O221" i="31"/>
  <c r="AP383" i="31"/>
  <c r="AP447" i="31"/>
  <c r="P380" i="31"/>
  <c r="I571" i="31"/>
  <c r="V571" i="31"/>
  <c r="AS571" i="31"/>
  <c r="AK571" i="31"/>
  <c r="AD571" i="31"/>
  <c r="AA571" i="31"/>
  <c r="O571" i="31"/>
  <c r="AQ571" i="31"/>
  <c r="AN383" i="31"/>
  <c r="AL383" i="31"/>
  <c r="V383" i="31"/>
  <c r="AS383" i="31"/>
  <c r="AQ383" i="31"/>
  <c r="AH383" i="31"/>
  <c r="AI383" i="31"/>
  <c r="AN349" i="31"/>
  <c r="I349" i="31"/>
  <c r="T349" i="31"/>
  <c r="AI349" i="31"/>
  <c r="AP349" i="31"/>
  <c r="AC349" i="31"/>
  <c r="X349" i="31"/>
  <c r="AG273" i="31"/>
  <c r="L273" i="31"/>
  <c r="R273" i="31"/>
  <c r="AJ273" i="31"/>
  <c r="I273" i="31"/>
  <c r="Z383" i="31"/>
  <c r="S447" i="31"/>
  <c r="AC414" i="31"/>
  <c r="AG414" i="31"/>
  <c r="Y414" i="31"/>
  <c r="T414" i="31"/>
  <c r="R414" i="31"/>
  <c r="AK414" i="31"/>
  <c r="AE216" i="31"/>
  <c r="AH216" i="31"/>
  <c r="V216" i="31"/>
  <c r="AB216" i="31"/>
  <c r="AD399" i="31"/>
  <c r="AN399" i="31"/>
  <c r="AN414" i="31"/>
  <c r="AQ414" i="31"/>
  <c r="AS414" i="31"/>
  <c r="P414" i="31"/>
  <c r="T399" i="31"/>
  <c r="AK399" i="31"/>
  <c r="Y399" i="31"/>
  <c r="AA142" i="31"/>
  <c r="AD142" i="31"/>
  <c r="P142" i="31"/>
  <c r="AG142" i="31"/>
  <c r="X491" i="31"/>
  <c r="Y491" i="31"/>
  <c r="K491" i="31"/>
  <c r="AK491" i="31"/>
  <c r="M491" i="31"/>
  <c r="AR491" i="31"/>
  <c r="AT491" i="31"/>
  <c r="AG491" i="31"/>
  <c r="AC491" i="31"/>
  <c r="AA154" i="31"/>
  <c r="AB154" i="31"/>
  <c r="R154" i="31"/>
  <c r="AJ154" i="31"/>
  <c r="AD154" i="31"/>
  <c r="AN505" i="31"/>
  <c r="AP505" i="31"/>
  <c r="AH505" i="31"/>
  <c r="AM505" i="31"/>
  <c r="K505" i="31"/>
  <c r="L505" i="31"/>
  <c r="AA505" i="31"/>
  <c r="Q505" i="31"/>
  <c r="R505" i="31"/>
  <c r="AR505" i="31"/>
  <c r="AK505" i="31"/>
  <c r="S505" i="31"/>
  <c r="AS505" i="31"/>
  <c r="V505" i="31"/>
  <c r="P505" i="31"/>
  <c r="AQ505" i="31"/>
  <c r="AD505" i="31"/>
  <c r="AM159" i="31"/>
  <c r="O159" i="31"/>
  <c r="AH159" i="31"/>
  <c r="AT159" i="31"/>
  <c r="AE483" i="31"/>
  <c r="AE491" i="31"/>
  <c r="W491" i="31"/>
  <c r="S491" i="31"/>
  <c r="AF491" i="31"/>
  <c r="W505" i="31"/>
  <c r="AE505" i="31"/>
  <c r="M483" i="31"/>
  <c r="U491" i="31"/>
  <c r="Z491" i="31"/>
  <c r="L491" i="31"/>
  <c r="Z314" i="31"/>
  <c r="AP314" i="31"/>
  <c r="AG314" i="31"/>
  <c r="S483" i="31"/>
  <c r="AH483" i="31"/>
  <c r="AN369" i="31"/>
  <c r="T369" i="31"/>
  <c r="V369" i="31"/>
  <c r="Q369" i="31"/>
  <c r="AT369" i="31"/>
  <c r="T497" i="31"/>
  <c r="W497" i="31"/>
  <c r="AS497" i="31"/>
  <c r="P585" i="31"/>
  <c r="W585" i="31"/>
  <c r="AI562" i="31"/>
  <c r="M562" i="31"/>
  <c r="AS562" i="31"/>
  <c r="AF562" i="31"/>
  <c r="V562" i="31"/>
  <c r="AJ493" i="31"/>
  <c r="AM493" i="31"/>
  <c r="AA493" i="31"/>
  <c r="AD493" i="31"/>
  <c r="V493" i="31"/>
  <c r="P493" i="31"/>
  <c r="AP493" i="31"/>
  <c r="AO493" i="31"/>
  <c r="AK493" i="31"/>
  <c r="L493" i="31"/>
  <c r="AI493" i="31"/>
  <c r="Q493" i="31"/>
  <c r="AL493" i="31"/>
  <c r="T131" i="31"/>
  <c r="AL131" i="31"/>
  <c r="AM475" i="31"/>
  <c r="AH475" i="31"/>
  <c r="N475" i="31"/>
  <c r="S493" i="31"/>
  <c r="AG493" i="31"/>
  <c r="AH493" i="31"/>
  <c r="N489" i="31"/>
  <c r="AI489" i="31"/>
  <c r="AQ489" i="31"/>
  <c r="AC489" i="31"/>
  <c r="AN381" i="31"/>
  <c r="AL381" i="31"/>
  <c r="L381" i="31"/>
  <c r="AC2" i="31"/>
  <c r="Y2" i="31"/>
  <c r="O2" i="31"/>
  <c r="AG2" i="31"/>
  <c r="AJ2" i="31"/>
  <c r="AT2" i="31"/>
  <c r="S2" i="31"/>
  <c r="AS2" i="31"/>
  <c r="Z2" i="31"/>
  <c r="Q2" i="31"/>
  <c r="AA2" i="31"/>
  <c r="I2" i="31"/>
  <c r="AH2" i="31"/>
  <c r="V2" i="31"/>
  <c r="AE2" i="31"/>
  <c r="AK2" i="31"/>
  <c r="AO2" i="31"/>
  <c r="AB2" i="31"/>
  <c r="AM2" i="31"/>
  <c r="N2" i="31"/>
  <c r="AQ2" i="31"/>
  <c r="U2" i="31"/>
  <c r="R2" i="31"/>
  <c r="AR2" i="31"/>
  <c r="X2" i="31"/>
  <c r="T2" i="31"/>
  <c r="L2" i="31"/>
  <c r="W2" i="31"/>
  <c r="R105" i="31"/>
  <c r="X105" i="31"/>
  <c r="AH105" i="31"/>
  <c r="T105" i="31"/>
  <c r="M254" i="31"/>
  <c r="O254" i="31"/>
  <c r="V254" i="31"/>
  <c r="AT254" i="31"/>
  <c r="X386" i="31"/>
  <c r="AD386" i="31"/>
  <c r="AR386" i="31"/>
  <c r="O386" i="31"/>
  <c r="U549" i="31"/>
  <c r="AR549" i="31"/>
  <c r="AA549" i="31"/>
  <c r="X549" i="31"/>
  <c r="AT549" i="31"/>
  <c r="Y549" i="31"/>
  <c r="Q549" i="31"/>
  <c r="AI549" i="31"/>
  <c r="N549" i="31"/>
  <c r="Z549" i="31"/>
  <c r="AK549" i="31"/>
  <c r="W549" i="31"/>
  <c r="W136" i="31"/>
  <c r="X136" i="31"/>
  <c r="AP136" i="31"/>
  <c r="V136" i="31"/>
  <c r="AI136" i="31"/>
  <c r="AN136" i="31"/>
  <c r="Z136" i="31"/>
  <c r="AR136" i="31"/>
  <c r="AL136" i="31"/>
  <c r="S136" i="31"/>
  <c r="AO136" i="31"/>
  <c r="AK136" i="31"/>
  <c r="K136" i="31"/>
  <c r="T136" i="31"/>
  <c r="P136" i="31"/>
  <c r="AM136" i="31"/>
  <c r="AC136" i="31"/>
  <c r="AB136" i="31"/>
  <c r="Q136" i="31"/>
  <c r="AP410" i="31"/>
  <c r="AO410" i="31"/>
  <c r="Q410" i="31"/>
  <c r="AG410" i="31"/>
  <c r="V410" i="31"/>
  <c r="U410" i="31"/>
  <c r="AS410" i="31"/>
  <c r="AC410" i="31"/>
  <c r="AT410" i="31"/>
  <c r="AK410" i="31"/>
  <c r="M410" i="31"/>
  <c r="AE410" i="31"/>
  <c r="R410" i="31"/>
  <c r="AI410" i="31"/>
  <c r="L410" i="31"/>
  <c r="AH410" i="31"/>
  <c r="K410" i="31"/>
  <c r="O410" i="31"/>
  <c r="AF410" i="31"/>
  <c r="AM410" i="31"/>
  <c r="AQ410" i="31"/>
  <c r="AN410" i="31"/>
  <c r="P410" i="31"/>
  <c r="AR410" i="31"/>
  <c r="AD410" i="31"/>
  <c r="AJ410" i="31"/>
  <c r="U101" i="31"/>
  <c r="T101" i="31"/>
  <c r="AQ101" i="31"/>
  <c r="W101" i="31"/>
  <c r="AG101" i="31"/>
  <c r="AJ101" i="31"/>
  <c r="AA101" i="31"/>
  <c r="AR101" i="31"/>
  <c r="R101" i="31"/>
  <c r="Q101" i="31"/>
  <c r="AN101" i="31"/>
  <c r="AL101" i="31"/>
  <c r="I101" i="31"/>
  <c r="S101" i="31"/>
  <c r="P101" i="31"/>
  <c r="AK101" i="31"/>
  <c r="Z101" i="31"/>
  <c r="AB101" i="31"/>
  <c r="AT101" i="31"/>
  <c r="S250" i="31"/>
  <c r="Q250" i="31"/>
  <c r="AH250" i="31"/>
  <c r="N250" i="31"/>
  <c r="AQ250" i="31"/>
  <c r="AR250" i="31"/>
  <c r="Y250" i="31"/>
  <c r="AJ250" i="31"/>
  <c r="AD250" i="31"/>
  <c r="W250" i="31"/>
  <c r="L250" i="31"/>
  <c r="T250" i="31"/>
  <c r="X250" i="31"/>
  <c r="AA250" i="31"/>
  <c r="AF250" i="31"/>
  <c r="U250" i="31"/>
  <c r="AM250" i="31"/>
  <c r="AB250" i="31"/>
  <c r="M250" i="31"/>
  <c r="K250" i="31"/>
  <c r="Z250" i="31"/>
  <c r="AG250" i="31"/>
  <c r="AC250" i="31"/>
  <c r="AI250" i="31"/>
  <c r="R250" i="31"/>
  <c r="AS250" i="31"/>
  <c r="AE114" i="31"/>
  <c r="AG114" i="31"/>
  <c r="X114" i="31"/>
  <c r="U114" i="31"/>
  <c r="AQ114" i="31"/>
  <c r="K114" i="31"/>
  <c r="AS114" i="31"/>
  <c r="AF114" i="31"/>
  <c r="M114" i="31"/>
  <c r="W114" i="31"/>
  <c r="L114" i="31"/>
  <c r="R114" i="31"/>
  <c r="AP114" i="31"/>
  <c r="AM114" i="31"/>
  <c r="AB114" i="31"/>
  <c r="AT114" i="31"/>
  <c r="AC114" i="31"/>
  <c r="AI114" i="31"/>
  <c r="AK114" i="31"/>
  <c r="Z114" i="31"/>
  <c r="S114" i="31"/>
  <c r="P114" i="31"/>
  <c r="N114" i="31"/>
  <c r="AL114" i="31"/>
  <c r="Y114" i="31"/>
  <c r="AE101" i="31"/>
  <c r="Z205" i="31"/>
  <c r="W225" i="31"/>
  <c r="S199" i="31"/>
  <c r="T42" i="31"/>
  <c r="AA114" i="31"/>
  <c r="AB34" i="31"/>
  <c r="AE250" i="31"/>
  <c r="W410" i="31"/>
  <c r="N410" i="31"/>
  <c r="AB419" i="31"/>
  <c r="AR321" i="31"/>
  <c r="S428" i="31"/>
  <c r="R449" i="31"/>
  <c r="X553" i="31"/>
  <c r="AA579" i="31"/>
  <c r="U98" i="31"/>
  <c r="M98" i="31"/>
  <c r="AI98" i="31"/>
  <c r="V98" i="31"/>
  <c r="P98" i="31"/>
  <c r="V469" i="31"/>
  <c r="L469" i="31"/>
  <c r="Z469" i="31"/>
  <c r="AH96" i="31"/>
  <c r="AF101" i="31"/>
  <c r="L101" i="31"/>
  <c r="AC101" i="31"/>
  <c r="I136" i="31"/>
  <c r="R136" i="31"/>
  <c r="Z156" i="31"/>
  <c r="AR205" i="31"/>
  <c r="AK205" i="31"/>
  <c r="AD217" i="31"/>
  <c r="Y217" i="31"/>
  <c r="AL225" i="31"/>
  <c r="AF264" i="31"/>
  <c r="P199" i="31"/>
  <c r="Y199" i="31"/>
  <c r="AB503" i="31"/>
  <c r="AB35" i="31"/>
  <c r="Q35" i="31"/>
  <c r="AD42" i="31"/>
  <c r="Q114" i="31"/>
  <c r="AC34" i="31"/>
  <c r="AM34" i="31"/>
  <c r="AN250" i="31"/>
  <c r="AS371" i="31"/>
  <c r="Y410" i="31"/>
  <c r="N321" i="31"/>
  <c r="AJ365" i="31"/>
  <c r="AI440" i="31"/>
  <c r="I553" i="31"/>
  <c r="AI60" i="31"/>
  <c r="Z60" i="31"/>
  <c r="X181" i="31"/>
  <c r="AG181" i="31"/>
  <c r="L566" i="31"/>
  <c r="AC566" i="31"/>
  <c r="N566" i="31"/>
  <c r="AQ30" i="31"/>
  <c r="K30" i="31"/>
  <c r="L30" i="31"/>
  <c r="AS229" i="31"/>
  <c r="AQ229" i="31"/>
  <c r="Y229" i="31"/>
  <c r="AJ426" i="31"/>
  <c r="AH426" i="31"/>
  <c r="AN426" i="31"/>
  <c r="AS231" i="31"/>
  <c r="AN231" i="31"/>
  <c r="AG231" i="31"/>
  <c r="Z231" i="31"/>
  <c r="AR231" i="31"/>
  <c r="M231" i="31"/>
  <c r="O231" i="31"/>
  <c r="AP231" i="31"/>
  <c r="AK231" i="31"/>
  <c r="AQ455" i="31"/>
  <c r="AF455" i="31"/>
  <c r="AC455" i="31"/>
  <c r="M455" i="31"/>
  <c r="Q455" i="31"/>
  <c r="S455" i="31"/>
  <c r="AG455" i="31"/>
  <c r="W455" i="31"/>
  <c r="AJ455" i="31"/>
  <c r="R455" i="31"/>
  <c r="AN455" i="31"/>
  <c r="AE455" i="31"/>
  <c r="T455" i="31"/>
  <c r="AP455" i="31"/>
  <c r="V264" i="31"/>
  <c r="W264" i="31"/>
  <c r="I264" i="31"/>
  <c r="AO264" i="31"/>
  <c r="N264" i="31"/>
  <c r="AS264" i="31"/>
  <c r="AN264" i="31"/>
  <c r="O264" i="31"/>
  <c r="AD264" i="31"/>
  <c r="AB264" i="31"/>
  <c r="AJ264" i="31"/>
  <c r="U264" i="31"/>
  <c r="X264" i="31"/>
  <c r="M264" i="31"/>
  <c r="AT264" i="31"/>
  <c r="AM264" i="31"/>
  <c r="AA264" i="31"/>
  <c r="AQ264" i="31"/>
  <c r="AH264" i="31"/>
  <c r="L264" i="31"/>
  <c r="T264" i="31"/>
  <c r="AE42" i="31"/>
  <c r="AG42" i="31"/>
  <c r="U42" i="31"/>
  <c r="AT42" i="31"/>
  <c r="Z42" i="31"/>
  <c r="AQ42" i="31"/>
  <c r="K42" i="31"/>
  <c r="AP42" i="31"/>
  <c r="X42" i="31"/>
  <c r="AR42" i="31"/>
  <c r="N42" i="31"/>
  <c r="Y42" i="31"/>
  <c r="W42" i="31"/>
  <c r="L42" i="31"/>
  <c r="I42" i="31"/>
  <c r="M42" i="31"/>
  <c r="AA42" i="31"/>
  <c r="AC42" i="31"/>
  <c r="AH42" i="31"/>
  <c r="O42" i="31"/>
  <c r="AK42" i="31"/>
  <c r="AO42" i="31"/>
  <c r="V42" i="31"/>
  <c r="AN42" i="31"/>
  <c r="AK225" i="31"/>
  <c r="AR225" i="31"/>
  <c r="AJ225" i="31"/>
  <c r="P225" i="31"/>
  <c r="AP225" i="31"/>
  <c r="U225" i="31"/>
  <c r="R225" i="31"/>
  <c r="AE225" i="31"/>
  <c r="T225" i="31"/>
  <c r="AG225" i="31"/>
  <c r="AH225" i="31"/>
  <c r="O225" i="31"/>
  <c r="Z225" i="31"/>
  <c r="AS225" i="31"/>
  <c r="AB225" i="31"/>
  <c r="X225" i="31"/>
  <c r="N225" i="31"/>
  <c r="AC225" i="31"/>
  <c r="L225" i="31"/>
  <c r="AN225" i="31"/>
  <c r="M225" i="31"/>
  <c r="V225" i="31"/>
  <c r="K225" i="31"/>
  <c r="AF419" i="31"/>
  <c r="AE419" i="31"/>
  <c r="S419" i="31"/>
  <c r="K419" i="31"/>
  <c r="AD419" i="31"/>
  <c r="AR419" i="31"/>
  <c r="L419" i="31"/>
  <c r="AO419" i="31"/>
  <c r="Q419" i="31"/>
  <c r="R419" i="31"/>
  <c r="AN419" i="31"/>
  <c r="Z419" i="31"/>
  <c r="AI419" i="31"/>
  <c r="AT419" i="31"/>
  <c r="P419" i="31"/>
  <c r="AA419" i="31"/>
  <c r="AC419" i="31"/>
  <c r="X419" i="31"/>
  <c r="M419" i="31"/>
  <c r="V419" i="31"/>
  <c r="O419" i="31"/>
  <c r="AM419" i="31"/>
  <c r="AJ419" i="31"/>
  <c r="AS419" i="31"/>
  <c r="T419" i="31"/>
  <c r="AL419" i="31"/>
  <c r="U419" i="31"/>
  <c r="AQ419" i="31"/>
  <c r="Q579" i="31"/>
  <c r="S579" i="31"/>
  <c r="AH579" i="31"/>
  <c r="AE579" i="31"/>
  <c r="AC579" i="31"/>
  <c r="AD579" i="31"/>
  <c r="AR579" i="31"/>
  <c r="K579" i="31"/>
  <c r="AG579" i="31"/>
  <c r="X579" i="31"/>
  <c r="P579" i="31"/>
  <c r="AP579" i="31"/>
  <c r="AS579" i="31"/>
  <c r="AT579" i="31"/>
  <c r="V579" i="31"/>
  <c r="R579" i="31"/>
  <c r="Y579" i="31"/>
  <c r="AJ579" i="31"/>
  <c r="W579" i="31"/>
  <c r="AI579" i="31"/>
  <c r="T579" i="31"/>
  <c r="AO579" i="31"/>
  <c r="AB579" i="31"/>
  <c r="AM579" i="31"/>
  <c r="AN579" i="31"/>
  <c r="AL579" i="31"/>
  <c r="N579" i="31"/>
  <c r="U579" i="31"/>
  <c r="L579" i="31"/>
  <c r="M579" i="31"/>
  <c r="O579" i="31"/>
  <c r="L96" i="31"/>
  <c r="AD101" i="31"/>
  <c r="AJ136" i="31"/>
  <c r="AN217" i="31"/>
  <c r="AA225" i="31"/>
  <c r="AL264" i="31"/>
  <c r="AB42" i="31"/>
  <c r="AO114" i="31"/>
  <c r="AI235" i="31"/>
  <c r="AK250" i="31"/>
  <c r="AL287" i="31"/>
  <c r="R287" i="31"/>
  <c r="AM287" i="31"/>
  <c r="O287" i="31"/>
  <c r="AK577" i="31"/>
  <c r="S577" i="31"/>
  <c r="AG577" i="31"/>
  <c r="K96" i="31"/>
  <c r="X101" i="31"/>
  <c r="AH101" i="31"/>
  <c r="AO101" i="31"/>
  <c r="AD136" i="31"/>
  <c r="AH136" i="31"/>
  <c r="AG156" i="31"/>
  <c r="K156" i="31"/>
  <c r="AI205" i="31"/>
  <c r="AS205" i="31"/>
  <c r="N217" i="31"/>
  <c r="AK217" i="31"/>
  <c r="AT225" i="31"/>
  <c r="AO225" i="31"/>
  <c r="K264" i="31"/>
  <c r="AR264" i="31"/>
  <c r="W199" i="31"/>
  <c r="AK199" i="31"/>
  <c r="L231" i="31"/>
  <c r="AA455" i="31"/>
  <c r="AP35" i="31"/>
  <c r="U35" i="31"/>
  <c r="AS42" i="31"/>
  <c r="AJ114" i="31"/>
  <c r="V114" i="31"/>
  <c r="S15" i="31"/>
  <c r="V250" i="31"/>
  <c r="AA371" i="31"/>
  <c r="T410" i="31"/>
  <c r="AO321" i="31"/>
  <c r="AS440" i="31"/>
  <c r="W449" i="31"/>
  <c r="AN469" i="31"/>
  <c r="AS553" i="31"/>
  <c r="AK579" i="31"/>
  <c r="Y51" i="31"/>
  <c r="AE51" i="31"/>
  <c r="Z51" i="31"/>
  <c r="AI51" i="31"/>
  <c r="AG329" i="31"/>
  <c r="N329" i="31"/>
  <c r="AR329" i="31"/>
  <c r="S329" i="31"/>
  <c r="K329" i="31"/>
  <c r="AQ329" i="31"/>
  <c r="Y329" i="31"/>
  <c r="AA329" i="31"/>
  <c r="AD329" i="31"/>
  <c r="AN329" i="31"/>
  <c r="M329" i="31"/>
  <c r="Z428" i="31"/>
  <c r="AC428" i="31"/>
  <c r="P428" i="31"/>
  <c r="AJ428" i="31"/>
  <c r="O428" i="31"/>
  <c r="AP428" i="31"/>
  <c r="AS428" i="31"/>
  <c r="AE428" i="31"/>
  <c r="U428" i="31"/>
  <c r="R428" i="31"/>
  <c r="M428" i="31"/>
  <c r="T428" i="31"/>
  <c r="AF428" i="31"/>
  <c r="I428" i="31"/>
  <c r="AA428" i="31"/>
  <c r="AD428" i="31"/>
  <c r="AR428" i="31"/>
  <c r="Q428" i="31"/>
  <c r="AL428" i="31"/>
  <c r="AK428" i="31"/>
  <c r="AQ428" i="31"/>
  <c r="AI428" i="31"/>
  <c r="AG428" i="31"/>
  <c r="W428" i="31"/>
  <c r="AN428" i="31"/>
  <c r="Y428" i="31"/>
  <c r="V428" i="31"/>
  <c r="L428" i="31"/>
  <c r="X428" i="31"/>
  <c r="AB428" i="31"/>
  <c r="AQ34" i="31"/>
  <c r="K34" i="31"/>
  <c r="AO34" i="31"/>
  <c r="U34" i="31"/>
  <c r="Y34" i="31"/>
  <c r="W34" i="31"/>
  <c r="V34" i="31"/>
  <c r="AP34" i="31"/>
  <c r="X34" i="31"/>
  <c r="R34" i="31"/>
  <c r="AL34" i="31"/>
  <c r="M34" i="31"/>
  <c r="I34" i="31"/>
  <c r="S34" i="31"/>
  <c r="AH34" i="31"/>
  <c r="AK34" i="31"/>
  <c r="AI34" i="31"/>
  <c r="L34" i="31"/>
  <c r="P34" i="31"/>
  <c r="AA34" i="31"/>
  <c r="T34" i="31"/>
  <c r="AG34" i="31"/>
  <c r="N34" i="31"/>
  <c r="Z245" i="31"/>
  <c r="AO245" i="31"/>
  <c r="N245" i="31"/>
  <c r="AF245" i="31"/>
  <c r="AR470" i="31"/>
  <c r="S470" i="31"/>
  <c r="AI470" i="31"/>
  <c r="Z470" i="31"/>
  <c r="P29" i="31"/>
  <c r="AH29" i="31"/>
  <c r="Z29" i="31"/>
  <c r="AD96" i="31"/>
  <c r="AE96" i="31"/>
  <c r="K101" i="31"/>
  <c r="AS101" i="31"/>
  <c r="N136" i="31"/>
  <c r="AS136" i="31"/>
  <c r="U152" i="31"/>
  <c r="AK152" i="31"/>
  <c r="AN156" i="31"/>
  <c r="AH205" i="31"/>
  <c r="AQ205" i="31"/>
  <c r="T217" i="31"/>
  <c r="AD225" i="31"/>
  <c r="X229" i="31"/>
  <c r="AC264" i="31"/>
  <c r="R264" i="31"/>
  <c r="O199" i="31"/>
  <c r="AB455" i="31"/>
  <c r="Z35" i="31"/>
  <c r="AO35" i="31"/>
  <c r="AJ42" i="31"/>
  <c r="T114" i="31"/>
  <c r="AR114" i="31"/>
  <c r="Z34" i="31"/>
  <c r="P250" i="31"/>
  <c r="AL250" i="31"/>
  <c r="AB410" i="31"/>
  <c r="AK419" i="31"/>
  <c r="Q321" i="31"/>
  <c r="K428" i="31"/>
  <c r="AQ453" i="31"/>
  <c r="T453" i="31"/>
  <c r="AA453" i="31"/>
  <c r="AB453" i="31"/>
  <c r="N453" i="31"/>
  <c r="U235" i="31"/>
  <c r="P235" i="31"/>
  <c r="R235" i="31"/>
  <c r="AO235" i="31"/>
  <c r="AB235" i="31"/>
  <c r="AH235" i="31"/>
  <c r="S235" i="31"/>
  <c r="M235" i="31"/>
  <c r="AK235" i="31"/>
  <c r="AQ235" i="31"/>
  <c r="W235" i="31"/>
  <c r="AT440" i="31"/>
  <c r="N440" i="31"/>
  <c r="K440" i="31"/>
  <c r="S440" i="31"/>
  <c r="X440" i="31"/>
  <c r="V440" i="31"/>
  <c r="P440" i="31"/>
  <c r="I440" i="31"/>
  <c r="L440" i="31"/>
  <c r="AH440" i="31"/>
  <c r="AF440" i="31"/>
  <c r="O440" i="31"/>
  <c r="Q440" i="31"/>
  <c r="AK440" i="31"/>
  <c r="AB440" i="31"/>
  <c r="Y440" i="31"/>
  <c r="R440" i="31"/>
  <c r="AC440" i="31"/>
  <c r="AN440" i="31"/>
  <c r="AL440" i="31"/>
  <c r="AJ440" i="31"/>
  <c r="M440" i="31"/>
  <c r="AA440" i="31"/>
  <c r="T440" i="31"/>
  <c r="AP440" i="31"/>
  <c r="AM440" i="31"/>
  <c r="U440" i="31"/>
  <c r="AE440" i="31"/>
  <c r="W440" i="31"/>
  <c r="AG440" i="31"/>
  <c r="AB371" i="31"/>
  <c r="Z371" i="31"/>
  <c r="R371" i="31"/>
  <c r="AC371" i="31"/>
  <c r="AL371" i="31"/>
  <c r="AN371" i="31"/>
  <c r="AP371" i="31"/>
  <c r="AM371" i="31"/>
  <c r="S371" i="31"/>
  <c r="AI371" i="31"/>
  <c r="AR371" i="31"/>
  <c r="AE371" i="31"/>
  <c r="AO371" i="31"/>
  <c r="Q371" i="31"/>
  <c r="P371" i="31"/>
  <c r="AG371" i="31"/>
  <c r="N371" i="31"/>
  <c r="O371" i="31"/>
  <c r="AQ371" i="31"/>
  <c r="L371" i="31"/>
  <c r="AH371" i="31"/>
  <c r="I371" i="31"/>
  <c r="T371" i="31"/>
  <c r="M371" i="31"/>
  <c r="U371" i="31"/>
  <c r="AD371" i="31"/>
  <c r="AJ371" i="31"/>
  <c r="Y371" i="31"/>
  <c r="X449" i="31"/>
  <c r="U449" i="31"/>
  <c r="AT449" i="31"/>
  <c r="AD449" i="31"/>
  <c r="Y449" i="31"/>
  <c r="AB449" i="31"/>
  <c r="O449" i="31"/>
  <c r="AA449" i="31"/>
  <c r="Q449" i="31"/>
  <c r="AN449" i="31"/>
  <c r="AK449" i="31"/>
  <c r="V449" i="31"/>
  <c r="S449" i="31"/>
  <c r="AP449" i="31"/>
  <c r="AL449" i="31"/>
  <c r="AO449" i="31"/>
  <c r="T449" i="31"/>
  <c r="AI449" i="31"/>
  <c r="M449" i="31"/>
  <c r="AJ449" i="31"/>
  <c r="AC449" i="31"/>
  <c r="K449" i="31"/>
  <c r="Z449" i="31"/>
  <c r="AG449" i="31"/>
  <c r="P449" i="31"/>
  <c r="AS449" i="31"/>
  <c r="N449" i="31"/>
  <c r="AE449" i="31"/>
  <c r="AQ449" i="31"/>
  <c r="AR449" i="31"/>
  <c r="AH449" i="31"/>
  <c r="Q446" i="31"/>
  <c r="AO446" i="31"/>
  <c r="AI446" i="31"/>
  <c r="AD393" i="31"/>
  <c r="R393" i="31"/>
  <c r="AO393" i="31"/>
  <c r="AE393" i="31"/>
  <c r="AJ393" i="31"/>
  <c r="I393" i="31"/>
  <c r="AI156" i="31"/>
  <c r="O156" i="31"/>
  <c r="M156" i="31"/>
  <c r="I156" i="31"/>
  <c r="AE156" i="31"/>
  <c r="AL156" i="31"/>
  <c r="AF156" i="31"/>
  <c r="N156" i="31"/>
  <c r="U156" i="31"/>
  <c r="Q156" i="31"/>
  <c r="AA156" i="31"/>
  <c r="AR156" i="31"/>
  <c r="L156" i="31"/>
  <c r="AL326" i="31"/>
  <c r="AD326" i="31"/>
  <c r="O326" i="31"/>
  <c r="AA326" i="31"/>
  <c r="AT326" i="31"/>
  <c r="M326" i="31"/>
  <c r="T326" i="31"/>
  <c r="AN326" i="31"/>
  <c r="K326" i="31"/>
  <c r="AH326" i="31"/>
  <c r="W326" i="31"/>
  <c r="AP326" i="31"/>
  <c r="AF326" i="31"/>
  <c r="AJ326" i="31"/>
  <c r="AK326" i="31"/>
  <c r="AO326" i="31"/>
  <c r="AS326" i="31"/>
  <c r="M15" i="31"/>
  <c r="Q15" i="31"/>
  <c r="V15" i="31"/>
  <c r="AG15" i="31"/>
  <c r="N15" i="31"/>
  <c r="T15" i="31"/>
  <c r="AD15" i="31"/>
  <c r="L15" i="31"/>
  <c r="U15" i="31"/>
  <c r="R15" i="31"/>
  <c r="AL15" i="31"/>
  <c r="AM15" i="31"/>
  <c r="AT15" i="31"/>
  <c r="AQ15" i="31"/>
  <c r="AN429" i="31"/>
  <c r="R429" i="31"/>
  <c r="AK429" i="31"/>
  <c r="U429" i="31"/>
  <c r="AC429" i="31"/>
  <c r="AO429" i="31"/>
  <c r="X429" i="31"/>
  <c r="O429" i="31"/>
  <c r="AT429" i="31"/>
  <c r="T429" i="31"/>
  <c r="V429" i="31"/>
  <c r="AQ429" i="31"/>
  <c r="AI429" i="31"/>
  <c r="AB429" i="31"/>
  <c r="AG429" i="31"/>
  <c r="U29" i="31"/>
  <c r="T29" i="31"/>
  <c r="K29" i="31"/>
  <c r="AB29" i="31"/>
  <c r="AS29" i="31"/>
  <c r="AG29" i="31"/>
  <c r="AJ29" i="31"/>
  <c r="AF29" i="31"/>
  <c r="L29" i="31"/>
  <c r="AD29" i="31"/>
  <c r="S152" i="31"/>
  <c r="R152" i="31"/>
  <c r="AT152" i="31"/>
  <c r="Z152" i="31"/>
  <c r="AE152" i="31"/>
  <c r="AH152" i="31"/>
  <c r="V152" i="31"/>
  <c r="AB152" i="31"/>
  <c r="W152" i="31"/>
  <c r="AR152" i="31"/>
  <c r="Q152" i="31"/>
  <c r="N152" i="31"/>
  <c r="K152" i="31"/>
  <c r="AD152" i="31"/>
  <c r="AG152" i="31"/>
  <c r="AM152" i="31"/>
  <c r="AC152" i="31"/>
  <c r="AL152" i="31"/>
  <c r="AJ152" i="31"/>
  <c r="V280" i="31"/>
  <c r="W280" i="31"/>
  <c r="AS280" i="31"/>
  <c r="AN280" i="31"/>
  <c r="AT280" i="31"/>
  <c r="AI280" i="31"/>
  <c r="AC280" i="31"/>
  <c r="AF280" i="31"/>
  <c r="Z280" i="31"/>
  <c r="Q280" i="31"/>
  <c r="Y280" i="31"/>
  <c r="K280" i="31"/>
  <c r="AD280" i="31"/>
  <c r="AO280" i="31"/>
  <c r="I280" i="31"/>
  <c r="N280" i="31"/>
  <c r="T280" i="31"/>
  <c r="U280" i="31"/>
  <c r="AP280" i="31"/>
  <c r="AG280" i="31"/>
  <c r="P280" i="31"/>
  <c r="O280" i="31"/>
  <c r="AM102" i="31"/>
  <c r="AT102" i="31"/>
  <c r="AS102" i="31"/>
  <c r="Z102" i="31"/>
  <c r="AC102" i="31"/>
  <c r="S102" i="31"/>
  <c r="T102" i="31"/>
  <c r="AB102" i="31"/>
  <c r="W102" i="31"/>
  <c r="I102" i="31"/>
  <c r="L102" i="31"/>
  <c r="AR102" i="31"/>
  <c r="AI102" i="31"/>
  <c r="AD102" i="31"/>
  <c r="AN102" i="31"/>
  <c r="P102" i="31"/>
  <c r="AO102" i="31"/>
  <c r="AG102" i="31"/>
  <c r="Y102" i="31"/>
  <c r="AP102" i="31"/>
  <c r="AA102" i="31"/>
  <c r="AF102" i="31"/>
  <c r="M102" i="31"/>
  <c r="AD504" i="31"/>
  <c r="AF504" i="31"/>
  <c r="W504" i="31"/>
  <c r="Q504" i="31"/>
  <c r="T504" i="31"/>
  <c r="N504" i="31"/>
  <c r="AR504" i="31"/>
  <c r="AN504" i="31"/>
  <c r="I504" i="31"/>
  <c r="AC504" i="31"/>
  <c r="L504" i="31"/>
  <c r="Z504" i="31"/>
  <c r="P504" i="31"/>
  <c r="M504" i="31"/>
  <c r="Y504" i="31"/>
  <c r="AL504" i="31"/>
  <c r="K504" i="31"/>
  <c r="AI504" i="31"/>
  <c r="AK504" i="31"/>
  <c r="X504" i="31"/>
  <c r="AQ504" i="31"/>
  <c r="AE504" i="31"/>
  <c r="AH504" i="31"/>
  <c r="AO504" i="31"/>
  <c r="R504" i="31"/>
  <c r="AM504" i="31"/>
  <c r="AT504" i="31"/>
  <c r="AG504" i="31"/>
  <c r="AB504" i="31"/>
  <c r="AP504" i="31"/>
  <c r="AS504" i="31"/>
  <c r="U504" i="31"/>
  <c r="AL25" i="31"/>
  <c r="V29" i="31"/>
  <c r="X29" i="31"/>
  <c r="I29" i="31"/>
  <c r="AP60" i="31"/>
  <c r="N101" i="31"/>
  <c r="AP101" i="31"/>
  <c r="AA121" i="31"/>
  <c r="AF136" i="31"/>
  <c r="L136" i="31"/>
  <c r="AE136" i="31"/>
  <c r="AO152" i="31"/>
  <c r="AN152" i="31"/>
  <c r="AJ156" i="31"/>
  <c r="X205" i="31"/>
  <c r="AH217" i="31"/>
  <c r="S225" i="31"/>
  <c r="AM225" i="31"/>
  <c r="Y245" i="31"/>
  <c r="AE264" i="31"/>
  <c r="AP264" i="31"/>
  <c r="AE280" i="31"/>
  <c r="AM280" i="31"/>
  <c r="T199" i="31"/>
  <c r="AD199" i="31"/>
  <c r="AS287" i="31"/>
  <c r="AF30" i="31"/>
  <c r="R42" i="31"/>
  <c r="AL42" i="31"/>
  <c r="AN114" i="31"/>
  <c r="AB15" i="31"/>
  <c r="AN34" i="31"/>
  <c r="AR34" i="31"/>
  <c r="AK102" i="31"/>
  <c r="N102" i="31"/>
  <c r="I235" i="31"/>
  <c r="AP250" i="31"/>
  <c r="AT250" i="31"/>
  <c r="AI326" i="31"/>
  <c r="AK371" i="31"/>
  <c r="S410" i="31"/>
  <c r="Z410" i="31"/>
  <c r="N419" i="31"/>
  <c r="K426" i="31"/>
  <c r="V365" i="31"/>
  <c r="AT393" i="31"/>
  <c r="N428" i="31"/>
  <c r="AD440" i="31"/>
  <c r="AJ504" i="31"/>
  <c r="R553" i="31"/>
  <c r="AF579" i="31"/>
  <c r="P325" i="31"/>
  <c r="AC325" i="31"/>
  <c r="AB325" i="31"/>
  <c r="O96" i="31"/>
  <c r="S96" i="31"/>
  <c r="Q96" i="31"/>
  <c r="I96" i="31"/>
  <c r="AI96" i="31"/>
  <c r="AT96" i="31"/>
  <c r="AB96" i="31"/>
  <c r="AC96" i="31"/>
  <c r="U96" i="31"/>
  <c r="AL96" i="31"/>
  <c r="V96" i="31"/>
  <c r="AA96" i="31"/>
  <c r="T96" i="31"/>
  <c r="Y35" i="31"/>
  <c r="AA35" i="31"/>
  <c r="R35" i="31"/>
  <c r="AI35" i="31"/>
  <c r="AJ35" i="31"/>
  <c r="AK35" i="31"/>
  <c r="AQ35" i="31"/>
  <c r="AM35" i="31"/>
  <c r="S35" i="31"/>
  <c r="O35" i="31"/>
  <c r="AG35" i="31"/>
  <c r="V35" i="31"/>
  <c r="AH35" i="31"/>
  <c r="W35" i="31"/>
  <c r="I35" i="31"/>
  <c r="X35" i="31"/>
  <c r="T35" i="31"/>
  <c r="M35" i="31"/>
  <c r="AN35" i="31"/>
  <c r="AF35" i="31"/>
  <c r="L35" i="31"/>
  <c r="AC35" i="31"/>
  <c r="AT35" i="31"/>
  <c r="N35" i="31"/>
  <c r="AC205" i="31"/>
  <c r="AE205" i="31"/>
  <c r="V205" i="31"/>
  <c r="AM205" i="31"/>
  <c r="S205" i="31"/>
  <c r="AO205" i="31"/>
  <c r="AP205" i="31"/>
  <c r="AB205" i="31"/>
  <c r="AF205" i="31"/>
  <c r="Q205" i="31"/>
  <c r="W205" i="31"/>
  <c r="L205" i="31"/>
  <c r="M205" i="31"/>
  <c r="N205" i="31"/>
  <c r="K205" i="31"/>
  <c r="AJ205" i="31"/>
  <c r="AL205" i="31"/>
  <c r="AA205" i="31"/>
  <c r="AG205" i="31"/>
  <c r="O205" i="31"/>
  <c r="AT205" i="31"/>
  <c r="P321" i="31"/>
  <c r="K321" i="31"/>
  <c r="AC321" i="31"/>
  <c r="AF321" i="31"/>
  <c r="AA321" i="31"/>
  <c r="AP321" i="31"/>
  <c r="Y321" i="31"/>
  <c r="AN321" i="31"/>
  <c r="AG321" i="31"/>
  <c r="AI321" i="31"/>
  <c r="AD321" i="31"/>
  <c r="L321" i="31"/>
  <c r="Z321" i="31"/>
  <c r="I321" i="31"/>
  <c r="AQ321" i="31"/>
  <c r="U321" i="31"/>
  <c r="AT321" i="31"/>
  <c r="AB321" i="31"/>
  <c r="AH321" i="31"/>
  <c r="AS321" i="31"/>
  <c r="AL321" i="31"/>
  <c r="W321" i="31"/>
  <c r="AJ321" i="31"/>
  <c r="M321" i="31"/>
  <c r="X321" i="31"/>
  <c r="AM321" i="31"/>
  <c r="V321" i="31"/>
  <c r="AE321" i="31"/>
  <c r="S321" i="31"/>
  <c r="AC275" i="31"/>
  <c r="O275" i="31"/>
  <c r="Y275" i="31"/>
  <c r="M275" i="31"/>
  <c r="AE503" i="31"/>
  <c r="AJ503" i="31"/>
  <c r="W503" i="31"/>
  <c r="AT503" i="31"/>
  <c r="AK503" i="31"/>
  <c r="R503" i="31"/>
  <c r="T503" i="31"/>
  <c r="AA503" i="31"/>
  <c r="M503" i="31"/>
  <c r="Y96" i="31"/>
  <c r="V101" i="31"/>
  <c r="M101" i="31"/>
  <c r="Y136" i="31"/>
  <c r="AG136" i="31"/>
  <c r="AQ136" i="31"/>
  <c r="P205" i="31"/>
  <c r="U205" i="31"/>
  <c r="AE217" i="31"/>
  <c r="AF225" i="31"/>
  <c r="I225" i="31"/>
  <c r="Y264" i="31"/>
  <c r="AK264" i="31"/>
  <c r="L199" i="31"/>
  <c r="I455" i="31"/>
  <c r="AP503" i="31"/>
  <c r="AD35" i="31"/>
  <c r="P35" i="31"/>
  <c r="AF42" i="31"/>
  <c r="S42" i="31"/>
  <c r="I114" i="31"/>
  <c r="AD34" i="31"/>
  <c r="O34" i="31"/>
  <c r="AO250" i="31"/>
  <c r="AE254" i="31"/>
  <c r="W371" i="31"/>
  <c r="X371" i="31"/>
  <c r="I410" i="31"/>
  <c r="AL410" i="31"/>
  <c r="W419" i="31"/>
  <c r="O321" i="31"/>
  <c r="AH329" i="31"/>
  <c r="AH428" i="31"/>
  <c r="L449" i="31"/>
  <c r="V549" i="31"/>
  <c r="Z579" i="31"/>
  <c r="U25" i="31"/>
  <c r="AS25" i="31"/>
  <c r="L25" i="31"/>
  <c r="AM25" i="31"/>
  <c r="AT25" i="31"/>
  <c r="T277" i="31"/>
  <c r="AF277" i="31"/>
  <c r="R277" i="31"/>
  <c r="Q277" i="31"/>
  <c r="S277" i="31"/>
  <c r="AD277" i="31"/>
  <c r="AA277" i="31"/>
  <c r="O277" i="31"/>
  <c r="AA147" i="31"/>
  <c r="M147" i="31"/>
  <c r="AE147" i="31"/>
  <c r="AJ147" i="31"/>
  <c r="V147" i="31"/>
  <c r="X147" i="31"/>
  <c r="L215" i="31"/>
  <c r="AD215" i="31"/>
  <c r="O215" i="31"/>
  <c r="K556" i="31"/>
  <c r="Y556" i="31"/>
  <c r="I556" i="31"/>
  <c r="L365" i="31"/>
  <c r="N365" i="31"/>
  <c r="O365" i="31"/>
  <c r="AN365" i="31"/>
  <c r="AM365" i="31"/>
  <c r="AI365" i="31"/>
  <c r="AK365" i="31"/>
  <c r="AF365" i="31"/>
  <c r="U365" i="31"/>
  <c r="AT365" i="31"/>
  <c r="M365" i="31"/>
  <c r="T365" i="31"/>
  <c r="AQ365" i="31"/>
  <c r="Y365" i="31"/>
  <c r="Z365" i="31"/>
  <c r="AG217" i="31"/>
  <c r="AM217" i="31"/>
  <c r="AA217" i="31"/>
  <c r="AT217" i="31"/>
  <c r="Z217" i="31"/>
  <c r="AC217" i="31"/>
  <c r="AB217" i="31"/>
  <c r="AQ217" i="31"/>
  <c r="P217" i="31"/>
  <c r="AS217" i="31"/>
  <c r="I217" i="31"/>
  <c r="AI217" i="31"/>
  <c r="AL217" i="31"/>
  <c r="AF217" i="31"/>
  <c r="AR217" i="31"/>
  <c r="AJ217" i="31"/>
  <c r="K217" i="31"/>
  <c r="AO217" i="31"/>
  <c r="W217" i="31"/>
  <c r="V217" i="31"/>
  <c r="U217" i="31"/>
  <c r="AP217" i="31"/>
  <c r="X217" i="31"/>
  <c r="AG199" i="31"/>
  <c r="AN199" i="31"/>
  <c r="AB199" i="31"/>
  <c r="AA199" i="31"/>
  <c r="AS199" i="31"/>
  <c r="M199" i="31"/>
  <c r="N199" i="31"/>
  <c r="AE199" i="31"/>
  <c r="K199" i="31"/>
  <c r="AO199" i="31"/>
  <c r="AI199" i="31"/>
  <c r="AR199" i="31"/>
  <c r="AP199" i="31"/>
  <c r="Q199" i="31"/>
  <c r="AJ199" i="31"/>
  <c r="AF199" i="31"/>
  <c r="X199" i="31"/>
  <c r="AM199" i="31"/>
  <c r="AC199" i="31"/>
  <c r="AQ199" i="31"/>
  <c r="R199" i="31"/>
  <c r="I199" i="31"/>
  <c r="AL199" i="31"/>
  <c r="AH199" i="31"/>
  <c r="Y553" i="31"/>
  <c r="Z553" i="31"/>
  <c r="N553" i="31"/>
  <c r="AH553" i="31"/>
  <c r="W553" i="31"/>
  <c r="U553" i="31"/>
  <c r="O553" i="31"/>
  <c r="AA553" i="31"/>
  <c r="AR553" i="31"/>
  <c r="AC553" i="31"/>
  <c r="AN553" i="31"/>
  <c r="AF553" i="31"/>
  <c r="AO553" i="31"/>
  <c r="AJ553" i="31"/>
  <c r="AT553" i="31"/>
  <c r="L553" i="31"/>
  <c r="AG553" i="31"/>
  <c r="AI553" i="31"/>
  <c r="AM553" i="31"/>
  <c r="AE553" i="31"/>
  <c r="AD553" i="31"/>
  <c r="AP553" i="31"/>
  <c r="S553" i="31"/>
  <c r="Q553" i="31"/>
  <c r="AL553" i="31"/>
  <c r="M553" i="31"/>
  <c r="K553" i="31"/>
  <c r="V553" i="31"/>
  <c r="P553" i="31"/>
  <c r="AK553" i="31"/>
  <c r="AQ553" i="31"/>
  <c r="AA136" i="31"/>
  <c r="R205" i="31"/>
  <c r="R217" i="31"/>
  <c r="P264" i="31"/>
  <c r="U231" i="31"/>
  <c r="AE35" i="31"/>
  <c r="AT34" i="31"/>
  <c r="AH386" i="31"/>
  <c r="I419" i="31"/>
  <c r="Z440" i="31"/>
  <c r="AM121" i="31"/>
  <c r="M121" i="31"/>
  <c r="AL121" i="31"/>
  <c r="AD121" i="31"/>
  <c r="AH121" i="31"/>
  <c r="L341" i="31"/>
  <c r="R341" i="31"/>
  <c r="V341" i="31"/>
  <c r="AC341" i="31"/>
  <c r="AS149" i="31"/>
  <c r="AK149" i="31"/>
  <c r="X149" i="31"/>
  <c r="AR149" i="31"/>
  <c r="AA149" i="31"/>
  <c r="I149" i="31"/>
  <c r="AQ149" i="31"/>
  <c r="W149" i="31"/>
  <c r="AF423" i="31"/>
  <c r="Q423" i="31"/>
  <c r="AB423" i="31"/>
  <c r="AH423" i="31"/>
  <c r="X423" i="31"/>
  <c r="AO423" i="31"/>
  <c r="AR423" i="31"/>
  <c r="AD25" i="31"/>
  <c r="AG25" i="31"/>
  <c r="AQ29" i="31"/>
  <c r="AT29" i="31"/>
  <c r="Q29" i="31"/>
  <c r="X96" i="31"/>
  <c r="AI101" i="31"/>
  <c r="Y101" i="31"/>
  <c r="AT136" i="31"/>
  <c r="M136" i="31"/>
  <c r="AJ149" i="31"/>
  <c r="AF152" i="31"/>
  <c r="O152" i="31"/>
  <c r="AO156" i="31"/>
  <c r="AD205" i="31"/>
  <c r="Y205" i="31"/>
  <c r="O217" i="31"/>
  <c r="Q217" i="31"/>
  <c r="Q225" i="31"/>
  <c r="AI264" i="31"/>
  <c r="Q264" i="31"/>
  <c r="AK280" i="31"/>
  <c r="R280" i="31"/>
  <c r="Z199" i="31"/>
  <c r="U199" i="31"/>
  <c r="AK455" i="31"/>
  <c r="AG503" i="31"/>
  <c r="AR35" i="31"/>
  <c r="AL35" i="31"/>
  <c r="P42" i="31"/>
  <c r="AI42" i="31"/>
  <c r="AD114" i="31"/>
  <c r="K15" i="31"/>
  <c r="AS34" i="31"/>
  <c r="AE34" i="31"/>
  <c r="U102" i="31"/>
  <c r="K102" i="31"/>
  <c r="V371" i="31"/>
  <c r="AF371" i="31"/>
  <c r="X410" i="31"/>
  <c r="Y419" i="31"/>
  <c r="AK321" i="31"/>
  <c r="AL329" i="31"/>
  <c r="I365" i="31"/>
  <c r="AT428" i="31"/>
  <c r="AO440" i="31"/>
  <c r="AF449" i="31"/>
  <c r="V504" i="31"/>
  <c r="T553" i="31"/>
  <c r="AQ579" i="31"/>
  <c r="S525" i="31"/>
  <c r="AS525" i="31"/>
  <c r="AN430" i="31"/>
  <c r="M430" i="31"/>
  <c r="V444" i="31"/>
  <c r="AE444" i="31"/>
  <c r="AO444" i="31"/>
  <c r="O444" i="31"/>
  <c r="AS444" i="31"/>
  <c r="AD499" i="31"/>
  <c r="N499" i="31"/>
  <c r="AR499" i="31"/>
  <c r="V499" i="31"/>
  <c r="AG499" i="31"/>
  <c r="O499" i="31"/>
  <c r="AN499" i="31"/>
  <c r="K499" i="31"/>
  <c r="AQ232" i="31"/>
  <c r="AS232" i="31"/>
  <c r="Z232" i="31"/>
  <c r="AK232" i="31"/>
  <c r="Q232" i="31"/>
  <c r="O232" i="31"/>
  <c r="T232" i="31"/>
  <c r="V232" i="31"/>
  <c r="AA232" i="31"/>
  <c r="R232" i="31"/>
  <c r="N232" i="31"/>
  <c r="AT232" i="31"/>
  <c r="V312" i="31"/>
  <c r="AP312" i="31"/>
  <c r="AG312" i="31"/>
  <c r="AJ312" i="31"/>
  <c r="AS312" i="31"/>
  <c r="AH312" i="31"/>
  <c r="Q312" i="31"/>
  <c r="AK312" i="31"/>
  <c r="R312" i="31"/>
  <c r="T312" i="31"/>
  <c r="P312" i="31"/>
  <c r="AT312" i="31"/>
  <c r="L312" i="31"/>
  <c r="I312" i="31"/>
  <c r="AO312" i="31"/>
  <c r="AF312" i="31"/>
  <c r="X312" i="31"/>
  <c r="AM312" i="31"/>
  <c r="S312" i="31"/>
  <c r="AD312" i="31"/>
  <c r="U312" i="31"/>
  <c r="O230" i="31"/>
  <c r="N230" i="31"/>
  <c r="AN230" i="31"/>
  <c r="U230" i="31"/>
  <c r="AA230" i="31"/>
  <c r="Y230" i="31"/>
  <c r="M230" i="31"/>
  <c r="AM230" i="31"/>
  <c r="AO230" i="31"/>
  <c r="AF230" i="31"/>
  <c r="AP230" i="31"/>
  <c r="P230" i="31"/>
  <c r="W230" i="31"/>
  <c r="AS230" i="31"/>
  <c r="AH230" i="31"/>
  <c r="AQ230" i="31"/>
  <c r="AD230" i="31"/>
  <c r="Z230" i="31"/>
  <c r="AK230" i="31"/>
  <c r="AC111" i="31"/>
  <c r="AI111" i="31"/>
  <c r="W111" i="31"/>
  <c r="AP111" i="31"/>
  <c r="AJ111" i="31"/>
  <c r="Q111" i="31"/>
  <c r="N111" i="31"/>
  <c r="Z111" i="31"/>
  <c r="O111" i="31"/>
  <c r="AG111" i="31"/>
  <c r="AD111" i="31"/>
  <c r="T111" i="31"/>
  <c r="U81" i="31"/>
  <c r="W81" i="31"/>
  <c r="AP81" i="31"/>
  <c r="V81" i="31"/>
  <c r="AG81" i="31"/>
  <c r="AM81" i="31"/>
  <c r="Z81" i="31"/>
  <c r="AQ81" i="31"/>
  <c r="AL81" i="31"/>
  <c r="AA540" i="31"/>
  <c r="R540" i="31"/>
  <c r="L540" i="31"/>
  <c r="AO540" i="31"/>
  <c r="T540" i="31"/>
  <c r="AM540" i="31"/>
  <c r="AC540" i="31"/>
  <c r="Q540" i="31"/>
  <c r="U540" i="31"/>
  <c r="AI540" i="31"/>
  <c r="N540" i="31"/>
  <c r="V540" i="31"/>
  <c r="K540" i="31"/>
  <c r="AN540" i="31"/>
  <c r="Y540" i="31"/>
  <c r="I540" i="31"/>
  <c r="Z540" i="31"/>
  <c r="AS540" i="31"/>
  <c r="AG540" i="31"/>
  <c r="P540" i="31"/>
  <c r="W540" i="31"/>
  <c r="O540" i="31"/>
  <c r="AL540" i="31"/>
  <c r="AR540" i="31"/>
  <c r="AH540" i="31"/>
  <c r="AJ540" i="31"/>
  <c r="AQ540" i="31"/>
  <c r="AK540" i="31"/>
  <c r="AO193" i="31"/>
  <c r="I193" i="31"/>
  <c r="AQ193" i="31"/>
  <c r="X193" i="31"/>
  <c r="AP193" i="31"/>
  <c r="AS193" i="31"/>
  <c r="AR193" i="31"/>
  <c r="AD193" i="31"/>
  <c r="AN193" i="31"/>
  <c r="AI193" i="31"/>
  <c r="U193" i="31"/>
  <c r="R193" i="31"/>
  <c r="AE193" i="31"/>
  <c r="N193" i="31"/>
  <c r="W54" i="31"/>
  <c r="Y54" i="31"/>
  <c r="M54" i="31"/>
  <c r="AF54" i="31"/>
  <c r="L54" i="31"/>
  <c r="AI54" i="31"/>
  <c r="AO54" i="31"/>
  <c r="AH54" i="31"/>
  <c r="P54" i="31"/>
  <c r="R54" i="31"/>
  <c r="O54" i="31"/>
  <c r="AP54" i="31"/>
  <c r="AL54" i="31"/>
  <c r="AE54" i="31"/>
  <c r="T54" i="31"/>
  <c r="AC54" i="31"/>
  <c r="Z54" i="31"/>
  <c r="AT378" i="31"/>
  <c r="N378" i="31"/>
  <c r="K378" i="31"/>
  <c r="AE378" i="31"/>
  <c r="AN378" i="31"/>
  <c r="Z378" i="31"/>
  <c r="AA378" i="31"/>
  <c r="O378" i="31"/>
  <c r="S378" i="31"/>
  <c r="M378" i="31"/>
  <c r="AL378" i="31"/>
  <c r="AF378" i="31"/>
  <c r="AM378" i="31"/>
  <c r="L378" i="31"/>
  <c r="AC378" i="31"/>
  <c r="AI378" i="31"/>
  <c r="AD378" i="31"/>
  <c r="AJ378" i="31"/>
  <c r="Y378" i="31"/>
  <c r="U378" i="31"/>
  <c r="I378" i="31"/>
  <c r="AF417" i="31"/>
  <c r="AG417" i="31"/>
  <c r="Y417" i="31"/>
  <c r="W417" i="31"/>
  <c r="AD417" i="31"/>
  <c r="X417" i="31"/>
  <c r="Q417" i="31"/>
  <c r="AI417" i="31"/>
  <c r="AP417" i="31"/>
  <c r="AN417" i="31"/>
  <c r="AL417" i="31"/>
  <c r="R417" i="31"/>
  <c r="AO417" i="31"/>
  <c r="AJ417" i="31"/>
  <c r="K417" i="31"/>
  <c r="AK417" i="31"/>
  <c r="AQ417" i="31"/>
  <c r="AS417" i="31"/>
  <c r="U417" i="31"/>
  <c r="T417" i="31"/>
  <c r="I417" i="31"/>
  <c r="AT417" i="31"/>
  <c r="N417" i="31"/>
  <c r="V417" i="31"/>
  <c r="AH417" i="31"/>
  <c r="P417" i="31"/>
  <c r="M417" i="31"/>
  <c r="AS567" i="31"/>
  <c r="M567" i="31"/>
  <c r="K567" i="31"/>
  <c r="Z567" i="31"/>
  <c r="T567" i="31"/>
  <c r="AC567" i="31"/>
  <c r="AA567" i="31"/>
  <c r="AT567" i="31"/>
  <c r="I567" i="31"/>
  <c r="AD567" i="31"/>
  <c r="AP567" i="31"/>
  <c r="Y567" i="31"/>
  <c r="P567" i="31"/>
  <c r="AN567" i="31"/>
  <c r="AH567" i="31"/>
  <c r="Q567" i="31"/>
  <c r="O567" i="31"/>
  <c r="AE567" i="31"/>
  <c r="AK567" i="31"/>
  <c r="AR567" i="31"/>
  <c r="X567" i="31"/>
  <c r="AG567" i="31"/>
  <c r="AI567" i="31"/>
  <c r="V567" i="31"/>
  <c r="L567" i="31"/>
  <c r="AQ567" i="31"/>
  <c r="S567" i="31"/>
  <c r="R567" i="31"/>
  <c r="AS201" i="31"/>
  <c r="M201" i="31"/>
  <c r="L201" i="31"/>
  <c r="AF201" i="31"/>
  <c r="N201" i="31"/>
  <c r="AG201" i="31"/>
  <c r="AH201" i="31"/>
  <c r="P201" i="31"/>
  <c r="AA201" i="31"/>
  <c r="I201" i="31"/>
  <c r="AL201" i="31"/>
  <c r="K201" i="31"/>
  <c r="AJ201" i="31"/>
  <c r="AN375" i="31"/>
  <c r="AS375" i="31"/>
  <c r="AK375" i="31"/>
  <c r="Y375" i="31"/>
  <c r="Z375" i="31"/>
  <c r="T375" i="31"/>
  <c r="R375" i="31"/>
  <c r="AT375" i="31"/>
  <c r="AI375" i="31"/>
  <c r="L375" i="31"/>
  <c r="V375" i="31"/>
  <c r="S375" i="31"/>
  <c r="AB375" i="31"/>
  <c r="M375" i="31"/>
  <c r="Q375" i="31"/>
  <c r="AP375" i="31"/>
  <c r="AK97" i="31"/>
  <c r="AR97" i="31"/>
  <c r="AJ97" i="31"/>
  <c r="P97" i="31"/>
  <c r="AI97" i="31"/>
  <c r="Q97" i="31"/>
  <c r="R97" i="31"/>
  <c r="AL97" i="31"/>
  <c r="S97" i="31"/>
  <c r="AO551" i="31"/>
  <c r="I551" i="31"/>
  <c r="AN551" i="31"/>
  <c r="R551" i="31"/>
  <c r="AE551" i="31"/>
  <c r="Q551" i="31"/>
  <c r="K551" i="31"/>
  <c r="AP551" i="31"/>
  <c r="AI551" i="31"/>
  <c r="AK551" i="31"/>
  <c r="AF551" i="31"/>
  <c r="AT551" i="31"/>
  <c r="W551" i="31"/>
  <c r="M551" i="31"/>
  <c r="Z551" i="31"/>
  <c r="AR551" i="31"/>
  <c r="AA551" i="31"/>
  <c r="AD551" i="31"/>
  <c r="U551" i="31"/>
  <c r="L551" i="31"/>
  <c r="AM551" i="31"/>
  <c r="P551" i="31"/>
  <c r="T551" i="31"/>
  <c r="AQ551" i="31"/>
  <c r="O551" i="31"/>
  <c r="AS551" i="31"/>
  <c r="AJ551" i="31"/>
  <c r="V551" i="31"/>
  <c r="S210" i="31"/>
  <c r="Q210" i="31"/>
  <c r="AT210" i="31"/>
  <c r="Z210" i="31"/>
  <c r="W210" i="31"/>
  <c r="L210" i="31"/>
  <c r="AF210" i="31"/>
  <c r="U210" i="31"/>
  <c r="AI210" i="31"/>
  <c r="AG210" i="31"/>
  <c r="P210" i="31"/>
  <c r="AH210" i="31"/>
  <c r="AL210" i="31"/>
  <c r="AN210" i="31"/>
  <c r="AC210" i="31"/>
  <c r="O210" i="31"/>
  <c r="AD210" i="31"/>
  <c r="T210" i="31"/>
  <c r="AE90" i="31"/>
  <c r="AG90" i="31"/>
  <c r="Y90" i="31"/>
  <c r="AP90" i="31"/>
  <c r="I90" i="31"/>
  <c r="AQ90" i="31"/>
  <c r="K90" i="31"/>
  <c r="AT90" i="31"/>
  <c r="Z90" i="31"/>
  <c r="AD90" i="31"/>
  <c r="O90" i="31"/>
  <c r="AF90" i="31"/>
  <c r="AC90" i="31"/>
  <c r="AA90" i="31"/>
  <c r="Q90" i="31"/>
  <c r="T90" i="31"/>
  <c r="AS90" i="31"/>
  <c r="T299" i="31"/>
  <c r="AF299" i="31"/>
  <c r="I233" i="31"/>
  <c r="O233" i="31"/>
  <c r="N233" i="31"/>
  <c r="AS233" i="31"/>
  <c r="K10" i="31"/>
  <c r="I10" i="31"/>
  <c r="N10" i="31"/>
  <c r="AD285" i="31"/>
  <c r="O285" i="31"/>
  <c r="L285" i="31"/>
  <c r="R285" i="31"/>
  <c r="AJ285" i="31"/>
  <c r="Z285" i="31"/>
  <c r="AI108" i="31"/>
  <c r="AA108" i="31"/>
  <c r="U108" i="31"/>
  <c r="AT108" i="31"/>
  <c r="T108" i="31"/>
  <c r="AQ108" i="31"/>
  <c r="AP108" i="31"/>
  <c r="X108" i="31"/>
  <c r="AO108" i="31"/>
  <c r="AR108" i="31"/>
  <c r="AG223" i="31"/>
  <c r="AS223" i="31"/>
  <c r="I223" i="31"/>
  <c r="AH223" i="31"/>
  <c r="AL223" i="31"/>
  <c r="AF223" i="31"/>
  <c r="U223" i="31"/>
  <c r="S223" i="31"/>
  <c r="AB223" i="31"/>
  <c r="AM223" i="31"/>
  <c r="Q223" i="31"/>
  <c r="T223" i="31"/>
  <c r="P223" i="31"/>
  <c r="AK223" i="31"/>
  <c r="X223" i="31"/>
  <c r="O223" i="31"/>
  <c r="U93" i="31"/>
  <c r="T93" i="31"/>
  <c r="K93" i="31"/>
  <c r="AB93" i="31"/>
  <c r="AG93" i="31"/>
  <c r="AJ93" i="31"/>
  <c r="AF93" i="31"/>
  <c r="L93" i="31"/>
  <c r="AL93" i="31"/>
  <c r="AI548" i="31"/>
  <c r="K548" i="31"/>
  <c r="AG548" i="31"/>
  <c r="AB548" i="31"/>
  <c r="AA548" i="31"/>
  <c r="R548" i="31"/>
  <c r="N548" i="31"/>
  <c r="Q548" i="31"/>
  <c r="W548" i="31"/>
  <c r="AO548" i="31"/>
  <c r="U548" i="31"/>
  <c r="AQ548" i="31"/>
  <c r="AC548" i="31"/>
  <c r="V548" i="31"/>
  <c r="AT548" i="31"/>
  <c r="S548" i="31"/>
  <c r="AP548" i="31"/>
  <c r="M548" i="31"/>
  <c r="P548" i="31"/>
  <c r="AE548" i="31"/>
  <c r="AK548" i="31"/>
  <c r="T548" i="31"/>
  <c r="AL548" i="31"/>
  <c r="X548" i="31"/>
  <c r="Z300" i="31"/>
  <c r="Y300" i="31"/>
  <c r="M300" i="31"/>
  <c r="K300" i="31"/>
  <c r="AG300" i="31"/>
  <c r="AP300" i="31"/>
  <c r="AO300" i="31"/>
  <c r="AB300" i="31"/>
  <c r="X300" i="31"/>
  <c r="N300" i="31"/>
  <c r="AI300" i="31"/>
  <c r="AN300" i="31"/>
  <c r="AD300" i="31"/>
  <c r="O300" i="31"/>
  <c r="W300" i="31"/>
  <c r="Q300" i="31"/>
  <c r="AE300" i="31"/>
  <c r="P300" i="31"/>
  <c r="R300" i="31"/>
  <c r="AR300" i="31"/>
  <c r="AF300" i="31"/>
  <c r="AT300" i="31"/>
  <c r="AQ300" i="31"/>
  <c r="S300" i="31"/>
  <c r="AJ300" i="31"/>
  <c r="AA300" i="31"/>
  <c r="AM158" i="31"/>
  <c r="AT158" i="31"/>
  <c r="AR158" i="31"/>
  <c r="X158" i="31"/>
  <c r="AH158" i="31"/>
  <c r="AA158" i="31"/>
  <c r="Y158" i="31"/>
  <c r="AS158" i="31"/>
  <c r="R158" i="31"/>
  <c r="AQ158" i="31"/>
  <c r="AO158" i="31"/>
  <c r="AC158" i="31"/>
  <c r="AN158" i="31"/>
  <c r="M158" i="31"/>
  <c r="O158" i="31"/>
  <c r="V158" i="31"/>
  <c r="L158" i="31"/>
  <c r="AE158" i="31"/>
  <c r="N158" i="31"/>
  <c r="W72" i="31"/>
  <c r="X72" i="31"/>
  <c r="AP72" i="31"/>
  <c r="V72" i="31"/>
  <c r="Y72" i="31"/>
  <c r="AI72" i="31"/>
  <c r="AN72" i="31"/>
  <c r="Z72" i="31"/>
  <c r="AR72" i="31"/>
  <c r="AL72" i="31"/>
  <c r="U63" i="31"/>
  <c r="X63" i="31"/>
  <c r="AQ63" i="31"/>
  <c r="W63" i="31"/>
  <c r="Y63" i="31"/>
  <c r="S63" i="31"/>
  <c r="AB63" i="31"/>
  <c r="AF63" i="31"/>
  <c r="AK63" i="31"/>
  <c r="AN63" i="31"/>
  <c r="T63" i="31"/>
  <c r="AE63" i="31"/>
  <c r="W170" i="31"/>
  <c r="V170" i="31"/>
  <c r="AS170" i="31"/>
  <c r="AF170" i="31"/>
  <c r="M170" i="31"/>
  <c r="AI170" i="31"/>
  <c r="AG170" i="31"/>
  <c r="N170" i="31"/>
  <c r="Y170" i="31"/>
  <c r="K170" i="31"/>
  <c r="AJ170" i="31"/>
  <c r="I170" i="31"/>
  <c r="Z170" i="31"/>
  <c r="AA170" i="31"/>
  <c r="AP170" i="31"/>
  <c r="AN170" i="31"/>
  <c r="AQ170" i="31"/>
  <c r="AB170" i="31"/>
  <c r="X170" i="31"/>
  <c r="AO170" i="31"/>
  <c r="U3" i="31"/>
  <c r="V3" i="31"/>
  <c r="AT3" i="31"/>
  <c r="Z3" i="31"/>
  <c r="M3" i="31"/>
  <c r="AR3" i="31"/>
  <c r="R3" i="31"/>
  <c r="AI3" i="31"/>
  <c r="AS3" i="31"/>
  <c r="AQ3" i="31"/>
  <c r="W3" i="31"/>
  <c r="S3" i="31"/>
  <c r="Y3" i="31"/>
  <c r="K3" i="31"/>
  <c r="T3" i="31"/>
  <c r="AO3" i="31"/>
  <c r="AA3" i="31"/>
  <c r="AN3" i="31"/>
  <c r="I3" i="31"/>
  <c r="AM3" i="31"/>
  <c r="AP3" i="31"/>
  <c r="P3" i="31"/>
  <c r="AB3" i="31"/>
  <c r="Q3" i="31"/>
  <c r="X3" i="31"/>
  <c r="AD532" i="31"/>
  <c r="AG532" i="31"/>
  <c r="T532" i="31"/>
  <c r="I532" i="31"/>
  <c r="AE532" i="31"/>
  <c r="R532" i="31"/>
  <c r="L532" i="31"/>
  <c r="O532" i="31"/>
  <c r="K532" i="31"/>
  <c r="AL532" i="31"/>
  <c r="AB532" i="31"/>
  <c r="AF532" i="31"/>
  <c r="AC532" i="31"/>
  <c r="AA532" i="31"/>
  <c r="Y532" i="31"/>
  <c r="AM532" i="31"/>
  <c r="AJ532" i="31"/>
  <c r="V532" i="31"/>
  <c r="M532" i="31"/>
  <c r="P532" i="31"/>
  <c r="Q532" i="31"/>
  <c r="S532" i="31"/>
  <c r="N532" i="31"/>
  <c r="U532" i="31"/>
  <c r="AR532" i="31"/>
  <c r="AK532" i="31"/>
  <c r="AP532" i="31"/>
  <c r="X532" i="31"/>
  <c r="V488" i="31"/>
  <c r="U488" i="31"/>
  <c r="AR488" i="31"/>
  <c r="AT488" i="31"/>
  <c r="AG488" i="31"/>
  <c r="AC488" i="31"/>
  <c r="I488" i="31"/>
  <c r="Z488" i="31"/>
  <c r="K488" i="31"/>
  <c r="AO488" i="31"/>
  <c r="W488" i="31"/>
  <c r="AL488" i="31"/>
  <c r="AF488" i="31"/>
  <c r="AI488" i="31"/>
  <c r="T488" i="31"/>
  <c r="N488" i="31"/>
  <c r="L488" i="31"/>
  <c r="AS488" i="31"/>
  <c r="AH488" i="31"/>
  <c r="AN488" i="31"/>
  <c r="M488" i="31"/>
  <c r="Y488" i="31"/>
  <c r="AB488" i="31"/>
  <c r="AK488" i="31"/>
  <c r="AE488" i="31"/>
  <c r="AQ488" i="31"/>
  <c r="AM488" i="31"/>
  <c r="AP488" i="31"/>
  <c r="O488" i="31"/>
  <c r="AT366" i="31"/>
  <c r="N366" i="31"/>
  <c r="M366" i="31"/>
  <c r="AF366" i="31"/>
  <c r="AO366" i="31"/>
  <c r="Z366" i="31"/>
  <c r="AC366" i="31"/>
  <c r="P366" i="31"/>
  <c r="T366" i="31"/>
  <c r="AB366" i="31"/>
  <c r="AS366" i="31"/>
  <c r="W366" i="31"/>
  <c r="U366" i="31"/>
  <c r="V366" i="31"/>
  <c r="AR366" i="31"/>
  <c r="K366" i="31"/>
  <c r="AM366" i="31"/>
  <c r="O366" i="31"/>
  <c r="AH366" i="31"/>
  <c r="AK366" i="31"/>
  <c r="AA366" i="31"/>
  <c r="V348" i="31"/>
  <c r="T348" i="31"/>
  <c r="K348" i="31"/>
  <c r="AK348" i="31"/>
  <c r="R348" i="31"/>
  <c r="I348" i="31"/>
  <c r="AA348" i="31"/>
  <c r="M348" i="31"/>
  <c r="AP348" i="31"/>
  <c r="AJ348" i="31"/>
  <c r="Q348" i="31"/>
  <c r="AQ348" i="31"/>
  <c r="N348" i="31"/>
  <c r="AM348" i="31"/>
  <c r="AI348" i="31"/>
  <c r="AH348" i="31"/>
  <c r="AS348" i="31"/>
  <c r="W348" i="31"/>
  <c r="AE348" i="31"/>
  <c r="S348" i="31"/>
  <c r="AL348" i="31"/>
  <c r="X348" i="31"/>
  <c r="AC348" i="31"/>
  <c r="Y348" i="31"/>
  <c r="AB348" i="31"/>
  <c r="Q203" i="31"/>
  <c r="P203" i="31"/>
  <c r="AI203" i="31"/>
  <c r="O203" i="31"/>
  <c r="AS203" i="31"/>
  <c r="I203" i="31"/>
  <c r="AH203" i="31"/>
  <c r="AR203" i="31"/>
  <c r="Y203" i="31"/>
  <c r="V203" i="31"/>
  <c r="AB203" i="31"/>
  <c r="AT203" i="31"/>
  <c r="AO203" i="31"/>
  <c r="AF203" i="31"/>
  <c r="T203" i="31"/>
  <c r="R203" i="31"/>
  <c r="M203" i="31"/>
  <c r="S203" i="31"/>
  <c r="AE203" i="31"/>
  <c r="V272" i="31"/>
  <c r="W272" i="31"/>
  <c r="AS272" i="31"/>
  <c r="AO272" i="31"/>
  <c r="AH272" i="31"/>
  <c r="AG272" i="31"/>
  <c r="K272" i="31"/>
  <c r="AE272" i="31"/>
  <c r="AT272" i="31"/>
  <c r="AF272" i="31"/>
  <c r="AC272" i="31"/>
  <c r="AQ272" i="31"/>
  <c r="W144" i="31"/>
  <c r="X144" i="31"/>
  <c r="AR144" i="31"/>
  <c r="AF144" i="31"/>
  <c r="T144" i="31"/>
  <c r="AI144" i="31"/>
  <c r="AN144" i="31"/>
  <c r="AB144" i="31"/>
  <c r="I144" i="31"/>
  <c r="AO144" i="31"/>
  <c r="AJ12" i="31"/>
  <c r="Y12" i="31"/>
  <c r="AL12" i="31"/>
  <c r="AP12" i="31"/>
  <c r="AM12" i="31"/>
  <c r="AE17" i="31"/>
  <c r="N17" i="31"/>
  <c r="AF17" i="31"/>
  <c r="AR17" i="31"/>
  <c r="AK17" i="31"/>
  <c r="Y48" i="31"/>
  <c r="AR48" i="31"/>
  <c r="AC48" i="31"/>
  <c r="AE48" i="31"/>
  <c r="AL52" i="31"/>
  <c r="T52" i="31"/>
  <c r="AN52" i="31"/>
  <c r="AP52" i="31"/>
  <c r="AM52" i="31"/>
  <c r="S53" i="31"/>
  <c r="AM53" i="31"/>
  <c r="O53" i="31"/>
  <c r="Q53" i="31"/>
  <c r="N61" i="31"/>
  <c r="AH61" i="31"/>
  <c r="O61" i="31"/>
  <c r="AT72" i="31"/>
  <c r="N72" i="31"/>
  <c r="M72" i="31"/>
  <c r="AA72" i="31"/>
  <c r="T81" i="31"/>
  <c r="R81" i="31"/>
  <c r="AC81" i="31"/>
  <c r="P93" i="31"/>
  <c r="AH93" i="31"/>
  <c r="Z93" i="31"/>
  <c r="AK93" i="31"/>
  <c r="Z97" i="31"/>
  <c r="V97" i="31"/>
  <c r="I97" i="31"/>
  <c r="AC108" i="31"/>
  <c r="I108" i="31"/>
  <c r="K108" i="31"/>
  <c r="U128" i="31"/>
  <c r="Y128" i="31"/>
  <c r="AC140" i="31"/>
  <c r="L140" i="31"/>
  <c r="AS140" i="31"/>
  <c r="Y144" i="31"/>
  <c r="U144" i="31"/>
  <c r="K144" i="31"/>
  <c r="AE145" i="31"/>
  <c r="T145" i="31"/>
  <c r="W145" i="31"/>
  <c r="AJ184" i="31"/>
  <c r="AR184" i="31"/>
  <c r="AT188" i="31"/>
  <c r="M188" i="31"/>
  <c r="W193" i="31"/>
  <c r="AG193" i="31"/>
  <c r="AI201" i="31"/>
  <c r="AT201" i="31"/>
  <c r="Y201" i="31"/>
  <c r="AB232" i="31"/>
  <c r="AH232" i="31"/>
  <c r="AE233" i="31"/>
  <c r="AI272" i="31"/>
  <c r="AJ272" i="31"/>
  <c r="AR272" i="31"/>
  <c r="N273" i="31"/>
  <c r="Z273" i="31"/>
  <c r="AC284" i="31"/>
  <c r="K284" i="31"/>
  <c r="AG285" i="31"/>
  <c r="AD582" i="31"/>
  <c r="AC582" i="31"/>
  <c r="AM63" i="31"/>
  <c r="V63" i="31"/>
  <c r="AI63" i="31"/>
  <c r="AS63" i="31"/>
  <c r="R111" i="31"/>
  <c r="X111" i="31"/>
  <c r="AO111" i="31"/>
  <c r="R223" i="31"/>
  <c r="L223" i="31"/>
  <c r="AC223" i="31"/>
  <c r="I263" i="31"/>
  <c r="AQ319" i="31"/>
  <c r="AT319" i="31"/>
  <c r="K375" i="31"/>
  <c r="O375" i="31"/>
  <c r="X375" i="31"/>
  <c r="N383" i="31"/>
  <c r="AT383" i="31"/>
  <c r="AH399" i="31"/>
  <c r="AM399" i="31"/>
  <c r="I439" i="31"/>
  <c r="N50" i="31"/>
  <c r="X50" i="31"/>
  <c r="X54" i="31"/>
  <c r="N54" i="31"/>
  <c r="AQ54" i="31"/>
  <c r="AJ90" i="31"/>
  <c r="V90" i="31"/>
  <c r="AN131" i="31"/>
  <c r="AF142" i="31"/>
  <c r="R142" i="31"/>
  <c r="T187" i="31"/>
  <c r="R210" i="31"/>
  <c r="AR210" i="31"/>
  <c r="Q158" i="31"/>
  <c r="AJ158" i="31"/>
  <c r="P170" i="31"/>
  <c r="AR170" i="31"/>
  <c r="L203" i="31"/>
  <c r="AC203" i="31"/>
  <c r="AB230" i="31"/>
  <c r="T230" i="31"/>
  <c r="S243" i="31"/>
  <c r="AP243" i="31"/>
  <c r="T258" i="31"/>
  <c r="AC306" i="31"/>
  <c r="AG310" i="31"/>
  <c r="AE314" i="31"/>
  <c r="AE366" i="31"/>
  <c r="AP366" i="31"/>
  <c r="T370" i="31"/>
  <c r="W378" i="31"/>
  <c r="AP378" i="31"/>
  <c r="AC430" i="31"/>
  <c r="AG483" i="31"/>
  <c r="P562" i="31"/>
  <c r="AJ3" i="31"/>
  <c r="L300" i="31"/>
  <c r="V300" i="31"/>
  <c r="N312" i="31"/>
  <c r="P348" i="31"/>
  <c r="AO348" i="31"/>
  <c r="W349" i="31"/>
  <c r="AE369" i="31"/>
  <c r="AI377" i="31"/>
  <c r="AC417" i="31"/>
  <c r="AR417" i="31"/>
  <c r="S488" i="31"/>
  <c r="AO532" i="31"/>
  <c r="AB540" i="31"/>
  <c r="O548" i="31"/>
  <c r="S551" i="31"/>
  <c r="U567" i="31"/>
  <c r="AJ490" i="31"/>
  <c r="AK490" i="31"/>
  <c r="AI490" i="31"/>
  <c r="V490" i="31"/>
  <c r="N490" i="31"/>
  <c r="T373" i="31"/>
  <c r="AN373" i="31"/>
  <c r="AE373" i="31"/>
  <c r="V373" i="31"/>
  <c r="AJ373" i="31"/>
  <c r="AG66" i="31"/>
  <c r="K66" i="31"/>
  <c r="X66" i="31"/>
  <c r="AI66" i="31"/>
  <c r="AP66" i="31"/>
  <c r="AD66" i="31"/>
  <c r="AO66" i="31"/>
  <c r="Q187" i="31"/>
  <c r="AS187" i="31"/>
  <c r="V187" i="31"/>
  <c r="AN187" i="31"/>
  <c r="U187" i="31"/>
  <c r="AM187" i="31"/>
  <c r="AG187" i="31"/>
  <c r="AJ187" i="31"/>
  <c r="N187" i="31"/>
  <c r="P187" i="31"/>
  <c r="AI187" i="31"/>
  <c r="AQ187" i="31"/>
  <c r="Z187" i="31"/>
  <c r="AL284" i="31"/>
  <c r="AO284" i="31"/>
  <c r="AM284" i="31"/>
  <c r="S284" i="31"/>
  <c r="M284" i="31"/>
  <c r="N284" i="31"/>
  <c r="AS284" i="31"/>
  <c r="L284" i="31"/>
  <c r="AR284" i="31"/>
  <c r="Z284" i="31"/>
  <c r="T284" i="31"/>
  <c r="AN284" i="31"/>
  <c r="AQ284" i="31"/>
  <c r="AG243" i="31"/>
  <c r="AL243" i="31"/>
  <c r="AB243" i="31"/>
  <c r="AT243" i="31"/>
  <c r="Z243" i="31"/>
  <c r="AO243" i="31"/>
  <c r="AQ243" i="31"/>
  <c r="T243" i="31"/>
  <c r="AE243" i="31"/>
  <c r="Q243" i="31"/>
  <c r="K243" i="31"/>
  <c r="W243" i="31"/>
  <c r="AN243" i="31"/>
  <c r="M243" i="31"/>
  <c r="N243" i="31"/>
  <c r="AC243" i="31"/>
  <c r="P243" i="31"/>
  <c r="AM243" i="31"/>
  <c r="AG61" i="31"/>
  <c r="AJ61" i="31"/>
  <c r="AS61" i="31"/>
  <c r="M61" i="31"/>
  <c r="S582" i="31"/>
  <c r="Q582" i="31"/>
  <c r="AH582" i="31"/>
  <c r="X582" i="31"/>
  <c r="AM582" i="31"/>
  <c r="AL582" i="31"/>
  <c r="U582" i="31"/>
  <c r="I582" i="31"/>
  <c r="AK582" i="31"/>
  <c r="O582" i="31"/>
  <c r="AP582" i="31"/>
  <c r="AT582" i="31"/>
  <c r="R582" i="31"/>
  <c r="AP258" i="31"/>
  <c r="AS258" i="31"/>
  <c r="S258" i="31"/>
  <c r="M258" i="31"/>
  <c r="V258" i="31"/>
  <c r="P258" i="31"/>
  <c r="AB258" i="31"/>
  <c r="AI258" i="31"/>
  <c r="AH258" i="31"/>
  <c r="AF258" i="31"/>
  <c r="Q258" i="31"/>
  <c r="AO258" i="31"/>
  <c r="AK258" i="31"/>
  <c r="AJ258" i="31"/>
  <c r="AR258" i="31"/>
  <c r="R258" i="31"/>
  <c r="AE258" i="31"/>
  <c r="AG258" i="31"/>
  <c r="AB377" i="31"/>
  <c r="AA377" i="31"/>
  <c r="R377" i="31"/>
  <c r="AC377" i="31"/>
  <c r="I377" i="31"/>
  <c r="AJ377" i="31"/>
  <c r="AG377" i="31"/>
  <c r="AS377" i="31"/>
  <c r="P377" i="31"/>
  <c r="AM377" i="31"/>
  <c r="AP377" i="31"/>
  <c r="AF377" i="31"/>
  <c r="Q377" i="31"/>
  <c r="Z377" i="31"/>
  <c r="U377" i="31"/>
  <c r="L377" i="31"/>
  <c r="AO377" i="31"/>
  <c r="AK377" i="31"/>
  <c r="AN377" i="31"/>
  <c r="AT377" i="31"/>
  <c r="AD377" i="31"/>
  <c r="AE377" i="31"/>
  <c r="W377" i="31"/>
  <c r="AL377" i="31"/>
  <c r="N377" i="31"/>
  <c r="Z306" i="31"/>
  <c r="AA306" i="31"/>
  <c r="M306" i="31"/>
  <c r="I306" i="31"/>
  <c r="S306" i="31"/>
  <c r="AH306" i="31"/>
  <c r="AF306" i="31"/>
  <c r="AR306" i="31"/>
  <c r="Y306" i="31"/>
  <c r="AT306" i="31"/>
  <c r="AI306" i="31"/>
  <c r="AM306" i="31"/>
  <c r="AG306" i="31"/>
  <c r="V306" i="31"/>
  <c r="AO306" i="31"/>
  <c r="AN306" i="31"/>
  <c r="AP306" i="31"/>
  <c r="U306" i="31"/>
  <c r="W306" i="31"/>
  <c r="U571" i="31"/>
  <c r="X571" i="31"/>
  <c r="AR571" i="31"/>
  <c r="W571" i="31"/>
  <c r="Y571" i="31"/>
  <c r="S571" i="31"/>
  <c r="Z571" i="31"/>
  <c r="R571" i="31"/>
  <c r="AC571" i="31"/>
  <c r="N571" i="31"/>
  <c r="AM571" i="31"/>
  <c r="K571" i="31"/>
  <c r="AO571" i="31"/>
  <c r="AN571" i="31"/>
  <c r="L571" i="31"/>
  <c r="AE571" i="31"/>
  <c r="AG571" i="31"/>
  <c r="AH571" i="31"/>
  <c r="AI571" i="31"/>
  <c r="AB571" i="31"/>
  <c r="Q571" i="31"/>
  <c r="AJ571" i="31"/>
  <c r="AP571" i="31"/>
  <c r="AF571" i="31"/>
  <c r="T571" i="31"/>
  <c r="AT571" i="31"/>
  <c r="AL571" i="31"/>
  <c r="AB349" i="31"/>
  <c r="AD349" i="31"/>
  <c r="V349" i="31"/>
  <c r="AM349" i="31"/>
  <c r="AH349" i="31"/>
  <c r="L349" i="31"/>
  <c r="AQ349" i="31"/>
  <c r="Q349" i="31"/>
  <c r="R349" i="31"/>
  <c r="P349" i="31"/>
  <c r="AK349" i="31"/>
  <c r="Z349" i="31"/>
  <c r="AF349" i="31"/>
  <c r="S349" i="31"/>
  <c r="AE349" i="31"/>
  <c r="AG349" i="31"/>
  <c r="AR349" i="31"/>
  <c r="Y349" i="31"/>
  <c r="AT349" i="31"/>
  <c r="AS349" i="31"/>
  <c r="U349" i="31"/>
  <c r="AJ349" i="31"/>
  <c r="O349" i="31"/>
  <c r="N349" i="31"/>
  <c r="AA349" i="31"/>
  <c r="AB273" i="31"/>
  <c r="AA273" i="31"/>
  <c r="O273" i="31"/>
  <c r="S273" i="31"/>
  <c r="AP273" i="31"/>
  <c r="X273" i="31"/>
  <c r="Q273" i="31"/>
  <c r="AI273" i="31"/>
  <c r="U273" i="31"/>
  <c r="AN273" i="31"/>
  <c r="AL273" i="31"/>
  <c r="W273" i="31"/>
  <c r="AM142" i="31"/>
  <c r="AT142" i="31"/>
  <c r="AN142" i="31"/>
  <c r="U142" i="31"/>
  <c r="Q142" i="31"/>
  <c r="AQ142" i="31"/>
  <c r="AO142" i="31"/>
  <c r="Z142" i="31"/>
  <c r="AK142" i="31"/>
  <c r="S142" i="31"/>
  <c r="N142" i="31"/>
  <c r="AB142" i="31"/>
  <c r="AL142" i="31"/>
  <c r="AI142" i="31"/>
  <c r="Y142" i="31"/>
  <c r="M142" i="31"/>
  <c r="K142" i="31"/>
  <c r="L142" i="31"/>
  <c r="AS142" i="31"/>
  <c r="AL314" i="31"/>
  <c r="AQ314" i="31"/>
  <c r="AJ314" i="31"/>
  <c r="Q314" i="31"/>
  <c r="L314" i="31"/>
  <c r="R314" i="31"/>
  <c r="P314" i="31"/>
  <c r="AM314" i="31"/>
  <c r="T314" i="31"/>
  <c r="AD314" i="31"/>
  <c r="U314" i="31"/>
  <c r="X314" i="31"/>
  <c r="M314" i="31"/>
  <c r="AT314" i="31"/>
  <c r="AK314" i="31"/>
  <c r="O314" i="31"/>
  <c r="AN314" i="31"/>
  <c r="N314" i="31"/>
  <c r="AS314" i="31"/>
  <c r="AB314" i="31"/>
  <c r="AH314" i="31"/>
  <c r="AR314" i="31"/>
  <c r="AI314" i="31"/>
  <c r="AF369" i="31"/>
  <c r="AG369" i="31"/>
  <c r="W369" i="31"/>
  <c r="AP369" i="31"/>
  <c r="L369" i="31"/>
  <c r="AK369" i="31"/>
  <c r="R369" i="31"/>
  <c r="N369" i="31"/>
  <c r="AQ369" i="31"/>
  <c r="O369" i="31"/>
  <c r="AI369" i="31"/>
  <c r="X369" i="31"/>
  <c r="K369" i="31"/>
  <c r="Y369" i="31"/>
  <c r="AC369" i="31"/>
  <c r="AL369" i="31"/>
  <c r="AM369" i="31"/>
  <c r="AB369" i="31"/>
  <c r="AD369" i="31"/>
  <c r="AO369" i="31"/>
  <c r="AR369" i="31"/>
  <c r="AS369" i="31"/>
  <c r="M369" i="31"/>
  <c r="AA369" i="31"/>
  <c r="S369" i="31"/>
  <c r="Y585" i="31"/>
  <c r="Z585" i="31"/>
  <c r="N585" i="31"/>
  <c r="AN585" i="31"/>
  <c r="R585" i="31"/>
  <c r="U585" i="31"/>
  <c r="O585" i="31"/>
  <c r="X585" i="31"/>
  <c r="AL585" i="31"/>
  <c r="AS585" i="31"/>
  <c r="AP585" i="31"/>
  <c r="V585" i="31"/>
  <c r="K585" i="31"/>
  <c r="Q585" i="31"/>
  <c r="AQ585" i="31"/>
  <c r="AF585" i="31"/>
  <c r="AO585" i="31"/>
  <c r="T585" i="31"/>
  <c r="S585" i="31"/>
  <c r="I585" i="31"/>
  <c r="AH585" i="31"/>
  <c r="L585" i="31"/>
  <c r="AK585" i="31"/>
  <c r="AB585" i="31"/>
  <c r="AE585" i="31"/>
  <c r="AD585" i="31"/>
  <c r="AG585" i="31"/>
  <c r="AT585" i="31"/>
  <c r="AI585" i="31"/>
  <c r="AQ562" i="31"/>
  <c r="K562" i="31"/>
  <c r="I562" i="31"/>
  <c r="Z562" i="31"/>
  <c r="S562" i="31"/>
  <c r="N562" i="31"/>
  <c r="Q562" i="31"/>
  <c r="AR562" i="31"/>
  <c r="AE562" i="31"/>
  <c r="Y562" i="31"/>
  <c r="AK562" i="31"/>
  <c r="R562" i="31"/>
  <c r="AO562" i="31"/>
  <c r="U562" i="31"/>
  <c r="L562" i="31"/>
  <c r="AA562" i="31"/>
  <c r="AH562" i="31"/>
  <c r="AG562" i="31"/>
  <c r="AD562" i="31"/>
  <c r="AC562" i="31"/>
  <c r="T562" i="31"/>
  <c r="X562" i="31"/>
  <c r="O562" i="31"/>
  <c r="AN562" i="31"/>
  <c r="Y131" i="31"/>
  <c r="AA131" i="31"/>
  <c r="R131" i="31"/>
  <c r="AI131" i="31"/>
  <c r="AD131" i="31"/>
  <c r="AK131" i="31"/>
  <c r="AQ131" i="31"/>
  <c r="AM131" i="31"/>
  <c r="S131" i="31"/>
  <c r="W131" i="31"/>
  <c r="M131" i="31"/>
  <c r="AE131" i="31"/>
  <c r="AB131" i="31"/>
  <c r="AC131" i="31"/>
  <c r="P131" i="31"/>
  <c r="Z131" i="31"/>
  <c r="O131" i="31"/>
  <c r="O188" i="31"/>
  <c r="AC188" i="31"/>
  <c r="I188" i="31"/>
  <c r="AE188" i="31"/>
  <c r="Z188" i="31"/>
  <c r="AR188" i="31"/>
  <c r="Q188" i="31"/>
  <c r="AQ188" i="31"/>
  <c r="AP188" i="31"/>
  <c r="AB188" i="31"/>
  <c r="AL188" i="31"/>
  <c r="L188" i="31"/>
  <c r="V370" i="31"/>
  <c r="U370" i="31"/>
  <c r="AR370" i="31"/>
  <c r="AN370" i="31"/>
  <c r="AH370" i="31"/>
  <c r="AK370" i="31"/>
  <c r="AB370" i="31"/>
  <c r="AM370" i="31"/>
  <c r="Q370" i="31"/>
  <c r="Z370" i="31"/>
  <c r="K370" i="31"/>
  <c r="O370" i="31"/>
  <c r="S370" i="31"/>
  <c r="AP370" i="31"/>
  <c r="AF370" i="31"/>
  <c r="AJ370" i="31"/>
  <c r="AS370" i="31"/>
  <c r="AD370" i="31"/>
  <c r="AI370" i="31"/>
  <c r="L370" i="31"/>
  <c r="AA370" i="31"/>
  <c r="X370" i="31"/>
  <c r="AJ381" i="31"/>
  <c r="AO381" i="31"/>
  <c r="AK381" i="31"/>
  <c r="Q381" i="31"/>
  <c r="K381" i="31"/>
  <c r="AB381" i="31"/>
  <c r="Y381" i="31"/>
  <c r="AS381" i="31"/>
  <c r="U381" i="31"/>
  <c r="AF381" i="31"/>
  <c r="S381" i="31"/>
  <c r="AE381" i="31"/>
  <c r="AA381" i="31"/>
  <c r="AT381" i="31"/>
  <c r="V381" i="31"/>
  <c r="AH381" i="31"/>
  <c r="X381" i="31"/>
  <c r="AQ381" i="31"/>
  <c r="AM381" i="31"/>
  <c r="AD381" i="31"/>
  <c r="AR381" i="31"/>
  <c r="AC381" i="31"/>
  <c r="M381" i="31"/>
  <c r="AI381" i="31"/>
  <c r="R381" i="31"/>
  <c r="O50" i="31"/>
  <c r="L50" i="31"/>
  <c r="AN50" i="31"/>
  <c r="T50" i="31"/>
  <c r="AA50" i="31"/>
  <c r="AB50" i="31"/>
  <c r="P50" i="31"/>
  <c r="AO50" i="31"/>
  <c r="U50" i="31"/>
  <c r="AM50" i="31"/>
  <c r="AG50" i="31"/>
  <c r="AT50" i="31"/>
  <c r="AP50" i="31"/>
  <c r="K50" i="31"/>
  <c r="AD50" i="31"/>
  <c r="AH50" i="31"/>
  <c r="AD310" i="31"/>
  <c r="AI310" i="31"/>
  <c r="Q310" i="31"/>
  <c r="AB310" i="31"/>
  <c r="AP310" i="31"/>
  <c r="AM310" i="31"/>
  <c r="T310" i="31"/>
  <c r="AJ310" i="31"/>
  <c r="N310" i="31"/>
  <c r="Y310" i="31"/>
  <c r="AR310" i="31"/>
  <c r="Z310" i="31"/>
  <c r="S310" i="31"/>
  <c r="L310" i="31"/>
  <c r="AK310" i="31"/>
  <c r="AC310" i="31"/>
  <c r="AQ310" i="31"/>
  <c r="R310" i="31"/>
  <c r="AO310" i="31"/>
  <c r="W310" i="31"/>
  <c r="AI318" i="31"/>
  <c r="AN318" i="31"/>
  <c r="AF318" i="31"/>
  <c r="AP318" i="31"/>
  <c r="AC318" i="31"/>
  <c r="AG501" i="31"/>
  <c r="AT501" i="31"/>
  <c r="AP344" i="31"/>
  <c r="AO344" i="31"/>
  <c r="AJ344" i="31"/>
  <c r="P344" i="31"/>
  <c r="AD344" i="31"/>
  <c r="V516" i="31"/>
  <c r="AA516" i="31"/>
  <c r="O516" i="31"/>
  <c r="AR516" i="31"/>
  <c r="K516" i="31"/>
  <c r="AE516" i="31"/>
  <c r="Z516" i="31"/>
  <c r="S516" i="31"/>
  <c r="W516" i="31"/>
  <c r="R498" i="31"/>
  <c r="AD498" i="31"/>
  <c r="O498" i="31"/>
  <c r="AN498" i="31"/>
  <c r="AO498" i="31"/>
  <c r="X498" i="31"/>
  <c r="S498" i="31"/>
  <c r="V498" i="31"/>
  <c r="W498" i="31"/>
  <c r="K498" i="31"/>
  <c r="AT498" i="31"/>
  <c r="AK498" i="31"/>
  <c r="L498" i="31"/>
  <c r="Y498" i="31"/>
  <c r="AS498" i="31"/>
  <c r="N498" i="31"/>
  <c r="AA498" i="31"/>
  <c r="AG498" i="31"/>
  <c r="AR529" i="31"/>
  <c r="AT529" i="31"/>
  <c r="AH529" i="31"/>
  <c r="V529" i="31"/>
  <c r="K529" i="31"/>
  <c r="AO529" i="31"/>
  <c r="U529" i="31"/>
  <c r="R529" i="31"/>
  <c r="AI529" i="31"/>
  <c r="AQ529" i="31"/>
  <c r="AE529" i="31"/>
  <c r="X529" i="31"/>
  <c r="AP529" i="31"/>
  <c r="AL529" i="31"/>
  <c r="AB529" i="31"/>
  <c r="M529" i="31"/>
  <c r="Q529" i="31"/>
  <c r="AN529" i="31"/>
  <c r="S529" i="31"/>
  <c r="Z529" i="31"/>
  <c r="AJ529" i="31"/>
  <c r="W529" i="31"/>
  <c r="Y529" i="31"/>
  <c r="AM529" i="31"/>
  <c r="T529" i="31"/>
  <c r="AC529" i="31"/>
  <c r="O529" i="31"/>
  <c r="AM184" i="31"/>
  <c r="AS184" i="31"/>
  <c r="AK184" i="31"/>
  <c r="Y184" i="31"/>
  <c r="AP184" i="31"/>
  <c r="S184" i="31"/>
  <c r="R184" i="31"/>
  <c r="AT184" i="31"/>
  <c r="Z184" i="31"/>
  <c r="AJ439" i="31"/>
  <c r="AL439" i="31"/>
  <c r="AE439" i="31"/>
  <c r="AS439" i="31"/>
  <c r="N439" i="31"/>
  <c r="P439" i="31"/>
  <c r="K439" i="31"/>
  <c r="AC439" i="31"/>
  <c r="AP439" i="31"/>
  <c r="AN439" i="31"/>
  <c r="AA439" i="31"/>
  <c r="AK439" i="31"/>
  <c r="M439" i="31"/>
  <c r="L439" i="31"/>
  <c r="Y439" i="31"/>
  <c r="AO439" i="31"/>
  <c r="AM140" i="31"/>
  <c r="AP140" i="31"/>
  <c r="AL140" i="31"/>
  <c r="Y140" i="31"/>
  <c r="AJ140" i="31"/>
  <c r="S140" i="31"/>
  <c r="P140" i="31"/>
  <c r="AT140" i="31"/>
  <c r="AB140" i="31"/>
  <c r="P383" i="31"/>
  <c r="M383" i="31"/>
  <c r="AG383" i="31"/>
  <c r="AD383" i="31"/>
  <c r="AB383" i="31"/>
  <c r="AC383" i="31"/>
  <c r="Q383" i="31"/>
  <c r="AA383" i="31"/>
  <c r="I383" i="31"/>
  <c r="AF383" i="31"/>
  <c r="R383" i="31"/>
  <c r="S383" i="31"/>
  <c r="AK383" i="31"/>
  <c r="AR383" i="31"/>
  <c r="AM383" i="31"/>
  <c r="O383" i="31"/>
  <c r="AG145" i="31"/>
  <c r="AM145" i="31"/>
  <c r="Z145" i="31"/>
  <c r="AQ145" i="31"/>
  <c r="X145" i="31"/>
  <c r="AS145" i="31"/>
  <c r="M145" i="31"/>
  <c r="L145" i="31"/>
  <c r="AA145" i="31"/>
  <c r="AT145" i="31"/>
  <c r="AF399" i="31"/>
  <c r="AE399" i="31"/>
  <c r="V399" i="31"/>
  <c r="W399" i="31"/>
  <c r="Q399" i="31"/>
  <c r="AR399" i="31"/>
  <c r="L399" i="31"/>
  <c r="AQ399" i="31"/>
  <c r="K399" i="31"/>
  <c r="AA399" i="31"/>
  <c r="P399" i="31"/>
  <c r="AC399" i="31"/>
  <c r="AS399" i="31"/>
  <c r="AB399" i="31"/>
  <c r="O399" i="31"/>
  <c r="AO399" i="31"/>
  <c r="AL399" i="31"/>
  <c r="P483" i="31"/>
  <c r="N483" i="31"/>
  <c r="AQ483" i="31"/>
  <c r="L483" i="31"/>
  <c r="AS483" i="31"/>
  <c r="O483" i="31"/>
  <c r="AA483" i="31"/>
  <c r="AB483" i="31"/>
  <c r="Y483" i="31"/>
  <c r="U483" i="31"/>
  <c r="AN483" i="31"/>
  <c r="AD483" i="31"/>
  <c r="Z483" i="31"/>
  <c r="K483" i="31"/>
  <c r="AT483" i="31"/>
  <c r="W483" i="31"/>
  <c r="AM483" i="31"/>
  <c r="AJ483" i="31"/>
  <c r="AL483" i="31"/>
  <c r="V483" i="31"/>
  <c r="AI483" i="31"/>
  <c r="AC483" i="31"/>
  <c r="AB497" i="31"/>
  <c r="Z497" i="31"/>
  <c r="R497" i="31"/>
  <c r="Q497" i="31"/>
  <c r="S497" i="31"/>
  <c r="X497" i="31"/>
  <c r="O497" i="31"/>
  <c r="AH497" i="31"/>
  <c r="AD497" i="31"/>
  <c r="AR497" i="31"/>
  <c r="AK497" i="31"/>
  <c r="K497" i="31"/>
  <c r="I497" i="31"/>
  <c r="P497" i="31"/>
  <c r="AM497" i="31"/>
  <c r="AC497" i="31"/>
  <c r="AF497" i="31"/>
  <c r="AG497" i="31"/>
  <c r="M497" i="31"/>
  <c r="U497" i="31"/>
  <c r="AO497" i="31"/>
  <c r="L497" i="31"/>
  <c r="N497" i="31"/>
  <c r="AN497" i="31"/>
  <c r="Y497" i="31"/>
  <c r="V497" i="31"/>
  <c r="AT497" i="31"/>
  <c r="AP497" i="31"/>
  <c r="AI497" i="31"/>
  <c r="AB489" i="31"/>
  <c r="Z489" i="31"/>
  <c r="Q489" i="31"/>
  <c r="R489" i="31"/>
  <c r="S489" i="31"/>
  <c r="AN489" i="31"/>
  <c r="AK489" i="31"/>
  <c r="W489" i="31"/>
  <c r="AT489" i="31"/>
  <c r="AJ489" i="31"/>
  <c r="U489" i="31"/>
  <c r="AH489" i="31"/>
  <c r="M489" i="31"/>
  <c r="L489" i="31"/>
  <c r="AD489" i="31"/>
  <c r="AA489" i="31"/>
  <c r="X489" i="31"/>
  <c r="AL489" i="31"/>
  <c r="AG489" i="31"/>
  <c r="O489" i="31"/>
  <c r="AO489" i="31"/>
  <c r="AR489" i="31"/>
  <c r="I489" i="31"/>
  <c r="V489" i="31"/>
  <c r="AE489" i="31"/>
  <c r="K489" i="31"/>
  <c r="Y489" i="31"/>
  <c r="P319" i="31"/>
  <c r="M319" i="31"/>
  <c r="AG319" i="31"/>
  <c r="AD319" i="31"/>
  <c r="AB319" i="31"/>
  <c r="AC319" i="31"/>
  <c r="Q319" i="31"/>
  <c r="AA319" i="31"/>
  <c r="AK319" i="31"/>
  <c r="T319" i="31"/>
  <c r="AL319" i="31"/>
  <c r="AP319" i="31"/>
  <c r="AJ319" i="31"/>
  <c r="W319" i="31"/>
  <c r="Z319" i="31"/>
  <c r="U319" i="31"/>
  <c r="AQ128" i="31"/>
  <c r="K128" i="31"/>
  <c r="AT128" i="31"/>
  <c r="Z128" i="31"/>
  <c r="AK128" i="31"/>
  <c r="W128" i="31"/>
  <c r="X128" i="31"/>
  <c r="AB128" i="31"/>
  <c r="P128" i="31"/>
  <c r="AJ263" i="31"/>
  <c r="AM263" i="31"/>
  <c r="Z263" i="31"/>
  <c r="AL263" i="31"/>
  <c r="AI263" i="31"/>
  <c r="P263" i="31"/>
  <c r="M263" i="31"/>
  <c r="AA263" i="31"/>
  <c r="AE263" i="31"/>
  <c r="AF263" i="31"/>
  <c r="W263" i="31"/>
  <c r="Q263" i="31"/>
  <c r="Y263" i="31"/>
  <c r="AS263" i="31"/>
  <c r="K263" i="31"/>
  <c r="AP263" i="31"/>
  <c r="N12" i="31"/>
  <c r="AO12" i="31"/>
  <c r="Q12" i="31"/>
  <c r="Z12" i="31"/>
  <c r="AL17" i="31"/>
  <c r="AD17" i="31"/>
  <c r="K17" i="31"/>
  <c r="AB17" i="31"/>
  <c r="T48" i="31"/>
  <c r="P48" i="31"/>
  <c r="AP48" i="31"/>
  <c r="S48" i="31"/>
  <c r="I52" i="31"/>
  <c r="AJ52" i="31"/>
  <c r="R52" i="31"/>
  <c r="Z52" i="31"/>
  <c r="N53" i="31"/>
  <c r="R53" i="31"/>
  <c r="AL53" i="31"/>
  <c r="AP53" i="31"/>
  <c r="AR61" i="31"/>
  <c r="L61" i="31"/>
  <c r="AF61" i="31"/>
  <c r="I61" i="31"/>
  <c r="P72" i="31"/>
  <c r="T72" i="31"/>
  <c r="K72" i="31"/>
  <c r="AD81" i="31"/>
  <c r="AF81" i="31"/>
  <c r="M81" i="31"/>
  <c r="AQ93" i="31"/>
  <c r="AT93" i="31"/>
  <c r="Q93" i="31"/>
  <c r="AP97" i="31"/>
  <c r="AE97" i="31"/>
  <c r="AB97" i="31"/>
  <c r="AG97" i="31"/>
  <c r="Y108" i="31"/>
  <c r="P108" i="31"/>
  <c r="AM108" i="31"/>
  <c r="V128" i="31"/>
  <c r="AG128" i="31"/>
  <c r="AC128" i="31"/>
  <c r="AI128" i="31"/>
  <c r="T140" i="31"/>
  <c r="Q140" i="31"/>
  <c r="AK140" i="31"/>
  <c r="Z144" i="31"/>
  <c r="AD144" i="31"/>
  <c r="AC144" i="31"/>
  <c r="AM144" i="31"/>
  <c r="AD145" i="31"/>
  <c r="AF145" i="31"/>
  <c r="Q145" i="31"/>
  <c r="T184" i="31"/>
  <c r="P184" i="31"/>
  <c r="AN184" i="31"/>
  <c r="R188" i="31"/>
  <c r="N188" i="31"/>
  <c r="U188" i="31"/>
  <c r="AM188" i="31"/>
  <c r="S193" i="31"/>
  <c r="V193" i="31"/>
  <c r="Q193" i="31"/>
  <c r="AQ201" i="31"/>
  <c r="AR201" i="31"/>
  <c r="P232" i="31"/>
  <c r="M232" i="31"/>
  <c r="AI232" i="31"/>
  <c r="AK272" i="31"/>
  <c r="Q272" i="31"/>
  <c r="AL272" i="31"/>
  <c r="AC273" i="31"/>
  <c r="AS273" i="31"/>
  <c r="AF273" i="31"/>
  <c r="AI284" i="31"/>
  <c r="O284" i="31"/>
  <c r="AH284" i="31"/>
  <c r="AI285" i="31"/>
  <c r="AO582" i="31"/>
  <c r="Y582" i="31"/>
  <c r="AG582" i="31"/>
  <c r="AL63" i="31"/>
  <c r="AP63" i="31"/>
  <c r="AC63" i="31"/>
  <c r="AA111" i="31"/>
  <c r="AL111" i="31"/>
  <c r="U111" i="31"/>
  <c r="V223" i="31"/>
  <c r="AT223" i="31"/>
  <c r="AO263" i="31"/>
  <c r="AN263" i="31"/>
  <c r="V319" i="31"/>
  <c r="L319" i="31"/>
  <c r="AE375" i="31"/>
  <c r="AH375" i="31"/>
  <c r="U383" i="31"/>
  <c r="Y383" i="31"/>
  <c r="T383" i="31"/>
  <c r="AG399" i="31"/>
  <c r="Z399" i="31"/>
  <c r="W439" i="31"/>
  <c r="AT439" i="31"/>
  <c r="AF439" i="31"/>
  <c r="Y50" i="31"/>
  <c r="AL50" i="31"/>
  <c r="AG54" i="31"/>
  <c r="U54" i="31"/>
  <c r="S54" i="31"/>
  <c r="Q66" i="31"/>
  <c r="P90" i="31"/>
  <c r="R90" i="31"/>
  <c r="W90" i="31"/>
  <c r="AG10" i="31"/>
  <c r="AP131" i="31"/>
  <c r="V131" i="31"/>
  <c r="AS131" i="31"/>
  <c r="AR142" i="31"/>
  <c r="AJ142" i="31"/>
  <c r="AD187" i="31"/>
  <c r="M210" i="31"/>
  <c r="AS210" i="31"/>
  <c r="AQ210" i="31"/>
  <c r="U158" i="31"/>
  <c r="I158" i="31"/>
  <c r="L170" i="31"/>
  <c r="AJ203" i="31"/>
  <c r="AL203" i="31"/>
  <c r="V230" i="31"/>
  <c r="X230" i="31"/>
  <c r="AE230" i="31"/>
  <c r="AJ243" i="31"/>
  <c r="U243" i="31"/>
  <c r="O258" i="31"/>
  <c r="AM258" i="31"/>
  <c r="AL258" i="31"/>
  <c r="L306" i="31"/>
  <c r="P306" i="31"/>
  <c r="AE310" i="31"/>
  <c r="AN310" i="31"/>
  <c r="S314" i="31"/>
  <c r="AF314" i="31"/>
  <c r="Q366" i="31"/>
  <c r="R366" i="31"/>
  <c r="W370" i="31"/>
  <c r="N370" i="31"/>
  <c r="Q378" i="31"/>
  <c r="R378" i="31"/>
  <c r="Q483" i="31"/>
  <c r="AR483" i="31"/>
  <c r="AI499" i="31"/>
  <c r="AL562" i="31"/>
  <c r="AJ562" i="31"/>
  <c r="AE3" i="31"/>
  <c r="AK3" i="31"/>
  <c r="I300" i="31"/>
  <c r="M312" i="31"/>
  <c r="AN348" i="31"/>
  <c r="M349" i="31"/>
  <c r="AO349" i="31"/>
  <c r="Z369" i="31"/>
  <c r="P369" i="31"/>
  <c r="Y377" i="31"/>
  <c r="Z381" i="31"/>
  <c r="P381" i="31"/>
  <c r="AA417" i="31"/>
  <c r="AJ488" i="31"/>
  <c r="AM489" i="31"/>
  <c r="T489" i="31"/>
  <c r="AQ497" i="31"/>
  <c r="AF529" i="31"/>
  <c r="AN532" i="31"/>
  <c r="X540" i="31"/>
  <c r="L548" i="31"/>
  <c r="AG551" i="31"/>
  <c r="AJ567" i="31"/>
  <c r="P571" i="31"/>
  <c r="AM585" i="31"/>
  <c r="AC585" i="31"/>
  <c r="AL374" i="31"/>
  <c r="AS374" i="31"/>
  <c r="AF374" i="31"/>
  <c r="L374" i="31"/>
  <c r="U374" i="31"/>
  <c r="R374" i="31"/>
  <c r="S374" i="31"/>
  <c r="AG374" i="31"/>
  <c r="AE374" i="31"/>
  <c r="V374" i="31"/>
  <c r="AM374" i="31"/>
  <c r="AB374" i="31"/>
  <c r="AH374" i="31"/>
  <c r="AC374" i="31"/>
  <c r="AA374" i="31"/>
  <c r="AK374" i="31"/>
  <c r="M518" i="31"/>
  <c r="AR518" i="31"/>
  <c r="AA518" i="31"/>
  <c r="P374" i="31"/>
  <c r="Y374" i="31"/>
  <c r="AD374" i="31"/>
  <c r="R518" i="31"/>
  <c r="P518" i="31"/>
  <c r="AI518" i="31"/>
  <c r="AM518" i="31"/>
  <c r="AS518" i="31"/>
  <c r="AJ518" i="31"/>
  <c r="AN518" i="31"/>
  <c r="N518" i="31"/>
  <c r="W374" i="31"/>
  <c r="AO374" i="31"/>
  <c r="AG573" i="31"/>
  <c r="AM573" i="31"/>
  <c r="AD573" i="31"/>
  <c r="AA573" i="31"/>
  <c r="AL573" i="31"/>
  <c r="U573" i="31"/>
  <c r="R573" i="31"/>
  <c r="Z573" i="31"/>
  <c r="AE573" i="31"/>
  <c r="AS573" i="31"/>
  <c r="AR573" i="31"/>
  <c r="O573" i="31"/>
  <c r="AP573" i="31"/>
  <c r="Q573" i="31"/>
  <c r="AQ573" i="31"/>
  <c r="N573" i="31"/>
  <c r="AB573" i="31"/>
  <c r="AN573" i="31"/>
  <c r="M573" i="31"/>
  <c r="AT573" i="31"/>
  <c r="P416" i="31"/>
  <c r="X573" i="31"/>
  <c r="L573" i="31"/>
  <c r="Z416" i="31"/>
  <c r="AB416" i="31"/>
  <c r="M416" i="31"/>
  <c r="AN416" i="31"/>
  <c r="U416" i="31"/>
  <c r="AH416" i="31"/>
  <c r="AG416" i="31"/>
  <c r="AT416" i="31"/>
  <c r="AI416" i="31"/>
  <c r="X416" i="31"/>
  <c r="S416" i="31"/>
  <c r="AP416" i="31"/>
  <c r="W416" i="31"/>
  <c r="Y416" i="31"/>
  <c r="I416" i="31"/>
  <c r="N416" i="31"/>
  <c r="T416" i="31"/>
  <c r="O416" i="31"/>
  <c r="AC416" i="31"/>
  <c r="L416" i="31"/>
  <c r="AI573" i="31"/>
  <c r="AC573" i="31"/>
  <c r="P509" i="31"/>
  <c r="M509" i="31"/>
  <c r="AG509" i="31"/>
  <c r="I509" i="31"/>
  <c r="T509" i="31"/>
  <c r="AT509" i="31"/>
  <c r="N509" i="31"/>
  <c r="S509" i="31"/>
  <c r="AJ509" i="31"/>
  <c r="AC509" i="31"/>
  <c r="AP509" i="31"/>
  <c r="K509" i="31"/>
  <c r="AS509" i="31"/>
  <c r="Y509" i="31"/>
  <c r="AQ509" i="31"/>
  <c r="X336" i="31"/>
  <c r="AF336" i="31"/>
  <c r="AD509" i="31"/>
  <c r="AE509" i="31"/>
  <c r="AB509" i="31"/>
  <c r="AD336" i="31"/>
  <c r="AG336" i="31"/>
  <c r="S336" i="31"/>
  <c r="U336" i="31"/>
  <c r="P336" i="31"/>
  <c r="AP336" i="31"/>
  <c r="AR336" i="31"/>
  <c r="Y336" i="31"/>
  <c r="AK336" i="31"/>
  <c r="AC336" i="31"/>
  <c r="AI336" i="31"/>
  <c r="AB336" i="31"/>
  <c r="AL336" i="31"/>
  <c r="AK509" i="31"/>
  <c r="V509" i="31"/>
  <c r="AM509" i="31"/>
  <c r="AC464" i="31"/>
  <c r="S464" i="31"/>
  <c r="AB464" i="31"/>
  <c r="AL464" i="31"/>
  <c r="AQ464" i="31"/>
  <c r="AI464" i="31"/>
  <c r="AR464" i="31"/>
  <c r="I464" i="31"/>
  <c r="AM464" i="31"/>
  <c r="AS464" i="31"/>
  <c r="AA464" i="31"/>
  <c r="AD464" i="31"/>
  <c r="S541" i="31"/>
  <c r="O541" i="31"/>
  <c r="AH541" i="31"/>
  <c r="AK541" i="31"/>
  <c r="AR541" i="31"/>
  <c r="AJ541" i="31"/>
  <c r="AL541" i="31"/>
  <c r="AN541" i="31"/>
  <c r="AS74" i="35"/>
  <c r="AS359" i="31"/>
  <c r="U60" i="31"/>
  <c r="AT105" i="31"/>
  <c r="Q121" i="31"/>
  <c r="S133" i="31"/>
  <c r="O245" i="31"/>
  <c r="AH566" i="31"/>
  <c r="Y30" i="31"/>
  <c r="T254" i="31"/>
  <c r="AF275" i="31"/>
  <c r="R386" i="31"/>
  <c r="N446" i="31"/>
  <c r="AN341" i="31"/>
  <c r="AB577" i="31"/>
  <c r="AC133" i="31"/>
  <c r="AT220" i="31"/>
  <c r="AS220" i="31"/>
  <c r="AH220" i="31"/>
  <c r="S220" i="31"/>
  <c r="AJ261" i="31"/>
  <c r="Q359" i="31"/>
  <c r="AJ67" i="31"/>
  <c r="K67" i="31"/>
  <c r="AK126" i="31"/>
  <c r="N411" i="31"/>
  <c r="Y411" i="31"/>
  <c r="P411" i="31"/>
  <c r="AE467" i="31"/>
  <c r="P457" i="31"/>
  <c r="AE485" i="31"/>
  <c r="M36" i="31"/>
  <c r="O36" i="31"/>
  <c r="AF133" i="31"/>
  <c r="AO133" i="31"/>
  <c r="Y220" i="31"/>
  <c r="N220" i="31"/>
  <c r="W220" i="31"/>
  <c r="AN261" i="31"/>
  <c r="O359" i="31"/>
  <c r="T67" i="31"/>
  <c r="AA67" i="31"/>
  <c r="Y126" i="31"/>
  <c r="AN162" i="31"/>
  <c r="U162" i="31"/>
  <c r="L162" i="31"/>
  <c r="S162" i="31"/>
  <c r="AC411" i="31"/>
  <c r="AG411" i="31"/>
  <c r="T411" i="31"/>
  <c r="Z467" i="31"/>
  <c r="AT357" i="31"/>
  <c r="T457" i="31"/>
  <c r="AO477" i="31"/>
  <c r="Z477" i="31"/>
  <c r="AC477" i="31"/>
  <c r="AN477" i="31"/>
  <c r="AC485" i="31"/>
  <c r="AB36" i="31"/>
  <c r="W36" i="31"/>
  <c r="AS121" i="31"/>
  <c r="AR133" i="31"/>
  <c r="L220" i="31"/>
  <c r="AC220" i="31"/>
  <c r="P220" i="31"/>
  <c r="AA220" i="31"/>
  <c r="Q245" i="31"/>
  <c r="AD287" i="31"/>
  <c r="AD359" i="31"/>
  <c r="AB67" i="31"/>
  <c r="AF67" i="31"/>
  <c r="AQ126" i="31"/>
  <c r="Y162" i="31"/>
  <c r="AC162" i="31"/>
  <c r="Q162" i="31"/>
  <c r="W162" i="31"/>
  <c r="W298" i="31"/>
  <c r="AO411" i="31"/>
  <c r="AT411" i="31"/>
  <c r="AF411" i="31"/>
  <c r="N467" i="31"/>
  <c r="AN457" i="31"/>
  <c r="V477" i="31"/>
  <c r="AI477" i="31"/>
  <c r="AH477" i="31"/>
  <c r="AR477" i="31"/>
  <c r="X271" i="35"/>
  <c r="L36" i="31"/>
  <c r="AA36" i="31"/>
  <c r="V133" i="31"/>
  <c r="I220" i="31"/>
  <c r="AJ220" i="31"/>
  <c r="U220" i="31"/>
  <c r="V261" i="31"/>
  <c r="U359" i="31"/>
  <c r="AI67" i="31"/>
  <c r="AQ67" i="31"/>
  <c r="I162" i="31"/>
  <c r="AJ162" i="31"/>
  <c r="V162" i="31"/>
  <c r="AE162" i="31"/>
  <c r="W411" i="31"/>
  <c r="O411" i="31"/>
  <c r="M457" i="31"/>
  <c r="U477" i="31"/>
  <c r="AQ477" i="31"/>
  <c r="AM477" i="31"/>
  <c r="V36" i="31"/>
  <c r="AJ133" i="31"/>
  <c r="W261" i="31"/>
  <c r="M351" i="31"/>
  <c r="X359" i="31"/>
  <c r="AJ36" i="31"/>
  <c r="I133" i="31"/>
  <c r="AE67" i="31"/>
  <c r="M126" i="31"/>
  <c r="U485" i="31"/>
  <c r="K36" i="31"/>
  <c r="N60" i="31"/>
  <c r="X76" i="31"/>
  <c r="AT121" i="31"/>
  <c r="P169" i="31"/>
  <c r="AC169" i="31"/>
  <c r="AQ221" i="31"/>
  <c r="Z221" i="31"/>
  <c r="M229" i="31"/>
  <c r="Y233" i="31"/>
  <c r="L245" i="31"/>
  <c r="AR566" i="31"/>
  <c r="AG287" i="31"/>
  <c r="I447" i="31"/>
  <c r="P447" i="31"/>
  <c r="AK98" i="31"/>
  <c r="AG275" i="31"/>
  <c r="I346" i="31"/>
  <c r="AT346" i="31"/>
  <c r="AJ414" i="31"/>
  <c r="AN470" i="31"/>
  <c r="W558" i="31"/>
  <c r="M380" i="31"/>
  <c r="V380" i="31"/>
  <c r="W405" i="31"/>
  <c r="T472" i="31"/>
  <c r="O524" i="31"/>
  <c r="AP535" i="31"/>
  <c r="L323" i="35"/>
  <c r="V60" i="31"/>
  <c r="AD169" i="31"/>
  <c r="AE169" i="31"/>
  <c r="AG169" i="31"/>
  <c r="AP181" i="31"/>
  <c r="AC447" i="31"/>
  <c r="AB30" i="31"/>
  <c r="S380" i="31"/>
  <c r="AM472" i="31"/>
  <c r="AF524" i="31"/>
  <c r="Q444" i="37"/>
  <c r="L399" i="35"/>
  <c r="Q60" i="31"/>
  <c r="AA181" i="31"/>
  <c r="AL362" i="31"/>
  <c r="AG60" i="31"/>
  <c r="AN89" i="31"/>
  <c r="AM89" i="31"/>
  <c r="Z213" i="31"/>
  <c r="Z6" i="31"/>
  <c r="AO6" i="31"/>
  <c r="AH151" i="31"/>
  <c r="V222" i="31"/>
  <c r="AE342" i="31"/>
  <c r="P526" i="31"/>
  <c r="AL524" i="31"/>
  <c r="P89" i="31"/>
  <c r="AR89" i="31"/>
  <c r="AQ213" i="31"/>
  <c r="AP213" i="31"/>
  <c r="Y151" i="31"/>
  <c r="AA222" i="31"/>
  <c r="AA89" i="31"/>
  <c r="O213" i="31"/>
  <c r="AC106" i="31"/>
  <c r="AN222" i="31"/>
  <c r="AC403" i="31"/>
  <c r="AE437" i="31"/>
  <c r="N441" i="36"/>
  <c r="AK197" i="31"/>
  <c r="P87" i="31"/>
  <c r="S382" i="31"/>
  <c r="K89" i="31"/>
  <c r="AP89" i="31"/>
  <c r="AM213" i="31"/>
  <c r="AB233" i="31"/>
  <c r="AQ285" i="31"/>
  <c r="R151" i="31"/>
  <c r="AE106" i="31"/>
  <c r="AB10" i="31"/>
  <c r="AH222" i="31"/>
  <c r="R342" i="31"/>
  <c r="Z499" i="31"/>
  <c r="T499" i="31"/>
  <c r="AB309" i="31"/>
  <c r="AC437" i="31"/>
  <c r="AG444" i="31"/>
  <c r="AF105" i="31"/>
  <c r="AM229" i="31"/>
  <c r="U254" i="31"/>
  <c r="Q386" i="31"/>
  <c r="S426" i="31"/>
  <c r="AK105" i="31"/>
  <c r="U215" i="31"/>
  <c r="U51" i="31"/>
  <c r="P2" i="31"/>
  <c r="AP2" i="31"/>
  <c r="AN2" i="31"/>
  <c r="K2" i="31"/>
  <c r="AF89" i="31"/>
  <c r="T89" i="31"/>
  <c r="AC89" i="31"/>
  <c r="AK96" i="31"/>
  <c r="AN96" i="31"/>
  <c r="X213" i="31"/>
  <c r="AO213" i="31"/>
  <c r="AF229" i="31"/>
  <c r="U6" i="31"/>
  <c r="AS6" i="31"/>
  <c r="AI6" i="31"/>
  <c r="AN151" i="31"/>
  <c r="AJ231" i="31"/>
  <c r="AD455" i="31"/>
  <c r="Z455" i="31"/>
  <c r="Z106" i="31"/>
  <c r="T155" i="31"/>
  <c r="AE155" i="31"/>
  <c r="AA155" i="31"/>
  <c r="AG155" i="31"/>
  <c r="AC222" i="31"/>
  <c r="AM235" i="31"/>
  <c r="AL235" i="31"/>
  <c r="AR254" i="31"/>
  <c r="AC342" i="31"/>
  <c r="AC386" i="31"/>
  <c r="AM403" i="31"/>
  <c r="AM426" i="31"/>
  <c r="Y526" i="31"/>
  <c r="U526" i="31"/>
  <c r="AE309" i="31"/>
  <c r="AT325" i="31"/>
  <c r="AI329" i="31"/>
  <c r="W365" i="31"/>
  <c r="AP365" i="31"/>
  <c r="AN453" i="31"/>
  <c r="AL507" i="31"/>
  <c r="I507" i="31"/>
  <c r="AN549" i="31"/>
  <c r="R549" i="31"/>
  <c r="N556" i="31"/>
  <c r="AR500" i="35"/>
  <c r="AP229" i="31"/>
  <c r="AF51" i="31"/>
  <c r="AG254" i="31"/>
  <c r="AO386" i="31"/>
  <c r="M426" i="31"/>
  <c r="Q325" i="31"/>
  <c r="V105" i="31"/>
  <c r="AG105" i="31"/>
  <c r="I229" i="31"/>
  <c r="W215" i="31"/>
  <c r="AA231" i="31"/>
  <c r="AI231" i="31"/>
  <c r="I51" i="31"/>
  <c r="P386" i="31"/>
  <c r="AE325" i="31"/>
  <c r="I329" i="31"/>
  <c r="AJ329" i="31"/>
  <c r="AO74" i="35"/>
  <c r="AC105" i="31"/>
  <c r="AL215" i="31"/>
  <c r="AQ556" i="31"/>
  <c r="O60" i="31"/>
  <c r="M60" i="31"/>
  <c r="S60" i="31"/>
  <c r="AS60" i="31"/>
  <c r="AS181" i="31"/>
  <c r="AN181" i="31"/>
  <c r="U181" i="31"/>
  <c r="AD181" i="31"/>
  <c r="O566" i="31"/>
  <c r="AL566" i="31"/>
  <c r="AA566" i="31"/>
  <c r="AF566" i="31"/>
  <c r="AD105" i="31"/>
  <c r="AH109" i="31"/>
  <c r="V229" i="31"/>
  <c r="R51" i="31"/>
  <c r="I105" i="31"/>
  <c r="AN105" i="31"/>
  <c r="AJ105" i="31"/>
  <c r="AS105" i="31"/>
  <c r="W105" i="31"/>
  <c r="K105" i="31"/>
  <c r="T229" i="31"/>
  <c r="AD229" i="31"/>
  <c r="AN229" i="31"/>
  <c r="R229" i="31"/>
  <c r="U229" i="31"/>
  <c r="AB229" i="31"/>
  <c r="Y215" i="31"/>
  <c r="AP215" i="31"/>
  <c r="AG215" i="31"/>
  <c r="AA215" i="31"/>
  <c r="AI215" i="31"/>
  <c r="AE215" i="31"/>
  <c r="AO51" i="31"/>
  <c r="M51" i="31"/>
  <c r="O51" i="31"/>
  <c r="AA51" i="31"/>
  <c r="AH51" i="31"/>
  <c r="AS51" i="31"/>
  <c r="N51" i="31"/>
  <c r="AS254" i="31"/>
  <c r="X254" i="31"/>
  <c r="AQ254" i="31"/>
  <c r="AL254" i="31"/>
  <c r="L254" i="31"/>
  <c r="AD254" i="31"/>
  <c r="K254" i="31"/>
  <c r="R426" i="31"/>
  <c r="Y426" i="31"/>
  <c r="AK426" i="31"/>
  <c r="V426" i="31"/>
  <c r="L426" i="31"/>
  <c r="AF426" i="31"/>
  <c r="O426" i="31"/>
  <c r="AA105" i="31"/>
  <c r="AR105" i="31"/>
  <c r="AL109" i="31"/>
  <c r="S229" i="31"/>
  <c r="AF215" i="31"/>
  <c r="AR51" i="31"/>
  <c r="AM178" i="31"/>
  <c r="AN254" i="31"/>
  <c r="W44" i="31"/>
  <c r="S105" i="31"/>
  <c r="U105" i="31"/>
  <c r="N215" i="31"/>
  <c r="Q487" i="31"/>
  <c r="T51" i="31"/>
  <c r="N259" i="31"/>
  <c r="L487" i="31"/>
  <c r="U165" i="31"/>
  <c r="AA165" i="31"/>
  <c r="T293" i="31"/>
  <c r="AH293" i="31"/>
  <c r="N293" i="31"/>
  <c r="P339" i="31"/>
  <c r="AM339" i="31"/>
  <c r="V514" i="31"/>
  <c r="K514" i="31"/>
  <c r="AH514" i="31"/>
  <c r="Q514" i="31"/>
  <c r="AQ513" i="31"/>
  <c r="AG513" i="31"/>
  <c r="Z513" i="31"/>
  <c r="AA182" i="31"/>
  <c r="Q182" i="31"/>
  <c r="AM408" i="31"/>
  <c r="Q408" i="31"/>
  <c r="AO109" i="31"/>
  <c r="R109" i="31"/>
  <c r="Q109" i="31"/>
  <c r="P259" i="31"/>
  <c r="AR259" i="31"/>
  <c r="AM259" i="31"/>
  <c r="M559" i="31"/>
  <c r="I559" i="31"/>
  <c r="AS175" i="31"/>
  <c r="AR175" i="31"/>
  <c r="AO175" i="31"/>
  <c r="AM175" i="31"/>
  <c r="AN175" i="31"/>
  <c r="AA175" i="31"/>
  <c r="K316" i="31"/>
  <c r="Z316" i="31"/>
  <c r="AE316" i="31"/>
  <c r="AN316" i="31"/>
  <c r="R30" i="31"/>
  <c r="AL30" i="31"/>
  <c r="M227" i="31"/>
  <c r="Q362" i="31"/>
  <c r="L362" i="31"/>
  <c r="AG558" i="31"/>
  <c r="K558" i="31"/>
  <c r="L405" i="31"/>
  <c r="N405" i="31"/>
  <c r="O226" i="31"/>
  <c r="M226" i="31"/>
  <c r="AF472" i="31"/>
  <c r="AL472" i="31"/>
  <c r="AH346" i="31"/>
  <c r="AP346" i="31"/>
  <c r="W346" i="31"/>
  <c r="AI346" i="31"/>
  <c r="AF447" i="31"/>
  <c r="T447" i="31"/>
  <c r="AH447" i="31"/>
  <c r="U447" i="31"/>
  <c r="AT380" i="31"/>
  <c r="I380" i="31"/>
  <c r="AR380" i="31"/>
  <c r="Q221" i="31"/>
  <c r="I221" i="31"/>
  <c r="X221" i="31"/>
  <c r="AB221" i="31"/>
  <c r="V414" i="31"/>
  <c r="AD414" i="31"/>
  <c r="S414" i="31"/>
  <c r="L414" i="31"/>
  <c r="AR96" i="31"/>
  <c r="AP96" i="31"/>
  <c r="AF96" i="31"/>
  <c r="AS96" i="31"/>
  <c r="AQ96" i="31"/>
  <c r="N157" i="31"/>
  <c r="R157" i="31"/>
  <c r="M157" i="31"/>
  <c r="K169" i="31"/>
  <c r="W169" i="31"/>
  <c r="AO169" i="31"/>
  <c r="K231" i="31"/>
  <c r="AQ231" i="31"/>
  <c r="AS447" i="31"/>
  <c r="AA447" i="31"/>
  <c r="V30" i="31"/>
  <c r="AJ227" i="31"/>
  <c r="AT226" i="31"/>
  <c r="Z235" i="31"/>
  <c r="U330" i="31"/>
  <c r="AM346" i="31"/>
  <c r="Z346" i="31"/>
  <c r="Y362" i="31"/>
  <c r="I558" i="31"/>
  <c r="O325" i="31"/>
  <c r="AT329" i="31"/>
  <c r="AQ380" i="31"/>
  <c r="AO380" i="31"/>
  <c r="AE472" i="31"/>
  <c r="P549" i="31"/>
  <c r="AT572" i="31"/>
  <c r="AN325" i="31"/>
  <c r="N325" i="31"/>
  <c r="V325" i="31"/>
  <c r="M453" i="31"/>
  <c r="L453" i="31"/>
  <c r="AP556" i="31"/>
  <c r="AK556" i="31"/>
  <c r="AF386" i="31"/>
  <c r="AN386" i="31"/>
  <c r="AG386" i="31"/>
  <c r="I231" i="31"/>
  <c r="AO231" i="31"/>
  <c r="AD231" i="31"/>
  <c r="AM231" i="31"/>
  <c r="L329" i="31"/>
  <c r="AB329" i="31"/>
  <c r="U329" i="31"/>
  <c r="AM329" i="31"/>
  <c r="Q235" i="31"/>
  <c r="AC235" i="31"/>
  <c r="AN235" i="31"/>
  <c r="AJ235" i="31"/>
  <c r="AO549" i="31"/>
  <c r="I549" i="31"/>
  <c r="AF549" i="31"/>
  <c r="O549" i="31"/>
  <c r="AR455" i="31"/>
  <c r="AL455" i="31"/>
  <c r="N455" i="31"/>
  <c r="AO455" i="31"/>
  <c r="AR365" i="31"/>
  <c r="AO365" i="31"/>
  <c r="K365" i="31"/>
  <c r="AE365" i="31"/>
  <c r="AF325" i="31"/>
  <c r="K453" i="31"/>
  <c r="AP325" i="31"/>
  <c r="P96" i="31"/>
  <c r="Z96" i="31"/>
  <c r="R96" i="31"/>
  <c r="W96" i="31"/>
  <c r="AQ157" i="31"/>
  <c r="AC157" i="31"/>
  <c r="V169" i="31"/>
  <c r="AN169" i="31"/>
  <c r="I169" i="31"/>
  <c r="L221" i="31"/>
  <c r="T221" i="31"/>
  <c r="AG221" i="31"/>
  <c r="W231" i="31"/>
  <c r="AT231" i="31"/>
  <c r="O447" i="31"/>
  <c r="AK447" i="31"/>
  <c r="L447" i="31"/>
  <c r="Y455" i="31"/>
  <c r="U455" i="31"/>
  <c r="P455" i="31"/>
  <c r="W30" i="31"/>
  <c r="S227" i="31"/>
  <c r="AP226" i="31"/>
  <c r="AR235" i="31"/>
  <c r="V235" i="31"/>
  <c r="AS235" i="31"/>
  <c r="I330" i="31"/>
  <c r="M346" i="31"/>
  <c r="U346" i="31"/>
  <c r="AP362" i="31"/>
  <c r="AJ386" i="31"/>
  <c r="N386" i="31"/>
  <c r="O414" i="31"/>
  <c r="AF414" i="31"/>
  <c r="AL414" i="31"/>
  <c r="AQ558" i="31"/>
  <c r="K325" i="31"/>
  <c r="AR325" i="31"/>
  <c r="AK329" i="31"/>
  <c r="T329" i="31"/>
  <c r="AS365" i="31"/>
  <c r="AG365" i="31"/>
  <c r="P365" i="31"/>
  <c r="K380" i="31"/>
  <c r="AH380" i="31"/>
  <c r="AT405" i="31"/>
  <c r="Z453" i="31"/>
  <c r="AS524" i="31"/>
  <c r="AQ549" i="31"/>
  <c r="L549" i="31"/>
  <c r="AS549" i="31"/>
  <c r="T572" i="31"/>
  <c r="Z330" i="31"/>
  <c r="AH330" i="31"/>
  <c r="M330" i="31"/>
  <c r="S572" i="31"/>
  <c r="AA572" i="31"/>
  <c r="AK572" i="31"/>
  <c r="AE200" i="31"/>
  <c r="AH200" i="31"/>
  <c r="T200" i="31"/>
  <c r="AK200" i="31"/>
  <c r="AL200" i="31"/>
  <c r="Q95" i="31"/>
  <c r="S95" i="31"/>
  <c r="AJ95" i="31"/>
  <c r="P95" i="31"/>
  <c r="AJ427" i="31"/>
  <c r="AO427" i="31"/>
  <c r="AG427" i="31"/>
  <c r="AS427" i="31"/>
  <c r="AE427" i="31"/>
  <c r="AA444" i="37"/>
  <c r="W444" i="37"/>
  <c r="W399" i="35"/>
  <c r="R91" i="35"/>
  <c r="AE493" i="35"/>
  <c r="P399" i="35"/>
  <c r="AF114" i="37"/>
  <c r="S76" i="31"/>
  <c r="W197" i="31"/>
  <c r="AS62" i="31"/>
  <c r="AA299" i="31"/>
  <c r="AR237" i="36"/>
  <c r="U444" i="37"/>
  <c r="T294" i="35"/>
  <c r="U399" i="35"/>
  <c r="I141" i="36"/>
  <c r="AD2" i="31"/>
  <c r="M2" i="31"/>
  <c r="AF2" i="31"/>
  <c r="AL2" i="31"/>
  <c r="S89" i="31"/>
  <c r="V89" i="31"/>
  <c r="AH89" i="31"/>
  <c r="AO89" i="31"/>
  <c r="AB213" i="31"/>
  <c r="AT213" i="31"/>
  <c r="AG213" i="31"/>
  <c r="AL233" i="31"/>
  <c r="AE285" i="31"/>
  <c r="X285" i="31"/>
  <c r="AC6" i="31"/>
  <c r="AG6" i="31"/>
  <c r="T6" i="31"/>
  <c r="AE6" i="31"/>
  <c r="AF87" i="31"/>
  <c r="AA151" i="31"/>
  <c r="AB106" i="31"/>
  <c r="AT10" i="31"/>
  <c r="N155" i="31"/>
  <c r="AN155" i="31"/>
  <c r="AD155" i="31"/>
  <c r="AQ155" i="31"/>
  <c r="AO155" i="31"/>
  <c r="AH299" i="31"/>
  <c r="L342" i="31"/>
  <c r="AG430" i="31"/>
  <c r="M499" i="31"/>
  <c r="AM526" i="31"/>
  <c r="AO526" i="31"/>
  <c r="AH526" i="31"/>
  <c r="AE301" i="31"/>
  <c r="AH301" i="31"/>
  <c r="N301" i="31"/>
  <c r="AT444" i="31"/>
  <c r="Q507" i="31"/>
  <c r="Y507" i="31"/>
  <c r="AN507" i="31"/>
  <c r="I535" i="31"/>
  <c r="AN363" i="35"/>
  <c r="AT89" i="31"/>
  <c r="R89" i="31"/>
  <c r="AG89" i="31"/>
  <c r="AF213" i="31"/>
  <c r="M213" i="31"/>
  <c r="AP233" i="31"/>
  <c r="R6" i="31"/>
  <c r="I6" i="31"/>
  <c r="S6" i="31"/>
  <c r="P151" i="31"/>
  <c r="U106" i="31"/>
  <c r="AI10" i="31"/>
  <c r="AT222" i="31"/>
  <c r="U342" i="31"/>
  <c r="AD342" i="31"/>
  <c r="AJ403" i="31"/>
  <c r="AQ430" i="31"/>
  <c r="X526" i="31"/>
  <c r="AN444" i="31"/>
  <c r="AC545" i="31"/>
  <c r="AK76" i="31"/>
  <c r="V87" i="31"/>
  <c r="AL89" i="31"/>
  <c r="AI89" i="31"/>
  <c r="Q89" i="31"/>
  <c r="AC197" i="31"/>
  <c r="V213" i="31"/>
  <c r="AL213" i="31"/>
  <c r="Y213" i="31"/>
  <c r="AF233" i="31"/>
  <c r="AP285" i="31"/>
  <c r="N285" i="31"/>
  <c r="AD151" i="31"/>
  <c r="M106" i="31"/>
  <c r="AL106" i="31"/>
  <c r="Y10" i="31"/>
  <c r="K222" i="31"/>
  <c r="AR342" i="31"/>
  <c r="AN342" i="31"/>
  <c r="AM382" i="31"/>
  <c r="AT403" i="31"/>
  <c r="N430" i="31"/>
  <c r="AP499" i="31"/>
  <c r="AL444" i="31"/>
  <c r="AQ197" i="31"/>
  <c r="Z535" i="31"/>
  <c r="R50" i="36"/>
  <c r="O302" i="35"/>
  <c r="R493" i="35"/>
  <c r="R87" i="31"/>
  <c r="Y62" i="31"/>
  <c r="Q299" i="31"/>
  <c r="AG302" i="35"/>
  <c r="AR222" i="37"/>
  <c r="P302" i="35"/>
  <c r="AJ222" i="37"/>
  <c r="L60" i="31"/>
  <c r="AH60" i="31"/>
  <c r="AQ60" i="31"/>
  <c r="AQ169" i="31"/>
  <c r="AR169" i="31"/>
  <c r="AR181" i="31"/>
  <c r="AT233" i="31"/>
  <c r="Q285" i="31"/>
  <c r="R566" i="31"/>
  <c r="AJ10" i="31"/>
  <c r="AF226" i="31"/>
  <c r="AG226" i="31"/>
  <c r="AB346" i="31"/>
  <c r="AR346" i="31"/>
  <c r="AD346" i="31"/>
  <c r="AJ430" i="31"/>
  <c r="I499" i="31"/>
  <c r="M558" i="31"/>
  <c r="AI380" i="31"/>
  <c r="X380" i="31"/>
  <c r="R380" i="31"/>
  <c r="Y444" i="31"/>
  <c r="R472" i="31"/>
  <c r="Y524" i="31"/>
  <c r="AN112" i="31"/>
  <c r="AC112" i="31"/>
  <c r="AE237" i="31"/>
  <c r="T237" i="31"/>
  <c r="Z237" i="31"/>
  <c r="Y105" i="31"/>
  <c r="M105" i="31"/>
  <c r="AL105" i="31"/>
  <c r="AP105" i="31"/>
  <c r="AO105" i="31"/>
  <c r="AM105" i="31"/>
  <c r="N105" i="31"/>
  <c r="AC229" i="31"/>
  <c r="O229" i="31"/>
  <c r="N229" i="31"/>
  <c r="Q229" i="31"/>
  <c r="AH229" i="31"/>
  <c r="P229" i="31"/>
  <c r="AC215" i="31"/>
  <c r="S215" i="31"/>
  <c r="AQ215" i="31"/>
  <c r="AN215" i="31"/>
  <c r="AH215" i="31"/>
  <c r="AK215" i="31"/>
  <c r="X215" i="31"/>
  <c r="AB215" i="31"/>
  <c r="AH237" i="31"/>
  <c r="AG556" i="31"/>
  <c r="AA556" i="31"/>
  <c r="O30" i="31"/>
  <c r="T30" i="31"/>
  <c r="Q227" i="31"/>
  <c r="P227" i="31"/>
  <c r="AQ362" i="31"/>
  <c r="AA362" i="31"/>
  <c r="AD89" i="31"/>
  <c r="L89" i="31"/>
  <c r="M89" i="31"/>
  <c r="AS89" i="31"/>
  <c r="S213" i="31"/>
  <c r="AD213" i="31"/>
  <c r="I213" i="31"/>
  <c r="AF231" i="31"/>
  <c r="AB231" i="31"/>
  <c r="AF106" i="31"/>
  <c r="X51" i="31"/>
  <c r="AP51" i="31"/>
  <c r="X235" i="31"/>
  <c r="T235" i="31"/>
  <c r="K235" i="31"/>
  <c r="AK254" i="31"/>
  <c r="T342" i="31"/>
  <c r="M386" i="31"/>
  <c r="N403" i="31"/>
  <c r="X426" i="31"/>
  <c r="AC426" i="31"/>
  <c r="U325" i="31"/>
  <c r="AL325" i="31"/>
  <c r="AE329" i="31"/>
  <c r="AC329" i="31"/>
  <c r="AH437" i="31"/>
  <c r="T549" i="31"/>
  <c r="AP549" i="31"/>
  <c r="AH549" i="31"/>
  <c r="M151" i="31"/>
  <c r="AI151" i="31"/>
  <c r="O151" i="31"/>
  <c r="W106" i="31"/>
  <c r="AI106" i="31"/>
  <c r="N106" i="31"/>
  <c r="AQ222" i="31"/>
  <c r="T222" i="31"/>
  <c r="M222" i="31"/>
  <c r="P309" i="31"/>
  <c r="X309" i="31"/>
  <c r="Q545" i="31"/>
  <c r="X545" i="31"/>
  <c r="AP342" i="31"/>
  <c r="S342" i="31"/>
  <c r="O342" i="31"/>
  <c r="AO568" i="31"/>
  <c r="AP526" i="31"/>
  <c r="AG526" i="31"/>
  <c r="S526" i="31"/>
  <c r="AK51" i="31"/>
  <c r="P51" i="31"/>
  <c r="AM51" i="31"/>
  <c r="AT426" i="31"/>
  <c r="T426" i="31"/>
  <c r="AS426" i="31"/>
  <c r="R453" i="31"/>
  <c r="AP453" i="31"/>
  <c r="AL386" i="31"/>
  <c r="AA386" i="31"/>
  <c r="AB386" i="31"/>
  <c r="X329" i="31"/>
  <c r="P329" i="31"/>
  <c r="AP329" i="31"/>
  <c r="O329" i="31"/>
  <c r="AG549" i="31"/>
  <c r="AC549" i="31"/>
  <c r="AB549" i="31"/>
  <c r="S549" i="31"/>
  <c r="X455" i="31"/>
  <c r="V455" i="31"/>
  <c r="AT455" i="31"/>
  <c r="AM455" i="31"/>
  <c r="AH455" i="31"/>
  <c r="AB365" i="31"/>
  <c r="AD365" i="31"/>
  <c r="R365" i="31"/>
  <c r="AC365" i="31"/>
  <c r="AL365" i="31"/>
  <c r="AP254" i="31"/>
  <c r="AI254" i="31"/>
  <c r="I254" i="31"/>
  <c r="Y254" i="31"/>
  <c r="L325" i="31"/>
  <c r="AG325" i="31"/>
  <c r="AM556" i="31"/>
  <c r="Q556" i="31"/>
  <c r="Y231" i="31"/>
  <c r="X231" i="31"/>
  <c r="AE231" i="31"/>
  <c r="T231" i="31"/>
  <c r="Y235" i="31"/>
  <c r="AA235" i="31"/>
  <c r="L235" i="31"/>
  <c r="AD235" i="31"/>
  <c r="AE235" i="31"/>
  <c r="Z89" i="31"/>
  <c r="AE89" i="31"/>
  <c r="N89" i="31"/>
  <c r="AB89" i="31"/>
  <c r="N96" i="31"/>
  <c r="AG96" i="31"/>
  <c r="M96" i="31"/>
  <c r="N213" i="31"/>
  <c r="R213" i="31"/>
  <c r="U213" i="31"/>
  <c r="V6" i="31"/>
  <c r="L6" i="31"/>
  <c r="AL6" i="31"/>
  <c r="AT6" i="31"/>
  <c r="AQ6" i="31"/>
  <c r="AB151" i="31"/>
  <c r="Q151" i="31"/>
  <c r="AH231" i="31"/>
  <c r="P231" i="31"/>
  <c r="N231" i="31"/>
  <c r="AC231" i="31"/>
  <c r="O455" i="31"/>
  <c r="AS455" i="31"/>
  <c r="AI455" i="31"/>
  <c r="L455" i="31"/>
  <c r="AS106" i="31"/>
  <c r="AM106" i="31"/>
  <c r="AJ51" i="31"/>
  <c r="AQ51" i="31"/>
  <c r="AG222" i="31"/>
  <c r="O222" i="31"/>
  <c r="O235" i="31"/>
  <c r="AP235" i="31"/>
  <c r="AF235" i="31"/>
  <c r="AG235" i="31"/>
  <c r="W254" i="31"/>
  <c r="AA254" i="31"/>
  <c r="Z254" i="31"/>
  <c r="P342" i="31"/>
  <c r="AF342" i="31"/>
  <c r="I386" i="31"/>
  <c r="Z386" i="31"/>
  <c r="AH403" i="31"/>
  <c r="P426" i="31"/>
  <c r="AQ426" i="31"/>
  <c r="AL426" i="31"/>
  <c r="AC526" i="31"/>
  <c r="AB526" i="31"/>
  <c r="V526" i="31"/>
  <c r="Q309" i="31"/>
  <c r="AQ325" i="31"/>
  <c r="Y325" i="31"/>
  <c r="Z329" i="31"/>
  <c r="W329" i="31"/>
  <c r="Q329" i="31"/>
  <c r="AF329" i="31"/>
  <c r="Q365" i="31"/>
  <c r="AH365" i="31"/>
  <c r="S365" i="31"/>
  <c r="X365" i="31"/>
  <c r="U453" i="31"/>
  <c r="X453" i="31"/>
  <c r="N545" i="31"/>
  <c r="K549" i="31"/>
  <c r="AL549" i="31"/>
  <c r="M549" i="31"/>
  <c r="S556" i="31"/>
  <c r="AH568" i="31"/>
  <c r="AL282" i="35"/>
  <c r="AT302" i="35"/>
  <c r="X294" i="35"/>
  <c r="K325" i="35"/>
  <c r="AS91" i="35"/>
  <c r="L302" i="35"/>
  <c r="M325" i="35"/>
  <c r="P482" i="37"/>
  <c r="AD222" i="37"/>
  <c r="Z155" i="31"/>
  <c r="AT155" i="31"/>
  <c r="V155" i="31"/>
  <c r="AD226" i="31"/>
  <c r="AA226" i="31"/>
  <c r="Q558" i="31"/>
  <c r="AP405" i="31"/>
  <c r="W472" i="31"/>
  <c r="Z507" i="31"/>
  <c r="O507" i="31"/>
  <c r="AO507" i="31"/>
  <c r="N524" i="31"/>
  <c r="AA302" i="35"/>
  <c r="AG493" i="35"/>
  <c r="AS294" i="35"/>
  <c r="AG141" i="36"/>
  <c r="O50" i="36"/>
  <c r="I535" i="36"/>
  <c r="Z302" i="35"/>
  <c r="AQ567" i="35"/>
  <c r="AR294" i="35"/>
  <c r="M141" i="36"/>
  <c r="AM50" i="36"/>
  <c r="AL535" i="36"/>
  <c r="AQ302" i="35"/>
  <c r="K567" i="35"/>
  <c r="S294" i="35"/>
  <c r="T50" i="36"/>
  <c r="AT112" i="31"/>
  <c r="AN121" i="31"/>
  <c r="T121" i="31"/>
  <c r="AG121" i="31"/>
  <c r="AR237" i="31"/>
  <c r="AD245" i="31"/>
  <c r="U287" i="31"/>
  <c r="AE98" i="31"/>
  <c r="T275" i="31"/>
  <c r="U435" i="31"/>
  <c r="U446" i="31"/>
  <c r="P341" i="31"/>
  <c r="W393" i="31"/>
  <c r="AL577" i="31"/>
  <c r="AI112" i="31"/>
  <c r="P121" i="31"/>
  <c r="AB121" i="31"/>
  <c r="Y156" i="31"/>
  <c r="AC156" i="31"/>
  <c r="P156" i="31"/>
  <c r="W156" i="31"/>
  <c r="AQ245" i="31"/>
  <c r="Z503" i="31"/>
  <c r="AA15" i="31"/>
  <c r="AE15" i="31"/>
  <c r="L326" i="31"/>
  <c r="P326" i="31"/>
  <c r="AC326" i="31"/>
  <c r="I429" i="31"/>
  <c r="M429" i="31"/>
  <c r="AA577" i="31"/>
  <c r="AP237" i="31"/>
  <c r="L237" i="31"/>
  <c r="AG229" i="31"/>
  <c r="AK229" i="31"/>
  <c r="AE229" i="31"/>
  <c r="L229" i="31"/>
  <c r="W229" i="31"/>
  <c r="AO215" i="31"/>
  <c r="AS215" i="31"/>
  <c r="AT215" i="31"/>
  <c r="Z215" i="31"/>
  <c r="AJ215" i="31"/>
  <c r="P215" i="31"/>
  <c r="AG51" i="31"/>
  <c r="Q51" i="31"/>
  <c r="K51" i="31"/>
  <c r="W51" i="31"/>
  <c r="S51" i="31"/>
  <c r="R254" i="31"/>
  <c r="N254" i="31"/>
  <c r="AO254" i="31"/>
  <c r="AM254" i="31"/>
  <c r="P254" i="31"/>
  <c r="AP426" i="31"/>
  <c r="N426" i="31"/>
  <c r="AI426" i="31"/>
  <c r="AA426" i="31"/>
  <c r="X325" i="31"/>
  <c r="AO325" i="31"/>
  <c r="AM325" i="31"/>
  <c r="AH325" i="31"/>
  <c r="AC453" i="31"/>
  <c r="AJ453" i="31"/>
  <c r="AG453" i="31"/>
  <c r="O453" i="31"/>
  <c r="X556" i="31"/>
  <c r="AS556" i="31"/>
  <c r="AL556" i="31"/>
  <c r="AT386" i="31"/>
  <c r="AI386" i="31"/>
  <c r="U386" i="31"/>
  <c r="Y386" i="31"/>
  <c r="Q231" i="31"/>
  <c r="S231" i="31"/>
  <c r="AL231" i="31"/>
  <c r="R231" i="31"/>
  <c r="AC245" i="31"/>
  <c r="I245" i="31"/>
  <c r="AN245" i="31"/>
  <c r="AC287" i="31"/>
  <c r="AI287" i="31"/>
  <c r="L98" i="31"/>
  <c r="O98" i="31"/>
  <c r="I98" i="31"/>
  <c r="AN275" i="31"/>
  <c r="S275" i="31"/>
  <c r="AR469" i="31"/>
  <c r="AA469" i="31"/>
  <c r="AM470" i="31"/>
  <c r="O470" i="31"/>
  <c r="AF503" i="31"/>
  <c r="V503" i="31"/>
  <c r="S503" i="31"/>
  <c r="AN393" i="31"/>
  <c r="O393" i="31"/>
  <c r="Z326" i="31"/>
  <c r="AB326" i="31"/>
  <c r="Q326" i="31"/>
  <c r="AO15" i="31"/>
  <c r="AK15" i="31"/>
  <c r="AN15" i="31"/>
  <c r="W15" i="31"/>
  <c r="AH15" i="31"/>
  <c r="AF429" i="31"/>
  <c r="AS429" i="31"/>
  <c r="AL429" i="31"/>
  <c r="Y429" i="31"/>
  <c r="AF261" i="31"/>
  <c r="AT261" i="31"/>
  <c r="R296" i="31"/>
  <c r="Z296" i="31"/>
  <c r="M67" i="31"/>
  <c r="U67" i="31"/>
  <c r="X67" i="31"/>
  <c r="N67" i="31"/>
  <c r="AK457" i="31"/>
  <c r="AP457" i="31"/>
  <c r="AQ220" i="31"/>
  <c r="AM220" i="31"/>
  <c r="AK220" i="31"/>
  <c r="AB411" i="31"/>
  <c r="X411" i="31"/>
  <c r="Q411" i="31"/>
  <c r="I411" i="31"/>
  <c r="P351" i="31"/>
  <c r="Q351" i="31"/>
  <c r="AQ298" i="31"/>
  <c r="AT298" i="31"/>
  <c r="L359" i="31"/>
  <c r="AC359" i="31"/>
  <c r="AS36" i="31"/>
  <c r="O105" i="31"/>
  <c r="Z105" i="31"/>
  <c r="L105" i="31"/>
  <c r="Q105" i="31"/>
  <c r="Z112" i="31"/>
  <c r="N121" i="31"/>
  <c r="Y121" i="31"/>
  <c r="M133" i="31"/>
  <c r="R156" i="31"/>
  <c r="AD156" i="31"/>
  <c r="T156" i="31"/>
  <c r="AP156" i="31"/>
  <c r="AQ156" i="31"/>
  <c r="K229" i="31"/>
  <c r="AI229" i="31"/>
  <c r="Z229" i="31"/>
  <c r="AO229" i="31"/>
  <c r="R237" i="31"/>
  <c r="AM245" i="31"/>
  <c r="AS245" i="31"/>
  <c r="K261" i="31"/>
  <c r="V215" i="31"/>
  <c r="R215" i="31"/>
  <c r="M215" i="31"/>
  <c r="N287" i="31"/>
  <c r="AB287" i="31"/>
  <c r="AG351" i="31"/>
  <c r="AM359" i="31"/>
  <c r="AO503" i="31"/>
  <c r="P503" i="31"/>
  <c r="O15" i="31"/>
  <c r="AF15" i="31"/>
  <c r="X15" i="31"/>
  <c r="AC15" i="31"/>
  <c r="L51" i="31"/>
  <c r="AD51" i="31"/>
  <c r="V51" i="31"/>
  <c r="AC51" i="31"/>
  <c r="AP67" i="31"/>
  <c r="AL67" i="31"/>
  <c r="AB98" i="31"/>
  <c r="AJ254" i="31"/>
  <c r="Q254" i="31"/>
  <c r="AC254" i="31"/>
  <c r="AH254" i="31"/>
  <c r="AE275" i="31"/>
  <c r="AM326" i="31"/>
  <c r="U326" i="31"/>
  <c r="N326" i="31"/>
  <c r="T386" i="31"/>
  <c r="AQ386" i="31"/>
  <c r="AM386" i="31"/>
  <c r="AP386" i="31"/>
  <c r="AG426" i="31"/>
  <c r="I426" i="31"/>
  <c r="Z426" i="31"/>
  <c r="AK446" i="31"/>
  <c r="L470" i="31"/>
  <c r="Z325" i="31"/>
  <c r="AD325" i="31"/>
  <c r="AI341" i="31"/>
  <c r="M393" i="31"/>
  <c r="AR393" i="31"/>
  <c r="K429" i="31"/>
  <c r="AD429" i="31"/>
  <c r="P429" i="31"/>
  <c r="AD453" i="31"/>
  <c r="W453" i="31"/>
  <c r="R457" i="31"/>
  <c r="T556" i="31"/>
  <c r="R556" i="31"/>
  <c r="AM563" i="37"/>
  <c r="N509" i="36"/>
  <c r="AO329" i="31"/>
  <c r="R329" i="31"/>
  <c r="AS329" i="31"/>
  <c r="V329" i="31"/>
  <c r="K477" i="31"/>
  <c r="Y477" i="31"/>
  <c r="AS477" i="31"/>
  <c r="AD549" i="31"/>
  <c r="AJ549" i="31"/>
  <c r="AE549" i="31"/>
  <c r="AM549" i="31"/>
  <c r="AF172" i="31"/>
  <c r="AE121" i="31"/>
  <c r="L121" i="31"/>
  <c r="AC121" i="31"/>
  <c r="X245" i="31"/>
  <c r="AP245" i="31"/>
  <c r="AO287" i="31"/>
  <c r="AF287" i="31"/>
  <c r="I503" i="31"/>
  <c r="L503" i="31"/>
  <c r="AS98" i="31"/>
  <c r="S98" i="31"/>
  <c r="AH275" i="31"/>
  <c r="Z275" i="31"/>
  <c r="W446" i="31"/>
  <c r="Y470" i="31"/>
  <c r="U393" i="31"/>
  <c r="X393" i="31"/>
  <c r="N469" i="31"/>
  <c r="AP577" i="31"/>
  <c r="AB172" i="31"/>
  <c r="AD22" i="31"/>
  <c r="AO36" i="31"/>
  <c r="AR36" i="31"/>
  <c r="AF121" i="31"/>
  <c r="AJ121" i="31"/>
  <c r="AB133" i="31"/>
  <c r="AT156" i="31"/>
  <c r="AS156" i="31"/>
  <c r="AB156" i="31"/>
  <c r="AK156" i="31"/>
  <c r="AB245" i="31"/>
  <c r="AL245" i="31"/>
  <c r="AB261" i="31"/>
  <c r="AE22" i="31"/>
  <c r="AA287" i="31"/>
  <c r="AC503" i="31"/>
  <c r="K503" i="31"/>
  <c r="AJ15" i="31"/>
  <c r="Z15" i="31"/>
  <c r="AR15" i="31"/>
  <c r="I15" i="31"/>
  <c r="Y98" i="31"/>
  <c r="S126" i="31"/>
  <c r="Q275" i="31"/>
  <c r="AR298" i="31"/>
  <c r="Y326" i="31"/>
  <c r="AE326" i="31"/>
  <c r="S326" i="31"/>
  <c r="X446" i="31"/>
  <c r="AF470" i="31"/>
  <c r="V470" i="31"/>
  <c r="S341" i="31"/>
  <c r="AH393" i="31"/>
  <c r="N393" i="31"/>
  <c r="Z429" i="31"/>
  <c r="S429" i="31"/>
  <c r="W429" i="31"/>
  <c r="AQ469" i="31"/>
  <c r="AT577" i="31"/>
  <c r="AE261" i="31"/>
  <c r="S298" i="31"/>
  <c r="AT36" i="31"/>
  <c r="U36" i="31"/>
  <c r="AF25" i="31"/>
  <c r="T25" i="31"/>
  <c r="Y25" i="31"/>
  <c r="Q48" i="31"/>
  <c r="AD48" i="31"/>
  <c r="M48" i="31"/>
  <c r="R133" i="31"/>
  <c r="O133" i="31"/>
  <c r="R149" i="31"/>
  <c r="Q149" i="31"/>
  <c r="AN220" i="31"/>
  <c r="V220" i="31"/>
  <c r="AO220" i="31"/>
  <c r="K220" i="31"/>
  <c r="O261" i="31"/>
  <c r="AL261" i="31"/>
  <c r="AK277" i="31"/>
  <c r="O351" i="31"/>
  <c r="AL359" i="31"/>
  <c r="AG359" i="31"/>
  <c r="W423" i="31"/>
  <c r="T66" i="31"/>
  <c r="AR67" i="31"/>
  <c r="S67" i="31"/>
  <c r="P67" i="31"/>
  <c r="Y67" i="31"/>
  <c r="AB126" i="31"/>
  <c r="I147" i="31"/>
  <c r="AD162" i="31"/>
  <c r="M162" i="31"/>
  <c r="AB162" i="31"/>
  <c r="L187" i="31"/>
  <c r="O187" i="31"/>
  <c r="M187" i="31"/>
  <c r="R298" i="31"/>
  <c r="I318" i="31"/>
  <c r="AD411" i="31"/>
  <c r="AL411" i="31"/>
  <c r="AM411" i="31"/>
  <c r="L411" i="31"/>
  <c r="AA490" i="31"/>
  <c r="Q498" i="31"/>
  <c r="AR498" i="31"/>
  <c r="W344" i="31"/>
  <c r="O457" i="31"/>
  <c r="AK477" i="31"/>
  <c r="AP477" i="31"/>
  <c r="AL477" i="31"/>
  <c r="L477" i="31"/>
  <c r="T516" i="31"/>
  <c r="AB516" i="31"/>
  <c r="Q91" i="35"/>
  <c r="AM237" i="36"/>
  <c r="R444" i="37"/>
  <c r="AJ444" i="37"/>
  <c r="AF399" i="35"/>
  <c r="AN36" i="31"/>
  <c r="AQ36" i="31"/>
  <c r="S359" i="31"/>
  <c r="Q36" i="31"/>
  <c r="AF36" i="31"/>
  <c r="P133" i="31"/>
  <c r="AE133" i="31"/>
  <c r="AQ261" i="31"/>
  <c r="AI261" i="31"/>
  <c r="V351" i="31"/>
  <c r="V359" i="31"/>
  <c r="M359" i="31"/>
  <c r="O67" i="31"/>
  <c r="AH67" i="31"/>
  <c r="V67" i="31"/>
  <c r="AC67" i="31"/>
  <c r="Z298" i="31"/>
  <c r="AC357" i="31"/>
  <c r="AM457" i="31"/>
  <c r="Z457" i="31"/>
  <c r="M237" i="36"/>
  <c r="AM444" i="37"/>
  <c r="K399" i="35"/>
  <c r="AE188" i="35"/>
  <c r="V237" i="36"/>
  <c r="AI444" i="37"/>
  <c r="Z444" i="37"/>
  <c r="AD305" i="37"/>
  <c r="AJ399" i="35"/>
  <c r="AP441" i="36"/>
  <c r="AD114" i="37"/>
  <c r="X133" i="31"/>
  <c r="AN133" i="31"/>
  <c r="AS133" i="31"/>
  <c r="AF351" i="31"/>
  <c r="AR359" i="31"/>
  <c r="AP126" i="31"/>
  <c r="AP91" i="35"/>
  <c r="AK237" i="36"/>
  <c r="AN444" i="37"/>
  <c r="AD444" i="37"/>
  <c r="AC305" i="37"/>
  <c r="AM399" i="35"/>
  <c r="AN441" i="36"/>
  <c r="U114" i="37"/>
  <c r="S233" i="31"/>
  <c r="AC233" i="31"/>
  <c r="AO87" i="31"/>
  <c r="AA10" i="31"/>
  <c r="U186" i="31"/>
  <c r="AT430" i="31"/>
  <c r="P421" i="31"/>
  <c r="T444" i="31"/>
  <c r="N76" i="31"/>
  <c r="AM197" i="31"/>
  <c r="AN62" i="31"/>
  <c r="W186" i="31"/>
  <c r="AL394" i="37"/>
  <c r="K96" i="36"/>
  <c r="AQ500" i="35"/>
  <c r="AA68" i="31"/>
  <c r="AJ11" i="31"/>
  <c r="AF181" i="31"/>
  <c r="AO181" i="31"/>
  <c r="AJ566" i="31"/>
  <c r="AI566" i="31"/>
  <c r="AO11" i="31"/>
  <c r="AG30" i="31"/>
  <c r="S30" i="31"/>
  <c r="AE227" i="31"/>
  <c r="M362" i="31"/>
  <c r="Z558" i="31"/>
  <c r="T405" i="31"/>
  <c r="N472" i="31"/>
  <c r="W524" i="31"/>
  <c r="AT60" i="31"/>
  <c r="AR60" i="31"/>
  <c r="W60" i="31"/>
  <c r="L68" i="31"/>
  <c r="N181" i="31"/>
  <c r="AJ181" i="31"/>
  <c r="I566" i="31"/>
  <c r="AG566" i="31"/>
  <c r="AR30" i="31"/>
  <c r="N227" i="31"/>
  <c r="U227" i="31"/>
  <c r="P226" i="31"/>
  <c r="AR226" i="31"/>
  <c r="AK362" i="31"/>
  <c r="AL558" i="31"/>
  <c r="S405" i="31"/>
  <c r="AS472" i="31"/>
  <c r="AJ524" i="31"/>
  <c r="Q68" i="31"/>
  <c r="U202" i="31"/>
  <c r="AD60" i="31"/>
  <c r="AO60" i="31"/>
  <c r="AA60" i="31"/>
  <c r="T68" i="31"/>
  <c r="V181" i="31"/>
  <c r="P181" i="31"/>
  <c r="Y181" i="31"/>
  <c r="AD566" i="31"/>
  <c r="Q566" i="31"/>
  <c r="U30" i="31"/>
  <c r="AK30" i="31"/>
  <c r="AM30" i="31"/>
  <c r="AI202" i="31"/>
  <c r="AI227" i="31"/>
  <c r="AL227" i="31"/>
  <c r="AJ226" i="31"/>
  <c r="S226" i="31"/>
  <c r="AR362" i="31"/>
  <c r="R362" i="31"/>
  <c r="AH558" i="31"/>
  <c r="V558" i="31"/>
  <c r="AB405" i="31"/>
  <c r="Y472" i="31"/>
  <c r="AH472" i="31"/>
  <c r="X524" i="31"/>
  <c r="AP524" i="31"/>
  <c r="Y60" i="31"/>
  <c r="AJ60" i="31"/>
  <c r="AK60" i="31"/>
  <c r="P68" i="31"/>
  <c r="AG76" i="31"/>
  <c r="K165" i="31"/>
  <c r="AP169" i="31"/>
  <c r="AL169" i="31"/>
  <c r="AH181" i="31"/>
  <c r="AE181" i="31"/>
  <c r="S197" i="31"/>
  <c r="W221" i="31"/>
  <c r="AA221" i="31"/>
  <c r="AA233" i="31"/>
  <c r="AH233" i="31"/>
  <c r="U293" i="31"/>
  <c r="AS566" i="31"/>
  <c r="W566" i="31"/>
  <c r="N447" i="31"/>
  <c r="R447" i="31"/>
  <c r="Q447" i="31"/>
  <c r="Q30" i="31"/>
  <c r="AO30" i="31"/>
  <c r="AC10" i="31"/>
  <c r="X227" i="31"/>
  <c r="AS227" i="31"/>
  <c r="AC186" i="31"/>
  <c r="I226" i="31"/>
  <c r="L226" i="31"/>
  <c r="AQ226" i="31"/>
  <c r="AO346" i="31"/>
  <c r="AC346" i="31"/>
  <c r="V346" i="31"/>
  <c r="AG362" i="31"/>
  <c r="U414" i="31"/>
  <c r="W414" i="31"/>
  <c r="AM414" i="31"/>
  <c r="K430" i="31"/>
  <c r="Q499" i="31"/>
  <c r="AJ558" i="31"/>
  <c r="AI558" i="31"/>
  <c r="W357" i="31"/>
  <c r="AA380" i="31"/>
  <c r="AE380" i="31"/>
  <c r="AP380" i="31"/>
  <c r="O405" i="31"/>
  <c r="K405" i="31"/>
  <c r="U444" i="31"/>
  <c r="AP444" i="31"/>
  <c r="I472" i="31"/>
  <c r="U472" i="31"/>
  <c r="AK524" i="31"/>
  <c r="AM524" i="31"/>
  <c r="AN525" i="31"/>
  <c r="AG559" i="31"/>
  <c r="AC68" i="31"/>
  <c r="W68" i="31"/>
  <c r="AN202" i="31"/>
  <c r="AH405" i="31"/>
  <c r="AA405" i="31"/>
  <c r="M524" i="31"/>
  <c r="X202" i="31"/>
  <c r="Z519" i="31"/>
  <c r="AH76" i="31"/>
  <c r="AE76" i="31"/>
  <c r="T197" i="31"/>
  <c r="V233" i="31"/>
  <c r="AR233" i="31"/>
  <c r="AT87" i="31"/>
  <c r="AK10" i="31"/>
  <c r="AR10" i="31"/>
  <c r="AJ186" i="31"/>
  <c r="AP299" i="31"/>
  <c r="AF430" i="31"/>
  <c r="Q444" i="31"/>
  <c r="N444" i="31"/>
  <c r="X31" i="31"/>
  <c r="AR31" i="31"/>
  <c r="AO76" i="31"/>
  <c r="AD233" i="31"/>
  <c r="P233" i="31"/>
  <c r="AH10" i="31"/>
  <c r="AS10" i="31"/>
  <c r="AK444" i="31"/>
  <c r="AI249" i="31"/>
  <c r="AO249" i="31"/>
  <c r="AJ197" i="31"/>
  <c r="AN197" i="31"/>
  <c r="AG197" i="31"/>
  <c r="N197" i="31"/>
  <c r="I62" i="31"/>
  <c r="P62" i="31"/>
  <c r="AQ62" i="31"/>
  <c r="U62" i="31"/>
  <c r="AJ62" i="31"/>
  <c r="AD382" i="31"/>
  <c r="AA382" i="31"/>
  <c r="Z382" i="31"/>
  <c r="AN382" i="31"/>
  <c r="V421" i="31"/>
  <c r="M421" i="31"/>
  <c r="K421" i="31"/>
  <c r="AR299" i="31"/>
  <c r="V299" i="31"/>
  <c r="AE299" i="31"/>
  <c r="O299" i="31"/>
  <c r="AM430" i="31"/>
  <c r="AR430" i="31"/>
  <c r="AI430" i="31"/>
  <c r="AH430" i="31"/>
  <c r="Y430" i="31"/>
  <c r="AE430" i="31"/>
  <c r="AD430" i="31"/>
  <c r="S430" i="31"/>
  <c r="X430" i="31"/>
  <c r="AH444" i="31"/>
  <c r="AA444" i="31"/>
  <c r="AJ444" i="31"/>
  <c r="AD444" i="31"/>
  <c r="X444" i="31"/>
  <c r="I444" i="31"/>
  <c r="AQ444" i="31"/>
  <c r="Z444" i="31"/>
  <c r="M444" i="31"/>
  <c r="AR444" i="31"/>
  <c r="K444" i="31"/>
  <c r="T285" i="31"/>
  <c r="AB285" i="31"/>
  <c r="Y285" i="31"/>
  <c r="AL285" i="31"/>
  <c r="AA285" i="31"/>
  <c r="AR285" i="31"/>
  <c r="AT285" i="31"/>
  <c r="AK285" i="31"/>
  <c r="U285" i="31"/>
  <c r="AN285" i="31"/>
  <c r="AO285" i="31"/>
  <c r="AC285" i="31"/>
  <c r="AM285" i="31"/>
  <c r="AH285" i="31"/>
  <c r="AB499" i="31"/>
  <c r="AF499" i="31"/>
  <c r="S499" i="31"/>
  <c r="W499" i="31"/>
  <c r="AS499" i="31"/>
  <c r="L499" i="31"/>
  <c r="AA499" i="31"/>
  <c r="AK499" i="31"/>
  <c r="U499" i="31"/>
  <c r="AT499" i="31"/>
  <c r="R499" i="31"/>
  <c r="AA76" i="31"/>
  <c r="AI76" i="31"/>
  <c r="I76" i="31"/>
  <c r="AF76" i="31"/>
  <c r="AJ76" i="31"/>
  <c r="U87" i="31"/>
  <c r="AS87" i="31"/>
  <c r="K87" i="31"/>
  <c r="AI87" i="31"/>
  <c r="W87" i="31"/>
  <c r="S87" i="31"/>
  <c r="AG186" i="31"/>
  <c r="AO186" i="31"/>
  <c r="AE186" i="31"/>
  <c r="AS186" i="31"/>
  <c r="AA186" i="31"/>
  <c r="W535" i="31"/>
  <c r="N535" i="31"/>
  <c r="I525" i="31"/>
  <c r="AA525" i="31"/>
  <c r="U233" i="31"/>
  <c r="L233" i="31"/>
  <c r="Z233" i="31"/>
  <c r="AQ233" i="31"/>
  <c r="AK233" i="31"/>
  <c r="AM233" i="31"/>
  <c r="X233" i="31"/>
  <c r="AI233" i="31"/>
  <c r="AG233" i="31"/>
  <c r="O10" i="31"/>
  <c r="AM10" i="31"/>
  <c r="AL10" i="31"/>
  <c r="U10" i="31"/>
  <c r="AN10" i="31"/>
  <c r="AO10" i="31"/>
  <c r="W10" i="31"/>
  <c r="Q10" i="31"/>
  <c r="X10" i="31"/>
  <c r="Z10" i="31"/>
  <c r="S10" i="31"/>
  <c r="AP10" i="31"/>
  <c r="P10" i="31"/>
  <c r="M10" i="31"/>
  <c r="AI197" i="31"/>
  <c r="K233" i="31"/>
  <c r="W233" i="31"/>
  <c r="AO233" i="31"/>
  <c r="AA87" i="31"/>
  <c r="AD62" i="31"/>
  <c r="AF10" i="31"/>
  <c r="V10" i="31"/>
  <c r="AQ10" i="31"/>
  <c r="AD266" i="31"/>
  <c r="AO299" i="31"/>
  <c r="AH382" i="31"/>
  <c r="U430" i="31"/>
  <c r="AP430" i="31"/>
  <c r="L421" i="31"/>
  <c r="W444" i="31"/>
  <c r="AC444" i="31"/>
  <c r="L113" i="31"/>
  <c r="V113" i="31"/>
  <c r="K68" i="31"/>
  <c r="N108" i="31"/>
  <c r="R108" i="31"/>
  <c r="AD108" i="31"/>
  <c r="AK108" i="31"/>
  <c r="AM172" i="31"/>
  <c r="AL232" i="31"/>
  <c r="U232" i="31"/>
  <c r="AO232" i="31"/>
  <c r="K232" i="31"/>
  <c r="AS22" i="31"/>
  <c r="Z223" i="31"/>
  <c r="AR223" i="31"/>
  <c r="AA223" i="31"/>
  <c r="AN223" i="31"/>
  <c r="AH202" i="31"/>
  <c r="AE312" i="31"/>
  <c r="O312" i="31"/>
  <c r="AI312" i="31"/>
  <c r="AR312" i="31"/>
  <c r="AL312" i="31"/>
  <c r="K389" i="31"/>
  <c r="I548" i="31"/>
  <c r="Y548" i="31"/>
  <c r="Z548" i="31"/>
  <c r="AN548" i="31"/>
  <c r="AG68" i="31"/>
  <c r="AE202" i="31"/>
  <c r="AN312" i="31"/>
  <c r="AQ312" i="31"/>
  <c r="W312" i="31"/>
  <c r="M519" i="31"/>
  <c r="AO282" i="35"/>
  <c r="W59" i="37"/>
  <c r="AD363" i="35"/>
  <c r="AF572" i="36"/>
  <c r="Z25" i="31"/>
  <c r="AJ25" i="31"/>
  <c r="AH25" i="31"/>
  <c r="AO25" i="31"/>
  <c r="V149" i="31"/>
  <c r="AL149" i="31"/>
  <c r="AG149" i="31"/>
  <c r="AH172" i="31"/>
  <c r="Z277" i="31"/>
  <c r="P277" i="31"/>
  <c r="AC22" i="31"/>
  <c r="N423" i="31"/>
  <c r="P66" i="31"/>
  <c r="AH66" i="31"/>
  <c r="AE66" i="31"/>
  <c r="AR147" i="31"/>
  <c r="AH187" i="31"/>
  <c r="W187" i="31"/>
  <c r="AL187" i="31"/>
  <c r="AK187" i="31"/>
  <c r="AR318" i="31"/>
  <c r="R318" i="31"/>
  <c r="AD490" i="31"/>
  <c r="AN344" i="31"/>
  <c r="K373" i="31"/>
  <c r="AI516" i="31"/>
  <c r="N516" i="31"/>
  <c r="AF282" i="35"/>
  <c r="AQ363" i="35"/>
  <c r="R302" i="35"/>
  <c r="T493" i="35"/>
  <c r="AC567" i="35"/>
  <c r="AO294" i="35"/>
  <c r="AQ294" i="35"/>
  <c r="AO482" i="37"/>
  <c r="X50" i="36"/>
  <c r="AM59" i="37"/>
  <c r="W567" i="35"/>
  <c r="AH482" i="37"/>
  <c r="AE25" i="31"/>
  <c r="AA25" i="31"/>
  <c r="M25" i="31"/>
  <c r="K149" i="31"/>
  <c r="AE149" i="31"/>
  <c r="AQ277" i="31"/>
  <c r="AP277" i="31"/>
  <c r="AN277" i="31"/>
  <c r="AQ22" i="31"/>
  <c r="R423" i="31"/>
  <c r="V423" i="31"/>
  <c r="AS66" i="31"/>
  <c r="AF147" i="31"/>
  <c r="AB187" i="31"/>
  <c r="R187" i="31"/>
  <c r="K187" i="31"/>
  <c r="AQ318" i="31"/>
  <c r="AN490" i="31"/>
  <c r="AA344" i="31"/>
  <c r="L373" i="31"/>
  <c r="AN516" i="31"/>
  <c r="AK516" i="31"/>
  <c r="AP516" i="31"/>
  <c r="Y394" i="37"/>
  <c r="AS59" i="37"/>
  <c r="AM302" i="35"/>
  <c r="K572" i="36"/>
  <c r="AL567" i="35"/>
  <c r="R294" i="35"/>
  <c r="AC325" i="35"/>
  <c r="AN482" i="37"/>
  <c r="Y141" i="36"/>
  <c r="Y222" i="37"/>
  <c r="AC50" i="36"/>
  <c r="U282" i="35"/>
  <c r="AJ59" i="37"/>
  <c r="AS572" i="36"/>
  <c r="AH282" i="35"/>
  <c r="AK59" i="37"/>
  <c r="V363" i="35"/>
  <c r="AD572" i="36"/>
  <c r="AF294" i="35"/>
  <c r="AM222" i="37"/>
  <c r="AG50" i="36"/>
  <c r="AN44" i="31"/>
  <c r="AG109" i="31"/>
  <c r="V178" i="31"/>
  <c r="O182" i="31"/>
  <c r="W259" i="31"/>
  <c r="I96" i="36"/>
  <c r="Z165" i="31"/>
  <c r="AH178" i="31"/>
  <c r="Y259" i="31"/>
  <c r="O259" i="31"/>
  <c r="AE259" i="31"/>
  <c r="P44" i="31"/>
  <c r="X60" i="31"/>
  <c r="AB60" i="31"/>
  <c r="K60" i="31"/>
  <c r="AS68" i="31"/>
  <c r="AQ68" i="31"/>
  <c r="AI109" i="31"/>
  <c r="P157" i="31"/>
  <c r="AH157" i="31"/>
  <c r="O157" i="31"/>
  <c r="U157" i="31"/>
  <c r="AG165" i="31"/>
  <c r="AP173" i="31"/>
  <c r="AQ181" i="31"/>
  <c r="W181" i="31"/>
  <c r="M181" i="31"/>
  <c r="AP566" i="31"/>
  <c r="P566" i="31"/>
  <c r="V566" i="31"/>
  <c r="AM566" i="31"/>
  <c r="K151" i="31"/>
  <c r="AC151" i="31"/>
  <c r="L175" i="31"/>
  <c r="P175" i="31"/>
  <c r="M175" i="31"/>
  <c r="Y487" i="31"/>
  <c r="AN30" i="31"/>
  <c r="N30" i="31"/>
  <c r="AA30" i="31"/>
  <c r="R106" i="31"/>
  <c r="V106" i="31"/>
  <c r="AQ106" i="31"/>
  <c r="AB178" i="31"/>
  <c r="AM182" i="31"/>
  <c r="AP202" i="31"/>
  <c r="O227" i="31"/>
  <c r="AH227" i="31"/>
  <c r="AQ227" i="31"/>
  <c r="X222" i="31"/>
  <c r="W222" i="31"/>
  <c r="N226" i="31"/>
  <c r="AB226" i="31"/>
  <c r="AO259" i="31"/>
  <c r="T259" i="31"/>
  <c r="Q330" i="31"/>
  <c r="AO330" i="31"/>
  <c r="R330" i="31"/>
  <c r="AE362" i="31"/>
  <c r="K362" i="31"/>
  <c r="AT362" i="31"/>
  <c r="AB403" i="31"/>
  <c r="AC558" i="31"/>
  <c r="AB558" i="31"/>
  <c r="AQ309" i="31"/>
  <c r="AF316" i="31"/>
  <c r="AK405" i="31"/>
  <c r="AD405" i="31"/>
  <c r="X405" i="31"/>
  <c r="AI437" i="31"/>
  <c r="AG472" i="31"/>
  <c r="AA472" i="31"/>
  <c r="T524" i="31"/>
  <c r="S524" i="31"/>
  <c r="Z524" i="31"/>
  <c r="AJ545" i="31"/>
  <c r="AR559" i="31"/>
  <c r="AT568" i="31"/>
  <c r="AB572" i="31"/>
  <c r="AN572" i="31"/>
  <c r="Y293" i="31"/>
  <c r="AD44" i="31"/>
  <c r="AJ49" i="31"/>
  <c r="AR109" i="31"/>
  <c r="AE165" i="31"/>
  <c r="O487" i="31"/>
  <c r="O44" i="31"/>
  <c r="N68" i="31"/>
  <c r="AN109" i="31"/>
  <c r="AQ109" i="31"/>
  <c r="AA293" i="31"/>
  <c r="T175" i="31"/>
  <c r="W175" i="31"/>
  <c r="Q175" i="31"/>
  <c r="AS487" i="31"/>
  <c r="AG178" i="31"/>
  <c r="W202" i="31"/>
  <c r="AD259" i="31"/>
  <c r="AB259" i="31"/>
  <c r="AS330" i="31"/>
  <c r="S330" i="31"/>
  <c r="V330" i="31"/>
  <c r="I339" i="31"/>
  <c r="AK316" i="31"/>
  <c r="AM316" i="31"/>
  <c r="U389" i="31"/>
  <c r="P559" i="31"/>
  <c r="P572" i="31"/>
  <c r="AS572" i="31"/>
  <c r="L187" i="35"/>
  <c r="K12" i="35"/>
  <c r="AO68" i="31"/>
  <c r="AK68" i="31"/>
  <c r="X109" i="31"/>
  <c r="I109" i="31"/>
  <c r="AI157" i="31"/>
  <c r="X157" i="31"/>
  <c r="AJ157" i="31"/>
  <c r="AK157" i="31"/>
  <c r="V165" i="31"/>
  <c r="R181" i="31"/>
  <c r="T181" i="31"/>
  <c r="AK181" i="31"/>
  <c r="AM293" i="31"/>
  <c r="AK566" i="31"/>
  <c r="Y566" i="31"/>
  <c r="S566" i="31"/>
  <c r="K175" i="31"/>
  <c r="X175" i="31"/>
  <c r="AG175" i="31"/>
  <c r="AB487" i="31"/>
  <c r="P11" i="31"/>
  <c r="AH30" i="31"/>
  <c r="AS30" i="31"/>
  <c r="AT30" i="31"/>
  <c r="AS182" i="31"/>
  <c r="T227" i="31"/>
  <c r="K227" i="31"/>
  <c r="AC227" i="31"/>
  <c r="V259" i="31"/>
  <c r="W330" i="31"/>
  <c r="P330" i="31"/>
  <c r="AT330" i="31"/>
  <c r="T339" i="31"/>
  <c r="AI362" i="31"/>
  <c r="N362" i="31"/>
  <c r="AO514" i="31"/>
  <c r="T558" i="31"/>
  <c r="P558" i="31"/>
  <c r="AE558" i="31"/>
  <c r="AG309" i="31"/>
  <c r="AF309" i="31"/>
  <c r="M316" i="31"/>
  <c r="R316" i="31"/>
  <c r="Y405" i="31"/>
  <c r="V405" i="31"/>
  <c r="K408" i="31"/>
  <c r="AS437" i="31"/>
  <c r="O472" i="31"/>
  <c r="AD472" i="31"/>
  <c r="AC513" i="31"/>
  <c r="AO524" i="31"/>
  <c r="AB524" i="31"/>
  <c r="AK559" i="31"/>
  <c r="O568" i="31"/>
  <c r="I572" i="31"/>
  <c r="AF572" i="31"/>
  <c r="AI572" i="31"/>
  <c r="Q96" i="36"/>
  <c r="I500" i="35"/>
  <c r="AI74" i="35"/>
  <c r="L548" i="36"/>
  <c r="AD182" i="31"/>
  <c r="R408" i="31"/>
  <c r="AS96" i="36"/>
  <c r="L505" i="35"/>
  <c r="AR249" i="31"/>
  <c r="AE322" i="31"/>
  <c r="AN396" i="31"/>
  <c r="L41" i="31"/>
  <c r="AN60" i="31"/>
  <c r="AL60" i="31"/>
  <c r="T60" i="31"/>
  <c r="AF60" i="31"/>
  <c r="AE60" i="31"/>
  <c r="AB68" i="31"/>
  <c r="AL68" i="31"/>
  <c r="AP68" i="31"/>
  <c r="AI181" i="31"/>
  <c r="K181" i="31"/>
  <c r="AL181" i="31"/>
  <c r="I181" i="31"/>
  <c r="U249" i="31"/>
  <c r="U566" i="31"/>
  <c r="AO566" i="31"/>
  <c r="AN566" i="31"/>
  <c r="AP30" i="31"/>
  <c r="X30" i="31"/>
  <c r="I30" i="31"/>
  <c r="M202" i="31"/>
  <c r="AP227" i="31"/>
  <c r="AM227" i="31"/>
  <c r="X226" i="31"/>
  <c r="T226" i="31"/>
  <c r="AA322" i="31"/>
  <c r="L346" i="31"/>
  <c r="O346" i="31"/>
  <c r="AF346" i="31"/>
  <c r="W362" i="31"/>
  <c r="AO362" i="31"/>
  <c r="AP558" i="31"/>
  <c r="AT558" i="31"/>
  <c r="AK380" i="31"/>
  <c r="L380" i="31"/>
  <c r="AM380" i="31"/>
  <c r="AC396" i="31"/>
  <c r="Z405" i="31"/>
  <c r="AM405" i="31"/>
  <c r="L472" i="31"/>
  <c r="AI472" i="31"/>
  <c r="I524" i="31"/>
  <c r="L524" i="31"/>
  <c r="U11" i="31"/>
  <c r="AG11" i="31"/>
  <c r="AQ202" i="31"/>
  <c r="AG202" i="31"/>
  <c r="AO202" i="31"/>
  <c r="AQ566" i="31"/>
  <c r="K566" i="31"/>
  <c r="AT566" i="31"/>
  <c r="Z566" i="31"/>
  <c r="T566" i="31"/>
  <c r="AG227" i="31"/>
  <c r="AF227" i="31"/>
  <c r="R227" i="31"/>
  <c r="AB227" i="31"/>
  <c r="O558" i="31"/>
  <c r="S558" i="31"/>
  <c r="AD558" i="31"/>
  <c r="N558" i="31"/>
  <c r="AH524" i="31"/>
  <c r="V524" i="31"/>
  <c r="AN524" i="31"/>
  <c r="U524" i="31"/>
  <c r="AC524" i="31"/>
  <c r="AT472" i="31"/>
  <c r="Z472" i="31"/>
  <c r="P472" i="31"/>
  <c r="AO472" i="31"/>
  <c r="X472" i="31"/>
  <c r="AS169" i="31"/>
  <c r="M169" i="31"/>
  <c r="L169" i="31"/>
  <c r="AF169" i="31"/>
  <c r="X447" i="31"/>
  <c r="V447" i="31"/>
  <c r="AT447" i="31"/>
  <c r="AM447" i="31"/>
  <c r="AI447" i="31"/>
  <c r="AK221" i="31"/>
  <c r="AP221" i="31"/>
  <c r="AM221" i="31"/>
  <c r="S221" i="31"/>
  <c r="AR221" i="31"/>
  <c r="AT414" i="31"/>
  <c r="N414" i="31"/>
  <c r="M414" i="31"/>
  <c r="AA414" i="31"/>
  <c r="AE414" i="31"/>
  <c r="V228" i="31"/>
  <c r="AT228" i="31"/>
  <c r="AJ519" i="31"/>
  <c r="AA519" i="31"/>
  <c r="Q181" i="31"/>
  <c r="O181" i="31"/>
  <c r="AM181" i="31"/>
  <c r="S181" i="31"/>
  <c r="AE30" i="31"/>
  <c r="AJ30" i="31"/>
  <c r="AC30" i="31"/>
  <c r="M30" i="31"/>
  <c r="V362" i="31"/>
  <c r="AH362" i="31"/>
  <c r="U362" i="31"/>
  <c r="T362" i="31"/>
  <c r="X362" i="31"/>
  <c r="AR405" i="31"/>
  <c r="P405" i="31"/>
  <c r="AC405" i="31"/>
  <c r="AS405" i="31"/>
  <c r="K226" i="31"/>
  <c r="AH226" i="31"/>
  <c r="AK226" i="31"/>
  <c r="R226" i="31"/>
  <c r="AL346" i="31"/>
  <c r="AQ346" i="31"/>
  <c r="AJ346" i="31"/>
  <c r="Q346" i="31"/>
  <c r="AG346" i="31"/>
  <c r="Z380" i="31"/>
  <c r="Y380" i="31"/>
  <c r="Q380" i="31"/>
  <c r="AB380" i="31"/>
  <c r="W380" i="31"/>
  <c r="I60" i="31"/>
  <c r="AC60" i="31"/>
  <c r="Y68" i="31"/>
  <c r="AR68" i="31"/>
  <c r="AM68" i="31"/>
  <c r="AJ169" i="31"/>
  <c r="AI169" i="31"/>
  <c r="X169" i="31"/>
  <c r="AM169" i="31"/>
  <c r="AK169" i="31"/>
  <c r="L181" i="31"/>
  <c r="AT181" i="31"/>
  <c r="Z181" i="31"/>
  <c r="AC181" i="31"/>
  <c r="M566" i="31"/>
  <c r="AB566" i="31"/>
  <c r="AE566" i="31"/>
  <c r="W447" i="31"/>
  <c r="M447" i="31"/>
  <c r="AG447" i="31"/>
  <c r="AJ447" i="31"/>
  <c r="Z30" i="31"/>
  <c r="P30" i="31"/>
  <c r="AD30" i="31"/>
  <c r="AI30" i="31"/>
  <c r="AS202" i="31"/>
  <c r="AM202" i="31"/>
  <c r="AR227" i="31"/>
  <c r="AN227" i="31"/>
  <c r="AA227" i="31"/>
  <c r="AK227" i="31"/>
  <c r="AC226" i="31"/>
  <c r="V226" i="31"/>
  <c r="AE226" i="31"/>
  <c r="S346" i="31"/>
  <c r="X346" i="31"/>
  <c r="K346" i="31"/>
  <c r="R346" i="31"/>
  <c r="O362" i="31"/>
  <c r="AN362" i="31"/>
  <c r="Z362" i="31"/>
  <c r="AB414" i="31"/>
  <c r="K414" i="31"/>
  <c r="AI414" i="31"/>
  <c r="AH414" i="31"/>
  <c r="AF558" i="31"/>
  <c r="L558" i="31"/>
  <c r="AA558" i="31"/>
  <c r="AC380" i="31"/>
  <c r="AN380" i="31"/>
  <c r="T380" i="31"/>
  <c r="AD380" i="31"/>
  <c r="AE405" i="31"/>
  <c r="Q405" i="31"/>
  <c r="AF405" i="31"/>
  <c r="M472" i="31"/>
  <c r="AJ472" i="31"/>
  <c r="V472" i="31"/>
  <c r="U519" i="31"/>
  <c r="P524" i="31"/>
  <c r="AQ524" i="31"/>
  <c r="AR524" i="31"/>
  <c r="I68" i="31"/>
  <c r="Z68" i="31"/>
  <c r="AT249" i="31"/>
  <c r="Z11" i="31"/>
  <c r="AC202" i="31"/>
  <c r="S396" i="31"/>
  <c r="AD147" i="31"/>
  <c r="AK147" i="31"/>
  <c r="AK318" i="31"/>
  <c r="V318" i="31"/>
  <c r="U403" i="31"/>
  <c r="P490" i="31"/>
  <c r="M309" i="31"/>
  <c r="S373" i="31"/>
  <c r="AH501" i="31"/>
  <c r="V545" i="31"/>
  <c r="W568" i="31"/>
  <c r="AC207" i="31"/>
  <c r="AG44" i="31"/>
  <c r="AD165" i="31"/>
  <c r="N249" i="31"/>
  <c r="X293" i="31"/>
  <c r="W487" i="31"/>
  <c r="AP11" i="31"/>
  <c r="AT178" i="31"/>
  <c r="AB182" i="31"/>
  <c r="K339" i="31"/>
  <c r="AM474" i="31"/>
  <c r="R514" i="31"/>
  <c r="AM389" i="31"/>
  <c r="AJ408" i="31"/>
  <c r="AI559" i="31"/>
  <c r="AJ44" i="31"/>
  <c r="AE44" i="31"/>
  <c r="M165" i="31"/>
  <c r="AL249" i="31"/>
  <c r="S293" i="31"/>
  <c r="P487" i="31"/>
  <c r="AE11" i="31"/>
  <c r="AO43" i="31"/>
  <c r="Z178" i="31"/>
  <c r="X182" i="31"/>
  <c r="AD339" i="31"/>
  <c r="L514" i="31"/>
  <c r="AC389" i="31"/>
  <c r="AM396" i="31"/>
  <c r="AR519" i="31"/>
  <c r="X559" i="31"/>
  <c r="L44" i="31"/>
  <c r="AF165" i="31"/>
  <c r="AN165" i="31"/>
  <c r="AO165" i="31"/>
  <c r="AL293" i="31"/>
  <c r="AM487" i="31"/>
  <c r="V487" i="31"/>
  <c r="AK178" i="31"/>
  <c r="Z182" i="31"/>
  <c r="AH182" i="31"/>
  <c r="S339" i="31"/>
  <c r="AB339" i="31"/>
  <c r="S514" i="31"/>
  <c r="N389" i="31"/>
  <c r="M408" i="31"/>
  <c r="AD408" i="31"/>
  <c r="U44" i="31"/>
  <c r="AQ293" i="31"/>
  <c r="AB293" i="31"/>
  <c r="L239" i="31"/>
  <c r="K513" i="31"/>
  <c r="Y44" i="31"/>
  <c r="K44" i="31"/>
  <c r="M68" i="31"/>
  <c r="X68" i="31"/>
  <c r="U68" i="31"/>
  <c r="AI68" i="31"/>
  <c r="K109" i="31"/>
  <c r="V109" i="31"/>
  <c r="M109" i="31"/>
  <c r="AR157" i="31"/>
  <c r="AA157" i="31"/>
  <c r="AT157" i="31"/>
  <c r="I157" i="31"/>
  <c r="AM165" i="31"/>
  <c r="O165" i="31"/>
  <c r="X249" i="31"/>
  <c r="Y249" i="31"/>
  <c r="M293" i="31"/>
  <c r="AS293" i="31"/>
  <c r="AN293" i="31"/>
  <c r="AQ175" i="31"/>
  <c r="AF175" i="31"/>
  <c r="S175" i="31"/>
  <c r="U175" i="31"/>
  <c r="U207" i="31"/>
  <c r="T239" i="31"/>
  <c r="AK487" i="31"/>
  <c r="AQ487" i="31"/>
  <c r="S11" i="31"/>
  <c r="N43" i="31"/>
  <c r="AJ178" i="31"/>
  <c r="AS178" i="31"/>
  <c r="R182" i="31"/>
  <c r="T182" i="31"/>
  <c r="AD202" i="31"/>
  <c r="O202" i="31"/>
  <c r="AG259" i="31"/>
  <c r="AQ259" i="31"/>
  <c r="AF259" i="31"/>
  <c r="X330" i="31"/>
  <c r="Y330" i="31"/>
  <c r="N330" i="31"/>
  <c r="AH339" i="31"/>
  <c r="AN339" i="31"/>
  <c r="AN514" i="31"/>
  <c r="S316" i="31"/>
  <c r="AO316" i="31"/>
  <c r="M389" i="31"/>
  <c r="P396" i="31"/>
  <c r="P408" i="31"/>
  <c r="AD513" i="31"/>
  <c r="X519" i="31"/>
  <c r="AM559" i="31"/>
  <c r="AQ559" i="31"/>
  <c r="L572" i="31"/>
  <c r="Y572" i="31"/>
  <c r="O572" i="31"/>
  <c r="AL44" i="31"/>
  <c r="P109" i="31"/>
  <c r="T109" i="31"/>
  <c r="AK109" i="31"/>
  <c r="AB165" i="31"/>
  <c r="Q165" i="31"/>
  <c r="Z293" i="31"/>
  <c r="L293" i="31"/>
  <c r="P182" i="31"/>
  <c r="R259" i="31"/>
  <c r="AK259" i="31"/>
  <c r="P514" i="31"/>
  <c r="AP514" i="31"/>
  <c r="AT559" i="31"/>
  <c r="AS559" i="31"/>
  <c r="N44" i="31"/>
  <c r="AM44" i="31"/>
  <c r="N228" i="31"/>
  <c r="T249" i="31"/>
  <c r="AC487" i="31"/>
  <c r="AJ487" i="31"/>
  <c r="R11" i="31"/>
  <c r="AL11" i="31"/>
  <c r="Y178" i="31"/>
  <c r="S178" i="31"/>
  <c r="W182" i="31"/>
  <c r="AC339" i="31"/>
  <c r="Z339" i="31"/>
  <c r="AQ389" i="31"/>
  <c r="AT396" i="31"/>
  <c r="AB408" i="31"/>
  <c r="P513" i="31"/>
  <c r="V519" i="31"/>
  <c r="S4" i="31"/>
  <c r="AR44" i="31"/>
  <c r="AN68" i="31"/>
  <c r="AJ68" i="31"/>
  <c r="S68" i="31"/>
  <c r="AS104" i="31"/>
  <c r="AA109" i="31"/>
  <c r="W109" i="31"/>
  <c r="AE109" i="31"/>
  <c r="AS109" i="31"/>
  <c r="AJ148" i="31"/>
  <c r="AQ165" i="31"/>
  <c r="AC165" i="31"/>
  <c r="AK228" i="31"/>
  <c r="AM249" i="31"/>
  <c r="AG293" i="31"/>
  <c r="P293" i="31"/>
  <c r="AJ175" i="31"/>
  <c r="AP175" i="31"/>
  <c r="AE175" i="31"/>
  <c r="I175" i="31"/>
  <c r="AT487" i="31"/>
  <c r="AI487" i="31"/>
  <c r="W11" i="31"/>
  <c r="Q11" i="31"/>
  <c r="AF178" i="31"/>
  <c r="AA178" i="31"/>
  <c r="AK182" i="31"/>
  <c r="AE182" i="31"/>
  <c r="AF202" i="31"/>
  <c r="V202" i="31"/>
  <c r="AS259" i="31"/>
  <c r="AL259" i="31"/>
  <c r="L259" i="31"/>
  <c r="O330" i="31"/>
  <c r="AI330" i="31"/>
  <c r="AF330" i="31"/>
  <c r="AL330" i="31"/>
  <c r="AQ339" i="31"/>
  <c r="AP339" i="31"/>
  <c r="AB514" i="31"/>
  <c r="AR316" i="31"/>
  <c r="AS316" i="31"/>
  <c r="O389" i="31"/>
  <c r="L389" i="31"/>
  <c r="U408" i="31"/>
  <c r="AR408" i="31"/>
  <c r="T513" i="31"/>
  <c r="I519" i="31"/>
  <c r="N559" i="31"/>
  <c r="AD572" i="31"/>
  <c r="Z572" i="31"/>
  <c r="AH572" i="31"/>
  <c r="AQ572" i="31"/>
  <c r="Z49" i="31"/>
  <c r="AB76" i="31"/>
  <c r="Z76" i="31"/>
  <c r="AQ105" i="31"/>
  <c r="AI105" i="31"/>
  <c r="P105" i="31"/>
  <c r="AB105" i="31"/>
  <c r="AR112" i="31"/>
  <c r="AO113" i="31"/>
  <c r="AF197" i="31"/>
  <c r="AT229" i="31"/>
  <c r="AR229" i="31"/>
  <c r="AA229" i="31"/>
  <c r="AJ229" i="31"/>
  <c r="AT237" i="31"/>
  <c r="AK237" i="31"/>
  <c r="M261" i="31"/>
  <c r="N261" i="31"/>
  <c r="AB87" i="31"/>
  <c r="AQ207" i="31"/>
  <c r="AR215" i="31"/>
  <c r="T215" i="31"/>
  <c r="AM215" i="31"/>
  <c r="I215" i="31"/>
  <c r="L351" i="31"/>
  <c r="T11" i="31"/>
  <c r="AN51" i="31"/>
  <c r="AT51" i="31"/>
  <c r="AB51" i="31"/>
  <c r="AL51" i="31"/>
  <c r="K126" i="31"/>
  <c r="W251" i="31"/>
  <c r="AF254" i="31"/>
  <c r="AB254" i="31"/>
  <c r="S254" i="31"/>
  <c r="AG298" i="31"/>
  <c r="I299" i="31"/>
  <c r="I382" i="31"/>
  <c r="W386" i="31"/>
  <c r="S386" i="31"/>
  <c r="K386" i="31"/>
  <c r="V386" i="31"/>
  <c r="AR426" i="31"/>
  <c r="AB426" i="31"/>
  <c r="AO426" i="31"/>
  <c r="AO430" i="31"/>
  <c r="AS430" i="31"/>
  <c r="AQ435" i="31"/>
  <c r="T296" i="31"/>
  <c r="AK325" i="31"/>
  <c r="R325" i="31"/>
  <c r="I325" i="31"/>
  <c r="Z396" i="31"/>
  <c r="S421" i="31"/>
  <c r="Q453" i="31"/>
  <c r="AA485" i="31"/>
  <c r="Q519" i="31"/>
  <c r="AM525" i="31"/>
  <c r="AD556" i="31"/>
  <c r="R300" i="36"/>
  <c r="M112" i="31"/>
  <c r="AL237" i="31"/>
  <c r="AO237" i="31"/>
  <c r="V435" i="31"/>
  <c r="AN295" i="35"/>
  <c r="R104" i="31"/>
  <c r="Q112" i="31"/>
  <c r="K113" i="31"/>
  <c r="I173" i="31"/>
  <c r="AA237" i="31"/>
  <c r="AJ237" i="31"/>
  <c r="AB431" i="31"/>
  <c r="AQ350" i="31"/>
  <c r="AR382" i="31"/>
  <c r="Y421" i="31"/>
  <c r="AB535" i="31"/>
  <c r="AK517" i="31"/>
  <c r="AT113" i="31"/>
  <c r="AH266" i="31"/>
  <c r="AA394" i="37"/>
  <c r="U377" i="36"/>
  <c r="T91" i="35"/>
  <c r="AC237" i="36"/>
  <c r="L444" i="37"/>
  <c r="AO444" i="37"/>
  <c r="AL399" i="35"/>
  <c r="R114" i="37"/>
  <c r="X112" i="31"/>
  <c r="AM113" i="31"/>
  <c r="AA213" i="31"/>
  <c r="P213" i="31"/>
  <c r="AJ213" i="31"/>
  <c r="AK213" i="31"/>
  <c r="V237" i="31"/>
  <c r="AR151" i="31"/>
  <c r="N151" i="31"/>
  <c r="AG151" i="31"/>
  <c r="AT106" i="31"/>
  <c r="AG106" i="31"/>
  <c r="Z222" i="31"/>
  <c r="I222" i="31"/>
  <c r="AB342" i="31"/>
  <c r="AM342" i="31"/>
  <c r="AH342" i="31"/>
  <c r="N309" i="31"/>
  <c r="I437" i="31"/>
  <c r="AS501" i="31"/>
  <c r="U545" i="31"/>
  <c r="AA21" i="31"/>
  <c r="O262" i="31"/>
  <c r="W350" i="31"/>
  <c r="AB377" i="36"/>
  <c r="AT91" i="35"/>
  <c r="N96" i="36"/>
  <c r="AI237" i="36"/>
  <c r="O500" i="35"/>
  <c r="AJ283" i="36"/>
  <c r="S271" i="35"/>
  <c r="I351" i="31"/>
  <c r="AB351" i="31"/>
  <c r="AS126" i="31"/>
  <c r="AI298" i="31"/>
  <c r="AD467" i="31"/>
  <c r="AG357" i="31"/>
  <c r="AN485" i="31"/>
  <c r="AI377" i="36"/>
  <c r="AJ96" i="36"/>
  <c r="Z500" i="35"/>
  <c r="V283" i="36"/>
  <c r="I271" i="35"/>
  <c r="S505" i="35"/>
  <c r="R576" i="35"/>
  <c r="AD126" i="31"/>
  <c r="AK298" i="31"/>
  <c r="W296" i="31"/>
  <c r="X357" i="31"/>
  <c r="AI394" i="37"/>
  <c r="AP188" i="35"/>
  <c r="AR91" i="35"/>
  <c r="Z237" i="36"/>
  <c r="N91" i="35"/>
  <c r="Q237" i="36"/>
  <c r="AG305" i="37"/>
  <c r="AG362" i="36"/>
  <c r="AD91" i="35"/>
  <c r="P91" i="35"/>
  <c r="T237" i="36"/>
  <c r="AP237" i="36"/>
  <c r="AA305" i="37"/>
  <c r="Z369" i="37"/>
  <c r="AP448" i="36"/>
  <c r="N431" i="36"/>
  <c r="AI188" i="35"/>
  <c r="AF91" i="35"/>
  <c r="P237" i="36"/>
  <c r="O237" i="36"/>
  <c r="AI271" i="35"/>
  <c r="R36" i="31"/>
  <c r="N36" i="31"/>
  <c r="AP36" i="31"/>
  <c r="AL133" i="31"/>
  <c r="AG133" i="31"/>
  <c r="AA261" i="31"/>
  <c r="AO261" i="31"/>
  <c r="AA351" i="31"/>
  <c r="AH351" i="31"/>
  <c r="AK359" i="31"/>
  <c r="Z359" i="31"/>
  <c r="AB359" i="31"/>
  <c r="AD67" i="31"/>
  <c r="L67" i="31"/>
  <c r="AM67" i="31"/>
  <c r="U70" i="31"/>
  <c r="P126" i="31"/>
  <c r="AJ298" i="31"/>
  <c r="N298" i="31"/>
  <c r="S296" i="31"/>
  <c r="R357" i="31"/>
  <c r="N457" i="31"/>
  <c r="AR457" i="31"/>
  <c r="AF485" i="31"/>
  <c r="AI535" i="36"/>
  <c r="AM91" i="35"/>
  <c r="AK91" i="35"/>
  <c r="AA91" i="35"/>
  <c r="AJ237" i="36"/>
  <c r="AF237" i="36"/>
  <c r="W237" i="36"/>
  <c r="AQ237" i="36"/>
  <c r="AK271" i="35"/>
  <c r="AS271" i="35"/>
  <c r="AT444" i="37"/>
  <c r="P444" i="37"/>
  <c r="AK444" i="37"/>
  <c r="AJ305" i="37"/>
  <c r="Y399" i="35"/>
  <c r="AE399" i="35"/>
  <c r="AQ399" i="35"/>
  <c r="O114" i="37"/>
  <c r="AM535" i="36"/>
  <c r="AO91" i="35"/>
  <c r="AQ91" i="35"/>
  <c r="AH91" i="35"/>
  <c r="Z91" i="35"/>
  <c r="L237" i="36"/>
  <c r="AE237" i="36"/>
  <c r="AS237" i="36"/>
  <c r="N237" i="36"/>
  <c r="AH271" i="35"/>
  <c r="AG271" i="35"/>
  <c r="AE444" i="37"/>
  <c r="T444" i="37"/>
  <c r="AG444" i="37"/>
  <c r="AR305" i="37"/>
  <c r="AP399" i="35"/>
  <c r="Q399" i="35"/>
  <c r="AC441" i="36"/>
  <c r="AN114" i="37"/>
  <c r="AC271" i="35"/>
  <c r="AO323" i="35"/>
  <c r="O333" i="31"/>
  <c r="AH36" i="31"/>
  <c r="AD36" i="31"/>
  <c r="Z36" i="31"/>
  <c r="AM36" i="31"/>
  <c r="AT133" i="31"/>
  <c r="AA133" i="31"/>
  <c r="Q133" i="31"/>
  <c r="U261" i="31"/>
  <c r="Y261" i="31"/>
  <c r="AR261" i="31"/>
  <c r="AL351" i="31"/>
  <c r="Y359" i="31"/>
  <c r="AP359" i="31"/>
  <c r="Q126" i="31"/>
  <c r="W126" i="31"/>
  <c r="I298" i="31"/>
  <c r="AA298" i="31"/>
  <c r="P467" i="31"/>
  <c r="Y457" i="31"/>
  <c r="Q457" i="31"/>
  <c r="AJ457" i="31"/>
  <c r="M485" i="31"/>
  <c r="AQ535" i="36"/>
  <c r="AJ188" i="35"/>
  <c r="L91" i="35"/>
  <c r="O91" i="35"/>
  <c r="V91" i="35"/>
  <c r="AB237" i="36"/>
  <c r="AA237" i="36"/>
  <c r="U237" i="36"/>
  <c r="I237" i="36"/>
  <c r="U271" i="35"/>
  <c r="AF444" i="37"/>
  <c r="Y444" i="37"/>
  <c r="M444" i="37"/>
  <c r="O305" i="37"/>
  <c r="S399" i="35"/>
  <c r="AA399" i="35"/>
  <c r="AR399" i="35"/>
  <c r="P323" i="35"/>
  <c r="AC114" i="37"/>
  <c r="AC535" i="36"/>
  <c r="N188" i="35"/>
  <c r="AE91" i="35"/>
  <c r="AB91" i="35"/>
  <c r="M91" i="35"/>
  <c r="AG237" i="36"/>
  <c r="R237" i="36"/>
  <c r="Y237" i="36"/>
  <c r="AE271" i="35"/>
  <c r="AQ271" i="35"/>
  <c r="AL444" i="37"/>
  <c r="AP444" i="37"/>
  <c r="AK305" i="37"/>
  <c r="AC399" i="35"/>
  <c r="AH399" i="35"/>
  <c r="Y114" i="37"/>
  <c r="AS114" i="37"/>
  <c r="R120" i="31"/>
  <c r="AP120" i="31"/>
  <c r="N120" i="31"/>
  <c r="S120" i="31"/>
  <c r="L22" i="31"/>
  <c r="AJ22" i="31"/>
  <c r="T164" i="31"/>
  <c r="AB164" i="31"/>
  <c r="K244" i="31"/>
  <c r="AM244" i="31"/>
  <c r="AO244" i="31"/>
  <c r="AJ244" i="31"/>
  <c r="AC120" i="31"/>
  <c r="AK172" i="31"/>
  <c r="Q343" i="31"/>
  <c r="AQ343" i="31"/>
  <c r="AE113" i="31"/>
  <c r="AK113" i="31"/>
  <c r="X180" i="31"/>
  <c r="Z22" i="31"/>
  <c r="AA172" i="31"/>
  <c r="AE172" i="31"/>
  <c r="U172" i="31"/>
  <c r="T172" i="31"/>
  <c r="P172" i="31"/>
  <c r="M172" i="31"/>
  <c r="W172" i="31"/>
  <c r="AN172" i="31"/>
  <c r="P347" i="31"/>
  <c r="AL347" i="31"/>
  <c r="AB347" i="31"/>
  <c r="W22" i="31"/>
  <c r="AT22" i="31"/>
  <c r="U22" i="31"/>
  <c r="R22" i="31"/>
  <c r="AM22" i="31"/>
  <c r="I22" i="31"/>
  <c r="AL22" i="31"/>
  <c r="K22" i="31"/>
  <c r="V22" i="31"/>
  <c r="AO22" i="31"/>
  <c r="P22" i="31"/>
  <c r="AI22" i="31"/>
  <c r="AH22" i="31"/>
  <c r="AG22" i="31"/>
  <c r="AE538" i="31"/>
  <c r="X538" i="31"/>
  <c r="L538" i="31"/>
  <c r="U538" i="31"/>
  <c r="AO121" i="31"/>
  <c r="I121" i="31"/>
  <c r="AP121" i="31"/>
  <c r="V121" i="31"/>
  <c r="S121" i="31"/>
  <c r="AK121" i="31"/>
  <c r="AR121" i="31"/>
  <c r="AI121" i="31"/>
  <c r="O121" i="31"/>
  <c r="K121" i="31"/>
  <c r="U121" i="31"/>
  <c r="W121" i="31"/>
  <c r="AQ121" i="31"/>
  <c r="X121" i="31"/>
  <c r="U245" i="31"/>
  <c r="T245" i="31"/>
  <c r="AT245" i="31"/>
  <c r="AA245" i="31"/>
  <c r="AK245" i="31"/>
  <c r="AJ245" i="31"/>
  <c r="W245" i="31"/>
  <c r="AH245" i="31"/>
  <c r="AG245" i="31"/>
  <c r="AE245" i="31"/>
  <c r="P245" i="31"/>
  <c r="S245" i="31"/>
  <c r="M245" i="31"/>
  <c r="AR245" i="31"/>
  <c r="R245" i="31"/>
  <c r="V245" i="31"/>
  <c r="AR287" i="31"/>
  <c r="L287" i="31"/>
  <c r="AT287" i="31"/>
  <c r="Z287" i="31"/>
  <c r="AP287" i="31"/>
  <c r="AJ287" i="31"/>
  <c r="AH287" i="31"/>
  <c r="Q287" i="31"/>
  <c r="AK287" i="31"/>
  <c r="T287" i="31"/>
  <c r="M287" i="31"/>
  <c r="S287" i="31"/>
  <c r="X287" i="31"/>
  <c r="AE287" i="31"/>
  <c r="V287" i="31"/>
  <c r="P287" i="31"/>
  <c r="Y287" i="31"/>
  <c r="I287" i="31"/>
  <c r="AN287" i="31"/>
  <c r="W287" i="31"/>
  <c r="K287" i="31"/>
  <c r="AQ287" i="31"/>
  <c r="AM98" i="31"/>
  <c r="AR98" i="31"/>
  <c r="AH98" i="31"/>
  <c r="N98" i="31"/>
  <c r="AQ98" i="31"/>
  <c r="AL98" i="31"/>
  <c r="T98" i="31"/>
  <c r="AD98" i="31"/>
  <c r="AF98" i="31"/>
  <c r="W98" i="31"/>
  <c r="Q98" i="31"/>
  <c r="AC98" i="31"/>
  <c r="AN98" i="31"/>
  <c r="K98" i="31"/>
  <c r="AP98" i="31"/>
  <c r="AT98" i="31"/>
  <c r="AG98" i="31"/>
  <c r="AJ98" i="31"/>
  <c r="R98" i="31"/>
  <c r="AA98" i="31"/>
  <c r="AO98" i="31"/>
  <c r="X98" i="31"/>
  <c r="AR275" i="31"/>
  <c r="AB275" i="31"/>
  <c r="U275" i="31"/>
  <c r="AS275" i="31"/>
  <c r="AD275" i="31"/>
  <c r="AK275" i="31"/>
  <c r="R275" i="31"/>
  <c r="AO275" i="31"/>
  <c r="X275" i="31"/>
  <c r="AL275" i="31"/>
  <c r="AQ275" i="31"/>
  <c r="P275" i="31"/>
  <c r="K275" i="31"/>
  <c r="N275" i="31"/>
  <c r="AP275" i="31"/>
  <c r="AI275" i="31"/>
  <c r="W275" i="31"/>
  <c r="AJ275" i="31"/>
  <c r="AM275" i="31"/>
  <c r="I275" i="31"/>
  <c r="P255" i="31"/>
  <c r="AT255" i="31"/>
  <c r="L255" i="31"/>
  <c r="I255" i="31"/>
  <c r="N255" i="31"/>
  <c r="AF255" i="31"/>
  <c r="AT172" i="31"/>
  <c r="S113" i="31"/>
  <c r="I172" i="31"/>
  <c r="AB22" i="31"/>
  <c r="Q255" i="31"/>
  <c r="AB70" i="31"/>
  <c r="V333" i="31"/>
  <c r="O236" i="31"/>
  <c r="AE236" i="31"/>
  <c r="I18" i="31"/>
  <c r="T18" i="31"/>
  <c r="S18" i="31"/>
  <c r="AR18" i="31"/>
  <c r="X172" i="31"/>
  <c r="AP22" i="31"/>
  <c r="AJ255" i="31"/>
  <c r="AD18" i="31"/>
  <c r="AI279" i="31"/>
  <c r="Y279" i="31"/>
  <c r="AF279" i="31"/>
  <c r="Q31" i="31"/>
  <c r="AB31" i="31"/>
  <c r="AS31" i="31"/>
  <c r="AD31" i="31"/>
  <c r="L297" i="31"/>
  <c r="N297" i="31"/>
  <c r="K70" i="31"/>
  <c r="AH70" i="31"/>
  <c r="AL70" i="31"/>
  <c r="AF70" i="31"/>
  <c r="AS113" i="31"/>
  <c r="AG113" i="31"/>
  <c r="T113" i="31"/>
  <c r="U113" i="31"/>
  <c r="AD113" i="31"/>
  <c r="Z113" i="31"/>
  <c r="AA266" i="31"/>
  <c r="Q266" i="31"/>
  <c r="AM266" i="31"/>
  <c r="Y561" i="31"/>
  <c r="AI561" i="31"/>
  <c r="AG561" i="31"/>
  <c r="X195" i="31"/>
  <c r="M195" i="31"/>
  <c r="Y36" i="31"/>
  <c r="AL36" i="31"/>
  <c r="P36" i="31"/>
  <c r="S36" i="31"/>
  <c r="K25" i="31"/>
  <c r="O25" i="31"/>
  <c r="AI25" i="31"/>
  <c r="AR25" i="31"/>
  <c r="AK25" i="31"/>
  <c r="AM133" i="31"/>
  <c r="N133" i="31"/>
  <c r="AH133" i="31"/>
  <c r="AP133" i="31"/>
  <c r="AK133" i="31"/>
  <c r="N149" i="31"/>
  <c r="AN149" i="31"/>
  <c r="AD149" i="31"/>
  <c r="AP149" i="31"/>
  <c r="AO149" i="31"/>
  <c r="AG261" i="31"/>
  <c r="Q261" i="31"/>
  <c r="AD261" i="31"/>
  <c r="W277" i="31"/>
  <c r="AC277" i="31"/>
  <c r="I277" i="31"/>
  <c r="AQ351" i="31"/>
  <c r="Y423" i="31"/>
  <c r="AP423" i="31"/>
  <c r="AF126" i="31"/>
  <c r="AM147" i="31"/>
  <c r="X298" i="31"/>
  <c r="AB298" i="31"/>
  <c r="U318" i="31"/>
  <c r="AN446" i="31"/>
  <c r="AC470" i="31"/>
  <c r="AF490" i="31"/>
  <c r="U296" i="31"/>
  <c r="AL341" i="31"/>
  <c r="AQ344" i="31"/>
  <c r="AA357" i="31"/>
  <c r="AS373" i="31"/>
  <c r="Q469" i="31"/>
  <c r="AL485" i="31"/>
  <c r="N577" i="31"/>
  <c r="AL446" i="31"/>
  <c r="AH446" i="31"/>
  <c r="AG446" i="31"/>
  <c r="O446" i="31"/>
  <c r="Y446" i="31"/>
  <c r="AP446" i="31"/>
  <c r="AB446" i="31"/>
  <c r="AA446" i="31"/>
  <c r="M446" i="31"/>
  <c r="R446" i="31"/>
  <c r="AQ446" i="31"/>
  <c r="T446" i="31"/>
  <c r="AD446" i="31"/>
  <c r="L446" i="31"/>
  <c r="K446" i="31"/>
  <c r="Z446" i="31"/>
  <c r="AC446" i="31"/>
  <c r="AE446" i="31"/>
  <c r="AM446" i="31"/>
  <c r="I446" i="31"/>
  <c r="T341" i="31"/>
  <c r="I341" i="31"/>
  <c r="AS341" i="31"/>
  <c r="X341" i="31"/>
  <c r="AP341" i="31"/>
  <c r="AG341" i="31"/>
  <c r="AD341" i="31"/>
  <c r="AK341" i="31"/>
  <c r="Z341" i="31"/>
  <c r="AF341" i="31"/>
  <c r="U341" i="31"/>
  <c r="W341" i="31"/>
  <c r="AB341" i="31"/>
  <c r="M341" i="31"/>
  <c r="AM341" i="31"/>
  <c r="Y341" i="31"/>
  <c r="Q341" i="31"/>
  <c r="P469" i="31"/>
  <c r="AK469" i="31"/>
  <c r="S469" i="31"/>
  <c r="AS469" i="31"/>
  <c r="I469" i="31"/>
  <c r="U469" i="31"/>
  <c r="AF469" i="31"/>
  <c r="M469" i="31"/>
  <c r="AE469" i="31"/>
  <c r="X469" i="31"/>
  <c r="O469" i="31"/>
  <c r="T469" i="31"/>
  <c r="AI469" i="31"/>
  <c r="AO469" i="31"/>
  <c r="R469" i="31"/>
  <c r="K469" i="31"/>
  <c r="AC577" i="31"/>
  <c r="AM577" i="31"/>
  <c r="K577" i="31"/>
  <c r="Q577" i="31"/>
  <c r="AH577" i="31"/>
  <c r="R577" i="31"/>
  <c r="AS577" i="31"/>
  <c r="AJ577" i="31"/>
  <c r="AI577" i="31"/>
  <c r="AQ577" i="31"/>
  <c r="M577" i="31"/>
  <c r="AR577" i="31"/>
  <c r="I577" i="31"/>
  <c r="P577" i="31"/>
  <c r="AO577" i="31"/>
  <c r="AN577" i="31"/>
  <c r="W577" i="31"/>
  <c r="AP470" i="31"/>
  <c r="R470" i="31"/>
  <c r="Q470" i="31"/>
  <c r="AJ470" i="31"/>
  <c r="I470" i="31"/>
  <c r="N470" i="31"/>
  <c r="AO470" i="31"/>
  <c r="AQ470" i="31"/>
  <c r="U470" i="31"/>
  <c r="AH470" i="31"/>
  <c r="AG470" i="31"/>
  <c r="M470" i="31"/>
  <c r="X470" i="31"/>
  <c r="AT470" i="31"/>
  <c r="AB470" i="31"/>
  <c r="P470" i="31"/>
  <c r="AK470" i="31"/>
  <c r="AL470" i="31"/>
  <c r="W470" i="31"/>
  <c r="AE470" i="31"/>
  <c r="T470" i="31"/>
  <c r="K470" i="31"/>
  <c r="AN503" i="31"/>
  <c r="AQ503" i="31"/>
  <c r="AM503" i="31"/>
  <c r="N503" i="31"/>
  <c r="AS503" i="31"/>
  <c r="AR503" i="31"/>
  <c r="AL503" i="31"/>
  <c r="Y503" i="31"/>
  <c r="O503" i="31"/>
  <c r="AD503" i="31"/>
  <c r="X503" i="31"/>
  <c r="Q503" i="31"/>
  <c r="AH503" i="31"/>
  <c r="U503" i="31"/>
  <c r="T261" i="31"/>
  <c r="S261" i="31"/>
  <c r="AP261" i="31"/>
  <c r="AR351" i="31"/>
  <c r="AS351" i="31"/>
  <c r="Y351" i="31"/>
  <c r="U351" i="31"/>
  <c r="AD351" i="31"/>
  <c r="T351" i="31"/>
  <c r="AT351" i="31"/>
  <c r="AI351" i="31"/>
  <c r="AN351" i="31"/>
  <c r="AC351" i="31"/>
  <c r="AO351" i="31"/>
  <c r="AP351" i="31"/>
  <c r="AM126" i="31"/>
  <c r="AO126" i="31"/>
  <c r="AC126" i="31"/>
  <c r="AN126" i="31"/>
  <c r="U126" i="31"/>
  <c r="AA126" i="31"/>
  <c r="T126" i="31"/>
  <c r="X126" i="31"/>
  <c r="AH126" i="31"/>
  <c r="AT126" i="31"/>
  <c r="V126" i="31"/>
  <c r="Z126" i="31"/>
  <c r="AH298" i="31"/>
  <c r="AF298" i="31"/>
  <c r="L298" i="31"/>
  <c r="AE298" i="31"/>
  <c r="AD298" i="31"/>
  <c r="P298" i="31"/>
  <c r="T298" i="31"/>
  <c r="AM298" i="31"/>
  <c r="Y298" i="31"/>
  <c r="O298" i="31"/>
  <c r="AO467" i="31"/>
  <c r="AJ467" i="31"/>
  <c r="S467" i="31"/>
  <c r="AQ467" i="31"/>
  <c r="L467" i="31"/>
  <c r="AK467" i="31"/>
  <c r="K467" i="31"/>
  <c r="AF467" i="31"/>
  <c r="I467" i="31"/>
  <c r="V467" i="31"/>
  <c r="AH467" i="31"/>
  <c r="AG467" i="31"/>
  <c r="AR467" i="31"/>
  <c r="AA467" i="31"/>
  <c r="AI467" i="31"/>
  <c r="R467" i="31"/>
  <c r="AB357" i="31"/>
  <c r="T357" i="31"/>
  <c r="AL357" i="31"/>
  <c r="AK357" i="31"/>
  <c r="L357" i="31"/>
  <c r="Q357" i="31"/>
  <c r="M357" i="31"/>
  <c r="AR357" i="31"/>
  <c r="Y357" i="31"/>
  <c r="AH357" i="31"/>
  <c r="AO357" i="31"/>
  <c r="U357" i="31"/>
  <c r="AD357" i="31"/>
  <c r="AP357" i="31"/>
  <c r="AJ357" i="31"/>
  <c r="AJ485" i="31"/>
  <c r="AB485" i="31"/>
  <c r="AO485" i="31"/>
  <c r="AT485" i="31"/>
  <c r="P485" i="31"/>
  <c r="K485" i="31"/>
  <c r="AK485" i="31"/>
  <c r="W485" i="31"/>
  <c r="Q485" i="31"/>
  <c r="X485" i="31"/>
  <c r="O485" i="31"/>
  <c r="L485" i="31"/>
  <c r="AP485" i="31"/>
  <c r="AG485" i="31"/>
  <c r="I485" i="31"/>
  <c r="T359" i="31"/>
  <c r="R359" i="31"/>
  <c r="AI359" i="31"/>
  <c r="AE359" i="31"/>
  <c r="P359" i="31"/>
  <c r="AO359" i="31"/>
  <c r="N359" i="31"/>
  <c r="I359" i="31"/>
  <c r="AJ359" i="31"/>
  <c r="AH359" i="31"/>
  <c r="K359" i="31"/>
  <c r="AT359" i="31"/>
  <c r="AD296" i="31"/>
  <c r="AL296" i="31"/>
  <c r="AB296" i="31"/>
  <c r="AN296" i="31"/>
  <c r="M296" i="31"/>
  <c r="V296" i="31"/>
  <c r="AK296" i="31"/>
  <c r="AJ296" i="31"/>
  <c r="AM296" i="31"/>
  <c r="Y296" i="31"/>
  <c r="O296" i="31"/>
  <c r="AP296" i="31"/>
  <c r="AS296" i="31"/>
  <c r="AA296" i="31"/>
  <c r="AH296" i="31"/>
  <c r="AE296" i="31"/>
  <c r="AC296" i="31"/>
  <c r="AR296" i="31"/>
  <c r="K296" i="31"/>
  <c r="AJ277" i="31"/>
  <c r="AB277" i="31"/>
  <c r="Y277" i="31"/>
  <c r="AS277" i="31"/>
  <c r="AE277" i="31"/>
  <c r="AN423" i="31"/>
  <c r="T423" i="31"/>
  <c r="K423" i="31"/>
  <c r="O423" i="31"/>
  <c r="AJ423" i="31"/>
  <c r="AA423" i="31"/>
  <c r="AD423" i="31"/>
  <c r="Z423" i="31"/>
  <c r="P423" i="31"/>
  <c r="AC423" i="31"/>
  <c r="I423" i="31"/>
  <c r="AG147" i="31"/>
  <c r="Q147" i="31"/>
  <c r="K147" i="31"/>
  <c r="W147" i="31"/>
  <c r="AN147" i="31"/>
  <c r="Y147" i="31"/>
  <c r="P147" i="31"/>
  <c r="O147" i="31"/>
  <c r="S147" i="31"/>
  <c r="AS147" i="31"/>
  <c r="AQ147" i="31"/>
  <c r="N147" i="31"/>
  <c r="R147" i="31"/>
  <c r="AL318" i="31"/>
  <c r="AT318" i="31"/>
  <c r="AA318" i="31"/>
  <c r="W318" i="31"/>
  <c r="Q318" i="31"/>
  <c r="AD318" i="31"/>
  <c r="X318" i="31"/>
  <c r="AB318" i="31"/>
  <c r="P318" i="31"/>
  <c r="N318" i="31"/>
  <c r="T318" i="31"/>
  <c r="AM318" i="31"/>
  <c r="Z490" i="31"/>
  <c r="AP490" i="31"/>
  <c r="AO490" i="31"/>
  <c r="AB490" i="31"/>
  <c r="Q490" i="31"/>
  <c r="R490" i="31"/>
  <c r="AQ490" i="31"/>
  <c r="AC490" i="31"/>
  <c r="AL490" i="31"/>
  <c r="AE490" i="31"/>
  <c r="AG490" i="31"/>
  <c r="K490" i="31"/>
  <c r="AT490" i="31"/>
  <c r="O490" i="31"/>
  <c r="W490" i="31"/>
  <c r="AH490" i="31"/>
  <c r="I490" i="31"/>
  <c r="AS490" i="31"/>
  <c r="X490" i="31"/>
  <c r="L490" i="31"/>
  <c r="P373" i="31"/>
  <c r="AT373" i="31"/>
  <c r="AA373" i="31"/>
  <c r="AM373" i="31"/>
  <c r="AB373" i="31"/>
  <c r="AP373" i="31"/>
  <c r="W373" i="31"/>
  <c r="AR373" i="31"/>
  <c r="AI373" i="31"/>
  <c r="AC373" i="31"/>
  <c r="Q373" i="31"/>
  <c r="AO373" i="31"/>
  <c r="O373" i="31"/>
  <c r="AD373" i="31"/>
  <c r="AL373" i="31"/>
  <c r="AF373" i="31"/>
  <c r="U373" i="31"/>
  <c r="R373" i="31"/>
  <c r="AN501" i="31"/>
  <c r="AD501" i="31"/>
  <c r="U501" i="31"/>
  <c r="AQ501" i="31"/>
  <c r="AL501" i="31"/>
  <c r="P501" i="31"/>
  <c r="AA501" i="31"/>
  <c r="AJ501" i="31"/>
  <c r="Z501" i="31"/>
  <c r="L501" i="31"/>
  <c r="O501" i="31"/>
  <c r="O66" i="31"/>
  <c r="L66" i="31"/>
  <c r="AC66" i="31"/>
  <c r="I66" i="31"/>
  <c r="AQ66" i="31"/>
  <c r="AR66" i="31"/>
  <c r="Z66" i="31"/>
  <c r="AK66" i="31"/>
  <c r="AT66" i="31"/>
  <c r="AA66" i="31"/>
  <c r="V66" i="31"/>
  <c r="AJ66" i="31"/>
  <c r="AF66" i="31"/>
  <c r="AL344" i="31"/>
  <c r="V344" i="31"/>
  <c r="Q344" i="31"/>
  <c r="AC344" i="31"/>
  <c r="X344" i="31"/>
  <c r="AT344" i="31"/>
  <c r="AM344" i="31"/>
  <c r="M344" i="31"/>
  <c r="S344" i="31"/>
  <c r="Z344" i="31"/>
  <c r="L344" i="31"/>
  <c r="AS344" i="31"/>
  <c r="K344" i="31"/>
  <c r="AG344" i="31"/>
  <c r="U344" i="31"/>
  <c r="AB344" i="31"/>
  <c r="AE344" i="31"/>
  <c r="R344" i="31"/>
  <c r="T344" i="31"/>
  <c r="Y344" i="31"/>
  <c r="T36" i="31"/>
  <c r="I36" i="31"/>
  <c r="AC36" i="31"/>
  <c r="AK36" i="31"/>
  <c r="X25" i="31"/>
  <c r="AQ25" i="31"/>
  <c r="W25" i="31"/>
  <c r="W133" i="31"/>
  <c r="AQ133" i="31"/>
  <c r="T133" i="31"/>
  <c r="U133" i="31"/>
  <c r="AI149" i="31"/>
  <c r="AM149" i="31"/>
  <c r="T149" i="31"/>
  <c r="Y149" i="31"/>
  <c r="Z261" i="31"/>
  <c r="AM261" i="31"/>
  <c r="AS261" i="31"/>
  <c r="L261" i="31"/>
  <c r="V277" i="31"/>
  <c r="M277" i="31"/>
  <c r="AI277" i="31"/>
  <c r="AR277" i="31"/>
  <c r="AK351" i="31"/>
  <c r="R351" i="31"/>
  <c r="AQ359" i="31"/>
  <c r="W359" i="31"/>
  <c r="AN359" i="31"/>
  <c r="AK423" i="31"/>
  <c r="S423" i="31"/>
  <c r="AL423" i="31"/>
  <c r="Y66" i="31"/>
  <c r="N66" i="31"/>
  <c r="AB66" i="31"/>
  <c r="AM66" i="31"/>
  <c r="L126" i="31"/>
  <c r="AR126" i="31"/>
  <c r="AE126" i="31"/>
  <c r="Z147" i="31"/>
  <c r="T147" i="31"/>
  <c r="U147" i="31"/>
  <c r="Q298" i="31"/>
  <c r="AN298" i="31"/>
  <c r="AL298" i="31"/>
  <c r="K318" i="31"/>
  <c r="AO318" i="31"/>
  <c r="Z318" i="31"/>
  <c r="AF446" i="31"/>
  <c r="V446" i="31"/>
  <c r="AC467" i="31"/>
  <c r="T467" i="31"/>
  <c r="AS470" i="31"/>
  <c r="AD470" i="31"/>
  <c r="AR490" i="31"/>
  <c r="P296" i="31"/>
  <c r="AQ341" i="31"/>
  <c r="AK344" i="31"/>
  <c r="AS357" i="31"/>
  <c r="AH373" i="31"/>
  <c r="AC469" i="31"/>
  <c r="Y485" i="31"/>
  <c r="AR501" i="31"/>
  <c r="T577" i="31"/>
  <c r="K133" i="31"/>
  <c r="AD133" i="31"/>
  <c r="L133" i="31"/>
  <c r="Z133" i="31"/>
  <c r="S149" i="31"/>
  <c r="AT149" i="31"/>
  <c r="Z149" i="31"/>
  <c r="AC149" i="31"/>
  <c r="AH261" i="31"/>
  <c r="R261" i="31"/>
  <c r="I261" i="31"/>
  <c r="P261" i="31"/>
  <c r="AM277" i="31"/>
  <c r="U277" i="31"/>
  <c r="AT277" i="31"/>
  <c r="S351" i="31"/>
  <c r="W351" i="31"/>
  <c r="AE423" i="31"/>
  <c r="AM423" i="31"/>
  <c r="L423" i="31"/>
  <c r="AG126" i="31"/>
  <c r="I126" i="31"/>
  <c r="AI126" i="31"/>
  <c r="AI147" i="31"/>
  <c r="AC147" i="31"/>
  <c r="AC298" i="31"/>
  <c r="K298" i="31"/>
  <c r="AP298" i="31"/>
  <c r="Y318" i="31"/>
  <c r="M318" i="31"/>
  <c r="AH318" i="31"/>
  <c r="S446" i="31"/>
  <c r="AT446" i="31"/>
  <c r="W467" i="31"/>
  <c r="AB467" i="31"/>
  <c r="AA470" i="31"/>
  <c r="U490" i="31"/>
  <c r="Q296" i="31"/>
  <c r="N341" i="31"/>
  <c r="AF344" i="31"/>
  <c r="N344" i="31"/>
  <c r="I357" i="31"/>
  <c r="I373" i="31"/>
  <c r="AL469" i="31"/>
  <c r="AH469" i="31"/>
  <c r="S485" i="31"/>
  <c r="AE577" i="31"/>
  <c r="K393" i="31"/>
  <c r="S393" i="31"/>
  <c r="AO457" i="31"/>
  <c r="AI457" i="31"/>
  <c r="AC516" i="31"/>
  <c r="I516" i="31"/>
  <c r="AF393" i="31"/>
  <c r="AI393" i="31"/>
  <c r="AC393" i="31"/>
  <c r="AG393" i="31"/>
  <c r="Q393" i="31"/>
  <c r="AB393" i="31"/>
  <c r="Y393" i="31"/>
  <c r="AM393" i="31"/>
  <c r="Z393" i="31"/>
  <c r="L393" i="31"/>
  <c r="AQ393" i="31"/>
  <c r="AP393" i="31"/>
  <c r="AL393" i="31"/>
  <c r="V326" i="31"/>
  <c r="X326" i="31"/>
  <c r="AR326" i="31"/>
  <c r="AG326" i="31"/>
  <c r="AO67" i="31"/>
  <c r="I67" i="31"/>
  <c r="AT67" i="31"/>
  <c r="Z67" i="31"/>
  <c r="W67" i="31"/>
  <c r="AF457" i="31"/>
  <c r="AE457" i="31"/>
  <c r="W457" i="31"/>
  <c r="AG457" i="31"/>
  <c r="K457" i="31"/>
  <c r="L457" i="31"/>
  <c r="AL457" i="31"/>
  <c r="AQ457" i="31"/>
  <c r="V457" i="31"/>
  <c r="AB457" i="31"/>
  <c r="U457" i="31"/>
  <c r="AT457" i="31"/>
  <c r="AH457" i="31"/>
  <c r="AO187" i="31"/>
  <c r="I187" i="31"/>
  <c r="AR187" i="31"/>
  <c r="X187" i="31"/>
  <c r="AP187" i="31"/>
  <c r="AD516" i="31"/>
  <c r="AG516" i="31"/>
  <c r="X516" i="31"/>
  <c r="U516" i="31"/>
  <c r="M516" i="31"/>
  <c r="R516" i="31"/>
  <c r="L516" i="31"/>
  <c r="Y516" i="31"/>
  <c r="AF516" i="31"/>
  <c r="AL516" i="31"/>
  <c r="AM516" i="31"/>
  <c r="P516" i="31"/>
  <c r="AO516" i="31"/>
  <c r="AA393" i="31"/>
  <c r="V393" i="31"/>
  <c r="P393" i="31"/>
  <c r="AC457" i="31"/>
  <c r="AS457" i="31"/>
  <c r="X457" i="31"/>
  <c r="AJ516" i="31"/>
  <c r="Q516" i="31"/>
  <c r="AH516" i="31"/>
  <c r="AS393" i="31"/>
  <c r="AK393" i="31"/>
  <c r="T393" i="31"/>
  <c r="U197" i="31"/>
  <c r="AE197" i="31"/>
  <c r="P197" i="31"/>
  <c r="AC87" i="31"/>
  <c r="I87" i="31"/>
  <c r="AJ87" i="31"/>
  <c r="K62" i="31"/>
  <c r="S62" i="31"/>
  <c r="R62" i="31"/>
  <c r="S186" i="31"/>
  <c r="Y186" i="31"/>
  <c r="V382" i="31"/>
  <c r="W382" i="31"/>
  <c r="AS421" i="31"/>
  <c r="AR525" i="31"/>
  <c r="AR429" i="31"/>
  <c r="L429" i="31"/>
  <c r="AP429" i="31"/>
  <c r="Q429" i="31"/>
  <c r="AH498" i="31"/>
  <c r="AJ498" i="31"/>
  <c r="AC498" i="31"/>
  <c r="AB498" i="31"/>
  <c r="AI498" i="31"/>
  <c r="P529" i="31"/>
  <c r="N529" i="31"/>
  <c r="AG529" i="31"/>
  <c r="AS529" i="31"/>
  <c r="AT299" i="31"/>
  <c r="AH411" i="31"/>
  <c r="M411" i="31"/>
  <c r="R411" i="31"/>
  <c r="Z411" i="31"/>
  <c r="U498" i="31"/>
  <c r="P498" i="31"/>
  <c r="AE498" i="31"/>
  <c r="AL498" i="31"/>
  <c r="AE429" i="31"/>
  <c r="N429" i="31"/>
  <c r="AH429" i="31"/>
  <c r="AJ429" i="31"/>
  <c r="AH421" i="31"/>
  <c r="AN421" i="31"/>
  <c r="Q421" i="31"/>
  <c r="AR535" i="31"/>
  <c r="U535" i="31"/>
  <c r="AJ525" i="31"/>
  <c r="V525" i="31"/>
  <c r="AL430" i="31"/>
  <c r="AB430" i="31"/>
  <c r="I477" i="31"/>
  <c r="AA477" i="31"/>
  <c r="W477" i="31"/>
  <c r="AS4" i="31"/>
  <c r="T44" i="31"/>
  <c r="X44" i="31"/>
  <c r="AP44" i="31"/>
  <c r="AL88" i="31"/>
  <c r="W165" i="31"/>
  <c r="S165" i="31"/>
  <c r="I165" i="31"/>
  <c r="AQ185" i="31"/>
  <c r="V293" i="31"/>
  <c r="W293" i="31"/>
  <c r="AT293" i="31"/>
  <c r="Z487" i="31"/>
  <c r="AO487" i="31"/>
  <c r="K487" i="31"/>
  <c r="X487" i="31"/>
  <c r="T178" i="31"/>
  <c r="P178" i="31"/>
  <c r="O178" i="31"/>
  <c r="AG182" i="31"/>
  <c r="M182" i="31"/>
  <c r="AT182" i="31"/>
  <c r="M339" i="31"/>
  <c r="U339" i="31"/>
  <c r="U514" i="31"/>
  <c r="T514" i="31"/>
  <c r="AE389" i="31"/>
  <c r="AR389" i="31"/>
  <c r="AI408" i="31"/>
  <c r="L408" i="31"/>
  <c r="AL408" i="31"/>
  <c r="M513" i="31"/>
  <c r="AG461" i="31"/>
  <c r="K4" i="31"/>
  <c r="AR41" i="31"/>
  <c r="W41" i="31"/>
  <c r="V479" i="31"/>
  <c r="P479" i="31"/>
  <c r="Z4" i="31"/>
  <c r="AC185" i="31"/>
  <c r="O4" i="31"/>
  <c r="AC44" i="31"/>
  <c r="R44" i="31"/>
  <c r="AS44" i="31"/>
  <c r="AM109" i="31"/>
  <c r="AB109" i="31"/>
  <c r="AP109" i="31"/>
  <c r="R165" i="31"/>
  <c r="AR165" i="31"/>
  <c r="O293" i="31"/>
  <c r="R293" i="31"/>
  <c r="I293" i="31"/>
  <c r="I487" i="31"/>
  <c r="AH487" i="31"/>
  <c r="AA487" i="31"/>
  <c r="L43" i="31"/>
  <c r="L178" i="31"/>
  <c r="AL182" i="31"/>
  <c r="AP182" i="31"/>
  <c r="S259" i="31"/>
  <c r="AC259" i="31"/>
  <c r="AR322" i="31"/>
  <c r="Q339" i="31"/>
  <c r="AO339" i="31"/>
  <c r="M514" i="31"/>
  <c r="P316" i="31"/>
  <c r="Q316" i="31"/>
  <c r="Z389" i="31"/>
  <c r="AK408" i="31"/>
  <c r="AO452" i="31"/>
  <c r="Z559" i="31"/>
  <c r="AA44" i="31"/>
  <c r="AI44" i="31"/>
  <c r="AF44" i="31"/>
  <c r="I44" i="31"/>
  <c r="AB44" i="31"/>
  <c r="AK165" i="31"/>
  <c r="Y165" i="31"/>
  <c r="T165" i="31"/>
  <c r="AI165" i="31"/>
  <c r="X165" i="31"/>
  <c r="AF293" i="31"/>
  <c r="AJ293" i="31"/>
  <c r="AD293" i="31"/>
  <c r="Q293" i="31"/>
  <c r="AK293" i="31"/>
  <c r="AF487" i="31"/>
  <c r="AN487" i="31"/>
  <c r="AL487" i="31"/>
  <c r="N487" i="31"/>
  <c r="S487" i="31"/>
  <c r="AI178" i="31"/>
  <c r="W178" i="31"/>
  <c r="Q178" i="31"/>
  <c r="AN178" i="31"/>
  <c r="M178" i="31"/>
  <c r="AQ178" i="31"/>
  <c r="AR178" i="31"/>
  <c r="X178" i="31"/>
  <c r="AO178" i="31"/>
  <c r="U178" i="31"/>
  <c r="X339" i="31"/>
  <c r="L339" i="31"/>
  <c r="AG339" i="31"/>
  <c r="W339" i="31"/>
  <c r="AJ339" i="31"/>
  <c r="O339" i="31"/>
  <c r="AA339" i="31"/>
  <c r="N339" i="31"/>
  <c r="Z514" i="31"/>
  <c r="AG514" i="31"/>
  <c r="AC514" i="31"/>
  <c r="AJ514" i="31"/>
  <c r="AM514" i="31"/>
  <c r="AJ389" i="31"/>
  <c r="P389" i="31"/>
  <c r="R389" i="31"/>
  <c r="AI389" i="31"/>
  <c r="V389" i="31"/>
  <c r="AH389" i="31"/>
  <c r="AP513" i="31"/>
  <c r="AJ513" i="31"/>
  <c r="V513" i="31"/>
  <c r="AE513" i="31"/>
  <c r="I513" i="31"/>
  <c r="AQ182" i="31"/>
  <c r="S182" i="31"/>
  <c r="N182" i="31"/>
  <c r="V182" i="31"/>
  <c r="AN182" i="31"/>
  <c r="AI182" i="31"/>
  <c r="AJ182" i="31"/>
  <c r="U182" i="31"/>
  <c r="AF182" i="31"/>
  <c r="N408" i="31"/>
  <c r="Z408" i="31"/>
  <c r="AN408" i="31"/>
  <c r="O408" i="31"/>
  <c r="AP408" i="31"/>
  <c r="AG408" i="31"/>
  <c r="AA408" i="31"/>
  <c r="AQ408" i="31"/>
  <c r="Y109" i="31"/>
  <c r="Z109" i="31"/>
  <c r="N109" i="31"/>
  <c r="AF109" i="31"/>
  <c r="L109" i="31"/>
  <c r="X259" i="31"/>
  <c r="U259" i="31"/>
  <c r="AT259" i="31"/>
  <c r="K259" i="31"/>
  <c r="Q259" i="31"/>
  <c r="AN259" i="31"/>
  <c r="AP259" i="31"/>
  <c r="AI259" i="31"/>
  <c r="I259" i="31"/>
  <c r="M259" i="31"/>
  <c r="AO559" i="31"/>
  <c r="AL559" i="31"/>
  <c r="AN559" i="31"/>
  <c r="U559" i="31"/>
  <c r="AB559" i="31"/>
  <c r="L559" i="31"/>
  <c r="AK175" i="31"/>
  <c r="AT175" i="31"/>
  <c r="AL175" i="31"/>
  <c r="R175" i="31"/>
  <c r="O175" i="31"/>
  <c r="AT316" i="31"/>
  <c r="V316" i="31"/>
  <c r="O316" i="31"/>
  <c r="AA316" i="31"/>
  <c r="AI316" i="31"/>
  <c r="AL316" i="31"/>
  <c r="AJ316" i="31"/>
  <c r="X316" i="31"/>
  <c r="AB316" i="31"/>
  <c r="AN4" i="31"/>
  <c r="U212" i="31"/>
  <c r="AH104" i="31"/>
  <c r="L104" i="31"/>
  <c r="AT207" i="31"/>
  <c r="AD207" i="31"/>
  <c r="AP251" i="31"/>
  <c r="AS251" i="31"/>
  <c r="AK324" i="31"/>
  <c r="M324" i="31"/>
  <c r="Q249" i="31"/>
  <c r="R249" i="31"/>
  <c r="K249" i="31"/>
  <c r="AI474" i="31"/>
  <c r="Y474" i="31"/>
  <c r="Y11" i="31"/>
  <c r="AQ11" i="31"/>
  <c r="AB11" i="31"/>
  <c r="AK11" i="31"/>
  <c r="K11" i="31"/>
  <c r="O11" i="31"/>
  <c r="AD4" i="31"/>
  <c r="M44" i="31"/>
  <c r="AT44" i="31"/>
  <c r="AK44" i="31"/>
  <c r="AQ44" i="31"/>
  <c r="W104" i="31"/>
  <c r="S109" i="31"/>
  <c r="AD109" i="31"/>
  <c r="O109" i="31"/>
  <c r="U109" i="31"/>
  <c r="P165" i="31"/>
  <c r="L165" i="31"/>
  <c r="AJ165" i="31"/>
  <c r="AS165" i="31"/>
  <c r="AN185" i="31"/>
  <c r="AF228" i="31"/>
  <c r="AP293" i="31"/>
  <c r="AO293" i="31"/>
  <c r="AR293" i="31"/>
  <c r="S207" i="31"/>
  <c r="AE487" i="31"/>
  <c r="AD487" i="31"/>
  <c r="AP487" i="31"/>
  <c r="T487" i="31"/>
  <c r="AN75" i="31"/>
  <c r="AP178" i="31"/>
  <c r="I178" i="31"/>
  <c r="K178" i="31"/>
  <c r="L182" i="31"/>
  <c r="AR182" i="31"/>
  <c r="AO182" i="31"/>
  <c r="I251" i="31"/>
  <c r="AH259" i="31"/>
  <c r="AA259" i="31"/>
  <c r="Z259" i="31"/>
  <c r="AJ259" i="31"/>
  <c r="V339" i="31"/>
  <c r="AN474" i="31"/>
  <c r="AS514" i="31"/>
  <c r="O514" i="31"/>
  <c r="L316" i="31"/>
  <c r="T316" i="31"/>
  <c r="AH316" i="31"/>
  <c r="AF389" i="31"/>
  <c r="I408" i="31"/>
  <c r="S408" i="31"/>
  <c r="AH408" i="31"/>
  <c r="AM513" i="31"/>
  <c r="AB513" i="31"/>
  <c r="W559" i="31"/>
  <c r="K559" i="31"/>
  <c r="AT202" i="31"/>
  <c r="AB202" i="31"/>
  <c r="AC330" i="31"/>
  <c r="T330" i="31"/>
  <c r="AN330" i="31"/>
  <c r="AP330" i="31"/>
  <c r="AA396" i="31"/>
  <c r="AC519" i="31"/>
  <c r="AF519" i="31"/>
  <c r="V572" i="31"/>
  <c r="AO572" i="31"/>
  <c r="AL572" i="31"/>
  <c r="K572" i="31"/>
  <c r="Y362" i="36"/>
  <c r="AE330" i="31"/>
  <c r="AM330" i="31"/>
  <c r="L330" i="31"/>
  <c r="AA330" i="31"/>
  <c r="AR396" i="31"/>
  <c r="O519" i="31"/>
  <c r="AG572" i="31"/>
  <c r="AC572" i="31"/>
  <c r="AE572" i="31"/>
  <c r="L573" i="36"/>
  <c r="Y57" i="31"/>
  <c r="AI64" i="31"/>
  <c r="K247" i="31"/>
  <c r="R236" i="31"/>
  <c r="AP434" i="31"/>
  <c r="AL41" i="31"/>
  <c r="AM64" i="31"/>
  <c r="AR73" i="31"/>
  <c r="L149" i="31"/>
  <c r="AF149" i="31"/>
  <c r="M149" i="31"/>
  <c r="Y236" i="31"/>
  <c r="AG277" i="31"/>
  <c r="AL277" i="31"/>
  <c r="AH277" i="31"/>
  <c r="AO277" i="31"/>
  <c r="AO255" i="31"/>
  <c r="X255" i="31"/>
  <c r="M423" i="31"/>
  <c r="AT423" i="31"/>
  <c r="AI423" i="31"/>
  <c r="AQ423" i="31"/>
  <c r="AK18" i="31"/>
  <c r="AH147" i="31"/>
  <c r="AT147" i="31"/>
  <c r="AB147" i="31"/>
  <c r="AL147" i="31"/>
  <c r="AE318" i="31"/>
  <c r="O318" i="31"/>
  <c r="AG318" i="31"/>
  <c r="AS318" i="31"/>
  <c r="AR347" i="31"/>
  <c r="S490" i="31"/>
  <c r="AM490" i="31"/>
  <c r="M490" i="31"/>
  <c r="Y490" i="31"/>
  <c r="I344" i="31"/>
  <c r="O344" i="31"/>
  <c r="AI344" i="31"/>
  <c r="AR344" i="31"/>
  <c r="AG373" i="31"/>
  <c r="M373" i="31"/>
  <c r="Y373" i="31"/>
  <c r="X373" i="31"/>
  <c r="K501" i="31"/>
  <c r="I501" i="31"/>
  <c r="AM501" i="31"/>
  <c r="AR519" i="37"/>
  <c r="P420" i="37"/>
  <c r="V14" i="31"/>
  <c r="Z550" i="31"/>
  <c r="AL255" i="31"/>
  <c r="Z18" i="31"/>
  <c r="Q501" i="31"/>
  <c r="AK501" i="31"/>
  <c r="AB501" i="31"/>
  <c r="AM362" i="36"/>
  <c r="T263" i="37"/>
  <c r="Y64" i="31"/>
  <c r="I14" i="31"/>
  <c r="AQ434" i="31"/>
  <c r="AD467" i="35"/>
  <c r="AF263" i="37"/>
  <c r="N57" i="31"/>
  <c r="R18" i="31"/>
  <c r="I57" i="31"/>
  <c r="AN64" i="31"/>
  <c r="AH247" i="31"/>
  <c r="V236" i="31"/>
  <c r="AO14" i="31"/>
  <c r="U71" i="31"/>
  <c r="AI255" i="31"/>
  <c r="AC255" i="31"/>
  <c r="R434" i="31"/>
  <c r="Z373" i="31"/>
  <c r="AK373" i="31"/>
  <c r="N373" i="31"/>
  <c r="AI501" i="31"/>
  <c r="AO501" i="31"/>
  <c r="AC501" i="31"/>
  <c r="AS538" i="31"/>
  <c r="W538" i="31"/>
  <c r="AJ341" i="31"/>
  <c r="AO341" i="31"/>
  <c r="AH341" i="31"/>
  <c r="O341" i="31"/>
  <c r="AJ469" i="31"/>
  <c r="AM469" i="31"/>
  <c r="AD469" i="31"/>
  <c r="AP469" i="31"/>
  <c r="Y469" i="31"/>
  <c r="Y577" i="31"/>
  <c r="Z577" i="31"/>
  <c r="L577" i="31"/>
  <c r="AF577" i="31"/>
  <c r="V577" i="31"/>
  <c r="AO32" i="31"/>
  <c r="AB333" i="31"/>
  <c r="AD333" i="31"/>
  <c r="L164" i="31"/>
  <c r="AJ172" i="31"/>
  <c r="L172" i="31"/>
  <c r="AD172" i="31"/>
  <c r="AP172" i="31"/>
  <c r="AQ172" i="31"/>
  <c r="Z527" i="31"/>
  <c r="R527" i="31"/>
  <c r="Z57" i="31"/>
  <c r="AB64" i="31"/>
  <c r="AL112" i="31"/>
  <c r="AR164" i="31"/>
  <c r="V172" i="31"/>
  <c r="R172" i="31"/>
  <c r="AL172" i="31"/>
  <c r="K172" i="31"/>
  <c r="AH173" i="31"/>
  <c r="AE180" i="31"/>
  <c r="P237" i="31"/>
  <c r="I237" i="31"/>
  <c r="V244" i="31"/>
  <c r="Q22" i="31"/>
  <c r="AK22" i="31"/>
  <c r="N22" i="31"/>
  <c r="O22" i="31"/>
  <c r="AG255" i="31"/>
  <c r="AH255" i="31"/>
  <c r="Z303" i="31"/>
  <c r="AP59" i="31"/>
  <c r="T107" i="31"/>
  <c r="AH262" i="31"/>
  <c r="V275" i="31"/>
  <c r="AA275" i="31"/>
  <c r="AT275" i="31"/>
  <c r="L275" i="31"/>
  <c r="M347" i="31"/>
  <c r="AO363" i="31"/>
  <c r="AO435" i="31"/>
  <c r="P446" i="31"/>
  <c r="AS446" i="31"/>
  <c r="AJ446" i="31"/>
  <c r="AR446" i="31"/>
  <c r="V538" i="31"/>
  <c r="Q333" i="31"/>
  <c r="K341" i="31"/>
  <c r="AE341" i="31"/>
  <c r="AA341" i="31"/>
  <c r="AT341" i="31"/>
  <c r="AR341" i="31"/>
  <c r="AG469" i="31"/>
  <c r="AT469" i="31"/>
  <c r="W469" i="31"/>
  <c r="AB469" i="31"/>
  <c r="V473" i="31"/>
  <c r="AD577" i="31"/>
  <c r="X577" i="31"/>
  <c r="O577" i="31"/>
  <c r="U577" i="31"/>
  <c r="AT132" i="31"/>
  <c r="AJ107" i="31"/>
  <c r="R347" i="31"/>
  <c r="V41" i="31"/>
  <c r="O164" i="31"/>
  <c r="N172" i="31"/>
  <c r="Y172" i="31"/>
  <c r="AS172" i="31"/>
  <c r="O172" i="31"/>
  <c r="X22" i="31"/>
  <c r="AR22" i="31"/>
  <c r="T22" i="31"/>
  <c r="S22" i="31"/>
  <c r="AF59" i="31"/>
  <c r="AL107" i="31"/>
  <c r="U347" i="31"/>
  <c r="Z538" i="31"/>
  <c r="AN132" i="31"/>
  <c r="O41" i="31"/>
  <c r="AD148" i="31"/>
  <c r="AR172" i="31"/>
  <c r="AG172" i="31"/>
  <c r="S172" i="31"/>
  <c r="AN22" i="31"/>
  <c r="AF22" i="31"/>
  <c r="M22" i="31"/>
  <c r="Y22" i="31"/>
  <c r="Y343" i="31"/>
  <c r="AH538" i="31"/>
  <c r="I282" i="35"/>
  <c r="V282" i="35"/>
  <c r="W282" i="35"/>
  <c r="S282" i="35"/>
  <c r="U59" i="37"/>
  <c r="AG59" i="37"/>
  <c r="AH59" i="37"/>
  <c r="AN59" i="37"/>
  <c r="O363" i="35"/>
  <c r="R363" i="35"/>
  <c r="AA363" i="35"/>
  <c r="S363" i="35"/>
  <c r="AE363" i="35"/>
  <c r="K302" i="35"/>
  <c r="AD302" i="35"/>
  <c r="AP302" i="35"/>
  <c r="M302" i="35"/>
  <c r="X302" i="35"/>
  <c r="U493" i="35"/>
  <c r="AS493" i="35"/>
  <c r="O493" i="35"/>
  <c r="AM493" i="35"/>
  <c r="AP493" i="35"/>
  <c r="U572" i="36"/>
  <c r="T572" i="36"/>
  <c r="AM572" i="36"/>
  <c r="AK572" i="36"/>
  <c r="I567" i="35"/>
  <c r="AG567" i="35"/>
  <c r="AB567" i="35"/>
  <c r="AK567" i="35"/>
  <c r="AA294" i="35"/>
  <c r="AD294" i="35"/>
  <c r="AH294" i="35"/>
  <c r="V294" i="35"/>
  <c r="Y294" i="35"/>
  <c r="AD325" i="35"/>
  <c r="AR325" i="35"/>
  <c r="AL325" i="35"/>
  <c r="AG325" i="35"/>
  <c r="X482" i="37"/>
  <c r="K482" i="37"/>
  <c r="AB482" i="37"/>
  <c r="AK482" i="37"/>
  <c r="O141" i="36"/>
  <c r="AB141" i="36"/>
  <c r="T141" i="36"/>
  <c r="U141" i="36"/>
  <c r="Q141" i="36"/>
  <c r="AN222" i="37"/>
  <c r="K222" i="37"/>
  <c r="AE222" i="37"/>
  <c r="V222" i="37"/>
  <c r="AS222" i="37"/>
  <c r="K50" i="36"/>
  <c r="M50" i="36"/>
  <c r="AE50" i="36"/>
  <c r="AL50" i="36"/>
  <c r="AT50" i="36"/>
  <c r="AJ282" i="35"/>
  <c r="R282" i="35"/>
  <c r="N282" i="35"/>
  <c r="AR282" i="35"/>
  <c r="AB59" i="37"/>
  <c r="I59" i="37"/>
  <c r="Z59" i="37"/>
  <c r="AA59" i="37"/>
  <c r="AT59" i="37"/>
  <c r="AI363" i="35"/>
  <c r="AT363" i="35"/>
  <c r="W363" i="35"/>
  <c r="I363" i="35"/>
  <c r="AF168" i="35"/>
  <c r="X493" i="35"/>
  <c r="AQ493" i="35"/>
  <c r="Q493" i="35"/>
  <c r="AO493" i="35"/>
  <c r="Y572" i="36"/>
  <c r="AI572" i="36"/>
  <c r="Z572" i="36"/>
  <c r="AA572" i="36"/>
  <c r="Y567" i="35"/>
  <c r="X567" i="35"/>
  <c r="U567" i="35"/>
  <c r="AO567" i="35"/>
  <c r="AJ567" i="35"/>
  <c r="AN271" i="35"/>
  <c r="V271" i="35"/>
  <c r="S187" i="35"/>
  <c r="AP294" i="35"/>
  <c r="AC294" i="35"/>
  <c r="O294" i="35"/>
  <c r="AB294" i="35"/>
  <c r="U305" i="37"/>
  <c r="N305" i="37"/>
  <c r="AI325" i="35"/>
  <c r="X325" i="35"/>
  <c r="AK325" i="35"/>
  <c r="AF325" i="35"/>
  <c r="P325" i="35"/>
  <c r="AD482" i="37"/>
  <c r="AR482" i="37"/>
  <c r="I482" i="37"/>
  <c r="M482" i="37"/>
  <c r="Z482" i="37"/>
  <c r="AJ441" i="36"/>
  <c r="P141" i="36"/>
  <c r="AQ141" i="36"/>
  <c r="AH141" i="36"/>
  <c r="W141" i="36"/>
  <c r="AF141" i="36"/>
  <c r="M114" i="37"/>
  <c r="AG114" i="37"/>
  <c r="T222" i="37"/>
  <c r="AO222" i="37"/>
  <c r="W222" i="37"/>
  <c r="AT222" i="37"/>
  <c r="AA509" i="36"/>
  <c r="Z50" i="36"/>
  <c r="Q50" i="36"/>
  <c r="P50" i="36"/>
  <c r="AQ50" i="36"/>
  <c r="M282" i="35"/>
  <c r="AB282" i="35"/>
  <c r="L282" i="35"/>
  <c r="AC282" i="35"/>
  <c r="AA282" i="35"/>
  <c r="V59" i="37"/>
  <c r="N59" i="37"/>
  <c r="AI59" i="37"/>
  <c r="AF59" i="37"/>
  <c r="AM363" i="35"/>
  <c r="AB363" i="35"/>
  <c r="U363" i="35"/>
  <c r="AO363" i="35"/>
  <c r="AO302" i="35"/>
  <c r="AJ302" i="35"/>
  <c r="Y302" i="35"/>
  <c r="AE302" i="35"/>
  <c r="W493" i="35"/>
  <c r="N493" i="35"/>
  <c r="AD493" i="35"/>
  <c r="AC493" i="35"/>
  <c r="AL493" i="35"/>
  <c r="AC572" i="36"/>
  <c r="R572" i="36"/>
  <c r="X572" i="36"/>
  <c r="AG572" i="36"/>
  <c r="V572" i="36"/>
  <c r="AP567" i="35"/>
  <c r="AI567" i="35"/>
  <c r="L567" i="35"/>
  <c r="Z567" i="35"/>
  <c r="AE567" i="35"/>
  <c r="AM325" i="35"/>
  <c r="AA325" i="35"/>
  <c r="AS325" i="35"/>
  <c r="AE325" i="35"/>
  <c r="S325" i="35"/>
  <c r="T482" i="37"/>
  <c r="AG482" i="37"/>
  <c r="W482" i="37"/>
  <c r="Y482" i="37"/>
  <c r="AQ482" i="37"/>
  <c r="X141" i="36"/>
  <c r="AN141" i="36"/>
  <c r="AP141" i="36"/>
  <c r="AR141" i="36"/>
  <c r="AJ141" i="36"/>
  <c r="I222" i="37"/>
  <c r="AH222" i="37"/>
  <c r="AP222" i="37"/>
  <c r="AK222" i="37"/>
  <c r="AI362" i="36"/>
  <c r="S535" i="36"/>
  <c r="AM282" i="35"/>
  <c r="Y282" i="35"/>
  <c r="AI282" i="35"/>
  <c r="AD282" i="35"/>
  <c r="K282" i="35"/>
  <c r="O188" i="35"/>
  <c r="AD59" i="37"/>
  <c r="X59" i="37"/>
  <c r="AR59" i="37"/>
  <c r="O59" i="37"/>
  <c r="L59" i="37"/>
  <c r="AL363" i="35"/>
  <c r="AP363" i="35"/>
  <c r="AG363" i="35"/>
  <c r="K363" i="35"/>
  <c r="Z363" i="35"/>
  <c r="W302" i="35"/>
  <c r="AN302" i="35"/>
  <c r="AI302" i="35"/>
  <c r="S302" i="35"/>
  <c r="V493" i="35"/>
  <c r="S493" i="35"/>
  <c r="K493" i="35"/>
  <c r="AA493" i="35"/>
  <c r="M493" i="35"/>
  <c r="O572" i="36"/>
  <c r="P572" i="36"/>
  <c r="AT572" i="36"/>
  <c r="AB572" i="36"/>
  <c r="I572" i="36"/>
  <c r="O567" i="35"/>
  <c r="P567" i="35"/>
  <c r="AR567" i="35"/>
  <c r="AD567" i="35"/>
  <c r="R567" i="35"/>
  <c r="AJ271" i="35"/>
  <c r="Y271" i="35"/>
  <c r="AJ294" i="35"/>
  <c r="P294" i="35"/>
  <c r="W294" i="35"/>
  <c r="AL294" i="35"/>
  <c r="AL305" i="37"/>
  <c r="AS305" i="37"/>
  <c r="V325" i="35"/>
  <c r="AQ325" i="35"/>
  <c r="T325" i="35"/>
  <c r="N325" i="35"/>
  <c r="L325" i="35"/>
  <c r="AS482" i="37"/>
  <c r="AF482" i="37"/>
  <c r="R482" i="37"/>
  <c r="AT482" i="37"/>
  <c r="AJ482" i="37"/>
  <c r="Z441" i="36"/>
  <c r="AO141" i="36"/>
  <c r="L141" i="36"/>
  <c r="AT141" i="36"/>
  <c r="AL141" i="36"/>
  <c r="AE141" i="36"/>
  <c r="AM114" i="37"/>
  <c r="AI114" i="37"/>
  <c r="AI222" i="37"/>
  <c r="AB222" i="37"/>
  <c r="Z222" i="37"/>
  <c r="AC222" i="37"/>
  <c r="P222" i="37"/>
  <c r="L50" i="36"/>
  <c r="AA50" i="36"/>
  <c r="S50" i="36"/>
  <c r="V50" i="36"/>
  <c r="AP50" i="36"/>
  <c r="AF545" i="31"/>
  <c r="X568" i="31"/>
  <c r="AT282" i="35"/>
  <c r="Q282" i="35"/>
  <c r="AS282" i="35"/>
  <c r="O282" i="35"/>
  <c r="X282" i="35"/>
  <c r="R59" i="37"/>
  <c r="K59" i="37"/>
  <c r="AC59" i="37"/>
  <c r="AQ59" i="37"/>
  <c r="T59" i="37"/>
  <c r="Y363" i="35"/>
  <c r="AF363" i="35"/>
  <c r="T363" i="35"/>
  <c r="AJ363" i="35"/>
  <c r="L363" i="35"/>
  <c r="AF302" i="35"/>
  <c r="AL302" i="35"/>
  <c r="AK302" i="35"/>
  <c r="U302" i="35"/>
  <c r="Z493" i="35"/>
  <c r="AF493" i="35"/>
  <c r="Y493" i="35"/>
  <c r="AJ493" i="35"/>
  <c r="P493" i="35"/>
  <c r="S572" i="36"/>
  <c r="AQ572" i="36"/>
  <c r="Q572" i="36"/>
  <c r="W572" i="36"/>
  <c r="AO572" i="36"/>
  <c r="N567" i="35"/>
  <c r="AM567" i="35"/>
  <c r="AF567" i="35"/>
  <c r="AS567" i="35"/>
  <c r="AI294" i="35"/>
  <c r="AG294" i="35"/>
  <c r="AE294" i="35"/>
  <c r="Z294" i="35"/>
  <c r="L294" i="35"/>
  <c r="AH325" i="35"/>
  <c r="AJ325" i="35"/>
  <c r="AP325" i="35"/>
  <c r="AO325" i="35"/>
  <c r="R325" i="35"/>
  <c r="O482" i="37"/>
  <c r="AI482" i="37"/>
  <c r="AL482" i="37"/>
  <c r="AC482" i="37"/>
  <c r="S482" i="37"/>
  <c r="AS141" i="36"/>
  <c r="N141" i="36"/>
  <c r="AM141" i="36"/>
  <c r="Z141" i="36"/>
  <c r="AG222" i="37"/>
  <c r="Q222" i="37"/>
  <c r="O222" i="37"/>
  <c r="AQ222" i="37"/>
  <c r="U50" i="36"/>
  <c r="AF50" i="36"/>
  <c r="Y50" i="36"/>
  <c r="W50" i="36"/>
  <c r="AR50" i="36"/>
  <c r="Q362" i="36"/>
  <c r="U535" i="36"/>
  <c r="M350" i="37"/>
  <c r="AP282" i="35"/>
  <c r="AN282" i="35"/>
  <c r="T282" i="35"/>
  <c r="AK282" i="35"/>
  <c r="Z282" i="35"/>
  <c r="AE59" i="37"/>
  <c r="M59" i="37"/>
  <c r="Q59" i="37"/>
  <c r="S59" i="37"/>
  <c r="AO59" i="37"/>
  <c r="AL91" i="35"/>
  <c r="AC91" i="35"/>
  <c r="U91" i="35"/>
  <c r="N363" i="35"/>
  <c r="Q363" i="35"/>
  <c r="AH363" i="35"/>
  <c r="AR363" i="35"/>
  <c r="M363" i="35"/>
  <c r="Q302" i="35"/>
  <c r="N302" i="35"/>
  <c r="T302" i="35"/>
  <c r="AH302" i="35"/>
  <c r="V302" i="35"/>
  <c r="AR493" i="35"/>
  <c r="I493" i="35"/>
  <c r="AB493" i="35"/>
  <c r="AH493" i="35"/>
  <c r="AN493" i="35"/>
  <c r="M572" i="36"/>
  <c r="N572" i="36"/>
  <c r="L572" i="36"/>
  <c r="AL572" i="36"/>
  <c r="AJ572" i="36"/>
  <c r="S567" i="35"/>
  <c r="AN567" i="35"/>
  <c r="Q567" i="35"/>
  <c r="AA567" i="35"/>
  <c r="AH567" i="35"/>
  <c r="AA271" i="35"/>
  <c r="U294" i="35"/>
  <c r="AN294" i="35"/>
  <c r="Q294" i="35"/>
  <c r="I294" i="35"/>
  <c r="AT294" i="35"/>
  <c r="I305" i="37"/>
  <c r="AT325" i="35"/>
  <c r="Y325" i="35"/>
  <c r="Q325" i="35"/>
  <c r="U325" i="35"/>
  <c r="Q482" i="37"/>
  <c r="U482" i="37"/>
  <c r="N482" i="37"/>
  <c r="AE482" i="37"/>
  <c r="S535" i="37"/>
  <c r="K141" i="36"/>
  <c r="AI141" i="36"/>
  <c r="R141" i="36"/>
  <c r="AD141" i="36"/>
  <c r="I323" i="35"/>
  <c r="AJ114" i="37"/>
  <c r="N114" i="37"/>
  <c r="L222" i="37"/>
  <c r="AF222" i="37"/>
  <c r="R222" i="37"/>
  <c r="X222" i="37"/>
  <c r="N222" i="37"/>
  <c r="AD50" i="36"/>
  <c r="AJ50" i="36"/>
  <c r="AS50" i="36"/>
  <c r="AK50" i="36"/>
  <c r="I50" i="36"/>
  <c r="AQ519" i="37"/>
  <c r="AG282" i="35"/>
  <c r="AQ282" i="35"/>
  <c r="AE282" i="35"/>
  <c r="AP59" i="37"/>
  <c r="AL59" i="37"/>
  <c r="Y59" i="37"/>
  <c r="AC363" i="35"/>
  <c r="P363" i="35"/>
  <c r="AK363" i="35"/>
  <c r="AB302" i="35"/>
  <c r="AC302" i="35"/>
  <c r="AS302" i="35"/>
  <c r="AR302" i="35"/>
  <c r="L493" i="35"/>
  <c r="AT493" i="35"/>
  <c r="AI493" i="35"/>
  <c r="AK493" i="35"/>
  <c r="AN572" i="36"/>
  <c r="AH572" i="36"/>
  <c r="AR572" i="36"/>
  <c r="AP572" i="36"/>
  <c r="AT567" i="35"/>
  <c r="T567" i="35"/>
  <c r="V567" i="35"/>
  <c r="M294" i="35"/>
  <c r="K294" i="35"/>
  <c r="AK294" i="35"/>
  <c r="N294" i="35"/>
  <c r="AN325" i="35"/>
  <c r="Z325" i="35"/>
  <c r="AB325" i="35"/>
  <c r="O325" i="35"/>
  <c r="AM482" i="37"/>
  <c r="L482" i="37"/>
  <c r="AA482" i="37"/>
  <c r="S141" i="36"/>
  <c r="AK141" i="36"/>
  <c r="AC141" i="36"/>
  <c r="V141" i="36"/>
  <c r="S222" i="37"/>
  <c r="AA222" i="37"/>
  <c r="AL222" i="37"/>
  <c r="U222" i="37"/>
  <c r="AH50" i="36"/>
  <c r="AN50" i="36"/>
  <c r="AI50" i="36"/>
  <c r="AO50" i="36"/>
  <c r="U422" i="31"/>
  <c r="L422" i="31"/>
  <c r="AG322" i="31"/>
  <c r="AH322" i="31"/>
  <c r="K228" i="31"/>
  <c r="AF249" i="31"/>
  <c r="V249" i="31"/>
  <c r="W249" i="31"/>
  <c r="AC249" i="31"/>
  <c r="AS207" i="31"/>
  <c r="AB251" i="31"/>
  <c r="K422" i="31"/>
  <c r="AO324" i="31"/>
  <c r="Z266" i="31"/>
  <c r="U266" i="31"/>
  <c r="AB557" i="31"/>
  <c r="AI557" i="31"/>
  <c r="V104" i="31"/>
  <c r="AI104" i="31"/>
  <c r="AP207" i="31"/>
  <c r="AQ322" i="31"/>
  <c r="AD474" i="31"/>
  <c r="V460" i="31"/>
  <c r="AR460" i="31"/>
  <c r="AK4" i="31"/>
  <c r="AB41" i="31"/>
  <c r="AH64" i="31"/>
  <c r="R68" i="31"/>
  <c r="AD68" i="31"/>
  <c r="O68" i="31"/>
  <c r="AK104" i="31"/>
  <c r="AJ113" i="31"/>
  <c r="AR113" i="31"/>
  <c r="U164" i="31"/>
  <c r="N180" i="31"/>
  <c r="AJ185" i="31"/>
  <c r="Z212" i="31"/>
  <c r="AG228" i="31"/>
  <c r="AI228" i="31"/>
  <c r="AJ236" i="31"/>
  <c r="AN249" i="31"/>
  <c r="AJ249" i="31"/>
  <c r="AB249" i="31"/>
  <c r="AG249" i="31"/>
  <c r="V31" i="31"/>
  <c r="AF207" i="31"/>
  <c r="K255" i="31"/>
  <c r="M255" i="31"/>
  <c r="AM11" i="31"/>
  <c r="AR11" i="31"/>
  <c r="AH11" i="31"/>
  <c r="I11" i="31"/>
  <c r="AS11" i="31"/>
  <c r="AM43" i="31"/>
  <c r="X70" i="31"/>
  <c r="T202" i="31"/>
  <c r="P202" i="31"/>
  <c r="L202" i="31"/>
  <c r="AA202" i="31"/>
  <c r="K266" i="31"/>
  <c r="AJ362" i="31"/>
  <c r="AB362" i="31"/>
  <c r="P362" i="31"/>
  <c r="Q422" i="31"/>
  <c r="AL474" i="31"/>
  <c r="AO558" i="31"/>
  <c r="AS558" i="31"/>
  <c r="V324" i="31"/>
  <c r="AM333" i="31"/>
  <c r="X396" i="31"/>
  <c r="AD396" i="31"/>
  <c r="R405" i="31"/>
  <c r="M405" i="31"/>
  <c r="U405" i="31"/>
  <c r="AL405" i="31"/>
  <c r="AB472" i="31"/>
  <c r="S472" i="31"/>
  <c r="AC472" i="31"/>
  <c r="AQ472" i="31"/>
  <c r="Y519" i="31"/>
  <c r="AE519" i="31"/>
  <c r="AA524" i="31"/>
  <c r="K524" i="31"/>
  <c r="AG524" i="31"/>
  <c r="T557" i="31"/>
  <c r="AH228" i="31"/>
  <c r="AB104" i="31"/>
  <c r="AA180" i="31"/>
  <c r="AN228" i="31"/>
  <c r="AQ228" i="31"/>
  <c r="S249" i="31"/>
  <c r="AQ249" i="31"/>
  <c r="AH249" i="31"/>
  <c r="AK249" i="31"/>
  <c r="T550" i="31"/>
  <c r="X11" i="31"/>
  <c r="N11" i="31"/>
  <c r="AN11" i="31"/>
  <c r="M11" i="31"/>
  <c r="O43" i="31"/>
  <c r="K274" i="31"/>
  <c r="AL422" i="31"/>
  <c r="T396" i="31"/>
  <c r="AP396" i="31"/>
  <c r="AH519" i="31"/>
  <c r="L519" i="31"/>
  <c r="R557" i="31"/>
  <c r="Y557" i="31"/>
  <c r="V565" i="31"/>
  <c r="Q107" i="31"/>
  <c r="AO107" i="31"/>
  <c r="AH347" i="31"/>
  <c r="AM347" i="31"/>
  <c r="AE565" i="31"/>
  <c r="R238" i="31"/>
  <c r="AH238" i="31"/>
  <c r="K41" i="31"/>
  <c r="AQ57" i="31"/>
  <c r="U64" i="31"/>
  <c r="AH68" i="31"/>
  <c r="AT68" i="31"/>
  <c r="V68" i="31"/>
  <c r="AF68" i="31"/>
  <c r="X120" i="31"/>
  <c r="AS236" i="31"/>
  <c r="AE249" i="31"/>
  <c r="AA249" i="31"/>
  <c r="I249" i="31"/>
  <c r="AN31" i="31"/>
  <c r="O207" i="31"/>
  <c r="Z255" i="31"/>
  <c r="N279" i="31"/>
  <c r="AT11" i="31"/>
  <c r="AI11" i="31"/>
  <c r="V11" i="31"/>
  <c r="AC11" i="31"/>
  <c r="N59" i="31"/>
  <c r="AA70" i="31"/>
  <c r="Y174" i="31"/>
  <c r="R202" i="31"/>
  <c r="N202" i="31"/>
  <c r="AL202" i="31"/>
  <c r="AQ251" i="31"/>
  <c r="AL266" i="31"/>
  <c r="AO322" i="31"/>
  <c r="AE460" i="31"/>
  <c r="AO519" i="31"/>
  <c r="W519" i="31"/>
  <c r="P561" i="31"/>
  <c r="P565" i="31"/>
  <c r="AP43" i="31"/>
  <c r="S43" i="31"/>
  <c r="Y452" i="31"/>
  <c r="S452" i="31"/>
  <c r="Z474" i="31"/>
  <c r="AQ474" i="31"/>
  <c r="N396" i="31"/>
  <c r="AQ396" i="31"/>
  <c r="AK396" i="31"/>
  <c r="S202" i="31"/>
  <c r="K202" i="31"/>
  <c r="AJ202" i="31"/>
  <c r="I202" i="31"/>
  <c r="Z202" i="31"/>
  <c r="T519" i="31"/>
  <c r="AK519" i="31"/>
  <c r="AQ519" i="31"/>
  <c r="AG519" i="31"/>
  <c r="AO227" i="31"/>
  <c r="I227" i="31"/>
  <c r="AT227" i="31"/>
  <c r="Z227" i="31"/>
  <c r="AD227" i="31"/>
  <c r="AD362" i="31"/>
  <c r="AF362" i="31"/>
  <c r="S362" i="31"/>
  <c r="AC362" i="31"/>
  <c r="AM362" i="31"/>
  <c r="AM558" i="31"/>
  <c r="AR558" i="31"/>
  <c r="AK558" i="31"/>
  <c r="R558" i="31"/>
  <c r="AN558" i="31"/>
  <c r="AN405" i="31"/>
  <c r="AQ405" i="31"/>
  <c r="AI405" i="31"/>
  <c r="AO405" i="31"/>
  <c r="I405" i="31"/>
  <c r="R524" i="31"/>
  <c r="Q524" i="31"/>
  <c r="AI524" i="31"/>
  <c r="AE524" i="31"/>
  <c r="AI226" i="31"/>
  <c r="AL226" i="31"/>
  <c r="Z226" i="31"/>
  <c r="AS226" i="31"/>
  <c r="Y226" i="31"/>
  <c r="AP472" i="31"/>
  <c r="AR472" i="31"/>
  <c r="Q472" i="31"/>
  <c r="AN472" i="31"/>
  <c r="AC362" i="36"/>
  <c r="AR263" i="37"/>
  <c r="M573" i="36"/>
  <c r="AB420" i="37"/>
  <c r="AL62" i="31"/>
  <c r="AE62" i="31"/>
  <c r="L186" i="31"/>
  <c r="AQ382" i="31"/>
  <c r="AM467" i="31"/>
  <c r="U467" i="31"/>
  <c r="AJ538" i="31"/>
  <c r="O357" i="31"/>
  <c r="Z357" i="31"/>
  <c r="S357" i="31"/>
  <c r="U421" i="31"/>
  <c r="N485" i="31"/>
  <c r="AQ485" i="31"/>
  <c r="AH485" i="31"/>
  <c r="AR485" i="31"/>
  <c r="AE525" i="31"/>
  <c r="P525" i="31"/>
  <c r="S535" i="31"/>
  <c r="AO85" i="37"/>
  <c r="AO362" i="36"/>
  <c r="V467" i="35"/>
  <c r="R356" i="37"/>
  <c r="Y187" i="35"/>
  <c r="T295" i="36"/>
  <c r="AT535" i="37"/>
  <c r="AI85" i="37"/>
  <c r="O362" i="36"/>
  <c r="AA356" i="37"/>
  <c r="AK295" i="36"/>
  <c r="AM535" i="37"/>
  <c r="AL584" i="35"/>
  <c r="W362" i="36"/>
  <c r="AN356" i="37"/>
  <c r="AL295" i="36"/>
  <c r="AQ244" i="31"/>
  <c r="S244" i="31"/>
  <c r="AR244" i="31"/>
  <c r="AI340" i="31"/>
  <c r="AE340" i="31"/>
  <c r="AO340" i="31"/>
  <c r="Q340" i="31"/>
  <c r="AM70" i="31"/>
  <c r="W70" i="31"/>
  <c r="T70" i="31"/>
  <c r="AN70" i="31"/>
  <c r="M70" i="31"/>
  <c r="S70" i="31"/>
  <c r="N70" i="31"/>
  <c r="AG70" i="31"/>
  <c r="AK70" i="31"/>
  <c r="Z31" i="31"/>
  <c r="Y31" i="31"/>
  <c r="AH279" i="31"/>
  <c r="Z91" i="31"/>
  <c r="L266" i="31"/>
  <c r="N266" i="31"/>
  <c r="L561" i="31"/>
  <c r="I561" i="31"/>
  <c r="Z292" i="31"/>
  <c r="V292" i="31"/>
  <c r="S41" i="31"/>
  <c r="Y41" i="31"/>
  <c r="M76" i="31"/>
  <c r="AN76" i="31"/>
  <c r="P76" i="31"/>
  <c r="W76" i="31"/>
  <c r="AA113" i="31"/>
  <c r="W113" i="31"/>
  <c r="Y113" i="31"/>
  <c r="AR120" i="31"/>
  <c r="I164" i="31"/>
  <c r="X197" i="31"/>
  <c r="V197" i="31"/>
  <c r="Q197" i="31"/>
  <c r="AF244" i="31"/>
  <c r="O292" i="31"/>
  <c r="N31" i="31"/>
  <c r="AG31" i="31"/>
  <c r="AE87" i="31"/>
  <c r="AH87" i="31"/>
  <c r="X87" i="31"/>
  <c r="Y87" i="31"/>
  <c r="P279" i="31"/>
  <c r="AJ479" i="31"/>
  <c r="AH62" i="31"/>
  <c r="N62" i="31"/>
  <c r="W62" i="31"/>
  <c r="U59" i="31"/>
  <c r="AC70" i="31"/>
  <c r="AJ70" i="31"/>
  <c r="I186" i="31"/>
  <c r="AL186" i="31"/>
  <c r="W266" i="31"/>
  <c r="S266" i="31"/>
  <c r="V266" i="31"/>
  <c r="AG299" i="31"/>
  <c r="U299" i="31"/>
  <c r="AN299" i="31"/>
  <c r="K382" i="31"/>
  <c r="L382" i="31"/>
  <c r="I443" i="31"/>
  <c r="T308" i="31"/>
  <c r="U340" i="31"/>
  <c r="N421" i="31"/>
  <c r="AT421" i="31"/>
  <c r="R421" i="31"/>
  <c r="AR421" i="31"/>
  <c r="AM460" i="31"/>
  <c r="Z525" i="31"/>
  <c r="O525" i="31"/>
  <c r="AB525" i="31"/>
  <c r="K535" i="31"/>
  <c r="AF535" i="31"/>
  <c r="K561" i="31"/>
  <c r="M561" i="31"/>
  <c r="P91" i="31"/>
  <c r="AK91" i="31"/>
  <c r="AC468" i="31"/>
  <c r="Z468" i="31"/>
  <c r="AT120" i="31"/>
  <c r="AR70" i="31"/>
  <c r="R70" i="31"/>
  <c r="AD70" i="31"/>
  <c r="AQ70" i="31"/>
  <c r="AF41" i="31"/>
  <c r="T76" i="31"/>
  <c r="AT76" i="31"/>
  <c r="U76" i="31"/>
  <c r="AF88" i="31"/>
  <c r="AL113" i="31"/>
  <c r="AP113" i="31"/>
  <c r="AB113" i="31"/>
  <c r="AC113" i="31"/>
  <c r="AD164" i="31"/>
  <c r="AT197" i="31"/>
  <c r="AB197" i="31"/>
  <c r="O197" i="31"/>
  <c r="I244" i="31"/>
  <c r="AP244" i="31"/>
  <c r="N292" i="31"/>
  <c r="AE31" i="31"/>
  <c r="S31" i="31"/>
  <c r="AO31" i="31"/>
  <c r="O87" i="31"/>
  <c r="AP87" i="31"/>
  <c r="AD87" i="31"/>
  <c r="X279" i="31"/>
  <c r="AB62" i="31"/>
  <c r="AF62" i="31"/>
  <c r="T62" i="31"/>
  <c r="AA62" i="31"/>
  <c r="P70" i="31"/>
  <c r="Q70" i="31"/>
  <c r="AO70" i="31"/>
  <c r="U91" i="31"/>
  <c r="N186" i="31"/>
  <c r="R186" i="31"/>
  <c r="AO266" i="31"/>
  <c r="AN266" i="31"/>
  <c r="N299" i="31"/>
  <c r="AM299" i="31"/>
  <c r="Z299" i="31"/>
  <c r="Y382" i="31"/>
  <c r="T382" i="31"/>
  <c r="AQ421" i="31"/>
  <c r="T460" i="31"/>
  <c r="AO525" i="31"/>
  <c r="AD525" i="31"/>
  <c r="AC535" i="31"/>
  <c r="O535" i="31"/>
  <c r="AH561" i="31"/>
  <c r="I143" i="31"/>
  <c r="T143" i="31"/>
  <c r="W99" i="31"/>
  <c r="AA99" i="31"/>
  <c r="AN104" i="31"/>
  <c r="Z104" i="31"/>
  <c r="AE228" i="31"/>
  <c r="AC228" i="31"/>
  <c r="Q207" i="31"/>
  <c r="AE207" i="31"/>
  <c r="W120" i="31"/>
  <c r="AA120" i="31"/>
  <c r="AF120" i="31"/>
  <c r="O363" i="31"/>
  <c r="X363" i="31"/>
  <c r="AK297" i="31"/>
  <c r="AC297" i="31"/>
  <c r="Z297" i="31"/>
  <c r="R297" i="31"/>
  <c r="AK561" i="31"/>
  <c r="AJ561" i="31"/>
  <c r="AA561" i="31"/>
  <c r="AC561" i="31"/>
  <c r="W561" i="31"/>
  <c r="AQ561" i="31"/>
  <c r="O561" i="31"/>
  <c r="X561" i="31"/>
  <c r="AS561" i="31"/>
  <c r="AM561" i="31"/>
  <c r="Y197" i="31"/>
  <c r="Z197" i="31"/>
  <c r="L197" i="31"/>
  <c r="AD197" i="31"/>
  <c r="R197" i="31"/>
  <c r="AQ186" i="31"/>
  <c r="K186" i="31"/>
  <c r="AT186" i="31"/>
  <c r="Z186" i="31"/>
  <c r="X186" i="31"/>
  <c r="O186" i="31"/>
  <c r="AN186" i="31"/>
  <c r="M186" i="31"/>
  <c r="AD186" i="31"/>
  <c r="AR186" i="31"/>
  <c r="AF186" i="31"/>
  <c r="AP186" i="31"/>
  <c r="AK186" i="31"/>
  <c r="AL382" i="31"/>
  <c r="AS382" i="31"/>
  <c r="AG382" i="31"/>
  <c r="O382" i="31"/>
  <c r="AE382" i="31"/>
  <c r="R382" i="31"/>
  <c r="M382" i="31"/>
  <c r="U382" i="31"/>
  <c r="P382" i="31"/>
  <c r="N382" i="31"/>
  <c r="AO382" i="31"/>
  <c r="AK382" i="31"/>
  <c r="Q382" i="31"/>
  <c r="AJ421" i="31"/>
  <c r="AM421" i="31"/>
  <c r="Z421" i="31"/>
  <c r="AI421" i="31"/>
  <c r="AA421" i="31"/>
  <c r="AF421" i="31"/>
  <c r="AC421" i="31"/>
  <c r="AL421" i="31"/>
  <c r="O421" i="31"/>
  <c r="AB421" i="31"/>
  <c r="W421" i="31"/>
  <c r="AD421" i="31"/>
  <c r="AK421" i="31"/>
  <c r="AJ535" i="31"/>
  <c r="AK535" i="31"/>
  <c r="AA535" i="31"/>
  <c r="AI535" i="31"/>
  <c r="Y535" i="31"/>
  <c r="AN535" i="31"/>
  <c r="AE535" i="31"/>
  <c r="M535" i="31"/>
  <c r="AS535" i="31"/>
  <c r="P535" i="31"/>
  <c r="AO535" i="31"/>
  <c r="AT535" i="31"/>
  <c r="AD535" i="31"/>
  <c r="L535" i="31"/>
  <c r="AH535" i="31"/>
  <c r="V535" i="31"/>
  <c r="AL535" i="31"/>
  <c r="AJ299" i="31"/>
  <c r="AK299" i="31"/>
  <c r="AD299" i="31"/>
  <c r="R299" i="31"/>
  <c r="M299" i="31"/>
  <c r="P299" i="31"/>
  <c r="AS299" i="31"/>
  <c r="Y299" i="31"/>
  <c r="AC299" i="31"/>
  <c r="L299" i="31"/>
  <c r="AL299" i="31"/>
  <c r="K299" i="31"/>
  <c r="AQ299" i="31"/>
  <c r="AF525" i="31"/>
  <c r="AG525" i="31"/>
  <c r="W525" i="31"/>
  <c r="U525" i="31"/>
  <c r="M525" i="31"/>
  <c r="L525" i="31"/>
  <c r="AK525" i="31"/>
  <c r="AI525" i="31"/>
  <c r="AC525" i="31"/>
  <c r="X525" i="31"/>
  <c r="Q525" i="31"/>
  <c r="AH525" i="31"/>
  <c r="R525" i="31"/>
  <c r="T525" i="31"/>
  <c r="K525" i="31"/>
  <c r="Y525" i="31"/>
  <c r="AT525" i="31"/>
  <c r="Q233" i="31"/>
  <c r="R233" i="31"/>
  <c r="AN233" i="31"/>
  <c r="T233" i="31"/>
  <c r="V430" i="31"/>
  <c r="W430" i="31"/>
  <c r="AK430" i="31"/>
  <c r="AA430" i="31"/>
  <c r="Z430" i="31"/>
  <c r="Q430" i="31"/>
  <c r="T430" i="31"/>
  <c r="O430" i="31"/>
  <c r="R430" i="31"/>
  <c r="L430" i="31"/>
  <c r="I430" i="31"/>
  <c r="P430" i="31"/>
  <c r="S274" i="31"/>
  <c r="P274" i="31"/>
  <c r="R266" i="31"/>
  <c r="P266" i="31"/>
  <c r="AJ266" i="31"/>
  <c r="AE266" i="31"/>
  <c r="AT266" i="31"/>
  <c r="AG266" i="31"/>
  <c r="AC266" i="31"/>
  <c r="AR266" i="31"/>
  <c r="AP266" i="31"/>
  <c r="AQ266" i="31"/>
  <c r="Y266" i="31"/>
  <c r="T266" i="31"/>
  <c r="X266" i="31"/>
  <c r="AG87" i="31"/>
  <c r="AN87" i="31"/>
  <c r="Z87" i="31"/>
  <c r="AQ87" i="31"/>
  <c r="X113" i="31"/>
  <c r="AQ113" i="31"/>
  <c r="AF113" i="31"/>
  <c r="I113" i="31"/>
  <c r="AO120" i="31"/>
  <c r="AI120" i="31"/>
  <c r="AS292" i="31"/>
  <c r="AM31" i="31"/>
  <c r="AJ31" i="31"/>
  <c r="I31" i="31"/>
  <c r="AR87" i="31"/>
  <c r="L87" i="31"/>
  <c r="AM87" i="31"/>
  <c r="M87" i="31"/>
  <c r="Z279" i="31"/>
  <c r="O479" i="31"/>
  <c r="Z62" i="31"/>
  <c r="V62" i="31"/>
  <c r="AP70" i="31"/>
  <c r="I70" i="31"/>
  <c r="AE70" i="31"/>
  <c r="AB91" i="31"/>
  <c r="V174" i="31"/>
  <c r="T186" i="31"/>
  <c r="V186" i="31"/>
  <c r="AI186" i="31"/>
  <c r="O266" i="31"/>
  <c r="AB266" i="31"/>
  <c r="AF266" i="31"/>
  <c r="AI299" i="31"/>
  <c r="W299" i="31"/>
  <c r="X299" i="31"/>
  <c r="I363" i="31"/>
  <c r="AB382" i="31"/>
  <c r="AC382" i="31"/>
  <c r="AP382" i="31"/>
  <c r="AL297" i="31"/>
  <c r="O328" i="31"/>
  <c r="AE421" i="31"/>
  <c r="AG421" i="31"/>
  <c r="T421" i="31"/>
  <c r="N460" i="31"/>
  <c r="N525" i="31"/>
  <c r="AL525" i="31"/>
  <c r="Q535" i="31"/>
  <c r="AG535" i="31"/>
  <c r="T535" i="31"/>
  <c r="AL561" i="31"/>
  <c r="Q113" i="31"/>
  <c r="R113" i="31"/>
  <c r="AI113" i="31"/>
  <c r="O113" i="31"/>
  <c r="AM76" i="31"/>
  <c r="AP76" i="31"/>
  <c r="AL76" i="31"/>
  <c r="Y76" i="31"/>
  <c r="V76" i="31"/>
  <c r="AM62" i="31"/>
  <c r="AT62" i="31"/>
  <c r="AR62" i="31"/>
  <c r="X62" i="31"/>
  <c r="AP62" i="31"/>
  <c r="AI62" i="31"/>
  <c r="AO62" i="31"/>
  <c r="AK62" i="31"/>
  <c r="Q62" i="31"/>
  <c r="M62" i="31"/>
  <c r="AC76" i="31"/>
  <c r="L76" i="31"/>
  <c r="AD76" i="31"/>
  <c r="K76" i="31"/>
  <c r="AL197" i="31"/>
  <c r="AA197" i="31"/>
  <c r="AP197" i="31"/>
  <c r="AO197" i="31"/>
  <c r="Y244" i="31"/>
  <c r="T41" i="31"/>
  <c r="AR76" i="31"/>
  <c r="R76" i="31"/>
  <c r="AS76" i="31"/>
  <c r="O76" i="31"/>
  <c r="P113" i="31"/>
  <c r="N113" i="31"/>
  <c r="AN113" i="31"/>
  <c r="M113" i="31"/>
  <c r="AL120" i="31"/>
  <c r="AQ120" i="31"/>
  <c r="K197" i="31"/>
  <c r="AR197" i="31"/>
  <c r="AH197" i="31"/>
  <c r="I197" i="31"/>
  <c r="AS197" i="31"/>
  <c r="AG244" i="31"/>
  <c r="AR292" i="31"/>
  <c r="R31" i="31"/>
  <c r="AQ31" i="31"/>
  <c r="AL87" i="31"/>
  <c r="T87" i="31"/>
  <c r="N87" i="31"/>
  <c r="Q87" i="31"/>
  <c r="AG62" i="31"/>
  <c r="AC62" i="31"/>
  <c r="O62" i="31"/>
  <c r="AD59" i="31"/>
  <c r="L70" i="31"/>
  <c r="Y70" i="31"/>
  <c r="AI70" i="31"/>
  <c r="T91" i="31"/>
  <c r="P186" i="31"/>
  <c r="AH186" i="31"/>
  <c r="AB186" i="31"/>
  <c r="AM186" i="31"/>
  <c r="AI266" i="31"/>
  <c r="AS266" i="31"/>
  <c r="AK266" i="31"/>
  <c r="S299" i="31"/>
  <c r="AB299" i="31"/>
  <c r="AP363" i="31"/>
  <c r="AF382" i="31"/>
  <c r="AJ382" i="31"/>
  <c r="AI382" i="31"/>
  <c r="AT382" i="31"/>
  <c r="AQ297" i="31"/>
  <c r="I421" i="31"/>
  <c r="AO421" i="31"/>
  <c r="X421" i="31"/>
  <c r="AP525" i="31"/>
  <c r="AQ525" i="31"/>
  <c r="R535" i="31"/>
  <c r="AQ535" i="31"/>
  <c r="X535" i="31"/>
  <c r="AE561" i="31"/>
  <c r="L279" i="31"/>
  <c r="AD279" i="31"/>
  <c r="U31" i="31"/>
  <c r="AP31" i="31"/>
  <c r="P31" i="31"/>
  <c r="R460" i="31"/>
  <c r="Z460" i="31"/>
  <c r="Q460" i="31"/>
  <c r="AC460" i="31"/>
  <c r="K460" i="31"/>
  <c r="S460" i="31"/>
  <c r="L460" i="31"/>
  <c r="AN244" i="31"/>
  <c r="L31" i="31"/>
  <c r="M266" i="31"/>
  <c r="Z443" i="31"/>
  <c r="Y460" i="31"/>
  <c r="AK41" i="31"/>
  <c r="AG41" i="31"/>
  <c r="P41" i="31"/>
  <c r="AK164" i="31"/>
  <c r="AO479" i="31"/>
  <c r="U479" i="31"/>
  <c r="W479" i="31"/>
  <c r="AN174" i="31"/>
  <c r="AA174" i="31"/>
  <c r="AO338" i="31"/>
  <c r="T338" i="31"/>
  <c r="AT510" i="31"/>
  <c r="AQ512" i="31"/>
  <c r="Z512" i="31"/>
  <c r="P43" i="31"/>
  <c r="AE251" i="31"/>
  <c r="O422" i="31"/>
  <c r="R565" i="31"/>
  <c r="I452" i="31"/>
  <c r="AC172" i="31"/>
  <c r="AO172" i="31"/>
  <c r="Q172" i="31"/>
  <c r="Z172" i="31"/>
  <c r="Z249" i="31"/>
  <c r="O249" i="31"/>
  <c r="AP249" i="31"/>
  <c r="K285" i="31"/>
  <c r="AS285" i="31"/>
  <c r="S285" i="31"/>
  <c r="R10" i="31"/>
  <c r="AD10" i="31"/>
  <c r="L10" i="31"/>
  <c r="AQ43" i="31"/>
  <c r="Q347" i="31"/>
  <c r="AL499" i="31"/>
  <c r="AQ499" i="31"/>
  <c r="Y499" i="31"/>
  <c r="Y538" i="31"/>
  <c r="AF324" i="31"/>
  <c r="AO396" i="31"/>
  <c r="P444" i="31"/>
  <c r="L444" i="31"/>
  <c r="AI444" i="31"/>
  <c r="AB452" i="31"/>
  <c r="M565" i="31"/>
  <c r="L251" i="31"/>
  <c r="M251" i="31"/>
  <c r="X422" i="31"/>
  <c r="N422" i="31"/>
  <c r="R322" i="31"/>
  <c r="N322" i="31"/>
  <c r="AJ474" i="31"/>
  <c r="T474" i="31"/>
  <c r="AH396" i="31"/>
  <c r="AB396" i="31"/>
  <c r="M396" i="31"/>
  <c r="R444" i="31"/>
  <c r="S444" i="31"/>
  <c r="AB444" i="31"/>
  <c r="AM444" i="31"/>
  <c r="AJ499" i="31"/>
  <c r="AO499" i="31"/>
  <c r="AH499" i="31"/>
  <c r="AM499" i="31"/>
  <c r="AE499" i="31"/>
  <c r="W107" i="31"/>
  <c r="R107" i="31"/>
  <c r="AL538" i="31"/>
  <c r="AC538" i="31"/>
  <c r="Q538" i="31"/>
  <c r="N381" i="36"/>
  <c r="AT519" i="31"/>
  <c r="AB519" i="31"/>
  <c r="AF85" i="37"/>
  <c r="AK362" i="36"/>
  <c r="R362" i="36"/>
  <c r="N356" i="37"/>
  <c r="S263" i="37"/>
  <c r="W573" i="36"/>
  <c r="AB432" i="35"/>
  <c r="I535" i="37"/>
  <c r="T509" i="36"/>
  <c r="AG307" i="35"/>
  <c r="S146" i="35"/>
  <c r="AS43" i="37"/>
  <c r="AH85" i="37"/>
  <c r="AH362" i="36"/>
  <c r="AK467" i="35"/>
  <c r="O519" i="37"/>
  <c r="X187" i="35"/>
  <c r="Z85" i="37"/>
  <c r="V362" i="36"/>
  <c r="AD362" i="36"/>
  <c r="AQ467" i="35"/>
  <c r="S519" i="37"/>
  <c r="AP187" i="35"/>
  <c r="V434" i="31"/>
  <c r="AL434" i="31"/>
  <c r="K434" i="31"/>
  <c r="T434" i="31"/>
  <c r="M434" i="31"/>
  <c r="T255" i="31"/>
  <c r="R255" i="31"/>
  <c r="AK255" i="31"/>
  <c r="AP255" i="31"/>
  <c r="I333" i="31"/>
  <c r="P333" i="31"/>
  <c r="U333" i="31"/>
  <c r="AJ351" i="31"/>
  <c r="AM351" i="31"/>
  <c r="AE351" i="31"/>
  <c r="K351" i="31"/>
  <c r="N351" i="31"/>
  <c r="O126" i="31"/>
  <c r="N126" i="31"/>
  <c r="AL126" i="31"/>
  <c r="R126" i="31"/>
  <c r="V298" i="31"/>
  <c r="U298" i="31"/>
  <c r="AO298" i="31"/>
  <c r="AS298" i="31"/>
  <c r="X467" i="31"/>
  <c r="Y467" i="31"/>
  <c r="M467" i="31"/>
  <c r="AL467" i="31"/>
  <c r="O467" i="31"/>
  <c r="AN467" i="31"/>
  <c r="AT467" i="31"/>
  <c r="AP467" i="31"/>
  <c r="Q467" i="31"/>
  <c r="P357" i="31"/>
  <c r="N357" i="31"/>
  <c r="AM357" i="31"/>
  <c r="V357" i="31"/>
  <c r="AF357" i="31"/>
  <c r="AI357" i="31"/>
  <c r="AE357" i="31"/>
  <c r="K357" i="31"/>
  <c r="AQ357" i="31"/>
  <c r="P64" i="31"/>
  <c r="AP64" i="31"/>
  <c r="AS64" i="31"/>
  <c r="AQ64" i="31"/>
  <c r="AR180" i="31"/>
  <c r="AQ180" i="31"/>
  <c r="AR236" i="31"/>
  <c r="AG236" i="31"/>
  <c r="Z236" i="31"/>
  <c r="AI236" i="31"/>
  <c r="L550" i="31"/>
  <c r="R27" i="31"/>
  <c r="AS434" i="31"/>
  <c r="AM527" i="31"/>
  <c r="AO404" i="31"/>
  <c r="O404" i="31"/>
  <c r="O238" i="31"/>
  <c r="M238" i="31"/>
  <c r="T57" i="31"/>
  <c r="AC57" i="31"/>
  <c r="AD523" i="31"/>
  <c r="AJ41" i="31"/>
  <c r="AN41" i="31"/>
  <c r="Q41" i="31"/>
  <c r="P57" i="31"/>
  <c r="AA57" i="31"/>
  <c r="AG57" i="31"/>
  <c r="I64" i="31"/>
  <c r="L64" i="31"/>
  <c r="AL64" i="31"/>
  <c r="K64" i="31"/>
  <c r="AF73" i="31"/>
  <c r="AF104" i="31"/>
  <c r="T104" i="31"/>
  <c r="AM104" i="31"/>
  <c r="AG164" i="31"/>
  <c r="W164" i="31"/>
  <c r="L180" i="31"/>
  <c r="K196" i="31"/>
  <c r="AD228" i="31"/>
  <c r="W228" i="31"/>
  <c r="AC236" i="31"/>
  <c r="AN236" i="31"/>
  <c r="AF236" i="31"/>
  <c r="AM236" i="31"/>
  <c r="AG292" i="31"/>
  <c r="W550" i="31"/>
  <c r="L207" i="31"/>
  <c r="X207" i="31"/>
  <c r="V255" i="31"/>
  <c r="AA255" i="31"/>
  <c r="W255" i="31"/>
  <c r="AB255" i="31"/>
  <c r="S479" i="31"/>
  <c r="AG27" i="31"/>
  <c r="W59" i="31"/>
  <c r="K107" i="31"/>
  <c r="P150" i="31"/>
  <c r="AQ174" i="31"/>
  <c r="T238" i="31"/>
  <c r="AG251" i="31"/>
  <c r="AB322" i="31"/>
  <c r="I338" i="31"/>
  <c r="W434" i="31"/>
  <c r="AB474" i="31"/>
  <c r="W333" i="31"/>
  <c r="AT333" i="31"/>
  <c r="L392" i="31"/>
  <c r="V523" i="31"/>
  <c r="T358" i="31"/>
  <c r="AN358" i="31"/>
  <c r="AF64" i="31"/>
  <c r="X57" i="31"/>
  <c r="W57" i="31"/>
  <c r="AD64" i="31"/>
  <c r="T64" i="31"/>
  <c r="AT64" i="31"/>
  <c r="O64" i="31"/>
  <c r="Q236" i="31"/>
  <c r="AQ236" i="31"/>
  <c r="Q238" i="31"/>
  <c r="AC392" i="31"/>
  <c r="I43" i="31"/>
  <c r="W43" i="31"/>
  <c r="AN251" i="31"/>
  <c r="AR251" i="31"/>
  <c r="AL251" i="31"/>
  <c r="Z422" i="31"/>
  <c r="AB422" i="31"/>
  <c r="AO422" i="31"/>
  <c r="AP422" i="31"/>
  <c r="T422" i="31"/>
  <c r="AP324" i="31"/>
  <c r="W324" i="31"/>
  <c r="O324" i="31"/>
  <c r="AD452" i="31"/>
  <c r="M452" i="31"/>
  <c r="AP452" i="31"/>
  <c r="AE452" i="31"/>
  <c r="AC565" i="31"/>
  <c r="AP565" i="31"/>
  <c r="AT322" i="31"/>
  <c r="X322" i="31"/>
  <c r="L557" i="31"/>
  <c r="AP557" i="31"/>
  <c r="M557" i="31"/>
  <c r="AE474" i="31"/>
  <c r="S474" i="31"/>
  <c r="AH474" i="31"/>
  <c r="X474" i="31"/>
  <c r="M474" i="31"/>
  <c r="K527" i="31"/>
  <c r="AD527" i="31"/>
  <c r="P527" i="31"/>
  <c r="AR434" i="31"/>
  <c r="X527" i="31"/>
  <c r="AB57" i="31"/>
  <c r="AT180" i="31"/>
  <c r="X236" i="31"/>
  <c r="AE550" i="31"/>
  <c r="AI219" i="31"/>
  <c r="AR27" i="31"/>
  <c r="AC27" i="31"/>
  <c r="AA550" i="31"/>
  <c r="N219" i="31"/>
  <c r="AD238" i="31"/>
  <c r="U554" i="31"/>
  <c r="AA404" i="31"/>
  <c r="AE57" i="31"/>
  <c r="AS57" i="31"/>
  <c r="AK64" i="31"/>
  <c r="Z64" i="31"/>
  <c r="M64" i="31"/>
  <c r="S64" i="31"/>
  <c r="T236" i="31"/>
  <c r="AP236" i="31"/>
  <c r="AS238" i="31"/>
  <c r="AJ238" i="31"/>
  <c r="Y554" i="31"/>
  <c r="AL180" i="31"/>
  <c r="O255" i="31"/>
  <c r="U255" i="31"/>
  <c r="Y255" i="31"/>
  <c r="AM255" i="31"/>
  <c r="AN255" i="31"/>
  <c r="T150" i="31"/>
  <c r="X238" i="31"/>
  <c r="X434" i="31"/>
  <c r="AJ434" i="31"/>
  <c r="K333" i="31"/>
  <c r="AR333" i="31"/>
  <c r="AO57" i="31"/>
  <c r="AN180" i="31"/>
  <c r="M236" i="31"/>
  <c r="AK236" i="31"/>
  <c r="AC150" i="31"/>
  <c r="AR150" i="31"/>
  <c r="O434" i="31"/>
  <c r="M333" i="31"/>
  <c r="AJ333" i="31"/>
  <c r="AL57" i="31"/>
  <c r="AH57" i="31"/>
  <c r="V64" i="31"/>
  <c r="AG64" i="31"/>
  <c r="R64" i="31"/>
  <c r="W64" i="31"/>
  <c r="AO236" i="31"/>
  <c r="AD236" i="31"/>
  <c r="K236" i="31"/>
  <c r="Y550" i="31"/>
  <c r="AQ550" i="31"/>
  <c r="I219" i="31"/>
  <c r="AO238" i="31"/>
  <c r="AI41" i="31"/>
  <c r="R41" i="31"/>
  <c r="AJ57" i="31"/>
  <c r="AM57" i="31"/>
  <c r="N64" i="31"/>
  <c r="AO64" i="31"/>
  <c r="X64" i="31"/>
  <c r="AD104" i="31"/>
  <c r="AT247" i="31"/>
  <c r="AD180" i="31"/>
  <c r="U180" i="31"/>
  <c r="L228" i="31"/>
  <c r="P228" i="31"/>
  <c r="L236" i="31"/>
  <c r="AL236" i="31"/>
  <c r="AH550" i="31"/>
  <c r="AM207" i="31"/>
  <c r="Y207" i="31"/>
  <c r="AQ255" i="31"/>
  <c r="AD255" i="31"/>
  <c r="AE255" i="31"/>
  <c r="AS255" i="31"/>
  <c r="AR255" i="31"/>
  <c r="AT43" i="31"/>
  <c r="AF43" i="31"/>
  <c r="AQ150" i="31"/>
  <c r="AK174" i="31"/>
  <c r="Y219" i="31"/>
  <c r="AR238" i="31"/>
  <c r="AI238" i="31"/>
  <c r="S251" i="31"/>
  <c r="AM322" i="31"/>
  <c r="S358" i="31"/>
  <c r="AD422" i="31"/>
  <c r="AN434" i="31"/>
  <c r="AO434" i="31"/>
  <c r="Q474" i="31"/>
  <c r="AT474" i="31"/>
  <c r="AA324" i="31"/>
  <c r="AG333" i="31"/>
  <c r="S557" i="31"/>
  <c r="AI565" i="31"/>
  <c r="U107" i="31"/>
  <c r="AT107" i="31"/>
  <c r="AC347" i="31"/>
  <c r="Z347" i="31"/>
  <c r="I347" i="31"/>
  <c r="AM295" i="35"/>
  <c r="AS431" i="36"/>
  <c r="AJ168" i="35"/>
  <c r="AJ173" i="35"/>
  <c r="AE563" i="37"/>
  <c r="AO296" i="31"/>
  <c r="AF296" i="31"/>
  <c r="L296" i="31"/>
  <c r="N296" i="31"/>
  <c r="AT296" i="31"/>
  <c r="AF396" i="31"/>
  <c r="W396" i="31"/>
  <c r="AL396" i="31"/>
  <c r="T468" i="31"/>
  <c r="AI485" i="31"/>
  <c r="R485" i="31"/>
  <c r="T485" i="31"/>
  <c r="N85" i="37"/>
  <c r="AD85" i="37"/>
  <c r="AR467" i="35"/>
  <c r="Z519" i="37"/>
  <c r="Q356" i="37"/>
  <c r="O263" i="37"/>
  <c r="AN431" i="36"/>
  <c r="AL573" i="36"/>
  <c r="R187" i="35"/>
  <c r="AG432" i="35"/>
  <c r="AP369" i="37"/>
  <c r="V295" i="36"/>
  <c r="AC173" i="35"/>
  <c r="AH535" i="37"/>
  <c r="V509" i="36"/>
  <c r="AS467" i="35"/>
  <c r="S467" i="35"/>
  <c r="AC350" i="37"/>
  <c r="AM519" i="37"/>
  <c r="AI356" i="37"/>
  <c r="AD300" i="36"/>
  <c r="N263" i="37"/>
  <c r="AA10" i="37"/>
  <c r="Q420" i="37"/>
  <c r="AN187" i="35"/>
  <c r="AG535" i="37"/>
  <c r="AF91" i="31"/>
  <c r="L274" i="31"/>
  <c r="AP294" i="31"/>
  <c r="AG538" i="31"/>
  <c r="AQ296" i="31"/>
  <c r="AI296" i="31"/>
  <c r="X296" i="31"/>
  <c r="AG296" i="31"/>
  <c r="I396" i="31"/>
  <c r="U396" i="31"/>
  <c r="V485" i="31"/>
  <c r="AD485" i="31"/>
  <c r="Z485" i="31"/>
  <c r="AM485" i="31"/>
  <c r="AQ85" i="37"/>
  <c r="I467" i="35"/>
  <c r="AC467" i="35"/>
  <c r="AR350" i="37"/>
  <c r="W519" i="37"/>
  <c r="O356" i="37"/>
  <c r="P300" i="36"/>
  <c r="Y263" i="37"/>
  <c r="AI420" i="37"/>
  <c r="U187" i="35"/>
  <c r="AM295" i="36"/>
  <c r="N535" i="37"/>
  <c r="AH118" i="35"/>
  <c r="L85" i="37"/>
  <c r="U467" i="35"/>
  <c r="O467" i="35"/>
  <c r="AS350" i="37"/>
  <c r="V519" i="37"/>
  <c r="U295" i="35"/>
  <c r="AR356" i="37"/>
  <c r="AM263" i="37"/>
  <c r="N187" i="35"/>
  <c r="Z187" i="35"/>
  <c r="K295" i="36"/>
  <c r="AJ535" i="37"/>
  <c r="AH509" i="36"/>
  <c r="P346" i="37"/>
  <c r="AA402" i="31"/>
  <c r="O402" i="31"/>
  <c r="T278" i="31"/>
  <c r="AC278" i="31"/>
  <c r="M73" i="31"/>
  <c r="M88" i="31"/>
  <c r="W239" i="31"/>
  <c r="AQ104" i="31"/>
  <c r="K104" i="31"/>
  <c r="AO104" i="31"/>
  <c r="U104" i="31"/>
  <c r="AL104" i="31"/>
  <c r="AS43" i="31"/>
  <c r="M43" i="31"/>
  <c r="K43" i="31"/>
  <c r="AB43" i="31"/>
  <c r="X43" i="31"/>
  <c r="AG43" i="31"/>
  <c r="AL43" i="31"/>
  <c r="Z43" i="31"/>
  <c r="AR43" i="31"/>
  <c r="Q104" i="31"/>
  <c r="AR104" i="31"/>
  <c r="AG104" i="31"/>
  <c r="O104" i="31"/>
  <c r="I112" i="31"/>
  <c r="AH112" i="31"/>
  <c r="AB185" i="31"/>
  <c r="I212" i="31"/>
  <c r="AB228" i="31"/>
  <c r="I228" i="31"/>
  <c r="AR228" i="31"/>
  <c r="O228" i="31"/>
  <c r="AA276" i="31"/>
  <c r="AA207" i="31"/>
  <c r="AI207" i="31"/>
  <c r="AR239" i="31"/>
  <c r="AH38" i="31"/>
  <c r="T21" i="31"/>
  <c r="T4" i="31"/>
  <c r="AT104" i="31"/>
  <c r="N104" i="31"/>
  <c r="M104" i="31"/>
  <c r="S104" i="31"/>
  <c r="L112" i="31"/>
  <c r="AD112" i="31"/>
  <c r="M247" i="31"/>
  <c r="AH185" i="31"/>
  <c r="AL212" i="31"/>
  <c r="AO228" i="31"/>
  <c r="X228" i="31"/>
  <c r="S228" i="31"/>
  <c r="S237" i="31"/>
  <c r="N237" i="31"/>
  <c r="X71" i="31"/>
  <c r="AH207" i="31"/>
  <c r="W207" i="31"/>
  <c r="AN207" i="31"/>
  <c r="AK207" i="31"/>
  <c r="AJ43" i="31"/>
  <c r="AN43" i="31"/>
  <c r="U43" i="31"/>
  <c r="AD251" i="31"/>
  <c r="AO251" i="31"/>
  <c r="T251" i="31"/>
  <c r="W262" i="31"/>
  <c r="AS315" i="31"/>
  <c r="W322" i="31"/>
  <c r="S322" i="31"/>
  <c r="P322" i="31"/>
  <c r="AD322" i="31"/>
  <c r="S422" i="31"/>
  <c r="AN422" i="31"/>
  <c r="AR422" i="31"/>
  <c r="K474" i="31"/>
  <c r="AS324" i="31"/>
  <c r="AQ324" i="31"/>
  <c r="R324" i="31"/>
  <c r="AR452" i="31"/>
  <c r="AN452" i="31"/>
  <c r="O461" i="31"/>
  <c r="AJ557" i="31"/>
  <c r="U557" i="31"/>
  <c r="AD565" i="31"/>
  <c r="I565" i="31"/>
  <c r="AI88" i="31"/>
  <c r="Y88" i="31"/>
  <c r="AP88" i="31"/>
  <c r="W88" i="31"/>
  <c r="V409" i="31"/>
  <c r="Q237" i="31"/>
  <c r="AI237" i="31"/>
  <c r="AM237" i="31"/>
  <c r="AF435" i="31"/>
  <c r="AJ435" i="31"/>
  <c r="AL435" i="31"/>
  <c r="AN435" i="31"/>
  <c r="AS143" i="31"/>
  <c r="AF143" i="31"/>
  <c r="X212" i="31"/>
  <c r="AA415" i="31"/>
  <c r="X415" i="31"/>
  <c r="AM112" i="31"/>
  <c r="AA112" i="31"/>
  <c r="AB112" i="31"/>
  <c r="AF112" i="31"/>
  <c r="Y4" i="31"/>
  <c r="AO4" i="31"/>
  <c r="AJ88" i="31"/>
  <c r="AA88" i="31"/>
  <c r="I104" i="31"/>
  <c r="AJ104" i="31"/>
  <c r="X104" i="31"/>
  <c r="AA104" i="31"/>
  <c r="AO112" i="31"/>
  <c r="N112" i="31"/>
  <c r="W112" i="31"/>
  <c r="W247" i="31"/>
  <c r="Z185" i="31"/>
  <c r="AG185" i="31"/>
  <c r="R228" i="31"/>
  <c r="AL228" i="31"/>
  <c r="U228" i="31"/>
  <c r="AA228" i="31"/>
  <c r="X237" i="31"/>
  <c r="AB237" i="31"/>
  <c r="Y237" i="31"/>
  <c r="AF14" i="31"/>
  <c r="AJ207" i="31"/>
  <c r="K207" i="31"/>
  <c r="AL207" i="31"/>
  <c r="M207" i="31"/>
  <c r="R43" i="31"/>
  <c r="T43" i="31"/>
  <c r="V43" i="31"/>
  <c r="AC43" i="31"/>
  <c r="K75" i="31"/>
  <c r="Q218" i="31"/>
  <c r="Y251" i="31"/>
  <c r="R251" i="31"/>
  <c r="O251" i="31"/>
  <c r="AF251" i="31"/>
  <c r="AF278" i="31"/>
  <c r="AI322" i="31"/>
  <c r="AN322" i="31"/>
  <c r="AF322" i="31"/>
  <c r="AL322" i="31"/>
  <c r="AF422" i="31"/>
  <c r="AE422" i="31"/>
  <c r="R422" i="31"/>
  <c r="AR435" i="31"/>
  <c r="P324" i="31"/>
  <c r="AG324" i="31"/>
  <c r="AD324" i="31"/>
  <c r="AC332" i="31"/>
  <c r="Q452" i="31"/>
  <c r="V452" i="31"/>
  <c r="AN544" i="31"/>
  <c r="N557" i="31"/>
  <c r="AN557" i="31"/>
  <c r="AK557" i="31"/>
  <c r="AT565" i="31"/>
  <c r="Q565" i="31"/>
  <c r="O212" i="31"/>
  <c r="T212" i="31"/>
  <c r="AB38" i="31"/>
  <c r="AS38" i="31"/>
  <c r="AK262" i="31"/>
  <c r="AD262" i="31"/>
  <c r="Y262" i="31"/>
  <c r="U88" i="31"/>
  <c r="P104" i="31"/>
  <c r="AP104" i="31"/>
  <c r="AC104" i="31"/>
  <c r="AE104" i="31"/>
  <c r="AG112" i="31"/>
  <c r="U112" i="31"/>
  <c r="AE112" i="31"/>
  <c r="AF185" i="31"/>
  <c r="AH212" i="31"/>
  <c r="Y228" i="31"/>
  <c r="AS228" i="31"/>
  <c r="Z228" i="31"/>
  <c r="AF237" i="31"/>
  <c r="AQ237" i="31"/>
  <c r="AC237" i="31"/>
  <c r="AB207" i="31"/>
  <c r="R207" i="31"/>
  <c r="N207" i="31"/>
  <c r="AE43" i="31"/>
  <c r="AI43" i="31"/>
  <c r="AA43" i="31"/>
  <c r="AK43" i="31"/>
  <c r="N251" i="31"/>
  <c r="AC251" i="31"/>
  <c r="Z251" i="31"/>
  <c r="AS262" i="31"/>
  <c r="AM278" i="31"/>
  <c r="AC322" i="31"/>
  <c r="Q322" i="31"/>
  <c r="AK322" i="31"/>
  <c r="AQ422" i="31"/>
  <c r="AS422" i="31"/>
  <c r="AR308" i="31"/>
  <c r="K324" i="31"/>
  <c r="AN324" i="31"/>
  <c r="K452" i="31"/>
  <c r="AA452" i="31"/>
  <c r="K544" i="31"/>
  <c r="AL557" i="31"/>
  <c r="T565" i="31"/>
  <c r="AI247" i="31"/>
  <c r="P247" i="31"/>
  <c r="AG14" i="31"/>
  <c r="K14" i="31"/>
  <c r="AQ18" i="31"/>
  <c r="O18" i="31"/>
  <c r="AH18" i="31"/>
  <c r="AS18" i="31"/>
  <c r="Z397" i="31"/>
  <c r="L397" i="31"/>
  <c r="T397" i="31"/>
  <c r="AQ99" i="31"/>
  <c r="AS99" i="31"/>
  <c r="X99" i="31"/>
  <c r="AA436" i="31"/>
  <c r="AD436" i="31"/>
  <c r="L4" i="31"/>
  <c r="AF4" i="31"/>
  <c r="X515" i="31"/>
  <c r="T515" i="31"/>
  <c r="W387" i="31"/>
  <c r="AG387" i="31"/>
  <c r="AJ332" i="31"/>
  <c r="AF332" i="31"/>
  <c r="AP212" i="31"/>
  <c r="AD143" i="31"/>
  <c r="AM228" i="31"/>
  <c r="AP228" i="31"/>
  <c r="AJ228" i="31"/>
  <c r="Q228" i="31"/>
  <c r="T228" i="31"/>
  <c r="AJ251" i="31"/>
  <c r="AK251" i="31"/>
  <c r="AA251" i="31"/>
  <c r="AM251" i="31"/>
  <c r="AI251" i="31"/>
  <c r="X251" i="31"/>
  <c r="U251" i="31"/>
  <c r="AT251" i="31"/>
  <c r="K251" i="31"/>
  <c r="Q251" i="31"/>
  <c r="V422" i="31"/>
  <c r="W422" i="31"/>
  <c r="I422" i="31"/>
  <c r="AA422" i="31"/>
  <c r="AT422" i="31"/>
  <c r="AK422" i="31"/>
  <c r="AI422" i="31"/>
  <c r="AJ422" i="31"/>
  <c r="AH422" i="31"/>
  <c r="AG422" i="31"/>
  <c r="P422" i="31"/>
  <c r="M422" i="31"/>
  <c r="AT324" i="31"/>
  <c r="N324" i="31"/>
  <c r="I324" i="31"/>
  <c r="AB324" i="31"/>
  <c r="AR324" i="31"/>
  <c r="AL324" i="31"/>
  <c r="AJ324" i="31"/>
  <c r="S324" i="31"/>
  <c r="AM324" i="31"/>
  <c r="AH324" i="31"/>
  <c r="AE324" i="31"/>
  <c r="L324" i="31"/>
  <c r="X324" i="31"/>
  <c r="Z324" i="31"/>
  <c r="T324" i="31"/>
  <c r="AI324" i="31"/>
  <c r="AC324" i="31"/>
  <c r="Z452" i="31"/>
  <c r="AC452" i="31"/>
  <c r="O452" i="31"/>
  <c r="AG452" i="31"/>
  <c r="L452" i="31"/>
  <c r="AH452" i="31"/>
  <c r="AI452" i="31"/>
  <c r="AK452" i="31"/>
  <c r="AM452" i="31"/>
  <c r="R452" i="31"/>
  <c r="AQ452" i="31"/>
  <c r="AF452" i="31"/>
  <c r="N452" i="31"/>
  <c r="AJ452" i="31"/>
  <c r="T452" i="31"/>
  <c r="AT452" i="31"/>
  <c r="AS452" i="31"/>
  <c r="U452" i="31"/>
  <c r="W452" i="31"/>
  <c r="Y565" i="31"/>
  <c r="AB565" i="31"/>
  <c r="N565" i="31"/>
  <c r="AF565" i="31"/>
  <c r="AQ565" i="31"/>
  <c r="AO565" i="31"/>
  <c r="AR565" i="31"/>
  <c r="AA565" i="31"/>
  <c r="O565" i="31"/>
  <c r="AK565" i="31"/>
  <c r="AH565" i="31"/>
  <c r="AJ565" i="31"/>
  <c r="AL565" i="31"/>
  <c r="AG565" i="31"/>
  <c r="W565" i="31"/>
  <c r="Z565" i="31"/>
  <c r="K565" i="31"/>
  <c r="U565" i="31"/>
  <c r="L565" i="31"/>
  <c r="AN565" i="31"/>
  <c r="X565" i="31"/>
  <c r="V322" i="31"/>
  <c r="U322" i="31"/>
  <c r="I322" i="31"/>
  <c r="M322" i="31"/>
  <c r="AP322" i="31"/>
  <c r="AS322" i="31"/>
  <c r="Y322" i="31"/>
  <c r="O322" i="31"/>
  <c r="AG557" i="31"/>
  <c r="AM557" i="31"/>
  <c r="Z557" i="31"/>
  <c r="AD557" i="31"/>
  <c r="AE557" i="31"/>
  <c r="AS557" i="31"/>
  <c r="I557" i="31"/>
  <c r="AF557" i="31"/>
  <c r="O557" i="31"/>
  <c r="X557" i="31"/>
  <c r="AR557" i="31"/>
  <c r="K557" i="31"/>
  <c r="AQ557" i="31"/>
  <c r="AO557" i="31"/>
  <c r="AH557" i="31"/>
  <c r="AT557" i="31"/>
  <c r="V557" i="31"/>
  <c r="AC557" i="31"/>
  <c r="W557" i="31"/>
  <c r="AA557" i="31"/>
  <c r="AS249" i="31"/>
  <c r="M249" i="31"/>
  <c r="L249" i="31"/>
  <c r="AD249" i="31"/>
  <c r="R474" i="31"/>
  <c r="O474" i="31"/>
  <c r="AR474" i="31"/>
  <c r="W474" i="31"/>
  <c r="V474" i="31"/>
  <c r="I474" i="31"/>
  <c r="AA474" i="31"/>
  <c r="AG474" i="31"/>
  <c r="N474" i="31"/>
  <c r="AK474" i="31"/>
  <c r="AS474" i="31"/>
  <c r="P474" i="31"/>
  <c r="AP474" i="31"/>
  <c r="AO474" i="31"/>
  <c r="AF474" i="31"/>
  <c r="AC474" i="31"/>
  <c r="U474" i="31"/>
  <c r="AA218" i="31"/>
  <c r="L218" i="31"/>
  <c r="AK185" i="31"/>
  <c r="V185" i="31"/>
  <c r="M239" i="31"/>
  <c r="N239" i="31"/>
  <c r="AO99" i="31"/>
  <c r="AP387" i="31"/>
  <c r="AO207" i="31"/>
  <c r="I207" i="31"/>
  <c r="AR207" i="31"/>
  <c r="Z207" i="31"/>
  <c r="V207" i="31"/>
  <c r="U4" i="31"/>
  <c r="AQ4" i="31"/>
  <c r="R88" i="31"/>
  <c r="I247" i="31"/>
  <c r="AQ212" i="31"/>
  <c r="AI143" i="31"/>
  <c r="P207" i="31"/>
  <c r="AG207" i="31"/>
  <c r="AD43" i="31"/>
  <c r="AH43" i="31"/>
  <c r="Q43" i="31"/>
  <c r="V251" i="31"/>
  <c r="AH251" i="31"/>
  <c r="P251" i="31"/>
  <c r="AR262" i="31"/>
  <c r="AH302" i="31"/>
  <c r="AJ322" i="31"/>
  <c r="L322" i="31"/>
  <c r="K322" i="31"/>
  <c r="Z322" i="31"/>
  <c r="AM402" i="31"/>
  <c r="Y422" i="31"/>
  <c r="AC422" i="31"/>
  <c r="AM422" i="31"/>
  <c r="AA435" i="31"/>
  <c r="Q324" i="31"/>
  <c r="U324" i="31"/>
  <c r="Z436" i="31"/>
  <c r="P452" i="31"/>
  <c r="X452" i="31"/>
  <c r="P557" i="31"/>
  <c r="Q557" i="31"/>
  <c r="S565" i="31"/>
  <c r="AM565" i="31"/>
  <c r="AI514" i="31"/>
  <c r="AF514" i="31"/>
  <c r="AE514" i="31"/>
  <c r="AL514" i="31"/>
  <c r="AK389" i="31"/>
  <c r="AP389" i="31"/>
  <c r="AT389" i="31"/>
  <c r="X389" i="31"/>
  <c r="AI396" i="31"/>
  <c r="K396" i="31"/>
  <c r="L396" i="31"/>
  <c r="V396" i="31"/>
  <c r="AS513" i="31"/>
  <c r="O513" i="31"/>
  <c r="AN513" i="31"/>
  <c r="AD426" i="31"/>
  <c r="AE426" i="31"/>
  <c r="U426" i="31"/>
  <c r="W426" i="31"/>
  <c r="Q426" i="31"/>
  <c r="AJ325" i="31"/>
  <c r="AI325" i="31"/>
  <c r="W325" i="31"/>
  <c r="AA325" i="31"/>
  <c r="P453" i="31"/>
  <c r="AO453" i="31"/>
  <c r="I453" i="31"/>
  <c r="Y453" i="31"/>
  <c r="AR453" i="31"/>
  <c r="AM453" i="31"/>
  <c r="AT453" i="31"/>
  <c r="AI453" i="31"/>
  <c r="AE556" i="31"/>
  <c r="O556" i="31"/>
  <c r="AJ556" i="31"/>
  <c r="P556" i="31"/>
  <c r="AH556" i="31"/>
  <c r="Z556" i="31"/>
  <c r="AR556" i="31"/>
  <c r="AS386" i="31"/>
  <c r="AE386" i="31"/>
  <c r="L386" i="31"/>
  <c r="AK386" i="31"/>
  <c r="V44" i="31"/>
  <c r="AO44" i="31"/>
  <c r="Q44" i="31"/>
  <c r="Z44" i="31"/>
  <c r="AT165" i="31"/>
  <c r="N165" i="31"/>
  <c r="AH165" i="31"/>
  <c r="AP165" i="31"/>
  <c r="AC293" i="31"/>
  <c r="K293" i="31"/>
  <c r="AE293" i="31"/>
  <c r="AI293" i="31"/>
  <c r="M487" i="31"/>
  <c r="R487" i="31"/>
  <c r="U487" i="31"/>
  <c r="AG487" i="31"/>
  <c r="AD11" i="31"/>
  <c r="L11" i="31"/>
  <c r="AA11" i="31"/>
  <c r="N178" i="31"/>
  <c r="R178" i="31"/>
  <c r="AD178" i="31"/>
  <c r="AL178" i="31"/>
  <c r="AC182" i="31"/>
  <c r="I182" i="31"/>
  <c r="K182" i="31"/>
  <c r="Y202" i="31"/>
  <c r="AK202" i="31"/>
  <c r="Q202" i="31"/>
  <c r="AL339" i="31"/>
  <c r="R339" i="31"/>
  <c r="AK339" i="31"/>
  <c r="AR339" i="31"/>
  <c r="AK514" i="31"/>
  <c r="AA514" i="31"/>
  <c r="I389" i="31"/>
  <c r="AD389" i="31"/>
  <c r="AA389" i="31"/>
  <c r="AS396" i="31"/>
  <c r="O396" i="31"/>
  <c r="AG396" i="31"/>
  <c r="AO408" i="31"/>
  <c r="Y408" i="31"/>
  <c r="V453" i="31"/>
  <c r="AK453" i="31"/>
  <c r="AS453" i="31"/>
  <c r="R513" i="31"/>
  <c r="W513" i="31"/>
  <c r="K519" i="31"/>
  <c r="AD519" i="31"/>
  <c r="L556" i="31"/>
  <c r="U556" i="31"/>
  <c r="W556" i="31"/>
  <c r="AE559" i="31"/>
  <c r="R559" i="31"/>
  <c r="AA559" i="31"/>
  <c r="AD514" i="31"/>
  <c r="Y514" i="31"/>
  <c r="AQ514" i="31"/>
  <c r="AR514" i="31"/>
  <c r="AN389" i="31"/>
  <c r="AL389" i="31"/>
  <c r="Y389" i="31"/>
  <c r="W389" i="31"/>
  <c r="S389" i="31"/>
  <c r="AR513" i="31"/>
  <c r="AK513" i="31"/>
  <c r="N513" i="31"/>
  <c r="AT513" i="31"/>
  <c r="AF513" i="31"/>
  <c r="Q513" i="31"/>
  <c r="V408" i="31"/>
  <c r="AT408" i="31"/>
  <c r="AF408" i="31"/>
  <c r="X408" i="31"/>
  <c r="T408" i="31"/>
  <c r="AC559" i="31"/>
  <c r="Y559" i="31"/>
  <c r="V559" i="31"/>
  <c r="AJ559" i="31"/>
  <c r="AH559" i="31"/>
  <c r="Q559" i="31"/>
  <c r="AP559" i="31"/>
  <c r="AD559" i="31"/>
  <c r="R396" i="31"/>
  <c r="Q396" i="31"/>
  <c r="AE396" i="31"/>
  <c r="Y396" i="31"/>
  <c r="AN519" i="31"/>
  <c r="AP519" i="31"/>
  <c r="AL519" i="31"/>
  <c r="N519" i="31"/>
  <c r="S519" i="31"/>
  <c r="P519" i="31"/>
  <c r="AS519" i="31"/>
  <c r="AI519" i="31"/>
  <c r="R519" i="31"/>
  <c r="AQ443" i="31"/>
  <c r="AC316" i="31"/>
  <c r="AG316" i="31"/>
  <c r="I316" i="31"/>
  <c r="N316" i="31"/>
  <c r="X501" i="31"/>
  <c r="AF501" i="31"/>
  <c r="W501" i="31"/>
  <c r="N501" i="31"/>
  <c r="S501" i="31"/>
  <c r="AE350" i="37"/>
  <c r="Y350" i="37"/>
  <c r="O295" i="35"/>
  <c r="P295" i="35"/>
  <c r="AJ346" i="37"/>
  <c r="AG300" i="36"/>
  <c r="K300" i="36"/>
  <c r="Z10" i="37"/>
  <c r="AQ431" i="36"/>
  <c r="U431" i="36"/>
  <c r="AC168" i="35"/>
  <c r="R168" i="35"/>
  <c r="AQ89" i="36"/>
  <c r="AH369" i="37"/>
  <c r="AN369" i="37"/>
  <c r="AG173" i="35"/>
  <c r="S173" i="35"/>
  <c r="AP563" i="37"/>
  <c r="U572" i="31"/>
  <c r="AR572" i="31"/>
  <c r="R572" i="31"/>
  <c r="AK85" i="37"/>
  <c r="T85" i="37"/>
  <c r="AB584" i="35"/>
  <c r="M362" i="36"/>
  <c r="AA362" i="36"/>
  <c r="K467" i="35"/>
  <c r="N467" i="35"/>
  <c r="AB467" i="35"/>
  <c r="AK350" i="37"/>
  <c r="S350" i="37"/>
  <c r="AN519" i="37"/>
  <c r="AL519" i="37"/>
  <c r="Y295" i="35"/>
  <c r="L295" i="35"/>
  <c r="Y356" i="37"/>
  <c r="AM356" i="37"/>
  <c r="O300" i="36"/>
  <c r="K263" i="37"/>
  <c r="U263" i="37"/>
  <c r="AN263" i="37"/>
  <c r="AF10" i="37"/>
  <c r="L431" i="36"/>
  <c r="V431" i="36"/>
  <c r="AG168" i="35"/>
  <c r="K573" i="36"/>
  <c r="AB89" i="36"/>
  <c r="AE420" i="37"/>
  <c r="AL401" i="35"/>
  <c r="I187" i="35"/>
  <c r="M187" i="35"/>
  <c r="V369" i="37"/>
  <c r="T369" i="37"/>
  <c r="AF295" i="36"/>
  <c r="AB173" i="35"/>
  <c r="AA173" i="35"/>
  <c r="S563" i="37"/>
  <c r="AQ535" i="37"/>
  <c r="O535" i="37"/>
  <c r="AF448" i="36"/>
  <c r="P509" i="36"/>
  <c r="I509" i="36"/>
  <c r="AA89" i="36"/>
  <c r="P584" i="35"/>
  <c r="X350" i="37"/>
  <c r="AT350" i="37"/>
  <c r="AF295" i="35"/>
  <c r="AQ295" i="35"/>
  <c r="AO300" i="36"/>
  <c r="AM10" i="37"/>
  <c r="AR431" i="36"/>
  <c r="AP431" i="36"/>
  <c r="W168" i="35"/>
  <c r="AF573" i="36"/>
  <c r="K89" i="36"/>
  <c r="R420" i="37"/>
  <c r="P369" i="37"/>
  <c r="AD173" i="35"/>
  <c r="Q563" i="37"/>
  <c r="U535" i="37"/>
  <c r="AF535" i="37"/>
  <c r="Z448" i="36"/>
  <c r="AP509" i="36"/>
  <c r="AL43" i="37"/>
  <c r="AA85" i="37"/>
  <c r="AJ85" i="37"/>
  <c r="AS584" i="35"/>
  <c r="Z362" i="36"/>
  <c r="AS362" i="36"/>
  <c r="AL362" i="36"/>
  <c r="AF362" i="36"/>
  <c r="Y467" i="35"/>
  <c r="R467" i="35"/>
  <c r="AD350" i="37"/>
  <c r="K350" i="37"/>
  <c r="AI519" i="37"/>
  <c r="AD519" i="37"/>
  <c r="AC295" i="35"/>
  <c r="M295" i="35"/>
  <c r="AD356" i="37"/>
  <c r="AE356" i="37"/>
  <c r="N300" i="36"/>
  <c r="X300" i="36"/>
  <c r="AT263" i="37"/>
  <c r="AI263" i="37"/>
  <c r="N318" i="37"/>
  <c r="M431" i="36"/>
  <c r="AM168" i="35"/>
  <c r="AP573" i="36"/>
  <c r="AF89" i="36"/>
  <c r="V420" i="37"/>
  <c r="W187" i="35"/>
  <c r="K187" i="35"/>
  <c r="T187" i="35"/>
  <c r="X369" i="37"/>
  <c r="AD295" i="36"/>
  <c r="L295" i="36"/>
  <c r="AK173" i="35"/>
  <c r="AB563" i="37"/>
  <c r="P535" i="37"/>
  <c r="AN535" i="37"/>
  <c r="W448" i="36"/>
  <c r="AO509" i="36"/>
  <c r="P85" i="37"/>
  <c r="AS85" i="37"/>
  <c r="AN584" i="35"/>
  <c r="AP362" i="36"/>
  <c r="P362" i="36"/>
  <c r="S362" i="36"/>
  <c r="K362" i="36"/>
  <c r="AF467" i="35"/>
  <c r="T467" i="35"/>
  <c r="W350" i="37"/>
  <c r="AJ350" i="37"/>
  <c r="N519" i="37"/>
  <c r="AA519" i="37"/>
  <c r="AR544" i="35"/>
  <c r="N295" i="35"/>
  <c r="AG295" i="35"/>
  <c r="AG356" i="37"/>
  <c r="V356" i="37"/>
  <c r="T346" i="37"/>
  <c r="AF300" i="36"/>
  <c r="AQ300" i="36"/>
  <c r="W263" i="37"/>
  <c r="I263" i="37"/>
  <c r="AK431" i="36"/>
  <c r="K168" i="35"/>
  <c r="AC573" i="36"/>
  <c r="AJ89" i="36"/>
  <c r="S420" i="37"/>
  <c r="O187" i="35"/>
  <c r="AQ187" i="35"/>
  <c r="L432" i="35"/>
  <c r="AM369" i="37"/>
  <c r="AN295" i="36"/>
  <c r="Q295" i="36"/>
  <c r="AF173" i="35"/>
  <c r="X563" i="37"/>
  <c r="W535" i="37"/>
  <c r="AK535" i="37"/>
  <c r="AN118" i="35"/>
  <c r="AH448" i="36"/>
  <c r="U509" i="36"/>
  <c r="W85" i="37"/>
  <c r="AR85" i="37"/>
  <c r="Q85" i="37"/>
  <c r="AI584" i="35"/>
  <c r="N362" i="36"/>
  <c r="I362" i="36"/>
  <c r="AE362" i="36"/>
  <c r="X362" i="36"/>
  <c r="Z467" i="35"/>
  <c r="AI467" i="35"/>
  <c r="AQ350" i="37"/>
  <c r="AP519" i="37"/>
  <c r="AJ519" i="37"/>
  <c r="AM544" i="35"/>
  <c r="AJ295" i="35"/>
  <c r="AO356" i="37"/>
  <c r="L356" i="37"/>
  <c r="AF356" i="37"/>
  <c r="M346" i="37"/>
  <c r="AJ300" i="36"/>
  <c r="M300" i="36"/>
  <c r="AJ263" i="37"/>
  <c r="AS263" i="37"/>
  <c r="AG431" i="36"/>
  <c r="AI168" i="35"/>
  <c r="AE573" i="36"/>
  <c r="X146" i="35"/>
  <c r="AQ420" i="37"/>
  <c r="N420" i="37"/>
  <c r="AK187" i="35"/>
  <c r="AM187" i="35"/>
  <c r="P432" i="35"/>
  <c r="N369" i="37"/>
  <c r="AC295" i="36"/>
  <c r="R295" i="36"/>
  <c r="AR453" i="37"/>
  <c r="K173" i="35"/>
  <c r="W563" i="37"/>
  <c r="AD535" i="37"/>
  <c r="AA535" i="37"/>
  <c r="M535" i="37"/>
  <c r="AL118" i="35"/>
  <c r="AN448" i="36"/>
  <c r="AQ509" i="36"/>
  <c r="AF509" i="36"/>
  <c r="V361" i="31"/>
  <c r="P361" i="31"/>
  <c r="AK361" i="31"/>
  <c r="AJ132" i="31"/>
  <c r="AO173" i="31"/>
  <c r="N303" i="31"/>
  <c r="X343" i="31"/>
  <c r="AC32" i="31"/>
  <c r="I49" i="31"/>
  <c r="T120" i="31"/>
  <c r="I120" i="31"/>
  <c r="AN120" i="31"/>
  <c r="R173" i="31"/>
  <c r="AS173" i="31"/>
  <c r="Q244" i="31"/>
  <c r="M244" i="31"/>
  <c r="AT244" i="31"/>
  <c r="AA244" i="31"/>
  <c r="AL151" i="31"/>
  <c r="AJ151" i="31"/>
  <c r="Z151" i="31"/>
  <c r="AT151" i="31"/>
  <c r="AO151" i="31"/>
  <c r="AP279" i="31"/>
  <c r="AK279" i="31"/>
  <c r="AJ279" i="31"/>
  <c r="AM303" i="31"/>
  <c r="AF343" i="31"/>
  <c r="AO106" i="31"/>
  <c r="I106" i="31"/>
  <c r="AJ106" i="31"/>
  <c r="K106" i="31"/>
  <c r="AH91" i="31"/>
  <c r="AO91" i="31"/>
  <c r="AB222" i="31"/>
  <c r="AL222" i="31"/>
  <c r="Y222" i="31"/>
  <c r="AE222" i="31"/>
  <c r="AF274" i="31"/>
  <c r="I342" i="31"/>
  <c r="Q342" i="31"/>
  <c r="AS342" i="31"/>
  <c r="V350" i="31"/>
  <c r="AH363" i="31"/>
  <c r="AR363" i="31"/>
  <c r="K403" i="31"/>
  <c r="AN403" i="31"/>
  <c r="AD443" i="31"/>
  <c r="R466" i="31"/>
  <c r="AO297" i="31"/>
  <c r="P297" i="31"/>
  <c r="K309" i="31"/>
  <c r="Y309" i="31"/>
  <c r="N340" i="31"/>
  <c r="U437" i="31"/>
  <c r="P437" i="31"/>
  <c r="L545" i="31"/>
  <c r="V568" i="31"/>
  <c r="AE568" i="31"/>
  <c r="AP260" i="31"/>
  <c r="S260" i="31"/>
  <c r="O484" i="31"/>
  <c r="AK484" i="31"/>
  <c r="K173" i="31"/>
  <c r="W260" i="31"/>
  <c r="AA32" i="31"/>
  <c r="Q49" i="31"/>
  <c r="Z120" i="31"/>
  <c r="P120" i="31"/>
  <c r="K120" i="31"/>
  <c r="S132" i="31"/>
  <c r="AL173" i="31"/>
  <c r="AI213" i="31"/>
  <c r="AN213" i="31"/>
  <c r="W213" i="31"/>
  <c r="AE213" i="31"/>
  <c r="AS244" i="31"/>
  <c r="T244" i="31"/>
  <c r="P244" i="31"/>
  <c r="AE244" i="31"/>
  <c r="AA260" i="31"/>
  <c r="AE151" i="31"/>
  <c r="AQ151" i="31"/>
  <c r="AF151" i="31"/>
  <c r="I151" i="31"/>
  <c r="AS151" i="31"/>
  <c r="K279" i="31"/>
  <c r="AQ279" i="31"/>
  <c r="AH106" i="31"/>
  <c r="P106" i="31"/>
  <c r="AP106" i="31"/>
  <c r="O106" i="31"/>
  <c r="AN91" i="31"/>
  <c r="AS91" i="31"/>
  <c r="L222" i="31"/>
  <c r="AS222" i="31"/>
  <c r="AD222" i="31"/>
  <c r="AM222" i="31"/>
  <c r="N274" i="31"/>
  <c r="AM294" i="31"/>
  <c r="AK342" i="31"/>
  <c r="Y342" i="31"/>
  <c r="AH350" i="31"/>
  <c r="K363" i="31"/>
  <c r="AK403" i="31"/>
  <c r="M403" i="31"/>
  <c r="AR403" i="31"/>
  <c r="AM297" i="31"/>
  <c r="AF297" i="31"/>
  <c r="Z309" i="31"/>
  <c r="AO309" i="31"/>
  <c r="AS361" i="31"/>
  <c r="S437" i="31"/>
  <c r="T437" i="31"/>
  <c r="I468" i="31"/>
  <c r="AH545" i="31"/>
  <c r="Q568" i="31"/>
  <c r="AQ568" i="31"/>
  <c r="AC123" i="31"/>
  <c r="AM123" i="31"/>
  <c r="AE32" i="31"/>
  <c r="AG120" i="31"/>
  <c r="AD120" i="31"/>
  <c r="O120" i="31"/>
  <c r="W132" i="31"/>
  <c r="N173" i="31"/>
  <c r="X244" i="31"/>
  <c r="AB244" i="31"/>
  <c r="Z244" i="31"/>
  <c r="AI244" i="31"/>
  <c r="AO260" i="31"/>
  <c r="W151" i="31"/>
  <c r="L151" i="31"/>
  <c r="AM151" i="31"/>
  <c r="W279" i="31"/>
  <c r="U343" i="31"/>
  <c r="AD431" i="31"/>
  <c r="T106" i="31"/>
  <c r="X106" i="31"/>
  <c r="L106" i="31"/>
  <c r="W91" i="31"/>
  <c r="AE123" i="31"/>
  <c r="AR195" i="31"/>
  <c r="R222" i="31"/>
  <c r="P222" i="31"/>
  <c r="AJ222" i="31"/>
  <c r="I294" i="31"/>
  <c r="Y363" i="31"/>
  <c r="I403" i="31"/>
  <c r="O309" i="31"/>
  <c r="AF361" i="31"/>
  <c r="AL437" i="31"/>
  <c r="AR437" i="31"/>
  <c r="AB468" i="31"/>
  <c r="AR545" i="31"/>
  <c r="O545" i="31"/>
  <c r="AJ568" i="31"/>
  <c r="AN517" i="31"/>
  <c r="L517" i="31"/>
  <c r="O517" i="31"/>
  <c r="N32" i="31"/>
  <c r="S343" i="31"/>
  <c r="Y350" i="31"/>
  <c r="AG588" i="31"/>
  <c r="Z356" i="31"/>
  <c r="Y356" i="31"/>
  <c r="K356" i="31"/>
  <c r="AI303" i="31"/>
  <c r="U303" i="31"/>
  <c r="AB173" i="31"/>
  <c r="AF123" i="31"/>
  <c r="R195" i="31"/>
  <c r="AC294" i="31"/>
  <c r="U32" i="31"/>
  <c r="AD49" i="31"/>
  <c r="U120" i="31"/>
  <c r="Q120" i="31"/>
  <c r="M120" i="31"/>
  <c r="M132" i="31"/>
  <c r="AJ173" i="31"/>
  <c r="AL244" i="31"/>
  <c r="R244" i="31"/>
  <c r="AK244" i="31"/>
  <c r="AT260" i="31"/>
  <c r="Q279" i="31"/>
  <c r="I123" i="31"/>
  <c r="AH294" i="31"/>
  <c r="AE356" i="31"/>
  <c r="W484" i="31"/>
  <c r="AM545" i="31"/>
  <c r="AS279" i="31"/>
  <c r="AN279" i="31"/>
  <c r="M279" i="31"/>
  <c r="AA279" i="31"/>
  <c r="M91" i="31"/>
  <c r="AR91" i="31"/>
  <c r="AP274" i="31"/>
  <c r="I274" i="31"/>
  <c r="V443" i="31"/>
  <c r="AE443" i="31"/>
  <c r="P443" i="31"/>
  <c r="AK340" i="31"/>
  <c r="Y340" i="31"/>
  <c r="M340" i="31"/>
  <c r="AM468" i="31"/>
  <c r="L468" i="31"/>
  <c r="AD468" i="31"/>
  <c r="R468" i="31"/>
  <c r="AE587" i="31"/>
  <c r="AO587" i="31"/>
  <c r="AK587" i="31"/>
  <c r="M587" i="31"/>
  <c r="AT587" i="31"/>
  <c r="U363" i="31"/>
  <c r="AC363" i="31"/>
  <c r="W363" i="31"/>
  <c r="AK31" i="31"/>
  <c r="M31" i="31"/>
  <c r="AA31" i="31"/>
  <c r="W31" i="31"/>
  <c r="AR297" i="31"/>
  <c r="AP297" i="31"/>
  <c r="M297" i="31"/>
  <c r="U297" i="31"/>
  <c r="N466" i="31"/>
  <c r="AS466" i="31"/>
  <c r="AK195" i="31"/>
  <c r="AD195" i="31"/>
  <c r="U151" i="31"/>
  <c r="X151" i="31"/>
  <c r="AP151" i="31"/>
  <c r="V151" i="31"/>
  <c r="S106" i="31"/>
  <c r="Q106" i="31"/>
  <c r="AK106" i="31"/>
  <c r="Y106" i="31"/>
  <c r="AI222" i="31"/>
  <c r="S222" i="31"/>
  <c r="N222" i="31"/>
  <c r="AF222" i="31"/>
  <c r="U222" i="31"/>
  <c r="AF403" i="31"/>
  <c r="Z403" i="31"/>
  <c r="AA403" i="31"/>
  <c r="L403" i="31"/>
  <c r="AL403" i="31"/>
  <c r="O403" i="31"/>
  <c r="AD309" i="31"/>
  <c r="AC309" i="31"/>
  <c r="AR309" i="31"/>
  <c r="S309" i="31"/>
  <c r="W309" i="31"/>
  <c r="AB437" i="31"/>
  <c r="V437" i="31"/>
  <c r="R437" i="31"/>
  <c r="N437" i="31"/>
  <c r="AN437" i="31"/>
  <c r="O437" i="31"/>
  <c r="Q437" i="31"/>
  <c r="Z545" i="31"/>
  <c r="AL545" i="31"/>
  <c r="T545" i="31"/>
  <c r="AI545" i="31"/>
  <c r="AG545" i="31"/>
  <c r="AN545" i="31"/>
  <c r="AD545" i="31"/>
  <c r="V342" i="31"/>
  <c r="X342" i="31"/>
  <c r="AO342" i="31"/>
  <c r="W342" i="31"/>
  <c r="AT342" i="31"/>
  <c r="N342" i="31"/>
  <c r="M342" i="31"/>
  <c r="AA342" i="31"/>
  <c r="AQ342" i="31"/>
  <c r="S568" i="31"/>
  <c r="AB568" i="31"/>
  <c r="R568" i="31"/>
  <c r="K568" i="31"/>
  <c r="AN568" i="31"/>
  <c r="AK568" i="31"/>
  <c r="AC568" i="31"/>
  <c r="P568" i="31"/>
  <c r="N568" i="31"/>
  <c r="P343" i="31"/>
  <c r="M343" i="31"/>
  <c r="I450" i="31"/>
  <c r="U450" i="31"/>
  <c r="N350" i="31"/>
  <c r="R350" i="31"/>
  <c r="AG350" i="31"/>
  <c r="X32" i="31"/>
  <c r="AF49" i="31"/>
  <c r="AO350" i="31"/>
  <c r="X450" i="31"/>
  <c r="Q466" i="31"/>
  <c r="K38" i="31"/>
  <c r="W38" i="31"/>
  <c r="K409" i="31"/>
  <c r="Q409" i="31"/>
  <c r="AN262" i="31"/>
  <c r="AB262" i="31"/>
  <c r="W560" i="31"/>
  <c r="U560" i="31"/>
  <c r="AL560" i="31"/>
  <c r="AS526" i="31"/>
  <c r="AR526" i="31"/>
  <c r="AA526" i="31"/>
  <c r="AD526" i="31"/>
  <c r="AF460" i="31"/>
  <c r="P6" i="31"/>
  <c r="AP6" i="31"/>
  <c r="X6" i="31"/>
  <c r="AD6" i="31"/>
  <c r="V70" i="31"/>
  <c r="Z70" i="31"/>
  <c r="AS70" i="31"/>
  <c r="AT70" i="31"/>
  <c r="O435" i="31"/>
  <c r="AE526" i="31"/>
  <c r="T526" i="31"/>
  <c r="AK526" i="31"/>
  <c r="AJ460" i="31"/>
  <c r="AS507" i="31"/>
  <c r="M507" i="31"/>
  <c r="N507" i="31"/>
  <c r="V561" i="31"/>
  <c r="R561" i="31"/>
  <c r="Z561" i="31"/>
  <c r="AH460" i="31"/>
  <c r="M460" i="31"/>
  <c r="O460" i="31"/>
  <c r="Q561" i="31"/>
  <c r="AR561" i="31"/>
  <c r="AB561" i="31"/>
  <c r="T507" i="31"/>
  <c r="AR507" i="31"/>
  <c r="AT507" i="31"/>
  <c r="AK507" i="31"/>
  <c r="AA507" i="31"/>
  <c r="N584" i="35"/>
  <c r="AK544" i="35"/>
  <c r="V471" i="36"/>
  <c r="AF346" i="37"/>
  <c r="AJ46" i="36"/>
  <c r="AI10" i="37"/>
  <c r="Q464" i="37"/>
  <c r="AT146" i="35"/>
  <c r="N384" i="37"/>
  <c r="AK473" i="36"/>
  <c r="U432" i="35"/>
  <c r="W381" i="36"/>
  <c r="AT40" i="37"/>
  <c r="AO155" i="35"/>
  <c r="AC85" i="37"/>
  <c r="AT85" i="37"/>
  <c r="I85" i="37"/>
  <c r="R85" i="37"/>
  <c r="AP584" i="35"/>
  <c r="I584" i="35"/>
  <c r="AB362" i="36"/>
  <c r="AQ362" i="36"/>
  <c r="L362" i="36"/>
  <c r="AT362" i="36"/>
  <c r="AJ362" i="36"/>
  <c r="L467" i="35"/>
  <c r="AP467" i="35"/>
  <c r="AT467" i="35"/>
  <c r="AO467" i="35"/>
  <c r="Q467" i="35"/>
  <c r="AG519" i="37"/>
  <c r="I519" i="37"/>
  <c r="M519" i="37"/>
  <c r="U519" i="37"/>
  <c r="M544" i="35"/>
  <c r="Q347" i="36"/>
  <c r="AK356" i="37"/>
  <c r="P356" i="37"/>
  <c r="AC356" i="37"/>
  <c r="AS356" i="37"/>
  <c r="K356" i="37"/>
  <c r="AD346" i="37"/>
  <c r="Q346" i="37"/>
  <c r="Y46" i="36"/>
  <c r="AG263" i="37"/>
  <c r="AD263" i="37"/>
  <c r="AH263" i="37"/>
  <c r="Z263" i="37"/>
  <c r="AB10" i="37"/>
  <c r="Q318" i="37"/>
  <c r="AK573" i="36"/>
  <c r="V573" i="36"/>
  <c r="AE146" i="35"/>
  <c r="M420" i="37"/>
  <c r="AA420" i="37"/>
  <c r="AB401" i="35"/>
  <c r="AH473" i="36"/>
  <c r="AJ187" i="35"/>
  <c r="AO187" i="35"/>
  <c r="AL187" i="35"/>
  <c r="AA187" i="35"/>
  <c r="Y73" i="37"/>
  <c r="AD432" i="35"/>
  <c r="AI295" i="36"/>
  <c r="AT295" i="36"/>
  <c r="P295" i="36"/>
  <c r="AE40" i="37"/>
  <c r="AS535" i="37"/>
  <c r="K535" i="37"/>
  <c r="AE535" i="37"/>
  <c r="AR535" i="37"/>
  <c r="O509" i="36"/>
  <c r="AN509" i="36"/>
  <c r="AE509" i="36"/>
  <c r="I43" i="37"/>
  <c r="Q46" i="36"/>
  <c r="T318" i="37"/>
  <c r="S73" i="37"/>
  <c r="X453" i="37"/>
  <c r="V544" i="35"/>
  <c r="V346" i="37"/>
  <c r="AI346" i="37"/>
  <c r="X10" i="37"/>
  <c r="R10" i="37"/>
  <c r="AC318" i="37"/>
  <c r="I146" i="35"/>
  <c r="AT401" i="35"/>
  <c r="N432" i="35"/>
  <c r="AC432" i="35"/>
  <c r="AM453" i="37"/>
  <c r="AT209" i="36"/>
  <c r="K555" i="35"/>
  <c r="AM219" i="36"/>
  <c r="AL85" i="37"/>
  <c r="AB85" i="37"/>
  <c r="AG85" i="37"/>
  <c r="X85" i="37"/>
  <c r="AN85" i="37"/>
  <c r="V584" i="35"/>
  <c r="R584" i="35"/>
  <c r="AA467" i="35"/>
  <c r="AL467" i="35"/>
  <c r="AE467" i="35"/>
  <c r="X519" i="37"/>
  <c r="AF519" i="37"/>
  <c r="AH519" i="37"/>
  <c r="L519" i="37"/>
  <c r="AA544" i="35"/>
  <c r="S356" i="37"/>
  <c r="AJ356" i="37"/>
  <c r="I356" i="37"/>
  <c r="AQ356" i="37"/>
  <c r="Y346" i="37"/>
  <c r="AP346" i="37"/>
  <c r="AC263" i="37"/>
  <c r="V263" i="37"/>
  <c r="AB263" i="37"/>
  <c r="P263" i="37"/>
  <c r="M10" i="37"/>
  <c r="K10" i="37"/>
  <c r="P265" i="36"/>
  <c r="AQ573" i="36"/>
  <c r="AS573" i="36"/>
  <c r="AN420" i="37"/>
  <c r="AD420" i="37"/>
  <c r="AS420" i="37"/>
  <c r="AL473" i="36"/>
  <c r="AB187" i="35"/>
  <c r="AT187" i="35"/>
  <c r="V187" i="35"/>
  <c r="AF187" i="35"/>
  <c r="Z432" i="35"/>
  <c r="AQ432" i="35"/>
  <c r="Z381" i="36"/>
  <c r="M295" i="36"/>
  <c r="AR295" i="36"/>
  <c r="AO295" i="36"/>
  <c r="Z295" i="36"/>
  <c r="Z535" i="37"/>
  <c r="X535" i="37"/>
  <c r="AL535" i="37"/>
  <c r="AO535" i="37"/>
  <c r="AO555" i="35"/>
  <c r="AR219" i="36"/>
  <c r="AI509" i="36"/>
  <c r="AC509" i="36"/>
  <c r="AG509" i="36"/>
  <c r="K85" i="37"/>
  <c r="AM85" i="37"/>
  <c r="M85" i="37"/>
  <c r="AE85" i="37"/>
  <c r="AP85" i="37"/>
  <c r="AC584" i="35"/>
  <c r="AG467" i="35"/>
  <c r="AN467" i="35"/>
  <c r="AM467" i="35"/>
  <c r="W467" i="35"/>
  <c r="K519" i="37"/>
  <c r="R519" i="37"/>
  <c r="P519" i="37"/>
  <c r="AB519" i="37"/>
  <c r="AS471" i="36"/>
  <c r="AP356" i="37"/>
  <c r="AB356" i="37"/>
  <c r="AL356" i="37"/>
  <c r="W346" i="37"/>
  <c r="AB46" i="36"/>
  <c r="AL263" i="37"/>
  <c r="AK263" i="37"/>
  <c r="AO263" i="37"/>
  <c r="AQ263" i="37"/>
  <c r="W10" i="37"/>
  <c r="O464" i="37"/>
  <c r="AB573" i="36"/>
  <c r="AD573" i="36"/>
  <c r="K420" i="37"/>
  <c r="AL420" i="37"/>
  <c r="AM384" i="37"/>
  <c r="Y473" i="36"/>
  <c r="AC187" i="35"/>
  <c r="AH187" i="35"/>
  <c r="AS187" i="35"/>
  <c r="AG187" i="35"/>
  <c r="AD187" i="35"/>
  <c r="Q432" i="35"/>
  <c r="AH381" i="36"/>
  <c r="I295" i="36"/>
  <c r="AJ295" i="36"/>
  <c r="AB295" i="36"/>
  <c r="AP295" i="36"/>
  <c r="N40" i="37"/>
  <c r="Q535" i="37"/>
  <c r="T535" i="37"/>
  <c r="L535" i="37"/>
  <c r="AB535" i="37"/>
  <c r="AI535" i="37"/>
  <c r="AT555" i="35"/>
  <c r="AB166" i="37"/>
  <c r="AD509" i="36"/>
  <c r="L509" i="36"/>
  <c r="S509" i="36"/>
  <c r="U85" i="37"/>
  <c r="O85" i="37"/>
  <c r="Y85" i="37"/>
  <c r="S85" i="37"/>
  <c r="O584" i="35"/>
  <c r="U362" i="36"/>
  <c r="T362" i="36"/>
  <c r="AN362" i="36"/>
  <c r="M467" i="35"/>
  <c r="AH467" i="35"/>
  <c r="P467" i="35"/>
  <c r="AJ467" i="35"/>
  <c r="AK519" i="37"/>
  <c r="T519" i="37"/>
  <c r="Y519" i="37"/>
  <c r="AC519" i="37"/>
  <c r="S544" i="35"/>
  <c r="AT471" i="36"/>
  <c r="AH356" i="37"/>
  <c r="AT356" i="37"/>
  <c r="W356" i="37"/>
  <c r="U356" i="37"/>
  <c r="K346" i="37"/>
  <c r="AF46" i="36"/>
  <c r="AE263" i="37"/>
  <c r="X263" i="37"/>
  <c r="M263" i="37"/>
  <c r="N10" i="37"/>
  <c r="P464" i="37"/>
  <c r="R573" i="36"/>
  <c r="AO573" i="36"/>
  <c r="AS146" i="35"/>
  <c r="L420" i="37"/>
  <c r="AD384" i="37"/>
  <c r="AE473" i="36"/>
  <c r="P187" i="35"/>
  <c r="AE187" i="35"/>
  <c r="AI187" i="35"/>
  <c r="Q187" i="35"/>
  <c r="AT432" i="35"/>
  <c r="Q381" i="36"/>
  <c r="AA295" i="36"/>
  <c r="S295" i="36"/>
  <c r="AS295" i="36"/>
  <c r="AE295" i="36"/>
  <c r="K40" i="37"/>
  <c r="AL155" i="35"/>
  <c r="Y535" i="37"/>
  <c r="AP535" i="37"/>
  <c r="V535" i="37"/>
  <c r="AC535" i="37"/>
  <c r="L166" i="37"/>
  <c r="AK509" i="36"/>
  <c r="AR509" i="36"/>
  <c r="R509" i="36"/>
  <c r="Y73" i="31"/>
  <c r="U73" i="31"/>
  <c r="AL73" i="31"/>
  <c r="T73" i="31"/>
  <c r="M420" i="31"/>
  <c r="S420" i="31"/>
  <c r="AT420" i="31"/>
  <c r="AD420" i="31"/>
  <c r="L420" i="31"/>
  <c r="Y456" i="31"/>
  <c r="AO456" i="31"/>
  <c r="U456" i="31"/>
  <c r="AE88" i="31"/>
  <c r="AH88" i="31"/>
  <c r="V88" i="31"/>
  <c r="N88" i="31"/>
  <c r="K88" i="31"/>
  <c r="AK88" i="31"/>
  <c r="Q88" i="31"/>
  <c r="AB88" i="31"/>
  <c r="R308" i="31"/>
  <c r="O308" i="31"/>
  <c r="AM308" i="31"/>
  <c r="U308" i="31"/>
  <c r="AL308" i="31"/>
  <c r="AJ308" i="31"/>
  <c r="W308" i="31"/>
  <c r="S308" i="31"/>
  <c r="AH308" i="31"/>
  <c r="AE308" i="31"/>
  <c r="P308" i="31"/>
  <c r="AI308" i="31"/>
  <c r="AD308" i="31"/>
  <c r="Y308" i="31"/>
  <c r="AS308" i="31"/>
  <c r="AN308" i="31"/>
  <c r="Z308" i="31"/>
  <c r="AK308" i="31"/>
  <c r="L308" i="31"/>
  <c r="V308" i="31"/>
  <c r="AC308" i="31"/>
  <c r="AQ308" i="31"/>
  <c r="N308" i="31"/>
  <c r="AF308" i="31"/>
  <c r="M308" i="31"/>
  <c r="X308" i="31"/>
  <c r="AB308" i="31"/>
  <c r="AO308" i="31"/>
  <c r="Q308" i="31"/>
  <c r="AM4" i="31"/>
  <c r="AR4" i="31"/>
  <c r="AH4" i="31"/>
  <c r="N4" i="31"/>
  <c r="R4" i="31"/>
  <c r="Y75" i="31"/>
  <c r="AA75" i="31"/>
  <c r="L75" i="31"/>
  <c r="AD75" i="31"/>
  <c r="AT75" i="31"/>
  <c r="U75" i="31"/>
  <c r="V75" i="31"/>
  <c r="AP75" i="31"/>
  <c r="W75" i="31"/>
  <c r="Q75" i="31"/>
  <c r="P75" i="31"/>
  <c r="AI75" i="31"/>
  <c r="O75" i="31"/>
  <c r="I75" i="31"/>
  <c r="S75" i="31"/>
  <c r="X75" i="31"/>
  <c r="AQ75" i="31"/>
  <c r="AB75" i="31"/>
  <c r="AM75" i="31"/>
  <c r="AS75" i="31"/>
  <c r="AL75" i="31"/>
  <c r="T75" i="31"/>
  <c r="AO75" i="31"/>
  <c r="AF75" i="31"/>
  <c r="N75" i="31"/>
  <c r="AJ461" i="31"/>
  <c r="AM461" i="31"/>
  <c r="AA461" i="31"/>
  <c r="AQ461" i="31"/>
  <c r="Y461" i="31"/>
  <c r="T461" i="31"/>
  <c r="M461" i="31"/>
  <c r="Q461" i="31"/>
  <c r="V461" i="31"/>
  <c r="P461" i="31"/>
  <c r="AP461" i="31"/>
  <c r="I461" i="31"/>
  <c r="AL461" i="31"/>
  <c r="L461" i="31"/>
  <c r="AI461" i="31"/>
  <c r="AE461" i="31"/>
  <c r="AO461" i="31"/>
  <c r="AS461" i="31"/>
  <c r="AK461" i="31"/>
  <c r="AH461" i="31"/>
  <c r="Z461" i="31"/>
  <c r="AC461" i="31"/>
  <c r="S461" i="31"/>
  <c r="AR461" i="31"/>
  <c r="W461" i="31"/>
  <c r="AD461" i="31"/>
  <c r="AN461" i="31"/>
  <c r="R461" i="31"/>
  <c r="K461" i="31"/>
  <c r="U379" i="31"/>
  <c r="P379" i="31"/>
  <c r="AP379" i="31"/>
  <c r="M379" i="31"/>
  <c r="V379" i="31"/>
  <c r="Q73" i="31"/>
  <c r="AL402" i="31"/>
  <c r="AS402" i="31"/>
  <c r="AJ402" i="31"/>
  <c r="AO402" i="31"/>
  <c r="AG402" i="31"/>
  <c r="V402" i="31"/>
  <c r="S402" i="31"/>
  <c r="T402" i="31"/>
  <c r="I402" i="31"/>
  <c r="R402" i="31"/>
  <c r="M402" i="31"/>
  <c r="K402" i="31"/>
  <c r="P402" i="31"/>
  <c r="N402" i="31"/>
  <c r="AQ402" i="31"/>
  <c r="AF402" i="31"/>
  <c r="AK402" i="31"/>
  <c r="AN402" i="31"/>
  <c r="AE402" i="31"/>
  <c r="AI402" i="31"/>
  <c r="W402" i="31"/>
  <c r="AT402" i="31"/>
  <c r="AC402" i="31"/>
  <c r="L402" i="31"/>
  <c r="AP402" i="31"/>
  <c r="X402" i="31"/>
  <c r="AR402" i="31"/>
  <c r="AH402" i="31"/>
  <c r="AB402" i="31"/>
  <c r="Y402" i="31"/>
  <c r="AF515" i="31"/>
  <c r="AH515" i="31"/>
  <c r="I515" i="31"/>
  <c r="M515" i="31"/>
  <c r="AA515" i="31"/>
  <c r="AR515" i="31"/>
  <c r="AS515" i="31"/>
  <c r="N515" i="31"/>
  <c r="AT515" i="31"/>
  <c r="K515" i="31"/>
  <c r="L515" i="31"/>
  <c r="AQ515" i="31"/>
  <c r="O515" i="31"/>
  <c r="AM515" i="31"/>
  <c r="AI515" i="31"/>
  <c r="AL515" i="31"/>
  <c r="AN515" i="31"/>
  <c r="AC515" i="31"/>
  <c r="Y515" i="31"/>
  <c r="R515" i="31"/>
  <c r="P515" i="31"/>
  <c r="AK515" i="31"/>
  <c r="W515" i="31"/>
  <c r="V515" i="31"/>
  <c r="AO515" i="31"/>
  <c r="AD515" i="31"/>
  <c r="AG515" i="31"/>
  <c r="AP515" i="31"/>
  <c r="AJ515" i="31"/>
  <c r="Z515" i="31"/>
  <c r="U515" i="31"/>
  <c r="AS185" i="31"/>
  <c r="M185" i="31"/>
  <c r="L185" i="31"/>
  <c r="AD185" i="31"/>
  <c r="AO185" i="31"/>
  <c r="AR185" i="31"/>
  <c r="AA185" i="31"/>
  <c r="AL185" i="31"/>
  <c r="S185" i="31"/>
  <c r="L88" i="31"/>
  <c r="AT88" i="31"/>
  <c r="AC88" i="31"/>
  <c r="AM88" i="31"/>
  <c r="AM143" i="31"/>
  <c r="M143" i="31"/>
  <c r="AA239" i="31"/>
  <c r="AI239" i="31"/>
  <c r="O99" i="31"/>
  <c r="AF99" i="31"/>
  <c r="R75" i="31"/>
  <c r="M75" i="31"/>
  <c r="AD278" i="31"/>
  <c r="U402" i="31"/>
  <c r="AP308" i="31"/>
  <c r="AE332" i="31"/>
  <c r="AE436" i="31"/>
  <c r="AH436" i="31"/>
  <c r="N461" i="31"/>
  <c r="AB515" i="31"/>
  <c r="AR196" i="31"/>
  <c r="V196" i="31"/>
  <c r="AJ533" i="31"/>
  <c r="W533" i="31"/>
  <c r="AC533" i="31"/>
  <c r="O533" i="31"/>
  <c r="O196" i="31"/>
  <c r="AQ218" i="31"/>
  <c r="K218" i="31"/>
  <c r="AT218" i="31"/>
  <c r="Z218" i="31"/>
  <c r="AD218" i="31"/>
  <c r="AM218" i="31"/>
  <c r="AR218" i="31"/>
  <c r="AN218" i="31"/>
  <c r="T218" i="31"/>
  <c r="AS218" i="31"/>
  <c r="AI218" i="31"/>
  <c r="AL218" i="31"/>
  <c r="AF218" i="31"/>
  <c r="M218" i="31"/>
  <c r="X218" i="31"/>
  <c r="S218" i="31"/>
  <c r="R218" i="31"/>
  <c r="N218" i="31"/>
  <c r="O218" i="31"/>
  <c r="AK218" i="31"/>
  <c r="AG218" i="31"/>
  <c r="AO218" i="31"/>
  <c r="I218" i="31"/>
  <c r="AB218" i="31"/>
  <c r="AH218" i="31"/>
  <c r="P218" i="31"/>
  <c r="V218" i="31"/>
  <c r="AP218" i="31"/>
  <c r="AB387" i="31"/>
  <c r="AC387" i="31"/>
  <c r="O387" i="31"/>
  <c r="Y387" i="31"/>
  <c r="AL387" i="31"/>
  <c r="X387" i="31"/>
  <c r="R387" i="31"/>
  <c r="AE387" i="31"/>
  <c r="AA387" i="31"/>
  <c r="T387" i="31"/>
  <c r="M387" i="31"/>
  <c r="U387" i="31"/>
  <c r="P387" i="31"/>
  <c r="AQ387" i="31"/>
  <c r="K387" i="31"/>
  <c r="AI387" i="31"/>
  <c r="AN387" i="31"/>
  <c r="AK387" i="31"/>
  <c r="AT387" i="31"/>
  <c r="AJ387" i="31"/>
  <c r="AD387" i="31"/>
  <c r="Z387" i="31"/>
  <c r="AF387" i="31"/>
  <c r="V387" i="31"/>
  <c r="Q387" i="31"/>
  <c r="L387" i="31"/>
  <c r="I387" i="31"/>
  <c r="S387" i="31"/>
  <c r="AS387" i="31"/>
  <c r="AO387" i="31"/>
  <c r="AJ73" i="31"/>
  <c r="AE73" i="31"/>
  <c r="AG73" i="31"/>
  <c r="R247" i="31"/>
  <c r="AC247" i="31"/>
  <c r="P185" i="31"/>
  <c r="N185" i="31"/>
  <c r="AM185" i="31"/>
  <c r="S196" i="31"/>
  <c r="AS212" i="31"/>
  <c r="T88" i="31"/>
  <c r="I88" i="31"/>
  <c r="AN88" i="31"/>
  <c r="AQ88" i="31"/>
  <c r="L196" i="31"/>
  <c r="AD212" i="31"/>
  <c r="AG212" i="31"/>
  <c r="AH14" i="31"/>
  <c r="S14" i="31"/>
  <c r="AC143" i="31"/>
  <c r="AH239" i="31"/>
  <c r="I239" i="31"/>
  <c r="AG58" i="31"/>
  <c r="AD99" i="31"/>
  <c r="AL99" i="31"/>
  <c r="AE75" i="31"/>
  <c r="AC75" i="31"/>
  <c r="T219" i="31"/>
  <c r="AN179" i="31"/>
  <c r="U218" i="31"/>
  <c r="AE218" i="31"/>
  <c r="AH278" i="31"/>
  <c r="AH387" i="31"/>
  <c r="AF530" i="31"/>
  <c r="AT308" i="31"/>
  <c r="U461" i="31"/>
  <c r="S212" i="31"/>
  <c r="P212" i="31"/>
  <c r="AO212" i="31"/>
  <c r="V212" i="31"/>
  <c r="AM212" i="31"/>
  <c r="AK212" i="31"/>
  <c r="Y212" i="31"/>
  <c r="AJ212" i="31"/>
  <c r="Q212" i="31"/>
  <c r="AI212" i="31"/>
  <c r="AF212" i="31"/>
  <c r="R212" i="31"/>
  <c r="AC212" i="31"/>
  <c r="V436" i="31"/>
  <c r="X436" i="31"/>
  <c r="AK436" i="31"/>
  <c r="P436" i="31"/>
  <c r="N436" i="31"/>
  <c r="AM436" i="31"/>
  <c r="AR436" i="31"/>
  <c r="AQ436" i="31"/>
  <c r="AT436" i="31"/>
  <c r="AF436" i="31"/>
  <c r="AG436" i="31"/>
  <c r="L436" i="31"/>
  <c r="AP436" i="31"/>
  <c r="AS436" i="31"/>
  <c r="Y436" i="31"/>
  <c r="U436" i="31"/>
  <c r="O436" i="31"/>
  <c r="R436" i="31"/>
  <c r="AB436" i="31"/>
  <c r="AN436" i="31"/>
  <c r="T436" i="31"/>
  <c r="AI436" i="31"/>
  <c r="I436" i="31"/>
  <c r="AC436" i="31"/>
  <c r="AJ436" i="31"/>
  <c r="AL436" i="31"/>
  <c r="S436" i="31"/>
  <c r="AO436" i="31"/>
  <c r="R332" i="31"/>
  <c r="O332" i="31"/>
  <c r="AK332" i="31"/>
  <c r="S332" i="31"/>
  <c r="V332" i="31"/>
  <c r="I332" i="31"/>
  <c r="W332" i="31"/>
  <c r="K332" i="31"/>
  <c r="N332" i="31"/>
  <c r="AQ332" i="31"/>
  <c r="P332" i="31"/>
  <c r="AA332" i="31"/>
  <c r="AT332" i="31"/>
  <c r="AI332" i="31"/>
  <c r="AS332" i="31"/>
  <c r="AN332" i="31"/>
  <c r="AL332" i="31"/>
  <c r="T332" i="31"/>
  <c r="AG332" i="31"/>
  <c r="AH332" i="31"/>
  <c r="AB332" i="31"/>
  <c r="AM332" i="31"/>
  <c r="AD332" i="31"/>
  <c r="U332" i="31"/>
  <c r="X332" i="31"/>
  <c r="Z332" i="31"/>
  <c r="M332" i="31"/>
  <c r="L332" i="31"/>
  <c r="AO332" i="31"/>
  <c r="AR332" i="31"/>
  <c r="AC14" i="31"/>
  <c r="O14" i="31"/>
  <c r="AC4" i="31"/>
  <c r="AA73" i="31"/>
  <c r="R73" i="31"/>
  <c r="AS73" i="31"/>
  <c r="Z88" i="31"/>
  <c r="P88" i="31"/>
  <c r="AS88" i="31"/>
  <c r="AB247" i="31"/>
  <c r="S247" i="31"/>
  <c r="AO247" i="31"/>
  <c r="M180" i="31"/>
  <c r="Z180" i="31"/>
  <c r="AE185" i="31"/>
  <c r="AI185" i="31"/>
  <c r="Q185" i="31"/>
  <c r="R196" i="31"/>
  <c r="AQ196" i="31"/>
  <c r="N212" i="31"/>
  <c r="AN212" i="31"/>
  <c r="W212" i="31"/>
  <c r="L14" i="31"/>
  <c r="W14" i="31"/>
  <c r="AT550" i="31"/>
  <c r="R71" i="31"/>
  <c r="AQ143" i="31"/>
  <c r="P143" i="31"/>
  <c r="AO143" i="31"/>
  <c r="AP239" i="31"/>
  <c r="X27" i="31"/>
  <c r="N99" i="31"/>
  <c r="AJ75" i="31"/>
  <c r="AG75" i="31"/>
  <c r="L219" i="31"/>
  <c r="R179" i="31"/>
  <c r="AC218" i="31"/>
  <c r="I278" i="31"/>
  <c r="AL278" i="31"/>
  <c r="AM387" i="31"/>
  <c r="Z402" i="31"/>
  <c r="AI530" i="31"/>
  <c r="AJ554" i="31"/>
  <c r="AA308" i="31"/>
  <c r="AP332" i="31"/>
  <c r="W436" i="31"/>
  <c r="X461" i="31"/>
  <c r="AE515" i="31"/>
  <c r="Z58" i="31"/>
  <c r="AP58" i="31"/>
  <c r="Q58" i="31"/>
  <c r="AO58" i="31"/>
  <c r="X58" i="31"/>
  <c r="AD58" i="31"/>
  <c r="AQ73" i="31"/>
  <c r="AG71" i="31"/>
  <c r="U99" i="31"/>
  <c r="V99" i="31"/>
  <c r="AB99" i="31"/>
  <c r="Q99" i="31"/>
  <c r="P99" i="31"/>
  <c r="AN99" i="31"/>
  <c r="T99" i="31"/>
  <c r="AC99" i="31"/>
  <c r="K99" i="31"/>
  <c r="S99" i="31"/>
  <c r="AJ99" i="31"/>
  <c r="Y99" i="31"/>
  <c r="AT99" i="31"/>
  <c r="L99" i="31"/>
  <c r="AR99" i="31"/>
  <c r="M99" i="31"/>
  <c r="AM99" i="31"/>
  <c r="AP99" i="31"/>
  <c r="I99" i="31"/>
  <c r="AE99" i="31"/>
  <c r="AI99" i="31"/>
  <c r="AE544" i="31"/>
  <c r="W544" i="31"/>
  <c r="AR544" i="31"/>
  <c r="Y544" i="31"/>
  <c r="AB544" i="31"/>
  <c r="AM544" i="31"/>
  <c r="U544" i="31"/>
  <c r="AL544" i="31"/>
  <c r="AQ544" i="31"/>
  <c r="T544" i="31"/>
  <c r="AI544" i="31"/>
  <c r="AJ544" i="31"/>
  <c r="I544" i="31"/>
  <c r="AA544" i="31"/>
  <c r="AC544" i="31"/>
  <c r="AH544" i="31"/>
  <c r="O544" i="31"/>
  <c r="N544" i="31"/>
  <c r="AS544" i="31"/>
  <c r="AP544" i="31"/>
  <c r="R544" i="31"/>
  <c r="AK544" i="31"/>
  <c r="Z544" i="31"/>
  <c r="AO544" i="31"/>
  <c r="X544" i="31"/>
  <c r="AK239" i="31"/>
  <c r="AT239" i="31"/>
  <c r="AL239" i="31"/>
  <c r="R239" i="31"/>
  <c r="AQ239" i="31"/>
  <c r="AG239" i="31"/>
  <c r="AN239" i="31"/>
  <c r="AE239" i="31"/>
  <c r="K239" i="31"/>
  <c r="V239" i="31"/>
  <c r="AO239" i="31"/>
  <c r="AD239" i="31"/>
  <c r="AM239" i="31"/>
  <c r="AB239" i="31"/>
  <c r="AC239" i="31"/>
  <c r="X239" i="31"/>
  <c r="AF239" i="31"/>
  <c r="AJ239" i="31"/>
  <c r="Y239" i="31"/>
  <c r="S239" i="31"/>
  <c r="Z239" i="31"/>
  <c r="O239" i="31"/>
  <c r="L212" i="31"/>
  <c r="AT4" i="31"/>
  <c r="Q4" i="31"/>
  <c r="W4" i="31"/>
  <c r="N73" i="31"/>
  <c r="AL247" i="31"/>
  <c r="AM247" i="31"/>
  <c r="AK247" i="31"/>
  <c r="X185" i="31"/>
  <c r="T185" i="31"/>
  <c r="I185" i="31"/>
  <c r="I4" i="31"/>
  <c r="AJ4" i="31"/>
  <c r="V4" i="31"/>
  <c r="AA4" i="31"/>
  <c r="AT57" i="31"/>
  <c r="AP57" i="31"/>
  <c r="P4" i="31"/>
  <c r="AP4" i="31"/>
  <c r="AB4" i="31"/>
  <c r="AE4" i="31"/>
  <c r="AN57" i="31"/>
  <c r="V57" i="31"/>
  <c r="L57" i="31"/>
  <c r="Q57" i="31"/>
  <c r="K73" i="31"/>
  <c r="W73" i="31"/>
  <c r="AD88" i="31"/>
  <c r="AJ247" i="31"/>
  <c r="AD247" i="31"/>
  <c r="AS247" i="31"/>
  <c r="T180" i="31"/>
  <c r="K180" i="31"/>
  <c r="AT185" i="31"/>
  <c r="AP185" i="31"/>
  <c r="U185" i="31"/>
  <c r="X196" i="31"/>
  <c r="AR212" i="31"/>
  <c r="AT212" i="31"/>
  <c r="AA212" i="31"/>
  <c r="Z14" i="31"/>
  <c r="AC550" i="31"/>
  <c r="AB71" i="31"/>
  <c r="AJ143" i="31"/>
  <c r="W143" i="31"/>
  <c r="Q239" i="31"/>
  <c r="W27" i="31"/>
  <c r="AE58" i="31"/>
  <c r="Z99" i="31"/>
  <c r="AG99" i="31"/>
  <c r="AR75" i="31"/>
  <c r="AK75" i="31"/>
  <c r="AJ219" i="31"/>
  <c r="AJ218" i="31"/>
  <c r="AK302" i="31"/>
  <c r="AR387" i="31"/>
  <c r="AD402" i="31"/>
  <c r="AG308" i="31"/>
  <c r="K436" i="31"/>
  <c r="AB461" i="31"/>
  <c r="AK179" i="31"/>
  <c r="Q179" i="31"/>
  <c r="AP179" i="31"/>
  <c r="T179" i="31"/>
  <c r="AK143" i="31"/>
  <c r="AT143" i="31"/>
  <c r="AL143" i="31"/>
  <c r="R143" i="31"/>
  <c r="V143" i="31"/>
  <c r="AG143" i="31"/>
  <c r="AN143" i="31"/>
  <c r="AE143" i="31"/>
  <c r="K143" i="31"/>
  <c r="AB143" i="31"/>
  <c r="Y143" i="31"/>
  <c r="S143" i="31"/>
  <c r="Z143" i="31"/>
  <c r="O143" i="31"/>
  <c r="U143" i="31"/>
  <c r="N143" i="31"/>
  <c r="AP143" i="31"/>
  <c r="Q143" i="31"/>
  <c r="AR143" i="31"/>
  <c r="AH143" i="31"/>
  <c r="V278" i="31"/>
  <c r="X278" i="31"/>
  <c r="AR278" i="31"/>
  <c r="AO278" i="31"/>
  <c r="R278" i="31"/>
  <c r="S278" i="31"/>
  <c r="AJ278" i="31"/>
  <c r="AE278" i="31"/>
  <c r="AT278" i="31"/>
  <c r="N278" i="31"/>
  <c r="M278" i="31"/>
  <c r="AA278" i="31"/>
  <c r="U278" i="31"/>
  <c r="Z278" i="31"/>
  <c r="Y278" i="31"/>
  <c r="L278" i="31"/>
  <c r="Q278" i="31"/>
  <c r="AQ278" i="31"/>
  <c r="AS278" i="31"/>
  <c r="K278" i="31"/>
  <c r="W278" i="31"/>
  <c r="AN278" i="31"/>
  <c r="P278" i="31"/>
  <c r="AG278" i="31"/>
  <c r="AP278" i="31"/>
  <c r="AI278" i="31"/>
  <c r="AK278" i="31"/>
  <c r="O278" i="31"/>
  <c r="AB196" i="31"/>
  <c r="K212" i="31"/>
  <c r="L73" i="31"/>
  <c r="AK73" i="31"/>
  <c r="AE196" i="31"/>
  <c r="K57" i="31"/>
  <c r="M57" i="31"/>
  <c r="AG88" i="31"/>
  <c r="O88" i="31"/>
  <c r="X4" i="31"/>
  <c r="M4" i="31"/>
  <c r="AG4" i="31"/>
  <c r="AI4" i="31"/>
  <c r="AF57" i="31"/>
  <c r="AD57" i="31"/>
  <c r="R57" i="31"/>
  <c r="S73" i="31"/>
  <c r="AM73" i="31"/>
  <c r="AO88" i="31"/>
  <c r="AR88" i="31"/>
  <c r="S88" i="31"/>
  <c r="T247" i="31"/>
  <c r="AB180" i="31"/>
  <c r="K185" i="31"/>
  <c r="O185" i="31"/>
  <c r="R185" i="31"/>
  <c r="Y185" i="31"/>
  <c r="AD196" i="31"/>
  <c r="M212" i="31"/>
  <c r="AE212" i="31"/>
  <c r="L143" i="31"/>
  <c r="X143" i="31"/>
  <c r="P239" i="31"/>
  <c r="U239" i="31"/>
  <c r="AQ58" i="31"/>
  <c r="AH99" i="31"/>
  <c r="AK99" i="31"/>
  <c r="Z75" i="31"/>
  <c r="Y218" i="31"/>
  <c r="AB278" i="31"/>
  <c r="Q402" i="31"/>
  <c r="K308" i="31"/>
  <c r="Q332" i="31"/>
  <c r="Q436" i="31"/>
  <c r="AF461" i="31"/>
  <c r="Q515" i="31"/>
  <c r="Q544" i="31"/>
  <c r="AK57" i="31"/>
  <c r="AR57" i="31"/>
  <c r="AI57" i="31"/>
  <c r="O57" i="31"/>
  <c r="S57" i="31"/>
  <c r="AP180" i="31"/>
  <c r="AH180" i="31"/>
  <c r="Q180" i="31"/>
  <c r="W180" i="31"/>
  <c r="AG180" i="31"/>
  <c r="I180" i="31"/>
  <c r="V550" i="31"/>
  <c r="AD550" i="31"/>
  <c r="K550" i="31"/>
  <c r="R550" i="31"/>
  <c r="AR550" i="31"/>
  <c r="AO550" i="31"/>
  <c r="AB550" i="31"/>
  <c r="AN550" i="31"/>
  <c r="U27" i="31"/>
  <c r="O27" i="31"/>
  <c r="N27" i="31"/>
  <c r="Q27" i="31"/>
  <c r="AT27" i="31"/>
  <c r="AL27" i="31"/>
  <c r="AH27" i="31"/>
  <c r="AF27" i="31"/>
  <c r="Z27" i="31"/>
  <c r="AA27" i="31"/>
  <c r="S27" i="31"/>
  <c r="P27" i="31"/>
  <c r="AP27" i="31"/>
  <c r="AQ219" i="31"/>
  <c r="AE219" i="31"/>
  <c r="AL219" i="31"/>
  <c r="AS219" i="31"/>
  <c r="AA219" i="31"/>
  <c r="AN219" i="31"/>
  <c r="AD219" i="31"/>
  <c r="AO219" i="31"/>
  <c r="W219" i="31"/>
  <c r="AK219" i="31"/>
  <c r="AM219" i="31"/>
  <c r="AC219" i="31"/>
  <c r="AH219" i="31"/>
  <c r="V358" i="31"/>
  <c r="AK358" i="31"/>
  <c r="AL358" i="31"/>
  <c r="AR358" i="31"/>
  <c r="Z358" i="31"/>
  <c r="W358" i="31"/>
  <c r="AS358" i="31"/>
  <c r="I358" i="31"/>
  <c r="M358" i="31"/>
  <c r="O358" i="31"/>
  <c r="AO358" i="31"/>
  <c r="AT358" i="31"/>
  <c r="AA358" i="31"/>
  <c r="AP358" i="31"/>
  <c r="L358" i="31"/>
  <c r="AM554" i="31"/>
  <c r="R554" i="31"/>
  <c r="Q554" i="31"/>
  <c r="S554" i="31"/>
  <c r="AP554" i="31"/>
  <c r="O554" i="31"/>
  <c r="AF554" i="31"/>
  <c r="AG554" i="31"/>
  <c r="Z554" i="31"/>
  <c r="M554" i="31"/>
  <c r="AR554" i="31"/>
  <c r="Z404" i="31"/>
  <c r="AF404" i="31"/>
  <c r="AG404" i="31"/>
  <c r="W404" i="31"/>
  <c r="AK404" i="31"/>
  <c r="AP404" i="31"/>
  <c r="AH404" i="31"/>
  <c r="AM404" i="31"/>
  <c r="X404" i="31"/>
  <c r="K404" i="31"/>
  <c r="P523" i="31"/>
  <c r="AL523" i="31"/>
  <c r="AP523" i="31"/>
  <c r="L523" i="31"/>
  <c r="AM523" i="31"/>
  <c r="R523" i="31"/>
  <c r="AN71" i="31"/>
  <c r="AH71" i="31"/>
  <c r="AR71" i="31"/>
  <c r="Z71" i="31"/>
  <c r="L190" i="31"/>
  <c r="AB190" i="31"/>
  <c r="AE190" i="31"/>
  <c r="Y190" i="31"/>
  <c r="AR190" i="31"/>
  <c r="AG247" i="31"/>
  <c r="Y247" i="31"/>
  <c r="N247" i="31"/>
  <c r="L247" i="31"/>
  <c r="AE247" i="31"/>
  <c r="Q247" i="31"/>
  <c r="AF247" i="31"/>
  <c r="O247" i="31"/>
  <c r="R302" i="31"/>
  <c r="AB302" i="31"/>
  <c r="AS302" i="31"/>
  <c r="AQ302" i="31"/>
  <c r="AR302" i="31"/>
  <c r="W302" i="31"/>
  <c r="Y302" i="31"/>
  <c r="Q302" i="31"/>
  <c r="AA302" i="31"/>
  <c r="AP302" i="31"/>
  <c r="Z569" i="31"/>
  <c r="P569" i="31"/>
  <c r="AH569" i="31"/>
  <c r="AD569" i="31"/>
  <c r="AM14" i="31"/>
  <c r="AQ14" i="31"/>
  <c r="AJ14" i="31"/>
  <c r="AP14" i="31"/>
  <c r="AS14" i="31"/>
  <c r="Y14" i="31"/>
  <c r="AB14" i="31"/>
  <c r="AL14" i="31"/>
  <c r="AI14" i="31"/>
  <c r="T14" i="31"/>
  <c r="M14" i="31"/>
  <c r="AE14" i="31"/>
  <c r="N14" i="31"/>
  <c r="AR14" i="31"/>
  <c r="N530" i="31"/>
  <c r="AJ530" i="31"/>
  <c r="AC530" i="31"/>
  <c r="AB530" i="31"/>
  <c r="M530" i="31"/>
  <c r="L530" i="31"/>
  <c r="AM530" i="31"/>
  <c r="AO530" i="31"/>
  <c r="Q530" i="31"/>
  <c r="AG530" i="31"/>
  <c r="AP530" i="31"/>
  <c r="I530" i="31"/>
  <c r="AL530" i="31"/>
  <c r="AE530" i="31"/>
  <c r="Z530" i="31"/>
  <c r="AA530" i="31"/>
  <c r="U18" i="31"/>
  <c r="Y18" i="31"/>
  <c r="L18" i="31"/>
  <c r="W18" i="31"/>
  <c r="Y150" i="31"/>
  <c r="AF392" i="31"/>
  <c r="W397" i="31"/>
  <c r="AJ397" i="31"/>
  <c r="AC18" i="31"/>
  <c r="AF18" i="31"/>
  <c r="Q18" i="31"/>
  <c r="AI18" i="31"/>
  <c r="L150" i="31"/>
  <c r="AD150" i="31"/>
  <c r="AS392" i="31"/>
  <c r="AJ18" i="31"/>
  <c r="AN18" i="31"/>
  <c r="V18" i="31"/>
  <c r="AM18" i="31"/>
  <c r="X150" i="31"/>
  <c r="AT150" i="31"/>
  <c r="Y392" i="31"/>
  <c r="U397" i="31"/>
  <c r="M18" i="31"/>
  <c r="AT18" i="31"/>
  <c r="AL18" i="31"/>
  <c r="AS150" i="31"/>
  <c r="AM397" i="31"/>
  <c r="AE150" i="31"/>
  <c r="AP150" i="31"/>
  <c r="AA150" i="31"/>
  <c r="AH150" i="31"/>
  <c r="Z150" i="31"/>
  <c r="W150" i="31"/>
  <c r="M150" i="31"/>
  <c r="AG150" i="31"/>
  <c r="AO392" i="31"/>
  <c r="AR392" i="31"/>
  <c r="AH392" i="31"/>
  <c r="AG392" i="31"/>
  <c r="AD392" i="31"/>
  <c r="AA392" i="31"/>
  <c r="AE392" i="31"/>
  <c r="AA64" i="31"/>
  <c r="AC64" i="31"/>
  <c r="Q64" i="31"/>
  <c r="AJ64" i="31"/>
  <c r="AR64" i="31"/>
  <c r="AE238" i="31"/>
  <c r="N238" i="31"/>
  <c r="AK238" i="31"/>
  <c r="AA238" i="31"/>
  <c r="AG238" i="31"/>
  <c r="V238" i="31"/>
  <c r="S238" i="31"/>
  <c r="Z238" i="31"/>
  <c r="P238" i="31"/>
  <c r="AE18" i="31"/>
  <c r="AG18" i="31"/>
  <c r="X18" i="31"/>
  <c r="AP18" i="31"/>
  <c r="AA18" i="31"/>
  <c r="AB18" i="31"/>
  <c r="P18" i="31"/>
  <c r="AO18" i="31"/>
  <c r="N18" i="31"/>
  <c r="AR397" i="31"/>
  <c r="AF397" i="31"/>
  <c r="S397" i="31"/>
  <c r="O397" i="31"/>
  <c r="AL397" i="31"/>
  <c r="Y397" i="31"/>
  <c r="V397" i="31"/>
  <c r="AT397" i="31"/>
  <c r="AO397" i="31"/>
  <c r="AI397" i="31"/>
  <c r="AF339" i="31"/>
  <c r="AE339" i="31"/>
  <c r="Y339" i="31"/>
  <c r="AI339" i="31"/>
  <c r="AS339" i="31"/>
  <c r="AT514" i="31"/>
  <c r="N514" i="31"/>
  <c r="I514" i="31"/>
  <c r="W514" i="31"/>
  <c r="X514" i="31"/>
  <c r="T389" i="31"/>
  <c r="Q389" i="31"/>
  <c r="AO389" i="31"/>
  <c r="AS389" i="31"/>
  <c r="X513" i="31"/>
  <c r="U513" i="31"/>
  <c r="AO513" i="31"/>
  <c r="Y513" i="31"/>
  <c r="S513" i="31"/>
  <c r="L513" i="31"/>
  <c r="AI513" i="31"/>
  <c r="AA513" i="31"/>
  <c r="AL513" i="31"/>
  <c r="M527" i="31"/>
  <c r="N527" i="31"/>
  <c r="AB434" i="31"/>
  <c r="T527" i="31"/>
  <c r="V527" i="31"/>
  <c r="AE527" i="31"/>
  <c r="AA527" i="31"/>
  <c r="Z434" i="31"/>
  <c r="AC434" i="31"/>
  <c r="AI434" i="31"/>
  <c r="L333" i="31"/>
  <c r="AP333" i="31"/>
  <c r="AE333" i="31"/>
  <c r="AC408" i="31"/>
  <c r="AS408" i="31"/>
  <c r="W408" i="31"/>
  <c r="AE501" i="31"/>
  <c r="Y501" i="31"/>
  <c r="M501" i="31"/>
  <c r="T501" i="31"/>
  <c r="R501" i="31"/>
  <c r="AP501" i="31"/>
  <c r="AA584" i="35"/>
  <c r="U584" i="35"/>
  <c r="Y584" i="35"/>
  <c r="AT584" i="35"/>
  <c r="AR584" i="35"/>
  <c r="R544" i="35"/>
  <c r="AH544" i="35"/>
  <c r="AG544" i="35"/>
  <c r="I471" i="36"/>
  <c r="AR471" i="36"/>
  <c r="AT347" i="36"/>
  <c r="N346" i="37"/>
  <c r="AT346" i="37"/>
  <c r="AA346" i="37"/>
  <c r="AO346" i="37"/>
  <c r="AA46" i="36"/>
  <c r="I307" i="35"/>
  <c r="AL10" i="37"/>
  <c r="P10" i="37"/>
  <c r="U10" i="37"/>
  <c r="AG10" i="37"/>
  <c r="Z464" i="37"/>
  <c r="AM464" i="37"/>
  <c r="Z318" i="37"/>
  <c r="AH265" i="36"/>
  <c r="AM146" i="35"/>
  <c r="AA146" i="35"/>
  <c r="AG146" i="35"/>
  <c r="AP384" i="37"/>
  <c r="Q401" i="35"/>
  <c r="AS401" i="35"/>
  <c r="AD401" i="35"/>
  <c r="M473" i="36"/>
  <c r="AR473" i="36"/>
  <c r="AH432" i="35"/>
  <c r="M432" i="35"/>
  <c r="X381" i="36"/>
  <c r="Y381" i="36"/>
  <c r="AI381" i="36"/>
  <c r="AJ381" i="36"/>
  <c r="AG381" i="36"/>
  <c r="Y40" i="37"/>
  <c r="AA40" i="37"/>
  <c r="AN40" i="37"/>
  <c r="AR209" i="36"/>
  <c r="Y555" i="35"/>
  <c r="AN502" i="37"/>
  <c r="AI166" i="37"/>
  <c r="M456" i="37"/>
  <c r="AJ43" i="37"/>
  <c r="AQ584" i="35"/>
  <c r="K584" i="35"/>
  <c r="T584" i="35"/>
  <c r="M584" i="35"/>
  <c r="AM584" i="35"/>
  <c r="K544" i="35"/>
  <c r="U544" i="35"/>
  <c r="AO471" i="36"/>
  <c r="AL471" i="36"/>
  <c r="R347" i="36"/>
  <c r="AN377" i="36"/>
  <c r="AQ346" i="37"/>
  <c r="I346" i="37"/>
  <c r="AH346" i="37"/>
  <c r="AH46" i="36"/>
  <c r="X307" i="35"/>
  <c r="T96" i="36"/>
  <c r="P96" i="36"/>
  <c r="AK10" i="37"/>
  <c r="AP10" i="37"/>
  <c r="I10" i="37"/>
  <c r="AE10" i="37"/>
  <c r="M464" i="37"/>
  <c r="AA318" i="37"/>
  <c r="AF318" i="37"/>
  <c r="K265" i="36"/>
  <c r="W500" i="35"/>
  <c r="AK283" i="36"/>
  <c r="P573" i="36"/>
  <c r="AJ573" i="36"/>
  <c r="N146" i="35"/>
  <c r="AF146" i="35"/>
  <c r="P146" i="35"/>
  <c r="AK384" i="37"/>
  <c r="AA401" i="35"/>
  <c r="AG401" i="35"/>
  <c r="O473" i="36"/>
  <c r="AS473" i="36"/>
  <c r="AC473" i="36"/>
  <c r="AK505" i="35"/>
  <c r="AT83" i="35"/>
  <c r="O432" i="35"/>
  <c r="V432" i="35"/>
  <c r="W432" i="35"/>
  <c r="I381" i="36"/>
  <c r="S381" i="36"/>
  <c r="AT381" i="36"/>
  <c r="AS381" i="36"/>
  <c r="AJ40" i="37"/>
  <c r="AB40" i="37"/>
  <c r="R453" i="37"/>
  <c r="N209" i="36"/>
  <c r="K548" i="36"/>
  <c r="O555" i="35"/>
  <c r="AT166" i="37"/>
  <c r="S166" i="37"/>
  <c r="AR12" i="35"/>
  <c r="W43" i="37"/>
  <c r="AO347" i="36"/>
  <c r="Z307" i="35"/>
  <c r="AS265" i="36"/>
  <c r="AA192" i="37"/>
  <c r="AE381" i="36"/>
  <c r="AK381" i="36"/>
  <c r="L381" i="36"/>
  <c r="AL381" i="36"/>
  <c r="AH166" i="37"/>
  <c r="AR166" i="37"/>
  <c r="AQ544" i="35"/>
  <c r="AT544" i="35"/>
  <c r="AD544" i="35"/>
  <c r="I347" i="36"/>
  <c r="AM307" i="35"/>
  <c r="AN265" i="36"/>
  <c r="AI146" i="35"/>
  <c r="L146" i="35"/>
  <c r="Q146" i="35"/>
  <c r="W401" i="35"/>
  <c r="AC401" i="35"/>
  <c r="T473" i="36"/>
  <c r="K473" i="36"/>
  <c r="V381" i="36"/>
  <c r="U381" i="36"/>
  <c r="AC381" i="36"/>
  <c r="T381" i="36"/>
  <c r="AA381" i="36"/>
  <c r="P40" i="37"/>
  <c r="AC40" i="37"/>
  <c r="AA555" i="35"/>
  <c r="AL555" i="35"/>
  <c r="I166" i="37"/>
  <c r="AA166" i="37"/>
  <c r="AM43" i="37"/>
  <c r="L43" i="37"/>
  <c r="AG584" i="35"/>
  <c r="AF584" i="35"/>
  <c r="S584" i="35"/>
  <c r="AO584" i="35"/>
  <c r="AD584" i="35"/>
  <c r="O544" i="35"/>
  <c r="Q544" i="35"/>
  <c r="AS544" i="35"/>
  <c r="AC544" i="35"/>
  <c r="O471" i="36"/>
  <c r="AR347" i="36"/>
  <c r="S346" i="37"/>
  <c r="L346" i="37"/>
  <c r="R346" i="37"/>
  <c r="AR346" i="37"/>
  <c r="AC46" i="36"/>
  <c r="AR307" i="35"/>
  <c r="V10" i="37"/>
  <c r="AR10" i="37"/>
  <c r="T10" i="37"/>
  <c r="Y10" i="37"/>
  <c r="AN464" i="37"/>
  <c r="P318" i="37"/>
  <c r="AB265" i="36"/>
  <c r="Y146" i="35"/>
  <c r="AO146" i="35"/>
  <c r="R384" i="37"/>
  <c r="AE401" i="35"/>
  <c r="AJ401" i="35"/>
  <c r="AG473" i="36"/>
  <c r="AM473" i="36"/>
  <c r="N73" i="37"/>
  <c r="AM432" i="35"/>
  <c r="AN432" i="35"/>
  <c r="S432" i="35"/>
  <c r="R381" i="36"/>
  <c r="AB381" i="36"/>
  <c r="AO381" i="36"/>
  <c r="O381" i="36"/>
  <c r="AQ381" i="36"/>
  <c r="R40" i="37"/>
  <c r="I40" i="37"/>
  <c r="AS574" i="36"/>
  <c r="N555" i="35"/>
  <c r="I555" i="35"/>
  <c r="AA502" i="37"/>
  <c r="AK166" i="37"/>
  <c r="AM166" i="37"/>
  <c r="AT43" i="37"/>
  <c r="W584" i="35"/>
  <c r="AH584" i="35"/>
  <c r="AJ584" i="35"/>
  <c r="Q584" i="35"/>
  <c r="AL544" i="35"/>
  <c r="N544" i="35"/>
  <c r="L544" i="35"/>
  <c r="AJ544" i="35"/>
  <c r="AN471" i="36"/>
  <c r="AA347" i="36"/>
  <c r="AE346" i="37"/>
  <c r="AK346" i="37"/>
  <c r="AS346" i="37"/>
  <c r="AL346" i="37"/>
  <c r="AF307" i="35"/>
  <c r="AT10" i="37"/>
  <c r="AJ10" i="37"/>
  <c r="S10" i="37"/>
  <c r="AO10" i="37"/>
  <c r="AR464" i="37"/>
  <c r="K318" i="37"/>
  <c r="AJ265" i="36"/>
  <c r="R146" i="35"/>
  <c r="AK146" i="35"/>
  <c r="AR146" i="35"/>
  <c r="U146" i="35"/>
  <c r="N401" i="35"/>
  <c r="I401" i="35"/>
  <c r="AP401" i="35"/>
  <c r="AB473" i="36"/>
  <c r="AT473" i="36"/>
  <c r="AR73" i="37"/>
  <c r="R432" i="35"/>
  <c r="AS432" i="35"/>
  <c r="AE432" i="35"/>
  <c r="AF381" i="36"/>
  <c r="AD381" i="36"/>
  <c r="K381" i="36"/>
  <c r="AN381" i="36"/>
  <c r="Z40" i="37"/>
  <c r="AD40" i="37"/>
  <c r="AK40" i="37"/>
  <c r="AT574" i="36"/>
  <c r="S555" i="35"/>
  <c r="AL166" i="37"/>
  <c r="AP43" i="37"/>
  <c r="S559" i="31"/>
  <c r="O559" i="31"/>
  <c r="T559" i="31"/>
  <c r="AF559" i="31"/>
  <c r="AK584" i="35"/>
  <c r="X584" i="35"/>
  <c r="Z584" i="35"/>
  <c r="AE584" i="35"/>
  <c r="AN544" i="35"/>
  <c r="AI544" i="35"/>
  <c r="W544" i="35"/>
  <c r="AE544" i="35"/>
  <c r="AC471" i="36"/>
  <c r="AK347" i="36"/>
  <c r="X346" i="37"/>
  <c r="AB346" i="37"/>
  <c r="U346" i="37"/>
  <c r="AC346" i="37"/>
  <c r="Z46" i="36"/>
  <c r="AD307" i="35"/>
  <c r="AN96" i="36"/>
  <c r="AH10" i="37"/>
  <c r="AQ10" i="37"/>
  <c r="AS10" i="37"/>
  <c r="AN10" i="37"/>
  <c r="S464" i="37"/>
  <c r="V464" i="37"/>
  <c r="AB318" i="37"/>
  <c r="W265" i="36"/>
  <c r="AI500" i="35"/>
  <c r="Q283" i="36"/>
  <c r="U573" i="36"/>
  <c r="AG573" i="36"/>
  <c r="AH573" i="36"/>
  <c r="AC146" i="35"/>
  <c r="AL146" i="35"/>
  <c r="T401" i="35"/>
  <c r="U401" i="35"/>
  <c r="AF473" i="36"/>
  <c r="U73" i="37"/>
  <c r="AH505" i="35"/>
  <c r="AR432" i="35"/>
  <c r="K432" i="35"/>
  <c r="AM381" i="36"/>
  <c r="M381" i="36"/>
  <c r="AR381" i="36"/>
  <c r="P381" i="36"/>
  <c r="U40" i="37"/>
  <c r="X40" i="37"/>
  <c r="V74" i="35"/>
  <c r="P502" i="37"/>
  <c r="Z166" i="37"/>
  <c r="AF456" i="37"/>
  <c r="AI164" i="31"/>
  <c r="AS164" i="31"/>
  <c r="M164" i="31"/>
  <c r="AE164" i="31"/>
  <c r="AL164" i="31"/>
  <c r="AM180" i="31"/>
  <c r="AK180" i="31"/>
  <c r="Y180" i="31"/>
  <c r="AJ180" i="31"/>
  <c r="AS180" i="31"/>
  <c r="AI180" i="31"/>
  <c r="AF180" i="31"/>
  <c r="R180" i="31"/>
  <c r="AC180" i="31"/>
  <c r="AM196" i="31"/>
  <c r="AF196" i="31"/>
  <c r="AT196" i="31"/>
  <c r="P196" i="31"/>
  <c r="Y196" i="31"/>
  <c r="Y292" i="31"/>
  <c r="X292" i="31"/>
  <c r="L292" i="31"/>
  <c r="AH292" i="31"/>
  <c r="AB292" i="31"/>
  <c r="O550" i="31"/>
  <c r="AP550" i="31"/>
  <c r="I550" i="31"/>
  <c r="X550" i="31"/>
  <c r="AM550" i="31"/>
  <c r="AL550" i="31"/>
  <c r="U550" i="31"/>
  <c r="P550" i="31"/>
  <c r="AS550" i="31"/>
  <c r="AI550" i="31"/>
  <c r="AG550" i="31"/>
  <c r="N550" i="31"/>
  <c r="AF550" i="31"/>
  <c r="Y71" i="31"/>
  <c r="AS71" i="31"/>
  <c r="N71" i="31"/>
  <c r="K71" i="31"/>
  <c r="Q71" i="31"/>
  <c r="AL71" i="31"/>
  <c r="M71" i="31"/>
  <c r="AE71" i="31"/>
  <c r="AF479" i="31"/>
  <c r="R479" i="31"/>
  <c r="Q479" i="31"/>
  <c r="N479" i="31"/>
  <c r="K479" i="31"/>
  <c r="AE479" i="31"/>
  <c r="Y27" i="31"/>
  <c r="V27" i="31"/>
  <c r="AM27" i="31"/>
  <c r="AI27" i="31"/>
  <c r="I27" i="31"/>
  <c r="AJ27" i="31"/>
  <c r="T27" i="31"/>
  <c r="AO27" i="31"/>
  <c r="AQ27" i="31"/>
  <c r="AD27" i="31"/>
  <c r="AN27" i="31"/>
  <c r="AB27" i="31"/>
  <c r="O58" i="31"/>
  <c r="K58" i="31"/>
  <c r="U58" i="31"/>
  <c r="AT58" i="31"/>
  <c r="Y58" i="31"/>
  <c r="M174" i="31"/>
  <c r="S174" i="31"/>
  <c r="Q174" i="31"/>
  <c r="K174" i="31"/>
  <c r="AG219" i="31"/>
  <c r="AF219" i="31"/>
  <c r="O219" i="31"/>
  <c r="S219" i="31"/>
  <c r="Q219" i="31"/>
  <c r="K219" i="31"/>
  <c r="X219" i="31"/>
  <c r="AP219" i="31"/>
  <c r="M219" i="31"/>
  <c r="AR219" i="31"/>
  <c r="R219" i="31"/>
  <c r="AB219" i="31"/>
  <c r="M179" i="31"/>
  <c r="AM179" i="31"/>
  <c r="I179" i="31"/>
  <c r="AA179" i="31"/>
  <c r="AP338" i="31"/>
  <c r="AE338" i="31"/>
  <c r="N358" i="31"/>
  <c r="AQ358" i="31"/>
  <c r="P358" i="31"/>
  <c r="Q358" i="31"/>
  <c r="AH358" i="31"/>
  <c r="X358" i="31"/>
  <c r="AE358" i="31"/>
  <c r="AF358" i="31"/>
  <c r="R358" i="31"/>
  <c r="AJ358" i="31"/>
  <c r="Y358" i="31"/>
  <c r="AB358" i="31"/>
  <c r="K358" i="31"/>
  <c r="I379" i="31"/>
  <c r="AH379" i="31"/>
  <c r="K379" i="31"/>
  <c r="AI554" i="31"/>
  <c r="AD554" i="31"/>
  <c r="AS554" i="31"/>
  <c r="X554" i="31"/>
  <c r="AO554" i="31"/>
  <c r="L554" i="31"/>
  <c r="AL554" i="31"/>
  <c r="AE554" i="31"/>
  <c r="N554" i="31"/>
  <c r="AC554" i="31"/>
  <c r="AA554" i="31"/>
  <c r="AN554" i="31"/>
  <c r="P554" i="31"/>
  <c r="R404" i="31"/>
  <c r="AE404" i="31"/>
  <c r="M404" i="31"/>
  <c r="AL404" i="31"/>
  <c r="AS404" i="31"/>
  <c r="U404" i="31"/>
  <c r="P404" i="31"/>
  <c r="AJ404" i="31"/>
  <c r="AR404" i="31"/>
  <c r="AN404" i="31"/>
  <c r="S404" i="31"/>
  <c r="Y420" i="31"/>
  <c r="AS420" i="31"/>
  <c r="N420" i="31"/>
  <c r="AA420" i="31"/>
  <c r="AJ523" i="31"/>
  <c r="AB523" i="31"/>
  <c r="AI523" i="31"/>
  <c r="Z523" i="31"/>
  <c r="T523" i="31"/>
  <c r="N523" i="31"/>
  <c r="AE523" i="31"/>
  <c r="AC523" i="31"/>
  <c r="K523" i="31"/>
  <c r="AQ523" i="31"/>
  <c r="AN523" i="31"/>
  <c r="AG523" i="31"/>
  <c r="R533" i="31"/>
  <c r="X533" i="31"/>
  <c r="V533" i="31"/>
  <c r="AI533" i="31"/>
  <c r="AS533" i="31"/>
  <c r="AJ59" i="31"/>
  <c r="AS59" i="31"/>
  <c r="AT59" i="31"/>
  <c r="AG59" i="31"/>
  <c r="Z59" i="31"/>
  <c r="O150" i="31"/>
  <c r="S150" i="31"/>
  <c r="I150" i="31"/>
  <c r="V150" i="31"/>
  <c r="AN150" i="31"/>
  <c r="AM150" i="31"/>
  <c r="AO150" i="31"/>
  <c r="AB150" i="31"/>
  <c r="AL150" i="31"/>
  <c r="R150" i="31"/>
  <c r="AI150" i="31"/>
  <c r="AJ150" i="31"/>
  <c r="U150" i="31"/>
  <c r="AF150" i="31"/>
  <c r="AM190" i="31"/>
  <c r="AQ190" i="31"/>
  <c r="AN190" i="31"/>
  <c r="AF190" i="31"/>
  <c r="S190" i="31"/>
  <c r="AJ190" i="31"/>
  <c r="AM328" i="31"/>
  <c r="R392" i="31"/>
  <c r="AJ392" i="31"/>
  <c r="AN392" i="31"/>
  <c r="P392" i="31"/>
  <c r="AL392" i="31"/>
  <c r="O392" i="31"/>
  <c r="W392" i="31"/>
  <c r="Z392" i="31"/>
  <c r="X392" i="31"/>
  <c r="AB392" i="31"/>
  <c r="N392" i="31"/>
  <c r="Q392" i="31"/>
  <c r="S392" i="31"/>
  <c r="AI456" i="31"/>
  <c r="N456" i="31"/>
  <c r="AF456" i="31"/>
  <c r="X456" i="31"/>
  <c r="AP456" i="31"/>
  <c r="AD456" i="31"/>
  <c r="AQ107" i="31"/>
  <c r="P107" i="31"/>
  <c r="AM107" i="31"/>
  <c r="AK107" i="31"/>
  <c r="Z107" i="31"/>
  <c r="AC107" i="31"/>
  <c r="AI107" i="31"/>
  <c r="W238" i="31"/>
  <c r="Y238" i="31"/>
  <c r="L238" i="31"/>
  <c r="AC238" i="31"/>
  <c r="AF238" i="31"/>
  <c r="AQ238" i="31"/>
  <c r="K238" i="31"/>
  <c r="I238" i="31"/>
  <c r="AB238" i="31"/>
  <c r="AL238" i="31"/>
  <c r="AM238" i="31"/>
  <c r="AT238" i="31"/>
  <c r="AN238" i="31"/>
  <c r="U238" i="31"/>
  <c r="AP473" i="31"/>
  <c r="AB473" i="31"/>
  <c r="AH473" i="31"/>
  <c r="AL473" i="31"/>
  <c r="AR527" i="31"/>
  <c r="AF527" i="31"/>
  <c r="U527" i="31"/>
  <c r="AH527" i="31"/>
  <c r="AL527" i="31"/>
  <c r="AB527" i="31"/>
  <c r="O527" i="31"/>
  <c r="W527" i="31"/>
  <c r="S527" i="31"/>
  <c r="L527" i="31"/>
  <c r="AQ527" i="31"/>
  <c r="AS527" i="31"/>
  <c r="AN527" i="31"/>
  <c r="AT527" i="31"/>
  <c r="AC527" i="31"/>
  <c r="W236" i="31"/>
  <c r="U236" i="31"/>
  <c r="I236" i="31"/>
  <c r="AH236" i="31"/>
  <c r="N236" i="31"/>
  <c r="S236" i="31"/>
  <c r="P236" i="31"/>
  <c r="AT236" i="31"/>
  <c r="AB236" i="31"/>
  <c r="AT434" i="31"/>
  <c r="N434" i="31"/>
  <c r="I434" i="31"/>
  <c r="S434" i="31"/>
  <c r="AF434" i="31"/>
  <c r="AK434" i="31"/>
  <c r="AG434" i="31"/>
  <c r="Q434" i="31"/>
  <c r="AH434" i="31"/>
  <c r="AE434" i="31"/>
  <c r="P434" i="31"/>
  <c r="AA434" i="31"/>
  <c r="AD434" i="31"/>
  <c r="Y434" i="31"/>
  <c r="AM434" i="31"/>
  <c r="L434" i="31"/>
  <c r="AN347" i="31"/>
  <c r="AT347" i="31"/>
  <c r="AT538" i="31"/>
  <c r="S538" i="31"/>
  <c r="AM538" i="31"/>
  <c r="AF333" i="31"/>
  <c r="AI333" i="31"/>
  <c r="Z333" i="31"/>
  <c r="AK333" i="31"/>
  <c r="AS333" i="31"/>
  <c r="X302" i="31"/>
  <c r="K302" i="31"/>
  <c r="AE569" i="31"/>
  <c r="AO569" i="31"/>
  <c r="W569" i="31"/>
  <c r="U569" i="31"/>
  <c r="AT530" i="31"/>
  <c r="W530" i="31"/>
  <c r="U302" i="31"/>
  <c r="S302" i="31"/>
  <c r="N347" i="31"/>
  <c r="AK347" i="31"/>
  <c r="AC333" i="31"/>
  <c r="AA333" i="31"/>
  <c r="N333" i="31"/>
  <c r="T333" i="31"/>
  <c r="K569" i="31"/>
  <c r="AG302" i="31"/>
  <c r="AN302" i="31"/>
  <c r="V347" i="31"/>
  <c r="L347" i="31"/>
  <c r="AQ333" i="31"/>
  <c r="AH333" i="31"/>
  <c r="S333" i="31"/>
  <c r="X333" i="31"/>
  <c r="AM569" i="31"/>
  <c r="I302" i="31"/>
  <c r="V302" i="31"/>
  <c r="W347" i="31"/>
  <c r="AA347" i="31"/>
  <c r="AJ347" i="31"/>
  <c r="AL333" i="31"/>
  <c r="R333" i="31"/>
  <c r="AO333" i="31"/>
  <c r="AN333" i="31"/>
  <c r="Z471" i="36"/>
  <c r="AB471" i="36"/>
  <c r="AQ471" i="36"/>
  <c r="AE471" i="36"/>
  <c r="K347" i="36"/>
  <c r="AN347" i="36"/>
  <c r="AD347" i="36"/>
  <c r="AL347" i="36"/>
  <c r="AD46" i="36"/>
  <c r="K46" i="36"/>
  <c r="N46" i="36"/>
  <c r="AN46" i="36"/>
  <c r="R307" i="35"/>
  <c r="AK307" i="35"/>
  <c r="Y307" i="35"/>
  <c r="AL307" i="35"/>
  <c r="AB464" i="37"/>
  <c r="AI464" i="37"/>
  <c r="X464" i="37"/>
  <c r="N464" i="37"/>
  <c r="I318" i="37"/>
  <c r="L318" i="37"/>
  <c r="AN318" i="37"/>
  <c r="M318" i="37"/>
  <c r="AD318" i="37"/>
  <c r="AK265" i="36"/>
  <c r="AD265" i="36"/>
  <c r="U265" i="36"/>
  <c r="AR265" i="36"/>
  <c r="AO384" i="37"/>
  <c r="AC384" i="37"/>
  <c r="AF384" i="37"/>
  <c r="T32" i="37"/>
  <c r="AG73" i="37"/>
  <c r="Z73" i="37"/>
  <c r="AL73" i="37"/>
  <c r="Q453" i="37"/>
  <c r="I574" i="36"/>
  <c r="N574" i="36"/>
  <c r="AM155" i="35"/>
  <c r="AK366" i="37"/>
  <c r="AC219" i="36"/>
  <c r="L219" i="36"/>
  <c r="AK502" i="37"/>
  <c r="AK456" i="37"/>
  <c r="AP471" i="36"/>
  <c r="AG471" i="36"/>
  <c r="R471" i="36"/>
  <c r="AJ471" i="36"/>
  <c r="AH347" i="36"/>
  <c r="N347" i="36"/>
  <c r="M347" i="36"/>
  <c r="I46" i="36"/>
  <c r="X46" i="36"/>
  <c r="AO46" i="36"/>
  <c r="V46" i="36"/>
  <c r="AI46" i="36"/>
  <c r="AI307" i="35"/>
  <c r="N307" i="35"/>
  <c r="AA307" i="35"/>
  <c r="AE307" i="35"/>
  <c r="AJ464" i="37"/>
  <c r="AH464" i="37"/>
  <c r="AP464" i="37"/>
  <c r="AD464" i="37"/>
  <c r="W318" i="37"/>
  <c r="AT318" i="37"/>
  <c r="V318" i="37"/>
  <c r="O318" i="37"/>
  <c r="S318" i="37"/>
  <c r="M265" i="36"/>
  <c r="T265" i="36"/>
  <c r="Y265" i="36"/>
  <c r="K384" i="37"/>
  <c r="W384" i="37"/>
  <c r="I73" i="37"/>
  <c r="L73" i="37"/>
  <c r="Y83" i="35"/>
  <c r="AA453" i="37"/>
  <c r="AS366" i="37"/>
  <c r="AI219" i="36"/>
  <c r="R209" i="36"/>
  <c r="AL209" i="36"/>
  <c r="T209" i="36"/>
  <c r="AO209" i="36"/>
  <c r="I209" i="36"/>
  <c r="AM209" i="36"/>
  <c r="Y209" i="36"/>
  <c r="K209" i="36"/>
  <c r="O209" i="36"/>
  <c r="AG209" i="36"/>
  <c r="AN209" i="36"/>
  <c r="P473" i="36"/>
  <c r="AP473" i="36"/>
  <c r="V473" i="36"/>
  <c r="AA473" i="36"/>
  <c r="U473" i="36"/>
  <c r="W473" i="36"/>
  <c r="AQ473" i="36"/>
  <c r="X473" i="36"/>
  <c r="AN473" i="36"/>
  <c r="Z473" i="36"/>
  <c r="Q473" i="36"/>
  <c r="AR401" i="35"/>
  <c r="AI401" i="35"/>
  <c r="Z401" i="35"/>
  <c r="O401" i="35"/>
  <c r="AF401" i="35"/>
  <c r="AQ401" i="35"/>
  <c r="L401" i="35"/>
  <c r="R401" i="35"/>
  <c r="AN401" i="35"/>
  <c r="K401" i="35"/>
  <c r="AK401" i="35"/>
  <c r="V401" i="35"/>
  <c r="AO401" i="35"/>
  <c r="K146" i="35"/>
  <c r="AN146" i="35"/>
  <c r="AB146" i="35"/>
  <c r="T146" i="35"/>
  <c r="AP146" i="35"/>
  <c r="M146" i="35"/>
  <c r="O146" i="35"/>
  <c r="AH146" i="35"/>
  <c r="Z146" i="35"/>
  <c r="AD366" i="37"/>
  <c r="AJ502" i="37"/>
  <c r="Y502" i="37"/>
  <c r="AT502" i="37"/>
  <c r="O502" i="37"/>
  <c r="AI502" i="37"/>
  <c r="M502" i="37"/>
  <c r="AD502" i="37"/>
  <c r="S502" i="37"/>
  <c r="AR502" i="37"/>
  <c r="AS502" i="37"/>
  <c r="AE502" i="37"/>
  <c r="AH502" i="37"/>
  <c r="W502" i="37"/>
  <c r="AQ502" i="37"/>
  <c r="Z502" i="37"/>
  <c r="AL502" i="37"/>
  <c r="AM502" i="37"/>
  <c r="Q502" i="37"/>
  <c r="U502" i="37"/>
  <c r="AF502" i="37"/>
  <c r="AG502" i="37"/>
  <c r="R502" i="37"/>
  <c r="AB502" i="37"/>
  <c r="AP502" i="37"/>
  <c r="X502" i="37"/>
  <c r="V502" i="37"/>
  <c r="AM73" i="37"/>
  <c r="O73" i="37"/>
  <c r="AQ73" i="37"/>
  <c r="AO73" i="37"/>
  <c r="R73" i="37"/>
  <c r="AF73" i="37"/>
  <c r="AP73" i="37"/>
  <c r="P73" i="37"/>
  <c r="AT73" i="37"/>
  <c r="T73" i="37"/>
  <c r="AK73" i="37"/>
  <c r="AJ73" i="37"/>
  <c r="K73" i="37"/>
  <c r="M73" i="37"/>
  <c r="AP155" i="35"/>
  <c r="AS155" i="35"/>
  <c r="AB155" i="35"/>
  <c r="R155" i="35"/>
  <c r="X155" i="35"/>
  <c r="AA155" i="35"/>
  <c r="AE155" i="35"/>
  <c r="W155" i="35"/>
  <c r="AQ155" i="35"/>
  <c r="AF155" i="35"/>
  <c r="AC155" i="35"/>
  <c r="T155" i="35"/>
  <c r="L155" i="35"/>
  <c r="Y155" i="35"/>
  <c r="AD155" i="35"/>
  <c r="I155" i="35"/>
  <c r="Q155" i="35"/>
  <c r="Z155" i="35"/>
  <c r="S155" i="35"/>
  <c r="AN155" i="35"/>
  <c r="AK155" i="35"/>
  <c r="AI155" i="35"/>
  <c r="AJ155" i="35"/>
  <c r="V155" i="35"/>
  <c r="M155" i="35"/>
  <c r="N456" i="37"/>
  <c r="U456" i="37"/>
  <c r="X456" i="37"/>
  <c r="Y456" i="37"/>
  <c r="AL456" i="37"/>
  <c r="K456" i="37"/>
  <c r="S456" i="37"/>
  <c r="AC456" i="37"/>
  <c r="O456" i="37"/>
  <c r="P456" i="37"/>
  <c r="AI456" i="37"/>
  <c r="I456" i="37"/>
  <c r="AA456" i="37"/>
  <c r="AH456" i="37"/>
  <c r="Q456" i="37"/>
  <c r="AQ456" i="37"/>
  <c r="AO456" i="37"/>
  <c r="AJ456" i="37"/>
  <c r="AT456" i="37"/>
  <c r="AN456" i="37"/>
  <c r="AB456" i="37"/>
  <c r="R456" i="37"/>
  <c r="AP456" i="37"/>
  <c r="T456" i="37"/>
  <c r="AS456" i="37"/>
  <c r="AD456" i="37"/>
  <c r="AL384" i="37"/>
  <c r="AN384" i="37"/>
  <c r="AI384" i="37"/>
  <c r="AT384" i="37"/>
  <c r="T384" i="37"/>
  <c r="AE384" i="37"/>
  <c r="AB384" i="37"/>
  <c r="AA384" i="37"/>
  <c r="V384" i="37"/>
  <c r="O384" i="37"/>
  <c r="AR384" i="37"/>
  <c r="Q384" i="37"/>
  <c r="Z384" i="37"/>
  <c r="T453" i="37"/>
  <c r="V453" i="37"/>
  <c r="AE453" i="37"/>
  <c r="U453" i="37"/>
  <c r="K453" i="37"/>
  <c r="M453" i="37"/>
  <c r="AP453" i="37"/>
  <c r="S453" i="37"/>
  <c r="AT453" i="37"/>
  <c r="AS453" i="37"/>
  <c r="AO453" i="37"/>
  <c r="P453" i="37"/>
  <c r="N453" i="37"/>
  <c r="I453" i="37"/>
  <c r="Y453" i="37"/>
  <c r="AQ453" i="37"/>
  <c r="AF453" i="37"/>
  <c r="AB453" i="37"/>
  <c r="R219" i="36"/>
  <c r="K219" i="36"/>
  <c r="X219" i="36"/>
  <c r="AN219" i="36"/>
  <c r="AL219" i="36"/>
  <c r="N219" i="36"/>
  <c r="AT219" i="36"/>
  <c r="AA219" i="36"/>
  <c r="AK219" i="36"/>
  <c r="U219" i="36"/>
  <c r="AS219" i="36"/>
  <c r="O219" i="36"/>
  <c r="AQ219" i="36"/>
  <c r="Q219" i="36"/>
  <c r="AB219" i="36"/>
  <c r="AG219" i="36"/>
  <c r="P219" i="36"/>
  <c r="AF219" i="36"/>
  <c r="AP219" i="36"/>
  <c r="AE219" i="36"/>
  <c r="AH219" i="36"/>
  <c r="W219" i="36"/>
  <c r="T219" i="36"/>
  <c r="S219" i="36"/>
  <c r="AJ219" i="36"/>
  <c r="AO219" i="36"/>
  <c r="AO192" i="37"/>
  <c r="AF192" i="37"/>
  <c r="M192" i="37"/>
  <c r="AD36" i="36"/>
  <c r="R36" i="36"/>
  <c r="AS36" i="36"/>
  <c r="T36" i="36"/>
  <c r="L83" i="35"/>
  <c r="T83" i="35"/>
  <c r="R83" i="35"/>
  <c r="AD83" i="35"/>
  <c r="AI83" i="35"/>
  <c r="Z32" i="37"/>
  <c r="AH32" i="37"/>
  <c r="AJ32" i="37"/>
  <c r="AQ265" i="36"/>
  <c r="AL265" i="36"/>
  <c r="AG265" i="36"/>
  <c r="Z265" i="36"/>
  <c r="AE265" i="36"/>
  <c r="AM574" i="36"/>
  <c r="X574" i="36"/>
  <c r="AL574" i="36"/>
  <c r="Y574" i="36"/>
  <c r="AH574" i="36"/>
  <c r="M574" i="36"/>
  <c r="Q574" i="36"/>
  <c r="AG574" i="36"/>
  <c r="AB574" i="36"/>
  <c r="K574" i="36"/>
  <c r="AE574" i="36"/>
  <c r="AK471" i="36"/>
  <c r="P471" i="36"/>
  <c r="AM471" i="36"/>
  <c r="X471" i="36"/>
  <c r="P347" i="36"/>
  <c r="U347" i="36"/>
  <c r="S347" i="36"/>
  <c r="AM347" i="36"/>
  <c r="AT46" i="36"/>
  <c r="S46" i="36"/>
  <c r="M46" i="36"/>
  <c r="AE46" i="36"/>
  <c r="L46" i="36"/>
  <c r="M307" i="35"/>
  <c r="AO307" i="35"/>
  <c r="AH307" i="35"/>
  <c r="AK464" i="37"/>
  <c r="AF464" i="37"/>
  <c r="AO464" i="37"/>
  <c r="R464" i="37"/>
  <c r="AT464" i="37"/>
  <c r="AK318" i="37"/>
  <c r="AO318" i="37"/>
  <c r="AQ318" i="37"/>
  <c r="AS318" i="37"/>
  <c r="AM318" i="37"/>
  <c r="S265" i="36"/>
  <c r="L265" i="36"/>
  <c r="AP265" i="36"/>
  <c r="AI192" i="37"/>
  <c r="X384" i="37"/>
  <c r="AH384" i="37"/>
  <c r="P384" i="37"/>
  <c r="I32" i="37"/>
  <c r="AH73" i="37"/>
  <c r="AB73" i="37"/>
  <c r="AD73" i="37"/>
  <c r="K83" i="35"/>
  <c r="AH453" i="37"/>
  <c r="AN453" i="37"/>
  <c r="AJ453" i="37"/>
  <c r="P574" i="36"/>
  <c r="AH155" i="35"/>
  <c r="K155" i="35"/>
  <c r="I219" i="36"/>
  <c r="T502" i="37"/>
  <c r="AO502" i="37"/>
  <c r="L456" i="37"/>
  <c r="M271" i="35"/>
  <c r="T271" i="35"/>
  <c r="Q271" i="35"/>
  <c r="AT271" i="35"/>
  <c r="W271" i="35"/>
  <c r="L271" i="35"/>
  <c r="R271" i="35"/>
  <c r="AD271" i="35"/>
  <c r="N271" i="35"/>
  <c r="AL271" i="35"/>
  <c r="AF271" i="35"/>
  <c r="AR271" i="35"/>
  <c r="AT323" i="35"/>
  <c r="AP323" i="35"/>
  <c r="Y323" i="35"/>
  <c r="AM323" i="35"/>
  <c r="N323" i="35"/>
  <c r="AQ323" i="35"/>
  <c r="AA323" i="35"/>
  <c r="AN323" i="35"/>
  <c r="Q323" i="35"/>
  <c r="S323" i="35"/>
  <c r="AE323" i="35"/>
  <c r="X323" i="35"/>
  <c r="W323" i="35"/>
  <c r="AK323" i="35"/>
  <c r="K323" i="35"/>
  <c r="O323" i="35"/>
  <c r="AP305" i="37"/>
  <c r="Z305" i="37"/>
  <c r="T305" i="37"/>
  <c r="M305" i="37"/>
  <c r="AF305" i="37"/>
  <c r="S305" i="37"/>
  <c r="K305" i="37"/>
  <c r="V305" i="37"/>
  <c r="W305" i="37"/>
  <c r="P305" i="37"/>
  <c r="AQ305" i="37"/>
  <c r="AM305" i="37"/>
  <c r="Y305" i="37"/>
  <c r="AH305" i="37"/>
  <c r="AT305" i="37"/>
  <c r="AN305" i="37"/>
  <c r="AE305" i="37"/>
  <c r="AT237" i="36"/>
  <c r="AN237" i="36"/>
  <c r="S237" i="36"/>
  <c r="AO237" i="36"/>
  <c r="R441" i="36"/>
  <c r="T441" i="36"/>
  <c r="AT441" i="36"/>
  <c r="AR441" i="36"/>
  <c r="AH441" i="36"/>
  <c r="AA441" i="36"/>
  <c r="O441" i="36"/>
  <c r="AI441" i="36"/>
  <c r="S441" i="36"/>
  <c r="AM441" i="36"/>
  <c r="AB441" i="36"/>
  <c r="Q441" i="36"/>
  <c r="AS441" i="36"/>
  <c r="AK441" i="36"/>
  <c r="AE441" i="36"/>
  <c r="U441" i="36"/>
  <c r="L441" i="36"/>
  <c r="AO441" i="36"/>
  <c r="K441" i="36"/>
  <c r="W441" i="36"/>
  <c r="AD441" i="36"/>
  <c r="V441" i="36"/>
  <c r="I441" i="36"/>
  <c r="M441" i="36"/>
  <c r="AF441" i="36"/>
  <c r="AQ441" i="36"/>
  <c r="P441" i="36"/>
  <c r="AS397" i="31"/>
  <c r="Q397" i="31"/>
  <c r="U588" i="31"/>
  <c r="AR535" i="36"/>
  <c r="AO519" i="37"/>
  <c r="AS519" i="37"/>
  <c r="AT519" i="37"/>
  <c r="Q519" i="37"/>
  <c r="AB544" i="35"/>
  <c r="AP544" i="35"/>
  <c r="T544" i="35"/>
  <c r="P544" i="35"/>
  <c r="Z544" i="35"/>
  <c r="W471" i="36"/>
  <c r="K471" i="36"/>
  <c r="U471" i="36"/>
  <c r="AH471" i="36"/>
  <c r="Y471" i="36"/>
  <c r="T347" i="36"/>
  <c r="AC347" i="36"/>
  <c r="AF347" i="36"/>
  <c r="AS188" i="35"/>
  <c r="X356" i="37"/>
  <c r="M356" i="37"/>
  <c r="Z356" i="37"/>
  <c r="Z346" i="37"/>
  <c r="AN346" i="37"/>
  <c r="AG346" i="37"/>
  <c r="AM346" i="37"/>
  <c r="AS46" i="36"/>
  <c r="U46" i="36"/>
  <c r="AL46" i="36"/>
  <c r="AG46" i="36"/>
  <c r="AR46" i="36"/>
  <c r="L307" i="35"/>
  <c r="AT307" i="35"/>
  <c r="AC307" i="35"/>
  <c r="K91" i="35"/>
  <c r="AG91" i="35"/>
  <c r="S91" i="35"/>
  <c r="X91" i="35"/>
  <c r="W91" i="35"/>
  <c r="Q263" i="37"/>
  <c r="R263" i="37"/>
  <c r="AP263" i="37"/>
  <c r="L263" i="37"/>
  <c r="L10" i="37"/>
  <c r="O10" i="37"/>
  <c r="AC10" i="37"/>
  <c r="Q10" i="37"/>
  <c r="AE464" i="37"/>
  <c r="AS464" i="37"/>
  <c r="T464" i="37"/>
  <c r="AG464" i="37"/>
  <c r="K464" i="37"/>
  <c r="AJ318" i="37"/>
  <c r="AE318" i="37"/>
  <c r="X318" i="37"/>
  <c r="AH318" i="37"/>
  <c r="R265" i="36"/>
  <c r="AO265" i="36"/>
  <c r="AT265" i="36"/>
  <c r="N265" i="36"/>
  <c r="AD237" i="36"/>
  <c r="X237" i="36"/>
  <c r="AL237" i="36"/>
  <c r="AH237" i="36"/>
  <c r="AG192" i="37"/>
  <c r="S573" i="36"/>
  <c r="Y573" i="36"/>
  <c r="AN573" i="36"/>
  <c r="AJ146" i="35"/>
  <c r="V146" i="35"/>
  <c r="AD146" i="35"/>
  <c r="W146" i="35"/>
  <c r="Z420" i="37"/>
  <c r="AH420" i="37"/>
  <c r="X420" i="37"/>
  <c r="AM420" i="37"/>
  <c r="M384" i="37"/>
  <c r="AQ384" i="37"/>
  <c r="Y384" i="37"/>
  <c r="X401" i="35"/>
  <c r="P401" i="35"/>
  <c r="AH401" i="35"/>
  <c r="AO271" i="35"/>
  <c r="O271" i="35"/>
  <c r="K271" i="35"/>
  <c r="AI473" i="36"/>
  <c r="I473" i="36"/>
  <c r="P32" i="37"/>
  <c r="AS73" i="37"/>
  <c r="X73" i="37"/>
  <c r="AC73" i="37"/>
  <c r="AI305" i="37"/>
  <c r="R305" i="37"/>
  <c r="Q305" i="37"/>
  <c r="AG453" i="37"/>
  <c r="AD453" i="37"/>
  <c r="AC453" i="37"/>
  <c r="W574" i="36"/>
  <c r="P155" i="35"/>
  <c r="N155" i="35"/>
  <c r="AL441" i="36"/>
  <c r="AL323" i="35"/>
  <c r="Y219" i="36"/>
  <c r="I502" i="37"/>
  <c r="L502" i="37"/>
  <c r="I36" i="36"/>
  <c r="AG456" i="37"/>
  <c r="Z456" i="37"/>
  <c r="R535" i="36"/>
  <c r="AO544" i="35"/>
  <c r="I544" i="35"/>
  <c r="X544" i="35"/>
  <c r="Y544" i="35"/>
  <c r="L471" i="36"/>
  <c r="AD471" i="36"/>
  <c r="N471" i="36"/>
  <c r="AF471" i="36"/>
  <c r="S471" i="36"/>
  <c r="AP347" i="36"/>
  <c r="AI347" i="36"/>
  <c r="AS347" i="36"/>
  <c r="P188" i="35"/>
  <c r="P46" i="36"/>
  <c r="R46" i="36"/>
  <c r="T46" i="36"/>
  <c r="AK46" i="36"/>
  <c r="AM46" i="36"/>
  <c r="V307" i="35"/>
  <c r="K307" i="35"/>
  <c r="O307" i="35"/>
  <c r="AN91" i="35"/>
  <c r="AI91" i="35"/>
  <c r="Y91" i="35"/>
  <c r="AJ91" i="35"/>
  <c r="W464" i="37"/>
  <c r="AA464" i="37"/>
  <c r="Y464" i="37"/>
  <c r="AC464" i="37"/>
  <c r="AQ464" i="37"/>
  <c r="AL318" i="37"/>
  <c r="R318" i="37"/>
  <c r="AP318" i="37"/>
  <c r="U318" i="37"/>
  <c r="AF265" i="36"/>
  <c r="AA265" i="36"/>
  <c r="AC265" i="36"/>
  <c r="AM265" i="36"/>
  <c r="O265" i="36"/>
  <c r="S192" i="37"/>
  <c r="AT573" i="36"/>
  <c r="AC420" i="37"/>
  <c r="U420" i="37"/>
  <c r="AF420" i="37"/>
  <c r="U384" i="37"/>
  <c r="AS384" i="37"/>
  <c r="I384" i="37"/>
  <c r="Y401" i="35"/>
  <c r="S401" i="35"/>
  <c r="M401" i="35"/>
  <c r="Z271" i="35"/>
  <c r="P271" i="35"/>
  <c r="AM271" i="35"/>
  <c r="AB271" i="35"/>
  <c r="AJ473" i="36"/>
  <c r="N473" i="36"/>
  <c r="AI32" i="37"/>
  <c r="W73" i="37"/>
  <c r="AI73" i="37"/>
  <c r="AE73" i="37"/>
  <c r="AO305" i="37"/>
  <c r="AB305" i="37"/>
  <c r="X305" i="37"/>
  <c r="AL453" i="37"/>
  <c r="AI453" i="37"/>
  <c r="L453" i="37"/>
  <c r="AA574" i="36"/>
  <c r="AR155" i="35"/>
  <c r="AT155" i="35"/>
  <c r="Y441" i="36"/>
  <c r="X441" i="36"/>
  <c r="AB323" i="35"/>
  <c r="M219" i="36"/>
  <c r="AC502" i="37"/>
  <c r="V456" i="37"/>
  <c r="AE456" i="37"/>
  <c r="Q471" i="36"/>
  <c r="M471" i="36"/>
  <c r="T471" i="36"/>
  <c r="AI471" i="36"/>
  <c r="W347" i="36"/>
  <c r="L347" i="36"/>
  <c r="AQ46" i="36"/>
  <c r="W46" i="36"/>
  <c r="O46" i="36"/>
  <c r="Q307" i="35"/>
  <c r="AB307" i="35"/>
  <c r="L464" i="37"/>
  <c r="U464" i="37"/>
  <c r="I464" i="37"/>
  <c r="AI318" i="37"/>
  <c r="AR318" i="37"/>
  <c r="Y318" i="37"/>
  <c r="AI265" i="36"/>
  <c r="V265" i="36"/>
  <c r="Q265" i="36"/>
  <c r="X265" i="36"/>
  <c r="N192" i="37"/>
  <c r="L384" i="37"/>
  <c r="AG384" i="37"/>
  <c r="S384" i="37"/>
  <c r="R32" i="37"/>
  <c r="AA73" i="37"/>
  <c r="V73" i="37"/>
  <c r="AN73" i="37"/>
  <c r="Z453" i="37"/>
  <c r="W453" i="37"/>
  <c r="O453" i="37"/>
  <c r="AI574" i="36"/>
  <c r="O155" i="35"/>
  <c r="AG155" i="35"/>
  <c r="AD219" i="36"/>
  <c r="Z219" i="36"/>
  <c r="N502" i="37"/>
  <c r="W456" i="37"/>
  <c r="AR456" i="37"/>
  <c r="AM573" i="36"/>
  <c r="Q573" i="36"/>
  <c r="O573" i="36"/>
  <c r="N573" i="36"/>
  <c r="I573" i="36"/>
  <c r="AR573" i="36"/>
  <c r="Z573" i="36"/>
  <c r="T573" i="36"/>
  <c r="X573" i="36"/>
  <c r="AA573" i="36"/>
  <c r="AR420" i="37"/>
  <c r="Y420" i="37"/>
  <c r="AJ420" i="37"/>
  <c r="AO420" i="37"/>
  <c r="O420" i="37"/>
  <c r="T420" i="37"/>
  <c r="AK420" i="37"/>
  <c r="AG420" i="37"/>
  <c r="W420" i="37"/>
  <c r="AP420" i="37"/>
  <c r="I420" i="37"/>
  <c r="AP40" i="37"/>
  <c r="AL40" i="37"/>
  <c r="AO40" i="37"/>
  <c r="V40" i="37"/>
  <c r="AG40" i="37"/>
  <c r="AH40" i="37"/>
  <c r="O40" i="37"/>
  <c r="W40" i="37"/>
  <c r="AQ40" i="37"/>
  <c r="AM40" i="37"/>
  <c r="AF40" i="37"/>
  <c r="AR40" i="37"/>
  <c r="AS40" i="37"/>
  <c r="AO43" i="37"/>
  <c r="AC43" i="37"/>
  <c r="AR43" i="37"/>
  <c r="Y43" i="37"/>
  <c r="AD43" i="37"/>
  <c r="Z43" i="37"/>
  <c r="R43" i="37"/>
  <c r="AG43" i="37"/>
  <c r="AH43" i="37"/>
  <c r="P43" i="37"/>
  <c r="AB43" i="37"/>
  <c r="S43" i="37"/>
  <c r="AF43" i="37"/>
  <c r="Q43" i="37"/>
  <c r="AK43" i="37"/>
  <c r="T43" i="37"/>
  <c r="X43" i="37"/>
  <c r="N43" i="37"/>
  <c r="AA43" i="37"/>
  <c r="V43" i="37"/>
  <c r="K43" i="37"/>
  <c r="O43" i="37"/>
  <c r="AN43" i="37"/>
  <c r="AQ43" i="37"/>
  <c r="AM555" i="35"/>
  <c r="T555" i="35"/>
  <c r="M555" i="35"/>
  <c r="AG555" i="35"/>
  <c r="AR555" i="35"/>
  <c r="Q555" i="35"/>
  <c r="AP555" i="35"/>
  <c r="P555" i="35"/>
  <c r="V555" i="35"/>
  <c r="AN555" i="35"/>
  <c r="R555" i="35"/>
  <c r="AC555" i="35"/>
  <c r="AH555" i="35"/>
  <c r="AE555" i="35"/>
  <c r="AQ555" i="35"/>
  <c r="W555" i="35"/>
  <c r="AJ555" i="35"/>
  <c r="AB555" i="35"/>
  <c r="AD555" i="35"/>
  <c r="AI555" i="35"/>
  <c r="AF555" i="35"/>
  <c r="AK555" i="35"/>
  <c r="AA432" i="35"/>
  <c r="X432" i="35"/>
  <c r="AP432" i="35"/>
  <c r="AK432" i="35"/>
  <c r="AI432" i="35"/>
  <c r="Y432" i="35"/>
  <c r="I432" i="35"/>
  <c r="AO432" i="35"/>
  <c r="S444" i="37"/>
  <c r="AC444" i="37"/>
  <c r="AR444" i="37"/>
  <c r="I444" i="37"/>
  <c r="K444" i="37"/>
  <c r="AN399" i="35"/>
  <c r="AG399" i="35"/>
  <c r="O399" i="35"/>
  <c r="AI399" i="35"/>
  <c r="AD399" i="35"/>
  <c r="AO399" i="35"/>
  <c r="AT399" i="35"/>
  <c r="R399" i="35"/>
  <c r="AS399" i="35"/>
  <c r="M399" i="35"/>
  <c r="I399" i="35"/>
  <c r="Z399" i="35"/>
  <c r="AB399" i="35"/>
  <c r="V399" i="35"/>
  <c r="AQ444" i="37"/>
  <c r="V444" i="37"/>
  <c r="AB444" i="37"/>
  <c r="M40" i="37"/>
  <c r="L40" i="37"/>
  <c r="X555" i="35"/>
  <c r="U555" i="35"/>
  <c r="AI43" i="37"/>
  <c r="U43" i="37"/>
  <c r="N444" i="37"/>
  <c r="O444" i="37"/>
  <c r="X444" i="37"/>
  <c r="AH444" i="37"/>
  <c r="AJ432" i="35"/>
  <c r="T432" i="35"/>
  <c r="AL432" i="35"/>
  <c r="S40" i="37"/>
  <c r="Q40" i="37"/>
  <c r="T40" i="37"/>
  <c r="X399" i="35"/>
  <c r="T399" i="35"/>
  <c r="N399" i="35"/>
  <c r="Z555" i="35"/>
  <c r="L555" i="35"/>
  <c r="M43" i="37"/>
  <c r="L114" i="37"/>
  <c r="AB114" i="37"/>
  <c r="X114" i="37"/>
  <c r="P114" i="37"/>
  <c r="Z114" i="37"/>
  <c r="I114" i="37"/>
  <c r="AK114" i="37"/>
  <c r="T114" i="37"/>
  <c r="Q114" i="37"/>
  <c r="AP114" i="37"/>
  <c r="AR114" i="37"/>
  <c r="W114" i="37"/>
  <c r="AH114" i="37"/>
  <c r="AQ114" i="37"/>
  <c r="AO114" i="37"/>
  <c r="X295" i="36"/>
  <c r="AG295" i="36"/>
  <c r="W295" i="36"/>
  <c r="AT114" i="37"/>
  <c r="AL114" i="37"/>
  <c r="S114" i="37"/>
  <c r="V114" i="37"/>
  <c r="AA114" i="37"/>
  <c r="AE114" i="37"/>
  <c r="U295" i="36"/>
  <c r="AQ295" i="36"/>
  <c r="O295" i="36"/>
  <c r="AH295" i="36"/>
  <c r="Y295" i="36"/>
  <c r="T166" i="37"/>
  <c r="X166" i="37"/>
  <c r="AJ509" i="36"/>
  <c r="Z509" i="36"/>
  <c r="X509" i="36"/>
  <c r="Y509" i="36"/>
  <c r="AT509" i="36"/>
  <c r="AN166" i="37"/>
  <c r="AQ166" i="37"/>
  <c r="K509" i="36"/>
  <c r="AM509" i="36"/>
  <c r="Q509" i="36"/>
  <c r="W509" i="36"/>
  <c r="AD166" i="37"/>
  <c r="AB509" i="36"/>
  <c r="AL509" i="36"/>
  <c r="AS509" i="36"/>
  <c r="AT294" i="31"/>
  <c r="N294" i="31"/>
  <c r="M294" i="31"/>
  <c r="AE294" i="31"/>
  <c r="AA294" i="31"/>
  <c r="AL294" i="31"/>
  <c r="AS294" i="31"/>
  <c r="AJ294" i="31"/>
  <c r="P294" i="31"/>
  <c r="AF294" i="31"/>
  <c r="R294" i="31"/>
  <c r="S294" i="31"/>
  <c r="AK294" i="31"/>
  <c r="AO294" i="31"/>
  <c r="AT49" i="31"/>
  <c r="Y49" i="31"/>
  <c r="AH132" i="31"/>
  <c r="Q132" i="31"/>
  <c r="P132" i="31"/>
  <c r="AA132" i="31"/>
  <c r="U260" i="31"/>
  <c r="AG260" i="31"/>
  <c r="N260" i="31"/>
  <c r="AG343" i="31"/>
  <c r="AE343" i="31"/>
  <c r="W343" i="31"/>
  <c r="AJ343" i="31"/>
  <c r="I32" i="31"/>
  <c r="Y32" i="31"/>
  <c r="AQ32" i="31"/>
  <c r="S303" i="31"/>
  <c r="X303" i="31"/>
  <c r="M350" i="31"/>
  <c r="R450" i="31"/>
  <c r="AK466" i="31"/>
  <c r="M356" i="31"/>
  <c r="AC361" i="31"/>
  <c r="V32" i="31"/>
  <c r="AP32" i="31"/>
  <c r="AL32" i="31"/>
  <c r="K32" i="31"/>
  <c r="AB49" i="31"/>
  <c r="AK32" i="31"/>
  <c r="T32" i="31"/>
  <c r="AT32" i="31"/>
  <c r="O32" i="31"/>
  <c r="AR32" i="31"/>
  <c r="AG32" i="31"/>
  <c r="R32" i="31"/>
  <c r="W32" i="31"/>
  <c r="O49" i="31"/>
  <c r="S49" i="31"/>
  <c r="AG132" i="31"/>
  <c r="V132" i="31"/>
  <c r="O132" i="31"/>
  <c r="S173" i="31"/>
  <c r="AD173" i="31"/>
  <c r="Z173" i="31"/>
  <c r="M260" i="31"/>
  <c r="AS260" i="31"/>
  <c r="AJ260" i="31"/>
  <c r="AE279" i="31"/>
  <c r="V279" i="31"/>
  <c r="AT303" i="31"/>
  <c r="AQ303" i="31"/>
  <c r="AH303" i="31"/>
  <c r="AN303" i="31"/>
  <c r="AK343" i="31"/>
  <c r="AP91" i="31"/>
  <c r="O91" i="31"/>
  <c r="X123" i="31"/>
  <c r="V123" i="31"/>
  <c r="AS123" i="31"/>
  <c r="AJ195" i="31"/>
  <c r="AH195" i="31"/>
  <c r="AL195" i="31"/>
  <c r="AR274" i="31"/>
  <c r="AO274" i="31"/>
  <c r="Y294" i="31"/>
  <c r="AQ294" i="31"/>
  <c r="AD294" i="31"/>
  <c r="K350" i="31"/>
  <c r="AB350" i="31"/>
  <c r="K450" i="31"/>
  <c r="X466" i="31"/>
  <c r="O356" i="31"/>
  <c r="O361" i="31"/>
  <c r="AL361" i="31"/>
  <c r="I484" i="31"/>
  <c r="AS484" i="31"/>
  <c r="S517" i="31"/>
  <c r="V517" i="31"/>
  <c r="AM120" i="31"/>
  <c r="AS120" i="31"/>
  <c r="AK120" i="31"/>
  <c r="Y120" i="31"/>
  <c r="AB120" i="31"/>
  <c r="AE120" i="31"/>
  <c r="AH120" i="31"/>
  <c r="V120" i="31"/>
  <c r="AJ120" i="31"/>
  <c r="W244" i="31"/>
  <c r="U244" i="31"/>
  <c r="L244" i="31"/>
  <c r="AC244" i="31"/>
  <c r="AD244" i="31"/>
  <c r="O244" i="31"/>
  <c r="AH244" i="31"/>
  <c r="N244" i="31"/>
  <c r="AB279" i="31"/>
  <c r="AC279" i="31"/>
  <c r="O279" i="31"/>
  <c r="S279" i="31"/>
  <c r="AG279" i="31"/>
  <c r="T279" i="31"/>
  <c r="R279" i="31"/>
  <c r="AT279" i="31"/>
  <c r="AO279" i="31"/>
  <c r="Y91" i="31"/>
  <c r="V91" i="31"/>
  <c r="AM91" i="31"/>
  <c r="L91" i="31"/>
  <c r="Q91" i="31"/>
  <c r="K91" i="31"/>
  <c r="X91" i="31"/>
  <c r="AI91" i="31"/>
  <c r="AC91" i="31"/>
  <c r="AA91" i="31"/>
  <c r="AT91" i="31"/>
  <c r="S91" i="31"/>
  <c r="AT274" i="31"/>
  <c r="AQ274" i="31"/>
  <c r="M274" i="31"/>
  <c r="W274" i="31"/>
  <c r="AL274" i="31"/>
  <c r="AA274" i="31"/>
  <c r="Y274" i="31"/>
  <c r="AG274" i="31"/>
  <c r="T274" i="31"/>
  <c r="AE274" i="31"/>
  <c r="L443" i="31"/>
  <c r="AK443" i="31"/>
  <c r="AM443" i="31"/>
  <c r="AJ443" i="31"/>
  <c r="N443" i="31"/>
  <c r="AS443" i="31"/>
  <c r="AO443" i="31"/>
  <c r="R443" i="31"/>
  <c r="Q443" i="31"/>
  <c r="AR443" i="31"/>
  <c r="Y443" i="31"/>
  <c r="U443" i="31"/>
  <c r="AT443" i="31"/>
  <c r="AA443" i="31"/>
  <c r="M443" i="31"/>
  <c r="W340" i="31"/>
  <c r="AQ340" i="31"/>
  <c r="AD340" i="31"/>
  <c r="I340" i="31"/>
  <c r="AN340" i="31"/>
  <c r="AL340" i="31"/>
  <c r="AR340" i="31"/>
  <c r="AB340" i="31"/>
  <c r="R340" i="31"/>
  <c r="P340" i="31"/>
  <c r="AG340" i="31"/>
  <c r="AP340" i="31"/>
  <c r="O340" i="31"/>
  <c r="AA340" i="31"/>
  <c r="N468" i="31"/>
  <c r="K468" i="31"/>
  <c r="W468" i="31"/>
  <c r="AL468" i="31"/>
  <c r="M468" i="31"/>
  <c r="AG468" i="31"/>
  <c r="AI468" i="31"/>
  <c r="AQ468" i="31"/>
  <c r="AT468" i="31"/>
  <c r="S468" i="31"/>
  <c r="U468" i="31"/>
  <c r="AS468" i="31"/>
  <c r="P468" i="31"/>
  <c r="I587" i="31"/>
  <c r="S587" i="31"/>
  <c r="K587" i="31"/>
  <c r="Y587" i="31"/>
  <c r="O587" i="31"/>
  <c r="AL587" i="31"/>
  <c r="AS587" i="31"/>
  <c r="AQ587" i="31"/>
  <c r="AD587" i="31"/>
  <c r="AM587" i="31"/>
  <c r="AN363" i="31"/>
  <c r="Z363" i="31"/>
  <c r="AT363" i="31"/>
  <c r="AA363" i="31"/>
  <c r="AE363" i="31"/>
  <c r="AG363" i="31"/>
  <c r="N363" i="31"/>
  <c r="AB363" i="31"/>
  <c r="AL363" i="31"/>
  <c r="AI363" i="31"/>
  <c r="T363" i="31"/>
  <c r="Q363" i="31"/>
  <c r="AQ363" i="31"/>
  <c r="AF363" i="31"/>
  <c r="AS363" i="31"/>
  <c r="S363" i="31"/>
  <c r="Z260" i="31"/>
  <c r="Y260" i="31"/>
  <c r="L260" i="31"/>
  <c r="K260" i="31"/>
  <c r="X260" i="31"/>
  <c r="R260" i="31"/>
  <c r="O260" i="31"/>
  <c r="AK260" i="31"/>
  <c r="AF260" i="31"/>
  <c r="K588" i="31"/>
  <c r="AQ588" i="31"/>
  <c r="AH588" i="31"/>
  <c r="P588" i="31"/>
  <c r="Q588" i="31"/>
  <c r="AM588" i="31"/>
  <c r="M588" i="31"/>
  <c r="AD588" i="31"/>
  <c r="AI588" i="31"/>
  <c r="AB588" i="31"/>
  <c r="S588" i="31"/>
  <c r="AR588" i="31"/>
  <c r="AP588" i="31"/>
  <c r="Z588" i="31"/>
  <c r="AC173" i="31"/>
  <c r="AE173" i="31"/>
  <c r="V173" i="31"/>
  <c r="AM173" i="31"/>
  <c r="AN173" i="31"/>
  <c r="U173" i="31"/>
  <c r="T173" i="31"/>
  <c r="AR173" i="31"/>
  <c r="X173" i="31"/>
  <c r="AP350" i="31"/>
  <c r="AD350" i="31"/>
  <c r="AI350" i="31"/>
  <c r="T350" i="31"/>
  <c r="AE350" i="31"/>
  <c r="AM350" i="31"/>
  <c r="AL350" i="31"/>
  <c r="AN350" i="31"/>
  <c r="L350" i="31"/>
  <c r="AF350" i="31"/>
  <c r="Z350" i="31"/>
  <c r="X350" i="31"/>
  <c r="AJ350" i="31"/>
  <c r="AK350" i="31"/>
  <c r="AT350" i="31"/>
  <c r="AS350" i="31"/>
  <c r="AA350" i="31"/>
  <c r="P350" i="31"/>
  <c r="AB343" i="31"/>
  <c r="AC343" i="31"/>
  <c r="O343" i="31"/>
  <c r="AO343" i="31"/>
  <c r="AI343" i="31"/>
  <c r="T343" i="31"/>
  <c r="R343" i="31"/>
  <c r="AT343" i="31"/>
  <c r="K343" i="31"/>
  <c r="AL450" i="31"/>
  <c r="AO450" i="31"/>
  <c r="AG450" i="31"/>
  <c r="AR450" i="31"/>
  <c r="AI450" i="31"/>
  <c r="AP450" i="31"/>
  <c r="AJ450" i="31"/>
  <c r="S450" i="31"/>
  <c r="AQ450" i="31"/>
  <c r="AH450" i="31"/>
  <c r="Y450" i="31"/>
  <c r="AK450" i="31"/>
  <c r="M450" i="31"/>
  <c r="Z450" i="31"/>
  <c r="O450" i="31"/>
  <c r="Q450" i="31"/>
  <c r="P450" i="31"/>
  <c r="AT450" i="31"/>
  <c r="AE450" i="31"/>
  <c r="AS450" i="31"/>
  <c r="AC450" i="31"/>
  <c r="U49" i="31"/>
  <c r="W49" i="31"/>
  <c r="AP49" i="31"/>
  <c r="V49" i="31"/>
  <c r="AS49" i="31"/>
  <c r="M49" i="31"/>
  <c r="L49" i="31"/>
  <c r="AA49" i="31"/>
  <c r="X49" i="31"/>
  <c r="M123" i="31"/>
  <c r="AG294" i="31"/>
  <c r="AP21" i="31"/>
  <c r="U21" i="31"/>
  <c r="O148" i="31"/>
  <c r="AT276" i="31"/>
  <c r="AQ276" i="31"/>
  <c r="P415" i="31"/>
  <c r="V415" i="31"/>
  <c r="AA146" i="31"/>
  <c r="W146" i="31"/>
  <c r="AH146" i="31"/>
  <c r="AJ486" i="31"/>
  <c r="AT486" i="31"/>
  <c r="AE522" i="31"/>
  <c r="AK522" i="31"/>
  <c r="AH466" i="31"/>
  <c r="AP466" i="31"/>
  <c r="AO466" i="31"/>
  <c r="W466" i="31"/>
  <c r="AN466" i="31"/>
  <c r="V466" i="31"/>
  <c r="I466" i="31"/>
  <c r="AQ466" i="31"/>
  <c r="U466" i="31"/>
  <c r="AT466" i="31"/>
  <c r="Y466" i="31"/>
  <c r="AA466" i="31"/>
  <c r="M466" i="31"/>
  <c r="AD466" i="31"/>
  <c r="O466" i="31"/>
  <c r="S466" i="31"/>
  <c r="AE466" i="31"/>
  <c r="AI466" i="31"/>
  <c r="AG466" i="31"/>
  <c r="AB32" i="31"/>
  <c r="Q32" i="31"/>
  <c r="AH32" i="31"/>
  <c r="AQ49" i="31"/>
  <c r="AA303" i="31"/>
  <c r="AT123" i="31"/>
  <c r="N450" i="31"/>
  <c r="P466" i="31"/>
  <c r="R361" i="31"/>
  <c r="AJ361" i="31"/>
  <c r="T132" i="31"/>
  <c r="AD132" i="31"/>
  <c r="U132" i="31"/>
  <c r="AE132" i="31"/>
  <c r="AI173" i="31"/>
  <c r="L123" i="31"/>
  <c r="W123" i="31"/>
  <c r="Q123" i="31"/>
  <c r="Q350" i="31"/>
  <c r="AB450" i="31"/>
  <c r="AN361" i="31"/>
  <c r="AG484" i="31"/>
  <c r="AD484" i="31"/>
  <c r="AT517" i="31"/>
  <c r="AH517" i="31"/>
  <c r="AF517" i="31"/>
  <c r="AO41" i="31"/>
  <c r="M41" i="31"/>
  <c r="AE41" i="31"/>
  <c r="AA41" i="31"/>
  <c r="AS41" i="31"/>
  <c r="AM41" i="31"/>
  <c r="N41" i="31"/>
  <c r="AF164" i="31"/>
  <c r="X164" i="31"/>
  <c r="AQ164" i="31"/>
  <c r="P164" i="31"/>
  <c r="AT164" i="31"/>
  <c r="T292" i="31"/>
  <c r="P292" i="31"/>
  <c r="AL292" i="31"/>
  <c r="I292" i="31"/>
  <c r="W292" i="31"/>
  <c r="X479" i="31"/>
  <c r="Y479" i="31"/>
  <c r="AL479" i="31"/>
  <c r="AD479" i="31"/>
  <c r="I174" i="31"/>
  <c r="AI174" i="31"/>
  <c r="AG174" i="31"/>
  <c r="N174" i="31"/>
  <c r="P174" i="31"/>
  <c r="AF338" i="31"/>
  <c r="AT338" i="31"/>
  <c r="AM338" i="31"/>
  <c r="AL338" i="31"/>
  <c r="S338" i="31"/>
  <c r="AJ510" i="31"/>
  <c r="P510" i="31"/>
  <c r="AD510" i="31"/>
  <c r="O510" i="31"/>
  <c r="AL510" i="31"/>
  <c r="N388" i="31"/>
  <c r="AL388" i="31"/>
  <c r="I388" i="31"/>
  <c r="O388" i="31"/>
  <c r="K388" i="31"/>
  <c r="AS512" i="31"/>
  <c r="AL512" i="31"/>
  <c r="AL59" i="31"/>
  <c r="AQ59" i="31"/>
  <c r="AN59" i="31"/>
  <c r="AR59" i="31"/>
  <c r="S59" i="31"/>
  <c r="I59" i="31"/>
  <c r="R59" i="31"/>
  <c r="X328" i="31"/>
  <c r="M328" i="31"/>
  <c r="AS328" i="31"/>
  <c r="AJ328" i="31"/>
  <c r="AI32" i="31"/>
  <c r="AN32" i="31"/>
  <c r="AF32" i="31"/>
  <c r="L32" i="31"/>
  <c r="AD32" i="31"/>
  <c r="AH356" i="31"/>
  <c r="N356" i="31"/>
  <c r="AG356" i="31"/>
  <c r="P356" i="31"/>
  <c r="AO356" i="31"/>
  <c r="AI356" i="31"/>
  <c r="W356" i="31"/>
  <c r="AD356" i="31"/>
  <c r="AN356" i="31"/>
  <c r="Q356" i="31"/>
  <c r="R356" i="31"/>
  <c r="L356" i="31"/>
  <c r="AM356" i="31"/>
  <c r="AL356" i="31"/>
  <c r="I356" i="31"/>
  <c r="AF356" i="31"/>
  <c r="T303" i="31"/>
  <c r="R303" i="31"/>
  <c r="AK303" i="31"/>
  <c r="AO303" i="31"/>
  <c r="AR303" i="31"/>
  <c r="L303" i="31"/>
  <c r="AP303" i="31"/>
  <c r="V303" i="31"/>
  <c r="K303" i="31"/>
  <c r="AI294" i="31"/>
  <c r="AF450" i="31"/>
  <c r="AL466" i="31"/>
  <c r="P49" i="31"/>
  <c r="AC260" i="31"/>
  <c r="AN260" i="31"/>
  <c r="V260" i="31"/>
  <c r="AL303" i="31"/>
  <c r="AR294" i="31"/>
  <c r="AE361" i="31"/>
  <c r="AN588" i="31"/>
  <c r="AG49" i="31"/>
  <c r="AB132" i="31"/>
  <c r="AL132" i="31"/>
  <c r="Z132" i="31"/>
  <c r="AT173" i="31"/>
  <c r="AQ173" i="31"/>
  <c r="Q173" i="31"/>
  <c r="AR260" i="31"/>
  <c r="AM260" i="31"/>
  <c r="I260" i="31"/>
  <c r="AD260" i="31"/>
  <c r="AG303" i="31"/>
  <c r="I303" i="31"/>
  <c r="M303" i="31"/>
  <c r="AB303" i="31"/>
  <c r="AA343" i="31"/>
  <c r="I343" i="31"/>
  <c r="AM343" i="31"/>
  <c r="AR343" i="31"/>
  <c r="S123" i="31"/>
  <c r="AR123" i="31"/>
  <c r="U123" i="31"/>
  <c r="AP195" i="31"/>
  <c r="K195" i="31"/>
  <c r="AG195" i="31"/>
  <c r="Q274" i="31"/>
  <c r="R274" i="31"/>
  <c r="Q294" i="31"/>
  <c r="O294" i="31"/>
  <c r="S315" i="31"/>
  <c r="AR350" i="31"/>
  <c r="S350" i="31"/>
  <c r="AP443" i="31"/>
  <c r="X443" i="31"/>
  <c r="L450" i="31"/>
  <c r="V450" i="31"/>
  <c r="L466" i="31"/>
  <c r="AR466" i="31"/>
  <c r="X340" i="31"/>
  <c r="Z340" i="31"/>
  <c r="U356" i="31"/>
  <c r="AP356" i="31"/>
  <c r="Z361" i="31"/>
  <c r="AK372" i="31"/>
  <c r="AA468" i="31"/>
  <c r="AP468" i="31"/>
  <c r="AO517" i="31"/>
  <c r="AC517" i="31"/>
  <c r="V587" i="31"/>
  <c r="AK588" i="31"/>
  <c r="AS588" i="31"/>
  <c r="AQ132" i="31"/>
  <c r="K132" i="31"/>
  <c r="AR132" i="31"/>
  <c r="X132" i="31"/>
  <c r="L132" i="31"/>
  <c r="AI132" i="31"/>
  <c r="AK132" i="31"/>
  <c r="AC132" i="31"/>
  <c r="I132" i="31"/>
  <c r="AO132" i="31"/>
  <c r="AH484" i="31"/>
  <c r="AL484" i="31"/>
  <c r="AC484" i="31"/>
  <c r="Y484" i="31"/>
  <c r="AA484" i="31"/>
  <c r="AP484" i="31"/>
  <c r="S484" i="31"/>
  <c r="AO484" i="31"/>
  <c r="AT484" i="31"/>
  <c r="M484" i="31"/>
  <c r="AF484" i="31"/>
  <c r="Z484" i="31"/>
  <c r="AJ484" i="31"/>
  <c r="T484" i="31"/>
  <c r="AI484" i="31"/>
  <c r="Q484" i="31"/>
  <c r="AR361" i="31"/>
  <c r="L361" i="31"/>
  <c r="AP361" i="31"/>
  <c r="W361" i="31"/>
  <c r="M361" i="31"/>
  <c r="X361" i="31"/>
  <c r="Q361" i="31"/>
  <c r="AD361" i="31"/>
  <c r="AT361" i="31"/>
  <c r="T361" i="31"/>
  <c r="AI361" i="31"/>
  <c r="AM361" i="31"/>
  <c r="S361" i="31"/>
  <c r="AQ361" i="31"/>
  <c r="U361" i="31"/>
  <c r="AB361" i="31"/>
  <c r="K361" i="31"/>
  <c r="I361" i="31"/>
  <c r="AH361" i="31"/>
  <c r="AB517" i="31"/>
  <c r="AA517" i="31"/>
  <c r="N517" i="31"/>
  <c r="AM517" i="31"/>
  <c r="R517" i="31"/>
  <c r="AJ517" i="31"/>
  <c r="AG517" i="31"/>
  <c r="AS517" i="31"/>
  <c r="AD517" i="31"/>
  <c r="P517" i="31"/>
  <c r="AI517" i="31"/>
  <c r="AQ517" i="31"/>
  <c r="U517" i="31"/>
  <c r="I517" i="31"/>
  <c r="T517" i="31"/>
  <c r="AP517" i="31"/>
  <c r="W517" i="31"/>
  <c r="Z517" i="31"/>
  <c r="AN49" i="31"/>
  <c r="Y303" i="31"/>
  <c r="P303" i="31"/>
  <c r="AB123" i="31"/>
  <c r="W294" i="31"/>
  <c r="AC356" i="31"/>
  <c r="N361" i="31"/>
  <c r="AJ32" i="31"/>
  <c r="AS32" i="31"/>
  <c r="R49" i="31"/>
  <c r="AF173" i="31"/>
  <c r="M173" i="31"/>
  <c r="AI195" i="31"/>
  <c r="AE49" i="31"/>
  <c r="AI49" i="31"/>
  <c r="AK49" i="31"/>
  <c r="R132" i="31"/>
  <c r="AS132" i="31"/>
  <c r="AF132" i="31"/>
  <c r="L173" i="31"/>
  <c r="P173" i="31"/>
  <c r="Y173" i="31"/>
  <c r="P260" i="31"/>
  <c r="Q260" i="31"/>
  <c r="T260" i="31"/>
  <c r="AH260" i="31"/>
  <c r="Q303" i="31"/>
  <c r="O303" i="31"/>
  <c r="W303" i="31"/>
  <c r="AF303" i="31"/>
  <c r="AP343" i="31"/>
  <c r="V343" i="31"/>
  <c r="AS343" i="31"/>
  <c r="R91" i="31"/>
  <c r="AQ91" i="31"/>
  <c r="Z123" i="31"/>
  <c r="K123" i="31"/>
  <c r="L195" i="31"/>
  <c r="AA195" i="31"/>
  <c r="AJ274" i="31"/>
  <c r="Z274" i="31"/>
  <c r="L294" i="31"/>
  <c r="U294" i="31"/>
  <c r="V294" i="31"/>
  <c r="AF315" i="31"/>
  <c r="O350" i="31"/>
  <c r="AC350" i="31"/>
  <c r="AB443" i="31"/>
  <c r="W450" i="31"/>
  <c r="AA450" i="31"/>
  <c r="AD450" i="31"/>
  <c r="AB466" i="31"/>
  <c r="T466" i="31"/>
  <c r="X486" i="31"/>
  <c r="AF340" i="31"/>
  <c r="AT340" i="31"/>
  <c r="AB356" i="31"/>
  <c r="AT356" i="31"/>
  <c r="AO361" i="31"/>
  <c r="AA361" i="31"/>
  <c r="AJ468" i="31"/>
  <c r="U484" i="31"/>
  <c r="M517" i="31"/>
  <c r="K517" i="31"/>
  <c r="AR517" i="31"/>
  <c r="AJ587" i="31"/>
  <c r="L588" i="31"/>
  <c r="O588" i="31"/>
  <c r="AG123" i="31"/>
  <c r="AL123" i="31"/>
  <c r="AD123" i="31"/>
  <c r="AI123" i="31"/>
  <c r="Y123" i="31"/>
  <c r="AA123" i="31"/>
  <c r="O123" i="31"/>
  <c r="AH123" i="31"/>
  <c r="T123" i="31"/>
  <c r="AK123" i="31"/>
  <c r="AQ123" i="31"/>
  <c r="AJ123" i="31"/>
  <c r="R123" i="31"/>
  <c r="AP123" i="31"/>
  <c r="Q195" i="31"/>
  <c r="P195" i="31"/>
  <c r="AN195" i="31"/>
  <c r="T195" i="31"/>
  <c r="AO195" i="31"/>
  <c r="I195" i="31"/>
  <c r="AT195" i="31"/>
  <c r="Z195" i="31"/>
  <c r="W195" i="31"/>
  <c r="U195" i="31"/>
  <c r="V195" i="31"/>
  <c r="AB195" i="31"/>
  <c r="N195" i="31"/>
  <c r="AE195" i="31"/>
  <c r="Y195" i="31"/>
  <c r="P484" i="31"/>
  <c r="R484" i="31"/>
  <c r="Y517" i="31"/>
  <c r="X517" i="31"/>
  <c r="X588" i="31"/>
  <c r="N49" i="31"/>
  <c r="AC49" i="31"/>
  <c r="N343" i="31"/>
  <c r="AL343" i="31"/>
  <c r="AH343" i="31"/>
  <c r="AN343" i="31"/>
  <c r="AM195" i="31"/>
  <c r="AC195" i="31"/>
  <c r="T294" i="31"/>
  <c r="AN294" i="31"/>
  <c r="T49" i="31"/>
  <c r="AH49" i="31"/>
  <c r="P32" i="31"/>
  <c r="Z32" i="31"/>
  <c r="M32" i="31"/>
  <c r="S32" i="31"/>
  <c r="AL49" i="31"/>
  <c r="K49" i="31"/>
  <c r="AM49" i="31"/>
  <c r="AO49" i="31"/>
  <c r="Y132" i="31"/>
  <c r="N132" i="31"/>
  <c r="AP132" i="31"/>
  <c r="AA173" i="31"/>
  <c r="W173" i="31"/>
  <c r="O173" i="31"/>
  <c r="AG173" i="31"/>
  <c r="AI260" i="31"/>
  <c r="AB260" i="31"/>
  <c r="AE260" i="31"/>
  <c r="AL260" i="31"/>
  <c r="U279" i="31"/>
  <c r="I279" i="31"/>
  <c r="AM279" i="31"/>
  <c r="AR279" i="31"/>
  <c r="AE303" i="31"/>
  <c r="AD303" i="31"/>
  <c r="AC303" i="31"/>
  <c r="AJ303" i="31"/>
  <c r="Z343" i="31"/>
  <c r="AD343" i="31"/>
  <c r="L343" i="31"/>
  <c r="AE91" i="31"/>
  <c r="I91" i="31"/>
  <c r="AN123" i="31"/>
  <c r="P123" i="31"/>
  <c r="AO123" i="31"/>
  <c r="O195" i="31"/>
  <c r="S195" i="31"/>
  <c r="AF195" i="31"/>
  <c r="AS195" i="31"/>
  <c r="O274" i="31"/>
  <c r="AI274" i="31"/>
  <c r="AD274" i="31"/>
  <c r="K294" i="31"/>
  <c r="AB294" i="31"/>
  <c r="Z294" i="31"/>
  <c r="U350" i="31"/>
  <c r="O443" i="31"/>
  <c r="AN443" i="31"/>
  <c r="AM450" i="31"/>
  <c r="AN450" i="31"/>
  <c r="K466" i="31"/>
  <c r="AM340" i="31"/>
  <c r="S356" i="31"/>
  <c r="Y361" i="31"/>
  <c r="AG361" i="31"/>
  <c r="AF468" i="31"/>
  <c r="K484" i="31"/>
  <c r="AQ484" i="31"/>
  <c r="U500" i="31"/>
  <c r="Y512" i="31"/>
  <c r="AE517" i="31"/>
  <c r="Q517" i="31"/>
  <c r="AH587" i="31"/>
  <c r="T588" i="31"/>
  <c r="AE588" i="31"/>
  <c r="S297" i="31"/>
  <c r="O297" i="31"/>
  <c r="AG297" i="31"/>
  <c r="X297" i="31"/>
  <c r="T297" i="31"/>
  <c r="K297" i="31"/>
  <c r="W297" i="31"/>
  <c r="AT297" i="31"/>
  <c r="AJ297" i="31"/>
  <c r="AA297" i="31"/>
  <c r="AD297" i="31"/>
  <c r="AE297" i="31"/>
  <c r="AL460" i="31"/>
  <c r="AS460" i="31"/>
  <c r="AK460" i="31"/>
  <c r="AQ460" i="31"/>
  <c r="AB460" i="31"/>
  <c r="AP460" i="31"/>
  <c r="AN460" i="31"/>
  <c r="W460" i="31"/>
  <c r="AG460" i="31"/>
  <c r="T403" i="31"/>
  <c r="R403" i="31"/>
  <c r="AD403" i="31"/>
  <c r="Y403" i="31"/>
  <c r="P403" i="31"/>
  <c r="AO403" i="31"/>
  <c r="AP403" i="31"/>
  <c r="AI403" i="31"/>
  <c r="AN309" i="31"/>
  <c r="AT309" i="31"/>
  <c r="AP309" i="31"/>
  <c r="V309" i="31"/>
  <c r="AS309" i="31"/>
  <c r="AJ309" i="31"/>
  <c r="AI309" i="31"/>
  <c r="U309" i="31"/>
  <c r="AJ437" i="31"/>
  <c r="AM437" i="31"/>
  <c r="AD437" i="31"/>
  <c r="AT437" i="31"/>
  <c r="Z437" i="31"/>
  <c r="L437" i="31"/>
  <c r="AK437" i="31"/>
  <c r="AG437" i="31"/>
  <c r="AP437" i="31"/>
  <c r="AS545" i="31"/>
  <c r="M545" i="31"/>
  <c r="W545" i="31"/>
  <c r="P545" i="31"/>
  <c r="AO545" i="31"/>
  <c r="AP545" i="31"/>
  <c r="AA545" i="31"/>
  <c r="K545" i="31"/>
  <c r="AT545" i="31"/>
  <c r="AA568" i="31"/>
  <c r="Z568" i="31"/>
  <c r="M568" i="31"/>
  <c r="AL568" i="31"/>
  <c r="AG568" i="31"/>
  <c r="AI568" i="31"/>
  <c r="AF568" i="31"/>
  <c r="AS568" i="31"/>
  <c r="AD568" i="31"/>
  <c r="P560" i="31"/>
  <c r="AE560" i="31"/>
  <c r="AJ473" i="31"/>
  <c r="AA473" i="31"/>
  <c r="AN473" i="31"/>
  <c r="AM473" i="31"/>
  <c r="X347" i="31"/>
  <c r="AP347" i="31"/>
  <c r="AQ347" i="31"/>
  <c r="AF31" i="31"/>
  <c r="AL31" i="31"/>
  <c r="T31" i="31"/>
  <c r="AI31" i="31"/>
  <c r="AC31" i="31"/>
  <c r="O38" i="31"/>
  <c r="N107" i="31"/>
  <c r="V107" i="31"/>
  <c r="AQ403" i="31"/>
  <c r="S403" i="31"/>
  <c r="AS403" i="31"/>
  <c r="Y297" i="31"/>
  <c r="AI297" i="31"/>
  <c r="AB297" i="31"/>
  <c r="AM309" i="31"/>
  <c r="AA309" i="31"/>
  <c r="L309" i="31"/>
  <c r="K437" i="31"/>
  <c r="M437" i="31"/>
  <c r="X437" i="31"/>
  <c r="AO460" i="31"/>
  <c r="AA460" i="31"/>
  <c r="X460" i="31"/>
  <c r="AD460" i="31"/>
  <c r="S473" i="31"/>
  <c r="AB545" i="31"/>
  <c r="AQ545" i="31"/>
  <c r="AE545" i="31"/>
  <c r="AK545" i="31"/>
  <c r="L568" i="31"/>
  <c r="Y568" i="31"/>
  <c r="U568" i="31"/>
  <c r="AM568" i="31"/>
  <c r="K31" i="31"/>
  <c r="O31" i="31"/>
  <c r="AH31" i="31"/>
  <c r="AT31" i="31"/>
  <c r="AB107" i="31"/>
  <c r="AP222" i="31"/>
  <c r="Q222" i="31"/>
  <c r="AK222" i="31"/>
  <c r="AO222" i="31"/>
  <c r="Q403" i="31"/>
  <c r="V403" i="31"/>
  <c r="AG403" i="31"/>
  <c r="X403" i="31"/>
  <c r="I297" i="31"/>
  <c r="Q297" i="31"/>
  <c r="AN297" i="31"/>
  <c r="R309" i="31"/>
  <c r="AL309" i="31"/>
  <c r="I309" i="31"/>
  <c r="T309" i="31"/>
  <c r="Y437" i="31"/>
  <c r="AA437" i="31"/>
  <c r="W437" i="31"/>
  <c r="AF437" i="31"/>
  <c r="U460" i="31"/>
  <c r="I460" i="31"/>
  <c r="AI460" i="31"/>
  <c r="AT460" i="31"/>
  <c r="R545" i="31"/>
  <c r="S545" i="31"/>
  <c r="I545" i="31"/>
  <c r="I568" i="31"/>
  <c r="T568" i="31"/>
  <c r="AP568" i="31"/>
  <c r="U561" i="31"/>
  <c r="T561" i="31"/>
  <c r="AT561" i="31"/>
  <c r="S561" i="31"/>
  <c r="AL526" i="31"/>
  <c r="AQ526" i="31"/>
  <c r="AI526" i="31"/>
  <c r="AJ526" i="31"/>
  <c r="L526" i="31"/>
  <c r="AT435" i="31"/>
  <c r="AD435" i="31"/>
  <c r="AN538" i="31"/>
  <c r="R538" i="31"/>
  <c r="AQ538" i="31"/>
  <c r="AK538" i="31"/>
  <c r="AF561" i="31"/>
  <c r="N561" i="31"/>
  <c r="AD561" i="31"/>
  <c r="AP561" i="31"/>
  <c r="AO561" i="31"/>
  <c r="Q379" i="31"/>
  <c r="AJ379" i="31"/>
  <c r="X420" i="31"/>
  <c r="Q456" i="31"/>
  <c r="R507" i="31"/>
  <c r="AP507" i="31"/>
  <c r="S507" i="31"/>
  <c r="AT533" i="31"/>
  <c r="Y535" i="36"/>
  <c r="AG535" i="36"/>
  <c r="AJ535" i="36"/>
  <c r="AH535" i="36"/>
  <c r="Q535" i="36"/>
  <c r="AC394" i="37"/>
  <c r="V394" i="37"/>
  <c r="M394" i="37"/>
  <c r="P394" i="37"/>
  <c r="Q394" i="37"/>
  <c r="I350" i="37"/>
  <c r="AF350" i="37"/>
  <c r="AB350" i="37"/>
  <c r="L350" i="37"/>
  <c r="K188" i="35"/>
  <c r="Q188" i="35"/>
  <c r="S188" i="35"/>
  <c r="W188" i="35"/>
  <c r="AC188" i="35"/>
  <c r="T377" i="36"/>
  <c r="AJ377" i="36"/>
  <c r="AC377" i="36"/>
  <c r="AK377" i="36"/>
  <c r="K295" i="35"/>
  <c r="Z295" i="35"/>
  <c r="AK295" i="35"/>
  <c r="V96" i="36"/>
  <c r="AC96" i="36"/>
  <c r="AG96" i="36"/>
  <c r="O96" i="36"/>
  <c r="Y300" i="36"/>
  <c r="AC300" i="36"/>
  <c r="AL300" i="36"/>
  <c r="V300" i="36"/>
  <c r="M500" i="35"/>
  <c r="AH500" i="35"/>
  <c r="P500" i="35"/>
  <c r="AT500" i="35"/>
  <c r="S431" i="36"/>
  <c r="P431" i="36"/>
  <c r="AJ431" i="36"/>
  <c r="AH431" i="36"/>
  <c r="M283" i="36"/>
  <c r="P283" i="36"/>
  <c r="AE283" i="36"/>
  <c r="AJ192" i="37"/>
  <c r="U168" i="35"/>
  <c r="X168" i="35"/>
  <c r="AT89" i="36"/>
  <c r="S89" i="36"/>
  <c r="U505" i="35"/>
  <c r="AM505" i="35"/>
  <c r="AK83" i="35"/>
  <c r="N74" i="35"/>
  <c r="P548" i="36"/>
  <c r="U118" i="35"/>
  <c r="AL12" i="35"/>
  <c r="I576" i="35"/>
  <c r="AP535" i="36"/>
  <c r="V535" i="36"/>
  <c r="AS535" i="36"/>
  <c r="X535" i="36"/>
  <c r="T535" i="36"/>
  <c r="AH394" i="37"/>
  <c r="AD394" i="37"/>
  <c r="AG394" i="37"/>
  <c r="U394" i="37"/>
  <c r="V350" i="37"/>
  <c r="AM350" i="37"/>
  <c r="Z350" i="37"/>
  <c r="N350" i="37"/>
  <c r="AN188" i="35"/>
  <c r="AG188" i="35"/>
  <c r="M188" i="35"/>
  <c r="M377" i="36"/>
  <c r="X377" i="36"/>
  <c r="N377" i="36"/>
  <c r="Z377" i="36"/>
  <c r="AR377" i="36"/>
  <c r="AT295" i="35"/>
  <c r="W295" i="35"/>
  <c r="AH295" i="35"/>
  <c r="AF96" i="36"/>
  <c r="AO96" i="36"/>
  <c r="AM300" i="36"/>
  <c r="AH300" i="36"/>
  <c r="Z300" i="36"/>
  <c r="AA500" i="35"/>
  <c r="N500" i="35"/>
  <c r="V500" i="35"/>
  <c r="AO431" i="36"/>
  <c r="AD431" i="36"/>
  <c r="AM431" i="36"/>
  <c r="AH283" i="36"/>
  <c r="AT283" i="36"/>
  <c r="AQ168" i="35"/>
  <c r="AG89" i="36"/>
  <c r="AS89" i="36"/>
  <c r="AA505" i="35"/>
  <c r="W192" i="37"/>
  <c r="AK192" i="37"/>
  <c r="I192" i="37"/>
  <c r="AE192" i="37"/>
  <c r="AM192" i="37"/>
  <c r="R192" i="37"/>
  <c r="Q192" i="37"/>
  <c r="X192" i="37"/>
  <c r="AH192" i="37"/>
  <c r="AN192" i="37"/>
  <c r="AD192" i="37"/>
  <c r="O192" i="37"/>
  <c r="V192" i="37"/>
  <c r="Y192" i="37"/>
  <c r="P192" i="37"/>
  <c r="AQ192" i="37"/>
  <c r="L192" i="37"/>
  <c r="AC192" i="37"/>
  <c r="Z192" i="37"/>
  <c r="AP192" i="37"/>
  <c r="AL192" i="37"/>
  <c r="AJ347" i="36"/>
  <c r="AB347" i="36"/>
  <c r="V347" i="36"/>
  <c r="O347" i="36"/>
  <c r="Y347" i="36"/>
  <c r="Q36" i="36"/>
  <c r="W36" i="36"/>
  <c r="AJ36" i="36"/>
  <c r="K36" i="36"/>
  <c r="U36" i="36"/>
  <c r="Z36" i="36"/>
  <c r="AO36" i="36"/>
  <c r="AA36" i="36"/>
  <c r="AT36" i="36"/>
  <c r="AC36" i="36"/>
  <c r="V36" i="36"/>
  <c r="Y36" i="36"/>
  <c r="AN36" i="36"/>
  <c r="S36" i="36"/>
  <c r="M36" i="36"/>
  <c r="AP36" i="36"/>
  <c r="AG36" i="36"/>
  <c r="L36" i="36"/>
  <c r="O36" i="36"/>
  <c r="AR36" i="36"/>
  <c r="AQ36" i="36"/>
  <c r="AH36" i="36"/>
  <c r="AE36" i="36"/>
  <c r="X36" i="36"/>
  <c r="P36" i="36"/>
  <c r="AM36" i="36"/>
  <c r="AL36" i="36"/>
  <c r="AI36" i="36"/>
  <c r="AB36" i="36"/>
  <c r="AS83" i="35"/>
  <c r="AB83" i="35"/>
  <c r="M83" i="35"/>
  <c r="AC83" i="35"/>
  <c r="AO83" i="35"/>
  <c r="AL83" i="35"/>
  <c r="I83" i="35"/>
  <c r="V83" i="35"/>
  <c r="Z83" i="35"/>
  <c r="AJ83" i="35"/>
  <c r="AF83" i="35"/>
  <c r="AR83" i="35"/>
  <c r="O83" i="35"/>
  <c r="AM83" i="35"/>
  <c r="N83" i="35"/>
  <c r="X83" i="35"/>
  <c r="AG83" i="35"/>
  <c r="AE83" i="35"/>
  <c r="S83" i="35"/>
  <c r="P83" i="35"/>
  <c r="U83" i="35"/>
  <c r="AP83" i="35"/>
  <c r="U307" i="35"/>
  <c r="W307" i="35"/>
  <c r="AP307" i="35"/>
  <c r="S307" i="35"/>
  <c r="AS307" i="35"/>
  <c r="Z366" i="37"/>
  <c r="U366" i="37"/>
  <c r="AF366" i="37"/>
  <c r="Y366" i="37"/>
  <c r="AG366" i="37"/>
  <c r="AB366" i="37"/>
  <c r="R366" i="37"/>
  <c r="AO366" i="37"/>
  <c r="X366" i="37"/>
  <c r="T366" i="37"/>
  <c r="W366" i="37"/>
  <c r="AM366" i="37"/>
  <c r="AP366" i="37"/>
  <c r="AR366" i="37"/>
  <c r="AI366" i="37"/>
  <c r="AE366" i="37"/>
  <c r="M366" i="37"/>
  <c r="O366" i="37"/>
  <c r="AT366" i="37"/>
  <c r="AC366" i="37"/>
  <c r="K366" i="37"/>
  <c r="AL366" i="37"/>
  <c r="N366" i="37"/>
  <c r="AJ366" i="37"/>
  <c r="AA366" i="37"/>
  <c r="AH366" i="37"/>
  <c r="S366" i="37"/>
  <c r="L366" i="37"/>
  <c r="Q366" i="37"/>
  <c r="AQ366" i="37"/>
  <c r="AS32" i="37"/>
  <c r="W32" i="37"/>
  <c r="M32" i="37"/>
  <c r="AG32" i="37"/>
  <c r="Y32" i="37"/>
  <c r="AA32" i="37"/>
  <c r="AT32" i="37"/>
  <c r="O32" i="37"/>
  <c r="AM32" i="37"/>
  <c r="V32" i="37"/>
  <c r="X32" i="37"/>
  <c r="AK32" i="37"/>
  <c r="AO32" i="37"/>
  <c r="L32" i="37"/>
  <c r="Q32" i="37"/>
  <c r="AF32" i="37"/>
  <c r="AB32" i="37"/>
  <c r="U32" i="37"/>
  <c r="AR32" i="37"/>
  <c r="AN32" i="37"/>
  <c r="AE32" i="37"/>
  <c r="N32" i="37"/>
  <c r="AQ394" i="37"/>
  <c r="I394" i="37"/>
  <c r="AM394" i="37"/>
  <c r="AT394" i="37"/>
  <c r="AT377" i="36"/>
  <c r="L377" i="36"/>
  <c r="K377" i="36"/>
  <c r="X188" i="35"/>
  <c r="AT188" i="35"/>
  <c r="R188" i="35"/>
  <c r="AD188" i="35"/>
  <c r="AO188" i="35"/>
  <c r="P377" i="36"/>
  <c r="AF377" i="36"/>
  <c r="AA377" i="36"/>
  <c r="AS377" i="36"/>
  <c r="V377" i="36"/>
  <c r="AP283" i="36"/>
  <c r="AA283" i="36"/>
  <c r="AN283" i="36"/>
  <c r="AS283" i="36"/>
  <c r="R283" i="36"/>
  <c r="W283" i="36"/>
  <c r="U283" i="36"/>
  <c r="AM283" i="36"/>
  <c r="O283" i="36"/>
  <c r="X283" i="36"/>
  <c r="K283" i="36"/>
  <c r="AD283" i="36"/>
  <c r="Y283" i="36"/>
  <c r="AI283" i="36"/>
  <c r="I283" i="36"/>
  <c r="AF283" i="36"/>
  <c r="AG283" i="36"/>
  <c r="AO283" i="36"/>
  <c r="M96" i="36"/>
  <c r="AL96" i="36"/>
  <c r="U96" i="36"/>
  <c r="R96" i="36"/>
  <c r="AM96" i="36"/>
  <c r="V576" i="35"/>
  <c r="Z576" i="35"/>
  <c r="AH576" i="35"/>
  <c r="AI576" i="35"/>
  <c r="S576" i="35"/>
  <c r="AE576" i="35"/>
  <c r="AF576" i="35"/>
  <c r="L576" i="35"/>
  <c r="AT576" i="35"/>
  <c r="AB576" i="35"/>
  <c r="T576" i="35"/>
  <c r="AN576" i="35"/>
  <c r="AQ576" i="35"/>
  <c r="AR576" i="35"/>
  <c r="X576" i="35"/>
  <c r="N576" i="35"/>
  <c r="AA576" i="35"/>
  <c r="AC576" i="35"/>
  <c r="M576" i="35"/>
  <c r="K576" i="35"/>
  <c r="W576" i="35"/>
  <c r="AO576" i="35"/>
  <c r="P576" i="35"/>
  <c r="O576" i="35"/>
  <c r="AS576" i="35"/>
  <c r="Y576" i="35"/>
  <c r="U576" i="35"/>
  <c r="AJ576" i="35"/>
  <c r="Q576" i="35"/>
  <c r="AP576" i="35"/>
  <c r="AK576" i="35"/>
  <c r="U500" i="35"/>
  <c r="R500" i="35"/>
  <c r="AJ500" i="35"/>
  <c r="AN500" i="35"/>
  <c r="AL500" i="35"/>
  <c r="AF500" i="35"/>
  <c r="O548" i="36"/>
  <c r="AP548" i="36"/>
  <c r="Y548" i="36"/>
  <c r="R548" i="36"/>
  <c r="M548" i="36"/>
  <c r="AM548" i="36"/>
  <c r="AK548" i="36"/>
  <c r="AD548" i="36"/>
  <c r="V548" i="36"/>
  <c r="AT548" i="36"/>
  <c r="W548" i="36"/>
  <c r="AR548" i="36"/>
  <c r="AC548" i="36"/>
  <c r="Z548" i="36"/>
  <c r="AF548" i="36"/>
  <c r="AN548" i="36"/>
  <c r="AS548" i="36"/>
  <c r="AB548" i="36"/>
  <c r="AH548" i="36"/>
  <c r="AQ548" i="36"/>
  <c r="N548" i="36"/>
  <c r="AO548" i="36"/>
  <c r="X548" i="36"/>
  <c r="U548" i="36"/>
  <c r="AI548" i="36"/>
  <c r="AJ548" i="36"/>
  <c r="AE548" i="36"/>
  <c r="T548" i="36"/>
  <c r="AG548" i="36"/>
  <c r="O505" i="35"/>
  <c r="AF505" i="35"/>
  <c r="M505" i="35"/>
  <c r="AB505" i="35"/>
  <c r="AO505" i="35"/>
  <c r="K505" i="35"/>
  <c r="W505" i="35"/>
  <c r="AE505" i="35"/>
  <c r="X505" i="35"/>
  <c r="I505" i="35"/>
  <c r="Y505" i="35"/>
  <c r="AC505" i="35"/>
  <c r="AJ505" i="35"/>
  <c r="AT505" i="35"/>
  <c r="R505" i="35"/>
  <c r="T505" i="35"/>
  <c r="AP505" i="35"/>
  <c r="AS505" i="35"/>
  <c r="AG505" i="35"/>
  <c r="Z505" i="35"/>
  <c r="AI505" i="35"/>
  <c r="AD505" i="35"/>
  <c r="K74" i="35"/>
  <c r="X74" i="35"/>
  <c r="S74" i="35"/>
  <c r="AL74" i="35"/>
  <c r="AF74" i="35"/>
  <c r="AP74" i="35"/>
  <c r="AR74" i="35"/>
  <c r="AK74" i="35"/>
  <c r="AC74" i="35"/>
  <c r="AD74" i="35"/>
  <c r="P74" i="35"/>
  <c r="L74" i="35"/>
  <c r="AH74" i="35"/>
  <c r="AN74" i="35"/>
  <c r="M74" i="35"/>
  <c r="U74" i="35"/>
  <c r="AT74" i="35"/>
  <c r="AQ74" i="35"/>
  <c r="AA74" i="35"/>
  <c r="I74" i="35"/>
  <c r="AJ74" i="35"/>
  <c r="R74" i="35"/>
  <c r="W74" i="35"/>
  <c r="AB74" i="35"/>
  <c r="AM74" i="35"/>
  <c r="Y74" i="35"/>
  <c r="AM12" i="35"/>
  <c r="V12" i="35"/>
  <c r="AO12" i="35"/>
  <c r="U12" i="35"/>
  <c r="AD12" i="35"/>
  <c r="T12" i="35"/>
  <c r="L12" i="35"/>
  <c r="AH12" i="35"/>
  <c r="AE12" i="35"/>
  <c r="AA12" i="35"/>
  <c r="R12" i="35"/>
  <c r="AB12" i="35"/>
  <c r="S12" i="35"/>
  <c r="AG12" i="35"/>
  <c r="N12" i="35"/>
  <c r="W12" i="35"/>
  <c r="AP12" i="35"/>
  <c r="AS12" i="35"/>
  <c r="AT12" i="35"/>
  <c r="AJ12" i="35"/>
  <c r="I12" i="35"/>
  <c r="AQ12" i="35"/>
  <c r="AF12" i="35"/>
  <c r="M12" i="35"/>
  <c r="Y12" i="35"/>
  <c r="O12" i="35"/>
  <c r="Z12" i="35"/>
  <c r="Q12" i="35"/>
  <c r="AI12" i="35"/>
  <c r="W535" i="36"/>
  <c r="AB535" i="36"/>
  <c r="O535" i="36"/>
  <c r="K535" i="36"/>
  <c r="AF394" i="37"/>
  <c r="W394" i="37"/>
  <c r="AO394" i="37"/>
  <c r="X394" i="37"/>
  <c r="S394" i="37"/>
  <c r="Z188" i="35"/>
  <c r="AF188" i="35"/>
  <c r="AR188" i="35"/>
  <c r="AB188" i="35"/>
  <c r="S377" i="36"/>
  <c r="Y377" i="36"/>
  <c r="R377" i="36"/>
  <c r="AD377" i="36"/>
  <c r="AA96" i="36"/>
  <c r="Y96" i="36"/>
  <c r="AH96" i="36"/>
  <c r="AQ96" i="36"/>
  <c r="L500" i="35"/>
  <c r="T500" i="35"/>
  <c r="X500" i="35"/>
  <c r="AK500" i="35"/>
  <c r="AR283" i="36"/>
  <c r="S283" i="36"/>
  <c r="P505" i="35"/>
  <c r="N505" i="35"/>
  <c r="AG74" i="35"/>
  <c r="O74" i="35"/>
  <c r="I548" i="36"/>
  <c r="AK12" i="35"/>
  <c r="AL295" i="35"/>
  <c r="AO295" i="35"/>
  <c r="AI295" i="35"/>
  <c r="AB295" i="35"/>
  <c r="W89" i="36"/>
  <c r="AN89" i="36"/>
  <c r="M89" i="36"/>
  <c r="AO89" i="36"/>
  <c r="I89" i="36"/>
  <c r="Y89" i="36"/>
  <c r="O89" i="36"/>
  <c r="Q89" i="36"/>
  <c r="X89" i="36"/>
  <c r="AP89" i="36"/>
  <c r="U89" i="36"/>
  <c r="R89" i="36"/>
  <c r="AH89" i="36"/>
  <c r="AM89" i="36"/>
  <c r="V89" i="36"/>
  <c r="AE89" i="36"/>
  <c r="AL89" i="36"/>
  <c r="L89" i="36"/>
  <c r="N89" i="36"/>
  <c r="AD89" i="36"/>
  <c r="Z89" i="36"/>
  <c r="L300" i="36"/>
  <c r="T300" i="36"/>
  <c r="AE300" i="36"/>
  <c r="AK300" i="36"/>
  <c r="M168" i="35"/>
  <c r="O168" i="35"/>
  <c r="V168" i="35"/>
  <c r="Z168" i="35"/>
  <c r="L168" i="35"/>
  <c r="Y168" i="35"/>
  <c r="AD168" i="35"/>
  <c r="S168" i="35"/>
  <c r="AL168" i="35"/>
  <c r="AO168" i="35"/>
  <c r="AE168" i="35"/>
  <c r="AK168" i="35"/>
  <c r="Q168" i="35"/>
  <c r="I168" i="35"/>
  <c r="AH168" i="35"/>
  <c r="AP168" i="35"/>
  <c r="AA168" i="35"/>
  <c r="N168" i="35"/>
  <c r="T168" i="35"/>
  <c r="X431" i="36"/>
  <c r="AI431" i="36"/>
  <c r="AF431" i="36"/>
  <c r="W431" i="36"/>
  <c r="AC431" i="36"/>
  <c r="Q431" i="36"/>
  <c r="AA431" i="36"/>
  <c r="AB431" i="36"/>
  <c r="AL431" i="36"/>
  <c r="AG118" i="35"/>
  <c r="Z118" i="35"/>
  <c r="V118" i="35"/>
  <c r="AS118" i="35"/>
  <c r="O118" i="35"/>
  <c r="AR118" i="35"/>
  <c r="R118" i="35"/>
  <c r="AB118" i="35"/>
  <c r="Q118" i="35"/>
  <c r="AO118" i="35"/>
  <c r="AI118" i="35"/>
  <c r="T118" i="35"/>
  <c r="K118" i="35"/>
  <c r="AM118" i="35"/>
  <c r="S118" i="35"/>
  <c r="Y118" i="35"/>
  <c r="P118" i="35"/>
  <c r="N118" i="35"/>
  <c r="X118" i="35"/>
  <c r="W118" i="35"/>
  <c r="AD118" i="35"/>
  <c r="AE118" i="35"/>
  <c r="AQ118" i="35"/>
  <c r="M118" i="35"/>
  <c r="AC118" i="35"/>
  <c r="AT118" i="35"/>
  <c r="AJ118" i="35"/>
  <c r="AK118" i="35"/>
  <c r="L118" i="35"/>
  <c r="I118" i="35"/>
  <c r="AN535" i="36"/>
  <c r="AT535" i="36"/>
  <c r="Z535" i="36"/>
  <c r="P535" i="36"/>
  <c r="AK394" i="37"/>
  <c r="AJ394" i="37"/>
  <c r="N394" i="37"/>
  <c r="AS394" i="37"/>
  <c r="O394" i="37"/>
  <c r="AL350" i="37"/>
  <c r="T350" i="37"/>
  <c r="O350" i="37"/>
  <c r="Q350" i="37"/>
  <c r="AQ188" i="35"/>
  <c r="AM188" i="35"/>
  <c r="AK188" i="35"/>
  <c r="Y188" i="35"/>
  <c r="AL377" i="36"/>
  <c r="AQ377" i="36"/>
  <c r="AM377" i="36"/>
  <c r="AE377" i="36"/>
  <c r="AA295" i="35"/>
  <c r="I295" i="35"/>
  <c r="R295" i="35"/>
  <c r="S295" i="35"/>
  <c r="AD96" i="36"/>
  <c r="AP96" i="36"/>
  <c r="S96" i="36"/>
  <c r="AT96" i="36"/>
  <c r="Q300" i="36"/>
  <c r="AN300" i="36"/>
  <c r="AS300" i="36"/>
  <c r="AP300" i="36"/>
  <c r="AA300" i="36"/>
  <c r="K500" i="35"/>
  <c r="AS500" i="35"/>
  <c r="Q500" i="35"/>
  <c r="AG500" i="35"/>
  <c r="Y431" i="36"/>
  <c r="Z431" i="36"/>
  <c r="AL283" i="36"/>
  <c r="AB283" i="36"/>
  <c r="AR192" i="37"/>
  <c r="U192" i="37"/>
  <c r="AR168" i="35"/>
  <c r="AB168" i="35"/>
  <c r="AR89" i="36"/>
  <c r="S32" i="37"/>
  <c r="AD32" i="37"/>
  <c r="V505" i="35"/>
  <c r="AL505" i="35"/>
  <c r="AQ83" i="35"/>
  <c r="AN83" i="35"/>
  <c r="Q74" i="35"/>
  <c r="T74" i="35"/>
  <c r="AN366" i="37"/>
  <c r="Q548" i="36"/>
  <c r="AA118" i="35"/>
  <c r="AK36" i="36"/>
  <c r="AN12" i="35"/>
  <c r="AD576" i="35"/>
  <c r="AO535" i="36"/>
  <c r="AF535" i="36"/>
  <c r="L535" i="36"/>
  <c r="AE535" i="36"/>
  <c r="AP394" i="37"/>
  <c r="AN394" i="37"/>
  <c r="T394" i="37"/>
  <c r="R394" i="37"/>
  <c r="Z394" i="37"/>
  <c r="AO350" i="37"/>
  <c r="AG350" i="37"/>
  <c r="AI350" i="37"/>
  <c r="AP350" i="37"/>
  <c r="R350" i="37"/>
  <c r="X347" i="36"/>
  <c r="AQ347" i="36"/>
  <c r="AG347" i="36"/>
  <c r="AE347" i="36"/>
  <c r="L188" i="35"/>
  <c r="T188" i="35"/>
  <c r="V188" i="35"/>
  <c r="AP377" i="36"/>
  <c r="AO377" i="36"/>
  <c r="I377" i="36"/>
  <c r="X295" i="35"/>
  <c r="V295" i="35"/>
  <c r="AR295" i="35"/>
  <c r="T295" i="35"/>
  <c r="AJ307" i="35"/>
  <c r="AN307" i="35"/>
  <c r="T307" i="35"/>
  <c r="AQ307" i="35"/>
  <c r="AI96" i="36"/>
  <c r="AE96" i="36"/>
  <c r="W96" i="36"/>
  <c r="L96" i="36"/>
  <c r="AB300" i="36"/>
  <c r="W300" i="36"/>
  <c r="U300" i="36"/>
  <c r="AT300" i="36"/>
  <c r="S500" i="35"/>
  <c r="AC500" i="35"/>
  <c r="AD500" i="35"/>
  <c r="AP500" i="35"/>
  <c r="R431" i="36"/>
  <c r="K431" i="36"/>
  <c r="AT431" i="36"/>
  <c r="N283" i="36"/>
  <c r="AC283" i="36"/>
  <c r="K192" i="37"/>
  <c r="AT192" i="37"/>
  <c r="P168" i="35"/>
  <c r="AK89" i="36"/>
  <c r="P89" i="36"/>
  <c r="AC32" i="37"/>
  <c r="K32" i="37"/>
  <c r="AR505" i="35"/>
  <c r="W83" i="35"/>
  <c r="AH83" i="35"/>
  <c r="Z74" i="35"/>
  <c r="I366" i="37"/>
  <c r="AA548" i="36"/>
  <c r="AF118" i="35"/>
  <c r="N36" i="36"/>
  <c r="AC12" i="35"/>
  <c r="AM576" i="35"/>
  <c r="N535" i="36"/>
  <c r="AA535" i="36"/>
  <c r="M535" i="36"/>
  <c r="AD535" i="36"/>
  <c r="L394" i="37"/>
  <c r="AR394" i="37"/>
  <c r="AB394" i="37"/>
  <c r="AE394" i="37"/>
  <c r="AH350" i="37"/>
  <c r="U350" i="37"/>
  <c r="P350" i="37"/>
  <c r="AN350" i="37"/>
  <c r="AA188" i="35"/>
  <c r="I188" i="35"/>
  <c r="AL188" i="35"/>
  <c r="AH188" i="35"/>
  <c r="AH377" i="36"/>
  <c r="Q377" i="36"/>
  <c r="O377" i="36"/>
  <c r="W377" i="36"/>
  <c r="AD295" i="35"/>
  <c r="Q295" i="35"/>
  <c r="AE295" i="35"/>
  <c r="AS295" i="35"/>
  <c r="AB96" i="36"/>
  <c r="AK96" i="36"/>
  <c r="X96" i="36"/>
  <c r="AR96" i="36"/>
  <c r="S300" i="36"/>
  <c r="AI300" i="36"/>
  <c r="AR300" i="36"/>
  <c r="AO500" i="35"/>
  <c r="Y500" i="35"/>
  <c r="AE500" i="35"/>
  <c r="AM500" i="35"/>
  <c r="O431" i="36"/>
  <c r="AE431" i="36"/>
  <c r="T431" i="36"/>
  <c r="L283" i="36"/>
  <c r="AQ283" i="36"/>
  <c r="T283" i="36"/>
  <c r="T192" i="37"/>
  <c r="AB192" i="37"/>
  <c r="AT168" i="35"/>
  <c r="AN168" i="35"/>
  <c r="AI89" i="36"/>
  <c r="T89" i="36"/>
  <c r="AL32" i="37"/>
  <c r="AQ32" i="37"/>
  <c r="AN505" i="35"/>
  <c r="Q505" i="35"/>
  <c r="Q83" i="35"/>
  <c r="V366" i="37"/>
  <c r="S548" i="36"/>
  <c r="AF36" i="36"/>
  <c r="P12" i="35"/>
  <c r="AL576" i="35"/>
  <c r="AI369" i="37"/>
  <c r="AS173" i="35"/>
  <c r="AG563" i="37"/>
  <c r="M448" i="36"/>
  <c r="L369" i="37"/>
  <c r="K369" i="37"/>
  <c r="AK369" i="37"/>
  <c r="AS369" i="37"/>
  <c r="AJ369" i="37"/>
  <c r="Q369" i="37"/>
  <c r="AG369" i="37"/>
  <c r="S369" i="37"/>
  <c r="AT369" i="37"/>
  <c r="AO369" i="37"/>
  <c r="I369" i="37"/>
  <c r="AR369" i="37"/>
  <c r="AE369" i="37"/>
  <c r="AF369" i="37"/>
  <c r="AA369" i="37"/>
  <c r="Y369" i="37"/>
  <c r="AC369" i="37"/>
  <c r="O369" i="37"/>
  <c r="R369" i="37"/>
  <c r="AL369" i="37"/>
  <c r="Q173" i="35"/>
  <c r="AQ173" i="35"/>
  <c r="AO173" i="35"/>
  <c r="R173" i="35"/>
  <c r="M173" i="35"/>
  <c r="U173" i="35"/>
  <c r="AP173" i="35"/>
  <c r="O173" i="35"/>
  <c r="AR173" i="35"/>
  <c r="AN173" i="35"/>
  <c r="X173" i="35"/>
  <c r="P173" i="35"/>
  <c r="AT173" i="35"/>
  <c r="W173" i="35"/>
  <c r="I173" i="35"/>
  <c r="Y173" i="35"/>
  <c r="AE173" i="35"/>
  <c r="AL173" i="35"/>
  <c r="T173" i="35"/>
  <c r="AM173" i="35"/>
  <c r="AH173" i="35"/>
  <c r="T563" i="37"/>
  <c r="L563" i="37"/>
  <c r="AL563" i="37"/>
  <c r="AR563" i="37"/>
  <c r="I563" i="37"/>
  <c r="U563" i="37"/>
  <c r="AN563" i="37"/>
  <c r="AQ563" i="37"/>
  <c r="Y563" i="37"/>
  <c r="R563" i="37"/>
  <c r="AF563" i="37"/>
  <c r="Z563" i="37"/>
  <c r="AJ563" i="37"/>
  <c r="O563" i="37"/>
  <c r="P563" i="37"/>
  <c r="AD563" i="37"/>
  <c r="AA563" i="37"/>
  <c r="AK563" i="37"/>
  <c r="AI563" i="37"/>
  <c r="AC563" i="37"/>
  <c r="M563" i="37"/>
  <c r="AH563" i="37"/>
  <c r="K448" i="36"/>
  <c r="Q448" i="36"/>
  <c r="AG448" i="36"/>
  <c r="AL448" i="36"/>
  <c r="AT448" i="36"/>
  <c r="V448" i="36"/>
  <c r="S448" i="36"/>
  <c r="AD448" i="36"/>
  <c r="N448" i="36"/>
  <c r="R448" i="36"/>
  <c r="AM448" i="36"/>
  <c r="AK448" i="36"/>
  <c r="I448" i="36"/>
  <c r="O448" i="36"/>
  <c r="AB448" i="36"/>
  <c r="AI448" i="36"/>
  <c r="AJ448" i="36"/>
  <c r="U448" i="36"/>
  <c r="Y448" i="36"/>
  <c r="AE448" i="36"/>
  <c r="T448" i="36"/>
  <c r="P448" i="36"/>
  <c r="AA448" i="36"/>
  <c r="U369" i="37"/>
  <c r="AB369" i="37"/>
  <c r="V173" i="35"/>
  <c r="Z173" i="35"/>
  <c r="AT563" i="37"/>
  <c r="AC448" i="36"/>
  <c r="AO448" i="36"/>
  <c r="M369" i="37"/>
  <c r="AD369" i="37"/>
  <c r="W369" i="37"/>
  <c r="L173" i="35"/>
  <c r="AI173" i="35"/>
  <c r="N563" i="37"/>
  <c r="K563" i="37"/>
  <c r="AR448" i="36"/>
  <c r="AQ448" i="36"/>
  <c r="AO563" i="37"/>
  <c r="V563" i="37"/>
  <c r="AS448" i="36"/>
  <c r="X448" i="36"/>
  <c r="X209" i="36"/>
  <c r="AD209" i="36"/>
  <c r="AK209" i="36"/>
  <c r="AK574" i="36"/>
  <c r="L574" i="36"/>
  <c r="Z574" i="36"/>
  <c r="O574" i="36"/>
  <c r="AN574" i="36"/>
  <c r="R574" i="36"/>
  <c r="U574" i="36"/>
  <c r="AP574" i="36"/>
  <c r="T574" i="36"/>
  <c r="AD574" i="36"/>
  <c r="AO574" i="36"/>
  <c r="S574" i="36"/>
  <c r="AR574" i="36"/>
  <c r="AJ574" i="36"/>
  <c r="O166" i="37"/>
  <c r="P166" i="37"/>
  <c r="AE166" i="37"/>
  <c r="AP166" i="37"/>
  <c r="Q166" i="37"/>
  <c r="AC166" i="37"/>
  <c r="W166" i="37"/>
  <c r="AF166" i="37"/>
  <c r="U166" i="37"/>
  <c r="N166" i="37"/>
  <c r="AJ166" i="37"/>
  <c r="R166" i="37"/>
  <c r="AO166" i="37"/>
  <c r="M209" i="36"/>
  <c r="AJ209" i="36"/>
  <c r="K166" i="37"/>
  <c r="Y166" i="37"/>
  <c r="AS166" i="37"/>
  <c r="AO473" i="36"/>
  <c r="R473" i="36"/>
  <c r="AD473" i="36"/>
  <c r="S473" i="36"/>
  <c r="V574" i="36"/>
  <c r="AQ574" i="36"/>
  <c r="AF574" i="36"/>
  <c r="Z209" i="36"/>
  <c r="Q209" i="36"/>
  <c r="V166" i="37"/>
  <c r="AG166" i="37"/>
  <c r="AS209" i="36"/>
  <c r="AF209" i="36"/>
  <c r="V209" i="36"/>
  <c r="S209" i="36"/>
  <c r="W209" i="36"/>
  <c r="AI209" i="36"/>
  <c r="AB209" i="36"/>
  <c r="AQ209" i="36"/>
  <c r="P209" i="36"/>
  <c r="AA209" i="36"/>
  <c r="AP209" i="36"/>
  <c r="AE209" i="36"/>
  <c r="AH209" i="36"/>
  <c r="L209" i="36"/>
  <c r="U209" i="36"/>
  <c r="M323" i="35"/>
  <c r="Z323" i="35"/>
  <c r="AS323" i="35"/>
  <c r="R323" i="35"/>
  <c r="T323" i="35"/>
  <c r="AD323" i="35"/>
  <c r="AI323" i="35"/>
  <c r="AC323" i="35"/>
  <c r="AG323" i="35"/>
  <c r="U323" i="35"/>
  <c r="AH323" i="35"/>
  <c r="AJ323" i="35"/>
  <c r="AF323" i="35"/>
  <c r="V323" i="35"/>
  <c r="T431" i="31"/>
  <c r="Q431" i="31"/>
  <c r="AM431" i="31"/>
  <c r="Y431" i="31"/>
  <c r="X431" i="31"/>
  <c r="K431" i="31"/>
  <c r="S431" i="31"/>
  <c r="M431" i="31"/>
  <c r="L431" i="31"/>
  <c r="AK431" i="31"/>
  <c r="AT431" i="31"/>
  <c r="R431" i="31"/>
  <c r="AH21" i="31"/>
  <c r="K315" i="31"/>
  <c r="AJ315" i="31"/>
  <c r="AE486" i="31"/>
  <c r="K415" i="31"/>
  <c r="R415" i="31"/>
  <c r="AF415" i="31"/>
  <c r="AH431" i="31"/>
  <c r="V431" i="31"/>
  <c r="AJ431" i="31"/>
  <c r="O315" i="31"/>
  <c r="AF486" i="31"/>
  <c r="AK486" i="31"/>
  <c r="AO409" i="31"/>
  <c r="X409" i="31"/>
  <c r="AD21" i="31"/>
  <c r="Q148" i="31"/>
  <c r="T148" i="31"/>
  <c r="P148" i="31"/>
  <c r="AA148" i="31"/>
  <c r="AI431" i="31"/>
  <c r="AA431" i="31"/>
  <c r="AN431" i="31"/>
  <c r="T38" i="31"/>
  <c r="V21" i="31"/>
  <c r="AL21" i="31"/>
  <c r="AK21" i="31"/>
  <c r="T112" i="31"/>
  <c r="P112" i="31"/>
  <c r="AJ112" i="31"/>
  <c r="AS112" i="31"/>
  <c r="AI21" i="31"/>
  <c r="X21" i="31"/>
  <c r="AR21" i="31"/>
  <c r="I21" i="31"/>
  <c r="AO21" i="31"/>
  <c r="V112" i="31"/>
  <c r="AP112" i="31"/>
  <c r="K112" i="31"/>
  <c r="AQ112" i="31"/>
  <c r="N148" i="31"/>
  <c r="AO148" i="31"/>
  <c r="Z148" i="31"/>
  <c r="AM148" i="31"/>
  <c r="S276" i="31"/>
  <c r="I276" i="31"/>
  <c r="AD276" i="31"/>
  <c r="AE415" i="31"/>
  <c r="AT415" i="31"/>
  <c r="AH415" i="31"/>
  <c r="N431" i="31"/>
  <c r="I431" i="31"/>
  <c r="AL431" i="31"/>
  <c r="V38" i="31"/>
  <c r="AN38" i="31"/>
  <c r="AJ38" i="31"/>
  <c r="AJ146" i="31"/>
  <c r="AT146" i="31"/>
  <c r="K146" i="31"/>
  <c r="K262" i="31"/>
  <c r="AC262" i="31"/>
  <c r="AP262" i="31"/>
  <c r="AC315" i="31"/>
  <c r="AC486" i="31"/>
  <c r="AJ522" i="31"/>
  <c r="V522" i="31"/>
  <c r="AG372" i="31"/>
  <c r="AH372" i="31"/>
  <c r="Z409" i="31"/>
  <c r="Y500" i="31"/>
  <c r="AG560" i="31"/>
  <c r="X315" i="31"/>
  <c r="U315" i="31"/>
  <c r="AQ315" i="31"/>
  <c r="AM315" i="31"/>
  <c r="R315" i="31"/>
  <c r="P315" i="31"/>
  <c r="AO315" i="31"/>
  <c r="N315" i="31"/>
  <c r="Q315" i="31"/>
  <c r="L315" i="31"/>
  <c r="AH315" i="31"/>
  <c r="AL315" i="31"/>
  <c r="AG315" i="31"/>
  <c r="AR315" i="31"/>
  <c r="AP315" i="31"/>
  <c r="AA315" i="31"/>
  <c r="W315" i="31"/>
  <c r="AT315" i="31"/>
  <c r="S148" i="31"/>
  <c r="U431" i="31"/>
  <c r="AF431" i="31"/>
  <c r="AR372" i="31"/>
  <c r="AE21" i="31"/>
  <c r="Y146" i="31"/>
  <c r="AM146" i="31"/>
  <c r="AM522" i="31"/>
  <c r="M522" i="31"/>
  <c r="V148" i="31"/>
  <c r="L148" i="31"/>
  <c r="AK148" i="31"/>
  <c r="AB276" i="31"/>
  <c r="O276" i="31"/>
  <c r="AP276" i="31"/>
  <c r="AP415" i="31"/>
  <c r="I415" i="31"/>
  <c r="AS415" i="31"/>
  <c r="Z431" i="31"/>
  <c r="O431" i="31"/>
  <c r="AQ431" i="31"/>
  <c r="AK38" i="31"/>
  <c r="Q38" i="31"/>
  <c r="AT38" i="31"/>
  <c r="M146" i="31"/>
  <c r="P146" i="31"/>
  <c r="O146" i="31"/>
  <c r="T262" i="31"/>
  <c r="AI262" i="31"/>
  <c r="AT262" i="31"/>
  <c r="AI315" i="31"/>
  <c r="T315" i="31"/>
  <c r="X338" i="31"/>
  <c r="AG435" i="31"/>
  <c r="AO486" i="31"/>
  <c r="R486" i="31"/>
  <c r="O522" i="31"/>
  <c r="Z522" i="31"/>
  <c r="K372" i="31"/>
  <c r="AS409" i="31"/>
  <c r="I500" i="31"/>
  <c r="AN500" i="31"/>
  <c r="AT560" i="31"/>
  <c r="V372" i="31"/>
  <c r="T372" i="31"/>
  <c r="AS372" i="31"/>
  <c r="AI372" i="31"/>
  <c r="AD372" i="31"/>
  <c r="Y372" i="31"/>
  <c r="AM372" i="31"/>
  <c r="AN372" i="31"/>
  <c r="R372" i="31"/>
  <c r="I372" i="31"/>
  <c r="X372" i="31"/>
  <c r="L372" i="31"/>
  <c r="AT372" i="31"/>
  <c r="AJ372" i="31"/>
  <c r="AF372" i="31"/>
  <c r="M372" i="31"/>
  <c r="N372" i="31"/>
  <c r="AC372" i="31"/>
  <c r="U372" i="31"/>
  <c r="W372" i="31"/>
  <c r="AA372" i="31"/>
  <c r="AO372" i="31"/>
  <c r="P372" i="31"/>
  <c r="AQ372" i="31"/>
  <c r="AB21" i="31"/>
  <c r="AR148" i="31"/>
  <c r="AO415" i="31"/>
  <c r="AQ415" i="31"/>
  <c r="AB415" i="31"/>
  <c r="L522" i="31"/>
  <c r="I148" i="31"/>
  <c r="W148" i="31"/>
  <c r="AE38" i="31"/>
  <c r="W500" i="31"/>
  <c r="L21" i="31"/>
  <c r="AF21" i="31"/>
  <c r="M21" i="31"/>
  <c r="AS21" i="31"/>
  <c r="S21" i="31"/>
  <c r="AM21" i="31"/>
  <c r="O21" i="31"/>
  <c r="Q21" i="31"/>
  <c r="Y112" i="31"/>
  <c r="AK112" i="31"/>
  <c r="R112" i="31"/>
  <c r="S112" i="31"/>
  <c r="AL148" i="31"/>
  <c r="AC148" i="31"/>
  <c r="Y148" i="31"/>
  <c r="AP148" i="31"/>
  <c r="M276" i="31"/>
  <c r="Q276" i="31"/>
  <c r="Y276" i="31"/>
  <c r="N415" i="31"/>
  <c r="O415" i="31"/>
  <c r="AP431" i="31"/>
  <c r="W431" i="31"/>
  <c r="P431" i="31"/>
  <c r="M38" i="31"/>
  <c r="X38" i="31"/>
  <c r="T146" i="31"/>
  <c r="AK146" i="31"/>
  <c r="S146" i="31"/>
  <c r="AE262" i="31"/>
  <c r="AD315" i="31"/>
  <c r="M315" i="31"/>
  <c r="AB315" i="31"/>
  <c r="P486" i="31"/>
  <c r="AP486" i="31"/>
  <c r="Q372" i="31"/>
  <c r="AP372" i="31"/>
  <c r="AK500" i="31"/>
  <c r="AS500" i="31"/>
  <c r="AL276" i="31"/>
  <c r="AO276" i="31"/>
  <c r="AK276" i="31"/>
  <c r="AM276" i="31"/>
  <c r="AG276" i="31"/>
  <c r="AH276" i="31"/>
  <c r="AE276" i="31"/>
  <c r="P276" i="31"/>
  <c r="AN276" i="31"/>
  <c r="Z276" i="31"/>
  <c r="T276" i="31"/>
  <c r="AI276" i="31"/>
  <c r="U276" i="31"/>
  <c r="R522" i="31"/>
  <c r="S522" i="31"/>
  <c r="AQ522" i="31"/>
  <c r="Q522" i="31"/>
  <c r="AH522" i="31"/>
  <c r="AI522" i="31"/>
  <c r="P522" i="31"/>
  <c r="AF522" i="31"/>
  <c r="AD522" i="31"/>
  <c r="X522" i="31"/>
  <c r="Y522" i="31"/>
  <c r="AB522" i="31"/>
  <c r="AT522" i="31"/>
  <c r="AS522" i="31"/>
  <c r="W522" i="31"/>
  <c r="AO522" i="31"/>
  <c r="AP522" i="31"/>
  <c r="AN522" i="31"/>
  <c r="I522" i="31"/>
  <c r="T522" i="31"/>
  <c r="AL522" i="31"/>
  <c r="AC522" i="31"/>
  <c r="AG522" i="31"/>
  <c r="AA522" i="31"/>
  <c r="AI38" i="31"/>
  <c r="AO38" i="31"/>
  <c r="AL38" i="31"/>
  <c r="R38" i="31"/>
  <c r="P38" i="31"/>
  <c r="AA38" i="31"/>
  <c r="Y38" i="31"/>
  <c r="U38" i="31"/>
  <c r="S38" i="31"/>
  <c r="N38" i="31"/>
  <c r="AG38" i="31"/>
  <c r="AR38" i="31"/>
  <c r="AJ409" i="31"/>
  <c r="AL409" i="31"/>
  <c r="AD409" i="31"/>
  <c r="AM409" i="31"/>
  <c r="U409" i="31"/>
  <c r="AR409" i="31"/>
  <c r="AQ409" i="31"/>
  <c r="W409" i="31"/>
  <c r="M409" i="31"/>
  <c r="AH409" i="31"/>
  <c r="AF409" i="31"/>
  <c r="AA409" i="31"/>
  <c r="I409" i="31"/>
  <c r="AC409" i="31"/>
  <c r="AG409" i="31"/>
  <c r="AI409" i="31"/>
  <c r="AE409" i="31"/>
  <c r="T409" i="31"/>
  <c r="AK409" i="31"/>
  <c r="N409" i="31"/>
  <c r="P409" i="31"/>
  <c r="O409" i="31"/>
  <c r="AP409" i="31"/>
  <c r="L409" i="31"/>
  <c r="AT409" i="31"/>
  <c r="S409" i="31"/>
  <c r="R262" i="31"/>
  <c r="S262" i="31"/>
  <c r="AA262" i="31"/>
  <c r="AF262" i="31"/>
  <c r="Z262" i="31"/>
  <c r="X262" i="31"/>
  <c r="Q262" i="31"/>
  <c r="L262" i="31"/>
  <c r="V262" i="31"/>
  <c r="M262" i="31"/>
  <c r="I262" i="31"/>
  <c r="AG262" i="31"/>
  <c r="N262" i="31"/>
  <c r="AQ262" i="31"/>
  <c r="AM262" i="31"/>
  <c r="P262" i="31"/>
  <c r="AA560" i="31"/>
  <c r="Z560" i="31"/>
  <c r="R560" i="31"/>
  <c r="N560" i="31"/>
  <c r="X560" i="31"/>
  <c r="S560" i="31"/>
  <c r="AB560" i="31"/>
  <c r="M560" i="31"/>
  <c r="K560" i="31"/>
  <c r="AN560" i="31"/>
  <c r="AO560" i="31"/>
  <c r="I560" i="31"/>
  <c r="AQ560" i="31"/>
  <c r="AF560" i="31"/>
  <c r="AJ560" i="31"/>
  <c r="AD560" i="31"/>
  <c r="O560" i="31"/>
  <c r="Y560" i="31"/>
  <c r="AR560" i="31"/>
  <c r="AP560" i="31"/>
  <c r="L560" i="31"/>
  <c r="T560" i="31"/>
  <c r="AK560" i="31"/>
  <c r="AS560" i="31"/>
  <c r="AH560" i="31"/>
  <c r="AS237" i="31"/>
  <c r="M237" i="31"/>
  <c r="AD237" i="31"/>
  <c r="K237" i="31"/>
  <c r="U237" i="31"/>
  <c r="O237" i="31"/>
  <c r="W237" i="31"/>
  <c r="AN237" i="31"/>
  <c r="X435" i="31"/>
  <c r="Y435" i="31"/>
  <c r="M435" i="31"/>
  <c r="AM435" i="31"/>
  <c r="Q435" i="31"/>
  <c r="L435" i="31"/>
  <c r="AP435" i="31"/>
  <c r="AS435" i="31"/>
  <c r="AK435" i="31"/>
  <c r="AB435" i="31"/>
  <c r="S435" i="31"/>
  <c r="AC435" i="31"/>
  <c r="Z435" i="31"/>
  <c r="T435" i="31"/>
  <c r="N435" i="31"/>
  <c r="R435" i="31"/>
  <c r="K435" i="31"/>
  <c r="P435" i="31"/>
  <c r="I435" i="31"/>
  <c r="AE435" i="31"/>
  <c r="AJ415" i="31"/>
  <c r="AM415" i="31"/>
  <c r="AD415" i="31"/>
  <c r="AL415" i="31"/>
  <c r="U415" i="31"/>
  <c r="T415" i="31"/>
  <c r="M415" i="31"/>
  <c r="Z415" i="31"/>
  <c r="S415" i="31"/>
  <c r="L415" i="31"/>
  <c r="AK415" i="31"/>
  <c r="Y415" i="31"/>
  <c r="AG415" i="31"/>
  <c r="Y21" i="31"/>
  <c r="X276" i="31"/>
  <c r="AS276" i="31"/>
  <c r="R146" i="31"/>
  <c r="L146" i="31"/>
  <c r="AM164" i="31"/>
  <c r="K164" i="31"/>
  <c r="V164" i="31"/>
  <c r="Y164" i="31"/>
  <c r="S164" i="31"/>
  <c r="AC164" i="31"/>
  <c r="R164" i="31"/>
  <c r="AP292" i="31"/>
  <c r="AT292" i="31"/>
  <c r="AJ292" i="31"/>
  <c r="AQ292" i="31"/>
  <c r="Q292" i="31"/>
  <c r="R292" i="31"/>
  <c r="AA292" i="31"/>
  <c r="AF292" i="31"/>
  <c r="AO292" i="31"/>
  <c r="AI292" i="31"/>
  <c r="AM292" i="31"/>
  <c r="AN479" i="31"/>
  <c r="AR479" i="31"/>
  <c r="AG479" i="31"/>
  <c r="AI479" i="31"/>
  <c r="I479" i="31"/>
  <c r="T479" i="31"/>
  <c r="Z479" i="31"/>
  <c r="AM479" i="31"/>
  <c r="L479" i="31"/>
  <c r="AS479" i="31"/>
  <c r="AM174" i="31"/>
  <c r="AT174" i="31"/>
  <c r="AP174" i="31"/>
  <c r="AS174" i="31"/>
  <c r="O174" i="31"/>
  <c r="L174" i="31"/>
  <c r="AL174" i="31"/>
  <c r="AD174" i="31"/>
  <c r="U174" i="31"/>
  <c r="AD338" i="31"/>
  <c r="AJ338" i="31"/>
  <c r="L338" i="31"/>
  <c r="Z338" i="31"/>
  <c r="M338" i="31"/>
  <c r="R338" i="31"/>
  <c r="AC338" i="31"/>
  <c r="AQ338" i="31"/>
  <c r="O338" i="31"/>
  <c r="AP510" i="31"/>
  <c r="R510" i="31"/>
  <c r="U510" i="31"/>
  <c r="K510" i="31"/>
  <c r="N510" i="31"/>
  <c r="X510" i="31"/>
  <c r="AQ510" i="31"/>
  <c r="AE510" i="31"/>
  <c r="AR510" i="31"/>
  <c r="AK510" i="31"/>
  <c r="AB510" i="31"/>
  <c r="AS510" i="31"/>
  <c r="Q510" i="31"/>
  <c r="Y510" i="31"/>
  <c r="Z388" i="31"/>
  <c r="AD388" i="31"/>
  <c r="AE388" i="31"/>
  <c r="Q388" i="31"/>
  <c r="AJ388" i="31"/>
  <c r="AP388" i="31"/>
  <c r="AI388" i="31"/>
  <c r="U388" i="31"/>
  <c r="AG388" i="31"/>
  <c r="AK388" i="31"/>
  <c r="AB388" i="31"/>
  <c r="AO388" i="31"/>
  <c r="AD512" i="31"/>
  <c r="AA512" i="31"/>
  <c r="AJ512" i="31"/>
  <c r="R512" i="31"/>
  <c r="AI512" i="31"/>
  <c r="K512" i="31"/>
  <c r="AT512" i="31"/>
  <c r="AB512" i="31"/>
  <c r="Q512" i="31"/>
  <c r="AG512" i="31"/>
  <c r="M512" i="31"/>
  <c r="AE146" i="31"/>
  <c r="AG146" i="31"/>
  <c r="X146" i="31"/>
  <c r="AC146" i="31"/>
  <c r="AQ146" i="31"/>
  <c r="AR146" i="31"/>
  <c r="AD146" i="31"/>
  <c r="AO146" i="31"/>
  <c r="N146" i="31"/>
  <c r="AI146" i="31"/>
  <c r="AB146" i="31"/>
  <c r="I146" i="31"/>
  <c r="Z146" i="31"/>
  <c r="AN148" i="31"/>
  <c r="AS431" i="31"/>
  <c r="AR522" i="31"/>
  <c r="AN21" i="31"/>
  <c r="AP38" i="31"/>
  <c r="Q146" i="31"/>
  <c r="AD486" i="31"/>
  <c r="AG486" i="31"/>
  <c r="N486" i="31"/>
  <c r="AS486" i="31"/>
  <c r="Y486" i="31"/>
  <c r="K486" i="31"/>
  <c r="V486" i="31"/>
  <c r="L486" i="31"/>
  <c r="O486" i="31"/>
  <c r="T486" i="31"/>
  <c r="AL486" i="31"/>
  <c r="AB486" i="31"/>
  <c r="I486" i="31"/>
  <c r="U486" i="31"/>
  <c r="AH486" i="31"/>
  <c r="W486" i="31"/>
  <c r="AQ486" i="31"/>
  <c r="AA486" i="31"/>
  <c r="Z486" i="31"/>
  <c r="Q486" i="31"/>
  <c r="AI486" i="31"/>
  <c r="M486" i="31"/>
  <c r="P21" i="31"/>
  <c r="X148" i="31"/>
  <c r="AJ500" i="31"/>
  <c r="N500" i="31"/>
  <c r="N21" i="31"/>
  <c r="AC21" i="31"/>
  <c r="M148" i="31"/>
  <c r="L276" i="31"/>
  <c r="W276" i="31"/>
  <c r="N276" i="31"/>
  <c r="I38" i="31"/>
  <c r="O372" i="31"/>
  <c r="AQ21" i="31"/>
  <c r="AJ21" i="31"/>
  <c r="AG21" i="31"/>
  <c r="AC276" i="31"/>
  <c r="Q415" i="31"/>
  <c r="W415" i="31"/>
  <c r="AN415" i="31"/>
  <c r="AP146" i="31"/>
  <c r="AF146" i="31"/>
  <c r="V146" i="31"/>
  <c r="I315" i="31"/>
  <c r="Z315" i="31"/>
  <c r="AN486" i="31"/>
  <c r="AM486" i="31"/>
  <c r="K522" i="31"/>
  <c r="AB372" i="31"/>
  <c r="AE372" i="31"/>
  <c r="Y409" i="31"/>
  <c r="AB409" i="31"/>
  <c r="AC560" i="31"/>
  <c r="AI560" i="31"/>
  <c r="AQ148" i="31"/>
  <c r="K148" i="31"/>
  <c r="AT148" i="31"/>
  <c r="AB148" i="31"/>
  <c r="AI148" i="31"/>
  <c r="AF148" i="31"/>
  <c r="R148" i="31"/>
  <c r="AD500" i="31"/>
  <c r="AI500" i="31"/>
  <c r="Q500" i="31"/>
  <c r="P500" i="31"/>
  <c r="AR500" i="31"/>
  <c r="Z500" i="31"/>
  <c r="X500" i="31"/>
  <c r="AG500" i="31"/>
  <c r="T500" i="31"/>
  <c r="R500" i="31"/>
  <c r="M500" i="31"/>
  <c r="O500" i="31"/>
  <c r="AA500" i="31"/>
  <c r="V500" i="31"/>
  <c r="AF500" i="31"/>
  <c r="L500" i="31"/>
  <c r="AP500" i="31"/>
  <c r="AC500" i="31"/>
  <c r="AO500" i="31"/>
  <c r="AL500" i="31"/>
  <c r="S500" i="31"/>
  <c r="AB500" i="31"/>
  <c r="AH500" i="31"/>
  <c r="AM500" i="31"/>
  <c r="AE500" i="31"/>
  <c r="Z21" i="31"/>
  <c r="W21" i="31"/>
  <c r="Y315" i="31"/>
  <c r="AN315" i="31"/>
  <c r="AT500" i="31"/>
  <c r="K21" i="31"/>
  <c r="AF276" i="31"/>
  <c r="R276" i="31"/>
  <c r="L38" i="31"/>
  <c r="AM38" i="31"/>
  <c r="R21" i="31"/>
  <c r="AS148" i="31"/>
  <c r="AH148" i="31"/>
  <c r="U148" i="31"/>
  <c r="AE148" i="31"/>
  <c r="K276" i="31"/>
  <c r="AR276" i="31"/>
  <c r="V276" i="31"/>
  <c r="AI415" i="31"/>
  <c r="AC415" i="31"/>
  <c r="AR415" i="31"/>
  <c r="AE431" i="31"/>
  <c r="AC431" i="31"/>
  <c r="AG431" i="31"/>
  <c r="AR431" i="31"/>
  <c r="AC38" i="31"/>
  <c r="Z38" i="31"/>
  <c r="AD38" i="31"/>
  <c r="AQ38" i="31"/>
  <c r="U146" i="31"/>
  <c r="AN146" i="31"/>
  <c r="AL146" i="31"/>
  <c r="AO262" i="31"/>
  <c r="AJ262" i="31"/>
  <c r="AL262" i="31"/>
  <c r="V315" i="31"/>
  <c r="AE315" i="31"/>
  <c r="K338" i="31"/>
  <c r="W435" i="31"/>
  <c r="AI435" i="31"/>
  <c r="S486" i="31"/>
  <c r="AR486" i="31"/>
  <c r="M510" i="31"/>
  <c r="U522" i="31"/>
  <c r="N522" i="31"/>
  <c r="S372" i="31"/>
  <c r="Z372" i="31"/>
  <c r="X388" i="31"/>
  <c r="R409" i="31"/>
  <c r="AN409" i="31"/>
  <c r="K500" i="31"/>
  <c r="Q560" i="31"/>
  <c r="AM560" i="31"/>
  <c r="P59" i="31"/>
  <c r="AO59" i="31"/>
  <c r="AF328" i="31"/>
  <c r="AH328" i="31"/>
  <c r="K473" i="31"/>
  <c r="T473" i="31"/>
  <c r="I328" i="31"/>
  <c r="AP328" i="31"/>
  <c r="AB59" i="31"/>
  <c r="AM59" i="31"/>
  <c r="AI473" i="31"/>
  <c r="Q59" i="31"/>
  <c r="AK59" i="31"/>
  <c r="V59" i="31"/>
  <c r="X59" i="31"/>
  <c r="T59" i="31"/>
  <c r="AD328" i="31"/>
  <c r="V328" i="31"/>
  <c r="P328" i="31"/>
  <c r="T328" i="31"/>
  <c r="AG328" i="31"/>
  <c r="AO328" i="31"/>
  <c r="AT328" i="31"/>
  <c r="L328" i="31"/>
  <c r="AC328" i="31"/>
  <c r="AS107" i="31"/>
  <c r="M107" i="31"/>
  <c r="S107" i="31"/>
  <c r="AK473" i="31"/>
  <c r="Z473" i="31"/>
  <c r="R473" i="31"/>
  <c r="P473" i="31"/>
  <c r="Y473" i="31"/>
  <c r="AE473" i="31"/>
  <c r="AT473" i="31"/>
  <c r="S180" i="31"/>
  <c r="P180" i="31"/>
  <c r="AO180" i="31"/>
  <c r="V180" i="31"/>
  <c r="S550" i="31"/>
  <c r="Q550" i="31"/>
  <c r="AK550" i="31"/>
  <c r="M550" i="31"/>
  <c r="AS27" i="31"/>
  <c r="M27" i="31"/>
  <c r="K27" i="31"/>
  <c r="AE27" i="31"/>
  <c r="L27" i="31"/>
  <c r="U219" i="31"/>
  <c r="V219" i="31"/>
  <c r="AT219" i="31"/>
  <c r="Z219" i="31"/>
  <c r="AD358" i="31"/>
  <c r="AI358" i="31"/>
  <c r="U358" i="31"/>
  <c r="AM358" i="31"/>
  <c r="AG358" i="31"/>
  <c r="AQ554" i="31"/>
  <c r="K554" i="31"/>
  <c r="I554" i="31"/>
  <c r="AB554" i="31"/>
  <c r="V554" i="31"/>
  <c r="W554" i="31"/>
  <c r="T554" i="31"/>
  <c r="AK554" i="31"/>
  <c r="AH554" i="31"/>
  <c r="AT404" i="31"/>
  <c r="N404" i="31"/>
  <c r="L404" i="31"/>
  <c r="AC404" i="31"/>
  <c r="Y404" i="31"/>
  <c r="AD404" i="31"/>
  <c r="AB404" i="31"/>
  <c r="I404" i="31"/>
  <c r="AQ404" i="31"/>
  <c r="V404" i="31"/>
  <c r="Q404" i="31"/>
  <c r="T404" i="31"/>
  <c r="AI404" i="31"/>
  <c r="K328" i="31"/>
  <c r="Z328" i="31"/>
  <c r="Q150" i="31"/>
  <c r="AK150" i="31"/>
  <c r="N150" i="31"/>
  <c r="K347" i="31"/>
  <c r="AS347" i="31"/>
  <c r="AO347" i="31"/>
  <c r="K538" i="31"/>
  <c r="AF538" i="31"/>
  <c r="AK392" i="31"/>
  <c r="AQ392" i="31"/>
  <c r="AM392" i="31"/>
  <c r="AT392" i="31"/>
  <c r="Q523" i="31"/>
  <c r="AK523" i="31"/>
  <c r="M523" i="31"/>
  <c r="X523" i="31"/>
  <c r="AO527" i="31"/>
  <c r="I527" i="31"/>
  <c r="Y527" i="31"/>
  <c r="AP527" i="31"/>
  <c r="AQ533" i="31"/>
  <c r="V556" i="31"/>
  <c r="AT556" i="31"/>
  <c r="AC556" i="31"/>
  <c r="AI392" i="31"/>
  <c r="U392" i="31"/>
  <c r="I392" i="31"/>
  <c r="I523" i="31"/>
  <c r="Y523" i="31"/>
  <c r="W523" i="31"/>
  <c r="T325" i="31"/>
  <c r="S325" i="31"/>
  <c r="M325" i="31"/>
  <c r="AF453" i="31"/>
  <c r="AH453" i="31"/>
  <c r="S453" i="31"/>
  <c r="AE453" i="31"/>
  <c r="AL453" i="31"/>
  <c r="AI556" i="31"/>
  <c r="AN556" i="31"/>
  <c r="AB556" i="31"/>
  <c r="AO556" i="31"/>
  <c r="AF556" i="31"/>
  <c r="AP538" i="31"/>
  <c r="N538" i="31"/>
  <c r="AA538" i="31"/>
  <c r="P538" i="31"/>
  <c r="AF523" i="31"/>
  <c r="AR523" i="31"/>
  <c r="AS523" i="31"/>
  <c r="AA523" i="31"/>
  <c r="AT523" i="31"/>
  <c r="S523" i="31"/>
  <c r="V392" i="31"/>
  <c r="T392" i="31"/>
  <c r="K392" i="31"/>
  <c r="M392" i="31"/>
  <c r="AJ527" i="31"/>
  <c r="AK527" i="31"/>
  <c r="AG527" i="31"/>
  <c r="AI527" i="31"/>
  <c r="Q527" i="31"/>
  <c r="I420" i="31"/>
  <c r="AH456" i="31"/>
  <c r="AS456" i="31"/>
  <c r="AP569" i="31"/>
  <c r="AF587" i="31"/>
  <c r="AN587" i="31"/>
  <c r="AB310" i="36"/>
  <c r="AQ310" i="36"/>
  <c r="N310" i="36"/>
  <c r="Q310" i="36"/>
  <c r="O310" i="36"/>
  <c r="AM310" i="36"/>
  <c r="S310" i="36"/>
  <c r="AS310" i="36"/>
  <c r="M310" i="36"/>
  <c r="AF310" i="36"/>
  <c r="L310" i="36"/>
  <c r="AO310" i="36"/>
  <c r="AJ310" i="36"/>
  <c r="P310" i="36"/>
  <c r="AK310" i="36"/>
  <c r="AE310" i="36"/>
  <c r="AT310" i="36"/>
  <c r="AI310" i="36"/>
  <c r="AG310" i="36"/>
  <c r="Z310" i="36"/>
  <c r="X310" i="36"/>
  <c r="Y310" i="36"/>
  <c r="W310" i="36"/>
  <c r="U310" i="36"/>
  <c r="R310" i="36"/>
  <c r="V310" i="36"/>
  <c r="I310" i="36"/>
  <c r="K310" i="36"/>
  <c r="AP310" i="36"/>
  <c r="AN310" i="36"/>
  <c r="AH310" i="36"/>
  <c r="AA310" i="36"/>
  <c r="AD310" i="36"/>
  <c r="T310" i="36"/>
  <c r="AR310" i="36"/>
  <c r="AL310" i="36"/>
  <c r="AC310" i="36"/>
  <c r="AB184" i="36"/>
  <c r="AC184" i="36"/>
  <c r="Y184" i="36"/>
  <c r="AK184" i="36"/>
  <c r="X184" i="36"/>
  <c r="W184" i="36"/>
  <c r="S184" i="36"/>
  <c r="U184" i="36"/>
  <c r="T184" i="36"/>
  <c r="R184" i="36"/>
  <c r="N184" i="36"/>
  <c r="AP184" i="36"/>
  <c r="O184" i="36"/>
  <c r="AJ184" i="36"/>
  <c r="AM184" i="36"/>
  <c r="AI184" i="36"/>
  <c r="V184" i="36"/>
  <c r="L184" i="36"/>
  <c r="AQ184" i="36"/>
  <c r="AS184" i="36"/>
  <c r="AG184" i="36"/>
  <c r="AA184" i="36"/>
  <c r="AH184" i="36"/>
  <c r="K184" i="36"/>
  <c r="M184" i="36"/>
  <c r="AT184" i="36"/>
  <c r="AO184" i="36"/>
  <c r="Z184" i="36"/>
  <c r="Q184" i="36"/>
  <c r="AE184" i="36"/>
  <c r="AN184" i="36"/>
  <c r="AL184" i="36"/>
  <c r="I184" i="36"/>
  <c r="AR184" i="36"/>
  <c r="AF184" i="36"/>
  <c r="P184" i="36"/>
  <c r="AD184" i="36"/>
  <c r="AA497" i="37"/>
  <c r="K497" i="37"/>
  <c r="Q497" i="37"/>
  <c r="AH497" i="37"/>
  <c r="AR497" i="37"/>
  <c r="U497" i="37"/>
  <c r="V497" i="37"/>
  <c r="S497" i="37"/>
  <c r="AM497" i="37"/>
  <c r="AO497" i="37"/>
  <c r="AS497" i="37"/>
  <c r="AT497" i="37"/>
  <c r="AF497" i="37"/>
  <c r="AL497" i="37"/>
  <c r="AI497" i="37"/>
  <c r="O497" i="37"/>
  <c r="N497" i="37"/>
  <c r="M497" i="37"/>
  <c r="Z497" i="37"/>
  <c r="AE497" i="37"/>
  <c r="Y497" i="37"/>
  <c r="AN497" i="37"/>
  <c r="AC497" i="37"/>
  <c r="P497" i="37"/>
  <c r="R497" i="37"/>
  <c r="L497" i="37"/>
  <c r="AB497" i="37"/>
  <c r="I497" i="37"/>
  <c r="T497" i="37"/>
  <c r="AG497" i="37"/>
  <c r="AK497" i="37"/>
  <c r="AD497" i="37"/>
  <c r="AJ497" i="37"/>
  <c r="AP497" i="37"/>
  <c r="AQ497" i="37"/>
  <c r="W497" i="37"/>
  <c r="X497" i="37"/>
  <c r="AT411" i="36"/>
  <c r="AB411" i="36"/>
  <c r="AA411" i="36"/>
  <c r="M411" i="36"/>
  <c r="AD411" i="36"/>
  <c r="X411" i="36"/>
  <c r="V411" i="36"/>
  <c r="AP411" i="36"/>
  <c r="W411" i="36"/>
  <c r="T411" i="36"/>
  <c r="Q411" i="36"/>
  <c r="AI411" i="36"/>
  <c r="O411" i="36"/>
  <c r="AJ411" i="36"/>
  <c r="AO411" i="36"/>
  <c r="AK411" i="36"/>
  <c r="AF411" i="36"/>
  <c r="AH411" i="36"/>
  <c r="I411" i="36"/>
  <c r="P411" i="36"/>
  <c r="Z411" i="36"/>
  <c r="AQ411" i="36"/>
  <c r="AS411" i="36"/>
  <c r="AL411" i="36"/>
  <c r="K411" i="36"/>
  <c r="S411" i="36"/>
  <c r="Y411" i="36"/>
  <c r="AC411" i="36"/>
  <c r="L411" i="36"/>
  <c r="AR411" i="36"/>
  <c r="AN411" i="36"/>
  <c r="AG411" i="36"/>
  <c r="N411" i="36"/>
  <c r="U411" i="36"/>
  <c r="R411" i="36"/>
  <c r="AM411" i="36"/>
  <c r="AE411" i="36"/>
  <c r="AP354" i="35"/>
  <c r="AL354" i="35"/>
  <c r="Q354" i="35"/>
  <c r="AC354" i="35"/>
  <c r="AN354" i="35"/>
  <c r="R354" i="35"/>
  <c r="X354" i="35"/>
  <c r="K354" i="35"/>
  <c r="M354" i="35"/>
  <c r="AB354" i="35"/>
  <c r="U354" i="35"/>
  <c r="P354" i="35"/>
  <c r="AF354" i="35"/>
  <c r="O354" i="35"/>
  <c r="AG354" i="35"/>
  <c r="AI354" i="35"/>
  <c r="W354" i="35"/>
  <c r="V354" i="35"/>
  <c r="AQ354" i="35"/>
  <c r="Z354" i="35"/>
  <c r="L354" i="35"/>
  <c r="AS354" i="35"/>
  <c r="AR354" i="35"/>
  <c r="T354" i="35"/>
  <c r="AH354" i="35"/>
  <c r="AT354" i="35"/>
  <c r="AO354" i="35"/>
  <c r="AE354" i="35"/>
  <c r="S354" i="35"/>
  <c r="I354" i="35"/>
  <c r="AA354" i="35"/>
  <c r="AD354" i="35"/>
  <c r="Y354" i="35"/>
  <c r="AK354" i="35"/>
  <c r="AJ354" i="35"/>
  <c r="AM354" i="35"/>
  <c r="N354" i="35"/>
  <c r="AM348" i="36"/>
  <c r="AS348" i="36"/>
  <c r="AJ348" i="36"/>
  <c r="P348" i="36"/>
  <c r="AG348" i="36"/>
  <c r="AI348" i="36"/>
  <c r="AN348" i="36"/>
  <c r="AB348" i="36"/>
  <c r="I348" i="36"/>
  <c r="AO348" i="36"/>
  <c r="AE348" i="36"/>
  <c r="AH348" i="36"/>
  <c r="U348" i="36"/>
  <c r="AT348" i="36"/>
  <c r="L348" i="36"/>
  <c r="O348" i="36"/>
  <c r="M348" i="36"/>
  <c r="AD348" i="36"/>
  <c r="Q348" i="36"/>
  <c r="AC348" i="36"/>
  <c r="AL348" i="36"/>
  <c r="AQ348" i="36"/>
  <c r="X348" i="36"/>
  <c r="AF348" i="36"/>
  <c r="AP348" i="36"/>
  <c r="R348" i="36"/>
  <c r="Y348" i="36"/>
  <c r="S348" i="36"/>
  <c r="AK348" i="36"/>
  <c r="K348" i="36"/>
  <c r="V348" i="36"/>
  <c r="Z348" i="36"/>
  <c r="N348" i="36"/>
  <c r="AR348" i="36"/>
  <c r="AA348" i="36"/>
  <c r="W348" i="36"/>
  <c r="T348" i="36"/>
  <c r="AH216" i="37"/>
  <c r="M216" i="37"/>
  <c r="S216" i="37"/>
  <c r="AP216" i="37"/>
  <c r="N216" i="37"/>
  <c r="V216" i="37"/>
  <c r="I216" i="37"/>
  <c r="P216" i="37"/>
  <c r="X216" i="37"/>
  <c r="R216" i="37"/>
  <c r="AI216" i="37"/>
  <c r="AK216" i="37"/>
  <c r="Y216" i="37"/>
  <c r="Z216" i="37"/>
  <c r="K216" i="37"/>
  <c r="AS216" i="37"/>
  <c r="AO216" i="37"/>
  <c r="AN216" i="37"/>
  <c r="AL216" i="37"/>
  <c r="AB216" i="37"/>
  <c r="T216" i="37"/>
  <c r="W216" i="37"/>
  <c r="AA216" i="37"/>
  <c r="Q216" i="37"/>
  <c r="AF216" i="37"/>
  <c r="L216" i="37"/>
  <c r="U216" i="37"/>
  <c r="AD216" i="37"/>
  <c r="AJ216" i="37"/>
  <c r="AT216" i="37"/>
  <c r="AM216" i="37"/>
  <c r="AG216" i="37"/>
  <c r="AQ216" i="37"/>
  <c r="AC216" i="37"/>
  <c r="O216" i="37"/>
  <c r="AE216" i="37"/>
  <c r="AR216" i="37"/>
  <c r="AN198" i="37"/>
  <c r="AC198" i="37"/>
  <c r="P198" i="37"/>
  <c r="S198" i="37"/>
  <c r="M198" i="37"/>
  <c r="AG198" i="37"/>
  <c r="T198" i="37"/>
  <c r="O198" i="37"/>
  <c r="AI198" i="37"/>
  <c r="I198" i="37"/>
  <c r="V198" i="37"/>
  <c r="AJ198" i="37"/>
  <c r="L198" i="37"/>
  <c r="AL198" i="37"/>
  <c r="Y198" i="37"/>
  <c r="U198" i="37"/>
  <c r="AM198" i="37"/>
  <c r="X198" i="37"/>
  <c r="AE198" i="37"/>
  <c r="K198" i="37"/>
  <c r="AD198" i="37"/>
  <c r="AR198" i="37"/>
  <c r="AF198" i="37"/>
  <c r="AP198" i="37"/>
  <c r="AQ198" i="37"/>
  <c r="AB198" i="37"/>
  <c r="AT198" i="37"/>
  <c r="Q198" i="37"/>
  <c r="W198" i="37"/>
  <c r="AO198" i="37"/>
  <c r="R198" i="37"/>
  <c r="AA198" i="37"/>
  <c r="AK198" i="37"/>
  <c r="Z198" i="37"/>
  <c r="AH198" i="37"/>
  <c r="N198" i="37"/>
  <c r="AS198" i="37"/>
  <c r="R58" i="36"/>
  <c r="O58" i="36"/>
  <c r="K58" i="36"/>
  <c r="M58" i="36"/>
  <c r="AT58" i="36"/>
  <c r="N58" i="36"/>
  <c r="I58" i="36"/>
  <c r="AR58" i="36"/>
  <c r="AP58" i="36"/>
  <c r="AQ58" i="36"/>
  <c r="AG58" i="36"/>
  <c r="Z58" i="36"/>
  <c r="Y58" i="36"/>
  <c r="U58" i="36"/>
  <c r="S58" i="36"/>
  <c r="AJ58" i="36"/>
  <c r="L58" i="36"/>
  <c r="AE58" i="36"/>
  <c r="AI58" i="36"/>
  <c r="X58" i="36"/>
  <c r="T58" i="36"/>
  <c r="AC58" i="36"/>
  <c r="AB58" i="36"/>
  <c r="AS58" i="36"/>
  <c r="Q58" i="36"/>
  <c r="AH58" i="36"/>
  <c r="W58" i="36"/>
  <c r="AN58" i="36"/>
  <c r="AD58" i="36"/>
  <c r="V58" i="36"/>
  <c r="AM58" i="36"/>
  <c r="AO58" i="36"/>
  <c r="AA58" i="36"/>
  <c r="P58" i="36"/>
  <c r="AL58" i="36"/>
  <c r="AK58" i="36"/>
  <c r="AF58" i="36"/>
  <c r="S55" i="37"/>
  <c r="AA55" i="37"/>
  <c r="AK55" i="37"/>
  <c r="AP55" i="37"/>
  <c r="T55" i="37"/>
  <c r="AL55" i="37"/>
  <c r="AO55" i="37"/>
  <c r="AC55" i="37"/>
  <c r="AJ55" i="37"/>
  <c r="U55" i="37"/>
  <c r="AS55" i="37"/>
  <c r="AB55" i="37"/>
  <c r="AD55" i="37"/>
  <c r="AF55" i="37"/>
  <c r="O55" i="37"/>
  <c r="W55" i="37"/>
  <c r="Q55" i="37"/>
  <c r="P55" i="37"/>
  <c r="AN55" i="37"/>
  <c r="I55" i="37"/>
  <c r="K55" i="37"/>
  <c r="AQ55" i="37"/>
  <c r="X55" i="37"/>
  <c r="AT55" i="37"/>
  <c r="V55" i="37"/>
  <c r="Y55" i="37"/>
  <c r="L55" i="37"/>
  <c r="AG55" i="37"/>
  <c r="AE55" i="37"/>
  <c r="Z55" i="37"/>
  <c r="R55" i="37"/>
  <c r="AH55" i="37"/>
  <c r="AM55" i="37"/>
  <c r="AI55" i="37"/>
  <c r="N55" i="37"/>
  <c r="M55" i="37"/>
  <c r="AR55" i="37"/>
  <c r="AF379" i="31"/>
  <c r="AE379" i="31"/>
  <c r="S379" i="31"/>
  <c r="W379" i="31"/>
  <c r="AT379" i="31"/>
  <c r="T379" i="31"/>
  <c r="O379" i="31"/>
  <c r="AI379" i="31"/>
  <c r="Y379" i="31"/>
  <c r="AF533" i="31"/>
  <c r="AG533" i="31"/>
  <c r="Y533" i="31"/>
  <c r="U533" i="31"/>
  <c r="Z533" i="31"/>
  <c r="T533" i="31"/>
  <c r="Q533" i="31"/>
  <c r="AP533" i="31"/>
  <c r="S533" i="31"/>
  <c r="AI73" i="31"/>
  <c r="AH196" i="31"/>
  <c r="AG196" i="31"/>
  <c r="AS196" i="31"/>
  <c r="U196" i="31"/>
  <c r="W196" i="31"/>
  <c r="AS58" i="31"/>
  <c r="AC58" i="31"/>
  <c r="V58" i="31"/>
  <c r="W58" i="31"/>
  <c r="Z179" i="31"/>
  <c r="O179" i="31"/>
  <c r="K179" i="31"/>
  <c r="Y179" i="31"/>
  <c r="AC388" i="31"/>
  <c r="M388" i="31"/>
  <c r="AR388" i="31"/>
  <c r="AT388" i="31"/>
  <c r="AD41" i="31"/>
  <c r="AP41" i="31"/>
  <c r="X41" i="31"/>
  <c r="AH41" i="31"/>
  <c r="AC41" i="31"/>
  <c r="AD73" i="31"/>
  <c r="AP73" i="31"/>
  <c r="X73" i="31"/>
  <c r="AH73" i="31"/>
  <c r="AC73" i="31"/>
  <c r="V247" i="31"/>
  <c r="AP247" i="31"/>
  <c r="X247" i="31"/>
  <c r="U247" i="31"/>
  <c r="AO164" i="31"/>
  <c r="AN164" i="31"/>
  <c r="N164" i="31"/>
  <c r="Z164" i="31"/>
  <c r="AA164" i="31"/>
  <c r="T196" i="31"/>
  <c r="AN196" i="31"/>
  <c r="N196" i="31"/>
  <c r="Z196" i="31"/>
  <c r="AA196" i="31"/>
  <c r="K292" i="31"/>
  <c r="AC292" i="31"/>
  <c r="S292" i="31"/>
  <c r="AE292" i="31"/>
  <c r="AD292" i="31"/>
  <c r="X14" i="31"/>
  <c r="AK14" i="31"/>
  <c r="R14" i="31"/>
  <c r="AD14" i="31"/>
  <c r="AA14" i="31"/>
  <c r="T71" i="31"/>
  <c r="AM71" i="31"/>
  <c r="V71" i="31"/>
  <c r="AI71" i="31"/>
  <c r="AC71" i="31"/>
  <c r="AC479" i="31"/>
  <c r="AK479" i="31"/>
  <c r="M479" i="31"/>
  <c r="AA479" i="31"/>
  <c r="AB479" i="31"/>
  <c r="I58" i="31"/>
  <c r="AJ58" i="31"/>
  <c r="R58" i="31"/>
  <c r="AB58" i="31"/>
  <c r="AA58" i="31"/>
  <c r="L59" i="31"/>
  <c r="AE59" i="31"/>
  <c r="K59" i="31"/>
  <c r="M59" i="31"/>
  <c r="O107" i="31"/>
  <c r="AP107" i="31"/>
  <c r="AF107" i="31"/>
  <c r="AG107" i="31"/>
  <c r="X174" i="31"/>
  <c r="AH174" i="31"/>
  <c r="T174" i="31"/>
  <c r="W174" i="31"/>
  <c r="S179" i="31"/>
  <c r="W179" i="31"/>
  <c r="P179" i="31"/>
  <c r="AC179" i="31"/>
  <c r="AG190" i="31"/>
  <c r="AC190" i="31"/>
  <c r="K190" i="31"/>
  <c r="L302" i="31"/>
  <c r="AM302" i="31"/>
  <c r="AI302" i="31"/>
  <c r="AL302" i="31"/>
  <c r="Q338" i="31"/>
  <c r="AI338" i="31"/>
  <c r="N338" i="31"/>
  <c r="R379" i="31"/>
  <c r="N379" i="31"/>
  <c r="AB379" i="31"/>
  <c r="AI510" i="31"/>
  <c r="AN510" i="31"/>
  <c r="L510" i="31"/>
  <c r="Z510" i="31"/>
  <c r="T530" i="31"/>
  <c r="O530" i="31"/>
  <c r="S530" i="31"/>
  <c r="AD530" i="31"/>
  <c r="AA328" i="31"/>
  <c r="AE328" i="31"/>
  <c r="N328" i="31"/>
  <c r="Y388" i="31"/>
  <c r="T388" i="31"/>
  <c r="R397" i="31"/>
  <c r="AE397" i="31"/>
  <c r="K397" i="31"/>
  <c r="X397" i="31"/>
  <c r="U420" i="31"/>
  <c r="P420" i="31"/>
  <c r="T420" i="31"/>
  <c r="Z420" i="31"/>
  <c r="O456" i="31"/>
  <c r="S456" i="31"/>
  <c r="I473" i="31"/>
  <c r="AQ473" i="31"/>
  <c r="O473" i="31"/>
  <c r="AF473" i="31"/>
  <c r="O512" i="31"/>
  <c r="AM512" i="31"/>
  <c r="N512" i="31"/>
  <c r="AD533" i="31"/>
  <c r="AL533" i="31"/>
  <c r="AR533" i="31"/>
  <c r="S569" i="31"/>
  <c r="AF569" i="31"/>
  <c r="Q569" i="31"/>
  <c r="L587" i="31"/>
  <c r="W587" i="31"/>
  <c r="AQ549" i="36"/>
  <c r="AK549" i="36"/>
  <c r="O549" i="36"/>
  <c r="AB549" i="36"/>
  <c r="I549" i="36"/>
  <c r="W549" i="36"/>
  <c r="AA549" i="36"/>
  <c r="AJ549" i="36"/>
  <c r="R549" i="36"/>
  <c r="S549" i="36"/>
  <c r="AE549" i="36"/>
  <c r="AT549" i="36"/>
  <c r="N549" i="36"/>
  <c r="M549" i="36"/>
  <c r="U549" i="36"/>
  <c r="AS549" i="36"/>
  <c r="Q549" i="36"/>
  <c r="AP549" i="36"/>
  <c r="AN549" i="36"/>
  <c r="K549" i="36"/>
  <c r="T549" i="36"/>
  <c r="AL549" i="36"/>
  <c r="AI549" i="36"/>
  <c r="AO549" i="36"/>
  <c r="AG549" i="36"/>
  <c r="P549" i="36"/>
  <c r="AC549" i="36"/>
  <c r="X549" i="36"/>
  <c r="Z549" i="36"/>
  <c r="L549" i="36"/>
  <c r="AH549" i="36"/>
  <c r="AD549" i="36"/>
  <c r="V549" i="36"/>
  <c r="AR549" i="36"/>
  <c r="AM549" i="36"/>
  <c r="AF549" i="36"/>
  <c r="Y549" i="36"/>
  <c r="AM206" i="37"/>
  <c r="P206" i="37"/>
  <c r="AK206" i="37"/>
  <c r="AT206" i="37"/>
  <c r="AJ206" i="37"/>
  <c r="V206" i="37"/>
  <c r="AB206" i="37"/>
  <c r="AR206" i="37"/>
  <c r="AC206" i="37"/>
  <c r="AI206" i="37"/>
  <c r="Z206" i="37"/>
  <c r="L206" i="37"/>
  <c r="AS206" i="37"/>
  <c r="M206" i="37"/>
  <c r="N206" i="37"/>
  <c r="AQ206" i="37"/>
  <c r="Y206" i="37"/>
  <c r="AP206" i="37"/>
  <c r="U206" i="37"/>
  <c r="AE206" i="37"/>
  <c r="W206" i="37"/>
  <c r="Q206" i="37"/>
  <c r="T206" i="37"/>
  <c r="AL206" i="37"/>
  <c r="R206" i="37"/>
  <c r="AA206" i="37"/>
  <c r="AO206" i="37"/>
  <c r="X206" i="37"/>
  <c r="K206" i="37"/>
  <c r="AD206" i="37"/>
  <c r="S206" i="37"/>
  <c r="O206" i="37"/>
  <c r="AH206" i="37"/>
  <c r="I206" i="37"/>
  <c r="AG206" i="37"/>
  <c r="AN206" i="37"/>
  <c r="AF206" i="37"/>
  <c r="AL405" i="35"/>
  <c r="AA405" i="35"/>
  <c r="Z405" i="35"/>
  <c r="R405" i="35"/>
  <c r="V405" i="35"/>
  <c r="N405" i="35"/>
  <c r="AC405" i="35"/>
  <c r="W405" i="35"/>
  <c r="U405" i="35"/>
  <c r="L405" i="35"/>
  <c r="M405" i="35"/>
  <c r="S405" i="35"/>
  <c r="P405" i="35"/>
  <c r="AS405" i="35"/>
  <c r="AR405" i="35"/>
  <c r="AI405" i="35"/>
  <c r="AK405" i="35"/>
  <c r="AG405" i="35"/>
  <c r="AO405" i="35"/>
  <c r="K405" i="35"/>
  <c r="AB405" i="35"/>
  <c r="X405" i="35"/>
  <c r="AP405" i="35"/>
  <c r="Q405" i="35"/>
  <c r="AF405" i="35"/>
  <c r="AD405" i="35"/>
  <c r="AE405" i="35"/>
  <c r="Y405" i="35"/>
  <c r="AJ405" i="35"/>
  <c r="AQ405" i="35"/>
  <c r="AH405" i="35"/>
  <c r="T405" i="35"/>
  <c r="I405" i="35"/>
  <c r="O405" i="35"/>
  <c r="AT405" i="35"/>
  <c r="AN405" i="35"/>
  <c r="AM405" i="35"/>
  <c r="M336" i="37"/>
  <c r="AC336" i="37"/>
  <c r="V336" i="37"/>
  <c r="AL336" i="37"/>
  <c r="AN336" i="37"/>
  <c r="AP336" i="37"/>
  <c r="AM336" i="37"/>
  <c r="Q336" i="37"/>
  <c r="AJ336" i="37"/>
  <c r="AK336" i="37"/>
  <c r="AG336" i="37"/>
  <c r="AA336" i="37"/>
  <c r="AF336" i="37"/>
  <c r="AE336" i="37"/>
  <c r="Y336" i="37"/>
  <c r="AI336" i="37"/>
  <c r="N336" i="37"/>
  <c r="I336" i="37"/>
  <c r="P336" i="37"/>
  <c r="O336" i="37"/>
  <c r="AR336" i="37"/>
  <c r="AT336" i="37"/>
  <c r="AB336" i="37"/>
  <c r="R336" i="37"/>
  <c r="Z336" i="37"/>
  <c r="AS336" i="37"/>
  <c r="AQ336" i="37"/>
  <c r="L336" i="37"/>
  <c r="AH336" i="37"/>
  <c r="U336" i="37"/>
  <c r="K336" i="37"/>
  <c r="X336" i="37"/>
  <c r="S336" i="37"/>
  <c r="W336" i="37"/>
  <c r="T336" i="37"/>
  <c r="AO336" i="37"/>
  <c r="AD336" i="37"/>
  <c r="AC51" i="36"/>
  <c r="AF51" i="36"/>
  <c r="AB51" i="36"/>
  <c r="AI51" i="36"/>
  <c r="Y51" i="36"/>
  <c r="AA51" i="36"/>
  <c r="W51" i="36"/>
  <c r="S51" i="36"/>
  <c r="U51" i="36"/>
  <c r="V51" i="36"/>
  <c r="R51" i="36"/>
  <c r="AN51" i="36"/>
  <c r="AD51" i="36"/>
  <c r="AK51" i="36"/>
  <c r="AQ51" i="36"/>
  <c r="AM51" i="36"/>
  <c r="T51" i="36"/>
  <c r="M51" i="36"/>
  <c r="AP51" i="36"/>
  <c r="I51" i="36"/>
  <c r="AE51" i="36"/>
  <c r="O51" i="36"/>
  <c r="AL51" i="36"/>
  <c r="AT51" i="36"/>
  <c r="AR51" i="36"/>
  <c r="AH51" i="36"/>
  <c r="AS51" i="36"/>
  <c r="L51" i="36"/>
  <c r="Q51" i="36"/>
  <c r="P51" i="36"/>
  <c r="Z51" i="36"/>
  <c r="N51" i="36"/>
  <c r="X51" i="36"/>
  <c r="K51" i="36"/>
  <c r="AO51" i="36"/>
  <c r="AJ51" i="36"/>
  <c r="AG51" i="36"/>
  <c r="V414" i="36"/>
  <c r="Y414" i="36"/>
  <c r="Z414" i="36"/>
  <c r="P414" i="36"/>
  <c r="AH414" i="36"/>
  <c r="U414" i="36"/>
  <c r="T414" i="36"/>
  <c r="AT414" i="36"/>
  <c r="AA414" i="36"/>
  <c r="Q414" i="36"/>
  <c r="AR414" i="36"/>
  <c r="K414" i="36"/>
  <c r="M414" i="36"/>
  <c r="AL414" i="36"/>
  <c r="AN414" i="36"/>
  <c r="N414" i="36"/>
  <c r="I414" i="36"/>
  <c r="AD414" i="36"/>
  <c r="S414" i="36"/>
  <c r="AC414" i="36"/>
  <c r="AF414" i="36"/>
  <c r="AP414" i="36"/>
  <c r="X414" i="36"/>
  <c r="AJ414" i="36"/>
  <c r="R414" i="36"/>
  <c r="AE414" i="36"/>
  <c r="L414" i="36"/>
  <c r="AS414" i="36"/>
  <c r="AO414" i="36"/>
  <c r="AM414" i="36"/>
  <c r="AK414" i="36"/>
  <c r="AI414" i="36"/>
  <c r="AG414" i="36"/>
  <c r="O414" i="36"/>
  <c r="AB414" i="36"/>
  <c r="W414" i="36"/>
  <c r="AQ414" i="36"/>
  <c r="V37" i="36"/>
  <c r="N37" i="36"/>
  <c r="AN37" i="36"/>
  <c r="AS37" i="36"/>
  <c r="M37" i="36"/>
  <c r="Z37" i="36"/>
  <c r="AJ37" i="36"/>
  <c r="AO37" i="36"/>
  <c r="I37" i="36"/>
  <c r="O37" i="36"/>
  <c r="AF37" i="36"/>
  <c r="AK37" i="36"/>
  <c r="AQ37" i="36"/>
  <c r="AM37" i="36"/>
  <c r="AE37" i="36"/>
  <c r="P37" i="36"/>
  <c r="U37" i="36"/>
  <c r="K37" i="36"/>
  <c r="AP37" i="36"/>
  <c r="AC37" i="36"/>
  <c r="AT37" i="36"/>
  <c r="Y37" i="36"/>
  <c r="AR37" i="36"/>
  <c r="Q37" i="36"/>
  <c r="AI37" i="36"/>
  <c r="AA37" i="36"/>
  <c r="R37" i="36"/>
  <c r="S37" i="36"/>
  <c r="AD37" i="36"/>
  <c r="AH37" i="36"/>
  <c r="AL37" i="36"/>
  <c r="W37" i="36"/>
  <c r="AB37" i="36"/>
  <c r="X37" i="36"/>
  <c r="T37" i="36"/>
  <c r="L37" i="36"/>
  <c r="AG37" i="36"/>
  <c r="AN11" i="37"/>
  <c r="AT11" i="37"/>
  <c r="AQ11" i="37"/>
  <c r="AM11" i="37"/>
  <c r="T11" i="37"/>
  <c r="N11" i="37"/>
  <c r="AS11" i="37"/>
  <c r="L11" i="37"/>
  <c r="AL11" i="37"/>
  <c r="AC11" i="37"/>
  <c r="AP11" i="37"/>
  <c r="AB11" i="37"/>
  <c r="Y11" i="37"/>
  <c r="Q11" i="37"/>
  <c r="AI11" i="37"/>
  <c r="AH11" i="37"/>
  <c r="AE11" i="37"/>
  <c r="AD11" i="37"/>
  <c r="R11" i="37"/>
  <c r="S11" i="37"/>
  <c r="M11" i="37"/>
  <c r="O11" i="37"/>
  <c r="P11" i="37"/>
  <c r="K11" i="37"/>
  <c r="AF11" i="37"/>
  <c r="X11" i="37"/>
  <c r="AO11" i="37"/>
  <c r="Z11" i="37"/>
  <c r="AR11" i="37"/>
  <c r="V11" i="37"/>
  <c r="AK11" i="37"/>
  <c r="U11" i="37"/>
  <c r="AJ11" i="37"/>
  <c r="W11" i="37"/>
  <c r="AA11" i="37"/>
  <c r="I11" i="37"/>
  <c r="AG11" i="37"/>
  <c r="W377" i="37"/>
  <c r="P377" i="37"/>
  <c r="V377" i="37"/>
  <c r="AH377" i="37"/>
  <c r="AA377" i="37"/>
  <c r="AC377" i="37"/>
  <c r="X377" i="37"/>
  <c r="AE377" i="37"/>
  <c r="AR377" i="37"/>
  <c r="K377" i="37"/>
  <c r="AI377" i="37"/>
  <c r="N377" i="37"/>
  <c r="AB377" i="37"/>
  <c r="S377" i="37"/>
  <c r="AJ377" i="37"/>
  <c r="R377" i="37"/>
  <c r="O377" i="37"/>
  <c r="AP377" i="37"/>
  <c r="Y377" i="37"/>
  <c r="AT377" i="37"/>
  <c r="AD377" i="37"/>
  <c r="AO377" i="37"/>
  <c r="M377" i="37"/>
  <c r="I377" i="37"/>
  <c r="AM377" i="37"/>
  <c r="Z377" i="37"/>
  <c r="L377" i="37"/>
  <c r="AG377" i="37"/>
  <c r="AK377" i="37"/>
  <c r="T377" i="37"/>
  <c r="U377" i="37"/>
  <c r="AF377" i="37"/>
  <c r="AL377" i="37"/>
  <c r="Q377" i="37"/>
  <c r="AN377" i="37"/>
  <c r="AQ377" i="37"/>
  <c r="AS377" i="37"/>
  <c r="AF316" i="35"/>
  <c r="AI316" i="35"/>
  <c r="AG316" i="35"/>
  <c r="AK316" i="35"/>
  <c r="M316" i="35"/>
  <c r="AB316" i="35"/>
  <c r="AD316" i="35"/>
  <c r="AA316" i="35"/>
  <c r="W316" i="35"/>
  <c r="X316" i="35"/>
  <c r="Y316" i="35"/>
  <c r="V316" i="35"/>
  <c r="AN316" i="35"/>
  <c r="AT316" i="35"/>
  <c r="AQ316" i="35"/>
  <c r="AC316" i="35"/>
  <c r="Z316" i="35"/>
  <c r="P316" i="35"/>
  <c r="K316" i="35"/>
  <c r="L316" i="35"/>
  <c r="AM316" i="35"/>
  <c r="AO316" i="35"/>
  <c r="R316" i="35"/>
  <c r="AJ316" i="35"/>
  <c r="AL316" i="35"/>
  <c r="AE316" i="35"/>
  <c r="O316" i="35"/>
  <c r="U316" i="35"/>
  <c r="AR316" i="35"/>
  <c r="AS316" i="35"/>
  <c r="S316" i="35"/>
  <c r="T316" i="35"/>
  <c r="Q316" i="35"/>
  <c r="AH316" i="35"/>
  <c r="N316" i="35"/>
  <c r="I316" i="35"/>
  <c r="AP316" i="35"/>
  <c r="AK419" i="37"/>
  <c r="AQ419" i="37"/>
  <c r="P419" i="37"/>
  <c r="X419" i="37"/>
  <c r="T419" i="37"/>
  <c r="AE419" i="37"/>
  <c r="K419" i="37"/>
  <c r="AH419" i="37"/>
  <c r="AN419" i="37"/>
  <c r="AD419" i="37"/>
  <c r="AG419" i="37"/>
  <c r="Z419" i="37"/>
  <c r="AA419" i="37"/>
  <c r="Q419" i="37"/>
  <c r="AC419" i="37"/>
  <c r="V419" i="37"/>
  <c r="AL419" i="37"/>
  <c r="AM419" i="37"/>
  <c r="AJ419" i="37"/>
  <c r="S419" i="37"/>
  <c r="L419" i="37"/>
  <c r="AO419" i="37"/>
  <c r="Y419" i="37"/>
  <c r="N419" i="37"/>
  <c r="AI419" i="37"/>
  <c r="AB419" i="37"/>
  <c r="M419" i="37"/>
  <c r="W419" i="37"/>
  <c r="R419" i="37"/>
  <c r="O419" i="37"/>
  <c r="I419" i="37"/>
  <c r="AS419" i="37"/>
  <c r="AR419" i="37"/>
  <c r="AF419" i="37"/>
  <c r="AT419" i="37"/>
  <c r="AP419" i="37"/>
  <c r="U419" i="37"/>
  <c r="Q57" i="37"/>
  <c r="AG57" i="37"/>
  <c r="AT57" i="37"/>
  <c r="N57" i="37"/>
  <c r="K57" i="37"/>
  <c r="AO57" i="37"/>
  <c r="AL57" i="37"/>
  <c r="AQ57" i="37"/>
  <c r="AN57" i="37"/>
  <c r="T57" i="37"/>
  <c r="AM57" i="37"/>
  <c r="V57" i="37"/>
  <c r="U57" i="37"/>
  <c r="S57" i="37"/>
  <c r="O57" i="37"/>
  <c r="AR57" i="37"/>
  <c r="AF57" i="37"/>
  <c r="AE57" i="37"/>
  <c r="R57" i="37"/>
  <c r="X57" i="37"/>
  <c r="M57" i="37"/>
  <c r="AK57" i="37"/>
  <c r="Y57" i="37"/>
  <c r="W57" i="37"/>
  <c r="AA57" i="37"/>
  <c r="AB57" i="37"/>
  <c r="L57" i="37"/>
  <c r="P57" i="37"/>
  <c r="AD57" i="37"/>
  <c r="I57" i="37"/>
  <c r="AI57" i="37"/>
  <c r="AC57" i="37"/>
  <c r="AJ57" i="37"/>
  <c r="Z57" i="37"/>
  <c r="AS57" i="37"/>
  <c r="AP57" i="37"/>
  <c r="AH57" i="37"/>
  <c r="AB517" i="36"/>
  <c r="I517" i="36"/>
  <c r="AA517" i="36"/>
  <c r="W517" i="36"/>
  <c r="P517" i="36"/>
  <c r="AK517" i="36"/>
  <c r="O517" i="36"/>
  <c r="AJ517" i="36"/>
  <c r="AQ517" i="36"/>
  <c r="V517" i="36"/>
  <c r="X517" i="36"/>
  <c r="AO517" i="36"/>
  <c r="R517" i="36"/>
  <c r="S517" i="36"/>
  <c r="AE517" i="36"/>
  <c r="AP517" i="36"/>
  <c r="AN517" i="36"/>
  <c r="K517" i="36"/>
  <c r="AL517" i="36"/>
  <c r="AI517" i="36"/>
  <c r="U517" i="36"/>
  <c r="AH517" i="36"/>
  <c r="AC517" i="36"/>
  <c r="L517" i="36"/>
  <c r="AS517" i="36"/>
  <c r="AR517" i="36"/>
  <c r="M517" i="36"/>
  <c r="AM517" i="36"/>
  <c r="N517" i="36"/>
  <c r="T517" i="36"/>
  <c r="Y517" i="36"/>
  <c r="Q517" i="36"/>
  <c r="AG517" i="36"/>
  <c r="AD517" i="36"/>
  <c r="Z517" i="36"/>
  <c r="AF517" i="36"/>
  <c r="AT517" i="36"/>
  <c r="W349" i="37"/>
  <c r="V349" i="37"/>
  <c r="I349" i="37"/>
  <c r="AN349" i="37"/>
  <c r="T349" i="37"/>
  <c r="S349" i="37"/>
  <c r="Q349" i="37"/>
  <c r="AO349" i="37"/>
  <c r="Z349" i="37"/>
  <c r="O349" i="37"/>
  <c r="L349" i="37"/>
  <c r="AF349" i="37"/>
  <c r="N349" i="37"/>
  <c r="AE349" i="37"/>
  <c r="AG349" i="37"/>
  <c r="X349" i="37"/>
  <c r="Y349" i="37"/>
  <c r="AT349" i="37"/>
  <c r="AQ349" i="37"/>
  <c r="AS349" i="37"/>
  <c r="AP349" i="37"/>
  <c r="P349" i="37"/>
  <c r="AM349" i="37"/>
  <c r="AK349" i="37"/>
  <c r="AC349" i="37"/>
  <c r="AH349" i="37"/>
  <c r="AI349" i="37"/>
  <c r="AD349" i="37"/>
  <c r="R349" i="37"/>
  <c r="AA349" i="37"/>
  <c r="AL349" i="37"/>
  <c r="AJ349" i="37"/>
  <c r="AB349" i="37"/>
  <c r="U349" i="37"/>
  <c r="M349" i="37"/>
  <c r="AR349" i="37"/>
  <c r="K349" i="37"/>
  <c r="R15" i="36"/>
  <c r="W15" i="36"/>
  <c r="AO15" i="36"/>
  <c r="AG15" i="36"/>
  <c r="AT15" i="36"/>
  <c r="N15" i="36"/>
  <c r="S15" i="36"/>
  <c r="AC15" i="36"/>
  <c r="Q15" i="36"/>
  <c r="AP15" i="36"/>
  <c r="O15" i="36"/>
  <c r="T15" i="36"/>
  <c r="AJ15" i="36"/>
  <c r="Z15" i="36"/>
  <c r="AE15" i="36"/>
  <c r="X15" i="36"/>
  <c r="M15" i="36"/>
  <c r="L15" i="36"/>
  <c r="AL15" i="36"/>
  <c r="K15" i="36"/>
  <c r="U15" i="36"/>
  <c r="AH15" i="36"/>
  <c r="AN15" i="36"/>
  <c r="AK15" i="36"/>
  <c r="P15" i="36"/>
  <c r="AD15" i="36"/>
  <c r="AF15" i="36"/>
  <c r="Y15" i="36"/>
  <c r="V15" i="36"/>
  <c r="AI15" i="36"/>
  <c r="AB15" i="36"/>
  <c r="AA15" i="36"/>
  <c r="AS15" i="36"/>
  <c r="AQ15" i="36"/>
  <c r="AM15" i="36"/>
  <c r="I15" i="36"/>
  <c r="AR15" i="36"/>
  <c r="AT346" i="35"/>
  <c r="Y346" i="35"/>
  <c r="AM346" i="35"/>
  <c r="AR346" i="35"/>
  <c r="T346" i="35"/>
  <c r="N346" i="35"/>
  <c r="AI346" i="35"/>
  <c r="AF346" i="35"/>
  <c r="V346" i="35"/>
  <c r="U346" i="35"/>
  <c r="P346" i="35"/>
  <c r="Q346" i="35"/>
  <c r="R346" i="35"/>
  <c r="Z346" i="35"/>
  <c r="AO346" i="35"/>
  <c r="AL346" i="35"/>
  <c r="AJ346" i="35"/>
  <c r="AD346" i="35"/>
  <c r="M346" i="35"/>
  <c r="AS346" i="35"/>
  <c r="AC346" i="35"/>
  <c r="AQ346" i="35"/>
  <c r="L346" i="35"/>
  <c r="AH346" i="35"/>
  <c r="AP346" i="35"/>
  <c r="W346" i="35"/>
  <c r="AE346" i="35"/>
  <c r="AG346" i="35"/>
  <c r="O346" i="35"/>
  <c r="X346" i="35"/>
  <c r="AB346" i="35"/>
  <c r="AA346" i="35"/>
  <c r="I346" i="35"/>
  <c r="K346" i="35"/>
  <c r="AK346" i="35"/>
  <c r="AN346" i="35"/>
  <c r="S346" i="35"/>
  <c r="AD410" i="35"/>
  <c r="Q410" i="35"/>
  <c r="O410" i="35"/>
  <c r="N410" i="35"/>
  <c r="AE410" i="35"/>
  <c r="W410" i="35"/>
  <c r="AA410" i="35"/>
  <c r="L410" i="35"/>
  <c r="AL410" i="35"/>
  <c r="AK410" i="35"/>
  <c r="K410" i="35"/>
  <c r="R410" i="35"/>
  <c r="T410" i="35"/>
  <c r="V410" i="35"/>
  <c r="Z410" i="35"/>
  <c r="AT410" i="35"/>
  <c r="P410" i="35"/>
  <c r="AQ410" i="35"/>
  <c r="AC410" i="35"/>
  <c r="AB410" i="35"/>
  <c r="Y410" i="35"/>
  <c r="AS410" i="35"/>
  <c r="U410" i="35"/>
  <c r="AM410" i="35"/>
  <c r="AI410" i="35"/>
  <c r="X410" i="35"/>
  <c r="AF410" i="35"/>
  <c r="AN410" i="35"/>
  <c r="AR410" i="35"/>
  <c r="AO410" i="35"/>
  <c r="AH410" i="35"/>
  <c r="S410" i="35"/>
  <c r="AP410" i="35"/>
  <c r="M410" i="35"/>
  <c r="I410" i="35"/>
  <c r="AJ410" i="35"/>
  <c r="AG410" i="35"/>
  <c r="AP123" i="35"/>
  <c r="AO123" i="35"/>
  <c r="Q123" i="35"/>
  <c r="L123" i="35"/>
  <c r="AL123" i="35"/>
  <c r="AQ123" i="35"/>
  <c r="AI123" i="35"/>
  <c r="AC123" i="35"/>
  <c r="AG123" i="35"/>
  <c r="AH123" i="35"/>
  <c r="AK123" i="35"/>
  <c r="AB123" i="35"/>
  <c r="S123" i="35"/>
  <c r="O123" i="35"/>
  <c r="R123" i="35"/>
  <c r="P123" i="35"/>
  <c r="AJ123" i="35"/>
  <c r="X123" i="35"/>
  <c r="AD123" i="35"/>
  <c r="T123" i="35"/>
  <c r="AN123" i="35"/>
  <c r="Z123" i="35"/>
  <c r="M123" i="35"/>
  <c r="W123" i="35"/>
  <c r="Y123" i="35"/>
  <c r="V123" i="35"/>
  <c r="AS123" i="35"/>
  <c r="N123" i="35"/>
  <c r="U123" i="35"/>
  <c r="AR123" i="35"/>
  <c r="K123" i="35"/>
  <c r="AE123" i="35"/>
  <c r="AA123" i="35"/>
  <c r="AM123" i="35"/>
  <c r="I123" i="35"/>
  <c r="AT123" i="35"/>
  <c r="AF123" i="35"/>
  <c r="O425" i="35"/>
  <c r="AB425" i="35"/>
  <c r="Q425" i="35"/>
  <c r="AQ425" i="35"/>
  <c r="K425" i="35"/>
  <c r="AR425" i="35"/>
  <c r="R425" i="35"/>
  <c r="AN425" i="35"/>
  <c r="AM425" i="35"/>
  <c r="AP425" i="35"/>
  <c r="AJ425" i="35"/>
  <c r="I425" i="35"/>
  <c r="L425" i="35"/>
  <c r="W425" i="35"/>
  <c r="U425" i="35"/>
  <c r="AT425" i="35"/>
  <c r="M425" i="35"/>
  <c r="AS425" i="35"/>
  <c r="AK425" i="35"/>
  <c r="AO425" i="35"/>
  <c r="AH425" i="35"/>
  <c r="AF425" i="35"/>
  <c r="AG425" i="35"/>
  <c r="P425" i="35"/>
  <c r="Z425" i="35"/>
  <c r="X425" i="35"/>
  <c r="AA425" i="35"/>
  <c r="N425" i="35"/>
  <c r="AD425" i="35"/>
  <c r="AI425" i="35"/>
  <c r="AE425" i="35"/>
  <c r="T425" i="35"/>
  <c r="V425" i="35"/>
  <c r="AC425" i="35"/>
  <c r="AL425" i="35"/>
  <c r="S425" i="35"/>
  <c r="Y425" i="35"/>
  <c r="Q212" i="35"/>
  <c r="R212" i="35"/>
  <c r="AF212" i="35"/>
  <c r="T212" i="35"/>
  <c r="AS212" i="35"/>
  <c r="M212" i="35"/>
  <c r="L212" i="35"/>
  <c r="X212" i="35"/>
  <c r="AE212" i="35"/>
  <c r="AO212" i="35"/>
  <c r="I212" i="35"/>
  <c r="AQ212" i="35"/>
  <c r="N212" i="35"/>
  <c r="K212" i="35"/>
  <c r="Y212" i="35"/>
  <c r="AB212" i="35"/>
  <c r="O212" i="35"/>
  <c r="AI212" i="35"/>
  <c r="AR212" i="35"/>
  <c r="AL212" i="35"/>
  <c r="AM212" i="35"/>
  <c r="AA212" i="35"/>
  <c r="W212" i="35"/>
  <c r="AH212" i="35"/>
  <c r="S212" i="35"/>
  <c r="AN212" i="35"/>
  <c r="AC212" i="35"/>
  <c r="V212" i="35"/>
  <c r="Z212" i="35"/>
  <c r="AK212" i="35"/>
  <c r="AT212" i="35"/>
  <c r="AD212" i="35"/>
  <c r="AJ212" i="35"/>
  <c r="AG212" i="35"/>
  <c r="AP212" i="35"/>
  <c r="U212" i="35"/>
  <c r="P212" i="35"/>
  <c r="N41" i="36"/>
  <c r="AF41" i="36"/>
  <c r="AK41" i="36"/>
  <c r="AQ41" i="36"/>
  <c r="AM41" i="36"/>
  <c r="AD41" i="36"/>
  <c r="AB41" i="36"/>
  <c r="AG41" i="36"/>
  <c r="AI41" i="36"/>
  <c r="W41" i="36"/>
  <c r="AT41" i="36"/>
  <c r="X41" i="36"/>
  <c r="AC41" i="36"/>
  <c r="AA41" i="36"/>
  <c r="AN41" i="36"/>
  <c r="AS41" i="36"/>
  <c r="M41" i="36"/>
  <c r="Z41" i="36"/>
  <c r="U41" i="36"/>
  <c r="AH41" i="36"/>
  <c r="AP41" i="36"/>
  <c r="AR41" i="36"/>
  <c r="Q41" i="36"/>
  <c r="AE41" i="36"/>
  <c r="AJ41" i="36"/>
  <c r="I41" i="36"/>
  <c r="AO41" i="36"/>
  <c r="Y41" i="36"/>
  <c r="S41" i="36"/>
  <c r="V41" i="36"/>
  <c r="P41" i="36"/>
  <c r="O41" i="36"/>
  <c r="R41" i="36"/>
  <c r="L41" i="36"/>
  <c r="K41" i="36"/>
  <c r="AL41" i="36"/>
  <c r="T41" i="36"/>
  <c r="AD74" i="36"/>
  <c r="AE74" i="36"/>
  <c r="AA74" i="36"/>
  <c r="AI74" i="36"/>
  <c r="Z74" i="36"/>
  <c r="Y74" i="36"/>
  <c r="U74" i="36"/>
  <c r="S74" i="36"/>
  <c r="AB74" i="36"/>
  <c r="V74" i="36"/>
  <c r="T74" i="36"/>
  <c r="P74" i="36"/>
  <c r="AC74" i="36"/>
  <c r="AL74" i="36"/>
  <c r="AO74" i="36"/>
  <c r="AK74" i="36"/>
  <c r="W74" i="36"/>
  <c r="N74" i="36"/>
  <c r="AR74" i="36"/>
  <c r="AM74" i="36"/>
  <c r="AG74" i="36"/>
  <c r="AJ74" i="36"/>
  <c r="L74" i="36"/>
  <c r="X74" i="36"/>
  <c r="AH74" i="36"/>
  <c r="R74" i="36"/>
  <c r="AS74" i="36"/>
  <c r="O74" i="36"/>
  <c r="K74" i="36"/>
  <c r="M74" i="36"/>
  <c r="AT74" i="36"/>
  <c r="AP74" i="36"/>
  <c r="Q74" i="36"/>
  <c r="AN74" i="36"/>
  <c r="AF74" i="36"/>
  <c r="I74" i="36"/>
  <c r="AQ74" i="36"/>
  <c r="AB533" i="36"/>
  <c r="I533" i="36"/>
  <c r="AQ533" i="36"/>
  <c r="AJ533" i="36"/>
  <c r="W533" i="36"/>
  <c r="AK533" i="36"/>
  <c r="O533" i="36"/>
  <c r="AA533" i="36"/>
  <c r="P533" i="36"/>
  <c r="AT533" i="36"/>
  <c r="N533" i="36"/>
  <c r="M533" i="36"/>
  <c r="U533" i="36"/>
  <c r="AP533" i="36"/>
  <c r="AM533" i="36"/>
  <c r="L533" i="36"/>
  <c r="R533" i="36"/>
  <c r="Y533" i="36"/>
  <c r="AS533" i="36"/>
  <c r="Q533" i="36"/>
  <c r="AN533" i="36"/>
  <c r="K533" i="36"/>
  <c r="T533" i="36"/>
  <c r="AL533" i="36"/>
  <c r="S533" i="36"/>
  <c r="AH533" i="36"/>
  <c r="AF533" i="36"/>
  <c r="AD533" i="36"/>
  <c r="AO533" i="36"/>
  <c r="AG533" i="36"/>
  <c r="AC533" i="36"/>
  <c r="V533" i="36"/>
  <c r="AI533" i="36"/>
  <c r="X533" i="36"/>
  <c r="AR533" i="36"/>
  <c r="Z533" i="36"/>
  <c r="AE533" i="36"/>
  <c r="AD248" i="35"/>
  <c r="Y248" i="35"/>
  <c r="AB248" i="35"/>
  <c r="K248" i="35"/>
  <c r="N248" i="35"/>
  <c r="U248" i="35"/>
  <c r="W248" i="35"/>
  <c r="AT248" i="35"/>
  <c r="AQ248" i="35"/>
  <c r="Q248" i="35"/>
  <c r="R248" i="35"/>
  <c r="AJ248" i="35"/>
  <c r="X248" i="35"/>
  <c r="AG248" i="35"/>
  <c r="AM248" i="35"/>
  <c r="Z248" i="35"/>
  <c r="AE248" i="35"/>
  <c r="T248" i="35"/>
  <c r="I248" i="35"/>
  <c r="P248" i="35"/>
  <c r="AS248" i="35"/>
  <c r="AR248" i="35"/>
  <c r="AP248" i="35"/>
  <c r="AI248" i="35"/>
  <c r="AH248" i="35"/>
  <c r="V248" i="35"/>
  <c r="L248" i="35"/>
  <c r="AC248" i="35"/>
  <c r="S248" i="35"/>
  <c r="M248" i="35"/>
  <c r="AA248" i="35"/>
  <c r="O248" i="35"/>
  <c r="AO248" i="35"/>
  <c r="AK248" i="35"/>
  <c r="AN248" i="35"/>
  <c r="AF248" i="35"/>
  <c r="AL248" i="35"/>
  <c r="AA487" i="36"/>
  <c r="AL487" i="36"/>
  <c r="AR487" i="36"/>
  <c r="AJ487" i="36"/>
  <c r="AH487" i="36"/>
  <c r="AM487" i="36"/>
  <c r="AC487" i="36"/>
  <c r="S487" i="36"/>
  <c r="P487" i="36"/>
  <c r="M487" i="36"/>
  <c r="R487" i="36"/>
  <c r="AQ487" i="36"/>
  <c r="Y487" i="36"/>
  <c r="X487" i="36"/>
  <c r="N487" i="36"/>
  <c r="U487" i="36"/>
  <c r="AI487" i="36"/>
  <c r="AF487" i="36"/>
  <c r="O487" i="36"/>
  <c r="AB487" i="36"/>
  <c r="W487" i="36"/>
  <c r="K487" i="36"/>
  <c r="AT487" i="36"/>
  <c r="Q487" i="36"/>
  <c r="T487" i="36"/>
  <c r="V487" i="36"/>
  <c r="AD487" i="36"/>
  <c r="Z487" i="36"/>
  <c r="AG487" i="36"/>
  <c r="AE487" i="36"/>
  <c r="AP487" i="36"/>
  <c r="L487" i="36"/>
  <c r="AN487" i="36"/>
  <c r="AS487" i="36"/>
  <c r="AK487" i="36"/>
  <c r="AO487" i="36"/>
  <c r="I487" i="36"/>
  <c r="AL536" i="36"/>
  <c r="I536" i="36"/>
  <c r="AT536" i="36"/>
  <c r="Q536" i="36"/>
  <c r="AD536" i="36"/>
  <c r="AG536" i="36"/>
  <c r="AR536" i="36"/>
  <c r="AE536" i="36"/>
  <c r="AH536" i="36"/>
  <c r="U536" i="36"/>
  <c r="AA536" i="36"/>
  <c r="AC536" i="36"/>
  <c r="N536" i="36"/>
  <c r="K536" i="36"/>
  <c r="AB536" i="36"/>
  <c r="AS536" i="36"/>
  <c r="AO536" i="36"/>
  <c r="AQ536" i="36"/>
  <c r="AN536" i="36"/>
  <c r="AF536" i="36"/>
  <c r="T536" i="36"/>
  <c r="W536" i="36"/>
  <c r="V536" i="36"/>
  <c r="S536" i="36"/>
  <c r="L536" i="36"/>
  <c r="O536" i="36"/>
  <c r="AM536" i="36"/>
  <c r="AP536" i="36"/>
  <c r="P536" i="36"/>
  <c r="Z536" i="36"/>
  <c r="AI536" i="36"/>
  <c r="AJ536" i="36"/>
  <c r="R536" i="36"/>
  <c r="AK536" i="36"/>
  <c r="M536" i="36"/>
  <c r="X536" i="36"/>
  <c r="Y536" i="36"/>
  <c r="AO470" i="35"/>
  <c r="N470" i="35"/>
  <c r="M470" i="35"/>
  <c r="Y470" i="35"/>
  <c r="V470" i="35"/>
  <c r="Z470" i="35"/>
  <c r="S470" i="35"/>
  <c r="AF470" i="35"/>
  <c r="AL470" i="35"/>
  <c r="AQ470" i="35"/>
  <c r="AG470" i="35"/>
  <c r="K470" i="35"/>
  <c r="U470" i="35"/>
  <c r="AN470" i="35"/>
  <c r="AC470" i="35"/>
  <c r="AE470" i="35"/>
  <c r="AK470" i="35"/>
  <c r="AI470" i="35"/>
  <c r="AP470" i="35"/>
  <c r="AD470" i="35"/>
  <c r="R470" i="35"/>
  <c r="Q470" i="35"/>
  <c r="W470" i="35"/>
  <c r="AB470" i="35"/>
  <c r="AA470" i="35"/>
  <c r="AJ470" i="35"/>
  <c r="O470" i="35"/>
  <c r="I470" i="35"/>
  <c r="AM470" i="35"/>
  <c r="AR470" i="35"/>
  <c r="AS470" i="35"/>
  <c r="AT470" i="35"/>
  <c r="L470" i="35"/>
  <c r="X470" i="35"/>
  <c r="T470" i="35"/>
  <c r="P470" i="35"/>
  <c r="AH470" i="35"/>
  <c r="AI242" i="36"/>
  <c r="AS242" i="36"/>
  <c r="AT242" i="36"/>
  <c r="N242" i="36"/>
  <c r="I242" i="36"/>
  <c r="AR242" i="36"/>
  <c r="S242" i="36"/>
  <c r="X242" i="36"/>
  <c r="M242" i="36"/>
  <c r="AP242" i="36"/>
  <c r="AQ242" i="36"/>
  <c r="AM242" i="36"/>
  <c r="AC242" i="36"/>
  <c r="AL242" i="36"/>
  <c r="AO242" i="36"/>
  <c r="AK242" i="36"/>
  <c r="AG242" i="36"/>
  <c r="V242" i="36"/>
  <c r="AA242" i="36"/>
  <c r="AN242" i="36"/>
  <c r="R242" i="36"/>
  <c r="U242" i="36"/>
  <c r="AJ242" i="36"/>
  <c r="AB242" i="36"/>
  <c r="AE242" i="36"/>
  <c r="W242" i="36"/>
  <c r="Y242" i="36"/>
  <c r="Q242" i="36"/>
  <c r="P242" i="36"/>
  <c r="K242" i="36"/>
  <c r="AH242" i="36"/>
  <c r="L242" i="36"/>
  <c r="AD242" i="36"/>
  <c r="AF242" i="36"/>
  <c r="Z242" i="36"/>
  <c r="T242" i="36"/>
  <c r="O242" i="36"/>
  <c r="P547" i="36"/>
  <c r="K547" i="36"/>
  <c r="AC547" i="36"/>
  <c r="R547" i="36"/>
  <c r="AR547" i="36"/>
  <c r="L547" i="36"/>
  <c r="AS547" i="36"/>
  <c r="S547" i="36"/>
  <c r="AJ547" i="36"/>
  <c r="AA547" i="36"/>
  <c r="AM547" i="36"/>
  <c r="AF547" i="36"/>
  <c r="V547" i="36"/>
  <c r="AB547" i="36"/>
  <c r="Q547" i="36"/>
  <c r="AO547" i="36"/>
  <c r="AH547" i="36"/>
  <c r="AQ547" i="36"/>
  <c r="Z547" i="36"/>
  <c r="M547" i="36"/>
  <c r="AL547" i="36"/>
  <c r="N547" i="36"/>
  <c r="Y547" i="36"/>
  <c r="AI547" i="36"/>
  <c r="AG547" i="36"/>
  <c r="AP547" i="36"/>
  <c r="X547" i="36"/>
  <c r="O547" i="36"/>
  <c r="AT547" i="36"/>
  <c r="AN547" i="36"/>
  <c r="T547" i="36"/>
  <c r="I547" i="36"/>
  <c r="AD547" i="36"/>
  <c r="W547" i="36"/>
  <c r="AE547" i="36"/>
  <c r="AK547" i="36"/>
  <c r="U547" i="36"/>
  <c r="AG91" i="31"/>
  <c r="AL91" i="31"/>
  <c r="AD91" i="31"/>
  <c r="N91" i="31"/>
  <c r="AH274" i="31"/>
  <c r="AK274" i="31"/>
  <c r="AB274" i="31"/>
  <c r="AC274" i="31"/>
  <c r="X274" i="31"/>
  <c r="V274" i="31"/>
  <c r="U274" i="31"/>
  <c r="AS274" i="31"/>
  <c r="AN274" i="31"/>
  <c r="AF443" i="31"/>
  <c r="AI443" i="31"/>
  <c r="AC443" i="31"/>
  <c r="AG443" i="31"/>
  <c r="AH443" i="31"/>
  <c r="T443" i="31"/>
  <c r="S443" i="31"/>
  <c r="AL443" i="31"/>
  <c r="W443" i="31"/>
  <c r="AH340" i="31"/>
  <c r="AJ340" i="31"/>
  <c r="AC340" i="31"/>
  <c r="K340" i="31"/>
  <c r="S340" i="31"/>
  <c r="V340" i="31"/>
  <c r="T340" i="31"/>
  <c r="AS340" i="31"/>
  <c r="L340" i="31"/>
  <c r="AH468" i="31"/>
  <c r="AN468" i="31"/>
  <c r="Y468" i="31"/>
  <c r="AE468" i="31"/>
  <c r="AO468" i="31"/>
  <c r="V468" i="31"/>
  <c r="X468" i="31"/>
  <c r="AR468" i="31"/>
  <c r="O468" i="31"/>
  <c r="U587" i="31"/>
  <c r="X587" i="31"/>
  <c r="R587" i="31"/>
  <c r="AG587" i="31"/>
  <c r="AI587" i="31"/>
  <c r="P587" i="31"/>
  <c r="AP587" i="31"/>
  <c r="Q587" i="31"/>
  <c r="N587" i="31"/>
  <c r="Z587" i="31"/>
  <c r="AB587" i="31"/>
  <c r="P363" i="31"/>
  <c r="AM363" i="31"/>
  <c r="V363" i="31"/>
  <c r="AJ363" i="31"/>
  <c r="AK363" i="31"/>
  <c r="AD363" i="31"/>
  <c r="R363" i="31"/>
  <c r="M363" i="31"/>
  <c r="AE579" i="36"/>
  <c r="AB579" i="36"/>
  <c r="AG579" i="36"/>
  <c r="AP579" i="36"/>
  <c r="X579" i="36"/>
  <c r="AC579" i="36"/>
  <c r="AL579" i="36"/>
  <c r="AI579" i="36"/>
  <c r="AS579" i="36"/>
  <c r="AT579" i="36"/>
  <c r="AQ579" i="36"/>
  <c r="AM579" i="36"/>
  <c r="AR579" i="36"/>
  <c r="AO579" i="36"/>
  <c r="AH579" i="36"/>
  <c r="AA579" i="36"/>
  <c r="AN579" i="36"/>
  <c r="AK579" i="36"/>
  <c r="AD579" i="36"/>
  <c r="K579" i="36"/>
  <c r="L579" i="36"/>
  <c r="R579" i="36"/>
  <c r="Y579" i="36"/>
  <c r="N579" i="36"/>
  <c r="U579" i="36"/>
  <c r="S579" i="36"/>
  <c r="T579" i="36"/>
  <c r="Z579" i="36"/>
  <c r="AJ579" i="36"/>
  <c r="O579" i="36"/>
  <c r="AF579" i="36"/>
  <c r="P579" i="36"/>
  <c r="V579" i="36"/>
  <c r="Q579" i="36"/>
  <c r="W579" i="36"/>
  <c r="M579" i="36"/>
  <c r="I579" i="36"/>
  <c r="L71" i="31"/>
  <c r="P71" i="31"/>
  <c r="AJ71" i="31"/>
  <c r="AT71" i="31"/>
  <c r="AK71" i="31"/>
  <c r="AH179" i="31"/>
  <c r="AJ179" i="31"/>
  <c r="AF179" i="31"/>
  <c r="AO179" i="31"/>
  <c r="AH190" i="31"/>
  <c r="I190" i="31"/>
  <c r="W190" i="31"/>
  <c r="AD379" i="31"/>
  <c r="AC379" i="31"/>
  <c r="Z379" i="31"/>
  <c r="AN379" i="31"/>
  <c r="AN456" i="31"/>
  <c r="V456" i="31"/>
  <c r="AK533" i="31"/>
  <c r="AE533" i="31"/>
  <c r="L533" i="31"/>
  <c r="AT569" i="31"/>
  <c r="AC569" i="31"/>
  <c r="AB529" i="35"/>
  <c r="AM529" i="35"/>
  <c r="S529" i="35"/>
  <c r="AF529" i="35"/>
  <c r="AQ529" i="35"/>
  <c r="AN529" i="35"/>
  <c r="U529" i="35"/>
  <c r="L529" i="35"/>
  <c r="AG529" i="35"/>
  <c r="X529" i="35"/>
  <c r="K529" i="35"/>
  <c r="AH529" i="35"/>
  <c r="AJ529" i="35"/>
  <c r="AC529" i="35"/>
  <c r="AS529" i="35"/>
  <c r="AD529" i="35"/>
  <c r="AE529" i="35"/>
  <c r="W529" i="35"/>
  <c r="Z529" i="35"/>
  <c r="Y529" i="35"/>
  <c r="P529" i="35"/>
  <c r="M529" i="35"/>
  <c r="AP529" i="35"/>
  <c r="AR529" i="35"/>
  <c r="AA529" i="35"/>
  <c r="N529" i="35"/>
  <c r="Q529" i="35"/>
  <c r="AO529" i="35"/>
  <c r="AI529" i="35"/>
  <c r="O529" i="35"/>
  <c r="T529" i="35"/>
  <c r="I529" i="35"/>
  <c r="AL529" i="35"/>
  <c r="V529" i="35"/>
  <c r="R529" i="35"/>
  <c r="AT529" i="35"/>
  <c r="AK529" i="35"/>
  <c r="W5" i="36"/>
  <c r="AT5" i="36"/>
  <c r="P5" i="36"/>
  <c r="U5" i="36"/>
  <c r="K5" i="36"/>
  <c r="AR5" i="36"/>
  <c r="L5" i="36"/>
  <c r="Q5" i="36"/>
  <c r="AM5" i="36"/>
  <c r="AN5" i="36"/>
  <c r="AS5" i="36"/>
  <c r="M5" i="36"/>
  <c r="AD5" i="36"/>
  <c r="AL5" i="36"/>
  <c r="X5" i="36"/>
  <c r="AC5" i="36"/>
  <c r="AA5" i="36"/>
  <c r="AK5" i="36"/>
  <c r="V5" i="36"/>
  <c r="AE5" i="36"/>
  <c r="AG5" i="36"/>
  <c r="AH5" i="36"/>
  <c r="N5" i="36"/>
  <c r="Y5" i="36"/>
  <c r="Z5" i="36"/>
  <c r="T5" i="36"/>
  <c r="AO5" i="36"/>
  <c r="I5" i="36"/>
  <c r="AJ5" i="36"/>
  <c r="AP5" i="36"/>
  <c r="O5" i="36"/>
  <c r="AF5" i="36"/>
  <c r="AQ5" i="36"/>
  <c r="S5" i="36"/>
  <c r="R5" i="36"/>
  <c r="AB5" i="36"/>
  <c r="AI5" i="36"/>
  <c r="Z275" i="36"/>
  <c r="AE275" i="36"/>
  <c r="AP275" i="36"/>
  <c r="T275" i="36"/>
  <c r="AG275" i="36"/>
  <c r="AL275" i="36"/>
  <c r="AH275" i="36"/>
  <c r="AD275" i="36"/>
  <c r="AC275" i="36"/>
  <c r="AF275" i="36"/>
  <c r="AB275" i="36"/>
  <c r="X275" i="36"/>
  <c r="AO275" i="36"/>
  <c r="AA275" i="36"/>
  <c r="L275" i="36"/>
  <c r="AK275" i="36"/>
  <c r="V275" i="36"/>
  <c r="AT275" i="36"/>
  <c r="Y275" i="36"/>
  <c r="P275" i="36"/>
  <c r="AN275" i="36"/>
  <c r="O275" i="36"/>
  <c r="M275" i="36"/>
  <c r="AI275" i="36"/>
  <c r="I275" i="36"/>
  <c r="S275" i="36"/>
  <c r="AQ275" i="36"/>
  <c r="N275" i="36"/>
  <c r="AJ275" i="36"/>
  <c r="K275" i="36"/>
  <c r="AS275" i="36"/>
  <c r="R275" i="36"/>
  <c r="U275" i="36"/>
  <c r="W275" i="36"/>
  <c r="Q275" i="36"/>
  <c r="AR275" i="36"/>
  <c r="AM275" i="36"/>
  <c r="AE33" i="36"/>
  <c r="P33" i="36"/>
  <c r="U33" i="36"/>
  <c r="K33" i="36"/>
  <c r="AT33" i="36"/>
  <c r="AR33" i="36"/>
  <c r="L33" i="36"/>
  <c r="Q33" i="36"/>
  <c r="AL33" i="36"/>
  <c r="N33" i="36"/>
  <c r="AN33" i="36"/>
  <c r="AS33" i="36"/>
  <c r="M33" i="36"/>
  <c r="Z33" i="36"/>
  <c r="X33" i="36"/>
  <c r="AC33" i="36"/>
  <c r="AA33" i="36"/>
  <c r="AK33" i="36"/>
  <c r="AM33" i="36"/>
  <c r="AH33" i="36"/>
  <c r="V33" i="36"/>
  <c r="AG33" i="36"/>
  <c r="W33" i="36"/>
  <c r="Y33" i="36"/>
  <c r="AP33" i="36"/>
  <c r="AI33" i="36"/>
  <c r="R33" i="36"/>
  <c r="AJ33" i="36"/>
  <c r="S33" i="36"/>
  <c r="AD33" i="36"/>
  <c r="AF33" i="36"/>
  <c r="O33" i="36"/>
  <c r="AO33" i="36"/>
  <c r="I33" i="36"/>
  <c r="AB33" i="36"/>
  <c r="T33" i="36"/>
  <c r="AQ33" i="36"/>
  <c r="AN352" i="35"/>
  <c r="AT352" i="35"/>
  <c r="AQ352" i="35"/>
  <c r="AC352" i="35"/>
  <c r="Z352" i="35"/>
  <c r="AJ352" i="35"/>
  <c r="AO352" i="35"/>
  <c r="AL352" i="35"/>
  <c r="R352" i="35"/>
  <c r="AE352" i="35"/>
  <c r="U352" i="35"/>
  <c r="AF352" i="35"/>
  <c r="AI352" i="35"/>
  <c r="AG352" i="35"/>
  <c r="AK352" i="35"/>
  <c r="M352" i="35"/>
  <c r="P352" i="35"/>
  <c r="N352" i="35"/>
  <c r="K352" i="35"/>
  <c r="O352" i="35"/>
  <c r="Y352" i="35"/>
  <c r="S352" i="35"/>
  <c r="AH352" i="35"/>
  <c r="AP352" i="35"/>
  <c r="AA352" i="35"/>
  <c r="AR352" i="35"/>
  <c r="I352" i="35"/>
  <c r="AS352" i="35"/>
  <c r="AB352" i="35"/>
  <c r="L352" i="35"/>
  <c r="AM352" i="35"/>
  <c r="AD352" i="35"/>
  <c r="W352" i="35"/>
  <c r="V352" i="35"/>
  <c r="Q352" i="35"/>
  <c r="X352" i="35"/>
  <c r="T352" i="35"/>
  <c r="AB322" i="37"/>
  <c r="P322" i="37"/>
  <c r="AS322" i="37"/>
  <c r="AA322" i="37"/>
  <c r="AK322" i="37"/>
  <c r="U322" i="37"/>
  <c r="AT322" i="37"/>
  <c r="AE322" i="37"/>
  <c r="AP322" i="37"/>
  <c r="AL322" i="37"/>
  <c r="AD322" i="37"/>
  <c r="T322" i="37"/>
  <c r="K322" i="37"/>
  <c r="O322" i="37"/>
  <c r="Y322" i="37"/>
  <c r="AF322" i="37"/>
  <c r="S322" i="37"/>
  <c r="M322" i="37"/>
  <c r="AN322" i="37"/>
  <c r="AH322" i="37"/>
  <c r="V322" i="37"/>
  <c r="Z322" i="37"/>
  <c r="AR322" i="37"/>
  <c r="AO322" i="37"/>
  <c r="Q322" i="37"/>
  <c r="AJ322" i="37"/>
  <c r="W322" i="37"/>
  <c r="I322" i="37"/>
  <c r="R322" i="37"/>
  <c r="L322" i="37"/>
  <c r="AM322" i="37"/>
  <c r="AQ322" i="37"/>
  <c r="X322" i="37"/>
  <c r="N322" i="37"/>
  <c r="AG322" i="37"/>
  <c r="AI322" i="37"/>
  <c r="AC322" i="37"/>
  <c r="AS371" i="37"/>
  <c r="AQ371" i="37"/>
  <c r="X371" i="37"/>
  <c r="AH371" i="37"/>
  <c r="AR371" i="37"/>
  <c r="AF371" i="37"/>
  <c r="AT371" i="37"/>
  <c r="L371" i="37"/>
  <c r="R371" i="37"/>
  <c r="N371" i="37"/>
  <c r="Z371" i="37"/>
  <c r="I371" i="37"/>
  <c r="P371" i="37"/>
  <c r="O371" i="37"/>
  <c r="AM371" i="37"/>
  <c r="AG371" i="37"/>
  <c r="T371" i="37"/>
  <c r="AC371" i="37"/>
  <c r="K371" i="37"/>
  <c r="AB371" i="37"/>
  <c r="AK371" i="37"/>
  <c r="U371" i="37"/>
  <c r="Q371" i="37"/>
  <c r="AA371" i="37"/>
  <c r="AN371" i="37"/>
  <c r="W371" i="37"/>
  <c r="S371" i="37"/>
  <c r="M371" i="37"/>
  <c r="AP371" i="37"/>
  <c r="Y371" i="37"/>
  <c r="V371" i="37"/>
  <c r="AJ371" i="37"/>
  <c r="AL371" i="37"/>
  <c r="AD371" i="37"/>
  <c r="AO371" i="37"/>
  <c r="AI371" i="37"/>
  <c r="AE371" i="37"/>
  <c r="AM12" i="37"/>
  <c r="AP12" i="37"/>
  <c r="AN12" i="37"/>
  <c r="Y12" i="37"/>
  <c r="AR12" i="37"/>
  <c r="AI12" i="37"/>
  <c r="AK12" i="37"/>
  <c r="AH12" i="37"/>
  <c r="N12" i="37"/>
  <c r="V12" i="37"/>
  <c r="AE12" i="37"/>
  <c r="AF12" i="37"/>
  <c r="AC12" i="37"/>
  <c r="AO12" i="37"/>
  <c r="AG12" i="37"/>
  <c r="O12" i="37"/>
  <c r="AT12" i="37"/>
  <c r="AL12" i="37"/>
  <c r="AA12" i="37"/>
  <c r="X12" i="37"/>
  <c r="L12" i="37"/>
  <c r="K12" i="37"/>
  <c r="W12" i="37"/>
  <c r="R12" i="37"/>
  <c r="AB12" i="37"/>
  <c r="S12" i="37"/>
  <c r="M12" i="37"/>
  <c r="AJ12" i="37"/>
  <c r="P12" i="37"/>
  <c r="I12" i="37"/>
  <c r="AQ12" i="37"/>
  <c r="AS12" i="37"/>
  <c r="Q12" i="37"/>
  <c r="AD12" i="37"/>
  <c r="T12" i="37"/>
  <c r="U12" i="37"/>
  <c r="Z12" i="37"/>
  <c r="AE473" i="37"/>
  <c r="AF473" i="37"/>
  <c r="X473" i="37"/>
  <c r="AB473" i="37"/>
  <c r="AJ473" i="37"/>
  <c r="AA473" i="37"/>
  <c r="Z473" i="37"/>
  <c r="Q473" i="37"/>
  <c r="N473" i="37"/>
  <c r="L473" i="37"/>
  <c r="W473" i="37"/>
  <c r="U473" i="37"/>
  <c r="I473" i="37"/>
  <c r="AR473" i="37"/>
  <c r="AH473" i="37"/>
  <c r="AM473" i="37"/>
  <c r="AP473" i="37"/>
  <c r="AL473" i="37"/>
  <c r="M473" i="37"/>
  <c r="T473" i="37"/>
  <c r="P473" i="37"/>
  <c r="AC473" i="37"/>
  <c r="AI473" i="37"/>
  <c r="R473" i="37"/>
  <c r="AD473" i="37"/>
  <c r="AQ473" i="37"/>
  <c r="AS473" i="37"/>
  <c r="AT473" i="37"/>
  <c r="Y473" i="37"/>
  <c r="K473" i="37"/>
  <c r="V473" i="37"/>
  <c r="AK473" i="37"/>
  <c r="AN473" i="37"/>
  <c r="AO473" i="37"/>
  <c r="AG473" i="37"/>
  <c r="O473" i="37"/>
  <c r="S473" i="37"/>
  <c r="AE34" i="36"/>
  <c r="AJ34" i="36"/>
  <c r="AH34" i="36"/>
  <c r="V34" i="36"/>
  <c r="U34" i="36"/>
  <c r="AA34" i="36"/>
  <c r="AF34" i="36"/>
  <c r="Z34" i="36"/>
  <c r="I34" i="36"/>
  <c r="AS34" i="36"/>
  <c r="W34" i="36"/>
  <c r="AB34" i="36"/>
  <c r="R34" i="36"/>
  <c r="AT34" i="36"/>
  <c r="Y34" i="36"/>
  <c r="AM34" i="36"/>
  <c r="AR34" i="36"/>
  <c r="L34" i="36"/>
  <c r="Q34" i="36"/>
  <c r="N34" i="36"/>
  <c r="X34" i="36"/>
  <c r="AD34" i="36"/>
  <c r="AI34" i="36"/>
  <c r="T34" i="36"/>
  <c r="M34" i="36"/>
  <c r="AO34" i="36"/>
  <c r="AQ34" i="36"/>
  <c r="P34" i="36"/>
  <c r="AG34" i="36"/>
  <c r="AP34" i="36"/>
  <c r="K34" i="36"/>
  <c r="AC34" i="36"/>
  <c r="AN34" i="36"/>
  <c r="AK34" i="36"/>
  <c r="AL34" i="36"/>
  <c r="S34" i="36"/>
  <c r="O34" i="36"/>
  <c r="O289" i="36"/>
  <c r="N289" i="36"/>
  <c r="AS289" i="36"/>
  <c r="AQ289" i="36"/>
  <c r="K289" i="36"/>
  <c r="I289" i="36"/>
  <c r="AR289" i="36"/>
  <c r="X289" i="36"/>
  <c r="AM289" i="36"/>
  <c r="AT289" i="36"/>
  <c r="AP289" i="36"/>
  <c r="AL289" i="36"/>
  <c r="AC289" i="36"/>
  <c r="W289" i="36"/>
  <c r="Y289" i="36"/>
  <c r="U289" i="36"/>
  <c r="Q289" i="36"/>
  <c r="R289" i="36"/>
  <c r="AO289" i="36"/>
  <c r="AG289" i="36"/>
  <c r="L289" i="36"/>
  <c r="AJ289" i="36"/>
  <c r="AB289" i="36"/>
  <c r="AD289" i="36"/>
  <c r="V289" i="36"/>
  <c r="T289" i="36"/>
  <c r="AA289" i="36"/>
  <c r="Z289" i="36"/>
  <c r="AN289" i="36"/>
  <c r="S289" i="36"/>
  <c r="P289" i="36"/>
  <c r="AH289" i="36"/>
  <c r="M289" i="36"/>
  <c r="AF289" i="36"/>
  <c r="AE289" i="36"/>
  <c r="AK289" i="36"/>
  <c r="AI289" i="36"/>
  <c r="AM273" i="36"/>
  <c r="AT273" i="36"/>
  <c r="AP273" i="36"/>
  <c r="AL273" i="36"/>
  <c r="AH273" i="36"/>
  <c r="AI273" i="36"/>
  <c r="AO273" i="36"/>
  <c r="AK273" i="36"/>
  <c r="AG273" i="36"/>
  <c r="M273" i="36"/>
  <c r="AE273" i="36"/>
  <c r="AJ273" i="36"/>
  <c r="AF273" i="36"/>
  <c r="AB273" i="36"/>
  <c r="AN273" i="36"/>
  <c r="O273" i="36"/>
  <c r="N273" i="36"/>
  <c r="AS273" i="36"/>
  <c r="AA273" i="36"/>
  <c r="Z273" i="36"/>
  <c r="R273" i="36"/>
  <c r="W273" i="36"/>
  <c r="U273" i="36"/>
  <c r="AC273" i="36"/>
  <c r="K273" i="36"/>
  <c r="S273" i="36"/>
  <c r="P273" i="36"/>
  <c r="AR273" i="36"/>
  <c r="T273" i="36"/>
  <c r="L273" i="36"/>
  <c r="AQ273" i="36"/>
  <c r="I273" i="36"/>
  <c r="X273" i="36"/>
  <c r="V273" i="36"/>
  <c r="Q273" i="36"/>
  <c r="AD273" i="36"/>
  <c r="Y273" i="36"/>
  <c r="AF365" i="35"/>
  <c r="T365" i="35"/>
  <c r="O365" i="35"/>
  <c r="U365" i="35"/>
  <c r="Z365" i="35"/>
  <c r="N365" i="35"/>
  <c r="L365" i="35"/>
  <c r="AB365" i="35"/>
  <c r="X365" i="35"/>
  <c r="I365" i="35"/>
  <c r="V365" i="35"/>
  <c r="AI365" i="35"/>
  <c r="W365" i="35"/>
  <c r="AA365" i="35"/>
  <c r="K365" i="35"/>
  <c r="AG365" i="35"/>
  <c r="AO365" i="35"/>
  <c r="AS365" i="35"/>
  <c r="AJ365" i="35"/>
  <c r="Y365" i="35"/>
  <c r="AC365" i="35"/>
  <c r="AT365" i="35"/>
  <c r="AQ365" i="35"/>
  <c r="AP365" i="35"/>
  <c r="P365" i="35"/>
  <c r="AL365" i="35"/>
  <c r="R365" i="35"/>
  <c r="M365" i="35"/>
  <c r="AN365" i="35"/>
  <c r="AD365" i="35"/>
  <c r="AE365" i="35"/>
  <c r="Q365" i="35"/>
  <c r="AK365" i="35"/>
  <c r="AR365" i="35"/>
  <c r="S365" i="35"/>
  <c r="AH365" i="35"/>
  <c r="AM365" i="35"/>
  <c r="AM413" i="35"/>
  <c r="AP413" i="35"/>
  <c r="AN413" i="35"/>
  <c r="M413" i="35"/>
  <c r="N413" i="35"/>
  <c r="AI413" i="35"/>
  <c r="AK413" i="35"/>
  <c r="AG413" i="35"/>
  <c r="AS413" i="35"/>
  <c r="X413" i="35"/>
  <c r="AE413" i="35"/>
  <c r="AF413" i="35"/>
  <c r="Y413" i="35"/>
  <c r="AJ413" i="35"/>
  <c r="AC413" i="35"/>
  <c r="O413" i="35"/>
  <c r="AD413" i="35"/>
  <c r="T413" i="35"/>
  <c r="AA413" i="35"/>
  <c r="R413" i="35"/>
  <c r="AH413" i="35"/>
  <c r="W413" i="35"/>
  <c r="L413" i="35"/>
  <c r="I413" i="35"/>
  <c r="V413" i="35"/>
  <c r="S413" i="35"/>
  <c r="AO413" i="35"/>
  <c r="K413" i="35"/>
  <c r="P413" i="35"/>
  <c r="AL413" i="35"/>
  <c r="AQ413" i="35"/>
  <c r="Z413" i="35"/>
  <c r="AB413" i="35"/>
  <c r="Q413" i="35"/>
  <c r="U413" i="35"/>
  <c r="AT413" i="35"/>
  <c r="AR413" i="35"/>
  <c r="O492" i="35"/>
  <c r="N492" i="35"/>
  <c r="AF492" i="35"/>
  <c r="P492" i="35"/>
  <c r="AI492" i="35"/>
  <c r="AS492" i="35"/>
  <c r="AQ492" i="35"/>
  <c r="K492" i="35"/>
  <c r="I492" i="35"/>
  <c r="V492" i="35"/>
  <c r="AL492" i="35"/>
  <c r="AO492" i="35"/>
  <c r="AM492" i="35"/>
  <c r="AT492" i="35"/>
  <c r="AN492" i="35"/>
  <c r="M492" i="35"/>
  <c r="U492" i="35"/>
  <c r="AG492" i="35"/>
  <c r="AR492" i="35"/>
  <c r="W492" i="35"/>
  <c r="Y492" i="35"/>
  <c r="L492" i="35"/>
  <c r="Q492" i="35"/>
  <c r="S492" i="35"/>
  <c r="AB492" i="35"/>
  <c r="AJ492" i="35"/>
  <c r="X492" i="35"/>
  <c r="AE492" i="35"/>
  <c r="AD492" i="35"/>
  <c r="AC492" i="35"/>
  <c r="T492" i="35"/>
  <c r="AP492" i="35"/>
  <c r="AK492" i="35"/>
  <c r="AH492" i="35"/>
  <c r="R492" i="35"/>
  <c r="Z492" i="35"/>
  <c r="AA492" i="35"/>
  <c r="X404" i="37"/>
  <c r="AH404" i="37"/>
  <c r="AM404" i="37"/>
  <c r="Y404" i="37"/>
  <c r="AE404" i="37"/>
  <c r="AI404" i="37"/>
  <c r="AL404" i="37"/>
  <c r="AG404" i="37"/>
  <c r="K404" i="37"/>
  <c r="O404" i="37"/>
  <c r="AD404" i="37"/>
  <c r="AB404" i="37"/>
  <c r="AS404" i="37"/>
  <c r="Z404" i="37"/>
  <c r="W404" i="37"/>
  <c r="AJ404" i="37"/>
  <c r="AT404" i="37"/>
  <c r="AF404" i="37"/>
  <c r="U404" i="37"/>
  <c r="AN404" i="37"/>
  <c r="AP404" i="37"/>
  <c r="S404" i="37"/>
  <c r="V404" i="37"/>
  <c r="AA404" i="37"/>
  <c r="Q404" i="37"/>
  <c r="AO404" i="37"/>
  <c r="M404" i="37"/>
  <c r="L404" i="37"/>
  <c r="N404" i="37"/>
  <c r="AR404" i="37"/>
  <c r="P404" i="37"/>
  <c r="R404" i="37"/>
  <c r="AQ404" i="37"/>
  <c r="T404" i="37"/>
  <c r="AK404" i="37"/>
  <c r="I404" i="37"/>
  <c r="AC404" i="37"/>
  <c r="X115" i="37"/>
  <c r="AF115" i="37"/>
  <c r="U115" i="37"/>
  <c r="K115" i="37"/>
  <c r="Z115" i="37"/>
  <c r="AM115" i="37"/>
  <c r="AI115" i="37"/>
  <c r="AQ115" i="37"/>
  <c r="P115" i="37"/>
  <c r="Y115" i="37"/>
  <c r="AS115" i="37"/>
  <c r="AN115" i="37"/>
  <c r="AO115" i="37"/>
  <c r="AG115" i="37"/>
  <c r="O115" i="37"/>
  <c r="AD115" i="37"/>
  <c r="V115" i="37"/>
  <c r="AJ115" i="37"/>
  <c r="AH115" i="37"/>
  <c r="AK115" i="37"/>
  <c r="T115" i="37"/>
  <c r="AR115" i="37"/>
  <c r="I115" i="37"/>
  <c r="AL115" i="37"/>
  <c r="AB115" i="37"/>
  <c r="S115" i="37"/>
  <c r="N115" i="37"/>
  <c r="R115" i="37"/>
  <c r="Q115" i="37"/>
  <c r="AE115" i="37"/>
  <c r="AP115" i="37"/>
  <c r="W115" i="37"/>
  <c r="AT115" i="37"/>
  <c r="AC115" i="37"/>
  <c r="AA115" i="37"/>
  <c r="L115" i="37"/>
  <c r="M115" i="37"/>
  <c r="AC56" i="35"/>
  <c r="AE56" i="35"/>
  <c r="S56" i="35"/>
  <c r="W56" i="35"/>
  <c r="AF56" i="35"/>
  <c r="Y56" i="35"/>
  <c r="Z56" i="35"/>
  <c r="L56" i="35"/>
  <c r="AM56" i="35"/>
  <c r="R56" i="35"/>
  <c r="Q56" i="35"/>
  <c r="AN56" i="35"/>
  <c r="AL56" i="35"/>
  <c r="M56" i="35"/>
  <c r="AH56" i="35"/>
  <c r="X56" i="35"/>
  <c r="I56" i="35"/>
  <c r="AA56" i="35"/>
  <c r="K56" i="35"/>
  <c r="AS56" i="35"/>
  <c r="O56" i="35"/>
  <c r="AD56" i="35"/>
  <c r="AO56" i="35"/>
  <c r="P56" i="35"/>
  <c r="AK56" i="35"/>
  <c r="AI56" i="35"/>
  <c r="AT56" i="35"/>
  <c r="AJ56" i="35"/>
  <c r="N56" i="35"/>
  <c r="U56" i="35"/>
  <c r="AP56" i="35"/>
  <c r="T56" i="35"/>
  <c r="AR56" i="35"/>
  <c r="V56" i="35"/>
  <c r="AG56" i="35"/>
  <c r="AQ56" i="35"/>
  <c r="AB56" i="35"/>
  <c r="R107" i="35"/>
  <c r="P107" i="35"/>
  <c r="AJ107" i="35"/>
  <c r="O107" i="35"/>
  <c r="AT107" i="35"/>
  <c r="N107" i="35"/>
  <c r="K107" i="35"/>
  <c r="Y107" i="35"/>
  <c r="AN107" i="35"/>
  <c r="AP107" i="35"/>
  <c r="AO107" i="35"/>
  <c r="Q107" i="35"/>
  <c r="W107" i="35"/>
  <c r="Z107" i="35"/>
  <c r="AA107" i="35"/>
  <c r="M107" i="35"/>
  <c r="I107" i="35"/>
  <c r="L107" i="35"/>
  <c r="AL107" i="35"/>
  <c r="AI107" i="35"/>
  <c r="AR107" i="35"/>
  <c r="AH107" i="35"/>
  <c r="AB107" i="35"/>
  <c r="X107" i="35"/>
  <c r="AS107" i="35"/>
  <c r="AD107" i="35"/>
  <c r="T107" i="35"/>
  <c r="AE107" i="35"/>
  <c r="V107" i="35"/>
  <c r="AF107" i="35"/>
  <c r="S107" i="35"/>
  <c r="U107" i="35"/>
  <c r="AQ107" i="35"/>
  <c r="AK107" i="35"/>
  <c r="AG107" i="35"/>
  <c r="AM107" i="35"/>
  <c r="AC107" i="35"/>
  <c r="AA156" i="36"/>
  <c r="AL156" i="36"/>
  <c r="AR156" i="36"/>
  <c r="L156" i="36"/>
  <c r="AT156" i="36"/>
  <c r="AQ156" i="36"/>
  <c r="AN156" i="36"/>
  <c r="AS156" i="36"/>
  <c r="AO156" i="36"/>
  <c r="AG156" i="36"/>
  <c r="AJ156" i="36"/>
  <c r="AM156" i="36"/>
  <c r="AI156" i="36"/>
  <c r="V156" i="36"/>
  <c r="Z156" i="36"/>
  <c r="Q156" i="36"/>
  <c r="T156" i="36"/>
  <c r="Y156" i="36"/>
  <c r="O156" i="36"/>
  <c r="P156" i="36"/>
  <c r="S156" i="36"/>
  <c r="AH156" i="36"/>
  <c r="N156" i="36"/>
  <c r="AF156" i="36"/>
  <c r="I156" i="36"/>
  <c r="AB156" i="36"/>
  <c r="K156" i="36"/>
  <c r="AP156" i="36"/>
  <c r="M156" i="36"/>
  <c r="AD156" i="36"/>
  <c r="AK156" i="36"/>
  <c r="R156" i="36"/>
  <c r="U156" i="36"/>
  <c r="AE156" i="36"/>
  <c r="W156" i="36"/>
  <c r="X156" i="36"/>
  <c r="AC156" i="36"/>
  <c r="AB406" i="35"/>
  <c r="AL406" i="35"/>
  <c r="AQ406" i="35"/>
  <c r="AM406" i="35"/>
  <c r="L406" i="35"/>
  <c r="M406" i="35"/>
  <c r="AH406" i="35"/>
  <c r="AK406" i="35"/>
  <c r="AE406" i="35"/>
  <c r="AR406" i="35"/>
  <c r="AG406" i="35"/>
  <c r="W406" i="35"/>
  <c r="AD406" i="35"/>
  <c r="AF406" i="35"/>
  <c r="X406" i="35"/>
  <c r="AI406" i="35"/>
  <c r="AT406" i="35"/>
  <c r="N406" i="35"/>
  <c r="K406" i="35"/>
  <c r="AC406" i="35"/>
  <c r="S406" i="35"/>
  <c r="V406" i="35"/>
  <c r="I406" i="35"/>
  <c r="Y406" i="35"/>
  <c r="R406" i="35"/>
  <c r="AN406" i="35"/>
  <c r="AA406" i="35"/>
  <c r="T406" i="35"/>
  <c r="AP406" i="35"/>
  <c r="AS406" i="35"/>
  <c r="AO406" i="35"/>
  <c r="AJ406" i="35"/>
  <c r="U406" i="35"/>
  <c r="Z406" i="35"/>
  <c r="P406" i="35"/>
  <c r="Q406" i="35"/>
  <c r="O406" i="35"/>
  <c r="M196" i="31"/>
  <c r="I196" i="31"/>
  <c r="AC196" i="31"/>
  <c r="AK196" i="31"/>
  <c r="AI196" i="31"/>
  <c r="P58" i="31"/>
  <c r="M58" i="31"/>
  <c r="AF58" i="31"/>
  <c r="AL58" i="31"/>
  <c r="AI58" i="31"/>
  <c r="AG420" i="31"/>
  <c r="AI420" i="31"/>
  <c r="AJ420" i="31"/>
  <c r="AL420" i="31"/>
  <c r="T456" i="31"/>
  <c r="AB569" i="31"/>
  <c r="AQ41" i="31"/>
  <c r="Z41" i="31"/>
  <c r="AT41" i="31"/>
  <c r="I41" i="31"/>
  <c r="V73" i="31"/>
  <c r="Z73" i="31"/>
  <c r="AT73" i="31"/>
  <c r="I73" i="31"/>
  <c r="AO73" i="31"/>
  <c r="AR247" i="31"/>
  <c r="AQ247" i="31"/>
  <c r="Z247" i="31"/>
  <c r="AN247" i="31"/>
  <c r="AH164" i="31"/>
  <c r="Q164" i="31"/>
  <c r="AJ164" i="31"/>
  <c r="AP164" i="31"/>
  <c r="AO196" i="31"/>
  <c r="Q196" i="31"/>
  <c r="AJ196" i="31"/>
  <c r="AP196" i="31"/>
  <c r="AK292" i="31"/>
  <c r="U292" i="31"/>
  <c r="AN292" i="31"/>
  <c r="Q14" i="31"/>
  <c r="U14" i="31"/>
  <c r="AN14" i="31"/>
  <c r="AT14" i="31"/>
  <c r="AP71" i="31"/>
  <c r="W71" i="31"/>
  <c r="AQ71" i="31"/>
  <c r="I71" i="31"/>
  <c r="AO71" i="31"/>
  <c r="AT479" i="31"/>
  <c r="AP479" i="31"/>
  <c r="AH479" i="31"/>
  <c r="AQ479" i="31"/>
  <c r="AK58" i="31"/>
  <c r="T58" i="31"/>
  <c r="AN58" i="31"/>
  <c r="AR58" i="31"/>
  <c r="AM58" i="31"/>
  <c r="AI59" i="31"/>
  <c r="AH59" i="31"/>
  <c r="O59" i="31"/>
  <c r="AA59" i="31"/>
  <c r="AC59" i="31"/>
  <c r="X107" i="31"/>
  <c r="AR107" i="31"/>
  <c r="AH107" i="31"/>
  <c r="I107" i="31"/>
  <c r="AC174" i="31"/>
  <c r="R174" i="31"/>
  <c r="AO174" i="31"/>
  <c r="N179" i="31"/>
  <c r="AQ179" i="31"/>
  <c r="AS179" i="31"/>
  <c r="U190" i="31"/>
  <c r="X190" i="31"/>
  <c r="T190" i="31"/>
  <c r="AA190" i="31"/>
  <c r="AJ302" i="31"/>
  <c r="AE302" i="31"/>
  <c r="AN338" i="31"/>
  <c r="W338" i="31"/>
  <c r="P338" i="31"/>
  <c r="AS379" i="31"/>
  <c r="AQ379" i="31"/>
  <c r="AK379" i="31"/>
  <c r="AR379" i="31"/>
  <c r="I510" i="31"/>
  <c r="AF510" i="31"/>
  <c r="AG510" i="31"/>
  <c r="AK530" i="31"/>
  <c r="K530" i="31"/>
  <c r="AS530" i="31"/>
  <c r="U328" i="31"/>
  <c r="Y328" i="31"/>
  <c r="W328" i="31"/>
  <c r="S388" i="31"/>
  <c r="AQ388" i="31"/>
  <c r="L388" i="31"/>
  <c r="AC397" i="31"/>
  <c r="AD397" i="31"/>
  <c r="AG397" i="31"/>
  <c r="AC420" i="31"/>
  <c r="K420" i="31"/>
  <c r="AQ420" i="31"/>
  <c r="AP420" i="31"/>
  <c r="AC456" i="31"/>
  <c r="AE456" i="31"/>
  <c r="K456" i="31"/>
  <c r="Z456" i="31"/>
  <c r="AK468" i="31"/>
  <c r="Q468" i="31"/>
  <c r="AG473" i="31"/>
  <c r="M473" i="31"/>
  <c r="T512" i="31"/>
  <c r="W512" i="31"/>
  <c r="P512" i="31"/>
  <c r="I533" i="31"/>
  <c r="AM533" i="31"/>
  <c r="P533" i="31"/>
  <c r="AN569" i="31"/>
  <c r="O569" i="31"/>
  <c r="AG569" i="31"/>
  <c r="T587" i="31"/>
  <c r="AR587" i="31"/>
  <c r="AC587" i="31"/>
  <c r="X586" i="37"/>
  <c r="AC586" i="37"/>
  <c r="Z586" i="37"/>
  <c r="AT586" i="37"/>
  <c r="AM586" i="37"/>
  <c r="T586" i="37"/>
  <c r="Y586" i="37"/>
  <c r="R586" i="37"/>
  <c r="AL586" i="37"/>
  <c r="P586" i="37"/>
  <c r="U586" i="37"/>
  <c r="AD586" i="37"/>
  <c r="AF586" i="37"/>
  <c r="AK586" i="37"/>
  <c r="AP586" i="37"/>
  <c r="S586" i="37"/>
  <c r="O586" i="37"/>
  <c r="AS586" i="37"/>
  <c r="AI586" i="37"/>
  <c r="AO586" i="37"/>
  <c r="AA586" i="37"/>
  <c r="AG586" i="37"/>
  <c r="K586" i="37"/>
  <c r="AB586" i="37"/>
  <c r="AH586" i="37"/>
  <c r="W586" i="37"/>
  <c r="M586" i="37"/>
  <c r="I586" i="37"/>
  <c r="AQ586" i="37"/>
  <c r="V586" i="37"/>
  <c r="AJ586" i="37"/>
  <c r="L586" i="37"/>
  <c r="Q586" i="37"/>
  <c r="AR586" i="37"/>
  <c r="N586" i="37"/>
  <c r="AN586" i="37"/>
  <c r="AE586" i="37"/>
  <c r="AH109" i="35"/>
  <c r="O109" i="35"/>
  <c r="AN109" i="35"/>
  <c r="AT109" i="35"/>
  <c r="AS109" i="35"/>
  <c r="U109" i="35"/>
  <c r="AJ109" i="35"/>
  <c r="AO109" i="35"/>
  <c r="AL109" i="35"/>
  <c r="K109" i="35"/>
  <c r="AF109" i="35"/>
  <c r="AI109" i="35"/>
  <c r="AE109" i="35"/>
  <c r="AP109" i="35"/>
  <c r="P109" i="35"/>
  <c r="N109" i="35"/>
  <c r="AM109" i="35"/>
  <c r="AQ109" i="35"/>
  <c r="Y109" i="35"/>
  <c r="V109" i="35"/>
  <c r="R109" i="35"/>
  <c r="S109" i="35"/>
  <c r="M109" i="35"/>
  <c r="AA109" i="35"/>
  <c r="AB109" i="35"/>
  <c r="AR109" i="35"/>
  <c r="I109" i="35"/>
  <c r="W109" i="35"/>
  <c r="L109" i="35"/>
  <c r="AC109" i="35"/>
  <c r="AD109" i="35"/>
  <c r="AG109" i="35"/>
  <c r="T109" i="35"/>
  <c r="Z109" i="35"/>
  <c r="X109" i="35"/>
  <c r="AK109" i="35"/>
  <c r="Q109" i="35"/>
  <c r="X497" i="36"/>
  <c r="U497" i="36"/>
  <c r="AC497" i="36"/>
  <c r="AT497" i="36"/>
  <c r="T497" i="36"/>
  <c r="O497" i="36"/>
  <c r="AL497" i="36"/>
  <c r="AS497" i="36"/>
  <c r="AK497" i="36"/>
  <c r="K497" i="36"/>
  <c r="AI497" i="36"/>
  <c r="W497" i="36"/>
  <c r="M497" i="36"/>
  <c r="AN497" i="36"/>
  <c r="AE497" i="36"/>
  <c r="AH497" i="36"/>
  <c r="V497" i="36"/>
  <c r="AJ497" i="36"/>
  <c r="Z497" i="36"/>
  <c r="AR497" i="36"/>
  <c r="AD497" i="36"/>
  <c r="AF497" i="36"/>
  <c r="Y497" i="36"/>
  <c r="AB497" i="36"/>
  <c r="R497" i="36"/>
  <c r="P497" i="36"/>
  <c r="AM497" i="36"/>
  <c r="Q497" i="36"/>
  <c r="N497" i="36"/>
  <c r="S497" i="36"/>
  <c r="AP497" i="36"/>
  <c r="AA497" i="36"/>
  <c r="AG497" i="36"/>
  <c r="AQ497" i="36"/>
  <c r="AO497" i="36"/>
  <c r="I497" i="36"/>
  <c r="L497" i="36"/>
  <c r="AF308" i="35"/>
  <c r="AI308" i="35"/>
  <c r="AG308" i="35"/>
  <c r="AK308" i="35"/>
  <c r="M308" i="35"/>
  <c r="AB308" i="35"/>
  <c r="AD308" i="35"/>
  <c r="AA308" i="35"/>
  <c r="W308" i="35"/>
  <c r="X308" i="35"/>
  <c r="Y308" i="35"/>
  <c r="V308" i="35"/>
  <c r="AN308" i="35"/>
  <c r="AT308" i="35"/>
  <c r="AQ308" i="35"/>
  <c r="AC308" i="35"/>
  <c r="Z308" i="35"/>
  <c r="N308" i="35"/>
  <c r="O308" i="35"/>
  <c r="U308" i="35"/>
  <c r="AR308" i="35"/>
  <c r="I308" i="35"/>
  <c r="AS308" i="35"/>
  <c r="AJ308" i="35"/>
  <c r="AL308" i="35"/>
  <c r="AE308" i="35"/>
  <c r="AP308" i="35"/>
  <c r="AO308" i="35"/>
  <c r="R308" i="35"/>
  <c r="P308" i="35"/>
  <c r="Q308" i="35"/>
  <c r="L308" i="35"/>
  <c r="S308" i="35"/>
  <c r="AH308" i="35"/>
  <c r="T308" i="35"/>
  <c r="AM308" i="35"/>
  <c r="K308" i="35"/>
  <c r="AP245" i="35"/>
  <c r="T245" i="35"/>
  <c r="S245" i="35"/>
  <c r="O245" i="35"/>
  <c r="P245" i="35"/>
  <c r="N245" i="35"/>
  <c r="AM245" i="35"/>
  <c r="AK245" i="35"/>
  <c r="AR245" i="35"/>
  <c r="L245" i="35"/>
  <c r="I245" i="35"/>
  <c r="AC245" i="35"/>
  <c r="AA245" i="35"/>
  <c r="AB245" i="35"/>
  <c r="AD245" i="35"/>
  <c r="W245" i="35"/>
  <c r="AH245" i="35"/>
  <c r="AJ245" i="35"/>
  <c r="AL245" i="35"/>
  <c r="AT245" i="35"/>
  <c r="AF245" i="35"/>
  <c r="AE245" i="35"/>
  <c r="X245" i="35"/>
  <c r="Q245" i="35"/>
  <c r="U245" i="35"/>
  <c r="Y245" i="35"/>
  <c r="Z245" i="35"/>
  <c r="AN245" i="35"/>
  <c r="AS245" i="35"/>
  <c r="R245" i="35"/>
  <c r="AG245" i="35"/>
  <c r="AO245" i="35"/>
  <c r="AI245" i="35"/>
  <c r="AQ245" i="35"/>
  <c r="K245" i="35"/>
  <c r="M245" i="35"/>
  <c r="V245" i="35"/>
  <c r="Z19" i="37"/>
  <c r="AJ19" i="37"/>
  <c r="AO19" i="37"/>
  <c r="AF19" i="37"/>
  <c r="AD19" i="37"/>
  <c r="AA19" i="37"/>
  <c r="AC19" i="37"/>
  <c r="AE19" i="37"/>
  <c r="X19" i="37"/>
  <c r="S19" i="37"/>
  <c r="Q19" i="37"/>
  <c r="R19" i="37"/>
  <c r="AR19" i="37"/>
  <c r="AT19" i="37"/>
  <c r="AL19" i="37"/>
  <c r="AM19" i="37"/>
  <c r="L19" i="37"/>
  <c r="K19" i="37"/>
  <c r="U19" i="37"/>
  <c r="N19" i="37"/>
  <c r="W19" i="37"/>
  <c r="I19" i="37"/>
  <c r="AI19" i="37"/>
  <c r="AS19" i="37"/>
  <c r="AN19" i="37"/>
  <c r="M19" i="37"/>
  <c r="AB19" i="37"/>
  <c r="AH19" i="37"/>
  <c r="T19" i="37"/>
  <c r="AG19" i="37"/>
  <c r="AP19" i="37"/>
  <c r="O19" i="37"/>
  <c r="Y19" i="37"/>
  <c r="AQ19" i="37"/>
  <c r="V19" i="37"/>
  <c r="AK19" i="37"/>
  <c r="P19" i="37"/>
  <c r="AF286" i="37"/>
  <c r="AG286" i="37"/>
  <c r="AJ286" i="37"/>
  <c r="AT286" i="37"/>
  <c r="I286" i="37"/>
  <c r="AK286" i="37"/>
  <c r="AB286" i="37"/>
  <c r="AA286" i="37"/>
  <c r="AI286" i="37"/>
  <c r="L286" i="37"/>
  <c r="Y286" i="37"/>
  <c r="K286" i="37"/>
  <c r="S286" i="37"/>
  <c r="W286" i="37"/>
  <c r="X286" i="37"/>
  <c r="M286" i="37"/>
  <c r="U286" i="37"/>
  <c r="N286" i="37"/>
  <c r="AP286" i="37"/>
  <c r="T286" i="37"/>
  <c r="AD286" i="37"/>
  <c r="AN286" i="37"/>
  <c r="AS286" i="37"/>
  <c r="R286" i="37"/>
  <c r="AO286" i="37"/>
  <c r="AE286" i="37"/>
  <c r="AQ286" i="37"/>
  <c r="O286" i="37"/>
  <c r="AL286" i="37"/>
  <c r="AR286" i="37"/>
  <c r="AM286" i="37"/>
  <c r="P286" i="37"/>
  <c r="Z286" i="37"/>
  <c r="AH286" i="37"/>
  <c r="V286" i="37"/>
  <c r="AC286" i="37"/>
  <c r="Q286" i="37"/>
  <c r="AK97" i="35"/>
  <c r="AC97" i="35"/>
  <c r="AL97" i="35"/>
  <c r="AJ97" i="35"/>
  <c r="AO97" i="35"/>
  <c r="AH97" i="35"/>
  <c r="AQ97" i="35"/>
  <c r="AF97" i="35"/>
  <c r="AI97" i="35"/>
  <c r="AA97" i="35"/>
  <c r="AG97" i="35"/>
  <c r="AB97" i="35"/>
  <c r="AD97" i="35"/>
  <c r="U97" i="35"/>
  <c r="W97" i="35"/>
  <c r="AR97" i="35"/>
  <c r="L97" i="35"/>
  <c r="I97" i="35"/>
  <c r="V97" i="35"/>
  <c r="S97" i="35"/>
  <c r="AS97" i="35"/>
  <c r="M97" i="35"/>
  <c r="Q97" i="35"/>
  <c r="N97" i="35"/>
  <c r="AN97" i="35"/>
  <c r="AP97" i="35"/>
  <c r="R97" i="35"/>
  <c r="X97" i="35"/>
  <c r="AT97" i="35"/>
  <c r="K97" i="35"/>
  <c r="Y97" i="35"/>
  <c r="O97" i="35"/>
  <c r="Z97" i="35"/>
  <c r="T97" i="35"/>
  <c r="P97" i="35"/>
  <c r="AM97" i="35"/>
  <c r="AE97" i="35"/>
  <c r="AM526" i="36"/>
  <c r="AJ526" i="36"/>
  <c r="AT526" i="36"/>
  <c r="T526" i="36"/>
  <c r="AF526" i="36"/>
  <c r="AG526" i="36"/>
  <c r="L526" i="36"/>
  <c r="Y526" i="36"/>
  <c r="AR526" i="36"/>
  <c r="U526" i="36"/>
  <c r="P526" i="36"/>
  <c r="AO526" i="36"/>
  <c r="I526" i="36"/>
  <c r="AA526" i="36"/>
  <c r="AD526" i="36"/>
  <c r="R526" i="36"/>
  <c r="AP526" i="36"/>
  <c r="K526" i="36"/>
  <c r="AN526" i="36"/>
  <c r="O526" i="36"/>
  <c r="Z526" i="36"/>
  <c r="AQ526" i="36"/>
  <c r="Q526" i="36"/>
  <c r="AB526" i="36"/>
  <c r="AE526" i="36"/>
  <c r="AK526" i="36"/>
  <c r="N526" i="36"/>
  <c r="M526" i="36"/>
  <c r="AI526" i="36"/>
  <c r="X526" i="36"/>
  <c r="AC526" i="36"/>
  <c r="AL526" i="36"/>
  <c r="AS526" i="36"/>
  <c r="W526" i="36"/>
  <c r="V526" i="36"/>
  <c r="S526" i="36"/>
  <c r="AH526" i="36"/>
  <c r="W101" i="36"/>
  <c r="Y101" i="36"/>
  <c r="U101" i="36"/>
  <c r="V101" i="36"/>
  <c r="R101" i="36"/>
  <c r="S101" i="36"/>
  <c r="T101" i="36"/>
  <c r="P101" i="36"/>
  <c r="AC101" i="36"/>
  <c r="O101" i="36"/>
  <c r="N101" i="36"/>
  <c r="L101" i="36"/>
  <c r="AE101" i="36"/>
  <c r="AJ101" i="36"/>
  <c r="AF101" i="36"/>
  <c r="M101" i="36"/>
  <c r="Q101" i="36"/>
  <c r="AS101" i="36"/>
  <c r="AT101" i="36"/>
  <c r="AH101" i="36"/>
  <c r="AD101" i="36"/>
  <c r="AO101" i="36"/>
  <c r="X101" i="36"/>
  <c r="AL101" i="36"/>
  <c r="AI101" i="36"/>
  <c r="AK101" i="36"/>
  <c r="AN101" i="36"/>
  <c r="AA101" i="36"/>
  <c r="Z101" i="36"/>
  <c r="AR101" i="36"/>
  <c r="AQ101" i="36"/>
  <c r="AM101" i="36"/>
  <c r="AP101" i="36"/>
  <c r="AB101" i="36"/>
  <c r="AG101" i="36"/>
  <c r="I101" i="36"/>
  <c r="AE336" i="36"/>
  <c r="AH336" i="36"/>
  <c r="Y336" i="36"/>
  <c r="AP336" i="36"/>
  <c r="AR336" i="36"/>
  <c r="AA336" i="36"/>
  <c r="AC336" i="36"/>
  <c r="Q336" i="36"/>
  <c r="AJ336" i="36"/>
  <c r="P336" i="36"/>
  <c r="W336" i="36"/>
  <c r="X336" i="36"/>
  <c r="AB336" i="36"/>
  <c r="V336" i="36"/>
  <c r="AM336" i="36"/>
  <c r="AS336" i="36"/>
  <c r="AL336" i="36"/>
  <c r="T336" i="36"/>
  <c r="AK336" i="36"/>
  <c r="S336" i="36"/>
  <c r="AO336" i="36"/>
  <c r="L336" i="36"/>
  <c r="O336" i="36"/>
  <c r="AG336" i="36"/>
  <c r="AN336" i="36"/>
  <c r="K336" i="36"/>
  <c r="Z336" i="36"/>
  <c r="AQ336" i="36"/>
  <c r="AT336" i="36"/>
  <c r="AD336" i="36"/>
  <c r="AI336" i="36"/>
  <c r="AF336" i="36"/>
  <c r="I336" i="36"/>
  <c r="U336" i="36"/>
  <c r="N336" i="36"/>
  <c r="M336" i="36"/>
  <c r="R336" i="36"/>
  <c r="AM430" i="35"/>
  <c r="M430" i="35"/>
  <c r="Z430" i="35"/>
  <c r="AF430" i="35"/>
  <c r="I430" i="35"/>
  <c r="L430" i="35"/>
  <c r="AG430" i="35"/>
  <c r="AS430" i="35"/>
  <c r="AT430" i="35"/>
  <c r="T430" i="35"/>
  <c r="AB430" i="35"/>
  <c r="AJ430" i="35"/>
  <c r="AO430" i="35"/>
  <c r="AH430" i="35"/>
  <c r="AN430" i="35"/>
  <c r="W430" i="35"/>
  <c r="N430" i="35"/>
  <c r="X430" i="35"/>
  <c r="AK430" i="35"/>
  <c r="AD430" i="35"/>
  <c r="AQ430" i="35"/>
  <c r="U430" i="35"/>
  <c r="Q430" i="35"/>
  <c r="AL430" i="35"/>
  <c r="AA430" i="35"/>
  <c r="AP430" i="35"/>
  <c r="P430" i="35"/>
  <c r="R430" i="35"/>
  <c r="V430" i="35"/>
  <c r="AR430" i="35"/>
  <c r="AC430" i="35"/>
  <c r="AE430" i="35"/>
  <c r="AI430" i="35"/>
  <c r="K430" i="35"/>
  <c r="S430" i="35"/>
  <c r="O430" i="35"/>
  <c r="Y430" i="35"/>
  <c r="AI570" i="35"/>
  <c r="W570" i="35"/>
  <c r="T570" i="35"/>
  <c r="AC570" i="35"/>
  <c r="N570" i="35"/>
  <c r="S570" i="35"/>
  <c r="O570" i="35"/>
  <c r="AQ570" i="35"/>
  <c r="AN570" i="35"/>
  <c r="AK570" i="35"/>
  <c r="AA570" i="35"/>
  <c r="AL570" i="35"/>
  <c r="R570" i="35"/>
  <c r="Z570" i="35"/>
  <c r="L570" i="35"/>
  <c r="M570" i="35"/>
  <c r="AS570" i="35"/>
  <c r="AE570" i="35"/>
  <c r="Q570" i="35"/>
  <c r="AR570" i="35"/>
  <c r="X570" i="35"/>
  <c r="Y570" i="35"/>
  <c r="AH570" i="35"/>
  <c r="AG570" i="35"/>
  <c r="AD570" i="35"/>
  <c r="AM570" i="35"/>
  <c r="U570" i="35"/>
  <c r="K570" i="35"/>
  <c r="AT570" i="35"/>
  <c r="AF570" i="35"/>
  <c r="V570" i="35"/>
  <c r="AB570" i="35"/>
  <c r="I570" i="35"/>
  <c r="AP570" i="35"/>
  <c r="P570" i="35"/>
  <c r="AJ570" i="35"/>
  <c r="AO570" i="35"/>
  <c r="AE486" i="36"/>
  <c r="AG486" i="36"/>
  <c r="U486" i="36"/>
  <c r="Z486" i="36"/>
  <c r="AD486" i="36"/>
  <c r="AA486" i="36"/>
  <c r="AB486" i="36"/>
  <c r="N486" i="36"/>
  <c r="R486" i="36"/>
  <c r="T486" i="36"/>
  <c r="W486" i="36"/>
  <c r="V486" i="36"/>
  <c r="AS486" i="36"/>
  <c r="I486" i="36"/>
  <c r="AM486" i="36"/>
  <c r="AR486" i="36"/>
  <c r="AJ486" i="36"/>
  <c r="AT486" i="36"/>
  <c r="M486" i="36"/>
  <c r="S486" i="36"/>
  <c r="AH486" i="36"/>
  <c r="O486" i="36"/>
  <c r="Y486" i="36"/>
  <c r="AL486" i="36"/>
  <c r="K486" i="36"/>
  <c r="P486" i="36"/>
  <c r="AK486" i="36"/>
  <c r="AQ486" i="36"/>
  <c r="AP486" i="36"/>
  <c r="X486" i="36"/>
  <c r="AI486" i="36"/>
  <c r="AC486" i="36"/>
  <c r="AN486" i="36"/>
  <c r="AO486" i="36"/>
  <c r="AF486" i="36"/>
  <c r="L486" i="36"/>
  <c r="Q486" i="36"/>
  <c r="W153" i="36"/>
  <c r="Y153" i="36"/>
  <c r="U153" i="36"/>
  <c r="V153" i="36"/>
  <c r="AC153" i="36"/>
  <c r="S153" i="36"/>
  <c r="T153" i="36"/>
  <c r="P153" i="36"/>
  <c r="AN153" i="36"/>
  <c r="O153" i="36"/>
  <c r="N153" i="36"/>
  <c r="R153" i="36"/>
  <c r="AE153" i="36"/>
  <c r="AJ153" i="36"/>
  <c r="AF153" i="36"/>
  <c r="M153" i="36"/>
  <c r="Q153" i="36"/>
  <c r="AQ153" i="36"/>
  <c r="I153" i="36"/>
  <c r="AG153" i="36"/>
  <c r="Z153" i="36"/>
  <c r="AM153" i="36"/>
  <c r="AP153" i="36"/>
  <c r="L153" i="36"/>
  <c r="AB153" i="36"/>
  <c r="AI153" i="36"/>
  <c r="AK153" i="36"/>
  <c r="AR153" i="36"/>
  <c r="AA153" i="36"/>
  <c r="AO153" i="36"/>
  <c r="X153" i="36"/>
  <c r="AD153" i="36"/>
  <c r="AL153" i="36"/>
  <c r="AH153" i="36"/>
  <c r="AS153" i="36"/>
  <c r="K153" i="36"/>
  <c r="AT153" i="36"/>
  <c r="AE235" i="36"/>
  <c r="T235" i="36"/>
  <c r="U235" i="36"/>
  <c r="V235" i="36"/>
  <c r="R235" i="36"/>
  <c r="N235" i="36"/>
  <c r="Q235" i="36"/>
  <c r="P235" i="36"/>
  <c r="L235" i="36"/>
  <c r="M235" i="36"/>
  <c r="AM235" i="36"/>
  <c r="X235" i="36"/>
  <c r="I235" i="36"/>
  <c r="AH235" i="36"/>
  <c r="S235" i="36"/>
  <c r="AS235" i="36"/>
  <c r="AQ235" i="36"/>
  <c r="AB235" i="36"/>
  <c r="AL235" i="36"/>
  <c r="AI235" i="36"/>
  <c r="AF235" i="36"/>
  <c r="AD235" i="36"/>
  <c r="AA235" i="36"/>
  <c r="O235" i="36"/>
  <c r="AO235" i="36"/>
  <c r="K235" i="36"/>
  <c r="AR235" i="36"/>
  <c r="W235" i="36"/>
  <c r="Y235" i="36"/>
  <c r="AJ235" i="36"/>
  <c r="AT235" i="36"/>
  <c r="AG235" i="36"/>
  <c r="AC235" i="36"/>
  <c r="AN235" i="36"/>
  <c r="AK235" i="36"/>
  <c r="Z235" i="36"/>
  <c r="AP235" i="36"/>
  <c r="Y31" i="37"/>
  <c r="V31" i="37"/>
  <c r="X31" i="37"/>
  <c r="N31" i="37"/>
  <c r="M31" i="37"/>
  <c r="AM31" i="37"/>
  <c r="K31" i="37"/>
  <c r="AN31" i="37"/>
  <c r="AQ31" i="37"/>
  <c r="AF31" i="37"/>
  <c r="AS31" i="37"/>
  <c r="Q31" i="37"/>
  <c r="AI31" i="37"/>
  <c r="W31" i="37"/>
  <c r="AH31" i="37"/>
  <c r="P31" i="37"/>
  <c r="AG31" i="37"/>
  <c r="AR31" i="37"/>
  <c r="Z31" i="37"/>
  <c r="R31" i="37"/>
  <c r="AT31" i="37"/>
  <c r="I31" i="37"/>
  <c r="S31" i="37"/>
  <c r="AC31" i="37"/>
  <c r="AJ31" i="37"/>
  <c r="AL31" i="37"/>
  <c r="T31" i="37"/>
  <c r="AO31" i="37"/>
  <c r="O31" i="37"/>
  <c r="AD31" i="37"/>
  <c r="AE31" i="37"/>
  <c r="AA31" i="37"/>
  <c r="U31" i="37"/>
  <c r="AK31" i="37"/>
  <c r="L31" i="37"/>
  <c r="AP31" i="37"/>
  <c r="AB31" i="37"/>
  <c r="AQ342" i="36"/>
  <c r="V342" i="36"/>
  <c r="N342" i="36"/>
  <c r="AB342" i="36"/>
  <c r="AC342" i="36"/>
  <c r="AE342" i="36"/>
  <c r="W342" i="36"/>
  <c r="AN342" i="36"/>
  <c r="Y342" i="36"/>
  <c r="Z342" i="36"/>
  <c r="P342" i="36"/>
  <c r="AH342" i="36"/>
  <c r="M342" i="36"/>
  <c r="AL342" i="36"/>
  <c r="AA342" i="36"/>
  <c r="I342" i="36"/>
  <c r="AD342" i="36"/>
  <c r="S342" i="36"/>
  <c r="AS342" i="36"/>
  <c r="AP342" i="36"/>
  <c r="AT342" i="36"/>
  <c r="L342" i="36"/>
  <c r="T342" i="36"/>
  <c r="K342" i="36"/>
  <c r="O342" i="36"/>
  <c r="AO342" i="36"/>
  <c r="AK342" i="36"/>
  <c r="AR342" i="36"/>
  <c r="AG342" i="36"/>
  <c r="U342" i="36"/>
  <c r="R342" i="36"/>
  <c r="AF342" i="36"/>
  <c r="X342" i="36"/>
  <c r="Q342" i="36"/>
  <c r="AI342" i="36"/>
  <c r="AJ342" i="36"/>
  <c r="AM342" i="36"/>
  <c r="AO569" i="35"/>
  <c r="I569" i="35"/>
  <c r="R569" i="35"/>
  <c r="AE569" i="35"/>
  <c r="AR569" i="35"/>
  <c r="AK569" i="35"/>
  <c r="AT569" i="35"/>
  <c r="N569" i="35"/>
  <c r="T569" i="35"/>
  <c r="W569" i="35"/>
  <c r="AG569" i="35"/>
  <c r="AP569" i="35"/>
  <c r="K569" i="35"/>
  <c r="L569" i="35"/>
  <c r="Q569" i="35"/>
  <c r="Z569" i="35"/>
  <c r="P569" i="35"/>
  <c r="AM569" i="35"/>
  <c r="AD569" i="35"/>
  <c r="O569" i="35"/>
  <c r="Y569" i="35"/>
  <c r="AS569" i="35"/>
  <c r="V569" i="35"/>
  <c r="S569" i="35"/>
  <c r="AI569" i="35"/>
  <c r="AQ569" i="35"/>
  <c r="AC569" i="35"/>
  <c r="AN569" i="35"/>
  <c r="AB569" i="35"/>
  <c r="AF569" i="35"/>
  <c r="X569" i="35"/>
  <c r="AL569" i="35"/>
  <c r="AJ569" i="35"/>
  <c r="AH569" i="35"/>
  <c r="AA569" i="35"/>
  <c r="U569" i="35"/>
  <c r="M569" i="35"/>
  <c r="AQ350" i="36"/>
  <c r="V350" i="36"/>
  <c r="AG350" i="36"/>
  <c r="AJ350" i="36"/>
  <c r="AD350" i="36"/>
  <c r="K350" i="36"/>
  <c r="N350" i="36"/>
  <c r="AC350" i="36"/>
  <c r="AE350" i="36"/>
  <c r="W350" i="36"/>
  <c r="AN350" i="36"/>
  <c r="AO350" i="36"/>
  <c r="Z350" i="36"/>
  <c r="AM350" i="36"/>
  <c r="AK350" i="36"/>
  <c r="T350" i="36"/>
  <c r="AF350" i="36"/>
  <c r="AI350" i="36"/>
  <c r="Y350" i="36"/>
  <c r="O350" i="36"/>
  <c r="X350" i="36"/>
  <c r="M350" i="36"/>
  <c r="R350" i="36"/>
  <c r="I350" i="36"/>
  <c r="AH350" i="36"/>
  <c r="AP350" i="36"/>
  <c r="AA350" i="36"/>
  <c r="S350" i="36"/>
  <c r="AR350" i="36"/>
  <c r="AL350" i="36"/>
  <c r="Q350" i="36"/>
  <c r="AS350" i="36"/>
  <c r="L350" i="36"/>
  <c r="AB350" i="36"/>
  <c r="P350" i="36"/>
  <c r="AT350" i="36"/>
  <c r="U350" i="36"/>
  <c r="AD162" i="36"/>
  <c r="AE162" i="36"/>
  <c r="AA162" i="36"/>
  <c r="AI162" i="36"/>
  <c r="Z162" i="36"/>
  <c r="Y162" i="36"/>
  <c r="U162" i="36"/>
  <c r="S162" i="36"/>
  <c r="V162" i="36"/>
  <c r="T162" i="36"/>
  <c r="P162" i="36"/>
  <c r="AC162" i="36"/>
  <c r="AB162" i="36"/>
  <c r="AL162" i="36"/>
  <c r="AO162" i="36"/>
  <c r="AK162" i="36"/>
  <c r="W162" i="36"/>
  <c r="N162" i="36"/>
  <c r="AR162" i="36"/>
  <c r="AM162" i="36"/>
  <c r="AN162" i="36"/>
  <c r="AG162" i="36"/>
  <c r="AJ162" i="36"/>
  <c r="L162" i="36"/>
  <c r="AH162" i="36"/>
  <c r="R162" i="36"/>
  <c r="O162" i="36"/>
  <c r="X162" i="36"/>
  <c r="Q162" i="36"/>
  <c r="AP162" i="36"/>
  <c r="I162" i="36"/>
  <c r="AF162" i="36"/>
  <c r="AT162" i="36"/>
  <c r="AS162" i="36"/>
  <c r="AQ162" i="36"/>
  <c r="K162" i="36"/>
  <c r="M162" i="36"/>
  <c r="L186" i="37"/>
  <c r="P186" i="37"/>
  <c r="AO186" i="37"/>
  <c r="T186" i="37"/>
  <c r="Y186" i="37"/>
  <c r="Q186" i="37"/>
  <c r="K186" i="37"/>
  <c r="N186" i="37"/>
  <c r="AI186" i="37"/>
  <c r="S186" i="37"/>
  <c r="Z186" i="37"/>
  <c r="AS186" i="37"/>
  <c r="I186" i="37"/>
  <c r="AA186" i="37"/>
  <c r="R186" i="37"/>
  <c r="AH186" i="37"/>
  <c r="AG186" i="37"/>
  <c r="AR186" i="37"/>
  <c r="AJ186" i="37"/>
  <c r="AF186" i="37"/>
  <c r="X186" i="37"/>
  <c r="AM186" i="37"/>
  <c r="AP186" i="37"/>
  <c r="AT186" i="37"/>
  <c r="AB186" i="37"/>
  <c r="AD186" i="37"/>
  <c r="V186" i="37"/>
  <c r="AN186" i="37"/>
  <c r="AC186" i="37"/>
  <c r="AQ186" i="37"/>
  <c r="AE186" i="37"/>
  <c r="W186" i="37"/>
  <c r="M186" i="37"/>
  <c r="O186" i="37"/>
  <c r="U186" i="37"/>
  <c r="AK186" i="37"/>
  <c r="AL186" i="37"/>
  <c r="L373" i="36"/>
  <c r="AO373" i="36"/>
  <c r="T373" i="36"/>
  <c r="AL373" i="36"/>
  <c r="AS373" i="36"/>
  <c r="AJ373" i="36"/>
  <c r="P373" i="36"/>
  <c r="AH373" i="36"/>
  <c r="AN373" i="36"/>
  <c r="AB373" i="36"/>
  <c r="I373" i="36"/>
  <c r="V373" i="36"/>
  <c r="M373" i="36"/>
  <c r="AM373" i="36"/>
  <c r="R373" i="36"/>
  <c r="AQ373" i="36"/>
  <c r="AF373" i="36"/>
  <c r="N373" i="36"/>
  <c r="U373" i="36"/>
  <c r="Y373" i="36"/>
  <c r="AA373" i="36"/>
  <c r="AP373" i="36"/>
  <c r="O373" i="36"/>
  <c r="AD373" i="36"/>
  <c r="AR373" i="36"/>
  <c r="Z373" i="36"/>
  <c r="AK373" i="36"/>
  <c r="AE373" i="36"/>
  <c r="AI373" i="36"/>
  <c r="AC373" i="36"/>
  <c r="AG373" i="36"/>
  <c r="AT373" i="36"/>
  <c r="S373" i="36"/>
  <c r="W373" i="36"/>
  <c r="Q373" i="36"/>
  <c r="X373" i="36"/>
  <c r="K373" i="36"/>
  <c r="AL159" i="35"/>
  <c r="AQ159" i="35"/>
  <c r="AM159" i="35"/>
  <c r="O159" i="35"/>
  <c r="M159" i="35"/>
  <c r="AH159" i="35"/>
  <c r="AK159" i="35"/>
  <c r="AE159" i="35"/>
  <c r="AN159" i="35"/>
  <c r="S159" i="35"/>
  <c r="Q159" i="35"/>
  <c r="AO159" i="35"/>
  <c r="AT159" i="35"/>
  <c r="AF159" i="35"/>
  <c r="I159" i="35"/>
  <c r="AG159" i="35"/>
  <c r="AP159" i="35"/>
  <c r="AA159" i="35"/>
  <c r="AR159" i="35"/>
  <c r="W159" i="35"/>
  <c r="Z159" i="35"/>
  <c r="X159" i="35"/>
  <c r="V159" i="35"/>
  <c r="AI159" i="35"/>
  <c r="R159" i="35"/>
  <c r="Y159" i="35"/>
  <c r="K159" i="35"/>
  <c r="AB159" i="35"/>
  <c r="T159" i="35"/>
  <c r="L159" i="35"/>
  <c r="AD159" i="35"/>
  <c r="AJ159" i="35"/>
  <c r="AS159" i="35"/>
  <c r="U159" i="35"/>
  <c r="P159" i="35"/>
  <c r="AC159" i="35"/>
  <c r="N159" i="35"/>
  <c r="AE174" i="31"/>
  <c r="AJ174" i="31"/>
  <c r="Z174" i="31"/>
  <c r="AR174" i="31"/>
  <c r="AF174" i="31"/>
  <c r="AH338" i="31"/>
  <c r="AK338" i="31"/>
  <c r="AB338" i="31"/>
  <c r="AS338" i="31"/>
  <c r="Y338" i="31"/>
  <c r="V338" i="31"/>
  <c r="U338" i="31"/>
  <c r="AR338" i="31"/>
  <c r="AG338" i="31"/>
  <c r="AH510" i="31"/>
  <c r="AM510" i="31"/>
  <c r="AC510" i="31"/>
  <c r="AA510" i="31"/>
  <c r="S510" i="31"/>
  <c r="V510" i="31"/>
  <c r="W510" i="31"/>
  <c r="AO510" i="31"/>
  <c r="T510" i="31"/>
  <c r="AH388" i="31"/>
  <c r="AM388" i="31"/>
  <c r="AA388" i="31"/>
  <c r="AF388" i="31"/>
  <c r="P388" i="31"/>
  <c r="V388" i="31"/>
  <c r="W388" i="31"/>
  <c r="AN388" i="31"/>
  <c r="AS388" i="31"/>
  <c r="AH512" i="31"/>
  <c r="AK512" i="31"/>
  <c r="AE512" i="31"/>
  <c r="AN512" i="31"/>
  <c r="AR512" i="31"/>
  <c r="V512" i="31"/>
  <c r="U512" i="31"/>
  <c r="I512" i="31"/>
  <c r="AC512" i="31"/>
  <c r="R328" i="31"/>
  <c r="Q328" i="31"/>
  <c r="AN328" i="31"/>
  <c r="AQ328" i="31"/>
  <c r="AL328" i="31"/>
  <c r="AR328" i="31"/>
  <c r="AK328" i="31"/>
  <c r="S328" i="31"/>
  <c r="AI328" i="31"/>
  <c r="AM162" i="37"/>
  <c r="AR162" i="37"/>
  <c r="L162" i="37"/>
  <c r="AK162" i="37"/>
  <c r="AT162" i="37"/>
  <c r="AJ162" i="37"/>
  <c r="V162" i="37"/>
  <c r="AG162" i="37"/>
  <c r="AN162" i="37"/>
  <c r="AE162" i="37"/>
  <c r="K162" i="37"/>
  <c r="P162" i="37"/>
  <c r="AA162" i="37"/>
  <c r="AC162" i="37"/>
  <c r="AI162" i="37"/>
  <c r="Z162" i="37"/>
  <c r="AS162" i="37"/>
  <c r="M162" i="37"/>
  <c r="N162" i="37"/>
  <c r="AQ162" i="37"/>
  <c r="X162" i="37"/>
  <c r="AL162" i="37"/>
  <c r="S162" i="37"/>
  <c r="AO162" i="37"/>
  <c r="AP162" i="37"/>
  <c r="I162" i="37"/>
  <c r="AF162" i="37"/>
  <c r="R162" i="37"/>
  <c r="Q162" i="37"/>
  <c r="AD162" i="37"/>
  <c r="W162" i="37"/>
  <c r="AH162" i="37"/>
  <c r="AB162" i="37"/>
  <c r="T162" i="37"/>
  <c r="Y162" i="37"/>
  <c r="U162" i="37"/>
  <c r="O162" i="37"/>
  <c r="AM223" i="37"/>
  <c r="AC223" i="37"/>
  <c r="M223" i="37"/>
  <c r="AS223" i="37"/>
  <c r="Y223" i="37"/>
  <c r="AN223" i="37"/>
  <c r="AP223" i="37"/>
  <c r="AL223" i="37"/>
  <c r="S223" i="37"/>
  <c r="AI223" i="37"/>
  <c r="AJ223" i="37"/>
  <c r="AK223" i="37"/>
  <c r="AG223" i="37"/>
  <c r="I223" i="37"/>
  <c r="AF223" i="37"/>
  <c r="AE223" i="37"/>
  <c r="AA223" i="37"/>
  <c r="P223" i="37"/>
  <c r="AO223" i="37"/>
  <c r="U223" i="37"/>
  <c r="O223" i="37"/>
  <c r="AR223" i="37"/>
  <c r="AQ223" i="37"/>
  <c r="W223" i="37"/>
  <c r="L223" i="37"/>
  <c r="AD223" i="37"/>
  <c r="T223" i="37"/>
  <c r="AT223" i="37"/>
  <c r="Z223" i="37"/>
  <c r="V223" i="37"/>
  <c r="AB223" i="37"/>
  <c r="R223" i="37"/>
  <c r="X223" i="37"/>
  <c r="Q223" i="37"/>
  <c r="N223" i="37"/>
  <c r="K223" i="37"/>
  <c r="AH223" i="37"/>
  <c r="Z580" i="37"/>
  <c r="AE580" i="37"/>
  <c r="AC580" i="37"/>
  <c r="AG580" i="37"/>
  <c r="L580" i="37"/>
  <c r="V580" i="37"/>
  <c r="AA580" i="37"/>
  <c r="U580" i="37"/>
  <c r="Y580" i="37"/>
  <c r="R580" i="37"/>
  <c r="W580" i="37"/>
  <c r="M580" i="37"/>
  <c r="Q580" i="37"/>
  <c r="AH580" i="37"/>
  <c r="AM580" i="37"/>
  <c r="AS580" i="37"/>
  <c r="P580" i="37"/>
  <c r="AB580" i="37"/>
  <c r="N580" i="37"/>
  <c r="AN580" i="37"/>
  <c r="AF580" i="37"/>
  <c r="AO580" i="37"/>
  <c r="AQ580" i="37"/>
  <c r="X580" i="37"/>
  <c r="AI580" i="37"/>
  <c r="AL580" i="37"/>
  <c r="K580" i="37"/>
  <c r="T580" i="37"/>
  <c r="AD580" i="37"/>
  <c r="AK580" i="37"/>
  <c r="AR580" i="37"/>
  <c r="I580" i="37"/>
  <c r="AJ580" i="37"/>
  <c r="O580" i="37"/>
  <c r="AT580" i="37"/>
  <c r="AP580" i="37"/>
  <c r="S580" i="37"/>
  <c r="AG240" i="35"/>
  <c r="AM240" i="35"/>
  <c r="Z240" i="35"/>
  <c r="AJ240" i="35"/>
  <c r="AQ240" i="35"/>
  <c r="AC240" i="35"/>
  <c r="AH240" i="35"/>
  <c r="S240" i="35"/>
  <c r="AA240" i="35"/>
  <c r="O240" i="35"/>
  <c r="Y240" i="35"/>
  <c r="AB240" i="35"/>
  <c r="K240" i="35"/>
  <c r="P240" i="35"/>
  <c r="X240" i="35"/>
  <c r="AO240" i="35"/>
  <c r="I240" i="35"/>
  <c r="AN240" i="35"/>
  <c r="N240" i="35"/>
  <c r="T240" i="35"/>
  <c r="W240" i="35"/>
  <c r="AL240" i="35"/>
  <c r="AF240" i="35"/>
  <c r="R240" i="35"/>
  <c r="AK240" i="35"/>
  <c r="AS240" i="35"/>
  <c r="L240" i="35"/>
  <c r="AD240" i="35"/>
  <c r="AI240" i="35"/>
  <c r="M240" i="35"/>
  <c r="V240" i="35"/>
  <c r="U240" i="35"/>
  <c r="Q240" i="35"/>
  <c r="AR240" i="35"/>
  <c r="AT240" i="35"/>
  <c r="AP240" i="35"/>
  <c r="AE240" i="35"/>
  <c r="AJ590" i="37"/>
  <c r="L590" i="37"/>
  <c r="AG590" i="37"/>
  <c r="W590" i="37"/>
  <c r="AB590" i="37"/>
  <c r="Z590" i="37"/>
  <c r="AP590" i="37"/>
  <c r="R590" i="37"/>
  <c r="Q590" i="37"/>
  <c r="AQ590" i="37"/>
  <c r="AC590" i="37"/>
  <c r="U590" i="37"/>
  <c r="I590" i="37"/>
  <c r="AN590" i="37"/>
  <c r="V590" i="37"/>
  <c r="X590" i="37"/>
  <c r="AK590" i="37"/>
  <c r="Y590" i="37"/>
  <c r="N590" i="37"/>
  <c r="AM590" i="37"/>
  <c r="S590" i="37"/>
  <c r="AL590" i="37"/>
  <c r="AH590" i="37"/>
  <c r="P590" i="37"/>
  <c r="AO590" i="37"/>
  <c r="K590" i="37"/>
  <c r="AS590" i="37"/>
  <c r="AF590" i="37"/>
  <c r="T590" i="37"/>
  <c r="AR590" i="37"/>
  <c r="AD590" i="37"/>
  <c r="AE590" i="37"/>
  <c r="M590" i="37"/>
  <c r="AI590" i="37"/>
  <c r="O590" i="37"/>
  <c r="AT590" i="37"/>
  <c r="AA590" i="37"/>
  <c r="AR502" i="35"/>
  <c r="L502" i="35"/>
  <c r="S502" i="35"/>
  <c r="AQ502" i="35"/>
  <c r="U502" i="35"/>
  <c r="K502" i="35"/>
  <c r="AL502" i="35"/>
  <c r="AO502" i="35"/>
  <c r="AM502" i="35"/>
  <c r="AK502" i="35"/>
  <c r="AH502" i="35"/>
  <c r="AJ502" i="35"/>
  <c r="AF502" i="35"/>
  <c r="AD502" i="35"/>
  <c r="AE502" i="35"/>
  <c r="AN502" i="35"/>
  <c r="AB502" i="35"/>
  <c r="AT502" i="35"/>
  <c r="N502" i="35"/>
  <c r="I502" i="35"/>
  <c r="Q502" i="35"/>
  <c r="X502" i="35"/>
  <c r="AG502" i="35"/>
  <c r="R502" i="35"/>
  <c r="P502" i="35"/>
  <c r="AS502" i="35"/>
  <c r="AA502" i="35"/>
  <c r="T502" i="35"/>
  <c r="Y502" i="35"/>
  <c r="M502" i="35"/>
  <c r="AP502" i="35"/>
  <c r="Z502" i="35"/>
  <c r="AC502" i="35"/>
  <c r="V502" i="35"/>
  <c r="W502" i="35"/>
  <c r="O502" i="35"/>
  <c r="AI502" i="35"/>
  <c r="Y107" i="31"/>
  <c r="AA107" i="31"/>
  <c r="L107" i="31"/>
  <c r="AD107" i="31"/>
  <c r="AE107" i="31"/>
  <c r="X473" i="31"/>
  <c r="U473" i="31"/>
  <c r="AS473" i="31"/>
  <c r="AC473" i="31"/>
  <c r="W473" i="31"/>
  <c r="AR473" i="31"/>
  <c r="L473" i="31"/>
  <c r="AO473" i="31"/>
  <c r="Q473" i="31"/>
  <c r="N473" i="31"/>
  <c r="I495" i="35"/>
  <c r="Z495" i="35"/>
  <c r="Y495" i="35"/>
  <c r="AQ495" i="35"/>
  <c r="Q495" i="35"/>
  <c r="AT495" i="35"/>
  <c r="AG495" i="35"/>
  <c r="AD495" i="35"/>
  <c r="AN495" i="35"/>
  <c r="AS495" i="35"/>
  <c r="AI495" i="35"/>
  <c r="O495" i="35"/>
  <c r="AJ495" i="35"/>
  <c r="AM495" i="35"/>
  <c r="AA495" i="35"/>
  <c r="K495" i="35"/>
  <c r="AF495" i="35"/>
  <c r="AH495" i="35"/>
  <c r="U495" i="35"/>
  <c r="V495" i="35"/>
  <c r="P495" i="35"/>
  <c r="M495" i="35"/>
  <c r="T495" i="35"/>
  <c r="AR495" i="35"/>
  <c r="L495" i="35"/>
  <c r="W495" i="35"/>
  <c r="R495" i="35"/>
  <c r="AC495" i="35"/>
  <c r="AB495" i="35"/>
  <c r="N495" i="35"/>
  <c r="AE495" i="35"/>
  <c r="X495" i="35"/>
  <c r="AO495" i="35"/>
  <c r="AP495" i="35"/>
  <c r="AL495" i="35"/>
  <c r="S495" i="35"/>
  <c r="AK495" i="35"/>
  <c r="AE52" i="37"/>
  <c r="AF52" i="37"/>
  <c r="AC52" i="37"/>
  <c r="AO52" i="37"/>
  <c r="AB52" i="37"/>
  <c r="AA52" i="37"/>
  <c r="Z52" i="37"/>
  <c r="X52" i="37"/>
  <c r="AD52" i="37"/>
  <c r="AG52" i="37"/>
  <c r="W52" i="37"/>
  <c r="U52" i="37"/>
  <c r="R52" i="37"/>
  <c r="T52" i="37"/>
  <c r="L52" i="37"/>
  <c r="AM52" i="37"/>
  <c r="AP52" i="37"/>
  <c r="AN52" i="37"/>
  <c r="Y52" i="37"/>
  <c r="AR52" i="37"/>
  <c r="P52" i="37"/>
  <c r="I52" i="37"/>
  <c r="AI52" i="37"/>
  <c r="AL52" i="37"/>
  <c r="AH52" i="37"/>
  <c r="AQ52" i="37"/>
  <c r="AS52" i="37"/>
  <c r="Q52" i="37"/>
  <c r="V52" i="37"/>
  <c r="K52" i="37"/>
  <c r="AJ52" i="37"/>
  <c r="AK52" i="37"/>
  <c r="N52" i="37"/>
  <c r="O52" i="37"/>
  <c r="AT52" i="37"/>
  <c r="M52" i="37"/>
  <c r="S52" i="37"/>
  <c r="O372" i="36"/>
  <c r="M372" i="36"/>
  <c r="AD372" i="36"/>
  <c r="Q372" i="36"/>
  <c r="AQ372" i="36"/>
  <c r="K372" i="36"/>
  <c r="AP372" i="36"/>
  <c r="V372" i="36"/>
  <c r="AM372" i="36"/>
  <c r="AS372" i="36"/>
  <c r="AJ372" i="36"/>
  <c r="P372" i="36"/>
  <c r="Z372" i="36"/>
  <c r="W372" i="36"/>
  <c r="X372" i="36"/>
  <c r="AR372" i="36"/>
  <c r="AF372" i="36"/>
  <c r="T372" i="36"/>
  <c r="AI372" i="36"/>
  <c r="AB372" i="36"/>
  <c r="AG372" i="36"/>
  <c r="AE372" i="36"/>
  <c r="U372" i="36"/>
  <c r="AO372" i="36"/>
  <c r="S372" i="36"/>
  <c r="AA372" i="36"/>
  <c r="N372" i="36"/>
  <c r="L372" i="36"/>
  <c r="AK372" i="36"/>
  <c r="AC372" i="36"/>
  <c r="AL372" i="36"/>
  <c r="R372" i="36"/>
  <c r="Y372" i="36"/>
  <c r="I372" i="36"/>
  <c r="AT372" i="36"/>
  <c r="AH372" i="36"/>
  <c r="AN372" i="36"/>
  <c r="AP513" i="35"/>
  <c r="S513" i="35"/>
  <c r="N513" i="35"/>
  <c r="AF513" i="35"/>
  <c r="R513" i="35"/>
  <c r="AL513" i="35"/>
  <c r="O513" i="35"/>
  <c r="I513" i="35"/>
  <c r="V513" i="35"/>
  <c r="AG513" i="35"/>
  <c r="AH513" i="35"/>
  <c r="K513" i="35"/>
  <c r="AS513" i="35"/>
  <c r="L513" i="35"/>
  <c r="AM513" i="35"/>
  <c r="AA513" i="35"/>
  <c r="Y513" i="35"/>
  <c r="M513" i="35"/>
  <c r="AC513" i="35"/>
  <c r="AO513" i="35"/>
  <c r="AI513" i="35"/>
  <c r="AQ513" i="35"/>
  <c r="AJ513" i="35"/>
  <c r="AB513" i="35"/>
  <c r="X513" i="35"/>
  <c r="AE513" i="35"/>
  <c r="U513" i="35"/>
  <c r="W513" i="35"/>
  <c r="AD513" i="35"/>
  <c r="P513" i="35"/>
  <c r="AT513" i="35"/>
  <c r="T513" i="35"/>
  <c r="Q513" i="35"/>
  <c r="Z513" i="35"/>
  <c r="AN513" i="35"/>
  <c r="AK513" i="35"/>
  <c r="AR513" i="35"/>
  <c r="V294" i="36"/>
  <c r="T294" i="36"/>
  <c r="P294" i="36"/>
  <c r="L294" i="36"/>
  <c r="R294" i="36"/>
  <c r="O294" i="36"/>
  <c r="K294" i="36"/>
  <c r="AC294" i="36"/>
  <c r="AT294" i="36"/>
  <c r="N294" i="36"/>
  <c r="I294" i="36"/>
  <c r="AR294" i="36"/>
  <c r="AI294" i="36"/>
  <c r="Z294" i="36"/>
  <c r="AF294" i="36"/>
  <c r="M294" i="36"/>
  <c r="AA294" i="36"/>
  <c r="AN294" i="36"/>
  <c r="AP294" i="36"/>
  <c r="AQ294" i="36"/>
  <c r="S294" i="36"/>
  <c r="AL294" i="36"/>
  <c r="AK294" i="36"/>
  <c r="AS294" i="36"/>
  <c r="AH294" i="36"/>
  <c r="U294" i="36"/>
  <c r="X294" i="36"/>
  <c r="AE294" i="36"/>
  <c r="Y294" i="36"/>
  <c r="AM294" i="36"/>
  <c r="AG294" i="36"/>
  <c r="AB294" i="36"/>
  <c r="W294" i="36"/>
  <c r="Q294" i="36"/>
  <c r="AJ294" i="36"/>
  <c r="AO294" i="36"/>
  <c r="AD294" i="36"/>
  <c r="O265" i="35"/>
  <c r="AJ265" i="35"/>
  <c r="AO265" i="35"/>
  <c r="AH265" i="35"/>
  <c r="AS265" i="35"/>
  <c r="AF265" i="35"/>
  <c r="AI265" i="35"/>
  <c r="AA265" i="35"/>
  <c r="AK265" i="35"/>
  <c r="AB265" i="35"/>
  <c r="AD265" i="35"/>
  <c r="U265" i="35"/>
  <c r="Z265" i="35"/>
  <c r="AR265" i="35"/>
  <c r="L265" i="35"/>
  <c r="I265" i="35"/>
  <c r="V265" i="35"/>
  <c r="AC265" i="35"/>
  <c r="S265" i="35"/>
  <c r="AL265" i="35"/>
  <c r="AG265" i="35"/>
  <c r="N265" i="35"/>
  <c r="R265" i="35"/>
  <c r="W265" i="35"/>
  <c r="AN265" i="35"/>
  <c r="AP265" i="35"/>
  <c r="AT265" i="35"/>
  <c r="K265" i="35"/>
  <c r="AM265" i="35"/>
  <c r="X265" i="35"/>
  <c r="AE265" i="35"/>
  <c r="Q265" i="35"/>
  <c r="Y265" i="35"/>
  <c r="M265" i="35"/>
  <c r="T265" i="35"/>
  <c r="P265" i="35"/>
  <c r="AQ265" i="35"/>
  <c r="AF347" i="31"/>
  <c r="AE347" i="31"/>
  <c r="S347" i="31"/>
  <c r="AD347" i="31"/>
  <c r="Y347" i="31"/>
  <c r="T347" i="31"/>
  <c r="O347" i="31"/>
  <c r="AI347" i="31"/>
  <c r="AG347" i="31"/>
  <c r="AI218" i="36"/>
  <c r="Z218" i="36"/>
  <c r="Y218" i="36"/>
  <c r="U218" i="36"/>
  <c r="Q218" i="36"/>
  <c r="X218" i="36"/>
  <c r="V218" i="36"/>
  <c r="T218" i="36"/>
  <c r="P218" i="36"/>
  <c r="L218" i="36"/>
  <c r="AP218" i="36"/>
  <c r="AJ218" i="36"/>
  <c r="K218" i="36"/>
  <c r="AL218" i="36"/>
  <c r="AE218" i="36"/>
  <c r="AR218" i="36"/>
  <c r="S218" i="36"/>
  <c r="AH218" i="36"/>
  <c r="O218" i="36"/>
  <c r="AM218" i="36"/>
  <c r="AS218" i="36"/>
  <c r="I218" i="36"/>
  <c r="AC218" i="36"/>
  <c r="AN218" i="36"/>
  <c r="AQ218" i="36"/>
  <c r="AO218" i="36"/>
  <c r="AK218" i="36"/>
  <c r="R218" i="36"/>
  <c r="N218" i="36"/>
  <c r="AF218" i="36"/>
  <c r="AA218" i="36"/>
  <c r="M218" i="36"/>
  <c r="AG218" i="36"/>
  <c r="AB218" i="36"/>
  <c r="W218" i="36"/>
  <c r="AD218" i="36"/>
  <c r="AT218" i="36"/>
  <c r="Y98" i="37"/>
  <c r="Z98" i="37"/>
  <c r="R98" i="37"/>
  <c r="AL98" i="37"/>
  <c r="L98" i="37"/>
  <c r="U98" i="37"/>
  <c r="T98" i="37"/>
  <c r="K98" i="37"/>
  <c r="AD98" i="37"/>
  <c r="Q98" i="37"/>
  <c r="O98" i="37"/>
  <c r="AQ98" i="37"/>
  <c r="W98" i="37"/>
  <c r="AG98" i="37"/>
  <c r="AJ98" i="37"/>
  <c r="AF98" i="37"/>
  <c r="N98" i="37"/>
  <c r="AH98" i="37"/>
  <c r="AS98" i="37"/>
  <c r="P98" i="37"/>
  <c r="AC98" i="37"/>
  <c r="AO98" i="37"/>
  <c r="AT98" i="37"/>
  <c r="S98" i="37"/>
  <c r="X98" i="37"/>
  <c r="AK98" i="37"/>
  <c r="AM98" i="37"/>
  <c r="AA98" i="37"/>
  <c r="AN98" i="37"/>
  <c r="AP98" i="37"/>
  <c r="V98" i="37"/>
  <c r="AE98" i="37"/>
  <c r="AR98" i="37"/>
  <c r="I98" i="37"/>
  <c r="AI98" i="37"/>
  <c r="AB98" i="37"/>
  <c r="M98" i="37"/>
  <c r="AE482" i="36"/>
  <c r="Q482" i="36"/>
  <c r="AM482" i="36"/>
  <c r="AS482" i="36"/>
  <c r="AH482" i="36"/>
  <c r="AI482" i="36"/>
  <c r="Y482" i="36"/>
  <c r="AO482" i="36"/>
  <c r="U482" i="36"/>
  <c r="I482" i="36"/>
  <c r="AT482" i="36"/>
  <c r="L482" i="36"/>
  <c r="X482" i="36"/>
  <c r="N482" i="36"/>
  <c r="AB482" i="36"/>
  <c r="M482" i="36"/>
  <c r="AC482" i="36"/>
  <c r="AK482" i="36"/>
  <c r="AL482" i="36"/>
  <c r="AG482" i="36"/>
  <c r="R482" i="36"/>
  <c r="W482" i="36"/>
  <c r="O482" i="36"/>
  <c r="AR482" i="36"/>
  <c r="AQ482" i="36"/>
  <c r="AN482" i="36"/>
  <c r="AD482" i="36"/>
  <c r="K482" i="36"/>
  <c r="V482" i="36"/>
  <c r="P482" i="36"/>
  <c r="AP482" i="36"/>
  <c r="S482" i="36"/>
  <c r="T482" i="36"/>
  <c r="AJ482" i="36"/>
  <c r="Z482" i="36"/>
  <c r="AA482" i="36"/>
  <c r="AF482" i="36"/>
  <c r="AQ217" i="35"/>
  <c r="O217" i="35"/>
  <c r="P217" i="35"/>
  <c r="N217" i="35"/>
  <c r="AE217" i="35"/>
  <c r="AG217" i="35"/>
  <c r="AR217" i="35"/>
  <c r="L217" i="35"/>
  <c r="I217" i="35"/>
  <c r="V217" i="35"/>
  <c r="AL217" i="35"/>
  <c r="AN217" i="35"/>
  <c r="AT217" i="35"/>
  <c r="AP217" i="35"/>
  <c r="K217" i="35"/>
  <c r="R217" i="35"/>
  <c r="X217" i="35"/>
  <c r="Y217" i="35"/>
  <c r="M217" i="35"/>
  <c r="Q217" i="35"/>
  <c r="AI217" i="35"/>
  <c r="AK217" i="35"/>
  <c r="AD217" i="35"/>
  <c r="Z217" i="35"/>
  <c r="AH217" i="35"/>
  <c r="S217" i="35"/>
  <c r="AC217" i="35"/>
  <c r="AJ217" i="35"/>
  <c r="W217" i="35"/>
  <c r="T217" i="35"/>
  <c r="AM217" i="35"/>
  <c r="AO217" i="35"/>
  <c r="AS217" i="35"/>
  <c r="AF217" i="35"/>
  <c r="AB217" i="35"/>
  <c r="AA217" i="35"/>
  <c r="U217" i="35"/>
  <c r="M544" i="37"/>
  <c r="AG544" i="37"/>
  <c r="AP544" i="37"/>
  <c r="AR544" i="37"/>
  <c r="K544" i="37"/>
  <c r="AH544" i="37"/>
  <c r="AE544" i="37"/>
  <c r="P544" i="37"/>
  <c r="L544" i="37"/>
  <c r="AD544" i="37"/>
  <c r="Y544" i="37"/>
  <c r="AM544" i="37"/>
  <c r="AA544" i="37"/>
  <c r="Z544" i="37"/>
  <c r="T544" i="37"/>
  <c r="AB544" i="37"/>
  <c r="AS544" i="37"/>
  <c r="AT544" i="37"/>
  <c r="AO544" i="37"/>
  <c r="AC544" i="37"/>
  <c r="Q544" i="37"/>
  <c r="AI544" i="37"/>
  <c r="I544" i="37"/>
  <c r="X544" i="37"/>
  <c r="AK544" i="37"/>
  <c r="AN544" i="37"/>
  <c r="U544" i="37"/>
  <c r="AL544" i="37"/>
  <c r="W544" i="37"/>
  <c r="AJ544" i="37"/>
  <c r="AQ544" i="37"/>
  <c r="V544" i="37"/>
  <c r="R544" i="37"/>
  <c r="O544" i="37"/>
  <c r="S544" i="37"/>
  <c r="AF544" i="37"/>
  <c r="N544" i="37"/>
  <c r="Z59" i="36"/>
  <c r="AS59" i="36"/>
  <c r="M59" i="36"/>
  <c r="K59" i="36"/>
  <c r="AP59" i="36"/>
  <c r="AO59" i="36"/>
  <c r="I59" i="36"/>
  <c r="AR59" i="36"/>
  <c r="AE59" i="36"/>
  <c r="AK59" i="36"/>
  <c r="AQ59" i="36"/>
  <c r="AM59" i="36"/>
  <c r="T59" i="36"/>
  <c r="U59" i="36"/>
  <c r="V59" i="36"/>
  <c r="R59" i="36"/>
  <c r="AN59" i="36"/>
  <c r="AF59" i="36"/>
  <c r="AI59" i="36"/>
  <c r="AA59" i="36"/>
  <c r="S59" i="36"/>
  <c r="P59" i="36"/>
  <c r="X59" i="36"/>
  <c r="AD59" i="36"/>
  <c r="Y59" i="36"/>
  <c r="Q59" i="36"/>
  <c r="N59" i="36"/>
  <c r="AL59" i="36"/>
  <c r="AJ59" i="36"/>
  <c r="AB59" i="36"/>
  <c r="W59" i="36"/>
  <c r="L59" i="36"/>
  <c r="O59" i="36"/>
  <c r="AT59" i="36"/>
  <c r="AG59" i="36"/>
  <c r="AC59" i="36"/>
  <c r="AH59" i="36"/>
  <c r="AA180" i="36"/>
  <c r="AL180" i="36"/>
  <c r="AJ180" i="36"/>
  <c r="AM180" i="36"/>
  <c r="AI180" i="36"/>
  <c r="V180" i="36"/>
  <c r="AF180" i="36"/>
  <c r="AH180" i="36"/>
  <c r="AD180" i="36"/>
  <c r="K180" i="36"/>
  <c r="AB180" i="36"/>
  <c r="AC180" i="36"/>
  <c r="Y180" i="36"/>
  <c r="AK180" i="36"/>
  <c r="W180" i="36"/>
  <c r="AQ180" i="36"/>
  <c r="AP180" i="36"/>
  <c r="AR180" i="36"/>
  <c r="R180" i="36"/>
  <c r="AG180" i="36"/>
  <c r="AN180" i="36"/>
  <c r="M180" i="36"/>
  <c r="U180" i="36"/>
  <c r="X180" i="36"/>
  <c r="N180" i="36"/>
  <c r="T180" i="36"/>
  <c r="I180" i="36"/>
  <c r="L180" i="36"/>
  <c r="O180" i="36"/>
  <c r="S180" i="36"/>
  <c r="Q180" i="36"/>
  <c r="AE180" i="36"/>
  <c r="Z180" i="36"/>
  <c r="P180" i="36"/>
  <c r="AS180" i="36"/>
  <c r="AT180" i="36"/>
  <c r="AO180" i="36"/>
  <c r="V491" i="35"/>
  <c r="I491" i="35"/>
  <c r="AG491" i="35"/>
  <c r="AA491" i="35"/>
  <c r="N491" i="35"/>
  <c r="AP491" i="35"/>
  <c r="AB491" i="35"/>
  <c r="AC491" i="35"/>
  <c r="Q491" i="35"/>
  <c r="U491" i="35"/>
  <c r="AK491" i="35"/>
  <c r="AI491" i="35"/>
  <c r="X491" i="35"/>
  <c r="W491" i="35"/>
  <c r="K491" i="35"/>
  <c r="P491" i="35"/>
  <c r="T491" i="35"/>
  <c r="R491" i="35"/>
  <c r="AQ491" i="35"/>
  <c r="M491" i="35"/>
  <c r="AJ491" i="35"/>
  <c r="AM491" i="35"/>
  <c r="AE491" i="35"/>
  <c r="AO491" i="35"/>
  <c r="AS491" i="35"/>
  <c r="AL491" i="35"/>
  <c r="Y491" i="35"/>
  <c r="AH491" i="35"/>
  <c r="AT491" i="35"/>
  <c r="Z491" i="35"/>
  <c r="AF491" i="35"/>
  <c r="O491" i="35"/>
  <c r="S491" i="35"/>
  <c r="L491" i="35"/>
  <c r="AD491" i="35"/>
  <c r="AR491" i="35"/>
  <c r="AN491" i="35"/>
  <c r="AC385" i="37"/>
  <c r="AT385" i="37"/>
  <c r="R385" i="37"/>
  <c r="I385" i="37"/>
  <c r="AK385" i="37"/>
  <c r="O385" i="37"/>
  <c r="L385" i="37"/>
  <c r="U385" i="37"/>
  <c r="AQ385" i="37"/>
  <c r="K385" i="37"/>
  <c r="AO385" i="37"/>
  <c r="AM385" i="37"/>
  <c r="AR385" i="37"/>
  <c r="AH385" i="37"/>
  <c r="AS385" i="37"/>
  <c r="W385" i="37"/>
  <c r="V385" i="37"/>
  <c r="AN385" i="37"/>
  <c r="N385" i="37"/>
  <c r="AA385" i="37"/>
  <c r="M385" i="37"/>
  <c r="S385" i="37"/>
  <c r="AD385" i="37"/>
  <c r="AL385" i="37"/>
  <c r="AJ385" i="37"/>
  <c r="AI385" i="37"/>
  <c r="Z385" i="37"/>
  <c r="X385" i="37"/>
  <c r="Q385" i="37"/>
  <c r="T385" i="37"/>
  <c r="Y385" i="37"/>
  <c r="AG385" i="37"/>
  <c r="AB385" i="37"/>
  <c r="AE385" i="37"/>
  <c r="P385" i="37"/>
  <c r="AF385" i="37"/>
  <c r="AP385" i="37"/>
  <c r="AJ211" i="36"/>
  <c r="AK211" i="36"/>
  <c r="AQ211" i="36"/>
  <c r="AM211" i="36"/>
  <c r="AI211" i="36"/>
  <c r="AG211" i="36"/>
  <c r="AL211" i="36"/>
  <c r="AH211" i="36"/>
  <c r="AD211" i="36"/>
  <c r="O211" i="36"/>
  <c r="AC211" i="36"/>
  <c r="AF211" i="36"/>
  <c r="AB211" i="36"/>
  <c r="X211" i="36"/>
  <c r="T211" i="36"/>
  <c r="AA211" i="36"/>
  <c r="AT211" i="36"/>
  <c r="AS211" i="36"/>
  <c r="V211" i="36"/>
  <c r="AN211" i="36"/>
  <c r="AO211" i="36"/>
  <c r="P211" i="36"/>
  <c r="S211" i="36"/>
  <c r="K211" i="36"/>
  <c r="AP211" i="36"/>
  <c r="AR211" i="36"/>
  <c r="Y211" i="36"/>
  <c r="R211" i="36"/>
  <c r="N211" i="36"/>
  <c r="Z211" i="36"/>
  <c r="U211" i="36"/>
  <c r="AE211" i="36"/>
  <c r="Q211" i="36"/>
  <c r="M211" i="36"/>
  <c r="I211" i="36"/>
  <c r="W211" i="36"/>
  <c r="L211" i="36"/>
  <c r="N58" i="31"/>
  <c r="AH58" i="31"/>
  <c r="L58" i="31"/>
  <c r="AE179" i="31"/>
  <c r="AI179" i="31"/>
  <c r="AP190" i="31"/>
  <c r="AS190" i="31"/>
  <c r="AD190" i="31"/>
  <c r="AM379" i="31"/>
  <c r="AA379" i="31"/>
  <c r="L379" i="31"/>
  <c r="AB420" i="31"/>
  <c r="AF420" i="31"/>
  <c r="M456" i="31"/>
  <c r="AB456" i="31"/>
  <c r="AA456" i="31"/>
  <c r="S512" i="31"/>
  <c r="AO512" i="31"/>
  <c r="AF512" i="31"/>
  <c r="AP512" i="31"/>
  <c r="AO533" i="31"/>
  <c r="N533" i="31"/>
  <c r="K533" i="31"/>
  <c r="AB533" i="31"/>
  <c r="V569" i="31"/>
  <c r="AA569" i="31"/>
  <c r="AC195" i="36"/>
  <c r="AF195" i="36"/>
  <c r="AB195" i="36"/>
  <c r="AI195" i="36"/>
  <c r="AD195" i="36"/>
  <c r="Y195" i="36"/>
  <c r="AA195" i="36"/>
  <c r="W195" i="36"/>
  <c r="S195" i="36"/>
  <c r="U195" i="36"/>
  <c r="V195" i="36"/>
  <c r="R195" i="36"/>
  <c r="AN195" i="36"/>
  <c r="AK195" i="36"/>
  <c r="AQ195" i="36"/>
  <c r="AM195" i="36"/>
  <c r="T195" i="36"/>
  <c r="M195" i="36"/>
  <c r="AP195" i="36"/>
  <c r="I195" i="36"/>
  <c r="AE195" i="36"/>
  <c r="AL195" i="36"/>
  <c r="O195" i="36"/>
  <c r="AG195" i="36"/>
  <c r="Q195" i="36"/>
  <c r="N195" i="36"/>
  <c r="P195" i="36"/>
  <c r="AJ195" i="36"/>
  <c r="X195" i="36"/>
  <c r="AO195" i="36"/>
  <c r="AS195" i="36"/>
  <c r="AT195" i="36"/>
  <c r="K195" i="36"/>
  <c r="AR195" i="36"/>
  <c r="AH195" i="36"/>
  <c r="Z195" i="36"/>
  <c r="L195" i="36"/>
  <c r="W565" i="35"/>
  <c r="AI565" i="35"/>
  <c r="AR565" i="35"/>
  <c r="AJ565" i="35"/>
  <c r="AK565" i="35"/>
  <c r="AT565" i="35"/>
  <c r="N565" i="35"/>
  <c r="T565" i="35"/>
  <c r="AG565" i="35"/>
  <c r="AP565" i="35"/>
  <c r="K565" i="35"/>
  <c r="AC565" i="35"/>
  <c r="AL565" i="35"/>
  <c r="AN565" i="35"/>
  <c r="AM565" i="35"/>
  <c r="AS565" i="35"/>
  <c r="M565" i="35"/>
  <c r="V565" i="35"/>
  <c r="AQ565" i="35"/>
  <c r="Q565" i="35"/>
  <c r="P565" i="35"/>
  <c r="S565" i="35"/>
  <c r="I565" i="35"/>
  <c r="AE565" i="35"/>
  <c r="L565" i="35"/>
  <c r="AO565" i="35"/>
  <c r="AH565" i="35"/>
  <c r="AA565" i="35"/>
  <c r="AD565" i="35"/>
  <c r="Z565" i="35"/>
  <c r="R565" i="35"/>
  <c r="Y565" i="35"/>
  <c r="AF565" i="35"/>
  <c r="AB565" i="35"/>
  <c r="U565" i="35"/>
  <c r="X565" i="35"/>
  <c r="O565" i="35"/>
  <c r="AJ189" i="35"/>
  <c r="AO189" i="35"/>
  <c r="AL189" i="35"/>
  <c r="O189" i="35"/>
  <c r="M189" i="35"/>
  <c r="AF189" i="35"/>
  <c r="AI189" i="35"/>
  <c r="AE189" i="35"/>
  <c r="AM189" i="35"/>
  <c r="AB189" i="35"/>
  <c r="AD189" i="35"/>
  <c r="W189" i="35"/>
  <c r="AC189" i="35"/>
  <c r="AR189" i="35"/>
  <c r="L189" i="35"/>
  <c r="I189" i="35"/>
  <c r="AH189" i="35"/>
  <c r="AG189" i="35"/>
  <c r="T189" i="35"/>
  <c r="Y189" i="35"/>
  <c r="P189" i="35"/>
  <c r="AQ189" i="35"/>
  <c r="U189" i="35"/>
  <c r="AT189" i="35"/>
  <c r="Z189" i="35"/>
  <c r="AN189" i="35"/>
  <c r="AS189" i="35"/>
  <c r="V189" i="35"/>
  <c r="X189" i="35"/>
  <c r="Q189" i="35"/>
  <c r="AK189" i="35"/>
  <c r="S189" i="35"/>
  <c r="N189" i="35"/>
  <c r="K189" i="35"/>
  <c r="AP189" i="35"/>
  <c r="AA189" i="35"/>
  <c r="R189" i="35"/>
  <c r="AI143" i="37"/>
  <c r="AB143" i="37"/>
  <c r="Z143" i="37"/>
  <c r="V143" i="37"/>
  <c r="L143" i="37"/>
  <c r="T143" i="37"/>
  <c r="AQ143" i="37"/>
  <c r="S143" i="37"/>
  <c r="AS143" i="37"/>
  <c r="P143" i="37"/>
  <c r="AL143" i="37"/>
  <c r="I143" i="37"/>
  <c r="AN143" i="37"/>
  <c r="O143" i="37"/>
  <c r="N143" i="37"/>
  <c r="AJ143" i="37"/>
  <c r="AC143" i="37"/>
  <c r="AF143" i="37"/>
  <c r="AG143" i="37"/>
  <c r="AE143" i="37"/>
  <c r="AO143" i="37"/>
  <c r="AP143" i="37"/>
  <c r="Y143" i="37"/>
  <c r="AH143" i="37"/>
  <c r="AK143" i="37"/>
  <c r="AM143" i="37"/>
  <c r="AT143" i="37"/>
  <c r="U143" i="37"/>
  <c r="AR143" i="37"/>
  <c r="AD143" i="37"/>
  <c r="X143" i="37"/>
  <c r="AA143" i="37"/>
  <c r="R143" i="37"/>
  <c r="Q143" i="37"/>
  <c r="W143" i="37"/>
  <c r="M143" i="37"/>
  <c r="K143" i="37"/>
  <c r="W123" i="37"/>
  <c r="AN123" i="37"/>
  <c r="K123" i="37"/>
  <c r="AF123" i="37"/>
  <c r="Y123" i="37"/>
  <c r="P123" i="37"/>
  <c r="AM123" i="37"/>
  <c r="AK123" i="37"/>
  <c r="AG123" i="37"/>
  <c r="AA123" i="37"/>
  <c r="T123" i="37"/>
  <c r="AP123" i="37"/>
  <c r="AT123" i="37"/>
  <c r="AL123" i="37"/>
  <c r="X123" i="37"/>
  <c r="R123" i="37"/>
  <c r="Q123" i="37"/>
  <c r="I123" i="37"/>
  <c r="AB123" i="37"/>
  <c r="O123" i="37"/>
  <c r="U123" i="37"/>
  <c r="AE123" i="37"/>
  <c r="L123" i="37"/>
  <c r="AO123" i="37"/>
  <c r="AR123" i="37"/>
  <c r="M123" i="37"/>
  <c r="AD123" i="37"/>
  <c r="AC123" i="37"/>
  <c r="AS123" i="37"/>
  <c r="AQ123" i="37"/>
  <c r="AJ123" i="37"/>
  <c r="AH123" i="37"/>
  <c r="AI123" i="37"/>
  <c r="S123" i="37"/>
  <c r="V123" i="37"/>
  <c r="Z123" i="37"/>
  <c r="N123" i="37"/>
  <c r="AT491" i="36"/>
  <c r="N491" i="36"/>
  <c r="L491" i="36"/>
  <c r="X491" i="36"/>
  <c r="T491" i="36"/>
  <c r="AP491" i="36"/>
  <c r="AN491" i="36"/>
  <c r="O491" i="36"/>
  <c r="I491" i="36"/>
  <c r="V491" i="36"/>
  <c r="AF491" i="36"/>
  <c r="AA491" i="36"/>
  <c r="R491" i="36"/>
  <c r="Y491" i="36"/>
  <c r="P491" i="36"/>
  <c r="AR491" i="36"/>
  <c r="S491" i="36"/>
  <c r="AK491" i="36"/>
  <c r="W491" i="36"/>
  <c r="AO491" i="36"/>
  <c r="AL491" i="36"/>
  <c r="Q491" i="36"/>
  <c r="AE491" i="36"/>
  <c r="AH491" i="36"/>
  <c r="K491" i="36"/>
  <c r="U491" i="36"/>
  <c r="AD491" i="36"/>
  <c r="AQ491" i="36"/>
  <c r="M491" i="36"/>
  <c r="AI491" i="36"/>
  <c r="AS491" i="36"/>
  <c r="AB491" i="36"/>
  <c r="Z491" i="36"/>
  <c r="AM491" i="36"/>
  <c r="AG491" i="36"/>
  <c r="AJ491" i="36"/>
  <c r="AC491" i="36"/>
  <c r="AL551" i="35"/>
  <c r="AD551" i="35"/>
  <c r="I551" i="35"/>
  <c r="Q551" i="35"/>
  <c r="Z551" i="35"/>
  <c r="AK551" i="35"/>
  <c r="AT551" i="35"/>
  <c r="AR551" i="35"/>
  <c r="L551" i="35"/>
  <c r="AP551" i="35"/>
  <c r="AN551" i="35"/>
  <c r="AS551" i="35"/>
  <c r="AI551" i="35"/>
  <c r="K551" i="35"/>
  <c r="AJ551" i="35"/>
  <c r="AM551" i="35"/>
  <c r="AA551" i="35"/>
  <c r="V551" i="35"/>
  <c r="AG551" i="35"/>
  <c r="T551" i="35"/>
  <c r="R551" i="35"/>
  <c r="Y551" i="35"/>
  <c r="X551" i="35"/>
  <c r="P551" i="35"/>
  <c r="AO551" i="35"/>
  <c r="AH551" i="35"/>
  <c r="AE551" i="35"/>
  <c r="AC551" i="35"/>
  <c r="W551" i="35"/>
  <c r="M551" i="35"/>
  <c r="AF551" i="35"/>
  <c r="U551" i="35"/>
  <c r="O551" i="35"/>
  <c r="AB551" i="35"/>
  <c r="N551" i="35"/>
  <c r="AQ551" i="35"/>
  <c r="S551" i="35"/>
  <c r="AL266" i="36"/>
  <c r="AO266" i="36"/>
  <c r="AK266" i="36"/>
  <c r="AG266" i="36"/>
  <c r="AI266" i="36"/>
  <c r="AH266" i="36"/>
  <c r="AJ266" i="36"/>
  <c r="AF266" i="36"/>
  <c r="AB266" i="36"/>
  <c r="M266" i="36"/>
  <c r="AS266" i="36"/>
  <c r="AD266" i="36"/>
  <c r="AE266" i="36"/>
  <c r="AA266" i="36"/>
  <c r="W266" i="36"/>
  <c r="Y266" i="36"/>
  <c r="AR266" i="36"/>
  <c r="AT266" i="36"/>
  <c r="T266" i="36"/>
  <c r="AM266" i="36"/>
  <c r="AP266" i="36"/>
  <c r="O266" i="36"/>
  <c r="Q266" i="36"/>
  <c r="AQ266" i="36"/>
  <c r="U266" i="36"/>
  <c r="I266" i="36"/>
  <c r="X266" i="36"/>
  <c r="P266" i="36"/>
  <c r="Z266" i="36"/>
  <c r="AC266" i="36"/>
  <c r="V266" i="36"/>
  <c r="R266" i="36"/>
  <c r="N266" i="36"/>
  <c r="K266" i="36"/>
  <c r="L266" i="36"/>
  <c r="AN266" i="36"/>
  <c r="S266" i="36"/>
  <c r="K264" i="36"/>
  <c r="AJ264" i="36"/>
  <c r="AM264" i="36"/>
  <c r="AI264" i="36"/>
  <c r="AE264" i="36"/>
  <c r="AF264" i="36"/>
  <c r="AH264" i="36"/>
  <c r="AD264" i="36"/>
  <c r="Z264" i="36"/>
  <c r="AB264" i="36"/>
  <c r="AC264" i="36"/>
  <c r="Y264" i="36"/>
  <c r="U264" i="36"/>
  <c r="P264" i="36"/>
  <c r="S264" i="36"/>
  <c r="V264" i="36"/>
  <c r="L264" i="36"/>
  <c r="N264" i="36"/>
  <c r="AQ264" i="36"/>
  <c r="AS264" i="36"/>
  <c r="AK264" i="36"/>
  <c r="Q264" i="36"/>
  <c r="W264" i="36"/>
  <c r="O264" i="36"/>
  <c r="AL264" i="36"/>
  <c r="R264" i="36"/>
  <c r="AO264" i="36"/>
  <c r="AA264" i="36"/>
  <c r="I264" i="36"/>
  <c r="AR264" i="36"/>
  <c r="AP264" i="36"/>
  <c r="AN264" i="36"/>
  <c r="X264" i="36"/>
  <c r="T264" i="36"/>
  <c r="M264" i="36"/>
  <c r="AG264" i="36"/>
  <c r="AT264" i="36"/>
  <c r="T260" i="36"/>
  <c r="R260" i="36"/>
  <c r="N260" i="36"/>
  <c r="P260" i="36"/>
  <c r="M260" i="36"/>
  <c r="I260" i="36"/>
  <c r="AL260" i="36"/>
  <c r="AR260" i="36"/>
  <c r="L260" i="36"/>
  <c r="AT260" i="36"/>
  <c r="AP260" i="36"/>
  <c r="Q260" i="36"/>
  <c r="AM260" i="36"/>
  <c r="S260" i="36"/>
  <c r="K260" i="36"/>
  <c r="AH260" i="36"/>
  <c r="AK260" i="36"/>
  <c r="AN260" i="36"/>
  <c r="AC260" i="36"/>
  <c r="AE260" i="36"/>
  <c r="W260" i="36"/>
  <c r="AA260" i="36"/>
  <c r="V260" i="36"/>
  <c r="AO260" i="36"/>
  <c r="AG260" i="36"/>
  <c r="Y260" i="36"/>
  <c r="AQ260" i="36"/>
  <c r="AJ260" i="36"/>
  <c r="Z260" i="36"/>
  <c r="AF260" i="36"/>
  <c r="U260" i="36"/>
  <c r="AB260" i="36"/>
  <c r="X260" i="36"/>
  <c r="O260" i="36"/>
  <c r="AS260" i="36"/>
  <c r="AI260" i="36"/>
  <c r="AD260" i="36"/>
  <c r="AP153" i="37"/>
  <c r="Y153" i="37"/>
  <c r="AA153" i="37"/>
  <c r="R153" i="37"/>
  <c r="T153" i="37"/>
  <c r="K153" i="37"/>
  <c r="Q153" i="37"/>
  <c r="AO153" i="37"/>
  <c r="AS153" i="37"/>
  <c r="AF153" i="37"/>
  <c r="P153" i="37"/>
  <c r="X153" i="37"/>
  <c r="AI153" i="37"/>
  <c r="AL153" i="37"/>
  <c r="L153" i="37"/>
  <c r="AH153" i="37"/>
  <c r="O153" i="37"/>
  <c r="AN153" i="37"/>
  <c r="AQ153" i="37"/>
  <c r="AD153" i="37"/>
  <c r="V153" i="37"/>
  <c r="AG153" i="37"/>
  <c r="AK153" i="37"/>
  <c r="AR153" i="37"/>
  <c r="AJ153" i="37"/>
  <c r="M153" i="37"/>
  <c r="W153" i="37"/>
  <c r="U153" i="37"/>
  <c r="AC153" i="37"/>
  <c r="Z153" i="37"/>
  <c r="AM153" i="37"/>
  <c r="S153" i="37"/>
  <c r="AE153" i="37"/>
  <c r="AT153" i="37"/>
  <c r="I153" i="37"/>
  <c r="AB153" i="37"/>
  <c r="N153" i="37"/>
  <c r="AP133" i="37"/>
  <c r="O133" i="37"/>
  <c r="Y133" i="37"/>
  <c r="X133" i="37"/>
  <c r="AL133" i="37"/>
  <c r="AQ133" i="37"/>
  <c r="K133" i="37"/>
  <c r="P133" i="37"/>
  <c r="L133" i="37"/>
  <c r="AH133" i="37"/>
  <c r="AM133" i="37"/>
  <c r="AS133" i="37"/>
  <c r="AO133" i="37"/>
  <c r="AN133" i="37"/>
  <c r="R133" i="37"/>
  <c r="W133" i="37"/>
  <c r="M133" i="37"/>
  <c r="AR133" i="37"/>
  <c r="AD133" i="37"/>
  <c r="AK133" i="37"/>
  <c r="AB133" i="37"/>
  <c r="AJ133" i="37"/>
  <c r="Z133" i="37"/>
  <c r="AC133" i="37"/>
  <c r="Q133" i="37"/>
  <c r="N133" i="37"/>
  <c r="V133" i="37"/>
  <c r="U133" i="37"/>
  <c r="AA133" i="37"/>
  <c r="I133" i="37"/>
  <c r="AT133" i="37"/>
  <c r="S133" i="37"/>
  <c r="AG133" i="37"/>
  <c r="AF133" i="37"/>
  <c r="T133" i="37"/>
  <c r="AE133" i="37"/>
  <c r="AI133" i="37"/>
  <c r="AG520" i="36"/>
  <c r="T520" i="36"/>
  <c r="AK520" i="36"/>
  <c r="Q520" i="36"/>
  <c r="AA520" i="36"/>
  <c r="AC520" i="36"/>
  <c r="N520" i="36"/>
  <c r="W520" i="36"/>
  <c r="X520" i="36"/>
  <c r="AO520" i="36"/>
  <c r="AM520" i="36"/>
  <c r="AH520" i="36"/>
  <c r="V520" i="36"/>
  <c r="AT520" i="36"/>
  <c r="AI520" i="36"/>
  <c r="R520" i="36"/>
  <c r="L520" i="36"/>
  <c r="AE520" i="36"/>
  <c r="M520" i="36"/>
  <c r="AL520" i="36"/>
  <c r="AJ520" i="36"/>
  <c r="Y520" i="36"/>
  <c r="AQ520" i="36"/>
  <c r="AB520" i="36"/>
  <c r="AR520" i="36"/>
  <c r="S520" i="36"/>
  <c r="U520" i="36"/>
  <c r="AN520" i="36"/>
  <c r="AD520" i="36"/>
  <c r="K520" i="36"/>
  <c r="AS520" i="36"/>
  <c r="AP520" i="36"/>
  <c r="I520" i="36"/>
  <c r="O520" i="36"/>
  <c r="AF520" i="36"/>
  <c r="Z520" i="36"/>
  <c r="P520" i="36"/>
  <c r="AM509" i="37"/>
  <c r="AP509" i="37"/>
  <c r="AL509" i="37"/>
  <c r="N509" i="37"/>
  <c r="R509" i="37"/>
  <c r="AI509" i="37"/>
  <c r="AK509" i="37"/>
  <c r="AD509" i="37"/>
  <c r="AN509" i="37"/>
  <c r="AJ509" i="37"/>
  <c r="AE509" i="37"/>
  <c r="AF509" i="37"/>
  <c r="X509" i="37"/>
  <c r="AB509" i="37"/>
  <c r="T509" i="37"/>
  <c r="O509" i="37"/>
  <c r="AH509" i="37"/>
  <c r="L509" i="37"/>
  <c r="AA509" i="37"/>
  <c r="Q509" i="37"/>
  <c r="AO509" i="37"/>
  <c r="Y509" i="37"/>
  <c r="W509" i="37"/>
  <c r="I509" i="37"/>
  <c r="V509" i="37"/>
  <c r="S509" i="37"/>
  <c r="AR509" i="37"/>
  <c r="K509" i="37"/>
  <c r="P509" i="37"/>
  <c r="AC509" i="37"/>
  <c r="AQ509" i="37"/>
  <c r="AS509" i="37"/>
  <c r="AG509" i="37"/>
  <c r="AT509" i="37"/>
  <c r="Z509" i="37"/>
  <c r="U509" i="37"/>
  <c r="M509" i="37"/>
  <c r="W360" i="36"/>
  <c r="X360" i="36"/>
  <c r="AB360" i="36"/>
  <c r="P360" i="36"/>
  <c r="S360" i="36"/>
  <c r="R360" i="36"/>
  <c r="AO360" i="36"/>
  <c r="U360" i="36"/>
  <c r="O360" i="36"/>
  <c r="M360" i="36"/>
  <c r="AG360" i="36"/>
  <c r="N360" i="36"/>
  <c r="AE360" i="36"/>
  <c r="AH360" i="36"/>
  <c r="Y360" i="36"/>
  <c r="AP360" i="36"/>
  <c r="I360" i="36"/>
  <c r="K360" i="36"/>
  <c r="Z360" i="36"/>
  <c r="AS360" i="36"/>
  <c r="T360" i="36"/>
  <c r="AJ360" i="36"/>
  <c r="AN360" i="36"/>
  <c r="L360" i="36"/>
  <c r="AC360" i="36"/>
  <c r="AI360" i="36"/>
  <c r="AF360" i="36"/>
  <c r="AK360" i="36"/>
  <c r="AA360" i="36"/>
  <c r="Q360" i="36"/>
  <c r="AR360" i="36"/>
  <c r="V360" i="36"/>
  <c r="AD360" i="36"/>
  <c r="AL360" i="36"/>
  <c r="AM360" i="36"/>
  <c r="AT360" i="36"/>
  <c r="AQ360" i="36"/>
  <c r="AR202" i="35"/>
  <c r="AQ202" i="35"/>
  <c r="AM202" i="35"/>
  <c r="O202" i="35"/>
  <c r="AI202" i="35"/>
  <c r="AF202" i="35"/>
  <c r="K202" i="35"/>
  <c r="Q202" i="35"/>
  <c r="U202" i="35"/>
  <c r="AT202" i="35"/>
  <c r="AN202" i="35"/>
  <c r="AH202" i="35"/>
  <c r="T202" i="35"/>
  <c r="AK202" i="35"/>
  <c r="AS202" i="35"/>
  <c r="AO202" i="35"/>
  <c r="V202" i="35"/>
  <c r="P202" i="35"/>
  <c r="W202" i="35"/>
  <c r="N202" i="35"/>
  <c r="AB202" i="35"/>
  <c r="L202" i="35"/>
  <c r="S202" i="35"/>
  <c r="Z202" i="35"/>
  <c r="AG202" i="35"/>
  <c r="X202" i="35"/>
  <c r="AD202" i="35"/>
  <c r="AL202" i="35"/>
  <c r="M202" i="35"/>
  <c r="AJ202" i="35"/>
  <c r="AE202" i="35"/>
  <c r="AA202" i="35"/>
  <c r="AP202" i="35"/>
  <c r="R202" i="35"/>
  <c r="I202" i="35"/>
  <c r="Y202" i="35"/>
  <c r="AC202" i="35"/>
  <c r="W384" i="36"/>
  <c r="X384" i="36"/>
  <c r="AB384" i="36"/>
  <c r="I384" i="36"/>
  <c r="S384" i="36"/>
  <c r="R384" i="36"/>
  <c r="AO384" i="36"/>
  <c r="U384" i="36"/>
  <c r="O384" i="36"/>
  <c r="M384" i="36"/>
  <c r="AG384" i="36"/>
  <c r="N384" i="36"/>
  <c r="AE384" i="36"/>
  <c r="AH384" i="36"/>
  <c r="Y384" i="36"/>
  <c r="AP384" i="36"/>
  <c r="AD384" i="36"/>
  <c r="K384" i="36"/>
  <c r="Z384" i="36"/>
  <c r="AS384" i="36"/>
  <c r="T384" i="36"/>
  <c r="AJ384" i="36"/>
  <c r="AN384" i="36"/>
  <c r="L384" i="36"/>
  <c r="AC384" i="36"/>
  <c r="AI384" i="36"/>
  <c r="AF384" i="36"/>
  <c r="V384" i="36"/>
  <c r="AA384" i="36"/>
  <c r="Q384" i="36"/>
  <c r="AK384" i="36"/>
  <c r="AT384" i="36"/>
  <c r="AL384" i="36"/>
  <c r="AM384" i="36"/>
  <c r="AQ384" i="36"/>
  <c r="AR384" i="36"/>
  <c r="P384" i="36"/>
  <c r="Q335" i="35"/>
  <c r="R335" i="35"/>
  <c r="V335" i="35"/>
  <c r="S335" i="35"/>
  <c r="AS335" i="35"/>
  <c r="M335" i="35"/>
  <c r="L335" i="35"/>
  <c r="AN335" i="35"/>
  <c r="AF335" i="35"/>
  <c r="AK335" i="35"/>
  <c r="AJ335" i="35"/>
  <c r="AO335" i="35"/>
  <c r="I335" i="35"/>
  <c r="AP335" i="35"/>
  <c r="AD335" i="35"/>
  <c r="N335" i="35"/>
  <c r="AR335" i="35"/>
  <c r="AI335" i="35"/>
  <c r="Y335" i="35"/>
  <c r="AB335" i="35"/>
  <c r="T335" i="35"/>
  <c r="K335" i="35"/>
  <c r="AT335" i="35"/>
  <c r="AG335" i="35"/>
  <c r="O335" i="35"/>
  <c r="Z335" i="35"/>
  <c r="AA335" i="35"/>
  <c r="W335" i="35"/>
  <c r="AE335" i="35"/>
  <c r="AL335" i="35"/>
  <c r="X335" i="35"/>
  <c r="P335" i="35"/>
  <c r="AC335" i="35"/>
  <c r="AH335" i="35"/>
  <c r="U335" i="35"/>
  <c r="AQ335" i="35"/>
  <c r="AM335" i="35"/>
  <c r="R533" i="37"/>
  <c r="AS533" i="37"/>
  <c r="M533" i="37"/>
  <c r="K533" i="37"/>
  <c r="W533" i="37"/>
  <c r="AM533" i="37"/>
  <c r="AG533" i="37"/>
  <c r="AF533" i="37"/>
  <c r="L533" i="37"/>
  <c r="AD533" i="37"/>
  <c r="AC533" i="37"/>
  <c r="AA533" i="37"/>
  <c r="AP533" i="37"/>
  <c r="O533" i="37"/>
  <c r="AB533" i="37"/>
  <c r="Y533" i="37"/>
  <c r="V533" i="37"/>
  <c r="AE533" i="37"/>
  <c r="T533" i="37"/>
  <c r="AO533" i="37"/>
  <c r="AQ533" i="37"/>
  <c r="Z533" i="37"/>
  <c r="AN533" i="37"/>
  <c r="AI533" i="37"/>
  <c r="AH533" i="37"/>
  <c r="AR533" i="37"/>
  <c r="AK533" i="37"/>
  <c r="S533" i="37"/>
  <c r="AL533" i="37"/>
  <c r="AT533" i="37"/>
  <c r="Q533" i="37"/>
  <c r="I533" i="37"/>
  <c r="P533" i="37"/>
  <c r="N533" i="37"/>
  <c r="U533" i="37"/>
  <c r="AJ533" i="37"/>
  <c r="X533" i="37"/>
  <c r="AG130" i="37"/>
  <c r="AP130" i="37"/>
  <c r="O130" i="37"/>
  <c r="AF130" i="37"/>
  <c r="Q130" i="37"/>
  <c r="Z130" i="37"/>
  <c r="S130" i="37"/>
  <c r="AN130" i="37"/>
  <c r="AK130" i="37"/>
  <c r="AH130" i="37"/>
  <c r="K130" i="37"/>
  <c r="AR130" i="37"/>
  <c r="Y130" i="37"/>
  <c r="V130" i="37"/>
  <c r="X130" i="37"/>
  <c r="L130" i="37"/>
  <c r="AS130" i="37"/>
  <c r="AT130" i="37"/>
  <c r="AI130" i="37"/>
  <c r="AE130" i="37"/>
  <c r="U130" i="37"/>
  <c r="AA130" i="37"/>
  <c r="AL130" i="37"/>
  <c r="P130" i="37"/>
  <c r="AD130" i="37"/>
  <c r="T130" i="37"/>
  <c r="M130" i="37"/>
  <c r="AM130" i="37"/>
  <c r="AB130" i="37"/>
  <c r="AO130" i="37"/>
  <c r="W130" i="37"/>
  <c r="AC130" i="37"/>
  <c r="AQ130" i="37"/>
  <c r="AJ130" i="37"/>
  <c r="N130" i="37"/>
  <c r="I130" i="37"/>
  <c r="R130" i="37"/>
  <c r="Y418" i="37"/>
  <c r="AE418" i="37"/>
  <c r="K418" i="37"/>
  <c r="P418" i="37"/>
  <c r="AP418" i="37"/>
  <c r="AG418" i="37"/>
  <c r="R418" i="37"/>
  <c r="AI418" i="37"/>
  <c r="AF418" i="37"/>
  <c r="AS418" i="37"/>
  <c r="AA418" i="37"/>
  <c r="AO418" i="37"/>
  <c r="V418" i="37"/>
  <c r="Q418" i="37"/>
  <c r="AK418" i="37"/>
  <c r="Z418" i="37"/>
  <c r="AR418" i="37"/>
  <c r="S418" i="37"/>
  <c r="AB418" i="37"/>
  <c r="AL418" i="37"/>
  <c r="AQ418" i="37"/>
  <c r="L418" i="37"/>
  <c r="AD418" i="37"/>
  <c r="T418" i="37"/>
  <c r="AN418" i="37"/>
  <c r="AT418" i="37"/>
  <c r="W418" i="37"/>
  <c r="X418" i="37"/>
  <c r="U418" i="37"/>
  <c r="AJ418" i="37"/>
  <c r="AC418" i="37"/>
  <c r="AM418" i="37"/>
  <c r="O418" i="37"/>
  <c r="M418" i="37"/>
  <c r="N418" i="37"/>
  <c r="I418" i="37"/>
  <c r="AH418" i="37"/>
  <c r="W583" i="35"/>
  <c r="AM583" i="35"/>
  <c r="AN583" i="35"/>
  <c r="AS583" i="35"/>
  <c r="M583" i="35"/>
  <c r="V583" i="35"/>
  <c r="AQ583" i="35"/>
  <c r="AJ583" i="35"/>
  <c r="AO583" i="35"/>
  <c r="I583" i="35"/>
  <c r="R583" i="35"/>
  <c r="K583" i="35"/>
  <c r="AF583" i="35"/>
  <c r="AK583" i="35"/>
  <c r="AT583" i="35"/>
  <c r="N583" i="35"/>
  <c r="AA583" i="35"/>
  <c r="P583" i="35"/>
  <c r="U583" i="35"/>
  <c r="AD583" i="35"/>
  <c r="AI583" i="35"/>
  <c r="Y583" i="35"/>
  <c r="O583" i="35"/>
  <c r="T583" i="35"/>
  <c r="AR583" i="35"/>
  <c r="Q583" i="35"/>
  <c r="S583" i="35"/>
  <c r="X583" i="35"/>
  <c r="Z583" i="35"/>
  <c r="AB583" i="35"/>
  <c r="AP583" i="35"/>
  <c r="AL583" i="35"/>
  <c r="L583" i="35"/>
  <c r="AG583" i="35"/>
  <c r="AC583" i="35"/>
  <c r="AE583" i="35"/>
  <c r="AH583" i="35"/>
  <c r="AE116" i="37"/>
  <c r="AH116" i="37"/>
  <c r="T116" i="37"/>
  <c r="AT116" i="37"/>
  <c r="AB116" i="37"/>
  <c r="AA116" i="37"/>
  <c r="AC116" i="37"/>
  <c r="L116" i="37"/>
  <c r="AL116" i="37"/>
  <c r="U116" i="37"/>
  <c r="W116" i="37"/>
  <c r="X116" i="37"/>
  <c r="AR116" i="37"/>
  <c r="AF116" i="37"/>
  <c r="N116" i="37"/>
  <c r="AM116" i="37"/>
  <c r="AS116" i="37"/>
  <c r="AG116" i="37"/>
  <c r="P116" i="37"/>
  <c r="AP116" i="37"/>
  <c r="S116" i="37"/>
  <c r="AK116" i="37"/>
  <c r="I116" i="37"/>
  <c r="O116" i="37"/>
  <c r="AD116" i="37"/>
  <c r="AN116" i="37"/>
  <c r="K116" i="37"/>
  <c r="V116" i="37"/>
  <c r="AQ116" i="37"/>
  <c r="AO116" i="37"/>
  <c r="AI116" i="37"/>
  <c r="Z116" i="37"/>
  <c r="AJ116" i="37"/>
  <c r="R116" i="37"/>
  <c r="M116" i="37"/>
  <c r="Q116" i="37"/>
  <c r="Y116" i="37"/>
  <c r="W177" i="36"/>
  <c r="Y177" i="36"/>
  <c r="U177" i="36"/>
  <c r="V177" i="36"/>
  <c r="AC177" i="36"/>
  <c r="S177" i="36"/>
  <c r="T177" i="36"/>
  <c r="P177" i="36"/>
  <c r="AN177" i="36"/>
  <c r="O177" i="36"/>
  <c r="N177" i="36"/>
  <c r="R177" i="36"/>
  <c r="AE177" i="36"/>
  <c r="AJ177" i="36"/>
  <c r="AF177" i="36"/>
  <c r="M177" i="36"/>
  <c r="Q177" i="36"/>
  <c r="AQ177" i="36"/>
  <c r="I177" i="36"/>
  <c r="AG177" i="36"/>
  <c r="Z177" i="36"/>
  <c r="AM177" i="36"/>
  <c r="AP177" i="36"/>
  <c r="L177" i="36"/>
  <c r="AB177" i="36"/>
  <c r="AI177" i="36"/>
  <c r="AK177" i="36"/>
  <c r="AR177" i="36"/>
  <c r="AA177" i="36"/>
  <c r="AO177" i="36"/>
  <c r="X177" i="36"/>
  <c r="AD177" i="36"/>
  <c r="AL177" i="36"/>
  <c r="AS177" i="36"/>
  <c r="AH177" i="36"/>
  <c r="AT177" i="36"/>
  <c r="K177" i="36"/>
  <c r="W281" i="36"/>
  <c r="Y281" i="36"/>
  <c r="U281" i="36"/>
  <c r="Q281" i="36"/>
  <c r="AC281" i="36"/>
  <c r="S281" i="36"/>
  <c r="T281" i="36"/>
  <c r="P281" i="36"/>
  <c r="L281" i="36"/>
  <c r="O281" i="36"/>
  <c r="N281" i="36"/>
  <c r="AS281" i="36"/>
  <c r="AE281" i="36"/>
  <c r="AJ281" i="36"/>
  <c r="AF281" i="36"/>
  <c r="AB281" i="36"/>
  <c r="AN281" i="36"/>
  <c r="AQ281" i="36"/>
  <c r="I281" i="36"/>
  <c r="X281" i="36"/>
  <c r="Z281" i="36"/>
  <c r="AM281" i="36"/>
  <c r="AP281" i="36"/>
  <c r="AH281" i="36"/>
  <c r="AA281" i="36"/>
  <c r="AI281" i="36"/>
  <c r="AK281" i="36"/>
  <c r="M281" i="36"/>
  <c r="R281" i="36"/>
  <c r="AO281" i="36"/>
  <c r="AG281" i="36"/>
  <c r="AD281" i="36"/>
  <c r="V281" i="36"/>
  <c r="AR281" i="36"/>
  <c r="AL281" i="36"/>
  <c r="AT281" i="36"/>
  <c r="K281" i="36"/>
  <c r="AB326" i="36"/>
  <c r="N326" i="36"/>
  <c r="AG326" i="36"/>
  <c r="AJ326" i="36"/>
  <c r="AD326" i="36"/>
  <c r="K326" i="36"/>
  <c r="AC326" i="36"/>
  <c r="AE326" i="36"/>
  <c r="W326" i="36"/>
  <c r="AN326" i="36"/>
  <c r="Y326" i="36"/>
  <c r="Z326" i="36"/>
  <c r="P326" i="36"/>
  <c r="AH326" i="36"/>
  <c r="I326" i="36"/>
  <c r="AM326" i="36"/>
  <c r="AP326" i="36"/>
  <c r="AF326" i="36"/>
  <c r="AS326" i="36"/>
  <c r="T326" i="36"/>
  <c r="X326" i="36"/>
  <c r="AO326" i="36"/>
  <c r="O326" i="36"/>
  <c r="R326" i="36"/>
  <c r="AR326" i="36"/>
  <c r="M326" i="36"/>
  <c r="AT326" i="36"/>
  <c r="AI326" i="36"/>
  <c r="AA326" i="36"/>
  <c r="S326" i="36"/>
  <c r="Q326" i="36"/>
  <c r="AK326" i="36"/>
  <c r="U326" i="36"/>
  <c r="AL326" i="36"/>
  <c r="L326" i="36"/>
  <c r="V326" i="36"/>
  <c r="AQ326" i="36"/>
  <c r="AD121" i="37"/>
  <c r="W121" i="37"/>
  <c r="U121" i="37"/>
  <c r="AT121" i="37"/>
  <c r="AK121" i="37"/>
  <c r="V121" i="37"/>
  <c r="AF121" i="37"/>
  <c r="X121" i="37"/>
  <c r="L121" i="37"/>
  <c r="AI121" i="37"/>
  <c r="M121" i="37"/>
  <c r="I121" i="37"/>
  <c r="N121" i="37"/>
  <c r="Q121" i="37"/>
  <c r="AO121" i="37"/>
  <c r="AA121" i="37"/>
  <c r="AL121" i="37"/>
  <c r="AS121" i="37"/>
  <c r="AJ121" i="37"/>
  <c r="AH121" i="37"/>
  <c r="AB121" i="37"/>
  <c r="AG121" i="37"/>
  <c r="R121" i="37"/>
  <c r="AP121" i="37"/>
  <c r="AQ121" i="37"/>
  <c r="AN121" i="37"/>
  <c r="Z121" i="37"/>
  <c r="O121" i="37"/>
  <c r="K121" i="37"/>
  <c r="P121" i="37"/>
  <c r="S121" i="37"/>
  <c r="AE121" i="37"/>
  <c r="AM121" i="37"/>
  <c r="T121" i="37"/>
  <c r="AR121" i="37"/>
  <c r="Y121" i="37"/>
  <c r="AC121" i="37"/>
  <c r="AM456" i="36"/>
  <c r="AQ456" i="36"/>
  <c r="AP456" i="36"/>
  <c r="K456" i="36"/>
  <c r="AK456" i="36"/>
  <c r="AT456" i="36"/>
  <c r="AL456" i="36"/>
  <c r="T456" i="36"/>
  <c r="AG456" i="36"/>
  <c r="AN456" i="36"/>
  <c r="AE456" i="36"/>
  <c r="L456" i="36"/>
  <c r="AO456" i="36"/>
  <c r="AD456" i="36"/>
  <c r="V456" i="36"/>
  <c r="AC456" i="36"/>
  <c r="X456" i="36"/>
  <c r="O456" i="36"/>
  <c r="AF456" i="36"/>
  <c r="Y456" i="36"/>
  <c r="S456" i="36"/>
  <c r="R456" i="36"/>
  <c r="AB456" i="36"/>
  <c r="U456" i="36"/>
  <c r="P456" i="36"/>
  <c r="Q456" i="36"/>
  <c r="M456" i="36"/>
  <c r="Z456" i="36"/>
  <c r="AR456" i="36"/>
  <c r="AJ456" i="36"/>
  <c r="AI456" i="36"/>
  <c r="N456" i="36"/>
  <c r="AA456" i="36"/>
  <c r="W456" i="36"/>
  <c r="AH456" i="36"/>
  <c r="AS456" i="36"/>
  <c r="I456" i="36"/>
  <c r="AG179" i="31"/>
  <c r="AL179" i="31"/>
  <c r="AB179" i="31"/>
  <c r="AT179" i="31"/>
  <c r="L179" i="31"/>
  <c r="U179" i="31"/>
  <c r="V179" i="31"/>
  <c r="AR179" i="31"/>
  <c r="X179" i="31"/>
  <c r="AH420" i="31"/>
  <c r="AN420" i="31"/>
  <c r="AM420" i="31"/>
  <c r="AK420" i="31"/>
  <c r="AR420" i="31"/>
  <c r="V420" i="31"/>
  <c r="AE420" i="31"/>
  <c r="Q420" i="31"/>
  <c r="AO420" i="31"/>
  <c r="R456" i="31"/>
  <c r="P456" i="31"/>
  <c r="AJ456" i="31"/>
  <c r="AM456" i="31"/>
  <c r="AL456" i="31"/>
  <c r="AQ456" i="31"/>
  <c r="AG456" i="31"/>
  <c r="AR456" i="31"/>
  <c r="I456" i="31"/>
  <c r="L490" i="35"/>
  <c r="AI490" i="35"/>
  <c r="T490" i="35"/>
  <c r="AE490" i="35"/>
  <c r="R490" i="35"/>
  <c r="AN490" i="35"/>
  <c r="AK490" i="35"/>
  <c r="AQ490" i="35"/>
  <c r="AJ490" i="35"/>
  <c r="AP490" i="35"/>
  <c r="Y490" i="35"/>
  <c r="N490" i="35"/>
  <c r="AG490" i="35"/>
  <c r="AL490" i="35"/>
  <c r="AD490" i="35"/>
  <c r="AH490" i="35"/>
  <c r="AA490" i="35"/>
  <c r="AC490" i="35"/>
  <c r="AF490" i="35"/>
  <c r="W490" i="35"/>
  <c r="X490" i="35"/>
  <c r="O490" i="35"/>
  <c r="AS490" i="35"/>
  <c r="M490" i="35"/>
  <c r="K490" i="35"/>
  <c r="S490" i="35"/>
  <c r="AT490" i="35"/>
  <c r="AR490" i="35"/>
  <c r="I490" i="35"/>
  <c r="AM490" i="35"/>
  <c r="Z490" i="35"/>
  <c r="AO490" i="35"/>
  <c r="AB490" i="35"/>
  <c r="U490" i="35"/>
  <c r="Q490" i="35"/>
  <c r="V490" i="35"/>
  <c r="P490" i="35"/>
  <c r="AL56" i="36"/>
  <c r="O56" i="36"/>
  <c r="AR56" i="36"/>
  <c r="L56" i="36"/>
  <c r="AT56" i="36"/>
  <c r="AQ56" i="36"/>
  <c r="AE56" i="36"/>
  <c r="AN56" i="36"/>
  <c r="AS56" i="36"/>
  <c r="AO56" i="36"/>
  <c r="AG56" i="36"/>
  <c r="Q56" i="36"/>
  <c r="AA56" i="36"/>
  <c r="AJ56" i="36"/>
  <c r="AM56" i="36"/>
  <c r="AI56" i="36"/>
  <c r="V56" i="36"/>
  <c r="T56" i="36"/>
  <c r="Y56" i="36"/>
  <c r="Z56" i="36"/>
  <c r="P56" i="36"/>
  <c r="S56" i="36"/>
  <c r="AH56" i="36"/>
  <c r="N56" i="36"/>
  <c r="AC56" i="36"/>
  <c r="U56" i="36"/>
  <c r="W56" i="36"/>
  <c r="AP56" i="36"/>
  <c r="M56" i="36"/>
  <c r="R56" i="36"/>
  <c r="AD56" i="36"/>
  <c r="I56" i="36"/>
  <c r="AF56" i="36"/>
  <c r="AB56" i="36"/>
  <c r="X56" i="36"/>
  <c r="K56" i="36"/>
  <c r="AK56" i="36"/>
  <c r="AP7" i="36"/>
  <c r="O7" i="36"/>
  <c r="T7" i="36"/>
  <c r="AJ7" i="36"/>
  <c r="AL7" i="36"/>
  <c r="AQ7" i="36"/>
  <c r="K7" i="36"/>
  <c r="I7" i="36"/>
  <c r="U7" i="36"/>
  <c r="AH7" i="36"/>
  <c r="AM7" i="36"/>
  <c r="AN7" i="36"/>
  <c r="AR7" i="36"/>
  <c r="AK7" i="36"/>
  <c r="R7" i="36"/>
  <c r="W7" i="36"/>
  <c r="AO7" i="36"/>
  <c r="AG7" i="36"/>
  <c r="AI7" i="36"/>
  <c r="AB7" i="36"/>
  <c r="AE7" i="36"/>
  <c r="M7" i="36"/>
  <c r="S7" i="36"/>
  <c r="AA7" i="36"/>
  <c r="AS7" i="36"/>
  <c r="AT7" i="36"/>
  <c r="Q7" i="36"/>
  <c r="V7" i="36"/>
  <c r="P7" i="36"/>
  <c r="N7" i="36"/>
  <c r="AC7" i="36"/>
  <c r="AD7" i="36"/>
  <c r="Z7" i="36"/>
  <c r="Y7" i="36"/>
  <c r="X7" i="36"/>
  <c r="L7" i="36"/>
  <c r="AF7" i="36"/>
  <c r="AE77" i="36"/>
  <c r="AJ77" i="36"/>
  <c r="AF77" i="36"/>
  <c r="M77" i="36"/>
  <c r="AG77" i="36"/>
  <c r="AA77" i="36"/>
  <c r="AD77" i="36"/>
  <c r="Z77" i="36"/>
  <c r="AL77" i="36"/>
  <c r="AN77" i="36"/>
  <c r="W77" i="36"/>
  <c r="Y77" i="36"/>
  <c r="U77" i="36"/>
  <c r="V77" i="36"/>
  <c r="Q77" i="36"/>
  <c r="AM77" i="36"/>
  <c r="AT77" i="36"/>
  <c r="AP77" i="36"/>
  <c r="AH77" i="36"/>
  <c r="AR77" i="36"/>
  <c r="S77" i="36"/>
  <c r="P77" i="36"/>
  <c r="O77" i="36"/>
  <c r="X77" i="36"/>
  <c r="K77" i="36"/>
  <c r="AS77" i="36"/>
  <c r="AO77" i="36"/>
  <c r="AQ77" i="36"/>
  <c r="I77" i="36"/>
  <c r="AB77" i="36"/>
  <c r="AI77" i="36"/>
  <c r="AK77" i="36"/>
  <c r="R77" i="36"/>
  <c r="AC77" i="36"/>
  <c r="T77" i="36"/>
  <c r="N77" i="36"/>
  <c r="L77" i="36"/>
  <c r="AG408" i="37"/>
  <c r="AT408" i="37"/>
  <c r="X408" i="37"/>
  <c r="AQ408" i="37"/>
  <c r="U408" i="37"/>
  <c r="S408" i="37"/>
  <c r="AN408" i="37"/>
  <c r="AS408" i="37"/>
  <c r="I408" i="37"/>
  <c r="M408" i="37"/>
  <c r="AL408" i="37"/>
  <c r="AE408" i="37"/>
  <c r="AA408" i="37"/>
  <c r="T408" i="37"/>
  <c r="K408" i="37"/>
  <c r="V408" i="37"/>
  <c r="Y408" i="37"/>
  <c r="AM408" i="37"/>
  <c r="Z408" i="37"/>
  <c r="L408" i="37"/>
  <c r="AB408" i="37"/>
  <c r="AK408" i="37"/>
  <c r="R408" i="37"/>
  <c r="P408" i="37"/>
  <c r="AR408" i="37"/>
  <c r="AH408" i="37"/>
  <c r="W408" i="37"/>
  <c r="AI408" i="37"/>
  <c r="N408" i="37"/>
  <c r="AJ408" i="37"/>
  <c r="AF408" i="37"/>
  <c r="AD408" i="37"/>
  <c r="AC408" i="37"/>
  <c r="O408" i="37"/>
  <c r="AP408" i="37"/>
  <c r="Q408" i="37"/>
  <c r="AO408" i="37"/>
  <c r="AE425" i="36"/>
  <c r="I425" i="36"/>
  <c r="P425" i="36"/>
  <c r="W425" i="36"/>
  <c r="AK425" i="36"/>
  <c r="AR425" i="36"/>
  <c r="AT425" i="36"/>
  <c r="N425" i="36"/>
  <c r="M425" i="36"/>
  <c r="U425" i="36"/>
  <c r="AP425" i="36"/>
  <c r="AB425" i="36"/>
  <c r="K425" i="36"/>
  <c r="AL425" i="36"/>
  <c r="AS425" i="36"/>
  <c r="V425" i="36"/>
  <c r="AO425" i="36"/>
  <c r="R425" i="36"/>
  <c r="AN425" i="36"/>
  <c r="O425" i="36"/>
  <c r="AH425" i="36"/>
  <c r="AA425" i="36"/>
  <c r="AM425" i="36"/>
  <c r="AD425" i="36"/>
  <c r="AG425" i="36"/>
  <c r="Z425" i="36"/>
  <c r="S425" i="36"/>
  <c r="L425" i="36"/>
  <c r="Y425" i="36"/>
  <c r="AJ425" i="36"/>
  <c r="AQ425" i="36"/>
  <c r="Q425" i="36"/>
  <c r="AF425" i="36"/>
  <c r="T425" i="36"/>
  <c r="AI425" i="36"/>
  <c r="AC425" i="36"/>
  <c r="X425" i="36"/>
  <c r="Z302" i="31"/>
  <c r="AC302" i="31"/>
  <c r="P302" i="31"/>
  <c r="T302" i="31"/>
  <c r="O302" i="31"/>
  <c r="AT302" i="31"/>
  <c r="N302" i="31"/>
  <c r="M302" i="31"/>
  <c r="AF302" i="31"/>
  <c r="AO302" i="31"/>
  <c r="AS569" i="31"/>
  <c r="M569" i="31"/>
  <c r="AI569" i="31"/>
  <c r="AK569" i="31"/>
  <c r="AJ569" i="31"/>
  <c r="X569" i="31"/>
  <c r="N569" i="31"/>
  <c r="AQ569" i="31"/>
  <c r="Y569" i="31"/>
  <c r="T569" i="31"/>
  <c r="AR569" i="31"/>
  <c r="AL569" i="31"/>
  <c r="AM129" i="35"/>
  <c r="R129" i="35"/>
  <c r="AL129" i="35"/>
  <c r="AC129" i="35"/>
  <c r="P129" i="35"/>
  <c r="N129" i="35"/>
  <c r="AS129" i="35"/>
  <c r="AR129" i="35"/>
  <c r="L129" i="35"/>
  <c r="I129" i="35"/>
  <c r="AN129" i="35"/>
  <c r="AT129" i="35"/>
  <c r="AP129" i="35"/>
  <c r="AQ129" i="35"/>
  <c r="X129" i="35"/>
  <c r="Y129" i="35"/>
  <c r="M129" i="35"/>
  <c r="Z129" i="35"/>
  <c r="V129" i="35"/>
  <c r="AF129" i="35"/>
  <c r="AA129" i="35"/>
  <c r="AE129" i="35"/>
  <c r="AB129" i="35"/>
  <c r="U129" i="35"/>
  <c r="T129" i="35"/>
  <c r="O129" i="35"/>
  <c r="AO129" i="35"/>
  <c r="S129" i="35"/>
  <c r="AK129" i="35"/>
  <c r="AJ129" i="35"/>
  <c r="Q129" i="35"/>
  <c r="K129" i="35"/>
  <c r="W129" i="35"/>
  <c r="AI129" i="35"/>
  <c r="AH129" i="35"/>
  <c r="AG129" i="35"/>
  <c r="AD129" i="35"/>
  <c r="AP243" i="36"/>
  <c r="T243" i="36"/>
  <c r="Q243" i="36"/>
  <c r="P243" i="36"/>
  <c r="L243" i="36"/>
  <c r="AS243" i="36"/>
  <c r="M243" i="36"/>
  <c r="K243" i="36"/>
  <c r="AT243" i="36"/>
  <c r="I243" i="36"/>
  <c r="AH243" i="36"/>
  <c r="S243" i="36"/>
  <c r="AJ243" i="36"/>
  <c r="AQ243" i="36"/>
  <c r="AB243" i="36"/>
  <c r="N243" i="36"/>
  <c r="AO243" i="36"/>
  <c r="AL243" i="36"/>
  <c r="W243" i="36"/>
  <c r="AA243" i="36"/>
  <c r="X243" i="36"/>
  <c r="V243" i="36"/>
  <c r="AK243" i="36"/>
  <c r="AR243" i="36"/>
  <c r="AG243" i="36"/>
  <c r="AM243" i="36"/>
  <c r="R243" i="36"/>
  <c r="AN243" i="36"/>
  <c r="AF243" i="36"/>
  <c r="AC243" i="36"/>
  <c r="Y243" i="36"/>
  <c r="U243" i="36"/>
  <c r="AD243" i="36"/>
  <c r="O243" i="36"/>
  <c r="AI243" i="36"/>
  <c r="Z243" i="36"/>
  <c r="AE243" i="36"/>
  <c r="Q147" i="36"/>
  <c r="P147" i="36"/>
  <c r="L147" i="36"/>
  <c r="X147" i="36"/>
  <c r="AS147" i="36"/>
  <c r="M147" i="36"/>
  <c r="K147" i="36"/>
  <c r="AP147" i="36"/>
  <c r="AO147" i="36"/>
  <c r="I147" i="36"/>
  <c r="AR147" i="36"/>
  <c r="AE147" i="36"/>
  <c r="Y147" i="36"/>
  <c r="AA147" i="36"/>
  <c r="W147" i="36"/>
  <c r="S147" i="36"/>
  <c r="AD147" i="36"/>
  <c r="AL147" i="36"/>
  <c r="AT147" i="36"/>
  <c r="AJ147" i="36"/>
  <c r="AF147" i="36"/>
  <c r="AI147" i="36"/>
  <c r="V147" i="36"/>
  <c r="AN147" i="36"/>
  <c r="Z147" i="36"/>
  <c r="U147" i="36"/>
  <c r="N147" i="36"/>
  <c r="AQ147" i="36"/>
  <c r="AM147" i="36"/>
  <c r="AG147" i="36"/>
  <c r="AC147" i="36"/>
  <c r="AB147" i="36"/>
  <c r="R147" i="36"/>
  <c r="O147" i="36"/>
  <c r="T147" i="36"/>
  <c r="AK147" i="36"/>
  <c r="AH147" i="36"/>
  <c r="AC137" i="37"/>
  <c r="P137" i="37"/>
  <c r="W137" i="37"/>
  <c r="AB137" i="37"/>
  <c r="L137" i="37"/>
  <c r="AN137" i="37"/>
  <c r="AQ137" i="37"/>
  <c r="V137" i="37"/>
  <c r="R137" i="37"/>
  <c r="AO137" i="37"/>
  <c r="AE137" i="37"/>
  <c r="AM137" i="37"/>
  <c r="Y137" i="37"/>
  <c r="Q137" i="37"/>
  <c r="N137" i="37"/>
  <c r="AD137" i="37"/>
  <c r="AS137" i="37"/>
  <c r="AJ137" i="37"/>
  <c r="O137" i="37"/>
  <c r="AI137" i="37"/>
  <c r="AK137" i="37"/>
  <c r="AA137" i="37"/>
  <c r="AF137" i="37"/>
  <c r="M137" i="37"/>
  <c r="AP137" i="37"/>
  <c r="I137" i="37"/>
  <c r="S137" i="37"/>
  <c r="AR137" i="37"/>
  <c r="K137" i="37"/>
  <c r="U137" i="37"/>
  <c r="Z137" i="37"/>
  <c r="AH137" i="37"/>
  <c r="AL137" i="37"/>
  <c r="T137" i="37"/>
  <c r="AG137" i="37"/>
  <c r="X137" i="37"/>
  <c r="AT137" i="37"/>
  <c r="O173" i="36"/>
  <c r="N173" i="36"/>
  <c r="L173" i="36"/>
  <c r="AQ173" i="36"/>
  <c r="K173" i="36"/>
  <c r="I173" i="36"/>
  <c r="AS173" i="36"/>
  <c r="AB173" i="36"/>
  <c r="AM173" i="36"/>
  <c r="AT173" i="36"/>
  <c r="AP173" i="36"/>
  <c r="AH173" i="36"/>
  <c r="AG173" i="36"/>
  <c r="W173" i="36"/>
  <c r="Y173" i="36"/>
  <c r="U173" i="36"/>
  <c r="V173" i="36"/>
  <c r="R173" i="36"/>
  <c r="AO173" i="36"/>
  <c r="X173" i="36"/>
  <c r="AC173" i="36"/>
  <c r="AJ173" i="36"/>
  <c r="M173" i="36"/>
  <c r="T173" i="36"/>
  <c r="AD173" i="36"/>
  <c r="AL173" i="36"/>
  <c r="AA173" i="36"/>
  <c r="Z173" i="36"/>
  <c r="AR173" i="36"/>
  <c r="S173" i="36"/>
  <c r="P173" i="36"/>
  <c r="AN173" i="36"/>
  <c r="Q173" i="36"/>
  <c r="AF173" i="36"/>
  <c r="AI173" i="36"/>
  <c r="AE173" i="36"/>
  <c r="AK173" i="36"/>
  <c r="O464" i="35"/>
  <c r="N464" i="35"/>
  <c r="AG464" i="35"/>
  <c r="Q464" i="35"/>
  <c r="AQ464" i="35"/>
  <c r="K464" i="35"/>
  <c r="I464" i="35"/>
  <c r="X464" i="35"/>
  <c r="AS464" i="35"/>
  <c r="AM464" i="35"/>
  <c r="AT464" i="35"/>
  <c r="AR464" i="35"/>
  <c r="M464" i="35"/>
  <c r="R464" i="35"/>
  <c r="W464" i="35"/>
  <c r="Y464" i="35"/>
  <c r="P464" i="35"/>
  <c r="AN464" i="35"/>
  <c r="L464" i="35"/>
  <c r="AI464" i="35"/>
  <c r="AK464" i="35"/>
  <c r="Z464" i="35"/>
  <c r="AE464" i="35"/>
  <c r="AC464" i="35"/>
  <c r="AF464" i="35"/>
  <c r="AP464" i="35"/>
  <c r="AA464" i="35"/>
  <c r="V464" i="35"/>
  <c r="AL464" i="35"/>
  <c r="S464" i="35"/>
  <c r="AD464" i="35"/>
  <c r="T464" i="35"/>
  <c r="AB464" i="35"/>
  <c r="U464" i="35"/>
  <c r="AO464" i="35"/>
  <c r="AJ464" i="35"/>
  <c r="AH464" i="35"/>
  <c r="AG542" i="37"/>
  <c r="AH542" i="37"/>
  <c r="Q542" i="37"/>
  <c r="L542" i="37"/>
  <c r="Y542" i="37"/>
  <c r="AC542" i="37"/>
  <c r="K542" i="37"/>
  <c r="R542" i="37"/>
  <c r="O542" i="37"/>
  <c r="S542" i="37"/>
  <c r="T542" i="37"/>
  <c r="AK542" i="37"/>
  <c r="AQ542" i="37"/>
  <c r="AJ542" i="37"/>
  <c r="AF542" i="37"/>
  <c r="P542" i="37"/>
  <c r="Z542" i="37"/>
  <c r="AA542" i="37"/>
  <c r="V542" i="37"/>
  <c r="AR542" i="37"/>
  <c r="AP542" i="37"/>
  <c r="U542" i="37"/>
  <c r="AL542" i="37"/>
  <c r="AE542" i="37"/>
  <c r="N542" i="37"/>
  <c r="I542" i="37"/>
  <c r="M542" i="37"/>
  <c r="AT542" i="37"/>
  <c r="AD542" i="37"/>
  <c r="X542" i="37"/>
  <c r="AM542" i="37"/>
  <c r="AB542" i="37"/>
  <c r="AS542" i="37"/>
  <c r="AO542" i="37"/>
  <c r="AN542" i="37"/>
  <c r="AI542" i="37"/>
  <c r="W542" i="37"/>
  <c r="AR548" i="37"/>
  <c r="Y548" i="37"/>
  <c r="M548" i="37"/>
  <c r="O548" i="37"/>
  <c r="AB548" i="37"/>
  <c r="AG548" i="37"/>
  <c r="AF548" i="37"/>
  <c r="AS548" i="37"/>
  <c r="X548" i="37"/>
  <c r="AC548" i="37"/>
  <c r="K548" i="37"/>
  <c r="AO548" i="37"/>
  <c r="Z548" i="37"/>
  <c r="AA548" i="37"/>
  <c r="AK548" i="37"/>
  <c r="AH548" i="37"/>
  <c r="AL548" i="37"/>
  <c r="Q548" i="37"/>
  <c r="AD548" i="37"/>
  <c r="AI548" i="37"/>
  <c r="AT548" i="37"/>
  <c r="L548" i="37"/>
  <c r="AM548" i="37"/>
  <c r="W548" i="37"/>
  <c r="AP548" i="37"/>
  <c r="AE548" i="37"/>
  <c r="AN548" i="37"/>
  <c r="P548" i="37"/>
  <c r="AJ548" i="37"/>
  <c r="V548" i="37"/>
  <c r="I548" i="37"/>
  <c r="AQ548" i="37"/>
  <c r="T548" i="37"/>
  <c r="U548" i="37"/>
  <c r="R548" i="37"/>
  <c r="S548" i="37"/>
  <c r="N548" i="37"/>
  <c r="AH530" i="31"/>
  <c r="AN530" i="31"/>
  <c r="Y530" i="31"/>
  <c r="U530" i="31"/>
  <c r="AR530" i="31"/>
  <c r="V530" i="31"/>
  <c r="X530" i="31"/>
  <c r="AQ530" i="31"/>
  <c r="P530" i="31"/>
  <c r="AM210" i="37"/>
  <c r="L210" i="37"/>
  <c r="AA210" i="37"/>
  <c r="U210" i="37"/>
  <c r="X210" i="37"/>
  <c r="O210" i="37"/>
  <c r="AS210" i="37"/>
  <c r="M210" i="37"/>
  <c r="N210" i="37"/>
  <c r="AQ210" i="37"/>
  <c r="AR210" i="37"/>
  <c r="AC210" i="37"/>
  <c r="AI210" i="37"/>
  <c r="Z210" i="37"/>
  <c r="AK210" i="37"/>
  <c r="S210" i="37"/>
  <c r="K210" i="37"/>
  <c r="AH210" i="37"/>
  <c r="AG210" i="37"/>
  <c r="AP210" i="37"/>
  <c r="Y210" i="37"/>
  <c r="AJ210" i="37"/>
  <c r="AN210" i="37"/>
  <c r="AF210" i="37"/>
  <c r="AB210" i="37"/>
  <c r="AT210" i="37"/>
  <c r="AD210" i="37"/>
  <c r="AE210" i="37"/>
  <c r="W210" i="37"/>
  <c r="Q210" i="37"/>
  <c r="AO210" i="37"/>
  <c r="R210" i="37"/>
  <c r="P210" i="37"/>
  <c r="I210" i="37"/>
  <c r="T210" i="37"/>
  <c r="AL210" i="37"/>
  <c r="V210" i="37"/>
  <c r="AN9" i="35"/>
  <c r="AT9" i="35"/>
  <c r="AJ9" i="35"/>
  <c r="AO9" i="35"/>
  <c r="AF9" i="35"/>
  <c r="AI9" i="35"/>
  <c r="P9" i="35"/>
  <c r="N9" i="35"/>
  <c r="X9" i="35"/>
  <c r="Z9" i="35"/>
  <c r="AS9" i="35"/>
  <c r="T9" i="35"/>
  <c r="O9" i="35"/>
  <c r="AG9" i="35"/>
  <c r="L9" i="35"/>
  <c r="V9" i="35"/>
  <c r="AM9" i="35"/>
  <c r="AR9" i="35"/>
  <c r="I9" i="35"/>
  <c r="K9" i="35"/>
  <c r="AE9" i="35"/>
  <c r="AH9" i="35"/>
  <c r="AQ9" i="35"/>
  <c r="Q9" i="35"/>
  <c r="U9" i="35"/>
  <c r="W9" i="35"/>
  <c r="AA9" i="35"/>
  <c r="AB9" i="35"/>
  <c r="AL9" i="35"/>
  <c r="AP9" i="35"/>
  <c r="AD9" i="35"/>
  <c r="R9" i="35"/>
  <c r="AC9" i="35"/>
  <c r="M9" i="35"/>
  <c r="S9" i="35"/>
  <c r="Y9" i="35"/>
  <c r="AK9" i="35"/>
  <c r="O249" i="37"/>
  <c r="M249" i="37"/>
  <c r="AL249" i="37"/>
  <c r="T249" i="37"/>
  <c r="AQ249" i="37"/>
  <c r="K249" i="37"/>
  <c r="AR249" i="37"/>
  <c r="AF249" i="37"/>
  <c r="AP249" i="37"/>
  <c r="AM249" i="37"/>
  <c r="AS249" i="37"/>
  <c r="AK249" i="37"/>
  <c r="Y249" i="37"/>
  <c r="Z249" i="37"/>
  <c r="W249" i="37"/>
  <c r="X249" i="37"/>
  <c r="I249" i="37"/>
  <c r="U249" i="37"/>
  <c r="N249" i="37"/>
  <c r="AN249" i="37"/>
  <c r="Q249" i="37"/>
  <c r="AO249" i="37"/>
  <c r="AH249" i="37"/>
  <c r="AC249" i="37"/>
  <c r="AJ249" i="37"/>
  <c r="R249" i="37"/>
  <c r="AA249" i="37"/>
  <c r="P249" i="37"/>
  <c r="AG249" i="37"/>
  <c r="S249" i="37"/>
  <c r="AT249" i="37"/>
  <c r="L249" i="37"/>
  <c r="AB249" i="37"/>
  <c r="AD249" i="37"/>
  <c r="V249" i="37"/>
  <c r="AI249" i="37"/>
  <c r="AE249" i="37"/>
  <c r="O97" i="36"/>
  <c r="N97" i="36"/>
  <c r="R97" i="36"/>
  <c r="AQ97" i="36"/>
  <c r="K97" i="36"/>
  <c r="I97" i="36"/>
  <c r="AS97" i="36"/>
  <c r="AG97" i="36"/>
  <c r="AM97" i="36"/>
  <c r="AT97" i="36"/>
  <c r="AP97" i="36"/>
  <c r="AH97" i="36"/>
  <c r="L97" i="36"/>
  <c r="W97" i="36"/>
  <c r="Y97" i="36"/>
  <c r="U97" i="36"/>
  <c r="V97" i="36"/>
  <c r="AC97" i="36"/>
  <c r="AI97" i="36"/>
  <c r="AK97" i="36"/>
  <c r="AR97" i="36"/>
  <c r="P97" i="36"/>
  <c r="AE97" i="36"/>
  <c r="AF97" i="36"/>
  <c r="Q97" i="36"/>
  <c r="AA97" i="36"/>
  <c r="Z97" i="36"/>
  <c r="AB97" i="36"/>
  <c r="S97" i="36"/>
  <c r="AD97" i="36"/>
  <c r="AL97" i="36"/>
  <c r="T97" i="36"/>
  <c r="AN97" i="36"/>
  <c r="X97" i="36"/>
  <c r="M97" i="36"/>
  <c r="AJ97" i="36"/>
  <c r="AO97" i="36"/>
  <c r="AC518" i="36"/>
  <c r="AE518" i="36"/>
  <c r="S518" i="36"/>
  <c r="N518" i="36"/>
  <c r="Y518" i="36"/>
  <c r="Z518" i="36"/>
  <c r="L518" i="36"/>
  <c r="R518" i="36"/>
  <c r="I518" i="36"/>
  <c r="AA518" i="36"/>
  <c r="AL518" i="36"/>
  <c r="AS518" i="36"/>
  <c r="AP518" i="36"/>
  <c r="AR518" i="36"/>
  <c r="AO518" i="36"/>
  <c r="AJ518" i="36"/>
  <c r="AI518" i="36"/>
  <c r="K518" i="36"/>
  <c r="O518" i="36"/>
  <c r="AK518" i="36"/>
  <c r="AN518" i="36"/>
  <c r="M518" i="36"/>
  <c r="AM518" i="36"/>
  <c r="AQ518" i="36"/>
  <c r="V518" i="36"/>
  <c r="AT518" i="36"/>
  <c r="X518" i="36"/>
  <c r="AF518" i="36"/>
  <c r="P518" i="36"/>
  <c r="AB518" i="36"/>
  <c r="T518" i="36"/>
  <c r="U518" i="36"/>
  <c r="Q518" i="36"/>
  <c r="W518" i="36"/>
  <c r="AH518" i="36"/>
  <c r="AG518" i="36"/>
  <c r="AD518" i="36"/>
  <c r="AN587" i="35"/>
  <c r="AS587" i="35"/>
  <c r="M587" i="35"/>
  <c r="V587" i="35"/>
  <c r="AQ587" i="35"/>
  <c r="AJ587" i="35"/>
  <c r="AO587" i="35"/>
  <c r="I587" i="35"/>
  <c r="R587" i="35"/>
  <c r="K587" i="35"/>
  <c r="AF587" i="35"/>
  <c r="AK587" i="35"/>
  <c r="AT587" i="35"/>
  <c r="N587" i="35"/>
  <c r="AA587" i="35"/>
  <c r="P587" i="35"/>
  <c r="U587" i="35"/>
  <c r="AD587" i="35"/>
  <c r="AI587" i="35"/>
  <c r="T587" i="35"/>
  <c r="AH587" i="35"/>
  <c r="AE587" i="35"/>
  <c r="AR587" i="35"/>
  <c r="L587" i="35"/>
  <c r="Z587" i="35"/>
  <c r="Y587" i="35"/>
  <c r="AG587" i="35"/>
  <c r="AC587" i="35"/>
  <c r="O587" i="35"/>
  <c r="Q587" i="35"/>
  <c r="AB587" i="35"/>
  <c r="AP587" i="35"/>
  <c r="W587" i="35"/>
  <c r="X587" i="35"/>
  <c r="AL587" i="35"/>
  <c r="AM587" i="35"/>
  <c r="S587" i="35"/>
  <c r="AM65" i="37"/>
  <c r="L65" i="37"/>
  <c r="Q65" i="37"/>
  <c r="AP65" i="37"/>
  <c r="AS65" i="37"/>
  <c r="AJ65" i="37"/>
  <c r="Z65" i="37"/>
  <c r="U65" i="37"/>
  <c r="M65" i="37"/>
  <c r="AR65" i="37"/>
  <c r="AG65" i="37"/>
  <c r="AH65" i="37"/>
  <c r="AA65" i="37"/>
  <c r="AO65" i="37"/>
  <c r="AD65" i="37"/>
  <c r="P65" i="37"/>
  <c r="AE65" i="37"/>
  <c r="N65" i="37"/>
  <c r="X65" i="37"/>
  <c r="AB65" i="37"/>
  <c r="AQ65" i="37"/>
  <c r="S65" i="37"/>
  <c r="AK65" i="37"/>
  <c r="T65" i="37"/>
  <c r="W65" i="37"/>
  <c r="V65" i="37"/>
  <c r="AI65" i="37"/>
  <c r="K65" i="37"/>
  <c r="AN65" i="37"/>
  <c r="AC65" i="37"/>
  <c r="R65" i="37"/>
  <c r="AL65" i="37"/>
  <c r="AF65" i="37"/>
  <c r="I65" i="37"/>
  <c r="Y65" i="37"/>
  <c r="AT65" i="37"/>
  <c r="O65" i="37"/>
  <c r="AN397" i="31"/>
  <c r="AQ397" i="31"/>
  <c r="AH397" i="31"/>
  <c r="AP397" i="31"/>
  <c r="I397" i="31"/>
  <c r="AB397" i="31"/>
  <c r="AA397" i="31"/>
  <c r="M397" i="31"/>
  <c r="N397" i="31"/>
  <c r="AK397" i="31"/>
  <c r="S564" i="37"/>
  <c r="AM564" i="37"/>
  <c r="W564" i="37"/>
  <c r="AQ564" i="37"/>
  <c r="K564" i="37"/>
  <c r="AB564" i="37"/>
  <c r="AG564" i="37"/>
  <c r="AP564" i="37"/>
  <c r="X564" i="37"/>
  <c r="AC564" i="37"/>
  <c r="AL564" i="37"/>
  <c r="AE564" i="37"/>
  <c r="AA564" i="37"/>
  <c r="AI564" i="37"/>
  <c r="T564" i="37"/>
  <c r="Y564" i="37"/>
  <c r="AH564" i="37"/>
  <c r="O564" i="37"/>
  <c r="AJ564" i="37"/>
  <c r="AO564" i="37"/>
  <c r="I564" i="37"/>
  <c r="R564" i="37"/>
  <c r="AR564" i="37"/>
  <c r="Q564" i="37"/>
  <c r="AN564" i="37"/>
  <c r="M564" i="37"/>
  <c r="AF564" i="37"/>
  <c r="AT564" i="37"/>
  <c r="AK564" i="37"/>
  <c r="N564" i="37"/>
  <c r="Z564" i="37"/>
  <c r="P564" i="37"/>
  <c r="L564" i="37"/>
  <c r="AS564" i="37"/>
  <c r="AD564" i="37"/>
  <c r="U564" i="37"/>
  <c r="V564" i="37"/>
  <c r="Q576" i="37"/>
  <c r="AM576" i="37"/>
  <c r="AD576" i="37"/>
  <c r="AI576" i="37"/>
  <c r="Y576" i="37"/>
  <c r="U576" i="37"/>
  <c r="Z576" i="37"/>
  <c r="AC576" i="37"/>
  <c r="T576" i="37"/>
  <c r="P576" i="37"/>
  <c r="AB576" i="37"/>
  <c r="V576" i="37"/>
  <c r="X576" i="37"/>
  <c r="O576" i="37"/>
  <c r="K576" i="37"/>
  <c r="AL576" i="37"/>
  <c r="AS576" i="37"/>
  <c r="AJ576" i="37"/>
  <c r="AF576" i="37"/>
  <c r="L576" i="37"/>
  <c r="N576" i="37"/>
  <c r="AQ576" i="37"/>
  <c r="AK576" i="37"/>
  <c r="AN576" i="37"/>
  <c r="AA576" i="37"/>
  <c r="AH576" i="37"/>
  <c r="AE576" i="37"/>
  <c r="M576" i="37"/>
  <c r="AT576" i="37"/>
  <c r="AG576" i="37"/>
  <c r="AP576" i="37"/>
  <c r="R576" i="37"/>
  <c r="S576" i="37"/>
  <c r="W576" i="37"/>
  <c r="I576" i="37"/>
  <c r="AR576" i="37"/>
  <c r="AO576" i="37"/>
  <c r="AM225" i="35"/>
  <c r="AG225" i="35"/>
  <c r="R225" i="35"/>
  <c r="AL225" i="35"/>
  <c r="O225" i="35"/>
  <c r="W225" i="35"/>
  <c r="AQ225" i="35"/>
  <c r="AF225" i="35"/>
  <c r="AI225" i="35"/>
  <c r="AA225" i="35"/>
  <c r="AS225" i="35"/>
  <c r="AB225" i="35"/>
  <c r="AD225" i="35"/>
  <c r="U225" i="35"/>
  <c r="X225" i="35"/>
  <c r="Y225" i="35"/>
  <c r="M225" i="35"/>
  <c r="V225" i="35"/>
  <c r="AN225" i="35"/>
  <c r="AT225" i="35"/>
  <c r="AP225" i="35"/>
  <c r="Z225" i="35"/>
  <c r="N225" i="35"/>
  <c r="K225" i="35"/>
  <c r="AR225" i="35"/>
  <c r="I225" i="35"/>
  <c r="Q225" i="35"/>
  <c r="T225" i="35"/>
  <c r="AE225" i="35"/>
  <c r="AJ225" i="35"/>
  <c r="AH225" i="35"/>
  <c r="AK225" i="35"/>
  <c r="AO225" i="35"/>
  <c r="S225" i="35"/>
  <c r="P225" i="35"/>
  <c r="AC225" i="35"/>
  <c r="L225" i="35"/>
  <c r="AM145" i="35"/>
  <c r="AG145" i="35"/>
  <c r="R145" i="35"/>
  <c r="AQ145" i="35"/>
  <c r="AL145" i="35"/>
  <c r="AE145" i="35"/>
  <c r="AN145" i="35"/>
  <c r="AT145" i="35"/>
  <c r="AP145" i="35"/>
  <c r="AC145" i="35"/>
  <c r="AJ145" i="35"/>
  <c r="AO145" i="35"/>
  <c r="AH145" i="35"/>
  <c r="Q145" i="35"/>
  <c r="AF145" i="35"/>
  <c r="AI145" i="35"/>
  <c r="AA145" i="35"/>
  <c r="Z145" i="35"/>
  <c r="K145" i="35"/>
  <c r="P145" i="35"/>
  <c r="N145" i="35"/>
  <c r="Y145" i="35"/>
  <c r="AS145" i="35"/>
  <c r="AB145" i="35"/>
  <c r="S145" i="35"/>
  <c r="U145" i="35"/>
  <c r="V145" i="35"/>
  <c r="AR145" i="35"/>
  <c r="I145" i="35"/>
  <c r="W145" i="35"/>
  <c r="L145" i="35"/>
  <c r="AK145" i="35"/>
  <c r="O145" i="35"/>
  <c r="X145" i="35"/>
  <c r="T145" i="35"/>
  <c r="AD145" i="35"/>
  <c r="M145" i="35"/>
  <c r="AM158" i="36"/>
  <c r="AS158" i="36"/>
  <c r="M158" i="36"/>
  <c r="AL158" i="36"/>
  <c r="AO158" i="36"/>
  <c r="AK158" i="36"/>
  <c r="W158" i="36"/>
  <c r="Q158" i="36"/>
  <c r="AH158" i="36"/>
  <c r="AJ158" i="36"/>
  <c r="AF158" i="36"/>
  <c r="L158" i="36"/>
  <c r="AD158" i="36"/>
  <c r="AE158" i="36"/>
  <c r="AA158" i="36"/>
  <c r="AI158" i="36"/>
  <c r="AC158" i="36"/>
  <c r="Y158" i="36"/>
  <c r="AR158" i="36"/>
  <c r="AT158" i="36"/>
  <c r="T158" i="36"/>
  <c r="AG158" i="36"/>
  <c r="AP158" i="36"/>
  <c r="O158" i="36"/>
  <c r="S158" i="36"/>
  <c r="R158" i="36"/>
  <c r="AN158" i="36"/>
  <c r="N158" i="36"/>
  <c r="X158" i="36"/>
  <c r="I158" i="36"/>
  <c r="U158" i="36"/>
  <c r="AB158" i="36"/>
  <c r="P158" i="36"/>
  <c r="K158" i="36"/>
  <c r="Z158" i="36"/>
  <c r="V158" i="36"/>
  <c r="AQ158" i="36"/>
  <c r="T327" i="37"/>
  <c r="AB327" i="37"/>
  <c r="AM327" i="37"/>
  <c r="K327" i="37"/>
  <c r="AK327" i="37"/>
  <c r="AT327" i="37"/>
  <c r="AL327" i="37"/>
  <c r="AA327" i="37"/>
  <c r="AQ327" i="37"/>
  <c r="AG327" i="37"/>
  <c r="AN327" i="37"/>
  <c r="AE327" i="37"/>
  <c r="AJ327" i="37"/>
  <c r="AC327" i="37"/>
  <c r="AI327" i="37"/>
  <c r="W327" i="37"/>
  <c r="AS327" i="37"/>
  <c r="M327" i="37"/>
  <c r="N327" i="37"/>
  <c r="Z327" i="37"/>
  <c r="L327" i="37"/>
  <c r="Q327" i="37"/>
  <c r="O327" i="37"/>
  <c r="I327" i="37"/>
  <c r="AH327" i="37"/>
  <c r="AD327" i="37"/>
  <c r="Y327" i="37"/>
  <c r="P327" i="37"/>
  <c r="AO327" i="37"/>
  <c r="U327" i="37"/>
  <c r="X327" i="37"/>
  <c r="V327" i="37"/>
  <c r="AR327" i="37"/>
  <c r="R327" i="37"/>
  <c r="AP327" i="37"/>
  <c r="AF327" i="37"/>
  <c r="S327" i="37"/>
  <c r="AG215" i="35"/>
  <c r="Z215" i="35"/>
  <c r="AA215" i="35"/>
  <c r="Q215" i="35"/>
  <c r="Y215" i="35"/>
  <c r="W215" i="35"/>
  <c r="V215" i="35"/>
  <c r="U215" i="35"/>
  <c r="I215" i="35"/>
  <c r="O215" i="35"/>
  <c r="R215" i="35"/>
  <c r="P215" i="35"/>
  <c r="AN215" i="35"/>
  <c r="AJ215" i="35"/>
  <c r="AO215" i="35"/>
  <c r="AH215" i="35"/>
  <c r="AK215" i="35"/>
  <c r="AE215" i="35"/>
  <c r="AR215" i="35"/>
  <c r="M215" i="35"/>
  <c r="T215" i="35"/>
  <c r="K215" i="35"/>
  <c r="AQ215" i="35"/>
  <c r="L215" i="35"/>
  <c r="S215" i="35"/>
  <c r="AF215" i="35"/>
  <c r="AI215" i="35"/>
  <c r="AT215" i="35"/>
  <c r="AD215" i="35"/>
  <c r="X215" i="35"/>
  <c r="N215" i="35"/>
  <c r="AC215" i="35"/>
  <c r="AS215" i="35"/>
  <c r="AM215" i="35"/>
  <c r="AB215" i="35"/>
  <c r="AP215" i="35"/>
  <c r="AL215" i="35"/>
  <c r="S485" i="36"/>
  <c r="AM485" i="36"/>
  <c r="AA485" i="36"/>
  <c r="I485" i="36"/>
  <c r="AD485" i="36"/>
  <c r="AL485" i="36"/>
  <c r="R485" i="36"/>
  <c r="AT485" i="36"/>
  <c r="AJ485" i="36"/>
  <c r="AK485" i="36"/>
  <c r="AC485" i="36"/>
  <c r="AH485" i="36"/>
  <c r="AF485" i="36"/>
  <c r="AE485" i="36"/>
  <c r="V485" i="36"/>
  <c r="AS485" i="36"/>
  <c r="M485" i="36"/>
  <c r="K485" i="36"/>
  <c r="X485" i="36"/>
  <c r="T485" i="36"/>
  <c r="AQ485" i="36"/>
  <c r="P485" i="36"/>
  <c r="AI485" i="36"/>
  <c r="U485" i="36"/>
  <c r="AO485" i="36"/>
  <c r="O485" i="36"/>
  <c r="Q485" i="36"/>
  <c r="AR485" i="36"/>
  <c r="N485" i="36"/>
  <c r="Y485" i="36"/>
  <c r="AP485" i="36"/>
  <c r="W485" i="36"/>
  <c r="AB485" i="36"/>
  <c r="L485" i="36"/>
  <c r="Z485" i="36"/>
  <c r="AG485" i="36"/>
  <c r="AN485" i="36"/>
  <c r="AM227" i="37"/>
  <c r="M227" i="37"/>
  <c r="T227" i="37"/>
  <c r="O227" i="37"/>
  <c r="K227" i="37"/>
  <c r="N227" i="37"/>
  <c r="Y227" i="37"/>
  <c r="P227" i="37"/>
  <c r="AO227" i="37"/>
  <c r="W227" i="37"/>
  <c r="AC227" i="37"/>
  <c r="AR227" i="37"/>
  <c r="L227" i="37"/>
  <c r="AQ227" i="37"/>
  <c r="AD227" i="37"/>
  <c r="AI227" i="37"/>
  <c r="AB227" i="37"/>
  <c r="Z227" i="37"/>
  <c r="V227" i="37"/>
  <c r="AJ227" i="37"/>
  <c r="AG227" i="37"/>
  <c r="R227" i="37"/>
  <c r="AF227" i="37"/>
  <c r="AA227" i="37"/>
  <c r="AH227" i="37"/>
  <c r="X227" i="37"/>
  <c r="Q227" i="37"/>
  <c r="AT227" i="37"/>
  <c r="U227" i="37"/>
  <c r="AE227" i="37"/>
  <c r="AL227" i="37"/>
  <c r="S227" i="37"/>
  <c r="AP227" i="37"/>
  <c r="I227" i="37"/>
  <c r="AS227" i="37"/>
  <c r="AN227" i="37"/>
  <c r="AK227" i="37"/>
  <c r="AE427" i="36"/>
  <c r="R427" i="36"/>
  <c r="X427" i="36"/>
  <c r="V427" i="36"/>
  <c r="AP427" i="36"/>
  <c r="W427" i="36"/>
  <c r="T427" i="36"/>
  <c r="Q427" i="36"/>
  <c r="AI427" i="36"/>
  <c r="O427" i="36"/>
  <c r="AN427" i="36"/>
  <c r="AG427" i="36"/>
  <c r="AC427" i="36"/>
  <c r="AJ427" i="36"/>
  <c r="AA427" i="36"/>
  <c r="U427" i="36"/>
  <c r="AF427" i="36"/>
  <c r="K427" i="36"/>
  <c r="N427" i="36"/>
  <c r="Y427" i="36"/>
  <c r="AO427" i="36"/>
  <c r="I427" i="36"/>
  <c r="AH427" i="36"/>
  <c r="AR427" i="36"/>
  <c r="Z427" i="36"/>
  <c r="AB427" i="36"/>
  <c r="S427" i="36"/>
  <c r="M427" i="36"/>
  <c r="AS427" i="36"/>
  <c r="AL427" i="36"/>
  <c r="AD427" i="36"/>
  <c r="AQ427" i="36"/>
  <c r="P427" i="36"/>
  <c r="L427" i="36"/>
  <c r="AK427" i="36"/>
  <c r="AT427" i="36"/>
  <c r="AM427" i="36"/>
  <c r="AT205" i="37"/>
  <c r="N205" i="37"/>
  <c r="L205" i="37"/>
  <c r="AO205" i="37"/>
  <c r="AN205" i="37"/>
  <c r="I205" i="37"/>
  <c r="AP205" i="37"/>
  <c r="AR205" i="37"/>
  <c r="AI205" i="37"/>
  <c r="O205" i="37"/>
  <c r="K205" i="37"/>
  <c r="AL205" i="37"/>
  <c r="AB205" i="37"/>
  <c r="AE205" i="37"/>
  <c r="AH205" i="37"/>
  <c r="W205" i="37"/>
  <c r="T205" i="37"/>
  <c r="AD205" i="37"/>
  <c r="Q205" i="37"/>
  <c r="AM205" i="37"/>
  <c r="S205" i="37"/>
  <c r="AA205" i="37"/>
  <c r="V205" i="37"/>
  <c r="P205" i="37"/>
  <c r="R205" i="37"/>
  <c r="AF205" i="37"/>
  <c r="AG205" i="37"/>
  <c r="AQ205" i="37"/>
  <c r="M205" i="37"/>
  <c r="X205" i="37"/>
  <c r="AS205" i="37"/>
  <c r="Z205" i="37"/>
  <c r="AC205" i="37"/>
  <c r="Y205" i="37"/>
  <c r="AK205" i="37"/>
  <c r="AJ205" i="37"/>
  <c r="U205" i="37"/>
  <c r="W469" i="37"/>
  <c r="V469" i="37"/>
  <c r="I469" i="37"/>
  <c r="M469" i="37"/>
  <c r="AP469" i="37"/>
  <c r="S469" i="37"/>
  <c r="Q469" i="37"/>
  <c r="AN469" i="37"/>
  <c r="AH469" i="37"/>
  <c r="O469" i="37"/>
  <c r="L469" i="37"/>
  <c r="AC469" i="37"/>
  <c r="N469" i="37"/>
  <c r="AE469" i="37"/>
  <c r="AG469" i="37"/>
  <c r="X469" i="37"/>
  <c r="AF469" i="37"/>
  <c r="Z469" i="37"/>
  <c r="K469" i="37"/>
  <c r="T469" i="37"/>
  <c r="AB469" i="37"/>
  <c r="AR469" i="37"/>
  <c r="U469" i="37"/>
  <c r="AL469" i="37"/>
  <c r="AO469" i="37"/>
  <c r="AI469" i="37"/>
  <c r="AD469" i="37"/>
  <c r="AT469" i="37"/>
  <c r="AA469" i="37"/>
  <c r="P469" i="37"/>
  <c r="Y469" i="37"/>
  <c r="AM469" i="37"/>
  <c r="R469" i="37"/>
  <c r="AK469" i="37"/>
  <c r="AJ469" i="37"/>
  <c r="AQ469" i="37"/>
  <c r="AS469" i="37"/>
  <c r="AM94" i="35"/>
  <c r="AP94" i="35"/>
  <c r="AN94" i="35"/>
  <c r="Q94" i="35"/>
  <c r="N94" i="35"/>
  <c r="AI94" i="35"/>
  <c r="AK94" i="35"/>
  <c r="AG94" i="35"/>
  <c r="AL94" i="35"/>
  <c r="AO94" i="35"/>
  <c r="AE94" i="35"/>
  <c r="AF94" i="35"/>
  <c r="Y94" i="35"/>
  <c r="AC94" i="35"/>
  <c r="V94" i="35"/>
  <c r="O94" i="35"/>
  <c r="AJ94" i="35"/>
  <c r="M94" i="35"/>
  <c r="Z94" i="35"/>
  <c r="T94" i="35"/>
  <c r="AQ94" i="35"/>
  <c r="AH94" i="35"/>
  <c r="U94" i="35"/>
  <c r="I94" i="35"/>
  <c r="P94" i="35"/>
  <c r="AD94" i="35"/>
  <c r="AT94" i="35"/>
  <c r="S94" i="35"/>
  <c r="AS94" i="35"/>
  <c r="L94" i="35"/>
  <c r="K94" i="35"/>
  <c r="AB94" i="35"/>
  <c r="R94" i="35"/>
  <c r="AR94" i="35"/>
  <c r="W94" i="35"/>
  <c r="X94" i="35"/>
  <c r="AA94" i="35"/>
  <c r="AE303" i="36"/>
  <c r="Z303" i="36"/>
  <c r="Q303" i="36"/>
  <c r="P303" i="36"/>
  <c r="L303" i="36"/>
  <c r="O303" i="36"/>
  <c r="AS303" i="36"/>
  <c r="M303" i="36"/>
  <c r="K303" i="36"/>
  <c r="AT303" i="36"/>
  <c r="AJ303" i="36"/>
  <c r="AO303" i="36"/>
  <c r="AL303" i="36"/>
  <c r="W303" i="36"/>
  <c r="AK303" i="36"/>
  <c r="AF303" i="36"/>
  <c r="R303" i="36"/>
  <c r="AG303" i="36"/>
  <c r="AA303" i="36"/>
  <c r="AN303" i="36"/>
  <c r="AP303" i="36"/>
  <c r="AM303" i="36"/>
  <c r="AC303" i="36"/>
  <c r="AH303" i="36"/>
  <c r="Y303" i="36"/>
  <c r="AB303" i="36"/>
  <c r="U303" i="36"/>
  <c r="AI303" i="36"/>
  <c r="AD303" i="36"/>
  <c r="X303" i="36"/>
  <c r="S303" i="36"/>
  <c r="AR303" i="36"/>
  <c r="I303" i="36"/>
  <c r="AQ303" i="36"/>
  <c r="V303" i="36"/>
  <c r="N303" i="36"/>
  <c r="T303" i="36"/>
  <c r="AT160" i="37"/>
  <c r="P160" i="37"/>
  <c r="K160" i="37"/>
  <c r="M160" i="37"/>
  <c r="AC160" i="37"/>
  <c r="X160" i="37"/>
  <c r="AN160" i="37"/>
  <c r="AO160" i="37"/>
  <c r="N160" i="37"/>
  <c r="AB160" i="37"/>
  <c r="V160" i="37"/>
  <c r="T160" i="37"/>
  <c r="Z160" i="37"/>
  <c r="AF160" i="37"/>
  <c r="AG160" i="37"/>
  <c r="AL160" i="37"/>
  <c r="AK160" i="37"/>
  <c r="W160" i="37"/>
  <c r="AQ160" i="37"/>
  <c r="AR160" i="37"/>
  <c r="Q160" i="37"/>
  <c r="O160" i="37"/>
  <c r="R160" i="37"/>
  <c r="S160" i="37"/>
  <c r="Y160" i="37"/>
  <c r="AA160" i="37"/>
  <c r="AE160" i="37"/>
  <c r="I160" i="37"/>
  <c r="L160" i="37"/>
  <c r="AS160" i="37"/>
  <c r="AI160" i="37"/>
  <c r="AP160" i="37"/>
  <c r="AJ160" i="37"/>
  <c r="AH160" i="37"/>
  <c r="AM160" i="37"/>
  <c r="U160" i="37"/>
  <c r="AD160" i="37"/>
  <c r="X237" i="35"/>
  <c r="Y237" i="35"/>
  <c r="Q237" i="35"/>
  <c r="U237" i="35"/>
  <c r="T237" i="35"/>
  <c r="S237" i="35"/>
  <c r="K237" i="35"/>
  <c r="P237" i="35"/>
  <c r="N237" i="35"/>
  <c r="AQ237" i="35"/>
  <c r="AP237" i="35"/>
  <c r="AF237" i="35"/>
  <c r="AI237" i="35"/>
  <c r="AE237" i="35"/>
  <c r="AM237" i="35"/>
  <c r="AT237" i="35"/>
  <c r="Z237" i="35"/>
  <c r="AO237" i="35"/>
  <c r="O237" i="35"/>
  <c r="AD237" i="35"/>
  <c r="AC237" i="35"/>
  <c r="AK237" i="35"/>
  <c r="R237" i="35"/>
  <c r="AB237" i="35"/>
  <c r="W237" i="35"/>
  <c r="AA237" i="35"/>
  <c r="AN237" i="35"/>
  <c r="V237" i="35"/>
  <c r="AJ237" i="35"/>
  <c r="M237" i="35"/>
  <c r="I237" i="35"/>
  <c r="L237" i="35"/>
  <c r="AH237" i="35"/>
  <c r="AR237" i="35"/>
  <c r="AG237" i="35"/>
  <c r="AS237" i="35"/>
  <c r="AL237" i="35"/>
  <c r="O190" i="31"/>
  <c r="N190" i="31"/>
  <c r="AL190" i="31"/>
  <c r="R190" i="31"/>
  <c r="AI190" i="31"/>
  <c r="AO190" i="31"/>
  <c r="AK190" i="31"/>
  <c r="Q190" i="31"/>
  <c r="M190" i="31"/>
  <c r="O73" i="31"/>
  <c r="P73" i="31"/>
  <c r="AB73" i="31"/>
  <c r="AA71" i="31"/>
  <c r="AF71" i="31"/>
  <c r="O71" i="31"/>
  <c r="AD71" i="31"/>
  <c r="Z190" i="31"/>
  <c r="V190" i="31"/>
  <c r="AT190" i="31"/>
  <c r="AG379" i="31"/>
  <c r="AL379" i="31"/>
  <c r="AO379" i="31"/>
  <c r="X379" i="31"/>
  <c r="W420" i="31"/>
  <c r="O420" i="31"/>
  <c r="R420" i="31"/>
  <c r="W456" i="31"/>
  <c r="L456" i="31"/>
  <c r="AK456" i="31"/>
  <c r="AT456" i="31"/>
  <c r="L512" i="31"/>
  <c r="X512" i="31"/>
  <c r="M533" i="31"/>
  <c r="AH533" i="31"/>
  <c r="AA533" i="31"/>
  <c r="AN533" i="31"/>
  <c r="L569" i="31"/>
  <c r="R569" i="31"/>
  <c r="I569" i="31"/>
  <c r="AS182" i="36"/>
  <c r="M182" i="36"/>
  <c r="AM182" i="36"/>
  <c r="AT182" i="36"/>
  <c r="N182" i="36"/>
  <c r="I182" i="36"/>
  <c r="AR182" i="36"/>
  <c r="AP182" i="36"/>
  <c r="AQ182" i="36"/>
  <c r="AG182" i="36"/>
  <c r="Q182" i="36"/>
  <c r="AL182" i="36"/>
  <c r="AO182" i="36"/>
  <c r="AK182" i="36"/>
  <c r="W182" i="36"/>
  <c r="Y182" i="36"/>
  <c r="L182" i="36"/>
  <c r="AH182" i="36"/>
  <c r="T182" i="36"/>
  <c r="AI182" i="36"/>
  <c r="AC182" i="36"/>
  <c r="AB182" i="36"/>
  <c r="AD182" i="36"/>
  <c r="O182" i="36"/>
  <c r="S182" i="36"/>
  <c r="V182" i="36"/>
  <c r="K182" i="36"/>
  <c r="R182" i="36"/>
  <c r="AN182" i="36"/>
  <c r="U182" i="36"/>
  <c r="P182" i="36"/>
  <c r="X182" i="36"/>
  <c r="Z182" i="36"/>
  <c r="AJ182" i="36"/>
  <c r="AE182" i="36"/>
  <c r="AF182" i="36"/>
  <c r="AA182" i="36"/>
  <c r="K521" i="35"/>
  <c r="AB521" i="35"/>
  <c r="L521" i="35"/>
  <c r="X521" i="35"/>
  <c r="U521" i="35"/>
  <c r="AM521" i="35"/>
  <c r="AN521" i="35"/>
  <c r="S521" i="35"/>
  <c r="AF521" i="35"/>
  <c r="M521" i="35"/>
  <c r="AP521" i="35"/>
  <c r="AR521" i="35"/>
  <c r="AL521" i="35"/>
  <c r="AO521" i="35"/>
  <c r="AK521" i="35"/>
  <c r="Q521" i="35"/>
  <c r="AH521" i="35"/>
  <c r="AJ521" i="35"/>
  <c r="AC521" i="35"/>
  <c r="AA521" i="35"/>
  <c r="R521" i="35"/>
  <c r="O521" i="35"/>
  <c r="T521" i="35"/>
  <c r="AT521" i="35"/>
  <c r="I521" i="35"/>
  <c r="Z521" i="35"/>
  <c r="N521" i="35"/>
  <c r="AD521" i="35"/>
  <c r="W521" i="35"/>
  <c r="P521" i="35"/>
  <c r="V521" i="35"/>
  <c r="AE521" i="35"/>
  <c r="AI521" i="35"/>
  <c r="Y521" i="35"/>
  <c r="AS521" i="35"/>
  <c r="AQ521" i="35"/>
  <c r="AG521" i="35"/>
  <c r="S239" i="35"/>
  <c r="Z239" i="35"/>
  <c r="AA239" i="35"/>
  <c r="Q239" i="35"/>
  <c r="T239" i="35"/>
  <c r="V239" i="35"/>
  <c r="U239" i="35"/>
  <c r="I239" i="35"/>
  <c r="L239" i="35"/>
  <c r="R239" i="35"/>
  <c r="P239" i="35"/>
  <c r="AR239" i="35"/>
  <c r="AO239" i="35"/>
  <c r="AH239" i="35"/>
  <c r="AK239" i="35"/>
  <c r="AE239" i="35"/>
  <c r="AN239" i="35"/>
  <c r="AP239" i="35"/>
  <c r="AS239" i="35"/>
  <c r="W239" i="35"/>
  <c r="N239" i="35"/>
  <c r="AL239" i="35"/>
  <c r="AM239" i="35"/>
  <c r="M239" i="35"/>
  <c r="AD239" i="35"/>
  <c r="X239" i="35"/>
  <c r="AI239" i="35"/>
  <c r="AB239" i="35"/>
  <c r="AF239" i="35"/>
  <c r="AC239" i="35"/>
  <c r="AT239" i="35"/>
  <c r="K239" i="35"/>
  <c r="AG239" i="35"/>
  <c r="AJ239" i="35"/>
  <c r="AQ239" i="35"/>
  <c r="O239" i="35"/>
  <c r="Y239" i="35"/>
  <c r="AL484" i="36"/>
  <c r="AF484" i="36"/>
  <c r="V484" i="36"/>
  <c r="R484" i="36"/>
  <c r="AM484" i="36"/>
  <c r="AE484" i="36"/>
  <c r="AQ484" i="36"/>
  <c r="O484" i="36"/>
  <c r="W484" i="36"/>
  <c r="AB484" i="36"/>
  <c r="K484" i="36"/>
  <c r="Y484" i="36"/>
  <c r="AD484" i="36"/>
  <c r="L484" i="36"/>
  <c r="AR484" i="36"/>
  <c r="U484" i="36"/>
  <c r="X484" i="36"/>
  <c r="AS484" i="36"/>
  <c r="AT484" i="36"/>
  <c r="T484" i="36"/>
  <c r="AO484" i="36"/>
  <c r="AN484" i="36"/>
  <c r="AK484" i="36"/>
  <c r="AI484" i="36"/>
  <c r="P484" i="36"/>
  <c r="S484" i="36"/>
  <c r="N484" i="36"/>
  <c r="AP484" i="36"/>
  <c r="M484" i="36"/>
  <c r="AC484" i="36"/>
  <c r="Q484" i="36"/>
  <c r="I484" i="36"/>
  <c r="Z484" i="36"/>
  <c r="AH484" i="36"/>
  <c r="AJ484" i="36"/>
  <c r="AG484" i="36"/>
  <c r="AA484" i="36"/>
  <c r="N68" i="35"/>
  <c r="AQ68" i="35"/>
  <c r="AB68" i="35"/>
  <c r="U68" i="35"/>
  <c r="T68" i="35"/>
  <c r="AT68" i="35"/>
  <c r="Q68" i="35"/>
  <c r="O68" i="35"/>
  <c r="AM68" i="35"/>
  <c r="AS68" i="35"/>
  <c r="M68" i="35"/>
  <c r="AF68" i="35"/>
  <c r="AC68" i="35"/>
  <c r="AE68" i="35"/>
  <c r="W68" i="35"/>
  <c r="AP68" i="35"/>
  <c r="R68" i="35"/>
  <c r="AH68" i="35"/>
  <c r="AN68" i="35"/>
  <c r="AJ68" i="35"/>
  <c r="K68" i="35"/>
  <c r="Z68" i="35"/>
  <c r="Y68" i="35"/>
  <c r="P68" i="35"/>
  <c r="AI68" i="35"/>
  <c r="L68" i="35"/>
  <c r="AK68" i="35"/>
  <c r="AG68" i="35"/>
  <c r="I68" i="35"/>
  <c r="AA68" i="35"/>
  <c r="AR68" i="35"/>
  <c r="X68" i="35"/>
  <c r="S68" i="35"/>
  <c r="AO68" i="35"/>
  <c r="V68" i="35"/>
  <c r="AL68" i="35"/>
  <c r="AD68" i="35"/>
  <c r="U327" i="36"/>
  <c r="AR327" i="36"/>
  <c r="L327" i="36"/>
  <c r="AS327" i="36"/>
  <c r="AE327" i="36"/>
  <c r="M327" i="36"/>
  <c r="AN327" i="36"/>
  <c r="AQ327" i="36"/>
  <c r="AK327" i="36"/>
  <c r="Y327" i="36"/>
  <c r="AJ327" i="36"/>
  <c r="AL327" i="36"/>
  <c r="AD327" i="36"/>
  <c r="R327" i="36"/>
  <c r="V327" i="36"/>
  <c r="AI327" i="36"/>
  <c r="AF327" i="36"/>
  <c r="Q327" i="36"/>
  <c r="AO327" i="36"/>
  <c r="K327" i="36"/>
  <c r="S327" i="36"/>
  <c r="AC327" i="36"/>
  <c r="AP327" i="36"/>
  <c r="W327" i="36"/>
  <c r="AB327" i="36"/>
  <c r="O327" i="36"/>
  <c r="AA327" i="36"/>
  <c r="I327" i="36"/>
  <c r="AT327" i="36"/>
  <c r="AM327" i="36"/>
  <c r="AH327" i="36"/>
  <c r="Z327" i="36"/>
  <c r="AG327" i="36"/>
  <c r="N327" i="36"/>
  <c r="P327" i="36"/>
  <c r="X327" i="36"/>
  <c r="T327" i="36"/>
  <c r="AD209" i="37"/>
  <c r="L209" i="37"/>
  <c r="K209" i="37"/>
  <c r="AE209" i="37"/>
  <c r="AN209" i="37"/>
  <c r="I209" i="37"/>
  <c r="P209" i="37"/>
  <c r="X209" i="37"/>
  <c r="AR209" i="37"/>
  <c r="AH209" i="37"/>
  <c r="M209" i="37"/>
  <c r="AA209" i="37"/>
  <c r="AK209" i="37"/>
  <c r="AB209" i="37"/>
  <c r="W209" i="37"/>
  <c r="O209" i="37"/>
  <c r="AS209" i="37"/>
  <c r="R209" i="37"/>
  <c r="AQ209" i="37"/>
  <c r="AP209" i="37"/>
  <c r="V209" i="37"/>
  <c r="Y209" i="37"/>
  <c r="AC209" i="37"/>
  <c r="T209" i="37"/>
  <c r="AG209" i="37"/>
  <c r="AO209" i="37"/>
  <c r="AM209" i="37"/>
  <c r="AL209" i="37"/>
  <c r="Z209" i="37"/>
  <c r="Q209" i="37"/>
  <c r="U209" i="37"/>
  <c r="AF209" i="37"/>
  <c r="AI209" i="37"/>
  <c r="AJ209" i="37"/>
  <c r="N209" i="37"/>
  <c r="AT209" i="37"/>
  <c r="S209" i="37"/>
  <c r="AF455" i="35"/>
  <c r="AH455" i="35"/>
  <c r="U455" i="35"/>
  <c r="AE455" i="35"/>
  <c r="AB455" i="35"/>
  <c r="AC455" i="35"/>
  <c r="N455" i="35"/>
  <c r="S455" i="35"/>
  <c r="V455" i="35"/>
  <c r="X455" i="35"/>
  <c r="W455" i="35"/>
  <c r="AT455" i="35"/>
  <c r="AL455" i="35"/>
  <c r="AN455" i="35"/>
  <c r="AS455" i="35"/>
  <c r="AI455" i="35"/>
  <c r="I455" i="35"/>
  <c r="O455" i="35"/>
  <c r="M455" i="35"/>
  <c r="K455" i="35"/>
  <c r="T455" i="35"/>
  <c r="AR455" i="35"/>
  <c r="AP455" i="35"/>
  <c r="AO455" i="35"/>
  <c r="AK455" i="35"/>
  <c r="AJ455" i="35"/>
  <c r="AA455" i="35"/>
  <c r="AD455" i="35"/>
  <c r="AM455" i="35"/>
  <c r="AQ455" i="35"/>
  <c r="Q455" i="35"/>
  <c r="P455" i="35"/>
  <c r="Y455" i="35"/>
  <c r="AG455" i="35"/>
  <c r="L455" i="35"/>
  <c r="R455" i="35"/>
  <c r="Z455" i="35"/>
  <c r="U335" i="37"/>
  <c r="AE335" i="37"/>
  <c r="Q335" i="37"/>
  <c r="AS335" i="37"/>
  <c r="V335" i="37"/>
  <c r="X335" i="37"/>
  <c r="Y335" i="37"/>
  <c r="I335" i="37"/>
  <c r="AK335" i="37"/>
  <c r="AC335" i="37"/>
  <c r="Z335" i="37"/>
  <c r="AR335" i="37"/>
  <c r="AB335" i="37"/>
  <c r="AN335" i="37"/>
  <c r="O335" i="37"/>
  <c r="M335" i="37"/>
  <c r="L335" i="37"/>
  <c r="AL335" i="37"/>
  <c r="S335" i="37"/>
  <c r="AA335" i="37"/>
  <c r="R335" i="37"/>
  <c r="AI335" i="37"/>
  <c r="N335" i="37"/>
  <c r="W335" i="37"/>
  <c r="AJ335" i="37"/>
  <c r="P335" i="37"/>
  <c r="AQ335" i="37"/>
  <c r="AD335" i="37"/>
  <c r="K335" i="37"/>
  <c r="AO335" i="37"/>
  <c r="AM335" i="37"/>
  <c r="AP335" i="37"/>
  <c r="AT335" i="37"/>
  <c r="T335" i="37"/>
  <c r="AF335" i="37"/>
  <c r="AG335" i="37"/>
  <c r="AH335" i="37"/>
  <c r="V149" i="37"/>
  <c r="AA149" i="37"/>
  <c r="AH149" i="37"/>
  <c r="R149" i="37"/>
  <c r="AK149" i="37"/>
  <c r="Z149" i="37"/>
  <c r="AP149" i="37"/>
  <c r="AB149" i="37"/>
  <c r="O149" i="37"/>
  <c r="AO149" i="37"/>
  <c r="U149" i="37"/>
  <c r="W149" i="37"/>
  <c r="AN149" i="37"/>
  <c r="AC149" i="37"/>
  <c r="AJ149" i="37"/>
  <c r="AR149" i="37"/>
  <c r="AF149" i="37"/>
  <c r="AM149" i="37"/>
  <c r="AT149" i="37"/>
  <c r="AD149" i="37"/>
  <c r="AS149" i="37"/>
  <c r="M149" i="37"/>
  <c r="L149" i="37"/>
  <c r="I149" i="37"/>
  <c r="T149" i="37"/>
  <c r="Y149" i="37"/>
  <c r="AG149" i="37"/>
  <c r="AQ149" i="37"/>
  <c r="AI149" i="37"/>
  <c r="N149" i="37"/>
  <c r="K149" i="37"/>
  <c r="S149" i="37"/>
  <c r="AL149" i="37"/>
  <c r="AE149" i="37"/>
  <c r="Q149" i="37"/>
  <c r="X149" i="37"/>
  <c r="P149" i="37"/>
  <c r="AJ323" i="37"/>
  <c r="O323" i="37"/>
  <c r="AF323" i="37"/>
  <c r="P323" i="37"/>
  <c r="AS323" i="37"/>
  <c r="M323" i="37"/>
  <c r="N323" i="37"/>
  <c r="R323" i="37"/>
  <c r="AR323" i="37"/>
  <c r="AO323" i="37"/>
  <c r="I323" i="37"/>
  <c r="AP323" i="37"/>
  <c r="AK323" i="37"/>
  <c r="AT323" i="37"/>
  <c r="AH323" i="37"/>
  <c r="AM323" i="37"/>
  <c r="U323" i="37"/>
  <c r="X323" i="37"/>
  <c r="AL323" i="37"/>
  <c r="AD323" i="37"/>
  <c r="K323" i="37"/>
  <c r="S323" i="37"/>
  <c r="Z323" i="37"/>
  <c r="AG323" i="37"/>
  <c r="AA323" i="37"/>
  <c r="AN323" i="37"/>
  <c r="AE323" i="37"/>
  <c r="AB323" i="37"/>
  <c r="V323" i="37"/>
  <c r="AC323" i="37"/>
  <c r="T323" i="37"/>
  <c r="L323" i="37"/>
  <c r="Q323" i="37"/>
  <c r="Y323" i="37"/>
  <c r="AI323" i="37"/>
  <c r="AQ323" i="37"/>
  <c r="W323" i="37"/>
  <c r="AG339" i="37"/>
  <c r="AN339" i="37"/>
  <c r="AA339" i="37"/>
  <c r="K339" i="37"/>
  <c r="AC339" i="37"/>
  <c r="AI339" i="37"/>
  <c r="T339" i="37"/>
  <c r="V339" i="37"/>
  <c r="Y339" i="37"/>
  <c r="AD339" i="37"/>
  <c r="L339" i="37"/>
  <c r="O339" i="37"/>
  <c r="AE339" i="37"/>
  <c r="AO339" i="37"/>
  <c r="I339" i="37"/>
  <c r="AP339" i="37"/>
  <c r="AJ339" i="37"/>
  <c r="M339" i="37"/>
  <c r="Z339" i="37"/>
  <c r="AT339" i="37"/>
  <c r="AR339" i="37"/>
  <c r="X339" i="37"/>
  <c r="W339" i="37"/>
  <c r="AM339" i="37"/>
  <c r="U339" i="37"/>
  <c r="AK339" i="37"/>
  <c r="Q339" i="37"/>
  <c r="S339" i="37"/>
  <c r="R339" i="37"/>
  <c r="AF339" i="37"/>
  <c r="AS339" i="37"/>
  <c r="AQ339" i="37"/>
  <c r="AH339" i="37"/>
  <c r="P339" i="37"/>
  <c r="AB339" i="37"/>
  <c r="AL339" i="37"/>
  <c r="N339" i="37"/>
  <c r="R374" i="37"/>
  <c r="Q374" i="37"/>
  <c r="AJ374" i="37"/>
  <c r="O374" i="37"/>
  <c r="AT374" i="37"/>
  <c r="N374" i="37"/>
  <c r="L374" i="37"/>
  <c r="AA374" i="37"/>
  <c r="AQ374" i="37"/>
  <c r="AP374" i="37"/>
  <c r="AS374" i="37"/>
  <c r="S374" i="37"/>
  <c r="AF374" i="37"/>
  <c r="Z374" i="37"/>
  <c r="AB374" i="37"/>
  <c r="P374" i="37"/>
  <c r="AO374" i="37"/>
  <c r="K374" i="37"/>
  <c r="AR374" i="37"/>
  <c r="AN374" i="37"/>
  <c r="W374" i="37"/>
  <c r="AM374" i="37"/>
  <c r="Y374" i="37"/>
  <c r="AG374" i="37"/>
  <c r="M374" i="37"/>
  <c r="AC374" i="37"/>
  <c r="AD374" i="37"/>
  <c r="X374" i="37"/>
  <c r="U374" i="37"/>
  <c r="V374" i="37"/>
  <c r="I374" i="37"/>
  <c r="AH374" i="37"/>
  <c r="AI374" i="37"/>
  <c r="AL374" i="37"/>
  <c r="AK374" i="37"/>
  <c r="AE374" i="37"/>
  <c r="T374" i="37"/>
  <c r="O73" i="36"/>
  <c r="N73" i="36"/>
  <c r="R73" i="36"/>
  <c r="AQ73" i="36"/>
  <c r="K73" i="36"/>
  <c r="I73" i="36"/>
  <c r="AS73" i="36"/>
  <c r="AG73" i="36"/>
  <c r="AM73" i="36"/>
  <c r="AT73" i="36"/>
  <c r="AP73" i="36"/>
  <c r="AH73" i="36"/>
  <c r="L73" i="36"/>
  <c r="W73" i="36"/>
  <c r="Y73" i="36"/>
  <c r="U73" i="36"/>
  <c r="V73" i="36"/>
  <c r="AB73" i="36"/>
  <c r="AI73" i="36"/>
  <c r="AK73" i="36"/>
  <c r="AR73" i="36"/>
  <c r="P73" i="36"/>
  <c r="AE73" i="36"/>
  <c r="AF73" i="36"/>
  <c r="Q73" i="36"/>
  <c r="AA73" i="36"/>
  <c r="Z73" i="36"/>
  <c r="AC73" i="36"/>
  <c r="S73" i="36"/>
  <c r="AD73" i="36"/>
  <c r="AL73" i="36"/>
  <c r="T73" i="36"/>
  <c r="AN73" i="36"/>
  <c r="M73" i="36"/>
  <c r="AO73" i="36"/>
  <c r="AJ73" i="36"/>
  <c r="X73" i="36"/>
  <c r="K10" i="35"/>
  <c r="Y10" i="35"/>
  <c r="AH10" i="35"/>
  <c r="AI10" i="35"/>
  <c r="N10" i="35"/>
  <c r="P10" i="35"/>
  <c r="AJ10" i="35"/>
  <c r="AM10" i="35"/>
  <c r="S10" i="35"/>
  <c r="AB10" i="35"/>
  <c r="T10" i="35"/>
  <c r="R10" i="35"/>
  <c r="AG10" i="35"/>
  <c r="AK10" i="35"/>
  <c r="AN10" i="35"/>
  <c r="AO10" i="35"/>
  <c r="W10" i="35"/>
  <c r="M10" i="35"/>
  <c r="AQ10" i="35"/>
  <c r="U10" i="35"/>
  <c r="AC10" i="35"/>
  <c r="AT10" i="35"/>
  <c r="AP10" i="35"/>
  <c r="X10" i="35"/>
  <c r="Z10" i="35"/>
  <c r="AF10" i="35"/>
  <c r="L10" i="35"/>
  <c r="Q10" i="35"/>
  <c r="AL10" i="35"/>
  <c r="V10" i="35"/>
  <c r="AR10" i="35"/>
  <c r="O10" i="35"/>
  <c r="AS10" i="35"/>
  <c r="AA10" i="35"/>
  <c r="AD10" i="35"/>
  <c r="AE10" i="35"/>
  <c r="I10" i="35"/>
  <c r="W158" i="35"/>
  <c r="U158" i="35"/>
  <c r="L158" i="35"/>
  <c r="Q158" i="35"/>
  <c r="N158" i="35"/>
  <c r="S158" i="35"/>
  <c r="P158" i="35"/>
  <c r="AO158" i="35"/>
  <c r="AL158" i="35"/>
  <c r="O158" i="35"/>
  <c r="AD158" i="35"/>
  <c r="AC158" i="35"/>
  <c r="AE158" i="35"/>
  <c r="AF158" i="35"/>
  <c r="Y158" i="35"/>
  <c r="AJ158" i="35"/>
  <c r="AH158" i="35"/>
  <c r="K158" i="35"/>
  <c r="V158" i="35"/>
  <c r="AB158" i="35"/>
  <c r="AP158" i="35"/>
  <c r="M158" i="35"/>
  <c r="Z158" i="35"/>
  <c r="AK158" i="35"/>
  <c r="AS158" i="35"/>
  <c r="AI158" i="35"/>
  <c r="AG158" i="35"/>
  <c r="X158" i="35"/>
  <c r="AT158" i="35"/>
  <c r="AM158" i="35"/>
  <c r="AR158" i="35"/>
  <c r="I158" i="35"/>
  <c r="AQ158" i="35"/>
  <c r="AA158" i="35"/>
  <c r="AN158" i="35"/>
  <c r="R158" i="35"/>
  <c r="T158" i="35"/>
  <c r="AH552" i="35"/>
  <c r="AE552" i="35"/>
  <c r="K552" i="35"/>
  <c r="P552" i="35"/>
  <c r="M552" i="35"/>
  <c r="AD552" i="35"/>
  <c r="AA552" i="35"/>
  <c r="AO552" i="35"/>
  <c r="AK552" i="35"/>
  <c r="AC552" i="35"/>
  <c r="Z552" i="35"/>
  <c r="W552" i="35"/>
  <c r="AF552" i="35"/>
  <c r="S552" i="35"/>
  <c r="Q552" i="35"/>
  <c r="AP552" i="35"/>
  <c r="AM552" i="35"/>
  <c r="T552" i="35"/>
  <c r="AN552" i="35"/>
  <c r="L552" i="35"/>
  <c r="V552" i="35"/>
  <c r="U552" i="35"/>
  <c r="AI552" i="35"/>
  <c r="R552" i="35"/>
  <c r="N552" i="35"/>
  <c r="Y552" i="35"/>
  <c r="AQ552" i="35"/>
  <c r="I552" i="35"/>
  <c r="AT552" i="35"/>
  <c r="AB552" i="35"/>
  <c r="X552" i="35"/>
  <c r="AL552" i="35"/>
  <c r="O552" i="35"/>
  <c r="AG552" i="35"/>
  <c r="AS552" i="35"/>
  <c r="AJ552" i="35"/>
  <c r="AR552" i="35"/>
  <c r="AB538" i="31"/>
  <c r="I538" i="31"/>
  <c r="T538" i="31"/>
  <c r="AI538" i="31"/>
  <c r="AD538" i="31"/>
  <c r="AS356" i="31"/>
  <c r="AQ356" i="31"/>
  <c r="T356" i="31"/>
  <c r="V356" i="31"/>
  <c r="L484" i="31"/>
  <c r="AR484" i="31"/>
  <c r="X484" i="31"/>
  <c r="V484" i="31"/>
  <c r="AD544" i="31"/>
  <c r="AG544" i="31"/>
  <c r="P544" i="31"/>
  <c r="S544" i="31"/>
  <c r="V588" i="31"/>
  <c r="AF588" i="31"/>
  <c r="AJ588" i="31"/>
  <c r="R331" i="37"/>
  <c r="AL331" i="37"/>
  <c r="AM331" i="37"/>
  <c r="AB331" i="37"/>
  <c r="AE331" i="37"/>
  <c r="V331" i="37"/>
  <c r="K331" i="37"/>
  <c r="Q331" i="37"/>
  <c r="S331" i="37"/>
  <c r="AS331" i="37"/>
  <c r="M331" i="37"/>
  <c r="N331" i="37"/>
  <c r="AO331" i="37"/>
  <c r="I331" i="37"/>
  <c r="AP331" i="37"/>
  <c r="Y331" i="37"/>
  <c r="AD331" i="37"/>
  <c r="L331" i="37"/>
  <c r="AJ331" i="37"/>
  <c r="W331" i="37"/>
  <c r="AC331" i="37"/>
  <c r="T331" i="37"/>
  <c r="O331" i="37"/>
  <c r="U331" i="37"/>
  <c r="AF331" i="37"/>
  <c r="AT331" i="37"/>
  <c r="AQ331" i="37"/>
  <c r="AK331" i="37"/>
  <c r="AH331" i="37"/>
  <c r="AR331" i="37"/>
  <c r="AG331" i="37"/>
  <c r="AN331" i="37"/>
  <c r="P331" i="37"/>
  <c r="Z331" i="37"/>
  <c r="X331" i="37"/>
  <c r="AI331" i="37"/>
  <c r="AA331" i="37"/>
  <c r="AL416" i="35"/>
  <c r="R416" i="35"/>
  <c r="AF416" i="35"/>
  <c r="AI416" i="35"/>
  <c r="AA416" i="35"/>
  <c r="AE416" i="35"/>
  <c r="AB416" i="35"/>
  <c r="AD416" i="35"/>
  <c r="U416" i="35"/>
  <c r="V416" i="35"/>
  <c r="X416" i="35"/>
  <c r="Y416" i="35"/>
  <c r="M416" i="35"/>
  <c r="K416" i="35"/>
  <c r="AN416" i="35"/>
  <c r="AT416" i="35"/>
  <c r="AP416" i="35"/>
  <c r="Q416" i="35"/>
  <c r="P416" i="35"/>
  <c r="AK416" i="35"/>
  <c r="AC416" i="35"/>
  <c r="L416" i="35"/>
  <c r="Z416" i="35"/>
  <c r="S416" i="35"/>
  <c r="AO416" i="35"/>
  <c r="AM416" i="35"/>
  <c r="O416" i="35"/>
  <c r="AQ416" i="35"/>
  <c r="AJ416" i="35"/>
  <c r="AH416" i="35"/>
  <c r="I416" i="35"/>
  <c r="AG416" i="35"/>
  <c r="AS416" i="35"/>
  <c r="W416" i="35"/>
  <c r="T416" i="35"/>
  <c r="N416" i="35"/>
  <c r="AR416" i="35"/>
  <c r="Z312" i="37"/>
  <c r="AD312" i="37"/>
  <c r="AC312" i="37"/>
  <c r="AS312" i="37"/>
  <c r="AJ312" i="37"/>
  <c r="AA312" i="37"/>
  <c r="L312" i="37"/>
  <c r="AI312" i="37"/>
  <c r="AQ312" i="37"/>
  <c r="P312" i="37"/>
  <c r="AO312" i="37"/>
  <c r="S312" i="37"/>
  <c r="AE312" i="37"/>
  <c r="AK312" i="37"/>
  <c r="Q312" i="37"/>
  <c r="AT312" i="37"/>
  <c r="AL312" i="37"/>
  <c r="M312" i="37"/>
  <c r="AB312" i="37"/>
  <c r="AR312" i="37"/>
  <c r="V312" i="37"/>
  <c r="AG312" i="37"/>
  <c r="I312" i="37"/>
  <c r="R312" i="37"/>
  <c r="O312" i="37"/>
  <c r="K312" i="37"/>
  <c r="AF312" i="37"/>
  <c r="N312" i="37"/>
  <c r="X312" i="37"/>
  <c r="AM312" i="37"/>
  <c r="Y312" i="37"/>
  <c r="U312" i="37"/>
  <c r="AH312" i="37"/>
  <c r="AN312" i="37"/>
  <c r="AP312" i="37"/>
  <c r="W312" i="37"/>
  <c r="T312" i="37"/>
  <c r="W305" i="36"/>
  <c r="Y305" i="36"/>
  <c r="U305" i="36"/>
  <c r="Q305" i="36"/>
  <c r="R305" i="36"/>
  <c r="S305" i="36"/>
  <c r="T305" i="36"/>
  <c r="P305" i="36"/>
  <c r="L305" i="36"/>
  <c r="O305" i="36"/>
  <c r="N305" i="36"/>
  <c r="AS305" i="36"/>
  <c r="AE305" i="36"/>
  <c r="AJ305" i="36"/>
  <c r="AF305" i="36"/>
  <c r="AB305" i="36"/>
  <c r="M305" i="36"/>
  <c r="AQ305" i="36"/>
  <c r="I305" i="36"/>
  <c r="X305" i="36"/>
  <c r="Z305" i="36"/>
  <c r="AM305" i="36"/>
  <c r="AP305" i="36"/>
  <c r="AC305" i="36"/>
  <c r="AN305" i="36"/>
  <c r="AI305" i="36"/>
  <c r="AK305" i="36"/>
  <c r="AH305" i="36"/>
  <c r="AA305" i="36"/>
  <c r="AO305" i="36"/>
  <c r="AG305" i="36"/>
  <c r="AD305" i="36"/>
  <c r="V305" i="36"/>
  <c r="K305" i="36"/>
  <c r="AT305" i="36"/>
  <c r="AL305" i="36"/>
  <c r="AR305" i="36"/>
  <c r="T296" i="36"/>
  <c r="R296" i="36"/>
  <c r="N296" i="36"/>
  <c r="V296" i="36"/>
  <c r="P296" i="36"/>
  <c r="M296" i="36"/>
  <c r="I296" i="36"/>
  <c r="AQ296" i="36"/>
  <c r="AR296" i="36"/>
  <c r="L296" i="36"/>
  <c r="AT296" i="36"/>
  <c r="AP296" i="36"/>
  <c r="AH296" i="36"/>
  <c r="AK296" i="36"/>
  <c r="AN296" i="36"/>
  <c r="AC296" i="36"/>
  <c r="AE296" i="36"/>
  <c r="AB296" i="36"/>
  <c r="Y296" i="36"/>
  <c r="X296" i="36"/>
  <c r="S296" i="36"/>
  <c r="AS296" i="36"/>
  <c r="Z296" i="36"/>
  <c r="AF296" i="36"/>
  <c r="AA296" i="36"/>
  <c r="AM296" i="36"/>
  <c r="Q296" i="36"/>
  <c r="W296" i="36"/>
  <c r="AL296" i="36"/>
  <c r="AO296" i="36"/>
  <c r="O296" i="36"/>
  <c r="U296" i="36"/>
  <c r="AJ296" i="36"/>
  <c r="AI296" i="36"/>
  <c r="AD296" i="36"/>
  <c r="K296" i="36"/>
  <c r="AG296" i="36"/>
  <c r="AS472" i="36"/>
  <c r="M472" i="36"/>
  <c r="N472" i="36"/>
  <c r="AA472" i="36"/>
  <c r="V472" i="36"/>
  <c r="AO472" i="36"/>
  <c r="I472" i="36"/>
  <c r="AR472" i="36"/>
  <c r="R472" i="36"/>
  <c r="L472" i="36"/>
  <c r="AK472" i="36"/>
  <c r="AT472" i="36"/>
  <c r="AL472" i="36"/>
  <c r="AM472" i="36"/>
  <c r="AQ472" i="36"/>
  <c r="AG472" i="36"/>
  <c r="X472" i="36"/>
  <c r="T472" i="36"/>
  <c r="AC472" i="36"/>
  <c r="S472" i="36"/>
  <c r="K472" i="36"/>
  <c r="AE472" i="36"/>
  <c r="AH472" i="36"/>
  <c r="W472" i="36"/>
  <c r="Z472" i="36"/>
  <c r="Y472" i="36"/>
  <c r="P472" i="36"/>
  <c r="O472" i="36"/>
  <c r="Q472" i="36"/>
  <c r="AF472" i="36"/>
  <c r="AN472" i="36"/>
  <c r="AI472" i="36"/>
  <c r="AD472" i="36"/>
  <c r="AJ472" i="36"/>
  <c r="AB472" i="36"/>
  <c r="U472" i="36"/>
  <c r="AP472" i="36"/>
  <c r="AL434" i="37"/>
  <c r="AN434" i="37"/>
  <c r="AB434" i="37"/>
  <c r="Z434" i="37"/>
  <c r="M434" i="37"/>
  <c r="AO434" i="37"/>
  <c r="AS434" i="37"/>
  <c r="N434" i="37"/>
  <c r="U434" i="37"/>
  <c r="R434" i="37"/>
  <c r="AP434" i="37"/>
  <c r="S434" i="37"/>
  <c r="P434" i="37"/>
  <c r="AC434" i="37"/>
  <c r="AF434" i="37"/>
  <c r="AI434" i="37"/>
  <c r="Q434" i="37"/>
  <c r="AQ434" i="37"/>
  <c r="AD434" i="37"/>
  <c r="AM434" i="37"/>
  <c r="L434" i="37"/>
  <c r="T434" i="37"/>
  <c r="V434" i="37"/>
  <c r="AA434" i="37"/>
  <c r="AH434" i="37"/>
  <c r="I434" i="37"/>
  <c r="Y434" i="37"/>
  <c r="AT434" i="37"/>
  <c r="AK434" i="37"/>
  <c r="X434" i="37"/>
  <c r="W434" i="37"/>
  <c r="O434" i="37"/>
  <c r="AR434" i="37"/>
  <c r="AJ434" i="37"/>
  <c r="AE434" i="37"/>
  <c r="AG434" i="37"/>
  <c r="K434" i="37"/>
  <c r="AM202" i="37"/>
  <c r="U202" i="37"/>
  <c r="X202" i="37"/>
  <c r="O202" i="37"/>
  <c r="P202" i="37"/>
  <c r="L202" i="37"/>
  <c r="Q202" i="37"/>
  <c r="S202" i="37"/>
  <c r="AB202" i="37"/>
  <c r="AA202" i="37"/>
  <c r="AS202" i="37"/>
  <c r="M202" i="37"/>
  <c r="N202" i="37"/>
  <c r="AQ202" i="37"/>
  <c r="AC202" i="37"/>
  <c r="AI202" i="37"/>
  <c r="Z202" i="37"/>
  <c r="AK202" i="37"/>
  <c r="AJ202" i="37"/>
  <c r="AL202" i="37"/>
  <c r="AG202" i="37"/>
  <c r="AE202" i="37"/>
  <c r="Y202" i="37"/>
  <c r="T202" i="37"/>
  <c r="AD202" i="37"/>
  <c r="AN202" i="37"/>
  <c r="AP202" i="37"/>
  <c r="W202" i="37"/>
  <c r="AF202" i="37"/>
  <c r="I202" i="37"/>
  <c r="R202" i="37"/>
  <c r="AR202" i="37"/>
  <c r="AO202" i="37"/>
  <c r="AT202" i="37"/>
  <c r="V202" i="37"/>
  <c r="AH202" i="37"/>
  <c r="K202" i="37"/>
  <c r="AH470" i="37"/>
  <c r="AM470" i="37"/>
  <c r="AE470" i="37"/>
  <c r="AJ470" i="37"/>
  <c r="T470" i="37"/>
  <c r="AD470" i="37"/>
  <c r="AG470" i="37"/>
  <c r="X470" i="37"/>
  <c r="AA470" i="37"/>
  <c r="M470" i="37"/>
  <c r="Z470" i="37"/>
  <c r="AB470" i="37"/>
  <c r="P470" i="37"/>
  <c r="S470" i="37"/>
  <c r="AF470" i="37"/>
  <c r="AP470" i="37"/>
  <c r="AS470" i="37"/>
  <c r="Y470" i="37"/>
  <c r="K470" i="37"/>
  <c r="V470" i="37"/>
  <c r="I470" i="37"/>
  <c r="O470" i="37"/>
  <c r="R470" i="37"/>
  <c r="AQ470" i="37"/>
  <c r="N470" i="37"/>
  <c r="AI470" i="37"/>
  <c r="AR470" i="37"/>
  <c r="AT470" i="37"/>
  <c r="L470" i="37"/>
  <c r="AC470" i="37"/>
  <c r="AL470" i="37"/>
  <c r="AK470" i="37"/>
  <c r="AN470" i="37"/>
  <c r="U470" i="37"/>
  <c r="AO470" i="37"/>
  <c r="W470" i="37"/>
  <c r="Q470" i="37"/>
  <c r="AP495" i="36"/>
  <c r="AQ495" i="36"/>
  <c r="P495" i="36"/>
  <c r="M495" i="36"/>
  <c r="AL495" i="36"/>
  <c r="AR495" i="36"/>
  <c r="AJ495" i="36"/>
  <c r="AK495" i="36"/>
  <c r="AN495" i="36"/>
  <c r="AH495" i="36"/>
  <c r="AM495" i="36"/>
  <c r="AC495" i="36"/>
  <c r="AA495" i="36"/>
  <c r="AE495" i="36"/>
  <c r="R495" i="36"/>
  <c r="Q495" i="36"/>
  <c r="AI495" i="36"/>
  <c r="AF495" i="36"/>
  <c r="AG495" i="36"/>
  <c r="S495" i="36"/>
  <c r="X495" i="36"/>
  <c r="AB495" i="36"/>
  <c r="I495" i="36"/>
  <c r="AT495" i="36"/>
  <c r="W495" i="36"/>
  <c r="AO495" i="36"/>
  <c r="L495" i="36"/>
  <c r="V495" i="36"/>
  <c r="AS495" i="36"/>
  <c r="N495" i="36"/>
  <c r="Y495" i="36"/>
  <c r="AD495" i="36"/>
  <c r="Z495" i="36"/>
  <c r="K495" i="36"/>
  <c r="O495" i="36"/>
  <c r="U495" i="36"/>
  <c r="T495" i="36"/>
  <c r="AM337" i="37"/>
  <c r="AR337" i="37"/>
  <c r="AN337" i="37"/>
  <c r="P337" i="37"/>
  <c r="AH337" i="37"/>
  <c r="AI337" i="37"/>
  <c r="AL337" i="37"/>
  <c r="AF337" i="37"/>
  <c r="Z337" i="37"/>
  <c r="AP337" i="37"/>
  <c r="AE337" i="37"/>
  <c r="AG337" i="37"/>
  <c r="Y337" i="37"/>
  <c r="AJ337" i="37"/>
  <c r="O337" i="37"/>
  <c r="L337" i="37"/>
  <c r="N337" i="37"/>
  <c r="AD337" i="37"/>
  <c r="I337" i="37"/>
  <c r="Q337" i="37"/>
  <c r="U337" i="37"/>
  <c r="AC337" i="37"/>
  <c r="AQ337" i="37"/>
  <c r="AT337" i="37"/>
  <c r="X337" i="37"/>
  <c r="AO337" i="37"/>
  <c r="AK337" i="37"/>
  <c r="AA337" i="37"/>
  <c r="R337" i="37"/>
  <c r="AB337" i="37"/>
  <c r="AS337" i="37"/>
  <c r="M337" i="37"/>
  <c r="T337" i="37"/>
  <c r="W337" i="37"/>
  <c r="K337" i="37"/>
  <c r="V337" i="37"/>
  <c r="S337" i="37"/>
  <c r="AM226" i="37"/>
  <c r="AR226" i="37"/>
  <c r="AC226" i="37"/>
  <c r="AI226" i="37"/>
  <c r="Z226" i="37"/>
  <c r="U226" i="37"/>
  <c r="X226" i="37"/>
  <c r="O226" i="37"/>
  <c r="P226" i="37"/>
  <c r="L226" i="37"/>
  <c r="AK226" i="37"/>
  <c r="AT226" i="37"/>
  <c r="AJ226" i="37"/>
  <c r="V226" i="37"/>
  <c r="AO226" i="37"/>
  <c r="S226" i="37"/>
  <c r="K226" i="37"/>
  <c r="AG226" i="37"/>
  <c r="N226" i="37"/>
  <c r="Y226" i="37"/>
  <c r="AP226" i="37"/>
  <c r="W226" i="37"/>
  <c r="AB226" i="37"/>
  <c r="AA226" i="37"/>
  <c r="AN226" i="37"/>
  <c r="AQ226" i="37"/>
  <c r="R226" i="37"/>
  <c r="AS226" i="37"/>
  <c r="AF226" i="37"/>
  <c r="AH226" i="37"/>
  <c r="Q226" i="37"/>
  <c r="AE226" i="37"/>
  <c r="AL226" i="37"/>
  <c r="AD226" i="37"/>
  <c r="T226" i="37"/>
  <c r="M226" i="37"/>
  <c r="I226" i="37"/>
  <c r="AD136" i="35"/>
  <c r="AC136" i="35"/>
  <c r="AH136" i="35"/>
  <c r="S136" i="35"/>
  <c r="V136" i="35"/>
  <c r="Y136" i="35"/>
  <c r="AB136" i="35"/>
  <c r="K136" i="35"/>
  <c r="N136" i="35"/>
  <c r="U136" i="35"/>
  <c r="W136" i="35"/>
  <c r="AT136" i="35"/>
  <c r="AQ136" i="35"/>
  <c r="AK136" i="35"/>
  <c r="AR136" i="35"/>
  <c r="AF136" i="35"/>
  <c r="AP136" i="35"/>
  <c r="M136" i="35"/>
  <c r="AA136" i="35"/>
  <c r="I136" i="35"/>
  <c r="P136" i="35"/>
  <c r="R136" i="35"/>
  <c r="AM136" i="35"/>
  <c r="AE136" i="35"/>
  <c r="X136" i="35"/>
  <c r="AG136" i="35"/>
  <c r="Z136" i="35"/>
  <c r="AL136" i="35"/>
  <c r="Q136" i="35"/>
  <c r="AJ136" i="35"/>
  <c r="AS136" i="35"/>
  <c r="AN136" i="35"/>
  <c r="O136" i="35"/>
  <c r="AO136" i="35"/>
  <c r="L136" i="35"/>
  <c r="AI136" i="35"/>
  <c r="T136" i="35"/>
  <c r="AM549" i="35"/>
  <c r="U549" i="35"/>
  <c r="R549" i="35"/>
  <c r="O549" i="35"/>
  <c r="AI549" i="35"/>
  <c r="AT549" i="35"/>
  <c r="N549" i="35"/>
  <c r="I549" i="35"/>
  <c r="X549" i="35"/>
  <c r="M549" i="35"/>
  <c r="AP549" i="35"/>
  <c r="AN549" i="35"/>
  <c r="P549" i="35"/>
  <c r="AF549" i="35"/>
  <c r="Z549" i="35"/>
  <c r="Y549" i="35"/>
  <c r="L549" i="35"/>
  <c r="Q549" i="35"/>
  <c r="AQ549" i="35"/>
  <c r="AD549" i="35"/>
  <c r="S549" i="35"/>
  <c r="W549" i="35"/>
  <c r="AJ549" i="35"/>
  <c r="AE549" i="35"/>
  <c r="V549" i="35"/>
  <c r="AR549" i="35"/>
  <c r="AK549" i="35"/>
  <c r="AO549" i="35"/>
  <c r="AS549" i="35"/>
  <c r="K549" i="35"/>
  <c r="AL549" i="35"/>
  <c r="AG549" i="35"/>
  <c r="AH549" i="35"/>
  <c r="AA549" i="35"/>
  <c r="AB549" i="35"/>
  <c r="AC549" i="35"/>
  <c r="T549" i="35"/>
  <c r="AL241" i="35"/>
  <c r="R241" i="35"/>
  <c r="O241" i="35"/>
  <c r="AM241" i="35"/>
  <c r="AC241" i="35"/>
  <c r="AG241" i="35"/>
  <c r="W241" i="35"/>
  <c r="K241" i="35"/>
  <c r="X241" i="35"/>
  <c r="Y241" i="35"/>
  <c r="M241" i="35"/>
  <c r="V241" i="35"/>
  <c r="T241" i="35"/>
  <c r="S241" i="35"/>
  <c r="Q241" i="35"/>
  <c r="AQ241" i="35"/>
  <c r="AE241" i="35"/>
  <c r="P241" i="35"/>
  <c r="N241" i="35"/>
  <c r="Z241" i="35"/>
  <c r="AF241" i="35"/>
  <c r="AI241" i="35"/>
  <c r="AA241" i="35"/>
  <c r="AT241" i="35"/>
  <c r="I241" i="35"/>
  <c r="AK241" i="35"/>
  <c r="AO241" i="35"/>
  <c r="AD241" i="35"/>
  <c r="AR241" i="35"/>
  <c r="AB241" i="35"/>
  <c r="U241" i="35"/>
  <c r="AH241" i="35"/>
  <c r="AS241" i="35"/>
  <c r="AN241" i="35"/>
  <c r="AJ241" i="35"/>
  <c r="L241" i="35"/>
  <c r="AP241" i="35"/>
  <c r="P168" i="37"/>
  <c r="AK168" i="37"/>
  <c r="AE168" i="37"/>
  <c r="AD168" i="37"/>
  <c r="AI168" i="37"/>
  <c r="Y168" i="37"/>
  <c r="L168" i="37"/>
  <c r="AT168" i="37"/>
  <c r="AC168" i="37"/>
  <c r="AB168" i="37"/>
  <c r="V168" i="37"/>
  <c r="M168" i="37"/>
  <c r="AO168" i="37"/>
  <c r="AN168" i="37"/>
  <c r="AS168" i="37"/>
  <c r="AH168" i="37"/>
  <c r="R168" i="37"/>
  <c r="AG168" i="37"/>
  <c r="U168" i="37"/>
  <c r="AA168" i="37"/>
  <c r="AF168" i="37"/>
  <c r="W168" i="37"/>
  <c r="O168" i="37"/>
  <c r="T168" i="37"/>
  <c r="S168" i="37"/>
  <c r="Q168" i="37"/>
  <c r="K168" i="37"/>
  <c r="AQ168" i="37"/>
  <c r="I168" i="37"/>
  <c r="Z168" i="37"/>
  <c r="X168" i="37"/>
  <c r="AM168" i="37"/>
  <c r="AP168" i="37"/>
  <c r="AR168" i="37"/>
  <c r="N168" i="37"/>
  <c r="AL168" i="37"/>
  <c r="AJ168" i="37"/>
  <c r="AR393" i="36"/>
  <c r="W393" i="36"/>
  <c r="I393" i="36"/>
  <c r="AE393" i="36"/>
  <c r="AK393" i="36"/>
  <c r="AH393" i="36"/>
  <c r="AN393" i="36"/>
  <c r="U393" i="36"/>
  <c r="T393" i="36"/>
  <c r="AD393" i="36"/>
  <c r="AI393" i="36"/>
  <c r="AB393" i="36"/>
  <c r="AA393" i="36"/>
  <c r="K393" i="36"/>
  <c r="AT393" i="36"/>
  <c r="AS393" i="36"/>
  <c r="AO393" i="36"/>
  <c r="AP393" i="36"/>
  <c r="AC393" i="36"/>
  <c r="Q393" i="36"/>
  <c r="AL393" i="36"/>
  <c r="X393" i="36"/>
  <c r="Y393" i="36"/>
  <c r="N393" i="36"/>
  <c r="S393" i="36"/>
  <c r="P393" i="36"/>
  <c r="V393" i="36"/>
  <c r="AJ393" i="36"/>
  <c r="L393" i="36"/>
  <c r="AG393" i="36"/>
  <c r="R393" i="36"/>
  <c r="AQ393" i="36"/>
  <c r="AM393" i="36"/>
  <c r="M393" i="36"/>
  <c r="AF393" i="36"/>
  <c r="Z393" i="36"/>
  <c r="O393" i="36"/>
  <c r="AE337" i="36"/>
  <c r="AK337" i="36"/>
  <c r="W337" i="36"/>
  <c r="AR337" i="36"/>
  <c r="P337" i="36"/>
  <c r="I337" i="36"/>
  <c r="AD337" i="36"/>
  <c r="AI337" i="36"/>
  <c r="U337" i="36"/>
  <c r="AO337" i="36"/>
  <c r="Q337" i="36"/>
  <c r="Z337" i="36"/>
  <c r="AC337" i="36"/>
  <c r="AB337" i="36"/>
  <c r="Y337" i="36"/>
  <c r="V337" i="36"/>
  <c r="X337" i="36"/>
  <c r="AS337" i="36"/>
  <c r="O337" i="36"/>
  <c r="AT337" i="36"/>
  <c r="AN337" i="36"/>
  <c r="AJ337" i="36"/>
  <c r="AP337" i="36"/>
  <c r="S337" i="36"/>
  <c r="AQ337" i="36"/>
  <c r="K337" i="36"/>
  <c r="AH337" i="36"/>
  <c r="N337" i="36"/>
  <c r="AM337" i="36"/>
  <c r="M337" i="36"/>
  <c r="AL337" i="36"/>
  <c r="AA337" i="36"/>
  <c r="L337" i="36"/>
  <c r="T337" i="36"/>
  <c r="AG337" i="36"/>
  <c r="AF337" i="36"/>
  <c r="R337" i="36"/>
  <c r="AA588" i="31"/>
  <c r="AC588" i="31"/>
  <c r="N588" i="31"/>
  <c r="I588" i="31"/>
  <c r="AO588" i="31"/>
  <c r="AL468" i="36"/>
  <c r="W468" i="36"/>
  <c r="O468" i="36"/>
  <c r="AB468" i="36"/>
  <c r="AQ468" i="36"/>
  <c r="K468" i="36"/>
  <c r="V468" i="36"/>
  <c r="R468" i="36"/>
  <c r="AE468" i="36"/>
  <c r="AG468" i="36"/>
  <c r="AN468" i="36"/>
  <c r="AA468" i="36"/>
  <c r="Z468" i="36"/>
  <c r="AC468" i="36"/>
  <c r="AI468" i="36"/>
  <c r="T468" i="36"/>
  <c r="AJ468" i="36"/>
  <c r="AS468" i="36"/>
  <c r="AT468" i="36"/>
  <c r="AO468" i="36"/>
  <c r="AD468" i="36"/>
  <c r="AM468" i="36"/>
  <c r="AK468" i="36"/>
  <c r="X468" i="36"/>
  <c r="AP468" i="36"/>
  <c r="Y468" i="36"/>
  <c r="AH468" i="36"/>
  <c r="U468" i="36"/>
  <c r="L468" i="36"/>
  <c r="S468" i="36"/>
  <c r="N468" i="36"/>
  <c r="M468" i="36"/>
  <c r="I468" i="36"/>
  <c r="P468" i="36"/>
  <c r="Q468" i="36"/>
  <c r="AR468" i="36"/>
  <c r="AF468" i="36"/>
  <c r="U351" i="36"/>
  <c r="AP351" i="36"/>
  <c r="N351" i="36"/>
  <c r="AC351" i="36"/>
  <c r="AJ351" i="36"/>
  <c r="AL351" i="36"/>
  <c r="AD351" i="36"/>
  <c r="R351" i="36"/>
  <c r="AF351" i="36"/>
  <c r="AG351" i="36"/>
  <c r="W351" i="36"/>
  <c r="AB351" i="36"/>
  <c r="AA351" i="36"/>
  <c r="O351" i="36"/>
  <c r="AO351" i="36"/>
  <c r="AN351" i="36"/>
  <c r="K351" i="36"/>
  <c r="AH351" i="36"/>
  <c r="X351" i="36"/>
  <c r="AS351" i="36"/>
  <c r="Z351" i="36"/>
  <c r="T351" i="36"/>
  <c r="AK351" i="36"/>
  <c r="S351" i="36"/>
  <c r="P351" i="36"/>
  <c r="I351" i="36"/>
  <c r="M351" i="36"/>
  <c r="AT351" i="36"/>
  <c r="AM351" i="36"/>
  <c r="Q351" i="36"/>
  <c r="L351" i="36"/>
  <c r="AQ351" i="36"/>
  <c r="V351" i="36"/>
  <c r="AI351" i="36"/>
  <c r="AR351" i="36"/>
  <c r="AE351" i="36"/>
  <c r="Y351" i="36"/>
  <c r="Z370" i="37"/>
  <c r="AB370" i="37"/>
  <c r="M370" i="37"/>
  <c r="AS370" i="37"/>
  <c r="K370" i="37"/>
  <c r="V370" i="37"/>
  <c r="W370" i="37"/>
  <c r="AQ370" i="37"/>
  <c r="AE370" i="37"/>
  <c r="R370" i="37"/>
  <c r="Q370" i="37"/>
  <c r="AF370" i="37"/>
  <c r="S370" i="37"/>
  <c r="AH370" i="37"/>
  <c r="AM370" i="37"/>
  <c r="AA370" i="37"/>
  <c r="AC370" i="37"/>
  <c r="AK370" i="37"/>
  <c r="AT370" i="37"/>
  <c r="L370" i="37"/>
  <c r="AJ370" i="37"/>
  <c r="T370" i="37"/>
  <c r="AP370" i="37"/>
  <c r="AO370" i="37"/>
  <c r="U370" i="37"/>
  <c r="Y370" i="37"/>
  <c r="AL370" i="37"/>
  <c r="AI370" i="37"/>
  <c r="I370" i="37"/>
  <c r="AD370" i="37"/>
  <c r="AR370" i="37"/>
  <c r="AN370" i="37"/>
  <c r="AG370" i="37"/>
  <c r="P370" i="37"/>
  <c r="O370" i="37"/>
  <c r="N370" i="37"/>
  <c r="X370" i="37"/>
  <c r="O432" i="36"/>
  <c r="M432" i="36"/>
  <c r="AG432" i="36"/>
  <c r="N432" i="36"/>
  <c r="AQ432" i="36"/>
  <c r="K432" i="36"/>
  <c r="AT432" i="36"/>
  <c r="Z432" i="36"/>
  <c r="AD432" i="36"/>
  <c r="AM432" i="36"/>
  <c r="AS432" i="36"/>
  <c r="AL432" i="36"/>
  <c r="T432" i="36"/>
  <c r="AK432" i="36"/>
  <c r="W432" i="36"/>
  <c r="X432" i="36"/>
  <c r="AB432" i="36"/>
  <c r="V432" i="36"/>
  <c r="AN432" i="36"/>
  <c r="L432" i="36"/>
  <c r="R432" i="36"/>
  <c r="AH432" i="36"/>
  <c r="AP432" i="36"/>
  <c r="AC432" i="36"/>
  <c r="AJ432" i="36"/>
  <c r="U432" i="36"/>
  <c r="AA432" i="36"/>
  <c r="Q432" i="36"/>
  <c r="P432" i="36"/>
  <c r="S432" i="36"/>
  <c r="AO432" i="36"/>
  <c r="AI432" i="36"/>
  <c r="AE432" i="36"/>
  <c r="AR432" i="36"/>
  <c r="AF432" i="36"/>
  <c r="Y432" i="36"/>
  <c r="I432" i="36"/>
  <c r="X563" i="36"/>
  <c r="AR563" i="36"/>
  <c r="AE563" i="36"/>
  <c r="AK563" i="36"/>
  <c r="AT563" i="36"/>
  <c r="AH563" i="36"/>
  <c r="AP563" i="36"/>
  <c r="AA563" i="36"/>
  <c r="AG563" i="36"/>
  <c r="AL563" i="36"/>
  <c r="T563" i="36"/>
  <c r="R563" i="36"/>
  <c r="S563" i="36"/>
  <c r="Q563" i="36"/>
  <c r="P563" i="36"/>
  <c r="O563" i="36"/>
  <c r="M563" i="36"/>
  <c r="L563" i="36"/>
  <c r="K563" i="36"/>
  <c r="I563" i="36"/>
  <c r="AF563" i="36"/>
  <c r="AI563" i="36"/>
  <c r="V563" i="36"/>
  <c r="W563" i="36"/>
  <c r="N563" i="36"/>
  <c r="AS563" i="36"/>
  <c r="AJ563" i="36"/>
  <c r="AQ563" i="36"/>
  <c r="U563" i="36"/>
  <c r="AM563" i="36"/>
  <c r="AD563" i="36"/>
  <c r="AO563" i="36"/>
  <c r="Z563" i="36"/>
  <c r="AC563" i="36"/>
  <c r="Y563" i="36"/>
  <c r="AN563" i="36"/>
  <c r="AB563" i="36"/>
  <c r="AT445" i="36"/>
  <c r="AA445" i="36"/>
  <c r="AJ445" i="36"/>
  <c r="AK445" i="36"/>
  <c r="AC445" i="36"/>
  <c r="AL445" i="36"/>
  <c r="AF445" i="36"/>
  <c r="AE445" i="36"/>
  <c r="V445" i="36"/>
  <c r="Q445" i="36"/>
  <c r="AD445" i="36"/>
  <c r="W445" i="36"/>
  <c r="AN445" i="36"/>
  <c r="U445" i="36"/>
  <c r="AM445" i="36"/>
  <c r="AG445" i="36"/>
  <c r="I445" i="36"/>
  <c r="AB445" i="36"/>
  <c r="O445" i="36"/>
  <c r="Y445" i="36"/>
  <c r="AO445" i="36"/>
  <c r="R445" i="36"/>
  <c r="X445" i="36"/>
  <c r="AH445" i="36"/>
  <c r="K445" i="36"/>
  <c r="AI445" i="36"/>
  <c r="AS445" i="36"/>
  <c r="S445" i="36"/>
  <c r="AR445" i="36"/>
  <c r="N445" i="36"/>
  <c r="M445" i="36"/>
  <c r="T445" i="36"/>
  <c r="Z445" i="36"/>
  <c r="L445" i="36"/>
  <c r="AP445" i="36"/>
  <c r="AQ445" i="36"/>
  <c r="P445" i="36"/>
  <c r="AG231" i="35"/>
  <c r="M231" i="35"/>
  <c r="AL231" i="35"/>
  <c r="AQ231" i="35"/>
  <c r="AM231" i="35"/>
  <c r="L231" i="35"/>
  <c r="AH231" i="35"/>
  <c r="AK231" i="35"/>
  <c r="AE231" i="35"/>
  <c r="AR231" i="35"/>
  <c r="AD231" i="35"/>
  <c r="AF231" i="35"/>
  <c r="X231" i="35"/>
  <c r="AI231" i="35"/>
  <c r="AT231" i="35"/>
  <c r="N231" i="35"/>
  <c r="K231" i="35"/>
  <c r="AC231" i="35"/>
  <c r="AB231" i="35"/>
  <c r="W231" i="35"/>
  <c r="AO231" i="35"/>
  <c r="V231" i="35"/>
  <c r="I231" i="35"/>
  <c r="Y231" i="35"/>
  <c r="R231" i="35"/>
  <c r="AN231" i="35"/>
  <c r="T231" i="35"/>
  <c r="AA231" i="35"/>
  <c r="AP231" i="35"/>
  <c r="AS231" i="35"/>
  <c r="S231" i="35"/>
  <c r="Z231" i="35"/>
  <c r="Q231" i="35"/>
  <c r="P231" i="35"/>
  <c r="O231" i="35"/>
  <c r="AJ231" i="35"/>
  <c r="U231" i="35"/>
  <c r="AM466" i="31"/>
  <c r="AF466" i="31"/>
  <c r="AC466" i="31"/>
  <c r="AJ466" i="31"/>
  <c r="AR538" i="31"/>
  <c r="O538" i="31"/>
  <c r="AO538" i="31"/>
  <c r="AH297" i="31"/>
  <c r="AS297" i="31"/>
  <c r="V297" i="31"/>
  <c r="X356" i="31"/>
  <c r="AR356" i="31"/>
  <c r="AA356" i="31"/>
  <c r="AJ356" i="31"/>
  <c r="AM484" i="31"/>
  <c r="AE484" i="31"/>
  <c r="AB484" i="31"/>
  <c r="AN484" i="31"/>
  <c r="AO523" i="31"/>
  <c r="U523" i="31"/>
  <c r="AH523" i="31"/>
  <c r="AT544" i="31"/>
  <c r="L544" i="31"/>
  <c r="V544" i="31"/>
  <c r="AF544" i="31"/>
  <c r="AL588" i="31"/>
  <c r="Y588" i="31"/>
  <c r="R588" i="31"/>
  <c r="W588" i="31"/>
  <c r="AM410" i="36"/>
  <c r="AF410" i="36"/>
  <c r="AC410" i="36"/>
  <c r="AE410" i="36"/>
  <c r="S410" i="36"/>
  <c r="AL410" i="36"/>
  <c r="Y410" i="36"/>
  <c r="Z410" i="36"/>
  <c r="L410" i="36"/>
  <c r="AD410" i="36"/>
  <c r="R410" i="36"/>
  <c r="U410" i="36"/>
  <c r="T410" i="36"/>
  <c r="AQ410" i="36"/>
  <c r="W410" i="36"/>
  <c r="AT410" i="36"/>
  <c r="I410" i="36"/>
  <c r="AI410" i="36"/>
  <c r="AP410" i="36"/>
  <c r="AB410" i="36"/>
  <c r="AS410" i="36"/>
  <c r="AJ410" i="36"/>
  <c r="V410" i="36"/>
  <c r="AO410" i="36"/>
  <c r="AH410" i="36"/>
  <c r="AK410" i="36"/>
  <c r="AA410" i="36"/>
  <c r="AN410" i="36"/>
  <c r="N410" i="36"/>
  <c r="AR410" i="36"/>
  <c r="O410" i="36"/>
  <c r="AG410" i="36"/>
  <c r="P410" i="36"/>
  <c r="Q410" i="36"/>
  <c r="M410" i="36"/>
  <c r="X410" i="36"/>
  <c r="K410" i="36"/>
  <c r="AO54" i="37"/>
  <c r="R54" i="37"/>
  <c r="I54" i="37"/>
  <c r="AF54" i="37"/>
  <c r="AD54" i="37"/>
  <c r="AG54" i="37"/>
  <c r="AB54" i="37"/>
  <c r="AE54" i="37"/>
  <c r="AS54" i="37"/>
  <c r="AI54" i="37"/>
  <c r="V54" i="37"/>
  <c r="S54" i="37"/>
  <c r="AC54" i="37"/>
  <c r="AT54" i="37"/>
  <c r="P54" i="37"/>
  <c r="K54" i="37"/>
  <c r="M54" i="37"/>
  <c r="AK54" i="37"/>
  <c r="AN54" i="37"/>
  <c r="AP54" i="37"/>
  <c r="T54" i="37"/>
  <c r="AQ54" i="37"/>
  <c r="AJ54" i="37"/>
  <c r="Q54" i="37"/>
  <c r="AM54" i="37"/>
  <c r="U54" i="37"/>
  <c r="X54" i="37"/>
  <c r="AR54" i="37"/>
  <c r="Y54" i="37"/>
  <c r="AA54" i="37"/>
  <c r="W54" i="37"/>
  <c r="O54" i="37"/>
  <c r="Z54" i="37"/>
  <c r="N54" i="37"/>
  <c r="AL54" i="37"/>
  <c r="L54" i="37"/>
  <c r="AH54" i="37"/>
  <c r="AP300" i="37"/>
  <c r="W300" i="37"/>
  <c r="I300" i="37"/>
  <c r="AK300" i="37"/>
  <c r="AC300" i="37"/>
  <c r="AR300" i="37"/>
  <c r="L300" i="37"/>
  <c r="AT300" i="37"/>
  <c r="Z300" i="37"/>
  <c r="AN300" i="37"/>
  <c r="AQ300" i="37"/>
  <c r="AM300" i="37"/>
  <c r="S300" i="37"/>
  <c r="AJ300" i="37"/>
  <c r="AL300" i="37"/>
  <c r="AE300" i="37"/>
  <c r="M300" i="37"/>
  <c r="U300" i="37"/>
  <c r="AS300" i="37"/>
  <c r="T300" i="37"/>
  <c r="Q300" i="37"/>
  <c r="AO300" i="37"/>
  <c r="V300" i="37"/>
  <c r="N300" i="37"/>
  <c r="K300" i="37"/>
  <c r="AF300" i="37"/>
  <c r="Y300" i="37"/>
  <c r="AG300" i="37"/>
  <c r="AI300" i="37"/>
  <c r="P300" i="37"/>
  <c r="AA300" i="37"/>
  <c r="O300" i="37"/>
  <c r="R300" i="37"/>
  <c r="AB300" i="37"/>
  <c r="AH300" i="37"/>
  <c r="X300" i="37"/>
  <c r="AD300" i="37"/>
  <c r="AO183" i="35"/>
  <c r="AL183" i="35"/>
  <c r="AQ183" i="35"/>
  <c r="AM183" i="35"/>
  <c r="L183" i="35"/>
  <c r="AH183" i="35"/>
  <c r="AK183" i="35"/>
  <c r="AE183" i="35"/>
  <c r="AR183" i="35"/>
  <c r="AD183" i="35"/>
  <c r="AF183" i="35"/>
  <c r="X183" i="35"/>
  <c r="AI183" i="35"/>
  <c r="AT183" i="35"/>
  <c r="N183" i="35"/>
  <c r="K183" i="35"/>
  <c r="AC183" i="35"/>
  <c r="AB183" i="35"/>
  <c r="V183" i="35"/>
  <c r="I183" i="35"/>
  <c r="R183" i="35"/>
  <c r="AN183" i="35"/>
  <c r="W183" i="35"/>
  <c r="T183" i="35"/>
  <c r="AP183" i="35"/>
  <c r="AS183" i="35"/>
  <c r="S183" i="35"/>
  <c r="U183" i="35"/>
  <c r="P183" i="35"/>
  <c r="Y183" i="35"/>
  <c r="Q183" i="35"/>
  <c r="AG183" i="35"/>
  <c r="Z183" i="35"/>
  <c r="AA183" i="35"/>
  <c r="AJ183" i="35"/>
  <c r="O183" i="35"/>
  <c r="M183" i="35"/>
  <c r="AE28" i="36"/>
  <c r="S28" i="36"/>
  <c r="AF28" i="36"/>
  <c r="AK28" i="36"/>
  <c r="AT28" i="36"/>
  <c r="N28" i="36"/>
  <c r="AN28" i="36"/>
  <c r="K28" i="36"/>
  <c r="AG28" i="36"/>
  <c r="AP28" i="36"/>
  <c r="AA28" i="36"/>
  <c r="X28" i="36"/>
  <c r="AC28" i="36"/>
  <c r="AL28" i="36"/>
  <c r="AR28" i="36"/>
  <c r="P28" i="36"/>
  <c r="AQ28" i="36"/>
  <c r="AS28" i="36"/>
  <c r="AD28" i="36"/>
  <c r="AI28" i="36"/>
  <c r="AM28" i="36"/>
  <c r="AO28" i="36"/>
  <c r="Z28" i="36"/>
  <c r="Y28" i="36"/>
  <c r="V28" i="36"/>
  <c r="Q28" i="36"/>
  <c r="L28" i="36"/>
  <c r="M28" i="36"/>
  <c r="AH28" i="36"/>
  <c r="U28" i="36"/>
  <c r="I28" i="36"/>
  <c r="R28" i="36"/>
  <c r="W28" i="36"/>
  <c r="O28" i="36"/>
  <c r="AJ28" i="36"/>
  <c r="AB28" i="36"/>
  <c r="T28" i="36"/>
  <c r="AN252" i="37"/>
  <c r="AQ252" i="37"/>
  <c r="AM252" i="37"/>
  <c r="S252" i="37"/>
  <c r="P252" i="37"/>
  <c r="AT252" i="37"/>
  <c r="M252" i="37"/>
  <c r="AJ252" i="37"/>
  <c r="AA252" i="37"/>
  <c r="AO252" i="37"/>
  <c r="W252" i="37"/>
  <c r="AF252" i="37"/>
  <c r="V252" i="37"/>
  <c r="AH252" i="37"/>
  <c r="AP252" i="37"/>
  <c r="T252" i="37"/>
  <c r="R252" i="37"/>
  <c r="L252" i="37"/>
  <c r="N252" i="37"/>
  <c r="AL252" i="37"/>
  <c r="Z252" i="37"/>
  <c r="AI252" i="37"/>
  <c r="AB252" i="37"/>
  <c r="AE252" i="37"/>
  <c r="Q252" i="37"/>
  <c r="U252" i="37"/>
  <c r="K252" i="37"/>
  <c r="AK252" i="37"/>
  <c r="Y252" i="37"/>
  <c r="X252" i="37"/>
  <c r="I252" i="37"/>
  <c r="AR252" i="37"/>
  <c r="AG252" i="37"/>
  <c r="AC252" i="37"/>
  <c r="AS252" i="37"/>
  <c r="AD252" i="37"/>
  <c r="O252" i="37"/>
  <c r="AN103" i="35"/>
  <c r="AO103" i="35"/>
  <c r="T103" i="35"/>
  <c r="AC103" i="35"/>
  <c r="L103" i="35"/>
  <c r="V103" i="35"/>
  <c r="U103" i="35"/>
  <c r="I103" i="35"/>
  <c r="R103" i="35"/>
  <c r="P103" i="35"/>
  <c r="AR103" i="35"/>
  <c r="W103" i="35"/>
  <c r="AT103" i="35"/>
  <c r="N103" i="35"/>
  <c r="K103" i="35"/>
  <c r="AI103" i="35"/>
  <c r="AD103" i="35"/>
  <c r="AF103" i="35"/>
  <c r="X103" i="35"/>
  <c r="AB103" i="35"/>
  <c r="AQ103" i="35"/>
  <c r="O103" i="35"/>
  <c r="AS103" i="35"/>
  <c r="AK103" i="35"/>
  <c r="AJ103" i="35"/>
  <c r="AP103" i="35"/>
  <c r="AA103" i="35"/>
  <c r="S103" i="35"/>
  <c r="M103" i="35"/>
  <c r="Z103" i="35"/>
  <c r="Q103" i="35"/>
  <c r="Y103" i="35"/>
  <c r="AH103" i="35"/>
  <c r="AE103" i="35"/>
  <c r="AL103" i="35"/>
  <c r="AG103" i="35"/>
  <c r="AM103" i="35"/>
  <c r="AK541" i="37"/>
  <c r="S541" i="37"/>
  <c r="AS541" i="37"/>
  <c r="V541" i="37"/>
  <c r="N541" i="37"/>
  <c r="O541" i="37"/>
  <c r="AQ541" i="37"/>
  <c r="AG541" i="37"/>
  <c r="AL541" i="37"/>
  <c r="AT541" i="37"/>
  <c r="Y541" i="37"/>
  <c r="AO541" i="37"/>
  <c r="Q541" i="37"/>
  <c r="U541" i="37"/>
  <c r="AA541" i="37"/>
  <c r="AH541" i="37"/>
  <c r="I541" i="37"/>
  <c r="R541" i="37"/>
  <c r="Z541" i="37"/>
  <c r="AI541" i="37"/>
  <c r="AC541" i="37"/>
  <c r="AD541" i="37"/>
  <c r="AE541" i="37"/>
  <c r="AM541" i="37"/>
  <c r="AR541" i="37"/>
  <c r="K541" i="37"/>
  <c r="AP541" i="37"/>
  <c r="P541" i="37"/>
  <c r="AB541" i="37"/>
  <c r="X541" i="37"/>
  <c r="AF541" i="37"/>
  <c r="M541" i="37"/>
  <c r="T541" i="37"/>
  <c r="W541" i="37"/>
  <c r="AN541" i="37"/>
  <c r="AJ541" i="37"/>
  <c r="L541" i="37"/>
  <c r="AA228" i="37"/>
  <c r="K228" i="37"/>
  <c r="AD228" i="37"/>
  <c r="AP228" i="37"/>
  <c r="AQ228" i="37"/>
  <c r="W228" i="37"/>
  <c r="AR228" i="37"/>
  <c r="Q228" i="37"/>
  <c r="AS228" i="37"/>
  <c r="Y228" i="37"/>
  <c r="P228" i="37"/>
  <c r="X228" i="37"/>
  <c r="AF228" i="37"/>
  <c r="AT228" i="37"/>
  <c r="I228" i="37"/>
  <c r="AC228" i="37"/>
  <c r="N228" i="37"/>
  <c r="AO228" i="37"/>
  <c r="T228" i="37"/>
  <c r="AM228" i="37"/>
  <c r="AI228" i="37"/>
  <c r="AG228" i="37"/>
  <c r="M228" i="37"/>
  <c r="S228" i="37"/>
  <c r="AJ228" i="37"/>
  <c r="AB228" i="37"/>
  <c r="AN228" i="37"/>
  <c r="V228" i="37"/>
  <c r="AK228" i="37"/>
  <c r="O228" i="37"/>
  <c r="U228" i="37"/>
  <c r="AE228" i="37"/>
  <c r="L228" i="37"/>
  <c r="R228" i="37"/>
  <c r="AL228" i="37"/>
  <c r="AH228" i="37"/>
  <c r="Z228" i="37"/>
  <c r="X398" i="37"/>
  <c r="AI398" i="37"/>
  <c r="AK398" i="37"/>
  <c r="N398" i="37"/>
  <c r="AJ398" i="37"/>
  <c r="M398" i="37"/>
  <c r="P398" i="37"/>
  <c r="AM398" i="37"/>
  <c r="R398" i="37"/>
  <c r="AT398" i="37"/>
  <c r="I398" i="37"/>
  <c r="T398" i="37"/>
  <c r="AH398" i="37"/>
  <c r="AN398" i="37"/>
  <c r="Z398" i="37"/>
  <c r="U398" i="37"/>
  <c r="AA398" i="37"/>
  <c r="AR398" i="37"/>
  <c r="AD398" i="37"/>
  <c r="AC398" i="37"/>
  <c r="AO398" i="37"/>
  <c r="AB398" i="37"/>
  <c r="W398" i="37"/>
  <c r="O398" i="37"/>
  <c r="L398" i="37"/>
  <c r="AE398" i="37"/>
  <c r="AP398" i="37"/>
  <c r="S398" i="37"/>
  <c r="AF398" i="37"/>
  <c r="Y398" i="37"/>
  <c r="AL398" i="37"/>
  <c r="Q398" i="37"/>
  <c r="K398" i="37"/>
  <c r="AG398" i="37"/>
  <c r="AS398" i="37"/>
  <c r="V398" i="37"/>
  <c r="AQ398" i="37"/>
  <c r="AM179" i="37"/>
  <c r="M179" i="37"/>
  <c r="Y179" i="37"/>
  <c r="P179" i="37"/>
  <c r="AO179" i="37"/>
  <c r="AI179" i="37"/>
  <c r="AR179" i="37"/>
  <c r="L179" i="37"/>
  <c r="AQ179" i="37"/>
  <c r="AD179" i="37"/>
  <c r="AN179" i="37"/>
  <c r="AP179" i="37"/>
  <c r="AL179" i="37"/>
  <c r="S179" i="37"/>
  <c r="X179" i="37"/>
  <c r="U179" i="37"/>
  <c r="Q179" i="37"/>
  <c r="AE179" i="37"/>
  <c r="R179" i="37"/>
  <c r="Z179" i="37"/>
  <c r="AH179" i="37"/>
  <c r="O179" i="37"/>
  <c r="AT179" i="37"/>
  <c r="T179" i="37"/>
  <c r="K179" i="37"/>
  <c r="AS179" i="37"/>
  <c r="V179" i="37"/>
  <c r="I179" i="37"/>
  <c r="AJ179" i="37"/>
  <c r="N179" i="37"/>
  <c r="AG179" i="37"/>
  <c r="AF179" i="37"/>
  <c r="AK179" i="37"/>
  <c r="AA179" i="37"/>
  <c r="W179" i="37"/>
  <c r="AC179" i="37"/>
  <c r="AB179" i="37"/>
  <c r="AM238" i="35"/>
  <c r="AP238" i="35"/>
  <c r="AN238" i="35"/>
  <c r="M238" i="35"/>
  <c r="I238" i="35"/>
  <c r="AI238" i="35"/>
  <c r="AK238" i="35"/>
  <c r="AG238" i="35"/>
  <c r="AS238" i="35"/>
  <c r="N238" i="35"/>
  <c r="AE238" i="35"/>
  <c r="AF238" i="35"/>
  <c r="Y238" i="35"/>
  <c r="AJ238" i="35"/>
  <c r="X238" i="35"/>
  <c r="O238" i="35"/>
  <c r="AD238" i="35"/>
  <c r="T238" i="35"/>
  <c r="Z238" i="35"/>
  <c r="AB238" i="35"/>
  <c r="AQ238" i="35"/>
  <c r="U238" i="35"/>
  <c r="Q238" i="35"/>
  <c r="AC238" i="35"/>
  <c r="P238" i="35"/>
  <c r="AL238" i="35"/>
  <c r="AT238" i="35"/>
  <c r="S238" i="35"/>
  <c r="AO238" i="35"/>
  <c r="AA238" i="35"/>
  <c r="W238" i="35"/>
  <c r="AR238" i="35"/>
  <c r="L238" i="35"/>
  <c r="K238" i="35"/>
  <c r="V238" i="35"/>
  <c r="AH238" i="35"/>
  <c r="R238" i="35"/>
  <c r="AE287" i="36"/>
  <c r="T287" i="36"/>
  <c r="Y287" i="36"/>
  <c r="AA287" i="36"/>
  <c r="W287" i="36"/>
  <c r="S287" i="36"/>
  <c r="O287" i="36"/>
  <c r="U287" i="36"/>
  <c r="V287" i="36"/>
  <c r="R287" i="36"/>
  <c r="N287" i="36"/>
  <c r="AJ287" i="36"/>
  <c r="I287" i="36"/>
  <c r="AH287" i="36"/>
  <c r="AS287" i="36"/>
  <c r="AQ287" i="36"/>
  <c r="AB287" i="36"/>
  <c r="AO287" i="36"/>
  <c r="AL287" i="36"/>
  <c r="L287" i="36"/>
  <c r="AF287" i="36"/>
  <c r="AD287" i="36"/>
  <c r="P287" i="36"/>
  <c r="X287" i="36"/>
  <c r="K287" i="36"/>
  <c r="AK287" i="36"/>
  <c r="AR287" i="36"/>
  <c r="AM287" i="36"/>
  <c r="AT287" i="36"/>
  <c r="AN287" i="36"/>
  <c r="M287" i="36"/>
  <c r="AG287" i="36"/>
  <c r="AC287" i="36"/>
  <c r="Q287" i="36"/>
  <c r="AI287" i="36"/>
  <c r="Z287" i="36"/>
  <c r="AP287" i="36"/>
  <c r="W13" i="36"/>
  <c r="AN13" i="36"/>
  <c r="AS13" i="36"/>
  <c r="M13" i="36"/>
  <c r="AD13" i="36"/>
  <c r="AJ13" i="36"/>
  <c r="AO13" i="36"/>
  <c r="I13" i="36"/>
  <c r="R13" i="36"/>
  <c r="AF13" i="36"/>
  <c r="AK13" i="36"/>
  <c r="AQ13" i="36"/>
  <c r="P13" i="36"/>
  <c r="U13" i="36"/>
  <c r="K13" i="36"/>
  <c r="X13" i="36"/>
  <c r="AA13" i="36"/>
  <c r="Z13" i="36"/>
  <c r="T13" i="36"/>
  <c r="S13" i="36"/>
  <c r="AP13" i="36"/>
  <c r="AT13" i="36"/>
  <c r="L13" i="36"/>
  <c r="AM13" i="36"/>
  <c r="AL13" i="36"/>
  <c r="AB13" i="36"/>
  <c r="AG13" i="36"/>
  <c r="V13" i="36"/>
  <c r="AC13" i="36"/>
  <c r="AH13" i="36"/>
  <c r="AR13" i="36"/>
  <c r="Y13" i="36"/>
  <c r="Q13" i="36"/>
  <c r="AI13" i="36"/>
  <c r="N13" i="36"/>
  <c r="AE13" i="36"/>
  <c r="O13" i="36"/>
  <c r="Y104" i="37"/>
  <c r="AL104" i="37"/>
  <c r="AJ104" i="37"/>
  <c r="AA104" i="37"/>
  <c r="M104" i="37"/>
  <c r="AK104" i="37"/>
  <c r="K104" i="37"/>
  <c r="AN104" i="37"/>
  <c r="V104" i="37"/>
  <c r="AC104" i="37"/>
  <c r="W104" i="37"/>
  <c r="AD104" i="37"/>
  <c r="T104" i="37"/>
  <c r="L104" i="37"/>
  <c r="U104" i="37"/>
  <c r="R104" i="37"/>
  <c r="Z104" i="37"/>
  <c r="AH104" i="37"/>
  <c r="AG104" i="37"/>
  <c r="AI104" i="37"/>
  <c r="AS104" i="37"/>
  <c r="AO104" i="37"/>
  <c r="S104" i="37"/>
  <c r="X104" i="37"/>
  <c r="AB104" i="37"/>
  <c r="AP104" i="37"/>
  <c r="AM104" i="37"/>
  <c r="P104" i="37"/>
  <c r="AF104" i="37"/>
  <c r="AE104" i="37"/>
  <c r="AT104" i="37"/>
  <c r="I104" i="37"/>
  <c r="O104" i="37"/>
  <c r="AR104" i="37"/>
  <c r="AQ104" i="37"/>
  <c r="Q104" i="37"/>
  <c r="N104" i="37"/>
  <c r="AD213" i="37"/>
  <c r="AG213" i="37"/>
  <c r="AC213" i="37"/>
  <c r="N213" i="37"/>
  <c r="AS213" i="37"/>
  <c r="T213" i="37"/>
  <c r="O213" i="37"/>
  <c r="AT213" i="37"/>
  <c r="AN213" i="37"/>
  <c r="I213" i="37"/>
  <c r="AA213" i="37"/>
  <c r="AR213" i="37"/>
  <c r="S213" i="37"/>
  <c r="AM213" i="37"/>
  <c r="M213" i="37"/>
  <c r="AP213" i="37"/>
  <c r="AB213" i="37"/>
  <c r="AO213" i="37"/>
  <c r="AQ213" i="37"/>
  <c r="V213" i="37"/>
  <c r="AI213" i="37"/>
  <c r="AK213" i="37"/>
  <c r="AH213" i="37"/>
  <c r="K213" i="37"/>
  <c r="Z213" i="37"/>
  <c r="Y213" i="37"/>
  <c r="R213" i="37"/>
  <c r="X213" i="37"/>
  <c r="AF213" i="37"/>
  <c r="AL213" i="37"/>
  <c r="W213" i="37"/>
  <c r="P213" i="37"/>
  <c r="Q213" i="37"/>
  <c r="L213" i="37"/>
  <c r="AE213" i="37"/>
  <c r="U213" i="37"/>
  <c r="AJ213" i="37"/>
  <c r="AI212" i="37"/>
  <c r="AK212" i="37"/>
  <c r="U212" i="37"/>
  <c r="Z212" i="37"/>
  <c r="AJ212" i="37"/>
  <c r="AN212" i="37"/>
  <c r="AQ212" i="37"/>
  <c r="AT212" i="37"/>
  <c r="Q212" i="37"/>
  <c r="X212" i="37"/>
  <c r="R212" i="37"/>
  <c r="K212" i="37"/>
  <c r="Y212" i="37"/>
  <c r="W212" i="37"/>
  <c r="AH212" i="37"/>
  <c r="N212" i="37"/>
  <c r="AC212" i="37"/>
  <c r="M212" i="37"/>
  <c r="S212" i="37"/>
  <c r="AL212" i="37"/>
  <c r="AB212" i="37"/>
  <c r="L212" i="37"/>
  <c r="AD212" i="37"/>
  <c r="AM212" i="37"/>
  <c r="AS212" i="37"/>
  <c r="AA212" i="37"/>
  <c r="P212" i="37"/>
  <c r="AG212" i="37"/>
  <c r="AR212" i="37"/>
  <c r="AP212" i="37"/>
  <c r="I212" i="37"/>
  <c r="O212" i="37"/>
  <c r="T212" i="37"/>
  <c r="AE212" i="37"/>
  <c r="AO212" i="37"/>
  <c r="AF212" i="37"/>
  <c r="V212" i="37"/>
  <c r="P560" i="35"/>
  <c r="AC560" i="35"/>
  <c r="AT560" i="35"/>
  <c r="N560" i="35"/>
  <c r="S560" i="35"/>
  <c r="AO560" i="35"/>
  <c r="Q560" i="35"/>
  <c r="AP560" i="35"/>
  <c r="O560" i="35"/>
  <c r="AF560" i="35"/>
  <c r="AS560" i="35"/>
  <c r="AL560" i="35"/>
  <c r="AQ560" i="35"/>
  <c r="K560" i="35"/>
  <c r="U560" i="35"/>
  <c r="X560" i="35"/>
  <c r="V560" i="35"/>
  <c r="AA560" i="35"/>
  <c r="T560" i="35"/>
  <c r="M560" i="35"/>
  <c r="AE560" i="35"/>
  <c r="Y560" i="35"/>
  <c r="AJ560" i="35"/>
  <c r="AB560" i="35"/>
  <c r="R560" i="35"/>
  <c r="W560" i="35"/>
  <c r="AK560" i="35"/>
  <c r="AD560" i="35"/>
  <c r="Z560" i="35"/>
  <c r="AH560" i="35"/>
  <c r="AR560" i="35"/>
  <c r="L560" i="35"/>
  <c r="AM560" i="35"/>
  <c r="I560" i="35"/>
  <c r="AI560" i="35"/>
  <c r="AN560" i="35"/>
  <c r="AG560" i="35"/>
  <c r="U574" i="37"/>
  <c r="N574" i="37"/>
  <c r="AI574" i="37"/>
  <c r="X574" i="37"/>
  <c r="Y574" i="37"/>
  <c r="L574" i="37"/>
  <c r="AJ574" i="37"/>
  <c r="AL574" i="37"/>
  <c r="M574" i="37"/>
  <c r="AB574" i="37"/>
  <c r="AM574" i="37"/>
  <c r="AK574" i="37"/>
  <c r="AR574" i="37"/>
  <c r="R574" i="37"/>
  <c r="AQ574" i="37"/>
  <c r="AH574" i="37"/>
  <c r="AE574" i="37"/>
  <c r="AF574" i="37"/>
  <c r="AC574" i="37"/>
  <c r="AS574" i="37"/>
  <c r="K574" i="37"/>
  <c r="I574" i="37"/>
  <c r="Q574" i="37"/>
  <c r="AD574" i="37"/>
  <c r="AN574" i="37"/>
  <c r="W574" i="37"/>
  <c r="O574" i="37"/>
  <c r="AG574" i="37"/>
  <c r="P574" i="37"/>
  <c r="AP574" i="37"/>
  <c r="T574" i="37"/>
  <c r="V574" i="37"/>
  <c r="AT574" i="37"/>
  <c r="AO574" i="37"/>
  <c r="AA574" i="37"/>
  <c r="Z574" i="37"/>
  <c r="S574" i="37"/>
  <c r="AG564" i="35"/>
  <c r="Z564" i="35"/>
  <c r="AE564" i="35"/>
  <c r="AB564" i="35"/>
  <c r="Y564" i="35"/>
  <c r="V564" i="35"/>
  <c r="AA564" i="35"/>
  <c r="T564" i="35"/>
  <c r="M564" i="35"/>
  <c r="R564" i="35"/>
  <c r="W564" i="35"/>
  <c r="L564" i="35"/>
  <c r="AK564" i="35"/>
  <c r="AH564" i="35"/>
  <c r="AM564" i="35"/>
  <c r="AR564" i="35"/>
  <c r="I564" i="35"/>
  <c r="AQ564" i="35"/>
  <c r="U564" i="35"/>
  <c r="AS564" i="35"/>
  <c r="AI564" i="35"/>
  <c r="AN564" i="35"/>
  <c r="O564" i="35"/>
  <c r="X564" i="35"/>
  <c r="AJ564" i="35"/>
  <c r="AT564" i="35"/>
  <c r="S564" i="35"/>
  <c r="Q564" i="35"/>
  <c r="AP564" i="35"/>
  <c r="K564" i="35"/>
  <c r="N564" i="35"/>
  <c r="AO564" i="35"/>
  <c r="AF564" i="35"/>
  <c r="AL564" i="35"/>
  <c r="AD564" i="35"/>
  <c r="P564" i="35"/>
  <c r="AC564" i="35"/>
  <c r="AE204" i="35"/>
  <c r="AC204" i="35"/>
  <c r="AH204" i="35"/>
  <c r="V204" i="35"/>
  <c r="X204" i="35"/>
  <c r="Y204" i="35"/>
  <c r="AB204" i="35"/>
  <c r="O204" i="35"/>
  <c r="N204" i="35"/>
  <c r="K204" i="35"/>
  <c r="U204" i="35"/>
  <c r="W204" i="35"/>
  <c r="AL204" i="35"/>
  <c r="AI204" i="35"/>
  <c r="AK204" i="35"/>
  <c r="AR204" i="35"/>
  <c r="AJ204" i="35"/>
  <c r="AP204" i="35"/>
  <c r="T204" i="35"/>
  <c r="AS204" i="35"/>
  <c r="L204" i="35"/>
  <c r="AT204" i="35"/>
  <c r="AA204" i="35"/>
  <c r="AO204" i="35"/>
  <c r="AQ204" i="35"/>
  <c r="Z204" i="35"/>
  <c r="AN204" i="35"/>
  <c r="AG204" i="35"/>
  <c r="AD204" i="35"/>
  <c r="Q204" i="35"/>
  <c r="AM204" i="35"/>
  <c r="AF204" i="35"/>
  <c r="R204" i="35"/>
  <c r="P204" i="35"/>
  <c r="I204" i="35"/>
  <c r="M204" i="35"/>
  <c r="S204" i="35"/>
  <c r="AM198" i="36"/>
  <c r="AS198" i="36"/>
  <c r="Q198" i="36"/>
  <c r="AT198" i="36"/>
  <c r="N198" i="36"/>
  <c r="I198" i="36"/>
  <c r="AR198" i="36"/>
  <c r="AP198" i="36"/>
  <c r="AQ198" i="36"/>
  <c r="AG198" i="36"/>
  <c r="AB198" i="36"/>
  <c r="AL198" i="36"/>
  <c r="AO198" i="36"/>
  <c r="AK198" i="36"/>
  <c r="W198" i="36"/>
  <c r="V198" i="36"/>
  <c r="AA198" i="36"/>
  <c r="X198" i="36"/>
  <c r="R198" i="36"/>
  <c r="U198" i="36"/>
  <c r="AJ198" i="36"/>
  <c r="P198" i="36"/>
  <c r="Y198" i="36"/>
  <c r="AN198" i="36"/>
  <c r="T198" i="36"/>
  <c r="Z198" i="36"/>
  <c r="AE198" i="36"/>
  <c r="AC198" i="36"/>
  <c r="O198" i="36"/>
  <c r="L198" i="36"/>
  <c r="AI198" i="36"/>
  <c r="M198" i="36"/>
  <c r="S198" i="36"/>
  <c r="K198" i="36"/>
  <c r="AF198" i="36"/>
  <c r="AH198" i="36"/>
  <c r="AD198" i="36"/>
  <c r="AD90" i="36"/>
  <c r="AE90" i="36"/>
  <c r="AA90" i="36"/>
  <c r="AI90" i="36"/>
  <c r="Z90" i="36"/>
  <c r="Y90" i="36"/>
  <c r="U90" i="36"/>
  <c r="S90" i="36"/>
  <c r="V90" i="36"/>
  <c r="T90" i="36"/>
  <c r="P90" i="36"/>
  <c r="AC90" i="36"/>
  <c r="AL90" i="36"/>
  <c r="AO90" i="36"/>
  <c r="AK90" i="36"/>
  <c r="W90" i="36"/>
  <c r="N90" i="36"/>
  <c r="AR90" i="36"/>
  <c r="AG90" i="36"/>
  <c r="AJ90" i="36"/>
  <c r="L90" i="36"/>
  <c r="AM90" i="36"/>
  <c r="X90" i="36"/>
  <c r="O90" i="36"/>
  <c r="AN90" i="36"/>
  <c r="I90" i="36"/>
  <c r="AQ90" i="36"/>
  <c r="R90" i="36"/>
  <c r="AF90" i="36"/>
  <c r="M90" i="36"/>
  <c r="AS90" i="36"/>
  <c r="AH90" i="36"/>
  <c r="K90" i="36"/>
  <c r="Q90" i="36"/>
  <c r="AT90" i="36"/>
  <c r="AB90" i="36"/>
  <c r="AP90" i="36"/>
  <c r="AT11" i="35"/>
  <c r="N11" i="35"/>
  <c r="K11" i="35"/>
  <c r="AE11" i="35"/>
  <c r="L11" i="35"/>
  <c r="AP11" i="35"/>
  <c r="AO11" i="35"/>
  <c r="X11" i="35"/>
  <c r="AR11" i="35"/>
  <c r="AH11" i="35"/>
  <c r="AA11" i="35"/>
  <c r="AM11" i="35"/>
  <c r="AC11" i="35"/>
  <c r="Z11" i="35"/>
  <c r="P11" i="35"/>
  <c r="I11" i="35"/>
  <c r="O11" i="35"/>
  <c r="U11" i="35"/>
  <c r="AG11" i="35"/>
  <c r="AL11" i="35"/>
  <c r="AI11" i="35"/>
  <c r="Y11" i="35"/>
  <c r="AD11" i="35"/>
  <c r="AB11" i="35"/>
  <c r="S11" i="35"/>
  <c r="AK11" i="35"/>
  <c r="Q11" i="35"/>
  <c r="R11" i="35"/>
  <c r="W11" i="35"/>
  <c r="AQ11" i="35"/>
  <c r="AF11" i="35"/>
  <c r="AN11" i="35"/>
  <c r="M11" i="35"/>
  <c r="AS11" i="35"/>
  <c r="AJ11" i="35"/>
  <c r="V11" i="35"/>
  <c r="T11" i="35"/>
  <c r="AM182" i="37"/>
  <c r="AA182" i="37"/>
  <c r="AB182" i="37"/>
  <c r="AG182" i="37"/>
  <c r="AN182" i="37"/>
  <c r="AE182" i="37"/>
  <c r="K182" i="37"/>
  <c r="AR182" i="37"/>
  <c r="L182" i="37"/>
  <c r="AC182" i="37"/>
  <c r="AI182" i="37"/>
  <c r="Z182" i="37"/>
  <c r="Y182" i="37"/>
  <c r="AD182" i="37"/>
  <c r="T182" i="37"/>
  <c r="AO182" i="37"/>
  <c r="I182" i="37"/>
  <c r="AP182" i="37"/>
  <c r="AF182" i="37"/>
  <c r="S182" i="37"/>
  <c r="AH182" i="37"/>
  <c r="AS182" i="37"/>
  <c r="N182" i="37"/>
  <c r="AK182" i="37"/>
  <c r="AJ182" i="37"/>
  <c r="P182" i="37"/>
  <c r="AT182" i="37"/>
  <c r="V182" i="37"/>
  <c r="W182" i="37"/>
  <c r="AQ182" i="37"/>
  <c r="R182" i="37"/>
  <c r="U182" i="37"/>
  <c r="O182" i="37"/>
  <c r="Q182" i="37"/>
  <c r="X182" i="37"/>
  <c r="AL182" i="37"/>
  <c r="M182" i="37"/>
  <c r="AO59" i="35"/>
  <c r="AG59" i="35"/>
  <c r="AA59" i="35"/>
  <c r="V59" i="35"/>
  <c r="X59" i="35"/>
  <c r="AK59" i="35"/>
  <c r="K59" i="35"/>
  <c r="R59" i="35"/>
  <c r="S59" i="35"/>
  <c r="AE59" i="35"/>
  <c r="Y59" i="35"/>
  <c r="AT59" i="35"/>
  <c r="N59" i="35"/>
  <c r="M59" i="35"/>
  <c r="P59" i="35"/>
  <c r="Q59" i="35"/>
  <c r="AD59" i="35"/>
  <c r="AI59" i="35"/>
  <c r="U59" i="35"/>
  <c r="AL59" i="35"/>
  <c r="AJ59" i="35"/>
  <c r="AH59" i="35"/>
  <c r="AB59" i="35"/>
  <c r="AF59" i="35"/>
  <c r="Z59" i="35"/>
  <c r="O59" i="35"/>
  <c r="AR59" i="35"/>
  <c r="AC59" i="35"/>
  <c r="AP59" i="35"/>
  <c r="AQ59" i="35"/>
  <c r="AN59" i="35"/>
  <c r="AS59" i="35"/>
  <c r="W59" i="35"/>
  <c r="I59" i="35"/>
  <c r="AM59" i="35"/>
  <c r="L59" i="35"/>
  <c r="T59" i="35"/>
  <c r="AJ388" i="37"/>
  <c r="O388" i="37"/>
  <c r="R388" i="37"/>
  <c r="AM388" i="37"/>
  <c r="S388" i="37"/>
  <c r="T388" i="37"/>
  <c r="AG388" i="37"/>
  <c r="AE388" i="37"/>
  <c r="AD388" i="37"/>
  <c r="AS388" i="37"/>
  <c r="Y388" i="37"/>
  <c r="I388" i="37"/>
  <c r="X388" i="37"/>
  <c r="U388" i="37"/>
  <c r="Q388" i="37"/>
  <c r="AK388" i="37"/>
  <c r="P388" i="37"/>
  <c r="AA388" i="37"/>
  <c r="AF388" i="37"/>
  <c r="AP388" i="37"/>
  <c r="AO388" i="37"/>
  <c r="K388" i="37"/>
  <c r="M388" i="37"/>
  <c r="L388" i="37"/>
  <c r="V388" i="37"/>
  <c r="AQ388" i="37"/>
  <c r="AL388" i="37"/>
  <c r="AT388" i="37"/>
  <c r="AB388" i="37"/>
  <c r="AC388" i="37"/>
  <c r="AH388" i="37"/>
  <c r="N388" i="37"/>
  <c r="AR388" i="37"/>
  <c r="AI388" i="37"/>
  <c r="Z388" i="37"/>
  <c r="AN388" i="37"/>
  <c r="W388" i="37"/>
  <c r="AM215" i="37"/>
  <c r="Y215" i="37"/>
  <c r="P215" i="37"/>
  <c r="AO215" i="37"/>
  <c r="AR215" i="37"/>
  <c r="L215" i="37"/>
  <c r="AQ215" i="37"/>
  <c r="AD215" i="37"/>
  <c r="AN215" i="37"/>
  <c r="AP215" i="37"/>
  <c r="AL215" i="37"/>
  <c r="S215" i="37"/>
  <c r="X215" i="37"/>
  <c r="U215" i="37"/>
  <c r="Q215" i="37"/>
  <c r="AC215" i="37"/>
  <c r="AF215" i="37"/>
  <c r="AA215" i="37"/>
  <c r="AI215" i="37"/>
  <c r="AH215" i="37"/>
  <c r="AS215" i="37"/>
  <c r="AB215" i="37"/>
  <c r="V215" i="37"/>
  <c r="AT215" i="37"/>
  <c r="M215" i="37"/>
  <c r="T215" i="37"/>
  <c r="K215" i="37"/>
  <c r="O215" i="37"/>
  <c r="N215" i="37"/>
  <c r="AJ215" i="37"/>
  <c r="R215" i="37"/>
  <c r="AK215" i="37"/>
  <c r="I215" i="37"/>
  <c r="AE215" i="37"/>
  <c r="W215" i="37"/>
  <c r="Z215" i="37"/>
  <c r="AG215" i="37"/>
  <c r="AD103" i="37"/>
  <c r="M103" i="37"/>
  <c r="S103" i="37"/>
  <c r="AO103" i="37"/>
  <c r="Z103" i="37"/>
  <c r="AK103" i="37"/>
  <c r="O103" i="37"/>
  <c r="R103" i="37"/>
  <c r="Y103" i="37"/>
  <c r="W103" i="37"/>
  <c r="AT103" i="37"/>
  <c r="AH103" i="37"/>
  <c r="I103" i="37"/>
  <c r="T103" i="37"/>
  <c r="Q103" i="37"/>
  <c r="AJ103" i="37"/>
  <c r="AG103" i="37"/>
  <c r="AI103" i="37"/>
  <c r="AF103" i="37"/>
  <c r="AA103" i="37"/>
  <c r="AP103" i="37"/>
  <c r="AB103" i="37"/>
  <c r="V103" i="37"/>
  <c r="AR103" i="37"/>
  <c r="AQ103" i="37"/>
  <c r="U103" i="37"/>
  <c r="L103" i="37"/>
  <c r="AS103" i="37"/>
  <c r="AL103" i="37"/>
  <c r="K103" i="37"/>
  <c r="X103" i="37"/>
  <c r="AN103" i="37"/>
  <c r="P103" i="37"/>
  <c r="AE103" i="37"/>
  <c r="AC103" i="37"/>
  <c r="AM103" i="37"/>
  <c r="N103" i="37"/>
  <c r="AE383" i="35"/>
  <c r="AC383" i="35"/>
  <c r="AH383" i="35"/>
  <c r="S383" i="35"/>
  <c r="T383" i="35"/>
  <c r="P383" i="35"/>
  <c r="Y383" i="35"/>
  <c r="AB383" i="35"/>
  <c r="K383" i="35"/>
  <c r="AT383" i="35"/>
  <c r="AP383" i="35"/>
  <c r="U383" i="35"/>
  <c r="W383" i="35"/>
  <c r="AQ383" i="35"/>
  <c r="AA383" i="35"/>
  <c r="AK383" i="35"/>
  <c r="AR383" i="35"/>
  <c r="AF383" i="35"/>
  <c r="O383" i="35"/>
  <c r="X383" i="35"/>
  <c r="M383" i="35"/>
  <c r="AD383" i="35"/>
  <c r="N383" i="35"/>
  <c r="R383" i="35"/>
  <c r="I383" i="35"/>
  <c r="V383" i="35"/>
  <c r="AL383" i="35"/>
  <c r="AM383" i="35"/>
  <c r="AI383" i="35"/>
  <c r="AG383" i="35"/>
  <c r="Z383" i="35"/>
  <c r="AJ383" i="35"/>
  <c r="AO383" i="35"/>
  <c r="Q383" i="35"/>
  <c r="AS383" i="35"/>
  <c r="L383" i="35"/>
  <c r="AN383" i="35"/>
  <c r="AF484" i="37"/>
  <c r="W484" i="37"/>
  <c r="AK484" i="37"/>
  <c r="T484" i="37"/>
  <c r="V484" i="37"/>
  <c r="AC484" i="37"/>
  <c r="AA484" i="37"/>
  <c r="Y484" i="37"/>
  <c r="Z484" i="37"/>
  <c r="M484" i="37"/>
  <c r="AI484" i="37"/>
  <c r="U484" i="37"/>
  <c r="P484" i="37"/>
  <c r="AS484" i="37"/>
  <c r="AT484" i="37"/>
  <c r="AM484" i="37"/>
  <c r="R484" i="37"/>
  <c r="AP484" i="37"/>
  <c r="K484" i="37"/>
  <c r="AE484" i="37"/>
  <c r="O484" i="37"/>
  <c r="AB484" i="37"/>
  <c r="AG484" i="37"/>
  <c r="I484" i="37"/>
  <c r="AO484" i="37"/>
  <c r="AD484" i="37"/>
  <c r="L484" i="37"/>
  <c r="Q484" i="37"/>
  <c r="X484" i="37"/>
  <c r="S484" i="37"/>
  <c r="AJ484" i="37"/>
  <c r="AQ484" i="37"/>
  <c r="AH484" i="37"/>
  <c r="N484" i="37"/>
  <c r="AL484" i="37"/>
  <c r="AN484" i="37"/>
  <c r="AR484" i="37"/>
  <c r="AP129" i="37"/>
  <c r="O129" i="37"/>
  <c r="Y129" i="37"/>
  <c r="I129" i="37"/>
  <c r="AL129" i="37"/>
  <c r="AQ129" i="37"/>
  <c r="K129" i="37"/>
  <c r="P129" i="37"/>
  <c r="AR129" i="37"/>
  <c r="AH129" i="37"/>
  <c r="AM129" i="37"/>
  <c r="AS129" i="37"/>
  <c r="AN129" i="37"/>
  <c r="AG129" i="37"/>
  <c r="R129" i="37"/>
  <c r="W129" i="37"/>
  <c r="M129" i="37"/>
  <c r="AF129" i="37"/>
  <c r="AI129" i="37"/>
  <c r="AB129" i="37"/>
  <c r="S129" i="37"/>
  <c r="AE129" i="37"/>
  <c r="Q129" i="37"/>
  <c r="AA129" i="37"/>
  <c r="AO129" i="37"/>
  <c r="AT129" i="37"/>
  <c r="T129" i="37"/>
  <c r="V129" i="37"/>
  <c r="U129" i="37"/>
  <c r="N129" i="37"/>
  <c r="AJ129" i="37"/>
  <c r="Z129" i="37"/>
  <c r="L129" i="37"/>
  <c r="AC129" i="37"/>
  <c r="AK129" i="37"/>
  <c r="AD129" i="37"/>
  <c r="X129" i="37"/>
  <c r="O457" i="37"/>
  <c r="L457" i="37"/>
  <c r="AC457" i="37"/>
  <c r="N457" i="37"/>
  <c r="AQ457" i="37"/>
  <c r="K457" i="37"/>
  <c r="AO457" i="37"/>
  <c r="R457" i="37"/>
  <c r="AD457" i="37"/>
  <c r="AM457" i="37"/>
  <c r="AR457" i="37"/>
  <c r="AH457" i="37"/>
  <c r="I457" i="37"/>
  <c r="AJ457" i="37"/>
  <c r="W457" i="37"/>
  <c r="V457" i="37"/>
  <c r="AT457" i="37"/>
  <c r="AN457" i="37"/>
  <c r="X457" i="37"/>
  <c r="AL457" i="37"/>
  <c r="AS457" i="37"/>
  <c r="AG457" i="37"/>
  <c r="AF457" i="37"/>
  <c r="Q457" i="37"/>
  <c r="AB457" i="37"/>
  <c r="U457" i="37"/>
  <c r="Y457" i="37"/>
  <c r="AA457" i="37"/>
  <c r="M457" i="37"/>
  <c r="P457" i="37"/>
  <c r="S457" i="37"/>
  <c r="AK457" i="37"/>
  <c r="AP457" i="37"/>
  <c r="T457" i="37"/>
  <c r="AI457" i="37"/>
  <c r="AE457" i="37"/>
  <c r="Z457" i="37"/>
  <c r="AE42" i="36"/>
  <c r="AJ42" i="36"/>
  <c r="AH42" i="36"/>
  <c r="V42" i="36"/>
  <c r="U42" i="36"/>
  <c r="AA42" i="36"/>
  <c r="AF42" i="36"/>
  <c r="Z42" i="36"/>
  <c r="I42" i="36"/>
  <c r="AS42" i="36"/>
  <c r="W42" i="36"/>
  <c r="AB42" i="36"/>
  <c r="R42" i="36"/>
  <c r="AT42" i="36"/>
  <c r="Y42" i="36"/>
  <c r="AM42" i="36"/>
  <c r="AR42" i="36"/>
  <c r="L42" i="36"/>
  <c r="Q42" i="36"/>
  <c r="N42" i="36"/>
  <c r="X42" i="36"/>
  <c r="AD42" i="36"/>
  <c r="AP42" i="36"/>
  <c r="T42" i="36"/>
  <c r="M42" i="36"/>
  <c r="AI42" i="36"/>
  <c r="AQ42" i="36"/>
  <c r="P42" i="36"/>
  <c r="AG42" i="36"/>
  <c r="AO42" i="36"/>
  <c r="K42" i="36"/>
  <c r="AC42" i="36"/>
  <c r="AN42" i="36"/>
  <c r="AK42" i="36"/>
  <c r="S42" i="36"/>
  <c r="O42" i="36"/>
  <c r="AL42" i="36"/>
  <c r="AE356" i="36"/>
  <c r="AH356" i="36"/>
  <c r="U356" i="36"/>
  <c r="AT356" i="36"/>
  <c r="T356" i="36"/>
  <c r="AA356" i="36"/>
  <c r="AC356" i="36"/>
  <c r="N356" i="36"/>
  <c r="AL356" i="36"/>
  <c r="Z356" i="36"/>
  <c r="W356" i="36"/>
  <c r="X356" i="36"/>
  <c r="AR356" i="36"/>
  <c r="AF356" i="36"/>
  <c r="AG356" i="36"/>
  <c r="AM356" i="36"/>
  <c r="AS356" i="36"/>
  <c r="AJ356" i="36"/>
  <c r="P356" i="36"/>
  <c r="AO356" i="36"/>
  <c r="R356" i="36"/>
  <c r="Y356" i="36"/>
  <c r="AI356" i="36"/>
  <c r="M356" i="36"/>
  <c r="Q356" i="36"/>
  <c r="AB356" i="36"/>
  <c r="AQ356" i="36"/>
  <c r="AP356" i="36"/>
  <c r="L356" i="36"/>
  <c r="K356" i="36"/>
  <c r="V356" i="36"/>
  <c r="AN356" i="36"/>
  <c r="I356" i="36"/>
  <c r="O356" i="36"/>
  <c r="AK356" i="36"/>
  <c r="AD356" i="36"/>
  <c r="S356" i="36"/>
  <c r="O512" i="36"/>
  <c r="M512" i="36"/>
  <c r="Y512" i="36"/>
  <c r="I512" i="36"/>
  <c r="AQ512" i="36"/>
  <c r="K512" i="36"/>
  <c r="AP512" i="36"/>
  <c r="P512" i="36"/>
  <c r="AK512" i="36"/>
  <c r="AM512" i="36"/>
  <c r="AS512" i="36"/>
  <c r="AJ512" i="36"/>
  <c r="AO512" i="36"/>
  <c r="V512" i="36"/>
  <c r="W512" i="36"/>
  <c r="X512" i="36"/>
  <c r="AR512" i="36"/>
  <c r="AF512" i="36"/>
  <c r="L512" i="36"/>
  <c r="AN512" i="36"/>
  <c r="AD512" i="36"/>
  <c r="R512" i="36"/>
  <c r="AH512" i="36"/>
  <c r="Q512" i="36"/>
  <c r="AC512" i="36"/>
  <c r="AT512" i="36"/>
  <c r="T512" i="36"/>
  <c r="AA512" i="36"/>
  <c r="N512" i="36"/>
  <c r="Z512" i="36"/>
  <c r="S512" i="36"/>
  <c r="AG512" i="36"/>
  <c r="AL512" i="36"/>
  <c r="AE512" i="36"/>
  <c r="AB512" i="36"/>
  <c r="U512" i="36"/>
  <c r="AI512" i="36"/>
  <c r="AG319" i="35"/>
  <c r="AM319" i="35"/>
  <c r="AE319" i="35"/>
  <c r="AL319" i="35"/>
  <c r="P319" i="35"/>
  <c r="AC319" i="35"/>
  <c r="AH319" i="35"/>
  <c r="Z319" i="35"/>
  <c r="X319" i="35"/>
  <c r="AA319" i="35"/>
  <c r="Y319" i="35"/>
  <c r="AB319" i="35"/>
  <c r="T319" i="35"/>
  <c r="K319" i="35"/>
  <c r="AT319" i="35"/>
  <c r="AO319" i="35"/>
  <c r="I319" i="35"/>
  <c r="AP319" i="35"/>
  <c r="AD319" i="35"/>
  <c r="N319" i="35"/>
  <c r="U319" i="35"/>
  <c r="O319" i="35"/>
  <c r="Q319" i="35"/>
  <c r="S319" i="35"/>
  <c r="M319" i="35"/>
  <c r="AN319" i="35"/>
  <c r="AR319" i="35"/>
  <c r="AS319" i="35"/>
  <c r="L319" i="35"/>
  <c r="AF319" i="35"/>
  <c r="AQ319" i="35"/>
  <c r="V319" i="35"/>
  <c r="AJ319" i="35"/>
  <c r="AK319" i="35"/>
  <c r="W319" i="35"/>
  <c r="R319" i="35"/>
  <c r="AI319" i="35"/>
  <c r="AE456" i="35"/>
  <c r="AJ456" i="35"/>
  <c r="AC456" i="35"/>
  <c r="AB456" i="35"/>
  <c r="R456" i="35"/>
  <c r="AA456" i="35"/>
  <c r="AD456" i="35"/>
  <c r="V456" i="35"/>
  <c r="Q456" i="35"/>
  <c r="AF456" i="35"/>
  <c r="W456" i="35"/>
  <c r="Y456" i="35"/>
  <c r="P456" i="35"/>
  <c r="AH456" i="35"/>
  <c r="AS456" i="35"/>
  <c r="AM456" i="35"/>
  <c r="AT456" i="35"/>
  <c r="AR456" i="35"/>
  <c r="M456" i="35"/>
  <c r="AL456" i="35"/>
  <c r="T456" i="35"/>
  <c r="U456" i="35"/>
  <c r="L456" i="35"/>
  <c r="N456" i="35"/>
  <c r="AK456" i="35"/>
  <c r="AQ456" i="35"/>
  <c r="I456" i="35"/>
  <c r="Z456" i="35"/>
  <c r="AI456" i="35"/>
  <c r="K456" i="35"/>
  <c r="X456" i="35"/>
  <c r="AP456" i="35"/>
  <c r="S456" i="35"/>
  <c r="AG456" i="35"/>
  <c r="AN456" i="35"/>
  <c r="O456" i="35"/>
  <c r="AO456" i="35"/>
  <c r="Z585" i="35"/>
  <c r="AE585" i="35"/>
  <c r="AJ585" i="35"/>
  <c r="Y585" i="35"/>
  <c r="AK585" i="35"/>
  <c r="V585" i="35"/>
  <c r="AA585" i="35"/>
  <c r="AF585" i="35"/>
  <c r="I585" i="35"/>
  <c r="R585" i="35"/>
  <c r="W585" i="35"/>
  <c r="AB585" i="35"/>
  <c r="AS585" i="35"/>
  <c r="AH585" i="35"/>
  <c r="AM585" i="35"/>
  <c r="AR585" i="35"/>
  <c r="L585" i="35"/>
  <c r="AG585" i="35"/>
  <c r="N585" i="35"/>
  <c r="X585" i="35"/>
  <c r="AO585" i="35"/>
  <c r="T585" i="35"/>
  <c r="AI585" i="35"/>
  <c r="AQ585" i="35"/>
  <c r="P585" i="35"/>
  <c r="AL585" i="35"/>
  <c r="K585" i="35"/>
  <c r="Q585" i="35"/>
  <c r="AD585" i="35"/>
  <c r="AN585" i="35"/>
  <c r="U585" i="35"/>
  <c r="S585" i="35"/>
  <c r="O585" i="35"/>
  <c r="AP585" i="35"/>
  <c r="AT585" i="35"/>
  <c r="AC585" i="35"/>
  <c r="M585" i="35"/>
  <c r="AT331" i="36"/>
  <c r="T331" i="36"/>
  <c r="Q331" i="36"/>
  <c r="AI331" i="36"/>
  <c r="O331" i="36"/>
  <c r="P331" i="36"/>
  <c r="K331" i="36"/>
  <c r="AC331" i="36"/>
  <c r="I331" i="36"/>
  <c r="Y331" i="36"/>
  <c r="AR331" i="36"/>
  <c r="AL331" i="36"/>
  <c r="M331" i="36"/>
  <c r="AM331" i="36"/>
  <c r="AN331" i="36"/>
  <c r="AG331" i="36"/>
  <c r="AP331" i="36"/>
  <c r="AJ331" i="36"/>
  <c r="AA331" i="36"/>
  <c r="U331" i="36"/>
  <c r="L331" i="36"/>
  <c r="AS331" i="36"/>
  <c r="AQ331" i="36"/>
  <c r="AK331" i="36"/>
  <c r="V331" i="36"/>
  <c r="AD331" i="36"/>
  <c r="AO331" i="36"/>
  <c r="W331" i="36"/>
  <c r="AF331" i="36"/>
  <c r="AB331" i="36"/>
  <c r="N331" i="36"/>
  <c r="AH331" i="36"/>
  <c r="Z331" i="36"/>
  <c r="S331" i="36"/>
  <c r="X331" i="36"/>
  <c r="AE331" i="36"/>
  <c r="R331" i="36"/>
  <c r="AD306" i="37"/>
  <c r="AQ306" i="37"/>
  <c r="AI306" i="37"/>
  <c r="AA306" i="37"/>
  <c r="U306" i="37"/>
  <c r="AJ306" i="37"/>
  <c r="M306" i="37"/>
  <c r="T306" i="37"/>
  <c r="AL306" i="37"/>
  <c r="K306" i="37"/>
  <c r="AR306" i="37"/>
  <c r="AP306" i="37"/>
  <c r="Q306" i="37"/>
  <c r="S306" i="37"/>
  <c r="AN306" i="37"/>
  <c r="P306" i="37"/>
  <c r="R306" i="37"/>
  <c r="AE306" i="37"/>
  <c r="AB306" i="37"/>
  <c r="AC306" i="37"/>
  <c r="AG306" i="37"/>
  <c r="AO306" i="37"/>
  <c r="L306" i="37"/>
  <c r="AM306" i="37"/>
  <c r="O306" i="37"/>
  <c r="AK306" i="37"/>
  <c r="Z306" i="37"/>
  <c r="AH306" i="37"/>
  <c r="N306" i="37"/>
  <c r="AT306" i="37"/>
  <c r="Y306" i="37"/>
  <c r="V306" i="37"/>
  <c r="AF306" i="37"/>
  <c r="I306" i="37"/>
  <c r="X306" i="37"/>
  <c r="AS306" i="37"/>
  <c r="W306" i="37"/>
  <c r="AF426" i="37"/>
  <c r="V426" i="37"/>
  <c r="O426" i="37"/>
  <c r="AK426" i="37"/>
  <c r="AQ426" i="37"/>
  <c r="AA426" i="37"/>
  <c r="Z426" i="37"/>
  <c r="AH426" i="37"/>
  <c r="T426" i="37"/>
  <c r="L426" i="37"/>
  <c r="M426" i="37"/>
  <c r="N426" i="37"/>
  <c r="AB426" i="37"/>
  <c r="AD426" i="37"/>
  <c r="AN426" i="37"/>
  <c r="R426" i="37"/>
  <c r="AE426" i="37"/>
  <c r="K426" i="37"/>
  <c r="W426" i="37"/>
  <c r="AL426" i="37"/>
  <c r="I426" i="37"/>
  <c r="AR426" i="37"/>
  <c r="AC426" i="37"/>
  <c r="AO426" i="37"/>
  <c r="AG426" i="37"/>
  <c r="U426" i="37"/>
  <c r="AM426" i="37"/>
  <c r="Y426" i="37"/>
  <c r="X426" i="37"/>
  <c r="AJ426" i="37"/>
  <c r="AP426" i="37"/>
  <c r="S426" i="37"/>
  <c r="AI426" i="37"/>
  <c r="AS426" i="37"/>
  <c r="Q426" i="37"/>
  <c r="AT426" i="37"/>
  <c r="P426" i="37"/>
  <c r="AN446" i="37"/>
  <c r="S446" i="37"/>
  <c r="L446" i="37"/>
  <c r="Z446" i="37"/>
  <c r="O446" i="37"/>
  <c r="AS446" i="37"/>
  <c r="P446" i="37"/>
  <c r="AC446" i="37"/>
  <c r="AP446" i="37"/>
  <c r="Y446" i="37"/>
  <c r="AF446" i="37"/>
  <c r="AE446" i="37"/>
  <c r="AH446" i="37"/>
  <c r="T446" i="37"/>
  <c r="AA446" i="37"/>
  <c r="K446" i="37"/>
  <c r="AM446" i="37"/>
  <c r="U446" i="37"/>
  <c r="N446" i="37"/>
  <c r="AO446" i="37"/>
  <c r="AR446" i="37"/>
  <c r="X446" i="37"/>
  <c r="V446" i="37"/>
  <c r="AL446" i="37"/>
  <c r="Q446" i="37"/>
  <c r="AJ446" i="37"/>
  <c r="AT446" i="37"/>
  <c r="AI446" i="37"/>
  <c r="M446" i="37"/>
  <c r="AK446" i="37"/>
  <c r="I446" i="37"/>
  <c r="AQ446" i="37"/>
  <c r="W446" i="37"/>
  <c r="AD446" i="37"/>
  <c r="R446" i="37"/>
  <c r="AG446" i="37"/>
  <c r="AB446" i="37"/>
  <c r="AP39" i="36"/>
  <c r="O39" i="36"/>
  <c r="Q39" i="36"/>
  <c r="L39" i="36"/>
  <c r="AL39" i="36"/>
  <c r="AQ39" i="36"/>
  <c r="K39" i="36"/>
  <c r="AS39" i="36"/>
  <c r="AC39" i="36"/>
  <c r="AH39" i="36"/>
  <c r="AM39" i="36"/>
  <c r="AN39" i="36"/>
  <c r="AG39" i="36"/>
  <c r="R39" i="36"/>
  <c r="W39" i="36"/>
  <c r="AK39" i="36"/>
  <c r="Y39" i="36"/>
  <c r="Z39" i="36"/>
  <c r="X39" i="36"/>
  <c r="V39" i="36"/>
  <c r="P39" i="36"/>
  <c r="I39" i="36"/>
  <c r="N39" i="36"/>
  <c r="AB39" i="36"/>
  <c r="AR39" i="36"/>
  <c r="U39" i="36"/>
  <c r="AF39" i="36"/>
  <c r="T39" i="36"/>
  <c r="AT39" i="36"/>
  <c r="AD39" i="36"/>
  <c r="AE39" i="36"/>
  <c r="AI39" i="36"/>
  <c r="AO39" i="36"/>
  <c r="M39" i="36"/>
  <c r="AA39" i="36"/>
  <c r="AJ39" i="36"/>
  <c r="S39" i="36"/>
  <c r="T292" i="37"/>
  <c r="AD292" i="37"/>
  <c r="Q292" i="37"/>
  <c r="AG292" i="37"/>
  <c r="M292" i="37"/>
  <c r="I292" i="37"/>
  <c r="N292" i="37"/>
  <c r="AJ292" i="37"/>
  <c r="AC292" i="37"/>
  <c r="S292" i="37"/>
  <c r="AK292" i="37"/>
  <c r="O292" i="37"/>
  <c r="AE292" i="37"/>
  <c r="W292" i="37"/>
  <c r="L292" i="37"/>
  <c r="AT292" i="37"/>
  <c r="K292" i="37"/>
  <c r="AS292" i="37"/>
  <c r="X292" i="37"/>
  <c r="Y292" i="37"/>
  <c r="AP292" i="37"/>
  <c r="AI292" i="37"/>
  <c r="AA292" i="37"/>
  <c r="Z292" i="37"/>
  <c r="U292" i="37"/>
  <c r="AH292" i="37"/>
  <c r="AL292" i="37"/>
  <c r="AQ292" i="37"/>
  <c r="R292" i="37"/>
  <c r="AR292" i="37"/>
  <c r="AN292" i="37"/>
  <c r="AM292" i="37"/>
  <c r="AF292" i="37"/>
  <c r="AB292" i="37"/>
  <c r="V292" i="37"/>
  <c r="AO292" i="37"/>
  <c r="P292" i="37"/>
  <c r="Q152" i="37"/>
  <c r="O152" i="37"/>
  <c r="AH152" i="37"/>
  <c r="AE152" i="37"/>
  <c r="AL152" i="37"/>
  <c r="AI152" i="37"/>
  <c r="AQ152" i="37"/>
  <c r="AO152" i="37"/>
  <c r="AT152" i="37"/>
  <c r="AD152" i="37"/>
  <c r="I152" i="37"/>
  <c r="AG152" i="37"/>
  <c r="Y152" i="37"/>
  <c r="AJ152" i="37"/>
  <c r="P152" i="37"/>
  <c r="AK152" i="37"/>
  <c r="AF152" i="37"/>
  <c r="AM152" i="37"/>
  <c r="W152" i="37"/>
  <c r="N152" i="37"/>
  <c r="AP152" i="37"/>
  <c r="AC152" i="37"/>
  <c r="Z152" i="37"/>
  <c r="AS152" i="37"/>
  <c r="R152" i="37"/>
  <c r="AR152" i="37"/>
  <c r="S152" i="37"/>
  <c r="AA152" i="37"/>
  <c r="V152" i="37"/>
  <c r="K152" i="37"/>
  <c r="T152" i="37"/>
  <c r="X152" i="37"/>
  <c r="AB152" i="37"/>
  <c r="M152" i="37"/>
  <c r="AN152" i="37"/>
  <c r="U152" i="37"/>
  <c r="L152" i="37"/>
  <c r="AE245" i="36"/>
  <c r="AJ245" i="36"/>
  <c r="AF245" i="36"/>
  <c r="AB245" i="36"/>
  <c r="AC245" i="36"/>
  <c r="AA245" i="36"/>
  <c r="AD245" i="36"/>
  <c r="Z245" i="36"/>
  <c r="V245" i="36"/>
  <c r="AN245" i="36"/>
  <c r="W245" i="36"/>
  <c r="Y245" i="36"/>
  <c r="U245" i="36"/>
  <c r="Q245" i="36"/>
  <c r="R245" i="36"/>
  <c r="AM245" i="36"/>
  <c r="AT245" i="36"/>
  <c r="AP245" i="36"/>
  <c r="AL245" i="36"/>
  <c r="AS245" i="36"/>
  <c r="T245" i="36"/>
  <c r="L245" i="36"/>
  <c r="X245" i="36"/>
  <c r="N245" i="36"/>
  <c r="AH245" i="36"/>
  <c r="AK245" i="36"/>
  <c r="AQ245" i="36"/>
  <c r="I245" i="36"/>
  <c r="M245" i="36"/>
  <c r="AI245" i="36"/>
  <c r="K245" i="36"/>
  <c r="AR245" i="36"/>
  <c r="AO245" i="36"/>
  <c r="AG245" i="36"/>
  <c r="P245" i="36"/>
  <c r="O245" i="36"/>
  <c r="S245" i="36"/>
  <c r="O468" i="35"/>
  <c r="N468" i="35"/>
  <c r="AK468" i="35"/>
  <c r="U468" i="35"/>
  <c r="AQ468" i="35"/>
  <c r="K468" i="35"/>
  <c r="I468" i="35"/>
  <c r="AB468" i="35"/>
  <c r="AH468" i="35"/>
  <c r="AM468" i="35"/>
  <c r="AT468" i="35"/>
  <c r="AN468" i="35"/>
  <c r="Q468" i="35"/>
  <c r="V468" i="35"/>
  <c r="W468" i="35"/>
  <c r="Y468" i="35"/>
  <c r="L468" i="35"/>
  <c r="AR468" i="35"/>
  <c r="AL468" i="35"/>
  <c r="AI468" i="35"/>
  <c r="AG468" i="35"/>
  <c r="S468" i="35"/>
  <c r="AE468" i="35"/>
  <c r="Z468" i="35"/>
  <c r="M468" i="35"/>
  <c r="AS468" i="35"/>
  <c r="AA468" i="35"/>
  <c r="R468" i="35"/>
  <c r="X468" i="35"/>
  <c r="AD468" i="35"/>
  <c r="P468" i="35"/>
  <c r="AP468" i="35"/>
  <c r="AC468" i="35"/>
  <c r="T468" i="35"/>
  <c r="AJ468" i="35"/>
  <c r="AF468" i="35"/>
  <c r="AO468" i="35"/>
  <c r="AE47" i="35"/>
  <c r="AL47" i="35"/>
  <c r="AS47" i="35"/>
  <c r="AF47" i="35"/>
  <c r="AH47" i="35"/>
  <c r="AN47" i="35"/>
  <c r="Y47" i="35"/>
  <c r="AD47" i="35"/>
  <c r="AI47" i="35"/>
  <c r="Q47" i="35"/>
  <c r="L47" i="35"/>
  <c r="AT47" i="35"/>
  <c r="N47" i="35"/>
  <c r="M47" i="35"/>
  <c r="V47" i="35"/>
  <c r="R47" i="35"/>
  <c r="AP47" i="35"/>
  <c r="AM47" i="35"/>
  <c r="AR47" i="35"/>
  <c r="AQ47" i="35"/>
  <c r="AB47" i="35"/>
  <c r="X47" i="35"/>
  <c r="AA47" i="35"/>
  <c r="I47" i="35"/>
  <c r="O47" i="35"/>
  <c r="S47" i="35"/>
  <c r="AJ47" i="35"/>
  <c r="T47" i="35"/>
  <c r="K47" i="35"/>
  <c r="AK47" i="35"/>
  <c r="Z47" i="35"/>
  <c r="AC47" i="35"/>
  <c r="P47" i="35"/>
  <c r="W47" i="35"/>
  <c r="AG47" i="35"/>
  <c r="U47" i="35"/>
  <c r="AO47" i="35"/>
  <c r="Y521" i="36"/>
  <c r="N521" i="36"/>
  <c r="AB521" i="36"/>
  <c r="I521" i="36"/>
  <c r="AK521" i="36"/>
  <c r="P521" i="36"/>
  <c r="AD521" i="36"/>
  <c r="S521" i="36"/>
  <c r="AS521" i="36"/>
  <c r="AM521" i="36"/>
  <c r="AT521" i="36"/>
  <c r="AN521" i="36"/>
  <c r="X521" i="36"/>
  <c r="AQ521" i="36"/>
  <c r="AC521" i="36"/>
  <c r="M521" i="36"/>
  <c r="W521" i="36"/>
  <c r="AP521" i="36"/>
  <c r="AJ521" i="36"/>
  <c r="AF521" i="36"/>
  <c r="T521" i="36"/>
  <c r="AL521" i="36"/>
  <c r="Z521" i="36"/>
  <c r="U521" i="36"/>
  <c r="L521" i="36"/>
  <c r="K521" i="36"/>
  <c r="AI521" i="36"/>
  <c r="Q521" i="36"/>
  <c r="V521" i="36"/>
  <c r="AR521" i="36"/>
  <c r="AH521" i="36"/>
  <c r="AO521" i="36"/>
  <c r="O521" i="36"/>
  <c r="AE521" i="36"/>
  <c r="AA521" i="36"/>
  <c r="AG521" i="36"/>
  <c r="R521" i="36"/>
  <c r="W5" i="37"/>
  <c r="AO5" i="37"/>
  <c r="AB5" i="37"/>
  <c r="AA5" i="37"/>
  <c r="Z5" i="37"/>
  <c r="T5" i="37"/>
  <c r="R5" i="37"/>
  <c r="L5" i="37"/>
  <c r="AT5" i="37"/>
  <c r="S5" i="37"/>
  <c r="AR5" i="37"/>
  <c r="AS5" i="37"/>
  <c r="AH5" i="37"/>
  <c r="AN5" i="37"/>
  <c r="M5" i="37"/>
  <c r="AI5" i="37"/>
  <c r="K5" i="37"/>
  <c r="AL5" i="37"/>
  <c r="AP5" i="37"/>
  <c r="AC5" i="37"/>
  <c r="U5" i="37"/>
  <c r="N5" i="37"/>
  <c r="AG5" i="37"/>
  <c r="I5" i="37"/>
  <c r="AQ5" i="37"/>
  <c r="P5" i="37"/>
  <c r="X5" i="37"/>
  <c r="V5" i="37"/>
  <c r="AM5" i="37"/>
  <c r="Y5" i="37"/>
  <c r="AK5" i="37"/>
  <c r="AF5" i="37"/>
  <c r="AE5" i="37"/>
  <c r="AJ5" i="37"/>
  <c r="O5" i="37"/>
  <c r="Q5" i="37"/>
  <c r="AD5" i="37"/>
  <c r="AQ436" i="36"/>
  <c r="AF436" i="36"/>
  <c r="O436" i="36"/>
  <c r="AM436" i="36"/>
  <c r="R436" i="36"/>
  <c r="K436" i="36"/>
  <c r="W436" i="36"/>
  <c r="AL436" i="36"/>
  <c r="V436" i="36"/>
  <c r="AB436" i="36"/>
  <c r="AE436" i="36"/>
  <c r="Q436" i="36"/>
  <c r="S436" i="36"/>
  <c r="AS436" i="36"/>
  <c r="M436" i="36"/>
  <c r="N436" i="36"/>
  <c r="AK436" i="36"/>
  <c r="AI436" i="36"/>
  <c r="AG436" i="36"/>
  <c r="AD436" i="36"/>
  <c r="AC436" i="36"/>
  <c r="X436" i="36"/>
  <c r="AT436" i="36"/>
  <c r="AN436" i="36"/>
  <c r="AP436" i="36"/>
  <c r="P436" i="36"/>
  <c r="U436" i="36"/>
  <c r="L436" i="36"/>
  <c r="AO436" i="36"/>
  <c r="Y436" i="36"/>
  <c r="I436" i="36"/>
  <c r="AH436" i="36"/>
  <c r="Z436" i="36"/>
  <c r="AJ436" i="36"/>
  <c r="T436" i="36"/>
  <c r="AR436" i="36"/>
  <c r="AA436" i="36"/>
  <c r="AM426" i="36"/>
  <c r="AF426" i="36"/>
  <c r="Y426" i="36"/>
  <c r="Z426" i="36"/>
  <c r="L426" i="36"/>
  <c r="AD426" i="36"/>
  <c r="U426" i="36"/>
  <c r="T426" i="36"/>
  <c r="AQ426" i="36"/>
  <c r="W426" i="36"/>
  <c r="AO426" i="36"/>
  <c r="AJ426" i="36"/>
  <c r="AI426" i="36"/>
  <c r="R426" i="36"/>
  <c r="AK426" i="36"/>
  <c r="AE426" i="36"/>
  <c r="AB426" i="36"/>
  <c r="AT426" i="36"/>
  <c r="AG426" i="36"/>
  <c r="O426" i="36"/>
  <c r="V426" i="36"/>
  <c r="AP426" i="36"/>
  <c r="AL426" i="36"/>
  <c r="P426" i="36"/>
  <c r="AN426" i="36"/>
  <c r="AS426" i="36"/>
  <c r="AH426" i="36"/>
  <c r="AA426" i="36"/>
  <c r="S426" i="36"/>
  <c r="I426" i="36"/>
  <c r="Q426" i="36"/>
  <c r="M426" i="36"/>
  <c r="N426" i="36"/>
  <c r="AC426" i="36"/>
  <c r="AR426" i="36"/>
  <c r="X426" i="36"/>
  <c r="K426" i="36"/>
  <c r="AE575" i="36"/>
  <c r="O575" i="36"/>
  <c r="X575" i="36"/>
  <c r="AC575" i="36"/>
  <c r="AL575" i="36"/>
  <c r="AI575" i="36"/>
  <c r="T575" i="36"/>
  <c r="Y575" i="36"/>
  <c r="AH575" i="36"/>
  <c r="S575" i="36"/>
  <c r="AB575" i="36"/>
  <c r="Q575" i="36"/>
  <c r="R575" i="36"/>
  <c r="P575" i="36"/>
  <c r="M575" i="36"/>
  <c r="N575" i="36"/>
  <c r="L575" i="36"/>
  <c r="I575" i="36"/>
  <c r="AR575" i="36"/>
  <c r="U575" i="36"/>
  <c r="K575" i="36"/>
  <c r="AN575" i="36"/>
  <c r="AT575" i="36"/>
  <c r="W575" i="36"/>
  <c r="AJ575" i="36"/>
  <c r="AP575" i="36"/>
  <c r="AM575" i="36"/>
  <c r="AK575" i="36"/>
  <c r="AQ575" i="36"/>
  <c r="Z575" i="36"/>
  <c r="V575" i="36"/>
  <c r="AA575" i="36"/>
  <c r="AG575" i="36"/>
  <c r="AF575" i="36"/>
  <c r="AD575" i="36"/>
  <c r="AO575" i="36"/>
  <c r="AS575" i="36"/>
  <c r="P146" i="37"/>
  <c r="L146" i="37"/>
  <c r="AO146" i="37"/>
  <c r="S146" i="37"/>
  <c r="AJ146" i="37"/>
  <c r="M146" i="37"/>
  <c r="AQ146" i="37"/>
  <c r="AG146" i="37"/>
  <c r="AI146" i="37"/>
  <c r="W146" i="37"/>
  <c r="R146" i="37"/>
  <c r="X146" i="37"/>
  <c r="AA146" i="37"/>
  <c r="Q146" i="37"/>
  <c r="I146" i="37"/>
  <c r="AE146" i="37"/>
  <c r="AP146" i="37"/>
  <c r="AM146" i="37"/>
  <c r="AT146" i="37"/>
  <c r="AR146" i="37"/>
  <c r="AL146" i="37"/>
  <c r="Z146" i="37"/>
  <c r="V146" i="37"/>
  <c r="AF146" i="37"/>
  <c r="AS146" i="37"/>
  <c r="AC146" i="37"/>
  <c r="Y146" i="37"/>
  <c r="AD146" i="37"/>
  <c r="AN146" i="37"/>
  <c r="K146" i="37"/>
  <c r="N146" i="37"/>
  <c r="T146" i="37"/>
  <c r="AB146" i="37"/>
  <c r="AK146" i="37"/>
  <c r="U146" i="37"/>
  <c r="O146" i="37"/>
  <c r="AH146" i="37"/>
  <c r="AI406" i="37"/>
  <c r="AF406" i="37"/>
  <c r="U406" i="37"/>
  <c r="AC406" i="37"/>
  <c r="Z406" i="37"/>
  <c r="AG406" i="37"/>
  <c r="AL406" i="37"/>
  <c r="AQ406" i="37"/>
  <c r="X406" i="37"/>
  <c r="AA406" i="37"/>
  <c r="AP406" i="37"/>
  <c r="AO406" i="37"/>
  <c r="N406" i="37"/>
  <c r="AE406" i="37"/>
  <c r="I406" i="37"/>
  <c r="M406" i="37"/>
  <c r="AK406" i="37"/>
  <c r="AB406" i="37"/>
  <c r="Y406" i="37"/>
  <c r="AD406" i="37"/>
  <c r="K406" i="37"/>
  <c r="AM406" i="37"/>
  <c r="AR406" i="37"/>
  <c r="AS406" i="37"/>
  <c r="Q406" i="37"/>
  <c r="S406" i="37"/>
  <c r="T406" i="37"/>
  <c r="AH406" i="37"/>
  <c r="AT406" i="37"/>
  <c r="P406" i="37"/>
  <c r="O406" i="37"/>
  <c r="V406" i="37"/>
  <c r="AJ406" i="37"/>
  <c r="W406" i="37"/>
  <c r="R406" i="37"/>
  <c r="L406" i="37"/>
  <c r="AN406" i="37"/>
  <c r="P208" i="36"/>
  <c r="M208" i="36"/>
  <c r="I208" i="36"/>
  <c r="AL208" i="36"/>
  <c r="K208" i="36"/>
  <c r="AR208" i="36"/>
  <c r="L208" i="36"/>
  <c r="AT208" i="36"/>
  <c r="AP208" i="36"/>
  <c r="Q208" i="36"/>
  <c r="AN208" i="36"/>
  <c r="AS208" i="36"/>
  <c r="AO208" i="36"/>
  <c r="AK208" i="36"/>
  <c r="AG208" i="36"/>
  <c r="AB208" i="36"/>
  <c r="AI208" i="36"/>
  <c r="O208" i="36"/>
  <c r="X208" i="36"/>
  <c r="AD208" i="36"/>
  <c r="T208" i="36"/>
  <c r="Y208" i="36"/>
  <c r="AA208" i="36"/>
  <c r="W208" i="36"/>
  <c r="R208" i="36"/>
  <c r="AH208" i="36"/>
  <c r="AC208" i="36"/>
  <c r="S208" i="36"/>
  <c r="N208" i="36"/>
  <c r="AE208" i="36"/>
  <c r="Z208" i="36"/>
  <c r="U208" i="36"/>
  <c r="AJ208" i="36"/>
  <c r="AF208" i="36"/>
  <c r="AM208" i="36"/>
  <c r="AQ208" i="36"/>
  <c r="V208" i="36"/>
  <c r="L190" i="37"/>
  <c r="AR190" i="37"/>
  <c r="AD190" i="37"/>
  <c r="AP190" i="37"/>
  <c r="AJ190" i="37"/>
  <c r="AL190" i="37"/>
  <c r="M190" i="37"/>
  <c r="AQ190" i="37"/>
  <c r="P190" i="37"/>
  <c r="AI190" i="37"/>
  <c r="AO190" i="37"/>
  <c r="AH190" i="37"/>
  <c r="AK190" i="37"/>
  <c r="O190" i="37"/>
  <c r="U190" i="37"/>
  <c r="AT190" i="37"/>
  <c r="S190" i="37"/>
  <c r="AC190" i="37"/>
  <c r="Y190" i="37"/>
  <c r="AE190" i="37"/>
  <c r="AS190" i="37"/>
  <c r="AM190" i="37"/>
  <c r="T190" i="37"/>
  <c r="Q190" i="37"/>
  <c r="X190" i="37"/>
  <c r="AB190" i="37"/>
  <c r="AA190" i="37"/>
  <c r="AF190" i="37"/>
  <c r="V190" i="37"/>
  <c r="AG190" i="37"/>
  <c r="Z190" i="37"/>
  <c r="R190" i="37"/>
  <c r="I190" i="37"/>
  <c r="W190" i="37"/>
  <c r="AN190" i="37"/>
  <c r="K190" i="37"/>
  <c r="N190" i="37"/>
  <c r="AM231" i="37"/>
  <c r="AF231" i="37"/>
  <c r="AE231" i="37"/>
  <c r="AA231" i="37"/>
  <c r="AB231" i="37"/>
  <c r="Z231" i="37"/>
  <c r="V231" i="37"/>
  <c r="X231" i="37"/>
  <c r="U231" i="37"/>
  <c r="Q231" i="37"/>
  <c r="AC231" i="37"/>
  <c r="AN231" i="37"/>
  <c r="AP231" i="37"/>
  <c r="AL231" i="37"/>
  <c r="S231" i="37"/>
  <c r="M231" i="37"/>
  <c r="P231" i="37"/>
  <c r="AO231" i="37"/>
  <c r="R231" i="37"/>
  <c r="N231" i="37"/>
  <c r="Y231" i="37"/>
  <c r="L231" i="37"/>
  <c r="AD231" i="37"/>
  <c r="AH231" i="37"/>
  <c r="AS231" i="37"/>
  <c r="AK231" i="37"/>
  <c r="I231" i="37"/>
  <c r="AT231" i="37"/>
  <c r="AJ231" i="37"/>
  <c r="AG231" i="37"/>
  <c r="AQ231" i="37"/>
  <c r="K231" i="37"/>
  <c r="O231" i="37"/>
  <c r="W231" i="37"/>
  <c r="T231" i="37"/>
  <c r="AI231" i="37"/>
  <c r="AR231" i="37"/>
  <c r="V372" i="35"/>
  <c r="AQ372" i="35"/>
  <c r="X372" i="35"/>
  <c r="Y372" i="35"/>
  <c r="Q372" i="35"/>
  <c r="R372" i="35"/>
  <c r="T372" i="35"/>
  <c r="S372" i="35"/>
  <c r="AK372" i="35"/>
  <c r="AC372" i="35"/>
  <c r="P372" i="35"/>
  <c r="N372" i="35"/>
  <c r="AP372" i="35"/>
  <c r="O372" i="35"/>
  <c r="AF372" i="35"/>
  <c r="AI372" i="35"/>
  <c r="AE372" i="35"/>
  <c r="M372" i="35"/>
  <c r="AT372" i="35"/>
  <c r="AA372" i="35"/>
  <c r="K372" i="35"/>
  <c r="AO372" i="35"/>
  <c r="U372" i="35"/>
  <c r="AM372" i="35"/>
  <c r="AR372" i="35"/>
  <c r="AD372" i="35"/>
  <c r="AG372" i="35"/>
  <c r="I372" i="35"/>
  <c r="AB372" i="35"/>
  <c r="W372" i="35"/>
  <c r="Z372" i="35"/>
  <c r="AN372" i="35"/>
  <c r="AJ372" i="35"/>
  <c r="AS372" i="35"/>
  <c r="L372" i="35"/>
  <c r="AL372" i="35"/>
  <c r="AH372" i="35"/>
  <c r="U391" i="36"/>
  <c r="AJ391" i="36"/>
  <c r="AL391" i="36"/>
  <c r="AD391" i="36"/>
  <c r="R391" i="36"/>
  <c r="AF391" i="36"/>
  <c r="AG391" i="36"/>
  <c r="W391" i="36"/>
  <c r="AI391" i="36"/>
  <c r="AB391" i="36"/>
  <c r="AA391" i="36"/>
  <c r="O391" i="36"/>
  <c r="AO391" i="36"/>
  <c r="P391" i="36"/>
  <c r="I391" i="36"/>
  <c r="M391" i="36"/>
  <c r="AC391" i="36"/>
  <c r="L391" i="36"/>
  <c r="AT391" i="36"/>
  <c r="Q391" i="36"/>
  <c r="Z391" i="36"/>
  <c r="AP391" i="36"/>
  <c r="K391" i="36"/>
  <c r="S391" i="36"/>
  <c r="AR391" i="36"/>
  <c r="AS391" i="36"/>
  <c r="AK391" i="36"/>
  <c r="AM391" i="36"/>
  <c r="AE391" i="36"/>
  <c r="AN391" i="36"/>
  <c r="Y391" i="36"/>
  <c r="AH391" i="36"/>
  <c r="V391" i="36"/>
  <c r="AQ391" i="36"/>
  <c r="N391" i="36"/>
  <c r="X391" i="36"/>
  <c r="T391" i="36"/>
  <c r="AQ374" i="36"/>
  <c r="AB374" i="36"/>
  <c r="V374" i="36"/>
  <c r="N374" i="36"/>
  <c r="AO374" i="36"/>
  <c r="I374" i="36"/>
  <c r="AR374" i="36"/>
  <c r="X374" i="36"/>
  <c r="AK374" i="36"/>
  <c r="AP374" i="36"/>
  <c r="AL374" i="36"/>
  <c r="R374" i="36"/>
  <c r="Y374" i="36"/>
  <c r="O374" i="36"/>
  <c r="K374" i="36"/>
  <c r="U374" i="36"/>
  <c r="AN374" i="36"/>
  <c r="Q374" i="36"/>
  <c r="AD374" i="36"/>
  <c r="AH374" i="36"/>
  <c r="AG374" i="36"/>
  <c r="P374" i="36"/>
  <c r="AC374" i="36"/>
  <c r="AT374" i="36"/>
  <c r="M374" i="36"/>
  <c r="AM374" i="36"/>
  <c r="AJ374" i="36"/>
  <c r="AF374" i="36"/>
  <c r="AE374" i="36"/>
  <c r="AI374" i="36"/>
  <c r="Z374" i="36"/>
  <c r="AS374" i="36"/>
  <c r="L374" i="36"/>
  <c r="AA374" i="36"/>
  <c r="T374" i="36"/>
  <c r="W374" i="36"/>
  <c r="S374" i="36"/>
  <c r="AM139" i="37"/>
  <c r="AS139" i="37"/>
  <c r="Y139" i="37"/>
  <c r="P139" i="37"/>
  <c r="AO139" i="37"/>
  <c r="AR139" i="37"/>
  <c r="L139" i="37"/>
  <c r="AQ139" i="37"/>
  <c r="AD139" i="37"/>
  <c r="N139" i="37"/>
  <c r="AN139" i="37"/>
  <c r="AP139" i="37"/>
  <c r="AL139" i="37"/>
  <c r="S139" i="37"/>
  <c r="X139" i="37"/>
  <c r="U139" i="37"/>
  <c r="Q139" i="37"/>
  <c r="AE139" i="37"/>
  <c r="W139" i="37"/>
  <c r="R139" i="37"/>
  <c r="Z139" i="37"/>
  <c r="AH139" i="37"/>
  <c r="O139" i="37"/>
  <c r="AT139" i="37"/>
  <c r="M139" i="37"/>
  <c r="T139" i="37"/>
  <c r="K139" i="37"/>
  <c r="V139" i="37"/>
  <c r="I139" i="37"/>
  <c r="AJ139" i="37"/>
  <c r="AG139" i="37"/>
  <c r="AC139" i="37"/>
  <c r="AI139" i="37"/>
  <c r="AF139" i="37"/>
  <c r="AK139" i="37"/>
  <c r="AB139" i="37"/>
  <c r="AA139" i="37"/>
  <c r="AO301" i="37"/>
  <c r="AB301" i="37"/>
  <c r="AP301" i="37"/>
  <c r="Z301" i="37"/>
  <c r="N301" i="37"/>
  <c r="AJ301" i="37"/>
  <c r="Y301" i="37"/>
  <c r="U301" i="37"/>
  <c r="L301" i="37"/>
  <c r="AC301" i="37"/>
  <c r="AD301" i="37"/>
  <c r="T301" i="37"/>
  <c r="X301" i="37"/>
  <c r="V301" i="37"/>
  <c r="R301" i="37"/>
  <c r="AL301" i="37"/>
  <c r="M301" i="37"/>
  <c r="O301" i="37"/>
  <c r="AT301" i="37"/>
  <c r="AI301" i="37"/>
  <c r="AE301" i="37"/>
  <c r="AN301" i="37"/>
  <c r="S301" i="37"/>
  <c r="AA301" i="37"/>
  <c r="Q301" i="37"/>
  <c r="K301" i="37"/>
  <c r="P301" i="37"/>
  <c r="AS301" i="37"/>
  <c r="AF301" i="37"/>
  <c r="AK301" i="37"/>
  <c r="I301" i="37"/>
  <c r="AR301" i="37"/>
  <c r="AH301" i="37"/>
  <c r="W301" i="37"/>
  <c r="AG301" i="37"/>
  <c r="AM301" i="37"/>
  <c r="AQ301" i="37"/>
  <c r="V584" i="36"/>
  <c r="AI584" i="36"/>
  <c r="AN584" i="36"/>
  <c r="AS584" i="36"/>
  <c r="M584" i="36"/>
  <c r="N584" i="36"/>
  <c r="AE584" i="36"/>
  <c r="AJ584" i="36"/>
  <c r="AO584" i="36"/>
  <c r="I584" i="36"/>
  <c r="AD584" i="36"/>
  <c r="AR584" i="36"/>
  <c r="AG584" i="36"/>
  <c r="AH584" i="36"/>
  <c r="AQ584" i="36"/>
  <c r="AF584" i="36"/>
  <c r="AC584" i="36"/>
  <c r="R584" i="36"/>
  <c r="AM584" i="36"/>
  <c r="AB584" i="36"/>
  <c r="Y584" i="36"/>
  <c r="AT584" i="36"/>
  <c r="AA584" i="36"/>
  <c r="L584" i="36"/>
  <c r="W584" i="36"/>
  <c r="AK584" i="36"/>
  <c r="S584" i="36"/>
  <c r="U584" i="36"/>
  <c r="T584" i="36"/>
  <c r="AP584" i="36"/>
  <c r="Z584" i="36"/>
  <c r="AL584" i="36"/>
  <c r="P584" i="36"/>
  <c r="K584" i="36"/>
  <c r="X584" i="36"/>
  <c r="Q584" i="36"/>
  <c r="O584" i="36"/>
  <c r="AT245" i="37"/>
  <c r="AI245" i="37"/>
  <c r="AS245" i="37"/>
  <c r="AO245" i="37"/>
  <c r="AC245" i="37"/>
  <c r="AR245" i="37"/>
  <c r="M245" i="37"/>
  <c r="S245" i="37"/>
  <c r="AK245" i="37"/>
  <c r="K245" i="37"/>
  <c r="AD245" i="37"/>
  <c r="X245" i="37"/>
  <c r="I245" i="37"/>
  <c r="AA245" i="37"/>
  <c r="P245" i="37"/>
  <c r="AM245" i="37"/>
  <c r="V245" i="37"/>
  <c r="AB245" i="37"/>
  <c r="O245" i="37"/>
  <c r="U245" i="37"/>
  <c r="Y245" i="37"/>
  <c r="AE245" i="37"/>
  <c r="AH245" i="37"/>
  <c r="AL245" i="37"/>
  <c r="R245" i="37"/>
  <c r="N245" i="37"/>
  <c r="W245" i="37"/>
  <c r="AP245" i="37"/>
  <c r="T245" i="37"/>
  <c r="Q245" i="37"/>
  <c r="AQ245" i="37"/>
  <c r="AJ245" i="37"/>
  <c r="AG245" i="37"/>
  <c r="L245" i="37"/>
  <c r="AF245" i="37"/>
  <c r="Z245" i="37"/>
  <c r="AN245" i="37"/>
  <c r="R205" i="35"/>
  <c r="AJ205" i="35"/>
  <c r="AO205" i="35"/>
  <c r="AL205" i="35"/>
  <c r="O205" i="35"/>
  <c r="M205" i="35"/>
  <c r="AF205" i="35"/>
  <c r="AI205" i="35"/>
  <c r="AE205" i="35"/>
  <c r="AM205" i="35"/>
  <c r="AB205" i="35"/>
  <c r="AD205" i="35"/>
  <c r="W205" i="35"/>
  <c r="AC205" i="35"/>
  <c r="AK205" i="35"/>
  <c r="AR205" i="35"/>
  <c r="L205" i="35"/>
  <c r="I205" i="35"/>
  <c r="AH205" i="35"/>
  <c r="AG205" i="35"/>
  <c r="S205" i="35"/>
  <c r="K205" i="35"/>
  <c r="N205" i="35"/>
  <c r="AP205" i="35"/>
  <c r="X205" i="35"/>
  <c r="AN205" i="35"/>
  <c r="AS205" i="35"/>
  <c r="V205" i="35"/>
  <c r="Q205" i="35"/>
  <c r="AT205" i="35"/>
  <c r="Z205" i="35"/>
  <c r="Y205" i="35"/>
  <c r="U205" i="35"/>
  <c r="AA205" i="35"/>
  <c r="AQ205" i="35"/>
  <c r="T205" i="35"/>
  <c r="P205" i="35"/>
  <c r="W431" i="37"/>
  <c r="V431" i="37"/>
  <c r="AS431" i="37"/>
  <c r="AD431" i="37"/>
  <c r="M431" i="37"/>
  <c r="S431" i="37"/>
  <c r="Q431" i="37"/>
  <c r="AH431" i="37"/>
  <c r="R431" i="37"/>
  <c r="O431" i="37"/>
  <c r="L431" i="37"/>
  <c r="Y431" i="37"/>
  <c r="AT431" i="37"/>
  <c r="AE431" i="37"/>
  <c r="AG431" i="37"/>
  <c r="U431" i="37"/>
  <c r="I431" i="37"/>
  <c r="K431" i="37"/>
  <c r="P431" i="37"/>
  <c r="AO431" i="37"/>
  <c r="AR431" i="37"/>
  <c r="AK431" i="37"/>
  <c r="AL431" i="37"/>
  <c r="X431" i="37"/>
  <c r="AB431" i="37"/>
  <c r="AI431" i="37"/>
  <c r="AC431" i="37"/>
  <c r="AF431" i="37"/>
  <c r="AA431" i="37"/>
  <c r="N431" i="37"/>
  <c r="AN431" i="37"/>
  <c r="AM431" i="37"/>
  <c r="Z431" i="37"/>
  <c r="AQ431" i="37"/>
  <c r="AP431" i="37"/>
  <c r="AJ431" i="37"/>
  <c r="T431" i="37"/>
  <c r="R23" i="36"/>
  <c r="W23" i="36"/>
  <c r="AO23" i="36"/>
  <c r="AG23" i="36"/>
  <c r="AT23" i="36"/>
  <c r="N23" i="36"/>
  <c r="S23" i="36"/>
  <c r="AC23" i="36"/>
  <c r="Q23" i="36"/>
  <c r="AP23" i="36"/>
  <c r="O23" i="36"/>
  <c r="T23" i="36"/>
  <c r="AJ23" i="36"/>
  <c r="Z23" i="36"/>
  <c r="AE23" i="36"/>
  <c r="X23" i="36"/>
  <c r="M23" i="36"/>
  <c r="L23" i="36"/>
  <c r="AL23" i="36"/>
  <c r="K23" i="36"/>
  <c r="U23" i="36"/>
  <c r="V23" i="36"/>
  <c r="AH23" i="36"/>
  <c r="AN23" i="36"/>
  <c r="AK23" i="36"/>
  <c r="P23" i="36"/>
  <c r="AD23" i="36"/>
  <c r="AF23" i="36"/>
  <c r="Y23" i="36"/>
  <c r="AI23" i="36"/>
  <c r="AB23" i="36"/>
  <c r="AA23" i="36"/>
  <c r="AS23" i="36"/>
  <c r="AR23" i="36"/>
  <c r="AM23" i="36"/>
  <c r="I23" i="36"/>
  <c r="AQ23" i="36"/>
  <c r="W524" i="36"/>
  <c r="X524" i="36"/>
  <c r="AB524" i="36"/>
  <c r="I524" i="36"/>
  <c r="S524" i="36"/>
  <c r="R524" i="36"/>
  <c r="AR524" i="36"/>
  <c r="L524" i="36"/>
  <c r="O524" i="36"/>
  <c r="M524" i="36"/>
  <c r="AJ524" i="36"/>
  <c r="AG524" i="36"/>
  <c r="AE524" i="36"/>
  <c r="AH524" i="36"/>
  <c r="Y524" i="36"/>
  <c r="AD524" i="36"/>
  <c r="AO524" i="36"/>
  <c r="AQ524" i="36"/>
  <c r="AT524" i="36"/>
  <c r="N524" i="36"/>
  <c r="AA524" i="36"/>
  <c r="AM524" i="36"/>
  <c r="AL524" i="36"/>
  <c r="AK524" i="36"/>
  <c r="V524" i="36"/>
  <c r="AI524" i="36"/>
  <c r="AF524" i="36"/>
  <c r="U524" i="36"/>
  <c r="Q524" i="36"/>
  <c r="AN524" i="36"/>
  <c r="AP524" i="36"/>
  <c r="AC524" i="36"/>
  <c r="T524" i="36"/>
  <c r="P524" i="36"/>
  <c r="Z524" i="36"/>
  <c r="AS524" i="36"/>
  <c r="K524" i="36"/>
  <c r="T594" i="36"/>
  <c r="Q594" i="36"/>
  <c r="R594" i="36"/>
  <c r="K594" i="36"/>
  <c r="M594" i="36"/>
  <c r="AR594" i="36"/>
  <c r="AP594" i="36"/>
  <c r="AA594" i="36"/>
  <c r="AL594" i="36"/>
  <c r="W594" i="36"/>
  <c r="AS594" i="36"/>
  <c r="AH594" i="36"/>
  <c r="O594" i="36"/>
  <c r="AO594" i="36"/>
  <c r="AM594" i="36"/>
  <c r="AG594" i="36"/>
  <c r="AE594" i="36"/>
  <c r="AC594" i="36"/>
  <c r="L594" i="36"/>
  <c r="V594" i="36"/>
  <c r="P594" i="36"/>
  <c r="X594" i="36"/>
  <c r="AQ594" i="36"/>
  <c r="Y594" i="36"/>
  <c r="AF594" i="36"/>
  <c r="I594" i="36"/>
  <c r="Z594" i="36"/>
  <c r="AJ594" i="36"/>
  <c r="U594" i="36"/>
  <c r="AN594" i="36"/>
  <c r="AK594" i="36"/>
  <c r="AB594" i="36"/>
  <c r="AD594" i="36"/>
  <c r="S594" i="36"/>
  <c r="AI594" i="36"/>
  <c r="N594" i="36"/>
  <c r="AT594" i="36"/>
  <c r="AM532" i="36"/>
  <c r="AS532" i="36"/>
  <c r="AL532" i="36"/>
  <c r="P532" i="36"/>
  <c r="AO532" i="36"/>
  <c r="AI532" i="36"/>
  <c r="AN532" i="36"/>
  <c r="AF532" i="36"/>
  <c r="AG532" i="36"/>
  <c r="N532" i="36"/>
  <c r="AE532" i="36"/>
  <c r="AH532" i="36"/>
  <c r="Y532" i="36"/>
  <c r="U532" i="36"/>
  <c r="AP532" i="36"/>
  <c r="O532" i="36"/>
  <c r="M532" i="36"/>
  <c r="AJ532" i="36"/>
  <c r="L532" i="36"/>
  <c r="AC532" i="36"/>
  <c r="I532" i="36"/>
  <c r="AQ532" i="36"/>
  <c r="X532" i="36"/>
  <c r="AK532" i="36"/>
  <c r="AT532" i="36"/>
  <c r="R532" i="36"/>
  <c r="V532" i="36"/>
  <c r="AD532" i="36"/>
  <c r="S532" i="36"/>
  <c r="AR532" i="36"/>
  <c r="K532" i="36"/>
  <c r="Z532" i="36"/>
  <c r="Q532" i="36"/>
  <c r="W532" i="36"/>
  <c r="T532" i="36"/>
  <c r="AA532" i="36"/>
  <c r="AB532" i="36"/>
  <c r="AE400" i="36"/>
  <c r="AH400" i="36"/>
  <c r="Y400" i="36"/>
  <c r="AP400" i="36"/>
  <c r="AR400" i="36"/>
  <c r="AA400" i="36"/>
  <c r="AC400" i="36"/>
  <c r="Q400" i="36"/>
  <c r="AJ400" i="36"/>
  <c r="P400" i="36"/>
  <c r="W400" i="36"/>
  <c r="X400" i="36"/>
  <c r="AB400" i="36"/>
  <c r="V400" i="36"/>
  <c r="AM400" i="36"/>
  <c r="AS400" i="36"/>
  <c r="AL400" i="36"/>
  <c r="T400" i="36"/>
  <c r="AK400" i="36"/>
  <c r="R400" i="36"/>
  <c r="U400" i="36"/>
  <c r="I400" i="36"/>
  <c r="M400" i="36"/>
  <c r="N400" i="36"/>
  <c r="AF400" i="36"/>
  <c r="AQ400" i="36"/>
  <c r="AT400" i="36"/>
  <c r="AD400" i="36"/>
  <c r="AI400" i="36"/>
  <c r="K400" i="36"/>
  <c r="Z400" i="36"/>
  <c r="AN400" i="36"/>
  <c r="L400" i="36"/>
  <c r="AO400" i="36"/>
  <c r="AG400" i="36"/>
  <c r="S400" i="36"/>
  <c r="O400" i="36"/>
  <c r="W444" i="35"/>
  <c r="Y444" i="35"/>
  <c r="L444" i="35"/>
  <c r="AP444" i="35"/>
  <c r="AR444" i="35"/>
  <c r="I444" i="35"/>
  <c r="S444" i="35"/>
  <c r="T444" i="35"/>
  <c r="AS444" i="35"/>
  <c r="AC444" i="35"/>
  <c r="AQ444" i="35"/>
  <c r="AB444" i="35"/>
  <c r="O444" i="35"/>
  <c r="N444" i="35"/>
  <c r="AK444" i="35"/>
  <c r="P444" i="35"/>
  <c r="K444" i="35"/>
  <c r="AL444" i="35"/>
  <c r="AE444" i="35"/>
  <c r="AJ444" i="35"/>
  <c r="Z444" i="35"/>
  <c r="V444" i="35"/>
  <c r="AF444" i="35"/>
  <c r="AM444" i="35"/>
  <c r="R444" i="35"/>
  <c r="AN444" i="35"/>
  <c r="M444" i="35"/>
  <c r="U444" i="35"/>
  <c r="AG444" i="35"/>
  <c r="Q444" i="35"/>
  <c r="AT444" i="35"/>
  <c r="AO444" i="35"/>
  <c r="AD444" i="35"/>
  <c r="AA444" i="35"/>
  <c r="AI444" i="35"/>
  <c r="AH444" i="35"/>
  <c r="X444" i="35"/>
  <c r="AK435" i="36"/>
  <c r="AD435" i="36"/>
  <c r="AB435" i="36"/>
  <c r="K435" i="36"/>
  <c r="O435" i="36"/>
  <c r="Z435" i="36"/>
  <c r="W435" i="36"/>
  <c r="AO435" i="36"/>
  <c r="AS435" i="36"/>
  <c r="AC435" i="36"/>
  <c r="V435" i="36"/>
  <c r="AN435" i="36"/>
  <c r="AI435" i="36"/>
  <c r="R435" i="36"/>
  <c r="AF435" i="36"/>
  <c r="X435" i="36"/>
  <c r="N435" i="36"/>
  <c r="Y435" i="36"/>
  <c r="AJ435" i="36"/>
  <c r="T435" i="36"/>
  <c r="AM435" i="36"/>
  <c r="AQ435" i="36"/>
  <c r="AG435" i="36"/>
  <c r="AA435" i="36"/>
  <c r="Q435" i="36"/>
  <c r="P435" i="36"/>
  <c r="AT435" i="36"/>
  <c r="L435" i="36"/>
  <c r="I435" i="36"/>
  <c r="AP435" i="36"/>
  <c r="AL435" i="36"/>
  <c r="M435" i="36"/>
  <c r="AE435" i="36"/>
  <c r="AR435" i="36"/>
  <c r="S435" i="36"/>
  <c r="U435" i="36"/>
  <c r="AH435" i="36"/>
  <c r="AH171" i="35"/>
  <c r="AK171" i="35"/>
  <c r="AB171" i="35"/>
  <c r="AJ171" i="35"/>
  <c r="AD171" i="35"/>
  <c r="AF171" i="35"/>
  <c r="T171" i="35"/>
  <c r="Y171" i="35"/>
  <c r="Z171" i="35"/>
  <c r="AA171" i="35"/>
  <c r="M171" i="35"/>
  <c r="Q171" i="35"/>
  <c r="AP171" i="35"/>
  <c r="AO171" i="35"/>
  <c r="L171" i="35"/>
  <c r="I171" i="35"/>
  <c r="R171" i="35"/>
  <c r="AE171" i="35"/>
  <c r="AM171" i="35"/>
  <c r="N171" i="35"/>
  <c r="W171" i="35"/>
  <c r="U171" i="35"/>
  <c r="AQ171" i="35"/>
  <c r="AS171" i="35"/>
  <c r="X171" i="35"/>
  <c r="AL171" i="35"/>
  <c r="AI171" i="35"/>
  <c r="V171" i="35"/>
  <c r="AN171" i="35"/>
  <c r="P171" i="35"/>
  <c r="K171" i="35"/>
  <c r="S171" i="35"/>
  <c r="AC171" i="35"/>
  <c r="O171" i="35"/>
  <c r="AT171" i="35"/>
  <c r="AR171" i="35"/>
  <c r="AG171" i="35"/>
  <c r="T23" i="37"/>
  <c r="AT23" i="37"/>
  <c r="AM23" i="37"/>
  <c r="U23" i="37"/>
  <c r="AI23" i="37"/>
  <c r="AB23" i="37"/>
  <c r="Z23" i="37"/>
  <c r="AF23" i="37"/>
  <c r="AH23" i="37"/>
  <c r="L23" i="37"/>
  <c r="AJ23" i="37"/>
  <c r="AG23" i="37"/>
  <c r="V23" i="37"/>
  <c r="AD23" i="37"/>
  <c r="P23" i="37"/>
  <c r="N23" i="37"/>
  <c r="AS23" i="37"/>
  <c r="O23" i="37"/>
  <c r="AC23" i="37"/>
  <c r="W23" i="37"/>
  <c r="AN23" i="37"/>
  <c r="M23" i="37"/>
  <c r="I23" i="37"/>
  <c r="AO23" i="37"/>
  <c r="AQ23" i="37"/>
  <c r="AA23" i="37"/>
  <c r="X23" i="37"/>
  <c r="R23" i="37"/>
  <c r="K23" i="37"/>
  <c r="AP23" i="37"/>
  <c r="AR23" i="37"/>
  <c r="AL23" i="37"/>
  <c r="Q23" i="37"/>
  <c r="AE23" i="37"/>
  <c r="AK23" i="37"/>
  <c r="Y23" i="37"/>
  <c r="S23" i="37"/>
  <c r="U142" i="37"/>
  <c r="X142" i="37"/>
  <c r="O142" i="37"/>
  <c r="AS142" i="37"/>
  <c r="I142" i="37"/>
  <c r="AJ142" i="37"/>
  <c r="K142" i="37"/>
  <c r="AK142" i="37"/>
  <c r="AI142" i="37"/>
  <c r="AG142" i="37"/>
  <c r="AD142" i="37"/>
  <c r="AQ142" i="37"/>
  <c r="AT142" i="37"/>
  <c r="AF142" i="37"/>
  <c r="L142" i="37"/>
  <c r="AN142" i="37"/>
  <c r="V142" i="37"/>
  <c r="AA142" i="37"/>
  <c r="S142" i="37"/>
  <c r="AM142" i="37"/>
  <c r="Q142" i="37"/>
  <c r="Z142" i="37"/>
  <c r="AL142" i="37"/>
  <c r="AB142" i="37"/>
  <c r="AC142" i="37"/>
  <c r="Y142" i="37"/>
  <c r="W142" i="37"/>
  <c r="P142" i="37"/>
  <c r="M142" i="37"/>
  <c r="AR142" i="37"/>
  <c r="T142" i="37"/>
  <c r="AH142" i="37"/>
  <c r="AO142" i="37"/>
  <c r="N142" i="37"/>
  <c r="AP142" i="37"/>
  <c r="R142" i="37"/>
  <c r="AE142" i="37"/>
  <c r="AT531" i="36"/>
  <c r="T531" i="36"/>
  <c r="Q531" i="36"/>
  <c r="AM531" i="36"/>
  <c r="AE531" i="36"/>
  <c r="P531" i="36"/>
  <c r="K531" i="36"/>
  <c r="AC531" i="36"/>
  <c r="R531" i="36"/>
  <c r="X531" i="36"/>
  <c r="AK531" i="36"/>
  <c r="Z531" i="36"/>
  <c r="L531" i="36"/>
  <c r="AD531" i="36"/>
  <c r="N531" i="36"/>
  <c r="M531" i="36"/>
  <c r="AQ531" i="36"/>
  <c r="W531" i="36"/>
  <c r="AP531" i="36"/>
  <c r="AN531" i="36"/>
  <c r="AS531" i="36"/>
  <c r="AH531" i="36"/>
  <c r="AJ531" i="36"/>
  <c r="O531" i="36"/>
  <c r="AF531" i="36"/>
  <c r="I531" i="36"/>
  <c r="AA531" i="36"/>
  <c r="AL531" i="36"/>
  <c r="Y531" i="36"/>
  <c r="AG531" i="36"/>
  <c r="V531" i="36"/>
  <c r="AR531" i="36"/>
  <c r="AO531" i="36"/>
  <c r="AB531" i="36"/>
  <c r="S531" i="36"/>
  <c r="AI531" i="36"/>
  <c r="U531" i="36"/>
  <c r="W242" i="35"/>
  <c r="U242" i="35"/>
  <c r="AO242" i="35"/>
  <c r="I242" i="35"/>
  <c r="AH242" i="35"/>
  <c r="AQ242" i="35"/>
  <c r="M242" i="35"/>
  <c r="S242" i="35"/>
  <c r="P242" i="35"/>
  <c r="AG242" i="35"/>
  <c r="AN242" i="35"/>
  <c r="K242" i="35"/>
  <c r="L242" i="35"/>
  <c r="O242" i="35"/>
  <c r="X242" i="35"/>
  <c r="AD242" i="35"/>
  <c r="AR242" i="35"/>
  <c r="AE242" i="35"/>
  <c r="AF242" i="35"/>
  <c r="V242" i="35"/>
  <c r="AB242" i="35"/>
  <c r="Q242" i="35"/>
  <c r="AK242" i="35"/>
  <c r="T242" i="35"/>
  <c r="AJ242" i="35"/>
  <c r="AP242" i="35"/>
  <c r="Y242" i="35"/>
  <c r="AC242" i="35"/>
  <c r="N242" i="35"/>
  <c r="AL242" i="35"/>
  <c r="AA242" i="35"/>
  <c r="AI242" i="35"/>
  <c r="R242" i="35"/>
  <c r="AM242" i="35"/>
  <c r="AT242" i="35"/>
  <c r="AS242" i="35"/>
  <c r="Z242" i="35"/>
  <c r="P556" i="35"/>
  <c r="AC556" i="35"/>
  <c r="AH556" i="35"/>
  <c r="AM556" i="35"/>
  <c r="AR556" i="35"/>
  <c r="I556" i="35"/>
  <c r="AD556" i="35"/>
  <c r="AI556" i="35"/>
  <c r="AJ556" i="35"/>
  <c r="AN556" i="35"/>
  <c r="Z556" i="35"/>
  <c r="AE556" i="35"/>
  <c r="AB556" i="35"/>
  <c r="Y556" i="35"/>
  <c r="AG556" i="35"/>
  <c r="AP556" i="35"/>
  <c r="O556" i="35"/>
  <c r="AF556" i="35"/>
  <c r="AS556" i="35"/>
  <c r="AT556" i="35"/>
  <c r="S556" i="35"/>
  <c r="Q556" i="35"/>
  <c r="R556" i="35"/>
  <c r="AL556" i="35"/>
  <c r="K556" i="35"/>
  <c r="X556" i="35"/>
  <c r="U556" i="35"/>
  <c r="V556" i="35"/>
  <c r="T556" i="35"/>
  <c r="L556" i="35"/>
  <c r="AO556" i="35"/>
  <c r="AA556" i="35"/>
  <c r="M556" i="35"/>
  <c r="W556" i="35"/>
  <c r="AK556" i="35"/>
  <c r="N556" i="35"/>
  <c r="AQ556" i="35"/>
  <c r="S34" i="37"/>
  <c r="O34" i="37"/>
  <c r="K34" i="37"/>
  <c r="AA34" i="37"/>
  <c r="L34" i="37"/>
  <c r="AN34" i="37"/>
  <c r="X34" i="37"/>
  <c r="AR34" i="37"/>
  <c r="I34" i="37"/>
  <c r="AG34" i="37"/>
  <c r="AD34" i="37"/>
  <c r="AP34" i="37"/>
  <c r="N34" i="37"/>
  <c r="AE34" i="37"/>
  <c r="AJ34" i="37"/>
  <c r="AC34" i="37"/>
  <c r="AK34" i="37"/>
  <c r="Y34" i="37"/>
  <c r="AL34" i="37"/>
  <c r="M34" i="37"/>
  <c r="T34" i="37"/>
  <c r="AO34" i="37"/>
  <c r="AB34" i="37"/>
  <c r="W34" i="37"/>
  <c r="R34" i="37"/>
  <c r="Z34" i="37"/>
  <c r="AF34" i="37"/>
  <c r="AQ34" i="37"/>
  <c r="AT34" i="37"/>
  <c r="AH34" i="37"/>
  <c r="AI34" i="37"/>
  <c r="V34" i="37"/>
  <c r="AM34" i="37"/>
  <c r="P34" i="37"/>
  <c r="U34" i="37"/>
  <c r="Q34" i="37"/>
  <c r="AS34" i="37"/>
  <c r="AN226" i="36"/>
  <c r="AS226" i="36"/>
  <c r="AT226" i="36"/>
  <c r="N226" i="36"/>
  <c r="I226" i="36"/>
  <c r="AR226" i="36"/>
  <c r="X226" i="36"/>
  <c r="AP226" i="36"/>
  <c r="AQ226" i="36"/>
  <c r="AM226" i="36"/>
  <c r="AI226" i="36"/>
  <c r="AL226" i="36"/>
  <c r="AO226" i="36"/>
  <c r="AK226" i="36"/>
  <c r="AG226" i="36"/>
  <c r="R226" i="36"/>
  <c r="U226" i="36"/>
  <c r="AJ226" i="36"/>
  <c r="P226" i="36"/>
  <c r="S226" i="36"/>
  <c r="M226" i="36"/>
  <c r="AE226" i="36"/>
  <c r="K226" i="36"/>
  <c r="Z226" i="36"/>
  <c r="W226" i="36"/>
  <c r="V226" i="36"/>
  <c r="Q226" i="36"/>
  <c r="Y226" i="36"/>
  <c r="T226" i="36"/>
  <c r="O226" i="36"/>
  <c r="AC226" i="36"/>
  <c r="AH226" i="36"/>
  <c r="AD226" i="36"/>
  <c r="L226" i="36"/>
  <c r="AF226" i="36"/>
  <c r="AA226" i="36"/>
  <c r="AB226" i="36"/>
  <c r="AG272" i="36"/>
  <c r="AF272" i="36"/>
  <c r="AH272" i="36"/>
  <c r="AD272" i="36"/>
  <c r="Z272" i="36"/>
  <c r="V272" i="36"/>
  <c r="AB272" i="36"/>
  <c r="AC272" i="36"/>
  <c r="Y272" i="36"/>
  <c r="U272" i="36"/>
  <c r="AQ272" i="36"/>
  <c r="X272" i="36"/>
  <c r="W272" i="36"/>
  <c r="S272" i="36"/>
  <c r="O272" i="36"/>
  <c r="AN272" i="36"/>
  <c r="M272" i="36"/>
  <c r="AE272" i="36"/>
  <c r="AJ272" i="36"/>
  <c r="AT272" i="36"/>
  <c r="K272" i="36"/>
  <c r="AM272" i="36"/>
  <c r="R272" i="36"/>
  <c r="AA272" i="36"/>
  <c r="AO272" i="36"/>
  <c r="Q272" i="36"/>
  <c r="AI272" i="36"/>
  <c r="N272" i="36"/>
  <c r="I272" i="36"/>
  <c r="AR272" i="36"/>
  <c r="AP272" i="36"/>
  <c r="AL272" i="36"/>
  <c r="AK272" i="36"/>
  <c r="AS272" i="36"/>
  <c r="L272" i="36"/>
  <c r="T272" i="36"/>
  <c r="P272" i="36"/>
  <c r="W185" i="35"/>
  <c r="O185" i="35"/>
  <c r="X185" i="35"/>
  <c r="Y185" i="35"/>
  <c r="M185" i="35"/>
  <c r="Q185" i="35"/>
  <c r="AQ185" i="35"/>
  <c r="T185" i="35"/>
  <c r="S185" i="35"/>
  <c r="AM185" i="35"/>
  <c r="AL185" i="35"/>
  <c r="P185" i="35"/>
  <c r="N185" i="35"/>
  <c r="AE185" i="35"/>
  <c r="AC185" i="35"/>
  <c r="AF185" i="35"/>
  <c r="AI185" i="35"/>
  <c r="AA185" i="35"/>
  <c r="AK185" i="35"/>
  <c r="AG185" i="35"/>
  <c r="AN185" i="35"/>
  <c r="AP185" i="35"/>
  <c r="V185" i="35"/>
  <c r="AJ185" i="35"/>
  <c r="AH185" i="35"/>
  <c r="L185" i="35"/>
  <c r="AB185" i="35"/>
  <c r="U185" i="35"/>
  <c r="AD185" i="35"/>
  <c r="Z185" i="35"/>
  <c r="AR185" i="35"/>
  <c r="I185" i="35"/>
  <c r="R185" i="35"/>
  <c r="K185" i="35"/>
  <c r="AS185" i="35"/>
  <c r="AT185" i="35"/>
  <c r="AO185" i="35"/>
  <c r="AT493" i="36"/>
  <c r="W493" i="36"/>
  <c r="AG493" i="36"/>
  <c r="M493" i="36"/>
  <c r="AD493" i="36"/>
  <c r="I493" i="36"/>
  <c r="AB493" i="36"/>
  <c r="Z493" i="36"/>
  <c r="N493" i="36"/>
  <c r="AH493" i="36"/>
  <c r="AM493" i="36"/>
  <c r="R493" i="36"/>
  <c r="X493" i="36"/>
  <c r="U493" i="36"/>
  <c r="AS493" i="36"/>
  <c r="P493" i="36"/>
  <c r="AI493" i="36"/>
  <c r="K493" i="36"/>
  <c r="AA493" i="36"/>
  <c r="L493" i="36"/>
  <c r="AC493" i="36"/>
  <c r="S493" i="36"/>
  <c r="AL493" i="36"/>
  <c r="AP493" i="36"/>
  <c r="V493" i="36"/>
  <c r="AO493" i="36"/>
  <c r="T493" i="36"/>
  <c r="Q493" i="36"/>
  <c r="AK493" i="36"/>
  <c r="Y493" i="36"/>
  <c r="AE493" i="36"/>
  <c r="AJ493" i="36"/>
  <c r="AQ493" i="36"/>
  <c r="AF493" i="36"/>
  <c r="AR493" i="36"/>
  <c r="AN493" i="36"/>
  <c r="O493" i="36"/>
  <c r="L545" i="37"/>
  <c r="AM545" i="37"/>
  <c r="AB545" i="37"/>
  <c r="AT545" i="37"/>
  <c r="AC545" i="37"/>
  <c r="AF545" i="37"/>
  <c r="W545" i="37"/>
  <c r="AN545" i="37"/>
  <c r="Y545" i="37"/>
  <c r="AA545" i="37"/>
  <c r="O545" i="37"/>
  <c r="U545" i="37"/>
  <c r="V545" i="37"/>
  <c r="AP545" i="37"/>
  <c r="AK545" i="37"/>
  <c r="AQ545" i="37"/>
  <c r="AJ545" i="37"/>
  <c r="AI545" i="37"/>
  <c r="AS545" i="37"/>
  <c r="K545" i="37"/>
  <c r="AO545" i="37"/>
  <c r="AR545" i="37"/>
  <c r="AG545" i="37"/>
  <c r="AD545" i="37"/>
  <c r="Z545" i="37"/>
  <c r="AL545" i="37"/>
  <c r="T545" i="37"/>
  <c r="X545" i="37"/>
  <c r="M545" i="37"/>
  <c r="I545" i="37"/>
  <c r="R545" i="37"/>
  <c r="P545" i="37"/>
  <c r="AE545" i="37"/>
  <c r="Q545" i="37"/>
  <c r="AH545" i="37"/>
  <c r="N545" i="37"/>
  <c r="S545" i="37"/>
  <c r="AQ377" i="35"/>
  <c r="AK377" i="35"/>
  <c r="AR377" i="35"/>
  <c r="P377" i="35"/>
  <c r="V377" i="35"/>
  <c r="R377" i="35"/>
  <c r="T377" i="35"/>
  <c r="Q377" i="35"/>
  <c r="W377" i="35"/>
  <c r="AN377" i="35"/>
  <c r="AS377" i="35"/>
  <c r="AF377" i="35"/>
  <c r="N377" i="35"/>
  <c r="X377" i="35"/>
  <c r="AM377" i="35"/>
  <c r="K377" i="35"/>
  <c r="AH377" i="35"/>
  <c r="AT377" i="35"/>
  <c r="AJ377" i="35"/>
  <c r="Y377" i="35"/>
  <c r="O377" i="35"/>
  <c r="L377" i="35"/>
  <c r="Z377" i="35"/>
  <c r="AC377" i="35"/>
  <c r="AE377" i="35"/>
  <c r="AP377" i="35"/>
  <c r="S377" i="35"/>
  <c r="U377" i="35"/>
  <c r="I377" i="35"/>
  <c r="M377" i="35"/>
  <c r="AA377" i="35"/>
  <c r="AD377" i="35"/>
  <c r="AL377" i="35"/>
  <c r="AO377" i="35"/>
  <c r="AB377" i="35"/>
  <c r="AG377" i="35"/>
  <c r="AI377" i="35"/>
  <c r="AO144" i="35"/>
  <c r="I144" i="35"/>
  <c r="AN144" i="35"/>
  <c r="N144" i="35"/>
  <c r="T144" i="35"/>
  <c r="AC144" i="35"/>
  <c r="AI144" i="35"/>
  <c r="AK144" i="35"/>
  <c r="AR144" i="35"/>
  <c r="AF144" i="35"/>
  <c r="AT144" i="35"/>
  <c r="O144" i="35"/>
  <c r="AH144" i="35"/>
  <c r="AA144" i="35"/>
  <c r="AG144" i="35"/>
  <c r="AM144" i="35"/>
  <c r="Z144" i="35"/>
  <c r="AJ144" i="35"/>
  <c r="X144" i="35"/>
  <c r="S144" i="35"/>
  <c r="Q144" i="35"/>
  <c r="R144" i="35"/>
  <c r="AE144" i="35"/>
  <c r="K144" i="35"/>
  <c r="AB144" i="35"/>
  <c r="AQ144" i="35"/>
  <c r="AD144" i="35"/>
  <c r="AL144" i="35"/>
  <c r="W144" i="35"/>
  <c r="L144" i="35"/>
  <c r="P144" i="35"/>
  <c r="M144" i="35"/>
  <c r="V144" i="35"/>
  <c r="U144" i="35"/>
  <c r="AP144" i="35"/>
  <c r="AS144" i="35"/>
  <c r="Y144" i="35"/>
  <c r="S522" i="35"/>
  <c r="AI522" i="35"/>
  <c r="AK522" i="35"/>
  <c r="AQ522" i="35"/>
  <c r="AJ522" i="35"/>
  <c r="AP522" i="35"/>
  <c r="AT522" i="35"/>
  <c r="AG522" i="35"/>
  <c r="AL522" i="35"/>
  <c r="AD522" i="35"/>
  <c r="AB522" i="35"/>
  <c r="AM522" i="35"/>
  <c r="AA522" i="35"/>
  <c r="AC522" i="35"/>
  <c r="AF522" i="35"/>
  <c r="W522" i="35"/>
  <c r="R522" i="35"/>
  <c r="Y522" i="35"/>
  <c r="O522" i="35"/>
  <c r="AS522" i="35"/>
  <c r="M522" i="35"/>
  <c r="K522" i="35"/>
  <c r="T522" i="35"/>
  <c r="AH522" i="35"/>
  <c r="U522" i="35"/>
  <c r="L522" i="35"/>
  <c r="N522" i="35"/>
  <c r="Q522" i="35"/>
  <c r="Z522" i="35"/>
  <c r="X522" i="35"/>
  <c r="I522" i="35"/>
  <c r="V522" i="35"/>
  <c r="AR522" i="35"/>
  <c r="AN522" i="35"/>
  <c r="AO522" i="35"/>
  <c r="AE522" i="35"/>
  <c r="P522" i="35"/>
  <c r="AA51" i="35"/>
  <c r="T51" i="35"/>
  <c r="AO51" i="35"/>
  <c r="AL51" i="35"/>
  <c r="AS51" i="35"/>
  <c r="AJ51" i="35"/>
  <c r="AE51" i="35"/>
  <c r="AH51" i="35"/>
  <c r="AN51" i="35"/>
  <c r="AB51" i="35"/>
  <c r="P51" i="35"/>
  <c r="AD51" i="35"/>
  <c r="AI51" i="35"/>
  <c r="U51" i="35"/>
  <c r="Y51" i="35"/>
  <c r="AT51" i="35"/>
  <c r="N51" i="35"/>
  <c r="M51" i="35"/>
  <c r="I51" i="35"/>
  <c r="AF51" i="35"/>
  <c r="X51" i="35"/>
  <c r="Z51" i="35"/>
  <c r="S51" i="35"/>
  <c r="Q51" i="35"/>
  <c r="AP51" i="35"/>
  <c r="AQ51" i="35"/>
  <c r="O51" i="35"/>
  <c r="AR51" i="35"/>
  <c r="AC51" i="35"/>
  <c r="V51" i="35"/>
  <c r="R51" i="35"/>
  <c r="W51" i="35"/>
  <c r="AK51" i="35"/>
  <c r="K51" i="35"/>
  <c r="AM51" i="35"/>
  <c r="AG51" i="35"/>
  <c r="L51" i="35"/>
  <c r="AQ266" i="37"/>
  <c r="L266" i="37"/>
  <c r="AO266" i="37"/>
  <c r="AB266" i="37"/>
  <c r="AA266" i="37"/>
  <c r="AG266" i="37"/>
  <c r="T266" i="37"/>
  <c r="O266" i="37"/>
  <c r="V266" i="37"/>
  <c r="X266" i="37"/>
  <c r="I266" i="37"/>
  <c r="AJ266" i="37"/>
  <c r="R266" i="37"/>
  <c r="S266" i="37"/>
  <c r="AM266" i="37"/>
  <c r="AT266" i="37"/>
  <c r="N266" i="37"/>
  <c r="M266" i="37"/>
  <c r="AF266" i="37"/>
  <c r="AD266" i="37"/>
  <c r="AI266" i="37"/>
  <c r="W266" i="37"/>
  <c r="AH266" i="37"/>
  <c r="AE266" i="37"/>
  <c r="Z266" i="37"/>
  <c r="P266" i="37"/>
  <c r="U266" i="37"/>
  <c r="Y266" i="37"/>
  <c r="AP266" i="37"/>
  <c r="AR266" i="37"/>
  <c r="AL266" i="37"/>
  <c r="AS266" i="37"/>
  <c r="Q266" i="37"/>
  <c r="K266" i="37"/>
  <c r="AN266" i="37"/>
  <c r="AC266" i="37"/>
  <c r="AK266" i="37"/>
  <c r="AM458" i="36"/>
  <c r="AR458" i="36"/>
  <c r="AN458" i="36"/>
  <c r="I458" i="36"/>
  <c r="N458" i="36"/>
  <c r="AI458" i="36"/>
  <c r="AL458" i="36"/>
  <c r="AF458" i="36"/>
  <c r="AO458" i="36"/>
  <c r="AS458" i="36"/>
  <c r="AE458" i="36"/>
  <c r="AG458" i="36"/>
  <c r="Y458" i="36"/>
  <c r="AD458" i="36"/>
  <c r="AJ458" i="36"/>
  <c r="V458" i="36"/>
  <c r="T458" i="36"/>
  <c r="AQ458" i="36"/>
  <c r="Q458" i="36"/>
  <c r="U458" i="36"/>
  <c r="AA458" i="36"/>
  <c r="L458" i="36"/>
  <c r="M458" i="36"/>
  <c r="W458" i="36"/>
  <c r="AK458" i="36"/>
  <c r="R458" i="36"/>
  <c r="AC458" i="36"/>
  <c r="AB458" i="36"/>
  <c r="Z458" i="36"/>
  <c r="AH458" i="36"/>
  <c r="X458" i="36"/>
  <c r="P458" i="36"/>
  <c r="AT458" i="36"/>
  <c r="O458" i="36"/>
  <c r="K458" i="36"/>
  <c r="AP458" i="36"/>
  <c r="S458" i="36"/>
  <c r="M133" i="35"/>
  <c r="P133" i="35"/>
  <c r="N133" i="35"/>
  <c r="AM133" i="35"/>
  <c r="R133" i="35"/>
  <c r="AR133" i="35"/>
  <c r="L133" i="35"/>
  <c r="I133" i="35"/>
  <c r="AC133" i="35"/>
  <c r="AK133" i="35"/>
  <c r="AN133" i="35"/>
  <c r="AT133" i="35"/>
  <c r="AS133" i="35"/>
  <c r="U133" i="35"/>
  <c r="AA133" i="35"/>
  <c r="X133" i="35"/>
  <c r="Y133" i="35"/>
  <c r="Q133" i="35"/>
  <c r="Z133" i="35"/>
  <c r="AI133" i="35"/>
  <c r="AQ133" i="35"/>
  <c r="AL133" i="35"/>
  <c r="AD133" i="35"/>
  <c r="AH133" i="35"/>
  <c r="AJ133" i="35"/>
  <c r="S133" i="35"/>
  <c r="O133" i="35"/>
  <c r="T133" i="35"/>
  <c r="AO133" i="35"/>
  <c r="K133" i="35"/>
  <c r="AG133" i="35"/>
  <c r="AE133" i="35"/>
  <c r="V133" i="35"/>
  <c r="W133" i="35"/>
  <c r="AP133" i="35"/>
  <c r="AF133" i="35"/>
  <c r="AB133" i="35"/>
  <c r="AM309" i="37"/>
  <c r="AR309" i="37"/>
  <c r="AJ309" i="37"/>
  <c r="AO309" i="37"/>
  <c r="I309" i="37"/>
  <c r="AI309" i="37"/>
  <c r="AL309" i="37"/>
  <c r="AC309" i="37"/>
  <c r="AF309" i="37"/>
  <c r="AH309" i="37"/>
  <c r="AE309" i="37"/>
  <c r="AG309" i="37"/>
  <c r="U309" i="37"/>
  <c r="X309" i="37"/>
  <c r="P309" i="37"/>
  <c r="O309" i="37"/>
  <c r="L309" i="37"/>
  <c r="T309" i="37"/>
  <c r="AT309" i="37"/>
  <c r="AA309" i="37"/>
  <c r="N309" i="37"/>
  <c r="Y309" i="37"/>
  <c r="W309" i="37"/>
  <c r="AN309" i="37"/>
  <c r="AS309" i="37"/>
  <c r="S309" i="37"/>
  <c r="AD309" i="37"/>
  <c r="K309" i="37"/>
  <c r="Q309" i="37"/>
  <c r="R309" i="37"/>
  <c r="AQ309" i="37"/>
  <c r="AP309" i="37"/>
  <c r="Z309" i="37"/>
  <c r="AB309" i="37"/>
  <c r="V309" i="37"/>
  <c r="AK309" i="37"/>
  <c r="M309" i="37"/>
  <c r="AE205" i="36"/>
  <c r="AJ205" i="36"/>
  <c r="AF205" i="36"/>
  <c r="M205" i="36"/>
  <c r="Q205" i="36"/>
  <c r="AA205" i="36"/>
  <c r="AD205" i="36"/>
  <c r="Z205" i="36"/>
  <c r="AL205" i="36"/>
  <c r="AR205" i="36"/>
  <c r="W205" i="36"/>
  <c r="Y205" i="36"/>
  <c r="U205" i="36"/>
  <c r="V205" i="36"/>
  <c r="R205" i="36"/>
  <c r="AM205" i="36"/>
  <c r="AT205" i="36"/>
  <c r="AP205" i="36"/>
  <c r="AH205" i="36"/>
  <c r="AG205" i="36"/>
  <c r="S205" i="36"/>
  <c r="P205" i="36"/>
  <c r="X205" i="36"/>
  <c r="O205" i="36"/>
  <c r="K205" i="36"/>
  <c r="AS205" i="36"/>
  <c r="AO205" i="36"/>
  <c r="AQ205" i="36"/>
  <c r="I205" i="36"/>
  <c r="AB205" i="36"/>
  <c r="AI205" i="36"/>
  <c r="AK205" i="36"/>
  <c r="AN205" i="36"/>
  <c r="L205" i="36"/>
  <c r="AC205" i="36"/>
  <c r="T205" i="36"/>
  <c r="N205" i="36"/>
  <c r="AA184" i="37"/>
  <c r="AD184" i="37"/>
  <c r="T184" i="37"/>
  <c r="AQ184" i="37"/>
  <c r="AH184" i="37"/>
  <c r="AL184" i="37"/>
  <c r="AC184" i="37"/>
  <c r="AP184" i="37"/>
  <c r="AB184" i="37"/>
  <c r="AF184" i="37"/>
  <c r="Q184" i="37"/>
  <c r="AM184" i="37"/>
  <c r="O184" i="37"/>
  <c r="Z184" i="37"/>
  <c r="Y184" i="37"/>
  <c r="N184" i="37"/>
  <c r="AN184" i="37"/>
  <c r="AG184" i="37"/>
  <c r="W184" i="37"/>
  <c r="AK184" i="37"/>
  <c r="AI184" i="37"/>
  <c r="AR184" i="37"/>
  <c r="V184" i="37"/>
  <c r="L184" i="37"/>
  <c r="I184" i="37"/>
  <c r="AS184" i="37"/>
  <c r="U184" i="37"/>
  <c r="AT184" i="37"/>
  <c r="R184" i="37"/>
  <c r="K184" i="37"/>
  <c r="S184" i="37"/>
  <c r="AJ184" i="37"/>
  <c r="M184" i="37"/>
  <c r="AO184" i="37"/>
  <c r="X184" i="37"/>
  <c r="P184" i="37"/>
  <c r="AE184" i="37"/>
  <c r="AE263" i="36"/>
  <c r="T263" i="36"/>
  <c r="AK263" i="36"/>
  <c r="AQ263" i="36"/>
  <c r="AM263" i="36"/>
  <c r="AI263" i="36"/>
  <c r="AG263" i="36"/>
  <c r="AL263" i="36"/>
  <c r="AH263" i="36"/>
  <c r="AD263" i="36"/>
  <c r="AC263" i="36"/>
  <c r="AF263" i="36"/>
  <c r="AB263" i="36"/>
  <c r="X263" i="36"/>
  <c r="AO263" i="36"/>
  <c r="P263" i="36"/>
  <c r="S263" i="36"/>
  <c r="Z263" i="36"/>
  <c r="Y263" i="36"/>
  <c r="K263" i="36"/>
  <c r="N263" i="36"/>
  <c r="AR263" i="36"/>
  <c r="AS263" i="36"/>
  <c r="W263" i="36"/>
  <c r="U263" i="36"/>
  <c r="R263" i="36"/>
  <c r="Q263" i="36"/>
  <c r="M263" i="36"/>
  <c r="O263" i="36"/>
  <c r="I263" i="36"/>
  <c r="AJ263" i="36"/>
  <c r="AA263" i="36"/>
  <c r="AN263" i="36"/>
  <c r="V263" i="36"/>
  <c r="L263" i="36"/>
  <c r="AT263" i="36"/>
  <c r="AP263" i="36"/>
  <c r="AS282" i="37"/>
  <c r="AJ282" i="37"/>
  <c r="M282" i="37"/>
  <c r="AI282" i="37"/>
  <c r="N282" i="37"/>
  <c r="AH282" i="37"/>
  <c r="AR282" i="37"/>
  <c r="X282" i="37"/>
  <c r="AF282" i="37"/>
  <c r="AK282" i="37"/>
  <c r="I282" i="37"/>
  <c r="P282" i="37"/>
  <c r="K282" i="37"/>
  <c r="AD282" i="37"/>
  <c r="AP282" i="37"/>
  <c r="Q282" i="37"/>
  <c r="AN282" i="37"/>
  <c r="Z282" i="37"/>
  <c r="AM282" i="37"/>
  <c r="AG282" i="37"/>
  <c r="AL282" i="37"/>
  <c r="AC282" i="37"/>
  <c r="AE282" i="37"/>
  <c r="AB282" i="37"/>
  <c r="W282" i="37"/>
  <c r="S282" i="37"/>
  <c r="Y282" i="37"/>
  <c r="AA282" i="37"/>
  <c r="O282" i="37"/>
  <c r="AT282" i="37"/>
  <c r="R282" i="37"/>
  <c r="L282" i="37"/>
  <c r="U282" i="37"/>
  <c r="T282" i="37"/>
  <c r="AQ282" i="37"/>
  <c r="AO282" i="37"/>
  <c r="V282" i="37"/>
  <c r="AM323" i="36"/>
  <c r="AR323" i="36"/>
  <c r="L323" i="36"/>
  <c r="AO323" i="36"/>
  <c r="U323" i="36"/>
  <c r="AN323" i="36"/>
  <c r="AQ323" i="36"/>
  <c r="AH323" i="36"/>
  <c r="N323" i="36"/>
  <c r="AJ323" i="36"/>
  <c r="AL323" i="36"/>
  <c r="Z323" i="36"/>
  <c r="AS323" i="36"/>
  <c r="T323" i="36"/>
  <c r="M323" i="36"/>
  <c r="I323" i="36"/>
  <c r="P323" i="36"/>
  <c r="AP323" i="36"/>
  <c r="V323" i="36"/>
  <c r="W323" i="36"/>
  <c r="Q323" i="36"/>
  <c r="O323" i="36"/>
  <c r="Y323" i="36"/>
  <c r="K323" i="36"/>
  <c r="AI323" i="36"/>
  <c r="AT323" i="36"/>
  <c r="AC323" i="36"/>
  <c r="AF323" i="36"/>
  <c r="AK323" i="36"/>
  <c r="AE323" i="36"/>
  <c r="AB323" i="36"/>
  <c r="AD323" i="36"/>
  <c r="X323" i="36"/>
  <c r="AG323" i="36"/>
  <c r="AA323" i="36"/>
  <c r="R323" i="36"/>
  <c r="S323" i="36"/>
  <c r="R154" i="36"/>
  <c r="O154" i="36"/>
  <c r="K154" i="36"/>
  <c r="M154" i="36"/>
  <c r="AT154" i="36"/>
  <c r="N154" i="36"/>
  <c r="I154" i="36"/>
  <c r="AR154" i="36"/>
  <c r="AP154" i="36"/>
  <c r="AQ154" i="36"/>
  <c r="AG154" i="36"/>
  <c r="Z154" i="36"/>
  <c r="Y154" i="36"/>
  <c r="U154" i="36"/>
  <c r="S154" i="36"/>
  <c r="AJ154" i="36"/>
  <c r="L154" i="36"/>
  <c r="AE154" i="36"/>
  <c r="AI154" i="36"/>
  <c r="T154" i="36"/>
  <c r="AC154" i="36"/>
  <c r="AH154" i="36"/>
  <c r="W154" i="36"/>
  <c r="AD154" i="36"/>
  <c r="V154" i="36"/>
  <c r="AK154" i="36"/>
  <c r="AN154" i="36"/>
  <c r="AF154" i="36"/>
  <c r="X154" i="36"/>
  <c r="P154" i="36"/>
  <c r="AL154" i="36"/>
  <c r="AB154" i="36"/>
  <c r="AS154" i="36"/>
  <c r="AM154" i="36"/>
  <c r="AA154" i="36"/>
  <c r="Q154" i="36"/>
  <c r="AO154" i="36"/>
  <c r="AD279" i="37"/>
  <c r="L279" i="37"/>
  <c r="AS279" i="37"/>
  <c r="AB279" i="37"/>
  <c r="AF279" i="37"/>
  <c r="Z279" i="37"/>
  <c r="AJ279" i="37"/>
  <c r="AN279" i="37"/>
  <c r="AT279" i="37"/>
  <c r="AQ279" i="37"/>
  <c r="AP279" i="37"/>
  <c r="T279" i="37"/>
  <c r="AC279" i="37"/>
  <c r="AK279" i="37"/>
  <c r="AM279" i="37"/>
  <c r="N279" i="37"/>
  <c r="AH279" i="37"/>
  <c r="K279" i="37"/>
  <c r="M279" i="37"/>
  <c r="AL279" i="37"/>
  <c r="Y279" i="37"/>
  <c r="Q279" i="37"/>
  <c r="W279" i="37"/>
  <c r="AA279" i="37"/>
  <c r="AE279" i="37"/>
  <c r="AI279" i="37"/>
  <c r="AG279" i="37"/>
  <c r="U279" i="37"/>
  <c r="O279" i="37"/>
  <c r="AO279" i="37"/>
  <c r="I279" i="37"/>
  <c r="X279" i="37"/>
  <c r="V279" i="37"/>
  <c r="AR279" i="37"/>
  <c r="R279" i="37"/>
  <c r="P279" i="37"/>
  <c r="S279" i="37"/>
  <c r="AL298" i="36"/>
  <c r="AO298" i="36"/>
  <c r="AK298" i="36"/>
  <c r="AG298" i="36"/>
  <c r="X298" i="36"/>
  <c r="AH298" i="36"/>
  <c r="AJ298" i="36"/>
  <c r="AF298" i="36"/>
  <c r="AB298" i="36"/>
  <c r="AC298" i="36"/>
  <c r="AD298" i="36"/>
  <c r="AE298" i="36"/>
  <c r="AA298" i="36"/>
  <c r="W298" i="36"/>
  <c r="AI298" i="36"/>
  <c r="Z298" i="36"/>
  <c r="I298" i="36"/>
  <c r="L298" i="36"/>
  <c r="V298" i="36"/>
  <c r="AQ298" i="36"/>
  <c r="AN298" i="36"/>
  <c r="R298" i="36"/>
  <c r="U298" i="36"/>
  <c r="S298" i="36"/>
  <c r="N298" i="36"/>
  <c r="AM298" i="36"/>
  <c r="Q298" i="36"/>
  <c r="K298" i="36"/>
  <c r="AR298" i="36"/>
  <c r="AT298" i="36"/>
  <c r="AS298" i="36"/>
  <c r="T298" i="36"/>
  <c r="O298" i="36"/>
  <c r="P298" i="36"/>
  <c r="M298" i="36"/>
  <c r="Y298" i="36"/>
  <c r="AP298" i="36"/>
  <c r="AE257" i="37"/>
  <c r="AH257" i="37"/>
  <c r="V257" i="37"/>
  <c r="L257" i="37"/>
  <c r="AA257" i="37"/>
  <c r="AC257" i="37"/>
  <c r="P257" i="37"/>
  <c r="AP257" i="37"/>
  <c r="AJ257" i="37"/>
  <c r="W257" i="37"/>
  <c r="X257" i="37"/>
  <c r="I257" i="37"/>
  <c r="AB257" i="37"/>
  <c r="T257" i="37"/>
  <c r="AM257" i="37"/>
  <c r="AS257" i="37"/>
  <c r="AK257" i="37"/>
  <c r="Y257" i="37"/>
  <c r="Z257" i="37"/>
  <c r="S257" i="37"/>
  <c r="AT257" i="37"/>
  <c r="AN257" i="37"/>
  <c r="O257" i="37"/>
  <c r="AL257" i="37"/>
  <c r="Q257" i="37"/>
  <c r="K257" i="37"/>
  <c r="AF257" i="37"/>
  <c r="AQ257" i="37"/>
  <c r="AR257" i="37"/>
  <c r="U257" i="37"/>
  <c r="AI257" i="37"/>
  <c r="AD257" i="37"/>
  <c r="AG257" i="37"/>
  <c r="R257" i="37"/>
  <c r="M257" i="37"/>
  <c r="AO257" i="37"/>
  <c r="N257" i="37"/>
  <c r="Y327" i="35"/>
  <c r="AB327" i="35"/>
  <c r="T327" i="35"/>
  <c r="K327" i="35"/>
  <c r="AT327" i="35"/>
  <c r="U327" i="35"/>
  <c r="W327" i="35"/>
  <c r="O327" i="35"/>
  <c r="AQ327" i="35"/>
  <c r="Q327" i="35"/>
  <c r="R327" i="35"/>
  <c r="V327" i="35"/>
  <c r="AG327" i="35"/>
  <c r="AM327" i="35"/>
  <c r="AE327" i="35"/>
  <c r="AL327" i="35"/>
  <c r="P327" i="35"/>
  <c r="M327" i="35"/>
  <c r="AN327" i="35"/>
  <c r="X327" i="35"/>
  <c r="I327" i="35"/>
  <c r="AD327" i="35"/>
  <c r="AH327" i="35"/>
  <c r="AR327" i="35"/>
  <c r="S327" i="35"/>
  <c r="AK327" i="35"/>
  <c r="AJ327" i="35"/>
  <c r="AI327" i="35"/>
  <c r="N327" i="35"/>
  <c r="AS327" i="35"/>
  <c r="AA327" i="35"/>
  <c r="AF327" i="35"/>
  <c r="Z327" i="35"/>
  <c r="AC327" i="35"/>
  <c r="AP327" i="35"/>
  <c r="AO327" i="35"/>
  <c r="L327" i="35"/>
  <c r="L194" i="37"/>
  <c r="AJ194" i="37"/>
  <c r="U194" i="37"/>
  <c r="Q194" i="37"/>
  <c r="X194" i="37"/>
  <c r="AA194" i="37"/>
  <c r="W194" i="37"/>
  <c r="AL194" i="37"/>
  <c r="P194" i="37"/>
  <c r="M194" i="37"/>
  <c r="AO194" i="37"/>
  <c r="Y194" i="37"/>
  <c r="K194" i="37"/>
  <c r="S194" i="37"/>
  <c r="AI194" i="37"/>
  <c r="Z194" i="37"/>
  <c r="AK194" i="37"/>
  <c r="AQ194" i="37"/>
  <c r="AM194" i="37"/>
  <c r="T194" i="37"/>
  <c r="AG194" i="37"/>
  <c r="I194" i="37"/>
  <c r="O194" i="37"/>
  <c r="AS194" i="37"/>
  <c r="N194" i="37"/>
  <c r="AD194" i="37"/>
  <c r="AC194" i="37"/>
  <c r="V194" i="37"/>
  <c r="AN194" i="37"/>
  <c r="AT194" i="37"/>
  <c r="AP194" i="37"/>
  <c r="AB194" i="37"/>
  <c r="AE194" i="37"/>
  <c r="AR194" i="37"/>
  <c r="R194" i="37"/>
  <c r="AH194" i="37"/>
  <c r="AF194" i="37"/>
  <c r="AG520" i="37"/>
  <c r="U520" i="37"/>
  <c r="M520" i="37"/>
  <c r="AN520" i="37"/>
  <c r="AF520" i="37"/>
  <c r="AT520" i="37"/>
  <c r="N520" i="37"/>
  <c r="I520" i="37"/>
  <c r="S520" i="37"/>
  <c r="AP520" i="37"/>
  <c r="AR520" i="37"/>
  <c r="K520" i="37"/>
  <c r="AL520" i="37"/>
  <c r="AO520" i="37"/>
  <c r="AK520" i="37"/>
  <c r="AI520" i="37"/>
  <c r="V520" i="37"/>
  <c r="T520" i="37"/>
  <c r="AM520" i="37"/>
  <c r="AD520" i="37"/>
  <c r="W520" i="37"/>
  <c r="AQ520" i="37"/>
  <c r="AS520" i="37"/>
  <c r="Z520" i="37"/>
  <c r="P520" i="37"/>
  <c r="R520" i="37"/>
  <c r="AB520" i="37"/>
  <c r="O520" i="37"/>
  <c r="L520" i="37"/>
  <c r="AA520" i="37"/>
  <c r="AH520" i="37"/>
  <c r="AJ520" i="37"/>
  <c r="AE520" i="37"/>
  <c r="Y520" i="37"/>
  <c r="AC520" i="37"/>
  <c r="X520" i="37"/>
  <c r="Q520" i="37"/>
  <c r="Q469" i="35"/>
  <c r="AR469" i="35"/>
  <c r="R469" i="35"/>
  <c r="O469" i="35"/>
  <c r="AC469" i="35"/>
  <c r="M469" i="35"/>
  <c r="AT469" i="35"/>
  <c r="N469" i="35"/>
  <c r="I469" i="35"/>
  <c r="U469" i="35"/>
  <c r="AQ469" i="35"/>
  <c r="AP469" i="35"/>
  <c r="AN469" i="35"/>
  <c r="K469" i="35"/>
  <c r="AB469" i="35"/>
  <c r="AF469" i="35"/>
  <c r="AL469" i="35"/>
  <c r="AO469" i="35"/>
  <c r="AG469" i="35"/>
  <c r="AS469" i="35"/>
  <c r="P469" i="35"/>
  <c r="Z469" i="35"/>
  <c r="Y469" i="35"/>
  <c r="L469" i="35"/>
  <c r="AK469" i="35"/>
  <c r="AA469" i="35"/>
  <c r="AD469" i="35"/>
  <c r="AI469" i="35"/>
  <c r="W469" i="35"/>
  <c r="X469" i="35"/>
  <c r="S469" i="35"/>
  <c r="AH469" i="35"/>
  <c r="AM469" i="35"/>
  <c r="V469" i="35"/>
  <c r="AJ469" i="35"/>
  <c r="AE469" i="35"/>
  <c r="T469" i="35"/>
  <c r="AD98" i="36"/>
  <c r="AE98" i="36"/>
  <c r="AA98" i="36"/>
  <c r="AI98" i="36"/>
  <c r="AM98" i="36"/>
  <c r="Z98" i="36"/>
  <c r="Y98" i="36"/>
  <c r="U98" i="36"/>
  <c r="S98" i="36"/>
  <c r="V98" i="36"/>
  <c r="T98" i="36"/>
  <c r="P98" i="36"/>
  <c r="AC98" i="36"/>
  <c r="AB98" i="36"/>
  <c r="AL98" i="36"/>
  <c r="AO98" i="36"/>
  <c r="AK98" i="36"/>
  <c r="W98" i="36"/>
  <c r="N98" i="36"/>
  <c r="AR98" i="36"/>
  <c r="AN98" i="36"/>
  <c r="AG98" i="36"/>
  <c r="AJ98" i="36"/>
  <c r="L98" i="36"/>
  <c r="X98" i="36"/>
  <c r="AH98" i="36"/>
  <c r="R98" i="36"/>
  <c r="O98" i="36"/>
  <c r="AF98" i="36"/>
  <c r="K98" i="36"/>
  <c r="AT98" i="36"/>
  <c r="M98" i="36"/>
  <c r="AS98" i="36"/>
  <c r="Q98" i="36"/>
  <c r="AP98" i="36"/>
  <c r="I98" i="36"/>
  <c r="AQ98" i="36"/>
  <c r="AD141" i="37"/>
  <c r="AL141" i="37"/>
  <c r="X141" i="37"/>
  <c r="AS141" i="37"/>
  <c r="AN141" i="37"/>
  <c r="O141" i="37"/>
  <c r="Y141" i="37"/>
  <c r="AT141" i="37"/>
  <c r="Z141" i="37"/>
  <c r="V141" i="37"/>
  <c r="AO141" i="37"/>
  <c r="AG141" i="37"/>
  <c r="AA141" i="37"/>
  <c r="AB141" i="37"/>
  <c r="T141" i="37"/>
  <c r="P141" i="37"/>
  <c r="AF141" i="37"/>
  <c r="AR141" i="37"/>
  <c r="S141" i="37"/>
  <c r="AQ141" i="37"/>
  <c r="AJ141" i="37"/>
  <c r="I141" i="37"/>
  <c r="L141" i="37"/>
  <c r="U141" i="37"/>
  <c r="N141" i="37"/>
  <c r="AH141" i="37"/>
  <c r="AC141" i="37"/>
  <c r="AI141" i="37"/>
  <c r="AK141" i="37"/>
  <c r="AE141" i="37"/>
  <c r="Q141" i="37"/>
  <c r="K141" i="37"/>
  <c r="AM141" i="37"/>
  <c r="M141" i="37"/>
  <c r="W141" i="37"/>
  <c r="AP141" i="37"/>
  <c r="R141" i="37"/>
  <c r="AE9" i="36"/>
  <c r="AB9" i="36"/>
  <c r="AG9" i="36"/>
  <c r="AI9" i="36"/>
  <c r="AH9" i="36"/>
  <c r="AT9" i="36"/>
  <c r="X9" i="36"/>
  <c r="AC9" i="36"/>
  <c r="AA9" i="36"/>
  <c r="T9" i="36"/>
  <c r="Y9" i="36"/>
  <c r="S9" i="36"/>
  <c r="W9" i="36"/>
  <c r="O9" i="36"/>
  <c r="AJ9" i="36"/>
  <c r="AO9" i="36"/>
  <c r="I9" i="36"/>
  <c r="R9" i="36"/>
  <c r="AR9" i="36"/>
  <c r="Q9" i="36"/>
  <c r="N9" i="36"/>
  <c r="AN9" i="36"/>
  <c r="M9" i="36"/>
  <c r="Z9" i="36"/>
  <c r="AF9" i="36"/>
  <c r="AQ9" i="36"/>
  <c r="V9" i="36"/>
  <c r="AP9" i="36"/>
  <c r="L9" i="36"/>
  <c r="AS9" i="36"/>
  <c r="AK9" i="36"/>
  <c r="U9" i="36"/>
  <c r="K9" i="36"/>
  <c r="AL9" i="36"/>
  <c r="AD9" i="36"/>
  <c r="P9" i="36"/>
  <c r="AM9" i="36"/>
  <c r="X355" i="36"/>
  <c r="V355" i="36"/>
  <c r="AP355" i="36"/>
  <c r="W355" i="36"/>
  <c r="T355" i="36"/>
  <c r="Q355" i="36"/>
  <c r="AI355" i="36"/>
  <c r="O355" i="36"/>
  <c r="P355" i="36"/>
  <c r="K355" i="36"/>
  <c r="AC355" i="36"/>
  <c r="I355" i="36"/>
  <c r="AL355" i="36"/>
  <c r="U355" i="36"/>
  <c r="AR355" i="36"/>
  <c r="AG355" i="36"/>
  <c r="N355" i="36"/>
  <c r="AF355" i="36"/>
  <c r="S355" i="36"/>
  <c r="AE355" i="36"/>
  <c r="AM355" i="36"/>
  <c r="AB355" i="36"/>
  <c r="M355" i="36"/>
  <c r="L355" i="36"/>
  <c r="AS355" i="36"/>
  <c r="R355" i="36"/>
  <c r="Z355" i="36"/>
  <c r="Y355" i="36"/>
  <c r="AK355" i="36"/>
  <c r="AN355" i="36"/>
  <c r="AD355" i="36"/>
  <c r="AJ355" i="36"/>
  <c r="AQ355" i="36"/>
  <c r="AA355" i="36"/>
  <c r="AO355" i="36"/>
  <c r="AT355" i="36"/>
  <c r="AH355" i="36"/>
  <c r="W576" i="36"/>
  <c r="AB576" i="36"/>
  <c r="AG576" i="36"/>
  <c r="Z576" i="36"/>
  <c r="AD576" i="36"/>
  <c r="S576" i="36"/>
  <c r="X576" i="36"/>
  <c r="AC576" i="36"/>
  <c r="K576" i="36"/>
  <c r="AS576" i="36"/>
  <c r="AP576" i="36"/>
  <c r="AR576" i="36"/>
  <c r="AO576" i="36"/>
  <c r="AH576" i="36"/>
  <c r="AQ576" i="36"/>
  <c r="AN576" i="36"/>
  <c r="AK576" i="36"/>
  <c r="R576" i="36"/>
  <c r="O576" i="36"/>
  <c r="Q576" i="36"/>
  <c r="AJ576" i="36"/>
  <c r="M576" i="36"/>
  <c r="AF576" i="36"/>
  <c r="I576" i="36"/>
  <c r="AE576" i="36"/>
  <c r="Y576" i="36"/>
  <c r="V576" i="36"/>
  <c r="P576" i="36"/>
  <c r="L576" i="36"/>
  <c r="U576" i="36"/>
  <c r="AA576" i="36"/>
  <c r="AM576" i="36"/>
  <c r="AI576" i="36"/>
  <c r="T576" i="36"/>
  <c r="AT576" i="36"/>
  <c r="AL576" i="36"/>
  <c r="N576" i="36"/>
  <c r="AO478" i="36"/>
  <c r="Z478" i="36"/>
  <c r="AK478" i="36"/>
  <c r="R478" i="36"/>
  <c r="I478" i="36"/>
  <c r="Y478" i="36"/>
  <c r="AF478" i="36"/>
  <c r="O478" i="36"/>
  <c r="L478" i="36"/>
  <c r="AD478" i="36"/>
  <c r="AH478" i="36"/>
  <c r="AQ478" i="36"/>
  <c r="K478" i="36"/>
  <c r="AP478" i="36"/>
  <c r="AN478" i="36"/>
  <c r="X478" i="36"/>
  <c r="S478" i="36"/>
  <c r="AC478" i="36"/>
  <c r="AR478" i="36"/>
  <c r="U478" i="36"/>
  <c r="P478" i="36"/>
  <c r="AL478" i="36"/>
  <c r="N478" i="36"/>
  <c r="AT478" i="36"/>
  <c r="AM478" i="36"/>
  <c r="Q478" i="36"/>
  <c r="AI478" i="36"/>
  <c r="AJ478" i="36"/>
  <c r="AE478" i="36"/>
  <c r="M478" i="36"/>
  <c r="AB478" i="36"/>
  <c r="T478" i="36"/>
  <c r="V478" i="36"/>
  <c r="AS478" i="36"/>
  <c r="AA478" i="36"/>
  <c r="W478" i="36"/>
  <c r="AG478" i="36"/>
  <c r="AS499" i="37"/>
  <c r="AH499" i="37"/>
  <c r="AR499" i="37"/>
  <c r="Z499" i="37"/>
  <c r="Y499" i="37"/>
  <c r="T499" i="37"/>
  <c r="U499" i="37"/>
  <c r="AF499" i="37"/>
  <c r="Q499" i="37"/>
  <c r="V499" i="37"/>
  <c r="M499" i="37"/>
  <c r="P499" i="37"/>
  <c r="O499" i="37"/>
  <c r="AK499" i="37"/>
  <c r="AJ499" i="37"/>
  <c r="L499" i="37"/>
  <c r="AO499" i="37"/>
  <c r="AI499" i="37"/>
  <c r="AB499" i="37"/>
  <c r="AD499" i="37"/>
  <c r="X499" i="37"/>
  <c r="K499" i="37"/>
  <c r="AL499" i="37"/>
  <c r="R499" i="37"/>
  <c r="AE499" i="37"/>
  <c r="AT499" i="37"/>
  <c r="N499" i="37"/>
  <c r="AA499" i="37"/>
  <c r="AG499" i="37"/>
  <c r="AM499" i="37"/>
  <c r="AP499" i="37"/>
  <c r="AN499" i="37"/>
  <c r="I499" i="37"/>
  <c r="AQ499" i="37"/>
  <c r="AC499" i="37"/>
  <c r="W499" i="37"/>
  <c r="S499" i="37"/>
  <c r="Q99" i="35"/>
  <c r="AJ99" i="35"/>
  <c r="AH99" i="35"/>
  <c r="AK99" i="35"/>
  <c r="AB99" i="35"/>
  <c r="AG99" i="35"/>
  <c r="AS99" i="35"/>
  <c r="AD99" i="35"/>
  <c r="AF99" i="35"/>
  <c r="T99" i="35"/>
  <c r="X99" i="35"/>
  <c r="Z99" i="35"/>
  <c r="AA99" i="35"/>
  <c r="M99" i="35"/>
  <c r="O99" i="35"/>
  <c r="AP99" i="35"/>
  <c r="AO99" i="35"/>
  <c r="L99" i="35"/>
  <c r="S99" i="35"/>
  <c r="AC99" i="35"/>
  <c r="R99" i="35"/>
  <c r="AE99" i="35"/>
  <c r="N99" i="35"/>
  <c r="W99" i="35"/>
  <c r="I99" i="35"/>
  <c r="U99" i="35"/>
  <c r="AQ99" i="35"/>
  <c r="AR99" i="35"/>
  <c r="AM99" i="35"/>
  <c r="AL99" i="35"/>
  <c r="AI99" i="35"/>
  <c r="Y99" i="35"/>
  <c r="V99" i="35"/>
  <c r="AN99" i="35"/>
  <c r="P99" i="35"/>
  <c r="K99" i="35"/>
  <c r="AT99" i="35"/>
  <c r="AT27" i="37"/>
  <c r="AA27" i="37"/>
  <c r="AS27" i="37"/>
  <c r="AM27" i="37"/>
  <c r="AP27" i="37"/>
  <c r="AE27" i="37"/>
  <c r="M27" i="37"/>
  <c r="K27" i="37"/>
  <c r="AG27" i="37"/>
  <c r="R27" i="37"/>
  <c r="O27" i="37"/>
  <c r="AN27" i="37"/>
  <c r="W27" i="37"/>
  <c r="Y27" i="37"/>
  <c r="AD27" i="37"/>
  <c r="AJ27" i="37"/>
  <c r="AR27" i="37"/>
  <c r="AQ27" i="37"/>
  <c r="AL27" i="37"/>
  <c r="V27" i="37"/>
  <c r="AF27" i="37"/>
  <c r="X27" i="37"/>
  <c r="AI27" i="37"/>
  <c r="I27" i="37"/>
  <c r="AK27" i="37"/>
  <c r="Z27" i="37"/>
  <c r="S27" i="37"/>
  <c r="AH27" i="37"/>
  <c r="L27" i="37"/>
  <c r="AB27" i="37"/>
  <c r="AC27" i="37"/>
  <c r="U27" i="37"/>
  <c r="AO27" i="37"/>
  <c r="P27" i="37"/>
  <c r="Q27" i="37"/>
  <c r="N27" i="37"/>
  <c r="T27" i="37"/>
  <c r="AE587" i="37"/>
  <c r="AJ587" i="37"/>
  <c r="AG587" i="37"/>
  <c r="AD587" i="37"/>
  <c r="AA587" i="37"/>
  <c r="AF587" i="37"/>
  <c r="Y587" i="37"/>
  <c r="AS587" i="37"/>
  <c r="AT587" i="37"/>
  <c r="W587" i="37"/>
  <c r="AB587" i="37"/>
  <c r="Q587" i="37"/>
  <c r="AK587" i="37"/>
  <c r="N587" i="37"/>
  <c r="AM587" i="37"/>
  <c r="AR587" i="37"/>
  <c r="L587" i="37"/>
  <c r="Z587" i="37"/>
  <c r="V587" i="37"/>
  <c r="X587" i="37"/>
  <c r="AC587" i="37"/>
  <c r="AO587" i="37"/>
  <c r="T587" i="37"/>
  <c r="U587" i="37"/>
  <c r="AL587" i="37"/>
  <c r="AQ587" i="37"/>
  <c r="P587" i="37"/>
  <c r="M587" i="37"/>
  <c r="AI587" i="37"/>
  <c r="K587" i="37"/>
  <c r="AH587" i="37"/>
  <c r="AN587" i="37"/>
  <c r="R587" i="37"/>
  <c r="S587" i="37"/>
  <c r="O587" i="37"/>
  <c r="AP587" i="37"/>
  <c r="I587" i="37"/>
  <c r="AM392" i="36"/>
  <c r="AS392" i="36"/>
  <c r="AL392" i="36"/>
  <c r="T392" i="36"/>
  <c r="AD392" i="36"/>
  <c r="AI392" i="36"/>
  <c r="AN392" i="36"/>
  <c r="AF392" i="36"/>
  <c r="L392" i="36"/>
  <c r="AK392" i="36"/>
  <c r="AE392" i="36"/>
  <c r="AH392" i="36"/>
  <c r="Y392" i="36"/>
  <c r="AP392" i="36"/>
  <c r="I392" i="36"/>
  <c r="O392" i="36"/>
  <c r="M392" i="36"/>
  <c r="AG392" i="36"/>
  <c r="N392" i="36"/>
  <c r="AA392" i="36"/>
  <c r="Q392" i="36"/>
  <c r="AR392" i="36"/>
  <c r="Z392" i="36"/>
  <c r="W392" i="36"/>
  <c r="P392" i="36"/>
  <c r="K392" i="36"/>
  <c r="S392" i="36"/>
  <c r="AO392" i="36"/>
  <c r="R392" i="36"/>
  <c r="U392" i="36"/>
  <c r="AQ392" i="36"/>
  <c r="AT392" i="36"/>
  <c r="V392" i="36"/>
  <c r="AB392" i="36"/>
  <c r="AJ392" i="36"/>
  <c r="AC392" i="36"/>
  <c r="X392" i="36"/>
  <c r="AA378" i="35"/>
  <c r="M378" i="35"/>
  <c r="R378" i="35"/>
  <c r="AN378" i="35"/>
  <c r="AP378" i="35"/>
  <c r="O378" i="35"/>
  <c r="Q378" i="35"/>
  <c r="AM378" i="35"/>
  <c r="AS378" i="35"/>
  <c r="V378" i="35"/>
  <c r="AI378" i="35"/>
  <c r="AF378" i="35"/>
  <c r="AR378" i="35"/>
  <c r="AK378" i="35"/>
  <c r="Y378" i="35"/>
  <c r="K378" i="35"/>
  <c r="AJ378" i="35"/>
  <c r="Z378" i="35"/>
  <c r="S378" i="35"/>
  <c r="T378" i="35"/>
  <c r="X378" i="35"/>
  <c r="L378" i="35"/>
  <c r="AD378" i="35"/>
  <c r="W378" i="35"/>
  <c r="AH378" i="35"/>
  <c r="P378" i="35"/>
  <c r="AL378" i="35"/>
  <c r="AO378" i="35"/>
  <c r="N378" i="35"/>
  <c r="I378" i="35"/>
  <c r="AQ378" i="35"/>
  <c r="AT378" i="35"/>
  <c r="AC378" i="35"/>
  <c r="AB378" i="35"/>
  <c r="U378" i="35"/>
  <c r="AG378" i="35"/>
  <c r="AE378" i="35"/>
  <c r="AE540" i="36"/>
  <c r="AH540" i="36"/>
  <c r="Y540" i="36"/>
  <c r="AB540" i="36"/>
  <c r="L540" i="36"/>
  <c r="AA540" i="36"/>
  <c r="AC540" i="36"/>
  <c r="Q540" i="36"/>
  <c r="N540" i="36"/>
  <c r="U540" i="36"/>
  <c r="W540" i="36"/>
  <c r="X540" i="36"/>
  <c r="AP540" i="36"/>
  <c r="V540" i="36"/>
  <c r="AM540" i="36"/>
  <c r="AS540" i="36"/>
  <c r="AL540" i="36"/>
  <c r="P540" i="36"/>
  <c r="I540" i="36"/>
  <c r="S540" i="36"/>
  <c r="AR540" i="36"/>
  <c r="AN540" i="36"/>
  <c r="O540" i="36"/>
  <c r="AJ540" i="36"/>
  <c r="K540" i="36"/>
  <c r="Z540" i="36"/>
  <c r="AO540" i="36"/>
  <c r="AQ540" i="36"/>
  <c r="AT540" i="36"/>
  <c r="AG540" i="36"/>
  <c r="AI540" i="36"/>
  <c r="AF540" i="36"/>
  <c r="AK540" i="36"/>
  <c r="AD540" i="36"/>
  <c r="T540" i="36"/>
  <c r="M540" i="36"/>
  <c r="R540" i="36"/>
  <c r="W46" i="35"/>
  <c r="X46" i="35"/>
  <c r="P46" i="35"/>
  <c r="L46" i="35"/>
  <c r="T46" i="35"/>
  <c r="S46" i="35"/>
  <c r="R46" i="35"/>
  <c r="AP46" i="35"/>
  <c r="AK46" i="35"/>
  <c r="AQ46" i="35"/>
  <c r="AT46" i="35"/>
  <c r="O46" i="35"/>
  <c r="M46" i="35"/>
  <c r="AG46" i="35"/>
  <c r="AB46" i="35"/>
  <c r="K46" i="35"/>
  <c r="V46" i="35"/>
  <c r="AE46" i="35"/>
  <c r="AH46" i="35"/>
  <c r="Y46" i="35"/>
  <c r="AJ46" i="35"/>
  <c r="AD46" i="35"/>
  <c r="AF46" i="35"/>
  <c r="AN46" i="35"/>
  <c r="AO46" i="35"/>
  <c r="AM46" i="35"/>
  <c r="AC46" i="35"/>
  <c r="U46" i="35"/>
  <c r="AL46" i="35"/>
  <c r="AR46" i="35"/>
  <c r="Z46" i="35"/>
  <c r="N46" i="35"/>
  <c r="AA46" i="35"/>
  <c r="AS46" i="35"/>
  <c r="Q46" i="35"/>
  <c r="AI46" i="35"/>
  <c r="I46" i="35"/>
  <c r="AG343" i="35"/>
  <c r="AM343" i="35"/>
  <c r="AE343" i="35"/>
  <c r="AL343" i="35"/>
  <c r="P343" i="35"/>
  <c r="AC343" i="35"/>
  <c r="AH343" i="35"/>
  <c r="Z343" i="35"/>
  <c r="X343" i="35"/>
  <c r="AA343" i="35"/>
  <c r="Y343" i="35"/>
  <c r="AB343" i="35"/>
  <c r="T343" i="35"/>
  <c r="K343" i="35"/>
  <c r="AT343" i="35"/>
  <c r="AO343" i="35"/>
  <c r="I343" i="35"/>
  <c r="AP343" i="35"/>
  <c r="AD343" i="35"/>
  <c r="N343" i="35"/>
  <c r="W343" i="35"/>
  <c r="AQ343" i="35"/>
  <c r="AJ343" i="35"/>
  <c r="R343" i="35"/>
  <c r="V343" i="35"/>
  <c r="AK343" i="35"/>
  <c r="AS343" i="35"/>
  <c r="L343" i="35"/>
  <c r="AF343" i="35"/>
  <c r="AI343" i="35"/>
  <c r="M343" i="35"/>
  <c r="AN343" i="35"/>
  <c r="S343" i="35"/>
  <c r="Q343" i="35"/>
  <c r="AR343" i="35"/>
  <c r="O343" i="35"/>
  <c r="U343" i="35"/>
  <c r="T443" i="37"/>
  <c r="AI443" i="37"/>
  <c r="AL443" i="37"/>
  <c r="AF443" i="37"/>
  <c r="AJ443" i="37"/>
  <c r="P443" i="37"/>
  <c r="AE443" i="37"/>
  <c r="AB443" i="37"/>
  <c r="Z443" i="37"/>
  <c r="AA443" i="37"/>
  <c r="V443" i="37"/>
  <c r="AP443" i="37"/>
  <c r="M443" i="37"/>
  <c r="W443" i="37"/>
  <c r="Q443" i="37"/>
  <c r="AH443" i="37"/>
  <c r="AO443" i="37"/>
  <c r="AQ443" i="37"/>
  <c r="AR443" i="37"/>
  <c r="Y443" i="37"/>
  <c r="I443" i="37"/>
  <c r="AS443" i="37"/>
  <c r="K443" i="37"/>
  <c r="U443" i="37"/>
  <c r="AG443" i="37"/>
  <c r="AK443" i="37"/>
  <c r="AD443" i="37"/>
  <c r="L443" i="37"/>
  <c r="AC443" i="37"/>
  <c r="S443" i="37"/>
  <c r="X443" i="37"/>
  <c r="AN443" i="37"/>
  <c r="R443" i="37"/>
  <c r="N443" i="37"/>
  <c r="O443" i="37"/>
  <c r="AT443" i="37"/>
  <c r="AM443" i="37"/>
  <c r="AE318" i="35"/>
  <c r="L318" i="35"/>
  <c r="R318" i="35"/>
  <c r="P318" i="35"/>
  <c r="M318" i="35"/>
  <c r="T318" i="35"/>
  <c r="AT318" i="35"/>
  <c r="N318" i="35"/>
  <c r="K318" i="35"/>
  <c r="AM318" i="35"/>
  <c r="AO318" i="35"/>
  <c r="O318" i="35"/>
  <c r="AP318" i="35"/>
  <c r="AS318" i="35"/>
  <c r="AB318" i="35"/>
  <c r="AG318" i="35"/>
  <c r="Z318" i="35"/>
  <c r="AA318" i="35"/>
  <c r="X318" i="35"/>
  <c r="I318" i="35"/>
  <c r="AR318" i="35"/>
  <c r="AH318" i="35"/>
  <c r="AI318" i="35"/>
  <c r="AD318" i="35"/>
  <c r="AC318" i="35"/>
  <c r="Q318" i="35"/>
  <c r="V318" i="35"/>
  <c r="S318" i="35"/>
  <c r="AQ318" i="35"/>
  <c r="U318" i="35"/>
  <c r="AL318" i="35"/>
  <c r="AK318" i="35"/>
  <c r="AN318" i="35"/>
  <c r="AJ318" i="35"/>
  <c r="W318" i="35"/>
  <c r="AF318" i="35"/>
  <c r="Y318" i="35"/>
  <c r="AA409" i="37"/>
  <c r="AS409" i="37"/>
  <c r="AD409" i="37"/>
  <c r="AB409" i="37"/>
  <c r="AO409" i="37"/>
  <c r="N409" i="37"/>
  <c r="T409" i="37"/>
  <c r="AG409" i="37"/>
  <c r="AR409" i="37"/>
  <c r="L409" i="37"/>
  <c r="AN409" i="37"/>
  <c r="AH409" i="37"/>
  <c r="AQ409" i="37"/>
  <c r="AM409" i="37"/>
  <c r="Y409" i="37"/>
  <c r="AJ409" i="37"/>
  <c r="AE409" i="37"/>
  <c r="AI409" i="37"/>
  <c r="P409" i="37"/>
  <c r="AP409" i="37"/>
  <c r="Q409" i="37"/>
  <c r="M409" i="37"/>
  <c r="V409" i="37"/>
  <c r="AL409" i="37"/>
  <c r="AF409" i="37"/>
  <c r="X409" i="37"/>
  <c r="I409" i="37"/>
  <c r="K409" i="37"/>
  <c r="AT409" i="37"/>
  <c r="U409" i="37"/>
  <c r="AK409" i="37"/>
  <c r="S409" i="37"/>
  <c r="R409" i="37"/>
  <c r="Z409" i="37"/>
  <c r="AC409" i="37"/>
  <c r="W409" i="37"/>
  <c r="O409" i="37"/>
  <c r="N150" i="37"/>
  <c r="W150" i="37"/>
  <c r="I150" i="37"/>
  <c r="L150" i="37"/>
  <c r="M150" i="37"/>
  <c r="S150" i="37"/>
  <c r="AP150" i="37"/>
  <c r="X150" i="37"/>
  <c r="AK150" i="37"/>
  <c r="AN150" i="37"/>
  <c r="AB150" i="37"/>
  <c r="AO150" i="37"/>
  <c r="AC150" i="37"/>
  <c r="Q150" i="37"/>
  <c r="V150" i="37"/>
  <c r="U150" i="37"/>
  <c r="AJ150" i="37"/>
  <c r="P150" i="37"/>
  <c r="AT150" i="37"/>
  <c r="R150" i="37"/>
  <c r="T150" i="37"/>
  <c r="AH150" i="37"/>
  <c r="AL150" i="37"/>
  <c r="AM150" i="37"/>
  <c r="K150" i="37"/>
  <c r="AA150" i="37"/>
  <c r="Z150" i="37"/>
  <c r="AQ150" i="37"/>
  <c r="AF150" i="37"/>
  <c r="AD150" i="37"/>
  <c r="O150" i="37"/>
  <c r="AI150" i="37"/>
  <c r="AS150" i="37"/>
  <c r="AR150" i="37"/>
  <c r="Y150" i="37"/>
  <c r="AG150" i="37"/>
  <c r="AE150" i="37"/>
  <c r="S37" i="35"/>
  <c r="AC37" i="35"/>
  <c r="AM37" i="35"/>
  <c r="Y37" i="35"/>
  <c r="AP37" i="35"/>
  <c r="P37" i="35"/>
  <c r="K37" i="35"/>
  <c r="Z37" i="35"/>
  <c r="AR37" i="35"/>
  <c r="L37" i="35"/>
  <c r="AS37" i="35"/>
  <c r="AI37" i="35"/>
  <c r="M37" i="35"/>
  <c r="AN37" i="35"/>
  <c r="AQ37" i="35"/>
  <c r="AK37" i="35"/>
  <c r="AT37" i="35"/>
  <c r="X37" i="35"/>
  <c r="V37" i="35"/>
  <c r="I37" i="35"/>
  <c r="AG37" i="35"/>
  <c r="AJ37" i="35"/>
  <c r="AA37" i="35"/>
  <c r="AH37" i="35"/>
  <c r="Q37" i="35"/>
  <c r="U37" i="35"/>
  <c r="AD37" i="35"/>
  <c r="T37" i="35"/>
  <c r="R37" i="35"/>
  <c r="AL37" i="35"/>
  <c r="AF37" i="35"/>
  <c r="O37" i="35"/>
  <c r="AB37" i="35"/>
  <c r="W37" i="35"/>
  <c r="AE37" i="35"/>
  <c r="AO37" i="35"/>
  <c r="N37" i="35"/>
  <c r="AM101" i="37"/>
  <c r="Y101" i="37"/>
  <c r="I101" i="37"/>
  <c r="AF101" i="37"/>
  <c r="AP101" i="37"/>
  <c r="T101" i="37"/>
  <c r="AE101" i="37"/>
  <c r="AR101" i="37"/>
  <c r="W101" i="37"/>
  <c r="N101" i="37"/>
  <c r="AA101" i="37"/>
  <c r="AO101" i="37"/>
  <c r="AC101" i="37"/>
  <c r="AI101" i="37"/>
  <c r="S101" i="37"/>
  <c r="AS101" i="37"/>
  <c r="AJ101" i="37"/>
  <c r="M101" i="37"/>
  <c r="K101" i="37"/>
  <c r="AN101" i="37"/>
  <c r="AL101" i="37"/>
  <c r="AK101" i="37"/>
  <c r="AQ101" i="37"/>
  <c r="Z101" i="37"/>
  <c r="V101" i="37"/>
  <c r="AD101" i="37"/>
  <c r="AG101" i="37"/>
  <c r="O101" i="37"/>
  <c r="AB101" i="37"/>
  <c r="AT101" i="37"/>
  <c r="P101" i="37"/>
  <c r="U101" i="37"/>
  <c r="R101" i="37"/>
  <c r="L101" i="37"/>
  <c r="Q101" i="37"/>
  <c r="X101" i="37"/>
  <c r="AH101" i="37"/>
  <c r="T526" i="37"/>
  <c r="AK526" i="37"/>
  <c r="AN526" i="37"/>
  <c r="AM526" i="37"/>
  <c r="R526" i="37"/>
  <c r="P526" i="37"/>
  <c r="L526" i="37"/>
  <c r="W526" i="37"/>
  <c r="AB526" i="37"/>
  <c r="AE526" i="37"/>
  <c r="AL526" i="37"/>
  <c r="AA526" i="37"/>
  <c r="O526" i="37"/>
  <c r="AR526" i="37"/>
  <c r="Y526" i="37"/>
  <c r="AQ526" i="37"/>
  <c r="AP526" i="37"/>
  <c r="Z526" i="37"/>
  <c r="AG526" i="37"/>
  <c r="AO526" i="37"/>
  <c r="S526" i="37"/>
  <c r="AD526" i="37"/>
  <c r="AH526" i="37"/>
  <c r="N526" i="37"/>
  <c r="AJ526" i="37"/>
  <c r="K526" i="37"/>
  <c r="AC526" i="37"/>
  <c r="Q526" i="37"/>
  <c r="I526" i="37"/>
  <c r="AF526" i="37"/>
  <c r="V526" i="37"/>
  <c r="X526" i="37"/>
  <c r="AS526" i="37"/>
  <c r="U526" i="37"/>
  <c r="AI526" i="37"/>
  <c r="M526" i="37"/>
  <c r="AT526" i="37"/>
  <c r="O174" i="37"/>
  <c r="AH174" i="37"/>
  <c r="U174" i="37"/>
  <c r="AO174" i="37"/>
  <c r="R174" i="37"/>
  <c r="AS174" i="37"/>
  <c r="X174" i="37"/>
  <c r="AE174" i="37"/>
  <c r="AA174" i="37"/>
  <c r="P174" i="37"/>
  <c r="I174" i="37"/>
  <c r="V174" i="37"/>
  <c r="AQ174" i="37"/>
  <c r="AR174" i="37"/>
  <c r="AK174" i="37"/>
  <c r="AF174" i="37"/>
  <c r="K174" i="37"/>
  <c r="Y174" i="37"/>
  <c r="M174" i="37"/>
  <c r="L174" i="37"/>
  <c r="T174" i="37"/>
  <c r="AM174" i="37"/>
  <c r="Z174" i="37"/>
  <c r="Q174" i="37"/>
  <c r="S174" i="37"/>
  <c r="AB174" i="37"/>
  <c r="N174" i="37"/>
  <c r="AP174" i="37"/>
  <c r="AT174" i="37"/>
  <c r="AI174" i="37"/>
  <c r="AJ174" i="37"/>
  <c r="W174" i="37"/>
  <c r="AG174" i="37"/>
  <c r="AN174" i="37"/>
  <c r="AL174" i="37"/>
  <c r="AD174" i="37"/>
  <c r="AC174" i="37"/>
  <c r="AT55" i="36"/>
  <c r="AN55" i="36"/>
  <c r="AS55" i="36"/>
  <c r="M55" i="36"/>
  <c r="K55" i="36"/>
  <c r="AP55" i="36"/>
  <c r="Z55" i="36"/>
  <c r="O55" i="36"/>
  <c r="AO55" i="36"/>
  <c r="I55" i="36"/>
  <c r="AR55" i="36"/>
  <c r="AE55" i="36"/>
  <c r="AK55" i="36"/>
  <c r="AQ55" i="36"/>
  <c r="AM55" i="36"/>
  <c r="T55" i="36"/>
  <c r="X55" i="36"/>
  <c r="U55" i="36"/>
  <c r="AB55" i="36"/>
  <c r="N55" i="36"/>
  <c r="Q55" i="36"/>
  <c r="W55" i="36"/>
  <c r="AL55" i="36"/>
  <c r="R55" i="36"/>
  <c r="AJ55" i="36"/>
  <c r="AC55" i="36"/>
  <c r="Y55" i="36"/>
  <c r="AI55" i="36"/>
  <c r="AA55" i="36"/>
  <c r="AD55" i="36"/>
  <c r="P55" i="36"/>
  <c r="AH55" i="36"/>
  <c r="L55" i="36"/>
  <c r="S55" i="36"/>
  <c r="AG55" i="36"/>
  <c r="AF55" i="36"/>
  <c r="V55" i="36"/>
  <c r="Z77" i="37"/>
  <c r="AH77" i="37"/>
  <c r="Y77" i="37"/>
  <c r="P77" i="37"/>
  <c r="AJ77" i="37"/>
  <c r="L77" i="37"/>
  <c r="S77" i="37"/>
  <c r="V77" i="37"/>
  <c r="U77" i="37"/>
  <c r="AS77" i="37"/>
  <c r="K77" i="37"/>
  <c r="R77" i="37"/>
  <c r="AC77" i="37"/>
  <c r="AA77" i="37"/>
  <c r="AR77" i="37"/>
  <c r="AO77" i="37"/>
  <c r="AN77" i="37"/>
  <c r="AP77" i="37"/>
  <c r="AI77" i="37"/>
  <c r="N77" i="37"/>
  <c r="AG77" i="37"/>
  <c r="I77" i="37"/>
  <c r="AM77" i="37"/>
  <c r="M77" i="37"/>
  <c r="X77" i="37"/>
  <c r="AT77" i="37"/>
  <c r="O77" i="37"/>
  <c r="AQ77" i="37"/>
  <c r="AD77" i="37"/>
  <c r="W77" i="37"/>
  <c r="AE77" i="37"/>
  <c r="Q77" i="37"/>
  <c r="AK77" i="37"/>
  <c r="AB77" i="37"/>
  <c r="AL77" i="37"/>
  <c r="AF77" i="37"/>
  <c r="T77" i="37"/>
  <c r="AL113" i="35"/>
  <c r="AC113" i="35"/>
  <c r="AK113" i="35"/>
  <c r="R113" i="35"/>
  <c r="Q113" i="35"/>
  <c r="AJ113" i="35"/>
  <c r="AO113" i="35"/>
  <c r="AH113" i="35"/>
  <c r="AQ113" i="35"/>
  <c r="AF113" i="35"/>
  <c r="AI113" i="35"/>
  <c r="AA113" i="35"/>
  <c r="AG113" i="35"/>
  <c r="Z113" i="35"/>
  <c r="AB113" i="35"/>
  <c r="AD113" i="35"/>
  <c r="U113" i="35"/>
  <c r="W113" i="35"/>
  <c r="AS113" i="35"/>
  <c r="AR113" i="35"/>
  <c r="L113" i="35"/>
  <c r="I113" i="35"/>
  <c r="V113" i="35"/>
  <c r="S113" i="35"/>
  <c r="X113" i="35"/>
  <c r="N113" i="35"/>
  <c r="M113" i="35"/>
  <c r="AN113" i="35"/>
  <c r="AP113" i="35"/>
  <c r="AT113" i="35"/>
  <c r="K113" i="35"/>
  <c r="Y113" i="35"/>
  <c r="O113" i="35"/>
  <c r="AM113" i="35"/>
  <c r="AE113" i="35"/>
  <c r="T113" i="35"/>
  <c r="P113" i="35"/>
  <c r="AM329" i="35"/>
  <c r="AP329" i="35"/>
  <c r="AN329" i="35"/>
  <c r="T329" i="35"/>
  <c r="V329" i="35"/>
  <c r="AI329" i="35"/>
  <c r="AK329" i="35"/>
  <c r="AH329" i="35"/>
  <c r="I329" i="35"/>
  <c r="AT329" i="35"/>
  <c r="AJ329" i="35"/>
  <c r="AE329" i="35"/>
  <c r="AF329" i="35"/>
  <c r="AC329" i="35"/>
  <c r="AL329" i="35"/>
  <c r="AB329" i="35"/>
  <c r="O329" i="35"/>
  <c r="AO329" i="35"/>
  <c r="N329" i="35"/>
  <c r="W329" i="35"/>
  <c r="R329" i="35"/>
  <c r="Y329" i="35"/>
  <c r="S329" i="35"/>
  <c r="M329" i="35"/>
  <c r="K329" i="35"/>
  <c r="AD329" i="35"/>
  <c r="Z329" i="35"/>
  <c r="AQ329" i="35"/>
  <c r="AS329" i="35"/>
  <c r="AR329" i="35"/>
  <c r="Q329" i="35"/>
  <c r="AA329" i="35"/>
  <c r="X329" i="35"/>
  <c r="P329" i="35"/>
  <c r="U329" i="35"/>
  <c r="L329" i="35"/>
  <c r="AG329" i="35"/>
  <c r="AI423" i="35"/>
  <c r="X423" i="35"/>
  <c r="O423" i="35"/>
  <c r="AL423" i="35"/>
  <c r="U423" i="35"/>
  <c r="W423" i="35"/>
  <c r="AT423" i="35"/>
  <c r="AD423" i="35"/>
  <c r="Q423" i="35"/>
  <c r="R423" i="35"/>
  <c r="AJ423" i="35"/>
  <c r="AS423" i="35"/>
  <c r="M423" i="35"/>
  <c r="L423" i="35"/>
  <c r="AA423" i="35"/>
  <c r="AC423" i="35"/>
  <c r="AH423" i="35"/>
  <c r="S423" i="35"/>
  <c r="V423" i="35"/>
  <c r="AK423" i="35"/>
  <c r="AF423" i="35"/>
  <c r="P423" i="35"/>
  <c r="T423" i="35"/>
  <c r="AG423" i="35"/>
  <c r="Z423" i="35"/>
  <c r="Y423" i="35"/>
  <c r="K423" i="35"/>
  <c r="I423" i="35"/>
  <c r="AB423" i="35"/>
  <c r="N423" i="35"/>
  <c r="AO423" i="35"/>
  <c r="AN423" i="35"/>
  <c r="AR423" i="35"/>
  <c r="AQ423" i="35"/>
  <c r="AE423" i="35"/>
  <c r="AM423" i="35"/>
  <c r="AP423" i="35"/>
  <c r="O4" i="37"/>
  <c r="AT4" i="37"/>
  <c r="AL4" i="37"/>
  <c r="AQ4" i="37"/>
  <c r="K4" i="37"/>
  <c r="AS4" i="37"/>
  <c r="AJ4" i="37"/>
  <c r="Q4" i="37"/>
  <c r="AM4" i="37"/>
  <c r="AP4" i="37"/>
  <c r="AN4" i="37"/>
  <c r="Y4" i="37"/>
  <c r="AR4" i="37"/>
  <c r="W4" i="37"/>
  <c r="U4" i="37"/>
  <c r="R4" i="37"/>
  <c r="T4" i="37"/>
  <c r="L4" i="37"/>
  <c r="AI4" i="37"/>
  <c r="AH4" i="37"/>
  <c r="V4" i="37"/>
  <c r="M4" i="37"/>
  <c r="AE4" i="37"/>
  <c r="AC4" i="37"/>
  <c r="AB4" i="37"/>
  <c r="S4" i="37"/>
  <c r="AA4" i="37"/>
  <c r="X4" i="37"/>
  <c r="AG4" i="37"/>
  <c r="Z4" i="37"/>
  <c r="AD4" i="37"/>
  <c r="P4" i="37"/>
  <c r="I4" i="37"/>
  <c r="AO4" i="37"/>
  <c r="AK4" i="37"/>
  <c r="AF4" i="37"/>
  <c r="N4" i="37"/>
  <c r="AM197" i="36"/>
  <c r="AT197" i="36"/>
  <c r="AP197" i="36"/>
  <c r="AH197" i="36"/>
  <c r="AG197" i="36"/>
  <c r="AI197" i="36"/>
  <c r="AO197" i="36"/>
  <c r="AK197" i="36"/>
  <c r="X197" i="36"/>
  <c r="AN197" i="36"/>
  <c r="AE197" i="36"/>
  <c r="AJ197" i="36"/>
  <c r="AF197" i="36"/>
  <c r="M197" i="36"/>
  <c r="Q197" i="36"/>
  <c r="O197" i="36"/>
  <c r="N197" i="36"/>
  <c r="L197" i="36"/>
  <c r="AD197" i="36"/>
  <c r="AL197" i="36"/>
  <c r="I197" i="36"/>
  <c r="Y197" i="36"/>
  <c r="V197" i="36"/>
  <c r="AQ197" i="36"/>
  <c r="T197" i="36"/>
  <c r="AC197" i="36"/>
  <c r="AB197" i="36"/>
  <c r="S197" i="36"/>
  <c r="P197" i="36"/>
  <c r="K197" i="36"/>
  <c r="AS197" i="36"/>
  <c r="AR197" i="36"/>
  <c r="R197" i="36"/>
  <c r="U197" i="36"/>
  <c r="Z197" i="36"/>
  <c r="AA197" i="36"/>
  <c r="W197" i="36"/>
  <c r="AE22" i="35"/>
  <c r="AH22" i="35"/>
  <c r="Y22" i="35"/>
  <c r="AB22" i="35"/>
  <c r="AJ22" i="35"/>
  <c r="AA22" i="35"/>
  <c r="AC22" i="35"/>
  <c r="Q22" i="35"/>
  <c r="T22" i="35"/>
  <c r="Z22" i="35"/>
  <c r="W22" i="35"/>
  <c r="X22" i="35"/>
  <c r="I22" i="35"/>
  <c r="P22" i="35"/>
  <c r="AM22" i="35"/>
  <c r="AS22" i="35"/>
  <c r="AL22" i="35"/>
  <c r="N22" i="35"/>
  <c r="L22" i="35"/>
  <c r="R22" i="35"/>
  <c r="AO22" i="35"/>
  <c r="AF22" i="35"/>
  <c r="M22" i="35"/>
  <c r="AD22" i="35"/>
  <c r="AI22" i="35"/>
  <c r="AQ22" i="35"/>
  <c r="AT22" i="35"/>
  <c r="U22" i="35"/>
  <c r="AR22" i="35"/>
  <c r="K22" i="35"/>
  <c r="V22" i="35"/>
  <c r="AK22" i="35"/>
  <c r="AG22" i="35"/>
  <c r="S22" i="35"/>
  <c r="O22" i="35"/>
  <c r="AN22" i="35"/>
  <c r="AP22" i="35"/>
  <c r="N29" i="36"/>
  <c r="X29" i="36"/>
  <c r="AC29" i="36"/>
  <c r="AA29" i="36"/>
  <c r="T29" i="36"/>
  <c r="Y29" i="36"/>
  <c r="S29" i="36"/>
  <c r="P29" i="36"/>
  <c r="U29" i="36"/>
  <c r="K29" i="36"/>
  <c r="AD29" i="36"/>
  <c r="AF29" i="36"/>
  <c r="AK29" i="36"/>
  <c r="AQ29" i="36"/>
  <c r="AM29" i="36"/>
  <c r="AS29" i="36"/>
  <c r="Z29" i="36"/>
  <c r="AO29" i="36"/>
  <c r="O29" i="36"/>
  <c r="AG29" i="36"/>
  <c r="W29" i="36"/>
  <c r="AN29" i="36"/>
  <c r="AL29" i="36"/>
  <c r="AJ29" i="36"/>
  <c r="AB29" i="36"/>
  <c r="AR29" i="36"/>
  <c r="R29" i="36"/>
  <c r="L29" i="36"/>
  <c r="AH29" i="36"/>
  <c r="M29" i="36"/>
  <c r="AT29" i="36"/>
  <c r="Q29" i="36"/>
  <c r="I29" i="36"/>
  <c r="AI29" i="36"/>
  <c r="AP29" i="36"/>
  <c r="AE29" i="36"/>
  <c r="V29" i="36"/>
  <c r="R408" i="35"/>
  <c r="O408" i="35"/>
  <c r="AG408" i="35"/>
  <c r="W408" i="35"/>
  <c r="AC408" i="35"/>
  <c r="AL408" i="35"/>
  <c r="AN408" i="35"/>
  <c r="AT408" i="35"/>
  <c r="AP408" i="35"/>
  <c r="K408" i="35"/>
  <c r="U408" i="35"/>
  <c r="Q408" i="35"/>
  <c r="AJ408" i="35"/>
  <c r="AO408" i="35"/>
  <c r="AH408" i="35"/>
  <c r="V408" i="35"/>
  <c r="AD408" i="35"/>
  <c r="AF408" i="35"/>
  <c r="AI408" i="35"/>
  <c r="AA408" i="35"/>
  <c r="AE408" i="35"/>
  <c r="AB408" i="35"/>
  <c r="AM408" i="35"/>
  <c r="P408" i="35"/>
  <c r="N408" i="35"/>
  <c r="AS408" i="35"/>
  <c r="T408" i="35"/>
  <c r="L408" i="35"/>
  <c r="S408" i="35"/>
  <c r="Y408" i="35"/>
  <c r="I408" i="35"/>
  <c r="M408" i="35"/>
  <c r="AR408" i="35"/>
  <c r="Z408" i="35"/>
  <c r="X408" i="35"/>
  <c r="AK408" i="35"/>
  <c r="AQ408" i="35"/>
  <c r="AB343" i="37"/>
  <c r="AA343" i="37"/>
  <c r="V343" i="37"/>
  <c r="AP343" i="37"/>
  <c r="AL343" i="37"/>
  <c r="P343" i="37"/>
  <c r="L343" i="37"/>
  <c r="AJ343" i="37"/>
  <c r="AC343" i="37"/>
  <c r="AI343" i="37"/>
  <c r="R343" i="37"/>
  <c r="Y343" i="37"/>
  <c r="AD343" i="37"/>
  <c r="K343" i="37"/>
  <c r="U343" i="37"/>
  <c r="X343" i="37"/>
  <c r="AQ343" i="37"/>
  <c r="AK343" i="37"/>
  <c r="AT343" i="37"/>
  <c r="AF343" i="37"/>
  <c r="T343" i="37"/>
  <c r="AO343" i="37"/>
  <c r="AM343" i="37"/>
  <c r="AG343" i="37"/>
  <c r="Z343" i="37"/>
  <c r="Q343" i="37"/>
  <c r="AH343" i="37"/>
  <c r="S343" i="37"/>
  <c r="AE343" i="37"/>
  <c r="AS343" i="37"/>
  <c r="M343" i="37"/>
  <c r="W343" i="37"/>
  <c r="AN343" i="37"/>
  <c r="N343" i="37"/>
  <c r="O343" i="37"/>
  <c r="I343" i="37"/>
  <c r="AR343" i="37"/>
  <c r="AK79" i="35"/>
  <c r="V79" i="35"/>
  <c r="X79" i="35"/>
  <c r="AO79" i="35"/>
  <c r="R79" i="35"/>
  <c r="S79" i="35"/>
  <c r="AG79" i="35"/>
  <c r="O79" i="35"/>
  <c r="I79" i="35"/>
  <c r="AT79" i="35"/>
  <c r="N79" i="35"/>
  <c r="M79" i="35"/>
  <c r="AA79" i="35"/>
  <c r="AD79" i="35"/>
  <c r="AI79" i="35"/>
  <c r="Q79" i="35"/>
  <c r="AS79" i="35"/>
  <c r="L79" i="35"/>
  <c r="AJ79" i="35"/>
  <c r="AP79" i="35"/>
  <c r="AN79" i="35"/>
  <c r="AM79" i="35"/>
  <c r="P79" i="35"/>
  <c r="AC79" i="35"/>
  <c r="AB79" i="35"/>
  <c r="Z79" i="35"/>
  <c r="K79" i="35"/>
  <c r="W79" i="35"/>
  <c r="T79" i="35"/>
  <c r="U79" i="35"/>
  <c r="AF79" i="35"/>
  <c r="AR79" i="35"/>
  <c r="AE79" i="35"/>
  <c r="AL79" i="35"/>
  <c r="AH79" i="35"/>
  <c r="AQ79" i="35"/>
  <c r="Y79" i="35"/>
  <c r="AB131" i="37"/>
  <c r="AG131" i="37"/>
  <c r="AH131" i="37"/>
  <c r="X131" i="37"/>
  <c r="Y131" i="37"/>
  <c r="AS131" i="37"/>
  <c r="AP131" i="37"/>
  <c r="AR131" i="37"/>
  <c r="AO131" i="37"/>
  <c r="Z131" i="37"/>
  <c r="S131" i="37"/>
  <c r="AK131" i="37"/>
  <c r="AD131" i="37"/>
  <c r="AE131" i="37"/>
  <c r="AC131" i="37"/>
  <c r="AM131" i="37"/>
  <c r="AQ131" i="37"/>
  <c r="AN131" i="37"/>
  <c r="U131" i="37"/>
  <c r="N131" i="37"/>
  <c r="P131" i="37"/>
  <c r="R131" i="37"/>
  <c r="K131" i="37"/>
  <c r="AF131" i="37"/>
  <c r="O131" i="37"/>
  <c r="T131" i="37"/>
  <c r="AA131" i="37"/>
  <c r="L131" i="37"/>
  <c r="V131" i="37"/>
  <c r="AL131" i="37"/>
  <c r="I131" i="37"/>
  <c r="W131" i="37"/>
  <c r="Q131" i="37"/>
  <c r="AJ131" i="37"/>
  <c r="M131" i="37"/>
  <c r="AI131" i="37"/>
  <c r="AT131" i="37"/>
  <c r="AR345" i="37"/>
  <c r="AC345" i="37"/>
  <c r="AT345" i="37"/>
  <c r="I345" i="37"/>
  <c r="AL345" i="37"/>
  <c r="AD345" i="37"/>
  <c r="AE345" i="37"/>
  <c r="AP345" i="37"/>
  <c r="W345" i="37"/>
  <c r="AM345" i="37"/>
  <c r="AH345" i="37"/>
  <c r="O345" i="37"/>
  <c r="AQ345" i="37"/>
  <c r="AI345" i="37"/>
  <c r="U345" i="37"/>
  <c r="AN345" i="37"/>
  <c r="AJ345" i="37"/>
  <c r="AB345" i="37"/>
  <c r="Q345" i="37"/>
  <c r="Z345" i="37"/>
  <c r="S345" i="37"/>
  <c r="K345" i="37"/>
  <c r="N345" i="37"/>
  <c r="V345" i="37"/>
  <c r="T345" i="37"/>
  <c r="AF345" i="37"/>
  <c r="AA345" i="37"/>
  <c r="P345" i="37"/>
  <c r="AO345" i="37"/>
  <c r="M345" i="37"/>
  <c r="AK345" i="37"/>
  <c r="AS345" i="37"/>
  <c r="X345" i="37"/>
  <c r="L345" i="37"/>
  <c r="Y345" i="37"/>
  <c r="R345" i="37"/>
  <c r="AG345" i="37"/>
  <c r="R593" i="36"/>
  <c r="W593" i="36"/>
  <c r="AB593" i="36"/>
  <c r="AS593" i="36"/>
  <c r="AT593" i="36"/>
  <c r="N593" i="36"/>
  <c r="S593" i="36"/>
  <c r="X593" i="36"/>
  <c r="AC593" i="36"/>
  <c r="AP593" i="36"/>
  <c r="O593" i="36"/>
  <c r="T593" i="36"/>
  <c r="M593" i="36"/>
  <c r="Z593" i="36"/>
  <c r="AE593" i="36"/>
  <c r="AJ593" i="36"/>
  <c r="Y593" i="36"/>
  <c r="Q593" i="36"/>
  <c r="AQ593" i="36"/>
  <c r="P593" i="36"/>
  <c r="I593" i="36"/>
  <c r="AM593" i="36"/>
  <c r="L593" i="36"/>
  <c r="AA593" i="36"/>
  <c r="AI593" i="36"/>
  <c r="AO593" i="36"/>
  <c r="AD593" i="36"/>
  <c r="AN593" i="36"/>
  <c r="AG593" i="36"/>
  <c r="V593" i="36"/>
  <c r="AF593" i="36"/>
  <c r="AK593" i="36"/>
  <c r="U593" i="36"/>
  <c r="AR593" i="36"/>
  <c r="AH593" i="36"/>
  <c r="K593" i="36"/>
  <c r="AL593" i="36"/>
  <c r="AD234" i="37"/>
  <c r="AM234" i="37"/>
  <c r="AE234" i="37"/>
  <c r="AT234" i="37"/>
  <c r="AI234" i="37"/>
  <c r="AR234" i="37"/>
  <c r="N234" i="37"/>
  <c r="AP234" i="37"/>
  <c r="L234" i="37"/>
  <c r="K234" i="37"/>
  <c r="T234" i="37"/>
  <c r="O234" i="37"/>
  <c r="AJ234" i="37"/>
  <c r="AC234" i="37"/>
  <c r="AF234" i="37"/>
  <c r="AN234" i="37"/>
  <c r="AS234" i="37"/>
  <c r="AO234" i="37"/>
  <c r="AQ234" i="37"/>
  <c r="AA234" i="37"/>
  <c r="V234" i="37"/>
  <c r="M234" i="37"/>
  <c r="AK234" i="37"/>
  <c r="AG234" i="37"/>
  <c r="AH234" i="37"/>
  <c r="Z234" i="37"/>
  <c r="Q234" i="37"/>
  <c r="AB234" i="37"/>
  <c r="X234" i="37"/>
  <c r="P234" i="37"/>
  <c r="U234" i="37"/>
  <c r="AL234" i="37"/>
  <c r="I234" i="37"/>
  <c r="R234" i="37"/>
  <c r="Y234" i="37"/>
  <c r="S234" i="37"/>
  <c r="W234" i="37"/>
  <c r="AB152" i="36"/>
  <c r="AC152" i="36"/>
  <c r="Y152" i="36"/>
  <c r="AK152" i="36"/>
  <c r="X152" i="36"/>
  <c r="W152" i="36"/>
  <c r="S152" i="36"/>
  <c r="U152" i="36"/>
  <c r="T152" i="36"/>
  <c r="R152" i="36"/>
  <c r="N152" i="36"/>
  <c r="AP152" i="36"/>
  <c r="Q152" i="36"/>
  <c r="O152" i="36"/>
  <c r="AJ152" i="36"/>
  <c r="AM152" i="36"/>
  <c r="AI152" i="36"/>
  <c r="V152" i="36"/>
  <c r="L152" i="36"/>
  <c r="AQ152" i="36"/>
  <c r="AS152" i="36"/>
  <c r="AG152" i="36"/>
  <c r="AH152" i="36"/>
  <c r="K152" i="36"/>
  <c r="AO152" i="36"/>
  <c r="AD152" i="36"/>
  <c r="AR152" i="36"/>
  <c r="I152" i="36"/>
  <c r="AE152" i="36"/>
  <c r="AF152" i="36"/>
  <c r="AN152" i="36"/>
  <c r="AL152" i="36"/>
  <c r="P152" i="36"/>
  <c r="Z152" i="36"/>
  <c r="AT152" i="36"/>
  <c r="M152" i="36"/>
  <c r="AA152" i="36"/>
  <c r="AE395" i="36"/>
  <c r="R395" i="36"/>
  <c r="AT395" i="36"/>
  <c r="AR395" i="36"/>
  <c r="L395" i="36"/>
  <c r="AO395" i="36"/>
  <c r="U395" i="36"/>
  <c r="AN395" i="36"/>
  <c r="AQ395" i="36"/>
  <c r="AH395" i="36"/>
  <c r="N395" i="36"/>
  <c r="AB395" i="36"/>
  <c r="Q395" i="36"/>
  <c r="AS395" i="36"/>
  <c r="AM395" i="36"/>
  <c r="X395" i="36"/>
  <c r="K395" i="36"/>
  <c r="AK395" i="36"/>
  <c r="T395" i="36"/>
  <c r="Z395" i="36"/>
  <c r="AD395" i="36"/>
  <c r="P395" i="36"/>
  <c r="AI395" i="36"/>
  <c r="AL395" i="36"/>
  <c r="AC395" i="36"/>
  <c r="Y395" i="36"/>
  <c r="AG395" i="36"/>
  <c r="W395" i="36"/>
  <c r="AA395" i="36"/>
  <c r="O395" i="36"/>
  <c r="V395" i="36"/>
  <c r="S395" i="36"/>
  <c r="AF395" i="36"/>
  <c r="I395" i="36"/>
  <c r="M395" i="36"/>
  <c r="AP395" i="36"/>
  <c r="AJ395" i="36"/>
  <c r="AF324" i="35"/>
  <c r="AI324" i="35"/>
  <c r="AG324" i="35"/>
  <c r="AK324" i="35"/>
  <c r="M324" i="35"/>
  <c r="AN324" i="35"/>
  <c r="AT324" i="35"/>
  <c r="AQ324" i="35"/>
  <c r="AC324" i="35"/>
  <c r="Z324" i="35"/>
  <c r="AO324" i="35"/>
  <c r="V324" i="35"/>
  <c r="O324" i="35"/>
  <c r="AR324" i="35"/>
  <c r="AD324" i="35"/>
  <c r="Q324" i="35"/>
  <c r="AS324" i="35"/>
  <c r="AJ324" i="35"/>
  <c r="Y324" i="35"/>
  <c r="K324" i="35"/>
  <c r="AE324" i="35"/>
  <c r="P324" i="35"/>
  <c r="AL324" i="35"/>
  <c r="AP324" i="35"/>
  <c r="U324" i="35"/>
  <c r="X324" i="35"/>
  <c r="R324" i="35"/>
  <c r="T324" i="35"/>
  <c r="W324" i="35"/>
  <c r="L324" i="35"/>
  <c r="AH324" i="35"/>
  <c r="S324" i="35"/>
  <c r="AA324" i="35"/>
  <c r="AB324" i="35"/>
  <c r="AM324" i="35"/>
  <c r="N324" i="35"/>
  <c r="I324" i="35"/>
  <c r="O403" i="37"/>
  <c r="P403" i="37"/>
  <c r="AF403" i="37"/>
  <c r="AD403" i="37"/>
  <c r="S403" i="37"/>
  <c r="R403" i="37"/>
  <c r="AM403" i="37"/>
  <c r="L403" i="37"/>
  <c r="U403" i="37"/>
  <c r="AL403" i="37"/>
  <c r="Z403" i="37"/>
  <c r="AE403" i="37"/>
  <c r="AN403" i="37"/>
  <c r="AB403" i="37"/>
  <c r="V403" i="37"/>
  <c r="N403" i="37"/>
  <c r="AI403" i="37"/>
  <c r="AR403" i="37"/>
  <c r="Q403" i="37"/>
  <c r="AO403" i="37"/>
  <c r="K403" i="37"/>
  <c r="X403" i="37"/>
  <c r="W403" i="37"/>
  <c r="AH403" i="37"/>
  <c r="AK403" i="37"/>
  <c r="AC403" i="37"/>
  <c r="Y403" i="37"/>
  <c r="AP403" i="37"/>
  <c r="T403" i="37"/>
  <c r="M403" i="37"/>
  <c r="AJ403" i="37"/>
  <c r="AA403" i="37"/>
  <c r="AG403" i="37"/>
  <c r="AS403" i="37"/>
  <c r="AT403" i="37"/>
  <c r="AQ403" i="37"/>
  <c r="I403" i="37"/>
  <c r="Y511" i="37"/>
  <c r="AB511" i="37"/>
  <c r="P511" i="37"/>
  <c r="N511" i="37"/>
  <c r="T511" i="37"/>
  <c r="U511" i="37"/>
  <c r="W511" i="37"/>
  <c r="AP511" i="37"/>
  <c r="Q511" i="37"/>
  <c r="R511" i="37"/>
  <c r="AQ511" i="37"/>
  <c r="V511" i="37"/>
  <c r="AG511" i="37"/>
  <c r="AM511" i="37"/>
  <c r="AE511" i="37"/>
  <c r="AN511" i="37"/>
  <c r="S511" i="37"/>
  <c r="AS511" i="37"/>
  <c r="L511" i="37"/>
  <c r="AD511" i="37"/>
  <c r="X511" i="37"/>
  <c r="AO511" i="37"/>
  <c r="AT511" i="37"/>
  <c r="K511" i="37"/>
  <c r="AJ511" i="37"/>
  <c r="AK511" i="37"/>
  <c r="AL511" i="37"/>
  <c r="AF511" i="37"/>
  <c r="AC511" i="37"/>
  <c r="AR511" i="37"/>
  <c r="O511" i="37"/>
  <c r="AH511" i="37"/>
  <c r="AA511" i="37"/>
  <c r="M511" i="37"/>
  <c r="I511" i="37"/>
  <c r="Z511" i="37"/>
  <c r="AI511" i="37"/>
  <c r="AN512" i="35"/>
  <c r="AS512" i="35"/>
  <c r="AG512" i="35"/>
  <c r="I512" i="35"/>
  <c r="O512" i="35"/>
  <c r="AJ512" i="35"/>
  <c r="AM512" i="35"/>
  <c r="Z512" i="35"/>
  <c r="AQ512" i="35"/>
  <c r="AD512" i="35"/>
  <c r="AF512" i="35"/>
  <c r="AH512" i="35"/>
  <c r="S512" i="35"/>
  <c r="AE512" i="35"/>
  <c r="AL512" i="35"/>
  <c r="P512" i="35"/>
  <c r="M512" i="35"/>
  <c r="AA512" i="35"/>
  <c r="AC512" i="35"/>
  <c r="U512" i="35"/>
  <c r="AP512" i="35"/>
  <c r="W512" i="35"/>
  <c r="AI512" i="35"/>
  <c r="AO512" i="35"/>
  <c r="R512" i="35"/>
  <c r="V512" i="35"/>
  <c r="AR512" i="35"/>
  <c r="T512" i="35"/>
  <c r="AK512" i="35"/>
  <c r="L512" i="35"/>
  <c r="K512" i="35"/>
  <c r="X512" i="35"/>
  <c r="AT512" i="35"/>
  <c r="Y512" i="35"/>
  <c r="Q512" i="35"/>
  <c r="N512" i="35"/>
  <c r="AB512" i="35"/>
  <c r="Q418" i="36"/>
  <c r="O418" i="36"/>
  <c r="AI418" i="36"/>
  <c r="P418" i="36"/>
  <c r="AS418" i="36"/>
  <c r="M418" i="36"/>
  <c r="AB418" i="36"/>
  <c r="AO418" i="36"/>
  <c r="I418" i="36"/>
  <c r="AN418" i="36"/>
  <c r="V418" i="36"/>
  <c r="AJ418" i="36"/>
  <c r="AQ418" i="36"/>
  <c r="AE418" i="36"/>
  <c r="N418" i="36"/>
  <c r="AF418" i="36"/>
  <c r="AK418" i="36"/>
  <c r="AH418" i="36"/>
  <c r="AG418" i="36"/>
  <c r="AA418" i="36"/>
  <c r="AC418" i="36"/>
  <c r="S418" i="36"/>
  <c r="AL418" i="36"/>
  <c r="AM418" i="36"/>
  <c r="X418" i="36"/>
  <c r="Y418" i="36"/>
  <c r="AD418" i="36"/>
  <c r="U418" i="36"/>
  <c r="W418" i="36"/>
  <c r="AP418" i="36"/>
  <c r="R418" i="36"/>
  <c r="AT418" i="36"/>
  <c r="AR418" i="36"/>
  <c r="K418" i="36"/>
  <c r="L418" i="36"/>
  <c r="Z418" i="36"/>
  <c r="T418" i="36"/>
  <c r="AK488" i="36"/>
  <c r="AT488" i="36"/>
  <c r="AL488" i="36"/>
  <c r="AM488" i="36"/>
  <c r="AP488" i="36"/>
  <c r="AG488" i="36"/>
  <c r="AN488" i="36"/>
  <c r="AE488" i="36"/>
  <c r="AB488" i="36"/>
  <c r="AF488" i="36"/>
  <c r="AC488" i="36"/>
  <c r="AI488" i="36"/>
  <c r="W488" i="36"/>
  <c r="T488" i="36"/>
  <c r="V488" i="36"/>
  <c r="AO488" i="36"/>
  <c r="S488" i="36"/>
  <c r="K488" i="36"/>
  <c r="Y488" i="36"/>
  <c r="N488" i="36"/>
  <c r="AQ488" i="36"/>
  <c r="AD488" i="36"/>
  <c r="AH488" i="36"/>
  <c r="X488" i="36"/>
  <c r="Z488" i="36"/>
  <c r="AR488" i="36"/>
  <c r="O488" i="36"/>
  <c r="AJ488" i="36"/>
  <c r="AS488" i="36"/>
  <c r="AA488" i="36"/>
  <c r="U488" i="36"/>
  <c r="R488" i="36"/>
  <c r="Q488" i="36"/>
  <c r="L488" i="36"/>
  <c r="M488" i="36"/>
  <c r="I488" i="36"/>
  <c r="P488" i="36"/>
  <c r="AM199" i="37"/>
  <c r="N199" i="37"/>
  <c r="AC199" i="37"/>
  <c r="AS199" i="37"/>
  <c r="Y199" i="37"/>
  <c r="AF199" i="37"/>
  <c r="AE199" i="37"/>
  <c r="AA199" i="37"/>
  <c r="AB199" i="37"/>
  <c r="Z199" i="37"/>
  <c r="V199" i="37"/>
  <c r="X199" i="37"/>
  <c r="U199" i="37"/>
  <c r="Q199" i="37"/>
  <c r="AN199" i="37"/>
  <c r="AP199" i="37"/>
  <c r="AL199" i="37"/>
  <c r="S199" i="37"/>
  <c r="R199" i="37"/>
  <c r="AR199" i="37"/>
  <c r="AQ199" i="37"/>
  <c r="AH199" i="37"/>
  <c r="M199" i="37"/>
  <c r="AJ199" i="37"/>
  <c r="AG199" i="37"/>
  <c r="AT199" i="37"/>
  <c r="AK199" i="37"/>
  <c r="I199" i="37"/>
  <c r="L199" i="37"/>
  <c r="O199" i="37"/>
  <c r="K199" i="37"/>
  <c r="W199" i="37"/>
  <c r="T199" i="37"/>
  <c r="AI199" i="37"/>
  <c r="AO199" i="37"/>
  <c r="AD199" i="37"/>
  <c r="P199" i="37"/>
  <c r="AQ550" i="36"/>
  <c r="V550" i="36"/>
  <c r="AT550" i="36"/>
  <c r="U550" i="36"/>
  <c r="T550" i="36"/>
  <c r="AR550" i="36"/>
  <c r="AB550" i="36"/>
  <c r="Q550" i="36"/>
  <c r="O550" i="36"/>
  <c r="AI550" i="36"/>
  <c r="N550" i="36"/>
  <c r="Y550" i="36"/>
  <c r="AN550" i="36"/>
  <c r="W550" i="36"/>
  <c r="M550" i="36"/>
  <c r="AH550" i="36"/>
  <c r="K550" i="36"/>
  <c r="I550" i="36"/>
  <c r="AA550" i="36"/>
  <c r="AM550" i="36"/>
  <c r="AC550" i="36"/>
  <c r="X550" i="36"/>
  <c r="AP550" i="36"/>
  <c r="P550" i="36"/>
  <c r="R550" i="36"/>
  <c r="AJ550" i="36"/>
  <c r="AL550" i="36"/>
  <c r="AD550" i="36"/>
  <c r="AK550" i="36"/>
  <c r="S550" i="36"/>
  <c r="Z550" i="36"/>
  <c r="L550" i="36"/>
  <c r="AG550" i="36"/>
  <c r="AF550" i="36"/>
  <c r="AS550" i="36"/>
  <c r="AO550" i="36"/>
  <c r="AE550" i="36"/>
  <c r="AH29" i="37"/>
  <c r="AK29" i="37"/>
  <c r="AI29" i="37"/>
  <c r="I29" i="37"/>
  <c r="R29" i="37"/>
  <c r="P29" i="37"/>
  <c r="M29" i="37"/>
  <c r="Z29" i="37"/>
  <c r="K29" i="37"/>
  <c r="T29" i="37"/>
  <c r="AM29" i="37"/>
  <c r="N29" i="37"/>
  <c r="AN29" i="37"/>
  <c r="Y29" i="37"/>
  <c r="AL29" i="37"/>
  <c r="AA29" i="37"/>
  <c r="AO29" i="37"/>
  <c r="AP29" i="37"/>
  <c r="AC29" i="37"/>
  <c r="AS29" i="37"/>
  <c r="Q29" i="37"/>
  <c r="L29" i="37"/>
  <c r="AT29" i="37"/>
  <c r="X29" i="37"/>
  <c r="AB29" i="37"/>
  <c r="AG29" i="37"/>
  <c r="AF29" i="37"/>
  <c r="W29" i="37"/>
  <c r="S29" i="37"/>
  <c r="AR29" i="37"/>
  <c r="AE29" i="37"/>
  <c r="AJ29" i="37"/>
  <c r="AQ29" i="37"/>
  <c r="U29" i="37"/>
  <c r="AD29" i="37"/>
  <c r="V29" i="37"/>
  <c r="O29" i="37"/>
  <c r="R125" i="35"/>
  <c r="AK125" i="35"/>
  <c r="AN125" i="35"/>
  <c r="AT125" i="35"/>
  <c r="AS125" i="35"/>
  <c r="U125" i="35"/>
  <c r="AJ125" i="35"/>
  <c r="AO125" i="35"/>
  <c r="AL125" i="35"/>
  <c r="K125" i="35"/>
  <c r="AF125" i="35"/>
  <c r="AI125" i="35"/>
  <c r="AE125" i="35"/>
  <c r="AP125" i="35"/>
  <c r="P125" i="35"/>
  <c r="N125" i="35"/>
  <c r="AM125" i="35"/>
  <c r="Y125" i="35"/>
  <c r="V125" i="35"/>
  <c r="S125" i="35"/>
  <c r="M125" i="35"/>
  <c r="AA125" i="35"/>
  <c r="O125" i="35"/>
  <c r="AR125" i="35"/>
  <c r="I125" i="35"/>
  <c r="AH125" i="35"/>
  <c r="L125" i="35"/>
  <c r="AC125" i="35"/>
  <c r="Q125" i="35"/>
  <c r="AB125" i="35"/>
  <c r="Z125" i="35"/>
  <c r="AG125" i="35"/>
  <c r="AD125" i="35"/>
  <c r="W125" i="35"/>
  <c r="X125" i="35"/>
  <c r="T125" i="35"/>
  <c r="AQ125" i="35"/>
  <c r="AE409" i="36"/>
  <c r="W409" i="36"/>
  <c r="AR409" i="36"/>
  <c r="AK409" i="36"/>
  <c r="I409" i="36"/>
  <c r="P409" i="36"/>
  <c r="AP409" i="36"/>
  <c r="AF409" i="36"/>
  <c r="AL409" i="36"/>
  <c r="AS409" i="36"/>
  <c r="O409" i="36"/>
  <c r="L409" i="36"/>
  <c r="AM409" i="36"/>
  <c r="AH409" i="36"/>
  <c r="AN409" i="36"/>
  <c r="AI409" i="36"/>
  <c r="AQ409" i="36"/>
  <c r="AO409" i="36"/>
  <c r="AC409" i="36"/>
  <c r="AT409" i="36"/>
  <c r="X409" i="36"/>
  <c r="K409" i="36"/>
  <c r="Q409" i="36"/>
  <c r="AD409" i="36"/>
  <c r="U409" i="36"/>
  <c r="Y409" i="36"/>
  <c r="Z409" i="36"/>
  <c r="AB409" i="36"/>
  <c r="T409" i="36"/>
  <c r="S409" i="36"/>
  <c r="R409" i="36"/>
  <c r="N409" i="36"/>
  <c r="M409" i="36"/>
  <c r="AA409" i="36"/>
  <c r="V409" i="36"/>
  <c r="AJ409" i="36"/>
  <c r="AG409" i="36"/>
  <c r="AG441" i="35"/>
  <c r="AL441" i="35"/>
  <c r="AO441" i="35"/>
  <c r="AK441" i="35"/>
  <c r="AI441" i="35"/>
  <c r="M441" i="35"/>
  <c r="AH441" i="35"/>
  <c r="AJ441" i="35"/>
  <c r="AC441" i="35"/>
  <c r="X441" i="35"/>
  <c r="AS441" i="35"/>
  <c r="AD441" i="35"/>
  <c r="AE441" i="35"/>
  <c r="W441" i="35"/>
  <c r="L441" i="35"/>
  <c r="U441" i="35"/>
  <c r="AT441" i="35"/>
  <c r="N441" i="35"/>
  <c r="I441" i="35"/>
  <c r="S441" i="35"/>
  <c r="AA441" i="35"/>
  <c r="T441" i="35"/>
  <c r="AF441" i="35"/>
  <c r="P441" i="35"/>
  <c r="O441" i="35"/>
  <c r="Q441" i="35"/>
  <c r="Z441" i="35"/>
  <c r="AP441" i="35"/>
  <c r="AR441" i="35"/>
  <c r="AN441" i="35"/>
  <c r="K441" i="35"/>
  <c r="Y441" i="35"/>
  <c r="AM441" i="35"/>
  <c r="AQ441" i="35"/>
  <c r="AB441" i="35"/>
  <c r="V441" i="35"/>
  <c r="R441" i="35"/>
  <c r="AS225" i="37"/>
  <c r="AH225" i="37"/>
  <c r="Z225" i="37"/>
  <c r="AP225" i="37"/>
  <c r="AA225" i="37"/>
  <c r="AR225" i="37"/>
  <c r="AT225" i="37"/>
  <c r="Q225" i="37"/>
  <c r="W225" i="37"/>
  <c r="P225" i="37"/>
  <c r="M225" i="37"/>
  <c r="AO225" i="37"/>
  <c r="I225" i="37"/>
  <c r="AC225" i="37"/>
  <c r="AN225" i="37"/>
  <c r="AF225" i="37"/>
  <c r="X225" i="37"/>
  <c r="AL225" i="37"/>
  <c r="AJ225" i="37"/>
  <c r="AQ225" i="37"/>
  <c r="U225" i="37"/>
  <c r="N225" i="37"/>
  <c r="K225" i="37"/>
  <c r="AK225" i="37"/>
  <c r="Y225" i="37"/>
  <c r="V225" i="37"/>
  <c r="L225" i="37"/>
  <c r="O225" i="37"/>
  <c r="AI225" i="37"/>
  <c r="S225" i="37"/>
  <c r="AB225" i="37"/>
  <c r="R225" i="37"/>
  <c r="AG225" i="37"/>
  <c r="T225" i="37"/>
  <c r="AE225" i="37"/>
  <c r="AM225" i="37"/>
  <c r="AD225" i="37"/>
  <c r="AN127" i="36"/>
  <c r="X127" i="36"/>
  <c r="AS127" i="36"/>
  <c r="M127" i="36"/>
  <c r="K127" i="36"/>
  <c r="AP127" i="36"/>
  <c r="AO127" i="36"/>
  <c r="I127" i="36"/>
  <c r="AR127" i="36"/>
  <c r="AE127" i="36"/>
  <c r="AJ127" i="36"/>
  <c r="Z127" i="36"/>
  <c r="O127" i="36"/>
  <c r="AK127" i="36"/>
  <c r="AQ127" i="36"/>
  <c r="AM127" i="36"/>
  <c r="T127" i="36"/>
  <c r="AA127" i="36"/>
  <c r="AG127" i="36"/>
  <c r="V127" i="36"/>
  <c r="AI127" i="36"/>
  <c r="AC127" i="36"/>
  <c r="P127" i="36"/>
  <c r="S127" i="36"/>
  <c r="AB127" i="36"/>
  <c r="W127" i="36"/>
  <c r="AF127" i="36"/>
  <c r="AT127" i="36"/>
  <c r="AH127" i="36"/>
  <c r="R127" i="36"/>
  <c r="U127" i="36"/>
  <c r="Q127" i="36"/>
  <c r="AL127" i="36"/>
  <c r="L127" i="36"/>
  <c r="AD127" i="36"/>
  <c r="N127" i="36"/>
  <c r="Y127" i="36"/>
  <c r="AP251" i="36"/>
  <c r="AS251" i="36"/>
  <c r="M251" i="36"/>
  <c r="K251" i="36"/>
  <c r="AT251" i="36"/>
  <c r="T251" i="36"/>
  <c r="AO251" i="36"/>
  <c r="I251" i="36"/>
  <c r="AR251" i="36"/>
  <c r="AN251" i="36"/>
  <c r="AQ251" i="36"/>
  <c r="AB251" i="36"/>
  <c r="N251" i="36"/>
  <c r="AL251" i="36"/>
  <c r="W251" i="36"/>
  <c r="O251" i="36"/>
  <c r="AK251" i="36"/>
  <c r="AF251" i="36"/>
  <c r="R251" i="36"/>
  <c r="AJ251" i="36"/>
  <c r="P251" i="36"/>
  <c r="AG251" i="36"/>
  <c r="AM251" i="36"/>
  <c r="AC251" i="36"/>
  <c r="AH251" i="36"/>
  <c r="Y251" i="36"/>
  <c r="L251" i="36"/>
  <c r="AI251" i="36"/>
  <c r="AD251" i="36"/>
  <c r="V251" i="36"/>
  <c r="X251" i="36"/>
  <c r="S251" i="36"/>
  <c r="Q251" i="36"/>
  <c r="AA251" i="36"/>
  <c r="U251" i="36"/>
  <c r="Z251" i="36"/>
  <c r="AE251" i="36"/>
  <c r="AE565" i="37"/>
  <c r="AF565" i="37"/>
  <c r="L565" i="37"/>
  <c r="AM565" i="37"/>
  <c r="AT565" i="37"/>
  <c r="Y565" i="37"/>
  <c r="AL565" i="37"/>
  <c r="AQ565" i="37"/>
  <c r="AH565" i="37"/>
  <c r="Q565" i="37"/>
  <c r="AO565" i="37"/>
  <c r="AI565" i="37"/>
  <c r="AN565" i="37"/>
  <c r="AG565" i="37"/>
  <c r="AK565" i="37"/>
  <c r="T565" i="37"/>
  <c r="S565" i="37"/>
  <c r="W565" i="37"/>
  <c r="P565" i="37"/>
  <c r="Z565" i="37"/>
  <c r="X565" i="37"/>
  <c r="AJ565" i="37"/>
  <c r="AD565" i="37"/>
  <c r="U565" i="37"/>
  <c r="AR565" i="37"/>
  <c r="O565" i="37"/>
  <c r="AP565" i="37"/>
  <c r="AS565" i="37"/>
  <c r="AB565" i="37"/>
  <c r="AA565" i="37"/>
  <c r="R565" i="37"/>
  <c r="AC565" i="37"/>
  <c r="M565" i="37"/>
  <c r="I565" i="37"/>
  <c r="V565" i="37"/>
  <c r="K565" i="37"/>
  <c r="N565" i="37"/>
  <c r="X379" i="35"/>
  <c r="AS379" i="35"/>
  <c r="M379" i="35"/>
  <c r="L379" i="35"/>
  <c r="Z379" i="35"/>
  <c r="N379" i="35"/>
  <c r="AO379" i="35"/>
  <c r="I379" i="35"/>
  <c r="AQ379" i="35"/>
  <c r="S379" i="35"/>
  <c r="AL379" i="35"/>
  <c r="AK379" i="35"/>
  <c r="AR379" i="35"/>
  <c r="AJ379" i="35"/>
  <c r="K379" i="35"/>
  <c r="U379" i="35"/>
  <c r="W379" i="35"/>
  <c r="AN379" i="35"/>
  <c r="AA379" i="35"/>
  <c r="AH379" i="35"/>
  <c r="T379" i="35"/>
  <c r="P379" i="35"/>
  <c r="AB379" i="35"/>
  <c r="AT379" i="35"/>
  <c r="AP379" i="35"/>
  <c r="AG379" i="35"/>
  <c r="R379" i="35"/>
  <c r="AD379" i="35"/>
  <c r="AE379" i="35"/>
  <c r="Q379" i="35"/>
  <c r="AF379" i="35"/>
  <c r="AM379" i="35"/>
  <c r="V379" i="35"/>
  <c r="O379" i="35"/>
  <c r="AI379" i="35"/>
  <c r="AC379" i="35"/>
  <c r="Y379" i="35"/>
  <c r="K262" i="37"/>
  <c r="AO262" i="37"/>
  <c r="AS262" i="37"/>
  <c r="AC262" i="37"/>
  <c r="AN262" i="37"/>
  <c r="S262" i="37"/>
  <c r="Y262" i="37"/>
  <c r="X262" i="37"/>
  <c r="AA262" i="37"/>
  <c r="M262" i="37"/>
  <c r="T262" i="37"/>
  <c r="W262" i="37"/>
  <c r="Q262" i="37"/>
  <c r="AG262" i="37"/>
  <c r="AB262" i="37"/>
  <c r="L262" i="37"/>
  <c r="U262" i="37"/>
  <c r="AP262" i="37"/>
  <c r="AL262" i="37"/>
  <c r="AH262" i="37"/>
  <c r="AT262" i="37"/>
  <c r="AD262" i="37"/>
  <c r="AQ262" i="37"/>
  <c r="AF262" i="37"/>
  <c r="O262" i="37"/>
  <c r="AK262" i="37"/>
  <c r="R262" i="37"/>
  <c r="P262" i="37"/>
  <c r="I262" i="37"/>
  <c r="AM262" i="37"/>
  <c r="AI262" i="37"/>
  <c r="N262" i="37"/>
  <c r="AJ262" i="37"/>
  <c r="AE262" i="37"/>
  <c r="Z262" i="37"/>
  <c r="AR262" i="37"/>
  <c r="V262" i="37"/>
  <c r="AD47" i="36"/>
  <c r="AI47" i="36"/>
  <c r="AF47" i="36"/>
  <c r="T47" i="36"/>
  <c r="Y47" i="36"/>
  <c r="Z47" i="36"/>
  <c r="AE47" i="36"/>
  <c r="X47" i="36"/>
  <c r="AR47" i="36"/>
  <c r="V47" i="36"/>
  <c r="AA47" i="36"/>
  <c r="P47" i="36"/>
  <c r="AL47" i="36"/>
  <c r="AQ47" i="36"/>
  <c r="K47" i="36"/>
  <c r="AS47" i="36"/>
  <c r="AC47" i="36"/>
  <c r="N47" i="36"/>
  <c r="AB47" i="36"/>
  <c r="Q47" i="36"/>
  <c r="AM47" i="36"/>
  <c r="AG47" i="36"/>
  <c r="AH47" i="36"/>
  <c r="U47" i="36"/>
  <c r="M47" i="36"/>
  <c r="R47" i="36"/>
  <c r="L47" i="36"/>
  <c r="AO47" i="36"/>
  <c r="AJ47" i="36"/>
  <c r="W47" i="36"/>
  <c r="AN47" i="36"/>
  <c r="I47" i="36"/>
  <c r="AK47" i="36"/>
  <c r="AP47" i="36"/>
  <c r="S47" i="36"/>
  <c r="O47" i="36"/>
  <c r="AT47" i="36"/>
  <c r="AR177" i="37"/>
  <c r="AF177" i="37"/>
  <c r="AP177" i="37"/>
  <c r="AC177" i="37"/>
  <c r="Y177" i="37"/>
  <c r="R177" i="37"/>
  <c r="AL177" i="37"/>
  <c r="AK177" i="37"/>
  <c r="O177" i="37"/>
  <c r="AO177" i="37"/>
  <c r="AN177" i="37"/>
  <c r="I177" i="37"/>
  <c r="AB177" i="37"/>
  <c r="W177" i="37"/>
  <c r="V177" i="37"/>
  <c r="AG177" i="37"/>
  <c r="Z177" i="37"/>
  <c r="AH177" i="37"/>
  <c r="AA177" i="37"/>
  <c r="AM177" i="37"/>
  <c r="N177" i="37"/>
  <c r="U177" i="37"/>
  <c r="K177" i="37"/>
  <c r="AI177" i="37"/>
  <c r="T177" i="37"/>
  <c r="AT177" i="37"/>
  <c r="AE177" i="37"/>
  <c r="AQ177" i="37"/>
  <c r="X177" i="37"/>
  <c r="AD177" i="37"/>
  <c r="AJ177" i="37"/>
  <c r="L177" i="37"/>
  <c r="M177" i="37"/>
  <c r="AS177" i="37"/>
  <c r="P177" i="37"/>
  <c r="S177" i="37"/>
  <c r="Q177" i="37"/>
  <c r="O481" i="37"/>
  <c r="AG481" i="37"/>
  <c r="L481" i="37"/>
  <c r="AQ481" i="37"/>
  <c r="K481" i="37"/>
  <c r="AS481" i="37"/>
  <c r="V481" i="37"/>
  <c r="AB481" i="37"/>
  <c r="AM481" i="37"/>
  <c r="AP481" i="37"/>
  <c r="AL481" i="37"/>
  <c r="M481" i="37"/>
  <c r="AC481" i="37"/>
  <c r="W481" i="37"/>
  <c r="U481" i="37"/>
  <c r="I481" i="37"/>
  <c r="AJ481" i="37"/>
  <c r="AN481" i="37"/>
  <c r="AK481" i="37"/>
  <c r="AT481" i="37"/>
  <c r="Y481" i="37"/>
  <c r="AF481" i="37"/>
  <c r="AH481" i="37"/>
  <c r="Z481" i="37"/>
  <c r="T481" i="37"/>
  <c r="P481" i="37"/>
  <c r="AA481" i="37"/>
  <c r="Q481" i="37"/>
  <c r="N481" i="37"/>
  <c r="S481" i="37"/>
  <c r="AO481" i="37"/>
  <c r="AR481" i="37"/>
  <c r="R481" i="37"/>
  <c r="X481" i="37"/>
  <c r="AD481" i="37"/>
  <c r="AI481" i="37"/>
  <c r="AE481" i="37"/>
  <c r="O137" i="36"/>
  <c r="N137" i="36"/>
  <c r="R137" i="36"/>
  <c r="AQ137" i="36"/>
  <c r="K137" i="36"/>
  <c r="I137" i="36"/>
  <c r="AS137" i="36"/>
  <c r="AG137" i="36"/>
  <c r="AM137" i="36"/>
  <c r="AT137" i="36"/>
  <c r="AP137" i="36"/>
  <c r="AH137" i="36"/>
  <c r="L137" i="36"/>
  <c r="W137" i="36"/>
  <c r="Y137" i="36"/>
  <c r="U137" i="36"/>
  <c r="V137" i="36"/>
  <c r="AC137" i="36"/>
  <c r="AO137" i="36"/>
  <c r="X137" i="36"/>
  <c r="AN137" i="36"/>
  <c r="AJ137" i="36"/>
  <c r="M137" i="36"/>
  <c r="AD137" i="36"/>
  <c r="AL137" i="36"/>
  <c r="T137" i="36"/>
  <c r="AA137" i="36"/>
  <c r="Z137" i="36"/>
  <c r="AB137" i="36"/>
  <c r="S137" i="36"/>
  <c r="P137" i="36"/>
  <c r="AI137" i="36"/>
  <c r="AE137" i="36"/>
  <c r="Q137" i="36"/>
  <c r="AK137" i="36"/>
  <c r="AF137" i="36"/>
  <c r="AR137" i="36"/>
  <c r="AT186" i="35"/>
  <c r="R186" i="35"/>
  <c r="W186" i="35"/>
  <c r="AH186" i="35"/>
  <c r="Y186" i="35"/>
  <c r="AQ186" i="35"/>
  <c r="T186" i="35"/>
  <c r="K186" i="35"/>
  <c r="N186" i="35"/>
  <c r="AP186" i="35"/>
  <c r="AL186" i="35"/>
  <c r="AB186" i="35"/>
  <c r="AO186" i="35"/>
  <c r="X186" i="35"/>
  <c r="AD186" i="35"/>
  <c r="M186" i="35"/>
  <c r="AS186" i="35"/>
  <c r="Q186" i="35"/>
  <c r="AN186" i="35"/>
  <c r="V186" i="35"/>
  <c r="AE186" i="35"/>
  <c r="P186" i="35"/>
  <c r="Z186" i="35"/>
  <c r="AF186" i="35"/>
  <c r="AI186" i="35"/>
  <c r="AC186" i="35"/>
  <c r="S186" i="35"/>
  <c r="AK186" i="35"/>
  <c r="AR186" i="35"/>
  <c r="AA186" i="35"/>
  <c r="AG186" i="35"/>
  <c r="O186" i="35"/>
  <c r="AJ186" i="35"/>
  <c r="L186" i="35"/>
  <c r="U186" i="35"/>
  <c r="AM186" i="35"/>
  <c r="I186" i="35"/>
  <c r="Y256" i="35"/>
  <c r="AB256" i="35"/>
  <c r="K256" i="35"/>
  <c r="P256" i="35"/>
  <c r="O256" i="35"/>
  <c r="U256" i="35"/>
  <c r="W256" i="35"/>
  <c r="AP256" i="35"/>
  <c r="T256" i="35"/>
  <c r="Q256" i="35"/>
  <c r="R256" i="35"/>
  <c r="AE256" i="35"/>
  <c r="AL256" i="35"/>
  <c r="AG256" i="35"/>
  <c r="AM256" i="35"/>
  <c r="Z256" i="35"/>
  <c r="AJ256" i="35"/>
  <c r="AI256" i="35"/>
  <c r="AS256" i="35"/>
  <c r="L256" i="35"/>
  <c r="AD256" i="35"/>
  <c r="AC256" i="35"/>
  <c r="AQ256" i="35"/>
  <c r="AO256" i="35"/>
  <c r="AN256" i="35"/>
  <c r="AK256" i="35"/>
  <c r="AF256" i="35"/>
  <c r="X256" i="35"/>
  <c r="S256" i="35"/>
  <c r="AR256" i="35"/>
  <c r="AT256" i="35"/>
  <c r="N256" i="35"/>
  <c r="V256" i="35"/>
  <c r="AH256" i="35"/>
  <c r="AA256" i="35"/>
  <c r="I256" i="35"/>
  <c r="M256" i="35"/>
  <c r="O149" i="36"/>
  <c r="N149" i="36"/>
  <c r="L149" i="36"/>
  <c r="AQ149" i="36"/>
  <c r="K149" i="36"/>
  <c r="I149" i="36"/>
  <c r="AS149" i="36"/>
  <c r="AB149" i="36"/>
  <c r="AM149" i="36"/>
  <c r="AT149" i="36"/>
  <c r="AP149" i="36"/>
  <c r="AH149" i="36"/>
  <c r="AG149" i="36"/>
  <c r="W149" i="36"/>
  <c r="Y149" i="36"/>
  <c r="U149" i="36"/>
  <c r="V149" i="36"/>
  <c r="R149" i="36"/>
  <c r="AO149" i="36"/>
  <c r="X149" i="36"/>
  <c r="T149" i="36"/>
  <c r="AJ149" i="36"/>
  <c r="M149" i="36"/>
  <c r="AD149" i="36"/>
  <c r="AL149" i="36"/>
  <c r="AC149" i="36"/>
  <c r="AA149" i="36"/>
  <c r="Z149" i="36"/>
  <c r="AR149" i="36"/>
  <c r="S149" i="36"/>
  <c r="P149" i="36"/>
  <c r="Q149" i="36"/>
  <c r="AF149" i="36"/>
  <c r="AN149" i="36"/>
  <c r="AI149" i="36"/>
  <c r="AE149" i="36"/>
  <c r="AK149" i="36"/>
  <c r="Z593" i="35"/>
  <c r="AE593" i="35"/>
  <c r="AJ593" i="35"/>
  <c r="Y593" i="35"/>
  <c r="U593" i="35"/>
  <c r="N593" i="35"/>
  <c r="AC593" i="35"/>
  <c r="V593" i="35"/>
  <c r="AA593" i="35"/>
  <c r="AF593" i="35"/>
  <c r="I593" i="35"/>
  <c r="AT593" i="35"/>
  <c r="R593" i="35"/>
  <c r="W593" i="35"/>
  <c r="AB593" i="35"/>
  <c r="AS593" i="35"/>
  <c r="S593" i="35"/>
  <c r="X593" i="35"/>
  <c r="AH593" i="35"/>
  <c r="AM593" i="35"/>
  <c r="AR593" i="35"/>
  <c r="L593" i="35"/>
  <c r="Q593" i="35"/>
  <c r="AD593" i="35"/>
  <c r="P593" i="35"/>
  <c r="AL593" i="35"/>
  <c r="AO593" i="35"/>
  <c r="M593" i="35"/>
  <c r="AQ593" i="35"/>
  <c r="AK593" i="35"/>
  <c r="AP593" i="35"/>
  <c r="K593" i="35"/>
  <c r="AI593" i="35"/>
  <c r="AG593" i="35"/>
  <c r="O593" i="35"/>
  <c r="AN593" i="35"/>
  <c r="T593" i="35"/>
  <c r="AR555" i="36"/>
  <c r="AF555" i="36"/>
  <c r="AB555" i="36"/>
  <c r="W555" i="36"/>
  <c r="AC555" i="36"/>
  <c r="AD555" i="36"/>
  <c r="AN555" i="36"/>
  <c r="X555" i="36"/>
  <c r="S555" i="36"/>
  <c r="Y555" i="36"/>
  <c r="V555" i="36"/>
  <c r="R555" i="36"/>
  <c r="K555" i="36"/>
  <c r="I555" i="36"/>
  <c r="T555" i="36"/>
  <c r="AP555" i="36"/>
  <c r="AS555" i="36"/>
  <c r="AT555" i="36"/>
  <c r="AQ555" i="36"/>
  <c r="AO555" i="36"/>
  <c r="AL555" i="36"/>
  <c r="AE555" i="36"/>
  <c r="N555" i="36"/>
  <c r="AA555" i="36"/>
  <c r="AJ555" i="36"/>
  <c r="L555" i="36"/>
  <c r="O555" i="36"/>
  <c r="Z555" i="36"/>
  <c r="AM555" i="36"/>
  <c r="Q555" i="36"/>
  <c r="AG555" i="36"/>
  <c r="U555" i="36"/>
  <c r="M555" i="36"/>
  <c r="AI555" i="36"/>
  <c r="P555" i="36"/>
  <c r="AK555" i="36"/>
  <c r="AH555" i="36"/>
  <c r="R386" i="37"/>
  <c r="Q386" i="37"/>
  <c r="AF386" i="37"/>
  <c r="K386" i="37"/>
  <c r="AT386" i="37"/>
  <c r="N386" i="37"/>
  <c r="L386" i="37"/>
  <c r="X386" i="37"/>
  <c r="AJ386" i="37"/>
  <c r="AP386" i="37"/>
  <c r="AO386" i="37"/>
  <c r="O386" i="37"/>
  <c r="P386" i="37"/>
  <c r="Z386" i="37"/>
  <c r="AB386" i="37"/>
  <c r="M386" i="37"/>
  <c r="I386" i="37"/>
  <c r="Y386" i="37"/>
  <c r="AL386" i="37"/>
  <c r="AI386" i="37"/>
  <c r="AN386" i="37"/>
  <c r="AH386" i="37"/>
  <c r="AA386" i="37"/>
  <c r="U386" i="37"/>
  <c r="V386" i="37"/>
  <c r="AD386" i="37"/>
  <c r="T386" i="37"/>
  <c r="AS386" i="37"/>
  <c r="AQ386" i="37"/>
  <c r="AG386" i="37"/>
  <c r="S386" i="37"/>
  <c r="W386" i="37"/>
  <c r="AE386" i="37"/>
  <c r="AR386" i="37"/>
  <c r="AM386" i="37"/>
  <c r="AK386" i="37"/>
  <c r="AC386" i="37"/>
  <c r="AB503" i="35"/>
  <c r="Q503" i="35"/>
  <c r="P503" i="35"/>
  <c r="AR503" i="35"/>
  <c r="T503" i="35"/>
  <c r="AM503" i="35"/>
  <c r="AS503" i="35"/>
  <c r="M503" i="35"/>
  <c r="K503" i="35"/>
  <c r="AI503" i="35"/>
  <c r="AK503" i="35"/>
  <c r="O503" i="35"/>
  <c r="AO503" i="35"/>
  <c r="I503" i="35"/>
  <c r="AT503" i="35"/>
  <c r="Z503" i="35"/>
  <c r="AQ503" i="35"/>
  <c r="Y503" i="35"/>
  <c r="AA503" i="35"/>
  <c r="R503" i="35"/>
  <c r="S503" i="35"/>
  <c r="AE503" i="35"/>
  <c r="W503" i="35"/>
  <c r="AC503" i="35"/>
  <c r="AN503" i="35"/>
  <c r="X503" i="35"/>
  <c r="AD503" i="35"/>
  <c r="L503" i="35"/>
  <c r="AJ503" i="35"/>
  <c r="AG503" i="35"/>
  <c r="N503" i="35"/>
  <c r="AP503" i="35"/>
  <c r="AH503" i="35"/>
  <c r="AF503" i="35"/>
  <c r="V503" i="35"/>
  <c r="U503" i="35"/>
  <c r="AL503" i="35"/>
  <c r="K376" i="37"/>
  <c r="AK376" i="37"/>
  <c r="AC376" i="37"/>
  <c r="AE376" i="37"/>
  <c r="Z376" i="37"/>
  <c r="T376" i="37"/>
  <c r="M376" i="37"/>
  <c r="AB376" i="37"/>
  <c r="P376" i="37"/>
  <c r="N376" i="37"/>
  <c r="AR376" i="37"/>
  <c r="AJ376" i="37"/>
  <c r="AO376" i="37"/>
  <c r="V376" i="37"/>
  <c r="Y376" i="37"/>
  <c r="AG376" i="37"/>
  <c r="AM376" i="37"/>
  <c r="AA376" i="37"/>
  <c r="AL376" i="37"/>
  <c r="X376" i="37"/>
  <c r="AS376" i="37"/>
  <c r="AN376" i="37"/>
  <c r="R376" i="37"/>
  <c r="AF376" i="37"/>
  <c r="U376" i="37"/>
  <c r="Q376" i="37"/>
  <c r="S376" i="37"/>
  <c r="AQ376" i="37"/>
  <c r="O376" i="37"/>
  <c r="AI376" i="37"/>
  <c r="L376" i="37"/>
  <c r="W376" i="37"/>
  <c r="AD376" i="37"/>
  <c r="AH376" i="37"/>
  <c r="AP376" i="37"/>
  <c r="I376" i="37"/>
  <c r="AT376" i="37"/>
  <c r="AP547" i="35"/>
  <c r="AF547" i="35"/>
  <c r="AH547" i="35"/>
  <c r="Y547" i="35"/>
  <c r="AA547" i="35"/>
  <c r="AO547" i="35"/>
  <c r="AB547" i="35"/>
  <c r="AC547" i="35"/>
  <c r="Q547" i="35"/>
  <c r="S547" i="35"/>
  <c r="U547" i="35"/>
  <c r="X547" i="35"/>
  <c r="W547" i="35"/>
  <c r="I547" i="35"/>
  <c r="AN547" i="35"/>
  <c r="AS547" i="35"/>
  <c r="AL547" i="35"/>
  <c r="O547" i="35"/>
  <c r="N547" i="35"/>
  <c r="L547" i="35"/>
  <c r="Z547" i="35"/>
  <c r="AM547" i="35"/>
  <c r="AK547" i="35"/>
  <c r="M547" i="35"/>
  <c r="V547" i="35"/>
  <c r="AG547" i="35"/>
  <c r="AE547" i="35"/>
  <c r="R547" i="35"/>
  <c r="AD547" i="35"/>
  <c r="K547" i="35"/>
  <c r="AT547" i="35"/>
  <c r="T547" i="35"/>
  <c r="AQ547" i="35"/>
  <c r="P547" i="35"/>
  <c r="AI547" i="35"/>
  <c r="AR547" i="35"/>
  <c r="AJ547" i="35"/>
  <c r="AE49" i="36"/>
  <c r="V49" i="36"/>
  <c r="X49" i="36"/>
  <c r="Y49" i="36"/>
  <c r="S49" i="36"/>
  <c r="AQ49" i="36"/>
  <c r="T49" i="36"/>
  <c r="U49" i="36"/>
  <c r="K49" i="36"/>
  <c r="AM49" i="36"/>
  <c r="P49" i="36"/>
  <c r="Q49" i="36"/>
  <c r="AL49" i="36"/>
  <c r="AD49" i="36"/>
  <c r="AR49" i="36"/>
  <c r="AF49" i="36"/>
  <c r="AG49" i="36"/>
  <c r="AI49" i="36"/>
  <c r="W49" i="36"/>
  <c r="AO49" i="36"/>
  <c r="I49" i="36"/>
  <c r="AH49" i="36"/>
  <c r="AJ49" i="36"/>
  <c r="AS49" i="36"/>
  <c r="AB49" i="36"/>
  <c r="AA49" i="36"/>
  <c r="N49" i="36"/>
  <c r="AT49" i="36"/>
  <c r="AN49" i="36"/>
  <c r="L49" i="36"/>
  <c r="AP49" i="36"/>
  <c r="R49" i="36"/>
  <c r="AC49" i="36"/>
  <c r="M49" i="36"/>
  <c r="O49" i="36"/>
  <c r="Z49" i="36"/>
  <c r="AK49" i="36"/>
  <c r="S165" i="37"/>
  <c r="AH165" i="37"/>
  <c r="AN165" i="37"/>
  <c r="X165" i="37"/>
  <c r="Y165" i="37"/>
  <c r="W165" i="37"/>
  <c r="O165" i="37"/>
  <c r="T165" i="37"/>
  <c r="M165" i="37"/>
  <c r="AS165" i="37"/>
  <c r="AA165" i="37"/>
  <c r="Q165" i="37"/>
  <c r="AF165" i="37"/>
  <c r="AB165" i="37"/>
  <c r="AT165" i="37"/>
  <c r="AJ165" i="37"/>
  <c r="R165" i="37"/>
  <c r="V165" i="37"/>
  <c r="AO165" i="37"/>
  <c r="AK165" i="37"/>
  <c r="AQ165" i="37"/>
  <c r="L165" i="37"/>
  <c r="Z165" i="37"/>
  <c r="AD165" i="37"/>
  <c r="I165" i="37"/>
  <c r="AR165" i="37"/>
  <c r="AP165" i="37"/>
  <c r="AM165" i="37"/>
  <c r="AL165" i="37"/>
  <c r="N165" i="37"/>
  <c r="AC165" i="37"/>
  <c r="U165" i="37"/>
  <c r="AI165" i="37"/>
  <c r="AG165" i="37"/>
  <c r="AE165" i="37"/>
  <c r="P165" i="37"/>
  <c r="K165" i="37"/>
  <c r="AL540" i="37"/>
  <c r="AK540" i="37"/>
  <c r="V540" i="37"/>
  <c r="Q540" i="37"/>
  <c r="O540" i="37"/>
  <c r="W540" i="37"/>
  <c r="Z540" i="37"/>
  <c r="AO540" i="37"/>
  <c r="AG540" i="37"/>
  <c r="X540" i="37"/>
  <c r="AP540" i="37"/>
  <c r="Y540" i="37"/>
  <c r="AQ540" i="37"/>
  <c r="U540" i="37"/>
  <c r="AE540" i="37"/>
  <c r="AM540" i="37"/>
  <c r="AH540" i="37"/>
  <c r="AR540" i="37"/>
  <c r="AT540" i="37"/>
  <c r="AF540" i="37"/>
  <c r="AD540" i="37"/>
  <c r="AN540" i="37"/>
  <c r="P540" i="37"/>
  <c r="N540" i="37"/>
  <c r="AC540" i="37"/>
  <c r="AJ540" i="37"/>
  <c r="L540" i="37"/>
  <c r="K540" i="37"/>
  <c r="I540" i="37"/>
  <c r="AI540" i="37"/>
  <c r="M540" i="37"/>
  <c r="AA540" i="37"/>
  <c r="T540" i="37"/>
  <c r="AS540" i="37"/>
  <c r="AB540" i="37"/>
  <c r="R540" i="37"/>
  <c r="S540" i="37"/>
  <c r="AP459" i="37"/>
  <c r="AK459" i="37"/>
  <c r="AL459" i="37"/>
  <c r="I459" i="37"/>
  <c r="T459" i="37"/>
  <c r="N459" i="37"/>
  <c r="AB459" i="37"/>
  <c r="K459" i="37"/>
  <c r="AI459" i="37"/>
  <c r="S459" i="37"/>
  <c r="X459" i="37"/>
  <c r="P459" i="37"/>
  <c r="M459" i="37"/>
  <c r="AN459" i="37"/>
  <c r="AO459" i="37"/>
  <c r="AD459" i="37"/>
  <c r="R459" i="37"/>
  <c r="AF459" i="37"/>
  <c r="AC459" i="37"/>
  <c r="AE459" i="37"/>
  <c r="AS459" i="37"/>
  <c r="AH459" i="37"/>
  <c r="AJ459" i="37"/>
  <c r="AM459" i="37"/>
  <c r="AT459" i="37"/>
  <c r="O459" i="37"/>
  <c r="AR459" i="37"/>
  <c r="W459" i="37"/>
  <c r="AA459" i="37"/>
  <c r="AQ459" i="37"/>
  <c r="Q459" i="37"/>
  <c r="U459" i="37"/>
  <c r="AG459" i="37"/>
  <c r="Y459" i="37"/>
  <c r="V459" i="37"/>
  <c r="Z459" i="37"/>
  <c r="L459" i="37"/>
  <c r="AR251" i="35"/>
  <c r="V251" i="35"/>
  <c r="U251" i="35"/>
  <c r="AN251" i="35"/>
  <c r="S251" i="35"/>
  <c r="R251" i="35"/>
  <c r="P251" i="35"/>
  <c r="AE251" i="35"/>
  <c r="AM251" i="35"/>
  <c r="AT251" i="35"/>
  <c r="N251" i="35"/>
  <c r="K251" i="35"/>
  <c r="W251" i="35"/>
  <c r="AC251" i="35"/>
  <c r="AD251" i="35"/>
  <c r="AF251" i="35"/>
  <c r="T251" i="35"/>
  <c r="Y251" i="35"/>
  <c r="AL251" i="35"/>
  <c r="AI251" i="35"/>
  <c r="AH251" i="35"/>
  <c r="AB251" i="35"/>
  <c r="Z251" i="35"/>
  <c r="M251" i="35"/>
  <c r="AA251" i="35"/>
  <c r="Q251" i="35"/>
  <c r="AS251" i="35"/>
  <c r="AJ251" i="35"/>
  <c r="X251" i="35"/>
  <c r="AP251" i="35"/>
  <c r="I251" i="35"/>
  <c r="AG251" i="35"/>
  <c r="AO251" i="35"/>
  <c r="O251" i="35"/>
  <c r="L251" i="35"/>
  <c r="AK251" i="35"/>
  <c r="AQ251" i="35"/>
  <c r="AE385" i="36"/>
  <c r="AR385" i="36"/>
  <c r="P385" i="36"/>
  <c r="W385" i="36"/>
  <c r="I385" i="36"/>
  <c r="AK385" i="36"/>
  <c r="AL385" i="36"/>
  <c r="AS385" i="36"/>
  <c r="AH385" i="36"/>
  <c r="AN385" i="36"/>
  <c r="AD385" i="36"/>
  <c r="AI385" i="36"/>
  <c r="AP385" i="36"/>
  <c r="S385" i="36"/>
  <c r="O385" i="36"/>
  <c r="AM385" i="36"/>
  <c r="Z385" i="36"/>
  <c r="M385" i="36"/>
  <c r="U385" i="36"/>
  <c r="L385" i="36"/>
  <c r="V385" i="36"/>
  <c r="AB385" i="36"/>
  <c r="T385" i="36"/>
  <c r="X385" i="36"/>
  <c r="AQ385" i="36"/>
  <c r="Q385" i="36"/>
  <c r="Y385" i="36"/>
  <c r="AF385" i="36"/>
  <c r="AG385" i="36"/>
  <c r="AO385" i="36"/>
  <c r="K385" i="36"/>
  <c r="AC385" i="36"/>
  <c r="AJ385" i="36"/>
  <c r="R385" i="36"/>
  <c r="N385" i="36"/>
  <c r="AA385" i="36"/>
  <c r="AT385" i="36"/>
  <c r="V269" i="37"/>
  <c r="N269" i="37"/>
  <c r="AQ269" i="37"/>
  <c r="W269" i="37"/>
  <c r="AK269" i="37"/>
  <c r="AT269" i="37"/>
  <c r="AP269" i="37"/>
  <c r="AE269" i="37"/>
  <c r="P269" i="37"/>
  <c r="AG269" i="37"/>
  <c r="X269" i="37"/>
  <c r="AI269" i="37"/>
  <c r="U269" i="37"/>
  <c r="R269" i="37"/>
  <c r="Y269" i="37"/>
  <c r="K269" i="37"/>
  <c r="AJ269" i="37"/>
  <c r="AB269" i="37"/>
  <c r="T269" i="37"/>
  <c r="I269" i="37"/>
  <c r="Q269" i="37"/>
  <c r="M269" i="37"/>
  <c r="AM269" i="37"/>
  <c r="AL269" i="37"/>
  <c r="AR269" i="37"/>
  <c r="AC269" i="37"/>
  <c r="S269" i="37"/>
  <c r="AD269" i="37"/>
  <c r="AS269" i="37"/>
  <c r="Z269" i="37"/>
  <c r="AO269" i="37"/>
  <c r="AA269" i="37"/>
  <c r="AF269" i="37"/>
  <c r="AN269" i="37"/>
  <c r="L269" i="37"/>
  <c r="O269" i="37"/>
  <c r="AH269" i="37"/>
  <c r="O527" i="37"/>
  <c r="N527" i="37"/>
  <c r="AG527" i="37"/>
  <c r="AN527" i="37"/>
  <c r="AQ527" i="37"/>
  <c r="K527" i="37"/>
  <c r="I527" i="37"/>
  <c r="X527" i="37"/>
  <c r="Z527" i="37"/>
  <c r="AM527" i="37"/>
  <c r="AT527" i="37"/>
  <c r="AR527" i="37"/>
  <c r="M527" i="37"/>
  <c r="AL527" i="37"/>
  <c r="W527" i="37"/>
  <c r="Y527" i="37"/>
  <c r="P527" i="37"/>
  <c r="AF527" i="37"/>
  <c r="AB527" i="37"/>
  <c r="AO527" i="37"/>
  <c r="AH527" i="37"/>
  <c r="T527" i="37"/>
  <c r="AJ527" i="37"/>
  <c r="U527" i="37"/>
  <c r="Q527" i="37"/>
  <c r="AD527" i="37"/>
  <c r="AA527" i="37"/>
  <c r="V527" i="37"/>
  <c r="R527" i="37"/>
  <c r="S527" i="37"/>
  <c r="AP527" i="37"/>
  <c r="AK527" i="37"/>
  <c r="AC527" i="37"/>
  <c r="L527" i="37"/>
  <c r="AE527" i="37"/>
  <c r="AS527" i="37"/>
  <c r="AI527" i="37"/>
  <c r="O258" i="35"/>
  <c r="X258" i="35"/>
  <c r="T258" i="35"/>
  <c r="AQ258" i="35"/>
  <c r="K258" i="35"/>
  <c r="AR258" i="35"/>
  <c r="M258" i="35"/>
  <c r="AD258" i="35"/>
  <c r="AM258" i="35"/>
  <c r="AP258" i="35"/>
  <c r="AJ258" i="35"/>
  <c r="AT258" i="35"/>
  <c r="L258" i="35"/>
  <c r="W258" i="35"/>
  <c r="U258" i="35"/>
  <c r="AO258" i="35"/>
  <c r="I258" i="35"/>
  <c r="Y258" i="35"/>
  <c r="AI258" i="35"/>
  <c r="AC258" i="35"/>
  <c r="AH258" i="35"/>
  <c r="AE258" i="35"/>
  <c r="V258" i="35"/>
  <c r="AS258" i="35"/>
  <c r="AG258" i="35"/>
  <c r="AA258" i="35"/>
  <c r="N258" i="35"/>
  <c r="Q258" i="35"/>
  <c r="S258" i="35"/>
  <c r="Z258" i="35"/>
  <c r="R258" i="35"/>
  <c r="AB258" i="35"/>
  <c r="AF258" i="35"/>
  <c r="AN258" i="35"/>
  <c r="P258" i="35"/>
  <c r="AL258" i="35"/>
  <c r="AK258" i="35"/>
  <c r="AR148" i="37"/>
  <c r="N148" i="37"/>
  <c r="T148" i="37"/>
  <c r="L148" i="37"/>
  <c r="AC148" i="37"/>
  <c r="AE148" i="37"/>
  <c r="R148" i="37"/>
  <c r="AL148" i="37"/>
  <c r="AT148" i="37"/>
  <c r="Q148" i="37"/>
  <c r="I148" i="37"/>
  <c r="AF148" i="37"/>
  <c r="W148" i="37"/>
  <c r="AS148" i="37"/>
  <c r="AG148" i="37"/>
  <c r="AH148" i="37"/>
  <c r="X148" i="37"/>
  <c r="AN148" i="37"/>
  <c r="AO148" i="37"/>
  <c r="AD148" i="37"/>
  <c r="M148" i="37"/>
  <c r="AK148" i="37"/>
  <c r="K148" i="37"/>
  <c r="AM148" i="37"/>
  <c r="O148" i="37"/>
  <c r="AJ148" i="37"/>
  <c r="AP148" i="37"/>
  <c r="AQ148" i="37"/>
  <c r="AA148" i="37"/>
  <c r="AI148" i="37"/>
  <c r="U148" i="37"/>
  <c r="V148" i="37"/>
  <c r="P148" i="37"/>
  <c r="Y148" i="37"/>
  <c r="S148" i="37"/>
  <c r="AB148" i="37"/>
  <c r="Z148" i="37"/>
  <c r="AE140" i="35"/>
  <c r="AC140" i="35"/>
  <c r="AH140" i="35"/>
  <c r="V140" i="35"/>
  <c r="X140" i="35"/>
  <c r="T140" i="35"/>
  <c r="Y140" i="35"/>
  <c r="AB140" i="35"/>
  <c r="O140" i="35"/>
  <c r="N140" i="35"/>
  <c r="U140" i="35"/>
  <c r="W140" i="35"/>
  <c r="AL140" i="35"/>
  <c r="AI140" i="35"/>
  <c r="K140" i="35"/>
  <c r="AK140" i="35"/>
  <c r="AR140" i="35"/>
  <c r="AJ140" i="35"/>
  <c r="AP140" i="35"/>
  <c r="AN140" i="35"/>
  <c r="AS140" i="35"/>
  <c r="L140" i="35"/>
  <c r="AT140" i="35"/>
  <c r="AA140" i="35"/>
  <c r="AO140" i="35"/>
  <c r="AQ140" i="35"/>
  <c r="Z140" i="35"/>
  <c r="AG140" i="35"/>
  <c r="AD140" i="35"/>
  <c r="Q140" i="35"/>
  <c r="AM140" i="35"/>
  <c r="AF140" i="35"/>
  <c r="R140" i="35"/>
  <c r="P140" i="35"/>
  <c r="M140" i="35"/>
  <c r="I140" i="35"/>
  <c r="S140" i="35"/>
  <c r="N52" i="35"/>
  <c r="AQ52" i="35"/>
  <c r="AB52" i="35"/>
  <c r="AK52" i="35"/>
  <c r="AP52" i="35"/>
  <c r="AL52" i="35"/>
  <c r="AF52" i="35"/>
  <c r="AH52" i="35"/>
  <c r="AN52" i="35"/>
  <c r="AG52" i="35"/>
  <c r="AJ52" i="35"/>
  <c r="AD52" i="35"/>
  <c r="R52" i="35"/>
  <c r="AC52" i="35"/>
  <c r="AE52" i="35"/>
  <c r="W52" i="35"/>
  <c r="AS52" i="35"/>
  <c r="M52" i="35"/>
  <c r="K52" i="35"/>
  <c r="V52" i="35"/>
  <c r="L52" i="35"/>
  <c r="T52" i="35"/>
  <c r="Y52" i="35"/>
  <c r="O52" i="35"/>
  <c r="AO52" i="35"/>
  <c r="AR52" i="35"/>
  <c r="AI52" i="35"/>
  <c r="S52" i="35"/>
  <c r="P52" i="35"/>
  <c r="I52" i="35"/>
  <c r="AT52" i="35"/>
  <c r="AA52" i="35"/>
  <c r="Z52" i="35"/>
  <c r="U52" i="35"/>
  <c r="Q52" i="35"/>
  <c r="X52" i="35"/>
  <c r="AM52" i="35"/>
  <c r="P251" i="37"/>
  <c r="AD251" i="37"/>
  <c r="AL251" i="37"/>
  <c r="U251" i="37"/>
  <c r="T251" i="37"/>
  <c r="K251" i="37"/>
  <c r="AR251" i="37"/>
  <c r="Q251" i="37"/>
  <c r="O251" i="37"/>
  <c r="AN251" i="37"/>
  <c r="AS251" i="37"/>
  <c r="M251" i="37"/>
  <c r="AH251" i="37"/>
  <c r="AC251" i="37"/>
  <c r="AE251" i="37"/>
  <c r="X251" i="37"/>
  <c r="AI251" i="37"/>
  <c r="AK251" i="37"/>
  <c r="AM251" i="37"/>
  <c r="AG251" i="37"/>
  <c r="AF251" i="37"/>
  <c r="Y251" i="37"/>
  <c r="R251" i="37"/>
  <c r="AB251" i="37"/>
  <c r="Z251" i="37"/>
  <c r="V251" i="37"/>
  <c r="AJ251" i="37"/>
  <c r="AQ251" i="37"/>
  <c r="AT251" i="37"/>
  <c r="AA251" i="37"/>
  <c r="I251" i="37"/>
  <c r="N251" i="37"/>
  <c r="S251" i="37"/>
  <c r="W251" i="37"/>
  <c r="L251" i="37"/>
  <c r="AO251" i="37"/>
  <c r="AP251" i="37"/>
  <c r="AS441" i="37"/>
  <c r="AM441" i="37"/>
  <c r="W441" i="37"/>
  <c r="Q441" i="37"/>
  <c r="R441" i="37"/>
  <c r="AO441" i="37"/>
  <c r="AK441" i="37"/>
  <c r="AI441" i="37"/>
  <c r="AG441" i="37"/>
  <c r="AA441" i="37"/>
  <c r="M441" i="37"/>
  <c r="Y441" i="37"/>
  <c r="AC441" i="37"/>
  <c r="O441" i="37"/>
  <c r="L441" i="37"/>
  <c r="AD441" i="37"/>
  <c r="AF441" i="37"/>
  <c r="S441" i="37"/>
  <c r="AT441" i="37"/>
  <c r="AJ441" i="37"/>
  <c r="P441" i="37"/>
  <c r="K441" i="37"/>
  <c r="AB441" i="37"/>
  <c r="AL441" i="37"/>
  <c r="X441" i="37"/>
  <c r="AR441" i="37"/>
  <c r="AE441" i="37"/>
  <c r="AN441" i="37"/>
  <c r="AQ441" i="37"/>
  <c r="AH441" i="37"/>
  <c r="AP441" i="37"/>
  <c r="Z441" i="37"/>
  <c r="V441" i="37"/>
  <c r="I441" i="37"/>
  <c r="N441" i="37"/>
  <c r="T441" i="37"/>
  <c r="U441" i="37"/>
  <c r="AH66" i="35"/>
  <c r="Q66" i="35"/>
  <c r="AP66" i="35"/>
  <c r="O66" i="35"/>
  <c r="K66" i="35"/>
  <c r="AJ66" i="35"/>
  <c r="U66" i="35"/>
  <c r="Z66" i="35"/>
  <c r="W66" i="35"/>
  <c r="X66" i="35"/>
  <c r="AF66" i="35"/>
  <c r="AM66" i="35"/>
  <c r="AR66" i="35"/>
  <c r="Y66" i="35"/>
  <c r="AO66" i="35"/>
  <c r="AD66" i="35"/>
  <c r="S66" i="35"/>
  <c r="AS66" i="35"/>
  <c r="AC66" i="35"/>
  <c r="AN66" i="35"/>
  <c r="M66" i="35"/>
  <c r="AE66" i="35"/>
  <c r="R66" i="35"/>
  <c r="N66" i="35"/>
  <c r="T66" i="35"/>
  <c r="AG66" i="35"/>
  <c r="AB66" i="35"/>
  <c r="AA66" i="35"/>
  <c r="AK66" i="35"/>
  <c r="I66" i="35"/>
  <c r="AT66" i="35"/>
  <c r="V66" i="35"/>
  <c r="AI66" i="35"/>
  <c r="AL66" i="35"/>
  <c r="L66" i="35"/>
  <c r="AQ66" i="35"/>
  <c r="P66" i="35"/>
  <c r="AM476" i="35"/>
  <c r="AT476" i="35"/>
  <c r="AN476" i="35"/>
  <c r="Q476" i="35"/>
  <c r="AC476" i="35"/>
  <c r="R476" i="35"/>
  <c r="AI476" i="35"/>
  <c r="AO476" i="35"/>
  <c r="AG476" i="35"/>
  <c r="AH476" i="35"/>
  <c r="P476" i="35"/>
  <c r="AA476" i="35"/>
  <c r="AE476" i="35"/>
  <c r="AJ476" i="35"/>
  <c r="Z476" i="35"/>
  <c r="V476" i="35"/>
  <c r="U476" i="35"/>
  <c r="AD476" i="35"/>
  <c r="AF476" i="35"/>
  <c r="O476" i="35"/>
  <c r="N476" i="35"/>
  <c r="AK476" i="35"/>
  <c r="M476" i="35"/>
  <c r="Y476" i="35"/>
  <c r="AP476" i="35"/>
  <c r="L476" i="35"/>
  <c r="K476" i="35"/>
  <c r="I476" i="35"/>
  <c r="AS476" i="35"/>
  <c r="AQ476" i="35"/>
  <c r="AB476" i="35"/>
  <c r="X476" i="35"/>
  <c r="W476" i="35"/>
  <c r="AL476" i="35"/>
  <c r="S476" i="35"/>
  <c r="AR476" i="35"/>
  <c r="T476" i="35"/>
  <c r="Y498" i="36"/>
  <c r="Z498" i="36"/>
  <c r="P498" i="36"/>
  <c r="AF498" i="36"/>
  <c r="AN498" i="36"/>
  <c r="X498" i="36"/>
  <c r="U498" i="36"/>
  <c r="T498" i="36"/>
  <c r="AT498" i="36"/>
  <c r="AQ498" i="36"/>
  <c r="AM498" i="36"/>
  <c r="AK498" i="36"/>
  <c r="AE498" i="36"/>
  <c r="AA498" i="36"/>
  <c r="AG498" i="36"/>
  <c r="O498" i="36"/>
  <c r="R498" i="36"/>
  <c r="AC498" i="36"/>
  <c r="I498" i="36"/>
  <c r="AP498" i="36"/>
  <c r="AJ498" i="36"/>
  <c r="Q498" i="36"/>
  <c r="W498" i="36"/>
  <c r="AB498" i="36"/>
  <c r="V498" i="36"/>
  <c r="AS498" i="36"/>
  <c r="AO498" i="36"/>
  <c r="N498" i="36"/>
  <c r="K498" i="36"/>
  <c r="M498" i="36"/>
  <c r="AH498" i="36"/>
  <c r="AI498" i="36"/>
  <c r="AL498" i="36"/>
  <c r="AD498" i="36"/>
  <c r="S498" i="36"/>
  <c r="AR498" i="36"/>
  <c r="L498" i="36"/>
  <c r="U399" i="36"/>
  <c r="AR399" i="36"/>
  <c r="L399" i="36"/>
  <c r="AS399" i="36"/>
  <c r="AE399" i="36"/>
  <c r="M399" i="36"/>
  <c r="AN399" i="36"/>
  <c r="AQ399" i="36"/>
  <c r="AK399" i="36"/>
  <c r="Y399" i="36"/>
  <c r="AB399" i="36"/>
  <c r="Q399" i="36"/>
  <c r="R399" i="36"/>
  <c r="X399" i="36"/>
  <c r="K399" i="36"/>
  <c r="T399" i="36"/>
  <c r="AD399" i="36"/>
  <c r="AO399" i="36"/>
  <c r="N399" i="36"/>
  <c r="AL399" i="36"/>
  <c r="AM399" i="36"/>
  <c r="AG399" i="36"/>
  <c r="AH399" i="36"/>
  <c r="AA399" i="36"/>
  <c r="Z399" i="36"/>
  <c r="V399" i="36"/>
  <c r="S399" i="36"/>
  <c r="W399" i="36"/>
  <c r="O399" i="36"/>
  <c r="P399" i="36"/>
  <c r="AJ399" i="36"/>
  <c r="AF399" i="36"/>
  <c r="AT399" i="36"/>
  <c r="AI399" i="36"/>
  <c r="I399" i="36"/>
  <c r="AP399" i="36"/>
  <c r="AC399" i="36"/>
  <c r="AK436" i="37"/>
  <c r="AP436" i="37"/>
  <c r="AN436" i="37"/>
  <c r="O436" i="37"/>
  <c r="T436" i="37"/>
  <c r="M436" i="37"/>
  <c r="V436" i="37"/>
  <c r="Q436" i="37"/>
  <c r="X436" i="37"/>
  <c r="AA436" i="37"/>
  <c r="AS436" i="37"/>
  <c r="R436" i="37"/>
  <c r="L436" i="37"/>
  <c r="AJ436" i="37"/>
  <c r="N436" i="37"/>
  <c r="AF436" i="37"/>
  <c r="U436" i="37"/>
  <c r="AD436" i="37"/>
  <c r="AB436" i="37"/>
  <c r="AQ436" i="37"/>
  <c r="P436" i="37"/>
  <c r="AH436" i="37"/>
  <c r="K436" i="37"/>
  <c r="Z436" i="37"/>
  <c r="AI436" i="37"/>
  <c r="AR436" i="37"/>
  <c r="I436" i="37"/>
  <c r="AT436" i="37"/>
  <c r="Y436" i="37"/>
  <c r="AC436" i="37"/>
  <c r="AL436" i="37"/>
  <c r="S436" i="37"/>
  <c r="AG436" i="37"/>
  <c r="AM436" i="37"/>
  <c r="W436" i="37"/>
  <c r="AO436" i="37"/>
  <c r="AE436" i="37"/>
  <c r="AI530" i="36"/>
  <c r="AN530" i="36"/>
  <c r="AM530" i="36"/>
  <c r="AB530" i="36"/>
  <c r="R530" i="36"/>
  <c r="AA530" i="36"/>
  <c r="L530" i="36"/>
  <c r="Y530" i="36"/>
  <c r="Z530" i="36"/>
  <c r="P530" i="36"/>
  <c r="S530" i="36"/>
  <c r="K530" i="36"/>
  <c r="U530" i="36"/>
  <c r="T530" i="36"/>
  <c r="AQ530" i="36"/>
  <c r="AF530" i="36"/>
  <c r="AK530" i="36"/>
  <c r="AE530" i="36"/>
  <c r="X530" i="36"/>
  <c r="V530" i="36"/>
  <c r="AG530" i="36"/>
  <c r="O530" i="36"/>
  <c r="N530" i="36"/>
  <c r="AC530" i="36"/>
  <c r="AJ530" i="36"/>
  <c r="AR530" i="36"/>
  <c r="AT530" i="36"/>
  <c r="AS530" i="36"/>
  <c r="AL530" i="36"/>
  <c r="I530" i="36"/>
  <c r="W530" i="36"/>
  <c r="AH530" i="36"/>
  <c r="AP530" i="36"/>
  <c r="AO530" i="36"/>
  <c r="AD530" i="36"/>
  <c r="Q530" i="36"/>
  <c r="M530" i="36"/>
  <c r="AN143" i="36"/>
  <c r="X143" i="36"/>
  <c r="AT143" i="36"/>
  <c r="AS143" i="36"/>
  <c r="M143" i="36"/>
  <c r="K143" i="36"/>
  <c r="AP143" i="36"/>
  <c r="AO143" i="36"/>
  <c r="I143" i="36"/>
  <c r="AR143" i="36"/>
  <c r="AE143" i="36"/>
  <c r="AK143" i="36"/>
  <c r="AQ143" i="36"/>
  <c r="AM143" i="36"/>
  <c r="T143" i="36"/>
  <c r="AJ143" i="36"/>
  <c r="U143" i="36"/>
  <c r="AB143" i="36"/>
  <c r="N143" i="36"/>
  <c r="Q143" i="36"/>
  <c r="W143" i="36"/>
  <c r="AL143" i="36"/>
  <c r="R143" i="36"/>
  <c r="AC143" i="36"/>
  <c r="Y143" i="36"/>
  <c r="AI143" i="36"/>
  <c r="O143" i="36"/>
  <c r="S143" i="36"/>
  <c r="AG143" i="36"/>
  <c r="AD143" i="36"/>
  <c r="AF143" i="36"/>
  <c r="Z143" i="36"/>
  <c r="AA143" i="36"/>
  <c r="V143" i="36"/>
  <c r="P143" i="36"/>
  <c r="AH143" i="36"/>
  <c r="L143" i="36"/>
  <c r="AD186" i="36"/>
  <c r="AE186" i="36"/>
  <c r="AA186" i="36"/>
  <c r="AI186" i="36"/>
  <c r="Z186" i="36"/>
  <c r="Y186" i="36"/>
  <c r="U186" i="36"/>
  <c r="S186" i="36"/>
  <c r="V186" i="36"/>
  <c r="T186" i="36"/>
  <c r="P186" i="36"/>
  <c r="AC186" i="36"/>
  <c r="AL186" i="36"/>
  <c r="AO186" i="36"/>
  <c r="AK186" i="36"/>
  <c r="W186" i="36"/>
  <c r="N186" i="36"/>
  <c r="AR186" i="36"/>
  <c r="AB186" i="36"/>
  <c r="X186" i="36"/>
  <c r="AG186" i="36"/>
  <c r="AS186" i="36"/>
  <c r="AJ186" i="36"/>
  <c r="L186" i="36"/>
  <c r="Q186" i="36"/>
  <c r="AH186" i="36"/>
  <c r="AM186" i="36"/>
  <c r="R186" i="36"/>
  <c r="O186" i="36"/>
  <c r="AN186" i="36"/>
  <c r="AT186" i="36"/>
  <c r="I186" i="36"/>
  <c r="AP186" i="36"/>
  <c r="AQ186" i="36"/>
  <c r="K186" i="36"/>
  <c r="M186" i="36"/>
  <c r="AF186" i="36"/>
  <c r="AE493" i="37"/>
  <c r="AF493" i="37"/>
  <c r="X493" i="37"/>
  <c r="AB493" i="37"/>
  <c r="L493" i="37"/>
  <c r="AA493" i="37"/>
  <c r="Z493" i="37"/>
  <c r="Q493" i="37"/>
  <c r="M493" i="37"/>
  <c r="AC493" i="37"/>
  <c r="W493" i="37"/>
  <c r="U493" i="37"/>
  <c r="I493" i="37"/>
  <c r="AJ493" i="37"/>
  <c r="AT493" i="37"/>
  <c r="AM493" i="37"/>
  <c r="AP493" i="37"/>
  <c r="AL493" i="37"/>
  <c r="N493" i="37"/>
  <c r="AG493" i="37"/>
  <c r="P493" i="37"/>
  <c r="T493" i="37"/>
  <c r="R493" i="37"/>
  <c r="AO493" i="37"/>
  <c r="AI493" i="37"/>
  <c r="AQ493" i="37"/>
  <c r="AS493" i="37"/>
  <c r="V493" i="37"/>
  <c r="AD493" i="37"/>
  <c r="K493" i="37"/>
  <c r="Y493" i="37"/>
  <c r="AK493" i="37"/>
  <c r="AN493" i="37"/>
  <c r="S493" i="37"/>
  <c r="O493" i="37"/>
  <c r="AH493" i="37"/>
  <c r="AR493" i="37"/>
  <c r="W113" i="36"/>
  <c r="Y113" i="36"/>
  <c r="U113" i="36"/>
  <c r="V113" i="36"/>
  <c r="AC113" i="36"/>
  <c r="S113" i="36"/>
  <c r="T113" i="36"/>
  <c r="P113" i="36"/>
  <c r="AN113" i="36"/>
  <c r="O113" i="36"/>
  <c r="N113" i="36"/>
  <c r="R113" i="36"/>
  <c r="AE113" i="36"/>
  <c r="AJ113" i="36"/>
  <c r="AF113" i="36"/>
  <c r="M113" i="36"/>
  <c r="Q113" i="36"/>
  <c r="K113" i="36"/>
  <c r="AS113" i="36"/>
  <c r="AD113" i="36"/>
  <c r="AT113" i="36"/>
  <c r="AH113" i="36"/>
  <c r="AL113" i="36"/>
  <c r="AO113" i="36"/>
  <c r="X113" i="36"/>
  <c r="AI113" i="36"/>
  <c r="AK113" i="36"/>
  <c r="AR113" i="36"/>
  <c r="AA113" i="36"/>
  <c r="Z113" i="36"/>
  <c r="AB113" i="36"/>
  <c r="AQ113" i="36"/>
  <c r="AM113" i="36"/>
  <c r="I113" i="36"/>
  <c r="AP113" i="36"/>
  <c r="AG113" i="36"/>
  <c r="L113" i="36"/>
  <c r="AK214" i="37"/>
  <c r="X214" i="37"/>
  <c r="AQ214" i="37"/>
  <c r="U214" i="37"/>
  <c r="AT214" i="37"/>
  <c r="AE214" i="37"/>
  <c r="R214" i="37"/>
  <c r="V214" i="37"/>
  <c r="AL214" i="37"/>
  <c r="N214" i="37"/>
  <c r="Z214" i="37"/>
  <c r="AS214" i="37"/>
  <c r="AJ214" i="37"/>
  <c r="AD214" i="37"/>
  <c r="AC214" i="37"/>
  <c r="AN214" i="37"/>
  <c r="AB214" i="37"/>
  <c r="AI214" i="37"/>
  <c r="AP214" i="37"/>
  <c r="AG214" i="37"/>
  <c r="Q214" i="37"/>
  <c r="T214" i="37"/>
  <c r="S214" i="37"/>
  <c r="Y214" i="37"/>
  <c r="AR214" i="37"/>
  <c r="AH214" i="37"/>
  <c r="AF214" i="37"/>
  <c r="W214" i="37"/>
  <c r="O214" i="37"/>
  <c r="AM214" i="37"/>
  <c r="AO214" i="37"/>
  <c r="P214" i="37"/>
  <c r="K214" i="37"/>
  <c r="L214" i="37"/>
  <c r="I214" i="37"/>
  <c r="AA214" i="37"/>
  <c r="M214" i="37"/>
  <c r="Y50" i="37"/>
  <c r="T50" i="37"/>
  <c r="N50" i="37"/>
  <c r="AB50" i="37"/>
  <c r="V50" i="37"/>
  <c r="R50" i="37"/>
  <c r="AD50" i="37"/>
  <c r="AE50" i="37"/>
  <c r="I50" i="37"/>
  <c r="AN50" i="37"/>
  <c r="AQ50" i="37"/>
  <c r="AM50" i="37"/>
  <c r="AP50" i="37"/>
  <c r="AG50" i="37"/>
  <c r="AT50" i="37"/>
  <c r="AA50" i="37"/>
  <c r="Q50" i="37"/>
  <c r="AO50" i="37"/>
  <c r="K50" i="37"/>
  <c r="AL50" i="37"/>
  <c r="AK50" i="37"/>
  <c r="X50" i="37"/>
  <c r="AF50" i="37"/>
  <c r="U50" i="37"/>
  <c r="AS50" i="37"/>
  <c r="S50" i="37"/>
  <c r="O50" i="37"/>
  <c r="L50" i="37"/>
  <c r="AR50" i="37"/>
  <c r="AI50" i="37"/>
  <c r="W50" i="37"/>
  <c r="AJ50" i="37"/>
  <c r="P50" i="37"/>
  <c r="AH50" i="37"/>
  <c r="Z50" i="37"/>
  <c r="AC50" i="37"/>
  <c r="M50" i="37"/>
  <c r="AP496" i="36"/>
  <c r="K496" i="36"/>
  <c r="AM496" i="36"/>
  <c r="T496" i="36"/>
  <c r="AF496" i="36"/>
  <c r="V496" i="36"/>
  <c r="AB496" i="36"/>
  <c r="L496" i="36"/>
  <c r="U496" i="36"/>
  <c r="X496" i="36"/>
  <c r="AA496" i="36"/>
  <c r="Z496" i="36"/>
  <c r="Q496" i="36"/>
  <c r="S496" i="36"/>
  <c r="AJ496" i="36"/>
  <c r="AH496" i="36"/>
  <c r="I496" i="36"/>
  <c r="AE496" i="36"/>
  <c r="AS496" i="36"/>
  <c r="AT496" i="36"/>
  <c r="W496" i="36"/>
  <c r="AO496" i="36"/>
  <c r="AN496" i="36"/>
  <c r="P496" i="36"/>
  <c r="AG496" i="36"/>
  <c r="AL496" i="36"/>
  <c r="AC496" i="36"/>
  <c r="O496" i="36"/>
  <c r="Y496" i="36"/>
  <c r="AQ496" i="36"/>
  <c r="N496" i="36"/>
  <c r="AK496" i="36"/>
  <c r="AR496" i="36"/>
  <c r="AI496" i="36"/>
  <c r="AD496" i="36"/>
  <c r="R496" i="36"/>
  <c r="M496" i="36"/>
  <c r="AS512" i="37"/>
  <c r="O512" i="37"/>
  <c r="T512" i="37"/>
  <c r="S512" i="37"/>
  <c r="AP512" i="37"/>
  <c r="AQ512" i="37"/>
  <c r="AC512" i="37"/>
  <c r="P512" i="37"/>
  <c r="N512" i="37"/>
  <c r="AE512" i="37"/>
  <c r="AF512" i="37"/>
  <c r="AI512" i="37"/>
  <c r="Z512" i="37"/>
  <c r="W512" i="37"/>
  <c r="U512" i="37"/>
  <c r="AB512" i="37"/>
  <c r="AM512" i="37"/>
  <c r="X512" i="37"/>
  <c r="AG512" i="37"/>
  <c r="AL512" i="37"/>
  <c r="L512" i="37"/>
  <c r="R512" i="37"/>
  <c r="AN512" i="37"/>
  <c r="Y512" i="37"/>
  <c r="AK512" i="37"/>
  <c r="AO512" i="37"/>
  <c r="AH512" i="37"/>
  <c r="AD512" i="37"/>
  <c r="AA512" i="37"/>
  <c r="I512" i="37"/>
  <c r="AJ512" i="37"/>
  <c r="V512" i="37"/>
  <c r="M512" i="37"/>
  <c r="AR512" i="37"/>
  <c r="AT512" i="37"/>
  <c r="Q512" i="37"/>
  <c r="K512" i="37"/>
  <c r="AJ321" i="37"/>
  <c r="AH321" i="37"/>
  <c r="N321" i="37"/>
  <c r="W321" i="37"/>
  <c r="V321" i="37"/>
  <c r="M321" i="37"/>
  <c r="S321" i="37"/>
  <c r="Q321" i="37"/>
  <c r="AK321" i="37"/>
  <c r="Z321" i="37"/>
  <c r="O321" i="37"/>
  <c r="L321" i="37"/>
  <c r="AC321" i="37"/>
  <c r="AS321" i="37"/>
  <c r="AP321" i="37"/>
  <c r="AE321" i="37"/>
  <c r="AG321" i="37"/>
  <c r="Y321" i="37"/>
  <c r="AD321" i="37"/>
  <c r="X321" i="37"/>
  <c r="AI321" i="37"/>
  <c r="AF321" i="37"/>
  <c r="AA321" i="37"/>
  <c r="R321" i="37"/>
  <c r="K321" i="37"/>
  <c r="T321" i="37"/>
  <c r="AQ321" i="37"/>
  <c r="AT321" i="37"/>
  <c r="AB321" i="37"/>
  <c r="AN321" i="37"/>
  <c r="I321" i="37"/>
  <c r="AR321" i="37"/>
  <c r="AM321" i="37"/>
  <c r="AL321" i="37"/>
  <c r="P321" i="37"/>
  <c r="AO321" i="37"/>
  <c r="U321" i="37"/>
  <c r="AP500" i="37"/>
  <c r="AO500" i="37"/>
  <c r="AI500" i="37"/>
  <c r="AC500" i="37"/>
  <c r="Z500" i="37"/>
  <c r="AH500" i="37"/>
  <c r="AF500" i="37"/>
  <c r="U500" i="37"/>
  <c r="M500" i="37"/>
  <c r="W500" i="37"/>
  <c r="R500" i="37"/>
  <c r="Q500" i="37"/>
  <c r="O500" i="37"/>
  <c r="V500" i="37"/>
  <c r="AE500" i="37"/>
  <c r="AJ500" i="37"/>
  <c r="AM500" i="37"/>
  <c r="N500" i="37"/>
  <c r="X500" i="37"/>
  <c r="AB500" i="37"/>
  <c r="AL500" i="37"/>
  <c r="AQ500" i="37"/>
  <c r="T500" i="37"/>
  <c r="Y500" i="37"/>
  <c r="AA500" i="37"/>
  <c r="AT500" i="37"/>
  <c r="AS500" i="37"/>
  <c r="AK500" i="37"/>
  <c r="L500" i="37"/>
  <c r="S500" i="37"/>
  <c r="P500" i="37"/>
  <c r="AN500" i="37"/>
  <c r="I500" i="37"/>
  <c r="K500" i="37"/>
  <c r="AD500" i="37"/>
  <c r="AR500" i="37"/>
  <c r="AG500" i="37"/>
  <c r="AN3" i="37"/>
  <c r="AO3" i="37"/>
  <c r="V3" i="37"/>
  <c r="AR3" i="37"/>
  <c r="AH3" i="37"/>
  <c r="S3" i="37"/>
  <c r="AA3" i="37"/>
  <c r="O3" i="37"/>
  <c r="AD3" i="37"/>
  <c r="M3" i="37"/>
  <c r="AB3" i="37"/>
  <c r="X3" i="37"/>
  <c r="AS3" i="37"/>
  <c r="P3" i="37"/>
  <c r="AJ3" i="37"/>
  <c r="AQ3" i="37"/>
  <c r="AT3" i="37"/>
  <c r="AI3" i="37"/>
  <c r="L3" i="37"/>
  <c r="T3" i="37"/>
  <c r="N3" i="37"/>
  <c r="Y3" i="37"/>
  <c r="R3" i="37"/>
  <c r="U3" i="37"/>
  <c r="AP3" i="37"/>
  <c r="AL3" i="37"/>
  <c r="W3" i="37"/>
  <c r="AC3" i="37"/>
  <c r="AM3" i="37"/>
  <c r="Q3" i="37"/>
  <c r="AF3" i="37"/>
  <c r="Z3" i="37"/>
  <c r="AG3" i="37"/>
  <c r="AE3" i="37"/>
  <c r="AK3" i="37"/>
  <c r="K3" i="37"/>
  <c r="P419" i="35"/>
  <c r="Z419" i="35"/>
  <c r="AT419" i="35"/>
  <c r="AO419" i="35"/>
  <c r="I419" i="35"/>
  <c r="AQ419" i="35"/>
  <c r="N419" i="35"/>
  <c r="AN419" i="35"/>
  <c r="AK419" i="35"/>
  <c r="AR419" i="35"/>
  <c r="AJ419" i="35"/>
  <c r="AL419" i="35"/>
  <c r="AG419" i="35"/>
  <c r="AM419" i="35"/>
  <c r="AD419" i="35"/>
  <c r="AA419" i="35"/>
  <c r="Q419" i="35"/>
  <c r="R419" i="35"/>
  <c r="AF419" i="35"/>
  <c r="K419" i="35"/>
  <c r="Y419" i="35"/>
  <c r="O419" i="35"/>
  <c r="AH419" i="35"/>
  <c r="U419" i="35"/>
  <c r="AP419" i="35"/>
  <c r="T419" i="35"/>
  <c r="S419" i="35"/>
  <c r="M419" i="35"/>
  <c r="X419" i="35"/>
  <c r="AS419" i="35"/>
  <c r="L419" i="35"/>
  <c r="AI419" i="35"/>
  <c r="AC419" i="35"/>
  <c r="AE419" i="35"/>
  <c r="AB419" i="35"/>
  <c r="W419" i="35"/>
  <c r="V419" i="35"/>
  <c r="AK542" i="35"/>
  <c r="AQ542" i="35"/>
  <c r="AH542" i="35"/>
  <c r="AJ542" i="35"/>
  <c r="AE542" i="35"/>
  <c r="AG542" i="35"/>
  <c r="AL542" i="35"/>
  <c r="Z542" i="35"/>
  <c r="X542" i="35"/>
  <c r="AI542" i="35"/>
  <c r="AC542" i="35"/>
  <c r="AF542" i="35"/>
  <c r="S542" i="35"/>
  <c r="N542" i="35"/>
  <c r="AS542" i="35"/>
  <c r="M542" i="35"/>
  <c r="K542" i="35"/>
  <c r="T542" i="35"/>
  <c r="AT542" i="35"/>
  <c r="R542" i="35"/>
  <c r="Q542" i="35"/>
  <c r="AD542" i="35"/>
  <c r="V542" i="35"/>
  <c r="AN542" i="35"/>
  <c r="I542" i="35"/>
  <c r="AA542" i="35"/>
  <c r="AP542" i="35"/>
  <c r="AB542" i="35"/>
  <c r="P542" i="35"/>
  <c r="Y542" i="35"/>
  <c r="L542" i="35"/>
  <c r="U542" i="35"/>
  <c r="AM542" i="35"/>
  <c r="AR542" i="35"/>
  <c r="O542" i="35"/>
  <c r="AO542" i="35"/>
  <c r="W542" i="35"/>
  <c r="P160" i="36"/>
  <c r="M160" i="36"/>
  <c r="I160" i="36"/>
  <c r="Z160" i="36"/>
  <c r="Q160" i="36"/>
  <c r="O160" i="36"/>
  <c r="AR160" i="36"/>
  <c r="L160" i="36"/>
  <c r="AT160" i="36"/>
  <c r="AQ160" i="36"/>
  <c r="AL160" i="36"/>
  <c r="AN160" i="36"/>
  <c r="AS160" i="36"/>
  <c r="AO160" i="36"/>
  <c r="AG160" i="36"/>
  <c r="X160" i="36"/>
  <c r="W160" i="36"/>
  <c r="S160" i="36"/>
  <c r="U160" i="36"/>
  <c r="AH160" i="36"/>
  <c r="K160" i="36"/>
  <c r="AC160" i="36"/>
  <c r="AK160" i="36"/>
  <c r="R160" i="36"/>
  <c r="AP160" i="36"/>
  <c r="Y160" i="36"/>
  <c r="AJ160" i="36"/>
  <c r="N160" i="36"/>
  <c r="AE160" i="36"/>
  <c r="AA160" i="36"/>
  <c r="AF160" i="36"/>
  <c r="V160" i="36"/>
  <c r="AD160" i="36"/>
  <c r="AI160" i="36"/>
  <c r="T160" i="36"/>
  <c r="AM160" i="36"/>
  <c r="AB160" i="36"/>
  <c r="T207" i="36"/>
  <c r="Z207" i="36"/>
  <c r="AE207" i="36"/>
  <c r="AG207" i="36"/>
  <c r="AL207" i="36"/>
  <c r="AH207" i="36"/>
  <c r="AD207" i="36"/>
  <c r="AC207" i="36"/>
  <c r="AF207" i="36"/>
  <c r="AB207" i="36"/>
  <c r="X207" i="36"/>
  <c r="Y207" i="36"/>
  <c r="AA207" i="36"/>
  <c r="W207" i="36"/>
  <c r="S207" i="36"/>
  <c r="AP207" i="36"/>
  <c r="AO207" i="36"/>
  <c r="P207" i="36"/>
  <c r="AI207" i="36"/>
  <c r="AK207" i="36"/>
  <c r="K207" i="36"/>
  <c r="N207" i="36"/>
  <c r="AQ207" i="36"/>
  <c r="V207" i="36"/>
  <c r="AR207" i="36"/>
  <c r="O207" i="36"/>
  <c r="U207" i="36"/>
  <c r="AN207" i="36"/>
  <c r="Q207" i="36"/>
  <c r="AJ207" i="36"/>
  <c r="M207" i="36"/>
  <c r="I207" i="36"/>
  <c r="AT207" i="36"/>
  <c r="AM207" i="36"/>
  <c r="R207" i="36"/>
  <c r="L207" i="36"/>
  <c r="AS207" i="36"/>
  <c r="K228" i="36"/>
  <c r="AQ228" i="36"/>
  <c r="T228" i="36"/>
  <c r="R228" i="36"/>
  <c r="N228" i="36"/>
  <c r="P228" i="36"/>
  <c r="M228" i="36"/>
  <c r="I228" i="36"/>
  <c r="AL228" i="36"/>
  <c r="AG228" i="36"/>
  <c r="V228" i="36"/>
  <c r="AR228" i="36"/>
  <c r="L228" i="36"/>
  <c r="AT228" i="36"/>
  <c r="AP228" i="36"/>
  <c r="Q228" i="36"/>
  <c r="X228" i="36"/>
  <c r="AD228" i="36"/>
  <c r="AA228" i="36"/>
  <c r="AS228" i="36"/>
  <c r="Y228" i="36"/>
  <c r="AN228" i="36"/>
  <c r="AO228" i="36"/>
  <c r="AJ228" i="36"/>
  <c r="AI228" i="36"/>
  <c r="AF228" i="36"/>
  <c r="S228" i="36"/>
  <c r="AM228" i="36"/>
  <c r="O228" i="36"/>
  <c r="AH228" i="36"/>
  <c r="AC228" i="36"/>
  <c r="W228" i="36"/>
  <c r="U228" i="36"/>
  <c r="AK228" i="36"/>
  <c r="AE228" i="36"/>
  <c r="Z228" i="36"/>
  <c r="AB228" i="36"/>
  <c r="W24" i="37"/>
  <c r="U24" i="37"/>
  <c r="R24" i="37"/>
  <c r="T24" i="37"/>
  <c r="V24" i="37"/>
  <c r="S24" i="37"/>
  <c r="P24" i="37"/>
  <c r="M24" i="37"/>
  <c r="I24" i="37"/>
  <c r="O24" i="37"/>
  <c r="AT24" i="37"/>
  <c r="AB24" i="37"/>
  <c r="AE24" i="37"/>
  <c r="AF24" i="37"/>
  <c r="AC24" i="37"/>
  <c r="AO24" i="37"/>
  <c r="Q24" i="37"/>
  <c r="K24" i="37"/>
  <c r="AJ24" i="37"/>
  <c r="Z24" i="37"/>
  <c r="AP24" i="37"/>
  <c r="Y24" i="37"/>
  <c r="AK24" i="37"/>
  <c r="N24" i="37"/>
  <c r="AD24" i="37"/>
  <c r="AI24" i="37"/>
  <c r="AH24" i="37"/>
  <c r="AL24" i="37"/>
  <c r="AA24" i="37"/>
  <c r="X24" i="37"/>
  <c r="AR24" i="37"/>
  <c r="AS24" i="37"/>
  <c r="AN24" i="37"/>
  <c r="L24" i="37"/>
  <c r="AM24" i="37"/>
  <c r="AG24" i="37"/>
  <c r="AQ24" i="37"/>
  <c r="R424" i="37"/>
  <c r="Q424" i="37"/>
  <c r="AI424" i="37"/>
  <c r="S424" i="37"/>
  <c r="AT424" i="37"/>
  <c r="N424" i="37"/>
  <c r="L424" i="37"/>
  <c r="Y424" i="37"/>
  <c r="AF424" i="37"/>
  <c r="AP424" i="37"/>
  <c r="AQ424" i="37"/>
  <c r="P424" i="37"/>
  <c r="I424" i="37"/>
  <c r="Z424" i="37"/>
  <c r="AB424" i="37"/>
  <c r="O424" i="37"/>
  <c r="AO424" i="37"/>
  <c r="AA424" i="37"/>
  <c r="AL424" i="37"/>
  <c r="AJ424" i="37"/>
  <c r="AN424" i="37"/>
  <c r="AH424" i="37"/>
  <c r="AC424" i="37"/>
  <c r="M424" i="37"/>
  <c r="V424" i="37"/>
  <c r="AD424" i="37"/>
  <c r="U424" i="37"/>
  <c r="T424" i="37"/>
  <c r="AS424" i="37"/>
  <c r="AG424" i="37"/>
  <c r="K424" i="37"/>
  <c r="W424" i="37"/>
  <c r="AE424" i="37"/>
  <c r="AR424" i="37"/>
  <c r="AM424" i="37"/>
  <c r="X424" i="37"/>
  <c r="AK424" i="37"/>
  <c r="AN538" i="37"/>
  <c r="AS538" i="37"/>
  <c r="AL538" i="37"/>
  <c r="K538" i="37"/>
  <c r="S538" i="37"/>
  <c r="AJ538" i="37"/>
  <c r="AM538" i="37"/>
  <c r="AE538" i="37"/>
  <c r="AK538" i="37"/>
  <c r="O538" i="37"/>
  <c r="AF538" i="37"/>
  <c r="AH538" i="37"/>
  <c r="Y538" i="37"/>
  <c r="Z538" i="37"/>
  <c r="V538" i="37"/>
  <c r="P538" i="37"/>
  <c r="M538" i="37"/>
  <c r="AD538" i="37"/>
  <c r="I538" i="37"/>
  <c r="AB538" i="37"/>
  <c r="Q538" i="37"/>
  <c r="AG538" i="37"/>
  <c r="X538" i="37"/>
  <c r="AP538" i="37"/>
  <c r="L538" i="37"/>
  <c r="T538" i="37"/>
  <c r="AO538" i="37"/>
  <c r="U538" i="37"/>
  <c r="R538" i="37"/>
  <c r="AA538" i="37"/>
  <c r="AR538" i="37"/>
  <c r="AT538" i="37"/>
  <c r="AI538" i="37"/>
  <c r="W538" i="37"/>
  <c r="AC538" i="37"/>
  <c r="N538" i="37"/>
  <c r="AQ538" i="37"/>
  <c r="AM328" i="36"/>
  <c r="AS328" i="36"/>
  <c r="AL328" i="36"/>
  <c r="T328" i="36"/>
  <c r="AD328" i="36"/>
  <c r="AI328" i="36"/>
  <c r="AN328" i="36"/>
  <c r="AF328" i="36"/>
  <c r="L328" i="36"/>
  <c r="AK328" i="36"/>
  <c r="AE328" i="36"/>
  <c r="AH328" i="36"/>
  <c r="Y328" i="36"/>
  <c r="AP328" i="36"/>
  <c r="I328" i="36"/>
  <c r="O328" i="36"/>
  <c r="M328" i="36"/>
  <c r="AG328" i="36"/>
  <c r="N328" i="36"/>
  <c r="AC328" i="36"/>
  <c r="AJ328" i="36"/>
  <c r="V328" i="36"/>
  <c r="X328" i="36"/>
  <c r="AB328" i="36"/>
  <c r="AT328" i="36"/>
  <c r="R328" i="36"/>
  <c r="U328" i="36"/>
  <c r="AQ328" i="36"/>
  <c r="S328" i="36"/>
  <c r="AO328" i="36"/>
  <c r="K328" i="36"/>
  <c r="Z328" i="36"/>
  <c r="Q328" i="36"/>
  <c r="W328" i="36"/>
  <c r="P328" i="36"/>
  <c r="AA328" i="36"/>
  <c r="AR328" i="36"/>
  <c r="S562" i="35"/>
  <c r="AG562" i="35"/>
  <c r="Q562" i="35"/>
  <c r="AM562" i="35"/>
  <c r="X562" i="35"/>
  <c r="AI562" i="35"/>
  <c r="N562" i="35"/>
  <c r="R562" i="35"/>
  <c r="AT562" i="35"/>
  <c r="AN562" i="35"/>
  <c r="AF562" i="35"/>
  <c r="AQ562" i="35"/>
  <c r="AH562" i="35"/>
  <c r="AK562" i="35"/>
  <c r="W562" i="35"/>
  <c r="AD562" i="35"/>
  <c r="AC562" i="35"/>
  <c r="AL562" i="35"/>
  <c r="K562" i="35"/>
  <c r="P562" i="35"/>
  <c r="O562" i="35"/>
  <c r="L562" i="35"/>
  <c r="AS562" i="35"/>
  <c r="T562" i="35"/>
  <c r="AP562" i="35"/>
  <c r="M562" i="35"/>
  <c r="U562" i="35"/>
  <c r="AO562" i="35"/>
  <c r="AA562" i="35"/>
  <c r="AR562" i="35"/>
  <c r="V562" i="35"/>
  <c r="AB562" i="35"/>
  <c r="AE562" i="35"/>
  <c r="Y562" i="35"/>
  <c r="AJ562" i="35"/>
  <c r="Z562" i="35"/>
  <c r="I562" i="35"/>
  <c r="W241" i="36"/>
  <c r="Y241" i="36"/>
  <c r="U241" i="36"/>
  <c r="Q241" i="36"/>
  <c r="AC241" i="36"/>
  <c r="S241" i="36"/>
  <c r="T241" i="36"/>
  <c r="P241" i="36"/>
  <c r="L241" i="36"/>
  <c r="O241" i="36"/>
  <c r="N241" i="36"/>
  <c r="AS241" i="36"/>
  <c r="AE241" i="36"/>
  <c r="AJ241" i="36"/>
  <c r="AF241" i="36"/>
  <c r="AB241" i="36"/>
  <c r="AN241" i="36"/>
  <c r="K241" i="36"/>
  <c r="AR241" i="36"/>
  <c r="V241" i="36"/>
  <c r="AT241" i="36"/>
  <c r="AL241" i="36"/>
  <c r="AD241" i="36"/>
  <c r="AO241" i="36"/>
  <c r="AG241" i="36"/>
  <c r="AI241" i="36"/>
  <c r="AK241" i="36"/>
  <c r="M241" i="36"/>
  <c r="AA241" i="36"/>
  <c r="Z241" i="36"/>
  <c r="R241" i="36"/>
  <c r="AH241" i="36"/>
  <c r="AM241" i="36"/>
  <c r="I241" i="36"/>
  <c r="AP241" i="36"/>
  <c r="X241" i="36"/>
  <c r="AQ241" i="36"/>
  <c r="AO303" i="35"/>
  <c r="I303" i="35"/>
  <c r="AP303" i="35"/>
  <c r="AD303" i="35"/>
  <c r="N303" i="35"/>
  <c r="AH303" i="35"/>
  <c r="AA303" i="35"/>
  <c r="AK303" i="35"/>
  <c r="AR303" i="35"/>
  <c r="AJ303" i="35"/>
  <c r="S303" i="35"/>
  <c r="AI303" i="35"/>
  <c r="AC303" i="35"/>
  <c r="X303" i="35"/>
  <c r="AG303" i="35"/>
  <c r="AM303" i="35"/>
  <c r="AE303" i="35"/>
  <c r="AL303" i="35"/>
  <c r="P303" i="35"/>
  <c r="Z303" i="35"/>
  <c r="Q303" i="35"/>
  <c r="R303" i="35"/>
  <c r="V303" i="35"/>
  <c r="U303" i="35"/>
  <c r="K303" i="35"/>
  <c r="M303" i="35"/>
  <c r="AF303" i="35"/>
  <c r="T303" i="35"/>
  <c r="AB303" i="35"/>
  <c r="AT303" i="35"/>
  <c r="W303" i="35"/>
  <c r="AQ303" i="35"/>
  <c r="AN303" i="35"/>
  <c r="Y303" i="35"/>
  <c r="L303" i="35"/>
  <c r="O303" i="35"/>
  <c r="AS303" i="35"/>
  <c r="AO148" i="35"/>
  <c r="I148" i="35"/>
  <c r="AQ148" i="35"/>
  <c r="N148" i="35"/>
  <c r="K148" i="35"/>
  <c r="AK148" i="35"/>
  <c r="AR148" i="35"/>
  <c r="AJ148" i="35"/>
  <c r="AL148" i="35"/>
  <c r="AT148" i="35"/>
  <c r="AG148" i="35"/>
  <c r="AM148" i="35"/>
  <c r="AD148" i="35"/>
  <c r="AA148" i="35"/>
  <c r="P148" i="35"/>
  <c r="Q148" i="35"/>
  <c r="R148" i="35"/>
  <c r="AF148" i="35"/>
  <c r="AE148" i="35"/>
  <c r="AC148" i="35"/>
  <c r="V148" i="35"/>
  <c r="Z148" i="35"/>
  <c r="X148" i="35"/>
  <c r="Y148" i="35"/>
  <c r="O148" i="35"/>
  <c r="AI148" i="35"/>
  <c r="U148" i="35"/>
  <c r="AP148" i="35"/>
  <c r="M148" i="35"/>
  <c r="W148" i="35"/>
  <c r="AN148" i="35"/>
  <c r="L148" i="35"/>
  <c r="S148" i="35"/>
  <c r="AB148" i="35"/>
  <c r="AS148" i="35"/>
  <c r="AH148" i="35"/>
  <c r="T148" i="35"/>
  <c r="AN296" i="37"/>
  <c r="AI296" i="37"/>
  <c r="AG296" i="37"/>
  <c r="AL296" i="37"/>
  <c r="AO296" i="37"/>
  <c r="W296" i="37"/>
  <c r="AQ296" i="37"/>
  <c r="AT296" i="37"/>
  <c r="AM296" i="37"/>
  <c r="AE296" i="37"/>
  <c r="AC296" i="37"/>
  <c r="AR296" i="37"/>
  <c r="AK296" i="37"/>
  <c r="AD296" i="37"/>
  <c r="S296" i="37"/>
  <c r="T296" i="37"/>
  <c r="AS296" i="37"/>
  <c r="AP296" i="37"/>
  <c r="AJ296" i="37"/>
  <c r="R296" i="37"/>
  <c r="Q296" i="37"/>
  <c r="U296" i="37"/>
  <c r="O296" i="37"/>
  <c r="V296" i="37"/>
  <c r="AH296" i="37"/>
  <c r="I296" i="37"/>
  <c r="AA296" i="37"/>
  <c r="M296" i="37"/>
  <c r="AB296" i="37"/>
  <c r="Y296" i="37"/>
  <c r="Z296" i="37"/>
  <c r="L296" i="37"/>
  <c r="X296" i="37"/>
  <c r="N296" i="37"/>
  <c r="K296" i="37"/>
  <c r="P296" i="37"/>
  <c r="AF296" i="37"/>
  <c r="V364" i="35"/>
  <c r="AQ364" i="35"/>
  <c r="AB364" i="35"/>
  <c r="AD364" i="35"/>
  <c r="W364" i="35"/>
  <c r="AG364" i="35"/>
  <c r="X364" i="35"/>
  <c r="Y364" i="35"/>
  <c r="Q364" i="35"/>
  <c r="R364" i="35"/>
  <c r="Z364" i="35"/>
  <c r="T364" i="35"/>
  <c r="S364" i="35"/>
  <c r="AK364" i="35"/>
  <c r="AJ364" i="35"/>
  <c r="AO364" i="35"/>
  <c r="AL364" i="35"/>
  <c r="U364" i="35"/>
  <c r="K364" i="35"/>
  <c r="L364" i="35"/>
  <c r="AH364" i="35"/>
  <c r="O364" i="35"/>
  <c r="AT364" i="35"/>
  <c r="AA364" i="35"/>
  <c r="AC364" i="35"/>
  <c r="N364" i="35"/>
  <c r="AI364" i="35"/>
  <c r="M364" i="35"/>
  <c r="AF364" i="35"/>
  <c r="AE364" i="35"/>
  <c r="AM364" i="35"/>
  <c r="AS364" i="35"/>
  <c r="AR364" i="35"/>
  <c r="P364" i="35"/>
  <c r="I364" i="35"/>
  <c r="AN364" i="35"/>
  <c r="AP364" i="35"/>
  <c r="L559" i="36"/>
  <c r="O559" i="36"/>
  <c r="U559" i="36"/>
  <c r="N559" i="36"/>
  <c r="AR559" i="36"/>
  <c r="AQ559" i="36"/>
  <c r="K559" i="36"/>
  <c r="Q559" i="36"/>
  <c r="AJ559" i="36"/>
  <c r="X559" i="36"/>
  <c r="AP559" i="36"/>
  <c r="AI559" i="36"/>
  <c r="AG559" i="36"/>
  <c r="V559" i="36"/>
  <c r="AF559" i="36"/>
  <c r="AE559" i="36"/>
  <c r="AC559" i="36"/>
  <c r="Z559" i="36"/>
  <c r="AA559" i="36"/>
  <c r="Y559" i="36"/>
  <c r="P559" i="36"/>
  <c r="AS559" i="36"/>
  <c r="AH559" i="36"/>
  <c r="AO559" i="36"/>
  <c r="T559" i="36"/>
  <c r="AK559" i="36"/>
  <c r="AN559" i="36"/>
  <c r="W559" i="36"/>
  <c r="AL559" i="36"/>
  <c r="I559" i="36"/>
  <c r="AT559" i="36"/>
  <c r="AD559" i="36"/>
  <c r="S559" i="36"/>
  <c r="AM559" i="36"/>
  <c r="M559" i="36"/>
  <c r="R559" i="36"/>
  <c r="AB559" i="36"/>
  <c r="AL204" i="36"/>
  <c r="AA204" i="36"/>
  <c r="AJ204" i="36"/>
  <c r="AM204" i="36"/>
  <c r="AI204" i="36"/>
  <c r="V204" i="36"/>
  <c r="AF204" i="36"/>
  <c r="AH204" i="36"/>
  <c r="AD204" i="36"/>
  <c r="K204" i="36"/>
  <c r="AB204" i="36"/>
  <c r="AC204" i="36"/>
  <c r="Y204" i="36"/>
  <c r="AK204" i="36"/>
  <c r="T204" i="36"/>
  <c r="AO204" i="36"/>
  <c r="O204" i="36"/>
  <c r="AP204" i="36"/>
  <c r="P204" i="36"/>
  <c r="S204" i="36"/>
  <c r="L204" i="36"/>
  <c r="N204" i="36"/>
  <c r="X204" i="36"/>
  <c r="AG204" i="36"/>
  <c r="AS204" i="36"/>
  <c r="U204" i="36"/>
  <c r="R204" i="36"/>
  <c r="AQ204" i="36"/>
  <c r="Q204" i="36"/>
  <c r="AE204" i="36"/>
  <c r="AR204" i="36"/>
  <c r="I204" i="36"/>
  <c r="AT204" i="36"/>
  <c r="AN204" i="36"/>
  <c r="W204" i="36"/>
  <c r="M204" i="36"/>
  <c r="Z204" i="36"/>
  <c r="AN76" i="35"/>
  <c r="AK76" i="35"/>
  <c r="AP76" i="35"/>
  <c r="AL76" i="35"/>
  <c r="R76" i="35"/>
  <c r="AH76" i="35"/>
  <c r="AG76" i="35"/>
  <c r="AJ76" i="35"/>
  <c r="AD76" i="35"/>
  <c r="K76" i="35"/>
  <c r="V76" i="35"/>
  <c r="AC76" i="35"/>
  <c r="AE76" i="35"/>
  <c r="W76" i="35"/>
  <c r="AI76" i="35"/>
  <c r="AQ76" i="35"/>
  <c r="L76" i="35"/>
  <c r="AS76" i="35"/>
  <c r="M76" i="35"/>
  <c r="AF76" i="35"/>
  <c r="N76" i="35"/>
  <c r="U76" i="35"/>
  <c r="AT76" i="35"/>
  <c r="AB76" i="35"/>
  <c r="Q76" i="35"/>
  <c r="AM76" i="35"/>
  <c r="I76" i="35"/>
  <c r="X76" i="35"/>
  <c r="S76" i="35"/>
  <c r="Z76" i="35"/>
  <c r="AA76" i="35"/>
  <c r="AO76" i="35"/>
  <c r="AR76" i="35"/>
  <c r="Y76" i="35"/>
  <c r="P76" i="35"/>
  <c r="T76" i="35"/>
  <c r="O76" i="35"/>
  <c r="M369" i="35"/>
  <c r="X369" i="35"/>
  <c r="AL369" i="35"/>
  <c r="AD369" i="35"/>
  <c r="W369" i="35"/>
  <c r="U369" i="35"/>
  <c r="AT369" i="35"/>
  <c r="AS369" i="35"/>
  <c r="S369" i="35"/>
  <c r="P369" i="35"/>
  <c r="AN369" i="35"/>
  <c r="AB369" i="35"/>
  <c r="O369" i="35"/>
  <c r="AG369" i="35"/>
  <c r="I369" i="35"/>
  <c r="AE369" i="35"/>
  <c r="AF369" i="35"/>
  <c r="V369" i="35"/>
  <c r="AH369" i="35"/>
  <c r="AO369" i="35"/>
  <c r="AP369" i="35"/>
  <c r="R369" i="35"/>
  <c r="AK369" i="35"/>
  <c r="L369" i="35"/>
  <c r="AR369" i="35"/>
  <c r="Z369" i="35"/>
  <c r="T369" i="35"/>
  <c r="AQ369" i="35"/>
  <c r="AA369" i="35"/>
  <c r="N369" i="35"/>
  <c r="K369" i="35"/>
  <c r="AI369" i="35"/>
  <c r="AJ369" i="35"/>
  <c r="AM369" i="35"/>
  <c r="AC369" i="35"/>
  <c r="Y369" i="35"/>
  <c r="Q369" i="35"/>
  <c r="Q236" i="35"/>
  <c r="R236" i="35"/>
  <c r="AA236" i="35"/>
  <c r="P236" i="35"/>
  <c r="AS236" i="35"/>
  <c r="M236" i="35"/>
  <c r="L236" i="35"/>
  <c r="S236" i="35"/>
  <c r="AT236" i="35"/>
  <c r="AO236" i="35"/>
  <c r="I236" i="35"/>
  <c r="AQ236" i="35"/>
  <c r="Z236" i="35"/>
  <c r="Y236" i="35"/>
  <c r="AB236" i="35"/>
  <c r="O236" i="35"/>
  <c r="N236" i="35"/>
  <c r="AM236" i="35"/>
  <c r="AF236" i="35"/>
  <c r="AH236" i="35"/>
  <c r="X236" i="35"/>
  <c r="K236" i="35"/>
  <c r="AE236" i="35"/>
  <c r="W236" i="35"/>
  <c r="AI236" i="35"/>
  <c r="T236" i="35"/>
  <c r="U236" i="35"/>
  <c r="AL236" i="35"/>
  <c r="AG236" i="35"/>
  <c r="AC236" i="35"/>
  <c r="AN236" i="35"/>
  <c r="AR236" i="35"/>
  <c r="AJ236" i="35"/>
  <c r="AP236" i="35"/>
  <c r="AK236" i="35"/>
  <c r="AD236" i="35"/>
  <c r="V236" i="35"/>
  <c r="AT503" i="36"/>
  <c r="AC503" i="36"/>
  <c r="O503" i="36"/>
  <c r="AP503" i="36"/>
  <c r="AR503" i="36"/>
  <c r="L503" i="36"/>
  <c r="AO503" i="36"/>
  <c r="R503" i="36"/>
  <c r="AN503" i="36"/>
  <c r="AQ503" i="36"/>
  <c r="AH503" i="36"/>
  <c r="AE503" i="36"/>
  <c r="AF503" i="36"/>
  <c r="V503" i="36"/>
  <c r="U503" i="36"/>
  <c r="N503" i="36"/>
  <c r="AB503" i="36"/>
  <c r="Q503" i="36"/>
  <c r="Y503" i="36"/>
  <c r="X503" i="36"/>
  <c r="K503" i="36"/>
  <c r="I503" i="36"/>
  <c r="P503" i="36"/>
  <c r="AD503" i="36"/>
  <c r="AS503" i="36"/>
  <c r="W503" i="36"/>
  <c r="AL503" i="36"/>
  <c r="AI503" i="36"/>
  <c r="AG503" i="36"/>
  <c r="AK503" i="36"/>
  <c r="AJ503" i="36"/>
  <c r="M503" i="36"/>
  <c r="Z503" i="36"/>
  <c r="S503" i="36"/>
  <c r="AM503" i="36"/>
  <c r="T503" i="36"/>
  <c r="AA503" i="36"/>
  <c r="Y88" i="35"/>
  <c r="AB88" i="35"/>
  <c r="K88" i="35"/>
  <c r="O88" i="35"/>
  <c r="T88" i="35"/>
  <c r="U88" i="35"/>
  <c r="W88" i="35"/>
  <c r="AP88" i="35"/>
  <c r="AT88" i="35"/>
  <c r="Q88" i="35"/>
  <c r="R88" i="35"/>
  <c r="AE88" i="35"/>
  <c r="AA88" i="35"/>
  <c r="AG88" i="35"/>
  <c r="AM88" i="35"/>
  <c r="Z88" i="35"/>
  <c r="AI88" i="35"/>
  <c r="P88" i="35"/>
  <c r="I88" i="35"/>
  <c r="N88" i="35"/>
  <c r="AR88" i="35"/>
  <c r="AQ88" i="35"/>
  <c r="AH88" i="35"/>
  <c r="X88" i="35"/>
  <c r="AC88" i="35"/>
  <c r="S88" i="35"/>
  <c r="AL88" i="35"/>
  <c r="AO88" i="35"/>
  <c r="AK88" i="35"/>
  <c r="AJ88" i="35"/>
  <c r="M88" i="35"/>
  <c r="L88" i="35"/>
  <c r="V88" i="35"/>
  <c r="AS88" i="35"/>
  <c r="AD88" i="35"/>
  <c r="AN88" i="35"/>
  <c r="AF88" i="35"/>
  <c r="AD216" i="35"/>
  <c r="AG216" i="35"/>
  <c r="AM216" i="35"/>
  <c r="Z216" i="35"/>
  <c r="AE216" i="35"/>
  <c r="AC216" i="35"/>
  <c r="AH216" i="35"/>
  <c r="S216" i="35"/>
  <c r="V216" i="35"/>
  <c r="Y216" i="35"/>
  <c r="AB216" i="35"/>
  <c r="K216" i="35"/>
  <c r="N216" i="35"/>
  <c r="AO216" i="35"/>
  <c r="I216" i="35"/>
  <c r="AN216" i="35"/>
  <c r="P216" i="35"/>
  <c r="X216" i="35"/>
  <c r="R216" i="35"/>
  <c r="O216" i="35"/>
  <c r="AS216" i="35"/>
  <c r="L216" i="35"/>
  <c r="AQ216" i="35"/>
  <c r="AT216" i="35"/>
  <c r="AK216" i="35"/>
  <c r="AF216" i="35"/>
  <c r="AL216" i="35"/>
  <c r="U216" i="35"/>
  <c r="AR216" i="35"/>
  <c r="AP216" i="35"/>
  <c r="W216" i="35"/>
  <c r="AI216" i="35"/>
  <c r="T216" i="35"/>
  <c r="Q216" i="35"/>
  <c r="M216" i="35"/>
  <c r="AJ216" i="35"/>
  <c r="AA216" i="35"/>
  <c r="AF421" i="37"/>
  <c r="AL421" i="37"/>
  <c r="W421" i="37"/>
  <c r="O421" i="37"/>
  <c r="R421" i="37"/>
  <c r="AB421" i="37"/>
  <c r="AQ421" i="37"/>
  <c r="U421" i="37"/>
  <c r="X421" i="37"/>
  <c r="Q421" i="37"/>
  <c r="N421" i="37"/>
  <c r="V421" i="37"/>
  <c r="M421" i="37"/>
  <c r="AP421" i="37"/>
  <c r="AE421" i="37"/>
  <c r="AS421" i="37"/>
  <c r="I421" i="37"/>
  <c r="AH421" i="37"/>
  <c r="P421" i="37"/>
  <c r="AM421" i="37"/>
  <c r="AC421" i="37"/>
  <c r="AD421" i="37"/>
  <c r="AG421" i="37"/>
  <c r="L421" i="37"/>
  <c r="Y421" i="37"/>
  <c r="K421" i="37"/>
  <c r="AT421" i="37"/>
  <c r="Z421" i="37"/>
  <c r="AO421" i="37"/>
  <c r="AA421" i="37"/>
  <c r="AI421" i="37"/>
  <c r="AR421" i="37"/>
  <c r="S421" i="37"/>
  <c r="T421" i="37"/>
  <c r="AK421" i="37"/>
  <c r="AJ421" i="37"/>
  <c r="AN421" i="37"/>
  <c r="AG349" i="36"/>
  <c r="AD349" i="36"/>
  <c r="AI349" i="36"/>
  <c r="U349" i="36"/>
  <c r="AM349" i="36"/>
  <c r="Z349" i="36"/>
  <c r="AC349" i="36"/>
  <c r="O349" i="36"/>
  <c r="AF349" i="36"/>
  <c r="AL349" i="36"/>
  <c r="X349" i="36"/>
  <c r="AE349" i="36"/>
  <c r="AA349" i="36"/>
  <c r="AH349" i="36"/>
  <c r="S349" i="36"/>
  <c r="W349" i="36"/>
  <c r="V349" i="36"/>
  <c r="M349" i="36"/>
  <c r="P349" i="36"/>
  <c r="N349" i="36"/>
  <c r="AK349" i="36"/>
  <c r="I349" i="36"/>
  <c r="AS349" i="36"/>
  <c r="Y349" i="36"/>
  <c r="AN349" i="36"/>
  <c r="Q349" i="36"/>
  <c r="AQ349" i="36"/>
  <c r="AJ349" i="36"/>
  <c r="AO349" i="36"/>
  <c r="R349" i="36"/>
  <c r="AR349" i="36"/>
  <c r="K349" i="36"/>
  <c r="L349" i="36"/>
  <c r="AP349" i="36"/>
  <c r="T349" i="36"/>
  <c r="AT349" i="36"/>
  <c r="AB349" i="36"/>
  <c r="AJ188" i="37"/>
  <c r="U188" i="37"/>
  <c r="S188" i="37"/>
  <c r="Q188" i="37"/>
  <c r="M188" i="37"/>
  <c r="Z188" i="37"/>
  <c r="AA188" i="37"/>
  <c r="V188" i="37"/>
  <c r="AO188" i="37"/>
  <c r="AQ188" i="37"/>
  <c r="AL188" i="37"/>
  <c r="X188" i="37"/>
  <c r="AK188" i="37"/>
  <c r="AM188" i="37"/>
  <c r="AG188" i="37"/>
  <c r="R188" i="37"/>
  <c r="AB188" i="37"/>
  <c r="I188" i="37"/>
  <c r="L188" i="37"/>
  <c r="N188" i="37"/>
  <c r="AI188" i="37"/>
  <c r="AS188" i="37"/>
  <c r="AP188" i="37"/>
  <c r="K188" i="37"/>
  <c r="AD188" i="37"/>
  <c r="AH188" i="37"/>
  <c r="AC188" i="37"/>
  <c r="P188" i="37"/>
  <c r="T188" i="37"/>
  <c r="AF188" i="37"/>
  <c r="AR188" i="37"/>
  <c r="Y188" i="37"/>
  <c r="O188" i="37"/>
  <c r="AN188" i="37"/>
  <c r="AE188" i="37"/>
  <c r="AT188" i="37"/>
  <c r="W188" i="37"/>
  <c r="AP197" i="37"/>
  <c r="AK197" i="37"/>
  <c r="S197" i="37"/>
  <c r="M197" i="37"/>
  <c r="AH197" i="37"/>
  <c r="N197" i="37"/>
  <c r="Z197" i="37"/>
  <c r="AS197" i="37"/>
  <c r="AJ197" i="37"/>
  <c r="AD197" i="37"/>
  <c r="Q197" i="37"/>
  <c r="AR197" i="37"/>
  <c r="W197" i="37"/>
  <c r="AT197" i="37"/>
  <c r="AM197" i="37"/>
  <c r="AN197" i="37"/>
  <c r="AB197" i="37"/>
  <c r="AQ197" i="37"/>
  <c r="O197" i="37"/>
  <c r="L197" i="37"/>
  <c r="AL197" i="37"/>
  <c r="AO197" i="37"/>
  <c r="R197" i="37"/>
  <c r="Y197" i="37"/>
  <c r="AC197" i="37"/>
  <c r="X197" i="37"/>
  <c r="AA197" i="37"/>
  <c r="U197" i="37"/>
  <c r="AI197" i="37"/>
  <c r="AE197" i="37"/>
  <c r="V197" i="37"/>
  <c r="P197" i="37"/>
  <c r="AF197" i="37"/>
  <c r="I197" i="37"/>
  <c r="T197" i="37"/>
  <c r="K197" i="37"/>
  <c r="AG197" i="37"/>
  <c r="AE324" i="36"/>
  <c r="AH324" i="36"/>
  <c r="U324" i="36"/>
  <c r="AT324" i="36"/>
  <c r="T324" i="36"/>
  <c r="AA324" i="36"/>
  <c r="AC324" i="36"/>
  <c r="N324" i="36"/>
  <c r="AL324" i="36"/>
  <c r="Z324" i="36"/>
  <c r="W324" i="36"/>
  <c r="X324" i="36"/>
  <c r="AR324" i="36"/>
  <c r="AF324" i="36"/>
  <c r="AG324" i="36"/>
  <c r="AM324" i="36"/>
  <c r="AS324" i="36"/>
  <c r="AJ324" i="36"/>
  <c r="P324" i="36"/>
  <c r="AO324" i="36"/>
  <c r="S324" i="36"/>
  <c r="AK324" i="36"/>
  <c r="AN324" i="36"/>
  <c r="O324" i="36"/>
  <c r="AD324" i="36"/>
  <c r="K324" i="36"/>
  <c r="V324" i="36"/>
  <c r="I324" i="36"/>
  <c r="AQ324" i="36"/>
  <c r="AP324" i="36"/>
  <c r="AI324" i="36"/>
  <c r="AB324" i="36"/>
  <c r="L324" i="36"/>
  <c r="R324" i="36"/>
  <c r="M324" i="36"/>
  <c r="Q324" i="36"/>
  <c r="Y324" i="36"/>
  <c r="AF531" i="35"/>
  <c r="AH531" i="35"/>
  <c r="Y531" i="35"/>
  <c r="AD531" i="35"/>
  <c r="K531" i="35"/>
  <c r="AB531" i="35"/>
  <c r="AC531" i="35"/>
  <c r="Q531" i="35"/>
  <c r="O531" i="35"/>
  <c r="AG531" i="35"/>
  <c r="X531" i="35"/>
  <c r="W531" i="35"/>
  <c r="AI531" i="35"/>
  <c r="N531" i="35"/>
  <c r="AN531" i="35"/>
  <c r="AS531" i="35"/>
  <c r="AL531" i="35"/>
  <c r="I531" i="35"/>
  <c r="AQ531" i="35"/>
  <c r="T531" i="35"/>
  <c r="AK531" i="35"/>
  <c r="P531" i="35"/>
  <c r="AA531" i="35"/>
  <c r="AP531" i="35"/>
  <c r="L531" i="35"/>
  <c r="S531" i="35"/>
  <c r="AM531" i="35"/>
  <c r="AR531" i="35"/>
  <c r="AT531" i="35"/>
  <c r="V531" i="35"/>
  <c r="M531" i="35"/>
  <c r="U531" i="35"/>
  <c r="AO531" i="35"/>
  <c r="R531" i="35"/>
  <c r="Z531" i="35"/>
  <c r="AE531" i="35"/>
  <c r="AJ531" i="35"/>
  <c r="AD193" i="37"/>
  <c r="AG193" i="37"/>
  <c r="AC193" i="37"/>
  <c r="AT193" i="37"/>
  <c r="AN193" i="37"/>
  <c r="I193" i="37"/>
  <c r="AP193" i="37"/>
  <c r="AR193" i="37"/>
  <c r="AI193" i="37"/>
  <c r="Z193" i="37"/>
  <c r="L193" i="37"/>
  <c r="V193" i="37"/>
  <c r="AS193" i="37"/>
  <c r="K193" i="37"/>
  <c r="R193" i="37"/>
  <c r="X193" i="37"/>
  <c r="O193" i="37"/>
  <c r="Y193" i="37"/>
  <c r="AL193" i="37"/>
  <c r="W193" i="37"/>
  <c r="AE193" i="37"/>
  <c r="AM193" i="37"/>
  <c r="P193" i="37"/>
  <c r="AB193" i="37"/>
  <c r="AF193" i="37"/>
  <c r="Q193" i="37"/>
  <c r="AH193" i="37"/>
  <c r="T193" i="37"/>
  <c r="N193" i="37"/>
  <c r="AK193" i="37"/>
  <c r="S193" i="37"/>
  <c r="AA193" i="37"/>
  <c r="M193" i="37"/>
  <c r="AQ193" i="37"/>
  <c r="AO193" i="37"/>
  <c r="AJ193" i="37"/>
  <c r="U193" i="37"/>
  <c r="AG552" i="36"/>
  <c r="AC552" i="36"/>
  <c r="I552" i="36"/>
  <c r="U552" i="36"/>
  <c r="AM552" i="36"/>
  <c r="R552" i="36"/>
  <c r="X552" i="36"/>
  <c r="K552" i="36"/>
  <c r="M552" i="36"/>
  <c r="AT552" i="36"/>
  <c r="N552" i="36"/>
  <c r="T552" i="36"/>
  <c r="AK552" i="36"/>
  <c r="W552" i="36"/>
  <c r="AR552" i="36"/>
  <c r="AI552" i="36"/>
  <c r="AP552" i="36"/>
  <c r="AN552" i="36"/>
  <c r="AA552" i="36"/>
  <c r="AL552" i="36"/>
  <c r="AJ552" i="36"/>
  <c r="S552" i="36"/>
  <c r="AB552" i="36"/>
  <c r="Q552" i="36"/>
  <c r="AO552" i="36"/>
  <c r="P552" i="36"/>
  <c r="AH552" i="36"/>
  <c r="L552" i="36"/>
  <c r="AS552" i="36"/>
  <c r="Y552" i="36"/>
  <c r="O552" i="36"/>
  <c r="AE552" i="36"/>
  <c r="AF552" i="36"/>
  <c r="Z552" i="36"/>
  <c r="V552" i="36"/>
  <c r="AQ552" i="36"/>
  <c r="AD552" i="36"/>
  <c r="W361" i="36"/>
  <c r="AE361" i="36"/>
  <c r="AR361" i="36"/>
  <c r="P361" i="36"/>
  <c r="AK361" i="36"/>
  <c r="I361" i="36"/>
  <c r="AH361" i="36"/>
  <c r="AN361" i="36"/>
  <c r="AJ361" i="36"/>
  <c r="AD361" i="36"/>
  <c r="AI361" i="36"/>
  <c r="AQ361" i="36"/>
  <c r="K361" i="36"/>
  <c r="Z361" i="36"/>
  <c r="AC361" i="36"/>
  <c r="R361" i="36"/>
  <c r="AA361" i="36"/>
  <c r="Y361" i="36"/>
  <c r="N361" i="36"/>
  <c r="AG361" i="36"/>
  <c r="AF361" i="36"/>
  <c r="AO361" i="36"/>
  <c r="AM361" i="36"/>
  <c r="X361" i="36"/>
  <c r="Q361" i="36"/>
  <c r="S361" i="36"/>
  <c r="M361" i="36"/>
  <c r="V361" i="36"/>
  <c r="AP361" i="36"/>
  <c r="AL361" i="36"/>
  <c r="AS361" i="36"/>
  <c r="U361" i="36"/>
  <c r="L361" i="36"/>
  <c r="AB361" i="36"/>
  <c r="T361" i="36"/>
  <c r="AT361" i="36"/>
  <c r="O361" i="36"/>
  <c r="AN39" i="37"/>
  <c r="AT39" i="37"/>
  <c r="M39" i="37"/>
  <c r="O39" i="37"/>
  <c r="P39" i="37"/>
  <c r="AM39" i="37"/>
  <c r="AG39" i="37"/>
  <c r="S39" i="37"/>
  <c r="AQ39" i="37"/>
  <c r="AD39" i="37"/>
  <c r="AH39" i="37"/>
  <c r="U39" i="37"/>
  <c r="AI39" i="37"/>
  <c r="I39" i="37"/>
  <c r="AK39" i="37"/>
  <c r="V39" i="37"/>
  <c r="R39" i="37"/>
  <c r="AP39" i="37"/>
  <c r="T39" i="37"/>
  <c r="AA39" i="37"/>
  <c r="N39" i="37"/>
  <c r="AJ39" i="37"/>
  <c r="AC39" i="37"/>
  <c r="AB39" i="37"/>
  <c r="AL39" i="37"/>
  <c r="AF39" i="37"/>
  <c r="AR39" i="37"/>
  <c r="Y39" i="37"/>
  <c r="Z39" i="37"/>
  <c r="Q39" i="37"/>
  <c r="L39" i="37"/>
  <c r="AS39" i="37"/>
  <c r="K39" i="37"/>
  <c r="W39" i="37"/>
  <c r="AE39" i="37"/>
  <c r="X39" i="37"/>
  <c r="AO39" i="37"/>
  <c r="AL294" i="37"/>
  <c r="AE294" i="37"/>
  <c r="AC294" i="37"/>
  <c r="Z294" i="37"/>
  <c r="AR294" i="37"/>
  <c r="R294" i="37"/>
  <c r="V294" i="37"/>
  <c r="AS294" i="37"/>
  <c r="U294" i="37"/>
  <c r="AN294" i="37"/>
  <c r="M294" i="37"/>
  <c r="AG294" i="37"/>
  <c r="S294" i="37"/>
  <c r="AB294" i="37"/>
  <c r="X294" i="37"/>
  <c r="Q294" i="37"/>
  <c r="AI294" i="37"/>
  <c r="Y294" i="37"/>
  <c r="AD294" i="37"/>
  <c r="W294" i="37"/>
  <c r="AP294" i="37"/>
  <c r="AM294" i="37"/>
  <c r="AQ294" i="37"/>
  <c r="AK294" i="37"/>
  <c r="P294" i="37"/>
  <c r="AF294" i="37"/>
  <c r="AT294" i="37"/>
  <c r="L294" i="37"/>
  <c r="O294" i="37"/>
  <c r="I294" i="37"/>
  <c r="AJ294" i="37"/>
  <c r="N294" i="37"/>
  <c r="K294" i="37"/>
  <c r="T294" i="37"/>
  <c r="AO294" i="37"/>
  <c r="AA294" i="37"/>
  <c r="AH294" i="37"/>
  <c r="X566" i="35"/>
  <c r="W566" i="35"/>
  <c r="AB566" i="35"/>
  <c r="AQ566" i="35"/>
  <c r="AJ566" i="35"/>
  <c r="AG566" i="35"/>
  <c r="AA566" i="35"/>
  <c r="AS566" i="35"/>
  <c r="AH566" i="35"/>
  <c r="T566" i="35"/>
  <c r="AM566" i="35"/>
  <c r="AL566" i="35"/>
  <c r="Q566" i="35"/>
  <c r="R566" i="35"/>
  <c r="AN566" i="35"/>
  <c r="U566" i="35"/>
  <c r="S566" i="35"/>
  <c r="AO566" i="35"/>
  <c r="I566" i="35"/>
  <c r="Y566" i="35"/>
  <c r="O566" i="35"/>
  <c r="AE566" i="35"/>
  <c r="AK566" i="35"/>
  <c r="Z566" i="35"/>
  <c r="L566" i="35"/>
  <c r="P566" i="35"/>
  <c r="K566" i="35"/>
  <c r="AF566" i="35"/>
  <c r="AT566" i="35"/>
  <c r="N566" i="35"/>
  <c r="AC566" i="35"/>
  <c r="AR566" i="35"/>
  <c r="AD566" i="35"/>
  <c r="M566" i="35"/>
  <c r="V566" i="35"/>
  <c r="AP566" i="35"/>
  <c r="AI566" i="35"/>
  <c r="AD389" i="35"/>
  <c r="AL389" i="35"/>
  <c r="X389" i="35"/>
  <c r="M389" i="35"/>
  <c r="AA389" i="35"/>
  <c r="Z389" i="35"/>
  <c r="R389" i="35"/>
  <c r="T389" i="35"/>
  <c r="W389" i="35"/>
  <c r="U389" i="35"/>
  <c r="L389" i="35"/>
  <c r="AS389" i="35"/>
  <c r="S389" i="35"/>
  <c r="P389" i="35"/>
  <c r="AR389" i="35"/>
  <c r="AB389" i="35"/>
  <c r="AI389" i="35"/>
  <c r="AK389" i="35"/>
  <c r="AG389" i="35"/>
  <c r="N389" i="35"/>
  <c r="AQ389" i="35"/>
  <c r="AT389" i="35"/>
  <c r="Q389" i="35"/>
  <c r="O389" i="35"/>
  <c r="AM389" i="35"/>
  <c r="AN389" i="35"/>
  <c r="AO389" i="35"/>
  <c r="AJ389" i="35"/>
  <c r="AE389" i="35"/>
  <c r="Y389" i="35"/>
  <c r="AF389" i="35"/>
  <c r="AH389" i="35"/>
  <c r="V389" i="35"/>
  <c r="K389" i="35"/>
  <c r="I389" i="35"/>
  <c r="AP389" i="35"/>
  <c r="AC389" i="35"/>
  <c r="AM384" i="35"/>
  <c r="AR384" i="35"/>
  <c r="L384" i="35"/>
  <c r="I384" i="35"/>
  <c r="AE384" i="35"/>
  <c r="AN384" i="35"/>
  <c r="AT384" i="35"/>
  <c r="AP384" i="35"/>
  <c r="W384" i="35"/>
  <c r="V384" i="35"/>
  <c r="AJ384" i="35"/>
  <c r="AO384" i="35"/>
  <c r="AH384" i="35"/>
  <c r="Q384" i="35"/>
  <c r="K384" i="35"/>
  <c r="T384" i="35"/>
  <c r="S384" i="35"/>
  <c r="AS384" i="35"/>
  <c r="AK384" i="35"/>
  <c r="AC384" i="35"/>
  <c r="AD384" i="35"/>
  <c r="AG384" i="35"/>
  <c r="AA384" i="35"/>
  <c r="Y384" i="35"/>
  <c r="R384" i="35"/>
  <c r="AF384" i="35"/>
  <c r="N384" i="35"/>
  <c r="O384" i="35"/>
  <c r="P384" i="35"/>
  <c r="AL384" i="35"/>
  <c r="Z384" i="35"/>
  <c r="M384" i="35"/>
  <c r="AB384" i="35"/>
  <c r="X384" i="35"/>
  <c r="AI384" i="35"/>
  <c r="AQ384" i="35"/>
  <c r="U384" i="35"/>
  <c r="AG22" i="37"/>
  <c r="AM22" i="37"/>
  <c r="X22" i="37"/>
  <c r="Y22" i="37"/>
  <c r="AA22" i="37"/>
  <c r="S22" i="37"/>
  <c r="AB22" i="37"/>
  <c r="N22" i="37"/>
  <c r="AE22" i="37"/>
  <c r="Z22" i="37"/>
  <c r="W22" i="37"/>
  <c r="T22" i="37"/>
  <c r="I22" i="37"/>
  <c r="AL22" i="37"/>
  <c r="AJ22" i="37"/>
  <c r="AO22" i="37"/>
  <c r="AF22" i="37"/>
  <c r="O22" i="37"/>
  <c r="AD22" i="37"/>
  <c r="AH22" i="37"/>
  <c r="U22" i="37"/>
  <c r="Q22" i="37"/>
  <c r="AI22" i="37"/>
  <c r="R22" i="37"/>
  <c r="AT22" i="37"/>
  <c r="AR22" i="37"/>
  <c r="AK22" i="37"/>
  <c r="M22" i="37"/>
  <c r="AN22" i="37"/>
  <c r="V22" i="37"/>
  <c r="L22" i="37"/>
  <c r="AP22" i="37"/>
  <c r="AS22" i="37"/>
  <c r="AC22" i="37"/>
  <c r="K22" i="37"/>
  <c r="AQ22" i="37"/>
  <c r="P22" i="37"/>
  <c r="AE466" i="36"/>
  <c r="I466" i="36"/>
  <c r="AQ466" i="36"/>
  <c r="AN466" i="36"/>
  <c r="P466" i="36"/>
  <c r="AM466" i="36"/>
  <c r="AS466" i="36"/>
  <c r="AA466" i="36"/>
  <c r="AH466" i="36"/>
  <c r="AL466" i="36"/>
  <c r="K466" i="36"/>
  <c r="AF466" i="36"/>
  <c r="Y466" i="36"/>
  <c r="V466" i="36"/>
  <c r="AB466" i="36"/>
  <c r="T466" i="36"/>
  <c r="L466" i="36"/>
  <c r="AI466" i="36"/>
  <c r="AT466" i="36"/>
  <c r="Q466" i="36"/>
  <c r="AD466" i="36"/>
  <c r="W466" i="36"/>
  <c r="AO466" i="36"/>
  <c r="N466" i="36"/>
  <c r="AP466" i="36"/>
  <c r="R466" i="36"/>
  <c r="AC466" i="36"/>
  <c r="X466" i="36"/>
  <c r="U466" i="36"/>
  <c r="AJ466" i="36"/>
  <c r="AG466" i="36"/>
  <c r="O466" i="36"/>
  <c r="AK466" i="36"/>
  <c r="S466" i="36"/>
  <c r="M466" i="36"/>
  <c r="AR466" i="36"/>
  <c r="Z466" i="36"/>
  <c r="Q228" i="35"/>
  <c r="R228" i="35"/>
  <c r="AF228" i="35"/>
  <c r="K228" i="35"/>
  <c r="AS228" i="35"/>
  <c r="M228" i="35"/>
  <c r="L228" i="35"/>
  <c r="X228" i="35"/>
  <c r="AN228" i="35"/>
  <c r="AO228" i="35"/>
  <c r="I228" i="35"/>
  <c r="AQ228" i="35"/>
  <c r="N228" i="35"/>
  <c r="T228" i="35"/>
  <c r="Y228" i="35"/>
  <c r="AB228" i="35"/>
  <c r="O228" i="35"/>
  <c r="Z228" i="35"/>
  <c r="AR228" i="35"/>
  <c r="AL228" i="35"/>
  <c r="W228" i="35"/>
  <c r="AM228" i="35"/>
  <c r="AA228" i="35"/>
  <c r="AE228" i="35"/>
  <c r="AH228" i="35"/>
  <c r="S228" i="35"/>
  <c r="AC228" i="35"/>
  <c r="V228" i="35"/>
  <c r="P228" i="35"/>
  <c r="U228" i="35"/>
  <c r="AJ228" i="35"/>
  <c r="AG228" i="35"/>
  <c r="AD228" i="35"/>
  <c r="AP228" i="35"/>
  <c r="AK228" i="35"/>
  <c r="AI228" i="35"/>
  <c r="AT228" i="35"/>
  <c r="V380" i="35"/>
  <c r="AQ380" i="35"/>
  <c r="X380" i="35"/>
  <c r="Y380" i="35"/>
  <c r="Q380" i="35"/>
  <c r="R380" i="35"/>
  <c r="T380" i="35"/>
  <c r="S380" i="35"/>
  <c r="AK380" i="35"/>
  <c r="P380" i="35"/>
  <c r="N380" i="35"/>
  <c r="AP380" i="35"/>
  <c r="O380" i="35"/>
  <c r="AC380" i="35"/>
  <c r="K380" i="35"/>
  <c r="AF380" i="35"/>
  <c r="AI380" i="35"/>
  <c r="AE380" i="35"/>
  <c r="M380" i="35"/>
  <c r="AT380" i="35"/>
  <c r="AA380" i="35"/>
  <c r="AM380" i="35"/>
  <c r="AO380" i="35"/>
  <c r="U380" i="35"/>
  <c r="AR380" i="35"/>
  <c r="AD380" i="35"/>
  <c r="AG380" i="35"/>
  <c r="I380" i="35"/>
  <c r="AB380" i="35"/>
  <c r="W380" i="35"/>
  <c r="L380" i="35"/>
  <c r="Z380" i="35"/>
  <c r="AH380" i="35"/>
  <c r="AS380" i="35"/>
  <c r="AL380" i="35"/>
  <c r="AN380" i="35"/>
  <c r="AJ380" i="35"/>
  <c r="U367" i="36"/>
  <c r="N367" i="36"/>
  <c r="AC367" i="36"/>
  <c r="AP367" i="36"/>
  <c r="AF367" i="36"/>
  <c r="AG367" i="36"/>
  <c r="W367" i="36"/>
  <c r="AB367" i="36"/>
  <c r="AA367" i="36"/>
  <c r="O367" i="36"/>
  <c r="AO367" i="36"/>
  <c r="P367" i="36"/>
  <c r="AK367" i="36"/>
  <c r="AH367" i="36"/>
  <c r="L367" i="36"/>
  <c r="AD367" i="36"/>
  <c r="Z367" i="36"/>
  <c r="AI367" i="36"/>
  <c r="AQ367" i="36"/>
  <c r="I367" i="36"/>
  <c r="S367" i="36"/>
  <c r="AN367" i="36"/>
  <c r="AS367" i="36"/>
  <c r="AJ367" i="36"/>
  <c r="AT367" i="36"/>
  <c r="X367" i="36"/>
  <c r="AM367" i="36"/>
  <c r="T367" i="36"/>
  <c r="AE367" i="36"/>
  <c r="AL367" i="36"/>
  <c r="V367" i="36"/>
  <c r="AR367" i="36"/>
  <c r="Q367" i="36"/>
  <c r="M367" i="36"/>
  <c r="Y367" i="36"/>
  <c r="R367" i="36"/>
  <c r="K367" i="36"/>
  <c r="X275" i="37"/>
  <c r="AM275" i="37"/>
  <c r="AI275" i="37"/>
  <c r="L275" i="37"/>
  <c r="O275" i="37"/>
  <c r="AJ275" i="37"/>
  <c r="K275" i="37"/>
  <c r="AK275" i="37"/>
  <c r="AL275" i="37"/>
  <c r="AR275" i="37"/>
  <c r="U275" i="37"/>
  <c r="AP275" i="37"/>
  <c r="AT275" i="37"/>
  <c r="T275" i="37"/>
  <c r="S275" i="37"/>
  <c r="R275" i="37"/>
  <c r="AF275" i="37"/>
  <c r="AS275" i="37"/>
  <c r="AN275" i="37"/>
  <c r="AA275" i="37"/>
  <c r="AH275" i="37"/>
  <c r="I275" i="37"/>
  <c r="AG275" i="37"/>
  <c r="N275" i="37"/>
  <c r="AQ275" i="37"/>
  <c r="AO275" i="37"/>
  <c r="P275" i="37"/>
  <c r="Y275" i="37"/>
  <c r="Z275" i="37"/>
  <c r="W275" i="37"/>
  <c r="V275" i="37"/>
  <c r="M275" i="37"/>
  <c r="Q275" i="37"/>
  <c r="AE275" i="37"/>
  <c r="AD275" i="37"/>
  <c r="AC275" i="37"/>
  <c r="AB275" i="37"/>
  <c r="L305" i="35"/>
  <c r="AC305" i="35"/>
  <c r="T305" i="35"/>
  <c r="AG305" i="35"/>
  <c r="O305" i="35"/>
  <c r="AA305" i="35"/>
  <c r="X305" i="35"/>
  <c r="AI305" i="35"/>
  <c r="AT305" i="35"/>
  <c r="W305" i="35"/>
  <c r="AB305" i="35"/>
  <c r="AR305" i="35"/>
  <c r="AJ305" i="35"/>
  <c r="S305" i="35"/>
  <c r="AE305" i="35"/>
  <c r="M305" i="35"/>
  <c r="U305" i="35"/>
  <c r="R305" i="35"/>
  <c r="Y305" i="35"/>
  <c r="AQ305" i="35"/>
  <c r="AO305" i="35"/>
  <c r="K305" i="35"/>
  <c r="AS305" i="35"/>
  <c r="AL305" i="35"/>
  <c r="V305" i="35"/>
  <c r="AM305" i="35"/>
  <c r="AF305" i="35"/>
  <c r="AH305" i="35"/>
  <c r="N305" i="35"/>
  <c r="I305" i="35"/>
  <c r="AD305" i="35"/>
  <c r="AP305" i="35"/>
  <c r="AK305" i="35"/>
  <c r="AN305" i="35"/>
  <c r="P305" i="35"/>
  <c r="Z305" i="35"/>
  <c r="Q305" i="35"/>
  <c r="Y326" i="37"/>
  <c r="U326" i="37"/>
  <c r="AT326" i="37"/>
  <c r="AM326" i="37"/>
  <c r="P326" i="37"/>
  <c r="Z326" i="37"/>
  <c r="R326" i="37"/>
  <c r="AL326" i="37"/>
  <c r="AB326" i="37"/>
  <c r="N326" i="37"/>
  <c r="AP326" i="37"/>
  <c r="AR326" i="37"/>
  <c r="M326" i="37"/>
  <c r="AH326" i="37"/>
  <c r="AS326" i="37"/>
  <c r="AF326" i="37"/>
  <c r="AC326" i="37"/>
  <c r="I326" i="37"/>
  <c r="AE326" i="37"/>
  <c r="L326" i="37"/>
  <c r="K326" i="37"/>
  <c r="X326" i="37"/>
  <c r="T326" i="37"/>
  <c r="O326" i="37"/>
  <c r="AA326" i="37"/>
  <c r="AJ326" i="37"/>
  <c r="AD326" i="37"/>
  <c r="AK326" i="37"/>
  <c r="AI326" i="37"/>
  <c r="AQ326" i="37"/>
  <c r="W326" i="37"/>
  <c r="S326" i="37"/>
  <c r="V326" i="37"/>
  <c r="AG326" i="37"/>
  <c r="AN326" i="37"/>
  <c r="Q326" i="37"/>
  <c r="AO326" i="37"/>
  <c r="AM397" i="37"/>
  <c r="O397" i="37"/>
  <c r="AQ397" i="37"/>
  <c r="R397" i="37"/>
  <c r="AB397" i="37"/>
  <c r="W397" i="37"/>
  <c r="AL397" i="37"/>
  <c r="AF397" i="37"/>
  <c r="Q397" i="37"/>
  <c r="S397" i="37"/>
  <c r="P397" i="37"/>
  <c r="AG397" i="37"/>
  <c r="AI397" i="37"/>
  <c r="L397" i="37"/>
  <c r="K397" i="37"/>
  <c r="AC397" i="37"/>
  <c r="AD397" i="37"/>
  <c r="V397" i="37"/>
  <c r="Y397" i="37"/>
  <c r="X397" i="37"/>
  <c r="AO397" i="37"/>
  <c r="AT397" i="37"/>
  <c r="AA397" i="37"/>
  <c r="AJ397" i="37"/>
  <c r="AS397" i="37"/>
  <c r="AH397" i="37"/>
  <c r="AK397" i="37"/>
  <c r="T397" i="37"/>
  <c r="U397" i="37"/>
  <c r="AE397" i="37"/>
  <c r="N397" i="37"/>
  <c r="I397" i="37"/>
  <c r="AN397" i="37"/>
  <c r="AP397" i="37"/>
  <c r="Z397" i="37"/>
  <c r="AR397" i="37"/>
  <c r="M397" i="37"/>
  <c r="Z111" i="37"/>
  <c r="I111" i="37"/>
  <c r="AD111" i="37"/>
  <c r="AK111" i="37"/>
  <c r="AH111" i="37"/>
  <c r="W111" i="37"/>
  <c r="AS111" i="37"/>
  <c r="O111" i="37"/>
  <c r="AO111" i="37"/>
  <c r="AT111" i="37"/>
  <c r="M111" i="37"/>
  <c r="R111" i="37"/>
  <c r="T111" i="37"/>
  <c r="Q111" i="37"/>
  <c r="AE111" i="37"/>
  <c r="AB111" i="37"/>
  <c r="V111" i="37"/>
  <c r="U111" i="37"/>
  <c r="AM111" i="37"/>
  <c r="X111" i="37"/>
  <c r="K111" i="37"/>
  <c r="AC111" i="37"/>
  <c r="P111" i="37"/>
  <c r="AI111" i="37"/>
  <c r="AJ111" i="37"/>
  <c r="AG111" i="37"/>
  <c r="AL111" i="37"/>
  <c r="AA111" i="37"/>
  <c r="N111" i="37"/>
  <c r="AP111" i="37"/>
  <c r="S111" i="37"/>
  <c r="L111" i="37"/>
  <c r="Y111" i="37"/>
  <c r="AR111" i="37"/>
  <c r="AN111" i="37"/>
  <c r="AF111" i="37"/>
  <c r="AQ111" i="37"/>
  <c r="AC283" i="37"/>
  <c r="AE283" i="37"/>
  <c r="X283" i="37"/>
  <c r="AI283" i="37"/>
  <c r="AO283" i="37"/>
  <c r="AP283" i="37"/>
  <c r="AF283" i="37"/>
  <c r="V283" i="37"/>
  <c r="AG283" i="37"/>
  <c r="T283" i="37"/>
  <c r="AH283" i="37"/>
  <c r="Y283" i="37"/>
  <c r="O283" i="37"/>
  <c r="AA283" i="37"/>
  <c r="AS283" i="37"/>
  <c r="AK283" i="37"/>
  <c r="AT283" i="37"/>
  <c r="U283" i="37"/>
  <c r="AM283" i="37"/>
  <c r="AJ283" i="37"/>
  <c r="S283" i="37"/>
  <c r="AB283" i="37"/>
  <c r="AQ283" i="37"/>
  <c r="P283" i="37"/>
  <c r="M283" i="37"/>
  <c r="I283" i="37"/>
  <c r="Z283" i="37"/>
  <c r="AR283" i="37"/>
  <c r="L283" i="37"/>
  <c r="AL283" i="37"/>
  <c r="W283" i="37"/>
  <c r="Q283" i="37"/>
  <c r="R283" i="37"/>
  <c r="K283" i="37"/>
  <c r="N283" i="37"/>
  <c r="AD283" i="37"/>
  <c r="AN283" i="37"/>
  <c r="AN578" i="35"/>
  <c r="AK578" i="35"/>
  <c r="AT578" i="35"/>
  <c r="N578" i="35"/>
  <c r="S578" i="35"/>
  <c r="AJ578" i="35"/>
  <c r="AG578" i="35"/>
  <c r="AP578" i="35"/>
  <c r="O578" i="35"/>
  <c r="T578" i="35"/>
  <c r="AC578" i="35"/>
  <c r="AL578" i="35"/>
  <c r="AQ578" i="35"/>
  <c r="K578" i="35"/>
  <c r="X578" i="35"/>
  <c r="AS578" i="35"/>
  <c r="M578" i="35"/>
  <c r="V578" i="35"/>
  <c r="AA578" i="35"/>
  <c r="AF578" i="35"/>
  <c r="Q578" i="35"/>
  <c r="AE578" i="35"/>
  <c r="P578" i="35"/>
  <c r="I578" i="35"/>
  <c r="W578" i="35"/>
  <c r="AD578" i="35"/>
  <c r="L578" i="35"/>
  <c r="AO578" i="35"/>
  <c r="AH578" i="35"/>
  <c r="AR578" i="35"/>
  <c r="AB578" i="35"/>
  <c r="Z578" i="35"/>
  <c r="R578" i="35"/>
  <c r="Y578" i="35"/>
  <c r="AM578" i="35"/>
  <c r="U578" i="35"/>
  <c r="AI578" i="35"/>
  <c r="AN489" i="36"/>
  <c r="AP489" i="36"/>
  <c r="AM489" i="36"/>
  <c r="N489" i="36"/>
  <c r="M489" i="36"/>
  <c r="AJ489" i="36"/>
  <c r="AK489" i="36"/>
  <c r="AG489" i="36"/>
  <c r="AS489" i="36"/>
  <c r="AL489" i="36"/>
  <c r="AF489" i="36"/>
  <c r="AE489" i="36"/>
  <c r="Y489" i="36"/>
  <c r="AI489" i="36"/>
  <c r="AC489" i="36"/>
  <c r="L489" i="36"/>
  <c r="AQ489" i="36"/>
  <c r="S489" i="36"/>
  <c r="Z489" i="36"/>
  <c r="AH489" i="36"/>
  <c r="I489" i="36"/>
  <c r="U489" i="36"/>
  <c r="W489" i="36"/>
  <c r="X489" i="36"/>
  <c r="AA489" i="36"/>
  <c r="P489" i="36"/>
  <c r="AD489" i="36"/>
  <c r="O489" i="36"/>
  <c r="V489" i="36"/>
  <c r="AB489" i="36"/>
  <c r="Q489" i="36"/>
  <c r="AR489" i="36"/>
  <c r="T489" i="36"/>
  <c r="AO489" i="36"/>
  <c r="R489" i="36"/>
  <c r="K489" i="36"/>
  <c r="AT489" i="36"/>
  <c r="AM36" i="37"/>
  <c r="AP36" i="37"/>
  <c r="AN36" i="37"/>
  <c r="Y36" i="37"/>
  <c r="AR36" i="37"/>
  <c r="AI36" i="37"/>
  <c r="AK36" i="37"/>
  <c r="AH36" i="37"/>
  <c r="N36" i="37"/>
  <c r="V36" i="37"/>
  <c r="AE36" i="37"/>
  <c r="AF36" i="37"/>
  <c r="AC36" i="37"/>
  <c r="AO36" i="37"/>
  <c r="AB36" i="37"/>
  <c r="O36" i="37"/>
  <c r="AT36" i="37"/>
  <c r="AL36" i="37"/>
  <c r="Z36" i="37"/>
  <c r="AD36" i="37"/>
  <c r="Q36" i="37"/>
  <c r="U36" i="37"/>
  <c r="T36" i="37"/>
  <c r="AQ36" i="37"/>
  <c r="P36" i="37"/>
  <c r="I36" i="37"/>
  <c r="AS36" i="37"/>
  <c r="S36" i="37"/>
  <c r="M36" i="37"/>
  <c r="K36" i="37"/>
  <c r="AJ36" i="37"/>
  <c r="L36" i="37"/>
  <c r="R36" i="37"/>
  <c r="X36" i="37"/>
  <c r="AA36" i="37"/>
  <c r="W36" i="37"/>
  <c r="AG36" i="37"/>
  <c r="AO70" i="37"/>
  <c r="AE70" i="37"/>
  <c r="Y70" i="37"/>
  <c r="AD70" i="37"/>
  <c r="Q70" i="37"/>
  <c r="R70" i="37"/>
  <c r="X70" i="37"/>
  <c r="AF70" i="37"/>
  <c r="V70" i="37"/>
  <c r="AM70" i="37"/>
  <c r="T70" i="37"/>
  <c r="AB70" i="37"/>
  <c r="AG70" i="37"/>
  <c r="N70" i="37"/>
  <c r="AR70" i="37"/>
  <c r="AC70" i="37"/>
  <c r="AT70" i="37"/>
  <c r="W70" i="37"/>
  <c r="M70" i="37"/>
  <c r="AJ70" i="37"/>
  <c r="AH70" i="37"/>
  <c r="I70" i="37"/>
  <c r="AK70" i="37"/>
  <c r="AN70" i="37"/>
  <c r="AA70" i="37"/>
  <c r="S70" i="37"/>
  <c r="O70" i="37"/>
  <c r="AS70" i="37"/>
  <c r="AL70" i="37"/>
  <c r="K70" i="37"/>
  <c r="AP70" i="37"/>
  <c r="P70" i="37"/>
  <c r="U70" i="37"/>
  <c r="AI70" i="37"/>
  <c r="AQ70" i="37"/>
  <c r="Z70" i="37"/>
  <c r="L70" i="37"/>
  <c r="L75" i="37"/>
  <c r="AK75" i="37"/>
  <c r="AR75" i="37"/>
  <c r="AB75" i="37"/>
  <c r="AL75" i="37"/>
  <c r="AA75" i="37"/>
  <c r="T75" i="37"/>
  <c r="O75" i="37"/>
  <c r="AG75" i="37"/>
  <c r="AQ75" i="37"/>
  <c r="S75" i="37"/>
  <c r="K75" i="37"/>
  <c r="V75" i="37"/>
  <c r="Q75" i="37"/>
  <c r="AE75" i="37"/>
  <c r="AC75" i="37"/>
  <c r="AM75" i="37"/>
  <c r="AS75" i="37"/>
  <c r="AI75" i="37"/>
  <c r="AT75" i="37"/>
  <c r="R75" i="37"/>
  <c r="N75" i="37"/>
  <c r="AO75" i="37"/>
  <c r="I75" i="37"/>
  <c r="AF75" i="37"/>
  <c r="P75" i="37"/>
  <c r="Z75" i="37"/>
  <c r="AH75" i="37"/>
  <c r="AD75" i="37"/>
  <c r="X75" i="37"/>
  <c r="AP75" i="37"/>
  <c r="Y75" i="37"/>
  <c r="M75" i="37"/>
  <c r="W75" i="37"/>
  <c r="AJ75" i="37"/>
  <c r="AN75" i="37"/>
  <c r="U75" i="37"/>
  <c r="AP78" i="37"/>
  <c r="O78" i="37"/>
  <c r="I78" i="37"/>
  <c r="U78" i="37"/>
  <c r="AD78" i="37"/>
  <c r="AF78" i="37"/>
  <c r="K78" i="37"/>
  <c r="W78" i="37"/>
  <c r="Y78" i="37"/>
  <c r="AG78" i="37"/>
  <c r="AO78" i="37"/>
  <c r="T78" i="37"/>
  <c r="L78" i="37"/>
  <c r="AB78" i="37"/>
  <c r="X78" i="37"/>
  <c r="AA78" i="37"/>
  <c r="Z78" i="37"/>
  <c r="AJ78" i="37"/>
  <c r="S78" i="37"/>
  <c r="AQ78" i="37"/>
  <c r="N78" i="37"/>
  <c r="M78" i="37"/>
  <c r="AK78" i="37"/>
  <c r="AM78" i="37"/>
  <c r="P78" i="37"/>
  <c r="R78" i="37"/>
  <c r="AS78" i="37"/>
  <c r="AN78" i="37"/>
  <c r="AE78" i="37"/>
  <c r="AL78" i="37"/>
  <c r="AC78" i="37"/>
  <c r="AH78" i="37"/>
  <c r="AT78" i="37"/>
  <c r="AR78" i="37"/>
  <c r="Q78" i="37"/>
  <c r="AI78" i="37"/>
  <c r="V78" i="37"/>
  <c r="W293" i="36"/>
  <c r="Y293" i="36"/>
  <c r="U293" i="36"/>
  <c r="Q293" i="36"/>
  <c r="AC293" i="36"/>
  <c r="S293" i="36"/>
  <c r="T293" i="36"/>
  <c r="P293" i="36"/>
  <c r="L293" i="36"/>
  <c r="O293" i="36"/>
  <c r="N293" i="36"/>
  <c r="AH293" i="36"/>
  <c r="AE293" i="36"/>
  <c r="AJ293" i="36"/>
  <c r="AF293" i="36"/>
  <c r="AB293" i="36"/>
  <c r="AS293" i="36"/>
  <c r="AQ293" i="36"/>
  <c r="I293" i="36"/>
  <c r="M293" i="36"/>
  <c r="AA293" i="36"/>
  <c r="AM293" i="36"/>
  <c r="AP293" i="36"/>
  <c r="AN293" i="36"/>
  <c r="X293" i="36"/>
  <c r="AI293" i="36"/>
  <c r="AK293" i="36"/>
  <c r="R293" i="36"/>
  <c r="Z293" i="36"/>
  <c r="AO293" i="36"/>
  <c r="AG293" i="36"/>
  <c r="AD293" i="36"/>
  <c r="V293" i="36"/>
  <c r="K293" i="36"/>
  <c r="AT293" i="36"/>
  <c r="AL293" i="36"/>
  <c r="AR293" i="36"/>
  <c r="AO104" i="35"/>
  <c r="I104" i="35"/>
  <c r="AN104" i="35"/>
  <c r="N104" i="35"/>
  <c r="T104" i="35"/>
  <c r="AK104" i="35"/>
  <c r="AR104" i="35"/>
  <c r="AF104" i="35"/>
  <c r="AQ104" i="35"/>
  <c r="AT104" i="35"/>
  <c r="AG104" i="35"/>
  <c r="AM104" i="35"/>
  <c r="Z104" i="35"/>
  <c r="AI104" i="35"/>
  <c r="AA104" i="35"/>
  <c r="Q104" i="35"/>
  <c r="R104" i="35"/>
  <c r="AE104" i="35"/>
  <c r="P104" i="35"/>
  <c r="AB104" i="35"/>
  <c r="O104" i="35"/>
  <c r="W104" i="35"/>
  <c r="AJ104" i="35"/>
  <c r="AS104" i="35"/>
  <c r="L104" i="35"/>
  <c r="AL104" i="35"/>
  <c r="M104" i="35"/>
  <c r="V104" i="35"/>
  <c r="K104" i="35"/>
  <c r="AP104" i="35"/>
  <c r="AD104" i="35"/>
  <c r="X104" i="35"/>
  <c r="AC104" i="35"/>
  <c r="AH104" i="35"/>
  <c r="S104" i="35"/>
  <c r="Y104" i="35"/>
  <c r="U104" i="35"/>
  <c r="AI238" i="36"/>
  <c r="AD238" i="36"/>
  <c r="AE238" i="36"/>
  <c r="AA238" i="36"/>
  <c r="W238" i="36"/>
  <c r="Z238" i="36"/>
  <c r="Y238" i="36"/>
  <c r="U238" i="36"/>
  <c r="Q238" i="36"/>
  <c r="V238" i="36"/>
  <c r="T238" i="36"/>
  <c r="P238" i="36"/>
  <c r="L238" i="36"/>
  <c r="X238" i="36"/>
  <c r="K238" i="36"/>
  <c r="AO238" i="36"/>
  <c r="AR238" i="36"/>
  <c r="AT238" i="36"/>
  <c r="AJ238" i="36"/>
  <c r="AM238" i="36"/>
  <c r="O238" i="36"/>
  <c r="AN238" i="36"/>
  <c r="I238" i="36"/>
  <c r="S238" i="36"/>
  <c r="AQ238" i="36"/>
  <c r="AK238" i="36"/>
  <c r="AF238" i="36"/>
  <c r="AH238" i="36"/>
  <c r="M238" i="36"/>
  <c r="R238" i="36"/>
  <c r="N238" i="36"/>
  <c r="AG238" i="36"/>
  <c r="AP238" i="36"/>
  <c r="AB238" i="36"/>
  <c r="AC238" i="36"/>
  <c r="AS238" i="36"/>
  <c r="AL238" i="36"/>
  <c r="U277" i="35"/>
  <c r="AT277" i="35"/>
  <c r="AA277" i="35"/>
  <c r="AN277" i="35"/>
  <c r="AS277" i="35"/>
  <c r="AE277" i="35"/>
  <c r="L277" i="35"/>
  <c r="Q277" i="35"/>
  <c r="X277" i="35"/>
  <c r="AD277" i="35"/>
  <c r="AB277" i="35"/>
  <c r="AR277" i="35"/>
  <c r="AI277" i="35"/>
  <c r="Y277" i="35"/>
  <c r="P277" i="35"/>
  <c r="AH277" i="35"/>
  <c r="I277" i="35"/>
  <c r="AF277" i="35"/>
  <c r="V277" i="35"/>
  <c r="K277" i="35"/>
  <c r="AP277" i="35"/>
  <c r="R277" i="35"/>
  <c r="O277" i="35"/>
  <c r="N277" i="35"/>
  <c r="S277" i="35"/>
  <c r="AK277" i="35"/>
  <c r="W277" i="35"/>
  <c r="AC277" i="35"/>
  <c r="AQ277" i="35"/>
  <c r="AG277" i="35"/>
  <c r="AO277" i="35"/>
  <c r="AL277" i="35"/>
  <c r="M277" i="35"/>
  <c r="AM277" i="35"/>
  <c r="T277" i="35"/>
  <c r="AJ277" i="35"/>
  <c r="Z277" i="35"/>
  <c r="V451" i="36"/>
  <c r="W451" i="36"/>
  <c r="AK451" i="36"/>
  <c r="AQ451" i="36"/>
  <c r="R451" i="36"/>
  <c r="Q451" i="36"/>
  <c r="AC451" i="36"/>
  <c r="AI451" i="36"/>
  <c r="AD451" i="36"/>
  <c r="L451" i="36"/>
  <c r="AO451" i="36"/>
  <c r="AA451" i="36"/>
  <c r="Z451" i="36"/>
  <c r="AN451" i="36"/>
  <c r="AE451" i="36"/>
  <c r="P451" i="36"/>
  <c r="N451" i="36"/>
  <c r="AF451" i="36"/>
  <c r="U451" i="36"/>
  <c r="AG451" i="36"/>
  <c r="X451" i="36"/>
  <c r="AT451" i="36"/>
  <c r="AB451" i="36"/>
  <c r="O451" i="36"/>
  <c r="AP451" i="36"/>
  <c r="Y451" i="36"/>
  <c r="AS451" i="36"/>
  <c r="AL451" i="36"/>
  <c r="S451" i="36"/>
  <c r="AJ451" i="36"/>
  <c r="K451" i="36"/>
  <c r="T451" i="36"/>
  <c r="AM451" i="36"/>
  <c r="I451" i="36"/>
  <c r="AR451" i="36"/>
  <c r="M451" i="36"/>
  <c r="AH451" i="36"/>
  <c r="AA442" i="36"/>
  <c r="AB442" i="36"/>
  <c r="R442" i="36"/>
  <c r="U442" i="36"/>
  <c r="Z442" i="36"/>
  <c r="W442" i="36"/>
  <c r="V442" i="36"/>
  <c r="M442" i="36"/>
  <c r="P442" i="36"/>
  <c r="AQ442" i="36"/>
  <c r="AL442" i="36"/>
  <c r="AK442" i="36"/>
  <c r="X442" i="36"/>
  <c r="AM442" i="36"/>
  <c r="AG442" i="36"/>
  <c r="AC442" i="36"/>
  <c r="N442" i="36"/>
  <c r="AI442" i="36"/>
  <c r="Q442" i="36"/>
  <c r="T442" i="36"/>
  <c r="AS442" i="36"/>
  <c r="AN442" i="36"/>
  <c r="AJ442" i="36"/>
  <c r="AE442" i="36"/>
  <c r="AF442" i="36"/>
  <c r="S442" i="36"/>
  <c r="Y442" i="36"/>
  <c r="O442" i="36"/>
  <c r="I442" i="36"/>
  <c r="AO442" i="36"/>
  <c r="AD442" i="36"/>
  <c r="AT442" i="36"/>
  <c r="L442" i="36"/>
  <c r="AP442" i="36"/>
  <c r="AH442" i="36"/>
  <c r="K442" i="36"/>
  <c r="AR442" i="36"/>
  <c r="I459" i="35"/>
  <c r="AB459" i="35"/>
  <c r="AC459" i="35"/>
  <c r="Q459" i="35"/>
  <c r="N459" i="35"/>
  <c r="AI459" i="35"/>
  <c r="X459" i="35"/>
  <c r="W459" i="35"/>
  <c r="AQ459" i="35"/>
  <c r="T459" i="35"/>
  <c r="R459" i="35"/>
  <c r="AO459" i="35"/>
  <c r="AG459" i="35"/>
  <c r="AJ459" i="35"/>
  <c r="AM459" i="35"/>
  <c r="AE459" i="35"/>
  <c r="AK459" i="35"/>
  <c r="O459" i="35"/>
  <c r="L459" i="35"/>
  <c r="U459" i="35"/>
  <c r="S459" i="35"/>
  <c r="AS459" i="35"/>
  <c r="K459" i="35"/>
  <c r="V459" i="35"/>
  <c r="AH459" i="35"/>
  <c r="Z459" i="35"/>
  <c r="M459" i="35"/>
  <c r="AF459" i="35"/>
  <c r="Y459" i="35"/>
  <c r="AR459" i="35"/>
  <c r="AN459" i="35"/>
  <c r="AT459" i="35"/>
  <c r="AL459" i="35"/>
  <c r="P459" i="35"/>
  <c r="AA459" i="35"/>
  <c r="AP459" i="35"/>
  <c r="AD459" i="35"/>
  <c r="AG302" i="37"/>
  <c r="S302" i="37"/>
  <c r="Q302" i="37"/>
  <c r="L302" i="37"/>
  <c r="AI302" i="37"/>
  <c r="AS302" i="37"/>
  <c r="AR302" i="37"/>
  <c r="AQ302" i="37"/>
  <c r="AJ302" i="37"/>
  <c r="Y302" i="37"/>
  <c r="U302" i="37"/>
  <c r="M302" i="37"/>
  <c r="V302" i="37"/>
  <c r="AL302" i="37"/>
  <c r="AH302" i="37"/>
  <c r="W302" i="37"/>
  <c r="P302" i="37"/>
  <c r="T302" i="37"/>
  <c r="K302" i="37"/>
  <c r="AC302" i="37"/>
  <c r="AD302" i="37"/>
  <c r="AM302" i="37"/>
  <c r="O302" i="37"/>
  <c r="I302" i="37"/>
  <c r="X302" i="37"/>
  <c r="AT302" i="37"/>
  <c r="AE302" i="37"/>
  <c r="AK302" i="37"/>
  <c r="N302" i="37"/>
  <c r="AB302" i="37"/>
  <c r="AA302" i="37"/>
  <c r="Z302" i="37"/>
  <c r="AO302" i="37"/>
  <c r="AF302" i="37"/>
  <c r="AP302" i="37"/>
  <c r="R302" i="37"/>
  <c r="AN302" i="37"/>
  <c r="AE420" i="36"/>
  <c r="AH420" i="36"/>
  <c r="U420" i="36"/>
  <c r="AT420" i="36"/>
  <c r="T420" i="36"/>
  <c r="AA420" i="36"/>
  <c r="AC420" i="36"/>
  <c r="N420" i="36"/>
  <c r="AL420" i="36"/>
  <c r="Z420" i="36"/>
  <c r="W420" i="36"/>
  <c r="X420" i="36"/>
  <c r="AR420" i="36"/>
  <c r="AF420" i="36"/>
  <c r="AG420" i="36"/>
  <c r="AM420" i="36"/>
  <c r="AS420" i="36"/>
  <c r="AJ420" i="36"/>
  <c r="P420" i="36"/>
  <c r="AO420" i="36"/>
  <c r="R420" i="36"/>
  <c r="Y420" i="36"/>
  <c r="AB420" i="36"/>
  <c r="M420" i="36"/>
  <c r="Q420" i="36"/>
  <c r="L420" i="36"/>
  <c r="AQ420" i="36"/>
  <c r="AP420" i="36"/>
  <c r="AI420" i="36"/>
  <c r="K420" i="36"/>
  <c r="V420" i="36"/>
  <c r="AN420" i="36"/>
  <c r="I420" i="36"/>
  <c r="AD420" i="36"/>
  <c r="AK420" i="36"/>
  <c r="S420" i="36"/>
  <c r="O420" i="36"/>
  <c r="W528" i="35"/>
  <c r="Y528" i="35"/>
  <c r="P528" i="35"/>
  <c r="AB528" i="35"/>
  <c r="Z528" i="35"/>
  <c r="S528" i="35"/>
  <c r="T528" i="35"/>
  <c r="AN528" i="35"/>
  <c r="M528" i="35"/>
  <c r="O528" i="35"/>
  <c r="N528" i="35"/>
  <c r="AF528" i="35"/>
  <c r="AH528" i="35"/>
  <c r="AE528" i="35"/>
  <c r="AJ528" i="35"/>
  <c r="AC528" i="35"/>
  <c r="AG528" i="35"/>
  <c r="AP528" i="35"/>
  <c r="K528" i="35"/>
  <c r="U528" i="35"/>
  <c r="AD528" i="35"/>
  <c r="AT528" i="35"/>
  <c r="L528" i="35"/>
  <c r="AO528" i="35"/>
  <c r="AS528" i="35"/>
  <c r="R528" i="35"/>
  <c r="AI528" i="35"/>
  <c r="AK528" i="35"/>
  <c r="X528" i="35"/>
  <c r="AM528" i="35"/>
  <c r="AQ528" i="35"/>
  <c r="AR528" i="35"/>
  <c r="V528" i="35"/>
  <c r="AA528" i="35"/>
  <c r="Q528" i="35"/>
  <c r="I528" i="35"/>
  <c r="AL528" i="35"/>
  <c r="AN392" i="37"/>
  <c r="AP392" i="37"/>
  <c r="AH392" i="37"/>
  <c r="I392" i="37"/>
  <c r="V392" i="37"/>
  <c r="AI392" i="37"/>
  <c r="AJ392" i="37"/>
  <c r="AK392" i="37"/>
  <c r="AA392" i="37"/>
  <c r="AQ392" i="37"/>
  <c r="AM392" i="37"/>
  <c r="AF392" i="37"/>
  <c r="AE392" i="37"/>
  <c r="S392" i="37"/>
  <c r="AG392" i="37"/>
  <c r="P392" i="37"/>
  <c r="AC392" i="37"/>
  <c r="T392" i="37"/>
  <c r="AL392" i="37"/>
  <c r="L392" i="37"/>
  <c r="R392" i="37"/>
  <c r="Q392" i="37"/>
  <c r="Z392" i="37"/>
  <c r="W392" i="37"/>
  <c r="K392" i="37"/>
  <c r="AB392" i="37"/>
  <c r="M392" i="37"/>
  <c r="AO392" i="37"/>
  <c r="AT392" i="37"/>
  <c r="N392" i="37"/>
  <c r="U392" i="37"/>
  <c r="Y392" i="37"/>
  <c r="AD392" i="37"/>
  <c r="AR392" i="37"/>
  <c r="X392" i="37"/>
  <c r="O392" i="37"/>
  <c r="AS392" i="37"/>
  <c r="X545" i="35"/>
  <c r="K545" i="35"/>
  <c r="U545" i="35"/>
  <c r="AF545" i="35"/>
  <c r="AQ545" i="35"/>
  <c r="AN545" i="35"/>
  <c r="S545" i="35"/>
  <c r="M545" i="35"/>
  <c r="AM545" i="35"/>
  <c r="L545" i="35"/>
  <c r="R545" i="35"/>
  <c r="O545" i="35"/>
  <c r="Q545" i="35"/>
  <c r="AG545" i="35"/>
  <c r="AT545" i="35"/>
  <c r="N545" i="35"/>
  <c r="I545" i="35"/>
  <c r="AA545" i="35"/>
  <c r="AP545" i="35"/>
  <c r="AR545" i="35"/>
  <c r="AI545" i="35"/>
  <c r="Z545" i="35"/>
  <c r="Y545" i="35"/>
  <c r="P545" i="35"/>
  <c r="AB545" i="35"/>
  <c r="AE545" i="35"/>
  <c r="T545" i="35"/>
  <c r="AH545" i="35"/>
  <c r="AL545" i="35"/>
  <c r="AK545" i="35"/>
  <c r="AC545" i="35"/>
  <c r="W545" i="35"/>
  <c r="V545" i="35"/>
  <c r="AO545" i="35"/>
  <c r="AS545" i="35"/>
  <c r="AJ545" i="35"/>
  <c r="AD545" i="35"/>
  <c r="AQ510" i="36"/>
  <c r="AD510" i="36"/>
  <c r="P510" i="36"/>
  <c r="AI510" i="36"/>
  <c r="N510" i="36"/>
  <c r="K510" i="36"/>
  <c r="U510" i="36"/>
  <c r="T510" i="36"/>
  <c r="AT510" i="36"/>
  <c r="AR510" i="36"/>
  <c r="W510" i="36"/>
  <c r="Q510" i="36"/>
  <c r="O510" i="36"/>
  <c r="AL510" i="36"/>
  <c r="AM510" i="36"/>
  <c r="Y510" i="36"/>
  <c r="AN510" i="36"/>
  <c r="M510" i="36"/>
  <c r="AH510" i="36"/>
  <c r="I510" i="36"/>
  <c r="AA510" i="36"/>
  <c r="AP510" i="36"/>
  <c r="R510" i="36"/>
  <c r="AF510" i="36"/>
  <c r="AJ510" i="36"/>
  <c r="AE510" i="36"/>
  <c r="AG510" i="36"/>
  <c r="L510" i="36"/>
  <c r="AO510" i="36"/>
  <c r="AK510" i="36"/>
  <c r="AC510" i="36"/>
  <c r="AB510" i="36"/>
  <c r="V510" i="36"/>
  <c r="S510" i="36"/>
  <c r="AS510" i="36"/>
  <c r="Z510" i="36"/>
  <c r="X510" i="36"/>
  <c r="AT49" i="35"/>
  <c r="I49" i="35"/>
  <c r="AD49" i="35"/>
  <c r="N49" i="35"/>
  <c r="W49" i="35"/>
  <c r="AS49" i="35"/>
  <c r="U49" i="35"/>
  <c r="T49" i="35"/>
  <c r="Q49" i="35"/>
  <c r="AC49" i="35"/>
  <c r="O49" i="35"/>
  <c r="AE49" i="35"/>
  <c r="P49" i="35"/>
  <c r="K49" i="35"/>
  <c r="AI49" i="35"/>
  <c r="Y49" i="35"/>
  <c r="AR49" i="35"/>
  <c r="L49" i="35"/>
  <c r="AO49" i="35"/>
  <c r="AM49" i="35"/>
  <c r="AB49" i="35"/>
  <c r="AA49" i="35"/>
  <c r="M49" i="35"/>
  <c r="AL49" i="35"/>
  <c r="AG49" i="35"/>
  <c r="AH49" i="35"/>
  <c r="V49" i="35"/>
  <c r="AN49" i="35"/>
  <c r="X49" i="35"/>
  <c r="AP49" i="35"/>
  <c r="AQ49" i="35"/>
  <c r="AJ49" i="35"/>
  <c r="AF49" i="35"/>
  <c r="Z49" i="35"/>
  <c r="S49" i="35"/>
  <c r="R49" i="35"/>
  <c r="AK49" i="35"/>
  <c r="AM376" i="35"/>
  <c r="AR376" i="35"/>
  <c r="L376" i="35"/>
  <c r="I376" i="35"/>
  <c r="AE376" i="35"/>
  <c r="AN376" i="35"/>
  <c r="AT376" i="35"/>
  <c r="AP376" i="35"/>
  <c r="W376" i="35"/>
  <c r="K376" i="35"/>
  <c r="AJ376" i="35"/>
  <c r="AO376" i="35"/>
  <c r="AH376" i="35"/>
  <c r="Q376" i="35"/>
  <c r="AQ376" i="35"/>
  <c r="T376" i="35"/>
  <c r="S376" i="35"/>
  <c r="AS376" i="35"/>
  <c r="AK376" i="35"/>
  <c r="AD376" i="35"/>
  <c r="AG376" i="35"/>
  <c r="AA376" i="35"/>
  <c r="Y376" i="35"/>
  <c r="R376" i="35"/>
  <c r="AF376" i="35"/>
  <c r="N376" i="35"/>
  <c r="O376" i="35"/>
  <c r="Z376" i="35"/>
  <c r="P376" i="35"/>
  <c r="AL376" i="35"/>
  <c r="AB376" i="35"/>
  <c r="X376" i="35"/>
  <c r="AC376" i="35"/>
  <c r="AI376" i="35"/>
  <c r="U376" i="35"/>
  <c r="M376" i="35"/>
  <c r="V376" i="35"/>
  <c r="AP311" i="36"/>
  <c r="U311" i="36"/>
  <c r="AR311" i="36"/>
  <c r="L311" i="36"/>
  <c r="AS311" i="36"/>
  <c r="AE311" i="36"/>
  <c r="M311" i="36"/>
  <c r="AN311" i="36"/>
  <c r="AQ311" i="36"/>
  <c r="AK311" i="36"/>
  <c r="Y311" i="36"/>
  <c r="T311" i="36"/>
  <c r="AD311" i="36"/>
  <c r="AO311" i="36"/>
  <c r="P311" i="36"/>
  <c r="W311" i="36"/>
  <c r="AH311" i="36"/>
  <c r="N311" i="36"/>
  <c r="AL311" i="36"/>
  <c r="O311" i="36"/>
  <c r="Z311" i="36"/>
  <c r="Q311" i="36"/>
  <c r="AJ311" i="36"/>
  <c r="K311" i="36"/>
  <c r="AF311" i="36"/>
  <c r="I311" i="36"/>
  <c r="AB311" i="36"/>
  <c r="AT311" i="36"/>
  <c r="X311" i="36"/>
  <c r="AG311" i="36"/>
  <c r="S311" i="36"/>
  <c r="AA311" i="36"/>
  <c r="V311" i="36"/>
  <c r="AI311" i="36"/>
  <c r="R311" i="36"/>
  <c r="AM311" i="36"/>
  <c r="AC311" i="36"/>
  <c r="AB566" i="36"/>
  <c r="AH566" i="36"/>
  <c r="AE566" i="36"/>
  <c r="K566" i="36"/>
  <c r="S566" i="36"/>
  <c r="X566" i="36"/>
  <c r="AD566" i="36"/>
  <c r="W566" i="36"/>
  <c r="AQ566" i="36"/>
  <c r="AG566" i="36"/>
  <c r="AN566" i="36"/>
  <c r="AL566" i="36"/>
  <c r="AK566" i="36"/>
  <c r="I566" i="36"/>
  <c r="AJ566" i="36"/>
  <c r="Z566" i="36"/>
  <c r="AA566" i="36"/>
  <c r="AI566" i="36"/>
  <c r="AF566" i="36"/>
  <c r="V566" i="36"/>
  <c r="Q566" i="36"/>
  <c r="M566" i="36"/>
  <c r="L566" i="36"/>
  <c r="AO566" i="36"/>
  <c r="AT566" i="36"/>
  <c r="Y566" i="36"/>
  <c r="AP566" i="36"/>
  <c r="U566" i="36"/>
  <c r="T566" i="36"/>
  <c r="AM566" i="36"/>
  <c r="AC566" i="36"/>
  <c r="AR566" i="36"/>
  <c r="P566" i="36"/>
  <c r="O566" i="36"/>
  <c r="R566" i="36"/>
  <c r="AS566" i="36"/>
  <c r="N566" i="36"/>
  <c r="Y227" i="36"/>
  <c r="AA227" i="36"/>
  <c r="W227" i="36"/>
  <c r="S227" i="36"/>
  <c r="U227" i="36"/>
  <c r="V227" i="36"/>
  <c r="R227" i="36"/>
  <c r="N227" i="36"/>
  <c r="Q227" i="36"/>
  <c r="P227" i="36"/>
  <c r="L227" i="36"/>
  <c r="AJ227" i="36"/>
  <c r="AE227" i="36"/>
  <c r="I227" i="36"/>
  <c r="AB227" i="36"/>
  <c r="AP227" i="36"/>
  <c r="AQ227" i="36"/>
  <c r="AT227" i="36"/>
  <c r="AS227" i="36"/>
  <c r="AL227" i="36"/>
  <c r="AN227" i="36"/>
  <c r="T227" i="36"/>
  <c r="AK227" i="36"/>
  <c r="AH227" i="36"/>
  <c r="AG227" i="36"/>
  <c r="AI227" i="36"/>
  <c r="AC227" i="36"/>
  <c r="O227" i="36"/>
  <c r="M227" i="36"/>
  <c r="Z227" i="36"/>
  <c r="AF227" i="36"/>
  <c r="AD227" i="36"/>
  <c r="X227" i="36"/>
  <c r="AM227" i="36"/>
  <c r="AR227" i="36"/>
  <c r="AO227" i="36"/>
  <c r="K227" i="36"/>
  <c r="N502" i="36"/>
  <c r="W502" i="36"/>
  <c r="AM502" i="36"/>
  <c r="K502" i="36"/>
  <c r="AI502" i="36"/>
  <c r="Y502" i="36"/>
  <c r="Z502" i="36"/>
  <c r="L502" i="36"/>
  <c r="AF502" i="36"/>
  <c r="AD502" i="36"/>
  <c r="U502" i="36"/>
  <c r="T502" i="36"/>
  <c r="AT502" i="36"/>
  <c r="AR502" i="36"/>
  <c r="AQ502" i="36"/>
  <c r="AC502" i="36"/>
  <c r="V502" i="36"/>
  <c r="Q502" i="36"/>
  <c r="AN502" i="36"/>
  <c r="M502" i="36"/>
  <c r="AH502" i="36"/>
  <c r="P502" i="36"/>
  <c r="X502" i="36"/>
  <c r="AP502" i="36"/>
  <c r="R502" i="36"/>
  <c r="AJ502" i="36"/>
  <c r="AE502" i="36"/>
  <c r="AG502" i="36"/>
  <c r="AL502" i="36"/>
  <c r="AA502" i="36"/>
  <c r="S502" i="36"/>
  <c r="AB502" i="36"/>
  <c r="I502" i="36"/>
  <c r="AS502" i="36"/>
  <c r="O502" i="36"/>
  <c r="AO502" i="36"/>
  <c r="AK502" i="36"/>
  <c r="AD463" i="35"/>
  <c r="AB463" i="35"/>
  <c r="AC463" i="35"/>
  <c r="N463" i="35"/>
  <c r="K463" i="35"/>
  <c r="X463" i="35"/>
  <c r="W463" i="35"/>
  <c r="AT463" i="35"/>
  <c r="AQ463" i="35"/>
  <c r="T463" i="35"/>
  <c r="R463" i="35"/>
  <c r="AK463" i="35"/>
  <c r="AE463" i="35"/>
  <c r="AJ463" i="35"/>
  <c r="AM463" i="35"/>
  <c r="AA463" i="35"/>
  <c r="AL463" i="35"/>
  <c r="AR463" i="35"/>
  <c r="AP463" i="35"/>
  <c r="Z463" i="35"/>
  <c r="AN463" i="35"/>
  <c r="AI463" i="35"/>
  <c r="V463" i="35"/>
  <c r="AF463" i="35"/>
  <c r="U463" i="35"/>
  <c r="P463" i="35"/>
  <c r="O463" i="35"/>
  <c r="AH463" i="35"/>
  <c r="Y463" i="35"/>
  <c r="AS463" i="35"/>
  <c r="AO463" i="35"/>
  <c r="M463" i="35"/>
  <c r="AG463" i="35"/>
  <c r="I463" i="35"/>
  <c r="Q463" i="35"/>
  <c r="S463" i="35"/>
  <c r="L463" i="35"/>
  <c r="V63" i="37"/>
  <c r="R63" i="37"/>
  <c r="AG63" i="37"/>
  <c r="X63" i="37"/>
  <c r="AE63" i="37"/>
  <c r="AN63" i="37"/>
  <c r="S63" i="37"/>
  <c r="Z63" i="37"/>
  <c r="AJ63" i="37"/>
  <c r="AM63" i="37"/>
  <c r="AO63" i="37"/>
  <c r="AH63" i="37"/>
  <c r="M63" i="37"/>
  <c r="Y63" i="37"/>
  <c r="W63" i="37"/>
  <c r="AL63" i="37"/>
  <c r="AR63" i="37"/>
  <c r="AP63" i="37"/>
  <c r="AC63" i="37"/>
  <c r="AB63" i="37"/>
  <c r="AK63" i="37"/>
  <c r="K63" i="37"/>
  <c r="T63" i="37"/>
  <c r="AA63" i="37"/>
  <c r="U63" i="37"/>
  <c r="AT63" i="37"/>
  <c r="N63" i="37"/>
  <c r="AF63" i="37"/>
  <c r="AI63" i="37"/>
  <c r="I63" i="37"/>
  <c r="O63" i="37"/>
  <c r="AS63" i="37"/>
  <c r="P63" i="37"/>
  <c r="AD63" i="37"/>
  <c r="Q63" i="37"/>
  <c r="AQ63" i="37"/>
  <c r="L63" i="37"/>
  <c r="AB136" i="36"/>
  <c r="AC136" i="36"/>
  <c r="Y136" i="36"/>
  <c r="AK136" i="36"/>
  <c r="X136" i="36"/>
  <c r="W136" i="36"/>
  <c r="S136" i="36"/>
  <c r="U136" i="36"/>
  <c r="T136" i="36"/>
  <c r="R136" i="36"/>
  <c r="N136" i="36"/>
  <c r="AP136" i="36"/>
  <c r="AJ136" i="36"/>
  <c r="AM136" i="36"/>
  <c r="AI136" i="36"/>
  <c r="V136" i="36"/>
  <c r="O136" i="36"/>
  <c r="L136" i="36"/>
  <c r="AQ136" i="36"/>
  <c r="AS136" i="36"/>
  <c r="AG136" i="36"/>
  <c r="AH136" i="36"/>
  <c r="K136" i="36"/>
  <c r="M136" i="36"/>
  <c r="AT136" i="36"/>
  <c r="AO136" i="36"/>
  <c r="AL136" i="36"/>
  <c r="AN136" i="36"/>
  <c r="AA136" i="36"/>
  <c r="AF136" i="36"/>
  <c r="AD136" i="36"/>
  <c r="I136" i="36"/>
  <c r="Z136" i="36"/>
  <c r="P136" i="36"/>
  <c r="AE136" i="36"/>
  <c r="Q136" i="36"/>
  <c r="AR136" i="36"/>
  <c r="R125" i="37"/>
  <c r="W125" i="37"/>
  <c r="M125" i="37"/>
  <c r="AF125" i="37"/>
  <c r="AT125" i="37"/>
  <c r="N125" i="37"/>
  <c r="S125" i="37"/>
  <c r="AJ125" i="37"/>
  <c r="T125" i="37"/>
  <c r="AP125" i="37"/>
  <c r="O125" i="37"/>
  <c r="Y125" i="37"/>
  <c r="I125" i="37"/>
  <c r="Z125" i="37"/>
  <c r="AE125" i="37"/>
  <c r="AC125" i="37"/>
  <c r="Q125" i="37"/>
  <c r="L125" i="37"/>
  <c r="AQ125" i="37"/>
  <c r="P125" i="37"/>
  <c r="AA125" i="37"/>
  <c r="AM125" i="37"/>
  <c r="AN125" i="37"/>
  <c r="AI125" i="37"/>
  <c r="AB125" i="37"/>
  <c r="AO125" i="37"/>
  <c r="AD125" i="37"/>
  <c r="AK125" i="37"/>
  <c r="X125" i="37"/>
  <c r="V125" i="37"/>
  <c r="U125" i="37"/>
  <c r="AL125" i="37"/>
  <c r="AH125" i="37"/>
  <c r="AS125" i="37"/>
  <c r="K125" i="37"/>
  <c r="AR125" i="37"/>
  <c r="AG125" i="37"/>
  <c r="Q491" i="37"/>
  <c r="R491" i="37"/>
  <c r="AP491" i="37"/>
  <c r="T491" i="37"/>
  <c r="AS491" i="37"/>
  <c r="M491" i="37"/>
  <c r="L491" i="37"/>
  <c r="AF491" i="37"/>
  <c r="AN491" i="37"/>
  <c r="AO491" i="37"/>
  <c r="I491" i="37"/>
  <c r="AT491" i="37"/>
  <c r="V491" i="37"/>
  <c r="AA491" i="37"/>
  <c r="Y491" i="37"/>
  <c r="AB491" i="37"/>
  <c r="P491" i="37"/>
  <c r="S491" i="37"/>
  <c r="AJ491" i="37"/>
  <c r="AK491" i="37"/>
  <c r="AL491" i="37"/>
  <c r="O491" i="37"/>
  <c r="U491" i="37"/>
  <c r="AG491" i="37"/>
  <c r="AE491" i="37"/>
  <c r="K491" i="37"/>
  <c r="AC491" i="37"/>
  <c r="X491" i="37"/>
  <c r="Z491" i="37"/>
  <c r="AH491" i="37"/>
  <c r="AD491" i="37"/>
  <c r="W491" i="37"/>
  <c r="AI491" i="37"/>
  <c r="AM491" i="37"/>
  <c r="AR491" i="37"/>
  <c r="N491" i="37"/>
  <c r="AQ491" i="37"/>
  <c r="AM198" i="35"/>
  <c r="AD198" i="35"/>
  <c r="O198" i="35"/>
  <c r="Y198" i="35"/>
  <c r="U198" i="35"/>
  <c r="AP198" i="35"/>
  <c r="AS198" i="35"/>
  <c r="Q198" i="35"/>
  <c r="S198" i="35"/>
  <c r="AT198" i="35"/>
  <c r="N198" i="35"/>
  <c r="R198" i="35"/>
  <c r="I198" i="35"/>
  <c r="AO198" i="35"/>
  <c r="M198" i="35"/>
  <c r="AB198" i="35"/>
  <c r="T198" i="35"/>
  <c r="L198" i="35"/>
  <c r="AC198" i="35"/>
  <c r="AE198" i="35"/>
  <c r="X198" i="35"/>
  <c r="AN198" i="35"/>
  <c r="K198" i="35"/>
  <c r="P198" i="35"/>
  <c r="V198" i="35"/>
  <c r="AH198" i="35"/>
  <c r="AR198" i="35"/>
  <c r="AK198" i="35"/>
  <c r="AI198" i="35"/>
  <c r="AJ198" i="35"/>
  <c r="W198" i="35"/>
  <c r="AA198" i="35"/>
  <c r="AG198" i="35"/>
  <c r="AF198" i="35"/>
  <c r="Z198" i="35"/>
  <c r="AL198" i="35"/>
  <c r="AQ198" i="35"/>
  <c r="W217" i="36"/>
  <c r="Y217" i="36"/>
  <c r="U217" i="36"/>
  <c r="Q217" i="36"/>
  <c r="X217" i="36"/>
  <c r="S217" i="36"/>
  <c r="T217" i="36"/>
  <c r="P217" i="36"/>
  <c r="L217" i="36"/>
  <c r="O217" i="36"/>
  <c r="N217" i="36"/>
  <c r="AH217" i="36"/>
  <c r="AE217" i="36"/>
  <c r="AJ217" i="36"/>
  <c r="AF217" i="36"/>
  <c r="AB217" i="36"/>
  <c r="AS217" i="36"/>
  <c r="K217" i="36"/>
  <c r="AR217" i="36"/>
  <c r="AT217" i="36"/>
  <c r="AL217" i="36"/>
  <c r="AD217" i="36"/>
  <c r="AO217" i="36"/>
  <c r="AG217" i="36"/>
  <c r="V217" i="36"/>
  <c r="AI217" i="36"/>
  <c r="AK217" i="36"/>
  <c r="AN217" i="36"/>
  <c r="AA217" i="36"/>
  <c r="Z217" i="36"/>
  <c r="R217" i="36"/>
  <c r="AQ217" i="36"/>
  <c r="AM217" i="36"/>
  <c r="M217" i="36"/>
  <c r="AC217" i="36"/>
  <c r="I217" i="36"/>
  <c r="AP217" i="36"/>
  <c r="AM93" i="36"/>
  <c r="AT93" i="36"/>
  <c r="AP93" i="36"/>
  <c r="AH93" i="36"/>
  <c r="AG93" i="36"/>
  <c r="AI93" i="36"/>
  <c r="AO93" i="36"/>
  <c r="AK93" i="36"/>
  <c r="X93" i="36"/>
  <c r="AN93" i="36"/>
  <c r="AE93" i="36"/>
  <c r="AJ93" i="36"/>
  <c r="AF93" i="36"/>
  <c r="M93" i="36"/>
  <c r="Q93" i="36"/>
  <c r="O93" i="36"/>
  <c r="N93" i="36"/>
  <c r="L93" i="36"/>
  <c r="AD93" i="36"/>
  <c r="AL93" i="36"/>
  <c r="AB93" i="36"/>
  <c r="Y93" i="36"/>
  <c r="V93" i="36"/>
  <c r="I93" i="36"/>
  <c r="T93" i="36"/>
  <c r="AC93" i="36"/>
  <c r="AQ93" i="36"/>
  <c r="S93" i="36"/>
  <c r="P93" i="36"/>
  <c r="K93" i="36"/>
  <c r="AS93" i="36"/>
  <c r="R93" i="36"/>
  <c r="AR93" i="36"/>
  <c r="U93" i="36"/>
  <c r="W93" i="36"/>
  <c r="AA93" i="36"/>
  <c r="Z93" i="36"/>
  <c r="AE174" i="35"/>
  <c r="AF174" i="35"/>
  <c r="Y174" i="35"/>
  <c r="AJ174" i="35"/>
  <c r="X174" i="35"/>
  <c r="AA174" i="35"/>
  <c r="Z174" i="35"/>
  <c r="R174" i="35"/>
  <c r="AB174" i="35"/>
  <c r="AH174" i="35"/>
  <c r="W174" i="35"/>
  <c r="U174" i="35"/>
  <c r="L174" i="35"/>
  <c r="Q174" i="35"/>
  <c r="AR174" i="35"/>
  <c r="AM174" i="35"/>
  <c r="AP174" i="35"/>
  <c r="AN174" i="35"/>
  <c r="M174" i="35"/>
  <c r="I174" i="35"/>
  <c r="P174" i="35"/>
  <c r="AL174" i="35"/>
  <c r="AG174" i="35"/>
  <c r="AC174" i="35"/>
  <c r="AI174" i="35"/>
  <c r="AQ174" i="35"/>
  <c r="AT174" i="35"/>
  <c r="T174" i="35"/>
  <c r="N174" i="35"/>
  <c r="K174" i="35"/>
  <c r="V174" i="35"/>
  <c r="O174" i="35"/>
  <c r="AD174" i="35"/>
  <c r="AK174" i="35"/>
  <c r="AS174" i="35"/>
  <c r="S174" i="35"/>
  <c r="AO174" i="35"/>
  <c r="V330" i="35"/>
  <c r="AM330" i="35"/>
  <c r="Z330" i="35"/>
  <c r="M330" i="35"/>
  <c r="Y330" i="35"/>
  <c r="Q330" i="35"/>
  <c r="O330" i="35"/>
  <c r="W330" i="35"/>
  <c r="AG330" i="35"/>
  <c r="K330" i="35"/>
  <c r="S330" i="35"/>
  <c r="AN330" i="35"/>
  <c r="I330" i="35"/>
  <c r="AQ330" i="35"/>
  <c r="AC330" i="35"/>
  <c r="U330" i="35"/>
  <c r="AA330" i="35"/>
  <c r="R330" i="35"/>
  <c r="AB330" i="35"/>
  <c r="X330" i="35"/>
  <c r="AJ330" i="35"/>
  <c r="AS330" i="35"/>
  <c r="N330" i="35"/>
  <c r="T330" i="35"/>
  <c r="AO330" i="35"/>
  <c r="AF330" i="35"/>
  <c r="P330" i="35"/>
  <c r="AT330" i="35"/>
  <c r="AD330" i="35"/>
  <c r="AH330" i="35"/>
  <c r="AI330" i="35"/>
  <c r="AL330" i="35"/>
  <c r="AK330" i="35"/>
  <c r="AP330" i="35"/>
  <c r="AE330" i="35"/>
  <c r="AR330" i="35"/>
  <c r="L330" i="35"/>
  <c r="AG304" i="36"/>
  <c r="K304" i="36"/>
  <c r="P304" i="36"/>
  <c r="M304" i="36"/>
  <c r="I304" i="36"/>
  <c r="AR304" i="36"/>
  <c r="L304" i="36"/>
  <c r="AT304" i="36"/>
  <c r="AP304" i="36"/>
  <c r="AN304" i="36"/>
  <c r="AS304" i="36"/>
  <c r="AO304" i="36"/>
  <c r="AK304" i="36"/>
  <c r="X304" i="36"/>
  <c r="AD304" i="36"/>
  <c r="V304" i="36"/>
  <c r="T304" i="36"/>
  <c r="Y304" i="36"/>
  <c r="AQ304" i="36"/>
  <c r="AM304" i="36"/>
  <c r="AE304" i="36"/>
  <c r="AH304" i="36"/>
  <c r="Z304" i="36"/>
  <c r="AA304" i="36"/>
  <c r="AC304" i="36"/>
  <c r="U304" i="36"/>
  <c r="AJ304" i="36"/>
  <c r="O304" i="36"/>
  <c r="AF304" i="36"/>
  <c r="AB304" i="36"/>
  <c r="W304" i="36"/>
  <c r="Q304" i="36"/>
  <c r="R304" i="36"/>
  <c r="AL304" i="36"/>
  <c r="AI304" i="36"/>
  <c r="S304" i="36"/>
  <c r="N304" i="36"/>
  <c r="AP299" i="36"/>
  <c r="T299" i="36"/>
  <c r="AE299" i="36"/>
  <c r="U299" i="36"/>
  <c r="V299" i="36"/>
  <c r="R299" i="36"/>
  <c r="N299" i="36"/>
  <c r="Q299" i="36"/>
  <c r="P299" i="36"/>
  <c r="L299" i="36"/>
  <c r="AC299" i="36"/>
  <c r="K299" i="36"/>
  <c r="AI299" i="36"/>
  <c r="Y299" i="36"/>
  <c r="AR299" i="36"/>
  <c r="AD299" i="36"/>
  <c r="M299" i="36"/>
  <c r="AM299" i="36"/>
  <c r="X299" i="36"/>
  <c r="AO299" i="36"/>
  <c r="AH299" i="36"/>
  <c r="AK299" i="36"/>
  <c r="AB299" i="36"/>
  <c r="O299" i="36"/>
  <c r="AG299" i="36"/>
  <c r="W299" i="36"/>
  <c r="AJ299" i="36"/>
  <c r="I299" i="36"/>
  <c r="AT299" i="36"/>
  <c r="AQ299" i="36"/>
  <c r="AL299" i="36"/>
  <c r="AS299" i="36"/>
  <c r="AF299" i="36"/>
  <c r="AA299" i="36"/>
  <c r="S299" i="36"/>
  <c r="AN299" i="36"/>
  <c r="Z299" i="36"/>
  <c r="R588" i="35"/>
  <c r="W588" i="35"/>
  <c r="AB588" i="35"/>
  <c r="AG588" i="35"/>
  <c r="V588" i="35"/>
  <c r="S588" i="35"/>
  <c r="X588" i="35"/>
  <c r="AC588" i="35"/>
  <c r="AP588" i="35"/>
  <c r="O588" i="35"/>
  <c r="T588" i="35"/>
  <c r="Y588" i="35"/>
  <c r="Z588" i="35"/>
  <c r="AE588" i="35"/>
  <c r="AJ588" i="35"/>
  <c r="AO588" i="35"/>
  <c r="I588" i="35"/>
  <c r="N588" i="35"/>
  <c r="AH588" i="35"/>
  <c r="AN588" i="35"/>
  <c r="M588" i="35"/>
  <c r="AD588" i="35"/>
  <c r="AI588" i="35"/>
  <c r="AA588" i="35"/>
  <c r="AF588" i="35"/>
  <c r="AL588" i="35"/>
  <c r="AM588" i="35"/>
  <c r="AK588" i="35"/>
  <c r="AQ588" i="35"/>
  <c r="P588" i="35"/>
  <c r="L588" i="35"/>
  <c r="AT588" i="35"/>
  <c r="K588" i="35"/>
  <c r="U588" i="35"/>
  <c r="AR588" i="35"/>
  <c r="Q588" i="35"/>
  <c r="AS588" i="35"/>
  <c r="AR267" i="35"/>
  <c r="O267" i="35"/>
  <c r="AG267" i="35"/>
  <c r="AL267" i="35"/>
  <c r="AQ267" i="35"/>
  <c r="AI267" i="35"/>
  <c r="AS267" i="35"/>
  <c r="AH267" i="35"/>
  <c r="AK267" i="35"/>
  <c r="AB267" i="35"/>
  <c r="AJ267" i="35"/>
  <c r="AD267" i="35"/>
  <c r="AF267" i="35"/>
  <c r="T267" i="35"/>
  <c r="Y267" i="35"/>
  <c r="AT267" i="35"/>
  <c r="N267" i="35"/>
  <c r="K267" i="35"/>
  <c r="W267" i="35"/>
  <c r="AC267" i="35"/>
  <c r="X267" i="35"/>
  <c r="U267" i="35"/>
  <c r="I267" i="35"/>
  <c r="M267" i="35"/>
  <c r="P267" i="35"/>
  <c r="AM267" i="35"/>
  <c r="Z267" i="35"/>
  <c r="AP267" i="35"/>
  <c r="AO267" i="35"/>
  <c r="S267" i="35"/>
  <c r="L267" i="35"/>
  <c r="AA267" i="35"/>
  <c r="Q267" i="35"/>
  <c r="AE267" i="35"/>
  <c r="V267" i="35"/>
  <c r="R267" i="35"/>
  <c r="AN267" i="35"/>
  <c r="AJ352" i="37"/>
  <c r="Z352" i="37"/>
  <c r="U352" i="37"/>
  <c r="M352" i="37"/>
  <c r="AN352" i="37"/>
  <c r="I352" i="37"/>
  <c r="AG352" i="37"/>
  <c r="AB352" i="37"/>
  <c r="AS352" i="37"/>
  <c r="AP352" i="37"/>
  <c r="AA352" i="37"/>
  <c r="N352" i="37"/>
  <c r="V352" i="37"/>
  <c r="AC352" i="37"/>
  <c r="O352" i="37"/>
  <c r="K352" i="37"/>
  <c r="R352" i="37"/>
  <c r="S352" i="37"/>
  <c r="AK352" i="37"/>
  <c r="W352" i="37"/>
  <c r="AF352" i="37"/>
  <c r="Y352" i="37"/>
  <c r="AO352" i="37"/>
  <c r="L352" i="37"/>
  <c r="AM352" i="37"/>
  <c r="AR352" i="37"/>
  <c r="AD352" i="37"/>
  <c r="P352" i="37"/>
  <c r="AI352" i="37"/>
  <c r="AQ352" i="37"/>
  <c r="AT352" i="37"/>
  <c r="X352" i="37"/>
  <c r="AE352" i="37"/>
  <c r="Q352" i="37"/>
  <c r="AH352" i="37"/>
  <c r="T352" i="37"/>
  <c r="AL352" i="37"/>
  <c r="N89" i="37"/>
  <c r="Q89" i="37"/>
  <c r="AB89" i="37"/>
  <c r="X89" i="37"/>
  <c r="AG89" i="37"/>
  <c r="AS89" i="37"/>
  <c r="AK89" i="37"/>
  <c r="T89" i="37"/>
  <c r="W89" i="37"/>
  <c r="O89" i="37"/>
  <c r="L89" i="37"/>
  <c r="P89" i="37"/>
  <c r="AM89" i="37"/>
  <c r="U89" i="37"/>
  <c r="AA89" i="37"/>
  <c r="AH89" i="37"/>
  <c r="K89" i="37"/>
  <c r="AJ89" i="37"/>
  <c r="AD89" i="37"/>
  <c r="M89" i="37"/>
  <c r="Y89" i="37"/>
  <c r="I89" i="37"/>
  <c r="AE89" i="37"/>
  <c r="AC89" i="37"/>
  <c r="AL89" i="37"/>
  <c r="AP89" i="37"/>
  <c r="AF89" i="37"/>
  <c r="AT89" i="37"/>
  <c r="Z89" i="37"/>
  <c r="AI89" i="37"/>
  <c r="AR89" i="37"/>
  <c r="V89" i="37"/>
  <c r="S89" i="37"/>
  <c r="AO89" i="37"/>
  <c r="AQ89" i="37"/>
  <c r="AN89" i="37"/>
  <c r="R89" i="37"/>
  <c r="V388" i="35"/>
  <c r="AQ388" i="35"/>
  <c r="AB388" i="35"/>
  <c r="AD388" i="35"/>
  <c r="W388" i="35"/>
  <c r="AG388" i="35"/>
  <c r="X388" i="35"/>
  <c r="Y388" i="35"/>
  <c r="Q388" i="35"/>
  <c r="R388" i="35"/>
  <c r="T388" i="35"/>
  <c r="S388" i="35"/>
  <c r="AK388" i="35"/>
  <c r="K388" i="35"/>
  <c r="AJ388" i="35"/>
  <c r="AO388" i="35"/>
  <c r="AL388" i="35"/>
  <c r="U388" i="35"/>
  <c r="L388" i="35"/>
  <c r="AH388" i="35"/>
  <c r="N388" i="35"/>
  <c r="AT388" i="35"/>
  <c r="AA388" i="35"/>
  <c r="AC388" i="35"/>
  <c r="O388" i="35"/>
  <c r="AI388" i="35"/>
  <c r="M388" i="35"/>
  <c r="Z388" i="35"/>
  <c r="AF388" i="35"/>
  <c r="AE388" i="35"/>
  <c r="AR388" i="35"/>
  <c r="P388" i="35"/>
  <c r="AN388" i="35"/>
  <c r="AM388" i="35"/>
  <c r="I388" i="35"/>
  <c r="AP388" i="35"/>
  <c r="AS388" i="35"/>
  <c r="AL25" i="36"/>
  <c r="AR25" i="36"/>
  <c r="L25" i="36"/>
  <c r="M25" i="36"/>
  <c r="AM25" i="36"/>
  <c r="AN25" i="36"/>
  <c r="AS25" i="36"/>
  <c r="I25" i="36"/>
  <c r="AD25" i="36"/>
  <c r="AJ25" i="36"/>
  <c r="AO25" i="36"/>
  <c r="AC25" i="36"/>
  <c r="R25" i="36"/>
  <c r="T25" i="36"/>
  <c r="U25" i="36"/>
  <c r="S25" i="36"/>
  <c r="V25" i="36"/>
  <c r="AB25" i="36"/>
  <c r="AI25" i="36"/>
  <c r="X25" i="36"/>
  <c r="AA25" i="36"/>
  <c r="P25" i="36"/>
  <c r="K25" i="36"/>
  <c r="AH25" i="36"/>
  <c r="N25" i="36"/>
  <c r="AF25" i="36"/>
  <c r="Z25" i="36"/>
  <c r="AK25" i="36"/>
  <c r="AP25" i="36"/>
  <c r="Q25" i="36"/>
  <c r="AQ25" i="36"/>
  <c r="Y25" i="36"/>
  <c r="AG25" i="36"/>
  <c r="AE25" i="36"/>
  <c r="W25" i="36"/>
  <c r="AT25" i="36"/>
  <c r="O25" i="36"/>
  <c r="AS118" i="36"/>
  <c r="AM118" i="36"/>
  <c r="M118" i="36"/>
  <c r="Q118" i="36"/>
  <c r="AT118" i="36"/>
  <c r="N118" i="36"/>
  <c r="I118" i="36"/>
  <c r="AR118" i="36"/>
  <c r="AP118" i="36"/>
  <c r="AQ118" i="36"/>
  <c r="AG118" i="36"/>
  <c r="AL118" i="36"/>
  <c r="AO118" i="36"/>
  <c r="AK118" i="36"/>
  <c r="W118" i="36"/>
  <c r="Y118" i="36"/>
  <c r="L118" i="36"/>
  <c r="AH118" i="36"/>
  <c r="T118" i="36"/>
  <c r="AI118" i="36"/>
  <c r="AD118" i="36"/>
  <c r="O118" i="36"/>
  <c r="S118" i="36"/>
  <c r="U118" i="36"/>
  <c r="AB118" i="36"/>
  <c r="Z118" i="36"/>
  <c r="P118" i="36"/>
  <c r="K118" i="36"/>
  <c r="AN118" i="36"/>
  <c r="V118" i="36"/>
  <c r="X118" i="36"/>
  <c r="AA118" i="36"/>
  <c r="AC118" i="36"/>
  <c r="R118" i="36"/>
  <c r="AJ118" i="36"/>
  <c r="AE118" i="36"/>
  <c r="AF118" i="36"/>
  <c r="AH342" i="37"/>
  <c r="AM342" i="37"/>
  <c r="AE342" i="37"/>
  <c r="Y342" i="37"/>
  <c r="AI342" i="37"/>
  <c r="AD342" i="37"/>
  <c r="AG342" i="37"/>
  <c r="X342" i="37"/>
  <c r="M342" i="37"/>
  <c r="U342" i="37"/>
  <c r="Z342" i="37"/>
  <c r="AB342" i="37"/>
  <c r="P342" i="37"/>
  <c r="AO342" i="37"/>
  <c r="K342" i="37"/>
  <c r="AP342" i="37"/>
  <c r="AS342" i="37"/>
  <c r="S342" i="37"/>
  <c r="AF342" i="37"/>
  <c r="W342" i="37"/>
  <c r="AC342" i="37"/>
  <c r="AK342" i="37"/>
  <c r="Q342" i="37"/>
  <c r="O342" i="37"/>
  <c r="T342" i="37"/>
  <c r="AT342" i="37"/>
  <c r="L342" i="37"/>
  <c r="AQ342" i="37"/>
  <c r="AL342" i="37"/>
  <c r="N342" i="37"/>
  <c r="AA342" i="37"/>
  <c r="AR342" i="37"/>
  <c r="AN342" i="37"/>
  <c r="AJ342" i="37"/>
  <c r="R342" i="37"/>
  <c r="V342" i="37"/>
  <c r="I342" i="37"/>
  <c r="AJ102" i="35"/>
  <c r="Q102" i="35"/>
  <c r="O102" i="35"/>
  <c r="AD102" i="35"/>
  <c r="AQ102" i="35"/>
  <c r="K102" i="35"/>
  <c r="AT102" i="35"/>
  <c r="V102" i="35"/>
  <c r="AM102" i="35"/>
  <c r="AP102" i="35"/>
  <c r="AN102" i="35"/>
  <c r="M102" i="35"/>
  <c r="W102" i="35"/>
  <c r="U102" i="35"/>
  <c r="L102" i="35"/>
  <c r="N102" i="35"/>
  <c r="AF102" i="35"/>
  <c r="AH102" i="35"/>
  <c r="AS102" i="35"/>
  <c r="Z102" i="35"/>
  <c r="X102" i="35"/>
  <c r="T102" i="35"/>
  <c r="I102" i="35"/>
  <c r="P102" i="35"/>
  <c r="AL102" i="35"/>
  <c r="AC102" i="35"/>
  <c r="S102" i="35"/>
  <c r="AO102" i="35"/>
  <c r="Y102" i="35"/>
  <c r="R102" i="35"/>
  <c r="AI102" i="35"/>
  <c r="AR102" i="35"/>
  <c r="AB102" i="35"/>
  <c r="AK102" i="35"/>
  <c r="AG102" i="35"/>
  <c r="AE102" i="35"/>
  <c r="AA102" i="35"/>
  <c r="W553" i="35"/>
  <c r="AO553" i="35"/>
  <c r="I553" i="35"/>
  <c r="R553" i="35"/>
  <c r="AE553" i="35"/>
  <c r="AJ553" i="35"/>
  <c r="AB553" i="35"/>
  <c r="AK553" i="35"/>
  <c r="AT553" i="35"/>
  <c r="N553" i="35"/>
  <c r="T553" i="35"/>
  <c r="S553" i="35"/>
  <c r="AG553" i="35"/>
  <c r="AP553" i="35"/>
  <c r="K553" i="35"/>
  <c r="Q553" i="35"/>
  <c r="Z553" i="35"/>
  <c r="P553" i="35"/>
  <c r="AI553" i="35"/>
  <c r="AD553" i="35"/>
  <c r="L553" i="35"/>
  <c r="AR553" i="35"/>
  <c r="U553" i="35"/>
  <c r="AQ553" i="35"/>
  <c r="AS553" i="35"/>
  <c r="V553" i="35"/>
  <c r="O553" i="35"/>
  <c r="Y553" i="35"/>
  <c r="M553" i="35"/>
  <c r="AC553" i="35"/>
  <c r="AN553" i="35"/>
  <c r="AF553" i="35"/>
  <c r="AL553" i="35"/>
  <c r="AM553" i="35"/>
  <c r="AH553" i="35"/>
  <c r="AA553" i="35"/>
  <c r="X553" i="35"/>
  <c r="AG279" i="35"/>
  <c r="AP279" i="35"/>
  <c r="AS279" i="35"/>
  <c r="T279" i="35"/>
  <c r="S279" i="35"/>
  <c r="AL279" i="35"/>
  <c r="AQ279" i="35"/>
  <c r="AM279" i="35"/>
  <c r="L279" i="35"/>
  <c r="AH279" i="35"/>
  <c r="AK279" i="35"/>
  <c r="AE279" i="35"/>
  <c r="AR279" i="35"/>
  <c r="R279" i="35"/>
  <c r="P279" i="35"/>
  <c r="AN279" i="35"/>
  <c r="AJ279" i="35"/>
  <c r="Z279" i="35"/>
  <c r="Q279" i="35"/>
  <c r="AI279" i="35"/>
  <c r="W279" i="35"/>
  <c r="V279" i="35"/>
  <c r="I279" i="35"/>
  <c r="AF279" i="35"/>
  <c r="N279" i="35"/>
  <c r="AC279" i="35"/>
  <c r="AT279" i="35"/>
  <c r="K279" i="35"/>
  <c r="AB279" i="35"/>
  <c r="AD279" i="35"/>
  <c r="X279" i="35"/>
  <c r="M279" i="35"/>
  <c r="Y279" i="35"/>
  <c r="O279" i="35"/>
  <c r="AO279" i="35"/>
  <c r="AA279" i="35"/>
  <c r="U279" i="35"/>
  <c r="AT357" i="35"/>
  <c r="X357" i="35"/>
  <c r="AM357" i="35"/>
  <c r="V357" i="35"/>
  <c r="AA357" i="35"/>
  <c r="R357" i="35"/>
  <c r="L357" i="35"/>
  <c r="AI357" i="35"/>
  <c r="O357" i="35"/>
  <c r="AP357" i="35"/>
  <c r="T357" i="35"/>
  <c r="Y357" i="35"/>
  <c r="Q357" i="35"/>
  <c r="AE357" i="35"/>
  <c r="U357" i="35"/>
  <c r="Z357" i="35"/>
  <c r="AN357" i="35"/>
  <c r="AR357" i="35"/>
  <c r="I357" i="35"/>
  <c r="AJ357" i="35"/>
  <c r="AB357" i="35"/>
  <c r="AD357" i="35"/>
  <c r="AK357" i="35"/>
  <c r="M357" i="35"/>
  <c r="AL357" i="35"/>
  <c r="AH357" i="35"/>
  <c r="AO357" i="35"/>
  <c r="P357" i="35"/>
  <c r="AC357" i="35"/>
  <c r="AS357" i="35"/>
  <c r="AF357" i="35"/>
  <c r="AG357" i="35"/>
  <c r="AQ357" i="35"/>
  <c r="K357" i="35"/>
  <c r="N357" i="35"/>
  <c r="W357" i="35"/>
  <c r="S357" i="35"/>
  <c r="AM290" i="35"/>
  <c r="AI290" i="35"/>
  <c r="AE290" i="35"/>
  <c r="O290" i="35"/>
  <c r="AP290" i="35"/>
  <c r="AJ290" i="35"/>
  <c r="AT290" i="35"/>
  <c r="L290" i="35"/>
  <c r="AQ290" i="35"/>
  <c r="R290" i="35"/>
  <c r="AK290" i="35"/>
  <c r="AC290" i="35"/>
  <c r="AL290" i="35"/>
  <c r="Q290" i="35"/>
  <c r="Z290" i="35"/>
  <c r="AH290" i="35"/>
  <c r="AF290" i="35"/>
  <c r="V290" i="35"/>
  <c r="AB290" i="35"/>
  <c r="Y290" i="35"/>
  <c r="N290" i="35"/>
  <c r="S290" i="35"/>
  <c r="X290" i="35"/>
  <c r="AD290" i="35"/>
  <c r="AG290" i="35"/>
  <c r="AR290" i="35"/>
  <c r="T290" i="35"/>
  <c r="P290" i="35"/>
  <c r="AO290" i="35"/>
  <c r="M290" i="35"/>
  <c r="W290" i="35"/>
  <c r="K290" i="35"/>
  <c r="AS290" i="35"/>
  <c r="AA290" i="35"/>
  <c r="I290" i="35"/>
  <c r="AN290" i="35"/>
  <c r="U290" i="35"/>
  <c r="Z499" i="36"/>
  <c r="P499" i="36"/>
  <c r="K499" i="36"/>
  <c r="AE499" i="36"/>
  <c r="AR499" i="36"/>
  <c r="L499" i="36"/>
  <c r="AS499" i="36"/>
  <c r="U499" i="36"/>
  <c r="AL499" i="36"/>
  <c r="O499" i="36"/>
  <c r="Y499" i="36"/>
  <c r="AN499" i="36"/>
  <c r="AG499" i="36"/>
  <c r="I499" i="36"/>
  <c r="AJ499" i="36"/>
  <c r="AA499" i="36"/>
  <c r="AO499" i="36"/>
  <c r="T499" i="36"/>
  <c r="AQ499" i="36"/>
  <c r="V499" i="36"/>
  <c r="AB499" i="36"/>
  <c r="W499" i="36"/>
  <c r="AH499" i="36"/>
  <c r="AK499" i="36"/>
  <c r="AD499" i="36"/>
  <c r="M499" i="36"/>
  <c r="X499" i="36"/>
  <c r="AT499" i="36"/>
  <c r="Q499" i="36"/>
  <c r="S499" i="36"/>
  <c r="AF499" i="36"/>
  <c r="AM499" i="36"/>
  <c r="AI499" i="36"/>
  <c r="AP499" i="36"/>
  <c r="AC499" i="36"/>
  <c r="R499" i="36"/>
  <c r="N499" i="36"/>
  <c r="Q40" i="36"/>
  <c r="Z40" i="36"/>
  <c r="T40" i="36"/>
  <c r="AQ40" i="36"/>
  <c r="AS40" i="36"/>
  <c r="M40" i="36"/>
  <c r="V40" i="36"/>
  <c r="L40" i="36"/>
  <c r="W40" i="36"/>
  <c r="AO40" i="36"/>
  <c r="I40" i="36"/>
  <c r="R40" i="36"/>
  <c r="AI40" i="36"/>
  <c r="AE40" i="36"/>
  <c r="Y40" i="36"/>
  <c r="AH40" i="36"/>
  <c r="AJ40" i="36"/>
  <c r="AA40" i="36"/>
  <c r="S40" i="36"/>
  <c r="AG40" i="36"/>
  <c r="P40" i="36"/>
  <c r="AC40" i="36"/>
  <c r="AR40" i="36"/>
  <c r="AM40" i="36"/>
  <c r="U40" i="36"/>
  <c r="AB40" i="36"/>
  <c r="AL40" i="36"/>
  <c r="AD40" i="36"/>
  <c r="N40" i="36"/>
  <c r="AT40" i="36"/>
  <c r="AP40" i="36"/>
  <c r="O40" i="36"/>
  <c r="K40" i="36"/>
  <c r="AF40" i="36"/>
  <c r="AN40" i="36"/>
  <c r="X40" i="36"/>
  <c r="AK40" i="36"/>
  <c r="AL243" i="35"/>
  <c r="AQ243" i="35"/>
  <c r="AI243" i="35"/>
  <c r="AN243" i="35"/>
  <c r="AH243" i="35"/>
  <c r="AK243" i="35"/>
  <c r="AB243" i="35"/>
  <c r="AE243" i="35"/>
  <c r="AD243" i="35"/>
  <c r="AF243" i="35"/>
  <c r="T243" i="35"/>
  <c r="W243" i="35"/>
  <c r="AT243" i="35"/>
  <c r="N243" i="35"/>
  <c r="K243" i="35"/>
  <c r="Y243" i="35"/>
  <c r="X243" i="35"/>
  <c r="V243" i="35"/>
  <c r="AS243" i="35"/>
  <c r="R243" i="35"/>
  <c r="AJ243" i="35"/>
  <c r="Q243" i="35"/>
  <c r="AP243" i="35"/>
  <c r="AO243" i="35"/>
  <c r="O243" i="35"/>
  <c r="AR243" i="35"/>
  <c r="AC243" i="35"/>
  <c r="AA243" i="35"/>
  <c r="I243" i="35"/>
  <c r="AG243" i="35"/>
  <c r="Z243" i="35"/>
  <c r="AM243" i="35"/>
  <c r="M243" i="35"/>
  <c r="L243" i="35"/>
  <c r="S243" i="35"/>
  <c r="U243" i="35"/>
  <c r="P243" i="35"/>
  <c r="AQ252" i="36"/>
  <c r="AJ252" i="36"/>
  <c r="AM252" i="36"/>
  <c r="AI252" i="36"/>
  <c r="AE252" i="36"/>
  <c r="AF252" i="36"/>
  <c r="AH252" i="36"/>
  <c r="AD252" i="36"/>
  <c r="Z252" i="36"/>
  <c r="AB252" i="36"/>
  <c r="AC252" i="36"/>
  <c r="Y252" i="36"/>
  <c r="U252" i="36"/>
  <c r="V252" i="36"/>
  <c r="K252" i="36"/>
  <c r="P252" i="36"/>
  <c r="S252" i="36"/>
  <c r="Q252" i="36"/>
  <c r="L252" i="36"/>
  <c r="N252" i="36"/>
  <c r="AA252" i="36"/>
  <c r="AS252" i="36"/>
  <c r="AK252" i="36"/>
  <c r="W252" i="36"/>
  <c r="O252" i="36"/>
  <c r="R252" i="36"/>
  <c r="AN252" i="36"/>
  <c r="AL252" i="36"/>
  <c r="X252" i="36"/>
  <c r="T252" i="36"/>
  <c r="M252" i="36"/>
  <c r="AP252" i="36"/>
  <c r="AT252" i="36"/>
  <c r="AO252" i="36"/>
  <c r="I252" i="36"/>
  <c r="AR252" i="36"/>
  <c r="AG252" i="36"/>
  <c r="W92" i="37"/>
  <c r="X92" i="37"/>
  <c r="AR92" i="37"/>
  <c r="AF92" i="37"/>
  <c r="AB92" i="37"/>
  <c r="S92" i="37"/>
  <c r="R92" i="37"/>
  <c r="AK92" i="37"/>
  <c r="Y92" i="37"/>
  <c r="O92" i="37"/>
  <c r="M92" i="37"/>
  <c r="AD92" i="37"/>
  <c r="Q92" i="37"/>
  <c r="AE92" i="37"/>
  <c r="AH92" i="37"/>
  <c r="T92" i="37"/>
  <c r="AT92" i="37"/>
  <c r="N92" i="37"/>
  <c r="AQ92" i="37"/>
  <c r="AO92" i="37"/>
  <c r="AA92" i="37"/>
  <c r="AM92" i="37"/>
  <c r="AG92" i="37"/>
  <c r="AJ92" i="37"/>
  <c r="U92" i="37"/>
  <c r="AI92" i="37"/>
  <c r="Z92" i="37"/>
  <c r="AP92" i="37"/>
  <c r="L92" i="37"/>
  <c r="AN92" i="37"/>
  <c r="I92" i="37"/>
  <c r="AC92" i="37"/>
  <c r="AL92" i="37"/>
  <c r="P92" i="37"/>
  <c r="K92" i="37"/>
  <c r="AS92" i="37"/>
  <c r="V92" i="37"/>
  <c r="O130" i="35"/>
  <c r="X130" i="35"/>
  <c r="AD130" i="35"/>
  <c r="AI130" i="35"/>
  <c r="AC130" i="35"/>
  <c r="AH130" i="35"/>
  <c r="AQ130" i="35"/>
  <c r="K130" i="35"/>
  <c r="AR130" i="35"/>
  <c r="M130" i="35"/>
  <c r="L130" i="35"/>
  <c r="AK130" i="35"/>
  <c r="AL130" i="35"/>
  <c r="AM130" i="35"/>
  <c r="AP130" i="35"/>
  <c r="AJ130" i="35"/>
  <c r="AT130" i="35"/>
  <c r="T130" i="35"/>
  <c r="W130" i="35"/>
  <c r="U130" i="35"/>
  <c r="AO130" i="35"/>
  <c r="I130" i="35"/>
  <c r="Y130" i="35"/>
  <c r="AF130" i="35"/>
  <c r="AN130" i="35"/>
  <c r="N130" i="35"/>
  <c r="S130" i="35"/>
  <c r="AG130" i="35"/>
  <c r="AE130" i="35"/>
  <c r="AB130" i="35"/>
  <c r="Q130" i="35"/>
  <c r="AS130" i="35"/>
  <c r="P130" i="35"/>
  <c r="V130" i="35"/>
  <c r="AA130" i="35"/>
  <c r="R130" i="35"/>
  <c r="Z130" i="35"/>
  <c r="W320" i="36"/>
  <c r="X320" i="36"/>
  <c r="AB320" i="36"/>
  <c r="I320" i="36"/>
  <c r="S320" i="36"/>
  <c r="R320" i="36"/>
  <c r="AO320" i="36"/>
  <c r="U320" i="36"/>
  <c r="O320" i="36"/>
  <c r="M320" i="36"/>
  <c r="AG320" i="36"/>
  <c r="N320" i="36"/>
  <c r="AE320" i="36"/>
  <c r="AH320" i="36"/>
  <c r="Y320" i="36"/>
  <c r="AP320" i="36"/>
  <c r="AD320" i="36"/>
  <c r="AQ320" i="36"/>
  <c r="AT320" i="36"/>
  <c r="AR320" i="36"/>
  <c r="AK320" i="36"/>
  <c r="AM320" i="36"/>
  <c r="AL320" i="36"/>
  <c r="P320" i="36"/>
  <c r="Q320" i="36"/>
  <c r="AI320" i="36"/>
  <c r="AF320" i="36"/>
  <c r="V320" i="36"/>
  <c r="AA320" i="36"/>
  <c r="AN320" i="36"/>
  <c r="L320" i="36"/>
  <c r="AC320" i="36"/>
  <c r="AJ320" i="36"/>
  <c r="T320" i="36"/>
  <c r="AS320" i="36"/>
  <c r="K320" i="36"/>
  <c r="Z320" i="36"/>
  <c r="AI527" i="36"/>
  <c r="AD527" i="36"/>
  <c r="O527" i="36"/>
  <c r="U527" i="36"/>
  <c r="AS527" i="36"/>
  <c r="AE527" i="36"/>
  <c r="AR527" i="36"/>
  <c r="L527" i="36"/>
  <c r="AO527" i="36"/>
  <c r="R527" i="36"/>
  <c r="AP527" i="36"/>
  <c r="AN527" i="36"/>
  <c r="AQ527" i="36"/>
  <c r="AH527" i="36"/>
  <c r="I527" i="36"/>
  <c r="X527" i="36"/>
  <c r="K527" i="36"/>
  <c r="Y527" i="36"/>
  <c r="W527" i="36"/>
  <c r="T527" i="36"/>
  <c r="Z527" i="36"/>
  <c r="N527" i="36"/>
  <c r="P527" i="36"/>
  <c r="S527" i="36"/>
  <c r="V527" i="36"/>
  <c r="Q527" i="36"/>
  <c r="AJ527" i="36"/>
  <c r="M527" i="36"/>
  <c r="AG527" i="36"/>
  <c r="AM527" i="36"/>
  <c r="AB527" i="36"/>
  <c r="AL527" i="36"/>
  <c r="AA527" i="36"/>
  <c r="AK527" i="36"/>
  <c r="AC527" i="36"/>
  <c r="AF527" i="36"/>
  <c r="AT527" i="36"/>
  <c r="Q239" i="36"/>
  <c r="P239" i="36"/>
  <c r="L239" i="36"/>
  <c r="T239" i="36"/>
  <c r="AS239" i="36"/>
  <c r="M239" i="36"/>
  <c r="K239" i="36"/>
  <c r="AT239" i="36"/>
  <c r="AO239" i="36"/>
  <c r="I239" i="36"/>
  <c r="AR239" i="36"/>
  <c r="AN239" i="36"/>
  <c r="Z239" i="36"/>
  <c r="Y239" i="36"/>
  <c r="AH239" i="36"/>
  <c r="N239" i="36"/>
  <c r="AE239" i="36"/>
  <c r="U239" i="36"/>
  <c r="AB239" i="36"/>
  <c r="AQ239" i="36"/>
  <c r="AI239" i="36"/>
  <c r="O239" i="36"/>
  <c r="AL239" i="36"/>
  <c r="AD239" i="36"/>
  <c r="AJ239" i="36"/>
  <c r="AF239" i="36"/>
  <c r="X239" i="36"/>
  <c r="V239" i="36"/>
  <c r="AM239" i="36"/>
  <c r="W239" i="36"/>
  <c r="R239" i="36"/>
  <c r="S239" i="36"/>
  <c r="AA239" i="36"/>
  <c r="AK239" i="36"/>
  <c r="AG239" i="36"/>
  <c r="AC239" i="36"/>
  <c r="AP239" i="36"/>
  <c r="T65" i="35"/>
  <c r="Q65" i="35"/>
  <c r="AI65" i="35"/>
  <c r="P65" i="35"/>
  <c r="K65" i="35"/>
  <c r="AC65" i="35"/>
  <c r="AR65" i="35"/>
  <c r="L65" i="35"/>
  <c r="AO65" i="35"/>
  <c r="U65" i="35"/>
  <c r="R65" i="35"/>
  <c r="AB65" i="35"/>
  <c r="AA65" i="35"/>
  <c r="M65" i="35"/>
  <c r="AS65" i="35"/>
  <c r="AL65" i="35"/>
  <c r="O65" i="35"/>
  <c r="W65" i="35"/>
  <c r="Y65" i="35"/>
  <c r="AN65" i="35"/>
  <c r="AG65" i="35"/>
  <c r="AD65" i="35"/>
  <c r="AK65" i="35"/>
  <c r="AM65" i="35"/>
  <c r="V65" i="35"/>
  <c r="AH65" i="35"/>
  <c r="AE65" i="35"/>
  <c r="X65" i="35"/>
  <c r="AP65" i="35"/>
  <c r="AQ65" i="35"/>
  <c r="N65" i="35"/>
  <c r="I65" i="35"/>
  <c r="Z65" i="35"/>
  <c r="S65" i="35"/>
  <c r="AT65" i="35"/>
  <c r="AJ65" i="35"/>
  <c r="AF65" i="35"/>
  <c r="O38" i="36"/>
  <c r="T38" i="36"/>
  <c r="AL38" i="36"/>
  <c r="M38" i="36"/>
  <c r="AQ38" i="36"/>
  <c r="K38" i="36"/>
  <c r="P38" i="36"/>
  <c r="AC38" i="36"/>
  <c r="AG38" i="36"/>
  <c r="AM38" i="36"/>
  <c r="AR38" i="36"/>
  <c r="L38" i="36"/>
  <c r="Q38" i="36"/>
  <c r="N38" i="36"/>
  <c r="W38" i="36"/>
  <c r="AB38" i="36"/>
  <c r="R38" i="36"/>
  <c r="AT38" i="36"/>
  <c r="U38" i="36"/>
  <c r="AN38" i="36"/>
  <c r="AK38" i="36"/>
  <c r="AJ38" i="36"/>
  <c r="V38" i="36"/>
  <c r="X38" i="36"/>
  <c r="AF38" i="36"/>
  <c r="I38" i="36"/>
  <c r="AD38" i="36"/>
  <c r="AA38" i="36"/>
  <c r="Z38" i="36"/>
  <c r="AO38" i="36"/>
  <c r="S38" i="36"/>
  <c r="AI38" i="36"/>
  <c r="AE38" i="36"/>
  <c r="AH38" i="36"/>
  <c r="AS38" i="36"/>
  <c r="AP38" i="36"/>
  <c r="Y38" i="36"/>
  <c r="W524" i="35"/>
  <c r="Y524" i="35"/>
  <c r="L524" i="35"/>
  <c r="AP524" i="35"/>
  <c r="V524" i="35"/>
  <c r="S524" i="35"/>
  <c r="T524" i="35"/>
  <c r="AR524" i="35"/>
  <c r="AB524" i="35"/>
  <c r="O524" i="35"/>
  <c r="N524" i="35"/>
  <c r="AH524" i="35"/>
  <c r="AE524" i="35"/>
  <c r="AJ524" i="35"/>
  <c r="Z524" i="35"/>
  <c r="AF524" i="35"/>
  <c r="AL524" i="35"/>
  <c r="AQ524" i="35"/>
  <c r="I524" i="35"/>
  <c r="AC524" i="35"/>
  <c r="Q524" i="35"/>
  <c r="AM524" i="35"/>
  <c r="AN524" i="35"/>
  <c r="M524" i="35"/>
  <c r="AA524" i="35"/>
  <c r="AI524" i="35"/>
  <c r="AG524" i="35"/>
  <c r="AK524" i="35"/>
  <c r="R524" i="35"/>
  <c r="AO524" i="35"/>
  <c r="AS524" i="35"/>
  <c r="K524" i="35"/>
  <c r="X524" i="35"/>
  <c r="P524" i="35"/>
  <c r="AD524" i="35"/>
  <c r="U524" i="35"/>
  <c r="AT524" i="35"/>
  <c r="AK345" i="36"/>
  <c r="I345" i="36"/>
  <c r="R345" i="36"/>
  <c r="S345" i="36"/>
  <c r="U345" i="36"/>
  <c r="AF345" i="36"/>
  <c r="AT345" i="36"/>
  <c r="N345" i="36"/>
  <c r="M345" i="36"/>
  <c r="AB345" i="36"/>
  <c r="L345" i="36"/>
  <c r="AM345" i="36"/>
  <c r="AD345" i="36"/>
  <c r="X345" i="36"/>
  <c r="AA345" i="36"/>
  <c r="Y345" i="36"/>
  <c r="Z345" i="36"/>
  <c r="AG345" i="36"/>
  <c r="V345" i="36"/>
  <c r="O345" i="36"/>
  <c r="AO345" i="36"/>
  <c r="AS345" i="36"/>
  <c r="T345" i="36"/>
  <c r="AN345" i="36"/>
  <c r="AI345" i="36"/>
  <c r="AJ345" i="36"/>
  <c r="K345" i="36"/>
  <c r="AH345" i="36"/>
  <c r="AQ345" i="36"/>
  <c r="Q345" i="36"/>
  <c r="AC345" i="36"/>
  <c r="AP345" i="36"/>
  <c r="AL345" i="36"/>
  <c r="AE345" i="36"/>
  <c r="W345" i="36"/>
  <c r="AR345" i="36"/>
  <c r="P345" i="36"/>
  <c r="R398" i="35"/>
  <c r="P398" i="35"/>
  <c r="Y398" i="35"/>
  <c r="S398" i="35"/>
  <c r="AT398" i="35"/>
  <c r="N398" i="35"/>
  <c r="K398" i="35"/>
  <c r="Q398" i="35"/>
  <c r="AO398" i="35"/>
  <c r="AP398" i="35"/>
  <c r="AS398" i="35"/>
  <c r="I398" i="35"/>
  <c r="O398" i="35"/>
  <c r="Z398" i="35"/>
  <c r="AA398" i="35"/>
  <c r="AR398" i="35"/>
  <c r="M398" i="35"/>
  <c r="L398" i="35"/>
  <c r="AH398" i="35"/>
  <c r="AE398" i="35"/>
  <c r="AB398" i="35"/>
  <c r="AN398" i="35"/>
  <c r="AD398" i="35"/>
  <c r="X398" i="35"/>
  <c r="AG398" i="35"/>
  <c r="V398" i="35"/>
  <c r="AI398" i="35"/>
  <c r="AQ398" i="35"/>
  <c r="U398" i="35"/>
  <c r="AJ398" i="35"/>
  <c r="AL398" i="35"/>
  <c r="AM398" i="35"/>
  <c r="W398" i="35"/>
  <c r="AC398" i="35"/>
  <c r="T398" i="35"/>
  <c r="AK398" i="35"/>
  <c r="AF398" i="35"/>
  <c r="AS103" i="36"/>
  <c r="M103" i="36"/>
  <c r="K103" i="36"/>
  <c r="AP103" i="36"/>
  <c r="AO103" i="36"/>
  <c r="I103" i="36"/>
  <c r="AR103" i="36"/>
  <c r="AE103" i="36"/>
  <c r="AN103" i="36"/>
  <c r="AT103" i="36"/>
  <c r="U103" i="36"/>
  <c r="V103" i="36"/>
  <c r="R103" i="36"/>
  <c r="AD103" i="36"/>
  <c r="AC103" i="36"/>
  <c r="AM103" i="36"/>
  <c r="S103" i="36"/>
  <c r="AJ103" i="36"/>
  <c r="O103" i="36"/>
  <c r="Y103" i="36"/>
  <c r="AH103" i="36"/>
  <c r="N103" i="36"/>
  <c r="X103" i="36"/>
  <c r="Q103" i="36"/>
  <c r="AB103" i="36"/>
  <c r="AL103" i="36"/>
  <c r="AI103" i="36"/>
  <c r="AF103" i="36"/>
  <c r="Z103" i="36"/>
  <c r="AA103" i="36"/>
  <c r="AQ103" i="36"/>
  <c r="P103" i="36"/>
  <c r="L103" i="36"/>
  <c r="T103" i="36"/>
  <c r="W103" i="36"/>
  <c r="AG103" i="36"/>
  <c r="AK103" i="36"/>
  <c r="AM161" i="35"/>
  <c r="AG161" i="35"/>
  <c r="O161" i="35"/>
  <c r="R161" i="35"/>
  <c r="AL161" i="35"/>
  <c r="W161" i="35"/>
  <c r="AQ161" i="35"/>
  <c r="AC161" i="35"/>
  <c r="AF161" i="35"/>
  <c r="AI161" i="35"/>
  <c r="AA161" i="35"/>
  <c r="AS161" i="35"/>
  <c r="K161" i="35"/>
  <c r="AB161" i="35"/>
  <c r="AD161" i="35"/>
  <c r="U161" i="35"/>
  <c r="V161" i="35"/>
  <c r="X161" i="35"/>
  <c r="Y161" i="35"/>
  <c r="M161" i="35"/>
  <c r="AN161" i="35"/>
  <c r="AT161" i="35"/>
  <c r="AP161" i="35"/>
  <c r="Z161" i="35"/>
  <c r="P161" i="35"/>
  <c r="L161" i="35"/>
  <c r="Q161" i="35"/>
  <c r="AE161" i="35"/>
  <c r="AO161" i="35"/>
  <c r="AK161" i="35"/>
  <c r="S161" i="35"/>
  <c r="AJ161" i="35"/>
  <c r="AH161" i="35"/>
  <c r="AR161" i="35"/>
  <c r="T161" i="35"/>
  <c r="N161" i="35"/>
  <c r="I161" i="35"/>
  <c r="Y16" i="36"/>
  <c r="AH16" i="36"/>
  <c r="AJ16" i="36"/>
  <c r="U16" i="36"/>
  <c r="AD16" i="36"/>
  <c r="AB16" i="36"/>
  <c r="W16" i="36"/>
  <c r="Q16" i="36"/>
  <c r="Z16" i="36"/>
  <c r="T16" i="36"/>
  <c r="AI16" i="36"/>
  <c r="AG16" i="36"/>
  <c r="AP16" i="36"/>
  <c r="P16" i="36"/>
  <c r="AF16" i="36"/>
  <c r="AO16" i="36"/>
  <c r="R16" i="36"/>
  <c r="AK16" i="36"/>
  <c r="N16" i="36"/>
  <c r="AC16" i="36"/>
  <c r="AR16" i="36"/>
  <c r="O16" i="36"/>
  <c r="AT16" i="36"/>
  <c r="AQ16" i="36"/>
  <c r="AL16" i="36"/>
  <c r="V16" i="36"/>
  <c r="S16" i="36"/>
  <c r="X16" i="36"/>
  <c r="AS16" i="36"/>
  <c r="AN16" i="36"/>
  <c r="I16" i="36"/>
  <c r="M16" i="36"/>
  <c r="L16" i="36"/>
  <c r="AM16" i="36"/>
  <c r="K16" i="36"/>
  <c r="AA16" i="36"/>
  <c r="AE16" i="36"/>
  <c r="AS427" i="37"/>
  <c r="AK427" i="37"/>
  <c r="T427" i="37"/>
  <c r="AM427" i="37"/>
  <c r="AR427" i="37"/>
  <c r="AN427" i="37"/>
  <c r="N427" i="37"/>
  <c r="AD427" i="37"/>
  <c r="AE427" i="37"/>
  <c r="AB427" i="37"/>
  <c r="AC427" i="37"/>
  <c r="AA427" i="37"/>
  <c r="V427" i="37"/>
  <c r="AP427" i="37"/>
  <c r="P427" i="37"/>
  <c r="W427" i="37"/>
  <c r="Q427" i="37"/>
  <c r="AH427" i="37"/>
  <c r="M427" i="37"/>
  <c r="AQ427" i="37"/>
  <c r="AL427" i="37"/>
  <c r="Y427" i="37"/>
  <c r="I427" i="37"/>
  <c r="K427" i="37"/>
  <c r="U427" i="37"/>
  <c r="AG427" i="37"/>
  <c r="AO427" i="37"/>
  <c r="L427" i="37"/>
  <c r="S427" i="37"/>
  <c r="X427" i="37"/>
  <c r="Z427" i="37"/>
  <c r="AF427" i="37"/>
  <c r="R427" i="37"/>
  <c r="AJ427" i="37"/>
  <c r="O427" i="37"/>
  <c r="AI427" i="37"/>
  <c r="AT427" i="37"/>
  <c r="U290" i="37"/>
  <c r="T290" i="37"/>
  <c r="AO290" i="37"/>
  <c r="AG290" i="37"/>
  <c r="L290" i="37"/>
  <c r="AJ290" i="37"/>
  <c r="AT290" i="37"/>
  <c r="N290" i="37"/>
  <c r="M290" i="37"/>
  <c r="AF290" i="37"/>
  <c r="AA290" i="37"/>
  <c r="AP290" i="37"/>
  <c r="AR290" i="37"/>
  <c r="Y290" i="37"/>
  <c r="AL290" i="37"/>
  <c r="AS290" i="37"/>
  <c r="AK290" i="37"/>
  <c r="Q290" i="37"/>
  <c r="V290" i="37"/>
  <c r="X290" i="37"/>
  <c r="I290" i="37"/>
  <c r="O290" i="37"/>
  <c r="AC290" i="37"/>
  <c r="AB290" i="37"/>
  <c r="S290" i="37"/>
  <c r="AH290" i="37"/>
  <c r="AE290" i="37"/>
  <c r="AN290" i="37"/>
  <c r="K290" i="37"/>
  <c r="R290" i="37"/>
  <c r="AI290" i="37"/>
  <c r="W290" i="37"/>
  <c r="AD290" i="37"/>
  <c r="AM290" i="37"/>
  <c r="AQ290" i="37"/>
  <c r="Z290" i="37"/>
  <c r="P290" i="37"/>
  <c r="K270" i="37"/>
  <c r="AO270" i="37"/>
  <c r="Z270" i="37"/>
  <c r="AL270" i="37"/>
  <c r="N270" i="37"/>
  <c r="V270" i="37"/>
  <c r="X270" i="37"/>
  <c r="AD270" i="37"/>
  <c r="AP270" i="37"/>
  <c r="AK270" i="37"/>
  <c r="L270" i="37"/>
  <c r="U270" i="37"/>
  <c r="W270" i="37"/>
  <c r="AG270" i="37"/>
  <c r="M270" i="37"/>
  <c r="Y270" i="37"/>
  <c r="S270" i="37"/>
  <c r="AB270" i="37"/>
  <c r="AN270" i="37"/>
  <c r="O270" i="37"/>
  <c r="T270" i="37"/>
  <c r="R270" i="37"/>
  <c r="Q270" i="37"/>
  <c r="AJ270" i="37"/>
  <c r="P270" i="37"/>
  <c r="AT270" i="37"/>
  <c r="AA270" i="37"/>
  <c r="AC270" i="37"/>
  <c r="I270" i="37"/>
  <c r="AM270" i="37"/>
  <c r="AR270" i="37"/>
  <c r="AF270" i="37"/>
  <c r="AS270" i="37"/>
  <c r="AH270" i="37"/>
  <c r="AE270" i="37"/>
  <c r="AQ270" i="37"/>
  <c r="AI270" i="37"/>
  <c r="Z237" i="37"/>
  <c r="S237" i="37"/>
  <c r="AR237" i="37"/>
  <c r="K237" i="37"/>
  <c r="T237" i="37"/>
  <c r="V237" i="37"/>
  <c r="AF237" i="37"/>
  <c r="AK237" i="37"/>
  <c r="Y237" i="37"/>
  <c r="AO237" i="37"/>
  <c r="AS237" i="37"/>
  <c r="AJ237" i="37"/>
  <c r="AC237" i="37"/>
  <c r="AL237" i="37"/>
  <c r="R237" i="37"/>
  <c r="I237" i="37"/>
  <c r="AI237" i="37"/>
  <c r="AD237" i="37"/>
  <c r="P237" i="37"/>
  <c r="L237" i="37"/>
  <c r="X237" i="37"/>
  <c r="AG237" i="37"/>
  <c r="AM237" i="37"/>
  <c r="AA237" i="37"/>
  <c r="N237" i="37"/>
  <c r="AP237" i="37"/>
  <c r="W237" i="37"/>
  <c r="AN237" i="37"/>
  <c r="AT237" i="37"/>
  <c r="U237" i="37"/>
  <c r="AQ237" i="37"/>
  <c r="AB237" i="37"/>
  <c r="Q237" i="37"/>
  <c r="AE237" i="37"/>
  <c r="AH237" i="37"/>
  <c r="O237" i="37"/>
  <c r="M237" i="37"/>
  <c r="R69" i="37"/>
  <c r="P69" i="37"/>
  <c r="M69" i="37"/>
  <c r="AH69" i="37"/>
  <c r="AK69" i="37"/>
  <c r="AI69" i="37"/>
  <c r="Y69" i="37"/>
  <c r="AC69" i="37"/>
  <c r="I69" i="37"/>
  <c r="AP69" i="37"/>
  <c r="AF69" i="37"/>
  <c r="S69" i="37"/>
  <c r="V69" i="37"/>
  <c r="AS69" i="37"/>
  <c r="T69" i="37"/>
  <c r="AB69" i="37"/>
  <c r="W69" i="37"/>
  <c r="AM69" i="37"/>
  <c r="AA69" i="37"/>
  <c r="O69" i="37"/>
  <c r="AD69" i="37"/>
  <c r="AO69" i="37"/>
  <c r="Z69" i="37"/>
  <c r="AJ69" i="37"/>
  <c r="AT69" i="37"/>
  <c r="AN69" i="37"/>
  <c r="X69" i="37"/>
  <c r="AE69" i="37"/>
  <c r="Q69" i="37"/>
  <c r="U69" i="37"/>
  <c r="N69" i="37"/>
  <c r="AG69" i="37"/>
  <c r="AQ69" i="37"/>
  <c r="K69" i="37"/>
  <c r="AL69" i="37"/>
  <c r="L69" i="37"/>
  <c r="AR69" i="37"/>
  <c r="AP519" i="36"/>
  <c r="N519" i="36"/>
  <c r="AD519" i="36"/>
  <c r="AM519" i="36"/>
  <c r="T519" i="36"/>
  <c r="Q519" i="36"/>
  <c r="AK519" i="36"/>
  <c r="O519" i="36"/>
  <c r="P519" i="36"/>
  <c r="K519" i="36"/>
  <c r="AC519" i="36"/>
  <c r="AI519" i="36"/>
  <c r="AN519" i="36"/>
  <c r="AG519" i="36"/>
  <c r="AT519" i="36"/>
  <c r="AJ519" i="36"/>
  <c r="AA519" i="36"/>
  <c r="R519" i="36"/>
  <c r="Y519" i="36"/>
  <c r="AF519" i="36"/>
  <c r="V519" i="36"/>
  <c r="I519" i="36"/>
  <c r="AR519" i="36"/>
  <c r="Z519" i="36"/>
  <c r="AB519" i="36"/>
  <c r="S519" i="36"/>
  <c r="X519" i="36"/>
  <c r="M519" i="36"/>
  <c r="AO519" i="36"/>
  <c r="AQ519" i="36"/>
  <c r="AL519" i="36"/>
  <c r="AH519" i="36"/>
  <c r="AE519" i="36"/>
  <c r="U519" i="36"/>
  <c r="L519" i="36"/>
  <c r="AS519" i="36"/>
  <c r="W519" i="36"/>
  <c r="AD82" i="36"/>
  <c r="AE82" i="36"/>
  <c r="AA82" i="36"/>
  <c r="AI82" i="36"/>
  <c r="Z82" i="36"/>
  <c r="Y82" i="36"/>
  <c r="U82" i="36"/>
  <c r="S82" i="36"/>
  <c r="V82" i="36"/>
  <c r="T82" i="36"/>
  <c r="P82" i="36"/>
  <c r="AC82" i="36"/>
  <c r="AL82" i="36"/>
  <c r="AO82" i="36"/>
  <c r="AK82" i="36"/>
  <c r="W82" i="36"/>
  <c r="AB82" i="36"/>
  <c r="N82" i="36"/>
  <c r="AR82" i="36"/>
  <c r="AG82" i="36"/>
  <c r="AM82" i="36"/>
  <c r="X82" i="36"/>
  <c r="AJ82" i="36"/>
  <c r="L82" i="36"/>
  <c r="AS82" i="36"/>
  <c r="AT82" i="36"/>
  <c r="K82" i="36"/>
  <c r="AP82" i="36"/>
  <c r="M82" i="36"/>
  <c r="Q82" i="36"/>
  <c r="AH82" i="36"/>
  <c r="AN82" i="36"/>
  <c r="O82" i="36"/>
  <c r="I82" i="36"/>
  <c r="AQ82" i="36"/>
  <c r="AF82" i="36"/>
  <c r="R82" i="36"/>
  <c r="AL72" i="36"/>
  <c r="O72" i="36"/>
  <c r="AR72" i="36"/>
  <c r="L72" i="36"/>
  <c r="AT72" i="36"/>
  <c r="AQ72" i="36"/>
  <c r="AN72" i="36"/>
  <c r="AS72" i="36"/>
  <c r="AO72" i="36"/>
  <c r="AG72" i="36"/>
  <c r="AJ72" i="36"/>
  <c r="AM72" i="36"/>
  <c r="AI72" i="36"/>
  <c r="V72" i="36"/>
  <c r="T72" i="36"/>
  <c r="R72" i="36"/>
  <c r="N72" i="36"/>
  <c r="AP72" i="36"/>
  <c r="AC72" i="36"/>
  <c r="AK72" i="36"/>
  <c r="W72" i="36"/>
  <c r="U72" i="36"/>
  <c r="AE72" i="36"/>
  <c r="M72" i="36"/>
  <c r="Z72" i="36"/>
  <c r="AF72" i="36"/>
  <c r="I72" i="36"/>
  <c r="AB72" i="36"/>
  <c r="K72" i="36"/>
  <c r="X72" i="36"/>
  <c r="AA72" i="36"/>
  <c r="S72" i="36"/>
  <c r="Q72" i="36"/>
  <c r="P72" i="36"/>
  <c r="AH72" i="36"/>
  <c r="Y72" i="36"/>
  <c r="AD72" i="36"/>
  <c r="P217" i="37"/>
  <c r="AO217" i="37"/>
  <c r="AN217" i="37"/>
  <c r="AT217" i="37"/>
  <c r="AC217" i="37"/>
  <c r="AL217" i="37"/>
  <c r="Z217" i="37"/>
  <c r="AK217" i="37"/>
  <c r="R217" i="37"/>
  <c r="AP217" i="37"/>
  <c r="K217" i="37"/>
  <c r="L217" i="37"/>
  <c r="AF217" i="37"/>
  <c r="Y217" i="37"/>
  <c r="O217" i="37"/>
  <c r="AI217" i="37"/>
  <c r="S217" i="37"/>
  <c r="AH217" i="37"/>
  <c r="V217" i="37"/>
  <c r="AJ217" i="37"/>
  <c r="AR217" i="37"/>
  <c r="W217" i="37"/>
  <c r="AM217" i="37"/>
  <c r="U217" i="37"/>
  <c r="Q217" i="37"/>
  <c r="M217" i="37"/>
  <c r="AS217" i="37"/>
  <c r="AE217" i="37"/>
  <c r="T217" i="37"/>
  <c r="AD217" i="37"/>
  <c r="X217" i="37"/>
  <c r="I217" i="37"/>
  <c r="AG217" i="37"/>
  <c r="AB217" i="37"/>
  <c r="AQ217" i="37"/>
  <c r="N217" i="37"/>
  <c r="AA217" i="37"/>
  <c r="AE423" i="37"/>
  <c r="AG423" i="37"/>
  <c r="U423" i="37"/>
  <c r="R423" i="37"/>
  <c r="AT423" i="37"/>
  <c r="AA423" i="37"/>
  <c r="AB423" i="37"/>
  <c r="N423" i="37"/>
  <c r="AK423" i="37"/>
  <c r="X423" i="37"/>
  <c r="W423" i="37"/>
  <c r="V423" i="37"/>
  <c r="AN423" i="37"/>
  <c r="Y423" i="37"/>
  <c r="Z423" i="37"/>
  <c r="AM423" i="37"/>
  <c r="AR423" i="37"/>
  <c r="AJ423" i="37"/>
  <c r="AS423" i="37"/>
  <c r="AO423" i="37"/>
  <c r="S423" i="37"/>
  <c r="AD423" i="37"/>
  <c r="O423" i="37"/>
  <c r="T423" i="37"/>
  <c r="AL423" i="37"/>
  <c r="K423" i="37"/>
  <c r="AF423" i="37"/>
  <c r="AQ423" i="37"/>
  <c r="AP423" i="37"/>
  <c r="I423" i="37"/>
  <c r="AI423" i="37"/>
  <c r="AC423" i="37"/>
  <c r="P423" i="37"/>
  <c r="L423" i="37"/>
  <c r="M423" i="37"/>
  <c r="AH423" i="37"/>
  <c r="Q423" i="37"/>
  <c r="Z577" i="36"/>
  <c r="AE577" i="36"/>
  <c r="AJ577" i="36"/>
  <c r="AC577" i="36"/>
  <c r="AO577" i="36"/>
  <c r="V577" i="36"/>
  <c r="AA577" i="36"/>
  <c r="AF577" i="36"/>
  <c r="M577" i="36"/>
  <c r="R577" i="36"/>
  <c r="W577" i="36"/>
  <c r="AB577" i="36"/>
  <c r="AK577" i="36"/>
  <c r="AH577" i="36"/>
  <c r="AM577" i="36"/>
  <c r="AR577" i="36"/>
  <c r="L577" i="36"/>
  <c r="Q577" i="36"/>
  <c r="N577" i="36"/>
  <c r="X577" i="36"/>
  <c r="AS577" i="36"/>
  <c r="T577" i="36"/>
  <c r="AQ577" i="36"/>
  <c r="P577" i="36"/>
  <c r="AI577" i="36"/>
  <c r="AL577" i="36"/>
  <c r="K577" i="36"/>
  <c r="AG577" i="36"/>
  <c r="AD577" i="36"/>
  <c r="AN577" i="36"/>
  <c r="I577" i="36"/>
  <c r="U577" i="36"/>
  <c r="Y577" i="36"/>
  <c r="O577" i="36"/>
  <c r="AT577" i="36"/>
  <c r="AP577" i="36"/>
  <c r="S577" i="36"/>
  <c r="W396" i="36"/>
  <c r="X396" i="36"/>
  <c r="AR396" i="36"/>
  <c r="AF396" i="36"/>
  <c r="L396" i="36"/>
  <c r="S396" i="36"/>
  <c r="R396" i="36"/>
  <c r="AK396" i="36"/>
  <c r="Y396" i="36"/>
  <c r="O396" i="36"/>
  <c r="M396" i="36"/>
  <c r="AD396" i="36"/>
  <c r="Q396" i="36"/>
  <c r="AE396" i="36"/>
  <c r="AH396" i="36"/>
  <c r="U396" i="36"/>
  <c r="AT396" i="36"/>
  <c r="AG396" i="36"/>
  <c r="K396" i="36"/>
  <c r="V396" i="36"/>
  <c r="AL396" i="36"/>
  <c r="AS396" i="36"/>
  <c r="P396" i="36"/>
  <c r="AN396" i="36"/>
  <c r="I396" i="36"/>
  <c r="AC396" i="36"/>
  <c r="AI396" i="36"/>
  <c r="AB396" i="36"/>
  <c r="Z396" i="36"/>
  <c r="AA396" i="36"/>
  <c r="N396" i="36"/>
  <c r="AO396" i="36"/>
  <c r="AQ396" i="36"/>
  <c r="AM396" i="36"/>
  <c r="AP396" i="36"/>
  <c r="T396" i="36"/>
  <c r="AJ396" i="36"/>
  <c r="AP573" i="35"/>
  <c r="AL573" i="35"/>
  <c r="AF573" i="35"/>
  <c r="V573" i="35"/>
  <c r="AB573" i="35"/>
  <c r="R573" i="35"/>
  <c r="L573" i="35"/>
  <c r="S573" i="35"/>
  <c r="AA573" i="35"/>
  <c r="AR573" i="35"/>
  <c r="AO573" i="35"/>
  <c r="I573" i="35"/>
  <c r="AT573" i="35"/>
  <c r="N573" i="35"/>
  <c r="AI573" i="35"/>
  <c r="AG573" i="35"/>
  <c r="X573" i="35"/>
  <c r="P573" i="35"/>
  <c r="K573" i="35"/>
  <c r="AN573" i="35"/>
  <c r="Q573" i="35"/>
  <c r="Z573" i="35"/>
  <c r="AM573" i="35"/>
  <c r="W573" i="35"/>
  <c r="M573" i="35"/>
  <c r="O573" i="35"/>
  <c r="AH573" i="35"/>
  <c r="AQ573" i="35"/>
  <c r="U573" i="35"/>
  <c r="AD573" i="35"/>
  <c r="AJ573" i="35"/>
  <c r="Y573" i="35"/>
  <c r="T573" i="35"/>
  <c r="AE573" i="35"/>
  <c r="AC573" i="35"/>
  <c r="AS573" i="35"/>
  <c r="AK573" i="35"/>
  <c r="AK337" i="35"/>
  <c r="T337" i="35"/>
  <c r="U337" i="35"/>
  <c r="AB337" i="35"/>
  <c r="S337" i="35"/>
  <c r="AA337" i="35"/>
  <c r="AO337" i="35"/>
  <c r="L337" i="35"/>
  <c r="K337" i="35"/>
  <c r="W337" i="35"/>
  <c r="N337" i="35"/>
  <c r="R337" i="35"/>
  <c r="Z337" i="35"/>
  <c r="AM337" i="35"/>
  <c r="AC337" i="35"/>
  <c r="AN337" i="35"/>
  <c r="Y337" i="35"/>
  <c r="AG337" i="35"/>
  <c r="P337" i="35"/>
  <c r="O337" i="35"/>
  <c r="AT337" i="35"/>
  <c r="I337" i="35"/>
  <c r="M337" i="35"/>
  <c r="AD337" i="35"/>
  <c r="AE337" i="35"/>
  <c r="AI337" i="35"/>
  <c r="AJ337" i="35"/>
  <c r="AH337" i="35"/>
  <c r="AL337" i="35"/>
  <c r="X337" i="35"/>
  <c r="AP337" i="35"/>
  <c r="AF337" i="35"/>
  <c r="AR337" i="35"/>
  <c r="Q337" i="35"/>
  <c r="V337" i="35"/>
  <c r="AS337" i="35"/>
  <c r="AQ337" i="35"/>
  <c r="Y8" i="35"/>
  <c r="AB8" i="35"/>
  <c r="K8" i="35"/>
  <c r="AD8" i="35"/>
  <c r="AS8" i="35"/>
  <c r="L8" i="35"/>
  <c r="AT8" i="35"/>
  <c r="U8" i="35"/>
  <c r="W8" i="35"/>
  <c r="AP8" i="35"/>
  <c r="V8" i="35"/>
  <c r="M8" i="35"/>
  <c r="AA8" i="35"/>
  <c r="Q8" i="35"/>
  <c r="R8" i="35"/>
  <c r="AI8" i="35"/>
  <c r="O8" i="35"/>
  <c r="AG8" i="35"/>
  <c r="AM8" i="35"/>
  <c r="Z8" i="35"/>
  <c r="AQ8" i="35"/>
  <c r="X8" i="35"/>
  <c r="AK8" i="35"/>
  <c r="T8" i="35"/>
  <c r="AC8" i="35"/>
  <c r="AJ8" i="35"/>
  <c r="I8" i="35"/>
  <c r="AL8" i="35"/>
  <c r="AR8" i="35"/>
  <c r="S8" i="35"/>
  <c r="AE8" i="35"/>
  <c r="AN8" i="35"/>
  <c r="AF8" i="35"/>
  <c r="AO8" i="35"/>
  <c r="AH8" i="35"/>
  <c r="P8" i="35"/>
  <c r="N8" i="35"/>
  <c r="AL136" i="37"/>
  <c r="AO136" i="37"/>
  <c r="M136" i="37"/>
  <c r="AQ136" i="37"/>
  <c r="AP136" i="37"/>
  <c r="AM136" i="37"/>
  <c r="L136" i="37"/>
  <c r="AE136" i="37"/>
  <c r="AK136" i="37"/>
  <c r="AT136" i="37"/>
  <c r="W136" i="37"/>
  <c r="O136" i="37"/>
  <c r="AR136" i="37"/>
  <c r="AI136" i="37"/>
  <c r="N136" i="37"/>
  <c r="AB136" i="37"/>
  <c r="AJ136" i="37"/>
  <c r="Z136" i="37"/>
  <c r="K136" i="37"/>
  <c r="AA136" i="37"/>
  <c r="P136" i="37"/>
  <c r="T136" i="37"/>
  <c r="Y136" i="37"/>
  <c r="X136" i="37"/>
  <c r="AN136" i="37"/>
  <c r="AF136" i="37"/>
  <c r="AG136" i="37"/>
  <c r="AH136" i="37"/>
  <c r="Q136" i="37"/>
  <c r="U136" i="37"/>
  <c r="I136" i="37"/>
  <c r="AC136" i="37"/>
  <c r="AD136" i="37"/>
  <c r="AS136" i="37"/>
  <c r="S136" i="37"/>
  <c r="V136" i="37"/>
  <c r="R136" i="37"/>
  <c r="AM238" i="37"/>
  <c r="P238" i="37"/>
  <c r="L238" i="37"/>
  <c r="AC238" i="37"/>
  <c r="AA238" i="37"/>
  <c r="AB238" i="37"/>
  <c r="U238" i="37"/>
  <c r="AK238" i="37"/>
  <c r="AT238" i="37"/>
  <c r="AJ238" i="37"/>
  <c r="V238" i="37"/>
  <c r="I238" i="37"/>
  <c r="AE238" i="37"/>
  <c r="AN238" i="37"/>
  <c r="Z238" i="37"/>
  <c r="AS238" i="37"/>
  <c r="AI238" i="37"/>
  <c r="T238" i="37"/>
  <c r="Q238" i="37"/>
  <c r="N238" i="37"/>
  <c r="AF238" i="37"/>
  <c r="W238" i="37"/>
  <c r="R238" i="37"/>
  <c r="S238" i="37"/>
  <c r="AP238" i="37"/>
  <c r="AL238" i="37"/>
  <c r="AH238" i="37"/>
  <c r="AO238" i="37"/>
  <c r="O238" i="37"/>
  <c r="AR238" i="37"/>
  <c r="AD238" i="37"/>
  <c r="M238" i="37"/>
  <c r="X238" i="37"/>
  <c r="AG238" i="37"/>
  <c r="K238" i="37"/>
  <c r="Y238" i="37"/>
  <c r="AQ238" i="37"/>
  <c r="AN479" i="37"/>
  <c r="AJ479" i="37"/>
  <c r="K479" i="37"/>
  <c r="X479" i="37"/>
  <c r="Z479" i="37"/>
  <c r="O479" i="37"/>
  <c r="AK479" i="37"/>
  <c r="AR479" i="37"/>
  <c r="AI479" i="37"/>
  <c r="AG479" i="37"/>
  <c r="AM479" i="37"/>
  <c r="AA479" i="37"/>
  <c r="Q479" i="37"/>
  <c r="R479" i="37"/>
  <c r="AD479" i="37"/>
  <c r="AT479" i="37"/>
  <c r="AS479" i="37"/>
  <c r="AB479" i="37"/>
  <c r="P479" i="37"/>
  <c r="AO479" i="37"/>
  <c r="W479" i="37"/>
  <c r="AE479" i="37"/>
  <c r="AC479" i="37"/>
  <c r="L479" i="37"/>
  <c r="V479" i="37"/>
  <c r="AQ479" i="37"/>
  <c r="I479" i="37"/>
  <c r="AL479" i="37"/>
  <c r="T479" i="37"/>
  <c r="N479" i="37"/>
  <c r="S479" i="37"/>
  <c r="AH479" i="37"/>
  <c r="M479" i="37"/>
  <c r="AP479" i="37"/>
  <c r="U479" i="37"/>
  <c r="Y479" i="37"/>
  <c r="AF479" i="37"/>
  <c r="AO48" i="36"/>
  <c r="I48" i="36"/>
  <c r="R48" i="36"/>
  <c r="AI48" i="36"/>
  <c r="AE48" i="36"/>
  <c r="AK48" i="36"/>
  <c r="AT48" i="36"/>
  <c r="N48" i="36"/>
  <c r="X48" i="36"/>
  <c r="AF48" i="36"/>
  <c r="AG48" i="36"/>
  <c r="AP48" i="36"/>
  <c r="O48" i="36"/>
  <c r="P48" i="36"/>
  <c r="Q48" i="36"/>
  <c r="Z48" i="36"/>
  <c r="T48" i="36"/>
  <c r="AQ48" i="36"/>
  <c r="Y48" i="36"/>
  <c r="AJ48" i="36"/>
  <c r="S48" i="36"/>
  <c r="U48" i="36"/>
  <c r="AB48" i="36"/>
  <c r="M48" i="36"/>
  <c r="L48" i="36"/>
  <c r="AN48" i="36"/>
  <c r="AS48" i="36"/>
  <c r="AA48" i="36"/>
  <c r="AC48" i="36"/>
  <c r="K48" i="36"/>
  <c r="AL48" i="36"/>
  <c r="AD48" i="36"/>
  <c r="V48" i="36"/>
  <c r="AR48" i="36"/>
  <c r="W48" i="36"/>
  <c r="AH48" i="36"/>
  <c r="AM48" i="36"/>
  <c r="AO523" i="36"/>
  <c r="U523" i="36"/>
  <c r="AE523" i="36"/>
  <c r="AT523" i="36"/>
  <c r="AH523" i="36"/>
  <c r="N523" i="36"/>
  <c r="AN523" i="36"/>
  <c r="AQ523" i="36"/>
  <c r="AK523" i="36"/>
  <c r="AP523" i="36"/>
  <c r="AJ523" i="36"/>
  <c r="AL523" i="36"/>
  <c r="AD523" i="36"/>
  <c r="AI523" i="36"/>
  <c r="AB523" i="36"/>
  <c r="Q523" i="36"/>
  <c r="S523" i="36"/>
  <c r="X523" i="36"/>
  <c r="K523" i="36"/>
  <c r="Y523" i="36"/>
  <c r="T523" i="36"/>
  <c r="AS523" i="36"/>
  <c r="M523" i="36"/>
  <c r="Z523" i="36"/>
  <c r="R523" i="36"/>
  <c r="P523" i="36"/>
  <c r="AM523" i="36"/>
  <c r="L523" i="36"/>
  <c r="AC523" i="36"/>
  <c r="AG523" i="36"/>
  <c r="AR523" i="36"/>
  <c r="O523" i="36"/>
  <c r="V523" i="36"/>
  <c r="W523" i="36"/>
  <c r="I523" i="36"/>
  <c r="AF523" i="36"/>
  <c r="AA523" i="36"/>
  <c r="AC182" i="35"/>
  <c r="I182" i="35"/>
  <c r="AL182" i="35"/>
  <c r="O182" i="35"/>
  <c r="AJ182" i="35"/>
  <c r="AH182" i="35"/>
  <c r="AQ182" i="35"/>
  <c r="K182" i="35"/>
  <c r="AT182" i="35"/>
  <c r="AB182" i="35"/>
  <c r="X182" i="35"/>
  <c r="AM182" i="35"/>
  <c r="AP182" i="35"/>
  <c r="AN182" i="35"/>
  <c r="Q182" i="35"/>
  <c r="N182" i="35"/>
  <c r="W182" i="35"/>
  <c r="U182" i="35"/>
  <c r="L182" i="35"/>
  <c r="M182" i="35"/>
  <c r="AE182" i="35"/>
  <c r="Y182" i="35"/>
  <c r="AK182" i="35"/>
  <c r="AA182" i="35"/>
  <c r="R182" i="35"/>
  <c r="S182" i="35"/>
  <c r="AS182" i="35"/>
  <c r="AO182" i="35"/>
  <c r="P182" i="35"/>
  <c r="AR182" i="35"/>
  <c r="AI182" i="35"/>
  <c r="AG182" i="35"/>
  <c r="AF182" i="35"/>
  <c r="V182" i="35"/>
  <c r="Z182" i="35"/>
  <c r="AD182" i="35"/>
  <c r="T182" i="35"/>
  <c r="AR507" i="36"/>
  <c r="L507" i="36"/>
  <c r="AS507" i="36"/>
  <c r="U507" i="36"/>
  <c r="S507" i="36"/>
  <c r="R507" i="36"/>
  <c r="AN507" i="36"/>
  <c r="AQ507" i="36"/>
  <c r="AK507" i="36"/>
  <c r="M507" i="36"/>
  <c r="AH507" i="36"/>
  <c r="AC507" i="36"/>
  <c r="Y507" i="36"/>
  <c r="AG507" i="36"/>
  <c r="I507" i="36"/>
  <c r="AJ507" i="36"/>
  <c r="AA507" i="36"/>
  <c r="AO507" i="36"/>
  <c r="AT507" i="36"/>
  <c r="N507" i="36"/>
  <c r="AI507" i="36"/>
  <c r="AF507" i="36"/>
  <c r="V507" i="36"/>
  <c r="AE507" i="36"/>
  <c r="Z507" i="36"/>
  <c r="K507" i="36"/>
  <c r="AD507" i="36"/>
  <c r="AB507" i="36"/>
  <c r="W507" i="36"/>
  <c r="AP507" i="36"/>
  <c r="AL507" i="36"/>
  <c r="T507" i="36"/>
  <c r="P507" i="36"/>
  <c r="AM507" i="36"/>
  <c r="Q507" i="36"/>
  <c r="O507" i="36"/>
  <c r="X507" i="36"/>
  <c r="U170" i="37"/>
  <c r="S170" i="37"/>
  <c r="AI170" i="37"/>
  <c r="I170" i="37"/>
  <c r="Y170" i="37"/>
  <c r="AM170" i="37"/>
  <c r="AE170" i="37"/>
  <c r="N170" i="37"/>
  <c r="AP170" i="37"/>
  <c r="AR170" i="37"/>
  <c r="Z170" i="37"/>
  <c r="AF170" i="37"/>
  <c r="X170" i="37"/>
  <c r="Q170" i="37"/>
  <c r="AC170" i="37"/>
  <c r="AB170" i="37"/>
  <c r="V170" i="37"/>
  <c r="AA170" i="37"/>
  <c r="K170" i="37"/>
  <c r="AK170" i="37"/>
  <c r="L170" i="37"/>
  <c r="AT170" i="37"/>
  <c r="AS170" i="37"/>
  <c r="AJ170" i="37"/>
  <c r="AG170" i="37"/>
  <c r="R170" i="37"/>
  <c r="O170" i="37"/>
  <c r="AH170" i="37"/>
  <c r="T170" i="37"/>
  <c r="AN170" i="37"/>
  <c r="P170" i="37"/>
  <c r="W170" i="37"/>
  <c r="AL170" i="37"/>
  <c r="AD170" i="37"/>
  <c r="AO170" i="37"/>
  <c r="M170" i="37"/>
  <c r="AQ170" i="37"/>
  <c r="AD553" i="37"/>
  <c r="AQ553" i="37"/>
  <c r="K553" i="37"/>
  <c r="AP553" i="37"/>
  <c r="P553" i="37"/>
  <c r="I553" i="37"/>
  <c r="AM553" i="37"/>
  <c r="AS553" i="37"/>
  <c r="AJ553" i="37"/>
  <c r="AL553" i="37"/>
  <c r="AI553" i="37"/>
  <c r="AN553" i="37"/>
  <c r="AB553" i="37"/>
  <c r="Z553" i="37"/>
  <c r="S553" i="37"/>
  <c r="R553" i="37"/>
  <c r="AG553" i="37"/>
  <c r="AO553" i="37"/>
  <c r="AC553" i="37"/>
  <c r="AK553" i="37"/>
  <c r="X553" i="37"/>
  <c r="T553" i="37"/>
  <c r="AF553" i="37"/>
  <c r="M553" i="37"/>
  <c r="V553" i="37"/>
  <c r="O553" i="37"/>
  <c r="Y553" i="37"/>
  <c r="Q553" i="37"/>
  <c r="AT553" i="37"/>
  <c r="AA553" i="37"/>
  <c r="L553" i="37"/>
  <c r="AE553" i="37"/>
  <c r="U553" i="37"/>
  <c r="N553" i="37"/>
  <c r="AR553" i="37"/>
  <c r="AH553" i="37"/>
  <c r="W553" i="37"/>
  <c r="U152" i="35"/>
  <c r="W152" i="35"/>
  <c r="AT152" i="35"/>
  <c r="AQ152" i="35"/>
  <c r="Q152" i="35"/>
  <c r="R152" i="35"/>
  <c r="AJ152" i="35"/>
  <c r="AI152" i="35"/>
  <c r="AL152" i="35"/>
  <c r="AS152" i="35"/>
  <c r="M152" i="35"/>
  <c r="L152" i="35"/>
  <c r="AA152" i="35"/>
  <c r="X152" i="35"/>
  <c r="T152" i="35"/>
  <c r="AC152" i="35"/>
  <c r="AH152" i="35"/>
  <c r="S152" i="35"/>
  <c r="V152" i="35"/>
  <c r="AK152" i="35"/>
  <c r="AF152" i="35"/>
  <c r="AG152" i="35"/>
  <c r="Z152" i="35"/>
  <c r="I152" i="35"/>
  <c r="Y152" i="35"/>
  <c r="K152" i="35"/>
  <c r="P152" i="35"/>
  <c r="AB152" i="35"/>
  <c r="N152" i="35"/>
  <c r="AO152" i="35"/>
  <c r="AN152" i="35"/>
  <c r="O152" i="35"/>
  <c r="AM152" i="35"/>
  <c r="AR152" i="35"/>
  <c r="AE152" i="35"/>
  <c r="AP152" i="35"/>
  <c r="AD152" i="35"/>
  <c r="AT81" i="35"/>
  <c r="AN81" i="35"/>
  <c r="AQ81" i="35"/>
  <c r="AH81" i="35"/>
  <c r="N81" i="35"/>
  <c r="AM81" i="35"/>
  <c r="AJ81" i="35"/>
  <c r="AL81" i="35"/>
  <c r="Z81" i="35"/>
  <c r="O81" i="35"/>
  <c r="AF81" i="35"/>
  <c r="AG81" i="35"/>
  <c r="S81" i="35"/>
  <c r="AD81" i="35"/>
  <c r="W81" i="35"/>
  <c r="P81" i="35"/>
  <c r="K81" i="35"/>
  <c r="AC81" i="35"/>
  <c r="R81" i="35"/>
  <c r="X81" i="35"/>
  <c r="AP81" i="35"/>
  <c r="AE81" i="35"/>
  <c r="T81" i="35"/>
  <c r="AI81" i="35"/>
  <c r="AA81" i="35"/>
  <c r="L81" i="35"/>
  <c r="U81" i="35"/>
  <c r="AK81" i="35"/>
  <c r="AR81" i="35"/>
  <c r="AO81" i="35"/>
  <c r="Y81" i="35"/>
  <c r="AB81" i="35"/>
  <c r="M81" i="35"/>
  <c r="AS81" i="35"/>
  <c r="I81" i="35"/>
  <c r="V81" i="35"/>
  <c r="Q81" i="35"/>
  <c r="AQ490" i="37"/>
  <c r="X490" i="37"/>
  <c r="L490" i="37"/>
  <c r="AE490" i="37"/>
  <c r="AP490" i="37"/>
  <c r="AO490" i="37"/>
  <c r="R490" i="37"/>
  <c r="AS490" i="37"/>
  <c r="AT490" i="37"/>
  <c r="AM490" i="37"/>
  <c r="I490" i="37"/>
  <c r="S490" i="37"/>
  <c r="AG490" i="37"/>
  <c r="AH490" i="37"/>
  <c r="Q490" i="37"/>
  <c r="Y490" i="37"/>
  <c r="AI490" i="37"/>
  <c r="AB490" i="37"/>
  <c r="AN490" i="37"/>
  <c r="N490" i="37"/>
  <c r="V490" i="37"/>
  <c r="P490" i="37"/>
  <c r="U490" i="37"/>
  <c r="O490" i="37"/>
  <c r="AR490" i="37"/>
  <c r="AA490" i="37"/>
  <c r="M490" i="37"/>
  <c r="T490" i="37"/>
  <c r="AF490" i="37"/>
  <c r="AJ490" i="37"/>
  <c r="AK490" i="37"/>
  <c r="AC490" i="37"/>
  <c r="K490" i="37"/>
  <c r="AL490" i="37"/>
  <c r="AD490" i="37"/>
  <c r="W490" i="37"/>
  <c r="Z490" i="37"/>
  <c r="AE84" i="37"/>
  <c r="AH84" i="37"/>
  <c r="T84" i="37"/>
  <c r="AT84" i="37"/>
  <c r="AJ84" i="37"/>
  <c r="AA84" i="37"/>
  <c r="AC84" i="37"/>
  <c r="L84" i="37"/>
  <c r="AL84" i="37"/>
  <c r="AP84" i="37"/>
  <c r="W84" i="37"/>
  <c r="X84" i="37"/>
  <c r="AR84" i="37"/>
  <c r="AF84" i="37"/>
  <c r="N84" i="37"/>
  <c r="AM84" i="37"/>
  <c r="AS84" i="37"/>
  <c r="AG84" i="37"/>
  <c r="P84" i="37"/>
  <c r="U84" i="37"/>
  <c r="R84" i="37"/>
  <c r="Y84" i="37"/>
  <c r="AI84" i="37"/>
  <c r="M84" i="37"/>
  <c r="Q84" i="37"/>
  <c r="Z84" i="37"/>
  <c r="AQ84" i="37"/>
  <c r="AO84" i="37"/>
  <c r="AB84" i="37"/>
  <c r="K84" i="37"/>
  <c r="V84" i="37"/>
  <c r="AN84" i="37"/>
  <c r="I84" i="37"/>
  <c r="O84" i="37"/>
  <c r="S84" i="37"/>
  <c r="AK84" i="37"/>
  <c r="AD84" i="37"/>
  <c r="AM285" i="36"/>
  <c r="AT285" i="36"/>
  <c r="AP285" i="36"/>
  <c r="AL285" i="36"/>
  <c r="AS285" i="36"/>
  <c r="AI285" i="36"/>
  <c r="AO285" i="36"/>
  <c r="AK285" i="36"/>
  <c r="AG285" i="36"/>
  <c r="X285" i="36"/>
  <c r="AE285" i="36"/>
  <c r="AJ285" i="36"/>
  <c r="AF285" i="36"/>
  <c r="AB285" i="36"/>
  <c r="AC285" i="36"/>
  <c r="O285" i="36"/>
  <c r="N285" i="36"/>
  <c r="AH285" i="36"/>
  <c r="AA285" i="36"/>
  <c r="Z285" i="36"/>
  <c r="AN285" i="36"/>
  <c r="K285" i="36"/>
  <c r="W285" i="36"/>
  <c r="U285" i="36"/>
  <c r="R285" i="36"/>
  <c r="AR285" i="36"/>
  <c r="S285" i="36"/>
  <c r="P285" i="36"/>
  <c r="T285" i="36"/>
  <c r="L285" i="36"/>
  <c r="AQ285" i="36"/>
  <c r="I285" i="36"/>
  <c r="M285" i="36"/>
  <c r="Q285" i="36"/>
  <c r="V285" i="36"/>
  <c r="Y285" i="36"/>
  <c r="AD285" i="36"/>
  <c r="X402" i="36"/>
  <c r="Q402" i="36"/>
  <c r="O402" i="36"/>
  <c r="AI402" i="36"/>
  <c r="P402" i="36"/>
  <c r="AF402" i="36"/>
  <c r="AS402" i="36"/>
  <c r="M402" i="36"/>
  <c r="AB402" i="36"/>
  <c r="I402" i="36"/>
  <c r="AA402" i="36"/>
  <c r="AD402" i="36"/>
  <c r="AP402" i="36"/>
  <c r="S402" i="36"/>
  <c r="W402" i="36"/>
  <c r="AO402" i="36"/>
  <c r="AJ402" i="36"/>
  <c r="L402" i="36"/>
  <c r="AK402" i="36"/>
  <c r="AN402" i="36"/>
  <c r="K402" i="36"/>
  <c r="AG402" i="36"/>
  <c r="AH402" i="36"/>
  <c r="AM402" i="36"/>
  <c r="AC402" i="36"/>
  <c r="AQ402" i="36"/>
  <c r="Y402" i="36"/>
  <c r="V402" i="36"/>
  <c r="N402" i="36"/>
  <c r="R402" i="36"/>
  <c r="AR402" i="36"/>
  <c r="AT402" i="36"/>
  <c r="T402" i="36"/>
  <c r="AE402" i="36"/>
  <c r="Z402" i="36"/>
  <c r="AL402" i="36"/>
  <c r="U402" i="36"/>
  <c r="Q285" i="37"/>
  <c r="K285" i="37"/>
  <c r="T285" i="37"/>
  <c r="S285" i="37"/>
  <c r="Z285" i="37"/>
  <c r="O285" i="37"/>
  <c r="L285" i="37"/>
  <c r="AN285" i="37"/>
  <c r="AJ285" i="37"/>
  <c r="AE285" i="37"/>
  <c r="M285" i="37"/>
  <c r="AD285" i="37"/>
  <c r="AF285" i="37"/>
  <c r="AI285" i="37"/>
  <c r="AR285" i="37"/>
  <c r="AA285" i="37"/>
  <c r="P285" i="37"/>
  <c r="AH285" i="37"/>
  <c r="AB285" i="37"/>
  <c r="AQ285" i="37"/>
  <c r="AC285" i="37"/>
  <c r="AO285" i="37"/>
  <c r="U285" i="37"/>
  <c r="R285" i="37"/>
  <c r="AG285" i="37"/>
  <c r="X285" i="37"/>
  <c r="AT285" i="37"/>
  <c r="V285" i="37"/>
  <c r="AS285" i="37"/>
  <c r="N285" i="37"/>
  <c r="W285" i="37"/>
  <c r="AM285" i="37"/>
  <c r="Y285" i="37"/>
  <c r="AK285" i="37"/>
  <c r="AP285" i="37"/>
  <c r="I285" i="37"/>
  <c r="AL285" i="37"/>
  <c r="P144" i="36"/>
  <c r="M144" i="36"/>
  <c r="I144" i="36"/>
  <c r="Z144" i="36"/>
  <c r="AR144" i="36"/>
  <c r="L144" i="36"/>
  <c r="AT144" i="36"/>
  <c r="AQ144" i="36"/>
  <c r="AN144" i="36"/>
  <c r="AS144" i="36"/>
  <c r="AO144" i="36"/>
  <c r="AG144" i="36"/>
  <c r="X144" i="36"/>
  <c r="W144" i="36"/>
  <c r="S144" i="36"/>
  <c r="U144" i="36"/>
  <c r="AH144" i="36"/>
  <c r="K144" i="36"/>
  <c r="O144" i="36"/>
  <c r="AC144" i="36"/>
  <c r="AK144" i="36"/>
  <c r="AL144" i="36"/>
  <c r="R144" i="36"/>
  <c r="AP144" i="36"/>
  <c r="AI144" i="36"/>
  <c r="AD144" i="36"/>
  <c r="Y144" i="36"/>
  <c r="AJ144" i="36"/>
  <c r="AF144" i="36"/>
  <c r="AE144" i="36"/>
  <c r="T144" i="36"/>
  <c r="AB144" i="36"/>
  <c r="AM144" i="36"/>
  <c r="N144" i="36"/>
  <c r="V144" i="36"/>
  <c r="AA144" i="36"/>
  <c r="Q144" i="36"/>
  <c r="AM155" i="37"/>
  <c r="AF155" i="37"/>
  <c r="AE155" i="37"/>
  <c r="AA155" i="37"/>
  <c r="AB155" i="37"/>
  <c r="Z155" i="37"/>
  <c r="V155" i="37"/>
  <c r="X155" i="37"/>
  <c r="U155" i="37"/>
  <c r="Q155" i="37"/>
  <c r="AN155" i="37"/>
  <c r="AP155" i="37"/>
  <c r="AL155" i="37"/>
  <c r="S155" i="37"/>
  <c r="AC155" i="37"/>
  <c r="P155" i="37"/>
  <c r="AO155" i="37"/>
  <c r="AT155" i="37"/>
  <c r="AS155" i="37"/>
  <c r="L155" i="37"/>
  <c r="AD155" i="37"/>
  <c r="AK155" i="37"/>
  <c r="I155" i="37"/>
  <c r="AJ155" i="37"/>
  <c r="AG155" i="37"/>
  <c r="R155" i="37"/>
  <c r="Y155" i="37"/>
  <c r="AR155" i="37"/>
  <c r="N155" i="37"/>
  <c r="T155" i="37"/>
  <c r="O155" i="37"/>
  <c r="W155" i="37"/>
  <c r="AI155" i="37"/>
  <c r="K155" i="37"/>
  <c r="AH155" i="37"/>
  <c r="M155" i="37"/>
  <c r="AQ155" i="37"/>
  <c r="AE60" i="37"/>
  <c r="AF60" i="37"/>
  <c r="AC60" i="37"/>
  <c r="AT60" i="37"/>
  <c r="AB60" i="37"/>
  <c r="AA60" i="37"/>
  <c r="Z60" i="37"/>
  <c r="X60" i="37"/>
  <c r="AJ60" i="37"/>
  <c r="AG60" i="37"/>
  <c r="W60" i="37"/>
  <c r="U60" i="37"/>
  <c r="R60" i="37"/>
  <c r="Y60" i="37"/>
  <c r="L60" i="37"/>
  <c r="AM60" i="37"/>
  <c r="AP60" i="37"/>
  <c r="AN60" i="37"/>
  <c r="T60" i="37"/>
  <c r="V60" i="37"/>
  <c r="S60" i="37"/>
  <c r="M60" i="37"/>
  <c r="O60" i="37"/>
  <c r="AO60" i="37"/>
  <c r="I60" i="37"/>
  <c r="K60" i="37"/>
  <c r="AD60" i="37"/>
  <c r="AK60" i="37"/>
  <c r="AQ60" i="37"/>
  <c r="AS60" i="37"/>
  <c r="Q60" i="37"/>
  <c r="AI60" i="37"/>
  <c r="AH60" i="37"/>
  <c r="AR60" i="37"/>
  <c r="N60" i="37"/>
  <c r="AL60" i="37"/>
  <c r="P60" i="37"/>
  <c r="R589" i="36"/>
  <c r="W589" i="36"/>
  <c r="AB589" i="36"/>
  <c r="AK589" i="36"/>
  <c r="AT589" i="36"/>
  <c r="N589" i="36"/>
  <c r="S589" i="36"/>
  <c r="X589" i="36"/>
  <c r="U589" i="36"/>
  <c r="AP589" i="36"/>
  <c r="O589" i="36"/>
  <c r="T589" i="36"/>
  <c r="AG589" i="36"/>
  <c r="Z589" i="36"/>
  <c r="AE589" i="36"/>
  <c r="AJ589" i="36"/>
  <c r="AC589" i="36"/>
  <c r="I589" i="36"/>
  <c r="AQ589" i="36"/>
  <c r="P589" i="36"/>
  <c r="AA589" i="36"/>
  <c r="AM589" i="36"/>
  <c r="L589" i="36"/>
  <c r="AI589" i="36"/>
  <c r="AS589" i="36"/>
  <c r="M589" i="36"/>
  <c r="AD589" i="36"/>
  <c r="AN589" i="36"/>
  <c r="AO589" i="36"/>
  <c r="V589" i="36"/>
  <c r="AF589" i="36"/>
  <c r="K589" i="36"/>
  <c r="AR589" i="36"/>
  <c r="AH589" i="36"/>
  <c r="AL589" i="36"/>
  <c r="Y589" i="36"/>
  <c r="Q589" i="36"/>
  <c r="AN504" i="35"/>
  <c r="AS504" i="35"/>
  <c r="AG504" i="35"/>
  <c r="AL504" i="35"/>
  <c r="AJ504" i="35"/>
  <c r="AM504" i="35"/>
  <c r="Z504" i="35"/>
  <c r="AA504" i="35"/>
  <c r="AT504" i="35"/>
  <c r="AF504" i="35"/>
  <c r="AH504" i="35"/>
  <c r="S504" i="35"/>
  <c r="O504" i="35"/>
  <c r="U504" i="35"/>
  <c r="P504" i="35"/>
  <c r="M504" i="35"/>
  <c r="V504" i="35"/>
  <c r="Y504" i="35"/>
  <c r="AB504" i="35"/>
  <c r="K504" i="35"/>
  <c r="I504" i="35"/>
  <c r="X504" i="35"/>
  <c r="AP504" i="35"/>
  <c r="AI504" i="35"/>
  <c r="N504" i="35"/>
  <c r="T504" i="35"/>
  <c r="AE504" i="35"/>
  <c r="L504" i="35"/>
  <c r="R504" i="35"/>
  <c r="Q504" i="35"/>
  <c r="AC504" i="35"/>
  <c r="W504" i="35"/>
  <c r="AR504" i="35"/>
  <c r="AO504" i="35"/>
  <c r="AQ504" i="35"/>
  <c r="AD504" i="35"/>
  <c r="AK504" i="35"/>
  <c r="T309" i="36"/>
  <c r="AG309" i="36"/>
  <c r="L309" i="36"/>
  <c r="AT309" i="36"/>
  <c r="N309" i="36"/>
  <c r="M309" i="36"/>
  <c r="AE309" i="36"/>
  <c r="K309" i="36"/>
  <c r="AP309" i="36"/>
  <c r="AQ309" i="36"/>
  <c r="W309" i="36"/>
  <c r="AL309" i="36"/>
  <c r="AI309" i="36"/>
  <c r="AR309" i="36"/>
  <c r="AA309" i="36"/>
  <c r="AH309" i="36"/>
  <c r="AC309" i="36"/>
  <c r="AK309" i="36"/>
  <c r="AD309" i="36"/>
  <c r="X309" i="36"/>
  <c r="P309" i="36"/>
  <c r="Z309" i="36"/>
  <c r="U309" i="36"/>
  <c r="AO309" i="36"/>
  <c r="V309" i="36"/>
  <c r="O309" i="36"/>
  <c r="R309" i="36"/>
  <c r="I309" i="36"/>
  <c r="AS309" i="36"/>
  <c r="AM309" i="36"/>
  <c r="AF309" i="36"/>
  <c r="Y309" i="36"/>
  <c r="Q309" i="36"/>
  <c r="AB309" i="36"/>
  <c r="AJ309" i="36"/>
  <c r="AN309" i="36"/>
  <c r="S309" i="36"/>
  <c r="U120" i="35"/>
  <c r="W120" i="35"/>
  <c r="AP120" i="35"/>
  <c r="AT120" i="35"/>
  <c r="Q120" i="35"/>
  <c r="R120" i="35"/>
  <c r="AE120" i="35"/>
  <c r="AA120" i="35"/>
  <c r="AO120" i="35"/>
  <c r="AM120" i="35"/>
  <c r="K120" i="35"/>
  <c r="AK120" i="35"/>
  <c r="AH120" i="35"/>
  <c r="V120" i="35"/>
  <c r="AJ120" i="35"/>
  <c r="AG120" i="35"/>
  <c r="AB120" i="35"/>
  <c r="N120" i="35"/>
  <c r="P120" i="35"/>
  <c r="AR120" i="35"/>
  <c r="AI120" i="35"/>
  <c r="L120" i="35"/>
  <c r="O120" i="35"/>
  <c r="AN120" i="35"/>
  <c r="AD120" i="35"/>
  <c r="M120" i="35"/>
  <c r="AQ120" i="35"/>
  <c r="AC120" i="35"/>
  <c r="T120" i="35"/>
  <c r="Y120" i="35"/>
  <c r="I120" i="35"/>
  <c r="X120" i="35"/>
  <c r="Z120" i="35"/>
  <c r="S120" i="35"/>
  <c r="AL120" i="35"/>
  <c r="AS120" i="35"/>
  <c r="AF120" i="35"/>
  <c r="AQ281" i="35"/>
  <c r="AR281" i="35"/>
  <c r="L281" i="35"/>
  <c r="I281" i="35"/>
  <c r="V281" i="35"/>
  <c r="R281" i="35"/>
  <c r="O281" i="35"/>
  <c r="AN281" i="35"/>
  <c r="AT281" i="35"/>
  <c r="AP281" i="35"/>
  <c r="K281" i="35"/>
  <c r="AJ281" i="35"/>
  <c r="AO281" i="35"/>
  <c r="AH281" i="35"/>
  <c r="AS281" i="35"/>
  <c r="W281" i="35"/>
  <c r="T281" i="35"/>
  <c r="S281" i="35"/>
  <c r="AM281" i="35"/>
  <c r="AL281" i="35"/>
  <c r="AD281" i="35"/>
  <c r="Z281" i="35"/>
  <c r="Y281" i="35"/>
  <c r="Q281" i="35"/>
  <c r="AG281" i="35"/>
  <c r="AA281" i="35"/>
  <c r="N281" i="35"/>
  <c r="AC281" i="35"/>
  <c r="AF281" i="35"/>
  <c r="P281" i="35"/>
  <c r="AE281" i="35"/>
  <c r="AI281" i="35"/>
  <c r="AK281" i="35"/>
  <c r="U281" i="35"/>
  <c r="M281" i="35"/>
  <c r="AB281" i="35"/>
  <c r="X281" i="35"/>
  <c r="AE255" i="36"/>
  <c r="Z255" i="36"/>
  <c r="AO255" i="36"/>
  <c r="I255" i="36"/>
  <c r="AR255" i="36"/>
  <c r="AN255" i="36"/>
  <c r="AK255" i="36"/>
  <c r="AQ255" i="36"/>
  <c r="AM255" i="36"/>
  <c r="AI255" i="36"/>
  <c r="AG255" i="36"/>
  <c r="AL255" i="36"/>
  <c r="AH255" i="36"/>
  <c r="AD255" i="36"/>
  <c r="Q255" i="36"/>
  <c r="W255" i="36"/>
  <c r="O255" i="36"/>
  <c r="M255" i="36"/>
  <c r="R255" i="36"/>
  <c r="AJ255" i="36"/>
  <c r="V255" i="36"/>
  <c r="N255" i="36"/>
  <c r="P255" i="36"/>
  <c r="AS255" i="36"/>
  <c r="K255" i="36"/>
  <c r="U255" i="36"/>
  <c r="AF255" i="36"/>
  <c r="AA255" i="36"/>
  <c r="AB255" i="36"/>
  <c r="L255" i="36"/>
  <c r="AT255" i="36"/>
  <c r="X255" i="36"/>
  <c r="Y255" i="36"/>
  <c r="AC255" i="36"/>
  <c r="S255" i="36"/>
  <c r="T255" i="36"/>
  <c r="AP255" i="36"/>
  <c r="Z362" i="37"/>
  <c r="AB362" i="37"/>
  <c r="M362" i="37"/>
  <c r="AK362" i="37"/>
  <c r="S362" i="37"/>
  <c r="V362" i="37"/>
  <c r="W362" i="37"/>
  <c r="AQ362" i="37"/>
  <c r="Y362" i="37"/>
  <c r="R362" i="37"/>
  <c r="Q362" i="37"/>
  <c r="AF362" i="37"/>
  <c r="K362" i="37"/>
  <c r="AH362" i="37"/>
  <c r="AM362" i="37"/>
  <c r="AA362" i="37"/>
  <c r="U362" i="37"/>
  <c r="AS362" i="37"/>
  <c r="N362" i="37"/>
  <c r="X362" i="37"/>
  <c r="I362" i="37"/>
  <c r="O362" i="37"/>
  <c r="AR362" i="37"/>
  <c r="AJ362" i="37"/>
  <c r="AG362" i="37"/>
  <c r="AL362" i="37"/>
  <c r="AI362" i="37"/>
  <c r="P362" i="37"/>
  <c r="AD362" i="37"/>
  <c r="T362" i="37"/>
  <c r="AE362" i="37"/>
  <c r="AT362" i="37"/>
  <c r="AP362" i="37"/>
  <c r="AO362" i="37"/>
  <c r="L362" i="37"/>
  <c r="AN362" i="37"/>
  <c r="AC362" i="37"/>
  <c r="AO16" i="35"/>
  <c r="I16" i="35"/>
  <c r="AN16" i="35"/>
  <c r="V16" i="35"/>
  <c r="AP16" i="35"/>
  <c r="AH16" i="35"/>
  <c r="T16" i="35"/>
  <c r="AK16" i="35"/>
  <c r="AR16" i="35"/>
  <c r="AF16" i="35"/>
  <c r="O16" i="35"/>
  <c r="AI16" i="35"/>
  <c r="AC16" i="35"/>
  <c r="AL16" i="35"/>
  <c r="AG16" i="35"/>
  <c r="AM16" i="35"/>
  <c r="Z16" i="35"/>
  <c r="AT16" i="35"/>
  <c r="AA16" i="35"/>
  <c r="S16" i="35"/>
  <c r="Q16" i="35"/>
  <c r="R16" i="35"/>
  <c r="AJ16" i="35"/>
  <c r="P16" i="35"/>
  <c r="L16" i="35"/>
  <c r="U16" i="35"/>
  <c r="X16" i="35"/>
  <c r="K16" i="35"/>
  <c r="AQ16" i="35"/>
  <c r="M16" i="35"/>
  <c r="AB16" i="35"/>
  <c r="N16" i="35"/>
  <c r="AD16" i="35"/>
  <c r="AE16" i="35"/>
  <c r="W16" i="35"/>
  <c r="AS16" i="35"/>
  <c r="Y16" i="35"/>
  <c r="AI172" i="37"/>
  <c r="O172" i="37"/>
  <c r="AN172" i="37"/>
  <c r="AG172" i="37"/>
  <c r="AO172" i="37"/>
  <c r="N172" i="37"/>
  <c r="AQ172" i="37"/>
  <c r="V172" i="37"/>
  <c r="AK172" i="37"/>
  <c r="AM172" i="37"/>
  <c r="L172" i="37"/>
  <c r="Z172" i="37"/>
  <c r="AE172" i="37"/>
  <c r="X172" i="37"/>
  <c r="AA172" i="37"/>
  <c r="R172" i="37"/>
  <c r="W172" i="37"/>
  <c r="AD172" i="37"/>
  <c r="AS172" i="37"/>
  <c r="AT172" i="37"/>
  <c r="AC172" i="37"/>
  <c r="P172" i="37"/>
  <c r="AF172" i="37"/>
  <c r="K172" i="37"/>
  <c r="T172" i="37"/>
  <c r="AR172" i="37"/>
  <c r="AB172" i="37"/>
  <c r="Y172" i="37"/>
  <c r="AP172" i="37"/>
  <c r="I172" i="37"/>
  <c r="M172" i="37"/>
  <c r="S172" i="37"/>
  <c r="AH172" i="37"/>
  <c r="Q172" i="37"/>
  <c r="AL172" i="37"/>
  <c r="AJ172" i="37"/>
  <c r="U172" i="37"/>
  <c r="Q463" i="37"/>
  <c r="AH463" i="37"/>
  <c r="M463" i="37"/>
  <c r="AN463" i="37"/>
  <c r="AJ463" i="37"/>
  <c r="AS463" i="37"/>
  <c r="AE463" i="37"/>
  <c r="Z463" i="37"/>
  <c r="V463" i="37"/>
  <c r="AR463" i="37"/>
  <c r="S463" i="37"/>
  <c r="AG463" i="37"/>
  <c r="N463" i="37"/>
  <c r="U463" i="37"/>
  <c r="AO463" i="37"/>
  <c r="AA463" i="37"/>
  <c r="AK463" i="37"/>
  <c r="O463" i="37"/>
  <c r="L463" i="37"/>
  <c r="AI463" i="37"/>
  <c r="X463" i="37"/>
  <c r="I463" i="37"/>
  <c r="AQ463" i="37"/>
  <c r="AL463" i="37"/>
  <c r="W463" i="37"/>
  <c r="AP463" i="37"/>
  <c r="AB463" i="37"/>
  <c r="R463" i="37"/>
  <c r="P463" i="37"/>
  <c r="AF463" i="37"/>
  <c r="T463" i="37"/>
  <c r="AD463" i="37"/>
  <c r="AT463" i="37"/>
  <c r="Y463" i="37"/>
  <c r="K463" i="37"/>
  <c r="AM463" i="37"/>
  <c r="AC463" i="37"/>
  <c r="W175" i="37"/>
  <c r="AC175" i="37"/>
  <c r="AS175" i="37"/>
  <c r="Y175" i="37"/>
  <c r="AJ175" i="37"/>
  <c r="AK175" i="37"/>
  <c r="AG175" i="37"/>
  <c r="I175" i="37"/>
  <c r="AM175" i="37"/>
  <c r="AF175" i="37"/>
  <c r="AE175" i="37"/>
  <c r="AA175" i="37"/>
  <c r="AB175" i="37"/>
  <c r="Z175" i="37"/>
  <c r="V175" i="37"/>
  <c r="AR175" i="37"/>
  <c r="L175" i="37"/>
  <c r="AQ175" i="37"/>
  <c r="AD175" i="37"/>
  <c r="T175" i="37"/>
  <c r="K175" i="37"/>
  <c r="P175" i="37"/>
  <c r="AO175" i="37"/>
  <c r="N175" i="37"/>
  <c r="AP175" i="37"/>
  <c r="S175" i="37"/>
  <c r="AI175" i="37"/>
  <c r="M175" i="37"/>
  <c r="AN175" i="37"/>
  <c r="AL175" i="37"/>
  <c r="Q175" i="37"/>
  <c r="R175" i="37"/>
  <c r="U175" i="37"/>
  <c r="AH175" i="37"/>
  <c r="AT175" i="37"/>
  <c r="X175" i="37"/>
  <c r="O175" i="37"/>
  <c r="AM183" i="37"/>
  <c r="AS183" i="37"/>
  <c r="M183" i="37"/>
  <c r="AB183" i="37"/>
  <c r="Z183" i="37"/>
  <c r="V183" i="37"/>
  <c r="X183" i="37"/>
  <c r="U183" i="37"/>
  <c r="Q183" i="37"/>
  <c r="W183" i="37"/>
  <c r="N183" i="37"/>
  <c r="Y183" i="37"/>
  <c r="T183" i="37"/>
  <c r="O183" i="37"/>
  <c r="K183" i="37"/>
  <c r="AJ183" i="37"/>
  <c r="AK183" i="37"/>
  <c r="AG183" i="37"/>
  <c r="I183" i="37"/>
  <c r="AR183" i="37"/>
  <c r="AQ183" i="37"/>
  <c r="AI183" i="37"/>
  <c r="AN183" i="37"/>
  <c r="AL183" i="37"/>
  <c r="R183" i="37"/>
  <c r="AF183" i="37"/>
  <c r="AA183" i="37"/>
  <c r="AH183" i="37"/>
  <c r="AE183" i="37"/>
  <c r="S183" i="37"/>
  <c r="AC183" i="37"/>
  <c r="P183" i="37"/>
  <c r="AT183" i="37"/>
  <c r="AO183" i="37"/>
  <c r="AD183" i="37"/>
  <c r="L183" i="37"/>
  <c r="AP183" i="37"/>
  <c r="AH538" i="35"/>
  <c r="AC538" i="35"/>
  <c r="AF538" i="35"/>
  <c r="W538" i="35"/>
  <c r="AB538" i="35"/>
  <c r="Y538" i="35"/>
  <c r="AA538" i="35"/>
  <c r="O538" i="35"/>
  <c r="AM538" i="35"/>
  <c r="U538" i="35"/>
  <c r="V538" i="35"/>
  <c r="AN538" i="35"/>
  <c r="Z538" i="35"/>
  <c r="AK538" i="35"/>
  <c r="AQ538" i="35"/>
  <c r="AJ538" i="35"/>
  <c r="AI538" i="35"/>
  <c r="AT538" i="35"/>
  <c r="AO538" i="35"/>
  <c r="AR538" i="35"/>
  <c r="R538" i="35"/>
  <c r="M538" i="35"/>
  <c r="I538" i="35"/>
  <c r="X538" i="35"/>
  <c r="AG538" i="35"/>
  <c r="AD538" i="35"/>
  <c r="S538" i="35"/>
  <c r="Q538" i="35"/>
  <c r="AE538" i="35"/>
  <c r="T538" i="35"/>
  <c r="AL538" i="35"/>
  <c r="P538" i="35"/>
  <c r="N538" i="35"/>
  <c r="AS538" i="35"/>
  <c r="K538" i="35"/>
  <c r="AP538" i="35"/>
  <c r="L538" i="35"/>
  <c r="AJ15" i="37"/>
  <c r="AP15" i="37"/>
  <c r="O15" i="37"/>
  <c r="Z15" i="37"/>
  <c r="AN15" i="37"/>
  <c r="X15" i="37"/>
  <c r="Y15" i="37"/>
  <c r="AQ15" i="37"/>
  <c r="W15" i="37"/>
  <c r="AO15" i="37"/>
  <c r="AA15" i="37"/>
  <c r="I15" i="37"/>
  <c r="AC15" i="37"/>
  <c r="AS15" i="37"/>
  <c r="AD15" i="37"/>
  <c r="AE15" i="37"/>
  <c r="V15" i="37"/>
  <c r="AG15" i="37"/>
  <c r="AL15" i="37"/>
  <c r="M15" i="37"/>
  <c r="AM15" i="37"/>
  <c r="K15" i="37"/>
  <c r="AB15" i="37"/>
  <c r="L15" i="37"/>
  <c r="U15" i="37"/>
  <c r="AH15" i="37"/>
  <c r="AT15" i="37"/>
  <c r="Q15" i="37"/>
  <c r="AI15" i="37"/>
  <c r="T15" i="37"/>
  <c r="N15" i="37"/>
  <c r="AF15" i="37"/>
  <c r="P15" i="37"/>
  <c r="R15" i="37"/>
  <c r="AR15" i="37"/>
  <c r="AK15" i="37"/>
  <c r="S15" i="37"/>
  <c r="L365" i="36"/>
  <c r="AO365" i="36"/>
  <c r="AD365" i="36"/>
  <c r="AI365" i="36"/>
  <c r="U365" i="36"/>
  <c r="AM365" i="36"/>
  <c r="Z365" i="36"/>
  <c r="AC365" i="36"/>
  <c r="O365" i="36"/>
  <c r="AF365" i="36"/>
  <c r="V365" i="36"/>
  <c r="X365" i="36"/>
  <c r="AR365" i="36"/>
  <c r="Y365" i="36"/>
  <c r="AK365" i="36"/>
  <c r="AA365" i="36"/>
  <c r="AS365" i="36"/>
  <c r="AE365" i="36"/>
  <c r="R365" i="36"/>
  <c r="W365" i="36"/>
  <c r="N365" i="36"/>
  <c r="P365" i="36"/>
  <c r="AN365" i="36"/>
  <c r="I365" i="36"/>
  <c r="S365" i="36"/>
  <c r="M365" i="36"/>
  <c r="AQ365" i="36"/>
  <c r="AG365" i="36"/>
  <c r="AJ365" i="36"/>
  <c r="T365" i="36"/>
  <c r="AT365" i="36"/>
  <c r="AP365" i="36"/>
  <c r="AL365" i="36"/>
  <c r="K365" i="36"/>
  <c r="AB365" i="36"/>
  <c r="Q365" i="36"/>
  <c r="AH365" i="36"/>
  <c r="Y44" i="36"/>
  <c r="AH44" i="36"/>
  <c r="AJ44" i="36"/>
  <c r="AA44" i="36"/>
  <c r="P44" i="36"/>
  <c r="U44" i="36"/>
  <c r="AD44" i="36"/>
  <c r="AB44" i="36"/>
  <c r="K44" i="36"/>
  <c r="Q44" i="36"/>
  <c r="Z44" i="36"/>
  <c r="T44" i="36"/>
  <c r="AQ44" i="36"/>
  <c r="AG44" i="36"/>
  <c r="AP44" i="36"/>
  <c r="O44" i="36"/>
  <c r="AE44" i="36"/>
  <c r="I44" i="36"/>
  <c r="AI44" i="36"/>
  <c r="AT44" i="36"/>
  <c r="X44" i="36"/>
  <c r="AL44" i="36"/>
  <c r="AN44" i="36"/>
  <c r="AO44" i="36"/>
  <c r="L44" i="36"/>
  <c r="AK44" i="36"/>
  <c r="W44" i="36"/>
  <c r="AC44" i="36"/>
  <c r="AM44" i="36"/>
  <c r="M44" i="36"/>
  <c r="V44" i="36"/>
  <c r="N44" i="36"/>
  <c r="AS44" i="36"/>
  <c r="R44" i="36"/>
  <c r="AR44" i="36"/>
  <c r="S44" i="36"/>
  <c r="AF44" i="36"/>
  <c r="P277" i="37"/>
  <c r="X277" i="37"/>
  <c r="AN277" i="37"/>
  <c r="AT277" i="37"/>
  <c r="AM277" i="37"/>
  <c r="U277" i="37"/>
  <c r="M277" i="37"/>
  <c r="V277" i="37"/>
  <c r="AG277" i="37"/>
  <c r="S277" i="37"/>
  <c r="L277" i="37"/>
  <c r="AE277" i="37"/>
  <c r="AB277" i="37"/>
  <c r="AP277" i="37"/>
  <c r="AL277" i="37"/>
  <c r="AO277" i="37"/>
  <c r="N277" i="37"/>
  <c r="Z277" i="37"/>
  <c r="AQ277" i="37"/>
  <c r="AR277" i="37"/>
  <c r="Q277" i="37"/>
  <c r="W277" i="37"/>
  <c r="AH277" i="37"/>
  <c r="AD277" i="37"/>
  <c r="T277" i="37"/>
  <c r="AA277" i="37"/>
  <c r="AK277" i="37"/>
  <c r="I277" i="37"/>
  <c r="Y277" i="37"/>
  <c r="O277" i="37"/>
  <c r="AC277" i="37"/>
  <c r="AJ277" i="37"/>
  <c r="AF277" i="37"/>
  <c r="K277" i="37"/>
  <c r="R277" i="37"/>
  <c r="AI277" i="37"/>
  <c r="AS277" i="37"/>
  <c r="O121" i="35"/>
  <c r="AG121" i="35"/>
  <c r="W121" i="35"/>
  <c r="K121" i="35"/>
  <c r="AR121" i="35"/>
  <c r="L121" i="35"/>
  <c r="I121" i="35"/>
  <c r="Z121" i="35"/>
  <c r="AN121" i="35"/>
  <c r="AT121" i="35"/>
  <c r="AP121" i="35"/>
  <c r="Q121" i="35"/>
  <c r="AJ121" i="35"/>
  <c r="AO121" i="35"/>
  <c r="AH121" i="35"/>
  <c r="AC121" i="35"/>
  <c r="T121" i="35"/>
  <c r="S121" i="35"/>
  <c r="AS121" i="35"/>
  <c r="AM121" i="35"/>
  <c r="AB121" i="35"/>
  <c r="U121" i="35"/>
  <c r="X121" i="35"/>
  <c r="M121" i="35"/>
  <c r="V121" i="35"/>
  <c r="P121" i="35"/>
  <c r="AK121" i="35"/>
  <c r="AI121" i="35"/>
  <c r="N121" i="35"/>
  <c r="AF121" i="35"/>
  <c r="AA121" i="35"/>
  <c r="AL121" i="35"/>
  <c r="R121" i="35"/>
  <c r="AD121" i="35"/>
  <c r="Y121" i="35"/>
  <c r="AQ121" i="35"/>
  <c r="AE121" i="35"/>
  <c r="AB67" i="37"/>
  <c r="AN67" i="37"/>
  <c r="K67" i="37"/>
  <c r="L67" i="37"/>
  <c r="Z67" i="37"/>
  <c r="Q67" i="37"/>
  <c r="M67" i="37"/>
  <c r="AD67" i="37"/>
  <c r="AE67" i="37"/>
  <c r="W67" i="37"/>
  <c r="AP67" i="37"/>
  <c r="AK67" i="37"/>
  <c r="AS67" i="37"/>
  <c r="AF67" i="37"/>
  <c r="R67" i="37"/>
  <c r="N67" i="37"/>
  <c r="AH67" i="37"/>
  <c r="O67" i="37"/>
  <c r="Y67" i="37"/>
  <c r="S67" i="37"/>
  <c r="I67" i="37"/>
  <c r="U67" i="37"/>
  <c r="AR67" i="37"/>
  <c r="AT67" i="37"/>
  <c r="AM67" i="37"/>
  <c r="X67" i="37"/>
  <c r="AC67" i="37"/>
  <c r="AA67" i="37"/>
  <c r="AI67" i="37"/>
  <c r="AO67" i="37"/>
  <c r="AJ67" i="37"/>
  <c r="P67" i="37"/>
  <c r="AL67" i="37"/>
  <c r="T67" i="37"/>
  <c r="AQ67" i="37"/>
  <c r="AG67" i="37"/>
  <c r="V67" i="37"/>
  <c r="Z106" i="37"/>
  <c r="Q106" i="37"/>
  <c r="AF106" i="37"/>
  <c r="I106" i="37"/>
  <c r="R106" i="37"/>
  <c r="AR106" i="37"/>
  <c r="AO106" i="37"/>
  <c r="L106" i="37"/>
  <c r="AN106" i="37"/>
  <c r="O106" i="37"/>
  <c r="AI106" i="37"/>
  <c r="AD106" i="37"/>
  <c r="AG106" i="37"/>
  <c r="V106" i="37"/>
  <c r="S106" i="37"/>
  <c r="X106" i="37"/>
  <c r="P106" i="37"/>
  <c r="AB106" i="37"/>
  <c r="AH106" i="37"/>
  <c r="AK106" i="37"/>
  <c r="AL106" i="37"/>
  <c r="AQ106" i="37"/>
  <c r="Y106" i="37"/>
  <c r="AM106" i="37"/>
  <c r="AE106" i="37"/>
  <c r="AS106" i="37"/>
  <c r="AT106" i="37"/>
  <c r="AC106" i="37"/>
  <c r="M106" i="37"/>
  <c r="AA106" i="37"/>
  <c r="T106" i="37"/>
  <c r="AJ106" i="37"/>
  <c r="K106" i="37"/>
  <c r="W106" i="37"/>
  <c r="U106" i="37"/>
  <c r="AP106" i="37"/>
  <c r="N106" i="37"/>
  <c r="AA108" i="36"/>
  <c r="AL108" i="36"/>
  <c r="AR108" i="36"/>
  <c r="L108" i="36"/>
  <c r="AT108" i="36"/>
  <c r="AQ108" i="36"/>
  <c r="AN108" i="36"/>
  <c r="AS108" i="36"/>
  <c r="AO108" i="36"/>
  <c r="AG108" i="36"/>
  <c r="AJ108" i="36"/>
  <c r="AM108" i="36"/>
  <c r="AI108" i="36"/>
  <c r="V108" i="36"/>
  <c r="W108" i="36"/>
  <c r="K108" i="36"/>
  <c r="AF108" i="36"/>
  <c r="R108" i="36"/>
  <c r="AK108" i="36"/>
  <c r="AB108" i="36"/>
  <c r="M108" i="36"/>
  <c r="U108" i="36"/>
  <c r="X108" i="36"/>
  <c r="N108" i="36"/>
  <c r="T108" i="36"/>
  <c r="I108" i="36"/>
  <c r="P108" i="36"/>
  <c r="AP108" i="36"/>
  <c r="AH108" i="36"/>
  <c r="Z108" i="36"/>
  <c r="AC108" i="36"/>
  <c r="AD108" i="36"/>
  <c r="Y108" i="36"/>
  <c r="Q108" i="36"/>
  <c r="O108" i="36"/>
  <c r="S108" i="36"/>
  <c r="AE108" i="36"/>
  <c r="Z390" i="37"/>
  <c r="AB390" i="37"/>
  <c r="P390" i="37"/>
  <c r="M390" i="37"/>
  <c r="Y390" i="37"/>
  <c r="V390" i="37"/>
  <c r="W390" i="37"/>
  <c r="I390" i="37"/>
  <c r="AC390" i="37"/>
  <c r="R390" i="37"/>
  <c r="Q390" i="37"/>
  <c r="AJ390" i="37"/>
  <c r="K390" i="37"/>
  <c r="AH390" i="37"/>
  <c r="AM390" i="37"/>
  <c r="AE390" i="37"/>
  <c r="AF390" i="37"/>
  <c r="T390" i="37"/>
  <c r="AT390" i="37"/>
  <c r="L390" i="37"/>
  <c r="AI390" i="37"/>
  <c r="AD390" i="37"/>
  <c r="AP390" i="37"/>
  <c r="AS390" i="37"/>
  <c r="O390" i="37"/>
  <c r="X390" i="37"/>
  <c r="AL390" i="37"/>
  <c r="AK390" i="37"/>
  <c r="AN390" i="37"/>
  <c r="AQ390" i="37"/>
  <c r="AR390" i="37"/>
  <c r="AO390" i="37"/>
  <c r="AG390" i="37"/>
  <c r="U390" i="37"/>
  <c r="AA390" i="37"/>
  <c r="S390" i="37"/>
  <c r="N390" i="37"/>
  <c r="AS582" i="36"/>
  <c r="AH582" i="36"/>
  <c r="K582" i="36"/>
  <c r="AO582" i="36"/>
  <c r="AD582" i="36"/>
  <c r="AF582" i="36"/>
  <c r="AC582" i="36"/>
  <c r="AI582" i="36"/>
  <c r="U582" i="36"/>
  <c r="AA582" i="36"/>
  <c r="M582" i="36"/>
  <c r="W582" i="36"/>
  <c r="I582" i="36"/>
  <c r="T582" i="36"/>
  <c r="AL582" i="36"/>
  <c r="R582" i="36"/>
  <c r="AR582" i="36"/>
  <c r="AQ582" i="36"/>
  <c r="P582" i="36"/>
  <c r="L582" i="36"/>
  <c r="AK582" i="36"/>
  <c r="N582" i="36"/>
  <c r="AM582" i="36"/>
  <c r="AP582" i="36"/>
  <c r="V582" i="36"/>
  <c r="Z582" i="36"/>
  <c r="AT582" i="36"/>
  <c r="X582" i="36"/>
  <c r="AG582" i="36"/>
  <c r="AJ582" i="36"/>
  <c r="Y582" i="36"/>
  <c r="AE582" i="36"/>
  <c r="O582" i="36"/>
  <c r="AN582" i="36"/>
  <c r="AB582" i="36"/>
  <c r="Q582" i="36"/>
  <c r="S582" i="36"/>
  <c r="Z230" i="35"/>
  <c r="AJ230" i="35"/>
  <c r="AH230" i="35"/>
  <c r="L230" i="35"/>
  <c r="X230" i="35"/>
  <c r="T230" i="35"/>
  <c r="Q230" i="35"/>
  <c r="AM230" i="35"/>
  <c r="AD230" i="35"/>
  <c r="AN230" i="35"/>
  <c r="O230" i="35"/>
  <c r="AT230" i="35"/>
  <c r="AP230" i="35"/>
  <c r="N230" i="35"/>
  <c r="AF230" i="35"/>
  <c r="AO230" i="35"/>
  <c r="U230" i="35"/>
  <c r="R230" i="35"/>
  <c r="AA230" i="35"/>
  <c r="AR230" i="35"/>
  <c r="K230" i="35"/>
  <c r="W230" i="35"/>
  <c r="AI230" i="35"/>
  <c r="AE230" i="35"/>
  <c r="AG230" i="35"/>
  <c r="AB230" i="35"/>
  <c r="AC230" i="35"/>
  <c r="AL230" i="35"/>
  <c r="I230" i="35"/>
  <c r="P230" i="35"/>
  <c r="M230" i="35"/>
  <c r="AS230" i="35"/>
  <c r="Y230" i="35"/>
  <c r="S230" i="35"/>
  <c r="AK230" i="35"/>
  <c r="AQ230" i="35"/>
  <c r="V230" i="35"/>
  <c r="AE129" i="36"/>
  <c r="AJ129" i="36"/>
  <c r="AF129" i="36"/>
  <c r="M129" i="36"/>
  <c r="Q129" i="36"/>
  <c r="AA129" i="36"/>
  <c r="AD129" i="36"/>
  <c r="Z129" i="36"/>
  <c r="AL129" i="36"/>
  <c r="AB129" i="36"/>
  <c r="W129" i="36"/>
  <c r="Y129" i="36"/>
  <c r="U129" i="36"/>
  <c r="V129" i="36"/>
  <c r="AC129" i="36"/>
  <c r="AM129" i="36"/>
  <c r="AT129" i="36"/>
  <c r="AP129" i="36"/>
  <c r="AH129" i="36"/>
  <c r="L129" i="36"/>
  <c r="T129" i="36"/>
  <c r="AN129" i="36"/>
  <c r="AI129" i="36"/>
  <c r="N129" i="36"/>
  <c r="R129" i="36"/>
  <c r="AK129" i="36"/>
  <c r="AQ129" i="36"/>
  <c r="I129" i="36"/>
  <c r="AG129" i="36"/>
  <c r="AR129" i="36"/>
  <c r="K129" i="36"/>
  <c r="AS129" i="36"/>
  <c r="AO129" i="36"/>
  <c r="X129" i="36"/>
  <c r="S129" i="36"/>
  <c r="O129" i="36"/>
  <c r="P129" i="36"/>
  <c r="AE349" i="35"/>
  <c r="Y349" i="35"/>
  <c r="Z349" i="35"/>
  <c r="AC349" i="35"/>
  <c r="W349" i="35"/>
  <c r="AA349" i="35"/>
  <c r="AF349" i="35"/>
  <c r="L349" i="35"/>
  <c r="N349" i="35"/>
  <c r="AS349" i="35"/>
  <c r="U349" i="35"/>
  <c r="AJ349" i="35"/>
  <c r="AM349" i="35"/>
  <c r="AB349" i="35"/>
  <c r="R349" i="35"/>
  <c r="P349" i="35"/>
  <c r="X349" i="35"/>
  <c r="AL349" i="35"/>
  <c r="AH349" i="35"/>
  <c r="O349" i="35"/>
  <c r="AR349" i="35"/>
  <c r="M349" i="35"/>
  <c r="K349" i="35"/>
  <c r="AP349" i="35"/>
  <c r="S349" i="35"/>
  <c r="Q349" i="35"/>
  <c r="V349" i="35"/>
  <c r="I349" i="35"/>
  <c r="AD349" i="35"/>
  <c r="AG349" i="35"/>
  <c r="AQ349" i="35"/>
  <c r="AN349" i="35"/>
  <c r="AT349" i="35"/>
  <c r="T349" i="35"/>
  <c r="AI349" i="35"/>
  <c r="AK349" i="35"/>
  <c r="AO349" i="35"/>
  <c r="Y292" i="35"/>
  <c r="AB292" i="35"/>
  <c r="O292" i="35"/>
  <c r="Z292" i="35"/>
  <c r="M292" i="35"/>
  <c r="L292" i="35"/>
  <c r="T292" i="35"/>
  <c r="U292" i="35"/>
  <c r="W292" i="35"/>
  <c r="AP292" i="35"/>
  <c r="AN292" i="35"/>
  <c r="AS292" i="35"/>
  <c r="X292" i="35"/>
  <c r="Q292" i="35"/>
  <c r="R292" i="35"/>
  <c r="AF292" i="35"/>
  <c r="AE292" i="35"/>
  <c r="AG292" i="35"/>
  <c r="AM292" i="35"/>
  <c r="AD292" i="35"/>
  <c r="AA292" i="35"/>
  <c r="AT292" i="35"/>
  <c r="I292" i="35"/>
  <c r="S292" i="35"/>
  <c r="AQ292" i="35"/>
  <c r="AL292" i="35"/>
  <c r="AC292" i="35"/>
  <c r="AI292" i="35"/>
  <c r="AJ292" i="35"/>
  <c r="V292" i="35"/>
  <c r="AK292" i="35"/>
  <c r="P292" i="35"/>
  <c r="AR292" i="35"/>
  <c r="AH292" i="35"/>
  <c r="AO292" i="35"/>
  <c r="N292" i="35"/>
  <c r="K292" i="35"/>
  <c r="O438" i="36"/>
  <c r="L438" i="36"/>
  <c r="Z438" i="36"/>
  <c r="AF438" i="36"/>
  <c r="AQ438" i="36"/>
  <c r="K438" i="36"/>
  <c r="AP438" i="36"/>
  <c r="R438" i="36"/>
  <c r="X438" i="36"/>
  <c r="AM438" i="36"/>
  <c r="AR438" i="36"/>
  <c r="AJ438" i="36"/>
  <c r="I438" i="36"/>
  <c r="M438" i="36"/>
  <c r="W438" i="36"/>
  <c r="V438" i="36"/>
  <c r="AT438" i="36"/>
  <c r="AS438" i="36"/>
  <c r="AL438" i="36"/>
  <c r="AN438" i="36"/>
  <c r="AG438" i="36"/>
  <c r="AD438" i="36"/>
  <c r="AO438" i="36"/>
  <c r="AB438" i="36"/>
  <c r="T438" i="36"/>
  <c r="Q438" i="36"/>
  <c r="AA438" i="36"/>
  <c r="N438" i="36"/>
  <c r="AH438" i="36"/>
  <c r="S438" i="36"/>
  <c r="AK438" i="36"/>
  <c r="AC438" i="36"/>
  <c r="U438" i="36"/>
  <c r="AE438" i="36"/>
  <c r="AI438" i="36"/>
  <c r="Y438" i="36"/>
  <c r="P438" i="36"/>
  <c r="W490" i="36"/>
  <c r="V490" i="36"/>
  <c r="X490" i="36"/>
  <c r="M490" i="36"/>
  <c r="AC490" i="36"/>
  <c r="S490" i="36"/>
  <c r="Q490" i="36"/>
  <c r="P490" i="36"/>
  <c r="AH490" i="36"/>
  <c r="U490" i="36"/>
  <c r="AK490" i="36"/>
  <c r="AI490" i="36"/>
  <c r="AB490" i="36"/>
  <c r="T490" i="36"/>
  <c r="AE490" i="36"/>
  <c r="L490" i="36"/>
  <c r="AA490" i="36"/>
  <c r="AT490" i="36"/>
  <c r="AR490" i="36"/>
  <c r="AL490" i="36"/>
  <c r="AD490" i="36"/>
  <c r="AG490" i="36"/>
  <c r="AO490" i="36"/>
  <c r="O490" i="36"/>
  <c r="R490" i="36"/>
  <c r="AP490" i="36"/>
  <c r="AF490" i="36"/>
  <c r="AJ490" i="36"/>
  <c r="Y490" i="36"/>
  <c r="AS490" i="36"/>
  <c r="K490" i="36"/>
  <c r="AN490" i="36"/>
  <c r="Z490" i="36"/>
  <c r="AM490" i="36"/>
  <c r="I490" i="36"/>
  <c r="AQ490" i="36"/>
  <c r="N490" i="36"/>
  <c r="AM193" i="35"/>
  <c r="O193" i="35"/>
  <c r="AQ193" i="35"/>
  <c r="AG193" i="35"/>
  <c r="AL193" i="35"/>
  <c r="R193" i="35"/>
  <c r="V193" i="35"/>
  <c r="P193" i="35"/>
  <c r="N193" i="35"/>
  <c r="AS193" i="35"/>
  <c r="AE193" i="35"/>
  <c r="AR193" i="35"/>
  <c r="L193" i="35"/>
  <c r="I193" i="35"/>
  <c r="AC193" i="35"/>
  <c r="AN193" i="35"/>
  <c r="AT193" i="35"/>
  <c r="AP193" i="35"/>
  <c r="W193" i="35"/>
  <c r="X193" i="35"/>
  <c r="Y193" i="35"/>
  <c r="M193" i="35"/>
  <c r="Z193" i="35"/>
  <c r="AI193" i="35"/>
  <c r="AD193" i="35"/>
  <c r="AJ193" i="35"/>
  <c r="S193" i="35"/>
  <c r="AH193" i="35"/>
  <c r="K193" i="35"/>
  <c r="T193" i="35"/>
  <c r="AK193" i="35"/>
  <c r="AF193" i="35"/>
  <c r="AB193" i="35"/>
  <c r="AA193" i="35"/>
  <c r="AO193" i="35"/>
  <c r="U193" i="35"/>
  <c r="Q193" i="35"/>
  <c r="AM171" i="37"/>
  <c r="AJ171" i="37"/>
  <c r="AK171" i="37"/>
  <c r="AG171" i="37"/>
  <c r="I171" i="37"/>
  <c r="AF171" i="37"/>
  <c r="AE171" i="37"/>
  <c r="AA171" i="37"/>
  <c r="N171" i="37"/>
  <c r="M171" i="37"/>
  <c r="AB171" i="37"/>
  <c r="Z171" i="37"/>
  <c r="V171" i="37"/>
  <c r="AR171" i="37"/>
  <c r="L171" i="37"/>
  <c r="AQ171" i="37"/>
  <c r="AD171" i="37"/>
  <c r="AS171" i="37"/>
  <c r="T171" i="37"/>
  <c r="K171" i="37"/>
  <c r="P171" i="37"/>
  <c r="AO171" i="37"/>
  <c r="W171" i="37"/>
  <c r="AP171" i="37"/>
  <c r="S171" i="37"/>
  <c r="AI171" i="37"/>
  <c r="AN171" i="37"/>
  <c r="AL171" i="37"/>
  <c r="AT171" i="37"/>
  <c r="Q171" i="37"/>
  <c r="Y171" i="37"/>
  <c r="U171" i="37"/>
  <c r="R171" i="37"/>
  <c r="X171" i="37"/>
  <c r="O171" i="37"/>
  <c r="AH171" i="37"/>
  <c r="AC171" i="37"/>
  <c r="AG283" i="35"/>
  <c r="R283" i="35"/>
  <c r="P283" i="35"/>
  <c r="AE283" i="35"/>
  <c r="AC283" i="35"/>
  <c r="AT283" i="35"/>
  <c r="N283" i="35"/>
  <c r="K283" i="35"/>
  <c r="W283" i="35"/>
  <c r="S283" i="35"/>
  <c r="AP283" i="35"/>
  <c r="AO283" i="35"/>
  <c r="L283" i="35"/>
  <c r="I283" i="35"/>
  <c r="Z283" i="35"/>
  <c r="AA283" i="35"/>
  <c r="M283" i="35"/>
  <c r="Q283" i="35"/>
  <c r="O283" i="35"/>
  <c r="AH283" i="35"/>
  <c r="AB283" i="35"/>
  <c r="AD283" i="35"/>
  <c r="T283" i="35"/>
  <c r="AS283" i="35"/>
  <c r="V283" i="35"/>
  <c r="AN283" i="35"/>
  <c r="AQ283" i="35"/>
  <c r="U283" i="35"/>
  <c r="AM283" i="35"/>
  <c r="AL283" i="35"/>
  <c r="AI283" i="35"/>
  <c r="AR283" i="35"/>
  <c r="AF283" i="35"/>
  <c r="AK283" i="35"/>
  <c r="X283" i="35"/>
  <c r="AJ283" i="35"/>
  <c r="Y283" i="35"/>
  <c r="AQ400" i="35"/>
  <c r="AL400" i="35"/>
  <c r="R400" i="35"/>
  <c r="AB400" i="35"/>
  <c r="AD400" i="35"/>
  <c r="U400" i="35"/>
  <c r="V400" i="35"/>
  <c r="X400" i="35"/>
  <c r="Y400" i="35"/>
  <c r="M400" i="35"/>
  <c r="K400" i="35"/>
  <c r="T400" i="35"/>
  <c r="S400" i="35"/>
  <c r="AS400" i="35"/>
  <c r="AC400" i="35"/>
  <c r="O400" i="35"/>
  <c r="AJ400" i="35"/>
  <c r="AO400" i="35"/>
  <c r="AH400" i="35"/>
  <c r="AM400" i="35"/>
  <c r="AR400" i="35"/>
  <c r="I400" i="35"/>
  <c r="AG400" i="35"/>
  <c r="AK400" i="35"/>
  <c r="AN400" i="35"/>
  <c r="AP400" i="35"/>
  <c r="AF400" i="35"/>
  <c r="AA400" i="35"/>
  <c r="P400" i="35"/>
  <c r="AI400" i="35"/>
  <c r="AE400" i="35"/>
  <c r="AT400" i="35"/>
  <c r="W400" i="35"/>
  <c r="Z400" i="35"/>
  <c r="L400" i="35"/>
  <c r="N400" i="35"/>
  <c r="Q400" i="35"/>
  <c r="AC395" i="37"/>
  <c r="AQ395" i="37"/>
  <c r="AG395" i="37"/>
  <c r="AM395" i="37"/>
  <c r="AB395" i="37"/>
  <c r="AD395" i="37"/>
  <c r="AE395" i="37"/>
  <c r="V395" i="37"/>
  <c r="U395" i="37"/>
  <c r="K395" i="37"/>
  <c r="Y395" i="37"/>
  <c r="AS395" i="37"/>
  <c r="O395" i="37"/>
  <c r="N395" i="37"/>
  <c r="AR395" i="37"/>
  <c r="T395" i="37"/>
  <c r="L395" i="37"/>
  <c r="AP395" i="37"/>
  <c r="AA395" i="37"/>
  <c r="M395" i="37"/>
  <c r="AJ395" i="37"/>
  <c r="I395" i="37"/>
  <c r="W395" i="37"/>
  <c r="AT395" i="37"/>
  <c r="Z395" i="37"/>
  <c r="AN395" i="37"/>
  <c r="R395" i="37"/>
  <c r="AK395" i="37"/>
  <c r="X395" i="37"/>
  <c r="AH395" i="37"/>
  <c r="AI395" i="37"/>
  <c r="P395" i="37"/>
  <c r="AF395" i="37"/>
  <c r="S395" i="37"/>
  <c r="AL395" i="37"/>
  <c r="Q395" i="37"/>
  <c r="AO395" i="37"/>
  <c r="AG30" i="37"/>
  <c r="Z30" i="37"/>
  <c r="I30" i="37"/>
  <c r="AD30" i="37"/>
  <c r="L30" i="37"/>
  <c r="V30" i="37"/>
  <c r="AM30" i="37"/>
  <c r="X30" i="37"/>
  <c r="AS30" i="37"/>
  <c r="AC30" i="37"/>
  <c r="Y30" i="37"/>
  <c r="AT30" i="37"/>
  <c r="T30" i="37"/>
  <c r="AQ30" i="37"/>
  <c r="AI30" i="37"/>
  <c r="R30" i="37"/>
  <c r="M30" i="37"/>
  <c r="AR30" i="37"/>
  <c r="AP30" i="37"/>
  <c r="W30" i="37"/>
  <c r="AH30" i="37"/>
  <c r="AJ30" i="37"/>
  <c r="Q30" i="37"/>
  <c r="AE30" i="37"/>
  <c r="AK30" i="37"/>
  <c r="AN30" i="37"/>
  <c r="AL30" i="37"/>
  <c r="AO30" i="37"/>
  <c r="AF30" i="37"/>
  <c r="P30" i="37"/>
  <c r="N30" i="37"/>
  <c r="AB30" i="37"/>
  <c r="S30" i="37"/>
  <c r="AA30" i="37"/>
  <c r="K30" i="37"/>
  <c r="O30" i="37"/>
  <c r="U30" i="37"/>
  <c r="AG170" i="35"/>
  <c r="W170" i="35"/>
  <c r="O170" i="35"/>
  <c r="AA170" i="35"/>
  <c r="AQ170" i="35"/>
  <c r="AR170" i="35"/>
  <c r="AP170" i="35"/>
  <c r="Q170" i="35"/>
  <c r="L170" i="35"/>
  <c r="AT170" i="35"/>
  <c r="AF170" i="35"/>
  <c r="AB170" i="35"/>
  <c r="AL170" i="35"/>
  <c r="AE170" i="35"/>
  <c r="AH170" i="35"/>
  <c r="AO170" i="35"/>
  <c r="Z170" i="35"/>
  <c r="X170" i="35"/>
  <c r="AD170" i="35"/>
  <c r="AS170" i="35"/>
  <c r="AJ170" i="35"/>
  <c r="P170" i="35"/>
  <c r="U170" i="35"/>
  <c r="AI170" i="35"/>
  <c r="M170" i="35"/>
  <c r="AN170" i="35"/>
  <c r="S170" i="35"/>
  <c r="R170" i="35"/>
  <c r="AK170" i="35"/>
  <c r="V170" i="35"/>
  <c r="AC170" i="35"/>
  <c r="K170" i="35"/>
  <c r="I170" i="35"/>
  <c r="AM170" i="35"/>
  <c r="T170" i="35"/>
  <c r="Y170" i="35"/>
  <c r="N170" i="35"/>
  <c r="AL424" i="35"/>
  <c r="AG424" i="35"/>
  <c r="AF424" i="35"/>
  <c r="AI424" i="35"/>
  <c r="AA424" i="35"/>
  <c r="Z424" i="35"/>
  <c r="W424" i="35"/>
  <c r="AB424" i="35"/>
  <c r="AD424" i="35"/>
  <c r="U424" i="35"/>
  <c r="AK424" i="35"/>
  <c r="S424" i="35"/>
  <c r="O424" i="35"/>
  <c r="X424" i="35"/>
  <c r="Y424" i="35"/>
  <c r="M424" i="35"/>
  <c r="AS424" i="35"/>
  <c r="T424" i="35"/>
  <c r="AN424" i="35"/>
  <c r="AT424" i="35"/>
  <c r="AP424" i="35"/>
  <c r="AE424" i="35"/>
  <c r="P424" i="35"/>
  <c r="Q424" i="35"/>
  <c r="N424" i="35"/>
  <c r="AH424" i="35"/>
  <c r="AM424" i="35"/>
  <c r="L424" i="35"/>
  <c r="V424" i="35"/>
  <c r="AO424" i="35"/>
  <c r="K424" i="35"/>
  <c r="AR424" i="35"/>
  <c r="AJ424" i="35"/>
  <c r="I424" i="35"/>
  <c r="R424" i="35"/>
  <c r="AC424" i="35"/>
  <c r="AQ424" i="35"/>
  <c r="AR224" i="36"/>
  <c r="L224" i="36"/>
  <c r="AT224" i="36"/>
  <c r="AP224" i="36"/>
  <c r="Q224" i="36"/>
  <c r="AN224" i="36"/>
  <c r="AS224" i="36"/>
  <c r="AO224" i="36"/>
  <c r="AK224" i="36"/>
  <c r="AG224" i="36"/>
  <c r="AA224" i="36"/>
  <c r="AJ224" i="36"/>
  <c r="AM224" i="36"/>
  <c r="AI224" i="36"/>
  <c r="AE224" i="36"/>
  <c r="AQ224" i="36"/>
  <c r="W224" i="36"/>
  <c r="Z224" i="36"/>
  <c r="V224" i="36"/>
  <c r="AF224" i="36"/>
  <c r="R224" i="36"/>
  <c r="U224" i="36"/>
  <c r="AB224" i="36"/>
  <c r="M224" i="36"/>
  <c r="O224" i="36"/>
  <c r="T224" i="36"/>
  <c r="I224" i="36"/>
  <c r="P224" i="36"/>
  <c r="AL224" i="36"/>
  <c r="X224" i="36"/>
  <c r="K224" i="36"/>
  <c r="AH224" i="36"/>
  <c r="AC224" i="36"/>
  <c r="AD224" i="36"/>
  <c r="Y224" i="36"/>
  <c r="S224" i="36"/>
  <c r="N224" i="36"/>
  <c r="AS134" i="36"/>
  <c r="AM134" i="36"/>
  <c r="AT134" i="36"/>
  <c r="N134" i="36"/>
  <c r="I134" i="36"/>
  <c r="AR134" i="36"/>
  <c r="AC134" i="36"/>
  <c r="AP134" i="36"/>
  <c r="AQ134" i="36"/>
  <c r="AG134" i="36"/>
  <c r="AB134" i="36"/>
  <c r="AL134" i="36"/>
  <c r="AO134" i="36"/>
  <c r="AK134" i="36"/>
  <c r="W134" i="36"/>
  <c r="M134" i="36"/>
  <c r="V134" i="36"/>
  <c r="AA134" i="36"/>
  <c r="X134" i="36"/>
  <c r="R134" i="36"/>
  <c r="U134" i="36"/>
  <c r="AJ134" i="36"/>
  <c r="P134" i="36"/>
  <c r="Z134" i="36"/>
  <c r="AI134" i="36"/>
  <c r="AE134" i="36"/>
  <c r="S134" i="36"/>
  <c r="Q134" i="36"/>
  <c r="Y134" i="36"/>
  <c r="T134" i="36"/>
  <c r="O134" i="36"/>
  <c r="AF134" i="36"/>
  <c r="K134" i="36"/>
  <c r="L134" i="36"/>
  <c r="AN134" i="36"/>
  <c r="AH134" i="36"/>
  <c r="AD134" i="36"/>
  <c r="AM62" i="36"/>
  <c r="M62" i="36"/>
  <c r="AS62" i="36"/>
  <c r="Q62" i="36"/>
  <c r="AT62" i="36"/>
  <c r="N62" i="36"/>
  <c r="I62" i="36"/>
  <c r="AR62" i="36"/>
  <c r="AB62" i="36"/>
  <c r="AP62" i="36"/>
  <c r="AQ62" i="36"/>
  <c r="AG62" i="36"/>
  <c r="AL62" i="36"/>
  <c r="AO62" i="36"/>
  <c r="AK62" i="36"/>
  <c r="W62" i="36"/>
  <c r="Y62" i="36"/>
  <c r="L62" i="36"/>
  <c r="AH62" i="36"/>
  <c r="T62" i="36"/>
  <c r="AI62" i="36"/>
  <c r="AD62" i="36"/>
  <c r="O62" i="36"/>
  <c r="S62" i="36"/>
  <c r="AE62" i="36"/>
  <c r="AC62" i="36"/>
  <c r="AF62" i="36"/>
  <c r="AA62" i="36"/>
  <c r="U62" i="36"/>
  <c r="P62" i="36"/>
  <c r="Z62" i="36"/>
  <c r="V62" i="36"/>
  <c r="R62" i="36"/>
  <c r="X62" i="36"/>
  <c r="AJ62" i="36"/>
  <c r="K62" i="36"/>
  <c r="AN62" i="36"/>
  <c r="AL510" i="37"/>
  <c r="Q510" i="37"/>
  <c r="Y510" i="37"/>
  <c r="T510" i="37"/>
  <c r="O510" i="37"/>
  <c r="AC510" i="37"/>
  <c r="AT510" i="37"/>
  <c r="AG510" i="37"/>
  <c r="AJ510" i="37"/>
  <c r="R510" i="37"/>
  <c r="AB510" i="37"/>
  <c r="AD510" i="37"/>
  <c r="AM510" i="37"/>
  <c r="X510" i="37"/>
  <c r="U510" i="37"/>
  <c r="W510" i="37"/>
  <c r="AP510" i="37"/>
  <c r="AQ510" i="37"/>
  <c r="P510" i="37"/>
  <c r="AO510" i="37"/>
  <c r="AI510" i="37"/>
  <c r="M510" i="37"/>
  <c r="I510" i="37"/>
  <c r="K510" i="37"/>
  <c r="V510" i="37"/>
  <c r="AE510" i="37"/>
  <c r="AR510" i="37"/>
  <c r="AN510" i="37"/>
  <c r="AH510" i="37"/>
  <c r="AK510" i="37"/>
  <c r="L510" i="37"/>
  <c r="AF510" i="37"/>
  <c r="Z510" i="37"/>
  <c r="S510" i="37"/>
  <c r="AS510" i="37"/>
  <c r="N510" i="37"/>
  <c r="AA510" i="37"/>
  <c r="AE169" i="36"/>
  <c r="AJ169" i="36"/>
  <c r="AF169" i="36"/>
  <c r="M169" i="36"/>
  <c r="Q169" i="36"/>
  <c r="AA169" i="36"/>
  <c r="AD169" i="36"/>
  <c r="Z169" i="36"/>
  <c r="AL169" i="36"/>
  <c r="AB169" i="36"/>
  <c r="W169" i="36"/>
  <c r="Y169" i="36"/>
  <c r="U169" i="36"/>
  <c r="V169" i="36"/>
  <c r="AC169" i="36"/>
  <c r="AM169" i="36"/>
  <c r="AT169" i="36"/>
  <c r="AP169" i="36"/>
  <c r="AH169" i="36"/>
  <c r="L169" i="36"/>
  <c r="S169" i="36"/>
  <c r="P169" i="36"/>
  <c r="X169" i="36"/>
  <c r="O169" i="36"/>
  <c r="AO169" i="36"/>
  <c r="K169" i="36"/>
  <c r="AS169" i="36"/>
  <c r="AQ169" i="36"/>
  <c r="I169" i="36"/>
  <c r="AG169" i="36"/>
  <c r="AI169" i="36"/>
  <c r="AK169" i="36"/>
  <c r="AR169" i="36"/>
  <c r="T169" i="36"/>
  <c r="N169" i="36"/>
  <c r="AN169" i="36"/>
  <c r="R169" i="36"/>
  <c r="Q164" i="35"/>
  <c r="R164" i="35"/>
  <c r="AF164" i="35"/>
  <c r="AE164" i="35"/>
  <c r="AS164" i="35"/>
  <c r="M164" i="35"/>
  <c r="L164" i="35"/>
  <c r="X164" i="35"/>
  <c r="T164" i="35"/>
  <c r="AO164" i="35"/>
  <c r="I164" i="35"/>
  <c r="AQ164" i="35"/>
  <c r="N164" i="35"/>
  <c r="K164" i="35"/>
  <c r="Y164" i="35"/>
  <c r="AB164" i="35"/>
  <c r="O164" i="35"/>
  <c r="Z164" i="35"/>
  <c r="AR164" i="35"/>
  <c r="AL164" i="35"/>
  <c r="W164" i="35"/>
  <c r="AM164" i="35"/>
  <c r="AA164" i="35"/>
  <c r="AN164" i="35"/>
  <c r="AH164" i="35"/>
  <c r="S164" i="35"/>
  <c r="AC164" i="35"/>
  <c r="V164" i="35"/>
  <c r="P164" i="35"/>
  <c r="AJ164" i="35"/>
  <c r="AD164" i="35"/>
  <c r="U164" i="35"/>
  <c r="AT164" i="35"/>
  <c r="AK164" i="35"/>
  <c r="AG164" i="35"/>
  <c r="AP164" i="35"/>
  <c r="AI164" i="35"/>
  <c r="AP37" i="37"/>
  <c r="V37" i="37"/>
  <c r="K37" i="37"/>
  <c r="I37" i="37"/>
  <c r="AT37" i="37"/>
  <c r="AK37" i="37"/>
  <c r="S37" i="37"/>
  <c r="W37" i="37"/>
  <c r="N37" i="37"/>
  <c r="M37" i="37"/>
  <c r="AF37" i="37"/>
  <c r="T37" i="37"/>
  <c r="AD37" i="37"/>
  <c r="AI37" i="37"/>
  <c r="R37" i="37"/>
  <c r="O37" i="37"/>
  <c r="AQ37" i="37"/>
  <c r="AR37" i="37"/>
  <c r="U37" i="37"/>
  <c r="Q37" i="37"/>
  <c r="AL37" i="37"/>
  <c r="AJ37" i="37"/>
  <c r="AO37" i="37"/>
  <c r="AN37" i="37"/>
  <c r="AH37" i="37"/>
  <c r="P37" i="37"/>
  <c r="AC37" i="37"/>
  <c r="AB37" i="37"/>
  <c r="AG37" i="37"/>
  <c r="AE37" i="37"/>
  <c r="X37" i="37"/>
  <c r="AS37" i="37"/>
  <c r="L37" i="37"/>
  <c r="AM37" i="37"/>
  <c r="AA37" i="37"/>
  <c r="Z37" i="37"/>
  <c r="Y37" i="37"/>
  <c r="R224" i="37"/>
  <c r="AP224" i="37"/>
  <c r="Z224" i="37"/>
  <c r="AD224" i="37"/>
  <c r="AQ224" i="37"/>
  <c r="AS224" i="37"/>
  <c r="Y224" i="37"/>
  <c r="X224" i="37"/>
  <c r="AA224" i="37"/>
  <c r="I224" i="37"/>
  <c r="O224" i="37"/>
  <c r="U224" i="37"/>
  <c r="AT224" i="37"/>
  <c r="M224" i="37"/>
  <c r="AE224" i="37"/>
  <c r="K224" i="37"/>
  <c r="AJ224" i="37"/>
  <c r="AH224" i="37"/>
  <c r="T224" i="37"/>
  <c r="AI224" i="37"/>
  <c r="L224" i="37"/>
  <c r="W224" i="37"/>
  <c r="V224" i="37"/>
  <c r="N224" i="37"/>
  <c r="AO224" i="37"/>
  <c r="AG224" i="37"/>
  <c r="AC224" i="37"/>
  <c r="AF224" i="37"/>
  <c r="AN224" i="37"/>
  <c r="S224" i="37"/>
  <c r="Q224" i="37"/>
  <c r="AL224" i="37"/>
  <c r="AK224" i="37"/>
  <c r="P224" i="37"/>
  <c r="AM224" i="37"/>
  <c r="AR224" i="37"/>
  <c r="AB224" i="37"/>
  <c r="AR109" i="37"/>
  <c r="AK109" i="37"/>
  <c r="K109" i="37"/>
  <c r="W109" i="37"/>
  <c r="R109" i="37"/>
  <c r="S109" i="37"/>
  <c r="AE109" i="37"/>
  <c r="AT109" i="37"/>
  <c r="N109" i="37"/>
  <c r="M109" i="37"/>
  <c r="AP109" i="37"/>
  <c r="AF109" i="37"/>
  <c r="I109" i="37"/>
  <c r="Z109" i="37"/>
  <c r="AC109" i="37"/>
  <c r="AH109" i="37"/>
  <c r="U109" i="37"/>
  <c r="AD109" i="37"/>
  <c r="AB109" i="37"/>
  <c r="V109" i="37"/>
  <c r="AJ109" i="37"/>
  <c r="L109" i="37"/>
  <c r="AM109" i="37"/>
  <c r="P109" i="37"/>
  <c r="X109" i="37"/>
  <c r="AO109" i="37"/>
  <c r="Y109" i="37"/>
  <c r="AI109" i="37"/>
  <c r="AG109" i="37"/>
  <c r="O109" i="37"/>
  <c r="AQ109" i="37"/>
  <c r="AS109" i="37"/>
  <c r="T109" i="37"/>
  <c r="AL109" i="37"/>
  <c r="AN109" i="37"/>
  <c r="Q109" i="37"/>
  <c r="AA109" i="37"/>
  <c r="AP401" i="37"/>
  <c r="AJ401" i="37"/>
  <c r="R401" i="37"/>
  <c r="L401" i="37"/>
  <c r="V401" i="37"/>
  <c r="AF401" i="37"/>
  <c r="AK401" i="37"/>
  <c r="AT401" i="37"/>
  <c r="AL401" i="37"/>
  <c r="K401" i="37"/>
  <c r="U401" i="37"/>
  <c r="S401" i="37"/>
  <c r="AB401" i="37"/>
  <c r="Q401" i="37"/>
  <c r="N401" i="37"/>
  <c r="T401" i="37"/>
  <c r="M401" i="37"/>
  <c r="AR401" i="37"/>
  <c r="AQ401" i="37"/>
  <c r="AC401" i="37"/>
  <c r="AD401" i="37"/>
  <c r="AI401" i="37"/>
  <c r="O401" i="37"/>
  <c r="X401" i="37"/>
  <c r="AS401" i="37"/>
  <c r="AE401" i="37"/>
  <c r="I401" i="37"/>
  <c r="AH401" i="37"/>
  <c r="P401" i="37"/>
  <c r="AM401" i="37"/>
  <c r="AA401" i="37"/>
  <c r="Z401" i="37"/>
  <c r="AN401" i="37"/>
  <c r="AO401" i="37"/>
  <c r="AG401" i="37"/>
  <c r="W401" i="37"/>
  <c r="Y401" i="37"/>
  <c r="AM289" i="37"/>
  <c r="AS289" i="37"/>
  <c r="AK289" i="37"/>
  <c r="Y289" i="37"/>
  <c r="AJ289" i="37"/>
  <c r="AI289" i="37"/>
  <c r="AN289" i="37"/>
  <c r="AD289" i="37"/>
  <c r="Q289" i="37"/>
  <c r="T289" i="37"/>
  <c r="AE289" i="37"/>
  <c r="AH289" i="37"/>
  <c r="V289" i="37"/>
  <c r="AO289" i="37"/>
  <c r="O289" i="37"/>
  <c r="M289" i="37"/>
  <c r="AL289" i="37"/>
  <c r="AG289" i="37"/>
  <c r="AC289" i="37"/>
  <c r="AP289" i="37"/>
  <c r="AQ289" i="37"/>
  <c r="X289" i="37"/>
  <c r="AB289" i="37"/>
  <c r="AR289" i="37"/>
  <c r="R289" i="37"/>
  <c r="N289" i="37"/>
  <c r="L289" i="37"/>
  <c r="S289" i="37"/>
  <c r="AT289" i="37"/>
  <c r="K289" i="37"/>
  <c r="AF289" i="37"/>
  <c r="W289" i="37"/>
  <c r="Z289" i="37"/>
  <c r="P289" i="37"/>
  <c r="U289" i="37"/>
  <c r="AA289" i="37"/>
  <c r="I289" i="37"/>
  <c r="O404" i="36"/>
  <c r="M404" i="36"/>
  <c r="AD404" i="36"/>
  <c r="Q404" i="36"/>
  <c r="AQ404" i="36"/>
  <c r="K404" i="36"/>
  <c r="AP404" i="36"/>
  <c r="V404" i="36"/>
  <c r="AM404" i="36"/>
  <c r="AS404" i="36"/>
  <c r="AJ404" i="36"/>
  <c r="P404" i="36"/>
  <c r="Z404" i="36"/>
  <c r="W404" i="36"/>
  <c r="X404" i="36"/>
  <c r="AR404" i="36"/>
  <c r="AF404" i="36"/>
  <c r="T404" i="36"/>
  <c r="AN404" i="36"/>
  <c r="I404" i="36"/>
  <c r="Y404" i="36"/>
  <c r="AH404" i="36"/>
  <c r="AT404" i="36"/>
  <c r="AC404" i="36"/>
  <c r="AL404" i="36"/>
  <c r="R404" i="36"/>
  <c r="AA404" i="36"/>
  <c r="N404" i="36"/>
  <c r="L404" i="36"/>
  <c r="S404" i="36"/>
  <c r="AK404" i="36"/>
  <c r="AI404" i="36"/>
  <c r="AE404" i="36"/>
  <c r="AG404" i="36"/>
  <c r="AO404" i="36"/>
  <c r="U404" i="36"/>
  <c r="AB404" i="36"/>
  <c r="AD200" i="35"/>
  <c r="U200" i="35"/>
  <c r="W200" i="35"/>
  <c r="AT200" i="35"/>
  <c r="AQ200" i="35"/>
  <c r="Q200" i="35"/>
  <c r="R200" i="35"/>
  <c r="AJ200" i="35"/>
  <c r="X200" i="35"/>
  <c r="AS200" i="35"/>
  <c r="M200" i="35"/>
  <c r="L200" i="35"/>
  <c r="AA200" i="35"/>
  <c r="AI200" i="35"/>
  <c r="AC200" i="35"/>
  <c r="AH200" i="35"/>
  <c r="S200" i="35"/>
  <c r="V200" i="35"/>
  <c r="AK200" i="35"/>
  <c r="AF200" i="35"/>
  <c r="I200" i="35"/>
  <c r="AG200" i="35"/>
  <c r="Z200" i="35"/>
  <c r="P200" i="35"/>
  <c r="Y200" i="35"/>
  <c r="K200" i="35"/>
  <c r="AB200" i="35"/>
  <c r="N200" i="35"/>
  <c r="AO200" i="35"/>
  <c r="AN200" i="35"/>
  <c r="O200" i="35"/>
  <c r="AL200" i="35"/>
  <c r="AP200" i="35"/>
  <c r="T200" i="35"/>
  <c r="AE200" i="35"/>
  <c r="AR200" i="35"/>
  <c r="AM200" i="35"/>
  <c r="AF69" i="35"/>
  <c r="AG69" i="35"/>
  <c r="W69" i="35"/>
  <c r="AB69" i="35"/>
  <c r="AA69" i="35"/>
  <c r="O69" i="35"/>
  <c r="S69" i="35"/>
  <c r="M69" i="35"/>
  <c r="X69" i="35"/>
  <c r="V69" i="35"/>
  <c r="I69" i="35"/>
  <c r="AH69" i="35"/>
  <c r="Z69" i="35"/>
  <c r="AN69" i="35"/>
  <c r="AQ69" i="35"/>
  <c r="AK69" i="35"/>
  <c r="Y69" i="35"/>
  <c r="U69" i="35"/>
  <c r="P69" i="35"/>
  <c r="AM69" i="35"/>
  <c r="AO69" i="35"/>
  <c r="L69" i="35"/>
  <c r="AE69" i="35"/>
  <c r="AL69" i="35"/>
  <c r="R69" i="35"/>
  <c r="AI69" i="35"/>
  <c r="Q69" i="35"/>
  <c r="AJ69" i="35"/>
  <c r="AD69" i="35"/>
  <c r="T69" i="35"/>
  <c r="AT69" i="35"/>
  <c r="AR69" i="35"/>
  <c r="AS69" i="35"/>
  <c r="K69" i="35"/>
  <c r="N69" i="35"/>
  <c r="AP69" i="35"/>
  <c r="AC69" i="35"/>
  <c r="AK24" i="35"/>
  <c r="AP24" i="35"/>
  <c r="AH24" i="35"/>
  <c r="AT24" i="35"/>
  <c r="AR24" i="35"/>
  <c r="AG24" i="35"/>
  <c r="AJ24" i="35"/>
  <c r="AA24" i="35"/>
  <c r="AL24" i="35"/>
  <c r="AI24" i="35"/>
  <c r="Q24" i="35"/>
  <c r="AN24" i="35"/>
  <c r="R24" i="35"/>
  <c r="M24" i="35"/>
  <c r="S24" i="35"/>
  <c r="AM24" i="35"/>
  <c r="I24" i="35"/>
  <c r="L24" i="35"/>
  <c r="AD24" i="35"/>
  <c r="Y24" i="35"/>
  <c r="O24" i="35"/>
  <c r="N24" i="35"/>
  <c r="P24" i="35"/>
  <c r="Z24" i="35"/>
  <c r="K24" i="35"/>
  <c r="T24" i="35"/>
  <c r="X24" i="35"/>
  <c r="U24" i="35"/>
  <c r="AB24" i="35"/>
  <c r="AF24" i="35"/>
  <c r="AS24" i="35"/>
  <c r="W24" i="35"/>
  <c r="V24" i="35"/>
  <c r="AE24" i="35"/>
  <c r="AQ24" i="35"/>
  <c r="AC24" i="35"/>
  <c r="AO24" i="35"/>
  <c r="AF322" i="36"/>
  <c r="AS322" i="36"/>
  <c r="M322" i="36"/>
  <c r="AB322" i="36"/>
  <c r="AO322" i="36"/>
  <c r="I322" i="36"/>
  <c r="AN322" i="36"/>
  <c r="V322" i="36"/>
  <c r="AK322" i="36"/>
  <c r="AP322" i="36"/>
  <c r="AH322" i="36"/>
  <c r="N322" i="36"/>
  <c r="Z322" i="36"/>
  <c r="AR322" i="36"/>
  <c r="AG322" i="36"/>
  <c r="T322" i="36"/>
  <c r="AL322" i="36"/>
  <c r="K322" i="36"/>
  <c r="AJ322" i="36"/>
  <c r="AD322" i="36"/>
  <c r="AT322" i="36"/>
  <c r="AE322" i="36"/>
  <c r="W322" i="36"/>
  <c r="O322" i="36"/>
  <c r="P322" i="36"/>
  <c r="AQ322" i="36"/>
  <c r="AC322" i="36"/>
  <c r="AI322" i="36"/>
  <c r="X322" i="36"/>
  <c r="Y322" i="36"/>
  <c r="U322" i="36"/>
  <c r="L322" i="36"/>
  <c r="Q322" i="36"/>
  <c r="AM322" i="36"/>
  <c r="AA322" i="36"/>
  <c r="S322" i="36"/>
  <c r="R322" i="36"/>
  <c r="AB460" i="36"/>
  <c r="R460" i="36"/>
  <c r="AL460" i="36"/>
  <c r="AO460" i="36"/>
  <c r="I460" i="36"/>
  <c r="AP460" i="36"/>
  <c r="AK460" i="36"/>
  <c r="AT460" i="36"/>
  <c r="AH460" i="36"/>
  <c r="O460" i="36"/>
  <c r="U460" i="36"/>
  <c r="N460" i="36"/>
  <c r="AJ460" i="36"/>
  <c r="AE460" i="36"/>
  <c r="Q460" i="36"/>
  <c r="AA460" i="36"/>
  <c r="AR460" i="36"/>
  <c r="AM460" i="36"/>
  <c r="M460" i="36"/>
  <c r="T460" i="36"/>
  <c r="AC460" i="36"/>
  <c r="Y460" i="36"/>
  <c r="K460" i="36"/>
  <c r="AN460" i="36"/>
  <c r="V460" i="36"/>
  <c r="AS460" i="36"/>
  <c r="S460" i="36"/>
  <c r="P460" i="36"/>
  <c r="AQ460" i="36"/>
  <c r="AG460" i="36"/>
  <c r="L460" i="36"/>
  <c r="Z460" i="36"/>
  <c r="AD460" i="36"/>
  <c r="W460" i="36"/>
  <c r="X460" i="36"/>
  <c r="AF460" i="36"/>
  <c r="AI460" i="36"/>
  <c r="AJ586" i="36"/>
  <c r="I586" i="36"/>
  <c r="P586" i="36"/>
  <c r="AT586" i="36"/>
  <c r="AM586" i="36"/>
  <c r="AN586" i="36"/>
  <c r="AK586" i="36"/>
  <c r="Z586" i="36"/>
  <c r="AF586" i="36"/>
  <c r="AG586" i="36"/>
  <c r="R586" i="36"/>
  <c r="Y586" i="36"/>
  <c r="N586" i="36"/>
  <c r="T586" i="36"/>
  <c r="AE586" i="36"/>
  <c r="AO586" i="36"/>
  <c r="W586" i="36"/>
  <c r="U586" i="36"/>
  <c r="S586" i="36"/>
  <c r="AD586" i="36"/>
  <c r="AI586" i="36"/>
  <c r="AP586" i="36"/>
  <c r="AH586" i="36"/>
  <c r="O586" i="36"/>
  <c r="Q586" i="36"/>
  <c r="AA586" i="36"/>
  <c r="AQ586" i="36"/>
  <c r="V586" i="36"/>
  <c r="X586" i="36"/>
  <c r="AS586" i="36"/>
  <c r="AC586" i="36"/>
  <c r="AR586" i="36"/>
  <c r="K586" i="36"/>
  <c r="AL586" i="36"/>
  <c r="M586" i="36"/>
  <c r="L586" i="36"/>
  <c r="AB586" i="36"/>
  <c r="AM178" i="35"/>
  <c r="AP178" i="35"/>
  <c r="AJ178" i="35"/>
  <c r="AT178" i="35"/>
  <c r="L178" i="35"/>
  <c r="Z178" i="35"/>
  <c r="N178" i="35"/>
  <c r="Y178" i="35"/>
  <c r="AI178" i="35"/>
  <c r="AK178" i="35"/>
  <c r="AC178" i="35"/>
  <c r="AL178" i="35"/>
  <c r="AS178" i="35"/>
  <c r="AA178" i="35"/>
  <c r="R178" i="35"/>
  <c r="AE178" i="35"/>
  <c r="AF178" i="35"/>
  <c r="V178" i="35"/>
  <c r="AB178" i="35"/>
  <c r="Q178" i="35"/>
  <c r="O178" i="35"/>
  <c r="X178" i="35"/>
  <c r="AD178" i="35"/>
  <c r="AQ178" i="35"/>
  <c r="AG178" i="35"/>
  <c r="M178" i="35"/>
  <c r="AR178" i="35"/>
  <c r="AO178" i="35"/>
  <c r="W178" i="35"/>
  <c r="I178" i="35"/>
  <c r="S178" i="35"/>
  <c r="AN178" i="35"/>
  <c r="AH178" i="35"/>
  <c r="U178" i="35"/>
  <c r="P178" i="35"/>
  <c r="K178" i="35"/>
  <c r="T178" i="35"/>
  <c r="AM571" i="36"/>
  <c r="X571" i="36"/>
  <c r="AC571" i="36"/>
  <c r="AL571" i="36"/>
  <c r="AI571" i="36"/>
  <c r="T571" i="36"/>
  <c r="Y571" i="36"/>
  <c r="AH571" i="36"/>
  <c r="S571" i="36"/>
  <c r="AB571" i="36"/>
  <c r="Q571" i="36"/>
  <c r="R571" i="36"/>
  <c r="AE571" i="36"/>
  <c r="P571" i="36"/>
  <c r="M571" i="36"/>
  <c r="N571" i="36"/>
  <c r="L571" i="36"/>
  <c r="I571" i="36"/>
  <c r="AJ571" i="36"/>
  <c r="AP571" i="36"/>
  <c r="O571" i="36"/>
  <c r="AF571" i="36"/>
  <c r="AD571" i="36"/>
  <c r="AS571" i="36"/>
  <c r="Z571" i="36"/>
  <c r="AR571" i="36"/>
  <c r="U571" i="36"/>
  <c r="K571" i="36"/>
  <c r="AK571" i="36"/>
  <c r="AG571" i="36"/>
  <c r="AT571" i="36"/>
  <c r="AN571" i="36"/>
  <c r="W571" i="36"/>
  <c r="AQ571" i="36"/>
  <c r="AA571" i="36"/>
  <c r="AO571" i="36"/>
  <c r="V571" i="36"/>
  <c r="AH291" i="35"/>
  <c r="AK291" i="35"/>
  <c r="AB291" i="35"/>
  <c r="AE291" i="35"/>
  <c r="AD291" i="35"/>
  <c r="AF291" i="35"/>
  <c r="T291" i="35"/>
  <c r="W291" i="35"/>
  <c r="AM291" i="35"/>
  <c r="Z291" i="35"/>
  <c r="AA291" i="35"/>
  <c r="M291" i="35"/>
  <c r="L291" i="35"/>
  <c r="AP291" i="35"/>
  <c r="AO291" i="35"/>
  <c r="Q291" i="35"/>
  <c r="O291" i="35"/>
  <c r="R291" i="35"/>
  <c r="AJ291" i="35"/>
  <c r="U291" i="35"/>
  <c r="N291" i="35"/>
  <c r="Y291" i="35"/>
  <c r="S291" i="35"/>
  <c r="AR291" i="35"/>
  <c r="AQ291" i="35"/>
  <c r="AN291" i="35"/>
  <c r="AL291" i="35"/>
  <c r="AI291" i="35"/>
  <c r="V291" i="35"/>
  <c r="AS291" i="35"/>
  <c r="P291" i="35"/>
  <c r="K291" i="35"/>
  <c r="AG291" i="35"/>
  <c r="X291" i="35"/>
  <c r="AT291" i="35"/>
  <c r="AC291" i="35"/>
  <c r="I291" i="35"/>
  <c r="AI301" i="35"/>
  <c r="Y301" i="35"/>
  <c r="AD301" i="35"/>
  <c r="AJ301" i="35"/>
  <c r="AH301" i="35"/>
  <c r="S301" i="35"/>
  <c r="AB301" i="35"/>
  <c r="K301" i="35"/>
  <c r="Z301" i="35"/>
  <c r="O301" i="35"/>
  <c r="AE301" i="35"/>
  <c r="AR301" i="35"/>
  <c r="M301" i="35"/>
  <c r="AC301" i="35"/>
  <c r="R301" i="35"/>
  <c r="I301" i="35"/>
  <c r="AL301" i="35"/>
  <c r="T301" i="35"/>
  <c r="N301" i="35"/>
  <c r="AO301" i="35"/>
  <c r="AG301" i="35"/>
  <c r="AT301" i="35"/>
  <c r="L301" i="35"/>
  <c r="Q301" i="35"/>
  <c r="U301" i="35"/>
  <c r="AM301" i="35"/>
  <c r="AN301" i="35"/>
  <c r="AS301" i="35"/>
  <c r="AQ301" i="35"/>
  <c r="W301" i="35"/>
  <c r="P301" i="35"/>
  <c r="AP301" i="35"/>
  <c r="AK301" i="35"/>
  <c r="X301" i="35"/>
  <c r="AF301" i="35"/>
  <c r="V301" i="35"/>
  <c r="AA301" i="35"/>
  <c r="AJ445" i="37"/>
  <c r="AM445" i="37"/>
  <c r="Q445" i="37"/>
  <c r="S445" i="37"/>
  <c r="AF445" i="37"/>
  <c r="R445" i="37"/>
  <c r="M445" i="37"/>
  <c r="AP445" i="37"/>
  <c r="K445" i="37"/>
  <c r="AS445" i="37"/>
  <c r="I445" i="37"/>
  <c r="AH445" i="37"/>
  <c r="AE445" i="37"/>
  <c r="Z445" i="37"/>
  <c r="AO445" i="37"/>
  <c r="AT445" i="37"/>
  <c r="AA445" i="37"/>
  <c r="AR445" i="37"/>
  <c r="V445" i="37"/>
  <c r="Y445" i="37"/>
  <c r="X445" i="37"/>
  <c r="W445" i="37"/>
  <c r="AD445" i="37"/>
  <c r="N445" i="37"/>
  <c r="AK445" i="37"/>
  <c r="T445" i="37"/>
  <c r="P445" i="37"/>
  <c r="AL445" i="37"/>
  <c r="AN445" i="37"/>
  <c r="AQ445" i="37"/>
  <c r="O445" i="37"/>
  <c r="AB445" i="37"/>
  <c r="AI445" i="37"/>
  <c r="U445" i="37"/>
  <c r="L445" i="37"/>
  <c r="AG445" i="37"/>
  <c r="AC445" i="37"/>
  <c r="AM138" i="37"/>
  <c r="AB138" i="37"/>
  <c r="AK138" i="37"/>
  <c r="AT138" i="37"/>
  <c r="AJ138" i="37"/>
  <c r="V138" i="37"/>
  <c r="AR138" i="37"/>
  <c r="AG138" i="37"/>
  <c r="AN138" i="37"/>
  <c r="AE138" i="37"/>
  <c r="K138" i="37"/>
  <c r="AC138" i="37"/>
  <c r="AI138" i="37"/>
  <c r="Z138" i="37"/>
  <c r="AA138" i="37"/>
  <c r="AS138" i="37"/>
  <c r="M138" i="37"/>
  <c r="N138" i="37"/>
  <c r="AQ138" i="37"/>
  <c r="X138" i="37"/>
  <c r="S138" i="37"/>
  <c r="AO138" i="37"/>
  <c r="AP138" i="37"/>
  <c r="P138" i="37"/>
  <c r="I138" i="37"/>
  <c r="AF138" i="37"/>
  <c r="W138" i="37"/>
  <c r="R138" i="37"/>
  <c r="AH138" i="37"/>
  <c r="Y138" i="37"/>
  <c r="T138" i="37"/>
  <c r="AL138" i="37"/>
  <c r="U138" i="37"/>
  <c r="L138" i="37"/>
  <c r="AD138" i="37"/>
  <c r="Q138" i="37"/>
  <c r="O138" i="37"/>
  <c r="V390" i="36"/>
  <c r="N390" i="36"/>
  <c r="AQ390" i="36"/>
  <c r="AB390" i="36"/>
  <c r="Y390" i="36"/>
  <c r="Z390" i="36"/>
  <c r="P390" i="36"/>
  <c r="AH390" i="36"/>
  <c r="U390" i="36"/>
  <c r="T390" i="36"/>
  <c r="AT390" i="36"/>
  <c r="AA390" i="36"/>
  <c r="Q390" i="36"/>
  <c r="O390" i="36"/>
  <c r="AM390" i="36"/>
  <c r="S390" i="36"/>
  <c r="AG390" i="36"/>
  <c r="AR390" i="36"/>
  <c r="AN390" i="36"/>
  <c r="AC390" i="36"/>
  <c r="AL390" i="36"/>
  <c r="L390" i="36"/>
  <c r="M390" i="36"/>
  <c r="AD390" i="36"/>
  <c r="AJ390" i="36"/>
  <c r="AE390" i="36"/>
  <c r="AS390" i="36"/>
  <c r="X390" i="36"/>
  <c r="AO390" i="36"/>
  <c r="R390" i="36"/>
  <c r="AK390" i="36"/>
  <c r="K390" i="36"/>
  <c r="W390" i="36"/>
  <c r="AI390" i="36"/>
  <c r="AP390" i="36"/>
  <c r="AF390" i="36"/>
  <c r="I390" i="36"/>
  <c r="AQ244" i="36"/>
  <c r="AR244" i="36"/>
  <c r="L244" i="36"/>
  <c r="AT244" i="36"/>
  <c r="AP244" i="36"/>
  <c r="Q244" i="36"/>
  <c r="AN244" i="36"/>
  <c r="AS244" i="36"/>
  <c r="AO244" i="36"/>
  <c r="AK244" i="36"/>
  <c r="AA244" i="36"/>
  <c r="AJ244" i="36"/>
  <c r="AM244" i="36"/>
  <c r="AI244" i="36"/>
  <c r="AE244" i="36"/>
  <c r="X244" i="36"/>
  <c r="AD244" i="36"/>
  <c r="T244" i="36"/>
  <c r="Y244" i="36"/>
  <c r="AL244" i="36"/>
  <c r="V244" i="36"/>
  <c r="P244" i="36"/>
  <c r="S244" i="36"/>
  <c r="AG244" i="36"/>
  <c r="AB244" i="36"/>
  <c r="Z244" i="36"/>
  <c r="AH244" i="36"/>
  <c r="U244" i="36"/>
  <c r="O244" i="36"/>
  <c r="AF244" i="36"/>
  <c r="K244" i="36"/>
  <c r="AC244" i="36"/>
  <c r="N244" i="36"/>
  <c r="I244" i="36"/>
  <c r="W244" i="36"/>
  <c r="R244" i="36"/>
  <c r="M244" i="36"/>
  <c r="AH592" i="37"/>
  <c r="AM592" i="37"/>
  <c r="AS592" i="37"/>
  <c r="P592" i="37"/>
  <c r="AB592" i="37"/>
  <c r="AD592" i="37"/>
  <c r="AI592" i="37"/>
  <c r="AK592" i="37"/>
  <c r="AO592" i="37"/>
  <c r="AR592" i="37"/>
  <c r="Z592" i="37"/>
  <c r="AE592" i="37"/>
  <c r="AC592" i="37"/>
  <c r="AG592" i="37"/>
  <c r="L592" i="37"/>
  <c r="AP592" i="37"/>
  <c r="O592" i="37"/>
  <c r="AF592" i="37"/>
  <c r="AJ592" i="37"/>
  <c r="AA592" i="37"/>
  <c r="Y592" i="37"/>
  <c r="T592" i="37"/>
  <c r="W592" i="37"/>
  <c r="Q592" i="37"/>
  <c r="K592" i="37"/>
  <c r="AT592" i="37"/>
  <c r="S592" i="37"/>
  <c r="I592" i="37"/>
  <c r="AL592" i="37"/>
  <c r="N592" i="37"/>
  <c r="AN592" i="37"/>
  <c r="AQ592" i="37"/>
  <c r="X592" i="37"/>
  <c r="V592" i="37"/>
  <c r="R592" i="37"/>
  <c r="M592" i="37"/>
  <c r="U592" i="37"/>
  <c r="W571" i="35"/>
  <c r="AO571" i="35"/>
  <c r="AR571" i="35"/>
  <c r="L571" i="35"/>
  <c r="R571" i="35"/>
  <c r="AS571" i="35"/>
  <c r="AN571" i="35"/>
  <c r="AT571" i="35"/>
  <c r="N571" i="35"/>
  <c r="AK571" i="35"/>
  <c r="AJ571" i="35"/>
  <c r="AP571" i="35"/>
  <c r="AC571" i="35"/>
  <c r="T571" i="35"/>
  <c r="Z571" i="35"/>
  <c r="S571" i="35"/>
  <c r="O571" i="35"/>
  <c r="AD571" i="35"/>
  <c r="AE571" i="35"/>
  <c r="AB571" i="35"/>
  <c r="P571" i="35"/>
  <c r="V571" i="35"/>
  <c r="AI571" i="35"/>
  <c r="Y571" i="35"/>
  <c r="AA571" i="35"/>
  <c r="AF571" i="35"/>
  <c r="AQ571" i="35"/>
  <c r="K571" i="35"/>
  <c r="AL571" i="35"/>
  <c r="U571" i="35"/>
  <c r="Q571" i="35"/>
  <c r="AH571" i="35"/>
  <c r="M571" i="35"/>
  <c r="X571" i="35"/>
  <c r="I571" i="35"/>
  <c r="AM571" i="35"/>
  <c r="AG571" i="35"/>
  <c r="AP276" i="37"/>
  <c r="AI276" i="37"/>
  <c r="X276" i="37"/>
  <c r="V276" i="37"/>
  <c r="I276" i="37"/>
  <c r="U276" i="37"/>
  <c r="N276" i="37"/>
  <c r="AF276" i="37"/>
  <c r="AA276" i="37"/>
  <c r="AO276" i="37"/>
  <c r="AB276" i="37"/>
  <c r="Q276" i="37"/>
  <c r="AH276" i="37"/>
  <c r="O276" i="37"/>
  <c r="L276" i="37"/>
  <c r="Y276" i="37"/>
  <c r="AQ276" i="37"/>
  <c r="R276" i="37"/>
  <c r="AL276" i="37"/>
  <c r="Z276" i="37"/>
  <c r="AD276" i="37"/>
  <c r="T276" i="37"/>
  <c r="AM276" i="37"/>
  <c r="W276" i="37"/>
  <c r="K276" i="37"/>
  <c r="AT276" i="37"/>
  <c r="AE276" i="37"/>
  <c r="P276" i="37"/>
  <c r="AJ276" i="37"/>
  <c r="AG276" i="37"/>
  <c r="S276" i="37"/>
  <c r="AR276" i="37"/>
  <c r="AC276" i="37"/>
  <c r="AN276" i="37"/>
  <c r="AS276" i="37"/>
  <c r="M276" i="37"/>
  <c r="AK276" i="37"/>
  <c r="Z394" i="35"/>
  <c r="AJ394" i="35"/>
  <c r="Q394" i="35"/>
  <c r="AL394" i="35"/>
  <c r="L394" i="35"/>
  <c r="O394" i="35"/>
  <c r="X394" i="35"/>
  <c r="R394" i="35"/>
  <c r="AR394" i="35"/>
  <c r="AM394" i="35"/>
  <c r="P394" i="35"/>
  <c r="U394" i="35"/>
  <c r="T394" i="35"/>
  <c r="AO394" i="35"/>
  <c r="AB394" i="35"/>
  <c r="AA394" i="35"/>
  <c r="M394" i="35"/>
  <c r="AE394" i="35"/>
  <c r="AS394" i="35"/>
  <c r="AH394" i="35"/>
  <c r="S394" i="35"/>
  <c r="AG394" i="35"/>
  <c r="I394" i="35"/>
  <c r="AF394" i="35"/>
  <c r="V394" i="35"/>
  <c r="AT394" i="35"/>
  <c r="AN394" i="35"/>
  <c r="AD394" i="35"/>
  <c r="N394" i="35"/>
  <c r="AI394" i="35"/>
  <c r="K394" i="35"/>
  <c r="AQ394" i="35"/>
  <c r="AP394" i="35"/>
  <c r="AK394" i="35"/>
  <c r="W394" i="35"/>
  <c r="Y394" i="35"/>
  <c r="AC394" i="35"/>
  <c r="AF340" i="37"/>
  <c r="L340" i="37"/>
  <c r="U340" i="37"/>
  <c r="AL340" i="37"/>
  <c r="AR340" i="37"/>
  <c r="K340" i="37"/>
  <c r="N340" i="37"/>
  <c r="X340" i="37"/>
  <c r="AH340" i="37"/>
  <c r="Q340" i="37"/>
  <c r="AT340" i="37"/>
  <c r="AS340" i="37"/>
  <c r="O340" i="37"/>
  <c r="V340" i="37"/>
  <c r="Z340" i="37"/>
  <c r="P340" i="37"/>
  <c r="R340" i="37"/>
  <c r="Y340" i="37"/>
  <c r="AI340" i="37"/>
  <c r="AK340" i="37"/>
  <c r="AO340" i="37"/>
  <c r="AQ340" i="37"/>
  <c r="T340" i="37"/>
  <c r="AE340" i="37"/>
  <c r="AJ340" i="37"/>
  <c r="AC340" i="37"/>
  <c r="AA340" i="37"/>
  <c r="M340" i="37"/>
  <c r="AM340" i="37"/>
  <c r="W340" i="37"/>
  <c r="AN340" i="37"/>
  <c r="S340" i="37"/>
  <c r="I340" i="37"/>
  <c r="AD340" i="37"/>
  <c r="AB340" i="37"/>
  <c r="AG340" i="37"/>
  <c r="AP340" i="37"/>
  <c r="AK295" i="37"/>
  <c r="AR295" i="37"/>
  <c r="M295" i="37"/>
  <c r="L295" i="37"/>
  <c r="AF295" i="37"/>
  <c r="R295" i="37"/>
  <c r="X295" i="37"/>
  <c r="AS295" i="37"/>
  <c r="AM295" i="37"/>
  <c r="S295" i="37"/>
  <c r="W295" i="37"/>
  <c r="Y295" i="37"/>
  <c r="AH295" i="37"/>
  <c r="AL295" i="37"/>
  <c r="AP295" i="37"/>
  <c r="Z295" i="37"/>
  <c r="I295" i="37"/>
  <c r="AE295" i="37"/>
  <c r="N295" i="37"/>
  <c r="Q295" i="37"/>
  <c r="AI295" i="37"/>
  <c r="AA295" i="37"/>
  <c r="AB295" i="37"/>
  <c r="O295" i="37"/>
  <c r="P295" i="37"/>
  <c r="AJ295" i="37"/>
  <c r="U295" i="37"/>
  <c r="K295" i="37"/>
  <c r="AG295" i="37"/>
  <c r="AC295" i="37"/>
  <c r="AD295" i="37"/>
  <c r="AO295" i="37"/>
  <c r="AQ295" i="37"/>
  <c r="T295" i="37"/>
  <c r="V295" i="37"/>
  <c r="AN295" i="37"/>
  <c r="AT295" i="37"/>
  <c r="AE269" i="36"/>
  <c r="AJ269" i="36"/>
  <c r="AF269" i="36"/>
  <c r="AB269" i="36"/>
  <c r="AC269" i="36"/>
  <c r="AA269" i="36"/>
  <c r="AD269" i="36"/>
  <c r="Z269" i="36"/>
  <c r="V269" i="36"/>
  <c r="R269" i="36"/>
  <c r="W269" i="36"/>
  <c r="Y269" i="36"/>
  <c r="U269" i="36"/>
  <c r="Q269" i="36"/>
  <c r="AN269" i="36"/>
  <c r="AM269" i="36"/>
  <c r="AT269" i="36"/>
  <c r="AP269" i="36"/>
  <c r="AL269" i="36"/>
  <c r="AS269" i="36"/>
  <c r="T269" i="36"/>
  <c r="L269" i="36"/>
  <c r="AK269" i="36"/>
  <c r="N269" i="36"/>
  <c r="AH269" i="36"/>
  <c r="X269" i="36"/>
  <c r="AQ269" i="36"/>
  <c r="I269" i="36"/>
  <c r="M269" i="36"/>
  <c r="AI269" i="36"/>
  <c r="K269" i="36"/>
  <c r="AR269" i="36"/>
  <c r="AO269" i="36"/>
  <c r="AG269" i="36"/>
  <c r="S269" i="36"/>
  <c r="O269" i="36"/>
  <c r="P269" i="36"/>
  <c r="AO455" i="36"/>
  <c r="AT455" i="36"/>
  <c r="N455" i="36"/>
  <c r="L455" i="36"/>
  <c r="I455" i="36"/>
  <c r="P455" i="36"/>
  <c r="AP455" i="36"/>
  <c r="AQ455" i="36"/>
  <c r="K455" i="36"/>
  <c r="AA455" i="36"/>
  <c r="AH455" i="36"/>
  <c r="AB455" i="36"/>
  <c r="AE455" i="36"/>
  <c r="AK455" i="36"/>
  <c r="AD455" i="36"/>
  <c r="W455" i="36"/>
  <c r="AN455" i="36"/>
  <c r="M455" i="36"/>
  <c r="Z455" i="36"/>
  <c r="Q455" i="36"/>
  <c r="AR455" i="36"/>
  <c r="Y455" i="36"/>
  <c r="AM455" i="36"/>
  <c r="AI455" i="36"/>
  <c r="AG455" i="36"/>
  <c r="X455" i="36"/>
  <c r="V455" i="36"/>
  <c r="O455" i="36"/>
  <c r="T455" i="36"/>
  <c r="AL455" i="36"/>
  <c r="R455" i="36"/>
  <c r="AF455" i="36"/>
  <c r="AC455" i="36"/>
  <c r="U455" i="36"/>
  <c r="AS455" i="36"/>
  <c r="AJ455" i="36"/>
  <c r="S455" i="36"/>
  <c r="O201" i="35"/>
  <c r="T201" i="35"/>
  <c r="S201" i="35"/>
  <c r="AM201" i="35"/>
  <c r="P201" i="35"/>
  <c r="N201" i="35"/>
  <c r="AE201" i="35"/>
  <c r="AL201" i="35"/>
  <c r="AR201" i="35"/>
  <c r="L201" i="35"/>
  <c r="I201" i="35"/>
  <c r="V201" i="35"/>
  <c r="AC201" i="35"/>
  <c r="AB201" i="35"/>
  <c r="AD201" i="35"/>
  <c r="U201" i="35"/>
  <c r="Z201" i="35"/>
  <c r="AJ201" i="35"/>
  <c r="AH201" i="35"/>
  <c r="AF201" i="35"/>
  <c r="AA201" i="35"/>
  <c r="W201" i="35"/>
  <c r="X201" i="35"/>
  <c r="M201" i="35"/>
  <c r="Y201" i="35"/>
  <c r="Q201" i="35"/>
  <c r="AO201" i="35"/>
  <c r="AI201" i="35"/>
  <c r="AP201" i="35"/>
  <c r="K201" i="35"/>
  <c r="AN201" i="35"/>
  <c r="R201" i="35"/>
  <c r="AQ201" i="35"/>
  <c r="AT201" i="35"/>
  <c r="AG201" i="35"/>
  <c r="AS201" i="35"/>
  <c r="AK201" i="35"/>
  <c r="P320" i="35"/>
  <c r="N320" i="35"/>
  <c r="K320" i="35"/>
  <c r="O320" i="35"/>
  <c r="AR320" i="35"/>
  <c r="AN320" i="35"/>
  <c r="X320" i="35"/>
  <c r="Y320" i="35"/>
  <c r="V320" i="35"/>
  <c r="AF320" i="35"/>
  <c r="S320" i="35"/>
  <c r="AC320" i="35"/>
  <c r="M320" i="35"/>
  <c r="AB320" i="35"/>
  <c r="I320" i="35"/>
  <c r="R320" i="35"/>
  <c r="T320" i="35"/>
  <c r="AQ320" i="35"/>
  <c r="AK320" i="35"/>
  <c r="AI320" i="35"/>
  <c r="Q320" i="35"/>
  <c r="Z320" i="35"/>
  <c r="AG320" i="35"/>
  <c r="L320" i="35"/>
  <c r="AA320" i="35"/>
  <c r="U320" i="35"/>
  <c r="W320" i="35"/>
  <c r="AJ320" i="35"/>
  <c r="AM320" i="35"/>
  <c r="AD320" i="35"/>
  <c r="AE320" i="35"/>
  <c r="AL320" i="35"/>
  <c r="AP320" i="35"/>
  <c r="AO320" i="35"/>
  <c r="AT320" i="35"/>
  <c r="AH320" i="35"/>
  <c r="AS320" i="35"/>
  <c r="AO303" i="37"/>
  <c r="I303" i="37"/>
  <c r="T303" i="37"/>
  <c r="AD303" i="37"/>
  <c r="AQ303" i="37"/>
  <c r="AK303" i="37"/>
  <c r="AT303" i="37"/>
  <c r="O303" i="37"/>
  <c r="W303" i="37"/>
  <c r="AA303" i="37"/>
  <c r="AG303" i="37"/>
  <c r="AN303" i="37"/>
  <c r="P303" i="37"/>
  <c r="L303" i="37"/>
  <c r="Q303" i="37"/>
  <c r="AE303" i="37"/>
  <c r="N303" i="37"/>
  <c r="X303" i="37"/>
  <c r="AC303" i="37"/>
  <c r="AJ303" i="37"/>
  <c r="S303" i="37"/>
  <c r="Y303" i="37"/>
  <c r="AB303" i="37"/>
  <c r="AH303" i="37"/>
  <c r="M303" i="37"/>
  <c r="U303" i="37"/>
  <c r="V303" i="37"/>
  <c r="AM303" i="37"/>
  <c r="AL303" i="37"/>
  <c r="AP303" i="37"/>
  <c r="AS303" i="37"/>
  <c r="Z303" i="37"/>
  <c r="K303" i="37"/>
  <c r="AI303" i="37"/>
  <c r="AR303" i="37"/>
  <c r="AF303" i="37"/>
  <c r="R303" i="37"/>
  <c r="O409" i="35"/>
  <c r="AB409" i="35"/>
  <c r="T409" i="35"/>
  <c r="AQ409" i="35"/>
  <c r="K409" i="35"/>
  <c r="AR409" i="35"/>
  <c r="R409" i="35"/>
  <c r="AS409" i="35"/>
  <c r="AM409" i="35"/>
  <c r="AP409" i="35"/>
  <c r="AJ409" i="35"/>
  <c r="I409" i="35"/>
  <c r="Q409" i="35"/>
  <c r="W409" i="35"/>
  <c r="U409" i="35"/>
  <c r="AT409" i="35"/>
  <c r="M409" i="35"/>
  <c r="AH409" i="35"/>
  <c r="AK409" i="35"/>
  <c r="AO409" i="35"/>
  <c r="AF409" i="35"/>
  <c r="AG409" i="35"/>
  <c r="AN409" i="35"/>
  <c r="Z409" i="35"/>
  <c r="X409" i="35"/>
  <c r="P409" i="35"/>
  <c r="AA409" i="35"/>
  <c r="N409" i="35"/>
  <c r="AD409" i="35"/>
  <c r="V409" i="35"/>
  <c r="AL409" i="35"/>
  <c r="AC409" i="35"/>
  <c r="AE409" i="35"/>
  <c r="S409" i="35"/>
  <c r="L409" i="35"/>
  <c r="AI409" i="35"/>
  <c r="Y409" i="35"/>
  <c r="AG568" i="36"/>
  <c r="I568" i="36"/>
  <c r="U568" i="36"/>
  <c r="M568" i="36"/>
  <c r="AM568" i="36"/>
  <c r="AC568" i="36"/>
  <c r="R568" i="36"/>
  <c r="X568" i="36"/>
  <c r="K568" i="36"/>
  <c r="AT568" i="36"/>
  <c r="N568" i="36"/>
  <c r="T568" i="36"/>
  <c r="AK568" i="36"/>
  <c r="V568" i="36"/>
  <c r="L568" i="36"/>
  <c r="AE568" i="36"/>
  <c r="AQ568" i="36"/>
  <c r="Q568" i="36"/>
  <c r="AR568" i="36"/>
  <c r="AI568" i="36"/>
  <c r="W568" i="36"/>
  <c r="AF568" i="36"/>
  <c r="AP568" i="36"/>
  <c r="AB568" i="36"/>
  <c r="AL568" i="36"/>
  <c r="P568" i="36"/>
  <c r="AN568" i="36"/>
  <c r="O568" i="36"/>
  <c r="AD568" i="36"/>
  <c r="Z568" i="36"/>
  <c r="AO568" i="36"/>
  <c r="AJ568" i="36"/>
  <c r="AS568" i="36"/>
  <c r="S568" i="36"/>
  <c r="Y568" i="36"/>
  <c r="AH568" i="36"/>
  <c r="AA568" i="36"/>
  <c r="AG9" i="37"/>
  <c r="L9" i="37"/>
  <c r="V9" i="37"/>
  <c r="U9" i="37"/>
  <c r="S9" i="37"/>
  <c r="I9" i="37"/>
  <c r="AT9" i="37"/>
  <c r="N9" i="37"/>
  <c r="K9" i="37"/>
  <c r="AO9" i="37"/>
  <c r="AD9" i="37"/>
  <c r="AF9" i="37"/>
  <c r="AC9" i="37"/>
  <c r="Y9" i="37"/>
  <c r="W9" i="37"/>
  <c r="Q9" i="37"/>
  <c r="AH9" i="37"/>
  <c r="AS9" i="37"/>
  <c r="T9" i="37"/>
  <c r="AP9" i="37"/>
  <c r="P9" i="37"/>
  <c r="AB9" i="37"/>
  <c r="AR9" i="37"/>
  <c r="AL9" i="37"/>
  <c r="AN9" i="37"/>
  <c r="AM9" i="37"/>
  <c r="AI9" i="37"/>
  <c r="X9" i="37"/>
  <c r="Z9" i="37"/>
  <c r="M9" i="37"/>
  <c r="AK9" i="37"/>
  <c r="O9" i="37"/>
  <c r="AJ9" i="37"/>
  <c r="AA9" i="37"/>
  <c r="R9" i="37"/>
  <c r="AQ9" i="37"/>
  <c r="AE9" i="37"/>
  <c r="U383" i="36"/>
  <c r="AC383" i="36"/>
  <c r="N383" i="36"/>
  <c r="P383" i="36"/>
  <c r="K383" i="36"/>
  <c r="AM383" i="36"/>
  <c r="S383" i="36"/>
  <c r="AR383" i="36"/>
  <c r="L383" i="36"/>
  <c r="AS383" i="36"/>
  <c r="AE383" i="36"/>
  <c r="M383" i="36"/>
  <c r="AP383" i="36"/>
  <c r="AN383" i="36"/>
  <c r="AQ383" i="36"/>
  <c r="AK383" i="36"/>
  <c r="Y383" i="36"/>
  <c r="AI383" i="36"/>
  <c r="X383" i="36"/>
  <c r="W383" i="36"/>
  <c r="Z383" i="36"/>
  <c r="T383" i="36"/>
  <c r="O383" i="36"/>
  <c r="AL383" i="36"/>
  <c r="I383" i="36"/>
  <c r="Q383" i="36"/>
  <c r="AD383" i="36"/>
  <c r="AG383" i="36"/>
  <c r="AA383" i="36"/>
  <c r="V383" i="36"/>
  <c r="AF383" i="36"/>
  <c r="AO383" i="36"/>
  <c r="R383" i="36"/>
  <c r="AH383" i="36"/>
  <c r="AB383" i="36"/>
  <c r="AT383" i="36"/>
  <c r="AJ383" i="36"/>
  <c r="O72" i="37"/>
  <c r="AT72" i="37"/>
  <c r="AB72" i="37"/>
  <c r="AQ72" i="37"/>
  <c r="K72" i="37"/>
  <c r="AS72" i="37"/>
  <c r="AO72" i="37"/>
  <c r="AG72" i="37"/>
  <c r="AM72" i="37"/>
  <c r="AP72" i="37"/>
  <c r="AN72" i="37"/>
  <c r="AJ72" i="37"/>
  <c r="L72" i="37"/>
  <c r="W72" i="37"/>
  <c r="U72" i="37"/>
  <c r="R72" i="37"/>
  <c r="N72" i="37"/>
  <c r="V72" i="37"/>
  <c r="AK72" i="37"/>
  <c r="AD72" i="37"/>
  <c r="P72" i="37"/>
  <c r="AF72" i="37"/>
  <c r="Y72" i="37"/>
  <c r="Z72" i="37"/>
  <c r="T72" i="37"/>
  <c r="I72" i="37"/>
  <c r="AA72" i="37"/>
  <c r="X72" i="37"/>
  <c r="AR72" i="37"/>
  <c r="S72" i="37"/>
  <c r="M72" i="37"/>
  <c r="AI72" i="37"/>
  <c r="AE72" i="37"/>
  <c r="Q72" i="37"/>
  <c r="AH72" i="37"/>
  <c r="AC72" i="37"/>
  <c r="AL72" i="37"/>
  <c r="AE233" i="36"/>
  <c r="AJ233" i="36"/>
  <c r="AF233" i="36"/>
  <c r="AB233" i="36"/>
  <c r="R233" i="36"/>
  <c r="AA233" i="36"/>
  <c r="AD233" i="36"/>
  <c r="Z233" i="36"/>
  <c r="V233" i="36"/>
  <c r="AN233" i="36"/>
  <c r="W233" i="36"/>
  <c r="Y233" i="36"/>
  <c r="U233" i="36"/>
  <c r="Q233" i="36"/>
  <c r="AC233" i="36"/>
  <c r="AM233" i="36"/>
  <c r="AT233" i="36"/>
  <c r="AP233" i="36"/>
  <c r="AL233" i="36"/>
  <c r="AH233" i="36"/>
  <c r="T233" i="36"/>
  <c r="L233" i="36"/>
  <c r="AI233" i="36"/>
  <c r="M233" i="36"/>
  <c r="N233" i="36"/>
  <c r="AS233" i="36"/>
  <c r="AQ233" i="36"/>
  <c r="I233" i="36"/>
  <c r="X233" i="36"/>
  <c r="AK233" i="36"/>
  <c r="K233" i="36"/>
  <c r="AR233" i="36"/>
  <c r="AO233" i="36"/>
  <c r="AG233" i="36"/>
  <c r="O233" i="36"/>
  <c r="P233" i="36"/>
  <c r="S233" i="36"/>
  <c r="AM421" i="35"/>
  <c r="AP421" i="35"/>
  <c r="AN421" i="35"/>
  <c r="Q421" i="35"/>
  <c r="N421" i="35"/>
  <c r="Z421" i="35"/>
  <c r="AI421" i="35"/>
  <c r="AK421" i="35"/>
  <c r="AG421" i="35"/>
  <c r="AO421" i="35"/>
  <c r="I421" i="35"/>
  <c r="R421" i="35"/>
  <c r="AC421" i="35"/>
  <c r="AE421" i="35"/>
  <c r="AF421" i="35"/>
  <c r="Y421" i="35"/>
  <c r="AD421" i="35"/>
  <c r="X421" i="35"/>
  <c r="AA421" i="35"/>
  <c r="V421" i="35"/>
  <c r="O421" i="35"/>
  <c r="AJ421" i="35"/>
  <c r="T421" i="35"/>
  <c r="K421" i="35"/>
  <c r="AL421" i="35"/>
  <c r="P421" i="35"/>
  <c r="S421" i="35"/>
  <c r="AH421" i="35"/>
  <c r="AT421" i="35"/>
  <c r="W421" i="35"/>
  <c r="AR421" i="35"/>
  <c r="L421" i="35"/>
  <c r="AB421" i="35"/>
  <c r="M421" i="35"/>
  <c r="AS421" i="35"/>
  <c r="AQ421" i="35"/>
  <c r="U421" i="35"/>
  <c r="AG317" i="36"/>
  <c r="L317" i="36"/>
  <c r="AO317" i="36"/>
  <c r="R317" i="36"/>
  <c r="S317" i="36"/>
  <c r="AK317" i="36"/>
  <c r="Q317" i="36"/>
  <c r="AT317" i="36"/>
  <c r="N317" i="36"/>
  <c r="M317" i="36"/>
  <c r="AE317" i="36"/>
  <c r="K317" i="36"/>
  <c r="Z317" i="36"/>
  <c r="AQ317" i="36"/>
  <c r="I317" i="36"/>
  <c r="T317" i="36"/>
  <c r="V317" i="36"/>
  <c r="AJ317" i="36"/>
  <c r="AM317" i="36"/>
  <c r="AB317" i="36"/>
  <c r="AF317" i="36"/>
  <c r="AP317" i="36"/>
  <c r="X317" i="36"/>
  <c r="AL317" i="36"/>
  <c r="U317" i="36"/>
  <c r="AH317" i="36"/>
  <c r="O317" i="36"/>
  <c r="AD317" i="36"/>
  <c r="AR317" i="36"/>
  <c r="AS317" i="36"/>
  <c r="AN317" i="36"/>
  <c r="W317" i="36"/>
  <c r="P317" i="36"/>
  <c r="Y317" i="36"/>
  <c r="AI317" i="36"/>
  <c r="AC317" i="36"/>
  <c r="AA317" i="36"/>
  <c r="AQ196" i="37"/>
  <c r="O196" i="37"/>
  <c r="X196" i="37"/>
  <c r="AL196" i="37"/>
  <c r="I196" i="37"/>
  <c r="K196" i="37"/>
  <c r="AB196" i="37"/>
  <c r="Y196" i="37"/>
  <c r="AO196" i="37"/>
  <c r="AI196" i="37"/>
  <c r="AD196" i="37"/>
  <c r="AE196" i="37"/>
  <c r="AH196" i="37"/>
  <c r="AK196" i="37"/>
  <c r="Z196" i="37"/>
  <c r="AC196" i="37"/>
  <c r="AF196" i="37"/>
  <c r="N196" i="37"/>
  <c r="AA196" i="37"/>
  <c r="Q196" i="37"/>
  <c r="AT196" i="37"/>
  <c r="L196" i="37"/>
  <c r="P196" i="37"/>
  <c r="AM196" i="37"/>
  <c r="AP196" i="37"/>
  <c r="W196" i="37"/>
  <c r="M196" i="37"/>
  <c r="AR196" i="37"/>
  <c r="T196" i="37"/>
  <c r="AS196" i="37"/>
  <c r="AG196" i="37"/>
  <c r="AJ196" i="37"/>
  <c r="S196" i="37"/>
  <c r="U196" i="37"/>
  <c r="R196" i="37"/>
  <c r="V196" i="37"/>
  <c r="AN196" i="37"/>
  <c r="M477" i="35"/>
  <c r="AP477" i="35"/>
  <c r="AN477" i="35"/>
  <c r="K477" i="35"/>
  <c r="AI477" i="35"/>
  <c r="P477" i="35"/>
  <c r="AL477" i="35"/>
  <c r="AO477" i="35"/>
  <c r="AG477" i="35"/>
  <c r="AQ477" i="35"/>
  <c r="W477" i="35"/>
  <c r="AH477" i="35"/>
  <c r="AJ477" i="35"/>
  <c r="AA477" i="35"/>
  <c r="AB477" i="35"/>
  <c r="AD477" i="35"/>
  <c r="AE477" i="35"/>
  <c r="S477" i="35"/>
  <c r="R477" i="35"/>
  <c r="O477" i="35"/>
  <c r="AC477" i="35"/>
  <c r="Q477" i="35"/>
  <c r="Y477" i="35"/>
  <c r="AS477" i="35"/>
  <c r="T477" i="35"/>
  <c r="I477" i="35"/>
  <c r="L477" i="35"/>
  <c r="AT477" i="35"/>
  <c r="X477" i="35"/>
  <c r="Z477" i="35"/>
  <c r="U477" i="35"/>
  <c r="AK477" i="35"/>
  <c r="V477" i="35"/>
  <c r="AR477" i="35"/>
  <c r="N477" i="35"/>
  <c r="AF477" i="35"/>
  <c r="AM477" i="35"/>
  <c r="AO12" i="36"/>
  <c r="I12" i="36"/>
  <c r="R12" i="36"/>
  <c r="AM12" i="36"/>
  <c r="AK12" i="36"/>
  <c r="AT12" i="36"/>
  <c r="N12" i="36"/>
  <c r="AA12" i="36"/>
  <c r="S12" i="36"/>
  <c r="AG12" i="36"/>
  <c r="AP12" i="36"/>
  <c r="P12" i="36"/>
  <c r="AF12" i="36"/>
  <c r="Q12" i="36"/>
  <c r="Z12" i="36"/>
  <c r="T12" i="36"/>
  <c r="AH12" i="36"/>
  <c r="AD12" i="36"/>
  <c r="AS12" i="36"/>
  <c r="V12" i="36"/>
  <c r="AC12" i="36"/>
  <c r="L12" i="36"/>
  <c r="Y12" i="36"/>
  <c r="K12" i="36"/>
  <c r="U12" i="36"/>
  <c r="X12" i="36"/>
  <c r="AL12" i="36"/>
  <c r="AR12" i="36"/>
  <c r="AB12" i="36"/>
  <c r="W12" i="36"/>
  <c r="AI12" i="36"/>
  <c r="M12" i="36"/>
  <c r="AE12" i="36"/>
  <c r="AJ12" i="36"/>
  <c r="AQ12" i="36"/>
  <c r="AN12" i="36"/>
  <c r="O12" i="36"/>
  <c r="Q99" i="36"/>
  <c r="P99" i="36"/>
  <c r="L99" i="36"/>
  <c r="X99" i="36"/>
  <c r="AS99" i="36"/>
  <c r="M99" i="36"/>
  <c r="K99" i="36"/>
  <c r="AP99" i="36"/>
  <c r="AO99" i="36"/>
  <c r="AR99" i="36"/>
  <c r="AE99" i="36"/>
  <c r="Y99" i="36"/>
  <c r="AA99" i="36"/>
  <c r="W99" i="36"/>
  <c r="S99" i="36"/>
  <c r="AL99" i="36"/>
  <c r="AF99" i="36"/>
  <c r="AI99" i="36"/>
  <c r="AD99" i="36"/>
  <c r="N99" i="36"/>
  <c r="V99" i="36"/>
  <c r="AN99" i="36"/>
  <c r="AJ99" i="36"/>
  <c r="AM99" i="36"/>
  <c r="AH99" i="36"/>
  <c r="Z99" i="36"/>
  <c r="AB99" i="36"/>
  <c r="AC99" i="36"/>
  <c r="O99" i="36"/>
  <c r="U99" i="36"/>
  <c r="AT99" i="36"/>
  <c r="R99" i="36"/>
  <c r="AK99" i="36"/>
  <c r="AG99" i="36"/>
  <c r="AQ99" i="36"/>
  <c r="T99" i="36"/>
  <c r="AM159" i="37"/>
  <c r="Y159" i="37"/>
  <c r="AC159" i="37"/>
  <c r="X159" i="37"/>
  <c r="U159" i="37"/>
  <c r="Q159" i="37"/>
  <c r="AS159" i="37"/>
  <c r="M159" i="37"/>
  <c r="T159" i="37"/>
  <c r="O159" i="37"/>
  <c r="K159" i="37"/>
  <c r="W159" i="37"/>
  <c r="P159" i="37"/>
  <c r="AO159" i="37"/>
  <c r="AI159" i="37"/>
  <c r="AF159" i="37"/>
  <c r="AE159" i="37"/>
  <c r="AA159" i="37"/>
  <c r="AP159" i="37"/>
  <c r="S159" i="37"/>
  <c r="AK159" i="37"/>
  <c r="I159" i="37"/>
  <c r="N159" i="37"/>
  <c r="Z159" i="37"/>
  <c r="AB159" i="37"/>
  <c r="V159" i="37"/>
  <c r="AJ159" i="37"/>
  <c r="AT159" i="37"/>
  <c r="L159" i="37"/>
  <c r="AQ159" i="37"/>
  <c r="AR159" i="37"/>
  <c r="R159" i="37"/>
  <c r="AD159" i="37"/>
  <c r="AL159" i="37"/>
  <c r="AN159" i="37"/>
  <c r="AH159" i="37"/>
  <c r="AG159" i="37"/>
  <c r="AF481" i="36"/>
  <c r="AE481" i="36"/>
  <c r="Y481" i="36"/>
  <c r="AS481" i="36"/>
  <c r="W481" i="36"/>
  <c r="AO481" i="36"/>
  <c r="AB481" i="36"/>
  <c r="Z481" i="36"/>
  <c r="R481" i="36"/>
  <c r="AH481" i="36"/>
  <c r="AJ481" i="36"/>
  <c r="O481" i="36"/>
  <c r="Q481" i="36"/>
  <c r="N481" i="36"/>
  <c r="AL481" i="36"/>
  <c r="X481" i="36"/>
  <c r="AA481" i="36"/>
  <c r="AQ481" i="36"/>
  <c r="T481" i="36"/>
  <c r="AT481" i="36"/>
  <c r="AI481" i="36"/>
  <c r="U481" i="36"/>
  <c r="M481" i="36"/>
  <c r="AC481" i="36"/>
  <c r="AM481" i="36"/>
  <c r="V481" i="36"/>
  <c r="AR481" i="36"/>
  <c r="AG481" i="36"/>
  <c r="AD481" i="36"/>
  <c r="AP481" i="36"/>
  <c r="I481" i="36"/>
  <c r="P481" i="36"/>
  <c r="L481" i="36"/>
  <c r="AK481" i="36"/>
  <c r="S481" i="36"/>
  <c r="AN481" i="36"/>
  <c r="K481" i="36"/>
  <c r="S7" i="37"/>
  <c r="I7" i="37"/>
  <c r="AE7" i="37"/>
  <c r="AF7" i="37"/>
  <c r="Y7" i="37"/>
  <c r="T7" i="37"/>
  <c r="AK7" i="37"/>
  <c r="AI7" i="37"/>
  <c r="U7" i="37"/>
  <c r="AT7" i="37"/>
  <c r="W7" i="37"/>
  <c r="AB7" i="37"/>
  <c r="AL7" i="37"/>
  <c r="X7" i="37"/>
  <c r="AJ7" i="37"/>
  <c r="AD7" i="37"/>
  <c r="AH7" i="37"/>
  <c r="V7" i="37"/>
  <c r="AO7" i="37"/>
  <c r="AN7" i="37"/>
  <c r="N7" i="37"/>
  <c r="Q7" i="37"/>
  <c r="AA7" i="37"/>
  <c r="AC7" i="37"/>
  <c r="K7" i="37"/>
  <c r="AM7" i="37"/>
  <c r="R7" i="37"/>
  <c r="AG7" i="37"/>
  <c r="L7" i="37"/>
  <c r="M7" i="37"/>
  <c r="AQ7" i="37"/>
  <c r="P7" i="37"/>
  <c r="AR7" i="37"/>
  <c r="Z7" i="37"/>
  <c r="AP7" i="37"/>
  <c r="AS7" i="37"/>
  <c r="O7" i="37"/>
  <c r="AD539" i="35"/>
  <c r="AO539" i="35"/>
  <c r="AJ539" i="35"/>
  <c r="AM539" i="35"/>
  <c r="AE539" i="35"/>
  <c r="AQ539" i="35"/>
  <c r="Z539" i="35"/>
  <c r="AF539" i="35"/>
  <c r="AH539" i="35"/>
  <c r="Y539" i="35"/>
  <c r="AG539" i="35"/>
  <c r="O539" i="35"/>
  <c r="AB539" i="35"/>
  <c r="AC539" i="35"/>
  <c r="Q539" i="35"/>
  <c r="U539" i="35"/>
  <c r="AP539" i="35"/>
  <c r="AR539" i="35"/>
  <c r="L539" i="35"/>
  <c r="AT539" i="35"/>
  <c r="S539" i="35"/>
  <c r="M539" i="35"/>
  <c r="K539" i="35"/>
  <c r="T539" i="35"/>
  <c r="AN539" i="35"/>
  <c r="AL539" i="35"/>
  <c r="AA539" i="35"/>
  <c r="I539" i="35"/>
  <c r="X539" i="35"/>
  <c r="AK539" i="35"/>
  <c r="N539" i="35"/>
  <c r="P539" i="35"/>
  <c r="W539" i="35"/>
  <c r="AI539" i="35"/>
  <c r="R539" i="35"/>
  <c r="V539" i="35"/>
  <c r="AS539" i="35"/>
  <c r="AA410" i="37"/>
  <c r="L410" i="37"/>
  <c r="AQ410" i="37"/>
  <c r="AJ410" i="37"/>
  <c r="U410" i="37"/>
  <c r="K410" i="37"/>
  <c r="AL410" i="37"/>
  <c r="AM410" i="37"/>
  <c r="AN410" i="37"/>
  <c r="AB410" i="37"/>
  <c r="AF410" i="37"/>
  <c r="AT410" i="37"/>
  <c r="AC410" i="37"/>
  <c r="R410" i="37"/>
  <c r="Z410" i="37"/>
  <c r="AE410" i="37"/>
  <c r="AS410" i="37"/>
  <c r="AP410" i="37"/>
  <c r="V410" i="37"/>
  <c r="I410" i="37"/>
  <c r="AH410" i="37"/>
  <c r="AK410" i="37"/>
  <c r="S410" i="37"/>
  <c r="P410" i="37"/>
  <c r="N410" i="37"/>
  <c r="O410" i="37"/>
  <c r="AI410" i="37"/>
  <c r="X410" i="37"/>
  <c r="AR410" i="37"/>
  <c r="M410" i="37"/>
  <c r="AG410" i="37"/>
  <c r="Q410" i="37"/>
  <c r="AD410" i="37"/>
  <c r="T410" i="37"/>
  <c r="W410" i="37"/>
  <c r="AO410" i="37"/>
  <c r="Y410" i="37"/>
  <c r="AT522" i="36"/>
  <c r="AF522" i="36"/>
  <c r="L522" i="36"/>
  <c r="AS522" i="36"/>
  <c r="M522" i="36"/>
  <c r="X522" i="36"/>
  <c r="K522" i="36"/>
  <c r="AO522" i="36"/>
  <c r="I522" i="36"/>
  <c r="AR522" i="36"/>
  <c r="N522" i="36"/>
  <c r="Y522" i="36"/>
  <c r="O522" i="36"/>
  <c r="AB522" i="36"/>
  <c r="S522" i="36"/>
  <c r="U522" i="36"/>
  <c r="AL522" i="36"/>
  <c r="R522" i="36"/>
  <c r="V522" i="36"/>
  <c r="AI522" i="36"/>
  <c r="Q522" i="36"/>
  <c r="AD522" i="36"/>
  <c r="AM522" i="36"/>
  <c r="AC522" i="36"/>
  <c r="AQ522" i="36"/>
  <c r="AP522" i="36"/>
  <c r="AH522" i="36"/>
  <c r="AJ522" i="36"/>
  <c r="AN522" i="36"/>
  <c r="AK522" i="36"/>
  <c r="W522" i="36"/>
  <c r="Z522" i="36"/>
  <c r="T522" i="36"/>
  <c r="P522" i="36"/>
  <c r="AA522" i="36"/>
  <c r="AG522" i="36"/>
  <c r="AE522" i="36"/>
  <c r="AJ508" i="37"/>
  <c r="AD508" i="37"/>
  <c r="AP508" i="37"/>
  <c r="AH508" i="37"/>
  <c r="O508" i="37"/>
  <c r="AF508" i="37"/>
  <c r="AE508" i="37"/>
  <c r="K508" i="37"/>
  <c r="AL508" i="37"/>
  <c r="Z508" i="37"/>
  <c r="P508" i="37"/>
  <c r="AS508" i="37"/>
  <c r="M508" i="37"/>
  <c r="Q508" i="37"/>
  <c r="W508" i="37"/>
  <c r="AB508" i="37"/>
  <c r="L508" i="37"/>
  <c r="Y508" i="37"/>
  <c r="AR508" i="37"/>
  <c r="AK508" i="37"/>
  <c r="R508" i="37"/>
  <c r="AN508" i="37"/>
  <c r="T508" i="37"/>
  <c r="U508" i="37"/>
  <c r="AC508" i="37"/>
  <c r="X508" i="37"/>
  <c r="AM508" i="37"/>
  <c r="AA508" i="37"/>
  <c r="S508" i="37"/>
  <c r="AT508" i="37"/>
  <c r="AI508" i="37"/>
  <c r="AO508" i="37"/>
  <c r="I508" i="37"/>
  <c r="V508" i="37"/>
  <c r="AG508" i="37"/>
  <c r="N508" i="37"/>
  <c r="AQ508" i="37"/>
  <c r="W341" i="35"/>
  <c r="U341" i="35"/>
  <c r="R341" i="35"/>
  <c r="L341" i="35"/>
  <c r="Q341" i="35"/>
  <c r="S341" i="35"/>
  <c r="P341" i="35"/>
  <c r="M341" i="35"/>
  <c r="AG341" i="35"/>
  <c r="O341" i="35"/>
  <c r="AO341" i="35"/>
  <c r="N341" i="35"/>
  <c r="AE341" i="35"/>
  <c r="AF341" i="35"/>
  <c r="AC341" i="35"/>
  <c r="AL341" i="35"/>
  <c r="AB341" i="35"/>
  <c r="AM341" i="35"/>
  <c r="AN341" i="35"/>
  <c r="V341" i="35"/>
  <c r="AI341" i="35"/>
  <c r="AH341" i="35"/>
  <c r="AT341" i="35"/>
  <c r="K341" i="35"/>
  <c r="AA341" i="35"/>
  <c r="X341" i="35"/>
  <c r="AD341" i="35"/>
  <c r="Z341" i="35"/>
  <c r="Y341" i="35"/>
  <c r="AQ341" i="35"/>
  <c r="AS341" i="35"/>
  <c r="AR341" i="35"/>
  <c r="AP341" i="35"/>
  <c r="AK341" i="35"/>
  <c r="AJ341" i="35"/>
  <c r="I341" i="35"/>
  <c r="T341" i="35"/>
  <c r="M197" i="35"/>
  <c r="AR197" i="35"/>
  <c r="L197" i="35"/>
  <c r="I197" i="35"/>
  <c r="AC197" i="35"/>
  <c r="AA197" i="35"/>
  <c r="AN197" i="35"/>
  <c r="AT197" i="35"/>
  <c r="AS197" i="35"/>
  <c r="U197" i="35"/>
  <c r="R197" i="35"/>
  <c r="AJ197" i="35"/>
  <c r="AO197" i="35"/>
  <c r="AL197" i="35"/>
  <c r="K197" i="35"/>
  <c r="T197" i="35"/>
  <c r="S197" i="35"/>
  <c r="O197" i="35"/>
  <c r="AB197" i="35"/>
  <c r="W197" i="35"/>
  <c r="V197" i="35"/>
  <c r="X197" i="35"/>
  <c r="Q197" i="35"/>
  <c r="P197" i="35"/>
  <c r="AM197" i="35"/>
  <c r="AG197" i="35"/>
  <c r="N197" i="35"/>
  <c r="AK197" i="35"/>
  <c r="AD197" i="35"/>
  <c r="AQ197" i="35"/>
  <c r="Y197" i="35"/>
  <c r="AE197" i="35"/>
  <c r="AF197" i="35"/>
  <c r="AI197" i="35"/>
  <c r="AH197" i="35"/>
  <c r="AP197" i="35"/>
  <c r="Z197" i="35"/>
  <c r="Z454" i="37"/>
  <c r="AB454" i="37"/>
  <c r="P454" i="37"/>
  <c r="M454" i="37"/>
  <c r="K454" i="37"/>
  <c r="V454" i="37"/>
  <c r="W454" i="37"/>
  <c r="I454" i="37"/>
  <c r="AF454" i="37"/>
  <c r="R454" i="37"/>
  <c r="Q454" i="37"/>
  <c r="AQ454" i="37"/>
  <c r="T454" i="37"/>
  <c r="AH454" i="37"/>
  <c r="AM454" i="37"/>
  <c r="AE454" i="37"/>
  <c r="AN454" i="37"/>
  <c r="AC454" i="37"/>
  <c r="AT454" i="37"/>
  <c r="L454" i="37"/>
  <c r="AO454" i="37"/>
  <c r="AJ454" i="37"/>
  <c r="AP454" i="37"/>
  <c r="AS454" i="37"/>
  <c r="S454" i="37"/>
  <c r="AD454" i="37"/>
  <c r="AL454" i="37"/>
  <c r="AK454" i="37"/>
  <c r="U454" i="37"/>
  <c r="X454" i="37"/>
  <c r="AR454" i="37"/>
  <c r="O454" i="37"/>
  <c r="AG454" i="37"/>
  <c r="AA454" i="37"/>
  <c r="N454" i="37"/>
  <c r="Y454" i="37"/>
  <c r="AI454" i="37"/>
  <c r="AE105" i="36"/>
  <c r="AJ105" i="36"/>
  <c r="AF105" i="36"/>
  <c r="M105" i="36"/>
  <c r="Q105" i="36"/>
  <c r="AA105" i="36"/>
  <c r="AD105" i="36"/>
  <c r="Z105" i="36"/>
  <c r="AL105" i="36"/>
  <c r="AB105" i="36"/>
  <c r="W105" i="36"/>
  <c r="Y105" i="36"/>
  <c r="U105" i="36"/>
  <c r="V105" i="36"/>
  <c r="AC105" i="36"/>
  <c r="AM105" i="36"/>
  <c r="AT105" i="36"/>
  <c r="AP105" i="36"/>
  <c r="AH105" i="36"/>
  <c r="L105" i="36"/>
  <c r="T105" i="36"/>
  <c r="AN105" i="36"/>
  <c r="AI105" i="36"/>
  <c r="N105" i="36"/>
  <c r="R105" i="36"/>
  <c r="AK105" i="36"/>
  <c r="AQ105" i="36"/>
  <c r="I105" i="36"/>
  <c r="AG105" i="36"/>
  <c r="AR105" i="36"/>
  <c r="K105" i="36"/>
  <c r="AS105" i="36"/>
  <c r="AO105" i="36"/>
  <c r="X105" i="36"/>
  <c r="P105" i="36"/>
  <c r="S105" i="36"/>
  <c r="O105" i="36"/>
  <c r="AK58" i="35"/>
  <c r="AD58" i="35"/>
  <c r="AP58" i="35"/>
  <c r="AM58" i="35"/>
  <c r="AF58" i="35"/>
  <c r="R58" i="35"/>
  <c r="N58" i="35"/>
  <c r="U58" i="35"/>
  <c r="W58" i="35"/>
  <c r="AR58" i="35"/>
  <c r="AI58" i="35"/>
  <c r="O58" i="35"/>
  <c r="M58" i="35"/>
  <c r="K58" i="35"/>
  <c r="AH58" i="35"/>
  <c r="X58" i="35"/>
  <c r="L58" i="35"/>
  <c r="Z58" i="35"/>
  <c r="Q58" i="35"/>
  <c r="P58" i="35"/>
  <c r="AL58" i="35"/>
  <c r="AB58" i="35"/>
  <c r="AG58" i="35"/>
  <c r="I58" i="35"/>
  <c r="AA58" i="35"/>
  <c r="AJ58" i="35"/>
  <c r="AE58" i="35"/>
  <c r="S58" i="35"/>
  <c r="Y58" i="35"/>
  <c r="V58" i="35"/>
  <c r="AT58" i="35"/>
  <c r="AQ58" i="35"/>
  <c r="AS58" i="35"/>
  <c r="AC58" i="35"/>
  <c r="T58" i="35"/>
  <c r="AN58" i="35"/>
  <c r="AO58" i="35"/>
  <c r="AM190" i="35"/>
  <c r="AP190" i="35"/>
  <c r="AN190" i="35"/>
  <c r="M190" i="35"/>
  <c r="I190" i="35"/>
  <c r="AI190" i="35"/>
  <c r="AK190" i="35"/>
  <c r="AG190" i="35"/>
  <c r="AS190" i="35"/>
  <c r="AR190" i="35"/>
  <c r="AE190" i="35"/>
  <c r="AF190" i="35"/>
  <c r="Y190" i="35"/>
  <c r="AJ190" i="35"/>
  <c r="N190" i="35"/>
  <c r="O190" i="35"/>
  <c r="AD190" i="35"/>
  <c r="AC190" i="35"/>
  <c r="AA190" i="35"/>
  <c r="R190" i="35"/>
  <c r="X190" i="35"/>
  <c r="K190" i="35"/>
  <c r="W190" i="35"/>
  <c r="L190" i="35"/>
  <c r="AH190" i="35"/>
  <c r="S190" i="35"/>
  <c r="AO190" i="35"/>
  <c r="V190" i="35"/>
  <c r="P190" i="35"/>
  <c r="AL190" i="35"/>
  <c r="AQ190" i="35"/>
  <c r="T190" i="35"/>
  <c r="Z190" i="35"/>
  <c r="U190" i="35"/>
  <c r="Q190" i="35"/>
  <c r="AT190" i="35"/>
  <c r="AB190" i="35"/>
  <c r="O572" i="35"/>
  <c r="U572" i="35"/>
  <c r="AT572" i="35"/>
  <c r="AQ572" i="35"/>
  <c r="K572" i="35"/>
  <c r="Q572" i="35"/>
  <c r="AR572" i="35"/>
  <c r="X572" i="35"/>
  <c r="AM572" i="35"/>
  <c r="AS572" i="35"/>
  <c r="M572" i="35"/>
  <c r="AJ572" i="35"/>
  <c r="AF572" i="35"/>
  <c r="W572" i="35"/>
  <c r="AC572" i="35"/>
  <c r="Z572" i="35"/>
  <c r="AL572" i="35"/>
  <c r="AN572" i="35"/>
  <c r="AI572" i="35"/>
  <c r="I572" i="35"/>
  <c r="N572" i="35"/>
  <c r="AE572" i="35"/>
  <c r="AP572" i="35"/>
  <c r="P572" i="35"/>
  <c r="R572" i="35"/>
  <c r="AA572" i="35"/>
  <c r="AH572" i="35"/>
  <c r="AD572" i="35"/>
  <c r="S572" i="35"/>
  <c r="AG572" i="35"/>
  <c r="L572" i="35"/>
  <c r="Y572" i="35"/>
  <c r="V572" i="35"/>
  <c r="T572" i="35"/>
  <c r="AK572" i="35"/>
  <c r="AB572" i="35"/>
  <c r="AO572" i="35"/>
  <c r="AE540" i="35"/>
  <c r="AJ540" i="35"/>
  <c r="Z540" i="35"/>
  <c r="AB540" i="35"/>
  <c r="AF540" i="35"/>
  <c r="AA540" i="35"/>
  <c r="AD540" i="35"/>
  <c r="R540" i="35"/>
  <c r="M540" i="35"/>
  <c r="W540" i="35"/>
  <c r="Y540" i="35"/>
  <c r="L540" i="35"/>
  <c r="AP540" i="35"/>
  <c r="AK540" i="35"/>
  <c r="AM540" i="35"/>
  <c r="AT540" i="35"/>
  <c r="AN540" i="35"/>
  <c r="P540" i="35"/>
  <c r="U540" i="35"/>
  <c r="S540" i="35"/>
  <c r="AR540" i="35"/>
  <c r="AL540" i="35"/>
  <c r="O540" i="35"/>
  <c r="AH540" i="35"/>
  <c r="K540" i="35"/>
  <c r="X540" i="35"/>
  <c r="AO540" i="35"/>
  <c r="AQ540" i="35"/>
  <c r="I540" i="35"/>
  <c r="AS540" i="35"/>
  <c r="V540" i="35"/>
  <c r="Q540" i="35"/>
  <c r="AI540" i="35"/>
  <c r="AG540" i="35"/>
  <c r="T540" i="35"/>
  <c r="N540" i="35"/>
  <c r="AC540" i="35"/>
  <c r="AL264" i="37"/>
  <c r="AP264" i="37"/>
  <c r="AK264" i="37"/>
  <c r="AE264" i="37"/>
  <c r="Y264" i="37"/>
  <c r="AF264" i="37"/>
  <c r="V264" i="37"/>
  <c r="O264" i="37"/>
  <c r="AN264" i="37"/>
  <c r="P264" i="37"/>
  <c r="L264" i="37"/>
  <c r="N264" i="37"/>
  <c r="AG264" i="37"/>
  <c r="AJ264" i="37"/>
  <c r="Q264" i="37"/>
  <c r="AT264" i="37"/>
  <c r="AS264" i="37"/>
  <c r="AA264" i="37"/>
  <c r="S264" i="37"/>
  <c r="AH264" i="37"/>
  <c r="W264" i="37"/>
  <c r="R264" i="37"/>
  <c r="K264" i="37"/>
  <c r="Z264" i="37"/>
  <c r="T264" i="37"/>
  <c r="U264" i="37"/>
  <c r="I264" i="37"/>
  <c r="AI264" i="37"/>
  <c r="AD264" i="37"/>
  <c r="AR264" i="37"/>
  <c r="AO264" i="37"/>
  <c r="M264" i="37"/>
  <c r="X264" i="37"/>
  <c r="AB264" i="37"/>
  <c r="AM264" i="37"/>
  <c r="AC264" i="37"/>
  <c r="AQ264" i="37"/>
  <c r="AT543" i="35"/>
  <c r="S543" i="35"/>
  <c r="AL543" i="35"/>
  <c r="Q543" i="35"/>
  <c r="AD543" i="35"/>
  <c r="AK543" i="35"/>
  <c r="X543" i="35"/>
  <c r="W543" i="35"/>
  <c r="AO543" i="35"/>
  <c r="T543" i="35"/>
  <c r="R543" i="35"/>
  <c r="P543" i="35"/>
  <c r="M543" i="35"/>
  <c r="Y543" i="35"/>
  <c r="AF543" i="35"/>
  <c r="AH543" i="35"/>
  <c r="U543" i="35"/>
  <c r="V543" i="35"/>
  <c r="AM543" i="35"/>
  <c r="K543" i="35"/>
  <c r="AC543" i="35"/>
  <c r="AE543" i="35"/>
  <c r="AI543" i="35"/>
  <c r="AG543" i="35"/>
  <c r="N543" i="35"/>
  <c r="AR543" i="35"/>
  <c r="AP543" i="35"/>
  <c r="AN543" i="35"/>
  <c r="AJ543" i="35"/>
  <c r="AB543" i="35"/>
  <c r="L543" i="35"/>
  <c r="AS543" i="35"/>
  <c r="O543" i="35"/>
  <c r="AA543" i="35"/>
  <c r="Z543" i="35"/>
  <c r="AQ543" i="35"/>
  <c r="I543" i="35"/>
  <c r="AF489" i="35"/>
  <c r="L489" i="35"/>
  <c r="Z489" i="35"/>
  <c r="Y489" i="35"/>
  <c r="P489" i="35"/>
  <c r="K489" i="35"/>
  <c r="AS489" i="35"/>
  <c r="AT489" i="35"/>
  <c r="I489" i="35"/>
  <c r="V489" i="35"/>
  <c r="T489" i="35"/>
  <c r="AQ489" i="35"/>
  <c r="X489" i="35"/>
  <c r="R489" i="35"/>
  <c r="O489" i="35"/>
  <c r="AG489" i="35"/>
  <c r="N489" i="35"/>
  <c r="Q489" i="35"/>
  <c r="AH489" i="35"/>
  <c r="AJ489" i="35"/>
  <c r="AC489" i="35"/>
  <c r="AB489" i="35"/>
  <c r="AD489" i="35"/>
  <c r="AM489" i="35"/>
  <c r="AE489" i="35"/>
  <c r="S489" i="35"/>
  <c r="AR489" i="35"/>
  <c r="AO489" i="35"/>
  <c r="U489" i="35"/>
  <c r="AN489" i="35"/>
  <c r="AI489" i="35"/>
  <c r="AK489" i="35"/>
  <c r="AP489" i="35"/>
  <c r="W489" i="35"/>
  <c r="AA489" i="35"/>
  <c r="AL489" i="35"/>
  <c r="M489" i="35"/>
  <c r="AQ140" i="37"/>
  <c r="AC140" i="37"/>
  <c r="I140" i="37"/>
  <c r="Z140" i="37"/>
  <c r="X140" i="37"/>
  <c r="AD140" i="37"/>
  <c r="T140" i="37"/>
  <c r="AF140" i="37"/>
  <c r="AB140" i="37"/>
  <c r="AG140" i="37"/>
  <c r="AI140" i="37"/>
  <c r="R140" i="37"/>
  <c r="M140" i="37"/>
  <c r="AK140" i="37"/>
  <c r="K140" i="37"/>
  <c r="W140" i="37"/>
  <c r="O140" i="37"/>
  <c r="AH140" i="37"/>
  <c r="AT140" i="37"/>
  <c r="AL140" i="37"/>
  <c r="AN140" i="37"/>
  <c r="AJ140" i="37"/>
  <c r="S140" i="37"/>
  <c r="AP140" i="37"/>
  <c r="AS140" i="37"/>
  <c r="V140" i="37"/>
  <c r="U140" i="37"/>
  <c r="AO140" i="37"/>
  <c r="AR140" i="37"/>
  <c r="L140" i="37"/>
  <c r="AE140" i="37"/>
  <c r="N140" i="37"/>
  <c r="AA140" i="37"/>
  <c r="Y140" i="37"/>
  <c r="AM140" i="37"/>
  <c r="Q140" i="37"/>
  <c r="P140" i="37"/>
  <c r="X348" i="35"/>
  <c r="Y348" i="35"/>
  <c r="V348" i="35"/>
  <c r="U348" i="35"/>
  <c r="T348" i="35"/>
  <c r="S348" i="35"/>
  <c r="Q348" i="35"/>
  <c r="AH348" i="35"/>
  <c r="P348" i="35"/>
  <c r="N348" i="35"/>
  <c r="K348" i="35"/>
  <c r="O348" i="35"/>
  <c r="AF348" i="35"/>
  <c r="AI348" i="35"/>
  <c r="AG348" i="35"/>
  <c r="AK348" i="35"/>
  <c r="M348" i="35"/>
  <c r="AN348" i="35"/>
  <c r="AQ348" i="35"/>
  <c r="Z348" i="35"/>
  <c r="AP348" i="35"/>
  <c r="AM348" i="35"/>
  <c r="AJ348" i="35"/>
  <c r="AL348" i="35"/>
  <c r="AE348" i="35"/>
  <c r="L348" i="35"/>
  <c r="AB348" i="35"/>
  <c r="AA348" i="35"/>
  <c r="AD348" i="35"/>
  <c r="W348" i="35"/>
  <c r="AR348" i="35"/>
  <c r="I348" i="35"/>
  <c r="AS348" i="35"/>
  <c r="R348" i="35"/>
  <c r="AO348" i="35"/>
  <c r="AT348" i="35"/>
  <c r="AC348" i="35"/>
  <c r="X395" i="35"/>
  <c r="AS395" i="35"/>
  <c r="M395" i="35"/>
  <c r="L395" i="35"/>
  <c r="Z395" i="35"/>
  <c r="N395" i="35"/>
  <c r="AO395" i="35"/>
  <c r="I395" i="35"/>
  <c r="AQ395" i="35"/>
  <c r="S395" i="35"/>
  <c r="AL395" i="35"/>
  <c r="AE395" i="35"/>
  <c r="AK395" i="35"/>
  <c r="AR395" i="35"/>
  <c r="AJ395" i="35"/>
  <c r="K395" i="35"/>
  <c r="P395" i="35"/>
  <c r="U395" i="35"/>
  <c r="W395" i="35"/>
  <c r="AN395" i="35"/>
  <c r="AA395" i="35"/>
  <c r="AH395" i="35"/>
  <c r="T395" i="35"/>
  <c r="AB395" i="35"/>
  <c r="AT395" i="35"/>
  <c r="AG395" i="35"/>
  <c r="AP395" i="35"/>
  <c r="R395" i="35"/>
  <c r="AD395" i="35"/>
  <c r="Q395" i="35"/>
  <c r="AF395" i="35"/>
  <c r="AM395" i="35"/>
  <c r="V395" i="35"/>
  <c r="AI395" i="35"/>
  <c r="O395" i="35"/>
  <c r="AC395" i="35"/>
  <c r="Y395" i="35"/>
  <c r="W561" i="35"/>
  <c r="Q561" i="35"/>
  <c r="Z561" i="35"/>
  <c r="P561" i="35"/>
  <c r="AI561" i="35"/>
  <c r="AR561" i="35"/>
  <c r="AS561" i="35"/>
  <c r="M561" i="35"/>
  <c r="V561" i="35"/>
  <c r="AQ561" i="35"/>
  <c r="O561" i="35"/>
  <c r="AO561" i="35"/>
  <c r="I561" i="35"/>
  <c r="R561" i="35"/>
  <c r="AE561" i="35"/>
  <c r="AJ561" i="35"/>
  <c r="Y561" i="35"/>
  <c r="AH561" i="35"/>
  <c r="AF561" i="35"/>
  <c r="AA561" i="35"/>
  <c r="AL561" i="35"/>
  <c r="AM561" i="35"/>
  <c r="AB561" i="35"/>
  <c r="AG561" i="35"/>
  <c r="AD561" i="35"/>
  <c r="L561" i="35"/>
  <c r="AC561" i="35"/>
  <c r="U561" i="35"/>
  <c r="AK561" i="35"/>
  <c r="N561" i="35"/>
  <c r="S561" i="35"/>
  <c r="X561" i="35"/>
  <c r="AT561" i="35"/>
  <c r="T561" i="35"/>
  <c r="AP561" i="35"/>
  <c r="K561" i="35"/>
  <c r="AN561" i="35"/>
  <c r="AC556" i="37"/>
  <c r="W556" i="37"/>
  <c r="AG556" i="37"/>
  <c r="AL556" i="37"/>
  <c r="AO556" i="37"/>
  <c r="Z556" i="37"/>
  <c r="AN556" i="37"/>
  <c r="O556" i="37"/>
  <c r="AF556" i="37"/>
  <c r="S556" i="37"/>
  <c r="AT556" i="37"/>
  <c r="AS556" i="37"/>
  <c r="AM556" i="37"/>
  <c r="AD556" i="37"/>
  <c r="M556" i="37"/>
  <c r="AA556" i="37"/>
  <c r="AJ556" i="37"/>
  <c r="K556" i="37"/>
  <c r="AQ556" i="37"/>
  <c r="AH556" i="37"/>
  <c r="T556" i="37"/>
  <c r="R556" i="37"/>
  <c r="Q556" i="37"/>
  <c r="N556" i="37"/>
  <c r="AI556" i="37"/>
  <c r="AE556" i="37"/>
  <c r="V556" i="37"/>
  <c r="AR556" i="37"/>
  <c r="AP556" i="37"/>
  <c r="AK556" i="37"/>
  <c r="AB556" i="37"/>
  <c r="P556" i="37"/>
  <c r="X556" i="37"/>
  <c r="Y556" i="37"/>
  <c r="U556" i="37"/>
  <c r="L556" i="37"/>
  <c r="I556" i="37"/>
  <c r="AE210" i="35"/>
  <c r="AF210" i="35"/>
  <c r="V210" i="35"/>
  <c r="AB210" i="35"/>
  <c r="AH210" i="35"/>
  <c r="AA210" i="35"/>
  <c r="Z210" i="35"/>
  <c r="N210" i="35"/>
  <c r="R210" i="35"/>
  <c r="AS210" i="35"/>
  <c r="W210" i="35"/>
  <c r="U210" i="35"/>
  <c r="AO210" i="35"/>
  <c r="I210" i="35"/>
  <c r="Q210" i="35"/>
  <c r="AM210" i="35"/>
  <c r="AP210" i="35"/>
  <c r="AJ210" i="35"/>
  <c r="AT210" i="35"/>
  <c r="L210" i="35"/>
  <c r="S210" i="35"/>
  <c r="AG210" i="35"/>
  <c r="AK210" i="35"/>
  <c r="O210" i="35"/>
  <c r="X210" i="35"/>
  <c r="K210" i="35"/>
  <c r="M210" i="35"/>
  <c r="AL210" i="35"/>
  <c r="AQ210" i="35"/>
  <c r="AR210" i="35"/>
  <c r="AD210" i="35"/>
  <c r="AI210" i="35"/>
  <c r="P210" i="35"/>
  <c r="AC210" i="35"/>
  <c r="T210" i="35"/>
  <c r="AN210" i="35"/>
  <c r="Y210" i="35"/>
  <c r="T431" i="35"/>
  <c r="AL431" i="35"/>
  <c r="AK431" i="35"/>
  <c r="AR431" i="35"/>
  <c r="AF431" i="35"/>
  <c r="AT431" i="35"/>
  <c r="AG431" i="35"/>
  <c r="AM431" i="35"/>
  <c r="Z431" i="35"/>
  <c r="AJ431" i="35"/>
  <c r="AC431" i="35"/>
  <c r="AH431" i="35"/>
  <c r="S431" i="35"/>
  <c r="AA431" i="35"/>
  <c r="AS431" i="35"/>
  <c r="M431" i="35"/>
  <c r="L431" i="35"/>
  <c r="V431" i="35"/>
  <c r="O431" i="35"/>
  <c r="W431" i="35"/>
  <c r="Y431" i="35"/>
  <c r="R431" i="35"/>
  <c r="AO431" i="35"/>
  <c r="AN431" i="35"/>
  <c r="K431" i="35"/>
  <c r="I431" i="35"/>
  <c r="N431" i="35"/>
  <c r="AI431" i="35"/>
  <c r="AQ431" i="35"/>
  <c r="Q431" i="35"/>
  <c r="AD431" i="35"/>
  <c r="X431" i="35"/>
  <c r="AB431" i="35"/>
  <c r="U431" i="35"/>
  <c r="AE431" i="35"/>
  <c r="P431" i="35"/>
  <c r="AP431" i="35"/>
  <c r="S527" i="35"/>
  <c r="AL527" i="35"/>
  <c r="AB527" i="35"/>
  <c r="AC527" i="35"/>
  <c r="N527" i="35"/>
  <c r="AO527" i="35"/>
  <c r="X527" i="35"/>
  <c r="W527" i="35"/>
  <c r="AQ527" i="35"/>
  <c r="T527" i="35"/>
  <c r="R527" i="35"/>
  <c r="AG527" i="35"/>
  <c r="Q527" i="35"/>
  <c r="AJ527" i="35"/>
  <c r="AM527" i="35"/>
  <c r="AA527" i="35"/>
  <c r="V527" i="35"/>
  <c r="AD527" i="35"/>
  <c r="I527" i="35"/>
  <c r="AS527" i="35"/>
  <c r="AK527" i="35"/>
  <c r="AP527" i="35"/>
  <c r="AN527" i="35"/>
  <c r="K527" i="35"/>
  <c r="AF527" i="35"/>
  <c r="AH527" i="35"/>
  <c r="Z527" i="35"/>
  <c r="AR527" i="35"/>
  <c r="M527" i="35"/>
  <c r="AE527" i="35"/>
  <c r="AI527" i="35"/>
  <c r="AT527" i="35"/>
  <c r="P527" i="35"/>
  <c r="Y527" i="35"/>
  <c r="L527" i="35"/>
  <c r="O527" i="35"/>
  <c r="U527" i="35"/>
  <c r="W73" i="35"/>
  <c r="I73" i="35"/>
  <c r="AK73" i="35"/>
  <c r="P73" i="35"/>
  <c r="K73" i="35"/>
  <c r="AC73" i="35"/>
  <c r="O73" i="35"/>
  <c r="AM73" i="35"/>
  <c r="AE73" i="35"/>
  <c r="AR73" i="35"/>
  <c r="L73" i="35"/>
  <c r="AO73" i="35"/>
  <c r="U73" i="35"/>
  <c r="AD73" i="35"/>
  <c r="AT73" i="35"/>
  <c r="AN73" i="35"/>
  <c r="AQ73" i="35"/>
  <c r="AH73" i="35"/>
  <c r="N73" i="35"/>
  <c r="AS73" i="35"/>
  <c r="X73" i="35"/>
  <c r="V73" i="35"/>
  <c r="AP73" i="35"/>
  <c r="AG73" i="35"/>
  <c r="Z73" i="35"/>
  <c r="AA73" i="35"/>
  <c r="AJ73" i="35"/>
  <c r="Q73" i="35"/>
  <c r="Y73" i="35"/>
  <c r="T73" i="35"/>
  <c r="AI73" i="35"/>
  <c r="R73" i="35"/>
  <c r="AL73" i="35"/>
  <c r="AB73" i="35"/>
  <c r="AF73" i="35"/>
  <c r="S73" i="35"/>
  <c r="M73" i="35"/>
  <c r="AG569" i="36"/>
  <c r="AM569" i="36"/>
  <c r="AP569" i="36"/>
  <c r="AR569" i="36"/>
  <c r="V569" i="36"/>
  <c r="AC569" i="36"/>
  <c r="AI569" i="36"/>
  <c r="AH569" i="36"/>
  <c r="AD569" i="36"/>
  <c r="X569" i="36"/>
  <c r="Y569" i="36"/>
  <c r="AE569" i="36"/>
  <c r="Z569" i="36"/>
  <c r="N569" i="36"/>
  <c r="AN569" i="36"/>
  <c r="AO569" i="36"/>
  <c r="I569" i="36"/>
  <c r="O569" i="36"/>
  <c r="AB569" i="36"/>
  <c r="T569" i="36"/>
  <c r="AA569" i="36"/>
  <c r="AF569" i="36"/>
  <c r="AK569" i="36"/>
  <c r="W569" i="36"/>
  <c r="L569" i="36"/>
  <c r="AT569" i="36"/>
  <c r="AS569" i="36"/>
  <c r="S569" i="36"/>
  <c r="AJ569" i="36"/>
  <c r="K569" i="36"/>
  <c r="M569" i="36"/>
  <c r="AL569" i="36"/>
  <c r="AQ569" i="36"/>
  <c r="P569" i="36"/>
  <c r="R569" i="36"/>
  <c r="Q569" i="36"/>
  <c r="U569" i="36"/>
  <c r="AM222" i="35"/>
  <c r="AP222" i="35"/>
  <c r="AN222" i="35"/>
  <c r="M222" i="35"/>
  <c r="I222" i="35"/>
  <c r="AI222" i="35"/>
  <c r="AK222" i="35"/>
  <c r="AG222" i="35"/>
  <c r="AS222" i="35"/>
  <c r="X222" i="35"/>
  <c r="AE222" i="35"/>
  <c r="AF222" i="35"/>
  <c r="Y222" i="35"/>
  <c r="AJ222" i="35"/>
  <c r="AH222" i="35"/>
  <c r="O222" i="35"/>
  <c r="AD222" i="35"/>
  <c r="T222" i="35"/>
  <c r="Z222" i="35"/>
  <c r="AB222" i="35"/>
  <c r="AQ222" i="35"/>
  <c r="U222" i="35"/>
  <c r="Q222" i="35"/>
  <c r="AC222" i="35"/>
  <c r="P222" i="35"/>
  <c r="AL222" i="35"/>
  <c r="AT222" i="35"/>
  <c r="S222" i="35"/>
  <c r="AO222" i="35"/>
  <c r="AA222" i="35"/>
  <c r="N222" i="35"/>
  <c r="AR222" i="35"/>
  <c r="W222" i="35"/>
  <c r="R222" i="35"/>
  <c r="V222" i="35"/>
  <c r="K222" i="35"/>
  <c r="L222" i="35"/>
  <c r="AT524" i="37"/>
  <c r="AO524" i="37"/>
  <c r="T524" i="37"/>
  <c r="AL524" i="37"/>
  <c r="K524" i="37"/>
  <c r="AF524" i="37"/>
  <c r="W524" i="37"/>
  <c r="X524" i="37"/>
  <c r="AG524" i="37"/>
  <c r="AM524" i="37"/>
  <c r="AQ524" i="37"/>
  <c r="AS524" i="37"/>
  <c r="AP524" i="37"/>
  <c r="AN524" i="37"/>
  <c r="L524" i="37"/>
  <c r="AI524" i="37"/>
  <c r="Y524" i="37"/>
  <c r="AR524" i="37"/>
  <c r="AH524" i="37"/>
  <c r="AE524" i="37"/>
  <c r="Z524" i="37"/>
  <c r="M524" i="37"/>
  <c r="N524" i="37"/>
  <c r="AB524" i="37"/>
  <c r="AD524" i="37"/>
  <c r="AJ524" i="37"/>
  <c r="S524" i="37"/>
  <c r="V524" i="37"/>
  <c r="Q524" i="37"/>
  <c r="O524" i="37"/>
  <c r="U524" i="37"/>
  <c r="R524" i="37"/>
  <c r="I524" i="37"/>
  <c r="P524" i="37"/>
  <c r="AK524" i="37"/>
  <c r="AC524" i="37"/>
  <c r="AA524" i="37"/>
  <c r="AG220" i="37"/>
  <c r="M220" i="37"/>
  <c r="AM220" i="37"/>
  <c r="AI220" i="37"/>
  <c r="S220" i="37"/>
  <c r="AH220" i="37"/>
  <c r="V220" i="37"/>
  <c r="AT220" i="37"/>
  <c r="AN220" i="37"/>
  <c r="AP220" i="37"/>
  <c r="AO220" i="37"/>
  <c r="Y220" i="37"/>
  <c r="O220" i="37"/>
  <c r="AF220" i="37"/>
  <c r="Z220" i="37"/>
  <c r="AL220" i="37"/>
  <c r="AQ220" i="37"/>
  <c r="AK220" i="37"/>
  <c r="L220" i="37"/>
  <c r="AA220" i="37"/>
  <c r="AE220" i="37"/>
  <c r="R220" i="37"/>
  <c r="X220" i="37"/>
  <c r="T220" i="37"/>
  <c r="P220" i="37"/>
  <c r="AR220" i="37"/>
  <c r="Q220" i="37"/>
  <c r="AC220" i="37"/>
  <c r="AS220" i="37"/>
  <c r="AD220" i="37"/>
  <c r="K220" i="37"/>
  <c r="AJ220" i="37"/>
  <c r="AB220" i="37"/>
  <c r="U220" i="37"/>
  <c r="N220" i="37"/>
  <c r="I220" i="37"/>
  <c r="W220" i="37"/>
  <c r="AP407" i="36"/>
  <c r="U407" i="36"/>
  <c r="P407" i="36"/>
  <c r="K407" i="36"/>
  <c r="AM407" i="36"/>
  <c r="S407" i="36"/>
  <c r="N407" i="36"/>
  <c r="AR407" i="36"/>
  <c r="L407" i="36"/>
  <c r="AS407" i="36"/>
  <c r="AE407" i="36"/>
  <c r="M407" i="36"/>
  <c r="AQ407" i="36"/>
  <c r="W407" i="36"/>
  <c r="AH407" i="36"/>
  <c r="AC407" i="36"/>
  <c r="AL407" i="36"/>
  <c r="O407" i="36"/>
  <c r="Z407" i="36"/>
  <c r="AI407" i="36"/>
  <c r="AN407" i="36"/>
  <c r="AG407" i="36"/>
  <c r="I407" i="36"/>
  <c r="AB407" i="36"/>
  <c r="AT407" i="36"/>
  <c r="X407" i="36"/>
  <c r="Y407" i="36"/>
  <c r="T407" i="36"/>
  <c r="R407" i="36"/>
  <c r="AA407" i="36"/>
  <c r="AO407" i="36"/>
  <c r="AD407" i="36"/>
  <c r="AF407" i="36"/>
  <c r="V407" i="36"/>
  <c r="Q407" i="36"/>
  <c r="AJ407" i="36"/>
  <c r="AK407" i="36"/>
  <c r="AA253" i="35"/>
  <c r="R253" i="35"/>
  <c r="AN253" i="35"/>
  <c r="AT253" i="35"/>
  <c r="AS253" i="35"/>
  <c r="Z253" i="35"/>
  <c r="V253" i="35"/>
  <c r="AJ253" i="35"/>
  <c r="AO253" i="35"/>
  <c r="AL253" i="35"/>
  <c r="O253" i="35"/>
  <c r="M253" i="35"/>
  <c r="AK253" i="35"/>
  <c r="AF253" i="35"/>
  <c r="AI253" i="35"/>
  <c r="AE253" i="35"/>
  <c r="AM253" i="35"/>
  <c r="P253" i="35"/>
  <c r="N253" i="35"/>
  <c r="AQ253" i="35"/>
  <c r="AP253" i="35"/>
  <c r="X253" i="35"/>
  <c r="Q253" i="35"/>
  <c r="AC253" i="35"/>
  <c r="T253" i="35"/>
  <c r="AD253" i="35"/>
  <c r="L253" i="35"/>
  <c r="AH253" i="35"/>
  <c r="AR253" i="35"/>
  <c r="I253" i="35"/>
  <c r="AG253" i="35"/>
  <c r="AB253" i="35"/>
  <c r="W253" i="35"/>
  <c r="U253" i="35"/>
  <c r="K253" i="35"/>
  <c r="Y253" i="35"/>
  <c r="S253" i="35"/>
  <c r="AE498" i="35"/>
  <c r="AG498" i="35"/>
  <c r="AL498" i="35"/>
  <c r="AD498" i="35"/>
  <c r="AH498" i="35"/>
  <c r="R498" i="35"/>
  <c r="V498" i="35"/>
  <c r="AC498" i="35"/>
  <c r="AF498" i="35"/>
  <c r="W498" i="35"/>
  <c r="X498" i="35"/>
  <c r="AM498" i="35"/>
  <c r="Y498" i="35"/>
  <c r="AA498" i="35"/>
  <c r="O498" i="35"/>
  <c r="N498" i="35"/>
  <c r="U498" i="35"/>
  <c r="AO498" i="35"/>
  <c r="I498" i="35"/>
  <c r="AR498" i="35"/>
  <c r="Z498" i="35"/>
  <c r="AN498" i="35"/>
  <c r="L498" i="35"/>
  <c r="AJ498" i="35"/>
  <c r="T498" i="35"/>
  <c r="AT498" i="35"/>
  <c r="AS498" i="35"/>
  <c r="AB498" i="35"/>
  <c r="AP498" i="35"/>
  <c r="AI498" i="35"/>
  <c r="AK498" i="35"/>
  <c r="S498" i="35"/>
  <c r="Q498" i="35"/>
  <c r="M498" i="35"/>
  <c r="AQ498" i="35"/>
  <c r="P498" i="35"/>
  <c r="K498" i="35"/>
  <c r="AA438" i="37"/>
  <c r="AF438" i="37"/>
  <c r="AQ438" i="37"/>
  <c r="AS438" i="37"/>
  <c r="AB438" i="37"/>
  <c r="V438" i="37"/>
  <c r="T438" i="37"/>
  <c r="N438" i="37"/>
  <c r="O438" i="37"/>
  <c r="Q438" i="37"/>
  <c r="AR438" i="37"/>
  <c r="L438" i="37"/>
  <c r="Y438" i="37"/>
  <c r="AE438" i="37"/>
  <c r="AK438" i="37"/>
  <c r="AH438" i="37"/>
  <c r="AN438" i="37"/>
  <c r="K438" i="37"/>
  <c r="AC438" i="37"/>
  <c r="Z438" i="37"/>
  <c r="AP438" i="37"/>
  <c r="W438" i="37"/>
  <c r="I438" i="37"/>
  <c r="P438" i="37"/>
  <c r="AJ438" i="37"/>
  <c r="AT438" i="37"/>
  <c r="AO438" i="37"/>
  <c r="U438" i="37"/>
  <c r="AD438" i="37"/>
  <c r="S438" i="37"/>
  <c r="AL438" i="37"/>
  <c r="AM438" i="37"/>
  <c r="X438" i="37"/>
  <c r="AI438" i="37"/>
  <c r="R438" i="37"/>
  <c r="M438" i="37"/>
  <c r="AG438" i="37"/>
  <c r="AM579" i="37"/>
  <c r="AR579" i="37"/>
  <c r="L579" i="37"/>
  <c r="Z579" i="37"/>
  <c r="V579" i="37"/>
  <c r="AI579" i="37"/>
  <c r="AN579" i="37"/>
  <c r="AO579" i="37"/>
  <c r="R579" i="37"/>
  <c r="AL579" i="37"/>
  <c r="AE579" i="37"/>
  <c r="AJ579" i="37"/>
  <c r="AG579" i="37"/>
  <c r="AD579" i="37"/>
  <c r="O579" i="37"/>
  <c r="T579" i="37"/>
  <c r="AP579" i="37"/>
  <c r="U579" i="37"/>
  <c r="AA579" i="37"/>
  <c r="Y579" i="37"/>
  <c r="AT579" i="37"/>
  <c r="AH579" i="37"/>
  <c r="W579" i="37"/>
  <c r="Q579" i="37"/>
  <c r="N579" i="37"/>
  <c r="S579" i="37"/>
  <c r="I579" i="37"/>
  <c r="K579" i="37"/>
  <c r="X579" i="37"/>
  <c r="AC579" i="37"/>
  <c r="AQ579" i="37"/>
  <c r="P579" i="37"/>
  <c r="M579" i="37"/>
  <c r="AK579" i="37"/>
  <c r="AS579" i="37"/>
  <c r="AF579" i="37"/>
  <c r="AB579" i="37"/>
  <c r="Q288" i="35"/>
  <c r="R288" i="35"/>
  <c r="AE288" i="35"/>
  <c r="AD288" i="35"/>
  <c r="AS288" i="35"/>
  <c r="M288" i="35"/>
  <c r="L288" i="35"/>
  <c r="V288" i="35"/>
  <c r="T288" i="35"/>
  <c r="AO288" i="35"/>
  <c r="I288" i="35"/>
  <c r="AN288" i="35"/>
  <c r="N288" i="35"/>
  <c r="Y288" i="35"/>
  <c r="AB288" i="35"/>
  <c r="K288" i="35"/>
  <c r="P288" i="35"/>
  <c r="AI288" i="35"/>
  <c r="AR288" i="35"/>
  <c r="AT288" i="35"/>
  <c r="AM288" i="35"/>
  <c r="AJ288" i="35"/>
  <c r="AL288" i="35"/>
  <c r="AH288" i="35"/>
  <c r="AA288" i="35"/>
  <c r="W288" i="35"/>
  <c r="AC288" i="35"/>
  <c r="S288" i="35"/>
  <c r="X288" i="35"/>
  <c r="O288" i="35"/>
  <c r="AP288" i="35"/>
  <c r="Z288" i="35"/>
  <c r="AG288" i="35"/>
  <c r="U288" i="35"/>
  <c r="AQ288" i="35"/>
  <c r="AK288" i="35"/>
  <c r="AF288" i="35"/>
  <c r="AK64" i="35"/>
  <c r="AP64" i="35"/>
  <c r="AH64" i="35"/>
  <c r="N64" i="35"/>
  <c r="W64" i="35"/>
  <c r="AG64" i="35"/>
  <c r="AJ64" i="35"/>
  <c r="AA64" i="35"/>
  <c r="AR64" i="35"/>
  <c r="AM64" i="35"/>
  <c r="Y64" i="35"/>
  <c r="O64" i="35"/>
  <c r="AB64" i="35"/>
  <c r="K64" i="35"/>
  <c r="U64" i="35"/>
  <c r="AD64" i="35"/>
  <c r="Q64" i="35"/>
  <c r="AN64" i="35"/>
  <c r="P64" i="35"/>
  <c r="AS64" i="35"/>
  <c r="S64" i="35"/>
  <c r="AL64" i="35"/>
  <c r="AO64" i="35"/>
  <c r="L64" i="35"/>
  <c r="X64" i="35"/>
  <c r="AC64" i="35"/>
  <c r="AI64" i="35"/>
  <c r="Z64" i="35"/>
  <c r="AF64" i="35"/>
  <c r="AQ64" i="35"/>
  <c r="AT64" i="35"/>
  <c r="R64" i="35"/>
  <c r="T64" i="35"/>
  <c r="M64" i="35"/>
  <c r="V64" i="35"/>
  <c r="I64" i="35"/>
  <c r="AE64" i="35"/>
  <c r="AB176" i="37"/>
  <c r="X176" i="37"/>
  <c r="AQ176" i="37"/>
  <c r="W176" i="37"/>
  <c r="AD176" i="37"/>
  <c r="AM176" i="37"/>
  <c r="AS176" i="37"/>
  <c r="Q176" i="37"/>
  <c r="AH176" i="37"/>
  <c r="AF176" i="37"/>
  <c r="AP176" i="37"/>
  <c r="AT176" i="37"/>
  <c r="AK176" i="37"/>
  <c r="M176" i="37"/>
  <c r="V176" i="37"/>
  <c r="AN176" i="37"/>
  <c r="Z176" i="37"/>
  <c r="N176" i="37"/>
  <c r="K176" i="37"/>
  <c r="U176" i="37"/>
  <c r="AR176" i="37"/>
  <c r="AJ176" i="37"/>
  <c r="R176" i="37"/>
  <c r="AE176" i="37"/>
  <c r="AL176" i="37"/>
  <c r="AC176" i="37"/>
  <c r="Y176" i="37"/>
  <c r="O176" i="37"/>
  <c r="AO176" i="37"/>
  <c r="I176" i="37"/>
  <c r="AG176" i="37"/>
  <c r="S176" i="37"/>
  <c r="L176" i="37"/>
  <c r="AA176" i="37"/>
  <c r="T176" i="37"/>
  <c r="P176" i="37"/>
  <c r="AI176" i="37"/>
  <c r="R93" i="35"/>
  <c r="AK93" i="35"/>
  <c r="T93" i="35"/>
  <c r="S93" i="35"/>
  <c r="M93" i="35"/>
  <c r="P93" i="35"/>
  <c r="N93" i="35"/>
  <c r="AM93" i="35"/>
  <c r="AR93" i="35"/>
  <c r="L93" i="35"/>
  <c r="I93" i="35"/>
  <c r="AC93" i="35"/>
  <c r="AB93" i="35"/>
  <c r="AD93" i="35"/>
  <c r="W93" i="35"/>
  <c r="AG93" i="35"/>
  <c r="AO93" i="35"/>
  <c r="K93" i="35"/>
  <c r="AI93" i="35"/>
  <c r="AP93" i="35"/>
  <c r="O93" i="35"/>
  <c r="Y93" i="35"/>
  <c r="V93" i="35"/>
  <c r="AH93" i="35"/>
  <c r="X93" i="35"/>
  <c r="Q93" i="35"/>
  <c r="AA93" i="35"/>
  <c r="AL93" i="35"/>
  <c r="AQ93" i="35"/>
  <c r="AE93" i="35"/>
  <c r="U93" i="35"/>
  <c r="AN93" i="35"/>
  <c r="AT93" i="35"/>
  <c r="AS93" i="35"/>
  <c r="Z93" i="35"/>
  <c r="AJ93" i="35"/>
  <c r="AF93" i="35"/>
  <c r="P487" i="37"/>
  <c r="AE487" i="37"/>
  <c r="AO487" i="37"/>
  <c r="I487" i="37"/>
  <c r="AP487" i="37"/>
  <c r="AK487" i="37"/>
  <c r="AR487" i="37"/>
  <c r="AI487" i="37"/>
  <c r="AN487" i="37"/>
  <c r="AG487" i="37"/>
  <c r="AM487" i="37"/>
  <c r="AA487" i="37"/>
  <c r="AQ487" i="37"/>
  <c r="Q487" i="37"/>
  <c r="R487" i="37"/>
  <c r="AD487" i="37"/>
  <c r="AT487" i="37"/>
  <c r="W487" i="37"/>
  <c r="AS487" i="37"/>
  <c r="L487" i="37"/>
  <c r="AC487" i="37"/>
  <c r="T487" i="37"/>
  <c r="AH487" i="37"/>
  <c r="AF487" i="37"/>
  <c r="U487" i="37"/>
  <c r="O487" i="37"/>
  <c r="M487" i="37"/>
  <c r="V487" i="37"/>
  <c r="Z487" i="37"/>
  <c r="AB487" i="37"/>
  <c r="AL487" i="37"/>
  <c r="K487" i="37"/>
  <c r="AJ487" i="37"/>
  <c r="Y487" i="37"/>
  <c r="S487" i="37"/>
  <c r="X487" i="37"/>
  <c r="N487" i="37"/>
  <c r="Q496" i="37"/>
  <c r="AR496" i="37"/>
  <c r="N496" i="37"/>
  <c r="AA496" i="37"/>
  <c r="AF496" i="37"/>
  <c r="I496" i="37"/>
  <c r="AS496" i="37"/>
  <c r="AB496" i="37"/>
  <c r="Z496" i="37"/>
  <c r="AC496" i="37"/>
  <c r="AI496" i="37"/>
  <c r="AK496" i="37"/>
  <c r="AO496" i="37"/>
  <c r="S496" i="37"/>
  <c r="R496" i="37"/>
  <c r="T496" i="37"/>
  <c r="U496" i="37"/>
  <c r="V496" i="37"/>
  <c r="W496" i="37"/>
  <c r="L496" i="37"/>
  <c r="AP496" i="37"/>
  <c r="AE496" i="37"/>
  <c r="X496" i="37"/>
  <c r="AG496" i="37"/>
  <c r="O496" i="37"/>
  <c r="AN496" i="37"/>
  <c r="AD496" i="37"/>
  <c r="AQ496" i="37"/>
  <c r="AH496" i="37"/>
  <c r="AL496" i="37"/>
  <c r="Y496" i="37"/>
  <c r="M496" i="37"/>
  <c r="K496" i="37"/>
  <c r="AM496" i="37"/>
  <c r="AJ496" i="37"/>
  <c r="P496" i="37"/>
  <c r="AT496" i="37"/>
  <c r="AE291" i="37"/>
  <c r="AK291" i="37"/>
  <c r="AP291" i="37"/>
  <c r="AS291" i="37"/>
  <c r="AM291" i="37"/>
  <c r="T291" i="37"/>
  <c r="AJ291" i="37"/>
  <c r="Y291" i="37"/>
  <c r="P291" i="37"/>
  <c r="W291" i="37"/>
  <c r="K291" i="37"/>
  <c r="O291" i="37"/>
  <c r="I291" i="37"/>
  <c r="X291" i="37"/>
  <c r="N291" i="37"/>
  <c r="AF291" i="37"/>
  <c r="Z291" i="37"/>
  <c r="AI291" i="37"/>
  <c r="AG291" i="37"/>
  <c r="AD291" i="37"/>
  <c r="AB291" i="37"/>
  <c r="AC291" i="37"/>
  <c r="AT291" i="37"/>
  <c r="V291" i="37"/>
  <c r="AQ291" i="37"/>
  <c r="R291" i="37"/>
  <c r="AR291" i="37"/>
  <c r="M291" i="37"/>
  <c r="AH291" i="37"/>
  <c r="S291" i="37"/>
  <c r="AA291" i="37"/>
  <c r="Q291" i="37"/>
  <c r="AL291" i="37"/>
  <c r="U291" i="37"/>
  <c r="AO291" i="37"/>
  <c r="L291" i="37"/>
  <c r="AN291" i="37"/>
  <c r="AH506" i="35"/>
  <c r="AR506" i="35"/>
  <c r="AQ506" i="35"/>
  <c r="M506" i="35"/>
  <c r="AI506" i="35"/>
  <c r="AE506" i="35"/>
  <c r="AJ506" i="35"/>
  <c r="T506" i="35"/>
  <c r="Y506" i="35"/>
  <c r="N506" i="35"/>
  <c r="K506" i="35"/>
  <c r="V506" i="35"/>
  <c r="R506" i="35"/>
  <c r="P506" i="35"/>
  <c r="AD506" i="35"/>
  <c r="AA506" i="35"/>
  <c r="AS506" i="35"/>
  <c r="U506" i="35"/>
  <c r="AT506" i="35"/>
  <c r="AL506" i="35"/>
  <c r="S506" i="35"/>
  <c r="AO506" i="35"/>
  <c r="AN506" i="35"/>
  <c r="Z506" i="35"/>
  <c r="AM506" i="35"/>
  <c r="X506" i="35"/>
  <c r="W506" i="35"/>
  <c r="AC506" i="35"/>
  <c r="AF506" i="35"/>
  <c r="AK506" i="35"/>
  <c r="Q506" i="35"/>
  <c r="I506" i="35"/>
  <c r="AG506" i="35"/>
  <c r="O506" i="35"/>
  <c r="L506" i="35"/>
  <c r="AB506" i="35"/>
  <c r="AP506" i="35"/>
  <c r="X508" i="35"/>
  <c r="W508" i="35"/>
  <c r="I508" i="35"/>
  <c r="AL508" i="35"/>
  <c r="AE508" i="35"/>
  <c r="T508" i="35"/>
  <c r="R508" i="35"/>
  <c r="AP508" i="35"/>
  <c r="Z508" i="35"/>
  <c r="P508" i="35"/>
  <c r="M508" i="35"/>
  <c r="AG508" i="35"/>
  <c r="K508" i="35"/>
  <c r="AF508" i="35"/>
  <c r="AH508" i="35"/>
  <c r="V508" i="35"/>
  <c r="U508" i="35"/>
  <c r="AT508" i="35"/>
  <c r="AR508" i="35"/>
  <c r="AQ508" i="35"/>
  <c r="AA508" i="35"/>
  <c r="AB508" i="35"/>
  <c r="AN508" i="35"/>
  <c r="AK508" i="35"/>
  <c r="AO508" i="35"/>
  <c r="S508" i="35"/>
  <c r="AJ508" i="35"/>
  <c r="AD508" i="35"/>
  <c r="Q508" i="35"/>
  <c r="O508" i="35"/>
  <c r="AM508" i="35"/>
  <c r="AI508" i="35"/>
  <c r="Y508" i="35"/>
  <c r="N508" i="35"/>
  <c r="AC508" i="35"/>
  <c r="L508" i="35"/>
  <c r="AS508" i="35"/>
  <c r="AM112" i="37"/>
  <c r="AS112" i="37"/>
  <c r="S112" i="37"/>
  <c r="M112" i="37"/>
  <c r="AE112" i="37"/>
  <c r="X112" i="37"/>
  <c r="AL112" i="37"/>
  <c r="AB112" i="37"/>
  <c r="Z112" i="37"/>
  <c r="AA112" i="37"/>
  <c r="R112" i="37"/>
  <c r="AT112" i="37"/>
  <c r="AJ112" i="37"/>
  <c r="AG112" i="37"/>
  <c r="AH112" i="37"/>
  <c r="N112" i="37"/>
  <c r="AO112" i="37"/>
  <c r="AC112" i="37"/>
  <c r="Q112" i="37"/>
  <c r="U112" i="37"/>
  <c r="AQ112" i="37"/>
  <c r="Y112" i="37"/>
  <c r="AP112" i="37"/>
  <c r="K112" i="37"/>
  <c r="L112" i="37"/>
  <c r="AK112" i="37"/>
  <c r="AR112" i="37"/>
  <c r="T112" i="37"/>
  <c r="AN112" i="37"/>
  <c r="V112" i="37"/>
  <c r="AI112" i="37"/>
  <c r="AD112" i="37"/>
  <c r="W112" i="37"/>
  <c r="I112" i="37"/>
  <c r="AF112" i="37"/>
  <c r="P112" i="37"/>
  <c r="O112" i="37"/>
  <c r="L333" i="36"/>
  <c r="AO333" i="36"/>
  <c r="R333" i="36"/>
  <c r="S333" i="36"/>
  <c r="AK333" i="36"/>
  <c r="Q333" i="36"/>
  <c r="AA333" i="36"/>
  <c r="AT333" i="36"/>
  <c r="N333" i="36"/>
  <c r="M333" i="36"/>
  <c r="AE333" i="36"/>
  <c r="K333" i="36"/>
  <c r="AP333" i="36"/>
  <c r="AQ333" i="36"/>
  <c r="W333" i="36"/>
  <c r="Z333" i="36"/>
  <c r="AB333" i="36"/>
  <c r="Y333" i="36"/>
  <c r="V333" i="36"/>
  <c r="U333" i="36"/>
  <c r="X333" i="36"/>
  <c r="AL333" i="36"/>
  <c r="AJ333" i="36"/>
  <c r="AG333" i="36"/>
  <c r="AH333" i="36"/>
  <c r="O333" i="36"/>
  <c r="T333" i="36"/>
  <c r="AN333" i="36"/>
  <c r="AI333" i="36"/>
  <c r="AC333" i="36"/>
  <c r="AR333" i="36"/>
  <c r="AD333" i="36"/>
  <c r="AF333" i="36"/>
  <c r="P333" i="36"/>
  <c r="I333" i="36"/>
  <c r="AM333" i="36"/>
  <c r="AS333" i="36"/>
  <c r="W492" i="37"/>
  <c r="AM492" i="37"/>
  <c r="AR492" i="37"/>
  <c r="L492" i="37"/>
  <c r="I492" i="37"/>
  <c r="K492" i="37"/>
  <c r="Q492" i="37"/>
  <c r="AN492" i="37"/>
  <c r="AT492" i="37"/>
  <c r="AQ492" i="37"/>
  <c r="AS492" i="37"/>
  <c r="AP492" i="37"/>
  <c r="AJ492" i="37"/>
  <c r="AO492" i="37"/>
  <c r="AK492" i="37"/>
  <c r="AG492" i="37"/>
  <c r="Z492" i="37"/>
  <c r="T492" i="37"/>
  <c r="S492" i="37"/>
  <c r="AA492" i="37"/>
  <c r="O492" i="37"/>
  <c r="X492" i="37"/>
  <c r="AL492" i="37"/>
  <c r="P492" i="37"/>
  <c r="R492" i="37"/>
  <c r="AI492" i="37"/>
  <c r="U492" i="37"/>
  <c r="AF492" i="37"/>
  <c r="AC492" i="37"/>
  <c r="M492" i="37"/>
  <c r="Y492" i="37"/>
  <c r="N492" i="37"/>
  <c r="V492" i="37"/>
  <c r="AB492" i="37"/>
  <c r="AD492" i="37"/>
  <c r="AE492" i="37"/>
  <c r="AH492" i="37"/>
  <c r="X516" i="37"/>
  <c r="AR516" i="37"/>
  <c r="P516" i="37"/>
  <c r="AH516" i="37"/>
  <c r="AJ516" i="37"/>
  <c r="AA516" i="37"/>
  <c r="AI516" i="37"/>
  <c r="AD516" i="37"/>
  <c r="AE516" i="37"/>
  <c r="S516" i="37"/>
  <c r="W516" i="37"/>
  <c r="AT516" i="37"/>
  <c r="N516" i="37"/>
  <c r="I516" i="37"/>
  <c r="U516" i="37"/>
  <c r="M516" i="37"/>
  <c r="AB516" i="37"/>
  <c r="AM516" i="37"/>
  <c r="AO516" i="37"/>
  <c r="AC516" i="37"/>
  <c r="Y516" i="37"/>
  <c r="K516" i="37"/>
  <c r="AQ516" i="37"/>
  <c r="V516" i="37"/>
  <c r="AG516" i="37"/>
  <c r="AF516" i="37"/>
  <c r="O516" i="37"/>
  <c r="AN516" i="37"/>
  <c r="L516" i="37"/>
  <c r="R516" i="37"/>
  <c r="AK516" i="37"/>
  <c r="T516" i="37"/>
  <c r="AS516" i="37"/>
  <c r="Q516" i="37"/>
  <c r="AP516" i="37"/>
  <c r="AL516" i="37"/>
  <c r="Z516" i="37"/>
  <c r="AD178" i="36"/>
  <c r="AE178" i="36"/>
  <c r="AA178" i="36"/>
  <c r="AI178" i="36"/>
  <c r="Z178" i="36"/>
  <c r="Y178" i="36"/>
  <c r="U178" i="36"/>
  <c r="S178" i="36"/>
  <c r="AM178" i="36"/>
  <c r="V178" i="36"/>
  <c r="T178" i="36"/>
  <c r="P178" i="36"/>
  <c r="AC178" i="36"/>
  <c r="AL178" i="36"/>
  <c r="AO178" i="36"/>
  <c r="AK178" i="36"/>
  <c r="W178" i="36"/>
  <c r="AB178" i="36"/>
  <c r="N178" i="36"/>
  <c r="AR178" i="36"/>
  <c r="AS178" i="36"/>
  <c r="AG178" i="36"/>
  <c r="Q178" i="36"/>
  <c r="AJ178" i="36"/>
  <c r="L178" i="36"/>
  <c r="AN178" i="36"/>
  <c r="AT178" i="36"/>
  <c r="K178" i="36"/>
  <c r="X178" i="36"/>
  <c r="AP178" i="36"/>
  <c r="M178" i="36"/>
  <c r="AH178" i="36"/>
  <c r="O178" i="36"/>
  <c r="I178" i="36"/>
  <c r="AF178" i="36"/>
  <c r="R178" i="36"/>
  <c r="AQ178" i="36"/>
  <c r="AP367" i="37"/>
  <c r="AJ367" i="37"/>
  <c r="V367" i="37"/>
  <c r="P367" i="37"/>
  <c r="Q367" i="37"/>
  <c r="S367" i="37"/>
  <c r="AH367" i="37"/>
  <c r="AS367" i="37"/>
  <c r="M367" i="37"/>
  <c r="N367" i="37"/>
  <c r="W367" i="37"/>
  <c r="AB367" i="37"/>
  <c r="AO367" i="37"/>
  <c r="I367" i="37"/>
  <c r="AM367" i="37"/>
  <c r="O367" i="37"/>
  <c r="Y367" i="37"/>
  <c r="AD367" i="37"/>
  <c r="K367" i="37"/>
  <c r="AE367" i="37"/>
  <c r="AI367" i="37"/>
  <c r="T367" i="37"/>
  <c r="L367" i="37"/>
  <c r="X367" i="37"/>
  <c r="AR367" i="37"/>
  <c r="AA367" i="37"/>
  <c r="AK367" i="37"/>
  <c r="AF367" i="37"/>
  <c r="AL367" i="37"/>
  <c r="AT367" i="37"/>
  <c r="AQ367" i="37"/>
  <c r="AG367" i="37"/>
  <c r="Z367" i="37"/>
  <c r="U367" i="37"/>
  <c r="AN367" i="37"/>
  <c r="R367" i="37"/>
  <c r="AC367" i="37"/>
  <c r="AC593" i="37"/>
  <c r="AL593" i="37"/>
  <c r="AQ593" i="37"/>
  <c r="T593" i="37"/>
  <c r="X593" i="37"/>
  <c r="Y593" i="37"/>
  <c r="AH593" i="37"/>
  <c r="AI593" i="37"/>
  <c r="L593" i="37"/>
  <c r="AN593" i="37"/>
  <c r="U593" i="37"/>
  <c r="AD593" i="37"/>
  <c r="AA593" i="37"/>
  <c r="AM593" i="37"/>
  <c r="AK593" i="37"/>
  <c r="AT593" i="37"/>
  <c r="N593" i="37"/>
  <c r="AJ593" i="37"/>
  <c r="P593" i="37"/>
  <c r="AS593" i="37"/>
  <c r="V593" i="37"/>
  <c r="W593" i="37"/>
  <c r="AO593" i="37"/>
  <c r="R593" i="37"/>
  <c r="O593" i="37"/>
  <c r="AG593" i="37"/>
  <c r="AF593" i="37"/>
  <c r="AP593" i="37"/>
  <c r="AB593" i="37"/>
  <c r="M593" i="37"/>
  <c r="K593" i="37"/>
  <c r="AR593" i="37"/>
  <c r="AE593" i="37"/>
  <c r="I593" i="37"/>
  <c r="Z593" i="37"/>
  <c r="S593" i="37"/>
  <c r="Q593" i="37"/>
  <c r="AG562" i="36"/>
  <c r="AQ562" i="36"/>
  <c r="T562" i="36"/>
  <c r="Z562" i="36"/>
  <c r="O562" i="36"/>
  <c r="AC562" i="36"/>
  <c r="U562" i="36"/>
  <c r="M562" i="36"/>
  <c r="P562" i="36"/>
  <c r="V562" i="36"/>
  <c r="AK562" i="36"/>
  <c r="I562" i="36"/>
  <c r="S562" i="36"/>
  <c r="AT562" i="36"/>
  <c r="AM562" i="36"/>
  <c r="AS562" i="36"/>
  <c r="AR562" i="36"/>
  <c r="AP562" i="36"/>
  <c r="AE562" i="36"/>
  <c r="AN562" i="36"/>
  <c r="AL562" i="36"/>
  <c r="W562" i="36"/>
  <c r="X562" i="36"/>
  <c r="Q562" i="36"/>
  <c r="AI562" i="36"/>
  <c r="L562" i="36"/>
  <c r="AO562" i="36"/>
  <c r="AH562" i="36"/>
  <c r="Y562" i="36"/>
  <c r="AF562" i="36"/>
  <c r="R562" i="36"/>
  <c r="N562" i="36"/>
  <c r="AA562" i="36"/>
  <c r="AB562" i="36"/>
  <c r="AD562" i="36"/>
  <c r="K562" i="36"/>
  <c r="AJ562" i="36"/>
  <c r="AP546" i="37"/>
  <c r="AL546" i="37"/>
  <c r="L546" i="37"/>
  <c r="Q546" i="37"/>
  <c r="AE546" i="37"/>
  <c r="AS546" i="37"/>
  <c r="AC546" i="37"/>
  <c r="AG546" i="37"/>
  <c r="R546" i="37"/>
  <c r="V546" i="37"/>
  <c r="U546" i="37"/>
  <c r="AB546" i="37"/>
  <c r="AD546" i="37"/>
  <c r="AA546" i="37"/>
  <c r="AM546" i="37"/>
  <c r="O546" i="37"/>
  <c r="P546" i="37"/>
  <c r="AQ546" i="37"/>
  <c r="K546" i="37"/>
  <c r="T546" i="37"/>
  <c r="AT546" i="37"/>
  <c r="AI546" i="37"/>
  <c r="AJ546" i="37"/>
  <c r="AR546" i="37"/>
  <c r="N546" i="37"/>
  <c r="Z546" i="37"/>
  <c r="AH546" i="37"/>
  <c r="S546" i="37"/>
  <c r="W546" i="37"/>
  <c r="AN546" i="37"/>
  <c r="M546" i="37"/>
  <c r="X546" i="37"/>
  <c r="AF546" i="37"/>
  <c r="AK546" i="37"/>
  <c r="AO546" i="37"/>
  <c r="I546" i="37"/>
  <c r="Y546" i="37"/>
  <c r="AD222" i="36"/>
  <c r="AE222" i="36"/>
  <c r="AA222" i="36"/>
  <c r="W222" i="36"/>
  <c r="Z222" i="36"/>
  <c r="Y222" i="36"/>
  <c r="U222" i="36"/>
  <c r="Q222" i="36"/>
  <c r="V222" i="36"/>
  <c r="T222" i="36"/>
  <c r="P222" i="36"/>
  <c r="L222" i="36"/>
  <c r="AC222" i="36"/>
  <c r="X222" i="36"/>
  <c r="R222" i="36"/>
  <c r="AK222" i="36"/>
  <c r="S222" i="36"/>
  <c r="N222" i="36"/>
  <c r="AF222" i="36"/>
  <c r="AI222" i="36"/>
  <c r="K222" i="36"/>
  <c r="AS222" i="36"/>
  <c r="AP222" i="36"/>
  <c r="AR222" i="36"/>
  <c r="AL222" i="36"/>
  <c r="AM222" i="36"/>
  <c r="I222" i="36"/>
  <c r="AQ222" i="36"/>
  <c r="AG222" i="36"/>
  <c r="AN222" i="36"/>
  <c r="M222" i="36"/>
  <c r="AT222" i="36"/>
  <c r="AH222" i="36"/>
  <c r="AO222" i="36"/>
  <c r="AJ222" i="36"/>
  <c r="O222" i="36"/>
  <c r="AB222" i="36"/>
  <c r="AK26" i="37"/>
  <c r="W26" i="37"/>
  <c r="AM26" i="37"/>
  <c r="Q26" i="37"/>
  <c r="AC26" i="37"/>
  <c r="AI26" i="37"/>
  <c r="I26" i="37"/>
  <c r="P26" i="37"/>
  <c r="AG26" i="37"/>
  <c r="U26" i="37"/>
  <c r="M26" i="37"/>
  <c r="N26" i="37"/>
  <c r="AR26" i="37"/>
  <c r="K26" i="37"/>
  <c r="AO26" i="37"/>
  <c r="AH26" i="37"/>
  <c r="AN26" i="37"/>
  <c r="AD26" i="37"/>
  <c r="O26" i="37"/>
  <c r="AJ26" i="37"/>
  <c r="AF26" i="37"/>
  <c r="AE26" i="37"/>
  <c r="R26" i="37"/>
  <c r="L26" i="37"/>
  <c r="T26" i="37"/>
  <c r="Z26" i="37"/>
  <c r="Y26" i="37"/>
  <c r="AL26" i="37"/>
  <c r="AQ26" i="37"/>
  <c r="S26" i="37"/>
  <c r="AB26" i="37"/>
  <c r="X26" i="37"/>
  <c r="AP26" i="37"/>
  <c r="AT26" i="37"/>
  <c r="V26" i="37"/>
  <c r="AS26" i="37"/>
  <c r="AA26" i="37"/>
  <c r="X288" i="36"/>
  <c r="W288" i="36"/>
  <c r="S288" i="36"/>
  <c r="O288" i="36"/>
  <c r="T288" i="36"/>
  <c r="R288" i="36"/>
  <c r="N288" i="36"/>
  <c r="P288" i="36"/>
  <c r="M288" i="36"/>
  <c r="I288" i="36"/>
  <c r="AF288" i="36"/>
  <c r="AO288" i="36"/>
  <c r="U288" i="36"/>
  <c r="AB288" i="36"/>
  <c r="AI288" i="36"/>
  <c r="AN288" i="36"/>
  <c r="AD288" i="36"/>
  <c r="AQ288" i="36"/>
  <c r="Q288" i="36"/>
  <c r="AJ288" i="36"/>
  <c r="Y288" i="36"/>
  <c r="AL288" i="36"/>
  <c r="L288" i="36"/>
  <c r="AP288" i="36"/>
  <c r="AM288" i="36"/>
  <c r="AH288" i="36"/>
  <c r="AC288" i="36"/>
  <c r="AT288" i="36"/>
  <c r="AK288" i="36"/>
  <c r="AE288" i="36"/>
  <c r="Z288" i="36"/>
  <c r="AS288" i="36"/>
  <c r="AA288" i="36"/>
  <c r="AR288" i="36"/>
  <c r="V288" i="36"/>
  <c r="K288" i="36"/>
  <c r="AG288" i="36"/>
  <c r="Q495" i="37"/>
  <c r="R495" i="37"/>
  <c r="AQ495" i="37"/>
  <c r="S495" i="37"/>
  <c r="AS495" i="37"/>
  <c r="M495" i="37"/>
  <c r="L495" i="37"/>
  <c r="AI495" i="37"/>
  <c r="AJ495" i="37"/>
  <c r="AO495" i="37"/>
  <c r="I495" i="37"/>
  <c r="AT495" i="37"/>
  <c r="Z495" i="37"/>
  <c r="T495" i="37"/>
  <c r="Y495" i="37"/>
  <c r="AB495" i="37"/>
  <c r="P495" i="37"/>
  <c r="N495" i="37"/>
  <c r="AP495" i="37"/>
  <c r="AR495" i="37"/>
  <c r="O495" i="37"/>
  <c r="AF495" i="37"/>
  <c r="AM495" i="37"/>
  <c r="AN495" i="37"/>
  <c r="AH495" i="37"/>
  <c r="AA495" i="37"/>
  <c r="W495" i="37"/>
  <c r="AC495" i="37"/>
  <c r="X495" i="37"/>
  <c r="V495" i="37"/>
  <c r="U495" i="37"/>
  <c r="AD495" i="37"/>
  <c r="K495" i="37"/>
  <c r="AE495" i="37"/>
  <c r="AK495" i="37"/>
  <c r="AG495" i="37"/>
  <c r="AL495" i="37"/>
  <c r="W583" i="37"/>
  <c r="AB583" i="37"/>
  <c r="Q583" i="37"/>
  <c r="AK583" i="37"/>
  <c r="N583" i="37"/>
  <c r="S583" i="37"/>
  <c r="X583" i="37"/>
  <c r="I583" i="37"/>
  <c r="AC583" i="37"/>
  <c r="O583" i="37"/>
  <c r="T583" i="37"/>
  <c r="AP583" i="37"/>
  <c r="U583" i="37"/>
  <c r="AE583" i="37"/>
  <c r="AJ583" i="37"/>
  <c r="AG583" i="37"/>
  <c r="AD583" i="37"/>
  <c r="AQ583" i="37"/>
  <c r="P583" i="37"/>
  <c r="M583" i="37"/>
  <c r="AA583" i="37"/>
  <c r="AM583" i="37"/>
  <c r="L583" i="37"/>
  <c r="V583" i="37"/>
  <c r="Y583" i="37"/>
  <c r="AI583" i="37"/>
  <c r="AO583" i="37"/>
  <c r="AL583" i="37"/>
  <c r="AT583" i="37"/>
  <c r="AN583" i="37"/>
  <c r="R583" i="37"/>
  <c r="AF583" i="37"/>
  <c r="AS583" i="37"/>
  <c r="AR583" i="37"/>
  <c r="K583" i="37"/>
  <c r="AH583" i="37"/>
  <c r="Z583" i="37"/>
  <c r="O10" i="36"/>
  <c r="T10" i="36"/>
  <c r="AO10" i="36"/>
  <c r="AG10" i="36"/>
  <c r="AQ10" i="36"/>
  <c r="K10" i="36"/>
  <c r="P10" i="36"/>
  <c r="AD10" i="36"/>
  <c r="Q10" i="36"/>
  <c r="AM10" i="36"/>
  <c r="AR10" i="36"/>
  <c r="L10" i="36"/>
  <c r="U10" i="36"/>
  <c r="AL10" i="36"/>
  <c r="W10" i="36"/>
  <c r="AB10" i="36"/>
  <c r="R10" i="36"/>
  <c r="N10" i="36"/>
  <c r="V10" i="36"/>
  <c r="AI10" i="36"/>
  <c r="AP10" i="36"/>
  <c r="Y10" i="36"/>
  <c r="AE10" i="36"/>
  <c r="AH10" i="36"/>
  <c r="M10" i="36"/>
  <c r="AA10" i="36"/>
  <c r="Z10" i="36"/>
  <c r="AK10" i="36"/>
  <c r="S10" i="36"/>
  <c r="AF10" i="36"/>
  <c r="AC10" i="36"/>
  <c r="X10" i="36"/>
  <c r="AT10" i="36"/>
  <c r="AN10" i="36"/>
  <c r="AJ10" i="36"/>
  <c r="I10" i="36"/>
  <c r="AS10" i="36"/>
  <c r="W18" i="36"/>
  <c r="AB18" i="36"/>
  <c r="R18" i="36"/>
  <c r="N18" i="36"/>
  <c r="M18" i="36"/>
  <c r="S18" i="36"/>
  <c r="X18" i="36"/>
  <c r="AT18" i="36"/>
  <c r="O18" i="36"/>
  <c r="T18" i="36"/>
  <c r="AO18" i="36"/>
  <c r="AG18" i="36"/>
  <c r="AE18" i="36"/>
  <c r="AJ18" i="36"/>
  <c r="AH18" i="36"/>
  <c r="AS18" i="36"/>
  <c r="AL18" i="36"/>
  <c r="K18" i="36"/>
  <c r="AD18" i="36"/>
  <c r="AF18" i="36"/>
  <c r="AR18" i="36"/>
  <c r="U18" i="36"/>
  <c r="AN18" i="36"/>
  <c r="I18" i="36"/>
  <c r="AC18" i="36"/>
  <c r="AI18" i="36"/>
  <c r="AP18" i="36"/>
  <c r="V18" i="36"/>
  <c r="AA18" i="36"/>
  <c r="Z18" i="36"/>
  <c r="Y18" i="36"/>
  <c r="P18" i="36"/>
  <c r="L18" i="36"/>
  <c r="AM18" i="36"/>
  <c r="AQ18" i="36"/>
  <c r="Q18" i="36"/>
  <c r="AK18" i="36"/>
  <c r="AG192" i="35"/>
  <c r="AM192" i="35"/>
  <c r="Z192" i="35"/>
  <c r="AJ192" i="35"/>
  <c r="AI192" i="35"/>
  <c r="AC192" i="35"/>
  <c r="AH192" i="35"/>
  <c r="S192" i="35"/>
  <c r="AA192" i="35"/>
  <c r="AQ192" i="35"/>
  <c r="Y192" i="35"/>
  <c r="AB192" i="35"/>
  <c r="K192" i="35"/>
  <c r="P192" i="35"/>
  <c r="O192" i="35"/>
  <c r="AO192" i="35"/>
  <c r="I192" i="35"/>
  <c r="AN192" i="35"/>
  <c r="N192" i="35"/>
  <c r="U192" i="35"/>
  <c r="AP192" i="35"/>
  <c r="AR192" i="35"/>
  <c r="Q192" i="35"/>
  <c r="AE192" i="35"/>
  <c r="M192" i="35"/>
  <c r="V192" i="35"/>
  <c r="AT192" i="35"/>
  <c r="AS192" i="35"/>
  <c r="L192" i="35"/>
  <c r="T192" i="35"/>
  <c r="AK192" i="35"/>
  <c r="X192" i="35"/>
  <c r="W192" i="35"/>
  <c r="R192" i="35"/>
  <c r="AL192" i="35"/>
  <c r="AD192" i="35"/>
  <c r="AF192" i="35"/>
  <c r="AM452" i="35"/>
  <c r="AT452" i="35"/>
  <c r="AN452" i="35"/>
  <c r="Q452" i="35"/>
  <c r="M452" i="35"/>
  <c r="AI452" i="35"/>
  <c r="AO452" i="35"/>
  <c r="AG452" i="35"/>
  <c r="AP452" i="35"/>
  <c r="X452" i="35"/>
  <c r="AE452" i="35"/>
  <c r="AJ452" i="35"/>
  <c r="Z452" i="35"/>
  <c r="AC452" i="35"/>
  <c r="AF452" i="35"/>
  <c r="O452" i="35"/>
  <c r="N452" i="35"/>
  <c r="AK452" i="35"/>
  <c r="AD452" i="35"/>
  <c r="P452" i="35"/>
  <c r="AQ452" i="35"/>
  <c r="Y452" i="35"/>
  <c r="AH452" i="35"/>
  <c r="AL452" i="35"/>
  <c r="T452" i="35"/>
  <c r="V452" i="35"/>
  <c r="I452" i="35"/>
  <c r="S452" i="35"/>
  <c r="AS452" i="35"/>
  <c r="AB452" i="35"/>
  <c r="AR452" i="35"/>
  <c r="L452" i="35"/>
  <c r="AA452" i="35"/>
  <c r="W452" i="35"/>
  <c r="U452" i="35"/>
  <c r="K452" i="35"/>
  <c r="R452" i="35"/>
  <c r="S554" i="35"/>
  <c r="Z554" i="35"/>
  <c r="AG554" i="35"/>
  <c r="Y554" i="35"/>
  <c r="W554" i="35"/>
  <c r="AI554" i="35"/>
  <c r="AH554" i="35"/>
  <c r="AL554" i="35"/>
  <c r="AF554" i="35"/>
  <c r="O554" i="35"/>
  <c r="AS554" i="35"/>
  <c r="V554" i="35"/>
  <c r="I554" i="35"/>
  <c r="AR554" i="35"/>
  <c r="M554" i="35"/>
  <c r="AC554" i="35"/>
  <c r="AP554" i="35"/>
  <c r="Q554" i="35"/>
  <c r="AT554" i="35"/>
  <c r="AK554" i="35"/>
  <c r="AQ554" i="35"/>
  <c r="AE554" i="35"/>
  <c r="AM554" i="35"/>
  <c r="AN554" i="35"/>
  <c r="K554" i="35"/>
  <c r="U554" i="35"/>
  <c r="AA554" i="35"/>
  <c r="T554" i="35"/>
  <c r="AO554" i="35"/>
  <c r="AB554" i="35"/>
  <c r="X554" i="35"/>
  <c r="AJ554" i="35"/>
  <c r="N554" i="35"/>
  <c r="P554" i="35"/>
  <c r="L554" i="35"/>
  <c r="AD554" i="35"/>
  <c r="R554" i="35"/>
  <c r="AE375" i="35"/>
  <c r="AC375" i="35"/>
  <c r="AH375" i="35"/>
  <c r="S375" i="35"/>
  <c r="T375" i="35"/>
  <c r="N375" i="35"/>
  <c r="Y375" i="35"/>
  <c r="AB375" i="35"/>
  <c r="K375" i="35"/>
  <c r="AT375" i="35"/>
  <c r="AL375" i="35"/>
  <c r="U375" i="35"/>
  <c r="W375" i="35"/>
  <c r="AQ375" i="35"/>
  <c r="AA375" i="35"/>
  <c r="AK375" i="35"/>
  <c r="AR375" i="35"/>
  <c r="AF375" i="35"/>
  <c r="O375" i="35"/>
  <c r="X375" i="35"/>
  <c r="M375" i="35"/>
  <c r="AD375" i="35"/>
  <c r="I375" i="35"/>
  <c r="V375" i="35"/>
  <c r="R375" i="35"/>
  <c r="AM375" i="35"/>
  <c r="AI375" i="35"/>
  <c r="P375" i="35"/>
  <c r="AG375" i="35"/>
  <c r="Z375" i="35"/>
  <c r="L375" i="35"/>
  <c r="AN375" i="35"/>
  <c r="AJ375" i="35"/>
  <c r="AS375" i="35"/>
  <c r="AO375" i="35"/>
  <c r="Q375" i="35"/>
  <c r="AP375" i="35"/>
  <c r="P359" i="37"/>
  <c r="AA359" i="37"/>
  <c r="AC359" i="37"/>
  <c r="AI359" i="37"/>
  <c r="R359" i="37"/>
  <c r="Y359" i="37"/>
  <c r="AD359" i="37"/>
  <c r="K359" i="37"/>
  <c r="U359" i="37"/>
  <c r="X359" i="37"/>
  <c r="AQ359" i="37"/>
  <c r="AK359" i="37"/>
  <c r="AT359" i="37"/>
  <c r="AF359" i="37"/>
  <c r="AR359" i="37"/>
  <c r="AO359" i="37"/>
  <c r="AM359" i="37"/>
  <c r="AG359" i="37"/>
  <c r="Z359" i="37"/>
  <c r="Q359" i="37"/>
  <c r="AH359" i="37"/>
  <c r="T359" i="37"/>
  <c r="S359" i="37"/>
  <c r="AS359" i="37"/>
  <c r="M359" i="37"/>
  <c r="AE359" i="37"/>
  <c r="W359" i="37"/>
  <c r="O359" i="37"/>
  <c r="I359" i="37"/>
  <c r="AN359" i="37"/>
  <c r="N359" i="37"/>
  <c r="AP359" i="37"/>
  <c r="V359" i="37"/>
  <c r="L359" i="37"/>
  <c r="AJ359" i="37"/>
  <c r="AL359" i="37"/>
  <c r="AB359" i="37"/>
  <c r="T504" i="36"/>
  <c r="I504" i="36"/>
  <c r="AT504" i="36"/>
  <c r="O504" i="36"/>
  <c r="M504" i="36"/>
  <c r="Y504" i="36"/>
  <c r="AQ504" i="36"/>
  <c r="K504" i="36"/>
  <c r="AP504" i="36"/>
  <c r="P504" i="36"/>
  <c r="AL504" i="36"/>
  <c r="AN504" i="36"/>
  <c r="N504" i="36"/>
  <c r="AM504" i="36"/>
  <c r="AH504" i="36"/>
  <c r="AR504" i="36"/>
  <c r="AI504" i="36"/>
  <c r="AC504" i="36"/>
  <c r="AG504" i="36"/>
  <c r="AD504" i="36"/>
  <c r="AJ504" i="36"/>
  <c r="AO504" i="36"/>
  <c r="AE504" i="36"/>
  <c r="AB504" i="36"/>
  <c r="AF504" i="36"/>
  <c r="AA504" i="36"/>
  <c r="U504" i="36"/>
  <c r="V504" i="36"/>
  <c r="X504" i="36"/>
  <c r="Z504" i="36"/>
  <c r="Q504" i="36"/>
  <c r="R504" i="36"/>
  <c r="W504" i="36"/>
  <c r="L504" i="36"/>
  <c r="AK504" i="36"/>
  <c r="S504" i="36"/>
  <c r="AS504" i="36"/>
  <c r="AO247" i="35"/>
  <c r="AT247" i="35"/>
  <c r="N247" i="35"/>
  <c r="K247" i="35"/>
  <c r="AC247" i="35"/>
  <c r="AB247" i="35"/>
  <c r="AP247" i="35"/>
  <c r="AS247" i="35"/>
  <c r="T247" i="35"/>
  <c r="S247" i="35"/>
  <c r="AL247" i="35"/>
  <c r="AQ247" i="35"/>
  <c r="AM247" i="35"/>
  <c r="L247" i="35"/>
  <c r="V247" i="35"/>
  <c r="U247" i="35"/>
  <c r="I247" i="35"/>
  <c r="O247" i="35"/>
  <c r="AD247" i="35"/>
  <c r="X247" i="35"/>
  <c r="Z247" i="35"/>
  <c r="Q247" i="35"/>
  <c r="R247" i="35"/>
  <c r="AN247" i="35"/>
  <c r="P247" i="35"/>
  <c r="AJ247" i="35"/>
  <c r="AI247" i="35"/>
  <c r="W247" i="35"/>
  <c r="Y247" i="35"/>
  <c r="AG247" i="35"/>
  <c r="AK247" i="35"/>
  <c r="AH247" i="35"/>
  <c r="AE247" i="35"/>
  <c r="AR247" i="35"/>
  <c r="M247" i="35"/>
  <c r="AF247" i="35"/>
  <c r="AA247" i="35"/>
  <c r="P423" i="36"/>
  <c r="K423" i="36"/>
  <c r="AM423" i="36"/>
  <c r="S423" i="36"/>
  <c r="AI423" i="36"/>
  <c r="AR423" i="36"/>
  <c r="L423" i="36"/>
  <c r="AS423" i="36"/>
  <c r="AE423" i="36"/>
  <c r="M423" i="36"/>
  <c r="AN423" i="36"/>
  <c r="AQ423" i="36"/>
  <c r="AK423" i="36"/>
  <c r="Y423" i="36"/>
  <c r="AG423" i="36"/>
  <c r="AT423" i="36"/>
  <c r="AA423" i="36"/>
  <c r="R423" i="36"/>
  <c r="AB423" i="36"/>
  <c r="O423" i="36"/>
  <c r="X423" i="36"/>
  <c r="I423" i="36"/>
  <c r="T423" i="36"/>
  <c r="AD423" i="36"/>
  <c r="W423" i="36"/>
  <c r="U423" i="36"/>
  <c r="N423" i="36"/>
  <c r="AO423" i="36"/>
  <c r="AC423" i="36"/>
  <c r="AP423" i="36"/>
  <c r="AJ423" i="36"/>
  <c r="AH423" i="36"/>
  <c r="Z423" i="36"/>
  <c r="Q423" i="36"/>
  <c r="AF423" i="36"/>
  <c r="AL423" i="36"/>
  <c r="V423" i="36"/>
  <c r="AC179" i="36"/>
  <c r="AF179" i="36"/>
  <c r="AB179" i="36"/>
  <c r="AI179" i="36"/>
  <c r="Y179" i="36"/>
  <c r="AA179" i="36"/>
  <c r="W179" i="36"/>
  <c r="S179" i="36"/>
  <c r="U179" i="36"/>
  <c r="V179" i="36"/>
  <c r="R179" i="36"/>
  <c r="AN179" i="36"/>
  <c r="AD179" i="36"/>
  <c r="AK179" i="36"/>
  <c r="AQ179" i="36"/>
  <c r="AM179" i="36"/>
  <c r="T179" i="36"/>
  <c r="M179" i="36"/>
  <c r="AP179" i="36"/>
  <c r="I179" i="36"/>
  <c r="AE179" i="36"/>
  <c r="O179" i="36"/>
  <c r="AL179" i="36"/>
  <c r="AT179" i="36"/>
  <c r="AR179" i="36"/>
  <c r="AH179" i="36"/>
  <c r="AS179" i="36"/>
  <c r="L179" i="36"/>
  <c r="K179" i="36"/>
  <c r="X179" i="36"/>
  <c r="AO179" i="36"/>
  <c r="AG179" i="36"/>
  <c r="Q179" i="36"/>
  <c r="Z179" i="36"/>
  <c r="P179" i="36"/>
  <c r="N179" i="36"/>
  <c r="AJ179" i="36"/>
  <c r="AD170" i="36"/>
  <c r="AE170" i="36"/>
  <c r="AA170" i="36"/>
  <c r="AI170" i="36"/>
  <c r="AB170" i="36"/>
  <c r="Z170" i="36"/>
  <c r="Y170" i="36"/>
  <c r="U170" i="36"/>
  <c r="S170" i="36"/>
  <c r="V170" i="36"/>
  <c r="T170" i="36"/>
  <c r="P170" i="36"/>
  <c r="AC170" i="36"/>
  <c r="AL170" i="36"/>
  <c r="AO170" i="36"/>
  <c r="AK170" i="36"/>
  <c r="W170" i="36"/>
  <c r="AM170" i="36"/>
  <c r="N170" i="36"/>
  <c r="AR170" i="36"/>
  <c r="AS170" i="36"/>
  <c r="Q170" i="36"/>
  <c r="AG170" i="36"/>
  <c r="AN170" i="36"/>
  <c r="AJ170" i="36"/>
  <c r="L170" i="36"/>
  <c r="AQ170" i="36"/>
  <c r="AF170" i="36"/>
  <c r="AT170" i="36"/>
  <c r="K170" i="36"/>
  <c r="X170" i="36"/>
  <c r="M170" i="36"/>
  <c r="AP170" i="36"/>
  <c r="AH170" i="36"/>
  <c r="R170" i="36"/>
  <c r="O170" i="36"/>
  <c r="I170" i="36"/>
  <c r="AC206" i="36"/>
  <c r="AT206" i="36"/>
  <c r="N206" i="36"/>
  <c r="I206" i="36"/>
  <c r="AR206" i="36"/>
  <c r="S206" i="36"/>
  <c r="AP206" i="36"/>
  <c r="AQ206" i="36"/>
  <c r="AM206" i="36"/>
  <c r="AI206" i="36"/>
  <c r="X206" i="36"/>
  <c r="AL206" i="36"/>
  <c r="AO206" i="36"/>
  <c r="AK206" i="36"/>
  <c r="AG206" i="36"/>
  <c r="AS206" i="36"/>
  <c r="V206" i="36"/>
  <c r="T206" i="36"/>
  <c r="P206" i="36"/>
  <c r="L206" i="36"/>
  <c r="AD206" i="36"/>
  <c r="AA206" i="36"/>
  <c r="Z206" i="36"/>
  <c r="U206" i="36"/>
  <c r="R206" i="36"/>
  <c r="K206" i="36"/>
  <c r="AB206" i="36"/>
  <c r="W206" i="36"/>
  <c r="AH206" i="36"/>
  <c r="Q206" i="36"/>
  <c r="AF206" i="36"/>
  <c r="AN206" i="36"/>
  <c r="AE206" i="36"/>
  <c r="Y206" i="36"/>
  <c r="O206" i="36"/>
  <c r="M206" i="36"/>
  <c r="AJ206" i="36"/>
  <c r="Z271" i="36"/>
  <c r="AE271" i="36"/>
  <c r="AG271" i="36"/>
  <c r="AL271" i="36"/>
  <c r="AC271" i="36"/>
  <c r="AF271" i="36"/>
  <c r="T271" i="36"/>
  <c r="Y271" i="36"/>
  <c r="I271" i="36"/>
  <c r="AH271" i="36"/>
  <c r="AD271" i="36"/>
  <c r="O271" i="36"/>
  <c r="AQ271" i="36"/>
  <c r="AB271" i="36"/>
  <c r="X271" i="36"/>
  <c r="AJ271" i="36"/>
  <c r="AK271" i="36"/>
  <c r="AR271" i="36"/>
  <c r="S271" i="36"/>
  <c r="U271" i="36"/>
  <c r="AM271" i="36"/>
  <c r="N271" i="36"/>
  <c r="Q271" i="36"/>
  <c r="W271" i="36"/>
  <c r="AS271" i="36"/>
  <c r="L271" i="36"/>
  <c r="AO271" i="36"/>
  <c r="AT271" i="36"/>
  <c r="M271" i="36"/>
  <c r="AN271" i="36"/>
  <c r="AA271" i="36"/>
  <c r="AI271" i="36"/>
  <c r="V271" i="36"/>
  <c r="P271" i="36"/>
  <c r="K271" i="36"/>
  <c r="R271" i="36"/>
  <c r="AP271" i="36"/>
  <c r="AM392" i="35"/>
  <c r="V392" i="35"/>
  <c r="AR392" i="35"/>
  <c r="L392" i="35"/>
  <c r="I392" i="35"/>
  <c r="AE392" i="35"/>
  <c r="AQ392" i="35"/>
  <c r="AN392" i="35"/>
  <c r="AT392" i="35"/>
  <c r="AP392" i="35"/>
  <c r="W392" i="35"/>
  <c r="AC392" i="35"/>
  <c r="K392" i="35"/>
  <c r="AJ392" i="35"/>
  <c r="AO392" i="35"/>
  <c r="AH392" i="35"/>
  <c r="Q392" i="35"/>
  <c r="T392" i="35"/>
  <c r="S392" i="35"/>
  <c r="AS392" i="35"/>
  <c r="AK392" i="35"/>
  <c r="AD392" i="35"/>
  <c r="AG392" i="35"/>
  <c r="AA392" i="35"/>
  <c r="Y392" i="35"/>
  <c r="R392" i="35"/>
  <c r="N392" i="35"/>
  <c r="O392" i="35"/>
  <c r="Z392" i="35"/>
  <c r="AF392" i="35"/>
  <c r="P392" i="35"/>
  <c r="AL392" i="35"/>
  <c r="AB392" i="35"/>
  <c r="U392" i="35"/>
  <c r="M392" i="35"/>
  <c r="X392" i="35"/>
  <c r="AI392" i="35"/>
  <c r="L306" i="35"/>
  <c r="AE306" i="35"/>
  <c r="V306" i="35"/>
  <c r="U306" i="35"/>
  <c r="S306" i="35"/>
  <c r="AG306" i="35"/>
  <c r="R306" i="35"/>
  <c r="P306" i="35"/>
  <c r="M306" i="35"/>
  <c r="AT306" i="35"/>
  <c r="N306" i="35"/>
  <c r="K306" i="35"/>
  <c r="AM306" i="35"/>
  <c r="AD306" i="35"/>
  <c r="AF306" i="35"/>
  <c r="AC306" i="35"/>
  <c r="W306" i="35"/>
  <c r="T306" i="35"/>
  <c r="AL306" i="35"/>
  <c r="AN306" i="35"/>
  <c r="AH306" i="35"/>
  <c r="AI306" i="35"/>
  <c r="AB306" i="35"/>
  <c r="Y306" i="35"/>
  <c r="Z306" i="35"/>
  <c r="X306" i="35"/>
  <c r="AO306" i="35"/>
  <c r="O306" i="35"/>
  <c r="AA306" i="35"/>
  <c r="I306" i="35"/>
  <c r="AP306" i="35"/>
  <c r="AS306" i="35"/>
  <c r="Q306" i="35"/>
  <c r="AJ306" i="35"/>
  <c r="AR306" i="35"/>
  <c r="AQ306" i="35"/>
  <c r="AK306" i="35"/>
  <c r="W458" i="37"/>
  <c r="AA458" i="37"/>
  <c r="N458" i="37"/>
  <c r="L458" i="37"/>
  <c r="O458" i="37"/>
  <c r="M458" i="37"/>
  <c r="V458" i="37"/>
  <c r="Y458" i="37"/>
  <c r="P458" i="37"/>
  <c r="AT458" i="37"/>
  <c r="AR458" i="37"/>
  <c r="K458" i="37"/>
  <c r="AK458" i="37"/>
  <c r="AC458" i="37"/>
  <c r="AS458" i="37"/>
  <c r="AH458" i="37"/>
  <c r="AN458" i="37"/>
  <c r="S458" i="37"/>
  <c r="AI458" i="37"/>
  <c r="AB458" i="37"/>
  <c r="AL458" i="37"/>
  <c r="AQ458" i="37"/>
  <c r="AJ458" i="37"/>
  <c r="R458" i="37"/>
  <c r="I458" i="37"/>
  <c r="AF458" i="37"/>
  <c r="AG458" i="37"/>
  <c r="T458" i="37"/>
  <c r="Q458" i="37"/>
  <c r="U458" i="37"/>
  <c r="AM458" i="37"/>
  <c r="AP458" i="37"/>
  <c r="AO458" i="37"/>
  <c r="Z458" i="37"/>
  <c r="AD458" i="37"/>
  <c r="X458" i="37"/>
  <c r="AE458" i="37"/>
  <c r="AH3" i="36"/>
  <c r="AM3" i="36"/>
  <c r="AN3" i="36"/>
  <c r="AR3" i="36"/>
  <c r="AK3" i="36"/>
  <c r="AD3" i="36"/>
  <c r="AI3" i="36"/>
  <c r="AF3" i="36"/>
  <c r="AB3" i="36"/>
  <c r="Y3" i="36"/>
  <c r="Z3" i="36"/>
  <c r="AE3" i="36"/>
  <c r="X3" i="36"/>
  <c r="M3" i="36"/>
  <c r="L3" i="36"/>
  <c r="AP3" i="36"/>
  <c r="O3" i="36"/>
  <c r="T3" i="36"/>
  <c r="AJ3" i="36"/>
  <c r="V3" i="36"/>
  <c r="P3" i="36"/>
  <c r="AQ3" i="36"/>
  <c r="R3" i="36"/>
  <c r="AO3" i="36"/>
  <c r="N3" i="36"/>
  <c r="AC3" i="36"/>
  <c r="I3" i="36"/>
  <c r="AT3" i="36"/>
  <c r="S3" i="36"/>
  <c r="Q3" i="36"/>
  <c r="AL3" i="36"/>
  <c r="K3" i="36"/>
  <c r="U3" i="36"/>
  <c r="AG3" i="36"/>
  <c r="AA3" i="36"/>
  <c r="W3" i="36"/>
  <c r="AS3" i="36"/>
  <c r="W484" i="35"/>
  <c r="Y484" i="35"/>
  <c r="L484" i="35"/>
  <c r="Q484" i="35"/>
  <c r="P484" i="35"/>
  <c r="S484" i="35"/>
  <c r="T484" i="35"/>
  <c r="AP484" i="35"/>
  <c r="AL484" i="35"/>
  <c r="O484" i="35"/>
  <c r="N484" i="35"/>
  <c r="AF484" i="35"/>
  <c r="U484" i="35"/>
  <c r="AE484" i="35"/>
  <c r="AJ484" i="35"/>
  <c r="Z484" i="35"/>
  <c r="AK484" i="35"/>
  <c r="K484" i="35"/>
  <c r="V484" i="35"/>
  <c r="AT484" i="35"/>
  <c r="M484" i="35"/>
  <c r="AD484" i="35"/>
  <c r="AO484" i="35"/>
  <c r="AS484" i="35"/>
  <c r="AB484" i="35"/>
  <c r="AI484" i="35"/>
  <c r="AG484" i="35"/>
  <c r="AC484" i="35"/>
  <c r="AN484" i="35"/>
  <c r="R484" i="35"/>
  <c r="I484" i="35"/>
  <c r="AM484" i="35"/>
  <c r="AA484" i="35"/>
  <c r="AR484" i="35"/>
  <c r="X484" i="35"/>
  <c r="AH484" i="35"/>
  <c r="AQ484" i="35"/>
  <c r="AO4" i="36"/>
  <c r="I4" i="36"/>
  <c r="R4" i="36"/>
  <c r="AM4" i="36"/>
  <c r="AI4" i="36"/>
  <c r="AK4" i="36"/>
  <c r="AT4" i="36"/>
  <c r="N4" i="36"/>
  <c r="AA4" i="36"/>
  <c r="AG4" i="36"/>
  <c r="AP4" i="36"/>
  <c r="P4" i="36"/>
  <c r="S4" i="36"/>
  <c r="Q4" i="36"/>
  <c r="Z4" i="36"/>
  <c r="T4" i="36"/>
  <c r="AH4" i="36"/>
  <c r="AN4" i="36"/>
  <c r="AD4" i="36"/>
  <c r="AS4" i="36"/>
  <c r="V4" i="36"/>
  <c r="W4" i="36"/>
  <c r="AL4" i="36"/>
  <c r="AF4" i="36"/>
  <c r="AR4" i="36"/>
  <c r="K4" i="36"/>
  <c r="AJ4" i="36"/>
  <c r="X4" i="36"/>
  <c r="L4" i="36"/>
  <c r="O4" i="36"/>
  <c r="AE4" i="36"/>
  <c r="AC4" i="36"/>
  <c r="AB4" i="36"/>
  <c r="AQ4" i="36"/>
  <c r="M4" i="36"/>
  <c r="Y4" i="36"/>
  <c r="U4" i="36"/>
  <c r="V475" i="36"/>
  <c r="W475" i="36"/>
  <c r="AQ475" i="36"/>
  <c r="AK475" i="36"/>
  <c r="R475" i="36"/>
  <c r="Q475" i="36"/>
  <c r="AI475" i="36"/>
  <c r="AC475" i="36"/>
  <c r="AL475" i="36"/>
  <c r="AG475" i="36"/>
  <c r="X475" i="36"/>
  <c r="AO475" i="36"/>
  <c r="AH475" i="36"/>
  <c r="AB475" i="36"/>
  <c r="O475" i="36"/>
  <c r="AE475" i="36"/>
  <c r="AD475" i="36"/>
  <c r="L475" i="36"/>
  <c r="AS475" i="36"/>
  <c r="U475" i="36"/>
  <c r="AP475" i="36"/>
  <c r="Y475" i="36"/>
  <c r="M475" i="36"/>
  <c r="Z475" i="36"/>
  <c r="S475" i="36"/>
  <c r="N475" i="36"/>
  <c r="K475" i="36"/>
  <c r="AJ475" i="36"/>
  <c r="AA475" i="36"/>
  <c r="P475" i="36"/>
  <c r="AF475" i="36"/>
  <c r="I475" i="36"/>
  <c r="AN475" i="36"/>
  <c r="AR475" i="36"/>
  <c r="AM475" i="36"/>
  <c r="T475" i="36"/>
  <c r="AT475" i="36"/>
  <c r="AM559" i="37"/>
  <c r="U559" i="37"/>
  <c r="T559" i="37"/>
  <c r="AT559" i="37"/>
  <c r="AD559" i="37"/>
  <c r="N559" i="37"/>
  <c r="Q559" i="37"/>
  <c r="O559" i="37"/>
  <c r="AL559" i="37"/>
  <c r="P559" i="37"/>
  <c r="AS559" i="37"/>
  <c r="M559" i="37"/>
  <c r="AB559" i="37"/>
  <c r="AF559" i="37"/>
  <c r="V559" i="37"/>
  <c r="AC559" i="37"/>
  <c r="AE559" i="37"/>
  <c r="S559" i="37"/>
  <c r="K559" i="37"/>
  <c r="AP559" i="37"/>
  <c r="AI559" i="37"/>
  <c r="AJ559" i="37"/>
  <c r="W559" i="37"/>
  <c r="AR559" i="37"/>
  <c r="Z559" i="37"/>
  <c r="AQ559" i="37"/>
  <c r="Y559" i="37"/>
  <c r="L559" i="37"/>
  <c r="AK559" i="37"/>
  <c r="X559" i="37"/>
  <c r="AN559" i="37"/>
  <c r="AH559" i="37"/>
  <c r="AA559" i="37"/>
  <c r="AO559" i="37"/>
  <c r="AG559" i="37"/>
  <c r="I559" i="37"/>
  <c r="R559" i="37"/>
  <c r="AT507" i="37"/>
  <c r="AG507" i="37"/>
  <c r="AM507" i="37"/>
  <c r="AA507" i="37"/>
  <c r="X507" i="37"/>
  <c r="AC507" i="37"/>
  <c r="AH507" i="37"/>
  <c r="T507" i="37"/>
  <c r="AS507" i="37"/>
  <c r="M507" i="37"/>
  <c r="L507" i="37"/>
  <c r="V507" i="37"/>
  <c r="Z507" i="37"/>
  <c r="AD507" i="37"/>
  <c r="Q507" i="37"/>
  <c r="N507" i="37"/>
  <c r="AL507" i="37"/>
  <c r="I507" i="37"/>
  <c r="AN507" i="37"/>
  <c r="P507" i="37"/>
  <c r="AR507" i="37"/>
  <c r="AE507" i="37"/>
  <c r="AF507" i="37"/>
  <c r="Y507" i="37"/>
  <c r="AP507" i="37"/>
  <c r="W507" i="37"/>
  <c r="AQ507" i="37"/>
  <c r="R507" i="37"/>
  <c r="O507" i="37"/>
  <c r="AI507" i="37"/>
  <c r="S507" i="37"/>
  <c r="U507" i="37"/>
  <c r="AJ507" i="37"/>
  <c r="AO507" i="37"/>
  <c r="AK507" i="37"/>
  <c r="AB507" i="37"/>
  <c r="K507" i="37"/>
  <c r="AI442" i="37"/>
  <c r="AO442" i="37"/>
  <c r="AA442" i="37"/>
  <c r="N442" i="37"/>
  <c r="T442" i="37"/>
  <c r="O442" i="37"/>
  <c r="AL442" i="37"/>
  <c r="AS442" i="37"/>
  <c r="AQ442" i="37"/>
  <c r="W442" i="37"/>
  <c r="AJ442" i="37"/>
  <c r="AE442" i="37"/>
  <c r="R442" i="37"/>
  <c r="Q442" i="37"/>
  <c r="AF442" i="37"/>
  <c r="Z442" i="37"/>
  <c r="K442" i="37"/>
  <c r="AD442" i="37"/>
  <c r="AB442" i="37"/>
  <c r="U442" i="37"/>
  <c r="AC442" i="37"/>
  <c r="AR442" i="37"/>
  <c r="AP442" i="37"/>
  <c r="AG442" i="37"/>
  <c r="AM442" i="37"/>
  <c r="AN442" i="37"/>
  <c r="Y442" i="37"/>
  <c r="X442" i="37"/>
  <c r="S442" i="37"/>
  <c r="M442" i="37"/>
  <c r="AT442" i="37"/>
  <c r="AH442" i="37"/>
  <c r="P442" i="37"/>
  <c r="L442" i="37"/>
  <c r="AK442" i="37"/>
  <c r="I442" i="37"/>
  <c r="V442" i="37"/>
  <c r="AR35" i="36"/>
  <c r="Z35" i="36"/>
  <c r="AE35" i="36"/>
  <c r="X35" i="36"/>
  <c r="I35" i="36"/>
  <c r="V35" i="36"/>
  <c r="AA35" i="36"/>
  <c r="P35" i="36"/>
  <c r="Y35" i="36"/>
  <c r="R35" i="36"/>
  <c r="W35" i="36"/>
  <c r="AK35" i="36"/>
  <c r="AH35" i="36"/>
  <c r="AM35" i="36"/>
  <c r="AN35" i="36"/>
  <c r="AG35" i="36"/>
  <c r="Q35" i="36"/>
  <c r="AC35" i="36"/>
  <c r="U35" i="36"/>
  <c r="AQ35" i="36"/>
  <c r="AS35" i="36"/>
  <c r="AO35" i="36"/>
  <c r="M35" i="36"/>
  <c r="AI35" i="36"/>
  <c r="T35" i="36"/>
  <c r="AJ35" i="36"/>
  <c r="O35" i="36"/>
  <c r="K35" i="36"/>
  <c r="AT35" i="36"/>
  <c r="AF35" i="36"/>
  <c r="AP35" i="36"/>
  <c r="AL35" i="36"/>
  <c r="N35" i="36"/>
  <c r="AB35" i="36"/>
  <c r="S35" i="36"/>
  <c r="L35" i="36"/>
  <c r="AD35" i="36"/>
  <c r="U402" i="37"/>
  <c r="AN402" i="37"/>
  <c r="AM402" i="37"/>
  <c r="V402" i="37"/>
  <c r="AO402" i="37"/>
  <c r="X402" i="37"/>
  <c r="AI402" i="37"/>
  <c r="K402" i="37"/>
  <c r="M402" i="37"/>
  <c r="AR402" i="37"/>
  <c r="W402" i="37"/>
  <c r="AQ402" i="37"/>
  <c r="AB402" i="37"/>
  <c r="AJ402" i="37"/>
  <c r="Q402" i="37"/>
  <c r="AF402" i="37"/>
  <c r="AE402" i="37"/>
  <c r="R402" i="37"/>
  <c r="AG402" i="37"/>
  <c r="L402" i="37"/>
  <c r="I402" i="37"/>
  <c r="AD402" i="37"/>
  <c r="Z402" i="37"/>
  <c r="N402" i="37"/>
  <c r="Y402" i="37"/>
  <c r="AT402" i="37"/>
  <c r="O402" i="37"/>
  <c r="AH402" i="37"/>
  <c r="AP402" i="37"/>
  <c r="P402" i="37"/>
  <c r="AK402" i="37"/>
  <c r="S402" i="37"/>
  <c r="AS402" i="37"/>
  <c r="AL402" i="37"/>
  <c r="AC402" i="37"/>
  <c r="T402" i="37"/>
  <c r="AA402" i="37"/>
  <c r="AE117" i="36"/>
  <c r="AJ117" i="36"/>
  <c r="AF117" i="36"/>
  <c r="M117" i="36"/>
  <c r="Q117" i="36"/>
  <c r="AA117" i="36"/>
  <c r="AD117" i="36"/>
  <c r="Z117" i="36"/>
  <c r="AL117" i="36"/>
  <c r="AR117" i="36"/>
  <c r="W117" i="36"/>
  <c r="Y117" i="36"/>
  <c r="U117" i="36"/>
  <c r="V117" i="36"/>
  <c r="R117" i="36"/>
  <c r="AM117" i="36"/>
  <c r="AT117" i="36"/>
  <c r="AP117" i="36"/>
  <c r="AH117" i="36"/>
  <c r="AG117" i="36"/>
  <c r="T117" i="36"/>
  <c r="AC117" i="36"/>
  <c r="AI117" i="36"/>
  <c r="AN117" i="36"/>
  <c r="N117" i="36"/>
  <c r="L117" i="36"/>
  <c r="AQ117" i="36"/>
  <c r="I117" i="36"/>
  <c r="AB117" i="36"/>
  <c r="AK117" i="36"/>
  <c r="K117" i="36"/>
  <c r="AS117" i="36"/>
  <c r="AO117" i="36"/>
  <c r="X117" i="36"/>
  <c r="P117" i="36"/>
  <c r="S117" i="36"/>
  <c r="O117" i="36"/>
  <c r="AM257" i="35"/>
  <c r="W257" i="35"/>
  <c r="O257" i="35"/>
  <c r="AQ257" i="35"/>
  <c r="AL257" i="35"/>
  <c r="AC257" i="35"/>
  <c r="R257" i="35"/>
  <c r="AG257" i="35"/>
  <c r="P257" i="35"/>
  <c r="N257" i="35"/>
  <c r="AS257" i="35"/>
  <c r="AR257" i="35"/>
  <c r="L257" i="35"/>
  <c r="I257" i="35"/>
  <c r="AN257" i="35"/>
  <c r="AT257" i="35"/>
  <c r="AP257" i="35"/>
  <c r="X257" i="35"/>
  <c r="Y257" i="35"/>
  <c r="M257" i="35"/>
  <c r="Z257" i="35"/>
  <c r="AF257" i="35"/>
  <c r="AA257" i="35"/>
  <c r="AB257" i="35"/>
  <c r="U257" i="35"/>
  <c r="K257" i="35"/>
  <c r="AO257" i="35"/>
  <c r="T257" i="35"/>
  <c r="S257" i="35"/>
  <c r="AK257" i="35"/>
  <c r="V257" i="35"/>
  <c r="AE257" i="35"/>
  <c r="AJ257" i="35"/>
  <c r="Q257" i="35"/>
  <c r="AI257" i="35"/>
  <c r="AD257" i="35"/>
  <c r="AH257" i="35"/>
  <c r="AD381" i="35"/>
  <c r="X381" i="35"/>
  <c r="AL381" i="35"/>
  <c r="M381" i="35"/>
  <c r="AA381" i="35"/>
  <c r="Z381" i="35"/>
  <c r="R381" i="35"/>
  <c r="T381" i="35"/>
  <c r="W381" i="35"/>
  <c r="U381" i="35"/>
  <c r="L381" i="35"/>
  <c r="AS381" i="35"/>
  <c r="S381" i="35"/>
  <c r="P381" i="35"/>
  <c r="AR381" i="35"/>
  <c r="AB381" i="35"/>
  <c r="AI381" i="35"/>
  <c r="AK381" i="35"/>
  <c r="AG381" i="35"/>
  <c r="N381" i="35"/>
  <c r="AQ381" i="35"/>
  <c r="AT381" i="35"/>
  <c r="AM381" i="35"/>
  <c r="AN381" i="35"/>
  <c r="O381" i="35"/>
  <c r="AE381" i="35"/>
  <c r="Y381" i="35"/>
  <c r="AJ381" i="35"/>
  <c r="AF381" i="35"/>
  <c r="AH381" i="35"/>
  <c r="AC381" i="35"/>
  <c r="Q381" i="35"/>
  <c r="V381" i="35"/>
  <c r="AO381" i="35"/>
  <c r="I381" i="35"/>
  <c r="K381" i="35"/>
  <c r="AP381" i="35"/>
  <c r="Q321" i="35"/>
  <c r="AQ321" i="35"/>
  <c r="K321" i="35"/>
  <c r="AB321" i="35"/>
  <c r="R321" i="35"/>
  <c r="L321" i="35"/>
  <c r="AP321" i="35"/>
  <c r="AI321" i="35"/>
  <c r="AT321" i="35"/>
  <c r="AF321" i="35"/>
  <c r="AC321" i="35"/>
  <c r="AE321" i="35"/>
  <c r="V321" i="35"/>
  <c r="S321" i="35"/>
  <c r="X321" i="35"/>
  <c r="AA321" i="35"/>
  <c r="Y321" i="35"/>
  <c r="AK321" i="35"/>
  <c r="AL321" i="35"/>
  <c r="AD321" i="35"/>
  <c r="O321" i="35"/>
  <c r="I321" i="35"/>
  <c r="AO321" i="35"/>
  <c r="P321" i="35"/>
  <c r="AN321" i="35"/>
  <c r="AH321" i="35"/>
  <c r="N321" i="35"/>
  <c r="Z321" i="35"/>
  <c r="M321" i="35"/>
  <c r="W321" i="35"/>
  <c r="AR321" i="35"/>
  <c r="AS321" i="35"/>
  <c r="AG321" i="35"/>
  <c r="T321" i="35"/>
  <c r="AM321" i="35"/>
  <c r="AJ321" i="35"/>
  <c r="U321" i="35"/>
  <c r="AL444" i="36"/>
  <c r="AQ444" i="36"/>
  <c r="AB444" i="36"/>
  <c r="O444" i="36"/>
  <c r="Q444" i="36"/>
  <c r="S444" i="36"/>
  <c r="AJ444" i="36"/>
  <c r="R444" i="36"/>
  <c r="W444" i="36"/>
  <c r="AS444" i="36"/>
  <c r="M444" i="36"/>
  <c r="N444" i="36"/>
  <c r="AR444" i="36"/>
  <c r="U444" i="36"/>
  <c r="AH444" i="36"/>
  <c r="AM444" i="36"/>
  <c r="I444" i="36"/>
  <c r="AA444" i="36"/>
  <c r="AT444" i="36"/>
  <c r="T444" i="36"/>
  <c r="AN444" i="36"/>
  <c r="P444" i="36"/>
  <c r="AI444" i="36"/>
  <c r="Z444" i="36"/>
  <c r="K444" i="36"/>
  <c r="AD444" i="36"/>
  <c r="V444" i="36"/>
  <c r="AC444" i="36"/>
  <c r="AP444" i="36"/>
  <c r="L444" i="36"/>
  <c r="AF444" i="36"/>
  <c r="Y444" i="36"/>
  <c r="AO444" i="36"/>
  <c r="X444" i="36"/>
  <c r="AE444" i="36"/>
  <c r="AK444" i="36"/>
  <c r="AG444" i="36"/>
  <c r="AQ254" i="37"/>
  <c r="S254" i="37"/>
  <c r="L254" i="37"/>
  <c r="AO254" i="37"/>
  <c r="AH254" i="37"/>
  <c r="AB254" i="37"/>
  <c r="V254" i="37"/>
  <c r="AL254" i="37"/>
  <c r="AM254" i="37"/>
  <c r="T254" i="37"/>
  <c r="Q254" i="37"/>
  <c r="AJ254" i="37"/>
  <c r="AK254" i="37"/>
  <c r="X254" i="37"/>
  <c r="P254" i="37"/>
  <c r="M254" i="37"/>
  <c r="AS254" i="37"/>
  <c r="Z254" i="37"/>
  <c r="AT254" i="37"/>
  <c r="AC254" i="37"/>
  <c r="AA254" i="37"/>
  <c r="AI254" i="37"/>
  <c r="AF254" i="37"/>
  <c r="AP254" i="37"/>
  <c r="U254" i="37"/>
  <c r="N254" i="37"/>
  <c r="AE254" i="37"/>
  <c r="AD254" i="37"/>
  <c r="AN254" i="37"/>
  <c r="I254" i="37"/>
  <c r="R254" i="37"/>
  <c r="AR254" i="37"/>
  <c r="O254" i="37"/>
  <c r="Y254" i="37"/>
  <c r="AG254" i="37"/>
  <c r="K254" i="37"/>
  <c r="W254" i="37"/>
  <c r="Q161" i="37"/>
  <c r="P161" i="37"/>
  <c r="T161" i="37"/>
  <c r="AP161" i="37"/>
  <c r="AR161" i="37"/>
  <c r="AT161" i="37"/>
  <c r="AA161" i="37"/>
  <c r="AD161" i="37"/>
  <c r="AF161" i="37"/>
  <c r="AM161" i="37"/>
  <c r="AH161" i="37"/>
  <c r="X161" i="37"/>
  <c r="R161" i="37"/>
  <c r="M161" i="37"/>
  <c r="AG161" i="37"/>
  <c r="Z161" i="37"/>
  <c r="AK161" i="37"/>
  <c r="Y161" i="37"/>
  <c r="I161" i="37"/>
  <c r="AJ161" i="37"/>
  <c r="O161" i="37"/>
  <c r="S161" i="37"/>
  <c r="AE161" i="37"/>
  <c r="L161" i="37"/>
  <c r="AB161" i="37"/>
  <c r="AL161" i="37"/>
  <c r="AS161" i="37"/>
  <c r="K161" i="37"/>
  <c r="AN161" i="37"/>
  <c r="W161" i="37"/>
  <c r="V161" i="37"/>
  <c r="AI161" i="37"/>
  <c r="AC161" i="37"/>
  <c r="N161" i="37"/>
  <c r="AO161" i="37"/>
  <c r="U161" i="37"/>
  <c r="AQ161" i="37"/>
  <c r="AP19" i="36"/>
  <c r="O19" i="36"/>
  <c r="T19" i="36"/>
  <c r="AJ19" i="36"/>
  <c r="AL19" i="36"/>
  <c r="AQ19" i="36"/>
  <c r="K19" i="36"/>
  <c r="I19" i="36"/>
  <c r="U19" i="36"/>
  <c r="AH19" i="36"/>
  <c r="AM19" i="36"/>
  <c r="AN19" i="36"/>
  <c r="AR19" i="36"/>
  <c r="AK19" i="36"/>
  <c r="R19" i="36"/>
  <c r="W19" i="36"/>
  <c r="AO19" i="36"/>
  <c r="AG19" i="36"/>
  <c r="AI19" i="36"/>
  <c r="AB19" i="36"/>
  <c r="AT19" i="36"/>
  <c r="AE19" i="36"/>
  <c r="M19" i="36"/>
  <c r="Q19" i="36"/>
  <c r="AA19" i="36"/>
  <c r="AS19" i="36"/>
  <c r="S19" i="36"/>
  <c r="V19" i="36"/>
  <c r="P19" i="36"/>
  <c r="N19" i="36"/>
  <c r="AC19" i="36"/>
  <c r="AF19" i="36"/>
  <c r="X19" i="36"/>
  <c r="Z19" i="36"/>
  <c r="AD19" i="36"/>
  <c r="Y19" i="36"/>
  <c r="L19" i="36"/>
  <c r="Q208" i="35"/>
  <c r="R208" i="35"/>
  <c r="AE208" i="35"/>
  <c r="AF208" i="35"/>
  <c r="AS208" i="35"/>
  <c r="M208" i="35"/>
  <c r="L208" i="35"/>
  <c r="V208" i="35"/>
  <c r="AD208" i="35"/>
  <c r="AR208" i="35"/>
  <c r="O208" i="35"/>
  <c r="AO208" i="35"/>
  <c r="I208" i="35"/>
  <c r="AN208" i="35"/>
  <c r="N208" i="35"/>
  <c r="T208" i="35"/>
  <c r="AK208" i="35"/>
  <c r="AT208" i="35"/>
  <c r="Y208" i="35"/>
  <c r="AB208" i="35"/>
  <c r="K208" i="35"/>
  <c r="P208" i="35"/>
  <c r="AQ208" i="35"/>
  <c r="W208" i="35"/>
  <c r="AI208" i="35"/>
  <c r="AG208" i="35"/>
  <c r="AJ208" i="35"/>
  <c r="AH208" i="35"/>
  <c r="Z208" i="35"/>
  <c r="AC208" i="35"/>
  <c r="AA208" i="35"/>
  <c r="U208" i="35"/>
  <c r="S208" i="35"/>
  <c r="AL208" i="35"/>
  <c r="AP208" i="35"/>
  <c r="AM208" i="35"/>
  <c r="X208" i="35"/>
  <c r="AK25" i="35"/>
  <c r="N25" i="35"/>
  <c r="AM25" i="35"/>
  <c r="R25" i="35"/>
  <c r="AT25" i="35"/>
  <c r="AE25" i="35"/>
  <c r="AP25" i="35"/>
  <c r="W25" i="35"/>
  <c r="I25" i="35"/>
  <c r="AC25" i="35"/>
  <c r="P25" i="35"/>
  <c r="K25" i="35"/>
  <c r="AS25" i="35"/>
  <c r="AR25" i="35"/>
  <c r="L25" i="35"/>
  <c r="AO25" i="35"/>
  <c r="AN25" i="35"/>
  <c r="AQ25" i="35"/>
  <c r="AH25" i="35"/>
  <c r="U25" i="35"/>
  <c r="X25" i="35"/>
  <c r="V25" i="35"/>
  <c r="Y25" i="35"/>
  <c r="AG25" i="35"/>
  <c r="Z25" i="35"/>
  <c r="AA25" i="35"/>
  <c r="O25" i="35"/>
  <c r="AJ25" i="35"/>
  <c r="AD25" i="35"/>
  <c r="Q25" i="35"/>
  <c r="AI25" i="35"/>
  <c r="T25" i="35"/>
  <c r="AL25" i="35"/>
  <c r="AF25" i="35"/>
  <c r="AB25" i="35"/>
  <c r="M25" i="35"/>
  <c r="S25" i="35"/>
  <c r="AE371" i="36"/>
  <c r="AM371" i="36"/>
  <c r="AJ371" i="36"/>
  <c r="AL371" i="36"/>
  <c r="Z371" i="36"/>
  <c r="AS371" i="36"/>
  <c r="AF371" i="36"/>
  <c r="AG371" i="36"/>
  <c r="S371" i="36"/>
  <c r="AK371" i="36"/>
  <c r="AR371" i="36"/>
  <c r="AA371" i="36"/>
  <c r="AI371" i="36"/>
  <c r="AN371" i="36"/>
  <c r="V371" i="36"/>
  <c r="AC371" i="36"/>
  <c r="AB371" i="36"/>
  <c r="Q371" i="36"/>
  <c r="U371" i="36"/>
  <c r="R371" i="36"/>
  <c r="AQ371" i="36"/>
  <c r="W371" i="36"/>
  <c r="K371" i="36"/>
  <c r="O371" i="36"/>
  <c r="AO371" i="36"/>
  <c r="I371" i="36"/>
  <c r="Y371" i="36"/>
  <c r="AH371" i="36"/>
  <c r="M371" i="36"/>
  <c r="AP371" i="36"/>
  <c r="AT371" i="36"/>
  <c r="L371" i="36"/>
  <c r="N371" i="36"/>
  <c r="T371" i="36"/>
  <c r="P371" i="36"/>
  <c r="AD371" i="36"/>
  <c r="X371" i="36"/>
  <c r="V464" i="36"/>
  <c r="AP464" i="36"/>
  <c r="AB464" i="36"/>
  <c r="K464" i="36"/>
  <c r="T464" i="36"/>
  <c r="AM464" i="36"/>
  <c r="AF464" i="36"/>
  <c r="AO464" i="36"/>
  <c r="I464" i="36"/>
  <c r="AR464" i="36"/>
  <c r="L464" i="36"/>
  <c r="AK464" i="36"/>
  <c r="AT464" i="36"/>
  <c r="AL464" i="36"/>
  <c r="U464" i="36"/>
  <c r="N464" i="36"/>
  <c r="Q464" i="36"/>
  <c r="AE464" i="36"/>
  <c r="M464" i="36"/>
  <c r="W464" i="36"/>
  <c r="AG464" i="36"/>
  <c r="P464" i="36"/>
  <c r="AC464" i="36"/>
  <c r="Y464" i="36"/>
  <c r="X464" i="36"/>
  <c r="AJ464" i="36"/>
  <c r="AH464" i="36"/>
  <c r="R464" i="36"/>
  <c r="O464" i="36"/>
  <c r="AA464" i="36"/>
  <c r="Z464" i="36"/>
  <c r="AS464" i="36"/>
  <c r="AQ464" i="36"/>
  <c r="S464" i="36"/>
  <c r="AI464" i="36"/>
  <c r="AD464" i="36"/>
  <c r="AN464" i="36"/>
  <c r="AM368" i="35"/>
  <c r="V368" i="35"/>
  <c r="AR368" i="35"/>
  <c r="L368" i="35"/>
  <c r="I368" i="35"/>
  <c r="AE368" i="35"/>
  <c r="AC368" i="35"/>
  <c r="AQ368" i="35"/>
  <c r="AN368" i="35"/>
  <c r="AT368" i="35"/>
  <c r="AP368" i="35"/>
  <c r="W368" i="35"/>
  <c r="Z368" i="35"/>
  <c r="AJ368" i="35"/>
  <c r="AO368" i="35"/>
  <c r="AH368" i="35"/>
  <c r="Q368" i="35"/>
  <c r="T368" i="35"/>
  <c r="S368" i="35"/>
  <c r="AS368" i="35"/>
  <c r="AK368" i="35"/>
  <c r="AD368" i="35"/>
  <c r="AG368" i="35"/>
  <c r="Y368" i="35"/>
  <c r="R368" i="35"/>
  <c r="AF368" i="35"/>
  <c r="AA368" i="35"/>
  <c r="N368" i="35"/>
  <c r="O368" i="35"/>
  <c r="P368" i="35"/>
  <c r="AL368" i="35"/>
  <c r="M368" i="35"/>
  <c r="X368" i="35"/>
  <c r="AB368" i="35"/>
  <c r="K368" i="35"/>
  <c r="AI368" i="35"/>
  <c r="U368" i="35"/>
  <c r="AE521" i="37"/>
  <c r="L521" i="37"/>
  <c r="Q521" i="37"/>
  <c r="P521" i="37"/>
  <c r="AH521" i="37"/>
  <c r="T521" i="37"/>
  <c r="AK521" i="37"/>
  <c r="AL521" i="37"/>
  <c r="W521" i="37"/>
  <c r="AT521" i="37"/>
  <c r="AG521" i="37"/>
  <c r="AF521" i="37"/>
  <c r="O521" i="37"/>
  <c r="Z521" i="37"/>
  <c r="AC521" i="37"/>
  <c r="AA521" i="37"/>
  <c r="AP521" i="37"/>
  <c r="AI521" i="37"/>
  <c r="AS521" i="37"/>
  <c r="I521" i="37"/>
  <c r="AJ521" i="37"/>
  <c r="AB521" i="37"/>
  <c r="K521" i="37"/>
  <c r="AR521" i="37"/>
  <c r="AO521" i="37"/>
  <c r="AD521" i="37"/>
  <c r="AQ521" i="37"/>
  <c r="R521" i="37"/>
  <c r="U521" i="37"/>
  <c r="V521" i="37"/>
  <c r="X521" i="37"/>
  <c r="N521" i="37"/>
  <c r="AM521" i="37"/>
  <c r="Y521" i="37"/>
  <c r="S521" i="37"/>
  <c r="M521" i="37"/>
  <c r="AN521" i="37"/>
  <c r="T258" i="37"/>
  <c r="L258" i="37"/>
  <c r="AG258" i="37"/>
  <c r="AO258" i="37"/>
  <c r="AD258" i="37"/>
  <c r="AI258" i="37"/>
  <c r="W258" i="37"/>
  <c r="AQ258" i="37"/>
  <c r="U258" i="37"/>
  <c r="R258" i="37"/>
  <c r="M258" i="37"/>
  <c r="Y258" i="37"/>
  <c r="AJ258" i="37"/>
  <c r="N258" i="37"/>
  <c r="AR258" i="37"/>
  <c r="Q258" i="37"/>
  <c r="AL258" i="37"/>
  <c r="X258" i="37"/>
  <c r="K258" i="37"/>
  <c r="AH258" i="37"/>
  <c r="S258" i="37"/>
  <c r="AB258" i="37"/>
  <c r="Z258" i="37"/>
  <c r="AK258" i="37"/>
  <c r="O258" i="37"/>
  <c r="AT258" i="37"/>
  <c r="AN258" i="37"/>
  <c r="AM258" i="37"/>
  <c r="AA258" i="37"/>
  <c r="P258" i="37"/>
  <c r="I258" i="37"/>
  <c r="AP258" i="37"/>
  <c r="AF258" i="37"/>
  <c r="AC258" i="37"/>
  <c r="V258" i="37"/>
  <c r="AE258" i="37"/>
  <c r="AS258" i="37"/>
  <c r="AF47" i="37"/>
  <c r="K47" i="37"/>
  <c r="AJ47" i="37"/>
  <c r="Y47" i="37"/>
  <c r="AT47" i="37"/>
  <c r="X47" i="37"/>
  <c r="AC47" i="37"/>
  <c r="AG47" i="37"/>
  <c r="R47" i="37"/>
  <c r="AN47" i="37"/>
  <c r="W47" i="37"/>
  <c r="AH47" i="37"/>
  <c r="AS47" i="37"/>
  <c r="Q47" i="37"/>
  <c r="AA47" i="37"/>
  <c r="AL47" i="37"/>
  <c r="AP47" i="37"/>
  <c r="AE47" i="37"/>
  <c r="AB47" i="37"/>
  <c r="AK47" i="37"/>
  <c r="P47" i="37"/>
  <c r="Z47" i="37"/>
  <c r="I47" i="37"/>
  <c r="AR47" i="37"/>
  <c r="M47" i="37"/>
  <c r="AQ47" i="37"/>
  <c r="AD47" i="37"/>
  <c r="N47" i="37"/>
  <c r="L47" i="37"/>
  <c r="AM47" i="37"/>
  <c r="O47" i="37"/>
  <c r="T47" i="37"/>
  <c r="V47" i="37"/>
  <c r="U47" i="37"/>
  <c r="S47" i="37"/>
  <c r="AO47" i="37"/>
  <c r="AI47" i="37"/>
  <c r="AM313" i="35"/>
  <c r="AP313" i="35"/>
  <c r="AN313" i="35"/>
  <c r="T313" i="35"/>
  <c r="V313" i="35"/>
  <c r="AI313" i="35"/>
  <c r="AK313" i="35"/>
  <c r="AH313" i="35"/>
  <c r="I313" i="35"/>
  <c r="AT313" i="35"/>
  <c r="AE313" i="35"/>
  <c r="AF313" i="35"/>
  <c r="AC313" i="35"/>
  <c r="AL313" i="35"/>
  <c r="AB313" i="35"/>
  <c r="O313" i="35"/>
  <c r="AO313" i="35"/>
  <c r="N313" i="35"/>
  <c r="U313" i="35"/>
  <c r="L313" i="35"/>
  <c r="X313" i="35"/>
  <c r="P313" i="35"/>
  <c r="AG313" i="35"/>
  <c r="AA313" i="35"/>
  <c r="AQ313" i="35"/>
  <c r="AS313" i="35"/>
  <c r="AR313" i="35"/>
  <c r="K313" i="35"/>
  <c r="AD313" i="35"/>
  <c r="Z313" i="35"/>
  <c r="Y313" i="35"/>
  <c r="AJ313" i="35"/>
  <c r="W313" i="35"/>
  <c r="S313" i="35"/>
  <c r="R313" i="35"/>
  <c r="M313" i="35"/>
  <c r="Q313" i="35"/>
  <c r="T480" i="37"/>
  <c r="AC480" i="37"/>
  <c r="AK480" i="37"/>
  <c r="Y480" i="37"/>
  <c r="L480" i="37"/>
  <c r="AG480" i="37"/>
  <c r="AE480" i="37"/>
  <c r="AF480" i="37"/>
  <c r="K480" i="37"/>
  <c r="AT480" i="37"/>
  <c r="W480" i="37"/>
  <c r="AB480" i="37"/>
  <c r="X480" i="37"/>
  <c r="AA480" i="37"/>
  <c r="AR480" i="37"/>
  <c r="AH480" i="37"/>
  <c r="O480" i="37"/>
  <c r="I480" i="37"/>
  <c r="AL480" i="37"/>
  <c r="AM480" i="37"/>
  <c r="AP480" i="37"/>
  <c r="AI480" i="37"/>
  <c r="Q480" i="37"/>
  <c r="AS480" i="37"/>
  <c r="N480" i="37"/>
  <c r="V480" i="37"/>
  <c r="AJ480" i="37"/>
  <c r="U480" i="37"/>
  <c r="P480" i="37"/>
  <c r="Z480" i="37"/>
  <c r="AO480" i="37"/>
  <c r="M480" i="37"/>
  <c r="AD480" i="37"/>
  <c r="R480" i="37"/>
  <c r="S480" i="37"/>
  <c r="AN480" i="37"/>
  <c r="AQ480" i="37"/>
  <c r="X314" i="36"/>
  <c r="AM314" i="36"/>
  <c r="K314" i="36"/>
  <c r="Q314" i="36"/>
  <c r="O314" i="36"/>
  <c r="AI314" i="36"/>
  <c r="P314" i="36"/>
  <c r="AS314" i="36"/>
  <c r="M314" i="36"/>
  <c r="AB314" i="36"/>
  <c r="Y314" i="36"/>
  <c r="AN314" i="36"/>
  <c r="AR314" i="36"/>
  <c r="U314" i="36"/>
  <c r="AH314" i="36"/>
  <c r="AL314" i="36"/>
  <c r="I314" i="36"/>
  <c r="AA314" i="36"/>
  <c r="AD314" i="36"/>
  <c r="AG314" i="36"/>
  <c r="L314" i="36"/>
  <c r="AC314" i="36"/>
  <c r="AQ314" i="36"/>
  <c r="AP314" i="36"/>
  <c r="V314" i="36"/>
  <c r="AJ314" i="36"/>
  <c r="N314" i="36"/>
  <c r="AE314" i="36"/>
  <c r="Z314" i="36"/>
  <c r="AK314" i="36"/>
  <c r="W314" i="36"/>
  <c r="T314" i="36"/>
  <c r="AT314" i="36"/>
  <c r="AF314" i="36"/>
  <c r="S314" i="36"/>
  <c r="AO314" i="36"/>
  <c r="R314" i="36"/>
  <c r="AK589" i="37"/>
  <c r="AT589" i="37"/>
  <c r="N589" i="37"/>
  <c r="AJ589" i="37"/>
  <c r="P589" i="37"/>
  <c r="AG589" i="37"/>
  <c r="AP589" i="37"/>
  <c r="AB589" i="37"/>
  <c r="AF589" i="37"/>
  <c r="AC589" i="37"/>
  <c r="AL589" i="37"/>
  <c r="AQ589" i="37"/>
  <c r="T589" i="37"/>
  <c r="X589" i="37"/>
  <c r="AS589" i="37"/>
  <c r="M589" i="37"/>
  <c r="V589" i="37"/>
  <c r="K589" i="37"/>
  <c r="W589" i="37"/>
  <c r="U589" i="37"/>
  <c r="AA589" i="37"/>
  <c r="Q589" i="37"/>
  <c r="S589" i="37"/>
  <c r="I589" i="37"/>
  <c r="AR589" i="37"/>
  <c r="AO589" i="37"/>
  <c r="R589" i="37"/>
  <c r="O589" i="37"/>
  <c r="AD589" i="37"/>
  <c r="L589" i="37"/>
  <c r="AM589" i="37"/>
  <c r="AE589" i="37"/>
  <c r="Z589" i="37"/>
  <c r="AI589" i="37"/>
  <c r="AN589" i="37"/>
  <c r="AH589" i="37"/>
  <c r="Y589" i="37"/>
  <c r="AE365" i="37"/>
  <c r="AG365" i="37"/>
  <c r="X365" i="37"/>
  <c r="Y365" i="37"/>
  <c r="AT365" i="37"/>
  <c r="AA365" i="37"/>
  <c r="AB365" i="37"/>
  <c r="P365" i="37"/>
  <c r="AH365" i="37"/>
  <c r="W365" i="37"/>
  <c r="V365" i="37"/>
  <c r="I365" i="37"/>
  <c r="AN365" i="37"/>
  <c r="T365" i="37"/>
  <c r="AM365" i="37"/>
  <c r="AR365" i="37"/>
  <c r="AK365" i="37"/>
  <c r="M365" i="37"/>
  <c r="AC365" i="37"/>
  <c r="S365" i="37"/>
  <c r="AO365" i="37"/>
  <c r="AL365" i="37"/>
  <c r="O365" i="37"/>
  <c r="AF365" i="37"/>
  <c r="AJ365" i="37"/>
  <c r="K365" i="37"/>
  <c r="U365" i="37"/>
  <c r="AQ365" i="37"/>
  <c r="AS365" i="37"/>
  <c r="AP365" i="37"/>
  <c r="AI365" i="37"/>
  <c r="AD365" i="37"/>
  <c r="R365" i="37"/>
  <c r="L365" i="37"/>
  <c r="Q365" i="37"/>
  <c r="Z365" i="37"/>
  <c r="N365" i="37"/>
  <c r="R378" i="37"/>
  <c r="Q378" i="37"/>
  <c r="AF378" i="37"/>
  <c r="K378" i="37"/>
  <c r="AT378" i="37"/>
  <c r="N378" i="37"/>
  <c r="L378" i="37"/>
  <c r="X378" i="37"/>
  <c r="AN378" i="37"/>
  <c r="AP378" i="37"/>
  <c r="AO378" i="37"/>
  <c r="O378" i="37"/>
  <c r="AC378" i="37"/>
  <c r="Z378" i="37"/>
  <c r="AB378" i="37"/>
  <c r="M378" i="37"/>
  <c r="AK378" i="37"/>
  <c r="S378" i="37"/>
  <c r="AR378" i="37"/>
  <c r="AJ378" i="37"/>
  <c r="Y378" i="37"/>
  <c r="AM378" i="37"/>
  <c r="U378" i="37"/>
  <c r="AG378" i="37"/>
  <c r="I378" i="37"/>
  <c r="W378" i="37"/>
  <c r="AD378" i="37"/>
  <c r="T378" i="37"/>
  <c r="AE378" i="37"/>
  <c r="V378" i="37"/>
  <c r="AQ378" i="37"/>
  <c r="AH378" i="37"/>
  <c r="AS378" i="37"/>
  <c r="P378" i="37"/>
  <c r="AI378" i="37"/>
  <c r="AA378" i="37"/>
  <c r="AL378" i="37"/>
  <c r="AH463" i="36"/>
  <c r="AM463" i="36"/>
  <c r="AC463" i="36"/>
  <c r="AA463" i="36"/>
  <c r="AF463" i="36"/>
  <c r="AD463" i="36"/>
  <c r="AG463" i="36"/>
  <c r="U463" i="36"/>
  <c r="S463" i="36"/>
  <c r="X463" i="36"/>
  <c r="Z463" i="36"/>
  <c r="AB463" i="36"/>
  <c r="O463" i="36"/>
  <c r="I463" i="36"/>
  <c r="M463" i="36"/>
  <c r="AP463" i="36"/>
  <c r="AQ463" i="36"/>
  <c r="P463" i="36"/>
  <c r="K463" i="36"/>
  <c r="V463" i="36"/>
  <c r="AS463" i="36"/>
  <c r="AK463" i="36"/>
  <c r="R463" i="36"/>
  <c r="AI463" i="36"/>
  <c r="AR463" i="36"/>
  <c r="N463" i="36"/>
  <c r="Y463" i="36"/>
  <c r="AT463" i="36"/>
  <c r="L463" i="36"/>
  <c r="T463" i="36"/>
  <c r="AL463" i="36"/>
  <c r="AJ463" i="36"/>
  <c r="AO463" i="36"/>
  <c r="AN463" i="36"/>
  <c r="AE463" i="36"/>
  <c r="Q463" i="36"/>
  <c r="W463" i="36"/>
  <c r="AQ397" i="35"/>
  <c r="AA397" i="35"/>
  <c r="AF397" i="35"/>
  <c r="U397" i="35"/>
  <c r="AI397" i="35"/>
  <c r="X397" i="35"/>
  <c r="K397" i="35"/>
  <c r="AB397" i="35"/>
  <c r="V397" i="35"/>
  <c r="T397" i="35"/>
  <c r="W397" i="35"/>
  <c r="AE397" i="35"/>
  <c r="N397" i="35"/>
  <c r="AM397" i="35"/>
  <c r="O397" i="35"/>
  <c r="AC397" i="35"/>
  <c r="AK397" i="35"/>
  <c r="AO397" i="35"/>
  <c r="AN397" i="35"/>
  <c r="AR397" i="35"/>
  <c r="I397" i="35"/>
  <c r="AP397" i="35"/>
  <c r="AG397" i="35"/>
  <c r="AT397" i="35"/>
  <c r="AS397" i="35"/>
  <c r="P397" i="35"/>
  <c r="AD397" i="35"/>
  <c r="AH397" i="35"/>
  <c r="AJ397" i="35"/>
  <c r="Y397" i="35"/>
  <c r="S397" i="35"/>
  <c r="AL397" i="35"/>
  <c r="Z397" i="35"/>
  <c r="M397" i="35"/>
  <c r="L397" i="35"/>
  <c r="R397" i="35"/>
  <c r="Q397" i="35"/>
  <c r="AO339" i="35"/>
  <c r="I339" i="35"/>
  <c r="AP339" i="35"/>
  <c r="AD339" i="35"/>
  <c r="N339" i="35"/>
  <c r="AC339" i="35"/>
  <c r="Z339" i="35"/>
  <c r="X339" i="35"/>
  <c r="AA339" i="35"/>
  <c r="AK339" i="35"/>
  <c r="AR339" i="35"/>
  <c r="AJ339" i="35"/>
  <c r="S339" i="35"/>
  <c r="AI339" i="35"/>
  <c r="AH339" i="35"/>
  <c r="AG339" i="35"/>
  <c r="AM339" i="35"/>
  <c r="AE339" i="35"/>
  <c r="AL339" i="35"/>
  <c r="P339" i="35"/>
  <c r="Q339" i="35"/>
  <c r="R339" i="35"/>
  <c r="V339" i="35"/>
  <c r="T339" i="35"/>
  <c r="L339" i="35"/>
  <c r="O339" i="35"/>
  <c r="AS339" i="35"/>
  <c r="AT339" i="35"/>
  <c r="W339" i="35"/>
  <c r="AN339" i="35"/>
  <c r="AQ339" i="35"/>
  <c r="AF339" i="35"/>
  <c r="AB339" i="35"/>
  <c r="Y339" i="35"/>
  <c r="K339" i="35"/>
  <c r="U339" i="35"/>
  <c r="M339" i="35"/>
  <c r="O520" i="35"/>
  <c r="N520" i="35"/>
  <c r="AF520" i="35"/>
  <c r="AH520" i="35"/>
  <c r="AQ520" i="35"/>
  <c r="K520" i="35"/>
  <c r="I520" i="35"/>
  <c r="U520" i="35"/>
  <c r="R520" i="35"/>
  <c r="AM520" i="35"/>
  <c r="AT520" i="35"/>
  <c r="AR520" i="35"/>
  <c r="L520" i="35"/>
  <c r="Z520" i="35"/>
  <c r="W520" i="35"/>
  <c r="Y520" i="35"/>
  <c r="P520" i="35"/>
  <c r="AG520" i="35"/>
  <c r="X520" i="35"/>
  <c r="AO520" i="35"/>
  <c r="AP520" i="35"/>
  <c r="T520" i="35"/>
  <c r="AJ520" i="35"/>
  <c r="AB520" i="35"/>
  <c r="M520" i="35"/>
  <c r="AD520" i="35"/>
  <c r="Q520" i="35"/>
  <c r="AA520" i="35"/>
  <c r="V520" i="35"/>
  <c r="S520" i="35"/>
  <c r="AN520" i="35"/>
  <c r="AK520" i="35"/>
  <c r="AC520" i="35"/>
  <c r="AE520" i="35"/>
  <c r="AI520" i="35"/>
  <c r="AL520" i="35"/>
  <c r="AS520" i="35"/>
  <c r="AE429" i="35"/>
  <c r="AF429" i="35"/>
  <c r="Y429" i="35"/>
  <c r="AJ429" i="35"/>
  <c r="AL429" i="35"/>
  <c r="AA429" i="35"/>
  <c r="Z429" i="35"/>
  <c r="R429" i="35"/>
  <c r="AB429" i="35"/>
  <c r="AC429" i="35"/>
  <c r="W429" i="35"/>
  <c r="U429" i="35"/>
  <c r="L429" i="35"/>
  <c r="Q429" i="35"/>
  <c r="I429" i="35"/>
  <c r="AM429" i="35"/>
  <c r="AP429" i="35"/>
  <c r="AN429" i="35"/>
  <c r="M429" i="35"/>
  <c r="X429" i="35"/>
  <c r="S429" i="35"/>
  <c r="AO429" i="35"/>
  <c r="AS429" i="35"/>
  <c r="O429" i="35"/>
  <c r="AD429" i="35"/>
  <c r="AK429" i="35"/>
  <c r="K429" i="35"/>
  <c r="V429" i="35"/>
  <c r="AQ429" i="35"/>
  <c r="AT429" i="35"/>
  <c r="AR429" i="35"/>
  <c r="AI429" i="35"/>
  <c r="AG429" i="35"/>
  <c r="T429" i="35"/>
  <c r="N429" i="35"/>
  <c r="AH429" i="35"/>
  <c r="P429" i="35"/>
  <c r="O293" i="37"/>
  <c r="AB293" i="37"/>
  <c r="AG293" i="37"/>
  <c r="L293" i="37"/>
  <c r="Q293" i="37"/>
  <c r="AC293" i="37"/>
  <c r="AP293" i="37"/>
  <c r="M293" i="37"/>
  <c r="AL293" i="37"/>
  <c r="AJ293" i="37"/>
  <c r="I293" i="37"/>
  <c r="N293" i="37"/>
  <c r="AN293" i="37"/>
  <c r="T293" i="37"/>
  <c r="AI293" i="37"/>
  <c r="AQ293" i="37"/>
  <c r="Z293" i="37"/>
  <c r="AS293" i="37"/>
  <c r="V293" i="37"/>
  <c r="AM293" i="37"/>
  <c r="W293" i="37"/>
  <c r="AR293" i="37"/>
  <c r="AK293" i="37"/>
  <c r="AE293" i="37"/>
  <c r="S293" i="37"/>
  <c r="AF293" i="37"/>
  <c r="X293" i="37"/>
  <c r="U293" i="37"/>
  <c r="AO293" i="37"/>
  <c r="Y293" i="37"/>
  <c r="K293" i="37"/>
  <c r="R293" i="37"/>
  <c r="AH293" i="37"/>
  <c r="P293" i="37"/>
  <c r="AD293" i="37"/>
  <c r="AT293" i="37"/>
  <c r="AA293" i="37"/>
  <c r="AP117" i="35"/>
  <c r="V117" i="35"/>
  <c r="AC117" i="35"/>
  <c r="AG117" i="35"/>
  <c r="AB117" i="35"/>
  <c r="AD117" i="35"/>
  <c r="W117" i="35"/>
  <c r="AA117" i="35"/>
  <c r="X117" i="35"/>
  <c r="Y117" i="35"/>
  <c r="Q117" i="35"/>
  <c r="R117" i="35"/>
  <c r="K117" i="35"/>
  <c r="T117" i="35"/>
  <c r="S117" i="35"/>
  <c r="M117" i="35"/>
  <c r="AJ117" i="35"/>
  <c r="AO117" i="35"/>
  <c r="AL117" i="35"/>
  <c r="O117" i="35"/>
  <c r="AR117" i="35"/>
  <c r="I117" i="35"/>
  <c r="U117" i="35"/>
  <c r="AQ117" i="35"/>
  <c r="AN117" i="35"/>
  <c r="AS117" i="35"/>
  <c r="AM117" i="35"/>
  <c r="AF117" i="35"/>
  <c r="AE117" i="35"/>
  <c r="P117" i="35"/>
  <c r="AI117" i="35"/>
  <c r="AK117" i="35"/>
  <c r="N117" i="35"/>
  <c r="AH117" i="35"/>
  <c r="Z117" i="35"/>
  <c r="L117" i="35"/>
  <c r="AT117" i="35"/>
  <c r="AE13" i="37"/>
  <c r="W13" i="37"/>
  <c r="Q13" i="37"/>
  <c r="AP13" i="37"/>
  <c r="AH13" i="37"/>
  <c r="AA13" i="37"/>
  <c r="AI13" i="37"/>
  <c r="I13" i="37"/>
  <c r="N13" i="37"/>
  <c r="AL13" i="37"/>
  <c r="AR13" i="37"/>
  <c r="AF13" i="37"/>
  <c r="V13" i="37"/>
  <c r="R13" i="37"/>
  <c r="K13" i="37"/>
  <c r="AQ13" i="37"/>
  <c r="AK13" i="37"/>
  <c r="Z13" i="37"/>
  <c r="AT13" i="37"/>
  <c r="AM13" i="37"/>
  <c r="T13" i="37"/>
  <c r="X13" i="37"/>
  <c r="AC13" i="37"/>
  <c r="AO13" i="37"/>
  <c r="AJ13" i="37"/>
  <c r="L13" i="37"/>
  <c r="AG13" i="37"/>
  <c r="AB13" i="37"/>
  <c r="S13" i="37"/>
  <c r="AS13" i="37"/>
  <c r="AD13" i="37"/>
  <c r="O13" i="37"/>
  <c r="Y13" i="37"/>
  <c r="AN13" i="37"/>
  <c r="U13" i="37"/>
  <c r="M13" i="37"/>
  <c r="P13" i="37"/>
  <c r="X394" i="36"/>
  <c r="AM394" i="36"/>
  <c r="K394" i="36"/>
  <c r="AF394" i="36"/>
  <c r="AS394" i="36"/>
  <c r="M394" i="36"/>
  <c r="AB394" i="36"/>
  <c r="AO394" i="36"/>
  <c r="I394" i="36"/>
  <c r="AN394" i="36"/>
  <c r="V394" i="36"/>
  <c r="R394" i="36"/>
  <c r="AC394" i="36"/>
  <c r="T394" i="36"/>
  <c r="N394" i="36"/>
  <c r="Y394" i="36"/>
  <c r="O394" i="36"/>
  <c r="AR394" i="36"/>
  <c r="U394" i="36"/>
  <c r="AH394" i="36"/>
  <c r="AL394" i="36"/>
  <c r="AT394" i="36"/>
  <c r="AG394" i="36"/>
  <c r="L394" i="36"/>
  <c r="Q394" i="36"/>
  <c r="AQ394" i="36"/>
  <c r="AP394" i="36"/>
  <c r="AI394" i="36"/>
  <c r="AJ394" i="36"/>
  <c r="AD394" i="36"/>
  <c r="AE394" i="36"/>
  <c r="Z394" i="36"/>
  <c r="AK394" i="36"/>
  <c r="AA394" i="36"/>
  <c r="S394" i="36"/>
  <c r="W394" i="36"/>
  <c r="P394" i="36"/>
  <c r="AC551" i="37"/>
  <c r="AE551" i="37"/>
  <c r="M551" i="37"/>
  <c r="AJ551" i="37"/>
  <c r="P551" i="37"/>
  <c r="AG551" i="37"/>
  <c r="AD551" i="37"/>
  <c r="AK551" i="37"/>
  <c r="L551" i="37"/>
  <c r="W551" i="37"/>
  <c r="X551" i="37"/>
  <c r="AN551" i="37"/>
  <c r="Q551" i="37"/>
  <c r="AQ551" i="37"/>
  <c r="Z551" i="37"/>
  <c r="AB551" i="37"/>
  <c r="AF551" i="37"/>
  <c r="AP551" i="37"/>
  <c r="AR551" i="37"/>
  <c r="O551" i="37"/>
  <c r="AT551" i="37"/>
  <c r="AL551" i="37"/>
  <c r="AH551" i="37"/>
  <c r="AM551" i="37"/>
  <c r="K551" i="37"/>
  <c r="T551" i="37"/>
  <c r="N551" i="37"/>
  <c r="AO551" i="37"/>
  <c r="V551" i="37"/>
  <c r="AI551" i="37"/>
  <c r="AS551" i="37"/>
  <c r="Y551" i="37"/>
  <c r="U551" i="37"/>
  <c r="S551" i="37"/>
  <c r="I551" i="37"/>
  <c r="R551" i="37"/>
  <c r="AA551" i="37"/>
  <c r="X434" i="36"/>
  <c r="AC434" i="36"/>
  <c r="AE434" i="36"/>
  <c r="S434" i="36"/>
  <c r="AL434" i="36"/>
  <c r="AT434" i="36"/>
  <c r="Y434" i="36"/>
  <c r="Z434" i="36"/>
  <c r="L434" i="36"/>
  <c r="AD434" i="36"/>
  <c r="U434" i="36"/>
  <c r="N434" i="36"/>
  <c r="K434" i="36"/>
  <c r="AF434" i="36"/>
  <c r="Q434" i="36"/>
  <c r="AN434" i="36"/>
  <c r="AR434" i="36"/>
  <c r="R434" i="36"/>
  <c r="AM434" i="36"/>
  <c r="M434" i="36"/>
  <c r="AH434" i="36"/>
  <c r="W434" i="36"/>
  <c r="I434" i="36"/>
  <c r="AB434" i="36"/>
  <c r="AP434" i="36"/>
  <c r="V434" i="36"/>
  <c r="AJ434" i="36"/>
  <c r="P434" i="36"/>
  <c r="T434" i="36"/>
  <c r="AS434" i="36"/>
  <c r="AO434" i="36"/>
  <c r="AI434" i="36"/>
  <c r="O434" i="36"/>
  <c r="AA434" i="36"/>
  <c r="AQ434" i="36"/>
  <c r="AK434" i="36"/>
  <c r="AG434" i="36"/>
  <c r="X96" i="37"/>
  <c r="T96" i="37"/>
  <c r="AE96" i="37"/>
  <c r="Y96" i="37"/>
  <c r="AH96" i="37"/>
  <c r="AS96" i="37"/>
  <c r="V96" i="37"/>
  <c r="I96" i="37"/>
  <c r="AK96" i="37"/>
  <c r="AM96" i="37"/>
  <c r="N96" i="37"/>
  <c r="AR96" i="37"/>
  <c r="AN96" i="37"/>
  <c r="M96" i="37"/>
  <c r="P96" i="37"/>
  <c r="R96" i="37"/>
  <c r="Z96" i="37"/>
  <c r="AD96" i="37"/>
  <c r="O96" i="37"/>
  <c r="W96" i="37"/>
  <c r="K96" i="37"/>
  <c r="AI96" i="37"/>
  <c r="AJ96" i="37"/>
  <c r="AB96" i="37"/>
  <c r="AP96" i="37"/>
  <c r="Q96" i="37"/>
  <c r="AT96" i="37"/>
  <c r="AF96" i="37"/>
  <c r="S96" i="37"/>
  <c r="AA96" i="37"/>
  <c r="U96" i="37"/>
  <c r="AC96" i="37"/>
  <c r="AQ96" i="37"/>
  <c r="L96" i="37"/>
  <c r="AG96" i="37"/>
  <c r="AL96" i="37"/>
  <c r="AO96" i="37"/>
  <c r="AN252" i="35"/>
  <c r="K252" i="35"/>
  <c r="AE252" i="35"/>
  <c r="AG252" i="35"/>
  <c r="AM252" i="35"/>
  <c r="AD252" i="35"/>
  <c r="AF252" i="35"/>
  <c r="T252" i="35"/>
  <c r="AC252" i="35"/>
  <c r="AH252" i="35"/>
  <c r="V252" i="35"/>
  <c r="X252" i="35"/>
  <c r="Y252" i="35"/>
  <c r="AB252" i="35"/>
  <c r="O252" i="35"/>
  <c r="N252" i="35"/>
  <c r="AO252" i="35"/>
  <c r="I252" i="35"/>
  <c r="AQ252" i="35"/>
  <c r="P252" i="35"/>
  <c r="Q252" i="35"/>
  <c r="AA252" i="35"/>
  <c r="W252" i="35"/>
  <c r="M252" i="35"/>
  <c r="S252" i="35"/>
  <c r="AR252" i="35"/>
  <c r="AP252" i="35"/>
  <c r="AT252" i="35"/>
  <c r="AK252" i="35"/>
  <c r="AJ252" i="35"/>
  <c r="U252" i="35"/>
  <c r="AL252" i="35"/>
  <c r="L252" i="35"/>
  <c r="AS252" i="35"/>
  <c r="R252" i="35"/>
  <c r="Z252" i="35"/>
  <c r="AI252" i="35"/>
  <c r="AD314" i="37"/>
  <c r="M314" i="37"/>
  <c r="K314" i="37"/>
  <c r="AF314" i="37"/>
  <c r="AG314" i="37"/>
  <c r="AE314" i="37"/>
  <c r="AJ314" i="37"/>
  <c r="S314" i="37"/>
  <c r="AB314" i="37"/>
  <c r="AO314" i="37"/>
  <c r="AR314" i="37"/>
  <c r="AN314" i="37"/>
  <c r="AC314" i="37"/>
  <c r="AT314" i="37"/>
  <c r="AQ314" i="37"/>
  <c r="L314" i="37"/>
  <c r="AK314" i="37"/>
  <c r="Y314" i="37"/>
  <c r="AL314" i="37"/>
  <c r="Z314" i="37"/>
  <c r="AA314" i="37"/>
  <c r="AP314" i="37"/>
  <c r="AH314" i="37"/>
  <c r="T314" i="37"/>
  <c r="N314" i="37"/>
  <c r="Q314" i="37"/>
  <c r="AM314" i="37"/>
  <c r="AI314" i="37"/>
  <c r="R314" i="37"/>
  <c r="X314" i="37"/>
  <c r="V314" i="37"/>
  <c r="P314" i="37"/>
  <c r="U314" i="37"/>
  <c r="AS314" i="37"/>
  <c r="W314" i="37"/>
  <c r="O314" i="37"/>
  <c r="I314" i="37"/>
  <c r="X200" i="37"/>
  <c r="L200" i="37"/>
  <c r="Y200" i="37"/>
  <c r="AT200" i="37"/>
  <c r="AP200" i="37"/>
  <c r="AE200" i="37"/>
  <c r="P200" i="37"/>
  <c r="S200" i="37"/>
  <c r="AQ200" i="37"/>
  <c r="AL200" i="37"/>
  <c r="Q200" i="37"/>
  <c r="AF200" i="37"/>
  <c r="AA200" i="37"/>
  <c r="AS200" i="37"/>
  <c r="T200" i="37"/>
  <c r="AG200" i="37"/>
  <c r="AK200" i="37"/>
  <c r="U200" i="37"/>
  <c r="I200" i="37"/>
  <c r="AM200" i="37"/>
  <c r="AC200" i="37"/>
  <c r="AN200" i="37"/>
  <c r="O200" i="37"/>
  <c r="N200" i="37"/>
  <c r="AJ200" i="37"/>
  <c r="Z200" i="37"/>
  <c r="M200" i="37"/>
  <c r="AD200" i="37"/>
  <c r="V200" i="37"/>
  <c r="AB200" i="37"/>
  <c r="K200" i="37"/>
  <c r="R200" i="37"/>
  <c r="AI200" i="37"/>
  <c r="W200" i="37"/>
  <c r="AR200" i="37"/>
  <c r="AH200" i="37"/>
  <c r="AO200" i="37"/>
  <c r="AL84" i="36"/>
  <c r="AR84" i="36"/>
  <c r="L84" i="36"/>
  <c r="AT84" i="36"/>
  <c r="AQ84" i="36"/>
  <c r="AN84" i="36"/>
  <c r="AS84" i="36"/>
  <c r="AO84" i="36"/>
  <c r="AG84" i="36"/>
  <c r="T84" i="36"/>
  <c r="R84" i="36"/>
  <c r="N84" i="36"/>
  <c r="AE84" i="36"/>
  <c r="AB84" i="36"/>
  <c r="AI84" i="36"/>
  <c r="U84" i="36"/>
  <c r="X84" i="36"/>
  <c r="AD84" i="36"/>
  <c r="O84" i="36"/>
  <c r="Q84" i="36"/>
  <c r="P84" i="36"/>
  <c r="Y84" i="36"/>
  <c r="AP84" i="36"/>
  <c r="W84" i="36"/>
  <c r="M84" i="36"/>
  <c r="S84" i="36"/>
  <c r="AM84" i="36"/>
  <c r="AH84" i="36"/>
  <c r="Z84" i="36"/>
  <c r="I84" i="36"/>
  <c r="AJ84" i="36"/>
  <c r="AF84" i="36"/>
  <c r="AC84" i="36"/>
  <c r="V84" i="36"/>
  <c r="K84" i="36"/>
  <c r="AK84" i="36"/>
  <c r="AA84" i="36"/>
  <c r="AM218" i="37"/>
  <c r="AR218" i="37"/>
  <c r="L218" i="37"/>
  <c r="AA218" i="37"/>
  <c r="AC218" i="37"/>
  <c r="AI218" i="37"/>
  <c r="Z218" i="37"/>
  <c r="U218" i="37"/>
  <c r="X218" i="37"/>
  <c r="O218" i="37"/>
  <c r="P218" i="37"/>
  <c r="AK218" i="37"/>
  <c r="AT218" i="37"/>
  <c r="AJ218" i="37"/>
  <c r="V218" i="37"/>
  <c r="Q218" i="37"/>
  <c r="AE218" i="37"/>
  <c r="M218" i="37"/>
  <c r="T218" i="37"/>
  <c r="AB218" i="37"/>
  <c r="I218" i="37"/>
  <c r="R218" i="37"/>
  <c r="AG218" i="37"/>
  <c r="N218" i="37"/>
  <c r="W218" i="37"/>
  <c r="AO218" i="37"/>
  <c r="K218" i="37"/>
  <c r="Y218" i="37"/>
  <c r="AN218" i="37"/>
  <c r="AH218" i="37"/>
  <c r="AQ218" i="37"/>
  <c r="AP218" i="37"/>
  <c r="AL218" i="37"/>
  <c r="AF218" i="37"/>
  <c r="AD218" i="37"/>
  <c r="S218" i="37"/>
  <c r="AS218" i="37"/>
  <c r="AB534" i="37"/>
  <c r="R534" i="37"/>
  <c r="X534" i="37"/>
  <c r="AE534" i="37"/>
  <c r="AI534" i="37"/>
  <c r="AG534" i="37"/>
  <c r="AM534" i="37"/>
  <c r="Z534" i="37"/>
  <c r="AJ534" i="37"/>
  <c r="Q534" i="37"/>
  <c r="AP534" i="37"/>
  <c r="U534" i="37"/>
  <c r="AQ534" i="37"/>
  <c r="AN534" i="37"/>
  <c r="V534" i="37"/>
  <c r="AF534" i="37"/>
  <c r="S534" i="37"/>
  <c r="I534" i="37"/>
  <c r="AT534" i="37"/>
  <c r="K534" i="37"/>
  <c r="AK534" i="37"/>
  <c r="N534" i="37"/>
  <c r="AA534" i="37"/>
  <c r="AS534" i="37"/>
  <c r="AC534" i="37"/>
  <c r="T534" i="37"/>
  <c r="L534" i="37"/>
  <c r="P534" i="37"/>
  <c r="AL534" i="37"/>
  <c r="AH534" i="37"/>
  <c r="AD534" i="37"/>
  <c r="AR534" i="37"/>
  <c r="M534" i="37"/>
  <c r="O534" i="37"/>
  <c r="W534" i="37"/>
  <c r="AO534" i="37"/>
  <c r="Y534" i="37"/>
  <c r="W125" i="36"/>
  <c r="Y125" i="36"/>
  <c r="U125" i="36"/>
  <c r="V125" i="36"/>
  <c r="R125" i="36"/>
  <c r="S125" i="36"/>
  <c r="T125" i="36"/>
  <c r="P125" i="36"/>
  <c r="AC125" i="36"/>
  <c r="O125" i="36"/>
  <c r="N125" i="36"/>
  <c r="L125" i="36"/>
  <c r="AE125" i="36"/>
  <c r="AJ125" i="36"/>
  <c r="AF125" i="36"/>
  <c r="M125" i="36"/>
  <c r="Q125" i="36"/>
  <c r="K125" i="36"/>
  <c r="AS125" i="36"/>
  <c r="AD125" i="36"/>
  <c r="AT125" i="36"/>
  <c r="AH125" i="36"/>
  <c r="AO125" i="36"/>
  <c r="X125" i="36"/>
  <c r="AL125" i="36"/>
  <c r="AI125" i="36"/>
  <c r="AK125" i="36"/>
  <c r="AN125" i="36"/>
  <c r="AA125" i="36"/>
  <c r="Z125" i="36"/>
  <c r="AR125" i="36"/>
  <c r="AG125" i="36"/>
  <c r="AQ125" i="36"/>
  <c r="AM125" i="36"/>
  <c r="I125" i="36"/>
  <c r="AP125" i="36"/>
  <c r="AB125" i="36"/>
  <c r="AO244" i="35"/>
  <c r="I244" i="35"/>
  <c r="AQ244" i="35"/>
  <c r="N244" i="35"/>
  <c r="T244" i="35"/>
  <c r="AC244" i="35"/>
  <c r="V244" i="35"/>
  <c r="AT244" i="35"/>
  <c r="AK244" i="35"/>
  <c r="AR244" i="35"/>
  <c r="AJ244" i="35"/>
  <c r="AL244" i="35"/>
  <c r="Z244" i="35"/>
  <c r="AH244" i="35"/>
  <c r="S244" i="35"/>
  <c r="AG244" i="35"/>
  <c r="AM244" i="35"/>
  <c r="AD244" i="35"/>
  <c r="AA244" i="35"/>
  <c r="AI244" i="35"/>
  <c r="Q244" i="35"/>
  <c r="R244" i="35"/>
  <c r="AF244" i="35"/>
  <c r="K244" i="35"/>
  <c r="L244" i="35"/>
  <c r="AB244" i="35"/>
  <c r="P244" i="35"/>
  <c r="Y244" i="35"/>
  <c r="M244" i="35"/>
  <c r="W244" i="35"/>
  <c r="O244" i="35"/>
  <c r="AS244" i="35"/>
  <c r="AE244" i="35"/>
  <c r="AN244" i="35"/>
  <c r="AP244" i="35"/>
  <c r="X244" i="35"/>
  <c r="U244" i="35"/>
  <c r="M472" i="37"/>
  <c r="AT472" i="37"/>
  <c r="AP472" i="37"/>
  <c r="AO472" i="37"/>
  <c r="U472" i="37"/>
  <c r="Y472" i="37"/>
  <c r="AF472" i="37"/>
  <c r="AH472" i="37"/>
  <c r="AC472" i="37"/>
  <c r="Q472" i="37"/>
  <c r="N472" i="37"/>
  <c r="AK472" i="37"/>
  <c r="AJ472" i="37"/>
  <c r="X472" i="37"/>
  <c r="AG472" i="37"/>
  <c r="T472" i="37"/>
  <c r="Z472" i="37"/>
  <c r="O472" i="37"/>
  <c r="AN472" i="37"/>
  <c r="V472" i="37"/>
  <c r="S472" i="37"/>
  <c r="I472" i="37"/>
  <c r="AQ472" i="37"/>
  <c r="W472" i="37"/>
  <c r="AR472" i="37"/>
  <c r="AD472" i="37"/>
  <c r="L472" i="37"/>
  <c r="AB472" i="37"/>
  <c r="AS472" i="37"/>
  <c r="AA472" i="37"/>
  <c r="K472" i="37"/>
  <c r="AL472" i="37"/>
  <c r="AM472" i="37"/>
  <c r="AE472" i="37"/>
  <c r="AI472" i="37"/>
  <c r="R472" i="37"/>
  <c r="P472" i="37"/>
  <c r="AN328" i="37"/>
  <c r="AH328" i="37"/>
  <c r="U328" i="37"/>
  <c r="N328" i="37"/>
  <c r="M328" i="37"/>
  <c r="AE328" i="37"/>
  <c r="Z328" i="37"/>
  <c r="AS328" i="37"/>
  <c r="R328" i="37"/>
  <c r="V328" i="37"/>
  <c r="AC328" i="37"/>
  <c r="AT328" i="37"/>
  <c r="AQ328" i="37"/>
  <c r="P328" i="37"/>
  <c r="Y328" i="37"/>
  <c r="K328" i="37"/>
  <c r="AO328" i="37"/>
  <c r="AR328" i="37"/>
  <c r="AK328" i="37"/>
  <c r="L328" i="37"/>
  <c r="AD328" i="37"/>
  <c r="S328" i="37"/>
  <c r="W328" i="37"/>
  <c r="AB328" i="37"/>
  <c r="AM328" i="37"/>
  <c r="AJ328" i="37"/>
  <c r="O328" i="37"/>
  <c r="Q328" i="37"/>
  <c r="AP328" i="37"/>
  <c r="AF328" i="37"/>
  <c r="AG328" i="37"/>
  <c r="AI328" i="37"/>
  <c r="X328" i="37"/>
  <c r="T328" i="37"/>
  <c r="AA328" i="37"/>
  <c r="AL328" i="37"/>
  <c r="I328" i="37"/>
  <c r="W591" i="36"/>
  <c r="X591" i="36"/>
  <c r="AC591" i="36"/>
  <c r="AL591" i="36"/>
  <c r="AI591" i="36"/>
  <c r="T591" i="36"/>
  <c r="Y591" i="36"/>
  <c r="AH591" i="36"/>
  <c r="S591" i="36"/>
  <c r="AM591" i="36"/>
  <c r="L591" i="36"/>
  <c r="I591" i="36"/>
  <c r="AS591" i="36"/>
  <c r="AT591" i="36"/>
  <c r="AQ591" i="36"/>
  <c r="AR591" i="36"/>
  <c r="AO591" i="36"/>
  <c r="AP591" i="36"/>
  <c r="AA591" i="36"/>
  <c r="AJ591" i="36"/>
  <c r="M591" i="36"/>
  <c r="AF591" i="36"/>
  <c r="AD591" i="36"/>
  <c r="AB591" i="36"/>
  <c r="Z591" i="36"/>
  <c r="U591" i="36"/>
  <c r="K591" i="36"/>
  <c r="R591" i="36"/>
  <c r="AE591" i="36"/>
  <c r="N591" i="36"/>
  <c r="AN591" i="36"/>
  <c r="Q591" i="36"/>
  <c r="AK591" i="36"/>
  <c r="AG591" i="36"/>
  <c r="V591" i="36"/>
  <c r="P591" i="36"/>
  <c r="O591" i="36"/>
  <c r="K562" i="37"/>
  <c r="AL562" i="37"/>
  <c r="X562" i="37"/>
  <c r="AH562" i="37"/>
  <c r="P562" i="37"/>
  <c r="V562" i="37"/>
  <c r="L562" i="37"/>
  <c r="O562" i="37"/>
  <c r="AN562" i="37"/>
  <c r="S562" i="37"/>
  <c r="Q562" i="37"/>
  <c r="I562" i="37"/>
  <c r="AT562" i="37"/>
  <c r="AI562" i="37"/>
  <c r="AF562" i="37"/>
  <c r="AE562" i="37"/>
  <c r="AR562" i="37"/>
  <c r="Y562" i="37"/>
  <c r="N562" i="37"/>
  <c r="R562" i="37"/>
  <c r="W562" i="37"/>
  <c r="M562" i="37"/>
  <c r="AJ562" i="37"/>
  <c r="Z562" i="37"/>
  <c r="AQ562" i="37"/>
  <c r="AG562" i="37"/>
  <c r="AK562" i="37"/>
  <c r="U562" i="37"/>
  <c r="AM562" i="37"/>
  <c r="AB562" i="37"/>
  <c r="AO562" i="37"/>
  <c r="AD562" i="37"/>
  <c r="AP562" i="37"/>
  <c r="AA562" i="37"/>
  <c r="AC562" i="37"/>
  <c r="AS562" i="37"/>
  <c r="T562" i="37"/>
  <c r="Q287" i="37"/>
  <c r="O287" i="37"/>
  <c r="AL287" i="37"/>
  <c r="S287" i="37"/>
  <c r="AS287" i="37"/>
  <c r="M287" i="37"/>
  <c r="AD287" i="37"/>
  <c r="AT287" i="37"/>
  <c r="AO287" i="37"/>
  <c r="I287" i="37"/>
  <c r="AQ287" i="37"/>
  <c r="W287" i="37"/>
  <c r="X287" i="37"/>
  <c r="Y287" i="37"/>
  <c r="Z287" i="37"/>
  <c r="N287" i="37"/>
  <c r="L287" i="37"/>
  <c r="R287" i="37"/>
  <c r="AP287" i="37"/>
  <c r="P287" i="37"/>
  <c r="AM287" i="37"/>
  <c r="AJ287" i="37"/>
  <c r="AN287" i="37"/>
  <c r="AE287" i="37"/>
  <c r="AA287" i="37"/>
  <c r="T287" i="37"/>
  <c r="AC287" i="37"/>
  <c r="V287" i="37"/>
  <c r="AH287" i="37"/>
  <c r="U287" i="37"/>
  <c r="AR287" i="37"/>
  <c r="AK287" i="37"/>
  <c r="AG287" i="37"/>
  <c r="AB287" i="37"/>
  <c r="AF287" i="37"/>
  <c r="K287" i="37"/>
  <c r="AI287" i="37"/>
  <c r="AD510" i="35"/>
  <c r="AE510" i="35"/>
  <c r="AA510" i="35"/>
  <c r="U510" i="35"/>
  <c r="N510" i="35"/>
  <c r="AB510" i="35"/>
  <c r="L510" i="35"/>
  <c r="Z510" i="35"/>
  <c r="AR510" i="35"/>
  <c r="AK510" i="35"/>
  <c r="AS510" i="35"/>
  <c r="AT510" i="35"/>
  <c r="AF510" i="35"/>
  <c r="X510" i="35"/>
  <c r="AI510" i="35"/>
  <c r="O510" i="35"/>
  <c r="T510" i="35"/>
  <c r="AM510" i="35"/>
  <c r="Y510" i="35"/>
  <c r="AH510" i="35"/>
  <c r="I510" i="35"/>
  <c r="AC510" i="35"/>
  <c r="AP510" i="35"/>
  <c r="S510" i="35"/>
  <c r="AG510" i="35"/>
  <c r="P510" i="35"/>
  <c r="M510" i="35"/>
  <c r="K510" i="35"/>
  <c r="Q510" i="35"/>
  <c r="W510" i="35"/>
  <c r="AN510" i="35"/>
  <c r="AJ510" i="35"/>
  <c r="R510" i="35"/>
  <c r="AO510" i="35"/>
  <c r="AQ510" i="35"/>
  <c r="V510" i="35"/>
  <c r="AL510" i="35"/>
  <c r="X79" i="37"/>
  <c r="P79" i="37"/>
  <c r="AI79" i="37"/>
  <c r="AT79" i="37"/>
  <c r="K79" i="37"/>
  <c r="AN79" i="37"/>
  <c r="AM79" i="37"/>
  <c r="N79" i="37"/>
  <c r="Y79" i="37"/>
  <c r="AP79" i="37"/>
  <c r="AF79" i="37"/>
  <c r="R79" i="37"/>
  <c r="AH79" i="37"/>
  <c r="I79" i="37"/>
  <c r="M79" i="37"/>
  <c r="AA79" i="37"/>
  <c r="AJ79" i="37"/>
  <c r="AK79" i="37"/>
  <c r="AS79" i="37"/>
  <c r="AQ79" i="37"/>
  <c r="AL79" i="37"/>
  <c r="L79" i="37"/>
  <c r="AR79" i="37"/>
  <c r="AB79" i="37"/>
  <c r="AG79" i="37"/>
  <c r="AD79" i="37"/>
  <c r="Z79" i="37"/>
  <c r="S79" i="37"/>
  <c r="V79" i="37"/>
  <c r="Q79" i="37"/>
  <c r="AC79" i="37"/>
  <c r="AE79" i="37"/>
  <c r="U79" i="37"/>
  <c r="O79" i="37"/>
  <c r="T79" i="37"/>
  <c r="AO79" i="37"/>
  <c r="W79" i="37"/>
  <c r="AC573" i="37"/>
  <c r="AE573" i="37"/>
  <c r="AA573" i="37"/>
  <c r="W573" i="37"/>
  <c r="Y573" i="37"/>
  <c r="Z573" i="37"/>
  <c r="V573" i="37"/>
  <c r="R573" i="37"/>
  <c r="X573" i="37"/>
  <c r="U573" i="37"/>
  <c r="T573" i="37"/>
  <c r="P573" i="37"/>
  <c r="L573" i="37"/>
  <c r="AK573" i="37"/>
  <c r="AP573" i="37"/>
  <c r="AL573" i="37"/>
  <c r="AH573" i="37"/>
  <c r="AS573" i="37"/>
  <c r="AN573" i="37"/>
  <c r="AO573" i="37"/>
  <c r="AQ573" i="37"/>
  <c r="S573" i="37"/>
  <c r="AG573" i="37"/>
  <c r="AF573" i="37"/>
  <c r="AJ573" i="37"/>
  <c r="AB573" i="37"/>
  <c r="M573" i="37"/>
  <c r="O573" i="37"/>
  <c r="K573" i="37"/>
  <c r="AR573" i="37"/>
  <c r="AM573" i="37"/>
  <c r="AD573" i="37"/>
  <c r="N573" i="37"/>
  <c r="Q573" i="37"/>
  <c r="I573" i="37"/>
  <c r="AI573" i="37"/>
  <c r="AT573" i="37"/>
  <c r="AQ318" i="36"/>
  <c r="N318" i="36"/>
  <c r="U318" i="36"/>
  <c r="T318" i="36"/>
  <c r="AT318" i="36"/>
  <c r="AA318" i="36"/>
  <c r="Q318" i="36"/>
  <c r="O318" i="36"/>
  <c r="AM318" i="36"/>
  <c r="S318" i="36"/>
  <c r="AC318" i="36"/>
  <c r="R318" i="36"/>
  <c r="Y318" i="36"/>
  <c r="AR318" i="36"/>
  <c r="K318" i="36"/>
  <c r="AB318" i="36"/>
  <c r="M318" i="36"/>
  <c r="AL318" i="36"/>
  <c r="AN318" i="36"/>
  <c r="AO318" i="36"/>
  <c r="AD318" i="36"/>
  <c r="AK318" i="36"/>
  <c r="W318" i="36"/>
  <c r="AG318" i="36"/>
  <c r="P318" i="36"/>
  <c r="V318" i="36"/>
  <c r="I318" i="36"/>
  <c r="AF318" i="36"/>
  <c r="AP318" i="36"/>
  <c r="AJ318" i="36"/>
  <c r="AS318" i="36"/>
  <c r="AI318" i="36"/>
  <c r="AH318" i="36"/>
  <c r="Z318" i="36"/>
  <c r="X318" i="36"/>
  <c r="L318" i="36"/>
  <c r="AE318" i="36"/>
  <c r="AC123" i="36"/>
  <c r="AF123" i="36"/>
  <c r="AB123" i="36"/>
  <c r="AI123" i="36"/>
  <c r="Y123" i="36"/>
  <c r="AA123" i="36"/>
  <c r="W123" i="36"/>
  <c r="S123" i="36"/>
  <c r="U123" i="36"/>
  <c r="V123" i="36"/>
  <c r="R123" i="36"/>
  <c r="AN123" i="36"/>
  <c r="AK123" i="36"/>
  <c r="AQ123" i="36"/>
  <c r="AM123" i="36"/>
  <c r="T123" i="36"/>
  <c r="M123" i="36"/>
  <c r="AP123" i="36"/>
  <c r="I123" i="36"/>
  <c r="AE123" i="36"/>
  <c r="Z123" i="36"/>
  <c r="AL123" i="36"/>
  <c r="AS123" i="36"/>
  <c r="L123" i="36"/>
  <c r="AO123" i="36"/>
  <c r="X123" i="36"/>
  <c r="AG123" i="36"/>
  <c r="O123" i="36"/>
  <c r="AH123" i="36"/>
  <c r="AT123" i="36"/>
  <c r="K123" i="36"/>
  <c r="AR123" i="36"/>
  <c r="AD123" i="36"/>
  <c r="Q123" i="36"/>
  <c r="P123" i="36"/>
  <c r="N123" i="36"/>
  <c r="AJ123" i="36"/>
  <c r="I329" i="36"/>
  <c r="AE329" i="36"/>
  <c r="W329" i="36"/>
  <c r="P329" i="36"/>
  <c r="AT329" i="36"/>
  <c r="N329" i="36"/>
  <c r="M329" i="36"/>
  <c r="T329" i="36"/>
  <c r="AP329" i="36"/>
  <c r="O329" i="36"/>
  <c r="AA329" i="36"/>
  <c r="K329" i="36"/>
  <c r="AN329" i="36"/>
  <c r="AQ329" i="36"/>
  <c r="L329" i="36"/>
  <c r="AM329" i="36"/>
  <c r="AL329" i="36"/>
  <c r="AI329" i="36"/>
  <c r="AG329" i="36"/>
  <c r="AH329" i="36"/>
  <c r="AC329" i="36"/>
  <c r="AO329" i="36"/>
  <c r="R329" i="36"/>
  <c r="AB329" i="36"/>
  <c r="AS329" i="36"/>
  <c r="AJ329" i="36"/>
  <c r="X329" i="36"/>
  <c r="Z329" i="36"/>
  <c r="AF329" i="36"/>
  <c r="Q329" i="36"/>
  <c r="AD329" i="36"/>
  <c r="Y329" i="36"/>
  <c r="V329" i="36"/>
  <c r="U329" i="36"/>
  <c r="S329" i="36"/>
  <c r="AR329" i="36"/>
  <c r="AK329" i="36"/>
  <c r="K236" i="36"/>
  <c r="AQ236" i="36"/>
  <c r="AN236" i="36"/>
  <c r="AS236" i="36"/>
  <c r="AO236" i="36"/>
  <c r="AK236" i="36"/>
  <c r="AA236" i="36"/>
  <c r="AJ236" i="36"/>
  <c r="AM236" i="36"/>
  <c r="AI236" i="36"/>
  <c r="AE236" i="36"/>
  <c r="P236" i="36"/>
  <c r="AD236" i="36"/>
  <c r="O236" i="36"/>
  <c r="L236" i="36"/>
  <c r="Y236" i="36"/>
  <c r="AH236" i="36"/>
  <c r="S236" i="36"/>
  <c r="AL236" i="36"/>
  <c r="AR236" i="36"/>
  <c r="M236" i="36"/>
  <c r="AF236" i="36"/>
  <c r="AT236" i="36"/>
  <c r="AB236" i="36"/>
  <c r="AP236" i="36"/>
  <c r="X236" i="36"/>
  <c r="Z236" i="36"/>
  <c r="T236" i="36"/>
  <c r="U236" i="36"/>
  <c r="R236" i="36"/>
  <c r="N236" i="36"/>
  <c r="I236" i="36"/>
  <c r="Q236" i="36"/>
  <c r="AC236" i="36"/>
  <c r="V236" i="36"/>
  <c r="AG236" i="36"/>
  <c r="W236" i="36"/>
  <c r="AE391" i="35"/>
  <c r="AC391" i="35"/>
  <c r="AH391" i="35"/>
  <c r="S391" i="35"/>
  <c r="T391" i="35"/>
  <c r="N391" i="35"/>
  <c r="Y391" i="35"/>
  <c r="AB391" i="35"/>
  <c r="K391" i="35"/>
  <c r="AT391" i="35"/>
  <c r="AL391" i="35"/>
  <c r="U391" i="35"/>
  <c r="W391" i="35"/>
  <c r="AQ391" i="35"/>
  <c r="AA391" i="35"/>
  <c r="AK391" i="35"/>
  <c r="AR391" i="35"/>
  <c r="AF391" i="35"/>
  <c r="O391" i="35"/>
  <c r="P391" i="35"/>
  <c r="X391" i="35"/>
  <c r="M391" i="35"/>
  <c r="AD391" i="35"/>
  <c r="R391" i="35"/>
  <c r="I391" i="35"/>
  <c r="V391" i="35"/>
  <c r="AM391" i="35"/>
  <c r="AI391" i="35"/>
  <c r="AP391" i="35"/>
  <c r="AG391" i="35"/>
  <c r="Z391" i="35"/>
  <c r="AO391" i="35"/>
  <c r="Q391" i="35"/>
  <c r="AJ391" i="35"/>
  <c r="L391" i="35"/>
  <c r="AN391" i="35"/>
  <c r="AS391" i="35"/>
  <c r="Q483" i="37"/>
  <c r="R483" i="37"/>
  <c r="AP483" i="37"/>
  <c r="AA483" i="37"/>
  <c r="AS483" i="37"/>
  <c r="M483" i="37"/>
  <c r="L483" i="37"/>
  <c r="AF483" i="37"/>
  <c r="O483" i="37"/>
  <c r="AO483" i="37"/>
  <c r="I483" i="37"/>
  <c r="AT483" i="37"/>
  <c r="V483" i="37"/>
  <c r="AI483" i="37"/>
  <c r="Y483" i="37"/>
  <c r="AB483" i="37"/>
  <c r="P483" i="37"/>
  <c r="K483" i="37"/>
  <c r="T483" i="37"/>
  <c r="AK483" i="37"/>
  <c r="AL483" i="37"/>
  <c r="AQ483" i="37"/>
  <c r="U483" i="37"/>
  <c r="AG483" i="37"/>
  <c r="AE483" i="37"/>
  <c r="S483" i="37"/>
  <c r="AC483" i="37"/>
  <c r="X483" i="37"/>
  <c r="AD483" i="37"/>
  <c r="AH483" i="37"/>
  <c r="Z483" i="37"/>
  <c r="W483" i="37"/>
  <c r="AN483" i="37"/>
  <c r="AR483" i="37"/>
  <c r="AM483" i="37"/>
  <c r="N483" i="37"/>
  <c r="AJ483" i="37"/>
  <c r="AG96" i="35"/>
  <c r="AM96" i="35"/>
  <c r="Z96" i="35"/>
  <c r="AD96" i="35"/>
  <c r="X96" i="35"/>
  <c r="AC96" i="35"/>
  <c r="AH96" i="35"/>
  <c r="S96" i="35"/>
  <c r="T96" i="35"/>
  <c r="AE96" i="35"/>
  <c r="Y96" i="35"/>
  <c r="AB96" i="35"/>
  <c r="K96" i="35"/>
  <c r="N96" i="35"/>
  <c r="AO96" i="35"/>
  <c r="I96" i="35"/>
  <c r="AN96" i="35"/>
  <c r="P96" i="35"/>
  <c r="V96" i="35"/>
  <c r="W96" i="35"/>
  <c r="AI96" i="35"/>
  <c r="AK96" i="35"/>
  <c r="R96" i="35"/>
  <c r="O96" i="35"/>
  <c r="AQ96" i="35"/>
  <c r="AS96" i="35"/>
  <c r="L96" i="35"/>
  <c r="AP96" i="35"/>
  <c r="AF96" i="35"/>
  <c r="M96" i="35"/>
  <c r="AA96" i="35"/>
  <c r="AJ96" i="35"/>
  <c r="U96" i="35"/>
  <c r="AT96" i="35"/>
  <c r="Q96" i="35"/>
  <c r="AR96" i="35"/>
  <c r="AL96" i="35"/>
  <c r="AQ105" i="35"/>
  <c r="AE105" i="35"/>
  <c r="AR105" i="35"/>
  <c r="L105" i="35"/>
  <c r="I105" i="35"/>
  <c r="Z105" i="35"/>
  <c r="AN105" i="35"/>
  <c r="AT105" i="35"/>
  <c r="AP105" i="35"/>
  <c r="Q105" i="35"/>
  <c r="AJ105" i="35"/>
  <c r="AO105" i="35"/>
  <c r="AH105" i="35"/>
  <c r="AL105" i="35"/>
  <c r="T105" i="35"/>
  <c r="S105" i="35"/>
  <c r="AS105" i="35"/>
  <c r="AM105" i="35"/>
  <c r="AD105" i="35"/>
  <c r="R105" i="35"/>
  <c r="Y105" i="35"/>
  <c r="AF105" i="35"/>
  <c r="N105" i="35"/>
  <c r="AA105" i="35"/>
  <c r="P105" i="35"/>
  <c r="AK105" i="35"/>
  <c r="AI105" i="35"/>
  <c r="AC105" i="35"/>
  <c r="U105" i="35"/>
  <c r="M105" i="35"/>
  <c r="V105" i="35"/>
  <c r="AG105" i="35"/>
  <c r="AB105" i="35"/>
  <c r="X105" i="35"/>
  <c r="K105" i="35"/>
  <c r="W105" i="35"/>
  <c r="O105" i="35"/>
  <c r="N536" i="37"/>
  <c r="I536" i="37"/>
  <c r="AC536" i="37"/>
  <c r="V536" i="37"/>
  <c r="M536" i="37"/>
  <c r="Q536" i="37"/>
  <c r="AL536" i="37"/>
  <c r="AG536" i="37"/>
  <c r="AS536" i="37"/>
  <c r="Z536" i="37"/>
  <c r="AT536" i="37"/>
  <c r="O536" i="37"/>
  <c r="AD536" i="37"/>
  <c r="AQ536" i="37"/>
  <c r="AP536" i="37"/>
  <c r="AB536" i="37"/>
  <c r="T536" i="37"/>
  <c r="AR536" i="37"/>
  <c r="AH536" i="37"/>
  <c r="AF536" i="37"/>
  <c r="S536" i="37"/>
  <c r="X536" i="37"/>
  <c r="AJ536" i="37"/>
  <c r="L536" i="37"/>
  <c r="AK536" i="37"/>
  <c r="P536" i="37"/>
  <c r="AN536" i="37"/>
  <c r="R536" i="37"/>
  <c r="AI536" i="37"/>
  <c r="AA536" i="37"/>
  <c r="AO536" i="37"/>
  <c r="Y536" i="37"/>
  <c r="AM536" i="37"/>
  <c r="K536" i="37"/>
  <c r="W536" i="37"/>
  <c r="U536" i="37"/>
  <c r="AE536" i="37"/>
  <c r="W126" i="35"/>
  <c r="U126" i="35"/>
  <c r="L126" i="35"/>
  <c r="I126" i="35"/>
  <c r="X126" i="35"/>
  <c r="K126" i="35"/>
  <c r="AB126" i="35"/>
  <c r="S126" i="35"/>
  <c r="P126" i="35"/>
  <c r="AS126" i="35"/>
  <c r="AD126" i="35"/>
  <c r="AQ126" i="35"/>
  <c r="AT126" i="35"/>
  <c r="AH126" i="35"/>
  <c r="O126" i="35"/>
  <c r="AJ126" i="35"/>
  <c r="M126" i="35"/>
  <c r="AE126" i="35"/>
  <c r="AF126" i="35"/>
  <c r="Y126" i="35"/>
  <c r="T126" i="35"/>
  <c r="V126" i="35"/>
  <c r="AK126" i="35"/>
  <c r="N126" i="35"/>
  <c r="R126" i="35"/>
  <c r="AO126" i="35"/>
  <c r="AM126" i="35"/>
  <c r="Q126" i="35"/>
  <c r="AC126" i="35"/>
  <c r="AR126" i="35"/>
  <c r="AN126" i="35"/>
  <c r="AI126" i="35"/>
  <c r="AP126" i="35"/>
  <c r="Z126" i="35"/>
  <c r="AA126" i="35"/>
  <c r="AL126" i="35"/>
  <c r="AG126" i="35"/>
  <c r="AK280" i="35"/>
  <c r="AR280" i="35"/>
  <c r="AF280" i="35"/>
  <c r="AP280" i="35"/>
  <c r="AG280" i="35"/>
  <c r="AM280" i="35"/>
  <c r="Z280" i="35"/>
  <c r="AE280" i="35"/>
  <c r="AC280" i="35"/>
  <c r="AH280" i="35"/>
  <c r="S280" i="35"/>
  <c r="V280" i="35"/>
  <c r="AS280" i="35"/>
  <c r="M280" i="35"/>
  <c r="L280" i="35"/>
  <c r="AA280" i="35"/>
  <c r="X280" i="35"/>
  <c r="W280" i="35"/>
  <c r="AQ280" i="35"/>
  <c r="AL280" i="35"/>
  <c r="K280" i="35"/>
  <c r="R280" i="35"/>
  <c r="AI280" i="35"/>
  <c r="AO280" i="35"/>
  <c r="AN280" i="35"/>
  <c r="O280" i="35"/>
  <c r="Y280" i="35"/>
  <c r="I280" i="35"/>
  <c r="P280" i="35"/>
  <c r="AB280" i="35"/>
  <c r="N280" i="35"/>
  <c r="T280" i="35"/>
  <c r="AJ280" i="35"/>
  <c r="Q280" i="35"/>
  <c r="U280" i="35"/>
  <c r="AT280" i="35"/>
  <c r="AD280" i="35"/>
  <c r="AD146" i="36"/>
  <c r="AE146" i="36"/>
  <c r="AA146" i="36"/>
  <c r="AI146" i="36"/>
  <c r="Z146" i="36"/>
  <c r="Y146" i="36"/>
  <c r="U146" i="36"/>
  <c r="S146" i="36"/>
  <c r="AM146" i="36"/>
  <c r="V146" i="36"/>
  <c r="T146" i="36"/>
  <c r="P146" i="36"/>
  <c r="AC146" i="36"/>
  <c r="AL146" i="36"/>
  <c r="AO146" i="36"/>
  <c r="AK146" i="36"/>
  <c r="W146" i="36"/>
  <c r="AB146" i="36"/>
  <c r="N146" i="36"/>
  <c r="AR146" i="36"/>
  <c r="AG146" i="36"/>
  <c r="AJ146" i="36"/>
  <c r="L146" i="36"/>
  <c r="AT146" i="36"/>
  <c r="K146" i="36"/>
  <c r="AP146" i="36"/>
  <c r="M146" i="36"/>
  <c r="AH146" i="36"/>
  <c r="AQ146" i="36"/>
  <c r="AF146" i="36"/>
  <c r="I146" i="36"/>
  <c r="Q146" i="36"/>
  <c r="X146" i="36"/>
  <c r="AS146" i="36"/>
  <c r="AN146" i="36"/>
  <c r="R146" i="36"/>
  <c r="O146" i="36"/>
  <c r="AT535" i="35"/>
  <c r="I535" i="35"/>
  <c r="V535" i="35"/>
  <c r="Q535" i="35"/>
  <c r="AO535" i="35"/>
  <c r="S535" i="35"/>
  <c r="AD535" i="35"/>
  <c r="AB535" i="35"/>
  <c r="AC535" i="35"/>
  <c r="N535" i="35"/>
  <c r="AL535" i="35"/>
  <c r="X535" i="35"/>
  <c r="W535" i="35"/>
  <c r="AQ535" i="35"/>
  <c r="T535" i="35"/>
  <c r="R535" i="35"/>
  <c r="AG535" i="35"/>
  <c r="AJ535" i="35"/>
  <c r="AM535" i="35"/>
  <c r="AA535" i="35"/>
  <c r="K535" i="35"/>
  <c r="AN535" i="35"/>
  <c r="AI535" i="35"/>
  <c r="L535" i="35"/>
  <c r="AF535" i="35"/>
  <c r="U535" i="35"/>
  <c r="Z535" i="35"/>
  <c r="AH535" i="35"/>
  <c r="P535" i="35"/>
  <c r="Y535" i="35"/>
  <c r="O535" i="35"/>
  <c r="AS535" i="35"/>
  <c r="M535" i="35"/>
  <c r="AR535" i="35"/>
  <c r="AP535" i="35"/>
  <c r="AK535" i="35"/>
  <c r="AE535" i="35"/>
  <c r="W454" i="36"/>
  <c r="V454" i="36"/>
  <c r="AS454" i="36"/>
  <c r="I454" i="36"/>
  <c r="M454" i="36"/>
  <c r="S454" i="36"/>
  <c r="Q454" i="36"/>
  <c r="AH454" i="36"/>
  <c r="AN454" i="36"/>
  <c r="O454" i="36"/>
  <c r="L454" i="36"/>
  <c r="Y454" i="36"/>
  <c r="AD454" i="36"/>
  <c r="AE454" i="36"/>
  <c r="AG454" i="36"/>
  <c r="U454" i="36"/>
  <c r="Z454" i="36"/>
  <c r="AF454" i="36"/>
  <c r="AQ454" i="36"/>
  <c r="AP454" i="36"/>
  <c r="T454" i="36"/>
  <c r="N454" i="36"/>
  <c r="AM454" i="36"/>
  <c r="AJ454" i="36"/>
  <c r="X454" i="36"/>
  <c r="AI454" i="36"/>
  <c r="AC454" i="36"/>
  <c r="AO454" i="36"/>
  <c r="AA454" i="36"/>
  <c r="AL454" i="36"/>
  <c r="AK454" i="36"/>
  <c r="AB454" i="36"/>
  <c r="R454" i="36"/>
  <c r="AT454" i="36"/>
  <c r="P454" i="36"/>
  <c r="K454" i="36"/>
  <c r="AR454" i="36"/>
  <c r="X387" i="35"/>
  <c r="AS387" i="35"/>
  <c r="M387" i="35"/>
  <c r="L387" i="35"/>
  <c r="Z387" i="35"/>
  <c r="AP387" i="35"/>
  <c r="N387" i="35"/>
  <c r="AO387" i="35"/>
  <c r="I387" i="35"/>
  <c r="AQ387" i="35"/>
  <c r="S387" i="35"/>
  <c r="AL387" i="35"/>
  <c r="AK387" i="35"/>
  <c r="AR387" i="35"/>
  <c r="AJ387" i="35"/>
  <c r="K387" i="35"/>
  <c r="U387" i="35"/>
  <c r="W387" i="35"/>
  <c r="AN387" i="35"/>
  <c r="AA387" i="35"/>
  <c r="AE387" i="35"/>
  <c r="AH387" i="35"/>
  <c r="T387" i="35"/>
  <c r="AB387" i="35"/>
  <c r="AT387" i="35"/>
  <c r="AD387" i="35"/>
  <c r="R387" i="35"/>
  <c r="P387" i="35"/>
  <c r="AG387" i="35"/>
  <c r="Q387" i="35"/>
  <c r="AF387" i="35"/>
  <c r="V387" i="35"/>
  <c r="AC387" i="35"/>
  <c r="Y387" i="35"/>
  <c r="AM387" i="35"/>
  <c r="O387" i="35"/>
  <c r="AI387" i="35"/>
  <c r="S487" i="35"/>
  <c r="O487" i="35"/>
  <c r="Z487" i="35"/>
  <c r="AK487" i="35"/>
  <c r="Q487" i="35"/>
  <c r="T487" i="35"/>
  <c r="R487" i="35"/>
  <c r="AO487" i="35"/>
  <c r="AG487" i="35"/>
  <c r="P487" i="35"/>
  <c r="M487" i="35"/>
  <c r="AR487" i="35"/>
  <c r="L487" i="35"/>
  <c r="AP487" i="35"/>
  <c r="AB487" i="35"/>
  <c r="AC487" i="35"/>
  <c r="N487" i="35"/>
  <c r="V487" i="35"/>
  <c r="AH487" i="35"/>
  <c r="AJ487" i="35"/>
  <c r="W487" i="35"/>
  <c r="X487" i="35"/>
  <c r="AN487" i="35"/>
  <c r="AI487" i="35"/>
  <c r="AA487" i="35"/>
  <c r="AF487" i="35"/>
  <c r="K487" i="35"/>
  <c r="AS487" i="35"/>
  <c r="AM487" i="35"/>
  <c r="U487" i="35"/>
  <c r="AE487" i="35"/>
  <c r="Y487" i="35"/>
  <c r="AT487" i="35"/>
  <c r="I487" i="35"/>
  <c r="AL487" i="35"/>
  <c r="AD487" i="35"/>
  <c r="AQ487" i="35"/>
  <c r="AE181" i="36"/>
  <c r="AJ181" i="36"/>
  <c r="AF181" i="36"/>
  <c r="M181" i="36"/>
  <c r="Q181" i="36"/>
  <c r="AA181" i="36"/>
  <c r="AD181" i="36"/>
  <c r="Z181" i="36"/>
  <c r="AL181" i="36"/>
  <c r="AR181" i="36"/>
  <c r="W181" i="36"/>
  <c r="Y181" i="36"/>
  <c r="U181" i="36"/>
  <c r="V181" i="36"/>
  <c r="R181" i="36"/>
  <c r="AM181" i="36"/>
  <c r="AT181" i="36"/>
  <c r="AP181" i="36"/>
  <c r="AH181" i="36"/>
  <c r="AG181" i="36"/>
  <c r="S181" i="36"/>
  <c r="P181" i="36"/>
  <c r="X181" i="36"/>
  <c r="O181" i="36"/>
  <c r="AO181" i="36"/>
  <c r="K181" i="36"/>
  <c r="AS181" i="36"/>
  <c r="AQ181" i="36"/>
  <c r="I181" i="36"/>
  <c r="AB181" i="36"/>
  <c r="AI181" i="36"/>
  <c r="AK181" i="36"/>
  <c r="AN181" i="36"/>
  <c r="T181" i="36"/>
  <c r="N181" i="36"/>
  <c r="AC181" i="36"/>
  <c r="L181" i="36"/>
  <c r="P256" i="37"/>
  <c r="AM256" i="37"/>
  <c r="AK256" i="37"/>
  <c r="AQ256" i="37"/>
  <c r="S256" i="37"/>
  <c r="Y256" i="37"/>
  <c r="AD256" i="37"/>
  <c r="AO256" i="37"/>
  <c r="X256" i="37"/>
  <c r="AL256" i="37"/>
  <c r="AF256" i="37"/>
  <c r="K256" i="37"/>
  <c r="R256" i="37"/>
  <c r="AT256" i="37"/>
  <c r="U256" i="37"/>
  <c r="Q256" i="37"/>
  <c r="AG256" i="37"/>
  <c r="AI256" i="37"/>
  <c r="L256" i="37"/>
  <c r="AN256" i="37"/>
  <c r="M256" i="37"/>
  <c r="AJ256" i="37"/>
  <c r="AR256" i="37"/>
  <c r="O256" i="37"/>
  <c r="I256" i="37"/>
  <c r="AB256" i="37"/>
  <c r="AH256" i="37"/>
  <c r="T256" i="37"/>
  <c r="AS256" i="37"/>
  <c r="Z256" i="37"/>
  <c r="W256" i="37"/>
  <c r="V256" i="37"/>
  <c r="AA256" i="37"/>
  <c r="AC256" i="37"/>
  <c r="N256" i="37"/>
  <c r="AE256" i="37"/>
  <c r="AP256" i="37"/>
  <c r="V389" i="36"/>
  <c r="X389" i="36"/>
  <c r="AR389" i="36"/>
  <c r="Y389" i="36"/>
  <c r="L389" i="36"/>
  <c r="R389" i="36"/>
  <c r="S389" i="36"/>
  <c r="AK389" i="36"/>
  <c r="Q389" i="36"/>
  <c r="AT389" i="36"/>
  <c r="N389" i="36"/>
  <c r="M389" i="36"/>
  <c r="AE389" i="36"/>
  <c r="K389" i="36"/>
  <c r="AN389" i="36"/>
  <c r="W389" i="36"/>
  <c r="AP389" i="36"/>
  <c r="AI389" i="36"/>
  <c r="P389" i="36"/>
  <c r="AL389" i="36"/>
  <c r="AC389" i="36"/>
  <c r="I389" i="36"/>
  <c r="AD389" i="36"/>
  <c r="O389" i="36"/>
  <c r="Z389" i="36"/>
  <c r="AM389" i="36"/>
  <c r="AH389" i="36"/>
  <c r="AS389" i="36"/>
  <c r="U389" i="36"/>
  <c r="AF389" i="36"/>
  <c r="AJ389" i="36"/>
  <c r="AB389" i="36"/>
  <c r="AA389" i="36"/>
  <c r="AQ389" i="36"/>
  <c r="AO389" i="36"/>
  <c r="T389" i="36"/>
  <c r="AG389" i="36"/>
  <c r="AE286" i="35"/>
  <c r="AF286" i="35"/>
  <c r="Y286" i="35"/>
  <c r="AJ286" i="35"/>
  <c r="AH286" i="35"/>
  <c r="AA286" i="35"/>
  <c r="Z286" i="35"/>
  <c r="R286" i="35"/>
  <c r="AB286" i="35"/>
  <c r="AR286" i="35"/>
  <c r="W286" i="35"/>
  <c r="U286" i="35"/>
  <c r="L286" i="35"/>
  <c r="Q286" i="35"/>
  <c r="N286" i="35"/>
  <c r="AM286" i="35"/>
  <c r="AP286" i="35"/>
  <c r="AN286" i="35"/>
  <c r="M286" i="35"/>
  <c r="I286" i="35"/>
  <c r="S286" i="35"/>
  <c r="AO286" i="35"/>
  <c r="O286" i="35"/>
  <c r="AD286" i="35"/>
  <c r="AK286" i="35"/>
  <c r="K286" i="35"/>
  <c r="V286" i="35"/>
  <c r="AS286" i="35"/>
  <c r="AQ286" i="35"/>
  <c r="AT286" i="35"/>
  <c r="T286" i="35"/>
  <c r="AI286" i="35"/>
  <c r="X286" i="35"/>
  <c r="AG286" i="35"/>
  <c r="AL286" i="35"/>
  <c r="P286" i="35"/>
  <c r="AC286" i="35"/>
  <c r="AQ248" i="36"/>
  <c r="AB248" i="36"/>
  <c r="AC248" i="36"/>
  <c r="Y248" i="36"/>
  <c r="U248" i="36"/>
  <c r="X248" i="36"/>
  <c r="W248" i="36"/>
  <c r="S248" i="36"/>
  <c r="O248" i="36"/>
  <c r="T248" i="36"/>
  <c r="R248" i="36"/>
  <c r="N248" i="36"/>
  <c r="AG248" i="36"/>
  <c r="AJ248" i="36"/>
  <c r="AT248" i="36"/>
  <c r="Z248" i="36"/>
  <c r="AF248" i="36"/>
  <c r="AO248" i="36"/>
  <c r="AA248" i="36"/>
  <c r="AS248" i="36"/>
  <c r="AK248" i="36"/>
  <c r="AM248" i="36"/>
  <c r="AE248" i="36"/>
  <c r="AH248" i="36"/>
  <c r="AL248" i="36"/>
  <c r="L248" i="36"/>
  <c r="M248" i="36"/>
  <c r="K248" i="36"/>
  <c r="AI248" i="36"/>
  <c r="AD248" i="36"/>
  <c r="I248" i="36"/>
  <c r="AP248" i="36"/>
  <c r="Q248" i="36"/>
  <c r="P248" i="36"/>
  <c r="V248" i="36"/>
  <c r="AN248" i="36"/>
  <c r="AR248" i="36"/>
  <c r="O587" i="36"/>
  <c r="AN587" i="36"/>
  <c r="AS587" i="36"/>
  <c r="M587" i="36"/>
  <c r="V587" i="36"/>
  <c r="K587" i="36"/>
  <c r="AJ587" i="36"/>
  <c r="AO587" i="36"/>
  <c r="I587" i="36"/>
  <c r="R587" i="36"/>
  <c r="AE587" i="36"/>
  <c r="AR587" i="36"/>
  <c r="AG587" i="36"/>
  <c r="AH587" i="36"/>
  <c r="AA587" i="36"/>
  <c r="AF587" i="36"/>
  <c r="AC587" i="36"/>
  <c r="AD587" i="36"/>
  <c r="W587" i="36"/>
  <c r="AB587" i="36"/>
  <c r="Y587" i="36"/>
  <c r="Z587" i="36"/>
  <c r="AT587" i="36"/>
  <c r="X587" i="36"/>
  <c r="AP587" i="36"/>
  <c r="T587" i="36"/>
  <c r="AL587" i="36"/>
  <c r="AM587" i="36"/>
  <c r="U587" i="36"/>
  <c r="S587" i="36"/>
  <c r="AI587" i="36"/>
  <c r="AQ587" i="36"/>
  <c r="Q587" i="36"/>
  <c r="L587" i="36"/>
  <c r="AK587" i="36"/>
  <c r="N587" i="36"/>
  <c r="P587" i="36"/>
  <c r="AF405" i="37"/>
  <c r="AL405" i="37"/>
  <c r="O405" i="37"/>
  <c r="AB405" i="37"/>
  <c r="AQ405" i="37"/>
  <c r="R405" i="37"/>
  <c r="W405" i="37"/>
  <c r="AC405" i="37"/>
  <c r="AI405" i="37"/>
  <c r="T405" i="37"/>
  <c r="AR405" i="37"/>
  <c r="AO405" i="37"/>
  <c r="AT405" i="37"/>
  <c r="AA405" i="37"/>
  <c r="K405" i="37"/>
  <c r="AK405" i="37"/>
  <c r="AN405" i="37"/>
  <c r="L405" i="37"/>
  <c r="V405" i="37"/>
  <c r="AG405" i="37"/>
  <c r="AD405" i="37"/>
  <c r="AE405" i="37"/>
  <c r="M405" i="37"/>
  <c r="AP405" i="37"/>
  <c r="AJ405" i="37"/>
  <c r="Q405" i="37"/>
  <c r="Z405" i="37"/>
  <c r="I405" i="37"/>
  <c r="X405" i="37"/>
  <c r="Y405" i="37"/>
  <c r="AM405" i="37"/>
  <c r="AS405" i="37"/>
  <c r="U405" i="37"/>
  <c r="P405" i="37"/>
  <c r="N405" i="37"/>
  <c r="AH405" i="37"/>
  <c r="S405" i="37"/>
  <c r="AB375" i="37"/>
  <c r="AL375" i="37"/>
  <c r="L375" i="37"/>
  <c r="AA375" i="37"/>
  <c r="AJ375" i="37"/>
  <c r="V375" i="37"/>
  <c r="AP375" i="37"/>
  <c r="P375" i="37"/>
  <c r="Q375" i="37"/>
  <c r="S375" i="37"/>
  <c r="AH375" i="37"/>
  <c r="AS375" i="37"/>
  <c r="M375" i="37"/>
  <c r="N375" i="37"/>
  <c r="W375" i="37"/>
  <c r="AO375" i="37"/>
  <c r="I375" i="37"/>
  <c r="AM375" i="37"/>
  <c r="O375" i="37"/>
  <c r="Y375" i="37"/>
  <c r="AD375" i="37"/>
  <c r="K375" i="37"/>
  <c r="AR375" i="37"/>
  <c r="AI375" i="37"/>
  <c r="T375" i="37"/>
  <c r="X375" i="37"/>
  <c r="AE375" i="37"/>
  <c r="AK375" i="37"/>
  <c r="AF375" i="37"/>
  <c r="AT375" i="37"/>
  <c r="U375" i="37"/>
  <c r="AN375" i="37"/>
  <c r="Z375" i="37"/>
  <c r="AG375" i="37"/>
  <c r="AC375" i="37"/>
  <c r="AQ375" i="37"/>
  <c r="R375" i="37"/>
  <c r="N546" i="35"/>
  <c r="Y546" i="35"/>
  <c r="AA546" i="35"/>
  <c r="O546" i="35"/>
  <c r="L546" i="35"/>
  <c r="Z546" i="35"/>
  <c r="U546" i="35"/>
  <c r="V546" i="35"/>
  <c r="AM546" i="35"/>
  <c r="AI546" i="35"/>
  <c r="Q546" i="35"/>
  <c r="P546" i="35"/>
  <c r="AB546" i="35"/>
  <c r="R546" i="35"/>
  <c r="AG546" i="35"/>
  <c r="AL546" i="35"/>
  <c r="AD546" i="35"/>
  <c r="AE546" i="35"/>
  <c r="AQ546" i="35"/>
  <c r="AN546" i="35"/>
  <c r="AR546" i="35"/>
  <c r="AJ546" i="35"/>
  <c r="W546" i="35"/>
  <c r="AF546" i="35"/>
  <c r="T546" i="35"/>
  <c r="AO546" i="35"/>
  <c r="AK546" i="35"/>
  <c r="AS546" i="35"/>
  <c r="K546" i="35"/>
  <c r="AP546" i="35"/>
  <c r="AH546" i="35"/>
  <c r="X546" i="35"/>
  <c r="AC546" i="35"/>
  <c r="AT546" i="35"/>
  <c r="M546" i="35"/>
  <c r="S546" i="35"/>
  <c r="I546" i="35"/>
  <c r="AB207" i="35"/>
  <c r="AD207" i="35"/>
  <c r="AF207" i="35"/>
  <c r="X207" i="35"/>
  <c r="AC207" i="35"/>
  <c r="Z207" i="35"/>
  <c r="AA207" i="35"/>
  <c r="Q207" i="35"/>
  <c r="T207" i="35"/>
  <c r="V207" i="35"/>
  <c r="U207" i="35"/>
  <c r="I207" i="35"/>
  <c r="L207" i="35"/>
  <c r="AL207" i="35"/>
  <c r="AQ207" i="35"/>
  <c r="AM207" i="35"/>
  <c r="O207" i="35"/>
  <c r="M207" i="35"/>
  <c r="AT207" i="35"/>
  <c r="K207" i="35"/>
  <c r="AG207" i="35"/>
  <c r="AP207" i="35"/>
  <c r="AS207" i="35"/>
  <c r="W207" i="35"/>
  <c r="AH207" i="35"/>
  <c r="AE207" i="35"/>
  <c r="AJ207" i="35"/>
  <c r="AK207" i="35"/>
  <c r="AN207" i="35"/>
  <c r="N207" i="35"/>
  <c r="AR207" i="35"/>
  <c r="P207" i="35"/>
  <c r="AO207" i="35"/>
  <c r="R207" i="35"/>
  <c r="S207" i="35"/>
  <c r="AI207" i="35"/>
  <c r="Y207" i="35"/>
  <c r="AM572" i="37"/>
  <c r="AH572" i="37"/>
  <c r="AN572" i="37"/>
  <c r="AE572" i="37"/>
  <c r="AA572" i="37"/>
  <c r="Q572" i="37"/>
  <c r="AD572" i="37"/>
  <c r="AI572" i="37"/>
  <c r="Y572" i="37"/>
  <c r="U572" i="37"/>
  <c r="AB572" i="37"/>
  <c r="Z572" i="37"/>
  <c r="AC572" i="37"/>
  <c r="T572" i="37"/>
  <c r="P572" i="37"/>
  <c r="AP572" i="37"/>
  <c r="AO572" i="37"/>
  <c r="AK572" i="37"/>
  <c r="AR572" i="37"/>
  <c r="R572" i="37"/>
  <c r="I572" i="37"/>
  <c r="N572" i="37"/>
  <c r="AQ572" i="37"/>
  <c r="AS572" i="37"/>
  <c r="AF572" i="37"/>
  <c r="AL572" i="37"/>
  <c r="AJ572" i="37"/>
  <c r="W572" i="37"/>
  <c r="AG572" i="37"/>
  <c r="K572" i="37"/>
  <c r="L572" i="37"/>
  <c r="AT572" i="37"/>
  <c r="S572" i="37"/>
  <c r="M572" i="37"/>
  <c r="O572" i="37"/>
  <c r="V572" i="37"/>
  <c r="X572" i="37"/>
  <c r="R163" i="35"/>
  <c r="P163" i="35"/>
  <c r="AJ163" i="35"/>
  <c r="AG163" i="35"/>
  <c r="AT163" i="35"/>
  <c r="N163" i="35"/>
  <c r="K163" i="35"/>
  <c r="Y163" i="35"/>
  <c r="X163" i="35"/>
  <c r="AP163" i="35"/>
  <c r="AO163" i="35"/>
  <c r="Q163" i="35"/>
  <c r="O163" i="35"/>
  <c r="Z163" i="35"/>
  <c r="AA163" i="35"/>
  <c r="M163" i="35"/>
  <c r="L163" i="35"/>
  <c r="AM163" i="35"/>
  <c r="AK163" i="35"/>
  <c r="AE163" i="35"/>
  <c r="S163" i="35"/>
  <c r="AF163" i="35"/>
  <c r="W163" i="35"/>
  <c r="AL163" i="35"/>
  <c r="U163" i="35"/>
  <c r="AR163" i="35"/>
  <c r="AI163" i="35"/>
  <c r="V163" i="35"/>
  <c r="AS163" i="35"/>
  <c r="AQ163" i="35"/>
  <c r="AN163" i="35"/>
  <c r="AB163" i="35"/>
  <c r="T163" i="35"/>
  <c r="AH163" i="35"/>
  <c r="AD163" i="35"/>
  <c r="AC163" i="35"/>
  <c r="I163" i="35"/>
  <c r="AO110" i="37"/>
  <c r="I110" i="37"/>
  <c r="AQ110" i="37"/>
  <c r="W110" i="37"/>
  <c r="AN110" i="37"/>
  <c r="AG110" i="37"/>
  <c r="AJ110" i="37"/>
  <c r="AB110" i="37"/>
  <c r="AT110" i="37"/>
  <c r="AA110" i="37"/>
  <c r="Q110" i="37"/>
  <c r="O110" i="37"/>
  <c r="AL110" i="37"/>
  <c r="R110" i="37"/>
  <c r="AS110" i="37"/>
  <c r="Z110" i="37"/>
  <c r="P110" i="37"/>
  <c r="AC110" i="37"/>
  <c r="AI110" i="37"/>
  <c r="K110" i="37"/>
  <c r="Y110" i="37"/>
  <c r="V110" i="37"/>
  <c r="AH110" i="37"/>
  <c r="U110" i="37"/>
  <c r="AD110" i="37"/>
  <c r="M110" i="37"/>
  <c r="AM110" i="37"/>
  <c r="AP110" i="37"/>
  <c r="AF110" i="37"/>
  <c r="N110" i="37"/>
  <c r="S110" i="37"/>
  <c r="L110" i="37"/>
  <c r="AK110" i="37"/>
  <c r="AR110" i="37"/>
  <c r="AE110" i="37"/>
  <c r="T110" i="37"/>
  <c r="X110" i="37"/>
  <c r="AP499" i="35"/>
  <c r="X499" i="35"/>
  <c r="W499" i="35"/>
  <c r="K499" i="35"/>
  <c r="S499" i="35"/>
  <c r="AG499" i="35"/>
  <c r="AR499" i="35"/>
  <c r="Z499" i="35"/>
  <c r="T499" i="35"/>
  <c r="R499" i="35"/>
  <c r="AQ499" i="35"/>
  <c r="AK499" i="35"/>
  <c r="AT499" i="35"/>
  <c r="P499" i="35"/>
  <c r="M499" i="35"/>
  <c r="AI499" i="35"/>
  <c r="L499" i="35"/>
  <c r="AA499" i="35"/>
  <c r="V499" i="35"/>
  <c r="AF499" i="35"/>
  <c r="AH499" i="35"/>
  <c r="Y499" i="35"/>
  <c r="AD499" i="35"/>
  <c r="AM499" i="35"/>
  <c r="AE499" i="35"/>
  <c r="AC499" i="35"/>
  <c r="N499" i="35"/>
  <c r="Q499" i="35"/>
  <c r="AL499" i="35"/>
  <c r="O499" i="35"/>
  <c r="AB499" i="35"/>
  <c r="AO499" i="35"/>
  <c r="AS499" i="35"/>
  <c r="U499" i="35"/>
  <c r="AN499" i="35"/>
  <c r="I499" i="35"/>
  <c r="AJ499" i="35"/>
  <c r="AD194" i="36"/>
  <c r="AE194" i="36"/>
  <c r="AA194" i="36"/>
  <c r="AI194" i="36"/>
  <c r="Z194" i="36"/>
  <c r="Y194" i="36"/>
  <c r="U194" i="36"/>
  <c r="S194" i="36"/>
  <c r="V194" i="36"/>
  <c r="T194" i="36"/>
  <c r="P194" i="36"/>
  <c r="AC194" i="36"/>
  <c r="AB194" i="36"/>
  <c r="AL194" i="36"/>
  <c r="AO194" i="36"/>
  <c r="AK194" i="36"/>
  <c r="W194" i="36"/>
  <c r="N194" i="36"/>
  <c r="AR194" i="36"/>
  <c r="X194" i="36"/>
  <c r="AG194" i="36"/>
  <c r="AS194" i="36"/>
  <c r="AJ194" i="36"/>
  <c r="L194" i="36"/>
  <c r="O194" i="36"/>
  <c r="AN194" i="36"/>
  <c r="I194" i="36"/>
  <c r="AQ194" i="36"/>
  <c r="AM194" i="36"/>
  <c r="K194" i="36"/>
  <c r="M194" i="36"/>
  <c r="Q194" i="36"/>
  <c r="AT194" i="36"/>
  <c r="AF194" i="36"/>
  <c r="R194" i="36"/>
  <c r="AH194" i="36"/>
  <c r="AP194" i="36"/>
  <c r="W151" i="35"/>
  <c r="R151" i="35"/>
  <c r="P151" i="35"/>
  <c r="AN151" i="35"/>
  <c r="AJ151" i="35"/>
  <c r="M151" i="35"/>
  <c r="AG151" i="35"/>
  <c r="AT151" i="35"/>
  <c r="N151" i="35"/>
  <c r="K151" i="35"/>
  <c r="AC151" i="35"/>
  <c r="AB151" i="35"/>
  <c r="AP151" i="35"/>
  <c r="AS151" i="35"/>
  <c r="T151" i="35"/>
  <c r="S151" i="35"/>
  <c r="AO151" i="35"/>
  <c r="Z151" i="35"/>
  <c r="AA151" i="35"/>
  <c r="Q151" i="35"/>
  <c r="Y151" i="35"/>
  <c r="AH151" i="35"/>
  <c r="AE151" i="35"/>
  <c r="L151" i="35"/>
  <c r="AD151" i="35"/>
  <c r="X151" i="35"/>
  <c r="AQ151" i="35"/>
  <c r="V151" i="35"/>
  <c r="I151" i="35"/>
  <c r="U151" i="35"/>
  <c r="O151" i="35"/>
  <c r="AL151" i="35"/>
  <c r="AM151" i="35"/>
  <c r="AR151" i="35"/>
  <c r="AK151" i="35"/>
  <c r="AF151" i="35"/>
  <c r="AI151" i="35"/>
  <c r="AM232" i="37"/>
  <c r="M232" i="37"/>
  <c r="P232" i="37"/>
  <c r="S232" i="37"/>
  <c r="AL232" i="37"/>
  <c r="AG232" i="37"/>
  <c r="Z232" i="37"/>
  <c r="AT232" i="37"/>
  <c r="AN232" i="37"/>
  <c r="V232" i="37"/>
  <c r="T232" i="37"/>
  <c r="O232" i="37"/>
  <c r="AF232" i="37"/>
  <c r="X232" i="37"/>
  <c r="AB232" i="37"/>
  <c r="Y232" i="37"/>
  <c r="AP232" i="37"/>
  <c r="U232" i="37"/>
  <c r="AO232" i="37"/>
  <c r="AJ232" i="37"/>
  <c r="AH232" i="37"/>
  <c r="R232" i="37"/>
  <c r="AD232" i="37"/>
  <c r="K232" i="37"/>
  <c r="AE232" i="37"/>
  <c r="AC232" i="37"/>
  <c r="Q232" i="37"/>
  <c r="AR232" i="37"/>
  <c r="L232" i="37"/>
  <c r="AK232" i="37"/>
  <c r="AA232" i="37"/>
  <c r="I232" i="37"/>
  <c r="W232" i="37"/>
  <c r="AS232" i="37"/>
  <c r="AQ232" i="37"/>
  <c r="AI232" i="37"/>
  <c r="N232" i="37"/>
  <c r="AB55" i="35"/>
  <c r="AQ55" i="35"/>
  <c r="O55" i="35"/>
  <c r="V55" i="35"/>
  <c r="X55" i="35"/>
  <c r="AO55" i="35"/>
  <c r="U55" i="35"/>
  <c r="R55" i="35"/>
  <c r="S55" i="35"/>
  <c r="AA55" i="35"/>
  <c r="AJ55" i="35"/>
  <c r="AT55" i="35"/>
  <c r="N55" i="35"/>
  <c r="M55" i="35"/>
  <c r="L55" i="35"/>
  <c r="AD55" i="35"/>
  <c r="AI55" i="35"/>
  <c r="Q55" i="35"/>
  <c r="AK55" i="35"/>
  <c r="AL55" i="35"/>
  <c r="AF55" i="35"/>
  <c r="I55" i="35"/>
  <c r="AG55" i="35"/>
  <c r="AH55" i="35"/>
  <c r="Y55" i="35"/>
  <c r="W55" i="35"/>
  <c r="P55" i="35"/>
  <c r="Z55" i="35"/>
  <c r="K55" i="35"/>
  <c r="AC55" i="35"/>
  <c r="AP55" i="35"/>
  <c r="AM55" i="35"/>
  <c r="T55" i="35"/>
  <c r="AE55" i="35"/>
  <c r="AR55" i="35"/>
  <c r="AS55" i="35"/>
  <c r="AN55" i="35"/>
  <c r="AF8" i="36"/>
  <c r="Y8" i="36"/>
  <c r="AH8" i="36"/>
  <c r="AJ8" i="36"/>
  <c r="U8" i="36"/>
  <c r="AD8" i="36"/>
  <c r="AB8" i="36"/>
  <c r="Q8" i="36"/>
  <c r="Z8" i="36"/>
  <c r="T8" i="36"/>
  <c r="S8" i="36"/>
  <c r="AG8" i="36"/>
  <c r="AP8" i="36"/>
  <c r="P8" i="36"/>
  <c r="AO8" i="36"/>
  <c r="R8" i="36"/>
  <c r="AE8" i="36"/>
  <c r="AK8" i="36"/>
  <c r="N8" i="36"/>
  <c r="AQ8" i="36"/>
  <c r="AC8" i="36"/>
  <c r="AR8" i="36"/>
  <c r="L8" i="36"/>
  <c r="AI8" i="36"/>
  <c r="AM8" i="36"/>
  <c r="AS8" i="36"/>
  <c r="AA8" i="36"/>
  <c r="AT8" i="36"/>
  <c r="AL8" i="36"/>
  <c r="W8" i="36"/>
  <c r="I8" i="36"/>
  <c r="V8" i="36"/>
  <c r="K8" i="36"/>
  <c r="O8" i="36"/>
  <c r="M8" i="36"/>
  <c r="X8" i="36"/>
  <c r="AN8" i="36"/>
  <c r="Y451" i="37"/>
  <c r="AD451" i="37"/>
  <c r="O451" i="37"/>
  <c r="U451" i="37"/>
  <c r="X451" i="37"/>
  <c r="AL451" i="37"/>
  <c r="Q451" i="37"/>
  <c r="S451" i="37"/>
  <c r="AA451" i="37"/>
  <c r="AG451" i="37"/>
  <c r="AN451" i="37"/>
  <c r="AB451" i="37"/>
  <c r="AR451" i="37"/>
  <c r="AK451" i="37"/>
  <c r="AJ451" i="37"/>
  <c r="AF451" i="37"/>
  <c r="AC451" i="37"/>
  <c r="V451" i="37"/>
  <c r="M451" i="37"/>
  <c r="R451" i="37"/>
  <c r="AS451" i="37"/>
  <c r="N451" i="37"/>
  <c r="AT451" i="37"/>
  <c r="AI451" i="37"/>
  <c r="AQ451" i="37"/>
  <c r="T451" i="37"/>
  <c r="AO451" i="37"/>
  <c r="I451" i="37"/>
  <c r="P451" i="37"/>
  <c r="K451" i="37"/>
  <c r="AE451" i="37"/>
  <c r="AP451" i="37"/>
  <c r="AH451" i="37"/>
  <c r="AM451" i="37"/>
  <c r="W451" i="37"/>
  <c r="Z451" i="37"/>
  <c r="L451" i="37"/>
  <c r="Q433" i="37"/>
  <c r="AS433" i="37"/>
  <c r="AO433" i="37"/>
  <c r="AB433" i="37"/>
  <c r="AH433" i="37"/>
  <c r="AK433" i="37"/>
  <c r="P433" i="37"/>
  <c r="N433" i="37"/>
  <c r="AA433" i="37"/>
  <c r="V433" i="37"/>
  <c r="Y433" i="37"/>
  <c r="K433" i="37"/>
  <c r="AQ433" i="37"/>
  <c r="AE433" i="37"/>
  <c r="AP433" i="37"/>
  <c r="O433" i="37"/>
  <c r="AF433" i="37"/>
  <c r="Z433" i="37"/>
  <c r="I433" i="37"/>
  <c r="AT433" i="37"/>
  <c r="AD433" i="37"/>
  <c r="M433" i="37"/>
  <c r="AG433" i="37"/>
  <c r="S433" i="37"/>
  <c r="X433" i="37"/>
  <c r="L433" i="37"/>
  <c r="AI433" i="37"/>
  <c r="AM433" i="37"/>
  <c r="AR433" i="37"/>
  <c r="T433" i="37"/>
  <c r="AN433" i="37"/>
  <c r="W433" i="37"/>
  <c r="AL433" i="37"/>
  <c r="AC433" i="37"/>
  <c r="U433" i="37"/>
  <c r="R433" i="37"/>
  <c r="AJ433" i="37"/>
  <c r="AE16" i="37"/>
  <c r="AF16" i="37"/>
  <c r="AC16" i="37"/>
  <c r="AO16" i="37"/>
  <c r="Q16" i="37"/>
  <c r="AA16" i="37"/>
  <c r="Z16" i="37"/>
  <c r="X16" i="37"/>
  <c r="AD16" i="37"/>
  <c r="AR16" i="37"/>
  <c r="W16" i="37"/>
  <c r="U16" i="37"/>
  <c r="R16" i="37"/>
  <c r="T16" i="37"/>
  <c r="V16" i="37"/>
  <c r="AM16" i="37"/>
  <c r="AP16" i="37"/>
  <c r="AN16" i="37"/>
  <c r="Y16" i="37"/>
  <c r="L16" i="37"/>
  <c r="S16" i="37"/>
  <c r="M16" i="37"/>
  <c r="O16" i="37"/>
  <c r="AT16" i="37"/>
  <c r="N16" i="37"/>
  <c r="K16" i="37"/>
  <c r="AJ16" i="37"/>
  <c r="AK16" i="37"/>
  <c r="AQ16" i="37"/>
  <c r="AS16" i="37"/>
  <c r="AG16" i="37"/>
  <c r="AI16" i="37"/>
  <c r="AH16" i="37"/>
  <c r="AL16" i="37"/>
  <c r="P16" i="37"/>
  <c r="I16" i="37"/>
  <c r="AB16" i="37"/>
  <c r="X448" i="37"/>
  <c r="U448" i="37"/>
  <c r="AS448" i="37"/>
  <c r="AD448" i="37"/>
  <c r="N448" i="37"/>
  <c r="T448" i="37"/>
  <c r="O448" i="37"/>
  <c r="AI448" i="37"/>
  <c r="R448" i="37"/>
  <c r="P448" i="37"/>
  <c r="Y448" i="37"/>
  <c r="AT448" i="37"/>
  <c r="AF448" i="37"/>
  <c r="AE448" i="37"/>
  <c r="S448" i="37"/>
  <c r="K448" i="37"/>
  <c r="I448" i="37"/>
  <c r="AR448" i="37"/>
  <c r="AO448" i="37"/>
  <c r="V448" i="37"/>
  <c r="AM448" i="37"/>
  <c r="AN448" i="37"/>
  <c r="AH448" i="37"/>
  <c r="AC448" i="37"/>
  <c r="AB448" i="37"/>
  <c r="AJ448" i="37"/>
  <c r="AA448" i="37"/>
  <c r="AG448" i="37"/>
  <c r="M448" i="37"/>
  <c r="AK448" i="37"/>
  <c r="W448" i="37"/>
  <c r="Z448" i="37"/>
  <c r="AQ448" i="37"/>
  <c r="L448" i="37"/>
  <c r="AP448" i="37"/>
  <c r="AL448" i="37"/>
  <c r="Q448" i="37"/>
  <c r="AM373" i="37"/>
  <c r="AR373" i="37"/>
  <c r="AK373" i="37"/>
  <c r="M373" i="37"/>
  <c r="Y373" i="37"/>
  <c r="AI373" i="37"/>
  <c r="AL373" i="37"/>
  <c r="AD373" i="37"/>
  <c r="AP373" i="37"/>
  <c r="AE373" i="37"/>
  <c r="AG373" i="37"/>
  <c r="X373" i="37"/>
  <c r="AC373" i="37"/>
  <c r="AN373" i="37"/>
  <c r="O373" i="37"/>
  <c r="L373" i="37"/>
  <c r="AF373" i="37"/>
  <c r="T373" i="37"/>
  <c r="AA373" i="37"/>
  <c r="P373" i="37"/>
  <c r="Z373" i="37"/>
  <c r="K373" i="37"/>
  <c r="W373" i="37"/>
  <c r="I373" i="37"/>
  <c r="N373" i="37"/>
  <c r="U373" i="37"/>
  <c r="S373" i="37"/>
  <c r="AO373" i="37"/>
  <c r="Q373" i="37"/>
  <c r="AH373" i="37"/>
  <c r="AQ373" i="37"/>
  <c r="AS373" i="37"/>
  <c r="AJ373" i="37"/>
  <c r="AB373" i="37"/>
  <c r="V373" i="37"/>
  <c r="R373" i="37"/>
  <c r="AT373" i="37"/>
  <c r="W332" i="36"/>
  <c r="X332" i="36"/>
  <c r="AR332" i="36"/>
  <c r="AF332" i="36"/>
  <c r="L332" i="36"/>
  <c r="S332" i="36"/>
  <c r="R332" i="36"/>
  <c r="AK332" i="36"/>
  <c r="Y332" i="36"/>
  <c r="O332" i="36"/>
  <c r="M332" i="36"/>
  <c r="AD332" i="36"/>
  <c r="Q332" i="36"/>
  <c r="AE332" i="36"/>
  <c r="AH332" i="36"/>
  <c r="U332" i="36"/>
  <c r="AT332" i="36"/>
  <c r="AG332" i="36"/>
  <c r="K332" i="36"/>
  <c r="V332" i="36"/>
  <c r="AC332" i="36"/>
  <c r="AS332" i="36"/>
  <c r="P332" i="36"/>
  <c r="AL332" i="36"/>
  <c r="AN332" i="36"/>
  <c r="I332" i="36"/>
  <c r="AI332" i="36"/>
  <c r="AB332" i="36"/>
  <c r="Z332" i="36"/>
  <c r="AA332" i="36"/>
  <c r="N332" i="36"/>
  <c r="AO332" i="36"/>
  <c r="AP332" i="36"/>
  <c r="AJ332" i="36"/>
  <c r="AM332" i="36"/>
  <c r="T332" i="36"/>
  <c r="AQ332" i="36"/>
  <c r="AM340" i="36"/>
  <c r="AS340" i="36"/>
  <c r="AJ340" i="36"/>
  <c r="P340" i="36"/>
  <c r="Z340" i="36"/>
  <c r="AI340" i="36"/>
  <c r="AN340" i="36"/>
  <c r="AB340" i="36"/>
  <c r="I340" i="36"/>
  <c r="AG340" i="36"/>
  <c r="AE340" i="36"/>
  <c r="AH340" i="36"/>
  <c r="U340" i="36"/>
  <c r="AT340" i="36"/>
  <c r="AO340" i="36"/>
  <c r="O340" i="36"/>
  <c r="M340" i="36"/>
  <c r="AD340" i="36"/>
  <c r="Q340" i="36"/>
  <c r="AA340" i="36"/>
  <c r="N340" i="36"/>
  <c r="L340" i="36"/>
  <c r="W340" i="36"/>
  <c r="AR340" i="36"/>
  <c r="T340" i="36"/>
  <c r="V340" i="36"/>
  <c r="S340" i="36"/>
  <c r="AK340" i="36"/>
  <c r="K340" i="36"/>
  <c r="R340" i="36"/>
  <c r="Y340" i="36"/>
  <c r="AQ340" i="36"/>
  <c r="AP340" i="36"/>
  <c r="AL340" i="36"/>
  <c r="AF340" i="36"/>
  <c r="X340" i="36"/>
  <c r="AC340" i="36"/>
  <c r="Q196" i="35"/>
  <c r="R196" i="35"/>
  <c r="AF196" i="35"/>
  <c r="T196" i="35"/>
  <c r="AR196" i="35"/>
  <c r="AL196" i="35"/>
  <c r="P196" i="35"/>
  <c r="AS196" i="35"/>
  <c r="M196" i="35"/>
  <c r="L196" i="35"/>
  <c r="X196" i="35"/>
  <c r="AE196" i="35"/>
  <c r="AK196" i="35"/>
  <c r="AJ196" i="35"/>
  <c r="AO196" i="35"/>
  <c r="I196" i="35"/>
  <c r="AQ196" i="35"/>
  <c r="N196" i="35"/>
  <c r="K196" i="35"/>
  <c r="Y196" i="35"/>
  <c r="AB196" i="35"/>
  <c r="O196" i="35"/>
  <c r="AT196" i="35"/>
  <c r="AD196" i="35"/>
  <c r="AH196" i="35"/>
  <c r="AI196" i="35"/>
  <c r="AA196" i="35"/>
  <c r="W196" i="35"/>
  <c r="S196" i="35"/>
  <c r="AN196" i="35"/>
  <c r="AM196" i="35"/>
  <c r="V196" i="35"/>
  <c r="AP196" i="35"/>
  <c r="AG196" i="35"/>
  <c r="AC196" i="35"/>
  <c r="U196" i="35"/>
  <c r="Z196" i="35"/>
  <c r="Y311" i="35"/>
  <c r="AB311" i="35"/>
  <c r="T311" i="35"/>
  <c r="K311" i="35"/>
  <c r="AT311" i="35"/>
  <c r="U311" i="35"/>
  <c r="W311" i="35"/>
  <c r="O311" i="35"/>
  <c r="AQ311" i="35"/>
  <c r="Q311" i="35"/>
  <c r="R311" i="35"/>
  <c r="V311" i="35"/>
  <c r="AG311" i="35"/>
  <c r="AM311" i="35"/>
  <c r="AE311" i="35"/>
  <c r="AL311" i="35"/>
  <c r="P311" i="35"/>
  <c r="M311" i="35"/>
  <c r="AN311" i="35"/>
  <c r="X311" i="35"/>
  <c r="I311" i="35"/>
  <c r="AD311" i="35"/>
  <c r="AH311" i="35"/>
  <c r="AR311" i="35"/>
  <c r="S311" i="35"/>
  <c r="AK311" i="35"/>
  <c r="AJ311" i="35"/>
  <c r="AI311" i="35"/>
  <c r="N311" i="35"/>
  <c r="AP311" i="35"/>
  <c r="AS311" i="35"/>
  <c r="L311" i="35"/>
  <c r="Z311" i="35"/>
  <c r="AF311" i="35"/>
  <c r="AO311" i="35"/>
  <c r="AA311" i="35"/>
  <c r="AC311" i="35"/>
  <c r="AM532" i="35"/>
  <c r="AT532" i="35"/>
  <c r="AN532" i="35"/>
  <c r="P532" i="35"/>
  <c r="M532" i="35"/>
  <c r="AA532" i="35"/>
  <c r="AI532" i="35"/>
  <c r="AO532" i="35"/>
  <c r="AG532" i="35"/>
  <c r="AK532" i="35"/>
  <c r="AF532" i="35"/>
  <c r="AD532" i="35"/>
  <c r="U532" i="35"/>
  <c r="AE532" i="35"/>
  <c r="AJ532" i="35"/>
  <c r="Z532" i="35"/>
  <c r="V532" i="35"/>
  <c r="Q532" i="35"/>
  <c r="R532" i="35"/>
  <c r="O532" i="35"/>
  <c r="N532" i="35"/>
  <c r="AH532" i="35"/>
  <c r="AS532" i="35"/>
  <c r="T532" i="35"/>
  <c r="AL532" i="35"/>
  <c r="AQ532" i="35"/>
  <c r="X532" i="35"/>
  <c r="Y532" i="35"/>
  <c r="L532" i="35"/>
  <c r="W532" i="35"/>
  <c r="AP532" i="35"/>
  <c r="AB532" i="35"/>
  <c r="S532" i="35"/>
  <c r="K532" i="35"/>
  <c r="AC532" i="35"/>
  <c r="I532" i="35"/>
  <c r="AR532" i="35"/>
  <c r="AH506" i="37"/>
  <c r="AL506" i="37"/>
  <c r="L506" i="37"/>
  <c r="AG506" i="37"/>
  <c r="X506" i="37"/>
  <c r="I506" i="37"/>
  <c r="AM506" i="37"/>
  <c r="AB506" i="37"/>
  <c r="AJ506" i="37"/>
  <c r="M506" i="37"/>
  <c r="AE506" i="37"/>
  <c r="S506" i="37"/>
  <c r="W506" i="37"/>
  <c r="Y506" i="37"/>
  <c r="AS506" i="37"/>
  <c r="K506" i="37"/>
  <c r="P506" i="37"/>
  <c r="AQ506" i="37"/>
  <c r="AA506" i="37"/>
  <c r="AR506" i="37"/>
  <c r="AT506" i="37"/>
  <c r="AF506" i="37"/>
  <c r="N506" i="37"/>
  <c r="Z506" i="37"/>
  <c r="AO506" i="37"/>
  <c r="AD506" i="37"/>
  <c r="AP506" i="37"/>
  <c r="U506" i="37"/>
  <c r="T506" i="37"/>
  <c r="V506" i="37"/>
  <c r="AI506" i="37"/>
  <c r="Q506" i="37"/>
  <c r="AN506" i="37"/>
  <c r="O506" i="37"/>
  <c r="R506" i="37"/>
  <c r="AK506" i="37"/>
  <c r="AC506" i="37"/>
  <c r="O544" i="36"/>
  <c r="M544" i="36"/>
  <c r="V544" i="36"/>
  <c r="I544" i="36"/>
  <c r="AQ544" i="36"/>
  <c r="K544" i="36"/>
  <c r="AP544" i="36"/>
  <c r="L544" i="36"/>
  <c r="P544" i="36"/>
  <c r="AI544" i="36"/>
  <c r="AC544" i="36"/>
  <c r="AF544" i="36"/>
  <c r="AE544" i="36"/>
  <c r="X544" i="36"/>
  <c r="AR544" i="36"/>
  <c r="AL544" i="36"/>
  <c r="AA544" i="36"/>
  <c r="R544" i="36"/>
  <c r="AD544" i="36"/>
  <c r="AK544" i="36"/>
  <c r="S544" i="36"/>
  <c r="AO544" i="36"/>
  <c r="AS544" i="36"/>
  <c r="Q544" i="36"/>
  <c r="AN544" i="36"/>
  <c r="AT544" i="36"/>
  <c r="AM544" i="36"/>
  <c r="U544" i="36"/>
  <c r="T544" i="36"/>
  <c r="W544" i="36"/>
  <c r="Y544" i="36"/>
  <c r="N544" i="36"/>
  <c r="AH544" i="36"/>
  <c r="AG544" i="36"/>
  <c r="AB544" i="36"/>
  <c r="AJ544" i="36"/>
  <c r="Z544" i="36"/>
  <c r="AQ240" i="36"/>
  <c r="AJ240" i="36"/>
  <c r="AM240" i="36"/>
  <c r="AI240" i="36"/>
  <c r="AE240" i="36"/>
  <c r="AF240" i="36"/>
  <c r="AH240" i="36"/>
  <c r="AD240" i="36"/>
  <c r="Z240" i="36"/>
  <c r="AB240" i="36"/>
  <c r="AC240" i="36"/>
  <c r="Y240" i="36"/>
  <c r="U240" i="36"/>
  <c r="AR240" i="36"/>
  <c r="R240" i="36"/>
  <c r="AK240" i="36"/>
  <c r="AG240" i="36"/>
  <c r="AN240" i="36"/>
  <c r="M240" i="36"/>
  <c r="O240" i="36"/>
  <c r="X240" i="36"/>
  <c r="AT240" i="36"/>
  <c r="S240" i="36"/>
  <c r="N240" i="36"/>
  <c r="L240" i="36"/>
  <c r="Q240" i="36"/>
  <c r="K240" i="36"/>
  <c r="AS240" i="36"/>
  <c r="W240" i="36"/>
  <c r="AO240" i="36"/>
  <c r="I240" i="36"/>
  <c r="V240" i="36"/>
  <c r="AP240" i="36"/>
  <c r="AA240" i="36"/>
  <c r="AL240" i="36"/>
  <c r="P240" i="36"/>
  <c r="T240" i="36"/>
  <c r="AS166" i="36"/>
  <c r="AM166" i="36"/>
  <c r="M166" i="36"/>
  <c r="AT166" i="36"/>
  <c r="N166" i="36"/>
  <c r="I166" i="36"/>
  <c r="AR166" i="36"/>
  <c r="AP166" i="36"/>
  <c r="AQ166" i="36"/>
  <c r="AG166" i="36"/>
  <c r="Q166" i="36"/>
  <c r="AL166" i="36"/>
  <c r="AO166" i="36"/>
  <c r="AK166" i="36"/>
  <c r="W166" i="36"/>
  <c r="AC166" i="36"/>
  <c r="V166" i="36"/>
  <c r="AA166" i="36"/>
  <c r="X166" i="36"/>
  <c r="R166" i="36"/>
  <c r="U166" i="36"/>
  <c r="AJ166" i="36"/>
  <c r="P166" i="36"/>
  <c r="AF166" i="36"/>
  <c r="AH166" i="36"/>
  <c r="K166" i="36"/>
  <c r="AE166" i="36"/>
  <c r="Y166" i="36"/>
  <c r="T166" i="36"/>
  <c r="AD166" i="36"/>
  <c r="Z166" i="36"/>
  <c r="O166" i="36"/>
  <c r="AN166" i="36"/>
  <c r="AB166" i="36"/>
  <c r="S166" i="36"/>
  <c r="L166" i="36"/>
  <c r="AI166" i="36"/>
  <c r="AT486" i="37"/>
  <c r="AK486" i="37"/>
  <c r="AC486" i="37"/>
  <c r="S486" i="37"/>
  <c r="I486" i="37"/>
  <c r="P486" i="37"/>
  <c r="R486" i="37"/>
  <c r="AG486" i="37"/>
  <c r="AH486" i="37"/>
  <c r="X486" i="37"/>
  <c r="N486" i="37"/>
  <c r="AF486" i="37"/>
  <c r="AR486" i="37"/>
  <c r="AA486" i="37"/>
  <c r="AN486" i="37"/>
  <c r="AO486" i="37"/>
  <c r="AS486" i="37"/>
  <c r="AQ486" i="37"/>
  <c r="W486" i="37"/>
  <c r="T486" i="37"/>
  <c r="AJ486" i="37"/>
  <c r="Y486" i="37"/>
  <c r="AL486" i="37"/>
  <c r="Z486" i="37"/>
  <c r="V486" i="37"/>
  <c r="M486" i="37"/>
  <c r="K486" i="37"/>
  <c r="L486" i="37"/>
  <c r="O486" i="37"/>
  <c r="AD486" i="37"/>
  <c r="Q486" i="37"/>
  <c r="AM486" i="37"/>
  <c r="AI486" i="37"/>
  <c r="U486" i="37"/>
  <c r="AE486" i="37"/>
  <c r="AP486" i="37"/>
  <c r="AB486" i="37"/>
  <c r="AC517" i="35"/>
  <c r="X517" i="35"/>
  <c r="R517" i="35"/>
  <c r="O517" i="35"/>
  <c r="AK517" i="35"/>
  <c r="AM517" i="35"/>
  <c r="AQ517" i="35"/>
  <c r="AO517" i="35"/>
  <c r="AT517" i="35"/>
  <c r="N517" i="35"/>
  <c r="I517" i="35"/>
  <c r="AB517" i="35"/>
  <c r="U517" i="35"/>
  <c r="AL517" i="35"/>
  <c r="AI517" i="35"/>
  <c r="AP517" i="35"/>
  <c r="AN517" i="35"/>
  <c r="Q517" i="35"/>
  <c r="M517" i="35"/>
  <c r="AG517" i="35"/>
  <c r="Z517" i="35"/>
  <c r="Y517" i="35"/>
  <c r="L517" i="35"/>
  <c r="AF517" i="35"/>
  <c r="AA517" i="35"/>
  <c r="AD517" i="35"/>
  <c r="S517" i="35"/>
  <c r="K517" i="35"/>
  <c r="AH517" i="35"/>
  <c r="AS517" i="35"/>
  <c r="AR517" i="35"/>
  <c r="W517" i="35"/>
  <c r="P517" i="35"/>
  <c r="AE517" i="35"/>
  <c r="T517" i="35"/>
  <c r="V517" i="35"/>
  <c r="AJ517" i="35"/>
  <c r="AQ595" i="35"/>
  <c r="AA595" i="35"/>
  <c r="K595" i="35"/>
  <c r="T595" i="35"/>
  <c r="Y595" i="35"/>
  <c r="AH595" i="35"/>
  <c r="AM595" i="35"/>
  <c r="P595" i="35"/>
  <c r="U595" i="35"/>
  <c r="AD595" i="35"/>
  <c r="O595" i="35"/>
  <c r="AR595" i="35"/>
  <c r="L595" i="35"/>
  <c r="Q595" i="35"/>
  <c r="Z595" i="35"/>
  <c r="AE595" i="35"/>
  <c r="AB595" i="35"/>
  <c r="AG595" i="35"/>
  <c r="AP595" i="35"/>
  <c r="S595" i="35"/>
  <c r="AF595" i="35"/>
  <c r="AT595" i="35"/>
  <c r="X595" i="35"/>
  <c r="AL595" i="35"/>
  <c r="AI595" i="35"/>
  <c r="R595" i="35"/>
  <c r="W595" i="35"/>
  <c r="N595" i="35"/>
  <c r="AC595" i="35"/>
  <c r="AS595" i="35"/>
  <c r="V595" i="35"/>
  <c r="AO595" i="35"/>
  <c r="AN595" i="35"/>
  <c r="M595" i="35"/>
  <c r="AJ595" i="35"/>
  <c r="I595" i="35"/>
  <c r="AK595" i="35"/>
  <c r="AP229" i="35"/>
  <c r="M229" i="35"/>
  <c r="AN229" i="35"/>
  <c r="AT229" i="35"/>
  <c r="AS229" i="35"/>
  <c r="U229" i="35"/>
  <c r="R229" i="35"/>
  <c r="AJ229" i="35"/>
  <c r="AO229" i="35"/>
  <c r="AL229" i="35"/>
  <c r="K229" i="35"/>
  <c r="AF229" i="35"/>
  <c r="AI229" i="35"/>
  <c r="AE229" i="35"/>
  <c r="AQ229" i="35"/>
  <c r="AG229" i="35"/>
  <c r="P229" i="35"/>
  <c r="N229" i="35"/>
  <c r="AM229" i="35"/>
  <c r="AA229" i="35"/>
  <c r="X229" i="35"/>
  <c r="Q229" i="35"/>
  <c r="AH229" i="35"/>
  <c r="T229" i="35"/>
  <c r="AD229" i="35"/>
  <c r="L229" i="35"/>
  <c r="AC229" i="35"/>
  <c r="AR229" i="35"/>
  <c r="I229" i="35"/>
  <c r="AK229" i="35"/>
  <c r="AB229" i="35"/>
  <c r="W229" i="35"/>
  <c r="Y229" i="35"/>
  <c r="O229" i="35"/>
  <c r="S229" i="35"/>
  <c r="V229" i="35"/>
  <c r="Z229" i="35"/>
  <c r="AC87" i="35"/>
  <c r="T87" i="35"/>
  <c r="V87" i="35"/>
  <c r="U87" i="35"/>
  <c r="I87" i="35"/>
  <c r="R87" i="35"/>
  <c r="P87" i="35"/>
  <c r="AR87" i="35"/>
  <c r="AT87" i="35"/>
  <c r="N87" i="35"/>
  <c r="K87" i="35"/>
  <c r="AI87" i="35"/>
  <c r="AD87" i="35"/>
  <c r="AF87" i="35"/>
  <c r="X87" i="35"/>
  <c r="AB87" i="35"/>
  <c r="AQ87" i="35"/>
  <c r="O87" i="35"/>
  <c r="AP87" i="35"/>
  <c r="M87" i="35"/>
  <c r="AK87" i="35"/>
  <c r="AJ87" i="35"/>
  <c r="AA87" i="35"/>
  <c r="S87" i="35"/>
  <c r="AS87" i="35"/>
  <c r="W87" i="35"/>
  <c r="Z87" i="35"/>
  <c r="Q87" i="35"/>
  <c r="Y87" i="35"/>
  <c r="AH87" i="35"/>
  <c r="AM87" i="35"/>
  <c r="AL87" i="35"/>
  <c r="AE87" i="35"/>
  <c r="AG87" i="35"/>
  <c r="L87" i="35"/>
  <c r="AO87" i="35"/>
  <c r="AN87" i="35"/>
  <c r="AT33" i="35"/>
  <c r="AC33" i="35"/>
  <c r="AM33" i="35"/>
  <c r="AP33" i="35"/>
  <c r="I33" i="35"/>
  <c r="W33" i="35"/>
  <c r="R33" i="35"/>
  <c r="AK33" i="35"/>
  <c r="N33" i="35"/>
  <c r="AB33" i="35"/>
  <c r="AA33" i="35"/>
  <c r="M33" i="35"/>
  <c r="AI33" i="35"/>
  <c r="X33" i="35"/>
  <c r="V33" i="35"/>
  <c r="AS33" i="35"/>
  <c r="T33" i="35"/>
  <c r="Q33" i="35"/>
  <c r="AE33" i="35"/>
  <c r="AJ33" i="35"/>
  <c r="AL33" i="35"/>
  <c r="Z33" i="35"/>
  <c r="O33" i="35"/>
  <c r="U33" i="35"/>
  <c r="AR33" i="35"/>
  <c r="AO33" i="35"/>
  <c r="AD33" i="35"/>
  <c r="AN33" i="35"/>
  <c r="AH33" i="35"/>
  <c r="P33" i="35"/>
  <c r="AF33" i="35"/>
  <c r="S33" i="35"/>
  <c r="Y33" i="35"/>
  <c r="AG33" i="35"/>
  <c r="K33" i="35"/>
  <c r="L33" i="35"/>
  <c r="AQ33" i="35"/>
  <c r="AM78" i="36"/>
  <c r="Q78" i="36"/>
  <c r="AT78" i="36"/>
  <c r="N78" i="36"/>
  <c r="I78" i="36"/>
  <c r="AR78" i="36"/>
  <c r="AP78" i="36"/>
  <c r="AQ78" i="36"/>
  <c r="AG78" i="36"/>
  <c r="M78" i="36"/>
  <c r="V78" i="36"/>
  <c r="T78" i="36"/>
  <c r="P78" i="36"/>
  <c r="AN78" i="36"/>
  <c r="AJ78" i="36"/>
  <c r="K78" i="36"/>
  <c r="AE78" i="36"/>
  <c r="W78" i="36"/>
  <c r="AS78" i="36"/>
  <c r="AL78" i="36"/>
  <c r="Y78" i="36"/>
  <c r="L78" i="36"/>
  <c r="AB78" i="36"/>
  <c r="Z78" i="36"/>
  <c r="AI78" i="36"/>
  <c r="R78" i="36"/>
  <c r="S78" i="36"/>
  <c r="AO78" i="36"/>
  <c r="X78" i="36"/>
  <c r="AC78" i="36"/>
  <c r="AD78" i="36"/>
  <c r="O78" i="36"/>
  <c r="AF78" i="36"/>
  <c r="U78" i="36"/>
  <c r="AK78" i="36"/>
  <c r="AA78" i="36"/>
  <c r="AH78" i="36"/>
  <c r="AG126" i="37"/>
  <c r="AP126" i="37"/>
  <c r="O126" i="37"/>
  <c r="AF126" i="37"/>
  <c r="Y126" i="37"/>
  <c r="AH126" i="37"/>
  <c r="AI126" i="37"/>
  <c r="AB126" i="37"/>
  <c r="L126" i="37"/>
  <c r="AO126" i="37"/>
  <c r="I126" i="37"/>
  <c r="R126" i="37"/>
  <c r="AJ126" i="37"/>
  <c r="T126" i="37"/>
  <c r="AS126" i="37"/>
  <c r="AD126" i="37"/>
  <c r="X126" i="37"/>
  <c r="M126" i="37"/>
  <c r="S126" i="37"/>
  <c r="AT126" i="37"/>
  <c r="K126" i="37"/>
  <c r="U126" i="37"/>
  <c r="AM126" i="37"/>
  <c r="Q126" i="37"/>
  <c r="P126" i="37"/>
  <c r="AL126" i="37"/>
  <c r="AN126" i="37"/>
  <c r="AK126" i="37"/>
  <c r="AQ126" i="37"/>
  <c r="AR126" i="37"/>
  <c r="W126" i="37"/>
  <c r="AC126" i="37"/>
  <c r="AA126" i="37"/>
  <c r="N126" i="37"/>
  <c r="AE126" i="37"/>
  <c r="Z126" i="37"/>
  <c r="V126" i="37"/>
  <c r="AB185" i="37"/>
  <c r="K185" i="37"/>
  <c r="O185" i="37"/>
  <c r="Z185" i="37"/>
  <c r="AQ185" i="37"/>
  <c r="Q185" i="37"/>
  <c r="AC185" i="37"/>
  <c r="AM185" i="37"/>
  <c r="P185" i="37"/>
  <c r="AL185" i="37"/>
  <c r="AR185" i="37"/>
  <c r="AO185" i="37"/>
  <c r="AI185" i="37"/>
  <c r="AA185" i="37"/>
  <c r="V185" i="37"/>
  <c r="AN185" i="37"/>
  <c r="T185" i="37"/>
  <c r="AG185" i="37"/>
  <c r="U185" i="37"/>
  <c r="AF185" i="37"/>
  <c r="S185" i="37"/>
  <c r="R185" i="37"/>
  <c r="AK185" i="37"/>
  <c r="N185" i="37"/>
  <c r="Y185" i="37"/>
  <c r="I185" i="37"/>
  <c r="W185" i="37"/>
  <c r="AS185" i="37"/>
  <c r="AJ185" i="37"/>
  <c r="AE185" i="37"/>
  <c r="M185" i="37"/>
  <c r="AP185" i="37"/>
  <c r="AD185" i="37"/>
  <c r="L185" i="37"/>
  <c r="AT185" i="37"/>
  <c r="X185" i="37"/>
  <c r="AH185" i="37"/>
  <c r="O439" i="37"/>
  <c r="L439" i="37"/>
  <c r="T439" i="37"/>
  <c r="AT439" i="37"/>
  <c r="AQ439" i="37"/>
  <c r="K439" i="37"/>
  <c r="AP439" i="37"/>
  <c r="X439" i="37"/>
  <c r="AM439" i="37"/>
  <c r="AR439" i="37"/>
  <c r="AJ439" i="37"/>
  <c r="AS439" i="37"/>
  <c r="Z439" i="37"/>
  <c r="W439" i="37"/>
  <c r="V439" i="37"/>
  <c r="AN439" i="37"/>
  <c r="Y439" i="37"/>
  <c r="P439" i="37"/>
  <c r="AI439" i="37"/>
  <c r="AC439" i="37"/>
  <c r="AH439" i="37"/>
  <c r="AD439" i="37"/>
  <c r="AE439" i="37"/>
  <c r="U439" i="37"/>
  <c r="I439" i="37"/>
  <c r="AA439" i="37"/>
  <c r="N439" i="37"/>
  <c r="AO439" i="37"/>
  <c r="S439" i="37"/>
  <c r="AB439" i="37"/>
  <c r="AK439" i="37"/>
  <c r="Q439" i="37"/>
  <c r="M439" i="37"/>
  <c r="AL439" i="37"/>
  <c r="AG439" i="37"/>
  <c r="R439" i="37"/>
  <c r="AF439" i="37"/>
  <c r="AO526" i="35"/>
  <c r="AP526" i="35"/>
  <c r="AG526" i="35"/>
  <c r="S526" i="35"/>
  <c r="W526" i="35"/>
  <c r="AQ526" i="35"/>
  <c r="AH526" i="35"/>
  <c r="T526" i="35"/>
  <c r="K526" i="35"/>
  <c r="L526" i="35"/>
  <c r="P526" i="35"/>
  <c r="AL526" i="35"/>
  <c r="AN526" i="35"/>
  <c r="Q526" i="35"/>
  <c r="O526" i="35"/>
  <c r="U526" i="35"/>
  <c r="AA526" i="35"/>
  <c r="M526" i="35"/>
  <c r="AI526" i="35"/>
  <c r="AF526" i="35"/>
  <c r="AE526" i="35"/>
  <c r="AJ526" i="35"/>
  <c r="R526" i="35"/>
  <c r="AS526" i="35"/>
  <c r="I526" i="35"/>
  <c r="V526" i="35"/>
  <c r="Y526" i="35"/>
  <c r="AK526" i="35"/>
  <c r="AD526" i="35"/>
  <c r="Z526" i="35"/>
  <c r="X526" i="35"/>
  <c r="AT526" i="35"/>
  <c r="AM526" i="35"/>
  <c r="AR526" i="35"/>
  <c r="AC526" i="35"/>
  <c r="N526" i="35"/>
  <c r="AB526" i="35"/>
  <c r="AF414" i="37"/>
  <c r="I414" i="37"/>
  <c r="Z414" i="37"/>
  <c r="AJ414" i="37"/>
  <c r="M414" i="37"/>
  <c r="AO414" i="37"/>
  <c r="AI414" i="37"/>
  <c r="T414" i="37"/>
  <c r="L414" i="37"/>
  <c r="AT414" i="37"/>
  <c r="W414" i="37"/>
  <c r="AK414" i="37"/>
  <c r="AQ414" i="37"/>
  <c r="AR414" i="37"/>
  <c r="U414" i="37"/>
  <c r="AN414" i="37"/>
  <c r="AL414" i="37"/>
  <c r="X414" i="37"/>
  <c r="Q414" i="37"/>
  <c r="AP414" i="37"/>
  <c r="AB414" i="37"/>
  <c r="N414" i="37"/>
  <c r="AG414" i="37"/>
  <c r="AD414" i="37"/>
  <c r="P414" i="37"/>
  <c r="V414" i="37"/>
  <c r="Y414" i="37"/>
  <c r="R414" i="37"/>
  <c r="AE414" i="37"/>
  <c r="AA414" i="37"/>
  <c r="AC414" i="37"/>
  <c r="K414" i="37"/>
  <c r="S414" i="37"/>
  <c r="AS414" i="37"/>
  <c r="O414" i="37"/>
  <c r="AH414" i="37"/>
  <c r="AM414" i="37"/>
  <c r="AJ102" i="37"/>
  <c r="AB102" i="37"/>
  <c r="AG102" i="37"/>
  <c r="AM102" i="37"/>
  <c r="AD102" i="37"/>
  <c r="Y102" i="37"/>
  <c r="AQ102" i="37"/>
  <c r="I102" i="37"/>
  <c r="X102" i="37"/>
  <c r="Z102" i="37"/>
  <c r="Q102" i="37"/>
  <c r="N102" i="37"/>
  <c r="T102" i="37"/>
  <c r="M102" i="37"/>
  <c r="AH102" i="37"/>
  <c r="AI102" i="37"/>
  <c r="AE102" i="37"/>
  <c r="W102" i="37"/>
  <c r="AT102" i="37"/>
  <c r="K102" i="37"/>
  <c r="U102" i="37"/>
  <c r="AS102" i="37"/>
  <c r="L102" i="37"/>
  <c r="V102" i="37"/>
  <c r="P102" i="37"/>
  <c r="AF102" i="37"/>
  <c r="AP102" i="37"/>
  <c r="AK102" i="37"/>
  <c r="AN102" i="37"/>
  <c r="AO102" i="37"/>
  <c r="AL102" i="37"/>
  <c r="S102" i="37"/>
  <c r="AC102" i="37"/>
  <c r="AR102" i="37"/>
  <c r="R102" i="37"/>
  <c r="O102" i="37"/>
  <c r="AA102" i="37"/>
  <c r="Q476" i="36"/>
  <c r="S476" i="36"/>
  <c r="W476" i="36"/>
  <c r="AE476" i="36"/>
  <c r="AB476" i="36"/>
  <c r="AS476" i="36"/>
  <c r="M476" i="36"/>
  <c r="N476" i="36"/>
  <c r="AF476" i="36"/>
  <c r="AM476" i="36"/>
  <c r="AL476" i="36"/>
  <c r="AC476" i="36"/>
  <c r="X476" i="36"/>
  <c r="Y476" i="36"/>
  <c r="AP476" i="36"/>
  <c r="K476" i="36"/>
  <c r="U476" i="36"/>
  <c r="AH476" i="36"/>
  <c r="P476" i="36"/>
  <c r="V476" i="36"/>
  <c r="I476" i="36"/>
  <c r="AQ476" i="36"/>
  <c r="AT476" i="36"/>
  <c r="AN476" i="36"/>
  <c r="R476" i="36"/>
  <c r="AK476" i="36"/>
  <c r="T476" i="36"/>
  <c r="AJ476" i="36"/>
  <c r="AO476" i="36"/>
  <c r="Z476" i="36"/>
  <c r="AG476" i="36"/>
  <c r="AR476" i="36"/>
  <c r="O476" i="36"/>
  <c r="L476" i="36"/>
  <c r="AD476" i="36"/>
  <c r="AA476" i="36"/>
  <c r="AI476" i="36"/>
  <c r="Z75" i="36"/>
  <c r="AS75" i="36"/>
  <c r="M75" i="36"/>
  <c r="K75" i="36"/>
  <c r="AP75" i="36"/>
  <c r="AO75" i="36"/>
  <c r="I75" i="36"/>
  <c r="AR75" i="36"/>
  <c r="AE75" i="36"/>
  <c r="AK75" i="36"/>
  <c r="AQ75" i="36"/>
  <c r="AM75" i="36"/>
  <c r="T75" i="36"/>
  <c r="U75" i="36"/>
  <c r="AB75" i="36"/>
  <c r="X75" i="36"/>
  <c r="Q75" i="36"/>
  <c r="W75" i="36"/>
  <c r="AL75" i="36"/>
  <c r="R75" i="36"/>
  <c r="AD75" i="36"/>
  <c r="O75" i="36"/>
  <c r="Y75" i="36"/>
  <c r="AI75" i="36"/>
  <c r="AF75" i="36"/>
  <c r="S75" i="36"/>
  <c r="V75" i="36"/>
  <c r="P75" i="36"/>
  <c r="AH75" i="36"/>
  <c r="L75" i="36"/>
  <c r="AT75" i="36"/>
  <c r="AG75" i="36"/>
  <c r="AN75" i="36"/>
  <c r="N75" i="36"/>
  <c r="AJ75" i="36"/>
  <c r="AC75" i="36"/>
  <c r="AA75" i="36"/>
  <c r="AD302" i="36"/>
  <c r="AE302" i="36"/>
  <c r="Z302" i="36"/>
  <c r="Y302" i="36"/>
  <c r="U302" i="36"/>
  <c r="Q302" i="36"/>
  <c r="X302" i="36"/>
  <c r="V302" i="36"/>
  <c r="T302" i="36"/>
  <c r="P302" i="36"/>
  <c r="L302" i="36"/>
  <c r="AH302" i="36"/>
  <c r="AQ302" i="36"/>
  <c r="AB302" i="36"/>
  <c r="R302" i="36"/>
  <c r="AK302" i="36"/>
  <c r="W302" i="36"/>
  <c r="N302" i="36"/>
  <c r="AF302" i="36"/>
  <c r="AC302" i="36"/>
  <c r="AO302" i="36"/>
  <c r="AG302" i="36"/>
  <c r="AJ302" i="36"/>
  <c r="AI302" i="36"/>
  <c r="O302" i="36"/>
  <c r="S302" i="36"/>
  <c r="I302" i="36"/>
  <c r="AS302" i="36"/>
  <c r="AA302" i="36"/>
  <c r="K302" i="36"/>
  <c r="AR302" i="36"/>
  <c r="AM302" i="36"/>
  <c r="M302" i="36"/>
  <c r="AT302" i="36"/>
  <c r="AP302" i="36"/>
  <c r="AL302" i="36"/>
  <c r="AN302" i="36"/>
  <c r="AL74" i="37"/>
  <c r="AD74" i="37"/>
  <c r="AB74" i="37"/>
  <c r="T74" i="37"/>
  <c r="Y74" i="37"/>
  <c r="I74" i="37"/>
  <c r="AT74" i="37"/>
  <c r="AP74" i="37"/>
  <c r="K74" i="37"/>
  <c r="AQ74" i="37"/>
  <c r="P74" i="37"/>
  <c r="AM74" i="37"/>
  <c r="AE74" i="37"/>
  <c r="AA74" i="37"/>
  <c r="Q74" i="37"/>
  <c r="AK74" i="37"/>
  <c r="X74" i="37"/>
  <c r="V74" i="37"/>
  <c r="AG74" i="37"/>
  <c r="N74" i="37"/>
  <c r="R74" i="37"/>
  <c r="U74" i="37"/>
  <c r="AS74" i="37"/>
  <c r="S74" i="37"/>
  <c r="O74" i="37"/>
  <c r="L74" i="37"/>
  <c r="AR74" i="37"/>
  <c r="AI74" i="37"/>
  <c r="AF74" i="37"/>
  <c r="AO74" i="37"/>
  <c r="W74" i="37"/>
  <c r="AJ74" i="37"/>
  <c r="AH74" i="37"/>
  <c r="Z74" i="37"/>
  <c r="AN74" i="37"/>
  <c r="AC74" i="37"/>
  <c r="M74" i="37"/>
  <c r="AS319" i="37"/>
  <c r="U319" i="37"/>
  <c r="AT319" i="37"/>
  <c r="P319" i="37"/>
  <c r="AC319" i="37"/>
  <c r="R319" i="37"/>
  <c r="V319" i="37"/>
  <c r="K319" i="37"/>
  <c r="T319" i="37"/>
  <c r="AB319" i="37"/>
  <c r="W319" i="37"/>
  <c r="AD319" i="37"/>
  <c r="M319" i="37"/>
  <c r="AH319" i="37"/>
  <c r="O319" i="37"/>
  <c r="AO319" i="37"/>
  <c r="AA319" i="37"/>
  <c r="AN319" i="37"/>
  <c r="Y319" i="37"/>
  <c r="AE319" i="37"/>
  <c r="Q319" i="37"/>
  <c r="AJ319" i="37"/>
  <c r="AM319" i="37"/>
  <c r="I319" i="37"/>
  <c r="X319" i="37"/>
  <c r="AQ319" i="37"/>
  <c r="L319" i="37"/>
  <c r="N319" i="37"/>
  <c r="S319" i="37"/>
  <c r="AF319" i="37"/>
  <c r="AL319" i="37"/>
  <c r="AP319" i="37"/>
  <c r="AK319" i="37"/>
  <c r="Z319" i="37"/>
  <c r="AG319" i="37"/>
  <c r="AR319" i="37"/>
  <c r="AI319" i="37"/>
  <c r="R588" i="37"/>
  <c r="W588" i="37"/>
  <c r="M588" i="37"/>
  <c r="Q588" i="37"/>
  <c r="AT588" i="37"/>
  <c r="N588" i="37"/>
  <c r="S588" i="37"/>
  <c r="AN588" i="37"/>
  <c r="I588" i="37"/>
  <c r="AP588" i="37"/>
  <c r="O588" i="37"/>
  <c r="AF588" i="37"/>
  <c r="AJ588" i="37"/>
  <c r="Z588" i="37"/>
  <c r="AE588" i="37"/>
  <c r="AC588" i="37"/>
  <c r="AG588" i="37"/>
  <c r="L588" i="37"/>
  <c r="AL588" i="37"/>
  <c r="K588" i="37"/>
  <c r="T588" i="37"/>
  <c r="AH588" i="37"/>
  <c r="AS588" i="37"/>
  <c r="AB588" i="37"/>
  <c r="V588" i="37"/>
  <c r="AD588" i="37"/>
  <c r="AK588" i="37"/>
  <c r="AR588" i="37"/>
  <c r="U588" i="37"/>
  <c r="AI588" i="37"/>
  <c r="AO588" i="37"/>
  <c r="AA588" i="37"/>
  <c r="Y588" i="37"/>
  <c r="AM588" i="37"/>
  <c r="X588" i="37"/>
  <c r="P588" i="37"/>
  <c r="AQ588" i="37"/>
  <c r="W110" i="35"/>
  <c r="U110" i="35"/>
  <c r="L110" i="35"/>
  <c r="I110" i="35"/>
  <c r="N110" i="35"/>
  <c r="K110" i="35"/>
  <c r="AR110" i="35"/>
  <c r="S110" i="35"/>
  <c r="P110" i="35"/>
  <c r="AS110" i="35"/>
  <c r="AO110" i="35"/>
  <c r="AT110" i="35"/>
  <c r="O110" i="35"/>
  <c r="AJ110" i="35"/>
  <c r="V110" i="35"/>
  <c r="AQ110" i="35"/>
  <c r="AB110" i="35"/>
  <c r="AE110" i="35"/>
  <c r="AF110" i="35"/>
  <c r="Y110" i="35"/>
  <c r="AC110" i="35"/>
  <c r="M110" i="35"/>
  <c r="AP110" i="35"/>
  <c r="T110" i="35"/>
  <c r="AK110" i="35"/>
  <c r="AD110" i="35"/>
  <c r="AM110" i="35"/>
  <c r="X110" i="35"/>
  <c r="Z110" i="35"/>
  <c r="AH110" i="35"/>
  <c r="AN110" i="35"/>
  <c r="AI110" i="35"/>
  <c r="AL110" i="35"/>
  <c r="AA110" i="35"/>
  <c r="AG110" i="35"/>
  <c r="R110" i="35"/>
  <c r="Q110" i="35"/>
  <c r="AO421" i="36"/>
  <c r="AG421" i="36"/>
  <c r="T421" i="36"/>
  <c r="AH421" i="36"/>
  <c r="AN421" i="36"/>
  <c r="AB421" i="36"/>
  <c r="I421" i="36"/>
  <c r="AD421" i="36"/>
  <c r="AI421" i="36"/>
  <c r="U421" i="36"/>
  <c r="AM421" i="36"/>
  <c r="AA421" i="36"/>
  <c r="Z421" i="36"/>
  <c r="AC421" i="36"/>
  <c r="O421" i="36"/>
  <c r="AF421" i="36"/>
  <c r="AP421" i="36"/>
  <c r="S421" i="36"/>
  <c r="P421" i="36"/>
  <c r="L421" i="36"/>
  <c r="AL421" i="36"/>
  <c r="M421" i="36"/>
  <c r="Y421" i="36"/>
  <c r="V421" i="36"/>
  <c r="AQ421" i="36"/>
  <c r="Q421" i="36"/>
  <c r="R421" i="36"/>
  <c r="AE421" i="36"/>
  <c r="N421" i="36"/>
  <c r="W421" i="36"/>
  <c r="AT421" i="36"/>
  <c r="AS421" i="36"/>
  <c r="AK421" i="36"/>
  <c r="K421" i="36"/>
  <c r="X421" i="36"/>
  <c r="AJ421" i="36"/>
  <c r="AR421" i="36"/>
  <c r="AO515" i="35"/>
  <c r="X515" i="35"/>
  <c r="W515" i="35"/>
  <c r="AP515" i="35"/>
  <c r="AR515" i="35"/>
  <c r="AD515" i="35"/>
  <c r="T515" i="35"/>
  <c r="R515" i="35"/>
  <c r="AK515" i="35"/>
  <c r="Z515" i="35"/>
  <c r="O515" i="35"/>
  <c r="AT515" i="35"/>
  <c r="P515" i="35"/>
  <c r="M515" i="35"/>
  <c r="AA515" i="35"/>
  <c r="AQ515" i="35"/>
  <c r="L515" i="35"/>
  <c r="S515" i="35"/>
  <c r="AF515" i="35"/>
  <c r="AH515" i="35"/>
  <c r="Y515" i="35"/>
  <c r="V515" i="35"/>
  <c r="AS515" i="35"/>
  <c r="K515" i="35"/>
  <c r="AE515" i="35"/>
  <c r="AM515" i="35"/>
  <c r="N515" i="35"/>
  <c r="AC515" i="35"/>
  <c r="AL515" i="35"/>
  <c r="Q515" i="35"/>
  <c r="AJ515" i="35"/>
  <c r="I515" i="35"/>
  <c r="AG515" i="35"/>
  <c r="U515" i="35"/>
  <c r="AB515" i="35"/>
  <c r="AI515" i="35"/>
  <c r="AN515" i="35"/>
  <c r="AH278" i="36"/>
  <c r="AJ278" i="36"/>
  <c r="AF278" i="36"/>
  <c r="AB278" i="36"/>
  <c r="X278" i="36"/>
  <c r="AD278" i="36"/>
  <c r="AE278" i="36"/>
  <c r="AA278" i="36"/>
  <c r="W278" i="36"/>
  <c r="AP278" i="36"/>
  <c r="Y278" i="36"/>
  <c r="K278" i="36"/>
  <c r="S278" i="36"/>
  <c r="AI278" i="36"/>
  <c r="AL278" i="36"/>
  <c r="T278" i="36"/>
  <c r="AR278" i="36"/>
  <c r="AS278" i="36"/>
  <c r="Z278" i="36"/>
  <c r="O278" i="36"/>
  <c r="AM278" i="36"/>
  <c r="I278" i="36"/>
  <c r="AC278" i="36"/>
  <c r="AQ278" i="36"/>
  <c r="AN278" i="36"/>
  <c r="AT278" i="36"/>
  <c r="P278" i="36"/>
  <c r="V278" i="36"/>
  <c r="AG278" i="36"/>
  <c r="R278" i="36"/>
  <c r="Q278" i="36"/>
  <c r="M278" i="36"/>
  <c r="AK278" i="36"/>
  <c r="U278" i="36"/>
  <c r="L278" i="36"/>
  <c r="N278" i="36"/>
  <c r="AO278" i="36"/>
  <c r="O20" i="37"/>
  <c r="AO20" i="37"/>
  <c r="AL20" i="37"/>
  <c r="AQ20" i="37"/>
  <c r="K20" i="37"/>
  <c r="AS20" i="37"/>
  <c r="AJ20" i="37"/>
  <c r="Q20" i="37"/>
  <c r="AM20" i="37"/>
  <c r="AP20" i="37"/>
  <c r="AN20" i="37"/>
  <c r="Y20" i="37"/>
  <c r="AR20" i="37"/>
  <c r="W20" i="37"/>
  <c r="U20" i="37"/>
  <c r="R20" i="37"/>
  <c r="T20" i="37"/>
  <c r="L20" i="37"/>
  <c r="AI20" i="37"/>
  <c r="AH20" i="37"/>
  <c r="V20" i="37"/>
  <c r="AE20" i="37"/>
  <c r="AC20" i="37"/>
  <c r="AB20" i="37"/>
  <c r="M20" i="37"/>
  <c r="AA20" i="37"/>
  <c r="X20" i="37"/>
  <c r="AG20" i="37"/>
  <c r="S20" i="37"/>
  <c r="Z20" i="37"/>
  <c r="AD20" i="37"/>
  <c r="P20" i="37"/>
  <c r="I20" i="37"/>
  <c r="AT20" i="37"/>
  <c r="AF20" i="37"/>
  <c r="AK20" i="37"/>
  <c r="N20" i="37"/>
  <c r="O213" i="36"/>
  <c r="N213" i="36"/>
  <c r="AS213" i="36"/>
  <c r="AQ213" i="36"/>
  <c r="K213" i="36"/>
  <c r="I213" i="36"/>
  <c r="AR213" i="36"/>
  <c r="X213" i="36"/>
  <c r="AM213" i="36"/>
  <c r="AT213" i="36"/>
  <c r="AP213" i="36"/>
  <c r="AL213" i="36"/>
  <c r="AN213" i="36"/>
  <c r="W213" i="36"/>
  <c r="Y213" i="36"/>
  <c r="U213" i="36"/>
  <c r="Q213" i="36"/>
  <c r="AH213" i="36"/>
  <c r="AI213" i="36"/>
  <c r="AK213" i="36"/>
  <c r="M213" i="36"/>
  <c r="S213" i="36"/>
  <c r="AE213" i="36"/>
  <c r="AF213" i="36"/>
  <c r="R213" i="36"/>
  <c r="AA213" i="36"/>
  <c r="Z213" i="36"/>
  <c r="AC213" i="36"/>
  <c r="P213" i="36"/>
  <c r="AD213" i="36"/>
  <c r="V213" i="36"/>
  <c r="T213" i="36"/>
  <c r="L213" i="36"/>
  <c r="AO213" i="36"/>
  <c r="AJ213" i="36"/>
  <c r="AG213" i="36"/>
  <c r="AB213" i="36"/>
  <c r="W536" i="35"/>
  <c r="Y536" i="35"/>
  <c r="P536" i="35"/>
  <c r="AL536" i="35"/>
  <c r="R536" i="35"/>
  <c r="S536" i="35"/>
  <c r="T536" i="35"/>
  <c r="AN536" i="35"/>
  <c r="Z536" i="35"/>
  <c r="O536" i="35"/>
  <c r="N536" i="35"/>
  <c r="AF536" i="35"/>
  <c r="M536" i="35"/>
  <c r="AE536" i="35"/>
  <c r="AJ536" i="35"/>
  <c r="AC536" i="35"/>
  <c r="X536" i="35"/>
  <c r="Q536" i="35"/>
  <c r="AQ536" i="35"/>
  <c r="I536" i="35"/>
  <c r="AB536" i="35"/>
  <c r="AA536" i="35"/>
  <c r="AM536" i="35"/>
  <c r="AR536" i="35"/>
  <c r="AG536" i="35"/>
  <c r="AS536" i="35"/>
  <c r="AI536" i="35"/>
  <c r="AK536" i="35"/>
  <c r="AP536" i="35"/>
  <c r="V536" i="35"/>
  <c r="AO536" i="35"/>
  <c r="AH536" i="35"/>
  <c r="AD536" i="35"/>
  <c r="K536" i="35"/>
  <c r="L536" i="35"/>
  <c r="AT536" i="35"/>
  <c r="U536" i="35"/>
  <c r="AS54" i="36"/>
  <c r="AT54" i="36"/>
  <c r="N54" i="36"/>
  <c r="I54" i="36"/>
  <c r="AR54" i="36"/>
  <c r="AP54" i="36"/>
  <c r="AQ54" i="36"/>
  <c r="AG54" i="36"/>
  <c r="AM54" i="36"/>
  <c r="AL54" i="36"/>
  <c r="AO54" i="36"/>
  <c r="AK54" i="36"/>
  <c r="W54" i="36"/>
  <c r="V54" i="36"/>
  <c r="T54" i="36"/>
  <c r="P54" i="36"/>
  <c r="AN54" i="36"/>
  <c r="M54" i="36"/>
  <c r="AE54" i="36"/>
  <c r="AI54" i="36"/>
  <c r="Y54" i="36"/>
  <c r="S54" i="36"/>
  <c r="O54" i="36"/>
  <c r="X54" i="36"/>
  <c r="AA54" i="36"/>
  <c r="U54" i="36"/>
  <c r="AH54" i="36"/>
  <c r="K54" i="36"/>
  <c r="AD54" i="36"/>
  <c r="R54" i="36"/>
  <c r="L54" i="36"/>
  <c r="AC54" i="36"/>
  <c r="Z54" i="36"/>
  <c r="AJ54" i="36"/>
  <c r="Q54" i="36"/>
  <c r="AF54" i="36"/>
  <c r="AB54" i="36"/>
  <c r="AN60" i="35"/>
  <c r="AO60" i="35"/>
  <c r="I60" i="35"/>
  <c r="AR60" i="35"/>
  <c r="AM60" i="35"/>
  <c r="AK60" i="35"/>
  <c r="AP60" i="35"/>
  <c r="AL60" i="35"/>
  <c r="X60" i="35"/>
  <c r="N60" i="35"/>
  <c r="AG60" i="35"/>
  <c r="AJ60" i="35"/>
  <c r="AD60" i="35"/>
  <c r="K60" i="35"/>
  <c r="Q60" i="35"/>
  <c r="O60" i="35"/>
  <c r="AF60" i="35"/>
  <c r="AI60" i="35"/>
  <c r="AA60" i="35"/>
  <c r="Z60" i="35"/>
  <c r="AB60" i="35"/>
  <c r="AC60" i="35"/>
  <c r="T60" i="35"/>
  <c r="W60" i="35"/>
  <c r="AS60" i="35"/>
  <c r="M60" i="35"/>
  <c r="R60" i="35"/>
  <c r="L60" i="35"/>
  <c r="AE60" i="35"/>
  <c r="P60" i="35"/>
  <c r="S60" i="35"/>
  <c r="V60" i="35"/>
  <c r="AT60" i="35"/>
  <c r="AH60" i="35"/>
  <c r="AQ60" i="35"/>
  <c r="Y60" i="35"/>
  <c r="U60" i="35"/>
  <c r="W557" i="35"/>
  <c r="AC557" i="35"/>
  <c r="AL557" i="35"/>
  <c r="AN557" i="35"/>
  <c r="AM557" i="35"/>
  <c r="Y557" i="35"/>
  <c r="AH557" i="35"/>
  <c r="AF557" i="35"/>
  <c r="AA557" i="35"/>
  <c r="U557" i="35"/>
  <c r="AD557" i="35"/>
  <c r="X557" i="35"/>
  <c r="L557" i="35"/>
  <c r="AK557" i="35"/>
  <c r="AT557" i="35"/>
  <c r="N557" i="35"/>
  <c r="T557" i="35"/>
  <c r="S557" i="35"/>
  <c r="AR557" i="35"/>
  <c r="I557" i="35"/>
  <c r="AE557" i="35"/>
  <c r="AS557" i="35"/>
  <c r="AJ557" i="35"/>
  <c r="AP557" i="35"/>
  <c r="K557" i="35"/>
  <c r="V557" i="35"/>
  <c r="AO557" i="35"/>
  <c r="Z557" i="35"/>
  <c r="AI557" i="35"/>
  <c r="O557" i="35"/>
  <c r="R557" i="35"/>
  <c r="AG557" i="35"/>
  <c r="Q557" i="35"/>
  <c r="P557" i="35"/>
  <c r="AB557" i="35"/>
  <c r="M557" i="35"/>
  <c r="AQ557" i="35"/>
  <c r="M556" i="36"/>
  <c r="AC556" i="36"/>
  <c r="U556" i="36"/>
  <c r="AG556" i="36"/>
  <c r="I556" i="36"/>
  <c r="AM556" i="36"/>
  <c r="AP556" i="36"/>
  <c r="P556" i="36"/>
  <c r="Y556" i="36"/>
  <c r="AL556" i="36"/>
  <c r="AR556" i="36"/>
  <c r="L556" i="36"/>
  <c r="O556" i="36"/>
  <c r="AT556" i="36"/>
  <c r="AJ556" i="36"/>
  <c r="S556" i="36"/>
  <c r="AH556" i="36"/>
  <c r="AF556" i="36"/>
  <c r="K556" i="36"/>
  <c r="AD556" i="36"/>
  <c r="AB556" i="36"/>
  <c r="AK556" i="36"/>
  <c r="AQ556" i="36"/>
  <c r="Z556" i="36"/>
  <c r="AI556" i="36"/>
  <c r="W556" i="36"/>
  <c r="V556" i="36"/>
  <c r="AA556" i="36"/>
  <c r="AO556" i="36"/>
  <c r="X556" i="36"/>
  <c r="AE556" i="36"/>
  <c r="Q556" i="36"/>
  <c r="T556" i="36"/>
  <c r="R556" i="36"/>
  <c r="AS556" i="36"/>
  <c r="N556" i="36"/>
  <c r="AN556" i="36"/>
  <c r="AN159" i="36"/>
  <c r="AT159" i="36"/>
  <c r="X159" i="36"/>
  <c r="AS159" i="36"/>
  <c r="M159" i="36"/>
  <c r="K159" i="36"/>
  <c r="AP159" i="36"/>
  <c r="AO159" i="36"/>
  <c r="I159" i="36"/>
  <c r="AR159" i="36"/>
  <c r="AE159" i="36"/>
  <c r="AK159" i="36"/>
  <c r="AQ159" i="36"/>
  <c r="AM159" i="36"/>
  <c r="T159" i="36"/>
  <c r="AA159" i="36"/>
  <c r="Z159" i="36"/>
  <c r="AG159" i="36"/>
  <c r="V159" i="36"/>
  <c r="AI159" i="36"/>
  <c r="AC159" i="36"/>
  <c r="P159" i="36"/>
  <c r="S159" i="36"/>
  <c r="O159" i="36"/>
  <c r="AL159" i="36"/>
  <c r="N159" i="36"/>
  <c r="AF159" i="36"/>
  <c r="AH159" i="36"/>
  <c r="AB159" i="36"/>
  <c r="AJ159" i="36"/>
  <c r="W159" i="36"/>
  <c r="AD159" i="36"/>
  <c r="Y159" i="36"/>
  <c r="U159" i="36"/>
  <c r="Q159" i="36"/>
  <c r="R159" i="36"/>
  <c r="L159" i="36"/>
  <c r="AL21" i="37"/>
  <c r="AQ21" i="37"/>
  <c r="AN21" i="37"/>
  <c r="O21" i="37"/>
  <c r="V21" i="37"/>
  <c r="U21" i="37"/>
  <c r="S21" i="37"/>
  <c r="I21" i="37"/>
  <c r="AD21" i="37"/>
  <c r="P21" i="37"/>
  <c r="Y21" i="37"/>
  <c r="R21" i="37"/>
  <c r="AS21" i="37"/>
  <c r="AE21" i="37"/>
  <c r="AB21" i="37"/>
  <c r="AR21" i="37"/>
  <c r="AP21" i="37"/>
  <c r="AF21" i="37"/>
  <c r="M21" i="37"/>
  <c r="AM21" i="37"/>
  <c r="AG21" i="37"/>
  <c r="K21" i="37"/>
  <c r="T21" i="37"/>
  <c r="AK21" i="37"/>
  <c r="Z21" i="37"/>
  <c r="AJ21" i="37"/>
  <c r="AC21" i="37"/>
  <c r="L21" i="37"/>
  <c r="X21" i="37"/>
  <c r="AO21" i="37"/>
  <c r="AA21" i="37"/>
  <c r="W21" i="37"/>
  <c r="AH21" i="37"/>
  <c r="N21" i="37"/>
  <c r="AI21" i="37"/>
  <c r="Q21" i="37"/>
  <c r="AT21" i="37"/>
  <c r="K525" i="35"/>
  <c r="AR525" i="35"/>
  <c r="AP525" i="35"/>
  <c r="AN525" i="35"/>
  <c r="Q525" i="35"/>
  <c r="W525" i="35"/>
  <c r="AL525" i="35"/>
  <c r="AO525" i="35"/>
  <c r="AG525" i="35"/>
  <c r="AM525" i="35"/>
  <c r="AQ525" i="35"/>
  <c r="AH525" i="35"/>
  <c r="AJ525" i="35"/>
  <c r="AA525" i="35"/>
  <c r="X525" i="35"/>
  <c r="R525" i="35"/>
  <c r="O525" i="35"/>
  <c r="AK525" i="35"/>
  <c r="AC525" i="35"/>
  <c r="V525" i="35"/>
  <c r="AS525" i="35"/>
  <c r="AF525" i="35"/>
  <c r="N525" i="35"/>
  <c r="AB525" i="35"/>
  <c r="AI525" i="35"/>
  <c r="I525" i="35"/>
  <c r="AE525" i="35"/>
  <c r="M525" i="35"/>
  <c r="U525" i="35"/>
  <c r="Y525" i="35"/>
  <c r="AT525" i="35"/>
  <c r="AD525" i="35"/>
  <c r="S525" i="35"/>
  <c r="Z525" i="35"/>
  <c r="L525" i="35"/>
  <c r="P525" i="35"/>
  <c r="T525" i="35"/>
  <c r="AM235" i="37"/>
  <c r="AS235" i="37"/>
  <c r="N235" i="37"/>
  <c r="AR235" i="37"/>
  <c r="L235" i="37"/>
  <c r="AQ235" i="37"/>
  <c r="AD235" i="37"/>
  <c r="AC235" i="37"/>
  <c r="AN235" i="37"/>
  <c r="AP235" i="37"/>
  <c r="AL235" i="37"/>
  <c r="S235" i="37"/>
  <c r="AJ235" i="37"/>
  <c r="AK235" i="37"/>
  <c r="AG235" i="37"/>
  <c r="I235" i="37"/>
  <c r="M235" i="37"/>
  <c r="T235" i="37"/>
  <c r="O235" i="37"/>
  <c r="K235" i="37"/>
  <c r="AI235" i="37"/>
  <c r="Z235" i="37"/>
  <c r="U235" i="37"/>
  <c r="Y235" i="37"/>
  <c r="P235" i="37"/>
  <c r="AO235" i="37"/>
  <c r="Q235" i="37"/>
  <c r="W235" i="37"/>
  <c r="AT235" i="37"/>
  <c r="AF235" i="37"/>
  <c r="AA235" i="37"/>
  <c r="R235" i="37"/>
  <c r="AH235" i="37"/>
  <c r="AB235" i="37"/>
  <c r="AE235" i="37"/>
  <c r="V235" i="37"/>
  <c r="X235" i="37"/>
  <c r="AL429" i="37"/>
  <c r="R429" i="37"/>
  <c r="AR429" i="37"/>
  <c r="K429" i="37"/>
  <c r="AO429" i="37"/>
  <c r="I429" i="37"/>
  <c r="AP429" i="37"/>
  <c r="O429" i="37"/>
  <c r="AG429" i="37"/>
  <c r="AI429" i="37"/>
  <c r="L429" i="37"/>
  <c r="AB429" i="37"/>
  <c r="AC429" i="37"/>
  <c r="AD429" i="37"/>
  <c r="AQ429" i="37"/>
  <c r="P429" i="37"/>
  <c r="Y429" i="37"/>
  <c r="X429" i="37"/>
  <c r="AF429" i="37"/>
  <c r="AS429" i="37"/>
  <c r="AT429" i="37"/>
  <c r="AA429" i="37"/>
  <c r="AH429" i="37"/>
  <c r="Z429" i="37"/>
  <c r="AK429" i="37"/>
  <c r="T429" i="37"/>
  <c r="U429" i="37"/>
  <c r="W429" i="37"/>
  <c r="S429" i="37"/>
  <c r="V429" i="37"/>
  <c r="AM429" i="37"/>
  <c r="AE429" i="37"/>
  <c r="N429" i="37"/>
  <c r="M429" i="37"/>
  <c r="AN429" i="37"/>
  <c r="AJ429" i="37"/>
  <c r="Q429" i="37"/>
  <c r="AM494" i="35"/>
  <c r="AD494" i="35"/>
  <c r="T494" i="35"/>
  <c r="Q494" i="35"/>
  <c r="P494" i="35"/>
  <c r="AJ494" i="35"/>
  <c r="AQ494" i="35"/>
  <c r="AS494" i="35"/>
  <c r="M494" i="35"/>
  <c r="K494" i="35"/>
  <c r="AB494" i="35"/>
  <c r="X494" i="35"/>
  <c r="O494" i="35"/>
  <c r="AH494" i="35"/>
  <c r="AO494" i="35"/>
  <c r="I494" i="35"/>
  <c r="AN494" i="35"/>
  <c r="R494" i="35"/>
  <c r="AR494" i="35"/>
  <c r="AI494" i="35"/>
  <c r="AK494" i="35"/>
  <c r="AP494" i="35"/>
  <c r="Y494" i="35"/>
  <c r="AA494" i="35"/>
  <c r="L494" i="35"/>
  <c r="N494" i="35"/>
  <c r="Z494" i="35"/>
  <c r="AE494" i="35"/>
  <c r="S494" i="35"/>
  <c r="AC494" i="35"/>
  <c r="AG494" i="35"/>
  <c r="AT494" i="35"/>
  <c r="U494" i="35"/>
  <c r="AF494" i="35"/>
  <c r="V494" i="35"/>
  <c r="W494" i="35"/>
  <c r="AL494" i="35"/>
  <c r="AP380" i="37"/>
  <c r="Q380" i="37"/>
  <c r="U380" i="37"/>
  <c r="AF380" i="37"/>
  <c r="O380" i="37"/>
  <c r="V380" i="37"/>
  <c r="S380" i="37"/>
  <c r="L380" i="37"/>
  <c r="Y380" i="37"/>
  <c r="P380" i="37"/>
  <c r="K380" i="37"/>
  <c r="AJ380" i="37"/>
  <c r="AO380" i="37"/>
  <c r="AE380" i="37"/>
  <c r="R380" i="37"/>
  <c r="AR380" i="37"/>
  <c r="AA380" i="37"/>
  <c r="X380" i="37"/>
  <c r="AG380" i="37"/>
  <c r="AM380" i="37"/>
  <c r="M380" i="37"/>
  <c r="AN380" i="37"/>
  <c r="AK380" i="37"/>
  <c r="AI380" i="37"/>
  <c r="N380" i="37"/>
  <c r="AC380" i="37"/>
  <c r="AQ380" i="37"/>
  <c r="AT380" i="37"/>
  <c r="I380" i="37"/>
  <c r="AH380" i="37"/>
  <c r="Z380" i="37"/>
  <c r="AS380" i="37"/>
  <c r="W380" i="37"/>
  <c r="AL380" i="37"/>
  <c r="T380" i="37"/>
  <c r="AB380" i="37"/>
  <c r="AD380" i="37"/>
  <c r="AI81" i="37"/>
  <c r="W81" i="37"/>
  <c r="AR81" i="37"/>
  <c r="Q81" i="37"/>
  <c r="AB81" i="37"/>
  <c r="AF81" i="37"/>
  <c r="AN81" i="37"/>
  <c r="AL81" i="37"/>
  <c r="AH81" i="37"/>
  <c r="AT81" i="37"/>
  <c r="Z81" i="37"/>
  <c r="V81" i="37"/>
  <c r="N81" i="37"/>
  <c r="Y81" i="37"/>
  <c r="AM81" i="37"/>
  <c r="U81" i="37"/>
  <c r="O81" i="37"/>
  <c r="I81" i="37"/>
  <c r="AJ81" i="37"/>
  <c r="AD81" i="37"/>
  <c r="AC81" i="37"/>
  <c r="AE81" i="37"/>
  <c r="P81" i="37"/>
  <c r="AG81" i="37"/>
  <c r="AQ81" i="37"/>
  <c r="R81" i="37"/>
  <c r="AK81" i="37"/>
  <c r="AP81" i="37"/>
  <c r="K81" i="37"/>
  <c r="AO81" i="37"/>
  <c r="L81" i="37"/>
  <c r="S81" i="37"/>
  <c r="M81" i="37"/>
  <c r="X81" i="37"/>
  <c r="T81" i="37"/>
  <c r="AS81" i="37"/>
  <c r="AA81" i="37"/>
  <c r="AM462" i="35"/>
  <c r="AT462" i="35"/>
  <c r="T462" i="35"/>
  <c r="AB462" i="35"/>
  <c r="Q462" i="35"/>
  <c r="P462" i="35"/>
  <c r="AE462" i="35"/>
  <c r="AS462" i="35"/>
  <c r="M462" i="35"/>
  <c r="K462" i="35"/>
  <c r="W462" i="35"/>
  <c r="O462" i="35"/>
  <c r="AO462" i="35"/>
  <c r="I462" i="35"/>
  <c r="AN462" i="35"/>
  <c r="N462" i="35"/>
  <c r="AI462" i="35"/>
  <c r="AK462" i="35"/>
  <c r="AQ462" i="35"/>
  <c r="AH462" i="35"/>
  <c r="AR462" i="35"/>
  <c r="Y462" i="35"/>
  <c r="AA462" i="35"/>
  <c r="L462" i="35"/>
  <c r="AJ462" i="35"/>
  <c r="U462" i="35"/>
  <c r="R462" i="35"/>
  <c r="AL462" i="35"/>
  <c r="X462" i="35"/>
  <c r="V462" i="35"/>
  <c r="AF462" i="35"/>
  <c r="AG462" i="35"/>
  <c r="AP462" i="35"/>
  <c r="AC462" i="35"/>
  <c r="AD462" i="35"/>
  <c r="Z462" i="35"/>
  <c r="S462" i="35"/>
  <c r="AS250" i="36"/>
  <c r="AI250" i="36"/>
  <c r="M250" i="36"/>
  <c r="AD250" i="36"/>
  <c r="AE250" i="36"/>
  <c r="AA250" i="36"/>
  <c r="W250" i="36"/>
  <c r="X250" i="36"/>
  <c r="Z250" i="36"/>
  <c r="Y250" i="36"/>
  <c r="U250" i="36"/>
  <c r="Q250" i="36"/>
  <c r="V250" i="36"/>
  <c r="T250" i="36"/>
  <c r="P250" i="36"/>
  <c r="L250" i="36"/>
  <c r="AO250" i="36"/>
  <c r="AR250" i="36"/>
  <c r="AT250" i="36"/>
  <c r="AJ250" i="36"/>
  <c r="AM250" i="36"/>
  <c r="AP250" i="36"/>
  <c r="AQ250" i="36"/>
  <c r="AC250" i="36"/>
  <c r="AL250" i="36"/>
  <c r="AK250" i="36"/>
  <c r="AH250" i="36"/>
  <c r="AF250" i="36"/>
  <c r="AB250" i="36"/>
  <c r="R250" i="36"/>
  <c r="AN250" i="36"/>
  <c r="N250" i="36"/>
  <c r="S250" i="36"/>
  <c r="O250" i="36"/>
  <c r="I250" i="36"/>
  <c r="K250" i="36"/>
  <c r="AG250" i="36"/>
  <c r="AJ417" i="37"/>
  <c r="V417" i="37"/>
  <c r="AP417" i="37"/>
  <c r="L417" i="37"/>
  <c r="Q417" i="37"/>
  <c r="S417" i="37"/>
  <c r="AM417" i="37"/>
  <c r="AO417" i="37"/>
  <c r="AT417" i="37"/>
  <c r="AE417" i="37"/>
  <c r="AH417" i="37"/>
  <c r="AF417" i="37"/>
  <c r="AK417" i="37"/>
  <c r="AN417" i="37"/>
  <c r="W417" i="37"/>
  <c r="Z417" i="37"/>
  <c r="AA417" i="37"/>
  <c r="AG417" i="37"/>
  <c r="AI417" i="37"/>
  <c r="P417" i="37"/>
  <c r="O417" i="37"/>
  <c r="M417" i="37"/>
  <c r="AR417" i="37"/>
  <c r="K417" i="37"/>
  <c r="U417" i="37"/>
  <c r="T417" i="37"/>
  <c r="I417" i="37"/>
  <c r="AQ417" i="37"/>
  <c r="AD417" i="37"/>
  <c r="AC417" i="37"/>
  <c r="AS417" i="37"/>
  <c r="R417" i="37"/>
  <c r="Y417" i="37"/>
  <c r="AB417" i="37"/>
  <c r="N417" i="37"/>
  <c r="X417" i="37"/>
  <c r="AL417" i="37"/>
  <c r="AH478" i="37"/>
  <c r="AK478" i="37"/>
  <c r="Y478" i="37"/>
  <c r="W478" i="37"/>
  <c r="T478" i="37"/>
  <c r="AD478" i="37"/>
  <c r="AF478" i="37"/>
  <c r="S478" i="37"/>
  <c r="I478" i="37"/>
  <c r="AE478" i="37"/>
  <c r="Z478" i="37"/>
  <c r="AA478" i="37"/>
  <c r="L478" i="37"/>
  <c r="AM478" i="37"/>
  <c r="AC478" i="37"/>
  <c r="AP478" i="37"/>
  <c r="AN478" i="37"/>
  <c r="O478" i="37"/>
  <c r="Q478" i="37"/>
  <c r="V478" i="37"/>
  <c r="AR478" i="37"/>
  <c r="AJ478" i="37"/>
  <c r="R478" i="37"/>
  <c r="AI478" i="37"/>
  <c r="N478" i="37"/>
  <c r="X478" i="37"/>
  <c r="AQ478" i="37"/>
  <c r="AT478" i="37"/>
  <c r="K478" i="37"/>
  <c r="AO478" i="37"/>
  <c r="AL478" i="37"/>
  <c r="AG478" i="37"/>
  <c r="AS478" i="37"/>
  <c r="M478" i="37"/>
  <c r="U478" i="37"/>
  <c r="P478" i="37"/>
  <c r="AB478" i="37"/>
  <c r="X216" i="36"/>
  <c r="W216" i="36"/>
  <c r="S216" i="36"/>
  <c r="O216" i="36"/>
  <c r="AQ216" i="36"/>
  <c r="T216" i="36"/>
  <c r="R216" i="36"/>
  <c r="N216" i="36"/>
  <c r="P216" i="36"/>
  <c r="M216" i="36"/>
  <c r="I216" i="36"/>
  <c r="AL216" i="36"/>
  <c r="AF216" i="36"/>
  <c r="AH216" i="36"/>
  <c r="AD216" i="36"/>
  <c r="Z216" i="36"/>
  <c r="AA216" i="36"/>
  <c r="L216" i="36"/>
  <c r="AP216" i="36"/>
  <c r="AS216" i="36"/>
  <c r="AK216" i="36"/>
  <c r="AC216" i="36"/>
  <c r="AM216" i="36"/>
  <c r="AE216" i="36"/>
  <c r="U216" i="36"/>
  <c r="AJ216" i="36"/>
  <c r="AI216" i="36"/>
  <c r="K216" i="36"/>
  <c r="AB216" i="36"/>
  <c r="Y216" i="36"/>
  <c r="AG216" i="36"/>
  <c r="AT216" i="36"/>
  <c r="AO216" i="36"/>
  <c r="AN216" i="36"/>
  <c r="AR216" i="36"/>
  <c r="Q216" i="36"/>
  <c r="V216" i="36"/>
  <c r="Y565" i="36"/>
  <c r="AE565" i="36"/>
  <c r="Z565" i="36"/>
  <c r="N565" i="36"/>
  <c r="AT565" i="36"/>
  <c r="U565" i="36"/>
  <c r="AA565" i="36"/>
  <c r="R565" i="36"/>
  <c r="AF565" i="36"/>
  <c r="Q565" i="36"/>
  <c r="W565" i="36"/>
  <c r="L565" i="36"/>
  <c r="AG565" i="36"/>
  <c r="AM565" i="36"/>
  <c r="AP565" i="36"/>
  <c r="AR565" i="36"/>
  <c r="X565" i="36"/>
  <c r="AS565" i="36"/>
  <c r="S565" i="36"/>
  <c r="AJ565" i="36"/>
  <c r="AC565" i="36"/>
  <c r="AO565" i="36"/>
  <c r="O565" i="36"/>
  <c r="T565" i="36"/>
  <c r="AN565" i="36"/>
  <c r="AK565" i="36"/>
  <c r="K565" i="36"/>
  <c r="V565" i="36"/>
  <c r="AH565" i="36"/>
  <c r="AQ565" i="36"/>
  <c r="P565" i="36"/>
  <c r="AI565" i="36"/>
  <c r="AD565" i="36"/>
  <c r="AL565" i="36"/>
  <c r="AB565" i="36"/>
  <c r="M565" i="36"/>
  <c r="I565" i="36"/>
  <c r="W26" i="36"/>
  <c r="AB26" i="36"/>
  <c r="R26" i="36"/>
  <c r="N26" i="36"/>
  <c r="V26" i="36"/>
  <c r="S26" i="36"/>
  <c r="X26" i="36"/>
  <c r="AT26" i="36"/>
  <c r="O26" i="36"/>
  <c r="T26" i="36"/>
  <c r="AO26" i="36"/>
  <c r="AG26" i="36"/>
  <c r="AE26" i="36"/>
  <c r="AJ26" i="36"/>
  <c r="AH26" i="36"/>
  <c r="AS26" i="36"/>
  <c r="M26" i="36"/>
  <c r="K26" i="36"/>
  <c r="AD26" i="36"/>
  <c r="AC26" i="36"/>
  <c r="AR26" i="36"/>
  <c r="U26" i="36"/>
  <c r="AF26" i="36"/>
  <c r="AN26" i="36"/>
  <c r="I26" i="36"/>
  <c r="AI26" i="36"/>
  <c r="AP26" i="36"/>
  <c r="Y26" i="36"/>
  <c r="AA26" i="36"/>
  <c r="Z26" i="36"/>
  <c r="AK26" i="36"/>
  <c r="Q26" i="36"/>
  <c r="AL26" i="36"/>
  <c r="L26" i="36"/>
  <c r="P26" i="36"/>
  <c r="AM26" i="36"/>
  <c r="AQ26" i="36"/>
  <c r="AP342" i="35"/>
  <c r="AF342" i="35"/>
  <c r="AN342" i="35"/>
  <c r="AG342" i="35"/>
  <c r="P342" i="35"/>
  <c r="Z342" i="35"/>
  <c r="AH342" i="35"/>
  <c r="AK342" i="35"/>
  <c r="W342" i="35"/>
  <c r="AD342" i="35"/>
  <c r="R342" i="35"/>
  <c r="T342" i="35"/>
  <c r="AR342" i="35"/>
  <c r="N342" i="35"/>
  <c r="AB342" i="35"/>
  <c r="M342" i="35"/>
  <c r="AT342" i="35"/>
  <c r="X342" i="35"/>
  <c r="L342" i="35"/>
  <c r="AL342" i="35"/>
  <c r="AQ342" i="35"/>
  <c r="Y342" i="35"/>
  <c r="Q342" i="35"/>
  <c r="AA342" i="35"/>
  <c r="U342" i="35"/>
  <c r="AE342" i="35"/>
  <c r="AM342" i="35"/>
  <c r="AS342" i="35"/>
  <c r="V342" i="35"/>
  <c r="AC342" i="35"/>
  <c r="AJ342" i="35"/>
  <c r="K342" i="35"/>
  <c r="AO342" i="35"/>
  <c r="S342" i="35"/>
  <c r="O342" i="35"/>
  <c r="I342" i="35"/>
  <c r="AI342" i="35"/>
  <c r="AJ266" i="35"/>
  <c r="AM266" i="35"/>
  <c r="AQ266" i="35"/>
  <c r="Y266" i="35"/>
  <c r="S266" i="35"/>
  <c r="AP266" i="35"/>
  <c r="AL266" i="35"/>
  <c r="P266" i="35"/>
  <c r="AR266" i="35"/>
  <c r="N266" i="35"/>
  <c r="I266" i="35"/>
  <c r="AT266" i="35"/>
  <c r="R266" i="35"/>
  <c r="AD266" i="35"/>
  <c r="AA266" i="35"/>
  <c r="W266" i="35"/>
  <c r="X266" i="35"/>
  <c r="V266" i="35"/>
  <c r="AC266" i="35"/>
  <c r="AO266" i="35"/>
  <c r="Q266" i="35"/>
  <c r="AB266" i="35"/>
  <c r="U266" i="35"/>
  <c r="AS266" i="35"/>
  <c r="O266" i="35"/>
  <c r="T266" i="35"/>
  <c r="K266" i="35"/>
  <c r="AK266" i="35"/>
  <c r="AN266" i="35"/>
  <c r="AI266" i="35"/>
  <c r="AF266" i="35"/>
  <c r="AE266" i="35"/>
  <c r="L266" i="35"/>
  <c r="M266" i="35"/>
  <c r="AH266" i="35"/>
  <c r="AG266" i="35"/>
  <c r="Z266" i="35"/>
  <c r="AL390" i="35"/>
  <c r="Y390" i="35"/>
  <c r="O390" i="35"/>
  <c r="T390" i="35"/>
  <c r="I390" i="35"/>
  <c r="AC390" i="35"/>
  <c r="Z390" i="35"/>
  <c r="AA390" i="35"/>
  <c r="AS390" i="35"/>
  <c r="AJ390" i="35"/>
  <c r="S390" i="35"/>
  <c r="AK390" i="35"/>
  <c r="AB390" i="35"/>
  <c r="AT390" i="35"/>
  <c r="W390" i="35"/>
  <c r="AH390" i="35"/>
  <c r="AM390" i="35"/>
  <c r="AE390" i="35"/>
  <c r="AG390" i="35"/>
  <c r="R390" i="35"/>
  <c r="U390" i="35"/>
  <c r="AI390" i="35"/>
  <c r="Q390" i="35"/>
  <c r="X390" i="35"/>
  <c r="AN390" i="35"/>
  <c r="AD390" i="35"/>
  <c r="M390" i="35"/>
  <c r="K390" i="35"/>
  <c r="L390" i="35"/>
  <c r="V390" i="35"/>
  <c r="AF390" i="35"/>
  <c r="P390" i="35"/>
  <c r="AQ390" i="35"/>
  <c r="AP390" i="35"/>
  <c r="N390" i="35"/>
  <c r="AR390" i="35"/>
  <c r="AO390" i="35"/>
  <c r="AA2" i="35"/>
  <c r="Z2" i="35"/>
  <c r="N2" i="35"/>
  <c r="AN2" i="35"/>
  <c r="T2" i="35"/>
  <c r="W2" i="35"/>
  <c r="U2" i="35"/>
  <c r="AS2" i="35"/>
  <c r="AG2" i="35"/>
  <c r="M2" i="35"/>
  <c r="AE2" i="35"/>
  <c r="Q2" i="35"/>
  <c r="AB2" i="35"/>
  <c r="S2" i="35"/>
  <c r="AR2" i="35"/>
  <c r="I2" i="35"/>
  <c r="O2" i="35"/>
  <c r="AJ2" i="35"/>
  <c r="AT2" i="35"/>
  <c r="AK2" i="35"/>
  <c r="Y2" i="35"/>
  <c r="AF2" i="35"/>
  <c r="R2" i="35"/>
  <c r="P2" i="35"/>
  <c r="L2" i="35"/>
  <c r="K2" i="35"/>
  <c r="AD2" i="35"/>
  <c r="V2" i="35"/>
  <c r="AL2" i="35"/>
  <c r="X2" i="35"/>
  <c r="AP2" i="35"/>
  <c r="AH2" i="35"/>
  <c r="AQ2" i="35"/>
  <c r="AC2" i="35"/>
  <c r="AO2" i="35"/>
  <c r="AM2" i="35"/>
  <c r="AI2" i="35"/>
  <c r="P488" i="37"/>
  <c r="Z488" i="37"/>
  <c r="AK488" i="37"/>
  <c r="Y488" i="37"/>
  <c r="AI488" i="37"/>
  <c r="AP488" i="37"/>
  <c r="AA488" i="37"/>
  <c r="S488" i="37"/>
  <c r="U488" i="37"/>
  <c r="AT488" i="37"/>
  <c r="L488" i="37"/>
  <c r="I488" i="37"/>
  <c r="AC488" i="37"/>
  <c r="W488" i="37"/>
  <c r="AE488" i="37"/>
  <c r="AG488" i="37"/>
  <c r="AO488" i="37"/>
  <c r="M488" i="37"/>
  <c r="X488" i="37"/>
  <c r="AR488" i="37"/>
  <c r="AF488" i="37"/>
  <c r="O488" i="37"/>
  <c r="AB488" i="37"/>
  <c r="AN488" i="37"/>
  <c r="AM488" i="37"/>
  <c r="AD488" i="37"/>
  <c r="AH488" i="37"/>
  <c r="V488" i="37"/>
  <c r="Q488" i="37"/>
  <c r="K488" i="37"/>
  <c r="R488" i="37"/>
  <c r="N488" i="37"/>
  <c r="AJ488" i="37"/>
  <c r="AQ488" i="37"/>
  <c r="AL488" i="37"/>
  <c r="AS488" i="37"/>
  <c r="T488" i="37"/>
  <c r="W281" i="37"/>
  <c r="X281" i="37"/>
  <c r="I281" i="37"/>
  <c r="U281" i="37"/>
  <c r="Z281" i="37"/>
  <c r="S281" i="37"/>
  <c r="R281" i="37"/>
  <c r="AT281" i="37"/>
  <c r="AB281" i="37"/>
  <c r="O281" i="37"/>
  <c r="M281" i="37"/>
  <c r="AL281" i="37"/>
  <c r="L281" i="37"/>
  <c r="AE281" i="37"/>
  <c r="AH281" i="37"/>
  <c r="V281" i="37"/>
  <c r="T281" i="37"/>
  <c r="AQ281" i="37"/>
  <c r="AR281" i="37"/>
  <c r="AG281" i="37"/>
  <c r="P281" i="37"/>
  <c r="AM281" i="37"/>
  <c r="AK281" i="37"/>
  <c r="N281" i="37"/>
  <c r="AP281" i="37"/>
  <c r="AI281" i="37"/>
  <c r="AD281" i="37"/>
  <c r="AO281" i="37"/>
  <c r="AA281" i="37"/>
  <c r="AN281" i="37"/>
  <c r="Q281" i="37"/>
  <c r="AC281" i="37"/>
  <c r="AJ281" i="37"/>
  <c r="AF281" i="37"/>
  <c r="Y281" i="37"/>
  <c r="AS281" i="37"/>
  <c r="K281" i="37"/>
  <c r="W507" i="35"/>
  <c r="S507" i="35"/>
  <c r="AR507" i="35"/>
  <c r="Y507" i="35"/>
  <c r="AA507" i="35"/>
  <c r="N507" i="35"/>
  <c r="L507" i="35"/>
  <c r="O507" i="35"/>
  <c r="U507" i="35"/>
  <c r="V507" i="35"/>
  <c r="AT507" i="35"/>
  <c r="X507" i="35"/>
  <c r="AD507" i="35"/>
  <c r="Q507" i="35"/>
  <c r="P507" i="35"/>
  <c r="AJ507" i="35"/>
  <c r="AM507" i="35"/>
  <c r="AG507" i="35"/>
  <c r="AL507" i="35"/>
  <c r="AB507" i="35"/>
  <c r="AK507" i="35"/>
  <c r="AI507" i="35"/>
  <c r="I507" i="35"/>
  <c r="AF507" i="35"/>
  <c r="AE507" i="35"/>
  <c r="AC507" i="35"/>
  <c r="T507" i="35"/>
  <c r="M507" i="35"/>
  <c r="Z507" i="35"/>
  <c r="R507" i="35"/>
  <c r="AS507" i="35"/>
  <c r="K507" i="35"/>
  <c r="AO507" i="35"/>
  <c r="AP507" i="35"/>
  <c r="AQ507" i="35"/>
  <c r="AH507" i="35"/>
  <c r="AN507" i="35"/>
  <c r="L341" i="36"/>
  <c r="AO341" i="36"/>
  <c r="Z341" i="36"/>
  <c r="AC341" i="36"/>
  <c r="O341" i="36"/>
  <c r="AF341" i="36"/>
  <c r="V341" i="36"/>
  <c r="X341" i="36"/>
  <c r="AR341" i="36"/>
  <c r="Y341" i="36"/>
  <c r="AB341" i="36"/>
  <c r="Q341" i="36"/>
  <c r="AT341" i="36"/>
  <c r="AS341" i="36"/>
  <c r="U341" i="36"/>
  <c r="K341" i="36"/>
  <c r="AP341" i="36"/>
  <c r="AN341" i="36"/>
  <c r="AK341" i="36"/>
  <c r="AI341" i="36"/>
  <c r="I341" i="36"/>
  <c r="S341" i="36"/>
  <c r="AM341" i="36"/>
  <c r="M341" i="36"/>
  <c r="AL341" i="36"/>
  <c r="AQ341" i="36"/>
  <c r="AH341" i="36"/>
  <c r="AD341" i="36"/>
  <c r="R341" i="36"/>
  <c r="P341" i="36"/>
  <c r="AJ341" i="36"/>
  <c r="AE341" i="36"/>
  <c r="W341" i="36"/>
  <c r="AA341" i="36"/>
  <c r="N341" i="36"/>
  <c r="AG341" i="36"/>
  <c r="T341" i="36"/>
  <c r="AE363" i="36"/>
  <c r="AT363" i="36"/>
  <c r="R363" i="36"/>
  <c r="AF363" i="36"/>
  <c r="AG363" i="36"/>
  <c r="S363" i="36"/>
  <c r="AK363" i="36"/>
  <c r="AB363" i="36"/>
  <c r="AA363" i="36"/>
  <c r="M363" i="36"/>
  <c r="AD363" i="36"/>
  <c r="P363" i="36"/>
  <c r="AH363" i="36"/>
  <c r="W363" i="36"/>
  <c r="L363" i="36"/>
  <c r="Z363" i="36"/>
  <c r="O363" i="36"/>
  <c r="AQ363" i="36"/>
  <c r="AP363" i="36"/>
  <c r="I363" i="36"/>
  <c r="AM363" i="36"/>
  <c r="AR363" i="36"/>
  <c r="K363" i="36"/>
  <c r="AN363" i="36"/>
  <c r="AO363" i="36"/>
  <c r="AJ363" i="36"/>
  <c r="AI363" i="36"/>
  <c r="Y363" i="36"/>
  <c r="X363" i="36"/>
  <c r="AC363" i="36"/>
  <c r="T363" i="36"/>
  <c r="AL363" i="36"/>
  <c r="N363" i="36"/>
  <c r="AS363" i="36"/>
  <c r="Q363" i="36"/>
  <c r="V363" i="36"/>
  <c r="U363" i="36"/>
  <c r="AC147" i="35"/>
  <c r="AL147" i="35"/>
  <c r="AQ147" i="35"/>
  <c r="AI147" i="35"/>
  <c r="AN147" i="35"/>
  <c r="AH147" i="35"/>
  <c r="AK147" i="35"/>
  <c r="AB147" i="35"/>
  <c r="AE147" i="35"/>
  <c r="S147" i="35"/>
  <c r="AD147" i="35"/>
  <c r="AF147" i="35"/>
  <c r="T147" i="35"/>
  <c r="W147" i="35"/>
  <c r="AT147" i="35"/>
  <c r="N147" i="35"/>
  <c r="K147" i="35"/>
  <c r="Y147" i="35"/>
  <c r="X147" i="35"/>
  <c r="U147" i="35"/>
  <c r="AR147" i="35"/>
  <c r="AM147" i="35"/>
  <c r="P147" i="35"/>
  <c r="AG147" i="35"/>
  <c r="I147" i="35"/>
  <c r="Z147" i="35"/>
  <c r="M147" i="35"/>
  <c r="AP147" i="35"/>
  <c r="AO147" i="35"/>
  <c r="O147" i="35"/>
  <c r="Q147" i="35"/>
  <c r="AA147" i="35"/>
  <c r="L147" i="35"/>
  <c r="V147" i="35"/>
  <c r="R147" i="35"/>
  <c r="AS147" i="35"/>
  <c r="AJ147" i="35"/>
  <c r="Q497" i="35"/>
  <c r="AI497" i="35"/>
  <c r="R497" i="35"/>
  <c r="O497" i="35"/>
  <c r="AG497" i="35"/>
  <c r="AL497" i="35"/>
  <c r="AM497" i="35"/>
  <c r="U497" i="35"/>
  <c r="L497" i="35"/>
  <c r="AT497" i="35"/>
  <c r="N497" i="35"/>
  <c r="I497" i="35"/>
  <c r="X497" i="35"/>
  <c r="AA497" i="35"/>
  <c r="AK497" i="35"/>
  <c r="AP497" i="35"/>
  <c r="AR497" i="35"/>
  <c r="M497" i="35"/>
  <c r="AS497" i="35"/>
  <c r="AO497" i="35"/>
  <c r="Z497" i="35"/>
  <c r="Y497" i="35"/>
  <c r="P497" i="35"/>
  <c r="K497" i="35"/>
  <c r="AJ497" i="35"/>
  <c r="AC497" i="35"/>
  <c r="AQ497" i="35"/>
  <c r="AE497" i="35"/>
  <c r="T497" i="35"/>
  <c r="AH497" i="35"/>
  <c r="AD497" i="35"/>
  <c r="AB497" i="35"/>
  <c r="V497" i="35"/>
  <c r="S497" i="35"/>
  <c r="AN497" i="35"/>
  <c r="AF497" i="35"/>
  <c r="W497" i="35"/>
  <c r="P204" i="37"/>
  <c r="AE204" i="37"/>
  <c r="AS204" i="37"/>
  <c r="AD204" i="37"/>
  <c r="AQ204" i="37"/>
  <c r="AC204" i="37"/>
  <c r="AR204" i="37"/>
  <c r="AT204" i="37"/>
  <c r="AP204" i="37"/>
  <c r="V204" i="37"/>
  <c r="AF204" i="37"/>
  <c r="O204" i="37"/>
  <c r="L204" i="37"/>
  <c r="Z204" i="37"/>
  <c r="W204" i="37"/>
  <c r="AA204" i="37"/>
  <c r="AN204" i="37"/>
  <c r="M204" i="37"/>
  <c r="T204" i="37"/>
  <c r="AG204" i="37"/>
  <c r="I204" i="37"/>
  <c r="N204" i="37"/>
  <c r="AO204" i="37"/>
  <c r="AB204" i="37"/>
  <c r="Q204" i="37"/>
  <c r="R204" i="37"/>
  <c r="AJ204" i="37"/>
  <c r="AK204" i="37"/>
  <c r="U204" i="37"/>
  <c r="X204" i="37"/>
  <c r="AL204" i="37"/>
  <c r="AH204" i="37"/>
  <c r="AI204" i="37"/>
  <c r="S204" i="37"/>
  <c r="K204" i="37"/>
  <c r="Y204" i="37"/>
  <c r="AM204" i="37"/>
  <c r="N45" i="35"/>
  <c r="S45" i="35"/>
  <c r="AM45" i="35"/>
  <c r="AO45" i="35"/>
  <c r="AH45" i="35"/>
  <c r="Y45" i="35"/>
  <c r="M45" i="35"/>
  <c r="AB45" i="35"/>
  <c r="AA45" i="35"/>
  <c r="O45" i="35"/>
  <c r="R45" i="35"/>
  <c r="AC45" i="35"/>
  <c r="U45" i="35"/>
  <c r="X45" i="35"/>
  <c r="V45" i="35"/>
  <c r="I45" i="35"/>
  <c r="Z45" i="35"/>
  <c r="AE45" i="35"/>
  <c r="T45" i="35"/>
  <c r="Q45" i="35"/>
  <c r="AI45" i="35"/>
  <c r="AJ45" i="35"/>
  <c r="AL45" i="35"/>
  <c r="AD45" i="35"/>
  <c r="AR45" i="35"/>
  <c r="AS45" i="35"/>
  <c r="P45" i="35"/>
  <c r="AP45" i="35"/>
  <c r="AN45" i="35"/>
  <c r="AK45" i="35"/>
  <c r="AF45" i="35"/>
  <c r="W45" i="35"/>
  <c r="AG45" i="35"/>
  <c r="K45" i="35"/>
  <c r="AT45" i="35"/>
  <c r="L45" i="35"/>
  <c r="AQ45" i="35"/>
  <c r="V541" i="36"/>
  <c r="X541" i="36"/>
  <c r="AO541" i="36"/>
  <c r="AA541" i="36"/>
  <c r="R541" i="36"/>
  <c r="S541" i="36"/>
  <c r="AE541" i="36"/>
  <c r="O541" i="36"/>
  <c r="AH541" i="36"/>
  <c r="AC541" i="36"/>
  <c r="L541" i="36"/>
  <c r="AD541" i="36"/>
  <c r="M541" i="36"/>
  <c r="AJ541" i="36"/>
  <c r="T541" i="36"/>
  <c r="P541" i="36"/>
  <c r="Z541" i="36"/>
  <c r="AM541" i="36"/>
  <c r="W541" i="36"/>
  <c r="AG541" i="36"/>
  <c r="AR541" i="36"/>
  <c r="AQ541" i="36"/>
  <c r="N541" i="36"/>
  <c r="K541" i="36"/>
  <c r="AB541" i="36"/>
  <c r="U541" i="36"/>
  <c r="AS541" i="36"/>
  <c r="I541" i="36"/>
  <c r="AP541" i="36"/>
  <c r="Y541" i="36"/>
  <c r="AT541" i="36"/>
  <c r="AL541" i="36"/>
  <c r="Q541" i="36"/>
  <c r="AN541" i="36"/>
  <c r="AK541" i="36"/>
  <c r="AI541" i="36"/>
  <c r="AF541" i="36"/>
  <c r="W591" i="35"/>
  <c r="AM591" i="35"/>
  <c r="AN591" i="35"/>
  <c r="AS591" i="35"/>
  <c r="M591" i="35"/>
  <c r="V591" i="35"/>
  <c r="AQ591" i="35"/>
  <c r="AJ591" i="35"/>
  <c r="AO591" i="35"/>
  <c r="I591" i="35"/>
  <c r="R591" i="35"/>
  <c r="K591" i="35"/>
  <c r="AF591" i="35"/>
  <c r="AK591" i="35"/>
  <c r="AT591" i="35"/>
  <c r="N591" i="35"/>
  <c r="AA591" i="35"/>
  <c r="P591" i="35"/>
  <c r="U591" i="35"/>
  <c r="AD591" i="35"/>
  <c r="AI591" i="35"/>
  <c r="T591" i="35"/>
  <c r="AH591" i="35"/>
  <c r="AR591" i="35"/>
  <c r="L591" i="35"/>
  <c r="Z591" i="35"/>
  <c r="AC591" i="35"/>
  <c r="Y591" i="35"/>
  <c r="S591" i="35"/>
  <c r="AG591" i="35"/>
  <c r="AE591" i="35"/>
  <c r="Q591" i="35"/>
  <c r="AB591" i="35"/>
  <c r="AP591" i="35"/>
  <c r="X591" i="35"/>
  <c r="AL591" i="35"/>
  <c r="O591" i="35"/>
  <c r="Q299" i="37"/>
  <c r="AF299" i="37"/>
  <c r="W299" i="37"/>
  <c r="S299" i="37"/>
  <c r="M299" i="37"/>
  <c r="AN299" i="37"/>
  <c r="L299" i="37"/>
  <c r="T299" i="37"/>
  <c r="AD299" i="37"/>
  <c r="AB299" i="37"/>
  <c r="AC299" i="37"/>
  <c r="V299" i="37"/>
  <c r="AO299" i="37"/>
  <c r="P299" i="37"/>
  <c r="AS299" i="37"/>
  <c r="U299" i="37"/>
  <c r="AA299" i="37"/>
  <c r="O299" i="37"/>
  <c r="I299" i="37"/>
  <c r="AR299" i="37"/>
  <c r="AG299" i="37"/>
  <c r="AT299" i="37"/>
  <c r="K299" i="37"/>
  <c r="AJ299" i="37"/>
  <c r="AK299" i="37"/>
  <c r="AM299" i="37"/>
  <c r="AP299" i="37"/>
  <c r="X299" i="37"/>
  <c r="AQ299" i="37"/>
  <c r="Y299" i="37"/>
  <c r="Z299" i="37"/>
  <c r="R299" i="37"/>
  <c r="N299" i="37"/>
  <c r="AH299" i="37"/>
  <c r="AE299" i="37"/>
  <c r="AL299" i="37"/>
  <c r="AI299" i="37"/>
  <c r="AH308" i="37"/>
  <c r="AI308" i="37"/>
  <c r="AN308" i="37"/>
  <c r="AJ308" i="37"/>
  <c r="S308" i="37"/>
  <c r="R308" i="37"/>
  <c r="AL308" i="37"/>
  <c r="AP308" i="37"/>
  <c r="N308" i="37"/>
  <c r="V308" i="37"/>
  <c r="AT308" i="37"/>
  <c r="X308" i="37"/>
  <c r="AB308" i="37"/>
  <c r="AF308" i="37"/>
  <c r="AG308" i="37"/>
  <c r="K308" i="37"/>
  <c r="W308" i="37"/>
  <c r="I308" i="37"/>
  <c r="Q308" i="37"/>
  <c r="AA308" i="37"/>
  <c r="AM308" i="37"/>
  <c r="AD308" i="37"/>
  <c r="L308" i="37"/>
  <c r="P308" i="37"/>
  <c r="AR308" i="37"/>
  <c r="AQ308" i="37"/>
  <c r="AS308" i="37"/>
  <c r="Z308" i="37"/>
  <c r="AE308" i="37"/>
  <c r="U308" i="37"/>
  <c r="AO308" i="37"/>
  <c r="AK308" i="37"/>
  <c r="AC308" i="37"/>
  <c r="T308" i="37"/>
  <c r="M308" i="37"/>
  <c r="O308" i="37"/>
  <c r="Y308" i="37"/>
  <c r="AM57" i="36"/>
  <c r="AT57" i="36"/>
  <c r="AP57" i="36"/>
  <c r="AH57" i="36"/>
  <c r="L57" i="36"/>
  <c r="AI57" i="36"/>
  <c r="AO57" i="36"/>
  <c r="AK57" i="36"/>
  <c r="X57" i="36"/>
  <c r="AR57" i="36"/>
  <c r="AE57" i="36"/>
  <c r="AJ57" i="36"/>
  <c r="AF57" i="36"/>
  <c r="M57" i="36"/>
  <c r="Q57" i="36"/>
  <c r="O57" i="36"/>
  <c r="N57" i="36"/>
  <c r="R57" i="36"/>
  <c r="AD57" i="36"/>
  <c r="AL57" i="36"/>
  <c r="I57" i="36"/>
  <c r="Y57" i="36"/>
  <c r="V57" i="36"/>
  <c r="AQ57" i="36"/>
  <c r="T57" i="36"/>
  <c r="AN57" i="36"/>
  <c r="AG57" i="36"/>
  <c r="S57" i="36"/>
  <c r="P57" i="36"/>
  <c r="K57" i="36"/>
  <c r="AS57" i="36"/>
  <c r="AA57" i="36"/>
  <c r="W57" i="36"/>
  <c r="AC57" i="36"/>
  <c r="U57" i="36"/>
  <c r="AB57" i="36"/>
  <c r="Z57" i="36"/>
  <c r="AM360" i="35"/>
  <c r="AR360" i="35"/>
  <c r="L360" i="35"/>
  <c r="I360" i="35"/>
  <c r="AE360" i="35"/>
  <c r="AN360" i="35"/>
  <c r="AT360" i="35"/>
  <c r="AP360" i="35"/>
  <c r="W360" i="35"/>
  <c r="AJ360" i="35"/>
  <c r="AO360" i="35"/>
  <c r="AH360" i="35"/>
  <c r="Q360" i="35"/>
  <c r="V360" i="35"/>
  <c r="K360" i="35"/>
  <c r="T360" i="35"/>
  <c r="S360" i="35"/>
  <c r="AS360" i="35"/>
  <c r="AK360" i="35"/>
  <c r="AD360" i="35"/>
  <c r="AG360" i="35"/>
  <c r="Y360" i="35"/>
  <c r="R360" i="35"/>
  <c r="AA360" i="35"/>
  <c r="AQ360" i="35"/>
  <c r="N360" i="35"/>
  <c r="O360" i="35"/>
  <c r="AF360" i="35"/>
  <c r="Z360" i="35"/>
  <c r="P360" i="35"/>
  <c r="AL360" i="35"/>
  <c r="AB360" i="35"/>
  <c r="M360" i="35"/>
  <c r="X360" i="35"/>
  <c r="AC360" i="35"/>
  <c r="AI360" i="35"/>
  <c r="U360" i="35"/>
  <c r="M261" i="35"/>
  <c r="AB261" i="35"/>
  <c r="AD261" i="35"/>
  <c r="W261" i="35"/>
  <c r="AH261" i="35"/>
  <c r="X261" i="35"/>
  <c r="Y261" i="35"/>
  <c r="Q261" i="35"/>
  <c r="Z261" i="35"/>
  <c r="T261" i="35"/>
  <c r="S261" i="35"/>
  <c r="O261" i="35"/>
  <c r="AJ261" i="35"/>
  <c r="AO261" i="35"/>
  <c r="AL261" i="35"/>
  <c r="K261" i="35"/>
  <c r="AR261" i="35"/>
  <c r="I261" i="35"/>
  <c r="AK261" i="35"/>
  <c r="V261" i="35"/>
  <c r="AN261" i="35"/>
  <c r="AS261" i="35"/>
  <c r="R261" i="35"/>
  <c r="AF261" i="35"/>
  <c r="AE261" i="35"/>
  <c r="AP261" i="35"/>
  <c r="AI261" i="35"/>
  <c r="AQ261" i="35"/>
  <c r="AG261" i="35"/>
  <c r="AC261" i="35"/>
  <c r="U261" i="35"/>
  <c r="P261" i="35"/>
  <c r="AA261" i="35"/>
  <c r="N261" i="35"/>
  <c r="AM261" i="35"/>
  <c r="L261" i="35"/>
  <c r="AT261" i="35"/>
  <c r="Q41" i="37"/>
  <c r="AH41" i="37"/>
  <c r="AK41" i="37"/>
  <c r="AI41" i="37"/>
  <c r="AO41" i="37"/>
  <c r="AG41" i="37"/>
  <c r="R41" i="37"/>
  <c r="P41" i="37"/>
  <c r="M41" i="37"/>
  <c r="W41" i="37"/>
  <c r="AC41" i="37"/>
  <c r="I41" i="37"/>
  <c r="AQ41" i="37"/>
  <c r="S41" i="37"/>
  <c r="L41" i="37"/>
  <c r="AT41" i="37"/>
  <c r="AF41" i="37"/>
  <c r="AJ41" i="37"/>
  <c r="AA41" i="37"/>
  <c r="AE41" i="37"/>
  <c r="U41" i="37"/>
  <c r="T41" i="37"/>
  <c r="AP41" i="37"/>
  <c r="K41" i="37"/>
  <c r="AM41" i="37"/>
  <c r="V41" i="37"/>
  <c r="Y41" i="37"/>
  <c r="AB41" i="37"/>
  <c r="AN41" i="37"/>
  <c r="X41" i="37"/>
  <c r="O41" i="37"/>
  <c r="N41" i="37"/>
  <c r="Z41" i="37"/>
  <c r="AR41" i="37"/>
  <c r="AS41" i="37"/>
  <c r="AL41" i="37"/>
  <c r="AD41" i="37"/>
  <c r="T455" i="37"/>
  <c r="O455" i="37"/>
  <c r="AL455" i="37"/>
  <c r="AR455" i="37"/>
  <c r="AK455" i="37"/>
  <c r="AT455" i="37"/>
  <c r="AF455" i="37"/>
  <c r="AJ455" i="37"/>
  <c r="AH455" i="37"/>
  <c r="AS455" i="37"/>
  <c r="I455" i="37"/>
  <c r="Z455" i="37"/>
  <c r="AA455" i="37"/>
  <c r="AO455" i="37"/>
  <c r="AN455" i="37"/>
  <c r="R455" i="37"/>
  <c r="AQ455" i="37"/>
  <c r="AG455" i="37"/>
  <c r="AI455" i="37"/>
  <c r="K455" i="37"/>
  <c r="AB455" i="37"/>
  <c r="Q455" i="37"/>
  <c r="N455" i="37"/>
  <c r="L455" i="37"/>
  <c r="U455" i="37"/>
  <c r="V455" i="37"/>
  <c r="M455" i="37"/>
  <c r="W455" i="37"/>
  <c r="AD455" i="37"/>
  <c r="P455" i="37"/>
  <c r="AC455" i="37"/>
  <c r="AP455" i="37"/>
  <c r="S455" i="37"/>
  <c r="AM455" i="37"/>
  <c r="AE455" i="37"/>
  <c r="Y455" i="37"/>
  <c r="X455" i="37"/>
  <c r="AC44" i="35"/>
  <c r="AE44" i="35"/>
  <c r="W44" i="35"/>
  <c r="X44" i="35"/>
  <c r="S44" i="35"/>
  <c r="Y44" i="35"/>
  <c r="Z44" i="35"/>
  <c r="P44" i="35"/>
  <c r="N44" i="35"/>
  <c r="K44" i="35"/>
  <c r="AO44" i="35"/>
  <c r="AJ44" i="35"/>
  <c r="AF44" i="35"/>
  <c r="R44" i="35"/>
  <c r="AK44" i="35"/>
  <c r="T44" i="35"/>
  <c r="V44" i="35"/>
  <c r="AM44" i="35"/>
  <c r="AG44" i="35"/>
  <c r="O44" i="35"/>
  <c r="L44" i="35"/>
  <c r="AB44" i="35"/>
  <c r="I44" i="35"/>
  <c r="AD44" i="35"/>
  <c r="AI44" i="35"/>
  <c r="AR44" i="35"/>
  <c r="AL44" i="35"/>
  <c r="AS44" i="35"/>
  <c r="AN44" i="35"/>
  <c r="AP44" i="35"/>
  <c r="AA44" i="35"/>
  <c r="AH44" i="35"/>
  <c r="AT44" i="35"/>
  <c r="U44" i="35"/>
  <c r="AQ44" i="35"/>
  <c r="M44" i="35"/>
  <c r="Q44" i="35"/>
  <c r="S253" i="37"/>
  <c r="AF253" i="37"/>
  <c r="AD253" i="37"/>
  <c r="M253" i="37"/>
  <c r="AB253" i="37"/>
  <c r="AA253" i="37"/>
  <c r="AK253" i="37"/>
  <c r="T253" i="37"/>
  <c r="AJ253" i="37"/>
  <c r="AE253" i="37"/>
  <c r="AN253" i="37"/>
  <c r="P253" i="37"/>
  <c r="AR253" i="37"/>
  <c r="AM253" i="37"/>
  <c r="X253" i="37"/>
  <c r="AC253" i="37"/>
  <c r="N253" i="37"/>
  <c r="AT253" i="37"/>
  <c r="V253" i="37"/>
  <c r="R253" i="37"/>
  <c r="Q253" i="37"/>
  <c r="W253" i="37"/>
  <c r="O253" i="37"/>
  <c r="AO253" i="37"/>
  <c r="Y253" i="37"/>
  <c r="AH253" i="37"/>
  <c r="AP253" i="37"/>
  <c r="I253" i="37"/>
  <c r="AI253" i="37"/>
  <c r="L253" i="37"/>
  <c r="AG253" i="37"/>
  <c r="Z253" i="37"/>
  <c r="K253" i="37"/>
  <c r="AL253" i="37"/>
  <c r="AS253" i="37"/>
  <c r="AQ253" i="37"/>
  <c r="U253" i="37"/>
  <c r="AO542" i="36"/>
  <c r="P542" i="36"/>
  <c r="AK542" i="36"/>
  <c r="I542" i="36"/>
  <c r="AA542" i="36"/>
  <c r="AN542" i="36"/>
  <c r="AG542" i="36"/>
  <c r="Q542" i="36"/>
  <c r="AL542" i="36"/>
  <c r="AM542" i="36"/>
  <c r="AC542" i="36"/>
  <c r="AB542" i="36"/>
  <c r="AS542" i="36"/>
  <c r="AF542" i="36"/>
  <c r="Y542" i="36"/>
  <c r="R542" i="36"/>
  <c r="AI542" i="36"/>
  <c r="AR542" i="36"/>
  <c r="AQ542" i="36"/>
  <c r="AE542" i="36"/>
  <c r="AH542" i="36"/>
  <c r="AP542" i="36"/>
  <c r="X542" i="36"/>
  <c r="W542" i="36"/>
  <c r="AD542" i="36"/>
  <c r="U542" i="36"/>
  <c r="O542" i="36"/>
  <c r="S542" i="36"/>
  <c r="K542" i="36"/>
  <c r="AJ542" i="36"/>
  <c r="L542" i="36"/>
  <c r="AT542" i="36"/>
  <c r="V542" i="36"/>
  <c r="M542" i="36"/>
  <c r="N542" i="36"/>
  <c r="T542" i="36"/>
  <c r="Z542" i="36"/>
  <c r="W480" i="35"/>
  <c r="Y480" i="35"/>
  <c r="P480" i="35"/>
  <c r="M480" i="35"/>
  <c r="AS480" i="35"/>
  <c r="S480" i="35"/>
  <c r="T480" i="35"/>
  <c r="AL480" i="35"/>
  <c r="AF480" i="35"/>
  <c r="O480" i="35"/>
  <c r="N480" i="35"/>
  <c r="AB480" i="35"/>
  <c r="L480" i="35"/>
  <c r="AE480" i="35"/>
  <c r="AJ480" i="35"/>
  <c r="AC480" i="35"/>
  <c r="AG480" i="35"/>
  <c r="U480" i="35"/>
  <c r="K480" i="35"/>
  <c r="R480" i="35"/>
  <c r="X480" i="35"/>
  <c r="AT480" i="35"/>
  <c r="AD480" i="35"/>
  <c r="AO480" i="35"/>
  <c r="AP480" i="35"/>
  <c r="AI480" i="35"/>
  <c r="AK480" i="35"/>
  <c r="AN480" i="35"/>
  <c r="AA480" i="35"/>
  <c r="V480" i="35"/>
  <c r="Z480" i="35"/>
  <c r="AH480" i="35"/>
  <c r="Q480" i="35"/>
  <c r="AR480" i="35"/>
  <c r="AQ480" i="35"/>
  <c r="AM480" i="35"/>
  <c r="I480" i="35"/>
  <c r="AD486" i="35"/>
  <c r="AO486" i="35"/>
  <c r="I486" i="35"/>
  <c r="AN486" i="35"/>
  <c r="R486" i="35"/>
  <c r="AF486" i="35"/>
  <c r="AR486" i="35"/>
  <c r="AK486" i="35"/>
  <c r="AQ486" i="35"/>
  <c r="AH486" i="35"/>
  <c r="AP486" i="35"/>
  <c r="T486" i="35"/>
  <c r="AC486" i="35"/>
  <c r="W486" i="35"/>
  <c r="AG486" i="35"/>
  <c r="AL486" i="35"/>
  <c r="Z486" i="35"/>
  <c r="AE486" i="35"/>
  <c r="X486" i="35"/>
  <c r="AM486" i="35"/>
  <c r="S486" i="35"/>
  <c r="O486" i="35"/>
  <c r="Q486" i="35"/>
  <c r="P486" i="35"/>
  <c r="AJ486" i="35"/>
  <c r="U486" i="35"/>
  <c r="N486" i="35"/>
  <c r="V486" i="35"/>
  <c r="L486" i="35"/>
  <c r="M486" i="35"/>
  <c r="K486" i="35"/>
  <c r="AA486" i="35"/>
  <c r="AI486" i="35"/>
  <c r="AS486" i="35"/>
  <c r="AT486" i="35"/>
  <c r="Y486" i="35"/>
  <c r="AB486" i="35"/>
  <c r="S469" i="36"/>
  <c r="I469" i="36"/>
  <c r="R469" i="36"/>
  <c r="K469" i="36"/>
  <c r="AM469" i="36"/>
  <c r="AT469" i="36"/>
  <c r="AD469" i="36"/>
  <c r="AL469" i="36"/>
  <c r="AJ469" i="36"/>
  <c r="AK469" i="36"/>
  <c r="AC469" i="36"/>
  <c r="AF469" i="36"/>
  <c r="AE469" i="36"/>
  <c r="V469" i="36"/>
  <c r="AP469" i="36"/>
  <c r="M469" i="36"/>
  <c r="AR469" i="36"/>
  <c r="Z469" i="36"/>
  <c r="Q469" i="36"/>
  <c r="W469" i="36"/>
  <c r="AN469" i="36"/>
  <c r="U469" i="36"/>
  <c r="Y469" i="36"/>
  <c r="AG469" i="36"/>
  <c r="AA469" i="36"/>
  <c r="O469" i="36"/>
  <c r="AH469" i="36"/>
  <c r="AQ469" i="36"/>
  <c r="AS469" i="36"/>
  <c r="P469" i="36"/>
  <c r="X469" i="36"/>
  <c r="T469" i="36"/>
  <c r="L469" i="36"/>
  <c r="AI469" i="36"/>
  <c r="AB469" i="36"/>
  <c r="N469" i="36"/>
  <c r="AO469" i="36"/>
  <c r="U319" i="36"/>
  <c r="AP319" i="36"/>
  <c r="X319" i="36"/>
  <c r="V319" i="36"/>
  <c r="I319" i="36"/>
  <c r="AH319" i="36"/>
  <c r="T319" i="36"/>
  <c r="Q319" i="36"/>
  <c r="AT319" i="36"/>
  <c r="Z319" i="36"/>
  <c r="P319" i="36"/>
  <c r="K319" i="36"/>
  <c r="AM319" i="36"/>
  <c r="S319" i="36"/>
  <c r="AI319" i="36"/>
  <c r="AR319" i="36"/>
  <c r="AG319" i="36"/>
  <c r="Y319" i="36"/>
  <c r="AN319" i="36"/>
  <c r="AA319" i="36"/>
  <c r="R319" i="36"/>
  <c r="AJ319" i="36"/>
  <c r="AS319" i="36"/>
  <c r="AF319" i="36"/>
  <c r="AK319" i="36"/>
  <c r="AO319" i="36"/>
  <c r="AB319" i="36"/>
  <c r="M319" i="36"/>
  <c r="L319" i="36"/>
  <c r="AE319" i="36"/>
  <c r="AQ319" i="36"/>
  <c r="AL319" i="36"/>
  <c r="AD319" i="36"/>
  <c r="W319" i="36"/>
  <c r="O319" i="36"/>
  <c r="AC319" i="36"/>
  <c r="N319" i="36"/>
  <c r="V7" i="35"/>
  <c r="U7" i="35"/>
  <c r="I7" i="35"/>
  <c r="AB7" i="35"/>
  <c r="R7" i="35"/>
  <c r="P7" i="35"/>
  <c r="AN7" i="35"/>
  <c r="T7" i="35"/>
  <c r="Z7" i="35"/>
  <c r="AS7" i="35"/>
  <c r="L7" i="35"/>
  <c r="O7" i="35"/>
  <c r="AL7" i="35"/>
  <c r="AA7" i="35"/>
  <c r="S7" i="35"/>
  <c r="AH7" i="35"/>
  <c r="K7" i="35"/>
  <c r="AO7" i="35"/>
  <c r="AD7" i="35"/>
  <c r="AM7" i="35"/>
  <c r="AI7" i="35"/>
  <c r="AT7" i="35"/>
  <c r="AK7" i="35"/>
  <c r="AG7" i="35"/>
  <c r="AC7" i="35"/>
  <c r="X7" i="35"/>
  <c r="Q7" i="35"/>
  <c r="AP7" i="35"/>
  <c r="Y7" i="35"/>
  <c r="AF7" i="35"/>
  <c r="W7" i="35"/>
  <c r="AQ7" i="35"/>
  <c r="AE7" i="35"/>
  <c r="M7" i="35"/>
  <c r="N7" i="35"/>
  <c r="AR7" i="35"/>
  <c r="AJ7" i="35"/>
  <c r="X338" i="36"/>
  <c r="AF338" i="36"/>
  <c r="Y338" i="36"/>
  <c r="Z338" i="36"/>
  <c r="L338" i="36"/>
  <c r="AD338" i="36"/>
  <c r="U338" i="36"/>
  <c r="T338" i="36"/>
  <c r="AQ338" i="36"/>
  <c r="W338" i="36"/>
  <c r="AG338" i="36"/>
  <c r="O338" i="36"/>
  <c r="V338" i="36"/>
  <c r="AC338" i="36"/>
  <c r="N338" i="36"/>
  <c r="Q338" i="36"/>
  <c r="AN338" i="36"/>
  <c r="AR338" i="36"/>
  <c r="AO338" i="36"/>
  <c r="AA338" i="36"/>
  <c r="AT338" i="36"/>
  <c r="AM338" i="36"/>
  <c r="AK338" i="36"/>
  <c r="S338" i="36"/>
  <c r="M338" i="36"/>
  <c r="AI338" i="36"/>
  <c r="I338" i="36"/>
  <c r="AB338" i="36"/>
  <c r="AP338" i="36"/>
  <c r="AJ338" i="36"/>
  <c r="K338" i="36"/>
  <c r="AS338" i="36"/>
  <c r="R338" i="36"/>
  <c r="AE338" i="36"/>
  <c r="AH338" i="36"/>
  <c r="AL338" i="36"/>
  <c r="P338" i="36"/>
  <c r="AC90" i="35"/>
  <c r="AI90" i="35"/>
  <c r="O90" i="35"/>
  <c r="U90" i="35"/>
  <c r="L90" i="35"/>
  <c r="AQ90" i="35"/>
  <c r="T90" i="35"/>
  <c r="AH90" i="35"/>
  <c r="AE90" i="35"/>
  <c r="AK90" i="35"/>
  <c r="Z90" i="35"/>
  <c r="AM90" i="35"/>
  <c r="AJ90" i="35"/>
  <c r="AS90" i="35"/>
  <c r="AB90" i="35"/>
  <c r="AA90" i="35"/>
  <c r="Q90" i="35"/>
  <c r="K90" i="35"/>
  <c r="N90" i="35"/>
  <c r="Y90" i="35"/>
  <c r="AT90" i="35"/>
  <c r="W90" i="35"/>
  <c r="AR90" i="35"/>
  <c r="P90" i="35"/>
  <c r="X90" i="35"/>
  <c r="I90" i="35"/>
  <c r="AG90" i="35"/>
  <c r="AP90" i="35"/>
  <c r="V90" i="35"/>
  <c r="AN90" i="35"/>
  <c r="AL90" i="35"/>
  <c r="AD90" i="35"/>
  <c r="AO90" i="35"/>
  <c r="R90" i="35"/>
  <c r="M90" i="35"/>
  <c r="S90" i="35"/>
  <c r="AF90" i="35"/>
  <c r="AD138" i="35"/>
  <c r="AH138" i="35"/>
  <c r="S138" i="35"/>
  <c r="AC138" i="35"/>
  <c r="AI138" i="35"/>
  <c r="AM138" i="35"/>
  <c r="AG138" i="35"/>
  <c r="W138" i="35"/>
  <c r="AJ138" i="35"/>
  <c r="M138" i="35"/>
  <c r="Q138" i="35"/>
  <c r="O138" i="35"/>
  <c r="K138" i="35"/>
  <c r="AP138" i="35"/>
  <c r="AB138" i="35"/>
  <c r="Z138" i="35"/>
  <c r="P138" i="35"/>
  <c r="AT138" i="35"/>
  <c r="AF138" i="35"/>
  <c r="U138" i="35"/>
  <c r="AL138" i="35"/>
  <c r="AR138" i="35"/>
  <c r="V138" i="35"/>
  <c r="AO138" i="35"/>
  <c r="AQ138" i="35"/>
  <c r="Y138" i="35"/>
  <c r="T138" i="35"/>
  <c r="N138" i="35"/>
  <c r="R138" i="35"/>
  <c r="AE138" i="35"/>
  <c r="AK138" i="35"/>
  <c r="X138" i="35"/>
  <c r="AN138" i="35"/>
  <c r="AA138" i="35"/>
  <c r="L138" i="35"/>
  <c r="AS138" i="35"/>
  <c r="I138" i="35"/>
  <c r="AT15" i="35"/>
  <c r="N15" i="35"/>
  <c r="K15" i="35"/>
  <c r="AI15" i="35"/>
  <c r="O15" i="35"/>
  <c r="AP15" i="35"/>
  <c r="AS15" i="35"/>
  <c r="AB15" i="35"/>
  <c r="AN15" i="35"/>
  <c r="R15" i="35"/>
  <c r="AE15" i="35"/>
  <c r="AJ15" i="35"/>
  <c r="AQ15" i="35"/>
  <c r="X15" i="35"/>
  <c r="AC15" i="35"/>
  <c r="AK15" i="35"/>
  <c r="Q15" i="35"/>
  <c r="W15" i="35"/>
  <c r="Z15" i="35"/>
  <c r="AO15" i="35"/>
  <c r="V15" i="35"/>
  <c r="T15" i="35"/>
  <c r="AF15" i="35"/>
  <c r="M15" i="35"/>
  <c r="AH15" i="35"/>
  <c r="AM15" i="35"/>
  <c r="S15" i="35"/>
  <c r="U15" i="35"/>
  <c r="P15" i="35"/>
  <c r="I15" i="35"/>
  <c r="AD15" i="35"/>
  <c r="L15" i="35"/>
  <c r="AL15" i="35"/>
  <c r="AA15" i="35"/>
  <c r="AR15" i="35"/>
  <c r="Y15" i="35"/>
  <c r="AG15" i="35"/>
  <c r="AG383" i="37"/>
  <c r="K383" i="37"/>
  <c r="AM383" i="37"/>
  <c r="U383" i="37"/>
  <c r="AN383" i="37"/>
  <c r="S383" i="37"/>
  <c r="M383" i="37"/>
  <c r="AD383" i="37"/>
  <c r="Y383" i="37"/>
  <c r="AI383" i="37"/>
  <c r="Q383" i="37"/>
  <c r="N383" i="37"/>
  <c r="AK383" i="37"/>
  <c r="AP383" i="37"/>
  <c r="V383" i="37"/>
  <c r="I383" i="37"/>
  <c r="AS383" i="37"/>
  <c r="AH383" i="37"/>
  <c r="AE383" i="37"/>
  <c r="P383" i="37"/>
  <c r="AR383" i="37"/>
  <c r="AJ383" i="37"/>
  <c r="AA383" i="37"/>
  <c r="L383" i="37"/>
  <c r="AT383" i="37"/>
  <c r="X383" i="37"/>
  <c r="T383" i="37"/>
  <c r="AL383" i="37"/>
  <c r="AO383" i="37"/>
  <c r="Z383" i="37"/>
  <c r="W383" i="37"/>
  <c r="AB383" i="37"/>
  <c r="AF383" i="37"/>
  <c r="AC383" i="37"/>
  <c r="R383" i="37"/>
  <c r="AQ383" i="37"/>
  <c r="O383" i="37"/>
  <c r="Q163" i="36"/>
  <c r="P163" i="36"/>
  <c r="L163" i="36"/>
  <c r="X163" i="36"/>
  <c r="AS163" i="36"/>
  <c r="M163" i="36"/>
  <c r="K163" i="36"/>
  <c r="AP163" i="36"/>
  <c r="AD163" i="36"/>
  <c r="AO163" i="36"/>
  <c r="I163" i="36"/>
  <c r="AR163" i="36"/>
  <c r="AE163" i="36"/>
  <c r="Y163" i="36"/>
  <c r="AA163" i="36"/>
  <c r="W163" i="36"/>
  <c r="S163" i="36"/>
  <c r="AL163" i="36"/>
  <c r="O163" i="36"/>
  <c r="AF163" i="36"/>
  <c r="AI163" i="36"/>
  <c r="AT163" i="36"/>
  <c r="N163" i="36"/>
  <c r="V163" i="36"/>
  <c r="AN163" i="36"/>
  <c r="AJ163" i="36"/>
  <c r="AM163" i="36"/>
  <c r="Z163" i="36"/>
  <c r="AH163" i="36"/>
  <c r="AB163" i="36"/>
  <c r="AK163" i="36"/>
  <c r="AC163" i="36"/>
  <c r="AG163" i="36"/>
  <c r="U163" i="36"/>
  <c r="AQ163" i="36"/>
  <c r="R163" i="36"/>
  <c r="T163" i="36"/>
  <c r="AG479" i="35"/>
  <c r="AL479" i="35"/>
  <c r="S479" i="35"/>
  <c r="AD479" i="35"/>
  <c r="I479" i="35"/>
  <c r="AF479" i="35"/>
  <c r="AH479" i="35"/>
  <c r="U479" i="35"/>
  <c r="Q479" i="35"/>
  <c r="AB479" i="35"/>
  <c r="AC479" i="35"/>
  <c r="N479" i="35"/>
  <c r="K479" i="35"/>
  <c r="AK479" i="35"/>
  <c r="Z479" i="35"/>
  <c r="X479" i="35"/>
  <c r="W479" i="35"/>
  <c r="V479" i="35"/>
  <c r="AN479" i="35"/>
  <c r="AS479" i="35"/>
  <c r="AI479" i="35"/>
  <c r="AR479" i="35"/>
  <c r="AP479" i="35"/>
  <c r="AJ479" i="35"/>
  <c r="AA479" i="35"/>
  <c r="P479" i="35"/>
  <c r="AO479" i="35"/>
  <c r="L479" i="35"/>
  <c r="T479" i="35"/>
  <c r="AE479" i="35"/>
  <c r="AM479" i="35"/>
  <c r="R479" i="35"/>
  <c r="M479" i="35"/>
  <c r="AT479" i="35"/>
  <c r="Y479" i="35"/>
  <c r="O479" i="35"/>
  <c r="AQ479" i="35"/>
  <c r="AN172" i="35"/>
  <c r="AS172" i="35"/>
  <c r="M172" i="35"/>
  <c r="L172" i="35"/>
  <c r="S172" i="35"/>
  <c r="Z172" i="35"/>
  <c r="K172" i="35"/>
  <c r="AO172" i="35"/>
  <c r="I172" i="35"/>
  <c r="AQ172" i="35"/>
  <c r="P172" i="35"/>
  <c r="T172" i="35"/>
  <c r="AK172" i="35"/>
  <c r="AR172" i="35"/>
  <c r="AJ172" i="35"/>
  <c r="AP172" i="35"/>
  <c r="U172" i="35"/>
  <c r="W172" i="35"/>
  <c r="AL172" i="35"/>
  <c r="AT172" i="35"/>
  <c r="AC172" i="35"/>
  <c r="V172" i="35"/>
  <c r="AM172" i="35"/>
  <c r="Y172" i="35"/>
  <c r="O172" i="35"/>
  <c r="Q172" i="35"/>
  <c r="AA172" i="35"/>
  <c r="AF172" i="35"/>
  <c r="R172" i="35"/>
  <c r="AI172" i="35"/>
  <c r="AG172" i="35"/>
  <c r="AD172" i="35"/>
  <c r="AE172" i="35"/>
  <c r="AH172" i="35"/>
  <c r="AB172" i="35"/>
  <c r="X172" i="35"/>
  <c r="N172" i="35"/>
  <c r="U473" i="35"/>
  <c r="AP473" i="35"/>
  <c r="AR473" i="35"/>
  <c r="K473" i="35"/>
  <c r="AF473" i="35"/>
  <c r="AL473" i="35"/>
  <c r="AO473" i="35"/>
  <c r="AK473" i="35"/>
  <c r="AI473" i="35"/>
  <c r="Q473" i="35"/>
  <c r="AH473" i="35"/>
  <c r="AJ473" i="35"/>
  <c r="AC473" i="35"/>
  <c r="X473" i="35"/>
  <c r="R473" i="35"/>
  <c r="O473" i="35"/>
  <c r="AB473" i="35"/>
  <c r="M473" i="35"/>
  <c r="Y473" i="35"/>
  <c r="AN473" i="35"/>
  <c r="AD473" i="35"/>
  <c r="T473" i="35"/>
  <c r="AA473" i="35"/>
  <c r="AT473" i="35"/>
  <c r="I473" i="35"/>
  <c r="AQ473" i="35"/>
  <c r="W473" i="35"/>
  <c r="N473" i="35"/>
  <c r="S473" i="35"/>
  <c r="AG473" i="35"/>
  <c r="L473" i="35"/>
  <c r="Z473" i="35"/>
  <c r="V473" i="35"/>
  <c r="AS473" i="35"/>
  <c r="P473" i="35"/>
  <c r="AM473" i="35"/>
  <c r="AE473" i="35"/>
  <c r="AR100" i="36"/>
  <c r="L100" i="36"/>
  <c r="AT100" i="36"/>
  <c r="AQ100" i="36"/>
  <c r="AN100" i="36"/>
  <c r="AS100" i="36"/>
  <c r="AO100" i="36"/>
  <c r="AG100" i="36"/>
  <c r="T100" i="36"/>
  <c r="R100" i="36"/>
  <c r="N100" i="36"/>
  <c r="AE100" i="36"/>
  <c r="AA100" i="36"/>
  <c r="AH100" i="36"/>
  <c r="I100" i="36"/>
  <c r="AL100" i="36"/>
  <c r="AC100" i="36"/>
  <c r="V100" i="36"/>
  <c r="AJ100" i="36"/>
  <c r="W100" i="36"/>
  <c r="K100" i="36"/>
  <c r="AF100" i="36"/>
  <c r="Y100" i="36"/>
  <c r="AB100" i="36"/>
  <c r="S100" i="36"/>
  <c r="Z100" i="36"/>
  <c r="X100" i="36"/>
  <c r="AK100" i="36"/>
  <c r="AM100" i="36"/>
  <c r="Q100" i="36"/>
  <c r="M100" i="36"/>
  <c r="AP100" i="36"/>
  <c r="AD100" i="36"/>
  <c r="P100" i="36"/>
  <c r="AI100" i="36"/>
  <c r="O100" i="36"/>
  <c r="U100" i="36"/>
  <c r="AN90" i="37"/>
  <c r="AS90" i="37"/>
  <c r="AR90" i="37"/>
  <c r="M90" i="37"/>
  <c r="L90" i="37"/>
  <c r="AP90" i="37"/>
  <c r="V90" i="37"/>
  <c r="U90" i="37"/>
  <c r="AH90" i="37"/>
  <c r="K90" i="37"/>
  <c r="AI90" i="37"/>
  <c r="X90" i="37"/>
  <c r="I90" i="37"/>
  <c r="AJ90" i="37"/>
  <c r="AE90" i="37"/>
  <c r="P90" i="37"/>
  <c r="AD90" i="37"/>
  <c r="AC90" i="37"/>
  <c r="Z90" i="37"/>
  <c r="O90" i="37"/>
  <c r="S90" i="37"/>
  <c r="T90" i="37"/>
  <c r="AT90" i="37"/>
  <c r="AF90" i="37"/>
  <c r="AO90" i="37"/>
  <c r="AG90" i="37"/>
  <c r="AK90" i="37"/>
  <c r="R90" i="37"/>
  <c r="AB90" i="37"/>
  <c r="AL90" i="37"/>
  <c r="Q90" i="37"/>
  <c r="AA90" i="37"/>
  <c r="W90" i="37"/>
  <c r="Y90" i="37"/>
  <c r="AM90" i="37"/>
  <c r="AQ90" i="37"/>
  <c r="N90" i="37"/>
  <c r="AT71" i="36"/>
  <c r="AN71" i="36"/>
  <c r="AS71" i="36"/>
  <c r="M71" i="36"/>
  <c r="K71" i="36"/>
  <c r="AP71" i="36"/>
  <c r="AO71" i="36"/>
  <c r="I71" i="36"/>
  <c r="AR71" i="36"/>
  <c r="AE71" i="36"/>
  <c r="AK71" i="36"/>
  <c r="AQ71" i="36"/>
  <c r="AM71" i="36"/>
  <c r="T71" i="36"/>
  <c r="Z71" i="36"/>
  <c r="AA71" i="36"/>
  <c r="AJ71" i="36"/>
  <c r="AG71" i="36"/>
  <c r="V71" i="36"/>
  <c r="AI71" i="36"/>
  <c r="AC71" i="36"/>
  <c r="P71" i="36"/>
  <c r="S71" i="36"/>
  <c r="X71" i="36"/>
  <c r="AL71" i="36"/>
  <c r="N71" i="36"/>
  <c r="AF71" i="36"/>
  <c r="U71" i="36"/>
  <c r="Q71" i="36"/>
  <c r="O71" i="36"/>
  <c r="AH71" i="36"/>
  <c r="W71" i="36"/>
  <c r="R71" i="36"/>
  <c r="L71" i="36"/>
  <c r="AD71" i="36"/>
  <c r="Y71" i="36"/>
  <c r="AB71" i="36"/>
  <c r="AC115" i="35"/>
  <c r="AL115" i="35"/>
  <c r="AQ115" i="35"/>
  <c r="AI115" i="35"/>
  <c r="AR115" i="35"/>
  <c r="AM115" i="35"/>
  <c r="AH115" i="35"/>
  <c r="AK115" i="35"/>
  <c r="AB115" i="35"/>
  <c r="AG115" i="35"/>
  <c r="AD115" i="35"/>
  <c r="AF115" i="35"/>
  <c r="T115" i="35"/>
  <c r="X115" i="35"/>
  <c r="AJ115" i="35"/>
  <c r="AT115" i="35"/>
  <c r="N115" i="35"/>
  <c r="K115" i="35"/>
  <c r="W115" i="35"/>
  <c r="V115" i="35"/>
  <c r="AN115" i="35"/>
  <c r="O115" i="35"/>
  <c r="R115" i="35"/>
  <c r="AE115" i="35"/>
  <c r="L115" i="35"/>
  <c r="AA115" i="35"/>
  <c r="Y115" i="35"/>
  <c r="AP115" i="35"/>
  <c r="AO115" i="35"/>
  <c r="S115" i="35"/>
  <c r="I115" i="35"/>
  <c r="Z115" i="35"/>
  <c r="M115" i="35"/>
  <c r="AS115" i="35"/>
  <c r="U115" i="35"/>
  <c r="Q115" i="35"/>
  <c r="P115" i="35"/>
  <c r="AM317" i="37"/>
  <c r="AR317" i="37"/>
  <c r="AJ317" i="37"/>
  <c r="AT317" i="37"/>
  <c r="T317" i="37"/>
  <c r="AI317" i="37"/>
  <c r="AL317" i="37"/>
  <c r="AC317" i="37"/>
  <c r="AK317" i="37"/>
  <c r="AO317" i="37"/>
  <c r="AE317" i="37"/>
  <c r="AG317" i="37"/>
  <c r="U317" i="37"/>
  <c r="Z317" i="37"/>
  <c r="X317" i="37"/>
  <c r="O317" i="37"/>
  <c r="L317" i="37"/>
  <c r="Y317" i="37"/>
  <c r="M317" i="37"/>
  <c r="AB317" i="37"/>
  <c r="R317" i="37"/>
  <c r="AN317" i="37"/>
  <c r="V317" i="37"/>
  <c r="I317" i="37"/>
  <c r="AQ317" i="37"/>
  <c r="Q317" i="37"/>
  <c r="AF317" i="37"/>
  <c r="AP317" i="37"/>
  <c r="S317" i="37"/>
  <c r="AH317" i="37"/>
  <c r="K317" i="37"/>
  <c r="P317" i="37"/>
  <c r="W317" i="37"/>
  <c r="AA317" i="37"/>
  <c r="N317" i="37"/>
  <c r="AS317" i="37"/>
  <c r="AD317" i="37"/>
  <c r="AM531" i="37"/>
  <c r="AT531" i="37"/>
  <c r="AN531" i="37"/>
  <c r="Q531" i="37"/>
  <c r="AR531" i="37"/>
  <c r="AI531" i="37"/>
  <c r="AO531" i="37"/>
  <c r="AG531" i="37"/>
  <c r="AP531" i="37"/>
  <c r="AE531" i="37"/>
  <c r="AJ531" i="37"/>
  <c r="Z531" i="37"/>
  <c r="AC531" i="37"/>
  <c r="U531" i="37"/>
  <c r="O531" i="37"/>
  <c r="N531" i="37"/>
  <c r="AK531" i="37"/>
  <c r="AF531" i="37"/>
  <c r="AD531" i="37"/>
  <c r="P531" i="37"/>
  <c r="I531" i="37"/>
  <c r="Y531" i="37"/>
  <c r="AL531" i="37"/>
  <c r="AQ531" i="37"/>
  <c r="T531" i="37"/>
  <c r="V531" i="37"/>
  <c r="M531" i="37"/>
  <c r="S531" i="37"/>
  <c r="AS531" i="37"/>
  <c r="K531" i="37"/>
  <c r="AB531" i="37"/>
  <c r="R531" i="37"/>
  <c r="L531" i="37"/>
  <c r="AH531" i="37"/>
  <c r="W531" i="37"/>
  <c r="X531" i="37"/>
  <c r="AA531" i="37"/>
  <c r="AQ558" i="36"/>
  <c r="AR558" i="36"/>
  <c r="AL558" i="36"/>
  <c r="O558" i="36"/>
  <c r="AJ558" i="36"/>
  <c r="AH558" i="36"/>
  <c r="AK558" i="36"/>
  <c r="V558" i="36"/>
  <c r="K558" i="36"/>
  <c r="AF558" i="36"/>
  <c r="R558" i="36"/>
  <c r="AC558" i="36"/>
  <c r="U558" i="36"/>
  <c r="AB558" i="36"/>
  <c r="I558" i="36"/>
  <c r="P558" i="36"/>
  <c r="Y558" i="36"/>
  <c r="L558" i="36"/>
  <c r="AP558" i="36"/>
  <c r="AA558" i="36"/>
  <c r="AM558" i="36"/>
  <c r="AE558" i="36"/>
  <c r="AO558" i="36"/>
  <c r="T558" i="36"/>
  <c r="Z558" i="36"/>
  <c r="W558" i="36"/>
  <c r="N558" i="36"/>
  <c r="AD558" i="36"/>
  <c r="AS558" i="36"/>
  <c r="AT558" i="36"/>
  <c r="X558" i="36"/>
  <c r="AN558" i="36"/>
  <c r="AI558" i="36"/>
  <c r="AG558" i="36"/>
  <c r="Q558" i="36"/>
  <c r="S558" i="36"/>
  <c r="M558" i="36"/>
  <c r="AP585" i="36"/>
  <c r="O585" i="36"/>
  <c r="T585" i="36"/>
  <c r="Y585" i="36"/>
  <c r="AL585" i="36"/>
  <c r="AQ585" i="36"/>
  <c r="K585" i="36"/>
  <c r="P585" i="36"/>
  <c r="Q585" i="36"/>
  <c r="AH585" i="36"/>
  <c r="AM585" i="36"/>
  <c r="AR585" i="36"/>
  <c r="L585" i="36"/>
  <c r="AG585" i="36"/>
  <c r="R585" i="36"/>
  <c r="W585" i="36"/>
  <c r="AB585" i="36"/>
  <c r="AK585" i="36"/>
  <c r="AD585" i="36"/>
  <c r="AN585" i="36"/>
  <c r="I585" i="36"/>
  <c r="Z585" i="36"/>
  <c r="AJ585" i="36"/>
  <c r="AO585" i="36"/>
  <c r="X585" i="36"/>
  <c r="V585" i="36"/>
  <c r="AF585" i="36"/>
  <c r="N585" i="36"/>
  <c r="AA585" i="36"/>
  <c r="M585" i="36"/>
  <c r="AT585" i="36"/>
  <c r="S585" i="36"/>
  <c r="U585" i="36"/>
  <c r="AI585" i="36"/>
  <c r="AE585" i="36"/>
  <c r="AS585" i="36"/>
  <c r="AC585" i="36"/>
  <c r="O368" i="36"/>
  <c r="M368" i="36"/>
  <c r="AG368" i="36"/>
  <c r="N368" i="36"/>
  <c r="AQ368" i="36"/>
  <c r="K368" i="36"/>
  <c r="AT368" i="36"/>
  <c r="Z368" i="36"/>
  <c r="AD368" i="36"/>
  <c r="AM368" i="36"/>
  <c r="AS368" i="36"/>
  <c r="AL368" i="36"/>
  <c r="T368" i="36"/>
  <c r="AK368" i="36"/>
  <c r="W368" i="36"/>
  <c r="X368" i="36"/>
  <c r="AB368" i="36"/>
  <c r="V368" i="36"/>
  <c r="AI368" i="36"/>
  <c r="AF368" i="36"/>
  <c r="I368" i="36"/>
  <c r="S368" i="36"/>
  <c r="AE368" i="36"/>
  <c r="Y368" i="36"/>
  <c r="AR368" i="36"/>
  <c r="AA368" i="36"/>
  <c r="Q368" i="36"/>
  <c r="P368" i="36"/>
  <c r="AO368" i="36"/>
  <c r="AC368" i="36"/>
  <c r="AJ368" i="36"/>
  <c r="R368" i="36"/>
  <c r="U368" i="36"/>
  <c r="AP368" i="36"/>
  <c r="AH368" i="36"/>
  <c r="L368" i="36"/>
  <c r="AN368" i="36"/>
  <c r="O142" i="35"/>
  <c r="AD142" i="35"/>
  <c r="I142" i="35"/>
  <c r="AQ142" i="35"/>
  <c r="K142" i="35"/>
  <c r="AT142" i="35"/>
  <c r="V142" i="35"/>
  <c r="AL142" i="35"/>
  <c r="AM142" i="35"/>
  <c r="AP142" i="35"/>
  <c r="AN142" i="35"/>
  <c r="M142" i="35"/>
  <c r="T142" i="35"/>
  <c r="W142" i="35"/>
  <c r="U142" i="35"/>
  <c r="L142" i="35"/>
  <c r="Q142" i="35"/>
  <c r="X142" i="35"/>
  <c r="AI142" i="35"/>
  <c r="AG142" i="35"/>
  <c r="AH142" i="35"/>
  <c r="AE142" i="35"/>
  <c r="Y142" i="35"/>
  <c r="AR142" i="35"/>
  <c r="AO142" i="35"/>
  <c r="AA142" i="35"/>
  <c r="R142" i="35"/>
  <c r="N142" i="35"/>
  <c r="S142" i="35"/>
  <c r="Z142" i="35"/>
  <c r="AB142" i="35"/>
  <c r="AF142" i="35"/>
  <c r="AS142" i="35"/>
  <c r="AJ142" i="35"/>
  <c r="AK142" i="35"/>
  <c r="P142" i="35"/>
  <c r="AC142" i="35"/>
  <c r="AM470" i="36"/>
  <c r="AR470" i="36"/>
  <c r="AJ470" i="36"/>
  <c r="AT470" i="36"/>
  <c r="AI470" i="36"/>
  <c r="AL470" i="36"/>
  <c r="AC470" i="36"/>
  <c r="AK470" i="36"/>
  <c r="AO470" i="36"/>
  <c r="AE470" i="36"/>
  <c r="AG470" i="36"/>
  <c r="U470" i="36"/>
  <c r="Z470" i="36"/>
  <c r="AF470" i="36"/>
  <c r="O470" i="36"/>
  <c r="L470" i="36"/>
  <c r="Y470" i="36"/>
  <c r="AD470" i="36"/>
  <c r="AA470" i="36"/>
  <c r="N470" i="36"/>
  <c r="X470" i="36"/>
  <c r="P470" i="36"/>
  <c r="W470" i="36"/>
  <c r="AS470" i="36"/>
  <c r="M470" i="36"/>
  <c r="K470" i="36"/>
  <c r="S470" i="36"/>
  <c r="AH470" i="36"/>
  <c r="Q470" i="36"/>
  <c r="AN470" i="36"/>
  <c r="AQ470" i="36"/>
  <c r="AP470" i="36"/>
  <c r="T470" i="36"/>
  <c r="AB470" i="36"/>
  <c r="V470" i="36"/>
  <c r="I470" i="36"/>
  <c r="R470" i="36"/>
  <c r="AE417" i="35"/>
  <c r="AF417" i="35"/>
  <c r="V417" i="35"/>
  <c r="AB417" i="35"/>
  <c r="L417" i="35"/>
  <c r="AA417" i="35"/>
  <c r="Z417" i="35"/>
  <c r="N417" i="35"/>
  <c r="R417" i="35"/>
  <c r="Y417" i="35"/>
  <c r="W417" i="35"/>
  <c r="U417" i="35"/>
  <c r="AO417" i="35"/>
  <c r="I417" i="35"/>
  <c r="AD417" i="35"/>
  <c r="AM417" i="35"/>
  <c r="AP417" i="35"/>
  <c r="AJ417" i="35"/>
  <c r="AT417" i="35"/>
  <c r="Q417" i="35"/>
  <c r="S417" i="35"/>
  <c r="AG417" i="35"/>
  <c r="AL417" i="35"/>
  <c r="O417" i="35"/>
  <c r="X417" i="35"/>
  <c r="AK417" i="35"/>
  <c r="K417" i="35"/>
  <c r="M417" i="35"/>
  <c r="AQ417" i="35"/>
  <c r="AR417" i="35"/>
  <c r="AS417" i="35"/>
  <c r="P417" i="35"/>
  <c r="AI417" i="35"/>
  <c r="AC417" i="35"/>
  <c r="AN417" i="35"/>
  <c r="T417" i="35"/>
  <c r="AH417" i="35"/>
  <c r="AT461" i="36"/>
  <c r="W461" i="36"/>
  <c r="AM461" i="36"/>
  <c r="R461" i="36"/>
  <c r="AF461" i="36"/>
  <c r="AE461" i="36"/>
  <c r="V461" i="36"/>
  <c r="Q461" i="36"/>
  <c r="AG461" i="36"/>
  <c r="AA461" i="36"/>
  <c r="AB461" i="36"/>
  <c r="Z461" i="36"/>
  <c r="N461" i="36"/>
  <c r="Y461" i="36"/>
  <c r="AD461" i="36"/>
  <c r="AR461" i="36"/>
  <c r="AK461" i="36"/>
  <c r="AN461" i="36"/>
  <c r="U461" i="36"/>
  <c r="M461" i="36"/>
  <c r="I461" i="36"/>
  <c r="AJ461" i="36"/>
  <c r="O461" i="36"/>
  <c r="AO461" i="36"/>
  <c r="S461" i="36"/>
  <c r="AQ461" i="36"/>
  <c r="AS461" i="36"/>
  <c r="AI461" i="36"/>
  <c r="X461" i="36"/>
  <c r="AC461" i="36"/>
  <c r="AP461" i="36"/>
  <c r="AH461" i="36"/>
  <c r="K461" i="36"/>
  <c r="AL461" i="36"/>
  <c r="T461" i="36"/>
  <c r="L461" i="36"/>
  <c r="P461" i="36"/>
  <c r="AF354" i="36"/>
  <c r="Y354" i="36"/>
  <c r="Z354" i="36"/>
  <c r="L354" i="36"/>
  <c r="AD354" i="36"/>
  <c r="U354" i="36"/>
  <c r="T354" i="36"/>
  <c r="AQ354" i="36"/>
  <c r="W354" i="36"/>
  <c r="R354" i="36"/>
  <c r="Q354" i="36"/>
  <c r="O354" i="36"/>
  <c r="AI354" i="36"/>
  <c r="P354" i="36"/>
  <c r="AT354" i="36"/>
  <c r="AG354" i="36"/>
  <c r="AN354" i="36"/>
  <c r="AL354" i="36"/>
  <c r="AC354" i="36"/>
  <c r="AH354" i="36"/>
  <c r="AO354" i="36"/>
  <c r="AA354" i="36"/>
  <c r="K354" i="36"/>
  <c r="AK354" i="36"/>
  <c r="S354" i="36"/>
  <c r="AM354" i="36"/>
  <c r="M354" i="36"/>
  <c r="AB354" i="36"/>
  <c r="N354" i="36"/>
  <c r="AS354" i="36"/>
  <c r="AR354" i="36"/>
  <c r="I354" i="36"/>
  <c r="AP354" i="36"/>
  <c r="V354" i="36"/>
  <c r="X354" i="36"/>
  <c r="AJ354" i="36"/>
  <c r="AE354" i="36"/>
  <c r="V398" i="36"/>
  <c r="AS398" i="36"/>
  <c r="M398" i="36"/>
  <c r="AF398" i="36"/>
  <c r="L398" i="36"/>
  <c r="AO398" i="36"/>
  <c r="I398" i="36"/>
  <c r="AR398" i="36"/>
  <c r="X398" i="36"/>
  <c r="AK398" i="36"/>
  <c r="AP398" i="36"/>
  <c r="AL398" i="36"/>
  <c r="R398" i="36"/>
  <c r="Y398" i="36"/>
  <c r="AD398" i="36"/>
  <c r="AA398" i="36"/>
  <c r="AI398" i="36"/>
  <c r="U398" i="36"/>
  <c r="W398" i="36"/>
  <c r="S398" i="36"/>
  <c r="T398" i="36"/>
  <c r="O398" i="36"/>
  <c r="AG398" i="36"/>
  <c r="P398" i="36"/>
  <c r="N398" i="36"/>
  <c r="Q398" i="36"/>
  <c r="AH398" i="36"/>
  <c r="AJ398" i="36"/>
  <c r="AE398" i="36"/>
  <c r="Z398" i="36"/>
  <c r="AB398" i="36"/>
  <c r="AT398" i="36"/>
  <c r="AM398" i="36"/>
  <c r="K398" i="36"/>
  <c r="AC398" i="36"/>
  <c r="AQ398" i="36"/>
  <c r="AN398" i="36"/>
  <c r="AK528" i="36"/>
  <c r="Q528" i="36"/>
  <c r="Z528" i="36"/>
  <c r="Y528" i="36"/>
  <c r="AR528" i="36"/>
  <c r="AE528" i="36"/>
  <c r="AH528" i="36"/>
  <c r="U528" i="36"/>
  <c r="T528" i="36"/>
  <c r="AA528" i="36"/>
  <c r="AC528" i="36"/>
  <c r="N528" i="36"/>
  <c r="I528" i="36"/>
  <c r="P528" i="36"/>
  <c r="K528" i="36"/>
  <c r="AB528" i="36"/>
  <c r="AS528" i="36"/>
  <c r="AO528" i="36"/>
  <c r="AD528" i="36"/>
  <c r="AQ528" i="36"/>
  <c r="AN528" i="36"/>
  <c r="AF528" i="36"/>
  <c r="AI528" i="36"/>
  <c r="AJ528" i="36"/>
  <c r="W528" i="36"/>
  <c r="V528" i="36"/>
  <c r="S528" i="36"/>
  <c r="L528" i="36"/>
  <c r="M528" i="36"/>
  <c r="X528" i="36"/>
  <c r="R528" i="36"/>
  <c r="AP528" i="36"/>
  <c r="AM528" i="36"/>
  <c r="AT528" i="36"/>
  <c r="O528" i="36"/>
  <c r="AG528" i="36"/>
  <c r="AL528" i="36"/>
  <c r="AO43" i="36"/>
  <c r="I43" i="36"/>
  <c r="Z43" i="36"/>
  <c r="AE43" i="36"/>
  <c r="X43" i="36"/>
  <c r="AC43" i="36"/>
  <c r="V43" i="36"/>
  <c r="AA43" i="36"/>
  <c r="P43" i="36"/>
  <c r="M43" i="36"/>
  <c r="R43" i="36"/>
  <c r="W43" i="36"/>
  <c r="AK43" i="36"/>
  <c r="AJ43" i="36"/>
  <c r="AQ43" i="36"/>
  <c r="AB43" i="36"/>
  <c r="AT43" i="36"/>
  <c r="AM43" i="36"/>
  <c r="Q43" i="36"/>
  <c r="L43" i="36"/>
  <c r="AP43" i="36"/>
  <c r="AI43" i="36"/>
  <c r="AS43" i="36"/>
  <c r="K43" i="36"/>
  <c r="AL43" i="36"/>
  <c r="AN43" i="36"/>
  <c r="U43" i="36"/>
  <c r="AD43" i="36"/>
  <c r="AG43" i="36"/>
  <c r="AR43" i="36"/>
  <c r="S43" i="36"/>
  <c r="O43" i="36"/>
  <c r="T43" i="36"/>
  <c r="Y43" i="36"/>
  <c r="AF43" i="36"/>
  <c r="AH43" i="36"/>
  <c r="N43" i="36"/>
  <c r="AE558" i="37"/>
  <c r="R558" i="37"/>
  <c r="S558" i="37"/>
  <c r="AG558" i="37"/>
  <c r="I558" i="37"/>
  <c r="AT558" i="37"/>
  <c r="N558" i="37"/>
  <c r="M558" i="37"/>
  <c r="W558" i="37"/>
  <c r="AA558" i="37"/>
  <c r="AP558" i="37"/>
  <c r="AM558" i="37"/>
  <c r="O558" i="37"/>
  <c r="AK558" i="37"/>
  <c r="Z558" i="37"/>
  <c r="AC558" i="37"/>
  <c r="K558" i="37"/>
  <c r="AJ558" i="37"/>
  <c r="AN558" i="37"/>
  <c r="AB558" i="37"/>
  <c r="AI558" i="37"/>
  <c r="P558" i="37"/>
  <c r="X558" i="37"/>
  <c r="U558" i="37"/>
  <c r="V558" i="37"/>
  <c r="AQ558" i="37"/>
  <c r="AH558" i="37"/>
  <c r="AR558" i="37"/>
  <c r="L558" i="37"/>
  <c r="AL558" i="37"/>
  <c r="T558" i="37"/>
  <c r="AD558" i="37"/>
  <c r="AS558" i="37"/>
  <c r="Y558" i="37"/>
  <c r="AF558" i="37"/>
  <c r="AO558" i="37"/>
  <c r="Q558" i="37"/>
  <c r="AM41" i="35"/>
  <c r="AC41" i="35"/>
  <c r="W41" i="35"/>
  <c r="AT41" i="35"/>
  <c r="AP41" i="35"/>
  <c r="N41" i="35"/>
  <c r="I41" i="35"/>
  <c r="R41" i="35"/>
  <c r="AE41" i="35"/>
  <c r="AK41" i="35"/>
  <c r="AN41" i="35"/>
  <c r="AQ41" i="35"/>
  <c r="AH41" i="35"/>
  <c r="Y41" i="35"/>
  <c r="AJ41" i="35"/>
  <c r="AL41" i="35"/>
  <c r="Z41" i="35"/>
  <c r="AI41" i="35"/>
  <c r="U41" i="35"/>
  <c r="AF41" i="35"/>
  <c r="AG41" i="35"/>
  <c r="S41" i="35"/>
  <c r="AS41" i="35"/>
  <c r="P41" i="35"/>
  <c r="K41" i="35"/>
  <c r="X41" i="35"/>
  <c r="T41" i="35"/>
  <c r="AA41" i="35"/>
  <c r="L41" i="35"/>
  <c r="O41" i="35"/>
  <c r="AR41" i="35"/>
  <c r="AO41" i="35"/>
  <c r="AD41" i="35"/>
  <c r="AB41" i="35"/>
  <c r="M41" i="35"/>
  <c r="V41" i="35"/>
  <c r="Q41" i="35"/>
  <c r="AE416" i="37"/>
  <c r="N416" i="37"/>
  <c r="AJ416" i="37"/>
  <c r="I416" i="37"/>
  <c r="V416" i="37"/>
  <c r="U416" i="37"/>
  <c r="P416" i="37"/>
  <c r="O416" i="37"/>
  <c r="AR416" i="37"/>
  <c r="AO416" i="37"/>
  <c r="AD416" i="37"/>
  <c r="L416" i="37"/>
  <c r="S416" i="37"/>
  <c r="W416" i="37"/>
  <c r="AQ416" i="37"/>
  <c r="AT416" i="37"/>
  <c r="X416" i="37"/>
  <c r="Y416" i="37"/>
  <c r="AG416" i="37"/>
  <c r="AK416" i="37"/>
  <c r="AB416" i="37"/>
  <c r="Z416" i="37"/>
  <c r="M416" i="37"/>
  <c r="AP416" i="37"/>
  <c r="AL416" i="37"/>
  <c r="AM416" i="37"/>
  <c r="R416" i="37"/>
  <c r="AH416" i="37"/>
  <c r="AC416" i="37"/>
  <c r="AI416" i="37"/>
  <c r="AA416" i="37"/>
  <c r="AF416" i="37"/>
  <c r="AS416" i="37"/>
  <c r="Q416" i="37"/>
  <c r="K416" i="37"/>
  <c r="AN416" i="37"/>
  <c r="T416" i="37"/>
  <c r="AR525" i="36"/>
  <c r="AG525" i="36"/>
  <c r="AH525" i="36"/>
  <c r="AN525" i="36"/>
  <c r="Y525" i="36"/>
  <c r="AA525" i="36"/>
  <c r="W525" i="36"/>
  <c r="AD525" i="36"/>
  <c r="AI525" i="36"/>
  <c r="Q525" i="36"/>
  <c r="O525" i="36"/>
  <c r="AQ525" i="36"/>
  <c r="T525" i="36"/>
  <c r="N525" i="36"/>
  <c r="AF525" i="36"/>
  <c r="P525" i="36"/>
  <c r="K525" i="36"/>
  <c r="AT525" i="36"/>
  <c r="AS525" i="36"/>
  <c r="AO525" i="36"/>
  <c r="AC525" i="36"/>
  <c r="AK525" i="36"/>
  <c r="I525" i="36"/>
  <c r="X525" i="36"/>
  <c r="AB525" i="36"/>
  <c r="S525" i="36"/>
  <c r="AJ525" i="36"/>
  <c r="V525" i="36"/>
  <c r="U525" i="36"/>
  <c r="AM525" i="36"/>
  <c r="AE525" i="36"/>
  <c r="L525" i="36"/>
  <c r="R525" i="36"/>
  <c r="AL525" i="36"/>
  <c r="Z525" i="36"/>
  <c r="M525" i="36"/>
  <c r="AP525" i="36"/>
  <c r="AM211" i="37"/>
  <c r="AC211" i="37"/>
  <c r="AJ211" i="37"/>
  <c r="AK211" i="37"/>
  <c r="AG211" i="37"/>
  <c r="I211" i="37"/>
  <c r="AS211" i="37"/>
  <c r="AF211" i="37"/>
  <c r="AE211" i="37"/>
  <c r="AA211" i="37"/>
  <c r="W211" i="37"/>
  <c r="M211" i="37"/>
  <c r="AB211" i="37"/>
  <c r="Z211" i="37"/>
  <c r="V211" i="37"/>
  <c r="AI211" i="37"/>
  <c r="AR211" i="37"/>
  <c r="L211" i="37"/>
  <c r="AQ211" i="37"/>
  <c r="AD211" i="37"/>
  <c r="O211" i="37"/>
  <c r="R211" i="37"/>
  <c r="AN211" i="37"/>
  <c r="AL211" i="37"/>
  <c r="AH211" i="37"/>
  <c r="N211" i="37"/>
  <c r="AP211" i="37"/>
  <c r="S211" i="37"/>
  <c r="AO211" i="37"/>
  <c r="X211" i="37"/>
  <c r="Q211" i="37"/>
  <c r="AT211" i="37"/>
  <c r="U211" i="37"/>
  <c r="K211" i="37"/>
  <c r="T211" i="37"/>
  <c r="Y211" i="37"/>
  <c r="P211" i="37"/>
  <c r="Q25" i="37"/>
  <c r="AG25" i="37"/>
  <c r="AM25" i="37"/>
  <c r="R25" i="37"/>
  <c r="P25" i="37"/>
  <c r="M25" i="37"/>
  <c r="AP25" i="37"/>
  <c r="AS25" i="37"/>
  <c r="AE25" i="37"/>
  <c r="Z25" i="37"/>
  <c r="AA25" i="37"/>
  <c r="X25" i="37"/>
  <c r="Y25" i="37"/>
  <c r="AT25" i="37"/>
  <c r="AF25" i="37"/>
  <c r="T25" i="37"/>
  <c r="W25" i="37"/>
  <c r="AD25" i="37"/>
  <c r="AI25" i="37"/>
  <c r="V25" i="37"/>
  <c r="AC25" i="37"/>
  <c r="AB25" i="37"/>
  <c r="AL25" i="37"/>
  <c r="S25" i="37"/>
  <c r="AH25" i="37"/>
  <c r="AO25" i="37"/>
  <c r="AR25" i="37"/>
  <c r="N25" i="37"/>
  <c r="I25" i="37"/>
  <c r="K25" i="37"/>
  <c r="AK25" i="37"/>
  <c r="U25" i="37"/>
  <c r="AN25" i="37"/>
  <c r="L25" i="37"/>
  <c r="AQ25" i="37"/>
  <c r="AJ25" i="37"/>
  <c r="O25" i="37"/>
  <c r="AM530" i="35"/>
  <c r="N530" i="35"/>
  <c r="AB530" i="35"/>
  <c r="AP530" i="35"/>
  <c r="X530" i="35"/>
  <c r="R530" i="35"/>
  <c r="Z530" i="35"/>
  <c r="U530" i="35"/>
  <c r="V530" i="35"/>
  <c r="AN530" i="35"/>
  <c r="AH530" i="35"/>
  <c r="Q530" i="35"/>
  <c r="P530" i="35"/>
  <c r="AE530" i="35"/>
  <c r="AT530" i="35"/>
  <c r="AS530" i="35"/>
  <c r="M530" i="35"/>
  <c r="K530" i="35"/>
  <c r="T530" i="35"/>
  <c r="AI530" i="35"/>
  <c r="AC530" i="35"/>
  <c r="AF530" i="35"/>
  <c r="W530" i="35"/>
  <c r="AL530" i="35"/>
  <c r="AG530" i="35"/>
  <c r="AA530" i="35"/>
  <c r="AJ530" i="35"/>
  <c r="AO530" i="35"/>
  <c r="AR530" i="35"/>
  <c r="AK530" i="35"/>
  <c r="Y530" i="35"/>
  <c r="S530" i="35"/>
  <c r="I530" i="35"/>
  <c r="L530" i="35"/>
  <c r="AQ530" i="35"/>
  <c r="AD530" i="35"/>
  <c r="O530" i="35"/>
  <c r="AB324" i="37"/>
  <c r="Z324" i="37"/>
  <c r="AQ324" i="37"/>
  <c r="L324" i="37"/>
  <c r="M324" i="37"/>
  <c r="AJ324" i="37"/>
  <c r="AR324" i="37"/>
  <c r="T324" i="37"/>
  <c r="AK324" i="37"/>
  <c r="AF324" i="37"/>
  <c r="AI324" i="37"/>
  <c r="Y324" i="37"/>
  <c r="AN324" i="37"/>
  <c r="U324" i="37"/>
  <c r="AE324" i="37"/>
  <c r="V324" i="37"/>
  <c r="AO324" i="37"/>
  <c r="AH324" i="37"/>
  <c r="AL324" i="37"/>
  <c r="AT324" i="37"/>
  <c r="AS324" i="37"/>
  <c r="AD324" i="37"/>
  <c r="P324" i="37"/>
  <c r="AM324" i="37"/>
  <c r="AC324" i="37"/>
  <c r="N324" i="37"/>
  <c r="O324" i="37"/>
  <c r="AA324" i="37"/>
  <c r="R324" i="37"/>
  <c r="AP324" i="37"/>
  <c r="K324" i="37"/>
  <c r="AG324" i="37"/>
  <c r="X324" i="37"/>
  <c r="S324" i="37"/>
  <c r="Q324" i="37"/>
  <c r="W324" i="37"/>
  <c r="I324" i="37"/>
  <c r="AD518" i="37"/>
  <c r="AJ518" i="37"/>
  <c r="AM518" i="37"/>
  <c r="AR518" i="37"/>
  <c r="AS518" i="37"/>
  <c r="AA518" i="37"/>
  <c r="AQ518" i="37"/>
  <c r="AN518" i="37"/>
  <c r="AH518" i="37"/>
  <c r="U518" i="37"/>
  <c r="AE518" i="37"/>
  <c r="O518" i="37"/>
  <c r="Y518" i="37"/>
  <c r="AF518" i="37"/>
  <c r="AC518" i="37"/>
  <c r="N518" i="37"/>
  <c r="S518" i="37"/>
  <c r="AG518" i="37"/>
  <c r="AO518" i="37"/>
  <c r="P518" i="37"/>
  <c r="AP518" i="37"/>
  <c r="Q518" i="37"/>
  <c r="R518" i="37"/>
  <c r="M518" i="37"/>
  <c r="AI518" i="37"/>
  <c r="L518" i="37"/>
  <c r="I518" i="37"/>
  <c r="AK518" i="37"/>
  <c r="AB518" i="37"/>
  <c r="X518" i="37"/>
  <c r="T518" i="37"/>
  <c r="W518" i="37"/>
  <c r="AT518" i="37"/>
  <c r="Z518" i="37"/>
  <c r="K518" i="37"/>
  <c r="V518" i="37"/>
  <c r="AL518" i="37"/>
  <c r="W508" i="36"/>
  <c r="X508" i="36"/>
  <c r="AJ508" i="36"/>
  <c r="P508" i="36"/>
  <c r="S508" i="36"/>
  <c r="R508" i="36"/>
  <c r="AK508" i="36"/>
  <c r="V508" i="36"/>
  <c r="O508" i="36"/>
  <c r="M508" i="36"/>
  <c r="AB508" i="36"/>
  <c r="L508" i="36"/>
  <c r="AE508" i="36"/>
  <c r="AH508" i="36"/>
  <c r="Y508" i="36"/>
  <c r="AG508" i="36"/>
  <c r="AP508" i="36"/>
  <c r="AQ508" i="36"/>
  <c r="AT508" i="36"/>
  <c r="AO508" i="36"/>
  <c r="Q508" i="36"/>
  <c r="AM508" i="36"/>
  <c r="AL508" i="36"/>
  <c r="Z508" i="36"/>
  <c r="AA508" i="36"/>
  <c r="AI508" i="36"/>
  <c r="AF508" i="36"/>
  <c r="N508" i="36"/>
  <c r="AD508" i="36"/>
  <c r="AN508" i="36"/>
  <c r="AR508" i="36"/>
  <c r="AC508" i="36"/>
  <c r="U508" i="36"/>
  <c r="K508" i="36"/>
  <c r="AS508" i="36"/>
  <c r="I508" i="36"/>
  <c r="T508" i="36"/>
  <c r="W440" i="35"/>
  <c r="Y440" i="35"/>
  <c r="P440" i="35"/>
  <c r="AH440" i="35"/>
  <c r="AS440" i="35"/>
  <c r="S440" i="35"/>
  <c r="T440" i="35"/>
  <c r="AP440" i="35"/>
  <c r="U440" i="35"/>
  <c r="O440" i="35"/>
  <c r="N440" i="35"/>
  <c r="AG440" i="35"/>
  <c r="AE440" i="35"/>
  <c r="AJ440" i="35"/>
  <c r="AC440" i="35"/>
  <c r="AB440" i="35"/>
  <c r="AF440" i="35"/>
  <c r="K440" i="35"/>
  <c r="X440" i="35"/>
  <c r="AT440" i="35"/>
  <c r="M440" i="35"/>
  <c r="Q440" i="35"/>
  <c r="AO440" i="35"/>
  <c r="AN440" i="35"/>
  <c r="AD440" i="35"/>
  <c r="AI440" i="35"/>
  <c r="AK440" i="35"/>
  <c r="L440" i="35"/>
  <c r="AQ440" i="35"/>
  <c r="R440" i="35"/>
  <c r="Z440" i="35"/>
  <c r="AL440" i="35"/>
  <c r="AR440" i="35"/>
  <c r="AM440" i="35"/>
  <c r="AA440" i="35"/>
  <c r="I440" i="35"/>
  <c r="V440" i="35"/>
  <c r="AN447" i="35"/>
  <c r="AS447" i="35"/>
  <c r="AI447" i="35"/>
  <c r="I447" i="35"/>
  <c r="O447" i="35"/>
  <c r="AJ447" i="35"/>
  <c r="AM447" i="35"/>
  <c r="AA447" i="35"/>
  <c r="AL447" i="35"/>
  <c r="AD447" i="35"/>
  <c r="AF447" i="35"/>
  <c r="AH447" i="35"/>
  <c r="U447" i="35"/>
  <c r="Y447" i="35"/>
  <c r="P447" i="35"/>
  <c r="M447" i="35"/>
  <c r="Z447" i="35"/>
  <c r="S447" i="35"/>
  <c r="X447" i="35"/>
  <c r="AT447" i="35"/>
  <c r="K447" i="35"/>
  <c r="T447" i="35"/>
  <c r="AK447" i="35"/>
  <c r="AG447" i="35"/>
  <c r="L447" i="35"/>
  <c r="Q447" i="35"/>
  <c r="AC447" i="35"/>
  <c r="AR447" i="35"/>
  <c r="AP447" i="35"/>
  <c r="AO447" i="35"/>
  <c r="V447" i="35"/>
  <c r="W447" i="35"/>
  <c r="R447" i="35"/>
  <c r="N447" i="35"/>
  <c r="AQ447" i="35"/>
  <c r="AE447" i="35"/>
  <c r="AB447" i="35"/>
  <c r="AP53" i="35"/>
  <c r="AB53" i="35"/>
  <c r="AA53" i="35"/>
  <c r="O53" i="35"/>
  <c r="X53" i="35"/>
  <c r="V53" i="35"/>
  <c r="I53" i="35"/>
  <c r="T53" i="35"/>
  <c r="Q53" i="35"/>
  <c r="AT53" i="35"/>
  <c r="AJ53" i="35"/>
  <c r="AL53" i="35"/>
  <c r="AD53" i="35"/>
  <c r="Y53" i="35"/>
  <c r="AR53" i="35"/>
  <c r="AS53" i="35"/>
  <c r="U53" i="35"/>
  <c r="AN53" i="35"/>
  <c r="AK53" i="35"/>
  <c r="AI53" i="35"/>
  <c r="S53" i="35"/>
  <c r="M53" i="35"/>
  <c r="AF53" i="35"/>
  <c r="W53" i="35"/>
  <c r="AH53" i="35"/>
  <c r="Z53" i="35"/>
  <c r="AG53" i="35"/>
  <c r="R53" i="35"/>
  <c r="P53" i="35"/>
  <c r="AM53" i="35"/>
  <c r="K53" i="35"/>
  <c r="AE53" i="35"/>
  <c r="AO53" i="35"/>
  <c r="AQ53" i="35"/>
  <c r="L53" i="35"/>
  <c r="N53" i="35"/>
  <c r="AC53" i="35"/>
  <c r="P532" i="37"/>
  <c r="AT532" i="37"/>
  <c r="N532" i="37"/>
  <c r="I532" i="37"/>
  <c r="U532" i="37"/>
  <c r="AK532" i="37"/>
  <c r="Z532" i="37"/>
  <c r="T532" i="37"/>
  <c r="AC532" i="37"/>
  <c r="Q532" i="37"/>
  <c r="V532" i="37"/>
  <c r="O532" i="37"/>
  <c r="K532" i="37"/>
  <c r="AQ532" i="37"/>
  <c r="R532" i="37"/>
  <c r="AN532" i="37"/>
  <c r="AS532" i="37"/>
  <c r="AH532" i="37"/>
  <c r="AE532" i="37"/>
  <c r="L532" i="37"/>
  <c r="AB532" i="37"/>
  <c r="AP532" i="37"/>
  <c r="AA532" i="37"/>
  <c r="AF532" i="37"/>
  <c r="X532" i="37"/>
  <c r="AL532" i="37"/>
  <c r="S532" i="37"/>
  <c r="AD532" i="37"/>
  <c r="AM532" i="37"/>
  <c r="Y532" i="37"/>
  <c r="M532" i="37"/>
  <c r="AO532" i="37"/>
  <c r="AJ532" i="37"/>
  <c r="AG532" i="37"/>
  <c r="W532" i="37"/>
  <c r="AI532" i="37"/>
  <c r="AR532" i="37"/>
  <c r="X371" i="35"/>
  <c r="AS371" i="35"/>
  <c r="M371" i="35"/>
  <c r="L371" i="35"/>
  <c r="Z371" i="35"/>
  <c r="AO371" i="35"/>
  <c r="I371" i="35"/>
  <c r="AQ371" i="35"/>
  <c r="S371" i="35"/>
  <c r="P371" i="35"/>
  <c r="AE371" i="35"/>
  <c r="AK371" i="35"/>
  <c r="AR371" i="35"/>
  <c r="AJ371" i="35"/>
  <c r="K371" i="35"/>
  <c r="AP371" i="35"/>
  <c r="N371" i="35"/>
  <c r="U371" i="35"/>
  <c r="W371" i="35"/>
  <c r="AN371" i="35"/>
  <c r="AA371" i="35"/>
  <c r="AH371" i="35"/>
  <c r="T371" i="35"/>
  <c r="AB371" i="35"/>
  <c r="AT371" i="35"/>
  <c r="AD371" i="35"/>
  <c r="R371" i="35"/>
  <c r="AG371" i="35"/>
  <c r="Q371" i="35"/>
  <c r="AF371" i="35"/>
  <c r="AL371" i="35"/>
  <c r="AM371" i="35"/>
  <c r="Y371" i="35"/>
  <c r="AC371" i="35"/>
  <c r="V371" i="35"/>
  <c r="O371" i="35"/>
  <c r="AI371" i="35"/>
  <c r="W428" i="36"/>
  <c r="X428" i="36"/>
  <c r="AR428" i="36"/>
  <c r="AF428" i="36"/>
  <c r="L428" i="36"/>
  <c r="S428" i="36"/>
  <c r="R428" i="36"/>
  <c r="AK428" i="36"/>
  <c r="Y428" i="36"/>
  <c r="O428" i="36"/>
  <c r="M428" i="36"/>
  <c r="AD428" i="36"/>
  <c r="Q428" i="36"/>
  <c r="AE428" i="36"/>
  <c r="AH428" i="36"/>
  <c r="U428" i="36"/>
  <c r="AT428" i="36"/>
  <c r="AG428" i="36"/>
  <c r="AQ428" i="36"/>
  <c r="AP428" i="36"/>
  <c r="N428" i="36"/>
  <c r="AM428" i="36"/>
  <c r="AJ428" i="36"/>
  <c r="T428" i="36"/>
  <c r="AA428" i="36"/>
  <c r="AI428" i="36"/>
  <c r="AB428" i="36"/>
  <c r="Z428" i="36"/>
  <c r="AO428" i="36"/>
  <c r="AN428" i="36"/>
  <c r="I428" i="36"/>
  <c r="AC428" i="36"/>
  <c r="AL428" i="36"/>
  <c r="P428" i="36"/>
  <c r="AS428" i="36"/>
  <c r="V428" i="36"/>
  <c r="K428" i="36"/>
  <c r="AQ554" i="36"/>
  <c r="AI554" i="36"/>
  <c r="M554" i="36"/>
  <c r="S554" i="36"/>
  <c r="AG554" i="36"/>
  <c r="X554" i="36"/>
  <c r="AD554" i="36"/>
  <c r="W554" i="36"/>
  <c r="AS554" i="36"/>
  <c r="T554" i="36"/>
  <c r="Z554" i="36"/>
  <c r="O554" i="36"/>
  <c r="AC554" i="36"/>
  <c r="AB554" i="36"/>
  <c r="R554" i="36"/>
  <c r="AO554" i="36"/>
  <c r="P554" i="36"/>
  <c r="N554" i="36"/>
  <c r="Y554" i="36"/>
  <c r="L554" i="36"/>
  <c r="K554" i="36"/>
  <c r="AN554" i="36"/>
  <c r="AM554" i="36"/>
  <c r="U554" i="36"/>
  <c r="AJ554" i="36"/>
  <c r="AE554" i="36"/>
  <c r="AF554" i="36"/>
  <c r="AK554" i="36"/>
  <c r="AH554" i="36"/>
  <c r="AP554" i="36"/>
  <c r="AL554" i="36"/>
  <c r="V554" i="36"/>
  <c r="AR554" i="36"/>
  <c r="Q554" i="36"/>
  <c r="I554" i="36"/>
  <c r="AT554" i="36"/>
  <c r="AA554" i="36"/>
  <c r="Y124" i="35"/>
  <c r="AB124" i="35"/>
  <c r="O124" i="35"/>
  <c r="P124" i="35"/>
  <c r="AL124" i="35"/>
  <c r="U124" i="35"/>
  <c r="W124" i="35"/>
  <c r="AP124" i="35"/>
  <c r="K124" i="35"/>
  <c r="Q124" i="35"/>
  <c r="R124" i="35"/>
  <c r="AF124" i="35"/>
  <c r="AE124" i="35"/>
  <c r="AA124" i="35"/>
  <c r="AG124" i="35"/>
  <c r="AM124" i="35"/>
  <c r="AD124" i="35"/>
  <c r="Z124" i="35"/>
  <c r="I124" i="35"/>
  <c r="N124" i="35"/>
  <c r="AS124" i="35"/>
  <c r="AR124" i="35"/>
  <c r="AT124" i="35"/>
  <c r="AH124" i="35"/>
  <c r="AI124" i="35"/>
  <c r="S124" i="35"/>
  <c r="L124" i="35"/>
  <c r="AC124" i="35"/>
  <c r="V124" i="35"/>
  <c r="M124" i="35"/>
  <c r="X124" i="35"/>
  <c r="AQ124" i="35"/>
  <c r="AO124" i="35"/>
  <c r="AK124" i="35"/>
  <c r="AJ124" i="35"/>
  <c r="AN124" i="35"/>
  <c r="T124" i="35"/>
  <c r="AE339" i="36"/>
  <c r="X339" i="36"/>
  <c r="V339" i="36"/>
  <c r="AP339" i="36"/>
  <c r="W339" i="36"/>
  <c r="Y339" i="36"/>
  <c r="T339" i="36"/>
  <c r="Q339" i="36"/>
  <c r="AI339" i="36"/>
  <c r="O339" i="36"/>
  <c r="AF339" i="36"/>
  <c r="K339" i="36"/>
  <c r="N339" i="36"/>
  <c r="AB339" i="36"/>
  <c r="AO339" i="36"/>
  <c r="AS339" i="36"/>
  <c r="AM339" i="36"/>
  <c r="P339" i="36"/>
  <c r="AH339" i="36"/>
  <c r="AK339" i="36"/>
  <c r="AJ339" i="36"/>
  <c r="M339" i="36"/>
  <c r="L339" i="36"/>
  <c r="AC339" i="36"/>
  <c r="R339" i="36"/>
  <c r="AQ339" i="36"/>
  <c r="U339" i="36"/>
  <c r="AT339" i="36"/>
  <c r="AL339" i="36"/>
  <c r="AD339" i="36"/>
  <c r="AG339" i="36"/>
  <c r="AA339" i="36"/>
  <c r="AN339" i="36"/>
  <c r="S339" i="36"/>
  <c r="I339" i="36"/>
  <c r="AR339" i="36"/>
  <c r="Z339" i="36"/>
  <c r="AE537" i="36"/>
  <c r="AO537" i="36"/>
  <c r="P537" i="36"/>
  <c r="AD537" i="36"/>
  <c r="AI537" i="36"/>
  <c r="U537" i="36"/>
  <c r="T537" i="36"/>
  <c r="Z537" i="36"/>
  <c r="AC537" i="36"/>
  <c r="O537" i="36"/>
  <c r="AG537" i="36"/>
  <c r="R537" i="36"/>
  <c r="AQ537" i="36"/>
  <c r="AF537" i="36"/>
  <c r="Y537" i="36"/>
  <c r="N537" i="36"/>
  <c r="AJ537" i="36"/>
  <c r="W537" i="36"/>
  <c r="AB537" i="36"/>
  <c r="K537" i="36"/>
  <c r="AN537" i="36"/>
  <c r="AR537" i="36"/>
  <c r="X537" i="36"/>
  <c r="AT537" i="36"/>
  <c r="S537" i="36"/>
  <c r="AM537" i="36"/>
  <c r="V537" i="36"/>
  <c r="Q537" i="36"/>
  <c r="AK537" i="36"/>
  <c r="L537" i="36"/>
  <c r="AA537" i="36"/>
  <c r="I537" i="36"/>
  <c r="AS537" i="36"/>
  <c r="AP537" i="36"/>
  <c r="M537" i="36"/>
  <c r="AL537" i="36"/>
  <c r="AH537" i="36"/>
  <c r="AP231" i="36"/>
  <c r="Z231" i="36"/>
  <c r="AE231" i="36"/>
  <c r="U231" i="36"/>
  <c r="V231" i="36"/>
  <c r="R231" i="36"/>
  <c r="N231" i="36"/>
  <c r="Q231" i="36"/>
  <c r="P231" i="36"/>
  <c r="L231" i="36"/>
  <c r="T231" i="36"/>
  <c r="AS231" i="36"/>
  <c r="M231" i="36"/>
  <c r="K231" i="36"/>
  <c r="AT231" i="36"/>
  <c r="AL231" i="36"/>
  <c r="AN231" i="36"/>
  <c r="AO231" i="36"/>
  <c r="AF231" i="36"/>
  <c r="AI231" i="36"/>
  <c r="AC231" i="36"/>
  <c r="AB231" i="36"/>
  <c r="Y231" i="36"/>
  <c r="W231" i="36"/>
  <c r="I231" i="36"/>
  <c r="AD231" i="36"/>
  <c r="AM231" i="36"/>
  <c r="AH231" i="36"/>
  <c r="X231" i="36"/>
  <c r="AK231" i="36"/>
  <c r="S231" i="36"/>
  <c r="AG231" i="36"/>
  <c r="O231" i="36"/>
  <c r="AQ231" i="36"/>
  <c r="AJ231" i="36"/>
  <c r="AA231" i="36"/>
  <c r="AR231" i="36"/>
  <c r="AM261" i="36"/>
  <c r="AT261" i="36"/>
  <c r="AP261" i="36"/>
  <c r="AL261" i="36"/>
  <c r="AS261" i="36"/>
  <c r="AI261" i="36"/>
  <c r="AO261" i="36"/>
  <c r="AK261" i="36"/>
  <c r="AG261" i="36"/>
  <c r="X261" i="36"/>
  <c r="AE261" i="36"/>
  <c r="AJ261" i="36"/>
  <c r="AF261" i="36"/>
  <c r="AB261" i="36"/>
  <c r="AC261" i="36"/>
  <c r="O261" i="36"/>
  <c r="N261" i="36"/>
  <c r="AH261" i="36"/>
  <c r="AA261" i="36"/>
  <c r="Z261" i="36"/>
  <c r="R261" i="36"/>
  <c r="AR261" i="36"/>
  <c r="W261" i="36"/>
  <c r="U261" i="36"/>
  <c r="AN261" i="36"/>
  <c r="K261" i="36"/>
  <c r="S261" i="36"/>
  <c r="P261" i="36"/>
  <c r="T261" i="36"/>
  <c r="L261" i="36"/>
  <c r="AQ261" i="36"/>
  <c r="I261" i="36"/>
  <c r="M261" i="36"/>
  <c r="AD261" i="36"/>
  <c r="Q261" i="36"/>
  <c r="Y261" i="36"/>
  <c r="V261" i="36"/>
  <c r="W254" i="35"/>
  <c r="U254" i="35"/>
  <c r="L254" i="35"/>
  <c r="Q254" i="35"/>
  <c r="AH254" i="35"/>
  <c r="S254" i="35"/>
  <c r="P254" i="35"/>
  <c r="AO254" i="35"/>
  <c r="I254" i="35"/>
  <c r="O254" i="35"/>
  <c r="AD254" i="35"/>
  <c r="AL254" i="35"/>
  <c r="AE254" i="35"/>
  <c r="AF254" i="35"/>
  <c r="Y254" i="35"/>
  <c r="AJ254" i="35"/>
  <c r="N254" i="35"/>
  <c r="AQ254" i="35"/>
  <c r="AT254" i="35"/>
  <c r="AC254" i="35"/>
  <c r="AA254" i="35"/>
  <c r="AM254" i="35"/>
  <c r="AN254" i="35"/>
  <c r="T254" i="35"/>
  <c r="R254" i="35"/>
  <c r="AI254" i="35"/>
  <c r="AG254" i="35"/>
  <c r="AR254" i="35"/>
  <c r="X254" i="35"/>
  <c r="AK254" i="35"/>
  <c r="AS254" i="35"/>
  <c r="K254" i="35"/>
  <c r="AP254" i="35"/>
  <c r="V254" i="35"/>
  <c r="Z254" i="35"/>
  <c r="M254" i="35"/>
  <c r="AB254" i="35"/>
  <c r="AP330" i="37"/>
  <c r="N330" i="37"/>
  <c r="AM330" i="37"/>
  <c r="M330" i="37"/>
  <c r="AG330" i="37"/>
  <c r="O330" i="37"/>
  <c r="AE330" i="37"/>
  <c r="I330" i="37"/>
  <c r="V330" i="37"/>
  <c r="Y330" i="37"/>
  <c r="AJ330" i="37"/>
  <c r="AF330" i="37"/>
  <c r="AT330" i="37"/>
  <c r="AO330" i="37"/>
  <c r="W330" i="37"/>
  <c r="X330" i="37"/>
  <c r="AC330" i="37"/>
  <c r="R330" i="37"/>
  <c r="L330" i="37"/>
  <c r="AL330" i="37"/>
  <c r="AQ330" i="37"/>
  <c r="AK330" i="37"/>
  <c r="AH330" i="37"/>
  <c r="AS330" i="37"/>
  <c r="AA330" i="37"/>
  <c r="AI330" i="37"/>
  <c r="P330" i="37"/>
  <c r="AD330" i="37"/>
  <c r="K330" i="37"/>
  <c r="AN330" i="37"/>
  <c r="AB330" i="37"/>
  <c r="AR330" i="37"/>
  <c r="Q330" i="37"/>
  <c r="U330" i="37"/>
  <c r="T330" i="37"/>
  <c r="Z330" i="37"/>
  <c r="S330" i="37"/>
  <c r="AO325" i="36"/>
  <c r="AG325" i="36"/>
  <c r="T325" i="36"/>
  <c r="AD325" i="36"/>
  <c r="AI325" i="36"/>
  <c r="U325" i="36"/>
  <c r="AM325" i="36"/>
  <c r="Z325" i="36"/>
  <c r="AC325" i="36"/>
  <c r="O325" i="36"/>
  <c r="AF325" i="36"/>
  <c r="V325" i="36"/>
  <c r="X325" i="36"/>
  <c r="AR325" i="36"/>
  <c r="Y325" i="36"/>
  <c r="AH325" i="36"/>
  <c r="AQ325" i="36"/>
  <c r="Q325" i="36"/>
  <c r="L325" i="36"/>
  <c r="R325" i="36"/>
  <c r="AJ325" i="36"/>
  <c r="K325" i="36"/>
  <c r="N325" i="36"/>
  <c r="AB325" i="36"/>
  <c r="AK325" i="36"/>
  <c r="AE325" i="36"/>
  <c r="AT325" i="36"/>
  <c r="W325" i="36"/>
  <c r="M325" i="36"/>
  <c r="AN325" i="36"/>
  <c r="S325" i="36"/>
  <c r="P325" i="36"/>
  <c r="AL325" i="36"/>
  <c r="AS325" i="36"/>
  <c r="AA325" i="36"/>
  <c r="I325" i="36"/>
  <c r="AP325" i="36"/>
  <c r="AC259" i="37"/>
  <c r="AE259" i="37"/>
  <c r="X259" i="37"/>
  <c r="AQ259" i="37"/>
  <c r="AR259" i="37"/>
  <c r="M259" i="37"/>
  <c r="AT259" i="37"/>
  <c r="S259" i="37"/>
  <c r="V259" i="37"/>
  <c r="AO259" i="37"/>
  <c r="AP259" i="37"/>
  <c r="AF259" i="37"/>
  <c r="AB259" i="37"/>
  <c r="U259" i="37"/>
  <c r="O259" i="37"/>
  <c r="AH259" i="37"/>
  <c r="P259" i="37"/>
  <c r="Z259" i="37"/>
  <c r="L259" i="37"/>
  <c r="AG259" i="37"/>
  <c r="R259" i="37"/>
  <c r="W259" i="37"/>
  <c r="Y259" i="37"/>
  <c r="K259" i="37"/>
  <c r="AS259" i="37"/>
  <c r="AI259" i="37"/>
  <c r="AA259" i="37"/>
  <c r="AK259" i="37"/>
  <c r="N259" i="37"/>
  <c r="Q259" i="37"/>
  <c r="AD259" i="37"/>
  <c r="AM259" i="37"/>
  <c r="AJ259" i="37"/>
  <c r="T259" i="37"/>
  <c r="AN259" i="37"/>
  <c r="I259" i="37"/>
  <c r="AL259" i="37"/>
  <c r="AO29" i="35"/>
  <c r="AC29" i="35"/>
  <c r="N29" i="35"/>
  <c r="AH29" i="35"/>
  <c r="AM29" i="35"/>
  <c r="AJ29" i="35"/>
  <c r="AL29" i="35"/>
  <c r="AD29" i="35"/>
  <c r="AI29" i="35"/>
  <c r="AF29" i="35"/>
  <c r="AG29" i="35"/>
  <c r="W29" i="35"/>
  <c r="AT29" i="35"/>
  <c r="AB29" i="35"/>
  <c r="AA29" i="35"/>
  <c r="O29" i="35"/>
  <c r="AE29" i="35"/>
  <c r="AR29" i="35"/>
  <c r="L29" i="35"/>
  <c r="AS29" i="35"/>
  <c r="R29" i="35"/>
  <c r="AP29" i="35"/>
  <c r="T29" i="35"/>
  <c r="S29" i="35"/>
  <c r="P29" i="35"/>
  <c r="AQ29" i="35"/>
  <c r="V29" i="35"/>
  <c r="AN29" i="35"/>
  <c r="AK29" i="35"/>
  <c r="Z29" i="35"/>
  <c r="Y29" i="35"/>
  <c r="X29" i="35"/>
  <c r="I29" i="35"/>
  <c r="U29" i="35"/>
  <c r="K29" i="35"/>
  <c r="M29" i="35"/>
  <c r="Q29" i="35"/>
  <c r="AO77" i="35"/>
  <c r="AC77" i="35"/>
  <c r="M77" i="35"/>
  <c r="X77" i="35"/>
  <c r="V77" i="35"/>
  <c r="I77" i="35"/>
  <c r="AI77" i="35"/>
  <c r="AP77" i="35"/>
  <c r="Z77" i="35"/>
  <c r="T77" i="35"/>
  <c r="Q77" i="35"/>
  <c r="AT77" i="35"/>
  <c r="S77" i="35"/>
  <c r="P77" i="35"/>
  <c r="K77" i="35"/>
  <c r="AM77" i="35"/>
  <c r="AH77" i="35"/>
  <c r="AF77" i="35"/>
  <c r="AG77" i="35"/>
  <c r="W77" i="35"/>
  <c r="AN77" i="35"/>
  <c r="AK77" i="35"/>
  <c r="AE77" i="35"/>
  <c r="AJ77" i="35"/>
  <c r="AD77" i="35"/>
  <c r="N77" i="35"/>
  <c r="AB77" i="35"/>
  <c r="O77" i="35"/>
  <c r="L77" i="35"/>
  <c r="AA77" i="35"/>
  <c r="U77" i="35"/>
  <c r="AR77" i="35"/>
  <c r="AS77" i="35"/>
  <c r="AQ77" i="35"/>
  <c r="AL77" i="35"/>
  <c r="R77" i="35"/>
  <c r="Y77" i="35"/>
  <c r="AN63" i="36"/>
  <c r="AS63" i="36"/>
  <c r="M63" i="36"/>
  <c r="K63" i="36"/>
  <c r="AP63" i="36"/>
  <c r="O63" i="36"/>
  <c r="AO63" i="36"/>
  <c r="I63" i="36"/>
  <c r="AR63" i="36"/>
  <c r="AE63" i="36"/>
  <c r="AT63" i="36"/>
  <c r="U63" i="36"/>
  <c r="V63" i="36"/>
  <c r="R63" i="36"/>
  <c r="AD63" i="36"/>
  <c r="AC63" i="36"/>
  <c r="AM63" i="36"/>
  <c r="S63" i="36"/>
  <c r="Y63" i="36"/>
  <c r="AH63" i="36"/>
  <c r="N63" i="36"/>
  <c r="Z63" i="36"/>
  <c r="Q63" i="36"/>
  <c r="AB63" i="36"/>
  <c r="W63" i="36"/>
  <c r="AK63" i="36"/>
  <c r="L63" i="36"/>
  <c r="X63" i="36"/>
  <c r="AG63" i="36"/>
  <c r="T63" i="36"/>
  <c r="AQ63" i="36"/>
  <c r="AL63" i="36"/>
  <c r="AA63" i="36"/>
  <c r="P63" i="36"/>
  <c r="AI63" i="36"/>
  <c r="AJ63" i="36"/>
  <c r="AF63" i="36"/>
  <c r="Y233" i="37"/>
  <c r="L233" i="37"/>
  <c r="I233" i="37"/>
  <c r="K233" i="37"/>
  <c r="AP233" i="37"/>
  <c r="AJ233" i="37"/>
  <c r="AA233" i="37"/>
  <c r="Z233" i="37"/>
  <c r="AF233" i="37"/>
  <c r="AM233" i="37"/>
  <c r="AG233" i="37"/>
  <c r="AL233" i="37"/>
  <c r="U233" i="37"/>
  <c r="AD233" i="37"/>
  <c r="X233" i="37"/>
  <c r="R233" i="37"/>
  <c r="M233" i="37"/>
  <c r="V233" i="37"/>
  <c r="AK233" i="37"/>
  <c r="O233" i="37"/>
  <c r="S233" i="37"/>
  <c r="N233" i="37"/>
  <c r="AC233" i="37"/>
  <c r="AT233" i="37"/>
  <c r="P233" i="37"/>
  <c r="AN233" i="37"/>
  <c r="AB233" i="37"/>
  <c r="AE233" i="37"/>
  <c r="AS233" i="37"/>
  <c r="AR233" i="37"/>
  <c r="T233" i="37"/>
  <c r="W233" i="37"/>
  <c r="AI233" i="37"/>
  <c r="AH233" i="37"/>
  <c r="Q233" i="37"/>
  <c r="AQ233" i="37"/>
  <c r="AO233" i="37"/>
  <c r="AG513" i="36"/>
  <c r="I513" i="36"/>
  <c r="AM513" i="36"/>
  <c r="W513" i="36"/>
  <c r="Q513" i="36"/>
  <c r="AF513" i="36"/>
  <c r="L513" i="36"/>
  <c r="Y513" i="36"/>
  <c r="AH513" i="36"/>
  <c r="N513" i="36"/>
  <c r="AK513" i="36"/>
  <c r="AS513" i="36"/>
  <c r="AB513" i="36"/>
  <c r="AT513" i="36"/>
  <c r="R513" i="36"/>
  <c r="O513" i="36"/>
  <c r="AP513" i="36"/>
  <c r="AQ513" i="36"/>
  <c r="AO513" i="36"/>
  <c r="AL513" i="36"/>
  <c r="AJ513" i="36"/>
  <c r="AE513" i="36"/>
  <c r="P513" i="36"/>
  <c r="AD513" i="36"/>
  <c r="T513" i="36"/>
  <c r="Z513" i="36"/>
  <c r="K513" i="36"/>
  <c r="V513" i="36"/>
  <c r="AA513" i="36"/>
  <c r="AN513" i="36"/>
  <c r="M513" i="36"/>
  <c r="AI513" i="36"/>
  <c r="U513" i="36"/>
  <c r="AC513" i="36"/>
  <c r="AR513" i="36"/>
  <c r="X513" i="36"/>
  <c r="S513" i="36"/>
  <c r="AQ84" i="35"/>
  <c r="N84" i="35"/>
  <c r="AB84" i="35"/>
  <c r="Y84" i="35"/>
  <c r="Z84" i="35"/>
  <c r="P84" i="35"/>
  <c r="U84" i="35"/>
  <c r="T84" i="35"/>
  <c r="AT84" i="35"/>
  <c r="Q84" i="35"/>
  <c r="O84" i="35"/>
  <c r="AM84" i="35"/>
  <c r="S84" i="35"/>
  <c r="AG84" i="35"/>
  <c r="AJ84" i="35"/>
  <c r="AD84" i="35"/>
  <c r="K84" i="35"/>
  <c r="AN84" i="35"/>
  <c r="AO84" i="35"/>
  <c r="AR84" i="35"/>
  <c r="L84" i="35"/>
  <c r="AK84" i="35"/>
  <c r="AL84" i="35"/>
  <c r="AA84" i="35"/>
  <c r="AF84" i="35"/>
  <c r="V84" i="35"/>
  <c r="AH84" i="35"/>
  <c r="AC84" i="35"/>
  <c r="W84" i="35"/>
  <c r="M84" i="35"/>
  <c r="AE84" i="35"/>
  <c r="AS84" i="35"/>
  <c r="I84" i="35"/>
  <c r="R84" i="35"/>
  <c r="AP84" i="35"/>
  <c r="X84" i="35"/>
  <c r="AI84" i="35"/>
  <c r="K256" i="36"/>
  <c r="AG256" i="36"/>
  <c r="AN256" i="36"/>
  <c r="AS256" i="36"/>
  <c r="AO256" i="36"/>
  <c r="AK256" i="36"/>
  <c r="AJ256" i="36"/>
  <c r="AM256" i="36"/>
  <c r="AI256" i="36"/>
  <c r="AE256" i="36"/>
  <c r="AF256" i="36"/>
  <c r="AH256" i="36"/>
  <c r="AD256" i="36"/>
  <c r="Z256" i="36"/>
  <c r="W256" i="36"/>
  <c r="AP256" i="36"/>
  <c r="AR256" i="36"/>
  <c r="R256" i="36"/>
  <c r="U256" i="36"/>
  <c r="T256" i="36"/>
  <c r="N256" i="36"/>
  <c r="P256" i="36"/>
  <c r="I256" i="36"/>
  <c r="L256" i="36"/>
  <c r="O256" i="36"/>
  <c r="S256" i="36"/>
  <c r="AL256" i="36"/>
  <c r="AB256" i="36"/>
  <c r="X256" i="36"/>
  <c r="V256" i="36"/>
  <c r="AQ256" i="36"/>
  <c r="Y256" i="36"/>
  <c r="AC256" i="36"/>
  <c r="M256" i="36"/>
  <c r="AT256" i="36"/>
  <c r="AA256" i="36"/>
  <c r="Q256" i="36"/>
  <c r="U428" i="37"/>
  <c r="AO428" i="37"/>
  <c r="AS428" i="37"/>
  <c r="AP428" i="37"/>
  <c r="AN428" i="37"/>
  <c r="I428" i="37"/>
  <c r="R428" i="37"/>
  <c r="L428" i="37"/>
  <c r="AQ428" i="37"/>
  <c r="N428" i="37"/>
  <c r="AF428" i="37"/>
  <c r="AE428" i="37"/>
  <c r="AT428" i="37"/>
  <c r="AR428" i="37"/>
  <c r="Y428" i="37"/>
  <c r="P428" i="37"/>
  <c r="Z428" i="37"/>
  <c r="W428" i="37"/>
  <c r="AC428" i="37"/>
  <c r="AB428" i="37"/>
  <c r="M428" i="37"/>
  <c r="O428" i="37"/>
  <c r="Q428" i="37"/>
  <c r="AL428" i="37"/>
  <c r="S428" i="37"/>
  <c r="AM428" i="37"/>
  <c r="AJ428" i="37"/>
  <c r="AI428" i="37"/>
  <c r="AK428" i="37"/>
  <c r="T428" i="37"/>
  <c r="X428" i="37"/>
  <c r="AG428" i="37"/>
  <c r="AA428" i="37"/>
  <c r="AD428" i="37"/>
  <c r="V428" i="37"/>
  <c r="K428" i="37"/>
  <c r="AH428" i="37"/>
  <c r="W56" i="37"/>
  <c r="U56" i="37"/>
  <c r="R56" i="37"/>
  <c r="T56" i="37"/>
  <c r="V56" i="37"/>
  <c r="S56" i="37"/>
  <c r="P56" i="37"/>
  <c r="M56" i="37"/>
  <c r="I56" i="37"/>
  <c r="O56" i="37"/>
  <c r="AT56" i="37"/>
  <c r="AB56" i="37"/>
  <c r="AE56" i="37"/>
  <c r="AF56" i="37"/>
  <c r="AC56" i="37"/>
  <c r="AO56" i="37"/>
  <c r="Q56" i="37"/>
  <c r="AQ56" i="37"/>
  <c r="AS56" i="37"/>
  <c r="L56" i="37"/>
  <c r="AR56" i="37"/>
  <c r="AM56" i="37"/>
  <c r="AN56" i="37"/>
  <c r="AG56" i="37"/>
  <c r="X56" i="37"/>
  <c r="AI56" i="37"/>
  <c r="AH56" i="37"/>
  <c r="AL56" i="37"/>
  <c r="AA56" i="37"/>
  <c r="AK56" i="37"/>
  <c r="N56" i="37"/>
  <c r="Z56" i="37"/>
  <c r="AD56" i="37"/>
  <c r="Y56" i="37"/>
  <c r="K56" i="37"/>
  <c r="AP56" i="37"/>
  <c r="AJ56" i="37"/>
  <c r="AM381" i="37"/>
  <c r="AR381" i="37"/>
  <c r="AK381" i="37"/>
  <c r="M381" i="37"/>
  <c r="T381" i="37"/>
  <c r="AI381" i="37"/>
  <c r="AL381" i="37"/>
  <c r="AD381" i="37"/>
  <c r="AT381" i="37"/>
  <c r="AP381" i="37"/>
  <c r="AE381" i="37"/>
  <c r="AG381" i="37"/>
  <c r="X381" i="37"/>
  <c r="AJ381" i="37"/>
  <c r="Y381" i="37"/>
  <c r="O381" i="37"/>
  <c r="L381" i="37"/>
  <c r="AF381" i="37"/>
  <c r="N381" i="37"/>
  <c r="AB381" i="37"/>
  <c r="Z381" i="37"/>
  <c r="AQ381" i="37"/>
  <c r="V381" i="37"/>
  <c r="R381" i="37"/>
  <c r="AS381" i="37"/>
  <c r="Q381" i="37"/>
  <c r="AH381" i="37"/>
  <c r="AN381" i="37"/>
  <c r="S381" i="37"/>
  <c r="AO381" i="37"/>
  <c r="K381" i="37"/>
  <c r="U381" i="37"/>
  <c r="AC381" i="37"/>
  <c r="I381" i="37"/>
  <c r="W381" i="37"/>
  <c r="P381" i="37"/>
  <c r="AA381" i="37"/>
  <c r="T529" i="36"/>
  <c r="Z529" i="36"/>
  <c r="M529" i="36"/>
  <c r="AO529" i="36"/>
  <c r="V529" i="36"/>
  <c r="AQ529" i="36"/>
  <c r="AK529" i="36"/>
  <c r="AE529" i="36"/>
  <c r="AS529" i="36"/>
  <c r="Q529" i="36"/>
  <c r="AI529" i="36"/>
  <c r="I529" i="36"/>
  <c r="AL529" i="36"/>
  <c r="AD529" i="36"/>
  <c r="P529" i="36"/>
  <c r="N529" i="36"/>
  <c r="AT529" i="36"/>
  <c r="U529" i="36"/>
  <c r="AP529" i="36"/>
  <c r="O529" i="36"/>
  <c r="AC529" i="36"/>
  <c r="AJ529" i="36"/>
  <c r="X529" i="36"/>
  <c r="S529" i="36"/>
  <c r="AN529" i="36"/>
  <c r="R529" i="36"/>
  <c r="AA529" i="36"/>
  <c r="AM529" i="36"/>
  <c r="L529" i="36"/>
  <c r="AG529" i="36"/>
  <c r="AF529" i="36"/>
  <c r="AR529" i="36"/>
  <c r="K529" i="36"/>
  <c r="W529" i="36"/>
  <c r="Y529" i="36"/>
  <c r="AH529" i="36"/>
  <c r="AB529" i="36"/>
  <c r="AE297" i="36"/>
  <c r="AJ297" i="36"/>
  <c r="AF297" i="36"/>
  <c r="AB297" i="36"/>
  <c r="M297" i="36"/>
  <c r="AA297" i="36"/>
  <c r="AD297" i="36"/>
  <c r="Z297" i="36"/>
  <c r="V297" i="36"/>
  <c r="AN297" i="36"/>
  <c r="W297" i="36"/>
  <c r="Y297" i="36"/>
  <c r="U297" i="36"/>
  <c r="Q297" i="36"/>
  <c r="R297" i="36"/>
  <c r="AM297" i="36"/>
  <c r="AT297" i="36"/>
  <c r="AP297" i="36"/>
  <c r="AL297" i="36"/>
  <c r="AC297" i="36"/>
  <c r="S297" i="36"/>
  <c r="P297" i="36"/>
  <c r="AO297" i="36"/>
  <c r="O297" i="36"/>
  <c r="K297" i="36"/>
  <c r="AR297" i="36"/>
  <c r="AG297" i="36"/>
  <c r="AQ297" i="36"/>
  <c r="I297" i="36"/>
  <c r="X297" i="36"/>
  <c r="AI297" i="36"/>
  <c r="AK297" i="36"/>
  <c r="AH297" i="36"/>
  <c r="N297" i="36"/>
  <c r="L297" i="36"/>
  <c r="AS297" i="36"/>
  <c r="T297" i="36"/>
  <c r="AP27" i="36"/>
  <c r="O27" i="36"/>
  <c r="T27" i="36"/>
  <c r="AK27" i="36"/>
  <c r="AL27" i="36"/>
  <c r="AQ27" i="36"/>
  <c r="K27" i="36"/>
  <c r="I27" i="36"/>
  <c r="Y27" i="36"/>
  <c r="AH27" i="36"/>
  <c r="AM27" i="36"/>
  <c r="AN27" i="36"/>
  <c r="AR27" i="36"/>
  <c r="L27" i="36"/>
  <c r="R27" i="36"/>
  <c r="W27" i="36"/>
  <c r="AO27" i="36"/>
  <c r="AG27" i="36"/>
  <c r="AI27" i="36"/>
  <c r="AB27" i="36"/>
  <c r="Q27" i="36"/>
  <c r="AE27" i="36"/>
  <c r="M27" i="36"/>
  <c r="S27" i="36"/>
  <c r="AA27" i="36"/>
  <c r="AS27" i="36"/>
  <c r="AT27" i="36"/>
  <c r="V27" i="36"/>
  <c r="P27" i="36"/>
  <c r="N27" i="36"/>
  <c r="AC27" i="36"/>
  <c r="AD27" i="36"/>
  <c r="Z27" i="36"/>
  <c r="X27" i="36"/>
  <c r="AJ27" i="36"/>
  <c r="U27" i="36"/>
  <c r="AF27" i="36"/>
  <c r="AE376" i="36"/>
  <c r="AH376" i="36"/>
  <c r="Y376" i="36"/>
  <c r="AP376" i="36"/>
  <c r="P376" i="36"/>
  <c r="AA376" i="36"/>
  <c r="AC376" i="36"/>
  <c r="Q376" i="36"/>
  <c r="AJ376" i="36"/>
  <c r="V376" i="36"/>
  <c r="W376" i="36"/>
  <c r="X376" i="36"/>
  <c r="AB376" i="36"/>
  <c r="AD376" i="36"/>
  <c r="AM376" i="36"/>
  <c r="AS376" i="36"/>
  <c r="AL376" i="36"/>
  <c r="T376" i="36"/>
  <c r="I376" i="36"/>
  <c r="R376" i="36"/>
  <c r="U376" i="36"/>
  <c r="AR376" i="36"/>
  <c r="M376" i="36"/>
  <c r="N376" i="36"/>
  <c r="AF376" i="36"/>
  <c r="AQ376" i="36"/>
  <c r="AT376" i="36"/>
  <c r="AK376" i="36"/>
  <c r="AI376" i="36"/>
  <c r="K376" i="36"/>
  <c r="Z376" i="36"/>
  <c r="AN376" i="36"/>
  <c r="L376" i="36"/>
  <c r="S376" i="36"/>
  <c r="O376" i="36"/>
  <c r="AO376" i="36"/>
  <c r="AG376" i="36"/>
  <c r="AE312" i="36"/>
  <c r="AH312" i="36"/>
  <c r="Y312" i="36"/>
  <c r="AP312" i="36"/>
  <c r="P312" i="36"/>
  <c r="AA312" i="36"/>
  <c r="AC312" i="36"/>
  <c r="Q312" i="36"/>
  <c r="AJ312" i="36"/>
  <c r="V312" i="36"/>
  <c r="W312" i="36"/>
  <c r="X312" i="36"/>
  <c r="AB312" i="36"/>
  <c r="AD312" i="36"/>
  <c r="AM312" i="36"/>
  <c r="AS312" i="36"/>
  <c r="AL312" i="36"/>
  <c r="T312" i="36"/>
  <c r="I312" i="36"/>
  <c r="S312" i="36"/>
  <c r="AO312" i="36"/>
  <c r="O312" i="36"/>
  <c r="AG312" i="36"/>
  <c r="L312" i="36"/>
  <c r="K312" i="36"/>
  <c r="Z312" i="36"/>
  <c r="AN312" i="36"/>
  <c r="AQ312" i="36"/>
  <c r="AT312" i="36"/>
  <c r="AK312" i="36"/>
  <c r="AI312" i="36"/>
  <c r="AF312" i="36"/>
  <c r="AR312" i="36"/>
  <c r="N312" i="36"/>
  <c r="R312" i="36"/>
  <c r="M312" i="36"/>
  <c r="U312" i="36"/>
  <c r="W114" i="35"/>
  <c r="U114" i="35"/>
  <c r="AT114" i="35"/>
  <c r="L114" i="35"/>
  <c r="Y114" i="35"/>
  <c r="S114" i="35"/>
  <c r="P114" i="35"/>
  <c r="AL114" i="35"/>
  <c r="AG114" i="35"/>
  <c r="O114" i="35"/>
  <c r="AB114" i="35"/>
  <c r="M114" i="35"/>
  <c r="AE114" i="35"/>
  <c r="AF114" i="35"/>
  <c r="V114" i="35"/>
  <c r="AD114" i="35"/>
  <c r="X114" i="35"/>
  <c r="K114" i="35"/>
  <c r="R114" i="35"/>
  <c r="T114" i="35"/>
  <c r="AP114" i="35"/>
  <c r="I114" i="35"/>
  <c r="AK114" i="35"/>
  <c r="AN114" i="35"/>
  <c r="Z114" i="35"/>
  <c r="AI114" i="35"/>
  <c r="AC114" i="35"/>
  <c r="AO114" i="35"/>
  <c r="N114" i="35"/>
  <c r="AH114" i="35"/>
  <c r="AJ114" i="35"/>
  <c r="AS114" i="35"/>
  <c r="AA114" i="35"/>
  <c r="AM114" i="35"/>
  <c r="AR114" i="35"/>
  <c r="AQ114" i="35"/>
  <c r="Q114" i="35"/>
  <c r="U449" i="35"/>
  <c r="Z449" i="35"/>
  <c r="Y449" i="35"/>
  <c r="P449" i="35"/>
  <c r="AI449" i="35"/>
  <c r="V449" i="35"/>
  <c r="T449" i="35"/>
  <c r="AM449" i="35"/>
  <c r="X449" i="35"/>
  <c r="R449" i="35"/>
  <c r="O449" i="35"/>
  <c r="AB449" i="35"/>
  <c r="L449" i="35"/>
  <c r="AH449" i="35"/>
  <c r="AJ449" i="35"/>
  <c r="AC449" i="35"/>
  <c r="AF449" i="35"/>
  <c r="AP449" i="35"/>
  <c r="AR449" i="35"/>
  <c r="AN449" i="35"/>
  <c r="S449" i="35"/>
  <c r="AL449" i="35"/>
  <c r="AK449" i="35"/>
  <c r="M449" i="35"/>
  <c r="AD449" i="35"/>
  <c r="W449" i="35"/>
  <c r="N449" i="35"/>
  <c r="AE449" i="35"/>
  <c r="Q449" i="35"/>
  <c r="AS449" i="35"/>
  <c r="AG449" i="35"/>
  <c r="I449" i="35"/>
  <c r="AT449" i="35"/>
  <c r="K449" i="35"/>
  <c r="AA449" i="35"/>
  <c r="AQ449" i="35"/>
  <c r="AO449" i="35"/>
  <c r="AB176" i="36"/>
  <c r="AC176" i="36"/>
  <c r="Y176" i="36"/>
  <c r="AK176" i="36"/>
  <c r="Q176" i="36"/>
  <c r="X176" i="36"/>
  <c r="W176" i="36"/>
  <c r="S176" i="36"/>
  <c r="U176" i="36"/>
  <c r="T176" i="36"/>
  <c r="R176" i="36"/>
  <c r="N176" i="36"/>
  <c r="AP176" i="36"/>
  <c r="AJ176" i="36"/>
  <c r="AM176" i="36"/>
  <c r="AI176" i="36"/>
  <c r="V176" i="36"/>
  <c r="L176" i="36"/>
  <c r="AQ176" i="36"/>
  <c r="AA176" i="36"/>
  <c r="AS176" i="36"/>
  <c r="AG176" i="36"/>
  <c r="AH176" i="36"/>
  <c r="K176" i="36"/>
  <c r="AF176" i="36"/>
  <c r="P176" i="36"/>
  <c r="M176" i="36"/>
  <c r="O176" i="36"/>
  <c r="AR176" i="36"/>
  <c r="AN176" i="36"/>
  <c r="AL176" i="36"/>
  <c r="AO176" i="36"/>
  <c r="AT176" i="36"/>
  <c r="AE176" i="36"/>
  <c r="Z176" i="36"/>
  <c r="AD176" i="36"/>
  <c r="I176" i="36"/>
  <c r="AC134" i="37"/>
  <c r="AH134" i="37"/>
  <c r="AI134" i="37"/>
  <c r="AE134" i="37"/>
  <c r="P134" i="37"/>
  <c r="U134" i="37"/>
  <c r="Z134" i="37"/>
  <c r="S134" i="37"/>
  <c r="AR134" i="37"/>
  <c r="AK134" i="37"/>
  <c r="AP134" i="37"/>
  <c r="O134" i="37"/>
  <c r="AM134" i="37"/>
  <c r="AT134" i="37"/>
  <c r="AD134" i="37"/>
  <c r="X134" i="37"/>
  <c r="AS134" i="37"/>
  <c r="V134" i="37"/>
  <c r="T134" i="37"/>
  <c r="AO134" i="37"/>
  <c r="R134" i="37"/>
  <c r="AF134" i="37"/>
  <c r="Q134" i="37"/>
  <c r="AJ134" i="37"/>
  <c r="M134" i="37"/>
  <c r="AN134" i="37"/>
  <c r="I134" i="37"/>
  <c r="W134" i="37"/>
  <c r="AG134" i="37"/>
  <c r="AA134" i="37"/>
  <c r="AB134" i="37"/>
  <c r="Y134" i="37"/>
  <c r="K134" i="37"/>
  <c r="AL134" i="37"/>
  <c r="L134" i="37"/>
  <c r="N134" i="37"/>
  <c r="AQ134" i="37"/>
  <c r="L387" i="37"/>
  <c r="R387" i="37"/>
  <c r="W387" i="37"/>
  <c r="AL387" i="37"/>
  <c r="AS387" i="37"/>
  <c r="M387" i="37"/>
  <c r="N387" i="37"/>
  <c r="AO387" i="37"/>
  <c r="AT387" i="37"/>
  <c r="AB387" i="37"/>
  <c r="AK387" i="37"/>
  <c r="AN387" i="37"/>
  <c r="V387" i="37"/>
  <c r="AG387" i="37"/>
  <c r="AI387" i="37"/>
  <c r="O387" i="37"/>
  <c r="Q387" i="37"/>
  <c r="AQ387" i="37"/>
  <c r="AR387" i="37"/>
  <c r="AE387" i="37"/>
  <c r="S387" i="37"/>
  <c r="AJ387" i="37"/>
  <c r="AC387" i="37"/>
  <c r="P387" i="37"/>
  <c r="AD387" i="37"/>
  <c r="U387" i="37"/>
  <c r="AH387" i="37"/>
  <c r="I387" i="37"/>
  <c r="X387" i="37"/>
  <c r="T387" i="37"/>
  <c r="Y387" i="37"/>
  <c r="K387" i="37"/>
  <c r="AM387" i="37"/>
  <c r="Z387" i="37"/>
  <c r="AP387" i="37"/>
  <c r="AF387" i="37"/>
  <c r="AA387" i="37"/>
  <c r="M86" i="36"/>
  <c r="AM86" i="36"/>
  <c r="AS86" i="36"/>
  <c r="AT86" i="36"/>
  <c r="N86" i="36"/>
  <c r="I86" i="36"/>
  <c r="AR86" i="36"/>
  <c r="AP86" i="36"/>
  <c r="AQ86" i="36"/>
  <c r="AG86" i="36"/>
  <c r="AL86" i="36"/>
  <c r="AO86" i="36"/>
  <c r="AK86" i="36"/>
  <c r="W86" i="36"/>
  <c r="Q86" i="36"/>
  <c r="Y86" i="36"/>
  <c r="L86" i="36"/>
  <c r="AC86" i="36"/>
  <c r="AH86" i="36"/>
  <c r="T86" i="36"/>
  <c r="AI86" i="36"/>
  <c r="AD86" i="36"/>
  <c r="O86" i="36"/>
  <c r="S86" i="36"/>
  <c r="R86" i="36"/>
  <c r="AN86" i="36"/>
  <c r="AJ86" i="36"/>
  <c r="X86" i="36"/>
  <c r="AB86" i="36"/>
  <c r="P86" i="36"/>
  <c r="K86" i="36"/>
  <c r="Z86" i="36"/>
  <c r="V86" i="36"/>
  <c r="AE86" i="36"/>
  <c r="AF86" i="36"/>
  <c r="AA86" i="36"/>
  <c r="U86" i="36"/>
  <c r="AL134" i="35"/>
  <c r="AI134" i="35"/>
  <c r="AK134" i="35"/>
  <c r="AG134" i="35"/>
  <c r="AO134" i="35"/>
  <c r="AE134" i="35"/>
  <c r="AF134" i="35"/>
  <c r="Y134" i="35"/>
  <c r="AD134" i="35"/>
  <c r="AA134" i="35"/>
  <c r="Z134" i="35"/>
  <c r="R134" i="35"/>
  <c r="V134" i="35"/>
  <c r="AQ134" i="35"/>
  <c r="K134" i="35"/>
  <c r="AT134" i="35"/>
  <c r="AB134" i="35"/>
  <c r="AH134" i="35"/>
  <c r="P134" i="35"/>
  <c r="AR134" i="35"/>
  <c r="X134" i="35"/>
  <c r="AM134" i="35"/>
  <c r="AN134" i="35"/>
  <c r="N134" i="35"/>
  <c r="T134" i="35"/>
  <c r="AP134" i="35"/>
  <c r="Q134" i="35"/>
  <c r="I134" i="35"/>
  <c r="AS134" i="35"/>
  <c r="AJ134" i="35"/>
  <c r="M134" i="35"/>
  <c r="W134" i="35"/>
  <c r="U134" i="35"/>
  <c r="L134" i="35"/>
  <c r="AC134" i="35"/>
  <c r="S134" i="35"/>
  <c r="O134" i="35"/>
  <c r="AO95" i="37"/>
  <c r="AC95" i="37"/>
  <c r="AF95" i="37"/>
  <c r="AL95" i="37"/>
  <c r="AA95" i="37"/>
  <c r="AI95" i="37"/>
  <c r="T95" i="37"/>
  <c r="AM95" i="37"/>
  <c r="AJ95" i="37"/>
  <c r="AE95" i="37"/>
  <c r="U95" i="37"/>
  <c r="V95" i="37"/>
  <c r="N95" i="37"/>
  <c r="AB95" i="37"/>
  <c r="R95" i="37"/>
  <c r="AG95" i="37"/>
  <c r="AS95" i="37"/>
  <c r="AN95" i="37"/>
  <c r="M95" i="37"/>
  <c r="X95" i="37"/>
  <c r="AD95" i="37"/>
  <c r="AR95" i="37"/>
  <c r="AP95" i="37"/>
  <c r="Y95" i="37"/>
  <c r="AT95" i="37"/>
  <c r="S95" i="37"/>
  <c r="W95" i="37"/>
  <c r="O95" i="37"/>
  <c r="AK95" i="37"/>
  <c r="AH95" i="37"/>
  <c r="I95" i="37"/>
  <c r="AQ95" i="37"/>
  <c r="P95" i="37"/>
  <c r="L95" i="37"/>
  <c r="Q95" i="37"/>
  <c r="Z95" i="37"/>
  <c r="K95" i="37"/>
  <c r="Z411" i="35"/>
  <c r="U411" i="35"/>
  <c r="W411" i="35"/>
  <c r="AL411" i="35"/>
  <c r="AE411" i="35"/>
  <c r="Q411" i="35"/>
  <c r="R411" i="35"/>
  <c r="AA411" i="35"/>
  <c r="K411" i="35"/>
  <c r="AS411" i="35"/>
  <c r="M411" i="35"/>
  <c r="L411" i="35"/>
  <c r="S411" i="35"/>
  <c r="AI411" i="35"/>
  <c r="P411" i="35"/>
  <c r="AN411" i="35"/>
  <c r="AC411" i="35"/>
  <c r="AH411" i="35"/>
  <c r="V411" i="35"/>
  <c r="X411" i="35"/>
  <c r="AR411" i="35"/>
  <c r="AP411" i="35"/>
  <c r="AM411" i="35"/>
  <c r="AF411" i="35"/>
  <c r="AQ411" i="35"/>
  <c r="AB411" i="35"/>
  <c r="N411" i="35"/>
  <c r="AO411" i="35"/>
  <c r="Y411" i="35"/>
  <c r="O411" i="35"/>
  <c r="I411" i="35"/>
  <c r="AK411" i="35"/>
  <c r="AG411" i="35"/>
  <c r="AJ411" i="35"/>
  <c r="AD411" i="35"/>
  <c r="AT411" i="35"/>
  <c r="T411" i="35"/>
  <c r="AF372" i="37"/>
  <c r="AE372" i="37"/>
  <c r="W372" i="37"/>
  <c r="AB372" i="37"/>
  <c r="Z372" i="37"/>
  <c r="Q372" i="37"/>
  <c r="S372" i="37"/>
  <c r="N372" i="37"/>
  <c r="X372" i="37"/>
  <c r="U372" i="37"/>
  <c r="I372" i="37"/>
  <c r="AG372" i="37"/>
  <c r="AC372" i="37"/>
  <c r="AN372" i="37"/>
  <c r="AP372" i="37"/>
  <c r="AL372" i="37"/>
  <c r="R372" i="37"/>
  <c r="AR372" i="37"/>
  <c r="AS372" i="37"/>
  <c r="AM372" i="37"/>
  <c r="AJ372" i="37"/>
  <c r="AD372" i="37"/>
  <c r="T372" i="37"/>
  <c r="AT372" i="37"/>
  <c r="AQ372" i="37"/>
  <c r="AO372" i="37"/>
  <c r="O372" i="37"/>
  <c r="M372" i="37"/>
  <c r="V372" i="37"/>
  <c r="AK372" i="37"/>
  <c r="K372" i="37"/>
  <c r="AH372" i="37"/>
  <c r="AI372" i="37"/>
  <c r="P372" i="37"/>
  <c r="L372" i="37"/>
  <c r="Y372" i="37"/>
  <c r="AA372" i="37"/>
  <c r="Z361" i="37"/>
  <c r="AD361" i="37"/>
  <c r="AS361" i="37"/>
  <c r="AL361" i="37"/>
  <c r="U361" i="37"/>
  <c r="AB361" i="37"/>
  <c r="M361" i="37"/>
  <c r="W361" i="37"/>
  <c r="R361" i="37"/>
  <c r="AQ361" i="37"/>
  <c r="AM361" i="37"/>
  <c r="Q361" i="37"/>
  <c r="I361" i="37"/>
  <c r="K361" i="37"/>
  <c r="AC361" i="37"/>
  <c r="AN361" i="37"/>
  <c r="L361" i="37"/>
  <c r="S361" i="37"/>
  <c r="AI361" i="37"/>
  <c r="AE361" i="37"/>
  <c r="AH361" i="37"/>
  <c r="O361" i="37"/>
  <c r="AJ361" i="37"/>
  <c r="AG361" i="37"/>
  <c r="V361" i="37"/>
  <c r="AF361" i="37"/>
  <c r="T361" i="37"/>
  <c r="Y361" i="37"/>
  <c r="AP361" i="37"/>
  <c r="N361" i="37"/>
  <c r="AA361" i="37"/>
  <c r="AK361" i="37"/>
  <c r="AO361" i="37"/>
  <c r="P361" i="37"/>
  <c r="AR361" i="37"/>
  <c r="X361" i="37"/>
  <c r="AT361" i="37"/>
  <c r="U457" i="35"/>
  <c r="R457" i="35"/>
  <c r="O457" i="35"/>
  <c r="AB457" i="35"/>
  <c r="Q457" i="35"/>
  <c r="AT457" i="35"/>
  <c r="N457" i="35"/>
  <c r="I457" i="35"/>
  <c r="S457" i="35"/>
  <c r="AA457" i="35"/>
  <c r="AP457" i="35"/>
  <c r="AR457" i="35"/>
  <c r="K457" i="35"/>
  <c r="AN457" i="35"/>
  <c r="AG457" i="35"/>
  <c r="Z457" i="35"/>
  <c r="Y457" i="35"/>
  <c r="P457" i="35"/>
  <c r="AQ457" i="35"/>
  <c r="AJ457" i="35"/>
  <c r="X457" i="35"/>
  <c r="AK457" i="35"/>
  <c r="M457" i="35"/>
  <c r="AE457" i="35"/>
  <c r="L457" i="35"/>
  <c r="T457" i="35"/>
  <c r="AF457" i="35"/>
  <c r="AL457" i="35"/>
  <c r="V457" i="35"/>
  <c r="AM457" i="35"/>
  <c r="AD457" i="35"/>
  <c r="AS457" i="35"/>
  <c r="AH457" i="35"/>
  <c r="AO457" i="35"/>
  <c r="AC457" i="35"/>
  <c r="W457" i="35"/>
  <c r="AI457" i="35"/>
  <c r="T405" i="36"/>
  <c r="AG405" i="36"/>
  <c r="R405" i="36"/>
  <c r="S405" i="36"/>
  <c r="AK405" i="36"/>
  <c r="Q405" i="36"/>
  <c r="AT405" i="36"/>
  <c r="N405" i="36"/>
  <c r="M405" i="36"/>
  <c r="AE405" i="36"/>
  <c r="K405" i="36"/>
  <c r="AH405" i="36"/>
  <c r="AC405" i="36"/>
  <c r="W405" i="36"/>
  <c r="AD405" i="36"/>
  <c r="X405" i="36"/>
  <c r="P405" i="36"/>
  <c r="Z405" i="36"/>
  <c r="AQ405" i="36"/>
  <c r="I405" i="36"/>
  <c r="AS405" i="36"/>
  <c r="AM405" i="36"/>
  <c r="AN405" i="36"/>
  <c r="AF405" i="36"/>
  <c r="AI405" i="36"/>
  <c r="Y405" i="36"/>
  <c r="AJ405" i="36"/>
  <c r="AB405" i="36"/>
  <c r="U405" i="36"/>
  <c r="O405" i="36"/>
  <c r="AA405" i="36"/>
  <c r="AR405" i="36"/>
  <c r="AL405" i="36"/>
  <c r="AP405" i="36"/>
  <c r="V405" i="36"/>
  <c r="AO405" i="36"/>
  <c r="L405" i="36"/>
  <c r="AL280" i="37"/>
  <c r="W280" i="37"/>
  <c r="V280" i="37"/>
  <c r="AN280" i="37"/>
  <c r="AC280" i="37"/>
  <c r="Q280" i="37"/>
  <c r="AH280" i="37"/>
  <c r="T280" i="37"/>
  <c r="AA280" i="37"/>
  <c r="N280" i="37"/>
  <c r="AD280" i="37"/>
  <c r="AI280" i="37"/>
  <c r="AR280" i="37"/>
  <c r="R280" i="37"/>
  <c r="O280" i="37"/>
  <c r="U280" i="37"/>
  <c r="X280" i="37"/>
  <c r="S280" i="37"/>
  <c r="AP280" i="37"/>
  <c r="AB280" i="37"/>
  <c r="AF280" i="37"/>
  <c r="K280" i="37"/>
  <c r="AG280" i="37"/>
  <c r="AT280" i="37"/>
  <c r="AM280" i="37"/>
  <c r="AK280" i="37"/>
  <c r="Z280" i="37"/>
  <c r="P280" i="37"/>
  <c r="M280" i="37"/>
  <c r="AJ280" i="37"/>
  <c r="L280" i="37"/>
  <c r="AE280" i="37"/>
  <c r="I280" i="37"/>
  <c r="AS280" i="37"/>
  <c r="Y280" i="37"/>
  <c r="AO280" i="37"/>
  <c r="AQ280" i="37"/>
  <c r="Z250" i="35"/>
  <c r="AS250" i="35"/>
  <c r="AR250" i="35"/>
  <c r="Q250" i="35"/>
  <c r="AQ250" i="35"/>
  <c r="K250" i="35"/>
  <c r="AG250" i="35"/>
  <c r="W250" i="35"/>
  <c r="AA250" i="35"/>
  <c r="AL250" i="35"/>
  <c r="AI250" i="35"/>
  <c r="AH250" i="35"/>
  <c r="I250" i="35"/>
  <c r="AP250" i="35"/>
  <c r="AE250" i="35"/>
  <c r="AK250" i="35"/>
  <c r="T250" i="35"/>
  <c r="P250" i="35"/>
  <c r="AC250" i="35"/>
  <c r="V250" i="35"/>
  <c r="O250" i="35"/>
  <c r="M250" i="35"/>
  <c r="AF250" i="35"/>
  <c r="AJ250" i="35"/>
  <c r="R250" i="35"/>
  <c r="AM250" i="35"/>
  <c r="AT250" i="35"/>
  <c r="AO250" i="35"/>
  <c r="AD250" i="35"/>
  <c r="Y250" i="35"/>
  <c r="L250" i="35"/>
  <c r="AN250" i="35"/>
  <c r="X250" i="35"/>
  <c r="N250" i="35"/>
  <c r="S250" i="35"/>
  <c r="U250" i="35"/>
  <c r="AB250" i="35"/>
  <c r="AE215" i="36"/>
  <c r="AP215" i="36"/>
  <c r="AC215" i="36"/>
  <c r="AF215" i="36"/>
  <c r="AB215" i="36"/>
  <c r="X215" i="36"/>
  <c r="Y215" i="36"/>
  <c r="AA215" i="36"/>
  <c r="W215" i="36"/>
  <c r="S215" i="36"/>
  <c r="U215" i="36"/>
  <c r="V215" i="36"/>
  <c r="R215" i="36"/>
  <c r="N215" i="36"/>
  <c r="I215" i="36"/>
  <c r="L215" i="36"/>
  <c r="T215" i="36"/>
  <c r="AQ215" i="36"/>
  <c r="AT215" i="36"/>
  <c r="AS215" i="36"/>
  <c r="K215" i="36"/>
  <c r="AO215" i="36"/>
  <c r="AR215" i="36"/>
  <c r="AK215" i="36"/>
  <c r="AM215" i="36"/>
  <c r="AI215" i="36"/>
  <c r="AG215" i="36"/>
  <c r="AD215" i="36"/>
  <c r="Q215" i="36"/>
  <c r="O215" i="36"/>
  <c r="M215" i="36"/>
  <c r="AJ215" i="36"/>
  <c r="AL215" i="36"/>
  <c r="P215" i="36"/>
  <c r="AH215" i="36"/>
  <c r="AN215" i="36"/>
  <c r="Z215" i="36"/>
  <c r="AF594" i="37"/>
  <c r="T594" i="37"/>
  <c r="AL594" i="37"/>
  <c r="M594" i="37"/>
  <c r="R594" i="37"/>
  <c r="N594" i="37"/>
  <c r="AS594" i="37"/>
  <c r="AO594" i="37"/>
  <c r="AB594" i="37"/>
  <c r="AE594" i="37"/>
  <c r="AJ594" i="37"/>
  <c r="V594" i="37"/>
  <c r="AR594" i="37"/>
  <c r="AP594" i="37"/>
  <c r="K594" i="37"/>
  <c r="U594" i="37"/>
  <c r="AA594" i="37"/>
  <c r="AG594" i="37"/>
  <c r="AD594" i="37"/>
  <c r="Z594" i="37"/>
  <c r="AI594" i="37"/>
  <c r="AK594" i="37"/>
  <c r="AN594" i="37"/>
  <c r="Y594" i="37"/>
  <c r="P594" i="37"/>
  <c r="X594" i="37"/>
  <c r="AM594" i="37"/>
  <c r="Q594" i="37"/>
  <c r="W594" i="37"/>
  <c r="I594" i="37"/>
  <c r="L594" i="37"/>
  <c r="S594" i="37"/>
  <c r="AQ594" i="37"/>
  <c r="AH594" i="37"/>
  <c r="AC594" i="37"/>
  <c r="O594" i="37"/>
  <c r="AT594" i="37"/>
  <c r="AP213" i="35"/>
  <c r="M213" i="35"/>
  <c r="V213" i="35"/>
  <c r="AN213" i="35"/>
  <c r="AT213" i="35"/>
  <c r="AS213" i="35"/>
  <c r="U213" i="35"/>
  <c r="R213" i="35"/>
  <c r="AJ213" i="35"/>
  <c r="AO213" i="35"/>
  <c r="AL213" i="35"/>
  <c r="K213" i="35"/>
  <c r="AF213" i="35"/>
  <c r="AI213" i="35"/>
  <c r="AE213" i="35"/>
  <c r="AQ213" i="35"/>
  <c r="P213" i="35"/>
  <c r="N213" i="35"/>
  <c r="AM213" i="35"/>
  <c r="AK213" i="35"/>
  <c r="Y213" i="35"/>
  <c r="Z213" i="35"/>
  <c r="W213" i="35"/>
  <c r="S213" i="35"/>
  <c r="O213" i="35"/>
  <c r="AG213" i="35"/>
  <c r="AB213" i="35"/>
  <c r="AR213" i="35"/>
  <c r="I213" i="35"/>
  <c r="AA213" i="35"/>
  <c r="L213" i="35"/>
  <c r="AC213" i="35"/>
  <c r="AD213" i="35"/>
  <c r="AH213" i="35"/>
  <c r="T213" i="35"/>
  <c r="Q213" i="35"/>
  <c r="X213" i="35"/>
  <c r="AS66" i="36"/>
  <c r="X66" i="36"/>
  <c r="AT66" i="36"/>
  <c r="N66" i="36"/>
  <c r="I66" i="36"/>
  <c r="AR66" i="36"/>
  <c r="AP66" i="36"/>
  <c r="AQ66" i="36"/>
  <c r="AG66" i="36"/>
  <c r="AL66" i="36"/>
  <c r="AO66" i="36"/>
  <c r="AK66" i="36"/>
  <c r="W66" i="36"/>
  <c r="AM66" i="36"/>
  <c r="Y66" i="36"/>
  <c r="L66" i="36"/>
  <c r="AB66" i="36"/>
  <c r="AH66" i="36"/>
  <c r="T66" i="36"/>
  <c r="AI66" i="36"/>
  <c r="AD66" i="36"/>
  <c r="O66" i="36"/>
  <c r="S66" i="36"/>
  <c r="AA66" i="36"/>
  <c r="Q66" i="36"/>
  <c r="U66" i="36"/>
  <c r="AN66" i="36"/>
  <c r="V66" i="36"/>
  <c r="K66" i="36"/>
  <c r="AE66" i="36"/>
  <c r="AF66" i="36"/>
  <c r="P66" i="36"/>
  <c r="AJ66" i="36"/>
  <c r="AC66" i="36"/>
  <c r="M66" i="36"/>
  <c r="Z66" i="36"/>
  <c r="R66" i="36"/>
  <c r="O575" i="37"/>
  <c r="M575" i="37"/>
  <c r="I575" i="37"/>
  <c r="AB575" i="37"/>
  <c r="AQ575" i="37"/>
  <c r="K575" i="37"/>
  <c r="AT575" i="37"/>
  <c r="AP575" i="37"/>
  <c r="AL575" i="37"/>
  <c r="AM575" i="37"/>
  <c r="AS575" i="37"/>
  <c r="AO575" i="37"/>
  <c r="AK575" i="37"/>
  <c r="Q575" i="37"/>
  <c r="W575" i="37"/>
  <c r="X575" i="37"/>
  <c r="T575" i="37"/>
  <c r="P575" i="37"/>
  <c r="L575" i="37"/>
  <c r="AN575" i="37"/>
  <c r="AF575" i="37"/>
  <c r="R575" i="37"/>
  <c r="AH575" i="37"/>
  <c r="Z575" i="37"/>
  <c r="AC575" i="37"/>
  <c r="U575" i="37"/>
  <c r="AA575" i="37"/>
  <c r="Y575" i="37"/>
  <c r="V575" i="37"/>
  <c r="S575" i="37"/>
  <c r="N575" i="37"/>
  <c r="AJ575" i="37"/>
  <c r="AD575" i="37"/>
  <c r="AR575" i="37"/>
  <c r="AE575" i="37"/>
  <c r="AI575" i="37"/>
  <c r="AG575" i="37"/>
  <c r="W70" i="35"/>
  <c r="X70" i="35"/>
  <c r="N70" i="35"/>
  <c r="I70" i="35"/>
  <c r="S70" i="35"/>
  <c r="R70" i="35"/>
  <c r="AO70" i="35"/>
  <c r="AR70" i="35"/>
  <c r="O70" i="35"/>
  <c r="M70" i="35"/>
  <c r="AG70" i="35"/>
  <c r="AD70" i="35"/>
  <c r="AE70" i="35"/>
  <c r="AH70" i="35"/>
  <c r="Y70" i="35"/>
  <c r="AP70" i="35"/>
  <c r="AK70" i="35"/>
  <c r="AQ70" i="35"/>
  <c r="AT70" i="35"/>
  <c r="P70" i="35"/>
  <c r="V70" i="35"/>
  <c r="AM70" i="35"/>
  <c r="AL70" i="35"/>
  <c r="AJ70" i="35"/>
  <c r="Q70" i="35"/>
  <c r="AI70" i="35"/>
  <c r="AF70" i="35"/>
  <c r="U70" i="35"/>
  <c r="AA70" i="35"/>
  <c r="AN70" i="35"/>
  <c r="L70" i="35"/>
  <c r="AC70" i="35"/>
  <c r="T70" i="35"/>
  <c r="K70" i="35"/>
  <c r="AB70" i="35"/>
  <c r="AS70" i="35"/>
  <c r="Z70" i="35"/>
  <c r="AG549" i="37"/>
  <c r="AL549" i="37"/>
  <c r="Z549" i="37"/>
  <c r="X549" i="37"/>
  <c r="O549" i="37"/>
  <c r="Q549" i="37"/>
  <c r="K549" i="37"/>
  <c r="N549" i="37"/>
  <c r="AD549" i="37"/>
  <c r="M549" i="37"/>
  <c r="AN549" i="37"/>
  <c r="AJ549" i="37"/>
  <c r="AI549" i="37"/>
  <c r="AS549" i="37"/>
  <c r="I549" i="37"/>
  <c r="AH549" i="37"/>
  <c r="R549" i="37"/>
  <c r="Y549" i="37"/>
  <c r="V549" i="37"/>
  <c r="AE549" i="37"/>
  <c r="AB549" i="37"/>
  <c r="AK549" i="37"/>
  <c r="L549" i="37"/>
  <c r="AC549" i="37"/>
  <c r="AP549" i="37"/>
  <c r="U549" i="37"/>
  <c r="W549" i="37"/>
  <c r="P549" i="37"/>
  <c r="AT549" i="37"/>
  <c r="AF549" i="37"/>
  <c r="T549" i="37"/>
  <c r="AR549" i="37"/>
  <c r="AO549" i="37"/>
  <c r="AQ549" i="37"/>
  <c r="AA549" i="37"/>
  <c r="AM549" i="37"/>
  <c r="S549" i="37"/>
  <c r="K344" i="37"/>
  <c r="W344" i="37"/>
  <c r="AB344" i="37"/>
  <c r="S344" i="37"/>
  <c r="X344" i="37"/>
  <c r="M344" i="37"/>
  <c r="L344" i="37"/>
  <c r="AT344" i="37"/>
  <c r="AR344" i="37"/>
  <c r="V344" i="37"/>
  <c r="AQ344" i="37"/>
  <c r="Y344" i="37"/>
  <c r="AF344" i="37"/>
  <c r="AM344" i="37"/>
  <c r="AP344" i="37"/>
  <c r="R344" i="37"/>
  <c r="AO344" i="37"/>
  <c r="I344" i="37"/>
  <c r="Q344" i="37"/>
  <c r="AE344" i="37"/>
  <c r="U344" i="37"/>
  <c r="AD344" i="37"/>
  <c r="AK344" i="37"/>
  <c r="O344" i="37"/>
  <c r="AA344" i="37"/>
  <c r="P344" i="37"/>
  <c r="AJ344" i="37"/>
  <c r="AI344" i="37"/>
  <c r="Z344" i="37"/>
  <c r="N344" i="37"/>
  <c r="T344" i="37"/>
  <c r="AL344" i="37"/>
  <c r="AS344" i="37"/>
  <c r="AH344" i="37"/>
  <c r="AN344" i="37"/>
  <c r="AG344" i="37"/>
  <c r="AC344" i="37"/>
  <c r="AR94" i="37"/>
  <c r="Q94" i="37"/>
  <c r="O94" i="37"/>
  <c r="AM94" i="37"/>
  <c r="S94" i="37"/>
  <c r="AG94" i="37"/>
  <c r="AJ94" i="37"/>
  <c r="AB94" i="37"/>
  <c r="K94" i="37"/>
  <c r="AO94" i="37"/>
  <c r="AE94" i="37"/>
  <c r="AT94" i="37"/>
  <c r="AL94" i="37"/>
  <c r="AC94" i="37"/>
  <c r="T94" i="37"/>
  <c r="X94" i="37"/>
  <c r="AD94" i="37"/>
  <c r="I94" i="37"/>
  <c r="V94" i="37"/>
  <c r="AA94" i="37"/>
  <c r="P94" i="37"/>
  <c r="U94" i="37"/>
  <c r="AF94" i="37"/>
  <c r="AK94" i="37"/>
  <c r="N94" i="37"/>
  <c r="Y94" i="37"/>
  <c r="R94" i="37"/>
  <c r="AQ94" i="37"/>
  <c r="Z94" i="37"/>
  <c r="W94" i="37"/>
  <c r="AI94" i="37"/>
  <c r="M94" i="37"/>
  <c r="AH94" i="37"/>
  <c r="L94" i="37"/>
  <c r="AP94" i="37"/>
  <c r="AN94" i="37"/>
  <c r="AS94" i="37"/>
  <c r="V430" i="36"/>
  <c r="Y430" i="36"/>
  <c r="Z430" i="36"/>
  <c r="P430" i="36"/>
  <c r="AH430" i="36"/>
  <c r="U430" i="36"/>
  <c r="T430" i="36"/>
  <c r="AT430" i="36"/>
  <c r="AA430" i="36"/>
  <c r="Q430" i="36"/>
  <c r="O430" i="36"/>
  <c r="AM430" i="36"/>
  <c r="S430" i="36"/>
  <c r="AI430" i="36"/>
  <c r="I430" i="36"/>
  <c r="W430" i="36"/>
  <c r="AB430" i="36"/>
  <c r="AP430" i="36"/>
  <c r="AF430" i="36"/>
  <c r="AC430" i="36"/>
  <c r="X430" i="36"/>
  <c r="M430" i="36"/>
  <c r="R430" i="36"/>
  <c r="AJ430" i="36"/>
  <c r="K430" i="36"/>
  <c r="AG430" i="36"/>
  <c r="AE430" i="36"/>
  <c r="AR430" i="36"/>
  <c r="AL430" i="36"/>
  <c r="AD430" i="36"/>
  <c r="AN430" i="36"/>
  <c r="AK430" i="36"/>
  <c r="AO430" i="36"/>
  <c r="N430" i="36"/>
  <c r="AQ430" i="36"/>
  <c r="L430" i="36"/>
  <c r="AS430" i="36"/>
  <c r="AM478" i="35"/>
  <c r="U478" i="35"/>
  <c r="Q478" i="35"/>
  <c r="AS478" i="35"/>
  <c r="M478" i="35"/>
  <c r="AC478" i="35"/>
  <c r="AQ478" i="35"/>
  <c r="AH478" i="35"/>
  <c r="AR478" i="35"/>
  <c r="O478" i="35"/>
  <c r="AO478" i="35"/>
  <c r="L478" i="35"/>
  <c r="AL478" i="35"/>
  <c r="Z478" i="35"/>
  <c r="AD478" i="35"/>
  <c r="AT478" i="35"/>
  <c r="AF478" i="35"/>
  <c r="S478" i="35"/>
  <c r="R478" i="35"/>
  <c r="AA478" i="35"/>
  <c r="Y478" i="35"/>
  <c r="K478" i="35"/>
  <c r="W478" i="35"/>
  <c r="AJ478" i="35"/>
  <c r="AE478" i="35"/>
  <c r="AK478" i="35"/>
  <c r="N478" i="35"/>
  <c r="I478" i="35"/>
  <c r="P478" i="35"/>
  <c r="AG478" i="35"/>
  <c r="AI478" i="35"/>
  <c r="T478" i="35"/>
  <c r="X478" i="35"/>
  <c r="AN478" i="35"/>
  <c r="AB478" i="35"/>
  <c r="AP478" i="35"/>
  <c r="V478" i="35"/>
  <c r="Q561" i="36"/>
  <c r="W561" i="36"/>
  <c r="T561" i="36"/>
  <c r="AS561" i="36"/>
  <c r="M561" i="36"/>
  <c r="S561" i="36"/>
  <c r="AL561" i="36"/>
  <c r="AT561" i="36"/>
  <c r="AO561" i="36"/>
  <c r="I561" i="36"/>
  <c r="O561" i="36"/>
  <c r="AB561" i="36"/>
  <c r="V561" i="36"/>
  <c r="Y561" i="36"/>
  <c r="AE561" i="36"/>
  <c r="Z561" i="36"/>
  <c r="N561" i="36"/>
  <c r="AN561" i="36"/>
  <c r="AK561" i="36"/>
  <c r="K561" i="36"/>
  <c r="X561" i="36"/>
  <c r="AG561" i="36"/>
  <c r="AP561" i="36"/>
  <c r="AF561" i="36"/>
  <c r="U561" i="36"/>
  <c r="AC561" i="36"/>
  <c r="AH561" i="36"/>
  <c r="L561" i="36"/>
  <c r="R561" i="36"/>
  <c r="AI561" i="36"/>
  <c r="AD561" i="36"/>
  <c r="AA561" i="36"/>
  <c r="AJ561" i="36"/>
  <c r="P561" i="36"/>
  <c r="AM561" i="36"/>
  <c r="AR561" i="36"/>
  <c r="AQ561" i="36"/>
  <c r="AG128" i="35"/>
  <c r="AM128" i="35"/>
  <c r="Z128" i="35"/>
  <c r="X128" i="35"/>
  <c r="AT128" i="35"/>
  <c r="AC128" i="35"/>
  <c r="AH128" i="35"/>
  <c r="S128" i="35"/>
  <c r="AL128" i="35"/>
  <c r="AE128" i="35"/>
  <c r="U128" i="35"/>
  <c r="AI128" i="35"/>
  <c r="Y128" i="35"/>
  <c r="AB128" i="35"/>
  <c r="K128" i="35"/>
  <c r="T128" i="35"/>
  <c r="N128" i="35"/>
  <c r="W128" i="35"/>
  <c r="AO128" i="35"/>
  <c r="I128" i="35"/>
  <c r="AN128" i="35"/>
  <c r="P128" i="35"/>
  <c r="V128" i="35"/>
  <c r="AK128" i="35"/>
  <c r="AA128" i="35"/>
  <c r="AJ128" i="35"/>
  <c r="AS128" i="35"/>
  <c r="AD128" i="35"/>
  <c r="Q128" i="35"/>
  <c r="O128" i="35"/>
  <c r="AR128" i="35"/>
  <c r="AQ128" i="35"/>
  <c r="R128" i="35"/>
  <c r="M128" i="35"/>
  <c r="AP128" i="35"/>
  <c r="L128" i="35"/>
  <c r="AF128" i="35"/>
  <c r="AD2" i="37"/>
  <c r="T2" i="37"/>
  <c r="Q2" i="37"/>
  <c r="R2" i="37"/>
  <c r="AN2" i="37"/>
  <c r="V2" i="37"/>
  <c r="AP2" i="37"/>
  <c r="I2" i="37"/>
  <c r="N2" i="37"/>
  <c r="Y2" i="37"/>
  <c r="AT2" i="37"/>
  <c r="AE2" i="37"/>
  <c r="AQ2" i="37"/>
  <c r="K2" i="37"/>
  <c r="AL2" i="37"/>
  <c r="AA2" i="37"/>
  <c r="AK2" i="37"/>
  <c r="X2" i="37"/>
  <c r="AF2" i="37"/>
  <c r="AG2" i="37"/>
  <c r="U2" i="37"/>
  <c r="AS2" i="37"/>
  <c r="S2" i="37"/>
  <c r="O2" i="37"/>
  <c r="L2" i="37"/>
  <c r="AB2" i="37"/>
  <c r="AR2" i="37"/>
  <c r="AI2" i="37"/>
  <c r="AO2" i="37"/>
  <c r="W2" i="37"/>
  <c r="AM2" i="37"/>
  <c r="AJ2" i="37"/>
  <c r="P2" i="37"/>
  <c r="AH2" i="37"/>
  <c r="Z2" i="37"/>
  <c r="AC2" i="37"/>
  <c r="AM187" i="37"/>
  <c r="P187" i="37"/>
  <c r="AO187" i="37"/>
  <c r="AR187" i="37"/>
  <c r="L187" i="37"/>
  <c r="AQ187" i="37"/>
  <c r="AD187" i="37"/>
  <c r="AN187" i="37"/>
  <c r="AP187" i="37"/>
  <c r="AL187" i="37"/>
  <c r="S187" i="37"/>
  <c r="AS187" i="37"/>
  <c r="X187" i="37"/>
  <c r="U187" i="37"/>
  <c r="Q187" i="37"/>
  <c r="N187" i="37"/>
  <c r="AF187" i="37"/>
  <c r="AA187" i="37"/>
  <c r="AT187" i="37"/>
  <c r="AC187" i="37"/>
  <c r="AB187" i="37"/>
  <c r="V187" i="37"/>
  <c r="W187" i="37"/>
  <c r="T187" i="37"/>
  <c r="K187" i="37"/>
  <c r="AI187" i="37"/>
  <c r="O187" i="37"/>
  <c r="R187" i="37"/>
  <c r="Y187" i="37"/>
  <c r="AJ187" i="37"/>
  <c r="AK187" i="37"/>
  <c r="I187" i="37"/>
  <c r="AG187" i="37"/>
  <c r="AH187" i="37"/>
  <c r="M187" i="37"/>
  <c r="AE187" i="37"/>
  <c r="Z187" i="37"/>
  <c r="AR13" i="35"/>
  <c r="L13" i="35"/>
  <c r="I13" i="35"/>
  <c r="AH13" i="35"/>
  <c r="O13" i="35"/>
  <c r="AN13" i="35"/>
  <c r="AT13" i="35"/>
  <c r="AS13" i="35"/>
  <c r="AA13" i="35"/>
  <c r="AM13" i="35"/>
  <c r="AI13" i="35"/>
  <c r="AJ13" i="35"/>
  <c r="Y13" i="35"/>
  <c r="AP13" i="35"/>
  <c r="Z13" i="35"/>
  <c r="AF13" i="35"/>
  <c r="S13" i="35"/>
  <c r="U13" i="35"/>
  <c r="R13" i="35"/>
  <c r="AB13" i="35"/>
  <c r="N13" i="35"/>
  <c r="M13" i="35"/>
  <c r="K13" i="35"/>
  <c r="AO13" i="35"/>
  <c r="Q13" i="35"/>
  <c r="V13" i="35"/>
  <c r="T13" i="35"/>
  <c r="AK13" i="35"/>
  <c r="P13" i="35"/>
  <c r="AC13" i="35"/>
  <c r="AD13" i="35"/>
  <c r="AG13" i="35"/>
  <c r="AE13" i="35"/>
  <c r="W13" i="35"/>
  <c r="AQ13" i="35"/>
  <c r="X13" i="35"/>
  <c r="AL13" i="35"/>
  <c r="AA292" i="36"/>
  <c r="T292" i="36"/>
  <c r="R292" i="36"/>
  <c r="N292" i="36"/>
  <c r="P292" i="36"/>
  <c r="M292" i="36"/>
  <c r="I292" i="36"/>
  <c r="AB292" i="36"/>
  <c r="AT292" i="36"/>
  <c r="AE292" i="36"/>
  <c r="V292" i="36"/>
  <c r="K292" i="36"/>
  <c r="X292" i="36"/>
  <c r="AO292" i="36"/>
  <c r="Z292" i="36"/>
  <c r="AQ292" i="36"/>
  <c r="AG292" i="36"/>
  <c r="L292" i="36"/>
  <c r="AI292" i="36"/>
  <c r="U292" i="36"/>
  <c r="Q292" i="36"/>
  <c r="AS292" i="36"/>
  <c r="AP292" i="36"/>
  <c r="AM292" i="36"/>
  <c r="AK292" i="36"/>
  <c r="AH292" i="36"/>
  <c r="O292" i="36"/>
  <c r="AC292" i="36"/>
  <c r="AR292" i="36"/>
  <c r="AN292" i="36"/>
  <c r="S292" i="36"/>
  <c r="AJ292" i="36"/>
  <c r="AL292" i="36"/>
  <c r="Y292" i="36"/>
  <c r="AF292" i="36"/>
  <c r="W292" i="36"/>
  <c r="AD292" i="36"/>
  <c r="AG100" i="35"/>
  <c r="AM100" i="35"/>
  <c r="AD100" i="35"/>
  <c r="AE100" i="35"/>
  <c r="P100" i="35"/>
  <c r="AC100" i="35"/>
  <c r="AH100" i="35"/>
  <c r="V100" i="35"/>
  <c r="T100" i="35"/>
  <c r="AP100" i="35"/>
  <c r="Y100" i="35"/>
  <c r="AB100" i="35"/>
  <c r="O100" i="35"/>
  <c r="K100" i="35"/>
  <c r="X100" i="35"/>
  <c r="AO100" i="35"/>
  <c r="I100" i="35"/>
  <c r="AQ100" i="35"/>
  <c r="N100" i="35"/>
  <c r="W100" i="35"/>
  <c r="AT100" i="35"/>
  <c r="AI100" i="35"/>
  <c r="R100" i="35"/>
  <c r="Z100" i="35"/>
  <c r="AK100" i="35"/>
  <c r="AS100" i="35"/>
  <c r="L100" i="35"/>
  <c r="AF100" i="35"/>
  <c r="AJ100" i="35"/>
  <c r="M100" i="35"/>
  <c r="S100" i="35"/>
  <c r="AA100" i="35"/>
  <c r="AN100" i="35"/>
  <c r="AL100" i="35"/>
  <c r="U100" i="35"/>
  <c r="Q100" i="35"/>
  <c r="AR100" i="35"/>
  <c r="AC289" i="35"/>
  <c r="AL289" i="35"/>
  <c r="W289" i="35"/>
  <c r="AF289" i="35"/>
  <c r="AI289" i="35"/>
  <c r="AA289" i="35"/>
  <c r="AS289" i="35"/>
  <c r="K289" i="35"/>
  <c r="AB289" i="35"/>
  <c r="AD289" i="35"/>
  <c r="U289" i="35"/>
  <c r="R289" i="35"/>
  <c r="V289" i="35"/>
  <c r="X289" i="35"/>
  <c r="Y289" i="35"/>
  <c r="M289" i="35"/>
  <c r="AN289" i="35"/>
  <c r="AT289" i="35"/>
  <c r="AP289" i="35"/>
  <c r="Z289" i="35"/>
  <c r="P289" i="35"/>
  <c r="S289" i="35"/>
  <c r="L289" i="35"/>
  <c r="Q289" i="35"/>
  <c r="AO289" i="35"/>
  <c r="AK289" i="35"/>
  <c r="O289" i="35"/>
  <c r="AJ289" i="35"/>
  <c r="AH289" i="35"/>
  <c r="AQ289" i="35"/>
  <c r="AR289" i="35"/>
  <c r="N289" i="35"/>
  <c r="AE289" i="35"/>
  <c r="T289" i="35"/>
  <c r="I289" i="35"/>
  <c r="AG289" i="35"/>
  <c r="AM289" i="35"/>
  <c r="AK167" i="36"/>
  <c r="AQ167" i="36"/>
  <c r="AM167" i="36"/>
  <c r="T167" i="36"/>
  <c r="O167" i="36"/>
  <c r="AG167" i="36"/>
  <c r="AL167" i="36"/>
  <c r="AH167" i="36"/>
  <c r="AT167" i="36"/>
  <c r="AC167" i="36"/>
  <c r="AF167" i="36"/>
  <c r="AB167" i="36"/>
  <c r="AI167" i="36"/>
  <c r="AA167" i="36"/>
  <c r="AP167" i="36"/>
  <c r="AN167" i="36"/>
  <c r="AS167" i="36"/>
  <c r="V167" i="36"/>
  <c r="AE167" i="36"/>
  <c r="X167" i="36"/>
  <c r="AO167" i="36"/>
  <c r="P167" i="36"/>
  <c r="S167" i="36"/>
  <c r="U167" i="36"/>
  <c r="L167" i="36"/>
  <c r="Q167" i="36"/>
  <c r="AD167" i="36"/>
  <c r="I167" i="36"/>
  <c r="W167" i="36"/>
  <c r="AJ167" i="36"/>
  <c r="R167" i="36"/>
  <c r="N167" i="36"/>
  <c r="Z167" i="36"/>
  <c r="Y167" i="36"/>
  <c r="M167" i="36"/>
  <c r="K167" i="36"/>
  <c r="AR167" i="36"/>
  <c r="AE534" i="35"/>
  <c r="Q534" i="35"/>
  <c r="P534" i="35"/>
  <c r="AD534" i="35"/>
  <c r="N534" i="35"/>
  <c r="AQ534" i="35"/>
  <c r="AS534" i="35"/>
  <c r="M534" i="35"/>
  <c r="K534" i="35"/>
  <c r="T534" i="35"/>
  <c r="AP534" i="35"/>
  <c r="AK534" i="35"/>
  <c r="AT534" i="35"/>
  <c r="AO534" i="35"/>
  <c r="I534" i="35"/>
  <c r="AN534" i="35"/>
  <c r="O534" i="35"/>
  <c r="AH534" i="35"/>
  <c r="Y534" i="35"/>
  <c r="AA534" i="35"/>
  <c r="L534" i="35"/>
  <c r="AJ534" i="35"/>
  <c r="U534" i="35"/>
  <c r="W534" i="35"/>
  <c r="V534" i="35"/>
  <c r="AB534" i="35"/>
  <c r="AL534" i="35"/>
  <c r="X534" i="35"/>
  <c r="R534" i="35"/>
  <c r="Z534" i="35"/>
  <c r="AF534" i="35"/>
  <c r="AR534" i="35"/>
  <c r="S534" i="35"/>
  <c r="AG534" i="35"/>
  <c r="AM534" i="35"/>
  <c r="AC534" i="35"/>
  <c r="AI534" i="35"/>
  <c r="AJ485" i="37"/>
  <c r="AQ485" i="37"/>
  <c r="K485" i="37"/>
  <c r="AO485" i="37"/>
  <c r="N485" i="37"/>
  <c r="AM485" i="37"/>
  <c r="AP485" i="37"/>
  <c r="AH485" i="37"/>
  <c r="AL485" i="37"/>
  <c r="AI485" i="37"/>
  <c r="AK485" i="37"/>
  <c r="AB485" i="37"/>
  <c r="Y485" i="37"/>
  <c r="S485" i="37"/>
  <c r="P485" i="37"/>
  <c r="AG485" i="37"/>
  <c r="Q485" i="37"/>
  <c r="AD485" i="37"/>
  <c r="AT485" i="37"/>
  <c r="AS485" i="37"/>
  <c r="W485" i="37"/>
  <c r="AR485" i="37"/>
  <c r="R485" i="37"/>
  <c r="O485" i="37"/>
  <c r="X485" i="37"/>
  <c r="AF485" i="37"/>
  <c r="L485" i="37"/>
  <c r="AE485" i="37"/>
  <c r="T485" i="37"/>
  <c r="U485" i="37"/>
  <c r="M485" i="37"/>
  <c r="AA485" i="37"/>
  <c r="AC485" i="37"/>
  <c r="AN485" i="37"/>
  <c r="Z485" i="37"/>
  <c r="I485" i="37"/>
  <c r="V485" i="37"/>
  <c r="W253" i="36"/>
  <c r="Y253" i="36"/>
  <c r="U253" i="36"/>
  <c r="Q253" i="36"/>
  <c r="AN253" i="36"/>
  <c r="S253" i="36"/>
  <c r="T253" i="36"/>
  <c r="P253" i="36"/>
  <c r="L253" i="36"/>
  <c r="O253" i="36"/>
  <c r="N253" i="36"/>
  <c r="AH253" i="36"/>
  <c r="AE253" i="36"/>
  <c r="AJ253" i="36"/>
  <c r="AF253" i="36"/>
  <c r="AB253" i="36"/>
  <c r="R253" i="36"/>
  <c r="K253" i="36"/>
  <c r="AR253" i="36"/>
  <c r="V253" i="36"/>
  <c r="AT253" i="36"/>
  <c r="AL253" i="36"/>
  <c r="AO253" i="36"/>
  <c r="AG253" i="36"/>
  <c r="AD253" i="36"/>
  <c r="AI253" i="36"/>
  <c r="AK253" i="36"/>
  <c r="X253" i="36"/>
  <c r="AA253" i="36"/>
  <c r="Z253" i="36"/>
  <c r="AC253" i="36"/>
  <c r="M253" i="36"/>
  <c r="AS253" i="36"/>
  <c r="AP253" i="36"/>
  <c r="AQ253" i="36"/>
  <c r="AM253" i="36"/>
  <c r="I253" i="36"/>
  <c r="AJ457" i="36"/>
  <c r="AK457" i="36"/>
  <c r="AG457" i="36"/>
  <c r="AS457" i="36"/>
  <c r="AO457" i="36"/>
  <c r="AF457" i="36"/>
  <c r="AE457" i="36"/>
  <c r="Y457" i="36"/>
  <c r="AI457" i="36"/>
  <c r="AD457" i="36"/>
  <c r="AB457" i="36"/>
  <c r="O457" i="36"/>
  <c r="W457" i="36"/>
  <c r="V457" i="36"/>
  <c r="X457" i="36"/>
  <c r="N457" i="36"/>
  <c r="M457" i="36"/>
  <c r="T457" i="36"/>
  <c r="AT457" i="36"/>
  <c r="AA457" i="36"/>
  <c r="AP457" i="36"/>
  <c r="Q457" i="36"/>
  <c r="Z457" i="36"/>
  <c r="AL457" i="36"/>
  <c r="U457" i="36"/>
  <c r="AC457" i="36"/>
  <c r="AM457" i="36"/>
  <c r="S457" i="36"/>
  <c r="AR457" i="36"/>
  <c r="I457" i="36"/>
  <c r="AN457" i="36"/>
  <c r="AH457" i="36"/>
  <c r="P457" i="36"/>
  <c r="L457" i="36"/>
  <c r="R457" i="36"/>
  <c r="AQ457" i="36"/>
  <c r="K457" i="36"/>
  <c r="M428" i="35"/>
  <c r="V428" i="35"/>
  <c r="AP428" i="35"/>
  <c r="AG428" i="35"/>
  <c r="AN428" i="35"/>
  <c r="AT428" i="35"/>
  <c r="AS428" i="35"/>
  <c r="Z428" i="35"/>
  <c r="AJ428" i="35"/>
  <c r="AO428" i="35"/>
  <c r="AL428" i="35"/>
  <c r="O428" i="35"/>
  <c r="AF428" i="35"/>
  <c r="AI428" i="35"/>
  <c r="AE428" i="35"/>
  <c r="AM428" i="35"/>
  <c r="P428" i="35"/>
  <c r="N428" i="35"/>
  <c r="AQ428" i="35"/>
  <c r="Y428" i="35"/>
  <c r="U428" i="35"/>
  <c r="AB428" i="35"/>
  <c r="S428" i="35"/>
  <c r="K428" i="35"/>
  <c r="AR428" i="35"/>
  <c r="I428" i="35"/>
  <c r="R428" i="35"/>
  <c r="W428" i="35"/>
  <c r="AK428" i="35"/>
  <c r="L428" i="35"/>
  <c r="AH428" i="35"/>
  <c r="AC428" i="35"/>
  <c r="AA428" i="35"/>
  <c r="T428" i="35"/>
  <c r="AD428" i="35"/>
  <c r="Q428" i="35"/>
  <c r="X428" i="35"/>
  <c r="AN567" i="36"/>
  <c r="AB567" i="36"/>
  <c r="AP567" i="36"/>
  <c r="AR567" i="36"/>
  <c r="X567" i="36"/>
  <c r="S567" i="36"/>
  <c r="Y567" i="36"/>
  <c r="V567" i="36"/>
  <c r="L567" i="36"/>
  <c r="O567" i="36"/>
  <c r="U567" i="36"/>
  <c r="N567" i="36"/>
  <c r="AF567" i="36"/>
  <c r="AS567" i="36"/>
  <c r="AT567" i="36"/>
  <c r="R567" i="36"/>
  <c r="AQ567" i="36"/>
  <c r="AO567" i="36"/>
  <c r="AL567" i="36"/>
  <c r="AM567" i="36"/>
  <c r="AK567" i="36"/>
  <c r="AD567" i="36"/>
  <c r="K567" i="36"/>
  <c r="P567" i="36"/>
  <c r="AG567" i="36"/>
  <c r="AH567" i="36"/>
  <c r="AC567" i="36"/>
  <c r="T567" i="36"/>
  <c r="AA567" i="36"/>
  <c r="AJ567" i="36"/>
  <c r="AI567" i="36"/>
  <c r="AE567" i="36"/>
  <c r="W567" i="36"/>
  <c r="Z567" i="36"/>
  <c r="M567" i="36"/>
  <c r="I567" i="36"/>
  <c r="Q567" i="36"/>
  <c r="W226" i="35"/>
  <c r="U226" i="35"/>
  <c r="AO226" i="35"/>
  <c r="I226" i="35"/>
  <c r="AS226" i="35"/>
  <c r="AQ226" i="35"/>
  <c r="AR226" i="35"/>
  <c r="AD226" i="35"/>
  <c r="S226" i="35"/>
  <c r="P226" i="35"/>
  <c r="AG226" i="35"/>
  <c r="AN226" i="35"/>
  <c r="K226" i="35"/>
  <c r="M226" i="35"/>
  <c r="O226" i="35"/>
  <c r="X226" i="35"/>
  <c r="T226" i="35"/>
  <c r="AE226" i="35"/>
  <c r="AF226" i="35"/>
  <c r="V226" i="35"/>
  <c r="AB226" i="35"/>
  <c r="Y226" i="35"/>
  <c r="Z226" i="35"/>
  <c r="Q226" i="35"/>
  <c r="AI226" i="35"/>
  <c r="AL226" i="35"/>
  <c r="AC226" i="35"/>
  <c r="AM226" i="35"/>
  <c r="AA226" i="35"/>
  <c r="R226" i="35"/>
  <c r="AP226" i="35"/>
  <c r="L226" i="35"/>
  <c r="AJ226" i="35"/>
  <c r="N226" i="35"/>
  <c r="AT226" i="35"/>
  <c r="AK226" i="35"/>
  <c r="AH226" i="35"/>
  <c r="AO199" i="35"/>
  <c r="M199" i="35"/>
  <c r="AG199" i="35"/>
  <c r="Z199" i="35"/>
  <c r="AA199" i="35"/>
  <c r="Q199" i="35"/>
  <c r="Y199" i="35"/>
  <c r="V199" i="35"/>
  <c r="U199" i="35"/>
  <c r="I199" i="35"/>
  <c r="O199" i="35"/>
  <c r="R199" i="35"/>
  <c r="P199" i="35"/>
  <c r="AN199" i="35"/>
  <c r="AB199" i="35"/>
  <c r="AH199" i="35"/>
  <c r="AK199" i="35"/>
  <c r="AE199" i="35"/>
  <c r="AR199" i="35"/>
  <c r="AP199" i="35"/>
  <c r="AS199" i="35"/>
  <c r="S199" i="35"/>
  <c r="AL199" i="35"/>
  <c r="AM199" i="35"/>
  <c r="AC199" i="35"/>
  <c r="AD199" i="35"/>
  <c r="X199" i="35"/>
  <c r="N199" i="35"/>
  <c r="AF199" i="35"/>
  <c r="AI199" i="35"/>
  <c r="AT199" i="35"/>
  <c r="K199" i="35"/>
  <c r="AJ199" i="35"/>
  <c r="AQ199" i="35"/>
  <c r="T199" i="35"/>
  <c r="L199" i="35"/>
  <c r="W199" i="35"/>
  <c r="AH316" i="37"/>
  <c r="AI316" i="37"/>
  <c r="O316" i="37"/>
  <c r="X316" i="37"/>
  <c r="AC316" i="37"/>
  <c r="AA316" i="37"/>
  <c r="Y316" i="37"/>
  <c r="AR316" i="37"/>
  <c r="U316" i="37"/>
  <c r="AF316" i="37"/>
  <c r="N316" i="37"/>
  <c r="L316" i="37"/>
  <c r="P316" i="37"/>
  <c r="Z316" i="37"/>
  <c r="AQ316" i="37"/>
  <c r="AT316" i="37"/>
  <c r="S316" i="37"/>
  <c r="AP316" i="37"/>
  <c r="M316" i="37"/>
  <c r="AB316" i="37"/>
  <c r="I316" i="37"/>
  <c r="T316" i="37"/>
  <c r="AN316" i="37"/>
  <c r="R316" i="37"/>
  <c r="AJ316" i="37"/>
  <c r="AM316" i="37"/>
  <c r="V316" i="37"/>
  <c r="Q316" i="37"/>
  <c r="AD316" i="37"/>
  <c r="AE316" i="37"/>
  <c r="K316" i="37"/>
  <c r="W316" i="37"/>
  <c r="AG316" i="37"/>
  <c r="AO316" i="37"/>
  <c r="AK316" i="37"/>
  <c r="AL316" i="37"/>
  <c r="AS316" i="37"/>
  <c r="Y176" i="35"/>
  <c r="AB176" i="35"/>
  <c r="K176" i="35"/>
  <c r="P176" i="35"/>
  <c r="X176" i="35"/>
  <c r="U176" i="35"/>
  <c r="W176" i="35"/>
  <c r="AP176" i="35"/>
  <c r="AL176" i="35"/>
  <c r="Q176" i="35"/>
  <c r="R176" i="35"/>
  <c r="AE176" i="35"/>
  <c r="AD176" i="35"/>
  <c r="AG176" i="35"/>
  <c r="AM176" i="35"/>
  <c r="Z176" i="35"/>
  <c r="AJ176" i="35"/>
  <c r="AQ176" i="35"/>
  <c r="AS176" i="35"/>
  <c r="L176" i="35"/>
  <c r="T176" i="35"/>
  <c r="S176" i="35"/>
  <c r="AO176" i="35"/>
  <c r="AN176" i="35"/>
  <c r="AC176" i="35"/>
  <c r="AK176" i="35"/>
  <c r="AF176" i="35"/>
  <c r="AI176" i="35"/>
  <c r="O176" i="35"/>
  <c r="AR176" i="35"/>
  <c r="AT176" i="35"/>
  <c r="I176" i="35"/>
  <c r="AH176" i="35"/>
  <c r="V176" i="35"/>
  <c r="N176" i="35"/>
  <c r="AA176" i="35"/>
  <c r="M176" i="35"/>
  <c r="T446" i="35"/>
  <c r="AT446" i="35"/>
  <c r="AI446" i="35"/>
  <c r="AG446" i="35"/>
  <c r="AL446" i="35"/>
  <c r="Z446" i="35"/>
  <c r="AD446" i="35"/>
  <c r="AC446" i="35"/>
  <c r="AF446" i="35"/>
  <c r="S446" i="35"/>
  <c r="R446" i="35"/>
  <c r="Y446" i="35"/>
  <c r="AA446" i="35"/>
  <c r="L446" i="35"/>
  <c r="AJ446" i="35"/>
  <c r="AO446" i="35"/>
  <c r="I446" i="35"/>
  <c r="AN446" i="35"/>
  <c r="N446" i="35"/>
  <c r="O446" i="35"/>
  <c r="P446" i="35"/>
  <c r="AP446" i="35"/>
  <c r="AS446" i="35"/>
  <c r="K446" i="35"/>
  <c r="AM446" i="35"/>
  <c r="AK446" i="35"/>
  <c r="AH446" i="35"/>
  <c r="AB446" i="35"/>
  <c r="U446" i="35"/>
  <c r="AQ446" i="35"/>
  <c r="AR446" i="35"/>
  <c r="AE446" i="35"/>
  <c r="W446" i="35"/>
  <c r="X446" i="35"/>
  <c r="Q446" i="35"/>
  <c r="M446" i="35"/>
  <c r="V446" i="35"/>
  <c r="AE447" i="37"/>
  <c r="AG447" i="37"/>
  <c r="U447" i="37"/>
  <c r="T447" i="37"/>
  <c r="R447" i="37"/>
  <c r="AA447" i="37"/>
  <c r="AB447" i="37"/>
  <c r="N447" i="37"/>
  <c r="AO447" i="37"/>
  <c r="W447" i="37"/>
  <c r="V447" i="37"/>
  <c r="AS447" i="37"/>
  <c r="AT447" i="37"/>
  <c r="X447" i="37"/>
  <c r="AM447" i="37"/>
  <c r="AR447" i="37"/>
  <c r="AJ447" i="37"/>
  <c r="AN447" i="37"/>
  <c r="M447" i="37"/>
  <c r="Q447" i="37"/>
  <c r="Z447" i="37"/>
  <c r="AC447" i="37"/>
  <c r="L447" i="37"/>
  <c r="I447" i="37"/>
  <c r="AK447" i="37"/>
  <c r="AQ447" i="37"/>
  <c r="AP447" i="37"/>
  <c r="AF447" i="37"/>
  <c r="AI447" i="37"/>
  <c r="K447" i="37"/>
  <c r="P447" i="37"/>
  <c r="AL447" i="37"/>
  <c r="AD447" i="37"/>
  <c r="AH447" i="37"/>
  <c r="Y447" i="37"/>
  <c r="O447" i="37"/>
  <c r="S447" i="37"/>
  <c r="AO475" i="37"/>
  <c r="I475" i="37"/>
  <c r="AT475" i="37"/>
  <c r="V475" i="37"/>
  <c r="AJ475" i="37"/>
  <c r="AK475" i="37"/>
  <c r="AR475" i="37"/>
  <c r="AL475" i="37"/>
  <c r="N475" i="37"/>
  <c r="K475" i="37"/>
  <c r="AG475" i="37"/>
  <c r="AM475" i="37"/>
  <c r="AE475" i="37"/>
  <c r="AQ475" i="37"/>
  <c r="Z475" i="37"/>
  <c r="Q475" i="37"/>
  <c r="R475" i="37"/>
  <c r="AP475" i="37"/>
  <c r="T475" i="37"/>
  <c r="AH475" i="37"/>
  <c r="AD475" i="37"/>
  <c r="L475" i="37"/>
  <c r="AB475" i="37"/>
  <c r="S475" i="37"/>
  <c r="AA475" i="37"/>
  <c r="W475" i="37"/>
  <c r="AI475" i="37"/>
  <c r="AS475" i="37"/>
  <c r="U475" i="37"/>
  <c r="M475" i="37"/>
  <c r="AF475" i="37"/>
  <c r="X475" i="37"/>
  <c r="P475" i="37"/>
  <c r="AN475" i="37"/>
  <c r="Y475" i="37"/>
  <c r="AC475" i="37"/>
  <c r="O475" i="37"/>
  <c r="AR385" i="35"/>
  <c r="AQ385" i="35"/>
  <c r="AM385" i="35"/>
  <c r="K385" i="35"/>
  <c r="V385" i="35"/>
  <c r="AT385" i="35"/>
  <c r="Q385" i="35"/>
  <c r="AI385" i="35"/>
  <c r="AG385" i="35"/>
  <c r="AK385" i="35"/>
  <c r="AH385" i="35"/>
  <c r="W385" i="35"/>
  <c r="Z385" i="35"/>
  <c r="AC385" i="35"/>
  <c r="P385" i="35"/>
  <c r="AF385" i="35"/>
  <c r="I385" i="35"/>
  <c r="AL385" i="35"/>
  <c r="AO385" i="35"/>
  <c r="AA385" i="35"/>
  <c r="AJ385" i="35"/>
  <c r="Y385" i="35"/>
  <c r="N385" i="35"/>
  <c r="O385" i="35"/>
  <c r="U385" i="35"/>
  <c r="AP385" i="35"/>
  <c r="M385" i="35"/>
  <c r="AB385" i="35"/>
  <c r="AD385" i="35"/>
  <c r="AS385" i="35"/>
  <c r="R385" i="35"/>
  <c r="AE385" i="35"/>
  <c r="AN385" i="35"/>
  <c r="X385" i="35"/>
  <c r="L385" i="35"/>
  <c r="S385" i="35"/>
  <c r="T385" i="35"/>
  <c r="AC297" i="35"/>
  <c r="AF297" i="35"/>
  <c r="K297" i="35"/>
  <c r="X297" i="35"/>
  <c r="Y297" i="35"/>
  <c r="AL297" i="35"/>
  <c r="N297" i="35"/>
  <c r="AS297" i="35"/>
  <c r="T297" i="35"/>
  <c r="M297" i="35"/>
  <c r="AA297" i="35"/>
  <c r="O297" i="35"/>
  <c r="AQ297" i="35"/>
  <c r="AR297" i="35"/>
  <c r="AE297" i="35"/>
  <c r="AK297" i="35"/>
  <c r="Q297" i="35"/>
  <c r="AO297" i="35"/>
  <c r="AG297" i="35"/>
  <c r="S297" i="35"/>
  <c r="AM297" i="35"/>
  <c r="AJ297" i="35"/>
  <c r="Z297" i="35"/>
  <c r="V297" i="35"/>
  <c r="P297" i="35"/>
  <c r="U297" i="35"/>
  <c r="AI297" i="35"/>
  <c r="R297" i="35"/>
  <c r="AD297" i="35"/>
  <c r="W297" i="35"/>
  <c r="AP297" i="35"/>
  <c r="AN297" i="35"/>
  <c r="AH297" i="35"/>
  <c r="I297" i="35"/>
  <c r="AB297" i="35"/>
  <c r="AT297" i="35"/>
  <c r="L297" i="35"/>
  <c r="Q160" i="35"/>
  <c r="R160" i="35"/>
  <c r="AE160" i="35"/>
  <c r="AD160" i="35"/>
  <c r="AS160" i="35"/>
  <c r="M160" i="35"/>
  <c r="L160" i="35"/>
  <c r="V160" i="35"/>
  <c r="T160" i="35"/>
  <c r="AO160" i="35"/>
  <c r="I160" i="35"/>
  <c r="AN160" i="35"/>
  <c r="N160" i="35"/>
  <c r="Y160" i="35"/>
  <c r="AB160" i="35"/>
  <c r="K160" i="35"/>
  <c r="P160" i="35"/>
  <c r="AI160" i="35"/>
  <c r="AR160" i="35"/>
  <c r="AT160" i="35"/>
  <c r="AL160" i="35"/>
  <c r="AM160" i="35"/>
  <c r="AJ160" i="35"/>
  <c r="W160" i="35"/>
  <c r="AH160" i="35"/>
  <c r="AA160" i="35"/>
  <c r="AC160" i="35"/>
  <c r="S160" i="35"/>
  <c r="X160" i="35"/>
  <c r="AF160" i="35"/>
  <c r="AP160" i="35"/>
  <c r="Z160" i="35"/>
  <c r="AQ160" i="35"/>
  <c r="O160" i="35"/>
  <c r="AG160" i="35"/>
  <c r="AK160" i="35"/>
  <c r="U160" i="35"/>
  <c r="W433" i="35"/>
  <c r="U433" i="35"/>
  <c r="AO433" i="35"/>
  <c r="I433" i="35"/>
  <c r="AD433" i="35"/>
  <c r="S433" i="35"/>
  <c r="P433" i="35"/>
  <c r="AG433" i="35"/>
  <c r="AH433" i="35"/>
  <c r="O433" i="35"/>
  <c r="X433" i="35"/>
  <c r="Q433" i="35"/>
  <c r="AE433" i="35"/>
  <c r="AF433" i="35"/>
  <c r="V433" i="35"/>
  <c r="AB433" i="35"/>
  <c r="T433" i="35"/>
  <c r="AQ433" i="35"/>
  <c r="AR433" i="35"/>
  <c r="AS433" i="35"/>
  <c r="N433" i="35"/>
  <c r="AM433" i="35"/>
  <c r="AJ433" i="35"/>
  <c r="Y433" i="35"/>
  <c r="AA433" i="35"/>
  <c r="AI433" i="35"/>
  <c r="AC433" i="35"/>
  <c r="AN433" i="35"/>
  <c r="L433" i="35"/>
  <c r="AK433" i="35"/>
  <c r="AL433" i="35"/>
  <c r="R433" i="35"/>
  <c r="K433" i="35"/>
  <c r="AT433" i="35"/>
  <c r="AP433" i="35"/>
  <c r="M433" i="35"/>
  <c r="Z433" i="35"/>
  <c r="AE436" i="35"/>
  <c r="AJ436" i="35"/>
  <c r="Z436" i="35"/>
  <c r="AC436" i="35"/>
  <c r="AF436" i="35"/>
  <c r="AA436" i="35"/>
  <c r="AD436" i="35"/>
  <c r="R436" i="35"/>
  <c r="P436" i="35"/>
  <c r="U436" i="35"/>
  <c r="W436" i="35"/>
  <c r="Y436" i="35"/>
  <c r="L436" i="35"/>
  <c r="AH436" i="35"/>
  <c r="AR436" i="35"/>
  <c r="AM436" i="35"/>
  <c r="AT436" i="35"/>
  <c r="AN436" i="35"/>
  <c r="Q436" i="35"/>
  <c r="M436" i="35"/>
  <c r="S436" i="35"/>
  <c r="AS436" i="35"/>
  <c r="AO436" i="35"/>
  <c r="O436" i="35"/>
  <c r="AK436" i="35"/>
  <c r="K436" i="35"/>
  <c r="AB436" i="35"/>
  <c r="AP436" i="35"/>
  <c r="AQ436" i="35"/>
  <c r="I436" i="35"/>
  <c r="AL436" i="35"/>
  <c r="X436" i="35"/>
  <c r="V436" i="35"/>
  <c r="AG436" i="35"/>
  <c r="N436" i="35"/>
  <c r="AI436" i="35"/>
  <c r="T436" i="35"/>
  <c r="AA164" i="36"/>
  <c r="AL164" i="36"/>
  <c r="AJ164" i="36"/>
  <c r="AM164" i="36"/>
  <c r="AI164" i="36"/>
  <c r="V164" i="36"/>
  <c r="AF164" i="36"/>
  <c r="AH164" i="36"/>
  <c r="AD164" i="36"/>
  <c r="K164" i="36"/>
  <c r="AB164" i="36"/>
  <c r="AC164" i="36"/>
  <c r="Y164" i="36"/>
  <c r="AK164" i="36"/>
  <c r="T164" i="36"/>
  <c r="AO164" i="36"/>
  <c r="O164" i="36"/>
  <c r="P164" i="36"/>
  <c r="S164" i="36"/>
  <c r="L164" i="36"/>
  <c r="N164" i="36"/>
  <c r="M164" i="36"/>
  <c r="AT164" i="36"/>
  <c r="AN164" i="36"/>
  <c r="AQ164" i="36"/>
  <c r="Z164" i="36"/>
  <c r="I164" i="36"/>
  <c r="AG164" i="36"/>
  <c r="Q164" i="36"/>
  <c r="U164" i="36"/>
  <c r="AP164" i="36"/>
  <c r="R164" i="36"/>
  <c r="AE164" i="36"/>
  <c r="AR164" i="36"/>
  <c r="X164" i="36"/>
  <c r="AS164" i="36"/>
  <c r="W164" i="36"/>
  <c r="O137" i="35"/>
  <c r="X137" i="35"/>
  <c r="Y137" i="35"/>
  <c r="M137" i="35"/>
  <c r="Q137" i="35"/>
  <c r="AQ137" i="35"/>
  <c r="T137" i="35"/>
  <c r="S137" i="35"/>
  <c r="AM137" i="35"/>
  <c r="AL137" i="35"/>
  <c r="P137" i="35"/>
  <c r="N137" i="35"/>
  <c r="AE137" i="35"/>
  <c r="R137" i="35"/>
  <c r="AF137" i="35"/>
  <c r="AI137" i="35"/>
  <c r="AA137" i="35"/>
  <c r="AK137" i="35"/>
  <c r="AT137" i="35"/>
  <c r="K137" i="35"/>
  <c r="AG137" i="35"/>
  <c r="AC137" i="35"/>
  <c r="AO137" i="35"/>
  <c r="AS137" i="35"/>
  <c r="I137" i="35"/>
  <c r="AD137" i="35"/>
  <c r="Z137" i="35"/>
  <c r="AR137" i="35"/>
  <c r="AB137" i="35"/>
  <c r="U137" i="35"/>
  <c r="W137" i="35"/>
  <c r="L137" i="35"/>
  <c r="V137" i="35"/>
  <c r="AH137" i="35"/>
  <c r="AJ137" i="35"/>
  <c r="AP137" i="35"/>
  <c r="AN137" i="35"/>
  <c r="Z422" i="37"/>
  <c r="AP422" i="37"/>
  <c r="AK422" i="37"/>
  <c r="L422" i="37"/>
  <c r="P422" i="37"/>
  <c r="U422" i="37"/>
  <c r="AS422" i="37"/>
  <c r="AE422" i="37"/>
  <c r="S422" i="37"/>
  <c r="AI422" i="37"/>
  <c r="AC422" i="37"/>
  <c r="AL422" i="37"/>
  <c r="O422" i="37"/>
  <c r="AA422" i="37"/>
  <c r="K422" i="37"/>
  <c r="AN422" i="37"/>
  <c r="AR422" i="37"/>
  <c r="AT422" i="37"/>
  <c r="N422" i="37"/>
  <c r="AG422" i="37"/>
  <c r="X422" i="37"/>
  <c r="AH422" i="37"/>
  <c r="AM422" i="37"/>
  <c r="W422" i="37"/>
  <c r="Q422" i="37"/>
  <c r="AB422" i="37"/>
  <c r="AQ422" i="37"/>
  <c r="V422" i="37"/>
  <c r="AO422" i="37"/>
  <c r="R422" i="37"/>
  <c r="Y422" i="37"/>
  <c r="AD422" i="37"/>
  <c r="T422" i="37"/>
  <c r="AJ422" i="37"/>
  <c r="M422" i="37"/>
  <c r="I422" i="37"/>
  <c r="AF422" i="37"/>
  <c r="Z223" i="35"/>
  <c r="AA223" i="35"/>
  <c r="Q223" i="35"/>
  <c r="T223" i="35"/>
  <c r="AJ223" i="35"/>
  <c r="V223" i="35"/>
  <c r="U223" i="35"/>
  <c r="I223" i="35"/>
  <c r="L223" i="35"/>
  <c r="R223" i="35"/>
  <c r="P223" i="35"/>
  <c r="AR223" i="35"/>
  <c r="AO223" i="35"/>
  <c r="AH223" i="35"/>
  <c r="AK223" i="35"/>
  <c r="AE223" i="35"/>
  <c r="AN223" i="35"/>
  <c r="S223" i="35"/>
  <c r="AP223" i="35"/>
  <c r="AS223" i="35"/>
  <c r="W223" i="35"/>
  <c r="AL223" i="35"/>
  <c r="AM223" i="35"/>
  <c r="M223" i="35"/>
  <c r="AD223" i="35"/>
  <c r="X223" i="35"/>
  <c r="AB223" i="35"/>
  <c r="AF223" i="35"/>
  <c r="AC223" i="35"/>
  <c r="AQ223" i="35"/>
  <c r="K223" i="35"/>
  <c r="AI223" i="35"/>
  <c r="AT223" i="35"/>
  <c r="AG223" i="35"/>
  <c r="N223" i="35"/>
  <c r="Y223" i="35"/>
  <c r="O223" i="35"/>
  <c r="AB104" i="36"/>
  <c r="AC104" i="36"/>
  <c r="Y104" i="36"/>
  <c r="AK104" i="36"/>
  <c r="X104" i="36"/>
  <c r="W104" i="36"/>
  <c r="S104" i="36"/>
  <c r="U104" i="36"/>
  <c r="Q104" i="36"/>
  <c r="T104" i="36"/>
  <c r="R104" i="36"/>
  <c r="N104" i="36"/>
  <c r="AP104" i="36"/>
  <c r="AJ104" i="36"/>
  <c r="AM104" i="36"/>
  <c r="AI104" i="36"/>
  <c r="V104" i="36"/>
  <c r="O104" i="36"/>
  <c r="L104" i="36"/>
  <c r="AQ104" i="36"/>
  <c r="AS104" i="36"/>
  <c r="AG104" i="36"/>
  <c r="AH104" i="36"/>
  <c r="K104" i="36"/>
  <c r="AL104" i="36"/>
  <c r="AE104" i="36"/>
  <c r="AR104" i="36"/>
  <c r="I104" i="36"/>
  <c r="AN104" i="36"/>
  <c r="Z104" i="36"/>
  <c r="AF104" i="36"/>
  <c r="AA104" i="36"/>
  <c r="P104" i="36"/>
  <c r="AT104" i="36"/>
  <c r="AO104" i="36"/>
  <c r="AD104" i="36"/>
  <c r="M104" i="36"/>
  <c r="AK315" i="37"/>
  <c r="T315" i="37"/>
  <c r="AI315" i="37"/>
  <c r="S315" i="37"/>
  <c r="AF315" i="37"/>
  <c r="AS315" i="37"/>
  <c r="AJ315" i="37"/>
  <c r="Z315" i="37"/>
  <c r="AH315" i="37"/>
  <c r="AL315" i="37"/>
  <c r="AP315" i="37"/>
  <c r="X315" i="37"/>
  <c r="AD315" i="37"/>
  <c r="AC315" i="37"/>
  <c r="N315" i="37"/>
  <c r="AA315" i="37"/>
  <c r="AT315" i="37"/>
  <c r="V315" i="37"/>
  <c r="I315" i="37"/>
  <c r="O315" i="37"/>
  <c r="P315" i="37"/>
  <c r="AE315" i="37"/>
  <c r="AN315" i="37"/>
  <c r="U315" i="37"/>
  <c r="Y315" i="37"/>
  <c r="AG315" i="37"/>
  <c r="AQ315" i="37"/>
  <c r="AO315" i="37"/>
  <c r="AM315" i="37"/>
  <c r="R315" i="37"/>
  <c r="K315" i="37"/>
  <c r="L315" i="37"/>
  <c r="M315" i="37"/>
  <c r="AR315" i="37"/>
  <c r="Q315" i="37"/>
  <c r="W315" i="37"/>
  <c r="AB315" i="37"/>
  <c r="AB120" i="36"/>
  <c r="AC120" i="36"/>
  <c r="Y120" i="36"/>
  <c r="AK120" i="36"/>
  <c r="X120" i="36"/>
  <c r="W120" i="36"/>
  <c r="S120" i="36"/>
  <c r="U120" i="36"/>
  <c r="T120" i="36"/>
  <c r="R120" i="36"/>
  <c r="N120" i="36"/>
  <c r="AP120" i="36"/>
  <c r="O120" i="36"/>
  <c r="AJ120" i="36"/>
  <c r="AM120" i="36"/>
  <c r="AI120" i="36"/>
  <c r="V120" i="36"/>
  <c r="L120" i="36"/>
  <c r="AQ120" i="36"/>
  <c r="AS120" i="36"/>
  <c r="AG120" i="36"/>
  <c r="AA120" i="36"/>
  <c r="AH120" i="36"/>
  <c r="K120" i="36"/>
  <c r="AF120" i="36"/>
  <c r="P120" i="36"/>
  <c r="M120" i="36"/>
  <c r="AO120" i="36"/>
  <c r="AD120" i="36"/>
  <c r="Z120" i="36"/>
  <c r="Q120" i="36"/>
  <c r="AR120" i="36"/>
  <c r="AE120" i="36"/>
  <c r="AT120" i="36"/>
  <c r="I120" i="36"/>
  <c r="AN120" i="36"/>
  <c r="AL120" i="36"/>
  <c r="K14" i="37"/>
  <c r="T14" i="37"/>
  <c r="AA14" i="37"/>
  <c r="AM14" i="37"/>
  <c r="Q14" i="37"/>
  <c r="R14" i="37"/>
  <c r="I14" i="37"/>
  <c r="M14" i="37"/>
  <c r="AK14" i="37"/>
  <c r="AN14" i="37"/>
  <c r="AD14" i="37"/>
  <c r="AP14" i="37"/>
  <c r="AH14" i="37"/>
  <c r="U14" i="37"/>
  <c r="Y14" i="37"/>
  <c r="AE14" i="37"/>
  <c r="AF14" i="37"/>
  <c r="L14" i="37"/>
  <c r="AR14" i="37"/>
  <c r="AS14" i="37"/>
  <c r="AI14" i="37"/>
  <c r="V14" i="37"/>
  <c r="N14" i="37"/>
  <c r="Z14" i="37"/>
  <c r="S14" i="37"/>
  <c r="AT14" i="37"/>
  <c r="AG14" i="37"/>
  <c r="AQ14" i="37"/>
  <c r="AB14" i="37"/>
  <c r="AL14" i="37"/>
  <c r="O14" i="37"/>
  <c r="AO14" i="37"/>
  <c r="AC14" i="37"/>
  <c r="P14" i="37"/>
  <c r="W14" i="37"/>
  <c r="AJ14" i="37"/>
  <c r="X14" i="37"/>
  <c r="AD250" i="37"/>
  <c r="AC250" i="37"/>
  <c r="AR250" i="37"/>
  <c r="AQ250" i="37"/>
  <c r="AI250" i="37"/>
  <c r="AH250" i="37"/>
  <c r="Y250" i="37"/>
  <c r="U250" i="37"/>
  <c r="Q250" i="37"/>
  <c r="AP250" i="37"/>
  <c r="P250" i="37"/>
  <c r="K250" i="37"/>
  <c r="AF250" i="37"/>
  <c r="AJ250" i="37"/>
  <c r="AT250" i="37"/>
  <c r="AN250" i="37"/>
  <c r="L250" i="37"/>
  <c r="AK250" i="37"/>
  <c r="W250" i="37"/>
  <c r="AM250" i="37"/>
  <c r="O250" i="37"/>
  <c r="AL250" i="37"/>
  <c r="AE250" i="37"/>
  <c r="S250" i="37"/>
  <c r="I250" i="37"/>
  <c r="Z250" i="37"/>
  <c r="T250" i="37"/>
  <c r="M250" i="37"/>
  <c r="AS250" i="37"/>
  <c r="X250" i="37"/>
  <c r="AG250" i="37"/>
  <c r="V250" i="37"/>
  <c r="AA250" i="37"/>
  <c r="AO250" i="37"/>
  <c r="N250" i="37"/>
  <c r="AB250" i="37"/>
  <c r="R250" i="37"/>
  <c r="AS110" i="36"/>
  <c r="AM110" i="36"/>
  <c r="Q110" i="36"/>
  <c r="AT110" i="36"/>
  <c r="N110" i="36"/>
  <c r="I110" i="36"/>
  <c r="AR110" i="36"/>
  <c r="AP110" i="36"/>
  <c r="AQ110" i="36"/>
  <c r="AG110" i="36"/>
  <c r="M110" i="36"/>
  <c r="V110" i="36"/>
  <c r="T110" i="36"/>
  <c r="P110" i="36"/>
  <c r="AN110" i="36"/>
  <c r="AJ110" i="36"/>
  <c r="K110" i="36"/>
  <c r="AE110" i="36"/>
  <c r="W110" i="36"/>
  <c r="AL110" i="36"/>
  <c r="Y110" i="36"/>
  <c r="L110" i="36"/>
  <c r="AF110" i="36"/>
  <c r="AH110" i="36"/>
  <c r="AA110" i="36"/>
  <c r="AD110" i="36"/>
  <c r="U110" i="36"/>
  <c r="AO110" i="36"/>
  <c r="O110" i="36"/>
  <c r="AC110" i="36"/>
  <c r="AI110" i="36"/>
  <c r="AB110" i="36"/>
  <c r="Z110" i="36"/>
  <c r="R110" i="36"/>
  <c r="AK110" i="36"/>
  <c r="S110" i="36"/>
  <c r="X110" i="36"/>
  <c r="AO135" i="35"/>
  <c r="M135" i="35"/>
  <c r="AG135" i="35"/>
  <c r="AT135" i="35"/>
  <c r="N135" i="35"/>
  <c r="K135" i="35"/>
  <c r="AC135" i="35"/>
  <c r="AJ135" i="35"/>
  <c r="AP135" i="35"/>
  <c r="AS135" i="35"/>
  <c r="T135" i="35"/>
  <c r="S135" i="35"/>
  <c r="AL135" i="35"/>
  <c r="AQ135" i="35"/>
  <c r="AM135" i="35"/>
  <c r="L135" i="35"/>
  <c r="V135" i="35"/>
  <c r="U135" i="35"/>
  <c r="I135" i="35"/>
  <c r="O135" i="35"/>
  <c r="W135" i="35"/>
  <c r="AD135" i="35"/>
  <c r="X135" i="35"/>
  <c r="AK135" i="35"/>
  <c r="Z135" i="35"/>
  <c r="Q135" i="35"/>
  <c r="R135" i="35"/>
  <c r="AN135" i="35"/>
  <c r="AR135" i="35"/>
  <c r="P135" i="35"/>
  <c r="AB135" i="35"/>
  <c r="AH135" i="35"/>
  <c r="AE135" i="35"/>
  <c r="AI135" i="35"/>
  <c r="Y135" i="35"/>
  <c r="AF135" i="35"/>
  <c r="AA135" i="35"/>
  <c r="M393" i="35"/>
  <c r="AL393" i="35"/>
  <c r="X393" i="35"/>
  <c r="AA393" i="35"/>
  <c r="Z393" i="35"/>
  <c r="N393" i="35"/>
  <c r="T393" i="35"/>
  <c r="W393" i="35"/>
  <c r="U393" i="35"/>
  <c r="AT393" i="35"/>
  <c r="AS393" i="35"/>
  <c r="S393" i="35"/>
  <c r="P393" i="35"/>
  <c r="AN393" i="35"/>
  <c r="AB393" i="35"/>
  <c r="AD393" i="35"/>
  <c r="AI393" i="35"/>
  <c r="AK393" i="35"/>
  <c r="AC393" i="35"/>
  <c r="L393" i="35"/>
  <c r="K393" i="35"/>
  <c r="Y393" i="35"/>
  <c r="AP393" i="35"/>
  <c r="R393" i="35"/>
  <c r="Q393" i="35"/>
  <c r="AF393" i="35"/>
  <c r="AH393" i="35"/>
  <c r="I393" i="35"/>
  <c r="AE393" i="35"/>
  <c r="V393" i="35"/>
  <c r="AQ393" i="35"/>
  <c r="AR393" i="35"/>
  <c r="AM393" i="35"/>
  <c r="AO393" i="35"/>
  <c r="O393" i="35"/>
  <c r="AJ393" i="35"/>
  <c r="AG393" i="35"/>
  <c r="AE273" i="37"/>
  <c r="AH273" i="37"/>
  <c r="V273" i="37"/>
  <c r="Z273" i="37"/>
  <c r="AA273" i="37"/>
  <c r="AC273" i="37"/>
  <c r="P273" i="37"/>
  <c r="AP273" i="37"/>
  <c r="AG273" i="37"/>
  <c r="W273" i="37"/>
  <c r="X273" i="37"/>
  <c r="I273" i="37"/>
  <c r="AB273" i="37"/>
  <c r="L273" i="37"/>
  <c r="AM273" i="37"/>
  <c r="AS273" i="37"/>
  <c r="AK273" i="37"/>
  <c r="Y273" i="37"/>
  <c r="AO273" i="37"/>
  <c r="R273" i="37"/>
  <c r="N273" i="37"/>
  <c r="U273" i="37"/>
  <c r="M273" i="37"/>
  <c r="AJ273" i="37"/>
  <c r="AI273" i="37"/>
  <c r="AQ273" i="37"/>
  <c r="AR273" i="37"/>
  <c r="T273" i="37"/>
  <c r="AD273" i="37"/>
  <c r="K273" i="37"/>
  <c r="AF273" i="37"/>
  <c r="AN273" i="37"/>
  <c r="Q273" i="37"/>
  <c r="AL273" i="37"/>
  <c r="S273" i="37"/>
  <c r="AT273" i="37"/>
  <c r="O273" i="37"/>
  <c r="O364" i="36"/>
  <c r="M364" i="36"/>
  <c r="AD364" i="36"/>
  <c r="Q364" i="36"/>
  <c r="AQ364" i="36"/>
  <c r="K364" i="36"/>
  <c r="AP364" i="36"/>
  <c r="V364" i="36"/>
  <c r="AM364" i="36"/>
  <c r="AS364" i="36"/>
  <c r="AJ364" i="36"/>
  <c r="P364" i="36"/>
  <c r="T364" i="36"/>
  <c r="W364" i="36"/>
  <c r="X364" i="36"/>
  <c r="AR364" i="36"/>
  <c r="AF364" i="36"/>
  <c r="L364" i="36"/>
  <c r="AN364" i="36"/>
  <c r="I364" i="36"/>
  <c r="AH364" i="36"/>
  <c r="AT364" i="36"/>
  <c r="Y364" i="36"/>
  <c r="AC364" i="36"/>
  <c r="AL364" i="36"/>
  <c r="R364" i="36"/>
  <c r="AA364" i="36"/>
  <c r="N364" i="36"/>
  <c r="AO364" i="36"/>
  <c r="S364" i="36"/>
  <c r="AK364" i="36"/>
  <c r="AB364" i="36"/>
  <c r="U364" i="36"/>
  <c r="AE364" i="36"/>
  <c r="AG364" i="36"/>
  <c r="AI364" i="36"/>
  <c r="Z364" i="36"/>
  <c r="AS267" i="37"/>
  <c r="AG267" i="37"/>
  <c r="AT267" i="37"/>
  <c r="P267" i="37"/>
  <c r="I267" i="37"/>
  <c r="AA267" i="37"/>
  <c r="AC267" i="37"/>
  <c r="AN267" i="37"/>
  <c r="Q267" i="37"/>
  <c r="AH267" i="37"/>
  <c r="AI267" i="37"/>
  <c r="AO267" i="37"/>
  <c r="V267" i="37"/>
  <c r="M267" i="37"/>
  <c r="W267" i="37"/>
  <c r="AF267" i="37"/>
  <c r="Z267" i="37"/>
  <c r="O267" i="37"/>
  <c r="X267" i="37"/>
  <c r="AE267" i="37"/>
  <c r="AB267" i="37"/>
  <c r="AD267" i="37"/>
  <c r="AQ267" i="37"/>
  <c r="L267" i="37"/>
  <c r="R267" i="37"/>
  <c r="U267" i="37"/>
  <c r="AP267" i="37"/>
  <c r="T267" i="37"/>
  <c r="Y267" i="37"/>
  <c r="AL267" i="37"/>
  <c r="AM267" i="37"/>
  <c r="AR267" i="37"/>
  <c r="K267" i="37"/>
  <c r="S267" i="37"/>
  <c r="AJ267" i="37"/>
  <c r="AK267" i="37"/>
  <c r="N267" i="37"/>
  <c r="AF460" i="37"/>
  <c r="AR460" i="37"/>
  <c r="Z460" i="37"/>
  <c r="AP460" i="37"/>
  <c r="AS460" i="37"/>
  <c r="Q460" i="37"/>
  <c r="AN460" i="37"/>
  <c r="AB460" i="37"/>
  <c r="AT460" i="37"/>
  <c r="N460" i="37"/>
  <c r="Y460" i="37"/>
  <c r="X460" i="37"/>
  <c r="AI460" i="37"/>
  <c r="AG460" i="37"/>
  <c r="AH460" i="37"/>
  <c r="I460" i="37"/>
  <c r="AE460" i="37"/>
  <c r="AC460" i="37"/>
  <c r="T460" i="37"/>
  <c r="AL460" i="37"/>
  <c r="AM460" i="37"/>
  <c r="AD460" i="37"/>
  <c r="M460" i="37"/>
  <c r="L460" i="37"/>
  <c r="AQ460" i="37"/>
  <c r="AA460" i="37"/>
  <c r="K460" i="37"/>
  <c r="O460" i="37"/>
  <c r="V460" i="37"/>
  <c r="AK460" i="37"/>
  <c r="AO460" i="37"/>
  <c r="AJ460" i="37"/>
  <c r="W460" i="37"/>
  <c r="U460" i="37"/>
  <c r="P460" i="37"/>
  <c r="S460" i="37"/>
  <c r="R460" i="37"/>
  <c r="O2" i="36"/>
  <c r="T2" i="36"/>
  <c r="AO2" i="36"/>
  <c r="AG2" i="36"/>
  <c r="AQ2" i="36"/>
  <c r="K2" i="36"/>
  <c r="P2" i="36"/>
  <c r="AD2" i="36"/>
  <c r="Q2" i="36"/>
  <c r="AM2" i="36"/>
  <c r="AR2" i="36"/>
  <c r="L2" i="36"/>
  <c r="U2" i="36"/>
  <c r="AK2" i="36"/>
  <c r="W2" i="36"/>
  <c r="AB2" i="36"/>
  <c r="R2" i="36"/>
  <c r="N2" i="36"/>
  <c r="M2" i="36"/>
  <c r="AI2" i="36"/>
  <c r="AP2" i="36"/>
  <c r="V2" i="36"/>
  <c r="AE2" i="36"/>
  <c r="AH2" i="36"/>
  <c r="AL2" i="36"/>
  <c r="S2" i="36"/>
  <c r="AA2" i="36"/>
  <c r="Z2" i="36"/>
  <c r="Y2" i="36"/>
  <c r="AF2" i="36"/>
  <c r="AC2" i="36"/>
  <c r="X2" i="36"/>
  <c r="AT2" i="36"/>
  <c r="AS2" i="36"/>
  <c r="AN2" i="36"/>
  <c r="I2" i="36"/>
  <c r="AJ2" i="36"/>
  <c r="AN135" i="37"/>
  <c r="AP135" i="37"/>
  <c r="AL135" i="37"/>
  <c r="S135" i="37"/>
  <c r="L135" i="37"/>
  <c r="AG135" i="37"/>
  <c r="W135" i="37"/>
  <c r="P135" i="37"/>
  <c r="AA135" i="37"/>
  <c r="N135" i="37"/>
  <c r="AK135" i="37"/>
  <c r="V135" i="37"/>
  <c r="AC135" i="37"/>
  <c r="AE135" i="37"/>
  <c r="AO135" i="37"/>
  <c r="Z135" i="37"/>
  <c r="AD135" i="37"/>
  <c r="AR135" i="37"/>
  <c r="U135" i="37"/>
  <c r="I135" i="37"/>
  <c r="AI135" i="37"/>
  <c r="M135" i="37"/>
  <c r="X135" i="37"/>
  <c r="Q135" i="37"/>
  <c r="AS135" i="37"/>
  <c r="AF135" i="37"/>
  <c r="AB135" i="37"/>
  <c r="T135" i="37"/>
  <c r="K135" i="37"/>
  <c r="AQ135" i="37"/>
  <c r="AT135" i="37"/>
  <c r="Y135" i="37"/>
  <c r="O135" i="37"/>
  <c r="R135" i="37"/>
  <c r="AJ135" i="37"/>
  <c r="AM135" i="37"/>
  <c r="AH135" i="37"/>
  <c r="AE6" i="36"/>
  <c r="AJ6" i="36"/>
  <c r="AH6" i="36"/>
  <c r="AS6" i="36"/>
  <c r="AL6" i="36"/>
  <c r="AA6" i="36"/>
  <c r="AF6" i="36"/>
  <c r="Z6" i="36"/>
  <c r="AC6" i="36"/>
  <c r="Y6" i="36"/>
  <c r="W6" i="36"/>
  <c r="AB6" i="36"/>
  <c r="R6" i="36"/>
  <c r="N6" i="36"/>
  <c r="M6" i="36"/>
  <c r="AM6" i="36"/>
  <c r="AR6" i="36"/>
  <c r="L6" i="36"/>
  <c r="U6" i="36"/>
  <c r="AK6" i="36"/>
  <c r="X6" i="36"/>
  <c r="AT6" i="36"/>
  <c r="T6" i="36"/>
  <c r="AG6" i="36"/>
  <c r="AP6" i="36"/>
  <c r="AQ6" i="36"/>
  <c r="P6" i="36"/>
  <c r="Q6" i="36"/>
  <c r="AI6" i="36"/>
  <c r="V6" i="36"/>
  <c r="K6" i="36"/>
  <c r="AD6" i="36"/>
  <c r="AN6" i="36"/>
  <c r="I6" i="36"/>
  <c r="AO6" i="36"/>
  <c r="S6" i="36"/>
  <c r="O6" i="36"/>
  <c r="S558" i="35"/>
  <c r="T558" i="35"/>
  <c r="AD558" i="35"/>
  <c r="L558" i="35"/>
  <c r="AC558" i="35"/>
  <c r="AT558" i="35"/>
  <c r="AH558" i="35"/>
  <c r="O558" i="35"/>
  <c r="AJ558" i="35"/>
  <c r="AA558" i="35"/>
  <c r="AL558" i="35"/>
  <c r="Y558" i="35"/>
  <c r="M558" i="35"/>
  <c r="AE558" i="35"/>
  <c r="AB558" i="35"/>
  <c r="Z558" i="35"/>
  <c r="AI558" i="35"/>
  <c r="AS558" i="35"/>
  <c r="K558" i="35"/>
  <c r="AP558" i="35"/>
  <c r="AN558" i="35"/>
  <c r="W558" i="35"/>
  <c r="AQ558" i="35"/>
  <c r="I558" i="35"/>
  <c r="AR558" i="35"/>
  <c r="P558" i="35"/>
  <c r="Q558" i="35"/>
  <c r="AM558" i="35"/>
  <c r="AO558" i="35"/>
  <c r="U558" i="35"/>
  <c r="X558" i="35"/>
  <c r="AK558" i="35"/>
  <c r="V558" i="35"/>
  <c r="AF558" i="35"/>
  <c r="AG558" i="35"/>
  <c r="R558" i="35"/>
  <c r="N558" i="35"/>
  <c r="AF483" i="35"/>
  <c r="AH483" i="35"/>
  <c r="Y483" i="35"/>
  <c r="AD483" i="35"/>
  <c r="I483" i="35"/>
  <c r="AQ483" i="35"/>
  <c r="AB483" i="35"/>
  <c r="AC483" i="35"/>
  <c r="Q483" i="35"/>
  <c r="U483" i="35"/>
  <c r="AA483" i="35"/>
  <c r="X483" i="35"/>
  <c r="W483" i="35"/>
  <c r="K483" i="35"/>
  <c r="S483" i="35"/>
  <c r="T483" i="35"/>
  <c r="R483" i="35"/>
  <c r="AK483" i="35"/>
  <c r="AN483" i="35"/>
  <c r="AS483" i="35"/>
  <c r="AL483" i="35"/>
  <c r="O483" i="35"/>
  <c r="AP483" i="35"/>
  <c r="P483" i="35"/>
  <c r="AO483" i="35"/>
  <c r="N483" i="35"/>
  <c r="L483" i="35"/>
  <c r="M483" i="35"/>
  <c r="AM483" i="35"/>
  <c r="V483" i="35"/>
  <c r="AE483" i="35"/>
  <c r="AG483" i="35"/>
  <c r="AR483" i="35"/>
  <c r="AI483" i="35"/>
  <c r="AJ483" i="35"/>
  <c r="Z483" i="35"/>
  <c r="AT483" i="35"/>
  <c r="AP291" i="36"/>
  <c r="AE291" i="36"/>
  <c r="T291" i="36"/>
  <c r="Y291" i="36"/>
  <c r="AA291" i="36"/>
  <c r="W291" i="36"/>
  <c r="S291" i="36"/>
  <c r="U291" i="36"/>
  <c r="V291" i="36"/>
  <c r="R291" i="36"/>
  <c r="N291" i="36"/>
  <c r="AG291" i="36"/>
  <c r="P291" i="36"/>
  <c r="AN291" i="36"/>
  <c r="O291" i="36"/>
  <c r="AC291" i="36"/>
  <c r="K291" i="36"/>
  <c r="AI291" i="36"/>
  <c r="AJ291" i="36"/>
  <c r="Q291" i="36"/>
  <c r="AR291" i="36"/>
  <c r="AD291" i="36"/>
  <c r="AF291" i="36"/>
  <c r="AS291" i="36"/>
  <c r="AM291" i="36"/>
  <c r="AO291" i="36"/>
  <c r="AH291" i="36"/>
  <c r="AK291" i="36"/>
  <c r="AB291" i="36"/>
  <c r="M291" i="36"/>
  <c r="I291" i="36"/>
  <c r="X291" i="36"/>
  <c r="L291" i="36"/>
  <c r="AQ291" i="36"/>
  <c r="AL291" i="36"/>
  <c r="AT291" i="36"/>
  <c r="Z291" i="36"/>
  <c r="R273" i="35"/>
  <c r="AC273" i="35"/>
  <c r="W273" i="35"/>
  <c r="AL273" i="35"/>
  <c r="AQ273" i="35"/>
  <c r="O273" i="35"/>
  <c r="AM273" i="35"/>
  <c r="AE273" i="35"/>
  <c r="AN273" i="35"/>
  <c r="AT273" i="35"/>
  <c r="AP273" i="35"/>
  <c r="AJ273" i="35"/>
  <c r="AO273" i="35"/>
  <c r="AH273" i="35"/>
  <c r="Q273" i="35"/>
  <c r="AF273" i="35"/>
  <c r="AI273" i="35"/>
  <c r="AA273" i="35"/>
  <c r="Z273" i="35"/>
  <c r="K273" i="35"/>
  <c r="P273" i="35"/>
  <c r="N273" i="35"/>
  <c r="Y273" i="35"/>
  <c r="AS273" i="35"/>
  <c r="AG273" i="35"/>
  <c r="S273" i="35"/>
  <c r="U273" i="35"/>
  <c r="AR273" i="35"/>
  <c r="I273" i="35"/>
  <c r="AB273" i="35"/>
  <c r="V273" i="35"/>
  <c r="L273" i="35"/>
  <c r="M273" i="35"/>
  <c r="AK273" i="35"/>
  <c r="X273" i="35"/>
  <c r="T273" i="35"/>
  <c r="AD273" i="35"/>
  <c r="AT442" i="35"/>
  <c r="S442" i="35"/>
  <c r="AO442" i="35"/>
  <c r="I442" i="35"/>
  <c r="AR442" i="35"/>
  <c r="N442" i="35"/>
  <c r="AM442" i="35"/>
  <c r="AK442" i="35"/>
  <c r="AQ442" i="35"/>
  <c r="AJ442" i="35"/>
  <c r="AN442" i="35"/>
  <c r="L442" i="35"/>
  <c r="AG442" i="35"/>
  <c r="AL442" i="35"/>
  <c r="AD442" i="35"/>
  <c r="AB442" i="35"/>
  <c r="Q442" i="35"/>
  <c r="P442" i="35"/>
  <c r="AH442" i="35"/>
  <c r="Y442" i="35"/>
  <c r="O442" i="35"/>
  <c r="U442" i="35"/>
  <c r="AP442" i="35"/>
  <c r="AF442" i="35"/>
  <c r="M442" i="35"/>
  <c r="X442" i="35"/>
  <c r="R442" i="35"/>
  <c r="AS442" i="35"/>
  <c r="K442" i="35"/>
  <c r="Z442" i="35"/>
  <c r="AC442" i="35"/>
  <c r="AA442" i="35"/>
  <c r="W442" i="35"/>
  <c r="AI442" i="35"/>
  <c r="T442" i="35"/>
  <c r="V442" i="35"/>
  <c r="AE442" i="35"/>
  <c r="AS1" i="35"/>
  <c r="R1" i="35"/>
  <c r="W1" i="35"/>
  <c r="AJ1" i="35"/>
  <c r="AO1" i="35"/>
  <c r="V1" i="35"/>
  <c r="AA1" i="35"/>
  <c r="Z1" i="35"/>
  <c r="AE1" i="35"/>
  <c r="AF1" i="35"/>
  <c r="AI1" i="35"/>
  <c r="AC1" i="35"/>
  <c r="AH1" i="35"/>
  <c r="AG1" i="35"/>
  <c r="AL1" i="35"/>
  <c r="AB1" i="35"/>
  <c r="AD1" i="35"/>
  <c r="AK1" i="35"/>
  <c r="AP1" i="35"/>
  <c r="AR1" i="35"/>
  <c r="L1" i="35"/>
  <c r="I1" i="35"/>
  <c r="M1" i="35"/>
  <c r="S1" i="35"/>
  <c r="N1" i="35"/>
  <c r="AM1" i="35"/>
  <c r="X1" i="35"/>
  <c r="AQ1" i="35"/>
  <c r="K1" i="35"/>
  <c r="AN1" i="35"/>
  <c r="O1" i="35"/>
  <c r="Q1" i="35"/>
  <c r="AT1" i="35"/>
  <c r="U1" i="35"/>
  <c r="Y1" i="35"/>
  <c r="T1" i="35"/>
  <c r="P1" i="35"/>
  <c r="AP279" i="36"/>
  <c r="Z279" i="36"/>
  <c r="T279" i="36"/>
  <c r="AE279" i="36"/>
  <c r="AC279" i="36"/>
  <c r="AF279" i="36"/>
  <c r="AB279" i="36"/>
  <c r="X279" i="36"/>
  <c r="Y279" i="36"/>
  <c r="AA279" i="36"/>
  <c r="W279" i="36"/>
  <c r="S279" i="36"/>
  <c r="M279" i="36"/>
  <c r="AM279" i="36"/>
  <c r="N279" i="36"/>
  <c r="I279" i="36"/>
  <c r="AH279" i="36"/>
  <c r="AS279" i="36"/>
  <c r="AQ279" i="36"/>
  <c r="R279" i="36"/>
  <c r="Q279" i="36"/>
  <c r="AN279" i="36"/>
  <c r="AL279" i="36"/>
  <c r="AI279" i="36"/>
  <c r="V279" i="36"/>
  <c r="AD279" i="36"/>
  <c r="P279" i="36"/>
  <c r="K279" i="36"/>
  <c r="AR279" i="36"/>
  <c r="L279" i="36"/>
  <c r="U279" i="36"/>
  <c r="AG279" i="36"/>
  <c r="AJ279" i="36"/>
  <c r="AO279" i="36"/>
  <c r="AK279" i="36"/>
  <c r="AT279" i="36"/>
  <c r="O279" i="36"/>
  <c r="AM195" i="37"/>
  <c r="AN195" i="37"/>
  <c r="AP195" i="37"/>
  <c r="AL195" i="37"/>
  <c r="S195" i="37"/>
  <c r="AJ195" i="37"/>
  <c r="AK195" i="37"/>
  <c r="AG195" i="37"/>
  <c r="I195" i="37"/>
  <c r="AF195" i="37"/>
  <c r="AE195" i="37"/>
  <c r="AA195" i="37"/>
  <c r="AC195" i="37"/>
  <c r="P195" i="37"/>
  <c r="AO195" i="37"/>
  <c r="M195" i="37"/>
  <c r="U195" i="37"/>
  <c r="Y195" i="37"/>
  <c r="O195" i="37"/>
  <c r="AR195" i="37"/>
  <c r="AQ195" i="37"/>
  <c r="R195" i="37"/>
  <c r="AS195" i="37"/>
  <c r="L195" i="37"/>
  <c r="AD195" i="37"/>
  <c r="AI195" i="37"/>
  <c r="T195" i="37"/>
  <c r="W195" i="37"/>
  <c r="Z195" i="37"/>
  <c r="V195" i="37"/>
  <c r="AH195" i="37"/>
  <c r="AB195" i="37"/>
  <c r="AT195" i="37"/>
  <c r="Q195" i="37"/>
  <c r="N195" i="37"/>
  <c r="K195" i="37"/>
  <c r="X195" i="37"/>
  <c r="AP397" i="36"/>
  <c r="AQ397" i="36"/>
  <c r="W397" i="36"/>
  <c r="AL397" i="36"/>
  <c r="AS397" i="36"/>
  <c r="AJ397" i="36"/>
  <c r="P397" i="36"/>
  <c r="AH397" i="36"/>
  <c r="AN397" i="36"/>
  <c r="AB397" i="36"/>
  <c r="I397" i="36"/>
  <c r="AA397" i="36"/>
  <c r="AC397" i="36"/>
  <c r="AE397" i="36"/>
  <c r="AT397" i="36"/>
  <c r="X397" i="36"/>
  <c r="AM397" i="36"/>
  <c r="S397" i="36"/>
  <c r="Q397" i="36"/>
  <c r="M397" i="36"/>
  <c r="K397" i="36"/>
  <c r="AG397" i="36"/>
  <c r="AD397" i="36"/>
  <c r="U397" i="36"/>
  <c r="N397" i="36"/>
  <c r="AI397" i="36"/>
  <c r="O397" i="36"/>
  <c r="T397" i="36"/>
  <c r="AR397" i="36"/>
  <c r="Z397" i="36"/>
  <c r="V397" i="36"/>
  <c r="AK397" i="36"/>
  <c r="AF397" i="36"/>
  <c r="Y397" i="36"/>
  <c r="R397" i="36"/>
  <c r="AO397" i="36"/>
  <c r="L397" i="36"/>
  <c r="AG166" i="35"/>
  <c r="O166" i="35"/>
  <c r="M166" i="35"/>
  <c r="AN166" i="35"/>
  <c r="AE166" i="35"/>
  <c r="U166" i="35"/>
  <c r="AP166" i="35"/>
  <c r="K166" i="35"/>
  <c r="AI166" i="35"/>
  <c r="AH166" i="35"/>
  <c r="W166" i="35"/>
  <c r="S166" i="35"/>
  <c r="Z166" i="35"/>
  <c r="I166" i="35"/>
  <c r="AL166" i="35"/>
  <c r="AT166" i="35"/>
  <c r="AK166" i="35"/>
  <c r="AD166" i="35"/>
  <c r="Y166" i="35"/>
  <c r="AQ166" i="35"/>
  <c r="X166" i="35"/>
  <c r="AJ166" i="35"/>
  <c r="AO166" i="35"/>
  <c r="N166" i="35"/>
  <c r="AF166" i="35"/>
  <c r="AS166" i="35"/>
  <c r="AC166" i="35"/>
  <c r="Q166" i="35"/>
  <c r="V166" i="35"/>
  <c r="AM166" i="35"/>
  <c r="AA166" i="35"/>
  <c r="R166" i="35"/>
  <c r="P166" i="35"/>
  <c r="AR166" i="35"/>
  <c r="AB166" i="35"/>
  <c r="T166" i="35"/>
  <c r="L166" i="35"/>
  <c r="AE270" i="35"/>
  <c r="AF270" i="35"/>
  <c r="Y270" i="35"/>
  <c r="AJ270" i="35"/>
  <c r="AR270" i="35"/>
  <c r="AO270" i="35"/>
  <c r="AA270" i="35"/>
  <c r="Z270" i="35"/>
  <c r="R270" i="35"/>
  <c r="AB270" i="35"/>
  <c r="N270" i="35"/>
  <c r="S270" i="35"/>
  <c r="AL270" i="35"/>
  <c r="W270" i="35"/>
  <c r="U270" i="35"/>
  <c r="L270" i="35"/>
  <c r="Q270" i="35"/>
  <c r="X270" i="35"/>
  <c r="AM270" i="35"/>
  <c r="AP270" i="35"/>
  <c r="AN270" i="35"/>
  <c r="M270" i="35"/>
  <c r="I270" i="35"/>
  <c r="AK270" i="35"/>
  <c r="T270" i="35"/>
  <c r="AT270" i="35"/>
  <c r="AS270" i="35"/>
  <c r="AH270" i="35"/>
  <c r="AG270" i="35"/>
  <c r="AD270" i="35"/>
  <c r="K270" i="35"/>
  <c r="P270" i="35"/>
  <c r="AQ270" i="35"/>
  <c r="O270" i="35"/>
  <c r="AC270" i="35"/>
  <c r="AI270" i="35"/>
  <c r="V270" i="35"/>
  <c r="AI246" i="36"/>
  <c r="V246" i="36"/>
  <c r="T246" i="36"/>
  <c r="P246" i="36"/>
  <c r="L246" i="36"/>
  <c r="R246" i="36"/>
  <c r="O246" i="36"/>
  <c r="K246" i="36"/>
  <c r="AC246" i="36"/>
  <c r="X246" i="36"/>
  <c r="AS246" i="36"/>
  <c r="AT246" i="36"/>
  <c r="N246" i="36"/>
  <c r="I246" i="36"/>
  <c r="AR246" i="36"/>
  <c r="AN246" i="36"/>
  <c r="AJ246" i="36"/>
  <c r="AM246" i="36"/>
  <c r="AP246" i="36"/>
  <c r="AE246" i="36"/>
  <c r="AG246" i="36"/>
  <c r="AB246" i="36"/>
  <c r="AO246" i="36"/>
  <c r="W246" i="36"/>
  <c r="M246" i="36"/>
  <c r="Y246" i="36"/>
  <c r="Q246" i="36"/>
  <c r="AK246" i="36"/>
  <c r="AF246" i="36"/>
  <c r="AA246" i="36"/>
  <c r="AL246" i="36"/>
  <c r="U246" i="36"/>
  <c r="AH246" i="36"/>
  <c r="AD246" i="36"/>
  <c r="Z246" i="36"/>
  <c r="AQ246" i="36"/>
  <c r="S246" i="36"/>
  <c r="AM126" i="36"/>
  <c r="AS126" i="36"/>
  <c r="AT126" i="36"/>
  <c r="N126" i="36"/>
  <c r="I126" i="36"/>
  <c r="AR126" i="36"/>
  <c r="Q126" i="36"/>
  <c r="AP126" i="36"/>
  <c r="AQ126" i="36"/>
  <c r="AG126" i="36"/>
  <c r="M126" i="36"/>
  <c r="V126" i="36"/>
  <c r="T126" i="36"/>
  <c r="P126" i="36"/>
  <c r="AN126" i="36"/>
  <c r="AD126" i="36"/>
  <c r="AK126" i="36"/>
  <c r="S126" i="36"/>
  <c r="AC126" i="36"/>
  <c r="AB126" i="36"/>
  <c r="Z126" i="36"/>
  <c r="AF126" i="36"/>
  <c r="X126" i="36"/>
  <c r="R126" i="36"/>
  <c r="AA126" i="36"/>
  <c r="AH126" i="36"/>
  <c r="W126" i="36"/>
  <c r="AO126" i="36"/>
  <c r="L126" i="36"/>
  <c r="AJ126" i="36"/>
  <c r="AI126" i="36"/>
  <c r="Y126" i="36"/>
  <c r="O126" i="36"/>
  <c r="K126" i="36"/>
  <c r="AL126" i="36"/>
  <c r="AE126" i="36"/>
  <c r="U126" i="36"/>
  <c r="AD202" i="36"/>
  <c r="AE202" i="36"/>
  <c r="AA202" i="36"/>
  <c r="AI202" i="36"/>
  <c r="AB202" i="36"/>
  <c r="Z202" i="36"/>
  <c r="Y202" i="36"/>
  <c r="U202" i="36"/>
  <c r="S202" i="36"/>
  <c r="V202" i="36"/>
  <c r="T202" i="36"/>
  <c r="P202" i="36"/>
  <c r="AC202" i="36"/>
  <c r="AL202" i="36"/>
  <c r="AO202" i="36"/>
  <c r="AK202" i="36"/>
  <c r="W202" i="36"/>
  <c r="N202" i="36"/>
  <c r="AR202" i="36"/>
  <c r="AM202" i="36"/>
  <c r="AG202" i="36"/>
  <c r="X202" i="36"/>
  <c r="AJ202" i="36"/>
  <c r="L202" i="36"/>
  <c r="AS202" i="36"/>
  <c r="AQ202" i="36"/>
  <c r="AF202" i="36"/>
  <c r="AT202" i="36"/>
  <c r="K202" i="36"/>
  <c r="R202" i="36"/>
  <c r="O202" i="36"/>
  <c r="M202" i="36"/>
  <c r="AP202" i="36"/>
  <c r="AH202" i="36"/>
  <c r="I202" i="36"/>
  <c r="AN202" i="36"/>
  <c r="Q202" i="36"/>
  <c r="S466" i="35"/>
  <c r="AT466" i="35"/>
  <c r="AC466" i="35"/>
  <c r="AF466" i="35"/>
  <c r="W466" i="35"/>
  <c r="Y466" i="35"/>
  <c r="AA466" i="35"/>
  <c r="O466" i="35"/>
  <c r="AM466" i="35"/>
  <c r="U466" i="35"/>
  <c r="V466" i="35"/>
  <c r="AP466" i="35"/>
  <c r="Z466" i="35"/>
  <c r="AK466" i="35"/>
  <c r="AQ466" i="35"/>
  <c r="AJ466" i="35"/>
  <c r="AI466" i="35"/>
  <c r="R466" i="35"/>
  <c r="AS466" i="35"/>
  <c r="K466" i="35"/>
  <c r="AN466" i="35"/>
  <c r="Q466" i="35"/>
  <c r="AO466" i="35"/>
  <c r="AR466" i="35"/>
  <c r="AB466" i="35"/>
  <c r="AG466" i="35"/>
  <c r="AD466" i="35"/>
  <c r="AH466" i="35"/>
  <c r="AL466" i="35"/>
  <c r="T466" i="35"/>
  <c r="M466" i="35"/>
  <c r="L466" i="35"/>
  <c r="I466" i="35"/>
  <c r="X466" i="35"/>
  <c r="AE466" i="35"/>
  <c r="P466" i="35"/>
  <c r="N466" i="35"/>
  <c r="P304" i="35"/>
  <c r="N304" i="35"/>
  <c r="K304" i="35"/>
  <c r="O304" i="35"/>
  <c r="AR304" i="35"/>
  <c r="L304" i="35"/>
  <c r="I304" i="35"/>
  <c r="AM304" i="35"/>
  <c r="AS304" i="35"/>
  <c r="AN304" i="35"/>
  <c r="AT304" i="35"/>
  <c r="AQ304" i="35"/>
  <c r="AC304" i="35"/>
  <c r="Z304" i="35"/>
  <c r="X304" i="35"/>
  <c r="Y304" i="35"/>
  <c r="V304" i="35"/>
  <c r="AF304" i="35"/>
  <c r="AG304" i="35"/>
  <c r="M304" i="35"/>
  <c r="AB304" i="35"/>
  <c r="AA304" i="35"/>
  <c r="AP304" i="35"/>
  <c r="T304" i="35"/>
  <c r="Q304" i="35"/>
  <c r="S304" i="35"/>
  <c r="AH304" i="35"/>
  <c r="AI304" i="35"/>
  <c r="AD304" i="35"/>
  <c r="R304" i="35"/>
  <c r="AL304" i="35"/>
  <c r="AJ304" i="35"/>
  <c r="AE304" i="35"/>
  <c r="U304" i="35"/>
  <c r="AO304" i="35"/>
  <c r="AK304" i="35"/>
  <c r="W304" i="35"/>
  <c r="AM131" i="35"/>
  <c r="I131" i="35"/>
  <c r="AC131" i="35"/>
  <c r="AL131" i="35"/>
  <c r="AQ131" i="35"/>
  <c r="AI131" i="35"/>
  <c r="AN131" i="35"/>
  <c r="AH131" i="35"/>
  <c r="AK131" i="35"/>
  <c r="AB131" i="35"/>
  <c r="AE131" i="35"/>
  <c r="AD131" i="35"/>
  <c r="AF131" i="35"/>
  <c r="T131" i="35"/>
  <c r="W131" i="35"/>
  <c r="AT131" i="35"/>
  <c r="N131" i="35"/>
  <c r="K131" i="35"/>
  <c r="Y131" i="35"/>
  <c r="X131" i="35"/>
  <c r="V131" i="35"/>
  <c r="AS131" i="35"/>
  <c r="S131" i="35"/>
  <c r="R131" i="35"/>
  <c r="AJ131" i="35"/>
  <c r="AA131" i="35"/>
  <c r="Q131" i="35"/>
  <c r="L131" i="35"/>
  <c r="AP131" i="35"/>
  <c r="AO131" i="35"/>
  <c r="O131" i="35"/>
  <c r="Z131" i="35"/>
  <c r="M131" i="35"/>
  <c r="P131" i="35"/>
  <c r="AG131" i="35"/>
  <c r="U131" i="35"/>
  <c r="AR131" i="35"/>
  <c r="AA75" i="35"/>
  <c r="L75" i="35"/>
  <c r="AL75" i="35"/>
  <c r="AS75" i="35"/>
  <c r="AJ75" i="35"/>
  <c r="P75" i="35"/>
  <c r="AO75" i="35"/>
  <c r="AH75" i="35"/>
  <c r="AN75" i="35"/>
  <c r="AB75" i="35"/>
  <c r="I75" i="35"/>
  <c r="AD75" i="35"/>
  <c r="AI75" i="35"/>
  <c r="U75" i="35"/>
  <c r="AT75" i="35"/>
  <c r="N75" i="35"/>
  <c r="M75" i="35"/>
  <c r="AE75" i="35"/>
  <c r="AF75" i="35"/>
  <c r="V75" i="35"/>
  <c r="AR75" i="35"/>
  <c r="R75" i="35"/>
  <c r="AK75" i="35"/>
  <c r="Q75" i="35"/>
  <c r="AC75" i="35"/>
  <c r="T75" i="35"/>
  <c r="W75" i="35"/>
  <c r="AP75" i="35"/>
  <c r="AQ75" i="35"/>
  <c r="Z75" i="35"/>
  <c r="O75" i="35"/>
  <c r="X75" i="35"/>
  <c r="S75" i="35"/>
  <c r="K75" i="35"/>
  <c r="Y75" i="35"/>
  <c r="AM75" i="35"/>
  <c r="AG75" i="35"/>
  <c r="AA196" i="36"/>
  <c r="AL196" i="36"/>
  <c r="AJ196" i="36"/>
  <c r="AM196" i="36"/>
  <c r="AI196" i="36"/>
  <c r="V196" i="36"/>
  <c r="AP196" i="36"/>
  <c r="AF196" i="36"/>
  <c r="AH196" i="36"/>
  <c r="AD196" i="36"/>
  <c r="K196" i="36"/>
  <c r="AB196" i="36"/>
  <c r="AC196" i="36"/>
  <c r="Y196" i="36"/>
  <c r="AK196" i="36"/>
  <c r="T196" i="36"/>
  <c r="AO196" i="36"/>
  <c r="O196" i="36"/>
  <c r="P196" i="36"/>
  <c r="S196" i="36"/>
  <c r="L196" i="36"/>
  <c r="N196" i="36"/>
  <c r="Z196" i="36"/>
  <c r="AS196" i="36"/>
  <c r="U196" i="36"/>
  <c r="W196" i="36"/>
  <c r="AE196" i="36"/>
  <c r="M196" i="36"/>
  <c r="AQ196" i="36"/>
  <c r="AG196" i="36"/>
  <c r="AR196" i="36"/>
  <c r="AN196" i="36"/>
  <c r="X196" i="36"/>
  <c r="R196" i="36"/>
  <c r="AT196" i="36"/>
  <c r="Q196" i="36"/>
  <c r="I196" i="36"/>
  <c r="AI505" i="37"/>
  <c r="AH505" i="37"/>
  <c r="AE505" i="37"/>
  <c r="AA505" i="37"/>
  <c r="AM505" i="37"/>
  <c r="AJ505" i="37"/>
  <c r="AP505" i="37"/>
  <c r="T505" i="37"/>
  <c r="L505" i="37"/>
  <c r="AS505" i="37"/>
  <c r="AB505" i="37"/>
  <c r="O505" i="37"/>
  <c r="AO505" i="37"/>
  <c r="P505" i="37"/>
  <c r="Q505" i="37"/>
  <c r="AL505" i="37"/>
  <c r="AK505" i="37"/>
  <c r="AG505" i="37"/>
  <c r="I505" i="37"/>
  <c r="S505" i="37"/>
  <c r="AD505" i="37"/>
  <c r="M505" i="37"/>
  <c r="AC505" i="37"/>
  <c r="AN505" i="37"/>
  <c r="Z505" i="37"/>
  <c r="Y505" i="37"/>
  <c r="AQ505" i="37"/>
  <c r="V505" i="37"/>
  <c r="R505" i="37"/>
  <c r="AT505" i="37"/>
  <c r="N505" i="37"/>
  <c r="AR505" i="37"/>
  <c r="W505" i="37"/>
  <c r="U505" i="37"/>
  <c r="K505" i="37"/>
  <c r="X505" i="37"/>
  <c r="AF505" i="37"/>
  <c r="AD415" i="37"/>
  <c r="AQ415" i="37"/>
  <c r="AN415" i="37"/>
  <c r="M415" i="37"/>
  <c r="AF415" i="37"/>
  <c r="AC415" i="37"/>
  <c r="R415" i="37"/>
  <c r="AP415" i="37"/>
  <c r="Y415" i="37"/>
  <c r="AT415" i="37"/>
  <c r="Z415" i="37"/>
  <c r="T415" i="37"/>
  <c r="Q415" i="37"/>
  <c r="N415" i="37"/>
  <c r="AS415" i="37"/>
  <c r="K415" i="37"/>
  <c r="V415" i="37"/>
  <c r="U415" i="37"/>
  <c r="AL415" i="37"/>
  <c r="I415" i="37"/>
  <c r="AE415" i="37"/>
  <c r="AO415" i="37"/>
  <c r="AJ415" i="37"/>
  <c r="L415" i="37"/>
  <c r="AR415" i="37"/>
  <c r="X415" i="37"/>
  <c r="AG415" i="37"/>
  <c r="AH415" i="37"/>
  <c r="O415" i="37"/>
  <c r="AA415" i="37"/>
  <c r="AK415" i="37"/>
  <c r="AM415" i="37"/>
  <c r="W415" i="37"/>
  <c r="S415" i="37"/>
  <c r="P415" i="37"/>
  <c r="AI415" i="37"/>
  <c r="AB415" i="37"/>
  <c r="AM561" i="37"/>
  <c r="AI561" i="37"/>
  <c r="V561" i="37"/>
  <c r="S561" i="37"/>
  <c r="K561" i="37"/>
  <c r="T561" i="37"/>
  <c r="Y561" i="37"/>
  <c r="AR561" i="37"/>
  <c r="L561" i="37"/>
  <c r="AQ561" i="37"/>
  <c r="AP561" i="37"/>
  <c r="AG561" i="37"/>
  <c r="R561" i="37"/>
  <c r="AB561" i="37"/>
  <c r="AJ561" i="37"/>
  <c r="M561" i="37"/>
  <c r="X561" i="37"/>
  <c r="U561" i="37"/>
  <c r="AC561" i="37"/>
  <c r="Q561" i="37"/>
  <c r="AK561" i="37"/>
  <c r="AF561" i="37"/>
  <c r="Z561" i="37"/>
  <c r="AN561" i="37"/>
  <c r="I561" i="37"/>
  <c r="AT561" i="37"/>
  <c r="AL561" i="37"/>
  <c r="AH561" i="37"/>
  <c r="N561" i="37"/>
  <c r="O561" i="37"/>
  <c r="AA561" i="37"/>
  <c r="W561" i="37"/>
  <c r="AO561" i="37"/>
  <c r="AS561" i="37"/>
  <c r="AE561" i="37"/>
  <c r="AD561" i="37"/>
  <c r="P561" i="37"/>
  <c r="AG271" i="37"/>
  <c r="AJ271" i="37"/>
  <c r="AB271" i="37"/>
  <c r="AN271" i="37"/>
  <c r="R271" i="37"/>
  <c r="AC271" i="37"/>
  <c r="AE271" i="37"/>
  <c r="V271" i="37"/>
  <c r="AA271" i="37"/>
  <c r="AM271" i="37"/>
  <c r="Y271" i="37"/>
  <c r="Z271" i="37"/>
  <c r="N271" i="37"/>
  <c r="L271" i="37"/>
  <c r="S271" i="37"/>
  <c r="AO271" i="37"/>
  <c r="I271" i="37"/>
  <c r="AQ271" i="37"/>
  <c r="W271" i="37"/>
  <c r="K271" i="37"/>
  <c r="U271" i="37"/>
  <c r="AR271" i="37"/>
  <c r="Q271" i="37"/>
  <c r="AL271" i="37"/>
  <c r="P271" i="37"/>
  <c r="M271" i="37"/>
  <c r="AD271" i="37"/>
  <c r="AP271" i="37"/>
  <c r="AS271" i="37"/>
  <c r="AF271" i="37"/>
  <c r="AK271" i="37"/>
  <c r="AI271" i="37"/>
  <c r="AH271" i="37"/>
  <c r="T271" i="37"/>
  <c r="O271" i="37"/>
  <c r="X271" i="37"/>
  <c r="AT271" i="37"/>
  <c r="AP462" i="37"/>
  <c r="AS462" i="37"/>
  <c r="Y462" i="37"/>
  <c r="U462" i="37"/>
  <c r="AL462" i="37"/>
  <c r="AR462" i="37"/>
  <c r="AK462" i="37"/>
  <c r="O462" i="37"/>
  <c r="AF462" i="37"/>
  <c r="AH462" i="37"/>
  <c r="AM462" i="37"/>
  <c r="AE462" i="37"/>
  <c r="AJ462" i="37"/>
  <c r="M462" i="37"/>
  <c r="R462" i="37"/>
  <c r="Q462" i="37"/>
  <c r="AQ462" i="37"/>
  <c r="T462" i="37"/>
  <c r="AG462" i="37"/>
  <c r="AA462" i="37"/>
  <c r="L462" i="37"/>
  <c r="AB462" i="37"/>
  <c r="S462" i="37"/>
  <c r="AO462" i="37"/>
  <c r="W462" i="37"/>
  <c r="AN462" i="37"/>
  <c r="AT462" i="37"/>
  <c r="V462" i="37"/>
  <c r="I462" i="37"/>
  <c r="N462" i="37"/>
  <c r="AI462" i="37"/>
  <c r="X462" i="37"/>
  <c r="P462" i="37"/>
  <c r="Z462" i="37"/>
  <c r="K462" i="37"/>
  <c r="AD462" i="37"/>
  <c r="AC462" i="37"/>
  <c r="O388" i="36"/>
  <c r="M388" i="36"/>
  <c r="AD388" i="36"/>
  <c r="Q388" i="36"/>
  <c r="AQ388" i="36"/>
  <c r="K388" i="36"/>
  <c r="AP388" i="36"/>
  <c r="V388" i="36"/>
  <c r="AM388" i="36"/>
  <c r="AS388" i="36"/>
  <c r="AJ388" i="36"/>
  <c r="P388" i="36"/>
  <c r="AO388" i="36"/>
  <c r="W388" i="36"/>
  <c r="X388" i="36"/>
  <c r="AR388" i="36"/>
  <c r="AF388" i="36"/>
  <c r="AG388" i="36"/>
  <c r="AN388" i="36"/>
  <c r="I388" i="36"/>
  <c r="Y388" i="36"/>
  <c r="AH388" i="36"/>
  <c r="AT388" i="36"/>
  <c r="R388" i="36"/>
  <c r="AC388" i="36"/>
  <c r="AL388" i="36"/>
  <c r="AA388" i="36"/>
  <c r="N388" i="36"/>
  <c r="Z388" i="36"/>
  <c r="S388" i="36"/>
  <c r="AK388" i="36"/>
  <c r="AI388" i="36"/>
  <c r="AE388" i="36"/>
  <c r="AB388" i="36"/>
  <c r="U388" i="36"/>
  <c r="L388" i="36"/>
  <c r="T388" i="36"/>
  <c r="O85" i="36"/>
  <c r="N85" i="36"/>
  <c r="L85" i="36"/>
  <c r="AQ85" i="36"/>
  <c r="K85" i="36"/>
  <c r="I85" i="36"/>
  <c r="AS85" i="36"/>
  <c r="AB85" i="36"/>
  <c r="AM85" i="36"/>
  <c r="AT85" i="36"/>
  <c r="AP85" i="36"/>
  <c r="AH85" i="36"/>
  <c r="AG85" i="36"/>
  <c r="W85" i="36"/>
  <c r="Y85" i="36"/>
  <c r="U85" i="36"/>
  <c r="V85" i="36"/>
  <c r="R85" i="36"/>
  <c r="AI85" i="36"/>
  <c r="AK85" i="36"/>
  <c r="AN85" i="36"/>
  <c r="S85" i="36"/>
  <c r="AE85" i="36"/>
  <c r="AF85" i="36"/>
  <c r="Q85" i="36"/>
  <c r="AA85" i="36"/>
  <c r="Z85" i="36"/>
  <c r="AR85" i="36"/>
  <c r="P85" i="36"/>
  <c r="AD85" i="36"/>
  <c r="AL85" i="36"/>
  <c r="T85" i="36"/>
  <c r="AC85" i="36"/>
  <c r="X85" i="36"/>
  <c r="M85" i="36"/>
  <c r="AJ85" i="36"/>
  <c r="AO85" i="36"/>
  <c r="AE65" i="36"/>
  <c r="AJ65" i="36"/>
  <c r="AF65" i="36"/>
  <c r="M65" i="36"/>
  <c r="Q65" i="36"/>
  <c r="AA65" i="36"/>
  <c r="AD65" i="36"/>
  <c r="Z65" i="36"/>
  <c r="AL65" i="36"/>
  <c r="AB65" i="36"/>
  <c r="W65" i="36"/>
  <c r="Y65" i="36"/>
  <c r="U65" i="36"/>
  <c r="V65" i="36"/>
  <c r="AC65" i="36"/>
  <c r="AM65" i="36"/>
  <c r="AT65" i="36"/>
  <c r="AP65" i="36"/>
  <c r="AH65" i="36"/>
  <c r="L65" i="36"/>
  <c r="S65" i="36"/>
  <c r="P65" i="36"/>
  <c r="X65" i="36"/>
  <c r="O65" i="36"/>
  <c r="AO65" i="36"/>
  <c r="K65" i="36"/>
  <c r="AS65" i="36"/>
  <c r="AQ65" i="36"/>
  <c r="I65" i="36"/>
  <c r="AG65" i="36"/>
  <c r="AI65" i="36"/>
  <c r="AK65" i="36"/>
  <c r="AR65" i="36"/>
  <c r="T65" i="36"/>
  <c r="N65" i="36"/>
  <c r="AN65" i="36"/>
  <c r="R65" i="36"/>
  <c r="AO351" i="35"/>
  <c r="I351" i="35"/>
  <c r="AP351" i="35"/>
  <c r="AD351" i="35"/>
  <c r="N351" i="35"/>
  <c r="AK351" i="35"/>
  <c r="AR351" i="35"/>
  <c r="AJ351" i="35"/>
  <c r="S351" i="35"/>
  <c r="AI351" i="35"/>
  <c r="AG351" i="35"/>
  <c r="AM351" i="35"/>
  <c r="AE351" i="35"/>
  <c r="AL351" i="35"/>
  <c r="P351" i="35"/>
  <c r="Q351" i="35"/>
  <c r="R351" i="35"/>
  <c r="V351" i="35"/>
  <c r="AH351" i="35"/>
  <c r="X351" i="35"/>
  <c r="AF351" i="35"/>
  <c r="AB351" i="35"/>
  <c r="K351" i="35"/>
  <c r="L351" i="35"/>
  <c r="W351" i="35"/>
  <c r="AQ351" i="35"/>
  <c r="AS351" i="35"/>
  <c r="U351" i="35"/>
  <c r="O351" i="35"/>
  <c r="T351" i="35"/>
  <c r="AN351" i="35"/>
  <c r="Z351" i="35"/>
  <c r="AT351" i="35"/>
  <c r="AC351" i="35"/>
  <c r="Y351" i="35"/>
  <c r="AA351" i="35"/>
  <c r="M351" i="35"/>
  <c r="O488" i="35"/>
  <c r="N488" i="35"/>
  <c r="AB488" i="35"/>
  <c r="Z488" i="35"/>
  <c r="AQ488" i="35"/>
  <c r="K488" i="35"/>
  <c r="I488" i="35"/>
  <c r="R488" i="35"/>
  <c r="AF488" i="35"/>
  <c r="AM488" i="35"/>
  <c r="AT488" i="35"/>
  <c r="AR488" i="35"/>
  <c r="L488" i="35"/>
  <c r="W488" i="35"/>
  <c r="Y488" i="35"/>
  <c r="P488" i="35"/>
  <c r="M488" i="35"/>
  <c r="U488" i="35"/>
  <c r="AO488" i="35"/>
  <c r="AP488" i="35"/>
  <c r="T488" i="35"/>
  <c r="AJ488" i="35"/>
  <c r="AG488" i="35"/>
  <c r="AD488" i="35"/>
  <c r="X488" i="35"/>
  <c r="AS488" i="35"/>
  <c r="AA488" i="35"/>
  <c r="V488" i="35"/>
  <c r="AN488" i="35"/>
  <c r="AL488" i="35"/>
  <c r="AI488" i="35"/>
  <c r="AE488" i="35"/>
  <c r="AH488" i="35"/>
  <c r="S488" i="35"/>
  <c r="AC488" i="35"/>
  <c r="AK488" i="35"/>
  <c r="Q488" i="35"/>
  <c r="AJ106" i="35"/>
  <c r="Q106" i="35"/>
  <c r="I106" i="35"/>
  <c r="O106" i="35"/>
  <c r="N106" i="35"/>
  <c r="W106" i="35"/>
  <c r="AO106" i="35"/>
  <c r="L106" i="35"/>
  <c r="AF106" i="35"/>
  <c r="R106" i="35"/>
  <c r="AA106" i="35"/>
  <c r="X106" i="35"/>
  <c r="S106" i="35"/>
  <c r="AN106" i="35"/>
  <c r="AK106" i="35"/>
  <c r="AT106" i="35"/>
  <c r="P106" i="35"/>
  <c r="T106" i="35"/>
  <c r="AS106" i="35"/>
  <c r="AR106" i="35"/>
  <c r="AD106" i="35"/>
  <c r="K106" i="35"/>
  <c r="AI106" i="35"/>
  <c r="Z106" i="35"/>
  <c r="AQ106" i="35"/>
  <c r="AM106" i="35"/>
  <c r="AB106" i="35"/>
  <c r="AL106" i="35"/>
  <c r="AP106" i="35"/>
  <c r="AH106" i="35"/>
  <c r="U106" i="35"/>
  <c r="Y106" i="35"/>
  <c r="AE106" i="35"/>
  <c r="AG106" i="35"/>
  <c r="V106" i="35"/>
  <c r="M106" i="35"/>
  <c r="AC106" i="35"/>
  <c r="P344" i="35"/>
  <c r="N344" i="35"/>
  <c r="K344" i="35"/>
  <c r="O344" i="35"/>
  <c r="X344" i="35"/>
  <c r="Y344" i="35"/>
  <c r="V344" i="35"/>
  <c r="AN344" i="35"/>
  <c r="AI344" i="35"/>
  <c r="Q344" i="35"/>
  <c r="Z344" i="35"/>
  <c r="AJ344" i="35"/>
  <c r="AD344" i="35"/>
  <c r="AM344" i="35"/>
  <c r="AE344" i="35"/>
  <c r="AF344" i="35"/>
  <c r="S344" i="35"/>
  <c r="AC344" i="35"/>
  <c r="M344" i="35"/>
  <c r="AT344" i="35"/>
  <c r="AG344" i="35"/>
  <c r="AH344" i="35"/>
  <c r="U344" i="35"/>
  <c r="AQ344" i="35"/>
  <c r="AB344" i="35"/>
  <c r="AL344" i="35"/>
  <c r="AR344" i="35"/>
  <c r="AA344" i="35"/>
  <c r="R344" i="35"/>
  <c r="AO344" i="35"/>
  <c r="AS344" i="35"/>
  <c r="I344" i="35"/>
  <c r="AP344" i="35"/>
  <c r="AK344" i="35"/>
  <c r="W344" i="35"/>
  <c r="T344" i="35"/>
  <c r="L344" i="35"/>
  <c r="AR353" i="36"/>
  <c r="AK353" i="36"/>
  <c r="W353" i="36"/>
  <c r="I353" i="36"/>
  <c r="P353" i="36"/>
  <c r="AE353" i="36"/>
  <c r="V353" i="36"/>
  <c r="X353" i="36"/>
  <c r="AJ353" i="36"/>
  <c r="AA353" i="36"/>
  <c r="R353" i="36"/>
  <c r="S353" i="36"/>
  <c r="AQ353" i="36"/>
  <c r="AG353" i="36"/>
  <c r="AB353" i="36"/>
  <c r="AT353" i="36"/>
  <c r="AS353" i="36"/>
  <c r="AP353" i="36"/>
  <c r="AN353" i="36"/>
  <c r="K353" i="36"/>
  <c r="N353" i="36"/>
  <c r="AI353" i="36"/>
  <c r="L353" i="36"/>
  <c r="AC353" i="36"/>
  <c r="T353" i="36"/>
  <c r="AD353" i="36"/>
  <c r="U353" i="36"/>
  <c r="AF353" i="36"/>
  <c r="AL353" i="36"/>
  <c r="AH353" i="36"/>
  <c r="O353" i="36"/>
  <c r="Z353" i="36"/>
  <c r="AM353" i="36"/>
  <c r="M353" i="36"/>
  <c r="AO353" i="36"/>
  <c r="Q353" i="36"/>
  <c r="Y353" i="36"/>
  <c r="U570" i="37"/>
  <c r="AP570" i="37"/>
  <c r="S570" i="37"/>
  <c r="Y570" i="37"/>
  <c r="V570" i="37"/>
  <c r="AO570" i="37"/>
  <c r="AD570" i="37"/>
  <c r="O570" i="37"/>
  <c r="AF570" i="37"/>
  <c r="Q570" i="37"/>
  <c r="K570" i="37"/>
  <c r="AH570" i="37"/>
  <c r="AM570" i="37"/>
  <c r="AC570" i="37"/>
  <c r="N570" i="37"/>
  <c r="R570" i="37"/>
  <c r="AQ570" i="37"/>
  <c r="I570" i="37"/>
  <c r="AN570" i="37"/>
  <c r="P570" i="37"/>
  <c r="AJ570" i="37"/>
  <c r="T570" i="37"/>
  <c r="AK570" i="37"/>
  <c r="W570" i="37"/>
  <c r="AT570" i="37"/>
  <c r="M570" i="37"/>
  <c r="AL570" i="37"/>
  <c r="AS570" i="37"/>
  <c r="AE570" i="37"/>
  <c r="Z570" i="37"/>
  <c r="X570" i="37"/>
  <c r="AR570" i="37"/>
  <c r="L570" i="37"/>
  <c r="AI570" i="37"/>
  <c r="AG570" i="37"/>
  <c r="AA570" i="37"/>
  <c r="AB570" i="37"/>
  <c r="Y466" i="37"/>
  <c r="AT466" i="37"/>
  <c r="N466" i="37"/>
  <c r="L466" i="37"/>
  <c r="U466" i="37"/>
  <c r="AK466" i="37"/>
  <c r="AS466" i="37"/>
  <c r="AH466" i="37"/>
  <c r="AG466" i="37"/>
  <c r="M466" i="37"/>
  <c r="AJ466" i="37"/>
  <c r="AD466" i="37"/>
  <c r="AB466" i="37"/>
  <c r="AN466" i="37"/>
  <c r="P466" i="37"/>
  <c r="Z466" i="37"/>
  <c r="W466" i="37"/>
  <c r="AE466" i="37"/>
  <c r="S466" i="37"/>
  <c r="AP466" i="37"/>
  <c r="AR466" i="37"/>
  <c r="AA466" i="37"/>
  <c r="X466" i="37"/>
  <c r="AI466" i="37"/>
  <c r="AL466" i="37"/>
  <c r="T466" i="37"/>
  <c r="V466" i="37"/>
  <c r="K466" i="37"/>
  <c r="Q466" i="37"/>
  <c r="AC466" i="37"/>
  <c r="AF466" i="37"/>
  <c r="O466" i="37"/>
  <c r="I466" i="37"/>
  <c r="AO466" i="37"/>
  <c r="R466" i="37"/>
  <c r="AM466" i="37"/>
  <c r="AQ466" i="37"/>
  <c r="AG32" i="36"/>
  <c r="AP32" i="36"/>
  <c r="O32" i="36"/>
  <c r="P32" i="36"/>
  <c r="AC32" i="36"/>
  <c r="AL32" i="36"/>
  <c r="AR32" i="36"/>
  <c r="AN32" i="36"/>
  <c r="AM32" i="36"/>
  <c r="Y32" i="36"/>
  <c r="AH32" i="36"/>
  <c r="AJ32" i="36"/>
  <c r="AA32" i="36"/>
  <c r="S32" i="36"/>
  <c r="AO32" i="36"/>
  <c r="I32" i="36"/>
  <c r="R32" i="36"/>
  <c r="AI32" i="36"/>
  <c r="AE32" i="36"/>
  <c r="Z32" i="36"/>
  <c r="AQ32" i="36"/>
  <c r="AS32" i="36"/>
  <c r="V32" i="36"/>
  <c r="W32" i="36"/>
  <c r="AK32" i="36"/>
  <c r="N32" i="36"/>
  <c r="AF32" i="36"/>
  <c r="AT32" i="36"/>
  <c r="AD32" i="36"/>
  <c r="AB32" i="36"/>
  <c r="U32" i="36"/>
  <c r="Q32" i="36"/>
  <c r="T32" i="36"/>
  <c r="M32" i="36"/>
  <c r="L32" i="36"/>
  <c r="X32" i="36"/>
  <c r="K32" i="36"/>
  <c r="W17" i="36"/>
  <c r="O17" i="36"/>
  <c r="AL17" i="36"/>
  <c r="AE17" i="36"/>
  <c r="T17" i="36"/>
  <c r="Y17" i="36"/>
  <c r="S17" i="36"/>
  <c r="AH17" i="36"/>
  <c r="AT17" i="36"/>
  <c r="P17" i="36"/>
  <c r="U17" i="36"/>
  <c r="K17" i="36"/>
  <c r="AR17" i="36"/>
  <c r="L17" i="36"/>
  <c r="Q17" i="36"/>
  <c r="AM17" i="36"/>
  <c r="AB17" i="36"/>
  <c r="AG17" i="36"/>
  <c r="AI17" i="36"/>
  <c r="AO17" i="36"/>
  <c r="R17" i="36"/>
  <c r="AP17" i="36"/>
  <c r="AK17" i="36"/>
  <c r="AC17" i="36"/>
  <c r="AF17" i="36"/>
  <c r="N17" i="36"/>
  <c r="X17" i="36"/>
  <c r="Z17" i="36"/>
  <c r="AS17" i="36"/>
  <c r="AN17" i="36"/>
  <c r="AJ17" i="36"/>
  <c r="V17" i="36"/>
  <c r="I17" i="36"/>
  <c r="M17" i="36"/>
  <c r="AQ17" i="36"/>
  <c r="AA17" i="36"/>
  <c r="AD17" i="36"/>
  <c r="V287" i="35"/>
  <c r="U287" i="35"/>
  <c r="I287" i="35"/>
  <c r="L287" i="35"/>
  <c r="R287" i="35"/>
  <c r="P287" i="35"/>
  <c r="AR287" i="35"/>
  <c r="AO287" i="35"/>
  <c r="AE287" i="35"/>
  <c r="T287" i="35"/>
  <c r="AP287" i="35"/>
  <c r="AK287" i="35"/>
  <c r="Q287" i="35"/>
  <c r="W287" i="35"/>
  <c r="AQ287" i="35"/>
  <c r="Y287" i="35"/>
  <c r="AJ287" i="35"/>
  <c r="AF287" i="35"/>
  <c r="O287" i="35"/>
  <c r="AT287" i="35"/>
  <c r="AA287" i="35"/>
  <c r="AN287" i="35"/>
  <c r="Z287" i="35"/>
  <c r="X287" i="35"/>
  <c r="S287" i="35"/>
  <c r="AS287" i="35"/>
  <c r="AM287" i="35"/>
  <c r="AI287" i="35"/>
  <c r="N287" i="35"/>
  <c r="AB287" i="35"/>
  <c r="AH287" i="35"/>
  <c r="AD287" i="35"/>
  <c r="K287" i="35"/>
  <c r="AC287" i="35"/>
  <c r="AL287" i="35"/>
  <c r="AG287" i="35"/>
  <c r="M287" i="35"/>
  <c r="AT127" i="35"/>
  <c r="N127" i="35"/>
  <c r="K127" i="35"/>
  <c r="AC127" i="35"/>
  <c r="S127" i="35"/>
  <c r="AP127" i="35"/>
  <c r="AS127" i="35"/>
  <c r="T127" i="35"/>
  <c r="AR127" i="35"/>
  <c r="Z127" i="35"/>
  <c r="P127" i="35"/>
  <c r="AO127" i="35"/>
  <c r="O127" i="35"/>
  <c r="V127" i="35"/>
  <c r="AM127" i="35"/>
  <c r="AG127" i="35"/>
  <c r="R127" i="35"/>
  <c r="AE127" i="35"/>
  <c r="W127" i="35"/>
  <c r="AQ127" i="35"/>
  <c r="AN127" i="35"/>
  <c r="AK127" i="35"/>
  <c r="L127" i="35"/>
  <c r="AF127" i="35"/>
  <c r="M127" i="35"/>
  <c r="AH127" i="35"/>
  <c r="Q127" i="35"/>
  <c r="AI127" i="35"/>
  <c r="Y127" i="35"/>
  <c r="AL127" i="35"/>
  <c r="AB127" i="35"/>
  <c r="AD127" i="35"/>
  <c r="I127" i="35"/>
  <c r="AA127" i="35"/>
  <c r="AJ127" i="35"/>
  <c r="U127" i="35"/>
  <c r="X127" i="35"/>
  <c r="R393" i="37"/>
  <c r="AK393" i="37"/>
  <c r="AD393" i="37"/>
  <c r="W393" i="37"/>
  <c r="V393" i="37"/>
  <c r="AG393" i="37"/>
  <c r="X393" i="37"/>
  <c r="Q393" i="37"/>
  <c r="I393" i="37"/>
  <c r="AC393" i="37"/>
  <c r="S393" i="37"/>
  <c r="L393" i="37"/>
  <c r="AP393" i="37"/>
  <c r="N393" i="37"/>
  <c r="AF393" i="37"/>
  <c r="AS393" i="37"/>
  <c r="AN393" i="37"/>
  <c r="AL393" i="37"/>
  <c r="M393" i="37"/>
  <c r="AT393" i="37"/>
  <c r="T393" i="37"/>
  <c r="AI393" i="37"/>
  <c r="AH393" i="37"/>
  <c r="O393" i="37"/>
  <c r="AA393" i="37"/>
  <c r="Y393" i="37"/>
  <c r="AM393" i="37"/>
  <c r="AJ393" i="37"/>
  <c r="AE393" i="37"/>
  <c r="AB393" i="37"/>
  <c r="P393" i="37"/>
  <c r="K393" i="37"/>
  <c r="AO393" i="37"/>
  <c r="U393" i="37"/>
  <c r="AR393" i="37"/>
  <c r="Z393" i="37"/>
  <c r="AQ393" i="37"/>
  <c r="AJ567" i="37"/>
  <c r="AF567" i="37"/>
  <c r="P567" i="37"/>
  <c r="U567" i="37"/>
  <c r="AD567" i="37"/>
  <c r="AI567" i="37"/>
  <c r="AB567" i="37"/>
  <c r="Q567" i="37"/>
  <c r="Z567" i="37"/>
  <c r="AE567" i="37"/>
  <c r="L567" i="37"/>
  <c r="AS567" i="37"/>
  <c r="M567" i="37"/>
  <c r="V567" i="37"/>
  <c r="AA567" i="37"/>
  <c r="AN567" i="37"/>
  <c r="AC567" i="37"/>
  <c r="AL567" i="37"/>
  <c r="AQ567" i="37"/>
  <c r="K567" i="37"/>
  <c r="AK567" i="37"/>
  <c r="N567" i="37"/>
  <c r="X567" i="37"/>
  <c r="AG567" i="37"/>
  <c r="Y567" i="37"/>
  <c r="AM567" i="37"/>
  <c r="AH567" i="37"/>
  <c r="AR567" i="37"/>
  <c r="S567" i="37"/>
  <c r="R567" i="37"/>
  <c r="W567" i="37"/>
  <c r="O567" i="37"/>
  <c r="AP567" i="37"/>
  <c r="T567" i="37"/>
  <c r="AO567" i="37"/>
  <c r="AT567" i="37"/>
  <c r="I567" i="37"/>
  <c r="AA465" i="35"/>
  <c r="M465" i="35"/>
  <c r="AN465" i="35"/>
  <c r="AP465" i="35"/>
  <c r="AR465" i="35"/>
  <c r="K465" i="35"/>
  <c r="Q465" i="35"/>
  <c r="W465" i="35"/>
  <c r="AL465" i="35"/>
  <c r="AO465" i="35"/>
  <c r="AK465" i="35"/>
  <c r="U465" i="35"/>
  <c r="AF465" i="35"/>
  <c r="L465" i="35"/>
  <c r="AD465" i="35"/>
  <c r="AH465" i="35"/>
  <c r="AJ465" i="35"/>
  <c r="AC465" i="35"/>
  <c r="AG465" i="35"/>
  <c r="AQ465" i="35"/>
  <c r="AE465" i="35"/>
  <c r="AS465" i="35"/>
  <c r="R465" i="35"/>
  <c r="O465" i="35"/>
  <c r="AB465" i="35"/>
  <c r="P465" i="35"/>
  <c r="Y465" i="35"/>
  <c r="X465" i="35"/>
  <c r="AT465" i="35"/>
  <c r="AM465" i="35"/>
  <c r="V465" i="35"/>
  <c r="N465" i="35"/>
  <c r="Z465" i="35"/>
  <c r="S465" i="35"/>
  <c r="T465" i="35"/>
  <c r="I465" i="35"/>
  <c r="AI465" i="35"/>
  <c r="AM180" i="37"/>
  <c r="M180" i="37"/>
  <c r="AS180" i="37"/>
  <c r="AQ180" i="37"/>
  <c r="W180" i="37"/>
  <c r="R180" i="37"/>
  <c r="N180" i="37"/>
  <c r="I180" i="37"/>
  <c r="AB180" i="37"/>
  <c r="S180" i="37"/>
  <c r="AL180" i="37"/>
  <c r="AK180" i="37"/>
  <c r="AN180" i="37"/>
  <c r="AF180" i="37"/>
  <c r="AT180" i="37"/>
  <c r="O180" i="37"/>
  <c r="V180" i="37"/>
  <c r="T180" i="37"/>
  <c r="AG180" i="37"/>
  <c r="AH180" i="37"/>
  <c r="AP180" i="37"/>
  <c r="L180" i="37"/>
  <c r="AD180" i="37"/>
  <c r="P180" i="37"/>
  <c r="AI180" i="37"/>
  <c r="Q180" i="37"/>
  <c r="AC180" i="37"/>
  <c r="AO180" i="37"/>
  <c r="Y180" i="37"/>
  <c r="AR180" i="37"/>
  <c r="AJ180" i="37"/>
  <c r="K180" i="37"/>
  <c r="U180" i="37"/>
  <c r="Z180" i="37"/>
  <c r="X180" i="37"/>
  <c r="AA180" i="37"/>
  <c r="AE180" i="37"/>
  <c r="AR172" i="36"/>
  <c r="L172" i="36"/>
  <c r="AT172" i="36"/>
  <c r="AQ172" i="36"/>
  <c r="AN172" i="36"/>
  <c r="AS172" i="36"/>
  <c r="AO172" i="36"/>
  <c r="AG172" i="36"/>
  <c r="AJ172" i="36"/>
  <c r="AM172" i="36"/>
  <c r="AI172" i="36"/>
  <c r="V172" i="36"/>
  <c r="W172" i="36"/>
  <c r="K172" i="36"/>
  <c r="AF172" i="36"/>
  <c r="R172" i="36"/>
  <c r="AK172" i="36"/>
  <c r="Q172" i="36"/>
  <c r="AB172" i="36"/>
  <c r="M172" i="36"/>
  <c r="U172" i="36"/>
  <c r="AP172" i="36"/>
  <c r="P172" i="36"/>
  <c r="AE172" i="36"/>
  <c r="AH172" i="36"/>
  <c r="O172" i="36"/>
  <c r="X172" i="36"/>
  <c r="T172" i="36"/>
  <c r="AC172" i="36"/>
  <c r="AD172" i="36"/>
  <c r="Y172" i="36"/>
  <c r="S172" i="36"/>
  <c r="N172" i="36"/>
  <c r="I172" i="36"/>
  <c r="Z172" i="36"/>
  <c r="AL172" i="36"/>
  <c r="AA172" i="36"/>
  <c r="AE30" i="36"/>
  <c r="AJ30" i="36"/>
  <c r="AH30" i="36"/>
  <c r="V30" i="36"/>
  <c r="N30" i="36"/>
  <c r="AA30" i="36"/>
  <c r="AF30" i="36"/>
  <c r="Z30" i="36"/>
  <c r="I30" i="36"/>
  <c r="AO30" i="36"/>
  <c r="W30" i="36"/>
  <c r="AB30" i="36"/>
  <c r="R30" i="36"/>
  <c r="AT30" i="36"/>
  <c r="U30" i="36"/>
  <c r="AM30" i="36"/>
  <c r="AR30" i="36"/>
  <c r="L30" i="36"/>
  <c r="Q30" i="36"/>
  <c r="Y30" i="36"/>
  <c r="X30" i="36"/>
  <c r="AD30" i="36"/>
  <c r="AP30" i="36"/>
  <c r="T30" i="36"/>
  <c r="M30" i="36"/>
  <c r="AI30" i="36"/>
  <c r="AQ30" i="36"/>
  <c r="P30" i="36"/>
  <c r="AS30" i="36"/>
  <c r="AG30" i="36"/>
  <c r="K30" i="36"/>
  <c r="AC30" i="36"/>
  <c r="AN30" i="36"/>
  <c r="AK30" i="36"/>
  <c r="S30" i="36"/>
  <c r="O30" i="36"/>
  <c r="AL30" i="36"/>
  <c r="Q403" i="35"/>
  <c r="R403" i="35"/>
  <c r="AF403" i="35"/>
  <c r="P403" i="35"/>
  <c r="AS403" i="35"/>
  <c r="M403" i="35"/>
  <c r="L403" i="35"/>
  <c r="X403" i="35"/>
  <c r="Z403" i="35"/>
  <c r="AK403" i="35"/>
  <c r="AJ403" i="35"/>
  <c r="AN403" i="35"/>
  <c r="AO403" i="35"/>
  <c r="I403" i="35"/>
  <c r="AQ403" i="35"/>
  <c r="N403" i="35"/>
  <c r="AE403" i="35"/>
  <c r="AR403" i="35"/>
  <c r="AL403" i="35"/>
  <c r="Y403" i="35"/>
  <c r="AB403" i="35"/>
  <c r="O403" i="35"/>
  <c r="T403" i="35"/>
  <c r="AC403" i="35"/>
  <c r="AA403" i="35"/>
  <c r="AG403" i="35"/>
  <c r="S403" i="35"/>
  <c r="W403" i="35"/>
  <c r="U403" i="35"/>
  <c r="AI403" i="35"/>
  <c r="AM403" i="35"/>
  <c r="AT403" i="35"/>
  <c r="V403" i="35"/>
  <c r="AP403" i="35"/>
  <c r="AH403" i="35"/>
  <c r="K403" i="35"/>
  <c r="AD403" i="35"/>
  <c r="O274" i="35"/>
  <c r="X274" i="35"/>
  <c r="AN274" i="35"/>
  <c r="AK274" i="35"/>
  <c r="AL274" i="35"/>
  <c r="AQ274" i="35"/>
  <c r="K274" i="35"/>
  <c r="AR274" i="35"/>
  <c r="M274" i="35"/>
  <c r="AD274" i="35"/>
  <c r="AI274" i="35"/>
  <c r="AC274" i="35"/>
  <c r="Y274" i="35"/>
  <c r="AM274" i="35"/>
  <c r="AP274" i="35"/>
  <c r="AJ274" i="35"/>
  <c r="AT274" i="35"/>
  <c r="T274" i="35"/>
  <c r="W274" i="35"/>
  <c r="U274" i="35"/>
  <c r="AO274" i="35"/>
  <c r="I274" i="35"/>
  <c r="Q274" i="35"/>
  <c r="Z274" i="35"/>
  <c r="AH274" i="35"/>
  <c r="AE274" i="35"/>
  <c r="AB274" i="35"/>
  <c r="AA274" i="35"/>
  <c r="R274" i="35"/>
  <c r="L274" i="35"/>
  <c r="N274" i="35"/>
  <c r="S274" i="35"/>
  <c r="P274" i="35"/>
  <c r="V274" i="35"/>
  <c r="AF274" i="35"/>
  <c r="AS274" i="35"/>
  <c r="AG274" i="35"/>
  <c r="V286" i="36"/>
  <c r="T286" i="36"/>
  <c r="P286" i="36"/>
  <c r="L286" i="36"/>
  <c r="R286" i="36"/>
  <c r="O286" i="36"/>
  <c r="K286" i="36"/>
  <c r="AC286" i="36"/>
  <c r="AT286" i="36"/>
  <c r="N286" i="36"/>
  <c r="I286" i="36"/>
  <c r="AR286" i="36"/>
  <c r="AN286" i="36"/>
  <c r="AL286" i="36"/>
  <c r="Y286" i="36"/>
  <c r="AB286" i="36"/>
  <c r="AH286" i="36"/>
  <c r="AQ286" i="36"/>
  <c r="W286" i="36"/>
  <c r="M286" i="36"/>
  <c r="AD286" i="36"/>
  <c r="AK286" i="36"/>
  <c r="Q286" i="36"/>
  <c r="AP286" i="36"/>
  <c r="U286" i="36"/>
  <c r="Z286" i="36"/>
  <c r="AM286" i="36"/>
  <c r="AI286" i="36"/>
  <c r="AS286" i="36"/>
  <c r="AO286" i="36"/>
  <c r="X286" i="36"/>
  <c r="AJ286" i="36"/>
  <c r="AE286" i="36"/>
  <c r="AF286" i="36"/>
  <c r="AA286" i="36"/>
  <c r="AG286" i="36"/>
  <c r="S286" i="36"/>
  <c r="AN594" i="35"/>
  <c r="Y594" i="35"/>
  <c r="AH594" i="35"/>
  <c r="AM594" i="35"/>
  <c r="AR594" i="35"/>
  <c r="U594" i="35"/>
  <c r="AD594" i="35"/>
  <c r="AI594" i="35"/>
  <c r="AB594" i="35"/>
  <c r="Q594" i="35"/>
  <c r="Z594" i="35"/>
  <c r="AE594" i="35"/>
  <c r="L594" i="35"/>
  <c r="AG594" i="35"/>
  <c r="AP594" i="35"/>
  <c r="O594" i="35"/>
  <c r="AJ594" i="35"/>
  <c r="AK594" i="35"/>
  <c r="N594" i="35"/>
  <c r="X594" i="35"/>
  <c r="AT594" i="35"/>
  <c r="AC594" i="35"/>
  <c r="AQ594" i="35"/>
  <c r="T594" i="35"/>
  <c r="I594" i="35"/>
  <c r="K594" i="35"/>
  <c r="M594" i="35"/>
  <c r="AA594" i="35"/>
  <c r="W594" i="35"/>
  <c r="S594" i="35"/>
  <c r="AL594" i="35"/>
  <c r="AS594" i="35"/>
  <c r="V594" i="35"/>
  <c r="AF594" i="35"/>
  <c r="AO594" i="35"/>
  <c r="R594" i="35"/>
  <c r="P594" i="35"/>
  <c r="AE100" i="37"/>
  <c r="AH100" i="37"/>
  <c r="T100" i="37"/>
  <c r="AT100" i="37"/>
  <c r="AB100" i="37"/>
  <c r="AA100" i="37"/>
  <c r="AC100" i="37"/>
  <c r="L100" i="37"/>
  <c r="AL100" i="37"/>
  <c r="U100" i="37"/>
  <c r="W100" i="37"/>
  <c r="X100" i="37"/>
  <c r="AR100" i="37"/>
  <c r="AF100" i="37"/>
  <c r="N100" i="37"/>
  <c r="AM100" i="37"/>
  <c r="AS100" i="37"/>
  <c r="AG100" i="37"/>
  <c r="P100" i="37"/>
  <c r="AP100" i="37"/>
  <c r="R100" i="37"/>
  <c r="Y100" i="37"/>
  <c r="AJ100" i="37"/>
  <c r="M100" i="37"/>
  <c r="Q100" i="37"/>
  <c r="Z100" i="37"/>
  <c r="AQ100" i="37"/>
  <c r="AO100" i="37"/>
  <c r="AI100" i="37"/>
  <c r="K100" i="37"/>
  <c r="V100" i="37"/>
  <c r="AN100" i="37"/>
  <c r="I100" i="37"/>
  <c r="O100" i="37"/>
  <c r="S100" i="37"/>
  <c r="AK100" i="37"/>
  <c r="AD100" i="37"/>
  <c r="AG132" i="35"/>
  <c r="AM132" i="35"/>
  <c r="AD132" i="35"/>
  <c r="AA132" i="35"/>
  <c r="Z132" i="35"/>
  <c r="AC132" i="35"/>
  <c r="AH132" i="35"/>
  <c r="V132" i="35"/>
  <c r="S132" i="35"/>
  <c r="AI132" i="35"/>
  <c r="Y132" i="35"/>
  <c r="AB132" i="35"/>
  <c r="O132" i="35"/>
  <c r="AT132" i="35"/>
  <c r="AO132" i="35"/>
  <c r="I132" i="35"/>
  <c r="AQ132" i="35"/>
  <c r="N132" i="35"/>
  <c r="T132" i="35"/>
  <c r="W132" i="35"/>
  <c r="AE132" i="35"/>
  <c r="P132" i="35"/>
  <c r="R132" i="35"/>
  <c r="K132" i="35"/>
  <c r="AJ132" i="35"/>
  <c r="AS132" i="35"/>
  <c r="L132" i="35"/>
  <c r="AN132" i="35"/>
  <c r="AK132" i="35"/>
  <c r="M132" i="35"/>
  <c r="X132" i="35"/>
  <c r="AP132" i="35"/>
  <c r="AF132" i="35"/>
  <c r="AR132" i="35"/>
  <c r="U132" i="35"/>
  <c r="Q132" i="35"/>
  <c r="AL132" i="35"/>
  <c r="AD592" i="35"/>
  <c r="AH592" i="35"/>
  <c r="AQ592" i="35"/>
  <c r="K592" i="35"/>
  <c r="P592" i="35"/>
  <c r="U592" i="35"/>
  <c r="AM592" i="35"/>
  <c r="AR592" i="35"/>
  <c r="L592" i="35"/>
  <c r="Q592" i="35"/>
  <c r="R592" i="35"/>
  <c r="AI592" i="35"/>
  <c r="AN592" i="35"/>
  <c r="AS592" i="35"/>
  <c r="M592" i="35"/>
  <c r="N592" i="35"/>
  <c r="S592" i="35"/>
  <c r="X592" i="35"/>
  <c r="AC592" i="35"/>
  <c r="AP592" i="35"/>
  <c r="W592" i="35"/>
  <c r="AG592" i="35"/>
  <c r="O592" i="35"/>
  <c r="AF592" i="35"/>
  <c r="AB592" i="35"/>
  <c r="T592" i="35"/>
  <c r="Y592" i="35"/>
  <c r="AL592" i="35"/>
  <c r="AT592" i="35"/>
  <c r="AJ592" i="35"/>
  <c r="I592" i="35"/>
  <c r="V592" i="35"/>
  <c r="Z592" i="35"/>
  <c r="AE592" i="35"/>
  <c r="AO592" i="35"/>
  <c r="AA592" i="35"/>
  <c r="AK592" i="35"/>
  <c r="AF360" i="37"/>
  <c r="AC360" i="37"/>
  <c r="AN360" i="37"/>
  <c r="X360" i="37"/>
  <c r="AH360" i="37"/>
  <c r="AA360" i="37"/>
  <c r="P360" i="37"/>
  <c r="V360" i="37"/>
  <c r="AK360" i="37"/>
  <c r="AS360" i="37"/>
  <c r="Y360" i="37"/>
  <c r="AL360" i="37"/>
  <c r="AT360" i="37"/>
  <c r="W360" i="37"/>
  <c r="AG360" i="37"/>
  <c r="AE360" i="37"/>
  <c r="U360" i="37"/>
  <c r="AR360" i="37"/>
  <c r="N360" i="37"/>
  <c r="AJ360" i="37"/>
  <c r="T360" i="37"/>
  <c r="AB360" i="37"/>
  <c r="AQ360" i="37"/>
  <c r="O360" i="37"/>
  <c r="M360" i="37"/>
  <c r="L360" i="37"/>
  <c r="I360" i="37"/>
  <c r="Z360" i="37"/>
  <c r="S360" i="37"/>
  <c r="AO360" i="37"/>
  <c r="K360" i="37"/>
  <c r="AM360" i="37"/>
  <c r="Q360" i="37"/>
  <c r="AP360" i="37"/>
  <c r="AI360" i="37"/>
  <c r="AD360" i="37"/>
  <c r="R360" i="37"/>
  <c r="AA92" i="36"/>
  <c r="AR92" i="36"/>
  <c r="L92" i="36"/>
  <c r="AT92" i="36"/>
  <c r="AQ92" i="36"/>
  <c r="AN92" i="36"/>
  <c r="AS92" i="36"/>
  <c r="AO92" i="36"/>
  <c r="AG92" i="36"/>
  <c r="AJ92" i="36"/>
  <c r="AM92" i="36"/>
  <c r="AI92" i="36"/>
  <c r="V92" i="36"/>
  <c r="Q92" i="36"/>
  <c r="T92" i="36"/>
  <c r="Y92" i="36"/>
  <c r="O92" i="36"/>
  <c r="AL92" i="36"/>
  <c r="P92" i="36"/>
  <c r="S92" i="36"/>
  <c r="Z92" i="36"/>
  <c r="AP92" i="36"/>
  <c r="AH92" i="36"/>
  <c r="N92" i="36"/>
  <c r="M92" i="36"/>
  <c r="AD92" i="36"/>
  <c r="I92" i="36"/>
  <c r="K92" i="36"/>
  <c r="AF92" i="36"/>
  <c r="AK92" i="36"/>
  <c r="AC92" i="36"/>
  <c r="W92" i="36"/>
  <c r="R92" i="36"/>
  <c r="U92" i="36"/>
  <c r="AB92" i="36"/>
  <c r="AE92" i="36"/>
  <c r="X92" i="36"/>
  <c r="AM259" i="35"/>
  <c r="I259" i="35"/>
  <c r="AC259" i="35"/>
  <c r="V259" i="35"/>
  <c r="U259" i="35"/>
  <c r="AS259" i="35"/>
  <c r="AR259" i="35"/>
  <c r="R259" i="35"/>
  <c r="P259" i="35"/>
  <c r="AJ259" i="35"/>
  <c r="AG259" i="35"/>
  <c r="S259" i="35"/>
  <c r="AT259" i="35"/>
  <c r="N259" i="35"/>
  <c r="K259" i="35"/>
  <c r="Y259" i="35"/>
  <c r="X259" i="35"/>
  <c r="AD259" i="35"/>
  <c r="AF259" i="35"/>
  <c r="T259" i="35"/>
  <c r="W259" i="35"/>
  <c r="AL259" i="35"/>
  <c r="AI259" i="35"/>
  <c r="AH259" i="35"/>
  <c r="AB259" i="35"/>
  <c r="Q259" i="35"/>
  <c r="Z259" i="35"/>
  <c r="M259" i="35"/>
  <c r="AA259" i="35"/>
  <c r="L259" i="35"/>
  <c r="AP259" i="35"/>
  <c r="AO259" i="35"/>
  <c r="O259" i="35"/>
  <c r="AK259" i="35"/>
  <c r="AN259" i="35"/>
  <c r="AE259" i="35"/>
  <c r="AQ259" i="35"/>
  <c r="AN154" i="35"/>
  <c r="O154" i="35"/>
  <c r="Y154" i="35"/>
  <c r="M154" i="35"/>
  <c r="AG154" i="35"/>
  <c r="AA154" i="35"/>
  <c r="Q154" i="35"/>
  <c r="AP154" i="35"/>
  <c r="W154" i="35"/>
  <c r="AT154" i="35"/>
  <c r="P154" i="35"/>
  <c r="X154" i="35"/>
  <c r="AR154" i="35"/>
  <c r="AC154" i="35"/>
  <c r="AB154" i="35"/>
  <c r="AF154" i="35"/>
  <c r="AL154" i="35"/>
  <c r="I154" i="35"/>
  <c r="AM154" i="35"/>
  <c r="AJ154" i="35"/>
  <c r="S154" i="35"/>
  <c r="K154" i="35"/>
  <c r="AQ154" i="35"/>
  <c r="L154" i="35"/>
  <c r="V154" i="35"/>
  <c r="N154" i="35"/>
  <c r="AH154" i="35"/>
  <c r="AD154" i="35"/>
  <c r="AE154" i="35"/>
  <c r="Z154" i="35"/>
  <c r="R154" i="35"/>
  <c r="AI154" i="35"/>
  <c r="AK154" i="35"/>
  <c r="T154" i="35"/>
  <c r="AS154" i="35"/>
  <c r="U154" i="35"/>
  <c r="AO154" i="35"/>
  <c r="Y407" i="35"/>
  <c r="AB407" i="35"/>
  <c r="K407" i="35"/>
  <c r="N407" i="35"/>
  <c r="AL407" i="35"/>
  <c r="U407" i="35"/>
  <c r="W407" i="35"/>
  <c r="AT407" i="35"/>
  <c r="AI407" i="35"/>
  <c r="Q407" i="35"/>
  <c r="R407" i="35"/>
  <c r="AJ407" i="35"/>
  <c r="O407" i="35"/>
  <c r="AG407" i="35"/>
  <c r="AM407" i="35"/>
  <c r="Z407" i="35"/>
  <c r="AE407" i="35"/>
  <c r="T407" i="35"/>
  <c r="AS407" i="35"/>
  <c r="L407" i="35"/>
  <c r="X407" i="35"/>
  <c r="AD407" i="35"/>
  <c r="AO407" i="35"/>
  <c r="AN407" i="35"/>
  <c r="AQ407" i="35"/>
  <c r="S407" i="35"/>
  <c r="AK407" i="35"/>
  <c r="AF407" i="35"/>
  <c r="AC407" i="35"/>
  <c r="AR407" i="35"/>
  <c r="AP407" i="35"/>
  <c r="AH407" i="35"/>
  <c r="V407" i="35"/>
  <c r="M407" i="35"/>
  <c r="I407" i="35"/>
  <c r="AA407" i="35"/>
  <c r="P407" i="35"/>
  <c r="AO240" i="37"/>
  <c r="AE240" i="37"/>
  <c r="AM240" i="37"/>
  <c r="N240" i="37"/>
  <c r="AH240" i="37"/>
  <c r="AQ240" i="37"/>
  <c r="S240" i="37"/>
  <c r="AT240" i="37"/>
  <c r="W240" i="37"/>
  <c r="AA240" i="37"/>
  <c r="AG240" i="37"/>
  <c r="Z240" i="37"/>
  <c r="AC240" i="37"/>
  <c r="X240" i="37"/>
  <c r="AF240" i="37"/>
  <c r="AK240" i="37"/>
  <c r="AI240" i="37"/>
  <c r="O240" i="37"/>
  <c r="AN240" i="37"/>
  <c r="AJ240" i="37"/>
  <c r="Q240" i="37"/>
  <c r="AL240" i="37"/>
  <c r="L240" i="37"/>
  <c r="M240" i="37"/>
  <c r="T240" i="37"/>
  <c r="I240" i="37"/>
  <c r="AP240" i="37"/>
  <c r="AS240" i="37"/>
  <c r="Y240" i="37"/>
  <c r="R240" i="37"/>
  <c r="U240" i="37"/>
  <c r="AR240" i="37"/>
  <c r="AB240" i="37"/>
  <c r="AD240" i="37"/>
  <c r="P240" i="37"/>
  <c r="K240" i="37"/>
  <c r="V240" i="37"/>
  <c r="AI454" i="35"/>
  <c r="AT454" i="35"/>
  <c r="T454" i="35"/>
  <c r="AS454" i="35"/>
  <c r="M454" i="35"/>
  <c r="K454" i="35"/>
  <c r="W454" i="35"/>
  <c r="AM454" i="35"/>
  <c r="AO454" i="35"/>
  <c r="I454" i="35"/>
  <c r="AN454" i="35"/>
  <c r="N454" i="35"/>
  <c r="O454" i="35"/>
  <c r="AK454" i="35"/>
  <c r="AQ454" i="35"/>
  <c r="AH454" i="35"/>
  <c r="AJ454" i="35"/>
  <c r="AB454" i="35"/>
  <c r="U454" i="35"/>
  <c r="V454" i="35"/>
  <c r="AP454" i="35"/>
  <c r="AD454" i="35"/>
  <c r="AF454" i="35"/>
  <c r="AG454" i="35"/>
  <c r="AA454" i="35"/>
  <c r="AR454" i="35"/>
  <c r="P454" i="35"/>
  <c r="R454" i="35"/>
  <c r="Z454" i="35"/>
  <c r="Q454" i="35"/>
  <c r="AE454" i="35"/>
  <c r="X454" i="35"/>
  <c r="AC454" i="35"/>
  <c r="AL454" i="35"/>
  <c r="Y454" i="35"/>
  <c r="S454" i="35"/>
  <c r="L454" i="35"/>
  <c r="N406" i="36"/>
  <c r="V406" i="36"/>
  <c r="AQ406" i="36"/>
  <c r="U406" i="36"/>
  <c r="T406" i="36"/>
  <c r="AT406" i="36"/>
  <c r="AA406" i="36"/>
  <c r="AI406" i="36"/>
  <c r="Q406" i="36"/>
  <c r="O406" i="36"/>
  <c r="AM406" i="36"/>
  <c r="S406" i="36"/>
  <c r="AK406" i="36"/>
  <c r="AE406" i="36"/>
  <c r="AF406" i="36"/>
  <c r="AG406" i="36"/>
  <c r="Z406" i="36"/>
  <c r="X406" i="36"/>
  <c r="AC406" i="36"/>
  <c r="R406" i="36"/>
  <c r="AP406" i="36"/>
  <c r="AN406" i="36"/>
  <c r="AJ406" i="36"/>
  <c r="AH406" i="36"/>
  <c r="AR406" i="36"/>
  <c r="L406" i="36"/>
  <c r="AS406" i="36"/>
  <c r="AL406" i="36"/>
  <c r="AD406" i="36"/>
  <c r="W406" i="36"/>
  <c r="I406" i="36"/>
  <c r="AO406" i="36"/>
  <c r="K406" i="36"/>
  <c r="M406" i="36"/>
  <c r="P406" i="36"/>
  <c r="Y406" i="36"/>
  <c r="AB406" i="36"/>
  <c r="Q27" i="35"/>
  <c r="I27" i="35"/>
  <c r="AK27" i="35"/>
  <c r="AA27" i="35"/>
  <c r="AD27" i="35"/>
  <c r="AI27" i="35"/>
  <c r="U27" i="35"/>
  <c r="K27" i="35"/>
  <c r="Z27" i="35"/>
  <c r="AC27" i="35"/>
  <c r="O27" i="35"/>
  <c r="T27" i="35"/>
  <c r="V27" i="35"/>
  <c r="X27" i="35"/>
  <c r="L27" i="35"/>
  <c r="AE27" i="35"/>
  <c r="P27" i="35"/>
  <c r="AL27" i="35"/>
  <c r="AS27" i="35"/>
  <c r="AJ27" i="35"/>
  <c r="AT27" i="35"/>
  <c r="M27" i="35"/>
  <c r="Y27" i="35"/>
  <c r="AP27" i="35"/>
  <c r="AQ27" i="35"/>
  <c r="R27" i="35"/>
  <c r="AM27" i="35"/>
  <c r="AH27" i="35"/>
  <c r="AB27" i="35"/>
  <c r="W27" i="35"/>
  <c r="AN27" i="35"/>
  <c r="S27" i="35"/>
  <c r="AG27" i="35"/>
  <c r="AR27" i="35"/>
  <c r="AO27" i="35"/>
  <c r="N27" i="35"/>
  <c r="AF27" i="35"/>
  <c r="Q49" i="37"/>
  <c r="AM49" i="37"/>
  <c r="AT49" i="37"/>
  <c r="N49" i="37"/>
  <c r="K49" i="37"/>
  <c r="AJ49" i="37"/>
  <c r="AN49" i="37"/>
  <c r="AO49" i="37"/>
  <c r="AG49" i="37"/>
  <c r="AH49" i="37"/>
  <c r="AA49" i="37"/>
  <c r="M49" i="37"/>
  <c r="AR49" i="37"/>
  <c r="AD49" i="37"/>
  <c r="U49" i="37"/>
  <c r="Y49" i="37"/>
  <c r="AK49" i="37"/>
  <c r="O49" i="37"/>
  <c r="L49" i="37"/>
  <c r="AF49" i="37"/>
  <c r="AE49" i="37"/>
  <c r="AP49" i="37"/>
  <c r="P49" i="37"/>
  <c r="T49" i="37"/>
  <c r="R49" i="37"/>
  <c r="X49" i="37"/>
  <c r="AI49" i="37"/>
  <c r="AC49" i="37"/>
  <c r="S49" i="37"/>
  <c r="AQ49" i="37"/>
  <c r="AB49" i="37"/>
  <c r="W49" i="37"/>
  <c r="AL49" i="37"/>
  <c r="I49" i="37"/>
  <c r="Z49" i="37"/>
  <c r="AS49" i="37"/>
  <c r="V49" i="37"/>
  <c r="AT461" i="35"/>
  <c r="N461" i="35"/>
  <c r="I461" i="35"/>
  <c r="U461" i="35"/>
  <c r="AK461" i="35"/>
  <c r="AP461" i="35"/>
  <c r="AN461" i="35"/>
  <c r="K461" i="35"/>
  <c r="M461" i="35"/>
  <c r="AF461" i="35"/>
  <c r="AL461" i="35"/>
  <c r="AO461" i="35"/>
  <c r="AG461" i="35"/>
  <c r="AQ461" i="35"/>
  <c r="X461" i="35"/>
  <c r="AR461" i="35"/>
  <c r="V461" i="35"/>
  <c r="T461" i="35"/>
  <c r="AM461" i="35"/>
  <c r="AI461" i="35"/>
  <c r="Q461" i="35"/>
  <c r="AE461" i="35"/>
  <c r="P461" i="35"/>
  <c r="AA461" i="35"/>
  <c r="Y461" i="35"/>
  <c r="AS461" i="35"/>
  <c r="O461" i="35"/>
  <c r="W461" i="35"/>
  <c r="AH461" i="35"/>
  <c r="R461" i="35"/>
  <c r="AC461" i="35"/>
  <c r="Z461" i="35"/>
  <c r="AD461" i="35"/>
  <c r="S461" i="35"/>
  <c r="L461" i="35"/>
  <c r="AB461" i="35"/>
  <c r="AJ461" i="35"/>
  <c r="Q67" i="36"/>
  <c r="P67" i="36"/>
  <c r="L67" i="36"/>
  <c r="X67" i="36"/>
  <c r="AD67" i="36"/>
  <c r="AS67" i="36"/>
  <c r="M67" i="36"/>
  <c r="K67" i="36"/>
  <c r="AP67" i="36"/>
  <c r="AO67" i="36"/>
  <c r="I67" i="36"/>
  <c r="AR67" i="36"/>
  <c r="AE67" i="36"/>
  <c r="Y67" i="36"/>
  <c r="AA67" i="36"/>
  <c r="W67" i="36"/>
  <c r="S67" i="36"/>
  <c r="AL67" i="36"/>
  <c r="AF67" i="36"/>
  <c r="AI67" i="36"/>
  <c r="O67" i="36"/>
  <c r="V67" i="36"/>
  <c r="AN67" i="36"/>
  <c r="AT67" i="36"/>
  <c r="AB67" i="36"/>
  <c r="AJ67" i="36"/>
  <c r="AK67" i="36"/>
  <c r="R67" i="36"/>
  <c r="AG67" i="36"/>
  <c r="T67" i="36"/>
  <c r="Z67" i="36"/>
  <c r="AC67" i="36"/>
  <c r="U67" i="36"/>
  <c r="AM67" i="36"/>
  <c r="AQ67" i="36"/>
  <c r="AH67" i="36"/>
  <c r="N67" i="36"/>
  <c r="AP335" i="36"/>
  <c r="T335" i="36"/>
  <c r="Q335" i="36"/>
  <c r="AT335" i="36"/>
  <c r="Z335" i="36"/>
  <c r="P335" i="36"/>
  <c r="K335" i="36"/>
  <c r="AM335" i="36"/>
  <c r="S335" i="36"/>
  <c r="N335" i="36"/>
  <c r="AR335" i="36"/>
  <c r="AL335" i="36"/>
  <c r="O335" i="36"/>
  <c r="M335" i="36"/>
  <c r="AN335" i="36"/>
  <c r="AG335" i="36"/>
  <c r="I335" i="36"/>
  <c r="AC335" i="36"/>
  <c r="AJ335" i="36"/>
  <c r="AA335" i="36"/>
  <c r="AE335" i="36"/>
  <c r="AQ335" i="36"/>
  <c r="V335" i="36"/>
  <c r="AO335" i="36"/>
  <c r="AS335" i="36"/>
  <c r="AH335" i="36"/>
  <c r="AK335" i="36"/>
  <c r="AI335" i="36"/>
  <c r="AF335" i="36"/>
  <c r="AB335" i="36"/>
  <c r="X335" i="36"/>
  <c r="R335" i="36"/>
  <c r="Y335" i="36"/>
  <c r="AD335" i="36"/>
  <c r="W335" i="36"/>
  <c r="U335" i="36"/>
  <c r="L335" i="36"/>
  <c r="V334" i="36"/>
  <c r="U334" i="36"/>
  <c r="T334" i="36"/>
  <c r="AT334" i="36"/>
  <c r="AA334" i="36"/>
  <c r="Q334" i="36"/>
  <c r="O334" i="36"/>
  <c r="AM334" i="36"/>
  <c r="S334" i="36"/>
  <c r="AI334" i="36"/>
  <c r="AS334" i="36"/>
  <c r="M334" i="36"/>
  <c r="AF334" i="36"/>
  <c r="L334" i="36"/>
  <c r="AJ334" i="36"/>
  <c r="X334" i="36"/>
  <c r="AO334" i="36"/>
  <c r="AE334" i="36"/>
  <c r="R334" i="36"/>
  <c r="AK334" i="36"/>
  <c r="AL334" i="36"/>
  <c r="AG334" i="36"/>
  <c r="AD334" i="36"/>
  <c r="AC334" i="36"/>
  <c r="W334" i="36"/>
  <c r="N334" i="36"/>
  <c r="Y334" i="36"/>
  <c r="AH334" i="36"/>
  <c r="I334" i="36"/>
  <c r="AP334" i="36"/>
  <c r="AB334" i="36"/>
  <c r="Z334" i="36"/>
  <c r="AR334" i="36"/>
  <c r="P334" i="36"/>
  <c r="K334" i="36"/>
  <c r="AQ334" i="36"/>
  <c r="AN334" i="36"/>
  <c r="AR203" i="35"/>
  <c r="O203" i="35"/>
  <c r="AG203" i="35"/>
  <c r="AH203" i="35"/>
  <c r="AK203" i="35"/>
  <c r="AB203" i="35"/>
  <c r="AJ203" i="35"/>
  <c r="X203" i="35"/>
  <c r="AD203" i="35"/>
  <c r="AF203" i="35"/>
  <c r="T203" i="35"/>
  <c r="Y203" i="35"/>
  <c r="Z203" i="35"/>
  <c r="AA203" i="35"/>
  <c r="M203" i="35"/>
  <c r="Q203" i="35"/>
  <c r="AP203" i="35"/>
  <c r="AO203" i="35"/>
  <c r="L203" i="35"/>
  <c r="I203" i="35"/>
  <c r="P203" i="35"/>
  <c r="AC203" i="35"/>
  <c r="V203" i="35"/>
  <c r="AT203" i="35"/>
  <c r="K203" i="35"/>
  <c r="S203" i="35"/>
  <c r="AL203" i="35"/>
  <c r="AI203" i="35"/>
  <c r="AN203" i="35"/>
  <c r="AQ203" i="35"/>
  <c r="AS203" i="35"/>
  <c r="U203" i="35"/>
  <c r="AM203" i="35"/>
  <c r="R203" i="35"/>
  <c r="N203" i="35"/>
  <c r="W203" i="35"/>
  <c r="AE203" i="35"/>
  <c r="AB400" i="37"/>
  <c r="V400" i="37"/>
  <c r="AR400" i="37"/>
  <c r="U400" i="37"/>
  <c r="X400" i="37"/>
  <c r="AP400" i="37"/>
  <c r="Z400" i="37"/>
  <c r="M400" i="37"/>
  <c r="N400" i="37"/>
  <c r="W400" i="37"/>
  <c r="AJ400" i="37"/>
  <c r="AD400" i="37"/>
  <c r="AT400" i="37"/>
  <c r="AH400" i="37"/>
  <c r="Y400" i="37"/>
  <c r="AQ400" i="37"/>
  <c r="O400" i="37"/>
  <c r="I400" i="37"/>
  <c r="K400" i="37"/>
  <c r="AS400" i="37"/>
  <c r="P400" i="37"/>
  <c r="S400" i="37"/>
  <c r="T400" i="37"/>
  <c r="AI400" i="37"/>
  <c r="AE400" i="37"/>
  <c r="AO400" i="37"/>
  <c r="AK400" i="37"/>
  <c r="AA400" i="37"/>
  <c r="AN400" i="37"/>
  <c r="AM400" i="37"/>
  <c r="AL400" i="37"/>
  <c r="AG400" i="37"/>
  <c r="L400" i="37"/>
  <c r="AF400" i="37"/>
  <c r="AC400" i="37"/>
  <c r="R400" i="37"/>
  <c r="Q400" i="37"/>
  <c r="I435" i="35"/>
  <c r="AR435" i="35"/>
  <c r="L435" i="35"/>
  <c r="AT435" i="35"/>
  <c r="U435" i="35"/>
  <c r="AA435" i="35"/>
  <c r="AN435" i="35"/>
  <c r="AS435" i="35"/>
  <c r="AL435" i="35"/>
  <c r="K435" i="35"/>
  <c r="AP435" i="35"/>
  <c r="AJ435" i="35"/>
  <c r="AM435" i="35"/>
  <c r="AE435" i="35"/>
  <c r="AQ435" i="35"/>
  <c r="O435" i="35"/>
  <c r="T435" i="35"/>
  <c r="R435" i="35"/>
  <c r="AO435" i="35"/>
  <c r="Z435" i="35"/>
  <c r="AB435" i="35"/>
  <c r="Q435" i="35"/>
  <c r="AG435" i="35"/>
  <c r="X435" i="35"/>
  <c r="P435" i="35"/>
  <c r="AD435" i="35"/>
  <c r="AH435" i="35"/>
  <c r="AI435" i="35"/>
  <c r="M435" i="35"/>
  <c r="N435" i="35"/>
  <c r="W435" i="35"/>
  <c r="V435" i="35"/>
  <c r="Y435" i="35"/>
  <c r="S435" i="35"/>
  <c r="AK435" i="35"/>
  <c r="AF435" i="35"/>
  <c r="AC435" i="35"/>
  <c r="AS107" i="37"/>
  <c r="U107" i="37"/>
  <c r="AT107" i="37"/>
  <c r="AO107" i="37"/>
  <c r="AE107" i="37"/>
  <c r="L107" i="37"/>
  <c r="AB107" i="37"/>
  <c r="AD107" i="37"/>
  <c r="AH107" i="37"/>
  <c r="AM107" i="37"/>
  <c r="AA107" i="37"/>
  <c r="AP107" i="37"/>
  <c r="AR107" i="37"/>
  <c r="R107" i="37"/>
  <c r="N107" i="37"/>
  <c r="S107" i="37"/>
  <c r="Q107" i="37"/>
  <c r="M107" i="37"/>
  <c r="K107" i="37"/>
  <c r="AQ107" i="37"/>
  <c r="W107" i="37"/>
  <c r="AN107" i="37"/>
  <c r="V107" i="37"/>
  <c r="X107" i="37"/>
  <c r="AJ107" i="37"/>
  <c r="AG107" i="37"/>
  <c r="I107" i="37"/>
  <c r="Z107" i="37"/>
  <c r="AL107" i="37"/>
  <c r="Y107" i="37"/>
  <c r="O107" i="37"/>
  <c r="P107" i="37"/>
  <c r="AI107" i="37"/>
  <c r="AC107" i="37"/>
  <c r="AK107" i="37"/>
  <c r="T107" i="37"/>
  <c r="AF107" i="37"/>
  <c r="V443" i="36"/>
  <c r="W443" i="36"/>
  <c r="AQ443" i="36"/>
  <c r="AK443" i="36"/>
  <c r="R443" i="36"/>
  <c r="Q443" i="36"/>
  <c r="AI443" i="36"/>
  <c r="AC443" i="36"/>
  <c r="AT443" i="36"/>
  <c r="N443" i="36"/>
  <c r="L443" i="36"/>
  <c r="X443" i="36"/>
  <c r="T443" i="36"/>
  <c r="AL443" i="36"/>
  <c r="AB443" i="36"/>
  <c r="AJ443" i="36"/>
  <c r="AH443" i="36"/>
  <c r="AN443" i="36"/>
  <c r="AA443" i="36"/>
  <c r="AD443" i="36"/>
  <c r="S443" i="36"/>
  <c r="U443" i="36"/>
  <c r="Z443" i="36"/>
  <c r="K443" i="36"/>
  <c r="M443" i="36"/>
  <c r="O443" i="36"/>
  <c r="AF443" i="36"/>
  <c r="Y443" i="36"/>
  <c r="AS443" i="36"/>
  <c r="P443" i="36"/>
  <c r="AP443" i="36"/>
  <c r="AR443" i="36"/>
  <c r="AM443" i="36"/>
  <c r="AE443" i="36"/>
  <c r="I443" i="36"/>
  <c r="AO443" i="36"/>
  <c r="AG443" i="36"/>
  <c r="O64" i="37"/>
  <c r="AT64" i="37"/>
  <c r="AB64" i="37"/>
  <c r="AQ64" i="37"/>
  <c r="K64" i="37"/>
  <c r="AS64" i="37"/>
  <c r="AJ64" i="37"/>
  <c r="AG64" i="37"/>
  <c r="AM64" i="37"/>
  <c r="AP64" i="37"/>
  <c r="AN64" i="37"/>
  <c r="Y64" i="37"/>
  <c r="L64" i="37"/>
  <c r="W64" i="37"/>
  <c r="U64" i="37"/>
  <c r="R64" i="37"/>
  <c r="T64" i="37"/>
  <c r="V64" i="37"/>
  <c r="AI64" i="37"/>
  <c r="AH64" i="37"/>
  <c r="AL64" i="37"/>
  <c r="M64" i="37"/>
  <c r="AE64" i="37"/>
  <c r="AC64" i="37"/>
  <c r="Q64" i="37"/>
  <c r="AA64" i="37"/>
  <c r="X64" i="37"/>
  <c r="AR64" i="37"/>
  <c r="S64" i="37"/>
  <c r="Z64" i="37"/>
  <c r="AD64" i="37"/>
  <c r="P64" i="37"/>
  <c r="I64" i="37"/>
  <c r="N64" i="37"/>
  <c r="AO64" i="37"/>
  <c r="AF64" i="37"/>
  <c r="AK64" i="37"/>
  <c r="W571" i="37"/>
  <c r="X571" i="37"/>
  <c r="T571" i="37"/>
  <c r="P571" i="37"/>
  <c r="L571" i="37"/>
  <c r="S571" i="37"/>
  <c r="R571" i="37"/>
  <c r="N571" i="37"/>
  <c r="O571" i="37"/>
  <c r="M571" i="37"/>
  <c r="I571" i="37"/>
  <c r="AL571" i="37"/>
  <c r="AE571" i="37"/>
  <c r="AH571" i="37"/>
  <c r="AD571" i="37"/>
  <c r="Z571" i="37"/>
  <c r="AR571" i="37"/>
  <c r="K571" i="37"/>
  <c r="AP571" i="37"/>
  <c r="U571" i="37"/>
  <c r="AS571" i="37"/>
  <c r="AK571" i="37"/>
  <c r="AN571" i="37"/>
  <c r="AF571" i="37"/>
  <c r="AC571" i="37"/>
  <c r="AI571" i="37"/>
  <c r="AJ571" i="37"/>
  <c r="AG571" i="37"/>
  <c r="AA571" i="37"/>
  <c r="Y571" i="37"/>
  <c r="V571" i="37"/>
  <c r="Q571" i="37"/>
  <c r="AB571" i="37"/>
  <c r="AO571" i="37"/>
  <c r="AQ571" i="37"/>
  <c r="AM571" i="37"/>
  <c r="AT571" i="37"/>
  <c r="Z545" i="36"/>
  <c r="AN545" i="36"/>
  <c r="I545" i="36"/>
  <c r="P545" i="36"/>
  <c r="AC545" i="36"/>
  <c r="AO545" i="36"/>
  <c r="V545" i="36"/>
  <c r="AA545" i="36"/>
  <c r="R545" i="36"/>
  <c r="AQ545" i="36"/>
  <c r="AJ545" i="36"/>
  <c r="AB545" i="36"/>
  <c r="AH545" i="36"/>
  <c r="X545" i="36"/>
  <c r="AP545" i="36"/>
  <c r="AL545" i="36"/>
  <c r="AK545" i="36"/>
  <c r="AT545" i="36"/>
  <c r="AD545" i="36"/>
  <c r="N545" i="36"/>
  <c r="S545" i="36"/>
  <c r="Q545" i="36"/>
  <c r="K545" i="36"/>
  <c r="AE545" i="36"/>
  <c r="L545" i="36"/>
  <c r="O545" i="36"/>
  <c r="Y545" i="36"/>
  <c r="U545" i="36"/>
  <c r="AF545" i="36"/>
  <c r="AG545" i="36"/>
  <c r="AR545" i="36"/>
  <c r="M545" i="36"/>
  <c r="AI545" i="36"/>
  <c r="T545" i="36"/>
  <c r="W545" i="36"/>
  <c r="AS545" i="36"/>
  <c r="AM545" i="36"/>
  <c r="V314" i="35"/>
  <c r="AR314" i="35"/>
  <c r="AL314" i="35"/>
  <c r="T314" i="35"/>
  <c r="Q314" i="35"/>
  <c r="Y314" i="35"/>
  <c r="AN314" i="35"/>
  <c r="AH314" i="35"/>
  <c r="I314" i="35"/>
  <c r="AK314" i="35"/>
  <c r="AT314" i="35"/>
  <c r="AB314" i="35"/>
  <c r="AF314" i="35"/>
  <c r="K314" i="35"/>
  <c r="AM314" i="35"/>
  <c r="N314" i="35"/>
  <c r="S314" i="35"/>
  <c r="R314" i="35"/>
  <c r="AC314" i="35"/>
  <c r="U314" i="35"/>
  <c r="AD314" i="35"/>
  <c r="AI314" i="35"/>
  <c r="AJ314" i="35"/>
  <c r="P314" i="35"/>
  <c r="M314" i="35"/>
  <c r="AA314" i="35"/>
  <c r="AP314" i="35"/>
  <c r="AE314" i="35"/>
  <c r="AO314" i="35"/>
  <c r="Z314" i="35"/>
  <c r="O314" i="35"/>
  <c r="X314" i="35"/>
  <c r="AS314" i="35"/>
  <c r="W314" i="35"/>
  <c r="L314" i="35"/>
  <c r="AQ314" i="35"/>
  <c r="AG314" i="35"/>
  <c r="I374" i="35"/>
  <c r="AB374" i="35"/>
  <c r="AP374" i="35"/>
  <c r="AA374" i="35"/>
  <c r="Q374" i="35"/>
  <c r="AT374" i="35"/>
  <c r="AJ374" i="35"/>
  <c r="R374" i="35"/>
  <c r="P374" i="35"/>
  <c r="U374" i="35"/>
  <c r="AE374" i="35"/>
  <c r="AL374" i="35"/>
  <c r="AQ374" i="35"/>
  <c r="AS374" i="35"/>
  <c r="AO374" i="35"/>
  <c r="O374" i="35"/>
  <c r="AC374" i="35"/>
  <c r="Z374" i="35"/>
  <c r="AR374" i="35"/>
  <c r="Y374" i="35"/>
  <c r="AG374" i="35"/>
  <c r="S374" i="35"/>
  <c r="AI374" i="35"/>
  <c r="W374" i="35"/>
  <c r="L374" i="35"/>
  <c r="N374" i="35"/>
  <c r="T374" i="35"/>
  <c r="AN374" i="35"/>
  <c r="AK374" i="35"/>
  <c r="V374" i="35"/>
  <c r="AF374" i="35"/>
  <c r="AH374" i="35"/>
  <c r="AD374" i="35"/>
  <c r="K374" i="35"/>
  <c r="M374" i="35"/>
  <c r="X374" i="35"/>
  <c r="AM374" i="35"/>
  <c r="Y347" i="35"/>
  <c r="AB347" i="35"/>
  <c r="T347" i="35"/>
  <c r="K347" i="35"/>
  <c r="AT347" i="35"/>
  <c r="U347" i="35"/>
  <c r="W347" i="35"/>
  <c r="O347" i="35"/>
  <c r="AQ347" i="35"/>
  <c r="Q347" i="35"/>
  <c r="R347" i="35"/>
  <c r="V347" i="35"/>
  <c r="AG347" i="35"/>
  <c r="AM347" i="35"/>
  <c r="AE347" i="35"/>
  <c r="AL347" i="35"/>
  <c r="P347" i="35"/>
  <c r="M347" i="35"/>
  <c r="AN347" i="35"/>
  <c r="X347" i="35"/>
  <c r="I347" i="35"/>
  <c r="AD347" i="35"/>
  <c r="AR347" i="35"/>
  <c r="S347" i="35"/>
  <c r="AH347" i="35"/>
  <c r="AK347" i="35"/>
  <c r="AJ347" i="35"/>
  <c r="AI347" i="35"/>
  <c r="AF347" i="35"/>
  <c r="AC347" i="35"/>
  <c r="L347" i="35"/>
  <c r="AP347" i="35"/>
  <c r="AO347" i="35"/>
  <c r="N347" i="35"/>
  <c r="AA347" i="35"/>
  <c r="AS347" i="35"/>
  <c r="Z347" i="35"/>
  <c r="AO359" i="35"/>
  <c r="I359" i="35"/>
  <c r="AF359" i="35"/>
  <c r="O359" i="35"/>
  <c r="AE359" i="35"/>
  <c r="AK359" i="35"/>
  <c r="AR359" i="35"/>
  <c r="Z359" i="35"/>
  <c r="AL359" i="35"/>
  <c r="AG359" i="35"/>
  <c r="AM359" i="35"/>
  <c r="S359" i="35"/>
  <c r="AI359" i="35"/>
  <c r="N359" i="35"/>
  <c r="Q359" i="35"/>
  <c r="R359" i="35"/>
  <c r="AD359" i="35"/>
  <c r="K359" i="35"/>
  <c r="AC359" i="35"/>
  <c r="L359" i="35"/>
  <c r="AP359" i="35"/>
  <c r="M359" i="35"/>
  <c r="Y359" i="35"/>
  <c r="AQ359" i="35"/>
  <c r="P359" i="35"/>
  <c r="U359" i="35"/>
  <c r="AJ359" i="35"/>
  <c r="V359" i="35"/>
  <c r="W359" i="35"/>
  <c r="AA359" i="35"/>
  <c r="T359" i="35"/>
  <c r="X359" i="35"/>
  <c r="AS359" i="35"/>
  <c r="AN359" i="35"/>
  <c r="AH359" i="35"/>
  <c r="AT359" i="35"/>
  <c r="AB359" i="35"/>
  <c r="AM380" i="36"/>
  <c r="AS380" i="36"/>
  <c r="AJ380" i="36"/>
  <c r="P380" i="36"/>
  <c r="AG380" i="36"/>
  <c r="AI380" i="36"/>
  <c r="AN380" i="36"/>
  <c r="AB380" i="36"/>
  <c r="I380" i="36"/>
  <c r="AO380" i="36"/>
  <c r="AE380" i="36"/>
  <c r="AH380" i="36"/>
  <c r="U380" i="36"/>
  <c r="AT380" i="36"/>
  <c r="L380" i="36"/>
  <c r="O380" i="36"/>
  <c r="M380" i="36"/>
  <c r="AD380" i="36"/>
  <c r="Q380" i="36"/>
  <c r="AA380" i="36"/>
  <c r="N380" i="36"/>
  <c r="T380" i="36"/>
  <c r="W380" i="36"/>
  <c r="AR380" i="36"/>
  <c r="Z380" i="36"/>
  <c r="K380" i="36"/>
  <c r="S380" i="36"/>
  <c r="AK380" i="36"/>
  <c r="V380" i="36"/>
  <c r="R380" i="36"/>
  <c r="Y380" i="36"/>
  <c r="AQ380" i="36"/>
  <c r="AP380" i="36"/>
  <c r="AL380" i="36"/>
  <c r="AF380" i="36"/>
  <c r="X380" i="36"/>
  <c r="AC380" i="36"/>
  <c r="K156" i="37"/>
  <c r="AF156" i="37"/>
  <c r="AC156" i="37"/>
  <c r="T156" i="37"/>
  <c r="AQ156" i="37"/>
  <c r="Q156" i="37"/>
  <c r="AE156" i="37"/>
  <c r="AJ156" i="37"/>
  <c r="Z156" i="37"/>
  <c r="I156" i="37"/>
  <c r="P156" i="37"/>
  <c r="AD156" i="37"/>
  <c r="AM156" i="37"/>
  <c r="X156" i="37"/>
  <c r="Y156" i="37"/>
  <c r="AB156" i="37"/>
  <c r="AN156" i="37"/>
  <c r="AG156" i="37"/>
  <c r="U156" i="37"/>
  <c r="L156" i="37"/>
  <c r="AK156" i="37"/>
  <c r="AL156" i="37"/>
  <c r="N156" i="37"/>
  <c r="M156" i="37"/>
  <c r="AA156" i="37"/>
  <c r="AS156" i="37"/>
  <c r="AH156" i="37"/>
  <c r="V156" i="37"/>
  <c r="O156" i="37"/>
  <c r="W156" i="37"/>
  <c r="AO156" i="37"/>
  <c r="AR156" i="37"/>
  <c r="R156" i="37"/>
  <c r="AT156" i="37"/>
  <c r="AI156" i="37"/>
  <c r="AP156" i="37"/>
  <c r="S156" i="37"/>
  <c r="AT135" i="36"/>
  <c r="AS135" i="36"/>
  <c r="M135" i="36"/>
  <c r="K135" i="36"/>
  <c r="AP135" i="36"/>
  <c r="AO135" i="36"/>
  <c r="I135" i="36"/>
  <c r="AR135" i="36"/>
  <c r="AE135" i="36"/>
  <c r="U135" i="36"/>
  <c r="V135" i="36"/>
  <c r="R135" i="36"/>
  <c r="AD135" i="36"/>
  <c r="AN135" i="36"/>
  <c r="AC135" i="36"/>
  <c r="AM135" i="36"/>
  <c r="S135" i="36"/>
  <c r="X135" i="36"/>
  <c r="Y135" i="36"/>
  <c r="AH135" i="36"/>
  <c r="N135" i="36"/>
  <c r="Q135" i="36"/>
  <c r="AB135" i="36"/>
  <c r="AJ135" i="36"/>
  <c r="Z135" i="36"/>
  <c r="AK135" i="36"/>
  <c r="L135" i="36"/>
  <c r="O135" i="36"/>
  <c r="AG135" i="36"/>
  <c r="T135" i="36"/>
  <c r="AQ135" i="36"/>
  <c r="AA135" i="36"/>
  <c r="P135" i="36"/>
  <c r="AI135" i="36"/>
  <c r="AL135" i="36"/>
  <c r="AF135" i="36"/>
  <c r="W135" i="36"/>
  <c r="AO501" i="36"/>
  <c r="P501" i="36"/>
  <c r="AJ501" i="36"/>
  <c r="AB501" i="36"/>
  <c r="AL501" i="36"/>
  <c r="AS501" i="36"/>
  <c r="AF501" i="36"/>
  <c r="L501" i="36"/>
  <c r="AH501" i="36"/>
  <c r="AN501" i="36"/>
  <c r="Y501" i="36"/>
  <c r="I501" i="36"/>
  <c r="R501" i="36"/>
  <c r="AM501" i="36"/>
  <c r="T501" i="36"/>
  <c r="U501" i="36"/>
  <c r="N501" i="36"/>
  <c r="Q501" i="36"/>
  <c r="AE501" i="36"/>
  <c r="K501" i="36"/>
  <c r="AR501" i="36"/>
  <c r="AK501" i="36"/>
  <c r="AT501" i="36"/>
  <c r="S501" i="36"/>
  <c r="AP501" i="36"/>
  <c r="M501" i="36"/>
  <c r="AD501" i="36"/>
  <c r="AQ501" i="36"/>
  <c r="AC501" i="36"/>
  <c r="V501" i="36"/>
  <c r="AI501" i="36"/>
  <c r="AA501" i="36"/>
  <c r="X501" i="36"/>
  <c r="W501" i="36"/>
  <c r="O501" i="36"/>
  <c r="Z501" i="36"/>
  <c r="AG501" i="36"/>
  <c r="M167" i="35"/>
  <c r="AG167" i="35"/>
  <c r="Z167" i="35"/>
  <c r="AA167" i="35"/>
  <c r="Q167" i="35"/>
  <c r="Y167" i="35"/>
  <c r="AO167" i="35"/>
  <c r="V167" i="35"/>
  <c r="U167" i="35"/>
  <c r="I167" i="35"/>
  <c r="O167" i="35"/>
  <c r="R167" i="35"/>
  <c r="P167" i="35"/>
  <c r="AN167" i="35"/>
  <c r="AJ167" i="35"/>
  <c r="AH167" i="35"/>
  <c r="AK167" i="35"/>
  <c r="AE167" i="35"/>
  <c r="AR167" i="35"/>
  <c r="T167" i="35"/>
  <c r="AT167" i="35"/>
  <c r="AQ167" i="35"/>
  <c r="L167" i="35"/>
  <c r="W167" i="35"/>
  <c r="K167" i="35"/>
  <c r="AF167" i="35"/>
  <c r="AI167" i="35"/>
  <c r="AB167" i="35"/>
  <c r="AD167" i="35"/>
  <c r="X167" i="35"/>
  <c r="N167" i="35"/>
  <c r="AC167" i="35"/>
  <c r="AM167" i="35"/>
  <c r="AP167" i="35"/>
  <c r="AL167" i="35"/>
  <c r="AS167" i="35"/>
  <c r="S167" i="35"/>
  <c r="AT438" i="35"/>
  <c r="T438" i="35"/>
  <c r="U438" i="35"/>
  <c r="V438" i="35"/>
  <c r="AP438" i="35"/>
  <c r="AD438" i="35"/>
  <c r="AI438" i="35"/>
  <c r="Q438" i="35"/>
  <c r="P438" i="35"/>
  <c r="AE438" i="35"/>
  <c r="R438" i="35"/>
  <c r="AS438" i="35"/>
  <c r="M438" i="35"/>
  <c r="K438" i="35"/>
  <c r="W438" i="35"/>
  <c r="AM438" i="35"/>
  <c r="AC438" i="35"/>
  <c r="AF438" i="35"/>
  <c r="S438" i="35"/>
  <c r="AK438" i="35"/>
  <c r="AH438" i="35"/>
  <c r="AB438" i="35"/>
  <c r="N438" i="35"/>
  <c r="AG438" i="35"/>
  <c r="Z438" i="35"/>
  <c r="Y438" i="35"/>
  <c r="L438" i="35"/>
  <c r="I438" i="35"/>
  <c r="AA438" i="35"/>
  <c r="AR438" i="35"/>
  <c r="AL438" i="35"/>
  <c r="AN438" i="35"/>
  <c r="X438" i="35"/>
  <c r="AJ438" i="35"/>
  <c r="AO438" i="35"/>
  <c r="AQ438" i="35"/>
  <c r="O438" i="35"/>
  <c r="AM541" i="35"/>
  <c r="AQ541" i="35"/>
  <c r="W541" i="35"/>
  <c r="P541" i="35"/>
  <c r="X541" i="35"/>
  <c r="K541" i="35"/>
  <c r="AI541" i="35"/>
  <c r="M541" i="35"/>
  <c r="AH541" i="35"/>
  <c r="AJ541" i="35"/>
  <c r="AA541" i="35"/>
  <c r="AC541" i="35"/>
  <c r="AD541" i="35"/>
  <c r="AE541" i="35"/>
  <c r="S541" i="35"/>
  <c r="U541" i="35"/>
  <c r="Z541" i="35"/>
  <c r="Y541" i="35"/>
  <c r="L541" i="35"/>
  <c r="AF541" i="35"/>
  <c r="AP541" i="35"/>
  <c r="AN541" i="35"/>
  <c r="Q541" i="35"/>
  <c r="N541" i="35"/>
  <c r="AB541" i="35"/>
  <c r="I541" i="35"/>
  <c r="AL541" i="35"/>
  <c r="AO541" i="35"/>
  <c r="O541" i="35"/>
  <c r="AT541" i="35"/>
  <c r="T541" i="35"/>
  <c r="AR541" i="35"/>
  <c r="AG541" i="35"/>
  <c r="V541" i="35"/>
  <c r="AS541" i="35"/>
  <c r="R541" i="35"/>
  <c r="AK541" i="35"/>
  <c r="AS48" i="35"/>
  <c r="M48" i="35"/>
  <c r="W48" i="35"/>
  <c r="AB48" i="35"/>
  <c r="AO48" i="35"/>
  <c r="I48" i="35"/>
  <c r="AN48" i="35"/>
  <c r="N48" i="35"/>
  <c r="R48" i="35"/>
  <c r="AG48" i="35"/>
  <c r="Z48" i="35"/>
  <c r="AF48" i="35"/>
  <c r="AD48" i="35"/>
  <c r="AC48" i="35"/>
  <c r="T48" i="35"/>
  <c r="AR48" i="35"/>
  <c r="V48" i="35"/>
  <c r="Y48" i="35"/>
  <c r="O48" i="35"/>
  <c r="AI48" i="35"/>
  <c r="K48" i="35"/>
  <c r="AK48" i="35"/>
  <c r="S48" i="35"/>
  <c r="U48" i="35"/>
  <c r="L48" i="35"/>
  <c r="Q48" i="35"/>
  <c r="AQ48" i="35"/>
  <c r="AH48" i="35"/>
  <c r="AL48" i="35"/>
  <c r="AJ48" i="35"/>
  <c r="AE48" i="35"/>
  <c r="AA48" i="35"/>
  <c r="AM48" i="35"/>
  <c r="P48" i="35"/>
  <c r="AT48" i="35"/>
  <c r="AP48" i="35"/>
  <c r="X48" i="35"/>
  <c r="AB192" i="36"/>
  <c r="AC192" i="36"/>
  <c r="Y192" i="36"/>
  <c r="AK192" i="36"/>
  <c r="O192" i="36"/>
  <c r="X192" i="36"/>
  <c r="W192" i="36"/>
  <c r="S192" i="36"/>
  <c r="U192" i="36"/>
  <c r="AL192" i="36"/>
  <c r="T192" i="36"/>
  <c r="R192" i="36"/>
  <c r="N192" i="36"/>
  <c r="AP192" i="36"/>
  <c r="AJ192" i="36"/>
  <c r="AM192" i="36"/>
  <c r="AI192" i="36"/>
  <c r="V192" i="36"/>
  <c r="Q192" i="36"/>
  <c r="L192" i="36"/>
  <c r="AQ192" i="36"/>
  <c r="AS192" i="36"/>
  <c r="AG192" i="36"/>
  <c r="AH192" i="36"/>
  <c r="K192" i="36"/>
  <c r="AA192" i="36"/>
  <c r="AO192" i="36"/>
  <c r="AD192" i="36"/>
  <c r="AR192" i="36"/>
  <c r="I192" i="36"/>
  <c r="M192" i="36"/>
  <c r="AT192" i="36"/>
  <c r="AN192" i="36"/>
  <c r="AF192" i="36"/>
  <c r="P192" i="36"/>
  <c r="AE192" i="36"/>
  <c r="Z192" i="36"/>
  <c r="AG514" i="36"/>
  <c r="AJ514" i="36"/>
  <c r="AD514" i="36"/>
  <c r="V514" i="36"/>
  <c r="R514" i="36"/>
  <c r="AC514" i="36"/>
  <c r="AE514" i="36"/>
  <c r="W514" i="36"/>
  <c r="K514" i="36"/>
  <c r="AF514" i="36"/>
  <c r="M514" i="36"/>
  <c r="AL514" i="36"/>
  <c r="I514" i="36"/>
  <c r="P514" i="36"/>
  <c r="L514" i="36"/>
  <c r="AS514" i="36"/>
  <c r="AP514" i="36"/>
  <c r="AQ514" i="36"/>
  <c r="AB514" i="36"/>
  <c r="AO514" i="36"/>
  <c r="AK514" i="36"/>
  <c r="AR514" i="36"/>
  <c r="Y514" i="36"/>
  <c r="AH514" i="36"/>
  <c r="AT514" i="36"/>
  <c r="T514" i="36"/>
  <c r="AN514" i="36"/>
  <c r="Q514" i="36"/>
  <c r="Z514" i="36"/>
  <c r="O514" i="36"/>
  <c r="AM514" i="36"/>
  <c r="X514" i="36"/>
  <c r="U514" i="36"/>
  <c r="S514" i="36"/>
  <c r="AI514" i="36"/>
  <c r="N514" i="36"/>
  <c r="AA514" i="36"/>
  <c r="AQ169" i="35"/>
  <c r="AF169" i="35"/>
  <c r="AI169" i="35"/>
  <c r="AA169" i="35"/>
  <c r="AK169" i="35"/>
  <c r="AB169" i="35"/>
  <c r="AD169" i="35"/>
  <c r="U169" i="35"/>
  <c r="Z169" i="35"/>
  <c r="X169" i="35"/>
  <c r="Y169" i="35"/>
  <c r="M169" i="35"/>
  <c r="Q169" i="35"/>
  <c r="W169" i="35"/>
  <c r="AN169" i="35"/>
  <c r="AT169" i="35"/>
  <c r="AP169" i="35"/>
  <c r="K169" i="35"/>
  <c r="P169" i="35"/>
  <c r="AE169" i="35"/>
  <c r="AL169" i="35"/>
  <c r="L169" i="35"/>
  <c r="V169" i="35"/>
  <c r="S169" i="35"/>
  <c r="O169" i="35"/>
  <c r="AO169" i="35"/>
  <c r="AS169" i="35"/>
  <c r="AJ169" i="35"/>
  <c r="AH169" i="35"/>
  <c r="T169" i="35"/>
  <c r="AM169" i="35"/>
  <c r="AC169" i="35"/>
  <c r="R169" i="35"/>
  <c r="AG169" i="35"/>
  <c r="N169" i="35"/>
  <c r="I169" i="35"/>
  <c r="AR169" i="35"/>
  <c r="AE297" i="37"/>
  <c r="AH297" i="37"/>
  <c r="V297" i="37"/>
  <c r="AB297" i="37"/>
  <c r="AA297" i="37"/>
  <c r="AC297" i="37"/>
  <c r="P297" i="37"/>
  <c r="AO297" i="37"/>
  <c r="AP297" i="37"/>
  <c r="W297" i="37"/>
  <c r="X297" i="37"/>
  <c r="I297" i="37"/>
  <c r="Z297" i="37"/>
  <c r="N297" i="37"/>
  <c r="AM297" i="37"/>
  <c r="AS297" i="37"/>
  <c r="AK297" i="37"/>
  <c r="Y297" i="37"/>
  <c r="AJ297" i="37"/>
  <c r="R297" i="37"/>
  <c r="L297" i="37"/>
  <c r="AI297" i="37"/>
  <c r="M297" i="37"/>
  <c r="AG297" i="37"/>
  <c r="AD297" i="37"/>
  <c r="AQ297" i="37"/>
  <c r="AR297" i="37"/>
  <c r="T297" i="37"/>
  <c r="U297" i="37"/>
  <c r="K297" i="37"/>
  <c r="AF297" i="37"/>
  <c r="AN297" i="37"/>
  <c r="Q297" i="37"/>
  <c r="AL297" i="37"/>
  <c r="S297" i="37"/>
  <c r="O297" i="37"/>
  <c r="AT297" i="37"/>
  <c r="AM145" i="36"/>
  <c r="AT145" i="36"/>
  <c r="AP145" i="36"/>
  <c r="AH145" i="36"/>
  <c r="L145" i="36"/>
  <c r="AI145" i="36"/>
  <c r="AO145" i="36"/>
  <c r="AK145" i="36"/>
  <c r="X145" i="36"/>
  <c r="AR145" i="36"/>
  <c r="AE145" i="36"/>
  <c r="AJ145" i="36"/>
  <c r="AF145" i="36"/>
  <c r="M145" i="36"/>
  <c r="Q145" i="36"/>
  <c r="O145" i="36"/>
  <c r="N145" i="36"/>
  <c r="R145" i="36"/>
  <c r="AA145" i="36"/>
  <c r="Z145" i="36"/>
  <c r="AB145" i="36"/>
  <c r="W145" i="36"/>
  <c r="U145" i="36"/>
  <c r="AC145" i="36"/>
  <c r="K145" i="36"/>
  <c r="S145" i="36"/>
  <c r="P145" i="36"/>
  <c r="AS145" i="36"/>
  <c r="T145" i="36"/>
  <c r="AN145" i="36"/>
  <c r="AQ145" i="36"/>
  <c r="I145" i="36"/>
  <c r="AG145" i="36"/>
  <c r="AD145" i="36"/>
  <c r="Y145" i="36"/>
  <c r="V145" i="36"/>
  <c r="AL145" i="36"/>
  <c r="R95" i="35"/>
  <c r="P95" i="35"/>
  <c r="AN95" i="35"/>
  <c r="AJ95" i="35"/>
  <c r="AT95" i="35"/>
  <c r="N95" i="35"/>
  <c r="K95" i="35"/>
  <c r="AC95" i="35"/>
  <c r="S95" i="35"/>
  <c r="AP95" i="35"/>
  <c r="AS95" i="35"/>
  <c r="T95" i="35"/>
  <c r="AR95" i="35"/>
  <c r="Z95" i="35"/>
  <c r="AA95" i="35"/>
  <c r="Q95" i="35"/>
  <c r="W95" i="35"/>
  <c r="O95" i="35"/>
  <c r="AH95" i="35"/>
  <c r="AE95" i="35"/>
  <c r="AB95" i="35"/>
  <c r="AD95" i="35"/>
  <c r="X95" i="35"/>
  <c r="AI95" i="35"/>
  <c r="V95" i="35"/>
  <c r="I95" i="35"/>
  <c r="U95" i="35"/>
  <c r="M95" i="35"/>
  <c r="AO95" i="35"/>
  <c r="AQ95" i="35"/>
  <c r="AG95" i="35"/>
  <c r="AL95" i="35"/>
  <c r="Y95" i="35"/>
  <c r="AM95" i="35"/>
  <c r="L95" i="35"/>
  <c r="AK95" i="35"/>
  <c r="AF95" i="35"/>
  <c r="AA76" i="36"/>
  <c r="AR76" i="36"/>
  <c r="L76" i="36"/>
  <c r="AT76" i="36"/>
  <c r="AQ76" i="36"/>
  <c r="AN76" i="36"/>
  <c r="AS76" i="36"/>
  <c r="AO76" i="36"/>
  <c r="AG76" i="36"/>
  <c r="T76" i="36"/>
  <c r="R76" i="36"/>
  <c r="N76" i="36"/>
  <c r="AE76" i="36"/>
  <c r="AL76" i="36"/>
  <c r="AB76" i="36"/>
  <c r="AI76" i="36"/>
  <c r="U76" i="36"/>
  <c r="Q76" i="36"/>
  <c r="X76" i="36"/>
  <c r="AD76" i="36"/>
  <c r="O76" i="36"/>
  <c r="AP76" i="36"/>
  <c r="P76" i="36"/>
  <c r="Y76" i="36"/>
  <c r="M76" i="36"/>
  <c r="S76" i="36"/>
  <c r="Z76" i="36"/>
  <c r="AJ76" i="36"/>
  <c r="I76" i="36"/>
  <c r="AM76" i="36"/>
  <c r="AH76" i="36"/>
  <c r="W76" i="36"/>
  <c r="AF76" i="36"/>
  <c r="AC76" i="36"/>
  <c r="V76" i="36"/>
  <c r="K76" i="36"/>
  <c r="AK76" i="36"/>
  <c r="AP208" i="37"/>
  <c r="AF208" i="37"/>
  <c r="AC208" i="37"/>
  <c r="AO208" i="37"/>
  <c r="U208" i="37"/>
  <c r="Y208" i="37"/>
  <c r="S208" i="37"/>
  <c r="AT208" i="37"/>
  <c r="Q208" i="37"/>
  <c r="AH208" i="37"/>
  <c r="AQ208" i="37"/>
  <c r="AJ208" i="37"/>
  <c r="AM208" i="37"/>
  <c r="AR208" i="37"/>
  <c r="P208" i="37"/>
  <c r="V208" i="37"/>
  <c r="AA208" i="37"/>
  <c r="I208" i="37"/>
  <c r="N208" i="37"/>
  <c r="AE208" i="37"/>
  <c r="X208" i="37"/>
  <c r="W208" i="37"/>
  <c r="AN208" i="37"/>
  <c r="O208" i="37"/>
  <c r="R208" i="37"/>
  <c r="L208" i="37"/>
  <c r="AK208" i="37"/>
  <c r="AI208" i="37"/>
  <c r="AL208" i="37"/>
  <c r="M208" i="37"/>
  <c r="Z208" i="37"/>
  <c r="AS208" i="37"/>
  <c r="AG208" i="37"/>
  <c r="AB208" i="37"/>
  <c r="AD208" i="37"/>
  <c r="K208" i="37"/>
  <c r="T208" i="37"/>
  <c r="V366" i="36"/>
  <c r="AG366" i="36"/>
  <c r="AJ366" i="36"/>
  <c r="AD366" i="36"/>
  <c r="K366" i="36"/>
  <c r="AC366" i="36"/>
  <c r="AE366" i="36"/>
  <c r="W366" i="36"/>
  <c r="AN366" i="36"/>
  <c r="Y366" i="36"/>
  <c r="Z366" i="36"/>
  <c r="P366" i="36"/>
  <c r="AH366" i="36"/>
  <c r="AO366" i="36"/>
  <c r="O366" i="36"/>
  <c r="R366" i="36"/>
  <c r="AK366" i="36"/>
  <c r="AA366" i="36"/>
  <c r="AI366" i="36"/>
  <c r="M366" i="36"/>
  <c r="AF366" i="36"/>
  <c r="AB366" i="36"/>
  <c r="I366" i="36"/>
  <c r="X366" i="36"/>
  <c r="AP366" i="36"/>
  <c r="S366" i="36"/>
  <c r="U366" i="36"/>
  <c r="Q366" i="36"/>
  <c r="T366" i="36"/>
  <c r="AR366" i="36"/>
  <c r="AL366" i="36"/>
  <c r="AT366" i="36"/>
  <c r="AM366" i="36"/>
  <c r="AS366" i="36"/>
  <c r="N366" i="36"/>
  <c r="AQ366" i="36"/>
  <c r="L366" i="36"/>
  <c r="M262" i="36"/>
  <c r="AT262" i="36"/>
  <c r="N262" i="36"/>
  <c r="I262" i="36"/>
  <c r="AR262" i="36"/>
  <c r="AN262" i="36"/>
  <c r="AP262" i="36"/>
  <c r="AQ262" i="36"/>
  <c r="AM262" i="36"/>
  <c r="S262" i="36"/>
  <c r="AL262" i="36"/>
  <c r="AO262" i="36"/>
  <c r="AK262" i="36"/>
  <c r="AG262" i="36"/>
  <c r="AS262" i="36"/>
  <c r="AE262" i="36"/>
  <c r="K262" i="36"/>
  <c r="Y262" i="36"/>
  <c r="AB262" i="36"/>
  <c r="R262" i="36"/>
  <c r="W262" i="36"/>
  <c r="AJ262" i="36"/>
  <c r="Q262" i="36"/>
  <c r="T262" i="36"/>
  <c r="L262" i="36"/>
  <c r="U262" i="36"/>
  <c r="AI262" i="36"/>
  <c r="AH262" i="36"/>
  <c r="P262" i="36"/>
  <c r="AD262" i="36"/>
  <c r="AC262" i="36"/>
  <c r="Z262" i="36"/>
  <c r="X262" i="36"/>
  <c r="V262" i="36"/>
  <c r="O262" i="36"/>
  <c r="AF262" i="36"/>
  <c r="AA262" i="36"/>
  <c r="AQ537" i="35"/>
  <c r="K537" i="35"/>
  <c r="AN537" i="35"/>
  <c r="AG537" i="35"/>
  <c r="U537" i="35"/>
  <c r="X537" i="35"/>
  <c r="L537" i="35"/>
  <c r="M537" i="35"/>
  <c r="S537" i="35"/>
  <c r="AF537" i="35"/>
  <c r="AM537" i="35"/>
  <c r="Z537" i="35"/>
  <c r="Y537" i="35"/>
  <c r="P537" i="35"/>
  <c r="AB537" i="35"/>
  <c r="V537" i="35"/>
  <c r="T537" i="35"/>
  <c r="Q537" i="35"/>
  <c r="R537" i="35"/>
  <c r="O537" i="35"/>
  <c r="AA537" i="35"/>
  <c r="AH537" i="35"/>
  <c r="AJ537" i="35"/>
  <c r="AC537" i="35"/>
  <c r="AL537" i="35"/>
  <c r="AK537" i="35"/>
  <c r="AD537" i="35"/>
  <c r="W537" i="35"/>
  <c r="AS537" i="35"/>
  <c r="AE537" i="35"/>
  <c r="N537" i="35"/>
  <c r="AI537" i="35"/>
  <c r="AT537" i="35"/>
  <c r="I537" i="35"/>
  <c r="AP537" i="35"/>
  <c r="AR537" i="35"/>
  <c r="AO537" i="35"/>
  <c r="AP440" i="37"/>
  <c r="AQ440" i="37"/>
  <c r="P440" i="37"/>
  <c r="AA440" i="37"/>
  <c r="AL440" i="37"/>
  <c r="AR440" i="37"/>
  <c r="AJ440" i="37"/>
  <c r="AK440" i="37"/>
  <c r="AF440" i="37"/>
  <c r="AH440" i="37"/>
  <c r="AM440" i="37"/>
  <c r="AC440" i="37"/>
  <c r="X440" i="37"/>
  <c r="I440" i="37"/>
  <c r="R440" i="37"/>
  <c r="Q440" i="37"/>
  <c r="AI440" i="37"/>
  <c r="S440" i="37"/>
  <c r="AG440" i="37"/>
  <c r="K440" i="37"/>
  <c r="T440" i="37"/>
  <c r="AB440" i="37"/>
  <c r="AO440" i="37"/>
  <c r="AT440" i="37"/>
  <c r="W440" i="37"/>
  <c r="AE440" i="37"/>
  <c r="L440" i="37"/>
  <c r="V440" i="37"/>
  <c r="AS440" i="37"/>
  <c r="N440" i="37"/>
  <c r="Y440" i="37"/>
  <c r="AN440" i="37"/>
  <c r="M440" i="37"/>
  <c r="O440" i="37"/>
  <c r="AD440" i="37"/>
  <c r="Z440" i="37"/>
  <c r="U440" i="37"/>
  <c r="AQ333" i="35"/>
  <c r="Y333" i="35"/>
  <c r="AS333" i="35"/>
  <c r="AC333" i="35"/>
  <c r="AR333" i="35"/>
  <c r="R333" i="35"/>
  <c r="K333" i="35"/>
  <c r="X333" i="35"/>
  <c r="AN333" i="35"/>
  <c r="AD333" i="35"/>
  <c r="U333" i="35"/>
  <c r="T333" i="35"/>
  <c r="AL333" i="35"/>
  <c r="L333" i="35"/>
  <c r="AA333" i="35"/>
  <c r="AE333" i="35"/>
  <c r="O333" i="35"/>
  <c r="AI333" i="35"/>
  <c r="AT333" i="35"/>
  <c r="S333" i="35"/>
  <c r="Q333" i="35"/>
  <c r="AK333" i="35"/>
  <c r="I333" i="35"/>
  <c r="Z333" i="35"/>
  <c r="AF333" i="35"/>
  <c r="AO333" i="35"/>
  <c r="V333" i="35"/>
  <c r="AM333" i="35"/>
  <c r="M333" i="35"/>
  <c r="W333" i="35"/>
  <c r="AB333" i="35"/>
  <c r="AG333" i="35"/>
  <c r="AP333" i="35"/>
  <c r="P333" i="35"/>
  <c r="N333" i="35"/>
  <c r="AH333" i="35"/>
  <c r="AJ333" i="35"/>
  <c r="M361" i="35"/>
  <c r="AL361" i="35"/>
  <c r="X361" i="35"/>
  <c r="W361" i="35"/>
  <c r="U361" i="35"/>
  <c r="AT361" i="35"/>
  <c r="AS361" i="35"/>
  <c r="AO361" i="35"/>
  <c r="S361" i="35"/>
  <c r="P361" i="35"/>
  <c r="AN361" i="35"/>
  <c r="AB361" i="35"/>
  <c r="O361" i="35"/>
  <c r="AG361" i="35"/>
  <c r="I361" i="35"/>
  <c r="AE361" i="35"/>
  <c r="AF361" i="35"/>
  <c r="V361" i="35"/>
  <c r="AH361" i="35"/>
  <c r="AP361" i="35"/>
  <c r="R361" i="35"/>
  <c r="AQ361" i="35"/>
  <c r="AD361" i="35"/>
  <c r="AK361" i="35"/>
  <c r="L361" i="35"/>
  <c r="AR361" i="35"/>
  <c r="Z361" i="35"/>
  <c r="T361" i="35"/>
  <c r="Q361" i="35"/>
  <c r="AA361" i="35"/>
  <c r="N361" i="35"/>
  <c r="AC361" i="35"/>
  <c r="Y361" i="35"/>
  <c r="AM361" i="35"/>
  <c r="AI361" i="35"/>
  <c r="K361" i="35"/>
  <c r="AJ361" i="35"/>
  <c r="P112" i="36"/>
  <c r="M112" i="36"/>
  <c r="I112" i="36"/>
  <c r="Z112" i="36"/>
  <c r="AR112" i="36"/>
  <c r="L112" i="36"/>
  <c r="AT112" i="36"/>
  <c r="AQ112" i="36"/>
  <c r="AN112" i="36"/>
  <c r="AS112" i="36"/>
  <c r="AO112" i="36"/>
  <c r="AG112" i="36"/>
  <c r="X112" i="36"/>
  <c r="W112" i="36"/>
  <c r="S112" i="36"/>
  <c r="U112" i="36"/>
  <c r="AH112" i="36"/>
  <c r="K112" i="36"/>
  <c r="AA112" i="36"/>
  <c r="AC112" i="36"/>
  <c r="AK112" i="36"/>
  <c r="R112" i="36"/>
  <c r="AP112" i="36"/>
  <c r="Q112" i="36"/>
  <c r="AE112" i="36"/>
  <c r="AF112" i="36"/>
  <c r="V112" i="36"/>
  <c r="AB112" i="36"/>
  <c r="T112" i="36"/>
  <c r="Y112" i="36"/>
  <c r="AL112" i="36"/>
  <c r="N112" i="36"/>
  <c r="AJ112" i="36"/>
  <c r="AM112" i="36"/>
  <c r="AI112" i="36"/>
  <c r="AD112" i="36"/>
  <c r="O112" i="36"/>
  <c r="AK420" i="35"/>
  <c r="M420" i="35"/>
  <c r="X420" i="35"/>
  <c r="Y420" i="35"/>
  <c r="Q420" i="35"/>
  <c r="Z420" i="35"/>
  <c r="T420" i="35"/>
  <c r="S420" i="35"/>
  <c r="O420" i="35"/>
  <c r="R420" i="35"/>
  <c r="P420" i="35"/>
  <c r="N420" i="35"/>
  <c r="AM420" i="35"/>
  <c r="AP420" i="35"/>
  <c r="AF420" i="35"/>
  <c r="AI420" i="35"/>
  <c r="AE420" i="35"/>
  <c r="AQ420" i="35"/>
  <c r="AA420" i="35"/>
  <c r="AT420" i="35"/>
  <c r="U420" i="35"/>
  <c r="AR420" i="35"/>
  <c r="AO420" i="35"/>
  <c r="K420" i="35"/>
  <c r="I420" i="35"/>
  <c r="AD420" i="35"/>
  <c r="AH420" i="35"/>
  <c r="V420" i="35"/>
  <c r="AB420" i="35"/>
  <c r="W420" i="35"/>
  <c r="AN420" i="35"/>
  <c r="AS420" i="35"/>
  <c r="AJ420" i="35"/>
  <c r="AC420" i="35"/>
  <c r="L420" i="35"/>
  <c r="AG420" i="35"/>
  <c r="AL420" i="35"/>
  <c r="X201" i="37"/>
  <c r="AS201" i="37"/>
  <c r="S201" i="37"/>
  <c r="L201" i="37"/>
  <c r="P201" i="37"/>
  <c r="M201" i="37"/>
  <c r="AA201" i="37"/>
  <c r="AT201" i="37"/>
  <c r="AG201" i="37"/>
  <c r="AR201" i="37"/>
  <c r="K201" i="37"/>
  <c r="AH201" i="37"/>
  <c r="N201" i="37"/>
  <c r="R201" i="37"/>
  <c r="O201" i="37"/>
  <c r="I201" i="37"/>
  <c r="AL201" i="37"/>
  <c r="AF201" i="37"/>
  <c r="AE201" i="37"/>
  <c r="AO201" i="37"/>
  <c r="V201" i="37"/>
  <c r="T201" i="37"/>
  <c r="AD201" i="37"/>
  <c r="AP201" i="37"/>
  <c r="AN201" i="37"/>
  <c r="Y201" i="37"/>
  <c r="AM201" i="37"/>
  <c r="Z201" i="37"/>
  <c r="AI201" i="37"/>
  <c r="AK201" i="37"/>
  <c r="AJ201" i="37"/>
  <c r="AC201" i="37"/>
  <c r="U201" i="37"/>
  <c r="AB201" i="37"/>
  <c r="AQ201" i="37"/>
  <c r="W201" i="37"/>
  <c r="Q201" i="37"/>
  <c r="Z386" i="35"/>
  <c r="AA386" i="35"/>
  <c r="M386" i="35"/>
  <c r="S386" i="35"/>
  <c r="Y386" i="35"/>
  <c r="V386" i="35"/>
  <c r="U386" i="35"/>
  <c r="AS386" i="35"/>
  <c r="AJ386" i="35"/>
  <c r="R386" i="35"/>
  <c r="P386" i="35"/>
  <c r="AM386" i="35"/>
  <c r="O386" i="35"/>
  <c r="AH386" i="35"/>
  <c r="AK386" i="35"/>
  <c r="AB386" i="35"/>
  <c r="I386" i="35"/>
  <c r="AR386" i="35"/>
  <c r="X386" i="35"/>
  <c r="AT386" i="35"/>
  <c r="AQ386" i="35"/>
  <c r="Q386" i="35"/>
  <c r="AC386" i="35"/>
  <c r="AF386" i="35"/>
  <c r="AG386" i="35"/>
  <c r="K386" i="35"/>
  <c r="AD386" i="35"/>
  <c r="T386" i="35"/>
  <c r="W386" i="35"/>
  <c r="N386" i="35"/>
  <c r="AE386" i="35"/>
  <c r="AL386" i="35"/>
  <c r="AO386" i="35"/>
  <c r="AP386" i="35"/>
  <c r="AI386" i="35"/>
  <c r="AN386" i="35"/>
  <c r="L386" i="35"/>
  <c r="O161" i="36"/>
  <c r="N161" i="36"/>
  <c r="R161" i="36"/>
  <c r="AQ161" i="36"/>
  <c r="K161" i="36"/>
  <c r="I161" i="36"/>
  <c r="AS161" i="36"/>
  <c r="AG161" i="36"/>
  <c r="AM161" i="36"/>
  <c r="AT161" i="36"/>
  <c r="AP161" i="36"/>
  <c r="AH161" i="36"/>
  <c r="L161" i="36"/>
  <c r="W161" i="36"/>
  <c r="Y161" i="36"/>
  <c r="U161" i="36"/>
  <c r="V161" i="36"/>
  <c r="AC161" i="36"/>
  <c r="AO161" i="36"/>
  <c r="X161" i="36"/>
  <c r="AN161" i="36"/>
  <c r="AJ161" i="36"/>
  <c r="M161" i="36"/>
  <c r="AD161" i="36"/>
  <c r="AL161" i="36"/>
  <c r="T161" i="36"/>
  <c r="AA161" i="36"/>
  <c r="Z161" i="36"/>
  <c r="AB161" i="36"/>
  <c r="S161" i="36"/>
  <c r="P161" i="36"/>
  <c r="Q161" i="36"/>
  <c r="AK161" i="36"/>
  <c r="AE161" i="36"/>
  <c r="AF161" i="36"/>
  <c r="AR161" i="36"/>
  <c r="AI161" i="36"/>
  <c r="O548" i="35"/>
  <c r="N548" i="35"/>
  <c r="AF548" i="35"/>
  <c r="U548" i="35"/>
  <c r="AG548" i="35"/>
  <c r="AQ548" i="35"/>
  <c r="K548" i="35"/>
  <c r="I548" i="35"/>
  <c r="V548" i="35"/>
  <c r="AS548" i="35"/>
  <c r="AI548" i="35"/>
  <c r="AR548" i="35"/>
  <c r="AM548" i="35"/>
  <c r="AT548" i="35"/>
  <c r="AN548" i="35"/>
  <c r="M548" i="35"/>
  <c r="AB548" i="35"/>
  <c r="AO548" i="35"/>
  <c r="Q548" i="35"/>
  <c r="W548" i="35"/>
  <c r="Y548" i="35"/>
  <c r="L548" i="35"/>
  <c r="P548" i="35"/>
  <c r="AJ548" i="35"/>
  <c r="AL548" i="35"/>
  <c r="T548" i="35"/>
  <c r="AA548" i="35"/>
  <c r="AK548" i="35"/>
  <c r="Z548" i="35"/>
  <c r="R548" i="35"/>
  <c r="AH548" i="35"/>
  <c r="X548" i="35"/>
  <c r="S548" i="35"/>
  <c r="AE548" i="35"/>
  <c r="AC548" i="35"/>
  <c r="AD548" i="35"/>
  <c r="AP548" i="35"/>
  <c r="AJ173" i="37"/>
  <c r="R173" i="37"/>
  <c r="AS173" i="37"/>
  <c r="U173" i="37"/>
  <c r="AD173" i="37"/>
  <c r="L173" i="37"/>
  <c r="Z173" i="37"/>
  <c r="AI173" i="37"/>
  <c r="K173" i="37"/>
  <c r="N173" i="37"/>
  <c r="M173" i="37"/>
  <c r="AO173" i="37"/>
  <c r="AM173" i="37"/>
  <c r="AE173" i="37"/>
  <c r="AP173" i="37"/>
  <c r="AC173" i="37"/>
  <c r="AQ173" i="37"/>
  <c r="AK173" i="37"/>
  <c r="AB173" i="37"/>
  <c r="Q173" i="37"/>
  <c r="O173" i="37"/>
  <c r="P173" i="37"/>
  <c r="X173" i="37"/>
  <c r="AF173" i="37"/>
  <c r="AH173" i="37"/>
  <c r="AT173" i="37"/>
  <c r="AG173" i="37"/>
  <c r="I173" i="37"/>
  <c r="AA173" i="37"/>
  <c r="T173" i="37"/>
  <c r="S173" i="37"/>
  <c r="V173" i="37"/>
  <c r="AR173" i="37"/>
  <c r="Y173" i="37"/>
  <c r="AL173" i="37"/>
  <c r="AN173" i="37"/>
  <c r="W173" i="37"/>
  <c r="P539" i="36"/>
  <c r="K539" i="36"/>
  <c r="AC539" i="36"/>
  <c r="M539" i="36"/>
  <c r="Z539" i="36"/>
  <c r="R539" i="36"/>
  <c r="N539" i="36"/>
  <c r="AR539" i="36"/>
  <c r="L539" i="36"/>
  <c r="AS539" i="36"/>
  <c r="S539" i="36"/>
  <c r="AP539" i="36"/>
  <c r="AO539" i="36"/>
  <c r="AE539" i="36"/>
  <c r="AJ539" i="36"/>
  <c r="AA539" i="36"/>
  <c r="AM539" i="36"/>
  <c r="AF539" i="36"/>
  <c r="V539" i="36"/>
  <c r="AB539" i="36"/>
  <c r="Q539" i="36"/>
  <c r="AT539" i="36"/>
  <c r="X539" i="36"/>
  <c r="O539" i="36"/>
  <c r="T539" i="36"/>
  <c r="I539" i="36"/>
  <c r="AQ539" i="36"/>
  <c r="AH539" i="36"/>
  <c r="AD539" i="36"/>
  <c r="AI539" i="36"/>
  <c r="Y539" i="36"/>
  <c r="AN539" i="36"/>
  <c r="W539" i="36"/>
  <c r="AG539" i="36"/>
  <c r="AK539" i="36"/>
  <c r="U539" i="36"/>
  <c r="AL539" i="36"/>
  <c r="AC101" i="35"/>
  <c r="M101" i="35"/>
  <c r="AP101" i="35"/>
  <c r="V101" i="35"/>
  <c r="K101" i="35"/>
  <c r="AB101" i="35"/>
  <c r="AD101" i="35"/>
  <c r="W101" i="35"/>
  <c r="AA101" i="35"/>
  <c r="AM101" i="35"/>
  <c r="X101" i="35"/>
  <c r="Y101" i="35"/>
  <c r="Q101" i="35"/>
  <c r="R101" i="35"/>
  <c r="T101" i="35"/>
  <c r="S101" i="35"/>
  <c r="AJ101" i="35"/>
  <c r="AO101" i="35"/>
  <c r="AL101" i="35"/>
  <c r="O101" i="35"/>
  <c r="AR101" i="35"/>
  <c r="I101" i="35"/>
  <c r="AG101" i="35"/>
  <c r="AN101" i="35"/>
  <c r="AS101" i="35"/>
  <c r="P101" i="35"/>
  <c r="AF101" i="35"/>
  <c r="AE101" i="35"/>
  <c r="U101" i="35"/>
  <c r="AQ101" i="35"/>
  <c r="AI101" i="35"/>
  <c r="AK101" i="35"/>
  <c r="N101" i="35"/>
  <c r="AH101" i="35"/>
  <c r="Z101" i="35"/>
  <c r="L101" i="35"/>
  <c r="AT101" i="35"/>
  <c r="AA124" i="36"/>
  <c r="AL124" i="36"/>
  <c r="AR124" i="36"/>
  <c r="L124" i="36"/>
  <c r="AT124" i="36"/>
  <c r="AQ124" i="36"/>
  <c r="Z124" i="36"/>
  <c r="AN124" i="36"/>
  <c r="AS124" i="36"/>
  <c r="AO124" i="36"/>
  <c r="AG124" i="36"/>
  <c r="AJ124" i="36"/>
  <c r="AM124" i="36"/>
  <c r="AI124" i="36"/>
  <c r="V124" i="36"/>
  <c r="T124" i="36"/>
  <c r="Y124" i="36"/>
  <c r="O124" i="36"/>
  <c r="Q124" i="36"/>
  <c r="P124" i="36"/>
  <c r="S124" i="36"/>
  <c r="AP124" i="36"/>
  <c r="AH124" i="36"/>
  <c r="N124" i="36"/>
  <c r="AC124" i="36"/>
  <c r="U124" i="36"/>
  <c r="W124" i="36"/>
  <c r="AE124" i="36"/>
  <c r="AD124" i="36"/>
  <c r="I124" i="36"/>
  <c r="K124" i="36"/>
  <c r="AF124" i="36"/>
  <c r="AB124" i="36"/>
  <c r="X124" i="36"/>
  <c r="R124" i="36"/>
  <c r="M124" i="36"/>
  <c r="AK124" i="36"/>
  <c r="P523" i="35"/>
  <c r="M523" i="35"/>
  <c r="AA523" i="35"/>
  <c r="AP523" i="35"/>
  <c r="AR523" i="35"/>
  <c r="L523" i="35"/>
  <c r="AT523" i="35"/>
  <c r="S523" i="35"/>
  <c r="V523" i="35"/>
  <c r="AN523" i="35"/>
  <c r="AS523" i="35"/>
  <c r="AL523" i="35"/>
  <c r="I523" i="35"/>
  <c r="AQ523" i="35"/>
  <c r="X523" i="35"/>
  <c r="W523" i="35"/>
  <c r="AI523" i="35"/>
  <c r="AG523" i="35"/>
  <c r="AJ523" i="35"/>
  <c r="AE523" i="35"/>
  <c r="K523" i="35"/>
  <c r="T523" i="35"/>
  <c r="AF523" i="35"/>
  <c r="Y523" i="35"/>
  <c r="O523" i="35"/>
  <c r="AB523" i="35"/>
  <c r="Q523" i="35"/>
  <c r="AD523" i="35"/>
  <c r="AK523" i="35"/>
  <c r="AC523" i="35"/>
  <c r="N523" i="35"/>
  <c r="Z523" i="35"/>
  <c r="U523" i="35"/>
  <c r="AM523" i="35"/>
  <c r="R523" i="35"/>
  <c r="AO523" i="35"/>
  <c r="AH523" i="35"/>
  <c r="AD543" i="36"/>
  <c r="T543" i="36"/>
  <c r="Q543" i="36"/>
  <c r="AK543" i="36"/>
  <c r="Y543" i="36"/>
  <c r="P543" i="36"/>
  <c r="K543" i="36"/>
  <c r="AC543" i="36"/>
  <c r="N543" i="36"/>
  <c r="AN543" i="36"/>
  <c r="AG543" i="36"/>
  <c r="AT543" i="36"/>
  <c r="AE543" i="36"/>
  <c r="AJ543" i="36"/>
  <c r="AA543" i="36"/>
  <c r="R543" i="36"/>
  <c r="AF543" i="36"/>
  <c r="V543" i="36"/>
  <c r="I543" i="36"/>
  <c r="AP543" i="36"/>
  <c r="L543" i="36"/>
  <c r="AI543" i="36"/>
  <c r="AQ543" i="36"/>
  <c r="W543" i="36"/>
  <c r="AL543" i="36"/>
  <c r="AB543" i="36"/>
  <c r="S543" i="36"/>
  <c r="AH543" i="36"/>
  <c r="Z543" i="36"/>
  <c r="M543" i="36"/>
  <c r="X543" i="36"/>
  <c r="AO543" i="36"/>
  <c r="AM543" i="36"/>
  <c r="AR543" i="36"/>
  <c r="O543" i="36"/>
  <c r="U543" i="36"/>
  <c r="AS543" i="36"/>
  <c r="AN191" i="36"/>
  <c r="AS191" i="36"/>
  <c r="M191" i="36"/>
  <c r="K191" i="36"/>
  <c r="AP191" i="36"/>
  <c r="X191" i="36"/>
  <c r="AO191" i="36"/>
  <c r="I191" i="36"/>
  <c r="AR191" i="36"/>
  <c r="AE191" i="36"/>
  <c r="Z191" i="36"/>
  <c r="O191" i="36"/>
  <c r="AK191" i="36"/>
  <c r="AQ191" i="36"/>
  <c r="AM191" i="36"/>
  <c r="T191" i="36"/>
  <c r="AA191" i="36"/>
  <c r="AG191" i="36"/>
  <c r="V191" i="36"/>
  <c r="AI191" i="36"/>
  <c r="AC191" i="36"/>
  <c r="P191" i="36"/>
  <c r="S191" i="36"/>
  <c r="AT191" i="36"/>
  <c r="Y191" i="36"/>
  <c r="R191" i="36"/>
  <c r="U191" i="36"/>
  <c r="L191" i="36"/>
  <c r="AF191" i="36"/>
  <c r="AH191" i="36"/>
  <c r="AB191" i="36"/>
  <c r="AL191" i="36"/>
  <c r="W191" i="36"/>
  <c r="AJ191" i="36"/>
  <c r="AD191" i="36"/>
  <c r="N191" i="36"/>
  <c r="Q191" i="36"/>
  <c r="S304" i="37"/>
  <c r="AD304" i="37"/>
  <c r="AL304" i="37"/>
  <c r="V304" i="37"/>
  <c r="AC304" i="37"/>
  <c r="M304" i="37"/>
  <c r="AO304" i="37"/>
  <c r="I304" i="37"/>
  <c r="AF304" i="37"/>
  <c r="AE304" i="37"/>
  <c r="Y304" i="37"/>
  <c r="AS304" i="37"/>
  <c r="AB304" i="37"/>
  <c r="Z304" i="37"/>
  <c r="R304" i="37"/>
  <c r="X304" i="37"/>
  <c r="U304" i="37"/>
  <c r="K304" i="37"/>
  <c r="N304" i="37"/>
  <c r="AN304" i="37"/>
  <c r="AP304" i="37"/>
  <c r="AM304" i="37"/>
  <c r="AA304" i="37"/>
  <c r="AR304" i="37"/>
  <c r="AT304" i="37"/>
  <c r="AJ304" i="37"/>
  <c r="AG304" i="37"/>
  <c r="T304" i="37"/>
  <c r="W304" i="37"/>
  <c r="O304" i="37"/>
  <c r="AK304" i="37"/>
  <c r="P304" i="37"/>
  <c r="AH304" i="37"/>
  <c r="AI304" i="37"/>
  <c r="L304" i="37"/>
  <c r="AQ304" i="37"/>
  <c r="Q304" i="37"/>
  <c r="AC86" i="35"/>
  <c r="O86" i="35"/>
  <c r="AD86" i="35"/>
  <c r="AB86" i="35"/>
  <c r="AQ86" i="35"/>
  <c r="K86" i="35"/>
  <c r="AT86" i="35"/>
  <c r="V86" i="35"/>
  <c r="T86" i="35"/>
  <c r="AM86" i="35"/>
  <c r="AP86" i="35"/>
  <c r="AN86" i="35"/>
  <c r="M86" i="35"/>
  <c r="AL86" i="35"/>
  <c r="I86" i="35"/>
  <c r="W86" i="35"/>
  <c r="U86" i="35"/>
  <c r="L86" i="35"/>
  <c r="N86" i="35"/>
  <c r="Q86" i="35"/>
  <c r="AF86" i="35"/>
  <c r="AH86" i="35"/>
  <c r="AS86" i="35"/>
  <c r="AG86" i="35"/>
  <c r="AJ86" i="35"/>
  <c r="Z86" i="35"/>
  <c r="X86" i="35"/>
  <c r="P86" i="35"/>
  <c r="AI86" i="35"/>
  <c r="S86" i="35"/>
  <c r="AO86" i="35"/>
  <c r="AK86" i="35"/>
  <c r="AR86" i="35"/>
  <c r="AE86" i="35"/>
  <c r="AA86" i="35"/>
  <c r="R86" i="35"/>
  <c r="Y86" i="35"/>
  <c r="AK221" i="35"/>
  <c r="P221" i="35"/>
  <c r="N221" i="35"/>
  <c r="AQ221" i="35"/>
  <c r="AP221" i="35"/>
  <c r="R221" i="35"/>
  <c r="AR221" i="35"/>
  <c r="L221" i="35"/>
  <c r="I221" i="35"/>
  <c r="AH221" i="35"/>
  <c r="AG221" i="35"/>
  <c r="AN221" i="35"/>
  <c r="AT221" i="35"/>
  <c r="AS221" i="35"/>
  <c r="Z221" i="35"/>
  <c r="V221" i="35"/>
  <c r="X221" i="35"/>
  <c r="Y221" i="35"/>
  <c r="Q221" i="35"/>
  <c r="U221" i="35"/>
  <c r="AI221" i="35"/>
  <c r="AM221" i="35"/>
  <c r="AL221" i="35"/>
  <c r="AD221" i="35"/>
  <c r="AC221" i="35"/>
  <c r="AJ221" i="35"/>
  <c r="AA221" i="35"/>
  <c r="S221" i="35"/>
  <c r="K221" i="35"/>
  <c r="M221" i="35"/>
  <c r="T221" i="35"/>
  <c r="AO221" i="35"/>
  <c r="O221" i="35"/>
  <c r="AF221" i="35"/>
  <c r="AB221" i="35"/>
  <c r="W221" i="35"/>
  <c r="AE221" i="35"/>
  <c r="AM416" i="36"/>
  <c r="AS416" i="36"/>
  <c r="AL416" i="36"/>
  <c r="T416" i="36"/>
  <c r="P416" i="36"/>
  <c r="AI416" i="36"/>
  <c r="AN416" i="36"/>
  <c r="AF416" i="36"/>
  <c r="L416" i="36"/>
  <c r="V416" i="36"/>
  <c r="AE416" i="36"/>
  <c r="AH416" i="36"/>
  <c r="Y416" i="36"/>
  <c r="AP416" i="36"/>
  <c r="AD416" i="36"/>
  <c r="O416" i="36"/>
  <c r="M416" i="36"/>
  <c r="AG416" i="36"/>
  <c r="N416" i="36"/>
  <c r="AA416" i="36"/>
  <c r="Q416" i="36"/>
  <c r="AK416" i="36"/>
  <c r="Z416" i="36"/>
  <c r="W416" i="36"/>
  <c r="I416" i="36"/>
  <c r="K416" i="36"/>
  <c r="S416" i="36"/>
  <c r="AO416" i="36"/>
  <c r="R416" i="36"/>
  <c r="U416" i="36"/>
  <c r="AQ416" i="36"/>
  <c r="AT416" i="36"/>
  <c r="AR416" i="36"/>
  <c r="AJ416" i="36"/>
  <c r="AB416" i="36"/>
  <c r="X416" i="36"/>
  <c r="AC416" i="36"/>
  <c r="AQ117" i="37"/>
  <c r="O117" i="37"/>
  <c r="Z117" i="37"/>
  <c r="AC117" i="37"/>
  <c r="AH117" i="37"/>
  <c r="AI117" i="37"/>
  <c r="V117" i="37"/>
  <c r="M117" i="37"/>
  <c r="AJ117" i="37"/>
  <c r="AM117" i="37"/>
  <c r="AR117" i="37"/>
  <c r="R117" i="37"/>
  <c r="AT117" i="37"/>
  <c r="X117" i="37"/>
  <c r="AP117" i="37"/>
  <c r="S117" i="37"/>
  <c r="I117" i="37"/>
  <c r="AL117" i="37"/>
  <c r="P117" i="37"/>
  <c r="AS117" i="37"/>
  <c r="Y117" i="37"/>
  <c r="AB117" i="37"/>
  <c r="K117" i="37"/>
  <c r="Q117" i="37"/>
  <c r="AF117" i="37"/>
  <c r="L117" i="37"/>
  <c r="AN117" i="37"/>
  <c r="U117" i="37"/>
  <c r="AO117" i="37"/>
  <c r="AK117" i="37"/>
  <c r="AG117" i="37"/>
  <c r="AD117" i="37"/>
  <c r="W117" i="37"/>
  <c r="T117" i="37"/>
  <c r="AE117" i="37"/>
  <c r="AA117" i="37"/>
  <c r="N117" i="37"/>
  <c r="AS355" i="37"/>
  <c r="Q355" i="37"/>
  <c r="AG355" i="37"/>
  <c r="R355" i="37"/>
  <c r="Z355" i="37"/>
  <c r="X355" i="37"/>
  <c r="L355" i="37"/>
  <c r="V355" i="37"/>
  <c r="AJ355" i="37"/>
  <c r="AF355" i="37"/>
  <c r="S355" i="37"/>
  <c r="T355" i="37"/>
  <c r="AE355" i="37"/>
  <c r="O355" i="37"/>
  <c r="AM355" i="37"/>
  <c r="I355" i="37"/>
  <c r="AL355" i="37"/>
  <c r="AA355" i="37"/>
  <c r="AP355" i="37"/>
  <c r="U355" i="37"/>
  <c r="AD355" i="37"/>
  <c r="M355" i="37"/>
  <c r="AC355" i="37"/>
  <c r="AR355" i="37"/>
  <c r="AH355" i="37"/>
  <c r="AK355" i="37"/>
  <c r="Y355" i="37"/>
  <c r="AI355" i="37"/>
  <c r="N355" i="37"/>
  <c r="AO355" i="37"/>
  <c r="AN355" i="37"/>
  <c r="K355" i="37"/>
  <c r="AQ355" i="37"/>
  <c r="W355" i="37"/>
  <c r="AB355" i="37"/>
  <c r="AT355" i="37"/>
  <c r="P355" i="37"/>
  <c r="AG272" i="35"/>
  <c r="AM272" i="35"/>
  <c r="Z272" i="35"/>
  <c r="AJ272" i="35"/>
  <c r="X272" i="35"/>
  <c r="W272" i="35"/>
  <c r="AC272" i="35"/>
  <c r="AH272" i="35"/>
  <c r="S272" i="35"/>
  <c r="AA272" i="35"/>
  <c r="AI272" i="35"/>
  <c r="AP272" i="35"/>
  <c r="Y272" i="35"/>
  <c r="AB272" i="35"/>
  <c r="K272" i="35"/>
  <c r="P272" i="35"/>
  <c r="AQ272" i="35"/>
  <c r="U272" i="35"/>
  <c r="AD272" i="35"/>
  <c r="AO272" i="35"/>
  <c r="I272" i="35"/>
  <c r="AN272" i="35"/>
  <c r="N272" i="35"/>
  <c r="T272" i="35"/>
  <c r="Q272" i="35"/>
  <c r="AT272" i="35"/>
  <c r="AK272" i="35"/>
  <c r="M272" i="35"/>
  <c r="AL272" i="35"/>
  <c r="O272" i="35"/>
  <c r="L272" i="35"/>
  <c r="V272" i="35"/>
  <c r="AR272" i="35"/>
  <c r="AE272" i="35"/>
  <c r="AS272" i="35"/>
  <c r="R272" i="35"/>
  <c r="AF272" i="35"/>
  <c r="X370" i="36"/>
  <c r="AK370" i="36"/>
  <c r="AP370" i="36"/>
  <c r="AH370" i="36"/>
  <c r="N370" i="36"/>
  <c r="AG370" i="36"/>
  <c r="AJ370" i="36"/>
  <c r="AA370" i="36"/>
  <c r="AR370" i="36"/>
  <c r="AF370" i="36"/>
  <c r="AS370" i="36"/>
  <c r="AE370" i="36"/>
  <c r="AQ370" i="36"/>
  <c r="K370" i="36"/>
  <c r="AO370" i="36"/>
  <c r="Z370" i="36"/>
  <c r="AI370" i="36"/>
  <c r="AM370" i="36"/>
  <c r="AC370" i="36"/>
  <c r="T370" i="36"/>
  <c r="AB370" i="36"/>
  <c r="R370" i="36"/>
  <c r="M370" i="36"/>
  <c r="AL370" i="36"/>
  <c r="I370" i="36"/>
  <c r="AD370" i="36"/>
  <c r="AT370" i="36"/>
  <c r="O370" i="36"/>
  <c r="W370" i="36"/>
  <c r="P370" i="36"/>
  <c r="AN370" i="36"/>
  <c r="S370" i="36"/>
  <c r="Q370" i="36"/>
  <c r="U370" i="36"/>
  <c r="L370" i="36"/>
  <c r="V370" i="36"/>
  <c r="Y370" i="36"/>
  <c r="AP592" i="36"/>
  <c r="N592" i="36"/>
  <c r="AT592" i="36"/>
  <c r="AD592" i="36"/>
  <c r="AQ592" i="36"/>
  <c r="K592" i="36"/>
  <c r="P592" i="36"/>
  <c r="U592" i="36"/>
  <c r="AM592" i="36"/>
  <c r="AR592" i="36"/>
  <c r="L592" i="36"/>
  <c r="Q592" i="36"/>
  <c r="W592" i="36"/>
  <c r="T592" i="36"/>
  <c r="I592" i="36"/>
  <c r="S592" i="36"/>
  <c r="AS592" i="36"/>
  <c r="V592" i="36"/>
  <c r="O592" i="36"/>
  <c r="AO592" i="36"/>
  <c r="AL592" i="36"/>
  <c r="Z592" i="36"/>
  <c r="AB592" i="36"/>
  <c r="X592" i="36"/>
  <c r="AI592" i="36"/>
  <c r="AK592" i="36"/>
  <c r="AH592" i="36"/>
  <c r="AJ592" i="36"/>
  <c r="M592" i="36"/>
  <c r="AC592" i="36"/>
  <c r="R592" i="36"/>
  <c r="Y592" i="36"/>
  <c r="AF592" i="36"/>
  <c r="AA592" i="36"/>
  <c r="AN592" i="36"/>
  <c r="AG592" i="36"/>
  <c r="AE592" i="36"/>
  <c r="O38" i="35"/>
  <c r="M38" i="35"/>
  <c r="AG38" i="35"/>
  <c r="AD38" i="35"/>
  <c r="AQ38" i="35"/>
  <c r="K38" i="35"/>
  <c r="AT38" i="35"/>
  <c r="V38" i="35"/>
  <c r="U38" i="35"/>
  <c r="AM38" i="35"/>
  <c r="AS38" i="35"/>
  <c r="AL38" i="35"/>
  <c r="N38" i="35"/>
  <c r="L38" i="35"/>
  <c r="W38" i="35"/>
  <c r="X38" i="35"/>
  <c r="I38" i="35"/>
  <c r="P38" i="35"/>
  <c r="AN38" i="35"/>
  <c r="AK38" i="35"/>
  <c r="AH38" i="35"/>
  <c r="AB38" i="35"/>
  <c r="AO38" i="35"/>
  <c r="AC38" i="35"/>
  <c r="T38" i="35"/>
  <c r="R38" i="35"/>
  <c r="AA38" i="35"/>
  <c r="Q38" i="35"/>
  <c r="Z38" i="35"/>
  <c r="Y38" i="35"/>
  <c r="AJ38" i="35"/>
  <c r="AI38" i="35"/>
  <c r="AP38" i="35"/>
  <c r="AR38" i="35"/>
  <c r="S38" i="35"/>
  <c r="AE38" i="35"/>
  <c r="AF38" i="35"/>
  <c r="Q315" i="35"/>
  <c r="R315" i="35"/>
  <c r="V315" i="35"/>
  <c r="AS315" i="35"/>
  <c r="M315" i="35"/>
  <c r="L315" i="35"/>
  <c r="AN315" i="35"/>
  <c r="AF315" i="35"/>
  <c r="AO315" i="35"/>
  <c r="I315" i="35"/>
  <c r="AP315" i="35"/>
  <c r="AD315" i="35"/>
  <c r="N315" i="35"/>
  <c r="Y315" i="35"/>
  <c r="AB315" i="35"/>
  <c r="T315" i="35"/>
  <c r="K315" i="35"/>
  <c r="AT315" i="35"/>
  <c r="AK315" i="35"/>
  <c r="AJ315" i="35"/>
  <c r="AI315" i="35"/>
  <c r="AG315" i="35"/>
  <c r="AE315" i="35"/>
  <c r="P315" i="35"/>
  <c r="U315" i="35"/>
  <c r="AC315" i="35"/>
  <c r="Z315" i="35"/>
  <c r="AA315" i="35"/>
  <c r="O315" i="35"/>
  <c r="AH315" i="35"/>
  <c r="X315" i="35"/>
  <c r="AQ315" i="35"/>
  <c r="W315" i="35"/>
  <c r="AR315" i="35"/>
  <c r="S315" i="35"/>
  <c r="AL315" i="35"/>
  <c r="AM315" i="35"/>
  <c r="AA148" i="36"/>
  <c r="AJ148" i="36"/>
  <c r="AM148" i="36"/>
  <c r="AI148" i="36"/>
  <c r="V148" i="36"/>
  <c r="AL148" i="36"/>
  <c r="AF148" i="36"/>
  <c r="AH148" i="36"/>
  <c r="AD148" i="36"/>
  <c r="K148" i="36"/>
  <c r="Q148" i="36"/>
  <c r="AB148" i="36"/>
  <c r="AC148" i="36"/>
  <c r="Y148" i="36"/>
  <c r="AK148" i="36"/>
  <c r="Z148" i="36"/>
  <c r="AP148" i="36"/>
  <c r="W148" i="36"/>
  <c r="AQ148" i="36"/>
  <c r="AR148" i="36"/>
  <c r="R148" i="36"/>
  <c r="AG148" i="36"/>
  <c r="AN148" i="36"/>
  <c r="M148" i="36"/>
  <c r="U148" i="36"/>
  <c r="L148" i="36"/>
  <c r="O148" i="36"/>
  <c r="AS148" i="36"/>
  <c r="AO148" i="36"/>
  <c r="S148" i="36"/>
  <c r="N148" i="36"/>
  <c r="I148" i="36"/>
  <c r="P148" i="36"/>
  <c r="AT148" i="36"/>
  <c r="AE148" i="36"/>
  <c r="X148" i="36"/>
  <c r="T148" i="36"/>
  <c r="O595" i="37"/>
  <c r="T595" i="37"/>
  <c r="AP595" i="37"/>
  <c r="U595" i="37"/>
  <c r="AQ595" i="37"/>
  <c r="K595" i="37"/>
  <c r="P595" i="37"/>
  <c r="AH595" i="37"/>
  <c r="M595" i="37"/>
  <c r="AM595" i="37"/>
  <c r="AR595" i="37"/>
  <c r="L595" i="37"/>
  <c r="Z595" i="37"/>
  <c r="V595" i="37"/>
  <c r="W595" i="37"/>
  <c r="AB595" i="37"/>
  <c r="Q595" i="37"/>
  <c r="AK595" i="37"/>
  <c r="AT595" i="37"/>
  <c r="AN595" i="37"/>
  <c r="R595" i="37"/>
  <c r="X595" i="37"/>
  <c r="AJ595" i="37"/>
  <c r="AF595" i="37"/>
  <c r="AS595" i="37"/>
  <c r="AC595" i="37"/>
  <c r="AA595" i="37"/>
  <c r="Y595" i="37"/>
  <c r="N595" i="37"/>
  <c r="S595" i="37"/>
  <c r="I595" i="37"/>
  <c r="AO595" i="37"/>
  <c r="AG595" i="37"/>
  <c r="AL595" i="37"/>
  <c r="AE595" i="37"/>
  <c r="AI595" i="37"/>
  <c r="AD595" i="37"/>
  <c r="AM448" i="35"/>
  <c r="AT448" i="35"/>
  <c r="AR448" i="35"/>
  <c r="M448" i="35"/>
  <c r="AL448" i="35"/>
  <c r="AI448" i="35"/>
  <c r="AO448" i="35"/>
  <c r="AK448" i="35"/>
  <c r="AH448" i="35"/>
  <c r="L448" i="35"/>
  <c r="AE448" i="35"/>
  <c r="AJ448" i="35"/>
  <c r="AC448" i="35"/>
  <c r="U448" i="35"/>
  <c r="AF448" i="35"/>
  <c r="O448" i="35"/>
  <c r="N448" i="35"/>
  <c r="AG448" i="35"/>
  <c r="Q448" i="35"/>
  <c r="AD448" i="35"/>
  <c r="AQ448" i="35"/>
  <c r="Z448" i="35"/>
  <c r="Y448" i="35"/>
  <c r="AN448" i="35"/>
  <c r="T448" i="35"/>
  <c r="AB448" i="35"/>
  <c r="I448" i="35"/>
  <c r="S448" i="35"/>
  <c r="AP448" i="35"/>
  <c r="K448" i="35"/>
  <c r="X448" i="35"/>
  <c r="V448" i="35"/>
  <c r="P448" i="35"/>
  <c r="W448" i="35"/>
  <c r="AS448" i="35"/>
  <c r="R448" i="35"/>
  <c r="AA448" i="35"/>
  <c r="AC72" i="35"/>
  <c r="AE72" i="35"/>
  <c r="S72" i="35"/>
  <c r="W72" i="35"/>
  <c r="AF72" i="35"/>
  <c r="Y72" i="35"/>
  <c r="Z72" i="35"/>
  <c r="L72" i="35"/>
  <c r="AR72" i="35"/>
  <c r="R72" i="35"/>
  <c r="I72" i="35"/>
  <c r="AA72" i="35"/>
  <c r="P72" i="35"/>
  <c r="AS72" i="35"/>
  <c r="AP72" i="35"/>
  <c r="AQ72" i="35"/>
  <c r="AM72" i="35"/>
  <c r="AO72" i="35"/>
  <c r="AJ72" i="35"/>
  <c r="AI72" i="35"/>
  <c r="X72" i="35"/>
  <c r="O72" i="35"/>
  <c r="AD72" i="35"/>
  <c r="K72" i="35"/>
  <c r="AK72" i="35"/>
  <c r="AN72" i="35"/>
  <c r="AT72" i="35"/>
  <c r="M72" i="35"/>
  <c r="N72" i="35"/>
  <c r="AB72" i="35"/>
  <c r="V72" i="35"/>
  <c r="AL72" i="35"/>
  <c r="T72" i="35"/>
  <c r="U72" i="35"/>
  <c r="Q72" i="35"/>
  <c r="AH72" i="35"/>
  <c r="AG72" i="35"/>
  <c r="R38" i="37"/>
  <c r="AD38" i="37"/>
  <c r="Q38" i="37"/>
  <c r="AE38" i="37"/>
  <c r="AG38" i="37"/>
  <c r="V38" i="37"/>
  <c r="AB38" i="37"/>
  <c r="S38" i="37"/>
  <c r="AQ38" i="37"/>
  <c r="AM38" i="37"/>
  <c r="AP38" i="37"/>
  <c r="Y38" i="37"/>
  <c r="AO38" i="37"/>
  <c r="I38" i="37"/>
  <c r="X38" i="37"/>
  <c r="AA38" i="37"/>
  <c r="N38" i="37"/>
  <c r="T38" i="37"/>
  <c r="AJ38" i="37"/>
  <c r="AH38" i="37"/>
  <c r="O38" i="37"/>
  <c r="L38" i="37"/>
  <c r="K38" i="37"/>
  <c r="Z38" i="37"/>
  <c r="AR38" i="37"/>
  <c r="AC38" i="37"/>
  <c r="AT38" i="37"/>
  <c r="P38" i="37"/>
  <c r="AN38" i="37"/>
  <c r="M38" i="37"/>
  <c r="AS38" i="37"/>
  <c r="U38" i="37"/>
  <c r="AI38" i="37"/>
  <c r="W38" i="37"/>
  <c r="AL38" i="37"/>
  <c r="AF38" i="37"/>
  <c r="AK38" i="37"/>
  <c r="AS70" i="36"/>
  <c r="AT70" i="36"/>
  <c r="N70" i="36"/>
  <c r="I70" i="36"/>
  <c r="AR70" i="36"/>
  <c r="AP70" i="36"/>
  <c r="AQ70" i="36"/>
  <c r="AG70" i="36"/>
  <c r="Q70" i="36"/>
  <c r="M70" i="36"/>
  <c r="V70" i="36"/>
  <c r="T70" i="36"/>
  <c r="P70" i="36"/>
  <c r="AN70" i="36"/>
  <c r="AJ70" i="36"/>
  <c r="K70" i="36"/>
  <c r="AE70" i="36"/>
  <c r="W70" i="36"/>
  <c r="AB70" i="36"/>
  <c r="AL70" i="36"/>
  <c r="Y70" i="36"/>
  <c r="L70" i="36"/>
  <c r="R70" i="36"/>
  <c r="S70" i="36"/>
  <c r="AC70" i="36"/>
  <c r="AO70" i="36"/>
  <c r="X70" i="36"/>
  <c r="AM70" i="36"/>
  <c r="O70" i="36"/>
  <c r="AD70" i="36"/>
  <c r="Z70" i="36"/>
  <c r="AF70" i="36"/>
  <c r="AH70" i="36"/>
  <c r="AK70" i="36"/>
  <c r="AA70" i="36"/>
  <c r="U70" i="36"/>
  <c r="AI70" i="36"/>
  <c r="AM178" i="37"/>
  <c r="P178" i="37"/>
  <c r="Q178" i="37"/>
  <c r="S178" i="37"/>
  <c r="AB178" i="37"/>
  <c r="AS178" i="37"/>
  <c r="M178" i="37"/>
  <c r="N178" i="37"/>
  <c r="AQ178" i="37"/>
  <c r="AR178" i="37"/>
  <c r="L178" i="37"/>
  <c r="AO178" i="37"/>
  <c r="I178" i="37"/>
  <c r="AP178" i="37"/>
  <c r="AF178" i="37"/>
  <c r="Y178" i="37"/>
  <c r="AD178" i="37"/>
  <c r="T178" i="37"/>
  <c r="AN178" i="37"/>
  <c r="K178" i="37"/>
  <c r="AI178" i="37"/>
  <c r="X178" i="37"/>
  <c r="U178" i="37"/>
  <c r="O178" i="37"/>
  <c r="R178" i="37"/>
  <c r="Z178" i="37"/>
  <c r="V178" i="37"/>
  <c r="AK178" i="37"/>
  <c r="W178" i="37"/>
  <c r="AJ178" i="37"/>
  <c r="AA178" i="37"/>
  <c r="AT178" i="37"/>
  <c r="AE178" i="37"/>
  <c r="AL178" i="37"/>
  <c r="AG178" i="37"/>
  <c r="AC178" i="37"/>
  <c r="AH178" i="37"/>
  <c r="V413" i="36"/>
  <c r="X413" i="36"/>
  <c r="AR413" i="36"/>
  <c r="Y413" i="36"/>
  <c r="R413" i="36"/>
  <c r="S413" i="36"/>
  <c r="AK413" i="36"/>
  <c r="Q413" i="36"/>
  <c r="N413" i="36"/>
  <c r="AJ413" i="36"/>
  <c r="AM413" i="36"/>
  <c r="AB413" i="36"/>
  <c r="AF413" i="36"/>
  <c r="AT413" i="36"/>
  <c r="AS413" i="36"/>
  <c r="U413" i="36"/>
  <c r="K413" i="36"/>
  <c r="AA413" i="36"/>
  <c r="AD413" i="36"/>
  <c r="AE413" i="36"/>
  <c r="Z413" i="36"/>
  <c r="W413" i="36"/>
  <c r="AN413" i="36"/>
  <c r="P413" i="36"/>
  <c r="AI413" i="36"/>
  <c r="I413" i="36"/>
  <c r="AP413" i="36"/>
  <c r="O413" i="36"/>
  <c r="AQ413" i="36"/>
  <c r="T413" i="36"/>
  <c r="AC413" i="36"/>
  <c r="AL413" i="36"/>
  <c r="AH413" i="36"/>
  <c r="M413" i="36"/>
  <c r="L413" i="36"/>
  <c r="AO413" i="36"/>
  <c r="AG413" i="36"/>
  <c r="O201" i="36"/>
  <c r="N201" i="36"/>
  <c r="R201" i="36"/>
  <c r="AQ201" i="36"/>
  <c r="K201" i="36"/>
  <c r="I201" i="36"/>
  <c r="AS201" i="36"/>
  <c r="AG201" i="36"/>
  <c r="AM201" i="36"/>
  <c r="AT201" i="36"/>
  <c r="AP201" i="36"/>
  <c r="AH201" i="36"/>
  <c r="L201" i="36"/>
  <c r="W201" i="36"/>
  <c r="Y201" i="36"/>
  <c r="U201" i="36"/>
  <c r="V201" i="36"/>
  <c r="AC201" i="36"/>
  <c r="AI201" i="36"/>
  <c r="AK201" i="36"/>
  <c r="AR201" i="36"/>
  <c r="S201" i="36"/>
  <c r="AE201" i="36"/>
  <c r="AF201" i="36"/>
  <c r="Q201" i="36"/>
  <c r="AA201" i="36"/>
  <c r="Z201" i="36"/>
  <c r="AB201" i="36"/>
  <c r="P201" i="36"/>
  <c r="AD201" i="36"/>
  <c r="AL201" i="36"/>
  <c r="T201" i="36"/>
  <c r="AN201" i="36"/>
  <c r="X201" i="36"/>
  <c r="M201" i="36"/>
  <c r="AJ201" i="36"/>
  <c r="AO201" i="36"/>
  <c r="AE496" i="35"/>
  <c r="AJ496" i="35"/>
  <c r="AC496" i="35"/>
  <c r="AG496" i="35"/>
  <c r="L496" i="35"/>
  <c r="AA496" i="35"/>
  <c r="AD496" i="35"/>
  <c r="V496" i="35"/>
  <c r="X496" i="35"/>
  <c r="AH496" i="35"/>
  <c r="W496" i="35"/>
  <c r="Y496" i="35"/>
  <c r="P496" i="35"/>
  <c r="M496" i="35"/>
  <c r="Q496" i="35"/>
  <c r="AM496" i="35"/>
  <c r="AT496" i="35"/>
  <c r="AR496" i="35"/>
  <c r="Z496" i="35"/>
  <c r="T496" i="35"/>
  <c r="AN496" i="35"/>
  <c r="AK496" i="35"/>
  <c r="N496" i="35"/>
  <c r="U496" i="35"/>
  <c r="AI496" i="35"/>
  <c r="AQ496" i="35"/>
  <c r="I496" i="35"/>
  <c r="AS496" i="35"/>
  <c r="AF496" i="35"/>
  <c r="K496" i="35"/>
  <c r="R496" i="35"/>
  <c r="AO496" i="35"/>
  <c r="AP496" i="35"/>
  <c r="S496" i="35"/>
  <c r="O496" i="35"/>
  <c r="AB496" i="35"/>
  <c r="AL496" i="35"/>
  <c r="AG574" i="35"/>
  <c r="AP574" i="35"/>
  <c r="O574" i="35"/>
  <c r="T574" i="35"/>
  <c r="AC574" i="35"/>
  <c r="AL574" i="35"/>
  <c r="AQ574" i="35"/>
  <c r="K574" i="35"/>
  <c r="X574" i="35"/>
  <c r="Y574" i="35"/>
  <c r="AH574" i="35"/>
  <c r="AM574" i="35"/>
  <c r="AR574" i="35"/>
  <c r="AO574" i="35"/>
  <c r="I574" i="35"/>
  <c r="R574" i="35"/>
  <c r="W574" i="35"/>
  <c r="P574" i="35"/>
  <c r="AS574" i="35"/>
  <c r="V574" i="35"/>
  <c r="AF574" i="35"/>
  <c r="AN574" i="35"/>
  <c r="AK574" i="35"/>
  <c r="N574" i="35"/>
  <c r="AJ574" i="35"/>
  <c r="Q574" i="35"/>
  <c r="S574" i="35"/>
  <c r="U574" i="35"/>
  <c r="AI574" i="35"/>
  <c r="AE574" i="35"/>
  <c r="AA574" i="35"/>
  <c r="AT574" i="35"/>
  <c r="AD574" i="35"/>
  <c r="AB574" i="35"/>
  <c r="Z574" i="35"/>
  <c r="L574" i="35"/>
  <c r="M574" i="35"/>
  <c r="AD290" i="36"/>
  <c r="AE290" i="36"/>
  <c r="AA290" i="36"/>
  <c r="W290" i="36"/>
  <c r="AI290" i="36"/>
  <c r="Z290" i="36"/>
  <c r="Y290" i="36"/>
  <c r="U290" i="36"/>
  <c r="Q290" i="36"/>
  <c r="M290" i="36"/>
  <c r="V290" i="36"/>
  <c r="T290" i="36"/>
  <c r="P290" i="36"/>
  <c r="L290" i="36"/>
  <c r="R290" i="36"/>
  <c r="AK290" i="36"/>
  <c r="S290" i="36"/>
  <c r="N290" i="36"/>
  <c r="AF290" i="36"/>
  <c r="AS290" i="36"/>
  <c r="AL290" i="36"/>
  <c r="K290" i="36"/>
  <c r="AH290" i="36"/>
  <c r="AR290" i="36"/>
  <c r="AM290" i="36"/>
  <c r="AG290" i="36"/>
  <c r="AT290" i="36"/>
  <c r="AB290" i="36"/>
  <c r="AP290" i="36"/>
  <c r="AN290" i="36"/>
  <c r="AO290" i="36"/>
  <c r="X290" i="36"/>
  <c r="AJ290" i="36"/>
  <c r="O290" i="36"/>
  <c r="I290" i="36"/>
  <c r="AC290" i="36"/>
  <c r="AQ290" i="36"/>
  <c r="AL108" i="35"/>
  <c r="AS108" i="35"/>
  <c r="M108" i="35"/>
  <c r="L108" i="35"/>
  <c r="X108" i="35"/>
  <c r="T108" i="35"/>
  <c r="AO108" i="35"/>
  <c r="I108" i="35"/>
  <c r="AQ108" i="35"/>
  <c r="N108" i="35"/>
  <c r="K108" i="35"/>
  <c r="AN108" i="35"/>
  <c r="AK108" i="35"/>
  <c r="AR108" i="35"/>
  <c r="AJ108" i="35"/>
  <c r="AT108" i="35"/>
  <c r="AE108" i="35"/>
  <c r="U108" i="35"/>
  <c r="W108" i="35"/>
  <c r="AP108" i="35"/>
  <c r="AC108" i="35"/>
  <c r="V108" i="35"/>
  <c r="AI108" i="35"/>
  <c r="Y108" i="35"/>
  <c r="O108" i="35"/>
  <c r="AM108" i="35"/>
  <c r="Q108" i="35"/>
  <c r="AF108" i="35"/>
  <c r="S108" i="35"/>
  <c r="R108" i="35"/>
  <c r="AG108" i="35"/>
  <c r="AD108" i="35"/>
  <c r="AA108" i="35"/>
  <c r="AB108" i="35"/>
  <c r="AH108" i="35"/>
  <c r="P108" i="35"/>
  <c r="Z108" i="35"/>
  <c r="W8" i="37"/>
  <c r="U8" i="37"/>
  <c r="R8" i="37"/>
  <c r="Y8" i="37"/>
  <c r="Q8" i="37"/>
  <c r="S8" i="37"/>
  <c r="P8" i="37"/>
  <c r="M8" i="37"/>
  <c r="N8" i="37"/>
  <c r="O8" i="37"/>
  <c r="AO8" i="37"/>
  <c r="AB8" i="37"/>
  <c r="AE8" i="37"/>
  <c r="AF8" i="37"/>
  <c r="AC8" i="37"/>
  <c r="AT8" i="37"/>
  <c r="L8" i="37"/>
  <c r="AQ8" i="37"/>
  <c r="AS8" i="37"/>
  <c r="AR8" i="37"/>
  <c r="AA8" i="37"/>
  <c r="AM8" i="37"/>
  <c r="AN8" i="37"/>
  <c r="V8" i="37"/>
  <c r="AL8" i="37"/>
  <c r="AI8" i="37"/>
  <c r="AH8" i="37"/>
  <c r="AG8" i="37"/>
  <c r="X8" i="37"/>
  <c r="AK8" i="37"/>
  <c r="I8" i="37"/>
  <c r="Z8" i="37"/>
  <c r="AJ8" i="37"/>
  <c r="AP8" i="37"/>
  <c r="K8" i="37"/>
  <c r="AD8" i="37"/>
  <c r="T8" i="37"/>
  <c r="O277" i="36"/>
  <c r="N277" i="36"/>
  <c r="AH277" i="36"/>
  <c r="AQ277" i="36"/>
  <c r="K277" i="36"/>
  <c r="I277" i="36"/>
  <c r="AR277" i="36"/>
  <c r="M277" i="36"/>
  <c r="AM277" i="36"/>
  <c r="AT277" i="36"/>
  <c r="AP277" i="36"/>
  <c r="AL277" i="36"/>
  <c r="AS277" i="36"/>
  <c r="W277" i="36"/>
  <c r="Y277" i="36"/>
  <c r="U277" i="36"/>
  <c r="Q277" i="36"/>
  <c r="AN277" i="36"/>
  <c r="AO277" i="36"/>
  <c r="AG277" i="36"/>
  <c r="T277" i="36"/>
  <c r="AJ277" i="36"/>
  <c r="AB277" i="36"/>
  <c r="AD277" i="36"/>
  <c r="V277" i="36"/>
  <c r="L277" i="36"/>
  <c r="AA277" i="36"/>
  <c r="Z277" i="36"/>
  <c r="R277" i="36"/>
  <c r="S277" i="36"/>
  <c r="P277" i="36"/>
  <c r="X277" i="36"/>
  <c r="AC277" i="36"/>
  <c r="AF277" i="36"/>
  <c r="AK277" i="36"/>
  <c r="AE277" i="36"/>
  <c r="AI277" i="36"/>
  <c r="AH399" i="37"/>
  <c r="AE399" i="37"/>
  <c r="AG399" i="37"/>
  <c r="U399" i="37"/>
  <c r="AF399" i="37"/>
  <c r="AA399" i="37"/>
  <c r="AB399" i="37"/>
  <c r="N399" i="37"/>
  <c r="X399" i="37"/>
  <c r="W399" i="37"/>
  <c r="V399" i="37"/>
  <c r="AT399" i="37"/>
  <c r="M399" i="37"/>
  <c r="AM399" i="37"/>
  <c r="AR399" i="37"/>
  <c r="AJ399" i="37"/>
  <c r="I399" i="37"/>
  <c r="T399" i="37"/>
  <c r="K399" i="37"/>
  <c r="R399" i="37"/>
  <c r="AL399" i="37"/>
  <c r="AO399" i="37"/>
  <c r="Q399" i="37"/>
  <c r="AD399" i="37"/>
  <c r="S399" i="37"/>
  <c r="AK399" i="37"/>
  <c r="AC399" i="37"/>
  <c r="Z399" i="37"/>
  <c r="AS399" i="37"/>
  <c r="L399" i="37"/>
  <c r="P399" i="37"/>
  <c r="AP399" i="37"/>
  <c r="AI399" i="37"/>
  <c r="AQ399" i="37"/>
  <c r="AN399" i="37"/>
  <c r="Y399" i="37"/>
  <c r="O399" i="37"/>
  <c r="W511" i="36"/>
  <c r="I511" i="36"/>
  <c r="AT511" i="36"/>
  <c r="AI511" i="36"/>
  <c r="X511" i="36"/>
  <c r="V511" i="36"/>
  <c r="AM511" i="36"/>
  <c r="AE511" i="36"/>
  <c r="T511" i="36"/>
  <c r="Q511" i="36"/>
  <c r="AD511" i="36"/>
  <c r="AS511" i="36"/>
  <c r="N511" i="36"/>
  <c r="AJ511" i="36"/>
  <c r="AA511" i="36"/>
  <c r="AC511" i="36"/>
  <c r="AK511" i="36"/>
  <c r="AF511" i="36"/>
  <c r="K511" i="36"/>
  <c r="AP511" i="36"/>
  <c r="AB511" i="36"/>
  <c r="AO511" i="36"/>
  <c r="R511" i="36"/>
  <c r="P511" i="36"/>
  <c r="M511" i="36"/>
  <c r="L511" i="36"/>
  <c r="U511" i="36"/>
  <c r="O511" i="36"/>
  <c r="Y511" i="36"/>
  <c r="AQ511" i="36"/>
  <c r="AR511" i="36"/>
  <c r="Z511" i="36"/>
  <c r="AG511" i="36"/>
  <c r="AH511" i="36"/>
  <c r="S511" i="36"/>
  <c r="AN511" i="36"/>
  <c r="AL511" i="36"/>
  <c r="W14" i="36"/>
  <c r="AB14" i="36"/>
  <c r="R14" i="36"/>
  <c r="N14" i="36"/>
  <c r="M14" i="36"/>
  <c r="S14" i="36"/>
  <c r="X14" i="36"/>
  <c r="AT14" i="36"/>
  <c r="O14" i="36"/>
  <c r="T14" i="36"/>
  <c r="AO14" i="36"/>
  <c r="AG14" i="36"/>
  <c r="AE14" i="36"/>
  <c r="AJ14" i="36"/>
  <c r="AH14" i="36"/>
  <c r="AS14" i="36"/>
  <c r="AL14" i="36"/>
  <c r="K14" i="36"/>
  <c r="AD14" i="36"/>
  <c r="AC14" i="36"/>
  <c r="AR14" i="36"/>
  <c r="U14" i="36"/>
  <c r="AF14" i="36"/>
  <c r="AN14" i="36"/>
  <c r="I14" i="36"/>
  <c r="AI14" i="36"/>
  <c r="AP14" i="36"/>
  <c r="V14" i="36"/>
  <c r="AA14" i="36"/>
  <c r="Z14" i="36"/>
  <c r="Y14" i="36"/>
  <c r="Q14" i="36"/>
  <c r="AK14" i="36"/>
  <c r="L14" i="36"/>
  <c r="AQ14" i="36"/>
  <c r="P14" i="36"/>
  <c r="AM14" i="36"/>
  <c r="AF24" i="36"/>
  <c r="AO24" i="36"/>
  <c r="I24" i="36"/>
  <c r="R24" i="36"/>
  <c r="AM24" i="36"/>
  <c r="AK24" i="36"/>
  <c r="AT24" i="36"/>
  <c r="N24" i="36"/>
  <c r="AA24" i="36"/>
  <c r="AG24" i="36"/>
  <c r="AP24" i="36"/>
  <c r="P24" i="36"/>
  <c r="Q24" i="36"/>
  <c r="Z24" i="36"/>
  <c r="T24" i="36"/>
  <c r="Y24" i="36"/>
  <c r="AJ24" i="36"/>
  <c r="S24" i="36"/>
  <c r="U24" i="36"/>
  <c r="AB24" i="36"/>
  <c r="K24" i="36"/>
  <c r="M24" i="36"/>
  <c r="L24" i="36"/>
  <c r="O24" i="36"/>
  <c r="X24" i="36"/>
  <c r="V24" i="36"/>
  <c r="AR24" i="36"/>
  <c r="W24" i="36"/>
  <c r="AE24" i="36"/>
  <c r="AI24" i="36"/>
  <c r="AQ24" i="36"/>
  <c r="AS24" i="36"/>
  <c r="AC24" i="36"/>
  <c r="AN24" i="36"/>
  <c r="AL24" i="36"/>
  <c r="AH24" i="36"/>
  <c r="AD24" i="36"/>
  <c r="Z366" i="35"/>
  <c r="AA366" i="35"/>
  <c r="Q366" i="35"/>
  <c r="S366" i="35"/>
  <c r="L366" i="35"/>
  <c r="V366" i="35"/>
  <c r="U366" i="35"/>
  <c r="I366" i="35"/>
  <c r="AJ366" i="35"/>
  <c r="R366" i="35"/>
  <c r="P366" i="35"/>
  <c r="AO366" i="35"/>
  <c r="O366" i="35"/>
  <c r="AH366" i="35"/>
  <c r="AK366" i="35"/>
  <c r="AE366" i="35"/>
  <c r="M366" i="35"/>
  <c r="AC366" i="35"/>
  <c r="AB366" i="35"/>
  <c r="K366" i="35"/>
  <c r="AQ366" i="35"/>
  <c r="T366" i="35"/>
  <c r="AR366" i="35"/>
  <c r="AF366" i="35"/>
  <c r="AG366" i="35"/>
  <c r="AT366" i="35"/>
  <c r="AD366" i="35"/>
  <c r="X366" i="35"/>
  <c r="AN366" i="35"/>
  <c r="N366" i="35"/>
  <c r="AI366" i="35"/>
  <c r="AP366" i="35"/>
  <c r="AL366" i="35"/>
  <c r="AS366" i="35"/>
  <c r="AM366" i="35"/>
  <c r="Y366" i="35"/>
  <c r="W366" i="35"/>
  <c r="Z230" i="36"/>
  <c r="Y230" i="36"/>
  <c r="U230" i="36"/>
  <c r="Q230" i="36"/>
  <c r="V230" i="36"/>
  <c r="T230" i="36"/>
  <c r="P230" i="36"/>
  <c r="L230" i="36"/>
  <c r="AP230" i="36"/>
  <c r="AJ230" i="36"/>
  <c r="K230" i="36"/>
  <c r="S230" i="36"/>
  <c r="AL230" i="36"/>
  <c r="AE230" i="36"/>
  <c r="AR230" i="36"/>
  <c r="AH230" i="36"/>
  <c r="O230" i="36"/>
  <c r="AM230" i="36"/>
  <c r="M230" i="36"/>
  <c r="AQ230" i="36"/>
  <c r="AN230" i="36"/>
  <c r="AT230" i="36"/>
  <c r="AK230" i="36"/>
  <c r="AD230" i="36"/>
  <c r="AG230" i="36"/>
  <c r="R230" i="36"/>
  <c r="AB230" i="36"/>
  <c r="N230" i="36"/>
  <c r="W230" i="36"/>
  <c r="X230" i="36"/>
  <c r="AO230" i="36"/>
  <c r="I230" i="36"/>
  <c r="AF230" i="36"/>
  <c r="AA230" i="36"/>
  <c r="AC230" i="36"/>
  <c r="AS230" i="36"/>
  <c r="AI230" i="36"/>
  <c r="AS427" i="35"/>
  <c r="M427" i="35"/>
  <c r="L427" i="35"/>
  <c r="S427" i="35"/>
  <c r="T427" i="35"/>
  <c r="AO427" i="35"/>
  <c r="I427" i="35"/>
  <c r="AQ427" i="35"/>
  <c r="AI427" i="35"/>
  <c r="AK427" i="35"/>
  <c r="AR427" i="35"/>
  <c r="AJ427" i="35"/>
  <c r="AP427" i="35"/>
  <c r="K427" i="35"/>
  <c r="U427" i="35"/>
  <c r="W427" i="35"/>
  <c r="AL427" i="35"/>
  <c r="AT427" i="35"/>
  <c r="AE427" i="35"/>
  <c r="AC427" i="35"/>
  <c r="V427" i="35"/>
  <c r="Y427" i="35"/>
  <c r="O427" i="35"/>
  <c r="AF427" i="35"/>
  <c r="Q427" i="35"/>
  <c r="AA427" i="35"/>
  <c r="AM427" i="35"/>
  <c r="R427" i="35"/>
  <c r="Z427" i="35"/>
  <c r="AH427" i="35"/>
  <c r="AG427" i="35"/>
  <c r="AB427" i="35"/>
  <c r="AD427" i="35"/>
  <c r="X427" i="35"/>
  <c r="N427" i="35"/>
  <c r="P427" i="35"/>
  <c r="AN427" i="35"/>
  <c r="AF578" i="37"/>
  <c r="AH578" i="37"/>
  <c r="Z578" i="37"/>
  <c r="L578" i="37"/>
  <c r="AE578" i="37"/>
  <c r="AA578" i="37"/>
  <c r="AJ578" i="37"/>
  <c r="AR578" i="37"/>
  <c r="AK578" i="37"/>
  <c r="V578" i="37"/>
  <c r="AN578" i="37"/>
  <c r="Y578" i="37"/>
  <c r="AI578" i="37"/>
  <c r="S578" i="37"/>
  <c r="O578" i="37"/>
  <c r="AT578" i="37"/>
  <c r="N578" i="37"/>
  <c r="AM578" i="37"/>
  <c r="AL578" i="37"/>
  <c r="P578" i="37"/>
  <c r="Q578" i="37"/>
  <c r="AD578" i="37"/>
  <c r="AC578" i="37"/>
  <c r="AB578" i="37"/>
  <c r="R578" i="37"/>
  <c r="K578" i="37"/>
  <c r="AS578" i="37"/>
  <c r="AG578" i="37"/>
  <c r="AO578" i="37"/>
  <c r="U578" i="37"/>
  <c r="W578" i="37"/>
  <c r="I578" i="37"/>
  <c r="AQ578" i="37"/>
  <c r="T578" i="37"/>
  <c r="AP578" i="37"/>
  <c r="X578" i="37"/>
  <c r="M578" i="37"/>
  <c r="AT514" i="35"/>
  <c r="U514" i="35"/>
  <c r="V514" i="35"/>
  <c r="AN514" i="35"/>
  <c r="R514" i="35"/>
  <c r="AB514" i="35"/>
  <c r="I514" i="35"/>
  <c r="Q514" i="35"/>
  <c r="P514" i="35"/>
  <c r="AE514" i="35"/>
  <c r="AI514" i="35"/>
  <c r="AR514" i="35"/>
  <c r="AS514" i="35"/>
  <c r="M514" i="35"/>
  <c r="K514" i="35"/>
  <c r="T514" i="35"/>
  <c r="S514" i="35"/>
  <c r="AP514" i="35"/>
  <c r="AO514" i="35"/>
  <c r="L514" i="35"/>
  <c r="AC514" i="35"/>
  <c r="AF514" i="35"/>
  <c r="W514" i="35"/>
  <c r="N514" i="35"/>
  <c r="AG514" i="35"/>
  <c r="AM514" i="35"/>
  <c r="Y514" i="35"/>
  <c r="Z514" i="35"/>
  <c r="AL514" i="35"/>
  <c r="AQ514" i="35"/>
  <c r="AH514" i="35"/>
  <c r="AA514" i="35"/>
  <c r="AD514" i="35"/>
  <c r="AK514" i="35"/>
  <c r="O514" i="35"/>
  <c r="X514" i="35"/>
  <c r="AJ514" i="35"/>
  <c r="S338" i="37"/>
  <c r="AD338" i="37"/>
  <c r="AR338" i="37"/>
  <c r="AK338" i="37"/>
  <c r="Q338" i="37"/>
  <c r="AB338" i="37"/>
  <c r="AE338" i="37"/>
  <c r="R338" i="37"/>
  <c r="AL338" i="37"/>
  <c r="AP338" i="37"/>
  <c r="AT338" i="37"/>
  <c r="M338" i="37"/>
  <c r="Z338" i="37"/>
  <c r="AJ338" i="37"/>
  <c r="AI338" i="37"/>
  <c r="Y338" i="37"/>
  <c r="AA338" i="37"/>
  <c r="K338" i="37"/>
  <c r="AO338" i="37"/>
  <c r="AH338" i="37"/>
  <c r="I338" i="37"/>
  <c r="AG338" i="37"/>
  <c r="N338" i="37"/>
  <c r="P338" i="37"/>
  <c r="V338" i="37"/>
  <c r="AC338" i="37"/>
  <c r="W338" i="37"/>
  <c r="U338" i="37"/>
  <c r="O338" i="37"/>
  <c r="AF338" i="37"/>
  <c r="AQ338" i="37"/>
  <c r="AN338" i="37"/>
  <c r="AM338" i="37"/>
  <c r="AS338" i="37"/>
  <c r="T338" i="37"/>
  <c r="L338" i="37"/>
  <c r="X338" i="37"/>
  <c r="W128" i="37"/>
  <c r="AB128" i="37"/>
  <c r="Q128" i="37"/>
  <c r="N128" i="37"/>
  <c r="S128" i="37"/>
  <c r="X128" i="37"/>
  <c r="I128" i="37"/>
  <c r="AS128" i="37"/>
  <c r="O128" i="37"/>
  <c r="T128" i="37"/>
  <c r="AL128" i="37"/>
  <c r="AH128" i="37"/>
  <c r="AE128" i="37"/>
  <c r="AJ128" i="37"/>
  <c r="AG128" i="37"/>
  <c r="U128" i="37"/>
  <c r="AK128" i="37"/>
  <c r="AQ128" i="37"/>
  <c r="P128" i="37"/>
  <c r="V128" i="37"/>
  <c r="AA128" i="37"/>
  <c r="AM128" i="37"/>
  <c r="L128" i="37"/>
  <c r="M128" i="37"/>
  <c r="Z128" i="37"/>
  <c r="AI128" i="37"/>
  <c r="AO128" i="37"/>
  <c r="AT128" i="37"/>
  <c r="Y128" i="37"/>
  <c r="AN128" i="37"/>
  <c r="AD128" i="37"/>
  <c r="AF128" i="37"/>
  <c r="AP128" i="37"/>
  <c r="R128" i="37"/>
  <c r="AR128" i="37"/>
  <c r="AC128" i="37"/>
  <c r="K128" i="37"/>
  <c r="W501" i="37"/>
  <c r="U501" i="37"/>
  <c r="I501" i="37"/>
  <c r="AJ501" i="37"/>
  <c r="M501" i="37"/>
  <c r="S501" i="37"/>
  <c r="P501" i="37"/>
  <c r="AR501" i="37"/>
  <c r="R501" i="37"/>
  <c r="O501" i="37"/>
  <c r="AH501" i="37"/>
  <c r="AN501" i="37"/>
  <c r="AE501" i="37"/>
  <c r="AF501" i="37"/>
  <c r="X501" i="37"/>
  <c r="AG501" i="37"/>
  <c r="L501" i="37"/>
  <c r="K501" i="37"/>
  <c r="Y501" i="37"/>
  <c r="AP501" i="37"/>
  <c r="N501" i="37"/>
  <c r="Z501" i="37"/>
  <c r="AK501" i="37"/>
  <c r="AT501" i="37"/>
  <c r="T501" i="37"/>
  <c r="AI501" i="37"/>
  <c r="AD501" i="37"/>
  <c r="AB501" i="37"/>
  <c r="AA501" i="37"/>
  <c r="Q501" i="37"/>
  <c r="AC501" i="37"/>
  <c r="V501" i="37"/>
  <c r="AO501" i="37"/>
  <c r="AL501" i="37"/>
  <c r="AM501" i="37"/>
  <c r="AS501" i="37"/>
  <c r="AQ501" i="37"/>
  <c r="AE591" i="37"/>
  <c r="AJ591" i="37"/>
  <c r="AG591" i="37"/>
  <c r="AD591" i="37"/>
  <c r="AA591" i="37"/>
  <c r="AF591" i="37"/>
  <c r="Y591" i="37"/>
  <c r="AS591" i="37"/>
  <c r="AT591" i="37"/>
  <c r="W591" i="37"/>
  <c r="AB591" i="37"/>
  <c r="Q591" i="37"/>
  <c r="AK591" i="37"/>
  <c r="N591" i="37"/>
  <c r="AM591" i="37"/>
  <c r="AR591" i="37"/>
  <c r="L591" i="37"/>
  <c r="Z591" i="37"/>
  <c r="V591" i="37"/>
  <c r="S591" i="37"/>
  <c r="I591" i="37"/>
  <c r="O591" i="37"/>
  <c r="AP591" i="37"/>
  <c r="AN591" i="37"/>
  <c r="K591" i="37"/>
  <c r="AH591" i="37"/>
  <c r="R591" i="37"/>
  <c r="AQ591" i="37"/>
  <c r="P591" i="37"/>
  <c r="M591" i="37"/>
  <c r="AI591" i="37"/>
  <c r="AO591" i="37"/>
  <c r="AL591" i="37"/>
  <c r="AC591" i="37"/>
  <c r="U591" i="37"/>
  <c r="T591" i="37"/>
  <c r="X591" i="37"/>
  <c r="AO557" i="36"/>
  <c r="I557" i="36"/>
  <c r="O557" i="36"/>
  <c r="AB557" i="36"/>
  <c r="L557" i="36"/>
  <c r="AK557" i="36"/>
  <c r="AQ557" i="36"/>
  <c r="K557" i="36"/>
  <c r="P557" i="36"/>
  <c r="AT557" i="36"/>
  <c r="AG557" i="36"/>
  <c r="AM557" i="36"/>
  <c r="AP557" i="36"/>
  <c r="AR557" i="36"/>
  <c r="V557" i="36"/>
  <c r="Q557" i="36"/>
  <c r="W557" i="36"/>
  <c r="T557" i="36"/>
  <c r="AC557" i="36"/>
  <c r="AH557" i="36"/>
  <c r="X557" i="36"/>
  <c r="AL557" i="36"/>
  <c r="Y557" i="36"/>
  <c r="Z557" i="36"/>
  <c r="AF557" i="36"/>
  <c r="M557" i="36"/>
  <c r="U557" i="36"/>
  <c r="R557" i="36"/>
  <c r="AA557" i="36"/>
  <c r="AJ557" i="36"/>
  <c r="AS557" i="36"/>
  <c r="S557" i="36"/>
  <c r="AN557" i="36"/>
  <c r="N557" i="36"/>
  <c r="AD557" i="36"/>
  <c r="AI557" i="36"/>
  <c r="AE557" i="36"/>
  <c r="O344" i="36"/>
  <c r="M344" i="36"/>
  <c r="AG344" i="36"/>
  <c r="N344" i="36"/>
  <c r="AQ344" i="36"/>
  <c r="K344" i="36"/>
  <c r="AT344" i="36"/>
  <c r="Z344" i="36"/>
  <c r="AK344" i="36"/>
  <c r="AM344" i="36"/>
  <c r="AS344" i="36"/>
  <c r="AL344" i="36"/>
  <c r="T344" i="36"/>
  <c r="I344" i="36"/>
  <c r="W344" i="36"/>
  <c r="X344" i="36"/>
  <c r="AB344" i="36"/>
  <c r="AD344" i="36"/>
  <c r="AI344" i="36"/>
  <c r="AF344" i="36"/>
  <c r="AR344" i="36"/>
  <c r="S344" i="36"/>
  <c r="AE344" i="36"/>
  <c r="Y344" i="36"/>
  <c r="P344" i="36"/>
  <c r="AO344" i="36"/>
  <c r="AA344" i="36"/>
  <c r="Q344" i="36"/>
  <c r="V344" i="36"/>
  <c r="AC344" i="36"/>
  <c r="AJ344" i="36"/>
  <c r="R344" i="36"/>
  <c r="U344" i="36"/>
  <c r="AP344" i="36"/>
  <c r="L344" i="36"/>
  <c r="AN344" i="36"/>
  <c r="AH344" i="36"/>
  <c r="O34" i="35"/>
  <c r="M34" i="35"/>
  <c r="T34" i="35"/>
  <c r="P34" i="35"/>
  <c r="AB34" i="35"/>
  <c r="AQ34" i="35"/>
  <c r="K34" i="35"/>
  <c r="AP34" i="35"/>
  <c r="AT34" i="35"/>
  <c r="AI34" i="35"/>
  <c r="AF34" i="35"/>
  <c r="AM34" i="35"/>
  <c r="AS34" i="35"/>
  <c r="AJ34" i="35"/>
  <c r="AO34" i="35"/>
  <c r="AK34" i="35"/>
  <c r="AN34" i="35"/>
  <c r="Z34" i="35"/>
  <c r="W34" i="35"/>
  <c r="X34" i="35"/>
  <c r="AL34" i="35"/>
  <c r="AG34" i="35"/>
  <c r="V34" i="35"/>
  <c r="AC34" i="35"/>
  <c r="Q34" i="35"/>
  <c r="N34" i="35"/>
  <c r="R34" i="35"/>
  <c r="AD34" i="35"/>
  <c r="L34" i="35"/>
  <c r="S34" i="35"/>
  <c r="AH34" i="35"/>
  <c r="U34" i="35"/>
  <c r="AE34" i="35"/>
  <c r="Y34" i="35"/>
  <c r="I34" i="35"/>
  <c r="AA34" i="35"/>
  <c r="AR34" i="35"/>
  <c r="Z447" i="36"/>
  <c r="AB447" i="36"/>
  <c r="O447" i="36"/>
  <c r="I447" i="36"/>
  <c r="K447" i="36"/>
  <c r="V447" i="36"/>
  <c r="W447" i="36"/>
  <c r="AS447" i="36"/>
  <c r="AO447" i="36"/>
  <c r="R447" i="36"/>
  <c r="Q447" i="36"/>
  <c r="AI447" i="36"/>
  <c r="AF447" i="36"/>
  <c r="AH447" i="36"/>
  <c r="AM447" i="36"/>
  <c r="AC447" i="36"/>
  <c r="AA447" i="36"/>
  <c r="AE447" i="36"/>
  <c r="AT447" i="36"/>
  <c r="L447" i="36"/>
  <c r="X447" i="36"/>
  <c r="T447" i="36"/>
  <c r="AP447" i="36"/>
  <c r="AQ447" i="36"/>
  <c r="M447" i="36"/>
  <c r="U447" i="36"/>
  <c r="AL447" i="36"/>
  <c r="AJ447" i="36"/>
  <c r="AN447" i="36"/>
  <c r="AD447" i="36"/>
  <c r="AR447" i="36"/>
  <c r="AK447" i="36"/>
  <c r="AG447" i="36"/>
  <c r="S447" i="36"/>
  <c r="N447" i="36"/>
  <c r="P447" i="36"/>
  <c r="Y447" i="36"/>
  <c r="Q331" i="35"/>
  <c r="R331" i="35"/>
  <c r="V331" i="35"/>
  <c r="AS331" i="35"/>
  <c r="M331" i="35"/>
  <c r="L331" i="35"/>
  <c r="AN331" i="35"/>
  <c r="AF331" i="35"/>
  <c r="AO331" i="35"/>
  <c r="I331" i="35"/>
  <c r="AP331" i="35"/>
  <c r="AD331" i="35"/>
  <c r="N331" i="35"/>
  <c r="Y331" i="35"/>
  <c r="AB331" i="35"/>
  <c r="T331" i="35"/>
  <c r="K331" i="35"/>
  <c r="AT331" i="35"/>
  <c r="AK331" i="35"/>
  <c r="AJ331" i="35"/>
  <c r="AI331" i="35"/>
  <c r="O331" i="35"/>
  <c r="AG331" i="35"/>
  <c r="AE331" i="35"/>
  <c r="P331" i="35"/>
  <c r="AC331" i="35"/>
  <c r="Z331" i="35"/>
  <c r="AA331" i="35"/>
  <c r="U331" i="35"/>
  <c r="AH331" i="35"/>
  <c r="X331" i="35"/>
  <c r="AQ331" i="35"/>
  <c r="AL331" i="35"/>
  <c r="S331" i="35"/>
  <c r="AR331" i="35"/>
  <c r="AM331" i="35"/>
  <c r="W331" i="35"/>
  <c r="I227" i="35"/>
  <c r="AD227" i="35"/>
  <c r="AF227" i="35"/>
  <c r="T227" i="35"/>
  <c r="W227" i="35"/>
  <c r="Z227" i="35"/>
  <c r="AA227" i="35"/>
  <c r="M227" i="35"/>
  <c r="L227" i="35"/>
  <c r="AC227" i="35"/>
  <c r="V227" i="35"/>
  <c r="U227" i="35"/>
  <c r="AS227" i="35"/>
  <c r="AR227" i="35"/>
  <c r="AL227" i="35"/>
  <c r="AQ227" i="35"/>
  <c r="AI227" i="35"/>
  <c r="AN227" i="35"/>
  <c r="N227" i="35"/>
  <c r="Y227" i="35"/>
  <c r="AG227" i="35"/>
  <c r="Q227" i="35"/>
  <c r="S227" i="35"/>
  <c r="P227" i="35"/>
  <c r="AK227" i="35"/>
  <c r="AE227" i="35"/>
  <c r="AH227" i="35"/>
  <c r="AB227" i="35"/>
  <c r="R227" i="35"/>
  <c r="AJ227" i="35"/>
  <c r="X227" i="35"/>
  <c r="AM227" i="35"/>
  <c r="O227" i="35"/>
  <c r="AT227" i="35"/>
  <c r="AP227" i="35"/>
  <c r="K227" i="35"/>
  <c r="AO227" i="35"/>
  <c r="AB525" i="37"/>
  <c r="AO525" i="37"/>
  <c r="I525" i="37"/>
  <c r="AN525" i="37"/>
  <c r="N525" i="37"/>
  <c r="AK525" i="37"/>
  <c r="AL525" i="37"/>
  <c r="S525" i="37"/>
  <c r="AI525" i="37"/>
  <c r="AG525" i="37"/>
  <c r="AF525" i="37"/>
  <c r="L525" i="37"/>
  <c r="O525" i="37"/>
  <c r="AC525" i="37"/>
  <c r="AA525" i="37"/>
  <c r="AP525" i="37"/>
  <c r="AM525" i="37"/>
  <c r="AT525" i="37"/>
  <c r="M525" i="37"/>
  <c r="AH525" i="37"/>
  <c r="AD525" i="37"/>
  <c r="P525" i="37"/>
  <c r="K525" i="37"/>
  <c r="AS525" i="37"/>
  <c r="Z525" i="37"/>
  <c r="AQ525" i="37"/>
  <c r="R525" i="37"/>
  <c r="T525" i="37"/>
  <c r="U525" i="37"/>
  <c r="AR525" i="37"/>
  <c r="X525" i="37"/>
  <c r="V525" i="37"/>
  <c r="AE525" i="37"/>
  <c r="W525" i="37"/>
  <c r="Y525" i="37"/>
  <c r="Q525" i="37"/>
  <c r="AJ525" i="37"/>
  <c r="AO439" i="36"/>
  <c r="AK439" i="36"/>
  <c r="P439" i="36"/>
  <c r="R439" i="36"/>
  <c r="Q439" i="36"/>
  <c r="Y439" i="36"/>
  <c r="AT439" i="36"/>
  <c r="N439" i="36"/>
  <c r="L439" i="36"/>
  <c r="AA439" i="36"/>
  <c r="AS439" i="36"/>
  <c r="AD439" i="36"/>
  <c r="W439" i="36"/>
  <c r="M439" i="36"/>
  <c r="Z439" i="36"/>
  <c r="AQ439" i="36"/>
  <c r="X439" i="36"/>
  <c r="V439" i="36"/>
  <c r="AJ439" i="36"/>
  <c r="S439" i="36"/>
  <c r="AM439" i="36"/>
  <c r="AG439" i="36"/>
  <c r="AB439" i="36"/>
  <c r="AN439" i="36"/>
  <c r="U439" i="36"/>
  <c r="O439" i="36"/>
  <c r="I439" i="36"/>
  <c r="AF439" i="36"/>
  <c r="AR439" i="36"/>
  <c r="AI439" i="36"/>
  <c r="AP439" i="36"/>
  <c r="K439" i="36"/>
  <c r="AC439" i="36"/>
  <c r="T439" i="36"/>
  <c r="AE439" i="36"/>
  <c r="AL439" i="36"/>
  <c r="AH439" i="36"/>
  <c r="AM203" i="37"/>
  <c r="AS203" i="37"/>
  <c r="Y203" i="37"/>
  <c r="AR203" i="37"/>
  <c r="L203" i="37"/>
  <c r="AQ203" i="37"/>
  <c r="AD203" i="37"/>
  <c r="AN203" i="37"/>
  <c r="AP203" i="37"/>
  <c r="AL203" i="37"/>
  <c r="S203" i="37"/>
  <c r="AJ203" i="37"/>
  <c r="AK203" i="37"/>
  <c r="AG203" i="37"/>
  <c r="I203" i="37"/>
  <c r="T203" i="37"/>
  <c r="O203" i="37"/>
  <c r="K203" i="37"/>
  <c r="AI203" i="37"/>
  <c r="N203" i="37"/>
  <c r="AB203" i="37"/>
  <c r="V203" i="37"/>
  <c r="AC203" i="37"/>
  <c r="X203" i="37"/>
  <c r="Q203" i="37"/>
  <c r="P203" i="37"/>
  <c r="AO203" i="37"/>
  <c r="AH203" i="37"/>
  <c r="U203" i="37"/>
  <c r="R203" i="37"/>
  <c r="AA203" i="37"/>
  <c r="AT203" i="37"/>
  <c r="M203" i="37"/>
  <c r="AE203" i="37"/>
  <c r="AF203" i="37"/>
  <c r="Z203" i="37"/>
  <c r="W203" i="37"/>
  <c r="R269" i="35"/>
  <c r="T269" i="35"/>
  <c r="S269" i="35"/>
  <c r="K269" i="35"/>
  <c r="AK269" i="35"/>
  <c r="P269" i="35"/>
  <c r="N269" i="35"/>
  <c r="AQ269" i="35"/>
  <c r="AP269" i="35"/>
  <c r="AA269" i="35"/>
  <c r="AR269" i="35"/>
  <c r="L269" i="35"/>
  <c r="I269" i="35"/>
  <c r="AH269" i="35"/>
  <c r="AG269" i="35"/>
  <c r="AB269" i="35"/>
  <c r="AD269" i="35"/>
  <c r="W269" i="35"/>
  <c r="AC269" i="35"/>
  <c r="AO269" i="35"/>
  <c r="O269" i="35"/>
  <c r="AN269" i="35"/>
  <c r="AI269" i="35"/>
  <c r="AM269" i="35"/>
  <c r="V269" i="35"/>
  <c r="Y269" i="35"/>
  <c r="U269" i="35"/>
  <c r="AS269" i="35"/>
  <c r="X269" i="35"/>
  <c r="Q269" i="35"/>
  <c r="AT269" i="35"/>
  <c r="Z269" i="35"/>
  <c r="M269" i="35"/>
  <c r="AJ269" i="35"/>
  <c r="AF269" i="35"/>
  <c r="AL269" i="35"/>
  <c r="AE269" i="35"/>
  <c r="M53" i="37"/>
  <c r="AG53" i="37"/>
  <c r="AB53" i="37"/>
  <c r="AK53" i="37"/>
  <c r="Y53" i="37"/>
  <c r="V53" i="37"/>
  <c r="I53" i="37"/>
  <c r="AN53" i="37"/>
  <c r="AL53" i="37"/>
  <c r="T53" i="37"/>
  <c r="AA53" i="37"/>
  <c r="AH53" i="37"/>
  <c r="AQ53" i="37"/>
  <c r="P53" i="37"/>
  <c r="S53" i="37"/>
  <c r="O53" i="37"/>
  <c r="AT53" i="37"/>
  <c r="W53" i="37"/>
  <c r="AR53" i="37"/>
  <c r="AE53" i="37"/>
  <c r="AD53" i="37"/>
  <c r="Q53" i="37"/>
  <c r="AI53" i="37"/>
  <c r="N53" i="37"/>
  <c r="AP53" i="37"/>
  <c r="AO53" i="37"/>
  <c r="AS53" i="37"/>
  <c r="U53" i="37"/>
  <c r="AF53" i="37"/>
  <c r="AJ53" i="37"/>
  <c r="K53" i="37"/>
  <c r="AC53" i="37"/>
  <c r="L53" i="37"/>
  <c r="R53" i="37"/>
  <c r="X53" i="37"/>
  <c r="AM53" i="37"/>
  <c r="Z53" i="37"/>
  <c r="M99" i="37"/>
  <c r="AN99" i="37"/>
  <c r="T99" i="37"/>
  <c r="V99" i="37"/>
  <c r="AQ99" i="37"/>
  <c r="AL99" i="37"/>
  <c r="AE99" i="37"/>
  <c r="O99" i="37"/>
  <c r="AP99" i="37"/>
  <c r="AI99" i="37"/>
  <c r="AS99" i="37"/>
  <c r="AJ99" i="37"/>
  <c r="Y99" i="37"/>
  <c r="W99" i="37"/>
  <c r="U99" i="37"/>
  <c r="AT99" i="37"/>
  <c r="K99" i="37"/>
  <c r="AO99" i="37"/>
  <c r="R99" i="37"/>
  <c r="S99" i="37"/>
  <c r="AC99" i="37"/>
  <c r="AF99" i="37"/>
  <c r="AG99" i="37"/>
  <c r="L99" i="37"/>
  <c r="P99" i="37"/>
  <c r="AK99" i="37"/>
  <c r="AM99" i="37"/>
  <c r="N99" i="37"/>
  <c r="AD99" i="37"/>
  <c r="I99" i="37"/>
  <c r="Q99" i="37"/>
  <c r="X99" i="37"/>
  <c r="Z99" i="37"/>
  <c r="AB99" i="37"/>
  <c r="AA99" i="37"/>
  <c r="AH99" i="37"/>
  <c r="AR99" i="37"/>
  <c r="AE403" i="36"/>
  <c r="AM403" i="36"/>
  <c r="P403" i="36"/>
  <c r="K403" i="36"/>
  <c r="AC403" i="36"/>
  <c r="I403" i="36"/>
  <c r="AR403" i="36"/>
  <c r="L403" i="36"/>
  <c r="AO403" i="36"/>
  <c r="U403" i="36"/>
  <c r="AQ403" i="36"/>
  <c r="S403" i="36"/>
  <c r="W403" i="36"/>
  <c r="Y403" i="36"/>
  <c r="AL403" i="36"/>
  <c r="M403" i="36"/>
  <c r="O403" i="36"/>
  <c r="AN403" i="36"/>
  <c r="AG403" i="36"/>
  <c r="AP403" i="36"/>
  <c r="AF403" i="36"/>
  <c r="Z403" i="36"/>
  <c r="AB403" i="36"/>
  <c r="AI403" i="36"/>
  <c r="X403" i="36"/>
  <c r="N403" i="36"/>
  <c r="R403" i="36"/>
  <c r="T403" i="36"/>
  <c r="AS403" i="36"/>
  <c r="AK403" i="36"/>
  <c r="AD403" i="36"/>
  <c r="AT403" i="36"/>
  <c r="AH403" i="36"/>
  <c r="Q403" i="36"/>
  <c r="AA403" i="36"/>
  <c r="V403" i="36"/>
  <c r="AJ403" i="36"/>
  <c r="AC139" i="36"/>
  <c r="AF139" i="36"/>
  <c r="AB139" i="36"/>
  <c r="AI139" i="36"/>
  <c r="AD139" i="36"/>
  <c r="Y139" i="36"/>
  <c r="AA139" i="36"/>
  <c r="W139" i="36"/>
  <c r="S139" i="36"/>
  <c r="Z139" i="36"/>
  <c r="U139" i="36"/>
  <c r="V139" i="36"/>
  <c r="R139" i="36"/>
  <c r="AN139" i="36"/>
  <c r="AK139" i="36"/>
  <c r="AQ139" i="36"/>
  <c r="AM139" i="36"/>
  <c r="T139" i="36"/>
  <c r="M139" i="36"/>
  <c r="AP139" i="36"/>
  <c r="AT139" i="36"/>
  <c r="I139" i="36"/>
  <c r="AE139" i="36"/>
  <c r="AL139" i="36"/>
  <c r="AG139" i="36"/>
  <c r="O139" i="36"/>
  <c r="Q139" i="36"/>
  <c r="P139" i="36"/>
  <c r="N139" i="36"/>
  <c r="K139" i="36"/>
  <c r="AR139" i="36"/>
  <c r="AJ139" i="36"/>
  <c r="L139" i="36"/>
  <c r="AS139" i="36"/>
  <c r="AO139" i="36"/>
  <c r="AH139" i="36"/>
  <c r="X139" i="36"/>
  <c r="AF437" i="35"/>
  <c r="AD437" i="35"/>
  <c r="AE437" i="35"/>
  <c r="S437" i="35"/>
  <c r="W437" i="35"/>
  <c r="AR437" i="35"/>
  <c r="Z437" i="35"/>
  <c r="Y437" i="35"/>
  <c r="L437" i="35"/>
  <c r="AQ437" i="35"/>
  <c r="V437" i="35"/>
  <c r="T437" i="35"/>
  <c r="AM437" i="35"/>
  <c r="AB437" i="35"/>
  <c r="AL437" i="35"/>
  <c r="AO437" i="35"/>
  <c r="AG437" i="35"/>
  <c r="AS437" i="35"/>
  <c r="X437" i="35"/>
  <c r="AT437" i="35"/>
  <c r="I437" i="35"/>
  <c r="AK437" i="35"/>
  <c r="AP437" i="35"/>
  <c r="AN437" i="35"/>
  <c r="M437" i="35"/>
  <c r="R437" i="35"/>
  <c r="AH437" i="35"/>
  <c r="AA437" i="35"/>
  <c r="Q437" i="35"/>
  <c r="AC437" i="35"/>
  <c r="AJ437" i="35"/>
  <c r="AI437" i="35"/>
  <c r="U437" i="35"/>
  <c r="K437" i="35"/>
  <c r="P437" i="35"/>
  <c r="O437" i="35"/>
  <c r="N437" i="35"/>
  <c r="AN590" i="35"/>
  <c r="Y590" i="35"/>
  <c r="AH590" i="35"/>
  <c r="AM590" i="35"/>
  <c r="AR590" i="35"/>
  <c r="U590" i="35"/>
  <c r="AD590" i="35"/>
  <c r="AI590" i="35"/>
  <c r="AB590" i="35"/>
  <c r="Q590" i="35"/>
  <c r="Z590" i="35"/>
  <c r="AE590" i="35"/>
  <c r="L590" i="35"/>
  <c r="X590" i="35"/>
  <c r="AG590" i="35"/>
  <c r="AP590" i="35"/>
  <c r="O590" i="35"/>
  <c r="T590" i="35"/>
  <c r="AT590" i="35"/>
  <c r="S590" i="35"/>
  <c r="P590" i="35"/>
  <c r="AL590" i="35"/>
  <c r="K590" i="35"/>
  <c r="AO590" i="35"/>
  <c r="AQ590" i="35"/>
  <c r="AS590" i="35"/>
  <c r="V590" i="35"/>
  <c r="AF590" i="35"/>
  <c r="R590" i="35"/>
  <c r="AK590" i="35"/>
  <c r="AJ590" i="35"/>
  <c r="AC590" i="35"/>
  <c r="M590" i="35"/>
  <c r="AA590" i="35"/>
  <c r="I590" i="35"/>
  <c r="W590" i="35"/>
  <c r="N590" i="35"/>
  <c r="Q115" i="36"/>
  <c r="P115" i="36"/>
  <c r="L115" i="36"/>
  <c r="X115" i="36"/>
  <c r="AD115" i="36"/>
  <c r="AS115" i="36"/>
  <c r="M115" i="36"/>
  <c r="K115" i="36"/>
  <c r="AP115" i="36"/>
  <c r="AO115" i="36"/>
  <c r="I115" i="36"/>
  <c r="AR115" i="36"/>
  <c r="AE115" i="36"/>
  <c r="Y115" i="36"/>
  <c r="AA115" i="36"/>
  <c r="W115" i="36"/>
  <c r="S115" i="36"/>
  <c r="AL115" i="36"/>
  <c r="AF115" i="36"/>
  <c r="AI115" i="36"/>
  <c r="V115" i="36"/>
  <c r="AN115" i="36"/>
  <c r="AB115" i="36"/>
  <c r="N115" i="36"/>
  <c r="AK115" i="36"/>
  <c r="R115" i="36"/>
  <c r="AJ115" i="36"/>
  <c r="AG115" i="36"/>
  <c r="T115" i="36"/>
  <c r="O115" i="36"/>
  <c r="Z115" i="36"/>
  <c r="U115" i="36"/>
  <c r="AM115" i="36"/>
  <c r="AH115" i="36"/>
  <c r="AT115" i="36"/>
  <c r="AC115" i="36"/>
  <c r="AQ115" i="36"/>
  <c r="W341" i="37"/>
  <c r="V341" i="37"/>
  <c r="I341" i="37"/>
  <c r="AT341" i="37"/>
  <c r="N341" i="37"/>
  <c r="S341" i="37"/>
  <c r="Q341" i="37"/>
  <c r="AO341" i="37"/>
  <c r="AH341" i="37"/>
  <c r="O341" i="37"/>
  <c r="L341" i="37"/>
  <c r="AF341" i="37"/>
  <c r="T341" i="37"/>
  <c r="AE341" i="37"/>
  <c r="AG341" i="37"/>
  <c r="X341" i="37"/>
  <c r="AC341" i="37"/>
  <c r="AN341" i="37"/>
  <c r="K341" i="37"/>
  <c r="U341" i="37"/>
  <c r="R341" i="37"/>
  <c r="AR341" i="37"/>
  <c r="M341" i="37"/>
  <c r="AL341" i="37"/>
  <c r="AP341" i="37"/>
  <c r="AB341" i="37"/>
  <c r="AI341" i="37"/>
  <c r="AD341" i="37"/>
  <c r="AA341" i="37"/>
  <c r="P341" i="37"/>
  <c r="Z341" i="37"/>
  <c r="Y341" i="37"/>
  <c r="AK341" i="37"/>
  <c r="AJ341" i="37"/>
  <c r="AQ341" i="37"/>
  <c r="AM341" i="37"/>
  <c r="AS341" i="37"/>
  <c r="AE26" i="35"/>
  <c r="AH26" i="35"/>
  <c r="U26" i="35"/>
  <c r="V26" i="35"/>
  <c r="Z26" i="35"/>
  <c r="AA26" i="35"/>
  <c r="AC26" i="35"/>
  <c r="N26" i="35"/>
  <c r="L26" i="35"/>
  <c r="Q26" i="35"/>
  <c r="W26" i="35"/>
  <c r="X26" i="35"/>
  <c r="AL26" i="35"/>
  <c r="AR26" i="35"/>
  <c r="I26" i="35"/>
  <c r="AM26" i="35"/>
  <c r="AS26" i="35"/>
  <c r="AJ26" i="35"/>
  <c r="AO26" i="35"/>
  <c r="AT26" i="35"/>
  <c r="S26" i="35"/>
  <c r="AD26" i="35"/>
  <c r="AN26" i="35"/>
  <c r="O26" i="35"/>
  <c r="T26" i="35"/>
  <c r="K26" i="35"/>
  <c r="AF26" i="35"/>
  <c r="AQ26" i="35"/>
  <c r="AP26" i="35"/>
  <c r="P26" i="35"/>
  <c r="AB26" i="35"/>
  <c r="R26" i="35"/>
  <c r="AG26" i="35"/>
  <c r="AI26" i="35"/>
  <c r="Y26" i="35"/>
  <c r="AK26" i="35"/>
  <c r="M26" i="35"/>
  <c r="AM242" i="37"/>
  <c r="P242" i="37"/>
  <c r="AK242" i="37"/>
  <c r="AT242" i="37"/>
  <c r="AJ242" i="37"/>
  <c r="V242" i="37"/>
  <c r="AB242" i="37"/>
  <c r="AG242" i="37"/>
  <c r="AN242" i="37"/>
  <c r="AE242" i="37"/>
  <c r="K242" i="37"/>
  <c r="W242" i="37"/>
  <c r="AR242" i="37"/>
  <c r="AC242" i="37"/>
  <c r="AI242" i="37"/>
  <c r="Z242" i="37"/>
  <c r="AL242" i="37"/>
  <c r="AA242" i="37"/>
  <c r="AS242" i="37"/>
  <c r="M242" i="37"/>
  <c r="N242" i="37"/>
  <c r="AQ242" i="37"/>
  <c r="U242" i="37"/>
  <c r="O242" i="37"/>
  <c r="Q242" i="37"/>
  <c r="I242" i="37"/>
  <c r="AF242" i="37"/>
  <c r="AO242" i="37"/>
  <c r="AP242" i="37"/>
  <c r="AH242" i="37"/>
  <c r="Y242" i="37"/>
  <c r="AD242" i="37"/>
  <c r="X242" i="37"/>
  <c r="T242" i="37"/>
  <c r="L242" i="37"/>
  <c r="S242" i="37"/>
  <c r="R242" i="37"/>
  <c r="AM243" i="37"/>
  <c r="Y243" i="37"/>
  <c r="T243" i="37"/>
  <c r="O243" i="37"/>
  <c r="K243" i="37"/>
  <c r="P243" i="37"/>
  <c r="AO243" i="37"/>
  <c r="AR243" i="37"/>
  <c r="L243" i="37"/>
  <c r="AQ243" i="37"/>
  <c r="AD243" i="37"/>
  <c r="AB243" i="37"/>
  <c r="Z243" i="37"/>
  <c r="V243" i="37"/>
  <c r="AC243" i="37"/>
  <c r="AK243" i="37"/>
  <c r="I243" i="37"/>
  <c r="AI243" i="37"/>
  <c r="AH243" i="37"/>
  <c r="AS243" i="37"/>
  <c r="AE243" i="37"/>
  <c r="AT243" i="37"/>
  <c r="U243" i="37"/>
  <c r="M243" i="37"/>
  <c r="X243" i="37"/>
  <c r="Q243" i="37"/>
  <c r="AF243" i="37"/>
  <c r="N243" i="37"/>
  <c r="AP243" i="37"/>
  <c r="W243" i="37"/>
  <c r="AL243" i="37"/>
  <c r="AN243" i="37"/>
  <c r="S243" i="37"/>
  <c r="AG243" i="37"/>
  <c r="R243" i="37"/>
  <c r="AJ243" i="37"/>
  <c r="AA243" i="37"/>
  <c r="AQ127" i="37"/>
  <c r="K127" i="37"/>
  <c r="V127" i="37"/>
  <c r="AB127" i="37"/>
  <c r="R127" i="37"/>
  <c r="W127" i="37"/>
  <c r="X127" i="37"/>
  <c r="AS127" i="37"/>
  <c r="M127" i="37"/>
  <c r="AG127" i="37"/>
  <c r="Q127" i="37"/>
  <c r="AH127" i="37"/>
  <c r="AN127" i="37"/>
  <c r="AO127" i="37"/>
  <c r="AA127" i="37"/>
  <c r="AF127" i="37"/>
  <c r="Z127" i="37"/>
  <c r="I127" i="37"/>
  <c r="Y127" i="37"/>
  <c r="AC127" i="37"/>
  <c r="AE127" i="37"/>
  <c r="AK127" i="37"/>
  <c r="AL127" i="37"/>
  <c r="S127" i="37"/>
  <c r="AI127" i="37"/>
  <c r="O127" i="37"/>
  <c r="AT127" i="37"/>
  <c r="U127" i="37"/>
  <c r="AM127" i="37"/>
  <c r="AD127" i="37"/>
  <c r="T127" i="37"/>
  <c r="L127" i="37"/>
  <c r="AR127" i="37"/>
  <c r="AJ127" i="37"/>
  <c r="AP127" i="37"/>
  <c r="N127" i="37"/>
  <c r="P127" i="37"/>
  <c r="N422" i="36"/>
  <c r="AB422" i="36"/>
  <c r="AQ422" i="36"/>
  <c r="V422" i="36"/>
  <c r="AK422" i="36"/>
  <c r="AP422" i="36"/>
  <c r="AL422" i="36"/>
  <c r="R422" i="36"/>
  <c r="AG422" i="36"/>
  <c r="AJ422" i="36"/>
  <c r="AD422" i="36"/>
  <c r="K422" i="36"/>
  <c r="AC422" i="36"/>
  <c r="AE422" i="36"/>
  <c r="W422" i="36"/>
  <c r="AN422" i="36"/>
  <c r="AI422" i="36"/>
  <c r="Q422" i="36"/>
  <c r="P422" i="36"/>
  <c r="L422" i="36"/>
  <c r="M422" i="36"/>
  <c r="AT422" i="36"/>
  <c r="I422" i="36"/>
  <c r="AM422" i="36"/>
  <c r="T422" i="36"/>
  <c r="S422" i="36"/>
  <c r="O422" i="36"/>
  <c r="AS422" i="36"/>
  <c r="X422" i="36"/>
  <c r="AO422" i="36"/>
  <c r="AH422" i="36"/>
  <c r="Y422" i="36"/>
  <c r="AA422" i="36"/>
  <c r="AR422" i="36"/>
  <c r="Z422" i="36"/>
  <c r="AF422" i="36"/>
  <c r="U422" i="36"/>
  <c r="AI538" i="36"/>
  <c r="S538" i="36"/>
  <c r="AT538" i="36"/>
  <c r="U538" i="36"/>
  <c r="T538" i="36"/>
  <c r="AQ538" i="36"/>
  <c r="AB538" i="36"/>
  <c r="V538" i="36"/>
  <c r="Q538" i="36"/>
  <c r="O538" i="36"/>
  <c r="AH538" i="36"/>
  <c r="R538" i="36"/>
  <c r="Y538" i="36"/>
  <c r="AR538" i="36"/>
  <c r="AA538" i="36"/>
  <c r="AF538" i="36"/>
  <c r="M538" i="36"/>
  <c r="AL538" i="36"/>
  <c r="L538" i="36"/>
  <c r="I538" i="36"/>
  <c r="AD538" i="36"/>
  <c r="AN538" i="36"/>
  <c r="AG538" i="36"/>
  <c r="P538" i="36"/>
  <c r="AC538" i="36"/>
  <c r="X538" i="36"/>
  <c r="AP538" i="36"/>
  <c r="N538" i="36"/>
  <c r="AO538" i="36"/>
  <c r="AE538" i="36"/>
  <c r="Z538" i="36"/>
  <c r="K538" i="36"/>
  <c r="W538" i="36"/>
  <c r="AK538" i="36"/>
  <c r="AJ538" i="36"/>
  <c r="AM538" i="36"/>
  <c r="AS538" i="36"/>
  <c r="P419" i="36"/>
  <c r="K419" i="36"/>
  <c r="AC419" i="36"/>
  <c r="I419" i="36"/>
  <c r="AR419" i="36"/>
  <c r="L419" i="36"/>
  <c r="AO419" i="36"/>
  <c r="U419" i="36"/>
  <c r="AN419" i="36"/>
  <c r="AQ419" i="36"/>
  <c r="AH419" i="36"/>
  <c r="N419" i="36"/>
  <c r="AB419" i="36"/>
  <c r="Z419" i="36"/>
  <c r="W419" i="36"/>
  <c r="R419" i="36"/>
  <c r="X419" i="36"/>
  <c r="S419" i="36"/>
  <c r="O419" i="36"/>
  <c r="AT419" i="36"/>
  <c r="AJ419" i="36"/>
  <c r="M419" i="36"/>
  <c r="Y419" i="36"/>
  <c r="AE419" i="36"/>
  <c r="AF419" i="36"/>
  <c r="AP419" i="36"/>
  <c r="T419" i="36"/>
  <c r="AI419" i="36"/>
  <c r="AS419" i="36"/>
  <c r="AM419" i="36"/>
  <c r="AK419" i="36"/>
  <c r="AD419" i="36"/>
  <c r="AL419" i="36"/>
  <c r="AG419" i="36"/>
  <c r="AA419" i="36"/>
  <c r="V419" i="36"/>
  <c r="Q419" i="36"/>
  <c r="U379" i="37"/>
  <c r="AN379" i="37"/>
  <c r="AA379" i="37"/>
  <c r="K379" i="37"/>
  <c r="W379" i="37"/>
  <c r="P379" i="37"/>
  <c r="AK379" i="37"/>
  <c r="AQ379" i="37"/>
  <c r="AH379" i="37"/>
  <c r="AS379" i="37"/>
  <c r="Y379" i="37"/>
  <c r="AM379" i="37"/>
  <c r="N379" i="37"/>
  <c r="X379" i="37"/>
  <c r="AR379" i="37"/>
  <c r="AJ379" i="37"/>
  <c r="Z379" i="37"/>
  <c r="AD379" i="37"/>
  <c r="AP379" i="37"/>
  <c r="AB379" i="37"/>
  <c r="Q379" i="37"/>
  <c r="L379" i="37"/>
  <c r="T379" i="37"/>
  <c r="AO379" i="37"/>
  <c r="AI379" i="37"/>
  <c r="AL379" i="37"/>
  <c r="O379" i="37"/>
  <c r="AT379" i="37"/>
  <c r="S379" i="37"/>
  <c r="AG379" i="37"/>
  <c r="I379" i="37"/>
  <c r="M379" i="37"/>
  <c r="R379" i="37"/>
  <c r="V379" i="37"/>
  <c r="AC379" i="37"/>
  <c r="AF379" i="37"/>
  <c r="AE379" i="37"/>
  <c r="AF51" i="37"/>
  <c r="N51" i="37"/>
  <c r="X51" i="37"/>
  <c r="V51" i="37"/>
  <c r="AK51" i="37"/>
  <c r="L51" i="37"/>
  <c r="AJ51" i="37"/>
  <c r="AN51" i="37"/>
  <c r="AD51" i="37"/>
  <c r="T51" i="37"/>
  <c r="AT51" i="37"/>
  <c r="I51" i="37"/>
  <c r="AO51" i="37"/>
  <c r="AH51" i="37"/>
  <c r="Y51" i="37"/>
  <c r="AG51" i="37"/>
  <c r="AR51" i="37"/>
  <c r="AP51" i="37"/>
  <c r="AM51" i="37"/>
  <c r="K51" i="37"/>
  <c r="AQ51" i="37"/>
  <c r="S51" i="37"/>
  <c r="AS51" i="37"/>
  <c r="Z51" i="37"/>
  <c r="AL51" i="37"/>
  <c r="W51" i="37"/>
  <c r="R51" i="37"/>
  <c r="AI51" i="37"/>
  <c r="P51" i="37"/>
  <c r="AE51" i="37"/>
  <c r="Q51" i="37"/>
  <c r="U51" i="37"/>
  <c r="AB51" i="37"/>
  <c r="O51" i="37"/>
  <c r="AC51" i="37"/>
  <c r="AA51" i="37"/>
  <c r="M51" i="37"/>
  <c r="Z382" i="35"/>
  <c r="AD382" i="35"/>
  <c r="AH382" i="35"/>
  <c r="AS382" i="35"/>
  <c r="O382" i="35"/>
  <c r="S382" i="35"/>
  <c r="K382" i="35"/>
  <c r="AF382" i="35"/>
  <c r="AB382" i="35"/>
  <c r="AR382" i="35"/>
  <c r="AE382" i="35"/>
  <c r="L382" i="35"/>
  <c r="R382" i="35"/>
  <c r="X382" i="35"/>
  <c r="AT382" i="35"/>
  <c r="AI382" i="35"/>
  <c r="AG382" i="35"/>
  <c r="AP382" i="35"/>
  <c r="AJ382" i="35"/>
  <c r="AL382" i="35"/>
  <c r="Y382" i="35"/>
  <c r="AC382" i="35"/>
  <c r="V382" i="35"/>
  <c r="M382" i="35"/>
  <c r="W382" i="35"/>
  <c r="I382" i="35"/>
  <c r="AA382" i="35"/>
  <c r="AN382" i="35"/>
  <c r="P382" i="35"/>
  <c r="AK382" i="35"/>
  <c r="AO382" i="35"/>
  <c r="N382" i="35"/>
  <c r="AM382" i="35"/>
  <c r="T382" i="35"/>
  <c r="AQ382" i="35"/>
  <c r="U382" i="35"/>
  <c r="Q382" i="35"/>
  <c r="AE6" i="35"/>
  <c r="AF6" i="35"/>
  <c r="Y6" i="35"/>
  <c r="AR6" i="35"/>
  <c r="X6" i="35"/>
  <c r="AO6" i="35"/>
  <c r="AA6" i="35"/>
  <c r="Z6" i="35"/>
  <c r="R6" i="35"/>
  <c r="AJ6" i="35"/>
  <c r="Q6" i="35"/>
  <c r="P6" i="35"/>
  <c r="W6" i="35"/>
  <c r="U6" i="35"/>
  <c r="L6" i="35"/>
  <c r="AC6" i="35"/>
  <c r="I6" i="35"/>
  <c r="S6" i="35"/>
  <c r="V6" i="35"/>
  <c r="AM6" i="35"/>
  <c r="AP6" i="35"/>
  <c r="AN6" i="35"/>
  <c r="T6" i="35"/>
  <c r="AL6" i="35"/>
  <c r="AQ6" i="35"/>
  <c r="AH6" i="35"/>
  <c r="AT6" i="35"/>
  <c r="AD6" i="35"/>
  <c r="AG6" i="35"/>
  <c r="N6" i="35"/>
  <c r="AS6" i="35"/>
  <c r="AB6" i="35"/>
  <c r="O6" i="35"/>
  <c r="AK6" i="35"/>
  <c r="AI6" i="35"/>
  <c r="M6" i="35"/>
  <c r="K6" i="35"/>
  <c r="AB514" i="37"/>
  <c r="AG514" i="37"/>
  <c r="S514" i="37"/>
  <c r="AT514" i="37"/>
  <c r="P514" i="37"/>
  <c r="L514" i="37"/>
  <c r="AE514" i="37"/>
  <c r="N514" i="37"/>
  <c r="AA514" i="37"/>
  <c r="AJ514" i="37"/>
  <c r="AO514" i="37"/>
  <c r="AC514" i="37"/>
  <c r="M514" i="37"/>
  <c r="X514" i="37"/>
  <c r="V514" i="37"/>
  <c r="AP514" i="37"/>
  <c r="T514" i="37"/>
  <c r="AM514" i="37"/>
  <c r="AS514" i="37"/>
  <c r="I514" i="37"/>
  <c r="AD514" i="37"/>
  <c r="W514" i="37"/>
  <c r="AR514" i="37"/>
  <c r="AQ514" i="37"/>
  <c r="K514" i="37"/>
  <c r="O514" i="37"/>
  <c r="AL514" i="37"/>
  <c r="AH514" i="37"/>
  <c r="AI514" i="37"/>
  <c r="AK514" i="37"/>
  <c r="Q514" i="37"/>
  <c r="AN514" i="37"/>
  <c r="Z514" i="37"/>
  <c r="R514" i="37"/>
  <c r="U514" i="37"/>
  <c r="AF514" i="37"/>
  <c r="Y514" i="37"/>
  <c r="AI481" i="35"/>
  <c r="R481" i="35"/>
  <c r="O481" i="35"/>
  <c r="AG481" i="35"/>
  <c r="AK481" i="35"/>
  <c r="L481" i="35"/>
  <c r="AT481" i="35"/>
  <c r="N481" i="35"/>
  <c r="I481" i="35"/>
  <c r="X481" i="35"/>
  <c r="U481" i="35"/>
  <c r="AO481" i="35"/>
  <c r="AP481" i="35"/>
  <c r="AR481" i="35"/>
  <c r="M481" i="35"/>
  <c r="AN481" i="35"/>
  <c r="AL481" i="35"/>
  <c r="AM481" i="35"/>
  <c r="Z481" i="35"/>
  <c r="Y481" i="35"/>
  <c r="P481" i="35"/>
  <c r="K481" i="35"/>
  <c r="T481" i="35"/>
  <c r="AA481" i="35"/>
  <c r="AH481" i="35"/>
  <c r="AF481" i="35"/>
  <c r="AC481" i="35"/>
  <c r="AS481" i="35"/>
  <c r="AQ481" i="35"/>
  <c r="W481" i="35"/>
  <c r="AD481" i="35"/>
  <c r="Q481" i="35"/>
  <c r="S481" i="35"/>
  <c r="AJ481" i="35"/>
  <c r="AE481" i="35"/>
  <c r="AB481" i="35"/>
  <c r="V481" i="35"/>
  <c r="O28" i="37"/>
  <c r="AT28" i="37"/>
  <c r="AL28" i="37"/>
  <c r="AQ28" i="37"/>
  <c r="K28" i="37"/>
  <c r="AS28" i="37"/>
  <c r="AJ28" i="37"/>
  <c r="Q28" i="37"/>
  <c r="AM28" i="37"/>
  <c r="AP28" i="37"/>
  <c r="AN28" i="37"/>
  <c r="Y28" i="37"/>
  <c r="AR28" i="37"/>
  <c r="W28" i="37"/>
  <c r="U28" i="37"/>
  <c r="R28" i="37"/>
  <c r="T28" i="37"/>
  <c r="L28" i="37"/>
  <c r="AK28" i="37"/>
  <c r="N28" i="37"/>
  <c r="AF28" i="37"/>
  <c r="AO28" i="37"/>
  <c r="I28" i="37"/>
  <c r="Z28" i="37"/>
  <c r="AD28" i="37"/>
  <c r="P28" i="37"/>
  <c r="AA28" i="37"/>
  <c r="X28" i="37"/>
  <c r="AG28" i="37"/>
  <c r="S28" i="37"/>
  <c r="M28" i="37"/>
  <c r="AI28" i="37"/>
  <c r="AE28" i="37"/>
  <c r="AC28" i="37"/>
  <c r="AB28" i="37"/>
  <c r="AH28" i="37"/>
  <c r="V28" i="37"/>
  <c r="AQ434" i="35"/>
  <c r="AL434" i="35"/>
  <c r="V434" i="35"/>
  <c r="AJ434" i="35"/>
  <c r="AS434" i="35"/>
  <c r="S434" i="35"/>
  <c r="AN434" i="35"/>
  <c r="Y434" i="35"/>
  <c r="AB434" i="35"/>
  <c r="I434" i="35"/>
  <c r="U434" i="35"/>
  <c r="Z434" i="35"/>
  <c r="L434" i="35"/>
  <c r="X434" i="35"/>
  <c r="AP434" i="35"/>
  <c r="W434" i="35"/>
  <c r="R434" i="35"/>
  <c r="AR434" i="35"/>
  <c r="Q434" i="35"/>
  <c r="AT434" i="35"/>
  <c r="AM434" i="35"/>
  <c r="N434" i="35"/>
  <c r="AG434" i="35"/>
  <c r="AI434" i="35"/>
  <c r="AA434" i="35"/>
  <c r="AE434" i="35"/>
  <c r="AF434" i="35"/>
  <c r="O434" i="35"/>
  <c r="AH434" i="35"/>
  <c r="M434" i="35"/>
  <c r="K434" i="35"/>
  <c r="AK434" i="35"/>
  <c r="AC434" i="35"/>
  <c r="AD434" i="35"/>
  <c r="P434" i="35"/>
  <c r="T434" i="35"/>
  <c r="AO434" i="35"/>
  <c r="W476" i="37"/>
  <c r="AR476" i="37"/>
  <c r="AJ476" i="37"/>
  <c r="AO476" i="37"/>
  <c r="AP476" i="37"/>
  <c r="AI476" i="37"/>
  <c r="AL476" i="37"/>
  <c r="O476" i="37"/>
  <c r="I476" i="37"/>
  <c r="AG476" i="37"/>
  <c r="AD476" i="37"/>
  <c r="L476" i="37"/>
  <c r="Y476" i="37"/>
  <c r="P476" i="37"/>
  <c r="T476" i="37"/>
  <c r="AF476" i="37"/>
  <c r="AM476" i="37"/>
  <c r="AC476" i="37"/>
  <c r="M476" i="37"/>
  <c r="K476" i="37"/>
  <c r="AA476" i="37"/>
  <c r="Z476" i="37"/>
  <c r="X476" i="37"/>
  <c r="N476" i="37"/>
  <c r="V476" i="37"/>
  <c r="AB476" i="37"/>
  <c r="AE476" i="37"/>
  <c r="U476" i="37"/>
  <c r="AN476" i="37"/>
  <c r="AK476" i="37"/>
  <c r="AS476" i="37"/>
  <c r="Q476" i="37"/>
  <c r="AH476" i="37"/>
  <c r="AQ476" i="37"/>
  <c r="S476" i="37"/>
  <c r="R476" i="37"/>
  <c r="AT476" i="37"/>
  <c r="AF307" i="37"/>
  <c r="W307" i="37"/>
  <c r="AJ307" i="37"/>
  <c r="AQ307" i="37"/>
  <c r="Q307" i="37"/>
  <c r="S307" i="37"/>
  <c r="AB307" i="37"/>
  <c r="AS307" i="37"/>
  <c r="M307" i="37"/>
  <c r="N307" i="37"/>
  <c r="R307" i="37"/>
  <c r="Z307" i="37"/>
  <c r="O307" i="37"/>
  <c r="AO307" i="37"/>
  <c r="I307" i="37"/>
  <c r="AP307" i="37"/>
  <c r="AR307" i="37"/>
  <c r="Y307" i="37"/>
  <c r="AD307" i="37"/>
  <c r="L307" i="37"/>
  <c r="K307" i="37"/>
  <c r="P307" i="37"/>
  <c r="AI307" i="37"/>
  <c r="V307" i="37"/>
  <c r="X307" i="37"/>
  <c r="AK307" i="37"/>
  <c r="AH307" i="37"/>
  <c r="AT307" i="37"/>
  <c r="AM307" i="37"/>
  <c r="U307" i="37"/>
  <c r="AN307" i="37"/>
  <c r="AA307" i="37"/>
  <c r="AG307" i="37"/>
  <c r="AC307" i="37"/>
  <c r="T307" i="37"/>
  <c r="AL307" i="37"/>
  <c r="AE307" i="37"/>
  <c r="AK80" i="35"/>
  <c r="AP80" i="35"/>
  <c r="AH80" i="35"/>
  <c r="N80" i="35"/>
  <c r="AG80" i="35"/>
  <c r="AJ80" i="35"/>
  <c r="AA80" i="35"/>
  <c r="AR80" i="35"/>
  <c r="Y80" i="35"/>
  <c r="O80" i="35"/>
  <c r="V80" i="35"/>
  <c r="AM80" i="35"/>
  <c r="U80" i="35"/>
  <c r="AD80" i="35"/>
  <c r="X80" i="35"/>
  <c r="Q80" i="35"/>
  <c r="AN80" i="35"/>
  <c r="P80" i="35"/>
  <c r="K80" i="35"/>
  <c r="AO80" i="35"/>
  <c r="Z80" i="35"/>
  <c r="AI80" i="35"/>
  <c r="AL80" i="35"/>
  <c r="I80" i="35"/>
  <c r="AF80" i="35"/>
  <c r="AE80" i="35"/>
  <c r="R80" i="35"/>
  <c r="T80" i="35"/>
  <c r="W80" i="35"/>
  <c r="AC80" i="35"/>
  <c r="AB80" i="35"/>
  <c r="S80" i="35"/>
  <c r="AS80" i="35"/>
  <c r="M80" i="35"/>
  <c r="AT80" i="35"/>
  <c r="AQ80" i="35"/>
  <c r="L80" i="35"/>
  <c r="AT450" i="35"/>
  <c r="U450" i="35"/>
  <c r="V450" i="35"/>
  <c r="AP450" i="35"/>
  <c r="AB450" i="35"/>
  <c r="AE450" i="35"/>
  <c r="Q450" i="35"/>
  <c r="P450" i="35"/>
  <c r="AH450" i="35"/>
  <c r="R450" i="35"/>
  <c r="S450" i="35"/>
  <c r="AS450" i="35"/>
  <c r="M450" i="35"/>
  <c r="K450" i="35"/>
  <c r="X450" i="35"/>
  <c r="Z450" i="35"/>
  <c r="AC450" i="35"/>
  <c r="AF450" i="35"/>
  <c r="W450" i="35"/>
  <c r="AK450" i="35"/>
  <c r="AJ450" i="35"/>
  <c r="L450" i="35"/>
  <c r="I450" i="35"/>
  <c r="AG450" i="35"/>
  <c r="AD450" i="35"/>
  <c r="N450" i="35"/>
  <c r="Y450" i="35"/>
  <c r="O450" i="35"/>
  <c r="AA450" i="35"/>
  <c r="AN450" i="35"/>
  <c r="AL450" i="35"/>
  <c r="T450" i="35"/>
  <c r="AR450" i="35"/>
  <c r="AI450" i="35"/>
  <c r="AM450" i="35"/>
  <c r="AO450" i="35"/>
  <c r="AQ450" i="35"/>
  <c r="AE401" i="36"/>
  <c r="I401" i="36"/>
  <c r="AR401" i="36"/>
  <c r="P401" i="36"/>
  <c r="AK401" i="36"/>
  <c r="W401" i="36"/>
  <c r="AL401" i="36"/>
  <c r="AS401" i="36"/>
  <c r="AJ401" i="36"/>
  <c r="AO401" i="36"/>
  <c r="Q401" i="36"/>
  <c r="AH401" i="36"/>
  <c r="AN401" i="36"/>
  <c r="AQ401" i="36"/>
  <c r="Y401" i="36"/>
  <c r="Z401" i="36"/>
  <c r="S401" i="36"/>
  <c r="O401" i="36"/>
  <c r="AM401" i="36"/>
  <c r="V401" i="36"/>
  <c r="M401" i="36"/>
  <c r="U401" i="36"/>
  <c r="L401" i="36"/>
  <c r="R401" i="36"/>
  <c r="AB401" i="36"/>
  <c r="T401" i="36"/>
  <c r="AA401" i="36"/>
  <c r="AI401" i="36"/>
  <c r="AG401" i="36"/>
  <c r="AC401" i="36"/>
  <c r="AD401" i="36"/>
  <c r="K401" i="36"/>
  <c r="AT401" i="36"/>
  <c r="AP401" i="36"/>
  <c r="N401" i="36"/>
  <c r="AF401" i="36"/>
  <c r="X401" i="36"/>
  <c r="V351" i="37"/>
  <c r="AJ351" i="37"/>
  <c r="AG351" i="37"/>
  <c r="AN351" i="37"/>
  <c r="Z351" i="37"/>
  <c r="AE351" i="37"/>
  <c r="P351" i="37"/>
  <c r="AC351" i="37"/>
  <c r="AI351" i="37"/>
  <c r="R351" i="37"/>
  <c r="AR351" i="37"/>
  <c r="AB351" i="37"/>
  <c r="Y351" i="37"/>
  <c r="AD351" i="37"/>
  <c r="K351" i="37"/>
  <c r="AP351" i="37"/>
  <c r="AO351" i="37"/>
  <c r="I351" i="37"/>
  <c r="AM351" i="37"/>
  <c r="O351" i="37"/>
  <c r="AA351" i="37"/>
  <c r="AS351" i="37"/>
  <c r="N351" i="37"/>
  <c r="AK351" i="37"/>
  <c r="AF351" i="37"/>
  <c r="U351" i="37"/>
  <c r="AQ351" i="37"/>
  <c r="X351" i="37"/>
  <c r="T351" i="37"/>
  <c r="AL351" i="37"/>
  <c r="Q351" i="37"/>
  <c r="AH351" i="37"/>
  <c r="W351" i="37"/>
  <c r="L351" i="37"/>
  <c r="AT351" i="37"/>
  <c r="M351" i="37"/>
  <c r="S351" i="37"/>
  <c r="V268" i="36"/>
  <c r="AQ268" i="36"/>
  <c r="AB268" i="36"/>
  <c r="AC268" i="36"/>
  <c r="Y268" i="36"/>
  <c r="U268" i="36"/>
  <c r="X268" i="36"/>
  <c r="W268" i="36"/>
  <c r="S268" i="36"/>
  <c r="O268" i="36"/>
  <c r="T268" i="36"/>
  <c r="R268" i="36"/>
  <c r="N268" i="36"/>
  <c r="AN268" i="36"/>
  <c r="M268" i="36"/>
  <c r="AE268" i="36"/>
  <c r="AJ268" i="36"/>
  <c r="AT268" i="36"/>
  <c r="Z268" i="36"/>
  <c r="L268" i="36"/>
  <c r="AP268" i="36"/>
  <c r="AS268" i="36"/>
  <c r="AK268" i="36"/>
  <c r="AM268" i="36"/>
  <c r="AL268" i="36"/>
  <c r="AO268" i="36"/>
  <c r="AI268" i="36"/>
  <c r="AD268" i="36"/>
  <c r="I268" i="36"/>
  <c r="Q268" i="36"/>
  <c r="AA268" i="36"/>
  <c r="AG268" i="36"/>
  <c r="AH268" i="36"/>
  <c r="P268" i="36"/>
  <c r="AR268" i="36"/>
  <c r="AF268" i="36"/>
  <c r="K268" i="36"/>
  <c r="AL415" i="35"/>
  <c r="Q415" i="35"/>
  <c r="R415" i="35"/>
  <c r="AE415" i="35"/>
  <c r="AS415" i="35"/>
  <c r="M415" i="35"/>
  <c r="L415" i="35"/>
  <c r="V415" i="35"/>
  <c r="AI415" i="35"/>
  <c r="AO415" i="35"/>
  <c r="I415" i="35"/>
  <c r="AN415" i="35"/>
  <c r="N415" i="35"/>
  <c r="O415" i="35"/>
  <c r="Y415" i="35"/>
  <c r="AB415" i="35"/>
  <c r="K415" i="35"/>
  <c r="P415" i="35"/>
  <c r="X415" i="35"/>
  <c r="AG415" i="35"/>
  <c r="Z415" i="35"/>
  <c r="AR415" i="35"/>
  <c r="AC415" i="35"/>
  <c r="S415" i="35"/>
  <c r="AT415" i="35"/>
  <c r="U415" i="35"/>
  <c r="AP415" i="35"/>
  <c r="W415" i="35"/>
  <c r="AD415" i="35"/>
  <c r="T415" i="35"/>
  <c r="AK415" i="35"/>
  <c r="AM415" i="35"/>
  <c r="AH415" i="35"/>
  <c r="AQ415" i="35"/>
  <c r="AF415" i="35"/>
  <c r="AA415" i="35"/>
  <c r="AJ415" i="35"/>
  <c r="AO119" i="35"/>
  <c r="AC119" i="35"/>
  <c r="T119" i="35"/>
  <c r="L119" i="35"/>
  <c r="AN119" i="35"/>
  <c r="V119" i="35"/>
  <c r="U119" i="35"/>
  <c r="I119" i="35"/>
  <c r="R119" i="35"/>
  <c r="P119" i="35"/>
  <c r="AR119" i="35"/>
  <c r="AT119" i="35"/>
  <c r="N119" i="35"/>
  <c r="K119" i="35"/>
  <c r="AI119" i="35"/>
  <c r="AD119" i="35"/>
  <c r="AF119" i="35"/>
  <c r="X119" i="35"/>
  <c r="AJ119" i="35"/>
  <c r="AL119" i="35"/>
  <c r="AM119" i="35"/>
  <c r="AG119" i="35"/>
  <c r="AH119" i="35"/>
  <c r="AE119" i="35"/>
  <c r="Y119" i="35"/>
  <c r="W119" i="35"/>
  <c r="Z119" i="35"/>
  <c r="Q119" i="35"/>
  <c r="AA119" i="35"/>
  <c r="S119" i="35"/>
  <c r="AP119" i="35"/>
  <c r="AS119" i="35"/>
  <c r="M119" i="35"/>
  <c r="AK119" i="35"/>
  <c r="O119" i="35"/>
  <c r="AB119" i="35"/>
  <c r="AQ119" i="35"/>
  <c r="T439" i="35"/>
  <c r="R439" i="35"/>
  <c r="AK439" i="35"/>
  <c r="Y439" i="35"/>
  <c r="P439" i="35"/>
  <c r="M439" i="35"/>
  <c r="Z439" i="35"/>
  <c r="K439" i="35"/>
  <c r="AR439" i="35"/>
  <c r="L439" i="35"/>
  <c r="AP439" i="35"/>
  <c r="Q439" i="35"/>
  <c r="AO439" i="35"/>
  <c r="AB439" i="35"/>
  <c r="AC439" i="35"/>
  <c r="N439" i="35"/>
  <c r="S439" i="35"/>
  <c r="AJ439" i="35"/>
  <c r="AA439" i="35"/>
  <c r="AD439" i="35"/>
  <c r="I439" i="35"/>
  <c r="AF439" i="35"/>
  <c r="U439" i="35"/>
  <c r="V439" i="35"/>
  <c r="X439" i="35"/>
  <c r="AT439" i="35"/>
  <c r="AG439" i="35"/>
  <c r="AS439" i="35"/>
  <c r="W439" i="35"/>
  <c r="AL439" i="35"/>
  <c r="AM439" i="35"/>
  <c r="AQ439" i="35"/>
  <c r="AH439" i="35"/>
  <c r="AE439" i="35"/>
  <c r="AI439" i="35"/>
  <c r="O439" i="35"/>
  <c r="AN439" i="35"/>
  <c r="AM345" i="35"/>
  <c r="AP345" i="35"/>
  <c r="AN345" i="35"/>
  <c r="T345" i="35"/>
  <c r="V345" i="35"/>
  <c r="AI345" i="35"/>
  <c r="AK345" i="35"/>
  <c r="AH345" i="35"/>
  <c r="I345" i="35"/>
  <c r="AT345" i="35"/>
  <c r="Q345" i="35"/>
  <c r="AE345" i="35"/>
  <c r="AF345" i="35"/>
  <c r="AC345" i="35"/>
  <c r="AL345" i="35"/>
  <c r="AB345" i="35"/>
  <c r="O345" i="35"/>
  <c r="AO345" i="35"/>
  <c r="N345" i="35"/>
  <c r="U345" i="35"/>
  <c r="L345" i="35"/>
  <c r="AA345" i="35"/>
  <c r="P345" i="35"/>
  <c r="AG345" i="35"/>
  <c r="X345" i="35"/>
  <c r="AQ345" i="35"/>
  <c r="AS345" i="35"/>
  <c r="AR345" i="35"/>
  <c r="K345" i="35"/>
  <c r="AD345" i="35"/>
  <c r="AJ345" i="35"/>
  <c r="Z345" i="35"/>
  <c r="Y345" i="35"/>
  <c r="W345" i="35"/>
  <c r="R345" i="35"/>
  <c r="M345" i="35"/>
  <c r="S345" i="35"/>
  <c r="AD19" i="35"/>
  <c r="AF19" i="35"/>
  <c r="T19" i="35"/>
  <c r="AM19" i="35"/>
  <c r="S19" i="35"/>
  <c r="Z19" i="35"/>
  <c r="AA19" i="35"/>
  <c r="M19" i="35"/>
  <c r="AE19" i="35"/>
  <c r="L19" i="35"/>
  <c r="AP19" i="35"/>
  <c r="AK19" i="35"/>
  <c r="AJ19" i="35"/>
  <c r="AN19" i="35"/>
  <c r="AL19" i="35"/>
  <c r="U19" i="35"/>
  <c r="AC19" i="35"/>
  <c r="AG19" i="35"/>
  <c r="AH19" i="35"/>
  <c r="P19" i="35"/>
  <c r="W19" i="35"/>
  <c r="Y19" i="35"/>
  <c r="AQ19" i="35"/>
  <c r="X19" i="35"/>
  <c r="K19" i="35"/>
  <c r="Q19" i="35"/>
  <c r="AO19" i="35"/>
  <c r="I19" i="35"/>
  <c r="N19" i="35"/>
  <c r="O19" i="35"/>
  <c r="V19" i="35"/>
  <c r="R19" i="35"/>
  <c r="AS19" i="35"/>
  <c r="AB19" i="35"/>
  <c r="AR19" i="35"/>
  <c r="AT19" i="35"/>
  <c r="AI19" i="35"/>
  <c r="AL220" i="36"/>
  <c r="Q220" i="36"/>
  <c r="AG220" i="36"/>
  <c r="AQ220" i="36"/>
  <c r="T220" i="36"/>
  <c r="R220" i="36"/>
  <c r="N220" i="36"/>
  <c r="V220" i="36"/>
  <c r="P220" i="36"/>
  <c r="M220" i="36"/>
  <c r="I220" i="36"/>
  <c r="AA220" i="36"/>
  <c r="AR220" i="36"/>
  <c r="L220" i="36"/>
  <c r="AT220" i="36"/>
  <c r="AP220" i="36"/>
  <c r="AN220" i="36"/>
  <c r="AC220" i="36"/>
  <c r="AE220" i="36"/>
  <c r="AJ220" i="36"/>
  <c r="W220" i="36"/>
  <c r="Z220" i="36"/>
  <c r="AO220" i="36"/>
  <c r="AI220" i="36"/>
  <c r="AF220" i="36"/>
  <c r="AD220" i="36"/>
  <c r="AM220" i="36"/>
  <c r="AH220" i="36"/>
  <c r="K220" i="36"/>
  <c r="Y220" i="36"/>
  <c r="S220" i="36"/>
  <c r="AK220" i="36"/>
  <c r="U220" i="36"/>
  <c r="O220" i="36"/>
  <c r="AS220" i="36"/>
  <c r="X220" i="36"/>
  <c r="AB220" i="36"/>
  <c r="AE48" i="37"/>
  <c r="AF48" i="37"/>
  <c r="AC48" i="37"/>
  <c r="AO48" i="37"/>
  <c r="Q48" i="37"/>
  <c r="AA48" i="37"/>
  <c r="Z48" i="37"/>
  <c r="X48" i="37"/>
  <c r="AJ48" i="37"/>
  <c r="AR48" i="37"/>
  <c r="W48" i="37"/>
  <c r="U48" i="37"/>
  <c r="R48" i="37"/>
  <c r="Y48" i="37"/>
  <c r="V48" i="37"/>
  <c r="AM48" i="37"/>
  <c r="AP48" i="37"/>
  <c r="AN48" i="37"/>
  <c r="T48" i="37"/>
  <c r="L48" i="37"/>
  <c r="S48" i="37"/>
  <c r="M48" i="37"/>
  <c r="AK48" i="37"/>
  <c r="O48" i="37"/>
  <c r="AT48" i="37"/>
  <c r="K48" i="37"/>
  <c r="AD48" i="37"/>
  <c r="I48" i="37"/>
  <c r="AQ48" i="37"/>
  <c r="AS48" i="37"/>
  <c r="AG48" i="37"/>
  <c r="AI48" i="37"/>
  <c r="AH48" i="37"/>
  <c r="AL48" i="37"/>
  <c r="N48" i="37"/>
  <c r="AB48" i="37"/>
  <c r="P48" i="37"/>
  <c r="Q255" i="37"/>
  <c r="O255" i="37"/>
  <c r="AL255" i="37"/>
  <c r="K255" i="37"/>
  <c r="AS255" i="37"/>
  <c r="M255" i="37"/>
  <c r="AD255" i="37"/>
  <c r="AH255" i="37"/>
  <c r="AO255" i="37"/>
  <c r="I255" i="37"/>
  <c r="AQ255" i="37"/>
  <c r="W255" i="37"/>
  <c r="R255" i="37"/>
  <c r="Y255" i="37"/>
  <c r="Z255" i="37"/>
  <c r="N255" i="37"/>
  <c r="L255" i="37"/>
  <c r="X255" i="37"/>
  <c r="AK255" i="37"/>
  <c r="AI255" i="37"/>
  <c r="AM255" i="37"/>
  <c r="U255" i="37"/>
  <c r="AG255" i="37"/>
  <c r="AB255" i="37"/>
  <c r="S255" i="37"/>
  <c r="AR255" i="37"/>
  <c r="AC255" i="37"/>
  <c r="V255" i="37"/>
  <c r="AT255" i="37"/>
  <c r="AE255" i="37"/>
  <c r="AA255" i="37"/>
  <c r="T255" i="37"/>
  <c r="AF255" i="37"/>
  <c r="P255" i="37"/>
  <c r="AN255" i="37"/>
  <c r="AJ255" i="37"/>
  <c r="AP255" i="37"/>
  <c r="AK505" i="36"/>
  <c r="AR505" i="36"/>
  <c r="Q505" i="36"/>
  <c r="AA505" i="36"/>
  <c r="AJ505" i="36"/>
  <c r="N505" i="36"/>
  <c r="W505" i="36"/>
  <c r="T505" i="36"/>
  <c r="AN505" i="36"/>
  <c r="AC505" i="36"/>
  <c r="X505" i="36"/>
  <c r="AL505" i="36"/>
  <c r="AT505" i="36"/>
  <c r="I505" i="36"/>
  <c r="Y505" i="36"/>
  <c r="Z505" i="36"/>
  <c r="P505" i="36"/>
  <c r="AD505" i="36"/>
  <c r="O505" i="36"/>
  <c r="AE505" i="36"/>
  <c r="R505" i="36"/>
  <c r="K505" i="36"/>
  <c r="V505" i="36"/>
  <c r="AS505" i="36"/>
  <c r="AM505" i="36"/>
  <c r="AO505" i="36"/>
  <c r="AB505" i="36"/>
  <c r="U505" i="36"/>
  <c r="AH505" i="36"/>
  <c r="M505" i="36"/>
  <c r="AI505" i="36"/>
  <c r="S505" i="36"/>
  <c r="L505" i="36"/>
  <c r="AG505" i="36"/>
  <c r="AF505" i="36"/>
  <c r="AP505" i="36"/>
  <c r="AQ505" i="36"/>
  <c r="W165" i="36"/>
  <c r="Y165" i="36"/>
  <c r="U165" i="36"/>
  <c r="V165" i="36"/>
  <c r="R165" i="36"/>
  <c r="S165" i="36"/>
  <c r="T165" i="36"/>
  <c r="P165" i="36"/>
  <c r="AC165" i="36"/>
  <c r="O165" i="36"/>
  <c r="N165" i="36"/>
  <c r="L165" i="36"/>
  <c r="AE165" i="36"/>
  <c r="AJ165" i="36"/>
  <c r="AF165" i="36"/>
  <c r="M165" i="36"/>
  <c r="Q165" i="36"/>
  <c r="AQ165" i="36"/>
  <c r="I165" i="36"/>
  <c r="AB165" i="36"/>
  <c r="Z165" i="36"/>
  <c r="AM165" i="36"/>
  <c r="AP165" i="36"/>
  <c r="AG165" i="36"/>
  <c r="AI165" i="36"/>
  <c r="AK165" i="36"/>
  <c r="AN165" i="36"/>
  <c r="AA165" i="36"/>
  <c r="AR165" i="36"/>
  <c r="AO165" i="36"/>
  <c r="X165" i="36"/>
  <c r="AD165" i="36"/>
  <c r="AL165" i="36"/>
  <c r="AS165" i="36"/>
  <c r="AH165" i="36"/>
  <c r="AT165" i="36"/>
  <c r="K165" i="36"/>
  <c r="O408" i="36"/>
  <c r="M408" i="36"/>
  <c r="AG408" i="36"/>
  <c r="N408" i="36"/>
  <c r="AQ408" i="36"/>
  <c r="K408" i="36"/>
  <c r="AT408" i="36"/>
  <c r="Z408" i="36"/>
  <c r="AK408" i="36"/>
  <c r="AM408" i="36"/>
  <c r="AS408" i="36"/>
  <c r="AL408" i="36"/>
  <c r="T408" i="36"/>
  <c r="I408" i="36"/>
  <c r="W408" i="36"/>
  <c r="X408" i="36"/>
  <c r="AB408" i="36"/>
  <c r="AD408" i="36"/>
  <c r="AN408" i="36"/>
  <c r="L408" i="36"/>
  <c r="R408" i="36"/>
  <c r="AH408" i="36"/>
  <c r="AP408" i="36"/>
  <c r="AC408" i="36"/>
  <c r="AJ408" i="36"/>
  <c r="U408" i="36"/>
  <c r="AA408" i="36"/>
  <c r="Q408" i="36"/>
  <c r="V408" i="36"/>
  <c r="S408" i="36"/>
  <c r="AO408" i="36"/>
  <c r="AF408" i="36"/>
  <c r="Y408" i="36"/>
  <c r="AE408" i="36"/>
  <c r="AR408" i="36"/>
  <c r="P408" i="36"/>
  <c r="AI408" i="36"/>
  <c r="AF326" i="35"/>
  <c r="AA326" i="35"/>
  <c r="P326" i="35"/>
  <c r="AT326" i="35"/>
  <c r="Q326" i="35"/>
  <c r="AB326" i="35"/>
  <c r="W326" i="35"/>
  <c r="N326" i="35"/>
  <c r="AM326" i="35"/>
  <c r="S326" i="35"/>
  <c r="AP326" i="35"/>
  <c r="AS326" i="35"/>
  <c r="AN326" i="35"/>
  <c r="R326" i="35"/>
  <c r="AI326" i="35"/>
  <c r="AO326" i="35"/>
  <c r="AC326" i="35"/>
  <c r="I326" i="35"/>
  <c r="T326" i="35"/>
  <c r="AK326" i="35"/>
  <c r="AL326" i="35"/>
  <c r="AG326" i="35"/>
  <c r="AH326" i="35"/>
  <c r="L326" i="35"/>
  <c r="K326" i="35"/>
  <c r="V326" i="35"/>
  <c r="M326" i="35"/>
  <c r="Y326" i="35"/>
  <c r="U326" i="35"/>
  <c r="O326" i="35"/>
  <c r="AQ326" i="35"/>
  <c r="X326" i="35"/>
  <c r="AR326" i="35"/>
  <c r="AE326" i="35"/>
  <c r="Z326" i="35"/>
  <c r="AD326" i="35"/>
  <c r="AJ326" i="35"/>
  <c r="W206" i="35"/>
  <c r="U206" i="35"/>
  <c r="L206" i="35"/>
  <c r="Q206" i="35"/>
  <c r="X206" i="35"/>
  <c r="S206" i="35"/>
  <c r="P206" i="35"/>
  <c r="AO206" i="35"/>
  <c r="AL206" i="35"/>
  <c r="O206" i="35"/>
  <c r="AD206" i="35"/>
  <c r="AC206" i="35"/>
  <c r="AE206" i="35"/>
  <c r="AF206" i="35"/>
  <c r="Y206" i="35"/>
  <c r="AJ206" i="35"/>
  <c r="AR206" i="35"/>
  <c r="K206" i="35"/>
  <c r="V206" i="35"/>
  <c r="AB206" i="35"/>
  <c r="AP206" i="35"/>
  <c r="M206" i="35"/>
  <c r="Z206" i="35"/>
  <c r="AK206" i="35"/>
  <c r="AS206" i="35"/>
  <c r="AI206" i="35"/>
  <c r="AG206" i="35"/>
  <c r="AH206" i="35"/>
  <c r="AA206" i="35"/>
  <c r="AQ206" i="35"/>
  <c r="N206" i="35"/>
  <c r="R206" i="35"/>
  <c r="T206" i="35"/>
  <c r="AT206" i="35"/>
  <c r="AN206" i="35"/>
  <c r="I206" i="35"/>
  <c r="AM206" i="35"/>
  <c r="AE42" i="35"/>
  <c r="AH42" i="35"/>
  <c r="U42" i="35"/>
  <c r="V42" i="35"/>
  <c r="Z42" i="35"/>
  <c r="S42" i="35"/>
  <c r="AD42" i="35"/>
  <c r="AA42" i="35"/>
  <c r="AC42" i="35"/>
  <c r="N42" i="35"/>
  <c r="L42" i="35"/>
  <c r="Q42" i="35"/>
  <c r="R42" i="35"/>
  <c r="AG42" i="35"/>
  <c r="W42" i="35"/>
  <c r="X42" i="35"/>
  <c r="AL42" i="35"/>
  <c r="AR42" i="35"/>
  <c r="I42" i="35"/>
  <c r="AM42" i="35"/>
  <c r="AS42" i="35"/>
  <c r="AJ42" i="35"/>
  <c r="AO42" i="35"/>
  <c r="AT42" i="35"/>
  <c r="AB42" i="35"/>
  <c r="AP42" i="35"/>
  <c r="O42" i="35"/>
  <c r="K42" i="35"/>
  <c r="AN42" i="35"/>
  <c r="M42" i="35"/>
  <c r="T42" i="35"/>
  <c r="AQ42" i="35"/>
  <c r="Y42" i="35"/>
  <c r="AK42" i="35"/>
  <c r="AI42" i="35"/>
  <c r="AF42" i="35"/>
  <c r="P42" i="35"/>
  <c r="AM157" i="36"/>
  <c r="AT157" i="36"/>
  <c r="AP157" i="36"/>
  <c r="AH157" i="36"/>
  <c r="AG157" i="36"/>
  <c r="AI157" i="36"/>
  <c r="AO157" i="36"/>
  <c r="AK157" i="36"/>
  <c r="X157" i="36"/>
  <c r="AN157" i="36"/>
  <c r="AE157" i="36"/>
  <c r="AJ157" i="36"/>
  <c r="AF157" i="36"/>
  <c r="M157" i="36"/>
  <c r="Q157" i="36"/>
  <c r="O157" i="36"/>
  <c r="N157" i="36"/>
  <c r="L157" i="36"/>
  <c r="AA157" i="36"/>
  <c r="Z157" i="36"/>
  <c r="AR157" i="36"/>
  <c r="W157" i="36"/>
  <c r="U157" i="36"/>
  <c r="R157" i="36"/>
  <c r="AS157" i="36"/>
  <c r="S157" i="36"/>
  <c r="P157" i="36"/>
  <c r="K157" i="36"/>
  <c r="T157" i="36"/>
  <c r="AC157" i="36"/>
  <c r="AQ157" i="36"/>
  <c r="I157" i="36"/>
  <c r="AB157" i="36"/>
  <c r="V157" i="36"/>
  <c r="Y157" i="36"/>
  <c r="AL157" i="36"/>
  <c r="AD157" i="36"/>
  <c r="AB298" i="37"/>
  <c r="Z298" i="37"/>
  <c r="Y298" i="37"/>
  <c r="Q298" i="37"/>
  <c r="AS298" i="37"/>
  <c r="AP298" i="37"/>
  <c r="W298" i="37"/>
  <c r="AR298" i="37"/>
  <c r="I298" i="37"/>
  <c r="AI298" i="37"/>
  <c r="AD298" i="37"/>
  <c r="M298" i="37"/>
  <c r="AJ298" i="37"/>
  <c r="AL298" i="37"/>
  <c r="AE298" i="37"/>
  <c r="P298" i="37"/>
  <c r="S298" i="37"/>
  <c r="X298" i="37"/>
  <c r="AN298" i="37"/>
  <c r="AC298" i="37"/>
  <c r="K298" i="37"/>
  <c r="AO298" i="37"/>
  <c r="V298" i="37"/>
  <c r="AQ298" i="37"/>
  <c r="O298" i="37"/>
  <c r="AT298" i="37"/>
  <c r="AG298" i="37"/>
  <c r="U298" i="37"/>
  <c r="T298" i="37"/>
  <c r="AK298" i="37"/>
  <c r="AF298" i="37"/>
  <c r="AH298" i="37"/>
  <c r="N298" i="37"/>
  <c r="L298" i="37"/>
  <c r="AM298" i="37"/>
  <c r="R298" i="37"/>
  <c r="AA298" i="37"/>
  <c r="AF35" i="37"/>
  <c r="AG35" i="37"/>
  <c r="AH35" i="37"/>
  <c r="P35" i="37"/>
  <c r="AT35" i="37"/>
  <c r="AE35" i="37"/>
  <c r="AQ35" i="37"/>
  <c r="X35" i="37"/>
  <c r="Y35" i="37"/>
  <c r="V35" i="37"/>
  <c r="O35" i="37"/>
  <c r="AS35" i="37"/>
  <c r="AI35" i="37"/>
  <c r="W35" i="37"/>
  <c r="AM35" i="37"/>
  <c r="I35" i="37"/>
  <c r="Z35" i="37"/>
  <c r="R35" i="37"/>
  <c r="AA35" i="37"/>
  <c r="AJ35" i="37"/>
  <c r="AP35" i="37"/>
  <c r="M35" i="37"/>
  <c r="U35" i="37"/>
  <c r="K35" i="37"/>
  <c r="AL35" i="37"/>
  <c r="L35" i="37"/>
  <c r="T35" i="37"/>
  <c r="AC35" i="37"/>
  <c r="Q35" i="37"/>
  <c r="AO35" i="37"/>
  <c r="AN35" i="37"/>
  <c r="S35" i="37"/>
  <c r="AB35" i="37"/>
  <c r="N35" i="37"/>
  <c r="AD35" i="37"/>
  <c r="AK35" i="37"/>
  <c r="AR35" i="37"/>
  <c r="AP181" i="35"/>
  <c r="V181" i="35"/>
  <c r="M181" i="35"/>
  <c r="AN181" i="35"/>
  <c r="AT181" i="35"/>
  <c r="AS181" i="35"/>
  <c r="U181" i="35"/>
  <c r="R181" i="35"/>
  <c r="AJ181" i="35"/>
  <c r="AO181" i="35"/>
  <c r="AL181" i="35"/>
  <c r="K181" i="35"/>
  <c r="AF181" i="35"/>
  <c r="AI181" i="35"/>
  <c r="AE181" i="35"/>
  <c r="AQ181" i="35"/>
  <c r="P181" i="35"/>
  <c r="N181" i="35"/>
  <c r="AM181" i="35"/>
  <c r="AK181" i="35"/>
  <c r="X181" i="35"/>
  <c r="Q181" i="35"/>
  <c r="T181" i="35"/>
  <c r="AH181" i="35"/>
  <c r="AG181" i="35"/>
  <c r="L181" i="35"/>
  <c r="AC181" i="35"/>
  <c r="AD181" i="35"/>
  <c r="AR181" i="35"/>
  <c r="I181" i="35"/>
  <c r="AA181" i="35"/>
  <c r="AB181" i="35"/>
  <c r="W181" i="35"/>
  <c r="Y181" i="35"/>
  <c r="S181" i="35"/>
  <c r="Z181" i="35"/>
  <c r="O181" i="35"/>
  <c r="AP467" i="36"/>
  <c r="AN467" i="36"/>
  <c r="AL467" i="36"/>
  <c r="AR467" i="36"/>
  <c r="AF467" i="36"/>
  <c r="P467" i="36"/>
  <c r="AD467" i="36"/>
  <c r="W467" i="36"/>
  <c r="Z467" i="36"/>
  <c r="Q467" i="36"/>
  <c r="O467" i="36"/>
  <c r="V467" i="36"/>
  <c r="L467" i="36"/>
  <c r="X467" i="36"/>
  <c r="M467" i="36"/>
  <c r="AT467" i="36"/>
  <c r="S467" i="36"/>
  <c r="AA467" i="36"/>
  <c r="AQ467" i="36"/>
  <c r="U467" i="36"/>
  <c r="AH467" i="36"/>
  <c r="K467" i="36"/>
  <c r="AJ467" i="36"/>
  <c r="AE467" i="36"/>
  <c r="R467" i="36"/>
  <c r="AS467" i="36"/>
  <c r="AO467" i="36"/>
  <c r="I467" i="36"/>
  <c r="AB467" i="36"/>
  <c r="AI467" i="36"/>
  <c r="Y467" i="36"/>
  <c r="AM467" i="36"/>
  <c r="AC467" i="36"/>
  <c r="AG467" i="36"/>
  <c r="AK467" i="36"/>
  <c r="N467" i="36"/>
  <c r="T467" i="36"/>
  <c r="AF21" i="36"/>
  <c r="AK21" i="36"/>
  <c r="AQ21" i="36"/>
  <c r="O21" i="36"/>
  <c r="AB21" i="36"/>
  <c r="AG21" i="36"/>
  <c r="AI21" i="36"/>
  <c r="AL21" i="36"/>
  <c r="X21" i="36"/>
  <c r="AC21" i="36"/>
  <c r="AA21" i="36"/>
  <c r="AN21" i="36"/>
  <c r="AS21" i="36"/>
  <c r="M21" i="36"/>
  <c r="AD21" i="36"/>
  <c r="U21" i="36"/>
  <c r="AH21" i="36"/>
  <c r="AR21" i="36"/>
  <c r="Q21" i="36"/>
  <c r="AJ21" i="36"/>
  <c r="I21" i="36"/>
  <c r="T21" i="36"/>
  <c r="R21" i="36"/>
  <c r="P21" i="36"/>
  <c r="L21" i="36"/>
  <c r="Y21" i="36"/>
  <c r="S21" i="36"/>
  <c r="AM21" i="36"/>
  <c r="N21" i="36"/>
  <c r="Z21" i="36"/>
  <c r="AP21" i="36"/>
  <c r="AO21" i="36"/>
  <c r="K21" i="36"/>
  <c r="V21" i="36"/>
  <c r="W21" i="36"/>
  <c r="AE21" i="36"/>
  <c r="AT21" i="36"/>
  <c r="AK433" i="36"/>
  <c r="AR433" i="36"/>
  <c r="I433" i="36"/>
  <c r="P433" i="36"/>
  <c r="W433" i="36"/>
  <c r="AE433" i="36"/>
  <c r="AT433" i="36"/>
  <c r="N433" i="36"/>
  <c r="M433" i="36"/>
  <c r="L433" i="36"/>
  <c r="Q433" i="36"/>
  <c r="AP433" i="36"/>
  <c r="O433" i="36"/>
  <c r="T433" i="36"/>
  <c r="Y433" i="36"/>
  <c r="AH433" i="36"/>
  <c r="AC433" i="36"/>
  <c r="K433" i="36"/>
  <c r="AD433" i="36"/>
  <c r="X433" i="36"/>
  <c r="U433" i="36"/>
  <c r="AA433" i="36"/>
  <c r="AF433" i="36"/>
  <c r="Z433" i="36"/>
  <c r="S433" i="36"/>
  <c r="AB433" i="36"/>
  <c r="AG433" i="36"/>
  <c r="AM433" i="36"/>
  <c r="AS433" i="36"/>
  <c r="AN433" i="36"/>
  <c r="AI433" i="36"/>
  <c r="AO433" i="36"/>
  <c r="V433" i="36"/>
  <c r="AJ433" i="36"/>
  <c r="AL433" i="36"/>
  <c r="R433" i="36"/>
  <c r="AQ433" i="36"/>
  <c r="AM595" i="36"/>
  <c r="AF595" i="36"/>
  <c r="AK595" i="36"/>
  <c r="AT595" i="36"/>
  <c r="N595" i="36"/>
  <c r="K595" i="36"/>
  <c r="AB595" i="36"/>
  <c r="AG595" i="36"/>
  <c r="AP595" i="36"/>
  <c r="T595" i="36"/>
  <c r="Q595" i="36"/>
  <c r="R595" i="36"/>
  <c r="P595" i="36"/>
  <c r="M595" i="36"/>
  <c r="AE595" i="36"/>
  <c r="L595" i="36"/>
  <c r="I595" i="36"/>
  <c r="O595" i="36"/>
  <c r="AN595" i="36"/>
  <c r="AL595" i="36"/>
  <c r="AA595" i="36"/>
  <c r="AJ595" i="36"/>
  <c r="AH595" i="36"/>
  <c r="X595" i="36"/>
  <c r="AD595" i="36"/>
  <c r="Y595" i="36"/>
  <c r="S595" i="36"/>
  <c r="W595" i="36"/>
  <c r="V595" i="36"/>
  <c r="AI595" i="36"/>
  <c r="AR595" i="36"/>
  <c r="AQ595" i="36"/>
  <c r="U595" i="36"/>
  <c r="AS595" i="36"/>
  <c r="Z595" i="36"/>
  <c r="AO595" i="36"/>
  <c r="AC595" i="36"/>
  <c r="W44" i="37"/>
  <c r="U44" i="37"/>
  <c r="R44" i="37"/>
  <c r="T44" i="37"/>
  <c r="L44" i="37"/>
  <c r="S44" i="37"/>
  <c r="P44" i="37"/>
  <c r="M44" i="37"/>
  <c r="I44" i="37"/>
  <c r="O44" i="37"/>
  <c r="AT44" i="37"/>
  <c r="AL44" i="37"/>
  <c r="AE44" i="37"/>
  <c r="AF44" i="37"/>
  <c r="AC44" i="37"/>
  <c r="AO44" i="37"/>
  <c r="AB44" i="37"/>
  <c r="K44" i="37"/>
  <c r="AJ44" i="37"/>
  <c r="AD44" i="37"/>
  <c r="AP44" i="37"/>
  <c r="Y44" i="37"/>
  <c r="AK44" i="37"/>
  <c r="N44" i="37"/>
  <c r="Z44" i="37"/>
  <c r="AI44" i="37"/>
  <c r="AH44" i="37"/>
  <c r="V44" i="37"/>
  <c r="AA44" i="37"/>
  <c r="X44" i="37"/>
  <c r="AG44" i="37"/>
  <c r="AS44" i="37"/>
  <c r="AN44" i="37"/>
  <c r="AR44" i="37"/>
  <c r="AM44" i="37"/>
  <c r="AQ44" i="37"/>
  <c r="Q44" i="37"/>
  <c r="AB168" i="36"/>
  <c r="AC168" i="36"/>
  <c r="Y168" i="36"/>
  <c r="AK168" i="36"/>
  <c r="X168" i="36"/>
  <c r="W168" i="36"/>
  <c r="S168" i="36"/>
  <c r="U168" i="36"/>
  <c r="T168" i="36"/>
  <c r="R168" i="36"/>
  <c r="N168" i="36"/>
  <c r="AP168" i="36"/>
  <c r="AJ168" i="36"/>
  <c r="AM168" i="36"/>
  <c r="AI168" i="36"/>
  <c r="V168" i="36"/>
  <c r="O168" i="36"/>
  <c r="L168" i="36"/>
  <c r="AQ168" i="36"/>
  <c r="AS168" i="36"/>
  <c r="AG168" i="36"/>
  <c r="Q168" i="36"/>
  <c r="AH168" i="36"/>
  <c r="K168" i="36"/>
  <c r="AL168" i="36"/>
  <c r="AR168" i="36"/>
  <c r="I168" i="36"/>
  <c r="AN168" i="36"/>
  <c r="Z168" i="36"/>
  <c r="AE168" i="36"/>
  <c r="AF168" i="36"/>
  <c r="AT168" i="36"/>
  <c r="AO168" i="36"/>
  <c r="AD168" i="36"/>
  <c r="AA168" i="36"/>
  <c r="P168" i="36"/>
  <c r="M168" i="36"/>
  <c r="Z203" i="36"/>
  <c r="N203" i="36"/>
  <c r="AC203" i="36"/>
  <c r="AF203" i="36"/>
  <c r="AB203" i="36"/>
  <c r="AI203" i="36"/>
  <c r="AJ203" i="36"/>
  <c r="Y203" i="36"/>
  <c r="AA203" i="36"/>
  <c r="W203" i="36"/>
  <c r="S203" i="36"/>
  <c r="O203" i="36"/>
  <c r="U203" i="36"/>
  <c r="V203" i="36"/>
  <c r="R203" i="36"/>
  <c r="AN203" i="36"/>
  <c r="AK203" i="36"/>
  <c r="AQ203" i="36"/>
  <c r="AM203" i="36"/>
  <c r="T203" i="36"/>
  <c r="M203" i="36"/>
  <c r="AP203" i="36"/>
  <c r="AT203" i="36"/>
  <c r="I203" i="36"/>
  <c r="AE203" i="36"/>
  <c r="AD203" i="36"/>
  <c r="AL203" i="36"/>
  <c r="P203" i="36"/>
  <c r="K203" i="36"/>
  <c r="AR203" i="36"/>
  <c r="AH203" i="36"/>
  <c r="L203" i="36"/>
  <c r="AG203" i="36"/>
  <c r="Q203" i="36"/>
  <c r="X203" i="36"/>
  <c r="AS203" i="36"/>
  <c r="AO203" i="36"/>
  <c r="Z210" i="36"/>
  <c r="Y210" i="36"/>
  <c r="U210" i="36"/>
  <c r="Q210" i="36"/>
  <c r="V210" i="36"/>
  <c r="T210" i="36"/>
  <c r="P210" i="36"/>
  <c r="L210" i="36"/>
  <c r="R210" i="36"/>
  <c r="O210" i="36"/>
  <c r="K210" i="36"/>
  <c r="AC210" i="36"/>
  <c r="AN210" i="36"/>
  <c r="AH210" i="36"/>
  <c r="AJ210" i="36"/>
  <c r="AF210" i="36"/>
  <c r="AB210" i="36"/>
  <c r="M210" i="36"/>
  <c r="AP210" i="36"/>
  <c r="AQ210" i="36"/>
  <c r="AI210" i="36"/>
  <c r="AL210" i="36"/>
  <c r="AK210" i="36"/>
  <c r="AS210" i="36"/>
  <c r="AD210" i="36"/>
  <c r="AA210" i="36"/>
  <c r="AE210" i="36"/>
  <c r="I210" i="36"/>
  <c r="AR210" i="36"/>
  <c r="W210" i="36"/>
  <c r="X210" i="36"/>
  <c r="N210" i="36"/>
  <c r="AT210" i="36"/>
  <c r="S210" i="36"/>
  <c r="AO210" i="36"/>
  <c r="AM210" i="36"/>
  <c r="AG210" i="36"/>
  <c r="X426" i="35"/>
  <c r="AE426" i="35"/>
  <c r="AO426" i="35"/>
  <c r="AS426" i="35"/>
  <c r="V426" i="35"/>
  <c r="AH426" i="35"/>
  <c r="AD426" i="35"/>
  <c r="AI426" i="35"/>
  <c r="P426" i="35"/>
  <c r="AR426" i="35"/>
  <c r="AT426" i="35"/>
  <c r="R426" i="35"/>
  <c r="Q426" i="35"/>
  <c r="AP426" i="35"/>
  <c r="Y426" i="35"/>
  <c r="AK426" i="35"/>
  <c r="M426" i="35"/>
  <c r="U426" i="35"/>
  <c r="AF426" i="35"/>
  <c r="AC426" i="35"/>
  <c r="AM426" i="35"/>
  <c r="L426" i="35"/>
  <c r="O426" i="35"/>
  <c r="AB426" i="35"/>
  <c r="AN426" i="35"/>
  <c r="AJ426" i="35"/>
  <c r="K426" i="35"/>
  <c r="AG426" i="35"/>
  <c r="AQ426" i="35"/>
  <c r="I426" i="35"/>
  <c r="T426" i="35"/>
  <c r="Z426" i="35"/>
  <c r="AL426" i="35"/>
  <c r="AA426" i="35"/>
  <c r="N426" i="35"/>
  <c r="W426" i="35"/>
  <c r="S426" i="35"/>
  <c r="Z247" i="36"/>
  <c r="T247" i="36"/>
  <c r="AP247" i="36"/>
  <c r="AS247" i="36"/>
  <c r="M247" i="36"/>
  <c r="K247" i="36"/>
  <c r="AT247" i="36"/>
  <c r="AO247" i="36"/>
  <c r="I247" i="36"/>
  <c r="AR247" i="36"/>
  <c r="AN247" i="36"/>
  <c r="AK247" i="36"/>
  <c r="AQ247" i="36"/>
  <c r="AM247" i="36"/>
  <c r="AI247" i="36"/>
  <c r="AA247" i="36"/>
  <c r="AD247" i="36"/>
  <c r="AE247" i="36"/>
  <c r="AG247" i="36"/>
  <c r="V247" i="36"/>
  <c r="X247" i="36"/>
  <c r="AL247" i="36"/>
  <c r="S247" i="36"/>
  <c r="AF247" i="36"/>
  <c r="N247" i="36"/>
  <c r="P247" i="36"/>
  <c r="O247" i="36"/>
  <c r="Q247" i="36"/>
  <c r="AH247" i="36"/>
  <c r="AB247" i="36"/>
  <c r="W247" i="36"/>
  <c r="AC247" i="36"/>
  <c r="Y247" i="36"/>
  <c r="R247" i="36"/>
  <c r="L247" i="36"/>
  <c r="U247" i="36"/>
  <c r="AJ247" i="36"/>
  <c r="Z145" i="37"/>
  <c r="AB145" i="37"/>
  <c r="X145" i="37"/>
  <c r="AD145" i="37"/>
  <c r="W145" i="37"/>
  <c r="M145" i="37"/>
  <c r="K145" i="37"/>
  <c r="V145" i="37"/>
  <c r="Q145" i="37"/>
  <c r="AO145" i="37"/>
  <c r="O145" i="37"/>
  <c r="Y145" i="37"/>
  <c r="AT145" i="37"/>
  <c r="AM145" i="37"/>
  <c r="AE145" i="37"/>
  <c r="AP145" i="37"/>
  <c r="AG145" i="37"/>
  <c r="T145" i="37"/>
  <c r="AL145" i="37"/>
  <c r="L145" i="37"/>
  <c r="I145" i="37"/>
  <c r="AA145" i="37"/>
  <c r="AC145" i="37"/>
  <c r="AK145" i="37"/>
  <c r="AN145" i="37"/>
  <c r="AI145" i="37"/>
  <c r="S145" i="37"/>
  <c r="P145" i="37"/>
  <c r="AR145" i="37"/>
  <c r="N145" i="37"/>
  <c r="AS145" i="37"/>
  <c r="AH145" i="37"/>
  <c r="AQ145" i="37"/>
  <c r="AF145" i="37"/>
  <c r="R145" i="37"/>
  <c r="U145" i="37"/>
  <c r="AJ145" i="37"/>
  <c r="AF568" i="37"/>
  <c r="AE568" i="37"/>
  <c r="AH568" i="37"/>
  <c r="V568" i="37"/>
  <c r="AD568" i="37"/>
  <c r="O568" i="37"/>
  <c r="AC568" i="37"/>
  <c r="M568" i="37"/>
  <c r="Z568" i="37"/>
  <c r="AT568" i="37"/>
  <c r="AL568" i="37"/>
  <c r="I568" i="37"/>
  <c r="AJ568" i="37"/>
  <c r="AS568" i="37"/>
  <c r="AP568" i="37"/>
  <c r="U568" i="37"/>
  <c r="R568" i="37"/>
  <c r="AB568" i="37"/>
  <c r="AM568" i="37"/>
  <c r="Q568" i="37"/>
  <c r="AK568" i="37"/>
  <c r="AG568" i="37"/>
  <c r="P568" i="37"/>
  <c r="L568" i="37"/>
  <c r="AQ568" i="37"/>
  <c r="X568" i="37"/>
  <c r="AN568" i="37"/>
  <c r="Y568" i="37"/>
  <c r="S568" i="37"/>
  <c r="N568" i="37"/>
  <c r="AA568" i="37"/>
  <c r="AO568" i="37"/>
  <c r="W568" i="37"/>
  <c r="AI568" i="37"/>
  <c r="K568" i="37"/>
  <c r="T568" i="37"/>
  <c r="AR568" i="37"/>
  <c r="AI474" i="35"/>
  <c r="L474" i="35"/>
  <c r="Z474" i="35"/>
  <c r="AM474" i="35"/>
  <c r="U474" i="35"/>
  <c r="V474" i="35"/>
  <c r="AP474" i="35"/>
  <c r="AR474" i="35"/>
  <c r="R474" i="35"/>
  <c r="Q474" i="35"/>
  <c r="P474" i="35"/>
  <c r="AH474" i="35"/>
  <c r="AO474" i="35"/>
  <c r="AE474" i="35"/>
  <c r="AS474" i="35"/>
  <c r="M474" i="35"/>
  <c r="K474" i="35"/>
  <c r="X474" i="35"/>
  <c r="S474" i="35"/>
  <c r="I474" i="35"/>
  <c r="N474" i="35"/>
  <c r="T474" i="35"/>
  <c r="AC474" i="35"/>
  <c r="AF474" i="35"/>
  <c r="W474" i="35"/>
  <c r="Y474" i="35"/>
  <c r="AT474" i="35"/>
  <c r="AQ474" i="35"/>
  <c r="AA474" i="35"/>
  <c r="AL474" i="35"/>
  <c r="AK474" i="35"/>
  <c r="O474" i="35"/>
  <c r="AB474" i="35"/>
  <c r="AG474" i="35"/>
  <c r="AN474" i="35"/>
  <c r="AJ474" i="35"/>
  <c r="AD474" i="35"/>
  <c r="S422" i="35"/>
  <c r="AH422" i="35"/>
  <c r="AK422" i="35"/>
  <c r="AE422" i="35"/>
  <c r="AR422" i="35"/>
  <c r="AB422" i="35"/>
  <c r="AD422" i="35"/>
  <c r="AF422" i="35"/>
  <c r="X422" i="35"/>
  <c r="AI422" i="35"/>
  <c r="Z422" i="35"/>
  <c r="AA422" i="35"/>
  <c r="Q422" i="35"/>
  <c r="Y422" i="35"/>
  <c r="AJ422" i="35"/>
  <c r="AP422" i="35"/>
  <c r="AS422" i="35"/>
  <c r="T422" i="35"/>
  <c r="W422" i="35"/>
  <c r="R422" i="35"/>
  <c r="AN422" i="35"/>
  <c r="U422" i="35"/>
  <c r="N422" i="35"/>
  <c r="AC422" i="35"/>
  <c r="O422" i="35"/>
  <c r="AQ422" i="35"/>
  <c r="L422" i="35"/>
  <c r="AL422" i="35"/>
  <c r="AM422" i="35"/>
  <c r="AO422" i="35"/>
  <c r="V422" i="35"/>
  <c r="P422" i="35"/>
  <c r="I422" i="35"/>
  <c r="K422" i="35"/>
  <c r="AG422" i="35"/>
  <c r="M422" i="35"/>
  <c r="AT422" i="35"/>
  <c r="P284" i="36"/>
  <c r="M284" i="36"/>
  <c r="I284" i="36"/>
  <c r="AL284" i="36"/>
  <c r="AR284" i="36"/>
  <c r="L284" i="36"/>
  <c r="AT284" i="36"/>
  <c r="AP284" i="36"/>
  <c r="Q284" i="36"/>
  <c r="AS284" i="36"/>
  <c r="AD284" i="36"/>
  <c r="O284" i="36"/>
  <c r="AM284" i="36"/>
  <c r="Y284" i="36"/>
  <c r="AN284" i="36"/>
  <c r="AH284" i="36"/>
  <c r="S284" i="36"/>
  <c r="AA284" i="36"/>
  <c r="W284" i="36"/>
  <c r="U284" i="36"/>
  <c r="V284" i="36"/>
  <c r="R284" i="36"/>
  <c r="AG284" i="36"/>
  <c r="T284" i="36"/>
  <c r="K284" i="36"/>
  <c r="AC284" i="36"/>
  <c r="AO284" i="36"/>
  <c r="N284" i="36"/>
  <c r="AK284" i="36"/>
  <c r="AQ284" i="36"/>
  <c r="AE284" i="36"/>
  <c r="AJ284" i="36"/>
  <c r="Z284" i="36"/>
  <c r="AI284" i="36"/>
  <c r="X284" i="36"/>
  <c r="AB284" i="36"/>
  <c r="AF284" i="36"/>
  <c r="AC187" i="36"/>
  <c r="AF187" i="36"/>
  <c r="AB187" i="36"/>
  <c r="AI187" i="36"/>
  <c r="Y187" i="36"/>
  <c r="AA187" i="36"/>
  <c r="W187" i="36"/>
  <c r="S187" i="36"/>
  <c r="U187" i="36"/>
  <c r="V187" i="36"/>
  <c r="R187" i="36"/>
  <c r="AN187" i="36"/>
  <c r="AK187" i="36"/>
  <c r="AQ187" i="36"/>
  <c r="AM187" i="36"/>
  <c r="T187" i="36"/>
  <c r="M187" i="36"/>
  <c r="AP187" i="36"/>
  <c r="I187" i="36"/>
  <c r="AE187" i="36"/>
  <c r="Z187" i="36"/>
  <c r="AL187" i="36"/>
  <c r="O187" i="36"/>
  <c r="AS187" i="36"/>
  <c r="L187" i="36"/>
  <c r="AT187" i="36"/>
  <c r="AO187" i="36"/>
  <c r="X187" i="36"/>
  <c r="AD187" i="36"/>
  <c r="AG187" i="36"/>
  <c r="Q187" i="36"/>
  <c r="P187" i="36"/>
  <c r="AR187" i="36"/>
  <c r="N187" i="36"/>
  <c r="AJ187" i="36"/>
  <c r="K187" i="36"/>
  <c r="AH187" i="36"/>
  <c r="AE515" i="37"/>
  <c r="AJ515" i="37"/>
  <c r="Z515" i="37"/>
  <c r="AC515" i="37"/>
  <c r="AH515" i="37"/>
  <c r="AA515" i="37"/>
  <c r="AD515" i="37"/>
  <c r="R515" i="37"/>
  <c r="P515" i="37"/>
  <c r="AR515" i="37"/>
  <c r="W515" i="37"/>
  <c r="Y515" i="37"/>
  <c r="L515" i="37"/>
  <c r="AF515" i="37"/>
  <c r="AM515" i="37"/>
  <c r="AT515" i="37"/>
  <c r="AN515" i="37"/>
  <c r="Q515" i="37"/>
  <c r="V515" i="37"/>
  <c r="S515" i="37"/>
  <c r="AS515" i="37"/>
  <c r="AP515" i="37"/>
  <c r="O515" i="37"/>
  <c r="AK515" i="37"/>
  <c r="AO515" i="37"/>
  <c r="K515" i="37"/>
  <c r="AB515" i="37"/>
  <c r="AQ515" i="37"/>
  <c r="I515" i="37"/>
  <c r="U515" i="37"/>
  <c r="AI515" i="37"/>
  <c r="AG515" i="37"/>
  <c r="X515" i="37"/>
  <c r="AL515" i="37"/>
  <c r="T515" i="37"/>
  <c r="N515" i="37"/>
  <c r="M515" i="37"/>
  <c r="O98" i="35"/>
  <c r="AB98" i="35"/>
  <c r="X98" i="35"/>
  <c r="AI98" i="35"/>
  <c r="AK98" i="35"/>
  <c r="AC98" i="35"/>
  <c r="AN98" i="35"/>
  <c r="AG98" i="35"/>
  <c r="AQ98" i="35"/>
  <c r="K98" i="35"/>
  <c r="AR98" i="35"/>
  <c r="R98" i="35"/>
  <c r="AS98" i="35"/>
  <c r="AM98" i="35"/>
  <c r="AP98" i="35"/>
  <c r="AJ98" i="35"/>
  <c r="I98" i="35"/>
  <c r="Y98" i="35"/>
  <c r="W98" i="35"/>
  <c r="U98" i="35"/>
  <c r="AT98" i="35"/>
  <c r="L98" i="35"/>
  <c r="Q98" i="35"/>
  <c r="P98" i="35"/>
  <c r="AH98" i="35"/>
  <c r="S98" i="35"/>
  <c r="AO98" i="35"/>
  <c r="AL98" i="35"/>
  <c r="AD98" i="35"/>
  <c r="AA98" i="35"/>
  <c r="AF98" i="35"/>
  <c r="M98" i="35"/>
  <c r="Z98" i="35"/>
  <c r="N98" i="35"/>
  <c r="T98" i="35"/>
  <c r="V98" i="35"/>
  <c r="AE98" i="35"/>
  <c r="P268" i="37"/>
  <c r="AH268" i="37"/>
  <c r="AO268" i="37"/>
  <c r="AP268" i="37"/>
  <c r="AT268" i="37"/>
  <c r="AE268" i="37"/>
  <c r="K268" i="37"/>
  <c r="W268" i="37"/>
  <c r="S268" i="37"/>
  <c r="AA268" i="37"/>
  <c r="AS268" i="37"/>
  <c r="AN268" i="37"/>
  <c r="Y268" i="37"/>
  <c r="L268" i="37"/>
  <c r="AL268" i="37"/>
  <c r="X268" i="37"/>
  <c r="T268" i="37"/>
  <c r="Z268" i="37"/>
  <c r="AG268" i="37"/>
  <c r="Q268" i="37"/>
  <c r="AB268" i="37"/>
  <c r="AK268" i="37"/>
  <c r="AQ268" i="37"/>
  <c r="AR268" i="37"/>
  <c r="U268" i="37"/>
  <c r="AI268" i="37"/>
  <c r="O268" i="37"/>
  <c r="AF268" i="37"/>
  <c r="AJ268" i="37"/>
  <c r="M268" i="37"/>
  <c r="AD268" i="37"/>
  <c r="I268" i="37"/>
  <c r="AM268" i="37"/>
  <c r="R268" i="37"/>
  <c r="AC268" i="37"/>
  <c r="N268" i="37"/>
  <c r="V268" i="37"/>
  <c r="X522" i="37"/>
  <c r="W522" i="37"/>
  <c r="AI522" i="37"/>
  <c r="V522" i="37"/>
  <c r="T522" i="37"/>
  <c r="R522" i="37"/>
  <c r="AO522" i="37"/>
  <c r="S522" i="37"/>
  <c r="P522" i="37"/>
  <c r="M522" i="37"/>
  <c r="AD522" i="37"/>
  <c r="AQ522" i="37"/>
  <c r="AF522" i="37"/>
  <c r="AH522" i="37"/>
  <c r="Y522" i="37"/>
  <c r="Z522" i="37"/>
  <c r="AG522" i="37"/>
  <c r="L522" i="37"/>
  <c r="U522" i="37"/>
  <c r="AS522" i="37"/>
  <c r="K522" i="37"/>
  <c r="AC522" i="37"/>
  <c r="AM522" i="37"/>
  <c r="AK522" i="37"/>
  <c r="N522" i="37"/>
  <c r="AJ522" i="37"/>
  <c r="AE522" i="37"/>
  <c r="O522" i="37"/>
  <c r="AB522" i="37"/>
  <c r="Q522" i="37"/>
  <c r="AP522" i="37"/>
  <c r="AA522" i="37"/>
  <c r="I522" i="37"/>
  <c r="AL522" i="37"/>
  <c r="AT522" i="37"/>
  <c r="AR522" i="37"/>
  <c r="AN522" i="37"/>
  <c r="S453" i="36"/>
  <c r="AM453" i="36"/>
  <c r="R453" i="36"/>
  <c r="AT453" i="36"/>
  <c r="K453" i="36"/>
  <c r="I453" i="36"/>
  <c r="AD453" i="36"/>
  <c r="AL453" i="36"/>
  <c r="AA453" i="36"/>
  <c r="P453" i="36"/>
  <c r="AR453" i="36"/>
  <c r="L453" i="36"/>
  <c r="AQ453" i="36"/>
  <c r="M453" i="36"/>
  <c r="AK453" i="36"/>
  <c r="N453" i="36"/>
  <c r="AG453" i="36"/>
  <c r="AN453" i="36"/>
  <c r="AE453" i="36"/>
  <c r="Q453" i="36"/>
  <c r="AO453" i="36"/>
  <c r="AJ453" i="36"/>
  <c r="Z453" i="36"/>
  <c r="Y453" i="36"/>
  <c r="AI453" i="36"/>
  <c r="AS453" i="36"/>
  <c r="AF453" i="36"/>
  <c r="AC453" i="36"/>
  <c r="AB453" i="36"/>
  <c r="V453" i="36"/>
  <c r="U453" i="36"/>
  <c r="AH453" i="36"/>
  <c r="O453" i="36"/>
  <c r="T453" i="36"/>
  <c r="AP453" i="36"/>
  <c r="W453" i="36"/>
  <c r="X453" i="36"/>
  <c r="U359" i="36"/>
  <c r="X359" i="36"/>
  <c r="V359" i="36"/>
  <c r="I359" i="36"/>
  <c r="AH359" i="36"/>
  <c r="T359" i="36"/>
  <c r="Q359" i="36"/>
  <c r="AT359" i="36"/>
  <c r="Z359" i="36"/>
  <c r="P359" i="36"/>
  <c r="K359" i="36"/>
  <c r="AM359" i="36"/>
  <c r="S359" i="36"/>
  <c r="AF359" i="36"/>
  <c r="AK359" i="36"/>
  <c r="AO359" i="36"/>
  <c r="AB359" i="36"/>
  <c r="AD359" i="36"/>
  <c r="M359" i="36"/>
  <c r="L359" i="36"/>
  <c r="AE359" i="36"/>
  <c r="AQ359" i="36"/>
  <c r="Y359" i="36"/>
  <c r="AL359" i="36"/>
  <c r="R359" i="36"/>
  <c r="AS359" i="36"/>
  <c r="N359" i="36"/>
  <c r="W359" i="36"/>
  <c r="AI359" i="36"/>
  <c r="AC359" i="36"/>
  <c r="AP359" i="36"/>
  <c r="O359" i="36"/>
  <c r="AR359" i="36"/>
  <c r="AA359" i="36"/>
  <c r="AN359" i="36"/>
  <c r="AJ359" i="36"/>
  <c r="AG359" i="36"/>
  <c r="AM310" i="37"/>
  <c r="AP310" i="37"/>
  <c r="Q310" i="37"/>
  <c r="K310" i="37"/>
  <c r="V310" i="37"/>
  <c r="AA310" i="37"/>
  <c r="AH310" i="37"/>
  <c r="Y310" i="37"/>
  <c r="AO310" i="37"/>
  <c r="N310" i="37"/>
  <c r="U310" i="37"/>
  <c r="AF310" i="37"/>
  <c r="AL310" i="37"/>
  <c r="AG310" i="37"/>
  <c r="AT310" i="37"/>
  <c r="L310" i="37"/>
  <c r="AE310" i="37"/>
  <c r="P310" i="37"/>
  <c r="S310" i="37"/>
  <c r="AD310" i="37"/>
  <c r="W310" i="37"/>
  <c r="AI310" i="37"/>
  <c r="T310" i="37"/>
  <c r="I310" i="37"/>
  <c r="AN310" i="37"/>
  <c r="X310" i="37"/>
  <c r="O310" i="37"/>
  <c r="AJ310" i="37"/>
  <c r="AR310" i="37"/>
  <c r="AC310" i="37"/>
  <c r="AK310" i="37"/>
  <c r="Z310" i="37"/>
  <c r="AS310" i="37"/>
  <c r="AB310" i="37"/>
  <c r="AQ310" i="37"/>
  <c r="M310" i="37"/>
  <c r="R310" i="37"/>
  <c r="U293" i="35"/>
  <c r="AL293" i="35"/>
  <c r="Q293" i="35"/>
  <c r="Z293" i="35"/>
  <c r="AF293" i="35"/>
  <c r="S293" i="35"/>
  <c r="AK293" i="35"/>
  <c r="AT293" i="35"/>
  <c r="Y293" i="35"/>
  <c r="M293" i="35"/>
  <c r="AH293" i="35"/>
  <c r="X293" i="35"/>
  <c r="K293" i="35"/>
  <c r="AR293" i="35"/>
  <c r="AA293" i="35"/>
  <c r="AS293" i="35"/>
  <c r="P293" i="35"/>
  <c r="AG293" i="35"/>
  <c r="AE293" i="35"/>
  <c r="AB293" i="35"/>
  <c r="AI293" i="35"/>
  <c r="AO293" i="35"/>
  <c r="V293" i="35"/>
  <c r="N293" i="35"/>
  <c r="W293" i="35"/>
  <c r="R293" i="35"/>
  <c r="L293" i="35"/>
  <c r="AC293" i="35"/>
  <c r="AQ293" i="35"/>
  <c r="AD293" i="35"/>
  <c r="I293" i="35"/>
  <c r="AM293" i="35"/>
  <c r="AJ293" i="35"/>
  <c r="AP293" i="35"/>
  <c r="O293" i="35"/>
  <c r="T293" i="35"/>
  <c r="AN293" i="35"/>
  <c r="AO560" i="37"/>
  <c r="N560" i="37"/>
  <c r="AQ560" i="37"/>
  <c r="Y560" i="37"/>
  <c r="X560" i="37"/>
  <c r="AD560" i="37"/>
  <c r="AM560" i="37"/>
  <c r="R560" i="37"/>
  <c r="I560" i="37"/>
  <c r="T560" i="37"/>
  <c r="Z560" i="37"/>
  <c r="AA560" i="37"/>
  <c r="AI560" i="37"/>
  <c r="O560" i="37"/>
  <c r="W560" i="37"/>
  <c r="P560" i="37"/>
  <c r="AS560" i="37"/>
  <c r="S560" i="37"/>
  <c r="AE560" i="37"/>
  <c r="AF560" i="37"/>
  <c r="AL560" i="37"/>
  <c r="Q560" i="37"/>
  <c r="AT560" i="37"/>
  <c r="AG560" i="37"/>
  <c r="AP560" i="37"/>
  <c r="U560" i="37"/>
  <c r="AH560" i="37"/>
  <c r="AB560" i="37"/>
  <c r="K560" i="37"/>
  <c r="AC560" i="37"/>
  <c r="AN560" i="37"/>
  <c r="AJ560" i="37"/>
  <c r="L560" i="37"/>
  <c r="AR560" i="37"/>
  <c r="AK560" i="37"/>
  <c r="M560" i="37"/>
  <c r="V560" i="37"/>
  <c r="L467" i="37"/>
  <c r="Q467" i="37"/>
  <c r="S467" i="37"/>
  <c r="AA467" i="37"/>
  <c r="AS467" i="37"/>
  <c r="M467" i="37"/>
  <c r="N467" i="37"/>
  <c r="R467" i="37"/>
  <c r="AO467" i="37"/>
  <c r="I467" i="37"/>
  <c r="AQ467" i="37"/>
  <c r="Y467" i="37"/>
  <c r="AD467" i="37"/>
  <c r="O467" i="37"/>
  <c r="K467" i="37"/>
  <c r="AI467" i="37"/>
  <c r="T467" i="37"/>
  <c r="X467" i="37"/>
  <c r="AK467" i="37"/>
  <c r="AJ467" i="37"/>
  <c r="P467" i="37"/>
  <c r="AT467" i="37"/>
  <c r="AM467" i="37"/>
  <c r="V467" i="37"/>
  <c r="AL467" i="37"/>
  <c r="AE467" i="37"/>
  <c r="AN467" i="37"/>
  <c r="AC467" i="37"/>
  <c r="AG467" i="37"/>
  <c r="U467" i="37"/>
  <c r="AH467" i="37"/>
  <c r="AB467" i="37"/>
  <c r="Z467" i="37"/>
  <c r="AR467" i="37"/>
  <c r="AF467" i="37"/>
  <c r="AP467" i="37"/>
  <c r="W467" i="37"/>
  <c r="T407" i="37"/>
  <c r="Y407" i="37"/>
  <c r="AN407" i="37"/>
  <c r="W407" i="37"/>
  <c r="V407" i="37"/>
  <c r="AO407" i="37"/>
  <c r="I407" i="37"/>
  <c r="AQ407" i="37"/>
  <c r="AR407" i="37"/>
  <c r="AC407" i="37"/>
  <c r="Z407" i="37"/>
  <c r="AM407" i="37"/>
  <c r="AL407" i="37"/>
  <c r="U407" i="37"/>
  <c r="R407" i="37"/>
  <c r="P407" i="37"/>
  <c r="AI407" i="37"/>
  <c r="AG407" i="37"/>
  <c r="N407" i="37"/>
  <c r="AH407" i="37"/>
  <c r="O407" i="37"/>
  <c r="AP407" i="37"/>
  <c r="AT407" i="37"/>
  <c r="S407" i="37"/>
  <c r="M407" i="37"/>
  <c r="K407" i="37"/>
  <c r="AK407" i="37"/>
  <c r="AB407" i="37"/>
  <c r="AE407" i="37"/>
  <c r="AF407" i="37"/>
  <c r="AA407" i="37"/>
  <c r="X407" i="37"/>
  <c r="Q407" i="37"/>
  <c r="L407" i="37"/>
  <c r="AJ407" i="37"/>
  <c r="AS407" i="37"/>
  <c r="AD407" i="37"/>
  <c r="AB311" i="37"/>
  <c r="AK311" i="37"/>
  <c r="AT311" i="37"/>
  <c r="AL311" i="37"/>
  <c r="L311" i="37"/>
  <c r="AG311" i="37"/>
  <c r="AN311" i="37"/>
  <c r="AE311" i="37"/>
  <c r="AQ311" i="37"/>
  <c r="AC311" i="37"/>
  <c r="AI311" i="37"/>
  <c r="W311" i="37"/>
  <c r="AH311" i="37"/>
  <c r="AS311" i="37"/>
  <c r="M311" i="37"/>
  <c r="N311" i="37"/>
  <c r="AF311" i="37"/>
  <c r="Q311" i="37"/>
  <c r="AP311" i="37"/>
  <c r="AA311" i="37"/>
  <c r="AM311" i="37"/>
  <c r="I311" i="37"/>
  <c r="V311" i="37"/>
  <c r="K311" i="37"/>
  <c r="AD311" i="37"/>
  <c r="Z311" i="37"/>
  <c r="R311" i="37"/>
  <c r="Y311" i="37"/>
  <c r="P311" i="37"/>
  <c r="AO311" i="37"/>
  <c r="U311" i="37"/>
  <c r="X311" i="37"/>
  <c r="O311" i="37"/>
  <c r="AR311" i="37"/>
  <c r="AJ311" i="37"/>
  <c r="T311" i="37"/>
  <c r="S311" i="37"/>
  <c r="AB529" i="37"/>
  <c r="AE529" i="37"/>
  <c r="S529" i="37"/>
  <c r="R529" i="37"/>
  <c r="AT529" i="37"/>
  <c r="AM529" i="37"/>
  <c r="L529" i="37"/>
  <c r="AG529" i="37"/>
  <c r="AL529" i="37"/>
  <c r="AD529" i="37"/>
  <c r="T529" i="37"/>
  <c r="AC529" i="37"/>
  <c r="AF529" i="37"/>
  <c r="W529" i="37"/>
  <c r="Y529" i="37"/>
  <c r="AA529" i="37"/>
  <c r="O529" i="37"/>
  <c r="AO529" i="37"/>
  <c r="I529" i="37"/>
  <c r="AR529" i="37"/>
  <c r="N529" i="37"/>
  <c r="Z529" i="37"/>
  <c r="Q529" i="37"/>
  <c r="AH529" i="37"/>
  <c r="M529" i="37"/>
  <c r="X529" i="37"/>
  <c r="AQ529" i="37"/>
  <c r="AI529" i="37"/>
  <c r="AN529" i="37"/>
  <c r="AK529" i="37"/>
  <c r="AJ529" i="37"/>
  <c r="AS529" i="37"/>
  <c r="U529" i="37"/>
  <c r="V529" i="37"/>
  <c r="P529" i="37"/>
  <c r="K529" i="37"/>
  <c r="AP529" i="37"/>
  <c r="S414" i="35"/>
  <c r="AJ414" i="35"/>
  <c r="AP414" i="35"/>
  <c r="AS414" i="35"/>
  <c r="Y414" i="35"/>
  <c r="W414" i="35"/>
  <c r="AB414" i="35"/>
  <c r="AL414" i="35"/>
  <c r="AQ414" i="35"/>
  <c r="AM414" i="35"/>
  <c r="O414" i="35"/>
  <c r="AH414" i="35"/>
  <c r="AK414" i="35"/>
  <c r="AE414" i="35"/>
  <c r="AN414" i="35"/>
  <c r="R414" i="35"/>
  <c r="P414" i="35"/>
  <c r="AR414" i="35"/>
  <c r="AG414" i="35"/>
  <c r="AA414" i="35"/>
  <c r="T414" i="35"/>
  <c r="AD414" i="35"/>
  <c r="U414" i="35"/>
  <c r="L414" i="35"/>
  <c r="AO414" i="35"/>
  <c r="X414" i="35"/>
  <c r="AT414" i="35"/>
  <c r="K414" i="35"/>
  <c r="M414" i="35"/>
  <c r="N414" i="35"/>
  <c r="AI414" i="35"/>
  <c r="AF414" i="35"/>
  <c r="Q414" i="35"/>
  <c r="I414" i="35"/>
  <c r="AC414" i="35"/>
  <c r="Z414" i="35"/>
  <c r="V414" i="35"/>
  <c r="AK563" i="35"/>
  <c r="AQ563" i="35"/>
  <c r="K563" i="35"/>
  <c r="P563" i="35"/>
  <c r="AG563" i="35"/>
  <c r="AC563" i="35"/>
  <c r="AM563" i="35"/>
  <c r="AR563" i="35"/>
  <c r="L563" i="35"/>
  <c r="U563" i="35"/>
  <c r="I563" i="35"/>
  <c r="R563" i="35"/>
  <c r="AI563" i="35"/>
  <c r="AN563" i="35"/>
  <c r="AT563" i="35"/>
  <c r="S563" i="35"/>
  <c r="X563" i="35"/>
  <c r="N563" i="35"/>
  <c r="AS563" i="35"/>
  <c r="Q563" i="35"/>
  <c r="AB563" i="35"/>
  <c r="M563" i="35"/>
  <c r="AA563" i="35"/>
  <c r="W563" i="35"/>
  <c r="O563" i="35"/>
  <c r="T563" i="35"/>
  <c r="Y563" i="35"/>
  <c r="AD563" i="35"/>
  <c r="V563" i="35"/>
  <c r="AE563" i="35"/>
  <c r="AL563" i="35"/>
  <c r="AH563" i="35"/>
  <c r="AP563" i="35"/>
  <c r="AJ563" i="35"/>
  <c r="AO563" i="35"/>
  <c r="AF563" i="35"/>
  <c r="Z563" i="35"/>
  <c r="AE156" i="35"/>
  <c r="K156" i="35"/>
  <c r="AC156" i="35"/>
  <c r="AH156" i="35"/>
  <c r="V156" i="35"/>
  <c r="X156" i="35"/>
  <c r="Y156" i="35"/>
  <c r="AB156" i="35"/>
  <c r="O156" i="35"/>
  <c r="N156" i="35"/>
  <c r="U156" i="35"/>
  <c r="W156" i="35"/>
  <c r="AL156" i="35"/>
  <c r="AT156" i="35"/>
  <c r="AK156" i="35"/>
  <c r="AR156" i="35"/>
  <c r="AJ156" i="35"/>
  <c r="AP156" i="35"/>
  <c r="AS156" i="35"/>
  <c r="L156" i="35"/>
  <c r="Z156" i="35"/>
  <c r="Q156" i="35"/>
  <c r="AO156" i="35"/>
  <c r="AQ156" i="35"/>
  <c r="P156" i="35"/>
  <c r="AA156" i="35"/>
  <c r="AG156" i="35"/>
  <c r="AD156" i="35"/>
  <c r="AM156" i="35"/>
  <c r="AF156" i="35"/>
  <c r="R156" i="35"/>
  <c r="AI156" i="35"/>
  <c r="T156" i="35"/>
  <c r="S156" i="35"/>
  <c r="M156" i="35"/>
  <c r="I156" i="35"/>
  <c r="AN156" i="35"/>
  <c r="AT119" i="36"/>
  <c r="AS119" i="36"/>
  <c r="M119" i="36"/>
  <c r="K119" i="36"/>
  <c r="AP119" i="36"/>
  <c r="O119" i="36"/>
  <c r="AO119" i="36"/>
  <c r="I119" i="36"/>
  <c r="AR119" i="36"/>
  <c r="AE119" i="36"/>
  <c r="U119" i="36"/>
  <c r="V119" i="36"/>
  <c r="R119" i="36"/>
  <c r="AD119" i="36"/>
  <c r="AN119" i="36"/>
  <c r="AL119" i="36"/>
  <c r="L119" i="36"/>
  <c r="Z119" i="36"/>
  <c r="X119" i="36"/>
  <c r="AF119" i="36"/>
  <c r="T119" i="36"/>
  <c r="AJ119" i="36"/>
  <c r="AK119" i="36"/>
  <c r="AA119" i="36"/>
  <c r="AM119" i="36"/>
  <c r="AH119" i="36"/>
  <c r="AG119" i="36"/>
  <c r="AB119" i="36"/>
  <c r="AQ119" i="36"/>
  <c r="P119" i="36"/>
  <c r="AI119" i="36"/>
  <c r="N119" i="36"/>
  <c r="Q119" i="36"/>
  <c r="W119" i="36"/>
  <c r="S119" i="36"/>
  <c r="AC119" i="36"/>
  <c r="Y119" i="36"/>
  <c r="AF300" i="35"/>
  <c r="AI300" i="35"/>
  <c r="AG300" i="35"/>
  <c r="AK300" i="35"/>
  <c r="M300" i="35"/>
  <c r="AB300" i="35"/>
  <c r="AD300" i="35"/>
  <c r="AA300" i="35"/>
  <c r="W300" i="35"/>
  <c r="X300" i="35"/>
  <c r="Y300" i="35"/>
  <c r="V300" i="35"/>
  <c r="AN300" i="35"/>
  <c r="AT300" i="35"/>
  <c r="AQ300" i="35"/>
  <c r="AC300" i="35"/>
  <c r="Z300" i="35"/>
  <c r="P300" i="35"/>
  <c r="K300" i="35"/>
  <c r="AP300" i="35"/>
  <c r="L300" i="35"/>
  <c r="AM300" i="35"/>
  <c r="AO300" i="35"/>
  <c r="R300" i="35"/>
  <c r="AJ300" i="35"/>
  <c r="AL300" i="35"/>
  <c r="AE300" i="35"/>
  <c r="U300" i="35"/>
  <c r="N300" i="35"/>
  <c r="I300" i="35"/>
  <c r="Q300" i="35"/>
  <c r="AH300" i="35"/>
  <c r="T300" i="35"/>
  <c r="S300" i="35"/>
  <c r="O300" i="35"/>
  <c r="AS300" i="35"/>
  <c r="AR300" i="35"/>
  <c r="AI577" i="37"/>
  <c r="S577" i="37"/>
  <c r="Z577" i="37"/>
  <c r="AA577" i="37"/>
  <c r="O577" i="37"/>
  <c r="AL577" i="37"/>
  <c r="AT577" i="37"/>
  <c r="V577" i="37"/>
  <c r="M577" i="37"/>
  <c r="AD577" i="37"/>
  <c r="AJ577" i="37"/>
  <c r="T577" i="37"/>
  <c r="Y577" i="37"/>
  <c r="AM577" i="37"/>
  <c r="N577" i="37"/>
  <c r="Q577" i="37"/>
  <c r="AP577" i="37"/>
  <c r="K577" i="37"/>
  <c r="AH577" i="37"/>
  <c r="AC577" i="37"/>
  <c r="X577" i="37"/>
  <c r="AN577" i="37"/>
  <c r="AE577" i="37"/>
  <c r="W577" i="37"/>
  <c r="AS577" i="37"/>
  <c r="AB577" i="37"/>
  <c r="L577" i="37"/>
  <c r="AR577" i="37"/>
  <c r="AO577" i="37"/>
  <c r="R577" i="37"/>
  <c r="I577" i="37"/>
  <c r="AK577" i="37"/>
  <c r="AQ577" i="37"/>
  <c r="U577" i="37"/>
  <c r="AF577" i="37"/>
  <c r="AG577" i="37"/>
  <c r="P577" i="37"/>
  <c r="AR332" i="37"/>
  <c r="AB332" i="37"/>
  <c r="K332" i="37"/>
  <c r="AF332" i="37"/>
  <c r="L332" i="37"/>
  <c r="AT332" i="37"/>
  <c r="Y332" i="37"/>
  <c r="T332" i="37"/>
  <c r="AN332" i="37"/>
  <c r="R332" i="37"/>
  <c r="AM332" i="37"/>
  <c r="AE332" i="37"/>
  <c r="AQ332" i="37"/>
  <c r="X332" i="37"/>
  <c r="S332" i="37"/>
  <c r="I332" i="37"/>
  <c r="AG332" i="37"/>
  <c r="V332" i="37"/>
  <c r="AH332" i="37"/>
  <c r="AO332" i="37"/>
  <c r="P332" i="37"/>
  <c r="AS332" i="37"/>
  <c r="AL332" i="37"/>
  <c r="AD332" i="37"/>
  <c r="AC332" i="37"/>
  <c r="Q332" i="37"/>
  <c r="Z332" i="37"/>
  <c r="AI332" i="37"/>
  <c r="AA332" i="37"/>
  <c r="AK332" i="37"/>
  <c r="M332" i="37"/>
  <c r="AP332" i="37"/>
  <c r="O332" i="37"/>
  <c r="U332" i="37"/>
  <c r="W332" i="37"/>
  <c r="N332" i="37"/>
  <c r="AJ332" i="37"/>
  <c r="I66" i="37"/>
  <c r="AE66" i="37"/>
  <c r="AO66" i="37"/>
  <c r="AT66" i="37"/>
  <c r="AP66" i="37"/>
  <c r="L66" i="37"/>
  <c r="AR66" i="37"/>
  <c r="AD66" i="37"/>
  <c r="AG66" i="37"/>
  <c r="AQ66" i="37"/>
  <c r="Z66" i="37"/>
  <c r="W66" i="37"/>
  <c r="Y66" i="37"/>
  <c r="AF66" i="37"/>
  <c r="AJ66" i="37"/>
  <c r="R66" i="37"/>
  <c r="N66" i="37"/>
  <c r="AM66" i="37"/>
  <c r="M66" i="37"/>
  <c r="AK66" i="37"/>
  <c r="X66" i="37"/>
  <c r="O66" i="37"/>
  <c r="AS66" i="37"/>
  <c r="K66" i="37"/>
  <c r="V66" i="37"/>
  <c r="AC66" i="37"/>
  <c r="P66" i="37"/>
  <c r="AH66" i="37"/>
  <c r="AN66" i="37"/>
  <c r="AA66" i="37"/>
  <c r="AI66" i="37"/>
  <c r="Q66" i="37"/>
  <c r="U66" i="37"/>
  <c r="S66" i="37"/>
  <c r="T66" i="37"/>
  <c r="AB66" i="37"/>
  <c r="AL66" i="37"/>
  <c r="AM449" i="37"/>
  <c r="AR449" i="37"/>
  <c r="AH449" i="37"/>
  <c r="I449" i="37"/>
  <c r="U449" i="37"/>
  <c r="AI449" i="37"/>
  <c r="AL449" i="37"/>
  <c r="Z449" i="37"/>
  <c r="AP449" i="37"/>
  <c r="Y449" i="37"/>
  <c r="AE449" i="37"/>
  <c r="AG449" i="37"/>
  <c r="T449" i="37"/>
  <c r="AD449" i="37"/>
  <c r="AF449" i="37"/>
  <c r="O449" i="37"/>
  <c r="L449" i="37"/>
  <c r="AC449" i="37"/>
  <c r="AB449" i="37"/>
  <c r="P449" i="37"/>
  <c r="AS449" i="37"/>
  <c r="V449" i="37"/>
  <c r="AJ449" i="37"/>
  <c r="AQ449" i="37"/>
  <c r="Q449" i="37"/>
  <c r="X449" i="37"/>
  <c r="AO449" i="37"/>
  <c r="S449" i="37"/>
  <c r="AK449" i="37"/>
  <c r="K449" i="37"/>
  <c r="R449" i="37"/>
  <c r="AN449" i="37"/>
  <c r="N449" i="37"/>
  <c r="AT449" i="37"/>
  <c r="AA449" i="37"/>
  <c r="W449" i="37"/>
  <c r="M449" i="37"/>
  <c r="W543" i="37"/>
  <c r="Y543" i="37"/>
  <c r="P543" i="37"/>
  <c r="AN543" i="37"/>
  <c r="AL543" i="37"/>
  <c r="S543" i="37"/>
  <c r="T543" i="37"/>
  <c r="AP543" i="37"/>
  <c r="Z543" i="37"/>
  <c r="O543" i="37"/>
  <c r="N543" i="37"/>
  <c r="AG543" i="37"/>
  <c r="AF543" i="37"/>
  <c r="AE543" i="37"/>
  <c r="AJ543" i="37"/>
  <c r="AC543" i="37"/>
  <c r="U543" i="37"/>
  <c r="R543" i="37"/>
  <c r="AQ543" i="37"/>
  <c r="I543" i="37"/>
  <c r="Q543" i="37"/>
  <c r="AA543" i="37"/>
  <c r="AM543" i="37"/>
  <c r="AR543" i="37"/>
  <c r="AS543" i="37"/>
  <c r="V543" i="37"/>
  <c r="AI543" i="37"/>
  <c r="AK543" i="37"/>
  <c r="L543" i="37"/>
  <c r="AB543" i="37"/>
  <c r="AO543" i="37"/>
  <c r="AH543" i="37"/>
  <c r="AD543" i="37"/>
  <c r="AT543" i="37"/>
  <c r="M543" i="37"/>
  <c r="K543" i="37"/>
  <c r="X543" i="37"/>
  <c r="AM249" i="36"/>
  <c r="AT249" i="36"/>
  <c r="AP249" i="36"/>
  <c r="AL249" i="36"/>
  <c r="AH249" i="36"/>
  <c r="AI249" i="36"/>
  <c r="AO249" i="36"/>
  <c r="AK249" i="36"/>
  <c r="AG249" i="36"/>
  <c r="M249" i="36"/>
  <c r="AE249" i="36"/>
  <c r="AJ249" i="36"/>
  <c r="AF249" i="36"/>
  <c r="AB249" i="36"/>
  <c r="R249" i="36"/>
  <c r="O249" i="36"/>
  <c r="N249" i="36"/>
  <c r="AS249" i="36"/>
  <c r="AA249" i="36"/>
  <c r="Z249" i="36"/>
  <c r="AC249" i="36"/>
  <c r="W249" i="36"/>
  <c r="U249" i="36"/>
  <c r="AN249" i="36"/>
  <c r="AR249" i="36"/>
  <c r="S249" i="36"/>
  <c r="P249" i="36"/>
  <c r="K249" i="36"/>
  <c r="T249" i="36"/>
  <c r="L249" i="36"/>
  <c r="AQ249" i="36"/>
  <c r="I249" i="36"/>
  <c r="X249" i="36"/>
  <c r="AD249" i="36"/>
  <c r="Y249" i="36"/>
  <c r="V249" i="36"/>
  <c r="Q249" i="36"/>
  <c r="AE193" i="36"/>
  <c r="AJ193" i="36"/>
  <c r="AF193" i="36"/>
  <c r="M193" i="36"/>
  <c r="Q193" i="36"/>
  <c r="AA193" i="36"/>
  <c r="AD193" i="36"/>
  <c r="Z193" i="36"/>
  <c r="AL193" i="36"/>
  <c r="AB193" i="36"/>
  <c r="W193" i="36"/>
  <c r="Y193" i="36"/>
  <c r="U193" i="36"/>
  <c r="V193" i="36"/>
  <c r="AC193" i="36"/>
  <c r="AM193" i="36"/>
  <c r="AT193" i="36"/>
  <c r="AP193" i="36"/>
  <c r="AH193" i="36"/>
  <c r="L193" i="36"/>
  <c r="S193" i="36"/>
  <c r="P193" i="36"/>
  <c r="AO193" i="36"/>
  <c r="O193" i="36"/>
  <c r="X193" i="36"/>
  <c r="K193" i="36"/>
  <c r="AS193" i="36"/>
  <c r="AQ193" i="36"/>
  <c r="I193" i="36"/>
  <c r="AG193" i="36"/>
  <c r="AI193" i="36"/>
  <c r="AK193" i="36"/>
  <c r="AR193" i="36"/>
  <c r="T193" i="36"/>
  <c r="N193" i="36"/>
  <c r="AN193" i="36"/>
  <c r="R193" i="36"/>
  <c r="AP581" i="36"/>
  <c r="O581" i="36"/>
  <c r="T581" i="36"/>
  <c r="Y581" i="36"/>
  <c r="AL581" i="36"/>
  <c r="AQ581" i="36"/>
  <c r="K581" i="36"/>
  <c r="P581" i="36"/>
  <c r="AO581" i="36"/>
  <c r="AH581" i="36"/>
  <c r="AM581" i="36"/>
  <c r="AR581" i="36"/>
  <c r="L581" i="36"/>
  <c r="I581" i="36"/>
  <c r="R581" i="36"/>
  <c r="W581" i="36"/>
  <c r="AB581" i="36"/>
  <c r="AK581" i="36"/>
  <c r="AI581" i="36"/>
  <c r="AS581" i="36"/>
  <c r="AT581" i="36"/>
  <c r="U581" i="36"/>
  <c r="AE581" i="36"/>
  <c r="AC581" i="36"/>
  <c r="S581" i="36"/>
  <c r="AA581" i="36"/>
  <c r="M581" i="36"/>
  <c r="V581" i="36"/>
  <c r="AF581" i="36"/>
  <c r="N581" i="36"/>
  <c r="X581" i="36"/>
  <c r="Q581" i="36"/>
  <c r="Z581" i="36"/>
  <c r="AN581" i="36"/>
  <c r="AD581" i="36"/>
  <c r="AJ581" i="36"/>
  <c r="AG581" i="36"/>
  <c r="R577" i="35"/>
  <c r="W577" i="35"/>
  <c r="AB577" i="35"/>
  <c r="AS577" i="35"/>
  <c r="AT577" i="35"/>
  <c r="N577" i="35"/>
  <c r="S577" i="35"/>
  <c r="X577" i="35"/>
  <c r="AC577" i="35"/>
  <c r="AP577" i="35"/>
  <c r="O577" i="35"/>
  <c r="T577" i="35"/>
  <c r="M577" i="35"/>
  <c r="Z577" i="35"/>
  <c r="AE577" i="35"/>
  <c r="AJ577" i="35"/>
  <c r="Y577" i="35"/>
  <c r="AK577" i="35"/>
  <c r="AL577" i="35"/>
  <c r="K577" i="35"/>
  <c r="Q577" i="35"/>
  <c r="AH577" i="35"/>
  <c r="AR577" i="35"/>
  <c r="AG577" i="35"/>
  <c r="V577" i="35"/>
  <c r="AD577" i="35"/>
  <c r="AN577" i="35"/>
  <c r="U577" i="35"/>
  <c r="AF577" i="35"/>
  <c r="AI577" i="35"/>
  <c r="AO577" i="35"/>
  <c r="L577" i="35"/>
  <c r="I577" i="35"/>
  <c r="P577" i="35"/>
  <c r="AQ577" i="35"/>
  <c r="AM577" i="35"/>
  <c r="AA577" i="35"/>
  <c r="O30" i="35"/>
  <c r="M30" i="35"/>
  <c r="AG30" i="35"/>
  <c r="AB30" i="35"/>
  <c r="AQ30" i="35"/>
  <c r="K30" i="35"/>
  <c r="AT30" i="35"/>
  <c r="V30" i="35"/>
  <c r="T30" i="35"/>
  <c r="AM30" i="35"/>
  <c r="AS30" i="35"/>
  <c r="AL30" i="35"/>
  <c r="N30" i="35"/>
  <c r="I30" i="35"/>
  <c r="W30" i="35"/>
  <c r="X30" i="35"/>
  <c r="P30" i="35"/>
  <c r="L30" i="35"/>
  <c r="AI30" i="35"/>
  <c r="AF30" i="35"/>
  <c r="AO30" i="35"/>
  <c r="AP30" i="35"/>
  <c r="AE30" i="35"/>
  <c r="Y30" i="35"/>
  <c r="AD30" i="35"/>
  <c r="S30" i="35"/>
  <c r="AA30" i="35"/>
  <c r="Q30" i="35"/>
  <c r="U30" i="35"/>
  <c r="AC30" i="35"/>
  <c r="Z30" i="35"/>
  <c r="R30" i="35"/>
  <c r="AR30" i="35"/>
  <c r="AH30" i="35"/>
  <c r="AN30" i="35"/>
  <c r="AJ30" i="35"/>
  <c r="AK30" i="35"/>
  <c r="AM88" i="37"/>
  <c r="AS88" i="37"/>
  <c r="AK88" i="37"/>
  <c r="T88" i="37"/>
  <c r="Q88" i="37"/>
  <c r="AE88" i="37"/>
  <c r="AH88" i="37"/>
  <c r="V88" i="37"/>
  <c r="AP88" i="37"/>
  <c r="O88" i="37"/>
  <c r="M88" i="37"/>
  <c r="AG88" i="37"/>
  <c r="N88" i="37"/>
  <c r="S88" i="37"/>
  <c r="P88" i="37"/>
  <c r="W88" i="37"/>
  <c r="I88" i="37"/>
  <c r="K88" i="37"/>
  <c r="AO88" i="37"/>
  <c r="AR88" i="37"/>
  <c r="AQ88" i="37"/>
  <c r="AD88" i="37"/>
  <c r="AI88" i="37"/>
  <c r="Z88" i="37"/>
  <c r="X88" i="37"/>
  <c r="U88" i="37"/>
  <c r="AJ88" i="37"/>
  <c r="AB88" i="37"/>
  <c r="AL88" i="37"/>
  <c r="R88" i="37"/>
  <c r="AC88" i="37"/>
  <c r="L88" i="37"/>
  <c r="AA88" i="37"/>
  <c r="AT88" i="37"/>
  <c r="AN88" i="37"/>
  <c r="AF88" i="37"/>
  <c r="Y88" i="37"/>
  <c r="P328" i="35"/>
  <c r="N328" i="35"/>
  <c r="K328" i="35"/>
  <c r="O328" i="35"/>
  <c r="X328" i="35"/>
  <c r="Y328" i="35"/>
  <c r="V328" i="35"/>
  <c r="T328" i="35"/>
  <c r="AQ328" i="35"/>
  <c r="AK328" i="35"/>
  <c r="U328" i="35"/>
  <c r="L328" i="35"/>
  <c r="AL328" i="35"/>
  <c r="W328" i="35"/>
  <c r="AT328" i="35"/>
  <c r="AG328" i="35"/>
  <c r="AH328" i="35"/>
  <c r="AF328" i="35"/>
  <c r="S328" i="35"/>
  <c r="AC328" i="35"/>
  <c r="M328" i="35"/>
  <c r="AI328" i="35"/>
  <c r="Z328" i="35"/>
  <c r="AA328" i="35"/>
  <c r="AD328" i="35"/>
  <c r="AE328" i="35"/>
  <c r="AR328" i="35"/>
  <c r="I328" i="35"/>
  <c r="AB328" i="35"/>
  <c r="R328" i="35"/>
  <c r="AP328" i="35"/>
  <c r="AO328" i="35"/>
  <c r="AS328" i="35"/>
  <c r="AN328" i="35"/>
  <c r="AM328" i="35"/>
  <c r="AJ328" i="35"/>
  <c r="Q328" i="35"/>
  <c r="AL189" i="37"/>
  <c r="P189" i="37"/>
  <c r="N189" i="37"/>
  <c r="AN189" i="37"/>
  <c r="AT189" i="37"/>
  <c r="AI189" i="37"/>
  <c r="AE189" i="37"/>
  <c r="Q189" i="37"/>
  <c r="M189" i="37"/>
  <c r="V189" i="37"/>
  <c r="T189" i="37"/>
  <c r="AQ189" i="37"/>
  <c r="O189" i="37"/>
  <c r="W189" i="37"/>
  <c r="K189" i="37"/>
  <c r="AM189" i="37"/>
  <c r="AA189" i="37"/>
  <c r="AP189" i="37"/>
  <c r="AK189" i="37"/>
  <c r="AR189" i="37"/>
  <c r="AD189" i="37"/>
  <c r="AS189" i="37"/>
  <c r="Y189" i="37"/>
  <c r="R189" i="37"/>
  <c r="AC189" i="37"/>
  <c r="AO189" i="37"/>
  <c r="I189" i="37"/>
  <c r="AB189" i="37"/>
  <c r="AJ189" i="37"/>
  <c r="AF189" i="37"/>
  <c r="L189" i="37"/>
  <c r="Z189" i="37"/>
  <c r="U189" i="37"/>
  <c r="AG189" i="37"/>
  <c r="S189" i="37"/>
  <c r="X189" i="37"/>
  <c r="AH189" i="37"/>
  <c r="AH274" i="37"/>
  <c r="AN274" i="37"/>
  <c r="AE274" i="37"/>
  <c r="K274" i="37"/>
  <c r="AA274" i="37"/>
  <c r="Z274" i="37"/>
  <c r="X274" i="37"/>
  <c r="AM274" i="37"/>
  <c r="AL274" i="37"/>
  <c r="AC274" i="37"/>
  <c r="AF274" i="37"/>
  <c r="AD274" i="37"/>
  <c r="S274" i="37"/>
  <c r="Y274" i="37"/>
  <c r="V274" i="37"/>
  <c r="AK274" i="37"/>
  <c r="R274" i="37"/>
  <c r="W274" i="37"/>
  <c r="U274" i="37"/>
  <c r="N274" i="37"/>
  <c r="P274" i="37"/>
  <c r="AO274" i="37"/>
  <c r="AT274" i="37"/>
  <c r="M274" i="37"/>
  <c r="AB274" i="37"/>
  <c r="AS274" i="37"/>
  <c r="AI274" i="37"/>
  <c r="AR274" i="37"/>
  <c r="L274" i="37"/>
  <c r="AP274" i="37"/>
  <c r="O274" i="37"/>
  <c r="AQ274" i="37"/>
  <c r="AG274" i="37"/>
  <c r="I274" i="37"/>
  <c r="Q274" i="37"/>
  <c r="T274" i="37"/>
  <c r="AJ274" i="37"/>
  <c r="AK412" i="35"/>
  <c r="AF412" i="35"/>
  <c r="AI412" i="35"/>
  <c r="AE412" i="35"/>
  <c r="AM412" i="35"/>
  <c r="AB412" i="35"/>
  <c r="AD412" i="35"/>
  <c r="W412" i="35"/>
  <c r="AC412" i="35"/>
  <c r="X412" i="35"/>
  <c r="Y412" i="35"/>
  <c r="Q412" i="35"/>
  <c r="U412" i="35"/>
  <c r="AN412" i="35"/>
  <c r="AT412" i="35"/>
  <c r="AS412" i="35"/>
  <c r="Z412" i="35"/>
  <c r="AG412" i="35"/>
  <c r="N412" i="35"/>
  <c r="AP412" i="35"/>
  <c r="AA412" i="35"/>
  <c r="AR412" i="35"/>
  <c r="I412" i="35"/>
  <c r="V412" i="35"/>
  <c r="T412" i="35"/>
  <c r="AJ412" i="35"/>
  <c r="AL412" i="35"/>
  <c r="AO412" i="35"/>
  <c r="O412" i="35"/>
  <c r="P412" i="35"/>
  <c r="AH412" i="35"/>
  <c r="L412" i="35"/>
  <c r="AQ412" i="35"/>
  <c r="S412" i="35"/>
  <c r="K412" i="35"/>
  <c r="R412" i="35"/>
  <c r="M412" i="35"/>
  <c r="AM379" i="36"/>
  <c r="AT379" i="36"/>
  <c r="AE379" i="36"/>
  <c r="R379" i="36"/>
  <c r="P379" i="36"/>
  <c r="K379" i="36"/>
  <c r="AC379" i="36"/>
  <c r="I379" i="36"/>
  <c r="AR379" i="36"/>
  <c r="L379" i="36"/>
  <c r="AO379" i="36"/>
  <c r="U379" i="36"/>
  <c r="AN379" i="36"/>
  <c r="AQ379" i="36"/>
  <c r="AH379" i="36"/>
  <c r="N379" i="36"/>
  <c r="AA379" i="36"/>
  <c r="AS379" i="36"/>
  <c r="AJ379" i="36"/>
  <c r="V379" i="36"/>
  <c r="AK379" i="36"/>
  <c r="Y379" i="36"/>
  <c r="AF379" i="36"/>
  <c r="Q379" i="36"/>
  <c r="AD379" i="36"/>
  <c r="T379" i="36"/>
  <c r="W379" i="36"/>
  <c r="AL379" i="36"/>
  <c r="O379" i="36"/>
  <c r="Z379" i="36"/>
  <c r="S379" i="36"/>
  <c r="M379" i="36"/>
  <c r="X379" i="36"/>
  <c r="AB379" i="36"/>
  <c r="AG379" i="36"/>
  <c r="AP379" i="36"/>
  <c r="AI379" i="36"/>
  <c r="AR554" i="37"/>
  <c r="X554" i="37"/>
  <c r="R554" i="37"/>
  <c r="AJ554" i="37"/>
  <c r="U554" i="37"/>
  <c r="M554" i="37"/>
  <c r="AQ554" i="37"/>
  <c r="AD554" i="37"/>
  <c r="AI554" i="37"/>
  <c r="AK554" i="37"/>
  <c r="AN554" i="37"/>
  <c r="AC554" i="37"/>
  <c r="AS554" i="37"/>
  <c r="AB554" i="37"/>
  <c r="AH554" i="37"/>
  <c r="AE554" i="37"/>
  <c r="V554" i="37"/>
  <c r="W554" i="37"/>
  <c r="K554" i="37"/>
  <c r="S554" i="37"/>
  <c r="Z554" i="37"/>
  <c r="Y554" i="37"/>
  <c r="AG554" i="37"/>
  <c r="N554" i="37"/>
  <c r="AP554" i="37"/>
  <c r="AO554" i="37"/>
  <c r="AL554" i="37"/>
  <c r="AA554" i="37"/>
  <c r="Q554" i="37"/>
  <c r="T554" i="37"/>
  <c r="I554" i="37"/>
  <c r="L554" i="37"/>
  <c r="AF554" i="37"/>
  <c r="P554" i="37"/>
  <c r="O554" i="37"/>
  <c r="AM554" i="37"/>
  <c r="AT554" i="37"/>
  <c r="K280" i="36"/>
  <c r="AG280" i="36"/>
  <c r="AB280" i="36"/>
  <c r="AC280" i="36"/>
  <c r="Y280" i="36"/>
  <c r="U280" i="36"/>
  <c r="X280" i="36"/>
  <c r="W280" i="36"/>
  <c r="S280" i="36"/>
  <c r="O280" i="36"/>
  <c r="T280" i="36"/>
  <c r="R280" i="36"/>
  <c r="N280" i="36"/>
  <c r="V280" i="36"/>
  <c r="AS280" i="36"/>
  <c r="I280" i="36"/>
  <c r="AM280" i="36"/>
  <c r="AP280" i="36"/>
  <c r="AR280" i="36"/>
  <c r="AT280" i="36"/>
  <c r="AN280" i="36"/>
  <c r="AO280" i="36"/>
  <c r="AJ280" i="36"/>
  <c r="AI280" i="36"/>
  <c r="AH280" i="36"/>
  <c r="M280" i="36"/>
  <c r="AD280" i="36"/>
  <c r="AK280" i="36"/>
  <c r="AF280" i="36"/>
  <c r="P280" i="36"/>
  <c r="AQ280" i="36"/>
  <c r="AL280" i="36"/>
  <c r="AE280" i="36"/>
  <c r="Z280" i="36"/>
  <c r="AA280" i="36"/>
  <c r="L280" i="36"/>
  <c r="Q280" i="36"/>
  <c r="AL413" i="37"/>
  <c r="O413" i="37"/>
  <c r="AF413" i="37"/>
  <c r="AQ413" i="37"/>
  <c r="R413" i="37"/>
  <c r="W413" i="37"/>
  <c r="AM413" i="37"/>
  <c r="AB413" i="37"/>
  <c r="AO413" i="37"/>
  <c r="I413" i="37"/>
  <c r="AP413" i="37"/>
  <c r="P413" i="37"/>
  <c r="V413" i="37"/>
  <c r="M413" i="37"/>
  <c r="AH413" i="37"/>
  <c r="AE413" i="37"/>
  <c r="AS413" i="37"/>
  <c r="AT413" i="37"/>
  <c r="AA413" i="37"/>
  <c r="AK413" i="37"/>
  <c r="AN413" i="37"/>
  <c r="T413" i="37"/>
  <c r="U413" i="37"/>
  <c r="S413" i="37"/>
  <c r="AR413" i="37"/>
  <c r="X413" i="37"/>
  <c r="AJ413" i="37"/>
  <c r="K413" i="37"/>
  <c r="N413" i="37"/>
  <c r="AG413" i="37"/>
  <c r="L413" i="37"/>
  <c r="AI413" i="37"/>
  <c r="AD413" i="37"/>
  <c r="Z413" i="37"/>
  <c r="Y413" i="37"/>
  <c r="Q413" i="37"/>
  <c r="AC413" i="37"/>
  <c r="AO39" i="35"/>
  <c r="AE39" i="35"/>
  <c r="AT39" i="35"/>
  <c r="N39" i="35"/>
  <c r="M39" i="35"/>
  <c r="AP39" i="35"/>
  <c r="AM39" i="35"/>
  <c r="L39" i="35"/>
  <c r="AL39" i="35"/>
  <c r="AS39" i="35"/>
  <c r="AF39" i="35"/>
  <c r="V39" i="35"/>
  <c r="X39" i="35"/>
  <c r="AI39" i="35"/>
  <c r="AA39" i="35"/>
  <c r="AQ39" i="35"/>
  <c r="AC39" i="35"/>
  <c r="AJ39" i="35"/>
  <c r="S39" i="35"/>
  <c r="AR39" i="35"/>
  <c r="R39" i="35"/>
  <c r="W39" i="35"/>
  <c r="AK39" i="35"/>
  <c r="U39" i="35"/>
  <c r="AD39" i="35"/>
  <c r="T39" i="35"/>
  <c r="Z39" i="35"/>
  <c r="AB39" i="35"/>
  <c r="AN39" i="35"/>
  <c r="Y39" i="35"/>
  <c r="P39" i="35"/>
  <c r="AG39" i="35"/>
  <c r="AH39" i="35"/>
  <c r="I39" i="35"/>
  <c r="Q39" i="35"/>
  <c r="K39" i="35"/>
  <c r="O39" i="35"/>
  <c r="AS585" i="37"/>
  <c r="M585" i="37"/>
  <c r="V585" i="37"/>
  <c r="K585" i="37"/>
  <c r="W585" i="37"/>
  <c r="AO585" i="37"/>
  <c r="I585" i="37"/>
  <c r="R585" i="37"/>
  <c r="AR585" i="37"/>
  <c r="O585" i="37"/>
  <c r="AK585" i="37"/>
  <c r="AT585" i="37"/>
  <c r="N585" i="37"/>
  <c r="AJ585" i="37"/>
  <c r="P585" i="37"/>
  <c r="U585" i="37"/>
  <c r="AD585" i="37"/>
  <c r="AA585" i="37"/>
  <c r="AM585" i="37"/>
  <c r="AL585" i="37"/>
  <c r="T585" i="37"/>
  <c r="AH585" i="37"/>
  <c r="L585" i="37"/>
  <c r="Z585" i="37"/>
  <c r="AE585" i="37"/>
  <c r="Q585" i="37"/>
  <c r="S585" i="37"/>
  <c r="AQ585" i="37"/>
  <c r="AB585" i="37"/>
  <c r="AF585" i="37"/>
  <c r="AG585" i="37"/>
  <c r="X585" i="37"/>
  <c r="AC585" i="37"/>
  <c r="Y585" i="37"/>
  <c r="AP585" i="37"/>
  <c r="AI585" i="37"/>
  <c r="AN585" i="37"/>
  <c r="Q86" i="37"/>
  <c r="AQ86" i="37"/>
  <c r="AL86" i="37"/>
  <c r="AH86" i="37"/>
  <c r="AO86" i="37"/>
  <c r="I86" i="37"/>
  <c r="K86" i="37"/>
  <c r="Y86" i="37"/>
  <c r="AG86" i="37"/>
  <c r="M86" i="37"/>
  <c r="AK86" i="37"/>
  <c r="AR86" i="37"/>
  <c r="AM86" i="37"/>
  <c r="O86" i="37"/>
  <c r="AJ86" i="37"/>
  <c r="AE86" i="37"/>
  <c r="U86" i="37"/>
  <c r="Z86" i="37"/>
  <c r="AD86" i="37"/>
  <c r="AB86" i="37"/>
  <c r="AP86" i="37"/>
  <c r="AS86" i="37"/>
  <c r="L86" i="37"/>
  <c r="R86" i="37"/>
  <c r="S86" i="37"/>
  <c r="P86" i="37"/>
  <c r="V86" i="37"/>
  <c r="N86" i="37"/>
  <c r="AF86" i="37"/>
  <c r="W86" i="37"/>
  <c r="AN86" i="37"/>
  <c r="AT86" i="37"/>
  <c r="AC86" i="37"/>
  <c r="AA86" i="37"/>
  <c r="AI86" i="37"/>
  <c r="X86" i="37"/>
  <c r="T86" i="37"/>
  <c r="AM80" i="37"/>
  <c r="AS80" i="37"/>
  <c r="AJ80" i="37"/>
  <c r="L80" i="37"/>
  <c r="AI80" i="37"/>
  <c r="AN80" i="37"/>
  <c r="AO80" i="37"/>
  <c r="AD80" i="37"/>
  <c r="AL80" i="37"/>
  <c r="AE80" i="37"/>
  <c r="AR80" i="37"/>
  <c r="AH80" i="37"/>
  <c r="Y80" i="37"/>
  <c r="Q80" i="37"/>
  <c r="O80" i="37"/>
  <c r="U80" i="37"/>
  <c r="M80" i="37"/>
  <c r="AB80" i="37"/>
  <c r="AK80" i="37"/>
  <c r="T80" i="37"/>
  <c r="AG80" i="37"/>
  <c r="AF80" i="37"/>
  <c r="N80" i="37"/>
  <c r="P80" i="37"/>
  <c r="Z80" i="37"/>
  <c r="I80" i="37"/>
  <c r="AQ80" i="37"/>
  <c r="S80" i="37"/>
  <c r="R80" i="37"/>
  <c r="K80" i="37"/>
  <c r="AP80" i="37"/>
  <c r="AA80" i="37"/>
  <c r="W80" i="37"/>
  <c r="X80" i="37"/>
  <c r="V80" i="37"/>
  <c r="AT80" i="37"/>
  <c r="AC80" i="37"/>
  <c r="W62" i="35"/>
  <c r="X62" i="35"/>
  <c r="AP62" i="35"/>
  <c r="I62" i="35"/>
  <c r="S62" i="35"/>
  <c r="R62" i="35"/>
  <c r="AG62" i="35"/>
  <c r="AB62" i="35"/>
  <c r="O62" i="35"/>
  <c r="M62" i="35"/>
  <c r="T62" i="35"/>
  <c r="N62" i="35"/>
  <c r="AE62" i="35"/>
  <c r="AH62" i="35"/>
  <c r="Y62" i="35"/>
  <c r="AJ62" i="35"/>
  <c r="AK62" i="35"/>
  <c r="K62" i="35"/>
  <c r="AO62" i="35"/>
  <c r="AC62" i="35"/>
  <c r="AS62" i="35"/>
  <c r="Z62" i="35"/>
  <c r="AN62" i="35"/>
  <c r="L62" i="35"/>
  <c r="U62" i="35"/>
  <c r="AI62" i="35"/>
  <c r="AF62" i="35"/>
  <c r="P62" i="35"/>
  <c r="AT62" i="35"/>
  <c r="AL62" i="35"/>
  <c r="AA62" i="35"/>
  <c r="V62" i="35"/>
  <c r="AR62" i="35"/>
  <c r="AM62" i="35"/>
  <c r="AD62" i="35"/>
  <c r="AQ62" i="35"/>
  <c r="Q62" i="35"/>
  <c r="I451" i="35"/>
  <c r="AJ451" i="35"/>
  <c r="AM451" i="35"/>
  <c r="AE451" i="35"/>
  <c r="AQ451" i="35"/>
  <c r="O451" i="35"/>
  <c r="AF451" i="35"/>
  <c r="AH451" i="35"/>
  <c r="Y451" i="35"/>
  <c r="AG451" i="35"/>
  <c r="V451" i="35"/>
  <c r="AB451" i="35"/>
  <c r="AC451" i="35"/>
  <c r="Q451" i="35"/>
  <c r="S451" i="35"/>
  <c r="AR451" i="35"/>
  <c r="L451" i="35"/>
  <c r="AT451" i="35"/>
  <c r="U451" i="35"/>
  <c r="AA451" i="35"/>
  <c r="R451" i="35"/>
  <c r="Z451" i="35"/>
  <c r="M451" i="35"/>
  <c r="N451" i="35"/>
  <c r="AN451" i="35"/>
  <c r="AL451" i="35"/>
  <c r="AP451" i="35"/>
  <c r="X451" i="35"/>
  <c r="AS451" i="35"/>
  <c r="K451" i="35"/>
  <c r="AI451" i="35"/>
  <c r="AD451" i="35"/>
  <c r="AK451" i="35"/>
  <c r="P451" i="35"/>
  <c r="W451" i="35"/>
  <c r="AO451" i="35"/>
  <c r="T451" i="35"/>
  <c r="AI530" i="37"/>
  <c r="X530" i="37"/>
  <c r="Y530" i="37"/>
  <c r="AP530" i="37"/>
  <c r="T530" i="37"/>
  <c r="AO530" i="37"/>
  <c r="AS530" i="37"/>
  <c r="K530" i="37"/>
  <c r="AM530" i="37"/>
  <c r="AQ530" i="37"/>
  <c r="AN530" i="37"/>
  <c r="AL530" i="37"/>
  <c r="N530" i="37"/>
  <c r="AK530" i="37"/>
  <c r="AF530" i="37"/>
  <c r="AG530" i="37"/>
  <c r="R530" i="37"/>
  <c r="M530" i="37"/>
  <c r="AH530" i="37"/>
  <c r="W530" i="37"/>
  <c r="V530" i="37"/>
  <c r="AR530" i="37"/>
  <c r="P530" i="37"/>
  <c r="I530" i="37"/>
  <c r="S530" i="37"/>
  <c r="O530" i="37"/>
  <c r="AJ530" i="37"/>
  <c r="U530" i="37"/>
  <c r="AD530" i="37"/>
  <c r="L530" i="37"/>
  <c r="Q530" i="37"/>
  <c r="AT530" i="37"/>
  <c r="AA530" i="37"/>
  <c r="AC530" i="37"/>
  <c r="Z530" i="37"/>
  <c r="AE530" i="37"/>
  <c r="AB530" i="37"/>
  <c r="T122" i="37"/>
  <c r="AB122" i="37"/>
  <c r="AS122" i="37"/>
  <c r="AM122" i="37"/>
  <c r="W122" i="37"/>
  <c r="AC122" i="37"/>
  <c r="K122" i="37"/>
  <c r="AE122" i="37"/>
  <c r="N122" i="37"/>
  <c r="U122" i="37"/>
  <c r="AL122" i="37"/>
  <c r="AP122" i="37"/>
  <c r="AK122" i="37"/>
  <c r="AQ122" i="37"/>
  <c r="AH122" i="37"/>
  <c r="S122" i="37"/>
  <c r="X122" i="37"/>
  <c r="M122" i="37"/>
  <c r="Z122" i="37"/>
  <c r="Q122" i="37"/>
  <c r="AT122" i="37"/>
  <c r="AJ122" i="37"/>
  <c r="R122" i="37"/>
  <c r="O122" i="37"/>
  <c r="Y122" i="37"/>
  <c r="P122" i="37"/>
  <c r="V122" i="37"/>
  <c r="AA122" i="37"/>
  <c r="AI122" i="37"/>
  <c r="AG122" i="37"/>
  <c r="AR122" i="37"/>
  <c r="AO122" i="37"/>
  <c r="L122" i="37"/>
  <c r="I122" i="37"/>
  <c r="AD122" i="37"/>
  <c r="AN122" i="37"/>
  <c r="AF122" i="37"/>
  <c r="X330" i="36"/>
  <c r="AM330" i="36"/>
  <c r="K330" i="36"/>
  <c r="AF330" i="36"/>
  <c r="U330" i="36"/>
  <c r="T330" i="36"/>
  <c r="AQ330" i="36"/>
  <c r="W330" i="36"/>
  <c r="AT330" i="36"/>
  <c r="Q330" i="36"/>
  <c r="O330" i="36"/>
  <c r="AI330" i="36"/>
  <c r="P330" i="36"/>
  <c r="AS330" i="36"/>
  <c r="AP330" i="36"/>
  <c r="S330" i="36"/>
  <c r="AO330" i="36"/>
  <c r="AJ330" i="36"/>
  <c r="L330" i="36"/>
  <c r="R330" i="36"/>
  <c r="AK330" i="36"/>
  <c r="AE330" i="36"/>
  <c r="AB330" i="36"/>
  <c r="Y330" i="36"/>
  <c r="V330" i="36"/>
  <c r="M330" i="36"/>
  <c r="N330" i="36"/>
  <c r="I330" i="36"/>
  <c r="AR330" i="36"/>
  <c r="Z330" i="36"/>
  <c r="AL330" i="36"/>
  <c r="AD330" i="36"/>
  <c r="AG330" i="36"/>
  <c r="AA330" i="36"/>
  <c r="AH330" i="36"/>
  <c r="AN330" i="36"/>
  <c r="AC330" i="36"/>
  <c r="AH11" i="36"/>
  <c r="AM11" i="36"/>
  <c r="AN11" i="36"/>
  <c r="AR11" i="36"/>
  <c r="L11" i="36"/>
  <c r="AD11" i="36"/>
  <c r="AI11" i="36"/>
  <c r="AF11" i="36"/>
  <c r="AB11" i="36"/>
  <c r="AJ11" i="36"/>
  <c r="Z11" i="36"/>
  <c r="AE11" i="36"/>
  <c r="X11" i="36"/>
  <c r="M11" i="36"/>
  <c r="U11" i="36"/>
  <c r="AP11" i="36"/>
  <c r="O11" i="36"/>
  <c r="T11" i="36"/>
  <c r="AK11" i="36"/>
  <c r="V11" i="36"/>
  <c r="P11" i="36"/>
  <c r="R11" i="36"/>
  <c r="AO11" i="36"/>
  <c r="I11" i="36"/>
  <c r="N11" i="36"/>
  <c r="AC11" i="36"/>
  <c r="AQ11" i="36"/>
  <c r="AT11" i="36"/>
  <c r="S11" i="36"/>
  <c r="Q11" i="36"/>
  <c r="AL11" i="36"/>
  <c r="K11" i="36"/>
  <c r="Y11" i="36"/>
  <c r="AS11" i="36"/>
  <c r="AG11" i="36"/>
  <c r="W11" i="36"/>
  <c r="AA11" i="36"/>
  <c r="W509" i="35"/>
  <c r="Y509" i="35"/>
  <c r="Q509" i="35"/>
  <c r="R509" i="35"/>
  <c r="AK509" i="35"/>
  <c r="I509" i="35"/>
  <c r="S509" i="35"/>
  <c r="T509" i="35"/>
  <c r="AH509" i="35"/>
  <c r="AQ509" i="35"/>
  <c r="AC509" i="35"/>
  <c r="O509" i="35"/>
  <c r="N509" i="35"/>
  <c r="AN509" i="35"/>
  <c r="V509" i="35"/>
  <c r="K509" i="35"/>
  <c r="AB509" i="35"/>
  <c r="AE509" i="35"/>
  <c r="AJ509" i="35"/>
  <c r="AF509" i="35"/>
  <c r="AR509" i="35"/>
  <c r="Z509" i="35"/>
  <c r="AI509" i="35"/>
  <c r="U509" i="35"/>
  <c r="X509" i="35"/>
  <c r="P509" i="35"/>
  <c r="AL509" i="35"/>
  <c r="AM509" i="35"/>
  <c r="L509" i="35"/>
  <c r="AA509" i="35"/>
  <c r="AO509" i="35"/>
  <c r="AG509" i="35"/>
  <c r="AD509" i="35"/>
  <c r="AS509" i="35"/>
  <c r="AT509" i="35"/>
  <c r="AP509" i="35"/>
  <c r="M509" i="35"/>
  <c r="V412" i="37"/>
  <c r="AO412" i="37"/>
  <c r="AN412" i="37"/>
  <c r="Y412" i="37"/>
  <c r="U412" i="37"/>
  <c r="AL412" i="37"/>
  <c r="AC412" i="37"/>
  <c r="M412" i="37"/>
  <c r="X412" i="37"/>
  <c r="S412" i="37"/>
  <c r="AJ412" i="37"/>
  <c r="AK412" i="37"/>
  <c r="AS412" i="37"/>
  <c r="L412" i="37"/>
  <c r="Q412" i="37"/>
  <c r="AQ412" i="37"/>
  <c r="K412" i="37"/>
  <c r="I412" i="37"/>
  <c r="AG412" i="37"/>
  <c r="AR412" i="37"/>
  <c r="AE412" i="37"/>
  <c r="AB412" i="37"/>
  <c r="O412" i="37"/>
  <c r="N412" i="37"/>
  <c r="R412" i="37"/>
  <c r="AD412" i="37"/>
  <c r="P412" i="37"/>
  <c r="AH412" i="37"/>
  <c r="Z412" i="37"/>
  <c r="AI412" i="37"/>
  <c r="AA412" i="37"/>
  <c r="AP412" i="37"/>
  <c r="AT412" i="37"/>
  <c r="T412" i="37"/>
  <c r="W412" i="37"/>
  <c r="AM412" i="37"/>
  <c r="AF412" i="37"/>
  <c r="AA120" i="37"/>
  <c r="N120" i="37"/>
  <c r="T120" i="37"/>
  <c r="AQ120" i="37"/>
  <c r="K120" i="37"/>
  <c r="X120" i="37"/>
  <c r="AR120" i="37"/>
  <c r="O120" i="37"/>
  <c r="V120" i="37"/>
  <c r="AF120" i="37"/>
  <c r="AK120" i="37"/>
  <c r="Q120" i="37"/>
  <c r="L120" i="37"/>
  <c r="AC120" i="37"/>
  <c r="AT120" i="37"/>
  <c r="AJ120" i="37"/>
  <c r="AE120" i="37"/>
  <c r="W120" i="37"/>
  <c r="U120" i="37"/>
  <c r="AD120" i="37"/>
  <c r="AG120" i="37"/>
  <c r="AL120" i="37"/>
  <c r="AB120" i="37"/>
  <c r="AN120" i="37"/>
  <c r="AP120" i="37"/>
  <c r="M120" i="37"/>
  <c r="I120" i="37"/>
  <c r="AS120" i="37"/>
  <c r="Y120" i="37"/>
  <c r="P120" i="37"/>
  <c r="AO120" i="37"/>
  <c r="S120" i="37"/>
  <c r="AM120" i="37"/>
  <c r="AI120" i="37"/>
  <c r="R120" i="37"/>
  <c r="AH120" i="37"/>
  <c r="Z120" i="37"/>
  <c r="AM67" i="35"/>
  <c r="AA67" i="35"/>
  <c r="T67" i="35"/>
  <c r="Y67" i="35"/>
  <c r="L67" i="35"/>
  <c r="K67" i="35"/>
  <c r="V67" i="35"/>
  <c r="X67" i="35"/>
  <c r="AR67" i="35"/>
  <c r="R67" i="35"/>
  <c r="S67" i="35"/>
  <c r="AK67" i="35"/>
  <c r="AG67" i="35"/>
  <c r="AT67" i="35"/>
  <c r="N67" i="35"/>
  <c r="M67" i="35"/>
  <c r="AE67" i="35"/>
  <c r="AD67" i="35"/>
  <c r="AI67" i="35"/>
  <c r="U67" i="35"/>
  <c r="AF67" i="35"/>
  <c r="AL67" i="35"/>
  <c r="AJ67" i="35"/>
  <c r="W67" i="35"/>
  <c r="AH67" i="35"/>
  <c r="AB67" i="35"/>
  <c r="Z67" i="35"/>
  <c r="O67" i="35"/>
  <c r="AC67" i="35"/>
  <c r="AO67" i="35"/>
  <c r="AP67" i="35"/>
  <c r="AQ67" i="35"/>
  <c r="AS67" i="35"/>
  <c r="AN67" i="35"/>
  <c r="Q67" i="35"/>
  <c r="P67" i="35"/>
  <c r="I67" i="35"/>
  <c r="AT570" i="36"/>
  <c r="U570" i="36"/>
  <c r="AL570" i="36"/>
  <c r="AC570" i="36"/>
  <c r="X570" i="36"/>
  <c r="AA570" i="36"/>
  <c r="AE570" i="36"/>
  <c r="AB570" i="36"/>
  <c r="W570" i="36"/>
  <c r="P570" i="36"/>
  <c r="AJ570" i="36"/>
  <c r="AR570" i="36"/>
  <c r="R570" i="36"/>
  <c r="Q570" i="36"/>
  <c r="Y570" i="36"/>
  <c r="AP570" i="36"/>
  <c r="AI570" i="36"/>
  <c r="AQ570" i="36"/>
  <c r="AH570" i="36"/>
  <c r="AO570" i="36"/>
  <c r="M570" i="36"/>
  <c r="AS570" i="36"/>
  <c r="AK570" i="36"/>
  <c r="AM570" i="36"/>
  <c r="Z570" i="36"/>
  <c r="S570" i="36"/>
  <c r="T570" i="36"/>
  <c r="O570" i="36"/>
  <c r="V570" i="36"/>
  <c r="AN570" i="36"/>
  <c r="N570" i="36"/>
  <c r="AF570" i="36"/>
  <c r="AG570" i="36"/>
  <c r="I570" i="36"/>
  <c r="L570" i="36"/>
  <c r="AD570" i="36"/>
  <c r="K570" i="36"/>
  <c r="O501" i="35"/>
  <c r="N501" i="35"/>
  <c r="AB501" i="35"/>
  <c r="U501" i="35"/>
  <c r="AQ501" i="35"/>
  <c r="K501" i="35"/>
  <c r="I501" i="35"/>
  <c r="R501" i="35"/>
  <c r="AF501" i="35"/>
  <c r="AM501" i="35"/>
  <c r="AT501" i="35"/>
  <c r="AR501" i="35"/>
  <c r="AH501" i="35"/>
  <c r="W501" i="35"/>
  <c r="Y501" i="35"/>
  <c r="P501" i="35"/>
  <c r="AS501" i="35"/>
  <c r="X501" i="35"/>
  <c r="AO501" i="35"/>
  <c r="AN501" i="35"/>
  <c r="AG501" i="35"/>
  <c r="AJ501" i="35"/>
  <c r="Z501" i="35"/>
  <c r="T501" i="35"/>
  <c r="AD501" i="35"/>
  <c r="M501" i="35"/>
  <c r="AA501" i="35"/>
  <c r="V501" i="35"/>
  <c r="Q501" i="35"/>
  <c r="AE501" i="35"/>
  <c r="S501" i="35"/>
  <c r="AI501" i="35"/>
  <c r="AP501" i="35"/>
  <c r="AL501" i="35"/>
  <c r="L501" i="35"/>
  <c r="AK501" i="35"/>
  <c r="AC501" i="35"/>
  <c r="U181" i="37"/>
  <c r="AJ181" i="37"/>
  <c r="AT181" i="37"/>
  <c r="N181" i="37"/>
  <c r="L181" i="37"/>
  <c r="AO181" i="37"/>
  <c r="AP181" i="37"/>
  <c r="AR181" i="37"/>
  <c r="AI181" i="37"/>
  <c r="O181" i="37"/>
  <c r="AL181" i="37"/>
  <c r="AM181" i="37"/>
  <c r="AC181" i="37"/>
  <c r="AA181" i="37"/>
  <c r="R181" i="37"/>
  <c r="X181" i="37"/>
  <c r="AK181" i="37"/>
  <c r="S181" i="37"/>
  <c r="AG181" i="37"/>
  <c r="M181" i="37"/>
  <c r="Z181" i="37"/>
  <c r="AS181" i="37"/>
  <c r="AQ181" i="37"/>
  <c r="K181" i="37"/>
  <c r="W181" i="37"/>
  <c r="Q181" i="37"/>
  <c r="AN181" i="37"/>
  <c r="Y181" i="37"/>
  <c r="V181" i="37"/>
  <c r="AF181" i="37"/>
  <c r="I181" i="37"/>
  <c r="P181" i="37"/>
  <c r="AE181" i="37"/>
  <c r="AH181" i="37"/>
  <c r="AB181" i="37"/>
  <c r="T181" i="37"/>
  <c r="AD181" i="37"/>
  <c r="AT518" i="35"/>
  <c r="AE518" i="35"/>
  <c r="AG518" i="35"/>
  <c r="AL518" i="35"/>
  <c r="Z518" i="35"/>
  <c r="AB518" i="35"/>
  <c r="AR518" i="35"/>
  <c r="R518" i="35"/>
  <c r="N518" i="35"/>
  <c r="AC518" i="35"/>
  <c r="AF518" i="35"/>
  <c r="S518" i="35"/>
  <c r="O518" i="35"/>
  <c r="U518" i="35"/>
  <c r="AM518" i="35"/>
  <c r="Y518" i="35"/>
  <c r="AA518" i="35"/>
  <c r="L518" i="35"/>
  <c r="AI518" i="35"/>
  <c r="V518" i="35"/>
  <c r="AO518" i="35"/>
  <c r="I518" i="35"/>
  <c r="AN518" i="35"/>
  <c r="K518" i="35"/>
  <c r="T518" i="35"/>
  <c r="X518" i="35"/>
  <c r="M518" i="35"/>
  <c r="AH518" i="35"/>
  <c r="AK518" i="35"/>
  <c r="Q518" i="35"/>
  <c r="AS518" i="35"/>
  <c r="AD518" i="35"/>
  <c r="AP518" i="35"/>
  <c r="AQ518" i="35"/>
  <c r="W518" i="35"/>
  <c r="P518" i="35"/>
  <c r="AJ518" i="35"/>
  <c r="L338" i="35"/>
  <c r="AE338" i="35"/>
  <c r="AL338" i="35"/>
  <c r="AQ338" i="35"/>
  <c r="AN338" i="35"/>
  <c r="Q338" i="35"/>
  <c r="AG338" i="35"/>
  <c r="AH338" i="35"/>
  <c r="AK338" i="35"/>
  <c r="AI338" i="35"/>
  <c r="AJ338" i="35"/>
  <c r="AD338" i="35"/>
  <c r="AF338" i="35"/>
  <c r="AC338" i="35"/>
  <c r="W338" i="35"/>
  <c r="AT338" i="35"/>
  <c r="N338" i="35"/>
  <c r="K338" i="35"/>
  <c r="AM338" i="35"/>
  <c r="T338" i="35"/>
  <c r="V338" i="35"/>
  <c r="S338" i="35"/>
  <c r="AR338" i="35"/>
  <c r="AA338" i="35"/>
  <c r="R338" i="35"/>
  <c r="M338" i="35"/>
  <c r="AB338" i="35"/>
  <c r="I338" i="35"/>
  <c r="AP338" i="35"/>
  <c r="AS338" i="35"/>
  <c r="AO338" i="35"/>
  <c r="O338" i="35"/>
  <c r="Z338" i="35"/>
  <c r="X338" i="35"/>
  <c r="Y338" i="35"/>
  <c r="U338" i="35"/>
  <c r="P338" i="35"/>
  <c r="AI214" i="36"/>
  <c r="AT214" i="36"/>
  <c r="N214" i="36"/>
  <c r="I214" i="36"/>
  <c r="AR214" i="36"/>
  <c r="S214" i="36"/>
  <c r="AP214" i="36"/>
  <c r="AQ214" i="36"/>
  <c r="AM214" i="36"/>
  <c r="X214" i="36"/>
  <c r="AL214" i="36"/>
  <c r="AO214" i="36"/>
  <c r="AK214" i="36"/>
  <c r="AG214" i="36"/>
  <c r="AS214" i="36"/>
  <c r="Y214" i="36"/>
  <c r="AB214" i="36"/>
  <c r="AH214" i="36"/>
  <c r="T214" i="36"/>
  <c r="W214" i="36"/>
  <c r="AD214" i="36"/>
  <c r="O214" i="36"/>
  <c r="Q214" i="36"/>
  <c r="U214" i="36"/>
  <c r="Z214" i="36"/>
  <c r="P214" i="36"/>
  <c r="V214" i="36"/>
  <c r="AN214" i="36"/>
  <c r="R214" i="36"/>
  <c r="M214" i="36"/>
  <c r="AJ214" i="36"/>
  <c r="AC214" i="36"/>
  <c r="AE214" i="36"/>
  <c r="AF214" i="36"/>
  <c r="AA214" i="36"/>
  <c r="K214" i="36"/>
  <c r="L214" i="36"/>
  <c r="AE268" i="35"/>
  <c r="AS268" i="35"/>
  <c r="M268" i="35"/>
  <c r="L268" i="35"/>
  <c r="S268" i="35"/>
  <c r="AI268" i="35"/>
  <c r="AN268" i="35"/>
  <c r="AO268" i="35"/>
  <c r="I268" i="35"/>
  <c r="AQ268" i="35"/>
  <c r="P268" i="35"/>
  <c r="T268" i="35"/>
  <c r="AK268" i="35"/>
  <c r="AR268" i="35"/>
  <c r="AJ268" i="35"/>
  <c r="AP268" i="35"/>
  <c r="U268" i="35"/>
  <c r="W268" i="35"/>
  <c r="AL268" i="35"/>
  <c r="Z268" i="35"/>
  <c r="AH268" i="35"/>
  <c r="X268" i="35"/>
  <c r="AB268" i="35"/>
  <c r="N268" i="35"/>
  <c r="AD268" i="35"/>
  <c r="R268" i="35"/>
  <c r="AT268" i="35"/>
  <c r="AG268" i="35"/>
  <c r="Q268" i="35"/>
  <c r="AA268" i="35"/>
  <c r="K268" i="35"/>
  <c r="AM268" i="35"/>
  <c r="AF268" i="35"/>
  <c r="AC268" i="35"/>
  <c r="Y268" i="35"/>
  <c r="V268" i="35"/>
  <c r="O268" i="35"/>
  <c r="AK32" i="35"/>
  <c r="AP32" i="35"/>
  <c r="AH32" i="35"/>
  <c r="AR32" i="35"/>
  <c r="AM32" i="35"/>
  <c r="AG32" i="35"/>
  <c r="AJ32" i="35"/>
  <c r="AA32" i="35"/>
  <c r="AI32" i="35"/>
  <c r="AD32" i="35"/>
  <c r="AO32" i="35"/>
  <c r="Z32" i="35"/>
  <c r="AF32" i="35"/>
  <c r="R32" i="35"/>
  <c r="AC32" i="35"/>
  <c r="T32" i="35"/>
  <c r="W32" i="35"/>
  <c r="V32" i="35"/>
  <c r="Y32" i="35"/>
  <c r="O32" i="35"/>
  <c r="N32" i="35"/>
  <c r="K32" i="35"/>
  <c r="AS32" i="35"/>
  <c r="S32" i="35"/>
  <c r="U32" i="35"/>
  <c r="L32" i="35"/>
  <c r="Q32" i="35"/>
  <c r="AQ32" i="35"/>
  <c r="AL32" i="35"/>
  <c r="I32" i="35"/>
  <c r="AE32" i="35"/>
  <c r="AN32" i="35"/>
  <c r="AB32" i="35"/>
  <c r="P32" i="35"/>
  <c r="AT32" i="35"/>
  <c r="M32" i="35"/>
  <c r="X32" i="35"/>
  <c r="AQ71" i="35"/>
  <c r="AB71" i="35"/>
  <c r="AL71" i="35"/>
  <c r="AS71" i="35"/>
  <c r="AF71" i="35"/>
  <c r="L71" i="35"/>
  <c r="AH71" i="35"/>
  <c r="AN71" i="35"/>
  <c r="Y71" i="35"/>
  <c r="AD71" i="35"/>
  <c r="AI71" i="35"/>
  <c r="Q71" i="35"/>
  <c r="AT71" i="35"/>
  <c r="N71" i="35"/>
  <c r="M71" i="35"/>
  <c r="AA71" i="35"/>
  <c r="X71" i="35"/>
  <c r="AJ71" i="35"/>
  <c r="S71" i="35"/>
  <c r="AP71" i="35"/>
  <c r="AM71" i="35"/>
  <c r="T71" i="35"/>
  <c r="AK71" i="35"/>
  <c r="V71" i="35"/>
  <c r="AE71" i="35"/>
  <c r="K71" i="35"/>
  <c r="R71" i="35"/>
  <c r="AR71" i="35"/>
  <c r="O71" i="35"/>
  <c r="AC71" i="35"/>
  <c r="U71" i="35"/>
  <c r="Z71" i="35"/>
  <c r="P71" i="35"/>
  <c r="AO71" i="35"/>
  <c r="AG71" i="35"/>
  <c r="I71" i="35"/>
  <c r="W71" i="35"/>
  <c r="AS17" i="35"/>
  <c r="AG17" i="35"/>
  <c r="T17" i="35"/>
  <c r="S17" i="35"/>
  <c r="M17" i="35"/>
  <c r="AM17" i="35"/>
  <c r="P17" i="35"/>
  <c r="N17" i="35"/>
  <c r="U17" i="35"/>
  <c r="Q17" i="35"/>
  <c r="AR17" i="35"/>
  <c r="L17" i="35"/>
  <c r="I17" i="35"/>
  <c r="O17" i="35"/>
  <c r="AA17" i="35"/>
  <c r="R17" i="35"/>
  <c r="AB17" i="35"/>
  <c r="AD17" i="35"/>
  <c r="AQ17" i="35"/>
  <c r="AJ17" i="35"/>
  <c r="W17" i="35"/>
  <c r="V17" i="35"/>
  <c r="K17" i="35"/>
  <c r="AF17" i="35"/>
  <c r="AH17" i="35"/>
  <c r="Z17" i="35"/>
  <c r="X17" i="35"/>
  <c r="AT17" i="35"/>
  <c r="Y17" i="35"/>
  <c r="AN17" i="35"/>
  <c r="AL17" i="35"/>
  <c r="AK17" i="35"/>
  <c r="AI17" i="35"/>
  <c r="AE17" i="35"/>
  <c r="AO17" i="35"/>
  <c r="AC17" i="35"/>
  <c r="AP17" i="35"/>
  <c r="AK519" i="35"/>
  <c r="T519" i="35"/>
  <c r="R519" i="35"/>
  <c r="AG519" i="35"/>
  <c r="V519" i="35"/>
  <c r="AN519" i="35"/>
  <c r="P519" i="35"/>
  <c r="M519" i="35"/>
  <c r="Y519" i="35"/>
  <c r="AO519" i="35"/>
  <c r="AI519" i="35"/>
  <c r="AR519" i="35"/>
  <c r="L519" i="35"/>
  <c r="AP519" i="35"/>
  <c r="O519" i="35"/>
  <c r="Z519" i="35"/>
  <c r="AD519" i="35"/>
  <c r="AS519" i="35"/>
  <c r="AT519" i="35"/>
  <c r="AB519" i="35"/>
  <c r="AC519" i="35"/>
  <c r="N519" i="35"/>
  <c r="I519" i="35"/>
  <c r="X519" i="35"/>
  <c r="S519" i="35"/>
  <c r="U519" i="35"/>
  <c r="AM519" i="35"/>
  <c r="AL519" i="35"/>
  <c r="W519" i="35"/>
  <c r="AH519" i="35"/>
  <c r="AA519" i="35"/>
  <c r="AJ519" i="35"/>
  <c r="AQ519" i="35"/>
  <c r="AF519" i="35"/>
  <c r="AE519" i="35"/>
  <c r="Q519" i="35"/>
  <c r="K519" i="35"/>
  <c r="AM185" i="36"/>
  <c r="AT185" i="36"/>
  <c r="AP185" i="36"/>
  <c r="AH185" i="36"/>
  <c r="L185" i="36"/>
  <c r="AI185" i="36"/>
  <c r="AO185" i="36"/>
  <c r="AK185" i="36"/>
  <c r="X185" i="36"/>
  <c r="AR185" i="36"/>
  <c r="AE185" i="36"/>
  <c r="AJ185" i="36"/>
  <c r="AF185" i="36"/>
  <c r="M185" i="36"/>
  <c r="Q185" i="36"/>
  <c r="O185" i="36"/>
  <c r="N185" i="36"/>
  <c r="R185" i="36"/>
  <c r="AD185" i="36"/>
  <c r="AL185" i="36"/>
  <c r="I185" i="36"/>
  <c r="Y185" i="36"/>
  <c r="V185" i="36"/>
  <c r="AQ185" i="36"/>
  <c r="T185" i="36"/>
  <c r="AN185" i="36"/>
  <c r="AG185" i="36"/>
  <c r="S185" i="36"/>
  <c r="P185" i="36"/>
  <c r="K185" i="36"/>
  <c r="AS185" i="36"/>
  <c r="AC185" i="36"/>
  <c r="Z185" i="36"/>
  <c r="AB185" i="36"/>
  <c r="AA185" i="36"/>
  <c r="W185" i="36"/>
  <c r="U185" i="36"/>
  <c r="AO357" i="36"/>
  <c r="AG357" i="36"/>
  <c r="T357" i="36"/>
  <c r="AP357" i="36"/>
  <c r="AQ357" i="36"/>
  <c r="W357" i="36"/>
  <c r="AL357" i="36"/>
  <c r="AS357" i="36"/>
  <c r="AJ357" i="36"/>
  <c r="P357" i="36"/>
  <c r="AA357" i="36"/>
  <c r="AH357" i="36"/>
  <c r="AN357" i="36"/>
  <c r="AB357" i="36"/>
  <c r="I357" i="36"/>
  <c r="L357" i="36"/>
  <c r="R357" i="36"/>
  <c r="O357" i="36"/>
  <c r="K357" i="36"/>
  <c r="N357" i="36"/>
  <c r="AR357" i="36"/>
  <c r="AI357" i="36"/>
  <c r="AK357" i="36"/>
  <c r="AC357" i="36"/>
  <c r="AE357" i="36"/>
  <c r="X357" i="36"/>
  <c r="S357" i="36"/>
  <c r="V357" i="36"/>
  <c r="Q357" i="36"/>
  <c r="M357" i="36"/>
  <c r="U357" i="36"/>
  <c r="AM357" i="36"/>
  <c r="AD357" i="36"/>
  <c r="Y357" i="36"/>
  <c r="Z357" i="36"/>
  <c r="AF357" i="36"/>
  <c r="AT357" i="36"/>
  <c r="V506" i="36"/>
  <c r="K506" i="36"/>
  <c r="AB506" i="36"/>
  <c r="AM506" i="36"/>
  <c r="L506" i="36"/>
  <c r="AN506" i="36"/>
  <c r="X506" i="36"/>
  <c r="AH506" i="36"/>
  <c r="N506" i="36"/>
  <c r="Y506" i="36"/>
  <c r="Z506" i="36"/>
  <c r="P506" i="36"/>
  <c r="AF506" i="36"/>
  <c r="U506" i="36"/>
  <c r="T506" i="36"/>
  <c r="AT506" i="36"/>
  <c r="AQ506" i="36"/>
  <c r="AC506" i="36"/>
  <c r="S506" i="36"/>
  <c r="Q506" i="36"/>
  <c r="AR506" i="36"/>
  <c r="M506" i="36"/>
  <c r="AL506" i="36"/>
  <c r="AS506" i="36"/>
  <c r="O506" i="36"/>
  <c r="AO506" i="36"/>
  <c r="AD506" i="36"/>
  <c r="AK506" i="36"/>
  <c r="W506" i="36"/>
  <c r="AJ506" i="36"/>
  <c r="AA506" i="36"/>
  <c r="R506" i="36"/>
  <c r="AE506" i="36"/>
  <c r="I506" i="36"/>
  <c r="AP506" i="36"/>
  <c r="AI506" i="36"/>
  <c r="AG506" i="36"/>
  <c r="W68" i="37"/>
  <c r="U68" i="37"/>
  <c r="R68" i="37"/>
  <c r="N68" i="37"/>
  <c r="L68" i="37"/>
  <c r="S68" i="37"/>
  <c r="P68" i="37"/>
  <c r="M68" i="37"/>
  <c r="I68" i="37"/>
  <c r="O68" i="37"/>
  <c r="AT68" i="37"/>
  <c r="AL68" i="37"/>
  <c r="AE68" i="37"/>
  <c r="AF68" i="37"/>
  <c r="AC68" i="37"/>
  <c r="Y68" i="37"/>
  <c r="AB68" i="37"/>
  <c r="K68" i="37"/>
  <c r="AO68" i="37"/>
  <c r="Z68" i="37"/>
  <c r="AP68" i="37"/>
  <c r="AJ68" i="37"/>
  <c r="T68" i="37"/>
  <c r="AK68" i="37"/>
  <c r="AD68" i="37"/>
  <c r="AI68" i="37"/>
  <c r="AH68" i="37"/>
  <c r="V68" i="37"/>
  <c r="AA68" i="37"/>
  <c r="X68" i="37"/>
  <c r="AG68" i="37"/>
  <c r="AS68" i="37"/>
  <c r="AN68" i="37"/>
  <c r="AR68" i="37"/>
  <c r="AM68" i="37"/>
  <c r="AQ68" i="37"/>
  <c r="Q68" i="37"/>
  <c r="AE516" i="35"/>
  <c r="AJ516" i="35"/>
  <c r="Z516" i="35"/>
  <c r="AC516" i="35"/>
  <c r="AL516" i="35"/>
  <c r="AR516" i="35"/>
  <c r="AA516" i="35"/>
  <c r="AD516" i="35"/>
  <c r="R516" i="35"/>
  <c r="Q516" i="35"/>
  <c r="U516" i="35"/>
  <c r="T516" i="35"/>
  <c r="W516" i="35"/>
  <c r="Y516" i="35"/>
  <c r="L516" i="35"/>
  <c r="AS516" i="35"/>
  <c r="V516" i="35"/>
  <c r="S516" i="35"/>
  <c r="AB516" i="35"/>
  <c r="AM516" i="35"/>
  <c r="AT516" i="35"/>
  <c r="AN516" i="35"/>
  <c r="P516" i="35"/>
  <c r="M516" i="35"/>
  <c r="AG516" i="35"/>
  <c r="AO516" i="35"/>
  <c r="AK516" i="35"/>
  <c r="AI516" i="35"/>
  <c r="N516" i="35"/>
  <c r="I516" i="35"/>
  <c r="AP516" i="35"/>
  <c r="K516" i="35"/>
  <c r="X516" i="35"/>
  <c r="AF516" i="35"/>
  <c r="AH516" i="35"/>
  <c r="AQ516" i="35"/>
  <c r="O516" i="35"/>
  <c r="AN79" i="36"/>
  <c r="AT79" i="36"/>
  <c r="AS79" i="36"/>
  <c r="M79" i="36"/>
  <c r="K79" i="36"/>
  <c r="AP79" i="36"/>
  <c r="AO79" i="36"/>
  <c r="I79" i="36"/>
  <c r="AR79" i="36"/>
  <c r="AE79" i="36"/>
  <c r="AK79" i="36"/>
  <c r="AQ79" i="36"/>
  <c r="AM79" i="36"/>
  <c r="T79" i="36"/>
  <c r="U79" i="36"/>
  <c r="AB79" i="36"/>
  <c r="N79" i="36"/>
  <c r="X79" i="36"/>
  <c r="Q79" i="36"/>
  <c r="W79" i="36"/>
  <c r="AL79" i="36"/>
  <c r="R79" i="36"/>
  <c r="AH79" i="36"/>
  <c r="AG79" i="36"/>
  <c r="L79" i="36"/>
  <c r="O79" i="36"/>
  <c r="AC79" i="36"/>
  <c r="S79" i="36"/>
  <c r="Y79" i="36"/>
  <c r="AD79" i="36"/>
  <c r="AF79" i="36"/>
  <c r="AI79" i="36"/>
  <c r="Z79" i="36"/>
  <c r="AJ79" i="36"/>
  <c r="P79" i="36"/>
  <c r="AA79" i="36"/>
  <c r="V79" i="36"/>
  <c r="AG468" i="37"/>
  <c r="K468" i="37"/>
  <c r="AO468" i="37"/>
  <c r="S468" i="37"/>
  <c r="M468" i="37"/>
  <c r="AM468" i="37"/>
  <c r="V468" i="37"/>
  <c r="AC468" i="37"/>
  <c r="AR468" i="37"/>
  <c r="L468" i="37"/>
  <c r="AS468" i="37"/>
  <c r="AA468" i="37"/>
  <c r="AN468" i="37"/>
  <c r="AP468" i="37"/>
  <c r="AL468" i="37"/>
  <c r="AI468" i="37"/>
  <c r="X468" i="37"/>
  <c r="U468" i="37"/>
  <c r="I468" i="37"/>
  <c r="AK468" i="37"/>
  <c r="R468" i="37"/>
  <c r="AE468" i="37"/>
  <c r="AT468" i="37"/>
  <c r="Z468" i="37"/>
  <c r="T468" i="37"/>
  <c r="W468" i="37"/>
  <c r="AH468" i="37"/>
  <c r="N468" i="37"/>
  <c r="AD468" i="37"/>
  <c r="Y468" i="37"/>
  <c r="Q468" i="37"/>
  <c r="AQ468" i="37"/>
  <c r="P468" i="37"/>
  <c r="AF468" i="37"/>
  <c r="AB468" i="37"/>
  <c r="O468" i="37"/>
  <c r="AJ468" i="37"/>
  <c r="AM76" i="37"/>
  <c r="AP76" i="37"/>
  <c r="AN76" i="37"/>
  <c r="AJ76" i="37"/>
  <c r="AR76" i="37"/>
  <c r="AI76" i="37"/>
  <c r="AK76" i="37"/>
  <c r="AH76" i="37"/>
  <c r="AD76" i="37"/>
  <c r="V76" i="37"/>
  <c r="AE76" i="37"/>
  <c r="AF76" i="37"/>
  <c r="AC76" i="37"/>
  <c r="Y76" i="37"/>
  <c r="AB76" i="37"/>
  <c r="O76" i="37"/>
  <c r="AT76" i="37"/>
  <c r="AL76" i="37"/>
  <c r="Z76" i="37"/>
  <c r="T76" i="37"/>
  <c r="AQ76" i="37"/>
  <c r="U76" i="37"/>
  <c r="N76" i="37"/>
  <c r="Q76" i="37"/>
  <c r="P76" i="37"/>
  <c r="I76" i="37"/>
  <c r="AS76" i="37"/>
  <c r="S76" i="37"/>
  <c r="M76" i="37"/>
  <c r="K76" i="37"/>
  <c r="AO76" i="37"/>
  <c r="AA76" i="37"/>
  <c r="W76" i="37"/>
  <c r="R76" i="37"/>
  <c r="X76" i="37"/>
  <c r="AG76" i="37"/>
  <c r="L76" i="37"/>
  <c r="U4" i="35"/>
  <c r="W4" i="35"/>
  <c r="AT4" i="35"/>
  <c r="Z4" i="35"/>
  <c r="Q4" i="35"/>
  <c r="R4" i="35"/>
  <c r="AL4" i="35"/>
  <c r="S4" i="35"/>
  <c r="AG4" i="35"/>
  <c r="AB4" i="35"/>
  <c r="X4" i="35"/>
  <c r="AA4" i="35"/>
  <c r="AC4" i="35"/>
  <c r="L4" i="35"/>
  <c r="P4" i="35"/>
  <c r="T4" i="35"/>
  <c r="Y4" i="35"/>
  <c r="AQ4" i="35"/>
  <c r="N4" i="35"/>
  <c r="AR4" i="35"/>
  <c r="AN4" i="35"/>
  <c r="AM4" i="35"/>
  <c r="AF4" i="35"/>
  <c r="AH4" i="35"/>
  <c r="K4" i="35"/>
  <c r="M4" i="35"/>
  <c r="O4" i="35"/>
  <c r="AD4" i="35"/>
  <c r="V4" i="35"/>
  <c r="AE4" i="35"/>
  <c r="I4" i="35"/>
  <c r="AI4" i="35"/>
  <c r="AS4" i="35"/>
  <c r="AJ4" i="35"/>
  <c r="AP4" i="35"/>
  <c r="AO4" i="35"/>
  <c r="AK4" i="35"/>
  <c r="P313" i="36"/>
  <c r="I313" i="36"/>
  <c r="AR313" i="36"/>
  <c r="Z313" i="36"/>
  <c r="AC313" i="36"/>
  <c r="AG313" i="36"/>
  <c r="AF313" i="36"/>
  <c r="AE313" i="36"/>
  <c r="V313" i="36"/>
  <c r="X313" i="36"/>
  <c r="O313" i="36"/>
  <c r="AO313" i="36"/>
  <c r="AM313" i="36"/>
  <c r="R313" i="36"/>
  <c r="S313" i="36"/>
  <c r="AL313" i="36"/>
  <c r="M313" i="36"/>
  <c r="L313" i="36"/>
  <c r="AH313" i="36"/>
  <c r="T313" i="36"/>
  <c r="AD313" i="36"/>
  <c r="AA313" i="36"/>
  <c r="AT313" i="36"/>
  <c r="AP313" i="36"/>
  <c r="AQ313" i="36"/>
  <c r="Y313" i="36"/>
  <c r="N313" i="36"/>
  <c r="AB313" i="36"/>
  <c r="K313" i="36"/>
  <c r="U313" i="36"/>
  <c r="AJ313" i="36"/>
  <c r="Q313" i="36"/>
  <c r="AS313" i="36"/>
  <c r="AN313" i="36"/>
  <c r="AI313" i="36"/>
  <c r="W313" i="36"/>
  <c r="AK313" i="36"/>
  <c r="AM94" i="36"/>
  <c r="AS94" i="36"/>
  <c r="AT94" i="36"/>
  <c r="N94" i="36"/>
  <c r="I94" i="36"/>
  <c r="AR94" i="36"/>
  <c r="AP94" i="36"/>
  <c r="AQ94" i="36"/>
  <c r="AG94" i="36"/>
  <c r="M94" i="36"/>
  <c r="V94" i="36"/>
  <c r="T94" i="36"/>
  <c r="P94" i="36"/>
  <c r="AN94" i="36"/>
  <c r="AD94" i="36"/>
  <c r="AK94" i="36"/>
  <c r="S94" i="36"/>
  <c r="Z94" i="36"/>
  <c r="AF94" i="36"/>
  <c r="X94" i="36"/>
  <c r="R94" i="36"/>
  <c r="AA94" i="36"/>
  <c r="AE94" i="36"/>
  <c r="AC94" i="36"/>
  <c r="Y94" i="36"/>
  <c r="Q94" i="36"/>
  <c r="O94" i="36"/>
  <c r="AB94" i="36"/>
  <c r="AO94" i="36"/>
  <c r="AJ94" i="36"/>
  <c r="K94" i="36"/>
  <c r="AI94" i="36"/>
  <c r="AH94" i="36"/>
  <c r="U94" i="36"/>
  <c r="W94" i="36"/>
  <c r="L94" i="36"/>
  <c r="AL94" i="36"/>
  <c r="U31" i="35"/>
  <c r="L31" i="35"/>
  <c r="AE31" i="35"/>
  <c r="V31" i="35"/>
  <c r="X31" i="35"/>
  <c r="R31" i="35"/>
  <c r="S31" i="35"/>
  <c r="AO31" i="35"/>
  <c r="AT31" i="35"/>
  <c r="N31" i="35"/>
  <c r="M31" i="35"/>
  <c r="AD31" i="35"/>
  <c r="AI31" i="35"/>
  <c r="Q31" i="35"/>
  <c r="AL31" i="35"/>
  <c r="AF31" i="35"/>
  <c r="W31" i="35"/>
  <c r="AH31" i="35"/>
  <c r="Y31" i="35"/>
  <c r="AG31" i="35"/>
  <c r="Z31" i="35"/>
  <c r="K31" i="35"/>
  <c r="AQ31" i="35"/>
  <c r="I31" i="35"/>
  <c r="AC31" i="35"/>
  <c r="AR31" i="35"/>
  <c r="AB31" i="35"/>
  <c r="P31" i="35"/>
  <c r="AK31" i="35"/>
  <c r="AP31" i="35"/>
  <c r="AM31" i="35"/>
  <c r="O31" i="35"/>
  <c r="T31" i="35"/>
  <c r="AA31" i="35"/>
  <c r="AJ31" i="35"/>
  <c r="AS31" i="35"/>
  <c r="AN31" i="35"/>
  <c r="T267" i="36"/>
  <c r="AK267" i="36"/>
  <c r="AQ267" i="36"/>
  <c r="AM267" i="36"/>
  <c r="AI267" i="36"/>
  <c r="AG267" i="36"/>
  <c r="AL267" i="36"/>
  <c r="AH267" i="36"/>
  <c r="AD267" i="36"/>
  <c r="AS267" i="36"/>
  <c r="AF267" i="36"/>
  <c r="R267" i="36"/>
  <c r="AJ267" i="36"/>
  <c r="AO267" i="36"/>
  <c r="AA267" i="36"/>
  <c r="L267" i="36"/>
  <c r="AE267" i="36"/>
  <c r="AC267" i="36"/>
  <c r="V267" i="36"/>
  <c r="AT267" i="36"/>
  <c r="Z267" i="36"/>
  <c r="U267" i="36"/>
  <c r="W267" i="36"/>
  <c r="AP267" i="36"/>
  <c r="Q267" i="36"/>
  <c r="AN267" i="36"/>
  <c r="O267" i="36"/>
  <c r="M267" i="36"/>
  <c r="X267" i="36"/>
  <c r="I267" i="36"/>
  <c r="S267" i="36"/>
  <c r="N267" i="36"/>
  <c r="AB267" i="36"/>
  <c r="K267" i="36"/>
  <c r="AR267" i="36"/>
  <c r="Y267" i="36"/>
  <c r="P267" i="36"/>
  <c r="AT82" i="35"/>
  <c r="T82" i="35"/>
  <c r="AE82" i="35"/>
  <c r="AH82" i="35"/>
  <c r="U82" i="35"/>
  <c r="AG82" i="35"/>
  <c r="AA82" i="35"/>
  <c r="AC82" i="35"/>
  <c r="N82" i="35"/>
  <c r="W82" i="35"/>
  <c r="X82" i="35"/>
  <c r="AR82" i="35"/>
  <c r="Y82" i="35"/>
  <c r="Q82" i="35"/>
  <c r="AM82" i="35"/>
  <c r="AS82" i="35"/>
  <c r="AJ82" i="35"/>
  <c r="P82" i="35"/>
  <c r="Z82" i="35"/>
  <c r="M82" i="35"/>
  <c r="AK82" i="35"/>
  <c r="AQ82" i="35"/>
  <c r="AP82" i="35"/>
  <c r="L82" i="35"/>
  <c r="AF82" i="35"/>
  <c r="AI82" i="35"/>
  <c r="AB82" i="35"/>
  <c r="AO82" i="35"/>
  <c r="S82" i="35"/>
  <c r="AN82" i="35"/>
  <c r="I82" i="35"/>
  <c r="R82" i="35"/>
  <c r="AL82" i="35"/>
  <c r="AD82" i="35"/>
  <c r="V82" i="35"/>
  <c r="O82" i="35"/>
  <c r="K82" i="35"/>
  <c r="AG58" i="37"/>
  <c r="AF58" i="37"/>
  <c r="I58" i="37"/>
  <c r="Q58" i="37"/>
  <c r="AO58" i="37"/>
  <c r="AP58" i="37"/>
  <c r="R58" i="37"/>
  <c r="AE58" i="37"/>
  <c r="AD58" i="37"/>
  <c r="K58" i="37"/>
  <c r="AA58" i="37"/>
  <c r="AC58" i="37"/>
  <c r="AI58" i="37"/>
  <c r="P58" i="37"/>
  <c r="M58" i="37"/>
  <c r="AK58" i="37"/>
  <c r="X58" i="37"/>
  <c r="AN58" i="37"/>
  <c r="AH58" i="37"/>
  <c r="U58" i="37"/>
  <c r="T58" i="37"/>
  <c r="AL58" i="37"/>
  <c r="O58" i="37"/>
  <c r="AR58" i="37"/>
  <c r="V58" i="37"/>
  <c r="AM58" i="37"/>
  <c r="Y58" i="37"/>
  <c r="W58" i="37"/>
  <c r="N58" i="37"/>
  <c r="AS58" i="37"/>
  <c r="AT58" i="37"/>
  <c r="AB58" i="37"/>
  <c r="AJ58" i="37"/>
  <c r="AQ58" i="37"/>
  <c r="S58" i="37"/>
  <c r="L58" i="37"/>
  <c r="Z58" i="37"/>
  <c r="AO260" i="35"/>
  <c r="I260" i="35"/>
  <c r="AQ260" i="35"/>
  <c r="N260" i="35"/>
  <c r="T260" i="35"/>
  <c r="AK260" i="35"/>
  <c r="AR260" i="35"/>
  <c r="AJ260" i="35"/>
  <c r="AL260" i="35"/>
  <c r="P260" i="35"/>
  <c r="AG260" i="35"/>
  <c r="AM260" i="35"/>
  <c r="AD260" i="35"/>
  <c r="AA260" i="35"/>
  <c r="Z260" i="35"/>
  <c r="Q260" i="35"/>
  <c r="R260" i="35"/>
  <c r="AF260" i="35"/>
  <c r="K260" i="35"/>
  <c r="AC260" i="35"/>
  <c r="V260" i="35"/>
  <c r="AI260" i="35"/>
  <c r="M260" i="35"/>
  <c r="Y260" i="35"/>
  <c r="O260" i="35"/>
  <c r="AT260" i="35"/>
  <c r="U260" i="35"/>
  <c r="AP260" i="35"/>
  <c r="X260" i="35"/>
  <c r="W260" i="35"/>
  <c r="AE260" i="35"/>
  <c r="AN260" i="35"/>
  <c r="AS260" i="35"/>
  <c r="AB260" i="35"/>
  <c r="AH260" i="35"/>
  <c r="L260" i="35"/>
  <c r="S260" i="35"/>
  <c r="Z259" i="36"/>
  <c r="AE259" i="36"/>
  <c r="T259" i="36"/>
  <c r="AP259" i="36"/>
  <c r="AO259" i="36"/>
  <c r="I259" i="36"/>
  <c r="AR259" i="36"/>
  <c r="AN259" i="36"/>
  <c r="AK259" i="36"/>
  <c r="AQ259" i="36"/>
  <c r="AM259" i="36"/>
  <c r="AI259" i="36"/>
  <c r="AL259" i="36"/>
  <c r="W259" i="36"/>
  <c r="AS259" i="36"/>
  <c r="AF259" i="36"/>
  <c r="R259" i="36"/>
  <c r="AG259" i="36"/>
  <c r="AA259" i="36"/>
  <c r="L259" i="36"/>
  <c r="AC259" i="36"/>
  <c r="AH259" i="36"/>
  <c r="Y259" i="36"/>
  <c r="AB259" i="36"/>
  <c r="U259" i="36"/>
  <c r="AT259" i="36"/>
  <c r="Q259" i="36"/>
  <c r="AD259" i="36"/>
  <c r="X259" i="36"/>
  <c r="S259" i="36"/>
  <c r="O259" i="36"/>
  <c r="K259" i="36"/>
  <c r="M259" i="36"/>
  <c r="P259" i="36"/>
  <c r="N259" i="36"/>
  <c r="AJ259" i="36"/>
  <c r="V259" i="36"/>
  <c r="I42" i="37"/>
  <c r="AQ42" i="37"/>
  <c r="AG42" i="37"/>
  <c r="Z42" i="37"/>
  <c r="L42" i="37"/>
  <c r="AP42" i="37"/>
  <c r="AR42" i="37"/>
  <c r="AC42" i="37"/>
  <c r="AM42" i="37"/>
  <c r="AH42" i="37"/>
  <c r="W42" i="37"/>
  <c r="Y42" i="37"/>
  <c r="Q42" i="37"/>
  <c r="AJ42" i="37"/>
  <c r="AA42" i="37"/>
  <c r="AN42" i="37"/>
  <c r="AL42" i="37"/>
  <c r="AF42" i="37"/>
  <c r="AK42" i="37"/>
  <c r="X42" i="37"/>
  <c r="V42" i="37"/>
  <c r="AE42" i="37"/>
  <c r="N42" i="37"/>
  <c r="AO42" i="37"/>
  <c r="M42" i="37"/>
  <c r="S42" i="37"/>
  <c r="AT42" i="37"/>
  <c r="K42" i="37"/>
  <c r="AB42" i="37"/>
  <c r="R42" i="37"/>
  <c r="T42" i="37"/>
  <c r="AI42" i="37"/>
  <c r="AS42" i="37"/>
  <c r="P42" i="37"/>
  <c r="AD42" i="37"/>
  <c r="O42" i="37"/>
  <c r="U42" i="37"/>
  <c r="AQ382" i="36"/>
  <c r="AS382" i="36"/>
  <c r="M382" i="36"/>
  <c r="AF382" i="36"/>
  <c r="L382" i="36"/>
  <c r="AO382" i="36"/>
  <c r="I382" i="36"/>
  <c r="AR382" i="36"/>
  <c r="X382" i="36"/>
  <c r="AI382" i="36"/>
  <c r="AP382" i="36"/>
  <c r="W382" i="36"/>
  <c r="AA382" i="36"/>
  <c r="AJ382" i="36"/>
  <c r="P382" i="36"/>
  <c r="S382" i="36"/>
  <c r="AB382" i="36"/>
  <c r="AK382" i="36"/>
  <c r="AE382" i="36"/>
  <c r="AT382" i="36"/>
  <c r="O382" i="36"/>
  <c r="AG382" i="36"/>
  <c r="AL382" i="36"/>
  <c r="V382" i="36"/>
  <c r="AC382" i="36"/>
  <c r="AD382" i="36"/>
  <c r="Y382" i="36"/>
  <c r="AM382" i="36"/>
  <c r="R382" i="36"/>
  <c r="N382" i="36"/>
  <c r="K382" i="36"/>
  <c r="T382" i="36"/>
  <c r="U382" i="36"/>
  <c r="AH382" i="36"/>
  <c r="Z382" i="36"/>
  <c r="AN382" i="36"/>
  <c r="Q382" i="36"/>
  <c r="M270" i="36"/>
  <c r="AT270" i="36"/>
  <c r="N270" i="36"/>
  <c r="I270" i="36"/>
  <c r="AR270" i="36"/>
  <c r="AN270" i="36"/>
  <c r="AP270" i="36"/>
  <c r="AQ270" i="36"/>
  <c r="AM270" i="36"/>
  <c r="S270" i="36"/>
  <c r="AL270" i="36"/>
  <c r="AO270" i="36"/>
  <c r="AK270" i="36"/>
  <c r="AG270" i="36"/>
  <c r="AS270" i="36"/>
  <c r="V270" i="36"/>
  <c r="AA270" i="36"/>
  <c r="AC270" i="36"/>
  <c r="R270" i="36"/>
  <c r="U270" i="36"/>
  <c r="X270" i="36"/>
  <c r="AI270" i="36"/>
  <c r="O270" i="36"/>
  <c r="AH270" i="36"/>
  <c r="AF270" i="36"/>
  <c r="AD270" i="36"/>
  <c r="P270" i="36"/>
  <c r="Y270" i="36"/>
  <c r="T270" i="36"/>
  <c r="K270" i="36"/>
  <c r="AB270" i="36"/>
  <c r="Z270" i="36"/>
  <c r="AJ270" i="36"/>
  <c r="W270" i="36"/>
  <c r="Q270" i="36"/>
  <c r="L270" i="36"/>
  <c r="AE270" i="36"/>
  <c r="Y555" i="37"/>
  <c r="Z555" i="37"/>
  <c r="P555" i="37"/>
  <c r="AQ555" i="37"/>
  <c r="U555" i="37"/>
  <c r="T555" i="37"/>
  <c r="AT555" i="37"/>
  <c r="Q555" i="37"/>
  <c r="O555" i="37"/>
  <c r="AI555" i="37"/>
  <c r="AG555" i="37"/>
  <c r="AJ555" i="37"/>
  <c r="AD555" i="37"/>
  <c r="S555" i="37"/>
  <c r="I555" i="37"/>
  <c r="R555" i="37"/>
  <c r="AP555" i="37"/>
  <c r="AE555" i="37"/>
  <c r="AF555" i="37"/>
  <c r="AC555" i="37"/>
  <c r="W555" i="37"/>
  <c r="AO555" i="37"/>
  <c r="AA555" i="37"/>
  <c r="AS555" i="37"/>
  <c r="AK555" i="37"/>
  <c r="M555" i="37"/>
  <c r="AL555" i="37"/>
  <c r="AR555" i="37"/>
  <c r="L555" i="37"/>
  <c r="K555" i="37"/>
  <c r="AM555" i="37"/>
  <c r="AB555" i="37"/>
  <c r="AH555" i="37"/>
  <c r="V555" i="37"/>
  <c r="AN555" i="37"/>
  <c r="X555" i="37"/>
  <c r="N555" i="37"/>
  <c r="Z358" i="35"/>
  <c r="AR358" i="35"/>
  <c r="U358" i="35"/>
  <c r="I358" i="35"/>
  <c r="M358" i="35"/>
  <c r="Y358" i="35"/>
  <c r="T358" i="35"/>
  <c r="AC358" i="35"/>
  <c r="V358" i="35"/>
  <c r="AO358" i="35"/>
  <c r="AI358" i="35"/>
  <c r="K358" i="35"/>
  <c r="Q358" i="35"/>
  <c r="AQ358" i="35"/>
  <c r="AH358" i="35"/>
  <c r="P358" i="35"/>
  <c r="AF358" i="35"/>
  <c r="AS358" i="35"/>
  <c r="W358" i="35"/>
  <c r="AN358" i="35"/>
  <c r="O358" i="35"/>
  <c r="AT358" i="35"/>
  <c r="AP358" i="35"/>
  <c r="AK358" i="35"/>
  <c r="R358" i="35"/>
  <c r="AD358" i="35"/>
  <c r="S358" i="35"/>
  <c r="AA358" i="35"/>
  <c r="AG358" i="35"/>
  <c r="AM358" i="35"/>
  <c r="AL358" i="35"/>
  <c r="X358" i="35"/>
  <c r="N358" i="35"/>
  <c r="AB358" i="35"/>
  <c r="AJ358" i="35"/>
  <c r="AE358" i="35"/>
  <c r="L358" i="35"/>
  <c r="Q276" i="35"/>
  <c r="R276" i="35"/>
  <c r="AF276" i="35"/>
  <c r="AN276" i="35"/>
  <c r="AS276" i="35"/>
  <c r="M276" i="35"/>
  <c r="L276" i="35"/>
  <c r="X276" i="35"/>
  <c r="AE276" i="35"/>
  <c r="AO276" i="35"/>
  <c r="I276" i="35"/>
  <c r="AQ276" i="35"/>
  <c r="N276" i="35"/>
  <c r="K276" i="35"/>
  <c r="Y276" i="35"/>
  <c r="AB276" i="35"/>
  <c r="O276" i="35"/>
  <c r="AI276" i="35"/>
  <c r="AK276" i="35"/>
  <c r="AJ276" i="35"/>
  <c r="AT276" i="35"/>
  <c r="AG276" i="35"/>
  <c r="AD276" i="35"/>
  <c r="P276" i="35"/>
  <c r="AP276" i="35"/>
  <c r="AC276" i="35"/>
  <c r="V276" i="35"/>
  <c r="Z276" i="35"/>
  <c r="U276" i="35"/>
  <c r="AH276" i="35"/>
  <c r="S276" i="35"/>
  <c r="T276" i="35"/>
  <c r="AR276" i="35"/>
  <c r="AM276" i="35"/>
  <c r="W276" i="35"/>
  <c r="AL276" i="35"/>
  <c r="AA276" i="35"/>
  <c r="AM124" i="37"/>
  <c r="AR124" i="37"/>
  <c r="Y124" i="37"/>
  <c r="AD124" i="37"/>
  <c r="AT124" i="37"/>
  <c r="AI124" i="37"/>
  <c r="AN124" i="37"/>
  <c r="R124" i="37"/>
  <c r="U124" i="37"/>
  <c r="AK124" i="37"/>
  <c r="AE124" i="37"/>
  <c r="AJ124" i="37"/>
  <c r="M124" i="37"/>
  <c r="N124" i="37"/>
  <c r="Z124" i="37"/>
  <c r="O124" i="37"/>
  <c r="AO124" i="37"/>
  <c r="L124" i="37"/>
  <c r="P124" i="37"/>
  <c r="AA124" i="37"/>
  <c r="AL124" i="37"/>
  <c r="Q124" i="37"/>
  <c r="W124" i="37"/>
  <c r="AC124" i="37"/>
  <c r="K124" i="37"/>
  <c r="S124" i="37"/>
  <c r="T124" i="37"/>
  <c r="AP124" i="37"/>
  <c r="X124" i="37"/>
  <c r="V124" i="37"/>
  <c r="AQ124" i="37"/>
  <c r="AG124" i="37"/>
  <c r="I124" i="37"/>
  <c r="AS124" i="37"/>
  <c r="AH124" i="37"/>
  <c r="AB124" i="37"/>
  <c r="AF124" i="37"/>
  <c r="AR60" i="36"/>
  <c r="L60" i="36"/>
  <c r="AT60" i="36"/>
  <c r="AQ60" i="36"/>
  <c r="AN60" i="36"/>
  <c r="AS60" i="36"/>
  <c r="AO60" i="36"/>
  <c r="AG60" i="36"/>
  <c r="AJ60" i="36"/>
  <c r="T60" i="36"/>
  <c r="R60" i="36"/>
  <c r="N60" i="36"/>
  <c r="AE60" i="36"/>
  <c r="AH60" i="36"/>
  <c r="I60" i="36"/>
  <c r="AC60" i="36"/>
  <c r="V60" i="36"/>
  <c r="W60" i="36"/>
  <c r="K60" i="36"/>
  <c r="AM60" i="36"/>
  <c r="O60" i="36"/>
  <c r="AL60" i="36"/>
  <c r="M60" i="36"/>
  <c r="AI60" i="36"/>
  <c r="AB60" i="36"/>
  <c r="X60" i="36"/>
  <c r="AD60" i="36"/>
  <c r="Q60" i="36"/>
  <c r="AF60" i="36"/>
  <c r="AP60" i="36"/>
  <c r="P60" i="36"/>
  <c r="Z60" i="36"/>
  <c r="Y60" i="36"/>
  <c r="S60" i="36"/>
  <c r="AK60" i="36"/>
  <c r="U60" i="36"/>
  <c r="AA60" i="36"/>
  <c r="AM560" i="36"/>
  <c r="I560" i="36"/>
  <c r="AC560" i="36"/>
  <c r="M560" i="36"/>
  <c r="AG560" i="36"/>
  <c r="U560" i="36"/>
  <c r="AH560" i="36"/>
  <c r="AN560" i="36"/>
  <c r="AQ560" i="36"/>
  <c r="AS560" i="36"/>
  <c r="AD560" i="36"/>
  <c r="AJ560" i="36"/>
  <c r="AI560" i="36"/>
  <c r="AE560" i="36"/>
  <c r="AL560" i="36"/>
  <c r="AB560" i="36"/>
  <c r="AK560" i="36"/>
  <c r="Z560" i="36"/>
  <c r="X560" i="36"/>
  <c r="Y560" i="36"/>
  <c r="V560" i="36"/>
  <c r="T560" i="36"/>
  <c r="O560" i="36"/>
  <c r="R560" i="36"/>
  <c r="S560" i="36"/>
  <c r="N560" i="36"/>
  <c r="K560" i="36"/>
  <c r="Q560" i="36"/>
  <c r="AT560" i="36"/>
  <c r="L560" i="36"/>
  <c r="AO560" i="36"/>
  <c r="AP560" i="36"/>
  <c r="AA560" i="36"/>
  <c r="AF560" i="36"/>
  <c r="P560" i="36"/>
  <c r="W560" i="36"/>
  <c r="AR560" i="36"/>
  <c r="AJ212" i="36"/>
  <c r="AM212" i="36"/>
  <c r="AI212" i="36"/>
  <c r="AE212" i="36"/>
  <c r="AF212" i="36"/>
  <c r="AH212" i="36"/>
  <c r="AD212" i="36"/>
  <c r="Z212" i="36"/>
  <c r="AG212" i="36"/>
  <c r="AB212" i="36"/>
  <c r="AC212" i="36"/>
  <c r="Y212" i="36"/>
  <c r="U212" i="36"/>
  <c r="L212" i="36"/>
  <c r="N212" i="36"/>
  <c r="K212" i="36"/>
  <c r="AS212" i="36"/>
  <c r="I212" i="36"/>
  <c r="W212" i="36"/>
  <c r="AP212" i="36"/>
  <c r="P212" i="36"/>
  <c r="R212" i="36"/>
  <c r="AA212" i="36"/>
  <c r="AR212" i="36"/>
  <c r="AK212" i="36"/>
  <c r="AN212" i="36"/>
  <c r="O212" i="36"/>
  <c r="X212" i="36"/>
  <c r="AL212" i="36"/>
  <c r="T212" i="36"/>
  <c r="M212" i="36"/>
  <c r="AT212" i="36"/>
  <c r="AO212" i="36"/>
  <c r="S212" i="36"/>
  <c r="V212" i="36"/>
  <c r="AQ212" i="36"/>
  <c r="Q212" i="36"/>
  <c r="AO494" i="36"/>
  <c r="I494" i="36"/>
  <c r="R494" i="36"/>
  <c r="AT494" i="36"/>
  <c r="AK494" i="36"/>
  <c r="O494" i="36"/>
  <c r="L494" i="36"/>
  <c r="AQ494" i="36"/>
  <c r="K494" i="36"/>
  <c r="AP494" i="36"/>
  <c r="S494" i="36"/>
  <c r="AC494" i="36"/>
  <c r="T494" i="36"/>
  <c r="Z494" i="36"/>
  <c r="AR494" i="36"/>
  <c r="U494" i="36"/>
  <c r="AD494" i="36"/>
  <c r="AL494" i="36"/>
  <c r="N494" i="36"/>
  <c r="AN494" i="36"/>
  <c r="AF494" i="36"/>
  <c r="AE494" i="36"/>
  <c r="P494" i="36"/>
  <c r="AA494" i="36"/>
  <c r="Y494" i="36"/>
  <c r="W494" i="36"/>
  <c r="M494" i="36"/>
  <c r="AM494" i="36"/>
  <c r="Q494" i="36"/>
  <c r="AS494" i="36"/>
  <c r="X494" i="36"/>
  <c r="AI494" i="36"/>
  <c r="AJ494" i="36"/>
  <c r="AG494" i="36"/>
  <c r="AH494" i="36"/>
  <c r="AB494" i="36"/>
  <c r="V494" i="36"/>
  <c r="W265" i="37"/>
  <c r="X265" i="37"/>
  <c r="I265" i="37"/>
  <c r="U265" i="37"/>
  <c r="L265" i="37"/>
  <c r="S265" i="37"/>
  <c r="R265" i="37"/>
  <c r="AT265" i="37"/>
  <c r="AG265" i="37"/>
  <c r="O265" i="37"/>
  <c r="M265" i="37"/>
  <c r="AL265" i="37"/>
  <c r="N265" i="37"/>
  <c r="AE265" i="37"/>
  <c r="AH265" i="37"/>
  <c r="V265" i="37"/>
  <c r="Z265" i="37"/>
  <c r="K265" i="37"/>
  <c r="AF265" i="37"/>
  <c r="AC265" i="37"/>
  <c r="AS265" i="37"/>
  <c r="Y265" i="37"/>
  <c r="AJ265" i="37"/>
  <c r="AN265" i="37"/>
  <c r="Q265" i="37"/>
  <c r="AI265" i="37"/>
  <c r="AD265" i="37"/>
  <c r="AP265" i="37"/>
  <c r="AA265" i="37"/>
  <c r="P265" i="37"/>
  <c r="AB265" i="37"/>
  <c r="AQ265" i="37"/>
  <c r="AM265" i="37"/>
  <c r="AK265" i="37"/>
  <c r="AO265" i="37"/>
  <c r="AR265" i="37"/>
  <c r="T265" i="37"/>
  <c r="AG224" i="35"/>
  <c r="AM224" i="35"/>
  <c r="Z224" i="35"/>
  <c r="AJ224" i="35"/>
  <c r="O224" i="35"/>
  <c r="W224" i="35"/>
  <c r="AL224" i="35"/>
  <c r="AC224" i="35"/>
  <c r="AH224" i="35"/>
  <c r="S224" i="35"/>
  <c r="AA224" i="35"/>
  <c r="X224" i="35"/>
  <c r="U224" i="35"/>
  <c r="AP224" i="35"/>
  <c r="Y224" i="35"/>
  <c r="AB224" i="35"/>
  <c r="K224" i="35"/>
  <c r="P224" i="35"/>
  <c r="AI224" i="35"/>
  <c r="AO224" i="35"/>
  <c r="I224" i="35"/>
  <c r="AN224" i="35"/>
  <c r="N224" i="35"/>
  <c r="T224" i="35"/>
  <c r="AS224" i="35"/>
  <c r="AE224" i="35"/>
  <c r="V224" i="35"/>
  <c r="AR224" i="35"/>
  <c r="AK224" i="35"/>
  <c r="AT224" i="35"/>
  <c r="Q224" i="35"/>
  <c r="L224" i="35"/>
  <c r="AF224" i="35"/>
  <c r="AQ224" i="35"/>
  <c r="M224" i="35"/>
  <c r="AD224" i="35"/>
  <c r="R224" i="35"/>
  <c r="AM440" i="36"/>
  <c r="T440" i="36"/>
  <c r="AO440" i="36"/>
  <c r="I440" i="36"/>
  <c r="AR440" i="36"/>
  <c r="AJ440" i="36"/>
  <c r="O440" i="36"/>
  <c r="AB440" i="36"/>
  <c r="AK440" i="36"/>
  <c r="AT440" i="36"/>
  <c r="AL440" i="36"/>
  <c r="AC440" i="36"/>
  <c r="X440" i="36"/>
  <c r="AA440" i="36"/>
  <c r="Z440" i="36"/>
  <c r="L440" i="36"/>
  <c r="Y440" i="36"/>
  <c r="S440" i="36"/>
  <c r="AH440" i="36"/>
  <c r="V440" i="36"/>
  <c r="U440" i="36"/>
  <c r="N440" i="36"/>
  <c r="K440" i="36"/>
  <c r="Q440" i="36"/>
  <c r="AQ440" i="36"/>
  <c r="M440" i="36"/>
  <c r="AN440" i="36"/>
  <c r="AP440" i="36"/>
  <c r="AS440" i="36"/>
  <c r="W440" i="36"/>
  <c r="AG440" i="36"/>
  <c r="P440" i="36"/>
  <c r="R440" i="36"/>
  <c r="AD440" i="36"/>
  <c r="AF440" i="36"/>
  <c r="AE440" i="36"/>
  <c r="AI440" i="36"/>
  <c r="W333" i="37"/>
  <c r="V333" i="37"/>
  <c r="AS333" i="37"/>
  <c r="I333" i="37"/>
  <c r="M333" i="37"/>
  <c r="S333" i="37"/>
  <c r="Q333" i="37"/>
  <c r="AH333" i="37"/>
  <c r="AN333" i="37"/>
  <c r="O333" i="37"/>
  <c r="L333" i="37"/>
  <c r="Y333" i="37"/>
  <c r="AD333" i="37"/>
  <c r="AE333" i="37"/>
  <c r="AG333" i="37"/>
  <c r="U333" i="37"/>
  <c r="Z333" i="37"/>
  <c r="AF333" i="37"/>
  <c r="K333" i="37"/>
  <c r="P333" i="37"/>
  <c r="AR333" i="37"/>
  <c r="AT333" i="37"/>
  <c r="AB333" i="37"/>
  <c r="AL333" i="37"/>
  <c r="AK333" i="37"/>
  <c r="R333" i="37"/>
  <c r="AI333" i="37"/>
  <c r="AC333" i="37"/>
  <c r="AO333" i="37"/>
  <c r="AA333" i="37"/>
  <c r="N333" i="37"/>
  <c r="X333" i="37"/>
  <c r="AQ333" i="37"/>
  <c r="AM333" i="37"/>
  <c r="AJ333" i="37"/>
  <c r="AP333" i="37"/>
  <c r="T333" i="37"/>
  <c r="Q534" i="36"/>
  <c r="O534" i="36"/>
  <c r="AI534" i="36"/>
  <c r="N534" i="36"/>
  <c r="AS534" i="36"/>
  <c r="M534" i="36"/>
  <c r="X534" i="36"/>
  <c r="AK534" i="36"/>
  <c r="AE534" i="36"/>
  <c r="AR534" i="36"/>
  <c r="AF534" i="36"/>
  <c r="AG534" i="36"/>
  <c r="Z534" i="36"/>
  <c r="P534" i="36"/>
  <c r="AC534" i="36"/>
  <c r="T534" i="36"/>
  <c r="AL534" i="36"/>
  <c r="AO534" i="36"/>
  <c r="AA534" i="36"/>
  <c r="Y534" i="36"/>
  <c r="S534" i="36"/>
  <c r="V534" i="36"/>
  <c r="U534" i="36"/>
  <c r="L534" i="36"/>
  <c r="AT534" i="36"/>
  <c r="AN534" i="36"/>
  <c r="AB534" i="36"/>
  <c r="AQ534" i="36"/>
  <c r="K534" i="36"/>
  <c r="AD534" i="36"/>
  <c r="AM534" i="36"/>
  <c r="R534" i="36"/>
  <c r="AH534" i="36"/>
  <c r="I534" i="36"/>
  <c r="W534" i="36"/>
  <c r="AP534" i="36"/>
  <c r="AJ534" i="36"/>
  <c r="AM142" i="36"/>
  <c r="Q142" i="36"/>
  <c r="AS142" i="36"/>
  <c r="AT142" i="36"/>
  <c r="N142" i="36"/>
  <c r="I142" i="36"/>
  <c r="AR142" i="36"/>
  <c r="AP142" i="36"/>
  <c r="AQ142" i="36"/>
  <c r="AG142" i="36"/>
  <c r="M142" i="36"/>
  <c r="V142" i="36"/>
  <c r="T142" i="36"/>
  <c r="P142" i="36"/>
  <c r="AN142" i="36"/>
  <c r="AJ142" i="36"/>
  <c r="K142" i="36"/>
  <c r="AE142" i="36"/>
  <c r="W142" i="36"/>
  <c r="AC142" i="36"/>
  <c r="AL142" i="36"/>
  <c r="Y142" i="36"/>
  <c r="L142" i="36"/>
  <c r="AB142" i="36"/>
  <c r="AO142" i="36"/>
  <c r="X142" i="36"/>
  <c r="O142" i="36"/>
  <c r="AK142" i="36"/>
  <c r="AF142" i="36"/>
  <c r="AA142" i="36"/>
  <c r="AI142" i="36"/>
  <c r="Z142" i="36"/>
  <c r="R142" i="36"/>
  <c r="U142" i="36"/>
  <c r="AH142" i="36"/>
  <c r="AD142" i="36"/>
  <c r="S142" i="36"/>
  <c r="AD114" i="36"/>
  <c r="AE114" i="36"/>
  <c r="AA114" i="36"/>
  <c r="AI114" i="36"/>
  <c r="Z114" i="36"/>
  <c r="Y114" i="36"/>
  <c r="U114" i="36"/>
  <c r="S114" i="36"/>
  <c r="V114" i="36"/>
  <c r="T114" i="36"/>
  <c r="P114" i="36"/>
  <c r="AC114" i="36"/>
  <c r="AL114" i="36"/>
  <c r="AO114" i="36"/>
  <c r="AK114" i="36"/>
  <c r="W114" i="36"/>
  <c r="AB114" i="36"/>
  <c r="N114" i="36"/>
  <c r="AR114" i="36"/>
  <c r="AG114" i="36"/>
  <c r="Q114" i="36"/>
  <c r="AJ114" i="36"/>
  <c r="L114" i="36"/>
  <c r="AN114" i="36"/>
  <c r="O114" i="36"/>
  <c r="X114" i="36"/>
  <c r="I114" i="36"/>
  <c r="AS114" i="36"/>
  <c r="AQ114" i="36"/>
  <c r="AM114" i="36"/>
  <c r="AH114" i="36"/>
  <c r="R114" i="36"/>
  <c r="K114" i="36"/>
  <c r="AF114" i="36"/>
  <c r="M114" i="36"/>
  <c r="AT114" i="36"/>
  <c r="AP114" i="36"/>
  <c r="W417" i="36"/>
  <c r="I417" i="36"/>
  <c r="AR417" i="36"/>
  <c r="AK417" i="36"/>
  <c r="AP417" i="36"/>
  <c r="AA417" i="36"/>
  <c r="AL417" i="36"/>
  <c r="AS417" i="36"/>
  <c r="AG417" i="36"/>
  <c r="N417" i="36"/>
  <c r="AQ417" i="36"/>
  <c r="Y417" i="36"/>
  <c r="AN417" i="36"/>
  <c r="L417" i="36"/>
  <c r="AF417" i="36"/>
  <c r="AT417" i="36"/>
  <c r="AI417" i="36"/>
  <c r="T417" i="36"/>
  <c r="AM417" i="36"/>
  <c r="R417" i="36"/>
  <c r="AC417" i="36"/>
  <c r="X417" i="36"/>
  <c r="O417" i="36"/>
  <c r="Z417" i="36"/>
  <c r="M417" i="36"/>
  <c r="AB417" i="36"/>
  <c r="Q417" i="36"/>
  <c r="AJ417" i="36"/>
  <c r="V417" i="36"/>
  <c r="AH417" i="36"/>
  <c r="AD417" i="36"/>
  <c r="S417" i="36"/>
  <c r="K417" i="36"/>
  <c r="U417" i="36"/>
  <c r="AO417" i="36"/>
  <c r="P417" i="36"/>
  <c r="AE417" i="36"/>
  <c r="AR61" i="35"/>
  <c r="L61" i="35"/>
  <c r="AS61" i="35"/>
  <c r="AN61" i="35"/>
  <c r="AQ61" i="35"/>
  <c r="AK61" i="35"/>
  <c r="AT61" i="35"/>
  <c r="AJ61" i="35"/>
  <c r="AL61" i="35"/>
  <c r="AD61" i="35"/>
  <c r="AE61" i="35"/>
  <c r="T61" i="35"/>
  <c r="Q61" i="35"/>
  <c r="AM61" i="35"/>
  <c r="AB61" i="35"/>
  <c r="O61" i="35"/>
  <c r="X61" i="35"/>
  <c r="I61" i="35"/>
  <c r="P61" i="35"/>
  <c r="Y61" i="35"/>
  <c r="K61" i="35"/>
  <c r="AI61" i="35"/>
  <c r="AC61" i="35"/>
  <c r="Z61" i="35"/>
  <c r="S61" i="35"/>
  <c r="AA61" i="35"/>
  <c r="R61" i="35"/>
  <c r="V61" i="35"/>
  <c r="U61" i="35"/>
  <c r="M61" i="35"/>
  <c r="W61" i="35"/>
  <c r="AO61" i="35"/>
  <c r="AF61" i="35"/>
  <c r="AP61" i="35"/>
  <c r="AH61" i="35"/>
  <c r="AG61" i="35"/>
  <c r="N61" i="35"/>
  <c r="AB88" i="36"/>
  <c r="AC88" i="36"/>
  <c r="Y88" i="36"/>
  <c r="AK88" i="36"/>
  <c r="X88" i="36"/>
  <c r="W88" i="36"/>
  <c r="S88" i="36"/>
  <c r="U88" i="36"/>
  <c r="T88" i="36"/>
  <c r="R88" i="36"/>
  <c r="N88" i="36"/>
  <c r="AP88" i="36"/>
  <c r="O88" i="36"/>
  <c r="AJ88" i="36"/>
  <c r="AM88" i="36"/>
  <c r="AI88" i="36"/>
  <c r="V88" i="36"/>
  <c r="Q88" i="36"/>
  <c r="L88" i="36"/>
  <c r="AQ88" i="36"/>
  <c r="AS88" i="36"/>
  <c r="AG88" i="36"/>
  <c r="AE88" i="36"/>
  <c r="AH88" i="36"/>
  <c r="K88" i="36"/>
  <c r="AO88" i="36"/>
  <c r="AD88" i="36"/>
  <c r="AR88" i="36"/>
  <c r="I88" i="36"/>
  <c r="AF88" i="36"/>
  <c r="P88" i="36"/>
  <c r="AT88" i="36"/>
  <c r="AA88" i="36"/>
  <c r="AN88" i="36"/>
  <c r="M88" i="36"/>
  <c r="Z88" i="36"/>
  <c r="AL88" i="36"/>
  <c r="AB200" i="36"/>
  <c r="AC200" i="36"/>
  <c r="Y200" i="36"/>
  <c r="AK200" i="36"/>
  <c r="X200" i="36"/>
  <c r="W200" i="36"/>
  <c r="S200" i="36"/>
  <c r="U200" i="36"/>
  <c r="T200" i="36"/>
  <c r="R200" i="36"/>
  <c r="N200" i="36"/>
  <c r="AP200" i="36"/>
  <c r="AJ200" i="36"/>
  <c r="AM200" i="36"/>
  <c r="AI200" i="36"/>
  <c r="V200" i="36"/>
  <c r="O200" i="36"/>
  <c r="L200" i="36"/>
  <c r="AQ200" i="36"/>
  <c r="AE200" i="36"/>
  <c r="AS200" i="36"/>
  <c r="AG200" i="36"/>
  <c r="AH200" i="36"/>
  <c r="K200" i="36"/>
  <c r="AR200" i="36"/>
  <c r="I200" i="36"/>
  <c r="AN200" i="36"/>
  <c r="Z200" i="36"/>
  <c r="AL200" i="36"/>
  <c r="AF200" i="36"/>
  <c r="P200" i="36"/>
  <c r="AT200" i="36"/>
  <c r="M200" i="36"/>
  <c r="AO200" i="36"/>
  <c r="AD200" i="36"/>
  <c r="AA200" i="36"/>
  <c r="Q200" i="36"/>
  <c r="AD3" i="35"/>
  <c r="AF3" i="35"/>
  <c r="T3" i="35"/>
  <c r="AM3" i="35"/>
  <c r="S3" i="35"/>
  <c r="Z3" i="35"/>
  <c r="AA3" i="35"/>
  <c r="M3" i="35"/>
  <c r="AE3" i="35"/>
  <c r="L3" i="35"/>
  <c r="AP3" i="35"/>
  <c r="AK3" i="35"/>
  <c r="AJ3" i="35"/>
  <c r="AN3" i="35"/>
  <c r="AH3" i="35"/>
  <c r="K3" i="35"/>
  <c r="AS3" i="35"/>
  <c r="V3" i="35"/>
  <c r="AO3" i="35"/>
  <c r="X3" i="35"/>
  <c r="R3" i="35"/>
  <c r="AI3" i="35"/>
  <c r="Q3" i="35"/>
  <c r="AT3" i="35"/>
  <c r="U3" i="35"/>
  <c r="W3" i="35"/>
  <c r="AG3" i="35"/>
  <c r="AQ3" i="35"/>
  <c r="Y3" i="35"/>
  <c r="P3" i="35"/>
  <c r="AL3" i="35"/>
  <c r="O3" i="35"/>
  <c r="AB3" i="35"/>
  <c r="N3" i="35"/>
  <c r="I3" i="35"/>
  <c r="AR3" i="35"/>
  <c r="AC3" i="35"/>
  <c r="AM353" i="37"/>
  <c r="K353" i="37"/>
  <c r="R353" i="37"/>
  <c r="AP353" i="37"/>
  <c r="U353" i="37"/>
  <c r="AH353" i="37"/>
  <c r="N353" i="37"/>
  <c r="AL353" i="37"/>
  <c r="AK353" i="37"/>
  <c r="O353" i="37"/>
  <c r="AN353" i="37"/>
  <c r="Q353" i="37"/>
  <c r="M353" i="37"/>
  <c r="AO353" i="37"/>
  <c r="Z353" i="37"/>
  <c r="L353" i="37"/>
  <c r="I353" i="37"/>
  <c r="AI353" i="37"/>
  <c r="AT353" i="37"/>
  <c r="X353" i="37"/>
  <c r="AQ353" i="37"/>
  <c r="AG353" i="37"/>
  <c r="AD353" i="37"/>
  <c r="AR353" i="37"/>
  <c r="AE353" i="37"/>
  <c r="W353" i="37"/>
  <c r="Y353" i="37"/>
  <c r="AA353" i="37"/>
  <c r="V353" i="37"/>
  <c r="P353" i="37"/>
  <c r="T353" i="37"/>
  <c r="AJ353" i="37"/>
  <c r="AB353" i="37"/>
  <c r="AC353" i="37"/>
  <c r="AF353" i="37"/>
  <c r="S353" i="37"/>
  <c r="AS353" i="37"/>
  <c r="AC18" i="37"/>
  <c r="AR18" i="37"/>
  <c r="AL18" i="37"/>
  <c r="AG18" i="37"/>
  <c r="AJ18" i="37"/>
  <c r="AK18" i="37"/>
  <c r="W18" i="37"/>
  <c r="P18" i="37"/>
  <c r="AI18" i="37"/>
  <c r="R18" i="37"/>
  <c r="AE18" i="37"/>
  <c r="AA18" i="37"/>
  <c r="K18" i="37"/>
  <c r="Q18" i="37"/>
  <c r="AH18" i="37"/>
  <c r="AO18" i="37"/>
  <c r="AT18" i="37"/>
  <c r="S18" i="37"/>
  <c r="AN18" i="37"/>
  <c r="Y18" i="37"/>
  <c r="N18" i="37"/>
  <c r="AD18" i="37"/>
  <c r="X18" i="37"/>
  <c r="T18" i="37"/>
  <c r="L18" i="37"/>
  <c r="I18" i="37"/>
  <c r="AB18" i="37"/>
  <c r="AP18" i="37"/>
  <c r="AM18" i="37"/>
  <c r="AF18" i="37"/>
  <c r="AQ18" i="37"/>
  <c r="O18" i="37"/>
  <c r="Z18" i="37"/>
  <c r="AS18" i="37"/>
  <c r="M18" i="37"/>
  <c r="U18" i="37"/>
  <c r="V18" i="37"/>
  <c r="AP278" i="37"/>
  <c r="AN278" i="37"/>
  <c r="AO278" i="37"/>
  <c r="AJ278" i="37"/>
  <c r="AM278" i="37"/>
  <c r="M278" i="37"/>
  <c r="AL278" i="37"/>
  <c r="AC278" i="37"/>
  <c r="Y278" i="37"/>
  <c r="P278" i="37"/>
  <c r="AI278" i="37"/>
  <c r="AH278" i="37"/>
  <c r="Z278" i="37"/>
  <c r="N278" i="37"/>
  <c r="I278" i="37"/>
  <c r="V278" i="37"/>
  <c r="U278" i="37"/>
  <c r="O278" i="37"/>
  <c r="AB278" i="37"/>
  <c r="K278" i="37"/>
  <c r="Q278" i="37"/>
  <c r="R278" i="37"/>
  <c r="L278" i="37"/>
  <c r="AE278" i="37"/>
  <c r="T278" i="37"/>
  <c r="AD278" i="37"/>
  <c r="AT278" i="37"/>
  <c r="X278" i="37"/>
  <c r="S278" i="37"/>
  <c r="AR278" i="37"/>
  <c r="AF278" i="37"/>
  <c r="AK278" i="37"/>
  <c r="W278" i="37"/>
  <c r="AG278" i="37"/>
  <c r="AQ278" i="37"/>
  <c r="AA278" i="37"/>
  <c r="AS278" i="37"/>
  <c r="R258" i="36"/>
  <c r="O258" i="36"/>
  <c r="K258" i="36"/>
  <c r="AN258" i="36"/>
  <c r="AT258" i="36"/>
  <c r="N258" i="36"/>
  <c r="I258" i="36"/>
  <c r="AR258" i="36"/>
  <c r="S258" i="36"/>
  <c r="Z258" i="36"/>
  <c r="AQ258" i="36"/>
  <c r="AB258" i="36"/>
  <c r="V258" i="36"/>
  <c r="AK258" i="36"/>
  <c r="W258" i="36"/>
  <c r="AF258" i="36"/>
  <c r="Q258" i="36"/>
  <c r="X258" i="36"/>
  <c r="AP258" i="36"/>
  <c r="T258" i="36"/>
  <c r="AI258" i="36"/>
  <c r="AL258" i="36"/>
  <c r="AA258" i="36"/>
  <c r="M258" i="36"/>
  <c r="AS258" i="36"/>
  <c r="AE258" i="36"/>
  <c r="Y258" i="36"/>
  <c r="U258" i="36"/>
  <c r="P258" i="36"/>
  <c r="AM258" i="36"/>
  <c r="AG258" i="36"/>
  <c r="L258" i="36"/>
  <c r="AC258" i="36"/>
  <c r="AJ258" i="36"/>
  <c r="AH258" i="36"/>
  <c r="AD258" i="36"/>
  <c r="AO258" i="36"/>
  <c r="AJ364" i="37"/>
  <c r="W364" i="37"/>
  <c r="AO364" i="37"/>
  <c r="P364" i="37"/>
  <c r="O364" i="37"/>
  <c r="AS364" i="37"/>
  <c r="AP364" i="37"/>
  <c r="M364" i="37"/>
  <c r="AA364" i="37"/>
  <c r="AE364" i="37"/>
  <c r="U364" i="37"/>
  <c r="S364" i="37"/>
  <c r="T364" i="37"/>
  <c r="AL364" i="37"/>
  <c r="AR364" i="37"/>
  <c r="AN364" i="37"/>
  <c r="AB364" i="37"/>
  <c r="Q364" i="37"/>
  <c r="Y364" i="37"/>
  <c r="K364" i="37"/>
  <c r="AG364" i="37"/>
  <c r="AK364" i="37"/>
  <c r="AD364" i="37"/>
  <c r="AQ364" i="37"/>
  <c r="V364" i="37"/>
  <c r="AH364" i="37"/>
  <c r="AC364" i="37"/>
  <c r="AI364" i="37"/>
  <c r="N364" i="37"/>
  <c r="AM364" i="37"/>
  <c r="R364" i="37"/>
  <c r="Z364" i="37"/>
  <c r="AF364" i="37"/>
  <c r="AT364" i="37"/>
  <c r="I364" i="37"/>
  <c r="L364" i="37"/>
  <c r="X364" i="37"/>
  <c r="L1" i="36"/>
  <c r="AC1" i="36"/>
  <c r="AQ1" i="36"/>
  <c r="S1" i="36"/>
  <c r="AB1" i="36"/>
  <c r="AS1" i="36"/>
  <c r="U1" i="36"/>
  <c r="I1" i="36"/>
  <c r="Z1" i="36"/>
  <c r="AR1" i="36"/>
  <c r="X1" i="36"/>
  <c r="AK1" i="36"/>
  <c r="Y1" i="36"/>
  <c r="Q1" i="36"/>
  <c r="AA1" i="36"/>
  <c r="N1" i="36"/>
  <c r="AT1" i="36"/>
  <c r="AE1" i="36"/>
  <c r="V1" i="36"/>
  <c r="AN1" i="36"/>
  <c r="AO1" i="36"/>
  <c r="AM1" i="36"/>
  <c r="O1" i="36"/>
  <c r="T1" i="36"/>
  <c r="AG1" i="36"/>
  <c r="AI1" i="36"/>
  <c r="W1" i="36"/>
  <c r="AJ1" i="36"/>
  <c r="K1" i="36"/>
  <c r="AD1" i="36"/>
  <c r="AL1" i="36"/>
  <c r="M1" i="36"/>
  <c r="R1" i="36"/>
  <c r="P1" i="36"/>
  <c r="AF1" i="36"/>
  <c r="AH1" i="36"/>
  <c r="AP1" i="36"/>
  <c r="W424" i="36"/>
  <c r="X424" i="36"/>
  <c r="AB424" i="36"/>
  <c r="P424" i="36"/>
  <c r="S424" i="36"/>
  <c r="R424" i="36"/>
  <c r="AO424" i="36"/>
  <c r="U424" i="36"/>
  <c r="O424" i="36"/>
  <c r="M424" i="36"/>
  <c r="AG424" i="36"/>
  <c r="N424" i="36"/>
  <c r="AE424" i="36"/>
  <c r="AH424" i="36"/>
  <c r="Y424" i="36"/>
  <c r="AP424" i="36"/>
  <c r="I424" i="36"/>
  <c r="AQ424" i="36"/>
  <c r="AT424" i="36"/>
  <c r="V424" i="36"/>
  <c r="AM424" i="36"/>
  <c r="AL424" i="36"/>
  <c r="AD424" i="36"/>
  <c r="AA424" i="36"/>
  <c r="AR424" i="36"/>
  <c r="AI424" i="36"/>
  <c r="AF424" i="36"/>
  <c r="AK424" i="36"/>
  <c r="Q424" i="36"/>
  <c r="AN424" i="36"/>
  <c r="L424" i="36"/>
  <c r="AC424" i="36"/>
  <c r="AJ424" i="36"/>
  <c r="T424" i="36"/>
  <c r="K424" i="36"/>
  <c r="AS424" i="36"/>
  <c r="Z424" i="36"/>
  <c r="O317" i="35"/>
  <c r="AG317" i="35"/>
  <c r="AJ317" i="35"/>
  <c r="AT317" i="35"/>
  <c r="X317" i="35"/>
  <c r="AK317" i="35"/>
  <c r="AB317" i="35"/>
  <c r="P317" i="35"/>
  <c r="AC317" i="35"/>
  <c r="AD317" i="35"/>
  <c r="T317" i="35"/>
  <c r="AL317" i="35"/>
  <c r="AH317" i="35"/>
  <c r="N317" i="35"/>
  <c r="L317" i="35"/>
  <c r="AR317" i="35"/>
  <c r="AO317" i="35"/>
  <c r="AM317" i="35"/>
  <c r="V317" i="35"/>
  <c r="Q317" i="35"/>
  <c r="AI317" i="35"/>
  <c r="K317" i="35"/>
  <c r="Z317" i="35"/>
  <c r="AN317" i="35"/>
  <c r="AS317" i="35"/>
  <c r="AE317" i="35"/>
  <c r="W317" i="35"/>
  <c r="AP317" i="35"/>
  <c r="R317" i="35"/>
  <c r="Y317" i="35"/>
  <c r="U317" i="35"/>
  <c r="AA317" i="35"/>
  <c r="AF317" i="35"/>
  <c r="I317" i="35"/>
  <c r="M317" i="35"/>
  <c r="S317" i="35"/>
  <c r="AQ317" i="35"/>
  <c r="Y553" i="36"/>
  <c r="AE553" i="36"/>
  <c r="Z553" i="36"/>
  <c r="N553" i="36"/>
  <c r="X553" i="36"/>
  <c r="U553" i="36"/>
  <c r="AA553" i="36"/>
  <c r="R553" i="36"/>
  <c r="AJ553" i="36"/>
  <c r="Q553" i="36"/>
  <c r="W553" i="36"/>
  <c r="T553" i="36"/>
  <c r="AG553" i="36"/>
  <c r="AM553" i="36"/>
  <c r="AP553" i="36"/>
  <c r="AR553" i="36"/>
  <c r="V553" i="36"/>
  <c r="M553" i="36"/>
  <c r="AL553" i="36"/>
  <c r="AI553" i="36"/>
  <c r="I553" i="36"/>
  <c r="AB553" i="36"/>
  <c r="AQ553" i="36"/>
  <c r="P553" i="36"/>
  <c r="AD553" i="36"/>
  <c r="AK553" i="36"/>
  <c r="K553" i="36"/>
  <c r="AT553" i="36"/>
  <c r="AC553" i="36"/>
  <c r="AH553" i="36"/>
  <c r="AF553" i="36"/>
  <c r="L553" i="36"/>
  <c r="O553" i="36"/>
  <c r="AS553" i="36"/>
  <c r="S553" i="36"/>
  <c r="AN553" i="36"/>
  <c r="AO553" i="36"/>
  <c r="O308" i="36"/>
  <c r="M308" i="36"/>
  <c r="AD308" i="36"/>
  <c r="Q308" i="36"/>
  <c r="AQ308" i="36"/>
  <c r="K308" i="36"/>
  <c r="AP308" i="36"/>
  <c r="V308" i="36"/>
  <c r="AM308" i="36"/>
  <c r="AS308" i="36"/>
  <c r="AJ308" i="36"/>
  <c r="P308" i="36"/>
  <c r="Z308" i="36"/>
  <c r="W308" i="36"/>
  <c r="X308" i="36"/>
  <c r="AR308" i="36"/>
  <c r="AF308" i="36"/>
  <c r="T308" i="36"/>
  <c r="AI308" i="36"/>
  <c r="AB308" i="36"/>
  <c r="AG308" i="36"/>
  <c r="AK308" i="36"/>
  <c r="AE308" i="36"/>
  <c r="U308" i="36"/>
  <c r="AO308" i="36"/>
  <c r="AA308" i="36"/>
  <c r="N308" i="36"/>
  <c r="L308" i="36"/>
  <c r="S308" i="36"/>
  <c r="AC308" i="36"/>
  <c r="AL308" i="36"/>
  <c r="R308" i="36"/>
  <c r="Y308" i="36"/>
  <c r="AT308" i="36"/>
  <c r="AN308" i="36"/>
  <c r="AH308" i="36"/>
  <c r="I308" i="36"/>
  <c r="AM54" i="35"/>
  <c r="AS54" i="35"/>
  <c r="AL54" i="35"/>
  <c r="AO54" i="35"/>
  <c r="AD54" i="35"/>
  <c r="AI54" i="35"/>
  <c r="AN54" i="35"/>
  <c r="AF54" i="35"/>
  <c r="T54" i="35"/>
  <c r="P54" i="35"/>
  <c r="AE54" i="35"/>
  <c r="AH54" i="35"/>
  <c r="Y54" i="35"/>
  <c r="AP54" i="35"/>
  <c r="AK54" i="35"/>
  <c r="O54" i="35"/>
  <c r="M54" i="35"/>
  <c r="Z54" i="35"/>
  <c r="U54" i="35"/>
  <c r="AA54" i="35"/>
  <c r="Q54" i="35"/>
  <c r="V54" i="35"/>
  <c r="K54" i="35"/>
  <c r="W54" i="35"/>
  <c r="I54" i="35"/>
  <c r="S54" i="35"/>
  <c r="AG54" i="35"/>
  <c r="L54" i="35"/>
  <c r="R54" i="35"/>
  <c r="AJ54" i="35"/>
  <c r="AB54" i="35"/>
  <c r="N54" i="35"/>
  <c r="AT54" i="35"/>
  <c r="AR54" i="35"/>
  <c r="AC54" i="35"/>
  <c r="AQ54" i="35"/>
  <c r="X54" i="35"/>
  <c r="AT175" i="36"/>
  <c r="X175" i="36"/>
  <c r="AN175" i="36"/>
  <c r="AS175" i="36"/>
  <c r="M175" i="36"/>
  <c r="K175" i="36"/>
  <c r="AP175" i="36"/>
  <c r="AO175" i="36"/>
  <c r="I175" i="36"/>
  <c r="AR175" i="36"/>
  <c r="AE175" i="36"/>
  <c r="AK175" i="36"/>
  <c r="AQ175" i="36"/>
  <c r="AM175" i="36"/>
  <c r="T175" i="36"/>
  <c r="U175" i="36"/>
  <c r="AB175" i="36"/>
  <c r="N175" i="36"/>
  <c r="O175" i="36"/>
  <c r="Q175" i="36"/>
  <c r="W175" i="36"/>
  <c r="AL175" i="36"/>
  <c r="R175" i="36"/>
  <c r="P175" i="36"/>
  <c r="AJ175" i="36"/>
  <c r="AH175" i="36"/>
  <c r="Z175" i="36"/>
  <c r="AG175" i="36"/>
  <c r="AI175" i="36"/>
  <c r="AC175" i="36"/>
  <c r="S175" i="36"/>
  <c r="Y175" i="36"/>
  <c r="AD175" i="36"/>
  <c r="L175" i="36"/>
  <c r="AF175" i="36"/>
  <c r="AA175" i="36"/>
  <c r="V175" i="36"/>
  <c r="AR52" i="36"/>
  <c r="L52" i="36"/>
  <c r="AT52" i="36"/>
  <c r="AQ52" i="36"/>
  <c r="AN52" i="36"/>
  <c r="AS52" i="36"/>
  <c r="AO52" i="36"/>
  <c r="AG52" i="36"/>
  <c r="AJ52" i="36"/>
  <c r="AM52" i="36"/>
  <c r="AI52" i="36"/>
  <c r="V52" i="36"/>
  <c r="W52" i="36"/>
  <c r="K52" i="36"/>
  <c r="AF52" i="36"/>
  <c r="R52" i="36"/>
  <c r="AK52" i="36"/>
  <c r="Z52" i="36"/>
  <c r="AB52" i="36"/>
  <c r="M52" i="36"/>
  <c r="U52" i="36"/>
  <c r="AD52" i="36"/>
  <c r="Y52" i="36"/>
  <c r="X52" i="36"/>
  <c r="N52" i="36"/>
  <c r="AC52" i="36"/>
  <c r="S52" i="36"/>
  <c r="I52" i="36"/>
  <c r="T52" i="36"/>
  <c r="Q52" i="36"/>
  <c r="P52" i="36"/>
  <c r="AP52" i="36"/>
  <c r="AH52" i="36"/>
  <c r="AA52" i="36"/>
  <c r="AE52" i="36"/>
  <c r="O52" i="36"/>
  <c r="AL52" i="36"/>
  <c r="AT241" i="37"/>
  <c r="N241" i="37"/>
  <c r="L241" i="37"/>
  <c r="AO241" i="37"/>
  <c r="R241" i="37"/>
  <c r="AS241" i="37"/>
  <c r="T241" i="37"/>
  <c r="AA241" i="37"/>
  <c r="AN241" i="37"/>
  <c r="I241" i="37"/>
  <c r="AQ241" i="37"/>
  <c r="Z241" i="37"/>
  <c r="AI241" i="37"/>
  <c r="V241" i="37"/>
  <c r="AC241" i="37"/>
  <c r="AR241" i="37"/>
  <c r="X241" i="37"/>
  <c r="K241" i="37"/>
  <c r="AH241" i="37"/>
  <c r="W241" i="37"/>
  <c r="AP241" i="37"/>
  <c r="M241" i="37"/>
  <c r="AL241" i="37"/>
  <c r="AE241" i="37"/>
  <c r="AD241" i="37"/>
  <c r="Q241" i="37"/>
  <c r="O241" i="37"/>
  <c r="AB241" i="37"/>
  <c r="S241" i="37"/>
  <c r="Y241" i="37"/>
  <c r="P241" i="37"/>
  <c r="AM241" i="37"/>
  <c r="AF241" i="37"/>
  <c r="AK241" i="37"/>
  <c r="AG241" i="37"/>
  <c r="U241" i="37"/>
  <c r="AJ241" i="37"/>
  <c r="AF386" i="36"/>
  <c r="AK386" i="36"/>
  <c r="AP386" i="36"/>
  <c r="AH386" i="36"/>
  <c r="N386" i="36"/>
  <c r="AG386" i="36"/>
  <c r="AJ386" i="36"/>
  <c r="AA386" i="36"/>
  <c r="AR386" i="36"/>
  <c r="AC386" i="36"/>
  <c r="AE386" i="36"/>
  <c r="S386" i="36"/>
  <c r="AL386" i="36"/>
  <c r="Q386" i="36"/>
  <c r="L386" i="36"/>
  <c r="M386" i="36"/>
  <c r="AQ386" i="36"/>
  <c r="I386" i="36"/>
  <c r="V386" i="36"/>
  <c r="Z386" i="36"/>
  <c r="AD386" i="36"/>
  <c r="T386" i="36"/>
  <c r="W386" i="36"/>
  <c r="AS386" i="36"/>
  <c r="AB386" i="36"/>
  <c r="AO386" i="36"/>
  <c r="P386" i="36"/>
  <c r="Y386" i="36"/>
  <c r="X386" i="36"/>
  <c r="U386" i="36"/>
  <c r="R386" i="36"/>
  <c r="AT386" i="36"/>
  <c r="AI386" i="36"/>
  <c r="O386" i="36"/>
  <c r="AN386" i="36"/>
  <c r="AM386" i="36"/>
  <c r="K386" i="36"/>
  <c r="AR396" i="37"/>
  <c r="I396" i="37"/>
  <c r="AJ396" i="37"/>
  <c r="AH396" i="37"/>
  <c r="V396" i="37"/>
  <c r="AN396" i="37"/>
  <c r="Q396" i="37"/>
  <c r="O396" i="37"/>
  <c r="AG396" i="37"/>
  <c r="N396" i="37"/>
  <c r="AM396" i="37"/>
  <c r="K396" i="37"/>
  <c r="AF396" i="37"/>
  <c r="W396" i="37"/>
  <c r="L396" i="37"/>
  <c r="P396" i="37"/>
  <c r="S396" i="37"/>
  <c r="T396" i="37"/>
  <c r="AS396" i="37"/>
  <c r="AO396" i="37"/>
  <c r="AI396" i="37"/>
  <c r="U396" i="37"/>
  <c r="AQ396" i="37"/>
  <c r="AK396" i="37"/>
  <c r="AD396" i="37"/>
  <c r="X396" i="37"/>
  <c r="R396" i="37"/>
  <c r="AC396" i="37"/>
  <c r="Z396" i="37"/>
  <c r="M396" i="37"/>
  <c r="Y396" i="37"/>
  <c r="AE396" i="37"/>
  <c r="AT396" i="37"/>
  <c r="AL396" i="37"/>
  <c r="AA396" i="37"/>
  <c r="AP396" i="37"/>
  <c r="AB396" i="37"/>
  <c r="AT87" i="36"/>
  <c r="AN87" i="36"/>
  <c r="AS87" i="36"/>
  <c r="M87" i="36"/>
  <c r="K87" i="36"/>
  <c r="AP87" i="36"/>
  <c r="X87" i="36"/>
  <c r="O87" i="36"/>
  <c r="AO87" i="36"/>
  <c r="I87" i="36"/>
  <c r="AR87" i="36"/>
  <c r="AE87" i="36"/>
  <c r="U87" i="36"/>
  <c r="V87" i="36"/>
  <c r="R87" i="36"/>
  <c r="AD87" i="36"/>
  <c r="AL87" i="36"/>
  <c r="L87" i="36"/>
  <c r="AF87" i="36"/>
  <c r="T87" i="36"/>
  <c r="AK87" i="36"/>
  <c r="AA87" i="36"/>
  <c r="AC87" i="36"/>
  <c r="W87" i="36"/>
  <c r="Y87" i="36"/>
  <c r="AI87" i="36"/>
  <c r="Q87" i="36"/>
  <c r="S87" i="36"/>
  <c r="AQ87" i="36"/>
  <c r="P87" i="36"/>
  <c r="AH87" i="36"/>
  <c r="AM87" i="36"/>
  <c r="Z87" i="36"/>
  <c r="AB87" i="36"/>
  <c r="N87" i="36"/>
  <c r="AG87" i="36"/>
  <c r="AJ87" i="36"/>
  <c r="AC221" i="37"/>
  <c r="I221" i="37"/>
  <c r="Y221" i="37"/>
  <c r="AF221" i="37"/>
  <c r="P221" i="37"/>
  <c r="AJ221" i="37"/>
  <c r="AQ221" i="37"/>
  <c r="AL221" i="37"/>
  <c r="AT221" i="37"/>
  <c r="U221" i="37"/>
  <c r="AH221" i="37"/>
  <c r="AP221" i="37"/>
  <c r="N221" i="37"/>
  <c r="AR221" i="37"/>
  <c r="AI221" i="37"/>
  <c r="S221" i="37"/>
  <c r="AA221" i="37"/>
  <c r="AE221" i="37"/>
  <c r="L221" i="37"/>
  <c r="R221" i="37"/>
  <c r="AB221" i="37"/>
  <c r="AM221" i="37"/>
  <c r="AN221" i="37"/>
  <c r="Q221" i="37"/>
  <c r="AO221" i="37"/>
  <c r="AS221" i="37"/>
  <c r="W221" i="37"/>
  <c r="M221" i="37"/>
  <c r="O221" i="37"/>
  <c r="T221" i="37"/>
  <c r="Z221" i="37"/>
  <c r="V221" i="37"/>
  <c r="AG221" i="37"/>
  <c r="AD221" i="37"/>
  <c r="K221" i="37"/>
  <c r="AK221" i="37"/>
  <c r="X221" i="37"/>
  <c r="O550" i="35"/>
  <c r="AI550" i="35"/>
  <c r="N550" i="35"/>
  <c r="AE550" i="35"/>
  <c r="AO550" i="35"/>
  <c r="I550" i="35"/>
  <c r="AN550" i="35"/>
  <c r="R550" i="35"/>
  <c r="AK550" i="35"/>
  <c r="AQ550" i="35"/>
  <c r="AH550" i="35"/>
  <c r="AM550" i="35"/>
  <c r="AG550" i="35"/>
  <c r="AL550" i="35"/>
  <c r="Z550" i="35"/>
  <c r="AD550" i="35"/>
  <c r="Q550" i="35"/>
  <c r="P550" i="35"/>
  <c r="AJ550" i="35"/>
  <c r="W550" i="35"/>
  <c r="V550" i="35"/>
  <c r="U550" i="35"/>
  <c r="M550" i="35"/>
  <c r="AS550" i="35"/>
  <c r="K550" i="35"/>
  <c r="L550" i="35"/>
  <c r="AT550" i="35"/>
  <c r="AC550" i="35"/>
  <c r="S550" i="35"/>
  <c r="Y550" i="35"/>
  <c r="AB550" i="35"/>
  <c r="AF550" i="35"/>
  <c r="T550" i="35"/>
  <c r="X550" i="35"/>
  <c r="AA550" i="35"/>
  <c r="AR550" i="35"/>
  <c r="AP550" i="35"/>
  <c r="AF445" i="35"/>
  <c r="AD445" i="35"/>
  <c r="AE445" i="35"/>
  <c r="S445" i="35"/>
  <c r="P445" i="35"/>
  <c r="Z445" i="35"/>
  <c r="Y445" i="35"/>
  <c r="L445" i="35"/>
  <c r="AS445" i="35"/>
  <c r="V445" i="35"/>
  <c r="T445" i="35"/>
  <c r="AM445" i="35"/>
  <c r="AI445" i="35"/>
  <c r="AL445" i="35"/>
  <c r="AO445" i="35"/>
  <c r="AG445" i="35"/>
  <c r="AQ445" i="35"/>
  <c r="X445" i="35"/>
  <c r="AR445" i="35"/>
  <c r="Q445" i="35"/>
  <c r="N445" i="35"/>
  <c r="U445" i="35"/>
  <c r="O445" i="35"/>
  <c r="K445" i="35"/>
  <c r="W445" i="35"/>
  <c r="AJ445" i="35"/>
  <c r="AB445" i="35"/>
  <c r="AH445" i="35"/>
  <c r="AA445" i="35"/>
  <c r="AP445" i="35"/>
  <c r="AN445" i="35"/>
  <c r="R445" i="35"/>
  <c r="AK445" i="35"/>
  <c r="I445" i="35"/>
  <c r="M445" i="35"/>
  <c r="AT445" i="35"/>
  <c r="AC445" i="35"/>
  <c r="V396" i="35"/>
  <c r="AB396" i="35"/>
  <c r="AD396" i="35"/>
  <c r="W396" i="35"/>
  <c r="AG396" i="35"/>
  <c r="X396" i="35"/>
  <c r="Y396" i="35"/>
  <c r="Q396" i="35"/>
  <c r="R396" i="35"/>
  <c r="T396" i="35"/>
  <c r="S396" i="35"/>
  <c r="AK396" i="35"/>
  <c r="K396" i="35"/>
  <c r="AJ396" i="35"/>
  <c r="AO396" i="35"/>
  <c r="AL396" i="35"/>
  <c r="U396" i="35"/>
  <c r="L396" i="35"/>
  <c r="AH396" i="35"/>
  <c r="O396" i="35"/>
  <c r="AT396" i="35"/>
  <c r="AA396" i="35"/>
  <c r="N396" i="35"/>
  <c r="AC396" i="35"/>
  <c r="AM396" i="35"/>
  <c r="AI396" i="35"/>
  <c r="M396" i="35"/>
  <c r="AQ396" i="35"/>
  <c r="AF396" i="35"/>
  <c r="AE396" i="35"/>
  <c r="I396" i="35"/>
  <c r="AR396" i="35"/>
  <c r="AS396" i="35"/>
  <c r="AP396" i="35"/>
  <c r="Z396" i="35"/>
  <c r="AN396" i="35"/>
  <c r="P396" i="35"/>
  <c r="AO513" i="37"/>
  <c r="L513" i="37"/>
  <c r="M513" i="37"/>
  <c r="P513" i="37"/>
  <c r="AN513" i="37"/>
  <c r="O513" i="37"/>
  <c r="AM513" i="37"/>
  <c r="U513" i="37"/>
  <c r="AB513" i="37"/>
  <c r="AS513" i="37"/>
  <c r="AG513" i="37"/>
  <c r="T513" i="37"/>
  <c r="S513" i="37"/>
  <c r="Y513" i="37"/>
  <c r="AE513" i="37"/>
  <c r="Q513" i="37"/>
  <c r="X513" i="37"/>
  <c r="AP513" i="37"/>
  <c r="AI513" i="37"/>
  <c r="AL513" i="37"/>
  <c r="K513" i="37"/>
  <c r="N513" i="37"/>
  <c r="AC513" i="37"/>
  <c r="AA513" i="37"/>
  <c r="AJ513" i="37"/>
  <c r="AT513" i="37"/>
  <c r="Z513" i="37"/>
  <c r="AQ513" i="37"/>
  <c r="AK513" i="37"/>
  <c r="W513" i="37"/>
  <c r="AF513" i="37"/>
  <c r="AD513" i="37"/>
  <c r="V513" i="37"/>
  <c r="AR513" i="37"/>
  <c r="R513" i="37"/>
  <c r="AH513" i="37"/>
  <c r="I513" i="37"/>
  <c r="AC195" i="35"/>
  <c r="R195" i="35"/>
  <c r="P195" i="35"/>
  <c r="AJ195" i="35"/>
  <c r="AG195" i="35"/>
  <c r="AT195" i="35"/>
  <c r="N195" i="35"/>
  <c r="K195" i="35"/>
  <c r="Y195" i="35"/>
  <c r="X195" i="35"/>
  <c r="AP195" i="35"/>
  <c r="AO195" i="35"/>
  <c r="Q195" i="35"/>
  <c r="O195" i="35"/>
  <c r="Z195" i="35"/>
  <c r="AA195" i="35"/>
  <c r="M195" i="35"/>
  <c r="L195" i="35"/>
  <c r="AH195" i="35"/>
  <c r="AB195" i="35"/>
  <c r="AN195" i="35"/>
  <c r="S195" i="35"/>
  <c r="AD195" i="35"/>
  <c r="T195" i="35"/>
  <c r="V195" i="35"/>
  <c r="AS195" i="35"/>
  <c r="AQ195" i="35"/>
  <c r="U195" i="35"/>
  <c r="AR195" i="35"/>
  <c r="AL195" i="35"/>
  <c r="AI195" i="35"/>
  <c r="AK195" i="35"/>
  <c r="W195" i="35"/>
  <c r="AF195" i="35"/>
  <c r="AE195" i="35"/>
  <c r="I195" i="35"/>
  <c r="AM195" i="35"/>
  <c r="AM316" i="36"/>
  <c r="AS316" i="36"/>
  <c r="AJ316" i="36"/>
  <c r="P316" i="36"/>
  <c r="AG316" i="36"/>
  <c r="AI316" i="36"/>
  <c r="AN316" i="36"/>
  <c r="AB316" i="36"/>
  <c r="I316" i="36"/>
  <c r="AO316" i="36"/>
  <c r="AE316" i="36"/>
  <c r="AH316" i="36"/>
  <c r="U316" i="36"/>
  <c r="AT316" i="36"/>
  <c r="L316" i="36"/>
  <c r="O316" i="36"/>
  <c r="M316" i="36"/>
  <c r="AD316" i="36"/>
  <c r="Q316" i="36"/>
  <c r="AA316" i="36"/>
  <c r="N316" i="36"/>
  <c r="T316" i="36"/>
  <c r="K316" i="36"/>
  <c r="W316" i="36"/>
  <c r="AR316" i="36"/>
  <c r="Z316" i="36"/>
  <c r="S316" i="36"/>
  <c r="AK316" i="36"/>
  <c r="V316" i="36"/>
  <c r="R316" i="36"/>
  <c r="Y316" i="36"/>
  <c r="AQ316" i="36"/>
  <c r="AP316" i="36"/>
  <c r="AF316" i="36"/>
  <c r="AC316" i="36"/>
  <c r="X316" i="36"/>
  <c r="AL316" i="36"/>
  <c r="V429" i="36"/>
  <c r="X429" i="36"/>
  <c r="AR429" i="36"/>
  <c r="Y429" i="36"/>
  <c r="R429" i="36"/>
  <c r="S429" i="36"/>
  <c r="AK429" i="36"/>
  <c r="Q429" i="36"/>
  <c r="AA429" i="36"/>
  <c r="AT429" i="36"/>
  <c r="N429" i="36"/>
  <c r="M429" i="36"/>
  <c r="AE429" i="36"/>
  <c r="K429" i="36"/>
  <c r="AH429" i="36"/>
  <c r="AQ429" i="36"/>
  <c r="AM429" i="36"/>
  <c r="AD429" i="36"/>
  <c r="AJ429" i="36"/>
  <c r="AF429" i="36"/>
  <c r="Z429" i="36"/>
  <c r="O429" i="36"/>
  <c r="AO429" i="36"/>
  <c r="W429" i="36"/>
  <c r="AS429" i="36"/>
  <c r="P429" i="36"/>
  <c r="AI429" i="36"/>
  <c r="AC429" i="36"/>
  <c r="AB429" i="36"/>
  <c r="L429" i="36"/>
  <c r="U429" i="36"/>
  <c r="T429" i="36"/>
  <c r="AP429" i="36"/>
  <c r="AL429" i="36"/>
  <c r="AG429" i="36"/>
  <c r="I429" i="36"/>
  <c r="AN429" i="36"/>
  <c r="S458" i="35"/>
  <c r="AG458" i="35"/>
  <c r="AL458" i="35"/>
  <c r="AD458" i="35"/>
  <c r="AB458" i="35"/>
  <c r="AC458" i="35"/>
  <c r="AF458" i="35"/>
  <c r="W458" i="35"/>
  <c r="R458" i="35"/>
  <c r="Y458" i="35"/>
  <c r="AA458" i="35"/>
  <c r="O458" i="35"/>
  <c r="AI458" i="35"/>
  <c r="AO458" i="35"/>
  <c r="I458" i="35"/>
  <c r="AR458" i="35"/>
  <c r="N458" i="35"/>
  <c r="AM458" i="35"/>
  <c r="P458" i="35"/>
  <c r="AE458" i="35"/>
  <c r="AP458" i="35"/>
  <c r="AS458" i="35"/>
  <c r="K458" i="35"/>
  <c r="Z458" i="35"/>
  <c r="AK458" i="35"/>
  <c r="AJ458" i="35"/>
  <c r="L458" i="35"/>
  <c r="U458" i="35"/>
  <c r="AQ458" i="35"/>
  <c r="AN458" i="35"/>
  <c r="AT458" i="35"/>
  <c r="AH458" i="35"/>
  <c r="X458" i="35"/>
  <c r="T458" i="35"/>
  <c r="Q458" i="35"/>
  <c r="M458" i="35"/>
  <c r="V458" i="35"/>
  <c r="AP375" i="36"/>
  <c r="U375" i="36"/>
  <c r="N375" i="36"/>
  <c r="AJ375" i="36"/>
  <c r="AL375" i="36"/>
  <c r="AD375" i="36"/>
  <c r="R375" i="36"/>
  <c r="AF375" i="36"/>
  <c r="AG375" i="36"/>
  <c r="W375" i="36"/>
  <c r="AR375" i="36"/>
  <c r="AA375" i="36"/>
  <c r="AT375" i="36"/>
  <c r="M375" i="36"/>
  <c r="AN375" i="36"/>
  <c r="V375" i="36"/>
  <c r="AM375" i="36"/>
  <c r="AB375" i="36"/>
  <c r="Q375" i="36"/>
  <c r="AE375" i="36"/>
  <c r="K375" i="36"/>
  <c r="Z375" i="36"/>
  <c r="AS375" i="36"/>
  <c r="S375" i="36"/>
  <c r="AK375" i="36"/>
  <c r="X375" i="36"/>
  <c r="O375" i="36"/>
  <c r="AI375" i="36"/>
  <c r="I375" i="36"/>
  <c r="Y375" i="36"/>
  <c r="AQ375" i="36"/>
  <c r="T375" i="36"/>
  <c r="P375" i="36"/>
  <c r="L375" i="36"/>
  <c r="AC375" i="36"/>
  <c r="AO375" i="36"/>
  <c r="AH375" i="36"/>
  <c r="AK450" i="37"/>
  <c r="S450" i="37"/>
  <c r="AL450" i="37"/>
  <c r="AR450" i="37"/>
  <c r="AI450" i="37"/>
  <c r="AJ450" i="37"/>
  <c r="Z450" i="37"/>
  <c r="W450" i="37"/>
  <c r="AE450" i="37"/>
  <c r="V450" i="37"/>
  <c r="Q450" i="37"/>
  <c r="U450" i="37"/>
  <c r="R450" i="37"/>
  <c r="L450" i="37"/>
  <c r="K450" i="37"/>
  <c r="AH450" i="37"/>
  <c r="AG450" i="37"/>
  <c r="M450" i="37"/>
  <c r="AC450" i="37"/>
  <c r="O450" i="37"/>
  <c r="AP450" i="37"/>
  <c r="T450" i="37"/>
  <c r="AD450" i="37"/>
  <c r="AN450" i="37"/>
  <c r="Y450" i="37"/>
  <c r="AS450" i="37"/>
  <c r="N450" i="37"/>
  <c r="X450" i="37"/>
  <c r="AO450" i="37"/>
  <c r="AM450" i="37"/>
  <c r="AB450" i="37"/>
  <c r="AA450" i="37"/>
  <c r="AT450" i="37"/>
  <c r="AF450" i="37"/>
  <c r="I450" i="37"/>
  <c r="AQ450" i="37"/>
  <c r="P450" i="37"/>
  <c r="R285" i="35"/>
  <c r="T285" i="35"/>
  <c r="S285" i="35"/>
  <c r="K285" i="35"/>
  <c r="AA285" i="35"/>
  <c r="P285" i="35"/>
  <c r="N285" i="35"/>
  <c r="AQ285" i="35"/>
  <c r="AP285" i="35"/>
  <c r="AR285" i="35"/>
  <c r="L285" i="35"/>
  <c r="I285" i="35"/>
  <c r="AH285" i="35"/>
  <c r="AG285" i="35"/>
  <c r="AB285" i="35"/>
  <c r="AD285" i="35"/>
  <c r="W285" i="35"/>
  <c r="AC285" i="35"/>
  <c r="AO285" i="35"/>
  <c r="O285" i="35"/>
  <c r="AN285" i="35"/>
  <c r="AI285" i="35"/>
  <c r="AM285" i="35"/>
  <c r="AS285" i="35"/>
  <c r="AK285" i="35"/>
  <c r="Y285" i="35"/>
  <c r="U285" i="35"/>
  <c r="V285" i="35"/>
  <c r="X285" i="35"/>
  <c r="Q285" i="35"/>
  <c r="AT285" i="35"/>
  <c r="Z285" i="35"/>
  <c r="AF285" i="35"/>
  <c r="AL285" i="35"/>
  <c r="AJ285" i="35"/>
  <c r="M285" i="35"/>
  <c r="AE285" i="35"/>
  <c r="AE229" i="37"/>
  <c r="M229" i="37"/>
  <c r="AH229" i="37"/>
  <c r="AL229" i="37"/>
  <c r="K229" i="37"/>
  <c r="L229" i="37"/>
  <c r="N229" i="37"/>
  <c r="V229" i="37"/>
  <c r="AJ229" i="37"/>
  <c r="AD229" i="37"/>
  <c r="I229" i="37"/>
  <c r="AB229" i="37"/>
  <c r="AR229" i="37"/>
  <c r="AA229" i="37"/>
  <c r="AO229" i="37"/>
  <c r="T229" i="37"/>
  <c r="AC229" i="37"/>
  <c r="Z229" i="37"/>
  <c r="W229" i="37"/>
  <c r="R229" i="37"/>
  <c r="AM229" i="37"/>
  <c r="AG229" i="37"/>
  <c r="AN229" i="37"/>
  <c r="X229" i="37"/>
  <c r="AP229" i="37"/>
  <c r="AI229" i="37"/>
  <c r="S229" i="37"/>
  <c r="Y229" i="37"/>
  <c r="P229" i="37"/>
  <c r="AK229" i="37"/>
  <c r="AF229" i="37"/>
  <c r="AQ229" i="37"/>
  <c r="Q229" i="37"/>
  <c r="AT229" i="37"/>
  <c r="O229" i="37"/>
  <c r="U229" i="37"/>
  <c r="AS229" i="37"/>
  <c r="AO232" i="35"/>
  <c r="I232" i="35"/>
  <c r="AN232" i="35"/>
  <c r="P232" i="35"/>
  <c r="X232" i="35"/>
  <c r="AK232" i="35"/>
  <c r="AR232" i="35"/>
  <c r="AF232" i="35"/>
  <c r="AP232" i="35"/>
  <c r="AG232" i="35"/>
  <c r="AM232" i="35"/>
  <c r="Z232" i="35"/>
  <c r="AE232" i="35"/>
  <c r="Q232" i="35"/>
  <c r="R232" i="35"/>
  <c r="AJ232" i="35"/>
  <c r="O232" i="35"/>
  <c r="AB232" i="35"/>
  <c r="N232" i="35"/>
  <c r="W232" i="35"/>
  <c r="AI232" i="35"/>
  <c r="T232" i="35"/>
  <c r="AS232" i="35"/>
  <c r="L232" i="35"/>
  <c r="AQ232" i="35"/>
  <c r="M232" i="35"/>
  <c r="AA232" i="35"/>
  <c r="Y232" i="35"/>
  <c r="S232" i="35"/>
  <c r="U232" i="35"/>
  <c r="AH232" i="35"/>
  <c r="V232" i="35"/>
  <c r="AD232" i="35"/>
  <c r="AC232" i="35"/>
  <c r="AL232" i="35"/>
  <c r="AT232" i="35"/>
  <c r="K232" i="35"/>
  <c r="AE461" i="37"/>
  <c r="AG461" i="37"/>
  <c r="X461" i="37"/>
  <c r="AF461" i="37"/>
  <c r="Y461" i="37"/>
  <c r="AA461" i="37"/>
  <c r="AB461" i="37"/>
  <c r="P461" i="37"/>
  <c r="U461" i="37"/>
  <c r="R461" i="37"/>
  <c r="W461" i="37"/>
  <c r="V461" i="37"/>
  <c r="I461" i="37"/>
  <c r="M461" i="37"/>
  <c r="AJ461" i="37"/>
  <c r="AM461" i="37"/>
  <c r="AR461" i="37"/>
  <c r="AK461" i="37"/>
  <c r="N461" i="37"/>
  <c r="Q461" i="37"/>
  <c r="AT461" i="37"/>
  <c r="AI461" i="37"/>
  <c r="L461" i="37"/>
  <c r="Z461" i="37"/>
  <c r="AD461" i="37"/>
  <c r="AQ461" i="37"/>
  <c r="AS461" i="37"/>
  <c r="AH461" i="37"/>
  <c r="AP461" i="37"/>
  <c r="K461" i="37"/>
  <c r="T461" i="37"/>
  <c r="AL461" i="37"/>
  <c r="AO461" i="37"/>
  <c r="AN461" i="37"/>
  <c r="AC461" i="37"/>
  <c r="O461" i="37"/>
  <c r="S461" i="37"/>
  <c r="AO299" i="35"/>
  <c r="I299" i="35"/>
  <c r="AP299" i="35"/>
  <c r="AD299" i="35"/>
  <c r="N299" i="35"/>
  <c r="AK299" i="35"/>
  <c r="AR299" i="35"/>
  <c r="AJ299" i="35"/>
  <c r="S299" i="35"/>
  <c r="AI299" i="35"/>
  <c r="AG299" i="35"/>
  <c r="AM299" i="35"/>
  <c r="AE299" i="35"/>
  <c r="AL299" i="35"/>
  <c r="P299" i="35"/>
  <c r="Q299" i="35"/>
  <c r="R299" i="35"/>
  <c r="V299" i="35"/>
  <c r="AH299" i="35"/>
  <c r="X299" i="35"/>
  <c r="AF299" i="35"/>
  <c r="AB299" i="35"/>
  <c r="K299" i="35"/>
  <c r="AS299" i="35"/>
  <c r="W299" i="35"/>
  <c r="AQ299" i="35"/>
  <c r="L299" i="35"/>
  <c r="U299" i="35"/>
  <c r="O299" i="35"/>
  <c r="AT299" i="35"/>
  <c r="AC299" i="35"/>
  <c r="AA299" i="35"/>
  <c r="Y299" i="35"/>
  <c r="AN299" i="35"/>
  <c r="M299" i="35"/>
  <c r="Z299" i="35"/>
  <c r="T299" i="35"/>
  <c r="AM81" i="36"/>
  <c r="AT81" i="36"/>
  <c r="AP81" i="36"/>
  <c r="AH81" i="36"/>
  <c r="L81" i="36"/>
  <c r="AI81" i="36"/>
  <c r="AO81" i="36"/>
  <c r="AK81" i="36"/>
  <c r="X81" i="36"/>
  <c r="AR81" i="36"/>
  <c r="AE81" i="36"/>
  <c r="AJ81" i="36"/>
  <c r="AF81" i="36"/>
  <c r="M81" i="36"/>
  <c r="Q81" i="36"/>
  <c r="O81" i="36"/>
  <c r="N81" i="36"/>
  <c r="R81" i="36"/>
  <c r="AD81" i="36"/>
  <c r="AL81" i="36"/>
  <c r="AG81" i="36"/>
  <c r="Y81" i="36"/>
  <c r="V81" i="36"/>
  <c r="AQ81" i="36"/>
  <c r="T81" i="36"/>
  <c r="AN81" i="36"/>
  <c r="I81" i="36"/>
  <c r="S81" i="36"/>
  <c r="P81" i="36"/>
  <c r="K81" i="36"/>
  <c r="AS81" i="36"/>
  <c r="AC81" i="36"/>
  <c r="U81" i="36"/>
  <c r="AA81" i="36"/>
  <c r="W81" i="36"/>
  <c r="AB81" i="36"/>
  <c r="Z81" i="36"/>
  <c r="AR353" i="35"/>
  <c r="AQ353" i="35"/>
  <c r="K353" i="35"/>
  <c r="AS353" i="35"/>
  <c r="AD353" i="35"/>
  <c r="AG353" i="35"/>
  <c r="AM353" i="35"/>
  <c r="AP353" i="35"/>
  <c r="AN353" i="35"/>
  <c r="T353" i="35"/>
  <c r="Q353" i="35"/>
  <c r="AI353" i="35"/>
  <c r="AK353" i="35"/>
  <c r="AH353" i="35"/>
  <c r="I353" i="35"/>
  <c r="AJ353" i="35"/>
  <c r="S353" i="35"/>
  <c r="P353" i="35"/>
  <c r="M353" i="35"/>
  <c r="AT353" i="35"/>
  <c r="Z353" i="35"/>
  <c r="Y353" i="35"/>
  <c r="U353" i="35"/>
  <c r="L353" i="35"/>
  <c r="AE353" i="35"/>
  <c r="AC353" i="35"/>
  <c r="N353" i="35"/>
  <c r="O353" i="35"/>
  <c r="AO353" i="35"/>
  <c r="R353" i="35"/>
  <c r="AB353" i="35"/>
  <c r="AL353" i="35"/>
  <c r="V353" i="35"/>
  <c r="W353" i="35"/>
  <c r="AF353" i="35"/>
  <c r="X353" i="35"/>
  <c r="AA353" i="35"/>
  <c r="AM219" i="37"/>
  <c r="N219" i="37"/>
  <c r="AC219" i="37"/>
  <c r="AB219" i="37"/>
  <c r="Z219" i="37"/>
  <c r="V219" i="37"/>
  <c r="AS219" i="37"/>
  <c r="M219" i="37"/>
  <c r="X219" i="37"/>
  <c r="U219" i="37"/>
  <c r="Q219" i="37"/>
  <c r="Y219" i="37"/>
  <c r="T219" i="37"/>
  <c r="O219" i="37"/>
  <c r="K219" i="37"/>
  <c r="AJ219" i="37"/>
  <c r="AK219" i="37"/>
  <c r="AG219" i="37"/>
  <c r="I219" i="37"/>
  <c r="AI219" i="37"/>
  <c r="L219" i="37"/>
  <c r="AD219" i="37"/>
  <c r="AP219" i="37"/>
  <c r="S219" i="37"/>
  <c r="W219" i="37"/>
  <c r="AE219" i="37"/>
  <c r="AF219" i="37"/>
  <c r="AA219" i="37"/>
  <c r="AT219" i="37"/>
  <c r="AN219" i="37"/>
  <c r="P219" i="37"/>
  <c r="AO219" i="37"/>
  <c r="R219" i="37"/>
  <c r="AQ219" i="37"/>
  <c r="AL219" i="37"/>
  <c r="AR219" i="37"/>
  <c r="AH219" i="37"/>
  <c r="AT111" i="36"/>
  <c r="X111" i="36"/>
  <c r="AS111" i="36"/>
  <c r="M111" i="36"/>
  <c r="K111" i="36"/>
  <c r="AP111" i="36"/>
  <c r="AJ111" i="36"/>
  <c r="AO111" i="36"/>
  <c r="I111" i="36"/>
  <c r="AR111" i="36"/>
  <c r="AE111" i="36"/>
  <c r="AK111" i="36"/>
  <c r="AQ111" i="36"/>
  <c r="AM111" i="36"/>
  <c r="T111" i="36"/>
  <c r="U111" i="36"/>
  <c r="AB111" i="36"/>
  <c r="N111" i="36"/>
  <c r="Q111" i="36"/>
  <c r="W111" i="36"/>
  <c r="O111" i="36"/>
  <c r="AL111" i="36"/>
  <c r="R111" i="36"/>
  <c r="AA111" i="36"/>
  <c r="AD111" i="36"/>
  <c r="V111" i="36"/>
  <c r="AG111" i="36"/>
  <c r="AI111" i="36"/>
  <c r="AC111" i="36"/>
  <c r="S111" i="36"/>
  <c r="Y111" i="36"/>
  <c r="Z111" i="36"/>
  <c r="P111" i="36"/>
  <c r="AH111" i="36"/>
  <c r="L111" i="36"/>
  <c r="AF111" i="36"/>
  <c r="AN111" i="36"/>
  <c r="V569" i="37"/>
  <c r="AO569" i="37"/>
  <c r="AC569" i="37"/>
  <c r="AM569" i="37"/>
  <c r="AK569" i="37"/>
  <c r="AJ569" i="37"/>
  <c r="AT569" i="37"/>
  <c r="AD569" i="37"/>
  <c r="P569" i="37"/>
  <c r="AE569" i="37"/>
  <c r="X569" i="37"/>
  <c r="Y569" i="37"/>
  <c r="Q569" i="37"/>
  <c r="AF569" i="37"/>
  <c r="S569" i="37"/>
  <c r="AR569" i="37"/>
  <c r="N569" i="37"/>
  <c r="AP569" i="37"/>
  <c r="AG569" i="37"/>
  <c r="L569" i="37"/>
  <c r="AH569" i="37"/>
  <c r="AB569" i="37"/>
  <c r="R569" i="37"/>
  <c r="AN569" i="37"/>
  <c r="AS569" i="37"/>
  <c r="AQ569" i="37"/>
  <c r="AL569" i="37"/>
  <c r="W569" i="37"/>
  <c r="U569" i="37"/>
  <c r="AI569" i="37"/>
  <c r="T569" i="37"/>
  <c r="K569" i="37"/>
  <c r="I569" i="37"/>
  <c r="O569" i="37"/>
  <c r="AA569" i="37"/>
  <c r="M569" i="37"/>
  <c r="Z569" i="37"/>
  <c r="AK477" i="37"/>
  <c r="T477" i="37"/>
  <c r="I477" i="37"/>
  <c r="V477" i="37"/>
  <c r="AH477" i="37"/>
  <c r="AC477" i="37"/>
  <c r="AE477" i="37"/>
  <c r="Q477" i="37"/>
  <c r="AR477" i="37"/>
  <c r="AL477" i="37"/>
  <c r="AT477" i="37"/>
  <c r="M477" i="37"/>
  <c r="R477" i="37"/>
  <c r="AS477" i="37"/>
  <c r="AD477" i="37"/>
  <c r="S477" i="37"/>
  <c r="AP477" i="37"/>
  <c r="AQ477" i="37"/>
  <c r="AG477" i="37"/>
  <c r="AI477" i="37"/>
  <c r="AO477" i="37"/>
  <c r="AM477" i="37"/>
  <c r="L477" i="37"/>
  <c r="K477" i="37"/>
  <c r="AF477" i="37"/>
  <c r="W477" i="37"/>
  <c r="Y477" i="37"/>
  <c r="N477" i="37"/>
  <c r="U477" i="37"/>
  <c r="AB477" i="37"/>
  <c r="AA477" i="37"/>
  <c r="AJ477" i="37"/>
  <c r="P477" i="37"/>
  <c r="AN477" i="37"/>
  <c r="O477" i="37"/>
  <c r="Z477" i="37"/>
  <c r="X477" i="37"/>
  <c r="W61" i="36"/>
  <c r="Y61" i="36"/>
  <c r="U61" i="36"/>
  <c r="V61" i="36"/>
  <c r="Q61" i="36"/>
  <c r="S61" i="36"/>
  <c r="T61" i="36"/>
  <c r="P61" i="36"/>
  <c r="AC61" i="36"/>
  <c r="O61" i="36"/>
  <c r="N61" i="36"/>
  <c r="L61" i="36"/>
  <c r="AE61" i="36"/>
  <c r="AJ61" i="36"/>
  <c r="AF61" i="36"/>
  <c r="M61" i="36"/>
  <c r="R61" i="36"/>
  <c r="AQ61" i="36"/>
  <c r="I61" i="36"/>
  <c r="AB61" i="36"/>
  <c r="AA61" i="36"/>
  <c r="AM61" i="36"/>
  <c r="AP61" i="36"/>
  <c r="AG61" i="36"/>
  <c r="AN61" i="36"/>
  <c r="AI61" i="36"/>
  <c r="AK61" i="36"/>
  <c r="AR61" i="36"/>
  <c r="Z61" i="36"/>
  <c r="AO61" i="36"/>
  <c r="X61" i="36"/>
  <c r="AD61" i="36"/>
  <c r="AL61" i="36"/>
  <c r="AS61" i="36"/>
  <c r="AH61" i="36"/>
  <c r="AT61" i="36"/>
  <c r="K61" i="36"/>
  <c r="AH430" i="37"/>
  <c r="M430" i="37"/>
  <c r="AB430" i="37"/>
  <c r="P430" i="37"/>
  <c r="V430" i="37"/>
  <c r="L430" i="37"/>
  <c r="N430" i="37"/>
  <c r="AK430" i="37"/>
  <c r="AD430" i="37"/>
  <c r="Y430" i="37"/>
  <c r="AF430" i="37"/>
  <c r="AQ430" i="37"/>
  <c r="O430" i="37"/>
  <c r="AC430" i="37"/>
  <c r="S430" i="37"/>
  <c r="R430" i="37"/>
  <c r="AE430" i="37"/>
  <c r="AJ430" i="37"/>
  <c r="AS430" i="37"/>
  <c r="T430" i="37"/>
  <c r="Z430" i="37"/>
  <c r="AR430" i="37"/>
  <c r="K430" i="37"/>
  <c r="AG430" i="37"/>
  <c r="AM430" i="37"/>
  <c r="AI430" i="37"/>
  <c r="AO430" i="37"/>
  <c r="U430" i="37"/>
  <c r="W430" i="37"/>
  <c r="AL430" i="37"/>
  <c r="AT430" i="37"/>
  <c r="Q430" i="37"/>
  <c r="AN430" i="37"/>
  <c r="AP430" i="37"/>
  <c r="X430" i="37"/>
  <c r="AA430" i="37"/>
  <c r="I430" i="37"/>
  <c r="X83" i="37"/>
  <c r="V83" i="37"/>
  <c r="AD83" i="37"/>
  <c r="Z83" i="37"/>
  <c r="AF83" i="37"/>
  <c r="U83" i="37"/>
  <c r="AQ83" i="37"/>
  <c r="O83" i="37"/>
  <c r="Y83" i="37"/>
  <c r="P83" i="37"/>
  <c r="AO83" i="37"/>
  <c r="AG83" i="37"/>
  <c r="K83" i="37"/>
  <c r="AH83" i="37"/>
  <c r="AN83" i="37"/>
  <c r="AM83" i="37"/>
  <c r="AS83" i="37"/>
  <c r="AI83" i="37"/>
  <c r="AE83" i="37"/>
  <c r="AA83" i="37"/>
  <c r="AP83" i="37"/>
  <c r="AT83" i="37"/>
  <c r="N83" i="37"/>
  <c r="R83" i="37"/>
  <c r="AL83" i="37"/>
  <c r="AB83" i="37"/>
  <c r="S83" i="37"/>
  <c r="AC83" i="37"/>
  <c r="AJ83" i="37"/>
  <c r="AK83" i="37"/>
  <c r="Q83" i="37"/>
  <c r="T83" i="37"/>
  <c r="I83" i="37"/>
  <c r="AR83" i="37"/>
  <c r="L83" i="37"/>
  <c r="W83" i="37"/>
  <c r="M83" i="37"/>
  <c r="AE307" i="36"/>
  <c r="AR307" i="36"/>
  <c r="L307" i="36"/>
  <c r="AO307" i="36"/>
  <c r="U307" i="36"/>
  <c r="AN307" i="36"/>
  <c r="AQ307" i="36"/>
  <c r="AH307" i="36"/>
  <c r="N307" i="36"/>
  <c r="T307" i="36"/>
  <c r="Z307" i="36"/>
  <c r="AD307" i="36"/>
  <c r="P307" i="36"/>
  <c r="S307" i="36"/>
  <c r="W307" i="36"/>
  <c r="AL307" i="36"/>
  <c r="M307" i="36"/>
  <c r="O307" i="36"/>
  <c r="Y307" i="36"/>
  <c r="R307" i="36"/>
  <c r="V307" i="36"/>
  <c r="I307" i="36"/>
  <c r="Q307" i="36"/>
  <c r="AM307" i="36"/>
  <c r="AJ307" i="36"/>
  <c r="K307" i="36"/>
  <c r="AF307" i="36"/>
  <c r="AP307" i="36"/>
  <c r="AB307" i="36"/>
  <c r="X307" i="36"/>
  <c r="AT307" i="36"/>
  <c r="AK307" i="36"/>
  <c r="AS307" i="36"/>
  <c r="AI307" i="36"/>
  <c r="AG307" i="36"/>
  <c r="AA307" i="36"/>
  <c r="AC307" i="36"/>
  <c r="AO320" i="37"/>
  <c r="M320" i="37"/>
  <c r="AC320" i="37"/>
  <c r="S320" i="37"/>
  <c r="I320" i="37"/>
  <c r="V320" i="37"/>
  <c r="X320" i="37"/>
  <c r="U320" i="37"/>
  <c r="K320" i="37"/>
  <c r="T320" i="37"/>
  <c r="O320" i="37"/>
  <c r="Q320" i="37"/>
  <c r="AD320" i="37"/>
  <c r="P320" i="37"/>
  <c r="AA320" i="37"/>
  <c r="W320" i="37"/>
  <c r="AF320" i="37"/>
  <c r="AE320" i="37"/>
  <c r="Y320" i="37"/>
  <c r="AK320" i="37"/>
  <c r="AH320" i="37"/>
  <c r="Z320" i="37"/>
  <c r="AQ320" i="37"/>
  <c r="AR320" i="37"/>
  <c r="AT320" i="37"/>
  <c r="L320" i="37"/>
  <c r="AI320" i="37"/>
  <c r="R320" i="37"/>
  <c r="N320" i="37"/>
  <c r="AN320" i="37"/>
  <c r="AL320" i="37"/>
  <c r="AM320" i="37"/>
  <c r="AB320" i="37"/>
  <c r="AP320" i="37"/>
  <c r="AS320" i="37"/>
  <c r="AG320" i="37"/>
  <c r="AJ320" i="37"/>
  <c r="AM190" i="36"/>
  <c r="AS190" i="36"/>
  <c r="M190" i="36"/>
  <c r="Q190" i="36"/>
  <c r="AL190" i="36"/>
  <c r="AO190" i="36"/>
  <c r="AK190" i="36"/>
  <c r="W190" i="36"/>
  <c r="AB190" i="36"/>
  <c r="AH190" i="36"/>
  <c r="AJ190" i="36"/>
  <c r="AF190" i="36"/>
  <c r="L190" i="36"/>
  <c r="AD190" i="36"/>
  <c r="AE190" i="36"/>
  <c r="AA190" i="36"/>
  <c r="AI190" i="36"/>
  <c r="Y190" i="36"/>
  <c r="AR190" i="36"/>
  <c r="AT190" i="36"/>
  <c r="T190" i="36"/>
  <c r="AG190" i="36"/>
  <c r="AC190" i="36"/>
  <c r="AP190" i="36"/>
  <c r="O190" i="36"/>
  <c r="S190" i="36"/>
  <c r="U190" i="36"/>
  <c r="Z190" i="36"/>
  <c r="P190" i="36"/>
  <c r="R190" i="36"/>
  <c r="AN190" i="36"/>
  <c r="K190" i="36"/>
  <c r="X190" i="36"/>
  <c r="I190" i="36"/>
  <c r="AQ190" i="36"/>
  <c r="N190" i="36"/>
  <c r="V190" i="36"/>
  <c r="AE89" i="35"/>
  <c r="W89" i="35"/>
  <c r="AG89" i="35"/>
  <c r="AQ89" i="35"/>
  <c r="O89" i="35"/>
  <c r="K89" i="35"/>
  <c r="AR89" i="35"/>
  <c r="L89" i="35"/>
  <c r="I89" i="35"/>
  <c r="Z89" i="35"/>
  <c r="AN89" i="35"/>
  <c r="AT89" i="35"/>
  <c r="AP89" i="35"/>
  <c r="Q89" i="35"/>
  <c r="AJ89" i="35"/>
  <c r="AO89" i="35"/>
  <c r="AH89" i="35"/>
  <c r="AL89" i="35"/>
  <c r="T89" i="35"/>
  <c r="S89" i="35"/>
  <c r="AS89" i="35"/>
  <c r="AM89" i="35"/>
  <c r="AD89" i="35"/>
  <c r="R89" i="35"/>
  <c r="AA89" i="35"/>
  <c r="Y89" i="35"/>
  <c r="AF89" i="35"/>
  <c r="N89" i="35"/>
  <c r="P89" i="35"/>
  <c r="AK89" i="35"/>
  <c r="AI89" i="35"/>
  <c r="AC89" i="35"/>
  <c r="U89" i="35"/>
  <c r="M89" i="35"/>
  <c r="AB89" i="35"/>
  <c r="X89" i="35"/>
  <c r="V89" i="35"/>
  <c r="AI588" i="36"/>
  <c r="AN588" i="36"/>
  <c r="AS588" i="36"/>
  <c r="M588" i="36"/>
  <c r="AT588" i="36"/>
  <c r="AE588" i="36"/>
  <c r="AJ588" i="36"/>
  <c r="AO588" i="36"/>
  <c r="I588" i="36"/>
  <c r="N588" i="36"/>
  <c r="W588" i="36"/>
  <c r="T588" i="36"/>
  <c r="Q588" i="36"/>
  <c r="AL588" i="36"/>
  <c r="S588" i="36"/>
  <c r="P588" i="36"/>
  <c r="AP588" i="36"/>
  <c r="O588" i="36"/>
  <c r="L588" i="36"/>
  <c r="Z588" i="36"/>
  <c r="AB588" i="36"/>
  <c r="AH588" i="36"/>
  <c r="X588" i="36"/>
  <c r="R588" i="36"/>
  <c r="AQ588" i="36"/>
  <c r="AK588" i="36"/>
  <c r="V588" i="36"/>
  <c r="AR588" i="36"/>
  <c r="U588" i="36"/>
  <c r="AA588" i="36"/>
  <c r="K588" i="36"/>
  <c r="AF588" i="36"/>
  <c r="AC588" i="36"/>
  <c r="Y588" i="36"/>
  <c r="AD588" i="36"/>
  <c r="AM588" i="36"/>
  <c r="AG588" i="36"/>
  <c r="AO446" i="36"/>
  <c r="Y446" i="36"/>
  <c r="Z446" i="36"/>
  <c r="W446" i="36"/>
  <c r="V446" i="36"/>
  <c r="AN446" i="36"/>
  <c r="AH446" i="36"/>
  <c r="AK446" i="36"/>
  <c r="S446" i="36"/>
  <c r="Q446" i="36"/>
  <c r="AI446" i="36"/>
  <c r="AB446" i="36"/>
  <c r="AE446" i="36"/>
  <c r="L446" i="36"/>
  <c r="P446" i="36"/>
  <c r="AA446" i="36"/>
  <c r="AP446" i="36"/>
  <c r="AG446" i="36"/>
  <c r="AJ446" i="36"/>
  <c r="AS446" i="36"/>
  <c r="AQ446" i="36"/>
  <c r="AC446" i="36"/>
  <c r="T446" i="36"/>
  <c r="AF446" i="36"/>
  <c r="AR446" i="36"/>
  <c r="M446" i="36"/>
  <c r="N446" i="36"/>
  <c r="X446" i="36"/>
  <c r="AL446" i="36"/>
  <c r="R446" i="36"/>
  <c r="AT446" i="36"/>
  <c r="AM446" i="36"/>
  <c r="U446" i="36"/>
  <c r="AD446" i="36"/>
  <c r="I446" i="36"/>
  <c r="O446" i="36"/>
  <c r="K446" i="36"/>
  <c r="AN568" i="35"/>
  <c r="M568" i="35"/>
  <c r="AG568" i="35"/>
  <c r="Q568" i="35"/>
  <c r="AP568" i="35"/>
  <c r="O568" i="35"/>
  <c r="AF568" i="35"/>
  <c r="AL568" i="35"/>
  <c r="AQ568" i="35"/>
  <c r="K568" i="35"/>
  <c r="U568" i="35"/>
  <c r="AH568" i="35"/>
  <c r="AM568" i="35"/>
  <c r="AR568" i="35"/>
  <c r="I568" i="35"/>
  <c r="R568" i="35"/>
  <c r="W568" i="35"/>
  <c r="L568" i="35"/>
  <c r="V568" i="35"/>
  <c r="T568" i="35"/>
  <c r="AE568" i="35"/>
  <c r="N568" i="35"/>
  <c r="AO568" i="35"/>
  <c r="AT568" i="35"/>
  <c r="AI568" i="35"/>
  <c r="AK568" i="35"/>
  <c r="Y568" i="35"/>
  <c r="AA568" i="35"/>
  <c r="S568" i="35"/>
  <c r="AD568" i="35"/>
  <c r="AJ568" i="35"/>
  <c r="AC568" i="35"/>
  <c r="X568" i="35"/>
  <c r="Z568" i="35"/>
  <c r="AB568" i="35"/>
  <c r="AS568" i="35"/>
  <c r="P568" i="35"/>
  <c r="T92" i="35"/>
  <c r="AN92" i="35"/>
  <c r="AO92" i="35"/>
  <c r="I92" i="35"/>
  <c r="AQ92" i="35"/>
  <c r="N92" i="35"/>
  <c r="AL92" i="35"/>
  <c r="AK92" i="35"/>
  <c r="AR92" i="35"/>
  <c r="AJ92" i="35"/>
  <c r="AT92" i="35"/>
  <c r="AG92" i="35"/>
  <c r="AM92" i="35"/>
  <c r="AD92" i="35"/>
  <c r="AI92" i="35"/>
  <c r="AA92" i="35"/>
  <c r="Q92" i="35"/>
  <c r="R92" i="35"/>
  <c r="AF92" i="35"/>
  <c r="AE92" i="35"/>
  <c r="Y92" i="35"/>
  <c r="O92" i="35"/>
  <c r="AH92" i="35"/>
  <c r="U92" i="35"/>
  <c r="AP92" i="35"/>
  <c r="M92" i="35"/>
  <c r="X92" i="35"/>
  <c r="Z92" i="35"/>
  <c r="AS92" i="35"/>
  <c r="L92" i="35"/>
  <c r="S92" i="35"/>
  <c r="AC92" i="35"/>
  <c r="V92" i="35"/>
  <c r="AB92" i="35"/>
  <c r="W92" i="35"/>
  <c r="P92" i="35"/>
  <c r="K92" i="35"/>
  <c r="M474" i="37"/>
  <c r="AP474" i="37"/>
  <c r="AK474" i="37"/>
  <c r="AS474" i="37"/>
  <c r="AL474" i="37"/>
  <c r="AA474" i="37"/>
  <c r="AI474" i="37"/>
  <c r="AH474" i="37"/>
  <c r="U474" i="37"/>
  <c r="Q474" i="37"/>
  <c r="S474" i="37"/>
  <c r="AC474" i="37"/>
  <c r="X474" i="37"/>
  <c r="R474" i="37"/>
  <c r="AM474" i="37"/>
  <c r="AQ474" i="37"/>
  <c r="L474" i="37"/>
  <c r="P474" i="37"/>
  <c r="Z474" i="37"/>
  <c r="AG474" i="37"/>
  <c r="AJ474" i="37"/>
  <c r="O474" i="37"/>
  <c r="T474" i="37"/>
  <c r="V474" i="37"/>
  <c r="AB474" i="37"/>
  <c r="AR474" i="37"/>
  <c r="I474" i="37"/>
  <c r="AE474" i="37"/>
  <c r="Y474" i="37"/>
  <c r="AN474" i="37"/>
  <c r="W474" i="37"/>
  <c r="AD474" i="37"/>
  <c r="N474" i="37"/>
  <c r="AO474" i="37"/>
  <c r="AT474" i="37"/>
  <c r="K474" i="37"/>
  <c r="AF474" i="37"/>
  <c r="AT183" i="36"/>
  <c r="O183" i="36"/>
  <c r="AN183" i="36"/>
  <c r="AK183" i="36"/>
  <c r="AQ183" i="36"/>
  <c r="AM183" i="36"/>
  <c r="T183" i="36"/>
  <c r="Z183" i="36"/>
  <c r="AG183" i="36"/>
  <c r="AL183" i="36"/>
  <c r="AH183" i="36"/>
  <c r="AC183" i="36"/>
  <c r="AF183" i="36"/>
  <c r="AB183" i="36"/>
  <c r="AI183" i="36"/>
  <c r="U183" i="36"/>
  <c r="AR183" i="36"/>
  <c r="N183" i="36"/>
  <c r="Q183" i="36"/>
  <c r="W183" i="36"/>
  <c r="X183" i="36"/>
  <c r="M183" i="36"/>
  <c r="R183" i="36"/>
  <c r="AA183" i="36"/>
  <c r="AD183" i="36"/>
  <c r="V183" i="36"/>
  <c r="K183" i="36"/>
  <c r="AP183" i="36"/>
  <c r="AE183" i="36"/>
  <c r="AS183" i="36"/>
  <c r="S183" i="36"/>
  <c r="AO183" i="36"/>
  <c r="Y183" i="36"/>
  <c r="I183" i="36"/>
  <c r="P183" i="36"/>
  <c r="AJ183" i="36"/>
  <c r="L183" i="36"/>
  <c r="AC21" i="35"/>
  <c r="AO21" i="35"/>
  <c r="N21" i="35"/>
  <c r="AH21" i="35"/>
  <c r="S21" i="35"/>
  <c r="AE21" i="35"/>
  <c r="X21" i="35"/>
  <c r="V21" i="35"/>
  <c r="I21" i="35"/>
  <c r="AT21" i="35"/>
  <c r="T21" i="35"/>
  <c r="Q21" i="35"/>
  <c r="AM21" i="35"/>
  <c r="P21" i="35"/>
  <c r="K21" i="35"/>
  <c r="M21" i="35"/>
  <c r="AF21" i="35"/>
  <c r="AG21" i="35"/>
  <c r="W21" i="35"/>
  <c r="Z21" i="35"/>
  <c r="AP21" i="35"/>
  <c r="AN21" i="35"/>
  <c r="AK21" i="35"/>
  <c r="AJ21" i="35"/>
  <c r="AD21" i="35"/>
  <c r="AB21" i="35"/>
  <c r="O21" i="35"/>
  <c r="L21" i="35"/>
  <c r="U21" i="35"/>
  <c r="AA21" i="35"/>
  <c r="AI21" i="35"/>
  <c r="Y21" i="35"/>
  <c r="AR21" i="35"/>
  <c r="AS21" i="35"/>
  <c r="AQ21" i="35"/>
  <c r="AL21" i="35"/>
  <c r="R21" i="35"/>
  <c r="I150" i="35"/>
  <c r="AL150" i="35"/>
  <c r="AC150" i="35"/>
  <c r="AI150" i="35"/>
  <c r="AK150" i="35"/>
  <c r="AG150" i="35"/>
  <c r="AO150" i="35"/>
  <c r="AE150" i="35"/>
  <c r="AF150" i="35"/>
  <c r="Y150" i="35"/>
  <c r="AD150" i="35"/>
  <c r="AA150" i="35"/>
  <c r="Z150" i="35"/>
  <c r="R150" i="35"/>
  <c r="V150" i="35"/>
  <c r="AQ150" i="35"/>
  <c r="K150" i="35"/>
  <c r="AT150" i="35"/>
  <c r="AB150" i="35"/>
  <c r="X150" i="35"/>
  <c r="P150" i="35"/>
  <c r="AR150" i="35"/>
  <c r="AH150" i="35"/>
  <c r="W150" i="35"/>
  <c r="AM150" i="35"/>
  <c r="AN150" i="35"/>
  <c r="N150" i="35"/>
  <c r="T150" i="35"/>
  <c r="L150" i="35"/>
  <c r="AP150" i="35"/>
  <c r="Q150" i="35"/>
  <c r="U150" i="35"/>
  <c r="M150" i="35"/>
  <c r="O150" i="35"/>
  <c r="AJ150" i="35"/>
  <c r="S150" i="35"/>
  <c r="AS150" i="35"/>
  <c r="AP223" i="36"/>
  <c r="T223" i="36"/>
  <c r="Y223" i="36"/>
  <c r="AA223" i="36"/>
  <c r="W223" i="36"/>
  <c r="S223" i="36"/>
  <c r="U223" i="36"/>
  <c r="V223" i="36"/>
  <c r="R223" i="36"/>
  <c r="N223" i="36"/>
  <c r="Q223" i="36"/>
  <c r="P223" i="36"/>
  <c r="L223" i="36"/>
  <c r="AG223" i="36"/>
  <c r="AR223" i="36"/>
  <c r="X223" i="36"/>
  <c r="O223" i="36"/>
  <c r="AC223" i="36"/>
  <c r="AM223" i="36"/>
  <c r="AJ223" i="36"/>
  <c r="AO223" i="36"/>
  <c r="AH223" i="36"/>
  <c r="AK223" i="36"/>
  <c r="AB223" i="36"/>
  <c r="M223" i="36"/>
  <c r="AT223" i="36"/>
  <c r="AN223" i="36"/>
  <c r="AI223" i="36"/>
  <c r="AS223" i="36"/>
  <c r="AD223" i="36"/>
  <c r="I223" i="36"/>
  <c r="K223" i="36"/>
  <c r="AF223" i="36"/>
  <c r="AQ223" i="36"/>
  <c r="AL223" i="36"/>
  <c r="AE223" i="36"/>
  <c r="Z223" i="36"/>
  <c r="Y118" i="37"/>
  <c r="W118" i="37"/>
  <c r="AE118" i="37"/>
  <c r="AP118" i="37"/>
  <c r="M118" i="37"/>
  <c r="AT118" i="37"/>
  <c r="N118" i="37"/>
  <c r="P118" i="37"/>
  <c r="AN118" i="37"/>
  <c r="AF118" i="37"/>
  <c r="AM118" i="37"/>
  <c r="X118" i="37"/>
  <c r="AK118" i="37"/>
  <c r="K118" i="37"/>
  <c r="AA118" i="37"/>
  <c r="U118" i="37"/>
  <c r="S118" i="37"/>
  <c r="AD118" i="37"/>
  <c r="Z118" i="37"/>
  <c r="L118" i="37"/>
  <c r="O118" i="37"/>
  <c r="T118" i="37"/>
  <c r="AR118" i="37"/>
  <c r="AC118" i="37"/>
  <c r="AQ118" i="37"/>
  <c r="AH118" i="37"/>
  <c r="I118" i="37"/>
  <c r="V118" i="37"/>
  <c r="AO118" i="37"/>
  <c r="AI118" i="37"/>
  <c r="AJ118" i="37"/>
  <c r="AS118" i="37"/>
  <c r="AB118" i="37"/>
  <c r="R118" i="37"/>
  <c r="AL118" i="37"/>
  <c r="Q118" i="37"/>
  <c r="AG118" i="37"/>
  <c r="AP334" i="37"/>
  <c r="AQ334" i="37"/>
  <c r="K334" i="37"/>
  <c r="P334" i="37"/>
  <c r="AL334" i="37"/>
  <c r="AR334" i="37"/>
  <c r="AJ334" i="37"/>
  <c r="AO334" i="37"/>
  <c r="AK334" i="37"/>
  <c r="AH334" i="37"/>
  <c r="AM334" i="37"/>
  <c r="AC334" i="37"/>
  <c r="AF334" i="37"/>
  <c r="AA334" i="37"/>
  <c r="R334" i="37"/>
  <c r="Q334" i="37"/>
  <c r="AE334" i="37"/>
  <c r="AI334" i="37"/>
  <c r="AD334" i="37"/>
  <c r="U334" i="37"/>
  <c r="S334" i="37"/>
  <c r="Z334" i="37"/>
  <c r="O334" i="37"/>
  <c r="I334" i="37"/>
  <c r="N334" i="37"/>
  <c r="V334" i="37"/>
  <c r="AN334" i="37"/>
  <c r="T334" i="37"/>
  <c r="W334" i="37"/>
  <c r="AS334" i="37"/>
  <c r="AT334" i="37"/>
  <c r="L334" i="37"/>
  <c r="Y334" i="37"/>
  <c r="AG334" i="37"/>
  <c r="AB334" i="37"/>
  <c r="M334" i="37"/>
  <c r="X334" i="37"/>
  <c r="Y503" i="37"/>
  <c r="AB503" i="37"/>
  <c r="P503" i="37"/>
  <c r="AD503" i="37"/>
  <c r="K503" i="37"/>
  <c r="U503" i="37"/>
  <c r="W503" i="37"/>
  <c r="N503" i="37"/>
  <c r="Q503" i="37"/>
  <c r="R503" i="37"/>
  <c r="AQ503" i="37"/>
  <c r="AJ503" i="37"/>
  <c r="AG503" i="37"/>
  <c r="AM503" i="37"/>
  <c r="AE503" i="37"/>
  <c r="AF503" i="37"/>
  <c r="AP503" i="37"/>
  <c r="AS503" i="37"/>
  <c r="L503" i="37"/>
  <c r="S503" i="37"/>
  <c r="X503" i="37"/>
  <c r="AO503" i="37"/>
  <c r="AT503" i="37"/>
  <c r="AN503" i="37"/>
  <c r="AA503" i="37"/>
  <c r="AK503" i="37"/>
  <c r="AL503" i="37"/>
  <c r="V503" i="37"/>
  <c r="AC503" i="37"/>
  <c r="AR503" i="37"/>
  <c r="O503" i="37"/>
  <c r="AH503" i="37"/>
  <c r="T503" i="37"/>
  <c r="M503" i="37"/>
  <c r="I503" i="37"/>
  <c r="Z503" i="37"/>
  <c r="AI503" i="37"/>
  <c r="W412" i="36"/>
  <c r="X412" i="36"/>
  <c r="AR412" i="36"/>
  <c r="AF412" i="36"/>
  <c r="Z412" i="36"/>
  <c r="S412" i="36"/>
  <c r="R412" i="36"/>
  <c r="AK412" i="36"/>
  <c r="Y412" i="36"/>
  <c r="O412" i="36"/>
  <c r="M412" i="36"/>
  <c r="AD412" i="36"/>
  <c r="Q412" i="36"/>
  <c r="AE412" i="36"/>
  <c r="AH412" i="36"/>
  <c r="U412" i="36"/>
  <c r="AT412" i="36"/>
  <c r="L412" i="36"/>
  <c r="AQ412" i="36"/>
  <c r="AP412" i="36"/>
  <c r="AA412" i="36"/>
  <c r="T412" i="36"/>
  <c r="AM412" i="36"/>
  <c r="AJ412" i="36"/>
  <c r="AG412" i="36"/>
  <c r="N412" i="36"/>
  <c r="AI412" i="36"/>
  <c r="AB412" i="36"/>
  <c r="AO412" i="36"/>
  <c r="AN412" i="36"/>
  <c r="I412" i="36"/>
  <c r="AC412" i="36"/>
  <c r="AL412" i="36"/>
  <c r="P412" i="36"/>
  <c r="V412" i="36"/>
  <c r="K412" i="36"/>
  <c r="AS412" i="36"/>
  <c r="AM22" i="36"/>
  <c r="AR22" i="36"/>
  <c r="L22" i="36"/>
  <c r="U22" i="36"/>
  <c r="AK22" i="36"/>
  <c r="AI22" i="36"/>
  <c r="AN22" i="36"/>
  <c r="AP22" i="36"/>
  <c r="I22" i="36"/>
  <c r="V22" i="36"/>
  <c r="AE22" i="36"/>
  <c r="AJ22" i="36"/>
  <c r="AH22" i="36"/>
  <c r="AS22" i="36"/>
  <c r="AL22" i="36"/>
  <c r="O22" i="36"/>
  <c r="T22" i="36"/>
  <c r="AO22" i="36"/>
  <c r="AG22" i="36"/>
  <c r="AA22" i="36"/>
  <c r="Z22" i="36"/>
  <c r="Y22" i="36"/>
  <c r="K22" i="36"/>
  <c r="W22" i="36"/>
  <c r="R22" i="36"/>
  <c r="M22" i="36"/>
  <c r="AD22" i="36"/>
  <c r="S22" i="36"/>
  <c r="X22" i="36"/>
  <c r="AT22" i="36"/>
  <c r="AQ22" i="36"/>
  <c r="P22" i="36"/>
  <c r="Q22" i="36"/>
  <c r="AC22" i="36"/>
  <c r="N22" i="36"/>
  <c r="AB22" i="36"/>
  <c r="AF22" i="36"/>
  <c r="AE162" i="35"/>
  <c r="AF162" i="35"/>
  <c r="V162" i="35"/>
  <c r="AB162" i="35"/>
  <c r="Y162" i="35"/>
  <c r="P162" i="35"/>
  <c r="AN162" i="35"/>
  <c r="AA162" i="35"/>
  <c r="Z162" i="35"/>
  <c r="N162" i="35"/>
  <c r="R162" i="35"/>
  <c r="AH162" i="35"/>
  <c r="S162" i="35"/>
  <c r="AG162" i="35"/>
  <c r="W162" i="35"/>
  <c r="U162" i="35"/>
  <c r="AO162" i="35"/>
  <c r="I162" i="35"/>
  <c r="AS162" i="35"/>
  <c r="AM162" i="35"/>
  <c r="AP162" i="35"/>
  <c r="AJ162" i="35"/>
  <c r="AT162" i="35"/>
  <c r="L162" i="35"/>
  <c r="O162" i="35"/>
  <c r="AL162" i="35"/>
  <c r="AK162" i="35"/>
  <c r="Q162" i="35"/>
  <c r="X162" i="35"/>
  <c r="AQ162" i="35"/>
  <c r="AR162" i="35"/>
  <c r="T162" i="35"/>
  <c r="AD162" i="35"/>
  <c r="K162" i="35"/>
  <c r="AC162" i="35"/>
  <c r="M162" i="35"/>
  <c r="AI162" i="35"/>
  <c r="Y180" i="35"/>
  <c r="AB180" i="35"/>
  <c r="O180" i="35"/>
  <c r="P180" i="35"/>
  <c r="U180" i="35"/>
  <c r="W180" i="35"/>
  <c r="AP180" i="35"/>
  <c r="AN180" i="35"/>
  <c r="Q180" i="35"/>
  <c r="R180" i="35"/>
  <c r="AF180" i="35"/>
  <c r="AE180" i="35"/>
  <c r="AG180" i="35"/>
  <c r="AM180" i="35"/>
  <c r="AD180" i="35"/>
  <c r="AA180" i="35"/>
  <c r="AI180" i="35"/>
  <c r="AS180" i="35"/>
  <c r="L180" i="35"/>
  <c r="T180" i="35"/>
  <c r="V180" i="35"/>
  <c r="AO180" i="35"/>
  <c r="AQ180" i="35"/>
  <c r="K180" i="35"/>
  <c r="AC180" i="35"/>
  <c r="AK180" i="35"/>
  <c r="AJ180" i="35"/>
  <c r="Z180" i="35"/>
  <c r="AT180" i="35"/>
  <c r="AR180" i="35"/>
  <c r="AL180" i="35"/>
  <c r="I180" i="35"/>
  <c r="AH180" i="35"/>
  <c r="M180" i="35"/>
  <c r="X180" i="35"/>
  <c r="N180" i="35"/>
  <c r="S180" i="35"/>
  <c r="AE460" i="35"/>
  <c r="AJ460" i="35"/>
  <c r="Z460" i="35"/>
  <c r="V460" i="35"/>
  <c r="AF460" i="35"/>
  <c r="S460" i="35"/>
  <c r="AC460" i="35"/>
  <c r="AA460" i="35"/>
  <c r="AD460" i="35"/>
  <c r="R460" i="35"/>
  <c r="AR460" i="35"/>
  <c r="T460" i="35"/>
  <c r="W460" i="35"/>
  <c r="Y460" i="35"/>
  <c r="L460" i="35"/>
  <c r="AP460" i="35"/>
  <c r="U460" i="35"/>
  <c r="AS460" i="35"/>
  <c r="AM460" i="35"/>
  <c r="AT460" i="35"/>
  <c r="AN460" i="35"/>
  <c r="Q460" i="35"/>
  <c r="M460" i="35"/>
  <c r="I460" i="35"/>
  <c r="O460" i="35"/>
  <c r="P460" i="35"/>
  <c r="AG460" i="35"/>
  <c r="AB460" i="35"/>
  <c r="K460" i="35"/>
  <c r="AL460" i="35"/>
  <c r="X460" i="35"/>
  <c r="AO460" i="35"/>
  <c r="AK460" i="35"/>
  <c r="AQ460" i="35"/>
  <c r="AI460" i="35"/>
  <c r="N460" i="35"/>
  <c r="AH460" i="35"/>
  <c r="Q485" i="35"/>
  <c r="W485" i="35"/>
  <c r="AK485" i="35"/>
  <c r="AQ485" i="35"/>
  <c r="Z485" i="35"/>
  <c r="Y485" i="35"/>
  <c r="L485" i="35"/>
  <c r="K485" i="35"/>
  <c r="AF485" i="35"/>
  <c r="I485" i="35"/>
  <c r="V485" i="35"/>
  <c r="T485" i="35"/>
  <c r="AR485" i="35"/>
  <c r="N485" i="35"/>
  <c r="R485" i="35"/>
  <c r="O485" i="35"/>
  <c r="AI485" i="35"/>
  <c r="AT485" i="35"/>
  <c r="X485" i="35"/>
  <c r="AH485" i="35"/>
  <c r="AJ485" i="35"/>
  <c r="AA485" i="35"/>
  <c r="AC485" i="35"/>
  <c r="AG485" i="35"/>
  <c r="AD485" i="35"/>
  <c r="AP485" i="35"/>
  <c r="S485" i="35"/>
  <c r="AB485" i="35"/>
  <c r="AM485" i="35"/>
  <c r="M485" i="35"/>
  <c r="AL485" i="35"/>
  <c r="P485" i="35"/>
  <c r="AS485" i="35"/>
  <c r="U485" i="35"/>
  <c r="AE485" i="35"/>
  <c r="AN485" i="35"/>
  <c r="AO485" i="35"/>
  <c r="I321" i="36"/>
  <c r="AK321" i="36"/>
  <c r="AP321" i="36"/>
  <c r="AL321" i="36"/>
  <c r="AS321" i="36"/>
  <c r="V321" i="36"/>
  <c r="M321" i="36"/>
  <c r="O321" i="36"/>
  <c r="K321" i="36"/>
  <c r="R321" i="36"/>
  <c r="U321" i="36"/>
  <c r="Q321" i="36"/>
  <c r="N321" i="36"/>
  <c r="AB321" i="36"/>
  <c r="Y321" i="36"/>
  <c r="AN321" i="36"/>
  <c r="T321" i="36"/>
  <c r="AI321" i="36"/>
  <c r="AA321" i="36"/>
  <c r="AC321" i="36"/>
  <c r="AG321" i="36"/>
  <c r="AF321" i="36"/>
  <c r="AD321" i="36"/>
  <c r="AQ321" i="36"/>
  <c r="S321" i="36"/>
  <c r="Z321" i="36"/>
  <c r="L321" i="36"/>
  <c r="AT321" i="36"/>
  <c r="AH321" i="36"/>
  <c r="AJ321" i="36"/>
  <c r="X321" i="36"/>
  <c r="AM321" i="36"/>
  <c r="AO321" i="36"/>
  <c r="AR321" i="36"/>
  <c r="W321" i="36"/>
  <c r="AE321" i="36"/>
  <c r="P321" i="36"/>
  <c r="R315" i="36"/>
  <c r="AT315" i="36"/>
  <c r="AR315" i="36"/>
  <c r="X315" i="36"/>
  <c r="V315" i="36"/>
  <c r="AP315" i="36"/>
  <c r="W315" i="36"/>
  <c r="T315" i="36"/>
  <c r="Q315" i="36"/>
  <c r="AI315" i="36"/>
  <c r="O315" i="36"/>
  <c r="P315" i="36"/>
  <c r="K315" i="36"/>
  <c r="AC315" i="36"/>
  <c r="I315" i="36"/>
  <c r="AB315" i="36"/>
  <c r="Z315" i="36"/>
  <c r="Y315" i="36"/>
  <c r="L315" i="36"/>
  <c r="S315" i="36"/>
  <c r="AQ315" i="36"/>
  <c r="M315" i="36"/>
  <c r="AL315" i="36"/>
  <c r="U315" i="36"/>
  <c r="AG315" i="36"/>
  <c r="AA315" i="36"/>
  <c r="AF315" i="36"/>
  <c r="AD315" i="36"/>
  <c r="AN315" i="36"/>
  <c r="AJ315" i="36"/>
  <c r="AS315" i="36"/>
  <c r="AH315" i="36"/>
  <c r="N315" i="36"/>
  <c r="AK315" i="36"/>
  <c r="AO315" i="36"/>
  <c r="AM315" i="36"/>
  <c r="AE315" i="36"/>
  <c r="AQ276" i="36"/>
  <c r="V276" i="36"/>
  <c r="AB276" i="36"/>
  <c r="AC276" i="36"/>
  <c r="Y276" i="36"/>
  <c r="U276" i="36"/>
  <c r="X276" i="36"/>
  <c r="W276" i="36"/>
  <c r="S276" i="36"/>
  <c r="O276" i="36"/>
  <c r="T276" i="36"/>
  <c r="R276" i="36"/>
  <c r="N276" i="36"/>
  <c r="AS276" i="36"/>
  <c r="I276" i="36"/>
  <c r="AG276" i="36"/>
  <c r="AM276" i="36"/>
  <c r="AP276" i="36"/>
  <c r="K276" i="36"/>
  <c r="AR276" i="36"/>
  <c r="AT276" i="36"/>
  <c r="Q276" i="36"/>
  <c r="AN276" i="36"/>
  <c r="AO276" i="36"/>
  <c r="AA276" i="36"/>
  <c r="AJ276" i="36"/>
  <c r="AI276" i="36"/>
  <c r="P276" i="36"/>
  <c r="AL276" i="36"/>
  <c r="L276" i="36"/>
  <c r="AH276" i="36"/>
  <c r="M276" i="36"/>
  <c r="AD276" i="36"/>
  <c r="AK276" i="36"/>
  <c r="AE276" i="36"/>
  <c r="AF276" i="36"/>
  <c r="Z276" i="36"/>
  <c r="U581" i="37"/>
  <c r="AD581" i="37"/>
  <c r="AA581" i="37"/>
  <c r="AM581" i="37"/>
  <c r="Q581" i="37"/>
  <c r="Z581" i="37"/>
  <c r="S581" i="37"/>
  <c r="AE581" i="37"/>
  <c r="AS581" i="37"/>
  <c r="M581" i="37"/>
  <c r="V581" i="37"/>
  <c r="K581" i="37"/>
  <c r="W581" i="37"/>
  <c r="AC581" i="37"/>
  <c r="AL581" i="37"/>
  <c r="AQ581" i="37"/>
  <c r="T581" i="37"/>
  <c r="X581" i="37"/>
  <c r="AK581" i="37"/>
  <c r="N581" i="37"/>
  <c r="P581" i="37"/>
  <c r="AG581" i="37"/>
  <c r="AF581" i="37"/>
  <c r="Y581" i="37"/>
  <c r="AI581" i="37"/>
  <c r="AN581" i="37"/>
  <c r="AH581" i="37"/>
  <c r="L581" i="37"/>
  <c r="AJ581" i="37"/>
  <c r="AB581" i="37"/>
  <c r="O581" i="37"/>
  <c r="AO581" i="37"/>
  <c r="AT581" i="37"/>
  <c r="I581" i="37"/>
  <c r="AP581" i="37"/>
  <c r="R581" i="37"/>
  <c r="AR581" i="37"/>
  <c r="S551" i="36"/>
  <c r="AT551" i="36"/>
  <c r="Q551" i="36"/>
  <c r="AP551" i="36"/>
  <c r="N551" i="36"/>
  <c r="AF551" i="36"/>
  <c r="AS551" i="36"/>
  <c r="AL551" i="36"/>
  <c r="K551" i="36"/>
  <c r="O551" i="36"/>
  <c r="AE551" i="36"/>
  <c r="U551" i="36"/>
  <c r="T551" i="36"/>
  <c r="AA551" i="36"/>
  <c r="AD551" i="36"/>
  <c r="M551" i="36"/>
  <c r="W551" i="36"/>
  <c r="V551" i="36"/>
  <c r="AN551" i="36"/>
  <c r="AK551" i="36"/>
  <c r="AH551" i="36"/>
  <c r="AG551" i="36"/>
  <c r="R551" i="36"/>
  <c r="AC551" i="36"/>
  <c r="I551" i="36"/>
  <c r="AI551" i="36"/>
  <c r="AJ551" i="36"/>
  <c r="AQ551" i="36"/>
  <c r="X551" i="36"/>
  <c r="AM551" i="36"/>
  <c r="AO551" i="36"/>
  <c r="Z551" i="36"/>
  <c r="P551" i="36"/>
  <c r="L551" i="36"/>
  <c r="AR551" i="36"/>
  <c r="Y551" i="36"/>
  <c r="AB551" i="36"/>
  <c r="AR68" i="36"/>
  <c r="L68" i="36"/>
  <c r="AT68" i="36"/>
  <c r="AQ68" i="36"/>
  <c r="AP68" i="36"/>
  <c r="AN68" i="36"/>
  <c r="AS68" i="36"/>
  <c r="AO68" i="36"/>
  <c r="AG68" i="36"/>
  <c r="AJ68" i="36"/>
  <c r="AM68" i="36"/>
  <c r="AI68" i="36"/>
  <c r="V68" i="36"/>
  <c r="T68" i="36"/>
  <c r="Y68" i="36"/>
  <c r="O68" i="36"/>
  <c r="P68" i="36"/>
  <c r="S68" i="36"/>
  <c r="Q68" i="36"/>
  <c r="AH68" i="36"/>
  <c r="N68" i="36"/>
  <c r="AF68" i="36"/>
  <c r="I68" i="36"/>
  <c r="AB68" i="36"/>
  <c r="K68" i="36"/>
  <c r="Z68" i="36"/>
  <c r="W68" i="36"/>
  <c r="R68" i="36"/>
  <c r="M68" i="36"/>
  <c r="X68" i="36"/>
  <c r="AC68" i="36"/>
  <c r="AD68" i="36"/>
  <c r="AK68" i="36"/>
  <c r="AA68" i="36"/>
  <c r="U68" i="36"/>
  <c r="AL68" i="36"/>
  <c r="AE68" i="36"/>
  <c r="AE369" i="36"/>
  <c r="W369" i="36"/>
  <c r="I369" i="36"/>
  <c r="AR369" i="36"/>
  <c r="AK369" i="36"/>
  <c r="Z369" i="36"/>
  <c r="AC369" i="36"/>
  <c r="L369" i="36"/>
  <c r="Q369" i="36"/>
  <c r="V369" i="36"/>
  <c r="X369" i="36"/>
  <c r="T369" i="36"/>
  <c r="Y369" i="36"/>
  <c r="AL369" i="36"/>
  <c r="AI369" i="36"/>
  <c r="AH369" i="36"/>
  <c r="S369" i="36"/>
  <c r="AD369" i="36"/>
  <c r="M369" i="36"/>
  <c r="O369" i="36"/>
  <c r="P369" i="36"/>
  <c r="AB369" i="36"/>
  <c r="AO369" i="36"/>
  <c r="AS369" i="36"/>
  <c r="AJ369" i="36"/>
  <c r="AN369" i="36"/>
  <c r="AQ369" i="36"/>
  <c r="K369" i="36"/>
  <c r="R369" i="36"/>
  <c r="AA369" i="36"/>
  <c r="AM369" i="36"/>
  <c r="U369" i="36"/>
  <c r="N369" i="36"/>
  <c r="AG369" i="36"/>
  <c r="AT369" i="36"/>
  <c r="AP369" i="36"/>
  <c r="AF369" i="36"/>
  <c r="AE284" i="35"/>
  <c r="K284" i="35"/>
  <c r="AS284" i="35"/>
  <c r="M284" i="35"/>
  <c r="L284" i="35"/>
  <c r="S284" i="35"/>
  <c r="Z284" i="35"/>
  <c r="AO284" i="35"/>
  <c r="I284" i="35"/>
  <c r="AQ284" i="35"/>
  <c r="P284" i="35"/>
  <c r="AK284" i="35"/>
  <c r="AR284" i="35"/>
  <c r="AJ284" i="35"/>
  <c r="AP284" i="35"/>
  <c r="U284" i="35"/>
  <c r="W284" i="35"/>
  <c r="AL284" i="35"/>
  <c r="AT284" i="35"/>
  <c r="AH284" i="35"/>
  <c r="X284" i="35"/>
  <c r="T284" i="35"/>
  <c r="AB284" i="35"/>
  <c r="N284" i="35"/>
  <c r="AG284" i="35"/>
  <c r="R284" i="35"/>
  <c r="AI284" i="35"/>
  <c r="AN284" i="35"/>
  <c r="AD284" i="35"/>
  <c r="Q284" i="35"/>
  <c r="AA284" i="35"/>
  <c r="AM284" i="35"/>
  <c r="AF284" i="35"/>
  <c r="V284" i="35"/>
  <c r="O284" i="35"/>
  <c r="AC284" i="35"/>
  <c r="Y284" i="35"/>
  <c r="L537" i="37"/>
  <c r="T537" i="37"/>
  <c r="U537" i="37"/>
  <c r="V537" i="37"/>
  <c r="AP537" i="37"/>
  <c r="S537" i="37"/>
  <c r="AM537" i="37"/>
  <c r="M537" i="37"/>
  <c r="AR537" i="37"/>
  <c r="AN537" i="37"/>
  <c r="AS537" i="37"/>
  <c r="I537" i="37"/>
  <c r="AJ537" i="37"/>
  <c r="AB537" i="37"/>
  <c r="AO537" i="37"/>
  <c r="AQ537" i="37"/>
  <c r="AD537" i="37"/>
  <c r="R537" i="37"/>
  <c r="Y537" i="37"/>
  <c r="P537" i="37"/>
  <c r="X537" i="37"/>
  <c r="AG537" i="37"/>
  <c r="O537" i="37"/>
  <c r="AC537" i="37"/>
  <c r="AH537" i="37"/>
  <c r="AE537" i="37"/>
  <c r="Q537" i="37"/>
  <c r="N537" i="37"/>
  <c r="K537" i="37"/>
  <c r="AF537" i="37"/>
  <c r="AK537" i="37"/>
  <c r="AL537" i="37"/>
  <c r="AA537" i="37"/>
  <c r="W537" i="37"/>
  <c r="AI537" i="37"/>
  <c r="AT537" i="37"/>
  <c r="Z537" i="37"/>
  <c r="AM163" i="37"/>
  <c r="N163" i="37"/>
  <c r="AR163" i="37"/>
  <c r="L163" i="37"/>
  <c r="AQ163" i="37"/>
  <c r="AD163" i="37"/>
  <c r="AN163" i="37"/>
  <c r="AP163" i="37"/>
  <c r="AL163" i="37"/>
  <c r="S163" i="37"/>
  <c r="AJ163" i="37"/>
  <c r="AK163" i="37"/>
  <c r="AG163" i="37"/>
  <c r="I163" i="37"/>
  <c r="T163" i="37"/>
  <c r="O163" i="37"/>
  <c r="K163" i="37"/>
  <c r="Y163" i="37"/>
  <c r="Z163" i="37"/>
  <c r="R163" i="37"/>
  <c r="U163" i="37"/>
  <c r="AH163" i="37"/>
  <c r="AT163" i="37"/>
  <c r="P163" i="37"/>
  <c r="AO163" i="37"/>
  <c r="AI163" i="37"/>
  <c r="X163" i="37"/>
  <c r="W163" i="37"/>
  <c r="M163" i="37"/>
  <c r="AE163" i="37"/>
  <c r="AA163" i="37"/>
  <c r="AF163" i="37"/>
  <c r="AC163" i="37"/>
  <c r="V163" i="37"/>
  <c r="AB163" i="37"/>
  <c r="Q163" i="37"/>
  <c r="AS163" i="37"/>
  <c r="AA188" i="36"/>
  <c r="AR188" i="36"/>
  <c r="L188" i="36"/>
  <c r="AT188" i="36"/>
  <c r="AQ188" i="36"/>
  <c r="AN188" i="36"/>
  <c r="AS188" i="36"/>
  <c r="AO188" i="36"/>
  <c r="AG188" i="36"/>
  <c r="AJ188" i="36"/>
  <c r="AM188" i="36"/>
  <c r="AI188" i="36"/>
  <c r="V188" i="36"/>
  <c r="T188" i="36"/>
  <c r="Y188" i="36"/>
  <c r="O188" i="36"/>
  <c r="P188" i="36"/>
  <c r="S188" i="36"/>
  <c r="AH188" i="36"/>
  <c r="N188" i="36"/>
  <c r="Z188" i="36"/>
  <c r="R188" i="36"/>
  <c r="AP188" i="36"/>
  <c r="M188" i="36"/>
  <c r="AD188" i="36"/>
  <c r="AL188" i="36"/>
  <c r="I188" i="36"/>
  <c r="K188" i="36"/>
  <c r="AB188" i="36"/>
  <c r="X188" i="36"/>
  <c r="AC188" i="36"/>
  <c r="W188" i="36"/>
  <c r="AK188" i="36"/>
  <c r="Q188" i="36"/>
  <c r="U188" i="36"/>
  <c r="AE188" i="36"/>
  <c r="AF188" i="36"/>
  <c r="AM489" i="37"/>
  <c r="AP489" i="37"/>
  <c r="AL489" i="37"/>
  <c r="M489" i="37"/>
  <c r="Y489" i="37"/>
  <c r="AI489" i="37"/>
  <c r="AK489" i="37"/>
  <c r="AD489" i="37"/>
  <c r="AN489" i="37"/>
  <c r="L489" i="37"/>
  <c r="AE489" i="37"/>
  <c r="AF489" i="37"/>
  <c r="X489" i="37"/>
  <c r="AB489" i="37"/>
  <c r="T489" i="37"/>
  <c r="O489" i="37"/>
  <c r="AG489" i="37"/>
  <c r="R489" i="37"/>
  <c r="AA489" i="37"/>
  <c r="Q489" i="37"/>
  <c r="AH489" i="37"/>
  <c r="W489" i="37"/>
  <c r="I489" i="37"/>
  <c r="AT489" i="37"/>
  <c r="K489" i="37"/>
  <c r="S489" i="37"/>
  <c r="AO489" i="37"/>
  <c r="V489" i="37"/>
  <c r="P489" i="37"/>
  <c r="AC489" i="37"/>
  <c r="AQ489" i="37"/>
  <c r="AS489" i="37"/>
  <c r="AJ489" i="37"/>
  <c r="U489" i="37"/>
  <c r="Z489" i="37"/>
  <c r="N489" i="37"/>
  <c r="AR489" i="37"/>
  <c r="AE78" i="35"/>
  <c r="AH78" i="35"/>
  <c r="Y78" i="35"/>
  <c r="AJ78" i="35"/>
  <c r="AR78" i="35"/>
  <c r="AO78" i="35"/>
  <c r="AA78" i="35"/>
  <c r="AC78" i="35"/>
  <c r="Q78" i="35"/>
  <c r="U78" i="35"/>
  <c r="AD78" i="35"/>
  <c r="R78" i="35"/>
  <c r="W78" i="35"/>
  <c r="X78" i="35"/>
  <c r="AK78" i="35"/>
  <c r="P78" i="35"/>
  <c r="S78" i="35"/>
  <c r="V78" i="35"/>
  <c r="AM78" i="35"/>
  <c r="AS78" i="35"/>
  <c r="AL78" i="35"/>
  <c r="T78" i="35"/>
  <c r="AB78" i="35"/>
  <c r="M78" i="35"/>
  <c r="N78" i="35"/>
  <c r="AQ78" i="35"/>
  <c r="Z78" i="35"/>
  <c r="AT78" i="35"/>
  <c r="AI78" i="35"/>
  <c r="L78" i="35"/>
  <c r="O78" i="35"/>
  <c r="I78" i="35"/>
  <c r="AN78" i="35"/>
  <c r="AG78" i="35"/>
  <c r="K78" i="35"/>
  <c r="AP78" i="35"/>
  <c r="AF78" i="35"/>
  <c r="R580" i="35"/>
  <c r="AM580" i="35"/>
  <c r="AR580" i="35"/>
  <c r="L580" i="35"/>
  <c r="Q580" i="35"/>
  <c r="AD580" i="35"/>
  <c r="AI580" i="35"/>
  <c r="AN580" i="35"/>
  <c r="AS580" i="35"/>
  <c r="M580" i="35"/>
  <c r="AT580" i="35"/>
  <c r="AE580" i="35"/>
  <c r="AJ580" i="35"/>
  <c r="AO580" i="35"/>
  <c r="I580" i="35"/>
  <c r="N580" i="35"/>
  <c r="O580" i="35"/>
  <c r="T580" i="35"/>
  <c r="Y580" i="35"/>
  <c r="Z580" i="35"/>
  <c r="X580" i="35"/>
  <c r="AP580" i="35"/>
  <c r="AG580" i="35"/>
  <c r="AQ580" i="35"/>
  <c r="P580" i="35"/>
  <c r="AH580" i="35"/>
  <c r="K580" i="35"/>
  <c r="AA580" i="35"/>
  <c r="AK580" i="35"/>
  <c r="W580" i="35"/>
  <c r="S580" i="35"/>
  <c r="U580" i="35"/>
  <c r="AF580" i="35"/>
  <c r="AL580" i="35"/>
  <c r="AB580" i="35"/>
  <c r="V580" i="35"/>
  <c r="AC580" i="35"/>
  <c r="Q91" i="36"/>
  <c r="P91" i="36"/>
  <c r="L91" i="36"/>
  <c r="X91" i="36"/>
  <c r="AS91" i="36"/>
  <c r="M91" i="36"/>
  <c r="K91" i="36"/>
  <c r="AP91" i="36"/>
  <c r="AO91" i="36"/>
  <c r="I91" i="36"/>
  <c r="AR91" i="36"/>
  <c r="AE91" i="36"/>
  <c r="Y91" i="36"/>
  <c r="AA91" i="36"/>
  <c r="W91" i="36"/>
  <c r="S91" i="36"/>
  <c r="AL91" i="36"/>
  <c r="N91" i="36"/>
  <c r="AF91" i="36"/>
  <c r="AI91" i="36"/>
  <c r="AJ91" i="36"/>
  <c r="V91" i="36"/>
  <c r="AN91" i="36"/>
  <c r="AG91" i="36"/>
  <c r="T91" i="36"/>
  <c r="AC91" i="36"/>
  <c r="U91" i="36"/>
  <c r="R91" i="36"/>
  <c r="AK91" i="36"/>
  <c r="AD91" i="36"/>
  <c r="AM91" i="36"/>
  <c r="AH91" i="36"/>
  <c r="AB91" i="36"/>
  <c r="AQ91" i="36"/>
  <c r="AT91" i="36"/>
  <c r="Z91" i="36"/>
  <c r="O91" i="36"/>
  <c r="AT247" i="37"/>
  <c r="N247" i="37"/>
  <c r="AF247" i="37"/>
  <c r="AG247" i="37"/>
  <c r="T247" i="37"/>
  <c r="S247" i="37"/>
  <c r="M247" i="37"/>
  <c r="AC247" i="37"/>
  <c r="P247" i="37"/>
  <c r="AR247" i="37"/>
  <c r="I247" i="37"/>
  <c r="AA247" i="37"/>
  <c r="Y247" i="37"/>
  <c r="L247" i="37"/>
  <c r="AL247" i="37"/>
  <c r="AO247" i="37"/>
  <c r="AE247" i="37"/>
  <c r="V247" i="37"/>
  <c r="K247" i="37"/>
  <c r="AN247" i="37"/>
  <c r="AI247" i="37"/>
  <c r="AS247" i="37"/>
  <c r="AB247" i="37"/>
  <c r="X247" i="37"/>
  <c r="AK247" i="37"/>
  <c r="O247" i="37"/>
  <c r="R247" i="37"/>
  <c r="Z247" i="37"/>
  <c r="AH247" i="37"/>
  <c r="AJ247" i="37"/>
  <c r="AQ247" i="37"/>
  <c r="AD247" i="37"/>
  <c r="U247" i="37"/>
  <c r="AM247" i="37"/>
  <c r="AP247" i="37"/>
  <c r="W247" i="37"/>
  <c r="Q247" i="37"/>
  <c r="U28" i="35"/>
  <c r="T28" i="35"/>
  <c r="AN28" i="35"/>
  <c r="AM28" i="35"/>
  <c r="Q28" i="35"/>
  <c r="O28" i="35"/>
  <c r="AF28" i="35"/>
  <c r="AB28" i="35"/>
  <c r="Y28" i="35"/>
  <c r="AR28" i="35"/>
  <c r="AI28" i="35"/>
  <c r="N28" i="35"/>
  <c r="M28" i="35"/>
  <c r="AL28" i="35"/>
  <c r="AA28" i="35"/>
  <c r="I28" i="35"/>
  <c r="AD28" i="35"/>
  <c r="R28" i="35"/>
  <c r="AP28" i="35"/>
  <c r="L28" i="35"/>
  <c r="AJ28" i="35"/>
  <c r="AT28" i="35"/>
  <c r="AE28" i="35"/>
  <c r="S28" i="35"/>
  <c r="AG28" i="35"/>
  <c r="P28" i="35"/>
  <c r="X28" i="35"/>
  <c r="AO28" i="35"/>
  <c r="AQ28" i="35"/>
  <c r="AK28" i="35"/>
  <c r="AH28" i="35"/>
  <c r="AC28" i="35"/>
  <c r="V28" i="35"/>
  <c r="AS28" i="35"/>
  <c r="Z28" i="35"/>
  <c r="K28" i="35"/>
  <c r="W28" i="35"/>
  <c r="AM516" i="36"/>
  <c r="AS516" i="36"/>
  <c r="AL516" i="36"/>
  <c r="P516" i="36"/>
  <c r="I516" i="36"/>
  <c r="AI516" i="36"/>
  <c r="AN516" i="36"/>
  <c r="AF516" i="36"/>
  <c r="AK516" i="36"/>
  <c r="AG516" i="36"/>
  <c r="AE516" i="36"/>
  <c r="AH516" i="36"/>
  <c r="Y516" i="36"/>
  <c r="V516" i="36"/>
  <c r="T516" i="36"/>
  <c r="O516" i="36"/>
  <c r="M516" i="36"/>
  <c r="AJ516" i="36"/>
  <c r="AP516" i="36"/>
  <c r="AC516" i="36"/>
  <c r="L516" i="36"/>
  <c r="AT516" i="36"/>
  <c r="X516" i="36"/>
  <c r="AO516" i="36"/>
  <c r="AB516" i="36"/>
  <c r="R516" i="36"/>
  <c r="U516" i="36"/>
  <c r="AQ516" i="36"/>
  <c r="S516" i="36"/>
  <c r="AR516" i="36"/>
  <c r="K516" i="36"/>
  <c r="Z516" i="36"/>
  <c r="AD516" i="36"/>
  <c r="N516" i="36"/>
  <c r="Q516" i="36"/>
  <c r="AA516" i="36"/>
  <c r="W516" i="36"/>
  <c r="AM472" i="35"/>
  <c r="AT472" i="35"/>
  <c r="AR472" i="35"/>
  <c r="M472" i="35"/>
  <c r="U472" i="35"/>
  <c r="AI472" i="35"/>
  <c r="AO472" i="35"/>
  <c r="AK472" i="35"/>
  <c r="AN472" i="35"/>
  <c r="AE472" i="35"/>
  <c r="AJ472" i="35"/>
  <c r="AC472" i="35"/>
  <c r="AB472" i="35"/>
  <c r="AL472" i="35"/>
  <c r="O472" i="35"/>
  <c r="N472" i="35"/>
  <c r="AG472" i="35"/>
  <c r="R472" i="35"/>
  <c r="AA472" i="35"/>
  <c r="V472" i="35"/>
  <c r="L472" i="35"/>
  <c r="X472" i="35"/>
  <c r="W472" i="35"/>
  <c r="P472" i="35"/>
  <c r="Z472" i="35"/>
  <c r="K472" i="35"/>
  <c r="S472" i="35"/>
  <c r="AP472" i="35"/>
  <c r="T472" i="35"/>
  <c r="AF472" i="35"/>
  <c r="AS472" i="35"/>
  <c r="AD472" i="35"/>
  <c r="AQ472" i="35"/>
  <c r="Y472" i="35"/>
  <c r="AH472" i="35"/>
  <c r="I472" i="35"/>
  <c r="Q472" i="35"/>
  <c r="AR583" i="36"/>
  <c r="L583" i="36"/>
  <c r="Q583" i="36"/>
  <c r="Z583" i="36"/>
  <c r="AA583" i="36"/>
  <c r="AN583" i="36"/>
  <c r="AS583" i="36"/>
  <c r="M583" i="36"/>
  <c r="V583" i="36"/>
  <c r="K583" i="36"/>
  <c r="AK583" i="36"/>
  <c r="AL583" i="36"/>
  <c r="AQ583" i="36"/>
  <c r="AJ583" i="36"/>
  <c r="AG583" i="36"/>
  <c r="AH583" i="36"/>
  <c r="W583" i="36"/>
  <c r="AF583" i="36"/>
  <c r="AC583" i="36"/>
  <c r="AD583" i="36"/>
  <c r="AE583" i="36"/>
  <c r="I583" i="36"/>
  <c r="AM583" i="36"/>
  <c r="AB583" i="36"/>
  <c r="AT583" i="36"/>
  <c r="O583" i="36"/>
  <c r="X583" i="36"/>
  <c r="AP583" i="36"/>
  <c r="Y583" i="36"/>
  <c r="AI583" i="36"/>
  <c r="P583" i="36"/>
  <c r="AO583" i="36"/>
  <c r="U583" i="36"/>
  <c r="S583" i="36"/>
  <c r="R583" i="36"/>
  <c r="T583" i="36"/>
  <c r="N583" i="36"/>
  <c r="AO482" i="35"/>
  <c r="I482" i="35"/>
  <c r="AR482" i="35"/>
  <c r="Z482" i="35"/>
  <c r="X482" i="35"/>
  <c r="AK482" i="35"/>
  <c r="AQ482" i="35"/>
  <c r="AJ482" i="35"/>
  <c r="AP482" i="35"/>
  <c r="AT482" i="35"/>
  <c r="AF482" i="35"/>
  <c r="L482" i="35"/>
  <c r="AG482" i="35"/>
  <c r="AL482" i="35"/>
  <c r="AD482" i="35"/>
  <c r="AH482" i="35"/>
  <c r="T482" i="35"/>
  <c r="AC482" i="35"/>
  <c r="W482" i="35"/>
  <c r="AN482" i="35"/>
  <c r="Q482" i="35"/>
  <c r="P482" i="35"/>
  <c r="AB482" i="35"/>
  <c r="R482" i="35"/>
  <c r="V482" i="35"/>
  <c r="AM482" i="35"/>
  <c r="N482" i="35"/>
  <c r="K482" i="35"/>
  <c r="AE482" i="35"/>
  <c r="AS482" i="35"/>
  <c r="Y482" i="35"/>
  <c r="O482" i="35"/>
  <c r="AI482" i="35"/>
  <c r="S482" i="35"/>
  <c r="M482" i="35"/>
  <c r="AA482" i="35"/>
  <c r="U482" i="35"/>
  <c r="AM239" i="37"/>
  <c r="M239" i="37"/>
  <c r="Y239" i="37"/>
  <c r="X239" i="37"/>
  <c r="U239" i="37"/>
  <c r="Q239" i="37"/>
  <c r="AI239" i="37"/>
  <c r="T239" i="37"/>
  <c r="O239" i="37"/>
  <c r="K239" i="37"/>
  <c r="P239" i="37"/>
  <c r="AO239" i="37"/>
  <c r="AS239" i="37"/>
  <c r="AF239" i="37"/>
  <c r="AE239" i="37"/>
  <c r="AA239" i="37"/>
  <c r="AN239" i="37"/>
  <c r="AL239" i="37"/>
  <c r="R239" i="37"/>
  <c r="AJ239" i="37"/>
  <c r="AG239" i="37"/>
  <c r="AH239" i="37"/>
  <c r="AB239" i="37"/>
  <c r="V239" i="37"/>
  <c r="AT239" i="37"/>
  <c r="Z239" i="37"/>
  <c r="W239" i="37"/>
  <c r="AC239" i="37"/>
  <c r="I239" i="37"/>
  <c r="AR239" i="37"/>
  <c r="L239" i="37"/>
  <c r="AD239" i="37"/>
  <c r="AQ239" i="37"/>
  <c r="S239" i="37"/>
  <c r="AP239" i="37"/>
  <c r="N239" i="37"/>
  <c r="AK239" i="37"/>
  <c r="AM177" i="35"/>
  <c r="AC177" i="35"/>
  <c r="AL177" i="35"/>
  <c r="O177" i="35"/>
  <c r="AG177" i="35"/>
  <c r="W177" i="35"/>
  <c r="AQ177" i="35"/>
  <c r="X177" i="35"/>
  <c r="Y177" i="35"/>
  <c r="M177" i="35"/>
  <c r="T177" i="35"/>
  <c r="S177" i="35"/>
  <c r="Q177" i="35"/>
  <c r="P177" i="35"/>
  <c r="N177" i="35"/>
  <c r="Z177" i="35"/>
  <c r="AE177" i="35"/>
  <c r="AF177" i="35"/>
  <c r="AI177" i="35"/>
  <c r="AA177" i="35"/>
  <c r="AN177" i="35"/>
  <c r="AP177" i="35"/>
  <c r="L177" i="35"/>
  <c r="AJ177" i="35"/>
  <c r="AH177" i="35"/>
  <c r="AB177" i="35"/>
  <c r="U177" i="35"/>
  <c r="AK177" i="35"/>
  <c r="AD177" i="35"/>
  <c r="AR177" i="35"/>
  <c r="AS177" i="35"/>
  <c r="K177" i="35"/>
  <c r="AT177" i="35"/>
  <c r="V177" i="35"/>
  <c r="AO177" i="35"/>
  <c r="R177" i="35"/>
  <c r="I177" i="35"/>
  <c r="AP31" i="36"/>
  <c r="O31" i="36"/>
  <c r="Q31" i="36"/>
  <c r="AL31" i="36"/>
  <c r="AQ31" i="36"/>
  <c r="K31" i="36"/>
  <c r="AS31" i="36"/>
  <c r="AH31" i="36"/>
  <c r="AM31" i="36"/>
  <c r="AN31" i="36"/>
  <c r="AG31" i="36"/>
  <c r="R31" i="36"/>
  <c r="W31" i="36"/>
  <c r="AK31" i="36"/>
  <c r="AR31" i="36"/>
  <c r="Z31" i="36"/>
  <c r="X31" i="36"/>
  <c r="V31" i="36"/>
  <c r="P31" i="36"/>
  <c r="N31" i="36"/>
  <c r="AB31" i="36"/>
  <c r="AI31" i="36"/>
  <c r="AC31" i="36"/>
  <c r="Y31" i="36"/>
  <c r="AE31" i="36"/>
  <c r="AA31" i="36"/>
  <c r="AD31" i="36"/>
  <c r="U31" i="36"/>
  <c r="S31" i="36"/>
  <c r="AO31" i="36"/>
  <c r="T31" i="36"/>
  <c r="L31" i="36"/>
  <c r="I31" i="36"/>
  <c r="AT31" i="36"/>
  <c r="AF31" i="36"/>
  <c r="M31" i="36"/>
  <c r="AJ31" i="36"/>
  <c r="AR511" i="35"/>
  <c r="AB511" i="35"/>
  <c r="S511" i="35"/>
  <c r="Q511" i="35"/>
  <c r="P511" i="35"/>
  <c r="AN511" i="35"/>
  <c r="N511" i="35"/>
  <c r="AM511" i="35"/>
  <c r="AS511" i="35"/>
  <c r="M511" i="35"/>
  <c r="K511" i="35"/>
  <c r="AD511" i="35"/>
  <c r="AQ511" i="35"/>
  <c r="AO511" i="35"/>
  <c r="I511" i="35"/>
  <c r="AT511" i="35"/>
  <c r="T511" i="35"/>
  <c r="AK511" i="35"/>
  <c r="L511" i="35"/>
  <c r="Y511" i="35"/>
  <c r="AA511" i="35"/>
  <c r="R511" i="35"/>
  <c r="AJ511" i="35"/>
  <c r="AH511" i="35"/>
  <c r="O511" i="35"/>
  <c r="U511" i="35"/>
  <c r="W511" i="35"/>
  <c r="X511" i="35"/>
  <c r="AL511" i="35"/>
  <c r="Z511" i="35"/>
  <c r="AP511" i="35"/>
  <c r="V511" i="35"/>
  <c r="AF511" i="35"/>
  <c r="AE511" i="35"/>
  <c r="AG511" i="35"/>
  <c r="AC511" i="35"/>
  <c r="AI511" i="35"/>
  <c r="W474" i="36"/>
  <c r="V474" i="36"/>
  <c r="Z474" i="36"/>
  <c r="S474" i="36"/>
  <c r="Q474" i="36"/>
  <c r="AJ474" i="36"/>
  <c r="AA474" i="36"/>
  <c r="AT474" i="36"/>
  <c r="P474" i="36"/>
  <c r="N474" i="36"/>
  <c r="AO474" i="36"/>
  <c r="O474" i="36"/>
  <c r="AN474" i="36"/>
  <c r="AS474" i="36"/>
  <c r="X474" i="36"/>
  <c r="I474" i="36"/>
  <c r="K474" i="36"/>
  <c r="AF474" i="36"/>
  <c r="AH474" i="36"/>
  <c r="T474" i="36"/>
  <c r="AG474" i="36"/>
  <c r="U474" i="36"/>
  <c r="AK474" i="36"/>
  <c r="AB474" i="36"/>
  <c r="AD474" i="36"/>
  <c r="AQ474" i="36"/>
  <c r="L474" i="36"/>
  <c r="AR474" i="36"/>
  <c r="AP474" i="36"/>
  <c r="R474" i="36"/>
  <c r="AL474" i="36"/>
  <c r="M474" i="36"/>
  <c r="AC474" i="36"/>
  <c r="AM474" i="36"/>
  <c r="Y474" i="36"/>
  <c r="AI474" i="36"/>
  <c r="AE474" i="36"/>
  <c r="W189" i="36"/>
  <c r="Y189" i="36"/>
  <c r="U189" i="36"/>
  <c r="V189" i="36"/>
  <c r="R189" i="36"/>
  <c r="S189" i="36"/>
  <c r="T189" i="36"/>
  <c r="P189" i="36"/>
  <c r="AC189" i="36"/>
  <c r="O189" i="36"/>
  <c r="N189" i="36"/>
  <c r="L189" i="36"/>
  <c r="AE189" i="36"/>
  <c r="AJ189" i="36"/>
  <c r="AF189" i="36"/>
  <c r="M189" i="36"/>
  <c r="Q189" i="36"/>
  <c r="AQ189" i="36"/>
  <c r="I189" i="36"/>
  <c r="AB189" i="36"/>
  <c r="AR189" i="36"/>
  <c r="AM189" i="36"/>
  <c r="AP189" i="36"/>
  <c r="AG189" i="36"/>
  <c r="AA189" i="36"/>
  <c r="AI189" i="36"/>
  <c r="AK189" i="36"/>
  <c r="AN189" i="36"/>
  <c r="Z189" i="36"/>
  <c r="AO189" i="36"/>
  <c r="X189" i="36"/>
  <c r="AD189" i="36"/>
  <c r="AL189" i="36"/>
  <c r="K189" i="36"/>
  <c r="AT189" i="36"/>
  <c r="AS189" i="36"/>
  <c r="AH189" i="36"/>
  <c r="AP483" i="36"/>
  <c r="AN483" i="36"/>
  <c r="AA483" i="36"/>
  <c r="AC483" i="36"/>
  <c r="AL483" i="36"/>
  <c r="AR483" i="36"/>
  <c r="AF483" i="36"/>
  <c r="AJ483" i="36"/>
  <c r="M483" i="36"/>
  <c r="AK483" i="36"/>
  <c r="AD483" i="36"/>
  <c r="W483" i="36"/>
  <c r="AE483" i="36"/>
  <c r="Z483" i="36"/>
  <c r="Q483" i="36"/>
  <c r="AO483" i="36"/>
  <c r="I483" i="36"/>
  <c r="V483" i="36"/>
  <c r="L483" i="36"/>
  <c r="O483" i="36"/>
  <c r="T483" i="36"/>
  <c r="AT483" i="36"/>
  <c r="S483" i="36"/>
  <c r="P483" i="36"/>
  <c r="X483" i="36"/>
  <c r="AH483" i="36"/>
  <c r="K483" i="36"/>
  <c r="AS483" i="36"/>
  <c r="AI483" i="36"/>
  <c r="R483" i="36"/>
  <c r="AQ483" i="36"/>
  <c r="AB483" i="36"/>
  <c r="AM483" i="36"/>
  <c r="AG483" i="36"/>
  <c r="Y483" i="36"/>
  <c r="N483" i="36"/>
  <c r="U483" i="36"/>
  <c r="AK63" i="35"/>
  <c r="O63" i="35"/>
  <c r="I63" i="35"/>
  <c r="Z63" i="35"/>
  <c r="AC63" i="35"/>
  <c r="K63" i="35"/>
  <c r="AJ63" i="35"/>
  <c r="P63" i="35"/>
  <c r="AB63" i="35"/>
  <c r="W63" i="35"/>
  <c r="V63" i="35"/>
  <c r="X63" i="35"/>
  <c r="AO63" i="35"/>
  <c r="AE63" i="35"/>
  <c r="AQ63" i="35"/>
  <c r="R63" i="35"/>
  <c r="S63" i="35"/>
  <c r="AG63" i="35"/>
  <c r="AR63" i="35"/>
  <c r="AH63" i="35"/>
  <c r="AN63" i="35"/>
  <c r="Y63" i="35"/>
  <c r="AP63" i="35"/>
  <c r="AM63" i="35"/>
  <c r="N63" i="35"/>
  <c r="AL63" i="35"/>
  <c r="AF63" i="35"/>
  <c r="AA63" i="35"/>
  <c r="AD63" i="35"/>
  <c r="Q63" i="35"/>
  <c r="AI63" i="35"/>
  <c r="U63" i="35"/>
  <c r="AT63" i="35"/>
  <c r="M63" i="35"/>
  <c r="AS63" i="35"/>
  <c r="T63" i="35"/>
  <c r="L63" i="35"/>
  <c r="AD264" i="35"/>
  <c r="AK264" i="35"/>
  <c r="AR264" i="35"/>
  <c r="AF264" i="35"/>
  <c r="AP264" i="35"/>
  <c r="T264" i="35"/>
  <c r="AG264" i="35"/>
  <c r="AM264" i="35"/>
  <c r="Z264" i="35"/>
  <c r="AE264" i="35"/>
  <c r="AC264" i="35"/>
  <c r="AH264" i="35"/>
  <c r="S264" i="35"/>
  <c r="V264" i="35"/>
  <c r="AS264" i="35"/>
  <c r="M264" i="35"/>
  <c r="L264" i="35"/>
  <c r="AA264" i="35"/>
  <c r="AQ264" i="35"/>
  <c r="W264" i="35"/>
  <c r="AI264" i="35"/>
  <c r="K264" i="35"/>
  <c r="R264" i="35"/>
  <c r="O264" i="35"/>
  <c r="Y264" i="35"/>
  <c r="AL264" i="35"/>
  <c r="AO264" i="35"/>
  <c r="AN264" i="35"/>
  <c r="X264" i="35"/>
  <c r="I264" i="35"/>
  <c r="P264" i="35"/>
  <c r="AB264" i="35"/>
  <c r="N264" i="35"/>
  <c r="U264" i="35"/>
  <c r="Q264" i="35"/>
  <c r="AT264" i="35"/>
  <c r="AJ264" i="35"/>
  <c r="AM209" i="35"/>
  <c r="O209" i="35"/>
  <c r="AG209" i="35"/>
  <c r="W209" i="35"/>
  <c r="AC209" i="35"/>
  <c r="AQ209" i="35"/>
  <c r="R209" i="35"/>
  <c r="AN209" i="35"/>
  <c r="AT209" i="35"/>
  <c r="AP209" i="35"/>
  <c r="AL209" i="35"/>
  <c r="AJ209" i="35"/>
  <c r="AO209" i="35"/>
  <c r="AH209" i="35"/>
  <c r="Q209" i="35"/>
  <c r="K209" i="35"/>
  <c r="AF209" i="35"/>
  <c r="AI209" i="35"/>
  <c r="AA209" i="35"/>
  <c r="Z209" i="35"/>
  <c r="P209" i="35"/>
  <c r="N209" i="35"/>
  <c r="AE209" i="35"/>
  <c r="X209" i="35"/>
  <c r="M209" i="35"/>
  <c r="AS209" i="35"/>
  <c r="AD209" i="35"/>
  <c r="T209" i="35"/>
  <c r="L209" i="35"/>
  <c r="AR209" i="35"/>
  <c r="I209" i="35"/>
  <c r="U209" i="35"/>
  <c r="AB209" i="35"/>
  <c r="Y209" i="35"/>
  <c r="V209" i="35"/>
  <c r="S209" i="35"/>
  <c r="AK209" i="35"/>
  <c r="AJ387" i="36"/>
  <c r="AL387" i="36"/>
  <c r="Z387" i="36"/>
  <c r="AS387" i="36"/>
  <c r="Y387" i="36"/>
  <c r="AF387" i="36"/>
  <c r="AG387" i="36"/>
  <c r="S387" i="36"/>
  <c r="AK387" i="36"/>
  <c r="AB387" i="36"/>
  <c r="AA387" i="36"/>
  <c r="M387" i="36"/>
  <c r="AD387" i="36"/>
  <c r="AR387" i="36"/>
  <c r="Q387" i="36"/>
  <c r="N387" i="36"/>
  <c r="AN387" i="36"/>
  <c r="K387" i="36"/>
  <c r="W387" i="36"/>
  <c r="AQ387" i="36"/>
  <c r="O387" i="36"/>
  <c r="AT387" i="36"/>
  <c r="V387" i="36"/>
  <c r="I387" i="36"/>
  <c r="AO387" i="36"/>
  <c r="AI387" i="36"/>
  <c r="R387" i="36"/>
  <c r="AC387" i="36"/>
  <c r="X387" i="36"/>
  <c r="U387" i="36"/>
  <c r="T387" i="36"/>
  <c r="P387" i="36"/>
  <c r="L387" i="36"/>
  <c r="AH387" i="36"/>
  <c r="AE387" i="36"/>
  <c r="AP387" i="36"/>
  <c r="AM387" i="36"/>
  <c r="AQ233" i="35"/>
  <c r="O233" i="35"/>
  <c r="P233" i="35"/>
  <c r="N233" i="35"/>
  <c r="AE233" i="35"/>
  <c r="W233" i="35"/>
  <c r="AR233" i="35"/>
  <c r="L233" i="35"/>
  <c r="I233" i="35"/>
  <c r="V233" i="35"/>
  <c r="AL233" i="35"/>
  <c r="AN233" i="35"/>
  <c r="AT233" i="35"/>
  <c r="AP233" i="35"/>
  <c r="K233" i="35"/>
  <c r="R233" i="35"/>
  <c r="X233" i="35"/>
  <c r="Y233" i="35"/>
  <c r="M233" i="35"/>
  <c r="Q233" i="35"/>
  <c r="AF233" i="35"/>
  <c r="AA233" i="35"/>
  <c r="AG233" i="35"/>
  <c r="AB233" i="35"/>
  <c r="U233" i="35"/>
  <c r="AS233" i="35"/>
  <c r="T233" i="35"/>
  <c r="AM233" i="35"/>
  <c r="AO233" i="35"/>
  <c r="S233" i="35"/>
  <c r="AC233" i="35"/>
  <c r="AJ233" i="35"/>
  <c r="AH233" i="35"/>
  <c r="AD233" i="35"/>
  <c r="AK233" i="35"/>
  <c r="Z233" i="35"/>
  <c r="AI233" i="35"/>
  <c r="AM230" i="37"/>
  <c r="P230" i="37"/>
  <c r="L230" i="37"/>
  <c r="AB230" i="37"/>
  <c r="AA230" i="37"/>
  <c r="AS230" i="37"/>
  <c r="M230" i="37"/>
  <c r="N230" i="37"/>
  <c r="AQ230" i="37"/>
  <c r="AK230" i="37"/>
  <c r="AT230" i="37"/>
  <c r="AJ230" i="37"/>
  <c r="V230" i="37"/>
  <c r="U230" i="37"/>
  <c r="X230" i="37"/>
  <c r="O230" i="37"/>
  <c r="AR230" i="37"/>
  <c r="AI230" i="37"/>
  <c r="AF230" i="37"/>
  <c r="AO230" i="37"/>
  <c r="AD230" i="37"/>
  <c r="K230" i="37"/>
  <c r="AG230" i="37"/>
  <c r="S230" i="37"/>
  <c r="I230" i="37"/>
  <c r="T230" i="37"/>
  <c r="R230" i="37"/>
  <c r="Z230" i="37"/>
  <c r="AL230" i="37"/>
  <c r="AC230" i="37"/>
  <c r="AP230" i="37"/>
  <c r="AH230" i="37"/>
  <c r="W230" i="37"/>
  <c r="Y230" i="37"/>
  <c r="AN230" i="37"/>
  <c r="Q230" i="37"/>
  <c r="AE230" i="37"/>
  <c r="AF582" i="37"/>
  <c r="AK582" i="37"/>
  <c r="AP582" i="37"/>
  <c r="S582" i="37"/>
  <c r="O582" i="37"/>
  <c r="AB582" i="37"/>
  <c r="AG582" i="37"/>
  <c r="AH582" i="37"/>
  <c r="K582" i="37"/>
  <c r="W582" i="37"/>
  <c r="X582" i="37"/>
  <c r="AC582" i="37"/>
  <c r="Z582" i="37"/>
  <c r="AT582" i="37"/>
  <c r="AM582" i="37"/>
  <c r="AN582" i="37"/>
  <c r="AS582" i="37"/>
  <c r="M582" i="37"/>
  <c r="AI582" i="37"/>
  <c r="N582" i="37"/>
  <c r="U582" i="37"/>
  <c r="AD582" i="37"/>
  <c r="AR582" i="37"/>
  <c r="Q582" i="37"/>
  <c r="V582" i="37"/>
  <c r="AJ582" i="37"/>
  <c r="I582" i="37"/>
  <c r="AE582" i="37"/>
  <c r="AO582" i="37"/>
  <c r="AA582" i="37"/>
  <c r="R582" i="37"/>
  <c r="AQ582" i="37"/>
  <c r="AL582" i="37"/>
  <c r="T582" i="37"/>
  <c r="Y582" i="37"/>
  <c r="P582" i="37"/>
  <c r="L582" i="37"/>
  <c r="AL452" i="36"/>
  <c r="V452" i="36"/>
  <c r="R452" i="36"/>
  <c r="AF452" i="36"/>
  <c r="AE452" i="36"/>
  <c r="AB452" i="36"/>
  <c r="W452" i="36"/>
  <c r="K452" i="36"/>
  <c r="AQ452" i="36"/>
  <c r="O452" i="36"/>
  <c r="AO452" i="36"/>
  <c r="I452" i="36"/>
  <c r="AP452" i="36"/>
  <c r="AR452" i="36"/>
  <c r="AK452" i="36"/>
  <c r="AT452" i="36"/>
  <c r="AH452" i="36"/>
  <c r="AS452" i="36"/>
  <c r="AI452" i="36"/>
  <c r="AM452" i="36"/>
  <c r="AG452" i="36"/>
  <c r="AD452" i="36"/>
  <c r="AC452" i="36"/>
  <c r="X452" i="36"/>
  <c r="U452" i="36"/>
  <c r="L452" i="36"/>
  <c r="Q452" i="36"/>
  <c r="M452" i="36"/>
  <c r="P452" i="36"/>
  <c r="AA452" i="36"/>
  <c r="S452" i="36"/>
  <c r="N452" i="36"/>
  <c r="T452" i="36"/>
  <c r="Y452" i="36"/>
  <c r="AJ452" i="36"/>
  <c r="AN452" i="36"/>
  <c r="Z452" i="36"/>
  <c r="Q83" i="36"/>
  <c r="P83" i="36"/>
  <c r="L83" i="36"/>
  <c r="X83" i="36"/>
  <c r="AS83" i="36"/>
  <c r="M83" i="36"/>
  <c r="K83" i="36"/>
  <c r="AP83" i="36"/>
  <c r="AO83" i="36"/>
  <c r="I83" i="36"/>
  <c r="AR83" i="36"/>
  <c r="AE83" i="36"/>
  <c r="AD83" i="36"/>
  <c r="Y83" i="36"/>
  <c r="AA83" i="36"/>
  <c r="W83" i="36"/>
  <c r="S83" i="36"/>
  <c r="AL83" i="36"/>
  <c r="AJ83" i="36"/>
  <c r="AF83" i="36"/>
  <c r="AI83" i="36"/>
  <c r="V83" i="36"/>
  <c r="AN83" i="36"/>
  <c r="Z83" i="36"/>
  <c r="U83" i="36"/>
  <c r="AQ83" i="36"/>
  <c r="AM83" i="36"/>
  <c r="AB83" i="36"/>
  <c r="N83" i="36"/>
  <c r="R83" i="36"/>
  <c r="AC83" i="36"/>
  <c r="AH83" i="36"/>
  <c r="T83" i="36"/>
  <c r="AT83" i="36"/>
  <c r="O83" i="36"/>
  <c r="AG83" i="36"/>
  <c r="AK83" i="36"/>
  <c r="AI452" i="37"/>
  <c r="AC452" i="37"/>
  <c r="AO452" i="37"/>
  <c r="R452" i="37"/>
  <c r="K452" i="37"/>
  <c r="AB452" i="37"/>
  <c r="Z452" i="37"/>
  <c r="Q452" i="37"/>
  <c r="S452" i="37"/>
  <c r="AA452" i="37"/>
  <c r="X452" i="37"/>
  <c r="U452" i="37"/>
  <c r="I452" i="37"/>
  <c r="AG452" i="37"/>
  <c r="AM452" i="37"/>
  <c r="T452" i="37"/>
  <c r="O452" i="37"/>
  <c r="AQ452" i="37"/>
  <c r="AT452" i="37"/>
  <c r="AJ452" i="37"/>
  <c r="AK452" i="37"/>
  <c r="AD452" i="37"/>
  <c r="AN452" i="37"/>
  <c r="AL452" i="37"/>
  <c r="AF452" i="37"/>
  <c r="W452" i="37"/>
  <c r="M452" i="37"/>
  <c r="V452" i="37"/>
  <c r="P452" i="37"/>
  <c r="AH452" i="37"/>
  <c r="N452" i="37"/>
  <c r="AR452" i="37"/>
  <c r="AS452" i="37"/>
  <c r="Y452" i="37"/>
  <c r="AP452" i="37"/>
  <c r="AE452" i="37"/>
  <c r="L452" i="37"/>
  <c r="AE220" i="35"/>
  <c r="K220" i="35"/>
  <c r="AO220" i="35"/>
  <c r="I220" i="35"/>
  <c r="AQ220" i="35"/>
  <c r="P220" i="35"/>
  <c r="AK220" i="35"/>
  <c r="AR220" i="35"/>
  <c r="AJ220" i="35"/>
  <c r="AP220" i="35"/>
  <c r="AG220" i="35"/>
  <c r="AM220" i="35"/>
  <c r="AD220" i="35"/>
  <c r="AF220" i="35"/>
  <c r="AN220" i="35"/>
  <c r="Q220" i="35"/>
  <c r="R220" i="35"/>
  <c r="AA220" i="35"/>
  <c r="Z220" i="35"/>
  <c r="AB220" i="35"/>
  <c r="N220" i="35"/>
  <c r="T220" i="35"/>
  <c r="AC220" i="35"/>
  <c r="W220" i="35"/>
  <c r="AT220" i="35"/>
  <c r="AS220" i="35"/>
  <c r="L220" i="35"/>
  <c r="AI220" i="35"/>
  <c r="V220" i="35"/>
  <c r="M220" i="35"/>
  <c r="S220" i="35"/>
  <c r="AH220" i="35"/>
  <c r="X220" i="35"/>
  <c r="U220" i="35"/>
  <c r="Y220" i="35"/>
  <c r="O220" i="35"/>
  <c r="AL220" i="35"/>
  <c r="AA437" i="36"/>
  <c r="S437" i="36"/>
  <c r="T437" i="36"/>
  <c r="O437" i="36"/>
  <c r="M437" i="36"/>
  <c r="P437" i="36"/>
  <c r="W437" i="36"/>
  <c r="X437" i="36"/>
  <c r="AI437" i="36"/>
  <c r="AO437" i="36"/>
  <c r="L437" i="36"/>
  <c r="AC437" i="36"/>
  <c r="AP437" i="36"/>
  <c r="V437" i="36"/>
  <c r="Q437" i="36"/>
  <c r="AB437" i="36"/>
  <c r="Y437" i="36"/>
  <c r="AK437" i="36"/>
  <c r="AH437" i="36"/>
  <c r="AE437" i="36"/>
  <c r="AS437" i="36"/>
  <c r="AJ437" i="36"/>
  <c r="N437" i="36"/>
  <c r="AG437" i="36"/>
  <c r="U437" i="36"/>
  <c r="AQ437" i="36"/>
  <c r="AF437" i="36"/>
  <c r="Z437" i="36"/>
  <c r="AN437" i="36"/>
  <c r="AR437" i="36"/>
  <c r="AL437" i="36"/>
  <c r="AT437" i="36"/>
  <c r="AD437" i="36"/>
  <c r="AM437" i="36"/>
  <c r="I437" i="36"/>
  <c r="K437" i="36"/>
  <c r="R437" i="36"/>
  <c r="AK425" i="37"/>
  <c r="L425" i="37"/>
  <c r="AL425" i="37"/>
  <c r="AO425" i="37"/>
  <c r="AI425" i="37"/>
  <c r="O425" i="37"/>
  <c r="I425" i="37"/>
  <c r="M425" i="37"/>
  <c r="AH425" i="37"/>
  <c r="K425" i="37"/>
  <c r="AR425" i="37"/>
  <c r="AC425" i="37"/>
  <c r="AP425" i="37"/>
  <c r="X425" i="37"/>
  <c r="P425" i="37"/>
  <c r="W425" i="37"/>
  <c r="Q425" i="37"/>
  <c r="AT425" i="37"/>
  <c r="AD425" i="37"/>
  <c r="T425" i="37"/>
  <c r="AA425" i="37"/>
  <c r="AF425" i="37"/>
  <c r="Z425" i="37"/>
  <c r="AN425" i="37"/>
  <c r="R425" i="37"/>
  <c r="U425" i="37"/>
  <c r="AM425" i="37"/>
  <c r="AQ425" i="37"/>
  <c r="Y425" i="37"/>
  <c r="AJ425" i="37"/>
  <c r="AB425" i="37"/>
  <c r="S425" i="37"/>
  <c r="AS425" i="37"/>
  <c r="V425" i="37"/>
  <c r="AE425" i="37"/>
  <c r="N425" i="37"/>
  <c r="AG425" i="37"/>
  <c r="AM559" i="35"/>
  <c r="AR559" i="35"/>
  <c r="L559" i="35"/>
  <c r="U559" i="35"/>
  <c r="I559" i="35"/>
  <c r="AI559" i="35"/>
  <c r="AN559" i="35"/>
  <c r="AT559" i="35"/>
  <c r="Q559" i="35"/>
  <c r="AE559" i="35"/>
  <c r="AJ559" i="35"/>
  <c r="AL559" i="35"/>
  <c r="AO559" i="35"/>
  <c r="R559" i="35"/>
  <c r="O559" i="35"/>
  <c r="T559" i="35"/>
  <c r="AP559" i="35"/>
  <c r="Y559" i="35"/>
  <c r="AA559" i="35"/>
  <c r="AD559" i="35"/>
  <c r="AH559" i="35"/>
  <c r="W559" i="35"/>
  <c r="V559" i="35"/>
  <c r="AK559" i="35"/>
  <c r="AG559" i="35"/>
  <c r="S559" i="35"/>
  <c r="N559" i="35"/>
  <c r="K559" i="35"/>
  <c r="X559" i="35"/>
  <c r="AS559" i="35"/>
  <c r="AC559" i="35"/>
  <c r="P559" i="35"/>
  <c r="Z559" i="35"/>
  <c r="AF559" i="35"/>
  <c r="AB559" i="35"/>
  <c r="M559" i="35"/>
  <c r="AQ559" i="35"/>
  <c r="L391" i="37"/>
  <c r="AM391" i="37"/>
  <c r="AR391" i="37"/>
  <c r="AP391" i="37"/>
  <c r="K391" i="37"/>
  <c r="AO391" i="37"/>
  <c r="AT391" i="37"/>
  <c r="X391" i="37"/>
  <c r="N391" i="37"/>
  <c r="AH391" i="37"/>
  <c r="I391" i="37"/>
  <c r="R391" i="37"/>
  <c r="AF391" i="37"/>
  <c r="AG391" i="37"/>
  <c r="W391" i="37"/>
  <c r="AD391" i="37"/>
  <c r="AE391" i="37"/>
  <c r="AN391" i="37"/>
  <c r="Y391" i="37"/>
  <c r="O391" i="37"/>
  <c r="M391" i="37"/>
  <c r="AQ391" i="37"/>
  <c r="P391" i="37"/>
  <c r="AJ391" i="37"/>
  <c r="U391" i="37"/>
  <c r="AA391" i="37"/>
  <c r="AS391" i="37"/>
  <c r="AC391" i="37"/>
  <c r="AB391" i="37"/>
  <c r="S391" i="37"/>
  <c r="V391" i="37"/>
  <c r="AI391" i="37"/>
  <c r="T391" i="37"/>
  <c r="AL391" i="37"/>
  <c r="AK391" i="37"/>
  <c r="Q391" i="37"/>
  <c r="Z391" i="37"/>
  <c r="P336" i="35"/>
  <c r="N336" i="35"/>
  <c r="K336" i="35"/>
  <c r="O336" i="35"/>
  <c r="X336" i="35"/>
  <c r="Y336" i="35"/>
  <c r="V336" i="35"/>
  <c r="AT336" i="35"/>
  <c r="AG336" i="35"/>
  <c r="AH336" i="35"/>
  <c r="AR336" i="35"/>
  <c r="AO336" i="35"/>
  <c r="AA336" i="35"/>
  <c r="AS336" i="35"/>
  <c r="AP336" i="35"/>
  <c r="AN336" i="35"/>
  <c r="AI336" i="35"/>
  <c r="Q336" i="35"/>
  <c r="Z336" i="35"/>
  <c r="T336" i="35"/>
  <c r="AQ336" i="35"/>
  <c r="AK336" i="35"/>
  <c r="AF336" i="35"/>
  <c r="AC336" i="35"/>
  <c r="AD336" i="35"/>
  <c r="AB336" i="35"/>
  <c r="R336" i="35"/>
  <c r="U336" i="35"/>
  <c r="L336" i="35"/>
  <c r="W336" i="35"/>
  <c r="AE336" i="35"/>
  <c r="AL336" i="35"/>
  <c r="AJ336" i="35"/>
  <c r="AM336" i="35"/>
  <c r="S336" i="35"/>
  <c r="I336" i="35"/>
  <c r="M336" i="35"/>
  <c r="O389" i="37"/>
  <c r="L389" i="37"/>
  <c r="AF389" i="37"/>
  <c r="N389" i="37"/>
  <c r="AQ389" i="37"/>
  <c r="K389" i="37"/>
  <c r="AS389" i="37"/>
  <c r="U389" i="37"/>
  <c r="AN389" i="37"/>
  <c r="AM389" i="37"/>
  <c r="AR389" i="37"/>
  <c r="AK389" i="37"/>
  <c r="M389" i="37"/>
  <c r="T389" i="37"/>
  <c r="W389" i="37"/>
  <c r="V389" i="37"/>
  <c r="I389" i="37"/>
  <c r="R389" i="37"/>
  <c r="AL389" i="37"/>
  <c r="AT389" i="37"/>
  <c r="AG389" i="37"/>
  <c r="AJ389" i="37"/>
  <c r="Q389" i="37"/>
  <c r="AB389" i="37"/>
  <c r="Z389" i="37"/>
  <c r="AH389" i="37"/>
  <c r="AA389" i="37"/>
  <c r="P389" i="37"/>
  <c r="AC389" i="37"/>
  <c r="S389" i="37"/>
  <c r="AO389" i="37"/>
  <c r="AP389" i="37"/>
  <c r="Y389" i="37"/>
  <c r="X389" i="37"/>
  <c r="AD389" i="37"/>
  <c r="AI389" i="37"/>
  <c r="AE389" i="37"/>
  <c r="AL184" i="35"/>
  <c r="AD184" i="35"/>
  <c r="U184" i="35"/>
  <c r="W184" i="35"/>
  <c r="AT184" i="35"/>
  <c r="AQ184" i="35"/>
  <c r="T184" i="35"/>
  <c r="Q184" i="35"/>
  <c r="R184" i="35"/>
  <c r="AJ184" i="35"/>
  <c r="AI184" i="35"/>
  <c r="AS184" i="35"/>
  <c r="M184" i="35"/>
  <c r="L184" i="35"/>
  <c r="AA184" i="35"/>
  <c r="X184" i="35"/>
  <c r="AC184" i="35"/>
  <c r="AH184" i="35"/>
  <c r="S184" i="35"/>
  <c r="V184" i="35"/>
  <c r="AR184" i="35"/>
  <c r="AP184" i="35"/>
  <c r="AO184" i="35"/>
  <c r="AM184" i="35"/>
  <c r="AE184" i="35"/>
  <c r="O184" i="35"/>
  <c r="AB184" i="35"/>
  <c r="N184" i="35"/>
  <c r="AN184" i="35"/>
  <c r="Y184" i="35"/>
  <c r="K184" i="35"/>
  <c r="I184" i="35"/>
  <c r="P184" i="35"/>
  <c r="AF184" i="35"/>
  <c r="AG184" i="35"/>
  <c r="AK184" i="35"/>
  <c r="Z184" i="35"/>
  <c r="AQ164" i="37"/>
  <c r="K164" i="37"/>
  <c r="AS164" i="37"/>
  <c r="AD164" i="37"/>
  <c r="O164" i="37"/>
  <c r="AN164" i="37"/>
  <c r="I164" i="37"/>
  <c r="W164" i="37"/>
  <c r="L164" i="37"/>
  <c r="AP164" i="37"/>
  <c r="S164" i="37"/>
  <c r="AH164" i="37"/>
  <c r="AM164" i="37"/>
  <c r="V164" i="37"/>
  <c r="AI164" i="37"/>
  <c r="Q164" i="37"/>
  <c r="AE164" i="37"/>
  <c r="AC164" i="37"/>
  <c r="AG164" i="37"/>
  <c r="AO164" i="37"/>
  <c r="N164" i="37"/>
  <c r="Y164" i="37"/>
  <c r="R164" i="37"/>
  <c r="M164" i="37"/>
  <c r="T164" i="37"/>
  <c r="AK164" i="37"/>
  <c r="AB164" i="37"/>
  <c r="Z164" i="37"/>
  <c r="AL164" i="37"/>
  <c r="X164" i="37"/>
  <c r="P164" i="37"/>
  <c r="AA164" i="37"/>
  <c r="AF164" i="37"/>
  <c r="AR164" i="37"/>
  <c r="AT164" i="37"/>
  <c r="U164" i="37"/>
  <c r="AJ164" i="37"/>
  <c r="AE523" i="37"/>
  <c r="AJ523" i="37"/>
  <c r="Z523" i="37"/>
  <c r="V523" i="37"/>
  <c r="X523" i="37"/>
  <c r="AA523" i="37"/>
  <c r="AD523" i="37"/>
  <c r="R523" i="37"/>
  <c r="P523" i="37"/>
  <c r="W523" i="37"/>
  <c r="Y523" i="37"/>
  <c r="L523" i="37"/>
  <c r="AR523" i="37"/>
  <c r="AF523" i="37"/>
  <c r="AM523" i="37"/>
  <c r="AT523" i="37"/>
  <c r="AN523" i="37"/>
  <c r="Q523" i="37"/>
  <c r="U523" i="37"/>
  <c r="S523" i="37"/>
  <c r="AS523" i="37"/>
  <c r="AO523" i="37"/>
  <c r="O523" i="37"/>
  <c r="AK523" i="37"/>
  <c r="AH523" i="37"/>
  <c r="K523" i="37"/>
  <c r="AB523" i="37"/>
  <c r="AQ523" i="37"/>
  <c r="I523" i="37"/>
  <c r="AL523" i="37"/>
  <c r="AI523" i="37"/>
  <c r="AG523" i="37"/>
  <c r="AP523" i="37"/>
  <c r="M523" i="37"/>
  <c r="T523" i="37"/>
  <c r="N523" i="37"/>
  <c r="AC523" i="37"/>
  <c r="AQ465" i="36"/>
  <c r="W465" i="36"/>
  <c r="AF465" i="36"/>
  <c r="AE465" i="36"/>
  <c r="Y465" i="36"/>
  <c r="V465" i="36"/>
  <c r="AC465" i="36"/>
  <c r="AH465" i="36"/>
  <c r="AB465" i="36"/>
  <c r="Z465" i="36"/>
  <c r="R465" i="36"/>
  <c r="AD465" i="36"/>
  <c r="AL465" i="36"/>
  <c r="N465" i="36"/>
  <c r="T465" i="36"/>
  <c r="AT465" i="36"/>
  <c r="M465" i="36"/>
  <c r="P465" i="36"/>
  <c r="AM465" i="36"/>
  <c r="AO465" i="36"/>
  <c r="I465" i="36"/>
  <c r="L465" i="36"/>
  <c r="AG465" i="36"/>
  <c r="S465" i="36"/>
  <c r="AR465" i="36"/>
  <c r="AN465" i="36"/>
  <c r="K465" i="36"/>
  <c r="Q465" i="36"/>
  <c r="AJ465" i="36"/>
  <c r="AA465" i="36"/>
  <c r="U465" i="36"/>
  <c r="AP465" i="36"/>
  <c r="AS465" i="36"/>
  <c r="AK465" i="36"/>
  <c r="O465" i="36"/>
  <c r="X465" i="36"/>
  <c r="AI465" i="36"/>
  <c r="I443" i="35"/>
  <c r="P443" i="35"/>
  <c r="M443" i="35"/>
  <c r="AD443" i="35"/>
  <c r="S443" i="35"/>
  <c r="AR443" i="35"/>
  <c r="L443" i="35"/>
  <c r="AT443" i="35"/>
  <c r="U443" i="35"/>
  <c r="AA443" i="35"/>
  <c r="AI443" i="35"/>
  <c r="AN443" i="35"/>
  <c r="AS443" i="35"/>
  <c r="AL443" i="35"/>
  <c r="K443" i="35"/>
  <c r="AP443" i="35"/>
  <c r="X443" i="35"/>
  <c r="W443" i="35"/>
  <c r="AQ443" i="35"/>
  <c r="AH443" i="35"/>
  <c r="Z443" i="35"/>
  <c r="AE443" i="35"/>
  <c r="AC443" i="35"/>
  <c r="N443" i="35"/>
  <c r="O443" i="35"/>
  <c r="R443" i="35"/>
  <c r="AG443" i="35"/>
  <c r="AJ443" i="35"/>
  <c r="T443" i="35"/>
  <c r="AO443" i="35"/>
  <c r="Q443" i="35"/>
  <c r="AK443" i="35"/>
  <c r="V443" i="35"/>
  <c r="AM443" i="35"/>
  <c r="Y443" i="35"/>
  <c r="AF443" i="35"/>
  <c r="AB443" i="35"/>
  <c r="AH306" i="36"/>
  <c r="AD306" i="36"/>
  <c r="Z306" i="36"/>
  <c r="Y306" i="36"/>
  <c r="U306" i="36"/>
  <c r="Q306" i="36"/>
  <c r="M306" i="36"/>
  <c r="V306" i="36"/>
  <c r="T306" i="36"/>
  <c r="P306" i="36"/>
  <c r="L306" i="36"/>
  <c r="R306" i="36"/>
  <c r="O306" i="36"/>
  <c r="K306" i="36"/>
  <c r="AN306" i="36"/>
  <c r="AO306" i="36"/>
  <c r="AR306" i="36"/>
  <c r="AC306" i="36"/>
  <c r="AJ306" i="36"/>
  <c r="AM306" i="36"/>
  <c r="AI306" i="36"/>
  <c r="AQ306" i="36"/>
  <c r="AT306" i="36"/>
  <c r="AS306" i="36"/>
  <c r="AK306" i="36"/>
  <c r="X306" i="36"/>
  <c r="AP306" i="36"/>
  <c r="AF306" i="36"/>
  <c r="I306" i="36"/>
  <c r="AA306" i="36"/>
  <c r="AG306" i="36"/>
  <c r="AB306" i="36"/>
  <c r="AL306" i="36"/>
  <c r="N306" i="36"/>
  <c r="W306" i="36"/>
  <c r="S306" i="36"/>
  <c r="AE306" i="36"/>
  <c r="K310" i="35"/>
  <c r="AR310" i="35"/>
  <c r="AO310" i="35"/>
  <c r="AM310" i="35"/>
  <c r="N310" i="35"/>
  <c r="S310" i="35"/>
  <c r="AB310" i="35"/>
  <c r="AH310" i="35"/>
  <c r="AT310" i="35"/>
  <c r="W310" i="35"/>
  <c r="AN310" i="35"/>
  <c r="AG310" i="35"/>
  <c r="AE310" i="35"/>
  <c r="M310" i="35"/>
  <c r="U310" i="35"/>
  <c r="Z310" i="35"/>
  <c r="X310" i="35"/>
  <c r="AP310" i="35"/>
  <c r="AD310" i="35"/>
  <c r="AJ310" i="35"/>
  <c r="AS310" i="35"/>
  <c r="AQ310" i="35"/>
  <c r="AI310" i="35"/>
  <c r="AC310" i="35"/>
  <c r="AF310" i="35"/>
  <c r="V310" i="35"/>
  <c r="T310" i="35"/>
  <c r="AA310" i="35"/>
  <c r="I310" i="35"/>
  <c r="R310" i="35"/>
  <c r="AL310" i="35"/>
  <c r="O310" i="35"/>
  <c r="P310" i="35"/>
  <c r="Q310" i="35"/>
  <c r="L310" i="35"/>
  <c r="AK310" i="35"/>
  <c r="Y310" i="35"/>
  <c r="K246" i="35"/>
  <c r="R246" i="35"/>
  <c r="AJ246" i="35"/>
  <c r="AB246" i="35"/>
  <c r="V246" i="35"/>
  <c r="AK246" i="35"/>
  <c r="AE246" i="35"/>
  <c r="N246" i="35"/>
  <c r="Y246" i="35"/>
  <c r="O246" i="35"/>
  <c r="Z246" i="35"/>
  <c r="AO246" i="35"/>
  <c r="AM246" i="35"/>
  <c r="X246" i="35"/>
  <c r="AS246" i="35"/>
  <c r="AG246" i="35"/>
  <c r="W246" i="35"/>
  <c r="T246" i="35"/>
  <c r="AD246" i="35"/>
  <c r="AP246" i="35"/>
  <c r="AL246" i="35"/>
  <c r="AR246" i="35"/>
  <c r="Q246" i="35"/>
  <c r="AF246" i="35"/>
  <c r="U246" i="35"/>
  <c r="P246" i="35"/>
  <c r="M246" i="35"/>
  <c r="AN246" i="35"/>
  <c r="L246" i="35"/>
  <c r="AI246" i="35"/>
  <c r="S246" i="35"/>
  <c r="I246" i="35"/>
  <c r="AT246" i="35"/>
  <c r="AH246" i="35"/>
  <c r="AQ246" i="35"/>
  <c r="AC246" i="35"/>
  <c r="AA246" i="35"/>
  <c r="AH111" i="35"/>
  <c r="AK111" i="35"/>
  <c r="AE111" i="35"/>
  <c r="AO111" i="35"/>
  <c r="S111" i="35"/>
  <c r="AD111" i="35"/>
  <c r="AF111" i="35"/>
  <c r="X111" i="35"/>
  <c r="AG111" i="35"/>
  <c r="AR111" i="35"/>
  <c r="Z111" i="35"/>
  <c r="AA111" i="35"/>
  <c r="Q111" i="35"/>
  <c r="W111" i="35"/>
  <c r="Y111" i="35"/>
  <c r="AP111" i="35"/>
  <c r="AS111" i="35"/>
  <c r="T111" i="35"/>
  <c r="O111" i="35"/>
  <c r="R111" i="35"/>
  <c r="AN111" i="35"/>
  <c r="N111" i="35"/>
  <c r="AC111" i="35"/>
  <c r="AQ111" i="35"/>
  <c r="L111" i="35"/>
  <c r="AL111" i="35"/>
  <c r="AM111" i="35"/>
  <c r="AJ111" i="35"/>
  <c r="P111" i="35"/>
  <c r="M111" i="35"/>
  <c r="K111" i="35"/>
  <c r="I111" i="35"/>
  <c r="V111" i="35"/>
  <c r="U111" i="35"/>
  <c r="AI111" i="35"/>
  <c r="AT111" i="35"/>
  <c r="AB111" i="35"/>
  <c r="AG50" i="35"/>
  <c r="AM50" i="35"/>
  <c r="AS50" i="35"/>
  <c r="AJ50" i="35"/>
  <c r="AD50" i="35"/>
  <c r="AI50" i="35"/>
  <c r="AN50" i="35"/>
  <c r="AB50" i="35"/>
  <c r="P50" i="35"/>
  <c r="L50" i="35"/>
  <c r="AE50" i="35"/>
  <c r="AH50" i="35"/>
  <c r="U50" i="35"/>
  <c r="Z50" i="35"/>
  <c r="Q50" i="35"/>
  <c r="O50" i="35"/>
  <c r="M50" i="35"/>
  <c r="I50" i="35"/>
  <c r="W50" i="35"/>
  <c r="AR50" i="35"/>
  <c r="AT50" i="35"/>
  <c r="S50" i="35"/>
  <c r="V50" i="35"/>
  <c r="AC50" i="35"/>
  <c r="T50" i="35"/>
  <c r="K50" i="35"/>
  <c r="AK50" i="35"/>
  <c r="AQ50" i="35"/>
  <c r="AP50" i="35"/>
  <c r="AA50" i="35"/>
  <c r="N50" i="35"/>
  <c r="AO50" i="35"/>
  <c r="AF50" i="35"/>
  <c r="X50" i="35"/>
  <c r="R50" i="35"/>
  <c r="Y50" i="35"/>
  <c r="AL50" i="35"/>
  <c r="AQ411" i="37"/>
  <c r="L411" i="37"/>
  <c r="U411" i="37"/>
  <c r="AD411" i="37"/>
  <c r="M411" i="37"/>
  <c r="AL411" i="37"/>
  <c r="AC411" i="37"/>
  <c r="AJ411" i="37"/>
  <c r="N411" i="37"/>
  <c r="AM411" i="37"/>
  <c r="AN411" i="37"/>
  <c r="Z411" i="37"/>
  <c r="Q411" i="37"/>
  <c r="T411" i="37"/>
  <c r="AR411" i="37"/>
  <c r="Y411" i="37"/>
  <c r="AF411" i="37"/>
  <c r="AA411" i="37"/>
  <c r="AB411" i="37"/>
  <c r="AI411" i="37"/>
  <c r="V411" i="37"/>
  <c r="AK411" i="37"/>
  <c r="AE411" i="37"/>
  <c r="K411" i="37"/>
  <c r="X411" i="37"/>
  <c r="AP411" i="37"/>
  <c r="AT411" i="37"/>
  <c r="W411" i="37"/>
  <c r="I411" i="37"/>
  <c r="O411" i="37"/>
  <c r="AO411" i="37"/>
  <c r="AH411" i="37"/>
  <c r="AS411" i="37"/>
  <c r="S411" i="37"/>
  <c r="AG411" i="37"/>
  <c r="P411" i="37"/>
  <c r="R411" i="37"/>
  <c r="AH566" i="37"/>
  <c r="AO566" i="37"/>
  <c r="U566" i="37"/>
  <c r="S566" i="37"/>
  <c r="AP566" i="37"/>
  <c r="AI566" i="37"/>
  <c r="AJ566" i="37"/>
  <c r="AT566" i="37"/>
  <c r="AS566" i="37"/>
  <c r="AL566" i="37"/>
  <c r="AR566" i="37"/>
  <c r="P566" i="37"/>
  <c r="W566" i="37"/>
  <c r="N566" i="37"/>
  <c r="AF566" i="37"/>
  <c r="I566" i="37"/>
  <c r="AM566" i="37"/>
  <c r="K566" i="37"/>
  <c r="O566" i="37"/>
  <c r="L566" i="37"/>
  <c r="AE566" i="37"/>
  <c r="R566" i="37"/>
  <c r="Z566" i="37"/>
  <c r="AC566" i="37"/>
  <c r="Y566" i="37"/>
  <c r="Q566" i="37"/>
  <c r="X566" i="37"/>
  <c r="AA566" i="37"/>
  <c r="V566" i="37"/>
  <c r="AG566" i="37"/>
  <c r="T566" i="37"/>
  <c r="AK566" i="37"/>
  <c r="AN566" i="37"/>
  <c r="M566" i="37"/>
  <c r="AD566" i="37"/>
  <c r="AQ566" i="37"/>
  <c r="AB566" i="37"/>
  <c r="AH370" i="35"/>
  <c r="AK370" i="35"/>
  <c r="AP370" i="35"/>
  <c r="N370" i="35"/>
  <c r="AC370" i="35"/>
  <c r="AB370" i="35"/>
  <c r="I370" i="35"/>
  <c r="AE370" i="35"/>
  <c r="AM370" i="35"/>
  <c r="Y370" i="35"/>
  <c r="AQ370" i="35"/>
  <c r="AA370" i="35"/>
  <c r="S370" i="35"/>
  <c r="Z370" i="35"/>
  <c r="U370" i="35"/>
  <c r="P370" i="35"/>
  <c r="R370" i="35"/>
  <c r="AO370" i="35"/>
  <c r="K370" i="35"/>
  <c r="AI370" i="35"/>
  <c r="T370" i="35"/>
  <c r="AT370" i="35"/>
  <c r="AL370" i="35"/>
  <c r="L370" i="35"/>
  <c r="AG370" i="35"/>
  <c r="AF370" i="35"/>
  <c r="AN370" i="35"/>
  <c r="X370" i="35"/>
  <c r="M370" i="35"/>
  <c r="O370" i="35"/>
  <c r="W370" i="35"/>
  <c r="AR370" i="35"/>
  <c r="V370" i="35"/>
  <c r="AJ370" i="35"/>
  <c r="AD370" i="35"/>
  <c r="Q370" i="35"/>
  <c r="AS370" i="35"/>
  <c r="X346" i="36"/>
  <c r="AK346" i="36"/>
  <c r="AP346" i="36"/>
  <c r="AH346" i="36"/>
  <c r="N346" i="36"/>
  <c r="AG346" i="36"/>
  <c r="AJ346" i="36"/>
  <c r="AA346" i="36"/>
  <c r="AR346" i="36"/>
  <c r="R346" i="36"/>
  <c r="AC346" i="36"/>
  <c r="AE346" i="36"/>
  <c r="S346" i="36"/>
  <c r="AL346" i="36"/>
  <c r="AT346" i="36"/>
  <c r="AM346" i="36"/>
  <c r="AO346" i="36"/>
  <c r="O346" i="36"/>
  <c r="AD346" i="36"/>
  <c r="Y346" i="36"/>
  <c r="W346" i="36"/>
  <c r="U346" i="36"/>
  <c r="AN346" i="36"/>
  <c r="P346" i="36"/>
  <c r="Q346" i="36"/>
  <c r="L346" i="36"/>
  <c r="M346" i="36"/>
  <c r="I346" i="36"/>
  <c r="AS346" i="36"/>
  <c r="V346" i="36"/>
  <c r="AB346" i="36"/>
  <c r="AQ346" i="36"/>
  <c r="AI346" i="36"/>
  <c r="Z346" i="36"/>
  <c r="T346" i="36"/>
  <c r="K346" i="36"/>
  <c r="AF346" i="36"/>
  <c r="AD71" i="37"/>
  <c r="Q71" i="37"/>
  <c r="AP71" i="37"/>
  <c r="M71" i="37"/>
  <c r="S71" i="37"/>
  <c r="T71" i="37"/>
  <c r="AS71" i="37"/>
  <c r="AB71" i="37"/>
  <c r="AR71" i="37"/>
  <c r="I71" i="37"/>
  <c r="AE71" i="37"/>
  <c r="L71" i="37"/>
  <c r="AO71" i="37"/>
  <c r="X71" i="37"/>
  <c r="AK71" i="37"/>
  <c r="AL71" i="37"/>
  <c r="AT71" i="37"/>
  <c r="AF71" i="37"/>
  <c r="W71" i="37"/>
  <c r="AH71" i="37"/>
  <c r="Y71" i="37"/>
  <c r="P71" i="37"/>
  <c r="R71" i="37"/>
  <c r="K71" i="37"/>
  <c r="AI71" i="37"/>
  <c r="AN71" i="37"/>
  <c r="N71" i="37"/>
  <c r="AA71" i="37"/>
  <c r="AJ71" i="37"/>
  <c r="AG71" i="37"/>
  <c r="AC71" i="37"/>
  <c r="AM71" i="37"/>
  <c r="U71" i="37"/>
  <c r="V71" i="37"/>
  <c r="O71" i="37"/>
  <c r="Z71" i="37"/>
  <c r="AQ71" i="37"/>
  <c r="AQ492" i="36"/>
  <c r="AG492" i="36"/>
  <c r="AN492" i="36"/>
  <c r="AA492" i="36"/>
  <c r="AC492" i="36"/>
  <c r="AI492" i="36"/>
  <c r="T492" i="36"/>
  <c r="AF492" i="36"/>
  <c r="AK492" i="36"/>
  <c r="X492" i="36"/>
  <c r="P492" i="36"/>
  <c r="AM492" i="36"/>
  <c r="Y492" i="36"/>
  <c r="S492" i="36"/>
  <c r="Z492" i="36"/>
  <c r="U492" i="36"/>
  <c r="N492" i="36"/>
  <c r="AJ492" i="36"/>
  <c r="R492" i="36"/>
  <c r="W492" i="36"/>
  <c r="AD492" i="36"/>
  <c r="AP492" i="36"/>
  <c r="AS492" i="36"/>
  <c r="AH492" i="36"/>
  <c r="AR492" i="36"/>
  <c r="I492" i="36"/>
  <c r="AB492" i="36"/>
  <c r="V492" i="36"/>
  <c r="AE492" i="36"/>
  <c r="O492" i="36"/>
  <c r="AT492" i="36"/>
  <c r="AL492" i="36"/>
  <c r="AO492" i="36"/>
  <c r="K492" i="36"/>
  <c r="L492" i="36"/>
  <c r="Q492" i="36"/>
  <c r="M492" i="36"/>
  <c r="AM147" i="37"/>
  <c r="Y147" i="37"/>
  <c r="T147" i="37"/>
  <c r="O147" i="37"/>
  <c r="K147" i="37"/>
  <c r="P147" i="37"/>
  <c r="AO147" i="37"/>
  <c r="AR147" i="37"/>
  <c r="L147" i="37"/>
  <c r="AQ147" i="37"/>
  <c r="AD147" i="37"/>
  <c r="AS147" i="37"/>
  <c r="AB147" i="37"/>
  <c r="Z147" i="37"/>
  <c r="V147" i="37"/>
  <c r="AJ147" i="37"/>
  <c r="AG147" i="37"/>
  <c r="AF147" i="37"/>
  <c r="AA147" i="37"/>
  <c r="W147" i="37"/>
  <c r="M147" i="37"/>
  <c r="X147" i="37"/>
  <c r="Q147" i="37"/>
  <c r="AI147" i="37"/>
  <c r="U147" i="37"/>
  <c r="AT147" i="37"/>
  <c r="AC147" i="37"/>
  <c r="AH147" i="37"/>
  <c r="AN147" i="37"/>
  <c r="AP147" i="37"/>
  <c r="S147" i="37"/>
  <c r="AL147" i="37"/>
  <c r="N147" i="37"/>
  <c r="I147" i="37"/>
  <c r="R147" i="37"/>
  <c r="AK147" i="37"/>
  <c r="AE147" i="37"/>
  <c r="AM533" i="35"/>
  <c r="X533" i="35"/>
  <c r="W533" i="35"/>
  <c r="M533" i="35"/>
  <c r="AI533" i="35"/>
  <c r="K533" i="35"/>
  <c r="AH533" i="35"/>
  <c r="AJ533" i="35"/>
  <c r="AA533" i="35"/>
  <c r="AR533" i="35"/>
  <c r="AD533" i="35"/>
  <c r="AE533" i="35"/>
  <c r="S533" i="35"/>
  <c r="Z533" i="35"/>
  <c r="Y533" i="35"/>
  <c r="L533" i="35"/>
  <c r="AP533" i="35"/>
  <c r="AN533" i="35"/>
  <c r="Q533" i="35"/>
  <c r="U533" i="35"/>
  <c r="N533" i="35"/>
  <c r="AB533" i="35"/>
  <c r="AQ533" i="35"/>
  <c r="O533" i="35"/>
  <c r="AF533" i="35"/>
  <c r="AO533" i="35"/>
  <c r="AL533" i="35"/>
  <c r="T533" i="35"/>
  <c r="I533" i="35"/>
  <c r="V533" i="35"/>
  <c r="AS533" i="35"/>
  <c r="P533" i="35"/>
  <c r="R533" i="35"/>
  <c r="AK533" i="35"/>
  <c r="AC533" i="35"/>
  <c r="AT533" i="35"/>
  <c r="AG533" i="35"/>
  <c r="AQ153" i="35"/>
  <c r="O153" i="35"/>
  <c r="W153" i="35"/>
  <c r="AR153" i="35"/>
  <c r="L153" i="35"/>
  <c r="I153" i="35"/>
  <c r="V153" i="35"/>
  <c r="R153" i="35"/>
  <c r="AN153" i="35"/>
  <c r="AT153" i="35"/>
  <c r="AP153" i="35"/>
  <c r="K153" i="35"/>
  <c r="AJ153" i="35"/>
  <c r="AO153" i="35"/>
  <c r="AH153" i="35"/>
  <c r="AS153" i="35"/>
  <c r="AG153" i="35"/>
  <c r="T153" i="35"/>
  <c r="S153" i="35"/>
  <c r="AM153" i="35"/>
  <c r="AL153" i="35"/>
  <c r="AD153" i="35"/>
  <c r="Z153" i="35"/>
  <c r="AF153" i="35"/>
  <c r="Y153" i="35"/>
  <c r="Q153" i="35"/>
  <c r="AA153" i="35"/>
  <c r="N153" i="35"/>
  <c r="AC153" i="35"/>
  <c r="P153" i="35"/>
  <c r="AE153" i="35"/>
  <c r="AI153" i="35"/>
  <c r="AK153" i="35"/>
  <c r="U153" i="35"/>
  <c r="M153" i="35"/>
  <c r="AB153" i="35"/>
  <c r="X153" i="35"/>
  <c r="L350" i="35"/>
  <c r="AE350" i="35"/>
  <c r="AH350" i="35"/>
  <c r="AK350" i="35"/>
  <c r="AI350" i="35"/>
  <c r="AJ350" i="35"/>
  <c r="T350" i="35"/>
  <c r="AD350" i="35"/>
  <c r="AF350" i="35"/>
  <c r="AC350" i="35"/>
  <c r="W350" i="35"/>
  <c r="AO350" i="35"/>
  <c r="O350" i="35"/>
  <c r="Z350" i="35"/>
  <c r="AA350" i="35"/>
  <c r="X350" i="35"/>
  <c r="I350" i="35"/>
  <c r="AG350" i="35"/>
  <c r="AP350" i="35"/>
  <c r="AS350" i="35"/>
  <c r="AB350" i="35"/>
  <c r="AR350" i="35"/>
  <c r="R350" i="35"/>
  <c r="M350" i="35"/>
  <c r="N350" i="35"/>
  <c r="AM350" i="35"/>
  <c r="Y350" i="35"/>
  <c r="AQ350" i="35"/>
  <c r="Q350" i="35"/>
  <c r="U350" i="35"/>
  <c r="AL350" i="35"/>
  <c r="AN350" i="35"/>
  <c r="AT350" i="35"/>
  <c r="V350" i="35"/>
  <c r="P350" i="35"/>
  <c r="K350" i="35"/>
  <c r="S350" i="35"/>
  <c r="O547" i="37"/>
  <c r="N547" i="37"/>
  <c r="AK547" i="37"/>
  <c r="AL547" i="37"/>
  <c r="AQ547" i="37"/>
  <c r="K547" i="37"/>
  <c r="I547" i="37"/>
  <c r="AB547" i="37"/>
  <c r="V547" i="37"/>
  <c r="AM547" i="37"/>
  <c r="AT547" i="37"/>
  <c r="AN547" i="37"/>
  <c r="Q547" i="37"/>
  <c r="AR547" i="37"/>
  <c r="W547" i="37"/>
  <c r="Y547" i="37"/>
  <c r="L547" i="37"/>
  <c r="AF547" i="37"/>
  <c r="AH547" i="37"/>
  <c r="AI547" i="37"/>
  <c r="AG547" i="37"/>
  <c r="X547" i="37"/>
  <c r="S547" i="37"/>
  <c r="AE547" i="37"/>
  <c r="Z547" i="37"/>
  <c r="AA547" i="37"/>
  <c r="R547" i="37"/>
  <c r="U547" i="37"/>
  <c r="AS547" i="37"/>
  <c r="AD547" i="37"/>
  <c r="P547" i="37"/>
  <c r="T547" i="37"/>
  <c r="M547" i="37"/>
  <c r="AJ547" i="37"/>
  <c r="AP547" i="37"/>
  <c r="AC547" i="37"/>
  <c r="AO547" i="37"/>
  <c r="AE53" i="36"/>
  <c r="AJ53" i="36"/>
  <c r="AF53" i="36"/>
  <c r="M53" i="36"/>
  <c r="Q53" i="36"/>
  <c r="AA53" i="36"/>
  <c r="AD53" i="36"/>
  <c r="Z53" i="36"/>
  <c r="AL53" i="36"/>
  <c r="AR53" i="36"/>
  <c r="W53" i="36"/>
  <c r="Y53" i="36"/>
  <c r="U53" i="36"/>
  <c r="V53" i="36"/>
  <c r="R53" i="36"/>
  <c r="AM53" i="36"/>
  <c r="AT53" i="36"/>
  <c r="AP53" i="36"/>
  <c r="AH53" i="36"/>
  <c r="AG53" i="36"/>
  <c r="S53" i="36"/>
  <c r="P53" i="36"/>
  <c r="AO53" i="36"/>
  <c r="O53" i="36"/>
  <c r="X53" i="36"/>
  <c r="K53" i="36"/>
  <c r="AS53" i="36"/>
  <c r="AQ53" i="36"/>
  <c r="I53" i="36"/>
  <c r="AB53" i="36"/>
  <c r="AI53" i="36"/>
  <c r="AK53" i="36"/>
  <c r="AN53" i="36"/>
  <c r="T53" i="36"/>
  <c r="N53" i="36"/>
  <c r="AC53" i="36"/>
  <c r="L53" i="36"/>
  <c r="V246" i="37"/>
  <c r="W246" i="37"/>
  <c r="AK246" i="37"/>
  <c r="X246" i="37"/>
  <c r="AR246" i="37"/>
  <c r="N246" i="37"/>
  <c r="Y246" i="37"/>
  <c r="AG246" i="37"/>
  <c r="M246" i="37"/>
  <c r="Z246" i="37"/>
  <c r="AO246" i="37"/>
  <c r="U246" i="37"/>
  <c r="AP246" i="37"/>
  <c r="Q246" i="37"/>
  <c r="AD246" i="37"/>
  <c r="AF246" i="37"/>
  <c r="AI246" i="37"/>
  <c r="AC246" i="37"/>
  <c r="AL246" i="37"/>
  <c r="AJ246" i="37"/>
  <c r="O246" i="37"/>
  <c r="AQ246" i="37"/>
  <c r="AH246" i="37"/>
  <c r="P246" i="37"/>
  <c r="AE246" i="37"/>
  <c r="T246" i="37"/>
  <c r="L246" i="37"/>
  <c r="I246" i="37"/>
  <c r="AS246" i="37"/>
  <c r="AB246" i="37"/>
  <c r="R246" i="37"/>
  <c r="AT246" i="37"/>
  <c r="AM246" i="37"/>
  <c r="S246" i="37"/>
  <c r="K246" i="37"/>
  <c r="AA246" i="37"/>
  <c r="AN246" i="37"/>
  <c r="AB149" i="35"/>
  <c r="AD149" i="35"/>
  <c r="W149" i="35"/>
  <c r="AH149" i="35"/>
  <c r="X149" i="35"/>
  <c r="Y149" i="35"/>
  <c r="Q149" i="35"/>
  <c r="Z149" i="35"/>
  <c r="T149" i="35"/>
  <c r="S149" i="35"/>
  <c r="O149" i="35"/>
  <c r="AJ149" i="35"/>
  <c r="AO149" i="35"/>
  <c r="AL149" i="35"/>
  <c r="K149" i="35"/>
  <c r="AG149" i="35"/>
  <c r="AR149" i="35"/>
  <c r="I149" i="35"/>
  <c r="AA149" i="35"/>
  <c r="AM149" i="35"/>
  <c r="AN149" i="35"/>
  <c r="AS149" i="35"/>
  <c r="R149" i="35"/>
  <c r="AF149" i="35"/>
  <c r="AE149" i="35"/>
  <c r="P149" i="35"/>
  <c r="AI149" i="35"/>
  <c r="AQ149" i="35"/>
  <c r="N149" i="35"/>
  <c r="AK149" i="35"/>
  <c r="AC149" i="35"/>
  <c r="U149" i="35"/>
  <c r="L149" i="35"/>
  <c r="AT149" i="35"/>
  <c r="V149" i="35"/>
  <c r="AP149" i="35"/>
  <c r="M149" i="35"/>
  <c r="M528" i="37"/>
  <c r="AG528" i="37"/>
  <c r="Z528" i="37"/>
  <c r="Y528" i="37"/>
  <c r="P528" i="37"/>
  <c r="AI528" i="37"/>
  <c r="AD528" i="37"/>
  <c r="T528" i="37"/>
  <c r="AB528" i="37"/>
  <c r="AA528" i="37"/>
  <c r="V528" i="37"/>
  <c r="O528" i="37"/>
  <c r="S528" i="37"/>
  <c r="L528" i="37"/>
  <c r="R528" i="37"/>
  <c r="I528" i="37"/>
  <c r="K528" i="37"/>
  <c r="AL528" i="37"/>
  <c r="AJ528" i="37"/>
  <c r="W528" i="37"/>
  <c r="U528" i="37"/>
  <c r="AT528" i="37"/>
  <c r="AK528" i="37"/>
  <c r="AN528" i="37"/>
  <c r="AP528" i="37"/>
  <c r="AC528" i="37"/>
  <c r="AH528" i="37"/>
  <c r="AM528" i="37"/>
  <c r="AE528" i="37"/>
  <c r="AS528" i="37"/>
  <c r="AQ528" i="37"/>
  <c r="AF528" i="37"/>
  <c r="Q528" i="37"/>
  <c r="X528" i="37"/>
  <c r="AR528" i="37"/>
  <c r="N528" i="37"/>
  <c r="AO528" i="37"/>
  <c r="AK157" i="35"/>
  <c r="AJ157" i="35"/>
  <c r="AO157" i="35"/>
  <c r="AL157" i="35"/>
  <c r="O157" i="35"/>
  <c r="M157" i="35"/>
  <c r="AF157" i="35"/>
  <c r="AI157" i="35"/>
  <c r="AE157" i="35"/>
  <c r="AM157" i="35"/>
  <c r="AB157" i="35"/>
  <c r="AD157" i="35"/>
  <c r="W157" i="35"/>
  <c r="AC157" i="35"/>
  <c r="R157" i="35"/>
  <c r="AR157" i="35"/>
  <c r="L157" i="35"/>
  <c r="I157" i="35"/>
  <c r="AH157" i="35"/>
  <c r="AG157" i="35"/>
  <c r="S157" i="35"/>
  <c r="K157" i="35"/>
  <c r="Q157" i="35"/>
  <c r="N157" i="35"/>
  <c r="AP157" i="35"/>
  <c r="AN157" i="35"/>
  <c r="AS157" i="35"/>
  <c r="V157" i="35"/>
  <c r="X157" i="35"/>
  <c r="AT157" i="35"/>
  <c r="Z157" i="35"/>
  <c r="Y157" i="35"/>
  <c r="U157" i="35"/>
  <c r="P157" i="35"/>
  <c r="AQ157" i="35"/>
  <c r="AA157" i="35"/>
  <c r="T157" i="35"/>
  <c r="AN95" i="36"/>
  <c r="AT95" i="36"/>
  <c r="AS95" i="36"/>
  <c r="M95" i="36"/>
  <c r="K95" i="36"/>
  <c r="AP95" i="36"/>
  <c r="AO95" i="36"/>
  <c r="I95" i="36"/>
  <c r="AR95" i="36"/>
  <c r="AE95" i="36"/>
  <c r="AK95" i="36"/>
  <c r="AQ95" i="36"/>
  <c r="AM95" i="36"/>
  <c r="T95" i="36"/>
  <c r="O95" i="36"/>
  <c r="AA95" i="36"/>
  <c r="AG95" i="36"/>
  <c r="V95" i="36"/>
  <c r="AI95" i="36"/>
  <c r="AC95" i="36"/>
  <c r="P95" i="36"/>
  <c r="S95" i="36"/>
  <c r="AJ95" i="36"/>
  <c r="U95" i="36"/>
  <c r="L95" i="36"/>
  <c r="Q95" i="36"/>
  <c r="AD95" i="36"/>
  <c r="AH95" i="36"/>
  <c r="AB95" i="36"/>
  <c r="W95" i="36"/>
  <c r="R95" i="36"/>
  <c r="Z95" i="36"/>
  <c r="N95" i="36"/>
  <c r="X95" i="36"/>
  <c r="AF95" i="36"/>
  <c r="Y95" i="36"/>
  <c r="AL95" i="36"/>
  <c r="Q174" i="36"/>
  <c r="AS174" i="36"/>
  <c r="AM174" i="36"/>
  <c r="M174" i="36"/>
  <c r="AL174" i="36"/>
  <c r="AO174" i="36"/>
  <c r="AK174" i="36"/>
  <c r="W174" i="36"/>
  <c r="AH174" i="36"/>
  <c r="AJ174" i="36"/>
  <c r="AF174" i="36"/>
  <c r="L174" i="36"/>
  <c r="AD174" i="36"/>
  <c r="AE174" i="36"/>
  <c r="AA174" i="36"/>
  <c r="AI174" i="36"/>
  <c r="V174" i="36"/>
  <c r="AQ174" i="36"/>
  <c r="X174" i="36"/>
  <c r="R174" i="36"/>
  <c r="U174" i="36"/>
  <c r="N174" i="36"/>
  <c r="P174" i="36"/>
  <c r="T174" i="36"/>
  <c r="AB174" i="36"/>
  <c r="O174" i="36"/>
  <c r="AT174" i="36"/>
  <c r="K174" i="36"/>
  <c r="AR174" i="36"/>
  <c r="AG174" i="36"/>
  <c r="AC174" i="36"/>
  <c r="S174" i="36"/>
  <c r="Y174" i="36"/>
  <c r="I174" i="36"/>
  <c r="AN174" i="36"/>
  <c r="Z174" i="36"/>
  <c r="AP174" i="36"/>
  <c r="AH119" i="37"/>
  <c r="AT119" i="37"/>
  <c r="AD119" i="37"/>
  <c r="W119" i="37"/>
  <c r="S119" i="37"/>
  <c r="O119" i="37"/>
  <c r="AE119" i="37"/>
  <c r="I119" i="37"/>
  <c r="AM119" i="37"/>
  <c r="AS119" i="37"/>
  <c r="R119" i="37"/>
  <c r="T119" i="37"/>
  <c r="Q119" i="37"/>
  <c r="AK119" i="37"/>
  <c r="P119" i="37"/>
  <c r="U119" i="37"/>
  <c r="L119" i="37"/>
  <c r="AC119" i="37"/>
  <c r="AR119" i="37"/>
  <c r="AQ119" i="37"/>
  <c r="AI119" i="37"/>
  <c r="Y119" i="37"/>
  <c r="AB119" i="37"/>
  <c r="V119" i="37"/>
  <c r="AA119" i="37"/>
  <c r="K119" i="37"/>
  <c r="N119" i="37"/>
  <c r="AO119" i="37"/>
  <c r="AN119" i="37"/>
  <c r="AP119" i="37"/>
  <c r="AL119" i="37"/>
  <c r="X119" i="37"/>
  <c r="AG119" i="37"/>
  <c r="AJ119" i="37"/>
  <c r="AF119" i="37"/>
  <c r="M119" i="37"/>
  <c r="Z119" i="37"/>
  <c r="AD234" i="36"/>
  <c r="AE234" i="36"/>
  <c r="AA234" i="36"/>
  <c r="W234" i="36"/>
  <c r="AI234" i="36"/>
  <c r="Z234" i="36"/>
  <c r="Y234" i="36"/>
  <c r="U234" i="36"/>
  <c r="Q234" i="36"/>
  <c r="V234" i="36"/>
  <c r="T234" i="36"/>
  <c r="P234" i="36"/>
  <c r="L234" i="36"/>
  <c r="AL234" i="36"/>
  <c r="I234" i="36"/>
  <c r="AB234" i="36"/>
  <c r="AH234" i="36"/>
  <c r="AQ234" i="36"/>
  <c r="AN234" i="36"/>
  <c r="R234" i="36"/>
  <c r="AK234" i="36"/>
  <c r="S234" i="36"/>
  <c r="AO234" i="36"/>
  <c r="AC234" i="36"/>
  <c r="AJ234" i="36"/>
  <c r="AS234" i="36"/>
  <c r="K234" i="36"/>
  <c r="AR234" i="36"/>
  <c r="AT234" i="36"/>
  <c r="AM234" i="36"/>
  <c r="X234" i="36"/>
  <c r="O234" i="36"/>
  <c r="AF234" i="36"/>
  <c r="AG234" i="36"/>
  <c r="M234" i="36"/>
  <c r="N234" i="36"/>
  <c r="AP234" i="36"/>
  <c r="AF332" i="35"/>
  <c r="AI332" i="35"/>
  <c r="AG332" i="35"/>
  <c r="AK332" i="35"/>
  <c r="M332" i="35"/>
  <c r="AN332" i="35"/>
  <c r="AT332" i="35"/>
  <c r="AQ332" i="35"/>
  <c r="AC332" i="35"/>
  <c r="Z332" i="35"/>
  <c r="AJ332" i="35"/>
  <c r="Y332" i="35"/>
  <c r="K332" i="35"/>
  <c r="AE332" i="35"/>
  <c r="AP332" i="35"/>
  <c r="AB332" i="35"/>
  <c r="S332" i="35"/>
  <c r="AM332" i="35"/>
  <c r="X332" i="35"/>
  <c r="N332" i="35"/>
  <c r="R332" i="35"/>
  <c r="U332" i="35"/>
  <c r="AO332" i="35"/>
  <c r="V332" i="35"/>
  <c r="O332" i="35"/>
  <c r="AL332" i="35"/>
  <c r="AA332" i="35"/>
  <c r="W332" i="35"/>
  <c r="AR332" i="35"/>
  <c r="Q332" i="35"/>
  <c r="T332" i="35"/>
  <c r="AD332" i="35"/>
  <c r="AS332" i="35"/>
  <c r="I332" i="35"/>
  <c r="P332" i="35"/>
  <c r="L332" i="35"/>
  <c r="AH332" i="35"/>
  <c r="AF232" i="36"/>
  <c r="AH232" i="36"/>
  <c r="AD232" i="36"/>
  <c r="Z232" i="36"/>
  <c r="AB232" i="36"/>
  <c r="AC232" i="36"/>
  <c r="Y232" i="36"/>
  <c r="U232" i="36"/>
  <c r="AS232" i="36"/>
  <c r="S232" i="36"/>
  <c r="AA232" i="36"/>
  <c r="AR232" i="36"/>
  <c r="AM232" i="36"/>
  <c r="N232" i="36"/>
  <c r="AL232" i="36"/>
  <c r="AN232" i="36"/>
  <c r="W232" i="36"/>
  <c r="I232" i="36"/>
  <c r="Q232" i="36"/>
  <c r="AT232" i="36"/>
  <c r="AJ232" i="36"/>
  <c r="AO232" i="36"/>
  <c r="R232" i="36"/>
  <c r="M232" i="36"/>
  <c r="AI232" i="36"/>
  <c r="L232" i="36"/>
  <c r="AP232" i="36"/>
  <c r="AK232" i="36"/>
  <c r="AE232" i="36"/>
  <c r="O232" i="36"/>
  <c r="V232" i="36"/>
  <c r="P232" i="36"/>
  <c r="AG232" i="36"/>
  <c r="T232" i="36"/>
  <c r="X232" i="36"/>
  <c r="AQ232" i="36"/>
  <c r="K232" i="36"/>
  <c r="X402" i="35"/>
  <c r="AG402" i="35"/>
  <c r="AC402" i="35"/>
  <c r="I402" i="35"/>
  <c r="AP402" i="35"/>
  <c r="AO402" i="35"/>
  <c r="Q402" i="35"/>
  <c r="O402" i="35"/>
  <c r="AL402" i="35"/>
  <c r="AQ402" i="35"/>
  <c r="AI402" i="35"/>
  <c r="AN402" i="35"/>
  <c r="AR402" i="35"/>
  <c r="AH402" i="35"/>
  <c r="AK402" i="35"/>
  <c r="AB402" i="35"/>
  <c r="AE402" i="35"/>
  <c r="R402" i="35"/>
  <c r="P402" i="35"/>
  <c r="AJ402" i="35"/>
  <c r="S402" i="35"/>
  <c r="Z402" i="35"/>
  <c r="M402" i="35"/>
  <c r="W402" i="35"/>
  <c r="V402" i="35"/>
  <c r="AS402" i="35"/>
  <c r="N402" i="35"/>
  <c r="Y402" i="35"/>
  <c r="AF402" i="35"/>
  <c r="AT402" i="35"/>
  <c r="K402" i="35"/>
  <c r="U402" i="35"/>
  <c r="AD402" i="35"/>
  <c r="AA402" i="35"/>
  <c r="L402" i="35"/>
  <c r="AM402" i="35"/>
  <c r="T402" i="35"/>
  <c r="AO263" i="35"/>
  <c r="M263" i="35"/>
  <c r="AG263" i="35"/>
  <c r="AD263" i="35"/>
  <c r="AF263" i="35"/>
  <c r="X263" i="35"/>
  <c r="AI263" i="35"/>
  <c r="Z263" i="35"/>
  <c r="AA263" i="35"/>
  <c r="Q263" i="35"/>
  <c r="Y263" i="35"/>
  <c r="V263" i="35"/>
  <c r="U263" i="35"/>
  <c r="I263" i="35"/>
  <c r="O263" i="35"/>
  <c r="AL263" i="35"/>
  <c r="AQ263" i="35"/>
  <c r="AM263" i="35"/>
  <c r="L263" i="35"/>
  <c r="AT263" i="35"/>
  <c r="K263" i="35"/>
  <c r="AB263" i="35"/>
  <c r="R263" i="35"/>
  <c r="W263" i="35"/>
  <c r="AP263" i="35"/>
  <c r="AS263" i="35"/>
  <c r="S263" i="35"/>
  <c r="AH263" i="35"/>
  <c r="AE263" i="35"/>
  <c r="AN263" i="35"/>
  <c r="AK263" i="35"/>
  <c r="AR263" i="35"/>
  <c r="P263" i="35"/>
  <c r="AJ263" i="35"/>
  <c r="AC263" i="35"/>
  <c r="T263" i="35"/>
  <c r="N263" i="35"/>
  <c r="X282" i="36"/>
  <c r="AT282" i="36"/>
  <c r="N282" i="36"/>
  <c r="I282" i="36"/>
  <c r="AR282" i="36"/>
  <c r="S282" i="36"/>
  <c r="AP282" i="36"/>
  <c r="AQ282" i="36"/>
  <c r="AM282" i="36"/>
  <c r="AC282" i="36"/>
  <c r="AL282" i="36"/>
  <c r="AO282" i="36"/>
  <c r="AK282" i="36"/>
  <c r="AG282" i="36"/>
  <c r="AI282" i="36"/>
  <c r="AE282" i="36"/>
  <c r="K282" i="36"/>
  <c r="Y282" i="36"/>
  <c r="AB282" i="36"/>
  <c r="T282" i="36"/>
  <c r="L282" i="36"/>
  <c r="O282" i="36"/>
  <c r="AN282" i="36"/>
  <c r="AH282" i="36"/>
  <c r="AF282" i="36"/>
  <c r="M282" i="36"/>
  <c r="P282" i="36"/>
  <c r="AS282" i="36"/>
  <c r="AD282" i="36"/>
  <c r="W282" i="36"/>
  <c r="Z282" i="36"/>
  <c r="Q282" i="36"/>
  <c r="V282" i="36"/>
  <c r="U282" i="36"/>
  <c r="AA282" i="36"/>
  <c r="R282" i="36"/>
  <c r="AJ282" i="36"/>
  <c r="AS36" i="35"/>
  <c r="M36" i="35"/>
  <c r="V36" i="35"/>
  <c r="S36" i="35"/>
  <c r="AO36" i="35"/>
  <c r="I36" i="35"/>
  <c r="AR36" i="35"/>
  <c r="L36" i="35"/>
  <c r="K36" i="35"/>
  <c r="AJ36" i="35"/>
  <c r="P36" i="35"/>
  <c r="AB36" i="35"/>
  <c r="AK36" i="35"/>
  <c r="AE36" i="35"/>
  <c r="AN36" i="35"/>
  <c r="AQ36" i="35"/>
  <c r="AG36" i="35"/>
  <c r="Z36" i="35"/>
  <c r="AF36" i="35"/>
  <c r="AH36" i="35"/>
  <c r="Q36" i="35"/>
  <c r="AD36" i="35"/>
  <c r="R36" i="35"/>
  <c r="Y36" i="35"/>
  <c r="AI36" i="35"/>
  <c r="U36" i="35"/>
  <c r="AA36" i="35"/>
  <c r="AP36" i="35"/>
  <c r="AM36" i="35"/>
  <c r="W36" i="35"/>
  <c r="N36" i="35"/>
  <c r="T36" i="35"/>
  <c r="AC36" i="35"/>
  <c r="AT36" i="35"/>
  <c r="X36" i="35"/>
  <c r="O36" i="35"/>
  <c r="AL36" i="35"/>
  <c r="AS517" i="37"/>
  <c r="AH517" i="37"/>
  <c r="R517" i="37"/>
  <c r="I517" i="37"/>
  <c r="AE517" i="37"/>
  <c r="Y517" i="37"/>
  <c r="AD517" i="37"/>
  <c r="AT517" i="37"/>
  <c r="W517" i="37"/>
  <c r="AC517" i="37"/>
  <c r="AG517" i="37"/>
  <c r="M517" i="37"/>
  <c r="Q517" i="37"/>
  <c r="AN517" i="37"/>
  <c r="AQ517" i="37"/>
  <c r="AL517" i="37"/>
  <c r="AJ517" i="37"/>
  <c r="AM517" i="37"/>
  <c r="X517" i="37"/>
  <c r="K517" i="37"/>
  <c r="AO517" i="37"/>
  <c r="N517" i="37"/>
  <c r="AB517" i="37"/>
  <c r="V517" i="37"/>
  <c r="U517" i="37"/>
  <c r="AK517" i="37"/>
  <c r="L517" i="37"/>
  <c r="AI517" i="37"/>
  <c r="P517" i="37"/>
  <c r="Z517" i="37"/>
  <c r="AF517" i="37"/>
  <c r="AA517" i="37"/>
  <c r="AR517" i="37"/>
  <c r="AP517" i="37"/>
  <c r="S517" i="37"/>
  <c r="O517" i="37"/>
  <c r="T517" i="37"/>
  <c r="AE471" i="37"/>
  <c r="Y471" i="37"/>
  <c r="AB471" i="37"/>
  <c r="AL471" i="37"/>
  <c r="Z471" i="37"/>
  <c r="AS471" i="37"/>
  <c r="I471" i="37"/>
  <c r="AA471" i="37"/>
  <c r="L471" i="37"/>
  <c r="AO471" i="37"/>
  <c r="AR471" i="37"/>
  <c r="T471" i="37"/>
  <c r="AN471" i="37"/>
  <c r="AK471" i="37"/>
  <c r="AM471" i="37"/>
  <c r="N471" i="37"/>
  <c r="O471" i="37"/>
  <c r="Q471" i="37"/>
  <c r="AP471" i="37"/>
  <c r="AJ471" i="37"/>
  <c r="V471" i="37"/>
  <c r="U471" i="37"/>
  <c r="K471" i="37"/>
  <c r="M471" i="37"/>
  <c r="X471" i="37"/>
  <c r="AH471" i="37"/>
  <c r="AQ471" i="37"/>
  <c r="AG471" i="37"/>
  <c r="AD471" i="37"/>
  <c r="AT471" i="37"/>
  <c r="AF471" i="37"/>
  <c r="AC471" i="37"/>
  <c r="S471" i="37"/>
  <c r="R471" i="37"/>
  <c r="W471" i="37"/>
  <c r="P471" i="37"/>
  <c r="AI471" i="37"/>
  <c r="AI169" i="37"/>
  <c r="Z169" i="37"/>
  <c r="AP169" i="37"/>
  <c r="AN169" i="37"/>
  <c r="AD169" i="37"/>
  <c r="AF169" i="37"/>
  <c r="AM169" i="37"/>
  <c r="P169" i="37"/>
  <c r="AB169" i="37"/>
  <c r="N169" i="37"/>
  <c r="AQ169" i="37"/>
  <c r="T169" i="37"/>
  <c r="Q169" i="37"/>
  <c r="AK169" i="37"/>
  <c r="R169" i="37"/>
  <c r="AG169" i="37"/>
  <c r="V169" i="37"/>
  <c r="O169" i="37"/>
  <c r="S169" i="37"/>
  <c r="AA169" i="37"/>
  <c r="I169" i="37"/>
  <c r="AR169" i="37"/>
  <c r="Y169" i="37"/>
  <c r="X169" i="37"/>
  <c r="AO169" i="37"/>
  <c r="U169" i="37"/>
  <c r="AS169" i="37"/>
  <c r="AT169" i="37"/>
  <c r="K169" i="37"/>
  <c r="AE169" i="37"/>
  <c r="L169" i="37"/>
  <c r="AH169" i="37"/>
  <c r="W169" i="37"/>
  <c r="AC169" i="37"/>
  <c r="AJ169" i="37"/>
  <c r="AL169" i="37"/>
  <c r="M169" i="37"/>
  <c r="T578" i="36"/>
  <c r="AO578" i="36"/>
  <c r="AP578" i="36"/>
  <c r="AI578" i="36"/>
  <c r="AR578" i="36"/>
  <c r="AK578" i="36"/>
  <c r="AH578" i="36"/>
  <c r="AE578" i="36"/>
  <c r="L578" i="36"/>
  <c r="Z578" i="36"/>
  <c r="AF578" i="36"/>
  <c r="AG578" i="36"/>
  <c r="R578" i="36"/>
  <c r="P578" i="36"/>
  <c r="Y578" i="36"/>
  <c r="N578" i="36"/>
  <c r="AN578" i="36"/>
  <c r="AM578" i="36"/>
  <c r="W578" i="36"/>
  <c r="AT578" i="36"/>
  <c r="O578" i="36"/>
  <c r="AB578" i="36"/>
  <c r="AD578" i="36"/>
  <c r="Q578" i="36"/>
  <c r="I578" i="36"/>
  <c r="S578" i="36"/>
  <c r="U578" i="36"/>
  <c r="X578" i="36"/>
  <c r="AS578" i="36"/>
  <c r="K578" i="36"/>
  <c r="AA578" i="36"/>
  <c r="M578" i="36"/>
  <c r="AQ578" i="36"/>
  <c r="V578" i="36"/>
  <c r="AL578" i="36"/>
  <c r="AJ578" i="36"/>
  <c r="AC578" i="36"/>
  <c r="AM133" i="36"/>
  <c r="AT133" i="36"/>
  <c r="AP133" i="36"/>
  <c r="AH133" i="36"/>
  <c r="AG133" i="36"/>
  <c r="AI133" i="36"/>
  <c r="AO133" i="36"/>
  <c r="AK133" i="36"/>
  <c r="X133" i="36"/>
  <c r="AN133" i="36"/>
  <c r="AE133" i="36"/>
  <c r="AJ133" i="36"/>
  <c r="AF133" i="36"/>
  <c r="M133" i="36"/>
  <c r="Q133" i="36"/>
  <c r="O133" i="36"/>
  <c r="N133" i="36"/>
  <c r="L133" i="36"/>
  <c r="AA133" i="36"/>
  <c r="Z133" i="36"/>
  <c r="AR133" i="36"/>
  <c r="W133" i="36"/>
  <c r="U133" i="36"/>
  <c r="R133" i="36"/>
  <c r="K133" i="36"/>
  <c r="S133" i="36"/>
  <c r="P133" i="36"/>
  <c r="AS133" i="36"/>
  <c r="T133" i="36"/>
  <c r="AC133" i="36"/>
  <c r="AQ133" i="36"/>
  <c r="I133" i="36"/>
  <c r="AB133" i="36"/>
  <c r="AD133" i="36"/>
  <c r="Y133" i="36"/>
  <c r="AL133" i="36"/>
  <c r="V133" i="36"/>
  <c r="AM352" i="36"/>
  <c r="AS352" i="36"/>
  <c r="AL352" i="36"/>
  <c r="T352" i="36"/>
  <c r="P352" i="36"/>
  <c r="AI352" i="36"/>
  <c r="AN352" i="36"/>
  <c r="AF352" i="36"/>
  <c r="L352" i="36"/>
  <c r="V352" i="36"/>
  <c r="AE352" i="36"/>
  <c r="AH352" i="36"/>
  <c r="Y352" i="36"/>
  <c r="AP352" i="36"/>
  <c r="AD352" i="36"/>
  <c r="O352" i="36"/>
  <c r="M352" i="36"/>
  <c r="AG352" i="36"/>
  <c r="N352" i="36"/>
  <c r="AC352" i="36"/>
  <c r="AJ352" i="36"/>
  <c r="AT352" i="36"/>
  <c r="X352" i="36"/>
  <c r="AB352" i="36"/>
  <c r="AQ352" i="36"/>
  <c r="R352" i="36"/>
  <c r="U352" i="36"/>
  <c r="AR352" i="36"/>
  <c r="S352" i="36"/>
  <c r="AO352" i="36"/>
  <c r="K352" i="36"/>
  <c r="Z352" i="36"/>
  <c r="AA352" i="36"/>
  <c r="W352" i="36"/>
  <c r="Q352" i="36"/>
  <c r="AK352" i="36"/>
  <c r="I352" i="36"/>
  <c r="AP234" i="35"/>
  <c r="AM234" i="35"/>
  <c r="AH234" i="35"/>
  <c r="I234" i="35"/>
  <c r="AF234" i="35"/>
  <c r="AR234" i="35"/>
  <c r="AT234" i="35"/>
  <c r="AA234" i="35"/>
  <c r="AB234" i="35"/>
  <c r="W234" i="35"/>
  <c r="X234" i="35"/>
  <c r="AJ234" i="35"/>
  <c r="AQ234" i="35"/>
  <c r="AL234" i="35"/>
  <c r="M234" i="35"/>
  <c r="AO234" i="35"/>
  <c r="T234" i="35"/>
  <c r="AS234" i="35"/>
  <c r="L234" i="35"/>
  <c r="Z234" i="35"/>
  <c r="AG234" i="35"/>
  <c r="P234" i="35"/>
  <c r="V234" i="35"/>
  <c r="AN234" i="35"/>
  <c r="O234" i="35"/>
  <c r="AI234" i="35"/>
  <c r="S234" i="35"/>
  <c r="Q234" i="35"/>
  <c r="Y234" i="35"/>
  <c r="AK234" i="35"/>
  <c r="AC234" i="35"/>
  <c r="U234" i="35"/>
  <c r="AD234" i="35"/>
  <c r="R234" i="35"/>
  <c r="K234" i="35"/>
  <c r="N234" i="35"/>
  <c r="AE234" i="35"/>
  <c r="AO116" i="35"/>
  <c r="I116" i="35"/>
  <c r="AQ116" i="35"/>
  <c r="X116" i="35"/>
  <c r="AK116" i="35"/>
  <c r="AR116" i="35"/>
  <c r="AJ116" i="35"/>
  <c r="AN116" i="35"/>
  <c r="AT116" i="35"/>
  <c r="AG116" i="35"/>
  <c r="AM116" i="35"/>
  <c r="AD116" i="35"/>
  <c r="AE116" i="35"/>
  <c r="Z116" i="35"/>
  <c r="Q116" i="35"/>
  <c r="R116" i="35"/>
  <c r="AA116" i="35"/>
  <c r="P116" i="35"/>
  <c r="AH116" i="35"/>
  <c r="T116" i="35"/>
  <c r="AS116" i="35"/>
  <c r="AB116" i="35"/>
  <c r="K116" i="35"/>
  <c r="AP116" i="35"/>
  <c r="W116" i="35"/>
  <c r="AI116" i="35"/>
  <c r="L116" i="35"/>
  <c r="U116" i="35"/>
  <c r="AL116" i="35"/>
  <c r="V116" i="35"/>
  <c r="Y116" i="35"/>
  <c r="AC116" i="35"/>
  <c r="M116" i="35"/>
  <c r="AF116" i="35"/>
  <c r="O116" i="35"/>
  <c r="S116" i="35"/>
  <c r="N116" i="35"/>
  <c r="Q122" i="35"/>
  <c r="N122" i="35"/>
  <c r="AM122" i="35"/>
  <c r="M122" i="35"/>
  <c r="S122" i="35"/>
  <c r="AC122" i="35"/>
  <c r="AH122" i="35"/>
  <c r="R122" i="35"/>
  <c r="AJ122" i="35"/>
  <c r="U122" i="35"/>
  <c r="AO122" i="35"/>
  <c r="AS122" i="35"/>
  <c r="AA122" i="35"/>
  <c r="AG122" i="35"/>
  <c r="AQ122" i="35"/>
  <c r="K122" i="35"/>
  <c r="X122" i="35"/>
  <c r="AN122" i="35"/>
  <c r="AI122" i="35"/>
  <c r="V122" i="35"/>
  <c r="AB122" i="35"/>
  <c r="I122" i="35"/>
  <c r="W122" i="35"/>
  <c r="AT122" i="35"/>
  <c r="AL122" i="35"/>
  <c r="Y122" i="35"/>
  <c r="AP122" i="35"/>
  <c r="AK122" i="35"/>
  <c r="AE122" i="35"/>
  <c r="Z122" i="35"/>
  <c r="AD122" i="35"/>
  <c r="T122" i="35"/>
  <c r="AF122" i="35"/>
  <c r="O122" i="35"/>
  <c r="L122" i="35"/>
  <c r="AR122" i="35"/>
  <c r="P122" i="35"/>
  <c r="AO112" i="35"/>
  <c r="I112" i="35"/>
  <c r="AN112" i="35"/>
  <c r="P112" i="35"/>
  <c r="N112" i="35"/>
  <c r="AH112" i="35"/>
  <c r="T112" i="35"/>
  <c r="AK112" i="35"/>
  <c r="AR112" i="35"/>
  <c r="AF112" i="35"/>
  <c r="AL112" i="35"/>
  <c r="AI112" i="35"/>
  <c r="AC112" i="35"/>
  <c r="S112" i="35"/>
  <c r="AP112" i="35"/>
  <c r="AG112" i="35"/>
  <c r="AM112" i="35"/>
  <c r="Z112" i="35"/>
  <c r="AD112" i="35"/>
  <c r="O112" i="35"/>
  <c r="Q112" i="35"/>
  <c r="R112" i="35"/>
  <c r="AJ112" i="35"/>
  <c r="X112" i="35"/>
  <c r="W112" i="35"/>
  <c r="V112" i="35"/>
  <c r="U112" i="35"/>
  <c r="AQ112" i="35"/>
  <c r="M112" i="35"/>
  <c r="AE112" i="35"/>
  <c r="AS112" i="35"/>
  <c r="Y112" i="35"/>
  <c r="AB112" i="35"/>
  <c r="AT112" i="35"/>
  <c r="L112" i="35"/>
  <c r="K112" i="35"/>
  <c r="AA112" i="35"/>
  <c r="AJ260" i="37"/>
  <c r="Y260" i="37"/>
  <c r="AK260" i="37"/>
  <c r="L260" i="37"/>
  <c r="AC260" i="37"/>
  <c r="V260" i="37"/>
  <c r="AO260" i="37"/>
  <c r="AA260" i="37"/>
  <c r="P260" i="37"/>
  <c r="X260" i="37"/>
  <c r="AM260" i="37"/>
  <c r="AT260" i="37"/>
  <c r="Q260" i="37"/>
  <c r="AR260" i="37"/>
  <c r="AE260" i="37"/>
  <c r="I260" i="37"/>
  <c r="R260" i="37"/>
  <c r="AS260" i="37"/>
  <c r="K260" i="37"/>
  <c r="Z260" i="37"/>
  <c r="AD260" i="37"/>
  <c r="AL260" i="37"/>
  <c r="W260" i="37"/>
  <c r="U260" i="37"/>
  <c r="AF260" i="37"/>
  <c r="AN260" i="37"/>
  <c r="AP260" i="37"/>
  <c r="S260" i="37"/>
  <c r="M260" i="37"/>
  <c r="AG260" i="37"/>
  <c r="AI260" i="37"/>
  <c r="T260" i="37"/>
  <c r="AH260" i="37"/>
  <c r="AQ260" i="37"/>
  <c r="AB260" i="37"/>
  <c r="O260" i="37"/>
  <c r="N260" i="37"/>
  <c r="AA313" i="37"/>
  <c r="Q313" i="37"/>
  <c r="N313" i="37"/>
  <c r="W313" i="37"/>
  <c r="AT313" i="37"/>
  <c r="AS313" i="37"/>
  <c r="S313" i="37"/>
  <c r="AN313" i="37"/>
  <c r="Z313" i="37"/>
  <c r="AM313" i="37"/>
  <c r="AB313" i="37"/>
  <c r="AP313" i="37"/>
  <c r="M313" i="37"/>
  <c r="I313" i="37"/>
  <c r="AL313" i="37"/>
  <c r="V313" i="37"/>
  <c r="AD313" i="37"/>
  <c r="AC313" i="37"/>
  <c r="AF313" i="37"/>
  <c r="K313" i="37"/>
  <c r="P313" i="37"/>
  <c r="AI313" i="37"/>
  <c r="AR313" i="37"/>
  <c r="R313" i="37"/>
  <c r="T313" i="37"/>
  <c r="AQ313" i="37"/>
  <c r="X313" i="37"/>
  <c r="L313" i="37"/>
  <c r="Y313" i="37"/>
  <c r="AH313" i="37"/>
  <c r="O313" i="37"/>
  <c r="AJ313" i="37"/>
  <c r="U313" i="37"/>
  <c r="AE313" i="37"/>
  <c r="AK313" i="37"/>
  <c r="AO313" i="37"/>
  <c r="AG313" i="37"/>
  <c r="AB590" i="36"/>
  <c r="L590" i="36"/>
  <c r="AR590" i="36"/>
  <c r="U590" i="36"/>
  <c r="AD590" i="36"/>
  <c r="AI590" i="36"/>
  <c r="P590" i="36"/>
  <c r="Q590" i="36"/>
  <c r="Z590" i="36"/>
  <c r="AE590" i="36"/>
  <c r="AN590" i="36"/>
  <c r="AJ590" i="36"/>
  <c r="I590" i="36"/>
  <c r="AF590" i="36"/>
  <c r="AS590" i="36"/>
  <c r="AT590" i="36"/>
  <c r="AQ590" i="36"/>
  <c r="X590" i="36"/>
  <c r="AO590" i="36"/>
  <c r="AP590" i="36"/>
  <c r="AM590" i="36"/>
  <c r="M590" i="36"/>
  <c r="S590" i="36"/>
  <c r="AL590" i="36"/>
  <c r="O590" i="36"/>
  <c r="AH590" i="36"/>
  <c r="K590" i="36"/>
  <c r="AC590" i="36"/>
  <c r="AA590" i="36"/>
  <c r="AK590" i="36"/>
  <c r="AG590" i="36"/>
  <c r="Y590" i="36"/>
  <c r="W590" i="36"/>
  <c r="V590" i="36"/>
  <c r="T590" i="36"/>
  <c r="N590" i="36"/>
  <c r="R590" i="36"/>
  <c r="R141" i="35"/>
  <c r="AJ141" i="35"/>
  <c r="AO141" i="35"/>
  <c r="AL141" i="35"/>
  <c r="O141" i="35"/>
  <c r="M141" i="35"/>
  <c r="AF141" i="35"/>
  <c r="AI141" i="35"/>
  <c r="AE141" i="35"/>
  <c r="AM141" i="35"/>
  <c r="AB141" i="35"/>
  <c r="AD141" i="35"/>
  <c r="W141" i="35"/>
  <c r="AC141" i="35"/>
  <c r="AR141" i="35"/>
  <c r="L141" i="35"/>
  <c r="I141" i="35"/>
  <c r="AH141" i="35"/>
  <c r="AG141" i="35"/>
  <c r="T141" i="35"/>
  <c r="Y141" i="35"/>
  <c r="AA141" i="35"/>
  <c r="P141" i="35"/>
  <c r="AQ141" i="35"/>
  <c r="AT141" i="35"/>
  <c r="Z141" i="35"/>
  <c r="U141" i="35"/>
  <c r="AN141" i="35"/>
  <c r="AS141" i="35"/>
  <c r="V141" i="35"/>
  <c r="X141" i="35"/>
  <c r="Q141" i="35"/>
  <c r="AK141" i="35"/>
  <c r="K141" i="35"/>
  <c r="AP141" i="35"/>
  <c r="S141" i="35"/>
  <c r="N141" i="35"/>
  <c r="R138" i="36"/>
  <c r="O138" i="36"/>
  <c r="K138" i="36"/>
  <c r="M138" i="36"/>
  <c r="AB138" i="36"/>
  <c r="AT138" i="36"/>
  <c r="N138" i="36"/>
  <c r="I138" i="36"/>
  <c r="AR138" i="36"/>
  <c r="AP138" i="36"/>
  <c r="AQ138" i="36"/>
  <c r="AG138" i="36"/>
  <c r="Z138" i="36"/>
  <c r="Y138" i="36"/>
  <c r="U138" i="36"/>
  <c r="S138" i="36"/>
  <c r="AJ138" i="36"/>
  <c r="L138" i="36"/>
  <c r="AE138" i="36"/>
  <c r="AI138" i="36"/>
  <c r="T138" i="36"/>
  <c r="AC138" i="36"/>
  <c r="AA138" i="36"/>
  <c r="Q138" i="36"/>
  <c r="AL138" i="36"/>
  <c r="P138" i="36"/>
  <c r="AN138" i="36"/>
  <c r="AH138" i="36"/>
  <c r="W138" i="36"/>
  <c r="AD138" i="36"/>
  <c r="AK138" i="36"/>
  <c r="AF138" i="36"/>
  <c r="AM138" i="36"/>
  <c r="X138" i="36"/>
  <c r="AS138" i="36"/>
  <c r="V138" i="36"/>
  <c r="AO138" i="36"/>
  <c r="S175" i="35"/>
  <c r="AB175" i="35"/>
  <c r="AP175" i="35"/>
  <c r="AS175" i="35"/>
  <c r="Y175" i="35"/>
  <c r="W175" i="35"/>
  <c r="AL175" i="35"/>
  <c r="AQ175" i="35"/>
  <c r="AM175" i="35"/>
  <c r="O175" i="35"/>
  <c r="M175" i="35"/>
  <c r="AH175" i="35"/>
  <c r="AK175" i="35"/>
  <c r="AE175" i="35"/>
  <c r="AN175" i="35"/>
  <c r="R175" i="35"/>
  <c r="P175" i="35"/>
  <c r="AR175" i="35"/>
  <c r="AO175" i="35"/>
  <c r="Z175" i="35"/>
  <c r="Q175" i="35"/>
  <c r="V175" i="35"/>
  <c r="I175" i="35"/>
  <c r="AJ175" i="35"/>
  <c r="AC175" i="35"/>
  <c r="N175" i="35"/>
  <c r="AI175" i="35"/>
  <c r="AF175" i="35"/>
  <c r="AT175" i="35"/>
  <c r="K175" i="35"/>
  <c r="AG175" i="35"/>
  <c r="AD175" i="35"/>
  <c r="X175" i="35"/>
  <c r="L175" i="35"/>
  <c r="AA175" i="35"/>
  <c r="U175" i="35"/>
  <c r="T175" i="35"/>
  <c r="L17" i="37"/>
  <c r="AC17" i="37"/>
  <c r="O17" i="37"/>
  <c r="AP17" i="37"/>
  <c r="AF17" i="37"/>
  <c r="S17" i="37"/>
  <c r="V17" i="37"/>
  <c r="AS17" i="37"/>
  <c r="AJ17" i="37"/>
  <c r="U17" i="37"/>
  <c r="AB17" i="37"/>
  <c r="AT17" i="37"/>
  <c r="AN17" i="37"/>
  <c r="AL17" i="37"/>
  <c r="X17" i="37"/>
  <c r="N17" i="37"/>
  <c r="AQ17" i="37"/>
  <c r="AA17" i="37"/>
  <c r="AD17" i="37"/>
  <c r="T17" i="37"/>
  <c r="AR17" i="37"/>
  <c r="Z17" i="37"/>
  <c r="Y17" i="37"/>
  <c r="AE17" i="37"/>
  <c r="K17" i="37"/>
  <c r="AO17" i="37"/>
  <c r="AK17" i="37"/>
  <c r="P17" i="37"/>
  <c r="AI17" i="37"/>
  <c r="AH17" i="37"/>
  <c r="M17" i="37"/>
  <c r="AG17" i="37"/>
  <c r="I17" i="37"/>
  <c r="AM17" i="37"/>
  <c r="W17" i="37"/>
  <c r="Q17" i="37"/>
  <c r="R17" i="37"/>
  <c r="AE367" i="35"/>
  <c r="AC367" i="35"/>
  <c r="AH367" i="35"/>
  <c r="S367" i="35"/>
  <c r="T367" i="35"/>
  <c r="X367" i="35"/>
  <c r="Y367" i="35"/>
  <c r="AB367" i="35"/>
  <c r="K367" i="35"/>
  <c r="AT367" i="35"/>
  <c r="U367" i="35"/>
  <c r="W367" i="35"/>
  <c r="AQ367" i="35"/>
  <c r="AA367" i="35"/>
  <c r="N367" i="35"/>
  <c r="AK367" i="35"/>
  <c r="AR367" i="35"/>
  <c r="AF367" i="35"/>
  <c r="O367" i="35"/>
  <c r="P367" i="35"/>
  <c r="M367" i="35"/>
  <c r="AD367" i="35"/>
  <c r="I367" i="35"/>
  <c r="V367" i="35"/>
  <c r="R367" i="35"/>
  <c r="AL367" i="35"/>
  <c r="AM367" i="35"/>
  <c r="AI367" i="35"/>
  <c r="AP367" i="35"/>
  <c r="AG367" i="35"/>
  <c r="Z367" i="35"/>
  <c r="AO367" i="35"/>
  <c r="AN367" i="35"/>
  <c r="Q367" i="35"/>
  <c r="L367" i="35"/>
  <c r="AS367" i="35"/>
  <c r="AJ367" i="35"/>
  <c r="AB404" i="35"/>
  <c r="AD404" i="35"/>
  <c r="W404" i="35"/>
  <c r="AH404" i="35"/>
  <c r="X404" i="35"/>
  <c r="Y404" i="35"/>
  <c r="Q404" i="35"/>
  <c r="Z404" i="35"/>
  <c r="T404" i="35"/>
  <c r="S404" i="35"/>
  <c r="O404" i="35"/>
  <c r="AJ404" i="35"/>
  <c r="AO404" i="35"/>
  <c r="AL404" i="35"/>
  <c r="K404" i="35"/>
  <c r="M404" i="35"/>
  <c r="L404" i="35"/>
  <c r="AC404" i="35"/>
  <c r="AT404" i="35"/>
  <c r="U404" i="35"/>
  <c r="N404" i="35"/>
  <c r="AI404" i="35"/>
  <c r="AQ404" i="35"/>
  <c r="AA404" i="35"/>
  <c r="AF404" i="35"/>
  <c r="AE404" i="35"/>
  <c r="V404" i="35"/>
  <c r="AP404" i="35"/>
  <c r="P404" i="35"/>
  <c r="I404" i="35"/>
  <c r="AM404" i="35"/>
  <c r="AG404" i="35"/>
  <c r="AS404" i="35"/>
  <c r="AR404" i="35"/>
  <c r="AN404" i="35"/>
  <c r="R404" i="35"/>
  <c r="AK404" i="35"/>
  <c r="AM437" i="37"/>
  <c r="V437" i="37"/>
  <c r="AO437" i="37"/>
  <c r="I437" i="37"/>
  <c r="AP437" i="37"/>
  <c r="AK437" i="37"/>
  <c r="AN437" i="37"/>
  <c r="T437" i="37"/>
  <c r="AJ437" i="37"/>
  <c r="O437" i="37"/>
  <c r="AG437" i="37"/>
  <c r="AI437" i="37"/>
  <c r="L437" i="37"/>
  <c r="W437" i="37"/>
  <c r="Z437" i="37"/>
  <c r="AR437" i="37"/>
  <c r="AC437" i="37"/>
  <c r="AD437" i="37"/>
  <c r="AL437" i="37"/>
  <c r="K437" i="37"/>
  <c r="M437" i="37"/>
  <c r="AH437" i="37"/>
  <c r="AE437" i="37"/>
  <c r="Q437" i="37"/>
  <c r="AQ437" i="37"/>
  <c r="AT437" i="37"/>
  <c r="P437" i="37"/>
  <c r="X437" i="37"/>
  <c r="Y437" i="37"/>
  <c r="AB437" i="37"/>
  <c r="AF437" i="37"/>
  <c r="AS437" i="37"/>
  <c r="U437" i="37"/>
  <c r="R437" i="37"/>
  <c r="AA437" i="37"/>
  <c r="S437" i="37"/>
  <c r="N437" i="37"/>
  <c r="AC105" i="37"/>
  <c r="AE105" i="37"/>
  <c r="W105" i="37"/>
  <c r="AS105" i="37"/>
  <c r="I105" i="37"/>
  <c r="AJ105" i="37"/>
  <c r="AF105" i="37"/>
  <c r="Z105" i="37"/>
  <c r="AR105" i="37"/>
  <c r="X105" i="37"/>
  <c r="AO105" i="37"/>
  <c r="AN105" i="37"/>
  <c r="AG105" i="37"/>
  <c r="AI105" i="37"/>
  <c r="P105" i="37"/>
  <c r="AQ105" i="37"/>
  <c r="AT105" i="37"/>
  <c r="V105" i="37"/>
  <c r="AL105" i="37"/>
  <c r="R105" i="37"/>
  <c r="AD105" i="37"/>
  <c r="AP105" i="37"/>
  <c r="AA105" i="37"/>
  <c r="AK105" i="37"/>
  <c r="N105" i="37"/>
  <c r="Y105" i="37"/>
  <c r="Q105" i="37"/>
  <c r="AM105" i="37"/>
  <c r="U105" i="37"/>
  <c r="T105" i="37"/>
  <c r="S105" i="37"/>
  <c r="K105" i="37"/>
  <c r="L105" i="37"/>
  <c r="O105" i="37"/>
  <c r="AB105" i="37"/>
  <c r="M105" i="37"/>
  <c r="AH105" i="37"/>
  <c r="AN97" i="37"/>
  <c r="S97" i="37"/>
  <c r="AJ97" i="37"/>
  <c r="P97" i="37"/>
  <c r="K97" i="37"/>
  <c r="AQ97" i="37"/>
  <c r="AK97" i="37"/>
  <c r="R97" i="37"/>
  <c r="U97" i="37"/>
  <c r="AR97" i="37"/>
  <c r="AT97" i="37"/>
  <c r="O97" i="37"/>
  <c r="I97" i="37"/>
  <c r="Z97" i="37"/>
  <c r="AE97" i="37"/>
  <c r="AA97" i="37"/>
  <c r="AD97" i="37"/>
  <c r="AF97" i="37"/>
  <c r="T97" i="37"/>
  <c r="AO97" i="37"/>
  <c r="W97" i="37"/>
  <c r="AS97" i="37"/>
  <c r="L97" i="37"/>
  <c r="Q97" i="37"/>
  <c r="AM97" i="37"/>
  <c r="AH97" i="37"/>
  <c r="AL97" i="37"/>
  <c r="X97" i="37"/>
  <c r="AC97" i="37"/>
  <c r="V97" i="37"/>
  <c r="M97" i="37"/>
  <c r="AP97" i="37"/>
  <c r="AG97" i="37"/>
  <c r="Y97" i="37"/>
  <c r="AI97" i="37"/>
  <c r="N97" i="37"/>
  <c r="AB97" i="37"/>
  <c r="W465" i="37"/>
  <c r="V465" i="37"/>
  <c r="AT465" i="37"/>
  <c r="AJ465" i="37"/>
  <c r="S465" i="37"/>
  <c r="Q465" i="37"/>
  <c r="AK465" i="37"/>
  <c r="AS465" i="37"/>
  <c r="O465" i="37"/>
  <c r="L465" i="37"/>
  <c r="AC465" i="37"/>
  <c r="Y465" i="37"/>
  <c r="AE465" i="37"/>
  <c r="AG465" i="37"/>
  <c r="T465" i="37"/>
  <c r="AD465" i="37"/>
  <c r="X465" i="37"/>
  <c r="K465" i="37"/>
  <c r="R465" i="37"/>
  <c r="AB465" i="37"/>
  <c r="AR465" i="37"/>
  <c r="I465" i="37"/>
  <c r="U465" i="37"/>
  <c r="AL465" i="37"/>
  <c r="AN465" i="37"/>
  <c r="AI465" i="37"/>
  <c r="Z465" i="37"/>
  <c r="AP465" i="37"/>
  <c r="AA465" i="37"/>
  <c r="M465" i="37"/>
  <c r="P465" i="37"/>
  <c r="AM465" i="37"/>
  <c r="N465" i="37"/>
  <c r="AH465" i="37"/>
  <c r="AO465" i="37"/>
  <c r="AQ465" i="37"/>
  <c r="AF465" i="37"/>
  <c r="AM194" i="35"/>
  <c r="AP194" i="35"/>
  <c r="AJ194" i="35"/>
  <c r="AT194" i="35"/>
  <c r="T194" i="35"/>
  <c r="AI194" i="35"/>
  <c r="AK194" i="35"/>
  <c r="AC194" i="35"/>
  <c r="AL194" i="35"/>
  <c r="AH194" i="35"/>
  <c r="AE194" i="35"/>
  <c r="AF194" i="35"/>
  <c r="V194" i="35"/>
  <c r="AB194" i="35"/>
  <c r="AS194" i="35"/>
  <c r="O194" i="35"/>
  <c r="X194" i="35"/>
  <c r="L194" i="35"/>
  <c r="AA194" i="35"/>
  <c r="N194" i="35"/>
  <c r="Q194" i="35"/>
  <c r="M194" i="35"/>
  <c r="W194" i="35"/>
  <c r="AO194" i="35"/>
  <c r="Y194" i="35"/>
  <c r="S194" i="35"/>
  <c r="AG194" i="35"/>
  <c r="K194" i="35"/>
  <c r="P194" i="35"/>
  <c r="AD194" i="35"/>
  <c r="U194" i="35"/>
  <c r="AR194" i="35"/>
  <c r="Z194" i="35"/>
  <c r="AN194" i="35"/>
  <c r="R194" i="35"/>
  <c r="I194" i="35"/>
  <c r="AQ194" i="35"/>
  <c r="Y363" i="37"/>
  <c r="O363" i="37"/>
  <c r="AF363" i="37"/>
  <c r="N363" i="37"/>
  <c r="AQ363" i="37"/>
  <c r="AN363" i="37"/>
  <c r="AM363" i="37"/>
  <c r="Z363" i="37"/>
  <c r="Q363" i="37"/>
  <c r="K363" i="37"/>
  <c r="AJ363" i="37"/>
  <c r="V363" i="37"/>
  <c r="R363" i="37"/>
  <c r="AG363" i="37"/>
  <c r="AT363" i="37"/>
  <c r="U363" i="37"/>
  <c r="AB363" i="37"/>
  <c r="W363" i="37"/>
  <c r="T363" i="37"/>
  <c r="I363" i="37"/>
  <c r="AH363" i="37"/>
  <c r="AL363" i="37"/>
  <c r="M363" i="37"/>
  <c r="AC363" i="37"/>
  <c r="AS363" i="37"/>
  <c r="AP363" i="37"/>
  <c r="AO363" i="37"/>
  <c r="AE363" i="37"/>
  <c r="L363" i="37"/>
  <c r="S363" i="37"/>
  <c r="AI363" i="37"/>
  <c r="P363" i="37"/>
  <c r="AK363" i="37"/>
  <c r="AA363" i="37"/>
  <c r="X363" i="37"/>
  <c r="AD363" i="37"/>
  <c r="AR363" i="37"/>
  <c r="X274" i="36"/>
  <c r="AT274" i="36"/>
  <c r="N274" i="36"/>
  <c r="I274" i="36"/>
  <c r="AR274" i="36"/>
  <c r="S274" i="36"/>
  <c r="AP274" i="36"/>
  <c r="AQ274" i="36"/>
  <c r="AM274" i="36"/>
  <c r="AC274" i="36"/>
  <c r="AL274" i="36"/>
  <c r="AO274" i="36"/>
  <c r="AK274" i="36"/>
  <c r="AG274" i="36"/>
  <c r="AI274" i="36"/>
  <c r="AD274" i="36"/>
  <c r="O274" i="36"/>
  <c r="Q274" i="36"/>
  <c r="Z274" i="36"/>
  <c r="AF274" i="36"/>
  <c r="L274" i="36"/>
  <c r="V274" i="36"/>
  <c r="P274" i="36"/>
  <c r="R274" i="36"/>
  <c r="K274" i="36"/>
  <c r="AJ274" i="36"/>
  <c r="AB274" i="36"/>
  <c r="AH274" i="36"/>
  <c r="M274" i="36"/>
  <c r="AE274" i="36"/>
  <c r="AS274" i="36"/>
  <c r="Y274" i="36"/>
  <c r="T274" i="36"/>
  <c r="AN274" i="36"/>
  <c r="AA274" i="36"/>
  <c r="U274" i="36"/>
  <c r="W274" i="36"/>
  <c r="AP415" i="36"/>
  <c r="AC415" i="36"/>
  <c r="N415" i="36"/>
  <c r="AB415" i="36"/>
  <c r="AA415" i="36"/>
  <c r="O415" i="36"/>
  <c r="AO415" i="36"/>
  <c r="X415" i="36"/>
  <c r="V415" i="36"/>
  <c r="I415" i="36"/>
  <c r="AH415" i="36"/>
  <c r="T415" i="36"/>
  <c r="Q415" i="36"/>
  <c r="AT415" i="36"/>
  <c r="Z415" i="36"/>
  <c r="AQ415" i="36"/>
  <c r="AM415" i="36"/>
  <c r="AL415" i="36"/>
  <c r="AE415" i="36"/>
  <c r="AR415" i="36"/>
  <c r="AG415" i="36"/>
  <c r="Y415" i="36"/>
  <c r="AK415" i="36"/>
  <c r="AN415" i="36"/>
  <c r="AD415" i="36"/>
  <c r="L415" i="36"/>
  <c r="U415" i="36"/>
  <c r="K415" i="36"/>
  <c r="AS415" i="36"/>
  <c r="AF415" i="36"/>
  <c r="S415" i="36"/>
  <c r="R415" i="36"/>
  <c r="AI415" i="36"/>
  <c r="M415" i="36"/>
  <c r="P415" i="36"/>
  <c r="AJ415" i="36"/>
  <c r="W415" i="36"/>
  <c r="AR140" i="36"/>
  <c r="L140" i="36"/>
  <c r="AT140" i="36"/>
  <c r="AQ140" i="36"/>
  <c r="Q140" i="36"/>
  <c r="AN140" i="36"/>
  <c r="AS140" i="36"/>
  <c r="AO140" i="36"/>
  <c r="AG140" i="36"/>
  <c r="Z140" i="36"/>
  <c r="AP140" i="36"/>
  <c r="AJ140" i="36"/>
  <c r="AM140" i="36"/>
  <c r="AI140" i="36"/>
  <c r="V140" i="36"/>
  <c r="W140" i="36"/>
  <c r="K140" i="36"/>
  <c r="AF140" i="36"/>
  <c r="R140" i="36"/>
  <c r="AK140" i="36"/>
  <c r="AB140" i="36"/>
  <c r="M140" i="36"/>
  <c r="U140" i="36"/>
  <c r="AD140" i="36"/>
  <c r="Y140" i="36"/>
  <c r="T140" i="36"/>
  <c r="O140" i="36"/>
  <c r="P140" i="36"/>
  <c r="AH140" i="36"/>
  <c r="I140" i="36"/>
  <c r="AE140" i="36"/>
  <c r="N140" i="36"/>
  <c r="S140" i="36"/>
  <c r="X140" i="36"/>
  <c r="AC140" i="36"/>
  <c r="AL140" i="36"/>
  <c r="AA140" i="36"/>
  <c r="AF575" i="35"/>
  <c r="AK575" i="35"/>
  <c r="AT575" i="35"/>
  <c r="N575" i="35"/>
  <c r="AA575" i="35"/>
  <c r="AB575" i="35"/>
  <c r="AG575" i="35"/>
  <c r="AP575" i="35"/>
  <c r="W575" i="35"/>
  <c r="X575" i="35"/>
  <c r="AC575" i="35"/>
  <c r="AL575" i="35"/>
  <c r="AE575" i="35"/>
  <c r="AM575" i="35"/>
  <c r="AN575" i="35"/>
  <c r="AS575" i="35"/>
  <c r="M575" i="35"/>
  <c r="V575" i="35"/>
  <c r="AQ575" i="35"/>
  <c r="L575" i="35"/>
  <c r="Z575" i="35"/>
  <c r="AR575" i="35"/>
  <c r="AJ575" i="35"/>
  <c r="AO575" i="35"/>
  <c r="R575" i="35"/>
  <c r="U575" i="35"/>
  <c r="K575" i="35"/>
  <c r="Y575" i="35"/>
  <c r="O575" i="35"/>
  <c r="AI575" i="35"/>
  <c r="Q575" i="35"/>
  <c r="I575" i="35"/>
  <c r="T575" i="35"/>
  <c r="AH575" i="35"/>
  <c r="P575" i="35"/>
  <c r="AD575" i="35"/>
  <c r="S575" i="35"/>
  <c r="AL254" i="36"/>
  <c r="AO254" i="36"/>
  <c r="AK254" i="36"/>
  <c r="AG254" i="36"/>
  <c r="AH254" i="36"/>
  <c r="AJ254" i="36"/>
  <c r="AF254" i="36"/>
  <c r="AB254" i="36"/>
  <c r="X254" i="36"/>
  <c r="AD254" i="36"/>
  <c r="AE254" i="36"/>
  <c r="AA254" i="36"/>
  <c r="W254" i="36"/>
  <c r="AP254" i="36"/>
  <c r="O254" i="36"/>
  <c r="Q254" i="36"/>
  <c r="Z254" i="36"/>
  <c r="I254" i="36"/>
  <c r="L254" i="36"/>
  <c r="AS254" i="36"/>
  <c r="AQ254" i="36"/>
  <c r="S254" i="36"/>
  <c r="AT254" i="36"/>
  <c r="U254" i="36"/>
  <c r="V254" i="36"/>
  <c r="P254" i="36"/>
  <c r="K254" i="36"/>
  <c r="AR254" i="36"/>
  <c r="AM254" i="36"/>
  <c r="R254" i="36"/>
  <c r="AC254" i="36"/>
  <c r="AN254" i="36"/>
  <c r="T254" i="36"/>
  <c r="Y254" i="36"/>
  <c r="N254" i="36"/>
  <c r="AI254" i="36"/>
  <c r="M254" i="36"/>
  <c r="AE500" i="36"/>
  <c r="AH500" i="36"/>
  <c r="Y500" i="36"/>
  <c r="Z500" i="36"/>
  <c r="AJ500" i="36"/>
  <c r="AA500" i="36"/>
  <c r="AC500" i="36"/>
  <c r="Q500" i="36"/>
  <c r="N500" i="36"/>
  <c r="V500" i="36"/>
  <c r="W500" i="36"/>
  <c r="X500" i="36"/>
  <c r="AP500" i="36"/>
  <c r="L500" i="36"/>
  <c r="AM500" i="36"/>
  <c r="AS500" i="36"/>
  <c r="AL500" i="36"/>
  <c r="I500" i="36"/>
  <c r="AG500" i="36"/>
  <c r="S500" i="36"/>
  <c r="AK500" i="36"/>
  <c r="AN500" i="36"/>
  <c r="O500" i="36"/>
  <c r="AB500" i="36"/>
  <c r="AO500" i="36"/>
  <c r="K500" i="36"/>
  <c r="T500" i="36"/>
  <c r="AQ500" i="36"/>
  <c r="AT500" i="36"/>
  <c r="AR500" i="36"/>
  <c r="AI500" i="36"/>
  <c r="AF500" i="36"/>
  <c r="U500" i="36"/>
  <c r="P500" i="36"/>
  <c r="R500" i="36"/>
  <c r="M500" i="36"/>
  <c r="AD500" i="36"/>
  <c r="AC211" i="35"/>
  <c r="R211" i="35"/>
  <c r="P211" i="35"/>
  <c r="AJ211" i="35"/>
  <c r="AG211" i="35"/>
  <c r="AT211" i="35"/>
  <c r="N211" i="35"/>
  <c r="K211" i="35"/>
  <c r="Y211" i="35"/>
  <c r="X211" i="35"/>
  <c r="AP211" i="35"/>
  <c r="AO211" i="35"/>
  <c r="Q211" i="35"/>
  <c r="O211" i="35"/>
  <c r="Z211" i="35"/>
  <c r="AA211" i="35"/>
  <c r="M211" i="35"/>
  <c r="L211" i="35"/>
  <c r="AK211" i="35"/>
  <c r="AE211" i="35"/>
  <c r="I211" i="35"/>
  <c r="AL211" i="35"/>
  <c r="AF211" i="35"/>
  <c r="W211" i="35"/>
  <c r="AI211" i="35"/>
  <c r="U211" i="35"/>
  <c r="AR211" i="35"/>
  <c r="V211" i="35"/>
  <c r="AS211" i="35"/>
  <c r="S211" i="35"/>
  <c r="AQ211" i="35"/>
  <c r="AN211" i="35"/>
  <c r="AB211" i="35"/>
  <c r="T211" i="35"/>
  <c r="AM211" i="35"/>
  <c r="AD211" i="35"/>
  <c r="AH211" i="35"/>
  <c r="AM62" i="37"/>
  <c r="AQ62" i="37"/>
  <c r="AG62" i="37"/>
  <c r="AE62" i="37"/>
  <c r="S62" i="37"/>
  <c r="I62" i="37"/>
  <c r="AD62" i="37"/>
  <c r="R62" i="37"/>
  <c r="X62" i="37"/>
  <c r="Y62" i="37"/>
  <c r="AA62" i="37"/>
  <c r="N62" i="37"/>
  <c r="AB62" i="37"/>
  <c r="AP62" i="37"/>
  <c r="AO62" i="37"/>
  <c r="Q62" i="37"/>
  <c r="T62" i="37"/>
  <c r="V62" i="37"/>
  <c r="O62" i="37"/>
  <c r="L62" i="37"/>
  <c r="P62" i="37"/>
  <c r="Z62" i="37"/>
  <c r="K62" i="37"/>
  <c r="AL62" i="37"/>
  <c r="W62" i="37"/>
  <c r="M62" i="37"/>
  <c r="AK62" i="37"/>
  <c r="AF62" i="37"/>
  <c r="AJ62" i="37"/>
  <c r="U62" i="37"/>
  <c r="AI62" i="37"/>
  <c r="AR62" i="37"/>
  <c r="AT62" i="37"/>
  <c r="AC62" i="37"/>
  <c r="AH62" i="37"/>
  <c r="AS62" i="37"/>
  <c r="AN62" i="37"/>
  <c r="M348" i="37"/>
  <c r="O348" i="37"/>
  <c r="AS348" i="37"/>
  <c r="AI348" i="37"/>
  <c r="T348" i="37"/>
  <c r="AC348" i="37"/>
  <c r="Z348" i="37"/>
  <c r="S348" i="37"/>
  <c r="AJ348" i="37"/>
  <c r="AQ348" i="37"/>
  <c r="AT348" i="37"/>
  <c r="AR348" i="37"/>
  <c r="AK348" i="37"/>
  <c r="X348" i="37"/>
  <c r="P348" i="37"/>
  <c r="AB348" i="37"/>
  <c r="AN348" i="37"/>
  <c r="AO348" i="37"/>
  <c r="AA348" i="37"/>
  <c r="N348" i="37"/>
  <c r="W348" i="37"/>
  <c r="Q348" i="37"/>
  <c r="U348" i="37"/>
  <c r="R348" i="37"/>
  <c r="I348" i="37"/>
  <c r="AL348" i="37"/>
  <c r="K348" i="37"/>
  <c r="AF348" i="37"/>
  <c r="Y348" i="37"/>
  <c r="L348" i="37"/>
  <c r="AE348" i="37"/>
  <c r="AH348" i="37"/>
  <c r="V348" i="37"/>
  <c r="AM348" i="37"/>
  <c r="AG348" i="37"/>
  <c r="AD348" i="37"/>
  <c r="AP348" i="37"/>
  <c r="AG564" i="36"/>
  <c r="M564" i="36"/>
  <c r="AM564" i="36"/>
  <c r="U564" i="36"/>
  <c r="I564" i="36"/>
  <c r="AC564" i="36"/>
  <c r="Z564" i="36"/>
  <c r="AF564" i="36"/>
  <c r="AA564" i="36"/>
  <c r="Q564" i="36"/>
  <c r="W564" i="36"/>
  <c r="V564" i="36"/>
  <c r="AB564" i="36"/>
  <c r="S564" i="36"/>
  <c r="AO564" i="36"/>
  <c r="AD564" i="36"/>
  <c r="T564" i="36"/>
  <c r="O564" i="36"/>
  <c r="R564" i="36"/>
  <c r="P564" i="36"/>
  <c r="AS564" i="36"/>
  <c r="N564" i="36"/>
  <c r="L564" i="36"/>
  <c r="AE564" i="36"/>
  <c r="AR564" i="36"/>
  <c r="Y564" i="36"/>
  <c r="AN564" i="36"/>
  <c r="AJ564" i="36"/>
  <c r="AH564" i="36"/>
  <c r="K564" i="36"/>
  <c r="AP564" i="36"/>
  <c r="AL564" i="36"/>
  <c r="AK564" i="36"/>
  <c r="AT564" i="36"/>
  <c r="X564" i="36"/>
  <c r="AQ564" i="36"/>
  <c r="AI564" i="36"/>
  <c r="Y236" i="37"/>
  <c r="Z236" i="37"/>
  <c r="N236" i="37"/>
  <c r="AO236" i="37"/>
  <c r="AK236" i="37"/>
  <c r="AH236" i="37"/>
  <c r="AF236" i="37"/>
  <c r="AC236" i="37"/>
  <c r="AB236" i="37"/>
  <c r="X236" i="37"/>
  <c r="AD236" i="37"/>
  <c r="AE236" i="37"/>
  <c r="S236" i="37"/>
  <c r="P236" i="37"/>
  <c r="AM236" i="37"/>
  <c r="AQ236" i="37"/>
  <c r="AJ236" i="37"/>
  <c r="I236" i="37"/>
  <c r="AL236" i="37"/>
  <c r="T236" i="37"/>
  <c r="U236" i="37"/>
  <c r="AA236" i="37"/>
  <c r="AS236" i="37"/>
  <c r="AR236" i="37"/>
  <c r="R236" i="37"/>
  <c r="L236" i="37"/>
  <c r="W236" i="37"/>
  <c r="O236" i="37"/>
  <c r="AN236" i="37"/>
  <c r="AI236" i="37"/>
  <c r="V236" i="37"/>
  <c r="Q236" i="37"/>
  <c r="M236" i="37"/>
  <c r="AG236" i="37"/>
  <c r="AP236" i="37"/>
  <c r="AT236" i="37"/>
  <c r="K236" i="37"/>
  <c r="I462" i="36"/>
  <c r="S462" i="36"/>
  <c r="AD462" i="36"/>
  <c r="AL462" i="36"/>
  <c r="AP462" i="36"/>
  <c r="AA462" i="36"/>
  <c r="M462" i="36"/>
  <c r="AI462" i="36"/>
  <c r="AF462" i="36"/>
  <c r="Y462" i="36"/>
  <c r="X462" i="36"/>
  <c r="P462" i="36"/>
  <c r="AH462" i="36"/>
  <c r="Q462" i="36"/>
  <c r="AR462" i="36"/>
  <c r="AB462" i="36"/>
  <c r="V462" i="36"/>
  <c r="R462" i="36"/>
  <c r="O462" i="36"/>
  <c r="AT462" i="36"/>
  <c r="U462" i="36"/>
  <c r="L462" i="36"/>
  <c r="AJ462" i="36"/>
  <c r="AN462" i="36"/>
  <c r="AC462" i="36"/>
  <c r="AG462" i="36"/>
  <c r="N462" i="36"/>
  <c r="AS462" i="36"/>
  <c r="AQ462" i="36"/>
  <c r="K462" i="36"/>
  <c r="AM462" i="36"/>
  <c r="T462" i="36"/>
  <c r="AK462" i="36"/>
  <c r="W462" i="36"/>
  <c r="AO462" i="36"/>
  <c r="Z462" i="36"/>
  <c r="AE462" i="36"/>
  <c r="AG355" i="35"/>
  <c r="AM355" i="35"/>
  <c r="AE355" i="35"/>
  <c r="AL355" i="35"/>
  <c r="N355" i="35"/>
  <c r="AC355" i="35"/>
  <c r="AH355" i="35"/>
  <c r="Z355" i="35"/>
  <c r="X355" i="35"/>
  <c r="AI355" i="35"/>
  <c r="Y355" i="35"/>
  <c r="AB355" i="35"/>
  <c r="T355" i="35"/>
  <c r="K355" i="35"/>
  <c r="P355" i="35"/>
  <c r="AO355" i="35"/>
  <c r="I355" i="35"/>
  <c r="AP355" i="35"/>
  <c r="AD355" i="35"/>
  <c r="AA355" i="35"/>
  <c r="U355" i="35"/>
  <c r="O355" i="35"/>
  <c r="Q355" i="35"/>
  <c r="AR355" i="35"/>
  <c r="M355" i="35"/>
  <c r="AN355" i="35"/>
  <c r="S355" i="35"/>
  <c r="AS355" i="35"/>
  <c r="L355" i="35"/>
  <c r="AT355" i="35"/>
  <c r="AQ355" i="35"/>
  <c r="R355" i="35"/>
  <c r="AJ355" i="35"/>
  <c r="V355" i="35"/>
  <c r="AK355" i="35"/>
  <c r="W355" i="35"/>
  <c r="AF355" i="35"/>
  <c r="U582" i="35"/>
  <c r="AD582" i="35"/>
  <c r="AI582" i="35"/>
  <c r="AB582" i="35"/>
  <c r="Q582" i="35"/>
  <c r="Z582" i="35"/>
  <c r="AE582" i="35"/>
  <c r="L582" i="35"/>
  <c r="AS582" i="35"/>
  <c r="M582" i="35"/>
  <c r="V582" i="35"/>
  <c r="AA582" i="35"/>
  <c r="AF582" i="35"/>
  <c r="AC582" i="35"/>
  <c r="AL582" i="35"/>
  <c r="AQ582" i="35"/>
  <c r="K582" i="35"/>
  <c r="X582" i="35"/>
  <c r="AN582" i="35"/>
  <c r="AP582" i="35"/>
  <c r="O582" i="35"/>
  <c r="AH582" i="35"/>
  <c r="AR582" i="35"/>
  <c r="AK582" i="35"/>
  <c r="AJ582" i="35"/>
  <c r="AO582" i="35"/>
  <c r="R582" i="35"/>
  <c r="P582" i="35"/>
  <c r="N582" i="35"/>
  <c r="Y582" i="35"/>
  <c r="I582" i="35"/>
  <c r="W582" i="35"/>
  <c r="AT582" i="35"/>
  <c r="S582" i="35"/>
  <c r="AG582" i="35"/>
  <c r="T582" i="35"/>
  <c r="AM582" i="35"/>
  <c r="Q150" i="36"/>
  <c r="AM150" i="36"/>
  <c r="M150" i="36"/>
  <c r="AT150" i="36"/>
  <c r="N150" i="36"/>
  <c r="I150" i="36"/>
  <c r="AR150" i="36"/>
  <c r="AP150" i="36"/>
  <c r="AQ150" i="36"/>
  <c r="AG150" i="36"/>
  <c r="AC150" i="36"/>
  <c r="AL150" i="36"/>
  <c r="AO150" i="36"/>
  <c r="AK150" i="36"/>
  <c r="W150" i="36"/>
  <c r="Y150" i="36"/>
  <c r="L150" i="36"/>
  <c r="AH150" i="36"/>
  <c r="T150" i="36"/>
  <c r="AI150" i="36"/>
  <c r="AB150" i="36"/>
  <c r="AD150" i="36"/>
  <c r="O150" i="36"/>
  <c r="S150" i="36"/>
  <c r="AE150" i="36"/>
  <c r="AF150" i="36"/>
  <c r="P150" i="36"/>
  <c r="K150" i="36"/>
  <c r="Z150" i="36"/>
  <c r="AN150" i="36"/>
  <c r="AS150" i="36"/>
  <c r="R150" i="36"/>
  <c r="AJ150" i="36"/>
  <c r="AA150" i="36"/>
  <c r="U150" i="36"/>
  <c r="X150" i="36"/>
  <c r="V150" i="36"/>
  <c r="AM191" i="37"/>
  <c r="AC191" i="37"/>
  <c r="AS191" i="37"/>
  <c r="M191" i="37"/>
  <c r="Y191" i="37"/>
  <c r="AB191" i="37"/>
  <c r="Z191" i="37"/>
  <c r="V191" i="37"/>
  <c r="N191" i="37"/>
  <c r="X191" i="37"/>
  <c r="U191" i="37"/>
  <c r="Q191" i="37"/>
  <c r="T191" i="37"/>
  <c r="O191" i="37"/>
  <c r="K191" i="37"/>
  <c r="AJ191" i="37"/>
  <c r="AK191" i="37"/>
  <c r="AG191" i="37"/>
  <c r="I191" i="37"/>
  <c r="L191" i="37"/>
  <c r="AD191" i="37"/>
  <c r="AP191" i="37"/>
  <c r="S191" i="37"/>
  <c r="AE191" i="37"/>
  <c r="AF191" i="37"/>
  <c r="AA191" i="37"/>
  <c r="AH191" i="37"/>
  <c r="AN191" i="37"/>
  <c r="R191" i="37"/>
  <c r="P191" i="37"/>
  <c r="AT191" i="37"/>
  <c r="W191" i="37"/>
  <c r="AR191" i="37"/>
  <c r="AQ191" i="37"/>
  <c r="AO191" i="37"/>
  <c r="AL191" i="37"/>
  <c r="AI191" i="37"/>
  <c r="AF453" i="35"/>
  <c r="V453" i="35"/>
  <c r="T453" i="35"/>
  <c r="AM453" i="35"/>
  <c r="AB453" i="35"/>
  <c r="AR453" i="35"/>
  <c r="R453" i="35"/>
  <c r="O453" i="35"/>
  <c r="AC453" i="35"/>
  <c r="P453" i="35"/>
  <c r="AT453" i="35"/>
  <c r="N453" i="35"/>
  <c r="I453" i="35"/>
  <c r="U453" i="35"/>
  <c r="AK453" i="35"/>
  <c r="Q453" i="35"/>
  <c r="AD453" i="35"/>
  <c r="AE453" i="35"/>
  <c r="S453" i="35"/>
  <c r="W453" i="35"/>
  <c r="AL453" i="35"/>
  <c r="AG453" i="35"/>
  <c r="X453" i="35"/>
  <c r="AH453" i="35"/>
  <c r="AA453" i="35"/>
  <c r="Z453" i="35"/>
  <c r="L453" i="35"/>
  <c r="K453" i="35"/>
  <c r="Y453" i="35"/>
  <c r="AQ453" i="35"/>
  <c r="AN453" i="35"/>
  <c r="AS453" i="35"/>
  <c r="M453" i="35"/>
  <c r="AI453" i="35"/>
  <c r="AP453" i="35"/>
  <c r="AO453" i="35"/>
  <c r="AJ453" i="35"/>
  <c r="Q131" i="36"/>
  <c r="P131" i="36"/>
  <c r="L131" i="36"/>
  <c r="X131" i="36"/>
  <c r="AS131" i="36"/>
  <c r="M131" i="36"/>
  <c r="K131" i="36"/>
  <c r="AP131" i="36"/>
  <c r="AO131" i="36"/>
  <c r="I131" i="36"/>
  <c r="AR131" i="36"/>
  <c r="AE131" i="36"/>
  <c r="Y131" i="36"/>
  <c r="AA131" i="36"/>
  <c r="W131" i="36"/>
  <c r="S131" i="36"/>
  <c r="AL131" i="36"/>
  <c r="AF131" i="36"/>
  <c r="AI131" i="36"/>
  <c r="V131" i="36"/>
  <c r="AN131" i="36"/>
  <c r="AG131" i="36"/>
  <c r="T131" i="36"/>
  <c r="O131" i="36"/>
  <c r="AC131" i="36"/>
  <c r="AT131" i="36"/>
  <c r="U131" i="36"/>
  <c r="AH131" i="36"/>
  <c r="AB131" i="36"/>
  <c r="Z131" i="36"/>
  <c r="AJ131" i="36"/>
  <c r="AD131" i="36"/>
  <c r="AK131" i="36"/>
  <c r="N131" i="36"/>
  <c r="AQ131" i="36"/>
  <c r="AM131" i="36"/>
  <c r="R131" i="36"/>
  <c r="AM579" i="35"/>
  <c r="AB579" i="35"/>
  <c r="AG579" i="35"/>
  <c r="AP579" i="35"/>
  <c r="W579" i="35"/>
  <c r="X579" i="35"/>
  <c r="AC579" i="35"/>
  <c r="AL579" i="35"/>
  <c r="AE579" i="35"/>
  <c r="T579" i="35"/>
  <c r="Y579" i="35"/>
  <c r="AH579" i="35"/>
  <c r="O579" i="35"/>
  <c r="AJ579" i="35"/>
  <c r="AO579" i="35"/>
  <c r="I579" i="35"/>
  <c r="R579" i="35"/>
  <c r="K579" i="35"/>
  <c r="AN579" i="35"/>
  <c r="M579" i="35"/>
  <c r="AQ579" i="35"/>
  <c r="AS579" i="35"/>
  <c r="AF579" i="35"/>
  <c r="AT579" i="35"/>
  <c r="AA579" i="35"/>
  <c r="L579" i="35"/>
  <c r="AK579" i="35"/>
  <c r="P579" i="35"/>
  <c r="AD579" i="35"/>
  <c r="Z579" i="35"/>
  <c r="N579" i="35"/>
  <c r="U579" i="35"/>
  <c r="AI579" i="35"/>
  <c r="AR579" i="35"/>
  <c r="Q579" i="35"/>
  <c r="S579" i="35"/>
  <c r="V579" i="35"/>
  <c r="U91" i="37"/>
  <c r="AM91" i="37"/>
  <c r="AG91" i="37"/>
  <c r="V91" i="37"/>
  <c r="AN91" i="37"/>
  <c r="AF91" i="37"/>
  <c r="X91" i="37"/>
  <c r="AQ91" i="37"/>
  <c r="AS91" i="37"/>
  <c r="P91" i="37"/>
  <c r="AB91" i="37"/>
  <c r="Z91" i="37"/>
  <c r="N91" i="37"/>
  <c r="AI91" i="37"/>
  <c r="L91" i="37"/>
  <c r="AH91" i="37"/>
  <c r="W91" i="37"/>
  <c r="S91" i="37"/>
  <c r="AA91" i="37"/>
  <c r="AJ91" i="37"/>
  <c r="M91" i="37"/>
  <c r="AK91" i="37"/>
  <c r="AE91" i="37"/>
  <c r="K91" i="37"/>
  <c r="O91" i="37"/>
  <c r="AD91" i="37"/>
  <c r="AT91" i="37"/>
  <c r="R91" i="37"/>
  <c r="AC91" i="37"/>
  <c r="I91" i="37"/>
  <c r="AO91" i="37"/>
  <c r="Q91" i="37"/>
  <c r="AR91" i="37"/>
  <c r="AP91" i="37"/>
  <c r="T91" i="37"/>
  <c r="AL91" i="37"/>
  <c r="Y91" i="37"/>
  <c r="AB64" i="36"/>
  <c r="AC64" i="36"/>
  <c r="Y64" i="36"/>
  <c r="AK64" i="36"/>
  <c r="X64" i="36"/>
  <c r="W64" i="36"/>
  <c r="S64" i="36"/>
  <c r="U64" i="36"/>
  <c r="T64" i="36"/>
  <c r="R64" i="36"/>
  <c r="N64" i="36"/>
  <c r="AP64" i="36"/>
  <c r="O64" i="36"/>
  <c r="AJ64" i="36"/>
  <c r="AM64" i="36"/>
  <c r="AI64" i="36"/>
  <c r="V64" i="36"/>
  <c r="L64" i="36"/>
  <c r="AQ64" i="36"/>
  <c r="AS64" i="36"/>
  <c r="AG64" i="36"/>
  <c r="AH64" i="36"/>
  <c r="K64" i="36"/>
  <c r="AA64" i="36"/>
  <c r="M64" i="36"/>
  <c r="AL64" i="36"/>
  <c r="AT64" i="36"/>
  <c r="Q64" i="36"/>
  <c r="AO64" i="36"/>
  <c r="AD64" i="36"/>
  <c r="AE64" i="36"/>
  <c r="I64" i="36"/>
  <c r="AF64" i="36"/>
  <c r="P64" i="36"/>
  <c r="Z64" i="36"/>
  <c r="AR64" i="36"/>
  <c r="AN64" i="36"/>
  <c r="V358" i="36"/>
  <c r="N358" i="36"/>
  <c r="AB358" i="36"/>
  <c r="AS358" i="36"/>
  <c r="M358" i="36"/>
  <c r="AF358" i="36"/>
  <c r="L358" i="36"/>
  <c r="AO358" i="36"/>
  <c r="I358" i="36"/>
  <c r="AR358" i="36"/>
  <c r="X358" i="36"/>
  <c r="AK358" i="36"/>
  <c r="AP358" i="36"/>
  <c r="AL358" i="36"/>
  <c r="R358" i="36"/>
  <c r="AI358" i="36"/>
  <c r="Z358" i="36"/>
  <c r="K358" i="36"/>
  <c r="AG358" i="36"/>
  <c r="T358" i="36"/>
  <c r="AN358" i="36"/>
  <c r="AC358" i="36"/>
  <c r="O358" i="36"/>
  <c r="AH358" i="36"/>
  <c r="Y358" i="36"/>
  <c r="AD358" i="36"/>
  <c r="AA358" i="36"/>
  <c r="U358" i="36"/>
  <c r="S358" i="36"/>
  <c r="Q358" i="36"/>
  <c r="P358" i="36"/>
  <c r="AT358" i="36"/>
  <c r="AM358" i="36"/>
  <c r="AE358" i="36"/>
  <c r="AJ358" i="36"/>
  <c r="AQ358" i="36"/>
  <c r="W358" i="36"/>
  <c r="V580" i="36"/>
  <c r="AD580" i="36"/>
  <c r="AL580" i="36"/>
  <c r="AA580" i="36"/>
  <c r="AF580" i="36"/>
  <c r="AK580" i="36"/>
  <c r="AP580" i="36"/>
  <c r="W580" i="36"/>
  <c r="AB580" i="36"/>
  <c r="AG580" i="36"/>
  <c r="Z580" i="36"/>
  <c r="AE580" i="36"/>
  <c r="T580" i="36"/>
  <c r="Q580" i="36"/>
  <c r="S580" i="36"/>
  <c r="P580" i="36"/>
  <c r="M580" i="36"/>
  <c r="O580" i="36"/>
  <c r="L580" i="36"/>
  <c r="I580" i="36"/>
  <c r="AM580" i="36"/>
  <c r="AO580" i="36"/>
  <c r="N580" i="36"/>
  <c r="AI580" i="36"/>
  <c r="AC580" i="36"/>
  <c r="K580" i="36"/>
  <c r="Y580" i="36"/>
  <c r="X580" i="36"/>
  <c r="R580" i="36"/>
  <c r="AH580" i="36"/>
  <c r="AQ580" i="36"/>
  <c r="AT580" i="36"/>
  <c r="AS580" i="36"/>
  <c r="AR580" i="36"/>
  <c r="U580" i="36"/>
  <c r="AJ580" i="36"/>
  <c r="AN580" i="36"/>
  <c r="Y113" i="37"/>
  <c r="N113" i="37"/>
  <c r="X113" i="37"/>
  <c r="L113" i="37"/>
  <c r="AP113" i="37"/>
  <c r="AM113" i="37"/>
  <c r="Q113" i="37"/>
  <c r="AQ113" i="37"/>
  <c r="AB113" i="37"/>
  <c r="AO113" i="37"/>
  <c r="AE113" i="37"/>
  <c r="Z113" i="37"/>
  <c r="K113" i="37"/>
  <c r="M113" i="37"/>
  <c r="O113" i="37"/>
  <c r="AI113" i="37"/>
  <c r="AD113" i="37"/>
  <c r="R113" i="37"/>
  <c r="V113" i="37"/>
  <c r="AA113" i="37"/>
  <c r="T113" i="37"/>
  <c r="AK113" i="37"/>
  <c r="AC113" i="37"/>
  <c r="AR113" i="37"/>
  <c r="P113" i="37"/>
  <c r="AL113" i="37"/>
  <c r="AG113" i="37"/>
  <c r="W113" i="37"/>
  <c r="AN113" i="37"/>
  <c r="S113" i="37"/>
  <c r="I113" i="37"/>
  <c r="AF113" i="37"/>
  <c r="U113" i="37"/>
  <c r="AT113" i="37"/>
  <c r="AJ113" i="37"/>
  <c r="AS113" i="37"/>
  <c r="AH113" i="37"/>
  <c r="AB143" i="35"/>
  <c r="AH143" i="35"/>
  <c r="AK143" i="35"/>
  <c r="AE143" i="35"/>
  <c r="AN143" i="35"/>
  <c r="AJ143" i="35"/>
  <c r="AD143" i="35"/>
  <c r="AF143" i="35"/>
  <c r="X143" i="35"/>
  <c r="AC143" i="35"/>
  <c r="Z143" i="35"/>
  <c r="AA143" i="35"/>
  <c r="Q143" i="35"/>
  <c r="T143" i="35"/>
  <c r="AP143" i="35"/>
  <c r="AS143" i="35"/>
  <c r="Y143" i="35"/>
  <c r="W143" i="35"/>
  <c r="R143" i="35"/>
  <c r="AR143" i="35"/>
  <c r="S143" i="35"/>
  <c r="N143" i="35"/>
  <c r="AI143" i="35"/>
  <c r="L143" i="35"/>
  <c r="AQ143" i="35"/>
  <c r="O143" i="35"/>
  <c r="U143" i="35"/>
  <c r="AL143" i="35"/>
  <c r="AM143" i="35"/>
  <c r="M143" i="35"/>
  <c r="V143" i="35"/>
  <c r="I143" i="35"/>
  <c r="P143" i="35"/>
  <c r="AG143" i="35"/>
  <c r="K143" i="35"/>
  <c r="AO143" i="35"/>
  <c r="AT143" i="35"/>
  <c r="AI347" i="37"/>
  <c r="AS347" i="37"/>
  <c r="AJ347" i="37"/>
  <c r="AT347" i="37"/>
  <c r="AO347" i="37"/>
  <c r="AN347" i="37"/>
  <c r="Y347" i="37"/>
  <c r="AB347" i="37"/>
  <c r="AR347" i="37"/>
  <c r="AF347" i="37"/>
  <c r="AG347" i="37"/>
  <c r="I347" i="37"/>
  <c r="M347" i="37"/>
  <c r="V347" i="37"/>
  <c r="K347" i="37"/>
  <c r="AM347" i="37"/>
  <c r="AD347" i="37"/>
  <c r="AH347" i="37"/>
  <c r="AA347" i="37"/>
  <c r="AC347" i="37"/>
  <c r="Q347" i="37"/>
  <c r="AQ347" i="37"/>
  <c r="Z347" i="37"/>
  <c r="L347" i="37"/>
  <c r="U347" i="37"/>
  <c r="O347" i="37"/>
  <c r="W347" i="37"/>
  <c r="N347" i="37"/>
  <c r="X347" i="37"/>
  <c r="S347" i="37"/>
  <c r="R347" i="37"/>
  <c r="AE347" i="37"/>
  <c r="P347" i="37"/>
  <c r="AP347" i="37"/>
  <c r="T347" i="37"/>
  <c r="AK347" i="37"/>
  <c r="AL347" i="37"/>
  <c r="AP358" i="37"/>
  <c r="AS358" i="37"/>
  <c r="S358" i="37"/>
  <c r="AF358" i="37"/>
  <c r="AL358" i="37"/>
  <c r="AR358" i="37"/>
  <c r="AK358" i="37"/>
  <c r="AN358" i="37"/>
  <c r="T358" i="37"/>
  <c r="AH358" i="37"/>
  <c r="AM358" i="37"/>
  <c r="AE358" i="37"/>
  <c r="Y358" i="37"/>
  <c r="AI358" i="37"/>
  <c r="R358" i="37"/>
  <c r="Q358" i="37"/>
  <c r="AJ358" i="37"/>
  <c r="O358" i="37"/>
  <c r="AD358" i="37"/>
  <c r="X358" i="37"/>
  <c r="U358" i="37"/>
  <c r="AA358" i="37"/>
  <c r="Z358" i="37"/>
  <c r="P358" i="37"/>
  <c r="K358" i="37"/>
  <c r="N358" i="37"/>
  <c r="V358" i="37"/>
  <c r="I358" i="37"/>
  <c r="W358" i="37"/>
  <c r="AC358" i="37"/>
  <c r="AT358" i="37"/>
  <c r="L358" i="37"/>
  <c r="AQ358" i="37"/>
  <c r="AG358" i="37"/>
  <c r="AB358" i="37"/>
  <c r="AO358" i="37"/>
  <c r="M358" i="37"/>
  <c r="AM557" i="37"/>
  <c r="AS557" i="37"/>
  <c r="AL557" i="37"/>
  <c r="I557" i="37"/>
  <c r="AO557" i="37"/>
  <c r="AI557" i="37"/>
  <c r="AN557" i="37"/>
  <c r="AF557" i="37"/>
  <c r="AJ557" i="37"/>
  <c r="N557" i="37"/>
  <c r="AE557" i="37"/>
  <c r="AH557" i="37"/>
  <c r="Y557" i="37"/>
  <c r="V557" i="37"/>
  <c r="AR557" i="37"/>
  <c r="O557" i="37"/>
  <c r="M557" i="37"/>
  <c r="AB557" i="37"/>
  <c r="P557" i="37"/>
  <c r="AC557" i="37"/>
  <c r="L557" i="37"/>
  <c r="Z557" i="37"/>
  <c r="X557" i="37"/>
  <c r="AP557" i="37"/>
  <c r="AQ557" i="37"/>
  <c r="R557" i="37"/>
  <c r="AD557" i="37"/>
  <c r="AT557" i="37"/>
  <c r="S557" i="37"/>
  <c r="AK557" i="37"/>
  <c r="K557" i="37"/>
  <c r="T557" i="37"/>
  <c r="AA557" i="37"/>
  <c r="W557" i="37"/>
  <c r="Q557" i="37"/>
  <c r="U557" i="37"/>
  <c r="AG557" i="37"/>
  <c r="AM262" i="35"/>
  <c r="T262" i="35"/>
  <c r="AN262" i="35"/>
  <c r="AP262" i="35"/>
  <c r="AK262" i="35"/>
  <c r="I262" i="35"/>
  <c r="AA262" i="35"/>
  <c r="V262" i="35"/>
  <c r="AH262" i="35"/>
  <c r="AQ262" i="35"/>
  <c r="AS262" i="35"/>
  <c r="AJ262" i="35"/>
  <c r="U262" i="35"/>
  <c r="AO262" i="35"/>
  <c r="R262" i="35"/>
  <c r="AD262" i="35"/>
  <c r="K262" i="35"/>
  <c r="AC262" i="35"/>
  <c r="Z262" i="35"/>
  <c r="W262" i="35"/>
  <c r="AL262" i="35"/>
  <c r="X262" i="35"/>
  <c r="AI262" i="35"/>
  <c r="S262" i="35"/>
  <c r="AR262" i="35"/>
  <c r="AB262" i="35"/>
  <c r="AE262" i="35"/>
  <c r="AT262" i="35"/>
  <c r="N262" i="35"/>
  <c r="L262" i="35"/>
  <c r="O262" i="35"/>
  <c r="AG262" i="35"/>
  <c r="P262" i="35"/>
  <c r="AF262" i="35"/>
  <c r="M262" i="35"/>
  <c r="Y262" i="35"/>
  <c r="Q262" i="35"/>
  <c r="AE257" i="36"/>
  <c r="AJ257" i="36"/>
  <c r="AF257" i="36"/>
  <c r="AB257" i="36"/>
  <c r="AN257" i="36"/>
  <c r="AA257" i="36"/>
  <c r="AD257" i="36"/>
  <c r="Z257" i="36"/>
  <c r="V257" i="36"/>
  <c r="R257" i="36"/>
  <c r="W257" i="36"/>
  <c r="Y257" i="36"/>
  <c r="U257" i="36"/>
  <c r="Q257" i="36"/>
  <c r="AC257" i="36"/>
  <c r="AM257" i="36"/>
  <c r="AT257" i="36"/>
  <c r="AP257" i="36"/>
  <c r="AL257" i="36"/>
  <c r="AH257" i="36"/>
  <c r="T257" i="36"/>
  <c r="L257" i="36"/>
  <c r="AI257" i="36"/>
  <c r="M257" i="36"/>
  <c r="N257" i="36"/>
  <c r="AS257" i="36"/>
  <c r="AK257" i="36"/>
  <c r="AQ257" i="36"/>
  <c r="I257" i="36"/>
  <c r="X257" i="36"/>
  <c r="K257" i="36"/>
  <c r="AR257" i="36"/>
  <c r="AO257" i="36"/>
  <c r="AG257" i="36"/>
  <c r="P257" i="36"/>
  <c r="O257" i="36"/>
  <c r="S257" i="36"/>
  <c r="O225" i="36"/>
  <c r="N225" i="36"/>
  <c r="AH225" i="36"/>
  <c r="AQ225" i="36"/>
  <c r="K225" i="36"/>
  <c r="I225" i="36"/>
  <c r="AR225" i="36"/>
  <c r="M225" i="36"/>
  <c r="AM225" i="36"/>
  <c r="AT225" i="36"/>
  <c r="AP225" i="36"/>
  <c r="AL225" i="36"/>
  <c r="AS225" i="36"/>
  <c r="W225" i="36"/>
  <c r="Y225" i="36"/>
  <c r="U225" i="36"/>
  <c r="Q225" i="36"/>
  <c r="AN225" i="36"/>
  <c r="AI225" i="36"/>
  <c r="AK225" i="36"/>
  <c r="R225" i="36"/>
  <c r="S225" i="36"/>
  <c r="AE225" i="36"/>
  <c r="AF225" i="36"/>
  <c r="X225" i="36"/>
  <c r="P225" i="36"/>
  <c r="AA225" i="36"/>
  <c r="Z225" i="36"/>
  <c r="AC225" i="36"/>
  <c r="AD225" i="36"/>
  <c r="V225" i="36"/>
  <c r="T225" i="36"/>
  <c r="L225" i="36"/>
  <c r="AO225" i="36"/>
  <c r="AJ225" i="36"/>
  <c r="AG225" i="36"/>
  <c r="AB225" i="36"/>
  <c r="AH298" i="35"/>
  <c r="AF298" i="35"/>
  <c r="AC298" i="35"/>
  <c r="AJ298" i="35"/>
  <c r="T298" i="35"/>
  <c r="AD298" i="35"/>
  <c r="AA298" i="35"/>
  <c r="X298" i="35"/>
  <c r="W298" i="35"/>
  <c r="AE298" i="35"/>
  <c r="Z298" i="35"/>
  <c r="U298" i="35"/>
  <c r="S298" i="35"/>
  <c r="L298" i="35"/>
  <c r="AP298" i="35"/>
  <c r="AQ298" i="35"/>
  <c r="AN298" i="35"/>
  <c r="AB298" i="35"/>
  <c r="O298" i="35"/>
  <c r="P298" i="35"/>
  <c r="AR298" i="35"/>
  <c r="AL298" i="35"/>
  <c r="K298" i="35"/>
  <c r="Y298" i="35"/>
  <c r="AO298" i="35"/>
  <c r="AT298" i="35"/>
  <c r="AS298" i="35"/>
  <c r="AG298" i="35"/>
  <c r="AI298" i="35"/>
  <c r="N298" i="35"/>
  <c r="AM298" i="35"/>
  <c r="R298" i="35"/>
  <c r="AK298" i="35"/>
  <c r="V298" i="35"/>
  <c r="M298" i="35"/>
  <c r="I298" i="35"/>
  <c r="Q298" i="35"/>
  <c r="W14" i="35"/>
  <c r="U14" i="35"/>
  <c r="L14" i="35"/>
  <c r="AL14" i="35"/>
  <c r="M14" i="35"/>
  <c r="S14" i="35"/>
  <c r="P14" i="35"/>
  <c r="AB14" i="35"/>
  <c r="AD14" i="35"/>
  <c r="O14" i="35"/>
  <c r="AR14" i="35"/>
  <c r="X14" i="35"/>
  <c r="AE14" i="35"/>
  <c r="AF14" i="35"/>
  <c r="Y14" i="35"/>
  <c r="N14" i="35"/>
  <c r="AH14" i="35"/>
  <c r="AQ14" i="35"/>
  <c r="AT14" i="35"/>
  <c r="Q14" i="35"/>
  <c r="R14" i="35"/>
  <c r="AM14" i="35"/>
  <c r="AN14" i="35"/>
  <c r="I14" i="35"/>
  <c r="AA14" i="35"/>
  <c r="AI14" i="35"/>
  <c r="AG14" i="35"/>
  <c r="AO14" i="35"/>
  <c r="T14" i="35"/>
  <c r="AK14" i="35"/>
  <c r="V14" i="35"/>
  <c r="AC14" i="35"/>
  <c r="Z14" i="35"/>
  <c r="AJ14" i="35"/>
  <c r="K14" i="35"/>
  <c r="AP14" i="35"/>
  <c r="AS14" i="35"/>
  <c r="AF144" i="37"/>
  <c r="AP144" i="37"/>
  <c r="AK144" i="37"/>
  <c r="AA144" i="37"/>
  <c r="T144" i="37"/>
  <c r="M144" i="37"/>
  <c r="AB144" i="37"/>
  <c r="AG144" i="37"/>
  <c r="X144" i="37"/>
  <c r="I144" i="37"/>
  <c r="O144" i="37"/>
  <c r="AD144" i="37"/>
  <c r="AS144" i="37"/>
  <c r="L144" i="37"/>
  <c r="Z144" i="37"/>
  <c r="AM144" i="37"/>
  <c r="AC144" i="37"/>
  <c r="Q144" i="37"/>
  <c r="AO144" i="37"/>
  <c r="N144" i="37"/>
  <c r="AR144" i="37"/>
  <c r="Y144" i="37"/>
  <c r="W144" i="37"/>
  <c r="U144" i="37"/>
  <c r="P144" i="37"/>
  <c r="AJ144" i="37"/>
  <c r="AL144" i="37"/>
  <c r="AE144" i="37"/>
  <c r="R144" i="37"/>
  <c r="AQ144" i="37"/>
  <c r="AT144" i="37"/>
  <c r="S144" i="37"/>
  <c r="K144" i="37"/>
  <c r="AH144" i="37"/>
  <c r="AI144" i="37"/>
  <c r="V144" i="37"/>
  <c r="AN144" i="37"/>
  <c r="V45" i="36"/>
  <c r="X45" i="36"/>
  <c r="AC45" i="36"/>
  <c r="AA45" i="36"/>
  <c r="T45" i="36"/>
  <c r="Y45" i="36"/>
  <c r="S45" i="36"/>
  <c r="P45" i="36"/>
  <c r="U45" i="36"/>
  <c r="K45" i="36"/>
  <c r="AF45" i="36"/>
  <c r="AK45" i="36"/>
  <c r="AQ45" i="36"/>
  <c r="AM45" i="36"/>
  <c r="AT45" i="36"/>
  <c r="AN45" i="36"/>
  <c r="M45" i="36"/>
  <c r="AJ45" i="36"/>
  <c r="I45" i="36"/>
  <c r="AB45" i="36"/>
  <c r="AI45" i="36"/>
  <c r="N45" i="36"/>
  <c r="AS45" i="36"/>
  <c r="AO45" i="36"/>
  <c r="AG45" i="36"/>
  <c r="AR45" i="36"/>
  <c r="AH45" i="36"/>
  <c r="L45" i="36"/>
  <c r="AL45" i="36"/>
  <c r="Q45" i="36"/>
  <c r="AD45" i="36"/>
  <c r="Z45" i="36"/>
  <c r="O45" i="36"/>
  <c r="R45" i="36"/>
  <c r="W45" i="36"/>
  <c r="AE45" i="36"/>
  <c r="AP45" i="36"/>
  <c r="AF288" i="37"/>
  <c r="AN288" i="37"/>
  <c r="N288" i="37"/>
  <c r="AM288" i="37"/>
  <c r="AB288" i="37"/>
  <c r="AK288" i="37"/>
  <c r="X288" i="37"/>
  <c r="O288" i="37"/>
  <c r="AP288" i="37"/>
  <c r="AL288" i="37"/>
  <c r="AA288" i="37"/>
  <c r="AI288" i="37"/>
  <c r="I288" i="37"/>
  <c r="AQ288" i="37"/>
  <c r="AH288" i="37"/>
  <c r="AC288" i="37"/>
  <c r="AO288" i="37"/>
  <c r="V288" i="37"/>
  <c r="AD288" i="37"/>
  <c r="L288" i="37"/>
  <c r="U288" i="37"/>
  <c r="T288" i="37"/>
  <c r="M288" i="37"/>
  <c r="S288" i="37"/>
  <c r="AJ288" i="37"/>
  <c r="K288" i="37"/>
  <c r="AT288" i="37"/>
  <c r="AG288" i="37"/>
  <c r="AE288" i="37"/>
  <c r="P288" i="37"/>
  <c r="Q288" i="37"/>
  <c r="AR288" i="37"/>
  <c r="Z288" i="37"/>
  <c r="AS288" i="37"/>
  <c r="W288" i="37"/>
  <c r="Y288" i="37"/>
  <c r="R288" i="37"/>
  <c r="AS40" i="35"/>
  <c r="M40" i="35"/>
  <c r="W40" i="35"/>
  <c r="AB40" i="35"/>
  <c r="AO40" i="35"/>
  <c r="I40" i="35"/>
  <c r="AN40" i="35"/>
  <c r="N40" i="35"/>
  <c r="R40" i="35"/>
  <c r="AJ40" i="35"/>
  <c r="L40" i="35"/>
  <c r="AL40" i="35"/>
  <c r="AK40" i="35"/>
  <c r="AE40" i="35"/>
  <c r="AQ40" i="35"/>
  <c r="AM40" i="35"/>
  <c r="AG40" i="35"/>
  <c r="Z40" i="35"/>
  <c r="AF40" i="35"/>
  <c r="AD40" i="35"/>
  <c r="Y40" i="35"/>
  <c r="S40" i="35"/>
  <c r="U40" i="35"/>
  <c r="AR40" i="35"/>
  <c r="Q40" i="35"/>
  <c r="AI40" i="35"/>
  <c r="AH40" i="35"/>
  <c r="V40" i="35"/>
  <c r="P40" i="35"/>
  <c r="AT40" i="35"/>
  <c r="AC40" i="35"/>
  <c r="K40" i="35"/>
  <c r="AA40" i="35"/>
  <c r="T40" i="35"/>
  <c r="O40" i="35"/>
  <c r="X40" i="35"/>
  <c r="AP40" i="35"/>
  <c r="AT61" i="37"/>
  <c r="I61" i="37"/>
  <c r="AF61" i="37"/>
  <c r="AE61" i="37"/>
  <c r="AN61" i="37"/>
  <c r="N61" i="37"/>
  <c r="AL61" i="37"/>
  <c r="AG61" i="37"/>
  <c r="M61" i="37"/>
  <c r="R61" i="37"/>
  <c r="U61" i="37"/>
  <c r="AR61" i="37"/>
  <c r="AA61" i="37"/>
  <c r="W61" i="37"/>
  <c r="AH61" i="37"/>
  <c r="AO61" i="37"/>
  <c r="AS61" i="37"/>
  <c r="S61" i="37"/>
  <c r="X61" i="37"/>
  <c r="AB61" i="37"/>
  <c r="Q61" i="37"/>
  <c r="Z61" i="37"/>
  <c r="AQ61" i="37"/>
  <c r="K61" i="37"/>
  <c r="Y61" i="37"/>
  <c r="O61" i="37"/>
  <c r="AK61" i="37"/>
  <c r="T61" i="37"/>
  <c r="AC61" i="37"/>
  <c r="V61" i="37"/>
  <c r="P61" i="37"/>
  <c r="AP61" i="37"/>
  <c r="AJ61" i="37"/>
  <c r="AM61" i="37"/>
  <c r="AI61" i="37"/>
  <c r="L61" i="37"/>
  <c r="AD61" i="37"/>
  <c r="AP157" i="37"/>
  <c r="AS157" i="37"/>
  <c r="AE157" i="37"/>
  <c r="AD157" i="37"/>
  <c r="AB157" i="37"/>
  <c r="S157" i="37"/>
  <c r="O157" i="37"/>
  <c r="Z157" i="37"/>
  <c r="W157" i="37"/>
  <c r="M157" i="37"/>
  <c r="AA157" i="37"/>
  <c r="N157" i="37"/>
  <c r="AC157" i="37"/>
  <c r="AK157" i="37"/>
  <c r="AR157" i="37"/>
  <c r="X157" i="37"/>
  <c r="AM157" i="37"/>
  <c r="AO157" i="37"/>
  <c r="V157" i="37"/>
  <c r="AN157" i="37"/>
  <c r="AQ157" i="37"/>
  <c r="K157" i="37"/>
  <c r="Q157" i="37"/>
  <c r="L157" i="37"/>
  <c r="P157" i="37"/>
  <c r="AI157" i="37"/>
  <c r="AF157" i="37"/>
  <c r="R157" i="37"/>
  <c r="Y157" i="37"/>
  <c r="AT157" i="37"/>
  <c r="T157" i="37"/>
  <c r="AG157" i="37"/>
  <c r="I157" i="37"/>
  <c r="AL157" i="37"/>
  <c r="AH157" i="37"/>
  <c r="AJ157" i="37"/>
  <c r="U157" i="37"/>
  <c r="T158" i="37"/>
  <c r="Q158" i="37"/>
  <c r="AD158" i="37"/>
  <c r="R158" i="37"/>
  <c r="AJ158" i="37"/>
  <c r="AE158" i="37"/>
  <c r="AO158" i="37"/>
  <c r="AP158" i="37"/>
  <c r="X158" i="37"/>
  <c r="AQ158" i="37"/>
  <c r="AI158" i="37"/>
  <c r="AH158" i="37"/>
  <c r="AT158" i="37"/>
  <c r="AA158" i="37"/>
  <c r="AG158" i="37"/>
  <c r="Z158" i="37"/>
  <c r="K158" i="37"/>
  <c r="V158" i="37"/>
  <c r="AN158" i="37"/>
  <c r="AC158" i="37"/>
  <c r="AM158" i="37"/>
  <c r="I158" i="37"/>
  <c r="AL158" i="37"/>
  <c r="AB158" i="37"/>
  <c r="S158" i="37"/>
  <c r="L158" i="37"/>
  <c r="P158" i="37"/>
  <c r="AS158" i="37"/>
  <c r="N158" i="37"/>
  <c r="O158" i="37"/>
  <c r="U158" i="37"/>
  <c r="M158" i="37"/>
  <c r="AR158" i="37"/>
  <c r="AK158" i="37"/>
  <c r="Y158" i="37"/>
  <c r="W158" i="37"/>
  <c r="AF158" i="37"/>
  <c r="AN546" i="36"/>
  <c r="R546" i="36"/>
  <c r="AM546" i="36"/>
  <c r="AI546" i="36"/>
  <c r="AA546" i="36"/>
  <c r="AB546" i="36"/>
  <c r="L546" i="36"/>
  <c r="AK546" i="36"/>
  <c r="AP546" i="36"/>
  <c r="AL546" i="36"/>
  <c r="AT546" i="36"/>
  <c r="AG546" i="36"/>
  <c r="AJ546" i="36"/>
  <c r="AD546" i="36"/>
  <c r="V546" i="36"/>
  <c r="Y546" i="36"/>
  <c r="O546" i="36"/>
  <c r="N546" i="36"/>
  <c r="AF546" i="36"/>
  <c r="U546" i="36"/>
  <c r="Q546" i="36"/>
  <c r="AR546" i="36"/>
  <c r="Z546" i="36"/>
  <c r="T546" i="36"/>
  <c r="AS546" i="36"/>
  <c r="W546" i="36"/>
  <c r="K546" i="36"/>
  <c r="I546" i="36"/>
  <c r="X546" i="36"/>
  <c r="AC546" i="36"/>
  <c r="M546" i="36"/>
  <c r="AE546" i="36"/>
  <c r="S546" i="36"/>
  <c r="AO546" i="36"/>
  <c r="P546" i="36"/>
  <c r="AQ546" i="36"/>
  <c r="AH546" i="36"/>
  <c r="U20" i="35"/>
  <c r="AR20" i="35"/>
  <c r="V20" i="35"/>
  <c r="AI20" i="35"/>
  <c r="Q20" i="35"/>
  <c r="AL20" i="35"/>
  <c r="O20" i="35"/>
  <c r="AA20" i="35"/>
  <c r="I20" i="35"/>
  <c r="L20" i="35"/>
  <c r="AT20" i="35"/>
  <c r="AS20" i="35"/>
  <c r="AP20" i="35"/>
  <c r="AN20" i="35"/>
  <c r="S20" i="35"/>
  <c r="AO20" i="35"/>
  <c r="AJ20" i="35"/>
  <c r="AF20" i="35"/>
  <c r="K20" i="35"/>
  <c r="Y20" i="35"/>
  <c r="AH20" i="35"/>
  <c r="M20" i="35"/>
  <c r="X20" i="35"/>
  <c r="AE20" i="35"/>
  <c r="P20" i="35"/>
  <c r="AG20" i="35"/>
  <c r="R20" i="35"/>
  <c r="T20" i="35"/>
  <c r="AD20" i="35"/>
  <c r="W20" i="35"/>
  <c r="AQ20" i="35"/>
  <c r="AC20" i="35"/>
  <c r="N20" i="35"/>
  <c r="AK20" i="35"/>
  <c r="Z20" i="35"/>
  <c r="AM20" i="35"/>
  <c r="AB20" i="35"/>
  <c r="V93" i="37"/>
  <c r="P93" i="37"/>
  <c r="AN93" i="37"/>
  <c r="O93" i="37"/>
  <c r="AA93" i="37"/>
  <c r="AL93" i="37"/>
  <c r="T93" i="37"/>
  <c r="AS93" i="37"/>
  <c r="AT93" i="37"/>
  <c r="Q93" i="37"/>
  <c r="I93" i="37"/>
  <c r="Y93" i="37"/>
  <c r="K93" i="37"/>
  <c r="N93" i="37"/>
  <c r="AQ93" i="37"/>
  <c r="AI93" i="37"/>
  <c r="AP93" i="37"/>
  <c r="S93" i="37"/>
  <c r="M93" i="37"/>
  <c r="R93" i="37"/>
  <c r="Z93" i="37"/>
  <c r="AR93" i="37"/>
  <c r="U93" i="37"/>
  <c r="AE93" i="37"/>
  <c r="AK93" i="37"/>
  <c r="W93" i="37"/>
  <c r="AH93" i="37"/>
  <c r="AD93" i="37"/>
  <c r="AJ93" i="37"/>
  <c r="AB93" i="37"/>
  <c r="X93" i="37"/>
  <c r="AM93" i="37"/>
  <c r="AG93" i="37"/>
  <c r="L93" i="37"/>
  <c r="AF93" i="37"/>
  <c r="AO93" i="37"/>
  <c r="AC93" i="37"/>
  <c r="AT151" i="36"/>
  <c r="O151" i="36"/>
  <c r="AN151" i="36"/>
  <c r="AK151" i="36"/>
  <c r="AQ151" i="36"/>
  <c r="AM151" i="36"/>
  <c r="T151" i="36"/>
  <c r="AG151" i="36"/>
  <c r="AL151" i="36"/>
  <c r="AH151" i="36"/>
  <c r="X151" i="36"/>
  <c r="AC151" i="36"/>
  <c r="AF151" i="36"/>
  <c r="AB151" i="36"/>
  <c r="AI151" i="36"/>
  <c r="U151" i="36"/>
  <c r="AR151" i="36"/>
  <c r="N151" i="36"/>
  <c r="Q151" i="36"/>
  <c r="W151" i="36"/>
  <c r="AJ151" i="36"/>
  <c r="M151" i="36"/>
  <c r="R151" i="36"/>
  <c r="Z151" i="36"/>
  <c r="K151" i="36"/>
  <c r="AS151" i="36"/>
  <c r="L151" i="36"/>
  <c r="Y151" i="36"/>
  <c r="AE151" i="36"/>
  <c r="P151" i="36"/>
  <c r="AP151" i="36"/>
  <c r="S151" i="36"/>
  <c r="AO151" i="36"/>
  <c r="AD151" i="36"/>
  <c r="V151" i="36"/>
  <c r="I151" i="36"/>
  <c r="AA151" i="36"/>
  <c r="X378" i="36"/>
  <c r="AF378" i="36"/>
  <c r="K378" i="36"/>
  <c r="AM378" i="36"/>
  <c r="Q378" i="36"/>
  <c r="O378" i="36"/>
  <c r="AI378" i="36"/>
  <c r="P378" i="36"/>
  <c r="AS378" i="36"/>
  <c r="M378" i="36"/>
  <c r="AB378" i="36"/>
  <c r="AO378" i="36"/>
  <c r="I378" i="36"/>
  <c r="AN378" i="36"/>
  <c r="V378" i="36"/>
  <c r="Y378" i="36"/>
  <c r="AA378" i="36"/>
  <c r="W378" i="36"/>
  <c r="AT378" i="36"/>
  <c r="U378" i="36"/>
  <c r="S378" i="36"/>
  <c r="AP378" i="36"/>
  <c r="L378" i="36"/>
  <c r="AH378" i="36"/>
  <c r="AK378" i="36"/>
  <c r="AQ378" i="36"/>
  <c r="T378" i="36"/>
  <c r="N378" i="36"/>
  <c r="AR378" i="36"/>
  <c r="AE378" i="36"/>
  <c r="AD378" i="36"/>
  <c r="Z378" i="36"/>
  <c r="AC378" i="36"/>
  <c r="AJ378" i="36"/>
  <c r="AL378" i="36"/>
  <c r="AG378" i="36"/>
  <c r="R378" i="36"/>
  <c r="P128" i="36"/>
  <c r="M128" i="36"/>
  <c r="I128" i="36"/>
  <c r="Z128" i="36"/>
  <c r="O128" i="36"/>
  <c r="AR128" i="36"/>
  <c r="L128" i="36"/>
  <c r="AT128" i="36"/>
  <c r="AQ128" i="36"/>
  <c r="AL128" i="36"/>
  <c r="AN128" i="36"/>
  <c r="AS128" i="36"/>
  <c r="AO128" i="36"/>
  <c r="AG128" i="36"/>
  <c r="Q128" i="36"/>
  <c r="X128" i="36"/>
  <c r="W128" i="36"/>
  <c r="S128" i="36"/>
  <c r="U128" i="36"/>
  <c r="AH128" i="36"/>
  <c r="K128" i="36"/>
  <c r="AC128" i="36"/>
  <c r="AK128" i="36"/>
  <c r="R128" i="36"/>
  <c r="AP128" i="36"/>
  <c r="AA128" i="36"/>
  <c r="T128" i="36"/>
  <c r="AM128" i="36"/>
  <c r="AI128" i="36"/>
  <c r="AB128" i="36"/>
  <c r="AD128" i="36"/>
  <c r="N128" i="36"/>
  <c r="Y128" i="36"/>
  <c r="V128" i="36"/>
  <c r="AJ128" i="36"/>
  <c r="AF128" i="36"/>
  <c r="AE128" i="36"/>
  <c r="AG248" i="37"/>
  <c r="W248" i="37"/>
  <c r="AR248" i="37"/>
  <c r="T248" i="37"/>
  <c r="AF248" i="37"/>
  <c r="R248" i="37"/>
  <c r="AL248" i="37"/>
  <c r="P248" i="37"/>
  <c r="X248" i="37"/>
  <c r="AD248" i="37"/>
  <c r="AH248" i="37"/>
  <c r="Z248" i="37"/>
  <c r="Q248" i="37"/>
  <c r="S248" i="37"/>
  <c r="N248" i="37"/>
  <c r="AT248" i="37"/>
  <c r="AM248" i="37"/>
  <c r="AE248" i="37"/>
  <c r="AI248" i="37"/>
  <c r="U248" i="37"/>
  <c r="AA248" i="37"/>
  <c r="M248" i="37"/>
  <c r="AO248" i="37"/>
  <c r="Y248" i="37"/>
  <c r="AS248" i="37"/>
  <c r="AN248" i="37"/>
  <c r="K248" i="37"/>
  <c r="I248" i="37"/>
  <c r="AP248" i="37"/>
  <c r="L248" i="37"/>
  <c r="AQ248" i="37"/>
  <c r="AK248" i="37"/>
  <c r="O248" i="37"/>
  <c r="V248" i="37"/>
  <c r="AJ248" i="37"/>
  <c r="AC248" i="37"/>
  <c r="AB248" i="37"/>
  <c r="AL362" i="35"/>
  <c r="AK362" i="35"/>
  <c r="AA362" i="35"/>
  <c r="S362" i="35"/>
  <c r="AB362" i="35"/>
  <c r="X362" i="35"/>
  <c r="AO362" i="35"/>
  <c r="AI362" i="35"/>
  <c r="I362" i="35"/>
  <c r="R362" i="35"/>
  <c r="AJ362" i="35"/>
  <c r="AN362" i="35"/>
  <c r="K362" i="35"/>
  <c r="P362" i="35"/>
  <c r="AH362" i="35"/>
  <c r="U362" i="35"/>
  <c r="T362" i="35"/>
  <c r="M362" i="35"/>
  <c r="AR362" i="35"/>
  <c r="AE362" i="35"/>
  <c r="Q362" i="35"/>
  <c r="AM362" i="35"/>
  <c r="N362" i="35"/>
  <c r="Z362" i="35"/>
  <c r="O362" i="35"/>
  <c r="AT362" i="35"/>
  <c r="Y362" i="35"/>
  <c r="AF362" i="35"/>
  <c r="AP362" i="35"/>
  <c r="AD362" i="35"/>
  <c r="W362" i="35"/>
  <c r="AQ362" i="35"/>
  <c r="AG362" i="35"/>
  <c r="AC362" i="35"/>
  <c r="L362" i="35"/>
  <c r="AS362" i="35"/>
  <c r="V362" i="35"/>
  <c r="Q82" i="37"/>
  <c r="O82" i="37"/>
  <c r="AQ82" i="37"/>
  <c r="W82" i="37"/>
  <c r="AS82" i="37"/>
  <c r="M82" i="37"/>
  <c r="AI82" i="37"/>
  <c r="P82" i="37"/>
  <c r="AO82" i="37"/>
  <c r="I82" i="37"/>
  <c r="AT82" i="37"/>
  <c r="AB82" i="37"/>
  <c r="S82" i="37"/>
  <c r="Y82" i="37"/>
  <c r="Z82" i="37"/>
  <c r="R82" i="37"/>
  <c r="AL82" i="37"/>
  <c r="L82" i="37"/>
  <c r="AP82" i="37"/>
  <c r="V82" i="37"/>
  <c r="T82" i="37"/>
  <c r="AJ82" i="37"/>
  <c r="N82" i="37"/>
  <c r="AD82" i="37"/>
  <c r="AE82" i="37"/>
  <c r="AR82" i="37"/>
  <c r="AC82" i="37"/>
  <c r="X82" i="37"/>
  <c r="AN82" i="37"/>
  <c r="U82" i="37"/>
  <c r="K82" i="37"/>
  <c r="AM82" i="37"/>
  <c r="AF82" i="37"/>
  <c r="AH82" i="37"/>
  <c r="AG82" i="37"/>
  <c r="AA82" i="37"/>
  <c r="AK82" i="37"/>
  <c r="AG235" i="35"/>
  <c r="O235" i="35"/>
  <c r="AT235" i="35"/>
  <c r="N235" i="35"/>
  <c r="K235" i="35"/>
  <c r="W235" i="35"/>
  <c r="S235" i="35"/>
  <c r="X235" i="35"/>
  <c r="AP235" i="35"/>
  <c r="AO235" i="35"/>
  <c r="L235" i="35"/>
  <c r="I235" i="35"/>
  <c r="AL235" i="35"/>
  <c r="AQ235" i="35"/>
  <c r="AI235" i="35"/>
  <c r="AS235" i="35"/>
  <c r="V235" i="35"/>
  <c r="U235" i="35"/>
  <c r="AN235" i="35"/>
  <c r="AM235" i="35"/>
  <c r="AR235" i="35"/>
  <c r="AD235" i="35"/>
  <c r="T235" i="35"/>
  <c r="Z235" i="35"/>
  <c r="M235" i="35"/>
  <c r="AK235" i="35"/>
  <c r="R235" i="35"/>
  <c r="AE235" i="35"/>
  <c r="AJ235" i="35"/>
  <c r="P235" i="35"/>
  <c r="AC235" i="35"/>
  <c r="AH235" i="35"/>
  <c r="AB235" i="35"/>
  <c r="Y235" i="35"/>
  <c r="Q235" i="35"/>
  <c r="AF235" i="35"/>
  <c r="AA235" i="35"/>
  <c r="AD498" i="37"/>
  <c r="M498" i="37"/>
  <c r="AT498" i="37"/>
  <c r="Y498" i="37"/>
  <c r="X498" i="37"/>
  <c r="O498" i="37"/>
  <c r="AE498" i="37"/>
  <c r="AH498" i="37"/>
  <c r="R498" i="37"/>
  <c r="AI498" i="37"/>
  <c r="Q498" i="37"/>
  <c r="S498" i="37"/>
  <c r="AF498" i="37"/>
  <c r="P498" i="37"/>
  <c r="AS498" i="37"/>
  <c r="L498" i="37"/>
  <c r="K498" i="37"/>
  <c r="V498" i="37"/>
  <c r="Z498" i="37"/>
  <c r="N498" i="37"/>
  <c r="AN498" i="37"/>
  <c r="AA498" i="37"/>
  <c r="AB498" i="37"/>
  <c r="AK498" i="37"/>
  <c r="W498" i="37"/>
  <c r="AO498" i="37"/>
  <c r="AQ498" i="37"/>
  <c r="AC498" i="37"/>
  <c r="AG498" i="37"/>
  <c r="T498" i="37"/>
  <c r="AL498" i="37"/>
  <c r="AR498" i="37"/>
  <c r="U498" i="37"/>
  <c r="I498" i="37"/>
  <c r="AM498" i="37"/>
  <c r="AP498" i="37"/>
  <c r="AJ498" i="37"/>
  <c r="Y20" i="36"/>
  <c r="AH20" i="36"/>
  <c r="AJ20" i="36"/>
  <c r="U20" i="36"/>
  <c r="AD20" i="36"/>
  <c r="AB20" i="36"/>
  <c r="S20" i="36"/>
  <c r="Q20" i="36"/>
  <c r="Z20" i="36"/>
  <c r="T20" i="36"/>
  <c r="AF20" i="36"/>
  <c r="AG20" i="36"/>
  <c r="AP20" i="36"/>
  <c r="P20" i="36"/>
  <c r="W20" i="36"/>
  <c r="AO20" i="36"/>
  <c r="R20" i="36"/>
  <c r="AE20" i="36"/>
  <c r="AK20" i="36"/>
  <c r="N20" i="36"/>
  <c r="AQ20" i="36"/>
  <c r="AC20" i="36"/>
  <c r="AR20" i="36"/>
  <c r="K20" i="36"/>
  <c r="AM20" i="36"/>
  <c r="AI20" i="36"/>
  <c r="O20" i="36"/>
  <c r="AS20" i="36"/>
  <c r="AA20" i="36"/>
  <c r="M20" i="36"/>
  <c r="X20" i="36"/>
  <c r="L20" i="36"/>
  <c r="AN20" i="36"/>
  <c r="I20" i="36"/>
  <c r="AT20" i="36"/>
  <c r="AL20" i="36"/>
  <c r="V20" i="36"/>
  <c r="AS356" i="35"/>
  <c r="AJ356" i="35"/>
  <c r="AO356" i="35"/>
  <c r="AL356" i="35"/>
  <c r="R356" i="35"/>
  <c r="AF356" i="35"/>
  <c r="AI356" i="35"/>
  <c r="AG356" i="35"/>
  <c r="AK356" i="35"/>
  <c r="O356" i="35"/>
  <c r="AB356" i="35"/>
  <c r="AD356" i="35"/>
  <c r="AA356" i="35"/>
  <c r="W356" i="35"/>
  <c r="AH356" i="35"/>
  <c r="AR356" i="35"/>
  <c r="L356" i="35"/>
  <c r="I356" i="35"/>
  <c r="AM356" i="35"/>
  <c r="AE356" i="35"/>
  <c r="Z356" i="35"/>
  <c r="S356" i="35"/>
  <c r="U356" i="35"/>
  <c r="N356" i="35"/>
  <c r="X356" i="35"/>
  <c r="V356" i="35"/>
  <c r="AN356" i="35"/>
  <c r="AQ356" i="35"/>
  <c r="AT356" i="35"/>
  <c r="AC356" i="35"/>
  <c r="AP356" i="35"/>
  <c r="M356" i="35"/>
  <c r="Q356" i="35"/>
  <c r="T356" i="35"/>
  <c r="P356" i="35"/>
  <c r="Y356" i="35"/>
  <c r="K356" i="35"/>
  <c r="R255" i="35"/>
  <c r="P255" i="35"/>
  <c r="AR255" i="35"/>
  <c r="AO255" i="35"/>
  <c r="AT255" i="35"/>
  <c r="N255" i="35"/>
  <c r="K255" i="35"/>
  <c r="AI255" i="35"/>
  <c r="AG255" i="35"/>
  <c r="AP255" i="35"/>
  <c r="AS255" i="35"/>
  <c r="Y255" i="35"/>
  <c r="W255" i="35"/>
  <c r="Z255" i="35"/>
  <c r="AA255" i="35"/>
  <c r="Q255" i="35"/>
  <c r="T255" i="35"/>
  <c r="S255" i="35"/>
  <c r="AK255" i="35"/>
  <c r="AN255" i="35"/>
  <c r="AF255" i="35"/>
  <c r="AC255" i="35"/>
  <c r="U255" i="35"/>
  <c r="L255" i="35"/>
  <c r="V255" i="35"/>
  <c r="I255" i="35"/>
  <c r="AH255" i="35"/>
  <c r="AB255" i="35"/>
  <c r="AD255" i="35"/>
  <c r="AJ255" i="35"/>
  <c r="AM255" i="35"/>
  <c r="AQ255" i="35"/>
  <c r="O255" i="35"/>
  <c r="AL255" i="35"/>
  <c r="M255" i="35"/>
  <c r="AE255" i="35"/>
  <c r="X255" i="35"/>
  <c r="M329" i="37"/>
  <c r="R329" i="37"/>
  <c r="AF329" i="37"/>
  <c r="AL329" i="37"/>
  <c r="W329" i="37"/>
  <c r="AA329" i="37"/>
  <c r="AH329" i="37"/>
  <c r="AE329" i="37"/>
  <c r="I329" i="37"/>
  <c r="AM329" i="37"/>
  <c r="AO329" i="37"/>
  <c r="Z329" i="37"/>
  <c r="P329" i="37"/>
  <c r="K329" i="37"/>
  <c r="Y329" i="37"/>
  <c r="AP329" i="37"/>
  <c r="AK329" i="37"/>
  <c r="AQ329" i="37"/>
  <c r="S329" i="37"/>
  <c r="O329" i="37"/>
  <c r="X329" i="37"/>
  <c r="V329" i="37"/>
  <c r="AS329" i="37"/>
  <c r="AD329" i="37"/>
  <c r="T329" i="37"/>
  <c r="L329" i="37"/>
  <c r="AI329" i="37"/>
  <c r="AC329" i="37"/>
  <c r="Q329" i="37"/>
  <c r="AN329" i="37"/>
  <c r="U329" i="37"/>
  <c r="N329" i="37"/>
  <c r="AJ329" i="37"/>
  <c r="AR329" i="37"/>
  <c r="AG329" i="37"/>
  <c r="AB329" i="37"/>
  <c r="AT329" i="37"/>
  <c r="W229" i="36"/>
  <c r="Y229" i="36"/>
  <c r="U229" i="36"/>
  <c r="Q229" i="36"/>
  <c r="AN229" i="36"/>
  <c r="S229" i="36"/>
  <c r="T229" i="36"/>
  <c r="P229" i="36"/>
  <c r="L229" i="36"/>
  <c r="O229" i="36"/>
  <c r="N229" i="36"/>
  <c r="AH229" i="36"/>
  <c r="AE229" i="36"/>
  <c r="AJ229" i="36"/>
  <c r="AF229" i="36"/>
  <c r="AB229" i="36"/>
  <c r="R229" i="36"/>
  <c r="K229" i="36"/>
  <c r="AR229" i="36"/>
  <c r="AT229" i="36"/>
  <c r="AL229" i="36"/>
  <c r="V229" i="36"/>
  <c r="AO229" i="36"/>
  <c r="AG229" i="36"/>
  <c r="AD229" i="36"/>
  <c r="AI229" i="36"/>
  <c r="AK229" i="36"/>
  <c r="X229" i="36"/>
  <c r="AA229" i="36"/>
  <c r="Z229" i="36"/>
  <c r="AC229" i="36"/>
  <c r="AS229" i="36"/>
  <c r="I229" i="36"/>
  <c r="AQ229" i="36"/>
  <c r="AP229" i="36"/>
  <c r="M229" i="36"/>
  <c r="AM229" i="36"/>
  <c r="AM221" i="36"/>
  <c r="AT221" i="36"/>
  <c r="AP221" i="36"/>
  <c r="AL221" i="36"/>
  <c r="AC221" i="36"/>
  <c r="AI221" i="36"/>
  <c r="AO221" i="36"/>
  <c r="AK221" i="36"/>
  <c r="AG221" i="36"/>
  <c r="AH221" i="36"/>
  <c r="AE221" i="36"/>
  <c r="AJ221" i="36"/>
  <c r="AF221" i="36"/>
  <c r="AB221" i="36"/>
  <c r="M221" i="36"/>
  <c r="O221" i="36"/>
  <c r="N221" i="36"/>
  <c r="AS221" i="36"/>
  <c r="AD221" i="36"/>
  <c r="V221" i="36"/>
  <c r="I221" i="36"/>
  <c r="Y221" i="36"/>
  <c r="Q221" i="36"/>
  <c r="X221" i="36"/>
  <c r="T221" i="36"/>
  <c r="L221" i="36"/>
  <c r="AQ221" i="36"/>
  <c r="S221" i="36"/>
  <c r="P221" i="36"/>
  <c r="K221" i="36"/>
  <c r="AR221" i="36"/>
  <c r="Z221" i="36"/>
  <c r="U221" i="36"/>
  <c r="W221" i="36"/>
  <c r="AA221" i="36"/>
  <c r="R221" i="36"/>
  <c r="AN221" i="36"/>
  <c r="AD23" i="35"/>
  <c r="AI23" i="35"/>
  <c r="Q23" i="35"/>
  <c r="Z23" i="35"/>
  <c r="AC23" i="35"/>
  <c r="K23" i="35"/>
  <c r="V23" i="35"/>
  <c r="X23" i="35"/>
  <c r="AL23" i="35"/>
  <c r="AS23" i="35"/>
  <c r="AF23" i="35"/>
  <c r="N23" i="35"/>
  <c r="AA23" i="35"/>
  <c r="AJ23" i="35"/>
  <c r="O23" i="35"/>
  <c r="I23" i="35"/>
  <c r="AN23" i="35"/>
  <c r="AR23" i="35"/>
  <c r="W23" i="35"/>
  <c r="T23" i="35"/>
  <c r="AH23" i="35"/>
  <c r="Y23" i="35"/>
  <c r="M23" i="35"/>
  <c r="AQ23" i="35"/>
  <c r="AK23" i="35"/>
  <c r="AM23" i="35"/>
  <c r="P23" i="35"/>
  <c r="R23" i="35"/>
  <c r="S23" i="35"/>
  <c r="AG23" i="35"/>
  <c r="AB23" i="35"/>
  <c r="AT23" i="35"/>
  <c r="AP23" i="35"/>
  <c r="U23" i="35"/>
  <c r="L23" i="35"/>
  <c r="AE23" i="35"/>
  <c r="AO23" i="35"/>
  <c r="AR418" i="35"/>
  <c r="I418" i="35"/>
  <c r="X418" i="35"/>
  <c r="S418" i="35"/>
  <c r="AC418" i="35"/>
  <c r="AP418" i="35"/>
  <c r="AO418" i="35"/>
  <c r="Q418" i="35"/>
  <c r="AG418" i="35"/>
  <c r="AD418" i="35"/>
  <c r="T418" i="35"/>
  <c r="W418" i="35"/>
  <c r="AL418" i="35"/>
  <c r="AQ418" i="35"/>
  <c r="AI418" i="35"/>
  <c r="AN418" i="35"/>
  <c r="AM418" i="35"/>
  <c r="AH418" i="35"/>
  <c r="AK418" i="35"/>
  <c r="AB418" i="35"/>
  <c r="AE418" i="35"/>
  <c r="AF418" i="35"/>
  <c r="R418" i="35"/>
  <c r="P418" i="35"/>
  <c r="AJ418" i="35"/>
  <c r="Z418" i="35"/>
  <c r="Y418" i="35"/>
  <c r="AA418" i="35"/>
  <c r="K418" i="35"/>
  <c r="V418" i="35"/>
  <c r="L418" i="35"/>
  <c r="U418" i="35"/>
  <c r="N418" i="35"/>
  <c r="M418" i="35"/>
  <c r="AT418" i="35"/>
  <c r="AS418" i="35"/>
  <c r="O418" i="35"/>
  <c r="AG33" i="37"/>
  <c r="AT33" i="37"/>
  <c r="N33" i="37"/>
  <c r="AL33" i="37"/>
  <c r="AQ33" i="37"/>
  <c r="AN33" i="37"/>
  <c r="Y33" i="37"/>
  <c r="L33" i="37"/>
  <c r="V33" i="37"/>
  <c r="U33" i="37"/>
  <c r="S33" i="37"/>
  <c r="I33" i="37"/>
  <c r="AB33" i="37"/>
  <c r="R33" i="37"/>
  <c r="AI33" i="37"/>
  <c r="T33" i="37"/>
  <c r="Q33" i="37"/>
  <c r="AH33" i="37"/>
  <c r="K33" i="37"/>
  <c r="AJ33" i="37"/>
  <c r="AD33" i="37"/>
  <c r="AS33" i="37"/>
  <c r="AK33" i="37"/>
  <c r="AE33" i="37"/>
  <c r="AF33" i="37"/>
  <c r="O33" i="37"/>
  <c r="AA33" i="37"/>
  <c r="W33" i="37"/>
  <c r="Z33" i="37"/>
  <c r="M33" i="37"/>
  <c r="AC33" i="37"/>
  <c r="X33" i="37"/>
  <c r="AO33" i="37"/>
  <c r="AR33" i="37"/>
  <c r="P33" i="37"/>
  <c r="AP33" i="37"/>
  <c r="AM33" i="37"/>
  <c r="W309" i="35"/>
  <c r="U309" i="35"/>
  <c r="R309" i="35"/>
  <c r="L309" i="35"/>
  <c r="S309" i="35"/>
  <c r="P309" i="35"/>
  <c r="M309" i="35"/>
  <c r="AG309" i="35"/>
  <c r="AJ309" i="35"/>
  <c r="O309" i="35"/>
  <c r="AO309" i="35"/>
  <c r="N309" i="35"/>
  <c r="AE309" i="35"/>
  <c r="AF309" i="35"/>
  <c r="AC309" i="35"/>
  <c r="AL309" i="35"/>
  <c r="AB309" i="35"/>
  <c r="AM309" i="35"/>
  <c r="AN309" i="35"/>
  <c r="V309" i="35"/>
  <c r="K309" i="35"/>
  <c r="AI309" i="35"/>
  <c r="AH309" i="35"/>
  <c r="AT309" i="35"/>
  <c r="AA309" i="35"/>
  <c r="X309" i="35"/>
  <c r="AD309" i="35"/>
  <c r="Z309" i="35"/>
  <c r="Y309" i="35"/>
  <c r="AQ309" i="35"/>
  <c r="AS309" i="35"/>
  <c r="AR309" i="35"/>
  <c r="T309" i="35"/>
  <c r="Q309" i="35"/>
  <c r="I309" i="35"/>
  <c r="AP309" i="35"/>
  <c r="AK309" i="35"/>
  <c r="AF340" i="35"/>
  <c r="AI340" i="35"/>
  <c r="AG340" i="35"/>
  <c r="AK340" i="35"/>
  <c r="M340" i="35"/>
  <c r="AN340" i="35"/>
  <c r="AT340" i="35"/>
  <c r="AQ340" i="35"/>
  <c r="AC340" i="35"/>
  <c r="Z340" i="35"/>
  <c r="X340" i="35"/>
  <c r="N340" i="35"/>
  <c r="R340" i="35"/>
  <c r="T340" i="35"/>
  <c r="I340" i="35"/>
  <c r="W340" i="35"/>
  <c r="P340" i="35"/>
  <c r="AL340" i="35"/>
  <c r="AP340" i="35"/>
  <c r="AJ340" i="35"/>
  <c r="Y340" i="35"/>
  <c r="K340" i="35"/>
  <c r="AE340" i="35"/>
  <c r="AO340" i="35"/>
  <c r="O340" i="35"/>
  <c r="AD340" i="35"/>
  <c r="AS340" i="35"/>
  <c r="AA340" i="35"/>
  <c r="S340" i="35"/>
  <c r="AB340" i="35"/>
  <c r="AM340" i="35"/>
  <c r="L340" i="35"/>
  <c r="AH340" i="35"/>
  <c r="U340" i="35"/>
  <c r="AR340" i="35"/>
  <c r="Q340" i="35"/>
  <c r="V340" i="35"/>
  <c r="AE357" i="37"/>
  <c r="AG357" i="37"/>
  <c r="X357" i="37"/>
  <c r="AC357" i="37"/>
  <c r="AN357" i="37"/>
  <c r="AA357" i="37"/>
  <c r="AB357" i="37"/>
  <c r="P357" i="37"/>
  <c r="R357" i="37"/>
  <c r="Z357" i="37"/>
  <c r="W357" i="37"/>
  <c r="V357" i="37"/>
  <c r="I357" i="37"/>
  <c r="AT357" i="37"/>
  <c r="N357" i="37"/>
  <c r="AM357" i="37"/>
  <c r="AR357" i="37"/>
  <c r="AK357" i="37"/>
  <c r="M357" i="37"/>
  <c r="Y357" i="37"/>
  <c r="Q357" i="37"/>
  <c r="AH357" i="37"/>
  <c r="AD357" i="37"/>
  <c r="L357" i="37"/>
  <c r="T357" i="37"/>
  <c r="AQ357" i="37"/>
  <c r="AS357" i="37"/>
  <c r="AJ357" i="37"/>
  <c r="AI357" i="37"/>
  <c r="K357" i="37"/>
  <c r="U357" i="37"/>
  <c r="AL357" i="37"/>
  <c r="AP357" i="37"/>
  <c r="AO357" i="37"/>
  <c r="AF357" i="37"/>
  <c r="O357" i="37"/>
  <c r="S357" i="37"/>
  <c r="W278" i="35"/>
  <c r="AD278" i="35"/>
  <c r="AR278" i="35"/>
  <c r="AH278" i="35"/>
  <c r="AN278" i="35"/>
  <c r="Q278" i="35"/>
  <c r="AO278" i="35"/>
  <c r="N278" i="35"/>
  <c r="S278" i="35"/>
  <c r="Y278" i="35"/>
  <c r="L278" i="35"/>
  <c r="T278" i="35"/>
  <c r="O278" i="35"/>
  <c r="AI278" i="35"/>
  <c r="P278" i="35"/>
  <c r="Z278" i="35"/>
  <c r="AC278" i="35"/>
  <c r="AJ278" i="35"/>
  <c r="AP278" i="35"/>
  <c r="AK278" i="35"/>
  <c r="AT278" i="35"/>
  <c r="AS278" i="35"/>
  <c r="U278" i="35"/>
  <c r="AE278" i="35"/>
  <c r="R278" i="35"/>
  <c r="AM278" i="35"/>
  <c r="AG278" i="35"/>
  <c r="AA278" i="35"/>
  <c r="I278" i="35"/>
  <c r="K278" i="35"/>
  <c r="AL278" i="35"/>
  <c r="AF278" i="35"/>
  <c r="M278" i="35"/>
  <c r="AQ278" i="35"/>
  <c r="X278" i="35"/>
  <c r="AB278" i="35"/>
  <c r="V278" i="35"/>
  <c r="AD494" i="37"/>
  <c r="AI494" i="37"/>
  <c r="AG494" i="37"/>
  <c r="AH494" i="37"/>
  <c r="AP494" i="37"/>
  <c r="X494" i="37"/>
  <c r="AJ494" i="37"/>
  <c r="AT494" i="37"/>
  <c r="AO494" i="37"/>
  <c r="AM494" i="37"/>
  <c r="I494" i="37"/>
  <c r="AK494" i="37"/>
  <c r="M494" i="37"/>
  <c r="S494" i="37"/>
  <c r="AS494" i="37"/>
  <c r="AF494" i="37"/>
  <c r="AQ494" i="37"/>
  <c r="Q494" i="37"/>
  <c r="O494" i="37"/>
  <c r="AC494" i="37"/>
  <c r="Y494" i="37"/>
  <c r="L494" i="37"/>
  <c r="AE494" i="37"/>
  <c r="AA494" i="37"/>
  <c r="AN494" i="37"/>
  <c r="K494" i="37"/>
  <c r="N494" i="37"/>
  <c r="AR494" i="37"/>
  <c r="V494" i="37"/>
  <c r="W494" i="37"/>
  <c r="P494" i="37"/>
  <c r="Z494" i="37"/>
  <c r="AB494" i="37"/>
  <c r="AL494" i="37"/>
  <c r="R494" i="37"/>
  <c r="U494" i="37"/>
  <c r="T494" i="37"/>
  <c r="AG85" i="35"/>
  <c r="AB85" i="35"/>
  <c r="AD85" i="35"/>
  <c r="K85" i="35"/>
  <c r="R85" i="35"/>
  <c r="X85" i="35"/>
  <c r="Y85" i="35"/>
  <c r="AQ85" i="35"/>
  <c r="N85" i="35"/>
  <c r="T85" i="35"/>
  <c r="S85" i="35"/>
  <c r="AH85" i="35"/>
  <c r="AJ85" i="35"/>
  <c r="AO85" i="35"/>
  <c r="W85" i="35"/>
  <c r="AK85" i="35"/>
  <c r="L85" i="35"/>
  <c r="O85" i="35"/>
  <c r="AC85" i="35"/>
  <c r="AT85" i="35"/>
  <c r="I85" i="35"/>
  <c r="AI85" i="35"/>
  <c r="AA85" i="35"/>
  <c r="V85" i="35"/>
  <c r="AF85" i="35"/>
  <c r="Q85" i="35"/>
  <c r="AL85" i="35"/>
  <c r="AE85" i="35"/>
  <c r="Z85" i="35"/>
  <c r="M85" i="35"/>
  <c r="P85" i="35"/>
  <c r="AS85" i="35"/>
  <c r="AP85" i="35"/>
  <c r="U85" i="35"/>
  <c r="AN85" i="35"/>
  <c r="AM85" i="35"/>
  <c r="AR85" i="35"/>
  <c r="AK284" i="37"/>
  <c r="R284" i="37"/>
  <c r="AQ284" i="37"/>
  <c r="P284" i="37"/>
  <c r="Y284" i="37"/>
  <c r="U284" i="37"/>
  <c r="I284" i="37"/>
  <c r="V284" i="37"/>
  <c r="AA284" i="37"/>
  <c r="Z284" i="37"/>
  <c r="AM284" i="37"/>
  <c r="AE284" i="37"/>
  <c r="AB284" i="37"/>
  <c r="AL284" i="37"/>
  <c r="AN284" i="37"/>
  <c r="AP284" i="37"/>
  <c r="L284" i="37"/>
  <c r="AT284" i="37"/>
  <c r="AO284" i="37"/>
  <c r="K284" i="37"/>
  <c r="AC284" i="37"/>
  <c r="S284" i="37"/>
  <c r="M284" i="37"/>
  <c r="N284" i="37"/>
  <c r="O284" i="37"/>
  <c r="T284" i="37"/>
  <c r="AI284" i="37"/>
  <c r="AF284" i="37"/>
  <c r="AG284" i="37"/>
  <c r="AJ284" i="37"/>
  <c r="AH284" i="37"/>
  <c r="W284" i="37"/>
  <c r="AD284" i="37"/>
  <c r="Q284" i="37"/>
  <c r="AR284" i="37"/>
  <c r="X284" i="37"/>
  <c r="AS284" i="37"/>
  <c r="R106" i="36"/>
  <c r="O106" i="36"/>
  <c r="K106" i="36"/>
  <c r="M106" i="36"/>
  <c r="AB106" i="36"/>
  <c r="AT106" i="36"/>
  <c r="N106" i="36"/>
  <c r="I106" i="36"/>
  <c r="AR106" i="36"/>
  <c r="AP106" i="36"/>
  <c r="AQ106" i="36"/>
  <c r="AG106" i="36"/>
  <c r="Z106" i="36"/>
  <c r="Y106" i="36"/>
  <c r="U106" i="36"/>
  <c r="S106" i="36"/>
  <c r="AM106" i="36"/>
  <c r="AJ106" i="36"/>
  <c r="L106" i="36"/>
  <c r="Q106" i="36"/>
  <c r="AE106" i="36"/>
  <c r="AI106" i="36"/>
  <c r="AN106" i="36"/>
  <c r="T106" i="36"/>
  <c r="AC106" i="36"/>
  <c r="V106" i="36"/>
  <c r="AO106" i="36"/>
  <c r="AK106" i="36"/>
  <c r="X106" i="36"/>
  <c r="AF106" i="36"/>
  <c r="AA106" i="36"/>
  <c r="W106" i="36"/>
  <c r="AD106" i="36"/>
  <c r="AS106" i="36"/>
  <c r="P106" i="36"/>
  <c r="AH106" i="36"/>
  <c r="AL106" i="36"/>
  <c r="AO435" i="37"/>
  <c r="AM435" i="37"/>
  <c r="AR435" i="37"/>
  <c r="AN435" i="37"/>
  <c r="I435" i="37"/>
  <c r="AH435" i="37"/>
  <c r="Z435" i="37"/>
  <c r="AI435" i="37"/>
  <c r="AG435" i="37"/>
  <c r="R435" i="37"/>
  <c r="AJ435" i="37"/>
  <c r="AE435" i="37"/>
  <c r="AB435" i="37"/>
  <c r="X435" i="37"/>
  <c r="AA435" i="37"/>
  <c r="V435" i="37"/>
  <c r="AK435" i="37"/>
  <c r="M435" i="37"/>
  <c r="U435" i="37"/>
  <c r="K435" i="37"/>
  <c r="AF435" i="37"/>
  <c r="AD435" i="37"/>
  <c r="AT435" i="37"/>
  <c r="AS435" i="37"/>
  <c r="N435" i="37"/>
  <c r="AQ435" i="37"/>
  <c r="Y435" i="37"/>
  <c r="W435" i="37"/>
  <c r="AC435" i="37"/>
  <c r="Q435" i="37"/>
  <c r="AP435" i="37"/>
  <c r="P435" i="37"/>
  <c r="L435" i="37"/>
  <c r="S435" i="37"/>
  <c r="O435" i="37"/>
  <c r="AL435" i="37"/>
  <c r="T435" i="37"/>
  <c r="O504" i="37"/>
  <c r="AH504" i="37"/>
  <c r="AS504" i="37"/>
  <c r="AA504" i="37"/>
  <c r="AR504" i="37"/>
  <c r="L504" i="37"/>
  <c r="I504" i="37"/>
  <c r="V504" i="37"/>
  <c r="AN504" i="37"/>
  <c r="AT504" i="37"/>
  <c r="AM504" i="37"/>
  <c r="M504" i="37"/>
  <c r="W504" i="37"/>
  <c r="X504" i="37"/>
  <c r="Y504" i="37"/>
  <c r="K504" i="37"/>
  <c r="AD504" i="37"/>
  <c r="AQ504" i="37"/>
  <c r="AK504" i="37"/>
  <c r="AJ504" i="37"/>
  <c r="S504" i="37"/>
  <c r="AC504" i="37"/>
  <c r="AF504" i="37"/>
  <c r="N504" i="37"/>
  <c r="Q504" i="37"/>
  <c r="AO504" i="37"/>
  <c r="AP504" i="37"/>
  <c r="AL504" i="37"/>
  <c r="Z504" i="37"/>
  <c r="R504" i="37"/>
  <c r="AE504" i="37"/>
  <c r="AI504" i="37"/>
  <c r="U504" i="37"/>
  <c r="T504" i="37"/>
  <c r="AB504" i="37"/>
  <c r="P504" i="37"/>
  <c r="AG504" i="37"/>
  <c r="Q586" i="35"/>
  <c r="Z586" i="35"/>
  <c r="AE586" i="35"/>
  <c r="L586" i="35"/>
  <c r="AS586" i="35"/>
  <c r="M586" i="35"/>
  <c r="V586" i="35"/>
  <c r="AA586" i="35"/>
  <c r="AF586" i="35"/>
  <c r="AO586" i="35"/>
  <c r="I586" i="35"/>
  <c r="R586" i="35"/>
  <c r="W586" i="35"/>
  <c r="P586" i="35"/>
  <c r="Y586" i="35"/>
  <c r="AH586" i="35"/>
  <c r="AM586" i="35"/>
  <c r="AR586" i="35"/>
  <c r="AN586" i="35"/>
  <c r="AL586" i="35"/>
  <c r="K586" i="35"/>
  <c r="AD586" i="35"/>
  <c r="AB586" i="35"/>
  <c r="AG586" i="35"/>
  <c r="AI586" i="35"/>
  <c r="AK586" i="35"/>
  <c r="N586" i="35"/>
  <c r="AJ586" i="35"/>
  <c r="T586" i="35"/>
  <c r="AC586" i="35"/>
  <c r="X586" i="35"/>
  <c r="U586" i="35"/>
  <c r="AT586" i="35"/>
  <c r="S586" i="35"/>
  <c r="AP586" i="35"/>
  <c r="O586" i="35"/>
  <c r="AQ586" i="35"/>
  <c r="AC171" i="36"/>
  <c r="AF171" i="36"/>
  <c r="AB171" i="36"/>
  <c r="AI171" i="36"/>
  <c r="Y171" i="36"/>
  <c r="AA171" i="36"/>
  <c r="W171" i="36"/>
  <c r="S171" i="36"/>
  <c r="Z171" i="36"/>
  <c r="U171" i="36"/>
  <c r="V171" i="36"/>
  <c r="R171" i="36"/>
  <c r="AN171" i="36"/>
  <c r="AK171" i="36"/>
  <c r="AQ171" i="36"/>
  <c r="AM171" i="36"/>
  <c r="T171" i="36"/>
  <c r="M171" i="36"/>
  <c r="AP171" i="36"/>
  <c r="I171" i="36"/>
  <c r="AE171" i="36"/>
  <c r="O171" i="36"/>
  <c r="AL171" i="36"/>
  <c r="AD171" i="36"/>
  <c r="AT171" i="36"/>
  <c r="N171" i="36"/>
  <c r="P171" i="36"/>
  <c r="AJ171" i="36"/>
  <c r="K171" i="36"/>
  <c r="AR171" i="36"/>
  <c r="AS171" i="36"/>
  <c r="AG171" i="36"/>
  <c r="L171" i="36"/>
  <c r="X171" i="36"/>
  <c r="AO171" i="36"/>
  <c r="Q171" i="36"/>
  <c r="AH171" i="36"/>
  <c r="P80" i="36"/>
  <c r="M80" i="36"/>
  <c r="I80" i="36"/>
  <c r="Z80" i="36"/>
  <c r="AR80" i="36"/>
  <c r="L80" i="36"/>
  <c r="AT80" i="36"/>
  <c r="AQ80" i="36"/>
  <c r="Q80" i="36"/>
  <c r="AN80" i="36"/>
  <c r="AS80" i="36"/>
  <c r="AO80" i="36"/>
  <c r="AG80" i="36"/>
  <c r="X80" i="36"/>
  <c r="W80" i="36"/>
  <c r="S80" i="36"/>
  <c r="U80" i="36"/>
  <c r="AH80" i="36"/>
  <c r="K80" i="36"/>
  <c r="O80" i="36"/>
  <c r="AE80" i="36"/>
  <c r="AC80" i="36"/>
  <c r="AK80" i="36"/>
  <c r="AL80" i="36"/>
  <c r="R80" i="36"/>
  <c r="AP80" i="36"/>
  <c r="AI80" i="36"/>
  <c r="AA80" i="36"/>
  <c r="AD80" i="36"/>
  <c r="Y80" i="36"/>
  <c r="T80" i="36"/>
  <c r="AM80" i="36"/>
  <c r="V80" i="36"/>
  <c r="AJ80" i="36"/>
  <c r="AF80" i="36"/>
  <c r="AB80" i="36"/>
  <c r="N80" i="36"/>
  <c r="AG219" i="35"/>
  <c r="AH219" i="35"/>
  <c r="AK219" i="35"/>
  <c r="AB219" i="35"/>
  <c r="AJ219" i="35"/>
  <c r="AD219" i="35"/>
  <c r="AF219" i="35"/>
  <c r="T219" i="35"/>
  <c r="Y219" i="35"/>
  <c r="X219" i="35"/>
  <c r="O219" i="35"/>
  <c r="Z219" i="35"/>
  <c r="AA219" i="35"/>
  <c r="M219" i="35"/>
  <c r="Q219" i="35"/>
  <c r="AP219" i="35"/>
  <c r="AO219" i="35"/>
  <c r="L219" i="35"/>
  <c r="I219" i="35"/>
  <c r="R219" i="35"/>
  <c r="AE219" i="35"/>
  <c r="U219" i="35"/>
  <c r="N219" i="35"/>
  <c r="W219" i="35"/>
  <c r="AQ219" i="35"/>
  <c r="AS219" i="35"/>
  <c r="S219" i="35"/>
  <c r="AR219" i="35"/>
  <c r="AL219" i="35"/>
  <c r="AI219" i="35"/>
  <c r="V219" i="35"/>
  <c r="AN219" i="35"/>
  <c r="P219" i="35"/>
  <c r="AT219" i="35"/>
  <c r="AM219" i="35"/>
  <c r="AC219" i="35"/>
  <c r="K219" i="35"/>
  <c r="AR139" i="35"/>
  <c r="V139" i="35"/>
  <c r="U139" i="35"/>
  <c r="AN139" i="35"/>
  <c r="AM139" i="35"/>
  <c r="R139" i="35"/>
  <c r="P139" i="35"/>
  <c r="AE139" i="35"/>
  <c r="AC139" i="35"/>
  <c r="X139" i="35"/>
  <c r="AT139" i="35"/>
  <c r="N139" i="35"/>
  <c r="K139" i="35"/>
  <c r="W139" i="35"/>
  <c r="I139" i="35"/>
  <c r="AD139" i="35"/>
  <c r="AF139" i="35"/>
  <c r="T139" i="35"/>
  <c r="Y139" i="35"/>
  <c r="AL139" i="35"/>
  <c r="AI139" i="35"/>
  <c r="AH139" i="35"/>
  <c r="AB139" i="35"/>
  <c r="L139" i="35"/>
  <c r="AG139" i="35"/>
  <c r="O139" i="35"/>
  <c r="Z139" i="35"/>
  <c r="M139" i="35"/>
  <c r="AA139" i="35"/>
  <c r="Q139" i="35"/>
  <c r="AP139" i="35"/>
  <c r="AO139" i="35"/>
  <c r="S139" i="35"/>
  <c r="AS139" i="35"/>
  <c r="AQ139" i="35"/>
  <c r="AK139" i="35"/>
  <c r="AJ139" i="35"/>
  <c r="AT477" i="36"/>
  <c r="W477" i="36"/>
  <c r="AG477" i="36"/>
  <c r="M477" i="36"/>
  <c r="AB477" i="36"/>
  <c r="Z477" i="36"/>
  <c r="N477" i="36"/>
  <c r="X477" i="36"/>
  <c r="U477" i="36"/>
  <c r="AO477" i="36"/>
  <c r="AD477" i="36"/>
  <c r="P477" i="36"/>
  <c r="AI477" i="36"/>
  <c r="Y477" i="36"/>
  <c r="AM477" i="36"/>
  <c r="L477" i="36"/>
  <c r="AC477" i="36"/>
  <c r="AH477" i="36"/>
  <c r="AP477" i="36"/>
  <c r="V477" i="36"/>
  <c r="AS477" i="36"/>
  <c r="AJ477" i="36"/>
  <c r="K477" i="36"/>
  <c r="AF477" i="36"/>
  <c r="S477" i="36"/>
  <c r="I477" i="36"/>
  <c r="T477" i="36"/>
  <c r="AR477" i="36"/>
  <c r="AA477" i="36"/>
  <c r="AE477" i="36"/>
  <c r="AL477" i="36"/>
  <c r="O477" i="36"/>
  <c r="AQ477" i="36"/>
  <c r="AN477" i="36"/>
  <c r="AK477" i="36"/>
  <c r="Q477" i="36"/>
  <c r="R477" i="36"/>
  <c r="AR116" i="36"/>
  <c r="L116" i="36"/>
  <c r="AT116" i="36"/>
  <c r="AQ116" i="36"/>
  <c r="AN116" i="36"/>
  <c r="AS116" i="36"/>
  <c r="AO116" i="36"/>
  <c r="AG116" i="36"/>
  <c r="AA116" i="36"/>
  <c r="T116" i="36"/>
  <c r="R116" i="36"/>
  <c r="N116" i="36"/>
  <c r="AE116" i="36"/>
  <c r="AB116" i="36"/>
  <c r="AI116" i="36"/>
  <c r="U116" i="36"/>
  <c r="Z116" i="36"/>
  <c r="X116" i="36"/>
  <c r="AD116" i="36"/>
  <c r="O116" i="36"/>
  <c r="P116" i="36"/>
  <c r="Y116" i="36"/>
  <c r="AM116" i="36"/>
  <c r="K116" i="36"/>
  <c r="AL116" i="36"/>
  <c r="AH116" i="36"/>
  <c r="AK116" i="36"/>
  <c r="AC116" i="36"/>
  <c r="Q116" i="36"/>
  <c r="W116" i="36"/>
  <c r="M116" i="36"/>
  <c r="I116" i="36"/>
  <c r="AF116" i="36"/>
  <c r="S116" i="36"/>
  <c r="V116" i="36"/>
  <c r="AJ116" i="36"/>
  <c r="AP116" i="36"/>
  <c r="AP343" i="36"/>
  <c r="X343" i="36"/>
  <c r="V343" i="36"/>
  <c r="I343" i="36"/>
  <c r="AH343" i="36"/>
  <c r="T343" i="36"/>
  <c r="Q343" i="36"/>
  <c r="AT343" i="36"/>
  <c r="Z343" i="36"/>
  <c r="AI343" i="36"/>
  <c r="AF343" i="36"/>
  <c r="K343" i="36"/>
  <c r="Y343" i="36"/>
  <c r="AC343" i="36"/>
  <c r="AB343" i="36"/>
  <c r="AS343" i="36"/>
  <c r="R343" i="36"/>
  <c r="P343" i="36"/>
  <c r="AK343" i="36"/>
  <c r="L343" i="36"/>
  <c r="AM343" i="36"/>
  <c r="AQ343" i="36"/>
  <c r="AE343" i="36"/>
  <c r="AL343" i="36"/>
  <c r="AO343" i="36"/>
  <c r="AG343" i="36"/>
  <c r="S343" i="36"/>
  <c r="AA343" i="36"/>
  <c r="AD343" i="36"/>
  <c r="AJ343" i="36"/>
  <c r="AR343" i="36"/>
  <c r="AN343" i="36"/>
  <c r="W343" i="36"/>
  <c r="N343" i="36"/>
  <c r="M343" i="36"/>
  <c r="O343" i="36"/>
  <c r="U343" i="36"/>
  <c r="V35" i="35"/>
  <c r="X35" i="35"/>
  <c r="AF35" i="35"/>
  <c r="AE35" i="35"/>
  <c r="R35" i="35"/>
  <c r="S35" i="35"/>
  <c r="AO35" i="35"/>
  <c r="AM35" i="35"/>
  <c r="AT35" i="35"/>
  <c r="N35" i="35"/>
  <c r="M35" i="35"/>
  <c r="AD35" i="35"/>
  <c r="AI35" i="35"/>
  <c r="U35" i="35"/>
  <c r="L35" i="35"/>
  <c r="K35" i="35"/>
  <c r="AR35" i="35"/>
  <c r="AS35" i="35"/>
  <c r="AP35" i="35"/>
  <c r="AN35" i="35"/>
  <c r="P35" i="35"/>
  <c r="AC35" i="35"/>
  <c r="T35" i="35"/>
  <c r="AQ35" i="35"/>
  <c r="Z35" i="35"/>
  <c r="O35" i="35"/>
  <c r="W35" i="35"/>
  <c r="AK35" i="35"/>
  <c r="AH35" i="35"/>
  <c r="AG35" i="35"/>
  <c r="Y35" i="35"/>
  <c r="AL35" i="35"/>
  <c r="AJ35" i="35"/>
  <c r="AB35" i="35"/>
  <c r="Q35" i="35"/>
  <c r="AA35" i="35"/>
  <c r="I35" i="35"/>
  <c r="AL550" i="37"/>
  <c r="Z550" i="37"/>
  <c r="AF550" i="37"/>
  <c r="AJ550" i="37"/>
  <c r="AQ550" i="37"/>
  <c r="AT550" i="37"/>
  <c r="AD550" i="37"/>
  <c r="AB550" i="37"/>
  <c r="AO550" i="37"/>
  <c r="AE550" i="37"/>
  <c r="P550" i="37"/>
  <c r="AM550" i="37"/>
  <c r="R550" i="37"/>
  <c r="AH550" i="37"/>
  <c r="S550" i="37"/>
  <c r="K550" i="37"/>
  <c r="AA550" i="37"/>
  <c r="AR550" i="37"/>
  <c r="X550" i="37"/>
  <c r="AI550" i="37"/>
  <c r="N550" i="37"/>
  <c r="M550" i="37"/>
  <c r="AC550" i="37"/>
  <c r="AP550" i="37"/>
  <c r="L550" i="37"/>
  <c r="T550" i="37"/>
  <c r="W550" i="37"/>
  <c r="Q550" i="37"/>
  <c r="Y550" i="37"/>
  <c r="AS550" i="37"/>
  <c r="O550" i="37"/>
  <c r="U550" i="37"/>
  <c r="AG550" i="37"/>
  <c r="I550" i="37"/>
  <c r="AK550" i="37"/>
  <c r="AN550" i="37"/>
  <c r="V550" i="37"/>
  <c r="AE132" i="37"/>
  <c r="AJ132" i="37"/>
  <c r="AG132" i="37"/>
  <c r="AH132" i="37"/>
  <c r="AD132" i="37"/>
  <c r="AA132" i="37"/>
  <c r="AF132" i="37"/>
  <c r="Y132" i="37"/>
  <c r="V132" i="37"/>
  <c r="U132" i="37"/>
  <c r="W132" i="37"/>
  <c r="AB132" i="37"/>
  <c r="Q132" i="37"/>
  <c r="M132" i="37"/>
  <c r="AM132" i="37"/>
  <c r="AR132" i="37"/>
  <c r="L132" i="37"/>
  <c r="R132" i="37"/>
  <c r="N132" i="37"/>
  <c r="X132" i="37"/>
  <c r="AT132" i="37"/>
  <c r="AI132" i="37"/>
  <c r="T132" i="37"/>
  <c r="AK132" i="37"/>
  <c r="AO132" i="37"/>
  <c r="AQ132" i="37"/>
  <c r="P132" i="37"/>
  <c r="Z132" i="37"/>
  <c r="AP132" i="37"/>
  <c r="K132" i="37"/>
  <c r="AC132" i="37"/>
  <c r="AN132" i="37"/>
  <c r="AS132" i="37"/>
  <c r="AL132" i="37"/>
  <c r="I132" i="37"/>
  <c r="S132" i="37"/>
  <c r="O132" i="37"/>
  <c r="R354" i="37"/>
  <c r="Q354" i="37"/>
  <c r="AF354" i="37"/>
  <c r="S354" i="37"/>
  <c r="AT354" i="37"/>
  <c r="N354" i="37"/>
  <c r="L354" i="37"/>
  <c r="X354" i="37"/>
  <c r="AJ354" i="37"/>
  <c r="AP354" i="37"/>
  <c r="AO354" i="37"/>
  <c r="O354" i="37"/>
  <c r="U354" i="37"/>
  <c r="Z354" i="37"/>
  <c r="AB354" i="37"/>
  <c r="M354" i="37"/>
  <c r="AS354" i="37"/>
  <c r="K354" i="37"/>
  <c r="AL354" i="37"/>
  <c r="AI354" i="37"/>
  <c r="I354" i="37"/>
  <c r="AQ354" i="37"/>
  <c r="AH354" i="37"/>
  <c r="AA354" i="37"/>
  <c r="AK354" i="37"/>
  <c r="AD354" i="37"/>
  <c r="T354" i="37"/>
  <c r="Y354" i="37"/>
  <c r="V354" i="37"/>
  <c r="AG354" i="37"/>
  <c r="P354" i="37"/>
  <c r="W354" i="37"/>
  <c r="AE354" i="37"/>
  <c r="AN354" i="37"/>
  <c r="AC354" i="37"/>
  <c r="AM354" i="37"/>
  <c r="AR354" i="37"/>
  <c r="AI450" i="36"/>
  <c r="AT450" i="36"/>
  <c r="AC450" i="36"/>
  <c r="AA450" i="36"/>
  <c r="AP450" i="36"/>
  <c r="P450" i="36"/>
  <c r="AD450" i="36"/>
  <c r="I450" i="36"/>
  <c r="AF450" i="36"/>
  <c r="AQ450" i="36"/>
  <c r="AJ450" i="36"/>
  <c r="R450" i="36"/>
  <c r="V450" i="36"/>
  <c r="Z450" i="36"/>
  <c r="Q450" i="36"/>
  <c r="L450" i="36"/>
  <c r="Y450" i="36"/>
  <c r="O450" i="36"/>
  <c r="AK450" i="36"/>
  <c r="W450" i="36"/>
  <c r="AE450" i="36"/>
  <c r="AL450" i="36"/>
  <c r="T450" i="36"/>
  <c r="S450" i="36"/>
  <c r="N450" i="36"/>
  <c r="AB450" i="36"/>
  <c r="AO450" i="36"/>
  <c r="M450" i="36"/>
  <c r="AG450" i="36"/>
  <c r="AR450" i="36"/>
  <c r="K450" i="36"/>
  <c r="AS450" i="36"/>
  <c r="AN450" i="36"/>
  <c r="AM450" i="36"/>
  <c r="U450" i="36"/>
  <c r="X450" i="36"/>
  <c r="AH450" i="36"/>
  <c r="AM69" i="36"/>
  <c r="AT69" i="36"/>
  <c r="AP69" i="36"/>
  <c r="AH69" i="36"/>
  <c r="AG69" i="36"/>
  <c r="AI69" i="36"/>
  <c r="AO69" i="36"/>
  <c r="AK69" i="36"/>
  <c r="X69" i="36"/>
  <c r="AN69" i="36"/>
  <c r="AE69" i="36"/>
  <c r="AJ69" i="36"/>
  <c r="AF69" i="36"/>
  <c r="M69" i="36"/>
  <c r="Q69" i="36"/>
  <c r="O69" i="36"/>
  <c r="N69" i="36"/>
  <c r="L69" i="36"/>
  <c r="AD69" i="36"/>
  <c r="AL69" i="36"/>
  <c r="I69" i="36"/>
  <c r="Y69" i="36"/>
  <c r="V69" i="36"/>
  <c r="AQ69" i="36"/>
  <c r="T69" i="36"/>
  <c r="AC69" i="36"/>
  <c r="AB69" i="36"/>
  <c r="S69" i="36"/>
  <c r="P69" i="36"/>
  <c r="K69" i="36"/>
  <c r="AS69" i="36"/>
  <c r="R69" i="36"/>
  <c r="AR69" i="36"/>
  <c r="W69" i="36"/>
  <c r="Z69" i="36"/>
  <c r="U69" i="36"/>
  <c r="AA69" i="36"/>
  <c r="O301" i="36"/>
  <c r="N301" i="36"/>
  <c r="AH301" i="36"/>
  <c r="AQ301" i="36"/>
  <c r="K301" i="36"/>
  <c r="I301" i="36"/>
  <c r="AR301" i="36"/>
  <c r="M301" i="36"/>
  <c r="AM301" i="36"/>
  <c r="AT301" i="36"/>
  <c r="AP301" i="36"/>
  <c r="AL301" i="36"/>
  <c r="AN301" i="36"/>
  <c r="W301" i="36"/>
  <c r="Y301" i="36"/>
  <c r="U301" i="36"/>
  <c r="Q301" i="36"/>
  <c r="AC301" i="36"/>
  <c r="AO301" i="36"/>
  <c r="AG301" i="36"/>
  <c r="AJ301" i="36"/>
  <c r="AB301" i="36"/>
  <c r="T301" i="36"/>
  <c r="AD301" i="36"/>
  <c r="V301" i="36"/>
  <c r="L301" i="36"/>
  <c r="AA301" i="36"/>
  <c r="Z301" i="36"/>
  <c r="X301" i="36"/>
  <c r="S301" i="36"/>
  <c r="P301" i="36"/>
  <c r="AK301" i="36"/>
  <c r="AF301" i="36"/>
  <c r="AE301" i="36"/>
  <c r="AI301" i="36"/>
  <c r="R301" i="36"/>
  <c r="AS301" i="36"/>
  <c r="AQ218" i="35"/>
  <c r="N218" i="35"/>
  <c r="X218" i="35"/>
  <c r="P218" i="35"/>
  <c r="T218" i="35"/>
  <c r="AR218" i="35"/>
  <c r="AI218" i="35"/>
  <c r="AK218" i="35"/>
  <c r="W218" i="35"/>
  <c r="AA218" i="35"/>
  <c r="AE218" i="35"/>
  <c r="S218" i="35"/>
  <c r="Y218" i="35"/>
  <c r="R218" i="35"/>
  <c r="AL218" i="35"/>
  <c r="AB218" i="35"/>
  <c r="AH218" i="35"/>
  <c r="AF218" i="35"/>
  <c r="O218" i="35"/>
  <c r="AT218" i="35"/>
  <c r="AJ218" i="35"/>
  <c r="AS218" i="35"/>
  <c r="Z218" i="35"/>
  <c r="I218" i="35"/>
  <c r="AO218" i="35"/>
  <c r="AD218" i="35"/>
  <c r="AG218" i="35"/>
  <c r="V218" i="35"/>
  <c r="AC218" i="35"/>
  <c r="K218" i="35"/>
  <c r="Q218" i="35"/>
  <c r="U218" i="35"/>
  <c r="M218" i="35"/>
  <c r="AP218" i="35"/>
  <c r="L218" i="35"/>
  <c r="AM218" i="35"/>
  <c r="AN218" i="35"/>
  <c r="AQ373" i="35"/>
  <c r="AJ373" i="35"/>
  <c r="O373" i="35"/>
  <c r="X373" i="35"/>
  <c r="AK373" i="35"/>
  <c r="AN373" i="35"/>
  <c r="AH373" i="35"/>
  <c r="Q373" i="35"/>
  <c r="AA373" i="35"/>
  <c r="S373" i="35"/>
  <c r="AT373" i="35"/>
  <c r="AS373" i="35"/>
  <c r="AP373" i="35"/>
  <c r="AO373" i="35"/>
  <c r="AI373" i="35"/>
  <c r="AC373" i="35"/>
  <c r="L373" i="35"/>
  <c r="I373" i="35"/>
  <c r="AG373" i="35"/>
  <c r="R373" i="35"/>
  <c r="T373" i="35"/>
  <c r="V373" i="35"/>
  <c r="AD373" i="35"/>
  <c r="Z373" i="35"/>
  <c r="AM373" i="35"/>
  <c r="AR373" i="35"/>
  <c r="W373" i="35"/>
  <c r="U373" i="35"/>
  <c r="K373" i="35"/>
  <c r="AE373" i="35"/>
  <c r="AB373" i="35"/>
  <c r="P373" i="35"/>
  <c r="N373" i="35"/>
  <c r="AF373" i="35"/>
  <c r="Y373" i="35"/>
  <c r="M373" i="35"/>
  <c r="AL373" i="35"/>
  <c r="R581" i="35"/>
  <c r="W581" i="35"/>
  <c r="AB581" i="35"/>
  <c r="AS581" i="35"/>
  <c r="AT581" i="35"/>
  <c r="N581" i="35"/>
  <c r="S581" i="35"/>
  <c r="X581" i="35"/>
  <c r="AC581" i="35"/>
  <c r="AP581" i="35"/>
  <c r="O581" i="35"/>
  <c r="T581" i="35"/>
  <c r="M581" i="35"/>
  <c r="Z581" i="35"/>
  <c r="AE581" i="35"/>
  <c r="AJ581" i="35"/>
  <c r="Y581" i="35"/>
  <c r="AK581" i="35"/>
  <c r="AQ581" i="35"/>
  <c r="P581" i="35"/>
  <c r="I581" i="35"/>
  <c r="AM581" i="35"/>
  <c r="L581" i="35"/>
  <c r="AA581" i="35"/>
  <c r="AI581" i="35"/>
  <c r="AO581" i="35"/>
  <c r="AD581" i="35"/>
  <c r="AN581" i="35"/>
  <c r="U581" i="35"/>
  <c r="Q581" i="35"/>
  <c r="AR581" i="35"/>
  <c r="AH581" i="35"/>
  <c r="AL581" i="35"/>
  <c r="V581" i="35"/>
  <c r="K581" i="35"/>
  <c r="AG581" i="35"/>
  <c r="AF581" i="35"/>
  <c r="AO46" i="37"/>
  <c r="AP46" i="37"/>
  <c r="N46" i="37"/>
  <c r="I46" i="37"/>
  <c r="AA46" i="37"/>
  <c r="Y46" i="37"/>
  <c r="AQ46" i="37"/>
  <c r="AM46" i="37"/>
  <c r="AD46" i="37"/>
  <c r="T46" i="37"/>
  <c r="AG46" i="37"/>
  <c r="X46" i="37"/>
  <c r="AB46" i="37"/>
  <c r="R46" i="37"/>
  <c r="V46" i="37"/>
  <c r="AE46" i="37"/>
  <c r="S46" i="37"/>
  <c r="Q46" i="37"/>
  <c r="AF46" i="37"/>
  <c r="O46" i="37"/>
  <c r="AS46" i="37"/>
  <c r="AI46" i="37"/>
  <c r="P46" i="37"/>
  <c r="AC46" i="37"/>
  <c r="AT46" i="37"/>
  <c r="K46" i="37"/>
  <c r="Z46" i="37"/>
  <c r="W46" i="37"/>
  <c r="AK46" i="37"/>
  <c r="U46" i="37"/>
  <c r="AR46" i="37"/>
  <c r="AJ46" i="37"/>
  <c r="L46" i="37"/>
  <c r="AL46" i="37"/>
  <c r="AH46" i="37"/>
  <c r="AN46" i="37"/>
  <c r="M46" i="37"/>
  <c r="AR132" i="36"/>
  <c r="L132" i="36"/>
  <c r="AT132" i="36"/>
  <c r="AQ132" i="36"/>
  <c r="AN132" i="36"/>
  <c r="AS132" i="36"/>
  <c r="AO132" i="36"/>
  <c r="AG132" i="36"/>
  <c r="AA132" i="36"/>
  <c r="T132" i="36"/>
  <c r="R132" i="36"/>
  <c r="N132" i="36"/>
  <c r="AE132" i="36"/>
  <c r="AH132" i="36"/>
  <c r="I132" i="36"/>
  <c r="AP132" i="36"/>
  <c r="AC132" i="36"/>
  <c r="V132" i="36"/>
  <c r="Z132" i="36"/>
  <c r="AJ132" i="36"/>
  <c r="W132" i="36"/>
  <c r="K132" i="36"/>
  <c r="AL132" i="36"/>
  <c r="M132" i="36"/>
  <c r="AI132" i="36"/>
  <c r="AD132" i="36"/>
  <c r="AM132" i="36"/>
  <c r="Y132" i="36"/>
  <c r="AK132" i="36"/>
  <c r="S132" i="36"/>
  <c r="U132" i="36"/>
  <c r="Q132" i="36"/>
  <c r="O132" i="36"/>
  <c r="P132" i="36"/>
  <c r="AF132" i="36"/>
  <c r="AB132" i="36"/>
  <c r="X132" i="36"/>
  <c r="X552" i="37"/>
  <c r="L552" i="37"/>
  <c r="R552" i="37"/>
  <c r="AP552" i="37"/>
  <c r="P552" i="37"/>
  <c r="AJ552" i="37"/>
  <c r="AE552" i="37"/>
  <c r="AR552" i="37"/>
  <c r="V552" i="37"/>
  <c r="AF552" i="37"/>
  <c r="O552" i="37"/>
  <c r="N552" i="37"/>
  <c r="AK552" i="37"/>
  <c r="AI552" i="37"/>
  <c r="AB552" i="37"/>
  <c r="I552" i="37"/>
  <c r="AH552" i="37"/>
  <c r="K552" i="37"/>
  <c r="AC552" i="37"/>
  <c r="AL552" i="37"/>
  <c r="AM552" i="37"/>
  <c r="AS552" i="37"/>
  <c r="W552" i="37"/>
  <c r="AD552" i="37"/>
  <c r="Y552" i="37"/>
  <c r="AA552" i="37"/>
  <c r="AN552" i="37"/>
  <c r="U552" i="37"/>
  <c r="Z552" i="37"/>
  <c r="AQ552" i="37"/>
  <c r="S552" i="37"/>
  <c r="Q552" i="37"/>
  <c r="AG552" i="37"/>
  <c r="T552" i="37"/>
  <c r="M552" i="37"/>
  <c r="AO552" i="37"/>
  <c r="AT552" i="37"/>
  <c r="AK87" i="37"/>
  <c r="AD87" i="37"/>
  <c r="S87" i="37"/>
  <c r="I87" i="37"/>
  <c r="AO87" i="37"/>
  <c r="AT87" i="37"/>
  <c r="M87" i="37"/>
  <c r="O87" i="37"/>
  <c r="W87" i="37"/>
  <c r="Y87" i="37"/>
  <c r="AE87" i="37"/>
  <c r="AS87" i="37"/>
  <c r="AM87" i="37"/>
  <c r="T87" i="37"/>
  <c r="Q87" i="37"/>
  <c r="AR87" i="37"/>
  <c r="AQ87" i="37"/>
  <c r="N87" i="37"/>
  <c r="AN87" i="37"/>
  <c r="AL87" i="37"/>
  <c r="U87" i="37"/>
  <c r="AH87" i="37"/>
  <c r="R87" i="37"/>
  <c r="AJ87" i="37"/>
  <c r="AG87" i="37"/>
  <c r="AC87" i="37"/>
  <c r="Z87" i="37"/>
  <c r="P87" i="37"/>
  <c r="X87" i="37"/>
  <c r="L87" i="37"/>
  <c r="AA87" i="37"/>
  <c r="AI87" i="37"/>
  <c r="AF87" i="37"/>
  <c r="AP87" i="37"/>
  <c r="V87" i="37"/>
  <c r="AB87" i="37"/>
  <c r="K87" i="37"/>
  <c r="Y296" i="35"/>
  <c r="AB296" i="35"/>
  <c r="K296" i="35"/>
  <c r="N296" i="35"/>
  <c r="U296" i="35"/>
  <c r="W296" i="35"/>
  <c r="AT296" i="35"/>
  <c r="AQ296" i="35"/>
  <c r="Q296" i="35"/>
  <c r="R296" i="35"/>
  <c r="AJ296" i="35"/>
  <c r="AI296" i="35"/>
  <c r="AG296" i="35"/>
  <c r="AM296" i="35"/>
  <c r="Z296" i="35"/>
  <c r="AE296" i="35"/>
  <c r="I296" i="35"/>
  <c r="P296" i="35"/>
  <c r="AR296" i="35"/>
  <c r="AP296" i="35"/>
  <c r="AH296" i="35"/>
  <c r="V296" i="35"/>
  <c r="AC296" i="35"/>
  <c r="S296" i="35"/>
  <c r="T296" i="35"/>
  <c r="AN296" i="35"/>
  <c r="X296" i="35"/>
  <c r="AF296" i="35"/>
  <c r="AS296" i="35"/>
  <c r="AD296" i="35"/>
  <c r="AA296" i="35"/>
  <c r="M296" i="35"/>
  <c r="L296" i="35"/>
  <c r="AO296" i="35"/>
  <c r="AK296" i="35"/>
  <c r="O296" i="35"/>
  <c r="AL296" i="35"/>
  <c r="AD130" i="36"/>
  <c r="AE130" i="36"/>
  <c r="AA130" i="36"/>
  <c r="AI130" i="36"/>
  <c r="Z130" i="36"/>
  <c r="Y130" i="36"/>
  <c r="U130" i="36"/>
  <c r="S130" i="36"/>
  <c r="V130" i="36"/>
  <c r="T130" i="36"/>
  <c r="P130" i="36"/>
  <c r="AC130" i="36"/>
  <c r="AB130" i="36"/>
  <c r="AL130" i="36"/>
  <c r="AO130" i="36"/>
  <c r="AK130" i="36"/>
  <c r="W130" i="36"/>
  <c r="AM130" i="36"/>
  <c r="N130" i="36"/>
  <c r="AR130" i="36"/>
  <c r="AG130" i="36"/>
  <c r="AJ130" i="36"/>
  <c r="L130" i="36"/>
  <c r="AQ130" i="36"/>
  <c r="AF130" i="36"/>
  <c r="AT130" i="36"/>
  <c r="K130" i="36"/>
  <c r="Q130" i="36"/>
  <c r="AS130" i="36"/>
  <c r="AP130" i="36"/>
  <c r="R130" i="36"/>
  <c r="AH130" i="36"/>
  <c r="AN130" i="36"/>
  <c r="O130" i="36"/>
  <c r="X130" i="36"/>
  <c r="I130" i="36"/>
  <c r="M130" i="36"/>
  <c r="Q1" i="37"/>
  <c r="Z1" i="37"/>
  <c r="AA1" i="37"/>
  <c r="X1" i="37"/>
  <c r="T1" i="37"/>
  <c r="R1" i="37"/>
  <c r="P1" i="37"/>
  <c r="M1" i="37"/>
  <c r="AH1" i="37"/>
  <c r="AK1" i="37"/>
  <c r="AI1" i="37"/>
  <c r="AO1" i="37"/>
  <c r="AM1" i="37"/>
  <c r="S1" i="37"/>
  <c r="AL1" i="37"/>
  <c r="AS1" i="37"/>
  <c r="AD1" i="37"/>
  <c r="AN1" i="37"/>
  <c r="AQ1" i="37"/>
  <c r="AE1" i="37"/>
  <c r="AF1" i="37"/>
  <c r="I1" i="37"/>
  <c r="U1" i="37"/>
  <c r="W1" i="37"/>
  <c r="V1" i="37"/>
  <c r="Y1" i="37"/>
  <c r="AC1" i="37"/>
  <c r="AJ1" i="37"/>
  <c r="O1" i="37"/>
  <c r="N1" i="37"/>
  <c r="AG1" i="37"/>
  <c r="AP1" i="37"/>
  <c r="K1" i="37"/>
  <c r="AT1" i="37"/>
  <c r="AR1" i="37"/>
  <c r="L1" i="37"/>
  <c r="AB1" i="37"/>
  <c r="AQ249" i="35"/>
  <c r="W249" i="35"/>
  <c r="O249" i="35"/>
  <c r="AB249" i="35"/>
  <c r="AD249" i="35"/>
  <c r="U249" i="35"/>
  <c r="Z249" i="35"/>
  <c r="X249" i="35"/>
  <c r="Y249" i="35"/>
  <c r="M249" i="35"/>
  <c r="Q249" i="35"/>
  <c r="T249" i="35"/>
  <c r="S249" i="35"/>
  <c r="AM249" i="35"/>
  <c r="AC249" i="35"/>
  <c r="AJ249" i="35"/>
  <c r="AO249" i="35"/>
  <c r="AH249" i="35"/>
  <c r="AS249" i="35"/>
  <c r="AG249" i="35"/>
  <c r="AR249" i="35"/>
  <c r="I249" i="35"/>
  <c r="AL249" i="35"/>
  <c r="AE249" i="35"/>
  <c r="AN249" i="35"/>
  <c r="AP249" i="35"/>
  <c r="R249" i="35"/>
  <c r="P249" i="35"/>
  <c r="AF249" i="35"/>
  <c r="AA249" i="35"/>
  <c r="AI249" i="35"/>
  <c r="AK249" i="35"/>
  <c r="N249" i="35"/>
  <c r="V249" i="35"/>
  <c r="K249" i="35"/>
  <c r="L249" i="35"/>
  <c r="AT249" i="35"/>
  <c r="AF515" i="36"/>
  <c r="AG515" i="36"/>
  <c r="W515" i="36"/>
  <c r="AE515" i="36"/>
  <c r="AH515" i="36"/>
  <c r="AB515" i="36"/>
  <c r="AA515" i="36"/>
  <c r="O515" i="36"/>
  <c r="R515" i="36"/>
  <c r="AR515" i="36"/>
  <c r="AL515" i="36"/>
  <c r="AM515" i="36"/>
  <c r="Y515" i="36"/>
  <c r="AN515" i="36"/>
  <c r="V515" i="36"/>
  <c r="AC515" i="36"/>
  <c r="AO515" i="36"/>
  <c r="AJ515" i="36"/>
  <c r="Q515" i="36"/>
  <c r="S515" i="36"/>
  <c r="AK515" i="36"/>
  <c r="X515" i="36"/>
  <c r="AD515" i="36"/>
  <c r="T515" i="36"/>
  <c r="I515" i="36"/>
  <c r="K515" i="36"/>
  <c r="AP515" i="36"/>
  <c r="AS515" i="36"/>
  <c r="L515" i="36"/>
  <c r="U515" i="36"/>
  <c r="AQ515" i="36"/>
  <c r="AI515" i="36"/>
  <c r="N515" i="36"/>
  <c r="P515" i="36"/>
  <c r="AT515" i="36"/>
  <c r="M515" i="36"/>
  <c r="Z515" i="36"/>
  <c r="AP480" i="36"/>
  <c r="V480" i="36"/>
  <c r="L480" i="36"/>
  <c r="AM480" i="36"/>
  <c r="T480" i="36"/>
  <c r="K480" i="36"/>
  <c r="AB480" i="36"/>
  <c r="AF480" i="36"/>
  <c r="Y480" i="36"/>
  <c r="AD480" i="36"/>
  <c r="P480" i="36"/>
  <c r="U480" i="36"/>
  <c r="X480" i="36"/>
  <c r="O480" i="36"/>
  <c r="AS480" i="36"/>
  <c r="AT480" i="36"/>
  <c r="W480" i="36"/>
  <c r="AO480" i="36"/>
  <c r="AN480" i="36"/>
  <c r="Z480" i="36"/>
  <c r="AK480" i="36"/>
  <c r="AI480" i="36"/>
  <c r="AH480" i="36"/>
  <c r="M480" i="36"/>
  <c r="I480" i="36"/>
  <c r="S480" i="36"/>
  <c r="AC480" i="36"/>
  <c r="AE480" i="36"/>
  <c r="AA480" i="36"/>
  <c r="AR480" i="36"/>
  <c r="AL480" i="36"/>
  <c r="AQ480" i="36"/>
  <c r="Q480" i="36"/>
  <c r="AJ480" i="36"/>
  <c r="N480" i="36"/>
  <c r="R480" i="36"/>
  <c r="AG480" i="36"/>
  <c r="AM207" i="37"/>
  <c r="AC207" i="37"/>
  <c r="AS207" i="37"/>
  <c r="M207" i="37"/>
  <c r="X207" i="37"/>
  <c r="U207" i="37"/>
  <c r="Q207" i="37"/>
  <c r="AI207" i="37"/>
  <c r="Y207" i="37"/>
  <c r="T207" i="37"/>
  <c r="O207" i="37"/>
  <c r="K207" i="37"/>
  <c r="P207" i="37"/>
  <c r="AO207" i="37"/>
  <c r="AF207" i="37"/>
  <c r="AE207" i="37"/>
  <c r="AA207" i="37"/>
  <c r="AP207" i="37"/>
  <c r="S207" i="37"/>
  <c r="AK207" i="37"/>
  <c r="I207" i="37"/>
  <c r="Z207" i="37"/>
  <c r="AB207" i="37"/>
  <c r="V207" i="37"/>
  <c r="W207" i="37"/>
  <c r="AT207" i="37"/>
  <c r="AG207" i="37"/>
  <c r="AD207" i="37"/>
  <c r="AR207" i="37"/>
  <c r="N207" i="37"/>
  <c r="AQ207" i="37"/>
  <c r="AN207" i="37"/>
  <c r="R207" i="37"/>
  <c r="L207" i="37"/>
  <c r="AL207" i="37"/>
  <c r="AH207" i="37"/>
  <c r="AJ207" i="37"/>
  <c r="AQ6" i="37"/>
  <c r="AM6" i="37"/>
  <c r="I6" i="37"/>
  <c r="N6" i="37"/>
  <c r="R6" i="37"/>
  <c r="P6" i="37"/>
  <c r="Z6" i="37"/>
  <c r="AA6" i="37"/>
  <c r="K6" i="37"/>
  <c r="AL6" i="37"/>
  <c r="Q6" i="37"/>
  <c r="Y6" i="37"/>
  <c r="X6" i="37"/>
  <c r="AD6" i="37"/>
  <c r="AK6" i="37"/>
  <c r="AT6" i="37"/>
  <c r="AF6" i="37"/>
  <c r="S6" i="37"/>
  <c r="AJ6" i="37"/>
  <c r="AH6" i="37"/>
  <c r="AB6" i="37"/>
  <c r="AP6" i="37"/>
  <c r="AS6" i="37"/>
  <c r="T6" i="37"/>
  <c r="AO6" i="37"/>
  <c r="AC6" i="37"/>
  <c r="AG6" i="37"/>
  <c r="V6" i="37"/>
  <c r="M6" i="37"/>
  <c r="L6" i="37"/>
  <c r="W6" i="37"/>
  <c r="O6" i="37"/>
  <c r="AR6" i="37"/>
  <c r="AE6" i="37"/>
  <c r="U6" i="37"/>
  <c r="AI6" i="37"/>
  <c r="AN6" i="37"/>
  <c r="AI18" i="35"/>
  <c r="AK18" i="35"/>
  <c r="AC18" i="35"/>
  <c r="I18" i="35"/>
  <c r="AH18" i="35"/>
  <c r="AE18" i="35"/>
  <c r="AF18" i="35"/>
  <c r="V18" i="35"/>
  <c r="AT18" i="35"/>
  <c r="AB18" i="35"/>
  <c r="O18" i="35"/>
  <c r="AJ18" i="35"/>
  <c r="AG18" i="35"/>
  <c r="W18" i="35"/>
  <c r="AR18" i="35"/>
  <c r="Y18" i="35"/>
  <c r="S18" i="35"/>
  <c r="N18" i="35"/>
  <c r="R18" i="35"/>
  <c r="K18" i="35"/>
  <c r="AS18" i="35"/>
  <c r="L18" i="35"/>
  <c r="AM18" i="35"/>
  <c r="P18" i="35"/>
  <c r="Q18" i="35"/>
  <c r="AD18" i="35"/>
  <c r="AQ18" i="35"/>
  <c r="X18" i="35"/>
  <c r="AA18" i="35"/>
  <c r="AN18" i="35"/>
  <c r="T18" i="35"/>
  <c r="M18" i="35"/>
  <c r="AP18" i="35"/>
  <c r="AL18" i="35"/>
  <c r="AO18" i="35"/>
  <c r="Z18" i="35"/>
  <c r="U18" i="35"/>
  <c r="AM539" i="37"/>
  <c r="AT539" i="37"/>
  <c r="AN539" i="37"/>
  <c r="Q539" i="37"/>
  <c r="M539" i="37"/>
  <c r="AI539" i="37"/>
  <c r="AO539" i="37"/>
  <c r="AG539" i="37"/>
  <c r="AH539" i="37"/>
  <c r="AP539" i="37"/>
  <c r="AE539" i="37"/>
  <c r="AJ539" i="37"/>
  <c r="Z539" i="37"/>
  <c r="V539" i="37"/>
  <c r="P539" i="37"/>
  <c r="O539" i="37"/>
  <c r="N539" i="37"/>
  <c r="AK539" i="37"/>
  <c r="AR539" i="37"/>
  <c r="AD539" i="37"/>
  <c r="AQ539" i="37"/>
  <c r="Y539" i="37"/>
  <c r="AL539" i="37"/>
  <c r="I539" i="37"/>
  <c r="T539" i="37"/>
  <c r="U539" i="37"/>
  <c r="AC539" i="37"/>
  <c r="S539" i="37"/>
  <c r="AS539" i="37"/>
  <c r="K539" i="37"/>
  <c r="AB539" i="37"/>
  <c r="R539" i="37"/>
  <c r="L539" i="37"/>
  <c r="AF539" i="37"/>
  <c r="W539" i="37"/>
  <c r="X539" i="37"/>
  <c r="AA539" i="37"/>
  <c r="AF214" i="35"/>
  <c r="AS214" i="35"/>
  <c r="T214" i="35"/>
  <c r="Z214" i="35"/>
  <c r="AA214" i="35"/>
  <c r="V214" i="35"/>
  <c r="S214" i="35"/>
  <c r="AB214" i="35"/>
  <c r="AG214" i="35"/>
  <c r="AI214" i="35"/>
  <c r="AE214" i="35"/>
  <c r="AD214" i="35"/>
  <c r="AR214" i="35"/>
  <c r="AT214" i="35"/>
  <c r="M214" i="35"/>
  <c r="AM214" i="35"/>
  <c r="AJ214" i="35"/>
  <c r="O214" i="35"/>
  <c r="Q214" i="35"/>
  <c r="AH214" i="35"/>
  <c r="P214" i="35"/>
  <c r="L214" i="35"/>
  <c r="R214" i="35"/>
  <c r="W214" i="35"/>
  <c r="Y214" i="35"/>
  <c r="AN214" i="35"/>
  <c r="AC214" i="35"/>
  <c r="U214" i="35"/>
  <c r="I214" i="35"/>
  <c r="AP214" i="35"/>
  <c r="AL214" i="35"/>
  <c r="AQ214" i="35"/>
  <c r="AO214" i="35"/>
  <c r="AK214" i="35"/>
  <c r="X214" i="35"/>
  <c r="N214" i="35"/>
  <c r="K214" i="35"/>
  <c r="AD191" i="35"/>
  <c r="AF191" i="35"/>
  <c r="X191" i="35"/>
  <c r="AC191" i="35"/>
  <c r="AJ191" i="35"/>
  <c r="Z191" i="35"/>
  <c r="AA191" i="35"/>
  <c r="Q191" i="35"/>
  <c r="T191" i="35"/>
  <c r="S191" i="35"/>
  <c r="AH191" i="35"/>
  <c r="P191" i="35"/>
  <c r="Y191" i="35"/>
  <c r="AB191" i="35"/>
  <c r="V191" i="35"/>
  <c r="K191" i="35"/>
  <c r="O191" i="35"/>
  <c r="R191" i="35"/>
  <c r="AS191" i="35"/>
  <c r="AN191" i="35"/>
  <c r="AT191" i="35"/>
  <c r="AM191" i="35"/>
  <c r="W191" i="35"/>
  <c r="AP191" i="35"/>
  <c r="AE191" i="35"/>
  <c r="M191" i="35"/>
  <c r="AL191" i="35"/>
  <c r="I191" i="35"/>
  <c r="AK191" i="35"/>
  <c r="AO191" i="35"/>
  <c r="AI191" i="35"/>
  <c r="L191" i="35"/>
  <c r="AG191" i="35"/>
  <c r="U191" i="35"/>
  <c r="N191" i="35"/>
  <c r="AR191" i="35"/>
  <c r="AQ191" i="35"/>
  <c r="AM179" i="35"/>
  <c r="V179" i="35"/>
  <c r="U179" i="35"/>
  <c r="AS179" i="35"/>
  <c r="AR179" i="35"/>
  <c r="R179" i="35"/>
  <c r="P179" i="35"/>
  <c r="AJ179" i="35"/>
  <c r="AG179" i="35"/>
  <c r="AT179" i="35"/>
  <c r="N179" i="35"/>
  <c r="K179" i="35"/>
  <c r="Y179" i="35"/>
  <c r="X179" i="35"/>
  <c r="S179" i="35"/>
  <c r="I179" i="35"/>
  <c r="AD179" i="35"/>
  <c r="AF179" i="35"/>
  <c r="T179" i="35"/>
  <c r="W179" i="35"/>
  <c r="AC179" i="35"/>
  <c r="AL179" i="35"/>
  <c r="AI179" i="35"/>
  <c r="Q179" i="35"/>
  <c r="AH179" i="35"/>
  <c r="AB179" i="35"/>
  <c r="Z179" i="35"/>
  <c r="M179" i="35"/>
  <c r="AA179" i="35"/>
  <c r="L179" i="35"/>
  <c r="AP179" i="35"/>
  <c r="AO179" i="35"/>
  <c r="O179" i="35"/>
  <c r="AQ179" i="35"/>
  <c r="AK179" i="35"/>
  <c r="AN179" i="35"/>
  <c r="AE179" i="35"/>
  <c r="AM167" i="37"/>
  <c r="AC167" i="37"/>
  <c r="AS167" i="37"/>
  <c r="M167" i="37"/>
  <c r="X167" i="37"/>
  <c r="U167" i="37"/>
  <c r="Q167" i="37"/>
  <c r="N167" i="37"/>
  <c r="Y167" i="37"/>
  <c r="T167" i="37"/>
  <c r="O167" i="37"/>
  <c r="K167" i="37"/>
  <c r="P167" i="37"/>
  <c r="AO167" i="37"/>
  <c r="AF167" i="37"/>
  <c r="AE167" i="37"/>
  <c r="AA167" i="37"/>
  <c r="AN167" i="37"/>
  <c r="AL167" i="37"/>
  <c r="AI167" i="37"/>
  <c r="R167" i="37"/>
  <c r="AJ167" i="37"/>
  <c r="AG167" i="37"/>
  <c r="AH167" i="37"/>
  <c r="AB167" i="37"/>
  <c r="V167" i="37"/>
  <c r="AT167" i="37"/>
  <c r="Z167" i="37"/>
  <c r="AK167" i="37"/>
  <c r="AQ167" i="37"/>
  <c r="W167" i="37"/>
  <c r="AD167" i="37"/>
  <c r="L167" i="37"/>
  <c r="AR167" i="37"/>
  <c r="AP167" i="37"/>
  <c r="S167" i="37"/>
  <c r="I167" i="37"/>
  <c r="AE334" i="35"/>
  <c r="L334" i="35"/>
  <c r="AP334" i="35"/>
  <c r="AS334" i="35"/>
  <c r="AB334" i="35"/>
  <c r="AL334" i="35"/>
  <c r="AQ334" i="35"/>
  <c r="AN334" i="35"/>
  <c r="Q334" i="35"/>
  <c r="Y334" i="35"/>
  <c r="AH334" i="35"/>
  <c r="AK334" i="35"/>
  <c r="AI334" i="35"/>
  <c r="AJ334" i="35"/>
  <c r="AR334" i="35"/>
  <c r="R334" i="35"/>
  <c r="P334" i="35"/>
  <c r="M334" i="35"/>
  <c r="AG334" i="35"/>
  <c r="Z334" i="35"/>
  <c r="X334" i="35"/>
  <c r="V334" i="35"/>
  <c r="S334" i="35"/>
  <c r="W334" i="35"/>
  <c r="N334" i="35"/>
  <c r="AM334" i="35"/>
  <c r="AF334" i="35"/>
  <c r="AT334" i="35"/>
  <c r="K334" i="35"/>
  <c r="U334" i="35"/>
  <c r="AO334" i="35"/>
  <c r="AC334" i="35"/>
  <c r="I334" i="35"/>
  <c r="O334" i="35"/>
  <c r="AD334" i="35"/>
  <c r="AA334" i="35"/>
  <c r="T334" i="35"/>
  <c r="AD459" i="36"/>
  <c r="AG459" i="36"/>
  <c r="S459" i="36"/>
  <c r="AA459" i="36"/>
  <c r="U459" i="36"/>
  <c r="Z459" i="36"/>
  <c r="AB459" i="36"/>
  <c r="K459" i="36"/>
  <c r="P459" i="36"/>
  <c r="M459" i="36"/>
  <c r="N459" i="36"/>
  <c r="AF459" i="36"/>
  <c r="AK459" i="36"/>
  <c r="Y459" i="36"/>
  <c r="AC459" i="36"/>
  <c r="AT459" i="36"/>
  <c r="AR459" i="36"/>
  <c r="AQ459" i="36"/>
  <c r="T459" i="36"/>
  <c r="V459" i="36"/>
  <c r="X459" i="36"/>
  <c r="R459" i="36"/>
  <c r="O459" i="36"/>
  <c r="AM459" i="36"/>
  <c r="AS459" i="36"/>
  <c r="W459" i="36"/>
  <c r="AJ459" i="36"/>
  <c r="I459" i="36"/>
  <c r="AP459" i="36"/>
  <c r="AO459" i="36"/>
  <c r="AI459" i="36"/>
  <c r="L459" i="36"/>
  <c r="AN459" i="36"/>
  <c r="AE459" i="36"/>
  <c r="AH459" i="36"/>
  <c r="Q459" i="36"/>
  <c r="AL459" i="36"/>
  <c r="AM121" i="36"/>
  <c r="AT121" i="36"/>
  <c r="AP121" i="36"/>
  <c r="AH121" i="36"/>
  <c r="L121" i="36"/>
  <c r="AI121" i="36"/>
  <c r="AO121" i="36"/>
  <c r="AK121" i="36"/>
  <c r="X121" i="36"/>
  <c r="AR121" i="36"/>
  <c r="AE121" i="36"/>
  <c r="AJ121" i="36"/>
  <c r="AF121" i="36"/>
  <c r="M121" i="36"/>
  <c r="Q121" i="36"/>
  <c r="O121" i="36"/>
  <c r="N121" i="36"/>
  <c r="R121" i="36"/>
  <c r="AA121" i="36"/>
  <c r="Z121" i="36"/>
  <c r="AB121" i="36"/>
  <c r="W121" i="36"/>
  <c r="U121" i="36"/>
  <c r="AC121" i="36"/>
  <c r="K121" i="36"/>
  <c r="S121" i="36"/>
  <c r="P121" i="36"/>
  <c r="AS121" i="36"/>
  <c r="T121" i="36"/>
  <c r="AN121" i="36"/>
  <c r="AQ121" i="36"/>
  <c r="I121" i="36"/>
  <c r="AG121" i="36"/>
  <c r="AL121" i="36"/>
  <c r="V121" i="36"/>
  <c r="Y121" i="36"/>
  <c r="AD121" i="36"/>
  <c r="Z479" i="36"/>
  <c r="AB479" i="36"/>
  <c r="O479" i="36"/>
  <c r="I479" i="36"/>
  <c r="M479" i="36"/>
  <c r="V479" i="36"/>
  <c r="W479" i="36"/>
  <c r="AS479" i="36"/>
  <c r="AN479" i="36"/>
  <c r="R479" i="36"/>
  <c r="Q479" i="36"/>
  <c r="AI479" i="36"/>
  <c r="AE479" i="36"/>
  <c r="AH479" i="36"/>
  <c r="AM479" i="36"/>
  <c r="AC479" i="36"/>
  <c r="AA479" i="36"/>
  <c r="AF479" i="36"/>
  <c r="AT479" i="36"/>
  <c r="L479" i="36"/>
  <c r="T479" i="36"/>
  <c r="X479" i="36"/>
  <c r="AP479" i="36"/>
  <c r="AQ479" i="36"/>
  <c r="K479" i="36"/>
  <c r="U479" i="36"/>
  <c r="AL479" i="36"/>
  <c r="AJ479" i="36"/>
  <c r="AO479" i="36"/>
  <c r="AD479" i="36"/>
  <c r="AR479" i="36"/>
  <c r="AK479" i="36"/>
  <c r="AG479" i="36"/>
  <c r="S479" i="36"/>
  <c r="P479" i="36"/>
  <c r="N479" i="36"/>
  <c r="Y479" i="36"/>
  <c r="O471" i="35"/>
  <c r="AD471" i="35"/>
  <c r="AB471" i="35"/>
  <c r="AC471" i="35"/>
  <c r="N471" i="35"/>
  <c r="S471" i="35"/>
  <c r="M471" i="35"/>
  <c r="X471" i="35"/>
  <c r="W471" i="35"/>
  <c r="AT471" i="35"/>
  <c r="AG471" i="35"/>
  <c r="P471" i="35"/>
  <c r="T471" i="35"/>
  <c r="R471" i="35"/>
  <c r="AK471" i="35"/>
  <c r="V471" i="35"/>
  <c r="Z471" i="35"/>
  <c r="AJ471" i="35"/>
  <c r="AM471" i="35"/>
  <c r="AA471" i="35"/>
  <c r="AQ471" i="35"/>
  <c r="K471" i="35"/>
  <c r="AF471" i="35"/>
  <c r="I471" i="35"/>
  <c r="Y471" i="35"/>
  <c r="L471" i="35"/>
  <c r="AE471" i="35"/>
  <c r="AH471" i="35"/>
  <c r="AP471" i="35"/>
  <c r="AS471" i="35"/>
  <c r="AL471" i="35"/>
  <c r="AO471" i="35"/>
  <c r="AR471" i="35"/>
  <c r="U471" i="35"/>
  <c r="AN471" i="35"/>
  <c r="Q471" i="35"/>
  <c r="AI471" i="35"/>
  <c r="AC275" i="35"/>
  <c r="AH275" i="35"/>
  <c r="AK275" i="35"/>
  <c r="AB275" i="35"/>
  <c r="AE275" i="35"/>
  <c r="AD275" i="35"/>
  <c r="AF275" i="35"/>
  <c r="T275" i="35"/>
  <c r="W275" i="35"/>
  <c r="Z275" i="35"/>
  <c r="AA275" i="35"/>
  <c r="M275" i="35"/>
  <c r="L275" i="35"/>
  <c r="S275" i="35"/>
  <c r="I275" i="35"/>
  <c r="AP275" i="35"/>
  <c r="AO275" i="35"/>
  <c r="Q275" i="35"/>
  <c r="O275" i="35"/>
  <c r="R275" i="35"/>
  <c r="AJ275" i="35"/>
  <c r="U275" i="35"/>
  <c r="N275" i="35"/>
  <c r="Y275" i="35"/>
  <c r="AQ275" i="35"/>
  <c r="AN275" i="35"/>
  <c r="AM275" i="35"/>
  <c r="AR275" i="35"/>
  <c r="AL275" i="35"/>
  <c r="AI275" i="35"/>
  <c r="V275" i="35"/>
  <c r="AS275" i="35"/>
  <c r="K275" i="35"/>
  <c r="AT275" i="35"/>
  <c r="AG275" i="35"/>
  <c r="X275" i="35"/>
  <c r="P275" i="35"/>
  <c r="R122" i="36"/>
  <c r="O122" i="36"/>
  <c r="K122" i="36"/>
  <c r="M122" i="36"/>
  <c r="AT122" i="36"/>
  <c r="N122" i="36"/>
  <c r="I122" i="36"/>
  <c r="AR122" i="36"/>
  <c r="AM122" i="36"/>
  <c r="AP122" i="36"/>
  <c r="AQ122" i="36"/>
  <c r="AG122" i="36"/>
  <c r="Z122" i="36"/>
  <c r="Y122" i="36"/>
  <c r="U122" i="36"/>
  <c r="S122" i="36"/>
  <c r="AJ122" i="36"/>
  <c r="L122" i="36"/>
  <c r="AB122" i="36"/>
  <c r="AE122" i="36"/>
  <c r="AI122" i="36"/>
  <c r="T122" i="36"/>
  <c r="AC122" i="36"/>
  <c r="Q122" i="36"/>
  <c r="AK122" i="36"/>
  <c r="X122" i="36"/>
  <c r="AF122" i="36"/>
  <c r="AS122" i="36"/>
  <c r="AA122" i="36"/>
  <c r="AH122" i="36"/>
  <c r="AD122" i="36"/>
  <c r="AN122" i="36"/>
  <c r="AO122" i="36"/>
  <c r="AL122" i="36"/>
  <c r="W122" i="36"/>
  <c r="P122" i="36"/>
  <c r="V122" i="36"/>
  <c r="AS102" i="36"/>
  <c r="AM102" i="36"/>
  <c r="Q102" i="36"/>
  <c r="M102" i="36"/>
  <c r="AT102" i="36"/>
  <c r="N102" i="36"/>
  <c r="I102" i="36"/>
  <c r="AR102" i="36"/>
  <c r="AP102" i="36"/>
  <c r="AQ102" i="36"/>
  <c r="AG102" i="36"/>
  <c r="AL102" i="36"/>
  <c r="AO102" i="36"/>
  <c r="AK102" i="36"/>
  <c r="W102" i="36"/>
  <c r="V102" i="36"/>
  <c r="AA102" i="36"/>
  <c r="X102" i="36"/>
  <c r="AB102" i="36"/>
  <c r="R102" i="36"/>
  <c r="U102" i="36"/>
  <c r="AJ102" i="36"/>
  <c r="P102" i="36"/>
  <c r="T102" i="36"/>
  <c r="O102" i="36"/>
  <c r="AE102" i="36"/>
  <c r="AC102" i="36"/>
  <c r="Y102" i="36"/>
  <c r="AF102" i="36"/>
  <c r="S102" i="36"/>
  <c r="AN102" i="36"/>
  <c r="AH102" i="36"/>
  <c r="AD102" i="36"/>
  <c r="Z102" i="36"/>
  <c r="K102" i="36"/>
  <c r="L102" i="36"/>
  <c r="AI102" i="36"/>
  <c r="AQ272" i="37"/>
  <c r="AR272" i="37"/>
  <c r="AK272" i="37"/>
  <c r="Z272" i="37"/>
  <c r="I272" i="37"/>
  <c r="AD272" i="37"/>
  <c r="R272" i="37"/>
  <c r="AB272" i="37"/>
  <c r="S272" i="37"/>
  <c r="AG272" i="37"/>
  <c r="AN272" i="37"/>
  <c r="Q272" i="37"/>
  <c r="Y272" i="37"/>
  <c r="AJ272" i="37"/>
  <c r="T272" i="37"/>
  <c r="AL272" i="37"/>
  <c r="V272" i="37"/>
  <c r="N272" i="37"/>
  <c r="L272" i="37"/>
  <c r="AP272" i="37"/>
  <c r="P272" i="37"/>
  <c r="AE272" i="37"/>
  <c r="AT272" i="37"/>
  <c r="AH272" i="37"/>
  <c r="AI272" i="37"/>
  <c r="AM272" i="37"/>
  <c r="AA272" i="37"/>
  <c r="K272" i="37"/>
  <c r="O272" i="37"/>
  <c r="U272" i="37"/>
  <c r="AS272" i="37"/>
  <c r="W272" i="37"/>
  <c r="X272" i="37"/>
  <c r="AC272" i="37"/>
  <c r="AO272" i="37"/>
  <c r="AF272" i="37"/>
  <c r="M272" i="37"/>
  <c r="O325" i="37"/>
  <c r="L325" i="37"/>
  <c r="T325" i="37"/>
  <c r="AK325" i="37"/>
  <c r="AQ325" i="37"/>
  <c r="K325" i="37"/>
  <c r="AP325" i="37"/>
  <c r="R325" i="37"/>
  <c r="AM325" i="37"/>
  <c r="AR325" i="37"/>
  <c r="AJ325" i="37"/>
  <c r="AO325" i="37"/>
  <c r="AS325" i="37"/>
  <c r="W325" i="37"/>
  <c r="V325" i="37"/>
  <c r="AN325" i="37"/>
  <c r="AH325" i="37"/>
  <c r="I325" i="37"/>
  <c r="AI325" i="37"/>
  <c r="AC325" i="37"/>
  <c r="Y325" i="37"/>
  <c r="AE325" i="37"/>
  <c r="U325" i="37"/>
  <c r="AT325" i="37"/>
  <c r="S325" i="37"/>
  <c r="AA325" i="37"/>
  <c r="N325" i="37"/>
  <c r="Z325" i="37"/>
  <c r="AD325" i="37"/>
  <c r="AB325" i="37"/>
  <c r="M325" i="37"/>
  <c r="Q325" i="37"/>
  <c r="P325" i="37"/>
  <c r="AF325" i="37"/>
  <c r="X325" i="37"/>
  <c r="AG325" i="37"/>
  <c r="AL325" i="37"/>
  <c r="O109" i="36"/>
  <c r="N109" i="36"/>
  <c r="L109" i="36"/>
  <c r="AQ109" i="36"/>
  <c r="K109" i="36"/>
  <c r="I109" i="36"/>
  <c r="AS109" i="36"/>
  <c r="AB109" i="36"/>
  <c r="AM109" i="36"/>
  <c r="AT109" i="36"/>
  <c r="AP109" i="36"/>
  <c r="AH109" i="36"/>
  <c r="AG109" i="36"/>
  <c r="W109" i="36"/>
  <c r="Y109" i="36"/>
  <c r="U109" i="36"/>
  <c r="V109" i="36"/>
  <c r="R109" i="36"/>
  <c r="AI109" i="36"/>
  <c r="AK109" i="36"/>
  <c r="AN109" i="36"/>
  <c r="P109" i="36"/>
  <c r="AE109" i="36"/>
  <c r="AF109" i="36"/>
  <c r="Q109" i="36"/>
  <c r="S109" i="36"/>
  <c r="AA109" i="36"/>
  <c r="Z109" i="36"/>
  <c r="AR109" i="36"/>
  <c r="AD109" i="36"/>
  <c r="AL109" i="36"/>
  <c r="T109" i="36"/>
  <c r="AC109" i="36"/>
  <c r="AO109" i="36"/>
  <c r="AJ109" i="36"/>
  <c r="X109" i="36"/>
  <c r="M109" i="36"/>
  <c r="T5" i="35"/>
  <c r="S5" i="35"/>
  <c r="AA5" i="35"/>
  <c r="P5" i="35"/>
  <c r="N5" i="35"/>
  <c r="AM5" i="35"/>
  <c r="U5" i="35"/>
  <c r="X5" i="35"/>
  <c r="AS5" i="35"/>
  <c r="K5" i="35"/>
  <c r="O5" i="35"/>
  <c r="L5" i="35"/>
  <c r="AL5" i="35"/>
  <c r="AP5" i="35"/>
  <c r="AT5" i="35"/>
  <c r="AE5" i="35"/>
  <c r="AH5" i="35"/>
  <c r="AF5" i="35"/>
  <c r="Y5" i="35"/>
  <c r="Z5" i="35"/>
  <c r="AC5" i="35"/>
  <c r="AN5" i="35"/>
  <c r="Q5" i="35"/>
  <c r="AJ5" i="35"/>
  <c r="AG5" i="35"/>
  <c r="AB5" i="35"/>
  <c r="R5" i="35"/>
  <c r="I5" i="35"/>
  <c r="V5" i="35"/>
  <c r="AQ5" i="35"/>
  <c r="AO5" i="35"/>
  <c r="AK5" i="35"/>
  <c r="AR5" i="35"/>
  <c r="W5" i="35"/>
  <c r="M5" i="35"/>
  <c r="AI5" i="35"/>
  <c r="AD5" i="35"/>
  <c r="AC155" i="36"/>
  <c r="AF155" i="36"/>
  <c r="AB155" i="36"/>
  <c r="AI155" i="36"/>
  <c r="Y155" i="36"/>
  <c r="AA155" i="36"/>
  <c r="W155" i="36"/>
  <c r="S155" i="36"/>
  <c r="U155" i="36"/>
  <c r="V155" i="36"/>
  <c r="R155" i="36"/>
  <c r="AN155" i="36"/>
  <c r="AK155" i="36"/>
  <c r="AQ155" i="36"/>
  <c r="AM155" i="36"/>
  <c r="T155" i="36"/>
  <c r="M155" i="36"/>
  <c r="AP155" i="36"/>
  <c r="O155" i="36"/>
  <c r="N155" i="36"/>
  <c r="I155" i="36"/>
  <c r="AE155" i="36"/>
  <c r="AT155" i="36"/>
  <c r="AJ155" i="36"/>
  <c r="AL155" i="36"/>
  <c r="P155" i="36"/>
  <c r="K155" i="36"/>
  <c r="AR155" i="36"/>
  <c r="AS155" i="36"/>
  <c r="AD155" i="36"/>
  <c r="AO155" i="36"/>
  <c r="Q155" i="36"/>
  <c r="L155" i="36"/>
  <c r="X155" i="36"/>
  <c r="AG155" i="36"/>
  <c r="AH155" i="36"/>
  <c r="Z155" i="36"/>
  <c r="AA244" i="37"/>
  <c r="AQ244" i="37"/>
  <c r="O244" i="37"/>
  <c r="T244" i="37"/>
  <c r="AG244" i="37"/>
  <c r="AM244" i="37"/>
  <c r="I244" i="37"/>
  <c r="AP244" i="37"/>
  <c r="AF244" i="37"/>
  <c r="X244" i="37"/>
  <c r="M244" i="37"/>
  <c r="W244" i="37"/>
  <c r="AR244" i="37"/>
  <c r="AK244" i="37"/>
  <c r="AN244" i="37"/>
  <c r="S244" i="37"/>
  <c r="R244" i="37"/>
  <c r="AH244" i="37"/>
  <c r="U244" i="37"/>
  <c r="Q244" i="37"/>
  <c r="AE244" i="37"/>
  <c r="AO244" i="37"/>
  <c r="AL244" i="37"/>
  <c r="AJ244" i="37"/>
  <c r="Y244" i="37"/>
  <c r="N244" i="37"/>
  <c r="AS244" i="37"/>
  <c r="AI244" i="37"/>
  <c r="AT244" i="37"/>
  <c r="L244" i="37"/>
  <c r="V244" i="37"/>
  <c r="Z244" i="37"/>
  <c r="AD244" i="37"/>
  <c r="AC244" i="37"/>
  <c r="P244" i="37"/>
  <c r="K244" i="37"/>
  <c r="AB244" i="37"/>
  <c r="AM151" i="37"/>
  <c r="AC151" i="37"/>
  <c r="AS151" i="37"/>
  <c r="AB151" i="37"/>
  <c r="Z151" i="37"/>
  <c r="V151" i="37"/>
  <c r="M151" i="37"/>
  <c r="X151" i="37"/>
  <c r="U151" i="37"/>
  <c r="Q151" i="37"/>
  <c r="Y151" i="37"/>
  <c r="T151" i="37"/>
  <c r="O151" i="37"/>
  <c r="K151" i="37"/>
  <c r="AJ151" i="37"/>
  <c r="AK151" i="37"/>
  <c r="AG151" i="37"/>
  <c r="I151" i="37"/>
  <c r="AI151" i="37"/>
  <c r="AR151" i="37"/>
  <c r="AQ151" i="37"/>
  <c r="AN151" i="37"/>
  <c r="AL151" i="37"/>
  <c r="R151" i="37"/>
  <c r="AF151" i="37"/>
  <c r="AA151" i="37"/>
  <c r="AH151" i="37"/>
  <c r="N151" i="37"/>
  <c r="AE151" i="37"/>
  <c r="S151" i="37"/>
  <c r="W151" i="37"/>
  <c r="P151" i="37"/>
  <c r="AT151" i="37"/>
  <c r="AO151" i="37"/>
  <c r="AD151" i="37"/>
  <c r="L151" i="37"/>
  <c r="AP151" i="37"/>
  <c r="AH382" i="37"/>
  <c r="AM382" i="37"/>
  <c r="AE382" i="37"/>
  <c r="AF382" i="37"/>
  <c r="T382" i="37"/>
  <c r="AD382" i="37"/>
  <c r="AG382" i="37"/>
  <c r="X382" i="37"/>
  <c r="U382" i="37"/>
  <c r="AQ382" i="37"/>
  <c r="Z382" i="37"/>
  <c r="AB382" i="37"/>
  <c r="P382" i="37"/>
  <c r="M382" i="37"/>
  <c r="Y382" i="37"/>
  <c r="AP382" i="37"/>
  <c r="AS382" i="37"/>
  <c r="S382" i="37"/>
  <c r="O382" i="37"/>
  <c r="V382" i="37"/>
  <c r="I382" i="37"/>
  <c r="R382" i="37"/>
  <c r="AJ382" i="37"/>
  <c r="AR382" i="37"/>
  <c r="N382" i="37"/>
  <c r="AA382" i="37"/>
  <c r="AO382" i="37"/>
  <c r="AT382" i="37"/>
  <c r="L382" i="37"/>
  <c r="AI382" i="37"/>
  <c r="AL382" i="37"/>
  <c r="AK382" i="37"/>
  <c r="AN382" i="37"/>
  <c r="Q382" i="37"/>
  <c r="W382" i="37"/>
  <c r="AC382" i="37"/>
  <c r="K382" i="37"/>
  <c r="AI261" i="37"/>
  <c r="Z261" i="37"/>
  <c r="O261" i="37"/>
  <c r="R261" i="37"/>
  <c r="AP261" i="37"/>
  <c r="AC261" i="37"/>
  <c r="AH261" i="37"/>
  <c r="L261" i="37"/>
  <c r="AK261" i="37"/>
  <c r="AM261" i="37"/>
  <c r="S261" i="37"/>
  <c r="I261" i="37"/>
  <c r="AG261" i="37"/>
  <c r="M261" i="37"/>
  <c r="N261" i="37"/>
  <c r="AF261" i="37"/>
  <c r="K261" i="37"/>
  <c r="Y261" i="37"/>
  <c r="AA261" i="37"/>
  <c r="AN261" i="37"/>
  <c r="U261" i="37"/>
  <c r="T261" i="37"/>
  <c r="AL261" i="37"/>
  <c r="X261" i="37"/>
  <c r="AB261" i="37"/>
  <c r="AD261" i="37"/>
  <c r="V261" i="37"/>
  <c r="AT261" i="37"/>
  <c r="Q261" i="37"/>
  <c r="W261" i="37"/>
  <c r="AS261" i="37"/>
  <c r="P261" i="37"/>
  <c r="AQ261" i="37"/>
  <c r="AO261" i="37"/>
  <c r="AR261" i="37"/>
  <c r="AE261" i="37"/>
  <c r="AJ261" i="37"/>
  <c r="I57" i="35"/>
  <c r="AK57" i="35"/>
  <c r="W57" i="35"/>
  <c r="AR57" i="35"/>
  <c r="L57" i="35"/>
  <c r="AO57" i="35"/>
  <c r="AI57" i="35"/>
  <c r="AN57" i="35"/>
  <c r="AQ57" i="35"/>
  <c r="AH57" i="35"/>
  <c r="U57" i="35"/>
  <c r="AJ57" i="35"/>
  <c r="AL57" i="35"/>
  <c r="Z57" i="35"/>
  <c r="T57" i="35"/>
  <c r="Q57" i="35"/>
  <c r="AC57" i="35"/>
  <c r="AB57" i="35"/>
  <c r="M57" i="35"/>
  <c r="AM57" i="35"/>
  <c r="AE57" i="35"/>
  <c r="X57" i="35"/>
  <c r="AP57" i="35"/>
  <c r="AT57" i="35"/>
  <c r="P57" i="35"/>
  <c r="N57" i="35"/>
  <c r="O57" i="35"/>
  <c r="K57" i="35"/>
  <c r="AG57" i="35"/>
  <c r="AD57" i="35"/>
  <c r="AF57" i="35"/>
  <c r="R57" i="35"/>
  <c r="S57" i="35"/>
  <c r="Y57" i="35"/>
  <c r="AA57" i="35"/>
  <c r="V57" i="35"/>
  <c r="AS57" i="35"/>
  <c r="AC107" i="36"/>
  <c r="AF107" i="36"/>
  <c r="AB107" i="36"/>
  <c r="AI107" i="36"/>
  <c r="Y107" i="36"/>
  <c r="AA107" i="36"/>
  <c r="W107" i="36"/>
  <c r="S107" i="36"/>
  <c r="Z107" i="36"/>
  <c r="U107" i="36"/>
  <c r="V107" i="36"/>
  <c r="R107" i="36"/>
  <c r="AN107" i="36"/>
  <c r="AD107" i="36"/>
  <c r="AK107" i="36"/>
  <c r="AQ107" i="36"/>
  <c r="AM107" i="36"/>
  <c r="T107" i="36"/>
  <c r="M107" i="36"/>
  <c r="AP107" i="36"/>
  <c r="I107" i="36"/>
  <c r="AE107" i="36"/>
  <c r="AL107" i="36"/>
  <c r="N107" i="36"/>
  <c r="AR107" i="36"/>
  <c r="AH107" i="36"/>
  <c r="AS107" i="36"/>
  <c r="L107" i="36"/>
  <c r="AO107" i="36"/>
  <c r="AT107" i="36"/>
  <c r="AG107" i="36"/>
  <c r="P107" i="36"/>
  <c r="O107" i="36"/>
  <c r="Q107" i="36"/>
  <c r="K107" i="36"/>
  <c r="AJ107" i="36"/>
  <c r="X107" i="36"/>
  <c r="AL449" i="36"/>
  <c r="AC449" i="36"/>
  <c r="P449" i="36"/>
  <c r="AS449" i="36"/>
  <c r="N449" i="36"/>
  <c r="AR449" i="36"/>
  <c r="L449" i="36"/>
  <c r="AT449" i="36"/>
  <c r="W449" i="36"/>
  <c r="M449" i="36"/>
  <c r="AN449" i="36"/>
  <c r="AP449" i="36"/>
  <c r="AF449" i="36"/>
  <c r="O449" i="36"/>
  <c r="AQ449" i="36"/>
  <c r="AB449" i="36"/>
  <c r="AM449" i="36"/>
  <c r="V449" i="36"/>
  <c r="X449" i="36"/>
  <c r="AG449" i="36"/>
  <c r="AD449" i="36"/>
  <c r="T449" i="36"/>
  <c r="AK449" i="36"/>
  <c r="AO449" i="36"/>
  <c r="AE449" i="36"/>
  <c r="Q449" i="36"/>
  <c r="R449" i="36"/>
  <c r="AH449" i="36"/>
  <c r="U449" i="36"/>
  <c r="Y449" i="36"/>
  <c r="K449" i="36"/>
  <c r="AJ449" i="36"/>
  <c r="AA449" i="36"/>
  <c r="Z449" i="36"/>
  <c r="AI449" i="36"/>
  <c r="S449" i="36"/>
  <c r="I449" i="36"/>
  <c r="Z45" i="37"/>
  <c r="AA45" i="37"/>
  <c r="X45" i="37"/>
  <c r="Y45" i="37"/>
  <c r="AP45" i="37"/>
  <c r="AS45" i="37"/>
  <c r="T45" i="37"/>
  <c r="AD45" i="37"/>
  <c r="P45" i="37"/>
  <c r="I45" i="37"/>
  <c r="R45" i="37"/>
  <c r="AN45" i="37"/>
  <c r="AJ45" i="37"/>
  <c r="W45" i="37"/>
  <c r="Q45" i="37"/>
  <c r="AL45" i="37"/>
  <c r="AF45" i="37"/>
  <c r="M45" i="37"/>
  <c r="K45" i="37"/>
  <c r="AB45" i="37"/>
  <c r="AR45" i="37"/>
  <c r="L45" i="37"/>
  <c r="AH45" i="37"/>
  <c r="S45" i="37"/>
  <c r="V45" i="37"/>
  <c r="AE45" i="37"/>
  <c r="AI45" i="37"/>
  <c r="O45" i="37"/>
  <c r="AM45" i="37"/>
  <c r="AT45" i="37"/>
  <c r="N45" i="37"/>
  <c r="AC45" i="37"/>
  <c r="AG45" i="37"/>
  <c r="AO45" i="37"/>
  <c r="U45" i="37"/>
  <c r="AQ45" i="37"/>
  <c r="AK45" i="37"/>
  <c r="AA43" i="35"/>
  <c r="AK43" i="35"/>
  <c r="Q43" i="35"/>
  <c r="AT43" i="35"/>
  <c r="N43" i="35"/>
  <c r="M43" i="35"/>
  <c r="AP43" i="35"/>
  <c r="AQ43" i="35"/>
  <c r="I43" i="35"/>
  <c r="AL43" i="35"/>
  <c r="AS43" i="35"/>
  <c r="AJ43" i="35"/>
  <c r="L43" i="35"/>
  <c r="V43" i="35"/>
  <c r="X43" i="35"/>
  <c r="AE43" i="35"/>
  <c r="AG43" i="35"/>
  <c r="AD43" i="35"/>
  <c r="U43" i="35"/>
  <c r="AF43" i="35"/>
  <c r="K43" i="35"/>
  <c r="Z43" i="35"/>
  <c r="O43" i="35"/>
  <c r="AO43" i="35"/>
  <c r="T43" i="35"/>
  <c r="AN43" i="35"/>
  <c r="R43" i="35"/>
  <c r="AM43" i="35"/>
  <c r="S43" i="35"/>
  <c r="AR43" i="35"/>
  <c r="AH43" i="35"/>
  <c r="AB43" i="35"/>
  <c r="W43" i="35"/>
  <c r="AI43" i="35"/>
  <c r="AC43" i="35"/>
  <c r="P43" i="35"/>
  <c r="Y43" i="35"/>
  <c r="W108" i="37"/>
  <c r="X108" i="37"/>
  <c r="AP108" i="37"/>
  <c r="V108" i="37"/>
  <c r="S108" i="37"/>
  <c r="R108" i="37"/>
  <c r="AJ108" i="37"/>
  <c r="P108" i="37"/>
  <c r="O108" i="37"/>
  <c r="M108" i="37"/>
  <c r="AB108" i="37"/>
  <c r="I108" i="37"/>
  <c r="AE108" i="37"/>
  <c r="AH108" i="37"/>
  <c r="T108" i="37"/>
  <c r="AK108" i="37"/>
  <c r="Y108" i="37"/>
  <c r="K108" i="37"/>
  <c r="U108" i="37"/>
  <c r="AC108" i="37"/>
  <c r="AS108" i="37"/>
  <c r="N108" i="37"/>
  <c r="AD108" i="37"/>
  <c r="AN108" i="37"/>
  <c r="AR108" i="37"/>
  <c r="AI108" i="37"/>
  <c r="Z108" i="37"/>
  <c r="AF108" i="37"/>
  <c r="AA108" i="37"/>
  <c r="L108" i="37"/>
  <c r="Q108" i="37"/>
  <c r="AQ108" i="37"/>
  <c r="AM108" i="37"/>
  <c r="AT108" i="37"/>
  <c r="AG108" i="37"/>
  <c r="AL108" i="37"/>
  <c r="AO108" i="37"/>
  <c r="AP589" i="35"/>
  <c r="O589" i="35"/>
  <c r="T589" i="35"/>
  <c r="M589" i="35"/>
  <c r="AL589" i="35"/>
  <c r="AQ589" i="35"/>
  <c r="K589" i="35"/>
  <c r="P589" i="35"/>
  <c r="Q589" i="35"/>
  <c r="AH589" i="35"/>
  <c r="AM589" i="35"/>
  <c r="AR589" i="35"/>
  <c r="L589" i="35"/>
  <c r="AG589" i="35"/>
  <c r="R589" i="35"/>
  <c r="W589" i="35"/>
  <c r="AB589" i="35"/>
  <c r="AS589" i="35"/>
  <c r="AI589" i="35"/>
  <c r="AO589" i="35"/>
  <c r="AT589" i="35"/>
  <c r="AE589" i="35"/>
  <c r="Y589" i="35"/>
  <c r="S589" i="35"/>
  <c r="AA589" i="35"/>
  <c r="I589" i="35"/>
  <c r="AC589" i="35"/>
  <c r="V589" i="35"/>
  <c r="AF589" i="35"/>
  <c r="N589" i="35"/>
  <c r="X589" i="35"/>
  <c r="AD589" i="35"/>
  <c r="Z589" i="35"/>
  <c r="AJ589" i="35"/>
  <c r="U589" i="35"/>
  <c r="AK589" i="35"/>
  <c r="AN589" i="35"/>
  <c r="L322" i="35"/>
  <c r="AE322" i="35"/>
  <c r="AT322" i="35"/>
  <c r="N322" i="35"/>
  <c r="K322" i="35"/>
  <c r="AM322" i="35"/>
  <c r="AR322" i="35"/>
  <c r="AP322" i="35"/>
  <c r="AS322" i="35"/>
  <c r="AB322" i="35"/>
  <c r="AL322" i="35"/>
  <c r="AQ322" i="35"/>
  <c r="AN322" i="35"/>
  <c r="Q322" i="35"/>
  <c r="T322" i="35"/>
  <c r="V322" i="35"/>
  <c r="U322" i="35"/>
  <c r="S322" i="35"/>
  <c r="AD322" i="35"/>
  <c r="AC322" i="35"/>
  <c r="AK322" i="35"/>
  <c r="Z322" i="35"/>
  <c r="X322" i="35"/>
  <c r="AJ322" i="35"/>
  <c r="O322" i="35"/>
  <c r="R322" i="35"/>
  <c r="M322" i="35"/>
  <c r="AO322" i="35"/>
  <c r="P322" i="35"/>
  <c r="Y322" i="35"/>
  <c r="AH322" i="35"/>
  <c r="AI322" i="35"/>
  <c r="AF322" i="35"/>
  <c r="AA322" i="35"/>
  <c r="AG322" i="35"/>
  <c r="W322" i="35"/>
  <c r="I322" i="35"/>
  <c r="AQ475" i="35"/>
  <c r="AI475" i="35"/>
  <c r="V475" i="35"/>
  <c r="I475" i="35"/>
  <c r="AG475" i="35"/>
  <c r="AB475" i="35"/>
  <c r="AC475" i="35"/>
  <c r="Q475" i="35"/>
  <c r="AK475" i="35"/>
  <c r="M475" i="35"/>
  <c r="X475" i="35"/>
  <c r="W475" i="35"/>
  <c r="P475" i="35"/>
  <c r="T475" i="35"/>
  <c r="R475" i="35"/>
  <c r="AO475" i="35"/>
  <c r="AD475" i="35"/>
  <c r="AJ475" i="35"/>
  <c r="AM475" i="35"/>
  <c r="AE475" i="35"/>
  <c r="AA475" i="35"/>
  <c r="N475" i="35"/>
  <c r="AN475" i="35"/>
  <c r="U475" i="35"/>
  <c r="Z475" i="35"/>
  <c r="AS475" i="35"/>
  <c r="AF475" i="35"/>
  <c r="K475" i="35"/>
  <c r="O475" i="35"/>
  <c r="AH475" i="35"/>
  <c r="L475" i="35"/>
  <c r="AP475" i="35"/>
  <c r="S475" i="35"/>
  <c r="AT475" i="35"/>
  <c r="AL475" i="35"/>
  <c r="AR475" i="35"/>
  <c r="Y475" i="35"/>
  <c r="AP432" i="37"/>
  <c r="AQ432" i="37"/>
  <c r="K432" i="37"/>
  <c r="AA432" i="37"/>
  <c r="AL432" i="37"/>
  <c r="AR432" i="37"/>
  <c r="AJ432" i="37"/>
  <c r="AS432" i="37"/>
  <c r="AI432" i="37"/>
  <c r="AH432" i="37"/>
  <c r="AM432" i="37"/>
  <c r="AC432" i="37"/>
  <c r="AF432" i="37"/>
  <c r="I432" i="37"/>
  <c r="R432" i="37"/>
  <c r="Q432" i="37"/>
  <c r="AE432" i="37"/>
  <c r="M432" i="37"/>
  <c r="AD432" i="37"/>
  <c r="U432" i="37"/>
  <c r="AO432" i="37"/>
  <c r="N432" i="37"/>
  <c r="Z432" i="37"/>
  <c r="O432" i="37"/>
  <c r="P432" i="37"/>
  <c r="T432" i="37"/>
  <c r="V432" i="37"/>
  <c r="AN432" i="37"/>
  <c r="W432" i="37"/>
  <c r="Y432" i="37"/>
  <c r="AT432" i="37"/>
  <c r="L432" i="37"/>
  <c r="X432" i="37"/>
  <c r="AB432" i="37"/>
  <c r="S432" i="37"/>
  <c r="AK432" i="37"/>
  <c r="AG432" i="37"/>
  <c r="P312" i="35"/>
  <c r="N312" i="35"/>
  <c r="K312" i="35"/>
  <c r="O312" i="35"/>
  <c r="AR312" i="35"/>
  <c r="L312" i="35"/>
  <c r="I312" i="35"/>
  <c r="AM312" i="35"/>
  <c r="AS312" i="35"/>
  <c r="AN312" i="35"/>
  <c r="AT312" i="35"/>
  <c r="AQ312" i="35"/>
  <c r="AC312" i="35"/>
  <c r="Z312" i="35"/>
  <c r="X312" i="35"/>
  <c r="Y312" i="35"/>
  <c r="V312" i="35"/>
  <c r="AI312" i="35"/>
  <c r="AK312" i="35"/>
  <c r="AD312" i="35"/>
  <c r="W312" i="35"/>
  <c r="S312" i="35"/>
  <c r="AH312" i="35"/>
  <c r="U312" i="35"/>
  <c r="T312" i="35"/>
  <c r="Q312" i="35"/>
  <c r="AF312" i="35"/>
  <c r="M312" i="35"/>
  <c r="AB312" i="35"/>
  <c r="AO312" i="35"/>
  <c r="AL312" i="35"/>
  <c r="AP312" i="35"/>
  <c r="R312" i="35"/>
  <c r="AJ312" i="35"/>
  <c r="AE312" i="35"/>
  <c r="AG312" i="35"/>
  <c r="AA312" i="35"/>
  <c r="AN199" i="36"/>
  <c r="AT199" i="36"/>
  <c r="AK199" i="36"/>
  <c r="AQ199" i="36"/>
  <c r="AM199" i="36"/>
  <c r="T199" i="36"/>
  <c r="AG199" i="36"/>
  <c r="AL199" i="36"/>
  <c r="AH199" i="36"/>
  <c r="X199" i="36"/>
  <c r="AC199" i="36"/>
  <c r="AF199" i="36"/>
  <c r="AB199" i="36"/>
  <c r="AI199" i="36"/>
  <c r="Z199" i="36"/>
  <c r="O199" i="36"/>
  <c r="AA199" i="36"/>
  <c r="AP199" i="36"/>
  <c r="AS199" i="36"/>
  <c r="V199" i="36"/>
  <c r="AE199" i="36"/>
  <c r="AO199" i="36"/>
  <c r="P199" i="36"/>
  <c r="S199" i="36"/>
  <c r="AR199" i="36"/>
  <c r="W199" i="36"/>
  <c r="U199" i="36"/>
  <c r="L199" i="36"/>
  <c r="AD199" i="36"/>
  <c r="N199" i="36"/>
  <c r="Y199" i="36"/>
  <c r="M199" i="36"/>
  <c r="I199" i="36"/>
  <c r="K199" i="36"/>
  <c r="R199" i="36"/>
  <c r="AJ199" i="36"/>
  <c r="Q199" i="36"/>
  <c r="AP584" i="37"/>
  <c r="O584" i="37"/>
  <c r="AF584" i="37"/>
  <c r="AJ584" i="37"/>
  <c r="AL584" i="37"/>
  <c r="AQ584" i="37"/>
  <c r="K584" i="37"/>
  <c r="X584" i="37"/>
  <c r="T584" i="37"/>
  <c r="AH584" i="37"/>
  <c r="AM584" i="37"/>
  <c r="AS584" i="37"/>
  <c r="P584" i="37"/>
  <c r="AB584" i="37"/>
  <c r="R584" i="37"/>
  <c r="W584" i="37"/>
  <c r="M584" i="37"/>
  <c r="Q584" i="37"/>
  <c r="AD584" i="37"/>
  <c r="AK584" i="37"/>
  <c r="AR584" i="37"/>
  <c r="AN584" i="37"/>
  <c r="Z584" i="37"/>
  <c r="AC584" i="37"/>
  <c r="L584" i="37"/>
  <c r="V584" i="37"/>
  <c r="U584" i="37"/>
  <c r="N584" i="37"/>
  <c r="AA584" i="37"/>
  <c r="Y584" i="37"/>
  <c r="AT584" i="37"/>
  <c r="S584" i="37"/>
  <c r="I584" i="37"/>
  <c r="AG584" i="37"/>
  <c r="AI584" i="37"/>
  <c r="AE584" i="37"/>
  <c r="AO584" i="37"/>
  <c r="AM154" i="37"/>
  <c r="L154" i="37"/>
  <c r="AA154" i="37"/>
  <c r="P154" i="37"/>
  <c r="AO154" i="37"/>
  <c r="I154" i="37"/>
  <c r="AP154" i="37"/>
  <c r="AF154" i="37"/>
  <c r="AL154" i="37"/>
  <c r="AB154" i="37"/>
  <c r="AK154" i="37"/>
  <c r="AT154" i="37"/>
  <c r="AJ154" i="37"/>
  <c r="V154" i="37"/>
  <c r="AR154" i="37"/>
  <c r="AG154" i="37"/>
  <c r="AN154" i="37"/>
  <c r="AE154" i="37"/>
  <c r="K154" i="37"/>
  <c r="Q154" i="37"/>
  <c r="S154" i="37"/>
  <c r="Y154" i="37"/>
  <c r="T154" i="37"/>
  <c r="U154" i="37"/>
  <c r="O154" i="37"/>
  <c r="M154" i="37"/>
  <c r="AQ154" i="37"/>
  <c r="AS154" i="37"/>
  <c r="N154" i="37"/>
  <c r="W154" i="37"/>
  <c r="AC154" i="37"/>
  <c r="AI154" i="37"/>
  <c r="AD154" i="37"/>
  <c r="R154" i="37"/>
  <c r="Z154" i="37"/>
  <c r="AH154" i="37"/>
  <c r="X154" i="37"/>
  <c r="AD368" i="37"/>
  <c r="AM368" i="37"/>
  <c r="Q368" i="37"/>
  <c r="N368" i="37"/>
  <c r="W368" i="37"/>
  <c r="Y368" i="37"/>
  <c r="K368" i="37"/>
  <c r="AI368" i="37"/>
  <c r="AQ368" i="37"/>
  <c r="AN368" i="37"/>
  <c r="AP368" i="37"/>
  <c r="AH368" i="37"/>
  <c r="I368" i="37"/>
  <c r="AJ368" i="37"/>
  <c r="AK368" i="37"/>
  <c r="AA368" i="37"/>
  <c r="AF368" i="37"/>
  <c r="AE368" i="37"/>
  <c r="S368" i="37"/>
  <c r="P368" i="37"/>
  <c r="AC368" i="37"/>
  <c r="V368" i="37"/>
  <c r="T368" i="37"/>
  <c r="AL368" i="37"/>
  <c r="L368" i="37"/>
  <c r="R368" i="37"/>
  <c r="Z368" i="37"/>
  <c r="AB368" i="37"/>
  <c r="M368" i="37"/>
  <c r="AR368" i="37"/>
  <c r="X368" i="37"/>
  <c r="U368" i="37"/>
  <c r="AG368" i="37"/>
  <c r="AO368" i="37"/>
  <c r="AT368" i="37"/>
  <c r="AS368" i="37"/>
  <c r="O368" i="3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K1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r&gt;R</t>
        </r>
      </text>
    </comment>
    <comment ref="P11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Gmax&gt;Gmin
</t>
        </r>
      </text>
    </comment>
    <comment ref="K27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r&gt;R</t>
        </r>
      </text>
    </comment>
    <comment ref="P27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Gmax&gt;Gmin
</t>
        </r>
      </text>
    </comment>
    <comment ref="K75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r&gt;R</t>
        </r>
      </text>
    </comment>
    <comment ref="P75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Gmax&gt;Gmin
</t>
        </r>
      </text>
    </comment>
    <comment ref="K107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r&gt;R</t>
        </r>
      </text>
    </comment>
    <comment ref="P107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Gmax&gt;Gmin
</t>
        </r>
      </text>
    </comment>
    <comment ref="K123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r&gt;R</t>
        </r>
      </text>
    </comment>
    <comment ref="P123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Gmax&gt;Gmin
</t>
        </r>
      </text>
    </comment>
    <comment ref="K139" authorId="0" shapeId="0" xr:uid="{00000000-0006-0000-0400-00000B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r&gt;R</t>
        </r>
      </text>
    </comment>
    <comment ref="P139" authorId="0" shapeId="0" xr:uid="{00000000-0006-0000-0400-00000C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Gmax&gt;Gmin
</t>
        </r>
      </text>
    </comment>
    <comment ref="K155" authorId="0" shapeId="0" xr:uid="{00000000-0006-0000-0400-00000D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r&gt;R</t>
        </r>
      </text>
    </comment>
    <comment ref="P155" authorId="0" shapeId="0" xr:uid="{00000000-0006-0000-0400-00000E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Gmax&gt;Gmin
</t>
        </r>
      </text>
    </comment>
    <comment ref="K171" authorId="0" shapeId="0" xr:uid="{00000000-0006-0000-0400-00000F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r&gt;R</t>
        </r>
      </text>
    </comment>
    <comment ref="P171" authorId="0" shapeId="0" xr:uid="{00000000-0006-0000-0400-000010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Gmax&gt;Gmin
</t>
        </r>
      </text>
    </comment>
    <comment ref="K187" authorId="0" shapeId="0" xr:uid="{00000000-0006-0000-0400-00001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r&gt;R</t>
        </r>
      </text>
    </comment>
    <comment ref="P187" authorId="0" shapeId="0" xr:uid="{00000000-0006-0000-0400-00001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Gmax&gt;Gmin
</t>
        </r>
      </text>
    </comment>
    <comment ref="K203" authorId="0" shapeId="0" xr:uid="{00000000-0006-0000-0400-00001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r&gt;R</t>
        </r>
      </text>
    </comment>
    <comment ref="P203" authorId="0" shapeId="0" xr:uid="{00000000-0006-0000-0400-00001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Gmax&gt;Gmin
</t>
        </r>
      </text>
    </comment>
    <comment ref="K267" authorId="0" shapeId="0" xr:uid="{00000000-0006-0000-0400-00001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r&gt;R</t>
        </r>
      </text>
    </comment>
    <comment ref="P267" authorId="0" shapeId="0" xr:uid="{00000000-0006-0000-0400-000016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Gmax&gt;Gmin
</t>
        </r>
      </text>
    </comment>
    <comment ref="K299" authorId="0" shapeId="0" xr:uid="{00000000-0006-0000-0400-000017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r&gt;R</t>
        </r>
      </text>
    </comment>
    <comment ref="P299" authorId="0" shapeId="0" xr:uid="{00000000-0006-0000-0400-000018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Gmax&gt;Gmin
</t>
        </r>
      </text>
    </comment>
    <comment ref="K315" authorId="0" shapeId="0" xr:uid="{00000000-0006-0000-0400-000019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r&gt;R</t>
        </r>
      </text>
    </comment>
    <comment ref="P315" authorId="0" shapeId="0" xr:uid="{00000000-0006-0000-0400-00001A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Gmax&gt;Gmin
</t>
        </r>
      </text>
    </comment>
    <comment ref="K347" authorId="0" shapeId="0" xr:uid="{00000000-0006-0000-0400-00001B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r&gt;R</t>
        </r>
      </text>
    </comment>
    <comment ref="P347" authorId="0" shapeId="0" xr:uid="{00000000-0006-0000-0400-00001C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Gmax&gt;Gmin
</t>
        </r>
      </text>
    </comment>
    <comment ref="K395" authorId="0" shapeId="0" xr:uid="{00000000-0006-0000-0400-00001D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r&gt;R</t>
        </r>
      </text>
    </comment>
    <comment ref="P395" authorId="0" shapeId="0" xr:uid="{00000000-0006-0000-0400-00001E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Gmax&gt;Gmin
</t>
        </r>
      </text>
    </comment>
    <comment ref="K411" authorId="0" shapeId="0" xr:uid="{00000000-0006-0000-0400-00001F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r&gt;R</t>
        </r>
      </text>
    </comment>
    <comment ref="P411" authorId="0" shapeId="0" xr:uid="{00000000-0006-0000-0400-000020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Gmax&gt;Gmin
</t>
        </r>
      </text>
    </comment>
    <comment ref="K427" authorId="0" shapeId="0" xr:uid="{00000000-0006-0000-0400-00002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r&gt;R</t>
        </r>
      </text>
    </comment>
    <comment ref="P427" authorId="0" shapeId="0" xr:uid="{00000000-0006-0000-0400-00002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Gmax&gt;Gmin
</t>
        </r>
      </text>
    </comment>
    <comment ref="K443" authorId="0" shapeId="0" xr:uid="{00000000-0006-0000-0400-00002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r&gt;R</t>
        </r>
      </text>
    </comment>
    <comment ref="P443" authorId="0" shapeId="0" xr:uid="{00000000-0006-0000-0400-00002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Gmax&gt;Gmin
</t>
        </r>
      </text>
    </comment>
    <comment ref="K459" authorId="0" shapeId="0" xr:uid="{00000000-0006-0000-0400-00002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r&gt;R</t>
        </r>
      </text>
    </comment>
    <comment ref="P459" authorId="0" shapeId="0" xr:uid="{00000000-0006-0000-0400-000026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Gmax&gt;Gmin
</t>
        </r>
      </text>
    </comment>
    <comment ref="K507" authorId="0" shapeId="0" xr:uid="{00000000-0006-0000-0400-000027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r&gt;R</t>
        </r>
      </text>
    </comment>
    <comment ref="P507" authorId="0" shapeId="0" xr:uid="{00000000-0006-0000-0400-000028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Gmax&gt;Gmin
</t>
        </r>
      </text>
    </comment>
    <comment ref="K539" authorId="0" shapeId="0" xr:uid="{00000000-0006-0000-0400-000029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r&gt;R</t>
        </r>
      </text>
    </comment>
    <comment ref="P539" authorId="0" shapeId="0" xr:uid="{00000000-0006-0000-0400-00002A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Gmax&gt;Gmin
</t>
        </r>
      </text>
    </comment>
    <comment ref="K555" authorId="0" shapeId="0" xr:uid="{00000000-0006-0000-0400-00002B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r&gt;R</t>
        </r>
      </text>
    </comment>
    <comment ref="P555" authorId="0" shapeId="0" xr:uid="{00000000-0006-0000-0400-00002C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Gmax&gt;Gmin
</t>
        </r>
      </text>
    </comment>
    <comment ref="K571" authorId="0" shapeId="0" xr:uid="{00000000-0006-0000-0400-00002D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r&gt;R</t>
        </r>
      </text>
    </comment>
    <comment ref="P571" authorId="0" shapeId="0" xr:uid="{00000000-0006-0000-0400-00002E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Gmax&gt;Gmin
</t>
        </r>
      </text>
    </comment>
    <comment ref="K587" authorId="0" shapeId="0" xr:uid="{00000000-0006-0000-0400-00002F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r&gt;R</t>
        </r>
      </text>
    </comment>
    <comment ref="P587" authorId="0" shapeId="0" xr:uid="{00000000-0006-0000-0400-000030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Gmax&gt;Gmin
</t>
        </r>
      </text>
    </comment>
    <comment ref="K603" authorId="0" shapeId="0" xr:uid="{00000000-0006-0000-0400-00003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r&gt;R</t>
        </r>
      </text>
    </comment>
    <comment ref="P603" authorId="0" shapeId="0" xr:uid="{00000000-0006-0000-0400-00003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Gmax&gt;Gmin
</t>
        </r>
      </text>
    </comment>
    <comment ref="K635" authorId="0" shapeId="0" xr:uid="{00000000-0006-0000-0400-00003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r&gt;R</t>
        </r>
      </text>
    </comment>
    <comment ref="P635" authorId="0" shapeId="0" xr:uid="{00000000-0006-0000-0400-00003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Gmax&gt;Gmin
</t>
        </r>
      </text>
    </comment>
    <comment ref="K651" authorId="0" shapeId="0" xr:uid="{00000000-0006-0000-0400-00003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r&gt;R</t>
        </r>
      </text>
    </comment>
    <comment ref="P651" authorId="0" shapeId="0" xr:uid="{00000000-0006-0000-0400-000036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Gmax&gt;Gmin
</t>
        </r>
      </text>
    </comment>
    <comment ref="K667" authorId="0" shapeId="0" xr:uid="{00000000-0006-0000-0400-000037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r&gt;R</t>
        </r>
      </text>
    </comment>
    <comment ref="P667" authorId="0" shapeId="0" xr:uid="{00000000-0006-0000-0400-000038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Gmax&gt;Gmin
</t>
        </r>
      </text>
    </comment>
    <comment ref="K683" authorId="0" shapeId="0" xr:uid="{00000000-0006-0000-0400-000039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r&gt;R</t>
        </r>
      </text>
    </comment>
    <comment ref="P683" authorId="0" shapeId="0" xr:uid="{00000000-0006-0000-0400-00003A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Gmax&gt;Gmin
</t>
        </r>
      </text>
    </comment>
    <comment ref="K699" authorId="0" shapeId="0" xr:uid="{00000000-0006-0000-0400-00003B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r&gt;R</t>
        </r>
      </text>
    </comment>
    <comment ref="P699" authorId="0" shapeId="0" xr:uid="{00000000-0006-0000-0400-00003C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Gmax&gt;Gmin
</t>
        </r>
      </text>
    </comment>
    <comment ref="K715" authorId="0" shapeId="0" xr:uid="{00000000-0006-0000-0400-00003D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r&gt;R</t>
        </r>
      </text>
    </comment>
    <comment ref="P715" authorId="0" shapeId="0" xr:uid="{00000000-0006-0000-0400-00003E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Gmax&gt;Gmin
</t>
        </r>
      </text>
    </comment>
    <comment ref="K731" authorId="0" shapeId="0" xr:uid="{00000000-0006-0000-0400-00003F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r&gt;R</t>
        </r>
      </text>
    </comment>
    <comment ref="P731" authorId="0" shapeId="0" xr:uid="{00000000-0006-0000-0400-000040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Gmax&gt;Gmin
</t>
        </r>
      </text>
    </comment>
    <comment ref="K747" authorId="0" shapeId="0" xr:uid="{00000000-0006-0000-0400-00004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r&gt;R</t>
        </r>
      </text>
    </comment>
    <comment ref="P747" authorId="0" shapeId="0" xr:uid="{00000000-0006-0000-0400-00004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Gmax&gt;Gmin
</t>
        </r>
      </text>
    </comment>
    <comment ref="K779" authorId="0" shapeId="0" xr:uid="{00000000-0006-0000-0400-00004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r&gt;R</t>
        </r>
      </text>
    </comment>
    <comment ref="P779" authorId="0" shapeId="0" xr:uid="{00000000-0006-0000-0400-00004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Gmax&gt;Gmin
</t>
        </r>
      </text>
    </comment>
    <comment ref="K795" authorId="0" shapeId="0" xr:uid="{00000000-0006-0000-0400-00004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r&gt;R</t>
        </r>
      </text>
    </comment>
    <comment ref="P795" authorId="0" shapeId="0" xr:uid="{00000000-0006-0000-0400-000046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Gmax&gt;Gmin
</t>
        </r>
      </text>
    </comment>
    <comment ref="K811" authorId="0" shapeId="0" xr:uid="{00000000-0006-0000-0400-000047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r&gt;R</t>
        </r>
      </text>
    </comment>
    <comment ref="P811" authorId="0" shapeId="0" xr:uid="{00000000-0006-0000-0400-000048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Gmax&gt;Gmin
</t>
        </r>
      </text>
    </comment>
    <comment ref="K828" authorId="0" shapeId="0" xr:uid="{00000000-0006-0000-0400-000049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r&gt;R</t>
        </r>
      </text>
    </comment>
    <comment ref="P828" authorId="0" shapeId="0" xr:uid="{00000000-0006-0000-0400-00004A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Gmax&gt;Gmin
</t>
        </r>
      </text>
    </comment>
    <comment ref="K862" authorId="0" shapeId="0" xr:uid="{00000000-0006-0000-0400-00004B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r&gt;R</t>
        </r>
      </text>
    </comment>
    <comment ref="P862" authorId="0" shapeId="0" xr:uid="{00000000-0006-0000-0400-00004C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Gmax&gt;Gmin
</t>
        </r>
      </text>
    </comment>
    <comment ref="K879" authorId="0" shapeId="0" xr:uid="{00000000-0006-0000-0400-00004D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r&gt;R</t>
        </r>
      </text>
    </comment>
    <comment ref="P879" authorId="0" shapeId="0" xr:uid="{00000000-0006-0000-0400-00004E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Gmax&gt;Gmin
</t>
        </r>
      </text>
    </comment>
    <comment ref="K1083" authorId="0" shapeId="0" xr:uid="{00000000-0006-0000-0400-00004F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r&gt;R</t>
        </r>
      </text>
    </comment>
    <comment ref="P1083" authorId="0" shapeId="0" xr:uid="{00000000-0006-0000-0400-000050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Gmax&gt;Gmin
</t>
        </r>
      </text>
    </comment>
    <comment ref="K1151" authorId="0" shapeId="0" xr:uid="{00000000-0006-0000-0400-00005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r&gt;R</t>
        </r>
      </text>
    </comment>
    <comment ref="P1151" authorId="0" shapeId="0" xr:uid="{00000000-0006-0000-0400-00005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Gmax&gt;Gmin
</t>
        </r>
      </text>
    </comment>
    <comment ref="K1304" authorId="0" shapeId="0" xr:uid="{00000000-0006-0000-0400-00005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r&gt;R</t>
        </r>
      </text>
    </comment>
    <comment ref="P1304" authorId="0" shapeId="0" xr:uid="{00000000-0006-0000-0400-00005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Gmax&gt;Gmin
</t>
        </r>
      </text>
    </comment>
    <comment ref="K1321" authorId="0" shapeId="0" xr:uid="{00000000-0006-0000-0400-00005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r&gt;R</t>
        </r>
      </text>
    </comment>
    <comment ref="P1321" authorId="0" shapeId="0" xr:uid="{00000000-0006-0000-0400-000056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Gmax&gt;Gmin
</t>
        </r>
      </text>
    </comment>
    <comment ref="K1338" authorId="0" shapeId="0" xr:uid="{00000000-0006-0000-0400-000057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r&gt;R</t>
        </r>
      </text>
    </comment>
    <comment ref="P1338" authorId="0" shapeId="0" xr:uid="{00000000-0006-0000-0400-000058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Gmax&gt;Gmin
</t>
        </r>
      </text>
    </comment>
    <comment ref="K1355" authorId="0" shapeId="0" xr:uid="{00000000-0006-0000-0400-000059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r&gt;R</t>
        </r>
      </text>
    </comment>
    <comment ref="P1355" authorId="0" shapeId="0" xr:uid="{00000000-0006-0000-0400-00005A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Gmax&gt;Gmin
</t>
        </r>
      </text>
    </comment>
    <comment ref="K1424" authorId="0" shapeId="0" xr:uid="{00000000-0006-0000-0400-00005B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r&gt;R</t>
        </r>
      </text>
    </comment>
    <comment ref="P1424" authorId="0" shapeId="0" xr:uid="{00000000-0006-0000-0400-00005C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Gmax&gt;Gmin
</t>
        </r>
      </text>
    </comment>
    <comment ref="K1458" authorId="0" shapeId="0" xr:uid="{00000000-0006-0000-0400-00005D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r&gt;R</t>
        </r>
      </text>
    </comment>
    <comment ref="P1458" authorId="0" shapeId="0" xr:uid="{00000000-0006-0000-0400-00005E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Gmax&gt;Gmin
</t>
        </r>
      </text>
    </comment>
    <comment ref="K1611" authorId="0" shapeId="0" xr:uid="{00000000-0006-0000-0400-00005F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r&gt;R</t>
        </r>
      </text>
    </comment>
    <comment ref="P1611" authorId="0" shapeId="0" xr:uid="{00000000-0006-0000-0400-000060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Gmax&gt;Gmin
</t>
        </r>
      </text>
    </comment>
    <comment ref="K1628" authorId="0" shapeId="0" xr:uid="{00000000-0006-0000-0400-00006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r&gt;R</t>
        </r>
      </text>
    </comment>
    <comment ref="P1628" authorId="0" shapeId="0" xr:uid="{00000000-0006-0000-0400-00006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Gmax&gt;Gmin
</t>
        </r>
      </text>
    </comment>
    <comment ref="K1645" authorId="0" shapeId="0" xr:uid="{00000000-0006-0000-0400-00006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r&gt;R</t>
        </r>
      </text>
    </comment>
    <comment ref="P1645" authorId="0" shapeId="0" xr:uid="{00000000-0006-0000-0400-00006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Gmax&gt;Gmin
</t>
        </r>
      </text>
    </comment>
    <comment ref="K1662" authorId="0" shapeId="0" xr:uid="{00000000-0006-0000-0400-00006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r&gt;R</t>
        </r>
      </text>
    </comment>
    <comment ref="P1662" authorId="0" shapeId="0" xr:uid="{00000000-0006-0000-0400-000066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Gmax&gt;Gmin
</t>
        </r>
      </text>
    </comment>
    <comment ref="K1679" authorId="0" shapeId="0" xr:uid="{00000000-0006-0000-0400-000067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r&gt;R</t>
        </r>
      </text>
    </comment>
    <comment ref="P1679" authorId="0" shapeId="0" xr:uid="{00000000-0006-0000-0400-000068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Gmax&gt;Gmin
</t>
        </r>
      </text>
    </comment>
    <comment ref="K1696" authorId="0" shapeId="0" xr:uid="{00000000-0006-0000-0400-000069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r&gt;R</t>
        </r>
      </text>
    </comment>
    <comment ref="P1696" authorId="0" shapeId="0" xr:uid="{00000000-0006-0000-0400-00006A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Gmax&gt;Gmin
</t>
        </r>
      </text>
    </comment>
    <comment ref="K1713" authorId="0" shapeId="0" xr:uid="{00000000-0006-0000-0400-00006B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r&gt;R</t>
        </r>
      </text>
    </comment>
    <comment ref="P1713" authorId="0" shapeId="0" xr:uid="{00000000-0006-0000-0400-00006C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Gmax&gt;Gmin
</t>
        </r>
      </text>
    </comment>
    <comment ref="K1730" authorId="0" shapeId="0" xr:uid="{00000000-0006-0000-0400-00006D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r&gt;R</t>
        </r>
      </text>
    </comment>
    <comment ref="P1730" authorId="0" shapeId="0" xr:uid="{00000000-0006-0000-0400-00006E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Gmax&gt;Gmin
</t>
        </r>
      </text>
    </comment>
    <comment ref="K1747" authorId="0" shapeId="0" xr:uid="{00000000-0006-0000-0400-00006F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r&gt;R</t>
        </r>
      </text>
    </comment>
    <comment ref="P1747" authorId="0" shapeId="0" xr:uid="{00000000-0006-0000-0400-000070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Gmax&gt;Gmin
</t>
        </r>
      </text>
    </comment>
    <comment ref="K1798" authorId="0" shapeId="0" xr:uid="{00000000-0006-0000-0400-00007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r&gt;R</t>
        </r>
      </text>
    </comment>
    <comment ref="P1798" authorId="0" shapeId="0" xr:uid="{00000000-0006-0000-0400-00007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Gmax&gt;Gmin
</t>
        </r>
      </text>
    </comment>
    <comment ref="K1815" authorId="0" shapeId="0" xr:uid="{00000000-0006-0000-0400-00007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r&gt;R</t>
        </r>
      </text>
    </comment>
    <comment ref="P1815" authorId="0" shapeId="0" xr:uid="{00000000-0006-0000-0400-00007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Gmax&gt;Gmin
</t>
        </r>
      </text>
    </comment>
    <comment ref="K1832" authorId="0" shapeId="0" xr:uid="{00000000-0006-0000-0400-00007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r&gt;R</t>
        </r>
      </text>
    </comment>
    <comment ref="P1832" authorId="0" shapeId="0" xr:uid="{00000000-0006-0000-0400-000076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Gmax&gt;Gmin
</t>
        </r>
      </text>
    </comment>
    <comment ref="K1866" authorId="0" shapeId="0" xr:uid="{00000000-0006-0000-0400-000077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r&gt;R</t>
        </r>
      </text>
    </comment>
    <comment ref="P1866" authorId="0" shapeId="0" xr:uid="{00000000-0006-0000-0400-000078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Gmax&gt;Gmin
</t>
        </r>
      </text>
    </comment>
    <comment ref="K1951" authorId="0" shapeId="0" xr:uid="{00000000-0006-0000-0400-000079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r&gt;R</t>
        </r>
      </text>
    </comment>
    <comment ref="P1951" authorId="0" shapeId="0" xr:uid="{00000000-0006-0000-0400-00007A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Gmax&gt;Gmin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F1" authorId="0" shapeId="0" xr:uid="{0E254ED1-105B-40C2-86F7-E1595B9A753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r&gt;R</t>
        </r>
      </text>
    </comment>
    <comment ref="K1" authorId="0" shapeId="0" xr:uid="{7A020D90-0830-4C43-B992-283773F7906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Gmax&gt;Gmin
</t>
        </r>
      </text>
    </comment>
    <comment ref="F32" authorId="0" shapeId="0" xr:uid="{B40128ED-B259-495E-A5DC-8D9B6333D78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r&gt;R</t>
        </r>
      </text>
    </comment>
    <comment ref="K32" authorId="0" shapeId="0" xr:uid="{8C5308BD-C015-4A7E-A698-72896940B81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Gmax&gt;Gmin
</t>
        </r>
      </text>
    </comment>
    <comment ref="F74" authorId="0" shapeId="0" xr:uid="{ECF4A75E-388E-4E29-AA19-5A04ACCFC88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r&gt;R</t>
        </r>
      </text>
    </comment>
    <comment ref="K74" authorId="0" shapeId="0" xr:uid="{794EE0C0-C1CC-47D7-B95A-19A2325ACF6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Gmax&gt;Gmin
</t>
        </r>
      </text>
    </comment>
  </commentList>
</comments>
</file>

<file path=xl/sharedStrings.xml><?xml version="1.0" encoding="utf-8"?>
<sst xmlns="http://schemas.openxmlformats.org/spreadsheetml/2006/main" count="26087" uniqueCount="939">
  <si>
    <t>'GENSAL'</t>
  </si>
  <si>
    <t>/</t>
  </si>
  <si>
    <t>'GENROU'</t>
  </si>
  <si>
    <t>'ESST4B'</t>
  </si>
  <si>
    <t>'EXAC4'</t>
  </si>
  <si>
    <t>'ESST1A'</t>
  </si>
  <si>
    <t>'HYGOV'</t>
  </si>
  <si>
    <t>'TGOV1'</t>
  </si>
  <si>
    <t>'GAST'</t>
  </si>
  <si>
    <t>'PSS2A'</t>
  </si>
  <si>
    <t>NAME</t>
  </si>
  <si>
    <t>MODEL</t>
  </si>
  <si>
    <t>VOLTAGE</t>
  </si>
  <si>
    <t>PMAX</t>
  </si>
  <si>
    <t>TYPE PLANT</t>
  </si>
  <si>
    <t>TYPE DYR</t>
  </si>
  <si>
    <t>INDEX</t>
  </si>
  <si>
    <t>DIAMETER:</t>
  </si>
  <si>
    <t>f =</t>
  </si>
  <si>
    <t>Hz</t>
  </si>
  <si>
    <t>(kV)</t>
  </si>
  <si>
    <t>(MW)</t>
  </si>
  <si>
    <t>DELT =</t>
  </si>
  <si>
    <t>s</t>
  </si>
  <si>
    <t>HÒA BÌNH</t>
  </si>
  <si>
    <t>TYPE</t>
  </si>
  <si>
    <t>ID</t>
  </si>
  <si>
    <r>
      <t>T</t>
    </r>
    <r>
      <rPr>
        <sz val="8"/>
        <color theme="1"/>
        <rFont val="Times New Roman"/>
        <family val="1"/>
      </rPr>
      <t>R</t>
    </r>
  </si>
  <si>
    <r>
      <t>V</t>
    </r>
    <r>
      <rPr>
        <sz val="8"/>
        <color theme="1"/>
        <rFont val="Times New Roman"/>
        <family val="1"/>
      </rPr>
      <t>IMAX</t>
    </r>
  </si>
  <si>
    <r>
      <t>V</t>
    </r>
    <r>
      <rPr>
        <sz val="8"/>
        <color theme="1"/>
        <rFont val="Times New Roman"/>
        <family val="1"/>
      </rPr>
      <t>IMIN</t>
    </r>
  </si>
  <si>
    <r>
      <t>T</t>
    </r>
    <r>
      <rPr>
        <sz val="8"/>
        <color theme="1"/>
        <rFont val="Times New Roman"/>
        <family val="1"/>
      </rPr>
      <t>C</t>
    </r>
  </si>
  <si>
    <r>
      <t>T</t>
    </r>
    <r>
      <rPr>
        <sz val="8"/>
        <color theme="1"/>
        <rFont val="Times New Roman"/>
        <family val="1"/>
      </rPr>
      <t>B</t>
    </r>
  </si>
  <si>
    <r>
      <t>K</t>
    </r>
    <r>
      <rPr>
        <sz val="8"/>
        <color theme="1"/>
        <rFont val="Times New Roman"/>
        <family val="1"/>
      </rPr>
      <t>A</t>
    </r>
  </si>
  <si>
    <r>
      <t>T</t>
    </r>
    <r>
      <rPr>
        <sz val="8"/>
        <color theme="1"/>
        <rFont val="Times New Roman"/>
        <family val="1"/>
      </rPr>
      <t>A</t>
    </r>
  </si>
  <si>
    <r>
      <t>V</t>
    </r>
    <r>
      <rPr>
        <sz val="8"/>
        <color theme="1"/>
        <rFont val="Times New Roman"/>
        <family val="1"/>
      </rPr>
      <t>RMAX</t>
    </r>
  </si>
  <si>
    <r>
      <t>V</t>
    </r>
    <r>
      <rPr>
        <sz val="8"/>
        <color theme="1"/>
        <rFont val="Times New Roman"/>
        <family val="1"/>
      </rPr>
      <t>RMIN</t>
    </r>
  </si>
  <si>
    <r>
      <t>K</t>
    </r>
    <r>
      <rPr>
        <sz val="8"/>
        <color theme="1"/>
        <rFont val="Times New Roman"/>
        <family val="1"/>
      </rPr>
      <t>C</t>
    </r>
  </si>
  <si>
    <t>MORE:</t>
  </si>
  <si>
    <t>KA×TC⁄TB</t>
  </si>
  <si>
    <t>Max</t>
  </si>
  <si>
    <t>Min</t>
  </si>
  <si>
    <t>theo file cũ</t>
  </si>
  <si>
    <t>AVR</t>
  </si>
  <si>
    <t>TD</t>
  </si>
  <si>
    <t>T’do</t>
  </si>
  <si>
    <t>T"do</t>
  </si>
  <si>
    <t>T"qo</t>
  </si>
  <si>
    <t>H</t>
  </si>
  <si>
    <t>D</t>
  </si>
  <si>
    <t>Xd</t>
  </si>
  <si>
    <t>Xq</t>
  </si>
  <si>
    <t>X’d</t>
  </si>
  <si>
    <t>X"d</t>
  </si>
  <si>
    <t>X1</t>
  </si>
  <si>
    <t>S(1.0)</t>
  </si>
  <si>
    <t>S(1.2)</t>
  </si>
  <si>
    <t>0.5*xd-x′d</t>
  </si>
  <si>
    <t>xd-xq</t>
  </si>
  <si>
    <t>xq-x′d</t>
  </si>
  <si>
    <t>x′d-x'′d</t>
  </si>
  <si>
    <t>x′'d-x1</t>
  </si>
  <si>
    <t>theo A.Quyen</t>
  </si>
  <si>
    <t>GEN</t>
  </si>
  <si>
    <t>GENSAL'</t>
  </si>
  <si>
    <t>R</t>
  </si>
  <si>
    <t>r</t>
  </si>
  <si>
    <t>Tr</t>
  </si>
  <si>
    <t>Tf</t>
  </si>
  <si>
    <t>Tg</t>
  </si>
  <si>
    <t>VELM</t>
  </si>
  <si>
    <t>GMAX</t>
  </si>
  <si>
    <t>GMIN</t>
  </si>
  <si>
    <t>TW</t>
  </si>
  <si>
    <t>At</t>
  </si>
  <si>
    <t>Dturb</t>
  </si>
  <si>
    <t>qNL</t>
  </si>
  <si>
    <t>GOV</t>
  </si>
  <si>
    <t>IC1</t>
  </si>
  <si>
    <t>REMBUS1</t>
  </si>
  <si>
    <t>IC2</t>
  </si>
  <si>
    <t>REMBUS2</t>
  </si>
  <si>
    <t>M</t>
  </si>
  <si>
    <t>N</t>
  </si>
  <si>
    <t>TW1</t>
  </si>
  <si>
    <t>TW2</t>
  </si>
  <si>
    <t>T6</t>
  </si>
  <si>
    <t>TW3</t>
  </si>
  <si>
    <t>TW4</t>
  </si>
  <si>
    <t>T7</t>
  </si>
  <si>
    <t>Ks2</t>
  </si>
  <si>
    <t>Ks3</t>
  </si>
  <si>
    <t>T8</t>
  </si>
  <si>
    <t>T9</t>
  </si>
  <si>
    <t>Ks1</t>
  </si>
  <si>
    <t>T1</t>
  </si>
  <si>
    <t>T2</t>
  </si>
  <si>
    <t>T3</t>
  </si>
  <si>
    <t>T4</t>
  </si>
  <si>
    <t>VSTMAX</t>
  </si>
  <si>
    <t>VATMIN</t>
  </si>
  <si>
    <t>PSS</t>
  </si>
  <si>
    <t>THÁC BÀ</t>
  </si>
  <si>
    <t>PHẢ LẠI</t>
  </si>
  <si>
    <t>TR</t>
  </si>
  <si>
    <t>KPR</t>
  </si>
  <si>
    <t>KIR</t>
  </si>
  <si>
    <t>VRMAX</t>
  </si>
  <si>
    <t>VRMIN</t>
  </si>
  <si>
    <t>TA</t>
  </si>
  <si>
    <t>KPM</t>
  </si>
  <si>
    <t>KIM</t>
  </si>
  <si>
    <t>VMMAX</t>
  </si>
  <si>
    <t>VMMIN</t>
  </si>
  <si>
    <t>KG</t>
  </si>
  <si>
    <t>KP</t>
  </si>
  <si>
    <t>KI</t>
  </si>
  <si>
    <t>VBMAX</t>
  </si>
  <si>
    <t>KC</t>
  </si>
  <si>
    <t>XL</t>
  </si>
  <si>
    <t>THETAP</t>
  </si>
  <si>
    <t>ND</t>
  </si>
  <si>
    <t>X’q</t>
  </si>
  <si>
    <t>VMAX</t>
  </si>
  <si>
    <t>VMIN</t>
  </si>
  <si>
    <t>Dt</t>
  </si>
  <si>
    <t>TGOV1'</t>
  </si>
  <si>
    <t>PHÚ MỸ 2</t>
  </si>
  <si>
    <t>AT</t>
  </si>
  <si>
    <t>KT</t>
  </si>
  <si>
    <t>LÀO CAI 2</t>
  </si>
  <si>
    <t>LỌC DẦU DUNG QUẤT</t>
  </si>
  <si>
    <t>SÔNG BUNG 2</t>
  </si>
  <si>
    <t>SÔNG HINH</t>
  </si>
  <si>
    <t>TDBDIEN</t>
  </si>
  <si>
    <t>DAKMI32</t>
  </si>
  <si>
    <t>DIENBIEN</t>
  </si>
  <si>
    <t>SSAN3A</t>
  </si>
  <si>
    <t>NHANHAC</t>
  </si>
  <si>
    <t>CAONGAN</t>
  </si>
  <si>
    <t>AMATA</t>
  </si>
  <si>
    <t>BARIA_G</t>
  </si>
  <si>
    <t>SESAN4</t>
  </si>
  <si>
    <t>THUDUC_G</t>
  </si>
  <si>
    <t>BOURBON</t>
  </si>
  <si>
    <t>LAOCAI</t>
  </si>
  <si>
    <t>MUONGHUM</t>
  </si>
  <si>
    <t>CANTHO_G</t>
  </si>
  <si>
    <t>SONTRA</t>
  </si>
  <si>
    <t>NAMPHANG</t>
  </si>
  <si>
    <t>TRIAN</t>
  </si>
  <si>
    <t>VINHSON</t>
  </si>
  <si>
    <t>DANHIM</t>
  </si>
  <si>
    <t>BARIA_S</t>
  </si>
  <si>
    <t>NONGSON</t>
  </si>
  <si>
    <t>TUYENQUANG</t>
  </si>
  <si>
    <t>HIEPPHUOC</t>
  </si>
  <si>
    <t>SESAN3</t>
  </si>
  <si>
    <t>DONGNAI6A</t>
  </si>
  <si>
    <t>BUONKUOP</t>
  </si>
  <si>
    <t>HAMTHUAN</t>
  </si>
  <si>
    <t>BANVE</t>
  </si>
  <si>
    <t>FORMOSA</t>
  </si>
  <si>
    <t>XEKAMAN2A</t>
  </si>
  <si>
    <t>EAKRONGHN</t>
  </si>
  <si>
    <t>HESAKONG</t>
  </si>
  <si>
    <t>DAKMI</t>
  </si>
  <si>
    <t>XEKAMAN2</t>
  </si>
  <si>
    <t>SONGHIEU</t>
  </si>
  <si>
    <t>CUADAT</t>
  </si>
  <si>
    <t>THUCDUC</t>
  </si>
  <si>
    <t>DAKEMOULE</t>
  </si>
  <si>
    <t>DAKRTIH</t>
  </si>
  <si>
    <t>SÔNG TRANH</t>
  </si>
  <si>
    <t>DAKKRIN</t>
  </si>
  <si>
    <t>NOMURA</t>
  </si>
  <si>
    <t>DAKGLUN</t>
  </si>
  <si>
    <t>BACLIEU</t>
  </si>
  <si>
    <t>UONGBI</t>
  </si>
  <si>
    <t>NINHBINH</t>
  </si>
  <si>
    <t>UONGBI_S1</t>
  </si>
  <si>
    <t>VANPHONG1_S1</t>
  </si>
  <si>
    <t>VINHTAN1_S1</t>
  </si>
  <si>
    <t>DUYENHAI</t>
  </si>
  <si>
    <t>SON MY</t>
  </si>
  <si>
    <t>SONGHAU</t>
  </si>
  <si>
    <t>PHUMY</t>
  </si>
  <si>
    <t>SVC_VIETTRI4</t>
  </si>
  <si>
    <t>SVC</t>
  </si>
  <si>
    <t>CAMAU_S1</t>
  </si>
  <si>
    <t>MAGUAN2</t>
  </si>
  <si>
    <t>TQ</t>
  </si>
  <si>
    <t>CAMAU</t>
  </si>
  <si>
    <t>CAMAU_G1</t>
  </si>
  <si>
    <t>VINHTAN3_S2</t>
  </si>
  <si>
    <t>THAIBINH2_S1</t>
  </si>
  <si>
    <t>MONGDUON1_S1</t>
  </si>
  <si>
    <t>OMON1_S1</t>
  </si>
  <si>
    <t>NGHISON1_S1</t>
  </si>
  <si>
    <t>UONGBI_S4</t>
  </si>
  <si>
    <t>CAMPHA1_S1</t>
  </si>
  <si>
    <t>DIENHN1_N1</t>
  </si>
  <si>
    <t>OMON2_S1</t>
  </si>
  <si>
    <t>PHUMY1_G1</t>
  </si>
  <si>
    <t>CAMPHA3_S1</t>
  </si>
  <si>
    <t>CHINA_2</t>
  </si>
  <si>
    <t>LAICHAU_H2</t>
  </si>
  <si>
    <t>TDTNNAM1_H1</t>
  </si>
  <si>
    <t>PHUMY22_S1</t>
  </si>
  <si>
    <t>PHUMY3_S1</t>
  </si>
  <si>
    <t>NHONTRAC2_G1</t>
  </si>
  <si>
    <t>PHUMY22_G1</t>
  </si>
  <si>
    <t>PHUMY3_G1</t>
  </si>
  <si>
    <t>BAOLAC_H1</t>
  </si>
  <si>
    <t>PHUMY4_G1</t>
  </si>
  <si>
    <t>DONGNAI4_H1</t>
  </si>
  <si>
    <t>PHUMY21_S1</t>
  </si>
  <si>
    <t>NHONTRAC1_G1</t>
  </si>
  <si>
    <t>PHUMY21_G1</t>
  </si>
  <si>
    <t>TRUNGSON_H1</t>
  </si>
  <si>
    <t>VEDAN_S1</t>
  </si>
  <si>
    <t>CANTHO_S1</t>
  </si>
  <si>
    <t>DAMI_H1</t>
  </si>
  <si>
    <t>DONGNAI3_H1</t>
  </si>
  <si>
    <t>XEKAM44A_H1</t>
  </si>
  <si>
    <t>SONGTRAN2_H1</t>
  </si>
  <si>
    <t>THGSEKON3_H1</t>
  </si>
  <si>
    <t>SREPOK4_H1</t>
  </si>
  <si>
    <t>DAKMI4_H1</t>
  </si>
  <si>
    <t>CHINA_2   _1</t>
  </si>
  <si>
    <t>VANBAN_H2</t>
  </si>
  <si>
    <t>CAONGAN_S1</t>
  </si>
  <si>
    <t>TIENHAI_G1</t>
  </si>
  <si>
    <t>KIMHOA_H1</t>
  </si>
  <si>
    <t>SEKAMAN3_H1</t>
  </si>
  <si>
    <t>DONGNAI6_H1</t>
  </si>
  <si>
    <t>TRIAN_H4</t>
  </si>
  <si>
    <t>THUDUC_S1</t>
  </si>
  <si>
    <t>BARIA_S2</t>
  </si>
  <si>
    <t>BARIA_G2</t>
  </si>
  <si>
    <t>CANTHO_B1</t>
  </si>
  <si>
    <t>HAKHAU1</t>
  </si>
  <si>
    <t>IBUS</t>
  </si>
  <si>
    <t>ID MACHINE</t>
  </si>
  <si>
    <t>COUNT</t>
  </si>
  <si>
    <t>MAOMAOTIAO1</t>
  </si>
  <si>
    <t>THAMCAU1</t>
  </si>
  <si>
    <t>TD_NHO</t>
  </si>
  <si>
    <t>VANXA</t>
  </si>
  <si>
    <t>DONGLAM</t>
  </si>
  <si>
    <t>TD_TATRACH</t>
  </si>
  <si>
    <t>TANKIEU2</t>
  </si>
  <si>
    <t>TD_QT_S1</t>
  </si>
  <si>
    <t>BANRA1_S1</t>
  </si>
  <si>
    <t>NADUONG1_S1</t>
  </si>
  <si>
    <t>NADUONG1_S2</t>
  </si>
  <si>
    <t>NADUONG2_S1</t>
  </si>
  <si>
    <t>NADUONG2_S2</t>
  </si>
  <si>
    <t>DOAVIEN_1</t>
  </si>
  <si>
    <t>TANVIET_1</t>
  </si>
  <si>
    <t>THACXANG1</t>
  </si>
  <si>
    <t>PDMAUSON1</t>
  </si>
  <si>
    <t>NHOQUE3_H1</t>
  </si>
  <si>
    <t>NHOQUE1_H1</t>
  </si>
  <si>
    <t>NHOQUE2_H1</t>
  </si>
  <si>
    <t>BACME_H1</t>
  </si>
  <si>
    <t>NGHIALO_H1</t>
  </si>
  <si>
    <t>NGHIALO_H2</t>
  </si>
  <si>
    <t>TRAMTAU_H1</t>
  </si>
  <si>
    <t>THACBA_H1</t>
  </si>
  <si>
    <t>THACBA_H2</t>
  </si>
  <si>
    <t>THACBA_H3</t>
  </si>
  <si>
    <t>NGOIHUT2_H1</t>
  </si>
  <si>
    <t>DONGNGAI_H1</t>
  </si>
  <si>
    <t>CHANTHINH_H1</t>
  </si>
  <si>
    <t>SUOISAP_H1</t>
  </si>
  <si>
    <t>DONGSUNG_H1</t>
  </si>
  <si>
    <t>THACCA_H1</t>
  </si>
  <si>
    <t>VANCHAN</t>
  </si>
  <si>
    <t>NAHANG_H1</t>
  </si>
  <si>
    <t>NAHANG_H2</t>
  </si>
  <si>
    <t>NAHANG_H3</t>
  </si>
  <si>
    <t>TUYENQUAG_H1</t>
  </si>
  <si>
    <t>TUYENQUAG_H2</t>
  </si>
  <si>
    <t>TUYENQUAG_H3</t>
  </si>
  <si>
    <t>LAOCAI2_H1</t>
  </si>
  <si>
    <t>LAOCAI2_H2</t>
  </si>
  <si>
    <t>TANGLOONG_H1</t>
  </si>
  <si>
    <t>XIMANGVI_H1</t>
  </si>
  <si>
    <t>NAMMU_H1</t>
  </si>
  <si>
    <t>BAONHAI_H1</t>
  </si>
  <si>
    <t>NAMPHANG_H1</t>
  </si>
  <si>
    <t>NAMLUC_H1</t>
  </si>
  <si>
    <t>PAKE_H1</t>
  </si>
  <si>
    <t>NAMKHANH_H1</t>
  </si>
  <si>
    <t>BACNA_H1</t>
  </si>
  <si>
    <t>VINHHA_H1</t>
  </si>
  <si>
    <t>SUOICHAN1_H1</t>
  </si>
  <si>
    <t>SUOICHAN2_H1</t>
  </si>
  <si>
    <t>NAMTHA_H1</t>
  </si>
  <si>
    <t>VANBAN_H1</t>
  </si>
  <si>
    <t>NAMCANG_H1</t>
  </si>
  <si>
    <t>NAMCUM_H1</t>
  </si>
  <si>
    <t>CHULINH_H1</t>
  </si>
  <si>
    <t>SUPAN_H1</t>
  </si>
  <si>
    <t>SUPAN1_H1</t>
  </si>
  <si>
    <t>NALE_H1</t>
  </si>
  <si>
    <t>NAMTONG_H1</t>
  </si>
  <si>
    <t>SEOCHUNGH_H1</t>
  </si>
  <si>
    <t>SAPA_H1</t>
  </si>
  <si>
    <t>COCXAN_H1</t>
  </si>
  <si>
    <t>NGOIXAN_H1</t>
  </si>
  <si>
    <t>NGOIXAN_H2</t>
  </si>
  <si>
    <t>NGOIPHAT_H1</t>
  </si>
  <si>
    <t>NAMXAY_H1</t>
  </si>
  <si>
    <t>NAMXAY_H2</t>
  </si>
  <si>
    <t>NAMKHOA3_H1</t>
  </si>
  <si>
    <t>MINHLUONG_H1</t>
  </si>
  <si>
    <t>MUONGHUM_H1</t>
  </si>
  <si>
    <t>NAMPUNG_H1</t>
  </si>
  <si>
    <t>NAMPUNG_H2</t>
  </si>
  <si>
    <t>LAOCAI_H1</t>
  </si>
  <si>
    <t>TATHANG_H1</t>
  </si>
  <si>
    <t>NAMTHI_H1</t>
  </si>
  <si>
    <t>BAOYEN_H1</t>
  </si>
  <si>
    <t>BANCHAT_H1</t>
  </si>
  <si>
    <t>BANCHAT_H2</t>
  </si>
  <si>
    <t>LAICHAU_H1</t>
  </si>
  <si>
    <t>LAICHAU_H3</t>
  </si>
  <si>
    <t>LAICHAU_H4</t>
  </si>
  <si>
    <t>HUOIQUANG_H1</t>
  </si>
  <si>
    <t>HUOIQUANG_H2</t>
  </si>
  <si>
    <t>DIENBIEN_H1</t>
  </si>
  <si>
    <t>SONLA_H1</t>
  </si>
  <si>
    <t>SONLA_H2</t>
  </si>
  <si>
    <t>SONLA_H3</t>
  </si>
  <si>
    <t>SONLA_H4</t>
  </si>
  <si>
    <t>SONLA_H5</t>
  </si>
  <si>
    <t>SONLA_H6</t>
  </si>
  <si>
    <t>NAMCHIEN_H1</t>
  </si>
  <si>
    <t>NAMCHIEN_H2</t>
  </si>
  <si>
    <t>LUONGPRAB_H1</t>
  </si>
  <si>
    <t>LUONGPRAB_H2</t>
  </si>
  <si>
    <t>LUONGPRAB_H3</t>
  </si>
  <si>
    <t>LUONGPRAB_H4</t>
  </si>
  <si>
    <t>LUONGPRAB_H5</t>
  </si>
  <si>
    <t>LUONGPRAB_H6</t>
  </si>
  <si>
    <t>CHINA_S5  _1</t>
  </si>
  <si>
    <t>CHINA_S6  _1</t>
  </si>
  <si>
    <t>CHINA_S4</t>
  </si>
  <si>
    <t>CHINA_S3</t>
  </si>
  <si>
    <t>CHINA_S2</t>
  </si>
  <si>
    <t>CHINA_S1</t>
  </si>
  <si>
    <t>CAONGAN_S2</t>
  </si>
  <si>
    <t>HOABINH_H1</t>
  </si>
  <si>
    <t>HOABINH_H2</t>
  </si>
  <si>
    <t>HOABINH_H3</t>
  </si>
  <si>
    <t>HOABINH_H4</t>
  </si>
  <si>
    <t>HOABINH_H5</t>
  </si>
  <si>
    <t>HOABINH_H6</t>
  </si>
  <si>
    <t>HOABINH_H7</t>
  </si>
  <si>
    <t>HOABINH_H8</t>
  </si>
  <si>
    <t>SONDONG_S1</t>
  </si>
  <si>
    <t>SONDONG_S2</t>
  </si>
  <si>
    <t>UONGBI_S2</t>
  </si>
  <si>
    <t>UONGBI_S3</t>
  </si>
  <si>
    <t>UONGBI_S5</t>
  </si>
  <si>
    <t>UONGBI_S6</t>
  </si>
  <si>
    <t>UONGBIMR_S1</t>
  </si>
  <si>
    <t>CAMPHA1_S2</t>
  </si>
  <si>
    <t>QUANGNINI_S1</t>
  </si>
  <si>
    <t>QUANGNINI_S2</t>
  </si>
  <si>
    <t>MAOKHE_S1</t>
  </si>
  <si>
    <t>MAOKHE_S2</t>
  </si>
  <si>
    <t>CAMPHA2_S1</t>
  </si>
  <si>
    <t>CAMPHA2_S2</t>
  </si>
  <si>
    <t>QUANGNIN2_S1</t>
  </si>
  <si>
    <t>QUANGNIN2_S2</t>
  </si>
  <si>
    <t>CAMPHA3_S2</t>
  </si>
  <si>
    <t>MONGDUON1_S2</t>
  </si>
  <si>
    <t>MONGDUON2_S1</t>
  </si>
  <si>
    <t>MONGDUON2_S2</t>
  </si>
  <si>
    <t>THANGLONG_S1</t>
  </si>
  <si>
    <t>NOMURA_S1</t>
  </si>
  <si>
    <t>NOMURA_S2</t>
  </si>
  <si>
    <t>NOMURA_S3</t>
  </si>
  <si>
    <t>HAIPHONG1_S1</t>
  </si>
  <si>
    <t>HAIPHONG1_S2</t>
  </si>
  <si>
    <t>HAIPHONG2_S1</t>
  </si>
  <si>
    <t>HAIPHONG2_S2</t>
  </si>
  <si>
    <t>HAIPHONG3_S1</t>
  </si>
  <si>
    <t>HAIPHONG3_S2</t>
  </si>
  <si>
    <t>HAIPHONG3_S3</t>
  </si>
  <si>
    <t>HAIPHONG3_S4</t>
  </si>
  <si>
    <t>PHALAI1_S1</t>
  </si>
  <si>
    <t>PHALAI1_S2</t>
  </si>
  <si>
    <t>PHALAI1_S3</t>
  </si>
  <si>
    <t>PHALAI1_S4</t>
  </si>
  <si>
    <t>PHALAI2_S1</t>
  </si>
  <si>
    <t>PHALAI2_S2</t>
  </si>
  <si>
    <t>HAIDUONG_S1</t>
  </si>
  <si>
    <t>HAIDUONG_S2</t>
  </si>
  <si>
    <t>THAIBINH1_S1</t>
  </si>
  <si>
    <t>THAIBINH1_S2</t>
  </si>
  <si>
    <t>THAIBINH2_S2</t>
  </si>
  <si>
    <t>NAMDINH1_S1</t>
  </si>
  <si>
    <t>NAMDINH1_S2</t>
  </si>
  <si>
    <t>NAMDINH2_S1</t>
  </si>
  <si>
    <t>NAMDINH2_S2</t>
  </si>
  <si>
    <t>NINHBINH_S1</t>
  </si>
  <si>
    <t>NINHBINH_S2</t>
  </si>
  <si>
    <t>NINHBINH_S3</t>
  </si>
  <si>
    <t>NINHBINH_S4</t>
  </si>
  <si>
    <t>NINHBINMR_S1</t>
  </si>
  <si>
    <t>CUADAT_H1</t>
  </si>
  <si>
    <t>CUADAT_H2</t>
  </si>
  <si>
    <t>NGHISON1_S2</t>
  </si>
  <si>
    <t>NGHISON2_S1</t>
  </si>
  <si>
    <t>NGHISON2_S2</t>
  </si>
  <si>
    <t>NDCONTHA_S1</t>
  </si>
  <si>
    <t>NDCONTHA_S2</t>
  </si>
  <si>
    <t>TRUNGSON_H2</t>
  </si>
  <si>
    <t>HOIXUAN_H1</t>
  </si>
  <si>
    <t>BANVE_H1</t>
  </si>
  <si>
    <t>BANVE_H2</t>
  </si>
  <si>
    <t>NHANHAC_H1</t>
  </si>
  <si>
    <t>KHEBO_H1</t>
  </si>
  <si>
    <t>NAMMO_H1</t>
  </si>
  <si>
    <t>NAMMO1_H1</t>
  </si>
  <si>
    <t>HUANA_H1</t>
  </si>
  <si>
    <t>SONGHIEU_H1</t>
  </si>
  <si>
    <t>VUNGANG1_S1</t>
  </si>
  <si>
    <t>VUNGANG1_S2</t>
  </si>
  <si>
    <t>VUNGANG2_S1</t>
  </si>
  <si>
    <t>VUNGANG2_S2</t>
  </si>
  <si>
    <t>FORMOSAHT_S</t>
  </si>
  <si>
    <t>QUGTRACH1_S1</t>
  </si>
  <si>
    <t>QUGTRACH1_S2</t>
  </si>
  <si>
    <t>QUGTRACH2_S1</t>
  </si>
  <si>
    <t>QUGTRACH2_S2</t>
  </si>
  <si>
    <t>LATRONG_H1</t>
  </si>
  <si>
    <t>RAOQUAN_H1</t>
  </si>
  <si>
    <t>RAOQUAN_H2</t>
  </si>
  <si>
    <t>QUANGTRI1_S1</t>
  </si>
  <si>
    <t>QUANGTRI1_S2</t>
  </si>
  <si>
    <t>ALUOI_H1</t>
  </si>
  <si>
    <t>SONGNAM_H1</t>
  </si>
  <si>
    <t>SONGBAC1_H1</t>
  </si>
  <si>
    <t>SONGBAC2_H1</t>
  </si>
  <si>
    <t>AVUONG_H1</t>
  </si>
  <si>
    <t>AVUONG_H2</t>
  </si>
  <si>
    <t>SONGCON2_H1</t>
  </si>
  <si>
    <t>SONGCON2_H2</t>
  </si>
  <si>
    <t>SONGCON_H3</t>
  </si>
  <si>
    <t>NONGSON_S1</t>
  </si>
  <si>
    <t>SONGTRAN2_H2</t>
  </si>
  <si>
    <t>SONGBUNG4_H1</t>
  </si>
  <si>
    <t>DAKMI4_H2</t>
  </si>
  <si>
    <t>SONGBUNG2_H1</t>
  </si>
  <si>
    <t>SONGBUNG5_H1</t>
  </si>
  <si>
    <t>SONGBUNG5_H2</t>
  </si>
  <si>
    <t>DAKMI1_H1</t>
  </si>
  <si>
    <t>DAKMI1_H2</t>
  </si>
  <si>
    <t>SGBUNG4A_H1</t>
  </si>
  <si>
    <t>SONGTRAN3_H1</t>
  </si>
  <si>
    <t>ZAHUNG_H1</t>
  </si>
  <si>
    <t>ZAHUNG_H2</t>
  </si>
  <si>
    <t>SONGBUNG6_H1</t>
  </si>
  <si>
    <t>SONGBUNG6_H2</t>
  </si>
  <si>
    <t>DAKMI32_H1</t>
  </si>
  <si>
    <t>DAKM22_H1</t>
  </si>
  <si>
    <t>LOCDAUDUQ_S1</t>
  </si>
  <si>
    <t>DAKRINH_H1</t>
  </si>
  <si>
    <t>DAKRINH_H2</t>
  </si>
  <si>
    <t>DONGNAI3_H2</t>
  </si>
  <si>
    <t>BUONTUASA_H1</t>
  </si>
  <si>
    <t>BUONTUASA_H2</t>
  </si>
  <si>
    <t>DONGNAI4_H2</t>
  </si>
  <si>
    <t>DAKRTIH_H1</t>
  </si>
  <si>
    <t>DAKRTIH_H2</t>
  </si>
  <si>
    <t>DONGNAI2_H1</t>
  </si>
  <si>
    <t>DONGNAI5_H1</t>
  </si>
  <si>
    <t>DONGNAI6A_H1</t>
  </si>
  <si>
    <t>BUONKUOP_H1</t>
  </si>
  <si>
    <t>SREPOK3_H1</t>
  </si>
  <si>
    <t>SREPOK3_H2</t>
  </si>
  <si>
    <t>SREPOK4_H2</t>
  </si>
  <si>
    <t>EAKRONGHN_H1</t>
  </si>
  <si>
    <t>EAKRONGHN_H2</t>
  </si>
  <si>
    <t>SREPOK4A_H1</t>
  </si>
  <si>
    <t>VINHSON_H1</t>
  </si>
  <si>
    <t>VINHSON_H2</t>
  </si>
  <si>
    <t>VINHSON2_H1</t>
  </si>
  <si>
    <t>BINHDINH_S1</t>
  </si>
  <si>
    <t>BINHDINH_S2</t>
  </si>
  <si>
    <t>BINHDINH_S3</t>
  </si>
  <si>
    <t>BINHDINH_S4</t>
  </si>
  <si>
    <t>PLEIKRONG_H1</t>
  </si>
  <si>
    <t>PLEIKRONG_H2</t>
  </si>
  <si>
    <t>THUONGKOT_H1</t>
  </si>
  <si>
    <t>THUONGKOT_H2</t>
  </si>
  <si>
    <t>HASESAN2_H1</t>
  </si>
  <si>
    <t>NAMKONG1_H1</t>
  </si>
  <si>
    <t>DAKLA_H1</t>
  </si>
  <si>
    <t>DAKNE_H1</t>
  </si>
  <si>
    <t>DAKPONE1_H1</t>
  </si>
  <si>
    <t>DAKPONE2_H1</t>
  </si>
  <si>
    <t>DAKPON2AB_H1</t>
  </si>
  <si>
    <t>DAKRING1A_H1</t>
  </si>
  <si>
    <t>DAKRING1B_H1</t>
  </si>
  <si>
    <t>DAKRING2_H1</t>
  </si>
  <si>
    <t>DAKSAO_H1</t>
  </si>
  <si>
    <t>DAKGRET_H1</t>
  </si>
  <si>
    <t>DAKPIA_H1</t>
  </si>
  <si>
    <t>DAKLO_H1</t>
  </si>
  <si>
    <t>DAKLO1_H1</t>
  </si>
  <si>
    <t>DAKLO2_H1</t>
  </si>
  <si>
    <t>DAKLO3_H1</t>
  </si>
  <si>
    <t>DAKSELO_H1</t>
  </si>
  <si>
    <t>SONTRA1_H1</t>
  </si>
  <si>
    <t>POE-H1</t>
  </si>
  <si>
    <t>BOKO_H1</t>
  </si>
  <si>
    <t>DAKPSI_H1</t>
  </si>
  <si>
    <t>DAKPSI5_H1</t>
  </si>
  <si>
    <t>DAKPSI1_H1</t>
  </si>
  <si>
    <t>DAKPSI2_H1</t>
  </si>
  <si>
    <t>DAKLEY_H1</t>
  </si>
  <si>
    <t>SONGTRANH_H1</t>
  </si>
  <si>
    <t>DAKPSI2B_H1</t>
  </si>
  <si>
    <t>DAKPSI2C_H1</t>
  </si>
  <si>
    <t>NGOCYEU_H1</t>
  </si>
  <si>
    <t>DAKROSA1_H1</t>
  </si>
  <si>
    <t>DAKROSA2_H1</t>
  </si>
  <si>
    <t>DAKPOCO_H1</t>
  </si>
  <si>
    <t>DAKSU2_H1</t>
  </si>
  <si>
    <t>DAKPLU1 _H1</t>
  </si>
  <si>
    <t>DAKPLU2 _H1</t>
  </si>
  <si>
    <t>THUONGSAT_H1</t>
  </si>
  <si>
    <t>SATHAY_H1</t>
  </si>
  <si>
    <t>DAKRUOI_H1</t>
  </si>
  <si>
    <t>DAKRUOI3_H1</t>
  </si>
  <si>
    <t>DAKRUOI2_H1</t>
  </si>
  <si>
    <t>DAKNA_H1</t>
  </si>
  <si>
    <t>DAKTER1_H1</t>
  </si>
  <si>
    <t>DAKTER2_H1</t>
  </si>
  <si>
    <t>THON3_H1</t>
  </si>
  <si>
    <t>THON9_H1</t>
  </si>
  <si>
    <t>DAKPSI4_H1</t>
  </si>
  <si>
    <t>DAKPSI3_H1</t>
  </si>
  <si>
    <t>DAKKRIN_H1</t>
  </si>
  <si>
    <t>DAKPOKO_H1</t>
  </si>
  <si>
    <t>DAKPRU_H1</t>
  </si>
  <si>
    <t>DAKPRU3_H1</t>
  </si>
  <si>
    <t>DAKMEKI1_H1</t>
  </si>
  <si>
    <t>DAKMEKI2_H1</t>
  </si>
  <si>
    <t>DAKMEKI3_H1</t>
  </si>
  <si>
    <t>DAKRE</t>
  </si>
  <si>
    <t>DAKPOKEI</t>
  </si>
  <si>
    <t>DAKDOA</t>
  </si>
  <si>
    <t>YALI_H1</t>
  </si>
  <si>
    <t>YALI_H2</t>
  </si>
  <si>
    <t>YALI_H3</t>
  </si>
  <si>
    <t>YALI_H4</t>
  </si>
  <si>
    <t>SESAN3_H1</t>
  </si>
  <si>
    <t>SESAN3_H2</t>
  </si>
  <si>
    <t>SSAN3A_H1</t>
  </si>
  <si>
    <t>SSAN3A_H2</t>
  </si>
  <si>
    <t>ANKHE_H1</t>
  </si>
  <si>
    <t>ANKHE_H2</t>
  </si>
  <si>
    <t>SESAN4_H1</t>
  </si>
  <si>
    <t>SESAN4_H2</t>
  </si>
  <si>
    <t>SESAN4_H3</t>
  </si>
  <si>
    <t>SESAN4A_H1</t>
  </si>
  <si>
    <t>SEKAMAN1_H1</t>
  </si>
  <si>
    <t>SEKAMAN1_H2</t>
  </si>
  <si>
    <t>XANXAY_H1</t>
  </si>
  <si>
    <t>HASEKONG3_H1</t>
  </si>
  <si>
    <t>HASEKONG3_H2</t>
  </si>
  <si>
    <t>XEKAM44A_H2</t>
  </si>
  <si>
    <t>XEKAMAN2_H1</t>
  </si>
  <si>
    <t>XEKAMAN2_H2</t>
  </si>
  <si>
    <t>XEKAMAN2A_H1</t>
  </si>
  <si>
    <t>XEKAMAN2A_H2</t>
  </si>
  <si>
    <t>HASESAN3_H1</t>
  </si>
  <si>
    <t>HASESAN3_H2</t>
  </si>
  <si>
    <t>DAKEMOULE_H1</t>
  </si>
  <si>
    <t>DAKEMOULE_H2</t>
  </si>
  <si>
    <t>THGSEKON3_H2</t>
  </si>
  <si>
    <t>SONGHINH_H1</t>
  </si>
  <si>
    <t>SONGHINH_H2</t>
  </si>
  <si>
    <t>SONGBAHA_H1</t>
  </si>
  <si>
    <t>SONGBAHA_H2</t>
  </si>
  <si>
    <t>VANPHONG1_S2</t>
  </si>
  <si>
    <t>VANPHONG2_S1</t>
  </si>
  <si>
    <t>VANPHONG2_S2</t>
  </si>
  <si>
    <t>DANHIM_H1</t>
  </si>
  <si>
    <t>DANHIM_H2</t>
  </si>
  <si>
    <t>DANHIM_H3</t>
  </si>
  <si>
    <t>DANHIM_H4</t>
  </si>
  <si>
    <t>SONGPHA_H1</t>
  </si>
  <si>
    <t>DADANG_H1</t>
  </si>
  <si>
    <t>DAMBRI_H1</t>
  </si>
  <si>
    <t>DAMBRI_H2</t>
  </si>
  <si>
    <t>TDTNNAM1_H2</t>
  </si>
  <si>
    <t>TDTNNAM1_H3</t>
  </si>
  <si>
    <t>TDTNNAM1_H4</t>
  </si>
  <si>
    <t>TDTNNAM3_H1</t>
  </si>
  <si>
    <t>TDTNNAM3_H2</t>
  </si>
  <si>
    <t>TDTNNAM4_H1</t>
  </si>
  <si>
    <t>TDTNNAM4_H2</t>
  </si>
  <si>
    <t>TDTNNAM5_H1</t>
  </si>
  <si>
    <t>TDTNNAM5_H2</t>
  </si>
  <si>
    <t>TDTNNAM6_H1</t>
  </si>
  <si>
    <t>TDTNNAM6_H2</t>
  </si>
  <si>
    <t>HAMTHUAN_H1</t>
  </si>
  <si>
    <t>HAMTHUAN_H2</t>
  </si>
  <si>
    <t>DAMY_H2</t>
  </si>
  <si>
    <t>DIENHN1_N2</t>
  </si>
  <si>
    <t>DIENHN1_N3</t>
  </si>
  <si>
    <t>DIENHN1_N4</t>
  </si>
  <si>
    <t>DIENHN2_N1</t>
  </si>
  <si>
    <t>DIENHN2_N2</t>
  </si>
  <si>
    <t>DIENHN2_N3</t>
  </si>
  <si>
    <t>DIENHN2_N4</t>
  </si>
  <si>
    <t>DAININH_H1</t>
  </si>
  <si>
    <t>DAININH_H2</t>
  </si>
  <si>
    <t>VINHTAN1_S2</t>
  </si>
  <si>
    <t>SONMY_S1</t>
  </si>
  <si>
    <t>SONMY_S2</t>
  </si>
  <si>
    <t>SONMY_S3</t>
  </si>
  <si>
    <t>SONMY_S4</t>
  </si>
  <si>
    <t>SONMY_S5</t>
  </si>
  <si>
    <t>VINHTAN2_S1</t>
  </si>
  <si>
    <t>VINHTAN2_S2</t>
  </si>
  <si>
    <t>VINHTAN3_S1</t>
  </si>
  <si>
    <t>VINHTAN3_S3</t>
  </si>
  <si>
    <t>VINHTAN4_S1</t>
  </si>
  <si>
    <t>VINHTAN4_S2</t>
  </si>
  <si>
    <t>VINHTAN5_S1</t>
  </si>
  <si>
    <t>VINHTAN5_S2</t>
  </si>
  <si>
    <t>SONMY2_S1</t>
  </si>
  <si>
    <t>SONMY2_S2</t>
  </si>
  <si>
    <t>SONMY2_S3</t>
  </si>
  <si>
    <t>SONMY2_S4</t>
  </si>
  <si>
    <t>SONMY2_S5</t>
  </si>
  <si>
    <t>PHULAC_W1</t>
  </si>
  <si>
    <t>THUANNIEN_W1</t>
  </si>
  <si>
    <t>LANGAU_H1</t>
  </si>
  <si>
    <t>HTB_H1</t>
  </si>
  <si>
    <t>HTB_H2</t>
  </si>
  <si>
    <t>HTB_H3</t>
  </si>
  <si>
    <t>HTB_H4</t>
  </si>
  <si>
    <t>THACMO_H1</t>
  </si>
  <si>
    <t>THACMO_H2</t>
  </si>
  <si>
    <t>SROKPHUMI_H1</t>
  </si>
  <si>
    <t>SROKPHUMI_H2</t>
  </si>
  <si>
    <t>THACMOMR_H1</t>
  </si>
  <si>
    <t>HASEREPO2_H1</t>
  </si>
  <si>
    <t>DAKGLUN_H1</t>
  </si>
  <si>
    <t>DAKGLUN_H2</t>
  </si>
  <si>
    <t>BOURBON_H</t>
  </si>
  <si>
    <t>CANDON_H1</t>
  </si>
  <si>
    <t>CANDON_H2</t>
  </si>
  <si>
    <t>SAMBOR_H1</t>
  </si>
  <si>
    <t>SAMBOR_H2</t>
  </si>
  <si>
    <t>SAMBOR_H3</t>
  </si>
  <si>
    <t>SAMBOR_H4</t>
  </si>
  <si>
    <t>AMATA_S1</t>
  </si>
  <si>
    <t>TRIAN_H1</t>
  </si>
  <si>
    <t>TRIAN_H2</t>
  </si>
  <si>
    <t>TRIAN_H3</t>
  </si>
  <si>
    <t>FORMOSA_S1</t>
  </si>
  <si>
    <t>FORMOSA_S2</t>
  </si>
  <si>
    <t>FORMOSA_S1_1</t>
  </si>
  <si>
    <t>NHONTRAC1_G2</t>
  </si>
  <si>
    <t>NHONTRAC1_G3</t>
  </si>
  <si>
    <t>NHONTRAC2_G2</t>
  </si>
  <si>
    <t>NHONTRAC2_S1</t>
  </si>
  <si>
    <t>PHUTAN2-H</t>
  </si>
  <si>
    <t>PHUTAN1_H</t>
  </si>
  <si>
    <t>TALAI_H</t>
  </si>
  <si>
    <t>NGOCDINH-H</t>
  </si>
  <si>
    <t>THANHSON_H</t>
  </si>
  <si>
    <t>NDRAC</t>
  </si>
  <si>
    <t>HIEPPHUOC_S1</t>
  </si>
  <si>
    <t>HIEPPHUOC_S2</t>
  </si>
  <si>
    <t>HIEPPHUOC_S3</t>
  </si>
  <si>
    <t>THUDUC_S2</t>
  </si>
  <si>
    <t>THUDUC_S3</t>
  </si>
  <si>
    <t>THUDUC_G1</t>
  </si>
  <si>
    <t>THUDUC_G3</t>
  </si>
  <si>
    <t>THUDUC_G4</t>
  </si>
  <si>
    <t>THUDUC_G5</t>
  </si>
  <si>
    <t>BARIA_S1</t>
  </si>
  <si>
    <t>BARIA_G1</t>
  </si>
  <si>
    <t>BARIA_G3</t>
  </si>
  <si>
    <t>BARIA_G4</t>
  </si>
  <si>
    <t>BARIA_G5</t>
  </si>
  <si>
    <t>BARIA_G6</t>
  </si>
  <si>
    <t>BARIA_G7</t>
  </si>
  <si>
    <t>BARIA_G8</t>
  </si>
  <si>
    <t>PHUMY1_G2</t>
  </si>
  <si>
    <t>PHUMY1_G3</t>
  </si>
  <si>
    <t>PHUMY1_S1</t>
  </si>
  <si>
    <t>PHUMY21_G2</t>
  </si>
  <si>
    <t>PHUMY21_G4</t>
  </si>
  <si>
    <t>PHUMY21_G5</t>
  </si>
  <si>
    <t>PHUMY21_S2</t>
  </si>
  <si>
    <t>PHUMY4_G2</t>
  </si>
  <si>
    <t>PHUMY4_S1</t>
  </si>
  <si>
    <t>PHUMY22_G2</t>
  </si>
  <si>
    <t>PHUMY3_G2</t>
  </si>
  <si>
    <t>PHUOCAN_G1</t>
  </si>
  <si>
    <t>PHUOCAN_G2</t>
  </si>
  <si>
    <t>PHUOCAN_G3</t>
  </si>
  <si>
    <t>PHUOCAN_G4</t>
  </si>
  <si>
    <t>PHUOCAN_G5</t>
  </si>
  <si>
    <t>SONGHAU1_S1</t>
  </si>
  <si>
    <t>SONGHAU1_S2</t>
  </si>
  <si>
    <t>SONGHAU2_S1</t>
  </si>
  <si>
    <t>SONGHAU2_S2</t>
  </si>
  <si>
    <t>CANTHO_B2</t>
  </si>
  <si>
    <t>CANTHO_G1</t>
  </si>
  <si>
    <t>CANTHO_G2</t>
  </si>
  <si>
    <t>CANTHO_G3</t>
  </si>
  <si>
    <t>CANTHO_G4</t>
  </si>
  <si>
    <t>OMON1_S2</t>
  </si>
  <si>
    <t>OMON2_G1</t>
  </si>
  <si>
    <t>OMON2_G2</t>
  </si>
  <si>
    <t>OMON4_G1</t>
  </si>
  <si>
    <t>OMON4_G2</t>
  </si>
  <si>
    <t>OMON4_S1</t>
  </si>
  <si>
    <t>OMON3_G1</t>
  </si>
  <si>
    <t>OMON3_G2</t>
  </si>
  <si>
    <t>OMON3_S1</t>
  </si>
  <si>
    <t>OMON5_G1</t>
  </si>
  <si>
    <t>OMON5_G2</t>
  </si>
  <si>
    <t>OMON5_S1</t>
  </si>
  <si>
    <t>KLUONG1_S1</t>
  </si>
  <si>
    <t>KLUONG1_S2</t>
  </si>
  <si>
    <t>KLUONG2_S1</t>
  </si>
  <si>
    <t>KLUONG2_S2</t>
  </si>
  <si>
    <t>KLUONG3_S1</t>
  </si>
  <si>
    <t>KLUONG3_S2</t>
  </si>
  <si>
    <t>GANGDAU_S1</t>
  </si>
  <si>
    <t>GANGDAU_S2</t>
  </si>
  <si>
    <t>GANGDAU_S3</t>
  </si>
  <si>
    <t>BACLIEU_W1</t>
  </si>
  <si>
    <t>BACLIEU_W2</t>
  </si>
  <si>
    <t>BACLIEU_W3</t>
  </si>
  <si>
    <t>LONGPHU1_S1</t>
  </si>
  <si>
    <t>LONGPHU1_S2</t>
  </si>
  <si>
    <t>LONGPHU2_S1</t>
  </si>
  <si>
    <t>LONGPHU2_S2</t>
  </si>
  <si>
    <t>LONGPHU3_S1</t>
  </si>
  <si>
    <t>LONGPHU3_S2</t>
  </si>
  <si>
    <t>DUYENHAI1_S1</t>
  </si>
  <si>
    <t>DUYENHAI1_S2</t>
  </si>
  <si>
    <t>DUYENHAI2_S1</t>
  </si>
  <si>
    <t>DUYENHAI2_S2</t>
  </si>
  <si>
    <t>DUYENHAI3_S1</t>
  </si>
  <si>
    <t>DUYENHAI3_S2</t>
  </si>
  <si>
    <t>DUYENHAI3_S3</t>
  </si>
  <si>
    <t>CAMAU_S2</t>
  </si>
  <si>
    <t>CAMAU_G2</t>
  </si>
  <si>
    <t>CAMAU_G3</t>
  </si>
  <si>
    <t>CAMAU_G4</t>
  </si>
  <si>
    <t>CAMAU_S3</t>
  </si>
  <si>
    <t/>
  </si>
  <si>
    <t>Scale</t>
  </si>
  <si>
    <t>Plan Type</t>
  </si>
  <si>
    <t>Model</t>
  </si>
  <si>
    <t>Type</t>
  </si>
  <si>
    <t>PGen (MW)</t>
  </si>
  <si>
    <t>PMax (MW)</t>
  </si>
  <si>
    <t>PMin (MW)</t>
  </si>
  <si>
    <t>QGen (Mvar)</t>
  </si>
  <si>
    <t>QMax (Mvar)</t>
  </si>
  <si>
    <t>QMin (Mvar)</t>
  </si>
  <si>
    <t>Mbase (MVA)</t>
  </si>
  <si>
    <t>R Source (pu)</t>
  </si>
  <si>
    <t>X Source (pu)</t>
  </si>
  <si>
    <t>RTran (pu)</t>
  </si>
  <si>
    <t>XTran (pu)</t>
  </si>
  <si>
    <t>Gentap (pu)</t>
  </si>
  <si>
    <t>Owner 1</t>
  </si>
  <si>
    <t>Fraction 1</t>
  </si>
  <si>
    <t>Owner 2</t>
  </si>
  <si>
    <t>Fraction 2</t>
  </si>
  <si>
    <t>Owner 3</t>
  </si>
  <si>
    <t>Fraction 3</t>
  </si>
  <si>
    <t>Owner 4</t>
  </si>
  <si>
    <t>Fraction 4</t>
  </si>
  <si>
    <t>Positive R (pu)</t>
  </si>
  <si>
    <t>Subtransient X (pu)</t>
  </si>
  <si>
    <t>Transient X (pu)</t>
  </si>
  <si>
    <t>Synchronous X (pu)</t>
  </si>
  <si>
    <t>Negative R (pu)</t>
  </si>
  <si>
    <t>Negative X (pu)</t>
  </si>
  <si>
    <t>Zero R (pu)</t>
  </si>
  <si>
    <t>Zero X (pu)</t>
  </si>
  <si>
    <t>Grounding Z units</t>
  </si>
  <si>
    <t>Grounding R</t>
  </si>
  <si>
    <t>Grounding X</t>
  </si>
  <si>
    <t>Wind machine Control Mode</t>
  </si>
  <si>
    <t>Wind Machine Power factor</t>
  </si>
  <si>
    <t>P.U. (Per Unit)</t>
  </si>
  <si>
    <t>Not a wind machine</t>
  </si>
  <si>
    <t>TYPE3</t>
  </si>
  <si>
    <t>'USRMDL'</t>
  </si>
  <si>
    <t>'GEWTGCU1'</t>
  </si>
  <si>
    <t>+, - Q limits based on WPF</t>
  </si>
  <si>
    <t>'GEWTECU1'</t>
  </si>
  <si>
    <t>BUS_DN</t>
  </si>
  <si>
    <t>BUS_MF</t>
  </si>
  <si>
    <t>'1'</t>
  </si>
  <si>
    <t>'GEWT2MU1'</t>
  </si>
  <si>
    <t>'GEWTPTU1'</t>
  </si>
  <si>
    <t>'GEWTARU1'</t>
  </si>
  <si>
    <t>TYPE4</t>
  </si>
  <si>
    <t>'PVGU1'</t>
  </si>
  <si>
    <t>'PVEU1'</t>
  </si>
  <si>
    <t xml:space="preserve">'PANELU1' </t>
  </si>
  <si>
    <t xml:space="preserve">/ </t>
  </si>
  <si>
    <t>Check</t>
  </si>
  <si>
    <t>1000-ND</t>
  </si>
  <si>
    <t>660-ND</t>
  </si>
  <si>
    <t>622-ND</t>
  </si>
  <si>
    <t>600-ND</t>
  </si>
  <si>
    <t>500-ND</t>
  </si>
  <si>
    <t>400-TD</t>
  </si>
  <si>
    <t>400-ND</t>
  </si>
  <si>
    <t>380-ND</t>
  </si>
  <si>
    <t>330-ND</t>
  </si>
  <si>
    <t>305-ND</t>
  </si>
  <si>
    <t>300-TD</t>
  </si>
  <si>
    <t>300-ND</t>
  </si>
  <si>
    <t>277.6-ND</t>
  </si>
  <si>
    <t>268.4-ND</t>
  </si>
  <si>
    <t>265-ND</t>
  </si>
  <si>
    <t>253-ND</t>
  </si>
  <si>
    <t>250-ND</t>
  </si>
  <si>
    <t>248.2-ND</t>
  </si>
  <si>
    <t>248-TD</t>
  </si>
  <si>
    <t>240-TD</t>
  </si>
  <si>
    <t>240-ND</t>
  </si>
  <si>
    <t>238.7-ND</t>
  </si>
  <si>
    <t>237.2-ND</t>
  </si>
  <si>
    <t>180-TD</t>
  </si>
  <si>
    <t>178.5-ND</t>
  </si>
  <si>
    <t>170-TD</t>
  </si>
  <si>
    <t>165-TD</t>
  </si>
  <si>
    <t>165-ND</t>
  </si>
  <si>
    <t>150-TD</t>
  </si>
  <si>
    <t>150-ND</t>
  </si>
  <si>
    <t>145-ND</t>
  </si>
  <si>
    <t>140-TD</t>
  </si>
  <si>
    <t>140-ND</t>
  </si>
  <si>
    <t>135-TD</t>
  </si>
  <si>
    <t>130-TD</t>
  </si>
  <si>
    <t>125-ND</t>
  </si>
  <si>
    <t>120-TD</t>
  </si>
  <si>
    <t>120-ND</t>
  </si>
  <si>
    <t>114-TD</t>
  </si>
  <si>
    <t>110-TD</t>
  </si>
  <si>
    <t>110-ND</t>
  </si>
  <si>
    <t>106-TD</t>
  </si>
  <si>
    <t>105-TD</t>
  </si>
  <si>
    <t>100-TD</t>
  </si>
  <si>
    <t>88-TD</t>
  </si>
  <si>
    <t>87-TD</t>
  </si>
  <si>
    <t>81-TD</t>
  </si>
  <si>
    <t>80-TD</t>
  </si>
  <si>
    <t>76-TD</t>
  </si>
  <si>
    <t>75-TD</t>
  </si>
  <si>
    <t>74-TD</t>
  </si>
  <si>
    <t>72-TD</t>
  </si>
  <si>
    <t>72-ND</t>
  </si>
  <si>
    <t>65-TD</t>
  </si>
  <si>
    <t>62-ND</t>
  </si>
  <si>
    <t>58-ND</t>
  </si>
  <si>
    <t>57.5-ND</t>
  </si>
  <si>
    <t>55-TD</t>
  </si>
  <si>
    <t>55-ND</t>
  </si>
  <si>
    <t>54-TD</t>
  </si>
  <si>
    <t>50-TD</t>
  </si>
  <si>
    <t>49-TD</t>
  </si>
  <si>
    <t>48-TD</t>
  </si>
  <si>
    <t>44-TD</t>
  </si>
  <si>
    <t>40.5-TD</t>
  </si>
  <si>
    <t>40-TD</t>
  </si>
  <si>
    <t>38.8-TD</t>
  </si>
  <si>
    <t>35-TD</t>
  </si>
  <si>
    <t>35-ND</t>
  </si>
  <si>
    <t>34.7-ND</t>
  </si>
  <si>
    <t>33-TD</t>
  </si>
  <si>
    <t>33-ND</t>
  </si>
  <si>
    <t>32-TD</t>
  </si>
  <si>
    <t>32-ND</t>
  </si>
  <si>
    <t>25.5-TD</t>
  </si>
  <si>
    <t>25-ND</t>
  </si>
  <si>
    <t>24-TD</t>
  </si>
  <si>
    <t>20-TD</t>
  </si>
  <si>
    <t>20-ND</t>
  </si>
  <si>
    <t>18.5-ND</t>
  </si>
  <si>
    <t>15-ND</t>
  </si>
  <si>
    <t>13-ND</t>
  </si>
  <si>
    <t>7.5-TD</t>
  </si>
  <si>
    <t>6.2-ND</t>
  </si>
  <si>
    <t>-</t>
  </si>
  <si>
    <r>
      <t>V</t>
    </r>
    <r>
      <rPr>
        <sz val="8"/>
        <color rgb="FFFF0000"/>
        <rFont val="Times New Roman"/>
        <family val="1"/>
      </rPr>
      <t>IMAX</t>
    </r>
  </si>
  <si>
    <r>
      <t>V</t>
    </r>
    <r>
      <rPr>
        <sz val="8"/>
        <color rgb="FFFF0000"/>
        <rFont val="Times New Roman"/>
        <family val="1"/>
      </rPr>
      <t>IMIN</t>
    </r>
  </si>
  <si>
    <r>
      <t>T</t>
    </r>
    <r>
      <rPr>
        <sz val="8"/>
        <color rgb="FFFF0000"/>
        <rFont val="Times New Roman"/>
        <family val="1"/>
      </rPr>
      <t>C</t>
    </r>
  </si>
  <si>
    <r>
      <t>T</t>
    </r>
    <r>
      <rPr>
        <sz val="8"/>
        <color rgb="FFFF0000"/>
        <rFont val="Times New Roman"/>
        <family val="1"/>
      </rPr>
      <t>B</t>
    </r>
  </si>
  <si>
    <r>
      <t>K</t>
    </r>
    <r>
      <rPr>
        <sz val="8"/>
        <color rgb="FFFF0000"/>
        <rFont val="Times New Roman"/>
        <family val="1"/>
      </rPr>
      <t>A</t>
    </r>
  </si>
  <si>
    <r>
      <t>T</t>
    </r>
    <r>
      <rPr>
        <sz val="8"/>
        <rFont val="Times New Roman"/>
        <family val="1"/>
      </rPr>
      <t>R</t>
    </r>
  </si>
  <si>
    <r>
      <t>T</t>
    </r>
    <r>
      <rPr>
        <sz val="8"/>
        <rFont val="Times New Roman"/>
        <family val="1"/>
      </rPr>
      <t>A</t>
    </r>
  </si>
  <si>
    <r>
      <t>V</t>
    </r>
    <r>
      <rPr>
        <sz val="8"/>
        <rFont val="Times New Roman"/>
        <family val="1"/>
      </rPr>
      <t>RMAX</t>
    </r>
  </si>
  <si>
    <r>
      <t>V</t>
    </r>
    <r>
      <rPr>
        <sz val="8"/>
        <rFont val="Times New Roman"/>
        <family val="1"/>
      </rPr>
      <t>RMIN</t>
    </r>
  </si>
  <si>
    <r>
      <t>K</t>
    </r>
    <r>
      <rPr>
        <sz val="8"/>
        <rFont val="Times New Roman"/>
        <family val="1"/>
      </rPr>
      <t>C</t>
    </r>
  </si>
  <si>
    <t>VIMAX</t>
  </si>
  <si>
    <t>VIMIN</t>
  </si>
  <si>
    <t>TC</t>
  </si>
  <si>
    <t>TB</t>
  </si>
  <si>
    <t>KA</t>
  </si>
  <si>
    <t>T'qo</t>
  </si>
  <si>
    <t xml:space="preserve">IRRADU1' </t>
  </si>
  <si>
    <t>GEWTGDU1'</t>
  </si>
  <si>
    <t>ESST4B'</t>
  </si>
  <si>
    <t>ESST1A'</t>
  </si>
  <si>
    <t>[1</t>
  </si>
  <si>
    <t>500.00]</t>
  </si>
  <si>
    <t>AMPS</t>
  </si>
  <si>
    <t>[2</t>
  </si>
  <si>
    <t>[3</t>
  </si>
  <si>
    <t>[4</t>
  </si>
  <si>
    <t>[5</t>
  </si>
  <si>
    <t>[6</t>
  </si>
  <si>
    <t>[7</t>
  </si>
  <si>
    <t>[8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</si>
</sst>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8"/>
      <color theme="1"/>
      <name val="Times New Roman"/>
      <family val="1"/>
    </font>
    <font>
      <i/>
      <sz val="11"/>
      <color theme="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FF0000"/>
      <name val="Times New Roman"/>
      <family val="1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006100"/>
      <name val="Times New Roman"/>
      <family val="1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C000"/>
      <name val="Calibri"/>
      <family val="2"/>
      <scheme val="minor"/>
    </font>
    <font>
      <sz val="8"/>
      <color rgb="FFFF0000"/>
      <name val="Times New Roman"/>
      <family val="1"/>
    </font>
    <font>
      <sz val="11"/>
      <name val="Times New Roman"/>
      <family val="1"/>
    </font>
    <font>
      <sz val="8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rgb="FFC6EFCE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7" fillId="6" borderId="0" applyNumberFormat="0" applyBorder="0" applyAlignment="0" applyProtection="0"/>
    <xf numFmtId="0" fontId="8" fillId="8" borderId="0" applyNumberFormat="0" applyBorder="0" applyAlignment="0" applyProtection="0"/>
  </cellStyleXfs>
  <cellXfs count="7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0" borderId="0" xfId="0" applyFont="1"/>
    <xf numFmtId="0" fontId="1" fillId="0" borderId="0" xfId="0" applyFont="1" applyFill="1"/>
    <xf numFmtId="0" fontId="1" fillId="0" borderId="0" xfId="0" applyFont="1" applyFill="1" applyAlignment="1">
      <alignment horizontal="center"/>
    </xf>
    <xf numFmtId="0" fontId="1" fillId="5" borderId="1" xfId="0" applyFont="1" applyFill="1" applyBorder="1"/>
    <xf numFmtId="0" fontId="1" fillId="0" borderId="1" xfId="0" applyFont="1" applyBorder="1"/>
    <xf numFmtId="0" fontId="1" fillId="0" borderId="11" xfId="0" applyFont="1" applyBorder="1"/>
    <xf numFmtId="0" fontId="1" fillId="0" borderId="12" xfId="0" applyFont="1" applyBorder="1"/>
    <xf numFmtId="0" fontId="1" fillId="0" borderId="6" xfId="0" applyFont="1" applyBorder="1"/>
    <xf numFmtId="0" fontId="1" fillId="0" borderId="7" xfId="0" applyFont="1" applyBorder="1"/>
    <xf numFmtId="0" fontId="1" fillId="5" borderId="6" xfId="0" applyFont="1" applyFill="1" applyBorder="1"/>
    <xf numFmtId="0" fontId="1" fillId="5" borderId="7" xfId="0" applyFont="1" applyFill="1" applyBorder="1"/>
    <xf numFmtId="0" fontId="1" fillId="0" borderId="12" xfId="0" applyFont="1" applyBorder="1" applyAlignment="1">
      <alignment vertic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5" borderId="3" xfId="0" applyFont="1" applyFill="1" applyBorder="1"/>
    <xf numFmtId="0" fontId="1" fillId="5" borderId="9" xfId="0" applyFont="1" applyFill="1" applyBorder="1"/>
    <xf numFmtId="0" fontId="1" fillId="5" borderId="5" xfId="0" applyFont="1" applyFill="1" applyBorder="1"/>
    <xf numFmtId="0" fontId="3" fillId="0" borderId="12" xfId="0" applyFont="1" applyBorder="1"/>
    <xf numFmtId="0" fontId="3" fillId="0" borderId="12" xfId="0" applyFont="1" applyBorder="1" applyAlignment="1">
      <alignment vertical="center"/>
    </xf>
    <xf numFmtId="0" fontId="3" fillId="0" borderId="13" xfId="0" applyFont="1" applyBorder="1" applyAlignment="1">
      <alignment vertical="center"/>
    </xf>
    <xf numFmtId="0" fontId="1" fillId="0" borderId="10" xfId="0" applyFont="1" applyBorder="1"/>
    <xf numFmtId="0" fontId="6" fillId="0" borderId="11" xfId="0" applyFont="1" applyBorder="1"/>
    <xf numFmtId="0" fontId="6" fillId="0" borderId="4" xfId="0" applyFont="1" applyBorder="1"/>
    <xf numFmtId="0" fontId="6" fillId="0" borderId="0" xfId="0" applyFont="1" applyFill="1"/>
    <xf numFmtId="0" fontId="6" fillId="0" borderId="0" xfId="0" applyFont="1"/>
    <xf numFmtId="0" fontId="1" fillId="5" borderId="14" xfId="0" applyFont="1" applyFill="1" applyBorder="1"/>
    <xf numFmtId="0" fontId="1" fillId="5" borderId="13" xfId="0" applyFont="1" applyFill="1" applyBorder="1"/>
    <xf numFmtId="0" fontId="1" fillId="7" borderId="0" xfId="0" applyFont="1" applyFill="1"/>
    <xf numFmtId="0" fontId="1" fillId="0" borderId="0" xfId="0" quotePrefix="1" applyFont="1"/>
    <xf numFmtId="0" fontId="1" fillId="6" borderId="0" xfId="1" applyFont="1"/>
    <xf numFmtId="0" fontId="1" fillId="6" borderId="7" xfId="1" applyFont="1" applyBorder="1"/>
    <xf numFmtId="0" fontId="9" fillId="8" borderId="0" xfId="2" applyFont="1"/>
    <xf numFmtId="0" fontId="1" fillId="9" borderId="1" xfId="0" applyFont="1" applyFill="1" applyBorder="1"/>
    <xf numFmtId="0" fontId="1" fillId="9" borderId="3" xfId="0" applyFont="1" applyFill="1" applyBorder="1"/>
    <xf numFmtId="0" fontId="1" fillId="9" borderId="9" xfId="0" applyFont="1" applyFill="1" applyBorder="1"/>
    <xf numFmtId="0" fontId="1" fillId="10" borderId="3" xfId="0" applyFont="1" applyFill="1" applyBorder="1"/>
    <xf numFmtId="0" fontId="1" fillId="10" borderId="4" xfId="0" applyFont="1" applyFill="1" applyBorder="1"/>
    <xf numFmtId="0" fontId="1" fillId="10" borderId="6" xfId="0" applyFont="1" applyFill="1" applyBorder="1"/>
    <xf numFmtId="0" fontId="1" fillId="10" borderId="8" xfId="0" applyFont="1" applyFill="1" applyBorder="1"/>
    <xf numFmtId="0" fontId="1" fillId="10" borderId="7" xfId="0" applyFont="1" applyFill="1" applyBorder="1"/>
    <xf numFmtId="0" fontId="1" fillId="10" borderId="9" xfId="0" applyFont="1" applyFill="1" applyBorder="1"/>
    <xf numFmtId="0" fontId="1" fillId="10" borderId="10" xfId="0" applyFont="1" applyFill="1" applyBorder="1"/>
    <xf numFmtId="0" fontId="1" fillId="10" borderId="2" xfId="0" applyFont="1" applyFill="1" applyBorder="1"/>
    <xf numFmtId="0" fontId="1" fillId="11" borderId="1" xfId="0" applyFont="1" applyFill="1" applyBorder="1"/>
    <xf numFmtId="0" fontId="1" fillId="11" borderId="1" xfId="0" applyFont="1" applyFill="1" applyBorder="1" applyAlignment="1">
      <alignment horizontal="center"/>
    </xf>
    <xf numFmtId="0" fontId="1" fillId="11" borderId="3" xfId="0" applyFont="1" applyFill="1" applyBorder="1"/>
    <xf numFmtId="0" fontId="1" fillId="11" borderId="9" xfId="0" applyFont="1" applyFill="1" applyBorder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5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10" fillId="0" borderId="0" xfId="0" applyFont="1"/>
    <xf numFmtId="0" fontId="12" fillId="0" borderId="0" xfId="0" applyFont="1"/>
    <xf numFmtId="0" fontId="1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6" fillId="2" borderId="1" xfId="0" applyFont="1" applyFill="1" applyBorder="1"/>
    <xf numFmtId="0" fontId="14" fillId="0" borderId="1" xfId="0" applyFont="1" applyFill="1" applyBorder="1"/>
    <xf numFmtId="0" fontId="1" fillId="5" borderId="12" xfId="0" applyFont="1" applyFill="1" applyBorder="1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0" fillId="0" borderId="0" xfId="0" quotePrefix="1"/>
    <xf numFmtId="49" fontId="1" fillId="0" borderId="0" xfId="0" quotePrefix="1" applyNumberFormat="1" applyFont="1" applyAlignment="1">
      <alignment horizontal="center"/>
    </xf>
    <xf numFmtId="0" fontId="0" fillId="0" borderId="0" xfId="0" applyAlignment="1">
      <alignment horizontal="center"/>
    </xf>
  </cellXfs>
  <cellStyles count="3">
    <cellStyle name="40% - Accent1" xfId="1" builtinId="31"/>
    <cellStyle name="Good" xfId="2" builtinId="26"/>
    <cellStyle name="Normal" xfId="0" builtinId="0"/>
  </cellStyles>
  <dxfs count="34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FFC7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82"/>
  <sheetViews>
    <sheetView topLeftCell="A163" zoomScale="75" zoomScaleNormal="75" workbookViewId="0">
      <selection activeCell="C169" sqref="C169"/>
    </sheetView>
  </sheetViews>
  <sheetFormatPr defaultRowHeight="14.4" x14ac:dyDescent="0.3"/>
  <sheetData>
    <row r="1" spans="1:29" x14ac:dyDescent="0.3">
      <c r="A1">
        <v>113015</v>
      </c>
      <c r="B1" t="s">
        <v>0</v>
      </c>
      <c r="C1">
        <v>1</v>
      </c>
      <c r="D1">
        <v>5</v>
      </c>
      <c r="E1">
        <v>0.05</v>
      </c>
      <c r="F1">
        <v>0.2</v>
      </c>
      <c r="G1">
        <v>5</v>
      </c>
      <c r="H1">
        <v>0</v>
      </c>
      <c r="I1">
        <v>1</v>
      </c>
      <c r="J1">
        <v>0.75</v>
      </c>
      <c r="K1">
        <v>0.4</v>
      </c>
      <c r="L1">
        <v>0.22</v>
      </c>
      <c r="M1">
        <v>0.1</v>
      </c>
      <c r="N1">
        <v>0.11</v>
      </c>
      <c r="O1">
        <v>0.62</v>
      </c>
      <c r="P1" t="s">
        <v>1</v>
      </c>
      <c r="Q1" t="s">
        <v>1</v>
      </c>
    </row>
    <row r="2" spans="1:29" x14ac:dyDescent="0.3">
      <c r="A2">
        <v>113017</v>
      </c>
      <c r="B2" t="s">
        <v>0</v>
      </c>
      <c r="C2">
        <v>1</v>
      </c>
      <c r="D2">
        <v>5</v>
      </c>
      <c r="E2">
        <v>0.05</v>
      </c>
      <c r="F2">
        <v>0.2</v>
      </c>
      <c r="G2">
        <v>5</v>
      </c>
      <c r="H2">
        <v>0</v>
      </c>
      <c r="I2">
        <v>1</v>
      </c>
      <c r="J2">
        <v>0.75</v>
      </c>
      <c r="K2">
        <v>0.4</v>
      </c>
      <c r="L2">
        <v>0.22</v>
      </c>
      <c r="M2">
        <v>0.1</v>
      </c>
      <c r="N2">
        <v>0.11</v>
      </c>
      <c r="O2">
        <v>0.62</v>
      </c>
      <c r="P2" t="s">
        <v>1</v>
      </c>
      <c r="Q2" t="s">
        <v>1</v>
      </c>
    </row>
    <row r="3" spans="1:29" x14ac:dyDescent="0.3">
      <c r="A3">
        <v>126047</v>
      </c>
      <c r="B3" t="s">
        <v>0</v>
      </c>
      <c r="C3">
        <v>1</v>
      </c>
      <c r="D3">
        <v>5</v>
      </c>
      <c r="E3">
        <v>0.05</v>
      </c>
      <c r="F3">
        <v>0.2</v>
      </c>
      <c r="G3">
        <v>5</v>
      </c>
      <c r="H3">
        <v>0</v>
      </c>
      <c r="I3">
        <v>1</v>
      </c>
      <c r="J3">
        <v>0.75</v>
      </c>
      <c r="K3">
        <v>0.4</v>
      </c>
      <c r="L3">
        <v>0.22</v>
      </c>
      <c r="M3">
        <v>0.1</v>
      </c>
      <c r="N3">
        <v>0.11</v>
      </c>
      <c r="O3">
        <v>0.62</v>
      </c>
      <c r="P3" t="s">
        <v>1</v>
      </c>
      <c r="Q3" t="s">
        <v>1</v>
      </c>
    </row>
    <row r="4" spans="1:29" x14ac:dyDescent="0.3">
      <c r="A4">
        <v>213019</v>
      </c>
      <c r="B4" t="s">
        <v>0</v>
      </c>
      <c r="C4">
        <v>1</v>
      </c>
      <c r="D4">
        <v>5</v>
      </c>
      <c r="E4">
        <v>0.05</v>
      </c>
      <c r="F4">
        <v>0.2</v>
      </c>
      <c r="G4">
        <v>5</v>
      </c>
      <c r="H4">
        <v>0</v>
      </c>
      <c r="I4">
        <v>1</v>
      </c>
      <c r="J4">
        <v>0.75</v>
      </c>
      <c r="K4">
        <v>0.4</v>
      </c>
      <c r="L4">
        <v>0.22</v>
      </c>
      <c r="M4">
        <v>0.1</v>
      </c>
      <c r="N4">
        <v>0.11</v>
      </c>
      <c r="O4">
        <v>0.62</v>
      </c>
      <c r="P4" t="s">
        <v>1</v>
      </c>
      <c r="Q4" t="s">
        <v>1</v>
      </c>
    </row>
    <row r="5" spans="1:29" x14ac:dyDescent="0.3">
      <c r="A5">
        <v>213021</v>
      </c>
      <c r="B5" t="s">
        <v>0</v>
      </c>
      <c r="C5">
        <v>1</v>
      </c>
      <c r="D5">
        <v>6.6</v>
      </c>
      <c r="E5">
        <v>0.05</v>
      </c>
      <c r="F5">
        <v>0.155</v>
      </c>
      <c r="G5">
        <v>2</v>
      </c>
      <c r="H5">
        <v>0</v>
      </c>
      <c r="I5">
        <v>1.1299999999999999</v>
      </c>
      <c r="J5">
        <v>0.73399999999999999</v>
      </c>
      <c r="K5">
        <v>0.26</v>
      </c>
      <c r="L5">
        <v>0.3</v>
      </c>
      <c r="M5">
        <v>0.104</v>
      </c>
      <c r="N5">
        <v>0.19400000000000001</v>
      </c>
      <c r="O5">
        <v>0.68500000000000005</v>
      </c>
      <c r="P5" t="s">
        <v>1</v>
      </c>
      <c r="Q5" t="s">
        <v>1</v>
      </c>
    </row>
    <row r="6" spans="1:29" x14ac:dyDescent="0.3">
      <c r="A6">
        <v>213031</v>
      </c>
      <c r="B6" t="s">
        <v>0</v>
      </c>
      <c r="C6">
        <v>1</v>
      </c>
      <c r="D6">
        <v>6.6</v>
      </c>
      <c r="E6">
        <v>0.05</v>
      </c>
      <c r="F6">
        <v>0.155</v>
      </c>
      <c r="G6">
        <v>2</v>
      </c>
      <c r="H6">
        <v>0</v>
      </c>
      <c r="I6">
        <v>1.1299999999999999</v>
      </c>
      <c r="J6">
        <v>0.73399999999999999</v>
      </c>
      <c r="K6">
        <v>0.26</v>
      </c>
      <c r="L6">
        <v>0.23</v>
      </c>
      <c r="M6">
        <v>0.104</v>
      </c>
      <c r="N6">
        <v>0.19400000000000001</v>
      </c>
      <c r="O6">
        <v>0.68500000000000005</v>
      </c>
      <c r="P6" t="s">
        <v>1</v>
      </c>
      <c r="Q6" t="s">
        <v>1</v>
      </c>
    </row>
    <row r="7" spans="1:29" x14ac:dyDescent="0.3">
      <c r="A7">
        <v>213041</v>
      </c>
      <c r="B7" t="s">
        <v>0</v>
      </c>
      <c r="C7">
        <v>1</v>
      </c>
      <c r="D7">
        <v>6.6</v>
      </c>
      <c r="E7">
        <v>0.05</v>
      </c>
      <c r="F7">
        <v>0.155</v>
      </c>
      <c r="G7">
        <v>2</v>
      </c>
      <c r="H7">
        <v>0</v>
      </c>
      <c r="I7">
        <v>1.1299999999999999</v>
      </c>
      <c r="J7">
        <v>0.73399999999999999</v>
      </c>
      <c r="K7">
        <v>0.26</v>
      </c>
      <c r="L7">
        <v>0.23</v>
      </c>
      <c r="M7">
        <v>0.104</v>
      </c>
      <c r="N7">
        <v>0.19400000000000001</v>
      </c>
      <c r="O7">
        <v>0.68500000000000005</v>
      </c>
      <c r="P7" t="s">
        <v>1</v>
      </c>
      <c r="Q7" t="s">
        <v>1</v>
      </c>
    </row>
    <row r="8" spans="1:29" x14ac:dyDescent="0.3">
      <c r="A8">
        <v>213051</v>
      </c>
      <c r="B8" t="s">
        <v>0</v>
      </c>
      <c r="C8">
        <v>1</v>
      </c>
      <c r="D8">
        <v>9.3000000000000007</v>
      </c>
      <c r="E8">
        <v>9.6000000000000002E-2</v>
      </c>
      <c r="F8">
        <v>7.4999999999999997E-2</v>
      </c>
      <c r="G8">
        <v>3.42</v>
      </c>
      <c r="H8">
        <v>0</v>
      </c>
      <c r="I8">
        <v>1.1499999999999999</v>
      </c>
      <c r="J8">
        <v>0.748</v>
      </c>
      <c r="K8">
        <v>0.32</v>
      </c>
      <c r="L8">
        <v>0.32</v>
      </c>
      <c r="M8">
        <v>0.13</v>
      </c>
      <c r="N8">
        <v>0.245</v>
      </c>
      <c r="O8">
        <v>0.77</v>
      </c>
      <c r="P8" t="s">
        <v>1</v>
      </c>
      <c r="Q8" t="s">
        <v>1</v>
      </c>
    </row>
    <row r="9" spans="1:29" x14ac:dyDescent="0.3">
      <c r="A9">
        <v>216011</v>
      </c>
      <c r="B9" t="s">
        <v>0</v>
      </c>
      <c r="C9">
        <v>1</v>
      </c>
      <c r="D9">
        <v>5</v>
      </c>
      <c r="E9">
        <v>0.05</v>
      </c>
      <c r="F9">
        <v>0.2</v>
      </c>
      <c r="G9">
        <v>5</v>
      </c>
      <c r="H9">
        <v>0</v>
      </c>
      <c r="I9">
        <v>1</v>
      </c>
      <c r="J9">
        <v>0.75</v>
      </c>
      <c r="K9">
        <v>0.4</v>
      </c>
      <c r="L9">
        <v>0.23</v>
      </c>
      <c r="M9">
        <v>0.1</v>
      </c>
      <c r="N9">
        <v>0.11</v>
      </c>
      <c r="O9">
        <v>0.62</v>
      </c>
      <c r="P9" t="s">
        <v>1</v>
      </c>
      <c r="Q9" t="s">
        <v>1</v>
      </c>
    </row>
    <row r="10" spans="1:29" x14ac:dyDescent="0.3">
      <c r="A10">
        <v>821012</v>
      </c>
      <c r="B10" t="s">
        <v>2</v>
      </c>
      <c r="C10">
        <v>1</v>
      </c>
      <c r="D10">
        <v>6.5</v>
      </c>
      <c r="E10">
        <v>0.06</v>
      </c>
      <c r="F10">
        <v>0.2</v>
      </c>
      <c r="G10">
        <v>0.05</v>
      </c>
      <c r="H10">
        <v>4</v>
      </c>
      <c r="I10">
        <v>0</v>
      </c>
      <c r="J10">
        <v>1.8</v>
      </c>
      <c r="K10">
        <v>1.75</v>
      </c>
      <c r="L10">
        <v>0.6</v>
      </c>
      <c r="M10">
        <v>0.8</v>
      </c>
      <c r="N10">
        <v>0.3</v>
      </c>
      <c r="O10">
        <v>0.15</v>
      </c>
      <c r="P10">
        <v>0.09</v>
      </c>
      <c r="Q10">
        <v>0.38</v>
      </c>
      <c r="R10" t="s">
        <v>1</v>
      </c>
      <c r="S10" t="s">
        <v>1</v>
      </c>
    </row>
    <row r="11" spans="1:29" x14ac:dyDescent="0.3">
      <c r="A11">
        <v>910011</v>
      </c>
      <c r="B11" t="s">
        <v>0</v>
      </c>
      <c r="C11">
        <v>1</v>
      </c>
      <c r="D11">
        <v>7.2</v>
      </c>
      <c r="E11">
        <v>0.123</v>
      </c>
      <c r="F11">
        <v>7.4999999999999997E-2</v>
      </c>
      <c r="G11">
        <v>4.6769999999999996</v>
      </c>
      <c r="H11">
        <v>0</v>
      </c>
      <c r="I11">
        <v>0.87</v>
      </c>
      <c r="J11">
        <v>0.57999999999999996</v>
      </c>
      <c r="K11">
        <v>0.27</v>
      </c>
      <c r="L11">
        <v>0.2</v>
      </c>
      <c r="M11">
        <v>0.11600000000000001</v>
      </c>
      <c r="N11">
        <v>0.17799999999999999</v>
      </c>
      <c r="O11">
        <v>0.59199999999999997</v>
      </c>
      <c r="P11" t="s">
        <v>1</v>
      </c>
      <c r="Q11" t="s">
        <v>1</v>
      </c>
    </row>
    <row r="12" spans="1:29" x14ac:dyDescent="0.3">
      <c r="A12">
        <v>912011</v>
      </c>
      <c r="B12" t="s">
        <v>2</v>
      </c>
      <c r="C12">
        <v>1</v>
      </c>
      <c r="D12">
        <v>4.76</v>
      </c>
      <c r="E12">
        <v>0.04</v>
      </c>
      <c r="F12">
        <v>0.42599999999999999</v>
      </c>
      <c r="G12">
        <v>6.7000000000000004E-2</v>
      </c>
      <c r="H12">
        <v>3.4</v>
      </c>
      <c r="I12">
        <v>0</v>
      </c>
      <c r="J12">
        <v>1.825</v>
      </c>
      <c r="K12">
        <v>1.7509999999999999</v>
      </c>
      <c r="L12">
        <v>0.27500000000000002</v>
      </c>
      <c r="M12">
        <v>0.41699999999999998</v>
      </c>
      <c r="N12">
        <v>0.13500000000000001</v>
      </c>
      <c r="O12">
        <v>0.16900000000000001</v>
      </c>
      <c r="P12">
        <v>0.09</v>
      </c>
      <c r="Q12">
        <v>0.4</v>
      </c>
      <c r="R12" t="s">
        <v>1</v>
      </c>
      <c r="S12" t="s">
        <v>1</v>
      </c>
    </row>
    <row r="13" spans="1:29" x14ac:dyDescent="0.3">
      <c r="A13">
        <v>912012</v>
      </c>
      <c r="B13" t="s">
        <v>2</v>
      </c>
      <c r="C13">
        <v>1</v>
      </c>
      <c r="D13">
        <v>4.76</v>
      </c>
      <c r="E13">
        <v>0.04</v>
      </c>
      <c r="F13">
        <v>0.42599999999999999</v>
      </c>
      <c r="G13">
        <v>6.7000000000000004E-2</v>
      </c>
      <c r="H13">
        <v>3.4</v>
      </c>
      <c r="I13">
        <v>0</v>
      </c>
      <c r="J13">
        <v>1.825</v>
      </c>
      <c r="K13">
        <v>1.7509999999999999</v>
      </c>
      <c r="L13">
        <v>0.27500000000000002</v>
      </c>
      <c r="M13">
        <v>0.41699999999999998</v>
      </c>
      <c r="N13">
        <v>0.13500000000000001</v>
      </c>
      <c r="O13">
        <v>0.16900000000000001</v>
      </c>
      <c r="P13">
        <v>0.09</v>
      </c>
      <c r="Q13">
        <v>0.4</v>
      </c>
      <c r="R13" t="s">
        <v>1</v>
      </c>
      <c r="S13" t="s">
        <v>1</v>
      </c>
    </row>
    <row r="14" spans="1:29" s="2" customFormat="1" x14ac:dyDescent="0.3">
      <c r="A14" s="2">
        <v>913011</v>
      </c>
      <c r="B14" t="s">
        <v>0</v>
      </c>
      <c r="C14">
        <v>1</v>
      </c>
      <c r="D14">
        <v>7.83</v>
      </c>
      <c r="E14">
        <v>5.7000000000000002E-2</v>
      </c>
      <c r="F14">
        <v>7.0000000000000007E-2</v>
      </c>
      <c r="G14">
        <v>4</v>
      </c>
      <c r="H14">
        <v>0.5</v>
      </c>
      <c r="I14">
        <v>1.083</v>
      </c>
      <c r="J14">
        <v>0.83</v>
      </c>
      <c r="K14">
        <v>0.375</v>
      </c>
      <c r="L14">
        <v>0.20599999999999999</v>
      </c>
      <c r="M14">
        <v>0.107</v>
      </c>
      <c r="N14">
        <v>0.13</v>
      </c>
      <c r="O14">
        <v>0.436</v>
      </c>
      <c r="P14" t="s">
        <v>1</v>
      </c>
      <c r="Q14" t="s">
        <v>1</v>
      </c>
      <c r="R14"/>
      <c r="S14"/>
      <c r="T14"/>
      <c r="U14"/>
      <c r="V14"/>
      <c r="W14"/>
      <c r="X14"/>
      <c r="Y14"/>
      <c r="Z14"/>
      <c r="AA14"/>
      <c r="AB14"/>
      <c r="AC14"/>
    </row>
    <row r="15" spans="1:29" x14ac:dyDescent="0.3">
      <c r="A15">
        <v>913031</v>
      </c>
      <c r="B15" t="s">
        <v>0</v>
      </c>
      <c r="C15">
        <v>1</v>
      </c>
      <c r="D15">
        <v>6.6</v>
      </c>
      <c r="E15">
        <v>0.05</v>
      </c>
      <c r="F15">
        <v>0.155</v>
      </c>
      <c r="G15">
        <v>2</v>
      </c>
      <c r="H15">
        <v>0</v>
      </c>
      <c r="I15">
        <v>1.1299999999999999</v>
      </c>
      <c r="J15">
        <v>0.73399999999999999</v>
      </c>
      <c r="K15">
        <v>0.26</v>
      </c>
      <c r="L15">
        <v>0.23</v>
      </c>
      <c r="M15">
        <v>0.104</v>
      </c>
      <c r="N15">
        <v>0.19400000000000001</v>
      </c>
      <c r="O15">
        <v>0.68500000000000005</v>
      </c>
      <c r="P15" t="s">
        <v>1</v>
      </c>
      <c r="Q15" t="s">
        <v>1</v>
      </c>
    </row>
    <row r="16" spans="1:29" x14ac:dyDescent="0.3">
      <c r="A16">
        <v>913041</v>
      </c>
      <c r="B16" t="s">
        <v>0</v>
      </c>
      <c r="C16">
        <v>1</v>
      </c>
      <c r="D16">
        <v>6.6</v>
      </c>
      <c r="E16">
        <v>0.05</v>
      </c>
      <c r="F16">
        <v>0.155</v>
      </c>
      <c r="G16">
        <v>2</v>
      </c>
      <c r="H16">
        <v>0</v>
      </c>
      <c r="I16">
        <v>1.1299999999999999</v>
      </c>
      <c r="J16">
        <v>0.73399999999999999</v>
      </c>
      <c r="K16">
        <v>0.26</v>
      </c>
      <c r="L16">
        <v>0.23</v>
      </c>
      <c r="M16">
        <v>0.104</v>
      </c>
      <c r="N16">
        <v>0.19400000000000001</v>
      </c>
      <c r="O16">
        <v>0.68500000000000005</v>
      </c>
      <c r="P16" t="s">
        <v>1</v>
      </c>
      <c r="Q16" t="s">
        <v>1</v>
      </c>
    </row>
    <row r="17" spans="1:29" x14ac:dyDescent="0.3">
      <c r="A17">
        <v>913051</v>
      </c>
      <c r="B17" t="s">
        <v>0</v>
      </c>
      <c r="C17">
        <v>1</v>
      </c>
      <c r="D17">
        <v>6.6</v>
      </c>
      <c r="E17">
        <v>0.05</v>
      </c>
      <c r="F17">
        <v>0.155</v>
      </c>
      <c r="G17">
        <v>2</v>
      </c>
      <c r="H17">
        <v>0</v>
      </c>
      <c r="I17">
        <v>1.1299999999999999</v>
      </c>
      <c r="J17">
        <v>0.73399999999999999</v>
      </c>
      <c r="K17">
        <v>0.26</v>
      </c>
      <c r="L17">
        <v>0.18</v>
      </c>
      <c r="M17">
        <v>0.104</v>
      </c>
      <c r="N17">
        <v>0.19400000000000001</v>
      </c>
      <c r="O17">
        <v>0.68500000000000005</v>
      </c>
      <c r="P17" t="s">
        <v>1</v>
      </c>
      <c r="Q17" t="s">
        <v>1</v>
      </c>
    </row>
    <row r="18" spans="1:29" x14ac:dyDescent="0.3">
      <c r="A18">
        <v>913061</v>
      </c>
      <c r="B18" t="s">
        <v>0</v>
      </c>
      <c r="C18">
        <v>1</v>
      </c>
      <c r="D18">
        <v>6.6</v>
      </c>
      <c r="E18">
        <v>0.05</v>
      </c>
      <c r="F18">
        <v>0.155</v>
      </c>
      <c r="G18">
        <v>2</v>
      </c>
      <c r="H18">
        <v>0</v>
      </c>
      <c r="I18">
        <v>1.1299999999999999</v>
      </c>
      <c r="J18">
        <v>0.73399999999999999</v>
      </c>
      <c r="K18">
        <v>0.26</v>
      </c>
      <c r="L18">
        <v>0.18</v>
      </c>
      <c r="M18">
        <v>0.104</v>
      </c>
      <c r="N18">
        <v>0.19400000000000001</v>
      </c>
      <c r="O18">
        <v>0.68500000000000005</v>
      </c>
      <c r="P18" t="s">
        <v>1</v>
      </c>
      <c r="Q18" t="s">
        <v>1</v>
      </c>
    </row>
    <row r="19" spans="1:29" x14ac:dyDescent="0.3">
      <c r="A19">
        <v>914011</v>
      </c>
      <c r="B19" t="s">
        <v>0</v>
      </c>
      <c r="C19">
        <v>1</v>
      </c>
      <c r="D19">
        <v>6.6</v>
      </c>
      <c r="E19">
        <v>0.05</v>
      </c>
      <c r="F19">
        <v>0.155</v>
      </c>
      <c r="G19">
        <v>2</v>
      </c>
      <c r="H19">
        <v>0</v>
      </c>
      <c r="I19">
        <v>1.1299999999999999</v>
      </c>
      <c r="J19">
        <v>0.73399999999999999</v>
      </c>
      <c r="K19">
        <v>0.26</v>
      </c>
      <c r="L19">
        <v>0.16</v>
      </c>
      <c r="M19">
        <v>0.104</v>
      </c>
      <c r="N19">
        <v>0.19400000000000001</v>
      </c>
      <c r="O19">
        <v>0.68500000000000005</v>
      </c>
      <c r="P19" t="s">
        <v>1</v>
      </c>
      <c r="Q19" t="s">
        <v>1</v>
      </c>
    </row>
    <row r="20" spans="1:29" x14ac:dyDescent="0.3">
      <c r="A20">
        <v>914012</v>
      </c>
      <c r="B20" t="s">
        <v>0</v>
      </c>
      <c r="C20">
        <v>1</v>
      </c>
      <c r="D20">
        <v>6.6</v>
      </c>
      <c r="E20">
        <v>0.05</v>
      </c>
      <c r="F20">
        <v>0.155</v>
      </c>
      <c r="G20">
        <v>2</v>
      </c>
      <c r="H20">
        <v>0</v>
      </c>
      <c r="I20">
        <v>1.1299999999999999</v>
      </c>
      <c r="J20">
        <v>0.73399999999999999</v>
      </c>
      <c r="K20">
        <v>0.26</v>
      </c>
      <c r="L20">
        <v>0.16</v>
      </c>
      <c r="M20">
        <v>0.104</v>
      </c>
      <c r="N20">
        <v>0.19400000000000001</v>
      </c>
      <c r="O20">
        <v>0.68500000000000005</v>
      </c>
      <c r="P20" t="s">
        <v>1</v>
      </c>
      <c r="Q20" t="s">
        <v>1</v>
      </c>
    </row>
    <row r="21" spans="1:29" x14ac:dyDescent="0.3">
      <c r="A21">
        <v>914013</v>
      </c>
      <c r="B21" t="s">
        <v>0</v>
      </c>
      <c r="C21">
        <v>1</v>
      </c>
      <c r="D21">
        <v>6.6</v>
      </c>
      <c r="E21">
        <v>0.05</v>
      </c>
      <c r="F21">
        <v>0.155</v>
      </c>
      <c r="G21">
        <v>2</v>
      </c>
      <c r="H21">
        <v>0</v>
      </c>
      <c r="I21">
        <v>1.1299999999999999</v>
      </c>
      <c r="J21">
        <v>0.73399999999999999</v>
      </c>
      <c r="K21">
        <v>0.26</v>
      </c>
      <c r="L21">
        <v>0.16</v>
      </c>
      <c r="M21">
        <v>0.104</v>
      </c>
      <c r="N21">
        <v>0.19400000000000001</v>
      </c>
      <c r="O21">
        <v>0.68500000000000005</v>
      </c>
      <c r="P21" t="s">
        <v>1</v>
      </c>
      <c r="Q21" t="s">
        <v>1</v>
      </c>
    </row>
    <row r="22" spans="1:29" x14ac:dyDescent="0.3">
      <c r="A22">
        <v>915001</v>
      </c>
      <c r="B22" t="s">
        <v>0</v>
      </c>
      <c r="C22">
        <v>1</v>
      </c>
      <c r="D22">
        <v>7.2</v>
      </c>
      <c r="E22">
        <v>0.123</v>
      </c>
      <c r="F22">
        <v>7.4999999999999997E-2</v>
      </c>
      <c r="G22">
        <v>4.6769999999999996</v>
      </c>
      <c r="H22">
        <v>0</v>
      </c>
      <c r="I22">
        <v>0.87</v>
      </c>
      <c r="J22">
        <v>0.57999999999999996</v>
      </c>
      <c r="K22">
        <v>0.27</v>
      </c>
      <c r="L22">
        <v>0.16500000000000001</v>
      </c>
      <c r="M22">
        <v>0.11600000000000001</v>
      </c>
      <c r="N22">
        <v>0.17799999999999999</v>
      </c>
      <c r="O22">
        <v>0.59199999999999997</v>
      </c>
      <c r="P22" t="s">
        <v>1</v>
      </c>
      <c r="Q22" t="s">
        <v>1</v>
      </c>
    </row>
    <row r="23" spans="1:29" x14ac:dyDescent="0.3">
      <c r="A23">
        <v>915002</v>
      </c>
      <c r="B23" t="s">
        <v>0</v>
      </c>
      <c r="C23">
        <v>1</v>
      </c>
      <c r="D23">
        <v>7.2</v>
      </c>
      <c r="E23">
        <v>0.123</v>
      </c>
      <c r="F23">
        <v>7.4999999999999997E-2</v>
      </c>
      <c r="G23">
        <v>4.6769999999999996</v>
      </c>
      <c r="H23">
        <v>0</v>
      </c>
      <c r="I23">
        <v>0.87</v>
      </c>
      <c r="J23">
        <v>0.57999999999999996</v>
      </c>
      <c r="K23">
        <v>0.27</v>
      </c>
      <c r="L23">
        <v>0.16500000000000001</v>
      </c>
      <c r="M23">
        <v>0.11600000000000001</v>
      </c>
      <c r="N23">
        <v>0.17799999999999999</v>
      </c>
      <c r="O23">
        <v>0.59199999999999997</v>
      </c>
      <c r="P23" t="s">
        <v>1</v>
      </c>
      <c r="Q23" t="s">
        <v>1</v>
      </c>
    </row>
    <row r="24" spans="1:29" x14ac:dyDescent="0.3">
      <c r="A24">
        <v>915007</v>
      </c>
      <c r="B24" t="s">
        <v>0</v>
      </c>
      <c r="C24">
        <v>1</v>
      </c>
      <c r="D24">
        <v>7.2</v>
      </c>
      <c r="E24">
        <v>0.123</v>
      </c>
      <c r="F24">
        <v>7.4999999999999997E-2</v>
      </c>
      <c r="G24">
        <v>4.6769999999999996</v>
      </c>
      <c r="H24">
        <v>0</v>
      </c>
      <c r="I24">
        <v>0.87</v>
      </c>
      <c r="J24">
        <v>0.57999999999999996</v>
      </c>
      <c r="K24">
        <v>0.27</v>
      </c>
      <c r="L24">
        <v>0.16500000000000001</v>
      </c>
      <c r="M24">
        <v>0.11600000000000001</v>
      </c>
      <c r="N24">
        <v>0.17799999999999999</v>
      </c>
      <c r="O24">
        <v>0.59199999999999997</v>
      </c>
      <c r="P24" t="s">
        <v>1</v>
      </c>
      <c r="Q24" t="s">
        <v>1</v>
      </c>
    </row>
    <row r="25" spans="1:29" s="2" customFormat="1" x14ac:dyDescent="0.3">
      <c r="A25" s="2">
        <v>915109</v>
      </c>
      <c r="B25" t="s">
        <v>0</v>
      </c>
      <c r="C25">
        <v>1</v>
      </c>
      <c r="D25">
        <v>6.6</v>
      </c>
      <c r="E25">
        <v>0.05</v>
      </c>
      <c r="F25">
        <v>0.155</v>
      </c>
      <c r="G25">
        <v>2</v>
      </c>
      <c r="H25">
        <v>0</v>
      </c>
      <c r="I25">
        <v>1.1299999999999999</v>
      </c>
      <c r="J25">
        <v>0.73399999999999999</v>
      </c>
      <c r="K25">
        <v>0.26</v>
      </c>
      <c r="L25">
        <v>0.16</v>
      </c>
      <c r="M25">
        <v>0.104</v>
      </c>
      <c r="N25">
        <v>0.19400000000000001</v>
      </c>
      <c r="O25">
        <v>0.68500000000000005</v>
      </c>
      <c r="P25" t="s">
        <v>1</v>
      </c>
      <c r="Q25" t="s">
        <v>1</v>
      </c>
      <c r="R25"/>
      <c r="S25"/>
      <c r="T25"/>
      <c r="U25"/>
      <c r="V25"/>
      <c r="W25"/>
      <c r="X25"/>
      <c r="Y25"/>
      <c r="Z25"/>
      <c r="AA25"/>
      <c r="AB25"/>
      <c r="AC25"/>
    </row>
    <row r="26" spans="1:29" s="2" customFormat="1" x14ac:dyDescent="0.3">
      <c r="A26" s="2">
        <v>915208</v>
      </c>
      <c r="B26" t="s">
        <v>0</v>
      </c>
      <c r="C26">
        <v>1</v>
      </c>
      <c r="D26">
        <v>6.6</v>
      </c>
      <c r="E26">
        <v>0.05</v>
      </c>
      <c r="F26">
        <v>0.155</v>
      </c>
      <c r="G26">
        <v>2</v>
      </c>
      <c r="H26">
        <v>0</v>
      </c>
      <c r="I26">
        <v>1.1299999999999999</v>
      </c>
      <c r="J26">
        <v>0.73399999999999999</v>
      </c>
      <c r="K26">
        <v>0.26</v>
      </c>
      <c r="L26">
        <v>0.16</v>
      </c>
      <c r="M26">
        <v>0.104</v>
      </c>
      <c r="N26">
        <v>0.19400000000000001</v>
      </c>
      <c r="O26">
        <v>0.68500000000000005</v>
      </c>
      <c r="P26" t="s">
        <v>1</v>
      </c>
      <c r="Q26" t="s">
        <v>1</v>
      </c>
      <c r="R26"/>
      <c r="S26"/>
      <c r="T26"/>
      <c r="U26"/>
      <c r="V26"/>
      <c r="W26"/>
      <c r="X26"/>
      <c r="Y26"/>
      <c r="Z26"/>
      <c r="AA26"/>
      <c r="AB26"/>
      <c r="AC26"/>
    </row>
    <row r="27" spans="1:29" s="2" customFormat="1" x14ac:dyDescent="0.3">
      <c r="A27" s="2">
        <v>915209</v>
      </c>
      <c r="B27" t="s">
        <v>0</v>
      </c>
      <c r="C27">
        <v>1</v>
      </c>
      <c r="D27">
        <v>6.6</v>
      </c>
      <c r="E27">
        <v>0.05</v>
      </c>
      <c r="F27">
        <v>0.155</v>
      </c>
      <c r="G27">
        <v>2</v>
      </c>
      <c r="H27">
        <v>0</v>
      </c>
      <c r="I27">
        <v>1.1299999999999999</v>
      </c>
      <c r="J27">
        <v>0.73399999999999999</v>
      </c>
      <c r="K27">
        <v>0.26</v>
      </c>
      <c r="L27">
        <v>0.16</v>
      </c>
      <c r="M27">
        <v>0.104</v>
      </c>
      <c r="N27">
        <v>0.19400000000000001</v>
      </c>
      <c r="O27">
        <v>0.68500000000000005</v>
      </c>
      <c r="P27" t="s">
        <v>1</v>
      </c>
      <c r="Q27" t="s">
        <v>1</v>
      </c>
      <c r="R27"/>
      <c r="S27"/>
      <c r="T27"/>
      <c r="U27"/>
      <c r="V27"/>
      <c r="W27"/>
      <c r="X27"/>
      <c r="Y27"/>
      <c r="Z27"/>
      <c r="AA27"/>
      <c r="AB27"/>
      <c r="AC27"/>
    </row>
    <row r="28" spans="1:29" s="2" customFormat="1" x14ac:dyDescent="0.3">
      <c r="A28" s="2">
        <v>915211</v>
      </c>
      <c r="B28" t="s">
        <v>0</v>
      </c>
      <c r="C28">
        <v>1</v>
      </c>
      <c r="D28">
        <v>6.6</v>
      </c>
      <c r="E28">
        <v>0.05</v>
      </c>
      <c r="F28">
        <v>0.155</v>
      </c>
      <c r="G28">
        <v>2</v>
      </c>
      <c r="H28">
        <v>0</v>
      </c>
      <c r="I28">
        <v>1.1299999999999999</v>
      </c>
      <c r="J28">
        <v>0.73399999999999999</v>
      </c>
      <c r="K28">
        <v>0.26</v>
      </c>
      <c r="L28">
        <v>0.16</v>
      </c>
      <c r="M28">
        <v>0.104</v>
      </c>
      <c r="N28">
        <v>0.19400000000000001</v>
      </c>
      <c r="O28">
        <v>0.68500000000000005</v>
      </c>
      <c r="P28" t="s">
        <v>1</v>
      </c>
      <c r="Q28" t="s">
        <v>1</v>
      </c>
      <c r="R28"/>
      <c r="S28"/>
      <c r="T28"/>
      <c r="U28"/>
      <c r="V28"/>
      <c r="W28"/>
      <c r="X28"/>
      <c r="Y28"/>
      <c r="Z28"/>
      <c r="AA28"/>
      <c r="AB28"/>
      <c r="AC28"/>
    </row>
    <row r="29" spans="1:29" s="2" customFormat="1" x14ac:dyDescent="0.3">
      <c r="A29" s="2">
        <v>915212</v>
      </c>
      <c r="B29" t="s">
        <v>0</v>
      </c>
      <c r="C29">
        <v>1</v>
      </c>
      <c r="D29">
        <v>6.6</v>
      </c>
      <c r="E29">
        <v>0.05</v>
      </c>
      <c r="F29">
        <v>0.155</v>
      </c>
      <c r="G29">
        <v>2</v>
      </c>
      <c r="H29">
        <v>0</v>
      </c>
      <c r="I29">
        <v>1.1299999999999999</v>
      </c>
      <c r="J29">
        <v>0.73399999999999999</v>
      </c>
      <c r="K29">
        <v>0.26</v>
      </c>
      <c r="L29">
        <v>0.16</v>
      </c>
      <c r="M29">
        <v>0.104</v>
      </c>
      <c r="N29">
        <v>0.19400000000000001</v>
      </c>
      <c r="O29">
        <v>0.68500000000000005</v>
      </c>
      <c r="P29" t="s">
        <v>1</v>
      </c>
      <c r="Q29" t="s">
        <v>1</v>
      </c>
      <c r="R29"/>
      <c r="S29"/>
      <c r="T29"/>
      <c r="U29"/>
      <c r="V29"/>
      <c r="W29"/>
      <c r="X29"/>
      <c r="Y29"/>
      <c r="Z29"/>
      <c r="AA29"/>
      <c r="AB29"/>
      <c r="AC29"/>
    </row>
    <row r="30" spans="1:29" s="2" customFormat="1" x14ac:dyDescent="0.3">
      <c r="A30" s="2">
        <v>915213</v>
      </c>
      <c r="B30" t="s">
        <v>0</v>
      </c>
      <c r="C30">
        <v>1</v>
      </c>
      <c r="D30">
        <v>6.6</v>
      </c>
      <c r="E30">
        <v>0.05</v>
      </c>
      <c r="F30">
        <v>0.155</v>
      </c>
      <c r="G30">
        <v>2</v>
      </c>
      <c r="H30">
        <v>0</v>
      </c>
      <c r="I30">
        <v>1.1299999999999999</v>
      </c>
      <c r="J30">
        <v>0.73399999999999999</v>
      </c>
      <c r="K30">
        <v>0.26</v>
      </c>
      <c r="L30">
        <v>0.16</v>
      </c>
      <c r="M30">
        <v>0.104</v>
      </c>
      <c r="N30">
        <v>0.19400000000000001</v>
      </c>
      <c r="O30">
        <v>0.68500000000000005</v>
      </c>
      <c r="P30" t="s">
        <v>1</v>
      </c>
      <c r="Q30" t="s">
        <v>1</v>
      </c>
      <c r="R30"/>
      <c r="S30"/>
      <c r="T30"/>
      <c r="U30"/>
      <c r="V30"/>
      <c r="W30"/>
      <c r="X30"/>
      <c r="Y30"/>
      <c r="Z30"/>
      <c r="AA30"/>
      <c r="AB30"/>
      <c r="AC30"/>
    </row>
    <row r="31" spans="1:29" s="2" customFormat="1" x14ac:dyDescent="0.3">
      <c r="A31" s="2">
        <v>915214</v>
      </c>
      <c r="B31" t="s">
        <v>0</v>
      </c>
      <c r="C31">
        <v>1</v>
      </c>
      <c r="D31">
        <v>6.6</v>
      </c>
      <c r="E31">
        <v>0.05</v>
      </c>
      <c r="F31">
        <v>0.155</v>
      </c>
      <c r="G31">
        <v>2</v>
      </c>
      <c r="H31">
        <v>0</v>
      </c>
      <c r="I31">
        <v>1.1299999999999999</v>
      </c>
      <c r="J31">
        <v>0.73399999999999999</v>
      </c>
      <c r="K31">
        <v>0.26</v>
      </c>
      <c r="L31">
        <v>0.16</v>
      </c>
      <c r="M31">
        <v>0.104</v>
      </c>
      <c r="N31">
        <v>0.19400000000000001</v>
      </c>
      <c r="O31">
        <v>0.68500000000000005</v>
      </c>
      <c r="P31" t="s">
        <v>1</v>
      </c>
      <c r="Q31" t="s">
        <v>1</v>
      </c>
      <c r="R31"/>
      <c r="S31"/>
      <c r="T31"/>
      <c r="U31"/>
      <c r="V31"/>
      <c r="W31"/>
      <c r="X31"/>
      <c r="Y31"/>
      <c r="Z31"/>
      <c r="AA31"/>
      <c r="AB31"/>
      <c r="AC31"/>
    </row>
    <row r="32" spans="1:29" s="2" customFormat="1" x14ac:dyDescent="0.3">
      <c r="A32" s="2">
        <v>915237</v>
      </c>
      <c r="B32" t="s">
        <v>0</v>
      </c>
      <c r="C32">
        <v>1</v>
      </c>
      <c r="D32">
        <v>6.6</v>
      </c>
      <c r="E32">
        <v>0.05</v>
      </c>
      <c r="F32">
        <v>0.155</v>
      </c>
      <c r="G32">
        <v>2</v>
      </c>
      <c r="H32">
        <v>0</v>
      </c>
      <c r="I32">
        <v>1.1299999999999999</v>
      </c>
      <c r="J32">
        <v>0.73399999999999999</v>
      </c>
      <c r="K32">
        <v>0.26</v>
      </c>
      <c r="L32">
        <v>0.16</v>
      </c>
      <c r="M32">
        <v>0.104</v>
      </c>
      <c r="N32">
        <v>0.19400000000000001</v>
      </c>
      <c r="O32">
        <v>0.68500000000000005</v>
      </c>
      <c r="P32" t="s">
        <v>1</v>
      </c>
      <c r="Q32" t="s">
        <v>1</v>
      </c>
      <c r="R32"/>
      <c r="S32"/>
      <c r="T32"/>
      <c r="U32"/>
      <c r="V32"/>
      <c r="W32"/>
      <c r="X32"/>
      <c r="Y32"/>
      <c r="Z32"/>
      <c r="AA32"/>
      <c r="AB32"/>
      <c r="AC32"/>
    </row>
    <row r="33" spans="1:29" s="2" customFormat="1" x14ac:dyDescent="0.3">
      <c r="A33" s="2">
        <v>915238</v>
      </c>
      <c r="B33" t="s">
        <v>0</v>
      </c>
      <c r="C33">
        <v>1</v>
      </c>
      <c r="D33">
        <v>6.6</v>
      </c>
      <c r="E33">
        <v>0.05</v>
      </c>
      <c r="F33">
        <v>0.155</v>
      </c>
      <c r="G33">
        <v>2</v>
      </c>
      <c r="H33">
        <v>0</v>
      </c>
      <c r="I33">
        <v>1.1299999999999999</v>
      </c>
      <c r="J33">
        <v>0.73399999999999999</v>
      </c>
      <c r="K33">
        <v>0.26</v>
      </c>
      <c r="L33">
        <v>0.16</v>
      </c>
      <c r="M33">
        <v>0.104</v>
      </c>
      <c r="N33">
        <v>0.19400000000000001</v>
      </c>
      <c r="O33">
        <v>0.68500000000000005</v>
      </c>
      <c r="P33" t="s">
        <v>1</v>
      </c>
      <c r="Q33" t="s">
        <v>1</v>
      </c>
      <c r="R33"/>
      <c r="S33"/>
      <c r="T33"/>
      <c r="U33"/>
      <c r="V33"/>
      <c r="W33"/>
      <c r="X33"/>
      <c r="Y33"/>
      <c r="Z33"/>
      <c r="AA33"/>
      <c r="AB33"/>
      <c r="AC33"/>
    </row>
    <row r="34" spans="1:29" s="2" customFormat="1" x14ac:dyDescent="0.3">
      <c r="A34" s="2">
        <v>915239</v>
      </c>
      <c r="B34" t="s">
        <v>0</v>
      </c>
      <c r="C34">
        <v>1</v>
      </c>
      <c r="D34">
        <v>6.6</v>
      </c>
      <c r="E34">
        <v>0.05</v>
      </c>
      <c r="F34">
        <v>0.155</v>
      </c>
      <c r="G34">
        <v>2</v>
      </c>
      <c r="H34">
        <v>0</v>
      </c>
      <c r="I34">
        <v>1.1299999999999999</v>
      </c>
      <c r="J34">
        <v>0.73399999999999999</v>
      </c>
      <c r="K34">
        <v>0.26</v>
      </c>
      <c r="L34">
        <v>0.16</v>
      </c>
      <c r="M34">
        <v>0.104</v>
      </c>
      <c r="N34">
        <v>0.19400000000000001</v>
      </c>
      <c r="O34">
        <v>0.68500000000000005</v>
      </c>
      <c r="P34" t="s">
        <v>1</v>
      </c>
      <c r="Q34" t="s">
        <v>1</v>
      </c>
      <c r="R34"/>
      <c r="S34"/>
      <c r="T34"/>
      <c r="U34"/>
      <c r="V34"/>
      <c r="W34"/>
      <c r="X34"/>
      <c r="Y34"/>
      <c r="Z34"/>
      <c r="AA34"/>
      <c r="AB34"/>
      <c r="AC34"/>
    </row>
    <row r="35" spans="1:29" s="2" customFormat="1" x14ac:dyDescent="0.3">
      <c r="A35" s="2">
        <v>916011</v>
      </c>
      <c r="B35" t="s">
        <v>0</v>
      </c>
      <c r="C35">
        <v>1</v>
      </c>
      <c r="D35">
        <v>7.83</v>
      </c>
      <c r="E35">
        <v>5.7000000000000002E-2</v>
      </c>
      <c r="F35">
        <v>7.0000000000000007E-2</v>
      </c>
      <c r="G35">
        <v>4</v>
      </c>
      <c r="H35">
        <v>0.5</v>
      </c>
      <c r="I35">
        <v>1.083</v>
      </c>
      <c r="J35">
        <v>0.83</v>
      </c>
      <c r="K35">
        <v>0.375</v>
      </c>
      <c r="L35">
        <v>0.24</v>
      </c>
      <c r="M35">
        <v>0.107</v>
      </c>
      <c r="N35">
        <v>0.13</v>
      </c>
      <c r="O35">
        <v>0.436</v>
      </c>
      <c r="P35" t="s">
        <v>1</v>
      </c>
      <c r="Q35" t="s">
        <v>1</v>
      </c>
      <c r="R35"/>
      <c r="S35"/>
      <c r="T35"/>
      <c r="U35"/>
      <c r="V35"/>
      <c r="W35"/>
      <c r="X35"/>
      <c r="Y35"/>
      <c r="Z35"/>
      <c r="AA35"/>
      <c r="AB35"/>
      <c r="AC35"/>
    </row>
    <row r="36" spans="1:29" s="2" customFormat="1" x14ac:dyDescent="0.3">
      <c r="A36" s="2">
        <v>916012</v>
      </c>
      <c r="B36" t="s">
        <v>0</v>
      </c>
      <c r="C36">
        <v>1</v>
      </c>
      <c r="D36">
        <v>7.83</v>
      </c>
      <c r="E36">
        <v>5.7000000000000002E-2</v>
      </c>
      <c r="F36">
        <v>7.0000000000000007E-2</v>
      </c>
      <c r="G36">
        <v>4</v>
      </c>
      <c r="H36">
        <v>0.5</v>
      </c>
      <c r="I36">
        <v>1.083</v>
      </c>
      <c r="J36">
        <v>0.83</v>
      </c>
      <c r="K36">
        <v>0.375</v>
      </c>
      <c r="L36">
        <v>0.24</v>
      </c>
      <c r="M36">
        <v>0.107</v>
      </c>
      <c r="N36">
        <v>0.13</v>
      </c>
      <c r="O36">
        <v>0.436</v>
      </c>
      <c r="P36" t="s">
        <v>1</v>
      </c>
      <c r="Q36" t="s">
        <v>1</v>
      </c>
      <c r="R36"/>
      <c r="S36"/>
      <c r="T36"/>
      <c r="U36"/>
      <c r="V36"/>
      <c r="W36"/>
      <c r="X36"/>
      <c r="Y36"/>
      <c r="Z36"/>
      <c r="AA36"/>
      <c r="AB36"/>
      <c r="AC36"/>
    </row>
    <row r="37" spans="1:29" s="2" customFormat="1" x14ac:dyDescent="0.3">
      <c r="A37" s="2">
        <v>916019</v>
      </c>
      <c r="B37" t="s">
        <v>0</v>
      </c>
      <c r="C37">
        <v>1</v>
      </c>
      <c r="D37">
        <v>6.6</v>
      </c>
      <c r="E37">
        <v>0.05</v>
      </c>
      <c r="F37">
        <v>0.155</v>
      </c>
      <c r="G37">
        <v>2</v>
      </c>
      <c r="H37">
        <v>0</v>
      </c>
      <c r="I37">
        <v>1.1299999999999999</v>
      </c>
      <c r="J37">
        <v>0.73399999999999999</v>
      </c>
      <c r="K37">
        <v>0.26</v>
      </c>
      <c r="L37">
        <v>0.17</v>
      </c>
      <c r="M37">
        <v>0.104</v>
      </c>
      <c r="N37">
        <v>0.19400000000000001</v>
      </c>
      <c r="O37">
        <v>0.68500000000000005</v>
      </c>
      <c r="P37" t="s">
        <v>1</v>
      </c>
      <c r="Q37" t="s">
        <v>1</v>
      </c>
      <c r="R37"/>
      <c r="S37"/>
      <c r="T37"/>
      <c r="U37"/>
      <c r="V37"/>
      <c r="W37"/>
      <c r="X37"/>
      <c r="Y37"/>
      <c r="Z37"/>
      <c r="AA37"/>
      <c r="AB37"/>
      <c r="AC37"/>
    </row>
    <row r="38" spans="1:29" s="2" customFormat="1" x14ac:dyDescent="0.3">
      <c r="A38" s="2">
        <v>916023</v>
      </c>
      <c r="B38" t="s">
        <v>0</v>
      </c>
      <c r="C38">
        <v>1</v>
      </c>
      <c r="D38">
        <v>6.6</v>
      </c>
      <c r="E38">
        <v>0.05</v>
      </c>
      <c r="F38">
        <v>0.155</v>
      </c>
      <c r="G38">
        <v>2</v>
      </c>
      <c r="H38">
        <v>0</v>
      </c>
      <c r="I38">
        <v>1.1299999999999999</v>
      </c>
      <c r="J38">
        <v>0.73399999999999999</v>
      </c>
      <c r="K38">
        <v>0.26</v>
      </c>
      <c r="L38">
        <v>0.17</v>
      </c>
      <c r="M38">
        <v>0.104</v>
      </c>
      <c r="N38">
        <v>0.19400000000000001</v>
      </c>
      <c r="O38">
        <v>0.68500000000000005</v>
      </c>
      <c r="P38" t="s">
        <v>1</v>
      </c>
      <c r="Q38" t="s">
        <v>1</v>
      </c>
      <c r="R38"/>
      <c r="S38"/>
      <c r="T38"/>
      <c r="U38"/>
      <c r="V38"/>
      <c r="W38"/>
      <c r="X38"/>
      <c r="Y38"/>
      <c r="Z38"/>
      <c r="AA38"/>
      <c r="AB38"/>
      <c r="AC38"/>
    </row>
    <row r="39" spans="1:29" x14ac:dyDescent="0.3">
      <c r="A39">
        <v>916031</v>
      </c>
      <c r="B39" t="s">
        <v>0</v>
      </c>
      <c r="C39">
        <v>1</v>
      </c>
      <c r="D39">
        <v>6.6</v>
      </c>
      <c r="E39">
        <v>0.05</v>
      </c>
      <c r="F39">
        <v>0.155</v>
      </c>
      <c r="G39">
        <v>2</v>
      </c>
      <c r="H39">
        <v>0</v>
      </c>
      <c r="I39">
        <v>1.1299999999999999</v>
      </c>
      <c r="J39">
        <v>0.73399999999999999</v>
      </c>
      <c r="K39">
        <v>0.26</v>
      </c>
      <c r="L39">
        <v>0.17</v>
      </c>
      <c r="M39">
        <v>0.104</v>
      </c>
      <c r="N39">
        <v>0.19400000000000001</v>
      </c>
      <c r="O39">
        <v>0.68500000000000005</v>
      </c>
      <c r="P39" t="s">
        <v>1</v>
      </c>
      <c r="Q39" t="s">
        <v>1</v>
      </c>
    </row>
    <row r="40" spans="1:29" x14ac:dyDescent="0.3">
      <c r="A40">
        <v>916032</v>
      </c>
      <c r="B40" t="s">
        <v>0</v>
      </c>
      <c r="C40">
        <v>1</v>
      </c>
      <c r="D40">
        <v>6.6</v>
      </c>
      <c r="E40">
        <v>0.05</v>
      </c>
      <c r="F40">
        <v>0.155</v>
      </c>
      <c r="G40">
        <v>2</v>
      </c>
      <c r="H40">
        <v>0</v>
      </c>
      <c r="I40">
        <v>1.1299999999999999</v>
      </c>
      <c r="J40">
        <v>0.73399999999999999</v>
      </c>
      <c r="K40">
        <v>0.26</v>
      </c>
      <c r="L40">
        <v>0.17</v>
      </c>
      <c r="M40">
        <v>0.104</v>
      </c>
      <c r="N40">
        <v>0.19400000000000001</v>
      </c>
      <c r="O40">
        <v>0.68500000000000005</v>
      </c>
      <c r="P40" t="s">
        <v>1</v>
      </c>
      <c r="Q40" t="s">
        <v>1</v>
      </c>
    </row>
    <row r="41" spans="1:29" x14ac:dyDescent="0.3">
      <c r="A41">
        <v>916041</v>
      </c>
      <c r="B41" t="s">
        <v>0</v>
      </c>
      <c r="C41">
        <v>1</v>
      </c>
      <c r="D41">
        <v>6.6</v>
      </c>
      <c r="E41">
        <v>0.05</v>
      </c>
      <c r="F41">
        <v>0.155</v>
      </c>
      <c r="G41">
        <v>2</v>
      </c>
      <c r="H41">
        <v>0</v>
      </c>
      <c r="I41">
        <v>1.1299999999999999</v>
      </c>
      <c r="J41">
        <v>0.73399999999999999</v>
      </c>
      <c r="K41">
        <v>0.26</v>
      </c>
      <c r="L41">
        <v>0.28000000000000003</v>
      </c>
      <c r="M41">
        <v>0.104</v>
      </c>
      <c r="N41">
        <v>0.19400000000000001</v>
      </c>
      <c r="O41">
        <v>0.68500000000000005</v>
      </c>
      <c r="P41" t="s">
        <v>1</v>
      </c>
      <c r="Q41" t="s">
        <v>1</v>
      </c>
    </row>
    <row r="42" spans="1:29" x14ac:dyDescent="0.3">
      <c r="A42">
        <v>916051</v>
      </c>
      <c r="B42" t="s">
        <v>0</v>
      </c>
      <c r="C42">
        <v>1</v>
      </c>
      <c r="D42">
        <v>6.6</v>
      </c>
      <c r="E42">
        <v>0.05</v>
      </c>
      <c r="F42">
        <v>0.155</v>
      </c>
      <c r="G42">
        <v>2</v>
      </c>
      <c r="H42">
        <v>0</v>
      </c>
      <c r="I42">
        <v>1.1299999999999999</v>
      </c>
      <c r="J42">
        <v>0.73399999999999999</v>
      </c>
      <c r="K42">
        <v>0.26</v>
      </c>
      <c r="L42">
        <v>0.28000000000000003</v>
      </c>
      <c r="M42">
        <v>0.104</v>
      </c>
      <c r="N42">
        <v>0.19400000000000001</v>
      </c>
      <c r="O42">
        <v>0.68500000000000005</v>
      </c>
      <c r="P42" t="s">
        <v>1</v>
      </c>
      <c r="Q42" t="s">
        <v>1</v>
      </c>
    </row>
    <row r="43" spans="1:29" x14ac:dyDescent="0.3">
      <c r="A43">
        <v>917011</v>
      </c>
      <c r="B43" t="s">
        <v>0</v>
      </c>
      <c r="C43">
        <v>1</v>
      </c>
      <c r="D43">
        <v>7.2</v>
      </c>
      <c r="E43">
        <v>0.123</v>
      </c>
      <c r="F43">
        <v>7.4999999999999997E-2</v>
      </c>
      <c r="G43">
        <v>4.6769999999999996</v>
      </c>
      <c r="H43">
        <v>0</v>
      </c>
      <c r="I43">
        <v>0.87</v>
      </c>
      <c r="J43">
        <v>0.57999999999999996</v>
      </c>
      <c r="K43">
        <v>0.27</v>
      </c>
      <c r="L43">
        <v>0.19</v>
      </c>
      <c r="M43">
        <v>0.11600000000000001</v>
      </c>
      <c r="N43">
        <v>0.17799999999999999</v>
      </c>
      <c r="O43">
        <v>0.59199999999999997</v>
      </c>
      <c r="P43" t="s">
        <v>1</v>
      </c>
      <c r="Q43" t="s">
        <v>1</v>
      </c>
    </row>
    <row r="44" spans="1:29" x14ac:dyDescent="0.3">
      <c r="A44">
        <v>917012</v>
      </c>
      <c r="B44" t="s">
        <v>0</v>
      </c>
      <c r="C44">
        <v>1</v>
      </c>
      <c r="D44">
        <v>7.2</v>
      </c>
      <c r="E44">
        <v>0.123</v>
      </c>
      <c r="F44">
        <v>7.4999999999999997E-2</v>
      </c>
      <c r="G44">
        <v>4.6769999999999996</v>
      </c>
      <c r="H44">
        <v>0</v>
      </c>
      <c r="I44">
        <v>0.87</v>
      </c>
      <c r="J44">
        <v>0.57999999999999996</v>
      </c>
      <c r="K44">
        <v>0.27</v>
      </c>
      <c r="L44">
        <v>0.19</v>
      </c>
      <c r="M44">
        <v>0.11600000000000001</v>
      </c>
      <c r="N44">
        <v>0.17799999999999999</v>
      </c>
      <c r="O44">
        <v>0.59199999999999997</v>
      </c>
      <c r="P44" t="s">
        <v>1</v>
      </c>
      <c r="Q44" t="s">
        <v>1</v>
      </c>
    </row>
    <row r="45" spans="1:29" x14ac:dyDescent="0.3">
      <c r="A45">
        <v>917021</v>
      </c>
      <c r="B45" t="s">
        <v>0</v>
      </c>
      <c r="C45">
        <v>1</v>
      </c>
      <c r="D45">
        <v>7.83</v>
      </c>
      <c r="E45">
        <v>5.7000000000000002E-2</v>
      </c>
      <c r="F45">
        <v>7.0000000000000007E-2</v>
      </c>
      <c r="G45">
        <v>4</v>
      </c>
      <c r="H45">
        <v>0.5</v>
      </c>
      <c r="I45">
        <v>1.083</v>
      </c>
      <c r="J45">
        <v>0.83</v>
      </c>
      <c r="K45">
        <v>0.375</v>
      </c>
      <c r="L45">
        <v>0.24</v>
      </c>
      <c r="M45">
        <v>0.107</v>
      </c>
      <c r="N45">
        <v>0.13</v>
      </c>
      <c r="O45">
        <v>0.436</v>
      </c>
      <c r="P45" t="s">
        <v>1</v>
      </c>
      <c r="Q45" t="s">
        <v>1</v>
      </c>
    </row>
    <row r="46" spans="1:29" x14ac:dyDescent="0.3">
      <c r="A46">
        <v>917022</v>
      </c>
      <c r="B46" t="s">
        <v>0</v>
      </c>
      <c r="C46">
        <v>1</v>
      </c>
      <c r="D46">
        <v>7.83</v>
      </c>
      <c r="E46">
        <v>5.7000000000000002E-2</v>
      </c>
      <c r="F46">
        <v>7.0000000000000007E-2</v>
      </c>
      <c r="G46">
        <v>4</v>
      </c>
      <c r="H46">
        <v>0.5</v>
      </c>
      <c r="I46">
        <v>1.083</v>
      </c>
      <c r="J46">
        <v>0.83</v>
      </c>
      <c r="K46">
        <v>0.375</v>
      </c>
      <c r="L46">
        <v>0.24</v>
      </c>
      <c r="M46">
        <v>0.107</v>
      </c>
      <c r="N46">
        <v>0.13</v>
      </c>
      <c r="O46">
        <v>0.436</v>
      </c>
      <c r="P46" t="s">
        <v>1</v>
      </c>
      <c r="Q46" t="s">
        <v>1</v>
      </c>
    </row>
    <row r="47" spans="1:29" x14ac:dyDescent="0.3">
      <c r="A47">
        <v>917023</v>
      </c>
      <c r="B47" t="s">
        <v>0</v>
      </c>
      <c r="C47">
        <v>1</v>
      </c>
      <c r="D47">
        <v>7.83</v>
      </c>
      <c r="E47">
        <v>5.7000000000000002E-2</v>
      </c>
      <c r="F47">
        <v>7.0000000000000007E-2</v>
      </c>
      <c r="G47">
        <v>4</v>
      </c>
      <c r="H47">
        <v>0.5</v>
      </c>
      <c r="I47">
        <v>1.083</v>
      </c>
      <c r="J47">
        <v>0.83</v>
      </c>
      <c r="K47">
        <v>0.375</v>
      </c>
      <c r="L47">
        <v>0.24</v>
      </c>
      <c r="M47">
        <v>0.107</v>
      </c>
      <c r="N47">
        <v>0.13</v>
      </c>
      <c r="O47">
        <v>0.436</v>
      </c>
      <c r="P47" t="s">
        <v>1</v>
      </c>
      <c r="Q47" t="s">
        <v>1</v>
      </c>
    </row>
    <row r="48" spans="1:29" x14ac:dyDescent="0.3">
      <c r="A48">
        <v>917024</v>
      </c>
      <c r="B48" t="s">
        <v>0</v>
      </c>
      <c r="C48">
        <v>1</v>
      </c>
      <c r="D48">
        <v>7.83</v>
      </c>
      <c r="E48">
        <v>5.7000000000000002E-2</v>
      </c>
      <c r="F48">
        <v>7.0000000000000007E-2</v>
      </c>
      <c r="G48">
        <v>4</v>
      </c>
      <c r="H48">
        <v>0.5</v>
      </c>
      <c r="I48">
        <v>1.083</v>
      </c>
      <c r="J48">
        <v>0.83</v>
      </c>
      <c r="K48">
        <v>0.375</v>
      </c>
      <c r="L48">
        <v>0.33</v>
      </c>
      <c r="M48">
        <v>0.107</v>
      </c>
      <c r="N48">
        <v>0.13</v>
      </c>
      <c r="O48">
        <v>0.436</v>
      </c>
      <c r="P48" t="s">
        <v>1</v>
      </c>
      <c r="Q48" t="s">
        <v>1</v>
      </c>
    </row>
    <row r="49" spans="1:17" x14ac:dyDescent="0.3">
      <c r="A49">
        <v>919011</v>
      </c>
      <c r="B49" t="s">
        <v>0</v>
      </c>
      <c r="C49">
        <v>1</v>
      </c>
      <c r="D49">
        <v>7.83</v>
      </c>
      <c r="E49">
        <v>5.7000000000000002E-2</v>
      </c>
      <c r="F49">
        <v>7.0000000000000007E-2</v>
      </c>
      <c r="G49">
        <v>4</v>
      </c>
      <c r="H49">
        <v>0.5</v>
      </c>
      <c r="I49">
        <v>1.083</v>
      </c>
      <c r="J49">
        <v>0.83</v>
      </c>
      <c r="K49">
        <v>0.375</v>
      </c>
      <c r="L49">
        <v>0.24</v>
      </c>
      <c r="M49">
        <v>0.107</v>
      </c>
      <c r="N49">
        <v>0.13</v>
      </c>
      <c r="O49">
        <v>0.436</v>
      </c>
      <c r="P49" t="s">
        <v>1</v>
      </c>
      <c r="Q49" t="s">
        <v>1</v>
      </c>
    </row>
    <row r="50" spans="1:17" x14ac:dyDescent="0.3">
      <c r="A50">
        <v>919012</v>
      </c>
      <c r="B50" t="s">
        <v>0</v>
      </c>
      <c r="C50">
        <v>1</v>
      </c>
      <c r="D50">
        <v>7.83</v>
      </c>
      <c r="E50">
        <v>5.7000000000000002E-2</v>
      </c>
      <c r="F50">
        <v>7.0000000000000007E-2</v>
      </c>
      <c r="G50">
        <v>4</v>
      </c>
      <c r="H50">
        <v>0.5</v>
      </c>
      <c r="I50">
        <v>1.083</v>
      </c>
      <c r="J50">
        <v>0.83</v>
      </c>
      <c r="K50">
        <v>0.375</v>
      </c>
      <c r="L50">
        <v>0.24</v>
      </c>
      <c r="M50">
        <v>0.107</v>
      </c>
      <c r="N50">
        <v>0.13</v>
      </c>
      <c r="O50">
        <v>0.436</v>
      </c>
      <c r="P50" t="s">
        <v>1</v>
      </c>
      <c r="Q50" t="s">
        <v>1</v>
      </c>
    </row>
    <row r="51" spans="1:17" x14ac:dyDescent="0.3">
      <c r="A51">
        <v>919013</v>
      </c>
      <c r="B51" t="s">
        <v>0</v>
      </c>
      <c r="C51">
        <v>1</v>
      </c>
      <c r="D51">
        <v>7.83</v>
      </c>
      <c r="E51">
        <v>5.7000000000000002E-2</v>
      </c>
      <c r="F51">
        <v>7.0000000000000007E-2</v>
      </c>
      <c r="G51">
        <v>4</v>
      </c>
      <c r="H51">
        <v>0.5</v>
      </c>
      <c r="I51">
        <v>1.083</v>
      </c>
      <c r="J51">
        <v>0.83</v>
      </c>
      <c r="K51">
        <v>0.375</v>
      </c>
      <c r="L51">
        <v>0.24</v>
      </c>
      <c r="M51">
        <v>0.107</v>
      </c>
      <c r="N51">
        <v>0.13</v>
      </c>
      <c r="O51">
        <v>0.436</v>
      </c>
      <c r="P51" t="s">
        <v>1</v>
      </c>
      <c r="Q51" t="s">
        <v>1</v>
      </c>
    </row>
    <row r="52" spans="1:17" x14ac:dyDescent="0.3">
      <c r="A52">
        <v>919014</v>
      </c>
      <c r="B52" t="s">
        <v>0</v>
      </c>
      <c r="C52">
        <v>1</v>
      </c>
      <c r="D52">
        <v>7.83</v>
      </c>
      <c r="E52">
        <v>5.7000000000000002E-2</v>
      </c>
      <c r="F52">
        <v>7.0000000000000007E-2</v>
      </c>
      <c r="G52">
        <v>4</v>
      </c>
      <c r="H52">
        <v>0.5</v>
      </c>
      <c r="I52">
        <v>1.083</v>
      </c>
      <c r="J52">
        <v>0.83</v>
      </c>
      <c r="K52">
        <v>0.375</v>
      </c>
      <c r="L52">
        <v>0.24</v>
      </c>
      <c r="M52">
        <v>0.107</v>
      </c>
      <c r="N52">
        <v>0.13</v>
      </c>
      <c r="O52">
        <v>0.436</v>
      </c>
      <c r="P52" t="s">
        <v>1</v>
      </c>
      <c r="Q52" t="s">
        <v>1</v>
      </c>
    </row>
    <row r="53" spans="1:17" x14ac:dyDescent="0.3">
      <c r="A53">
        <v>919015</v>
      </c>
      <c r="B53" t="s">
        <v>0</v>
      </c>
      <c r="C53">
        <v>1</v>
      </c>
      <c r="D53">
        <v>7.83</v>
      </c>
      <c r="E53">
        <v>5.7000000000000002E-2</v>
      </c>
      <c r="F53">
        <v>7.0000000000000007E-2</v>
      </c>
      <c r="G53">
        <v>4</v>
      </c>
      <c r="H53">
        <v>0.5</v>
      </c>
      <c r="I53">
        <v>1.083</v>
      </c>
      <c r="J53">
        <v>0.83</v>
      </c>
      <c r="K53">
        <v>0.375</v>
      </c>
      <c r="L53">
        <v>0.24</v>
      </c>
      <c r="M53">
        <v>0.107</v>
      </c>
      <c r="N53">
        <v>0.13</v>
      </c>
      <c r="O53">
        <v>0.436</v>
      </c>
      <c r="P53" t="s">
        <v>1</v>
      </c>
      <c r="Q53" t="s">
        <v>1</v>
      </c>
    </row>
    <row r="54" spans="1:17" x14ac:dyDescent="0.3">
      <c r="A54">
        <v>919016</v>
      </c>
      <c r="B54" t="s">
        <v>0</v>
      </c>
      <c r="C54">
        <v>1</v>
      </c>
      <c r="D54">
        <v>7.83</v>
      </c>
      <c r="E54">
        <v>5.7000000000000002E-2</v>
      </c>
      <c r="F54">
        <v>7.0000000000000007E-2</v>
      </c>
      <c r="G54">
        <v>4</v>
      </c>
      <c r="H54">
        <v>0.5</v>
      </c>
      <c r="I54">
        <v>1.083</v>
      </c>
      <c r="J54">
        <v>0.83</v>
      </c>
      <c r="K54">
        <v>0.375</v>
      </c>
      <c r="L54">
        <v>0.24</v>
      </c>
      <c r="M54">
        <v>0.107</v>
      </c>
      <c r="N54">
        <v>0.13</v>
      </c>
      <c r="O54">
        <v>0.436</v>
      </c>
      <c r="P54" t="s">
        <v>1</v>
      </c>
      <c r="Q54" t="s">
        <v>1</v>
      </c>
    </row>
    <row r="55" spans="1:17" x14ac:dyDescent="0.3">
      <c r="A55">
        <v>919021</v>
      </c>
      <c r="B55" t="s">
        <v>0</v>
      </c>
      <c r="C55">
        <v>1</v>
      </c>
      <c r="D55">
        <v>7.2</v>
      </c>
      <c r="E55">
        <v>0.123</v>
      </c>
      <c r="F55">
        <v>7.4999999999999997E-2</v>
      </c>
      <c r="G55">
        <v>4.6769999999999996</v>
      </c>
      <c r="H55">
        <v>0</v>
      </c>
      <c r="I55">
        <v>0.87</v>
      </c>
      <c r="J55">
        <v>0.57999999999999996</v>
      </c>
      <c r="K55">
        <v>0.27</v>
      </c>
      <c r="L55">
        <v>0.2</v>
      </c>
      <c r="M55">
        <v>0.11600000000000001</v>
      </c>
      <c r="N55">
        <v>0.17799999999999999</v>
      </c>
      <c r="O55">
        <v>0.59199999999999997</v>
      </c>
      <c r="P55" t="s">
        <v>1</v>
      </c>
      <c r="Q55" t="s">
        <v>1</v>
      </c>
    </row>
    <row r="56" spans="1:17" x14ac:dyDescent="0.3">
      <c r="A56">
        <v>919022</v>
      </c>
      <c r="B56" t="s">
        <v>0</v>
      </c>
      <c r="C56">
        <v>1</v>
      </c>
      <c r="D56">
        <v>7.2</v>
      </c>
      <c r="E56">
        <v>0.123</v>
      </c>
      <c r="F56">
        <v>7.4999999999999997E-2</v>
      </c>
      <c r="G56">
        <v>4.6769999999999996</v>
      </c>
      <c r="H56">
        <v>0</v>
      </c>
      <c r="I56">
        <v>0.87</v>
      </c>
      <c r="J56">
        <v>0.57999999999999996</v>
      </c>
      <c r="K56">
        <v>0.27</v>
      </c>
      <c r="L56">
        <v>0.2</v>
      </c>
      <c r="M56">
        <v>0.11600000000000001</v>
      </c>
      <c r="N56">
        <v>0.17799999999999999</v>
      </c>
      <c r="O56">
        <v>0.59199999999999997</v>
      </c>
      <c r="P56" t="s">
        <v>1</v>
      </c>
      <c r="Q56" t="s">
        <v>1</v>
      </c>
    </row>
    <row r="57" spans="1:17" x14ac:dyDescent="0.3">
      <c r="A57">
        <v>919031</v>
      </c>
      <c r="B57" t="s">
        <v>0</v>
      </c>
      <c r="C57">
        <v>1</v>
      </c>
      <c r="D57">
        <v>7.83</v>
      </c>
      <c r="E57">
        <v>5.7000000000000002E-2</v>
      </c>
      <c r="F57">
        <v>7.0000000000000007E-2</v>
      </c>
      <c r="G57">
        <v>4</v>
      </c>
      <c r="H57">
        <v>0.5</v>
      </c>
      <c r="I57">
        <v>1.083</v>
      </c>
      <c r="J57">
        <v>0.83</v>
      </c>
      <c r="K57">
        <v>0.375</v>
      </c>
      <c r="L57">
        <v>0.24</v>
      </c>
      <c r="M57">
        <v>0.107</v>
      </c>
      <c r="N57">
        <v>0.13</v>
      </c>
      <c r="O57">
        <v>0.436</v>
      </c>
      <c r="P57" t="s">
        <v>1</v>
      </c>
      <c r="Q57" t="s">
        <v>1</v>
      </c>
    </row>
    <row r="58" spans="1:17" x14ac:dyDescent="0.3">
      <c r="A58">
        <v>919032</v>
      </c>
      <c r="B58" t="s">
        <v>0</v>
      </c>
      <c r="C58">
        <v>1</v>
      </c>
      <c r="D58">
        <v>7.83</v>
      </c>
      <c r="E58">
        <v>5.7000000000000002E-2</v>
      </c>
      <c r="F58">
        <v>7.0000000000000007E-2</v>
      </c>
      <c r="G58">
        <v>4</v>
      </c>
      <c r="H58">
        <v>0.5</v>
      </c>
      <c r="I58">
        <v>1.083</v>
      </c>
      <c r="J58">
        <v>0.83</v>
      </c>
      <c r="K58">
        <v>0.375</v>
      </c>
      <c r="L58">
        <v>0.24</v>
      </c>
      <c r="M58">
        <v>0.107</v>
      </c>
      <c r="N58">
        <v>0.13</v>
      </c>
      <c r="O58">
        <v>0.436</v>
      </c>
      <c r="P58" t="s">
        <v>1</v>
      </c>
      <c r="Q58" t="s">
        <v>1</v>
      </c>
    </row>
    <row r="59" spans="1:17" x14ac:dyDescent="0.3">
      <c r="A59">
        <v>919041</v>
      </c>
      <c r="B59" t="s">
        <v>0</v>
      </c>
      <c r="C59">
        <v>1</v>
      </c>
      <c r="D59">
        <v>7.83</v>
      </c>
      <c r="E59">
        <v>5.7000000000000002E-2</v>
      </c>
      <c r="F59">
        <v>7.0000000000000007E-2</v>
      </c>
      <c r="G59">
        <v>4</v>
      </c>
      <c r="H59">
        <v>0.5</v>
      </c>
      <c r="I59">
        <v>1.083</v>
      </c>
      <c r="J59">
        <v>0.83</v>
      </c>
      <c r="K59">
        <v>0.375</v>
      </c>
      <c r="L59">
        <v>0.27685999999999999</v>
      </c>
      <c r="M59">
        <v>0.107</v>
      </c>
      <c r="N59">
        <v>0.13</v>
      </c>
      <c r="O59">
        <v>0.436</v>
      </c>
      <c r="P59" t="s">
        <v>1</v>
      </c>
      <c r="Q59" t="s">
        <v>1</v>
      </c>
    </row>
    <row r="60" spans="1:17" x14ac:dyDescent="0.3">
      <c r="A60">
        <v>919042</v>
      </c>
      <c r="B60" t="s">
        <v>0</v>
      </c>
      <c r="C60">
        <v>1</v>
      </c>
      <c r="D60">
        <v>7.83</v>
      </c>
      <c r="E60">
        <v>5.7000000000000002E-2</v>
      </c>
      <c r="F60">
        <v>7.0000000000000007E-2</v>
      </c>
      <c r="G60">
        <v>4</v>
      </c>
      <c r="H60">
        <v>0.5</v>
      </c>
      <c r="I60">
        <v>1.083</v>
      </c>
      <c r="J60">
        <v>0.83</v>
      </c>
      <c r="K60">
        <v>0.375</v>
      </c>
      <c r="L60">
        <v>0.27685999999999999</v>
      </c>
      <c r="M60">
        <v>0.107</v>
      </c>
      <c r="N60">
        <v>0.13</v>
      </c>
      <c r="O60">
        <v>0.436</v>
      </c>
      <c r="P60" t="s">
        <v>1</v>
      </c>
      <c r="Q60" t="s">
        <v>1</v>
      </c>
    </row>
    <row r="61" spans="1:17" x14ac:dyDescent="0.3">
      <c r="A61">
        <v>919043</v>
      </c>
      <c r="B61" t="s">
        <v>0</v>
      </c>
      <c r="C61">
        <v>1</v>
      </c>
      <c r="D61">
        <v>7.83</v>
      </c>
      <c r="E61">
        <v>5.7000000000000002E-2</v>
      </c>
      <c r="F61">
        <v>7.0000000000000007E-2</v>
      </c>
      <c r="G61">
        <v>4</v>
      </c>
      <c r="H61">
        <v>0.5</v>
      </c>
      <c r="I61">
        <v>1.083</v>
      </c>
      <c r="J61">
        <v>0.83</v>
      </c>
      <c r="K61">
        <v>0.375</v>
      </c>
      <c r="L61">
        <v>0.27685999999999999</v>
      </c>
      <c r="M61">
        <v>0.107</v>
      </c>
      <c r="N61">
        <v>0.13</v>
      </c>
      <c r="O61">
        <v>0.436</v>
      </c>
      <c r="P61" t="s">
        <v>1</v>
      </c>
      <c r="Q61" t="s">
        <v>1</v>
      </c>
    </row>
    <row r="62" spans="1:17" x14ac:dyDescent="0.3">
      <c r="A62">
        <v>919044</v>
      </c>
      <c r="B62" t="s">
        <v>0</v>
      </c>
      <c r="C62">
        <v>1</v>
      </c>
      <c r="D62">
        <v>7.83</v>
      </c>
      <c r="E62">
        <v>5.7000000000000002E-2</v>
      </c>
      <c r="F62">
        <v>7.0000000000000007E-2</v>
      </c>
      <c r="G62">
        <v>4</v>
      </c>
      <c r="H62">
        <v>0.5</v>
      </c>
      <c r="I62">
        <v>1.083</v>
      </c>
      <c r="J62">
        <v>0.83</v>
      </c>
      <c r="K62">
        <v>0.375</v>
      </c>
      <c r="L62">
        <v>0.27685999999999999</v>
      </c>
      <c r="M62">
        <v>0.107</v>
      </c>
      <c r="N62">
        <v>0.13</v>
      </c>
      <c r="O62">
        <v>0.436</v>
      </c>
      <c r="P62" t="s">
        <v>1</v>
      </c>
      <c r="Q62" t="s">
        <v>1</v>
      </c>
    </row>
    <row r="63" spans="1:17" x14ac:dyDescent="0.3">
      <c r="A63">
        <v>919045</v>
      </c>
      <c r="B63" t="s">
        <v>0</v>
      </c>
      <c r="C63">
        <v>1</v>
      </c>
      <c r="D63">
        <v>7.83</v>
      </c>
      <c r="E63">
        <v>5.7000000000000002E-2</v>
      </c>
      <c r="F63">
        <v>7.0000000000000007E-2</v>
      </c>
      <c r="G63">
        <v>4</v>
      </c>
      <c r="H63">
        <v>0.5</v>
      </c>
      <c r="I63">
        <v>1.083</v>
      </c>
      <c r="J63">
        <v>0.83</v>
      </c>
      <c r="K63">
        <v>0.375</v>
      </c>
      <c r="L63">
        <v>0.27685999999999999</v>
      </c>
      <c r="M63">
        <v>0.107</v>
      </c>
      <c r="N63">
        <v>0.13</v>
      </c>
      <c r="O63">
        <v>0.436</v>
      </c>
      <c r="P63" t="s">
        <v>1</v>
      </c>
      <c r="Q63" t="s">
        <v>1</v>
      </c>
    </row>
    <row r="64" spans="1:17" x14ac:dyDescent="0.3">
      <c r="A64">
        <v>919046</v>
      </c>
      <c r="B64" t="s">
        <v>0</v>
      </c>
      <c r="C64">
        <v>1</v>
      </c>
      <c r="D64">
        <v>7.83</v>
      </c>
      <c r="E64">
        <v>5.7000000000000002E-2</v>
      </c>
      <c r="F64">
        <v>7.0000000000000007E-2</v>
      </c>
      <c r="G64">
        <v>4</v>
      </c>
      <c r="H64">
        <v>0.5</v>
      </c>
      <c r="I64">
        <v>1.083</v>
      </c>
      <c r="J64">
        <v>0.83</v>
      </c>
      <c r="K64">
        <v>0.375</v>
      </c>
      <c r="L64">
        <v>0.27685999999999999</v>
      </c>
      <c r="M64">
        <v>0.107</v>
      </c>
      <c r="N64">
        <v>0.13</v>
      </c>
      <c r="O64">
        <v>0.436</v>
      </c>
      <c r="P64" t="s">
        <v>1</v>
      </c>
      <c r="Q64" t="s">
        <v>1</v>
      </c>
    </row>
    <row r="65" spans="1:29" x14ac:dyDescent="0.3">
      <c r="A65">
        <v>919051</v>
      </c>
      <c r="B65" t="s">
        <v>0</v>
      </c>
      <c r="C65">
        <v>1</v>
      </c>
      <c r="D65">
        <v>7.83</v>
      </c>
      <c r="E65">
        <v>5.7000000000000002E-2</v>
      </c>
      <c r="F65">
        <v>7.0000000000000007E-2</v>
      </c>
      <c r="G65">
        <v>4</v>
      </c>
      <c r="H65">
        <v>0.5</v>
      </c>
      <c r="I65">
        <v>1.083</v>
      </c>
      <c r="J65">
        <v>0.83</v>
      </c>
      <c r="K65">
        <v>0.375</v>
      </c>
      <c r="L65">
        <v>0.27685999999999999</v>
      </c>
      <c r="M65">
        <v>0.107</v>
      </c>
      <c r="N65">
        <v>0.13</v>
      </c>
      <c r="O65">
        <v>0.436</v>
      </c>
      <c r="P65" t="s">
        <v>1</v>
      </c>
      <c r="Q65" t="s">
        <v>1</v>
      </c>
    </row>
    <row r="66" spans="1:29" x14ac:dyDescent="0.3">
      <c r="A66">
        <v>919052</v>
      </c>
      <c r="B66" t="s">
        <v>0</v>
      </c>
      <c r="C66">
        <v>1</v>
      </c>
      <c r="D66">
        <v>6.6</v>
      </c>
      <c r="E66">
        <v>0.05</v>
      </c>
      <c r="F66">
        <v>0.155</v>
      </c>
      <c r="G66">
        <v>2</v>
      </c>
      <c r="H66">
        <v>0</v>
      </c>
      <c r="I66">
        <v>1.1299999999999999</v>
      </c>
      <c r="J66">
        <v>0.73399999999999999</v>
      </c>
      <c r="K66">
        <v>0.26</v>
      </c>
      <c r="L66">
        <v>0.17</v>
      </c>
      <c r="M66">
        <v>0.104</v>
      </c>
      <c r="N66">
        <v>0.19400000000000001</v>
      </c>
      <c r="O66">
        <v>0.68500000000000005</v>
      </c>
      <c r="P66" t="s">
        <v>1</v>
      </c>
      <c r="Q66" t="s">
        <v>1</v>
      </c>
    </row>
    <row r="67" spans="1:29" x14ac:dyDescent="0.3">
      <c r="A67">
        <v>919061</v>
      </c>
      <c r="B67" t="s">
        <v>0</v>
      </c>
      <c r="C67">
        <v>1</v>
      </c>
      <c r="D67">
        <v>6.6</v>
      </c>
      <c r="E67">
        <v>0.05</v>
      </c>
      <c r="F67">
        <v>0.155</v>
      </c>
      <c r="G67">
        <v>2</v>
      </c>
      <c r="H67">
        <v>0</v>
      </c>
      <c r="I67">
        <v>1.1299999999999999</v>
      </c>
      <c r="J67">
        <v>0.73399999999999999</v>
      </c>
      <c r="K67">
        <v>0.26</v>
      </c>
      <c r="L67">
        <v>0.17</v>
      </c>
      <c r="M67">
        <v>0.104</v>
      </c>
      <c r="N67">
        <v>0.19400000000000001</v>
      </c>
      <c r="O67">
        <v>0.68500000000000005</v>
      </c>
      <c r="P67" t="s">
        <v>1</v>
      </c>
      <c r="Q67" t="s">
        <v>1</v>
      </c>
    </row>
    <row r="68" spans="1:29" x14ac:dyDescent="0.3">
      <c r="A68">
        <v>919062</v>
      </c>
      <c r="B68" t="s">
        <v>0</v>
      </c>
      <c r="C68">
        <v>1</v>
      </c>
      <c r="D68">
        <v>6.6</v>
      </c>
      <c r="E68">
        <v>0.05</v>
      </c>
      <c r="F68">
        <v>0.155</v>
      </c>
      <c r="G68">
        <v>2</v>
      </c>
      <c r="H68">
        <v>0</v>
      </c>
      <c r="I68">
        <v>1.1299999999999999</v>
      </c>
      <c r="J68">
        <v>0.73399999999999999</v>
      </c>
      <c r="K68">
        <v>0.26</v>
      </c>
      <c r="L68">
        <v>0.17</v>
      </c>
      <c r="M68">
        <v>0.104</v>
      </c>
      <c r="N68">
        <v>0.19400000000000001</v>
      </c>
      <c r="O68">
        <v>0.68500000000000005</v>
      </c>
      <c r="P68" t="s">
        <v>1</v>
      </c>
      <c r="Q68" t="s">
        <v>1</v>
      </c>
    </row>
    <row r="69" spans="1:29" x14ac:dyDescent="0.3">
      <c r="A69">
        <v>919071</v>
      </c>
      <c r="B69" t="s">
        <v>0</v>
      </c>
      <c r="C69">
        <v>1</v>
      </c>
      <c r="D69">
        <v>6.6</v>
      </c>
      <c r="E69">
        <v>0.05</v>
      </c>
      <c r="F69">
        <v>0.155</v>
      </c>
      <c r="G69">
        <v>2</v>
      </c>
      <c r="H69">
        <v>0</v>
      </c>
      <c r="I69">
        <v>1.1299999999999999</v>
      </c>
      <c r="J69">
        <v>0.73399999999999999</v>
      </c>
      <c r="K69">
        <v>0.26</v>
      </c>
      <c r="L69">
        <v>0.17</v>
      </c>
      <c r="M69">
        <v>0.104</v>
      </c>
      <c r="N69">
        <v>0.19400000000000001</v>
      </c>
      <c r="O69">
        <v>0.68500000000000005</v>
      </c>
      <c r="P69" t="s">
        <v>1</v>
      </c>
      <c r="Q69" t="s">
        <v>1</v>
      </c>
    </row>
    <row r="70" spans="1:29" x14ac:dyDescent="0.3">
      <c r="A70">
        <v>919072</v>
      </c>
      <c r="B70" t="s">
        <v>0</v>
      </c>
      <c r="C70">
        <v>1</v>
      </c>
      <c r="D70">
        <v>6.6</v>
      </c>
      <c r="E70">
        <v>0.05</v>
      </c>
      <c r="F70">
        <v>0.155</v>
      </c>
      <c r="G70">
        <v>2</v>
      </c>
      <c r="H70">
        <v>0</v>
      </c>
      <c r="I70">
        <v>1.1299999999999999</v>
      </c>
      <c r="J70">
        <v>0.73399999999999999</v>
      </c>
      <c r="K70">
        <v>0.26</v>
      </c>
      <c r="L70">
        <v>0.17</v>
      </c>
      <c r="M70">
        <v>0.104</v>
      </c>
      <c r="N70">
        <v>0.19400000000000001</v>
      </c>
      <c r="O70">
        <v>0.68500000000000005</v>
      </c>
      <c r="P70" t="s">
        <v>1</v>
      </c>
      <c r="Q70" t="s">
        <v>1</v>
      </c>
    </row>
    <row r="71" spans="1:29" x14ac:dyDescent="0.3">
      <c r="A71">
        <v>919081</v>
      </c>
      <c r="B71" t="s">
        <v>0</v>
      </c>
      <c r="C71">
        <v>1</v>
      </c>
      <c r="D71">
        <v>6.6</v>
      </c>
      <c r="E71">
        <v>0.05</v>
      </c>
      <c r="F71">
        <v>0.155</v>
      </c>
      <c r="G71">
        <v>2</v>
      </c>
      <c r="H71">
        <v>0</v>
      </c>
      <c r="I71">
        <v>1.1299999999999999</v>
      </c>
      <c r="J71">
        <v>0.73399999999999999</v>
      </c>
      <c r="K71">
        <v>0.26</v>
      </c>
      <c r="L71">
        <v>0.17</v>
      </c>
      <c r="M71">
        <v>0.104</v>
      </c>
      <c r="N71">
        <v>0.19400000000000001</v>
      </c>
      <c r="O71">
        <v>0.68500000000000005</v>
      </c>
      <c r="P71" t="s">
        <v>1</v>
      </c>
      <c r="Q71" t="s">
        <v>1</v>
      </c>
    </row>
    <row r="72" spans="1:29" x14ac:dyDescent="0.3">
      <c r="A72">
        <v>919082</v>
      </c>
      <c r="B72" t="s">
        <v>0</v>
      </c>
      <c r="C72">
        <v>1</v>
      </c>
      <c r="D72">
        <v>6.6</v>
      </c>
      <c r="E72">
        <v>0.05</v>
      </c>
      <c r="F72">
        <v>0.155</v>
      </c>
      <c r="G72">
        <v>2</v>
      </c>
      <c r="H72">
        <v>0</v>
      </c>
      <c r="I72">
        <v>1.1299999999999999</v>
      </c>
      <c r="J72">
        <v>0.73399999999999999</v>
      </c>
      <c r="K72">
        <v>0.26</v>
      </c>
      <c r="L72">
        <v>0.17</v>
      </c>
      <c r="M72">
        <v>0.104</v>
      </c>
      <c r="N72">
        <v>0.19400000000000001</v>
      </c>
      <c r="O72">
        <v>0.68500000000000005</v>
      </c>
      <c r="P72" t="s">
        <v>1</v>
      </c>
      <c r="Q72" t="s">
        <v>1</v>
      </c>
    </row>
    <row r="73" spans="1:29" x14ac:dyDescent="0.3">
      <c r="A73">
        <v>919091</v>
      </c>
      <c r="B73" t="s">
        <v>0</v>
      </c>
      <c r="C73">
        <v>1</v>
      </c>
      <c r="D73">
        <v>6.6</v>
      </c>
      <c r="E73">
        <v>0.05</v>
      </c>
      <c r="F73">
        <v>0.155</v>
      </c>
      <c r="G73">
        <v>2</v>
      </c>
      <c r="H73">
        <v>0</v>
      </c>
      <c r="I73">
        <v>1.1299999999999999</v>
      </c>
      <c r="J73">
        <v>0.73399999999999999</v>
      </c>
      <c r="K73">
        <v>0.26</v>
      </c>
      <c r="L73">
        <v>0.17</v>
      </c>
      <c r="M73">
        <v>0.104</v>
      </c>
      <c r="N73">
        <v>0.19400000000000001</v>
      </c>
      <c r="O73">
        <v>0.68500000000000005</v>
      </c>
      <c r="P73" t="s">
        <v>1</v>
      </c>
      <c r="Q73" t="s">
        <v>1</v>
      </c>
    </row>
    <row r="74" spans="1:29" x14ac:dyDescent="0.3">
      <c r="A74">
        <v>919092</v>
      </c>
      <c r="B74" t="s">
        <v>0</v>
      </c>
      <c r="C74">
        <v>1</v>
      </c>
      <c r="D74">
        <v>6.6</v>
      </c>
      <c r="E74">
        <v>0.05</v>
      </c>
      <c r="F74">
        <v>0.155</v>
      </c>
      <c r="G74">
        <v>2</v>
      </c>
      <c r="H74">
        <v>0</v>
      </c>
      <c r="I74">
        <v>1.1299999999999999</v>
      </c>
      <c r="J74">
        <v>0.73399999999999999</v>
      </c>
      <c r="K74">
        <v>0.26</v>
      </c>
      <c r="L74">
        <v>0.17</v>
      </c>
      <c r="M74">
        <v>0.104</v>
      </c>
      <c r="N74">
        <v>0.19400000000000001</v>
      </c>
      <c r="O74">
        <v>0.68500000000000005</v>
      </c>
      <c r="P74" t="s">
        <v>1</v>
      </c>
      <c r="Q74" t="s">
        <v>1</v>
      </c>
    </row>
    <row r="75" spans="1:29" x14ac:dyDescent="0.3">
      <c r="A75">
        <v>919101</v>
      </c>
      <c r="B75" t="s">
        <v>0</v>
      </c>
      <c r="C75">
        <v>1</v>
      </c>
      <c r="D75">
        <v>6.6</v>
      </c>
      <c r="E75">
        <v>0.05</v>
      </c>
      <c r="F75">
        <v>0.155</v>
      </c>
      <c r="G75">
        <v>2</v>
      </c>
      <c r="H75">
        <v>0</v>
      </c>
      <c r="I75">
        <v>1.1299999999999999</v>
      </c>
      <c r="J75">
        <v>0.73399999999999999</v>
      </c>
      <c r="K75">
        <v>0.26</v>
      </c>
      <c r="L75">
        <v>0.17</v>
      </c>
      <c r="M75">
        <v>0.104</v>
      </c>
      <c r="N75">
        <v>0.19400000000000001</v>
      </c>
      <c r="O75">
        <v>0.68500000000000005</v>
      </c>
      <c r="P75" t="s">
        <v>1</v>
      </c>
      <c r="Q75" t="s">
        <v>1</v>
      </c>
    </row>
    <row r="76" spans="1:29" x14ac:dyDescent="0.3">
      <c r="A76">
        <v>919102</v>
      </c>
      <c r="B76" t="s">
        <v>0</v>
      </c>
      <c r="C76">
        <v>1</v>
      </c>
      <c r="D76">
        <v>6.6</v>
      </c>
      <c r="E76">
        <v>0.05</v>
      </c>
      <c r="F76">
        <v>0.155</v>
      </c>
      <c r="G76">
        <v>2</v>
      </c>
      <c r="H76">
        <v>0</v>
      </c>
      <c r="I76">
        <v>1.1299999999999999</v>
      </c>
      <c r="J76">
        <v>0.73399999999999999</v>
      </c>
      <c r="K76">
        <v>0.26</v>
      </c>
      <c r="L76">
        <v>0.17</v>
      </c>
      <c r="M76">
        <v>0.104</v>
      </c>
      <c r="N76">
        <v>0.19400000000000001</v>
      </c>
      <c r="O76">
        <v>0.68500000000000005</v>
      </c>
      <c r="P76" t="s">
        <v>1</v>
      </c>
      <c r="Q76" t="s">
        <v>1</v>
      </c>
    </row>
    <row r="77" spans="1:29" s="2" customFormat="1" x14ac:dyDescent="0.3">
      <c r="A77" s="2">
        <v>920011</v>
      </c>
      <c r="B77" t="s">
        <v>0</v>
      </c>
      <c r="C77">
        <v>1</v>
      </c>
      <c r="D77">
        <v>7.83</v>
      </c>
      <c r="E77">
        <v>5.7000000000000002E-2</v>
      </c>
      <c r="F77">
        <v>7.0000000000000007E-2</v>
      </c>
      <c r="G77">
        <v>4</v>
      </c>
      <c r="H77">
        <v>0.5</v>
      </c>
      <c r="I77">
        <v>1.083</v>
      </c>
      <c r="J77">
        <v>0.83</v>
      </c>
      <c r="K77">
        <v>0.375</v>
      </c>
      <c r="L77">
        <v>0.24</v>
      </c>
      <c r="M77">
        <v>0.107</v>
      </c>
      <c r="N77">
        <v>0.13</v>
      </c>
      <c r="O77">
        <v>0.436</v>
      </c>
      <c r="P77" t="s">
        <v>1</v>
      </c>
      <c r="Q77" t="s">
        <v>1</v>
      </c>
      <c r="R77"/>
      <c r="S77"/>
      <c r="T77"/>
      <c r="U77"/>
      <c r="V77"/>
      <c r="W77"/>
      <c r="X77"/>
      <c r="Y77"/>
      <c r="Z77"/>
      <c r="AA77"/>
      <c r="AB77"/>
      <c r="AC77"/>
    </row>
    <row r="78" spans="1:29" s="2" customFormat="1" x14ac:dyDescent="0.3">
      <c r="A78" s="2">
        <v>920012</v>
      </c>
      <c r="B78" t="s">
        <v>0</v>
      </c>
      <c r="C78">
        <v>1</v>
      </c>
      <c r="D78">
        <v>7.83</v>
      </c>
      <c r="E78">
        <v>5.7000000000000002E-2</v>
      </c>
      <c r="F78">
        <v>7.0000000000000007E-2</v>
      </c>
      <c r="G78">
        <v>4</v>
      </c>
      <c r="H78">
        <v>0.5</v>
      </c>
      <c r="I78">
        <v>1.083</v>
      </c>
      <c r="J78">
        <v>0.83</v>
      </c>
      <c r="K78">
        <v>0.375</v>
      </c>
      <c r="L78">
        <v>0.24</v>
      </c>
      <c r="M78">
        <v>0.107</v>
      </c>
      <c r="N78">
        <v>0.13</v>
      </c>
      <c r="O78">
        <v>0.436</v>
      </c>
      <c r="P78" t="s">
        <v>1</v>
      </c>
      <c r="Q78" t="s">
        <v>1</v>
      </c>
      <c r="R78"/>
      <c r="S78"/>
      <c r="T78"/>
      <c r="U78"/>
      <c r="V78"/>
      <c r="W78"/>
      <c r="X78"/>
      <c r="Y78"/>
      <c r="Z78"/>
      <c r="AA78"/>
      <c r="AB78"/>
      <c r="AC78"/>
    </row>
    <row r="79" spans="1:29" s="2" customFormat="1" x14ac:dyDescent="0.3">
      <c r="A79" s="2">
        <v>920021</v>
      </c>
      <c r="B79" t="s">
        <v>0</v>
      </c>
      <c r="C79">
        <v>1</v>
      </c>
      <c r="D79">
        <v>7.83</v>
      </c>
      <c r="E79">
        <v>5.7000000000000002E-2</v>
      </c>
      <c r="F79">
        <v>7.0000000000000007E-2</v>
      </c>
      <c r="G79">
        <v>4</v>
      </c>
      <c r="H79">
        <v>0.5</v>
      </c>
      <c r="I79">
        <v>1.083</v>
      </c>
      <c r="J79">
        <v>0.83</v>
      </c>
      <c r="K79">
        <v>0.375</v>
      </c>
      <c r="L79">
        <v>0.24</v>
      </c>
      <c r="M79">
        <v>0.107</v>
      </c>
      <c r="N79">
        <v>0.13</v>
      </c>
      <c r="O79">
        <v>0.436</v>
      </c>
      <c r="P79" t="s">
        <v>1</v>
      </c>
      <c r="Q79" t="s">
        <v>1</v>
      </c>
      <c r="R79"/>
      <c r="S79"/>
      <c r="T79"/>
      <c r="U79"/>
      <c r="V79"/>
      <c r="W79"/>
      <c r="X79"/>
      <c r="Y79"/>
      <c r="Z79"/>
      <c r="AA79"/>
      <c r="AB79"/>
      <c r="AC79"/>
    </row>
    <row r="80" spans="1:29" s="2" customFormat="1" x14ac:dyDescent="0.3">
      <c r="A80" s="2">
        <v>920022</v>
      </c>
      <c r="B80" t="s">
        <v>0</v>
      </c>
      <c r="C80">
        <v>1</v>
      </c>
      <c r="D80">
        <v>7.83</v>
      </c>
      <c r="E80">
        <v>5.7000000000000002E-2</v>
      </c>
      <c r="F80">
        <v>7.0000000000000007E-2</v>
      </c>
      <c r="G80">
        <v>4</v>
      </c>
      <c r="H80">
        <v>0.5</v>
      </c>
      <c r="I80">
        <v>1.083</v>
      </c>
      <c r="J80">
        <v>0.83</v>
      </c>
      <c r="K80">
        <v>0.375</v>
      </c>
      <c r="L80">
        <v>0.24</v>
      </c>
      <c r="M80">
        <v>0.107</v>
      </c>
      <c r="N80">
        <v>0.13</v>
      </c>
      <c r="O80">
        <v>0.436</v>
      </c>
      <c r="P80" t="s">
        <v>1</v>
      </c>
      <c r="Q80" t="s">
        <v>1</v>
      </c>
      <c r="R80"/>
      <c r="S80"/>
      <c r="T80"/>
      <c r="U80"/>
      <c r="V80"/>
      <c r="W80"/>
      <c r="X80"/>
      <c r="Y80"/>
      <c r="Z80"/>
      <c r="AA80"/>
      <c r="AB80"/>
      <c r="AC80"/>
    </row>
    <row r="81" spans="1:29" x14ac:dyDescent="0.3">
      <c r="A81">
        <v>922011</v>
      </c>
      <c r="B81" t="s">
        <v>2</v>
      </c>
      <c r="C81">
        <v>1</v>
      </c>
      <c r="D81">
        <v>6.9</v>
      </c>
      <c r="E81">
        <v>0.19900000000000001</v>
      </c>
      <c r="F81">
        <v>0.45</v>
      </c>
      <c r="G81">
        <v>7.0000000000000007E-2</v>
      </c>
      <c r="H81">
        <v>3.8</v>
      </c>
      <c r="I81">
        <v>0</v>
      </c>
      <c r="J81">
        <v>2.2999999999999998</v>
      </c>
      <c r="K81">
        <v>2.21</v>
      </c>
      <c r="L81">
        <v>0.28999999999999998</v>
      </c>
      <c r="M81">
        <v>0.46</v>
      </c>
      <c r="N81">
        <v>0.17</v>
      </c>
      <c r="O81">
        <v>0.16700000000000001</v>
      </c>
      <c r="P81">
        <v>0.08</v>
      </c>
      <c r="Q81">
        <v>0.56000000000000005</v>
      </c>
      <c r="R81" t="s">
        <v>1</v>
      </c>
      <c r="S81" t="s">
        <v>1</v>
      </c>
    </row>
    <row r="82" spans="1:29" x14ac:dyDescent="0.3">
      <c r="A82">
        <v>922012</v>
      </c>
      <c r="B82" t="s">
        <v>2</v>
      </c>
      <c r="C82">
        <v>1</v>
      </c>
      <c r="D82">
        <v>6.9</v>
      </c>
      <c r="E82">
        <v>0.19900000000000001</v>
      </c>
      <c r="F82">
        <v>0.45</v>
      </c>
      <c r="G82">
        <v>7.0000000000000007E-2</v>
      </c>
      <c r="H82">
        <v>3.8</v>
      </c>
      <c r="I82">
        <v>0</v>
      </c>
      <c r="J82">
        <v>2.2999999999999998</v>
      </c>
      <c r="K82">
        <v>2.21</v>
      </c>
      <c r="L82">
        <v>0.28999999999999998</v>
      </c>
      <c r="M82">
        <v>0.46</v>
      </c>
      <c r="N82">
        <v>0.17</v>
      </c>
      <c r="O82">
        <v>0.16700000000000001</v>
      </c>
      <c r="P82">
        <v>0.08</v>
      </c>
      <c r="Q82">
        <v>0.56000000000000005</v>
      </c>
      <c r="R82" t="s">
        <v>1</v>
      </c>
      <c r="S82" t="s">
        <v>1</v>
      </c>
    </row>
    <row r="83" spans="1:29" x14ac:dyDescent="0.3">
      <c r="A83">
        <v>923011</v>
      </c>
      <c r="B83" t="s">
        <v>0</v>
      </c>
      <c r="C83">
        <v>1</v>
      </c>
      <c r="D83">
        <v>7.83</v>
      </c>
      <c r="E83">
        <v>5.7000000000000002E-2</v>
      </c>
      <c r="F83">
        <v>7.0000000000000007E-2</v>
      </c>
      <c r="G83">
        <v>4</v>
      </c>
      <c r="H83">
        <v>0.5</v>
      </c>
      <c r="I83">
        <v>1.083</v>
      </c>
      <c r="J83">
        <v>0.83</v>
      </c>
      <c r="K83">
        <v>0.375</v>
      </c>
      <c r="L83">
        <v>0.26200000000000001</v>
      </c>
      <c r="M83">
        <v>0.107</v>
      </c>
      <c r="N83">
        <v>0.13</v>
      </c>
      <c r="O83">
        <v>0.436</v>
      </c>
      <c r="P83" t="s">
        <v>1</v>
      </c>
      <c r="Q83" t="s">
        <v>1</v>
      </c>
    </row>
    <row r="84" spans="1:29" x14ac:dyDescent="0.3">
      <c r="A84">
        <v>923012</v>
      </c>
      <c r="B84" t="s">
        <v>0</v>
      </c>
      <c r="C84">
        <v>1</v>
      </c>
      <c r="D84">
        <v>7.83</v>
      </c>
      <c r="E84">
        <v>5.7000000000000002E-2</v>
      </c>
      <c r="F84">
        <v>7.0000000000000007E-2</v>
      </c>
      <c r="G84">
        <v>4</v>
      </c>
      <c r="H84">
        <v>0.5</v>
      </c>
      <c r="I84">
        <v>1.083</v>
      </c>
      <c r="J84">
        <v>0.83</v>
      </c>
      <c r="K84">
        <v>0.375</v>
      </c>
      <c r="L84">
        <v>0.26200000000000001</v>
      </c>
      <c r="M84">
        <v>0.107</v>
      </c>
      <c r="N84">
        <v>0.13</v>
      </c>
      <c r="O84">
        <v>0.436</v>
      </c>
      <c r="P84" t="s">
        <v>1</v>
      </c>
      <c r="Q84" t="s">
        <v>1</v>
      </c>
    </row>
    <row r="85" spans="1:29" x14ac:dyDescent="0.3">
      <c r="A85">
        <v>923013</v>
      </c>
      <c r="B85" t="s">
        <v>0</v>
      </c>
      <c r="C85">
        <v>1</v>
      </c>
      <c r="D85">
        <v>7.83</v>
      </c>
      <c r="E85">
        <v>5.7000000000000002E-2</v>
      </c>
      <c r="F85">
        <v>7.0000000000000007E-2</v>
      </c>
      <c r="G85">
        <v>4</v>
      </c>
      <c r="H85">
        <v>0.5</v>
      </c>
      <c r="I85">
        <v>1.083</v>
      </c>
      <c r="J85">
        <v>0.83</v>
      </c>
      <c r="K85">
        <v>0.375</v>
      </c>
      <c r="L85">
        <v>0.26200000000000001</v>
      </c>
      <c r="M85">
        <v>0.107</v>
      </c>
      <c r="N85">
        <v>0.13</v>
      </c>
      <c r="O85">
        <v>0.436</v>
      </c>
      <c r="P85" t="s">
        <v>1</v>
      </c>
      <c r="Q85" t="s">
        <v>1</v>
      </c>
    </row>
    <row r="86" spans="1:29" x14ac:dyDescent="0.3">
      <c r="A86">
        <v>923014</v>
      </c>
      <c r="B86" t="s">
        <v>0</v>
      </c>
      <c r="C86">
        <v>1</v>
      </c>
      <c r="D86">
        <v>7.83</v>
      </c>
      <c r="E86">
        <v>5.7000000000000002E-2</v>
      </c>
      <c r="F86">
        <v>7.0000000000000007E-2</v>
      </c>
      <c r="G86">
        <v>4</v>
      </c>
      <c r="H86">
        <v>0.5</v>
      </c>
      <c r="I86">
        <v>1.083</v>
      </c>
      <c r="J86">
        <v>0.83</v>
      </c>
      <c r="K86">
        <v>0.375</v>
      </c>
      <c r="L86">
        <v>0.26200000000000001</v>
      </c>
      <c r="M86">
        <v>0.107</v>
      </c>
      <c r="N86">
        <v>0.13</v>
      </c>
      <c r="O86">
        <v>0.436</v>
      </c>
      <c r="P86" t="s">
        <v>1</v>
      </c>
      <c r="Q86" t="s">
        <v>1</v>
      </c>
    </row>
    <row r="87" spans="1:29" x14ac:dyDescent="0.3">
      <c r="A87">
        <v>923015</v>
      </c>
      <c r="B87" t="s">
        <v>0</v>
      </c>
      <c r="C87">
        <v>1</v>
      </c>
      <c r="D87">
        <v>7.83</v>
      </c>
      <c r="E87">
        <v>5.7000000000000002E-2</v>
      </c>
      <c r="F87">
        <v>7.0000000000000007E-2</v>
      </c>
      <c r="G87">
        <v>4</v>
      </c>
      <c r="H87">
        <v>0.5</v>
      </c>
      <c r="I87">
        <v>1.083</v>
      </c>
      <c r="J87">
        <v>0.83</v>
      </c>
      <c r="K87">
        <v>0.375</v>
      </c>
      <c r="L87">
        <v>0.26200000000000001</v>
      </c>
      <c r="M87">
        <v>0.107</v>
      </c>
      <c r="N87">
        <v>0.13</v>
      </c>
      <c r="O87">
        <v>0.436</v>
      </c>
      <c r="P87" t="s">
        <v>1</v>
      </c>
      <c r="Q87" t="s">
        <v>1</v>
      </c>
    </row>
    <row r="88" spans="1:29" x14ac:dyDescent="0.3">
      <c r="A88">
        <v>923016</v>
      </c>
      <c r="B88" t="s">
        <v>0</v>
      </c>
      <c r="C88">
        <v>1</v>
      </c>
      <c r="D88">
        <v>7.83</v>
      </c>
      <c r="E88">
        <v>5.7000000000000002E-2</v>
      </c>
      <c r="F88">
        <v>7.0000000000000007E-2</v>
      </c>
      <c r="G88">
        <v>4</v>
      </c>
      <c r="H88">
        <v>0.5</v>
      </c>
      <c r="I88">
        <v>1.083</v>
      </c>
      <c r="J88">
        <v>0.83</v>
      </c>
      <c r="K88">
        <v>0.375</v>
      </c>
      <c r="L88">
        <v>0.26200000000000001</v>
      </c>
      <c r="M88">
        <v>0.107</v>
      </c>
      <c r="N88">
        <v>0.13</v>
      </c>
      <c r="O88">
        <v>0.436</v>
      </c>
      <c r="P88" t="s">
        <v>1</v>
      </c>
      <c r="Q88" t="s">
        <v>1</v>
      </c>
    </row>
    <row r="89" spans="1:29" x14ac:dyDescent="0.3">
      <c r="A89">
        <v>923017</v>
      </c>
      <c r="B89" t="s">
        <v>0</v>
      </c>
      <c r="C89">
        <v>1</v>
      </c>
      <c r="D89">
        <v>7.83</v>
      </c>
      <c r="E89">
        <v>5.7000000000000002E-2</v>
      </c>
      <c r="F89">
        <v>7.0000000000000007E-2</v>
      </c>
      <c r="G89">
        <v>4</v>
      </c>
      <c r="H89">
        <v>0.5</v>
      </c>
      <c r="I89">
        <v>1.083</v>
      </c>
      <c r="J89">
        <v>0.83</v>
      </c>
      <c r="K89">
        <v>0.375</v>
      </c>
      <c r="L89">
        <v>0.26200000000000001</v>
      </c>
      <c r="M89">
        <v>0.107</v>
      </c>
      <c r="N89">
        <v>0.13</v>
      </c>
      <c r="O89">
        <v>0.436</v>
      </c>
      <c r="P89" t="s">
        <v>1</v>
      </c>
      <c r="Q89" t="s">
        <v>1</v>
      </c>
    </row>
    <row r="90" spans="1:29" x14ac:dyDescent="0.3">
      <c r="A90">
        <v>923018</v>
      </c>
      <c r="B90" t="s">
        <v>0</v>
      </c>
      <c r="C90">
        <v>1</v>
      </c>
      <c r="D90">
        <v>7.83</v>
      </c>
      <c r="E90">
        <v>5.7000000000000002E-2</v>
      </c>
      <c r="F90">
        <v>7.0000000000000007E-2</v>
      </c>
      <c r="G90">
        <v>4</v>
      </c>
      <c r="H90">
        <v>0.5</v>
      </c>
      <c r="I90">
        <v>1.083</v>
      </c>
      <c r="J90">
        <v>0.83</v>
      </c>
      <c r="K90">
        <v>0.375</v>
      </c>
      <c r="L90">
        <v>0.26200000000000001</v>
      </c>
      <c r="M90">
        <v>0.107</v>
      </c>
      <c r="N90">
        <v>0.13</v>
      </c>
      <c r="O90">
        <v>0.436</v>
      </c>
      <c r="P90" t="s">
        <v>1</v>
      </c>
      <c r="Q90" t="s">
        <v>1</v>
      </c>
    </row>
    <row r="91" spans="1:29" x14ac:dyDescent="0.3">
      <c r="A91">
        <v>924001</v>
      </c>
      <c r="B91" t="s">
        <v>2</v>
      </c>
      <c r="C91">
        <v>1</v>
      </c>
      <c r="D91">
        <v>6.9</v>
      </c>
      <c r="E91">
        <v>0.19900000000000001</v>
      </c>
      <c r="F91">
        <v>0.45</v>
      </c>
      <c r="G91">
        <v>7.0000000000000007E-2</v>
      </c>
      <c r="H91">
        <v>3.8</v>
      </c>
      <c r="I91">
        <v>0</v>
      </c>
      <c r="J91">
        <v>2.2999999999999998</v>
      </c>
      <c r="K91">
        <v>2.21</v>
      </c>
      <c r="L91">
        <v>0.28999999999999998</v>
      </c>
      <c r="M91">
        <v>0.46</v>
      </c>
      <c r="N91">
        <v>0.22</v>
      </c>
      <c r="O91">
        <v>0.16700000000000001</v>
      </c>
      <c r="P91">
        <v>0.08</v>
      </c>
      <c r="Q91">
        <v>0.56000000000000005</v>
      </c>
      <c r="R91" t="s">
        <v>1</v>
      </c>
      <c r="S91" t="s">
        <v>1</v>
      </c>
    </row>
    <row r="92" spans="1:29" x14ac:dyDescent="0.3">
      <c r="A92">
        <v>924002</v>
      </c>
      <c r="B92" t="s">
        <v>2</v>
      </c>
      <c r="C92">
        <v>1</v>
      </c>
      <c r="D92">
        <v>6.9</v>
      </c>
      <c r="E92">
        <v>0.19900000000000001</v>
      </c>
      <c r="F92">
        <v>0.45</v>
      </c>
      <c r="G92">
        <v>7.0000000000000007E-2</v>
      </c>
      <c r="H92">
        <v>3.8</v>
      </c>
      <c r="I92">
        <v>0</v>
      </c>
      <c r="J92">
        <v>2.2999999999999998</v>
      </c>
      <c r="K92">
        <v>2.21</v>
      </c>
      <c r="L92">
        <v>0.28999999999999998</v>
      </c>
      <c r="M92">
        <v>0.46</v>
      </c>
      <c r="N92">
        <v>0.22</v>
      </c>
      <c r="O92">
        <v>0.16700000000000001</v>
      </c>
      <c r="P92">
        <v>0.08</v>
      </c>
      <c r="Q92">
        <v>0.56000000000000005</v>
      </c>
      <c r="R92" t="s">
        <v>1</v>
      </c>
      <c r="S92" t="s">
        <v>1</v>
      </c>
    </row>
    <row r="93" spans="1:29" s="2" customFormat="1" x14ac:dyDescent="0.3">
      <c r="A93" s="2">
        <v>924002</v>
      </c>
      <c r="B93" t="s">
        <v>2</v>
      </c>
      <c r="C93">
        <v>2</v>
      </c>
      <c r="D93">
        <v>6.9</v>
      </c>
      <c r="E93">
        <v>0.19900000000000001</v>
      </c>
      <c r="F93">
        <v>0.45</v>
      </c>
      <c r="G93">
        <v>7.0000000000000007E-2</v>
      </c>
      <c r="H93">
        <v>3.8</v>
      </c>
      <c r="I93">
        <v>0</v>
      </c>
      <c r="J93">
        <v>2.2999999999999998</v>
      </c>
      <c r="K93">
        <v>2.21</v>
      </c>
      <c r="L93">
        <v>0.28999999999999998</v>
      </c>
      <c r="M93">
        <v>0.46</v>
      </c>
      <c r="N93">
        <v>0.22</v>
      </c>
      <c r="O93">
        <v>0.16700000000000001</v>
      </c>
      <c r="P93">
        <v>0.08</v>
      </c>
      <c r="Q93">
        <v>0.56000000000000005</v>
      </c>
      <c r="R93" t="s">
        <v>1</v>
      </c>
      <c r="S93" t="s">
        <v>1</v>
      </c>
      <c r="T93"/>
      <c r="U93"/>
      <c r="V93"/>
      <c r="W93"/>
      <c r="X93"/>
      <c r="Y93"/>
      <c r="Z93"/>
      <c r="AA93"/>
      <c r="AB93"/>
      <c r="AC93"/>
    </row>
    <row r="94" spans="1:29" x14ac:dyDescent="0.3">
      <c r="A94">
        <v>926011</v>
      </c>
      <c r="B94" t="s">
        <v>2</v>
      </c>
      <c r="C94">
        <v>1</v>
      </c>
      <c r="D94">
        <v>4.76</v>
      </c>
      <c r="E94">
        <v>0.04</v>
      </c>
      <c r="F94">
        <v>0.42599999999999999</v>
      </c>
      <c r="G94">
        <v>6.7000000000000004E-2</v>
      </c>
      <c r="H94">
        <v>3.4</v>
      </c>
      <c r="I94">
        <v>0</v>
      </c>
      <c r="J94">
        <v>1.825</v>
      </c>
      <c r="K94">
        <v>1.7509999999999999</v>
      </c>
      <c r="L94">
        <v>0.27500000000000002</v>
      </c>
      <c r="M94">
        <v>0.41699999999999998</v>
      </c>
      <c r="N94">
        <v>0.20599999999999999</v>
      </c>
      <c r="O94">
        <v>0.16900000000000001</v>
      </c>
      <c r="P94">
        <v>0.09</v>
      </c>
      <c r="Q94">
        <v>0.4</v>
      </c>
      <c r="R94" t="s">
        <v>1</v>
      </c>
      <c r="S94" t="s">
        <v>1</v>
      </c>
    </row>
    <row r="95" spans="1:29" x14ac:dyDescent="0.3">
      <c r="A95">
        <v>926012</v>
      </c>
      <c r="B95" t="s">
        <v>2</v>
      </c>
      <c r="C95">
        <v>1</v>
      </c>
      <c r="D95">
        <v>4.76</v>
      </c>
      <c r="E95">
        <v>0.04</v>
      </c>
      <c r="F95">
        <v>0.42599999999999999</v>
      </c>
      <c r="G95">
        <v>6.7000000000000004E-2</v>
      </c>
      <c r="H95">
        <v>3.4</v>
      </c>
      <c r="I95">
        <v>0</v>
      </c>
      <c r="J95">
        <v>1.825</v>
      </c>
      <c r="K95">
        <v>1.7509999999999999</v>
      </c>
      <c r="L95">
        <v>0.27500000000000002</v>
      </c>
      <c r="M95">
        <v>0.41699999999999998</v>
      </c>
      <c r="N95">
        <v>0.20599999999999999</v>
      </c>
      <c r="O95">
        <v>0.16900000000000001</v>
      </c>
      <c r="P95">
        <v>0.09</v>
      </c>
      <c r="Q95">
        <v>0.4</v>
      </c>
      <c r="R95" t="s">
        <v>1</v>
      </c>
      <c r="S95" t="s">
        <v>1</v>
      </c>
    </row>
    <row r="96" spans="1:29" x14ac:dyDescent="0.3">
      <c r="A96">
        <v>926013</v>
      </c>
      <c r="B96" t="s">
        <v>2</v>
      </c>
      <c r="C96">
        <v>1</v>
      </c>
      <c r="D96">
        <v>4.76</v>
      </c>
      <c r="E96">
        <v>0.04</v>
      </c>
      <c r="F96">
        <v>0.42599999999999999</v>
      </c>
      <c r="G96">
        <v>6.7000000000000004E-2</v>
      </c>
      <c r="H96">
        <v>3.4</v>
      </c>
      <c r="I96">
        <v>0</v>
      </c>
      <c r="J96">
        <v>1.825</v>
      </c>
      <c r="K96">
        <v>1.7509999999999999</v>
      </c>
      <c r="L96">
        <v>0.27500000000000002</v>
      </c>
      <c r="M96">
        <v>0.41699999999999998</v>
      </c>
      <c r="N96">
        <v>0.20599999999999999</v>
      </c>
      <c r="O96">
        <v>0.16900000000000001</v>
      </c>
      <c r="P96">
        <v>0.09</v>
      </c>
      <c r="Q96">
        <v>0.4</v>
      </c>
      <c r="R96" t="s">
        <v>1</v>
      </c>
      <c r="S96" t="s">
        <v>1</v>
      </c>
    </row>
    <row r="97" spans="1:19" x14ac:dyDescent="0.3">
      <c r="A97">
        <v>926014</v>
      </c>
      <c r="B97" t="s">
        <v>2</v>
      </c>
      <c r="C97">
        <v>1</v>
      </c>
      <c r="D97">
        <v>4.76</v>
      </c>
      <c r="E97">
        <v>0.04</v>
      </c>
      <c r="F97">
        <v>0.42599999999999999</v>
      </c>
      <c r="G97">
        <v>6.7000000000000004E-2</v>
      </c>
      <c r="H97">
        <v>3.4</v>
      </c>
      <c r="I97">
        <v>0</v>
      </c>
      <c r="J97">
        <v>1.825</v>
      </c>
      <c r="K97">
        <v>1.7509999999999999</v>
      </c>
      <c r="L97">
        <v>0.27500000000000002</v>
      </c>
      <c r="M97">
        <v>0.41699999999999998</v>
      </c>
      <c r="N97">
        <v>0.19</v>
      </c>
      <c r="O97">
        <v>0.16900000000000001</v>
      </c>
      <c r="P97">
        <v>0.09</v>
      </c>
      <c r="Q97">
        <v>0.4</v>
      </c>
      <c r="R97" t="s">
        <v>1</v>
      </c>
      <c r="S97" t="s">
        <v>1</v>
      </c>
    </row>
    <row r="98" spans="1:19" x14ac:dyDescent="0.3">
      <c r="A98">
        <v>926015</v>
      </c>
      <c r="B98" t="s">
        <v>2</v>
      </c>
      <c r="C98">
        <v>1</v>
      </c>
      <c r="D98">
        <v>4.76</v>
      </c>
      <c r="E98">
        <v>0.04</v>
      </c>
      <c r="F98">
        <v>0.42599999999999999</v>
      </c>
      <c r="G98">
        <v>6.7000000000000004E-2</v>
      </c>
      <c r="H98">
        <v>3.4</v>
      </c>
      <c r="I98">
        <v>0</v>
      </c>
      <c r="J98">
        <v>1.825</v>
      </c>
      <c r="K98">
        <v>1.7509999999999999</v>
      </c>
      <c r="L98">
        <v>0.27500000000000002</v>
      </c>
      <c r="M98">
        <v>0.41699999999999998</v>
      </c>
      <c r="N98">
        <v>0.19</v>
      </c>
      <c r="O98">
        <v>0.16900000000000001</v>
      </c>
      <c r="P98">
        <v>0.09</v>
      </c>
      <c r="Q98">
        <v>0.4</v>
      </c>
      <c r="R98" t="s">
        <v>1</v>
      </c>
      <c r="S98" t="s">
        <v>1</v>
      </c>
    </row>
    <row r="99" spans="1:19" x14ac:dyDescent="0.3">
      <c r="A99">
        <v>926016</v>
      </c>
      <c r="B99" t="s">
        <v>2</v>
      </c>
      <c r="C99">
        <v>1</v>
      </c>
      <c r="D99">
        <v>4.76</v>
      </c>
      <c r="E99">
        <v>0.04</v>
      </c>
      <c r="F99">
        <v>0.42599999999999999</v>
      </c>
      <c r="G99">
        <v>6.7000000000000004E-2</v>
      </c>
      <c r="H99">
        <v>3.4</v>
      </c>
      <c r="I99">
        <v>0</v>
      </c>
      <c r="J99">
        <v>1.825</v>
      </c>
      <c r="K99">
        <v>1.7509999999999999</v>
      </c>
      <c r="L99">
        <v>0.27500000000000002</v>
      </c>
      <c r="M99">
        <v>0.41699999999999998</v>
      </c>
      <c r="N99">
        <v>0.19</v>
      </c>
      <c r="O99">
        <v>0.16900000000000001</v>
      </c>
      <c r="P99">
        <v>0.09</v>
      </c>
      <c r="Q99">
        <v>0.4</v>
      </c>
      <c r="R99" t="s">
        <v>1</v>
      </c>
      <c r="S99" t="s">
        <v>1</v>
      </c>
    </row>
    <row r="100" spans="1:19" x14ac:dyDescent="0.3">
      <c r="A100">
        <v>926021</v>
      </c>
      <c r="B100" t="s">
        <v>2</v>
      </c>
      <c r="C100">
        <v>1</v>
      </c>
      <c r="D100">
        <v>4.76</v>
      </c>
      <c r="E100">
        <v>0.04</v>
      </c>
      <c r="F100">
        <v>0.42599999999999999</v>
      </c>
      <c r="G100">
        <v>6.7000000000000004E-2</v>
      </c>
      <c r="H100">
        <v>3.4</v>
      </c>
      <c r="I100">
        <v>0</v>
      </c>
      <c r="J100">
        <v>1.825</v>
      </c>
      <c r="K100">
        <v>1.7509999999999999</v>
      </c>
      <c r="L100">
        <v>0.27500000000000002</v>
      </c>
      <c r="M100">
        <v>0.41699999999999998</v>
      </c>
      <c r="N100">
        <v>0.249</v>
      </c>
      <c r="O100">
        <v>0.16900000000000001</v>
      </c>
      <c r="P100">
        <v>0.09</v>
      </c>
      <c r="Q100">
        <v>0.4</v>
      </c>
      <c r="R100" t="s">
        <v>1</v>
      </c>
      <c r="S100" t="s">
        <v>1</v>
      </c>
    </row>
    <row r="101" spans="1:19" x14ac:dyDescent="0.3">
      <c r="A101">
        <v>926031</v>
      </c>
      <c r="B101" t="s">
        <v>2</v>
      </c>
      <c r="C101">
        <v>1</v>
      </c>
      <c r="D101">
        <v>4.76</v>
      </c>
      <c r="E101">
        <v>0.04</v>
      </c>
      <c r="F101">
        <v>0.42599999999999999</v>
      </c>
      <c r="G101">
        <v>6.7000000000000004E-2</v>
      </c>
      <c r="H101">
        <v>3.4</v>
      </c>
      <c r="I101">
        <v>0</v>
      </c>
      <c r="J101">
        <v>1.825</v>
      </c>
      <c r="K101">
        <v>1.7509999999999999</v>
      </c>
      <c r="L101">
        <v>0.27500000000000002</v>
      </c>
      <c r="M101">
        <v>0.41699999999999998</v>
      </c>
      <c r="N101">
        <v>0.28000000000000003</v>
      </c>
      <c r="O101">
        <v>0.16900000000000001</v>
      </c>
      <c r="P101">
        <v>0.09</v>
      </c>
      <c r="Q101">
        <v>0.4</v>
      </c>
      <c r="R101" t="s">
        <v>1</v>
      </c>
      <c r="S101" t="s">
        <v>1</v>
      </c>
    </row>
    <row r="102" spans="1:19" x14ac:dyDescent="0.3">
      <c r="A102">
        <v>926032</v>
      </c>
      <c r="B102" t="s">
        <v>2</v>
      </c>
      <c r="C102">
        <v>1</v>
      </c>
      <c r="D102">
        <v>4.76</v>
      </c>
      <c r="E102">
        <v>0.04</v>
      </c>
      <c r="F102">
        <v>0.42599999999999999</v>
      </c>
      <c r="G102">
        <v>6.7000000000000004E-2</v>
      </c>
      <c r="H102">
        <v>3.4</v>
      </c>
      <c r="I102">
        <v>0</v>
      </c>
      <c r="J102">
        <v>1.825</v>
      </c>
      <c r="K102">
        <v>1.7509999999999999</v>
      </c>
      <c r="L102">
        <v>0.27500000000000002</v>
      </c>
      <c r="M102">
        <v>0.41699999999999998</v>
      </c>
      <c r="N102">
        <v>0.28000000000000003</v>
      </c>
      <c r="O102">
        <v>0.16900000000000001</v>
      </c>
      <c r="P102">
        <v>0.09</v>
      </c>
      <c r="Q102">
        <v>0.4</v>
      </c>
      <c r="R102" t="s">
        <v>1</v>
      </c>
      <c r="S102" t="s">
        <v>1</v>
      </c>
    </row>
    <row r="103" spans="1:19" x14ac:dyDescent="0.3">
      <c r="A103">
        <v>926041</v>
      </c>
      <c r="B103" t="s">
        <v>2</v>
      </c>
      <c r="C103">
        <v>1</v>
      </c>
      <c r="D103">
        <v>4.76</v>
      </c>
      <c r="E103">
        <v>0.04</v>
      </c>
      <c r="F103">
        <v>0.42599999999999999</v>
      </c>
      <c r="G103">
        <v>6.7000000000000004E-2</v>
      </c>
      <c r="H103">
        <v>3.4</v>
      </c>
      <c r="I103">
        <v>0</v>
      </c>
      <c r="J103">
        <v>1.825</v>
      </c>
      <c r="K103">
        <v>1.7509999999999999</v>
      </c>
      <c r="L103">
        <v>0.27500000000000002</v>
      </c>
      <c r="M103">
        <v>0.41699999999999998</v>
      </c>
      <c r="N103">
        <v>0.19</v>
      </c>
      <c r="O103">
        <v>0.16900000000000001</v>
      </c>
      <c r="P103">
        <v>0.09</v>
      </c>
      <c r="Q103">
        <v>0.4</v>
      </c>
      <c r="R103" t="s">
        <v>1</v>
      </c>
      <c r="S103" t="s">
        <v>1</v>
      </c>
    </row>
    <row r="104" spans="1:19" x14ac:dyDescent="0.3">
      <c r="A104">
        <v>926042</v>
      </c>
      <c r="B104" t="s">
        <v>2</v>
      </c>
      <c r="C104">
        <v>1</v>
      </c>
      <c r="D104">
        <v>4.76</v>
      </c>
      <c r="E104">
        <v>0.04</v>
      </c>
      <c r="F104">
        <v>0.42599999999999999</v>
      </c>
      <c r="G104">
        <v>6.7000000000000004E-2</v>
      </c>
      <c r="H104">
        <v>3.4</v>
      </c>
      <c r="I104">
        <v>0</v>
      </c>
      <c r="J104">
        <v>1.825</v>
      </c>
      <c r="K104">
        <v>1.7509999999999999</v>
      </c>
      <c r="L104">
        <v>0.27500000000000002</v>
      </c>
      <c r="M104">
        <v>0.41699999999999998</v>
      </c>
      <c r="N104">
        <v>0.19</v>
      </c>
      <c r="O104">
        <v>0.16900000000000001</v>
      </c>
      <c r="P104">
        <v>0.09</v>
      </c>
      <c r="Q104">
        <v>0.4</v>
      </c>
      <c r="R104" t="s">
        <v>1</v>
      </c>
      <c r="S104" t="s">
        <v>1</v>
      </c>
    </row>
    <row r="105" spans="1:19" x14ac:dyDescent="0.3">
      <c r="A105">
        <v>926051</v>
      </c>
      <c r="B105" t="s">
        <v>2</v>
      </c>
      <c r="C105">
        <v>1</v>
      </c>
      <c r="D105">
        <v>6.9</v>
      </c>
      <c r="E105">
        <v>0.19900000000000001</v>
      </c>
      <c r="F105">
        <v>0.45</v>
      </c>
      <c r="G105">
        <v>7.0000000000000007E-2</v>
      </c>
      <c r="H105">
        <v>3.8</v>
      </c>
      <c r="I105">
        <v>0</v>
      </c>
      <c r="J105">
        <v>2.2999999999999998</v>
      </c>
      <c r="K105">
        <v>2.21</v>
      </c>
      <c r="L105">
        <v>0.28999999999999998</v>
      </c>
      <c r="M105">
        <v>0.46</v>
      </c>
      <c r="N105">
        <v>0.26100000000000001</v>
      </c>
      <c r="O105">
        <v>0.16700000000000001</v>
      </c>
      <c r="P105">
        <v>0.08</v>
      </c>
      <c r="Q105">
        <v>0.56000000000000005</v>
      </c>
      <c r="R105" t="s">
        <v>1</v>
      </c>
      <c r="S105" t="s">
        <v>1</v>
      </c>
    </row>
    <row r="106" spans="1:19" x14ac:dyDescent="0.3">
      <c r="A106">
        <v>926052</v>
      </c>
      <c r="B106" t="s">
        <v>2</v>
      </c>
      <c r="C106">
        <v>1</v>
      </c>
      <c r="D106">
        <v>6.9</v>
      </c>
      <c r="E106">
        <v>0.19900000000000001</v>
      </c>
      <c r="F106">
        <v>0.45</v>
      </c>
      <c r="G106">
        <v>7.0000000000000007E-2</v>
      </c>
      <c r="H106">
        <v>3.8</v>
      </c>
      <c r="I106">
        <v>0</v>
      </c>
      <c r="J106">
        <v>2.2999999999999998</v>
      </c>
      <c r="K106">
        <v>2.21</v>
      </c>
      <c r="L106">
        <v>0.28999999999999998</v>
      </c>
      <c r="M106">
        <v>0.46</v>
      </c>
      <c r="N106">
        <v>0.26100000000000001</v>
      </c>
      <c r="O106">
        <v>0.16700000000000001</v>
      </c>
      <c r="P106">
        <v>0.08</v>
      </c>
      <c r="Q106">
        <v>0.56000000000000005</v>
      </c>
      <c r="R106" t="s">
        <v>1</v>
      </c>
      <c r="S106" t="s">
        <v>1</v>
      </c>
    </row>
    <row r="107" spans="1:19" x14ac:dyDescent="0.3">
      <c r="A107">
        <v>926061</v>
      </c>
      <c r="B107" t="s">
        <v>2</v>
      </c>
      <c r="C107">
        <v>1</v>
      </c>
      <c r="D107">
        <v>4.76</v>
      </c>
      <c r="E107">
        <v>0.04</v>
      </c>
      <c r="F107">
        <v>0.42599999999999999</v>
      </c>
      <c r="G107">
        <v>6.7000000000000004E-2</v>
      </c>
      <c r="H107">
        <v>3.4</v>
      </c>
      <c r="I107">
        <v>0</v>
      </c>
      <c r="J107">
        <v>1.825</v>
      </c>
      <c r="K107">
        <v>1.7509999999999999</v>
      </c>
      <c r="L107">
        <v>0.27500000000000002</v>
      </c>
      <c r="M107">
        <v>0.41699999999999998</v>
      </c>
      <c r="N107">
        <v>0.28000000000000003</v>
      </c>
      <c r="O107">
        <v>0.16900000000000001</v>
      </c>
      <c r="P107">
        <v>0.09</v>
      </c>
      <c r="Q107">
        <v>0.4</v>
      </c>
      <c r="R107" t="s">
        <v>1</v>
      </c>
      <c r="S107" t="s">
        <v>1</v>
      </c>
    </row>
    <row r="108" spans="1:19" x14ac:dyDescent="0.3">
      <c r="A108">
        <v>926062</v>
      </c>
      <c r="B108" t="s">
        <v>2</v>
      </c>
      <c r="C108">
        <v>1</v>
      </c>
      <c r="D108">
        <v>4.76</v>
      </c>
      <c r="E108">
        <v>0.04</v>
      </c>
      <c r="F108">
        <v>0.42599999999999999</v>
      </c>
      <c r="G108">
        <v>6.7000000000000004E-2</v>
      </c>
      <c r="H108">
        <v>3.4</v>
      </c>
      <c r="I108">
        <v>0</v>
      </c>
      <c r="J108">
        <v>1.825</v>
      </c>
      <c r="K108">
        <v>1.7509999999999999</v>
      </c>
      <c r="L108">
        <v>0.27500000000000002</v>
      </c>
      <c r="M108">
        <v>0.41699999999999998</v>
      </c>
      <c r="N108">
        <v>0.28000000000000003</v>
      </c>
      <c r="O108">
        <v>0.16900000000000001</v>
      </c>
      <c r="P108">
        <v>0.09</v>
      </c>
      <c r="Q108">
        <v>0.4</v>
      </c>
      <c r="R108" t="s">
        <v>1</v>
      </c>
      <c r="S108" t="s">
        <v>1</v>
      </c>
    </row>
    <row r="109" spans="1:19" x14ac:dyDescent="0.3">
      <c r="A109">
        <v>926071</v>
      </c>
      <c r="B109" t="s">
        <v>2</v>
      </c>
      <c r="C109">
        <v>1</v>
      </c>
      <c r="D109">
        <v>4.76</v>
      </c>
      <c r="E109">
        <v>0.04</v>
      </c>
      <c r="F109">
        <v>0.42599999999999999</v>
      </c>
      <c r="G109">
        <v>6.7000000000000004E-2</v>
      </c>
      <c r="H109">
        <v>3.4</v>
      </c>
      <c r="I109">
        <v>0</v>
      </c>
      <c r="J109">
        <v>1.825</v>
      </c>
      <c r="K109">
        <v>1.7509999999999999</v>
      </c>
      <c r="L109">
        <v>0.27500000000000002</v>
      </c>
      <c r="M109">
        <v>0.41699999999999998</v>
      </c>
      <c r="N109">
        <v>0.19</v>
      </c>
      <c r="O109">
        <v>0.16900000000000001</v>
      </c>
      <c r="P109">
        <v>0.09</v>
      </c>
      <c r="Q109">
        <v>0.4</v>
      </c>
      <c r="R109" t="s">
        <v>1</v>
      </c>
      <c r="S109" t="s">
        <v>1</v>
      </c>
    </row>
    <row r="110" spans="1:19" x14ac:dyDescent="0.3">
      <c r="A110">
        <v>926072</v>
      </c>
      <c r="B110" t="s">
        <v>2</v>
      </c>
      <c r="C110">
        <v>1</v>
      </c>
      <c r="D110">
        <v>4.76</v>
      </c>
      <c r="E110">
        <v>0.04</v>
      </c>
      <c r="F110">
        <v>0.42599999999999999</v>
      </c>
      <c r="G110">
        <v>6.7000000000000004E-2</v>
      </c>
      <c r="H110">
        <v>3.4</v>
      </c>
      <c r="I110">
        <v>0</v>
      </c>
      <c r="J110">
        <v>1.825</v>
      </c>
      <c r="K110">
        <v>1.7509999999999999</v>
      </c>
      <c r="L110">
        <v>0.27500000000000002</v>
      </c>
      <c r="M110">
        <v>0.41699999999999998</v>
      </c>
      <c r="N110">
        <v>0.19</v>
      </c>
      <c r="O110">
        <v>0.16900000000000001</v>
      </c>
      <c r="P110">
        <v>0.09</v>
      </c>
      <c r="Q110">
        <v>0.4</v>
      </c>
      <c r="R110" t="s">
        <v>1</v>
      </c>
      <c r="S110" t="s">
        <v>1</v>
      </c>
    </row>
    <row r="111" spans="1:19" x14ac:dyDescent="0.3">
      <c r="A111">
        <v>926081</v>
      </c>
      <c r="B111" t="s">
        <v>2</v>
      </c>
      <c r="C111">
        <v>1</v>
      </c>
      <c r="D111">
        <v>4</v>
      </c>
      <c r="E111">
        <v>0.04</v>
      </c>
      <c r="F111">
        <v>0.5</v>
      </c>
      <c r="G111">
        <v>7.0000000000000007E-2</v>
      </c>
      <c r="H111">
        <v>2.8</v>
      </c>
      <c r="I111">
        <v>0</v>
      </c>
      <c r="J111">
        <v>1.8</v>
      </c>
      <c r="K111">
        <v>1.75</v>
      </c>
      <c r="L111">
        <v>0.3</v>
      </c>
      <c r="M111">
        <v>0.65</v>
      </c>
      <c r="N111">
        <v>0.25600000000000001</v>
      </c>
      <c r="O111">
        <v>0.15</v>
      </c>
      <c r="P111">
        <v>5.7000000000000002E-2</v>
      </c>
      <c r="Q111">
        <v>0.33</v>
      </c>
      <c r="R111" t="s">
        <v>1</v>
      </c>
      <c r="S111" t="s">
        <v>1</v>
      </c>
    </row>
    <row r="112" spans="1:19" x14ac:dyDescent="0.3">
      <c r="A112">
        <v>926082</v>
      </c>
      <c r="B112" t="s">
        <v>2</v>
      </c>
      <c r="C112">
        <v>1</v>
      </c>
      <c r="D112">
        <v>4</v>
      </c>
      <c r="E112">
        <v>0.04</v>
      </c>
      <c r="F112">
        <v>0.5</v>
      </c>
      <c r="G112">
        <v>7.0000000000000007E-2</v>
      </c>
      <c r="H112">
        <v>2.8</v>
      </c>
      <c r="I112">
        <v>0</v>
      </c>
      <c r="J112">
        <v>1.8</v>
      </c>
      <c r="K112">
        <v>1.75</v>
      </c>
      <c r="L112">
        <v>0.3</v>
      </c>
      <c r="M112">
        <v>0.65</v>
      </c>
      <c r="N112">
        <v>0.25600000000000001</v>
      </c>
      <c r="O112">
        <v>0.15</v>
      </c>
      <c r="P112">
        <v>5.7000000000000002E-2</v>
      </c>
      <c r="Q112">
        <v>0.33</v>
      </c>
      <c r="R112" t="s">
        <v>1</v>
      </c>
      <c r="S112" t="s">
        <v>1</v>
      </c>
    </row>
    <row r="113" spans="1:19" x14ac:dyDescent="0.3">
      <c r="A113">
        <v>926091</v>
      </c>
      <c r="B113" t="s">
        <v>2</v>
      </c>
      <c r="C113">
        <v>1</v>
      </c>
      <c r="D113">
        <v>4</v>
      </c>
      <c r="E113">
        <v>0.04</v>
      </c>
      <c r="F113">
        <v>0.5</v>
      </c>
      <c r="G113">
        <v>7.0000000000000007E-2</v>
      </c>
      <c r="H113">
        <v>2.8</v>
      </c>
      <c r="I113">
        <v>0</v>
      </c>
      <c r="J113">
        <v>1.8</v>
      </c>
      <c r="K113">
        <v>1.75</v>
      </c>
      <c r="L113">
        <v>0.3</v>
      </c>
      <c r="M113">
        <v>0.65</v>
      </c>
      <c r="N113">
        <v>0.25600000000000001</v>
      </c>
      <c r="O113">
        <v>0.15</v>
      </c>
      <c r="P113">
        <v>5.7000000000000002E-2</v>
      </c>
      <c r="Q113">
        <v>0.33</v>
      </c>
      <c r="R113" t="s">
        <v>1</v>
      </c>
      <c r="S113" t="s">
        <v>1</v>
      </c>
    </row>
    <row r="114" spans="1:19" x14ac:dyDescent="0.3">
      <c r="A114">
        <v>926092</v>
      </c>
      <c r="B114" t="s">
        <v>2</v>
      </c>
      <c r="C114">
        <v>1</v>
      </c>
      <c r="D114">
        <v>4</v>
      </c>
      <c r="E114">
        <v>0.04</v>
      </c>
      <c r="F114">
        <v>0.5</v>
      </c>
      <c r="G114">
        <v>7.0000000000000007E-2</v>
      </c>
      <c r="H114">
        <v>2.8</v>
      </c>
      <c r="I114">
        <v>0</v>
      </c>
      <c r="J114">
        <v>1.8</v>
      </c>
      <c r="K114">
        <v>1.75</v>
      </c>
      <c r="L114">
        <v>0.3</v>
      </c>
      <c r="M114">
        <v>0.65</v>
      </c>
      <c r="N114">
        <v>0.25600000000000001</v>
      </c>
      <c r="O114">
        <v>0.15</v>
      </c>
      <c r="P114">
        <v>5.7000000000000002E-2</v>
      </c>
      <c r="Q114">
        <v>0.33</v>
      </c>
      <c r="R114" t="s">
        <v>1</v>
      </c>
      <c r="S114" t="s">
        <v>1</v>
      </c>
    </row>
    <row r="115" spans="1:19" x14ac:dyDescent="0.3">
      <c r="A115">
        <v>926101</v>
      </c>
      <c r="B115" t="s">
        <v>2</v>
      </c>
      <c r="C115">
        <v>1</v>
      </c>
      <c r="D115">
        <v>4.76</v>
      </c>
      <c r="E115">
        <v>0.04</v>
      </c>
      <c r="F115">
        <v>0.42599999999999999</v>
      </c>
      <c r="G115">
        <v>6.7000000000000004E-2</v>
      </c>
      <c r="H115">
        <v>3.4</v>
      </c>
      <c r="I115">
        <v>0</v>
      </c>
      <c r="J115">
        <v>1.825</v>
      </c>
      <c r="K115">
        <v>1.7509999999999999</v>
      </c>
      <c r="L115">
        <v>0.27500000000000002</v>
      </c>
      <c r="M115">
        <v>0.41699999999999998</v>
      </c>
      <c r="N115">
        <v>0.26</v>
      </c>
      <c r="O115">
        <v>0.16900000000000001</v>
      </c>
      <c r="P115">
        <v>0.09</v>
      </c>
      <c r="Q115">
        <v>0.4</v>
      </c>
      <c r="R115" t="s">
        <v>1</v>
      </c>
      <c r="S115" t="s">
        <v>1</v>
      </c>
    </row>
    <row r="116" spans="1:19" x14ac:dyDescent="0.3">
      <c r="A116">
        <v>927011</v>
      </c>
      <c r="B116" t="s">
        <v>2</v>
      </c>
      <c r="C116">
        <v>1</v>
      </c>
      <c r="D116">
        <v>4.76</v>
      </c>
      <c r="E116">
        <v>0.04</v>
      </c>
      <c r="F116">
        <v>0.42599999999999999</v>
      </c>
      <c r="G116">
        <v>6.7000000000000004E-2</v>
      </c>
      <c r="H116">
        <v>3.4</v>
      </c>
      <c r="I116">
        <v>0</v>
      </c>
      <c r="J116">
        <v>1.825</v>
      </c>
      <c r="K116">
        <v>1.7509999999999999</v>
      </c>
      <c r="L116">
        <v>0.27500000000000002</v>
      </c>
      <c r="M116">
        <v>0.41699999999999998</v>
      </c>
      <c r="N116">
        <v>0.28000000000000003</v>
      </c>
      <c r="O116">
        <v>0.16900000000000001</v>
      </c>
      <c r="P116">
        <v>0.09</v>
      </c>
      <c r="Q116">
        <v>0.4</v>
      </c>
      <c r="R116" t="s">
        <v>1</v>
      </c>
      <c r="S116" t="s">
        <v>1</v>
      </c>
    </row>
    <row r="117" spans="1:19" x14ac:dyDescent="0.3">
      <c r="A117">
        <v>927012</v>
      </c>
      <c r="B117" t="s">
        <v>2</v>
      </c>
      <c r="C117">
        <v>1</v>
      </c>
      <c r="D117">
        <v>4.76</v>
      </c>
      <c r="E117">
        <v>0.04</v>
      </c>
      <c r="F117">
        <v>0.42599999999999999</v>
      </c>
      <c r="G117">
        <v>6.7000000000000004E-2</v>
      </c>
      <c r="H117">
        <v>3.4</v>
      </c>
      <c r="I117">
        <v>0</v>
      </c>
      <c r="J117">
        <v>1.825</v>
      </c>
      <c r="K117">
        <v>1.7509999999999999</v>
      </c>
      <c r="L117">
        <v>0.27500000000000002</v>
      </c>
      <c r="M117">
        <v>0.41699999999999998</v>
      </c>
      <c r="N117">
        <v>0.28000000000000003</v>
      </c>
      <c r="O117">
        <v>0.16900000000000001</v>
      </c>
      <c r="P117">
        <v>0.09</v>
      </c>
      <c r="Q117">
        <v>0.4</v>
      </c>
      <c r="R117" t="s">
        <v>1</v>
      </c>
      <c r="S117" t="s">
        <v>1</v>
      </c>
    </row>
    <row r="118" spans="1:19" x14ac:dyDescent="0.3">
      <c r="A118">
        <v>927013</v>
      </c>
      <c r="B118" t="s">
        <v>2</v>
      </c>
      <c r="C118">
        <v>1</v>
      </c>
      <c r="D118">
        <v>4.76</v>
      </c>
      <c r="E118">
        <v>0.04</v>
      </c>
      <c r="F118">
        <v>0.42599999999999999</v>
      </c>
      <c r="G118">
        <v>6.7000000000000004E-2</v>
      </c>
      <c r="H118">
        <v>3.4</v>
      </c>
      <c r="I118">
        <v>0</v>
      </c>
      <c r="J118">
        <v>1.825</v>
      </c>
      <c r="K118">
        <v>1.7509999999999999</v>
      </c>
      <c r="L118">
        <v>0.27500000000000002</v>
      </c>
      <c r="M118">
        <v>0.41699999999999998</v>
      </c>
      <c r="N118">
        <v>0.28000000000000003</v>
      </c>
      <c r="O118">
        <v>0.16900000000000001</v>
      </c>
      <c r="P118">
        <v>0.09</v>
      </c>
      <c r="Q118">
        <v>0.4</v>
      </c>
      <c r="R118" t="s">
        <v>1</v>
      </c>
      <c r="S118" t="s">
        <v>1</v>
      </c>
    </row>
    <row r="119" spans="1:19" x14ac:dyDescent="0.3">
      <c r="A119">
        <v>927021</v>
      </c>
      <c r="B119" t="s">
        <v>2</v>
      </c>
      <c r="C119">
        <v>1</v>
      </c>
      <c r="D119">
        <v>4.76</v>
      </c>
      <c r="E119">
        <v>0.04</v>
      </c>
      <c r="F119">
        <v>0.42599999999999999</v>
      </c>
      <c r="G119">
        <v>6.7000000000000004E-2</v>
      </c>
      <c r="H119">
        <v>3.4</v>
      </c>
      <c r="I119">
        <v>0</v>
      </c>
      <c r="J119">
        <v>1.825</v>
      </c>
      <c r="K119">
        <v>1.7509999999999999</v>
      </c>
      <c r="L119">
        <v>0.27500000000000002</v>
      </c>
      <c r="M119">
        <v>0.41699999999999998</v>
      </c>
      <c r="N119">
        <v>0.20599999999999999</v>
      </c>
      <c r="O119">
        <v>0.16900000000000001</v>
      </c>
      <c r="P119">
        <v>0.09</v>
      </c>
      <c r="Q119">
        <v>0.4</v>
      </c>
      <c r="R119" t="s">
        <v>1</v>
      </c>
      <c r="S119" t="s">
        <v>1</v>
      </c>
    </row>
    <row r="120" spans="1:19" x14ac:dyDescent="0.3">
      <c r="A120">
        <v>927022</v>
      </c>
      <c r="B120" t="s">
        <v>2</v>
      </c>
      <c r="C120">
        <v>1</v>
      </c>
      <c r="D120">
        <v>4.76</v>
      </c>
      <c r="E120">
        <v>0.04</v>
      </c>
      <c r="F120">
        <v>0.42599999999999999</v>
      </c>
      <c r="G120">
        <v>6.7000000000000004E-2</v>
      </c>
      <c r="H120">
        <v>3.4</v>
      </c>
      <c r="I120">
        <v>0</v>
      </c>
      <c r="J120">
        <v>1.825</v>
      </c>
      <c r="K120">
        <v>1.7509999999999999</v>
      </c>
      <c r="L120">
        <v>0.27500000000000002</v>
      </c>
      <c r="M120">
        <v>0.41699999999999998</v>
      </c>
      <c r="N120">
        <v>0.19</v>
      </c>
      <c r="O120">
        <v>0.16900000000000001</v>
      </c>
      <c r="P120">
        <v>0.09</v>
      </c>
      <c r="Q120">
        <v>0.4</v>
      </c>
      <c r="R120" t="s">
        <v>1</v>
      </c>
      <c r="S120" t="s">
        <v>1</v>
      </c>
    </row>
    <row r="121" spans="1:19" x14ac:dyDescent="0.3">
      <c r="A121">
        <v>927031</v>
      </c>
      <c r="B121" t="s">
        <v>2</v>
      </c>
      <c r="C121">
        <v>1</v>
      </c>
      <c r="D121">
        <v>4.76</v>
      </c>
      <c r="E121">
        <v>0.04</v>
      </c>
      <c r="F121">
        <v>0.42599999999999999</v>
      </c>
      <c r="G121">
        <v>6.7000000000000004E-2</v>
      </c>
      <c r="H121">
        <v>3.4</v>
      </c>
      <c r="I121">
        <v>0</v>
      </c>
      <c r="J121">
        <v>1.825</v>
      </c>
      <c r="K121">
        <v>1.7509999999999999</v>
      </c>
      <c r="L121">
        <v>0.27500000000000002</v>
      </c>
      <c r="M121">
        <v>0.41699999999999998</v>
      </c>
      <c r="N121">
        <v>0.19</v>
      </c>
      <c r="O121">
        <v>0.16900000000000001</v>
      </c>
      <c r="P121">
        <v>0.09</v>
      </c>
      <c r="Q121">
        <v>0.4</v>
      </c>
      <c r="R121" t="s">
        <v>1</v>
      </c>
      <c r="S121" t="s">
        <v>1</v>
      </c>
    </row>
    <row r="122" spans="1:19" x14ac:dyDescent="0.3">
      <c r="A122">
        <v>927032</v>
      </c>
      <c r="B122" t="s">
        <v>2</v>
      </c>
      <c r="C122">
        <v>1</v>
      </c>
      <c r="D122">
        <v>4.76</v>
      </c>
      <c r="E122">
        <v>0.04</v>
      </c>
      <c r="F122">
        <v>0.42599999999999999</v>
      </c>
      <c r="G122">
        <v>6.7000000000000004E-2</v>
      </c>
      <c r="H122">
        <v>3.4</v>
      </c>
      <c r="I122">
        <v>0</v>
      </c>
      <c r="J122">
        <v>1.825</v>
      </c>
      <c r="K122">
        <v>1.7509999999999999</v>
      </c>
      <c r="L122">
        <v>0.27500000000000002</v>
      </c>
      <c r="M122">
        <v>0.41699999999999998</v>
      </c>
      <c r="N122">
        <v>0.19</v>
      </c>
      <c r="O122">
        <v>0.16900000000000001</v>
      </c>
      <c r="P122">
        <v>0.09</v>
      </c>
      <c r="Q122">
        <v>0.4</v>
      </c>
      <c r="R122" t="s">
        <v>1</v>
      </c>
      <c r="S122" t="s">
        <v>1</v>
      </c>
    </row>
    <row r="123" spans="1:19" x14ac:dyDescent="0.3">
      <c r="A123">
        <v>927041</v>
      </c>
      <c r="B123" t="s">
        <v>2</v>
      </c>
      <c r="C123">
        <v>1</v>
      </c>
      <c r="D123">
        <v>4</v>
      </c>
      <c r="E123">
        <v>0.04</v>
      </c>
      <c r="F123">
        <v>0.5</v>
      </c>
      <c r="G123">
        <v>7.0000000000000007E-2</v>
      </c>
      <c r="H123">
        <v>2.8</v>
      </c>
      <c r="I123">
        <v>0</v>
      </c>
      <c r="J123">
        <v>1.8</v>
      </c>
      <c r="K123">
        <v>1.75</v>
      </c>
      <c r="L123">
        <v>0.3</v>
      </c>
      <c r="M123">
        <v>0.65</v>
      </c>
      <c r="N123">
        <v>0.25600000000000001</v>
      </c>
      <c r="O123">
        <v>0.15</v>
      </c>
      <c r="P123">
        <v>5.7000000000000002E-2</v>
      </c>
      <c r="Q123">
        <v>0.33</v>
      </c>
      <c r="R123" t="s">
        <v>1</v>
      </c>
      <c r="S123" t="s">
        <v>1</v>
      </c>
    </row>
    <row r="124" spans="1:19" x14ac:dyDescent="0.3">
      <c r="A124">
        <v>927042</v>
      </c>
      <c r="B124" t="s">
        <v>2</v>
      </c>
      <c r="C124">
        <v>1</v>
      </c>
      <c r="D124">
        <v>4</v>
      </c>
      <c r="E124">
        <v>0.04</v>
      </c>
      <c r="F124">
        <v>0.5</v>
      </c>
      <c r="G124">
        <v>7.0000000000000007E-2</v>
      </c>
      <c r="H124">
        <v>2.8</v>
      </c>
      <c r="I124">
        <v>0</v>
      </c>
      <c r="J124">
        <v>1.8</v>
      </c>
      <c r="K124">
        <v>1.75</v>
      </c>
      <c r="L124">
        <v>0.3</v>
      </c>
      <c r="M124">
        <v>0.65</v>
      </c>
      <c r="N124">
        <v>0.25600000000000001</v>
      </c>
      <c r="O124">
        <v>0.15</v>
      </c>
      <c r="P124">
        <v>5.7000000000000002E-2</v>
      </c>
      <c r="Q124">
        <v>0.33</v>
      </c>
      <c r="R124" t="s">
        <v>1</v>
      </c>
      <c r="S124" t="s">
        <v>1</v>
      </c>
    </row>
    <row r="125" spans="1:19" x14ac:dyDescent="0.3">
      <c r="A125">
        <v>927043</v>
      </c>
      <c r="B125" t="s">
        <v>2</v>
      </c>
      <c r="C125">
        <v>1</v>
      </c>
      <c r="D125">
        <v>4</v>
      </c>
      <c r="E125">
        <v>0.04</v>
      </c>
      <c r="F125">
        <v>0.5</v>
      </c>
      <c r="G125">
        <v>7.0000000000000007E-2</v>
      </c>
      <c r="H125">
        <v>2.8</v>
      </c>
      <c r="I125">
        <v>0</v>
      </c>
      <c r="J125">
        <v>1.8</v>
      </c>
      <c r="K125">
        <v>1.75</v>
      </c>
      <c r="L125">
        <v>0.3</v>
      </c>
      <c r="M125">
        <v>0.65</v>
      </c>
      <c r="N125">
        <v>0.25600000000000001</v>
      </c>
      <c r="O125">
        <v>0.15</v>
      </c>
      <c r="P125">
        <v>5.7000000000000002E-2</v>
      </c>
      <c r="Q125">
        <v>0.33</v>
      </c>
      <c r="R125" t="s">
        <v>1</v>
      </c>
      <c r="S125" t="s">
        <v>1</v>
      </c>
    </row>
    <row r="126" spans="1:19" x14ac:dyDescent="0.3">
      <c r="A126">
        <v>927044</v>
      </c>
      <c r="B126" t="s">
        <v>2</v>
      </c>
      <c r="C126">
        <v>1</v>
      </c>
      <c r="D126">
        <v>4</v>
      </c>
      <c r="E126">
        <v>0.04</v>
      </c>
      <c r="F126">
        <v>0.5</v>
      </c>
      <c r="G126">
        <v>7.0000000000000007E-2</v>
      </c>
      <c r="H126">
        <v>2.8</v>
      </c>
      <c r="I126">
        <v>0</v>
      </c>
      <c r="J126">
        <v>1.8</v>
      </c>
      <c r="K126">
        <v>1.75</v>
      </c>
      <c r="L126">
        <v>0.3</v>
      </c>
      <c r="M126">
        <v>0.65</v>
      </c>
      <c r="N126">
        <v>0.25600000000000001</v>
      </c>
      <c r="O126">
        <v>0.15</v>
      </c>
      <c r="P126">
        <v>5.7000000000000002E-2</v>
      </c>
      <c r="Q126">
        <v>0.33</v>
      </c>
      <c r="R126" t="s">
        <v>1</v>
      </c>
      <c r="S126" t="s">
        <v>1</v>
      </c>
    </row>
    <row r="127" spans="1:19" x14ac:dyDescent="0.3">
      <c r="A127">
        <v>928011</v>
      </c>
      <c r="B127" t="s">
        <v>2</v>
      </c>
      <c r="C127">
        <v>1</v>
      </c>
      <c r="D127">
        <v>6.9</v>
      </c>
      <c r="E127">
        <v>0.19900000000000001</v>
      </c>
      <c r="F127">
        <v>0.45</v>
      </c>
      <c r="G127">
        <v>7.0000000000000007E-2</v>
      </c>
      <c r="H127">
        <v>3.8</v>
      </c>
      <c r="I127">
        <v>0</v>
      </c>
      <c r="J127">
        <v>2.2999999999999998</v>
      </c>
      <c r="K127">
        <v>2.21</v>
      </c>
      <c r="L127">
        <v>0.28999999999999998</v>
      </c>
      <c r="M127">
        <v>0.46</v>
      </c>
      <c r="N127">
        <v>0.22</v>
      </c>
      <c r="O127">
        <v>0.16700000000000001</v>
      </c>
      <c r="P127">
        <v>0.08</v>
      </c>
      <c r="Q127">
        <v>0.56000000000000005</v>
      </c>
      <c r="R127" t="s">
        <v>1</v>
      </c>
      <c r="S127" t="s">
        <v>1</v>
      </c>
    </row>
    <row r="128" spans="1:19" x14ac:dyDescent="0.3">
      <c r="A128">
        <v>928012</v>
      </c>
      <c r="B128" t="s">
        <v>2</v>
      </c>
      <c r="C128">
        <v>1</v>
      </c>
      <c r="D128">
        <v>6.9</v>
      </c>
      <c r="E128">
        <v>0.19900000000000001</v>
      </c>
      <c r="F128">
        <v>0.45</v>
      </c>
      <c r="G128">
        <v>7.0000000000000007E-2</v>
      </c>
      <c r="H128">
        <v>3.8</v>
      </c>
      <c r="I128">
        <v>0</v>
      </c>
      <c r="J128">
        <v>2.2999999999999998</v>
      </c>
      <c r="K128">
        <v>2.21</v>
      </c>
      <c r="L128">
        <v>0.28999999999999998</v>
      </c>
      <c r="M128">
        <v>0.46</v>
      </c>
      <c r="N128">
        <v>0.22</v>
      </c>
      <c r="O128">
        <v>0.16700000000000001</v>
      </c>
      <c r="P128">
        <v>0.08</v>
      </c>
      <c r="Q128">
        <v>0.56000000000000005</v>
      </c>
      <c r="R128" t="s">
        <v>1</v>
      </c>
      <c r="S128" t="s">
        <v>1</v>
      </c>
    </row>
    <row r="129" spans="1:29" x14ac:dyDescent="0.3">
      <c r="A129">
        <v>928013</v>
      </c>
      <c r="B129" t="s">
        <v>2</v>
      </c>
      <c r="C129">
        <v>1</v>
      </c>
      <c r="D129">
        <v>6.9</v>
      </c>
      <c r="E129">
        <v>0.19900000000000001</v>
      </c>
      <c r="F129">
        <v>0.45</v>
      </c>
      <c r="G129">
        <v>7.0000000000000007E-2</v>
      </c>
      <c r="H129">
        <v>3.8</v>
      </c>
      <c r="I129">
        <v>0</v>
      </c>
      <c r="J129">
        <v>2.2999999999999998</v>
      </c>
      <c r="K129">
        <v>2.21</v>
      </c>
      <c r="L129">
        <v>0.28999999999999998</v>
      </c>
      <c r="M129">
        <v>0.46</v>
      </c>
      <c r="N129">
        <v>0.22</v>
      </c>
      <c r="O129">
        <v>0.16700000000000001</v>
      </c>
      <c r="P129">
        <v>0.08</v>
      </c>
      <c r="Q129">
        <v>0.56000000000000005</v>
      </c>
      <c r="R129" t="s">
        <v>1</v>
      </c>
      <c r="S129" t="s">
        <v>1</v>
      </c>
    </row>
    <row r="130" spans="1:29" x14ac:dyDescent="0.3">
      <c r="A130">
        <v>928014</v>
      </c>
      <c r="B130" t="s">
        <v>2</v>
      </c>
      <c r="C130">
        <v>1</v>
      </c>
      <c r="D130">
        <v>6.9</v>
      </c>
      <c r="E130">
        <v>0.19900000000000001</v>
      </c>
      <c r="F130">
        <v>0.45</v>
      </c>
      <c r="G130">
        <v>7.0000000000000007E-2</v>
      </c>
      <c r="H130">
        <v>3.8</v>
      </c>
      <c r="I130">
        <v>0</v>
      </c>
      <c r="J130">
        <v>2.2999999999999998</v>
      </c>
      <c r="K130">
        <v>2.21</v>
      </c>
      <c r="L130">
        <v>0.28999999999999998</v>
      </c>
      <c r="M130">
        <v>0.46</v>
      </c>
      <c r="N130">
        <v>0.22</v>
      </c>
      <c r="O130">
        <v>0.16700000000000001</v>
      </c>
      <c r="P130">
        <v>0.08</v>
      </c>
      <c r="Q130">
        <v>0.56000000000000005</v>
      </c>
      <c r="R130" t="s">
        <v>1</v>
      </c>
      <c r="S130" t="s">
        <v>1</v>
      </c>
    </row>
    <row r="131" spans="1:29" x14ac:dyDescent="0.3">
      <c r="A131">
        <v>928021</v>
      </c>
      <c r="B131" t="s">
        <v>2</v>
      </c>
      <c r="C131">
        <v>1</v>
      </c>
      <c r="D131">
        <v>4.76</v>
      </c>
      <c r="E131">
        <v>0.04</v>
      </c>
      <c r="F131">
        <v>0.42599999999999999</v>
      </c>
      <c r="G131">
        <v>6.7000000000000004E-2</v>
      </c>
      <c r="H131">
        <v>3.4</v>
      </c>
      <c r="I131">
        <v>0</v>
      </c>
      <c r="J131">
        <v>1.825</v>
      </c>
      <c r="K131">
        <v>1.7509999999999999</v>
      </c>
      <c r="L131">
        <v>0.27500000000000002</v>
      </c>
      <c r="M131">
        <v>0.41699999999999998</v>
      </c>
      <c r="N131">
        <v>0.20599999999999999</v>
      </c>
      <c r="O131">
        <v>0.16900000000000001</v>
      </c>
      <c r="P131">
        <v>0.09</v>
      </c>
      <c r="Q131">
        <v>0.4</v>
      </c>
      <c r="R131" t="s">
        <v>1</v>
      </c>
      <c r="S131" t="s">
        <v>1</v>
      </c>
    </row>
    <row r="132" spans="1:29" x14ac:dyDescent="0.3">
      <c r="A132">
        <v>928022</v>
      </c>
      <c r="B132" t="s">
        <v>2</v>
      </c>
      <c r="C132">
        <v>1</v>
      </c>
      <c r="D132">
        <v>4.76</v>
      </c>
      <c r="E132">
        <v>0.04</v>
      </c>
      <c r="F132">
        <v>0.42599999999999999</v>
      </c>
      <c r="G132">
        <v>6.7000000000000004E-2</v>
      </c>
      <c r="H132">
        <v>3.4</v>
      </c>
      <c r="I132">
        <v>0</v>
      </c>
      <c r="J132">
        <v>1.825</v>
      </c>
      <c r="K132">
        <v>1.7509999999999999</v>
      </c>
      <c r="L132">
        <v>0.27500000000000002</v>
      </c>
      <c r="M132">
        <v>0.41699999999999998</v>
      </c>
      <c r="N132">
        <v>0.20599999999999999</v>
      </c>
      <c r="O132">
        <v>0.16900000000000001</v>
      </c>
      <c r="P132">
        <v>0.09</v>
      </c>
      <c r="Q132">
        <v>0.4</v>
      </c>
      <c r="R132" t="s">
        <v>1</v>
      </c>
      <c r="S132" t="s">
        <v>1</v>
      </c>
    </row>
    <row r="133" spans="1:29" s="2" customFormat="1" x14ac:dyDescent="0.3">
      <c r="A133" s="2">
        <v>928031</v>
      </c>
      <c r="B133" t="s">
        <v>2</v>
      </c>
      <c r="C133">
        <v>1</v>
      </c>
      <c r="D133">
        <v>4.76</v>
      </c>
      <c r="E133">
        <v>0.04</v>
      </c>
      <c r="F133">
        <v>0.42599999999999999</v>
      </c>
      <c r="G133">
        <v>6.7000000000000004E-2</v>
      </c>
      <c r="H133">
        <v>3.4</v>
      </c>
      <c r="I133">
        <v>0</v>
      </c>
      <c r="J133">
        <v>1.825</v>
      </c>
      <c r="K133">
        <v>1.7509999999999999</v>
      </c>
      <c r="L133">
        <v>0.27500000000000002</v>
      </c>
      <c r="M133">
        <v>0.41699999999999998</v>
      </c>
      <c r="N133">
        <v>0.20599999999999999</v>
      </c>
      <c r="O133">
        <v>0.16900000000000001</v>
      </c>
      <c r="P133">
        <v>0.09</v>
      </c>
      <c r="Q133">
        <v>0.4</v>
      </c>
      <c r="R133" t="s">
        <v>1</v>
      </c>
      <c r="S133" t="s">
        <v>1</v>
      </c>
      <c r="T133"/>
      <c r="U133"/>
      <c r="V133"/>
      <c r="W133"/>
      <c r="X133"/>
      <c r="Y133"/>
      <c r="Z133"/>
      <c r="AA133"/>
      <c r="AB133"/>
      <c r="AC133"/>
    </row>
    <row r="134" spans="1:29" s="2" customFormat="1" x14ac:dyDescent="0.3">
      <c r="A134" s="2">
        <v>928032</v>
      </c>
      <c r="B134" t="s">
        <v>2</v>
      </c>
      <c r="C134">
        <v>1</v>
      </c>
      <c r="D134">
        <v>4.76</v>
      </c>
      <c r="E134">
        <v>0.04</v>
      </c>
      <c r="F134">
        <v>0.42599999999999999</v>
      </c>
      <c r="G134">
        <v>6.7000000000000004E-2</v>
      </c>
      <c r="H134">
        <v>3.4</v>
      </c>
      <c r="I134">
        <v>0</v>
      </c>
      <c r="J134">
        <v>1.825</v>
      </c>
      <c r="K134">
        <v>1.7509999999999999</v>
      </c>
      <c r="L134">
        <v>0.27500000000000002</v>
      </c>
      <c r="M134">
        <v>0.41699999999999998</v>
      </c>
      <c r="N134">
        <v>0.20599999999999999</v>
      </c>
      <c r="O134">
        <v>0.16900000000000001</v>
      </c>
      <c r="P134">
        <v>0.09</v>
      </c>
      <c r="Q134">
        <v>0.4</v>
      </c>
      <c r="R134" t="s">
        <v>1</v>
      </c>
      <c r="S134" t="s">
        <v>1</v>
      </c>
      <c r="T134"/>
      <c r="U134"/>
      <c r="V134"/>
      <c r="W134"/>
      <c r="X134"/>
      <c r="Y134"/>
      <c r="Z134"/>
      <c r="AA134"/>
      <c r="AB134"/>
      <c r="AC134"/>
    </row>
    <row r="135" spans="1:29" s="2" customFormat="1" x14ac:dyDescent="0.3">
      <c r="A135" s="2">
        <v>928033</v>
      </c>
      <c r="B135" t="s">
        <v>2</v>
      </c>
      <c r="C135">
        <v>1</v>
      </c>
      <c r="D135">
        <v>4.76</v>
      </c>
      <c r="E135">
        <v>0.04</v>
      </c>
      <c r="F135">
        <v>0.42599999999999999</v>
      </c>
      <c r="G135">
        <v>6.7000000000000004E-2</v>
      </c>
      <c r="H135">
        <v>3.4</v>
      </c>
      <c r="I135">
        <v>0</v>
      </c>
      <c r="J135">
        <v>1.825</v>
      </c>
      <c r="K135">
        <v>1.7509999999999999</v>
      </c>
      <c r="L135">
        <v>0.27500000000000002</v>
      </c>
      <c r="M135">
        <v>0.41699999999999998</v>
      </c>
      <c r="N135">
        <v>0.20599999999999999</v>
      </c>
      <c r="O135">
        <v>0.16900000000000001</v>
      </c>
      <c r="P135">
        <v>0.09</v>
      </c>
      <c r="Q135">
        <v>0.4</v>
      </c>
      <c r="R135" t="s">
        <v>1</v>
      </c>
      <c r="S135" t="s">
        <v>1</v>
      </c>
      <c r="T135"/>
      <c r="U135"/>
      <c r="V135"/>
      <c r="W135"/>
      <c r="X135"/>
      <c r="Y135"/>
      <c r="Z135"/>
      <c r="AA135"/>
      <c r="AB135"/>
      <c r="AC135"/>
    </row>
    <row r="136" spans="1:29" s="2" customFormat="1" x14ac:dyDescent="0.3">
      <c r="A136" s="2">
        <v>928034</v>
      </c>
      <c r="B136" t="s">
        <v>2</v>
      </c>
      <c r="C136">
        <v>1</v>
      </c>
      <c r="D136">
        <v>4.76</v>
      </c>
      <c r="E136">
        <v>0.04</v>
      </c>
      <c r="F136">
        <v>0.42599999999999999</v>
      </c>
      <c r="G136">
        <v>6.7000000000000004E-2</v>
      </c>
      <c r="H136">
        <v>3.4</v>
      </c>
      <c r="I136">
        <v>0</v>
      </c>
      <c r="J136">
        <v>1.825</v>
      </c>
      <c r="K136">
        <v>1.7509999999999999</v>
      </c>
      <c r="L136">
        <v>0.27500000000000002</v>
      </c>
      <c r="M136">
        <v>0.41699999999999998</v>
      </c>
      <c r="N136">
        <v>0.20599999999999999</v>
      </c>
      <c r="O136">
        <v>0.16900000000000001</v>
      </c>
      <c r="P136">
        <v>0.09</v>
      </c>
      <c r="Q136">
        <v>0.4</v>
      </c>
      <c r="R136" t="s">
        <v>1</v>
      </c>
      <c r="S136" t="s">
        <v>1</v>
      </c>
      <c r="T136"/>
      <c r="U136"/>
      <c r="V136"/>
      <c r="W136"/>
      <c r="X136"/>
      <c r="Y136"/>
      <c r="Z136"/>
      <c r="AA136"/>
      <c r="AB136"/>
      <c r="AC136"/>
    </row>
    <row r="137" spans="1:29" x14ac:dyDescent="0.3">
      <c r="A137">
        <v>931011</v>
      </c>
      <c r="B137" t="s">
        <v>2</v>
      </c>
      <c r="C137">
        <v>1</v>
      </c>
      <c r="D137">
        <v>6.9</v>
      </c>
      <c r="E137">
        <v>0.19900000000000001</v>
      </c>
      <c r="F137">
        <v>0.45</v>
      </c>
      <c r="G137">
        <v>7.0000000000000007E-2</v>
      </c>
      <c r="H137">
        <v>3.8</v>
      </c>
      <c r="I137">
        <v>0</v>
      </c>
      <c r="J137">
        <v>2.2999999999999998</v>
      </c>
      <c r="K137">
        <v>2.21</v>
      </c>
      <c r="L137">
        <v>0.28999999999999998</v>
      </c>
      <c r="M137">
        <v>0.46</v>
      </c>
      <c r="N137">
        <v>0.22</v>
      </c>
      <c r="O137">
        <v>0.16700000000000001</v>
      </c>
      <c r="P137">
        <v>0.08</v>
      </c>
      <c r="Q137">
        <v>0.56000000000000005</v>
      </c>
      <c r="R137" t="s">
        <v>1</v>
      </c>
      <c r="S137" t="s">
        <v>1</v>
      </c>
    </row>
    <row r="138" spans="1:29" x14ac:dyDescent="0.3">
      <c r="A138">
        <v>931021</v>
      </c>
      <c r="B138" t="s">
        <v>2</v>
      </c>
      <c r="C138">
        <v>1</v>
      </c>
      <c r="D138">
        <v>4</v>
      </c>
      <c r="E138">
        <v>0.04</v>
      </c>
      <c r="F138">
        <v>0.5</v>
      </c>
      <c r="G138">
        <v>7.0000000000000007E-2</v>
      </c>
      <c r="H138">
        <v>2.8</v>
      </c>
      <c r="I138">
        <v>0</v>
      </c>
      <c r="J138">
        <v>1.8</v>
      </c>
      <c r="K138">
        <v>1.75</v>
      </c>
      <c r="L138">
        <v>0.3</v>
      </c>
      <c r="M138">
        <v>0.65</v>
      </c>
      <c r="N138">
        <v>0.25600000000000001</v>
      </c>
      <c r="O138">
        <v>0.15</v>
      </c>
      <c r="P138">
        <v>5.7000000000000002E-2</v>
      </c>
      <c r="Q138">
        <v>0.33</v>
      </c>
      <c r="R138" t="s">
        <v>1</v>
      </c>
      <c r="S138" t="s">
        <v>1</v>
      </c>
    </row>
    <row r="139" spans="1:29" x14ac:dyDescent="0.3">
      <c r="A139">
        <v>931022</v>
      </c>
      <c r="B139" t="s">
        <v>2</v>
      </c>
      <c r="C139">
        <v>1</v>
      </c>
      <c r="D139">
        <v>4</v>
      </c>
      <c r="E139">
        <v>0.04</v>
      </c>
      <c r="F139">
        <v>0.5</v>
      </c>
      <c r="G139">
        <v>7.0000000000000007E-2</v>
      </c>
      <c r="H139">
        <v>2.8</v>
      </c>
      <c r="I139">
        <v>0</v>
      </c>
      <c r="J139">
        <v>1.8</v>
      </c>
      <c r="K139">
        <v>1.75</v>
      </c>
      <c r="L139">
        <v>0.3</v>
      </c>
      <c r="M139">
        <v>0.65</v>
      </c>
      <c r="N139">
        <v>0.25600000000000001</v>
      </c>
      <c r="O139">
        <v>0.15</v>
      </c>
      <c r="P139">
        <v>5.7000000000000002E-2</v>
      </c>
      <c r="Q139">
        <v>0.33</v>
      </c>
      <c r="R139" t="s">
        <v>1</v>
      </c>
      <c r="S139" t="s">
        <v>1</v>
      </c>
    </row>
    <row r="140" spans="1:29" x14ac:dyDescent="0.3">
      <c r="A140">
        <v>931023</v>
      </c>
      <c r="B140" t="s">
        <v>2</v>
      </c>
      <c r="C140">
        <v>1</v>
      </c>
      <c r="D140">
        <v>4</v>
      </c>
      <c r="E140">
        <v>0.04</v>
      </c>
      <c r="F140">
        <v>0.5</v>
      </c>
      <c r="G140">
        <v>7.0000000000000007E-2</v>
      </c>
      <c r="H140">
        <v>2.8</v>
      </c>
      <c r="I140">
        <v>0</v>
      </c>
      <c r="J140">
        <v>1.8</v>
      </c>
      <c r="K140">
        <v>1.75</v>
      </c>
      <c r="L140">
        <v>0.3</v>
      </c>
      <c r="M140">
        <v>0.65</v>
      </c>
      <c r="N140">
        <v>0.20599999999999999</v>
      </c>
      <c r="O140">
        <v>0.15</v>
      </c>
      <c r="P140">
        <v>5.7000000000000002E-2</v>
      </c>
      <c r="Q140">
        <v>0.33</v>
      </c>
      <c r="R140" t="s">
        <v>1</v>
      </c>
      <c r="S140" t="s">
        <v>1</v>
      </c>
    </row>
    <row r="141" spans="1:29" x14ac:dyDescent="0.3">
      <c r="A141">
        <v>931024</v>
      </c>
      <c r="B141" t="s">
        <v>2</v>
      </c>
      <c r="C141">
        <v>1</v>
      </c>
      <c r="D141">
        <v>4</v>
      </c>
      <c r="E141">
        <v>0.04</v>
      </c>
      <c r="F141">
        <v>0.5</v>
      </c>
      <c r="G141">
        <v>7.0000000000000007E-2</v>
      </c>
      <c r="H141">
        <v>2.8</v>
      </c>
      <c r="I141">
        <v>0</v>
      </c>
      <c r="J141">
        <v>1.8</v>
      </c>
      <c r="K141">
        <v>1.75</v>
      </c>
      <c r="L141">
        <v>0.3</v>
      </c>
      <c r="M141">
        <v>0.65</v>
      </c>
      <c r="N141">
        <v>0.20599999999999999</v>
      </c>
      <c r="O141">
        <v>0.15</v>
      </c>
      <c r="P141">
        <v>5.7000000000000002E-2</v>
      </c>
      <c r="Q141">
        <v>0.33</v>
      </c>
      <c r="R141" t="s">
        <v>1</v>
      </c>
      <c r="S141" t="s">
        <v>1</v>
      </c>
    </row>
    <row r="142" spans="1:29" x14ac:dyDescent="0.3">
      <c r="A142">
        <v>931025</v>
      </c>
      <c r="B142" t="s">
        <v>2</v>
      </c>
      <c r="C142">
        <v>1</v>
      </c>
      <c r="D142">
        <v>4</v>
      </c>
      <c r="E142">
        <v>0.04</v>
      </c>
      <c r="F142">
        <v>0.5</v>
      </c>
      <c r="G142">
        <v>7.0000000000000007E-2</v>
      </c>
      <c r="H142">
        <v>2.8</v>
      </c>
      <c r="I142">
        <v>0</v>
      </c>
      <c r="J142">
        <v>1.8</v>
      </c>
      <c r="K142">
        <v>1.75</v>
      </c>
      <c r="L142">
        <v>0.3</v>
      </c>
      <c r="M142">
        <v>0.65</v>
      </c>
      <c r="N142">
        <v>0.20599999999999999</v>
      </c>
      <c r="O142">
        <v>0.15</v>
      </c>
      <c r="P142">
        <v>5.7000000000000002E-2</v>
      </c>
      <c r="Q142">
        <v>0.33</v>
      </c>
      <c r="R142" t="s">
        <v>1</v>
      </c>
      <c r="S142" t="s">
        <v>1</v>
      </c>
    </row>
    <row r="143" spans="1:29" x14ac:dyDescent="0.3">
      <c r="A143">
        <v>931026</v>
      </c>
      <c r="B143" t="s">
        <v>2</v>
      </c>
      <c r="C143">
        <v>1</v>
      </c>
      <c r="D143">
        <v>4</v>
      </c>
      <c r="E143">
        <v>0.04</v>
      </c>
      <c r="F143">
        <v>0.5</v>
      </c>
      <c r="G143">
        <v>7.0000000000000007E-2</v>
      </c>
      <c r="H143">
        <v>2.8</v>
      </c>
      <c r="I143">
        <v>0</v>
      </c>
      <c r="J143">
        <v>1.8</v>
      </c>
      <c r="K143">
        <v>1.75</v>
      </c>
      <c r="L143">
        <v>0.3</v>
      </c>
      <c r="M143">
        <v>0.65</v>
      </c>
      <c r="N143">
        <v>0.20599999999999999</v>
      </c>
      <c r="O143">
        <v>0.15</v>
      </c>
      <c r="P143">
        <v>5.7000000000000002E-2</v>
      </c>
      <c r="Q143">
        <v>0.33</v>
      </c>
      <c r="R143" t="s">
        <v>1</v>
      </c>
      <c r="S143" t="s">
        <v>1</v>
      </c>
    </row>
    <row r="144" spans="1:29" s="2" customFormat="1" x14ac:dyDescent="0.3">
      <c r="A144" s="2">
        <v>932011</v>
      </c>
      <c r="B144" t="s">
        <v>2</v>
      </c>
      <c r="C144">
        <v>1</v>
      </c>
      <c r="D144">
        <v>4</v>
      </c>
      <c r="E144">
        <v>0.04</v>
      </c>
      <c r="F144">
        <v>0.5</v>
      </c>
      <c r="G144">
        <v>7.0000000000000007E-2</v>
      </c>
      <c r="H144">
        <v>2.8</v>
      </c>
      <c r="I144">
        <v>0</v>
      </c>
      <c r="J144">
        <v>1.8</v>
      </c>
      <c r="K144">
        <v>1.75</v>
      </c>
      <c r="L144">
        <v>0.3</v>
      </c>
      <c r="M144">
        <v>0.65</v>
      </c>
      <c r="N144">
        <v>0.25600000000000001</v>
      </c>
      <c r="O144">
        <v>0.15</v>
      </c>
      <c r="P144">
        <v>5.7000000000000002E-2</v>
      </c>
      <c r="Q144">
        <v>0.33</v>
      </c>
      <c r="R144" t="s">
        <v>1</v>
      </c>
      <c r="S144" t="s">
        <v>1</v>
      </c>
      <c r="T144"/>
      <c r="U144"/>
      <c r="V144"/>
      <c r="W144"/>
      <c r="X144"/>
      <c r="Y144"/>
      <c r="Z144"/>
      <c r="AA144"/>
      <c r="AB144"/>
      <c r="AC144"/>
    </row>
    <row r="145" spans="1:29" s="2" customFormat="1" x14ac:dyDescent="0.3">
      <c r="A145" s="2">
        <v>932012</v>
      </c>
      <c r="B145" t="s">
        <v>2</v>
      </c>
      <c r="C145">
        <v>1</v>
      </c>
      <c r="D145">
        <v>4</v>
      </c>
      <c r="E145">
        <v>0.04</v>
      </c>
      <c r="F145">
        <v>0.5</v>
      </c>
      <c r="G145">
        <v>7.0000000000000007E-2</v>
      </c>
      <c r="H145">
        <v>2.8</v>
      </c>
      <c r="I145">
        <v>0</v>
      </c>
      <c r="J145">
        <v>1.8</v>
      </c>
      <c r="K145">
        <v>1.75</v>
      </c>
      <c r="L145">
        <v>0.3</v>
      </c>
      <c r="M145">
        <v>0.65</v>
      </c>
      <c r="N145">
        <v>0.25600000000000001</v>
      </c>
      <c r="O145">
        <v>0.15</v>
      </c>
      <c r="P145">
        <v>5.7000000000000002E-2</v>
      </c>
      <c r="Q145">
        <v>0.33</v>
      </c>
      <c r="R145" t="s">
        <v>1</v>
      </c>
      <c r="S145" t="s">
        <v>1</v>
      </c>
      <c r="T145"/>
      <c r="U145"/>
      <c r="V145"/>
      <c r="W145"/>
      <c r="X145"/>
      <c r="Y145"/>
      <c r="Z145"/>
      <c r="AA145"/>
      <c r="AB145"/>
      <c r="AC145"/>
    </row>
    <row r="146" spans="1:29" s="2" customFormat="1" x14ac:dyDescent="0.3">
      <c r="A146" s="2">
        <v>932013</v>
      </c>
      <c r="B146" t="s">
        <v>2</v>
      </c>
      <c r="C146">
        <v>1</v>
      </c>
      <c r="D146">
        <v>4</v>
      </c>
      <c r="E146">
        <v>0.04</v>
      </c>
      <c r="F146">
        <v>0.5</v>
      </c>
      <c r="G146">
        <v>7.0000000000000007E-2</v>
      </c>
      <c r="H146">
        <v>2.8</v>
      </c>
      <c r="I146">
        <v>0</v>
      </c>
      <c r="J146">
        <v>1.8</v>
      </c>
      <c r="K146">
        <v>1.75</v>
      </c>
      <c r="L146">
        <v>0.3</v>
      </c>
      <c r="M146">
        <v>0.65</v>
      </c>
      <c r="N146">
        <v>0.25600000000000001</v>
      </c>
      <c r="O146">
        <v>0.15</v>
      </c>
      <c r="P146">
        <v>5.7000000000000002E-2</v>
      </c>
      <c r="Q146">
        <v>0.33</v>
      </c>
      <c r="R146" t="s">
        <v>1</v>
      </c>
      <c r="S146" t="s">
        <v>1</v>
      </c>
      <c r="T146"/>
      <c r="U146"/>
      <c r="V146"/>
      <c r="W146"/>
      <c r="X146"/>
      <c r="Y146"/>
      <c r="Z146"/>
      <c r="AA146"/>
      <c r="AB146"/>
      <c r="AC146"/>
    </row>
    <row r="147" spans="1:29" s="2" customFormat="1" x14ac:dyDescent="0.3">
      <c r="A147" s="2">
        <v>932014</v>
      </c>
      <c r="B147" t="s">
        <v>2</v>
      </c>
      <c r="C147">
        <v>1</v>
      </c>
      <c r="D147">
        <v>4</v>
      </c>
      <c r="E147">
        <v>0.04</v>
      </c>
      <c r="F147">
        <v>0.5</v>
      </c>
      <c r="G147">
        <v>7.0000000000000007E-2</v>
      </c>
      <c r="H147">
        <v>2.8</v>
      </c>
      <c r="I147">
        <v>0</v>
      </c>
      <c r="J147">
        <v>1.8</v>
      </c>
      <c r="K147">
        <v>1.75</v>
      </c>
      <c r="L147">
        <v>0.3</v>
      </c>
      <c r="M147">
        <v>0.65</v>
      </c>
      <c r="N147">
        <v>0.25600000000000001</v>
      </c>
      <c r="O147">
        <v>0.15</v>
      </c>
      <c r="P147">
        <v>5.7000000000000002E-2</v>
      </c>
      <c r="Q147">
        <v>0.33</v>
      </c>
      <c r="R147" t="s">
        <v>1</v>
      </c>
      <c r="S147" t="s">
        <v>1</v>
      </c>
      <c r="T147"/>
      <c r="U147"/>
      <c r="V147"/>
      <c r="W147"/>
      <c r="X147"/>
      <c r="Y147"/>
      <c r="Z147"/>
      <c r="AA147"/>
      <c r="AB147"/>
      <c r="AC147"/>
    </row>
    <row r="148" spans="1:29" x14ac:dyDescent="0.3">
      <c r="A148">
        <v>933011</v>
      </c>
      <c r="B148" t="s">
        <v>2</v>
      </c>
      <c r="C148">
        <v>1</v>
      </c>
      <c r="D148">
        <v>4.76</v>
      </c>
      <c r="E148">
        <v>0.04</v>
      </c>
      <c r="F148">
        <v>0.42599999999999999</v>
      </c>
      <c r="G148">
        <v>6.7000000000000004E-2</v>
      </c>
      <c r="H148">
        <v>3.4</v>
      </c>
      <c r="I148">
        <v>0</v>
      </c>
      <c r="J148">
        <v>1.825</v>
      </c>
      <c r="K148">
        <v>1.7509999999999999</v>
      </c>
      <c r="L148">
        <v>0.27500000000000002</v>
      </c>
      <c r="M148">
        <v>0.41699999999999998</v>
      </c>
      <c r="N148">
        <v>0.20599999999999999</v>
      </c>
      <c r="O148">
        <v>0.16900000000000001</v>
      </c>
      <c r="P148">
        <v>0.09</v>
      </c>
      <c r="Q148">
        <v>0.4</v>
      </c>
      <c r="R148" t="s">
        <v>1</v>
      </c>
      <c r="S148" t="s">
        <v>1</v>
      </c>
    </row>
    <row r="149" spans="1:29" x14ac:dyDescent="0.3">
      <c r="A149">
        <v>933012</v>
      </c>
      <c r="B149" t="s">
        <v>2</v>
      </c>
      <c r="C149">
        <v>1</v>
      </c>
      <c r="D149">
        <v>4.76</v>
      </c>
      <c r="E149">
        <v>0.04</v>
      </c>
      <c r="F149">
        <v>0.42599999999999999</v>
      </c>
      <c r="G149">
        <v>6.7000000000000004E-2</v>
      </c>
      <c r="H149">
        <v>3.4</v>
      </c>
      <c r="I149">
        <v>0</v>
      </c>
      <c r="J149">
        <v>1.825</v>
      </c>
      <c r="K149">
        <v>1.7509999999999999</v>
      </c>
      <c r="L149">
        <v>0.27500000000000002</v>
      </c>
      <c r="M149">
        <v>0.41699999999999998</v>
      </c>
      <c r="N149">
        <v>0.20599999999999999</v>
      </c>
      <c r="O149">
        <v>0.16900000000000001</v>
      </c>
      <c r="P149">
        <v>0.09</v>
      </c>
      <c r="Q149">
        <v>0.4</v>
      </c>
      <c r="R149" t="s">
        <v>1</v>
      </c>
      <c r="S149" t="s">
        <v>1</v>
      </c>
    </row>
    <row r="150" spans="1:29" x14ac:dyDescent="0.3">
      <c r="A150">
        <v>933013</v>
      </c>
      <c r="B150" t="s">
        <v>2</v>
      </c>
      <c r="C150">
        <v>1</v>
      </c>
      <c r="D150">
        <v>4.76</v>
      </c>
      <c r="E150">
        <v>0.04</v>
      </c>
      <c r="F150">
        <v>0.42599999999999999</v>
      </c>
      <c r="G150">
        <v>6.7000000000000004E-2</v>
      </c>
      <c r="H150">
        <v>3.4</v>
      </c>
      <c r="I150">
        <v>0</v>
      </c>
      <c r="J150">
        <v>1.825</v>
      </c>
      <c r="K150">
        <v>1.7509999999999999</v>
      </c>
      <c r="L150">
        <v>0.27500000000000002</v>
      </c>
      <c r="M150">
        <v>0.41699999999999998</v>
      </c>
      <c r="N150">
        <v>0.20599999999999999</v>
      </c>
      <c r="O150">
        <v>0.16900000000000001</v>
      </c>
      <c r="P150">
        <v>0.09</v>
      </c>
      <c r="Q150">
        <v>0.4</v>
      </c>
      <c r="R150" t="s">
        <v>1</v>
      </c>
      <c r="S150" t="s">
        <v>1</v>
      </c>
    </row>
    <row r="151" spans="1:29" x14ac:dyDescent="0.3">
      <c r="A151">
        <v>933014</v>
      </c>
      <c r="B151" t="s">
        <v>2</v>
      </c>
      <c r="C151">
        <v>1</v>
      </c>
      <c r="D151">
        <v>4.76</v>
      </c>
      <c r="E151">
        <v>0.04</v>
      </c>
      <c r="F151">
        <v>0.42599999999999999</v>
      </c>
      <c r="G151">
        <v>6.7000000000000004E-2</v>
      </c>
      <c r="H151">
        <v>3.4</v>
      </c>
      <c r="I151">
        <v>0</v>
      </c>
      <c r="J151">
        <v>1.825</v>
      </c>
      <c r="K151">
        <v>1.7509999999999999</v>
      </c>
      <c r="L151">
        <v>0.27500000000000002</v>
      </c>
      <c r="M151">
        <v>0.41699999999999998</v>
      </c>
      <c r="N151">
        <v>0.20599999999999999</v>
      </c>
      <c r="O151">
        <v>0.16900000000000001</v>
      </c>
      <c r="P151">
        <v>0.09</v>
      </c>
      <c r="Q151">
        <v>0.4</v>
      </c>
      <c r="R151" t="s">
        <v>1</v>
      </c>
      <c r="S151" t="s">
        <v>1</v>
      </c>
    </row>
    <row r="152" spans="1:29" x14ac:dyDescent="0.3">
      <c r="A152">
        <v>933021</v>
      </c>
      <c r="B152" t="s">
        <v>2</v>
      </c>
      <c r="C152">
        <v>1</v>
      </c>
      <c r="D152">
        <v>4.76</v>
      </c>
      <c r="E152">
        <v>0.04</v>
      </c>
      <c r="F152">
        <v>0.42599999999999999</v>
      </c>
      <c r="G152">
        <v>6.7000000000000004E-2</v>
      </c>
      <c r="H152">
        <v>3.4</v>
      </c>
      <c r="I152">
        <v>0</v>
      </c>
      <c r="J152">
        <v>1.825</v>
      </c>
      <c r="K152">
        <v>1.7509999999999999</v>
      </c>
      <c r="L152">
        <v>0.27500000000000002</v>
      </c>
      <c r="M152">
        <v>0.41699999999999998</v>
      </c>
      <c r="N152">
        <v>0.26</v>
      </c>
      <c r="O152">
        <v>0.16900000000000001</v>
      </c>
      <c r="P152">
        <v>0.09</v>
      </c>
      <c r="Q152">
        <v>0.4</v>
      </c>
      <c r="R152" t="s">
        <v>1</v>
      </c>
      <c r="S152" t="s">
        <v>1</v>
      </c>
    </row>
    <row r="153" spans="1:29" x14ac:dyDescent="0.3">
      <c r="A153">
        <v>936011</v>
      </c>
      <c r="B153" t="s">
        <v>0</v>
      </c>
      <c r="C153">
        <v>1</v>
      </c>
      <c r="D153">
        <v>6.6</v>
      </c>
      <c r="E153">
        <v>0.05</v>
      </c>
      <c r="F153">
        <v>0.155</v>
      </c>
      <c r="G153">
        <v>2</v>
      </c>
      <c r="H153">
        <v>0</v>
      </c>
      <c r="I153">
        <v>1.1299999999999999</v>
      </c>
      <c r="J153">
        <v>0.73399999999999999</v>
      </c>
      <c r="K153">
        <v>0.26</v>
      </c>
      <c r="L153">
        <v>0.33</v>
      </c>
      <c r="M153">
        <v>0.104</v>
      </c>
      <c r="N153">
        <v>0.19400000000000001</v>
      </c>
      <c r="O153">
        <v>0.68500000000000005</v>
      </c>
      <c r="P153" t="s">
        <v>1</v>
      </c>
      <c r="Q153" t="s">
        <v>1</v>
      </c>
    </row>
    <row r="154" spans="1:29" x14ac:dyDescent="0.3">
      <c r="A154">
        <v>936012</v>
      </c>
      <c r="B154" t="s">
        <v>0</v>
      </c>
      <c r="C154">
        <v>1</v>
      </c>
      <c r="D154">
        <v>6.6</v>
      </c>
      <c r="E154">
        <v>0.05</v>
      </c>
      <c r="F154">
        <v>0.155</v>
      </c>
      <c r="G154">
        <v>2</v>
      </c>
      <c r="H154">
        <v>0</v>
      </c>
      <c r="I154">
        <v>1.1299999999999999</v>
      </c>
      <c r="J154">
        <v>0.73399999999999999</v>
      </c>
      <c r="K154">
        <v>0.26</v>
      </c>
      <c r="L154">
        <v>0.33</v>
      </c>
      <c r="M154">
        <v>0.104</v>
      </c>
      <c r="N154">
        <v>0.19400000000000001</v>
      </c>
      <c r="O154">
        <v>0.68500000000000005</v>
      </c>
      <c r="P154" t="s">
        <v>1</v>
      </c>
      <c r="Q154" t="s">
        <v>1</v>
      </c>
    </row>
    <row r="155" spans="1:29" x14ac:dyDescent="0.3">
      <c r="A155">
        <v>936021</v>
      </c>
      <c r="B155" t="s">
        <v>2</v>
      </c>
      <c r="C155">
        <v>1</v>
      </c>
      <c r="D155">
        <v>4.76</v>
      </c>
      <c r="E155">
        <v>0.04</v>
      </c>
      <c r="F155">
        <v>0.42599999999999999</v>
      </c>
      <c r="G155">
        <v>6.7000000000000004E-2</v>
      </c>
      <c r="H155">
        <v>3.4</v>
      </c>
      <c r="I155">
        <v>0</v>
      </c>
      <c r="J155">
        <v>1.825</v>
      </c>
      <c r="K155">
        <v>1.7509999999999999</v>
      </c>
      <c r="L155">
        <v>0.27500000000000002</v>
      </c>
      <c r="M155">
        <v>0.41699999999999998</v>
      </c>
      <c r="N155">
        <v>0.26</v>
      </c>
      <c r="O155">
        <v>0.16900000000000001</v>
      </c>
      <c r="P155">
        <v>0.09</v>
      </c>
      <c r="Q155">
        <v>0.4</v>
      </c>
      <c r="R155" t="s">
        <v>1</v>
      </c>
      <c r="S155" t="s">
        <v>1</v>
      </c>
    </row>
    <row r="156" spans="1:29" x14ac:dyDescent="0.3">
      <c r="A156">
        <v>936022</v>
      </c>
      <c r="B156" t="s">
        <v>2</v>
      </c>
      <c r="C156">
        <v>1</v>
      </c>
      <c r="D156">
        <v>4.76</v>
      </c>
      <c r="E156">
        <v>0.04</v>
      </c>
      <c r="F156">
        <v>0.42599999999999999</v>
      </c>
      <c r="G156">
        <v>6.7000000000000004E-2</v>
      </c>
      <c r="H156">
        <v>3.4</v>
      </c>
      <c r="I156">
        <v>0</v>
      </c>
      <c r="J156">
        <v>1.825</v>
      </c>
      <c r="K156">
        <v>1.7509999999999999</v>
      </c>
      <c r="L156">
        <v>0.27500000000000002</v>
      </c>
      <c r="M156">
        <v>0.41699999999999998</v>
      </c>
      <c r="N156">
        <v>0.26</v>
      </c>
      <c r="O156">
        <v>0.16900000000000001</v>
      </c>
      <c r="P156">
        <v>0.09</v>
      </c>
      <c r="Q156">
        <v>0.4</v>
      </c>
      <c r="R156" t="s">
        <v>1</v>
      </c>
      <c r="S156" t="s">
        <v>1</v>
      </c>
    </row>
    <row r="157" spans="1:29" x14ac:dyDescent="0.3">
      <c r="A157">
        <v>936031</v>
      </c>
      <c r="B157" t="s">
        <v>2</v>
      </c>
      <c r="C157">
        <v>1</v>
      </c>
      <c r="D157">
        <v>4</v>
      </c>
      <c r="E157">
        <v>0.04</v>
      </c>
      <c r="F157">
        <v>0.5</v>
      </c>
      <c r="G157">
        <v>7.0000000000000007E-2</v>
      </c>
      <c r="H157">
        <v>2.8</v>
      </c>
      <c r="I157">
        <v>0</v>
      </c>
      <c r="J157">
        <v>1.8</v>
      </c>
      <c r="K157">
        <v>1.75</v>
      </c>
      <c r="L157">
        <v>0.3</v>
      </c>
      <c r="M157">
        <v>0.65</v>
      </c>
      <c r="N157">
        <v>0.25600000000000001</v>
      </c>
      <c r="O157">
        <v>0.15</v>
      </c>
      <c r="P157">
        <v>5.7000000000000002E-2</v>
      </c>
      <c r="Q157">
        <v>0.33</v>
      </c>
      <c r="R157" t="s">
        <v>1</v>
      </c>
      <c r="S157" t="s">
        <v>1</v>
      </c>
    </row>
    <row r="158" spans="1:29" x14ac:dyDescent="0.3">
      <c r="A158">
        <v>936032</v>
      </c>
      <c r="B158" t="s">
        <v>2</v>
      </c>
      <c r="C158">
        <v>1</v>
      </c>
      <c r="D158">
        <v>4</v>
      </c>
      <c r="E158">
        <v>0.04</v>
      </c>
      <c r="F158">
        <v>0.5</v>
      </c>
      <c r="G158">
        <v>7.0000000000000007E-2</v>
      </c>
      <c r="H158">
        <v>2.8</v>
      </c>
      <c r="I158">
        <v>0</v>
      </c>
      <c r="J158">
        <v>1.8</v>
      </c>
      <c r="K158">
        <v>1.75</v>
      </c>
      <c r="L158">
        <v>0.3</v>
      </c>
      <c r="M158">
        <v>0.65</v>
      </c>
      <c r="N158">
        <v>0.25600000000000001</v>
      </c>
      <c r="O158">
        <v>0.15</v>
      </c>
      <c r="P158">
        <v>5.7000000000000002E-2</v>
      </c>
      <c r="Q158">
        <v>0.33</v>
      </c>
      <c r="R158" t="s">
        <v>1</v>
      </c>
      <c r="S158" t="s">
        <v>1</v>
      </c>
    </row>
    <row r="159" spans="1:29" x14ac:dyDescent="0.3">
      <c r="A159">
        <v>936041</v>
      </c>
      <c r="B159" t="s">
        <v>0</v>
      </c>
      <c r="C159">
        <v>1</v>
      </c>
      <c r="D159">
        <v>9.99</v>
      </c>
      <c r="E159">
        <v>0.1</v>
      </c>
      <c r="F159">
        <v>0.12</v>
      </c>
      <c r="G159">
        <v>3.63</v>
      </c>
      <c r="H159">
        <v>0.5</v>
      </c>
      <c r="I159">
        <v>1.07</v>
      </c>
      <c r="J159">
        <v>0.74</v>
      </c>
      <c r="K159">
        <v>0.24</v>
      </c>
      <c r="L159">
        <v>0.36</v>
      </c>
      <c r="M159">
        <v>0.15</v>
      </c>
      <c r="N159">
        <v>0.1</v>
      </c>
      <c r="O159">
        <v>0.25</v>
      </c>
      <c r="P159" t="s">
        <v>1</v>
      </c>
      <c r="Q159" t="s">
        <v>1</v>
      </c>
    </row>
    <row r="160" spans="1:29" x14ac:dyDescent="0.3">
      <c r="A160">
        <v>936042</v>
      </c>
      <c r="B160" t="s">
        <v>0</v>
      </c>
      <c r="C160">
        <v>1</v>
      </c>
      <c r="D160">
        <v>9.99</v>
      </c>
      <c r="E160">
        <v>0.1</v>
      </c>
      <c r="F160">
        <v>0.12</v>
      </c>
      <c r="G160">
        <v>3.63</v>
      </c>
      <c r="H160">
        <v>0.5</v>
      </c>
      <c r="I160">
        <v>1.07</v>
      </c>
      <c r="J160">
        <v>0.74</v>
      </c>
      <c r="K160">
        <v>0.24</v>
      </c>
      <c r="L160">
        <v>0.36</v>
      </c>
      <c r="M160">
        <v>0.15</v>
      </c>
      <c r="N160">
        <v>0.1</v>
      </c>
      <c r="O160">
        <v>0.25</v>
      </c>
      <c r="P160" t="s">
        <v>1</v>
      </c>
      <c r="Q160" t="s">
        <v>1</v>
      </c>
    </row>
    <row r="161" spans="1:29" x14ac:dyDescent="0.3">
      <c r="A161">
        <v>936051</v>
      </c>
      <c r="B161" t="s">
        <v>0</v>
      </c>
      <c r="C161">
        <v>1</v>
      </c>
      <c r="D161">
        <v>6.6</v>
      </c>
      <c r="E161">
        <v>0.05</v>
      </c>
      <c r="F161">
        <v>0.155</v>
      </c>
      <c r="G161">
        <v>2</v>
      </c>
      <c r="H161">
        <v>0</v>
      </c>
      <c r="I161">
        <v>1.1299999999999999</v>
      </c>
      <c r="J161">
        <v>0.73399999999999999</v>
      </c>
      <c r="K161">
        <v>0.26</v>
      </c>
      <c r="L161">
        <v>0.3</v>
      </c>
      <c r="M161">
        <v>0.104</v>
      </c>
      <c r="N161">
        <v>0.19400000000000001</v>
      </c>
      <c r="O161">
        <v>0.68500000000000005</v>
      </c>
      <c r="P161" t="s">
        <v>1</v>
      </c>
      <c r="Q161" t="s">
        <v>1</v>
      </c>
    </row>
    <row r="162" spans="1:29" x14ac:dyDescent="0.3">
      <c r="A162">
        <v>936061</v>
      </c>
      <c r="B162" t="s">
        <v>2</v>
      </c>
      <c r="C162">
        <v>1</v>
      </c>
      <c r="D162">
        <v>4</v>
      </c>
      <c r="E162">
        <v>0.04</v>
      </c>
      <c r="F162">
        <v>0.5</v>
      </c>
      <c r="G162">
        <v>7.0000000000000007E-2</v>
      </c>
      <c r="H162">
        <v>2.8</v>
      </c>
      <c r="I162">
        <v>0</v>
      </c>
      <c r="J162">
        <v>1.8</v>
      </c>
      <c r="K162">
        <v>1.75</v>
      </c>
      <c r="L162">
        <v>0.3</v>
      </c>
      <c r="M162">
        <v>0.65</v>
      </c>
      <c r="N162">
        <v>0.20599999999999999</v>
      </c>
      <c r="O162">
        <v>0.15</v>
      </c>
      <c r="P162">
        <v>5.7000000000000002E-2</v>
      </c>
      <c r="Q162">
        <v>0.33</v>
      </c>
      <c r="R162" t="s">
        <v>1</v>
      </c>
      <c r="S162" t="s">
        <v>1</v>
      </c>
    </row>
    <row r="163" spans="1:29" x14ac:dyDescent="0.3">
      <c r="A163">
        <v>936062</v>
      </c>
      <c r="B163" t="s">
        <v>2</v>
      </c>
      <c r="C163">
        <v>1</v>
      </c>
      <c r="D163">
        <v>4</v>
      </c>
      <c r="E163">
        <v>0.04</v>
      </c>
      <c r="F163">
        <v>0.5</v>
      </c>
      <c r="G163">
        <v>7.0000000000000007E-2</v>
      </c>
      <c r="H163">
        <v>2.8</v>
      </c>
      <c r="I163">
        <v>0</v>
      </c>
      <c r="J163">
        <v>1.8</v>
      </c>
      <c r="K163">
        <v>1.75</v>
      </c>
      <c r="L163">
        <v>0.3</v>
      </c>
      <c r="M163">
        <v>0.65</v>
      </c>
      <c r="N163">
        <v>0.20599999999999999</v>
      </c>
      <c r="O163">
        <v>0.15</v>
      </c>
      <c r="P163">
        <v>5.7000000000000002E-2</v>
      </c>
      <c r="Q163">
        <v>0.33</v>
      </c>
      <c r="R163" t="s">
        <v>1</v>
      </c>
      <c r="S163" t="s">
        <v>1</v>
      </c>
    </row>
    <row r="164" spans="1:29" x14ac:dyDescent="0.3">
      <c r="A164">
        <v>936063</v>
      </c>
      <c r="B164" t="s">
        <v>2</v>
      </c>
      <c r="C164">
        <v>1</v>
      </c>
      <c r="D164">
        <v>4</v>
      </c>
      <c r="E164">
        <v>0.04</v>
      </c>
      <c r="F164">
        <v>0.5</v>
      </c>
      <c r="G164">
        <v>7.0000000000000007E-2</v>
      </c>
      <c r="H164">
        <v>2.8</v>
      </c>
      <c r="I164">
        <v>0</v>
      </c>
      <c r="J164">
        <v>1.8</v>
      </c>
      <c r="K164">
        <v>1.75</v>
      </c>
      <c r="L164">
        <v>0.3</v>
      </c>
      <c r="M164">
        <v>0.65</v>
      </c>
      <c r="N164">
        <v>0.20599999999999999</v>
      </c>
      <c r="O164">
        <v>0.15</v>
      </c>
      <c r="P164">
        <v>5.7000000000000002E-2</v>
      </c>
      <c r="Q164">
        <v>0.33</v>
      </c>
      <c r="R164" t="s">
        <v>1</v>
      </c>
      <c r="S164" t="s">
        <v>1</v>
      </c>
    </row>
    <row r="165" spans="1:29" x14ac:dyDescent="0.3">
      <c r="A165">
        <v>936071</v>
      </c>
      <c r="B165" t="s">
        <v>2</v>
      </c>
      <c r="C165">
        <v>1</v>
      </c>
      <c r="D165">
        <v>4</v>
      </c>
      <c r="E165">
        <v>0.04</v>
      </c>
      <c r="F165">
        <v>0.5</v>
      </c>
      <c r="G165">
        <v>7.0000000000000007E-2</v>
      </c>
      <c r="H165">
        <v>2.8</v>
      </c>
      <c r="I165">
        <v>0</v>
      </c>
      <c r="J165">
        <v>1.8</v>
      </c>
      <c r="K165">
        <v>1.75</v>
      </c>
      <c r="L165">
        <v>0.3</v>
      </c>
      <c r="M165">
        <v>0.65</v>
      </c>
      <c r="N165">
        <v>0.20599999999999999</v>
      </c>
      <c r="O165">
        <v>0.15</v>
      </c>
      <c r="P165">
        <v>5.7000000000000002E-2</v>
      </c>
      <c r="Q165">
        <v>0.33</v>
      </c>
      <c r="R165" t="s">
        <v>1</v>
      </c>
      <c r="S165" t="s">
        <v>1</v>
      </c>
    </row>
    <row r="166" spans="1:29" x14ac:dyDescent="0.3">
      <c r="A166">
        <v>936072</v>
      </c>
      <c r="B166" t="s">
        <v>2</v>
      </c>
      <c r="C166">
        <v>1</v>
      </c>
      <c r="D166">
        <v>4</v>
      </c>
      <c r="E166">
        <v>0.04</v>
      </c>
      <c r="F166">
        <v>0.5</v>
      </c>
      <c r="G166">
        <v>7.0000000000000007E-2</v>
      </c>
      <c r="H166">
        <v>2.8</v>
      </c>
      <c r="I166">
        <v>0</v>
      </c>
      <c r="J166">
        <v>1.8</v>
      </c>
      <c r="K166">
        <v>1.75</v>
      </c>
      <c r="L166">
        <v>0.3</v>
      </c>
      <c r="M166">
        <v>0.65</v>
      </c>
      <c r="N166">
        <v>0.20599999999999999</v>
      </c>
      <c r="O166">
        <v>0.15</v>
      </c>
      <c r="P166">
        <v>5.7000000000000002E-2</v>
      </c>
      <c r="Q166">
        <v>0.33</v>
      </c>
      <c r="R166" t="s">
        <v>1</v>
      </c>
      <c r="S166" t="s">
        <v>1</v>
      </c>
    </row>
    <row r="167" spans="1:29" x14ac:dyDescent="0.3">
      <c r="A167">
        <v>936073</v>
      </c>
      <c r="B167" t="s">
        <v>2</v>
      </c>
      <c r="C167">
        <v>1</v>
      </c>
      <c r="D167">
        <v>4</v>
      </c>
      <c r="E167">
        <v>0.04</v>
      </c>
      <c r="F167">
        <v>0.5</v>
      </c>
      <c r="G167">
        <v>7.0000000000000007E-2</v>
      </c>
      <c r="H167">
        <v>2.8</v>
      </c>
      <c r="I167">
        <v>0</v>
      </c>
      <c r="J167">
        <v>1.8</v>
      </c>
      <c r="K167">
        <v>1.75</v>
      </c>
      <c r="L167">
        <v>0.3</v>
      </c>
      <c r="M167">
        <v>0.65</v>
      </c>
      <c r="N167">
        <v>0.20599999999999999</v>
      </c>
      <c r="O167">
        <v>0.15</v>
      </c>
      <c r="P167">
        <v>5.7000000000000002E-2</v>
      </c>
      <c r="Q167">
        <v>0.33</v>
      </c>
      <c r="R167" t="s">
        <v>1</v>
      </c>
      <c r="S167" t="s">
        <v>1</v>
      </c>
    </row>
    <row r="168" spans="1:29" x14ac:dyDescent="0.3">
      <c r="A168">
        <v>937001</v>
      </c>
      <c r="B168" t="s">
        <v>0</v>
      </c>
      <c r="C168">
        <v>1</v>
      </c>
      <c r="D168">
        <v>9.99</v>
      </c>
      <c r="E168">
        <v>0.1</v>
      </c>
      <c r="F168">
        <v>0.12</v>
      </c>
      <c r="G168">
        <v>3.63</v>
      </c>
      <c r="H168">
        <v>0.5</v>
      </c>
      <c r="I168">
        <v>1.07</v>
      </c>
      <c r="J168">
        <v>0.74</v>
      </c>
      <c r="K168">
        <v>0.24</v>
      </c>
      <c r="L168">
        <v>0.17</v>
      </c>
      <c r="M168">
        <v>0.15</v>
      </c>
      <c r="N168">
        <v>0.1</v>
      </c>
      <c r="O168">
        <v>0.25</v>
      </c>
      <c r="P168" t="s">
        <v>1</v>
      </c>
      <c r="Q168" t="s">
        <v>1</v>
      </c>
    </row>
    <row r="169" spans="1:29" s="2" customFormat="1" x14ac:dyDescent="0.3">
      <c r="A169" s="2">
        <v>937001</v>
      </c>
      <c r="B169" t="s">
        <v>0</v>
      </c>
      <c r="C169">
        <v>2</v>
      </c>
      <c r="D169">
        <v>9.99</v>
      </c>
      <c r="E169">
        <v>0.1</v>
      </c>
      <c r="F169">
        <v>0.12</v>
      </c>
      <c r="G169">
        <v>3.63</v>
      </c>
      <c r="H169">
        <v>0.5</v>
      </c>
      <c r="I169">
        <v>1.07</v>
      </c>
      <c r="J169">
        <v>0.74</v>
      </c>
      <c r="K169">
        <v>0.24</v>
      </c>
      <c r="L169">
        <v>0.17</v>
      </c>
      <c r="M169">
        <v>0.15</v>
      </c>
      <c r="N169">
        <v>0.1</v>
      </c>
      <c r="O169">
        <v>0.25</v>
      </c>
      <c r="P169" t="s">
        <v>1</v>
      </c>
      <c r="Q169" t="s">
        <v>1</v>
      </c>
      <c r="R169"/>
      <c r="S169"/>
      <c r="T169"/>
      <c r="U169"/>
      <c r="V169"/>
      <c r="W169"/>
      <c r="X169"/>
      <c r="Y169"/>
      <c r="Z169"/>
      <c r="AA169"/>
      <c r="AB169"/>
      <c r="AC169"/>
    </row>
    <row r="170" spans="1:29" x14ac:dyDescent="0.3">
      <c r="A170">
        <v>937002</v>
      </c>
      <c r="B170" t="s">
        <v>0</v>
      </c>
      <c r="C170">
        <v>1</v>
      </c>
      <c r="D170">
        <v>9.99</v>
      </c>
      <c r="E170">
        <v>0.1</v>
      </c>
      <c r="F170">
        <v>0.12</v>
      </c>
      <c r="G170">
        <v>3.63</v>
      </c>
      <c r="H170">
        <v>0.5</v>
      </c>
      <c r="I170">
        <v>1.07</v>
      </c>
      <c r="J170">
        <v>0.74</v>
      </c>
      <c r="K170">
        <v>0.24</v>
      </c>
      <c r="L170">
        <v>0.17</v>
      </c>
      <c r="M170">
        <v>0.15</v>
      </c>
      <c r="N170">
        <v>0.1</v>
      </c>
      <c r="O170">
        <v>0.25</v>
      </c>
      <c r="P170" t="s">
        <v>1</v>
      </c>
      <c r="Q170" t="s">
        <v>1</v>
      </c>
    </row>
    <row r="171" spans="1:29" x14ac:dyDescent="0.3">
      <c r="A171">
        <v>937011</v>
      </c>
      <c r="B171" t="s">
        <v>0</v>
      </c>
      <c r="C171">
        <v>1</v>
      </c>
      <c r="D171">
        <v>6.6</v>
      </c>
      <c r="E171">
        <v>0.05</v>
      </c>
      <c r="F171">
        <v>0.155</v>
      </c>
      <c r="G171">
        <v>2</v>
      </c>
      <c r="H171">
        <v>0</v>
      </c>
      <c r="I171">
        <v>1.1299999999999999</v>
      </c>
      <c r="J171">
        <v>0.73399999999999999</v>
      </c>
      <c r="K171">
        <v>0.26</v>
      </c>
      <c r="L171">
        <v>0.28000000000000003</v>
      </c>
      <c r="M171">
        <v>0.104</v>
      </c>
      <c r="N171">
        <v>0.19400000000000001</v>
      </c>
      <c r="O171">
        <v>0.68500000000000005</v>
      </c>
      <c r="P171" t="s">
        <v>1</v>
      </c>
      <c r="Q171" t="s">
        <v>1</v>
      </c>
    </row>
    <row r="172" spans="1:29" x14ac:dyDescent="0.3">
      <c r="A172">
        <v>937021</v>
      </c>
      <c r="B172" t="s">
        <v>0</v>
      </c>
      <c r="C172">
        <v>1</v>
      </c>
      <c r="D172">
        <v>6.6</v>
      </c>
      <c r="E172">
        <v>0.05</v>
      </c>
      <c r="F172">
        <v>0.155</v>
      </c>
      <c r="G172">
        <v>2</v>
      </c>
      <c r="H172">
        <v>0</v>
      </c>
      <c r="I172">
        <v>1.1299999999999999</v>
      </c>
      <c r="J172">
        <v>0.73399999999999999</v>
      </c>
      <c r="K172">
        <v>0.26</v>
      </c>
      <c r="L172">
        <v>0.22</v>
      </c>
      <c r="M172">
        <v>0.104</v>
      </c>
      <c r="N172">
        <v>0.19400000000000001</v>
      </c>
      <c r="O172">
        <v>0.68500000000000005</v>
      </c>
      <c r="P172" t="s">
        <v>1</v>
      </c>
      <c r="Q172" t="s">
        <v>1</v>
      </c>
    </row>
    <row r="173" spans="1:29" x14ac:dyDescent="0.3">
      <c r="A173">
        <v>937031</v>
      </c>
      <c r="B173" t="s">
        <v>0</v>
      </c>
      <c r="C173">
        <v>1</v>
      </c>
      <c r="D173">
        <v>7.2</v>
      </c>
      <c r="E173">
        <v>0.123</v>
      </c>
      <c r="F173">
        <v>7.4999999999999997E-2</v>
      </c>
      <c r="G173">
        <v>4.6769999999999996</v>
      </c>
      <c r="H173">
        <v>0</v>
      </c>
      <c r="I173">
        <v>0.87</v>
      </c>
      <c r="J173">
        <v>0.57999999999999996</v>
      </c>
      <c r="K173">
        <v>0.27</v>
      </c>
      <c r="L173">
        <v>0.22</v>
      </c>
      <c r="M173">
        <v>0.11600000000000001</v>
      </c>
      <c r="N173">
        <v>0.17799999999999999</v>
      </c>
      <c r="O173">
        <v>0.59199999999999997</v>
      </c>
      <c r="P173" t="s">
        <v>1</v>
      </c>
      <c r="Q173" t="s">
        <v>1</v>
      </c>
    </row>
    <row r="174" spans="1:29" x14ac:dyDescent="0.3">
      <c r="A174">
        <v>937041</v>
      </c>
      <c r="B174" t="s">
        <v>0</v>
      </c>
      <c r="C174">
        <v>1</v>
      </c>
      <c r="D174">
        <v>6.87</v>
      </c>
      <c r="E174">
        <v>5.6000000000000001E-2</v>
      </c>
      <c r="F174">
        <v>7.0999999999999994E-2</v>
      </c>
      <c r="G174">
        <v>3.76</v>
      </c>
      <c r="H174">
        <v>0.5</v>
      </c>
      <c r="I174">
        <v>1.0429999999999999</v>
      </c>
      <c r="J174">
        <v>0.82</v>
      </c>
      <c r="K174">
        <v>0.47399999999999998</v>
      </c>
      <c r="L174">
        <v>0.22</v>
      </c>
      <c r="M174">
        <v>0.12</v>
      </c>
      <c r="N174">
        <v>7.4999999999999997E-2</v>
      </c>
      <c r="O174">
        <v>0.27200000000000002</v>
      </c>
      <c r="P174" t="s">
        <v>1</v>
      </c>
      <c r="Q174" t="s">
        <v>1</v>
      </c>
    </row>
    <row r="175" spans="1:29" x14ac:dyDescent="0.3">
      <c r="A175">
        <v>937051</v>
      </c>
      <c r="B175" t="s">
        <v>0</v>
      </c>
      <c r="C175">
        <v>1</v>
      </c>
      <c r="D175">
        <v>9.99</v>
      </c>
      <c r="E175">
        <v>0.1</v>
      </c>
      <c r="F175">
        <v>0.12</v>
      </c>
      <c r="G175">
        <v>3.63</v>
      </c>
      <c r="H175">
        <v>0.5</v>
      </c>
      <c r="I175">
        <v>1.07</v>
      </c>
      <c r="J175">
        <v>0.74</v>
      </c>
      <c r="K175">
        <v>0.24</v>
      </c>
      <c r="L175">
        <v>0.33</v>
      </c>
      <c r="M175">
        <v>0.15</v>
      </c>
      <c r="N175">
        <v>0.1</v>
      </c>
      <c r="O175">
        <v>0.25</v>
      </c>
      <c r="P175" t="s">
        <v>1</v>
      </c>
      <c r="Q175" t="s">
        <v>1</v>
      </c>
    </row>
    <row r="176" spans="1:29" s="2" customFormat="1" x14ac:dyDescent="0.3">
      <c r="A176" s="2">
        <v>937061</v>
      </c>
      <c r="B176" t="s">
        <v>2</v>
      </c>
      <c r="C176">
        <v>1</v>
      </c>
      <c r="D176">
        <v>4</v>
      </c>
      <c r="E176">
        <v>0.04</v>
      </c>
      <c r="F176">
        <v>0.5</v>
      </c>
      <c r="G176">
        <v>7.0000000000000007E-2</v>
      </c>
      <c r="H176">
        <v>2.8</v>
      </c>
      <c r="I176">
        <v>0</v>
      </c>
      <c r="J176">
        <v>1.8</v>
      </c>
      <c r="K176">
        <v>1.75</v>
      </c>
      <c r="L176">
        <v>0.3</v>
      </c>
      <c r="M176">
        <v>0.65</v>
      </c>
      <c r="N176">
        <v>0.25600000000000001</v>
      </c>
      <c r="O176">
        <v>0.15</v>
      </c>
      <c r="P176">
        <v>5.7000000000000002E-2</v>
      </c>
      <c r="Q176">
        <v>0.33</v>
      </c>
      <c r="R176" t="s">
        <v>1</v>
      </c>
      <c r="S176" t="s">
        <v>1</v>
      </c>
      <c r="T176"/>
      <c r="U176"/>
      <c r="V176"/>
      <c r="W176"/>
      <c r="X176"/>
      <c r="Y176"/>
      <c r="Z176"/>
      <c r="AA176"/>
      <c r="AB176"/>
      <c r="AC176"/>
    </row>
    <row r="177" spans="1:29" s="2" customFormat="1" x14ac:dyDescent="0.3">
      <c r="A177" s="2">
        <v>937062</v>
      </c>
      <c r="B177" t="s">
        <v>2</v>
      </c>
      <c r="C177">
        <v>1</v>
      </c>
      <c r="D177">
        <v>4</v>
      </c>
      <c r="E177">
        <v>0.04</v>
      </c>
      <c r="F177">
        <v>0.5</v>
      </c>
      <c r="G177">
        <v>7.0000000000000007E-2</v>
      </c>
      <c r="H177">
        <v>2.8</v>
      </c>
      <c r="I177">
        <v>0</v>
      </c>
      <c r="J177">
        <v>1.8</v>
      </c>
      <c r="K177">
        <v>1.75</v>
      </c>
      <c r="L177">
        <v>0.3</v>
      </c>
      <c r="M177">
        <v>0.65</v>
      </c>
      <c r="N177">
        <v>0.25600000000000001</v>
      </c>
      <c r="O177">
        <v>0.15</v>
      </c>
      <c r="P177">
        <v>5.7000000000000002E-2</v>
      </c>
      <c r="Q177">
        <v>0.33</v>
      </c>
      <c r="R177" t="s">
        <v>1</v>
      </c>
      <c r="S177" t="s">
        <v>1</v>
      </c>
      <c r="T177"/>
      <c r="U177"/>
      <c r="V177"/>
      <c r="W177"/>
      <c r="X177"/>
      <c r="Y177"/>
      <c r="Z177"/>
      <c r="AA177"/>
      <c r="AB177"/>
      <c r="AC177"/>
    </row>
    <row r="178" spans="1:29" s="2" customFormat="1" x14ac:dyDescent="0.3">
      <c r="A178" s="2">
        <v>937063</v>
      </c>
      <c r="B178" t="s">
        <v>2</v>
      </c>
      <c r="C178">
        <v>1</v>
      </c>
      <c r="D178">
        <v>4</v>
      </c>
      <c r="E178">
        <v>0.04</v>
      </c>
      <c r="F178">
        <v>0.5</v>
      </c>
      <c r="G178">
        <v>7.0000000000000007E-2</v>
      </c>
      <c r="H178">
        <v>2.8</v>
      </c>
      <c r="I178">
        <v>0</v>
      </c>
      <c r="J178">
        <v>1.8</v>
      </c>
      <c r="K178">
        <v>1.75</v>
      </c>
      <c r="L178">
        <v>0.3</v>
      </c>
      <c r="M178">
        <v>0.65</v>
      </c>
      <c r="N178">
        <v>0.25600000000000001</v>
      </c>
      <c r="O178">
        <v>0.15</v>
      </c>
      <c r="P178">
        <v>5.7000000000000002E-2</v>
      </c>
      <c r="Q178">
        <v>0.33</v>
      </c>
      <c r="R178" t="s">
        <v>1</v>
      </c>
      <c r="S178" t="s">
        <v>1</v>
      </c>
      <c r="T178"/>
      <c r="U178"/>
      <c r="V178"/>
      <c r="W178"/>
      <c r="X178"/>
      <c r="Y178"/>
      <c r="Z178"/>
      <c r="AA178"/>
      <c r="AB178"/>
      <c r="AC178"/>
    </row>
    <row r="179" spans="1:29" s="2" customFormat="1" x14ac:dyDescent="0.3">
      <c r="A179" s="2">
        <v>937064</v>
      </c>
      <c r="B179" t="s">
        <v>2</v>
      </c>
      <c r="C179">
        <v>1</v>
      </c>
      <c r="D179">
        <v>4</v>
      </c>
      <c r="E179">
        <v>0.04</v>
      </c>
      <c r="F179">
        <v>0.5</v>
      </c>
      <c r="G179">
        <v>7.0000000000000007E-2</v>
      </c>
      <c r="H179">
        <v>2.8</v>
      </c>
      <c r="I179">
        <v>0</v>
      </c>
      <c r="J179">
        <v>1.8</v>
      </c>
      <c r="K179">
        <v>1.75</v>
      </c>
      <c r="L179">
        <v>0.3</v>
      </c>
      <c r="M179">
        <v>0.65</v>
      </c>
      <c r="N179">
        <v>0.25600000000000001</v>
      </c>
      <c r="O179">
        <v>0.15</v>
      </c>
      <c r="P179">
        <v>5.7000000000000002E-2</v>
      </c>
      <c r="Q179">
        <v>0.33</v>
      </c>
      <c r="R179" t="s">
        <v>1</v>
      </c>
      <c r="S179" t="s">
        <v>1</v>
      </c>
      <c r="T179"/>
      <c r="U179"/>
      <c r="V179"/>
      <c r="W179"/>
      <c r="X179"/>
      <c r="Y179"/>
      <c r="Z179"/>
      <c r="AA179"/>
      <c r="AB179"/>
      <c r="AC179"/>
    </row>
    <row r="180" spans="1:29" x14ac:dyDescent="0.3">
      <c r="A180">
        <v>938011</v>
      </c>
      <c r="B180" t="s">
        <v>2</v>
      </c>
      <c r="C180">
        <v>1</v>
      </c>
      <c r="D180">
        <v>4</v>
      </c>
      <c r="E180">
        <v>0.04</v>
      </c>
      <c r="F180">
        <v>0.5</v>
      </c>
      <c r="G180">
        <v>7.0000000000000007E-2</v>
      </c>
      <c r="H180">
        <v>2.8</v>
      </c>
      <c r="I180">
        <v>0</v>
      </c>
      <c r="J180">
        <v>1.8</v>
      </c>
      <c r="K180">
        <v>1.75</v>
      </c>
      <c r="L180">
        <v>0.3</v>
      </c>
      <c r="M180">
        <v>0.65</v>
      </c>
      <c r="N180">
        <v>0.25600000000000001</v>
      </c>
      <c r="O180">
        <v>0.15</v>
      </c>
      <c r="P180">
        <v>5.7000000000000002E-2</v>
      </c>
      <c r="Q180">
        <v>0.33</v>
      </c>
      <c r="R180" t="s">
        <v>1</v>
      </c>
      <c r="S180" t="s">
        <v>1</v>
      </c>
    </row>
    <row r="181" spans="1:29" x14ac:dyDescent="0.3">
      <c r="A181">
        <v>938012</v>
      </c>
      <c r="B181" t="s">
        <v>2</v>
      </c>
      <c r="C181">
        <v>1</v>
      </c>
      <c r="D181">
        <v>4</v>
      </c>
      <c r="E181">
        <v>0.04</v>
      </c>
      <c r="F181">
        <v>0.5</v>
      </c>
      <c r="G181">
        <v>7.0000000000000007E-2</v>
      </c>
      <c r="H181">
        <v>2.8</v>
      </c>
      <c r="I181">
        <v>0</v>
      </c>
      <c r="J181">
        <v>1.8</v>
      </c>
      <c r="K181">
        <v>1.75</v>
      </c>
      <c r="L181">
        <v>0.3</v>
      </c>
      <c r="M181">
        <v>0.65</v>
      </c>
      <c r="N181">
        <v>0.25600000000000001</v>
      </c>
      <c r="O181">
        <v>0.15</v>
      </c>
      <c r="P181">
        <v>5.7000000000000002E-2</v>
      </c>
      <c r="Q181">
        <v>0.33</v>
      </c>
      <c r="R181" t="s">
        <v>1</v>
      </c>
      <c r="S181" t="s">
        <v>1</v>
      </c>
    </row>
    <row r="182" spans="1:29" x14ac:dyDescent="0.3">
      <c r="A182">
        <v>938021</v>
      </c>
      <c r="B182" t="s">
        <v>2</v>
      </c>
      <c r="C182">
        <v>1</v>
      </c>
      <c r="D182">
        <v>4</v>
      </c>
      <c r="E182">
        <v>0.04</v>
      </c>
      <c r="F182">
        <v>0.5</v>
      </c>
      <c r="G182">
        <v>7.0000000000000007E-2</v>
      </c>
      <c r="H182">
        <v>2.8</v>
      </c>
      <c r="I182">
        <v>0</v>
      </c>
      <c r="J182">
        <v>1.8</v>
      </c>
      <c r="K182">
        <v>1.75</v>
      </c>
      <c r="L182">
        <v>0.3</v>
      </c>
      <c r="M182">
        <v>0.65</v>
      </c>
      <c r="N182">
        <v>0.25600000000000001</v>
      </c>
      <c r="O182">
        <v>0.15</v>
      </c>
      <c r="P182">
        <v>5.7000000000000002E-2</v>
      </c>
      <c r="Q182">
        <v>0.33</v>
      </c>
      <c r="R182" t="s">
        <v>1</v>
      </c>
      <c r="S182" t="s">
        <v>1</v>
      </c>
    </row>
    <row r="183" spans="1:29" x14ac:dyDescent="0.3">
      <c r="A183">
        <v>938022</v>
      </c>
      <c r="B183" t="s">
        <v>2</v>
      </c>
      <c r="C183">
        <v>1</v>
      </c>
      <c r="D183">
        <v>4</v>
      </c>
      <c r="E183">
        <v>0.04</v>
      </c>
      <c r="F183">
        <v>0.5</v>
      </c>
      <c r="G183">
        <v>7.0000000000000007E-2</v>
      </c>
      <c r="H183">
        <v>2.8</v>
      </c>
      <c r="I183">
        <v>0</v>
      </c>
      <c r="J183">
        <v>1.8</v>
      </c>
      <c r="K183">
        <v>1.75</v>
      </c>
      <c r="L183">
        <v>0.3</v>
      </c>
      <c r="M183">
        <v>0.65</v>
      </c>
      <c r="N183">
        <v>0.25600000000000001</v>
      </c>
      <c r="O183">
        <v>0.15</v>
      </c>
      <c r="P183">
        <v>5.7000000000000002E-2</v>
      </c>
      <c r="Q183">
        <v>0.33</v>
      </c>
      <c r="R183" t="s">
        <v>1</v>
      </c>
      <c r="S183" t="s">
        <v>1</v>
      </c>
    </row>
    <row r="184" spans="1:29" x14ac:dyDescent="0.3">
      <c r="A184">
        <v>938031</v>
      </c>
      <c r="B184" t="s">
        <v>0</v>
      </c>
      <c r="C184">
        <v>1</v>
      </c>
      <c r="D184">
        <v>9.99</v>
      </c>
      <c r="E184">
        <v>8.5000000000000006E-2</v>
      </c>
      <c r="F184">
        <v>7.0000000000000007E-2</v>
      </c>
      <c r="G184">
        <v>3.6</v>
      </c>
      <c r="H184">
        <v>0.5</v>
      </c>
      <c r="I184">
        <v>1.32</v>
      </c>
      <c r="J184">
        <v>0.85</v>
      </c>
      <c r="K184">
        <v>0.34300000000000003</v>
      </c>
      <c r="L184">
        <v>0.22</v>
      </c>
      <c r="M184">
        <v>0.11</v>
      </c>
      <c r="N184">
        <v>9.9000000000000005E-2</v>
      </c>
      <c r="O184">
        <v>0.36</v>
      </c>
      <c r="P184" t="s">
        <v>1</v>
      </c>
      <c r="Q184" t="s">
        <v>1</v>
      </c>
    </row>
    <row r="185" spans="1:29" x14ac:dyDescent="0.3">
      <c r="A185">
        <v>938032</v>
      </c>
      <c r="B185" t="s">
        <v>0</v>
      </c>
      <c r="C185">
        <v>1</v>
      </c>
      <c r="D185">
        <v>9.99</v>
      </c>
      <c r="E185">
        <v>8.5000000000000006E-2</v>
      </c>
      <c r="F185">
        <v>7.0000000000000007E-2</v>
      </c>
      <c r="G185">
        <v>3.6</v>
      </c>
      <c r="H185">
        <v>0.5</v>
      </c>
      <c r="I185">
        <v>1.32</v>
      </c>
      <c r="J185">
        <v>0.85</v>
      </c>
      <c r="K185">
        <v>0.34300000000000003</v>
      </c>
      <c r="L185">
        <v>0.22</v>
      </c>
      <c r="M185">
        <v>0.11</v>
      </c>
      <c r="N185">
        <v>9.9000000000000005E-2</v>
      </c>
      <c r="O185">
        <v>0.36</v>
      </c>
      <c r="P185" t="s">
        <v>1</v>
      </c>
      <c r="Q185" t="s">
        <v>1</v>
      </c>
    </row>
    <row r="186" spans="1:29" s="1" customFormat="1" x14ac:dyDescent="0.3">
      <c r="A186" s="1">
        <v>938071</v>
      </c>
      <c r="B186" t="s">
        <v>2</v>
      </c>
      <c r="C186">
        <v>1</v>
      </c>
      <c r="D186">
        <v>4</v>
      </c>
      <c r="E186">
        <v>0.04</v>
      </c>
      <c r="F186">
        <v>0.5</v>
      </c>
      <c r="G186">
        <v>7.0000000000000007E-2</v>
      </c>
      <c r="H186">
        <v>2.8</v>
      </c>
      <c r="I186">
        <v>0</v>
      </c>
      <c r="J186">
        <v>1.8</v>
      </c>
      <c r="K186">
        <v>1.75</v>
      </c>
      <c r="L186">
        <v>0.3</v>
      </c>
      <c r="M186">
        <v>0.65</v>
      </c>
      <c r="N186">
        <v>0.25600000000000001</v>
      </c>
      <c r="O186">
        <v>0.15</v>
      </c>
      <c r="P186">
        <v>5.7000000000000002E-2</v>
      </c>
      <c r="Q186">
        <v>0.33</v>
      </c>
      <c r="R186" t="s">
        <v>1</v>
      </c>
      <c r="S186" t="s">
        <v>1</v>
      </c>
      <c r="T186"/>
      <c r="U186"/>
      <c r="V186"/>
      <c r="W186"/>
      <c r="X186"/>
      <c r="Y186"/>
      <c r="Z186"/>
      <c r="AA186"/>
      <c r="AB186"/>
      <c r="AC186"/>
    </row>
    <row r="187" spans="1:29" s="1" customFormat="1" x14ac:dyDescent="0.3">
      <c r="A187" s="1">
        <v>950011</v>
      </c>
      <c r="B187" t="s">
        <v>2</v>
      </c>
      <c r="C187">
        <v>1</v>
      </c>
      <c r="D187">
        <v>4</v>
      </c>
      <c r="E187">
        <v>0.04</v>
      </c>
      <c r="F187">
        <v>0.5</v>
      </c>
      <c r="G187">
        <v>7.0000000000000007E-2</v>
      </c>
      <c r="H187">
        <v>2.8</v>
      </c>
      <c r="I187">
        <v>0</v>
      </c>
      <c r="J187">
        <v>1.8</v>
      </c>
      <c r="K187">
        <v>1.75</v>
      </c>
      <c r="L187">
        <v>0.3</v>
      </c>
      <c r="M187">
        <v>0.65</v>
      </c>
      <c r="N187">
        <v>0.25600000000000001</v>
      </c>
      <c r="O187">
        <v>0.15</v>
      </c>
      <c r="P187">
        <v>5.7000000000000002E-2</v>
      </c>
      <c r="Q187">
        <v>0.33</v>
      </c>
      <c r="R187" t="s">
        <v>1</v>
      </c>
      <c r="S187" t="s">
        <v>1</v>
      </c>
      <c r="T187"/>
      <c r="U187"/>
      <c r="V187"/>
      <c r="W187"/>
      <c r="X187"/>
      <c r="Y187"/>
      <c r="Z187"/>
      <c r="AA187"/>
      <c r="AB187"/>
      <c r="AC187"/>
    </row>
    <row r="188" spans="1:29" s="1" customFormat="1" x14ac:dyDescent="0.3">
      <c r="A188" s="1">
        <v>950012</v>
      </c>
      <c r="B188" t="s">
        <v>2</v>
      </c>
      <c r="C188">
        <v>1</v>
      </c>
      <c r="D188">
        <v>4</v>
      </c>
      <c r="E188">
        <v>0.04</v>
      </c>
      <c r="F188">
        <v>0.5</v>
      </c>
      <c r="G188">
        <v>7.0000000000000007E-2</v>
      </c>
      <c r="H188">
        <v>2.8</v>
      </c>
      <c r="I188">
        <v>0</v>
      </c>
      <c r="J188">
        <v>1.8</v>
      </c>
      <c r="K188">
        <v>1.75</v>
      </c>
      <c r="L188">
        <v>0.3</v>
      </c>
      <c r="M188">
        <v>0.65</v>
      </c>
      <c r="N188">
        <v>0.25600000000000001</v>
      </c>
      <c r="O188">
        <v>0.15</v>
      </c>
      <c r="P188">
        <v>5.7000000000000002E-2</v>
      </c>
      <c r="Q188">
        <v>0.33</v>
      </c>
      <c r="R188" t="s">
        <v>1</v>
      </c>
      <c r="S188" t="s">
        <v>1</v>
      </c>
      <c r="T188"/>
      <c r="U188"/>
      <c r="V188"/>
      <c r="W188"/>
      <c r="X188"/>
      <c r="Y188"/>
      <c r="Z188"/>
      <c r="AA188"/>
      <c r="AB188"/>
      <c r="AC188"/>
    </row>
    <row r="189" spans="1:29" s="2" customFormat="1" x14ac:dyDescent="0.3">
      <c r="A189" s="2">
        <v>950021</v>
      </c>
      <c r="B189" t="s">
        <v>2</v>
      </c>
      <c r="C189">
        <v>1</v>
      </c>
      <c r="D189">
        <v>4</v>
      </c>
      <c r="E189">
        <v>0.04</v>
      </c>
      <c r="F189">
        <v>0.5</v>
      </c>
      <c r="G189">
        <v>7.0000000000000007E-2</v>
      </c>
      <c r="H189">
        <v>2.8</v>
      </c>
      <c r="I189">
        <v>0</v>
      </c>
      <c r="J189">
        <v>1.8</v>
      </c>
      <c r="K189">
        <v>1.75</v>
      </c>
      <c r="L189">
        <v>0.3</v>
      </c>
      <c r="M189">
        <v>0.65</v>
      </c>
      <c r="N189">
        <v>0.25600000000000001</v>
      </c>
      <c r="O189">
        <v>0.15</v>
      </c>
      <c r="P189">
        <v>5.7000000000000002E-2</v>
      </c>
      <c r="Q189">
        <v>0.33</v>
      </c>
      <c r="R189" t="s">
        <v>1</v>
      </c>
      <c r="S189" t="s">
        <v>1</v>
      </c>
      <c r="T189"/>
      <c r="U189"/>
      <c r="V189"/>
      <c r="W189"/>
      <c r="X189"/>
      <c r="Y189"/>
      <c r="Z189"/>
      <c r="AA189"/>
      <c r="AB189"/>
      <c r="AC189"/>
    </row>
    <row r="190" spans="1:29" s="2" customFormat="1" x14ac:dyDescent="0.3">
      <c r="A190" s="2">
        <v>950022</v>
      </c>
      <c r="B190" t="s">
        <v>2</v>
      </c>
      <c r="C190">
        <v>1</v>
      </c>
      <c r="D190">
        <v>4</v>
      </c>
      <c r="E190">
        <v>0.04</v>
      </c>
      <c r="F190">
        <v>0.5</v>
      </c>
      <c r="G190">
        <v>7.0000000000000007E-2</v>
      </c>
      <c r="H190">
        <v>2.8</v>
      </c>
      <c r="I190">
        <v>0</v>
      </c>
      <c r="J190">
        <v>1.8</v>
      </c>
      <c r="K190">
        <v>1.75</v>
      </c>
      <c r="L190">
        <v>0.3</v>
      </c>
      <c r="M190">
        <v>0.65</v>
      </c>
      <c r="N190">
        <v>0.25600000000000001</v>
      </c>
      <c r="O190">
        <v>0.15</v>
      </c>
      <c r="P190">
        <v>5.7000000000000002E-2</v>
      </c>
      <c r="Q190">
        <v>0.33</v>
      </c>
      <c r="R190" t="s">
        <v>1</v>
      </c>
      <c r="S190" t="s">
        <v>1</v>
      </c>
      <c r="T190"/>
      <c r="U190"/>
      <c r="V190"/>
      <c r="W190"/>
      <c r="X190"/>
      <c r="Y190"/>
      <c r="Z190"/>
      <c r="AA190"/>
      <c r="AB190"/>
      <c r="AC190"/>
    </row>
    <row r="191" spans="1:29" x14ac:dyDescent="0.3">
      <c r="A191">
        <v>951011</v>
      </c>
      <c r="B191" t="s">
        <v>0</v>
      </c>
      <c r="C191">
        <v>1</v>
      </c>
      <c r="D191">
        <v>6.6</v>
      </c>
      <c r="E191">
        <v>0.05</v>
      </c>
      <c r="F191">
        <v>0.155</v>
      </c>
      <c r="G191">
        <v>2</v>
      </c>
      <c r="H191">
        <v>0</v>
      </c>
      <c r="I191">
        <v>1.1299999999999999</v>
      </c>
      <c r="J191">
        <v>0.73399999999999999</v>
      </c>
      <c r="K191">
        <v>0.26</v>
      </c>
      <c r="L191">
        <v>0.25600000000000001</v>
      </c>
      <c r="M191">
        <v>0.104</v>
      </c>
      <c r="N191">
        <v>0.19400000000000001</v>
      </c>
      <c r="O191">
        <v>0.68500000000000005</v>
      </c>
      <c r="P191" t="s">
        <v>1</v>
      </c>
      <c r="Q191" t="s">
        <v>1</v>
      </c>
    </row>
    <row r="192" spans="1:29" x14ac:dyDescent="0.3">
      <c r="A192">
        <v>951012</v>
      </c>
      <c r="B192" t="s">
        <v>0</v>
      </c>
      <c r="C192">
        <v>1</v>
      </c>
      <c r="D192">
        <v>6.6</v>
      </c>
      <c r="E192">
        <v>0.05</v>
      </c>
      <c r="F192">
        <v>0.155</v>
      </c>
      <c r="G192">
        <v>2</v>
      </c>
      <c r="H192">
        <v>0</v>
      </c>
      <c r="I192">
        <v>1.1299999999999999</v>
      </c>
      <c r="J192">
        <v>0.73399999999999999</v>
      </c>
      <c r="K192">
        <v>0.26</v>
      </c>
      <c r="L192">
        <v>0.25600000000000001</v>
      </c>
      <c r="M192">
        <v>0.104</v>
      </c>
      <c r="N192">
        <v>0.19400000000000001</v>
      </c>
      <c r="O192">
        <v>0.68500000000000005</v>
      </c>
      <c r="P192" t="s">
        <v>1</v>
      </c>
      <c r="Q192" t="s">
        <v>1</v>
      </c>
    </row>
    <row r="193" spans="1:29" s="2" customFormat="1" x14ac:dyDescent="0.3">
      <c r="A193" s="2">
        <v>951013</v>
      </c>
      <c r="B193" t="s">
        <v>2</v>
      </c>
      <c r="C193">
        <v>1</v>
      </c>
      <c r="D193">
        <v>6.9</v>
      </c>
      <c r="E193">
        <v>0.19900000000000001</v>
      </c>
      <c r="F193">
        <v>0.45</v>
      </c>
      <c r="G193">
        <v>7.0000000000000007E-2</v>
      </c>
      <c r="H193">
        <v>3.8</v>
      </c>
      <c r="I193">
        <v>0</v>
      </c>
      <c r="J193">
        <v>2.2999999999999998</v>
      </c>
      <c r="K193">
        <v>2.21</v>
      </c>
      <c r="L193">
        <v>0.28999999999999998</v>
      </c>
      <c r="M193">
        <v>0.46</v>
      </c>
      <c r="N193">
        <v>0.16</v>
      </c>
      <c r="O193">
        <v>0.16700000000000001</v>
      </c>
      <c r="P193">
        <v>0.08</v>
      </c>
      <c r="Q193">
        <v>0.56000000000000005</v>
      </c>
      <c r="R193" t="s">
        <v>1</v>
      </c>
      <c r="S193" t="s">
        <v>1</v>
      </c>
      <c r="T193"/>
      <c r="U193"/>
      <c r="V193"/>
      <c r="W193"/>
      <c r="X193"/>
      <c r="Y193"/>
      <c r="Z193"/>
      <c r="AA193"/>
      <c r="AB193"/>
      <c r="AC193"/>
    </row>
    <row r="194" spans="1:29" s="1" customFormat="1" x14ac:dyDescent="0.3">
      <c r="A194" s="1">
        <v>951021</v>
      </c>
      <c r="B194" t="s">
        <v>2</v>
      </c>
      <c r="C194">
        <v>1</v>
      </c>
      <c r="D194">
        <v>4</v>
      </c>
      <c r="E194">
        <v>0.04</v>
      </c>
      <c r="F194">
        <v>0.5</v>
      </c>
      <c r="G194">
        <v>7.0000000000000007E-2</v>
      </c>
      <c r="H194">
        <v>2.8</v>
      </c>
      <c r="I194">
        <v>0</v>
      </c>
      <c r="J194">
        <v>1.8</v>
      </c>
      <c r="K194">
        <v>1.75</v>
      </c>
      <c r="L194">
        <v>0.3</v>
      </c>
      <c r="M194">
        <v>0.65</v>
      </c>
      <c r="N194">
        <v>0.25600000000000001</v>
      </c>
      <c r="O194">
        <v>0.15</v>
      </c>
      <c r="P194">
        <v>5.7000000000000002E-2</v>
      </c>
      <c r="Q194">
        <v>0.33</v>
      </c>
      <c r="R194" t="s">
        <v>1</v>
      </c>
      <c r="S194" t="s">
        <v>1</v>
      </c>
      <c r="T194"/>
      <c r="U194"/>
      <c r="V194"/>
      <c r="W194"/>
      <c r="X194"/>
      <c r="Y194"/>
      <c r="Z194"/>
      <c r="AA194"/>
      <c r="AB194"/>
      <c r="AC194"/>
    </row>
    <row r="195" spans="1:29" s="1" customFormat="1" x14ac:dyDescent="0.3">
      <c r="A195" s="1">
        <v>951022</v>
      </c>
      <c r="B195" t="s">
        <v>2</v>
      </c>
      <c r="C195">
        <v>1</v>
      </c>
      <c r="D195">
        <v>4</v>
      </c>
      <c r="E195">
        <v>0.04</v>
      </c>
      <c r="F195">
        <v>0.5</v>
      </c>
      <c r="G195">
        <v>7.0000000000000007E-2</v>
      </c>
      <c r="H195">
        <v>2.8</v>
      </c>
      <c r="I195">
        <v>0</v>
      </c>
      <c r="J195">
        <v>1.8</v>
      </c>
      <c r="K195">
        <v>1.75</v>
      </c>
      <c r="L195">
        <v>0.3</v>
      </c>
      <c r="M195">
        <v>0.65</v>
      </c>
      <c r="N195">
        <v>0.25600000000000001</v>
      </c>
      <c r="O195">
        <v>0.15</v>
      </c>
      <c r="P195">
        <v>5.7000000000000002E-2</v>
      </c>
      <c r="Q195">
        <v>0.33</v>
      </c>
      <c r="R195" t="s">
        <v>1</v>
      </c>
      <c r="S195" t="s">
        <v>1</v>
      </c>
      <c r="T195"/>
      <c r="U195"/>
      <c r="V195"/>
      <c r="W195"/>
      <c r="X195"/>
      <c r="Y195"/>
      <c r="Z195"/>
      <c r="AA195"/>
      <c r="AB195"/>
      <c r="AC195"/>
    </row>
    <row r="196" spans="1:29" s="2" customFormat="1" x14ac:dyDescent="0.3">
      <c r="A196" s="2">
        <v>951024</v>
      </c>
      <c r="B196" t="s">
        <v>2</v>
      </c>
      <c r="C196">
        <v>1</v>
      </c>
      <c r="D196">
        <v>4</v>
      </c>
      <c r="E196">
        <v>0.04</v>
      </c>
      <c r="F196">
        <v>0.5</v>
      </c>
      <c r="G196">
        <v>7.0000000000000007E-2</v>
      </c>
      <c r="H196">
        <v>2.8</v>
      </c>
      <c r="I196">
        <v>0</v>
      </c>
      <c r="J196">
        <v>1.8</v>
      </c>
      <c r="K196">
        <v>1.75</v>
      </c>
      <c r="L196">
        <v>0.3</v>
      </c>
      <c r="M196">
        <v>0.65</v>
      </c>
      <c r="N196">
        <v>0.25600000000000001</v>
      </c>
      <c r="O196">
        <v>0.15</v>
      </c>
      <c r="P196">
        <v>5.7000000000000002E-2</v>
      </c>
      <c r="Q196">
        <v>0.33</v>
      </c>
      <c r="R196" t="s">
        <v>1</v>
      </c>
      <c r="S196" t="s">
        <v>1</v>
      </c>
      <c r="T196"/>
      <c r="U196"/>
      <c r="V196"/>
      <c r="W196"/>
      <c r="X196"/>
      <c r="Y196"/>
      <c r="Z196"/>
      <c r="AA196"/>
      <c r="AB196"/>
      <c r="AC196"/>
    </row>
    <row r="197" spans="1:29" s="2" customFormat="1" x14ac:dyDescent="0.3">
      <c r="A197" s="2">
        <v>951031</v>
      </c>
      <c r="B197" t="s">
        <v>0</v>
      </c>
      <c r="C197">
        <v>1</v>
      </c>
      <c r="D197">
        <v>6.6</v>
      </c>
      <c r="E197">
        <v>0.05</v>
      </c>
      <c r="F197">
        <v>0.155</v>
      </c>
      <c r="G197">
        <v>2</v>
      </c>
      <c r="H197">
        <v>0</v>
      </c>
      <c r="I197">
        <v>1.1299999999999999</v>
      </c>
      <c r="J197">
        <v>0.73399999999999999</v>
      </c>
      <c r="K197">
        <v>0.26</v>
      </c>
      <c r="L197">
        <v>0.16</v>
      </c>
      <c r="M197">
        <v>0.104</v>
      </c>
      <c r="N197">
        <v>0.19400000000000001</v>
      </c>
      <c r="O197">
        <v>0.68500000000000005</v>
      </c>
      <c r="P197" t="s">
        <v>1</v>
      </c>
      <c r="Q197" t="s">
        <v>1</v>
      </c>
      <c r="R197"/>
      <c r="S197"/>
      <c r="T197"/>
      <c r="U197"/>
      <c r="V197"/>
      <c r="W197"/>
      <c r="X197"/>
      <c r="Y197"/>
      <c r="Z197"/>
      <c r="AA197"/>
      <c r="AB197"/>
      <c r="AC197"/>
    </row>
    <row r="198" spans="1:29" s="2" customFormat="1" x14ac:dyDescent="0.3">
      <c r="A198" s="2">
        <v>951032</v>
      </c>
      <c r="B198" t="s">
        <v>0</v>
      </c>
      <c r="C198">
        <v>1</v>
      </c>
      <c r="D198">
        <v>6.6</v>
      </c>
      <c r="E198">
        <v>0.05</v>
      </c>
      <c r="F198">
        <v>0.155</v>
      </c>
      <c r="G198">
        <v>2</v>
      </c>
      <c r="H198">
        <v>0</v>
      </c>
      <c r="I198">
        <v>1.1299999999999999</v>
      </c>
      <c r="J198">
        <v>0.73399999999999999</v>
      </c>
      <c r="K198">
        <v>0.26</v>
      </c>
      <c r="L198">
        <v>0.16</v>
      </c>
      <c r="M198">
        <v>0.104</v>
      </c>
      <c r="N198">
        <v>0.19400000000000001</v>
      </c>
      <c r="O198">
        <v>0.68500000000000005</v>
      </c>
      <c r="P198" t="s">
        <v>1</v>
      </c>
      <c r="Q198" t="s">
        <v>1</v>
      </c>
      <c r="R198"/>
      <c r="S198"/>
      <c r="T198"/>
      <c r="U198"/>
      <c r="V198"/>
      <c r="W198"/>
      <c r="X198"/>
      <c r="Y198"/>
      <c r="Z198"/>
      <c r="AA198"/>
      <c r="AB198"/>
      <c r="AC198"/>
    </row>
    <row r="199" spans="1:29" x14ac:dyDescent="0.3">
      <c r="A199">
        <v>952011</v>
      </c>
      <c r="B199" t="s">
        <v>0</v>
      </c>
      <c r="C199">
        <v>1</v>
      </c>
      <c r="D199">
        <v>7.2</v>
      </c>
      <c r="E199">
        <v>0.123</v>
      </c>
      <c r="F199">
        <v>7.4999999999999997E-2</v>
      </c>
      <c r="G199">
        <v>4.6769999999999996</v>
      </c>
      <c r="H199">
        <v>0</v>
      </c>
      <c r="I199">
        <v>0.87</v>
      </c>
      <c r="J199">
        <v>0.57999999999999996</v>
      </c>
      <c r="K199">
        <v>0.27</v>
      </c>
      <c r="L199">
        <v>0.22</v>
      </c>
      <c r="M199">
        <v>0.11600000000000001</v>
      </c>
      <c r="N199">
        <v>0.17799999999999999</v>
      </c>
      <c r="O199">
        <v>0.59199999999999997</v>
      </c>
      <c r="P199" t="s">
        <v>1</v>
      </c>
      <c r="Q199" t="s">
        <v>1</v>
      </c>
    </row>
    <row r="200" spans="1:29" s="1" customFormat="1" x14ac:dyDescent="0.3">
      <c r="A200" s="1">
        <v>953021</v>
      </c>
      <c r="B200" t="s">
        <v>0</v>
      </c>
      <c r="C200">
        <v>1</v>
      </c>
      <c r="D200">
        <v>6.6</v>
      </c>
      <c r="E200">
        <v>0.05</v>
      </c>
      <c r="F200">
        <v>0.155</v>
      </c>
      <c r="G200">
        <v>2</v>
      </c>
      <c r="H200">
        <v>0</v>
      </c>
      <c r="I200">
        <v>1.1299999999999999</v>
      </c>
      <c r="J200">
        <v>0.73399999999999999</v>
      </c>
      <c r="K200">
        <v>0.26</v>
      </c>
      <c r="L200">
        <v>0.22600000000000001</v>
      </c>
      <c r="M200">
        <v>0.104</v>
      </c>
      <c r="N200">
        <v>0.19400000000000001</v>
      </c>
      <c r="O200">
        <v>0.68500000000000005</v>
      </c>
      <c r="P200" t="s">
        <v>1</v>
      </c>
      <c r="Q200" t="s">
        <v>1</v>
      </c>
      <c r="R200"/>
      <c r="S200"/>
      <c r="T200"/>
      <c r="U200"/>
      <c r="V200"/>
      <c r="W200"/>
      <c r="X200"/>
      <c r="Y200"/>
      <c r="Z200"/>
      <c r="AA200"/>
      <c r="AB200"/>
      <c r="AC200"/>
    </row>
    <row r="201" spans="1:29" s="1" customFormat="1" x14ac:dyDescent="0.3">
      <c r="A201" s="1">
        <v>953031</v>
      </c>
      <c r="B201" t="s">
        <v>0</v>
      </c>
      <c r="C201">
        <v>1</v>
      </c>
      <c r="D201">
        <v>6.6</v>
      </c>
      <c r="E201">
        <v>0.05</v>
      </c>
      <c r="F201">
        <v>0.155</v>
      </c>
      <c r="G201">
        <v>2</v>
      </c>
      <c r="H201">
        <v>0</v>
      </c>
      <c r="I201">
        <v>1.1299999999999999</v>
      </c>
      <c r="J201">
        <v>0.73399999999999999</v>
      </c>
      <c r="K201">
        <v>0.26</v>
      </c>
      <c r="L201">
        <v>0.33</v>
      </c>
      <c r="M201">
        <v>0.104</v>
      </c>
      <c r="N201">
        <v>0.19400000000000001</v>
      </c>
      <c r="O201">
        <v>0.68500000000000005</v>
      </c>
      <c r="P201" t="s">
        <v>1</v>
      </c>
      <c r="Q201" t="s">
        <v>1</v>
      </c>
      <c r="R201"/>
      <c r="S201"/>
      <c r="T201"/>
      <c r="U201"/>
      <c r="V201"/>
      <c r="W201"/>
      <c r="X201"/>
      <c r="Y201"/>
      <c r="Z201"/>
      <c r="AA201"/>
      <c r="AB201"/>
      <c r="AC201"/>
    </row>
    <row r="202" spans="1:29" s="1" customFormat="1" x14ac:dyDescent="0.3">
      <c r="A202" s="1">
        <v>953041</v>
      </c>
      <c r="B202" t="s">
        <v>0</v>
      </c>
      <c r="C202">
        <v>1</v>
      </c>
      <c r="D202">
        <v>6.6</v>
      </c>
      <c r="E202">
        <v>0.05</v>
      </c>
      <c r="F202">
        <v>0.155</v>
      </c>
      <c r="G202">
        <v>2</v>
      </c>
      <c r="H202">
        <v>0</v>
      </c>
      <c r="I202">
        <v>1.1299999999999999</v>
      </c>
      <c r="J202">
        <v>0.73399999999999999</v>
      </c>
      <c r="K202">
        <v>0.26</v>
      </c>
      <c r="L202">
        <v>0.33</v>
      </c>
      <c r="M202">
        <v>0.104</v>
      </c>
      <c r="N202">
        <v>0.19400000000000001</v>
      </c>
      <c r="O202">
        <v>0.68500000000000005</v>
      </c>
      <c r="P202" t="s">
        <v>1</v>
      </c>
      <c r="Q202" t="s">
        <v>1</v>
      </c>
      <c r="R202"/>
      <c r="S202"/>
      <c r="T202"/>
      <c r="U202"/>
      <c r="V202"/>
      <c r="W202"/>
      <c r="X202"/>
      <c r="Y202"/>
      <c r="Z202"/>
      <c r="AA202"/>
      <c r="AB202"/>
      <c r="AC202"/>
    </row>
    <row r="203" spans="1:29" x14ac:dyDescent="0.3">
      <c r="A203">
        <v>954001</v>
      </c>
      <c r="B203" t="s">
        <v>0</v>
      </c>
      <c r="C203">
        <v>1</v>
      </c>
      <c r="D203">
        <v>7.2</v>
      </c>
      <c r="E203">
        <v>0.123</v>
      </c>
      <c r="F203">
        <v>7.4999999999999997E-2</v>
      </c>
      <c r="G203">
        <v>4.6769999999999996</v>
      </c>
      <c r="H203">
        <v>0</v>
      </c>
      <c r="I203">
        <v>0.87</v>
      </c>
      <c r="J203">
        <v>0.57999999999999996</v>
      </c>
      <c r="K203">
        <v>0.27</v>
      </c>
      <c r="L203">
        <v>0.22</v>
      </c>
      <c r="M203">
        <v>0.11600000000000001</v>
      </c>
      <c r="N203">
        <v>0.17799999999999999</v>
      </c>
      <c r="O203">
        <v>0.59199999999999997</v>
      </c>
      <c r="P203" t="s">
        <v>1</v>
      </c>
      <c r="Q203" t="s">
        <v>1</v>
      </c>
    </row>
    <row r="204" spans="1:29" x14ac:dyDescent="0.3">
      <c r="A204">
        <v>954002</v>
      </c>
      <c r="B204" t="s">
        <v>0</v>
      </c>
      <c r="C204">
        <v>1</v>
      </c>
      <c r="D204">
        <v>7.2</v>
      </c>
      <c r="E204">
        <v>0.123</v>
      </c>
      <c r="F204">
        <v>7.4999999999999997E-2</v>
      </c>
      <c r="G204">
        <v>4.6769999999999996</v>
      </c>
      <c r="H204">
        <v>0</v>
      </c>
      <c r="I204">
        <v>0.87</v>
      </c>
      <c r="J204">
        <v>0.57999999999999996</v>
      </c>
      <c r="K204">
        <v>0.27</v>
      </c>
      <c r="L204">
        <v>0.22</v>
      </c>
      <c r="M204">
        <v>0.11600000000000001</v>
      </c>
      <c r="N204">
        <v>0.17799999999999999</v>
      </c>
      <c r="O204">
        <v>0.59199999999999997</v>
      </c>
      <c r="P204" t="s">
        <v>1</v>
      </c>
      <c r="Q204" t="s">
        <v>1</v>
      </c>
    </row>
    <row r="205" spans="1:29" x14ac:dyDescent="0.3">
      <c r="A205">
        <v>954011</v>
      </c>
      <c r="B205" t="s">
        <v>0</v>
      </c>
      <c r="C205">
        <v>1</v>
      </c>
      <c r="D205">
        <v>6.6</v>
      </c>
      <c r="E205">
        <v>0.05</v>
      </c>
      <c r="F205">
        <v>0.155</v>
      </c>
      <c r="G205">
        <v>2</v>
      </c>
      <c r="H205">
        <v>0</v>
      </c>
      <c r="I205">
        <v>1.1299999999999999</v>
      </c>
      <c r="J205">
        <v>0.73399999999999999</v>
      </c>
      <c r="K205">
        <v>0.26</v>
      </c>
      <c r="L205">
        <v>0.23</v>
      </c>
      <c r="M205">
        <v>0.104</v>
      </c>
      <c r="N205">
        <v>0.19400000000000001</v>
      </c>
      <c r="O205">
        <v>0.68500000000000005</v>
      </c>
      <c r="P205" t="s">
        <v>1</v>
      </c>
      <c r="Q205" t="s">
        <v>1</v>
      </c>
    </row>
    <row r="206" spans="1:29" s="1" customFormat="1" x14ac:dyDescent="0.3">
      <c r="A206" s="1">
        <v>954011</v>
      </c>
      <c r="B206" t="s">
        <v>0</v>
      </c>
      <c r="C206">
        <v>1</v>
      </c>
      <c r="D206">
        <v>6.6</v>
      </c>
      <c r="E206">
        <v>0.05</v>
      </c>
      <c r="F206">
        <v>0.155</v>
      </c>
      <c r="G206">
        <v>2</v>
      </c>
      <c r="H206">
        <v>0</v>
      </c>
      <c r="I206">
        <v>1.1299999999999999</v>
      </c>
      <c r="J206">
        <v>0.73399999999999999</v>
      </c>
      <c r="K206">
        <v>0.26</v>
      </c>
      <c r="L206">
        <v>0.23</v>
      </c>
      <c r="M206">
        <v>0.104</v>
      </c>
      <c r="N206">
        <v>0.19400000000000001</v>
      </c>
      <c r="O206">
        <v>0.68500000000000005</v>
      </c>
      <c r="P206" t="s">
        <v>1</v>
      </c>
      <c r="Q206" t="s">
        <v>1</v>
      </c>
      <c r="R206"/>
      <c r="S206"/>
      <c r="T206"/>
      <c r="U206"/>
      <c r="V206"/>
      <c r="W206"/>
      <c r="X206"/>
      <c r="Y206"/>
      <c r="Z206"/>
      <c r="AA206"/>
      <c r="AB206"/>
      <c r="AC206"/>
    </row>
    <row r="207" spans="1:29" x14ac:dyDescent="0.3">
      <c r="A207">
        <v>954012</v>
      </c>
      <c r="B207" t="s">
        <v>0</v>
      </c>
      <c r="C207">
        <v>1</v>
      </c>
      <c r="D207">
        <v>6.6</v>
      </c>
      <c r="E207">
        <v>0.05</v>
      </c>
      <c r="F207">
        <v>0.155</v>
      </c>
      <c r="G207">
        <v>2</v>
      </c>
      <c r="H207">
        <v>0</v>
      </c>
      <c r="I207">
        <v>1.1299999999999999</v>
      </c>
      <c r="J207">
        <v>0.73399999999999999</v>
      </c>
      <c r="K207">
        <v>0.26</v>
      </c>
      <c r="L207">
        <v>0.23</v>
      </c>
      <c r="M207">
        <v>0.104</v>
      </c>
      <c r="N207">
        <v>0.19400000000000001</v>
      </c>
      <c r="O207">
        <v>0.68500000000000005</v>
      </c>
      <c r="P207" t="s">
        <v>1</v>
      </c>
      <c r="Q207" t="s">
        <v>1</v>
      </c>
    </row>
    <row r="208" spans="1:29" s="1" customFormat="1" x14ac:dyDescent="0.3">
      <c r="A208" s="1">
        <v>954012</v>
      </c>
      <c r="B208" t="s">
        <v>0</v>
      </c>
      <c r="C208">
        <v>1</v>
      </c>
      <c r="D208">
        <v>6.6</v>
      </c>
      <c r="E208">
        <v>0.05</v>
      </c>
      <c r="F208">
        <v>0.155</v>
      </c>
      <c r="G208">
        <v>2</v>
      </c>
      <c r="H208">
        <v>0</v>
      </c>
      <c r="I208">
        <v>1.1299999999999999</v>
      </c>
      <c r="J208">
        <v>0.73399999999999999</v>
      </c>
      <c r="K208">
        <v>0.26</v>
      </c>
      <c r="L208">
        <v>0.23</v>
      </c>
      <c r="M208">
        <v>0.104</v>
      </c>
      <c r="N208">
        <v>0.19400000000000001</v>
      </c>
      <c r="O208">
        <v>0.68500000000000005</v>
      </c>
      <c r="P208" t="s">
        <v>1</v>
      </c>
      <c r="Q208" t="s">
        <v>1</v>
      </c>
      <c r="R208"/>
      <c r="S208"/>
      <c r="T208"/>
      <c r="U208"/>
      <c r="V208"/>
      <c r="W208"/>
      <c r="X208"/>
      <c r="Y208"/>
      <c r="Z208"/>
      <c r="AA208"/>
      <c r="AB208"/>
      <c r="AC208"/>
    </row>
    <row r="209" spans="1:29" s="1" customFormat="1" x14ac:dyDescent="0.3">
      <c r="A209" s="1">
        <v>954013</v>
      </c>
      <c r="B209" t="s">
        <v>0</v>
      </c>
      <c r="C209">
        <v>1</v>
      </c>
      <c r="D209">
        <v>6.6</v>
      </c>
      <c r="E209">
        <v>0.05</v>
      </c>
      <c r="F209">
        <v>0.155</v>
      </c>
      <c r="G209">
        <v>2</v>
      </c>
      <c r="H209">
        <v>0</v>
      </c>
      <c r="I209">
        <v>1.1299999999999999</v>
      </c>
      <c r="J209">
        <v>0.73399999999999999</v>
      </c>
      <c r="K209">
        <v>0.26</v>
      </c>
      <c r="L209">
        <v>0.33</v>
      </c>
      <c r="M209">
        <v>0.104</v>
      </c>
      <c r="N209">
        <v>0.19400000000000001</v>
      </c>
      <c r="O209">
        <v>0.68500000000000005</v>
      </c>
      <c r="P209" t="s">
        <v>1</v>
      </c>
      <c r="Q209" t="s">
        <v>1</v>
      </c>
      <c r="R209"/>
      <c r="S209"/>
      <c r="T209"/>
      <c r="U209"/>
      <c r="V209"/>
      <c r="W209"/>
      <c r="X209"/>
      <c r="Y209"/>
      <c r="Z209"/>
      <c r="AA209"/>
      <c r="AB209"/>
      <c r="AC209"/>
    </row>
    <row r="210" spans="1:29" x14ac:dyDescent="0.3">
      <c r="A210">
        <v>954031</v>
      </c>
      <c r="B210" t="s">
        <v>2</v>
      </c>
      <c r="C210">
        <v>1</v>
      </c>
      <c r="D210">
        <v>4.76</v>
      </c>
      <c r="E210">
        <v>0.04</v>
      </c>
      <c r="F210">
        <v>0.42599999999999999</v>
      </c>
      <c r="G210">
        <v>6.7000000000000004E-2</v>
      </c>
      <c r="H210">
        <v>3.4</v>
      </c>
      <c r="I210">
        <v>0</v>
      </c>
      <c r="J210">
        <v>1.825</v>
      </c>
      <c r="K210">
        <v>1.7509999999999999</v>
      </c>
      <c r="L210">
        <v>0.27500000000000002</v>
      </c>
      <c r="M210">
        <v>0.41699999999999998</v>
      </c>
      <c r="N210">
        <v>0.16800000000000001</v>
      </c>
      <c r="O210">
        <v>0.16900000000000001</v>
      </c>
      <c r="P210">
        <v>0.09</v>
      </c>
      <c r="Q210">
        <v>0.4</v>
      </c>
      <c r="R210" t="s">
        <v>1</v>
      </c>
      <c r="S210" t="s">
        <v>1</v>
      </c>
    </row>
    <row r="211" spans="1:29" x14ac:dyDescent="0.3">
      <c r="A211">
        <v>954041</v>
      </c>
      <c r="B211" t="s">
        <v>0</v>
      </c>
      <c r="C211">
        <v>1</v>
      </c>
      <c r="D211">
        <v>9.3000000000000007</v>
      </c>
      <c r="E211">
        <v>9.6000000000000002E-2</v>
      </c>
      <c r="F211">
        <v>7.4999999999999997E-2</v>
      </c>
      <c r="G211">
        <v>3.42</v>
      </c>
      <c r="H211">
        <v>0</v>
      </c>
      <c r="I211">
        <v>1.1499999999999999</v>
      </c>
      <c r="J211">
        <v>0.748</v>
      </c>
      <c r="K211">
        <v>0.32</v>
      </c>
      <c r="L211">
        <v>0.22</v>
      </c>
      <c r="M211">
        <v>0.13</v>
      </c>
      <c r="N211">
        <v>0.245</v>
      </c>
      <c r="O211">
        <v>0.77</v>
      </c>
      <c r="P211" t="s">
        <v>1</v>
      </c>
      <c r="Q211" t="s">
        <v>1</v>
      </c>
    </row>
    <row r="212" spans="1:29" x14ac:dyDescent="0.3">
      <c r="A212">
        <v>954042</v>
      </c>
      <c r="B212" t="s">
        <v>0</v>
      </c>
      <c r="C212">
        <v>1</v>
      </c>
      <c r="D212">
        <v>9.3000000000000007</v>
      </c>
      <c r="E212">
        <v>9.6000000000000002E-2</v>
      </c>
      <c r="F212">
        <v>7.4999999999999997E-2</v>
      </c>
      <c r="G212">
        <v>3.42</v>
      </c>
      <c r="H212">
        <v>0</v>
      </c>
      <c r="I212">
        <v>1.1499999999999999</v>
      </c>
      <c r="J212">
        <v>0.748</v>
      </c>
      <c r="K212">
        <v>0.32</v>
      </c>
      <c r="L212">
        <v>0.22</v>
      </c>
      <c r="M212">
        <v>0.13</v>
      </c>
      <c r="N212">
        <v>0.245</v>
      </c>
      <c r="O212">
        <v>0.77</v>
      </c>
      <c r="P212" t="s">
        <v>1</v>
      </c>
      <c r="Q212" t="s">
        <v>1</v>
      </c>
    </row>
    <row r="213" spans="1:29" x14ac:dyDescent="0.3">
      <c r="A213">
        <v>954051</v>
      </c>
      <c r="B213" t="s">
        <v>0</v>
      </c>
      <c r="C213">
        <v>1</v>
      </c>
      <c r="D213">
        <v>7.83</v>
      </c>
      <c r="E213">
        <v>5.7000000000000002E-2</v>
      </c>
      <c r="F213">
        <v>7.0000000000000007E-2</v>
      </c>
      <c r="G213">
        <v>4</v>
      </c>
      <c r="H213">
        <v>0.5</v>
      </c>
      <c r="I213">
        <v>1.083</v>
      </c>
      <c r="J213">
        <v>0.83</v>
      </c>
      <c r="K213">
        <v>0.375</v>
      </c>
      <c r="L213">
        <v>0.22</v>
      </c>
      <c r="M213">
        <v>0.107</v>
      </c>
      <c r="N213">
        <v>0.13</v>
      </c>
      <c r="O213">
        <v>0.436</v>
      </c>
      <c r="P213" t="s">
        <v>1</v>
      </c>
      <c r="Q213" t="s">
        <v>1</v>
      </c>
    </row>
    <row r="214" spans="1:29" x14ac:dyDescent="0.3">
      <c r="A214">
        <v>954061</v>
      </c>
      <c r="B214" t="s">
        <v>0</v>
      </c>
      <c r="C214">
        <v>1</v>
      </c>
      <c r="D214">
        <v>9.3000000000000007</v>
      </c>
      <c r="E214">
        <v>9.6000000000000002E-2</v>
      </c>
      <c r="F214">
        <v>7.4999999999999997E-2</v>
      </c>
      <c r="G214">
        <v>3.42</v>
      </c>
      <c r="H214">
        <v>0</v>
      </c>
      <c r="I214">
        <v>1.1499999999999999</v>
      </c>
      <c r="J214">
        <v>0.748</v>
      </c>
      <c r="K214">
        <v>0.32</v>
      </c>
      <c r="L214">
        <v>0.22</v>
      </c>
      <c r="M214">
        <v>0.13</v>
      </c>
      <c r="N214">
        <v>0.245</v>
      </c>
      <c r="O214">
        <v>0.77</v>
      </c>
      <c r="P214" t="s">
        <v>1</v>
      </c>
      <c r="Q214" t="s">
        <v>1</v>
      </c>
    </row>
    <row r="215" spans="1:29" x14ac:dyDescent="0.3">
      <c r="A215">
        <v>954071</v>
      </c>
      <c r="B215" t="s">
        <v>0</v>
      </c>
      <c r="C215">
        <v>1</v>
      </c>
      <c r="D215">
        <v>7.2</v>
      </c>
      <c r="E215">
        <v>0.123</v>
      </c>
      <c r="F215">
        <v>7.4999999999999997E-2</v>
      </c>
      <c r="G215">
        <v>4.6769999999999996</v>
      </c>
      <c r="H215">
        <v>0</v>
      </c>
      <c r="I215">
        <v>0.87</v>
      </c>
      <c r="J215">
        <v>0.57999999999999996</v>
      </c>
      <c r="K215">
        <v>0.27</v>
      </c>
      <c r="L215">
        <v>0.22</v>
      </c>
      <c r="M215">
        <v>0.11600000000000001</v>
      </c>
      <c r="N215">
        <v>0.17799999999999999</v>
      </c>
      <c r="O215">
        <v>0.59199999999999997</v>
      </c>
      <c r="P215" t="s">
        <v>1</v>
      </c>
      <c r="Q215" t="s">
        <v>1</v>
      </c>
    </row>
    <row r="216" spans="1:29" x14ac:dyDescent="0.3">
      <c r="A216">
        <v>954072</v>
      </c>
      <c r="B216" t="s">
        <v>0</v>
      </c>
      <c r="C216">
        <v>1</v>
      </c>
      <c r="D216">
        <v>7.2</v>
      </c>
      <c r="E216">
        <v>0.123</v>
      </c>
      <c r="F216">
        <v>7.4999999999999997E-2</v>
      </c>
      <c r="G216">
        <v>4.6769999999999996</v>
      </c>
      <c r="H216">
        <v>0</v>
      </c>
      <c r="I216">
        <v>0.87</v>
      </c>
      <c r="J216">
        <v>0.57999999999999996</v>
      </c>
      <c r="K216">
        <v>0.27</v>
      </c>
      <c r="L216">
        <v>0.22</v>
      </c>
      <c r="M216">
        <v>0.11600000000000001</v>
      </c>
      <c r="N216">
        <v>0.17799999999999999</v>
      </c>
      <c r="O216">
        <v>0.59199999999999997</v>
      </c>
      <c r="P216" t="s">
        <v>1</v>
      </c>
      <c r="Q216" t="s">
        <v>1</v>
      </c>
    </row>
    <row r="217" spans="1:29" x14ac:dyDescent="0.3">
      <c r="A217">
        <v>954081</v>
      </c>
      <c r="B217" t="s">
        <v>0</v>
      </c>
      <c r="C217">
        <v>1</v>
      </c>
      <c r="D217">
        <v>6.6</v>
      </c>
      <c r="E217">
        <v>0.05</v>
      </c>
      <c r="F217">
        <v>0.155</v>
      </c>
      <c r="G217">
        <v>2</v>
      </c>
      <c r="H217">
        <v>0</v>
      </c>
      <c r="I217">
        <v>1.1299999999999999</v>
      </c>
      <c r="J217">
        <v>0.73399999999999999</v>
      </c>
      <c r="K217">
        <v>0.26</v>
      </c>
      <c r="L217">
        <v>0.22</v>
      </c>
      <c r="M217">
        <v>0.104</v>
      </c>
      <c r="N217">
        <v>0.19400000000000001</v>
      </c>
      <c r="O217">
        <v>0.68500000000000005</v>
      </c>
      <c r="P217" t="s">
        <v>1</v>
      </c>
      <c r="Q217" t="s">
        <v>1</v>
      </c>
    </row>
    <row r="218" spans="1:29" x14ac:dyDescent="0.3">
      <c r="A218">
        <v>954091</v>
      </c>
      <c r="B218" t="s">
        <v>0</v>
      </c>
      <c r="C218">
        <v>1</v>
      </c>
      <c r="D218">
        <v>6.6</v>
      </c>
      <c r="E218">
        <v>0.05</v>
      </c>
      <c r="F218">
        <v>0.155</v>
      </c>
      <c r="G218">
        <v>2</v>
      </c>
      <c r="H218">
        <v>0</v>
      </c>
      <c r="I218">
        <v>1.1299999999999999</v>
      </c>
      <c r="J218">
        <v>0.73399999999999999</v>
      </c>
      <c r="K218">
        <v>0.26</v>
      </c>
      <c r="L218">
        <v>0.22</v>
      </c>
      <c r="M218">
        <v>0.104</v>
      </c>
      <c r="N218">
        <v>0.19400000000000001</v>
      </c>
      <c r="O218">
        <v>0.68500000000000005</v>
      </c>
      <c r="P218" t="s">
        <v>1</v>
      </c>
      <c r="Q218" t="s">
        <v>1</v>
      </c>
    </row>
    <row r="219" spans="1:29" s="1" customFormat="1" x14ac:dyDescent="0.3">
      <c r="A219" s="1">
        <v>954091</v>
      </c>
      <c r="B219" t="s">
        <v>0</v>
      </c>
      <c r="C219">
        <v>1</v>
      </c>
      <c r="D219">
        <v>6.6</v>
      </c>
      <c r="E219">
        <v>0.05</v>
      </c>
      <c r="F219">
        <v>0.155</v>
      </c>
      <c r="G219">
        <v>2</v>
      </c>
      <c r="H219">
        <v>0</v>
      </c>
      <c r="I219">
        <v>1.1299999999999999</v>
      </c>
      <c r="J219">
        <v>0.73399999999999999</v>
      </c>
      <c r="K219">
        <v>0.26</v>
      </c>
      <c r="L219">
        <v>0.22</v>
      </c>
      <c r="M219">
        <v>0.104</v>
      </c>
      <c r="N219">
        <v>0.19400000000000001</v>
      </c>
      <c r="O219">
        <v>0.68500000000000005</v>
      </c>
      <c r="P219" t="s">
        <v>1</v>
      </c>
      <c r="Q219" t="s">
        <v>1</v>
      </c>
      <c r="R219"/>
      <c r="S219"/>
      <c r="T219"/>
      <c r="U219"/>
      <c r="V219"/>
      <c r="W219"/>
      <c r="X219"/>
      <c r="Y219"/>
      <c r="Z219"/>
      <c r="AA219"/>
      <c r="AB219"/>
      <c r="AC219"/>
    </row>
    <row r="220" spans="1:29" s="1" customFormat="1" x14ac:dyDescent="0.3">
      <c r="A220" s="1">
        <v>954092</v>
      </c>
      <c r="B220" t="s">
        <v>0</v>
      </c>
      <c r="C220">
        <v>1</v>
      </c>
      <c r="D220">
        <v>6.6</v>
      </c>
      <c r="E220">
        <v>0.05</v>
      </c>
      <c r="F220">
        <v>0.155</v>
      </c>
      <c r="G220">
        <v>2</v>
      </c>
      <c r="H220">
        <v>0</v>
      </c>
      <c r="I220">
        <v>1.1299999999999999</v>
      </c>
      <c r="J220">
        <v>0.73399999999999999</v>
      </c>
      <c r="K220">
        <v>0.26</v>
      </c>
      <c r="L220">
        <v>0.22</v>
      </c>
      <c r="M220">
        <v>0.104</v>
      </c>
      <c r="N220">
        <v>0.19400000000000001</v>
      </c>
      <c r="O220">
        <v>0.68500000000000005</v>
      </c>
      <c r="P220" t="s">
        <v>1</v>
      </c>
      <c r="Q220" t="s">
        <v>1</v>
      </c>
      <c r="R220"/>
      <c r="S220"/>
      <c r="T220"/>
      <c r="U220"/>
      <c r="V220"/>
      <c r="W220"/>
      <c r="X220"/>
      <c r="Y220"/>
      <c r="Z220"/>
      <c r="AA220"/>
      <c r="AB220"/>
      <c r="AC220"/>
    </row>
    <row r="221" spans="1:29" x14ac:dyDescent="0.3">
      <c r="A221">
        <v>954101</v>
      </c>
      <c r="B221" t="s">
        <v>0</v>
      </c>
      <c r="C221">
        <v>1</v>
      </c>
      <c r="D221">
        <v>7.2</v>
      </c>
      <c r="E221">
        <v>0.123</v>
      </c>
      <c r="F221">
        <v>7.4999999999999997E-2</v>
      </c>
      <c r="G221">
        <v>4.6769999999999996</v>
      </c>
      <c r="H221">
        <v>0</v>
      </c>
      <c r="I221">
        <v>0.87</v>
      </c>
      <c r="J221">
        <v>0.57999999999999996</v>
      </c>
      <c r="K221">
        <v>0.27</v>
      </c>
      <c r="L221">
        <v>0.22</v>
      </c>
      <c r="M221">
        <v>0.11600000000000001</v>
      </c>
      <c r="N221">
        <v>0.17799999999999999</v>
      </c>
      <c r="O221">
        <v>0.59199999999999997</v>
      </c>
      <c r="P221" t="s">
        <v>1</v>
      </c>
      <c r="Q221" t="s">
        <v>1</v>
      </c>
    </row>
    <row r="222" spans="1:29" x14ac:dyDescent="0.3">
      <c r="A222">
        <v>954102</v>
      </c>
      <c r="B222" t="s">
        <v>0</v>
      </c>
      <c r="C222">
        <v>1</v>
      </c>
      <c r="D222">
        <v>7.2</v>
      </c>
      <c r="E222">
        <v>0.123</v>
      </c>
      <c r="F222">
        <v>7.4999999999999997E-2</v>
      </c>
      <c r="G222">
        <v>4.6769999999999996</v>
      </c>
      <c r="H222">
        <v>0</v>
      </c>
      <c r="I222">
        <v>0.87</v>
      </c>
      <c r="J222">
        <v>0.57999999999999996</v>
      </c>
      <c r="K222">
        <v>0.27</v>
      </c>
      <c r="L222">
        <v>0.22</v>
      </c>
      <c r="M222">
        <v>0.11600000000000001</v>
      </c>
      <c r="N222">
        <v>0.17799999999999999</v>
      </c>
      <c r="O222">
        <v>0.59199999999999997</v>
      </c>
      <c r="P222" t="s">
        <v>1</v>
      </c>
      <c r="Q222" t="s">
        <v>1</v>
      </c>
    </row>
    <row r="223" spans="1:29" x14ac:dyDescent="0.3">
      <c r="A223">
        <v>954111</v>
      </c>
      <c r="B223" t="s">
        <v>0</v>
      </c>
      <c r="C223">
        <v>1</v>
      </c>
      <c r="D223">
        <v>7.83</v>
      </c>
      <c r="E223">
        <v>5.7000000000000002E-2</v>
      </c>
      <c r="F223">
        <v>7.0000000000000007E-2</v>
      </c>
      <c r="G223">
        <v>4</v>
      </c>
      <c r="H223">
        <v>0.5</v>
      </c>
      <c r="I223">
        <v>1.083</v>
      </c>
      <c r="J223">
        <v>0.83</v>
      </c>
      <c r="K223">
        <v>0.375</v>
      </c>
      <c r="L223">
        <v>0.26200000000000001</v>
      </c>
      <c r="M223">
        <v>0.107</v>
      </c>
      <c r="N223">
        <v>0.13</v>
      </c>
      <c r="O223">
        <v>0.436</v>
      </c>
      <c r="P223" t="s">
        <v>1</v>
      </c>
      <c r="Q223" t="s">
        <v>1</v>
      </c>
    </row>
    <row r="224" spans="1:29" x14ac:dyDescent="0.3">
      <c r="A224">
        <v>954112</v>
      </c>
      <c r="B224" t="s">
        <v>0</v>
      </c>
      <c r="C224">
        <v>1</v>
      </c>
      <c r="D224">
        <v>7.83</v>
      </c>
      <c r="E224">
        <v>5.7000000000000002E-2</v>
      </c>
      <c r="F224">
        <v>7.0000000000000007E-2</v>
      </c>
      <c r="G224">
        <v>4</v>
      </c>
      <c r="H224">
        <v>0.5</v>
      </c>
      <c r="I224">
        <v>1.083</v>
      </c>
      <c r="J224">
        <v>0.83</v>
      </c>
      <c r="K224">
        <v>0.375</v>
      </c>
      <c r="L224">
        <v>0.26200000000000001</v>
      </c>
      <c r="M224">
        <v>0.107</v>
      </c>
      <c r="N224">
        <v>0.13</v>
      </c>
      <c r="O224">
        <v>0.436</v>
      </c>
      <c r="P224" t="s">
        <v>1</v>
      </c>
      <c r="Q224" t="s">
        <v>1</v>
      </c>
    </row>
    <row r="225" spans="1:29" x14ac:dyDescent="0.3">
      <c r="A225">
        <v>954121</v>
      </c>
      <c r="B225" t="s">
        <v>0</v>
      </c>
      <c r="C225">
        <v>1</v>
      </c>
      <c r="D225">
        <v>7.83</v>
      </c>
      <c r="E225">
        <v>5.7000000000000002E-2</v>
      </c>
      <c r="F225">
        <v>7.0000000000000007E-2</v>
      </c>
      <c r="G225">
        <v>4</v>
      </c>
      <c r="H225">
        <v>0.5</v>
      </c>
      <c r="I225">
        <v>1.083</v>
      </c>
      <c r="J225">
        <v>0.83</v>
      </c>
      <c r="K225">
        <v>0.375</v>
      </c>
      <c r="L225">
        <v>0.26200000000000001</v>
      </c>
      <c r="M225">
        <v>0.107</v>
      </c>
      <c r="N225">
        <v>0.13</v>
      </c>
      <c r="O225">
        <v>0.436</v>
      </c>
      <c r="P225" t="s">
        <v>1</v>
      </c>
      <c r="Q225" t="s">
        <v>1</v>
      </c>
    </row>
    <row r="226" spans="1:29" x14ac:dyDescent="0.3">
      <c r="A226">
        <v>954122</v>
      </c>
      <c r="B226" t="s">
        <v>0</v>
      </c>
      <c r="C226">
        <v>1</v>
      </c>
      <c r="D226">
        <v>7.83</v>
      </c>
      <c r="E226">
        <v>5.7000000000000002E-2</v>
      </c>
      <c r="F226">
        <v>7.0000000000000007E-2</v>
      </c>
      <c r="G226">
        <v>4</v>
      </c>
      <c r="H226">
        <v>0.5</v>
      </c>
      <c r="I226">
        <v>1.083</v>
      </c>
      <c r="J226">
        <v>0.83</v>
      </c>
      <c r="K226">
        <v>0.375</v>
      </c>
      <c r="L226">
        <v>0.26200000000000001</v>
      </c>
      <c r="M226">
        <v>0.107</v>
      </c>
      <c r="N226">
        <v>0.13</v>
      </c>
      <c r="O226">
        <v>0.436</v>
      </c>
      <c r="P226" t="s">
        <v>1</v>
      </c>
      <c r="Q226" t="s">
        <v>1</v>
      </c>
    </row>
    <row r="227" spans="1:29" x14ac:dyDescent="0.3">
      <c r="A227">
        <v>954131</v>
      </c>
      <c r="B227" t="s">
        <v>0</v>
      </c>
      <c r="C227">
        <v>1</v>
      </c>
      <c r="D227">
        <v>7.83</v>
      </c>
      <c r="E227">
        <v>5.7000000000000002E-2</v>
      </c>
      <c r="F227">
        <v>7.0000000000000007E-2</v>
      </c>
      <c r="G227">
        <v>4</v>
      </c>
      <c r="H227">
        <v>0.5</v>
      </c>
      <c r="I227">
        <v>1.083</v>
      </c>
      <c r="J227">
        <v>0.83</v>
      </c>
      <c r="K227">
        <v>0.375</v>
      </c>
      <c r="L227">
        <v>0.26200000000000001</v>
      </c>
      <c r="M227">
        <v>0.107</v>
      </c>
      <c r="N227">
        <v>0.13</v>
      </c>
      <c r="O227">
        <v>0.436</v>
      </c>
      <c r="P227" t="s">
        <v>1</v>
      </c>
      <c r="Q227" t="s">
        <v>1</v>
      </c>
    </row>
    <row r="228" spans="1:29" x14ac:dyDescent="0.3">
      <c r="A228">
        <v>954132</v>
      </c>
      <c r="B228" t="s">
        <v>0</v>
      </c>
      <c r="C228">
        <v>1</v>
      </c>
      <c r="D228">
        <v>7.83</v>
      </c>
      <c r="E228">
        <v>5.7000000000000002E-2</v>
      </c>
      <c r="F228">
        <v>7.0000000000000007E-2</v>
      </c>
      <c r="G228">
        <v>4</v>
      </c>
      <c r="H228">
        <v>0.5</v>
      </c>
      <c r="I228">
        <v>1.083</v>
      </c>
      <c r="J228">
        <v>0.83</v>
      </c>
      <c r="K228">
        <v>0.375</v>
      </c>
      <c r="L228">
        <v>0.26200000000000001</v>
      </c>
      <c r="M228">
        <v>0.107</v>
      </c>
      <c r="N228">
        <v>0.13</v>
      </c>
      <c r="O228">
        <v>0.436</v>
      </c>
      <c r="P228" t="s">
        <v>1</v>
      </c>
      <c r="Q228" t="s">
        <v>1</v>
      </c>
    </row>
    <row r="229" spans="1:29" s="2" customFormat="1" x14ac:dyDescent="0.3">
      <c r="A229" s="2">
        <v>954151</v>
      </c>
      <c r="B229" t="s">
        <v>2</v>
      </c>
      <c r="C229">
        <v>1</v>
      </c>
      <c r="D229">
        <v>4.76</v>
      </c>
      <c r="E229">
        <v>0.04</v>
      </c>
      <c r="F229">
        <v>0.42599999999999999</v>
      </c>
      <c r="G229">
        <v>6.7000000000000004E-2</v>
      </c>
      <c r="H229">
        <v>3.4</v>
      </c>
      <c r="I229">
        <v>0</v>
      </c>
      <c r="J229">
        <v>1.825</v>
      </c>
      <c r="K229">
        <v>1.7509999999999999</v>
      </c>
      <c r="L229">
        <v>0.27500000000000002</v>
      </c>
      <c r="M229">
        <v>0.41699999999999998</v>
      </c>
      <c r="N229">
        <v>0.26</v>
      </c>
      <c r="O229">
        <v>0.16900000000000001</v>
      </c>
      <c r="P229">
        <v>0.09</v>
      </c>
      <c r="Q229">
        <v>0.4</v>
      </c>
      <c r="R229" t="s">
        <v>1</v>
      </c>
      <c r="S229" t="s">
        <v>1</v>
      </c>
      <c r="T229"/>
      <c r="U229"/>
      <c r="V229"/>
      <c r="W229"/>
      <c r="X229"/>
      <c r="Y229"/>
      <c r="Z229"/>
      <c r="AA229"/>
      <c r="AB229"/>
      <c r="AC229"/>
    </row>
    <row r="230" spans="1:29" s="2" customFormat="1" x14ac:dyDescent="0.3">
      <c r="A230" s="2">
        <v>954152</v>
      </c>
      <c r="B230" t="s">
        <v>2</v>
      </c>
      <c r="C230">
        <v>1</v>
      </c>
      <c r="D230">
        <v>4.76</v>
      </c>
      <c r="E230">
        <v>0.04</v>
      </c>
      <c r="F230">
        <v>0.42599999999999999</v>
      </c>
      <c r="G230">
        <v>6.7000000000000004E-2</v>
      </c>
      <c r="H230">
        <v>3.4</v>
      </c>
      <c r="I230">
        <v>0</v>
      </c>
      <c r="J230">
        <v>1.825</v>
      </c>
      <c r="K230">
        <v>1.7509999999999999</v>
      </c>
      <c r="L230">
        <v>0.27500000000000002</v>
      </c>
      <c r="M230">
        <v>0.41699999999999998</v>
      </c>
      <c r="N230">
        <v>0.26</v>
      </c>
      <c r="O230">
        <v>0.16900000000000001</v>
      </c>
      <c r="P230">
        <v>0.09</v>
      </c>
      <c r="Q230">
        <v>0.4</v>
      </c>
      <c r="R230" t="s">
        <v>1</v>
      </c>
      <c r="S230" t="s">
        <v>1</v>
      </c>
      <c r="T230"/>
      <c r="U230"/>
      <c r="V230"/>
      <c r="W230"/>
      <c r="X230"/>
      <c r="Y230"/>
      <c r="Z230"/>
      <c r="AA230"/>
      <c r="AB230"/>
      <c r="AC230"/>
    </row>
    <row r="231" spans="1:29" s="2" customFormat="1" x14ac:dyDescent="0.3">
      <c r="A231" s="2">
        <v>954153</v>
      </c>
      <c r="B231" t="s">
        <v>2</v>
      </c>
      <c r="C231">
        <v>1</v>
      </c>
      <c r="D231">
        <v>4.76</v>
      </c>
      <c r="E231">
        <v>0.04</v>
      </c>
      <c r="F231">
        <v>0.42599999999999999</v>
      </c>
      <c r="G231">
        <v>6.7000000000000004E-2</v>
      </c>
      <c r="H231">
        <v>3.4</v>
      </c>
      <c r="I231">
        <v>0</v>
      </c>
      <c r="J231">
        <v>1.825</v>
      </c>
      <c r="K231">
        <v>1.7509999999999999</v>
      </c>
      <c r="L231">
        <v>0.27500000000000002</v>
      </c>
      <c r="M231">
        <v>0.41699999999999998</v>
      </c>
      <c r="N231">
        <v>0.26</v>
      </c>
      <c r="O231">
        <v>0.16900000000000001</v>
      </c>
      <c r="P231">
        <v>0.09</v>
      </c>
      <c r="Q231">
        <v>0.4</v>
      </c>
      <c r="R231" t="s">
        <v>1</v>
      </c>
      <c r="S231" t="s">
        <v>1</v>
      </c>
      <c r="T231"/>
      <c r="U231"/>
      <c r="V231"/>
      <c r="W231"/>
      <c r="X231"/>
      <c r="Y231"/>
      <c r="Z231"/>
      <c r="AA231"/>
      <c r="AB231"/>
      <c r="AC231"/>
    </row>
    <row r="232" spans="1:29" s="2" customFormat="1" x14ac:dyDescent="0.3">
      <c r="A232" s="2">
        <v>954161</v>
      </c>
      <c r="B232" t="s">
        <v>2</v>
      </c>
      <c r="C232">
        <v>1</v>
      </c>
      <c r="D232">
        <v>4.76</v>
      </c>
      <c r="E232">
        <v>0.04</v>
      </c>
      <c r="F232">
        <v>0.42599999999999999</v>
      </c>
      <c r="G232">
        <v>6.7000000000000004E-2</v>
      </c>
      <c r="H232">
        <v>3.4</v>
      </c>
      <c r="I232">
        <v>0</v>
      </c>
      <c r="J232">
        <v>1.825</v>
      </c>
      <c r="K232">
        <v>1.7509999999999999</v>
      </c>
      <c r="L232">
        <v>0.27500000000000002</v>
      </c>
      <c r="M232">
        <v>0.41699999999999998</v>
      </c>
      <c r="N232">
        <v>0.26</v>
      </c>
      <c r="O232">
        <v>0.16900000000000001</v>
      </c>
      <c r="P232">
        <v>0.09</v>
      </c>
      <c r="Q232">
        <v>0.4</v>
      </c>
      <c r="R232" t="s">
        <v>1</v>
      </c>
      <c r="S232" t="s">
        <v>1</v>
      </c>
      <c r="T232"/>
      <c r="U232"/>
      <c r="V232"/>
      <c r="W232"/>
      <c r="X232"/>
      <c r="Y232"/>
      <c r="Z232"/>
      <c r="AA232"/>
      <c r="AB232"/>
      <c r="AC232"/>
    </row>
    <row r="233" spans="1:29" s="2" customFormat="1" x14ac:dyDescent="0.3">
      <c r="A233" s="2">
        <v>954162</v>
      </c>
      <c r="B233" t="s">
        <v>2</v>
      </c>
      <c r="C233">
        <v>1</v>
      </c>
      <c r="D233">
        <v>4.76</v>
      </c>
      <c r="E233">
        <v>0.04</v>
      </c>
      <c r="F233">
        <v>0.42599999999999999</v>
      </c>
      <c r="G233">
        <v>6.7000000000000004E-2</v>
      </c>
      <c r="H233">
        <v>3.4</v>
      </c>
      <c r="I233">
        <v>0</v>
      </c>
      <c r="J233">
        <v>1.825</v>
      </c>
      <c r="K233">
        <v>1.7509999999999999</v>
      </c>
      <c r="L233">
        <v>0.27500000000000002</v>
      </c>
      <c r="M233">
        <v>0.41699999999999998</v>
      </c>
      <c r="N233">
        <v>0.26</v>
      </c>
      <c r="O233">
        <v>0.16900000000000001</v>
      </c>
      <c r="P233">
        <v>0.09</v>
      </c>
      <c r="Q233">
        <v>0.4</v>
      </c>
      <c r="R233" t="s">
        <v>1</v>
      </c>
      <c r="S233" t="s">
        <v>1</v>
      </c>
      <c r="T233"/>
      <c r="U233"/>
      <c r="V233"/>
      <c r="W233"/>
      <c r="X233"/>
      <c r="Y233"/>
      <c r="Z233"/>
      <c r="AA233"/>
      <c r="AB233"/>
      <c r="AC233"/>
    </row>
    <row r="234" spans="1:29" s="2" customFormat="1" x14ac:dyDescent="0.3">
      <c r="A234" s="2">
        <v>954163</v>
      </c>
      <c r="B234" t="s">
        <v>2</v>
      </c>
      <c r="C234">
        <v>1</v>
      </c>
      <c r="D234">
        <v>4.76</v>
      </c>
      <c r="E234">
        <v>0.04</v>
      </c>
      <c r="F234">
        <v>0.42599999999999999</v>
      </c>
      <c r="G234">
        <v>6.7000000000000004E-2</v>
      </c>
      <c r="H234">
        <v>3.4</v>
      </c>
      <c r="I234">
        <v>0</v>
      </c>
      <c r="J234">
        <v>1.825</v>
      </c>
      <c r="K234">
        <v>1.7509999999999999</v>
      </c>
      <c r="L234">
        <v>0.27500000000000002</v>
      </c>
      <c r="M234">
        <v>0.41699999999999998</v>
      </c>
      <c r="N234">
        <v>0.26</v>
      </c>
      <c r="O234">
        <v>0.16900000000000001</v>
      </c>
      <c r="P234">
        <v>0.09</v>
      </c>
      <c r="Q234">
        <v>0.4</v>
      </c>
      <c r="R234" t="s">
        <v>1</v>
      </c>
      <c r="S234" t="s">
        <v>1</v>
      </c>
      <c r="T234"/>
      <c r="U234"/>
      <c r="V234"/>
      <c r="W234"/>
      <c r="X234"/>
      <c r="Y234"/>
      <c r="Z234"/>
      <c r="AA234"/>
      <c r="AB234"/>
      <c r="AC234"/>
    </row>
    <row r="235" spans="1:29" s="2" customFormat="1" x14ac:dyDescent="0.3">
      <c r="A235" s="2">
        <v>954171</v>
      </c>
      <c r="B235" t="s">
        <v>2</v>
      </c>
      <c r="C235">
        <v>1</v>
      </c>
      <c r="D235">
        <v>4.76</v>
      </c>
      <c r="E235">
        <v>0.04</v>
      </c>
      <c r="F235">
        <v>0.42599999999999999</v>
      </c>
      <c r="G235">
        <v>6.7000000000000004E-2</v>
      </c>
      <c r="H235">
        <v>3.4</v>
      </c>
      <c r="I235">
        <v>0</v>
      </c>
      <c r="J235">
        <v>1.825</v>
      </c>
      <c r="K235">
        <v>1.7509999999999999</v>
      </c>
      <c r="L235">
        <v>0.27500000000000002</v>
      </c>
      <c r="M235">
        <v>0.41699999999999998</v>
      </c>
      <c r="N235">
        <v>0.26</v>
      </c>
      <c r="O235">
        <v>0.16900000000000001</v>
      </c>
      <c r="P235">
        <v>0.09</v>
      </c>
      <c r="Q235">
        <v>0.4</v>
      </c>
      <c r="R235" t="s">
        <v>1</v>
      </c>
      <c r="S235" t="s">
        <v>1</v>
      </c>
      <c r="T235"/>
      <c r="U235"/>
      <c r="V235"/>
      <c r="W235"/>
      <c r="X235"/>
      <c r="Y235"/>
      <c r="Z235"/>
      <c r="AA235"/>
      <c r="AB235"/>
      <c r="AC235"/>
    </row>
    <row r="236" spans="1:29" s="2" customFormat="1" x14ac:dyDescent="0.3">
      <c r="A236" s="2">
        <v>954172</v>
      </c>
      <c r="B236" t="s">
        <v>2</v>
      </c>
      <c r="C236">
        <v>1</v>
      </c>
      <c r="D236">
        <v>4.76</v>
      </c>
      <c r="E236">
        <v>0.04</v>
      </c>
      <c r="F236">
        <v>0.42599999999999999</v>
      </c>
      <c r="G236">
        <v>6.7000000000000004E-2</v>
      </c>
      <c r="H236">
        <v>3.4</v>
      </c>
      <c r="I236">
        <v>0</v>
      </c>
      <c r="J236">
        <v>1.825</v>
      </c>
      <c r="K236">
        <v>1.7509999999999999</v>
      </c>
      <c r="L236">
        <v>0.27500000000000002</v>
      </c>
      <c r="M236">
        <v>0.41699999999999998</v>
      </c>
      <c r="N236">
        <v>0.26</v>
      </c>
      <c r="O236">
        <v>0.16900000000000001</v>
      </c>
      <c r="P236">
        <v>0.09</v>
      </c>
      <c r="Q236">
        <v>0.4</v>
      </c>
      <c r="R236" t="s">
        <v>1</v>
      </c>
      <c r="S236" t="s">
        <v>1</v>
      </c>
      <c r="T236"/>
      <c r="U236"/>
      <c r="V236"/>
      <c r="W236"/>
      <c r="X236"/>
      <c r="Y236"/>
      <c r="Z236"/>
      <c r="AA236"/>
      <c r="AB236"/>
      <c r="AC236"/>
    </row>
    <row r="237" spans="1:29" s="2" customFormat="1" x14ac:dyDescent="0.3">
      <c r="A237" s="2">
        <v>954173</v>
      </c>
      <c r="B237" t="s">
        <v>2</v>
      </c>
      <c r="C237">
        <v>1</v>
      </c>
      <c r="D237">
        <v>4.76</v>
      </c>
      <c r="E237">
        <v>0.04</v>
      </c>
      <c r="F237">
        <v>0.42599999999999999</v>
      </c>
      <c r="G237">
        <v>6.7000000000000004E-2</v>
      </c>
      <c r="H237">
        <v>3.4</v>
      </c>
      <c r="I237">
        <v>0</v>
      </c>
      <c r="J237">
        <v>1.825</v>
      </c>
      <c r="K237">
        <v>1.7509999999999999</v>
      </c>
      <c r="L237">
        <v>0.27500000000000002</v>
      </c>
      <c r="M237">
        <v>0.41699999999999998</v>
      </c>
      <c r="N237">
        <v>0.26</v>
      </c>
      <c r="O237">
        <v>0.16900000000000001</v>
      </c>
      <c r="P237">
        <v>0.09</v>
      </c>
      <c r="Q237">
        <v>0.4</v>
      </c>
      <c r="R237" t="s">
        <v>1</v>
      </c>
      <c r="S237" t="s">
        <v>1</v>
      </c>
      <c r="T237"/>
      <c r="U237"/>
      <c r="V237"/>
      <c r="W237"/>
      <c r="X237"/>
      <c r="Y237"/>
      <c r="Z237"/>
      <c r="AA237"/>
      <c r="AB237"/>
      <c r="AC237"/>
    </row>
    <row r="238" spans="1:29" s="2" customFormat="1" x14ac:dyDescent="0.3">
      <c r="A238" s="2">
        <v>954181</v>
      </c>
      <c r="B238" t="s">
        <v>2</v>
      </c>
      <c r="C238">
        <v>1</v>
      </c>
      <c r="D238">
        <v>4.76</v>
      </c>
      <c r="E238">
        <v>0.04</v>
      </c>
      <c r="F238">
        <v>0.42599999999999999</v>
      </c>
      <c r="G238">
        <v>6.7000000000000004E-2</v>
      </c>
      <c r="H238">
        <v>3.4</v>
      </c>
      <c r="I238">
        <v>0</v>
      </c>
      <c r="J238">
        <v>1.825</v>
      </c>
      <c r="K238">
        <v>1.7509999999999999</v>
      </c>
      <c r="L238">
        <v>0.27500000000000002</v>
      </c>
      <c r="M238">
        <v>0.41699999999999998</v>
      </c>
      <c r="N238">
        <v>0.26</v>
      </c>
      <c r="O238">
        <v>0.16900000000000001</v>
      </c>
      <c r="P238">
        <v>0.09</v>
      </c>
      <c r="Q238">
        <v>0.4</v>
      </c>
      <c r="R238" t="s">
        <v>1</v>
      </c>
      <c r="S238" t="s">
        <v>1</v>
      </c>
      <c r="T238"/>
      <c r="U238"/>
      <c r="V238"/>
      <c r="W238"/>
      <c r="X238"/>
      <c r="Y238"/>
      <c r="Z238"/>
      <c r="AA238"/>
      <c r="AB238"/>
      <c r="AC238"/>
    </row>
    <row r="239" spans="1:29" s="2" customFormat="1" x14ac:dyDescent="0.3">
      <c r="A239" s="2">
        <v>954182</v>
      </c>
      <c r="B239" t="s">
        <v>2</v>
      </c>
      <c r="C239">
        <v>1</v>
      </c>
      <c r="D239">
        <v>4.76</v>
      </c>
      <c r="E239">
        <v>0.04</v>
      </c>
      <c r="F239">
        <v>0.42599999999999999</v>
      </c>
      <c r="G239">
        <v>6.7000000000000004E-2</v>
      </c>
      <c r="H239">
        <v>3.4</v>
      </c>
      <c r="I239">
        <v>0</v>
      </c>
      <c r="J239">
        <v>1.825</v>
      </c>
      <c r="K239">
        <v>1.7509999999999999</v>
      </c>
      <c r="L239">
        <v>0.27500000000000002</v>
      </c>
      <c r="M239">
        <v>0.41699999999999998</v>
      </c>
      <c r="N239">
        <v>0.26</v>
      </c>
      <c r="O239">
        <v>0.16900000000000001</v>
      </c>
      <c r="P239">
        <v>0.09</v>
      </c>
      <c r="Q239">
        <v>0.4</v>
      </c>
      <c r="R239" t="s">
        <v>1</v>
      </c>
      <c r="S239" t="s">
        <v>1</v>
      </c>
      <c r="T239"/>
      <c r="U239"/>
      <c r="V239"/>
      <c r="W239"/>
      <c r="X239"/>
      <c r="Y239"/>
      <c r="Z239"/>
      <c r="AA239"/>
      <c r="AB239"/>
      <c r="AC239"/>
    </row>
    <row r="240" spans="1:29" s="2" customFormat="1" x14ac:dyDescent="0.3">
      <c r="A240" s="2">
        <v>954183</v>
      </c>
      <c r="B240" t="s">
        <v>2</v>
      </c>
      <c r="C240">
        <v>1</v>
      </c>
      <c r="D240">
        <v>4.76</v>
      </c>
      <c r="E240">
        <v>0.04</v>
      </c>
      <c r="F240">
        <v>0.42599999999999999</v>
      </c>
      <c r="G240">
        <v>6.7000000000000004E-2</v>
      </c>
      <c r="H240">
        <v>3.4</v>
      </c>
      <c r="I240">
        <v>0</v>
      </c>
      <c r="J240">
        <v>1.825</v>
      </c>
      <c r="K240">
        <v>1.7509999999999999</v>
      </c>
      <c r="L240">
        <v>0.27500000000000002</v>
      </c>
      <c r="M240">
        <v>0.41699999999999998</v>
      </c>
      <c r="N240">
        <v>0.26</v>
      </c>
      <c r="O240">
        <v>0.16900000000000001</v>
      </c>
      <c r="P240">
        <v>0.09</v>
      </c>
      <c r="Q240">
        <v>0.4</v>
      </c>
      <c r="R240" t="s">
        <v>1</v>
      </c>
      <c r="S240" t="s">
        <v>1</v>
      </c>
      <c r="T240"/>
      <c r="U240"/>
      <c r="V240"/>
      <c r="W240"/>
      <c r="X240"/>
      <c r="Y240"/>
      <c r="Z240"/>
      <c r="AA240"/>
      <c r="AB240"/>
      <c r="AC240"/>
    </row>
    <row r="241" spans="1:29" s="2" customFormat="1" x14ac:dyDescent="0.3">
      <c r="A241" s="2">
        <v>954191</v>
      </c>
      <c r="B241" t="s">
        <v>2</v>
      </c>
      <c r="C241">
        <v>1</v>
      </c>
      <c r="D241">
        <v>4.76</v>
      </c>
      <c r="E241">
        <v>0.04</v>
      </c>
      <c r="F241">
        <v>0.42599999999999999</v>
      </c>
      <c r="G241">
        <v>6.7000000000000004E-2</v>
      </c>
      <c r="H241">
        <v>3.4</v>
      </c>
      <c r="I241">
        <v>0</v>
      </c>
      <c r="J241">
        <v>1.825</v>
      </c>
      <c r="K241">
        <v>1.7509999999999999</v>
      </c>
      <c r="L241">
        <v>0.27500000000000002</v>
      </c>
      <c r="M241">
        <v>0.41699999999999998</v>
      </c>
      <c r="N241">
        <v>0.26</v>
      </c>
      <c r="O241">
        <v>0.16900000000000001</v>
      </c>
      <c r="P241">
        <v>0.09</v>
      </c>
      <c r="Q241">
        <v>0.4</v>
      </c>
      <c r="R241" t="s">
        <v>1</v>
      </c>
      <c r="S241" t="s">
        <v>1</v>
      </c>
      <c r="T241"/>
      <c r="U241"/>
      <c r="V241"/>
      <c r="W241"/>
      <c r="X241"/>
      <c r="Y241"/>
      <c r="Z241"/>
      <c r="AA241"/>
      <c r="AB241"/>
      <c r="AC241"/>
    </row>
    <row r="242" spans="1:29" s="2" customFormat="1" x14ac:dyDescent="0.3">
      <c r="A242" s="2">
        <v>954192</v>
      </c>
      <c r="B242" t="s">
        <v>2</v>
      </c>
      <c r="C242">
        <v>1</v>
      </c>
      <c r="D242">
        <v>4.76</v>
      </c>
      <c r="E242">
        <v>0.04</v>
      </c>
      <c r="F242">
        <v>0.42599999999999999</v>
      </c>
      <c r="G242">
        <v>6.7000000000000004E-2</v>
      </c>
      <c r="H242">
        <v>3.4</v>
      </c>
      <c r="I242">
        <v>0</v>
      </c>
      <c r="J242">
        <v>1.825</v>
      </c>
      <c r="K242">
        <v>1.7509999999999999</v>
      </c>
      <c r="L242">
        <v>0.27500000000000002</v>
      </c>
      <c r="M242">
        <v>0.41699999999999998</v>
      </c>
      <c r="N242">
        <v>0.26</v>
      </c>
      <c r="O242">
        <v>0.16900000000000001</v>
      </c>
      <c r="P242">
        <v>0.09</v>
      </c>
      <c r="Q242">
        <v>0.4</v>
      </c>
      <c r="R242" t="s">
        <v>1</v>
      </c>
      <c r="S242" t="s">
        <v>1</v>
      </c>
      <c r="T242"/>
      <c r="U242"/>
      <c r="V242"/>
      <c r="W242"/>
      <c r="X242"/>
      <c r="Y242"/>
      <c r="Z242"/>
      <c r="AA242"/>
      <c r="AB242"/>
      <c r="AC242"/>
    </row>
    <row r="243" spans="1:29" s="2" customFormat="1" x14ac:dyDescent="0.3">
      <c r="A243" s="2">
        <v>954193</v>
      </c>
      <c r="B243" t="s">
        <v>2</v>
      </c>
      <c r="C243">
        <v>1</v>
      </c>
      <c r="D243">
        <v>4.76</v>
      </c>
      <c r="E243">
        <v>0.04</v>
      </c>
      <c r="F243">
        <v>0.42599999999999999</v>
      </c>
      <c r="G243">
        <v>6.7000000000000004E-2</v>
      </c>
      <c r="H243">
        <v>3.4</v>
      </c>
      <c r="I243">
        <v>0</v>
      </c>
      <c r="J243">
        <v>1.825</v>
      </c>
      <c r="K243">
        <v>1.7509999999999999</v>
      </c>
      <c r="L243">
        <v>0.27500000000000002</v>
      </c>
      <c r="M243">
        <v>0.41699999999999998</v>
      </c>
      <c r="N243">
        <v>0.26</v>
      </c>
      <c r="O243">
        <v>0.16900000000000001</v>
      </c>
      <c r="P243">
        <v>0.09</v>
      </c>
      <c r="Q243">
        <v>0.4</v>
      </c>
      <c r="R243" t="s">
        <v>1</v>
      </c>
      <c r="S243" t="s">
        <v>1</v>
      </c>
      <c r="T243"/>
      <c r="U243"/>
      <c r="V243"/>
      <c r="W243"/>
      <c r="X243"/>
      <c r="Y243"/>
      <c r="Z243"/>
      <c r="AA243"/>
      <c r="AB243"/>
      <c r="AC243"/>
    </row>
    <row r="244" spans="1:29" x14ac:dyDescent="0.3">
      <c r="A244">
        <v>955011</v>
      </c>
      <c r="B244" t="s">
        <v>2</v>
      </c>
      <c r="C244">
        <v>1</v>
      </c>
      <c r="D244">
        <v>6.9</v>
      </c>
      <c r="E244">
        <v>0.19900000000000001</v>
      </c>
      <c r="F244">
        <v>0.45</v>
      </c>
      <c r="G244">
        <v>7.0000000000000007E-2</v>
      </c>
      <c r="H244">
        <v>3.8</v>
      </c>
      <c r="I244">
        <v>0</v>
      </c>
      <c r="J244">
        <v>2.2999999999999998</v>
      </c>
      <c r="K244">
        <v>2.21</v>
      </c>
      <c r="L244">
        <v>0.28999999999999998</v>
      </c>
      <c r="M244">
        <v>0.46</v>
      </c>
      <c r="N244">
        <v>0.314</v>
      </c>
      <c r="O244">
        <v>0.16700000000000001</v>
      </c>
      <c r="P244">
        <v>0.08</v>
      </c>
      <c r="Q244">
        <v>0.56000000000000005</v>
      </c>
      <c r="R244" t="s">
        <v>1</v>
      </c>
      <c r="S244" t="s">
        <v>1</v>
      </c>
    </row>
    <row r="245" spans="1:29" x14ac:dyDescent="0.3">
      <c r="A245">
        <v>955021</v>
      </c>
      <c r="B245" t="s">
        <v>0</v>
      </c>
      <c r="C245">
        <v>1</v>
      </c>
      <c r="D245">
        <v>6.6</v>
      </c>
      <c r="E245">
        <v>0.05</v>
      </c>
      <c r="F245">
        <v>0.155</v>
      </c>
      <c r="G245">
        <v>2</v>
      </c>
      <c r="H245">
        <v>0</v>
      </c>
      <c r="I245">
        <v>1.1299999999999999</v>
      </c>
      <c r="J245">
        <v>0.73399999999999999</v>
      </c>
      <c r="K245">
        <v>0.26</v>
      </c>
      <c r="L245">
        <v>0.22</v>
      </c>
      <c r="M245">
        <v>0.104</v>
      </c>
      <c r="N245">
        <v>0.19400000000000001</v>
      </c>
      <c r="O245">
        <v>0.68500000000000005</v>
      </c>
      <c r="P245" t="s">
        <v>1</v>
      </c>
      <c r="Q245" t="s">
        <v>1</v>
      </c>
    </row>
    <row r="246" spans="1:29" s="1" customFormat="1" x14ac:dyDescent="0.3">
      <c r="A246" s="1">
        <v>955021</v>
      </c>
      <c r="B246" t="s">
        <v>0</v>
      </c>
      <c r="C246">
        <v>1</v>
      </c>
      <c r="D246">
        <v>6.6</v>
      </c>
      <c r="E246">
        <v>0.05</v>
      </c>
      <c r="F246">
        <v>0.155</v>
      </c>
      <c r="G246">
        <v>2</v>
      </c>
      <c r="H246">
        <v>0</v>
      </c>
      <c r="I246">
        <v>1.1299999999999999</v>
      </c>
      <c r="J246">
        <v>0.73399999999999999</v>
      </c>
      <c r="K246">
        <v>0.26</v>
      </c>
      <c r="L246">
        <v>0.22</v>
      </c>
      <c r="M246">
        <v>0.104</v>
      </c>
      <c r="N246">
        <v>0.19400000000000001</v>
      </c>
      <c r="O246">
        <v>0.68500000000000005</v>
      </c>
      <c r="P246" t="s">
        <v>1</v>
      </c>
      <c r="Q246" t="s">
        <v>1</v>
      </c>
      <c r="R246"/>
      <c r="S246"/>
      <c r="T246"/>
      <c r="U246"/>
      <c r="V246"/>
      <c r="W246"/>
      <c r="X246"/>
      <c r="Y246"/>
      <c r="Z246"/>
      <c r="AA246"/>
      <c r="AB246"/>
      <c r="AC246"/>
    </row>
    <row r="247" spans="1:29" s="1" customFormat="1" x14ac:dyDescent="0.3">
      <c r="A247" s="1">
        <v>955022</v>
      </c>
      <c r="B247" t="s">
        <v>0</v>
      </c>
      <c r="C247">
        <v>1</v>
      </c>
      <c r="D247">
        <v>6.6</v>
      </c>
      <c r="E247">
        <v>0.05</v>
      </c>
      <c r="F247">
        <v>0.155</v>
      </c>
      <c r="G247">
        <v>2</v>
      </c>
      <c r="H247">
        <v>0</v>
      </c>
      <c r="I247">
        <v>1.1299999999999999</v>
      </c>
      <c r="J247">
        <v>0.73399999999999999</v>
      </c>
      <c r="K247">
        <v>0.26</v>
      </c>
      <c r="L247">
        <v>0.2</v>
      </c>
      <c r="M247">
        <v>0.104</v>
      </c>
      <c r="N247">
        <v>0.19400000000000001</v>
      </c>
      <c r="O247">
        <v>0.68500000000000005</v>
      </c>
      <c r="P247" t="s">
        <v>1</v>
      </c>
      <c r="Q247" t="s">
        <v>1</v>
      </c>
      <c r="R247"/>
      <c r="S247"/>
      <c r="T247"/>
      <c r="U247"/>
      <c r="V247"/>
      <c r="W247"/>
      <c r="X247"/>
      <c r="Y247"/>
      <c r="Z247"/>
      <c r="AA247"/>
      <c r="AB247"/>
      <c r="AC247"/>
    </row>
    <row r="248" spans="1:29" x14ac:dyDescent="0.3">
      <c r="A248">
        <v>956011</v>
      </c>
      <c r="B248" t="s">
        <v>0</v>
      </c>
      <c r="C248">
        <v>1</v>
      </c>
      <c r="D248">
        <v>6.87</v>
      </c>
      <c r="E248">
        <v>5.6000000000000001E-2</v>
      </c>
      <c r="F248">
        <v>7.0999999999999994E-2</v>
      </c>
      <c r="G248">
        <v>3.76</v>
      </c>
      <c r="H248">
        <v>0.5</v>
      </c>
      <c r="I248">
        <v>1.0429999999999999</v>
      </c>
      <c r="J248">
        <v>0.82</v>
      </c>
      <c r="K248">
        <v>0.47399999999999998</v>
      </c>
      <c r="L248">
        <v>0.22</v>
      </c>
      <c r="M248">
        <v>0.12</v>
      </c>
      <c r="N248">
        <v>7.4999999999999997E-2</v>
      </c>
      <c r="O248">
        <v>0.27200000000000002</v>
      </c>
      <c r="P248" t="s">
        <v>1</v>
      </c>
      <c r="Q248" t="s">
        <v>1</v>
      </c>
    </row>
    <row r="249" spans="1:29" x14ac:dyDescent="0.3">
      <c r="A249">
        <v>956012</v>
      </c>
      <c r="B249" t="s">
        <v>0</v>
      </c>
      <c r="C249">
        <v>1</v>
      </c>
      <c r="D249">
        <v>6.87</v>
      </c>
      <c r="E249">
        <v>5.6000000000000001E-2</v>
      </c>
      <c r="F249">
        <v>7.0999999999999994E-2</v>
      </c>
      <c r="G249">
        <v>3.76</v>
      </c>
      <c r="H249">
        <v>0.5</v>
      </c>
      <c r="I249">
        <v>1.0429999999999999</v>
      </c>
      <c r="J249">
        <v>0.82</v>
      </c>
      <c r="K249">
        <v>0.47399999999999998</v>
      </c>
      <c r="L249">
        <v>0.22</v>
      </c>
      <c r="M249">
        <v>0.12</v>
      </c>
      <c r="N249">
        <v>7.4999999999999997E-2</v>
      </c>
      <c r="O249">
        <v>0.27200000000000002</v>
      </c>
      <c r="P249" t="s">
        <v>1</v>
      </c>
      <c r="Q249" t="s">
        <v>1</v>
      </c>
    </row>
    <row r="250" spans="1:29" x14ac:dyDescent="0.3">
      <c r="A250">
        <v>956021</v>
      </c>
      <c r="B250" t="s">
        <v>0</v>
      </c>
      <c r="C250">
        <v>1</v>
      </c>
      <c r="D250">
        <v>6.6</v>
      </c>
      <c r="E250">
        <v>0.05</v>
      </c>
      <c r="F250">
        <v>0.155</v>
      </c>
      <c r="G250">
        <v>2</v>
      </c>
      <c r="H250">
        <v>0</v>
      </c>
      <c r="I250">
        <v>1.1299999999999999</v>
      </c>
      <c r="J250">
        <v>0.73399999999999999</v>
      </c>
      <c r="K250">
        <v>0.26</v>
      </c>
      <c r="L250">
        <v>0.22</v>
      </c>
      <c r="M250">
        <v>0.104</v>
      </c>
      <c r="N250">
        <v>0.19400000000000001</v>
      </c>
      <c r="O250">
        <v>0.68500000000000005</v>
      </c>
      <c r="P250" t="s">
        <v>1</v>
      </c>
      <c r="Q250" t="s">
        <v>1</v>
      </c>
    </row>
    <row r="251" spans="1:29" x14ac:dyDescent="0.3">
      <c r="A251">
        <v>956022</v>
      </c>
      <c r="B251" t="s">
        <v>0</v>
      </c>
      <c r="C251">
        <v>1</v>
      </c>
      <c r="D251">
        <v>6.6</v>
      </c>
      <c r="E251">
        <v>0.05</v>
      </c>
      <c r="F251">
        <v>0.155</v>
      </c>
      <c r="G251">
        <v>2</v>
      </c>
      <c r="H251">
        <v>0</v>
      </c>
      <c r="I251">
        <v>1.1299999999999999</v>
      </c>
      <c r="J251">
        <v>0.73399999999999999</v>
      </c>
      <c r="K251">
        <v>0.26</v>
      </c>
      <c r="L251">
        <v>0.22</v>
      </c>
      <c r="M251">
        <v>0.104</v>
      </c>
      <c r="N251">
        <v>0.19400000000000001</v>
      </c>
      <c r="O251">
        <v>0.68500000000000005</v>
      </c>
      <c r="P251" t="s">
        <v>1</v>
      </c>
      <c r="Q251" t="s">
        <v>1</v>
      </c>
    </row>
    <row r="252" spans="1:29" x14ac:dyDescent="0.3">
      <c r="A252">
        <v>956031</v>
      </c>
      <c r="B252" t="s">
        <v>0</v>
      </c>
      <c r="C252">
        <v>1</v>
      </c>
      <c r="D252">
        <v>9.99</v>
      </c>
      <c r="E252">
        <v>8.5000000000000006E-2</v>
      </c>
      <c r="F252">
        <v>7.0000000000000007E-2</v>
      </c>
      <c r="G252">
        <v>3.6</v>
      </c>
      <c r="H252">
        <v>0.5</v>
      </c>
      <c r="I252">
        <v>1.32</v>
      </c>
      <c r="J252">
        <v>0.85</v>
      </c>
      <c r="K252">
        <v>0.34300000000000003</v>
      </c>
      <c r="L252">
        <v>0.22</v>
      </c>
      <c r="M252">
        <v>0.11</v>
      </c>
      <c r="N252">
        <v>9.9000000000000005E-2</v>
      </c>
      <c r="O252">
        <v>0.36</v>
      </c>
      <c r="P252" t="s">
        <v>1</v>
      </c>
      <c r="Q252" t="s">
        <v>1</v>
      </c>
    </row>
    <row r="253" spans="1:29" x14ac:dyDescent="0.3">
      <c r="A253">
        <v>956032</v>
      </c>
      <c r="B253" t="s">
        <v>0</v>
      </c>
      <c r="C253">
        <v>1</v>
      </c>
      <c r="D253">
        <v>9.99</v>
      </c>
      <c r="E253">
        <v>8.5000000000000006E-2</v>
      </c>
      <c r="F253">
        <v>7.0000000000000007E-2</v>
      </c>
      <c r="G253">
        <v>3.6</v>
      </c>
      <c r="H253">
        <v>0.5</v>
      </c>
      <c r="I253">
        <v>1.32</v>
      </c>
      <c r="J253">
        <v>0.85</v>
      </c>
      <c r="K253">
        <v>0.34300000000000003</v>
      </c>
      <c r="L253">
        <v>0.22</v>
      </c>
      <c r="M253">
        <v>0.11</v>
      </c>
      <c r="N253">
        <v>9.9000000000000005E-2</v>
      </c>
      <c r="O253">
        <v>0.36</v>
      </c>
      <c r="P253" t="s">
        <v>1</v>
      </c>
      <c r="Q253" t="s">
        <v>1</v>
      </c>
    </row>
    <row r="254" spans="1:29" x14ac:dyDescent="0.3">
      <c r="A254">
        <v>956041</v>
      </c>
      <c r="B254" t="s">
        <v>0</v>
      </c>
      <c r="C254">
        <v>1</v>
      </c>
      <c r="D254">
        <v>9.3000000000000007</v>
      </c>
      <c r="E254">
        <v>9.6000000000000002E-2</v>
      </c>
      <c r="F254">
        <v>7.4999999999999997E-2</v>
      </c>
      <c r="G254">
        <v>3.42</v>
      </c>
      <c r="H254">
        <v>0</v>
      </c>
      <c r="I254">
        <v>1.1499999999999999</v>
      </c>
      <c r="J254">
        <v>0.748</v>
      </c>
      <c r="K254">
        <v>0.32</v>
      </c>
      <c r="L254">
        <v>0.22</v>
      </c>
      <c r="M254">
        <v>0.13</v>
      </c>
      <c r="N254">
        <v>0.245</v>
      </c>
      <c r="O254">
        <v>0.77</v>
      </c>
      <c r="P254" t="s">
        <v>1</v>
      </c>
      <c r="Q254" t="s">
        <v>1</v>
      </c>
    </row>
    <row r="255" spans="1:29" x14ac:dyDescent="0.3">
      <c r="A255">
        <v>956042</v>
      </c>
      <c r="B255" t="s">
        <v>0</v>
      </c>
      <c r="C255">
        <v>1</v>
      </c>
      <c r="D255">
        <v>6.6</v>
      </c>
      <c r="E255">
        <v>0.05</v>
      </c>
      <c r="F255">
        <v>0.155</v>
      </c>
      <c r="G255">
        <v>2</v>
      </c>
      <c r="H255">
        <v>0</v>
      </c>
      <c r="I255">
        <v>1.1299999999999999</v>
      </c>
      <c r="J255">
        <v>0.73399999999999999</v>
      </c>
      <c r="K255">
        <v>0.26</v>
      </c>
      <c r="L255">
        <v>0.2</v>
      </c>
      <c r="M255">
        <v>0.104</v>
      </c>
      <c r="N255">
        <v>0.19400000000000001</v>
      </c>
      <c r="O255">
        <v>0.68500000000000005</v>
      </c>
      <c r="P255" t="s">
        <v>1</v>
      </c>
      <c r="Q255" t="s">
        <v>1</v>
      </c>
    </row>
    <row r="256" spans="1:29" x14ac:dyDescent="0.3">
      <c r="A256">
        <v>956051</v>
      </c>
      <c r="B256" t="s">
        <v>0</v>
      </c>
      <c r="C256">
        <v>1</v>
      </c>
      <c r="D256">
        <v>6.87</v>
      </c>
      <c r="E256">
        <v>5.6000000000000001E-2</v>
      </c>
      <c r="F256">
        <v>7.0999999999999994E-2</v>
      </c>
      <c r="G256">
        <v>3.76</v>
      </c>
      <c r="H256">
        <v>0.5</v>
      </c>
      <c r="I256">
        <v>1.0429999999999999</v>
      </c>
      <c r="J256">
        <v>0.82</v>
      </c>
      <c r="K256">
        <v>0.47399999999999998</v>
      </c>
      <c r="L256">
        <v>0.22</v>
      </c>
      <c r="M256">
        <v>0.12</v>
      </c>
      <c r="N256">
        <v>7.4999999999999997E-2</v>
      </c>
      <c r="O256">
        <v>0.27200000000000002</v>
      </c>
      <c r="P256" t="s">
        <v>1</v>
      </c>
      <c r="Q256" t="s">
        <v>1</v>
      </c>
    </row>
    <row r="257" spans="1:29" x14ac:dyDescent="0.3">
      <c r="A257">
        <v>956061</v>
      </c>
      <c r="B257" t="s">
        <v>0</v>
      </c>
      <c r="C257">
        <v>1</v>
      </c>
      <c r="D257">
        <v>9.3000000000000007</v>
      </c>
      <c r="E257">
        <v>9.6000000000000002E-2</v>
      </c>
      <c r="F257">
        <v>7.4999999999999997E-2</v>
      </c>
      <c r="G257">
        <v>3.42</v>
      </c>
      <c r="H257">
        <v>0</v>
      </c>
      <c r="I257">
        <v>1.1499999999999999</v>
      </c>
      <c r="J257">
        <v>0.748</v>
      </c>
      <c r="K257">
        <v>0.32</v>
      </c>
      <c r="L257">
        <v>0.22</v>
      </c>
      <c r="M257">
        <v>0.13</v>
      </c>
      <c r="N257">
        <v>0.245</v>
      </c>
      <c r="O257">
        <v>0.77</v>
      </c>
      <c r="P257" t="s">
        <v>1</v>
      </c>
      <c r="Q257" t="s">
        <v>1</v>
      </c>
    </row>
    <row r="258" spans="1:29" x14ac:dyDescent="0.3">
      <c r="A258">
        <v>956071</v>
      </c>
      <c r="B258" t="s">
        <v>0</v>
      </c>
      <c r="C258">
        <v>1</v>
      </c>
      <c r="D258">
        <v>9.3000000000000007</v>
      </c>
      <c r="E258">
        <v>9.6000000000000002E-2</v>
      </c>
      <c r="F258">
        <v>7.4999999999999997E-2</v>
      </c>
      <c r="G258">
        <v>3.42</v>
      </c>
      <c r="H258">
        <v>0</v>
      </c>
      <c r="I258">
        <v>1.1499999999999999</v>
      </c>
      <c r="J258">
        <v>0.748</v>
      </c>
      <c r="K258">
        <v>0.32</v>
      </c>
      <c r="L258">
        <v>0.28000000000000003</v>
      </c>
      <c r="M258">
        <v>0.13</v>
      </c>
      <c r="N258">
        <v>0.245</v>
      </c>
      <c r="O258">
        <v>0.77</v>
      </c>
      <c r="P258" t="s">
        <v>1</v>
      </c>
      <c r="Q258" t="s">
        <v>1</v>
      </c>
    </row>
    <row r="259" spans="1:29" x14ac:dyDescent="0.3">
      <c r="A259">
        <v>956081</v>
      </c>
      <c r="B259" t="s">
        <v>0</v>
      </c>
      <c r="C259">
        <v>1</v>
      </c>
      <c r="D259">
        <v>9.3000000000000007</v>
      </c>
      <c r="E259">
        <v>9.6000000000000002E-2</v>
      </c>
      <c r="F259">
        <v>7.4999999999999997E-2</v>
      </c>
      <c r="G259">
        <v>3.42</v>
      </c>
      <c r="H259">
        <v>0</v>
      </c>
      <c r="I259">
        <v>1.1499999999999999</v>
      </c>
      <c r="J259">
        <v>0.748</v>
      </c>
      <c r="K259">
        <v>0.32</v>
      </c>
      <c r="L259">
        <v>0.215</v>
      </c>
      <c r="M259">
        <v>0.13</v>
      </c>
      <c r="N259">
        <v>0.245</v>
      </c>
      <c r="O259">
        <v>0.77</v>
      </c>
      <c r="P259" t="s">
        <v>1</v>
      </c>
      <c r="Q259" t="s">
        <v>1</v>
      </c>
    </row>
    <row r="260" spans="1:29" x14ac:dyDescent="0.3">
      <c r="A260">
        <v>957001</v>
      </c>
      <c r="B260" t="s">
        <v>0</v>
      </c>
      <c r="C260">
        <v>1</v>
      </c>
      <c r="D260">
        <v>9.99</v>
      </c>
      <c r="E260">
        <v>0.1</v>
      </c>
      <c r="F260">
        <v>0.12</v>
      </c>
      <c r="G260">
        <v>3.63</v>
      </c>
      <c r="H260">
        <v>0.5</v>
      </c>
      <c r="I260">
        <v>1.07</v>
      </c>
      <c r="J260">
        <v>0.74</v>
      </c>
      <c r="K260">
        <v>0.24</v>
      </c>
      <c r="L260">
        <v>0.22</v>
      </c>
      <c r="M260">
        <v>0.15</v>
      </c>
      <c r="N260">
        <v>0.1</v>
      </c>
      <c r="O260">
        <v>0.25</v>
      </c>
      <c r="P260" t="s">
        <v>1</v>
      </c>
      <c r="Q260" t="s">
        <v>1</v>
      </c>
    </row>
    <row r="261" spans="1:29" x14ac:dyDescent="0.3">
      <c r="A261">
        <v>957002</v>
      </c>
      <c r="B261" t="s">
        <v>0</v>
      </c>
      <c r="C261">
        <v>1</v>
      </c>
      <c r="D261">
        <v>9.99</v>
      </c>
      <c r="E261">
        <v>0.1</v>
      </c>
      <c r="F261">
        <v>0.12</v>
      </c>
      <c r="G261">
        <v>3.63</v>
      </c>
      <c r="H261">
        <v>0.5</v>
      </c>
      <c r="I261">
        <v>1.07</v>
      </c>
      <c r="J261">
        <v>0.74</v>
      </c>
      <c r="K261">
        <v>0.24</v>
      </c>
      <c r="L261">
        <v>0.22</v>
      </c>
      <c r="M261">
        <v>0.15</v>
      </c>
      <c r="N261">
        <v>0.1</v>
      </c>
      <c r="O261">
        <v>0.25</v>
      </c>
      <c r="P261" t="s">
        <v>1</v>
      </c>
      <c r="Q261" t="s">
        <v>1</v>
      </c>
    </row>
    <row r="262" spans="1:29" s="2" customFormat="1" x14ac:dyDescent="0.3">
      <c r="A262" s="2">
        <v>957002</v>
      </c>
      <c r="B262" t="s">
        <v>0</v>
      </c>
      <c r="C262">
        <v>2</v>
      </c>
      <c r="D262">
        <v>9.99</v>
      </c>
      <c r="E262">
        <v>0.1</v>
      </c>
      <c r="F262">
        <v>0.12</v>
      </c>
      <c r="G262">
        <v>3.63</v>
      </c>
      <c r="H262">
        <v>0.5</v>
      </c>
      <c r="I262">
        <v>1.07</v>
      </c>
      <c r="J262">
        <v>0.74</v>
      </c>
      <c r="K262">
        <v>0.24</v>
      </c>
      <c r="L262">
        <v>0.22</v>
      </c>
      <c r="M262">
        <v>0.15</v>
      </c>
      <c r="N262">
        <v>0.1</v>
      </c>
      <c r="O262">
        <v>0.25</v>
      </c>
      <c r="P262" t="s">
        <v>1</v>
      </c>
      <c r="Q262" t="s">
        <v>1</v>
      </c>
      <c r="R262"/>
      <c r="S262"/>
      <c r="T262"/>
      <c r="U262"/>
      <c r="V262"/>
      <c r="W262"/>
      <c r="X262"/>
      <c r="Y262"/>
      <c r="Z262"/>
      <c r="AA262"/>
      <c r="AB262"/>
      <c r="AC262"/>
    </row>
    <row r="263" spans="1:29" x14ac:dyDescent="0.3">
      <c r="A263">
        <v>957011</v>
      </c>
      <c r="B263" t="s">
        <v>0</v>
      </c>
      <c r="C263">
        <v>1</v>
      </c>
      <c r="D263">
        <v>7.2</v>
      </c>
      <c r="E263">
        <v>0.123</v>
      </c>
      <c r="F263">
        <v>7.4999999999999997E-2</v>
      </c>
      <c r="G263">
        <v>4.6769999999999996</v>
      </c>
      <c r="H263">
        <v>0</v>
      </c>
      <c r="I263">
        <v>0.87</v>
      </c>
      <c r="J263">
        <v>0.57999999999999996</v>
      </c>
      <c r="K263">
        <v>0.27</v>
      </c>
      <c r="L263">
        <v>0.22</v>
      </c>
      <c r="M263">
        <v>0.11600000000000001</v>
      </c>
      <c r="N263">
        <v>0.17799999999999999</v>
      </c>
      <c r="O263">
        <v>0.59199999999999997</v>
      </c>
      <c r="P263" t="s">
        <v>1</v>
      </c>
      <c r="Q263" t="s">
        <v>1</v>
      </c>
    </row>
    <row r="264" spans="1:29" x14ac:dyDescent="0.3">
      <c r="A264">
        <v>957012</v>
      </c>
      <c r="B264" t="s">
        <v>0</v>
      </c>
      <c r="C264">
        <v>1</v>
      </c>
      <c r="D264">
        <v>7.2</v>
      </c>
      <c r="E264">
        <v>0.123</v>
      </c>
      <c r="F264">
        <v>7.4999999999999997E-2</v>
      </c>
      <c r="G264">
        <v>4.6769999999999996</v>
      </c>
      <c r="H264">
        <v>0</v>
      </c>
      <c r="I264">
        <v>0.87</v>
      </c>
      <c r="J264">
        <v>0.57999999999999996</v>
      </c>
      <c r="K264">
        <v>0.27</v>
      </c>
      <c r="L264">
        <v>0.22</v>
      </c>
      <c r="M264">
        <v>0.11600000000000001</v>
      </c>
      <c r="N264">
        <v>0.17799999999999999</v>
      </c>
      <c r="O264">
        <v>0.59199999999999997</v>
      </c>
      <c r="P264" t="s">
        <v>1</v>
      </c>
      <c r="Q264" t="s">
        <v>1</v>
      </c>
    </row>
    <row r="265" spans="1:29" x14ac:dyDescent="0.3">
      <c r="A265">
        <v>957021</v>
      </c>
      <c r="B265" t="s">
        <v>0</v>
      </c>
      <c r="C265">
        <v>1</v>
      </c>
      <c r="D265">
        <v>7.2</v>
      </c>
      <c r="E265">
        <v>0.123</v>
      </c>
      <c r="F265">
        <v>7.4999999999999997E-2</v>
      </c>
      <c r="G265">
        <v>4.6769999999999996</v>
      </c>
      <c r="H265">
        <v>0</v>
      </c>
      <c r="I265">
        <v>0.87</v>
      </c>
      <c r="J265">
        <v>0.57999999999999996</v>
      </c>
      <c r="K265">
        <v>0.27</v>
      </c>
      <c r="L265">
        <v>0.22</v>
      </c>
      <c r="M265">
        <v>0.11600000000000001</v>
      </c>
      <c r="N265">
        <v>0.17799999999999999</v>
      </c>
      <c r="O265">
        <v>0.59199999999999997</v>
      </c>
      <c r="P265" t="s">
        <v>1</v>
      </c>
      <c r="Q265" t="s">
        <v>1</v>
      </c>
    </row>
    <row r="266" spans="1:29" x14ac:dyDescent="0.3">
      <c r="A266">
        <v>957022</v>
      </c>
      <c r="B266" t="s">
        <v>0</v>
      </c>
      <c r="C266">
        <v>1</v>
      </c>
      <c r="D266">
        <v>7.2</v>
      </c>
      <c r="E266">
        <v>0.123</v>
      </c>
      <c r="F266">
        <v>7.4999999999999997E-2</v>
      </c>
      <c r="G266">
        <v>4.6769999999999996</v>
      </c>
      <c r="H266">
        <v>0</v>
      </c>
      <c r="I266">
        <v>0.87</v>
      </c>
      <c r="J266">
        <v>0.57999999999999996</v>
      </c>
      <c r="K266">
        <v>0.27</v>
      </c>
      <c r="L266">
        <v>0.32</v>
      </c>
      <c r="M266">
        <v>0.11600000000000001</v>
      </c>
      <c r="N266">
        <v>0.17799999999999999</v>
      </c>
      <c r="O266">
        <v>0.59199999999999997</v>
      </c>
      <c r="P266" t="s">
        <v>1</v>
      </c>
      <c r="Q266" t="s">
        <v>1</v>
      </c>
    </row>
    <row r="267" spans="1:29" s="2" customFormat="1" x14ac:dyDescent="0.3">
      <c r="A267" s="2">
        <v>957023</v>
      </c>
      <c r="B267" t="s">
        <v>0</v>
      </c>
      <c r="C267">
        <v>1</v>
      </c>
      <c r="D267">
        <v>7.2</v>
      </c>
      <c r="E267">
        <v>0.123</v>
      </c>
      <c r="F267">
        <v>7.4999999999999997E-2</v>
      </c>
      <c r="G267">
        <v>4.6769999999999996</v>
      </c>
      <c r="H267">
        <v>0</v>
      </c>
      <c r="I267">
        <v>0.87</v>
      </c>
      <c r="J267">
        <v>0.57999999999999996</v>
      </c>
      <c r="K267">
        <v>0.27</v>
      </c>
      <c r="L267">
        <v>0.22</v>
      </c>
      <c r="M267">
        <v>0.11600000000000001</v>
      </c>
      <c r="N267">
        <v>0.17799999999999999</v>
      </c>
      <c r="O267">
        <v>0.59199999999999997</v>
      </c>
      <c r="P267" t="s">
        <v>1</v>
      </c>
      <c r="Q267" t="s">
        <v>1</v>
      </c>
      <c r="R267"/>
      <c r="S267"/>
      <c r="T267"/>
      <c r="U267"/>
      <c r="V267"/>
      <c r="W267"/>
      <c r="X267"/>
      <c r="Y267"/>
      <c r="Z267"/>
      <c r="AA267"/>
      <c r="AB267"/>
      <c r="AC267"/>
    </row>
    <row r="268" spans="1:29" x14ac:dyDescent="0.3">
      <c r="A268">
        <v>957031</v>
      </c>
      <c r="B268" t="s">
        <v>0</v>
      </c>
      <c r="C268">
        <v>1</v>
      </c>
      <c r="D268">
        <v>6.6</v>
      </c>
      <c r="E268">
        <v>0.05</v>
      </c>
      <c r="F268">
        <v>0.155</v>
      </c>
      <c r="G268">
        <v>2</v>
      </c>
      <c r="H268">
        <v>0</v>
      </c>
      <c r="I268">
        <v>1.1299999999999999</v>
      </c>
      <c r="J268">
        <v>0.73399999999999999</v>
      </c>
      <c r="K268">
        <v>0.26</v>
      </c>
      <c r="L268">
        <v>0.22</v>
      </c>
      <c r="M268">
        <v>0.104</v>
      </c>
      <c r="N268">
        <v>0.19400000000000001</v>
      </c>
      <c r="O268">
        <v>0.68500000000000005</v>
      </c>
      <c r="P268" t="s">
        <v>1</v>
      </c>
      <c r="Q268" t="s">
        <v>1</v>
      </c>
    </row>
    <row r="269" spans="1:29" x14ac:dyDescent="0.3">
      <c r="A269">
        <v>957032</v>
      </c>
      <c r="B269" t="s">
        <v>0</v>
      </c>
      <c r="C269">
        <v>1</v>
      </c>
      <c r="D269">
        <v>6.6</v>
      </c>
      <c r="E269">
        <v>0.05</v>
      </c>
      <c r="F269">
        <v>0.155</v>
      </c>
      <c r="G269">
        <v>2</v>
      </c>
      <c r="H269">
        <v>0</v>
      </c>
      <c r="I269">
        <v>1.1299999999999999</v>
      </c>
      <c r="J269">
        <v>0.73399999999999999</v>
      </c>
      <c r="K269">
        <v>0.26</v>
      </c>
      <c r="L269">
        <v>0.22</v>
      </c>
      <c r="M269">
        <v>0.104</v>
      </c>
      <c r="N269">
        <v>0.19400000000000001</v>
      </c>
      <c r="O269">
        <v>0.68500000000000005</v>
      </c>
      <c r="P269" t="s">
        <v>1</v>
      </c>
      <c r="Q269" t="s">
        <v>1</v>
      </c>
    </row>
    <row r="270" spans="1:29" x14ac:dyDescent="0.3">
      <c r="A270">
        <v>957041</v>
      </c>
      <c r="B270" t="s">
        <v>0</v>
      </c>
      <c r="C270">
        <v>1</v>
      </c>
      <c r="D270">
        <v>7.2</v>
      </c>
      <c r="E270">
        <v>0.123</v>
      </c>
      <c r="F270">
        <v>7.4999999999999997E-2</v>
      </c>
      <c r="G270">
        <v>4.6769999999999996</v>
      </c>
      <c r="H270">
        <v>0</v>
      </c>
      <c r="I270">
        <v>0.87</v>
      </c>
      <c r="J270">
        <v>0.57999999999999996</v>
      </c>
      <c r="K270">
        <v>0.27</v>
      </c>
      <c r="L270">
        <v>0.32</v>
      </c>
      <c r="M270">
        <v>0.11600000000000001</v>
      </c>
      <c r="N270">
        <v>0.17799999999999999</v>
      </c>
      <c r="O270">
        <v>0.59199999999999997</v>
      </c>
      <c r="P270" t="s">
        <v>1</v>
      </c>
      <c r="Q270" t="s">
        <v>1</v>
      </c>
    </row>
    <row r="271" spans="1:29" x14ac:dyDescent="0.3">
      <c r="A271">
        <v>958011</v>
      </c>
      <c r="B271" t="s">
        <v>0</v>
      </c>
      <c r="C271">
        <v>1</v>
      </c>
      <c r="D271">
        <v>6.6</v>
      </c>
      <c r="E271">
        <v>0.05</v>
      </c>
      <c r="F271">
        <v>0.155</v>
      </c>
      <c r="G271">
        <v>2</v>
      </c>
      <c r="H271">
        <v>0</v>
      </c>
      <c r="I271">
        <v>1.1299999999999999</v>
      </c>
      <c r="J271">
        <v>0.73399999999999999</v>
      </c>
      <c r="K271">
        <v>0.26</v>
      </c>
      <c r="L271">
        <v>0.16</v>
      </c>
      <c r="M271">
        <v>0.104</v>
      </c>
      <c r="N271">
        <v>0.19400000000000001</v>
      </c>
      <c r="O271">
        <v>0.68500000000000005</v>
      </c>
      <c r="P271" t="s">
        <v>1</v>
      </c>
      <c r="Q271" t="s">
        <v>1</v>
      </c>
    </row>
    <row r="272" spans="1:29" x14ac:dyDescent="0.3">
      <c r="A272">
        <v>958012</v>
      </c>
      <c r="B272" t="s">
        <v>0</v>
      </c>
      <c r="C272">
        <v>1</v>
      </c>
      <c r="D272">
        <v>6.6</v>
      </c>
      <c r="E272">
        <v>0.05</v>
      </c>
      <c r="F272">
        <v>0.155</v>
      </c>
      <c r="G272">
        <v>2</v>
      </c>
      <c r="H272">
        <v>0</v>
      </c>
      <c r="I272">
        <v>1.1299999999999999</v>
      </c>
      <c r="J272">
        <v>0.73399999999999999</v>
      </c>
      <c r="K272">
        <v>0.26</v>
      </c>
      <c r="L272">
        <v>0.16</v>
      </c>
      <c r="M272">
        <v>0.104</v>
      </c>
      <c r="N272">
        <v>0.19400000000000001</v>
      </c>
      <c r="O272">
        <v>0.68500000000000005</v>
      </c>
      <c r="P272" t="s">
        <v>1</v>
      </c>
      <c r="Q272" t="s">
        <v>1</v>
      </c>
    </row>
    <row r="273" spans="1:29" x14ac:dyDescent="0.3">
      <c r="A273">
        <v>958021</v>
      </c>
      <c r="B273" t="s">
        <v>0</v>
      </c>
      <c r="C273">
        <v>1</v>
      </c>
      <c r="D273">
        <v>6.6</v>
      </c>
      <c r="E273">
        <v>0.05</v>
      </c>
      <c r="F273">
        <v>0.155</v>
      </c>
      <c r="G273">
        <v>2</v>
      </c>
      <c r="H273">
        <v>0</v>
      </c>
      <c r="I273">
        <v>1.1299999999999999</v>
      </c>
      <c r="J273">
        <v>0.73399999999999999</v>
      </c>
      <c r="K273">
        <v>0.26</v>
      </c>
      <c r="L273">
        <v>0.22</v>
      </c>
      <c r="M273">
        <v>0.104</v>
      </c>
      <c r="N273">
        <v>0.19400000000000001</v>
      </c>
      <c r="O273">
        <v>0.68500000000000005</v>
      </c>
      <c r="P273" t="s">
        <v>1</v>
      </c>
      <c r="Q273" t="s">
        <v>1</v>
      </c>
    </row>
    <row r="274" spans="1:29" x14ac:dyDescent="0.3">
      <c r="A274">
        <v>958111</v>
      </c>
      <c r="B274" t="s">
        <v>2</v>
      </c>
      <c r="C274">
        <v>1</v>
      </c>
      <c r="D274">
        <v>4</v>
      </c>
      <c r="E274">
        <v>0.04</v>
      </c>
      <c r="F274">
        <v>0.5</v>
      </c>
      <c r="G274">
        <v>7.0000000000000007E-2</v>
      </c>
      <c r="H274">
        <v>2.8</v>
      </c>
      <c r="I274">
        <v>0</v>
      </c>
      <c r="J274">
        <v>1.8</v>
      </c>
      <c r="K274">
        <v>1.75</v>
      </c>
      <c r="L274">
        <v>0.3</v>
      </c>
      <c r="M274">
        <v>0.65</v>
      </c>
      <c r="N274">
        <v>0.25600000000000001</v>
      </c>
      <c r="O274">
        <v>0.15</v>
      </c>
      <c r="P274">
        <v>5.7000000000000002E-2</v>
      </c>
      <c r="Q274">
        <v>0.33</v>
      </c>
      <c r="R274" t="s">
        <v>1</v>
      </c>
      <c r="S274" t="s">
        <v>1</v>
      </c>
    </row>
    <row r="275" spans="1:29" x14ac:dyDescent="0.3">
      <c r="A275">
        <v>958112</v>
      </c>
      <c r="B275" t="s">
        <v>2</v>
      </c>
      <c r="C275">
        <v>1</v>
      </c>
      <c r="D275">
        <v>4</v>
      </c>
      <c r="E275">
        <v>0.04</v>
      </c>
      <c r="F275">
        <v>0.5</v>
      </c>
      <c r="G275">
        <v>7.0000000000000007E-2</v>
      </c>
      <c r="H275">
        <v>2.8</v>
      </c>
      <c r="I275">
        <v>0</v>
      </c>
      <c r="J275">
        <v>1.8</v>
      </c>
      <c r="K275">
        <v>1.75</v>
      </c>
      <c r="L275">
        <v>0.3</v>
      </c>
      <c r="M275">
        <v>0.65</v>
      </c>
      <c r="N275">
        <v>0.25600000000000001</v>
      </c>
      <c r="O275">
        <v>0.15</v>
      </c>
      <c r="P275">
        <v>5.7000000000000002E-2</v>
      </c>
      <c r="Q275">
        <v>0.33</v>
      </c>
      <c r="R275" t="s">
        <v>1</v>
      </c>
      <c r="S275" t="s">
        <v>1</v>
      </c>
    </row>
    <row r="276" spans="1:29" x14ac:dyDescent="0.3">
      <c r="A276">
        <v>958113</v>
      </c>
      <c r="B276" t="s">
        <v>2</v>
      </c>
      <c r="C276">
        <v>1</v>
      </c>
      <c r="D276">
        <v>4</v>
      </c>
      <c r="E276">
        <v>0.04</v>
      </c>
      <c r="F276">
        <v>0.5</v>
      </c>
      <c r="G276">
        <v>7.0000000000000007E-2</v>
      </c>
      <c r="H276">
        <v>2.8</v>
      </c>
      <c r="I276">
        <v>0</v>
      </c>
      <c r="J276">
        <v>1.8</v>
      </c>
      <c r="K276">
        <v>1.75</v>
      </c>
      <c r="L276">
        <v>0.3</v>
      </c>
      <c r="M276">
        <v>0.65</v>
      </c>
      <c r="N276">
        <v>0.25600000000000001</v>
      </c>
      <c r="O276">
        <v>0.15</v>
      </c>
      <c r="P276">
        <v>5.7000000000000002E-2</v>
      </c>
      <c r="Q276">
        <v>0.33</v>
      </c>
      <c r="R276" t="s">
        <v>1</v>
      </c>
      <c r="S276" t="s">
        <v>1</v>
      </c>
    </row>
    <row r="277" spans="1:29" x14ac:dyDescent="0.3">
      <c r="A277">
        <v>958114</v>
      </c>
      <c r="B277" t="s">
        <v>2</v>
      </c>
      <c r="C277">
        <v>1</v>
      </c>
      <c r="D277">
        <v>4</v>
      </c>
      <c r="E277">
        <v>0.04</v>
      </c>
      <c r="F277">
        <v>0.5</v>
      </c>
      <c r="G277">
        <v>7.0000000000000007E-2</v>
      </c>
      <c r="H277">
        <v>2.8</v>
      </c>
      <c r="I277">
        <v>0</v>
      </c>
      <c r="J277">
        <v>1.8</v>
      </c>
      <c r="K277">
        <v>1.75</v>
      </c>
      <c r="L277">
        <v>0.3</v>
      </c>
      <c r="M277">
        <v>0.65</v>
      </c>
      <c r="N277">
        <v>0.25600000000000001</v>
      </c>
      <c r="O277">
        <v>0.15</v>
      </c>
      <c r="P277">
        <v>5.7000000000000002E-2</v>
      </c>
      <c r="Q277">
        <v>0.33</v>
      </c>
      <c r="R277" t="s">
        <v>1</v>
      </c>
      <c r="S277" t="s">
        <v>1</v>
      </c>
    </row>
    <row r="278" spans="1:29" x14ac:dyDescent="0.3">
      <c r="A278">
        <v>959001</v>
      </c>
      <c r="B278" t="s">
        <v>0</v>
      </c>
      <c r="C278">
        <v>1</v>
      </c>
      <c r="D278">
        <v>6.6</v>
      </c>
      <c r="E278">
        <v>0.05</v>
      </c>
      <c r="F278">
        <v>0.155</v>
      </c>
      <c r="G278">
        <v>2</v>
      </c>
      <c r="H278">
        <v>0</v>
      </c>
      <c r="I278">
        <v>1.1299999999999999</v>
      </c>
      <c r="J278">
        <v>0.73399999999999999</v>
      </c>
      <c r="K278">
        <v>0.26</v>
      </c>
      <c r="L278">
        <v>0.17</v>
      </c>
      <c r="M278">
        <v>0.104</v>
      </c>
      <c r="N278">
        <v>0.19400000000000001</v>
      </c>
      <c r="O278">
        <v>0.68500000000000005</v>
      </c>
      <c r="P278" t="s">
        <v>1</v>
      </c>
      <c r="Q278" t="s">
        <v>1</v>
      </c>
    </row>
    <row r="279" spans="1:29" x14ac:dyDescent="0.3">
      <c r="A279">
        <v>959002</v>
      </c>
      <c r="B279" t="s">
        <v>0</v>
      </c>
      <c r="C279">
        <v>1</v>
      </c>
      <c r="D279">
        <v>6.6</v>
      </c>
      <c r="E279">
        <v>0.05</v>
      </c>
      <c r="F279">
        <v>0.155</v>
      </c>
      <c r="G279">
        <v>2</v>
      </c>
      <c r="H279">
        <v>0</v>
      </c>
      <c r="I279">
        <v>1.1299999999999999</v>
      </c>
      <c r="J279">
        <v>0.73399999999999999</v>
      </c>
      <c r="K279">
        <v>0.26</v>
      </c>
      <c r="L279">
        <v>0.17</v>
      </c>
      <c r="M279">
        <v>0.104</v>
      </c>
      <c r="N279">
        <v>0.19400000000000001</v>
      </c>
      <c r="O279">
        <v>0.68500000000000005</v>
      </c>
      <c r="P279" t="s">
        <v>1</v>
      </c>
      <c r="Q279" t="s">
        <v>1</v>
      </c>
    </row>
    <row r="280" spans="1:29" s="2" customFormat="1" x14ac:dyDescent="0.3">
      <c r="A280" s="2">
        <v>959002</v>
      </c>
      <c r="B280" t="s">
        <v>0</v>
      </c>
      <c r="C280">
        <v>2</v>
      </c>
      <c r="D280">
        <v>6.6</v>
      </c>
      <c r="E280">
        <v>0.05</v>
      </c>
      <c r="F280">
        <v>0.155</v>
      </c>
      <c r="G280">
        <v>2</v>
      </c>
      <c r="H280">
        <v>0</v>
      </c>
      <c r="I280">
        <v>1.1299999999999999</v>
      </c>
      <c r="J280">
        <v>0.73399999999999999</v>
      </c>
      <c r="K280">
        <v>0.26</v>
      </c>
      <c r="L280">
        <v>0.17</v>
      </c>
      <c r="M280">
        <v>0.104</v>
      </c>
      <c r="N280">
        <v>0.19400000000000001</v>
      </c>
      <c r="O280">
        <v>0.68500000000000005</v>
      </c>
      <c r="P280" t="s">
        <v>1</v>
      </c>
      <c r="Q280" t="s">
        <v>1</v>
      </c>
      <c r="R280"/>
      <c r="S280"/>
      <c r="T280"/>
      <c r="U280"/>
      <c r="V280"/>
      <c r="W280"/>
      <c r="X280"/>
      <c r="Y280"/>
      <c r="Z280"/>
      <c r="AA280"/>
      <c r="AB280"/>
      <c r="AC280"/>
    </row>
    <row r="281" spans="1:29" x14ac:dyDescent="0.3">
      <c r="A281">
        <v>959011</v>
      </c>
      <c r="B281" t="s">
        <v>0</v>
      </c>
      <c r="C281">
        <v>1</v>
      </c>
      <c r="D281">
        <v>7.2</v>
      </c>
      <c r="E281">
        <v>0.123</v>
      </c>
      <c r="F281">
        <v>7.4999999999999997E-2</v>
      </c>
      <c r="G281">
        <v>4.6769999999999996</v>
      </c>
      <c r="H281">
        <v>0</v>
      </c>
      <c r="I281">
        <v>0.87</v>
      </c>
      <c r="J281">
        <v>0.57999999999999996</v>
      </c>
      <c r="K281">
        <v>0.27</v>
      </c>
      <c r="L281">
        <v>0.22</v>
      </c>
      <c r="M281">
        <v>0.11600000000000001</v>
      </c>
      <c r="N281">
        <v>0.17799999999999999</v>
      </c>
      <c r="O281">
        <v>0.59199999999999997</v>
      </c>
      <c r="P281" t="s">
        <v>1</v>
      </c>
      <c r="Q281" t="s">
        <v>1</v>
      </c>
    </row>
    <row r="282" spans="1:29" x14ac:dyDescent="0.3">
      <c r="A282">
        <v>959012</v>
      </c>
      <c r="B282" t="s">
        <v>0</v>
      </c>
      <c r="C282">
        <v>1</v>
      </c>
      <c r="D282">
        <v>7.2</v>
      </c>
      <c r="E282">
        <v>0.123</v>
      </c>
      <c r="F282">
        <v>7.4999999999999997E-2</v>
      </c>
      <c r="G282">
        <v>4.6769999999999996</v>
      </c>
      <c r="H282">
        <v>0</v>
      </c>
      <c r="I282">
        <v>0.87</v>
      </c>
      <c r="J282">
        <v>0.57999999999999996</v>
      </c>
      <c r="K282">
        <v>0.27</v>
      </c>
      <c r="L282">
        <v>0.22</v>
      </c>
      <c r="M282">
        <v>0.11600000000000001</v>
      </c>
      <c r="N282">
        <v>0.17799999999999999</v>
      </c>
      <c r="O282">
        <v>0.59199999999999997</v>
      </c>
      <c r="P282" t="s">
        <v>1</v>
      </c>
      <c r="Q282" t="s">
        <v>1</v>
      </c>
    </row>
    <row r="283" spans="1:29" x14ac:dyDescent="0.3">
      <c r="A283">
        <v>959021</v>
      </c>
      <c r="B283" t="s">
        <v>0</v>
      </c>
      <c r="C283">
        <v>1</v>
      </c>
      <c r="D283">
        <v>7.83</v>
      </c>
      <c r="E283">
        <v>5.7000000000000002E-2</v>
      </c>
      <c r="F283">
        <v>7.0000000000000007E-2</v>
      </c>
      <c r="G283">
        <v>4</v>
      </c>
      <c r="H283">
        <v>0.5</v>
      </c>
      <c r="I283">
        <v>1.083</v>
      </c>
      <c r="J283">
        <v>0.83</v>
      </c>
      <c r="K283">
        <v>0.375</v>
      </c>
      <c r="L283">
        <v>0.26200000000000001</v>
      </c>
      <c r="M283">
        <v>0.107</v>
      </c>
      <c r="N283">
        <v>0.13</v>
      </c>
      <c r="O283">
        <v>0.436</v>
      </c>
      <c r="P283" t="s">
        <v>1</v>
      </c>
      <c r="Q283" t="s">
        <v>1</v>
      </c>
    </row>
    <row r="284" spans="1:29" x14ac:dyDescent="0.3">
      <c r="A284">
        <v>959031</v>
      </c>
      <c r="B284" t="s">
        <v>0</v>
      </c>
      <c r="C284">
        <v>1</v>
      </c>
      <c r="D284">
        <v>7.83</v>
      </c>
      <c r="E284">
        <v>5.7000000000000002E-2</v>
      </c>
      <c r="F284">
        <v>7.0000000000000007E-2</v>
      </c>
      <c r="G284">
        <v>4</v>
      </c>
      <c r="H284">
        <v>0.5</v>
      </c>
      <c r="I284">
        <v>1.083</v>
      </c>
      <c r="J284">
        <v>0.83</v>
      </c>
      <c r="K284">
        <v>0.375</v>
      </c>
      <c r="L284">
        <v>0.26200000000000001</v>
      </c>
      <c r="M284">
        <v>0.107</v>
      </c>
      <c r="N284">
        <v>0.13</v>
      </c>
      <c r="O284">
        <v>0.436</v>
      </c>
      <c r="P284" t="s">
        <v>1</v>
      </c>
      <c r="Q284" t="s">
        <v>1</v>
      </c>
    </row>
    <row r="285" spans="1:29" s="1" customFormat="1" x14ac:dyDescent="0.3">
      <c r="A285" s="1">
        <v>959041</v>
      </c>
      <c r="B285" t="s">
        <v>0</v>
      </c>
      <c r="C285">
        <v>1</v>
      </c>
      <c r="D285">
        <v>6.6</v>
      </c>
      <c r="E285">
        <v>0.05</v>
      </c>
      <c r="F285">
        <v>0.155</v>
      </c>
      <c r="G285">
        <v>2</v>
      </c>
      <c r="H285">
        <v>0</v>
      </c>
      <c r="I285">
        <v>1.1299999999999999</v>
      </c>
      <c r="J285">
        <v>0.73399999999999999</v>
      </c>
      <c r="K285">
        <v>0.26</v>
      </c>
      <c r="L285">
        <v>0.33</v>
      </c>
      <c r="M285">
        <v>0.104</v>
      </c>
      <c r="N285">
        <v>0.19400000000000001</v>
      </c>
      <c r="O285">
        <v>0.68500000000000005</v>
      </c>
      <c r="P285" t="s">
        <v>1</v>
      </c>
      <c r="Q285" t="s">
        <v>1</v>
      </c>
      <c r="R285"/>
      <c r="S285"/>
      <c r="T285"/>
      <c r="U285"/>
      <c r="V285"/>
      <c r="W285"/>
      <c r="X285"/>
      <c r="Y285"/>
      <c r="Z285"/>
      <c r="AA285"/>
      <c r="AB285"/>
      <c r="AC285"/>
    </row>
    <row r="286" spans="1:29" s="1" customFormat="1" x14ac:dyDescent="0.3">
      <c r="A286" s="1">
        <v>959051</v>
      </c>
      <c r="B286" t="s">
        <v>0</v>
      </c>
      <c r="C286">
        <v>1</v>
      </c>
      <c r="D286">
        <v>6.6</v>
      </c>
      <c r="E286">
        <v>0.05</v>
      </c>
      <c r="F286">
        <v>0.155</v>
      </c>
      <c r="G286">
        <v>2</v>
      </c>
      <c r="H286">
        <v>0</v>
      </c>
      <c r="I286">
        <v>1.1299999999999999</v>
      </c>
      <c r="J286">
        <v>0.73399999999999999</v>
      </c>
      <c r="K286">
        <v>0.26</v>
      </c>
      <c r="L286">
        <v>0.33</v>
      </c>
      <c r="M286">
        <v>0.104</v>
      </c>
      <c r="N286">
        <v>0.19400000000000001</v>
      </c>
      <c r="O286">
        <v>0.68500000000000005</v>
      </c>
      <c r="P286" t="s">
        <v>1</v>
      </c>
      <c r="Q286" t="s">
        <v>1</v>
      </c>
      <c r="R286"/>
      <c r="S286"/>
      <c r="T286"/>
      <c r="U286"/>
      <c r="V286"/>
      <c r="W286"/>
      <c r="X286"/>
      <c r="Y286"/>
      <c r="Z286"/>
      <c r="AA286"/>
      <c r="AB286"/>
      <c r="AC286"/>
    </row>
    <row r="287" spans="1:29" s="1" customFormat="1" x14ac:dyDescent="0.3">
      <c r="A287" s="1">
        <v>959061</v>
      </c>
      <c r="B287" t="s">
        <v>0</v>
      </c>
      <c r="C287">
        <v>1</v>
      </c>
      <c r="D287">
        <v>6.6</v>
      </c>
      <c r="E287">
        <v>0.05</v>
      </c>
      <c r="F287">
        <v>0.155</v>
      </c>
      <c r="G287">
        <v>2</v>
      </c>
      <c r="H287">
        <v>0</v>
      </c>
      <c r="I287">
        <v>1.1299999999999999</v>
      </c>
      <c r="J287">
        <v>0.73399999999999999</v>
      </c>
      <c r="K287">
        <v>0.26</v>
      </c>
      <c r="L287">
        <v>0.33</v>
      </c>
      <c r="M287">
        <v>0.104</v>
      </c>
      <c r="N287">
        <v>0.19400000000000001</v>
      </c>
      <c r="O287">
        <v>0.68500000000000005</v>
      </c>
      <c r="P287" t="s">
        <v>1</v>
      </c>
      <c r="Q287" t="s">
        <v>1</v>
      </c>
      <c r="R287"/>
      <c r="S287"/>
      <c r="T287"/>
      <c r="U287"/>
      <c r="V287"/>
      <c r="W287"/>
      <c r="X287"/>
      <c r="Y287"/>
      <c r="Z287"/>
      <c r="AA287"/>
      <c r="AB287"/>
      <c r="AC287"/>
    </row>
    <row r="288" spans="1:29" s="1" customFormat="1" x14ac:dyDescent="0.3">
      <c r="A288" s="1">
        <v>959062</v>
      </c>
      <c r="B288" t="s">
        <v>0</v>
      </c>
      <c r="C288">
        <v>1</v>
      </c>
      <c r="D288">
        <v>6.6</v>
      </c>
      <c r="E288">
        <v>0.05</v>
      </c>
      <c r="F288">
        <v>0.155</v>
      </c>
      <c r="G288">
        <v>2</v>
      </c>
      <c r="H288">
        <v>0</v>
      </c>
      <c r="I288">
        <v>1.1299999999999999</v>
      </c>
      <c r="J288">
        <v>0.73399999999999999</v>
      </c>
      <c r="K288">
        <v>0.26</v>
      </c>
      <c r="L288">
        <v>0.22600000000000001</v>
      </c>
      <c r="M288">
        <v>0.104</v>
      </c>
      <c r="N288">
        <v>0.19400000000000001</v>
      </c>
      <c r="O288">
        <v>0.68500000000000005</v>
      </c>
      <c r="P288" t="s">
        <v>1</v>
      </c>
      <c r="Q288" t="s">
        <v>1</v>
      </c>
      <c r="R288"/>
      <c r="S288"/>
      <c r="T288"/>
      <c r="U288"/>
      <c r="V288"/>
      <c r="W288"/>
      <c r="X288"/>
      <c r="Y288"/>
      <c r="Z288"/>
      <c r="AA288"/>
      <c r="AB288"/>
      <c r="AC288"/>
    </row>
    <row r="289" spans="1:29" s="1" customFormat="1" x14ac:dyDescent="0.3">
      <c r="A289" s="1">
        <v>959063</v>
      </c>
      <c r="B289" t="s">
        <v>0</v>
      </c>
      <c r="C289">
        <v>1</v>
      </c>
      <c r="D289">
        <v>6.6</v>
      </c>
      <c r="E289">
        <v>0.05</v>
      </c>
      <c r="F289">
        <v>0.155</v>
      </c>
      <c r="G289">
        <v>2</v>
      </c>
      <c r="H289">
        <v>0</v>
      </c>
      <c r="I289">
        <v>1.1299999999999999</v>
      </c>
      <c r="J289">
        <v>0.73399999999999999</v>
      </c>
      <c r="K289">
        <v>0.26</v>
      </c>
      <c r="L289">
        <v>0.22600000000000001</v>
      </c>
      <c r="M289">
        <v>0.104</v>
      </c>
      <c r="N289">
        <v>0.19400000000000001</v>
      </c>
      <c r="O289">
        <v>0.68500000000000005</v>
      </c>
      <c r="P289" t="s">
        <v>1</v>
      </c>
      <c r="Q289" t="s">
        <v>1</v>
      </c>
      <c r="R289"/>
      <c r="S289"/>
      <c r="T289"/>
      <c r="U289"/>
      <c r="V289"/>
      <c r="W289"/>
      <c r="X289"/>
      <c r="Y289"/>
      <c r="Z289"/>
      <c r="AA289"/>
      <c r="AB289"/>
      <c r="AC289"/>
    </row>
    <row r="290" spans="1:29" s="1" customFormat="1" x14ac:dyDescent="0.3">
      <c r="A290" s="1">
        <v>959071</v>
      </c>
      <c r="B290" t="s">
        <v>0</v>
      </c>
      <c r="C290">
        <v>1</v>
      </c>
      <c r="D290">
        <v>6.6</v>
      </c>
      <c r="E290">
        <v>0.05</v>
      </c>
      <c r="F290">
        <v>0.155</v>
      </c>
      <c r="G290">
        <v>2</v>
      </c>
      <c r="H290">
        <v>0</v>
      </c>
      <c r="I290">
        <v>1.1299999999999999</v>
      </c>
      <c r="J290">
        <v>0.73399999999999999</v>
      </c>
      <c r="K290">
        <v>0.26</v>
      </c>
      <c r="L290">
        <v>0.22600000000000001</v>
      </c>
      <c r="M290">
        <v>0.104</v>
      </c>
      <c r="N290">
        <v>0.19400000000000001</v>
      </c>
      <c r="O290">
        <v>0.68500000000000005</v>
      </c>
      <c r="P290" t="s">
        <v>1</v>
      </c>
      <c r="Q290" t="s">
        <v>1</v>
      </c>
      <c r="R290"/>
      <c r="S290"/>
      <c r="T290"/>
      <c r="U290"/>
      <c r="V290"/>
      <c r="W290"/>
      <c r="X290"/>
      <c r="Y290"/>
      <c r="Z290"/>
      <c r="AA290"/>
      <c r="AB290"/>
      <c r="AC290"/>
    </row>
    <row r="291" spans="1:29" s="1" customFormat="1" x14ac:dyDescent="0.3">
      <c r="A291" s="1">
        <v>959072</v>
      </c>
      <c r="B291" t="s">
        <v>0</v>
      </c>
      <c r="C291">
        <v>1</v>
      </c>
      <c r="D291">
        <v>6.6</v>
      </c>
      <c r="E291">
        <v>0.05</v>
      </c>
      <c r="F291">
        <v>0.155</v>
      </c>
      <c r="G291">
        <v>2</v>
      </c>
      <c r="H291">
        <v>0</v>
      </c>
      <c r="I291">
        <v>1.1299999999999999</v>
      </c>
      <c r="J291">
        <v>0.73399999999999999</v>
      </c>
      <c r="K291">
        <v>0.26</v>
      </c>
      <c r="L291">
        <v>0.22600000000000001</v>
      </c>
      <c r="M291">
        <v>0.104</v>
      </c>
      <c r="N291">
        <v>0.19400000000000001</v>
      </c>
      <c r="O291">
        <v>0.68500000000000005</v>
      </c>
      <c r="P291" t="s">
        <v>1</v>
      </c>
      <c r="Q291" t="s">
        <v>1</v>
      </c>
      <c r="R291"/>
      <c r="S291"/>
      <c r="T291"/>
      <c r="U291"/>
      <c r="V291"/>
      <c r="W291"/>
      <c r="X291"/>
      <c r="Y291"/>
      <c r="Z291"/>
      <c r="AA291"/>
      <c r="AB291"/>
      <c r="AC291"/>
    </row>
    <row r="292" spans="1:29" s="1" customFormat="1" x14ac:dyDescent="0.3">
      <c r="A292" s="1">
        <v>959073</v>
      </c>
      <c r="B292" t="s">
        <v>0</v>
      </c>
      <c r="C292">
        <v>1</v>
      </c>
      <c r="D292">
        <v>6.6</v>
      </c>
      <c r="E292">
        <v>0.05</v>
      </c>
      <c r="F292">
        <v>0.155</v>
      </c>
      <c r="G292">
        <v>2</v>
      </c>
      <c r="H292">
        <v>0</v>
      </c>
      <c r="I292">
        <v>1.1299999999999999</v>
      </c>
      <c r="J292">
        <v>0.73399999999999999</v>
      </c>
      <c r="K292">
        <v>0.26</v>
      </c>
      <c r="L292">
        <v>0.22600000000000001</v>
      </c>
      <c r="M292">
        <v>0.104</v>
      </c>
      <c r="N292">
        <v>0.19400000000000001</v>
      </c>
      <c r="O292">
        <v>0.68500000000000005</v>
      </c>
      <c r="P292" t="s">
        <v>1</v>
      </c>
      <c r="Q292" t="s">
        <v>1</v>
      </c>
      <c r="R292"/>
      <c r="S292"/>
      <c r="T292"/>
      <c r="U292"/>
      <c r="V292"/>
      <c r="W292"/>
      <c r="X292"/>
      <c r="Y292"/>
      <c r="Z292"/>
      <c r="AA292"/>
      <c r="AB292"/>
      <c r="AC292"/>
    </row>
    <row r="293" spans="1:29" s="1" customFormat="1" x14ac:dyDescent="0.3">
      <c r="A293" s="1">
        <v>959074</v>
      </c>
      <c r="B293" t="s">
        <v>0</v>
      </c>
      <c r="C293">
        <v>1</v>
      </c>
      <c r="D293">
        <v>6.6</v>
      </c>
      <c r="E293">
        <v>0.05</v>
      </c>
      <c r="F293">
        <v>0.155</v>
      </c>
      <c r="G293">
        <v>2</v>
      </c>
      <c r="H293">
        <v>0</v>
      </c>
      <c r="I293">
        <v>1.1299999999999999</v>
      </c>
      <c r="J293">
        <v>0.73399999999999999</v>
      </c>
      <c r="K293">
        <v>0.26</v>
      </c>
      <c r="L293">
        <v>0.22600000000000001</v>
      </c>
      <c r="M293">
        <v>0.104</v>
      </c>
      <c r="N293">
        <v>0.19400000000000001</v>
      </c>
      <c r="O293">
        <v>0.68500000000000005</v>
      </c>
      <c r="P293" t="s">
        <v>1</v>
      </c>
      <c r="Q293" t="s">
        <v>1</v>
      </c>
      <c r="R293"/>
      <c r="S293"/>
      <c r="T293"/>
      <c r="U293"/>
      <c r="V293"/>
      <c r="W293"/>
      <c r="X293"/>
      <c r="Y293"/>
      <c r="Z293"/>
      <c r="AA293"/>
      <c r="AB293"/>
      <c r="AC293"/>
    </row>
    <row r="294" spans="1:29" s="1" customFormat="1" x14ac:dyDescent="0.3">
      <c r="A294" s="1">
        <v>959081</v>
      </c>
      <c r="B294" t="s">
        <v>0</v>
      </c>
      <c r="C294">
        <v>1</v>
      </c>
      <c r="D294">
        <v>6.6</v>
      </c>
      <c r="E294">
        <v>0.05</v>
      </c>
      <c r="F294">
        <v>0.155</v>
      </c>
      <c r="G294">
        <v>2</v>
      </c>
      <c r="H294">
        <v>0</v>
      </c>
      <c r="I294">
        <v>1.1299999999999999</v>
      </c>
      <c r="J294">
        <v>0.73399999999999999</v>
      </c>
      <c r="K294">
        <v>0.26</v>
      </c>
      <c r="L294">
        <v>0.22600000000000001</v>
      </c>
      <c r="M294">
        <v>0.104</v>
      </c>
      <c r="N294">
        <v>0.19400000000000001</v>
      </c>
      <c r="O294">
        <v>0.68500000000000005</v>
      </c>
      <c r="P294" t="s">
        <v>1</v>
      </c>
      <c r="Q294" t="s">
        <v>1</v>
      </c>
      <c r="R294"/>
      <c r="S294"/>
      <c r="T294"/>
      <c r="U294"/>
      <c r="V294"/>
      <c r="W294"/>
      <c r="X294"/>
      <c r="Y294"/>
      <c r="Z294"/>
      <c r="AA294"/>
      <c r="AB294"/>
      <c r="AC294"/>
    </row>
    <row r="295" spans="1:29" s="1" customFormat="1" x14ac:dyDescent="0.3">
      <c r="A295" s="1">
        <v>959082</v>
      </c>
      <c r="B295" t="s">
        <v>0</v>
      </c>
      <c r="C295">
        <v>1</v>
      </c>
      <c r="D295">
        <v>6.6</v>
      </c>
      <c r="E295">
        <v>0.05</v>
      </c>
      <c r="F295">
        <v>0.155</v>
      </c>
      <c r="G295">
        <v>2</v>
      </c>
      <c r="H295">
        <v>0</v>
      </c>
      <c r="I295">
        <v>1.1299999999999999</v>
      </c>
      <c r="J295">
        <v>0.73399999999999999</v>
      </c>
      <c r="K295">
        <v>0.26</v>
      </c>
      <c r="L295">
        <v>0.22600000000000001</v>
      </c>
      <c r="M295">
        <v>0.104</v>
      </c>
      <c r="N295">
        <v>0.19400000000000001</v>
      </c>
      <c r="O295">
        <v>0.68500000000000005</v>
      </c>
      <c r="P295" t="s">
        <v>1</v>
      </c>
      <c r="Q295" t="s">
        <v>1</v>
      </c>
      <c r="R295"/>
      <c r="S295"/>
      <c r="T295"/>
      <c r="U295"/>
      <c r="V295"/>
      <c r="W295"/>
      <c r="X295"/>
      <c r="Y295"/>
      <c r="Z295"/>
      <c r="AA295"/>
      <c r="AB295"/>
      <c r="AC295"/>
    </row>
    <row r="296" spans="1:29" s="1" customFormat="1" x14ac:dyDescent="0.3">
      <c r="A296" s="1">
        <v>959091</v>
      </c>
      <c r="B296" t="s">
        <v>0</v>
      </c>
      <c r="C296">
        <v>1</v>
      </c>
      <c r="D296">
        <v>6.6</v>
      </c>
      <c r="E296">
        <v>0.05</v>
      </c>
      <c r="F296">
        <v>0.155</v>
      </c>
      <c r="G296">
        <v>2</v>
      </c>
      <c r="H296">
        <v>0</v>
      </c>
      <c r="I296">
        <v>1.1299999999999999</v>
      </c>
      <c r="J296">
        <v>0.73399999999999999</v>
      </c>
      <c r="K296">
        <v>0.26</v>
      </c>
      <c r="L296">
        <v>0.33</v>
      </c>
      <c r="M296">
        <v>0.104</v>
      </c>
      <c r="N296">
        <v>0.19400000000000001</v>
      </c>
      <c r="O296">
        <v>0.68500000000000005</v>
      </c>
      <c r="P296" t="s">
        <v>1</v>
      </c>
      <c r="Q296" t="s">
        <v>1</v>
      </c>
      <c r="R296"/>
      <c r="S296"/>
      <c r="T296"/>
      <c r="U296"/>
      <c r="V296"/>
      <c r="W296"/>
      <c r="X296"/>
      <c r="Y296"/>
      <c r="Z296"/>
      <c r="AA296"/>
      <c r="AB296"/>
      <c r="AC296"/>
    </row>
    <row r="297" spans="1:29" s="1" customFormat="1" x14ac:dyDescent="0.3">
      <c r="A297" s="1">
        <v>959092</v>
      </c>
      <c r="B297" t="s">
        <v>0</v>
      </c>
      <c r="C297">
        <v>1</v>
      </c>
      <c r="D297">
        <v>6.6</v>
      </c>
      <c r="E297">
        <v>0.05</v>
      </c>
      <c r="F297">
        <v>0.155</v>
      </c>
      <c r="G297">
        <v>2</v>
      </c>
      <c r="H297">
        <v>0</v>
      </c>
      <c r="I297">
        <v>1.1299999999999999</v>
      </c>
      <c r="J297">
        <v>0.73399999999999999</v>
      </c>
      <c r="K297">
        <v>0.26</v>
      </c>
      <c r="L297">
        <v>0.22600000000000001</v>
      </c>
      <c r="M297">
        <v>0.104</v>
      </c>
      <c r="N297">
        <v>0.19400000000000001</v>
      </c>
      <c r="O297">
        <v>0.68500000000000005</v>
      </c>
      <c r="P297" t="s">
        <v>1</v>
      </c>
      <c r="Q297" t="s">
        <v>1</v>
      </c>
      <c r="R297"/>
      <c r="S297"/>
      <c r="T297"/>
      <c r="U297"/>
      <c r="V297"/>
      <c r="W297"/>
      <c r="X297"/>
      <c r="Y297"/>
      <c r="Z297"/>
      <c r="AA297"/>
      <c r="AB297"/>
      <c r="AC297"/>
    </row>
    <row r="298" spans="1:29" s="1" customFormat="1" x14ac:dyDescent="0.3">
      <c r="A298" s="1">
        <v>959093</v>
      </c>
      <c r="B298" t="s">
        <v>0</v>
      </c>
      <c r="C298">
        <v>1</v>
      </c>
      <c r="D298">
        <v>6.6</v>
      </c>
      <c r="E298">
        <v>0.05</v>
      </c>
      <c r="F298">
        <v>0.155</v>
      </c>
      <c r="G298">
        <v>2</v>
      </c>
      <c r="H298">
        <v>0</v>
      </c>
      <c r="I298">
        <v>1.1299999999999999</v>
      </c>
      <c r="J298">
        <v>0.73399999999999999</v>
      </c>
      <c r="K298">
        <v>0.26</v>
      </c>
      <c r="L298">
        <v>0.22600000000000001</v>
      </c>
      <c r="M298">
        <v>0.104</v>
      </c>
      <c r="N298">
        <v>0.19400000000000001</v>
      </c>
      <c r="O298">
        <v>0.68500000000000005</v>
      </c>
      <c r="P298" t="s">
        <v>1</v>
      </c>
      <c r="Q298" t="s">
        <v>1</v>
      </c>
      <c r="R298"/>
      <c r="S298"/>
      <c r="T298"/>
      <c r="U298"/>
      <c r="V298"/>
      <c r="W298"/>
      <c r="X298"/>
      <c r="Y298"/>
      <c r="Z298"/>
      <c r="AA298"/>
      <c r="AB298"/>
      <c r="AC298"/>
    </row>
    <row r="299" spans="1:29" s="1" customFormat="1" x14ac:dyDescent="0.3">
      <c r="A299" s="1">
        <v>959094</v>
      </c>
      <c r="B299" t="s">
        <v>0</v>
      </c>
      <c r="C299">
        <v>1</v>
      </c>
      <c r="D299">
        <v>6.6</v>
      </c>
      <c r="E299">
        <v>0.05</v>
      </c>
      <c r="F299">
        <v>0.155</v>
      </c>
      <c r="G299">
        <v>2</v>
      </c>
      <c r="H299">
        <v>0</v>
      </c>
      <c r="I299">
        <v>1.1299999999999999</v>
      </c>
      <c r="J299">
        <v>0.73399999999999999</v>
      </c>
      <c r="K299">
        <v>0.26</v>
      </c>
      <c r="L299">
        <v>0.22600000000000001</v>
      </c>
      <c r="M299">
        <v>0.104</v>
      </c>
      <c r="N299">
        <v>0.19400000000000001</v>
      </c>
      <c r="O299">
        <v>0.68500000000000005</v>
      </c>
      <c r="P299" t="s">
        <v>1</v>
      </c>
      <c r="Q299" t="s">
        <v>1</v>
      </c>
      <c r="R299"/>
      <c r="S299"/>
      <c r="T299"/>
      <c r="U299"/>
      <c r="V299"/>
      <c r="W299"/>
      <c r="X299"/>
      <c r="Y299"/>
      <c r="Z299"/>
      <c r="AA299"/>
      <c r="AB299"/>
      <c r="AC299"/>
    </row>
    <row r="300" spans="1:29" s="1" customFormat="1" x14ac:dyDescent="0.3">
      <c r="A300" s="1">
        <v>959101</v>
      </c>
      <c r="B300" t="s">
        <v>0</v>
      </c>
      <c r="C300">
        <v>1</v>
      </c>
      <c r="D300">
        <v>6.6</v>
      </c>
      <c r="E300">
        <v>0.05</v>
      </c>
      <c r="F300">
        <v>0.155</v>
      </c>
      <c r="G300">
        <v>2</v>
      </c>
      <c r="H300">
        <v>0</v>
      </c>
      <c r="I300">
        <v>1.1299999999999999</v>
      </c>
      <c r="J300">
        <v>0.73399999999999999</v>
      </c>
      <c r="K300">
        <v>0.26</v>
      </c>
      <c r="L300">
        <v>0.33</v>
      </c>
      <c r="M300">
        <v>0.104</v>
      </c>
      <c r="N300">
        <v>0.19400000000000001</v>
      </c>
      <c r="O300">
        <v>0.68500000000000005</v>
      </c>
      <c r="P300" t="s">
        <v>1</v>
      </c>
      <c r="Q300" t="s">
        <v>1</v>
      </c>
      <c r="R300"/>
      <c r="S300"/>
      <c r="T300"/>
      <c r="U300"/>
      <c r="V300"/>
      <c r="W300"/>
      <c r="X300"/>
      <c r="Y300"/>
      <c r="Z300"/>
      <c r="AA300"/>
      <c r="AB300"/>
      <c r="AC300"/>
    </row>
    <row r="301" spans="1:29" s="1" customFormat="1" x14ac:dyDescent="0.3">
      <c r="A301" s="1">
        <v>959111</v>
      </c>
      <c r="B301" t="s">
        <v>0</v>
      </c>
      <c r="C301">
        <v>1</v>
      </c>
      <c r="D301">
        <v>6.6</v>
      </c>
      <c r="E301">
        <v>0.05</v>
      </c>
      <c r="F301">
        <v>0.155</v>
      </c>
      <c r="G301">
        <v>2</v>
      </c>
      <c r="H301">
        <v>0</v>
      </c>
      <c r="I301">
        <v>1.1299999999999999</v>
      </c>
      <c r="J301">
        <v>0.73399999999999999</v>
      </c>
      <c r="K301">
        <v>0.26</v>
      </c>
      <c r="L301">
        <v>0.14199999999999999</v>
      </c>
      <c r="M301">
        <v>0.104</v>
      </c>
      <c r="N301">
        <v>0.19400000000000001</v>
      </c>
      <c r="O301">
        <v>0.68500000000000005</v>
      </c>
      <c r="P301" t="s">
        <v>1</v>
      </c>
      <c r="Q301" t="s">
        <v>1</v>
      </c>
      <c r="R301"/>
      <c r="S301"/>
      <c r="T301"/>
      <c r="U301"/>
      <c r="V301"/>
      <c r="W301"/>
      <c r="X301"/>
      <c r="Y301"/>
      <c r="Z301"/>
      <c r="AA301"/>
      <c r="AB301"/>
      <c r="AC301"/>
    </row>
    <row r="302" spans="1:29" s="1" customFormat="1" x14ac:dyDescent="0.3">
      <c r="A302" s="1">
        <v>959121</v>
      </c>
      <c r="B302" t="s">
        <v>0</v>
      </c>
      <c r="C302">
        <v>1</v>
      </c>
      <c r="D302">
        <v>6.6</v>
      </c>
      <c r="E302">
        <v>0.05</v>
      </c>
      <c r="F302">
        <v>0.155</v>
      </c>
      <c r="G302">
        <v>2</v>
      </c>
      <c r="H302">
        <v>0</v>
      </c>
      <c r="I302">
        <v>1.1299999999999999</v>
      </c>
      <c r="J302">
        <v>0.73399999999999999</v>
      </c>
      <c r="K302">
        <v>0.26</v>
      </c>
      <c r="L302">
        <v>0.33</v>
      </c>
      <c r="M302">
        <v>0.104</v>
      </c>
      <c r="N302">
        <v>0.19400000000000001</v>
      </c>
      <c r="O302">
        <v>0.68500000000000005</v>
      </c>
      <c r="P302" t="s">
        <v>1</v>
      </c>
      <c r="Q302" t="s">
        <v>1</v>
      </c>
      <c r="R302"/>
      <c r="S302"/>
      <c r="T302"/>
      <c r="U302"/>
      <c r="V302"/>
      <c r="W302"/>
      <c r="X302"/>
      <c r="Y302"/>
      <c r="Z302"/>
      <c r="AA302"/>
      <c r="AB302"/>
      <c r="AC302"/>
    </row>
    <row r="303" spans="1:29" s="1" customFormat="1" x14ac:dyDescent="0.3">
      <c r="A303" s="1">
        <v>959131</v>
      </c>
      <c r="B303" t="s">
        <v>0</v>
      </c>
      <c r="C303">
        <v>1</v>
      </c>
      <c r="D303">
        <v>6.6</v>
      </c>
      <c r="E303">
        <v>0.05</v>
      </c>
      <c r="F303">
        <v>0.155</v>
      </c>
      <c r="G303">
        <v>2</v>
      </c>
      <c r="H303">
        <v>0</v>
      </c>
      <c r="I303">
        <v>1.1299999999999999</v>
      </c>
      <c r="J303">
        <v>0.73399999999999999</v>
      </c>
      <c r="K303">
        <v>0.26</v>
      </c>
      <c r="L303">
        <v>0.33</v>
      </c>
      <c r="M303">
        <v>0.104</v>
      </c>
      <c r="N303">
        <v>0.19400000000000001</v>
      </c>
      <c r="O303">
        <v>0.68500000000000005</v>
      </c>
      <c r="P303" t="s">
        <v>1</v>
      </c>
      <c r="Q303" t="s">
        <v>1</v>
      </c>
      <c r="R303"/>
      <c r="S303"/>
      <c r="T303"/>
      <c r="U303"/>
      <c r="V303"/>
      <c r="W303"/>
      <c r="X303"/>
      <c r="Y303"/>
      <c r="Z303"/>
      <c r="AA303"/>
      <c r="AB303"/>
      <c r="AC303"/>
    </row>
    <row r="304" spans="1:29" s="1" customFormat="1" x14ac:dyDescent="0.3">
      <c r="A304" s="1">
        <v>959141</v>
      </c>
      <c r="B304" t="s">
        <v>0</v>
      </c>
      <c r="C304">
        <v>1</v>
      </c>
      <c r="D304">
        <v>6.6</v>
      </c>
      <c r="E304">
        <v>0.05</v>
      </c>
      <c r="F304">
        <v>0.155</v>
      </c>
      <c r="G304">
        <v>2</v>
      </c>
      <c r="H304">
        <v>0</v>
      </c>
      <c r="I304">
        <v>1.1299999999999999</v>
      </c>
      <c r="J304">
        <v>0.73399999999999999</v>
      </c>
      <c r="K304">
        <v>0.26</v>
      </c>
      <c r="L304">
        <v>0.33</v>
      </c>
      <c r="M304">
        <v>0.104</v>
      </c>
      <c r="N304">
        <v>0.19400000000000001</v>
      </c>
      <c r="O304">
        <v>0.68500000000000005</v>
      </c>
      <c r="P304" t="s">
        <v>1</v>
      </c>
      <c r="Q304" t="s">
        <v>1</v>
      </c>
      <c r="R304"/>
      <c r="S304"/>
      <c r="T304"/>
      <c r="U304"/>
      <c r="V304"/>
      <c r="W304"/>
      <c r="X304"/>
      <c r="Y304"/>
      <c r="Z304"/>
      <c r="AA304"/>
      <c r="AB304"/>
      <c r="AC304"/>
    </row>
    <row r="305" spans="1:29" s="1" customFormat="1" x14ac:dyDescent="0.3">
      <c r="A305" s="1">
        <v>959142</v>
      </c>
      <c r="B305" t="s">
        <v>0</v>
      </c>
      <c r="C305">
        <v>1</v>
      </c>
      <c r="D305">
        <v>6.6</v>
      </c>
      <c r="E305">
        <v>0.05</v>
      </c>
      <c r="F305">
        <v>0.155</v>
      </c>
      <c r="G305">
        <v>2</v>
      </c>
      <c r="H305">
        <v>0</v>
      </c>
      <c r="I305">
        <v>1.1299999999999999</v>
      </c>
      <c r="J305">
        <v>0.73399999999999999</v>
      </c>
      <c r="K305">
        <v>0.26</v>
      </c>
      <c r="L305">
        <v>0.33</v>
      </c>
      <c r="M305">
        <v>0.104</v>
      </c>
      <c r="N305">
        <v>0.19400000000000001</v>
      </c>
      <c r="O305">
        <v>0.68500000000000005</v>
      </c>
      <c r="P305" t="s">
        <v>1</v>
      </c>
      <c r="Q305" t="s">
        <v>1</v>
      </c>
      <c r="R305"/>
      <c r="S305"/>
      <c r="T305"/>
      <c r="U305"/>
      <c r="V305"/>
      <c r="W305"/>
      <c r="X305"/>
      <c r="Y305"/>
      <c r="Z305"/>
      <c r="AA305"/>
      <c r="AB305"/>
      <c r="AC305"/>
    </row>
    <row r="306" spans="1:29" s="1" customFormat="1" x14ac:dyDescent="0.3">
      <c r="A306" s="1">
        <v>959151</v>
      </c>
      <c r="B306" t="s">
        <v>0</v>
      </c>
      <c r="C306">
        <v>1</v>
      </c>
      <c r="D306">
        <v>6.6</v>
      </c>
      <c r="E306">
        <v>0.05</v>
      </c>
      <c r="F306">
        <v>0.155</v>
      </c>
      <c r="G306">
        <v>2</v>
      </c>
      <c r="H306">
        <v>0</v>
      </c>
      <c r="I306">
        <v>1.1299999999999999</v>
      </c>
      <c r="J306">
        <v>0.73399999999999999</v>
      </c>
      <c r="K306">
        <v>0.26</v>
      </c>
      <c r="L306">
        <v>0.22600000000000001</v>
      </c>
      <c r="M306">
        <v>0.104</v>
      </c>
      <c r="N306">
        <v>0.19400000000000001</v>
      </c>
      <c r="O306">
        <v>0.68500000000000005</v>
      </c>
      <c r="P306" t="s">
        <v>1</v>
      </c>
      <c r="Q306" t="s">
        <v>1</v>
      </c>
      <c r="R306"/>
      <c r="S306"/>
      <c r="T306"/>
      <c r="U306"/>
      <c r="V306"/>
      <c r="W306"/>
      <c r="X306"/>
      <c r="Y306"/>
      <c r="Z306"/>
      <c r="AA306"/>
      <c r="AB306"/>
      <c r="AC306"/>
    </row>
    <row r="307" spans="1:29" s="1" customFormat="1" x14ac:dyDescent="0.3">
      <c r="A307" s="1">
        <v>959152</v>
      </c>
      <c r="B307" t="s">
        <v>0</v>
      </c>
      <c r="C307">
        <v>1</v>
      </c>
      <c r="D307">
        <v>6.6</v>
      </c>
      <c r="E307">
        <v>0.05</v>
      </c>
      <c r="F307">
        <v>0.155</v>
      </c>
      <c r="G307">
        <v>2</v>
      </c>
      <c r="H307">
        <v>0</v>
      </c>
      <c r="I307">
        <v>1.1299999999999999</v>
      </c>
      <c r="J307">
        <v>0.73399999999999999</v>
      </c>
      <c r="K307">
        <v>0.26</v>
      </c>
      <c r="L307">
        <v>0.22600000000000001</v>
      </c>
      <c r="M307">
        <v>0.104</v>
      </c>
      <c r="N307">
        <v>0.19400000000000001</v>
      </c>
      <c r="O307">
        <v>0.68500000000000005</v>
      </c>
      <c r="P307" t="s">
        <v>1</v>
      </c>
      <c r="Q307" t="s">
        <v>1</v>
      </c>
      <c r="R307"/>
      <c r="S307"/>
      <c r="T307"/>
      <c r="U307"/>
      <c r="V307"/>
      <c r="W307"/>
      <c r="X307"/>
      <c r="Y307"/>
      <c r="Z307"/>
      <c r="AA307"/>
      <c r="AB307"/>
      <c r="AC307"/>
    </row>
    <row r="308" spans="1:29" s="1" customFormat="1" x14ac:dyDescent="0.3">
      <c r="A308" s="1">
        <v>959153</v>
      </c>
      <c r="B308" t="s">
        <v>0</v>
      </c>
      <c r="C308">
        <v>1</v>
      </c>
      <c r="D308">
        <v>6.6</v>
      </c>
      <c r="E308">
        <v>0.05</v>
      </c>
      <c r="F308">
        <v>0.155</v>
      </c>
      <c r="G308">
        <v>2</v>
      </c>
      <c r="H308">
        <v>0</v>
      </c>
      <c r="I308">
        <v>1.1299999999999999</v>
      </c>
      <c r="J308">
        <v>0.73399999999999999</v>
      </c>
      <c r="K308">
        <v>0.26</v>
      </c>
      <c r="L308">
        <v>0.22600000000000001</v>
      </c>
      <c r="M308">
        <v>0.104</v>
      </c>
      <c r="N308">
        <v>0.19400000000000001</v>
      </c>
      <c r="O308">
        <v>0.68500000000000005</v>
      </c>
      <c r="P308" t="s">
        <v>1</v>
      </c>
      <c r="Q308" t="s">
        <v>1</v>
      </c>
      <c r="R308"/>
      <c r="S308"/>
      <c r="T308"/>
      <c r="U308"/>
      <c r="V308"/>
      <c r="W308"/>
      <c r="X308"/>
      <c r="Y308"/>
      <c r="Z308"/>
      <c r="AA308"/>
      <c r="AB308"/>
      <c r="AC308"/>
    </row>
    <row r="309" spans="1:29" s="1" customFormat="1" x14ac:dyDescent="0.3">
      <c r="A309" s="1">
        <v>959154</v>
      </c>
      <c r="B309" t="s">
        <v>0</v>
      </c>
      <c r="C309">
        <v>1</v>
      </c>
      <c r="D309">
        <v>6.6</v>
      </c>
      <c r="E309">
        <v>0.05</v>
      </c>
      <c r="F309">
        <v>0.155</v>
      </c>
      <c r="G309">
        <v>2</v>
      </c>
      <c r="H309">
        <v>0</v>
      </c>
      <c r="I309">
        <v>1.1299999999999999</v>
      </c>
      <c r="J309">
        <v>0.73399999999999999</v>
      </c>
      <c r="K309">
        <v>0.26</v>
      </c>
      <c r="L309">
        <v>0.22600000000000001</v>
      </c>
      <c r="M309">
        <v>0.104</v>
      </c>
      <c r="N309">
        <v>0.19400000000000001</v>
      </c>
      <c r="O309">
        <v>0.68500000000000005</v>
      </c>
      <c r="P309" t="s">
        <v>1</v>
      </c>
      <c r="Q309" t="s">
        <v>1</v>
      </c>
      <c r="R309"/>
      <c r="S309"/>
      <c r="T309"/>
      <c r="U309"/>
      <c r="V309"/>
      <c r="W309"/>
      <c r="X309"/>
      <c r="Y309"/>
      <c r="Z309"/>
      <c r="AA309"/>
      <c r="AB309"/>
      <c r="AC309"/>
    </row>
    <row r="310" spans="1:29" s="1" customFormat="1" x14ac:dyDescent="0.3">
      <c r="A310" s="1">
        <v>959161</v>
      </c>
      <c r="B310" t="s">
        <v>0</v>
      </c>
      <c r="C310">
        <v>1</v>
      </c>
      <c r="D310">
        <v>6.6</v>
      </c>
      <c r="E310">
        <v>0.05</v>
      </c>
      <c r="F310">
        <v>0.155</v>
      </c>
      <c r="G310">
        <v>2</v>
      </c>
      <c r="H310">
        <v>0</v>
      </c>
      <c r="I310">
        <v>1.1299999999999999</v>
      </c>
      <c r="J310">
        <v>0.73399999999999999</v>
      </c>
      <c r="K310">
        <v>0.26</v>
      </c>
      <c r="L310">
        <v>0.33</v>
      </c>
      <c r="M310">
        <v>0.104</v>
      </c>
      <c r="N310">
        <v>0.19400000000000001</v>
      </c>
      <c r="O310">
        <v>0.68500000000000005</v>
      </c>
      <c r="P310" t="s">
        <v>1</v>
      </c>
      <c r="Q310" t="s">
        <v>1</v>
      </c>
      <c r="R310"/>
      <c r="S310"/>
      <c r="T310"/>
      <c r="U310"/>
      <c r="V310"/>
      <c r="W310"/>
      <c r="X310"/>
      <c r="Y310"/>
      <c r="Z310"/>
      <c r="AA310"/>
      <c r="AB310"/>
      <c r="AC310"/>
    </row>
    <row r="311" spans="1:29" s="1" customFormat="1" x14ac:dyDescent="0.3">
      <c r="A311" s="1">
        <v>959162</v>
      </c>
      <c r="B311" t="s">
        <v>0</v>
      </c>
      <c r="C311">
        <v>1</v>
      </c>
      <c r="D311">
        <v>6.6</v>
      </c>
      <c r="E311">
        <v>0.05</v>
      </c>
      <c r="F311">
        <v>0.155</v>
      </c>
      <c r="G311">
        <v>2</v>
      </c>
      <c r="H311">
        <v>0</v>
      </c>
      <c r="I311">
        <v>1.1299999999999999</v>
      </c>
      <c r="J311">
        <v>0.73399999999999999</v>
      </c>
      <c r="K311">
        <v>0.26</v>
      </c>
      <c r="L311">
        <v>0.22600000000000001</v>
      </c>
      <c r="M311">
        <v>0.104</v>
      </c>
      <c r="N311">
        <v>0.19400000000000001</v>
      </c>
      <c r="O311">
        <v>0.68500000000000005</v>
      </c>
      <c r="P311" t="s">
        <v>1</v>
      </c>
      <c r="Q311" t="s">
        <v>1</v>
      </c>
      <c r="R311"/>
      <c r="S311"/>
      <c r="T311"/>
      <c r="U311"/>
      <c r="V311"/>
      <c r="W311"/>
      <c r="X311"/>
      <c r="Y311"/>
      <c r="Z311"/>
      <c r="AA311"/>
      <c r="AB311"/>
      <c r="AC311"/>
    </row>
    <row r="312" spans="1:29" s="1" customFormat="1" x14ac:dyDescent="0.3">
      <c r="A312" s="1">
        <v>959163</v>
      </c>
      <c r="B312" t="s">
        <v>0</v>
      </c>
      <c r="C312">
        <v>1</v>
      </c>
      <c r="D312">
        <v>6.6</v>
      </c>
      <c r="E312">
        <v>0.05</v>
      </c>
      <c r="F312">
        <v>0.155</v>
      </c>
      <c r="G312">
        <v>2</v>
      </c>
      <c r="H312">
        <v>0</v>
      </c>
      <c r="I312">
        <v>1.1299999999999999</v>
      </c>
      <c r="J312">
        <v>0.73399999999999999</v>
      </c>
      <c r="K312">
        <v>0.26</v>
      </c>
      <c r="L312">
        <v>0.22600000000000001</v>
      </c>
      <c r="M312">
        <v>0.104</v>
      </c>
      <c r="N312">
        <v>0.19400000000000001</v>
      </c>
      <c r="O312">
        <v>0.68500000000000005</v>
      </c>
      <c r="P312" t="s">
        <v>1</v>
      </c>
      <c r="Q312" t="s">
        <v>1</v>
      </c>
      <c r="R312"/>
      <c r="S312"/>
      <c r="T312"/>
      <c r="U312"/>
      <c r="V312"/>
      <c r="W312"/>
      <c r="X312"/>
      <c r="Y312"/>
      <c r="Z312"/>
      <c r="AA312"/>
      <c r="AB312"/>
      <c r="AC312"/>
    </row>
    <row r="313" spans="1:29" s="1" customFormat="1" x14ac:dyDescent="0.3">
      <c r="A313" s="1">
        <v>959171</v>
      </c>
      <c r="B313" t="s">
        <v>0</v>
      </c>
      <c r="C313">
        <v>1</v>
      </c>
      <c r="D313">
        <v>6.6</v>
      </c>
      <c r="E313">
        <v>0.05</v>
      </c>
      <c r="F313">
        <v>0.155</v>
      </c>
      <c r="G313">
        <v>2</v>
      </c>
      <c r="H313">
        <v>0</v>
      </c>
      <c r="I313">
        <v>1.1299999999999999</v>
      </c>
      <c r="J313">
        <v>0.73399999999999999</v>
      </c>
      <c r="K313">
        <v>0.26</v>
      </c>
      <c r="L313">
        <v>0.22600000000000001</v>
      </c>
      <c r="M313">
        <v>0.104</v>
      </c>
      <c r="N313">
        <v>0.19400000000000001</v>
      </c>
      <c r="O313">
        <v>0.68500000000000005</v>
      </c>
      <c r="P313" t="s">
        <v>1</v>
      </c>
      <c r="Q313" t="s">
        <v>1</v>
      </c>
      <c r="R313"/>
      <c r="S313"/>
      <c r="T313"/>
      <c r="U313"/>
      <c r="V313"/>
      <c r="W313"/>
      <c r="X313"/>
      <c r="Y313"/>
      <c r="Z313"/>
      <c r="AA313"/>
      <c r="AB313"/>
      <c r="AC313"/>
    </row>
    <row r="314" spans="1:29" s="1" customFormat="1" x14ac:dyDescent="0.3">
      <c r="A314" s="1">
        <v>959172</v>
      </c>
      <c r="B314" t="s">
        <v>0</v>
      </c>
      <c r="C314">
        <v>1</v>
      </c>
      <c r="D314">
        <v>6.6</v>
      </c>
      <c r="E314">
        <v>0.05</v>
      </c>
      <c r="F314">
        <v>0.155</v>
      </c>
      <c r="G314">
        <v>2</v>
      </c>
      <c r="H314">
        <v>0</v>
      </c>
      <c r="I314">
        <v>1.1299999999999999</v>
      </c>
      <c r="J314">
        <v>0.73399999999999999</v>
      </c>
      <c r="K314">
        <v>0.26</v>
      </c>
      <c r="L314">
        <v>0.22600000000000001</v>
      </c>
      <c r="M314">
        <v>0.104</v>
      </c>
      <c r="N314">
        <v>0.19400000000000001</v>
      </c>
      <c r="O314">
        <v>0.68500000000000005</v>
      </c>
      <c r="P314" t="s">
        <v>1</v>
      </c>
      <c r="Q314" t="s">
        <v>1</v>
      </c>
      <c r="R314"/>
      <c r="S314"/>
      <c r="T314"/>
      <c r="U314"/>
      <c r="V314"/>
      <c r="W314"/>
      <c r="X314"/>
      <c r="Y314"/>
      <c r="Z314"/>
      <c r="AA314"/>
      <c r="AB314"/>
      <c r="AC314"/>
    </row>
    <row r="315" spans="1:29" s="1" customFormat="1" x14ac:dyDescent="0.3">
      <c r="A315" s="1">
        <v>959181</v>
      </c>
      <c r="B315" t="s">
        <v>0</v>
      </c>
      <c r="C315">
        <v>1</v>
      </c>
      <c r="D315">
        <v>6.6</v>
      </c>
      <c r="E315">
        <v>0.05</v>
      </c>
      <c r="F315">
        <v>0.155</v>
      </c>
      <c r="G315">
        <v>2</v>
      </c>
      <c r="H315">
        <v>0</v>
      </c>
      <c r="I315">
        <v>1.1299999999999999</v>
      </c>
      <c r="J315">
        <v>0.73399999999999999</v>
      </c>
      <c r="K315">
        <v>0.26</v>
      </c>
      <c r="L315">
        <v>0.33</v>
      </c>
      <c r="M315">
        <v>0.104</v>
      </c>
      <c r="N315">
        <v>0.19400000000000001</v>
      </c>
      <c r="O315">
        <v>0.68500000000000005</v>
      </c>
      <c r="P315" t="s">
        <v>1</v>
      </c>
      <c r="Q315" t="s">
        <v>1</v>
      </c>
      <c r="R315"/>
      <c r="S315"/>
      <c r="T315"/>
      <c r="U315"/>
      <c r="V315"/>
      <c r="W315"/>
      <c r="X315"/>
      <c r="Y315"/>
      <c r="Z315"/>
      <c r="AA315"/>
      <c r="AB315"/>
      <c r="AC315"/>
    </row>
    <row r="316" spans="1:29" s="1" customFormat="1" x14ac:dyDescent="0.3">
      <c r="A316" s="1">
        <v>959191</v>
      </c>
      <c r="B316" t="s">
        <v>0</v>
      </c>
      <c r="C316">
        <v>1</v>
      </c>
      <c r="D316">
        <v>6.6</v>
      </c>
      <c r="E316">
        <v>0.05</v>
      </c>
      <c r="F316">
        <v>0.155</v>
      </c>
      <c r="G316">
        <v>2</v>
      </c>
      <c r="H316">
        <v>0</v>
      </c>
      <c r="I316">
        <v>1.1299999999999999</v>
      </c>
      <c r="J316">
        <v>0.73399999999999999</v>
      </c>
      <c r="K316">
        <v>0.26</v>
      </c>
      <c r="L316">
        <v>0.22600000000000001</v>
      </c>
      <c r="M316">
        <v>0.104</v>
      </c>
      <c r="N316">
        <v>0.19400000000000001</v>
      </c>
      <c r="O316">
        <v>0.68500000000000005</v>
      </c>
      <c r="P316" t="s">
        <v>1</v>
      </c>
      <c r="Q316" t="s">
        <v>1</v>
      </c>
      <c r="R316"/>
      <c r="S316"/>
      <c r="T316"/>
      <c r="U316"/>
      <c r="V316"/>
      <c r="W316"/>
      <c r="X316"/>
      <c r="Y316"/>
      <c r="Z316"/>
      <c r="AA316"/>
      <c r="AB316"/>
      <c r="AC316"/>
    </row>
    <row r="317" spans="1:29" s="1" customFormat="1" x14ac:dyDescent="0.3">
      <c r="A317" s="1">
        <v>959201</v>
      </c>
      <c r="B317" t="s">
        <v>0</v>
      </c>
      <c r="C317">
        <v>1</v>
      </c>
      <c r="D317">
        <v>6.6</v>
      </c>
      <c r="E317">
        <v>0.05</v>
      </c>
      <c r="F317">
        <v>0.155</v>
      </c>
      <c r="G317">
        <v>2</v>
      </c>
      <c r="H317">
        <v>0</v>
      </c>
      <c r="I317">
        <v>1.1299999999999999</v>
      </c>
      <c r="J317">
        <v>0.73399999999999999</v>
      </c>
      <c r="K317">
        <v>0.26</v>
      </c>
      <c r="L317">
        <v>0.22600000000000001</v>
      </c>
      <c r="M317">
        <v>0.104</v>
      </c>
      <c r="N317">
        <v>0.19400000000000001</v>
      </c>
      <c r="O317">
        <v>0.68500000000000005</v>
      </c>
      <c r="P317" t="s">
        <v>1</v>
      </c>
      <c r="Q317" t="s">
        <v>1</v>
      </c>
      <c r="R317"/>
      <c r="S317"/>
      <c r="T317"/>
      <c r="U317"/>
      <c r="V317"/>
      <c r="W317"/>
      <c r="X317"/>
      <c r="Y317"/>
      <c r="Z317"/>
      <c r="AA317"/>
      <c r="AB317"/>
      <c r="AC317"/>
    </row>
    <row r="318" spans="1:29" s="1" customFormat="1" x14ac:dyDescent="0.3">
      <c r="A318" s="1">
        <v>959202</v>
      </c>
      <c r="B318" t="s">
        <v>0</v>
      </c>
      <c r="C318">
        <v>1</v>
      </c>
      <c r="D318">
        <v>6.6</v>
      </c>
      <c r="E318">
        <v>0.05</v>
      </c>
      <c r="F318">
        <v>0.155</v>
      </c>
      <c r="G318">
        <v>2</v>
      </c>
      <c r="H318">
        <v>0</v>
      </c>
      <c r="I318">
        <v>1.1299999999999999</v>
      </c>
      <c r="J318">
        <v>0.73399999999999999</v>
      </c>
      <c r="K318">
        <v>0.26</v>
      </c>
      <c r="L318">
        <v>0.22600000000000001</v>
      </c>
      <c r="M318">
        <v>0.104</v>
      </c>
      <c r="N318">
        <v>0.19400000000000001</v>
      </c>
      <c r="O318">
        <v>0.68500000000000005</v>
      </c>
      <c r="P318" t="s">
        <v>1</v>
      </c>
      <c r="Q318" t="s">
        <v>1</v>
      </c>
      <c r="R318"/>
      <c r="S318"/>
      <c r="T318"/>
      <c r="U318"/>
      <c r="V318"/>
      <c r="W318"/>
      <c r="X318"/>
      <c r="Y318"/>
      <c r="Z318"/>
      <c r="AA318"/>
      <c r="AB318"/>
      <c r="AC318"/>
    </row>
    <row r="319" spans="1:29" s="1" customFormat="1" x14ac:dyDescent="0.3">
      <c r="A319" s="1">
        <v>959211</v>
      </c>
      <c r="B319" t="s">
        <v>0</v>
      </c>
      <c r="C319">
        <v>1</v>
      </c>
      <c r="D319">
        <v>6.6</v>
      </c>
      <c r="E319">
        <v>0.05</v>
      </c>
      <c r="F319">
        <v>0.155</v>
      </c>
      <c r="G319">
        <v>2</v>
      </c>
      <c r="H319">
        <v>0</v>
      </c>
      <c r="I319">
        <v>1.1299999999999999</v>
      </c>
      <c r="J319">
        <v>0.73399999999999999</v>
      </c>
      <c r="K319">
        <v>0.26</v>
      </c>
      <c r="L319">
        <v>0.33</v>
      </c>
      <c r="M319">
        <v>0.104</v>
      </c>
      <c r="N319">
        <v>0.19400000000000001</v>
      </c>
      <c r="O319">
        <v>0.68500000000000005</v>
      </c>
      <c r="P319" t="s">
        <v>1</v>
      </c>
      <c r="Q319" t="s">
        <v>1</v>
      </c>
      <c r="R319"/>
      <c r="S319"/>
      <c r="T319"/>
      <c r="U319"/>
      <c r="V319"/>
      <c r="W319"/>
      <c r="X319"/>
      <c r="Y319"/>
      <c r="Z319"/>
      <c r="AA319"/>
      <c r="AB319"/>
      <c r="AC319"/>
    </row>
    <row r="320" spans="1:29" s="1" customFormat="1" x14ac:dyDescent="0.3">
      <c r="A320" s="1">
        <v>959241</v>
      </c>
      <c r="B320" t="s">
        <v>0</v>
      </c>
      <c r="C320">
        <v>1</v>
      </c>
      <c r="D320">
        <v>6.6</v>
      </c>
      <c r="E320">
        <v>0.05</v>
      </c>
      <c r="F320">
        <v>0.155</v>
      </c>
      <c r="G320">
        <v>2</v>
      </c>
      <c r="H320">
        <v>0</v>
      </c>
      <c r="I320">
        <v>1.1299999999999999</v>
      </c>
      <c r="J320">
        <v>0.73399999999999999</v>
      </c>
      <c r="K320">
        <v>0.26</v>
      </c>
      <c r="L320">
        <v>0.22600000000000001</v>
      </c>
      <c r="M320">
        <v>0.104</v>
      </c>
      <c r="N320">
        <v>0.19400000000000001</v>
      </c>
      <c r="O320">
        <v>0.68500000000000005</v>
      </c>
      <c r="P320" t="s">
        <v>1</v>
      </c>
      <c r="Q320" t="s">
        <v>1</v>
      </c>
      <c r="R320"/>
      <c r="S320"/>
      <c r="T320"/>
      <c r="U320"/>
      <c r="V320"/>
      <c r="W320"/>
      <c r="X320"/>
      <c r="Y320"/>
      <c r="Z320"/>
      <c r="AA320"/>
      <c r="AB320"/>
      <c r="AC320"/>
    </row>
    <row r="321" spans="1:29" s="1" customFormat="1" x14ac:dyDescent="0.3">
      <c r="A321" s="1">
        <v>959242</v>
      </c>
      <c r="B321" t="s">
        <v>0</v>
      </c>
      <c r="C321">
        <v>1</v>
      </c>
      <c r="D321">
        <v>6.6</v>
      </c>
      <c r="E321">
        <v>0.05</v>
      </c>
      <c r="F321">
        <v>0.155</v>
      </c>
      <c r="G321">
        <v>2</v>
      </c>
      <c r="H321">
        <v>0</v>
      </c>
      <c r="I321">
        <v>1.1299999999999999</v>
      </c>
      <c r="J321">
        <v>0.73399999999999999</v>
      </c>
      <c r="K321">
        <v>0.26</v>
      </c>
      <c r="L321">
        <v>0.22600000000000001</v>
      </c>
      <c r="M321">
        <v>0.104</v>
      </c>
      <c r="N321">
        <v>0.19400000000000001</v>
      </c>
      <c r="O321">
        <v>0.68500000000000005</v>
      </c>
      <c r="P321" t="s">
        <v>1</v>
      </c>
      <c r="Q321" t="s">
        <v>1</v>
      </c>
      <c r="R321"/>
      <c r="S321"/>
      <c r="T321"/>
      <c r="U321"/>
      <c r="V321"/>
      <c r="W321"/>
      <c r="X321"/>
      <c r="Y321"/>
      <c r="Z321"/>
      <c r="AA321"/>
      <c r="AB321"/>
      <c r="AC321"/>
    </row>
    <row r="322" spans="1:29" s="1" customFormat="1" x14ac:dyDescent="0.3">
      <c r="A322" s="1">
        <v>959251</v>
      </c>
      <c r="B322" t="s">
        <v>0</v>
      </c>
      <c r="C322">
        <v>1</v>
      </c>
      <c r="D322">
        <v>6.6</v>
      </c>
      <c r="E322">
        <v>0.05</v>
      </c>
      <c r="F322">
        <v>0.155</v>
      </c>
      <c r="G322">
        <v>2</v>
      </c>
      <c r="H322">
        <v>0</v>
      </c>
      <c r="I322">
        <v>1.1299999999999999</v>
      </c>
      <c r="J322">
        <v>0.73399999999999999</v>
      </c>
      <c r="K322">
        <v>0.26</v>
      </c>
      <c r="L322">
        <v>0.33</v>
      </c>
      <c r="M322">
        <v>0.104</v>
      </c>
      <c r="N322">
        <v>0.19400000000000001</v>
      </c>
      <c r="O322">
        <v>0.68500000000000005</v>
      </c>
      <c r="P322" t="s">
        <v>1</v>
      </c>
      <c r="Q322" t="s">
        <v>1</v>
      </c>
      <c r="R322"/>
      <c r="S322"/>
      <c r="T322"/>
      <c r="U322"/>
      <c r="V322"/>
      <c r="W322"/>
      <c r="X322"/>
      <c r="Y322"/>
      <c r="Z322"/>
      <c r="AA322"/>
      <c r="AB322"/>
      <c r="AC322"/>
    </row>
    <row r="323" spans="1:29" s="1" customFormat="1" x14ac:dyDescent="0.3">
      <c r="A323" s="1">
        <v>959261</v>
      </c>
      <c r="B323" t="s">
        <v>0</v>
      </c>
      <c r="C323">
        <v>1</v>
      </c>
      <c r="D323">
        <v>6.6</v>
      </c>
      <c r="E323">
        <v>0.05</v>
      </c>
      <c r="F323">
        <v>0.155</v>
      </c>
      <c r="G323">
        <v>2</v>
      </c>
      <c r="H323">
        <v>0</v>
      </c>
      <c r="I323">
        <v>1.1299999999999999</v>
      </c>
      <c r="J323">
        <v>0.73399999999999999</v>
      </c>
      <c r="K323">
        <v>0.26</v>
      </c>
      <c r="L323">
        <v>0.22600000000000001</v>
      </c>
      <c r="M323">
        <v>0.104</v>
      </c>
      <c r="N323">
        <v>0.19400000000000001</v>
      </c>
      <c r="O323">
        <v>0.68500000000000005</v>
      </c>
      <c r="P323" t="s">
        <v>1</v>
      </c>
      <c r="Q323" t="s">
        <v>1</v>
      </c>
      <c r="R323"/>
      <c r="S323"/>
      <c r="T323"/>
      <c r="U323"/>
      <c r="V323"/>
      <c r="W323"/>
      <c r="X323"/>
      <c r="Y323"/>
      <c r="Z323"/>
      <c r="AA323"/>
      <c r="AB323"/>
      <c r="AC323"/>
    </row>
    <row r="324" spans="1:29" s="1" customFormat="1" x14ac:dyDescent="0.3">
      <c r="A324" s="1">
        <v>959262</v>
      </c>
      <c r="B324" t="s">
        <v>0</v>
      </c>
      <c r="C324">
        <v>1</v>
      </c>
      <c r="D324">
        <v>6.6</v>
      </c>
      <c r="E324">
        <v>0.05</v>
      </c>
      <c r="F324">
        <v>0.155</v>
      </c>
      <c r="G324">
        <v>2</v>
      </c>
      <c r="H324">
        <v>0</v>
      </c>
      <c r="I324">
        <v>1.1299999999999999</v>
      </c>
      <c r="J324">
        <v>0.73399999999999999</v>
      </c>
      <c r="K324">
        <v>0.26</v>
      </c>
      <c r="L324">
        <v>0.22600000000000001</v>
      </c>
      <c r="M324">
        <v>0.104</v>
      </c>
      <c r="N324">
        <v>0.19400000000000001</v>
      </c>
      <c r="O324">
        <v>0.68500000000000005</v>
      </c>
      <c r="P324" t="s">
        <v>1</v>
      </c>
      <c r="Q324" t="s">
        <v>1</v>
      </c>
      <c r="R324"/>
      <c r="S324"/>
      <c r="T324"/>
      <c r="U324"/>
      <c r="V324"/>
      <c r="W324"/>
      <c r="X324"/>
      <c r="Y324"/>
      <c r="Z324"/>
      <c r="AA324"/>
      <c r="AB324"/>
      <c r="AC324"/>
    </row>
    <row r="325" spans="1:29" s="1" customFormat="1" x14ac:dyDescent="0.3">
      <c r="A325" s="1">
        <v>959271</v>
      </c>
      <c r="B325" t="s">
        <v>0</v>
      </c>
      <c r="C325">
        <v>1</v>
      </c>
      <c r="D325">
        <v>6.6</v>
      </c>
      <c r="E325">
        <v>0.05</v>
      </c>
      <c r="F325">
        <v>0.155</v>
      </c>
      <c r="G325">
        <v>2</v>
      </c>
      <c r="H325">
        <v>0</v>
      </c>
      <c r="I325">
        <v>1.1299999999999999</v>
      </c>
      <c r="J325">
        <v>0.73399999999999999</v>
      </c>
      <c r="K325">
        <v>0.26</v>
      </c>
      <c r="L325">
        <v>0.22600000000000001</v>
      </c>
      <c r="M325">
        <v>0.104</v>
      </c>
      <c r="N325">
        <v>0.19400000000000001</v>
      </c>
      <c r="O325">
        <v>0.68500000000000005</v>
      </c>
      <c r="P325" t="s">
        <v>1</v>
      </c>
      <c r="Q325" t="s">
        <v>1</v>
      </c>
      <c r="R325"/>
      <c r="S325"/>
      <c r="T325"/>
      <c r="U325"/>
      <c r="V325"/>
      <c r="W325"/>
      <c r="X325"/>
      <c r="Y325"/>
      <c r="Z325"/>
      <c r="AA325"/>
      <c r="AB325"/>
      <c r="AC325"/>
    </row>
    <row r="326" spans="1:29" s="1" customFormat="1" x14ac:dyDescent="0.3">
      <c r="A326" s="1">
        <v>959272</v>
      </c>
      <c r="B326" t="s">
        <v>0</v>
      </c>
      <c r="C326">
        <v>1</v>
      </c>
      <c r="D326">
        <v>6.6</v>
      </c>
      <c r="E326">
        <v>0.05</v>
      </c>
      <c r="F326">
        <v>0.155</v>
      </c>
      <c r="G326">
        <v>2</v>
      </c>
      <c r="H326">
        <v>0</v>
      </c>
      <c r="I326">
        <v>1.1299999999999999</v>
      </c>
      <c r="J326">
        <v>0.73399999999999999</v>
      </c>
      <c r="K326">
        <v>0.26</v>
      </c>
      <c r="L326">
        <v>0.22600000000000001</v>
      </c>
      <c r="M326">
        <v>0.104</v>
      </c>
      <c r="N326">
        <v>0.19400000000000001</v>
      </c>
      <c r="O326">
        <v>0.68500000000000005</v>
      </c>
      <c r="P326" t="s">
        <v>1</v>
      </c>
      <c r="Q326" t="s">
        <v>1</v>
      </c>
      <c r="R326"/>
      <c r="S326"/>
      <c r="T326"/>
      <c r="U326"/>
      <c r="V326"/>
      <c r="W326"/>
      <c r="X326"/>
      <c r="Y326"/>
      <c r="Z326"/>
      <c r="AA326"/>
      <c r="AB326"/>
      <c r="AC326"/>
    </row>
    <row r="327" spans="1:29" s="1" customFormat="1" x14ac:dyDescent="0.3">
      <c r="A327" s="1">
        <v>959281</v>
      </c>
      <c r="B327" t="s">
        <v>0</v>
      </c>
      <c r="C327">
        <v>1</v>
      </c>
      <c r="D327">
        <v>6.6</v>
      </c>
      <c r="E327">
        <v>0.05</v>
      </c>
      <c r="F327">
        <v>0.155</v>
      </c>
      <c r="G327">
        <v>2</v>
      </c>
      <c r="H327">
        <v>0</v>
      </c>
      <c r="I327">
        <v>1.1299999999999999</v>
      </c>
      <c r="J327">
        <v>0.73399999999999999</v>
      </c>
      <c r="K327">
        <v>0.26</v>
      </c>
      <c r="L327">
        <v>0.22600000000000001</v>
      </c>
      <c r="M327">
        <v>0.104</v>
      </c>
      <c r="N327">
        <v>0.19400000000000001</v>
      </c>
      <c r="O327">
        <v>0.68500000000000005</v>
      </c>
      <c r="P327" t="s">
        <v>1</v>
      </c>
      <c r="Q327" t="s">
        <v>1</v>
      </c>
      <c r="R327"/>
      <c r="S327"/>
      <c r="T327"/>
      <c r="U327"/>
      <c r="V327"/>
      <c r="W327"/>
      <c r="X327"/>
      <c r="Y327"/>
      <c r="Z327"/>
      <c r="AA327"/>
      <c r="AB327"/>
      <c r="AC327"/>
    </row>
    <row r="328" spans="1:29" s="1" customFormat="1" x14ac:dyDescent="0.3">
      <c r="A328" s="1">
        <v>959282</v>
      </c>
      <c r="B328" t="s">
        <v>0</v>
      </c>
      <c r="C328">
        <v>1</v>
      </c>
      <c r="D328">
        <v>6.6</v>
      </c>
      <c r="E328">
        <v>0.05</v>
      </c>
      <c r="F328">
        <v>0.155</v>
      </c>
      <c r="G328">
        <v>2</v>
      </c>
      <c r="H328">
        <v>0</v>
      </c>
      <c r="I328">
        <v>1.1299999999999999</v>
      </c>
      <c r="J328">
        <v>0.73399999999999999</v>
      </c>
      <c r="K328">
        <v>0.26</v>
      </c>
      <c r="L328">
        <v>0.22600000000000001</v>
      </c>
      <c r="M328">
        <v>0.104</v>
      </c>
      <c r="N328">
        <v>0.19400000000000001</v>
      </c>
      <c r="O328">
        <v>0.68500000000000005</v>
      </c>
      <c r="P328" t="s">
        <v>1</v>
      </c>
      <c r="Q328" t="s">
        <v>1</v>
      </c>
      <c r="R328"/>
      <c r="S328"/>
      <c r="T328"/>
      <c r="U328"/>
      <c r="V328"/>
      <c r="W328"/>
      <c r="X328"/>
      <c r="Y328"/>
      <c r="Z328"/>
      <c r="AA328"/>
      <c r="AB328"/>
      <c r="AC328"/>
    </row>
    <row r="329" spans="1:29" s="1" customFormat="1" x14ac:dyDescent="0.3">
      <c r="A329" s="1">
        <v>959291</v>
      </c>
      <c r="B329" t="s">
        <v>0</v>
      </c>
      <c r="C329">
        <v>1</v>
      </c>
      <c r="D329">
        <v>6.6</v>
      </c>
      <c r="E329">
        <v>0.05</v>
      </c>
      <c r="F329">
        <v>0.155</v>
      </c>
      <c r="G329">
        <v>2</v>
      </c>
      <c r="H329">
        <v>0</v>
      </c>
      <c r="I329">
        <v>1.1299999999999999</v>
      </c>
      <c r="J329">
        <v>0.73399999999999999</v>
      </c>
      <c r="K329">
        <v>0.26</v>
      </c>
      <c r="L329">
        <v>0.16</v>
      </c>
      <c r="M329">
        <v>0.104</v>
      </c>
      <c r="N329">
        <v>0.19400000000000001</v>
      </c>
      <c r="O329">
        <v>0.68500000000000005</v>
      </c>
      <c r="P329" t="s">
        <v>1</v>
      </c>
      <c r="Q329" t="s">
        <v>1</v>
      </c>
      <c r="R329"/>
      <c r="S329"/>
      <c r="T329"/>
      <c r="U329"/>
      <c r="V329"/>
      <c r="W329"/>
      <c r="X329"/>
      <c r="Y329"/>
      <c r="Z329"/>
      <c r="AA329"/>
      <c r="AB329"/>
      <c r="AC329"/>
    </row>
    <row r="330" spans="1:29" s="1" customFormat="1" x14ac:dyDescent="0.3">
      <c r="A330" s="1">
        <v>959301</v>
      </c>
      <c r="B330" t="s">
        <v>0</v>
      </c>
      <c r="C330">
        <v>1</v>
      </c>
      <c r="D330">
        <v>6.6</v>
      </c>
      <c r="E330">
        <v>0.05</v>
      </c>
      <c r="F330">
        <v>0.155</v>
      </c>
      <c r="G330">
        <v>2</v>
      </c>
      <c r="H330">
        <v>0</v>
      </c>
      <c r="I330">
        <v>1.1299999999999999</v>
      </c>
      <c r="J330">
        <v>0.73399999999999999</v>
      </c>
      <c r="K330">
        <v>0.26</v>
      </c>
      <c r="L330">
        <v>0.33</v>
      </c>
      <c r="M330">
        <v>0.104</v>
      </c>
      <c r="N330">
        <v>0.19400000000000001</v>
      </c>
      <c r="O330">
        <v>0.68500000000000005</v>
      </c>
      <c r="P330" t="s">
        <v>1</v>
      </c>
      <c r="Q330" t="s">
        <v>1</v>
      </c>
      <c r="R330"/>
      <c r="S330"/>
      <c r="T330"/>
      <c r="U330"/>
      <c r="V330"/>
      <c r="W330"/>
      <c r="X330"/>
      <c r="Y330"/>
      <c r="Z330"/>
      <c r="AA330"/>
      <c r="AB330"/>
      <c r="AC330"/>
    </row>
    <row r="331" spans="1:29" s="1" customFormat="1" x14ac:dyDescent="0.3">
      <c r="A331" s="1">
        <v>959311</v>
      </c>
      <c r="B331" t="s">
        <v>0</v>
      </c>
      <c r="C331">
        <v>1</v>
      </c>
      <c r="D331">
        <v>6.6</v>
      </c>
      <c r="E331">
        <v>0.05</v>
      </c>
      <c r="F331">
        <v>0.155</v>
      </c>
      <c r="G331">
        <v>2</v>
      </c>
      <c r="H331">
        <v>0</v>
      </c>
      <c r="I331">
        <v>1.1299999999999999</v>
      </c>
      <c r="J331">
        <v>0.73399999999999999</v>
      </c>
      <c r="K331">
        <v>0.26</v>
      </c>
      <c r="L331">
        <v>0.22600000000000001</v>
      </c>
      <c r="M331">
        <v>0.104</v>
      </c>
      <c r="N331">
        <v>0.19400000000000001</v>
      </c>
      <c r="O331">
        <v>0.68500000000000005</v>
      </c>
      <c r="P331" t="s">
        <v>1</v>
      </c>
      <c r="Q331" t="s">
        <v>1</v>
      </c>
      <c r="R331"/>
      <c r="S331"/>
      <c r="T331"/>
      <c r="U331"/>
      <c r="V331"/>
      <c r="W331"/>
      <c r="X331"/>
      <c r="Y331"/>
      <c r="Z331"/>
      <c r="AA331"/>
      <c r="AB331"/>
      <c r="AC331"/>
    </row>
    <row r="332" spans="1:29" s="1" customFormat="1" x14ac:dyDescent="0.3">
      <c r="A332" s="1">
        <v>959321</v>
      </c>
      <c r="B332" t="s">
        <v>0</v>
      </c>
      <c r="C332">
        <v>1</v>
      </c>
      <c r="D332">
        <v>6.6</v>
      </c>
      <c r="E332">
        <v>0.05</v>
      </c>
      <c r="F332">
        <v>0.155</v>
      </c>
      <c r="G332">
        <v>2</v>
      </c>
      <c r="H332">
        <v>0</v>
      </c>
      <c r="I332">
        <v>1.1299999999999999</v>
      </c>
      <c r="J332">
        <v>0.73399999999999999</v>
      </c>
      <c r="K332">
        <v>0.26</v>
      </c>
      <c r="L332">
        <v>0.22600000000000001</v>
      </c>
      <c r="M332">
        <v>0.104</v>
      </c>
      <c r="N332">
        <v>0.19400000000000001</v>
      </c>
      <c r="O332">
        <v>0.68500000000000005</v>
      </c>
      <c r="P332" t="s">
        <v>1</v>
      </c>
      <c r="Q332" t="s">
        <v>1</v>
      </c>
      <c r="R332"/>
      <c r="S332"/>
      <c r="T332"/>
      <c r="U332"/>
      <c r="V332"/>
      <c r="W332"/>
      <c r="X332"/>
      <c r="Y332"/>
      <c r="Z332"/>
      <c r="AA332"/>
      <c r="AB332"/>
      <c r="AC332"/>
    </row>
    <row r="333" spans="1:29" s="1" customFormat="1" x14ac:dyDescent="0.3">
      <c r="A333" s="1">
        <v>959331</v>
      </c>
      <c r="B333" t="s">
        <v>0</v>
      </c>
      <c r="C333">
        <v>1</v>
      </c>
      <c r="D333">
        <v>6.6</v>
      </c>
      <c r="E333">
        <v>0.05</v>
      </c>
      <c r="F333">
        <v>0.155</v>
      </c>
      <c r="G333">
        <v>2</v>
      </c>
      <c r="H333">
        <v>0</v>
      </c>
      <c r="I333">
        <v>1.1299999999999999</v>
      </c>
      <c r="J333">
        <v>0.73399999999999999</v>
      </c>
      <c r="K333">
        <v>0.26</v>
      </c>
      <c r="L333">
        <v>0.22600000000000001</v>
      </c>
      <c r="M333">
        <v>0.104</v>
      </c>
      <c r="N333">
        <v>0.19400000000000001</v>
      </c>
      <c r="O333">
        <v>0.68500000000000005</v>
      </c>
      <c r="P333" t="s">
        <v>1</v>
      </c>
      <c r="Q333" t="s">
        <v>1</v>
      </c>
      <c r="R333"/>
      <c r="S333"/>
      <c r="T333"/>
      <c r="U333"/>
      <c r="V333"/>
      <c r="W333"/>
      <c r="X333"/>
      <c r="Y333"/>
      <c r="Z333"/>
      <c r="AA333"/>
      <c r="AB333"/>
      <c r="AC333"/>
    </row>
    <row r="334" spans="1:29" s="1" customFormat="1" x14ac:dyDescent="0.3">
      <c r="A334" s="1">
        <v>959341</v>
      </c>
      <c r="B334" t="s">
        <v>0</v>
      </c>
      <c r="C334">
        <v>1</v>
      </c>
      <c r="D334">
        <v>6.6</v>
      </c>
      <c r="E334">
        <v>0.05</v>
      </c>
      <c r="F334">
        <v>0.155</v>
      </c>
      <c r="G334">
        <v>2</v>
      </c>
      <c r="H334">
        <v>0</v>
      </c>
      <c r="I334">
        <v>1.1299999999999999</v>
      </c>
      <c r="J334">
        <v>0.73399999999999999</v>
      </c>
      <c r="K334">
        <v>0.26</v>
      </c>
      <c r="L334">
        <v>0.22600000000000001</v>
      </c>
      <c r="M334">
        <v>0.104</v>
      </c>
      <c r="N334">
        <v>0.19400000000000001</v>
      </c>
      <c r="O334">
        <v>0.68500000000000005</v>
      </c>
      <c r="P334" t="s">
        <v>1</v>
      </c>
      <c r="Q334" t="s">
        <v>1</v>
      </c>
      <c r="R334"/>
      <c r="S334"/>
      <c r="T334"/>
      <c r="U334"/>
      <c r="V334"/>
      <c r="W334"/>
      <c r="X334"/>
      <c r="Y334"/>
      <c r="Z334"/>
      <c r="AA334"/>
      <c r="AB334"/>
      <c r="AC334"/>
    </row>
    <row r="335" spans="1:29" s="1" customFormat="1" x14ac:dyDescent="0.3">
      <c r="A335" s="1">
        <v>959351</v>
      </c>
      <c r="B335" t="s">
        <v>0</v>
      </c>
      <c r="C335">
        <v>1</v>
      </c>
      <c r="D335">
        <v>6.6</v>
      </c>
      <c r="E335">
        <v>0.05</v>
      </c>
      <c r="F335">
        <v>0.155</v>
      </c>
      <c r="G335">
        <v>2</v>
      </c>
      <c r="H335">
        <v>0</v>
      </c>
      <c r="I335">
        <v>1.1299999999999999</v>
      </c>
      <c r="J335">
        <v>0.73399999999999999</v>
      </c>
      <c r="K335">
        <v>0.26</v>
      </c>
      <c r="L335">
        <v>0.22600000000000001</v>
      </c>
      <c r="M335">
        <v>0.104</v>
      </c>
      <c r="N335">
        <v>0.19400000000000001</v>
      </c>
      <c r="O335">
        <v>0.68500000000000005</v>
      </c>
      <c r="P335" t="s">
        <v>1</v>
      </c>
      <c r="Q335" t="s">
        <v>1</v>
      </c>
      <c r="R335"/>
      <c r="S335"/>
      <c r="T335"/>
      <c r="U335"/>
      <c r="V335"/>
      <c r="W335"/>
      <c r="X335"/>
      <c r="Y335"/>
      <c r="Z335"/>
      <c r="AA335"/>
      <c r="AB335"/>
      <c r="AC335"/>
    </row>
    <row r="336" spans="1:29" s="1" customFormat="1" x14ac:dyDescent="0.3">
      <c r="A336" s="1">
        <v>959352</v>
      </c>
      <c r="B336" t="s">
        <v>0</v>
      </c>
      <c r="C336">
        <v>1</v>
      </c>
      <c r="D336">
        <v>6.6</v>
      </c>
      <c r="E336">
        <v>0.05</v>
      </c>
      <c r="F336">
        <v>0.155</v>
      </c>
      <c r="G336">
        <v>2</v>
      </c>
      <c r="H336">
        <v>0</v>
      </c>
      <c r="I336">
        <v>1.1299999999999999</v>
      </c>
      <c r="J336">
        <v>0.73399999999999999</v>
      </c>
      <c r="K336">
        <v>0.26</v>
      </c>
      <c r="L336">
        <v>0.22600000000000001</v>
      </c>
      <c r="M336">
        <v>0.104</v>
      </c>
      <c r="N336">
        <v>0.19400000000000001</v>
      </c>
      <c r="O336">
        <v>0.68500000000000005</v>
      </c>
      <c r="P336" t="s">
        <v>1</v>
      </c>
      <c r="Q336" t="s">
        <v>1</v>
      </c>
      <c r="R336"/>
      <c r="S336"/>
      <c r="T336"/>
      <c r="U336"/>
      <c r="V336"/>
      <c r="W336"/>
      <c r="X336"/>
      <c r="Y336"/>
      <c r="Z336"/>
      <c r="AA336"/>
      <c r="AB336"/>
      <c r="AC336"/>
    </row>
    <row r="337" spans="1:29" s="1" customFormat="1" x14ac:dyDescent="0.3">
      <c r="A337" s="1">
        <v>959353</v>
      </c>
      <c r="B337" t="s">
        <v>0</v>
      </c>
      <c r="C337">
        <v>1</v>
      </c>
      <c r="D337">
        <v>6.6</v>
      </c>
      <c r="E337">
        <v>0.05</v>
      </c>
      <c r="F337">
        <v>0.155</v>
      </c>
      <c r="G337">
        <v>2</v>
      </c>
      <c r="H337">
        <v>0</v>
      </c>
      <c r="I337">
        <v>1.1299999999999999</v>
      </c>
      <c r="J337">
        <v>0.73399999999999999</v>
      </c>
      <c r="K337">
        <v>0.26</v>
      </c>
      <c r="L337">
        <v>0.22600000000000001</v>
      </c>
      <c r="M337">
        <v>0.104</v>
      </c>
      <c r="N337">
        <v>0.19400000000000001</v>
      </c>
      <c r="O337">
        <v>0.68500000000000005</v>
      </c>
      <c r="P337" t="s">
        <v>1</v>
      </c>
      <c r="Q337" t="s">
        <v>1</v>
      </c>
      <c r="R337"/>
      <c r="S337"/>
      <c r="T337"/>
      <c r="U337"/>
      <c r="V337"/>
      <c r="W337"/>
      <c r="X337"/>
      <c r="Y337"/>
      <c r="Z337"/>
      <c r="AA337"/>
      <c r="AB337"/>
      <c r="AC337"/>
    </row>
    <row r="338" spans="1:29" s="1" customFormat="1" x14ac:dyDescent="0.3">
      <c r="A338" s="1">
        <v>959361</v>
      </c>
      <c r="B338" t="s">
        <v>0</v>
      </c>
      <c r="C338">
        <v>1</v>
      </c>
      <c r="D338">
        <v>6.6</v>
      </c>
      <c r="E338">
        <v>0.05</v>
      </c>
      <c r="F338">
        <v>0.155</v>
      </c>
      <c r="G338">
        <v>2</v>
      </c>
      <c r="H338">
        <v>0</v>
      </c>
      <c r="I338">
        <v>1.1299999999999999</v>
      </c>
      <c r="J338">
        <v>0.73399999999999999</v>
      </c>
      <c r="K338">
        <v>0.26</v>
      </c>
      <c r="L338">
        <v>0.2</v>
      </c>
      <c r="M338">
        <v>0.104</v>
      </c>
      <c r="N338">
        <v>0.19400000000000001</v>
      </c>
      <c r="O338">
        <v>0.68500000000000005</v>
      </c>
      <c r="P338" t="s">
        <v>1</v>
      </c>
      <c r="Q338" t="s">
        <v>1</v>
      </c>
      <c r="R338"/>
      <c r="S338"/>
      <c r="T338"/>
      <c r="U338"/>
      <c r="V338"/>
      <c r="W338"/>
      <c r="X338"/>
      <c r="Y338"/>
      <c r="Z338"/>
      <c r="AA338"/>
      <c r="AB338"/>
      <c r="AC338"/>
    </row>
    <row r="339" spans="1:29" s="1" customFormat="1" x14ac:dyDescent="0.3">
      <c r="A339" s="1">
        <v>959371</v>
      </c>
      <c r="B339" t="s">
        <v>0</v>
      </c>
      <c r="C339">
        <v>1</v>
      </c>
      <c r="D339">
        <v>6.6</v>
      </c>
      <c r="E339">
        <v>0.05</v>
      </c>
      <c r="F339">
        <v>0.155</v>
      </c>
      <c r="G339">
        <v>2</v>
      </c>
      <c r="H339">
        <v>0</v>
      </c>
      <c r="I339">
        <v>1.1299999999999999</v>
      </c>
      <c r="J339">
        <v>0.73399999999999999</v>
      </c>
      <c r="K339">
        <v>0.26</v>
      </c>
      <c r="L339">
        <v>0.33</v>
      </c>
      <c r="M339">
        <v>0.104</v>
      </c>
      <c r="N339">
        <v>0.19400000000000001</v>
      </c>
      <c r="O339">
        <v>0.68500000000000005</v>
      </c>
      <c r="P339" t="s">
        <v>1</v>
      </c>
      <c r="Q339" t="s">
        <v>1</v>
      </c>
      <c r="R339"/>
      <c r="S339"/>
      <c r="T339"/>
      <c r="U339"/>
      <c r="V339"/>
      <c r="W339"/>
      <c r="X339"/>
      <c r="Y339"/>
      <c r="Z339"/>
      <c r="AA339"/>
      <c r="AB339"/>
      <c r="AC339"/>
    </row>
    <row r="340" spans="1:29" s="1" customFormat="1" x14ac:dyDescent="0.3">
      <c r="A340" s="1">
        <v>959381</v>
      </c>
      <c r="B340" t="s">
        <v>0</v>
      </c>
      <c r="C340">
        <v>1</v>
      </c>
      <c r="D340">
        <v>6.6</v>
      </c>
      <c r="E340">
        <v>0.05</v>
      </c>
      <c r="F340">
        <v>0.155</v>
      </c>
      <c r="G340">
        <v>2</v>
      </c>
      <c r="H340">
        <v>0</v>
      </c>
      <c r="I340">
        <v>1.1299999999999999</v>
      </c>
      <c r="J340">
        <v>0.73399999999999999</v>
      </c>
      <c r="K340">
        <v>0.26</v>
      </c>
      <c r="L340">
        <v>0.33</v>
      </c>
      <c r="M340">
        <v>0.104</v>
      </c>
      <c r="N340">
        <v>0.19400000000000001</v>
      </c>
      <c r="O340">
        <v>0.68500000000000005</v>
      </c>
      <c r="P340" t="s">
        <v>1</v>
      </c>
      <c r="Q340" t="s">
        <v>1</v>
      </c>
      <c r="R340"/>
      <c r="S340"/>
      <c r="T340"/>
      <c r="U340"/>
      <c r="V340"/>
      <c r="W340"/>
      <c r="X340"/>
      <c r="Y340"/>
      <c r="Z340"/>
      <c r="AA340"/>
      <c r="AB340"/>
      <c r="AC340"/>
    </row>
    <row r="341" spans="1:29" s="2" customFormat="1" x14ac:dyDescent="0.3">
      <c r="A341" s="2">
        <v>960001</v>
      </c>
      <c r="B341" t="s">
        <v>2</v>
      </c>
      <c r="C341">
        <v>1</v>
      </c>
      <c r="D341">
        <v>4</v>
      </c>
      <c r="E341">
        <v>0.04</v>
      </c>
      <c r="F341">
        <v>0.5</v>
      </c>
      <c r="G341">
        <v>7.0000000000000007E-2</v>
      </c>
      <c r="H341">
        <v>2.8</v>
      </c>
      <c r="I341">
        <v>0</v>
      </c>
      <c r="J341">
        <v>1.8</v>
      </c>
      <c r="K341">
        <v>1.75</v>
      </c>
      <c r="L341">
        <v>0.3</v>
      </c>
      <c r="M341">
        <v>0.65</v>
      </c>
      <c r="N341">
        <v>0.25600000000000001</v>
      </c>
      <c r="O341">
        <v>0.15</v>
      </c>
      <c r="P341">
        <v>5.7000000000000002E-2</v>
      </c>
      <c r="Q341">
        <v>0.33</v>
      </c>
      <c r="R341" t="s">
        <v>1</v>
      </c>
      <c r="S341" t="s">
        <v>1</v>
      </c>
      <c r="T341"/>
      <c r="U341"/>
      <c r="V341"/>
      <c r="W341"/>
      <c r="X341"/>
      <c r="Y341"/>
      <c r="Z341"/>
      <c r="AA341"/>
      <c r="AB341"/>
      <c r="AC341"/>
    </row>
    <row r="342" spans="1:29" s="2" customFormat="1" x14ac:dyDescent="0.3">
      <c r="A342" s="2">
        <v>960002</v>
      </c>
      <c r="B342" t="s">
        <v>2</v>
      </c>
      <c r="C342">
        <v>1</v>
      </c>
      <c r="D342">
        <v>4</v>
      </c>
      <c r="E342">
        <v>0.04</v>
      </c>
      <c r="F342">
        <v>0.5</v>
      </c>
      <c r="G342">
        <v>7.0000000000000007E-2</v>
      </c>
      <c r="H342">
        <v>2.8</v>
      </c>
      <c r="I342">
        <v>0</v>
      </c>
      <c r="J342">
        <v>1.8</v>
      </c>
      <c r="K342">
        <v>1.75</v>
      </c>
      <c r="L342">
        <v>0.3</v>
      </c>
      <c r="M342">
        <v>0.65</v>
      </c>
      <c r="N342">
        <v>0.25600000000000001</v>
      </c>
      <c r="O342">
        <v>0.15</v>
      </c>
      <c r="P342">
        <v>5.7000000000000002E-2</v>
      </c>
      <c r="Q342">
        <v>0.33</v>
      </c>
      <c r="R342" t="s">
        <v>1</v>
      </c>
      <c r="S342" t="s">
        <v>1</v>
      </c>
      <c r="T342"/>
      <c r="U342"/>
      <c r="V342"/>
      <c r="W342"/>
      <c r="X342"/>
      <c r="Y342"/>
      <c r="Z342"/>
      <c r="AA342"/>
      <c r="AB342"/>
      <c r="AC342"/>
    </row>
    <row r="343" spans="1:29" x14ac:dyDescent="0.3">
      <c r="A343">
        <v>960011</v>
      </c>
      <c r="B343" t="s">
        <v>0</v>
      </c>
      <c r="C343">
        <v>1</v>
      </c>
      <c r="D343">
        <v>9.99</v>
      </c>
      <c r="E343">
        <v>8.5000000000000006E-2</v>
      </c>
      <c r="F343">
        <v>7.0000000000000007E-2</v>
      </c>
      <c r="G343">
        <v>3.6</v>
      </c>
      <c r="H343">
        <v>0.5</v>
      </c>
      <c r="I343">
        <v>1.32</v>
      </c>
      <c r="J343">
        <v>0.85</v>
      </c>
      <c r="K343">
        <v>0.34300000000000003</v>
      </c>
      <c r="L343">
        <v>0.22500000000000001</v>
      </c>
      <c r="M343">
        <v>0.11</v>
      </c>
      <c r="N343">
        <v>9.9000000000000005E-2</v>
      </c>
      <c r="O343">
        <v>0.36</v>
      </c>
      <c r="P343" t="s">
        <v>1</v>
      </c>
      <c r="Q343" t="s">
        <v>1</v>
      </c>
    </row>
    <row r="344" spans="1:29" x14ac:dyDescent="0.3">
      <c r="A344">
        <v>960012</v>
      </c>
      <c r="B344" t="s">
        <v>0</v>
      </c>
      <c r="C344">
        <v>1</v>
      </c>
      <c r="D344">
        <v>9.99</v>
      </c>
      <c r="E344">
        <v>8.5000000000000006E-2</v>
      </c>
      <c r="F344">
        <v>7.0000000000000007E-2</v>
      </c>
      <c r="G344">
        <v>3.6</v>
      </c>
      <c r="H344">
        <v>0.5</v>
      </c>
      <c r="I344">
        <v>1.32</v>
      </c>
      <c r="J344">
        <v>0.85</v>
      </c>
      <c r="K344">
        <v>0.34300000000000003</v>
      </c>
      <c r="L344">
        <v>0.22500000000000001</v>
      </c>
      <c r="M344">
        <v>0.11</v>
      </c>
      <c r="N344">
        <v>9.9000000000000005E-2</v>
      </c>
      <c r="O344">
        <v>0.36</v>
      </c>
      <c r="P344" t="s">
        <v>1</v>
      </c>
      <c r="Q344" t="s">
        <v>1</v>
      </c>
    </row>
    <row r="345" spans="1:29" x14ac:dyDescent="0.3">
      <c r="A345">
        <v>960013</v>
      </c>
      <c r="B345" t="s">
        <v>0</v>
      </c>
      <c r="C345">
        <v>1</v>
      </c>
      <c r="D345">
        <v>9.99</v>
      </c>
      <c r="E345">
        <v>8.5000000000000006E-2</v>
      </c>
      <c r="F345">
        <v>7.0000000000000007E-2</v>
      </c>
      <c r="G345">
        <v>3.6</v>
      </c>
      <c r="H345">
        <v>0.5</v>
      </c>
      <c r="I345">
        <v>1.32</v>
      </c>
      <c r="J345">
        <v>0.85</v>
      </c>
      <c r="K345">
        <v>0.34300000000000003</v>
      </c>
      <c r="L345">
        <v>0.22500000000000001</v>
      </c>
      <c r="M345">
        <v>0.11</v>
      </c>
      <c r="N345">
        <v>9.9000000000000005E-2</v>
      </c>
      <c r="O345">
        <v>0.36</v>
      </c>
      <c r="P345" t="s">
        <v>1</v>
      </c>
      <c r="Q345" t="s">
        <v>1</v>
      </c>
    </row>
    <row r="346" spans="1:29" x14ac:dyDescent="0.3">
      <c r="A346">
        <v>960014</v>
      </c>
      <c r="B346" t="s">
        <v>0</v>
      </c>
      <c r="C346">
        <v>1</v>
      </c>
      <c r="D346">
        <v>9.99</v>
      </c>
      <c r="E346">
        <v>8.5000000000000006E-2</v>
      </c>
      <c r="F346">
        <v>7.0000000000000007E-2</v>
      </c>
      <c r="G346">
        <v>3.6</v>
      </c>
      <c r="H346">
        <v>0.5</v>
      </c>
      <c r="I346">
        <v>1.32</v>
      </c>
      <c r="J346">
        <v>0.85</v>
      </c>
      <c r="K346">
        <v>0.34300000000000003</v>
      </c>
      <c r="L346">
        <v>0.22500000000000001</v>
      </c>
      <c r="M346">
        <v>0.11</v>
      </c>
      <c r="N346">
        <v>9.9000000000000005E-2</v>
      </c>
      <c r="O346">
        <v>0.36</v>
      </c>
      <c r="P346" t="s">
        <v>1</v>
      </c>
      <c r="Q346" t="s">
        <v>1</v>
      </c>
    </row>
    <row r="347" spans="1:29" x14ac:dyDescent="0.3">
      <c r="A347">
        <v>960021</v>
      </c>
      <c r="B347" t="s">
        <v>0</v>
      </c>
      <c r="C347">
        <v>1</v>
      </c>
      <c r="D347">
        <v>9.99</v>
      </c>
      <c r="E347">
        <v>0.1</v>
      </c>
      <c r="F347">
        <v>0.12</v>
      </c>
      <c r="G347">
        <v>3.63</v>
      </c>
      <c r="H347">
        <v>0.5</v>
      </c>
      <c r="I347">
        <v>1.07</v>
      </c>
      <c r="J347">
        <v>0.74</v>
      </c>
      <c r="K347">
        <v>0.24</v>
      </c>
      <c r="L347">
        <v>0.17</v>
      </c>
      <c r="M347">
        <v>0.15</v>
      </c>
      <c r="N347">
        <v>0.1</v>
      </c>
      <c r="O347">
        <v>0.25</v>
      </c>
      <c r="P347" t="s">
        <v>1</v>
      </c>
      <c r="Q347" t="s">
        <v>1</v>
      </c>
    </row>
    <row r="348" spans="1:29" x14ac:dyDescent="0.3">
      <c r="A348">
        <v>960022</v>
      </c>
      <c r="B348" t="s">
        <v>0</v>
      </c>
      <c r="C348">
        <v>1</v>
      </c>
      <c r="D348">
        <v>9.99</v>
      </c>
      <c r="E348">
        <v>0.1</v>
      </c>
      <c r="F348">
        <v>0.12</v>
      </c>
      <c r="G348">
        <v>3.63</v>
      </c>
      <c r="H348">
        <v>0.5</v>
      </c>
      <c r="I348">
        <v>1.07</v>
      </c>
      <c r="J348">
        <v>0.74</v>
      </c>
      <c r="K348">
        <v>0.24</v>
      </c>
      <c r="L348">
        <v>0.17</v>
      </c>
      <c r="M348">
        <v>0.15</v>
      </c>
      <c r="N348">
        <v>0.1</v>
      </c>
      <c r="O348">
        <v>0.25</v>
      </c>
      <c r="P348" t="s">
        <v>1</v>
      </c>
      <c r="Q348" t="s">
        <v>1</v>
      </c>
    </row>
    <row r="349" spans="1:29" x14ac:dyDescent="0.3">
      <c r="A349">
        <v>960031</v>
      </c>
      <c r="B349" t="s">
        <v>0</v>
      </c>
      <c r="C349">
        <v>1</v>
      </c>
      <c r="D349">
        <v>6.6</v>
      </c>
      <c r="E349">
        <v>0.05</v>
      </c>
      <c r="F349">
        <v>0.155</v>
      </c>
      <c r="G349">
        <v>2</v>
      </c>
      <c r="H349">
        <v>0</v>
      </c>
      <c r="I349">
        <v>1.1299999999999999</v>
      </c>
      <c r="J349">
        <v>0.73399999999999999</v>
      </c>
      <c r="K349">
        <v>0.26</v>
      </c>
      <c r="L349">
        <v>0.16</v>
      </c>
      <c r="M349">
        <v>0.104</v>
      </c>
      <c r="N349">
        <v>0.19400000000000001</v>
      </c>
      <c r="O349">
        <v>0.68500000000000005</v>
      </c>
      <c r="P349" t="s">
        <v>1</v>
      </c>
      <c r="Q349" t="s">
        <v>1</v>
      </c>
    </row>
    <row r="350" spans="1:29" x14ac:dyDescent="0.3">
      <c r="A350">
        <v>960032</v>
      </c>
      <c r="B350" t="s">
        <v>0</v>
      </c>
      <c r="C350">
        <v>1</v>
      </c>
      <c r="D350">
        <v>6.6</v>
      </c>
      <c r="E350">
        <v>0.05</v>
      </c>
      <c r="F350">
        <v>0.155</v>
      </c>
      <c r="G350">
        <v>2</v>
      </c>
      <c r="H350">
        <v>0</v>
      </c>
      <c r="I350">
        <v>1.1299999999999999</v>
      </c>
      <c r="J350">
        <v>0.73399999999999999</v>
      </c>
      <c r="K350">
        <v>0.26</v>
      </c>
      <c r="L350">
        <v>0.16</v>
      </c>
      <c r="M350">
        <v>0.104</v>
      </c>
      <c r="N350">
        <v>0.19400000000000001</v>
      </c>
      <c r="O350">
        <v>0.68500000000000005</v>
      </c>
      <c r="P350" t="s">
        <v>1</v>
      </c>
      <c r="Q350" t="s">
        <v>1</v>
      </c>
    </row>
    <row r="351" spans="1:29" x14ac:dyDescent="0.3">
      <c r="A351">
        <v>960041</v>
      </c>
      <c r="B351" t="s">
        <v>0</v>
      </c>
      <c r="C351">
        <v>1</v>
      </c>
      <c r="D351">
        <v>6.87</v>
      </c>
      <c r="E351">
        <v>5.6000000000000001E-2</v>
      </c>
      <c r="F351">
        <v>7.0999999999999994E-2</v>
      </c>
      <c r="G351">
        <v>3.76</v>
      </c>
      <c r="H351">
        <v>0.5</v>
      </c>
      <c r="I351">
        <v>1.0429999999999999</v>
      </c>
      <c r="J351">
        <v>0.82</v>
      </c>
      <c r="K351">
        <v>0.47399999999999998</v>
      </c>
      <c r="L351">
        <v>0.22</v>
      </c>
      <c r="M351">
        <v>0.12</v>
      </c>
      <c r="N351">
        <v>7.4999999999999997E-2</v>
      </c>
      <c r="O351">
        <v>0.27200000000000002</v>
      </c>
      <c r="P351" t="s">
        <v>1</v>
      </c>
      <c r="Q351" t="s">
        <v>1</v>
      </c>
    </row>
    <row r="352" spans="1:29" x14ac:dyDescent="0.3">
      <c r="A352">
        <v>960042</v>
      </c>
      <c r="B352" t="s">
        <v>0</v>
      </c>
      <c r="C352">
        <v>1</v>
      </c>
      <c r="D352">
        <v>6.87</v>
      </c>
      <c r="E352">
        <v>5.6000000000000001E-2</v>
      </c>
      <c r="F352">
        <v>7.0999999999999994E-2</v>
      </c>
      <c r="G352">
        <v>3.76</v>
      </c>
      <c r="H352">
        <v>0.5</v>
      </c>
      <c r="I352">
        <v>1.0429999999999999</v>
      </c>
      <c r="J352">
        <v>0.82</v>
      </c>
      <c r="K352">
        <v>0.47399999999999998</v>
      </c>
      <c r="L352">
        <v>0.22</v>
      </c>
      <c r="M352">
        <v>0.12</v>
      </c>
      <c r="N352">
        <v>7.4999999999999997E-2</v>
      </c>
      <c r="O352">
        <v>0.27200000000000002</v>
      </c>
      <c r="P352" t="s">
        <v>1</v>
      </c>
      <c r="Q352" t="s">
        <v>1</v>
      </c>
    </row>
    <row r="353" spans="1:29" x14ac:dyDescent="0.3">
      <c r="A353">
        <v>960051</v>
      </c>
      <c r="B353" t="s">
        <v>0</v>
      </c>
      <c r="C353">
        <v>1</v>
      </c>
      <c r="D353">
        <v>7.2</v>
      </c>
      <c r="E353">
        <v>0.123</v>
      </c>
      <c r="F353">
        <v>7.4999999999999997E-2</v>
      </c>
      <c r="G353">
        <v>4.6769999999999996</v>
      </c>
      <c r="H353">
        <v>0</v>
      </c>
      <c r="I353">
        <v>0.87</v>
      </c>
      <c r="J353">
        <v>0.57999999999999996</v>
      </c>
      <c r="K353">
        <v>0.37</v>
      </c>
      <c r="L353">
        <v>0.22</v>
      </c>
      <c r="M353">
        <v>0.11600000000000001</v>
      </c>
      <c r="N353">
        <v>0.17799999999999999</v>
      </c>
      <c r="O353">
        <v>0.59199999999999997</v>
      </c>
      <c r="P353" t="s">
        <v>1</v>
      </c>
      <c r="Q353" t="s">
        <v>1</v>
      </c>
    </row>
    <row r="354" spans="1:29" x14ac:dyDescent="0.3">
      <c r="A354">
        <v>960052</v>
      </c>
      <c r="B354" t="s">
        <v>0</v>
      </c>
      <c r="C354">
        <v>1</v>
      </c>
      <c r="D354">
        <v>7.2</v>
      </c>
      <c r="E354">
        <v>0.123</v>
      </c>
      <c r="F354">
        <v>7.4999999999999997E-2</v>
      </c>
      <c r="G354">
        <v>4.6769999999999996</v>
      </c>
      <c r="H354">
        <v>0</v>
      </c>
      <c r="I354">
        <v>0.87</v>
      </c>
      <c r="J354">
        <v>0.57999999999999996</v>
      </c>
      <c r="K354">
        <v>0.37</v>
      </c>
      <c r="L354">
        <v>0.22</v>
      </c>
      <c r="M354">
        <v>0.11600000000000001</v>
      </c>
      <c r="N354">
        <v>0.17799999999999999</v>
      </c>
      <c r="O354">
        <v>0.59199999999999997</v>
      </c>
      <c r="P354" t="s">
        <v>1</v>
      </c>
      <c r="Q354" t="s">
        <v>1</v>
      </c>
    </row>
    <row r="355" spans="1:29" x14ac:dyDescent="0.3">
      <c r="A355">
        <v>960053</v>
      </c>
      <c r="B355" t="s">
        <v>0</v>
      </c>
      <c r="C355">
        <v>1</v>
      </c>
      <c r="D355">
        <v>7.2</v>
      </c>
      <c r="E355">
        <v>0.123</v>
      </c>
      <c r="F355">
        <v>7.4999999999999997E-2</v>
      </c>
      <c r="G355">
        <v>4.6769999999999996</v>
      </c>
      <c r="H355">
        <v>0</v>
      </c>
      <c r="I355">
        <v>0.87</v>
      </c>
      <c r="J355">
        <v>0.57999999999999996</v>
      </c>
      <c r="K355">
        <v>0.37</v>
      </c>
      <c r="L355">
        <v>0.22</v>
      </c>
      <c r="M355">
        <v>0.11600000000000001</v>
      </c>
      <c r="N355">
        <v>0.17799999999999999</v>
      </c>
      <c r="O355">
        <v>0.59199999999999997</v>
      </c>
      <c r="P355" t="s">
        <v>1</v>
      </c>
      <c r="Q355" t="s">
        <v>1</v>
      </c>
    </row>
    <row r="356" spans="1:29" x14ac:dyDescent="0.3">
      <c r="A356">
        <v>960061</v>
      </c>
      <c r="B356" t="s">
        <v>0</v>
      </c>
      <c r="C356">
        <v>1</v>
      </c>
      <c r="D356">
        <v>6.6</v>
      </c>
      <c r="E356">
        <v>0.05</v>
      </c>
      <c r="F356">
        <v>0.155</v>
      </c>
      <c r="G356">
        <v>2</v>
      </c>
      <c r="H356">
        <v>0</v>
      </c>
      <c r="I356">
        <v>1.1299999999999999</v>
      </c>
      <c r="J356">
        <v>0.73399999999999999</v>
      </c>
      <c r="K356">
        <v>0.26</v>
      </c>
      <c r="L356">
        <v>0.22</v>
      </c>
      <c r="M356">
        <v>0.104</v>
      </c>
      <c r="N356">
        <v>0.19400000000000001</v>
      </c>
      <c r="O356">
        <v>0.68500000000000005</v>
      </c>
      <c r="P356" t="s">
        <v>1</v>
      </c>
      <c r="Q356" t="s">
        <v>1</v>
      </c>
    </row>
    <row r="357" spans="1:29" x14ac:dyDescent="0.3">
      <c r="A357">
        <v>960071</v>
      </c>
      <c r="B357" t="s">
        <v>0</v>
      </c>
      <c r="C357">
        <v>1</v>
      </c>
      <c r="D357">
        <v>5</v>
      </c>
      <c r="E357">
        <v>0.05</v>
      </c>
      <c r="F357">
        <v>0.2</v>
      </c>
      <c r="G357">
        <v>5</v>
      </c>
      <c r="H357">
        <v>0</v>
      </c>
      <c r="I357">
        <v>1</v>
      </c>
      <c r="J357">
        <v>0.75</v>
      </c>
      <c r="K357">
        <v>0.4</v>
      </c>
      <c r="L357">
        <v>0.22</v>
      </c>
      <c r="M357">
        <v>0.1</v>
      </c>
      <c r="N357">
        <v>0.11</v>
      </c>
      <c r="O357">
        <v>0.62</v>
      </c>
      <c r="P357" t="s">
        <v>1</v>
      </c>
      <c r="Q357" t="s">
        <v>1</v>
      </c>
    </row>
    <row r="358" spans="1:29" x14ac:dyDescent="0.3">
      <c r="A358">
        <v>960072</v>
      </c>
      <c r="B358" t="s">
        <v>0</v>
      </c>
      <c r="C358">
        <v>1</v>
      </c>
      <c r="D358">
        <v>5</v>
      </c>
      <c r="E358">
        <v>0.05</v>
      </c>
      <c r="F358">
        <v>0.2</v>
      </c>
      <c r="G358">
        <v>5</v>
      </c>
      <c r="H358">
        <v>0</v>
      </c>
      <c r="I358">
        <v>1</v>
      </c>
      <c r="J358">
        <v>0.75</v>
      </c>
      <c r="K358">
        <v>0.4</v>
      </c>
      <c r="L358">
        <v>0.22</v>
      </c>
      <c r="M358">
        <v>0.1</v>
      </c>
      <c r="N358">
        <v>0.11</v>
      </c>
      <c r="O358">
        <v>0.62</v>
      </c>
      <c r="P358" t="s">
        <v>1</v>
      </c>
      <c r="Q358" t="s">
        <v>1</v>
      </c>
    </row>
    <row r="359" spans="1:29" x14ac:dyDescent="0.3">
      <c r="A359">
        <v>960073</v>
      </c>
      <c r="B359" t="s">
        <v>0</v>
      </c>
      <c r="C359">
        <v>1</v>
      </c>
      <c r="D359">
        <v>5</v>
      </c>
      <c r="E359">
        <v>0.05</v>
      </c>
      <c r="F359">
        <v>0.2</v>
      </c>
      <c r="G359">
        <v>5</v>
      </c>
      <c r="H359">
        <v>0</v>
      </c>
      <c r="I359">
        <v>1</v>
      </c>
      <c r="J359">
        <v>0.75</v>
      </c>
      <c r="K359">
        <v>0.4</v>
      </c>
      <c r="L359">
        <v>0.16</v>
      </c>
      <c r="M359">
        <v>0.1</v>
      </c>
      <c r="N359">
        <v>0.11</v>
      </c>
      <c r="O359">
        <v>0.62</v>
      </c>
      <c r="P359" t="s">
        <v>1</v>
      </c>
      <c r="Q359" t="s">
        <v>1</v>
      </c>
    </row>
    <row r="360" spans="1:29" s="2" customFormat="1" x14ac:dyDescent="0.3">
      <c r="A360" s="2">
        <v>960079</v>
      </c>
      <c r="B360" t="s">
        <v>0</v>
      </c>
      <c r="C360">
        <v>1</v>
      </c>
      <c r="D360">
        <v>5</v>
      </c>
      <c r="E360">
        <v>0.05</v>
      </c>
      <c r="F360">
        <v>0.2</v>
      </c>
      <c r="G360">
        <v>5</v>
      </c>
      <c r="H360">
        <v>0</v>
      </c>
      <c r="I360">
        <v>1</v>
      </c>
      <c r="J360">
        <v>0.75</v>
      </c>
      <c r="K360">
        <v>0.4</v>
      </c>
      <c r="L360">
        <v>0.16</v>
      </c>
      <c r="M360">
        <v>0.1</v>
      </c>
      <c r="N360">
        <v>0.11</v>
      </c>
      <c r="O360">
        <v>0.62</v>
      </c>
      <c r="P360" t="s">
        <v>1</v>
      </c>
      <c r="Q360" t="s">
        <v>1</v>
      </c>
      <c r="R360"/>
      <c r="S360"/>
      <c r="T360"/>
      <c r="U360"/>
      <c r="V360"/>
      <c r="W360"/>
      <c r="X360"/>
      <c r="Y360"/>
      <c r="Z360"/>
      <c r="AA360"/>
      <c r="AB360"/>
      <c r="AC360"/>
    </row>
    <row r="361" spans="1:29" x14ac:dyDescent="0.3">
      <c r="A361">
        <v>960081</v>
      </c>
      <c r="B361" t="s">
        <v>0</v>
      </c>
      <c r="C361">
        <v>1</v>
      </c>
      <c r="D361">
        <v>6.6</v>
      </c>
      <c r="E361">
        <v>0.05</v>
      </c>
      <c r="F361">
        <v>0.155</v>
      </c>
      <c r="G361">
        <v>2</v>
      </c>
      <c r="H361">
        <v>0</v>
      </c>
      <c r="I361">
        <v>1.1299999999999999</v>
      </c>
      <c r="J361">
        <v>0.73399999999999999</v>
      </c>
      <c r="K361">
        <v>0.26</v>
      </c>
      <c r="L361">
        <v>0.16</v>
      </c>
      <c r="M361">
        <v>0.104</v>
      </c>
      <c r="N361">
        <v>0.19400000000000001</v>
      </c>
      <c r="O361">
        <v>0.68500000000000005</v>
      </c>
      <c r="P361" t="s">
        <v>1</v>
      </c>
      <c r="Q361" t="s">
        <v>1</v>
      </c>
    </row>
    <row r="362" spans="1:29" x14ac:dyDescent="0.3">
      <c r="A362">
        <v>960082</v>
      </c>
      <c r="B362" t="s">
        <v>0</v>
      </c>
      <c r="C362">
        <v>1</v>
      </c>
      <c r="D362">
        <v>6.6</v>
      </c>
      <c r="E362">
        <v>0.05</v>
      </c>
      <c r="F362">
        <v>0.155</v>
      </c>
      <c r="G362">
        <v>2</v>
      </c>
      <c r="H362">
        <v>0</v>
      </c>
      <c r="I362">
        <v>1.1299999999999999</v>
      </c>
      <c r="J362">
        <v>0.73399999999999999</v>
      </c>
      <c r="K362">
        <v>0.26</v>
      </c>
      <c r="L362">
        <v>0.16</v>
      </c>
      <c r="M362">
        <v>0.104</v>
      </c>
      <c r="N362">
        <v>0.19400000000000001</v>
      </c>
      <c r="O362">
        <v>0.68500000000000005</v>
      </c>
      <c r="P362" t="s">
        <v>1</v>
      </c>
      <c r="Q362" t="s">
        <v>1</v>
      </c>
    </row>
    <row r="363" spans="1:29" s="2" customFormat="1" x14ac:dyDescent="0.3">
      <c r="A363" s="2">
        <v>960093</v>
      </c>
      <c r="B363" t="s">
        <v>0</v>
      </c>
      <c r="C363">
        <v>1</v>
      </c>
      <c r="D363">
        <v>6.6</v>
      </c>
      <c r="E363">
        <v>0.05</v>
      </c>
      <c r="F363">
        <v>0.155</v>
      </c>
      <c r="G363">
        <v>2</v>
      </c>
      <c r="H363">
        <v>0</v>
      </c>
      <c r="I363">
        <v>1.1299999999999999</v>
      </c>
      <c r="J363">
        <v>0.73399999999999999</v>
      </c>
      <c r="K363">
        <v>0.26</v>
      </c>
      <c r="L363">
        <v>0.22</v>
      </c>
      <c r="M363">
        <v>0.104</v>
      </c>
      <c r="N363">
        <v>0.19400000000000001</v>
      </c>
      <c r="O363">
        <v>0.68500000000000005</v>
      </c>
      <c r="P363" t="s">
        <v>1</v>
      </c>
      <c r="Q363" t="s">
        <v>1</v>
      </c>
      <c r="R363"/>
      <c r="S363"/>
      <c r="T363"/>
      <c r="U363"/>
      <c r="V363"/>
      <c r="W363"/>
      <c r="X363"/>
      <c r="Y363"/>
      <c r="Z363"/>
      <c r="AA363"/>
      <c r="AB363"/>
      <c r="AC363"/>
    </row>
    <row r="364" spans="1:29" s="2" customFormat="1" x14ac:dyDescent="0.3">
      <c r="A364" s="2">
        <v>960095</v>
      </c>
      <c r="B364" t="s">
        <v>0</v>
      </c>
      <c r="C364">
        <v>1</v>
      </c>
      <c r="D364">
        <v>6.6</v>
      </c>
      <c r="E364">
        <v>0.05</v>
      </c>
      <c r="F364">
        <v>0.155</v>
      </c>
      <c r="G364">
        <v>2</v>
      </c>
      <c r="H364">
        <v>0</v>
      </c>
      <c r="I364">
        <v>1.1299999999999999</v>
      </c>
      <c r="J364">
        <v>0.73399999999999999</v>
      </c>
      <c r="K364">
        <v>0.26</v>
      </c>
      <c r="L364">
        <v>0.22</v>
      </c>
      <c r="M364">
        <v>0.104</v>
      </c>
      <c r="N364">
        <v>0.19400000000000001</v>
      </c>
      <c r="O364">
        <v>0.68500000000000005</v>
      </c>
      <c r="P364" t="s">
        <v>1</v>
      </c>
      <c r="Q364" t="s">
        <v>1</v>
      </c>
      <c r="R364"/>
      <c r="S364"/>
      <c r="T364"/>
      <c r="U364"/>
      <c r="V364"/>
      <c r="W364"/>
      <c r="X364"/>
      <c r="Y364"/>
      <c r="Z364"/>
      <c r="AA364"/>
      <c r="AB364"/>
      <c r="AC364"/>
    </row>
    <row r="365" spans="1:29" s="2" customFormat="1" x14ac:dyDescent="0.3">
      <c r="A365" s="2">
        <v>960097</v>
      </c>
      <c r="B365" t="s">
        <v>0</v>
      </c>
      <c r="C365">
        <v>1</v>
      </c>
      <c r="D365">
        <v>6.6</v>
      </c>
      <c r="E365">
        <v>0.05</v>
      </c>
      <c r="F365">
        <v>0.155</v>
      </c>
      <c r="G365">
        <v>2</v>
      </c>
      <c r="H365">
        <v>0</v>
      </c>
      <c r="I365">
        <v>1.1299999999999999</v>
      </c>
      <c r="J365">
        <v>0.73399999999999999</v>
      </c>
      <c r="K365">
        <v>0.26</v>
      </c>
      <c r="L365">
        <v>0.22</v>
      </c>
      <c r="M365">
        <v>0.104</v>
      </c>
      <c r="N365">
        <v>0.19400000000000001</v>
      </c>
      <c r="O365">
        <v>0.68500000000000005</v>
      </c>
      <c r="P365" t="s">
        <v>1</v>
      </c>
      <c r="Q365" t="s">
        <v>1</v>
      </c>
      <c r="R365"/>
      <c r="S365"/>
      <c r="T365"/>
      <c r="U365"/>
      <c r="V365"/>
      <c r="W365"/>
      <c r="X365"/>
      <c r="Y365"/>
      <c r="Z365"/>
      <c r="AA365"/>
      <c r="AB365"/>
      <c r="AC365"/>
    </row>
    <row r="366" spans="1:29" s="2" customFormat="1" x14ac:dyDescent="0.3">
      <c r="A366" s="2">
        <v>960099</v>
      </c>
      <c r="B366" t="s">
        <v>0</v>
      </c>
      <c r="C366">
        <v>1</v>
      </c>
      <c r="D366">
        <v>6.6</v>
      </c>
      <c r="E366">
        <v>0.05</v>
      </c>
      <c r="F366">
        <v>0.155</v>
      </c>
      <c r="G366">
        <v>2</v>
      </c>
      <c r="H366">
        <v>0</v>
      </c>
      <c r="I366">
        <v>1.1299999999999999</v>
      </c>
      <c r="J366">
        <v>0.73399999999999999</v>
      </c>
      <c r="K366">
        <v>0.26</v>
      </c>
      <c r="L366">
        <v>0.22</v>
      </c>
      <c r="M366">
        <v>0.104</v>
      </c>
      <c r="N366">
        <v>0.19400000000000001</v>
      </c>
      <c r="O366">
        <v>0.68500000000000005</v>
      </c>
      <c r="P366" t="s">
        <v>1</v>
      </c>
      <c r="Q366" t="s">
        <v>1</v>
      </c>
      <c r="R366"/>
      <c r="S366"/>
      <c r="T366"/>
      <c r="U366"/>
      <c r="V366"/>
      <c r="W366"/>
      <c r="X366"/>
      <c r="Y366"/>
      <c r="Z366"/>
      <c r="AA366"/>
      <c r="AB366"/>
      <c r="AC366"/>
    </row>
    <row r="367" spans="1:29" s="2" customFormat="1" x14ac:dyDescent="0.3">
      <c r="A367" s="2">
        <v>960100</v>
      </c>
      <c r="B367" t="s">
        <v>0</v>
      </c>
      <c r="C367">
        <v>1</v>
      </c>
      <c r="D367">
        <v>5</v>
      </c>
      <c r="E367">
        <v>0.05</v>
      </c>
      <c r="F367">
        <v>0.2</v>
      </c>
      <c r="G367">
        <v>5</v>
      </c>
      <c r="H367">
        <v>0</v>
      </c>
      <c r="I367">
        <v>1</v>
      </c>
      <c r="J367">
        <v>0.75</v>
      </c>
      <c r="K367">
        <v>0.4</v>
      </c>
      <c r="L367">
        <v>0.16</v>
      </c>
      <c r="M367">
        <v>0.1</v>
      </c>
      <c r="N367">
        <v>0.11</v>
      </c>
      <c r="O367">
        <v>0.62</v>
      </c>
      <c r="P367" t="s">
        <v>1</v>
      </c>
      <c r="Q367" t="s">
        <v>1</v>
      </c>
      <c r="R367"/>
      <c r="S367"/>
      <c r="T367"/>
      <c r="U367"/>
      <c r="V367"/>
      <c r="W367"/>
      <c r="X367"/>
      <c r="Y367"/>
      <c r="Z367"/>
      <c r="AA367"/>
      <c r="AB367"/>
      <c r="AC367"/>
    </row>
    <row r="368" spans="1:29" x14ac:dyDescent="0.3">
      <c r="A368">
        <v>960111</v>
      </c>
      <c r="B368" t="s">
        <v>0</v>
      </c>
      <c r="C368">
        <v>1</v>
      </c>
      <c r="D368">
        <v>6.87</v>
      </c>
      <c r="E368">
        <v>5.6000000000000001E-2</v>
      </c>
      <c r="F368">
        <v>7.0999999999999994E-2</v>
      </c>
      <c r="G368">
        <v>3.76</v>
      </c>
      <c r="H368">
        <v>0.5</v>
      </c>
      <c r="I368">
        <v>1.0429999999999999</v>
      </c>
      <c r="J368">
        <v>0.82</v>
      </c>
      <c r="K368">
        <v>0.47399999999999998</v>
      </c>
      <c r="L368">
        <v>0.27</v>
      </c>
      <c r="M368">
        <v>0.12</v>
      </c>
      <c r="N368">
        <v>7.4999999999999997E-2</v>
      </c>
      <c r="O368">
        <v>0.27200000000000002</v>
      </c>
      <c r="P368" t="s">
        <v>1</v>
      </c>
      <c r="Q368" t="s">
        <v>1</v>
      </c>
    </row>
    <row r="369" spans="1:29" x14ac:dyDescent="0.3">
      <c r="A369">
        <v>960112</v>
      </c>
      <c r="B369" t="s">
        <v>0</v>
      </c>
      <c r="C369">
        <v>1</v>
      </c>
      <c r="D369">
        <v>6.87</v>
      </c>
      <c r="E369">
        <v>5.6000000000000001E-2</v>
      </c>
      <c r="F369">
        <v>7.0999999999999994E-2</v>
      </c>
      <c r="G369">
        <v>3.76</v>
      </c>
      <c r="H369">
        <v>0.5</v>
      </c>
      <c r="I369">
        <v>1.0429999999999999</v>
      </c>
      <c r="J369">
        <v>0.82</v>
      </c>
      <c r="K369">
        <v>0.47399999999999998</v>
      </c>
      <c r="L369">
        <v>0.27</v>
      </c>
      <c r="M369">
        <v>0.12</v>
      </c>
      <c r="N369">
        <v>7.4999999999999997E-2</v>
      </c>
      <c r="O369">
        <v>0.27200000000000002</v>
      </c>
      <c r="P369" t="s">
        <v>1</v>
      </c>
      <c r="Q369" t="s">
        <v>1</v>
      </c>
    </row>
    <row r="370" spans="1:29" x14ac:dyDescent="0.3">
      <c r="A370">
        <v>960121</v>
      </c>
      <c r="B370" t="s">
        <v>0</v>
      </c>
      <c r="C370">
        <v>1</v>
      </c>
      <c r="D370">
        <v>6.6</v>
      </c>
      <c r="E370">
        <v>0.05</v>
      </c>
      <c r="F370">
        <v>0.155</v>
      </c>
      <c r="G370">
        <v>2</v>
      </c>
      <c r="H370">
        <v>0</v>
      </c>
      <c r="I370">
        <v>1.1299999999999999</v>
      </c>
      <c r="J370">
        <v>0.73399999999999999</v>
      </c>
      <c r="K370">
        <v>0.26</v>
      </c>
      <c r="L370">
        <v>0.16</v>
      </c>
      <c r="M370">
        <v>0.104</v>
      </c>
      <c r="N370">
        <v>0.19400000000000001</v>
      </c>
      <c r="O370">
        <v>0.68500000000000005</v>
      </c>
      <c r="P370" t="s">
        <v>1</v>
      </c>
      <c r="Q370" t="s">
        <v>1</v>
      </c>
    </row>
    <row r="371" spans="1:29" x14ac:dyDescent="0.3">
      <c r="A371">
        <v>960122</v>
      </c>
      <c r="B371" t="s">
        <v>0</v>
      </c>
      <c r="C371">
        <v>1</v>
      </c>
      <c r="D371">
        <v>6.6</v>
      </c>
      <c r="E371">
        <v>0.05</v>
      </c>
      <c r="F371">
        <v>0.155</v>
      </c>
      <c r="G371">
        <v>2</v>
      </c>
      <c r="H371">
        <v>0</v>
      </c>
      <c r="I371">
        <v>1.1299999999999999</v>
      </c>
      <c r="J371">
        <v>0.73399999999999999</v>
      </c>
      <c r="K371">
        <v>0.26</v>
      </c>
      <c r="L371">
        <v>0.16</v>
      </c>
      <c r="M371">
        <v>0.104</v>
      </c>
      <c r="N371">
        <v>0.19400000000000001</v>
      </c>
      <c r="O371">
        <v>0.68500000000000005</v>
      </c>
      <c r="P371" t="s">
        <v>1</v>
      </c>
      <c r="Q371" t="s">
        <v>1</v>
      </c>
    </row>
    <row r="372" spans="1:29" x14ac:dyDescent="0.3">
      <c r="A372">
        <v>960131</v>
      </c>
      <c r="B372" t="s">
        <v>0</v>
      </c>
      <c r="C372">
        <v>1</v>
      </c>
      <c r="D372">
        <v>6.6</v>
      </c>
      <c r="E372">
        <v>0.05</v>
      </c>
      <c r="F372">
        <v>0.155</v>
      </c>
      <c r="G372">
        <v>2</v>
      </c>
      <c r="H372">
        <v>0</v>
      </c>
      <c r="I372">
        <v>1.1299999999999999</v>
      </c>
      <c r="J372">
        <v>0.73399999999999999</v>
      </c>
      <c r="K372">
        <v>0.26</v>
      </c>
      <c r="L372">
        <v>0.28000000000000003</v>
      </c>
      <c r="M372">
        <v>0.104</v>
      </c>
      <c r="N372">
        <v>0.19400000000000001</v>
      </c>
      <c r="O372">
        <v>0.68500000000000005</v>
      </c>
      <c r="P372" t="s">
        <v>1</v>
      </c>
      <c r="Q372" t="s">
        <v>1</v>
      </c>
    </row>
    <row r="373" spans="1:29" x14ac:dyDescent="0.3">
      <c r="A373">
        <v>960132</v>
      </c>
      <c r="B373" t="s">
        <v>0</v>
      </c>
      <c r="C373">
        <v>1</v>
      </c>
      <c r="D373">
        <v>6.6</v>
      </c>
      <c r="E373">
        <v>0.05</v>
      </c>
      <c r="F373">
        <v>0.155</v>
      </c>
      <c r="G373">
        <v>2</v>
      </c>
      <c r="H373">
        <v>0</v>
      </c>
      <c r="I373">
        <v>1.1299999999999999</v>
      </c>
      <c r="J373">
        <v>0.73399999999999999</v>
      </c>
      <c r="K373">
        <v>0.26</v>
      </c>
      <c r="L373">
        <v>0.28000000000000003</v>
      </c>
      <c r="M373">
        <v>0.104</v>
      </c>
      <c r="N373">
        <v>0.19400000000000001</v>
      </c>
      <c r="O373">
        <v>0.68500000000000005</v>
      </c>
      <c r="P373" t="s">
        <v>1</v>
      </c>
      <c r="Q373" t="s">
        <v>1</v>
      </c>
    </row>
    <row r="374" spans="1:29" x14ac:dyDescent="0.3">
      <c r="A374">
        <v>960211</v>
      </c>
      <c r="B374" t="s">
        <v>0</v>
      </c>
      <c r="C374">
        <v>1</v>
      </c>
      <c r="D374">
        <v>6.6</v>
      </c>
      <c r="E374">
        <v>0.05</v>
      </c>
      <c r="F374">
        <v>0.155</v>
      </c>
      <c r="G374">
        <v>2</v>
      </c>
      <c r="H374">
        <v>0</v>
      </c>
      <c r="I374">
        <v>1.1299999999999999</v>
      </c>
      <c r="J374">
        <v>0.73399999999999999</v>
      </c>
      <c r="K374">
        <v>0.26</v>
      </c>
      <c r="L374">
        <v>0.2</v>
      </c>
      <c r="M374">
        <v>0.104</v>
      </c>
      <c r="N374">
        <v>0.19400000000000001</v>
      </c>
      <c r="O374">
        <v>0.68500000000000005</v>
      </c>
      <c r="P374" t="s">
        <v>1</v>
      </c>
      <c r="Q374" t="s">
        <v>1</v>
      </c>
    </row>
    <row r="375" spans="1:29" x14ac:dyDescent="0.3">
      <c r="A375">
        <v>960212</v>
      </c>
      <c r="B375" t="s">
        <v>0</v>
      </c>
      <c r="C375">
        <v>1</v>
      </c>
      <c r="D375">
        <v>6.6</v>
      </c>
      <c r="E375">
        <v>0.05</v>
      </c>
      <c r="F375">
        <v>0.155</v>
      </c>
      <c r="G375">
        <v>2</v>
      </c>
      <c r="H375">
        <v>0</v>
      </c>
      <c r="I375">
        <v>1.1299999999999999</v>
      </c>
      <c r="J375">
        <v>0.73399999999999999</v>
      </c>
      <c r="K375">
        <v>0.26</v>
      </c>
      <c r="L375">
        <v>0.2</v>
      </c>
      <c r="M375">
        <v>0.104</v>
      </c>
      <c r="N375">
        <v>0.19400000000000001</v>
      </c>
      <c r="O375">
        <v>0.68500000000000005</v>
      </c>
      <c r="P375" t="s">
        <v>1</v>
      </c>
      <c r="Q375" t="s">
        <v>1</v>
      </c>
    </row>
    <row r="376" spans="1:29" x14ac:dyDescent="0.3">
      <c r="A376">
        <v>960221</v>
      </c>
      <c r="B376" t="s">
        <v>0</v>
      </c>
      <c r="C376">
        <v>1</v>
      </c>
      <c r="D376">
        <v>7.2</v>
      </c>
      <c r="E376">
        <v>0.123</v>
      </c>
      <c r="F376">
        <v>7.4999999999999997E-2</v>
      </c>
      <c r="G376">
        <v>4.6769999999999996</v>
      </c>
      <c r="H376">
        <v>0</v>
      </c>
      <c r="I376">
        <v>0.87</v>
      </c>
      <c r="J376">
        <v>0.57999999999999996</v>
      </c>
      <c r="K376">
        <v>0.27</v>
      </c>
      <c r="L376">
        <v>0.28000000000000003</v>
      </c>
      <c r="M376">
        <v>0.11600000000000001</v>
      </c>
      <c r="N376">
        <v>0.17799999999999999</v>
      </c>
      <c r="O376">
        <v>0.59199999999999997</v>
      </c>
      <c r="P376" t="s">
        <v>1</v>
      </c>
      <c r="Q376" t="s">
        <v>1</v>
      </c>
    </row>
    <row r="377" spans="1:29" x14ac:dyDescent="0.3">
      <c r="A377">
        <v>960222</v>
      </c>
      <c r="B377" t="s">
        <v>0</v>
      </c>
      <c r="C377">
        <v>1</v>
      </c>
      <c r="D377">
        <v>7.2</v>
      </c>
      <c r="E377">
        <v>0.123</v>
      </c>
      <c r="F377">
        <v>7.4999999999999997E-2</v>
      </c>
      <c r="G377">
        <v>4.6769999999999996</v>
      </c>
      <c r="H377">
        <v>0</v>
      </c>
      <c r="I377">
        <v>0.87</v>
      </c>
      <c r="J377">
        <v>0.57999999999999996</v>
      </c>
      <c r="K377">
        <v>0.27</v>
      </c>
      <c r="L377">
        <v>0.28000000000000003</v>
      </c>
      <c r="M377">
        <v>0.11600000000000001</v>
      </c>
      <c r="N377">
        <v>0.17799999999999999</v>
      </c>
      <c r="O377">
        <v>0.59199999999999997</v>
      </c>
      <c r="P377" t="s">
        <v>1</v>
      </c>
      <c r="Q377" t="s">
        <v>1</v>
      </c>
    </row>
    <row r="378" spans="1:29" x14ac:dyDescent="0.3">
      <c r="A378">
        <v>961011</v>
      </c>
      <c r="B378" t="s">
        <v>0</v>
      </c>
      <c r="C378">
        <v>1</v>
      </c>
      <c r="D378">
        <v>6.6</v>
      </c>
      <c r="E378">
        <v>0.05</v>
      </c>
      <c r="F378">
        <v>0.155</v>
      </c>
      <c r="G378">
        <v>2</v>
      </c>
      <c r="H378">
        <v>0</v>
      </c>
      <c r="I378">
        <v>1.1299999999999999</v>
      </c>
      <c r="J378">
        <v>0.73399999999999999</v>
      </c>
      <c r="K378">
        <v>0.26</v>
      </c>
      <c r="L378">
        <v>0.16</v>
      </c>
      <c r="M378">
        <v>0.104</v>
      </c>
      <c r="N378">
        <v>0.19400000000000001</v>
      </c>
      <c r="O378">
        <v>0.68500000000000005</v>
      </c>
      <c r="P378" t="s">
        <v>1</v>
      </c>
      <c r="Q378" t="s">
        <v>1</v>
      </c>
    </row>
    <row r="379" spans="1:29" x14ac:dyDescent="0.3">
      <c r="A379">
        <v>961012</v>
      </c>
      <c r="B379" t="s">
        <v>0</v>
      </c>
      <c r="C379">
        <v>1</v>
      </c>
      <c r="D379">
        <v>6.6</v>
      </c>
      <c r="E379">
        <v>0.05</v>
      </c>
      <c r="F379">
        <v>0.155</v>
      </c>
      <c r="G379">
        <v>2</v>
      </c>
      <c r="H379">
        <v>0</v>
      </c>
      <c r="I379">
        <v>1.1299999999999999</v>
      </c>
      <c r="J379">
        <v>0.73399999999999999</v>
      </c>
      <c r="K379">
        <v>0.26</v>
      </c>
      <c r="L379">
        <v>0.16</v>
      </c>
      <c r="M379">
        <v>0.104</v>
      </c>
      <c r="N379">
        <v>0.19400000000000001</v>
      </c>
      <c r="O379">
        <v>0.68500000000000005</v>
      </c>
      <c r="P379" t="s">
        <v>1</v>
      </c>
      <c r="Q379" t="s">
        <v>1</v>
      </c>
    </row>
    <row r="380" spans="1:29" x14ac:dyDescent="0.3">
      <c r="A380">
        <v>961021</v>
      </c>
      <c r="B380" t="s">
        <v>0</v>
      </c>
      <c r="C380">
        <v>1</v>
      </c>
      <c r="D380">
        <v>7.2</v>
      </c>
      <c r="E380">
        <v>0.123</v>
      </c>
      <c r="F380">
        <v>7.4999999999999997E-2</v>
      </c>
      <c r="G380">
        <v>4.6769999999999996</v>
      </c>
      <c r="H380">
        <v>0</v>
      </c>
      <c r="I380">
        <v>0.87</v>
      </c>
      <c r="J380">
        <v>0.57999999999999996</v>
      </c>
      <c r="K380">
        <v>0.27</v>
      </c>
      <c r="L380">
        <v>0.2</v>
      </c>
      <c r="M380">
        <v>0.11600000000000001</v>
      </c>
      <c r="N380">
        <v>0.17799999999999999</v>
      </c>
      <c r="O380">
        <v>0.59199999999999997</v>
      </c>
      <c r="P380" t="s">
        <v>1</v>
      </c>
      <c r="Q380" t="s">
        <v>1</v>
      </c>
    </row>
    <row r="381" spans="1:29" x14ac:dyDescent="0.3">
      <c r="A381">
        <v>961022</v>
      </c>
      <c r="B381" t="s">
        <v>0</v>
      </c>
      <c r="C381">
        <v>1</v>
      </c>
      <c r="D381">
        <v>7.2</v>
      </c>
      <c r="E381">
        <v>0.123</v>
      </c>
      <c r="F381">
        <v>7.4999999999999997E-2</v>
      </c>
      <c r="G381">
        <v>4.6769999999999996</v>
      </c>
      <c r="H381">
        <v>0</v>
      </c>
      <c r="I381">
        <v>0.87</v>
      </c>
      <c r="J381">
        <v>0.57999999999999996</v>
      </c>
      <c r="K381">
        <v>0.27</v>
      </c>
      <c r="L381">
        <v>0.2</v>
      </c>
      <c r="M381">
        <v>0.11600000000000001</v>
      </c>
      <c r="N381">
        <v>0.17799999999999999</v>
      </c>
      <c r="O381">
        <v>0.59199999999999997</v>
      </c>
      <c r="P381" t="s">
        <v>1</v>
      </c>
      <c r="Q381" t="s">
        <v>1</v>
      </c>
    </row>
    <row r="382" spans="1:29" s="2" customFormat="1" x14ac:dyDescent="0.3">
      <c r="A382" s="2">
        <v>961022</v>
      </c>
      <c r="B382" t="s">
        <v>0</v>
      </c>
      <c r="C382">
        <v>2</v>
      </c>
      <c r="D382">
        <v>7.2</v>
      </c>
      <c r="E382">
        <v>0.123</v>
      </c>
      <c r="F382">
        <v>7.4999999999999997E-2</v>
      </c>
      <c r="G382">
        <v>4.6769999999999996</v>
      </c>
      <c r="H382">
        <v>0</v>
      </c>
      <c r="I382">
        <v>0.87</v>
      </c>
      <c r="J382">
        <v>0.57999999999999996</v>
      </c>
      <c r="K382">
        <v>0.27</v>
      </c>
      <c r="L382">
        <v>0.2</v>
      </c>
      <c r="M382">
        <v>0.11600000000000001</v>
      </c>
      <c r="N382">
        <v>0.17799999999999999</v>
      </c>
      <c r="O382">
        <v>0.59199999999999997</v>
      </c>
      <c r="P382" t="s">
        <v>1</v>
      </c>
      <c r="Q382" t="s">
        <v>1</v>
      </c>
      <c r="R382"/>
      <c r="S382"/>
      <c r="T382"/>
      <c r="U382"/>
      <c r="V382"/>
      <c r="W382"/>
      <c r="X382"/>
      <c r="Y382"/>
      <c r="Z382"/>
      <c r="AA382"/>
      <c r="AB382"/>
      <c r="AC382"/>
    </row>
    <row r="383" spans="1:29" x14ac:dyDescent="0.3">
      <c r="A383">
        <v>962011</v>
      </c>
      <c r="B383" t="s">
        <v>2</v>
      </c>
      <c r="C383">
        <v>1</v>
      </c>
      <c r="D383">
        <v>4</v>
      </c>
      <c r="E383">
        <v>0.04</v>
      </c>
      <c r="F383">
        <v>0.5</v>
      </c>
      <c r="G383">
        <v>7.0000000000000007E-2</v>
      </c>
      <c r="H383">
        <v>2.8</v>
      </c>
      <c r="I383">
        <v>0</v>
      </c>
      <c r="J383">
        <v>1.8</v>
      </c>
      <c r="K383">
        <v>1.75</v>
      </c>
      <c r="L383">
        <v>0.3</v>
      </c>
      <c r="M383">
        <v>0.65</v>
      </c>
      <c r="N383">
        <v>0.25600000000000001</v>
      </c>
      <c r="O383">
        <v>0.15</v>
      </c>
      <c r="P383">
        <v>5.7000000000000002E-2</v>
      </c>
      <c r="Q383">
        <v>0.33</v>
      </c>
      <c r="R383" t="s">
        <v>1</v>
      </c>
      <c r="S383" t="s">
        <v>1</v>
      </c>
    </row>
    <row r="384" spans="1:29" x14ac:dyDescent="0.3">
      <c r="A384">
        <v>962012</v>
      </c>
      <c r="B384" t="s">
        <v>2</v>
      </c>
      <c r="C384">
        <v>1</v>
      </c>
      <c r="D384">
        <v>4</v>
      </c>
      <c r="E384">
        <v>0.04</v>
      </c>
      <c r="F384">
        <v>0.5</v>
      </c>
      <c r="G384">
        <v>7.0000000000000007E-2</v>
      </c>
      <c r="H384">
        <v>2.8</v>
      </c>
      <c r="I384">
        <v>0</v>
      </c>
      <c r="J384">
        <v>1.8</v>
      </c>
      <c r="K384">
        <v>1.75</v>
      </c>
      <c r="L384">
        <v>0.3</v>
      </c>
      <c r="M384">
        <v>0.65</v>
      </c>
      <c r="N384">
        <v>0.25600000000000001</v>
      </c>
      <c r="O384">
        <v>0.15</v>
      </c>
      <c r="P384">
        <v>5.7000000000000002E-2</v>
      </c>
      <c r="Q384">
        <v>0.33</v>
      </c>
      <c r="R384" t="s">
        <v>1</v>
      </c>
      <c r="S384" t="s">
        <v>1</v>
      </c>
    </row>
    <row r="385" spans="1:19" x14ac:dyDescent="0.3">
      <c r="A385">
        <v>962021</v>
      </c>
      <c r="B385" t="s">
        <v>2</v>
      </c>
      <c r="C385">
        <v>1</v>
      </c>
      <c r="D385">
        <v>4</v>
      </c>
      <c r="E385">
        <v>0.04</v>
      </c>
      <c r="F385">
        <v>0.5</v>
      </c>
      <c r="G385">
        <v>7.0000000000000007E-2</v>
      </c>
      <c r="H385">
        <v>2.8</v>
      </c>
      <c r="I385">
        <v>0</v>
      </c>
      <c r="J385">
        <v>1.8</v>
      </c>
      <c r="K385">
        <v>1.75</v>
      </c>
      <c r="L385">
        <v>0.3</v>
      </c>
      <c r="M385">
        <v>0.65</v>
      </c>
      <c r="N385">
        <v>0.25600000000000001</v>
      </c>
      <c r="O385">
        <v>0.15</v>
      </c>
      <c r="P385">
        <v>5.7000000000000002E-2</v>
      </c>
      <c r="Q385">
        <v>0.33</v>
      </c>
      <c r="R385" t="s">
        <v>1</v>
      </c>
      <c r="S385" t="s">
        <v>1</v>
      </c>
    </row>
    <row r="386" spans="1:19" x14ac:dyDescent="0.3">
      <c r="A386">
        <v>962022</v>
      </c>
      <c r="B386" t="s">
        <v>2</v>
      </c>
      <c r="C386">
        <v>1</v>
      </c>
      <c r="D386">
        <v>4</v>
      </c>
      <c r="E386">
        <v>0.04</v>
      </c>
      <c r="F386">
        <v>0.5</v>
      </c>
      <c r="G386">
        <v>7.0000000000000007E-2</v>
      </c>
      <c r="H386">
        <v>2.8</v>
      </c>
      <c r="I386">
        <v>0</v>
      </c>
      <c r="J386">
        <v>1.8</v>
      </c>
      <c r="K386">
        <v>1.75</v>
      </c>
      <c r="L386">
        <v>0.3</v>
      </c>
      <c r="M386">
        <v>0.65</v>
      </c>
      <c r="N386">
        <v>0.25600000000000001</v>
      </c>
      <c r="O386">
        <v>0.15</v>
      </c>
      <c r="P386">
        <v>5.7000000000000002E-2</v>
      </c>
      <c r="Q386">
        <v>0.33</v>
      </c>
      <c r="R386" t="s">
        <v>1</v>
      </c>
      <c r="S386" t="s">
        <v>1</v>
      </c>
    </row>
    <row r="387" spans="1:19" x14ac:dyDescent="0.3">
      <c r="A387">
        <v>970011</v>
      </c>
      <c r="B387" t="s">
        <v>0</v>
      </c>
      <c r="C387">
        <v>1</v>
      </c>
      <c r="D387">
        <v>6.6</v>
      </c>
      <c r="E387">
        <v>0.05</v>
      </c>
      <c r="F387">
        <v>0.155</v>
      </c>
      <c r="G387">
        <v>2</v>
      </c>
      <c r="H387">
        <v>0</v>
      </c>
      <c r="I387">
        <v>1.1299999999999999</v>
      </c>
      <c r="J387">
        <v>0.73399999999999999</v>
      </c>
      <c r="K387">
        <v>0.26</v>
      </c>
      <c r="L387">
        <v>0.17199999999999999</v>
      </c>
      <c r="M387">
        <v>0.104</v>
      </c>
      <c r="N387">
        <v>0.19400000000000001</v>
      </c>
      <c r="O387">
        <v>0.68500000000000005</v>
      </c>
      <c r="P387" t="s">
        <v>1</v>
      </c>
      <c r="Q387" t="s">
        <v>1</v>
      </c>
    </row>
    <row r="388" spans="1:19" x14ac:dyDescent="0.3">
      <c r="A388">
        <v>970012</v>
      </c>
      <c r="B388" t="s">
        <v>0</v>
      </c>
      <c r="C388">
        <v>1</v>
      </c>
      <c r="D388">
        <v>6.6</v>
      </c>
      <c r="E388">
        <v>0.05</v>
      </c>
      <c r="F388">
        <v>0.155</v>
      </c>
      <c r="G388">
        <v>2</v>
      </c>
      <c r="H388">
        <v>0</v>
      </c>
      <c r="I388">
        <v>1.1299999999999999</v>
      </c>
      <c r="J388">
        <v>0.73399999999999999</v>
      </c>
      <c r="K388">
        <v>0.26</v>
      </c>
      <c r="L388">
        <v>0.17199999999999999</v>
      </c>
      <c r="M388">
        <v>0.104</v>
      </c>
      <c r="N388">
        <v>0.19400000000000001</v>
      </c>
      <c r="O388">
        <v>0.68500000000000005</v>
      </c>
      <c r="P388" t="s">
        <v>1</v>
      </c>
      <c r="Q388" t="s">
        <v>1</v>
      </c>
    </row>
    <row r="389" spans="1:19" x14ac:dyDescent="0.3">
      <c r="A389">
        <v>970013</v>
      </c>
      <c r="B389" t="s">
        <v>0</v>
      </c>
      <c r="C389">
        <v>1</v>
      </c>
      <c r="D389">
        <v>6.6</v>
      </c>
      <c r="E389">
        <v>0.05</v>
      </c>
      <c r="F389">
        <v>0.155</v>
      </c>
      <c r="G389">
        <v>2</v>
      </c>
      <c r="H389">
        <v>0</v>
      </c>
      <c r="I389">
        <v>1.1299999999999999</v>
      </c>
      <c r="J389">
        <v>0.73399999999999999</v>
      </c>
      <c r="K389">
        <v>0.26</v>
      </c>
      <c r="L389">
        <v>0.17199999999999999</v>
      </c>
      <c r="M389">
        <v>0.104</v>
      </c>
      <c r="N389">
        <v>0.19400000000000001</v>
      </c>
      <c r="O389">
        <v>0.68500000000000005</v>
      </c>
      <c r="P389" t="s">
        <v>1</v>
      </c>
      <c r="Q389" t="s">
        <v>1</v>
      </c>
    </row>
    <row r="390" spans="1:19" x14ac:dyDescent="0.3">
      <c r="A390">
        <v>970014</v>
      </c>
      <c r="B390" t="s">
        <v>0</v>
      </c>
      <c r="C390">
        <v>1</v>
      </c>
      <c r="D390">
        <v>6.6</v>
      </c>
      <c r="E390">
        <v>0.05</v>
      </c>
      <c r="F390">
        <v>0.155</v>
      </c>
      <c r="G390">
        <v>2</v>
      </c>
      <c r="H390">
        <v>0</v>
      </c>
      <c r="I390">
        <v>1.1299999999999999</v>
      </c>
      <c r="J390">
        <v>0.73399999999999999</v>
      </c>
      <c r="K390">
        <v>0.26</v>
      </c>
      <c r="L390">
        <v>0.17199999999999999</v>
      </c>
      <c r="M390">
        <v>0.104</v>
      </c>
      <c r="N390">
        <v>0.19400000000000001</v>
      </c>
      <c r="O390">
        <v>0.68500000000000005</v>
      </c>
      <c r="P390" t="s">
        <v>1</v>
      </c>
      <c r="Q390" t="s">
        <v>1</v>
      </c>
    </row>
    <row r="391" spans="1:19" x14ac:dyDescent="0.3">
      <c r="A391">
        <v>970021</v>
      </c>
      <c r="B391" t="s">
        <v>0</v>
      </c>
      <c r="C391">
        <v>1</v>
      </c>
      <c r="D391">
        <v>6.6</v>
      </c>
      <c r="E391">
        <v>0.05</v>
      </c>
      <c r="F391">
        <v>0.155</v>
      </c>
      <c r="G391">
        <v>2</v>
      </c>
      <c r="H391">
        <v>0</v>
      </c>
      <c r="I391">
        <v>1.1299999999999999</v>
      </c>
      <c r="J391">
        <v>0.73399999999999999</v>
      </c>
      <c r="K391">
        <v>0.26</v>
      </c>
      <c r="L391">
        <v>0.22</v>
      </c>
      <c r="M391">
        <v>0.104</v>
      </c>
      <c r="N391">
        <v>0.19400000000000001</v>
      </c>
      <c r="O391">
        <v>0.68500000000000005</v>
      </c>
      <c r="P391" t="s">
        <v>1</v>
      </c>
      <c r="Q391" t="s">
        <v>1</v>
      </c>
    </row>
    <row r="392" spans="1:19" x14ac:dyDescent="0.3">
      <c r="A392">
        <v>970031</v>
      </c>
      <c r="B392" t="s">
        <v>0</v>
      </c>
      <c r="C392">
        <v>1</v>
      </c>
      <c r="D392">
        <v>6.6</v>
      </c>
      <c r="E392">
        <v>0.05</v>
      </c>
      <c r="F392">
        <v>0.155</v>
      </c>
      <c r="G392">
        <v>2</v>
      </c>
      <c r="H392">
        <v>0</v>
      </c>
      <c r="I392">
        <v>1.1299999999999999</v>
      </c>
      <c r="J392">
        <v>0.73399999999999999</v>
      </c>
      <c r="K392">
        <v>0.26</v>
      </c>
      <c r="L392">
        <v>0.22</v>
      </c>
      <c r="M392">
        <v>0.104</v>
      </c>
      <c r="N392">
        <v>0.19400000000000001</v>
      </c>
      <c r="O392">
        <v>0.68500000000000005</v>
      </c>
      <c r="P392" t="s">
        <v>1</v>
      </c>
      <c r="Q392" t="s">
        <v>1</v>
      </c>
    </row>
    <row r="393" spans="1:19" x14ac:dyDescent="0.3">
      <c r="A393">
        <v>970041</v>
      </c>
      <c r="B393" t="s">
        <v>0</v>
      </c>
      <c r="C393">
        <v>1</v>
      </c>
      <c r="D393">
        <v>6.6</v>
      </c>
      <c r="E393">
        <v>0.05</v>
      </c>
      <c r="F393">
        <v>0.155</v>
      </c>
      <c r="G393">
        <v>2</v>
      </c>
      <c r="H393">
        <v>0</v>
      </c>
      <c r="I393">
        <v>1.1299999999999999</v>
      </c>
      <c r="J393">
        <v>0.73399999999999999</v>
      </c>
      <c r="K393">
        <v>0.26</v>
      </c>
      <c r="L393">
        <v>0.2</v>
      </c>
      <c r="M393">
        <v>0.104</v>
      </c>
      <c r="N393">
        <v>0.19400000000000001</v>
      </c>
      <c r="O393">
        <v>0.68500000000000005</v>
      </c>
      <c r="P393" t="s">
        <v>1</v>
      </c>
      <c r="Q393" t="s">
        <v>1</v>
      </c>
    </row>
    <row r="394" spans="1:19" x14ac:dyDescent="0.3">
      <c r="A394">
        <v>970042</v>
      </c>
      <c r="B394" t="s">
        <v>0</v>
      </c>
      <c r="C394">
        <v>1</v>
      </c>
      <c r="D394">
        <v>6.6</v>
      </c>
      <c r="E394">
        <v>0.05</v>
      </c>
      <c r="F394">
        <v>0.155</v>
      </c>
      <c r="G394">
        <v>2</v>
      </c>
      <c r="H394">
        <v>0</v>
      </c>
      <c r="I394">
        <v>1.1299999999999999</v>
      </c>
      <c r="J394">
        <v>0.73399999999999999</v>
      </c>
      <c r="K394">
        <v>0.26</v>
      </c>
      <c r="L394">
        <v>0.2</v>
      </c>
      <c r="M394">
        <v>0.104</v>
      </c>
      <c r="N394">
        <v>0.19400000000000001</v>
      </c>
      <c r="O394">
        <v>0.68500000000000005</v>
      </c>
      <c r="P394" t="s">
        <v>1</v>
      </c>
      <c r="Q394" t="s">
        <v>1</v>
      </c>
    </row>
    <row r="395" spans="1:19" x14ac:dyDescent="0.3">
      <c r="A395">
        <v>970051</v>
      </c>
      <c r="B395" t="s">
        <v>0</v>
      </c>
      <c r="C395">
        <v>1</v>
      </c>
      <c r="D395">
        <v>6.6</v>
      </c>
      <c r="E395">
        <v>0.05</v>
      </c>
      <c r="F395">
        <v>0.155</v>
      </c>
      <c r="G395">
        <v>2</v>
      </c>
      <c r="H395">
        <v>0</v>
      </c>
      <c r="I395">
        <v>1.1299999999999999</v>
      </c>
      <c r="J395">
        <v>0.73399999999999999</v>
      </c>
      <c r="K395">
        <v>0.26</v>
      </c>
      <c r="L395">
        <v>0.33</v>
      </c>
      <c r="M395">
        <v>0.104</v>
      </c>
      <c r="N395">
        <v>0.19400000000000001</v>
      </c>
      <c r="O395">
        <v>0.68500000000000005</v>
      </c>
      <c r="P395" t="s">
        <v>1</v>
      </c>
      <c r="Q395" t="s">
        <v>1</v>
      </c>
    </row>
    <row r="396" spans="1:19" x14ac:dyDescent="0.3">
      <c r="A396">
        <v>970052</v>
      </c>
      <c r="B396" t="s">
        <v>0</v>
      </c>
      <c r="C396">
        <v>1</v>
      </c>
      <c r="D396">
        <v>6.6</v>
      </c>
      <c r="E396">
        <v>0.05</v>
      </c>
      <c r="F396">
        <v>0.155</v>
      </c>
      <c r="G396">
        <v>2</v>
      </c>
      <c r="H396">
        <v>0</v>
      </c>
      <c r="I396">
        <v>1.1299999999999999</v>
      </c>
      <c r="J396">
        <v>0.73399999999999999</v>
      </c>
      <c r="K396">
        <v>0.26</v>
      </c>
      <c r="L396">
        <v>0.33</v>
      </c>
      <c r="M396">
        <v>0.104</v>
      </c>
      <c r="N396">
        <v>0.19400000000000001</v>
      </c>
      <c r="O396">
        <v>0.68500000000000005</v>
      </c>
      <c r="P396" t="s">
        <v>1</v>
      </c>
      <c r="Q396" t="s">
        <v>1</v>
      </c>
    </row>
    <row r="397" spans="1:19" x14ac:dyDescent="0.3">
      <c r="A397">
        <v>970053</v>
      </c>
      <c r="B397" t="s">
        <v>0</v>
      </c>
      <c r="C397">
        <v>1</v>
      </c>
      <c r="D397">
        <v>6.6</v>
      </c>
      <c r="E397">
        <v>0.05</v>
      </c>
      <c r="F397">
        <v>0.155</v>
      </c>
      <c r="G397">
        <v>2</v>
      </c>
      <c r="H397">
        <v>0</v>
      </c>
      <c r="I397">
        <v>1.1299999999999999</v>
      </c>
      <c r="J397">
        <v>0.73399999999999999</v>
      </c>
      <c r="K397">
        <v>0.26</v>
      </c>
      <c r="L397">
        <v>0.33</v>
      </c>
      <c r="M397">
        <v>0.104</v>
      </c>
      <c r="N397">
        <v>0.19400000000000001</v>
      </c>
      <c r="O397">
        <v>0.68500000000000005</v>
      </c>
      <c r="P397" t="s">
        <v>1</v>
      </c>
      <c r="Q397" t="s">
        <v>1</v>
      </c>
    </row>
    <row r="398" spans="1:19" x14ac:dyDescent="0.3">
      <c r="A398">
        <v>970054</v>
      </c>
      <c r="B398" t="s">
        <v>0</v>
      </c>
      <c r="C398">
        <v>1</v>
      </c>
      <c r="D398">
        <v>6.6</v>
      </c>
      <c r="E398">
        <v>0.05</v>
      </c>
      <c r="F398">
        <v>0.155</v>
      </c>
      <c r="G398">
        <v>2</v>
      </c>
      <c r="H398">
        <v>0</v>
      </c>
      <c r="I398">
        <v>1.1299999999999999</v>
      </c>
      <c r="J398">
        <v>0.73399999999999999</v>
      </c>
      <c r="K398">
        <v>0.26</v>
      </c>
      <c r="L398">
        <v>0.33</v>
      </c>
      <c r="M398">
        <v>0.104</v>
      </c>
      <c r="N398">
        <v>0.19400000000000001</v>
      </c>
      <c r="O398">
        <v>0.68500000000000005</v>
      </c>
      <c r="P398" t="s">
        <v>1</v>
      </c>
      <c r="Q398" t="s">
        <v>1</v>
      </c>
    </row>
    <row r="399" spans="1:19" x14ac:dyDescent="0.3">
      <c r="A399">
        <v>970071</v>
      </c>
      <c r="B399" t="s">
        <v>0</v>
      </c>
      <c r="C399">
        <v>1</v>
      </c>
      <c r="D399">
        <v>6.6</v>
      </c>
      <c r="E399">
        <v>0.05</v>
      </c>
      <c r="F399">
        <v>0.155</v>
      </c>
      <c r="G399">
        <v>2</v>
      </c>
      <c r="H399">
        <v>0</v>
      </c>
      <c r="I399">
        <v>1.1299999999999999</v>
      </c>
      <c r="J399">
        <v>0.73399999999999999</v>
      </c>
      <c r="K399">
        <v>0.26</v>
      </c>
      <c r="L399">
        <v>0.33</v>
      </c>
      <c r="M399">
        <v>0.104</v>
      </c>
      <c r="N399">
        <v>0.19400000000000001</v>
      </c>
      <c r="O399">
        <v>0.68500000000000005</v>
      </c>
      <c r="P399" t="s">
        <v>1</v>
      </c>
      <c r="Q399" t="s">
        <v>1</v>
      </c>
    </row>
    <row r="400" spans="1:19" x14ac:dyDescent="0.3">
      <c r="A400">
        <v>970072</v>
      </c>
      <c r="B400" t="s">
        <v>0</v>
      </c>
      <c r="C400">
        <v>1</v>
      </c>
      <c r="D400">
        <v>6.6</v>
      </c>
      <c r="E400">
        <v>0.05</v>
      </c>
      <c r="F400">
        <v>0.155</v>
      </c>
      <c r="G400">
        <v>2</v>
      </c>
      <c r="H400">
        <v>0</v>
      </c>
      <c r="I400">
        <v>1.1299999999999999</v>
      </c>
      <c r="J400">
        <v>0.73399999999999999</v>
      </c>
      <c r="K400">
        <v>0.26</v>
      </c>
      <c r="L400">
        <v>0.33</v>
      </c>
      <c r="M400">
        <v>0.104</v>
      </c>
      <c r="N400">
        <v>0.19400000000000001</v>
      </c>
      <c r="O400">
        <v>0.68500000000000005</v>
      </c>
      <c r="P400" t="s">
        <v>1</v>
      </c>
      <c r="Q400" t="s">
        <v>1</v>
      </c>
    </row>
    <row r="401" spans="1:19" x14ac:dyDescent="0.3">
      <c r="A401">
        <v>970073</v>
      </c>
      <c r="B401" t="s">
        <v>0</v>
      </c>
      <c r="C401">
        <v>1</v>
      </c>
      <c r="D401">
        <v>7.83</v>
      </c>
      <c r="E401">
        <v>5.7000000000000002E-2</v>
      </c>
      <c r="F401">
        <v>7.0000000000000007E-2</v>
      </c>
      <c r="G401">
        <v>4</v>
      </c>
      <c r="H401">
        <v>0.5</v>
      </c>
      <c r="I401">
        <v>1.083</v>
      </c>
      <c r="J401">
        <v>0.83</v>
      </c>
      <c r="K401">
        <v>0.375</v>
      </c>
      <c r="L401">
        <v>0.33</v>
      </c>
      <c r="M401">
        <v>0.107</v>
      </c>
      <c r="N401">
        <v>0.13</v>
      </c>
      <c r="O401">
        <v>0.436</v>
      </c>
      <c r="P401" t="s">
        <v>1</v>
      </c>
      <c r="Q401" t="s">
        <v>1</v>
      </c>
    </row>
    <row r="402" spans="1:19" x14ac:dyDescent="0.3">
      <c r="A402">
        <v>970074</v>
      </c>
      <c r="B402" t="s">
        <v>0</v>
      </c>
      <c r="C402">
        <v>1</v>
      </c>
      <c r="D402">
        <v>7.83</v>
      </c>
      <c r="E402">
        <v>5.7000000000000002E-2</v>
      </c>
      <c r="F402">
        <v>7.0000000000000007E-2</v>
      </c>
      <c r="G402">
        <v>4</v>
      </c>
      <c r="H402">
        <v>0.5</v>
      </c>
      <c r="I402">
        <v>1.083</v>
      </c>
      <c r="J402">
        <v>0.83</v>
      </c>
      <c r="K402">
        <v>0.375</v>
      </c>
      <c r="L402">
        <v>0.33</v>
      </c>
      <c r="M402">
        <v>0.107</v>
      </c>
      <c r="N402">
        <v>0.13</v>
      </c>
      <c r="O402">
        <v>0.436</v>
      </c>
      <c r="P402" t="s">
        <v>1</v>
      </c>
      <c r="Q402" t="s">
        <v>1</v>
      </c>
    </row>
    <row r="403" spans="1:19" x14ac:dyDescent="0.3">
      <c r="A403">
        <v>970091</v>
      </c>
      <c r="B403" t="s">
        <v>0</v>
      </c>
      <c r="C403">
        <v>1</v>
      </c>
      <c r="D403">
        <v>6.6</v>
      </c>
      <c r="E403">
        <v>0.05</v>
      </c>
      <c r="F403">
        <v>0.155</v>
      </c>
      <c r="G403">
        <v>2</v>
      </c>
      <c r="H403">
        <v>0</v>
      </c>
      <c r="I403">
        <v>1.1299999999999999</v>
      </c>
      <c r="J403">
        <v>0.73399999999999999</v>
      </c>
      <c r="K403">
        <v>0.26</v>
      </c>
      <c r="L403">
        <v>0.33</v>
      </c>
      <c r="M403">
        <v>0.104</v>
      </c>
      <c r="N403">
        <v>0.19400000000000001</v>
      </c>
      <c r="O403">
        <v>0.68500000000000005</v>
      </c>
      <c r="P403" t="s">
        <v>1</v>
      </c>
      <c r="Q403" t="s">
        <v>1</v>
      </c>
    </row>
    <row r="404" spans="1:19" x14ac:dyDescent="0.3">
      <c r="A404">
        <v>970092</v>
      </c>
      <c r="B404" t="s">
        <v>0</v>
      </c>
      <c r="C404">
        <v>1</v>
      </c>
      <c r="D404">
        <v>6.6</v>
      </c>
      <c r="E404">
        <v>0.05</v>
      </c>
      <c r="F404">
        <v>0.155</v>
      </c>
      <c r="G404">
        <v>2</v>
      </c>
      <c r="H404">
        <v>0</v>
      </c>
      <c r="I404">
        <v>1.1299999999999999</v>
      </c>
      <c r="J404">
        <v>0.73399999999999999</v>
      </c>
      <c r="K404">
        <v>0.26</v>
      </c>
      <c r="L404">
        <v>0.33</v>
      </c>
      <c r="M404">
        <v>0.104</v>
      </c>
      <c r="N404">
        <v>0.19400000000000001</v>
      </c>
      <c r="O404">
        <v>0.68500000000000005</v>
      </c>
      <c r="P404" t="s">
        <v>1</v>
      </c>
      <c r="Q404" t="s">
        <v>1</v>
      </c>
    </row>
    <row r="405" spans="1:19" x14ac:dyDescent="0.3">
      <c r="A405">
        <v>970101</v>
      </c>
      <c r="B405" t="s">
        <v>0</v>
      </c>
      <c r="C405">
        <v>1</v>
      </c>
      <c r="D405">
        <v>7.83</v>
      </c>
      <c r="E405">
        <v>5.7000000000000002E-2</v>
      </c>
      <c r="F405">
        <v>7.0000000000000007E-2</v>
      </c>
      <c r="G405">
        <v>4</v>
      </c>
      <c r="H405">
        <v>0.5</v>
      </c>
      <c r="I405">
        <v>1.083</v>
      </c>
      <c r="J405">
        <v>0.83</v>
      </c>
      <c r="K405">
        <v>0.375</v>
      </c>
      <c r="L405">
        <v>0.27685999999999999</v>
      </c>
      <c r="M405">
        <v>0.107</v>
      </c>
      <c r="N405">
        <v>0.13</v>
      </c>
      <c r="O405">
        <v>0.436</v>
      </c>
      <c r="P405" t="s">
        <v>1</v>
      </c>
      <c r="Q405" t="s">
        <v>1</v>
      </c>
    </row>
    <row r="406" spans="1:19" x14ac:dyDescent="0.3">
      <c r="A406">
        <v>970102</v>
      </c>
      <c r="B406" t="s">
        <v>0</v>
      </c>
      <c r="C406">
        <v>1</v>
      </c>
      <c r="D406">
        <v>7.83</v>
      </c>
      <c r="E406">
        <v>5.7000000000000002E-2</v>
      </c>
      <c r="F406">
        <v>7.0000000000000007E-2</v>
      </c>
      <c r="G406">
        <v>4</v>
      </c>
      <c r="H406">
        <v>0.5</v>
      </c>
      <c r="I406">
        <v>1.083</v>
      </c>
      <c r="J406">
        <v>0.83</v>
      </c>
      <c r="K406">
        <v>0.375</v>
      </c>
      <c r="L406">
        <v>0.27685999999999999</v>
      </c>
      <c r="M406">
        <v>0.107</v>
      </c>
      <c r="N406">
        <v>0.13</v>
      </c>
      <c r="O406">
        <v>0.436</v>
      </c>
      <c r="P406" t="s">
        <v>1</v>
      </c>
      <c r="Q406" t="s">
        <v>1</v>
      </c>
    </row>
    <row r="407" spans="1:19" x14ac:dyDescent="0.3">
      <c r="A407">
        <v>971011</v>
      </c>
      <c r="B407" t="s">
        <v>0</v>
      </c>
      <c r="C407">
        <v>1</v>
      </c>
      <c r="D407">
        <v>9.99</v>
      </c>
      <c r="E407">
        <v>0.1</v>
      </c>
      <c r="F407">
        <v>0.12</v>
      </c>
      <c r="G407">
        <v>3.63</v>
      </c>
      <c r="H407">
        <v>0.5</v>
      </c>
      <c r="I407">
        <v>1.07</v>
      </c>
      <c r="J407">
        <v>0.74</v>
      </c>
      <c r="K407">
        <v>0.24</v>
      </c>
      <c r="L407">
        <v>0.17</v>
      </c>
      <c r="M407">
        <v>0.15</v>
      </c>
      <c r="N407">
        <v>0.1</v>
      </c>
      <c r="O407">
        <v>0.25</v>
      </c>
      <c r="P407" t="s">
        <v>1</v>
      </c>
      <c r="Q407" t="s">
        <v>1</v>
      </c>
    </row>
    <row r="408" spans="1:19" x14ac:dyDescent="0.3">
      <c r="A408">
        <v>971012</v>
      </c>
      <c r="B408" t="s">
        <v>0</v>
      </c>
      <c r="C408">
        <v>1</v>
      </c>
      <c r="D408">
        <v>9.99</v>
      </c>
      <c r="E408">
        <v>0.1</v>
      </c>
      <c r="F408">
        <v>0.12</v>
      </c>
      <c r="G408">
        <v>3.63</v>
      </c>
      <c r="H408">
        <v>0.5</v>
      </c>
      <c r="I408">
        <v>1.07</v>
      </c>
      <c r="J408">
        <v>0.74</v>
      </c>
      <c r="K408">
        <v>0.24</v>
      </c>
      <c r="L408">
        <v>0.17</v>
      </c>
      <c r="M408">
        <v>0.15</v>
      </c>
      <c r="N408">
        <v>0.1</v>
      </c>
      <c r="O408">
        <v>0.25</v>
      </c>
      <c r="P408" t="s">
        <v>1</v>
      </c>
      <c r="Q408" t="s">
        <v>1</v>
      </c>
    </row>
    <row r="409" spans="1:19" x14ac:dyDescent="0.3">
      <c r="A409">
        <v>971021</v>
      </c>
      <c r="B409" t="s">
        <v>0</v>
      </c>
      <c r="C409">
        <v>1</v>
      </c>
      <c r="D409">
        <v>6.87</v>
      </c>
      <c r="E409">
        <v>5.6000000000000001E-2</v>
      </c>
      <c r="F409">
        <v>7.0999999999999994E-2</v>
      </c>
      <c r="G409">
        <v>3.76</v>
      </c>
      <c r="H409">
        <v>0.5</v>
      </c>
      <c r="I409">
        <v>1.0429999999999999</v>
      </c>
      <c r="J409">
        <v>0.82</v>
      </c>
      <c r="K409">
        <v>0.47399999999999998</v>
      </c>
      <c r="L409">
        <v>0.372</v>
      </c>
      <c r="M409">
        <v>0.12</v>
      </c>
      <c r="N409">
        <v>7.4999999999999997E-2</v>
      </c>
      <c r="O409">
        <v>0.27200000000000002</v>
      </c>
      <c r="P409" t="s">
        <v>1</v>
      </c>
      <c r="Q409" t="s">
        <v>1</v>
      </c>
    </row>
    <row r="410" spans="1:19" x14ac:dyDescent="0.3">
      <c r="A410">
        <v>971022</v>
      </c>
      <c r="B410" t="s">
        <v>0</v>
      </c>
      <c r="C410">
        <v>1</v>
      </c>
      <c r="D410">
        <v>6.87</v>
      </c>
      <c r="E410">
        <v>5.6000000000000001E-2</v>
      </c>
      <c r="F410">
        <v>7.0999999999999994E-2</v>
      </c>
      <c r="G410">
        <v>3.76</v>
      </c>
      <c r="H410">
        <v>0.5</v>
      </c>
      <c r="I410">
        <v>1.0429999999999999</v>
      </c>
      <c r="J410">
        <v>0.82</v>
      </c>
      <c r="K410">
        <v>0.47399999999999998</v>
      </c>
      <c r="L410">
        <v>0.372</v>
      </c>
      <c r="M410">
        <v>0.12</v>
      </c>
      <c r="N410">
        <v>7.4999999999999997E-2</v>
      </c>
      <c r="O410">
        <v>0.27200000000000002</v>
      </c>
      <c r="P410" t="s">
        <v>1</v>
      </c>
      <c r="Q410" t="s">
        <v>1</v>
      </c>
    </row>
    <row r="411" spans="1:19" x14ac:dyDescent="0.3">
      <c r="A411">
        <v>971031</v>
      </c>
      <c r="B411" t="s">
        <v>2</v>
      </c>
      <c r="C411">
        <v>1</v>
      </c>
      <c r="D411">
        <v>4</v>
      </c>
      <c r="E411">
        <v>0.04</v>
      </c>
      <c r="F411">
        <v>0.5</v>
      </c>
      <c r="G411">
        <v>7.0000000000000007E-2</v>
      </c>
      <c r="H411">
        <v>2.8</v>
      </c>
      <c r="I411">
        <v>0</v>
      </c>
      <c r="J411">
        <v>1.8</v>
      </c>
      <c r="K411">
        <v>1.75</v>
      </c>
      <c r="L411">
        <v>0.3</v>
      </c>
      <c r="M411">
        <v>0.65</v>
      </c>
      <c r="N411">
        <v>0.22600000000000001</v>
      </c>
      <c r="O411">
        <v>0.15</v>
      </c>
      <c r="P411">
        <v>5.7000000000000002E-2</v>
      </c>
      <c r="Q411">
        <v>0.33</v>
      </c>
      <c r="R411" t="s">
        <v>1</v>
      </c>
      <c r="S411" t="s">
        <v>1</v>
      </c>
    </row>
    <row r="412" spans="1:19" x14ac:dyDescent="0.3">
      <c r="A412">
        <v>971032</v>
      </c>
      <c r="B412" t="s">
        <v>2</v>
      </c>
      <c r="C412">
        <v>1</v>
      </c>
      <c r="D412">
        <v>4</v>
      </c>
      <c r="E412">
        <v>0.04</v>
      </c>
      <c r="F412">
        <v>0.5</v>
      </c>
      <c r="G412">
        <v>7.0000000000000007E-2</v>
      </c>
      <c r="H412">
        <v>2.8</v>
      </c>
      <c r="I412">
        <v>0</v>
      </c>
      <c r="J412">
        <v>1.8</v>
      </c>
      <c r="K412">
        <v>1.75</v>
      </c>
      <c r="L412">
        <v>0.3</v>
      </c>
      <c r="M412">
        <v>0.65</v>
      </c>
      <c r="N412">
        <v>0.22600000000000001</v>
      </c>
      <c r="O412">
        <v>0.15</v>
      </c>
      <c r="P412">
        <v>5.7000000000000002E-2</v>
      </c>
      <c r="Q412">
        <v>0.33</v>
      </c>
      <c r="R412" t="s">
        <v>1</v>
      </c>
      <c r="S412" t="s">
        <v>1</v>
      </c>
    </row>
    <row r="413" spans="1:19" x14ac:dyDescent="0.3">
      <c r="A413">
        <v>971033</v>
      </c>
      <c r="B413" t="s">
        <v>2</v>
      </c>
      <c r="C413">
        <v>1</v>
      </c>
      <c r="D413">
        <v>4</v>
      </c>
      <c r="E413">
        <v>0.04</v>
      </c>
      <c r="F413">
        <v>0.5</v>
      </c>
      <c r="G413">
        <v>7.0000000000000007E-2</v>
      </c>
      <c r="H413">
        <v>2.8</v>
      </c>
      <c r="I413">
        <v>0</v>
      </c>
      <c r="J413">
        <v>1.8</v>
      </c>
      <c r="K413">
        <v>1.75</v>
      </c>
      <c r="L413">
        <v>0.3</v>
      </c>
      <c r="M413">
        <v>0.65</v>
      </c>
      <c r="N413">
        <v>0.22600000000000001</v>
      </c>
      <c r="O413">
        <v>0.15</v>
      </c>
      <c r="P413">
        <v>5.7000000000000002E-2</v>
      </c>
      <c r="Q413">
        <v>0.33</v>
      </c>
      <c r="R413" t="s">
        <v>1</v>
      </c>
      <c r="S413" t="s">
        <v>1</v>
      </c>
    </row>
    <row r="414" spans="1:19" x14ac:dyDescent="0.3">
      <c r="A414">
        <v>971034</v>
      </c>
      <c r="B414" t="s">
        <v>2</v>
      </c>
      <c r="C414">
        <v>1</v>
      </c>
      <c r="D414">
        <v>4</v>
      </c>
      <c r="E414">
        <v>0.04</v>
      </c>
      <c r="F414">
        <v>0.5</v>
      </c>
      <c r="G414">
        <v>7.0000000000000007E-2</v>
      </c>
      <c r="H414">
        <v>2.8</v>
      </c>
      <c r="I414">
        <v>0</v>
      </c>
      <c r="J414">
        <v>1.8</v>
      </c>
      <c r="K414">
        <v>1.75</v>
      </c>
      <c r="L414">
        <v>0.3</v>
      </c>
      <c r="M414">
        <v>0.65</v>
      </c>
      <c r="N414">
        <v>0.22600000000000001</v>
      </c>
      <c r="O414">
        <v>0.15</v>
      </c>
      <c r="P414">
        <v>5.7000000000000002E-2</v>
      </c>
      <c r="Q414">
        <v>0.33</v>
      </c>
      <c r="R414" t="s">
        <v>1</v>
      </c>
      <c r="S414" t="s">
        <v>1</v>
      </c>
    </row>
    <row r="415" spans="1:19" x14ac:dyDescent="0.3">
      <c r="A415">
        <v>971035</v>
      </c>
      <c r="B415" t="s">
        <v>2</v>
      </c>
      <c r="C415">
        <v>1</v>
      </c>
      <c r="D415">
        <v>4</v>
      </c>
      <c r="E415">
        <v>0.04</v>
      </c>
      <c r="F415">
        <v>0.5</v>
      </c>
      <c r="G415">
        <v>7.0000000000000007E-2</v>
      </c>
      <c r="H415">
        <v>2.8</v>
      </c>
      <c r="I415">
        <v>0</v>
      </c>
      <c r="J415">
        <v>1.8</v>
      </c>
      <c r="K415">
        <v>1.75</v>
      </c>
      <c r="L415">
        <v>0.3</v>
      </c>
      <c r="M415">
        <v>0.65</v>
      </c>
      <c r="N415">
        <v>0.22600000000000001</v>
      </c>
      <c r="O415">
        <v>0.15</v>
      </c>
      <c r="P415">
        <v>5.7000000000000002E-2</v>
      </c>
      <c r="Q415">
        <v>0.33</v>
      </c>
      <c r="R415" t="s">
        <v>1</v>
      </c>
      <c r="S415" t="s">
        <v>1</v>
      </c>
    </row>
    <row r="416" spans="1:19" x14ac:dyDescent="0.3">
      <c r="A416">
        <v>971036</v>
      </c>
      <c r="B416" t="s">
        <v>2</v>
      </c>
      <c r="C416">
        <v>1</v>
      </c>
      <c r="D416">
        <v>4</v>
      </c>
      <c r="E416">
        <v>0.04</v>
      </c>
      <c r="F416">
        <v>0.5</v>
      </c>
      <c r="G416">
        <v>7.0000000000000007E-2</v>
      </c>
      <c r="H416">
        <v>2.8</v>
      </c>
      <c r="I416">
        <v>0</v>
      </c>
      <c r="J416">
        <v>1.8</v>
      </c>
      <c r="K416">
        <v>1.75</v>
      </c>
      <c r="L416">
        <v>0.3</v>
      </c>
      <c r="M416">
        <v>0.65</v>
      </c>
      <c r="N416">
        <v>0.22600000000000001</v>
      </c>
      <c r="O416">
        <v>0.15</v>
      </c>
      <c r="P416">
        <v>5.7000000000000002E-2</v>
      </c>
      <c r="Q416">
        <v>0.33</v>
      </c>
      <c r="R416" t="s">
        <v>1</v>
      </c>
      <c r="S416" t="s">
        <v>1</v>
      </c>
    </row>
    <row r="417" spans="1:29" x14ac:dyDescent="0.3">
      <c r="A417">
        <v>971037</v>
      </c>
      <c r="B417" t="s">
        <v>2</v>
      </c>
      <c r="C417">
        <v>1</v>
      </c>
      <c r="D417">
        <v>4</v>
      </c>
      <c r="E417">
        <v>0.04</v>
      </c>
      <c r="F417">
        <v>0.5</v>
      </c>
      <c r="G417">
        <v>7.0000000000000007E-2</v>
      </c>
      <c r="H417">
        <v>2.8</v>
      </c>
      <c r="I417">
        <v>0</v>
      </c>
      <c r="J417">
        <v>1.8</v>
      </c>
      <c r="K417">
        <v>1.75</v>
      </c>
      <c r="L417">
        <v>0.3</v>
      </c>
      <c r="M417">
        <v>0.65</v>
      </c>
      <c r="N417">
        <v>0.22600000000000001</v>
      </c>
      <c r="O417">
        <v>0.15</v>
      </c>
      <c r="P417">
        <v>5.7000000000000002E-2</v>
      </c>
      <c r="Q417">
        <v>0.33</v>
      </c>
      <c r="R417" t="s">
        <v>1</v>
      </c>
      <c r="S417" t="s">
        <v>1</v>
      </c>
    </row>
    <row r="418" spans="1:29" x14ac:dyDescent="0.3">
      <c r="A418">
        <v>971038</v>
      </c>
      <c r="B418" t="s">
        <v>2</v>
      </c>
      <c r="C418">
        <v>1</v>
      </c>
      <c r="D418">
        <v>4</v>
      </c>
      <c r="E418">
        <v>0.04</v>
      </c>
      <c r="F418">
        <v>0.5</v>
      </c>
      <c r="G418">
        <v>7.0000000000000007E-2</v>
      </c>
      <c r="H418">
        <v>2.8</v>
      </c>
      <c r="I418">
        <v>0</v>
      </c>
      <c r="J418">
        <v>1.8</v>
      </c>
      <c r="K418">
        <v>1.75</v>
      </c>
      <c r="L418">
        <v>0.3</v>
      </c>
      <c r="M418">
        <v>0.65</v>
      </c>
      <c r="N418">
        <v>0.22600000000000001</v>
      </c>
      <c r="O418">
        <v>0.15</v>
      </c>
      <c r="P418">
        <v>5.7000000000000002E-2</v>
      </c>
      <c r="Q418">
        <v>0.33</v>
      </c>
      <c r="R418" t="s">
        <v>1</v>
      </c>
      <c r="S418" t="s">
        <v>1</v>
      </c>
    </row>
    <row r="419" spans="1:29" x14ac:dyDescent="0.3">
      <c r="A419">
        <v>972021</v>
      </c>
      <c r="B419" t="s">
        <v>0</v>
      </c>
      <c r="C419">
        <v>1</v>
      </c>
      <c r="D419">
        <v>9.99</v>
      </c>
      <c r="E419">
        <v>0.1</v>
      </c>
      <c r="F419">
        <v>0.12</v>
      </c>
      <c r="G419">
        <v>3.63</v>
      </c>
      <c r="H419">
        <v>0.5</v>
      </c>
      <c r="I419">
        <v>1.07</v>
      </c>
      <c r="J419">
        <v>0.74</v>
      </c>
      <c r="K419">
        <v>0.24</v>
      </c>
      <c r="L419">
        <v>0.17</v>
      </c>
      <c r="M419">
        <v>0.15</v>
      </c>
      <c r="N419">
        <v>0.1</v>
      </c>
      <c r="O419">
        <v>0.25</v>
      </c>
      <c r="P419" t="s">
        <v>1</v>
      </c>
      <c r="Q419" t="s">
        <v>1</v>
      </c>
    </row>
    <row r="420" spans="1:29" x14ac:dyDescent="0.3">
      <c r="A420">
        <v>972022</v>
      </c>
      <c r="B420" t="s">
        <v>0</v>
      </c>
      <c r="C420">
        <v>1</v>
      </c>
      <c r="D420">
        <v>9.99</v>
      </c>
      <c r="E420">
        <v>0.1</v>
      </c>
      <c r="F420">
        <v>0.12</v>
      </c>
      <c r="G420">
        <v>3.63</v>
      </c>
      <c r="H420">
        <v>0.5</v>
      </c>
      <c r="I420">
        <v>1.07</v>
      </c>
      <c r="J420">
        <v>0.74</v>
      </c>
      <c r="K420">
        <v>0.24</v>
      </c>
      <c r="L420">
        <v>0.17</v>
      </c>
      <c r="M420">
        <v>0.15</v>
      </c>
      <c r="N420">
        <v>0.1</v>
      </c>
      <c r="O420">
        <v>0.25</v>
      </c>
      <c r="P420" t="s">
        <v>1</v>
      </c>
      <c r="Q420" t="s">
        <v>1</v>
      </c>
    </row>
    <row r="421" spans="1:29" s="2" customFormat="1" x14ac:dyDescent="0.3">
      <c r="A421" s="2">
        <v>972022</v>
      </c>
      <c r="B421" t="s">
        <v>0</v>
      </c>
      <c r="C421">
        <v>2</v>
      </c>
      <c r="D421">
        <v>9.99</v>
      </c>
      <c r="E421">
        <v>0.1</v>
      </c>
      <c r="F421">
        <v>0.12</v>
      </c>
      <c r="G421">
        <v>3.63</v>
      </c>
      <c r="H421">
        <v>0.5</v>
      </c>
      <c r="I421">
        <v>1.07</v>
      </c>
      <c r="J421">
        <v>0.74</v>
      </c>
      <c r="K421">
        <v>0.24</v>
      </c>
      <c r="L421">
        <v>0.17</v>
      </c>
      <c r="M421">
        <v>0.15</v>
      </c>
      <c r="N421">
        <v>0.1</v>
      </c>
      <c r="O421">
        <v>0.25</v>
      </c>
      <c r="P421" t="s">
        <v>1</v>
      </c>
      <c r="Q421" t="s">
        <v>1</v>
      </c>
      <c r="R421"/>
      <c r="S421"/>
      <c r="T421"/>
      <c r="U421"/>
      <c r="V421"/>
      <c r="W421"/>
      <c r="X421"/>
      <c r="Y421"/>
      <c r="Z421"/>
      <c r="AA421"/>
      <c r="AB421"/>
      <c r="AC421"/>
    </row>
    <row r="422" spans="1:29" x14ac:dyDescent="0.3">
      <c r="A422">
        <v>972031</v>
      </c>
      <c r="B422" t="s">
        <v>2</v>
      </c>
      <c r="C422">
        <v>1</v>
      </c>
      <c r="D422">
        <v>4</v>
      </c>
      <c r="E422">
        <v>0.04</v>
      </c>
      <c r="F422">
        <v>0.5</v>
      </c>
      <c r="G422">
        <v>7.0000000000000007E-2</v>
      </c>
      <c r="H422">
        <v>2.8</v>
      </c>
      <c r="I422">
        <v>0</v>
      </c>
      <c r="J422">
        <v>1.8</v>
      </c>
      <c r="K422">
        <v>1.75</v>
      </c>
      <c r="L422">
        <v>0.3</v>
      </c>
      <c r="M422">
        <v>0.65</v>
      </c>
      <c r="N422">
        <v>0.25600000000000001</v>
      </c>
      <c r="O422">
        <v>0.15</v>
      </c>
      <c r="P422">
        <v>5.7000000000000002E-2</v>
      </c>
      <c r="Q422">
        <v>0.33</v>
      </c>
      <c r="R422" t="s">
        <v>1</v>
      </c>
      <c r="S422" t="s">
        <v>1</v>
      </c>
    </row>
    <row r="423" spans="1:29" x14ac:dyDescent="0.3">
      <c r="A423">
        <v>972032</v>
      </c>
      <c r="B423" t="s">
        <v>2</v>
      </c>
      <c r="C423">
        <v>1</v>
      </c>
      <c r="D423">
        <v>4</v>
      </c>
      <c r="E423">
        <v>0.04</v>
      </c>
      <c r="F423">
        <v>0.5</v>
      </c>
      <c r="G423">
        <v>7.0000000000000007E-2</v>
      </c>
      <c r="H423">
        <v>2.8</v>
      </c>
      <c r="I423">
        <v>0</v>
      </c>
      <c r="J423">
        <v>1.8</v>
      </c>
      <c r="K423">
        <v>1.75</v>
      </c>
      <c r="L423">
        <v>0.3</v>
      </c>
      <c r="M423">
        <v>0.65</v>
      </c>
      <c r="N423">
        <v>0.25600000000000001</v>
      </c>
      <c r="O423">
        <v>0.15</v>
      </c>
      <c r="P423">
        <v>5.7000000000000002E-2</v>
      </c>
      <c r="Q423">
        <v>0.33</v>
      </c>
      <c r="R423" t="s">
        <v>1</v>
      </c>
      <c r="S423" t="s">
        <v>1</v>
      </c>
    </row>
    <row r="424" spans="1:29" x14ac:dyDescent="0.3">
      <c r="A424">
        <v>972041</v>
      </c>
      <c r="B424" t="s">
        <v>2</v>
      </c>
      <c r="C424">
        <v>1</v>
      </c>
      <c r="D424">
        <v>4</v>
      </c>
      <c r="E424">
        <v>0.04</v>
      </c>
      <c r="F424">
        <v>0.5</v>
      </c>
      <c r="G424">
        <v>7.0000000000000007E-2</v>
      </c>
      <c r="H424">
        <v>2.8</v>
      </c>
      <c r="I424">
        <v>0</v>
      </c>
      <c r="J424">
        <v>1.8</v>
      </c>
      <c r="K424">
        <v>1.75</v>
      </c>
      <c r="L424">
        <v>0.3</v>
      </c>
      <c r="M424">
        <v>0.65</v>
      </c>
      <c r="N424">
        <v>0.25600000000000001</v>
      </c>
      <c r="O424">
        <v>0.15</v>
      </c>
      <c r="P424">
        <v>5.7000000000000002E-2</v>
      </c>
      <c r="Q424">
        <v>0.33</v>
      </c>
      <c r="R424" t="s">
        <v>1</v>
      </c>
      <c r="S424" t="s">
        <v>1</v>
      </c>
    </row>
    <row r="425" spans="1:29" x14ac:dyDescent="0.3">
      <c r="A425">
        <v>972042</v>
      </c>
      <c r="B425" t="s">
        <v>2</v>
      </c>
      <c r="C425">
        <v>1</v>
      </c>
      <c r="D425">
        <v>4</v>
      </c>
      <c r="E425">
        <v>0.04</v>
      </c>
      <c r="F425">
        <v>0.5</v>
      </c>
      <c r="G425">
        <v>7.0000000000000007E-2</v>
      </c>
      <c r="H425">
        <v>2.8</v>
      </c>
      <c r="I425">
        <v>0</v>
      </c>
      <c r="J425">
        <v>1.8</v>
      </c>
      <c r="K425">
        <v>1.75</v>
      </c>
      <c r="L425">
        <v>0.3</v>
      </c>
      <c r="M425">
        <v>0.65</v>
      </c>
      <c r="N425">
        <v>0.25600000000000001</v>
      </c>
      <c r="O425">
        <v>0.15</v>
      </c>
      <c r="P425">
        <v>5.7000000000000002E-2</v>
      </c>
      <c r="Q425">
        <v>0.33</v>
      </c>
      <c r="R425" t="s">
        <v>1</v>
      </c>
      <c r="S425" t="s">
        <v>1</v>
      </c>
    </row>
    <row r="426" spans="1:29" x14ac:dyDescent="0.3">
      <c r="A426">
        <v>972043</v>
      </c>
      <c r="B426" t="s">
        <v>2</v>
      </c>
      <c r="C426">
        <v>1</v>
      </c>
      <c r="D426">
        <v>4</v>
      </c>
      <c r="E426">
        <v>0.04</v>
      </c>
      <c r="F426">
        <v>0.5</v>
      </c>
      <c r="G426">
        <v>7.0000000000000007E-2</v>
      </c>
      <c r="H426">
        <v>2.8</v>
      </c>
      <c r="I426">
        <v>0</v>
      </c>
      <c r="J426">
        <v>1.8</v>
      </c>
      <c r="K426">
        <v>1.75</v>
      </c>
      <c r="L426">
        <v>0.3</v>
      </c>
      <c r="M426">
        <v>0.65</v>
      </c>
      <c r="N426">
        <v>0.25600000000000001</v>
      </c>
      <c r="O426">
        <v>0.15</v>
      </c>
      <c r="P426">
        <v>5.7000000000000002E-2</v>
      </c>
      <c r="Q426">
        <v>0.33</v>
      </c>
      <c r="R426" t="s">
        <v>1</v>
      </c>
      <c r="S426" t="s">
        <v>1</v>
      </c>
    </row>
    <row r="427" spans="1:29" x14ac:dyDescent="0.3">
      <c r="A427">
        <v>972044</v>
      </c>
      <c r="B427" t="s">
        <v>2</v>
      </c>
      <c r="C427">
        <v>1</v>
      </c>
      <c r="D427">
        <v>4</v>
      </c>
      <c r="E427">
        <v>0.04</v>
      </c>
      <c r="F427">
        <v>0.5</v>
      </c>
      <c r="G427">
        <v>7.0000000000000007E-2</v>
      </c>
      <c r="H427">
        <v>2.8</v>
      </c>
      <c r="I427">
        <v>0</v>
      </c>
      <c r="J427">
        <v>1.8</v>
      </c>
      <c r="K427">
        <v>1.75</v>
      </c>
      <c r="L427">
        <v>0.3</v>
      </c>
      <c r="M427">
        <v>0.65</v>
      </c>
      <c r="N427">
        <v>0.25600000000000001</v>
      </c>
      <c r="O427">
        <v>0.15</v>
      </c>
      <c r="P427">
        <v>5.7000000000000002E-2</v>
      </c>
      <c r="Q427">
        <v>0.33</v>
      </c>
      <c r="R427" t="s">
        <v>1</v>
      </c>
      <c r="S427" t="s">
        <v>1</v>
      </c>
    </row>
    <row r="428" spans="1:29" x14ac:dyDescent="0.3">
      <c r="A428">
        <v>972045</v>
      </c>
      <c r="B428" t="s">
        <v>2</v>
      </c>
      <c r="C428">
        <v>1</v>
      </c>
      <c r="D428">
        <v>4</v>
      </c>
      <c r="E428">
        <v>0.04</v>
      </c>
      <c r="F428">
        <v>0.5</v>
      </c>
      <c r="G428">
        <v>7.0000000000000007E-2</v>
      </c>
      <c r="H428">
        <v>2.8</v>
      </c>
      <c r="I428">
        <v>0</v>
      </c>
      <c r="J428">
        <v>1.8</v>
      </c>
      <c r="K428">
        <v>1.75</v>
      </c>
      <c r="L428">
        <v>0.3</v>
      </c>
      <c r="M428">
        <v>0.65</v>
      </c>
      <c r="N428">
        <v>0.25600000000000001</v>
      </c>
      <c r="O428">
        <v>0.15</v>
      </c>
      <c r="P428">
        <v>5.7000000000000002E-2</v>
      </c>
      <c r="Q428">
        <v>0.33</v>
      </c>
      <c r="R428" t="s">
        <v>1</v>
      </c>
      <c r="S428" t="s">
        <v>1</v>
      </c>
    </row>
    <row r="429" spans="1:29" x14ac:dyDescent="0.3">
      <c r="A429">
        <v>972051</v>
      </c>
      <c r="B429" t="s">
        <v>2</v>
      </c>
      <c r="C429">
        <v>1</v>
      </c>
      <c r="D429">
        <v>4</v>
      </c>
      <c r="E429">
        <v>0.04</v>
      </c>
      <c r="F429">
        <v>0.5</v>
      </c>
      <c r="G429">
        <v>7.0000000000000007E-2</v>
      </c>
      <c r="H429">
        <v>2.8</v>
      </c>
      <c r="I429">
        <v>0</v>
      </c>
      <c r="J429">
        <v>1.8</v>
      </c>
      <c r="K429">
        <v>1.75</v>
      </c>
      <c r="L429">
        <v>0.3</v>
      </c>
      <c r="M429">
        <v>0.65</v>
      </c>
      <c r="N429">
        <v>0.25600000000000001</v>
      </c>
      <c r="O429">
        <v>0.15</v>
      </c>
      <c r="P429">
        <v>5.7000000000000002E-2</v>
      </c>
      <c r="Q429">
        <v>0.33</v>
      </c>
      <c r="R429" t="s">
        <v>1</v>
      </c>
      <c r="S429" t="s">
        <v>1</v>
      </c>
    </row>
    <row r="430" spans="1:29" x14ac:dyDescent="0.3">
      <c r="A430">
        <v>972052</v>
      </c>
      <c r="B430" t="s">
        <v>2</v>
      </c>
      <c r="C430">
        <v>1</v>
      </c>
      <c r="D430">
        <v>4</v>
      </c>
      <c r="E430">
        <v>0.04</v>
      </c>
      <c r="F430">
        <v>0.5</v>
      </c>
      <c r="G430">
        <v>7.0000000000000007E-2</v>
      </c>
      <c r="H430">
        <v>2.8</v>
      </c>
      <c r="I430">
        <v>0</v>
      </c>
      <c r="J430">
        <v>1.8</v>
      </c>
      <c r="K430">
        <v>1.75</v>
      </c>
      <c r="L430">
        <v>0.3</v>
      </c>
      <c r="M430">
        <v>0.65</v>
      </c>
      <c r="N430">
        <v>0.25600000000000001</v>
      </c>
      <c r="O430">
        <v>0.15</v>
      </c>
      <c r="P430">
        <v>5.7000000000000002E-2</v>
      </c>
      <c r="Q430">
        <v>0.33</v>
      </c>
      <c r="R430" t="s">
        <v>1</v>
      </c>
      <c r="S430" t="s">
        <v>1</v>
      </c>
    </row>
    <row r="431" spans="1:29" x14ac:dyDescent="0.3">
      <c r="A431">
        <v>972061</v>
      </c>
      <c r="B431" t="s">
        <v>2</v>
      </c>
      <c r="C431">
        <v>1</v>
      </c>
      <c r="D431">
        <v>4</v>
      </c>
      <c r="E431">
        <v>0.04</v>
      </c>
      <c r="F431">
        <v>0.5</v>
      </c>
      <c r="G431">
        <v>7.0000000000000007E-2</v>
      </c>
      <c r="H431">
        <v>2.8</v>
      </c>
      <c r="I431">
        <v>0</v>
      </c>
      <c r="J431">
        <v>1.8</v>
      </c>
      <c r="K431">
        <v>1.75</v>
      </c>
      <c r="L431">
        <v>0.3</v>
      </c>
      <c r="M431">
        <v>0.65</v>
      </c>
      <c r="N431">
        <v>0.20599999999999999</v>
      </c>
      <c r="O431">
        <v>0.15</v>
      </c>
      <c r="P431">
        <v>5.7000000000000002E-2</v>
      </c>
      <c r="Q431">
        <v>0.33</v>
      </c>
      <c r="R431" t="s">
        <v>1</v>
      </c>
      <c r="S431" t="s">
        <v>1</v>
      </c>
    </row>
    <row r="432" spans="1:29" x14ac:dyDescent="0.3">
      <c r="A432">
        <v>972062</v>
      </c>
      <c r="B432" t="s">
        <v>2</v>
      </c>
      <c r="C432">
        <v>1</v>
      </c>
      <c r="D432">
        <v>4</v>
      </c>
      <c r="E432">
        <v>0.04</v>
      </c>
      <c r="F432">
        <v>0.5</v>
      </c>
      <c r="G432">
        <v>7.0000000000000007E-2</v>
      </c>
      <c r="H432">
        <v>2.8</v>
      </c>
      <c r="I432">
        <v>0</v>
      </c>
      <c r="J432">
        <v>1.8</v>
      </c>
      <c r="K432">
        <v>1.75</v>
      </c>
      <c r="L432">
        <v>0.3</v>
      </c>
      <c r="M432">
        <v>0.65</v>
      </c>
      <c r="N432">
        <v>0.20599999999999999</v>
      </c>
      <c r="O432">
        <v>0.15</v>
      </c>
      <c r="P432">
        <v>5.7000000000000002E-2</v>
      </c>
      <c r="Q432">
        <v>0.33</v>
      </c>
      <c r="R432" t="s">
        <v>1</v>
      </c>
      <c r="S432" t="s">
        <v>1</v>
      </c>
    </row>
    <row r="433" spans="1:29" x14ac:dyDescent="0.3">
      <c r="A433">
        <v>972063</v>
      </c>
      <c r="B433" t="s">
        <v>2</v>
      </c>
      <c r="C433">
        <v>1</v>
      </c>
      <c r="D433">
        <v>4</v>
      </c>
      <c r="E433">
        <v>0.04</v>
      </c>
      <c r="F433">
        <v>0.5</v>
      </c>
      <c r="G433">
        <v>7.0000000000000007E-2</v>
      </c>
      <c r="H433">
        <v>2.8</v>
      </c>
      <c r="I433">
        <v>0</v>
      </c>
      <c r="J433">
        <v>1.8</v>
      </c>
      <c r="K433">
        <v>1.75</v>
      </c>
      <c r="L433">
        <v>0.3</v>
      </c>
      <c r="M433">
        <v>0.65</v>
      </c>
      <c r="N433">
        <v>0.20599999999999999</v>
      </c>
      <c r="O433">
        <v>0.15</v>
      </c>
      <c r="P433">
        <v>5.7000000000000002E-2</v>
      </c>
      <c r="Q433">
        <v>0.33</v>
      </c>
      <c r="R433" t="s">
        <v>1</v>
      </c>
      <c r="S433" t="s">
        <v>1</v>
      </c>
    </row>
    <row r="434" spans="1:29" x14ac:dyDescent="0.3">
      <c r="A434">
        <v>972071</v>
      </c>
      <c r="B434" t="s">
        <v>2</v>
      </c>
      <c r="C434">
        <v>1</v>
      </c>
      <c r="D434">
        <v>4</v>
      </c>
      <c r="E434">
        <v>0.04</v>
      </c>
      <c r="F434">
        <v>0.5</v>
      </c>
      <c r="G434">
        <v>7.0000000000000007E-2</v>
      </c>
      <c r="H434">
        <v>2.8</v>
      </c>
      <c r="I434">
        <v>0</v>
      </c>
      <c r="J434">
        <v>1.8</v>
      </c>
      <c r="K434">
        <v>1.75</v>
      </c>
      <c r="L434">
        <v>0.3</v>
      </c>
      <c r="M434">
        <v>0.65</v>
      </c>
      <c r="N434">
        <v>0.25600000000000001</v>
      </c>
      <c r="O434">
        <v>0.15</v>
      </c>
      <c r="P434">
        <v>5.7000000000000002E-2</v>
      </c>
      <c r="Q434">
        <v>0.33</v>
      </c>
      <c r="R434" t="s">
        <v>1</v>
      </c>
      <c r="S434" t="s">
        <v>1</v>
      </c>
    </row>
    <row r="435" spans="1:29" x14ac:dyDescent="0.3">
      <c r="A435">
        <v>972072</v>
      </c>
      <c r="B435" t="s">
        <v>2</v>
      </c>
      <c r="C435">
        <v>1</v>
      </c>
      <c r="D435">
        <v>4</v>
      </c>
      <c r="E435">
        <v>0.04</v>
      </c>
      <c r="F435">
        <v>0.5</v>
      </c>
      <c r="G435">
        <v>7.0000000000000007E-2</v>
      </c>
      <c r="H435">
        <v>2.8</v>
      </c>
      <c r="I435">
        <v>0</v>
      </c>
      <c r="J435">
        <v>1.8</v>
      </c>
      <c r="K435">
        <v>1.75</v>
      </c>
      <c r="L435">
        <v>0.3</v>
      </c>
      <c r="M435">
        <v>0.65</v>
      </c>
      <c r="N435">
        <v>0.25600000000000001</v>
      </c>
      <c r="O435">
        <v>0.15</v>
      </c>
      <c r="P435">
        <v>5.7000000000000002E-2</v>
      </c>
      <c r="Q435">
        <v>0.33</v>
      </c>
      <c r="R435" t="s">
        <v>1</v>
      </c>
      <c r="S435" t="s">
        <v>1</v>
      </c>
    </row>
    <row r="436" spans="1:29" x14ac:dyDescent="0.3">
      <c r="A436">
        <v>972081</v>
      </c>
      <c r="B436" t="s">
        <v>2</v>
      </c>
      <c r="C436">
        <v>1</v>
      </c>
      <c r="D436">
        <v>4</v>
      </c>
      <c r="E436">
        <v>0.04</v>
      </c>
      <c r="F436">
        <v>0.5</v>
      </c>
      <c r="G436">
        <v>7.0000000000000007E-2</v>
      </c>
      <c r="H436">
        <v>2.8</v>
      </c>
      <c r="I436">
        <v>0</v>
      </c>
      <c r="J436">
        <v>1.8</v>
      </c>
      <c r="K436">
        <v>1.75</v>
      </c>
      <c r="L436">
        <v>0.3</v>
      </c>
      <c r="M436">
        <v>0.65</v>
      </c>
      <c r="N436">
        <v>0.25600000000000001</v>
      </c>
      <c r="O436">
        <v>0.15</v>
      </c>
      <c r="P436">
        <v>5.7000000000000002E-2</v>
      </c>
      <c r="Q436">
        <v>0.33</v>
      </c>
      <c r="R436" t="s">
        <v>1</v>
      </c>
      <c r="S436" t="s">
        <v>1</v>
      </c>
    </row>
    <row r="437" spans="1:29" x14ac:dyDescent="0.3">
      <c r="A437">
        <v>972082</v>
      </c>
      <c r="B437" t="s">
        <v>2</v>
      </c>
      <c r="C437">
        <v>1</v>
      </c>
      <c r="D437">
        <v>4</v>
      </c>
      <c r="E437">
        <v>0.04</v>
      </c>
      <c r="F437">
        <v>0.5</v>
      </c>
      <c r="G437">
        <v>7.0000000000000007E-2</v>
      </c>
      <c r="H437">
        <v>2.8</v>
      </c>
      <c r="I437">
        <v>0</v>
      </c>
      <c r="J437">
        <v>1.8</v>
      </c>
      <c r="K437">
        <v>1.75</v>
      </c>
      <c r="L437">
        <v>0.3</v>
      </c>
      <c r="M437">
        <v>0.65</v>
      </c>
      <c r="N437">
        <v>0.25600000000000001</v>
      </c>
      <c r="O437">
        <v>0.15</v>
      </c>
      <c r="P437">
        <v>5.7000000000000002E-2</v>
      </c>
      <c r="Q437">
        <v>0.33</v>
      </c>
      <c r="R437" t="s">
        <v>1</v>
      </c>
      <c r="S437" t="s">
        <v>1</v>
      </c>
    </row>
    <row r="438" spans="1:29" x14ac:dyDescent="0.3">
      <c r="A438">
        <v>972091</v>
      </c>
      <c r="B438" t="s">
        <v>2</v>
      </c>
      <c r="C438">
        <v>1</v>
      </c>
      <c r="D438">
        <v>4</v>
      </c>
      <c r="E438">
        <v>0.04</v>
      </c>
      <c r="F438">
        <v>0.5</v>
      </c>
      <c r="G438">
        <v>7.0000000000000007E-2</v>
      </c>
      <c r="H438">
        <v>2.8</v>
      </c>
      <c r="I438">
        <v>0</v>
      </c>
      <c r="J438">
        <v>1.8</v>
      </c>
      <c r="K438">
        <v>1.75</v>
      </c>
      <c r="L438">
        <v>0.3</v>
      </c>
      <c r="M438">
        <v>0.65</v>
      </c>
      <c r="N438">
        <v>0.25600000000000001</v>
      </c>
      <c r="O438">
        <v>0.15</v>
      </c>
      <c r="P438">
        <v>5.7000000000000002E-2</v>
      </c>
      <c r="Q438">
        <v>0.33</v>
      </c>
      <c r="R438" t="s">
        <v>1</v>
      </c>
      <c r="S438" t="s">
        <v>1</v>
      </c>
    </row>
    <row r="439" spans="1:29" x14ac:dyDescent="0.3">
      <c r="A439">
        <v>972092</v>
      </c>
      <c r="B439" t="s">
        <v>2</v>
      </c>
      <c r="C439">
        <v>1</v>
      </c>
      <c r="D439">
        <v>4</v>
      </c>
      <c r="E439">
        <v>0.04</v>
      </c>
      <c r="F439">
        <v>0.5</v>
      </c>
      <c r="G439">
        <v>7.0000000000000007E-2</v>
      </c>
      <c r="H439">
        <v>2.8</v>
      </c>
      <c r="I439">
        <v>0</v>
      </c>
      <c r="J439">
        <v>1.8</v>
      </c>
      <c r="K439">
        <v>1.75</v>
      </c>
      <c r="L439">
        <v>0.3</v>
      </c>
      <c r="M439">
        <v>0.65</v>
      </c>
      <c r="N439">
        <v>0.25600000000000001</v>
      </c>
      <c r="O439">
        <v>0.15</v>
      </c>
      <c r="P439">
        <v>5.7000000000000002E-2</v>
      </c>
      <c r="Q439">
        <v>0.33</v>
      </c>
      <c r="R439" t="s">
        <v>1</v>
      </c>
      <c r="S439" t="s">
        <v>1</v>
      </c>
    </row>
    <row r="440" spans="1:29" x14ac:dyDescent="0.3">
      <c r="A440">
        <v>972093</v>
      </c>
      <c r="B440" t="s">
        <v>2</v>
      </c>
      <c r="C440">
        <v>1</v>
      </c>
      <c r="D440">
        <v>4</v>
      </c>
      <c r="E440">
        <v>0.04</v>
      </c>
      <c r="F440">
        <v>0.5</v>
      </c>
      <c r="G440">
        <v>7.0000000000000007E-2</v>
      </c>
      <c r="H440">
        <v>2.8</v>
      </c>
      <c r="I440">
        <v>0</v>
      </c>
      <c r="J440">
        <v>1.8</v>
      </c>
      <c r="K440">
        <v>1.75</v>
      </c>
      <c r="L440">
        <v>0.3</v>
      </c>
      <c r="M440">
        <v>0.65</v>
      </c>
      <c r="N440">
        <v>0.25600000000000001</v>
      </c>
      <c r="O440">
        <v>0.15</v>
      </c>
      <c r="P440">
        <v>5.7000000000000002E-2</v>
      </c>
      <c r="Q440">
        <v>0.33</v>
      </c>
      <c r="R440" t="s">
        <v>1</v>
      </c>
      <c r="S440" t="s">
        <v>1</v>
      </c>
    </row>
    <row r="441" spans="1:29" x14ac:dyDescent="0.3">
      <c r="A441">
        <v>972094</v>
      </c>
      <c r="B441" t="s">
        <v>2</v>
      </c>
      <c r="C441">
        <v>1</v>
      </c>
      <c r="D441">
        <v>4</v>
      </c>
      <c r="E441">
        <v>0.04</v>
      </c>
      <c r="F441">
        <v>0.5</v>
      </c>
      <c r="G441">
        <v>7.0000000000000007E-2</v>
      </c>
      <c r="H441">
        <v>2.8</v>
      </c>
      <c r="I441">
        <v>0</v>
      </c>
      <c r="J441">
        <v>1.8</v>
      </c>
      <c r="K441">
        <v>1.75</v>
      </c>
      <c r="L441">
        <v>0.3</v>
      </c>
      <c r="M441">
        <v>0.65</v>
      </c>
      <c r="N441">
        <v>0.25600000000000001</v>
      </c>
      <c r="O441">
        <v>0.15</v>
      </c>
      <c r="P441">
        <v>5.7000000000000002E-2</v>
      </c>
      <c r="Q441">
        <v>0.33</v>
      </c>
      <c r="R441" t="s">
        <v>1</v>
      </c>
      <c r="S441" t="s">
        <v>1</v>
      </c>
    </row>
    <row r="442" spans="1:29" x14ac:dyDescent="0.3">
      <c r="A442">
        <v>972095</v>
      </c>
      <c r="B442" t="s">
        <v>2</v>
      </c>
      <c r="C442">
        <v>1</v>
      </c>
      <c r="D442">
        <v>4</v>
      </c>
      <c r="E442">
        <v>0.04</v>
      </c>
      <c r="F442">
        <v>0.5</v>
      </c>
      <c r="G442">
        <v>7.0000000000000007E-2</v>
      </c>
      <c r="H442">
        <v>2.8</v>
      </c>
      <c r="I442">
        <v>0</v>
      </c>
      <c r="J442">
        <v>1.8</v>
      </c>
      <c r="K442">
        <v>1.75</v>
      </c>
      <c r="L442">
        <v>0.3</v>
      </c>
      <c r="M442">
        <v>0.65</v>
      </c>
      <c r="N442">
        <v>0.25600000000000001</v>
      </c>
      <c r="O442">
        <v>0.15</v>
      </c>
      <c r="P442">
        <v>5.7000000000000002E-2</v>
      </c>
      <c r="Q442">
        <v>0.33</v>
      </c>
      <c r="R442" t="s">
        <v>1</v>
      </c>
      <c r="S442" t="s">
        <v>1</v>
      </c>
    </row>
    <row r="443" spans="1:29" x14ac:dyDescent="0.3">
      <c r="A443">
        <v>972101</v>
      </c>
      <c r="B443" t="s">
        <v>0</v>
      </c>
      <c r="C443">
        <v>1</v>
      </c>
      <c r="D443">
        <v>6.6</v>
      </c>
      <c r="E443">
        <v>0.05</v>
      </c>
      <c r="F443">
        <v>0.155</v>
      </c>
      <c r="G443">
        <v>2</v>
      </c>
      <c r="H443">
        <v>0</v>
      </c>
      <c r="I443">
        <v>1.1299999999999999</v>
      </c>
      <c r="J443">
        <v>0.73399999999999999</v>
      </c>
      <c r="K443">
        <v>0.26</v>
      </c>
      <c r="L443">
        <v>0.23</v>
      </c>
      <c r="M443">
        <v>0.104</v>
      </c>
      <c r="N443">
        <v>0.19400000000000001</v>
      </c>
      <c r="O443">
        <v>0.68500000000000005</v>
      </c>
      <c r="P443" t="s">
        <v>1</v>
      </c>
      <c r="Q443" t="s">
        <v>1</v>
      </c>
    </row>
    <row r="444" spans="1:29" s="1" customFormat="1" x14ac:dyDescent="0.3">
      <c r="A444" s="1">
        <v>972111</v>
      </c>
      <c r="B444" t="s">
        <v>0</v>
      </c>
      <c r="C444">
        <v>1</v>
      </c>
      <c r="D444">
        <v>7.2</v>
      </c>
      <c r="E444">
        <v>0.123</v>
      </c>
      <c r="F444">
        <v>7.4999999999999997E-2</v>
      </c>
      <c r="G444">
        <v>4.6769999999999996</v>
      </c>
      <c r="H444">
        <v>0</v>
      </c>
      <c r="I444">
        <v>0.87</v>
      </c>
      <c r="J444">
        <v>0.57999999999999996</v>
      </c>
      <c r="K444">
        <v>0.27</v>
      </c>
      <c r="L444">
        <v>0.13500000000000001</v>
      </c>
      <c r="M444">
        <v>0.11600000000000001</v>
      </c>
      <c r="N444">
        <v>0.17799999999999999</v>
      </c>
      <c r="O444">
        <v>0.59199999999999997</v>
      </c>
      <c r="P444" t="s">
        <v>1</v>
      </c>
      <c r="Q444" t="s">
        <v>1</v>
      </c>
      <c r="R444"/>
      <c r="S444"/>
      <c r="T444"/>
      <c r="U444"/>
      <c r="V444"/>
      <c r="W444"/>
      <c r="X444"/>
      <c r="Y444"/>
      <c r="Z444"/>
      <c r="AA444"/>
      <c r="AB444"/>
      <c r="AC444"/>
    </row>
    <row r="445" spans="1:29" s="1" customFormat="1" x14ac:dyDescent="0.3">
      <c r="A445" s="1">
        <v>972121</v>
      </c>
      <c r="B445" t="s">
        <v>0</v>
      </c>
      <c r="C445">
        <v>1</v>
      </c>
      <c r="D445">
        <v>7.2</v>
      </c>
      <c r="E445">
        <v>0.123</v>
      </c>
      <c r="F445">
        <v>7.4999999999999997E-2</v>
      </c>
      <c r="G445">
        <v>4.6769999999999996</v>
      </c>
      <c r="H445">
        <v>0</v>
      </c>
      <c r="I445">
        <v>0.87</v>
      </c>
      <c r="J445">
        <v>0.57999999999999996</v>
      </c>
      <c r="K445">
        <v>0.27</v>
      </c>
      <c r="L445">
        <v>0.16</v>
      </c>
      <c r="M445">
        <v>0.11600000000000001</v>
      </c>
      <c r="N445">
        <v>0.17799999999999999</v>
      </c>
      <c r="O445">
        <v>0.59199999999999997</v>
      </c>
      <c r="P445" t="s">
        <v>1</v>
      </c>
      <c r="Q445" t="s">
        <v>1</v>
      </c>
      <c r="R445"/>
      <c r="S445"/>
      <c r="T445"/>
      <c r="U445"/>
      <c r="V445"/>
      <c r="W445"/>
      <c r="X445"/>
      <c r="Y445"/>
      <c r="Z445"/>
      <c r="AA445"/>
      <c r="AB445"/>
      <c r="AC445"/>
    </row>
    <row r="446" spans="1:29" x14ac:dyDescent="0.3">
      <c r="A446">
        <v>972131</v>
      </c>
      <c r="B446" t="s">
        <v>0</v>
      </c>
      <c r="C446">
        <v>1</v>
      </c>
      <c r="D446">
        <v>6.6</v>
      </c>
      <c r="E446">
        <v>0.05</v>
      </c>
      <c r="F446">
        <v>0.155</v>
      </c>
      <c r="G446">
        <v>2</v>
      </c>
      <c r="H446">
        <v>0</v>
      </c>
      <c r="I446">
        <v>1.1299999999999999</v>
      </c>
      <c r="J446">
        <v>0.73399999999999999</v>
      </c>
      <c r="K446">
        <v>0.26</v>
      </c>
      <c r="L446">
        <v>0.2</v>
      </c>
      <c r="M446">
        <v>0.104</v>
      </c>
      <c r="N446">
        <v>0.19400000000000001</v>
      </c>
      <c r="O446">
        <v>0.68500000000000005</v>
      </c>
      <c r="P446" t="s">
        <v>1</v>
      </c>
      <c r="Q446" t="s">
        <v>1</v>
      </c>
    </row>
    <row r="447" spans="1:29" x14ac:dyDescent="0.3">
      <c r="A447">
        <v>972141</v>
      </c>
      <c r="B447" t="s">
        <v>0</v>
      </c>
      <c r="C447">
        <v>1</v>
      </c>
      <c r="D447">
        <v>7.83</v>
      </c>
      <c r="E447">
        <v>5.7000000000000002E-2</v>
      </c>
      <c r="F447">
        <v>7.0000000000000007E-2</v>
      </c>
      <c r="G447">
        <v>4</v>
      </c>
      <c r="H447">
        <v>0.5</v>
      </c>
      <c r="I447">
        <v>1.083</v>
      </c>
      <c r="J447">
        <v>0.83</v>
      </c>
      <c r="K447">
        <v>0.375</v>
      </c>
      <c r="L447">
        <v>0.26200000000000001</v>
      </c>
      <c r="M447">
        <v>0.107</v>
      </c>
      <c r="N447">
        <v>0.13</v>
      </c>
      <c r="O447">
        <v>0.436</v>
      </c>
      <c r="P447" t="s">
        <v>1</v>
      </c>
      <c r="Q447" t="s">
        <v>1</v>
      </c>
    </row>
    <row r="448" spans="1:29" x14ac:dyDescent="0.3">
      <c r="A448">
        <v>972143</v>
      </c>
      <c r="B448" t="s">
        <v>0</v>
      </c>
      <c r="C448">
        <v>1</v>
      </c>
      <c r="D448">
        <v>7.83</v>
      </c>
      <c r="E448">
        <v>5.7000000000000002E-2</v>
      </c>
      <c r="F448">
        <v>7.0000000000000007E-2</v>
      </c>
      <c r="G448">
        <v>4</v>
      </c>
      <c r="H448">
        <v>0.5</v>
      </c>
      <c r="I448">
        <v>1.083</v>
      </c>
      <c r="J448">
        <v>0.83</v>
      </c>
      <c r="K448">
        <v>0.375</v>
      </c>
      <c r="L448">
        <v>0.26200000000000001</v>
      </c>
      <c r="M448">
        <v>0.107</v>
      </c>
      <c r="N448">
        <v>0.13</v>
      </c>
      <c r="O448">
        <v>0.436</v>
      </c>
      <c r="P448" t="s">
        <v>1</v>
      </c>
      <c r="Q448" t="s">
        <v>1</v>
      </c>
    </row>
    <row r="449" spans="1:19" x14ac:dyDescent="0.3">
      <c r="A449">
        <v>972145</v>
      </c>
      <c r="B449" t="s">
        <v>0</v>
      </c>
      <c r="C449">
        <v>1</v>
      </c>
      <c r="D449">
        <v>7.83</v>
      </c>
      <c r="E449">
        <v>5.7000000000000002E-2</v>
      </c>
      <c r="F449">
        <v>7.0000000000000007E-2</v>
      </c>
      <c r="G449">
        <v>4</v>
      </c>
      <c r="H449">
        <v>0.5</v>
      </c>
      <c r="I449">
        <v>1.083</v>
      </c>
      <c r="J449">
        <v>0.83</v>
      </c>
      <c r="K449">
        <v>0.375</v>
      </c>
      <c r="L449">
        <v>0.26200000000000001</v>
      </c>
      <c r="M449">
        <v>0.107</v>
      </c>
      <c r="N449">
        <v>0.13</v>
      </c>
      <c r="O449">
        <v>0.436</v>
      </c>
      <c r="P449" t="s">
        <v>1</v>
      </c>
      <c r="Q449" t="s">
        <v>1</v>
      </c>
    </row>
    <row r="450" spans="1:19" x14ac:dyDescent="0.3">
      <c r="A450">
        <v>972147</v>
      </c>
      <c r="B450" t="s">
        <v>0</v>
      </c>
      <c r="C450">
        <v>1</v>
      </c>
      <c r="D450">
        <v>7.83</v>
      </c>
      <c r="E450">
        <v>5.7000000000000002E-2</v>
      </c>
      <c r="F450">
        <v>7.0000000000000007E-2</v>
      </c>
      <c r="G450">
        <v>4</v>
      </c>
      <c r="H450">
        <v>0.5</v>
      </c>
      <c r="I450">
        <v>1.083</v>
      </c>
      <c r="J450">
        <v>0.83</v>
      </c>
      <c r="K450">
        <v>0.375</v>
      </c>
      <c r="L450">
        <v>0.26200000000000001</v>
      </c>
      <c r="M450">
        <v>0.107</v>
      </c>
      <c r="N450">
        <v>0.13</v>
      </c>
      <c r="O450">
        <v>0.436</v>
      </c>
      <c r="P450" t="s">
        <v>1</v>
      </c>
      <c r="Q450" t="s">
        <v>1</v>
      </c>
    </row>
    <row r="451" spans="1:19" x14ac:dyDescent="0.3">
      <c r="A451">
        <v>973011</v>
      </c>
      <c r="B451" t="s">
        <v>0</v>
      </c>
      <c r="C451">
        <v>1</v>
      </c>
      <c r="D451">
        <v>7.2</v>
      </c>
      <c r="E451">
        <v>0.123</v>
      </c>
      <c r="F451">
        <v>7.4999999999999997E-2</v>
      </c>
      <c r="G451">
        <v>4.6769999999999996</v>
      </c>
      <c r="H451">
        <v>0</v>
      </c>
      <c r="I451">
        <v>0.87</v>
      </c>
      <c r="J451">
        <v>0.57999999999999996</v>
      </c>
      <c r="K451">
        <v>0.27</v>
      </c>
      <c r="L451">
        <v>0.2</v>
      </c>
      <c r="M451">
        <v>0.11600000000000001</v>
      </c>
      <c r="N451">
        <v>0.17799999999999999</v>
      </c>
      <c r="O451">
        <v>0.59199999999999997</v>
      </c>
      <c r="P451" t="s">
        <v>1</v>
      </c>
      <c r="Q451" t="s">
        <v>1</v>
      </c>
    </row>
    <row r="452" spans="1:19" x14ac:dyDescent="0.3">
      <c r="A452">
        <v>973012</v>
      </c>
      <c r="B452" t="s">
        <v>0</v>
      </c>
      <c r="C452">
        <v>1</v>
      </c>
      <c r="D452">
        <v>7.2</v>
      </c>
      <c r="E452">
        <v>0.123</v>
      </c>
      <c r="F452">
        <v>7.4999999999999997E-2</v>
      </c>
      <c r="G452">
        <v>4.6769999999999996</v>
      </c>
      <c r="H452">
        <v>0</v>
      </c>
      <c r="I452">
        <v>0.87</v>
      </c>
      <c r="J452">
        <v>0.57999999999999996</v>
      </c>
      <c r="K452">
        <v>0.27</v>
      </c>
      <c r="L452">
        <v>0.2</v>
      </c>
      <c r="M452">
        <v>0.11600000000000001</v>
      </c>
      <c r="N452">
        <v>0.17799999999999999</v>
      </c>
      <c r="O452">
        <v>0.59199999999999997</v>
      </c>
      <c r="P452" t="s">
        <v>1</v>
      </c>
      <c r="Q452" t="s">
        <v>1</v>
      </c>
    </row>
    <row r="453" spans="1:19" x14ac:dyDescent="0.3">
      <c r="A453">
        <v>973021</v>
      </c>
      <c r="B453" t="s">
        <v>0</v>
      </c>
      <c r="C453">
        <v>1</v>
      </c>
      <c r="D453">
        <v>7.2</v>
      </c>
      <c r="E453">
        <v>0.123</v>
      </c>
      <c r="F453">
        <v>7.4999999999999997E-2</v>
      </c>
      <c r="G453">
        <v>4.6769999999999996</v>
      </c>
      <c r="H453">
        <v>0</v>
      </c>
      <c r="I453">
        <v>0.87</v>
      </c>
      <c r="J453">
        <v>0.57999999999999996</v>
      </c>
      <c r="K453">
        <v>0.27</v>
      </c>
      <c r="L453">
        <v>0.22</v>
      </c>
      <c r="M453">
        <v>0.11600000000000001</v>
      </c>
      <c r="N453">
        <v>0.17799999999999999</v>
      </c>
      <c r="O453">
        <v>0.59199999999999997</v>
      </c>
      <c r="P453" t="s">
        <v>1</v>
      </c>
      <c r="Q453" t="s">
        <v>1</v>
      </c>
    </row>
    <row r="454" spans="1:19" x14ac:dyDescent="0.3">
      <c r="A454">
        <v>973022</v>
      </c>
      <c r="B454" t="s">
        <v>0</v>
      </c>
      <c r="C454">
        <v>1</v>
      </c>
      <c r="D454">
        <v>7.2</v>
      </c>
      <c r="E454">
        <v>0.123</v>
      </c>
      <c r="F454">
        <v>7.4999999999999997E-2</v>
      </c>
      <c r="G454">
        <v>4.6769999999999996</v>
      </c>
      <c r="H454">
        <v>0</v>
      </c>
      <c r="I454">
        <v>0.87</v>
      </c>
      <c r="J454">
        <v>0.57999999999999996</v>
      </c>
      <c r="K454">
        <v>0.27</v>
      </c>
      <c r="L454">
        <v>0.22</v>
      </c>
      <c r="M454">
        <v>0.11600000000000001</v>
      </c>
      <c r="N454">
        <v>0.17799999999999999</v>
      </c>
      <c r="O454">
        <v>0.59199999999999997</v>
      </c>
      <c r="P454" t="s">
        <v>1</v>
      </c>
      <c r="Q454" t="s">
        <v>1</v>
      </c>
    </row>
    <row r="455" spans="1:19" x14ac:dyDescent="0.3">
      <c r="A455">
        <v>973031</v>
      </c>
      <c r="B455" t="s">
        <v>0</v>
      </c>
      <c r="C455">
        <v>1</v>
      </c>
      <c r="D455">
        <v>7.2</v>
      </c>
      <c r="E455">
        <v>0.123</v>
      </c>
      <c r="F455">
        <v>7.4999999999999997E-2</v>
      </c>
      <c r="G455">
        <v>4.6769999999999996</v>
      </c>
      <c r="H455">
        <v>0</v>
      </c>
      <c r="I455">
        <v>0.87</v>
      </c>
      <c r="J455">
        <v>0.57999999999999996</v>
      </c>
      <c r="K455">
        <v>0.27</v>
      </c>
      <c r="L455">
        <v>0.2</v>
      </c>
      <c r="M455">
        <v>0.11600000000000001</v>
      </c>
      <c r="N455">
        <v>0.17799999999999999</v>
      </c>
      <c r="O455">
        <v>0.59199999999999997</v>
      </c>
      <c r="P455" t="s">
        <v>1</v>
      </c>
      <c r="Q455" t="s">
        <v>1</v>
      </c>
    </row>
    <row r="456" spans="1:19" x14ac:dyDescent="0.3">
      <c r="A456">
        <v>973041</v>
      </c>
      <c r="B456" t="s">
        <v>0</v>
      </c>
      <c r="C456">
        <v>1</v>
      </c>
      <c r="D456">
        <v>7.83</v>
      </c>
      <c r="E456">
        <v>5.7000000000000002E-2</v>
      </c>
      <c r="F456">
        <v>7.0000000000000007E-2</v>
      </c>
      <c r="G456">
        <v>4</v>
      </c>
      <c r="H456">
        <v>0.5</v>
      </c>
      <c r="I456">
        <v>1.083</v>
      </c>
      <c r="J456">
        <v>0.83</v>
      </c>
      <c r="K456">
        <v>0.375</v>
      </c>
      <c r="L456">
        <v>0.26200000000000001</v>
      </c>
      <c r="M456">
        <v>0.107</v>
      </c>
      <c r="N456">
        <v>0.13</v>
      </c>
      <c r="O456">
        <v>0.436</v>
      </c>
      <c r="P456" t="s">
        <v>1</v>
      </c>
      <c r="Q456" t="s">
        <v>1</v>
      </c>
    </row>
    <row r="457" spans="1:19" x14ac:dyDescent="0.3">
      <c r="A457">
        <v>973051</v>
      </c>
      <c r="B457" t="s">
        <v>0</v>
      </c>
      <c r="C457">
        <v>1</v>
      </c>
      <c r="D457">
        <v>7.83</v>
      </c>
      <c r="E457">
        <v>5.7000000000000002E-2</v>
      </c>
      <c r="F457">
        <v>7.0000000000000007E-2</v>
      </c>
      <c r="G457">
        <v>4</v>
      </c>
      <c r="H457">
        <v>0.5</v>
      </c>
      <c r="I457">
        <v>1.083</v>
      </c>
      <c r="J457">
        <v>0.83</v>
      </c>
      <c r="K457">
        <v>0.375</v>
      </c>
      <c r="L457">
        <v>0.26200000000000001</v>
      </c>
      <c r="M457">
        <v>0.107</v>
      </c>
      <c r="N457">
        <v>0.13</v>
      </c>
      <c r="O457">
        <v>0.436</v>
      </c>
      <c r="P457" t="s">
        <v>1</v>
      </c>
      <c r="Q457" t="s">
        <v>1</v>
      </c>
    </row>
    <row r="458" spans="1:19" x14ac:dyDescent="0.3">
      <c r="A458">
        <v>973052</v>
      </c>
      <c r="B458" t="s">
        <v>0</v>
      </c>
      <c r="C458">
        <v>1</v>
      </c>
      <c r="D458">
        <v>7.83</v>
      </c>
      <c r="E458">
        <v>5.7000000000000002E-2</v>
      </c>
      <c r="F458">
        <v>7.0000000000000007E-2</v>
      </c>
      <c r="G458">
        <v>4</v>
      </c>
      <c r="H458">
        <v>0.5</v>
      </c>
      <c r="I458">
        <v>1.083</v>
      </c>
      <c r="J458">
        <v>0.83</v>
      </c>
      <c r="K458">
        <v>0.375</v>
      </c>
      <c r="L458">
        <v>0.26200000000000001</v>
      </c>
      <c r="M458">
        <v>0.107</v>
      </c>
      <c r="N458">
        <v>0.13</v>
      </c>
      <c r="O458">
        <v>0.436</v>
      </c>
      <c r="P458" t="s">
        <v>1</v>
      </c>
      <c r="Q458" t="s">
        <v>1</v>
      </c>
    </row>
    <row r="459" spans="1:19" x14ac:dyDescent="0.3">
      <c r="A459">
        <v>974011</v>
      </c>
      <c r="B459" t="s">
        <v>2</v>
      </c>
      <c r="C459">
        <v>1</v>
      </c>
      <c r="D459">
        <v>7.82</v>
      </c>
      <c r="E459">
        <v>4.9000000000000002E-2</v>
      </c>
      <c r="F459">
        <v>1.5</v>
      </c>
      <c r="G459">
        <v>0.19900000000000001</v>
      </c>
      <c r="H459">
        <v>5.6</v>
      </c>
      <c r="I459">
        <v>0</v>
      </c>
      <c r="J459">
        <v>1.9370000000000001</v>
      </c>
      <c r="K459">
        <v>1.867</v>
      </c>
      <c r="L459">
        <v>0.21</v>
      </c>
      <c r="M459">
        <v>0.35</v>
      </c>
      <c r="N459">
        <v>0.20100000000000001</v>
      </c>
      <c r="O459">
        <v>8.6999999999999994E-2</v>
      </c>
      <c r="P459">
        <v>0.17599999999999999</v>
      </c>
      <c r="Q459">
        <v>0.63600000000000001</v>
      </c>
      <c r="R459" t="s">
        <v>1</v>
      </c>
      <c r="S459" t="s">
        <v>1</v>
      </c>
    </row>
    <row r="460" spans="1:19" x14ac:dyDescent="0.3">
      <c r="A460">
        <v>974021</v>
      </c>
      <c r="B460" t="s">
        <v>0</v>
      </c>
      <c r="C460">
        <v>1</v>
      </c>
      <c r="D460">
        <v>7.2</v>
      </c>
      <c r="E460">
        <v>0.123</v>
      </c>
      <c r="F460">
        <v>7.4999999999999997E-2</v>
      </c>
      <c r="G460">
        <v>4.6769999999999996</v>
      </c>
      <c r="H460">
        <v>0</v>
      </c>
      <c r="I460">
        <v>0.87</v>
      </c>
      <c r="J460">
        <v>0.57999999999999996</v>
      </c>
      <c r="K460">
        <v>0.27</v>
      </c>
      <c r="L460">
        <v>0.14199999999999999</v>
      </c>
      <c r="M460">
        <v>0.11600000000000001</v>
      </c>
      <c r="N460">
        <v>0.17799999999999999</v>
      </c>
      <c r="O460">
        <v>0.59199999999999997</v>
      </c>
      <c r="P460" t="s">
        <v>1</v>
      </c>
      <c r="Q460" t="s">
        <v>1</v>
      </c>
    </row>
    <row r="461" spans="1:19" x14ac:dyDescent="0.3">
      <c r="A461">
        <v>974022</v>
      </c>
      <c r="B461" t="s">
        <v>0</v>
      </c>
      <c r="C461">
        <v>1</v>
      </c>
      <c r="D461">
        <v>7.2</v>
      </c>
      <c r="E461">
        <v>0.123</v>
      </c>
      <c r="F461">
        <v>7.4999999999999997E-2</v>
      </c>
      <c r="G461">
        <v>4.6769999999999996</v>
      </c>
      <c r="H461">
        <v>0</v>
      </c>
      <c r="I461">
        <v>0.87</v>
      </c>
      <c r="J461">
        <v>0.57999999999999996</v>
      </c>
      <c r="K461">
        <v>0.27</v>
      </c>
      <c r="L461">
        <v>0.14199999999999999</v>
      </c>
      <c r="M461">
        <v>0.11600000000000001</v>
      </c>
      <c r="N461">
        <v>0.17799999999999999</v>
      </c>
      <c r="O461">
        <v>0.59199999999999997</v>
      </c>
      <c r="P461" t="s">
        <v>1</v>
      </c>
      <c r="Q461" t="s">
        <v>1</v>
      </c>
    </row>
    <row r="462" spans="1:19" x14ac:dyDescent="0.3">
      <c r="A462">
        <v>974041</v>
      </c>
      <c r="B462" t="s">
        <v>0</v>
      </c>
      <c r="C462">
        <v>1</v>
      </c>
      <c r="D462">
        <v>7.2</v>
      </c>
      <c r="E462">
        <v>0.123</v>
      </c>
      <c r="F462">
        <v>7.4999999999999997E-2</v>
      </c>
      <c r="G462">
        <v>4.6769999999999996</v>
      </c>
      <c r="H462">
        <v>0</v>
      </c>
      <c r="I462">
        <v>0.87</v>
      </c>
      <c r="J462">
        <v>0.57999999999999996</v>
      </c>
      <c r="K462">
        <v>0.27</v>
      </c>
      <c r="L462">
        <v>0.25</v>
      </c>
      <c r="M462">
        <v>0.11600000000000001</v>
      </c>
      <c r="N462">
        <v>0.17799999999999999</v>
      </c>
      <c r="O462">
        <v>0.59199999999999997</v>
      </c>
      <c r="P462" t="s">
        <v>1</v>
      </c>
      <c r="Q462" t="s">
        <v>1</v>
      </c>
    </row>
    <row r="463" spans="1:19" x14ac:dyDescent="0.3">
      <c r="A463">
        <v>974042</v>
      </c>
      <c r="B463" t="s">
        <v>0</v>
      </c>
      <c r="C463">
        <v>1</v>
      </c>
      <c r="D463">
        <v>7.2</v>
      </c>
      <c r="E463">
        <v>0.123</v>
      </c>
      <c r="F463">
        <v>7.4999999999999997E-2</v>
      </c>
      <c r="G463">
        <v>4.6769999999999996</v>
      </c>
      <c r="H463">
        <v>0</v>
      </c>
      <c r="I463">
        <v>0.87</v>
      </c>
      <c r="J463">
        <v>0.57999999999999996</v>
      </c>
      <c r="K463">
        <v>0.27</v>
      </c>
      <c r="L463">
        <v>0.25</v>
      </c>
      <c r="M463">
        <v>0.11600000000000001</v>
      </c>
      <c r="N463">
        <v>0.17799999999999999</v>
      </c>
      <c r="O463">
        <v>0.59199999999999997</v>
      </c>
      <c r="P463" t="s">
        <v>1</v>
      </c>
      <c r="Q463" t="s">
        <v>1</v>
      </c>
    </row>
    <row r="464" spans="1:19" x14ac:dyDescent="0.3">
      <c r="A464">
        <v>974043</v>
      </c>
      <c r="B464" t="s">
        <v>0</v>
      </c>
      <c r="C464">
        <v>1</v>
      </c>
      <c r="D464">
        <v>7.2</v>
      </c>
      <c r="E464">
        <v>0.123</v>
      </c>
      <c r="F464">
        <v>7.4999999999999997E-2</v>
      </c>
      <c r="G464">
        <v>4.6769999999999996</v>
      </c>
      <c r="H464">
        <v>0</v>
      </c>
      <c r="I464">
        <v>0.87</v>
      </c>
      <c r="J464">
        <v>0.57999999999999996</v>
      </c>
      <c r="K464">
        <v>0.27</v>
      </c>
      <c r="L464">
        <v>0.25</v>
      </c>
      <c r="M464">
        <v>0.11600000000000001</v>
      </c>
      <c r="N464">
        <v>0.17799999999999999</v>
      </c>
      <c r="O464">
        <v>0.59199999999999997</v>
      </c>
      <c r="P464" t="s">
        <v>1</v>
      </c>
      <c r="Q464" t="s">
        <v>1</v>
      </c>
    </row>
    <row r="465" spans="1:29" x14ac:dyDescent="0.3">
      <c r="A465">
        <v>974044</v>
      </c>
      <c r="B465" t="s">
        <v>0</v>
      </c>
      <c r="C465">
        <v>1</v>
      </c>
      <c r="D465">
        <v>7.2</v>
      </c>
      <c r="E465">
        <v>0.123</v>
      </c>
      <c r="F465">
        <v>7.4999999999999997E-2</v>
      </c>
      <c r="G465">
        <v>4.6769999999999996</v>
      </c>
      <c r="H465">
        <v>0</v>
      </c>
      <c r="I465">
        <v>0.87</v>
      </c>
      <c r="J465">
        <v>0.57999999999999996</v>
      </c>
      <c r="K465">
        <v>0.27</v>
      </c>
      <c r="L465">
        <v>0.25</v>
      </c>
      <c r="M465">
        <v>0.11600000000000001</v>
      </c>
      <c r="N465">
        <v>0.17799999999999999</v>
      </c>
      <c r="O465">
        <v>0.59199999999999997</v>
      </c>
      <c r="P465" t="s">
        <v>1</v>
      </c>
      <c r="Q465" t="s">
        <v>1</v>
      </c>
    </row>
    <row r="466" spans="1:29" x14ac:dyDescent="0.3">
      <c r="A466">
        <v>975011</v>
      </c>
      <c r="B466" t="s">
        <v>2</v>
      </c>
      <c r="C466">
        <v>1</v>
      </c>
      <c r="D466">
        <v>6.9</v>
      </c>
      <c r="E466">
        <v>0.19900000000000001</v>
      </c>
      <c r="F466">
        <v>0.45</v>
      </c>
      <c r="G466">
        <v>7.0000000000000007E-2</v>
      </c>
      <c r="H466">
        <v>3.8</v>
      </c>
      <c r="I466">
        <v>0</v>
      </c>
      <c r="J466">
        <v>2.2999999999999998</v>
      </c>
      <c r="K466">
        <v>2.21</v>
      </c>
      <c r="L466">
        <v>0.28999999999999998</v>
      </c>
      <c r="M466">
        <v>0.46</v>
      </c>
      <c r="N466">
        <v>0.23599999999999999</v>
      </c>
      <c r="O466">
        <v>0.16700000000000001</v>
      </c>
      <c r="P466">
        <v>0.08</v>
      </c>
      <c r="Q466">
        <v>0.56000000000000005</v>
      </c>
      <c r="R466" t="s">
        <v>1</v>
      </c>
      <c r="S466" t="s">
        <v>1</v>
      </c>
    </row>
    <row r="467" spans="1:29" x14ac:dyDescent="0.3">
      <c r="A467">
        <v>975021</v>
      </c>
      <c r="B467" t="s">
        <v>2</v>
      </c>
      <c r="C467">
        <v>1</v>
      </c>
      <c r="D467">
        <v>6.9</v>
      </c>
      <c r="E467">
        <v>0.19900000000000001</v>
      </c>
      <c r="F467">
        <v>0.45</v>
      </c>
      <c r="G467">
        <v>7.0000000000000007E-2</v>
      </c>
      <c r="H467">
        <v>3.8</v>
      </c>
      <c r="I467">
        <v>0</v>
      </c>
      <c r="J467">
        <v>2.2999999999999998</v>
      </c>
      <c r="K467">
        <v>2.21</v>
      </c>
      <c r="L467">
        <v>0.28999999999999998</v>
      </c>
      <c r="M467">
        <v>0.46</v>
      </c>
      <c r="N467">
        <v>0.13600000000000001</v>
      </c>
      <c r="O467">
        <v>0.16700000000000001</v>
      </c>
      <c r="P467">
        <v>0.08</v>
      </c>
      <c r="Q467">
        <v>0.56000000000000005</v>
      </c>
      <c r="R467" t="s">
        <v>1</v>
      </c>
      <c r="S467" t="s">
        <v>1</v>
      </c>
    </row>
    <row r="468" spans="1:29" x14ac:dyDescent="0.3">
      <c r="A468">
        <v>975031</v>
      </c>
      <c r="B468" t="s">
        <v>0</v>
      </c>
      <c r="C468">
        <v>1</v>
      </c>
      <c r="D468">
        <v>7.2</v>
      </c>
      <c r="E468">
        <v>0.123</v>
      </c>
      <c r="F468">
        <v>7.4999999999999997E-2</v>
      </c>
      <c r="G468">
        <v>4.6769999999999996</v>
      </c>
      <c r="H468">
        <v>0</v>
      </c>
      <c r="I468">
        <v>0.87</v>
      </c>
      <c r="J468">
        <v>0.57999999999999996</v>
      </c>
      <c r="K468">
        <v>0.27</v>
      </c>
      <c r="L468">
        <v>0.18</v>
      </c>
      <c r="M468">
        <v>0.11600000000000001</v>
      </c>
      <c r="N468">
        <v>0.17799999999999999</v>
      </c>
      <c r="O468">
        <v>0.59199999999999997</v>
      </c>
      <c r="P468" t="s">
        <v>1</v>
      </c>
      <c r="Q468" t="s">
        <v>1</v>
      </c>
    </row>
    <row r="469" spans="1:29" x14ac:dyDescent="0.3">
      <c r="A469">
        <v>975032</v>
      </c>
      <c r="B469" t="s">
        <v>0</v>
      </c>
      <c r="C469">
        <v>1</v>
      </c>
      <c r="D469">
        <v>7.2</v>
      </c>
      <c r="E469">
        <v>0.123</v>
      </c>
      <c r="F469">
        <v>7.4999999999999997E-2</v>
      </c>
      <c r="G469">
        <v>4.6769999999999996</v>
      </c>
      <c r="H469">
        <v>0</v>
      </c>
      <c r="I469">
        <v>0.87</v>
      </c>
      <c r="J469">
        <v>0.57999999999999996</v>
      </c>
      <c r="K469">
        <v>0.27</v>
      </c>
      <c r="L469">
        <v>0.18</v>
      </c>
      <c r="M469">
        <v>0.11600000000000001</v>
      </c>
      <c r="N469">
        <v>0.17799999999999999</v>
      </c>
      <c r="O469">
        <v>0.59199999999999997</v>
      </c>
      <c r="P469" t="s">
        <v>1</v>
      </c>
      <c r="Q469" t="s">
        <v>1</v>
      </c>
    </row>
    <row r="470" spans="1:29" x14ac:dyDescent="0.3">
      <c r="A470">
        <v>975033</v>
      </c>
      <c r="B470" t="s">
        <v>0</v>
      </c>
      <c r="C470">
        <v>1</v>
      </c>
      <c r="D470">
        <v>7.2</v>
      </c>
      <c r="E470">
        <v>0.123</v>
      </c>
      <c r="F470">
        <v>7.4999999999999997E-2</v>
      </c>
      <c r="G470">
        <v>4.6769999999999996</v>
      </c>
      <c r="H470">
        <v>0</v>
      </c>
      <c r="I470">
        <v>0.87</v>
      </c>
      <c r="J470">
        <v>0.57999999999999996</v>
      </c>
      <c r="K470">
        <v>0.27</v>
      </c>
      <c r="L470">
        <v>0.18</v>
      </c>
      <c r="M470">
        <v>0.11600000000000001</v>
      </c>
      <c r="N470">
        <v>0.17799999999999999</v>
      </c>
      <c r="O470">
        <v>0.59199999999999997</v>
      </c>
      <c r="P470" t="s">
        <v>1</v>
      </c>
      <c r="Q470" t="s">
        <v>1</v>
      </c>
    </row>
    <row r="471" spans="1:29" x14ac:dyDescent="0.3">
      <c r="A471">
        <v>975034</v>
      </c>
      <c r="B471" t="s">
        <v>0</v>
      </c>
      <c r="C471">
        <v>1</v>
      </c>
      <c r="D471">
        <v>7.2</v>
      </c>
      <c r="E471">
        <v>0.123</v>
      </c>
      <c r="F471">
        <v>7.4999999999999997E-2</v>
      </c>
      <c r="G471">
        <v>4.6769999999999996</v>
      </c>
      <c r="H471">
        <v>0</v>
      </c>
      <c r="I471">
        <v>0.87</v>
      </c>
      <c r="J471">
        <v>0.57999999999999996</v>
      </c>
      <c r="K471">
        <v>0.27</v>
      </c>
      <c r="L471">
        <v>0.18</v>
      </c>
      <c r="M471">
        <v>0.11600000000000001</v>
      </c>
      <c r="N471">
        <v>0.17799999999999999</v>
      </c>
      <c r="O471">
        <v>0.59199999999999997</v>
      </c>
      <c r="P471" t="s">
        <v>1</v>
      </c>
      <c r="Q471" t="s">
        <v>1</v>
      </c>
    </row>
    <row r="472" spans="1:29" x14ac:dyDescent="0.3">
      <c r="A472">
        <v>975041</v>
      </c>
      <c r="B472" t="s">
        <v>2</v>
      </c>
      <c r="C472">
        <v>1</v>
      </c>
      <c r="D472">
        <v>6.9</v>
      </c>
      <c r="E472">
        <v>0.19900000000000001</v>
      </c>
      <c r="F472">
        <v>0.45</v>
      </c>
      <c r="G472">
        <v>7.0000000000000007E-2</v>
      </c>
      <c r="H472">
        <v>3.8</v>
      </c>
      <c r="I472">
        <v>0</v>
      </c>
      <c r="J472">
        <v>2.2999999999999998</v>
      </c>
      <c r="K472">
        <v>2.21</v>
      </c>
      <c r="L472">
        <v>0.28999999999999998</v>
      </c>
      <c r="M472">
        <v>0.46</v>
      </c>
      <c r="N472">
        <v>0.22</v>
      </c>
      <c r="O472">
        <v>0.16700000000000001</v>
      </c>
      <c r="P472">
        <v>0.08</v>
      </c>
      <c r="Q472">
        <v>0.56000000000000005</v>
      </c>
      <c r="R472" t="s">
        <v>1</v>
      </c>
      <c r="S472" t="s">
        <v>1</v>
      </c>
    </row>
    <row r="473" spans="1:29" x14ac:dyDescent="0.3">
      <c r="A473">
        <v>975042</v>
      </c>
      <c r="B473" t="s">
        <v>2</v>
      </c>
      <c r="C473">
        <v>1</v>
      </c>
      <c r="D473">
        <v>6.9</v>
      </c>
      <c r="E473">
        <v>0.19900000000000001</v>
      </c>
      <c r="F473">
        <v>0.45</v>
      </c>
      <c r="G473">
        <v>7.0000000000000007E-2</v>
      </c>
      <c r="H473">
        <v>3.8</v>
      </c>
      <c r="I473">
        <v>0</v>
      </c>
      <c r="J473">
        <v>2.2999999999999998</v>
      </c>
      <c r="K473">
        <v>2.21</v>
      </c>
      <c r="L473">
        <v>0.28999999999999998</v>
      </c>
      <c r="M473">
        <v>0.46</v>
      </c>
      <c r="N473">
        <v>0.22</v>
      </c>
      <c r="O473">
        <v>0.16700000000000001</v>
      </c>
      <c r="P473">
        <v>0.08</v>
      </c>
      <c r="Q473">
        <v>0.56000000000000005</v>
      </c>
      <c r="R473" t="s">
        <v>1</v>
      </c>
      <c r="S473" t="s">
        <v>1</v>
      </c>
    </row>
    <row r="474" spans="1:29" s="1" customFormat="1" x14ac:dyDescent="0.3">
      <c r="A474" s="1">
        <v>975043</v>
      </c>
      <c r="B474" t="s">
        <v>2</v>
      </c>
      <c r="C474">
        <v>1</v>
      </c>
      <c r="D474">
        <v>6.9</v>
      </c>
      <c r="E474">
        <v>0.19900000000000001</v>
      </c>
      <c r="F474">
        <v>0.45</v>
      </c>
      <c r="G474">
        <v>7.0000000000000007E-2</v>
      </c>
      <c r="H474">
        <v>3.8</v>
      </c>
      <c r="I474">
        <v>0</v>
      </c>
      <c r="J474">
        <v>2.2999999999999998</v>
      </c>
      <c r="K474">
        <v>2.21</v>
      </c>
      <c r="L474">
        <v>0.28999999999999998</v>
      </c>
      <c r="M474">
        <v>0.46</v>
      </c>
      <c r="N474">
        <v>0.22</v>
      </c>
      <c r="O474">
        <v>0.16700000000000001</v>
      </c>
      <c r="P474">
        <v>0.08</v>
      </c>
      <c r="Q474">
        <v>0.56000000000000005</v>
      </c>
      <c r="R474" t="s">
        <v>1</v>
      </c>
      <c r="S474" t="s">
        <v>1</v>
      </c>
      <c r="T474"/>
      <c r="U474"/>
      <c r="V474"/>
      <c r="W474"/>
      <c r="X474"/>
      <c r="Y474"/>
      <c r="Z474"/>
      <c r="AA474"/>
      <c r="AB474"/>
      <c r="AC474"/>
    </row>
    <row r="475" spans="1:29" x14ac:dyDescent="0.3">
      <c r="A475">
        <v>975051</v>
      </c>
      <c r="B475" t="s">
        <v>2</v>
      </c>
      <c r="C475">
        <v>1</v>
      </c>
      <c r="D475">
        <v>9.5500000000000007</v>
      </c>
      <c r="E475">
        <v>4.4999999999999998E-2</v>
      </c>
      <c r="F475">
        <v>1.5</v>
      </c>
      <c r="G475">
        <v>0.15</v>
      </c>
      <c r="H475">
        <v>4.2</v>
      </c>
      <c r="I475">
        <v>0</v>
      </c>
      <c r="J475">
        <v>2.496</v>
      </c>
      <c r="K475">
        <v>2.3719999999999999</v>
      </c>
      <c r="L475">
        <v>0.32700000000000001</v>
      </c>
      <c r="M475">
        <v>0.61299999999999999</v>
      </c>
      <c r="N475">
        <v>0.14099999999999999</v>
      </c>
      <c r="O475">
        <v>0.1</v>
      </c>
      <c r="P475">
        <v>0.125</v>
      </c>
      <c r="Q475">
        <v>0.57399999999999995</v>
      </c>
      <c r="R475" t="s">
        <v>1</v>
      </c>
      <c r="S475" t="s">
        <v>1</v>
      </c>
    </row>
    <row r="476" spans="1:29" x14ac:dyDescent="0.3">
      <c r="A476">
        <v>975052</v>
      </c>
      <c r="B476" t="s">
        <v>2</v>
      </c>
      <c r="C476">
        <v>1</v>
      </c>
      <c r="D476">
        <v>9.5500000000000007</v>
      </c>
      <c r="E476">
        <v>4.4999999999999998E-2</v>
      </c>
      <c r="F476">
        <v>1.5</v>
      </c>
      <c r="G476">
        <v>0.15</v>
      </c>
      <c r="H476">
        <v>4.2</v>
      </c>
      <c r="I476">
        <v>0</v>
      </c>
      <c r="J476">
        <v>2.496</v>
      </c>
      <c r="K476">
        <v>2.3719999999999999</v>
      </c>
      <c r="L476">
        <v>0.32700000000000001</v>
      </c>
      <c r="M476">
        <v>0.61299999999999999</v>
      </c>
      <c r="N476">
        <v>0.14099999999999999</v>
      </c>
      <c r="O476">
        <v>0.1</v>
      </c>
      <c r="P476">
        <v>0.125</v>
      </c>
      <c r="Q476">
        <v>0.57399999999999995</v>
      </c>
      <c r="R476" t="s">
        <v>1</v>
      </c>
      <c r="S476" t="s">
        <v>1</v>
      </c>
    </row>
    <row r="477" spans="1:29" s="2" customFormat="1" x14ac:dyDescent="0.3">
      <c r="A477" s="2">
        <v>975052</v>
      </c>
      <c r="B477" t="s">
        <v>2</v>
      </c>
      <c r="C477">
        <v>2</v>
      </c>
      <c r="D477">
        <v>9.5500000000000007</v>
      </c>
      <c r="E477">
        <v>4.4999999999999998E-2</v>
      </c>
      <c r="F477">
        <v>1.5</v>
      </c>
      <c r="G477">
        <v>0.15</v>
      </c>
      <c r="H477">
        <v>4.2</v>
      </c>
      <c r="I477">
        <v>0</v>
      </c>
      <c r="J477">
        <v>2.496</v>
      </c>
      <c r="K477">
        <v>2.3719999999999999</v>
      </c>
      <c r="L477">
        <v>0.32700000000000001</v>
      </c>
      <c r="M477">
        <v>0.61299999999999999</v>
      </c>
      <c r="N477">
        <v>0.14099999999999999</v>
      </c>
      <c r="O477">
        <v>0.1</v>
      </c>
      <c r="P477">
        <v>0.125</v>
      </c>
      <c r="Q477">
        <v>0.57399999999999995</v>
      </c>
      <c r="R477" t="s">
        <v>1</v>
      </c>
      <c r="S477" t="s">
        <v>1</v>
      </c>
      <c r="T477"/>
      <c r="U477"/>
      <c r="V477"/>
      <c r="W477"/>
      <c r="X477"/>
      <c r="Y477"/>
      <c r="Z477"/>
      <c r="AA477"/>
      <c r="AB477"/>
      <c r="AC477"/>
    </row>
    <row r="478" spans="1:29" x14ac:dyDescent="0.3">
      <c r="A478">
        <v>975053</v>
      </c>
      <c r="B478" t="s">
        <v>2</v>
      </c>
      <c r="C478">
        <v>1</v>
      </c>
      <c r="D478">
        <v>9.5500000000000007</v>
      </c>
      <c r="E478">
        <v>4.4999999999999998E-2</v>
      </c>
      <c r="F478">
        <v>1.5</v>
      </c>
      <c r="G478">
        <v>0.15</v>
      </c>
      <c r="H478">
        <v>4.2</v>
      </c>
      <c r="I478">
        <v>0</v>
      </c>
      <c r="J478">
        <v>2.496</v>
      </c>
      <c r="K478">
        <v>2.3719999999999999</v>
      </c>
      <c r="L478">
        <v>0.32700000000000001</v>
      </c>
      <c r="M478">
        <v>0.61299999999999999</v>
      </c>
      <c r="N478">
        <v>0.19</v>
      </c>
      <c r="O478">
        <v>0.1</v>
      </c>
      <c r="P478">
        <v>0.125</v>
      </c>
      <c r="Q478">
        <v>0.57399999999999995</v>
      </c>
      <c r="R478" t="s">
        <v>1</v>
      </c>
      <c r="S478" t="s">
        <v>1</v>
      </c>
    </row>
    <row r="479" spans="1:29" s="2" customFormat="1" x14ac:dyDescent="0.3">
      <c r="A479" s="2">
        <v>975053</v>
      </c>
      <c r="B479" t="s">
        <v>2</v>
      </c>
      <c r="C479">
        <v>3</v>
      </c>
      <c r="D479">
        <v>9.5500000000000007</v>
      </c>
      <c r="E479">
        <v>4.4999999999999998E-2</v>
      </c>
      <c r="F479">
        <v>1.5</v>
      </c>
      <c r="G479">
        <v>0.15</v>
      </c>
      <c r="H479">
        <v>4.2</v>
      </c>
      <c r="I479">
        <v>0</v>
      </c>
      <c r="J479">
        <v>2.496</v>
      </c>
      <c r="K479">
        <v>2.3719999999999999</v>
      </c>
      <c r="L479">
        <v>0.32700000000000001</v>
      </c>
      <c r="M479">
        <v>0.61299999999999999</v>
      </c>
      <c r="N479">
        <v>0.19</v>
      </c>
      <c r="O479">
        <v>0.1</v>
      </c>
      <c r="P479">
        <v>0.125</v>
      </c>
      <c r="Q479">
        <v>0.57399999999999995</v>
      </c>
      <c r="R479" t="s">
        <v>1</v>
      </c>
      <c r="S479" t="s">
        <v>1</v>
      </c>
      <c r="T479"/>
      <c r="U479"/>
      <c r="V479"/>
      <c r="W479"/>
      <c r="X479"/>
      <c r="Y479"/>
      <c r="Z479"/>
      <c r="AA479"/>
      <c r="AB479"/>
      <c r="AC479"/>
    </row>
    <row r="480" spans="1:29" x14ac:dyDescent="0.3">
      <c r="A480">
        <v>975061</v>
      </c>
      <c r="B480" t="s">
        <v>2</v>
      </c>
      <c r="C480">
        <v>1</v>
      </c>
      <c r="D480">
        <v>8.4</v>
      </c>
      <c r="E480">
        <v>0.04</v>
      </c>
      <c r="F480">
        <v>0.9</v>
      </c>
      <c r="G480">
        <v>7.0000000000000007E-2</v>
      </c>
      <c r="H480">
        <v>6.24</v>
      </c>
      <c r="I480">
        <v>0</v>
      </c>
      <c r="J480">
        <v>1.97</v>
      </c>
      <c r="K480">
        <v>1.91</v>
      </c>
      <c r="L480">
        <v>0.217</v>
      </c>
      <c r="M480">
        <v>0.38500000000000001</v>
      </c>
      <c r="N480">
        <v>0.217</v>
      </c>
      <c r="O480">
        <v>0.15</v>
      </c>
      <c r="P480">
        <v>0.14899999999999999</v>
      </c>
      <c r="Q480">
        <v>0.61599999999999999</v>
      </c>
      <c r="R480" t="s">
        <v>1</v>
      </c>
      <c r="S480" t="s">
        <v>1</v>
      </c>
    </row>
    <row r="481" spans="1:19" x14ac:dyDescent="0.3">
      <c r="A481">
        <v>975062</v>
      </c>
      <c r="B481" t="s">
        <v>2</v>
      </c>
      <c r="C481">
        <v>1</v>
      </c>
      <c r="D481">
        <v>8.4</v>
      </c>
      <c r="E481">
        <v>0.04</v>
      </c>
      <c r="F481">
        <v>0.9</v>
      </c>
      <c r="G481">
        <v>7.0000000000000007E-2</v>
      </c>
      <c r="H481">
        <v>6.24</v>
      </c>
      <c r="I481">
        <v>0</v>
      </c>
      <c r="J481">
        <v>1.97</v>
      </c>
      <c r="K481">
        <v>1.91</v>
      </c>
      <c r="L481">
        <v>0.217</v>
      </c>
      <c r="M481">
        <v>0.38500000000000001</v>
      </c>
      <c r="N481">
        <v>0.217</v>
      </c>
      <c r="O481">
        <v>0.15</v>
      </c>
      <c r="P481">
        <v>0.14899999999999999</v>
      </c>
      <c r="Q481">
        <v>0.61599999999999999</v>
      </c>
      <c r="R481" t="s">
        <v>1</v>
      </c>
      <c r="S481" t="s">
        <v>1</v>
      </c>
    </row>
    <row r="482" spans="1:19" x14ac:dyDescent="0.3">
      <c r="A482">
        <v>975071</v>
      </c>
      <c r="B482" t="s">
        <v>2</v>
      </c>
      <c r="C482">
        <v>1</v>
      </c>
      <c r="D482">
        <v>8.4</v>
      </c>
      <c r="E482">
        <v>0.04</v>
      </c>
      <c r="F482">
        <v>0.9</v>
      </c>
      <c r="G482">
        <v>7.0000000000000007E-2</v>
      </c>
      <c r="H482">
        <v>6.24</v>
      </c>
      <c r="I482">
        <v>0</v>
      </c>
      <c r="J482">
        <v>1.97</v>
      </c>
      <c r="K482">
        <v>1.91</v>
      </c>
      <c r="L482">
        <v>0.217</v>
      </c>
      <c r="M482">
        <v>0.38500000000000001</v>
      </c>
      <c r="N482">
        <v>0.217</v>
      </c>
      <c r="O482">
        <v>0.15</v>
      </c>
      <c r="P482">
        <v>0.14899999999999999</v>
      </c>
      <c r="Q482">
        <v>0.61599999999999999</v>
      </c>
      <c r="R482" t="s">
        <v>1</v>
      </c>
      <c r="S482" t="s">
        <v>1</v>
      </c>
    </row>
    <row r="483" spans="1:19" x14ac:dyDescent="0.3">
      <c r="A483">
        <v>977011</v>
      </c>
      <c r="B483" t="s">
        <v>2</v>
      </c>
      <c r="C483">
        <v>1</v>
      </c>
      <c r="D483">
        <v>6.9</v>
      </c>
      <c r="E483">
        <v>0.19900000000000001</v>
      </c>
      <c r="F483">
        <v>0.45</v>
      </c>
      <c r="G483">
        <v>7.0000000000000007E-2</v>
      </c>
      <c r="H483">
        <v>3.8</v>
      </c>
      <c r="I483">
        <v>0</v>
      </c>
      <c r="J483">
        <v>2.2999999999999998</v>
      </c>
      <c r="K483">
        <v>2.21</v>
      </c>
      <c r="L483">
        <v>0.28999999999999998</v>
      </c>
      <c r="M483">
        <v>0.46</v>
      </c>
      <c r="N483">
        <v>0.1603</v>
      </c>
      <c r="O483">
        <v>0.16700000000000001</v>
      </c>
      <c r="P483">
        <v>0.08</v>
      </c>
      <c r="Q483">
        <v>0.56000000000000005</v>
      </c>
      <c r="R483" t="s">
        <v>1</v>
      </c>
      <c r="S483" t="s">
        <v>1</v>
      </c>
    </row>
    <row r="484" spans="1:19" x14ac:dyDescent="0.3">
      <c r="A484">
        <v>977012</v>
      </c>
      <c r="B484" t="s">
        <v>2</v>
      </c>
      <c r="C484">
        <v>1</v>
      </c>
      <c r="D484">
        <v>6.9</v>
      </c>
      <c r="E484">
        <v>0.19900000000000001</v>
      </c>
      <c r="F484">
        <v>0.45</v>
      </c>
      <c r="G484">
        <v>7.0000000000000007E-2</v>
      </c>
      <c r="H484">
        <v>3.8</v>
      </c>
      <c r="I484">
        <v>0</v>
      </c>
      <c r="J484">
        <v>2.2999999999999998</v>
      </c>
      <c r="K484">
        <v>2.21</v>
      </c>
      <c r="L484">
        <v>0.28999999999999998</v>
      </c>
      <c r="M484">
        <v>0.46</v>
      </c>
      <c r="N484">
        <v>0.1603</v>
      </c>
      <c r="O484">
        <v>0.16700000000000001</v>
      </c>
      <c r="P484">
        <v>0.08</v>
      </c>
      <c r="Q484">
        <v>0.56000000000000005</v>
      </c>
      <c r="R484" t="s">
        <v>1</v>
      </c>
      <c r="S484" t="s">
        <v>1</v>
      </c>
    </row>
    <row r="485" spans="1:19" x14ac:dyDescent="0.3">
      <c r="A485">
        <v>977013</v>
      </c>
      <c r="B485" t="s">
        <v>2</v>
      </c>
      <c r="C485">
        <v>1</v>
      </c>
      <c r="D485">
        <v>6.9</v>
      </c>
      <c r="E485">
        <v>0.19900000000000001</v>
      </c>
      <c r="F485">
        <v>0.45</v>
      </c>
      <c r="G485">
        <v>7.0000000000000007E-2</v>
      </c>
      <c r="H485">
        <v>3.8</v>
      </c>
      <c r="I485">
        <v>0</v>
      </c>
      <c r="J485">
        <v>2.2999999999999998</v>
      </c>
      <c r="K485">
        <v>2.21</v>
      </c>
      <c r="L485">
        <v>0.28999999999999998</v>
      </c>
      <c r="M485">
        <v>0.46</v>
      </c>
      <c r="N485">
        <v>0.1603</v>
      </c>
      <c r="O485">
        <v>0.16700000000000001</v>
      </c>
      <c r="P485">
        <v>0.08</v>
      </c>
      <c r="Q485">
        <v>0.56000000000000005</v>
      </c>
      <c r="R485" t="s">
        <v>1</v>
      </c>
      <c r="S485" t="s">
        <v>1</v>
      </c>
    </row>
    <row r="486" spans="1:19" x14ac:dyDescent="0.3">
      <c r="A486">
        <v>977021</v>
      </c>
      <c r="B486" t="s">
        <v>2</v>
      </c>
      <c r="C486">
        <v>1</v>
      </c>
      <c r="D486">
        <v>6.9</v>
      </c>
      <c r="E486">
        <v>0.19900000000000001</v>
      </c>
      <c r="F486">
        <v>0.45</v>
      </c>
      <c r="G486">
        <v>7.0000000000000007E-2</v>
      </c>
      <c r="H486">
        <v>3.8</v>
      </c>
      <c r="I486">
        <v>0</v>
      </c>
      <c r="J486">
        <v>2.2999999999999998</v>
      </c>
      <c r="K486">
        <v>2.21</v>
      </c>
      <c r="L486">
        <v>0.28999999999999998</v>
      </c>
      <c r="M486">
        <v>0.46</v>
      </c>
      <c r="N486">
        <v>0.185</v>
      </c>
      <c r="O486">
        <v>0.16700000000000001</v>
      </c>
      <c r="P486">
        <v>0.08</v>
      </c>
      <c r="Q486">
        <v>0.56000000000000005</v>
      </c>
      <c r="R486" t="s">
        <v>1</v>
      </c>
      <c r="S486" t="s">
        <v>1</v>
      </c>
    </row>
    <row r="487" spans="1:19" x14ac:dyDescent="0.3">
      <c r="A487">
        <v>977022</v>
      </c>
      <c r="B487" t="s">
        <v>2</v>
      </c>
      <c r="C487">
        <v>1</v>
      </c>
      <c r="D487">
        <v>6.9</v>
      </c>
      <c r="E487">
        <v>0.19900000000000001</v>
      </c>
      <c r="F487">
        <v>0.45</v>
      </c>
      <c r="G487">
        <v>7.0000000000000007E-2</v>
      </c>
      <c r="H487">
        <v>3.8</v>
      </c>
      <c r="I487">
        <v>0</v>
      </c>
      <c r="J487">
        <v>2.2999999999999998</v>
      </c>
      <c r="K487">
        <v>2.21</v>
      </c>
      <c r="L487">
        <v>0.28999999999999998</v>
      </c>
      <c r="M487">
        <v>0.46</v>
      </c>
      <c r="N487">
        <v>0.186</v>
      </c>
      <c r="O487">
        <v>0.16700000000000001</v>
      </c>
      <c r="P487">
        <v>0.08</v>
      </c>
      <c r="Q487">
        <v>0.56000000000000005</v>
      </c>
      <c r="R487" t="s">
        <v>1</v>
      </c>
      <c r="S487" t="s">
        <v>1</v>
      </c>
    </row>
    <row r="488" spans="1:19" x14ac:dyDescent="0.3">
      <c r="A488">
        <v>977023</v>
      </c>
      <c r="B488" t="s">
        <v>2</v>
      </c>
      <c r="C488">
        <v>1</v>
      </c>
      <c r="D488">
        <v>6.9</v>
      </c>
      <c r="E488">
        <v>0.19900000000000001</v>
      </c>
      <c r="F488">
        <v>0.45</v>
      </c>
      <c r="G488">
        <v>7.0000000000000007E-2</v>
      </c>
      <c r="H488">
        <v>3.8</v>
      </c>
      <c r="I488">
        <v>0</v>
      </c>
      <c r="J488">
        <v>2.2999999999999998</v>
      </c>
      <c r="K488">
        <v>2.21</v>
      </c>
      <c r="L488">
        <v>0.28999999999999998</v>
      </c>
      <c r="M488">
        <v>0.46</v>
      </c>
      <c r="N488">
        <v>0.186</v>
      </c>
      <c r="O488">
        <v>0.16700000000000001</v>
      </c>
      <c r="P488">
        <v>0.08</v>
      </c>
      <c r="Q488">
        <v>0.56000000000000005</v>
      </c>
      <c r="R488" t="s">
        <v>1</v>
      </c>
      <c r="S488" t="s">
        <v>1</v>
      </c>
    </row>
    <row r="489" spans="1:19" x14ac:dyDescent="0.3">
      <c r="A489">
        <v>977031</v>
      </c>
      <c r="B489" t="s">
        <v>2</v>
      </c>
      <c r="C489">
        <v>1</v>
      </c>
      <c r="D489">
        <v>5.51</v>
      </c>
      <c r="E489">
        <v>0.04</v>
      </c>
      <c r="F489">
        <v>0.2</v>
      </c>
      <c r="G489">
        <v>6.7000000000000004E-2</v>
      </c>
      <c r="H489">
        <v>6.5</v>
      </c>
      <c r="I489">
        <v>0</v>
      </c>
      <c r="J489">
        <v>1.671</v>
      </c>
      <c r="K489">
        <v>1.601</v>
      </c>
      <c r="L489">
        <v>0.23699999999999999</v>
      </c>
      <c r="M489">
        <v>0.33700000000000002</v>
      </c>
      <c r="N489">
        <v>0.217</v>
      </c>
      <c r="O489">
        <v>8.7999999999999995E-2</v>
      </c>
      <c r="P489">
        <v>0.17599999999999999</v>
      </c>
      <c r="Q489">
        <v>0.63600000000000001</v>
      </c>
      <c r="R489" t="s">
        <v>1</v>
      </c>
      <c r="S489" t="s">
        <v>1</v>
      </c>
    </row>
    <row r="490" spans="1:19" x14ac:dyDescent="0.3">
      <c r="A490">
        <v>977033</v>
      </c>
      <c r="B490" t="s">
        <v>2</v>
      </c>
      <c r="C490">
        <v>1</v>
      </c>
      <c r="D490">
        <v>5.51</v>
      </c>
      <c r="E490">
        <v>0.04</v>
      </c>
      <c r="F490">
        <v>0.2</v>
      </c>
      <c r="G490">
        <v>6.7000000000000004E-2</v>
      </c>
      <c r="H490">
        <v>6.5</v>
      </c>
      <c r="I490">
        <v>0</v>
      </c>
      <c r="J490">
        <v>1.671</v>
      </c>
      <c r="K490">
        <v>1.601</v>
      </c>
      <c r="L490">
        <v>0.23699999999999999</v>
      </c>
      <c r="M490">
        <v>0.33700000000000002</v>
      </c>
      <c r="N490">
        <v>0.24</v>
      </c>
      <c r="O490">
        <v>8.7999999999999995E-2</v>
      </c>
      <c r="P490">
        <v>0.17599999999999999</v>
      </c>
      <c r="Q490">
        <v>0.63600000000000001</v>
      </c>
      <c r="R490" t="s">
        <v>1</v>
      </c>
      <c r="S490" t="s">
        <v>1</v>
      </c>
    </row>
    <row r="491" spans="1:19" x14ac:dyDescent="0.3">
      <c r="A491">
        <v>977034</v>
      </c>
      <c r="B491" t="s">
        <v>2</v>
      </c>
      <c r="C491">
        <v>1</v>
      </c>
      <c r="D491">
        <v>5.51</v>
      </c>
      <c r="E491">
        <v>0.04</v>
      </c>
      <c r="F491">
        <v>0.2</v>
      </c>
      <c r="G491">
        <v>6.7000000000000004E-2</v>
      </c>
      <c r="H491">
        <v>6.5</v>
      </c>
      <c r="I491">
        <v>0</v>
      </c>
      <c r="J491">
        <v>1.671</v>
      </c>
      <c r="K491">
        <v>1.601</v>
      </c>
      <c r="L491">
        <v>0.23699999999999999</v>
      </c>
      <c r="M491">
        <v>0.33700000000000002</v>
      </c>
      <c r="N491">
        <v>0.14799999999999999</v>
      </c>
      <c r="O491">
        <v>8.7999999999999995E-2</v>
      </c>
      <c r="P491">
        <v>0.17599999999999999</v>
      </c>
      <c r="Q491">
        <v>0.63600000000000001</v>
      </c>
      <c r="R491" t="s">
        <v>1</v>
      </c>
      <c r="S491" t="s">
        <v>1</v>
      </c>
    </row>
    <row r="492" spans="1:19" x14ac:dyDescent="0.3">
      <c r="A492">
        <v>977035</v>
      </c>
      <c r="B492" t="s">
        <v>2</v>
      </c>
      <c r="C492">
        <v>1</v>
      </c>
      <c r="D492">
        <v>5.51</v>
      </c>
      <c r="E492">
        <v>0.04</v>
      </c>
      <c r="F492">
        <v>0.2</v>
      </c>
      <c r="G492">
        <v>6.7000000000000004E-2</v>
      </c>
      <c r="H492">
        <v>6.5</v>
      </c>
      <c r="I492">
        <v>0</v>
      </c>
      <c r="J492">
        <v>1.671</v>
      </c>
      <c r="K492">
        <v>1.601</v>
      </c>
      <c r="L492">
        <v>0.23699999999999999</v>
      </c>
      <c r="M492">
        <v>0.33700000000000002</v>
      </c>
      <c r="N492">
        <v>0.14799999999999999</v>
      </c>
      <c r="O492">
        <v>8.7999999999999995E-2</v>
      </c>
      <c r="P492">
        <v>0.17599999999999999</v>
      </c>
      <c r="Q492">
        <v>0.63600000000000001</v>
      </c>
      <c r="R492" t="s">
        <v>1</v>
      </c>
      <c r="S492" t="s">
        <v>1</v>
      </c>
    </row>
    <row r="493" spans="1:19" x14ac:dyDescent="0.3">
      <c r="A493">
        <v>978001</v>
      </c>
      <c r="B493" t="s">
        <v>2</v>
      </c>
      <c r="C493">
        <v>1</v>
      </c>
      <c r="D493">
        <v>5.51</v>
      </c>
      <c r="E493">
        <v>0.04</v>
      </c>
      <c r="F493">
        <v>0.2</v>
      </c>
      <c r="G493">
        <v>6.7000000000000004E-2</v>
      </c>
      <c r="H493">
        <v>6.5</v>
      </c>
      <c r="I493">
        <v>0</v>
      </c>
      <c r="J493">
        <v>1.671</v>
      </c>
      <c r="K493">
        <v>1.601</v>
      </c>
      <c r="L493">
        <v>0.23699999999999999</v>
      </c>
      <c r="M493">
        <v>0.33700000000000002</v>
      </c>
      <c r="N493">
        <v>0.13500000000000001</v>
      </c>
      <c r="O493">
        <v>8.7999999999999995E-2</v>
      </c>
      <c r="P493">
        <v>0.17599999999999999</v>
      </c>
      <c r="Q493">
        <v>0.63600000000000001</v>
      </c>
      <c r="R493" t="s">
        <v>1</v>
      </c>
      <c r="S493" t="s">
        <v>1</v>
      </c>
    </row>
    <row r="494" spans="1:19" x14ac:dyDescent="0.3">
      <c r="A494">
        <v>978002</v>
      </c>
      <c r="B494" t="s">
        <v>2</v>
      </c>
      <c r="C494">
        <v>1</v>
      </c>
      <c r="D494">
        <v>5.51</v>
      </c>
      <c r="E494">
        <v>0.04</v>
      </c>
      <c r="F494">
        <v>0.2</v>
      </c>
      <c r="G494">
        <v>6.7000000000000004E-2</v>
      </c>
      <c r="H494">
        <v>6.5</v>
      </c>
      <c r="I494">
        <v>0</v>
      </c>
      <c r="J494">
        <v>1.671</v>
      </c>
      <c r="K494">
        <v>1.601</v>
      </c>
      <c r="L494">
        <v>0.23699999999999999</v>
      </c>
      <c r="M494">
        <v>0.33700000000000002</v>
      </c>
      <c r="N494">
        <v>0.13500000000000001</v>
      </c>
      <c r="O494">
        <v>8.7999999999999995E-2</v>
      </c>
      <c r="P494">
        <v>0.17599999999999999</v>
      </c>
      <c r="Q494">
        <v>0.63600000000000001</v>
      </c>
      <c r="R494" t="s">
        <v>1</v>
      </c>
      <c r="S494" t="s">
        <v>1</v>
      </c>
    </row>
    <row r="495" spans="1:19" x14ac:dyDescent="0.3">
      <c r="A495">
        <v>978011</v>
      </c>
      <c r="B495" t="s">
        <v>2</v>
      </c>
      <c r="C495">
        <v>1</v>
      </c>
      <c r="D495">
        <v>5.51</v>
      </c>
      <c r="E495">
        <v>0.04</v>
      </c>
      <c r="F495">
        <v>0.2</v>
      </c>
      <c r="G495">
        <v>6.7000000000000004E-2</v>
      </c>
      <c r="H495">
        <v>6.5</v>
      </c>
      <c r="I495">
        <v>0</v>
      </c>
      <c r="J495">
        <v>1.671</v>
      </c>
      <c r="K495">
        <v>1.601</v>
      </c>
      <c r="L495">
        <v>0.23699999999999999</v>
      </c>
      <c r="M495">
        <v>0.33700000000000002</v>
      </c>
      <c r="N495">
        <v>0.16500000000000001</v>
      </c>
      <c r="O495">
        <v>8.7999999999999995E-2</v>
      </c>
      <c r="P495">
        <v>0.17599999999999999</v>
      </c>
      <c r="Q495">
        <v>0.63600000000000001</v>
      </c>
      <c r="R495" t="s">
        <v>1</v>
      </c>
      <c r="S495" t="s">
        <v>1</v>
      </c>
    </row>
    <row r="496" spans="1:19" x14ac:dyDescent="0.3">
      <c r="A496">
        <v>978012</v>
      </c>
      <c r="B496" t="s">
        <v>2</v>
      </c>
      <c r="C496">
        <v>1</v>
      </c>
      <c r="D496">
        <v>5.51</v>
      </c>
      <c r="E496">
        <v>0.04</v>
      </c>
      <c r="F496">
        <v>0.2</v>
      </c>
      <c r="G496">
        <v>6.7000000000000004E-2</v>
      </c>
      <c r="H496">
        <v>6.5</v>
      </c>
      <c r="I496">
        <v>0</v>
      </c>
      <c r="J496">
        <v>1.671</v>
      </c>
      <c r="K496">
        <v>1.601</v>
      </c>
      <c r="L496">
        <v>0.23699999999999999</v>
      </c>
      <c r="M496">
        <v>0.33700000000000002</v>
      </c>
      <c r="N496">
        <v>0.16500000000000001</v>
      </c>
      <c r="O496">
        <v>8.7999999999999995E-2</v>
      </c>
      <c r="P496">
        <v>0.17599999999999999</v>
      </c>
      <c r="Q496">
        <v>0.63600000000000001</v>
      </c>
      <c r="R496" t="s">
        <v>1</v>
      </c>
      <c r="S496" t="s">
        <v>1</v>
      </c>
    </row>
    <row r="497" spans="1:19" x14ac:dyDescent="0.3">
      <c r="A497">
        <v>978013</v>
      </c>
      <c r="B497" t="s">
        <v>2</v>
      </c>
      <c r="C497">
        <v>1</v>
      </c>
      <c r="D497">
        <v>5.51</v>
      </c>
      <c r="E497">
        <v>0.04</v>
      </c>
      <c r="F497">
        <v>0.2</v>
      </c>
      <c r="G497">
        <v>6.7000000000000004E-2</v>
      </c>
      <c r="H497">
        <v>6.5</v>
      </c>
      <c r="I497">
        <v>0</v>
      </c>
      <c r="J497">
        <v>1.671</v>
      </c>
      <c r="K497">
        <v>1.601</v>
      </c>
      <c r="L497">
        <v>0.23699999999999999</v>
      </c>
      <c r="M497">
        <v>0.33700000000000002</v>
      </c>
      <c r="N497">
        <v>0.13500000000000001</v>
      </c>
      <c r="O497">
        <v>8.7999999999999995E-2</v>
      </c>
      <c r="P497">
        <v>0.17599999999999999</v>
      </c>
      <c r="Q497">
        <v>0.63600000000000001</v>
      </c>
      <c r="R497" t="s">
        <v>1</v>
      </c>
      <c r="S497" t="s">
        <v>1</v>
      </c>
    </row>
    <row r="498" spans="1:19" x14ac:dyDescent="0.3">
      <c r="A498">
        <v>978014</v>
      </c>
      <c r="B498" t="s">
        <v>2</v>
      </c>
      <c r="C498">
        <v>1</v>
      </c>
      <c r="D498">
        <v>5.51</v>
      </c>
      <c r="E498">
        <v>0.04</v>
      </c>
      <c r="F498">
        <v>0.2</v>
      </c>
      <c r="G498">
        <v>6.7000000000000004E-2</v>
      </c>
      <c r="H498">
        <v>6.5</v>
      </c>
      <c r="I498">
        <v>0</v>
      </c>
      <c r="J498">
        <v>1.671</v>
      </c>
      <c r="K498">
        <v>1.601</v>
      </c>
      <c r="L498">
        <v>0.23699999999999999</v>
      </c>
      <c r="M498">
        <v>0.33700000000000002</v>
      </c>
      <c r="N498">
        <v>0.13500000000000001</v>
      </c>
      <c r="O498">
        <v>8.7999999999999995E-2</v>
      </c>
      <c r="P498">
        <v>0.17599999999999999</v>
      </c>
      <c r="Q498">
        <v>0.63600000000000001</v>
      </c>
      <c r="R498" t="s">
        <v>1</v>
      </c>
      <c r="S498" t="s">
        <v>1</v>
      </c>
    </row>
    <row r="499" spans="1:19" x14ac:dyDescent="0.3">
      <c r="A499">
        <v>978015</v>
      </c>
      <c r="B499" t="s">
        <v>2</v>
      </c>
      <c r="C499">
        <v>1</v>
      </c>
      <c r="D499">
        <v>5.51</v>
      </c>
      <c r="E499">
        <v>0.04</v>
      </c>
      <c r="F499">
        <v>0.2</v>
      </c>
      <c r="G499">
        <v>6.7000000000000004E-2</v>
      </c>
      <c r="H499">
        <v>6.5</v>
      </c>
      <c r="I499">
        <v>0</v>
      </c>
      <c r="J499">
        <v>1.671</v>
      </c>
      <c r="K499">
        <v>1.601</v>
      </c>
      <c r="L499">
        <v>0.23699999999999999</v>
      </c>
      <c r="M499">
        <v>0.33700000000000002</v>
      </c>
      <c r="N499">
        <v>0.13500000000000001</v>
      </c>
      <c r="O499">
        <v>8.7999999999999995E-2</v>
      </c>
      <c r="P499">
        <v>0.17599999999999999</v>
      </c>
      <c r="Q499">
        <v>0.63600000000000001</v>
      </c>
      <c r="R499" t="s">
        <v>1</v>
      </c>
      <c r="S499" t="s">
        <v>1</v>
      </c>
    </row>
    <row r="500" spans="1:19" x14ac:dyDescent="0.3">
      <c r="A500">
        <v>978016</v>
      </c>
      <c r="B500" t="s">
        <v>2</v>
      </c>
      <c r="C500">
        <v>1</v>
      </c>
      <c r="D500">
        <v>5.51</v>
      </c>
      <c r="E500">
        <v>0.04</v>
      </c>
      <c r="F500">
        <v>0.2</v>
      </c>
      <c r="G500">
        <v>6.7000000000000004E-2</v>
      </c>
      <c r="H500">
        <v>6.5</v>
      </c>
      <c r="I500">
        <v>0</v>
      </c>
      <c r="J500">
        <v>1.671</v>
      </c>
      <c r="K500">
        <v>1.601</v>
      </c>
      <c r="L500">
        <v>0.23699999999999999</v>
      </c>
      <c r="M500">
        <v>0.33700000000000002</v>
      </c>
      <c r="N500">
        <v>0.13500000000000001</v>
      </c>
      <c r="O500">
        <v>8.7999999999999995E-2</v>
      </c>
      <c r="P500">
        <v>0.17599999999999999</v>
      </c>
      <c r="Q500">
        <v>0.63600000000000001</v>
      </c>
      <c r="R500" t="s">
        <v>1</v>
      </c>
      <c r="S500" t="s">
        <v>1</v>
      </c>
    </row>
    <row r="501" spans="1:19" x14ac:dyDescent="0.3">
      <c r="A501">
        <v>978017</v>
      </c>
      <c r="B501" t="s">
        <v>2</v>
      </c>
      <c r="C501">
        <v>1</v>
      </c>
      <c r="D501">
        <v>7.82</v>
      </c>
      <c r="E501">
        <v>4.9000000000000002E-2</v>
      </c>
      <c r="F501">
        <v>1.5</v>
      </c>
      <c r="G501">
        <v>0.19900000000000001</v>
      </c>
      <c r="H501">
        <v>5.6</v>
      </c>
      <c r="I501">
        <v>0</v>
      </c>
      <c r="J501">
        <v>1.9370000000000001</v>
      </c>
      <c r="K501">
        <v>1.867</v>
      </c>
      <c r="L501">
        <v>0.21</v>
      </c>
      <c r="M501">
        <v>0.35</v>
      </c>
      <c r="N501">
        <v>0.13500000000000001</v>
      </c>
      <c r="O501">
        <v>8.6999999999999994E-2</v>
      </c>
      <c r="P501">
        <v>0.17599999999999999</v>
      </c>
      <c r="Q501">
        <v>0.63600000000000001</v>
      </c>
      <c r="R501" t="s">
        <v>1</v>
      </c>
      <c r="S501" t="s">
        <v>1</v>
      </c>
    </row>
    <row r="502" spans="1:19" x14ac:dyDescent="0.3">
      <c r="A502">
        <v>978018</v>
      </c>
      <c r="B502" t="s">
        <v>2</v>
      </c>
      <c r="C502">
        <v>1</v>
      </c>
      <c r="D502">
        <v>7.82</v>
      </c>
      <c r="E502">
        <v>4.9000000000000002E-2</v>
      </c>
      <c r="F502">
        <v>1.5</v>
      </c>
      <c r="G502">
        <v>0.19900000000000001</v>
      </c>
      <c r="H502">
        <v>5.6</v>
      </c>
      <c r="I502">
        <v>0</v>
      </c>
      <c r="J502">
        <v>1.9370000000000001</v>
      </c>
      <c r="K502">
        <v>1.867</v>
      </c>
      <c r="L502">
        <v>0.21</v>
      </c>
      <c r="M502">
        <v>0.35</v>
      </c>
      <c r="N502">
        <v>0.13500000000000001</v>
      </c>
      <c r="O502">
        <v>8.6999999999999994E-2</v>
      </c>
      <c r="P502">
        <v>0.17599999999999999</v>
      </c>
      <c r="Q502">
        <v>0.63600000000000001</v>
      </c>
      <c r="R502" t="s">
        <v>1</v>
      </c>
      <c r="S502" t="s">
        <v>1</v>
      </c>
    </row>
    <row r="503" spans="1:19" x14ac:dyDescent="0.3">
      <c r="A503">
        <v>978021</v>
      </c>
      <c r="B503" t="s">
        <v>2</v>
      </c>
      <c r="C503">
        <v>1</v>
      </c>
      <c r="D503">
        <v>8.1999999999999993</v>
      </c>
      <c r="E503">
        <v>0.04</v>
      </c>
      <c r="F503">
        <v>1.5</v>
      </c>
      <c r="G503">
        <v>0.15</v>
      </c>
      <c r="H503">
        <v>6.0670000000000002</v>
      </c>
      <c r="I503">
        <v>0</v>
      </c>
      <c r="J503">
        <v>1.92</v>
      </c>
      <c r="K503">
        <v>1.82</v>
      </c>
      <c r="L503">
        <v>0.26400000000000001</v>
      </c>
      <c r="M503">
        <v>0.55400000000000005</v>
      </c>
      <c r="N503">
        <v>0.20799999999999999</v>
      </c>
      <c r="O503">
        <v>0.17100000000000001</v>
      </c>
      <c r="P503">
        <v>0.122</v>
      </c>
      <c r="Q503">
        <v>0.55000000000000004</v>
      </c>
      <c r="R503" t="s">
        <v>1</v>
      </c>
      <c r="S503" t="s">
        <v>1</v>
      </c>
    </row>
    <row r="504" spans="1:19" x14ac:dyDescent="0.3">
      <c r="A504">
        <v>978022</v>
      </c>
      <c r="B504" t="s">
        <v>2</v>
      </c>
      <c r="C504">
        <v>1</v>
      </c>
      <c r="D504">
        <v>8.1999999999999993</v>
      </c>
      <c r="E504">
        <v>0.04</v>
      </c>
      <c r="F504">
        <v>1.5</v>
      </c>
      <c r="G504">
        <v>0.15</v>
      </c>
      <c r="H504">
        <v>6.0670000000000002</v>
      </c>
      <c r="I504">
        <v>0</v>
      </c>
      <c r="J504">
        <v>1.92</v>
      </c>
      <c r="K504">
        <v>1.82</v>
      </c>
      <c r="L504">
        <v>0.26400000000000001</v>
      </c>
      <c r="M504">
        <v>0.55400000000000005</v>
      </c>
      <c r="N504">
        <v>0.20799999999999999</v>
      </c>
      <c r="O504">
        <v>0.17100000000000001</v>
      </c>
      <c r="P504">
        <v>0.122</v>
      </c>
      <c r="Q504">
        <v>0.55000000000000004</v>
      </c>
      <c r="R504" t="s">
        <v>1</v>
      </c>
      <c r="S504" t="s">
        <v>1</v>
      </c>
    </row>
    <row r="505" spans="1:19" x14ac:dyDescent="0.3">
      <c r="A505">
        <v>978023</v>
      </c>
      <c r="B505" t="s">
        <v>2</v>
      </c>
      <c r="C505">
        <v>1</v>
      </c>
      <c r="D505">
        <v>8.1999999999999993</v>
      </c>
      <c r="E505">
        <v>0.04</v>
      </c>
      <c r="F505">
        <v>1.5</v>
      </c>
      <c r="G505">
        <v>0.15</v>
      </c>
      <c r="H505">
        <v>6.0670000000000002</v>
      </c>
      <c r="I505">
        <v>0</v>
      </c>
      <c r="J505">
        <v>1.92</v>
      </c>
      <c r="K505">
        <v>1.82</v>
      </c>
      <c r="L505">
        <v>0.26400000000000001</v>
      </c>
      <c r="M505">
        <v>0.55400000000000005</v>
      </c>
      <c r="N505">
        <v>0.20799999999999999</v>
      </c>
      <c r="O505">
        <v>0.17100000000000001</v>
      </c>
      <c r="P505">
        <v>0.122</v>
      </c>
      <c r="Q505">
        <v>0.55000000000000004</v>
      </c>
      <c r="R505" t="s">
        <v>1</v>
      </c>
      <c r="S505" t="s">
        <v>1</v>
      </c>
    </row>
    <row r="506" spans="1:19" x14ac:dyDescent="0.3">
      <c r="A506">
        <v>978031</v>
      </c>
      <c r="B506" t="s">
        <v>2</v>
      </c>
      <c r="C506">
        <v>1</v>
      </c>
      <c r="D506">
        <v>8.4</v>
      </c>
      <c r="E506">
        <v>0.04</v>
      </c>
      <c r="F506">
        <v>0.94</v>
      </c>
      <c r="G506">
        <v>0.04</v>
      </c>
      <c r="H506">
        <v>3.61</v>
      </c>
      <c r="I506">
        <v>0</v>
      </c>
      <c r="J506">
        <v>2.34</v>
      </c>
      <c r="K506">
        <v>2.2599999999999998</v>
      </c>
      <c r="L506">
        <v>0.26100000000000001</v>
      </c>
      <c r="M506">
        <v>0.436</v>
      </c>
      <c r="N506">
        <v>0.26</v>
      </c>
      <c r="O506">
        <v>0.15</v>
      </c>
      <c r="P506">
        <v>0.14899999999999999</v>
      </c>
      <c r="Q506">
        <v>0.61599999999999999</v>
      </c>
      <c r="R506" t="s">
        <v>1</v>
      </c>
      <c r="S506" t="s">
        <v>1</v>
      </c>
    </row>
    <row r="507" spans="1:19" x14ac:dyDescent="0.3">
      <c r="A507">
        <v>978041</v>
      </c>
      <c r="B507" t="s">
        <v>2</v>
      </c>
      <c r="C507">
        <v>1</v>
      </c>
      <c r="D507">
        <v>9.5500000000000007</v>
      </c>
      <c r="E507">
        <v>4.4999999999999998E-2</v>
      </c>
      <c r="F507">
        <v>1.5</v>
      </c>
      <c r="G507">
        <v>0.15</v>
      </c>
      <c r="H507">
        <v>4.2</v>
      </c>
      <c r="I507">
        <v>0</v>
      </c>
      <c r="J507">
        <v>2.496</v>
      </c>
      <c r="K507">
        <v>2.3719999999999999</v>
      </c>
      <c r="L507">
        <v>0.32700000000000001</v>
      </c>
      <c r="M507">
        <v>0.61299999999999999</v>
      </c>
      <c r="N507">
        <v>0.14099999999999999</v>
      </c>
      <c r="O507">
        <v>0.1</v>
      </c>
      <c r="P507">
        <v>0.125</v>
      </c>
      <c r="Q507">
        <v>0.57399999999999995</v>
      </c>
      <c r="R507" t="s">
        <v>1</v>
      </c>
      <c r="S507" t="s">
        <v>1</v>
      </c>
    </row>
    <row r="508" spans="1:19" x14ac:dyDescent="0.3">
      <c r="A508">
        <v>978042</v>
      </c>
      <c r="B508" t="s">
        <v>2</v>
      </c>
      <c r="C508">
        <v>1</v>
      </c>
      <c r="D508">
        <v>9.5500000000000007</v>
      </c>
      <c r="E508">
        <v>4.4999999999999998E-2</v>
      </c>
      <c r="F508">
        <v>1.5</v>
      </c>
      <c r="G508">
        <v>0.15</v>
      </c>
      <c r="H508">
        <v>4.2</v>
      </c>
      <c r="I508">
        <v>0</v>
      </c>
      <c r="J508">
        <v>2.496</v>
      </c>
      <c r="K508">
        <v>2.3719999999999999</v>
      </c>
      <c r="L508">
        <v>0.32700000000000001</v>
      </c>
      <c r="M508">
        <v>0.61299999999999999</v>
      </c>
      <c r="N508">
        <v>0.14099999999999999</v>
      </c>
      <c r="O508">
        <v>0.1</v>
      </c>
      <c r="P508">
        <v>0.125</v>
      </c>
      <c r="Q508">
        <v>0.57399999999999995</v>
      </c>
      <c r="R508" t="s">
        <v>1</v>
      </c>
      <c r="S508" t="s">
        <v>1</v>
      </c>
    </row>
    <row r="509" spans="1:19" x14ac:dyDescent="0.3">
      <c r="A509">
        <v>978044</v>
      </c>
      <c r="B509" t="s">
        <v>2</v>
      </c>
      <c r="C509">
        <v>1</v>
      </c>
      <c r="D509">
        <v>9.99</v>
      </c>
      <c r="E509">
        <v>0.04</v>
      </c>
      <c r="F509">
        <v>0.93</v>
      </c>
      <c r="G509">
        <v>0.04</v>
      </c>
      <c r="H509">
        <v>4.3819999999999997</v>
      </c>
      <c r="I509">
        <v>0</v>
      </c>
      <c r="J509">
        <v>2.4990000000000001</v>
      </c>
      <c r="K509">
        <v>2.36</v>
      </c>
      <c r="L509">
        <v>0.25</v>
      </c>
      <c r="M509">
        <v>0.4</v>
      </c>
      <c r="N509">
        <v>0.219</v>
      </c>
      <c r="O509">
        <v>0.17</v>
      </c>
      <c r="P509">
        <v>0.09</v>
      </c>
      <c r="Q509">
        <v>0.4</v>
      </c>
      <c r="R509" t="s">
        <v>1</v>
      </c>
      <c r="S509" t="s">
        <v>1</v>
      </c>
    </row>
    <row r="510" spans="1:19" x14ac:dyDescent="0.3">
      <c r="A510">
        <v>978045</v>
      </c>
      <c r="B510" t="s">
        <v>2</v>
      </c>
      <c r="C510">
        <v>1</v>
      </c>
      <c r="D510">
        <v>9.99</v>
      </c>
      <c r="E510">
        <v>0.04</v>
      </c>
      <c r="F510">
        <v>0.93</v>
      </c>
      <c r="G510">
        <v>0.04</v>
      </c>
      <c r="H510">
        <v>4.3819999999999997</v>
      </c>
      <c r="I510">
        <v>0</v>
      </c>
      <c r="J510">
        <v>2.4990000000000001</v>
      </c>
      <c r="K510">
        <v>2.36</v>
      </c>
      <c r="L510">
        <v>0.25</v>
      </c>
      <c r="M510">
        <v>0.4</v>
      </c>
      <c r="N510">
        <v>0.219</v>
      </c>
      <c r="O510">
        <v>0.17</v>
      </c>
      <c r="P510">
        <v>0.09</v>
      </c>
      <c r="Q510">
        <v>0.4</v>
      </c>
      <c r="R510" t="s">
        <v>1</v>
      </c>
      <c r="S510" t="s">
        <v>1</v>
      </c>
    </row>
    <row r="511" spans="1:19" x14ac:dyDescent="0.3">
      <c r="A511">
        <v>978051</v>
      </c>
      <c r="B511" t="s">
        <v>2</v>
      </c>
      <c r="C511">
        <v>1</v>
      </c>
      <c r="D511">
        <v>9.99</v>
      </c>
      <c r="E511">
        <v>0.04</v>
      </c>
      <c r="F511">
        <v>1.5</v>
      </c>
      <c r="G511">
        <v>0.15</v>
      </c>
      <c r="H511">
        <v>5</v>
      </c>
      <c r="I511">
        <v>0</v>
      </c>
      <c r="J511">
        <v>2.4990000000000001</v>
      </c>
      <c r="K511">
        <v>2.44</v>
      </c>
      <c r="L511">
        <v>0.25</v>
      </c>
      <c r="M511">
        <v>0.39</v>
      </c>
      <c r="N511">
        <v>0.219</v>
      </c>
      <c r="O511">
        <v>9.0999999999999998E-2</v>
      </c>
      <c r="P511">
        <v>9.6000000000000002E-2</v>
      </c>
      <c r="Q511">
        <v>0.32</v>
      </c>
      <c r="R511" t="s">
        <v>1</v>
      </c>
      <c r="S511" t="s">
        <v>1</v>
      </c>
    </row>
    <row r="512" spans="1:19" x14ac:dyDescent="0.3">
      <c r="A512">
        <v>978052</v>
      </c>
      <c r="B512" t="s">
        <v>2</v>
      </c>
      <c r="C512">
        <v>1</v>
      </c>
      <c r="D512">
        <v>9.99</v>
      </c>
      <c r="E512">
        <v>0.04</v>
      </c>
      <c r="F512">
        <v>1.5</v>
      </c>
      <c r="G512">
        <v>0.15</v>
      </c>
      <c r="H512">
        <v>5</v>
      </c>
      <c r="I512">
        <v>0</v>
      </c>
      <c r="J512">
        <v>2.4990000000000001</v>
      </c>
      <c r="K512">
        <v>2.44</v>
      </c>
      <c r="L512">
        <v>0.25</v>
      </c>
      <c r="M512">
        <v>0.39</v>
      </c>
      <c r="N512">
        <v>0.219</v>
      </c>
      <c r="O512">
        <v>9.0999999999999998E-2</v>
      </c>
      <c r="P512">
        <v>9.6000000000000002E-2</v>
      </c>
      <c r="Q512">
        <v>0.32</v>
      </c>
      <c r="R512" t="s">
        <v>1</v>
      </c>
      <c r="S512" t="s">
        <v>1</v>
      </c>
    </row>
    <row r="513" spans="1:19" x14ac:dyDescent="0.3">
      <c r="A513">
        <v>978061</v>
      </c>
      <c r="B513" t="s">
        <v>2</v>
      </c>
      <c r="C513">
        <v>1</v>
      </c>
      <c r="D513">
        <v>8.1999999999999993</v>
      </c>
      <c r="E513">
        <v>0.04</v>
      </c>
      <c r="F513">
        <v>1.5</v>
      </c>
      <c r="G513">
        <v>0.15</v>
      </c>
      <c r="H513">
        <v>6.0670000000000002</v>
      </c>
      <c r="I513">
        <v>0</v>
      </c>
      <c r="J513">
        <v>1.92</v>
      </c>
      <c r="K513">
        <v>1.82</v>
      </c>
      <c r="L513">
        <v>0.26400000000000001</v>
      </c>
      <c r="M513">
        <v>0.55400000000000005</v>
      </c>
      <c r="N513">
        <v>0.20100000000000001</v>
      </c>
      <c r="O513">
        <v>0.17100000000000001</v>
      </c>
      <c r="P513">
        <v>0.122</v>
      </c>
      <c r="Q513">
        <v>0.55000000000000004</v>
      </c>
      <c r="R513" t="s">
        <v>1</v>
      </c>
      <c r="S513" t="s">
        <v>1</v>
      </c>
    </row>
    <row r="514" spans="1:19" x14ac:dyDescent="0.3">
      <c r="A514">
        <v>978062</v>
      </c>
      <c r="B514" t="s">
        <v>2</v>
      </c>
      <c r="C514">
        <v>1</v>
      </c>
      <c r="D514">
        <v>8.1999999999999993</v>
      </c>
      <c r="E514">
        <v>0.04</v>
      </c>
      <c r="F514">
        <v>1.5</v>
      </c>
      <c r="G514">
        <v>0.15</v>
      </c>
      <c r="H514">
        <v>6.0670000000000002</v>
      </c>
      <c r="I514">
        <v>0</v>
      </c>
      <c r="J514">
        <v>1.92</v>
      </c>
      <c r="K514">
        <v>1.82</v>
      </c>
      <c r="L514">
        <v>0.26400000000000001</v>
      </c>
      <c r="M514">
        <v>0.55400000000000005</v>
      </c>
      <c r="N514">
        <v>0.20100000000000001</v>
      </c>
      <c r="O514">
        <v>0.17100000000000001</v>
      </c>
      <c r="P514">
        <v>0.122</v>
      </c>
      <c r="Q514">
        <v>0.55000000000000004</v>
      </c>
      <c r="R514" t="s">
        <v>1</v>
      </c>
      <c r="S514" t="s">
        <v>1</v>
      </c>
    </row>
    <row r="515" spans="1:19" x14ac:dyDescent="0.3">
      <c r="A515">
        <v>978071</v>
      </c>
      <c r="B515" t="s">
        <v>2</v>
      </c>
      <c r="C515">
        <v>1</v>
      </c>
      <c r="D515">
        <v>6</v>
      </c>
      <c r="E515">
        <v>4.4999999999999998E-2</v>
      </c>
      <c r="F515">
        <v>0.61</v>
      </c>
      <c r="G515">
        <v>8.4000000000000005E-2</v>
      </c>
      <c r="H515">
        <v>5.42</v>
      </c>
      <c r="I515">
        <v>0</v>
      </c>
      <c r="J515">
        <v>2.38</v>
      </c>
      <c r="K515">
        <v>2.29</v>
      </c>
      <c r="L515">
        <v>0.32</v>
      </c>
      <c r="M515">
        <v>0.53500000000000003</v>
      </c>
      <c r="N515">
        <v>0.19600000000000001</v>
      </c>
      <c r="O515">
        <v>0.17</v>
      </c>
      <c r="P515">
        <v>7.3999999999999996E-2</v>
      </c>
      <c r="Q515">
        <v>0.49299999999999999</v>
      </c>
      <c r="R515" t="s">
        <v>1</v>
      </c>
      <c r="S515" t="s">
        <v>1</v>
      </c>
    </row>
    <row r="516" spans="1:19" x14ac:dyDescent="0.3">
      <c r="A516">
        <v>978081</v>
      </c>
      <c r="B516" t="s">
        <v>2</v>
      </c>
      <c r="C516">
        <v>1</v>
      </c>
      <c r="D516">
        <v>8.1999999999999993</v>
      </c>
      <c r="E516">
        <v>0.04</v>
      </c>
      <c r="F516">
        <v>1.5</v>
      </c>
      <c r="G516">
        <v>0.15</v>
      </c>
      <c r="H516">
        <v>6.0670000000000002</v>
      </c>
      <c r="I516">
        <v>0</v>
      </c>
      <c r="J516">
        <v>1.92</v>
      </c>
      <c r="K516">
        <v>1.82</v>
      </c>
      <c r="L516">
        <v>0.26400000000000001</v>
      </c>
      <c r="M516">
        <v>0.55400000000000005</v>
      </c>
      <c r="N516">
        <v>0.23</v>
      </c>
      <c r="O516">
        <v>0.17100000000000001</v>
      </c>
      <c r="P516">
        <v>0.122</v>
      </c>
      <c r="Q516">
        <v>0.55000000000000004</v>
      </c>
      <c r="R516" t="s">
        <v>1</v>
      </c>
      <c r="S516" t="s">
        <v>1</v>
      </c>
    </row>
    <row r="517" spans="1:19" x14ac:dyDescent="0.3">
      <c r="A517">
        <v>978082</v>
      </c>
      <c r="B517" t="s">
        <v>2</v>
      </c>
      <c r="C517">
        <v>1</v>
      </c>
      <c r="D517">
        <v>8.1999999999999993</v>
      </c>
      <c r="E517">
        <v>0.04</v>
      </c>
      <c r="F517">
        <v>1.5</v>
      </c>
      <c r="G517">
        <v>0.15</v>
      </c>
      <c r="H517">
        <v>6.0670000000000002</v>
      </c>
      <c r="I517">
        <v>0</v>
      </c>
      <c r="J517">
        <v>1.92</v>
      </c>
      <c r="K517">
        <v>1.82</v>
      </c>
      <c r="L517">
        <v>0.26400000000000001</v>
      </c>
      <c r="M517">
        <v>0.55400000000000005</v>
      </c>
      <c r="N517">
        <v>0.23</v>
      </c>
      <c r="O517">
        <v>0.17100000000000001</v>
      </c>
      <c r="P517">
        <v>0.122</v>
      </c>
      <c r="Q517">
        <v>0.55000000000000004</v>
      </c>
      <c r="R517" t="s">
        <v>1</v>
      </c>
      <c r="S517" t="s">
        <v>1</v>
      </c>
    </row>
    <row r="518" spans="1:19" x14ac:dyDescent="0.3">
      <c r="A518">
        <v>978091</v>
      </c>
      <c r="B518" t="s">
        <v>2</v>
      </c>
      <c r="C518">
        <v>1</v>
      </c>
      <c r="D518">
        <v>6</v>
      </c>
      <c r="E518">
        <v>4.4999999999999998E-2</v>
      </c>
      <c r="F518">
        <v>0.61</v>
      </c>
      <c r="G518">
        <v>8.4000000000000005E-2</v>
      </c>
      <c r="H518">
        <v>5.42</v>
      </c>
      <c r="I518">
        <v>0</v>
      </c>
      <c r="J518">
        <v>2.38</v>
      </c>
      <c r="K518">
        <v>2.29</v>
      </c>
      <c r="L518">
        <v>0.32</v>
      </c>
      <c r="M518">
        <v>0.53500000000000003</v>
      </c>
      <c r="N518">
        <v>0.245</v>
      </c>
      <c r="O518">
        <v>0.112</v>
      </c>
      <c r="P518">
        <v>7.3999999999999996E-2</v>
      </c>
      <c r="Q518">
        <v>0.49299999999999999</v>
      </c>
      <c r="R518" t="s">
        <v>1</v>
      </c>
      <c r="S518" t="s">
        <v>1</v>
      </c>
    </row>
    <row r="519" spans="1:19" x14ac:dyDescent="0.3">
      <c r="A519">
        <v>978101</v>
      </c>
      <c r="B519" t="s">
        <v>2</v>
      </c>
      <c r="C519">
        <v>1</v>
      </c>
      <c r="D519">
        <v>9.5500000000000007</v>
      </c>
      <c r="E519">
        <v>4.4999999999999998E-2</v>
      </c>
      <c r="F519">
        <v>1.5</v>
      </c>
      <c r="G519">
        <v>0.15</v>
      </c>
      <c r="H519">
        <v>4.2</v>
      </c>
      <c r="I519">
        <v>0</v>
      </c>
      <c r="J519">
        <v>2.496</v>
      </c>
      <c r="K519">
        <v>2.3719999999999999</v>
      </c>
      <c r="L519">
        <v>0.32700000000000001</v>
      </c>
      <c r="M519">
        <v>0.61299999999999999</v>
      </c>
      <c r="N519">
        <v>0.20100000000000001</v>
      </c>
      <c r="O519">
        <v>0.1</v>
      </c>
      <c r="P519">
        <v>0.125</v>
      </c>
      <c r="Q519">
        <v>0.57399999999999995</v>
      </c>
      <c r="R519" t="s">
        <v>1</v>
      </c>
      <c r="S519" t="s">
        <v>1</v>
      </c>
    </row>
    <row r="520" spans="1:19" x14ac:dyDescent="0.3">
      <c r="A520">
        <v>978102</v>
      </c>
      <c r="B520" t="s">
        <v>2</v>
      </c>
      <c r="C520">
        <v>1</v>
      </c>
      <c r="D520">
        <v>9.5500000000000007</v>
      </c>
      <c r="E520">
        <v>4.4999999999999998E-2</v>
      </c>
      <c r="F520">
        <v>1.5</v>
      </c>
      <c r="G520">
        <v>0.15</v>
      </c>
      <c r="H520">
        <v>4.2</v>
      </c>
      <c r="I520">
        <v>0</v>
      </c>
      <c r="J520">
        <v>2.496</v>
      </c>
      <c r="K520">
        <v>2.3719999999999999</v>
      </c>
      <c r="L520">
        <v>0.32700000000000001</v>
      </c>
      <c r="M520">
        <v>0.61299999999999999</v>
      </c>
      <c r="N520">
        <v>0.20100000000000001</v>
      </c>
      <c r="O520">
        <v>0.1</v>
      </c>
      <c r="P520">
        <v>0.125</v>
      </c>
      <c r="Q520">
        <v>0.57399999999999995</v>
      </c>
      <c r="R520" t="s">
        <v>1</v>
      </c>
      <c r="S520" t="s">
        <v>1</v>
      </c>
    </row>
    <row r="521" spans="1:19" x14ac:dyDescent="0.3">
      <c r="A521">
        <v>978111</v>
      </c>
      <c r="B521" t="s">
        <v>2</v>
      </c>
      <c r="C521">
        <v>1</v>
      </c>
      <c r="D521">
        <v>6.9</v>
      </c>
      <c r="E521">
        <v>0.19900000000000001</v>
      </c>
      <c r="F521">
        <v>0.45</v>
      </c>
      <c r="G521">
        <v>7.0000000000000007E-2</v>
      </c>
      <c r="H521">
        <v>3.8</v>
      </c>
      <c r="I521">
        <v>0</v>
      </c>
      <c r="J521">
        <v>2.2999999999999998</v>
      </c>
      <c r="K521">
        <v>2.21</v>
      </c>
      <c r="L521">
        <v>0.28999999999999998</v>
      </c>
      <c r="M521">
        <v>0.46</v>
      </c>
      <c r="N521">
        <v>0.19600000000000001</v>
      </c>
      <c r="O521">
        <v>0.16700000000000001</v>
      </c>
      <c r="P521">
        <v>0.08</v>
      </c>
      <c r="Q521">
        <v>0.56000000000000005</v>
      </c>
      <c r="R521" t="s">
        <v>1</v>
      </c>
      <c r="S521" t="s">
        <v>1</v>
      </c>
    </row>
    <row r="522" spans="1:19" x14ac:dyDescent="0.3">
      <c r="A522">
        <v>979011</v>
      </c>
      <c r="B522" t="s">
        <v>2</v>
      </c>
      <c r="C522">
        <v>1</v>
      </c>
      <c r="D522">
        <v>4</v>
      </c>
      <c r="E522">
        <v>0.04</v>
      </c>
      <c r="F522">
        <v>0.5</v>
      </c>
      <c r="G522">
        <v>7.0000000000000007E-2</v>
      </c>
      <c r="H522">
        <v>2.8</v>
      </c>
      <c r="I522">
        <v>0</v>
      </c>
      <c r="J522">
        <v>1.8</v>
      </c>
      <c r="K522">
        <v>1.75</v>
      </c>
      <c r="L522">
        <v>0.3</v>
      </c>
      <c r="M522">
        <v>0.65</v>
      </c>
      <c r="N522">
        <v>0.20599999999999999</v>
      </c>
      <c r="O522">
        <v>0.15</v>
      </c>
      <c r="P522">
        <v>5.7000000000000002E-2</v>
      </c>
      <c r="Q522">
        <v>0.33</v>
      </c>
      <c r="R522" t="s">
        <v>1</v>
      </c>
      <c r="S522" t="s">
        <v>1</v>
      </c>
    </row>
    <row r="523" spans="1:19" x14ac:dyDescent="0.3">
      <c r="A523">
        <v>979012</v>
      </c>
      <c r="B523" t="s">
        <v>2</v>
      </c>
      <c r="C523">
        <v>1</v>
      </c>
      <c r="D523">
        <v>4</v>
      </c>
      <c r="E523">
        <v>0.04</v>
      </c>
      <c r="F523">
        <v>0.5</v>
      </c>
      <c r="G523">
        <v>7.0000000000000007E-2</v>
      </c>
      <c r="H523">
        <v>2.8</v>
      </c>
      <c r="I523">
        <v>0</v>
      </c>
      <c r="J523">
        <v>1.8</v>
      </c>
      <c r="K523">
        <v>1.75</v>
      </c>
      <c r="L523">
        <v>0.3</v>
      </c>
      <c r="M523">
        <v>0.65</v>
      </c>
      <c r="N523">
        <v>0.20599999999999999</v>
      </c>
      <c r="O523">
        <v>0.15</v>
      </c>
      <c r="P523">
        <v>5.7000000000000002E-2</v>
      </c>
      <c r="Q523">
        <v>0.33</v>
      </c>
      <c r="R523" t="s">
        <v>1</v>
      </c>
      <c r="S523" t="s">
        <v>1</v>
      </c>
    </row>
    <row r="524" spans="1:19" x14ac:dyDescent="0.3">
      <c r="A524">
        <v>979021</v>
      </c>
      <c r="B524" t="s">
        <v>2</v>
      </c>
      <c r="C524">
        <v>1</v>
      </c>
      <c r="D524">
        <v>8.1999999999999993</v>
      </c>
      <c r="E524">
        <v>0.04</v>
      </c>
      <c r="F524">
        <v>1.5</v>
      </c>
      <c r="G524">
        <v>0.15</v>
      </c>
      <c r="H524">
        <v>6.0670000000000002</v>
      </c>
      <c r="I524">
        <v>0</v>
      </c>
      <c r="J524">
        <v>1.92</v>
      </c>
      <c r="K524">
        <v>1.82</v>
      </c>
      <c r="L524">
        <v>0.26400000000000001</v>
      </c>
      <c r="M524">
        <v>0.55400000000000005</v>
      </c>
      <c r="N524">
        <v>0.19600000000000001</v>
      </c>
      <c r="O524">
        <v>0.17100000000000001</v>
      </c>
      <c r="P524">
        <v>0.122</v>
      </c>
      <c r="Q524">
        <v>0.55000000000000004</v>
      </c>
      <c r="R524" t="s">
        <v>1</v>
      </c>
      <c r="S524" t="s">
        <v>1</v>
      </c>
    </row>
    <row r="525" spans="1:19" x14ac:dyDescent="0.3">
      <c r="A525">
        <v>979023</v>
      </c>
      <c r="B525" t="s">
        <v>2</v>
      </c>
      <c r="C525">
        <v>1</v>
      </c>
      <c r="D525">
        <v>8.1999999999999993</v>
      </c>
      <c r="E525">
        <v>0.04</v>
      </c>
      <c r="F525">
        <v>1.5</v>
      </c>
      <c r="G525">
        <v>0.15</v>
      </c>
      <c r="H525">
        <v>6.0670000000000002</v>
      </c>
      <c r="I525">
        <v>0</v>
      </c>
      <c r="J525">
        <v>1.92</v>
      </c>
      <c r="K525">
        <v>1.82</v>
      </c>
      <c r="L525">
        <v>0.26400000000000001</v>
      </c>
      <c r="M525">
        <v>0.55400000000000005</v>
      </c>
      <c r="N525">
        <v>0.19600000000000001</v>
      </c>
      <c r="O525">
        <v>0.17100000000000001</v>
      </c>
      <c r="P525">
        <v>0.122</v>
      </c>
      <c r="Q525">
        <v>0.55000000000000004</v>
      </c>
      <c r="R525" t="s">
        <v>1</v>
      </c>
      <c r="S525" t="s">
        <v>1</v>
      </c>
    </row>
    <row r="526" spans="1:19" x14ac:dyDescent="0.3">
      <c r="A526">
        <v>979025</v>
      </c>
      <c r="B526" t="s">
        <v>2</v>
      </c>
      <c r="C526">
        <v>1</v>
      </c>
      <c r="D526">
        <v>8.1999999999999993</v>
      </c>
      <c r="E526">
        <v>0.04</v>
      </c>
      <c r="F526">
        <v>1.5</v>
      </c>
      <c r="G526">
        <v>0.15</v>
      </c>
      <c r="H526">
        <v>6.0670000000000002</v>
      </c>
      <c r="I526">
        <v>0</v>
      </c>
      <c r="J526">
        <v>1.92</v>
      </c>
      <c r="K526">
        <v>1.82</v>
      </c>
      <c r="L526">
        <v>0.26400000000000001</v>
      </c>
      <c r="M526">
        <v>0.55400000000000005</v>
      </c>
      <c r="N526">
        <v>0.19600000000000001</v>
      </c>
      <c r="O526">
        <v>0.17100000000000001</v>
      </c>
      <c r="P526">
        <v>0.122</v>
      </c>
      <c r="Q526">
        <v>0.55000000000000004</v>
      </c>
      <c r="R526" t="s">
        <v>1</v>
      </c>
      <c r="S526" t="s">
        <v>1</v>
      </c>
    </row>
    <row r="527" spans="1:19" x14ac:dyDescent="0.3">
      <c r="A527">
        <v>979027</v>
      </c>
      <c r="B527" t="s">
        <v>2</v>
      </c>
      <c r="C527">
        <v>1</v>
      </c>
      <c r="D527">
        <v>8.1999999999999993</v>
      </c>
      <c r="E527">
        <v>0.04</v>
      </c>
      <c r="F527">
        <v>1.5</v>
      </c>
      <c r="G527">
        <v>0.15</v>
      </c>
      <c r="H527">
        <v>6.0670000000000002</v>
      </c>
      <c r="I527">
        <v>0</v>
      </c>
      <c r="J527">
        <v>1.92</v>
      </c>
      <c r="K527">
        <v>1.82</v>
      </c>
      <c r="L527">
        <v>0.26400000000000001</v>
      </c>
      <c r="M527">
        <v>0.55400000000000005</v>
      </c>
      <c r="N527">
        <v>0.19600000000000001</v>
      </c>
      <c r="O527">
        <v>0.17100000000000001</v>
      </c>
      <c r="P527">
        <v>0.122</v>
      </c>
      <c r="Q527">
        <v>0.55000000000000004</v>
      </c>
      <c r="R527" t="s">
        <v>1</v>
      </c>
      <c r="S527" t="s">
        <v>1</v>
      </c>
    </row>
    <row r="528" spans="1:19" x14ac:dyDescent="0.3">
      <c r="A528">
        <v>979029</v>
      </c>
      <c r="B528" t="s">
        <v>2</v>
      </c>
      <c r="C528">
        <v>1</v>
      </c>
      <c r="D528">
        <v>8.1999999999999993</v>
      </c>
      <c r="E528">
        <v>0.04</v>
      </c>
      <c r="F528">
        <v>1.5</v>
      </c>
      <c r="G528">
        <v>0.15</v>
      </c>
      <c r="H528">
        <v>6.0670000000000002</v>
      </c>
      <c r="I528">
        <v>0</v>
      </c>
      <c r="J528">
        <v>1.92</v>
      </c>
      <c r="K528">
        <v>1.82</v>
      </c>
      <c r="L528">
        <v>0.26400000000000001</v>
      </c>
      <c r="M528">
        <v>0.55400000000000005</v>
      </c>
      <c r="N528">
        <v>0.19600000000000001</v>
      </c>
      <c r="O528">
        <v>0.17100000000000001</v>
      </c>
      <c r="P528">
        <v>0.122</v>
      </c>
      <c r="Q528">
        <v>0.55000000000000004</v>
      </c>
      <c r="R528" t="s">
        <v>1</v>
      </c>
      <c r="S528" t="s">
        <v>1</v>
      </c>
    </row>
    <row r="529" spans="1:19" x14ac:dyDescent="0.3">
      <c r="A529">
        <v>981011</v>
      </c>
      <c r="B529" t="s">
        <v>2</v>
      </c>
      <c r="C529">
        <v>1</v>
      </c>
      <c r="D529">
        <v>6.5</v>
      </c>
      <c r="E529">
        <v>0.06</v>
      </c>
      <c r="F529">
        <v>0.2</v>
      </c>
      <c r="G529">
        <v>0.05</v>
      </c>
      <c r="H529">
        <v>4</v>
      </c>
      <c r="I529">
        <v>0</v>
      </c>
      <c r="J529">
        <v>1.8</v>
      </c>
      <c r="K529">
        <v>1.75</v>
      </c>
      <c r="L529">
        <v>0.6</v>
      </c>
      <c r="M529">
        <v>0.8</v>
      </c>
      <c r="N529">
        <v>0.25600000000000001</v>
      </c>
      <c r="O529">
        <v>0.15</v>
      </c>
      <c r="P529">
        <v>0.09</v>
      </c>
      <c r="Q529">
        <v>0.38</v>
      </c>
      <c r="R529" t="s">
        <v>1</v>
      </c>
      <c r="S529" t="s">
        <v>1</v>
      </c>
    </row>
    <row r="530" spans="1:19" x14ac:dyDescent="0.3">
      <c r="A530">
        <v>981012</v>
      </c>
      <c r="B530" t="s">
        <v>2</v>
      </c>
      <c r="C530">
        <v>1</v>
      </c>
      <c r="D530">
        <v>6.5</v>
      </c>
      <c r="E530">
        <v>0.06</v>
      </c>
      <c r="F530">
        <v>0.2</v>
      </c>
      <c r="G530">
        <v>0.05</v>
      </c>
      <c r="H530">
        <v>4</v>
      </c>
      <c r="I530">
        <v>0</v>
      </c>
      <c r="J530">
        <v>1.8</v>
      </c>
      <c r="K530">
        <v>1.75</v>
      </c>
      <c r="L530">
        <v>0.6</v>
      </c>
      <c r="M530">
        <v>0.8</v>
      </c>
      <c r="N530">
        <v>0.25600000000000001</v>
      </c>
      <c r="O530">
        <v>0.15</v>
      </c>
      <c r="P530">
        <v>0.09</v>
      </c>
      <c r="Q530">
        <v>0.38</v>
      </c>
      <c r="R530" t="s">
        <v>1</v>
      </c>
      <c r="S530" t="s">
        <v>1</v>
      </c>
    </row>
    <row r="531" spans="1:19" x14ac:dyDescent="0.3">
      <c r="A531">
        <v>981021</v>
      </c>
      <c r="B531" t="s">
        <v>2</v>
      </c>
      <c r="C531">
        <v>1</v>
      </c>
      <c r="D531">
        <v>4</v>
      </c>
      <c r="E531">
        <v>0.04</v>
      </c>
      <c r="F531">
        <v>0.5</v>
      </c>
      <c r="G531">
        <v>7.0000000000000007E-2</v>
      </c>
      <c r="H531">
        <v>2.8</v>
      </c>
      <c r="I531">
        <v>0</v>
      </c>
      <c r="J531">
        <v>1.8</v>
      </c>
      <c r="K531">
        <v>1.75</v>
      </c>
      <c r="L531">
        <v>0.3</v>
      </c>
      <c r="M531">
        <v>0.65</v>
      </c>
      <c r="N531">
        <v>0.20599999999999999</v>
      </c>
      <c r="O531">
        <v>0.15</v>
      </c>
      <c r="P531">
        <v>5.7000000000000002E-2</v>
      </c>
      <c r="Q531">
        <v>0.33</v>
      </c>
      <c r="R531" t="s">
        <v>1</v>
      </c>
      <c r="S531" t="s">
        <v>1</v>
      </c>
    </row>
    <row r="532" spans="1:19" x14ac:dyDescent="0.3">
      <c r="A532">
        <v>981022</v>
      </c>
      <c r="B532" t="s">
        <v>2</v>
      </c>
      <c r="C532">
        <v>1</v>
      </c>
      <c r="D532">
        <v>4</v>
      </c>
      <c r="E532">
        <v>0.04</v>
      </c>
      <c r="F532">
        <v>0.5</v>
      </c>
      <c r="G532">
        <v>7.0000000000000007E-2</v>
      </c>
      <c r="H532">
        <v>2.8</v>
      </c>
      <c r="I532">
        <v>0</v>
      </c>
      <c r="J532">
        <v>1.8</v>
      </c>
      <c r="K532">
        <v>1.75</v>
      </c>
      <c r="L532">
        <v>0.3</v>
      </c>
      <c r="M532">
        <v>0.65</v>
      </c>
      <c r="N532">
        <v>0.20599999999999999</v>
      </c>
      <c r="O532">
        <v>0.15</v>
      </c>
      <c r="P532">
        <v>5.7000000000000002E-2</v>
      </c>
      <c r="Q532">
        <v>0.33</v>
      </c>
      <c r="R532" t="s">
        <v>1</v>
      </c>
      <c r="S532" t="s">
        <v>1</v>
      </c>
    </row>
    <row r="533" spans="1:19" x14ac:dyDescent="0.3">
      <c r="A533">
        <v>981031</v>
      </c>
      <c r="B533" t="s">
        <v>2</v>
      </c>
      <c r="C533">
        <v>1</v>
      </c>
      <c r="D533">
        <v>4</v>
      </c>
      <c r="E533">
        <v>0.04</v>
      </c>
      <c r="F533">
        <v>0.5</v>
      </c>
      <c r="G533">
        <v>7.0000000000000007E-2</v>
      </c>
      <c r="H533">
        <v>2.8</v>
      </c>
      <c r="I533">
        <v>0</v>
      </c>
      <c r="J533">
        <v>1.8</v>
      </c>
      <c r="K533">
        <v>1.75</v>
      </c>
      <c r="L533">
        <v>0.3</v>
      </c>
      <c r="M533">
        <v>0.65</v>
      </c>
      <c r="N533">
        <v>0.20599999999999999</v>
      </c>
      <c r="O533">
        <v>0.15</v>
      </c>
      <c r="P533">
        <v>5.7000000000000002E-2</v>
      </c>
      <c r="Q533">
        <v>0.33</v>
      </c>
      <c r="R533" t="s">
        <v>1</v>
      </c>
      <c r="S533" t="s">
        <v>1</v>
      </c>
    </row>
    <row r="534" spans="1:19" x14ac:dyDescent="0.3">
      <c r="A534">
        <v>981032</v>
      </c>
      <c r="B534" t="s">
        <v>2</v>
      </c>
      <c r="C534">
        <v>1</v>
      </c>
      <c r="D534">
        <v>4</v>
      </c>
      <c r="E534">
        <v>0.04</v>
      </c>
      <c r="F534">
        <v>0.5</v>
      </c>
      <c r="G534">
        <v>7.0000000000000007E-2</v>
      </c>
      <c r="H534">
        <v>2.8</v>
      </c>
      <c r="I534">
        <v>0</v>
      </c>
      <c r="J534">
        <v>1.8</v>
      </c>
      <c r="K534">
        <v>1.75</v>
      </c>
      <c r="L534">
        <v>0.3</v>
      </c>
      <c r="M534">
        <v>0.65</v>
      </c>
      <c r="N534">
        <v>0.20599999999999999</v>
      </c>
      <c r="O534">
        <v>0.15</v>
      </c>
      <c r="P534">
        <v>5.7000000000000002E-2</v>
      </c>
      <c r="Q534">
        <v>0.33</v>
      </c>
      <c r="R534" t="s">
        <v>1</v>
      </c>
      <c r="S534" t="s">
        <v>1</v>
      </c>
    </row>
    <row r="535" spans="1:19" x14ac:dyDescent="0.3">
      <c r="A535">
        <v>983001</v>
      </c>
      <c r="B535" t="s">
        <v>2</v>
      </c>
      <c r="C535">
        <v>1</v>
      </c>
      <c r="D535">
        <v>7.82</v>
      </c>
      <c r="E535">
        <v>4.9000000000000002E-2</v>
      </c>
      <c r="F535">
        <v>1.5</v>
      </c>
      <c r="G535">
        <v>0.19900000000000001</v>
      </c>
      <c r="H535">
        <v>5.6</v>
      </c>
      <c r="I535">
        <v>0</v>
      </c>
      <c r="J535">
        <v>1.9370000000000001</v>
      </c>
      <c r="K535">
        <v>1.867</v>
      </c>
      <c r="L535">
        <v>0.21</v>
      </c>
      <c r="M535">
        <v>0.35</v>
      </c>
      <c r="N535">
        <v>0.13500000000000001</v>
      </c>
      <c r="O535">
        <v>8.6999999999999994E-2</v>
      </c>
      <c r="P535">
        <v>0.17599999999999999</v>
      </c>
      <c r="Q535">
        <v>0.63600000000000001</v>
      </c>
      <c r="R535" t="s">
        <v>1</v>
      </c>
      <c r="S535" t="s">
        <v>1</v>
      </c>
    </row>
    <row r="536" spans="1:19" x14ac:dyDescent="0.3">
      <c r="A536">
        <v>983003</v>
      </c>
      <c r="B536" t="s">
        <v>2</v>
      </c>
      <c r="C536">
        <v>1</v>
      </c>
      <c r="D536">
        <v>7.82</v>
      </c>
      <c r="E536">
        <v>4.9000000000000002E-2</v>
      </c>
      <c r="F536">
        <v>1.5</v>
      </c>
      <c r="G536">
        <v>0.19900000000000001</v>
      </c>
      <c r="H536">
        <v>5.6</v>
      </c>
      <c r="I536">
        <v>0</v>
      </c>
      <c r="J536">
        <v>1.9370000000000001</v>
      </c>
      <c r="K536">
        <v>1.867</v>
      </c>
      <c r="L536">
        <v>0.21</v>
      </c>
      <c r="M536">
        <v>0.35</v>
      </c>
      <c r="N536">
        <v>0.13500000000000001</v>
      </c>
      <c r="O536">
        <v>8.6999999999999994E-2</v>
      </c>
      <c r="P536">
        <v>0.17599999999999999</v>
      </c>
      <c r="Q536">
        <v>0.63600000000000001</v>
      </c>
      <c r="R536" t="s">
        <v>1</v>
      </c>
      <c r="S536" t="s">
        <v>1</v>
      </c>
    </row>
    <row r="537" spans="1:19" x14ac:dyDescent="0.3">
      <c r="A537">
        <v>983011</v>
      </c>
      <c r="B537" t="s">
        <v>2</v>
      </c>
      <c r="C537">
        <v>1</v>
      </c>
      <c r="D537">
        <v>6.9</v>
      </c>
      <c r="E537">
        <v>0.19900000000000001</v>
      </c>
      <c r="F537">
        <v>0.45</v>
      </c>
      <c r="G537">
        <v>7.0000000000000007E-2</v>
      </c>
      <c r="H537">
        <v>3.8</v>
      </c>
      <c r="I537">
        <v>0</v>
      </c>
      <c r="J537">
        <v>2.2999999999999998</v>
      </c>
      <c r="K537">
        <v>2.21</v>
      </c>
      <c r="L537">
        <v>0.28999999999999998</v>
      </c>
      <c r="M537">
        <v>0.46</v>
      </c>
      <c r="N537">
        <v>0.22</v>
      </c>
      <c r="O537">
        <v>0.16700000000000001</v>
      </c>
      <c r="P537">
        <v>0.08</v>
      </c>
      <c r="Q537">
        <v>0.56000000000000005</v>
      </c>
      <c r="R537" t="s">
        <v>1</v>
      </c>
      <c r="S537" t="s">
        <v>1</v>
      </c>
    </row>
    <row r="538" spans="1:19" x14ac:dyDescent="0.3">
      <c r="A538">
        <v>983021</v>
      </c>
      <c r="B538" t="s">
        <v>2</v>
      </c>
      <c r="C538">
        <v>1</v>
      </c>
      <c r="D538">
        <v>7.82</v>
      </c>
      <c r="E538">
        <v>4.9000000000000002E-2</v>
      </c>
      <c r="F538">
        <v>1.5</v>
      </c>
      <c r="G538">
        <v>0.19900000000000001</v>
      </c>
      <c r="H538">
        <v>5.6</v>
      </c>
      <c r="I538">
        <v>0</v>
      </c>
      <c r="J538">
        <v>1.9370000000000001</v>
      </c>
      <c r="K538">
        <v>1.867</v>
      </c>
      <c r="L538">
        <v>0.21</v>
      </c>
      <c r="M538">
        <v>0.35</v>
      </c>
      <c r="N538">
        <v>0.13500000000000001</v>
      </c>
      <c r="O538">
        <v>8.6999999999999994E-2</v>
      </c>
      <c r="P538">
        <v>0.17599999999999999</v>
      </c>
      <c r="Q538">
        <v>0.63600000000000001</v>
      </c>
      <c r="R538" t="s">
        <v>1</v>
      </c>
      <c r="S538" t="s">
        <v>1</v>
      </c>
    </row>
    <row r="539" spans="1:19" x14ac:dyDescent="0.3">
      <c r="A539">
        <v>983022</v>
      </c>
      <c r="B539" t="s">
        <v>2</v>
      </c>
      <c r="C539">
        <v>1</v>
      </c>
      <c r="D539">
        <v>7.82</v>
      </c>
      <c r="E539">
        <v>4.9000000000000002E-2</v>
      </c>
      <c r="F539">
        <v>1.5</v>
      </c>
      <c r="G539">
        <v>0.19900000000000001</v>
      </c>
      <c r="H539">
        <v>5.6</v>
      </c>
      <c r="I539">
        <v>0</v>
      </c>
      <c r="J539">
        <v>1.9370000000000001</v>
      </c>
      <c r="K539">
        <v>1.867</v>
      </c>
      <c r="L539">
        <v>0.21</v>
      </c>
      <c r="M539">
        <v>0.35</v>
      </c>
      <c r="N539">
        <v>0.13500000000000001</v>
      </c>
      <c r="O539">
        <v>8.6999999999999994E-2</v>
      </c>
      <c r="P539">
        <v>0.17599999999999999</v>
      </c>
      <c r="Q539">
        <v>0.63600000000000001</v>
      </c>
      <c r="R539" t="s">
        <v>1</v>
      </c>
      <c r="S539" t="s">
        <v>1</v>
      </c>
    </row>
    <row r="540" spans="1:19" x14ac:dyDescent="0.3">
      <c r="A540">
        <v>983023</v>
      </c>
      <c r="B540" t="s">
        <v>2</v>
      </c>
      <c r="C540">
        <v>1</v>
      </c>
      <c r="D540">
        <v>7.82</v>
      </c>
      <c r="E540">
        <v>4.9000000000000002E-2</v>
      </c>
      <c r="F540">
        <v>1.5</v>
      </c>
      <c r="G540">
        <v>0.19900000000000001</v>
      </c>
      <c r="H540">
        <v>5.6</v>
      </c>
      <c r="I540">
        <v>0</v>
      </c>
      <c r="J540">
        <v>1.9370000000000001</v>
      </c>
      <c r="K540">
        <v>1.867</v>
      </c>
      <c r="L540">
        <v>0.21</v>
      </c>
      <c r="M540">
        <v>0.35</v>
      </c>
      <c r="N540">
        <v>0.13500000000000001</v>
      </c>
      <c r="O540">
        <v>8.6999999999999994E-2</v>
      </c>
      <c r="P540">
        <v>0.17599999999999999</v>
      </c>
      <c r="Q540">
        <v>0.63600000000000001</v>
      </c>
      <c r="R540" t="s">
        <v>1</v>
      </c>
      <c r="S540" t="s">
        <v>1</v>
      </c>
    </row>
    <row r="541" spans="1:19" x14ac:dyDescent="0.3">
      <c r="A541">
        <v>983024</v>
      </c>
      <c r="B541" t="s">
        <v>2</v>
      </c>
      <c r="C541">
        <v>1</v>
      </c>
      <c r="D541">
        <v>7.82</v>
      </c>
      <c r="E541">
        <v>4.9000000000000002E-2</v>
      </c>
      <c r="F541">
        <v>1.5</v>
      </c>
      <c r="G541">
        <v>0.19900000000000001</v>
      </c>
      <c r="H541">
        <v>5.6</v>
      </c>
      <c r="I541">
        <v>0</v>
      </c>
      <c r="J541">
        <v>1.9370000000000001</v>
      </c>
      <c r="K541">
        <v>1.867</v>
      </c>
      <c r="L541">
        <v>0.21</v>
      </c>
      <c r="M541">
        <v>0.35</v>
      </c>
      <c r="N541">
        <v>0.13500000000000001</v>
      </c>
      <c r="O541">
        <v>8.6999999999999994E-2</v>
      </c>
      <c r="P541">
        <v>0.17599999999999999</v>
      </c>
      <c r="Q541">
        <v>0.63600000000000001</v>
      </c>
      <c r="R541" t="s">
        <v>1</v>
      </c>
      <c r="S541" t="s">
        <v>1</v>
      </c>
    </row>
    <row r="542" spans="1:19" x14ac:dyDescent="0.3">
      <c r="A542">
        <v>983041</v>
      </c>
      <c r="B542" t="s">
        <v>2</v>
      </c>
      <c r="C542">
        <v>1</v>
      </c>
      <c r="D542">
        <v>4.76</v>
      </c>
      <c r="E542">
        <v>0.04</v>
      </c>
      <c r="F542">
        <v>0.42599999999999999</v>
      </c>
      <c r="G542">
        <v>6.7000000000000004E-2</v>
      </c>
      <c r="H542">
        <v>3.4</v>
      </c>
      <c r="I542">
        <v>0</v>
      </c>
      <c r="J542">
        <v>1.825</v>
      </c>
      <c r="K542">
        <v>1.7509999999999999</v>
      </c>
      <c r="L542">
        <v>0.27500000000000002</v>
      </c>
      <c r="M542">
        <v>0.41699999999999998</v>
      </c>
      <c r="N542">
        <v>0.26</v>
      </c>
      <c r="O542">
        <v>0.16900000000000001</v>
      </c>
      <c r="P542">
        <v>0.09</v>
      </c>
      <c r="Q542">
        <v>0.4</v>
      </c>
      <c r="R542" t="s">
        <v>1</v>
      </c>
      <c r="S542" t="s">
        <v>1</v>
      </c>
    </row>
    <row r="543" spans="1:19" x14ac:dyDescent="0.3">
      <c r="A543">
        <v>983042</v>
      </c>
      <c r="B543" t="s">
        <v>2</v>
      </c>
      <c r="C543">
        <v>1</v>
      </c>
      <c r="D543">
        <v>4.76</v>
      </c>
      <c r="E543">
        <v>0.04</v>
      </c>
      <c r="F543">
        <v>0.42599999999999999</v>
      </c>
      <c r="G543">
        <v>6.7000000000000004E-2</v>
      </c>
      <c r="H543">
        <v>3.4</v>
      </c>
      <c r="I543">
        <v>0</v>
      </c>
      <c r="J543">
        <v>1.825</v>
      </c>
      <c r="K543">
        <v>1.7509999999999999</v>
      </c>
      <c r="L543">
        <v>0.27500000000000002</v>
      </c>
      <c r="M543">
        <v>0.41699999999999998</v>
      </c>
      <c r="N543">
        <v>0.26</v>
      </c>
      <c r="O543">
        <v>0.16900000000000001</v>
      </c>
      <c r="P543">
        <v>0.09</v>
      </c>
      <c r="Q543">
        <v>0.4</v>
      </c>
      <c r="R543" t="s">
        <v>1</v>
      </c>
      <c r="S543" t="s">
        <v>1</v>
      </c>
    </row>
    <row r="544" spans="1:19" x14ac:dyDescent="0.3">
      <c r="A544">
        <v>983051</v>
      </c>
      <c r="B544" t="s">
        <v>2</v>
      </c>
      <c r="C544">
        <v>1</v>
      </c>
      <c r="D544">
        <v>6</v>
      </c>
      <c r="E544">
        <v>4.4999999999999998E-2</v>
      </c>
      <c r="F544">
        <v>0.61</v>
      </c>
      <c r="G544">
        <v>8.4000000000000005E-2</v>
      </c>
      <c r="H544">
        <v>5.42</v>
      </c>
      <c r="I544">
        <v>0</v>
      </c>
      <c r="J544">
        <v>2.38</v>
      </c>
      <c r="K544">
        <v>2.29</v>
      </c>
      <c r="L544">
        <v>0.32</v>
      </c>
      <c r="M544">
        <v>0.53500000000000003</v>
      </c>
      <c r="N544">
        <v>0.26100000000000001</v>
      </c>
      <c r="O544">
        <v>0.112</v>
      </c>
      <c r="P544">
        <v>7.3999999999999996E-2</v>
      </c>
      <c r="Q544">
        <v>0.49299999999999999</v>
      </c>
      <c r="R544" t="s">
        <v>1</v>
      </c>
      <c r="S544" t="s">
        <v>1</v>
      </c>
    </row>
    <row r="545" spans="1:19" x14ac:dyDescent="0.3">
      <c r="A545">
        <v>983061</v>
      </c>
      <c r="B545" t="s">
        <v>2</v>
      </c>
      <c r="C545">
        <v>1</v>
      </c>
      <c r="D545">
        <v>8.4</v>
      </c>
      <c r="E545">
        <v>0.04</v>
      </c>
      <c r="F545">
        <v>0.9</v>
      </c>
      <c r="G545">
        <v>7.0000000000000007E-2</v>
      </c>
      <c r="H545">
        <v>6.24</v>
      </c>
      <c r="I545">
        <v>0</v>
      </c>
      <c r="J545">
        <v>1.97</v>
      </c>
      <c r="K545">
        <v>1.91</v>
      </c>
      <c r="L545">
        <v>0.217</v>
      </c>
      <c r="M545">
        <v>0.38500000000000001</v>
      </c>
      <c r="N545">
        <v>0.217</v>
      </c>
      <c r="O545">
        <v>0.15</v>
      </c>
      <c r="P545">
        <v>0.14899999999999999</v>
      </c>
      <c r="Q545">
        <v>0.61599999999999999</v>
      </c>
      <c r="R545" t="s">
        <v>1</v>
      </c>
      <c r="S545" t="s">
        <v>1</v>
      </c>
    </row>
    <row r="546" spans="1:19" x14ac:dyDescent="0.3">
      <c r="A546">
        <v>983062</v>
      </c>
      <c r="B546" t="s">
        <v>2</v>
      </c>
      <c r="C546">
        <v>1</v>
      </c>
      <c r="D546">
        <v>8.4</v>
      </c>
      <c r="E546">
        <v>0.04</v>
      </c>
      <c r="F546">
        <v>0.9</v>
      </c>
      <c r="G546">
        <v>7.0000000000000007E-2</v>
      </c>
      <c r="H546">
        <v>6.24</v>
      </c>
      <c r="I546">
        <v>0</v>
      </c>
      <c r="J546">
        <v>1.97</v>
      </c>
      <c r="K546">
        <v>1.91</v>
      </c>
      <c r="L546">
        <v>0.217</v>
      </c>
      <c r="M546">
        <v>0.38500000000000001</v>
      </c>
      <c r="N546">
        <v>0.217</v>
      </c>
      <c r="O546">
        <v>0.15</v>
      </c>
      <c r="P546">
        <v>0.14899999999999999</v>
      </c>
      <c r="Q546">
        <v>0.61599999999999999</v>
      </c>
      <c r="R546" t="s">
        <v>1</v>
      </c>
      <c r="S546" t="s">
        <v>1</v>
      </c>
    </row>
    <row r="547" spans="1:19" x14ac:dyDescent="0.3">
      <c r="A547">
        <v>983071</v>
      </c>
      <c r="B547" t="s">
        <v>2</v>
      </c>
      <c r="C547">
        <v>1</v>
      </c>
      <c r="D547">
        <v>8.4</v>
      </c>
      <c r="E547">
        <v>0.04</v>
      </c>
      <c r="F547">
        <v>0.9</v>
      </c>
      <c r="G547">
        <v>7.0000000000000007E-2</v>
      </c>
      <c r="H547">
        <v>6.24</v>
      </c>
      <c r="I547">
        <v>0</v>
      </c>
      <c r="J547">
        <v>1.97</v>
      </c>
      <c r="K547">
        <v>1.91</v>
      </c>
      <c r="L547">
        <v>0.217</v>
      </c>
      <c r="M547">
        <v>0.38500000000000001</v>
      </c>
      <c r="N547">
        <v>0.217</v>
      </c>
      <c r="O547">
        <v>0.15</v>
      </c>
      <c r="P547">
        <v>0.14899999999999999</v>
      </c>
      <c r="Q547">
        <v>0.61599999999999999</v>
      </c>
      <c r="R547" t="s">
        <v>1</v>
      </c>
      <c r="S547" t="s">
        <v>1</v>
      </c>
    </row>
    <row r="548" spans="1:19" x14ac:dyDescent="0.3">
      <c r="A548">
        <v>983072</v>
      </c>
      <c r="B548" t="s">
        <v>2</v>
      </c>
      <c r="C548">
        <v>1</v>
      </c>
      <c r="D548">
        <v>8.4</v>
      </c>
      <c r="E548">
        <v>0.04</v>
      </c>
      <c r="F548">
        <v>0.9</v>
      </c>
      <c r="G548">
        <v>7.0000000000000007E-2</v>
      </c>
      <c r="H548">
        <v>6.24</v>
      </c>
      <c r="I548">
        <v>0</v>
      </c>
      <c r="J548">
        <v>1.97</v>
      </c>
      <c r="K548">
        <v>1.91</v>
      </c>
      <c r="L548">
        <v>0.217</v>
      </c>
      <c r="M548">
        <v>0.38500000000000001</v>
      </c>
      <c r="N548">
        <v>0.217</v>
      </c>
      <c r="O548">
        <v>0.15</v>
      </c>
      <c r="P548">
        <v>0.14899999999999999</v>
      </c>
      <c r="Q548">
        <v>0.61599999999999999</v>
      </c>
      <c r="R548" t="s">
        <v>1</v>
      </c>
      <c r="S548" t="s">
        <v>1</v>
      </c>
    </row>
    <row r="549" spans="1:19" x14ac:dyDescent="0.3">
      <c r="A549">
        <v>983073</v>
      </c>
      <c r="B549" t="s">
        <v>2</v>
      </c>
      <c r="C549">
        <v>1</v>
      </c>
      <c r="D549">
        <v>6</v>
      </c>
      <c r="E549">
        <v>4.4999999999999998E-2</v>
      </c>
      <c r="F549">
        <v>0.61</v>
      </c>
      <c r="G549">
        <v>8.4000000000000005E-2</v>
      </c>
      <c r="H549">
        <v>5.42</v>
      </c>
      <c r="I549">
        <v>0</v>
      </c>
      <c r="J549">
        <v>2.38</v>
      </c>
      <c r="K549">
        <v>2.29</v>
      </c>
      <c r="L549">
        <v>0.32</v>
      </c>
      <c r="M549">
        <v>0.53500000000000003</v>
      </c>
      <c r="N549">
        <v>0.217</v>
      </c>
      <c r="O549">
        <v>0.112</v>
      </c>
      <c r="P549">
        <v>7.3999999999999996E-2</v>
      </c>
      <c r="Q549">
        <v>0.49299999999999999</v>
      </c>
      <c r="R549" t="s">
        <v>1</v>
      </c>
      <c r="S549" t="s">
        <v>1</v>
      </c>
    </row>
    <row r="550" spans="1:19" x14ac:dyDescent="0.3">
      <c r="A550">
        <v>983081</v>
      </c>
      <c r="B550" t="s">
        <v>2</v>
      </c>
      <c r="C550">
        <v>1</v>
      </c>
      <c r="D550">
        <v>8.4</v>
      </c>
      <c r="E550">
        <v>0.04</v>
      </c>
      <c r="F550">
        <v>0.9</v>
      </c>
      <c r="G550">
        <v>7.0000000000000007E-2</v>
      </c>
      <c r="H550">
        <v>6.24</v>
      </c>
      <c r="I550">
        <v>0</v>
      </c>
      <c r="J550">
        <v>1.97</v>
      </c>
      <c r="K550">
        <v>1.91</v>
      </c>
      <c r="L550">
        <v>0.217</v>
      </c>
      <c r="M550">
        <v>0.38500000000000001</v>
      </c>
      <c r="N550">
        <v>0.217</v>
      </c>
      <c r="O550">
        <v>0.15</v>
      </c>
      <c r="P550">
        <v>0.14899999999999999</v>
      </c>
      <c r="Q550">
        <v>0.61599999999999999</v>
      </c>
      <c r="R550" t="s">
        <v>1</v>
      </c>
      <c r="S550" t="s">
        <v>1</v>
      </c>
    </row>
    <row r="551" spans="1:19" x14ac:dyDescent="0.3">
      <c r="A551">
        <v>983082</v>
      </c>
      <c r="B551" t="s">
        <v>2</v>
      </c>
      <c r="C551">
        <v>1</v>
      </c>
      <c r="D551">
        <v>8.4</v>
      </c>
      <c r="E551">
        <v>0.04</v>
      </c>
      <c r="F551">
        <v>0.9</v>
      </c>
      <c r="G551">
        <v>7.0000000000000007E-2</v>
      </c>
      <c r="H551">
        <v>6.24</v>
      </c>
      <c r="I551">
        <v>0</v>
      </c>
      <c r="J551">
        <v>1.97</v>
      </c>
      <c r="K551">
        <v>1.91</v>
      </c>
      <c r="L551">
        <v>0.217</v>
      </c>
      <c r="M551">
        <v>0.38500000000000001</v>
      </c>
      <c r="N551">
        <v>0.217</v>
      </c>
      <c r="O551">
        <v>0.15</v>
      </c>
      <c r="P551">
        <v>0.14899999999999999</v>
      </c>
      <c r="Q551">
        <v>0.61599999999999999</v>
      </c>
      <c r="R551" t="s">
        <v>1</v>
      </c>
      <c r="S551" t="s">
        <v>1</v>
      </c>
    </row>
    <row r="552" spans="1:19" x14ac:dyDescent="0.3">
      <c r="A552">
        <v>983083</v>
      </c>
      <c r="B552" t="s">
        <v>2</v>
      </c>
      <c r="C552">
        <v>1</v>
      </c>
      <c r="D552">
        <v>6</v>
      </c>
      <c r="E552">
        <v>4.4999999999999998E-2</v>
      </c>
      <c r="F552">
        <v>0.61</v>
      </c>
      <c r="G552">
        <v>8.4000000000000005E-2</v>
      </c>
      <c r="H552">
        <v>5.42</v>
      </c>
      <c r="I552">
        <v>0</v>
      </c>
      <c r="J552">
        <v>2.38</v>
      </c>
      <c r="K552">
        <v>2.29</v>
      </c>
      <c r="L552">
        <v>0.32</v>
      </c>
      <c r="M552">
        <v>0.53500000000000003</v>
      </c>
      <c r="N552">
        <v>0.217</v>
      </c>
      <c r="O552">
        <v>0.112</v>
      </c>
      <c r="P552">
        <v>7.3999999999999996E-2</v>
      </c>
      <c r="Q552">
        <v>0.49299999999999999</v>
      </c>
      <c r="R552" t="s">
        <v>1</v>
      </c>
      <c r="S552" t="s">
        <v>1</v>
      </c>
    </row>
    <row r="553" spans="1:19" x14ac:dyDescent="0.3">
      <c r="A553">
        <v>983091</v>
      </c>
      <c r="B553" t="s">
        <v>2</v>
      </c>
      <c r="C553">
        <v>1</v>
      </c>
      <c r="D553">
        <v>8.4</v>
      </c>
      <c r="E553">
        <v>0.04</v>
      </c>
      <c r="F553">
        <v>0.9</v>
      </c>
      <c r="G553">
        <v>7.0000000000000007E-2</v>
      </c>
      <c r="H553">
        <v>6.24</v>
      </c>
      <c r="I553">
        <v>0</v>
      </c>
      <c r="J553">
        <v>1.97</v>
      </c>
      <c r="K553">
        <v>1.91</v>
      </c>
      <c r="L553">
        <v>0.217</v>
      </c>
      <c r="M553">
        <v>0.38500000000000001</v>
      </c>
      <c r="N553">
        <v>0.217</v>
      </c>
      <c r="O553">
        <v>0.15</v>
      </c>
      <c r="P553">
        <v>0.14899999999999999</v>
      </c>
      <c r="Q553">
        <v>0.61599999999999999</v>
      </c>
      <c r="R553" t="s">
        <v>1</v>
      </c>
      <c r="S553" t="s">
        <v>1</v>
      </c>
    </row>
    <row r="554" spans="1:19" x14ac:dyDescent="0.3">
      <c r="A554">
        <v>983092</v>
      </c>
      <c r="B554" t="s">
        <v>2</v>
      </c>
      <c r="C554">
        <v>1</v>
      </c>
      <c r="D554">
        <v>8.4</v>
      </c>
      <c r="E554">
        <v>0.04</v>
      </c>
      <c r="F554">
        <v>0.9</v>
      </c>
      <c r="G554">
        <v>7.0000000000000007E-2</v>
      </c>
      <c r="H554">
        <v>6.24</v>
      </c>
      <c r="I554">
        <v>0</v>
      </c>
      <c r="J554">
        <v>1.97</v>
      </c>
      <c r="K554">
        <v>1.91</v>
      </c>
      <c r="L554">
        <v>0.217</v>
      </c>
      <c r="M554">
        <v>0.38500000000000001</v>
      </c>
      <c r="N554">
        <v>0.217</v>
      </c>
      <c r="O554">
        <v>0.15</v>
      </c>
      <c r="P554">
        <v>0.14899999999999999</v>
      </c>
      <c r="Q554">
        <v>0.61599999999999999</v>
      </c>
      <c r="R554" t="s">
        <v>1</v>
      </c>
      <c r="S554" t="s">
        <v>1</v>
      </c>
    </row>
    <row r="555" spans="1:19" x14ac:dyDescent="0.3">
      <c r="A555">
        <v>983093</v>
      </c>
      <c r="B555" t="s">
        <v>2</v>
      </c>
      <c r="C555">
        <v>1</v>
      </c>
      <c r="D555">
        <v>6</v>
      </c>
      <c r="E555">
        <v>4.4999999999999998E-2</v>
      </c>
      <c r="F555">
        <v>0.61</v>
      </c>
      <c r="G555">
        <v>8.4000000000000005E-2</v>
      </c>
      <c r="H555">
        <v>5.42</v>
      </c>
      <c r="I555">
        <v>0</v>
      </c>
      <c r="J555">
        <v>2.38</v>
      </c>
      <c r="K555">
        <v>2.29</v>
      </c>
      <c r="L555">
        <v>0.32</v>
      </c>
      <c r="M555">
        <v>0.53500000000000003</v>
      </c>
      <c r="N555">
        <v>0.217</v>
      </c>
      <c r="O555">
        <v>0.112</v>
      </c>
      <c r="P555">
        <v>7.3999999999999996E-2</v>
      </c>
      <c r="Q555">
        <v>0.49299999999999999</v>
      </c>
      <c r="R555" t="s">
        <v>1</v>
      </c>
      <c r="S555" t="s">
        <v>1</v>
      </c>
    </row>
    <row r="556" spans="1:19" x14ac:dyDescent="0.3">
      <c r="A556">
        <v>986011</v>
      </c>
      <c r="B556" t="s">
        <v>2</v>
      </c>
      <c r="C556">
        <v>1</v>
      </c>
      <c r="D556">
        <v>4</v>
      </c>
      <c r="E556">
        <v>0.04</v>
      </c>
      <c r="F556">
        <v>0.5</v>
      </c>
      <c r="G556">
        <v>7.0000000000000007E-2</v>
      </c>
      <c r="H556">
        <v>2.8</v>
      </c>
      <c r="I556">
        <v>0</v>
      </c>
      <c r="J556">
        <v>1.8</v>
      </c>
      <c r="K556">
        <v>1.75</v>
      </c>
      <c r="L556">
        <v>0.3</v>
      </c>
      <c r="M556">
        <v>0.65</v>
      </c>
      <c r="N556">
        <v>0.25600000000000001</v>
      </c>
      <c r="O556">
        <v>0.15</v>
      </c>
      <c r="P556">
        <v>5.7000000000000002E-2</v>
      </c>
      <c r="Q556">
        <v>0.33</v>
      </c>
      <c r="R556" t="s">
        <v>1</v>
      </c>
      <c r="S556" t="s">
        <v>1</v>
      </c>
    </row>
    <row r="557" spans="1:19" x14ac:dyDescent="0.3">
      <c r="A557">
        <v>986012</v>
      </c>
      <c r="B557" t="s">
        <v>2</v>
      </c>
      <c r="C557">
        <v>1</v>
      </c>
      <c r="D557">
        <v>4</v>
      </c>
      <c r="E557">
        <v>0.04</v>
      </c>
      <c r="F557">
        <v>0.5</v>
      </c>
      <c r="G557">
        <v>7.0000000000000007E-2</v>
      </c>
      <c r="H557">
        <v>2.8</v>
      </c>
      <c r="I557">
        <v>0</v>
      </c>
      <c r="J557">
        <v>1.8</v>
      </c>
      <c r="K557">
        <v>1.75</v>
      </c>
      <c r="L557">
        <v>0.3</v>
      </c>
      <c r="M557">
        <v>0.65</v>
      </c>
      <c r="N557">
        <v>0.25600000000000001</v>
      </c>
      <c r="O557">
        <v>0.15</v>
      </c>
      <c r="P557">
        <v>5.7000000000000002E-2</v>
      </c>
      <c r="Q557">
        <v>0.33</v>
      </c>
      <c r="R557" t="s">
        <v>1</v>
      </c>
      <c r="S557" t="s">
        <v>1</v>
      </c>
    </row>
    <row r="558" spans="1:19" x14ac:dyDescent="0.3">
      <c r="A558">
        <v>986021</v>
      </c>
      <c r="B558" t="s">
        <v>2</v>
      </c>
      <c r="C558">
        <v>1</v>
      </c>
      <c r="D558">
        <v>4</v>
      </c>
      <c r="E558">
        <v>0.04</v>
      </c>
      <c r="F558">
        <v>0.5</v>
      </c>
      <c r="G558">
        <v>7.0000000000000007E-2</v>
      </c>
      <c r="H558">
        <v>2.8</v>
      </c>
      <c r="I558">
        <v>0</v>
      </c>
      <c r="J558">
        <v>1.8</v>
      </c>
      <c r="K558">
        <v>1.75</v>
      </c>
      <c r="L558">
        <v>0.3</v>
      </c>
      <c r="M558">
        <v>0.65</v>
      </c>
      <c r="N558">
        <v>0.25600000000000001</v>
      </c>
      <c r="O558">
        <v>0.15</v>
      </c>
      <c r="P558">
        <v>5.7000000000000002E-2</v>
      </c>
      <c r="Q558">
        <v>0.33</v>
      </c>
      <c r="R558" t="s">
        <v>1</v>
      </c>
      <c r="S558" t="s">
        <v>1</v>
      </c>
    </row>
    <row r="559" spans="1:19" x14ac:dyDescent="0.3">
      <c r="A559">
        <v>986022</v>
      </c>
      <c r="B559" t="s">
        <v>2</v>
      </c>
      <c r="C559">
        <v>1</v>
      </c>
      <c r="D559">
        <v>4</v>
      </c>
      <c r="E559">
        <v>0.04</v>
      </c>
      <c r="F559">
        <v>0.5</v>
      </c>
      <c r="G559">
        <v>7.0000000000000007E-2</v>
      </c>
      <c r="H559">
        <v>2.8</v>
      </c>
      <c r="I559">
        <v>0</v>
      </c>
      <c r="J559">
        <v>1.8</v>
      </c>
      <c r="K559">
        <v>1.75</v>
      </c>
      <c r="L559">
        <v>0.3</v>
      </c>
      <c r="M559">
        <v>0.65</v>
      </c>
      <c r="N559">
        <v>0.25600000000000001</v>
      </c>
      <c r="O559">
        <v>0.15</v>
      </c>
      <c r="P559">
        <v>5.7000000000000002E-2</v>
      </c>
      <c r="Q559">
        <v>0.33</v>
      </c>
      <c r="R559" t="s">
        <v>1</v>
      </c>
      <c r="S559" t="s">
        <v>1</v>
      </c>
    </row>
    <row r="560" spans="1:19" x14ac:dyDescent="0.3">
      <c r="A560">
        <v>986031</v>
      </c>
      <c r="B560" t="s">
        <v>2</v>
      </c>
      <c r="C560">
        <v>1</v>
      </c>
      <c r="D560">
        <v>6.5</v>
      </c>
      <c r="E560">
        <v>0.06</v>
      </c>
      <c r="F560">
        <v>0.2</v>
      </c>
      <c r="G560">
        <v>0.05</v>
      </c>
      <c r="H560">
        <v>4</v>
      </c>
      <c r="I560">
        <v>0</v>
      </c>
      <c r="J560">
        <v>1.8</v>
      </c>
      <c r="K560">
        <v>1.75</v>
      </c>
      <c r="L560">
        <v>0.6</v>
      </c>
      <c r="M560">
        <v>0.8</v>
      </c>
      <c r="N560">
        <v>0.20599999999999999</v>
      </c>
      <c r="O560">
        <v>0.15</v>
      </c>
      <c r="P560">
        <v>0.09</v>
      </c>
      <c r="Q560">
        <v>0.38</v>
      </c>
      <c r="R560" t="s">
        <v>1</v>
      </c>
      <c r="S560" t="s">
        <v>1</v>
      </c>
    </row>
    <row r="561" spans="1:19" x14ac:dyDescent="0.3">
      <c r="A561">
        <v>986032</v>
      </c>
      <c r="B561" t="s">
        <v>2</v>
      </c>
      <c r="C561">
        <v>1</v>
      </c>
      <c r="D561">
        <v>6.5</v>
      </c>
      <c r="E561">
        <v>0.06</v>
      </c>
      <c r="F561">
        <v>0.2</v>
      </c>
      <c r="G561">
        <v>0.05</v>
      </c>
      <c r="H561">
        <v>4</v>
      </c>
      <c r="I561">
        <v>0</v>
      </c>
      <c r="J561">
        <v>1.8</v>
      </c>
      <c r="K561">
        <v>1.75</v>
      </c>
      <c r="L561">
        <v>0.6</v>
      </c>
      <c r="M561">
        <v>0.8</v>
      </c>
      <c r="N561">
        <v>0.20599999999999999</v>
      </c>
      <c r="O561">
        <v>0.15</v>
      </c>
      <c r="P561">
        <v>0.09</v>
      </c>
      <c r="Q561">
        <v>0.38</v>
      </c>
      <c r="R561" t="s">
        <v>1</v>
      </c>
      <c r="S561" t="s">
        <v>1</v>
      </c>
    </row>
    <row r="562" spans="1:19" x14ac:dyDescent="0.3">
      <c r="A562">
        <v>986061</v>
      </c>
      <c r="B562" t="s">
        <v>2</v>
      </c>
      <c r="C562">
        <v>1</v>
      </c>
      <c r="D562">
        <v>4.76</v>
      </c>
      <c r="E562">
        <v>0.04</v>
      </c>
      <c r="F562">
        <v>0.42599999999999999</v>
      </c>
      <c r="G562">
        <v>6.7000000000000004E-2</v>
      </c>
      <c r="H562">
        <v>3.4</v>
      </c>
      <c r="I562">
        <v>0</v>
      </c>
      <c r="J562">
        <v>1.825</v>
      </c>
      <c r="K562">
        <v>1.7509999999999999</v>
      </c>
      <c r="L562">
        <v>0.27500000000000002</v>
      </c>
      <c r="M562">
        <v>0.41699999999999998</v>
      </c>
      <c r="N562">
        <v>0.13500000000000001</v>
      </c>
      <c r="O562">
        <v>0.16900000000000001</v>
      </c>
      <c r="P562">
        <v>0.09</v>
      </c>
      <c r="Q562">
        <v>0.4</v>
      </c>
      <c r="R562" t="s">
        <v>1</v>
      </c>
      <c r="S562" t="s">
        <v>1</v>
      </c>
    </row>
    <row r="563" spans="1:19" x14ac:dyDescent="0.3">
      <c r="A563">
        <v>986062</v>
      </c>
      <c r="B563" t="s">
        <v>2</v>
      </c>
      <c r="C563">
        <v>1</v>
      </c>
      <c r="D563">
        <v>4.76</v>
      </c>
      <c r="E563">
        <v>0.04</v>
      </c>
      <c r="F563">
        <v>0.42599999999999999</v>
      </c>
      <c r="G563">
        <v>6.7000000000000004E-2</v>
      </c>
      <c r="H563">
        <v>3.4</v>
      </c>
      <c r="I563">
        <v>0</v>
      </c>
      <c r="J563">
        <v>1.825</v>
      </c>
      <c r="K563">
        <v>1.7509999999999999</v>
      </c>
      <c r="L563">
        <v>0.27500000000000002</v>
      </c>
      <c r="M563">
        <v>0.41699999999999998</v>
      </c>
      <c r="N563">
        <v>0.13500000000000001</v>
      </c>
      <c r="O563">
        <v>0.16900000000000001</v>
      </c>
      <c r="P563">
        <v>0.09</v>
      </c>
      <c r="Q563">
        <v>0.4</v>
      </c>
      <c r="R563" t="s">
        <v>1</v>
      </c>
      <c r="S563" t="s">
        <v>1</v>
      </c>
    </row>
    <row r="564" spans="1:19" x14ac:dyDescent="0.3">
      <c r="A564">
        <v>986063</v>
      </c>
      <c r="B564" t="s">
        <v>2</v>
      </c>
      <c r="C564">
        <v>1</v>
      </c>
      <c r="D564">
        <v>4.76</v>
      </c>
      <c r="E564">
        <v>0.04</v>
      </c>
      <c r="F564">
        <v>0.42599999999999999</v>
      </c>
      <c r="G564">
        <v>6.7000000000000004E-2</v>
      </c>
      <c r="H564">
        <v>3.4</v>
      </c>
      <c r="I564">
        <v>0</v>
      </c>
      <c r="J564">
        <v>1.825</v>
      </c>
      <c r="K564">
        <v>1.7509999999999999</v>
      </c>
      <c r="L564">
        <v>0.27500000000000002</v>
      </c>
      <c r="M564">
        <v>0.41699999999999998</v>
      </c>
      <c r="N564">
        <v>0.13500000000000001</v>
      </c>
      <c r="O564">
        <v>0.16900000000000001</v>
      </c>
      <c r="P564">
        <v>0.09</v>
      </c>
      <c r="Q564">
        <v>0.4</v>
      </c>
      <c r="R564" t="s">
        <v>1</v>
      </c>
      <c r="S564" t="s">
        <v>1</v>
      </c>
    </row>
    <row r="565" spans="1:19" x14ac:dyDescent="0.3">
      <c r="A565">
        <v>989011</v>
      </c>
      <c r="B565" t="s">
        <v>2</v>
      </c>
      <c r="C565">
        <v>1</v>
      </c>
      <c r="D565">
        <v>4</v>
      </c>
      <c r="E565">
        <v>0.04</v>
      </c>
      <c r="F565">
        <v>0.5</v>
      </c>
      <c r="G565">
        <v>7.0000000000000007E-2</v>
      </c>
      <c r="H565">
        <v>2.8</v>
      </c>
      <c r="I565">
        <v>0</v>
      </c>
      <c r="J565">
        <v>1.8</v>
      </c>
      <c r="K565">
        <v>1.75</v>
      </c>
      <c r="L565">
        <v>0.3</v>
      </c>
      <c r="M565">
        <v>0.65</v>
      </c>
      <c r="N565">
        <v>0.25600000000000001</v>
      </c>
      <c r="O565">
        <v>0.15</v>
      </c>
      <c r="P565">
        <v>5.7000000000000002E-2</v>
      </c>
      <c r="Q565">
        <v>0.33</v>
      </c>
      <c r="R565" t="s">
        <v>1</v>
      </c>
      <c r="S565" t="s">
        <v>1</v>
      </c>
    </row>
    <row r="566" spans="1:19" x14ac:dyDescent="0.3">
      <c r="A566">
        <v>989012</v>
      </c>
      <c r="B566" t="s">
        <v>2</v>
      </c>
      <c r="C566">
        <v>1</v>
      </c>
      <c r="D566">
        <v>4</v>
      </c>
      <c r="E566">
        <v>0.04</v>
      </c>
      <c r="F566">
        <v>0.5</v>
      </c>
      <c r="G566">
        <v>7.0000000000000007E-2</v>
      </c>
      <c r="H566">
        <v>2.8</v>
      </c>
      <c r="I566">
        <v>0</v>
      </c>
      <c r="J566">
        <v>1.8</v>
      </c>
      <c r="K566">
        <v>1.75</v>
      </c>
      <c r="L566">
        <v>0.3</v>
      </c>
      <c r="M566">
        <v>0.65</v>
      </c>
      <c r="N566">
        <v>0.25600000000000001</v>
      </c>
      <c r="O566">
        <v>0.15</v>
      </c>
      <c r="P566">
        <v>5.7000000000000002E-2</v>
      </c>
      <c r="Q566">
        <v>0.33</v>
      </c>
      <c r="R566" t="s">
        <v>1</v>
      </c>
      <c r="S566" t="s">
        <v>1</v>
      </c>
    </row>
    <row r="567" spans="1:19" x14ac:dyDescent="0.3">
      <c r="A567">
        <v>989021</v>
      </c>
      <c r="B567" t="s">
        <v>2</v>
      </c>
      <c r="C567">
        <v>1</v>
      </c>
      <c r="D567">
        <v>4</v>
      </c>
      <c r="E567">
        <v>0.04</v>
      </c>
      <c r="F567">
        <v>0.5</v>
      </c>
      <c r="G567">
        <v>7.0000000000000007E-2</v>
      </c>
      <c r="H567">
        <v>2.8</v>
      </c>
      <c r="I567">
        <v>0</v>
      </c>
      <c r="J567">
        <v>1.8</v>
      </c>
      <c r="K567">
        <v>1.75</v>
      </c>
      <c r="L567">
        <v>0.3</v>
      </c>
      <c r="M567">
        <v>0.65</v>
      </c>
      <c r="N567">
        <v>0.25600000000000001</v>
      </c>
      <c r="O567">
        <v>0.15</v>
      </c>
      <c r="P567">
        <v>5.7000000000000002E-2</v>
      </c>
      <c r="Q567">
        <v>0.33</v>
      </c>
      <c r="R567" t="s">
        <v>1</v>
      </c>
      <c r="S567" t="s">
        <v>1</v>
      </c>
    </row>
    <row r="568" spans="1:19" x14ac:dyDescent="0.3">
      <c r="A568">
        <v>989022</v>
      </c>
      <c r="B568" t="s">
        <v>2</v>
      </c>
      <c r="C568">
        <v>1</v>
      </c>
      <c r="D568">
        <v>4</v>
      </c>
      <c r="E568">
        <v>0.04</v>
      </c>
      <c r="F568">
        <v>0.5</v>
      </c>
      <c r="G568">
        <v>7.0000000000000007E-2</v>
      </c>
      <c r="H568">
        <v>2.8</v>
      </c>
      <c r="I568">
        <v>0</v>
      </c>
      <c r="J568">
        <v>1.8</v>
      </c>
      <c r="K568">
        <v>1.75</v>
      </c>
      <c r="L568">
        <v>0.3</v>
      </c>
      <c r="M568">
        <v>0.65</v>
      </c>
      <c r="N568">
        <v>0.25600000000000001</v>
      </c>
      <c r="O568">
        <v>0.15</v>
      </c>
      <c r="P568">
        <v>5.7000000000000002E-2</v>
      </c>
      <c r="Q568">
        <v>0.33</v>
      </c>
      <c r="R568" t="s">
        <v>1</v>
      </c>
      <c r="S568" t="s">
        <v>1</v>
      </c>
    </row>
    <row r="569" spans="1:19" x14ac:dyDescent="0.3">
      <c r="A569">
        <v>989031</v>
      </c>
      <c r="B569" t="s">
        <v>2</v>
      </c>
      <c r="C569">
        <v>1</v>
      </c>
      <c r="D569">
        <v>6.5</v>
      </c>
      <c r="E569">
        <v>0.06</v>
      </c>
      <c r="F569">
        <v>0.2</v>
      </c>
      <c r="G569">
        <v>0.05</v>
      </c>
      <c r="H569">
        <v>4</v>
      </c>
      <c r="I569">
        <v>0</v>
      </c>
      <c r="J569">
        <v>1.8</v>
      </c>
      <c r="K569">
        <v>1.75</v>
      </c>
      <c r="L569">
        <v>0.6</v>
      </c>
      <c r="M569">
        <v>0.8</v>
      </c>
      <c r="N569">
        <v>0.20599999999999999</v>
      </c>
      <c r="O569">
        <v>0.15</v>
      </c>
      <c r="P569">
        <v>0.09</v>
      </c>
      <c r="Q569">
        <v>0.38</v>
      </c>
      <c r="R569" t="s">
        <v>1</v>
      </c>
      <c r="S569" t="s">
        <v>1</v>
      </c>
    </row>
    <row r="570" spans="1:19" x14ac:dyDescent="0.3">
      <c r="A570">
        <v>989032</v>
      </c>
      <c r="B570" t="s">
        <v>2</v>
      </c>
      <c r="C570">
        <v>1</v>
      </c>
      <c r="D570">
        <v>6.5</v>
      </c>
      <c r="E570">
        <v>0.06</v>
      </c>
      <c r="F570">
        <v>0.2</v>
      </c>
      <c r="G570">
        <v>0.05</v>
      </c>
      <c r="H570">
        <v>4</v>
      </c>
      <c r="I570">
        <v>0</v>
      </c>
      <c r="J570">
        <v>1.8</v>
      </c>
      <c r="K570">
        <v>1.75</v>
      </c>
      <c r="L570">
        <v>0.6</v>
      </c>
      <c r="M570">
        <v>0.8</v>
      </c>
      <c r="N570">
        <v>0.20599999999999999</v>
      </c>
      <c r="O570">
        <v>0.15</v>
      </c>
      <c r="P570">
        <v>0.09</v>
      </c>
      <c r="Q570">
        <v>0.38</v>
      </c>
      <c r="R570" t="s">
        <v>1</v>
      </c>
      <c r="S570" t="s">
        <v>1</v>
      </c>
    </row>
    <row r="571" spans="1:19" x14ac:dyDescent="0.3">
      <c r="A571">
        <v>990011</v>
      </c>
      <c r="B571" t="s">
        <v>2</v>
      </c>
      <c r="C571">
        <v>1</v>
      </c>
      <c r="D571">
        <v>4</v>
      </c>
      <c r="E571">
        <v>0.04</v>
      </c>
      <c r="F571">
        <v>0.5</v>
      </c>
      <c r="G571">
        <v>7.0000000000000007E-2</v>
      </c>
      <c r="H571">
        <v>2.8</v>
      </c>
      <c r="I571">
        <v>0</v>
      </c>
      <c r="J571">
        <v>1.8</v>
      </c>
      <c r="K571">
        <v>1.75</v>
      </c>
      <c r="L571">
        <v>0.3</v>
      </c>
      <c r="M571">
        <v>0.65</v>
      </c>
      <c r="N571">
        <v>0.25600000000000001</v>
      </c>
      <c r="O571">
        <v>0.15</v>
      </c>
      <c r="P571">
        <v>5.7000000000000002E-2</v>
      </c>
      <c r="Q571">
        <v>0.33</v>
      </c>
      <c r="R571" t="s">
        <v>1</v>
      </c>
      <c r="S571" t="s">
        <v>1</v>
      </c>
    </row>
    <row r="572" spans="1:19" x14ac:dyDescent="0.3">
      <c r="A572">
        <v>990012</v>
      </c>
      <c r="B572" t="s">
        <v>2</v>
      </c>
      <c r="C572">
        <v>1</v>
      </c>
      <c r="D572">
        <v>4</v>
      </c>
      <c r="E572">
        <v>0.04</v>
      </c>
      <c r="F572">
        <v>0.5</v>
      </c>
      <c r="G572">
        <v>7.0000000000000007E-2</v>
      </c>
      <c r="H572">
        <v>2.8</v>
      </c>
      <c r="I572">
        <v>0</v>
      </c>
      <c r="J572">
        <v>1.8</v>
      </c>
      <c r="K572">
        <v>1.75</v>
      </c>
      <c r="L572">
        <v>0.3</v>
      </c>
      <c r="M572">
        <v>0.65</v>
      </c>
      <c r="N572">
        <v>0.25600000000000001</v>
      </c>
      <c r="O572">
        <v>0.15</v>
      </c>
      <c r="P572">
        <v>5.7000000000000002E-2</v>
      </c>
      <c r="Q572">
        <v>0.33</v>
      </c>
      <c r="R572" t="s">
        <v>1</v>
      </c>
      <c r="S572" t="s">
        <v>1</v>
      </c>
    </row>
    <row r="573" spans="1:19" x14ac:dyDescent="0.3">
      <c r="A573">
        <v>990021</v>
      </c>
      <c r="B573" t="s">
        <v>2</v>
      </c>
      <c r="C573">
        <v>1</v>
      </c>
      <c r="D573">
        <v>4</v>
      </c>
      <c r="E573">
        <v>0.04</v>
      </c>
      <c r="F573">
        <v>0.5</v>
      </c>
      <c r="G573">
        <v>7.0000000000000007E-2</v>
      </c>
      <c r="H573">
        <v>2.8</v>
      </c>
      <c r="I573">
        <v>0</v>
      </c>
      <c r="J573">
        <v>1.8</v>
      </c>
      <c r="K573">
        <v>1.75</v>
      </c>
      <c r="L573">
        <v>0.3</v>
      </c>
      <c r="M573">
        <v>0.65</v>
      </c>
      <c r="N573">
        <v>0.25600000000000001</v>
      </c>
      <c r="O573">
        <v>0.15</v>
      </c>
      <c r="P573">
        <v>5.7000000000000002E-2</v>
      </c>
      <c r="Q573">
        <v>0.33</v>
      </c>
      <c r="R573" t="s">
        <v>1</v>
      </c>
      <c r="S573" t="s">
        <v>1</v>
      </c>
    </row>
    <row r="574" spans="1:19" x14ac:dyDescent="0.3">
      <c r="A574">
        <v>990022</v>
      </c>
      <c r="B574" t="s">
        <v>2</v>
      </c>
      <c r="C574">
        <v>1</v>
      </c>
      <c r="D574">
        <v>4</v>
      </c>
      <c r="E574">
        <v>0.04</v>
      </c>
      <c r="F574">
        <v>0.5</v>
      </c>
      <c r="G574">
        <v>7.0000000000000007E-2</v>
      </c>
      <c r="H574">
        <v>2.8</v>
      </c>
      <c r="I574">
        <v>0</v>
      </c>
      <c r="J574">
        <v>1.8</v>
      </c>
      <c r="K574">
        <v>1.75</v>
      </c>
      <c r="L574">
        <v>0.3</v>
      </c>
      <c r="M574">
        <v>0.65</v>
      </c>
      <c r="N574">
        <v>0.25600000000000001</v>
      </c>
      <c r="O574">
        <v>0.15</v>
      </c>
      <c r="P574">
        <v>5.7000000000000002E-2</v>
      </c>
      <c r="Q574">
        <v>0.33</v>
      </c>
      <c r="R574" t="s">
        <v>1</v>
      </c>
      <c r="S574" t="s">
        <v>1</v>
      </c>
    </row>
    <row r="575" spans="1:19" x14ac:dyDescent="0.3">
      <c r="A575">
        <v>990031</v>
      </c>
      <c r="B575" t="s">
        <v>2</v>
      </c>
      <c r="C575">
        <v>1</v>
      </c>
      <c r="D575">
        <v>6.5</v>
      </c>
      <c r="E575">
        <v>0.06</v>
      </c>
      <c r="F575">
        <v>0.2</v>
      </c>
      <c r="G575">
        <v>0.05</v>
      </c>
      <c r="H575">
        <v>4</v>
      </c>
      <c r="I575">
        <v>0</v>
      </c>
      <c r="J575">
        <v>1.8</v>
      </c>
      <c r="K575">
        <v>1.75</v>
      </c>
      <c r="L575">
        <v>0.6</v>
      </c>
      <c r="M575">
        <v>0.8</v>
      </c>
      <c r="N575">
        <v>0.25600000000000001</v>
      </c>
      <c r="O575">
        <v>0.15</v>
      </c>
      <c r="P575">
        <v>0.09</v>
      </c>
      <c r="Q575">
        <v>0.38</v>
      </c>
      <c r="R575" t="s">
        <v>1</v>
      </c>
      <c r="S575" t="s">
        <v>1</v>
      </c>
    </row>
    <row r="576" spans="1:19" x14ac:dyDescent="0.3">
      <c r="A576">
        <v>990032</v>
      </c>
      <c r="B576" t="s">
        <v>2</v>
      </c>
      <c r="C576">
        <v>1</v>
      </c>
      <c r="D576">
        <v>6.5</v>
      </c>
      <c r="E576">
        <v>0.06</v>
      </c>
      <c r="F576">
        <v>0.2</v>
      </c>
      <c r="G576">
        <v>0.05</v>
      </c>
      <c r="H576">
        <v>4</v>
      </c>
      <c r="I576">
        <v>0</v>
      </c>
      <c r="J576">
        <v>1.8</v>
      </c>
      <c r="K576">
        <v>1.75</v>
      </c>
      <c r="L576">
        <v>0.6</v>
      </c>
      <c r="M576">
        <v>0.8</v>
      </c>
      <c r="N576">
        <v>0.25600000000000001</v>
      </c>
      <c r="O576">
        <v>0.15</v>
      </c>
      <c r="P576">
        <v>0.09</v>
      </c>
      <c r="Q576">
        <v>0.38</v>
      </c>
      <c r="R576" t="s">
        <v>1</v>
      </c>
      <c r="S576" t="s">
        <v>1</v>
      </c>
    </row>
    <row r="577" spans="1:19" x14ac:dyDescent="0.3">
      <c r="A577">
        <v>990033</v>
      </c>
      <c r="B577" t="s">
        <v>2</v>
      </c>
      <c r="C577">
        <v>1</v>
      </c>
      <c r="D577">
        <v>6.5</v>
      </c>
      <c r="E577">
        <v>0.06</v>
      </c>
      <c r="F577">
        <v>0.2</v>
      </c>
      <c r="G577">
        <v>0.05</v>
      </c>
      <c r="H577">
        <v>4</v>
      </c>
      <c r="I577">
        <v>0</v>
      </c>
      <c r="J577">
        <v>1.8</v>
      </c>
      <c r="K577">
        <v>1.75</v>
      </c>
      <c r="L577">
        <v>0.6</v>
      </c>
      <c r="M577">
        <v>0.8</v>
      </c>
      <c r="N577">
        <v>0.25600000000000001</v>
      </c>
      <c r="O577">
        <v>0.15</v>
      </c>
      <c r="P577">
        <v>0.09</v>
      </c>
      <c r="Q577">
        <v>0.38</v>
      </c>
      <c r="R577" t="s">
        <v>1</v>
      </c>
      <c r="S577" t="s">
        <v>1</v>
      </c>
    </row>
    <row r="578" spans="1:19" x14ac:dyDescent="0.3">
      <c r="A578">
        <v>991011</v>
      </c>
      <c r="B578" t="s">
        <v>2</v>
      </c>
      <c r="C578">
        <v>1</v>
      </c>
      <c r="D578">
        <v>8.4</v>
      </c>
      <c r="E578">
        <v>0.04</v>
      </c>
      <c r="F578">
        <v>0.9</v>
      </c>
      <c r="G578">
        <v>7.0000000000000007E-2</v>
      </c>
      <c r="H578">
        <v>6.24</v>
      </c>
      <c r="I578">
        <v>0</v>
      </c>
      <c r="J578">
        <v>1.97</v>
      </c>
      <c r="K578">
        <v>1.91</v>
      </c>
      <c r="L578">
        <v>0.217</v>
      </c>
      <c r="M578">
        <v>0.38500000000000001</v>
      </c>
      <c r="N578">
        <v>0.217</v>
      </c>
      <c r="O578">
        <v>8.6999999999999994E-2</v>
      </c>
      <c r="P578">
        <v>0.14899999999999999</v>
      </c>
      <c r="Q578">
        <v>0.61599999999999999</v>
      </c>
      <c r="R578" t="s">
        <v>1</v>
      </c>
      <c r="S578" t="s">
        <v>1</v>
      </c>
    </row>
    <row r="579" spans="1:19" x14ac:dyDescent="0.3">
      <c r="A579">
        <v>991012</v>
      </c>
      <c r="B579" t="s">
        <v>2</v>
      </c>
      <c r="C579">
        <v>1</v>
      </c>
      <c r="D579">
        <v>8.4</v>
      </c>
      <c r="E579">
        <v>0.04</v>
      </c>
      <c r="F579">
        <v>0.9</v>
      </c>
      <c r="G579">
        <v>7.0000000000000007E-2</v>
      </c>
      <c r="H579">
        <v>6.24</v>
      </c>
      <c r="I579">
        <v>0</v>
      </c>
      <c r="J579">
        <v>1.97</v>
      </c>
      <c r="K579">
        <v>1.91</v>
      </c>
      <c r="L579">
        <v>0.217</v>
      </c>
      <c r="M579">
        <v>0.38500000000000001</v>
      </c>
      <c r="N579">
        <v>0.217</v>
      </c>
      <c r="O579">
        <v>0.15</v>
      </c>
      <c r="P579">
        <v>0.14899999999999999</v>
      </c>
      <c r="Q579">
        <v>0.61599999999999999</v>
      </c>
      <c r="R579" t="s">
        <v>1</v>
      </c>
      <c r="S579" t="s">
        <v>1</v>
      </c>
    </row>
    <row r="580" spans="1:19" x14ac:dyDescent="0.3">
      <c r="A580">
        <v>991021</v>
      </c>
      <c r="B580" t="s">
        <v>2</v>
      </c>
      <c r="C580">
        <v>1</v>
      </c>
      <c r="D580">
        <v>6</v>
      </c>
      <c r="E580">
        <v>4.4999999999999998E-2</v>
      </c>
      <c r="F580">
        <v>0.61</v>
      </c>
      <c r="G580">
        <v>8.4000000000000005E-2</v>
      </c>
      <c r="H580">
        <v>5.42</v>
      </c>
      <c r="I580">
        <v>0</v>
      </c>
      <c r="J580">
        <v>2.38</v>
      </c>
      <c r="K580">
        <v>2.29</v>
      </c>
      <c r="L580">
        <v>0.32</v>
      </c>
      <c r="M580">
        <v>0.53500000000000003</v>
      </c>
      <c r="N580">
        <v>0.217</v>
      </c>
      <c r="O580">
        <v>0.112</v>
      </c>
      <c r="P580">
        <v>7.3999999999999996E-2</v>
      </c>
      <c r="Q580">
        <v>0.49299999999999999</v>
      </c>
      <c r="R580" t="s">
        <v>1</v>
      </c>
      <c r="S580" t="s">
        <v>1</v>
      </c>
    </row>
    <row r="581" spans="1:19" x14ac:dyDescent="0.3">
      <c r="A581">
        <v>991022</v>
      </c>
      <c r="B581" t="s">
        <v>2</v>
      </c>
      <c r="C581">
        <v>1</v>
      </c>
      <c r="D581">
        <v>8.4</v>
      </c>
      <c r="E581">
        <v>0.04</v>
      </c>
      <c r="F581">
        <v>0.9</v>
      </c>
      <c r="G581">
        <v>7.0000000000000007E-2</v>
      </c>
      <c r="H581">
        <v>6.24</v>
      </c>
      <c r="I581">
        <v>0</v>
      </c>
      <c r="J581">
        <v>1.97</v>
      </c>
      <c r="K581">
        <v>1.91</v>
      </c>
      <c r="L581">
        <v>0.217</v>
      </c>
      <c r="M581">
        <v>0.38500000000000001</v>
      </c>
      <c r="N581">
        <v>0.217</v>
      </c>
      <c r="O581">
        <v>0.15</v>
      </c>
      <c r="P581">
        <v>0.14899999999999999</v>
      </c>
      <c r="Q581">
        <v>0.61599999999999999</v>
      </c>
      <c r="R581" t="s">
        <v>1</v>
      </c>
      <c r="S581" t="s">
        <v>1</v>
      </c>
    </row>
    <row r="582" spans="1:19" x14ac:dyDescent="0.3">
      <c r="A582">
        <v>991023</v>
      </c>
      <c r="B582" t="s">
        <v>2</v>
      </c>
      <c r="C582">
        <v>1</v>
      </c>
      <c r="D582">
        <v>8.4</v>
      </c>
      <c r="E582">
        <v>0.04</v>
      </c>
      <c r="F582">
        <v>0.9</v>
      </c>
      <c r="G582">
        <v>7.0000000000000007E-2</v>
      </c>
      <c r="H582">
        <v>6.24</v>
      </c>
      <c r="I582">
        <v>0</v>
      </c>
      <c r="J582">
        <v>1.97</v>
      </c>
      <c r="K582">
        <v>1.91</v>
      </c>
      <c r="L582">
        <v>0.217</v>
      </c>
      <c r="M582">
        <v>0.38500000000000001</v>
      </c>
      <c r="N582">
        <v>0.217</v>
      </c>
      <c r="O582">
        <v>0.15</v>
      </c>
      <c r="P582">
        <v>0.14899999999999999</v>
      </c>
      <c r="Q582">
        <v>0.61599999999999999</v>
      </c>
      <c r="R582" t="s">
        <v>1</v>
      </c>
      <c r="S582" t="s">
        <v>1</v>
      </c>
    </row>
    <row r="583" spans="1:19" x14ac:dyDescent="0.3">
      <c r="A583">
        <v>991024</v>
      </c>
      <c r="B583" t="s">
        <v>2</v>
      </c>
      <c r="C583">
        <v>1</v>
      </c>
      <c r="D583">
        <v>6</v>
      </c>
      <c r="E583">
        <v>4.4999999999999998E-2</v>
      </c>
      <c r="F583">
        <v>0.61</v>
      </c>
      <c r="G583">
        <v>8.4000000000000005E-2</v>
      </c>
      <c r="H583">
        <v>5.42</v>
      </c>
      <c r="I583">
        <v>0</v>
      </c>
      <c r="J583">
        <v>2.38</v>
      </c>
      <c r="K583">
        <v>2.29</v>
      </c>
      <c r="L583">
        <v>0.32</v>
      </c>
      <c r="M583">
        <v>0.53500000000000003</v>
      </c>
      <c r="N583">
        <v>0.217</v>
      </c>
      <c r="O583">
        <v>0.112</v>
      </c>
      <c r="P583">
        <v>7.3999999999999996E-2</v>
      </c>
      <c r="Q583">
        <v>0.49299999999999999</v>
      </c>
      <c r="R583" t="s">
        <v>1</v>
      </c>
      <c r="S583" t="s">
        <v>1</v>
      </c>
    </row>
    <row r="584" spans="1:19" x14ac:dyDescent="0.3">
      <c r="A584">
        <v>991025</v>
      </c>
      <c r="B584" t="s">
        <v>2</v>
      </c>
      <c r="C584">
        <v>1</v>
      </c>
      <c r="D584">
        <v>6</v>
      </c>
      <c r="E584">
        <v>4.4999999999999998E-2</v>
      </c>
      <c r="F584">
        <v>0.61</v>
      </c>
      <c r="G584">
        <v>8.4000000000000005E-2</v>
      </c>
      <c r="H584">
        <v>5.42</v>
      </c>
      <c r="I584">
        <v>0</v>
      </c>
      <c r="J584">
        <v>2.38</v>
      </c>
      <c r="K584">
        <v>2.29</v>
      </c>
      <c r="L584">
        <v>0.32</v>
      </c>
      <c r="M584">
        <v>0.53500000000000003</v>
      </c>
      <c r="N584">
        <v>0.217</v>
      </c>
      <c r="O584">
        <v>0.112</v>
      </c>
      <c r="P584">
        <v>7.3999999999999996E-2</v>
      </c>
      <c r="Q584">
        <v>0.49299999999999999</v>
      </c>
      <c r="R584" t="s">
        <v>1</v>
      </c>
      <c r="S584" t="s">
        <v>1</v>
      </c>
    </row>
    <row r="585" spans="1:19" s="3" customFormat="1" x14ac:dyDescent="0.3">
      <c r="A585" s="3">
        <v>950041</v>
      </c>
      <c r="B585" s="3" t="s">
        <v>0</v>
      </c>
      <c r="C585" s="3">
        <v>1</v>
      </c>
      <c r="D585" s="3">
        <v>6.6</v>
      </c>
      <c r="E585" s="3">
        <v>0.05</v>
      </c>
      <c r="F585" s="3">
        <v>0.155</v>
      </c>
      <c r="G585" s="3">
        <v>2</v>
      </c>
      <c r="H585" s="3">
        <v>0</v>
      </c>
      <c r="I585" s="3">
        <v>1.1299999999999999</v>
      </c>
      <c r="J585" s="3">
        <v>0.73399999999999999</v>
      </c>
      <c r="K585" s="3">
        <v>0.26</v>
      </c>
      <c r="L585" s="3">
        <v>0.25600000000000001</v>
      </c>
      <c r="M585" s="3">
        <v>0.104</v>
      </c>
      <c r="N585" s="3">
        <v>0.19400000000000001</v>
      </c>
      <c r="O585" s="3">
        <v>0.68500000000000005</v>
      </c>
      <c r="P585" s="3" t="s">
        <v>1</v>
      </c>
      <c r="Q585" s="3" t="s">
        <v>1</v>
      </c>
    </row>
    <row r="586" spans="1:19" s="3" customFormat="1" x14ac:dyDescent="0.3">
      <c r="A586" s="3">
        <v>950051</v>
      </c>
      <c r="B586" s="3" t="s">
        <v>0</v>
      </c>
      <c r="C586" s="3">
        <v>1</v>
      </c>
      <c r="D586" s="3">
        <v>6.6</v>
      </c>
      <c r="E586" s="3">
        <v>0.05</v>
      </c>
      <c r="F586" s="3">
        <v>0.155</v>
      </c>
      <c r="G586" s="3">
        <v>2</v>
      </c>
      <c r="H586" s="3">
        <v>0</v>
      </c>
      <c r="I586" s="3">
        <v>1.1299999999999999</v>
      </c>
      <c r="J586" s="3">
        <v>0.73399999999999999</v>
      </c>
      <c r="K586" s="3">
        <v>0.26</v>
      </c>
      <c r="L586" s="3">
        <v>0.25600000000000001</v>
      </c>
      <c r="M586" s="3">
        <v>0.104</v>
      </c>
      <c r="N586" s="3">
        <v>0.19400000000000001</v>
      </c>
      <c r="O586" s="3">
        <v>0.68500000000000005</v>
      </c>
      <c r="P586" s="3" t="s">
        <v>1</v>
      </c>
      <c r="Q586" s="3" t="s">
        <v>1</v>
      </c>
    </row>
    <row r="587" spans="1:19" s="3" customFormat="1" x14ac:dyDescent="0.3">
      <c r="A587" s="3">
        <v>954011</v>
      </c>
      <c r="B587" s="3" t="s">
        <v>0</v>
      </c>
      <c r="C587" s="3">
        <v>2</v>
      </c>
      <c r="D587" s="3">
        <v>6.6</v>
      </c>
      <c r="E587" s="3">
        <v>0.05</v>
      </c>
      <c r="F587" s="3">
        <v>0.155</v>
      </c>
      <c r="G587" s="3">
        <v>2</v>
      </c>
      <c r="H587" s="3">
        <v>0</v>
      </c>
      <c r="I587" s="3">
        <v>1.1299999999999999</v>
      </c>
      <c r="J587" s="3">
        <v>0.73399999999999999</v>
      </c>
      <c r="K587" s="3">
        <v>0.26</v>
      </c>
      <c r="L587" s="3">
        <v>0.25600000000000001</v>
      </c>
      <c r="M587" s="3">
        <v>0.104</v>
      </c>
      <c r="N587" s="3">
        <v>0.19400000000000001</v>
      </c>
      <c r="O587" s="3">
        <v>0.68500000000000005</v>
      </c>
      <c r="P587" s="3" t="s">
        <v>1</v>
      </c>
      <c r="Q587" s="3" t="s">
        <v>1</v>
      </c>
    </row>
    <row r="588" spans="1:19" s="3" customFormat="1" x14ac:dyDescent="0.3">
      <c r="A588" s="3">
        <v>954012</v>
      </c>
      <c r="B588" s="3" t="s">
        <v>0</v>
      </c>
      <c r="C588" s="3">
        <v>2</v>
      </c>
      <c r="D588" s="3">
        <v>6.6</v>
      </c>
      <c r="E588" s="3">
        <v>0.05</v>
      </c>
      <c r="F588" s="3">
        <v>0.155</v>
      </c>
      <c r="G588" s="3">
        <v>2</v>
      </c>
      <c r="H588" s="3">
        <v>0</v>
      </c>
      <c r="I588" s="3">
        <v>1.1299999999999999</v>
      </c>
      <c r="J588" s="3">
        <v>0.73399999999999999</v>
      </c>
      <c r="K588" s="3">
        <v>0.26</v>
      </c>
      <c r="L588" s="3">
        <v>0.25600000000000001</v>
      </c>
      <c r="M588" s="3">
        <v>0.104</v>
      </c>
      <c r="N588" s="3">
        <v>0.19400000000000001</v>
      </c>
      <c r="O588" s="3">
        <v>0.68500000000000005</v>
      </c>
      <c r="P588" s="3" t="s">
        <v>1</v>
      </c>
      <c r="Q588" s="3" t="s">
        <v>1</v>
      </c>
    </row>
    <row r="589" spans="1:19" s="3" customFormat="1" x14ac:dyDescent="0.3">
      <c r="A589" s="3">
        <v>954091</v>
      </c>
      <c r="B589" s="3" t="s">
        <v>0</v>
      </c>
      <c r="C589" s="3">
        <v>2</v>
      </c>
      <c r="D589" s="3">
        <v>6.6</v>
      </c>
      <c r="E589" s="3">
        <v>0.05</v>
      </c>
      <c r="F589" s="3">
        <v>0.155</v>
      </c>
      <c r="G589" s="3">
        <v>2</v>
      </c>
      <c r="H589" s="3">
        <v>0</v>
      </c>
      <c r="I589" s="3">
        <v>1.1299999999999999</v>
      </c>
      <c r="J589" s="3">
        <v>0.73399999999999999</v>
      </c>
      <c r="K589" s="3">
        <v>0.26</v>
      </c>
      <c r="L589" s="3">
        <v>0.25600000000000001</v>
      </c>
      <c r="M589" s="3">
        <v>0.104</v>
      </c>
      <c r="N589" s="3">
        <v>0.19400000000000001</v>
      </c>
      <c r="O589" s="3">
        <v>0.68500000000000005</v>
      </c>
      <c r="P589" s="3" t="s">
        <v>1</v>
      </c>
      <c r="Q589" s="3" t="s">
        <v>1</v>
      </c>
    </row>
    <row r="590" spans="1:19" s="3" customFormat="1" x14ac:dyDescent="0.3">
      <c r="A590" s="3">
        <v>954201</v>
      </c>
      <c r="B590" s="3" t="s">
        <v>0</v>
      </c>
      <c r="C590" s="3">
        <v>1</v>
      </c>
      <c r="D590" s="3">
        <v>6.6</v>
      </c>
      <c r="E590" s="3">
        <v>0.05</v>
      </c>
      <c r="F590" s="3">
        <v>0.155</v>
      </c>
      <c r="G590" s="3">
        <v>2</v>
      </c>
      <c r="H590" s="3">
        <v>0</v>
      </c>
      <c r="I590" s="3">
        <v>1.1299999999999999</v>
      </c>
      <c r="J590" s="3">
        <v>0.73399999999999999</v>
      </c>
      <c r="K590" s="3">
        <v>0.26</v>
      </c>
      <c r="L590" s="3">
        <v>0.25600000000000001</v>
      </c>
      <c r="M590" s="3">
        <v>0.104</v>
      </c>
      <c r="N590" s="3">
        <v>0.19400000000000001</v>
      </c>
      <c r="O590" s="3">
        <v>0.68500000000000005</v>
      </c>
      <c r="P590" s="3" t="s">
        <v>1</v>
      </c>
      <c r="Q590" s="3" t="s">
        <v>1</v>
      </c>
    </row>
    <row r="591" spans="1:19" s="3" customFormat="1" x14ac:dyDescent="0.3">
      <c r="A591" s="3">
        <v>954211</v>
      </c>
      <c r="B591" s="3" t="s">
        <v>0</v>
      </c>
      <c r="C591" s="3">
        <v>1</v>
      </c>
      <c r="D591" s="3">
        <v>6.6</v>
      </c>
      <c r="E591" s="3">
        <v>0.05</v>
      </c>
      <c r="F591" s="3">
        <v>0.155</v>
      </c>
      <c r="G591" s="3">
        <v>2</v>
      </c>
      <c r="H591" s="3">
        <v>0</v>
      </c>
      <c r="I591" s="3">
        <v>1.1299999999999999</v>
      </c>
      <c r="J591" s="3">
        <v>0.73399999999999999</v>
      </c>
      <c r="K591" s="3">
        <v>0.26</v>
      </c>
      <c r="L591" s="3">
        <v>0.25600000000000001</v>
      </c>
      <c r="M591" s="3">
        <v>0.104</v>
      </c>
      <c r="N591" s="3">
        <v>0.19400000000000001</v>
      </c>
      <c r="O591" s="3">
        <v>0.68500000000000005</v>
      </c>
      <c r="P591" s="3" t="s">
        <v>1</v>
      </c>
      <c r="Q591" s="3" t="s">
        <v>1</v>
      </c>
    </row>
    <row r="592" spans="1:19" s="3" customFormat="1" x14ac:dyDescent="0.3">
      <c r="A592" s="3">
        <v>955021</v>
      </c>
      <c r="B592" s="3" t="s">
        <v>0</v>
      </c>
      <c r="C592" s="3">
        <v>2</v>
      </c>
      <c r="D592" s="3">
        <v>6.6</v>
      </c>
      <c r="E592" s="3">
        <v>0.05</v>
      </c>
      <c r="F592" s="3">
        <v>0.155</v>
      </c>
      <c r="G592" s="3">
        <v>2</v>
      </c>
      <c r="H592" s="3">
        <v>0</v>
      </c>
      <c r="I592" s="3">
        <v>1.1299999999999999</v>
      </c>
      <c r="J592" s="3">
        <v>0.73399999999999999</v>
      </c>
      <c r="K592" s="3">
        <v>0.26</v>
      </c>
      <c r="L592" s="3">
        <v>0.25600000000000001</v>
      </c>
      <c r="M592" s="3">
        <v>0.104</v>
      </c>
      <c r="N592" s="3">
        <v>0.19400000000000001</v>
      </c>
      <c r="O592" s="3">
        <v>0.68500000000000005</v>
      </c>
      <c r="P592" s="3" t="s">
        <v>1</v>
      </c>
      <c r="Q592" s="3" t="s">
        <v>1</v>
      </c>
    </row>
    <row r="593" spans="1:17" s="3" customFormat="1" x14ac:dyDescent="0.3">
      <c r="A593" s="3">
        <v>973091</v>
      </c>
      <c r="B593" s="3" t="s">
        <v>0</v>
      </c>
      <c r="C593" s="3">
        <v>1</v>
      </c>
      <c r="D593" s="3">
        <v>6.6</v>
      </c>
      <c r="E593" s="3">
        <v>0.05</v>
      </c>
      <c r="F593" s="3">
        <v>0.155</v>
      </c>
      <c r="G593" s="3">
        <v>2</v>
      </c>
      <c r="H593" s="3">
        <v>0</v>
      </c>
      <c r="I593" s="3">
        <v>1.1299999999999999</v>
      </c>
      <c r="J593" s="3">
        <v>0.73399999999999999</v>
      </c>
      <c r="K593" s="3">
        <v>0.26</v>
      </c>
      <c r="L593" s="3">
        <v>0.25600000000000001</v>
      </c>
      <c r="M593" s="3">
        <v>0.104</v>
      </c>
      <c r="N593" s="3">
        <v>0.19400000000000001</v>
      </c>
      <c r="O593" s="3">
        <v>0.68500000000000005</v>
      </c>
      <c r="P593" s="3" t="s">
        <v>1</v>
      </c>
      <c r="Q593" s="3" t="s">
        <v>1</v>
      </c>
    </row>
    <row r="594" spans="1:17" s="3" customFormat="1" x14ac:dyDescent="0.3">
      <c r="A594" s="3">
        <v>973092</v>
      </c>
      <c r="B594" s="3" t="s">
        <v>0</v>
      </c>
      <c r="C594" s="3">
        <v>1</v>
      </c>
      <c r="D594" s="3">
        <v>6.6</v>
      </c>
      <c r="E594" s="3">
        <v>0.05</v>
      </c>
      <c r="F594" s="3">
        <v>0.155</v>
      </c>
      <c r="G594" s="3">
        <v>2</v>
      </c>
      <c r="H594" s="3">
        <v>0</v>
      </c>
      <c r="I594" s="3">
        <v>1.1299999999999999</v>
      </c>
      <c r="J594" s="3">
        <v>0.73399999999999999</v>
      </c>
      <c r="K594" s="3">
        <v>0.26</v>
      </c>
      <c r="L594" s="3">
        <v>0.25600000000000001</v>
      </c>
      <c r="M594" s="3">
        <v>0.104</v>
      </c>
      <c r="N594" s="3">
        <v>0.19400000000000001</v>
      </c>
      <c r="O594" s="3">
        <v>0.68500000000000005</v>
      </c>
      <c r="P594" s="3" t="s">
        <v>1</v>
      </c>
      <c r="Q594" s="3" t="s">
        <v>1</v>
      </c>
    </row>
    <row r="595" spans="1:17" s="3" customFormat="1" x14ac:dyDescent="0.3">
      <c r="A595" s="3">
        <v>975081</v>
      </c>
      <c r="B595" s="3" t="s">
        <v>0</v>
      </c>
      <c r="C595" s="3">
        <v>1</v>
      </c>
      <c r="D595" s="3">
        <v>6.6</v>
      </c>
      <c r="E595" s="3">
        <v>0.05</v>
      </c>
      <c r="F595" s="3">
        <v>0.155</v>
      </c>
      <c r="G595" s="3">
        <v>2</v>
      </c>
      <c r="H595" s="3">
        <v>0</v>
      </c>
      <c r="I595" s="3">
        <v>1.1299999999999999</v>
      </c>
      <c r="J595" s="3">
        <v>0.73399999999999999</v>
      </c>
      <c r="K595" s="3">
        <v>0.26</v>
      </c>
      <c r="L595" s="3">
        <v>0.25600000000000001</v>
      </c>
      <c r="M595" s="3">
        <v>0.104</v>
      </c>
      <c r="N595" s="3">
        <v>0.19400000000000001</v>
      </c>
      <c r="O595" s="3">
        <v>0.68500000000000005</v>
      </c>
      <c r="P595" s="3" t="s">
        <v>1</v>
      </c>
      <c r="Q595" s="3" t="s">
        <v>1</v>
      </c>
    </row>
    <row r="596" spans="1:17" s="3" customFormat="1" x14ac:dyDescent="0.3">
      <c r="A596" s="3">
        <v>975091</v>
      </c>
      <c r="B596" s="3" t="s">
        <v>0</v>
      </c>
      <c r="C596" s="3">
        <v>1</v>
      </c>
      <c r="D596" s="3">
        <v>6.6</v>
      </c>
      <c r="E596" s="3">
        <v>0.05</v>
      </c>
      <c r="F596" s="3">
        <v>0.155</v>
      </c>
      <c r="G596" s="3">
        <v>2</v>
      </c>
      <c r="H596" s="3">
        <v>0</v>
      </c>
      <c r="I596" s="3">
        <v>1.1299999999999999</v>
      </c>
      <c r="J596" s="3">
        <v>0.73399999999999999</v>
      </c>
      <c r="K596" s="3">
        <v>0.26</v>
      </c>
      <c r="L596" s="3">
        <v>0.25600000000000001</v>
      </c>
      <c r="M596" s="3">
        <v>0.104</v>
      </c>
      <c r="N596" s="3">
        <v>0.19400000000000001</v>
      </c>
      <c r="O596" s="3">
        <v>0.68500000000000005</v>
      </c>
      <c r="P596" s="3" t="s">
        <v>1</v>
      </c>
      <c r="Q596" s="3" t="s">
        <v>1</v>
      </c>
    </row>
    <row r="597" spans="1:17" s="3" customFormat="1" x14ac:dyDescent="0.3">
      <c r="A597" s="3">
        <v>975101</v>
      </c>
      <c r="B597" s="3" t="s">
        <v>0</v>
      </c>
      <c r="C597" s="3">
        <v>1</v>
      </c>
      <c r="D597" s="3">
        <v>6.6</v>
      </c>
      <c r="E597" s="3">
        <v>0.05</v>
      </c>
      <c r="F597" s="3">
        <v>0.155</v>
      </c>
      <c r="G597" s="3">
        <v>2</v>
      </c>
      <c r="H597" s="3">
        <v>0</v>
      </c>
      <c r="I597" s="3">
        <v>1.1299999999999999</v>
      </c>
      <c r="J597" s="3">
        <v>0.73399999999999999</v>
      </c>
      <c r="K597" s="3">
        <v>0.26</v>
      </c>
      <c r="L597" s="3">
        <v>0.25600000000000001</v>
      </c>
      <c r="M597" s="3">
        <v>0.104</v>
      </c>
      <c r="N597" s="3">
        <v>0.19400000000000001</v>
      </c>
      <c r="O597" s="3">
        <v>0.68500000000000005</v>
      </c>
      <c r="P597" s="3" t="s">
        <v>1</v>
      </c>
      <c r="Q597" s="3" t="s">
        <v>1</v>
      </c>
    </row>
    <row r="598" spans="1:17" s="3" customFormat="1" x14ac:dyDescent="0.3">
      <c r="A598" s="3">
        <v>975111</v>
      </c>
      <c r="B598" s="3" t="s">
        <v>0</v>
      </c>
      <c r="C598" s="3">
        <v>1</v>
      </c>
      <c r="D598" s="3">
        <v>6.6</v>
      </c>
      <c r="E598" s="3">
        <v>0.05</v>
      </c>
      <c r="F598" s="3">
        <v>0.155</v>
      </c>
      <c r="G598" s="3">
        <v>2</v>
      </c>
      <c r="H598" s="3">
        <v>0</v>
      </c>
      <c r="I598" s="3">
        <v>1.1299999999999999</v>
      </c>
      <c r="J598" s="3">
        <v>0.73399999999999999</v>
      </c>
      <c r="K598" s="3">
        <v>0.26</v>
      </c>
      <c r="L598" s="3">
        <v>0.25600000000000001</v>
      </c>
      <c r="M598" s="3">
        <v>0.104</v>
      </c>
      <c r="N598" s="3">
        <v>0.19400000000000001</v>
      </c>
      <c r="O598" s="3">
        <v>0.68500000000000005</v>
      </c>
      <c r="P598" s="3" t="s">
        <v>1</v>
      </c>
      <c r="Q598" s="3" t="s">
        <v>1</v>
      </c>
    </row>
    <row r="599" spans="1:17" s="3" customFormat="1" x14ac:dyDescent="0.3">
      <c r="A599" s="3">
        <v>975121</v>
      </c>
      <c r="B599" s="3" t="s">
        <v>0</v>
      </c>
      <c r="C599" s="3">
        <v>1</v>
      </c>
      <c r="D599" s="3">
        <v>6.6</v>
      </c>
      <c r="E599" s="3">
        <v>0.05</v>
      </c>
      <c r="F599" s="3">
        <v>0.155</v>
      </c>
      <c r="G599" s="3">
        <v>2</v>
      </c>
      <c r="H599" s="3">
        <v>0</v>
      </c>
      <c r="I599" s="3">
        <v>1.1299999999999999</v>
      </c>
      <c r="J599" s="3">
        <v>0.73399999999999999</v>
      </c>
      <c r="K599" s="3">
        <v>0.26</v>
      </c>
      <c r="L599" s="3">
        <v>0.25600000000000001</v>
      </c>
      <c r="M599" s="3">
        <v>0.104</v>
      </c>
      <c r="N599" s="3">
        <v>0.19400000000000001</v>
      </c>
      <c r="O599" s="3">
        <v>0.68500000000000005</v>
      </c>
      <c r="P599" s="3" t="s">
        <v>1</v>
      </c>
      <c r="Q599" s="3" t="s">
        <v>1</v>
      </c>
    </row>
    <row r="600" spans="1:17" s="3" customFormat="1" x14ac:dyDescent="0.3">
      <c r="A600" s="3">
        <v>910021</v>
      </c>
      <c r="B600" s="3" t="s">
        <v>0</v>
      </c>
      <c r="C600" s="3">
        <v>1</v>
      </c>
      <c r="D600" s="3">
        <v>6.6</v>
      </c>
      <c r="E600" s="3">
        <v>0.05</v>
      </c>
      <c r="F600" s="3">
        <v>0.155</v>
      </c>
      <c r="G600" s="3">
        <v>2</v>
      </c>
      <c r="H600" s="3">
        <v>0</v>
      </c>
      <c r="I600" s="3">
        <v>1.1299999999999999</v>
      </c>
      <c r="J600" s="3">
        <v>0.73399999999999999</v>
      </c>
      <c r="K600" s="3">
        <v>0.26</v>
      </c>
      <c r="L600" s="3">
        <v>0.25600000000000001</v>
      </c>
      <c r="M600" s="3">
        <v>0.104</v>
      </c>
      <c r="N600" s="3">
        <v>0.19400000000000001</v>
      </c>
      <c r="O600" s="3">
        <v>0.68500000000000005</v>
      </c>
      <c r="P600" s="3" t="s">
        <v>1</v>
      </c>
      <c r="Q600" s="3" t="s">
        <v>1</v>
      </c>
    </row>
    <row r="601" spans="1:17" s="3" customFormat="1" x14ac:dyDescent="0.3">
      <c r="A601" s="3">
        <v>912013</v>
      </c>
      <c r="B601" s="3" t="s">
        <v>0</v>
      </c>
      <c r="C601" s="3">
        <v>1</v>
      </c>
      <c r="D601" s="3">
        <v>6.6</v>
      </c>
      <c r="E601" s="3">
        <v>0.05</v>
      </c>
      <c r="F601" s="3">
        <v>0.155</v>
      </c>
      <c r="G601" s="3">
        <v>2</v>
      </c>
      <c r="H601" s="3">
        <v>0</v>
      </c>
      <c r="I601" s="3">
        <v>1.1299999999999999</v>
      </c>
      <c r="J601" s="3">
        <v>0.73399999999999999</v>
      </c>
      <c r="K601" s="3">
        <v>0.26</v>
      </c>
      <c r="L601" s="3">
        <v>0.25600000000000001</v>
      </c>
      <c r="M601" s="3">
        <v>0.104</v>
      </c>
      <c r="N601" s="3">
        <v>0.19400000000000001</v>
      </c>
      <c r="O601" s="3">
        <v>0.68500000000000005</v>
      </c>
      <c r="P601" s="3" t="s">
        <v>1</v>
      </c>
      <c r="Q601" s="3" t="s">
        <v>1</v>
      </c>
    </row>
    <row r="602" spans="1:17" s="3" customFormat="1" x14ac:dyDescent="0.3">
      <c r="A602" s="3">
        <v>912014</v>
      </c>
      <c r="B602" s="3" t="s">
        <v>0</v>
      </c>
      <c r="C602" s="3">
        <v>1</v>
      </c>
      <c r="D602" s="3">
        <v>6.6</v>
      </c>
      <c r="E602" s="3">
        <v>0.05</v>
      </c>
      <c r="F602" s="3">
        <v>0.155</v>
      </c>
      <c r="G602" s="3">
        <v>2</v>
      </c>
      <c r="H602" s="3">
        <v>0</v>
      </c>
      <c r="I602" s="3">
        <v>1.1299999999999999</v>
      </c>
      <c r="J602" s="3">
        <v>0.73399999999999999</v>
      </c>
      <c r="K602" s="3">
        <v>0.26</v>
      </c>
      <c r="L602" s="3">
        <v>0.25600000000000001</v>
      </c>
      <c r="M602" s="3">
        <v>0.104</v>
      </c>
      <c r="N602" s="3">
        <v>0.19400000000000001</v>
      </c>
      <c r="O602" s="3">
        <v>0.68500000000000005</v>
      </c>
      <c r="P602" s="3" t="s">
        <v>1</v>
      </c>
      <c r="Q602" s="3" t="s">
        <v>1</v>
      </c>
    </row>
    <row r="603" spans="1:17" s="3" customFormat="1" x14ac:dyDescent="0.3">
      <c r="A603" s="3">
        <v>912021</v>
      </c>
      <c r="B603" s="3" t="s">
        <v>0</v>
      </c>
      <c r="C603" s="3">
        <v>1</v>
      </c>
      <c r="D603" s="3">
        <v>6.6</v>
      </c>
      <c r="E603" s="3">
        <v>0.05</v>
      </c>
      <c r="F603" s="3">
        <v>0.155</v>
      </c>
      <c r="G603" s="3">
        <v>2</v>
      </c>
      <c r="H603" s="3">
        <v>0</v>
      </c>
      <c r="I603" s="3">
        <v>1.1299999999999999</v>
      </c>
      <c r="J603" s="3">
        <v>0.73399999999999999</v>
      </c>
      <c r="K603" s="3">
        <v>0.26</v>
      </c>
      <c r="L603" s="3">
        <v>0.25600000000000001</v>
      </c>
      <c r="M603" s="3">
        <v>0.104</v>
      </c>
      <c r="N603" s="3">
        <v>0.19400000000000001</v>
      </c>
      <c r="O603" s="3">
        <v>0.68500000000000005</v>
      </c>
      <c r="P603" s="3" t="s">
        <v>1</v>
      </c>
      <c r="Q603" s="3" t="s">
        <v>1</v>
      </c>
    </row>
    <row r="604" spans="1:17" s="3" customFormat="1" x14ac:dyDescent="0.3">
      <c r="A604" s="3">
        <v>912031</v>
      </c>
      <c r="B604" s="3" t="s">
        <v>0</v>
      </c>
      <c r="C604" s="3">
        <v>1</v>
      </c>
      <c r="D604" s="3">
        <v>6.6</v>
      </c>
      <c r="E604" s="3">
        <v>0.05</v>
      </c>
      <c r="F604" s="3">
        <v>0.155</v>
      </c>
      <c r="G604" s="3">
        <v>2</v>
      </c>
      <c r="H604" s="3">
        <v>0</v>
      </c>
      <c r="I604" s="3">
        <v>1.1299999999999999</v>
      </c>
      <c r="J604" s="3">
        <v>0.73399999999999999</v>
      </c>
      <c r="K604" s="3">
        <v>0.26</v>
      </c>
      <c r="L604" s="3">
        <v>0.25600000000000001</v>
      </c>
      <c r="M604" s="3">
        <v>0.104</v>
      </c>
      <c r="N604" s="3">
        <v>0.19400000000000001</v>
      </c>
      <c r="O604" s="3">
        <v>0.68500000000000005</v>
      </c>
      <c r="P604" s="3" t="s">
        <v>1</v>
      </c>
      <c r="Q604" s="3" t="s">
        <v>1</v>
      </c>
    </row>
    <row r="605" spans="1:17" s="3" customFormat="1" x14ac:dyDescent="0.3">
      <c r="A605" s="3">
        <v>912041</v>
      </c>
      <c r="B605" s="3" t="s">
        <v>0</v>
      </c>
      <c r="C605" s="3">
        <v>1</v>
      </c>
      <c r="D605" s="3">
        <v>6.6</v>
      </c>
      <c r="E605" s="3">
        <v>0.05</v>
      </c>
      <c r="F605" s="3">
        <v>0.155</v>
      </c>
      <c r="G605" s="3">
        <v>2</v>
      </c>
      <c r="H605" s="3">
        <v>0</v>
      </c>
      <c r="I605" s="3">
        <v>1.1299999999999999</v>
      </c>
      <c r="J605" s="3">
        <v>0.73399999999999999</v>
      </c>
      <c r="K605" s="3">
        <v>0.26</v>
      </c>
      <c r="L605" s="3">
        <v>0.25600000000000001</v>
      </c>
      <c r="M605" s="3">
        <v>0.104</v>
      </c>
      <c r="N605" s="3">
        <v>0.19400000000000001</v>
      </c>
      <c r="O605" s="3">
        <v>0.68500000000000005</v>
      </c>
      <c r="P605" s="3" t="s">
        <v>1</v>
      </c>
      <c r="Q605" s="3" t="s">
        <v>1</v>
      </c>
    </row>
    <row r="606" spans="1:17" s="3" customFormat="1" x14ac:dyDescent="0.3">
      <c r="A606" s="3">
        <v>912051</v>
      </c>
      <c r="B606" s="3" t="s">
        <v>0</v>
      </c>
      <c r="C606" s="3">
        <v>1</v>
      </c>
      <c r="D606" s="3">
        <v>6.6</v>
      </c>
      <c r="E606" s="3">
        <v>0.05</v>
      </c>
      <c r="F606" s="3">
        <v>0.155</v>
      </c>
      <c r="G606" s="3">
        <v>2</v>
      </c>
      <c r="H606" s="3">
        <v>0</v>
      </c>
      <c r="I606" s="3">
        <v>1.1299999999999999</v>
      </c>
      <c r="J606" s="3">
        <v>0.73399999999999999</v>
      </c>
      <c r="K606" s="3">
        <v>0.26</v>
      </c>
      <c r="L606" s="3">
        <v>0.25600000000000001</v>
      </c>
      <c r="M606" s="3">
        <v>0.104</v>
      </c>
      <c r="N606" s="3">
        <v>0.19400000000000001</v>
      </c>
      <c r="O606" s="3">
        <v>0.68500000000000005</v>
      </c>
      <c r="P606" s="3" t="s">
        <v>1</v>
      </c>
      <c r="Q606" s="3" t="s">
        <v>1</v>
      </c>
    </row>
    <row r="607" spans="1:17" s="3" customFormat="1" x14ac:dyDescent="0.3">
      <c r="A607" s="3">
        <v>913021</v>
      </c>
      <c r="B607" s="3" t="s">
        <v>0</v>
      </c>
      <c r="C607" s="3">
        <v>1</v>
      </c>
      <c r="D607" s="3">
        <v>6.6</v>
      </c>
      <c r="E607" s="3">
        <v>0.05</v>
      </c>
      <c r="F607" s="3">
        <v>0.155</v>
      </c>
      <c r="G607" s="3">
        <v>2</v>
      </c>
      <c r="H607" s="3">
        <v>0</v>
      </c>
      <c r="I607" s="3">
        <v>1.1299999999999999</v>
      </c>
      <c r="J607" s="3">
        <v>0.73399999999999999</v>
      </c>
      <c r="K607" s="3">
        <v>0.26</v>
      </c>
      <c r="L607" s="3">
        <v>0.25600000000000001</v>
      </c>
      <c r="M607" s="3">
        <v>0.104</v>
      </c>
      <c r="N607" s="3">
        <v>0.19400000000000001</v>
      </c>
      <c r="O607" s="3">
        <v>0.68500000000000005</v>
      </c>
      <c r="P607" s="3" t="s">
        <v>1</v>
      </c>
      <c r="Q607" s="3" t="s">
        <v>1</v>
      </c>
    </row>
    <row r="608" spans="1:17" s="3" customFormat="1" x14ac:dyDescent="0.3">
      <c r="A608" s="3">
        <v>913099</v>
      </c>
      <c r="B608" s="3" t="s">
        <v>0</v>
      </c>
      <c r="C608" s="3">
        <v>1</v>
      </c>
      <c r="D608" s="3">
        <v>6.6</v>
      </c>
      <c r="E608" s="3">
        <v>0.05</v>
      </c>
      <c r="F608" s="3">
        <v>0.155</v>
      </c>
      <c r="G608" s="3">
        <v>2</v>
      </c>
      <c r="H608" s="3">
        <v>0</v>
      </c>
      <c r="I608" s="3">
        <v>1.1299999999999999</v>
      </c>
      <c r="J608" s="3">
        <v>0.73399999999999999</v>
      </c>
      <c r="K608" s="3">
        <v>0.26</v>
      </c>
      <c r="L608" s="3">
        <v>0.25600000000000001</v>
      </c>
      <c r="M608" s="3">
        <v>0.104</v>
      </c>
      <c r="N608" s="3">
        <v>0.19400000000000001</v>
      </c>
      <c r="O608" s="3">
        <v>0.68500000000000005</v>
      </c>
      <c r="P608" s="3" t="s">
        <v>1</v>
      </c>
      <c r="Q608" s="3" t="s">
        <v>1</v>
      </c>
    </row>
    <row r="609" spans="1:17" s="3" customFormat="1" x14ac:dyDescent="0.3">
      <c r="A609" s="3">
        <v>915003</v>
      </c>
      <c r="B609" s="3" t="s">
        <v>0</v>
      </c>
      <c r="C609" s="3">
        <v>1</v>
      </c>
      <c r="D609" s="3">
        <v>6.6</v>
      </c>
      <c r="E609" s="3">
        <v>0.05</v>
      </c>
      <c r="F609" s="3">
        <v>0.155</v>
      </c>
      <c r="G609" s="3">
        <v>2</v>
      </c>
      <c r="H609" s="3">
        <v>0</v>
      </c>
      <c r="I609" s="3">
        <v>1.1299999999999999</v>
      </c>
      <c r="J609" s="3">
        <v>0.73399999999999999</v>
      </c>
      <c r="K609" s="3">
        <v>0.26</v>
      </c>
      <c r="L609" s="3">
        <v>0.25600000000000001</v>
      </c>
      <c r="M609" s="3">
        <v>0.104</v>
      </c>
      <c r="N609" s="3">
        <v>0.19400000000000001</v>
      </c>
      <c r="O609" s="3">
        <v>0.68500000000000005</v>
      </c>
      <c r="P609" s="3" t="s">
        <v>1</v>
      </c>
      <c r="Q609" s="3" t="s">
        <v>1</v>
      </c>
    </row>
    <row r="610" spans="1:17" s="3" customFormat="1" x14ac:dyDescent="0.3">
      <c r="A610" s="3">
        <v>915011</v>
      </c>
      <c r="B610" s="3" t="s">
        <v>0</v>
      </c>
      <c r="C610" s="3">
        <v>1</v>
      </c>
      <c r="D610" s="3">
        <v>6.6</v>
      </c>
      <c r="E610" s="3">
        <v>0.05</v>
      </c>
      <c r="F610" s="3">
        <v>0.155</v>
      </c>
      <c r="G610" s="3">
        <v>2</v>
      </c>
      <c r="H610" s="3">
        <v>0</v>
      </c>
      <c r="I610" s="3">
        <v>1.1299999999999999</v>
      </c>
      <c r="J610" s="3">
        <v>0.73399999999999999</v>
      </c>
      <c r="K610" s="3">
        <v>0.26</v>
      </c>
      <c r="L610" s="3">
        <v>0.25600000000000001</v>
      </c>
      <c r="M610" s="3">
        <v>0.104</v>
      </c>
      <c r="N610" s="3">
        <v>0.19400000000000001</v>
      </c>
      <c r="O610" s="3">
        <v>0.68500000000000005</v>
      </c>
      <c r="P610" s="3" t="s">
        <v>1</v>
      </c>
      <c r="Q610" s="3" t="s">
        <v>1</v>
      </c>
    </row>
    <row r="611" spans="1:17" s="3" customFormat="1" x14ac:dyDescent="0.3">
      <c r="A611" s="3">
        <v>915012</v>
      </c>
      <c r="B611" s="3" t="s">
        <v>0</v>
      </c>
      <c r="C611" s="3">
        <v>1</v>
      </c>
      <c r="D611" s="3">
        <v>6.6</v>
      </c>
      <c r="E611" s="3">
        <v>0.05</v>
      </c>
      <c r="F611" s="3">
        <v>0.155</v>
      </c>
      <c r="G611" s="3">
        <v>2</v>
      </c>
      <c r="H611" s="3">
        <v>0</v>
      </c>
      <c r="I611" s="3">
        <v>1.1299999999999999</v>
      </c>
      <c r="J611" s="3">
        <v>0.73399999999999999</v>
      </c>
      <c r="K611" s="3">
        <v>0.26</v>
      </c>
      <c r="L611" s="3">
        <v>0.25600000000000001</v>
      </c>
      <c r="M611" s="3">
        <v>0.104</v>
      </c>
      <c r="N611" s="3">
        <v>0.19400000000000001</v>
      </c>
      <c r="O611" s="3">
        <v>0.68500000000000005</v>
      </c>
      <c r="P611" s="3" t="s">
        <v>1</v>
      </c>
      <c r="Q611" s="3" t="s">
        <v>1</v>
      </c>
    </row>
    <row r="612" spans="1:17" s="3" customFormat="1" x14ac:dyDescent="0.3">
      <c r="A612" s="3">
        <v>915013</v>
      </c>
      <c r="B612" s="3" t="s">
        <v>0</v>
      </c>
      <c r="C612" s="3">
        <v>1</v>
      </c>
      <c r="D612" s="3">
        <v>6.6</v>
      </c>
      <c r="E612" s="3">
        <v>0.05</v>
      </c>
      <c r="F612" s="3">
        <v>0.155</v>
      </c>
      <c r="G612" s="3">
        <v>2</v>
      </c>
      <c r="H612" s="3">
        <v>0</v>
      </c>
      <c r="I612" s="3">
        <v>1.1299999999999999</v>
      </c>
      <c r="J612" s="3">
        <v>0.73399999999999999</v>
      </c>
      <c r="K612" s="3">
        <v>0.26</v>
      </c>
      <c r="L612" s="3">
        <v>0.25600000000000001</v>
      </c>
      <c r="M612" s="3">
        <v>0.104</v>
      </c>
      <c r="N612" s="3">
        <v>0.19400000000000001</v>
      </c>
      <c r="O612" s="3">
        <v>0.68500000000000005</v>
      </c>
      <c r="P612" s="3" t="s">
        <v>1</v>
      </c>
      <c r="Q612" s="3" t="s">
        <v>1</v>
      </c>
    </row>
    <row r="613" spans="1:17" s="3" customFormat="1" x14ac:dyDescent="0.3">
      <c r="A613" s="3">
        <v>917031</v>
      </c>
      <c r="B613" s="3" t="s">
        <v>0</v>
      </c>
      <c r="C613" s="3">
        <v>1</v>
      </c>
      <c r="D613" s="3">
        <v>6.6</v>
      </c>
      <c r="E613" s="3">
        <v>0.05</v>
      </c>
      <c r="F613" s="3">
        <v>0.155</v>
      </c>
      <c r="G613" s="3">
        <v>2</v>
      </c>
      <c r="H613" s="3">
        <v>0</v>
      </c>
      <c r="I613" s="3">
        <v>1.1299999999999999</v>
      </c>
      <c r="J613" s="3">
        <v>0.73399999999999999</v>
      </c>
      <c r="K613" s="3">
        <v>0.26</v>
      </c>
      <c r="L613" s="3">
        <v>0.25600000000000001</v>
      </c>
      <c r="M613" s="3">
        <v>0.104</v>
      </c>
      <c r="N613" s="3">
        <v>0.19400000000000001</v>
      </c>
      <c r="O613" s="3">
        <v>0.68500000000000005</v>
      </c>
      <c r="P613" s="3" t="s">
        <v>1</v>
      </c>
      <c r="Q613" s="3" t="s">
        <v>1</v>
      </c>
    </row>
    <row r="614" spans="1:17" s="3" customFormat="1" x14ac:dyDescent="0.3">
      <c r="A614" s="3">
        <v>917032</v>
      </c>
      <c r="B614" s="3" t="s">
        <v>0</v>
      </c>
      <c r="C614" s="3">
        <v>1</v>
      </c>
      <c r="D614" s="3">
        <v>6.6</v>
      </c>
      <c r="E614" s="3">
        <v>0.05</v>
      </c>
      <c r="F614" s="3">
        <v>0.155</v>
      </c>
      <c r="G614" s="3">
        <v>2</v>
      </c>
      <c r="H614" s="3">
        <v>0</v>
      </c>
      <c r="I614" s="3">
        <v>1.1299999999999999</v>
      </c>
      <c r="J614" s="3">
        <v>0.73399999999999999</v>
      </c>
      <c r="K614" s="3">
        <v>0.26</v>
      </c>
      <c r="L614" s="3">
        <v>0.25600000000000001</v>
      </c>
      <c r="M614" s="3">
        <v>0.104</v>
      </c>
      <c r="N614" s="3">
        <v>0.19400000000000001</v>
      </c>
      <c r="O614" s="3">
        <v>0.68500000000000005</v>
      </c>
      <c r="P614" s="3" t="s">
        <v>1</v>
      </c>
      <c r="Q614" s="3" t="s">
        <v>1</v>
      </c>
    </row>
    <row r="615" spans="1:17" s="3" customFormat="1" x14ac:dyDescent="0.3">
      <c r="A615" s="3">
        <v>928051</v>
      </c>
      <c r="B615" s="3" t="s">
        <v>0</v>
      </c>
      <c r="C615" s="3">
        <v>1</v>
      </c>
      <c r="D615" s="3">
        <v>6.6</v>
      </c>
      <c r="E615" s="3">
        <v>0.05</v>
      </c>
      <c r="F615" s="3">
        <v>0.155</v>
      </c>
      <c r="G615" s="3">
        <v>2</v>
      </c>
      <c r="H615" s="3">
        <v>0</v>
      </c>
      <c r="I615" s="3">
        <v>1.1299999999999999</v>
      </c>
      <c r="J615" s="3">
        <v>0.73399999999999999</v>
      </c>
      <c r="K615" s="3">
        <v>0.26</v>
      </c>
      <c r="L615" s="3">
        <v>0.25600000000000001</v>
      </c>
      <c r="M615" s="3">
        <v>0.104</v>
      </c>
      <c r="N615" s="3">
        <v>0.19400000000000001</v>
      </c>
      <c r="O615" s="3">
        <v>0.68500000000000005</v>
      </c>
      <c r="P615" s="3" t="s">
        <v>1</v>
      </c>
      <c r="Q615" s="3" t="s">
        <v>1</v>
      </c>
    </row>
    <row r="616" spans="1:17" s="3" customFormat="1" x14ac:dyDescent="0.3">
      <c r="A616" s="3">
        <v>928052</v>
      </c>
      <c r="B616" s="3" t="s">
        <v>0</v>
      </c>
      <c r="C616" s="3">
        <v>1</v>
      </c>
      <c r="D616" s="3">
        <v>6.6</v>
      </c>
      <c r="E616" s="3">
        <v>0.05</v>
      </c>
      <c r="F616" s="3">
        <v>0.155</v>
      </c>
      <c r="G616" s="3">
        <v>2</v>
      </c>
      <c r="H616" s="3">
        <v>0</v>
      </c>
      <c r="I616" s="3">
        <v>1.1299999999999999</v>
      </c>
      <c r="J616" s="3">
        <v>0.73399999999999999</v>
      </c>
      <c r="K616" s="3">
        <v>0.26</v>
      </c>
      <c r="L616" s="3">
        <v>0.25600000000000001</v>
      </c>
      <c r="M616" s="3">
        <v>0.104</v>
      </c>
      <c r="N616" s="3">
        <v>0.19400000000000001</v>
      </c>
      <c r="O616" s="3">
        <v>0.68500000000000005</v>
      </c>
      <c r="P616" s="3" t="s">
        <v>1</v>
      </c>
      <c r="Q616" s="3" t="s">
        <v>1</v>
      </c>
    </row>
    <row r="617" spans="1:17" s="3" customFormat="1" x14ac:dyDescent="0.3">
      <c r="A617" s="3">
        <v>931031</v>
      </c>
      <c r="B617" s="3" t="s">
        <v>0</v>
      </c>
      <c r="C617" s="3">
        <v>1</v>
      </c>
      <c r="D617" s="3">
        <v>6.6</v>
      </c>
      <c r="E617" s="3">
        <v>0.05</v>
      </c>
      <c r="F617" s="3">
        <v>0.155</v>
      </c>
      <c r="G617" s="3">
        <v>2</v>
      </c>
      <c r="H617" s="3">
        <v>0</v>
      </c>
      <c r="I617" s="3">
        <v>1.1299999999999999</v>
      </c>
      <c r="J617" s="3">
        <v>0.73399999999999999</v>
      </c>
      <c r="K617" s="3">
        <v>0.26</v>
      </c>
      <c r="L617" s="3">
        <v>0.25600000000000001</v>
      </c>
      <c r="M617" s="3">
        <v>0.104</v>
      </c>
      <c r="N617" s="3">
        <v>0.19400000000000001</v>
      </c>
      <c r="O617" s="3">
        <v>0.68500000000000005</v>
      </c>
      <c r="P617" s="3" t="s">
        <v>1</v>
      </c>
      <c r="Q617" s="3" t="s">
        <v>1</v>
      </c>
    </row>
    <row r="618" spans="1:17" s="3" customFormat="1" x14ac:dyDescent="0.3">
      <c r="A618" s="3">
        <v>931032</v>
      </c>
      <c r="B618" s="3" t="s">
        <v>0</v>
      </c>
      <c r="C618" s="3">
        <v>1</v>
      </c>
      <c r="D618" s="3">
        <v>6.6</v>
      </c>
      <c r="E618" s="3">
        <v>0.05</v>
      </c>
      <c r="F618" s="3">
        <v>0.155</v>
      </c>
      <c r="G618" s="3">
        <v>2</v>
      </c>
      <c r="H618" s="3">
        <v>0</v>
      </c>
      <c r="I618" s="3">
        <v>1.1299999999999999</v>
      </c>
      <c r="J618" s="3">
        <v>0.73399999999999999</v>
      </c>
      <c r="K618" s="3">
        <v>0.26</v>
      </c>
      <c r="L618" s="3">
        <v>0.25600000000000001</v>
      </c>
      <c r="M618" s="3">
        <v>0.104</v>
      </c>
      <c r="N618" s="3">
        <v>0.19400000000000001</v>
      </c>
      <c r="O618" s="3">
        <v>0.68500000000000005</v>
      </c>
      <c r="P618" s="3" t="s">
        <v>1</v>
      </c>
      <c r="Q618" s="3" t="s">
        <v>1</v>
      </c>
    </row>
    <row r="619" spans="1:17" s="3" customFormat="1" x14ac:dyDescent="0.3">
      <c r="A619" s="3">
        <v>932021</v>
      </c>
      <c r="B619" s="3" t="s">
        <v>0</v>
      </c>
      <c r="C619" s="3">
        <v>1</v>
      </c>
      <c r="D619" s="3">
        <v>6.6</v>
      </c>
      <c r="E619" s="3">
        <v>0.05</v>
      </c>
      <c r="F619" s="3">
        <v>0.155</v>
      </c>
      <c r="G619" s="3">
        <v>2</v>
      </c>
      <c r="H619" s="3">
        <v>0</v>
      </c>
      <c r="I619" s="3">
        <v>1.1299999999999999</v>
      </c>
      <c r="J619" s="3">
        <v>0.73399999999999999</v>
      </c>
      <c r="K619" s="3">
        <v>0.26</v>
      </c>
      <c r="L619" s="3">
        <v>0.25600000000000001</v>
      </c>
      <c r="M619" s="3">
        <v>0.104</v>
      </c>
      <c r="N619" s="3">
        <v>0.19400000000000001</v>
      </c>
      <c r="O619" s="3">
        <v>0.68500000000000005</v>
      </c>
      <c r="P619" s="3" t="s">
        <v>1</v>
      </c>
      <c r="Q619" s="3" t="s">
        <v>1</v>
      </c>
    </row>
    <row r="620" spans="1:17" s="3" customFormat="1" x14ac:dyDescent="0.3">
      <c r="A620" s="3">
        <v>932022</v>
      </c>
      <c r="B620" s="3" t="s">
        <v>0</v>
      </c>
      <c r="C620" s="3">
        <v>1</v>
      </c>
      <c r="D620" s="3">
        <v>6.6</v>
      </c>
      <c r="E620" s="3">
        <v>0.05</v>
      </c>
      <c r="F620" s="3">
        <v>0.155</v>
      </c>
      <c r="G620" s="3">
        <v>2</v>
      </c>
      <c r="H620" s="3">
        <v>0</v>
      </c>
      <c r="I620" s="3">
        <v>1.1299999999999999</v>
      </c>
      <c r="J620" s="3">
        <v>0.73399999999999999</v>
      </c>
      <c r="K620" s="3">
        <v>0.26</v>
      </c>
      <c r="L620" s="3">
        <v>0.25600000000000001</v>
      </c>
      <c r="M620" s="3">
        <v>0.104</v>
      </c>
      <c r="N620" s="3">
        <v>0.19400000000000001</v>
      </c>
      <c r="O620" s="3">
        <v>0.68500000000000005</v>
      </c>
      <c r="P620" s="3" t="s">
        <v>1</v>
      </c>
      <c r="Q620" s="3" t="s">
        <v>1</v>
      </c>
    </row>
    <row r="621" spans="1:17" s="3" customFormat="1" x14ac:dyDescent="0.3">
      <c r="A621" s="3">
        <v>914001</v>
      </c>
      <c r="B621" s="3" t="s">
        <v>0</v>
      </c>
      <c r="C621" s="3">
        <v>1</v>
      </c>
      <c r="D621" s="3">
        <v>6.6</v>
      </c>
      <c r="E621" s="3">
        <v>0.05</v>
      </c>
      <c r="F621" s="3">
        <v>0.155</v>
      </c>
      <c r="G621" s="3">
        <v>2</v>
      </c>
      <c r="H621" s="3">
        <v>0</v>
      </c>
      <c r="I621" s="3">
        <v>1.1299999999999999</v>
      </c>
      <c r="J621" s="3">
        <v>0.73399999999999999</v>
      </c>
      <c r="K621" s="3">
        <v>0.26</v>
      </c>
      <c r="L621" s="3">
        <v>0.25600000000000001</v>
      </c>
      <c r="M621" s="3">
        <v>0.104</v>
      </c>
      <c r="N621" s="3">
        <v>0.19400000000000001</v>
      </c>
      <c r="O621" s="3">
        <v>0.68500000000000005</v>
      </c>
      <c r="P621" s="3" t="s">
        <v>1</v>
      </c>
      <c r="Q621" s="3" t="s">
        <v>1</v>
      </c>
    </row>
    <row r="622" spans="1:17" s="3" customFormat="1" x14ac:dyDescent="0.3">
      <c r="A622" s="3">
        <v>914002</v>
      </c>
      <c r="B622" s="3" t="s">
        <v>0</v>
      </c>
      <c r="C622" s="3">
        <v>1</v>
      </c>
      <c r="D622" s="3">
        <v>6.6</v>
      </c>
      <c r="E622" s="3">
        <v>0.05</v>
      </c>
      <c r="F622" s="3">
        <v>0.155</v>
      </c>
      <c r="G622" s="3">
        <v>2</v>
      </c>
      <c r="H622" s="3">
        <v>0</v>
      </c>
      <c r="I622" s="3">
        <v>1.1299999999999999</v>
      </c>
      <c r="J622" s="3">
        <v>0.73399999999999999</v>
      </c>
      <c r="K622" s="3">
        <v>0.26</v>
      </c>
      <c r="L622" s="3">
        <v>0.25600000000000001</v>
      </c>
      <c r="M622" s="3">
        <v>0.104</v>
      </c>
      <c r="N622" s="3">
        <v>0.19400000000000001</v>
      </c>
      <c r="O622" s="3">
        <v>0.68500000000000005</v>
      </c>
      <c r="P622" s="3" t="s">
        <v>1</v>
      </c>
      <c r="Q622" s="3" t="s">
        <v>1</v>
      </c>
    </row>
    <row r="623" spans="1:17" s="3" customFormat="1" x14ac:dyDescent="0.3">
      <c r="A623" s="3">
        <v>914009</v>
      </c>
      <c r="B623" s="3" t="s">
        <v>0</v>
      </c>
      <c r="C623" s="3">
        <v>1</v>
      </c>
      <c r="D623" s="3">
        <v>6.6</v>
      </c>
      <c r="E623" s="3">
        <v>0.05</v>
      </c>
      <c r="F623" s="3">
        <v>0.155</v>
      </c>
      <c r="G623" s="3">
        <v>2</v>
      </c>
      <c r="H623" s="3">
        <v>0</v>
      </c>
      <c r="I623" s="3">
        <v>1.1299999999999999</v>
      </c>
      <c r="J623" s="3">
        <v>0.73399999999999999</v>
      </c>
      <c r="K623" s="3">
        <v>0.26</v>
      </c>
      <c r="L623" s="3">
        <v>0.25600000000000001</v>
      </c>
      <c r="M623" s="3">
        <v>0.104</v>
      </c>
      <c r="N623" s="3">
        <v>0.19400000000000001</v>
      </c>
      <c r="O623" s="3">
        <v>0.68500000000000005</v>
      </c>
      <c r="P623" s="3" t="s">
        <v>1</v>
      </c>
      <c r="Q623" s="3" t="s">
        <v>1</v>
      </c>
    </row>
    <row r="624" spans="1:17" s="3" customFormat="1" x14ac:dyDescent="0.3">
      <c r="A624" s="3">
        <v>914015</v>
      </c>
      <c r="B624" s="3" t="s">
        <v>0</v>
      </c>
      <c r="C624" s="3">
        <v>1</v>
      </c>
      <c r="D624" s="3">
        <v>6.6</v>
      </c>
      <c r="E624" s="3">
        <v>0.05</v>
      </c>
      <c r="F624" s="3">
        <v>0.155</v>
      </c>
      <c r="G624" s="3">
        <v>2</v>
      </c>
      <c r="H624" s="3">
        <v>0</v>
      </c>
      <c r="I624" s="3">
        <v>1.1299999999999999</v>
      </c>
      <c r="J624" s="3">
        <v>0.73399999999999999</v>
      </c>
      <c r="K624" s="3">
        <v>0.26</v>
      </c>
      <c r="L624" s="3">
        <v>0.25600000000000001</v>
      </c>
      <c r="M624" s="3">
        <v>0.104</v>
      </c>
      <c r="N624" s="3">
        <v>0.19400000000000001</v>
      </c>
      <c r="O624" s="3">
        <v>0.68500000000000005</v>
      </c>
      <c r="P624" s="3" t="s">
        <v>1</v>
      </c>
      <c r="Q624" s="3" t="s">
        <v>1</v>
      </c>
    </row>
    <row r="625" spans="1:17" s="3" customFormat="1" x14ac:dyDescent="0.3">
      <c r="A625" s="3">
        <v>914017</v>
      </c>
      <c r="B625" s="3" t="s">
        <v>0</v>
      </c>
      <c r="C625" s="3">
        <v>1</v>
      </c>
      <c r="D625" s="3">
        <v>6.6</v>
      </c>
      <c r="E625" s="3">
        <v>0.05</v>
      </c>
      <c r="F625" s="3">
        <v>0.155</v>
      </c>
      <c r="G625" s="3">
        <v>2</v>
      </c>
      <c r="H625" s="3">
        <v>0</v>
      </c>
      <c r="I625" s="3">
        <v>1.1299999999999999</v>
      </c>
      <c r="J625" s="3">
        <v>0.73399999999999999</v>
      </c>
      <c r="K625" s="3">
        <v>0.26</v>
      </c>
      <c r="L625" s="3">
        <v>0.25600000000000001</v>
      </c>
      <c r="M625" s="3">
        <v>0.104</v>
      </c>
      <c r="N625" s="3">
        <v>0.19400000000000001</v>
      </c>
      <c r="O625" s="3">
        <v>0.68500000000000005</v>
      </c>
      <c r="P625" s="3" t="s">
        <v>1</v>
      </c>
      <c r="Q625" s="3" t="s">
        <v>1</v>
      </c>
    </row>
    <row r="626" spans="1:17" s="3" customFormat="1" x14ac:dyDescent="0.3">
      <c r="A626" s="3">
        <v>914019</v>
      </c>
      <c r="B626" s="3" t="s">
        <v>0</v>
      </c>
      <c r="C626" s="3">
        <v>1</v>
      </c>
      <c r="D626" s="3">
        <v>6.6</v>
      </c>
      <c r="E626" s="3">
        <v>0.05</v>
      </c>
      <c r="F626" s="3">
        <v>0.155</v>
      </c>
      <c r="G626" s="3">
        <v>2</v>
      </c>
      <c r="H626" s="3">
        <v>0</v>
      </c>
      <c r="I626" s="3">
        <v>1.1299999999999999</v>
      </c>
      <c r="J626" s="3">
        <v>0.73399999999999999</v>
      </c>
      <c r="K626" s="3">
        <v>0.26</v>
      </c>
      <c r="L626" s="3">
        <v>0.25600000000000001</v>
      </c>
      <c r="M626" s="3">
        <v>0.104</v>
      </c>
      <c r="N626" s="3">
        <v>0.19400000000000001</v>
      </c>
      <c r="O626" s="3">
        <v>0.68500000000000005</v>
      </c>
      <c r="P626" s="3" t="s">
        <v>1</v>
      </c>
      <c r="Q626" s="3" t="s">
        <v>1</v>
      </c>
    </row>
    <row r="627" spans="1:17" s="3" customFormat="1" x14ac:dyDescent="0.3">
      <c r="A627" s="3">
        <v>914021</v>
      </c>
      <c r="B627" s="3" t="s">
        <v>0</v>
      </c>
      <c r="C627" s="3">
        <v>1</v>
      </c>
      <c r="D627" s="3">
        <v>6.6</v>
      </c>
      <c r="E627" s="3">
        <v>0.05</v>
      </c>
      <c r="F627" s="3">
        <v>0.155</v>
      </c>
      <c r="G627" s="3">
        <v>2</v>
      </c>
      <c r="H627" s="3">
        <v>0</v>
      </c>
      <c r="I627" s="3">
        <v>1.1299999999999999</v>
      </c>
      <c r="J627" s="3">
        <v>0.73399999999999999</v>
      </c>
      <c r="K627" s="3">
        <v>0.26</v>
      </c>
      <c r="L627" s="3">
        <v>0.25600000000000001</v>
      </c>
      <c r="M627" s="3">
        <v>0.104</v>
      </c>
      <c r="N627" s="3">
        <v>0.19400000000000001</v>
      </c>
      <c r="O627" s="3">
        <v>0.68500000000000005</v>
      </c>
      <c r="P627" s="3" t="s">
        <v>1</v>
      </c>
      <c r="Q627" s="3" t="s">
        <v>1</v>
      </c>
    </row>
    <row r="628" spans="1:17" s="3" customFormat="1" x14ac:dyDescent="0.3">
      <c r="A628" s="3">
        <v>914023</v>
      </c>
      <c r="B628" s="3" t="s">
        <v>0</v>
      </c>
      <c r="C628" s="3">
        <v>1</v>
      </c>
      <c r="D628" s="3">
        <v>6.6</v>
      </c>
      <c r="E628" s="3">
        <v>0.05</v>
      </c>
      <c r="F628" s="3">
        <v>0.155</v>
      </c>
      <c r="G628" s="3">
        <v>2</v>
      </c>
      <c r="H628" s="3">
        <v>0</v>
      </c>
      <c r="I628" s="3">
        <v>1.1299999999999999</v>
      </c>
      <c r="J628" s="3">
        <v>0.73399999999999999</v>
      </c>
      <c r="K628" s="3">
        <v>0.26</v>
      </c>
      <c r="L628" s="3">
        <v>0.25600000000000001</v>
      </c>
      <c r="M628" s="3">
        <v>0.104</v>
      </c>
      <c r="N628" s="3">
        <v>0.19400000000000001</v>
      </c>
      <c r="O628" s="3">
        <v>0.68500000000000005</v>
      </c>
      <c r="P628" s="3" t="s">
        <v>1</v>
      </c>
      <c r="Q628" s="3" t="s">
        <v>1</v>
      </c>
    </row>
    <row r="629" spans="1:17" s="3" customFormat="1" x14ac:dyDescent="0.3">
      <c r="A629" s="3">
        <v>914025</v>
      </c>
      <c r="B629" s="3" t="s">
        <v>0</v>
      </c>
      <c r="C629" s="3">
        <v>1</v>
      </c>
      <c r="D629" s="3">
        <v>6.6</v>
      </c>
      <c r="E629" s="3">
        <v>0.05</v>
      </c>
      <c r="F629" s="3">
        <v>0.155</v>
      </c>
      <c r="G629" s="3">
        <v>2</v>
      </c>
      <c r="H629" s="3">
        <v>0</v>
      </c>
      <c r="I629" s="3">
        <v>1.1299999999999999</v>
      </c>
      <c r="J629" s="3">
        <v>0.73399999999999999</v>
      </c>
      <c r="K629" s="3">
        <v>0.26</v>
      </c>
      <c r="L629" s="3">
        <v>0.25600000000000001</v>
      </c>
      <c r="M629" s="3">
        <v>0.104</v>
      </c>
      <c r="N629" s="3">
        <v>0.19400000000000001</v>
      </c>
      <c r="O629" s="3">
        <v>0.68500000000000005</v>
      </c>
      <c r="P629" s="3" t="s">
        <v>1</v>
      </c>
      <c r="Q629" s="3" t="s">
        <v>1</v>
      </c>
    </row>
    <row r="630" spans="1:17" s="3" customFormat="1" x14ac:dyDescent="0.3">
      <c r="A630" s="3">
        <v>914035</v>
      </c>
      <c r="B630" s="3" t="s">
        <v>0</v>
      </c>
      <c r="C630" s="3">
        <v>1</v>
      </c>
      <c r="D630" s="3">
        <v>6.6</v>
      </c>
      <c r="E630" s="3">
        <v>0.05</v>
      </c>
      <c r="F630" s="3">
        <v>0.155</v>
      </c>
      <c r="G630" s="3">
        <v>2</v>
      </c>
      <c r="H630" s="3">
        <v>0</v>
      </c>
      <c r="I630" s="3">
        <v>1.1299999999999999</v>
      </c>
      <c r="J630" s="3">
        <v>0.73399999999999999</v>
      </c>
      <c r="K630" s="3">
        <v>0.26</v>
      </c>
      <c r="L630" s="3">
        <v>0.25600000000000001</v>
      </c>
      <c r="M630" s="3">
        <v>0.104</v>
      </c>
      <c r="N630" s="3">
        <v>0.19400000000000001</v>
      </c>
      <c r="O630" s="3">
        <v>0.68500000000000005</v>
      </c>
      <c r="P630" s="3" t="s">
        <v>1</v>
      </c>
      <c r="Q630" s="3" t="s">
        <v>1</v>
      </c>
    </row>
    <row r="631" spans="1:17" s="3" customFormat="1" x14ac:dyDescent="0.3">
      <c r="A631" s="3">
        <v>916015</v>
      </c>
      <c r="B631" s="3" t="s">
        <v>0</v>
      </c>
      <c r="C631" s="3">
        <v>1</v>
      </c>
      <c r="D631" s="3">
        <v>6.6</v>
      </c>
      <c r="E631" s="3">
        <v>0.05</v>
      </c>
      <c r="F631" s="3">
        <v>0.155</v>
      </c>
      <c r="G631" s="3">
        <v>2</v>
      </c>
      <c r="H631" s="3">
        <v>0</v>
      </c>
      <c r="I631" s="3">
        <v>1.1299999999999999</v>
      </c>
      <c r="J631" s="3">
        <v>0.73399999999999999</v>
      </c>
      <c r="K631" s="3">
        <v>0.26</v>
      </c>
      <c r="L631" s="3">
        <v>0.25600000000000001</v>
      </c>
      <c r="M631" s="3">
        <v>0.104</v>
      </c>
      <c r="N631" s="3">
        <v>0.19400000000000001</v>
      </c>
      <c r="O631" s="3">
        <v>0.68500000000000005</v>
      </c>
      <c r="P631" s="3" t="s">
        <v>1</v>
      </c>
      <c r="Q631" s="3" t="s">
        <v>1</v>
      </c>
    </row>
    <row r="632" spans="1:17" s="3" customFormat="1" x14ac:dyDescent="0.3">
      <c r="A632" s="3">
        <v>916016</v>
      </c>
      <c r="B632" s="3" t="s">
        <v>0</v>
      </c>
      <c r="C632" s="3">
        <v>1</v>
      </c>
      <c r="D632" s="3">
        <v>6.6</v>
      </c>
      <c r="E632" s="3">
        <v>0.05</v>
      </c>
      <c r="F632" s="3">
        <v>0.155</v>
      </c>
      <c r="G632" s="3">
        <v>2</v>
      </c>
      <c r="H632" s="3">
        <v>0</v>
      </c>
      <c r="I632" s="3">
        <v>1.1299999999999999</v>
      </c>
      <c r="J632" s="3">
        <v>0.73399999999999999</v>
      </c>
      <c r="K632" s="3">
        <v>0.26</v>
      </c>
      <c r="L632" s="3">
        <v>0.25600000000000001</v>
      </c>
      <c r="M632" s="3">
        <v>0.104</v>
      </c>
      <c r="N632" s="3">
        <v>0.19400000000000001</v>
      </c>
      <c r="O632" s="3">
        <v>0.68500000000000005</v>
      </c>
      <c r="P632" s="3" t="s">
        <v>1</v>
      </c>
      <c r="Q632" s="3" t="s">
        <v>1</v>
      </c>
    </row>
    <row r="633" spans="1:17" s="3" customFormat="1" x14ac:dyDescent="0.3">
      <c r="A633" s="3">
        <v>916017</v>
      </c>
      <c r="B633" s="3" t="s">
        <v>0</v>
      </c>
      <c r="C633" s="3">
        <v>1</v>
      </c>
      <c r="D633" s="3">
        <v>6.6</v>
      </c>
      <c r="E633" s="3">
        <v>0.05</v>
      </c>
      <c r="F633" s="3">
        <v>0.155</v>
      </c>
      <c r="G633" s="3">
        <v>2</v>
      </c>
      <c r="H633" s="3">
        <v>0</v>
      </c>
      <c r="I633" s="3">
        <v>1.1299999999999999</v>
      </c>
      <c r="J633" s="3">
        <v>0.73399999999999999</v>
      </c>
      <c r="K633" s="3">
        <v>0.26</v>
      </c>
      <c r="L633" s="3">
        <v>0.25600000000000001</v>
      </c>
      <c r="M633" s="3">
        <v>0.104</v>
      </c>
      <c r="N633" s="3">
        <v>0.19400000000000001</v>
      </c>
      <c r="O633" s="3">
        <v>0.68500000000000005</v>
      </c>
      <c r="P633" s="3" t="s">
        <v>1</v>
      </c>
      <c r="Q633" s="3" t="s">
        <v>1</v>
      </c>
    </row>
    <row r="634" spans="1:17" s="3" customFormat="1" x14ac:dyDescent="0.3">
      <c r="A634" s="3">
        <v>916020</v>
      </c>
      <c r="B634" s="3" t="s">
        <v>0</v>
      </c>
      <c r="C634" s="3">
        <v>1</v>
      </c>
      <c r="D634" s="3">
        <v>6.6</v>
      </c>
      <c r="E634" s="3">
        <v>0.05</v>
      </c>
      <c r="F634" s="3">
        <v>0.155</v>
      </c>
      <c r="G634" s="3">
        <v>2</v>
      </c>
      <c r="H634" s="3">
        <v>0</v>
      </c>
      <c r="I634" s="3">
        <v>1.1299999999999999</v>
      </c>
      <c r="J634" s="3">
        <v>0.73399999999999999</v>
      </c>
      <c r="K634" s="3">
        <v>0.26</v>
      </c>
      <c r="L634" s="3">
        <v>0.25600000000000001</v>
      </c>
      <c r="M634" s="3">
        <v>0.104</v>
      </c>
      <c r="N634" s="3">
        <v>0.19400000000000001</v>
      </c>
      <c r="O634" s="3">
        <v>0.68500000000000005</v>
      </c>
      <c r="P634" s="3" t="s">
        <v>1</v>
      </c>
      <c r="Q634" s="3" t="s">
        <v>1</v>
      </c>
    </row>
    <row r="635" spans="1:17" s="3" customFormat="1" x14ac:dyDescent="0.3">
      <c r="A635" s="3">
        <v>916024</v>
      </c>
      <c r="B635" s="3" t="s">
        <v>0</v>
      </c>
      <c r="C635" s="3">
        <v>1</v>
      </c>
      <c r="D635" s="3">
        <v>6.6</v>
      </c>
      <c r="E635" s="3">
        <v>0.05</v>
      </c>
      <c r="F635" s="3">
        <v>0.155</v>
      </c>
      <c r="G635" s="3">
        <v>2</v>
      </c>
      <c r="H635" s="3">
        <v>0</v>
      </c>
      <c r="I635" s="3">
        <v>1.1299999999999999</v>
      </c>
      <c r="J635" s="3">
        <v>0.73399999999999999</v>
      </c>
      <c r="K635" s="3">
        <v>0.26</v>
      </c>
      <c r="L635" s="3">
        <v>0.25600000000000001</v>
      </c>
      <c r="M635" s="3">
        <v>0.104</v>
      </c>
      <c r="N635" s="3">
        <v>0.19400000000000001</v>
      </c>
      <c r="O635" s="3">
        <v>0.68500000000000005</v>
      </c>
      <c r="P635" s="3" t="s">
        <v>1</v>
      </c>
      <c r="Q635" s="3" t="s">
        <v>1</v>
      </c>
    </row>
    <row r="636" spans="1:17" s="3" customFormat="1" x14ac:dyDescent="0.3">
      <c r="A636" s="3">
        <v>916028</v>
      </c>
      <c r="B636" s="3" t="s">
        <v>0</v>
      </c>
      <c r="C636" s="3">
        <v>1</v>
      </c>
      <c r="D636" s="3">
        <v>6.6</v>
      </c>
      <c r="E636" s="3">
        <v>0.05</v>
      </c>
      <c r="F636" s="3">
        <v>0.155</v>
      </c>
      <c r="G636" s="3">
        <v>2</v>
      </c>
      <c r="H636" s="3">
        <v>0</v>
      </c>
      <c r="I636" s="3">
        <v>1.1299999999999999</v>
      </c>
      <c r="J636" s="3">
        <v>0.73399999999999999</v>
      </c>
      <c r="K636" s="3">
        <v>0.26</v>
      </c>
      <c r="L636" s="3">
        <v>0.25600000000000001</v>
      </c>
      <c r="M636" s="3">
        <v>0.104</v>
      </c>
      <c r="N636" s="3">
        <v>0.19400000000000001</v>
      </c>
      <c r="O636" s="3">
        <v>0.68500000000000005</v>
      </c>
      <c r="P636" s="3" t="s">
        <v>1</v>
      </c>
      <c r="Q636" s="3" t="s">
        <v>1</v>
      </c>
    </row>
    <row r="637" spans="1:17" s="3" customFormat="1" x14ac:dyDescent="0.3">
      <c r="A637" s="3">
        <v>916030</v>
      </c>
      <c r="B637" s="3" t="s">
        <v>0</v>
      </c>
      <c r="C637" s="3">
        <v>1</v>
      </c>
      <c r="D637" s="3">
        <v>6.6</v>
      </c>
      <c r="E637" s="3">
        <v>0.05</v>
      </c>
      <c r="F637" s="3">
        <v>0.155</v>
      </c>
      <c r="G637" s="3">
        <v>2</v>
      </c>
      <c r="H637" s="3">
        <v>0</v>
      </c>
      <c r="I637" s="3">
        <v>1.1299999999999999</v>
      </c>
      <c r="J637" s="3">
        <v>0.73399999999999999</v>
      </c>
      <c r="K637" s="3">
        <v>0.26</v>
      </c>
      <c r="L637" s="3">
        <v>0.25600000000000001</v>
      </c>
      <c r="M637" s="3">
        <v>0.104</v>
      </c>
      <c r="N637" s="3">
        <v>0.19400000000000001</v>
      </c>
      <c r="O637" s="3">
        <v>0.68500000000000005</v>
      </c>
      <c r="P637" s="3" t="s">
        <v>1</v>
      </c>
      <c r="Q637" s="3" t="s">
        <v>1</v>
      </c>
    </row>
    <row r="638" spans="1:17" s="3" customFormat="1" x14ac:dyDescent="0.3">
      <c r="A638" s="3">
        <v>916033</v>
      </c>
      <c r="B638" s="3" t="s">
        <v>0</v>
      </c>
      <c r="C638" s="3">
        <v>1</v>
      </c>
      <c r="D638" s="3">
        <v>6.6</v>
      </c>
      <c r="E638" s="3">
        <v>0.05</v>
      </c>
      <c r="F638" s="3">
        <v>0.155</v>
      </c>
      <c r="G638" s="3">
        <v>2</v>
      </c>
      <c r="H638" s="3">
        <v>0</v>
      </c>
      <c r="I638" s="3">
        <v>1.1299999999999999</v>
      </c>
      <c r="J638" s="3">
        <v>0.73399999999999999</v>
      </c>
      <c r="K638" s="3">
        <v>0.26</v>
      </c>
      <c r="L638" s="3">
        <v>0.25600000000000001</v>
      </c>
      <c r="M638" s="3">
        <v>0.104</v>
      </c>
      <c r="N638" s="3">
        <v>0.19400000000000001</v>
      </c>
      <c r="O638" s="3">
        <v>0.68500000000000005</v>
      </c>
      <c r="P638" s="3" t="s">
        <v>1</v>
      </c>
      <c r="Q638" s="3" t="s">
        <v>1</v>
      </c>
    </row>
    <row r="639" spans="1:17" s="3" customFormat="1" x14ac:dyDescent="0.3">
      <c r="A639" s="3">
        <v>916036</v>
      </c>
      <c r="B639" s="3" t="s">
        <v>0</v>
      </c>
      <c r="C639" s="3">
        <v>1</v>
      </c>
      <c r="D639" s="3">
        <v>6.6</v>
      </c>
      <c r="E639" s="3">
        <v>0.05</v>
      </c>
      <c r="F639" s="3">
        <v>0.155</v>
      </c>
      <c r="G639" s="3">
        <v>2</v>
      </c>
      <c r="H639" s="3">
        <v>0</v>
      </c>
      <c r="I639" s="3">
        <v>1.1299999999999999</v>
      </c>
      <c r="J639" s="3">
        <v>0.73399999999999999</v>
      </c>
      <c r="K639" s="3">
        <v>0.26</v>
      </c>
      <c r="L639" s="3">
        <v>0.25600000000000001</v>
      </c>
      <c r="M639" s="3">
        <v>0.104</v>
      </c>
      <c r="N639" s="3">
        <v>0.19400000000000001</v>
      </c>
      <c r="O639" s="3">
        <v>0.68500000000000005</v>
      </c>
      <c r="P639" s="3" t="s">
        <v>1</v>
      </c>
      <c r="Q639" s="3" t="s">
        <v>1</v>
      </c>
    </row>
    <row r="640" spans="1:17" s="3" customFormat="1" x14ac:dyDescent="0.3">
      <c r="A640" s="3">
        <v>916038</v>
      </c>
      <c r="B640" s="3" t="s">
        <v>0</v>
      </c>
      <c r="C640" s="3">
        <v>1</v>
      </c>
      <c r="D640" s="3">
        <v>6.6</v>
      </c>
      <c r="E640" s="3">
        <v>0.05</v>
      </c>
      <c r="F640" s="3">
        <v>0.155</v>
      </c>
      <c r="G640" s="3">
        <v>2</v>
      </c>
      <c r="H640" s="3">
        <v>0</v>
      </c>
      <c r="I640" s="3">
        <v>1.1299999999999999</v>
      </c>
      <c r="J640" s="3">
        <v>0.73399999999999999</v>
      </c>
      <c r="K640" s="3">
        <v>0.26</v>
      </c>
      <c r="L640" s="3">
        <v>0.25600000000000001</v>
      </c>
      <c r="M640" s="3">
        <v>0.104</v>
      </c>
      <c r="N640" s="3">
        <v>0.19400000000000001</v>
      </c>
      <c r="O640" s="3">
        <v>0.68500000000000005</v>
      </c>
      <c r="P640" s="3" t="s">
        <v>1</v>
      </c>
      <c r="Q640" s="3" t="s">
        <v>1</v>
      </c>
    </row>
    <row r="641" spans="1:17" s="3" customFormat="1" x14ac:dyDescent="0.3">
      <c r="A641" s="3">
        <v>916039</v>
      </c>
      <c r="B641" s="3" t="s">
        <v>0</v>
      </c>
      <c r="C641" s="3">
        <v>1</v>
      </c>
      <c r="D641" s="3">
        <v>6.6</v>
      </c>
      <c r="E641" s="3">
        <v>0.05</v>
      </c>
      <c r="F641" s="3">
        <v>0.155</v>
      </c>
      <c r="G641" s="3">
        <v>2</v>
      </c>
      <c r="H641" s="3">
        <v>0</v>
      </c>
      <c r="I641" s="3">
        <v>1.1299999999999999</v>
      </c>
      <c r="J641" s="3">
        <v>0.73399999999999999</v>
      </c>
      <c r="K641" s="3">
        <v>0.26</v>
      </c>
      <c r="L641" s="3">
        <v>0.25600000000000001</v>
      </c>
      <c r="M641" s="3">
        <v>0.104</v>
      </c>
      <c r="N641" s="3">
        <v>0.19400000000000001</v>
      </c>
      <c r="O641" s="3">
        <v>0.68500000000000005</v>
      </c>
      <c r="P641" s="3" t="s">
        <v>1</v>
      </c>
      <c r="Q641" s="3" t="s">
        <v>1</v>
      </c>
    </row>
    <row r="642" spans="1:17" s="3" customFormat="1" x14ac:dyDescent="0.3">
      <c r="A642" s="3">
        <v>916045</v>
      </c>
      <c r="B642" s="3" t="s">
        <v>0</v>
      </c>
      <c r="C642" s="3">
        <v>1</v>
      </c>
      <c r="D642" s="3">
        <v>6.6</v>
      </c>
      <c r="E642" s="3">
        <v>0.05</v>
      </c>
      <c r="F642" s="3">
        <v>0.155</v>
      </c>
      <c r="G642" s="3">
        <v>2</v>
      </c>
      <c r="H642" s="3">
        <v>0</v>
      </c>
      <c r="I642" s="3">
        <v>1.1299999999999999</v>
      </c>
      <c r="J642" s="3">
        <v>0.73399999999999999</v>
      </c>
      <c r="K642" s="3">
        <v>0.26</v>
      </c>
      <c r="L642" s="3">
        <v>0.25600000000000001</v>
      </c>
      <c r="M642" s="3">
        <v>0.104</v>
      </c>
      <c r="N642" s="3">
        <v>0.19400000000000001</v>
      </c>
      <c r="O642" s="3">
        <v>0.68500000000000005</v>
      </c>
      <c r="P642" s="3" t="s">
        <v>1</v>
      </c>
      <c r="Q642" s="3" t="s">
        <v>1</v>
      </c>
    </row>
    <row r="643" spans="1:17" s="3" customFormat="1" x14ac:dyDescent="0.3">
      <c r="A643" s="3">
        <v>916046</v>
      </c>
      <c r="B643" s="3" t="s">
        <v>0</v>
      </c>
      <c r="C643" s="3">
        <v>1</v>
      </c>
      <c r="D643" s="3">
        <v>6.6</v>
      </c>
      <c r="E643" s="3">
        <v>0.05</v>
      </c>
      <c r="F643" s="3">
        <v>0.155</v>
      </c>
      <c r="G643" s="3">
        <v>2</v>
      </c>
      <c r="H643" s="3">
        <v>0</v>
      </c>
      <c r="I643" s="3">
        <v>1.1299999999999999</v>
      </c>
      <c r="J643" s="3">
        <v>0.73399999999999999</v>
      </c>
      <c r="K643" s="3">
        <v>0.26</v>
      </c>
      <c r="L643" s="3">
        <v>0.25600000000000001</v>
      </c>
      <c r="M643" s="3">
        <v>0.104</v>
      </c>
      <c r="N643" s="3">
        <v>0.19400000000000001</v>
      </c>
      <c r="O643" s="3">
        <v>0.68500000000000005</v>
      </c>
      <c r="P643" s="3" t="s">
        <v>1</v>
      </c>
      <c r="Q643" s="3" t="s">
        <v>1</v>
      </c>
    </row>
    <row r="644" spans="1:17" s="3" customFormat="1" x14ac:dyDescent="0.3">
      <c r="A644" s="3">
        <v>916047</v>
      </c>
      <c r="B644" s="3" t="s">
        <v>0</v>
      </c>
      <c r="C644" s="3">
        <v>1</v>
      </c>
      <c r="D644" s="3">
        <v>6.6</v>
      </c>
      <c r="E644" s="3">
        <v>0.05</v>
      </c>
      <c r="F644" s="3">
        <v>0.155</v>
      </c>
      <c r="G644" s="3">
        <v>2</v>
      </c>
      <c r="H644" s="3">
        <v>0</v>
      </c>
      <c r="I644" s="3">
        <v>1.1299999999999999</v>
      </c>
      <c r="J644" s="3">
        <v>0.73399999999999999</v>
      </c>
      <c r="K644" s="3">
        <v>0.26</v>
      </c>
      <c r="L644" s="3">
        <v>0.25600000000000001</v>
      </c>
      <c r="M644" s="3">
        <v>0.104</v>
      </c>
      <c r="N644" s="3">
        <v>0.19400000000000001</v>
      </c>
      <c r="O644" s="3">
        <v>0.68500000000000005</v>
      </c>
      <c r="P644" s="3" t="s">
        <v>1</v>
      </c>
      <c r="Q644" s="3" t="s">
        <v>1</v>
      </c>
    </row>
    <row r="645" spans="1:17" s="3" customFormat="1" x14ac:dyDescent="0.3">
      <c r="A645" s="3">
        <v>916048</v>
      </c>
      <c r="B645" s="3" t="s">
        <v>0</v>
      </c>
      <c r="C645" s="3">
        <v>1</v>
      </c>
      <c r="D645" s="3">
        <v>6.6</v>
      </c>
      <c r="E645" s="3">
        <v>0.05</v>
      </c>
      <c r="F645" s="3">
        <v>0.155</v>
      </c>
      <c r="G645" s="3">
        <v>2</v>
      </c>
      <c r="H645" s="3">
        <v>0</v>
      </c>
      <c r="I645" s="3">
        <v>1.1299999999999999</v>
      </c>
      <c r="J645" s="3">
        <v>0.73399999999999999</v>
      </c>
      <c r="K645" s="3">
        <v>0.26</v>
      </c>
      <c r="L645" s="3">
        <v>0.25600000000000001</v>
      </c>
      <c r="M645" s="3">
        <v>0.104</v>
      </c>
      <c r="N645" s="3">
        <v>0.19400000000000001</v>
      </c>
      <c r="O645" s="3">
        <v>0.68500000000000005</v>
      </c>
      <c r="P645" s="3" t="s">
        <v>1</v>
      </c>
      <c r="Q645" s="3" t="s">
        <v>1</v>
      </c>
    </row>
    <row r="646" spans="1:17" s="3" customFormat="1" x14ac:dyDescent="0.3">
      <c r="A646" s="3">
        <v>916049</v>
      </c>
      <c r="B646" s="3" t="s">
        <v>0</v>
      </c>
      <c r="C646" s="3">
        <v>1</v>
      </c>
      <c r="D646" s="3">
        <v>6.6</v>
      </c>
      <c r="E646" s="3">
        <v>0.05</v>
      </c>
      <c r="F646" s="3">
        <v>0.155</v>
      </c>
      <c r="G646" s="3">
        <v>2</v>
      </c>
      <c r="H646" s="3">
        <v>0</v>
      </c>
      <c r="I646" s="3">
        <v>1.1299999999999999</v>
      </c>
      <c r="J646" s="3">
        <v>0.73399999999999999</v>
      </c>
      <c r="K646" s="3">
        <v>0.26</v>
      </c>
      <c r="L646" s="3">
        <v>0.25600000000000001</v>
      </c>
      <c r="M646" s="3">
        <v>0.104</v>
      </c>
      <c r="N646" s="3">
        <v>0.19400000000000001</v>
      </c>
      <c r="O646" s="3">
        <v>0.68500000000000005</v>
      </c>
      <c r="P646" s="3" t="s">
        <v>1</v>
      </c>
      <c r="Q646" s="3" t="s">
        <v>1</v>
      </c>
    </row>
    <row r="647" spans="1:17" s="3" customFormat="1" x14ac:dyDescent="0.3">
      <c r="A647" s="3">
        <v>916050</v>
      </c>
      <c r="B647" s="3" t="s">
        <v>0</v>
      </c>
      <c r="C647" s="3">
        <v>1</v>
      </c>
      <c r="D647" s="3">
        <v>6.6</v>
      </c>
      <c r="E647" s="3">
        <v>0.05</v>
      </c>
      <c r="F647" s="3">
        <v>0.155</v>
      </c>
      <c r="G647" s="3">
        <v>2</v>
      </c>
      <c r="H647" s="3">
        <v>0</v>
      </c>
      <c r="I647" s="3">
        <v>1.1299999999999999</v>
      </c>
      <c r="J647" s="3">
        <v>0.73399999999999999</v>
      </c>
      <c r="K647" s="3">
        <v>0.26</v>
      </c>
      <c r="L647" s="3">
        <v>0.25600000000000001</v>
      </c>
      <c r="M647" s="3">
        <v>0.104</v>
      </c>
      <c r="N647" s="3">
        <v>0.19400000000000001</v>
      </c>
      <c r="O647" s="3">
        <v>0.68500000000000005</v>
      </c>
      <c r="P647" s="3" t="s">
        <v>1</v>
      </c>
      <c r="Q647" s="3" t="s">
        <v>1</v>
      </c>
    </row>
    <row r="648" spans="1:17" s="3" customFormat="1" x14ac:dyDescent="0.3">
      <c r="A648" s="3">
        <v>916055</v>
      </c>
      <c r="B648" s="3" t="s">
        <v>0</v>
      </c>
      <c r="C648" s="3">
        <v>1</v>
      </c>
      <c r="D648" s="3">
        <v>6.6</v>
      </c>
      <c r="E648" s="3">
        <v>0.05</v>
      </c>
      <c r="F648" s="3">
        <v>0.155</v>
      </c>
      <c r="G648" s="3">
        <v>2</v>
      </c>
      <c r="H648" s="3">
        <v>0</v>
      </c>
      <c r="I648" s="3">
        <v>1.1299999999999999</v>
      </c>
      <c r="J648" s="3">
        <v>0.73399999999999999</v>
      </c>
      <c r="K648" s="3">
        <v>0.26</v>
      </c>
      <c r="L648" s="3">
        <v>0.25600000000000001</v>
      </c>
      <c r="M648" s="3">
        <v>0.104</v>
      </c>
      <c r="N648" s="3">
        <v>0.19400000000000001</v>
      </c>
      <c r="O648" s="3">
        <v>0.68500000000000005</v>
      </c>
      <c r="P648" s="3" t="s">
        <v>1</v>
      </c>
      <c r="Q648" s="3" t="s">
        <v>1</v>
      </c>
    </row>
    <row r="649" spans="1:17" s="3" customFormat="1" x14ac:dyDescent="0.3">
      <c r="A649" s="3">
        <v>916056</v>
      </c>
      <c r="B649" s="3" t="s">
        <v>0</v>
      </c>
      <c r="C649" s="3">
        <v>1</v>
      </c>
      <c r="D649" s="3">
        <v>6.6</v>
      </c>
      <c r="E649" s="3">
        <v>0.05</v>
      </c>
      <c r="F649" s="3">
        <v>0.155</v>
      </c>
      <c r="G649" s="3">
        <v>2</v>
      </c>
      <c r="H649" s="3">
        <v>0</v>
      </c>
      <c r="I649" s="3">
        <v>1.1299999999999999</v>
      </c>
      <c r="J649" s="3">
        <v>0.73399999999999999</v>
      </c>
      <c r="K649" s="3">
        <v>0.26</v>
      </c>
      <c r="L649" s="3">
        <v>0.25600000000000001</v>
      </c>
      <c r="M649" s="3">
        <v>0.104</v>
      </c>
      <c r="N649" s="3">
        <v>0.19400000000000001</v>
      </c>
      <c r="O649" s="3">
        <v>0.68500000000000005</v>
      </c>
      <c r="P649" s="3" t="s">
        <v>1</v>
      </c>
      <c r="Q649" s="3" t="s">
        <v>1</v>
      </c>
    </row>
    <row r="650" spans="1:17" s="3" customFormat="1" x14ac:dyDescent="0.3">
      <c r="A650" s="3">
        <v>916057</v>
      </c>
      <c r="B650" s="3" t="s">
        <v>0</v>
      </c>
      <c r="C650" s="3">
        <v>1</v>
      </c>
      <c r="D650" s="3">
        <v>6.6</v>
      </c>
      <c r="E650" s="3">
        <v>0.05</v>
      </c>
      <c r="F650" s="3">
        <v>0.155</v>
      </c>
      <c r="G650" s="3">
        <v>2</v>
      </c>
      <c r="H650" s="3">
        <v>0</v>
      </c>
      <c r="I650" s="3">
        <v>1.1299999999999999</v>
      </c>
      <c r="J650" s="3">
        <v>0.73399999999999999</v>
      </c>
      <c r="K650" s="3">
        <v>0.26</v>
      </c>
      <c r="L650" s="3">
        <v>0.25600000000000001</v>
      </c>
      <c r="M650" s="3">
        <v>0.104</v>
      </c>
      <c r="N650" s="3">
        <v>0.19400000000000001</v>
      </c>
      <c r="O650" s="3">
        <v>0.68500000000000005</v>
      </c>
      <c r="P650" s="3" t="s">
        <v>1</v>
      </c>
      <c r="Q650" s="3" t="s">
        <v>1</v>
      </c>
    </row>
    <row r="651" spans="1:17" s="3" customFormat="1" x14ac:dyDescent="0.3">
      <c r="A651" s="3">
        <v>916061</v>
      </c>
      <c r="B651" s="3" t="s">
        <v>0</v>
      </c>
      <c r="C651" s="3">
        <v>1</v>
      </c>
      <c r="D651" s="3">
        <v>6.6</v>
      </c>
      <c r="E651" s="3">
        <v>0.05</v>
      </c>
      <c r="F651" s="3">
        <v>0.155</v>
      </c>
      <c r="G651" s="3">
        <v>2</v>
      </c>
      <c r="H651" s="3">
        <v>0</v>
      </c>
      <c r="I651" s="3">
        <v>1.1299999999999999</v>
      </c>
      <c r="J651" s="3">
        <v>0.73399999999999999</v>
      </c>
      <c r="K651" s="3">
        <v>0.26</v>
      </c>
      <c r="L651" s="3">
        <v>0.25600000000000001</v>
      </c>
      <c r="M651" s="3">
        <v>0.104</v>
      </c>
      <c r="N651" s="3">
        <v>0.19400000000000001</v>
      </c>
      <c r="O651" s="3">
        <v>0.68500000000000005</v>
      </c>
      <c r="P651" s="3" t="s">
        <v>1</v>
      </c>
      <c r="Q651" s="3" t="s">
        <v>1</v>
      </c>
    </row>
    <row r="652" spans="1:17" s="3" customFormat="1" x14ac:dyDescent="0.3">
      <c r="A652" s="3">
        <v>916064</v>
      </c>
      <c r="B652" s="3" t="s">
        <v>0</v>
      </c>
      <c r="C652" s="3">
        <v>1</v>
      </c>
      <c r="D652" s="3">
        <v>6.6</v>
      </c>
      <c r="E652" s="3">
        <v>0.05</v>
      </c>
      <c r="F652" s="3">
        <v>0.155</v>
      </c>
      <c r="G652" s="3">
        <v>2</v>
      </c>
      <c r="H652" s="3">
        <v>0</v>
      </c>
      <c r="I652" s="3">
        <v>1.1299999999999999</v>
      </c>
      <c r="J652" s="3">
        <v>0.73399999999999999</v>
      </c>
      <c r="K652" s="3">
        <v>0.26</v>
      </c>
      <c r="L652" s="3">
        <v>0.25600000000000001</v>
      </c>
      <c r="M652" s="3">
        <v>0.104</v>
      </c>
      <c r="N652" s="3">
        <v>0.19400000000000001</v>
      </c>
      <c r="O652" s="3">
        <v>0.68500000000000005</v>
      </c>
      <c r="P652" s="3" t="s">
        <v>1</v>
      </c>
      <c r="Q652" s="3" t="s">
        <v>1</v>
      </c>
    </row>
    <row r="653" spans="1:17" s="3" customFormat="1" x14ac:dyDescent="0.3">
      <c r="A653" s="3">
        <v>916065</v>
      </c>
      <c r="B653" s="3" t="s">
        <v>0</v>
      </c>
      <c r="C653" s="3">
        <v>1</v>
      </c>
      <c r="D653" s="3">
        <v>6.6</v>
      </c>
      <c r="E653" s="3">
        <v>0.05</v>
      </c>
      <c r="F653" s="3">
        <v>0.155</v>
      </c>
      <c r="G653" s="3">
        <v>2</v>
      </c>
      <c r="H653" s="3">
        <v>0</v>
      </c>
      <c r="I653" s="3">
        <v>1.1299999999999999</v>
      </c>
      <c r="J653" s="3">
        <v>0.73399999999999999</v>
      </c>
      <c r="K653" s="3">
        <v>0.26</v>
      </c>
      <c r="L653" s="3">
        <v>0.25600000000000001</v>
      </c>
      <c r="M653" s="3">
        <v>0.104</v>
      </c>
      <c r="N653" s="3">
        <v>0.19400000000000001</v>
      </c>
      <c r="O653" s="3">
        <v>0.68500000000000005</v>
      </c>
      <c r="P653" s="3" t="s">
        <v>1</v>
      </c>
      <c r="Q653" s="3" t="s">
        <v>1</v>
      </c>
    </row>
    <row r="654" spans="1:17" s="3" customFormat="1" x14ac:dyDescent="0.3">
      <c r="A654" s="3">
        <v>916066</v>
      </c>
      <c r="B654" s="3" t="s">
        <v>0</v>
      </c>
      <c r="C654" s="3">
        <v>1</v>
      </c>
      <c r="D654" s="3">
        <v>6.6</v>
      </c>
      <c r="E654" s="3">
        <v>0.05</v>
      </c>
      <c r="F654" s="3">
        <v>0.155</v>
      </c>
      <c r="G654" s="3">
        <v>2</v>
      </c>
      <c r="H654" s="3">
        <v>0</v>
      </c>
      <c r="I654" s="3">
        <v>1.1299999999999999</v>
      </c>
      <c r="J654" s="3">
        <v>0.73399999999999999</v>
      </c>
      <c r="K654" s="3">
        <v>0.26</v>
      </c>
      <c r="L654" s="3">
        <v>0.25600000000000001</v>
      </c>
      <c r="M654" s="3">
        <v>0.104</v>
      </c>
      <c r="N654" s="3">
        <v>0.19400000000000001</v>
      </c>
      <c r="O654" s="3">
        <v>0.68500000000000005</v>
      </c>
      <c r="P654" s="3" t="s">
        <v>1</v>
      </c>
      <c r="Q654" s="3" t="s">
        <v>1</v>
      </c>
    </row>
    <row r="655" spans="1:17" s="3" customFormat="1" x14ac:dyDescent="0.3">
      <c r="A655" s="3">
        <v>916070</v>
      </c>
      <c r="B655" s="3" t="s">
        <v>0</v>
      </c>
      <c r="C655" s="3">
        <v>1</v>
      </c>
      <c r="D655" s="3">
        <v>6.6</v>
      </c>
      <c r="E655" s="3">
        <v>0.05</v>
      </c>
      <c r="F655" s="3">
        <v>0.155</v>
      </c>
      <c r="G655" s="3">
        <v>2</v>
      </c>
      <c r="H655" s="3">
        <v>0</v>
      </c>
      <c r="I655" s="3">
        <v>1.1299999999999999</v>
      </c>
      <c r="J655" s="3">
        <v>0.73399999999999999</v>
      </c>
      <c r="K655" s="3">
        <v>0.26</v>
      </c>
      <c r="L655" s="3">
        <v>0.25600000000000001</v>
      </c>
      <c r="M655" s="3">
        <v>0.104</v>
      </c>
      <c r="N655" s="3">
        <v>0.19400000000000001</v>
      </c>
      <c r="O655" s="3">
        <v>0.68500000000000005</v>
      </c>
      <c r="P655" s="3" t="s">
        <v>1</v>
      </c>
      <c r="Q655" s="3" t="s">
        <v>1</v>
      </c>
    </row>
    <row r="656" spans="1:17" s="3" customFormat="1" x14ac:dyDescent="0.3">
      <c r="A656" s="3">
        <v>916073</v>
      </c>
      <c r="B656" s="3" t="s">
        <v>0</v>
      </c>
      <c r="C656" s="3">
        <v>1</v>
      </c>
      <c r="D656" s="3">
        <v>6.6</v>
      </c>
      <c r="E656" s="3">
        <v>0.05</v>
      </c>
      <c r="F656" s="3">
        <v>0.155</v>
      </c>
      <c r="G656" s="3">
        <v>2</v>
      </c>
      <c r="H656" s="3">
        <v>0</v>
      </c>
      <c r="I656" s="3">
        <v>1.1299999999999999</v>
      </c>
      <c r="J656" s="3">
        <v>0.73399999999999999</v>
      </c>
      <c r="K656" s="3">
        <v>0.26</v>
      </c>
      <c r="L656" s="3">
        <v>0.25600000000000001</v>
      </c>
      <c r="M656" s="3">
        <v>0.104</v>
      </c>
      <c r="N656" s="3">
        <v>0.19400000000000001</v>
      </c>
      <c r="O656" s="3">
        <v>0.68500000000000005</v>
      </c>
      <c r="P656" s="3" t="s">
        <v>1</v>
      </c>
      <c r="Q656" s="3" t="s">
        <v>1</v>
      </c>
    </row>
    <row r="657" spans="1:17" s="3" customFormat="1" x14ac:dyDescent="0.3">
      <c r="A657" s="3">
        <v>916074</v>
      </c>
      <c r="B657" s="3" t="s">
        <v>0</v>
      </c>
      <c r="C657" s="3">
        <v>1</v>
      </c>
      <c r="D657" s="3">
        <v>6.6</v>
      </c>
      <c r="E657" s="3">
        <v>0.05</v>
      </c>
      <c r="F657" s="3">
        <v>0.155</v>
      </c>
      <c r="G657" s="3">
        <v>2</v>
      </c>
      <c r="H657" s="3">
        <v>0</v>
      </c>
      <c r="I657" s="3">
        <v>1.1299999999999999</v>
      </c>
      <c r="J657" s="3">
        <v>0.73399999999999999</v>
      </c>
      <c r="K657" s="3">
        <v>0.26</v>
      </c>
      <c r="L657" s="3">
        <v>0.25600000000000001</v>
      </c>
      <c r="M657" s="3">
        <v>0.104</v>
      </c>
      <c r="N657" s="3">
        <v>0.19400000000000001</v>
      </c>
      <c r="O657" s="3">
        <v>0.68500000000000005</v>
      </c>
      <c r="P657" s="3" t="s">
        <v>1</v>
      </c>
      <c r="Q657" s="3" t="s">
        <v>1</v>
      </c>
    </row>
    <row r="658" spans="1:17" s="3" customFormat="1" x14ac:dyDescent="0.3">
      <c r="A658" s="3">
        <v>916075</v>
      </c>
      <c r="B658" s="3" t="s">
        <v>0</v>
      </c>
      <c r="C658" s="3">
        <v>1</v>
      </c>
      <c r="D658" s="3">
        <v>6.6</v>
      </c>
      <c r="E658" s="3">
        <v>0.05</v>
      </c>
      <c r="F658" s="3">
        <v>0.155</v>
      </c>
      <c r="G658" s="3">
        <v>2</v>
      </c>
      <c r="H658" s="3">
        <v>0</v>
      </c>
      <c r="I658" s="3">
        <v>1.1299999999999999</v>
      </c>
      <c r="J658" s="3">
        <v>0.73399999999999999</v>
      </c>
      <c r="K658" s="3">
        <v>0.26</v>
      </c>
      <c r="L658" s="3">
        <v>0.25600000000000001</v>
      </c>
      <c r="M658" s="3">
        <v>0.104</v>
      </c>
      <c r="N658" s="3">
        <v>0.19400000000000001</v>
      </c>
      <c r="O658" s="3">
        <v>0.68500000000000005</v>
      </c>
      <c r="P658" s="3" t="s">
        <v>1</v>
      </c>
      <c r="Q658" s="3" t="s">
        <v>1</v>
      </c>
    </row>
    <row r="659" spans="1:17" s="3" customFormat="1" x14ac:dyDescent="0.3">
      <c r="A659" s="3">
        <v>916077</v>
      </c>
      <c r="B659" s="3" t="s">
        <v>0</v>
      </c>
      <c r="C659" s="3">
        <v>1</v>
      </c>
      <c r="D659" s="3">
        <v>6.6</v>
      </c>
      <c r="E659" s="3">
        <v>0.05</v>
      </c>
      <c r="F659" s="3">
        <v>0.155</v>
      </c>
      <c r="G659" s="3">
        <v>2</v>
      </c>
      <c r="H659" s="3">
        <v>0</v>
      </c>
      <c r="I659" s="3">
        <v>1.1299999999999999</v>
      </c>
      <c r="J659" s="3">
        <v>0.73399999999999999</v>
      </c>
      <c r="K659" s="3">
        <v>0.26</v>
      </c>
      <c r="L659" s="3">
        <v>0.25600000000000001</v>
      </c>
      <c r="M659" s="3">
        <v>0.104</v>
      </c>
      <c r="N659" s="3">
        <v>0.19400000000000001</v>
      </c>
      <c r="O659" s="3">
        <v>0.68500000000000005</v>
      </c>
      <c r="P659" s="3" t="s">
        <v>1</v>
      </c>
      <c r="Q659" s="3" t="s">
        <v>1</v>
      </c>
    </row>
    <row r="660" spans="1:17" s="3" customFormat="1" x14ac:dyDescent="0.3">
      <c r="A660" s="3">
        <v>916078</v>
      </c>
      <c r="B660" s="3" t="s">
        <v>0</v>
      </c>
      <c r="C660" s="3">
        <v>1</v>
      </c>
      <c r="D660" s="3">
        <v>6.6</v>
      </c>
      <c r="E660" s="3">
        <v>0.05</v>
      </c>
      <c r="F660" s="3">
        <v>0.155</v>
      </c>
      <c r="G660" s="3">
        <v>2</v>
      </c>
      <c r="H660" s="3">
        <v>0</v>
      </c>
      <c r="I660" s="3">
        <v>1.1299999999999999</v>
      </c>
      <c r="J660" s="3">
        <v>0.73399999999999999</v>
      </c>
      <c r="K660" s="3">
        <v>0.26</v>
      </c>
      <c r="L660" s="3">
        <v>0.25600000000000001</v>
      </c>
      <c r="M660" s="3">
        <v>0.104</v>
      </c>
      <c r="N660" s="3">
        <v>0.19400000000000001</v>
      </c>
      <c r="O660" s="3">
        <v>0.68500000000000005</v>
      </c>
      <c r="P660" s="3" t="s">
        <v>1</v>
      </c>
      <c r="Q660" s="3" t="s">
        <v>1</v>
      </c>
    </row>
    <row r="661" spans="1:17" s="3" customFormat="1" x14ac:dyDescent="0.3">
      <c r="A661" s="3">
        <v>916079</v>
      </c>
      <c r="B661" s="3" t="s">
        <v>0</v>
      </c>
      <c r="C661" s="3">
        <v>1</v>
      </c>
      <c r="D661" s="3">
        <v>6.6</v>
      </c>
      <c r="E661" s="3">
        <v>0.05</v>
      </c>
      <c r="F661" s="3">
        <v>0.155</v>
      </c>
      <c r="G661" s="3">
        <v>2</v>
      </c>
      <c r="H661" s="3">
        <v>0</v>
      </c>
      <c r="I661" s="3">
        <v>1.1299999999999999</v>
      </c>
      <c r="J661" s="3">
        <v>0.73399999999999999</v>
      </c>
      <c r="K661" s="3">
        <v>0.26</v>
      </c>
      <c r="L661" s="3">
        <v>0.25600000000000001</v>
      </c>
      <c r="M661" s="3">
        <v>0.104</v>
      </c>
      <c r="N661" s="3">
        <v>0.19400000000000001</v>
      </c>
      <c r="O661" s="3">
        <v>0.68500000000000005</v>
      </c>
      <c r="P661" s="3" t="s">
        <v>1</v>
      </c>
      <c r="Q661" s="3" t="s">
        <v>1</v>
      </c>
    </row>
    <row r="662" spans="1:17" s="3" customFormat="1" x14ac:dyDescent="0.3">
      <c r="A662" s="3">
        <v>916081</v>
      </c>
      <c r="B662" s="3" t="s">
        <v>0</v>
      </c>
      <c r="C662" s="3">
        <v>1</v>
      </c>
      <c r="D662" s="3">
        <v>6.6</v>
      </c>
      <c r="E662" s="3">
        <v>0.05</v>
      </c>
      <c r="F662" s="3">
        <v>0.155</v>
      </c>
      <c r="G662" s="3">
        <v>2</v>
      </c>
      <c r="H662" s="3">
        <v>0</v>
      </c>
      <c r="I662" s="3">
        <v>1.1299999999999999</v>
      </c>
      <c r="J662" s="3">
        <v>0.73399999999999999</v>
      </c>
      <c r="K662" s="3">
        <v>0.26</v>
      </c>
      <c r="L662" s="3">
        <v>0.25600000000000001</v>
      </c>
      <c r="M662" s="3">
        <v>0.104</v>
      </c>
      <c r="N662" s="3">
        <v>0.19400000000000001</v>
      </c>
      <c r="O662" s="3">
        <v>0.68500000000000005</v>
      </c>
      <c r="P662" s="3" t="s">
        <v>1</v>
      </c>
      <c r="Q662" s="3" t="s">
        <v>1</v>
      </c>
    </row>
    <row r="663" spans="1:17" s="3" customFormat="1" x14ac:dyDescent="0.3">
      <c r="A663" s="3">
        <v>916085</v>
      </c>
      <c r="B663" s="3" t="s">
        <v>0</v>
      </c>
      <c r="C663" s="3">
        <v>1</v>
      </c>
      <c r="D663" s="3">
        <v>6.6</v>
      </c>
      <c r="E663" s="3">
        <v>0.05</v>
      </c>
      <c r="F663" s="3">
        <v>0.155</v>
      </c>
      <c r="G663" s="3">
        <v>2</v>
      </c>
      <c r="H663" s="3">
        <v>0</v>
      </c>
      <c r="I663" s="3">
        <v>1.1299999999999999</v>
      </c>
      <c r="J663" s="3">
        <v>0.73399999999999999</v>
      </c>
      <c r="K663" s="3">
        <v>0.26</v>
      </c>
      <c r="L663" s="3">
        <v>0.25600000000000001</v>
      </c>
      <c r="M663" s="3">
        <v>0.104</v>
      </c>
      <c r="N663" s="3">
        <v>0.19400000000000001</v>
      </c>
      <c r="O663" s="3">
        <v>0.68500000000000005</v>
      </c>
      <c r="P663" s="3" t="s">
        <v>1</v>
      </c>
      <c r="Q663" s="3" t="s">
        <v>1</v>
      </c>
    </row>
    <row r="664" spans="1:17" s="3" customFormat="1" x14ac:dyDescent="0.3">
      <c r="A664" s="3">
        <v>916087</v>
      </c>
      <c r="B664" s="3" t="s">
        <v>0</v>
      </c>
      <c r="C664" s="3">
        <v>1</v>
      </c>
      <c r="D664" s="3">
        <v>6.6</v>
      </c>
      <c r="E664" s="3">
        <v>0.05</v>
      </c>
      <c r="F664" s="3">
        <v>0.155</v>
      </c>
      <c r="G664" s="3">
        <v>2</v>
      </c>
      <c r="H664" s="3">
        <v>0</v>
      </c>
      <c r="I664" s="3">
        <v>1.1299999999999999</v>
      </c>
      <c r="J664" s="3">
        <v>0.73399999999999999</v>
      </c>
      <c r="K664" s="3">
        <v>0.26</v>
      </c>
      <c r="L664" s="3">
        <v>0.25600000000000001</v>
      </c>
      <c r="M664" s="3">
        <v>0.104</v>
      </c>
      <c r="N664" s="3">
        <v>0.19400000000000001</v>
      </c>
      <c r="O664" s="3">
        <v>0.68500000000000005</v>
      </c>
      <c r="P664" s="3" t="s">
        <v>1</v>
      </c>
      <c r="Q664" s="3" t="s">
        <v>1</v>
      </c>
    </row>
    <row r="665" spans="1:17" s="3" customFormat="1" x14ac:dyDescent="0.3">
      <c r="A665" s="3">
        <v>916088</v>
      </c>
      <c r="B665" s="3" t="s">
        <v>0</v>
      </c>
      <c r="C665" s="3">
        <v>1</v>
      </c>
      <c r="D665" s="3">
        <v>6.6</v>
      </c>
      <c r="E665" s="3">
        <v>0.05</v>
      </c>
      <c r="F665" s="3">
        <v>0.155</v>
      </c>
      <c r="G665" s="3">
        <v>2</v>
      </c>
      <c r="H665" s="3">
        <v>0</v>
      </c>
      <c r="I665" s="3">
        <v>1.1299999999999999</v>
      </c>
      <c r="J665" s="3">
        <v>0.73399999999999999</v>
      </c>
      <c r="K665" s="3">
        <v>0.26</v>
      </c>
      <c r="L665" s="3">
        <v>0.25600000000000001</v>
      </c>
      <c r="M665" s="3">
        <v>0.104</v>
      </c>
      <c r="N665" s="3">
        <v>0.19400000000000001</v>
      </c>
      <c r="O665" s="3">
        <v>0.68500000000000005</v>
      </c>
      <c r="P665" s="3" t="s">
        <v>1</v>
      </c>
      <c r="Q665" s="3" t="s">
        <v>1</v>
      </c>
    </row>
    <row r="666" spans="1:17" s="3" customFormat="1" x14ac:dyDescent="0.3">
      <c r="A666" s="3">
        <v>916089</v>
      </c>
      <c r="B666" s="3" t="s">
        <v>0</v>
      </c>
      <c r="C666" s="3">
        <v>1</v>
      </c>
      <c r="D666" s="3">
        <v>6.6</v>
      </c>
      <c r="E666" s="3">
        <v>0.05</v>
      </c>
      <c r="F666" s="3">
        <v>0.155</v>
      </c>
      <c r="G666" s="3">
        <v>2</v>
      </c>
      <c r="H666" s="3">
        <v>0</v>
      </c>
      <c r="I666" s="3">
        <v>1.1299999999999999</v>
      </c>
      <c r="J666" s="3">
        <v>0.73399999999999999</v>
      </c>
      <c r="K666" s="3">
        <v>0.26</v>
      </c>
      <c r="L666" s="3">
        <v>0.25600000000000001</v>
      </c>
      <c r="M666" s="3">
        <v>0.104</v>
      </c>
      <c r="N666" s="3">
        <v>0.19400000000000001</v>
      </c>
      <c r="O666" s="3">
        <v>0.68500000000000005</v>
      </c>
      <c r="P666" s="3" t="s">
        <v>1</v>
      </c>
      <c r="Q666" s="3" t="s">
        <v>1</v>
      </c>
    </row>
    <row r="667" spans="1:17" s="3" customFormat="1" x14ac:dyDescent="0.3">
      <c r="A667" s="3">
        <v>916091</v>
      </c>
      <c r="B667" s="3" t="s">
        <v>0</v>
      </c>
      <c r="C667" s="3">
        <v>1</v>
      </c>
      <c r="D667" s="3">
        <v>6.6</v>
      </c>
      <c r="E667" s="3">
        <v>0.05</v>
      </c>
      <c r="F667" s="3">
        <v>0.155</v>
      </c>
      <c r="G667" s="3">
        <v>2</v>
      </c>
      <c r="H667" s="3">
        <v>0</v>
      </c>
      <c r="I667" s="3">
        <v>1.1299999999999999</v>
      </c>
      <c r="J667" s="3">
        <v>0.73399999999999999</v>
      </c>
      <c r="K667" s="3">
        <v>0.26</v>
      </c>
      <c r="L667" s="3">
        <v>0.25600000000000001</v>
      </c>
      <c r="M667" s="3">
        <v>0.104</v>
      </c>
      <c r="N667" s="3">
        <v>0.19400000000000001</v>
      </c>
      <c r="O667" s="3">
        <v>0.68500000000000005</v>
      </c>
      <c r="P667" s="3" t="s">
        <v>1</v>
      </c>
      <c r="Q667" s="3" t="s">
        <v>1</v>
      </c>
    </row>
    <row r="668" spans="1:17" s="3" customFormat="1" x14ac:dyDescent="0.3">
      <c r="A668" s="3">
        <v>916099</v>
      </c>
      <c r="B668" s="3" t="s">
        <v>0</v>
      </c>
      <c r="C668" s="3">
        <v>1</v>
      </c>
      <c r="D668" s="3">
        <v>6.6</v>
      </c>
      <c r="E668" s="3">
        <v>0.05</v>
      </c>
      <c r="F668" s="3">
        <v>0.155</v>
      </c>
      <c r="G668" s="3">
        <v>2</v>
      </c>
      <c r="H668" s="3">
        <v>0</v>
      </c>
      <c r="I668" s="3">
        <v>1.1299999999999999</v>
      </c>
      <c r="J668" s="3">
        <v>0.73399999999999999</v>
      </c>
      <c r="K668" s="3">
        <v>0.26</v>
      </c>
      <c r="L668" s="3">
        <v>0.25600000000000001</v>
      </c>
      <c r="M668" s="3">
        <v>0.104</v>
      </c>
      <c r="N668" s="3">
        <v>0.19400000000000001</v>
      </c>
      <c r="O668" s="3">
        <v>0.68500000000000005</v>
      </c>
      <c r="P668" s="3" t="s">
        <v>1</v>
      </c>
      <c r="Q668" s="3" t="s">
        <v>1</v>
      </c>
    </row>
    <row r="669" spans="1:17" s="3" customFormat="1" x14ac:dyDescent="0.3">
      <c r="A669" s="3">
        <v>916100</v>
      </c>
      <c r="B669" s="3" t="s">
        <v>0</v>
      </c>
      <c r="C669" s="3">
        <v>1</v>
      </c>
      <c r="D669" s="3">
        <v>6.6</v>
      </c>
      <c r="E669" s="3">
        <v>0.05</v>
      </c>
      <c r="F669" s="3">
        <v>0.155</v>
      </c>
      <c r="G669" s="3">
        <v>2</v>
      </c>
      <c r="H669" s="3">
        <v>0</v>
      </c>
      <c r="I669" s="3">
        <v>1.1299999999999999</v>
      </c>
      <c r="J669" s="3">
        <v>0.73399999999999999</v>
      </c>
      <c r="K669" s="3">
        <v>0.26</v>
      </c>
      <c r="L669" s="3">
        <v>0.25600000000000001</v>
      </c>
      <c r="M669" s="3">
        <v>0.104</v>
      </c>
      <c r="N669" s="3">
        <v>0.19400000000000001</v>
      </c>
      <c r="O669" s="3">
        <v>0.68500000000000005</v>
      </c>
      <c r="P669" s="3" t="s">
        <v>1</v>
      </c>
      <c r="Q669" s="3" t="s">
        <v>1</v>
      </c>
    </row>
    <row r="670" spans="1:17" s="3" customFormat="1" x14ac:dyDescent="0.3">
      <c r="A670" s="3">
        <v>916107</v>
      </c>
      <c r="B670" s="3" t="s">
        <v>0</v>
      </c>
      <c r="C670" s="3">
        <v>1</v>
      </c>
      <c r="D670" s="3">
        <v>6.6</v>
      </c>
      <c r="E670" s="3">
        <v>0.05</v>
      </c>
      <c r="F670" s="3">
        <v>0.155</v>
      </c>
      <c r="G670" s="3">
        <v>2</v>
      </c>
      <c r="H670" s="3">
        <v>0</v>
      </c>
      <c r="I670" s="3">
        <v>1.1299999999999999</v>
      </c>
      <c r="J670" s="3">
        <v>0.73399999999999999</v>
      </c>
      <c r="K670" s="3">
        <v>0.26</v>
      </c>
      <c r="L670" s="3">
        <v>0.25600000000000001</v>
      </c>
      <c r="M670" s="3">
        <v>0.104</v>
      </c>
      <c r="N670" s="3">
        <v>0.19400000000000001</v>
      </c>
      <c r="O670" s="3">
        <v>0.68500000000000005</v>
      </c>
      <c r="P670" s="3" t="s">
        <v>1</v>
      </c>
      <c r="Q670" s="3" t="s">
        <v>1</v>
      </c>
    </row>
    <row r="671" spans="1:17" s="3" customFormat="1" x14ac:dyDescent="0.3">
      <c r="A671" s="3">
        <v>936035</v>
      </c>
      <c r="B671" s="3" t="s">
        <v>0</v>
      </c>
      <c r="C671" s="3">
        <v>1</v>
      </c>
      <c r="D671" s="3">
        <v>6.6</v>
      </c>
      <c r="E671" s="3">
        <v>0.05</v>
      </c>
      <c r="F671" s="3">
        <v>0.155</v>
      </c>
      <c r="G671" s="3">
        <v>2</v>
      </c>
      <c r="H671" s="3">
        <v>0</v>
      </c>
      <c r="I671" s="3">
        <v>1.1299999999999999</v>
      </c>
      <c r="J671" s="3">
        <v>0.73399999999999999</v>
      </c>
      <c r="K671" s="3">
        <v>0.26</v>
      </c>
      <c r="L671" s="3">
        <v>0.25600000000000001</v>
      </c>
      <c r="M671" s="3">
        <v>0.104</v>
      </c>
      <c r="N671" s="3">
        <v>0.19400000000000001</v>
      </c>
      <c r="O671" s="3">
        <v>0.68500000000000005</v>
      </c>
      <c r="P671" s="3" t="s">
        <v>1</v>
      </c>
      <c r="Q671" s="3" t="s">
        <v>1</v>
      </c>
    </row>
    <row r="672" spans="1:17" s="3" customFormat="1" x14ac:dyDescent="0.3">
      <c r="A672" s="3">
        <v>936036</v>
      </c>
      <c r="B672" s="3" t="s">
        <v>0</v>
      </c>
      <c r="C672" s="3">
        <v>1</v>
      </c>
      <c r="D672" s="3">
        <v>6.6</v>
      </c>
      <c r="E672" s="3">
        <v>0.05</v>
      </c>
      <c r="F672" s="3">
        <v>0.155</v>
      </c>
      <c r="G672" s="3">
        <v>2</v>
      </c>
      <c r="H672" s="3">
        <v>0</v>
      </c>
      <c r="I672" s="3">
        <v>1.1299999999999999</v>
      </c>
      <c r="J672" s="3">
        <v>0.73399999999999999</v>
      </c>
      <c r="K672" s="3">
        <v>0.26</v>
      </c>
      <c r="L672" s="3">
        <v>0.25600000000000001</v>
      </c>
      <c r="M672" s="3">
        <v>0.104</v>
      </c>
      <c r="N672" s="3">
        <v>0.19400000000000001</v>
      </c>
      <c r="O672" s="3">
        <v>0.68500000000000005</v>
      </c>
      <c r="P672" s="3" t="s">
        <v>1</v>
      </c>
      <c r="Q672" s="3" t="s">
        <v>1</v>
      </c>
    </row>
    <row r="673" spans="1:17" s="3" customFormat="1" x14ac:dyDescent="0.3">
      <c r="A673" s="3">
        <v>927023</v>
      </c>
      <c r="B673" s="3" t="s">
        <v>0</v>
      </c>
      <c r="C673" s="3">
        <v>1</v>
      </c>
      <c r="D673" s="3">
        <v>6.6</v>
      </c>
      <c r="E673" s="3">
        <v>0.05</v>
      </c>
      <c r="F673" s="3">
        <v>0.155</v>
      </c>
      <c r="G673" s="3">
        <v>2</v>
      </c>
      <c r="H673" s="3">
        <v>0</v>
      </c>
      <c r="I673" s="3">
        <v>1.1299999999999999</v>
      </c>
      <c r="J673" s="3">
        <v>0.73399999999999999</v>
      </c>
      <c r="K673" s="3">
        <v>0.26</v>
      </c>
      <c r="L673" s="3">
        <v>0.25600000000000001</v>
      </c>
      <c r="M673" s="3">
        <v>0.104</v>
      </c>
      <c r="N673" s="3">
        <v>0.19400000000000001</v>
      </c>
      <c r="O673" s="3">
        <v>0.68500000000000005</v>
      </c>
      <c r="P673" s="3" t="s">
        <v>1</v>
      </c>
      <c r="Q673" s="3" t="s">
        <v>1</v>
      </c>
    </row>
    <row r="674" spans="1:17" s="3" customFormat="1" x14ac:dyDescent="0.3">
      <c r="A674" s="3">
        <v>927024</v>
      </c>
      <c r="B674" s="3" t="s">
        <v>0</v>
      </c>
      <c r="C674" s="3">
        <v>1</v>
      </c>
      <c r="D674" s="3">
        <v>6.6</v>
      </c>
      <c r="E674" s="3">
        <v>0.05</v>
      </c>
      <c r="F674" s="3">
        <v>0.155</v>
      </c>
      <c r="G674" s="3">
        <v>2</v>
      </c>
      <c r="H674" s="3">
        <v>0</v>
      </c>
      <c r="I674" s="3">
        <v>1.1299999999999999</v>
      </c>
      <c r="J674" s="3">
        <v>0.73399999999999999</v>
      </c>
      <c r="K674" s="3">
        <v>0.26</v>
      </c>
      <c r="L674" s="3">
        <v>0.25600000000000001</v>
      </c>
      <c r="M674" s="3">
        <v>0.104</v>
      </c>
      <c r="N674" s="3">
        <v>0.19400000000000001</v>
      </c>
      <c r="O674" s="3">
        <v>0.68500000000000005</v>
      </c>
      <c r="P674" s="3" t="s">
        <v>1</v>
      </c>
      <c r="Q674" s="3" t="s">
        <v>1</v>
      </c>
    </row>
    <row r="675" spans="1:17" s="3" customFormat="1" x14ac:dyDescent="0.3">
      <c r="A675" s="3">
        <v>926075</v>
      </c>
      <c r="B675" s="3" t="s">
        <v>0</v>
      </c>
      <c r="C675" s="3">
        <v>1</v>
      </c>
      <c r="D675" s="3">
        <v>6.6</v>
      </c>
      <c r="E675" s="3">
        <v>0.05</v>
      </c>
      <c r="F675" s="3">
        <v>0.155</v>
      </c>
      <c r="G675" s="3">
        <v>2</v>
      </c>
      <c r="H675" s="3">
        <v>0</v>
      </c>
      <c r="I675" s="3">
        <v>1.1299999999999999</v>
      </c>
      <c r="J675" s="3">
        <v>0.73399999999999999</v>
      </c>
      <c r="K675" s="3">
        <v>0.26</v>
      </c>
      <c r="L675" s="3">
        <v>0.25600000000000001</v>
      </c>
      <c r="M675" s="3">
        <v>0.104</v>
      </c>
      <c r="N675" s="3">
        <v>0.19400000000000001</v>
      </c>
      <c r="O675" s="3">
        <v>0.68500000000000005</v>
      </c>
      <c r="P675" s="3" t="s">
        <v>1</v>
      </c>
      <c r="Q675" s="3" t="s">
        <v>1</v>
      </c>
    </row>
    <row r="676" spans="1:17" s="3" customFormat="1" x14ac:dyDescent="0.3">
      <c r="A676" s="3">
        <v>926076</v>
      </c>
      <c r="B676" s="3" t="s">
        <v>0</v>
      </c>
      <c r="C676" s="3">
        <v>1</v>
      </c>
      <c r="D676" s="3">
        <v>6.6</v>
      </c>
      <c r="E676" s="3">
        <v>0.05</v>
      </c>
      <c r="F676" s="3">
        <v>0.155</v>
      </c>
      <c r="G676" s="3">
        <v>2</v>
      </c>
      <c r="H676" s="3">
        <v>0</v>
      </c>
      <c r="I676" s="3">
        <v>1.1299999999999999</v>
      </c>
      <c r="J676" s="3">
        <v>0.73399999999999999</v>
      </c>
      <c r="K676" s="3">
        <v>0.26</v>
      </c>
      <c r="L676" s="3">
        <v>0.25600000000000001</v>
      </c>
      <c r="M676" s="3">
        <v>0.104</v>
      </c>
      <c r="N676" s="3">
        <v>0.19400000000000001</v>
      </c>
      <c r="O676" s="3">
        <v>0.68500000000000005</v>
      </c>
      <c r="P676" s="3" t="s">
        <v>1</v>
      </c>
      <c r="Q676" s="3" t="s">
        <v>1</v>
      </c>
    </row>
    <row r="677" spans="1:17" s="3" customFormat="1" x14ac:dyDescent="0.3">
      <c r="A677" s="3">
        <v>937035</v>
      </c>
      <c r="B677" s="3" t="s">
        <v>0</v>
      </c>
      <c r="C677" s="3">
        <v>1</v>
      </c>
      <c r="D677" s="3">
        <v>6.6</v>
      </c>
      <c r="E677" s="3">
        <v>0.05</v>
      </c>
      <c r="F677" s="3">
        <v>0.155</v>
      </c>
      <c r="G677" s="3">
        <v>2</v>
      </c>
      <c r="H677" s="3">
        <v>0</v>
      </c>
      <c r="I677" s="3">
        <v>1.1299999999999999</v>
      </c>
      <c r="J677" s="3">
        <v>0.73399999999999999</v>
      </c>
      <c r="K677" s="3">
        <v>0.26</v>
      </c>
      <c r="L677" s="3">
        <v>0.25600000000000001</v>
      </c>
      <c r="M677" s="3">
        <v>0.104</v>
      </c>
      <c r="N677" s="3">
        <v>0.19400000000000001</v>
      </c>
      <c r="O677" s="3">
        <v>0.68500000000000005</v>
      </c>
      <c r="P677" s="3" t="s">
        <v>1</v>
      </c>
      <c r="Q677" s="3" t="s">
        <v>1</v>
      </c>
    </row>
    <row r="678" spans="1:17" s="3" customFormat="1" x14ac:dyDescent="0.3">
      <c r="A678" s="3">
        <v>959052</v>
      </c>
      <c r="B678" s="3" t="s">
        <v>0</v>
      </c>
      <c r="C678" s="3">
        <v>1</v>
      </c>
      <c r="D678" s="3">
        <v>6.6</v>
      </c>
      <c r="E678" s="3">
        <v>0.05</v>
      </c>
      <c r="F678" s="3">
        <v>0.155</v>
      </c>
      <c r="G678" s="3">
        <v>2</v>
      </c>
      <c r="H678" s="3">
        <v>0</v>
      </c>
      <c r="I678" s="3">
        <v>1.1299999999999999</v>
      </c>
      <c r="J678" s="3">
        <v>0.73399999999999999</v>
      </c>
      <c r="K678" s="3">
        <v>0.26</v>
      </c>
      <c r="L678" s="3">
        <v>0.25600000000000001</v>
      </c>
      <c r="M678" s="3">
        <v>0.104</v>
      </c>
      <c r="N678" s="3">
        <v>0.19400000000000001</v>
      </c>
      <c r="O678" s="3">
        <v>0.68500000000000005</v>
      </c>
      <c r="P678" s="3" t="s">
        <v>1</v>
      </c>
      <c r="Q678" s="3" t="s">
        <v>1</v>
      </c>
    </row>
    <row r="679" spans="1:17" s="3" customFormat="1" x14ac:dyDescent="0.3">
      <c r="A679" s="3">
        <v>987031</v>
      </c>
      <c r="B679" s="3" t="s">
        <v>0</v>
      </c>
      <c r="C679" s="3">
        <v>1</v>
      </c>
      <c r="D679" s="3">
        <v>6.6</v>
      </c>
      <c r="E679" s="3">
        <v>0.05</v>
      </c>
      <c r="F679" s="3">
        <v>0.155</v>
      </c>
      <c r="G679" s="3">
        <v>2</v>
      </c>
      <c r="H679" s="3">
        <v>0</v>
      </c>
      <c r="I679" s="3">
        <v>1.1299999999999999</v>
      </c>
      <c r="J679" s="3">
        <v>0.73399999999999999</v>
      </c>
      <c r="K679" s="3">
        <v>0.26</v>
      </c>
      <c r="L679" s="3">
        <v>0.25600000000000001</v>
      </c>
      <c r="M679" s="3">
        <v>0.104</v>
      </c>
      <c r="N679" s="3">
        <v>0.19400000000000001</v>
      </c>
      <c r="O679" s="3">
        <v>0.68500000000000005</v>
      </c>
      <c r="P679" s="3" t="s">
        <v>1</v>
      </c>
      <c r="Q679" s="3" t="s">
        <v>1</v>
      </c>
    </row>
    <row r="680" spans="1:17" s="3" customFormat="1" x14ac:dyDescent="0.3">
      <c r="A680" s="3">
        <v>987032</v>
      </c>
      <c r="B680" s="3" t="s">
        <v>0</v>
      </c>
      <c r="C680" s="3">
        <v>1</v>
      </c>
      <c r="D680" s="3">
        <v>6.6</v>
      </c>
      <c r="E680" s="3">
        <v>0.05</v>
      </c>
      <c r="F680" s="3">
        <v>0.155</v>
      </c>
      <c r="G680" s="3">
        <v>2</v>
      </c>
      <c r="H680" s="3">
        <v>0</v>
      </c>
      <c r="I680" s="3">
        <v>1.1299999999999999</v>
      </c>
      <c r="J680" s="3">
        <v>0.73399999999999999</v>
      </c>
      <c r="K680" s="3">
        <v>0.26</v>
      </c>
      <c r="L680" s="3">
        <v>0.25600000000000001</v>
      </c>
      <c r="M680" s="3">
        <v>0.104</v>
      </c>
      <c r="N680" s="3">
        <v>0.19400000000000001</v>
      </c>
      <c r="O680" s="3">
        <v>0.68500000000000005</v>
      </c>
      <c r="P680" s="3" t="s">
        <v>1</v>
      </c>
      <c r="Q680" s="3" t="s">
        <v>1</v>
      </c>
    </row>
    <row r="681" spans="1:17" s="3" customFormat="1" x14ac:dyDescent="0.3">
      <c r="A681" s="3">
        <v>987033</v>
      </c>
      <c r="B681" s="3" t="s">
        <v>0</v>
      </c>
      <c r="C681" s="3">
        <v>1</v>
      </c>
      <c r="D681" s="3">
        <v>6.6</v>
      </c>
      <c r="E681" s="3">
        <v>0.05</v>
      </c>
      <c r="F681" s="3">
        <v>0.155</v>
      </c>
      <c r="G681" s="3">
        <v>2</v>
      </c>
      <c r="H681" s="3">
        <v>0</v>
      </c>
      <c r="I681" s="3">
        <v>1.1299999999999999</v>
      </c>
      <c r="J681" s="3">
        <v>0.73399999999999999</v>
      </c>
      <c r="K681" s="3">
        <v>0.26</v>
      </c>
      <c r="L681" s="3">
        <v>0.25600000000000001</v>
      </c>
      <c r="M681" s="3">
        <v>0.104</v>
      </c>
      <c r="N681" s="3">
        <v>0.19400000000000001</v>
      </c>
      <c r="O681" s="3">
        <v>0.68500000000000005</v>
      </c>
      <c r="P681" s="3" t="s">
        <v>1</v>
      </c>
      <c r="Q681" s="3" t="s">
        <v>1</v>
      </c>
    </row>
    <row r="682" spans="1:17" s="3" customFormat="1" x14ac:dyDescent="0.3">
      <c r="A682" s="3">
        <v>918010</v>
      </c>
      <c r="B682" s="3" t="s">
        <v>0</v>
      </c>
      <c r="C682" s="3">
        <v>1</v>
      </c>
      <c r="D682" s="3">
        <v>6.6</v>
      </c>
      <c r="E682" s="3">
        <v>0.05</v>
      </c>
      <c r="F682" s="3">
        <v>0.155</v>
      </c>
      <c r="G682" s="3">
        <v>2</v>
      </c>
      <c r="H682" s="3">
        <v>0</v>
      </c>
      <c r="I682" s="3">
        <v>1.1299999999999999</v>
      </c>
      <c r="J682" s="3">
        <v>0.73399999999999999</v>
      </c>
      <c r="K682" s="3">
        <v>0.26</v>
      </c>
      <c r="L682" s="3">
        <v>0.25600000000000001</v>
      </c>
      <c r="M682" s="3">
        <v>0.104</v>
      </c>
      <c r="N682" s="3">
        <v>0.19400000000000001</v>
      </c>
      <c r="O682" s="3">
        <v>0.68500000000000005</v>
      </c>
      <c r="P682" s="3" t="s">
        <v>1</v>
      </c>
      <c r="Q682" s="3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682"/>
  <sheetViews>
    <sheetView topLeftCell="A34" zoomScale="75" zoomScaleNormal="75" workbookViewId="0">
      <selection activeCell="A17" sqref="A17"/>
    </sheetView>
  </sheetViews>
  <sheetFormatPr defaultRowHeight="14.4" x14ac:dyDescent="0.3"/>
  <sheetData>
    <row r="1" spans="1:29" x14ac:dyDescent="0.3">
      <c r="A1">
        <v>113015</v>
      </c>
      <c r="B1" t="s">
        <v>3</v>
      </c>
      <c r="C1">
        <v>1</v>
      </c>
      <c r="D1">
        <v>0</v>
      </c>
      <c r="E1">
        <v>15</v>
      </c>
      <c r="F1">
        <v>15</v>
      </c>
      <c r="G1">
        <v>5</v>
      </c>
      <c r="H1">
        <v>-0.87</v>
      </c>
      <c r="I1">
        <v>0</v>
      </c>
      <c r="J1">
        <v>1</v>
      </c>
      <c r="K1">
        <v>0</v>
      </c>
      <c r="L1">
        <v>99</v>
      </c>
      <c r="M1">
        <v>-99</v>
      </c>
      <c r="N1">
        <v>0</v>
      </c>
      <c r="O1">
        <v>9.3000000000000007</v>
      </c>
      <c r="P1">
        <v>0</v>
      </c>
      <c r="Q1">
        <v>11.63</v>
      </c>
      <c r="R1">
        <v>0.113</v>
      </c>
      <c r="S1">
        <v>0.124</v>
      </c>
      <c r="T1">
        <v>0</v>
      </c>
      <c r="U1" t="s">
        <v>1</v>
      </c>
      <c r="V1" t="s">
        <v>1</v>
      </c>
    </row>
    <row r="2" spans="1:29" x14ac:dyDescent="0.3">
      <c r="A2">
        <v>113017</v>
      </c>
      <c r="B2" t="s">
        <v>3</v>
      </c>
      <c r="C2">
        <v>1</v>
      </c>
      <c r="D2">
        <v>0</v>
      </c>
      <c r="E2">
        <v>15</v>
      </c>
      <c r="F2">
        <v>15</v>
      </c>
      <c r="G2">
        <v>5</v>
      </c>
      <c r="H2">
        <v>-0.87</v>
      </c>
      <c r="I2">
        <v>0</v>
      </c>
      <c r="J2">
        <v>1</v>
      </c>
      <c r="K2">
        <v>0</v>
      </c>
      <c r="L2">
        <v>99</v>
      </c>
      <c r="M2">
        <v>-99</v>
      </c>
      <c r="N2">
        <v>0</v>
      </c>
      <c r="O2">
        <v>9.3000000000000007</v>
      </c>
      <c r="P2">
        <v>0</v>
      </c>
      <c r="Q2">
        <v>11.63</v>
      </c>
      <c r="R2">
        <v>0.113</v>
      </c>
      <c r="S2">
        <v>0.124</v>
      </c>
      <c r="T2">
        <v>0</v>
      </c>
      <c r="U2" t="s">
        <v>1</v>
      </c>
      <c r="V2" t="s">
        <v>1</v>
      </c>
    </row>
    <row r="3" spans="1:29" x14ac:dyDescent="0.3">
      <c r="A3">
        <v>126047</v>
      </c>
      <c r="B3" t="s">
        <v>3</v>
      </c>
      <c r="C3">
        <v>1</v>
      </c>
      <c r="D3">
        <v>0</v>
      </c>
      <c r="E3">
        <v>15</v>
      </c>
      <c r="F3">
        <v>15</v>
      </c>
      <c r="G3">
        <v>5</v>
      </c>
      <c r="H3">
        <v>-0.87</v>
      </c>
      <c r="I3">
        <v>0</v>
      </c>
      <c r="J3">
        <v>1</v>
      </c>
      <c r="K3">
        <v>0</v>
      </c>
      <c r="L3">
        <v>99</v>
      </c>
      <c r="M3">
        <v>-99</v>
      </c>
      <c r="N3">
        <v>0</v>
      </c>
      <c r="O3">
        <v>9.3000000000000007</v>
      </c>
      <c r="P3">
        <v>0</v>
      </c>
      <c r="Q3">
        <v>11.63</v>
      </c>
      <c r="R3">
        <v>0.113</v>
      </c>
      <c r="S3">
        <v>0.124</v>
      </c>
      <c r="T3">
        <v>0</v>
      </c>
      <c r="U3" t="s">
        <v>1</v>
      </c>
      <c r="V3" t="s">
        <v>1</v>
      </c>
    </row>
    <row r="4" spans="1:29" x14ac:dyDescent="0.3">
      <c r="A4">
        <v>213019</v>
      </c>
      <c r="B4" t="s">
        <v>3</v>
      </c>
      <c r="C4">
        <v>1</v>
      </c>
      <c r="D4">
        <v>0</v>
      </c>
      <c r="E4">
        <v>15</v>
      </c>
      <c r="F4">
        <v>15</v>
      </c>
      <c r="G4">
        <v>5</v>
      </c>
      <c r="H4">
        <v>-0.87</v>
      </c>
      <c r="I4">
        <v>0</v>
      </c>
      <c r="J4">
        <v>1</v>
      </c>
      <c r="K4">
        <v>0</v>
      </c>
      <c r="L4">
        <v>99</v>
      </c>
      <c r="M4">
        <v>-99</v>
      </c>
      <c r="N4">
        <v>0</v>
      </c>
      <c r="O4">
        <v>9.3000000000000007</v>
      </c>
      <c r="P4">
        <v>0</v>
      </c>
      <c r="Q4">
        <v>11.63</v>
      </c>
      <c r="R4">
        <v>0.113</v>
      </c>
      <c r="S4">
        <v>0.124</v>
      </c>
      <c r="T4">
        <v>0</v>
      </c>
      <c r="U4" t="s">
        <v>1</v>
      </c>
      <c r="V4" t="s">
        <v>1</v>
      </c>
    </row>
    <row r="5" spans="1:29" x14ac:dyDescent="0.3">
      <c r="A5">
        <v>213021</v>
      </c>
      <c r="B5" t="s">
        <v>4</v>
      </c>
      <c r="C5">
        <v>1</v>
      </c>
      <c r="D5">
        <v>0</v>
      </c>
      <c r="E5">
        <v>10</v>
      </c>
      <c r="F5">
        <v>-10</v>
      </c>
      <c r="G5">
        <v>1</v>
      </c>
      <c r="H5">
        <v>10</v>
      </c>
      <c r="I5">
        <v>200</v>
      </c>
      <c r="J5">
        <v>1.4999999999999999E-2</v>
      </c>
      <c r="K5">
        <v>5.64</v>
      </c>
      <c r="L5">
        <v>-4.53</v>
      </c>
      <c r="M5">
        <v>0</v>
      </c>
      <c r="N5" t="s">
        <v>1</v>
      </c>
      <c r="O5" t="s">
        <v>1</v>
      </c>
    </row>
    <row r="6" spans="1:29" x14ac:dyDescent="0.3">
      <c r="A6">
        <v>213031</v>
      </c>
      <c r="B6" t="s">
        <v>3</v>
      </c>
      <c r="C6">
        <v>1</v>
      </c>
      <c r="D6">
        <v>0</v>
      </c>
      <c r="E6">
        <v>15</v>
      </c>
      <c r="F6">
        <v>15</v>
      </c>
      <c r="G6">
        <v>5</v>
      </c>
      <c r="H6">
        <v>-0.87</v>
      </c>
      <c r="I6">
        <v>0</v>
      </c>
      <c r="J6">
        <v>1</v>
      </c>
      <c r="K6">
        <v>0</v>
      </c>
      <c r="L6">
        <v>99</v>
      </c>
      <c r="M6">
        <v>-99</v>
      </c>
      <c r="N6">
        <v>0</v>
      </c>
      <c r="O6">
        <v>9.3000000000000007</v>
      </c>
      <c r="P6">
        <v>0</v>
      </c>
      <c r="Q6">
        <v>11.63</v>
      </c>
      <c r="R6">
        <v>0.113</v>
      </c>
      <c r="S6">
        <v>0.124</v>
      </c>
      <c r="T6">
        <v>0</v>
      </c>
      <c r="U6" t="s">
        <v>1</v>
      </c>
      <c r="V6" t="s">
        <v>1</v>
      </c>
    </row>
    <row r="7" spans="1:29" x14ac:dyDescent="0.3">
      <c r="A7">
        <v>213041</v>
      </c>
      <c r="B7" t="s">
        <v>3</v>
      </c>
      <c r="C7">
        <v>1</v>
      </c>
      <c r="D7">
        <v>0</v>
      </c>
      <c r="E7">
        <v>15</v>
      </c>
      <c r="F7">
        <v>15</v>
      </c>
      <c r="G7">
        <v>5</v>
      </c>
      <c r="H7">
        <v>-0.87</v>
      </c>
      <c r="I7">
        <v>0</v>
      </c>
      <c r="J7">
        <v>1</v>
      </c>
      <c r="K7">
        <v>0</v>
      </c>
      <c r="L7">
        <v>99</v>
      </c>
      <c r="M7">
        <v>-99</v>
      </c>
      <c r="N7">
        <v>0</v>
      </c>
      <c r="O7">
        <v>9.3000000000000007</v>
      </c>
      <c r="P7">
        <v>0</v>
      </c>
      <c r="Q7">
        <v>11.63</v>
      </c>
      <c r="R7">
        <v>0.113</v>
      </c>
      <c r="S7">
        <v>0.124</v>
      </c>
      <c r="T7">
        <v>0</v>
      </c>
      <c r="U7" t="s">
        <v>1</v>
      </c>
      <c r="V7" t="s">
        <v>1</v>
      </c>
    </row>
    <row r="8" spans="1:29" x14ac:dyDescent="0.3">
      <c r="A8">
        <v>213051</v>
      </c>
      <c r="B8" t="s">
        <v>3</v>
      </c>
      <c r="C8">
        <v>1</v>
      </c>
      <c r="D8">
        <v>0</v>
      </c>
      <c r="E8">
        <v>15</v>
      </c>
      <c r="F8">
        <v>15</v>
      </c>
      <c r="G8">
        <v>5</v>
      </c>
      <c r="H8">
        <v>-0.87</v>
      </c>
      <c r="I8">
        <v>0</v>
      </c>
      <c r="J8">
        <v>1</v>
      </c>
      <c r="K8">
        <v>0</v>
      </c>
      <c r="L8">
        <v>99</v>
      </c>
      <c r="M8">
        <v>-99</v>
      </c>
      <c r="N8">
        <v>0</v>
      </c>
      <c r="O8">
        <v>9.3000000000000007</v>
      </c>
      <c r="P8">
        <v>0</v>
      </c>
      <c r="Q8">
        <v>11.63</v>
      </c>
      <c r="R8">
        <v>0.113</v>
      </c>
      <c r="S8">
        <v>0.124</v>
      </c>
      <c r="T8">
        <v>0</v>
      </c>
      <c r="U8" t="s">
        <v>1</v>
      </c>
      <c r="V8" t="s">
        <v>1</v>
      </c>
    </row>
    <row r="9" spans="1:29" x14ac:dyDescent="0.3">
      <c r="A9">
        <v>216011</v>
      </c>
      <c r="B9" t="s">
        <v>3</v>
      </c>
      <c r="C9">
        <v>1</v>
      </c>
      <c r="D9">
        <v>0</v>
      </c>
      <c r="E9">
        <v>15</v>
      </c>
      <c r="F9">
        <v>15</v>
      </c>
      <c r="G9">
        <v>5</v>
      </c>
      <c r="H9">
        <v>-0.87</v>
      </c>
      <c r="I9">
        <v>0</v>
      </c>
      <c r="J9">
        <v>1</v>
      </c>
      <c r="K9">
        <v>0</v>
      </c>
      <c r="L9">
        <v>99</v>
      </c>
      <c r="M9">
        <v>-99</v>
      </c>
      <c r="N9">
        <v>0</v>
      </c>
      <c r="O9">
        <v>9.3000000000000007</v>
      </c>
      <c r="P9">
        <v>0</v>
      </c>
      <c r="Q9">
        <v>11.63</v>
      </c>
      <c r="R9">
        <v>0.113</v>
      </c>
      <c r="S9">
        <v>0.124</v>
      </c>
      <c r="T9">
        <v>0</v>
      </c>
      <c r="U9" t="s">
        <v>1</v>
      </c>
      <c r="V9" t="s">
        <v>1</v>
      </c>
    </row>
    <row r="10" spans="1:29" x14ac:dyDescent="0.3">
      <c r="A10">
        <v>821012</v>
      </c>
      <c r="B10" t="s">
        <v>3</v>
      </c>
      <c r="C10">
        <v>1</v>
      </c>
      <c r="D10">
        <v>0</v>
      </c>
      <c r="E10">
        <v>15</v>
      </c>
      <c r="F10">
        <v>15</v>
      </c>
      <c r="G10">
        <v>5</v>
      </c>
      <c r="H10">
        <v>-0.87</v>
      </c>
      <c r="I10">
        <v>0</v>
      </c>
      <c r="J10">
        <v>1</v>
      </c>
      <c r="K10">
        <v>0</v>
      </c>
      <c r="L10">
        <v>99</v>
      </c>
      <c r="M10">
        <v>-99</v>
      </c>
      <c r="N10">
        <v>0</v>
      </c>
      <c r="O10">
        <v>9.3000000000000007</v>
      </c>
      <c r="P10">
        <v>0</v>
      </c>
      <c r="Q10">
        <v>11.63</v>
      </c>
      <c r="R10">
        <v>0.113</v>
      </c>
      <c r="S10">
        <v>0.124</v>
      </c>
      <c r="T10">
        <v>0</v>
      </c>
      <c r="U10" t="s">
        <v>1</v>
      </c>
      <c r="V10" t="s">
        <v>1</v>
      </c>
    </row>
    <row r="11" spans="1:29" x14ac:dyDescent="0.3">
      <c r="A11">
        <v>910011</v>
      </c>
      <c r="B11" t="s">
        <v>3</v>
      </c>
      <c r="C11">
        <v>1</v>
      </c>
      <c r="D11">
        <v>0</v>
      </c>
      <c r="E11">
        <v>10.75</v>
      </c>
      <c r="F11">
        <v>10.75</v>
      </c>
      <c r="G11">
        <v>5</v>
      </c>
      <c r="H11">
        <v>-0.87</v>
      </c>
      <c r="I11">
        <v>0</v>
      </c>
      <c r="J11">
        <v>1</v>
      </c>
      <c r="K11">
        <v>0</v>
      </c>
      <c r="L11">
        <v>99</v>
      </c>
      <c r="M11">
        <v>-99</v>
      </c>
      <c r="N11">
        <v>0</v>
      </c>
      <c r="O11">
        <v>9.3000000000000007</v>
      </c>
      <c r="P11">
        <v>0</v>
      </c>
      <c r="Q11">
        <v>11.63</v>
      </c>
      <c r="R11">
        <v>0.113</v>
      </c>
      <c r="S11">
        <v>0.124</v>
      </c>
      <c r="T11">
        <v>0</v>
      </c>
      <c r="U11" t="s">
        <v>1</v>
      </c>
      <c r="V11" t="s">
        <v>1</v>
      </c>
    </row>
    <row r="12" spans="1:29" x14ac:dyDescent="0.3">
      <c r="A12">
        <v>912011</v>
      </c>
      <c r="B12" t="s">
        <v>3</v>
      </c>
      <c r="C12">
        <v>1</v>
      </c>
      <c r="D12">
        <v>0</v>
      </c>
      <c r="E12">
        <v>15</v>
      </c>
      <c r="F12">
        <v>15</v>
      </c>
      <c r="G12">
        <v>5</v>
      </c>
      <c r="H12">
        <v>-0.87</v>
      </c>
      <c r="I12">
        <v>0</v>
      </c>
      <c r="J12">
        <v>1</v>
      </c>
      <c r="K12">
        <v>0</v>
      </c>
      <c r="L12">
        <v>99</v>
      </c>
      <c r="M12">
        <v>-99</v>
      </c>
      <c r="N12">
        <v>0</v>
      </c>
      <c r="O12">
        <v>9.3000000000000007</v>
      </c>
      <c r="P12">
        <v>0</v>
      </c>
      <c r="Q12">
        <v>11.63</v>
      </c>
      <c r="R12">
        <v>0.113</v>
      </c>
      <c r="S12">
        <v>0.124</v>
      </c>
      <c r="T12">
        <v>0</v>
      </c>
      <c r="U12" t="s">
        <v>1</v>
      </c>
      <c r="V12" t="s">
        <v>1</v>
      </c>
    </row>
    <row r="13" spans="1:29" x14ac:dyDescent="0.3">
      <c r="A13">
        <v>912012</v>
      </c>
      <c r="B13" t="s">
        <v>3</v>
      </c>
      <c r="C13">
        <v>1</v>
      </c>
      <c r="D13">
        <v>0</v>
      </c>
      <c r="E13">
        <v>15</v>
      </c>
      <c r="F13">
        <v>15</v>
      </c>
      <c r="G13">
        <v>5</v>
      </c>
      <c r="H13">
        <v>-0.87</v>
      </c>
      <c r="I13">
        <v>0</v>
      </c>
      <c r="J13">
        <v>1</v>
      </c>
      <c r="K13">
        <v>0</v>
      </c>
      <c r="L13">
        <v>99</v>
      </c>
      <c r="M13">
        <v>-99</v>
      </c>
      <c r="N13">
        <v>0</v>
      </c>
      <c r="O13">
        <v>9.3000000000000007</v>
      </c>
      <c r="P13">
        <v>0</v>
      </c>
      <c r="Q13">
        <v>11.63</v>
      </c>
      <c r="R13">
        <v>0.113</v>
      </c>
      <c r="S13">
        <v>0.124</v>
      </c>
      <c r="T13">
        <v>0</v>
      </c>
      <c r="U13" t="s">
        <v>1</v>
      </c>
      <c r="V13" t="s">
        <v>1</v>
      </c>
    </row>
    <row r="14" spans="1:29" s="2" customFormat="1" x14ac:dyDescent="0.3">
      <c r="A14" s="2">
        <v>913011</v>
      </c>
      <c r="B14" t="s">
        <v>3</v>
      </c>
      <c r="C14">
        <v>1</v>
      </c>
      <c r="D14">
        <v>0</v>
      </c>
      <c r="E14">
        <v>10.75</v>
      </c>
      <c r="F14">
        <v>10.75</v>
      </c>
      <c r="G14">
        <v>5</v>
      </c>
      <c r="H14">
        <v>-0.87</v>
      </c>
      <c r="I14">
        <v>0</v>
      </c>
      <c r="J14">
        <v>1</v>
      </c>
      <c r="K14">
        <v>0</v>
      </c>
      <c r="L14">
        <v>99</v>
      </c>
      <c r="M14">
        <v>-99</v>
      </c>
      <c r="N14">
        <v>0</v>
      </c>
      <c r="O14">
        <v>9.3000000000000007</v>
      </c>
      <c r="P14">
        <v>0</v>
      </c>
      <c r="Q14">
        <v>11.63</v>
      </c>
      <c r="R14">
        <v>0.113</v>
      </c>
      <c r="S14">
        <v>0.124</v>
      </c>
      <c r="T14">
        <v>0</v>
      </c>
      <c r="U14" t="s">
        <v>1</v>
      </c>
      <c r="V14" t="s">
        <v>1</v>
      </c>
      <c r="W14"/>
      <c r="X14"/>
      <c r="Y14"/>
      <c r="Z14"/>
      <c r="AA14"/>
      <c r="AB14"/>
      <c r="AC14"/>
    </row>
    <row r="15" spans="1:29" x14ac:dyDescent="0.3">
      <c r="A15">
        <v>913031</v>
      </c>
      <c r="B15" t="s">
        <v>3</v>
      </c>
      <c r="C15">
        <v>1</v>
      </c>
      <c r="D15">
        <v>0</v>
      </c>
      <c r="E15">
        <v>10.75</v>
      </c>
      <c r="F15">
        <v>10.75</v>
      </c>
      <c r="G15">
        <v>5</v>
      </c>
      <c r="H15">
        <v>-0.87</v>
      </c>
      <c r="I15">
        <v>0</v>
      </c>
      <c r="J15">
        <v>1</v>
      </c>
      <c r="K15">
        <v>0</v>
      </c>
      <c r="L15">
        <v>99</v>
      </c>
      <c r="M15">
        <v>-99</v>
      </c>
      <c r="N15">
        <v>0</v>
      </c>
      <c r="O15">
        <v>9.3000000000000007</v>
      </c>
      <c r="P15">
        <v>0</v>
      </c>
      <c r="Q15">
        <v>11.63</v>
      </c>
      <c r="R15">
        <v>0.113</v>
      </c>
      <c r="S15">
        <v>0.124</v>
      </c>
      <c r="T15">
        <v>0</v>
      </c>
      <c r="U15" t="s">
        <v>1</v>
      </c>
      <c r="V15" t="s">
        <v>1</v>
      </c>
    </row>
    <row r="16" spans="1:29" x14ac:dyDescent="0.3">
      <c r="A16">
        <v>913041</v>
      </c>
      <c r="B16" t="s">
        <v>3</v>
      </c>
      <c r="C16">
        <v>1</v>
      </c>
      <c r="D16">
        <v>0</v>
      </c>
      <c r="E16">
        <v>10.75</v>
      </c>
      <c r="F16">
        <v>10.75</v>
      </c>
      <c r="G16">
        <v>5</v>
      </c>
      <c r="H16">
        <v>-0.87</v>
      </c>
      <c r="I16">
        <v>0</v>
      </c>
      <c r="J16">
        <v>1</v>
      </c>
      <c r="K16">
        <v>0</v>
      </c>
      <c r="L16">
        <v>99</v>
      </c>
      <c r="M16">
        <v>-99</v>
      </c>
      <c r="N16">
        <v>0</v>
      </c>
      <c r="O16">
        <v>9.3000000000000007</v>
      </c>
      <c r="P16">
        <v>0</v>
      </c>
      <c r="Q16">
        <v>11.63</v>
      </c>
      <c r="R16">
        <v>0.113</v>
      </c>
      <c r="S16">
        <v>0.124</v>
      </c>
      <c r="T16">
        <v>0</v>
      </c>
      <c r="U16" t="s">
        <v>1</v>
      </c>
      <c r="V16" t="s">
        <v>1</v>
      </c>
    </row>
    <row r="17" spans="1:29" x14ac:dyDescent="0.3">
      <c r="A17">
        <v>913051</v>
      </c>
      <c r="B17" t="s">
        <v>3</v>
      </c>
      <c r="C17">
        <v>1</v>
      </c>
      <c r="D17">
        <v>0</v>
      </c>
      <c r="E17">
        <v>10.75</v>
      </c>
      <c r="F17">
        <v>10.75</v>
      </c>
      <c r="G17">
        <v>5</v>
      </c>
      <c r="H17">
        <v>-0.87</v>
      </c>
      <c r="I17">
        <v>0</v>
      </c>
      <c r="J17">
        <v>1</v>
      </c>
      <c r="K17">
        <v>0</v>
      </c>
      <c r="L17">
        <v>99</v>
      </c>
      <c r="M17">
        <v>-99</v>
      </c>
      <c r="N17">
        <v>0</v>
      </c>
      <c r="O17">
        <v>9.3000000000000007</v>
      </c>
      <c r="P17">
        <v>0</v>
      </c>
      <c r="Q17">
        <v>11.63</v>
      </c>
      <c r="R17">
        <v>0.113</v>
      </c>
      <c r="S17">
        <v>0.124</v>
      </c>
      <c r="T17">
        <v>0</v>
      </c>
      <c r="U17" t="s">
        <v>1</v>
      </c>
      <c r="V17" t="s">
        <v>1</v>
      </c>
    </row>
    <row r="18" spans="1:29" x14ac:dyDescent="0.3">
      <c r="A18">
        <v>913061</v>
      </c>
      <c r="B18" t="s">
        <v>3</v>
      </c>
      <c r="C18">
        <v>1</v>
      </c>
      <c r="D18">
        <v>0</v>
      </c>
      <c r="E18">
        <v>10.75</v>
      </c>
      <c r="F18">
        <v>10.75</v>
      </c>
      <c r="G18">
        <v>5</v>
      </c>
      <c r="H18">
        <v>-0.87</v>
      </c>
      <c r="I18">
        <v>0</v>
      </c>
      <c r="J18">
        <v>1</v>
      </c>
      <c r="K18">
        <v>0</v>
      </c>
      <c r="L18">
        <v>99</v>
      </c>
      <c r="M18">
        <v>-99</v>
      </c>
      <c r="N18">
        <v>0</v>
      </c>
      <c r="O18">
        <v>9.3000000000000007</v>
      </c>
      <c r="P18">
        <v>0</v>
      </c>
      <c r="Q18">
        <v>11.63</v>
      </c>
      <c r="R18">
        <v>0.113</v>
      </c>
      <c r="S18">
        <v>0.124</v>
      </c>
      <c r="T18">
        <v>0</v>
      </c>
      <c r="U18" t="s">
        <v>1</v>
      </c>
      <c r="V18" t="s">
        <v>1</v>
      </c>
    </row>
    <row r="19" spans="1:29" x14ac:dyDescent="0.3">
      <c r="A19">
        <v>914011</v>
      </c>
      <c r="B19" t="s">
        <v>4</v>
      </c>
      <c r="C19">
        <v>1</v>
      </c>
      <c r="D19">
        <v>0</v>
      </c>
      <c r="E19">
        <v>10</v>
      </c>
      <c r="F19">
        <v>-10</v>
      </c>
      <c r="G19">
        <v>1</v>
      </c>
      <c r="H19">
        <v>10</v>
      </c>
      <c r="I19">
        <v>200</v>
      </c>
      <c r="J19">
        <v>1.4999999999999999E-2</v>
      </c>
      <c r="K19">
        <v>5.64</v>
      </c>
      <c r="L19">
        <v>-4.53</v>
      </c>
      <c r="M19">
        <v>0</v>
      </c>
      <c r="N19" t="s">
        <v>1</v>
      </c>
      <c r="O19" t="s">
        <v>1</v>
      </c>
    </row>
    <row r="20" spans="1:29" x14ac:dyDescent="0.3">
      <c r="A20">
        <v>914012</v>
      </c>
      <c r="B20" t="s">
        <v>4</v>
      </c>
      <c r="C20">
        <v>1</v>
      </c>
      <c r="D20">
        <v>0</v>
      </c>
      <c r="E20">
        <v>10</v>
      </c>
      <c r="F20">
        <v>-10</v>
      </c>
      <c r="G20">
        <v>1</v>
      </c>
      <c r="H20">
        <v>10</v>
      </c>
      <c r="I20">
        <v>200</v>
      </c>
      <c r="J20">
        <v>1.4999999999999999E-2</v>
      </c>
      <c r="K20">
        <v>5.64</v>
      </c>
      <c r="L20">
        <v>-4.53</v>
      </c>
      <c r="M20">
        <v>0</v>
      </c>
      <c r="N20" t="s">
        <v>1</v>
      </c>
      <c r="O20" t="s">
        <v>1</v>
      </c>
    </row>
    <row r="21" spans="1:29" x14ac:dyDescent="0.3">
      <c r="A21">
        <v>914013</v>
      </c>
      <c r="B21" t="s">
        <v>4</v>
      </c>
      <c r="C21">
        <v>1</v>
      </c>
      <c r="D21">
        <v>0</v>
      </c>
      <c r="E21">
        <v>10</v>
      </c>
      <c r="F21">
        <v>-10</v>
      </c>
      <c r="G21">
        <v>1</v>
      </c>
      <c r="H21">
        <v>10</v>
      </c>
      <c r="I21">
        <v>200</v>
      </c>
      <c r="J21">
        <v>1.4999999999999999E-2</v>
      </c>
      <c r="K21">
        <v>5.64</v>
      </c>
      <c r="L21">
        <v>-4.53</v>
      </c>
      <c r="M21">
        <v>0</v>
      </c>
      <c r="N21" t="s">
        <v>1</v>
      </c>
      <c r="O21" t="s">
        <v>1</v>
      </c>
    </row>
    <row r="22" spans="1:29" x14ac:dyDescent="0.3">
      <c r="A22">
        <v>915001</v>
      </c>
      <c r="B22" t="s">
        <v>3</v>
      </c>
      <c r="C22">
        <v>1</v>
      </c>
      <c r="D22">
        <v>0</v>
      </c>
      <c r="E22">
        <v>10.75</v>
      </c>
      <c r="F22">
        <v>10.75</v>
      </c>
      <c r="G22">
        <v>5</v>
      </c>
      <c r="H22">
        <v>-0.87</v>
      </c>
      <c r="I22">
        <v>0</v>
      </c>
      <c r="J22">
        <v>1</v>
      </c>
      <c r="K22">
        <v>0</v>
      </c>
      <c r="L22">
        <v>99</v>
      </c>
      <c r="M22">
        <v>-99</v>
      </c>
      <c r="N22">
        <v>0</v>
      </c>
      <c r="O22">
        <v>9.3000000000000007</v>
      </c>
      <c r="P22">
        <v>0</v>
      </c>
      <c r="Q22">
        <v>11.63</v>
      </c>
      <c r="R22">
        <v>0.113</v>
      </c>
      <c r="S22">
        <v>0.124</v>
      </c>
      <c r="T22">
        <v>0</v>
      </c>
      <c r="U22" t="s">
        <v>1</v>
      </c>
      <c r="V22" t="s">
        <v>1</v>
      </c>
    </row>
    <row r="23" spans="1:29" x14ac:dyDescent="0.3">
      <c r="A23">
        <v>915002</v>
      </c>
      <c r="B23" t="s">
        <v>3</v>
      </c>
      <c r="C23">
        <v>1</v>
      </c>
      <c r="D23">
        <v>0</v>
      </c>
      <c r="E23">
        <v>10.75</v>
      </c>
      <c r="F23">
        <v>10.75</v>
      </c>
      <c r="G23">
        <v>5</v>
      </c>
      <c r="H23">
        <v>-0.87</v>
      </c>
      <c r="I23">
        <v>0</v>
      </c>
      <c r="J23">
        <v>1</v>
      </c>
      <c r="K23">
        <v>0</v>
      </c>
      <c r="L23">
        <v>99</v>
      </c>
      <c r="M23">
        <v>-99</v>
      </c>
      <c r="N23">
        <v>0</v>
      </c>
      <c r="O23">
        <v>9.3000000000000007</v>
      </c>
      <c r="P23">
        <v>0</v>
      </c>
      <c r="Q23">
        <v>11.63</v>
      </c>
      <c r="R23">
        <v>0.113</v>
      </c>
      <c r="S23">
        <v>0.124</v>
      </c>
      <c r="T23">
        <v>0</v>
      </c>
      <c r="U23" t="s">
        <v>1</v>
      </c>
      <c r="V23" t="s">
        <v>1</v>
      </c>
    </row>
    <row r="24" spans="1:29" x14ac:dyDescent="0.3">
      <c r="A24">
        <v>915007</v>
      </c>
      <c r="B24" t="s">
        <v>3</v>
      </c>
      <c r="C24">
        <v>1</v>
      </c>
      <c r="D24">
        <v>0</v>
      </c>
      <c r="E24">
        <v>10.75</v>
      </c>
      <c r="F24">
        <v>10.75</v>
      </c>
      <c r="G24">
        <v>5</v>
      </c>
      <c r="H24">
        <v>-0.87</v>
      </c>
      <c r="I24">
        <v>0</v>
      </c>
      <c r="J24">
        <v>1</v>
      </c>
      <c r="K24">
        <v>0</v>
      </c>
      <c r="L24">
        <v>99</v>
      </c>
      <c r="M24">
        <v>-99</v>
      </c>
      <c r="N24">
        <v>0</v>
      </c>
      <c r="O24">
        <v>9.3000000000000007</v>
      </c>
      <c r="P24">
        <v>0</v>
      </c>
      <c r="Q24">
        <v>11.63</v>
      </c>
      <c r="R24">
        <v>0.113</v>
      </c>
      <c r="S24">
        <v>0.124</v>
      </c>
      <c r="T24">
        <v>0</v>
      </c>
      <c r="U24" t="s">
        <v>1</v>
      </c>
      <c r="V24" t="s">
        <v>1</v>
      </c>
    </row>
    <row r="25" spans="1:29" s="2" customFormat="1" x14ac:dyDescent="0.3">
      <c r="A25" s="2">
        <v>915109</v>
      </c>
      <c r="B25" t="s">
        <v>4</v>
      </c>
      <c r="C25">
        <v>1</v>
      </c>
      <c r="D25">
        <v>0</v>
      </c>
      <c r="E25">
        <v>0.2</v>
      </c>
      <c r="F25">
        <v>-0.19900000000000001</v>
      </c>
      <c r="G25">
        <v>0</v>
      </c>
      <c r="H25">
        <v>5</v>
      </c>
      <c r="I25">
        <v>250</v>
      </c>
      <c r="J25">
        <v>0.05</v>
      </c>
      <c r="K25">
        <v>5.64</v>
      </c>
      <c r="L25">
        <v>0</v>
      </c>
      <c r="M25">
        <v>0</v>
      </c>
      <c r="N25" t="s">
        <v>1</v>
      </c>
      <c r="O25" t="s">
        <v>1</v>
      </c>
      <c r="P25"/>
      <c r="Q25"/>
      <c r="R25"/>
      <c r="S25"/>
      <c r="T25"/>
      <c r="U25"/>
      <c r="V25"/>
      <c r="W25"/>
      <c r="X25"/>
      <c r="Y25"/>
      <c r="Z25"/>
      <c r="AA25"/>
      <c r="AB25"/>
      <c r="AC25"/>
    </row>
    <row r="26" spans="1:29" s="2" customFormat="1" x14ac:dyDescent="0.3">
      <c r="A26" s="2">
        <v>915208</v>
      </c>
      <c r="B26" t="s">
        <v>4</v>
      </c>
      <c r="C26">
        <v>1</v>
      </c>
      <c r="D26">
        <v>0</v>
      </c>
      <c r="E26">
        <v>0.2</v>
      </c>
      <c r="F26">
        <v>-0.19900000000000001</v>
      </c>
      <c r="G26">
        <v>0</v>
      </c>
      <c r="H26">
        <v>5</v>
      </c>
      <c r="I26">
        <v>250</v>
      </c>
      <c r="J26">
        <v>0.05</v>
      </c>
      <c r="K26">
        <v>5.64</v>
      </c>
      <c r="L26">
        <v>0</v>
      </c>
      <c r="M26">
        <v>0</v>
      </c>
      <c r="N26" t="s">
        <v>1</v>
      </c>
      <c r="O26" t="s">
        <v>1</v>
      </c>
      <c r="P26"/>
      <c r="Q26"/>
      <c r="R26"/>
      <c r="S26"/>
      <c r="T26"/>
      <c r="U26"/>
      <c r="V26"/>
      <c r="W26"/>
      <c r="X26"/>
      <c r="Y26"/>
      <c r="Z26"/>
      <c r="AA26"/>
      <c r="AB26"/>
      <c r="AC26"/>
    </row>
    <row r="27" spans="1:29" s="2" customFormat="1" x14ac:dyDescent="0.3">
      <c r="A27" s="2">
        <v>915209</v>
      </c>
      <c r="B27" t="s">
        <v>4</v>
      </c>
      <c r="C27">
        <v>1</v>
      </c>
      <c r="D27">
        <v>0</v>
      </c>
      <c r="E27">
        <v>0.2</v>
      </c>
      <c r="F27">
        <v>-0.19900000000000001</v>
      </c>
      <c r="G27">
        <v>0</v>
      </c>
      <c r="H27">
        <v>5</v>
      </c>
      <c r="I27">
        <v>250</v>
      </c>
      <c r="J27">
        <v>0.05</v>
      </c>
      <c r="K27">
        <v>5.64</v>
      </c>
      <c r="L27">
        <v>0</v>
      </c>
      <c r="M27">
        <v>0</v>
      </c>
      <c r="N27" t="s">
        <v>1</v>
      </c>
      <c r="O27" t="s">
        <v>1</v>
      </c>
      <c r="P27"/>
      <c r="Q27"/>
      <c r="R27"/>
      <c r="S27"/>
      <c r="T27"/>
      <c r="U27"/>
      <c r="V27"/>
      <c r="W27"/>
      <c r="X27"/>
      <c r="Y27"/>
      <c r="Z27"/>
      <c r="AA27"/>
      <c r="AB27"/>
      <c r="AC27"/>
    </row>
    <row r="28" spans="1:29" s="2" customFormat="1" x14ac:dyDescent="0.3">
      <c r="A28" s="2">
        <v>915211</v>
      </c>
      <c r="B28" t="s">
        <v>4</v>
      </c>
      <c r="C28">
        <v>1</v>
      </c>
      <c r="D28">
        <v>0</v>
      </c>
      <c r="E28">
        <v>0.2</v>
      </c>
      <c r="F28">
        <v>-0.19900000000000001</v>
      </c>
      <c r="G28">
        <v>0</v>
      </c>
      <c r="H28">
        <v>5</v>
      </c>
      <c r="I28">
        <v>250</v>
      </c>
      <c r="J28">
        <v>0.05</v>
      </c>
      <c r="K28">
        <v>5.64</v>
      </c>
      <c r="L28">
        <v>0</v>
      </c>
      <c r="M28">
        <v>0</v>
      </c>
      <c r="N28" t="s">
        <v>1</v>
      </c>
      <c r="O28" t="s">
        <v>1</v>
      </c>
      <c r="P28"/>
      <c r="Q28"/>
      <c r="R28"/>
      <c r="S28"/>
      <c r="T28"/>
      <c r="U28"/>
      <c r="V28"/>
      <c r="W28"/>
      <c r="X28"/>
      <c r="Y28"/>
      <c r="Z28"/>
      <c r="AA28"/>
      <c r="AB28"/>
      <c r="AC28"/>
    </row>
    <row r="29" spans="1:29" s="2" customFormat="1" x14ac:dyDescent="0.3">
      <c r="A29" s="2">
        <v>915212</v>
      </c>
      <c r="B29" t="s">
        <v>4</v>
      </c>
      <c r="C29">
        <v>1</v>
      </c>
      <c r="D29">
        <v>0</v>
      </c>
      <c r="E29">
        <v>0.2</v>
      </c>
      <c r="F29">
        <v>-0.19900000000000001</v>
      </c>
      <c r="G29">
        <v>0</v>
      </c>
      <c r="H29">
        <v>5</v>
      </c>
      <c r="I29">
        <v>250</v>
      </c>
      <c r="J29">
        <v>0.05</v>
      </c>
      <c r="K29">
        <v>5.64</v>
      </c>
      <c r="L29">
        <v>0</v>
      </c>
      <c r="M29">
        <v>0</v>
      </c>
      <c r="N29" t="s">
        <v>1</v>
      </c>
      <c r="O29" t="s">
        <v>1</v>
      </c>
      <c r="P29"/>
      <c r="Q29"/>
      <c r="R29"/>
      <c r="S29"/>
      <c r="T29"/>
      <c r="U29"/>
      <c r="V29"/>
      <c r="W29"/>
      <c r="X29"/>
      <c r="Y29"/>
      <c r="Z29"/>
      <c r="AA29"/>
      <c r="AB29"/>
      <c r="AC29"/>
    </row>
    <row r="30" spans="1:29" s="2" customFormat="1" x14ac:dyDescent="0.3">
      <c r="A30" s="2">
        <v>915213</v>
      </c>
      <c r="B30" t="s">
        <v>4</v>
      </c>
      <c r="C30">
        <v>1</v>
      </c>
      <c r="D30">
        <v>0</v>
      </c>
      <c r="E30">
        <v>0.2</v>
      </c>
      <c r="F30">
        <v>-0.19900000000000001</v>
      </c>
      <c r="G30">
        <v>0</v>
      </c>
      <c r="H30">
        <v>5</v>
      </c>
      <c r="I30">
        <v>250</v>
      </c>
      <c r="J30">
        <v>0.05</v>
      </c>
      <c r="K30">
        <v>5.64</v>
      </c>
      <c r="L30">
        <v>0</v>
      </c>
      <c r="M30">
        <v>0</v>
      </c>
      <c r="N30" t="s">
        <v>1</v>
      </c>
      <c r="O30" t="s">
        <v>1</v>
      </c>
      <c r="P30"/>
      <c r="Q30"/>
      <c r="R30"/>
      <c r="S30"/>
      <c r="T30"/>
      <c r="U30"/>
      <c r="V30"/>
      <c r="W30"/>
      <c r="X30"/>
      <c r="Y30"/>
      <c r="Z30"/>
      <c r="AA30"/>
      <c r="AB30"/>
      <c r="AC30"/>
    </row>
    <row r="31" spans="1:29" s="2" customFormat="1" x14ac:dyDescent="0.3">
      <c r="A31" s="2">
        <v>915214</v>
      </c>
      <c r="B31" t="s">
        <v>4</v>
      </c>
      <c r="C31">
        <v>1</v>
      </c>
      <c r="D31">
        <v>0</v>
      </c>
      <c r="E31">
        <v>0.2</v>
      </c>
      <c r="F31">
        <v>-0.19900000000000001</v>
      </c>
      <c r="G31">
        <v>0</v>
      </c>
      <c r="H31">
        <v>5</v>
      </c>
      <c r="I31">
        <v>250</v>
      </c>
      <c r="J31">
        <v>0.05</v>
      </c>
      <c r="K31">
        <v>5.64</v>
      </c>
      <c r="L31">
        <v>0</v>
      </c>
      <c r="M31">
        <v>0</v>
      </c>
      <c r="N31" t="s">
        <v>1</v>
      </c>
      <c r="O31" t="s">
        <v>1</v>
      </c>
      <c r="P31"/>
      <c r="Q31"/>
      <c r="R31"/>
      <c r="S31"/>
      <c r="T31"/>
      <c r="U31"/>
      <c r="V31"/>
      <c r="W31"/>
      <c r="X31"/>
      <c r="Y31"/>
      <c r="Z31"/>
      <c r="AA31"/>
      <c r="AB31"/>
      <c r="AC31"/>
    </row>
    <row r="32" spans="1:29" s="2" customFormat="1" x14ac:dyDescent="0.3">
      <c r="A32" s="2">
        <v>915237</v>
      </c>
      <c r="B32" t="s">
        <v>4</v>
      </c>
      <c r="C32">
        <v>1</v>
      </c>
      <c r="D32">
        <v>0</v>
      </c>
      <c r="E32">
        <v>0.2</v>
      </c>
      <c r="F32">
        <v>-0.19900000000000001</v>
      </c>
      <c r="G32">
        <v>0</v>
      </c>
      <c r="H32">
        <v>5</v>
      </c>
      <c r="I32">
        <v>250</v>
      </c>
      <c r="J32">
        <v>0.05</v>
      </c>
      <c r="K32">
        <v>5.64</v>
      </c>
      <c r="L32">
        <v>0</v>
      </c>
      <c r="M32">
        <v>0</v>
      </c>
      <c r="N32" t="s">
        <v>1</v>
      </c>
      <c r="O32" t="s">
        <v>1</v>
      </c>
      <c r="P32"/>
      <c r="Q32"/>
      <c r="R32"/>
      <c r="S32"/>
      <c r="T32"/>
      <c r="U32"/>
      <c r="V32"/>
      <c r="W32"/>
      <c r="X32"/>
      <c r="Y32"/>
      <c r="Z32"/>
      <c r="AA32"/>
      <c r="AB32"/>
      <c r="AC32"/>
    </row>
    <row r="33" spans="1:29" s="2" customFormat="1" x14ac:dyDescent="0.3">
      <c r="A33" s="2">
        <v>915238</v>
      </c>
      <c r="B33" t="s">
        <v>4</v>
      </c>
      <c r="C33">
        <v>1</v>
      </c>
      <c r="D33">
        <v>0</v>
      </c>
      <c r="E33">
        <v>0.2</v>
      </c>
      <c r="F33">
        <v>-0.19900000000000001</v>
      </c>
      <c r="G33">
        <v>0</v>
      </c>
      <c r="H33">
        <v>5</v>
      </c>
      <c r="I33">
        <v>250</v>
      </c>
      <c r="J33">
        <v>0.05</v>
      </c>
      <c r="K33">
        <v>5.64</v>
      </c>
      <c r="L33">
        <v>0</v>
      </c>
      <c r="M33">
        <v>0</v>
      </c>
      <c r="N33" t="s">
        <v>1</v>
      </c>
      <c r="O33" t="s">
        <v>1</v>
      </c>
      <c r="P33"/>
      <c r="Q33"/>
      <c r="R33"/>
      <c r="S33"/>
      <c r="T33"/>
      <c r="U33"/>
      <c r="V33"/>
      <c r="W33"/>
      <c r="X33"/>
      <c r="Y33"/>
      <c r="Z33"/>
      <c r="AA33"/>
      <c r="AB33"/>
      <c r="AC33"/>
    </row>
    <row r="34" spans="1:29" s="2" customFormat="1" x14ac:dyDescent="0.3">
      <c r="A34" s="2">
        <v>915239</v>
      </c>
      <c r="B34" t="s">
        <v>4</v>
      </c>
      <c r="C34">
        <v>1</v>
      </c>
      <c r="D34">
        <v>0</v>
      </c>
      <c r="E34">
        <v>0.2</v>
      </c>
      <c r="F34">
        <v>-0.19900000000000001</v>
      </c>
      <c r="G34">
        <v>0</v>
      </c>
      <c r="H34">
        <v>5</v>
      </c>
      <c r="I34">
        <v>250</v>
      </c>
      <c r="J34">
        <v>0.05</v>
      </c>
      <c r="K34">
        <v>5.64</v>
      </c>
      <c r="L34">
        <v>0</v>
      </c>
      <c r="M34">
        <v>0</v>
      </c>
      <c r="N34" t="s">
        <v>1</v>
      </c>
      <c r="O34" t="s">
        <v>1</v>
      </c>
      <c r="P34"/>
      <c r="Q34"/>
      <c r="R34"/>
      <c r="S34"/>
      <c r="T34"/>
      <c r="U34"/>
      <c r="V34"/>
      <c r="W34"/>
      <c r="X34"/>
      <c r="Y34"/>
      <c r="Z34"/>
      <c r="AA34"/>
      <c r="AB34"/>
      <c r="AC34"/>
    </row>
    <row r="35" spans="1:29" s="2" customFormat="1" x14ac:dyDescent="0.3">
      <c r="A35" s="2">
        <v>916011</v>
      </c>
      <c r="B35" t="s">
        <v>3</v>
      </c>
      <c r="C35">
        <v>1</v>
      </c>
      <c r="D35">
        <v>0</v>
      </c>
      <c r="E35">
        <v>10.75</v>
      </c>
      <c r="F35">
        <v>10.75</v>
      </c>
      <c r="G35">
        <v>5</v>
      </c>
      <c r="H35">
        <v>-0.87</v>
      </c>
      <c r="I35">
        <v>0</v>
      </c>
      <c r="J35">
        <v>1</v>
      </c>
      <c r="K35">
        <v>0</v>
      </c>
      <c r="L35">
        <v>99</v>
      </c>
      <c r="M35">
        <v>-99</v>
      </c>
      <c r="N35">
        <v>0</v>
      </c>
      <c r="O35">
        <v>9.3000000000000007</v>
      </c>
      <c r="P35">
        <v>0</v>
      </c>
      <c r="Q35">
        <v>11.63</v>
      </c>
      <c r="R35">
        <v>0.113</v>
      </c>
      <c r="S35">
        <v>0.124</v>
      </c>
      <c r="T35">
        <v>0</v>
      </c>
      <c r="U35" t="s">
        <v>1</v>
      </c>
      <c r="V35" t="s">
        <v>1</v>
      </c>
      <c r="W35"/>
      <c r="X35"/>
      <c r="Y35"/>
      <c r="Z35"/>
      <c r="AA35"/>
      <c r="AB35"/>
      <c r="AC35"/>
    </row>
    <row r="36" spans="1:29" s="2" customFormat="1" x14ac:dyDescent="0.3">
      <c r="A36" s="2">
        <v>916012</v>
      </c>
      <c r="B36" t="s">
        <v>3</v>
      </c>
      <c r="C36">
        <v>1</v>
      </c>
      <c r="D36">
        <v>0</v>
      </c>
      <c r="E36">
        <v>10.75</v>
      </c>
      <c r="F36">
        <v>10.75</v>
      </c>
      <c r="G36">
        <v>5</v>
      </c>
      <c r="H36">
        <v>-0.87</v>
      </c>
      <c r="I36">
        <v>0</v>
      </c>
      <c r="J36">
        <v>1</v>
      </c>
      <c r="K36">
        <v>0</v>
      </c>
      <c r="L36">
        <v>99</v>
      </c>
      <c r="M36">
        <v>-99</v>
      </c>
      <c r="N36">
        <v>0</v>
      </c>
      <c r="O36">
        <v>9.3000000000000007</v>
      </c>
      <c r="P36">
        <v>0</v>
      </c>
      <c r="Q36">
        <v>11.63</v>
      </c>
      <c r="R36">
        <v>0.113</v>
      </c>
      <c r="S36">
        <v>0.124</v>
      </c>
      <c r="T36">
        <v>0</v>
      </c>
      <c r="U36" t="s">
        <v>1</v>
      </c>
      <c r="V36" t="s">
        <v>1</v>
      </c>
      <c r="W36"/>
      <c r="X36"/>
      <c r="Y36"/>
      <c r="Z36"/>
      <c r="AA36"/>
      <c r="AB36"/>
      <c r="AC36"/>
    </row>
    <row r="37" spans="1:29" s="2" customFormat="1" x14ac:dyDescent="0.3">
      <c r="A37" s="2">
        <v>916019</v>
      </c>
      <c r="B37" t="s">
        <v>3</v>
      </c>
      <c r="C37">
        <v>1</v>
      </c>
      <c r="D37">
        <v>0</v>
      </c>
      <c r="E37">
        <v>10.75</v>
      </c>
      <c r="F37">
        <v>10.75</v>
      </c>
      <c r="G37">
        <v>5</v>
      </c>
      <c r="H37">
        <v>-0.87</v>
      </c>
      <c r="I37">
        <v>0</v>
      </c>
      <c r="J37">
        <v>1</v>
      </c>
      <c r="K37">
        <v>0</v>
      </c>
      <c r="L37">
        <v>99</v>
      </c>
      <c r="M37">
        <v>-99</v>
      </c>
      <c r="N37">
        <v>0</v>
      </c>
      <c r="O37">
        <v>9.3000000000000007</v>
      </c>
      <c r="P37">
        <v>0</v>
      </c>
      <c r="Q37">
        <v>11.63</v>
      </c>
      <c r="R37">
        <v>0.113</v>
      </c>
      <c r="S37">
        <v>0.124</v>
      </c>
      <c r="T37">
        <v>0</v>
      </c>
      <c r="U37" t="s">
        <v>1</v>
      </c>
      <c r="V37" t="s">
        <v>1</v>
      </c>
      <c r="W37"/>
      <c r="X37"/>
      <c r="Y37"/>
      <c r="Z37"/>
      <c r="AA37"/>
      <c r="AB37"/>
      <c r="AC37"/>
    </row>
    <row r="38" spans="1:29" s="2" customFormat="1" x14ac:dyDescent="0.3">
      <c r="A38" s="2">
        <v>916023</v>
      </c>
      <c r="B38" t="s">
        <v>3</v>
      </c>
      <c r="C38">
        <v>1</v>
      </c>
      <c r="D38">
        <v>0</v>
      </c>
      <c r="E38">
        <v>10.75</v>
      </c>
      <c r="F38">
        <v>10.75</v>
      </c>
      <c r="G38">
        <v>5</v>
      </c>
      <c r="H38">
        <v>-0.87</v>
      </c>
      <c r="I38">
        <v>0</v>
      </c>
      <c r="J38">
        <v>1</v>
      </c>
      <c r="K38">
        <v>0</v>
      </c>
      <c r="L38">
        <v>99</v>
      </c>
      <c r="M38">
        <v>-99</v>
      </c>
      <c r="N38">
        <v>0</v>
      </c>
      <c r="O38">
        <v>9.3000000000000007</v>
      </c>
      <c r="P38">
        <v>0</v>
      </c>
      <c r="Q38">
        <v>11.63</v>
      </c>
      <c r="R38">
        <v>0.113</v>
      </c>
      <c r="S38">
        <v>0.124</v>
      </c>
      <c r="T38">
        <v>0</v>
      </c>
      <c r="U38" t="s">
        <v>1</v>
      </c>
      <c r="V38" t="s">
        <v>1</v>
      </c>
      <c r="W38"/>
      <c r="X38"/>
      <c r="Y38"/>
      <c r="Z38"/>
      <c r="AA38"/>
      <c r="AB38"/>
      <c r="AC38"/>
    </row>
    <row r="39" spans="1:29" x14ac:dyDescent="0.3">
      <c r="A39">
        <v>916031</v>
      </c>
      <c r="B39" t="s">
        <v>3</v>
      </c>
      <c r="C39">
        <v>1</v>
      </c>
      <c r="D39">
        <v>0</v>
      </c>
      <c r="E39">
        <v>15</v>
      </c>
      <c r="F39">
        <v>15</v>
      </c>
      <c r="G39">
        <v>5</v>
      </c>
      <c r="H39">
        <v>-0.87</v>
      </c>
      <c r="I39">
        <v>0</v>
      </c>
      <c r="J39">
        <v>1</v>
      </c>
      <c r="K39">
        <v>0</v>
      </c>
      <c r="L39">
        <v>99</v>
      </c>
      <c r="M39">
        <v>-99</v>
      </c>
      <c r="N39">
        <v>0</v>
      </c>
      <c r="O39">
        <v>9.3000000000000007</v>
      </c>
      <c r="P39">
        <v>0</v>
      </c>
      <c r="Q39">
        <v>11.63</v>
      </c>
      <c r="R39">
        <v>0.113</v>
      </c>
      <c r="S39">
        <v>0.124</v>
      </c>
      <c r="T39">
        <v>0</v>
      </c>
      <c r="U39" t="s">
        <v>1</v>
      </c>
      <c r="V39" t="s">
        <v>1</v>
      </c>
    </row>
    <row r="40" spans="1:29" x14ac:dyDescent="0.3">
      <c r="A40">
        <v>916032</v>
      </c>
      <c r="B40" t="s">
        <v>3</v>
      </c>
      <c r="C40">
        <v>1</v>
      </c>
      <c r="D40">
        <v>0</v>
      </c>
      <c r="E40">
        <v>15</v>
      </c>
      <c r="F40">
        <v>15</v>
      </c>
      <c r="G40">
        <v>5</v>
      </c>
      <c r="H40">
        <v>-0.87</v>
      </c>
      <c r="I40">
        <v>0</v>
      </c>
      <c r="J40">
        <v>1</v>
      </c>
      <c r="K40">
        <v>0</v>
      </c>
      <c r="L40">
        <v>99</v>
      </c>
      <c r="M40">
        <v>-99</v>
      </c>
      <c r="N40">
        <v>0</v>
      </c>
      <c r="O40">
        <v>9.3000000000000007</v>
      </c>
      <c r="P40">
        <v>0</v>
      </c>
      <c r="Q40">
        <v>11.63</v>
      </c>
      <c r="R40">
        <v>0.113</v>
      </c>
      <c r="S40">
        <v>0.124</v>
      </c>
      <c r="T40">
        <v>0</v>
      </c>
      <c r="U40" t="s">
        <v>1</v>
      </c>
      <c r="V40" t="s">
        <v>1</v>
      </c>
    </row>
    <row r="41" spans="1:29" x14ac:dyDescent="0.3">
      <c r="A41">
        <v>916041</v>
      </c>
      <c r="B41" t="s">
        <v>3</v>
      </c>
      <c r="C41">
        <v>1</v>
      </c>
      <c r="D41">
        <v>0</v>
      </c>
      <c r="E41">
        <v>10.75</v>
      </c>
      <c r="F41">
        <v>10.75</v>
      </c>
      <c r="G41">
        <v>5</v>
      </c>
      <c r="H41">
        <v>-0.87</v>
      </c>
      <c r="I41">
        <v>0</v>
      </c>
      <c r="J41">
        <v>1</v>
      </c>
      <c r="K41">
        <v>0</v>
      </c>
      <c r="L41">
        <v>99</v>
      </c>
      <c r="M41">
        <v>-99</v>
      </c>
      <c r="N41">
        <v>0</v>
      </c>
      <c r="O41">
        <v>9.3000000000000007</v>
      </c>
      <c r="P41">
        <v>0</v>
      </c>
      <c r="Q41">
        <v>11.63</v>
      </c>
      <c r="R41">
        <v>0.113</v>
      </c>
      <c r="S41">
        <v>0.124</v>
      </c>
      <c r="T41">
        <v>0</v>
      </c>
      <c r="U41" t="s">
        <v>1</v>
      </c>
      <c r="V41" t="s">
        <v>1</v>
      </c>
    </row>
    <row r="42" spans="1:29" x14ac:dyDescent="0.3">
      <c r="A42">
        <v>916051</v>
      </c>
      <c r="B42" t="s">
        <v>3</v>
      </c>
      <c r="C42">
        <v>1</v>
      </c>
      <c r="D42">
        <v>0</v>
      </c>
      <c r="E42">
        <v>10.75</v>
      </c>
      <c r="F42">
        <v>10.75</v>
      </c>
      <c r="G42">
        <v>5</v>
      </c>
      <c r="H42">
        <v>-0.87</v>
      </c>
      <c r="I42">
        <v>0</v>
      </c>
      <c r="J42">
        <v>1</v>
      </c>
      <c r="K42">
        <v>0</v>
      </c>
      <c r="L42">
        <v>99</v>
      </c>
      <c r="M42">
        <v>-99</v>
      </c>
      <c r="N42">
        <v>0</v>
      </c>
      <c r="O42">
        <v>9.3000000000000007</v>
      </c>
      <c r="P42">
        <v>0</v>
      </c>
      <c r="Q42">
        <v>11.63</v>
      </c>
      <c r="R42">
        <v>0.113</v>
      </c>
      <c r="S42">
        <v>0.124</v>
      </c>
      <c r="T42">
        <v>0</v>
      </c>
      <c r="U42" t="s">
        <v>1</v>
      </c>
      <c r="V42" t="s">
        <v>1</v>
      </c>
    </row>
    <row r="43" spans="1:29" x14ac:dyDescent="0.3">
      <c r="A43">
        <v>917011</v>
      </c>
      <c r="B43" t="s">
        <v>3</v>
      </c>
      <c r="C43">
        <v>1</v>
      </c>
      <c r="D43">
        <v>0</v>
      </c>
      <c r="E43">
        <v>10.75</v>
      </c>
      <c r="F43">
        <v>10.75</v>
      </c>
      <c r="G43">
        <v>5</v>
      </c>
      <c r="H43">
        <v>-0.87</v>
      </c>
      <c r="I43">
        <v>0</v>
      </c>
      <c r="J43">
        <v>1</v>
      </c>
      <c r="K43">
        <v>0</v>
      </c>
      <c r="L43">
        <v>99</v>
      </c>
      <c r="M43">
        <v>-99</v>
      </c>
      <c r="N43">
        <v>0</v>
      </c>
      <c r="O43">
        <v>9.3000000000000007</v>
      </c>
      <c r="P43">
        <v>0</v>
      </c>
      <c r="Q43">
        <v>11.63</v>
      </c>
      <c r="R43">
        <v>0.113</v>
      </c>
      <c r="S43">
        <v>0.124</v>
      </c>
      <c r="T43">
        <v>0</v>
      </c>
      <c r="U43" t="s">
        <v>1</v>
      </c>
      <c r="V43" t="s">
        <v>1</v>
      </c>
    </row>
    <row r="44" spans="1:29" x14ac:dyDescent="0.3">
      <c r="A44">
        <v>917012</v>
      </c>
      <c r="B44" t="s">
        <v>3</v>
      </c>
      <c r="C44">
        <v>1</v>
      </c>
      <c r="D44">
        <v>0</v>
      </c>
      <c r="E44">
        <v>10.75</v>
      </c>
      <c r="F44">
        <v>10.75</v>
      </c>
      <c r="G44">
        <v>5</v>
      </c>
      <c r="H44">
        <v>-0.87</v>
      </c>
      <c r="I44">
        <v>0</v>
      </c>
      <c r="J44">
        <v>1</v>
      </c>
      <c r="K44">
        <v>0</v>
      </c>
      <c r="L44">
        <v>99</v>
      </c>
      <c r="M44">
        <v>-99</v>
      </c>
      <c r="N44">
        <v>0</v>
      </c>
      <c r="O44">
        <v>9.3000000000000007</v>
      </c>
      <c r="P44">
        <v>0</v>
      </c>
      <c r="Q44">
        <v>11.63</v>
      </c>
      <c r="R44">
        <v>0.113</v>
      </c>
      <c r="S44">
        <v>0.124</v>
      </c>
      <c r="T44">
        <v>0</v>
      </c>
      <c r="U44" t="s">
        <v>1</v>
      </c>
      <c r="V44" t="s">
        <v>1</v>
      </c>
    </row>
    <row r="45" spans="1:29" x14ac:dyDescent="0.3">
      <c r="A45">
        <v>917021</v>
      </c>
      <c r="B45" t="s">
        <v>3</v>
      </c>
      <c r="C45">
        <v>1</v>
      </c>
      <c r="D45">
        <v>0</v>
      </c>
      <c r="E45">
        <v>10.75</v>
      </c>
      <c r="F45">
        <v>10.75</v>
      </c>
      <c r="G45">
        <v>5</v>
      </c>
      <c r="H45">
        <v>-0.87</v>
      </c>
      <c r="I45">
        <v>0</v>
      </c>
      <c r="J45">
        <v>1</v>
      </c>
      <c r="K45">
        <v>0</v>
      </c>
      <c r="L45">
        <v>99</v>
      </c>
      <c r="M45">
        <v>-99</v>
      </c>
      <c r="N45">
        <v>0</v>
      </c>
      <c r="O45">
        <v>9.3000000000000007</v>
      </c>
      <c r="P45">
        <v>0</v>
      </c>
      <c r="Q45">
        <v>11.63</v>
      </c>
      <c r="R45">
        <v>0.113</v>
      </c>
      <c r="S45">
        <v>0.124</v>
      </c>
      <c r="T45">
        <v>0</v>
      </c>
      <c r="U45" t="s">
        <v>1</v>
      </c>
      <c r="V45" t="s">
        <v>1</v>
      </c>
    </row>
    <row r="46" spans="1:29" x14ac:dyDescent="0.3">
      <c r="A46">
        <v>917022</v>
      </c>
      <c r="B46" t="s">
        <v>3</v>
      </c>
      <c r="C46">
        <v>1</v>
      </c>
      <c r="D46">
        <v>0</v>
      </c>
      <c r="E46">
        <v>10.75</v>
      </c>
      <c r="F46">
        <v>10.75</v>
      </c>
      <c r="G46">
        <v>5</v>
      </c>
      <c r="H46">
        <v>-0.87</v>
      </c>
      <c r="I46">
        <v>0</v>
      </c>
      <c r="J46">
        <v>1</v>
      </c>
      <c r="K46">
        <v>0</v>
      </c>
      <c r="L46">
        <v>99</v>
      </c>
      <c r="M46">
        <v>-99</v>
      </c>
      <c r="N46">
        <v>0</v>
      </c>
      <c r="O46">
        <v>9.3000000000000007</v>
      </c>
      <c r="P46">
        <v>0</v>
      </c>
      <c r="Q46">
        <v>11.63</v>
      </c>
      <c r="R46">
        <v>0.113</v>
      </c>
      <c r="S46">
        <v>0.124</v>
      </c>
      <c r="T46">
        <v>0</v>
      </c>
      <c r="U46" t="s">
        <v>1</v>
      </c>
      <c r="V46" t="s">
        <v>1</v>
      </c>
    </row>
    <row r="47" spans="1:29" x14ac:dyDescent="0.3">
      <c r="A47">
        <v>917023</v>
      </c>
      <c r="B47" t="s">
        <v>3</v>
      </c>
      <c r="C47">
        <v>1</v>
      </c>
      <c r="D47">
        <v>0</v>
      </c>
      <c r="E47">
        <v>10.75</v>
      </c>
      <c r="F47">
        <v>10.75</v>
      </c>
      <c r="G47">
        <v>5</v>
      </c>
      <c r="H47">
        <v>-0.87</v>
      </c>
      <c r="I47">
        <v>0</v>
      </c>
      <c r="J47">
        <v>1</v>
      </c>
      <c r="K47">
        <v>0</v>
      </c>
      <c r="L47">
        <v>99</v>
      </c>
      <c r="M47">
        <v>-99</v>
      </c>
      <c r="N47">
        <v>0</v>
      </c>
      <c r="O47">
        <v>9.3000000000000007</v>
      </c>
      <c r="P47">
        <v>0</v>
      </c>
      <c r="Q47">
        <v>11.63</v>
      </c>
      <c r="R47">
        <v>0.113</v>
      </c>
      <c r="S47">
        <v>0.124</v>
      </c>
      <c r="T47">
        <v>0</v>
      </c>
      <c r="U47" t="s">
        <v>1</v>
      </c>
      <c r="V47" t="s">
        <v>1</v>
      </c>
    </row>
    <row r="48" spans="1:29" x14ac:dyDescent="0.3">
      <c r="A48">
        <v>917024</v>
      </c>
      <c r="B48" t="s">
        <v>3</v>
      </c>
      <c r="C48">
        <v>1</v>
      </c>
      <c r="D48">
        <v>0</v>
      </c>
      <c r="E48">
        <v>10.75</v>
      </c>
      <c r="F48">
        <v>10.75</v>
      </c>
      <c r="G48">
        <v>5</v>
      </c>
      <c r="H48">
        <v>-0.87</v>
      </c>
      <c r="I48">
        <v>0</v>
      </c>
      <c r="J48">
        <v>1</v>
      </c>
      <c r="K48">
        <v>0</v>
      </c>
      <c r="L48">
        <v>99</v>
      </c>
      <c r="M48">
        <v>-99</v>
      </c>
      <c r="N48">
        <v>0</v>
      </c>
      <c r="O48">
        <v>9.3000000000000007</v>
      </c>
      <c r="P48">
        <v>0</v>
      </c>
      <c r="Q48">
        <v>11.63</v>
      </c>
      <c r="R48">
        <v>0.113</v>
      </c>
      <c r="S48">
        <v>0.124</v>
      </c>
      <c r="T48">
        <v>0</v>
      </c>
      <c r="U48" t="s">
        <v>1</v>
      </c>
      <c r="V48" t="s">
        <v>1</v>
      </c>
    </row>
    <row r="49" spans="1:22" x14ac:dyDescent="0.3">
      <c r="A49">
        <v>919011</v>
      </c>
      <c r="B49" t="s">
        <v>3</v>
      </c>
      <c r="C49">
        <v>1</v>
      </c>
      <c r="D49">
        <v>0</v>
      </c>
      <c r="E49">
        <v>10.75</v>
      </c>
      <c r="F49">
        <v>10.75</v>
      </c>
      <c r="G49">
        <v>5</v>
      </c>
      <c r="H49">
        <v>-0.87</v>
      </c>
      <c r="I49">
        <v>0</v>
      </c>
      <c r="J49">
        <v>1</v>
      </c>
      <c r="K49">
        <v>0</v>
      </c>
      <c r="L49">
        <v>99</v>
      </c>
      <c r="M49">
        <v>-99</v>
      </c>
      <c r="N49">
        <v>0</v>
      </c>
      <c r="O49">
        <v>9.3000000000000007</v>
      </c>
      <c r="P49">
        <v>0</v>
      </c>
      <c r="Q49">
        <v>11.63</v>
      </c>
      <c r="R49">
        <v>0.113</v>
      </c>
      <c r="S49">
        <v>0.124</v>
      </c>
      <c r="T49">
        <v>0</v>
      </c>
      <c r="U49" t="s">
        <v>1</v>
      </c>
      <c r="V49" t="s">
        <v>1</v>
      </c>
    </row>
    <row r="50" spans="1:22" x14ac:dyDescent="0.3">
      <c r="A50">
        <v>919012</v>
      </c>
      <c r="B50" t="s">
        <v>3</v>
      </c>
      <c r="C50">
        <v>1</v>
      </c>
      <c r="D50">
        <v>0</v>
      </c>
      <c r="E50">
        <v>10.75</v>
      </c>
      <c r="F50">
        <v>10.75</v>
      </c>
      <c r="G50">
        <v>5</v>
      </c>
      <c r="H50">
        <v>-0.87</v>
      </c>
      <c r="I50">
        <v>0</v>
      </c>
      <c r="J50">
        <v>1</v>
      </c>
      <c r="K50">
        <v>0</v>
      </c>
      <c r="L50">
        <v>99</v>
      </c>
      <c r="M50">
        <v>-99</v>
      </c>
      <c r="N50">
        <v>0</v>
      </c>
      <c r="O50">
        <v>9.3000000000000007</v>
      </c>
      <c r="P50">
        <v>0</v>
      </c>
      <c r="Q50">
        <v>11.63</v>
      </c>
      <c r="R50">
        <v>0.113</v>
      </c>
      <c r="S50">
        <v>0.124</v>
      </c>
      <c r="T50">
        <v>0</v>
      </c>
      <c r="U50" t="s">
        <v>1</v>
      </c>
      <c r="V50" t="s">
        <v>1</v>
      </c>
    </row>
    <row r="51" spans="1:22" x14ac:dyDescent="0.3">
      <c r="A51">
        <v>919013</v>
      </c>
      <c r="B51" t="s">
        <v>3</v>
      </c>
      <c r="C51">
        <v>1</v>
      </c>
      <c r="D51">
        <v>0</v>
      </c>
      <c r="E51">
        <v>10.75</v>
      </c>
      <c r="F51">
        <v>10.75</v>
      </c>
      <c r="G51">
        <v>5</v>
      </c>
      <c r="H51">
        <v>-0.87</v>
      </c>
      <c r="I51">
        <v>0</v>
      </c>
      <c r="J51">
        <v>1</v>
      </c>
      <c r="K51">
        <v>0</v>
      </c>
      <c r="L51">
        <v>99</v>
      </c>
      <c r="M51">
        <v>-99</v>
      </c>
      <c r="N51">
        <v>0</v>
      </c>
      <c r="O51">
        <v>9.3000000000000007</v>
      </c>
      <c r="P51">
        <v>0</v>
      </c>
      <c r="Q51">
        <v>11.63</v>
      </c>
      <c r="R51">
        <v>0.113</v>
      </c>
      <c r="S51">
        <v>0.124</v>
      </c>
      <c r="T51">
        <v>0</v>
      </c>
      <c r="U51" t="s">
        <v>1</v>
      </c>
      <c r="V51" t="s">
        <v>1</v>
      </c>
    </row>
    <row r="52" spans="1:22" x14ac:dyDescent="0.3">
      <c r="A52">
        <v>919014</v>
      </c>
      <c r="B52" t="s">
        <v>3</v>
      </c>
      <c r="C52">
        <v>1</v>
      </c>
      <c r="D52">
        <v>0</v>
      </c>
      <c r="E52">
        <v>10.75</v>
      </c>
      <c r="F52">
        <v>10.75</v>
      </c>
      <c r="G52">
        <v>5</v>
      </c>
      <c r="H52">
        <v>-0.87</v>
      </c>
      <c r="I52">
        <v>0</v>
      </c>
      <c r="J52">
        <v>1</v>
      </c>
      <c r="K52">
        <v>0</v>
      </c>
      <c r="L52">
        <v>99</v>
      </c>
      <c r="M52">
        <v>-99</v>
      </c>
      <c r="N52">
        <v>0</v>
      </c>
      <c r="O52">
        <v>9.3000000000000007</v>
      </c>
      <c r="P52">
        <v>0</v>
      </c>
      <c r="Q52">
        <v>11.63</v>
      </c>
      <c r="R52">
        <v>0.113</v>
      </c>
      <c r="S52">
        <v>0.124</v>
      </c>
      <c r="T52">
        <v>0</v>
      </c>
      <c r="U52" t="s">
        <v>1</v>
      </c>
      <c r="V52" t="s">
        <v>1</v>
      </c>
    </row>
    <row r="53" spans="1:22" x14ac:dyDescent="0.3">
      <c r="A53">
        <v>919015</v>
      </c>
      <c r="B53" t="s">
        <v>3</v>
      </c>
      <c r="C53">
        <v>1</v>
      </c>
      <c r="D53">
        <v>0</v>
      </c>
      <c r="E53">
        <v>10.75</v>
      </c>
      <c r="F53">
        <v>10.75</v>
      </c>
      <c r="G53">
        <v>5</v>
      </c>
      <c r="H53">
        <v>-0.87</v>
      </c>
      <c r="I53">
        <v>0</v>
      </c>
      <c r="J53">
        <v>1</v>
      </c>
      <c r="K53">
        <v>0</v>
      </c>
      <c r="L53">
        <v>99</v>
      </c>
      <c r="M53">
        <v>-99</v>
      </c>
      <c r="N53">
        <v>0</v>
      </c>
      <c r="O53">
        <v>9.3000000000000007</v>
      </c>
      <c r="P53">
        <v>0</v>
      </c>
      <c r="Q53">
        <v>11.63</v>
      </c>
      <c r="R53">
        <v>0.113</v>
      </c>
      <c r="S53">
        <v>0.124</v>
      </c>
      <c r="T53">
        <v>0</v>
      </c>
      <c r="U53" t="s">
        <v>1</v>
      </c>
      <c r="V53" t="s">
        <v>1</v>
      </c>
    </row>
    <row r="54" spans="1:22" x14ac:dyDescent="0.3">
      <c r="A54">
        <v>919016</v>
      </c>
      <c r="B54" t="s">
        <v>3</v>
      </c>
      <c r="C54">
        <v>1</v>
      </c>
      <c r="D54">
        <v>0</v>
      </c>
      <c r="E54">
        <v>10.75</v>
      </c>
      <c r="F54">
        <v>10.75</v>
      </c>
      <c r="G54">
        <v>5</v>
      </c>
      <c r="H54">
        <v>-0.87</v>
      </c>
      <c r="I54">
        <v>0</v>
      </c>
      <c r="J54">
        <v>1</v>
      </c>
      <c r="K54">
        <v>0</v>
      </c>
      <c r="L54">
        <v>99</v>
      </c>
      <c r="M54">
        <v>-99</v>
      </c>
      <c r="N54">
        <v>0</v>
      </c>
      <c r="O54">
        <v>9.3000000000000007</v>
      </c>
      <c r="P54">
        <v>0</v>
      </c>
      <c r="Q54">
        <v>11.63</v>
      </c>
      <c r="R54">
        <v>0.113</v>
      </c>
      <c r="S54">
        <v>0.124</v>
      </c>
      <c r="T54">
        <v>0</v>
      </c>
      <c r="U54" t="s">
        <v>1</v>
      </c>
      <c r="V54" t="s">
        <v>1</v>
      </c>
    </row>
    <row r="55" spans="1:22" x14ac:dyDescent="0.3">
      <c r="A55">
        <v>919021</v>
      </c>
      <c r="B55" t="s">
        <v>3</v>
      </c>
      <c r="C55">
        <v>1</v>
      </c>
      <c r="D55">
        <v>0</v>
      </c>
      <c r="E55">
        <v>10.75</v>
      </c>
      <c r="F55">
        <v>10.75</v>
      </c>
      <c r="G55">
        <v>5</v>
      </c>
      <c r="H55">
        <v>-0.87</v>
      </c>
      <c r="I55">
        <v>0</v>
      </c>
      <c r="J55">
        <v>1</v>
      </c>
      <c r="K55">
        <v>0</v>
      </c>
      <c r="L55">
        <v>99</v>
      </c>
      <c r="M55">
        <v>-99</v>
      </c>
      <c r="N55">
        <v>0</v>
      </c>
      <c r="O55">
        <v>9.3000000000000007</v>
      </c>
      <c r="P55">
        <v>0</v>
      </c>
      <c r="Q55">
        <v>11.63</v>
      </c>
      <c r="R55">
        <v>0.113</v>
      </c>
      <c r="S55">
        <v>0.124</v>
      </c>
      <c r="T55">
        <v>0</v>
      </c>
      <c r="U55" t="s">
        <v>1</v>
      </c>
      <c r="V55" t="s">
        <v>1</v>
      </c>
    </row>
    <row r="56" spans="1:22" x14ac:dyDescent="0.3">
      <c r="A56">
        <v>919022</v>
      </c>
      <c r="B56" t="s">
        <v>3</v>
      </c>
      <c r="C56">
        <v>1</v>
      </c>
      <c r="D56">
        <v>0</v>
      </c>
      <c r="E56">
        <v>10.75</v>
      </c>
      <c r="F56">
        <v>10.75</v>
      </c>
      <c r="G56">
        <v>5</v>
      </c>
      <c r="H56">
        <v>-0.87</v>
      </c>
      <c r="I56">
        <v>0</v>
      </c>
      <c r="J56">
        <v>1</v>
      </c>
      <c r="K56">
        <v>0</v>
      </c>
      <c r="L56">
        <v>99</v>
      </c>
      <c r="M56">
        <v>-99</v>
      </c>
      <c r="N56">
        <v>0</v>
      </c>
      <c r="O56">
        <v>9.3000000000000007</v>
      </c>
      <c r="P56">
        <v>0</v>
      </c>
      <c r="Q56">
        <v>11.63</v>
      </c>
      <c r="R56">
        <v>0.113</v>
      </c>
      <c r="S56">
        <v>0.124</v>
      </c>
      <c r="T56">
        <v>0</v>
      </c>
      <c r="U56" t="s">
        <v>1</v>
      </c>
      <c r="V56" t="s">
        <v>1</v>
      </c>
    </row>
    <row r="57" spans="1:22" x14ac:dyDescent="0.3">
      <c r="A57">
        <v>919031</v>
      </c>
      <c r="B57" t="s">
        <v>4</v>
      </c>
      <c r="C57">
        <v>1</v>
      </c>
      <c r="D57">
        <v>0</v>
      </c>
      <c r="E57">
        <v>10</v>
      </c>
      <c r="F57">
        <v>-10</v>
      </c>
      <c r="G57">
        <v>1</v>
      </c>
      <c r="H57">
        <v>10</v>
      </c>
      <c r="I57">
        <v>200</v>
      </c>
      <c r="J57">
        <v>1.4999999999999999E-2</v>
      </c>
      <c r="K57">
        <v>5.64</v>
      </c>
      <c r="L57">
        <v>-4.53</v>
      </c>
      <c r="M57">
        <v>0</v>
      </c>
      <c r="N57" t="s">
        <v>1</v>
      </c>
      <c r="O57" t="s">
        <v>1</v>
      </c>
    </row>
    <row r="58" spans="1:22" x14ac:dyDescent="0.3">
      <c r="A58">
        <v>919032</v>
      </c>
      <c r="B58" t="s">
        <v>4</v>
      </c>
      <c r="C58">
        <v>1</v>
      </c>
      <c r="D58">
        <v>0</v>
      </c>
      <c r="E58">
        <v>10</v>
      </c>
      <c r="F58">
        <v>-10</v>
      </c>
      <c r="G58">
        <v>1</v>
      </c>
      <c r="H58">
        <v>10</v>
      </c>
      <c r="I58">
        <v>200</v>
      </c>
      <c r="J58">
        <v>1.4999999999999999E-2</v>
      </c>
      <c r="K58">
        <v>5.64</v>
      </c>
      <c r="L58">
        <v>-4.53</v>
      </c>
      <c r="M58">
        <v>0</v>
      </c>
      <c r="N58" t="s">
        <v>1</v>
      </c>
      <c r="O58" t="s">
        <v>1</v>
      </c>
    </row>
    <row r="59" spans="1:22" x14ac:dyDescent="0.3">
      <c r="A59">
        <v>919041</v>
      </c>
      <c r="B59" t="s">
        <v>3</v>
      </c>
      <c r="C59">
        <v>1</v>
      </c>
      <c r="D59">
        <v>0</v>
      </c>
      <c r="E59">
        <v>15</v>
      </c>
      <c r="F59">
        <v>15</v>
      </c>
      <c r="G59">
        <v>5</v>
      </c>
      <c r="H59">
        <v>-0.87</v>
      </c>
      <c r="I59">
        <v>0</v>
      </c>
      <c r="J59">
        <v>1</v>
      </c>
      <c r="K59">
        <v>0</v>
      </c>
      <c r="L59">
        <v>99</v>
      </c>
      <c r="M59">
        <v>-99</v>
      </c>
      <c r="N59">
        <v>0</v>
      </c>
      <c r="O59">
        <v>9.3000000000000007</v>
      </c>
      <c r="P59">
        <v>0</v>
      </c>
      <c r="Q59">
        <v>11.63</v>
      </c>
      <c r="R59">
        <v>0.113</v>
      </c>
      <c r="S59">
        <v>0.124</v>
      </c>
      <c r="T59">
        <v>0</v>
      </c>
      <c r="U59" t="s">
        <v>1</v>
      </c>
      <c r="V59" t="s">
        <v>1</v>
      </c>
    </row>
    <row r="60" spans="1:22" x14ac:dyDescent="0.3">
      <c r="A60">
        <v>919042</v>
      </c>
      <c r="B60" t="s">
        <v>3</v>
      </c>
      <c r="C60">
        <v>1</v>
      </c>
      <c r="D60">
        <v>0</v>
      </c>
      <c r="E60">
        <v>15</v>
      </c>
      <c r="F60">
        <v>15</v>
      </c>
      <c r="G60">
        <v>5</v>
      </c>
      <c r="H60">
        <v>-0.87</v>
      </c>
      <c r="I60">
        <v>0</v>
      </c>
      <c r="J60">
        <v>1</v>
      </c>
      <c r="K60">
        <v>0</v>
      </c>
      <c r="L60">
        <v>99</v>
      </c>
      <c r="M60">
        <v>-99</v>
      </c>
      <c r="N60">
        <v>0</v>
      </c>
      <c r="O60">
        <v>9.3000000000000007</v>
      </c>
      <c r="P60">
        <v>0</v>
      </c>
      <c r="Q60">
        <v>11.63</v>
      </c>
      <c r="R60">
        <v>0.113</v>
      </c>
      <c r="S60">
        <v>0.124</v>
      </c>
      <c r="T60">
        <v>0</v>
      </c>
      <c r="U60" t="s">
        <v>1</v>
      </c>
      <c r="V60" t="s">
        <v>1</v>
      </c>
    </row>
    <row r="61" spans="1:22" x14ac:dyDescent="0.3">
      <c r="A61">
        <v>919043</v>
      </c>
      <c r="B61" t="s">
        <v>3</v>
      </c>
      <c r="C61">
        <v>1</v>
      </c>
      <c r="D61">
        <v>0</v>
      </c>
      <c r="E61">
        <v>15</v>
      </c>
      <c r="F61">
        <v>15</v>
      </c>
      <c r="G61">
        <v>5</v>
      </c>
      <c r="H61">
        <v>-0.87</v>
      </c>
      <c r="I61">
        <v>0</v>
      </c>
      <c r="J61">
        <v>1</v>
      </c>
      <c r="K61">
        <v>0</v>
      </c>
      <c r="L61">
        <v>99</v>
      </c>
      <c r="M61">
        <v>-99</v>
      </c>
      <c r="N61">
        <v>0</v>
      </c>
      <c r="O61">
        <v>9.3000000000000007</v>
      </c>
      <c r="P61">
        <v>0</v>
      </c>
      <c r="Q61">
        <v>11.63</v>
      </c>
      <c r="R61">
        <v>0.113</v>
      </c>
      <c r="S61">
        <v>0.124</v>
      </c>
      <c r="T61">
        <v>0</v>
      </c>
      <c r="U61" t="s">
        <v>1</v>
      </c>
      <c r="V61" t="s">
        <v>1</v>
      </c>
    </row>
    <row r="62" spans="1:22" x14ac:dyDescent="0.3">
      <c r="A62">
        <v>919044</v>
      </c>
      <c r="B62" t="s">
        <v>3</v>
      </c>
      <c r="C62">
        <v>1</v>
      </c>
      <c r="D62">
        <v>0</v>
      </c>
      <c r="E62">
        <v>15</v>
      </c>
      <c r="F62">
        <v>15</v>
      </c>
      <c r="G62">
        <v>5</v>
      </c>
      <c r="H62">
        <v>-0.87</v>
      </c>
      <c r="I62">
        <v>0</v>
      </c>
      <c r="J62">
        <v>1</v>
      </c>
      <c r="K62">
        <v>0</v>
      </c>
      <c r="L62">
        <v>99</v>
      </c>
      <c r="M62">
        <v>-99</v>
      </c>
      <c r="N62">
        <v>0</v>
      </c>
      <c r="O62">
        <v>9.3000000000000007</v>
      </c>
      <c r="P62">
        <v>0</v>
      </c>
      <c r="Q62">
        <v>11.63</v>
      </c>
      <c r="R62">
        <v>0.113</v>
      </c>
      <c r="S62">
        <v>0.124</v>
      </c>
      <c r="T62">
        <v>0</v>
      </c>
      <c r="U62" t="s">
        <v>1</v>
      </c>
      <c r="V62" t="s">
        <v>1</v>
      </c>
    </row>
    <row r="63" spans="1:22" x14ac:dyDescent="0.3">
      <c r="A63">
        <v>919045</v>
      </c>
      <c r="B63" t="s">
        <v>3</v>
      </c>
      <c r="C63">
        <v>1</v>
      </c>
      <c r="D63">
        <v>0</v>
      </c>
      <c r="E63">
        <v>15</v>
      </c>
      <c r="F63">
        <v>15</v>
      </c>
      <c r="G63">
        <v>5</v>
      </c>
      <c r="H63">
        <v>-0.87</v>
      </c>
      <c r="I63">
        <v>0</v>
      </c>
      <c r="J63">
        <v>1</v>
      </c>
      <c r="K63">
        <v>0</v>
      </c>
      <c r="L63">
        <v>99</v>
      </c>
      <c r="M63">
        <v>-99</v>
      </c>
      <c r="N63">
        <v>0</v>
      </c>
      <c r="O63">
        <v>9.3000000000000007</v>
      </c>
      <c r="P63">
        <v>0</v>
      </c>
      <c r="Q63">
        <v>11.63</v>
      </c>
      <c r="R63">
        <v>0.113</v>
      </c>
      <c r="S63">
        <v>0.124</v>
      </c>
      <c r="T63">
        <v>0</v>
      </c>
      <c r="U63" t="s">
        <v>1</v>
      </c>
      <c r="V63" t="s">
        <v>1</v>
      </c>
    </row>
    <row r="64" spans="1:22" x14ac:dyDescent="0.3">
      <c r="A64">
        <v>919046</v>
      </c>
      <c r="B64" t="s">
        <v>3</v>
      </c>
      <c r="C64">
        <v>1</v>
      </c>
      <c r="D64">
        <v>0</v>
      </c>
      <c r="E64">
        <v>15</v>
      </c>
      <c r="F64">
        <v>15</v>
      </c>
      <c r="G64">
        <v>5</v>
      </c>
      <c r="H64">
        <v>-0.87</v>
      </c>
      <c r="I64">
        <v>0</v>
      </c>
      <c r="J64">
        <v>1</v>
      </c>
      <c r="K64">
        <v>0</v>
      </c>
      <c r="L64">
        <v>99</v>
      </c>
      <c r="M64">
        <v>-99</v>
      </c>
      <c r="N64">
        <v>0</v>
      </c>
      <c r="O64">
        <v>9.3000000000000007</v>
      </c>
      <c r="P64">
        <v>0</v>
      </c>
      <c r="Q64">
        <v>11.63</v>
      </c>
      <c r="R64">
        <v>0.113</v>
      </c>
      <c r="S64">
        <v>0.124</v>
      </c>
      <c r="T64">
        <v>0</v>
      </c>
      <c r="U64" t="s">
        <v>1</v>
      </c>
      <c r="V64" t="s">
        <v>1</v>
      </c>
    </row>
    <row r="65" spans="1:29" x14ac:dyDescent="0.3">
      <c r="A65">
        <v>919051</v>
      </c>
      <c r="B65" t="s">
        <v>4</v>
      </c>
      <c r="C65">
        <v>1</v>
      </c>
      <c r="D65">
        <v>0</v>
      </c>
      <c r="E65">
        <v>0.2</v>
      </c>
      <c r="F65">
        <v>-0.19900000000000001</v>
      </c>
      <c r="G65">
        <v>0</v>
      </c>
      <c r="H65">
        <v>5</v>
      </c>
      <c r="I65">
        <v>250</v>
      </c>
      <c r="J65">
        <v>0.05</v>
      </c>
      <c r="K65">
        <v>5.64</v>
      </c>
      <c r="L65">
        <v>0</v>
      </c>
      <c r="M65">
        <v>0</v>
      </c>
      <c r="N65" t="s">
        <v>1</v>
      </c>
      <c r="O65" t="s">
        <v>1</v>
      </c>
    </row>
    <row r="66" spans="1:29" x14ac:dyDescent="0.3">
      <c r="A66">
        <v>919052</v>
      </c>
      <c r="B66" t="s">
        <v>3</v>
      </c>
      <c r="C66">
        <v>1</v>
      </c>
      <c r="D66">
        <v>0</v>
      </c>
      <c r="E66">
        <v>10.75</v>
      </c>
      <c r="F66">
        <v>10.75</v>
      </c>
      <c r="G66">
        <v>5</v>
      </c>
      <c r="H66">
        <v>-0.87</v>
      </c>
      <c r="I66">
        <v>0</v>
      </c>
      <c r="J66">
        <v>1</v>
      </c>
      <c r="K66">
        <v>0</v>
      </c>
      <c r="L66">
        <v>99</v>
      </c>
      <c r="M66">
        <v>-99</v>
      </c>
      <c r="N66">
        <v>0</v>
      </c>
      <c r="O66">
        <v>9.3000000000000007</v>
      </c>
      <c r="P66">
        <v>0</v>
      </c>
      <c r="Q66">
        <v>11.63</v>
      </c>
      <c r="R66">
        <v>0.113</v>
      </c>
      <c r="S66">
        <v>0.124</v>
      </c>
      <c r="T66">
        <v>0</v>
      </c>
      <c r="U66" t="s">
        <v>1</v>
      </c>
      <c r="V66" t="s">
        <v>1</v>
      </c>
    </row>
    <row r="67" spans="1:29" x14ac:dyDescent="0.3">
      <c r="A67">
        <v>919061</v>
      </c>
      <c r="B67" t="s">
        <v>3</v>
      </c>
      <c r="C67">
        <v>1</v>
      </c>
      <c r="D67">
        <v>0</v>
      </c>
      <c r="E67">
        <v>10.75</v>
      </c>
      <c r="F67">
        <v>10.75</v>
      </c>
      <c r="G67">
        <v>5</v>
      </c>
      <c r="H67">
        <v>-0.87</v>
      </c>
      <c r="I67">
        <v>0</v>
      </c>
      <c r="J67">
        <v>1</v>
      </c>
      <c r="K67">
        <v>0</v>
      </c>
      <c r="L67">
        <v>99</v>
      </c>
      <c r="M67">
        <v>-99</v>
      </c>
      <c r="N67">
        <v>0</v>
      </c>
      <c r="O67">
        <v>9.3000000000000007</v>
      </c>
      <c r="P67">
        <v>0</v>
      </c>
      <c r="Q67">
        <v>11.63</v>
      </c>
      <c r="R67">
        <v>0.113</v>
      </c>
      <c r="S67">
        <v>0.124</v>
      </c>
      <c r="T67">
        <v>0</v>
      </c>
      <c r="U67" t="s">
        <v>1</v>
      </c>
      <c r="V67" t="s">
        <v>1</v>
      </c>
    </row>
    <row r="68" spans="1:29" x14ac:dyDescent="0.3">
      <c r="A68">
        <v>919062</v>
      </c>
      <c r="B68" t="s">
        <v>3</v>
      </c>
      <c r="C68">
        <v>1</v>
      </c>
      <c r="D68">
        <v>0</v>
      </c>
      <c r="E68">
        <v>10.75</v>
      </c>
      <c r="F68">
        <v>10.75</v>
      </c>
      <c r="G68">
        <v>5</v>
      </c>
      <c r="H68">
        <v>-0.87</v>
      </c>
      <c r="I68">
        <v>0</v>
      </c>
      <c r="J68">
        <v>1</v>
      </c>
      <c r="K68">
        <v>0</v>
      </c>
      <c r="L68">
        <v>99</v>
      </c>
      <c r="M68">
        <v>-99</v>
      </c>
      <c r="N68">
        <v>0</v>
      </c>
      <c r="O68">
        <v>9.3000000000000007</v>
      </c>
      <c r="P68">
        <v>0</v>
      </c>
      <c r="Q68">
        <v>11.63</v>
      </c>
      <c r="R68">
        <v>0.113</v>
      </c>
      <c r="S68">
        <v>0.124</v>
      </c>
      <c r="T68">
        <v>0</v>
      </c>
      <c r="U68" t="s">
        <v>1</v>
      </c>
      <c r="V68" t="s">
        <v>1</v>
      </c>
    </row>
    <row r="69" spans="1:29" x14ac:dyDescent="0.3">
      <c r="A69">
        <v>919071</v>
      </c>
      <c r="B69" t="s">
        <v>3</v>
      </c>
      <c r="C69">
        <v>1</v>
      </c>
      <c r="D69">
        <v>0</v>
      </c>
      <c r="E69">
        <v>10.75</v>
      </c>
      <c r="F69">
        <v>10.75</v>
      </c>
      <c r="G69">
        <v>5</v>
      </c>
      <c r="H69">
        <v>-0.87</v>
      </c>
      <c r="I69">
        <v>0</v>
      </c>
      <c r="J69">
        <v>1</v>
      </c>
      <c r="K69">
        <v>0</v>
      </c>
      <c r="L69">
        <v>99</v>
      </c>
      <c r="M69">
        <v>-99</v>
      </c>
      <c r="N69">
        <v>0</v>
      </c>
      <c r="O69">
        <v>9.3000000000000007</v>
      </c>
      <c r="P69">
        <v>0</v>
      </c>
      <c r="Q69">
        <v>11.63</v>
      </c>
      <c r="R69">
        <v>0.113</v>
      </c>
      <c r="S69">
        <v>0.124</v>
      </c>
      <c r="T69">
        <v>0</v>
      </c>
      <c r="U69" t="s">
        <v>1</v>
      </c>
      <c r="V69" t="s">
        <v>1</v>
      </c>
    </row>
    <row r="70" spans="1:29" x14ac:dyDescent="0.3">
      <c r="A70">
        <v>919072</v>
      </c>
      <c r="B70" t="s">
        <v>3</v>
      </c>
      <c r="C70">
        <v>1</v>
      </c>
      <c r="D70">
        <v>0</v>
      </c>
      <c r="E70">
        <v>10.75</v>
      </c>
      <c r="F70">
        <v>10.75</v>
      </c>
      <c r="G70">
        <v>5</v>
      </c>
      <c r="H70">
        <v>-0.87</v>
      </c>
      <c r="I70">
        <v>0</v>
      </c>
      <c r="J70">
        <v>1</v>
      </c>
      <c r="K70">
        <v>0</v>
      </c>
      <c r="L70">
        <v>99</v>
      </c>
      <c r="M70">
        <v>-99</v>
      </c>
      <c r="N70">
        <v>0</v>
      </c>
      <c r="O70">
        <v>9.3000000000000007</v>
      </c>
      <c r="P70">
        <v>0</v>
      </c>
      <c r="Q70">
        <v>11.63</v>
      </c>
      <c r="R70">
        <v>0.113</v>
      </c>
      <c r="S70">
        <v>0.124</v>
      </c>
      <c r="T70">
        <v>0</v>
      </c>
      <c r="U70" t="s">
        <v>1</v>
      </c>
      <c r="V70" t="s">
        <v>1</v>
      </c>
    </row>
    <row r="71" spans="1:29" x14ac:dyDescent="0.3">
      <c r="A71">
        <v>919081</v>
      </c>
      <c r="B71" t="s">
        <v>3</v>
      </c>
      <c r="C71">
        <v>1</v>
      </c>
      <c r="D71">
        <v>0</v>
      </c>
      <c r="E71">
        <v>10.75</v>
      </c>
      <c r="F71">
        <v>10.75</v>
      </c>
      <c r="G71">
        <v>5</v>
      </c>
      <c r="H71">
        <v>-0.87</v>
      </c>
      <c r="I71">
        <v>0</v>
      </c>
      <c r="J71">
        <v>1</v>
      </c>
      <c r="K71">
        <v>0</v>
      </c>
      <c r="L71">
        <v>99</v>
      </c>
      <c r="M71">
        <v>-99</v>
      </c>
      <c r="N71">
        <v>0</v>
      </c>
      <c r="O71">
        <v>9.3000000000000007</v>
      </c>
      <c r="P71">
        <v>0</v>
      </c>
      <c r="Q71">
        <v>11.63</v>
      </c>
      <c r="R71">
        <v>0.113</v>
      </c>
      <c r="S71">
        <v>0.124</v>
      </c>
      <c r="T71">
        <v>0</v>
      </c>
      <c r="U71" t="s">
        <v>1</v>
      </c>
      <c r="V71" t="s">
        <v>1</v>
      </c>
    </row>
    <row r="72" spans="1:29" x14ac:dyDescent="0.3">
      <c r="A72">
        <v>919082</v>
      </c>
      <c r="B72" t="s">
        <v>3</v>
      </c>
      <c r="C72">
        <v>1</v>
      </c>
      <c r="D72">
        <v>0</v>
      </c>
      <c r="E72">
        <v>10.75</v>
      </c>
      <c r="F72">
        <v>10.75</v>
      </c>
      <c r="G72">
        <v>5</v>
      </c>
      <c r="H72">
        <v>-0.87</v>
      </c>
      <c r="I72">
        <v>0</v>
      </c>
      <c r="J72">
        <v>1</v>
      </c>
      <c r="K72">
        <v>0</v>
      </c>
      <c r="L72">
        <v>99</v>
      </c>
      <c r="M72">
        <v>-99</v>
      </c>
      <c r="N72">
        <v>0</v>
      </c>
      <c r="O72">
        <v>9.3000000000000007</v>
      </c>
      <c r="P72">
        <v>0</v>
      </c>
      <c r="Q72">
        <v>11.63</v>
      </c>
      <c r="R72">
        <v>0.113</v>
      </c>
      <c r="S72">
        <v>0.124</v>
      </c>
      <c r="T72">
        <v>0</v>
      </c>
      <c r="U72" t="s">
        <v>1</v>
      </c>
      <c r="V72" t="s">
        <v>1</v>
      </c>
    </row>
    <row r="73" spans="1:29" x14ac:dyDescent="0.3">
      <c r="A73">
        <v>919091</v>
      </c>
      <c r="B73" t="s">
        <v>3</v>
      </c>
      <c r="C73">
        <v>1</v>
      </c>
      <c r="D73">
        <v>0</v>
      </c>
      <c r="E73">
        <v>10.75</v>
      </c>
      <c r="F73">
        <v>10.75</v>
      </c>
      <c r="G73">
        <v>5</v>
      </c>
      <c r="H73">
        <v>-0.87</v>
      </c>
      <c r="I73">
        <v>0</v>
      </c>
      <c r="J73">
        <v>1</v>
      </c>
      <c r="K73">
        <v>0</v>
      </c>
      <c r="L73">
        <v>99</v>
      </c>
      <c r="M73">
        <v>-99</v>
      </c>
      <c r="N73">
        <v>0</v>
      </c>
      <c r="O73">
        <v>9.3000000000000007</v>
      </c>
      <c r="P73">
        <v>0</v>
      </c>
      <c r="Q73">
        <v>11.63</v>
      </c>
      <c r="R73">
        <v>0.113</v>
      </c>
      <c r="S73">
        <v>0.124</v>
      </c>
      <c r="T73">
        <v>0</v>
      </c>
      <c r="U73" t="s">
        <v>1</v>
      </c>
      <c r="V73" t="s">
        <v>1</v>
      </c>
    </row>
    <row r="74" spans="1:29" x14ac:dyDescent="0.3">
      <c r="A74">
        <v>919092</v>
      </c>
      <c r="B74" t="s">
        <v>3</v>
      </c>
      <c r="C74">
        <v>1</v>
      </c>
      <c r="D74">
        <v>0</v>
      </c>
      <c r="E74">
        <v>10.75</v>
      </c>
      <c r="F74">
        <v>10.75</v>
      </c>
      <c r="G74">
        <v>5</v>
      </c>
      <c r="H74">
        <v>-0.87</v>
      </c>
      <c r="I74">
        <v>0</v>
      </c>
      <c r="J74">
        <v>1</v>
      </c>
      <c r="K74">
        <v>0</v>
      </c>
      <c r="L74">
        <v>99</v>
      </c>
      <c r="M74">
        <v>-99</v>
      </c>
      <c r="N74">
        <v>0</v>
      </c>
      <c r="O74">
        <v>9.3000000000000007</v>
      </c>
      <c r="P74">
        <v>0</v>
      </c>
      <c r="Q74">
        <v>11.63</v>
      </c>
      <c r="R74">
        <v>0.113</v>
      </c>
      <c r="S74">
        <v>0.124</v>
      </c>
      <c r="T74">
        <v>0</v>
      </c>
      <c r="U74" t="s">
        <v>1</v>
      </c>
      <c r="V74" t="s">
        <v>1</v>
      </c>
    </row>
    <row r="75" spans="1:29" x14ac:dyDescent="0.3">
      <c r="A75">
        <v>919101</v>
      </c>
      <c r="B75" t="s">
        <v>3</v>
      </c>
      <c r="C75">
        <v>1</v>
      </c>
      <c r="D75">
        <v>0</v>
      </c>
      <c r="E75">
        <v>10.75</v>
      </c>
      <c r="F75">
        <v>10.75</v>
      </c>
      <c r="G75">
        <v>5</v>
      </c>
      <c r="H75">
        <v>-0.87</v>
      </c>
      <c r="I75">
        <v>0</v>
      </c>
      <c r="J75">
        <v>1</v>
      </c>
      <c r="K75">
        <v>0</v>
      </c>
      <c r="L75">
        <v>99</v>
      </c>
      <c r="M75">
        <v>-99</v>
      </c>
      <c r="N75">
        <v>0</v>
      </c>
      <c r="O75">
        <v>9.3000000000000007</v>
      </c>
      <c r="P75">
        <v>0</v>
      </c>
      <c r="Q75">
        <v>11.63</v>
      </c>
      <c r="R75">
        <v>0.113</v>
      </c>
      <c r="S75">
        <v>0.124</v>
      </c>
      <c r="T75">
        <v>0</v>
      </c>
      <c r="U75" t="s">
        <v>1</v>
      </c>
      <c r="V75" t="s">
        <v>1</v>
      </c>
    </row>
    <row r="76" spans="1:29" x14ac:dyDescent="0.3">
      <c r="A76">
        <v>919102</v>
      </c>
      <c r="B76" t="s">
        <v>3</v>
      </c>
      <c r="C76">
        <v>1</v>
      </c>
      <c r="D76">
        <v>0</v>
      </c>
      <c r="E76">
        <v>10.75</v>
      </c>
      <c r="F76">
        <v>10.75</v>
      </c>
      <c r="G76">
        <v>5</v>
      </c>
      <c r="H76">
        <v>-0.87</v>
      </c>
      <c r="I76">
        <v>0</v>
      </c>
      <c r="J76">
        <v>1</v>
      </c>
      <c r="K76">
        <v>0</v>
      </c>
      <c r="L76">
        <v>99</v>
      </c>
      <c r="M76">
        <v>-99</v>
      </c>
      <c r="N76">
        <v>0</v>
      </c>
      <c r="O76">
        <v>9.3000000000000007</v>
      </c>
      <c r="P76">
        <v>0</v>
      </c>
      <c r="Q76">
        <v>11.63</v>
      </c>
      <c r="R76">
        <v>0.113</v>
      </c>
      <c r="S76">
        <v>0.124</v>
      </c>
      <c r="T76">
        <v>0</v>
      </c>
      <c r="U76" t="s">
        <v>1</v>
      </c>
      <c r="V76" t="s">
        <v>1</v>
      </c>
    </row>
    <row r="77" spans="1:29" s="2" customFormat="1" x14ac:dyDescent="0.3">
      <c r="A77" s="2">
        <v>920011</v>
      </c>
      <c r="B77" t="s">
        <v>3</v>
      </c>
      <c r="C77">
        <v>1</v>
      </c>
      <c r="D77">
        <v>0</v>
      </c>
      <c r="E77">
        <v>10.75</v>
      </c>
      <c r="F77">
        <v>10.75</v>
      </c>
      <c r="G77">
        <v>5</v>
      </c>
      <c r="H77">
        <v>-0.87</v>
      </c>
      <c r="I77">
        <v>0</v>
      </c>
      <c r="J77">
        <v>1</v>
      </c>
      <c r="K77">
        <v>0</v>
      </c>
      <c r="L77">
        <v>99</v>
      </c>
      <c r="M77">
        <v>-99</v>
      </c>
      <c r="N77">
        <v>0</v>
      </c>
      <c r="O77">
        <v>9.3000000000000007</v>
      </c>
      <c r="P77">
        <v>0</v>
      </c>
      <c r="Q77">
        <v>11.63</v>
      </c>
      <c r="R77">
        <v>0.113</v>
      </c>
      <c r="S77">
        <v>0.124</v>
      </c>
      <c r="T77">
        <v>0</v>
      </c>
      <c r="U77" t="s">
        <v>1</v>
      </c>
      <c r="V77" t="s">
        <v>1</v>
      </c>
      <c r="W77"/>
      <c r="X77"/>
      <c r="Y77"/>
      <c r="Z77"/>
      <c r="AA77"/>
      <c r="AB77"/>
      <c r="AC77"/>
    </row>
    <row r="78" spans="1:29" s="2" customFormat="1" x14ac:dyDescent="0.3">
      <c r="A78" s="2">
        <v>920012</v>
      </c>
      <c r="B78" t="s">
        <v>3</v>
      </c>
      <c r="C78">
        <v>1</v>
      </c>
      <c r="D78">
        <v>0</v>
      </c>
      <c r="E78">
        <v>10.75</v>
      </c>
      <c r="F78">
        <v>10.75</v>
      </c>
      <c r="G78">
        <v>5</v>
      </c>
      <c r="H78">
        <v>-0.87</v>
      </c>
      <c r="I78">
        <v>0</v>
      </c>
      <c r="J78">
        <v>1</v>
      </c>
      <c r="K78">
        <v>0</v>
      </c>
      <c r="L78">
        <v>99</v>
      </c>
      <c r="M78">
        <v>-99</v>
      </c>
      <c r="N78">
        <v>0</v>
      </c>
      <c r="O78">
        <v>9.3000000000000007</v>
      </c>
      <c r="P78">
        <v>0</v>
      </c>
      <c r="Q78">
        <v>11.63</v>
      </c>
      <c r="R78">
        <v>0.113</v>
      </c>
      <c r="S78">
        <v>0.124</v>
      </c>
      <c r="T78">
        <v>0</v>
      </c>
      <c r="U78" t="s">
        <v>1</v>
      </c>
      <c r="V78" t="s">
        <v>1</v>
      </c>
      <c r="W78"/>
      <c r="X78"/>
      <c r="Y78"/>
      <c r="Z78"/>
      <c r="AA78"/>
      <c r="AB78"/>
      <c r="AC78"/>
    </row>
    <row r="79" spans="1:29" s="2" customFormat="1" x14ac:dyDescent="0.3">
      <c r="A79" s="2">
        <v>920021</v>
      </c>
      <c r="B79" t="s">
        <v>3</v>
      </c>
      <c r="C79">
        <v>1</v>
      </c>
      <c r="D79">
        <v>0</v>
      </c>
      <c r="E79">
        <v>10.75</v>
      </c>
      <c r="F79">
        <v>10.75</v>
      </c>
      <c r="G79">
        <v>5</v>
      </c>
      <c r="H79">
        <v>-0.87</v>
      </c>
      <c r="I79">
        <v>0</v>
      </c>
      <c r="J79">
        <v>1</v>
      </c>
      <c r="K79">
        <v>0</v>
      </c>
      <c r="L79">
        <v>99</v>
      </c>
      <c r="M79">
        <v>-99</v>
      </c>
      <c r="N79">
        <v>0</v>
      </c>
      <c r="O79">
        <v>9.3000000000000007</v>
      </c>
      <c r="P79">
        <v>0</v>
      </c>
      <c r="Q79">
        <v>11.63</v>
      </c>
      <c r="R79">
        <v>0.113</v>
      </c>
      <c r="S79">
        <v>0.124</v>
      </c>
      <c r="T79">
        <v>0</v>
      </c>
      <c r="U79" t="s">
        <v>1</v>
      </c>
      <c r="V79" t="s">
        <v>1</v>
      </c>
      <c r="W79"/>
      <c r="X79"/>
      <c r="Y79"/>
      <c r="Z79"/>
      <c r="AA79"/>
      <c r="AB79"/>
      <c r="AC79"/>
    </row>
    <row r="80" spans="1:29" s="2" customFormat="1" x14ac:dyDescent="0.3">
      <c r="A80" s="2">
        <v>920022</v>
      </c>
      <c r="B80" t="s">
        <v>3</v>
      </c>
      <c r="C80">
        <v>1</v>
      </c>
      <c r="D80">
        <v>0</v>
      </c>
      <c r="E80">
        <v>10.75</v>
      </c>
      <c r="F80">
        <v>10.75</v>
      </c>
      <c r="G80">
        <v>5</v>
      </c>
      <c r="H80">
        <v>-0.87</v>
      </c>
      <c r="I80">
        <v>0</v>
      </c>
      <c r="J80">
        <v>1</v>
      </c>
      <c r="K80">
        <v>0</v>
      </c>
      <c r="L80">
        <v>99</v>
      </c>
      <c r="M80">
        <v>-99</v>
      </c>
      <c r="N80">
        <v>0</v>
      </c>
      <c r="O80">
        <v>9.3000000000000007</v>
      </c>
      <c r="P80">
        <v>0</v>
      </c>
      <c r="Q80">
        <v>11.63</v>
      </c>
      <c r="R80">
        <v>0.113</v>
      </c>
      <c r="S80">
        <v>0.124</v>
      </c>
      <c r="T80">
        <v>0</v>
      </c>
      <c r="U80" t="s">
        <v>1</v>
      </c>
      <c r="V80" t="s">
        <v>1</v>
      </c>
      <c r="W80"/>
      <c r="X80"/>
      <c r="Y80"/>
      <c r="Z80"/>
      <c r="AA80"/>
      <c r="AB80"/>
      <c r="AC80"/>
    </row>
    <row r="81" spans="1:29" x14ac:dyDescent="0.3">
      <c r="A81">
        <v>922011</v>
      </c>
      <c r="B81" t="s">
        <v>3</v>
      </c>
      <c r="C81">
        <v>1</v>
      </c>
      <c r="D81">
        <v>0</v>
      </c>
      <c r="E81">
        <v>10.75</v>
      </c>
      <c r="F81">
        <v>10.75</v>
      </c>
      <c r="G81">
        <v>5</v>
      </c>
      <c r="H81">
        <v>-0.87</v>
      </c>
      <c r="I81">
        <v>0</v>
      </c>
      <c r="J81">
        <v>1</v>
      </c>
      <c r="K81">
        <v>0</v>
      </c>
      <c r="L81">
        <v>99</v>
      </c>
      <c r="M81">
        <v>-99</v>
      </c>
      <c r="N81">
        <v>0</v>
      </c>
      <c r="O81">
        <v>9.3000000000000007</v>
      </c>
      <c r="P81">
        <v>0</v>
      </c>
      <c r="Q81">
        <v>11.63</v>
      </c>
      <c r="R81">
        <v>0.113</v>
      </c>
      <c r="S81">
        <v>0.124</v>
      </c>
      <c r="T81">
        <v>0</v>
      </c>
      <c r="U81" t="s">
        <v>1</v>
      </c>
      <c r="V81" t="s">
        <v>1</v>
      </c>
    </row>
    <row r="82" spans="1:29" x14ac:dyDescent="0.3">
      <c r="A82">
        <v>922012</v>
      </c>
      <c r="B82" t="s">
        <v>3</v>
      </c>
      <c r="C82">
        <v>1</v>
      </c>
      <c r="D82">
        <v>0</v>
      </c>
      <c r="E82">
        <v>10.75</v>
      </c>
      <c r="F82">
        <v>10.75</v>
      </c>
      <c r="G82">
        <v>5</v>
      </c>
      <c r="H82">
        <v>-0.87</v>
      </c>
      <c r="I82">
        <v>0</v>
      </c>
      <c r="J82">
        <v>1</v>
      </c>
      <c r="K82">
        <v>0</v>
      </c>
      <c r="L82">
        <v>99</v>
      </c>
      <c r="M82">
        <v>-99</v>
      </c>
      <c r="N82">
        <v>0</v>
      </c>
      <c r="O82">
        <v>9.3000000000000007</v>
      </c>
      <c r="P82">
        <v>0</v>
      </c>
      <c r="Q82">
        <v>11.63</v>
      </c>
      <c r="R82">
        <v>0.113</v>
      </c>
      <c r="S82">
        <v>0.124</v>
      </c>
      <c r="T82">
        <v>0</v>
      </c>
      <c r="U82" t="s">
        <v>1</v>
      </c>
      <c r="V82" t="s">
        <v>1</v>
      </c>
    </row>
    <row r="83" spans="1:29" x14ac:dyDescent="0.3">
      <c r="A83">
        <v>923011</v>
      </c>
      <c r="B83" t="s">
        <v>4</v>
      </c>
      <c r="C83">
        <v>1</v>
      </c>
      <c r="D83">
        <v>0</v>
      </c>
      <c r="E83">
        <v>0.2</v>
      </c>
      <c r="F83">
        <v>-0.19900000000000001</v>
      </c>
      <c r="G83">
        <v>0</v>
      </c>
      <c r="H83">
        <v>5</v>
      </c>
      <c r="I83">
        <v>250</v>
      </c>
      <c r="J83">
        <v>0.05</v>
      </c>
      <c r="K83">
        <v>5.64</v>
      </c>
      <c r="L83">
        <v>0</v>
      </c>
      <c r="M83">
        <v>0</v>
      </c>
      <c r="N83" t="s">
        <v>1</v>
      </c>
      <c r="O83" t="s">
        <v>1</v>
      </c>
    </row>
    <row r="84" spans="1:29" x14ac:dyDescent="0.3">
      <c r="A84">
        <v>923012</v>
      </c>
      <c r="B84" t="s">
        <v>4</v>
      </c>
      <c r="C84">
        <v>1</v>
      </c>
      <c r="D84">
        <v>0</v>
      </c>
      <c r="E84">
        <v>0.2</v>
      </c>
      <c r="F84">
        <v>-0.19900000000000001</v>
      </c>
      <c r="G84">
        <v>0</v>
      </c>
      <c r="H84">
        <v>5</v>
      </c>
      <c r="I84">
        <v>250</v>
      </c>
      <c r="J84">
        <v>0.05</v>
      </c>
      <c r="K84">
        <v>5.64</v>
      </c>
      <c r="L84">
        <v>0</v>
      </c>
      <c r="M84">
        <v>0</v>
      </c>
      <c r="N84" t="s">
        <v>1</v>
      </c>
      <c r="O84" t="s">
        <v>1</v>
      </c>
    </row>
    <row r="85" spans="1:29" x14ac:dyDescent="0.3">
      <c r="A85">
        <v>923013</v>
      </c>
      <c r="B85" t="s">
        <v>4</v>
      </c>
      <c r="C85">
        <v>1</v>
      </c>
      <c r="D85">
        <v>0</v>
      </c>
      <c r="E85">
        <v>0.2</v>
      </c>
      <c r="F85">
        <v>-0.19900000000000001</v>
      </c>
      <c r="G85">
        <v>0</v>
      </c>
      <c r="H85">
        <v>5</v>
      </c>
      <c r="I85">
        <v>250</v>
      </c>
      <c r="J85">
        <v>0.05</v>
      </c>
      <c r="K85">
        <v>5.64</v>
      </c>
      <c r="L85">
        <v>0</v>
      </c>
      <c r="M85">
        <v>0</v>
      </c>
      <c r="N85" t="s">
        <v>1</v>
      </c>
      <c r="O85" t="s">
        <v>1</v>
      </c>
    </row>
    <row r="86" spans="1:29" x14ac:dyDescent="0.3">
      <c r="A86">
        <v>923014</v>
      </c>
      <c r="B86" t="s">
        <v>4</v>
      </c>
      <c r="C86">
        <v>1</v>
      </c>
      <c r="D86">
        <v>0</v>
      </c>
      <c r="E86">
        <v>0.2</v>
      </c>
      <c r="F86">
        <v>-0.19900000000000001</v>
      </c>
      <c r="G86">
        <v>0</v>
      </c>
      <c r="H86">
        <v>5</v>
      </c>
      <c r="I86">
        <v>250</v>
      </c>
      <c r="J86">
        <v>0.05</v>
      </c>
      <c r="K86">
        <v>5.64</v>
      </c>
      <c r="L86">
        <v>0</v>
      </c>
      <c r="M86">
        <v>0</v>
      </c>
      <c r="N86" t="s">
        <v>1</v>
      </c>
      <c r="O86" t="s">
        <v>1</v>
      </c>
    </row>
    <row r="87" spans="1:29" x14ac:dyDescent="0.3">
      <c r="A87">
        <v>923015</v>
      </c>
      <c r="B87" t="s">
        <v>4</v>
      </c>
      <c r="C87">
        <v>1</v>
      </c>
      <c r="D87">
        <v>0</v>
      </c>
      <c r="E87">
        <v>0.2</v>
      </c>
      <c r="F87">
        <v>-0.19900000000000001</v>
      </c>
      <c r="G87">
        <v>0</v>
      </c>
      <c r="H87">
        <v>5</v>
      </c>
      <c r="I87">
        <v>250</v>
      </c>
      <c r="J87">
        <v>0.05</v>
      </c>
      <c r="K87">
        <v>5.64</v>
      </c>
      <c r="L87">
        <v>0</v>
      </c>
      <c r="M87">
        <v>0</v>
      </c>
      <c r="N87" t="s">
        <v>1</v>
      </c>
      <c r="O87" t="s">
        <v>1</v>
      </c>
    </row>
    <row r="88" spans="1:29" x14ac:dyDescent="0.3">
      <c r="A88">
        <v>923016</v>
      </c>
      <c r="B88" t="s">
        <v>4</v>
      </c>
      <c r="C88">
        <v>1</v>
      </c>
      <c r="D88">
        <v>0</v>
      </c>
      <c r="E88">
        <v>0.2</v>
      </c>
      <c r="F88">
        <v>-0.19900000000000001</v>
      </c>
      <c r="G88">
        <v>0</v>
      </c>
      <c r="H88">
        <v>5</v>
      </c>
      <c r="I88">
        <v>250</v>
      </c>
      <c r="J88">
        <v>0.05</v>
      </c>
      <c r="K88">
        <v>5.64</v>
      </c>
      <c r="L88">
        <v>0</v>
      </c>
      <c r="M88">
        <v>0</v>
      </c>
      <c r="N88" t="s">
        <v>1</v>
      </c>
      <c r="O88" t="s">
        <v>1</v>
      </c>
    </row>
    <row r="89" spans="1:29" x14ac:dyDescent="0.3">
      <c r="A89">
        <v>923017</v>
      </c>
      <c r="B89" t="s">
        <v>4</v>
      </c>
      <c r="C89">
        <v>1</v>
      </c>
      <c r="D89">
        <v>0</v>
      </c>
      <c r="E89">
        <v>0.2</v>
      </c>
      <c r="F89">
        <v>-0.19900000000000001</v>
      </c>
      <c r="G89">
        <v>0</v>
      </c>
      <c r="H89">
        <v>5</v>
      </c>
      <c r="I89">
        <v>250</v>
      </c>
      <c r="J89">
        <v>0.05</v>
      </c>
      <c r="K89">
        <v>5.64</v>
      </c>
      <c r="L89">
        <v>0</v>
      </c>
      <c r="M89">
        <v>0</v>
      </c>
      <c r="N89" t="s">
        <v>1</v>
      </c>
      <c r="O89" t="s">
        <v>1</v>
      </c>
    </row>
    <row r="90" spans="1:29" x14ac:dyDescent="0.3">
      <c r="A90">
        <v>923018</v>
      </c>
      <c r="B90" t="s">
        <v>4</v>
      </c>
      <c r="C90">
        <v>1</v>
      </c>
      <c r="D90">
        <v>0</v>
      </c>
      <c r="E90">
        <v>0.2</v>
      </c>
      <c r="F90">
        <v>-0.19900000000000001</v>
      </c>
      <c r="G90">
        <v>0</v>
      </c>
      <c r="H90">
        <v>5</v>
      </c>
      <c r="I90">
        <v>250</v>
      </c>
      <c r="J90">
        <v>0.05</v>
      </c>
      <c r="K90">
        <v>5.64</v>
      </c>
      <c r="L90">
        <v>0</v>
      </c>
      <c r="M90">
        <v>0</v>
      </c>
      <c r="N90" t="s">
        <v>1</v>
      </c>
      <c r="O90" t="s">
        <v>1</v>
      </c>
    </row>
    <row r="91" spans="1:29" x14ac:dyDescent="0.3">
      <c r="A91">
        <v>924001</v>
      </c>
      <c r="B91" t="s">
        <v>3</v>
      </c>
      <c r="C91">
        <v>1</v>
      </c>
      <c r="D91">
        <v>0</v>
      </c>
      <c r="E91">
        <v>10.75</v>
      </c>
      <c r="F91">
        <v>10.75</v>
      </c>
      <c r="G91">
        <v>5</v>
      </c>
      <c r="H91">
        <v>-0.87</v>
      </c>
      <c r="I91">
        <v>0</v>
      </c>
      <c r="J91">
        <v>1</v>
      </c>
      <c r="K91">
        <v>0</v>
      </c>
      <c r="L91">
        <v>99</v>
      </c>
      <c r="M91">
        <v>-99</v>
      </c>
      <c r="N91">
        <v>0</v>
      </c>
      <c r="O91">
        <v>9.3000000000000007</v>
      </c>
      <c r="P91">
        <v>0</v>
      </c>
      <c r="Q91">
        <v>11.63</v>
      </c>
      <c r="R91">
        <v>0.113</v>
      </c>
      <c r="S91">
        <v>0.124</v>
      </c>
      <c r="T91">
        <v>0</v>
      </c>
      <c r="U91" t="s">
        <v>1</v>
      </c>
      <c r="V91" t="s">
        <v>1</v>
      </c>
    </row>
    <row r="92" spans="1:29" x14ac:dyDescent="0.3">
      <c r="A92">
        <v>924002</v>
      </c>
      <c r="B92" t="s">
        <v>3</v>
      </c>
      <c r="C92">
        <v>1</v>
      </c>
      <c r="D92">
        <v>0</v>
      </c>
      <c r="E92">
        <v>10.75</v>
      </c>
      <c r="F92">
        <v>10.75</v>
      </c>
      <c r="G92">
        <v>5</v>
      </c>
      <c r="H92">
        <v>-0.87</v>
      </c>
      <c r="I92">
        <v>0</v>
      </c>
      <c r="J92">
        <v>1</v>
      </c>
      <c r="K92">
        <v>0</v>
      </c>
      <c r="L92">
        <v>99</v>
      </c>
      <c r="M92">
        <v>-99</v>
      </c>
      <c r="N92">
        <v>0</v>
      </c>
      <c r="O92">
        <v>9.3000000000000007</v>
      </c>
      <c r="P92">
        <v>0</v>
      </c>
      <c r="Q92">
        <v>11.63</v>
      </c>
      <c r="R92">
        <v>0.113</v>
      </c>
      <c r="S92">
        <v>0.124</v>
      </c>
      <c r="T92">
        <v>0</v>
      </c>
      <c r="U92" t="s">
        <v>1</v>
      </c>
      <c r="V92" t="s">
        <v>1</v>
      </c>
    </row>
    <row r="93" spans="1:29" s="2" customFormat="1" x14ac:dyDescent="0.3">
      <c r="A93" s="2">
        <v>924002</v>
      </c>
      <c r="B93" t="s">
        <v>3</v>
      </c>
      <c r="C93">
        <v>2</v>
      </c>
      <c r="D93">
        <v>0</v>
      </c>
      <c r="E93">
        <v>10.75</v>
      </c>
      <c r="F93">
        <v>10.75</v>
      </c>
      <c r="G93">
        <v>5</v>
      </c>
      <c r="H93">
        <v>-0.87</v>
      </c>
      <c r="I93">
        <v>0</v>
      </c>
      <c r="J93">
        <v>1</v>
      </c>
      <c r="K93">
        <v>0</v>
      </c>
      <c r="L93">
        <v>99</v>
      </c>
      <c r="M93">
        <v>-99</v>
      </c>
      <c r="N93">
        <v>0</v>
      </c>
      <c r="O93">
        <v>9.3000000000000007</v>
      </c>
      <c r="P93">
        <v>0</v>
      </c>
      <c r="Q93">
        <v>11.63</v>
      </c>
      <c r="R93">
        <v>0.113</v>
      </c>
      <c r="S93">
        <v>0.124</v>
      </c>
      <c r="T93">
        <v>0</v>
      </c>
      <c r="U93" t="s">
        <v>1</v>
      </c>
      <c r="V93" t="s">
        <v>1</v>
      </c>
      <c r="W93"/>
      <c r="X93"/>
      <c r="Y93"/>
      <c r="Z93"/>
      <c r="AA93"/>
      <c r="AB93"/>
      <c r="AC93"/>
    </row>
    <row r="94" spans="1:29" x14ac:dyDescent="0.3">
      <c r="A94">
        <v>926011</v>
      </c>
      <c r="B94" t="s">
        <v>3</v>
      </c>
      <c r="C94">
        <v>1</v>
      </c>
      <c r="D94">
        <v>0</v>
      </c>
      <c r="E94">
        <v>15</v>
      </c>
      <c r="F94">
        <v>15</v>
      </c>
      <c r="G94">
        <v>5</v>
      </c>
      <c r="H94">
        <v>-0.87</v>
      </c>
      <c r="I94">
        <v>0</v>
      </c>
      <c r="J94">
        <v>1</v>
      </c>
      <c r="K94">
        <v>0</v>
      </c>
      <c r="L94">
        <v>99</v>
      </c>
      <c r="M94">
        <v>-99</v>
      </c>
      <c r="N94">
        <v>0</v>
      </c>
      <c r="O94">
        <v>9.3000000000000007</v>
      </c>
      <c r="P94">
        <v>0</v>
      </c>
      <c r="Q94">
        <v>11.63</v>
      </c>
      <c r="R94">
        <v>0.113</v>
      </c>
      <c r="S94">
        <v>0.124</v>
      </c>
      <c r="T94">
        <v>0</v>
      </c>
      <c r="U94" t="s">
        <v>1</v>
      </c>
      <c r="V94" t="s">
        <v>1</v>
      </c>
    </row>
    <row r="95" spans="1:29" x14ac:dyDescent="0.3">
      <c r="A95">
        <v>926012</v>
      </c>
      <c r="B95" t="s">
        <v>3</v>
      </c>
      <c r="C95">
        <v>1</v>
      </c>
      <c r="D95">
        <v>0</v>
      </c>
      <c r="E95">
        <v>15</v>
      </c>
      <c r="F95">
        <v>15</v>
      </c>
      <c r="G95">
        <v>5</v>
      </c>
      <c r="H95">
        <v>-0.87</v>
      </c>
      <c r="I95">
        <v>0</v>
      </c>
      <c r="J95">
        <v>1</v>
      </c>
      <c r="K95">
        <v>0</v>
      </c>
      <c r="L95">
        <v>99</v>
      </c>
      <c r="M95">
        <v>-99</v>
      </c>
      <c r="N95">
        <v>0</v>
      </c>
      <c r="O95">
        <v>9.3000000000000007</v>
      </c>
      <c r="P95">
        <v>0</v>
      </c>
      <c r="Q95">
        <v>11.63</v>
      </c>
      <c r="R95">
        <v>0.113</v>
      </c>
      <c r="S95">
        <v>0.124</v>
      </c>
      <c r="T95">
        <v>0</v>
      </c>
      <c r="U95" t="s">
        <v>1</v>
      </c>
      <c r="V95" t="s">
        <v>1</v>
      </c>
    </row>
    <row r="96" spans="1:29" x14ac:dyDescent="0.3">
      <c r="A96">
        <v>926013</v>
      </c>
      <c r="B96" t="s">
        <v>3</v>
      </c>
      <c r="C96">
        <v>1</v>
      </c>
      <c r="D96">
        <v>0</v>
      </c>
      <c r="E96">
        <v>15</v>
      </c>
      <c r="F96">
        <v>15</v>
      </c>
      <c r="G96">
        <v>5</v>
      </c>
      <c r="H96">
        <v>-0.87</v>
      </c>
      <c r="I96">
        <v>0</v>
      </c>
      <c r="J96">
        <v>1</v>
      </c>
      <c r="K96">
        <v>0</v>
      </c>
      <c r="L96">
        <v>99</v>
      </c>
      <c r="M96">
        <v>-99</v>
      </c>
      <c r="N96">
        <v>0</v>
      </c>
      <c r="O96">
        <v>9.3000000000000007</v>
      </c>
      <c r="P96">
        <v>0</v>
      </c>
      <c r="Q96">
        <v>11.63</v>
      </c>
      <c r="R96">
        <v>0.113</v>
      </c>
      <c r="S96">
        <v>0.124</v>
      </c>
      <c r="T96">
        <v>0</v>
      </c>
      <c r="U96" t="s">
        <v>1</v>
      </c>
      <c r="V96" t="s">
        <v>1</v>
      </c>
    </row>
    <row r="97" spans="1:22" x14ac:dyDescent="0.3">
      <c r="A97">
        <v>926014</v>
      </c>
      <c r="B97" t="s">
        <v>3</v>
      </c>
      <c r="C97">
        <v>1</v>
      </c>
      <c r="D97">
        <v>0</v>
      </c>
      <c r="E97">
        <v>15</v>
      </c>
      <c r="F97">
        <v>15</v>
      </c>
      <c r="G97">
        <v>5</v>
      </c>
      <c r="H97">
        <v>-0.87</v>
      </c>
      <c r="I97">
        <v>0</v>
      </c>
      <c r="J97">
        <v>1</v>
      </c>
      <c r="K97">
        <v>0</v>
      </c>
      <c r="L97">
        <v>99</v>
      </c>
      <c r="M97">
        <v>-99</v>
      </c>
      <c r="N97">
        <v>0</v>
      </c>
      <c r="O97">
        <v>9.3000000000000007</v>
      </c>
      <c r="P97">
        <v>0</v>
      </c>
      <c r="Q97">
        <v>11.63</v>
      </c>
      <c r="R97">
        <v>0.113</v>
      </c>
      <c r="S97">
        <v>0.124</v>
      </c>
      <c r="T97">
        <v>0</v>
      </c>
      <c r="U97" t="s">
        <v>1</v>
      </c>
      <c r="V97" t="s">
        <v>1</v>
      </c>
    </row>
    <row r="98" spans="1:22" x14ac:dyDescent="0.3">
      <c r="A98">
        <v>926015</v>
      </c>
      <c r="B98" t="s">
        <v>3</v>
      </c>
      <c r="C98">
        <v>1</v>
      </c>
      <c r="D98">
        <v>0</v>
      </c>
      <c r="E98">
        <v>15</v>
      </c>
      <c r="F98">
        <v>15</v>
      </c>
      <c r="G98">
        <v>5</v>
      </c>
      <c r="H98">
        <v>-0.87</v>
      </c>
      <c r="I98">
        <v>0</v>
      </c>
      <c r="J98">
        <v>1</v>
      </c>
      <c r="K98">
        <v>0</v>
      </c>
      <c r="L98">
        <v>99</v>
      </c>
      <c r="M98">
        <v>-99</v>
      </c>
      <c r="N98">
        <v>0</v>
      </c>
      <c r="O98">
        <v>9.3000000000000007</v>
      </c>
      <c r="P98">
        <v>0</v>
      </c>
      <c r="Q98">
        <v>11.63</v>
      </c>
      <c r="R98">
        <v>0.113</v>
      </c>
      <c r="S98">
        <v>0.124</v>
      </c>
      <c r="T98">
        <v>0</v>
      </c>
      <c r="U98" t="s">
        <v>1</v>
      </c>
      <c r="V98" t="s">
        <v>1</v>
      </c>
    </row>
    <row r="99" spans="1:22" x14ac:dyDescent="0.3">
      <c r="A99">
        <v>926016</v>
      </c>
      <c r="B99" t="s">
        <v>3</v>
      </c>
      <c r="C99">
        <v>1</v>
      </c>
      <c r="D99">
        <v>0</v>
      </c>
      <c r="E99">
        <v>15</v>
      </c>
      <c r="F99">
        <v>15</v>
      </c>
      <c r="G99">
        <v>5</v>
      </c>
      <c r="H99">
        <v>-0.87</v>
      </c>
      <c r="I99">
        <v>0</v>
      </c>
      <c r="J99">
        <v>1</v>
      </c>
      <c r="K99">
        <v>0</v>
      </c>
      <c r="L99">
        <v>99</v>
      </c>
      <c r="M99">
        <v>-99</v>
      </c>
      <c r="N99">
        <v>0</v>
      </c>
      <c r="O99">
        <v>9.3000000000000007</v>
      </c>
      <c r="P99">
        <v>0</v>
      </c>
      <c r="Q99">
        <v>11.63</v>
      </c>
      <c r="R99">
        <v>0.113</v>
      </c>
      <c r="S99">
        <v>0.124</v>
      </c>
      <c r="T99">
        <v>0</v>
      </c>
      <c r="U99" t="s">
        <v>1</v>
      </c>
      <c r="V99" t="s">
        <v>1</v>
      </c>
    </row>
    <row r="100" spans="1:22" x14ac:dyDescent="0.3">
      <c r="A100">
        <v>926021</v>
      </c>
      <c r="B100" t="s">
        <v>3</v>
      </c>
      <c r="C100">
        <v>1</v>
      </c>
      <c r="D100">
        <v>0</v>
      </c>
      <c r="E100">
        <v>15</v>
      </c>
      <c r="F100">
        <v>15</v>
      </c>
      <c r="G100">
        <v>5</v>
      </c>
      <c r="H100">
        <v>-0.87</v>
      </c>
      <c r="I100">
        <v>0</v>
      </c>
      <c r="J100">
        <v>1</v>
      </c>
      <c r="K100">
        <v>0</v>
      </c>
      <c r="L100">
        <v>99</v>
      </c>
      <c r="M100">
        <v>-99</v>
      </c>
      <c r="N100">
        <v>0</v>
      </c>
      <c r="O100">
        <v>9.3000000000000007</v>
      </c>
      <c r="P100">
        <v>0</v>
      </c>
      <c r="Q100">
        <v>11.63</v>
      </c>
      <c r="R100">
        <v>0.113</v>
      </c>
      <c r="S100">
        <v>0.124</v>
      </c>
      <c r="T100">
        <v>0</v>
      </c>
      <c r="U100" t="s">
        <v>1</v>
      </c>
      <c r="V100" t="s">
        <v>1</v>
      </c>
    </row>
    <row r="101" spans="1:22" x14ac:dyDescent="0.3">
      <c r="A101">
        <v>926031</v>
      </c>
      <c r="B101" t="s">
        <v>3</v>
      </c>
      <c r="C101">
        <v>1</v>
      </c>
      <c r="D101">
        <v>0</v>
      </c>
      <c r="E101">
        <v>15</v>
      </c>
      <c r="F101">
        <v>15</v>
      </c>
      <c r="G101">
        <v>5</v>
      </c>
      <c r="H101">
        <v>-0.87</v>
      </c>
      <c r="I101">
        <v>0</v>
      </c>
      <c r="J101">
        <v>1</v>
      </c>
      <c r="K101">
        <v>0</v>
      </c>
      <c r="L101">
        <v>99</v>
      </c>
      <c r="M101">
        <v>-99</v>
      </c>
      <c r="N101">
        <v>0</v>
      </c>
      <c r="O101">
        <v>9.3000000000000007</v>
      </c>
      <c r="P101">
        <v>0</v>
      </c>
      <c r="Q101">
        <v>11.63</v>
      </c>
      <c r="R101">
        <v>0.113</v>
      </c>
      <c r="S101">
        <v>0.124</v>
      </c>
      <c r="T101">
        <v>0</v>
      </c>
      <c r="U101" t="s">
        <v>1</v>
      </c>
      <c r="V101" t="s">
        <v>1</v>
      </c>
    </row>
    <row r="102" spans="1:22" x14ac:dyDescent="0.3">
      <c r="A102">
        <v>926032</v>
      </c>
      <c r="B102" t="s">
        <v>3</v>
      </c>
      <c r="C102">
        <v>1</v>
      </c>
      <c r="D102">
        <v>0</v>
      </c>
      <c r="E102">
        <v>15</v>
      </c>
      <c r="F102">
        <v>15</v>
      </c>
      <c r="G102">
        <v>5</v>
      </c>
      <c r="H102">
        <v>-0.87</v>
      </c>
      <c r="I102">
        <v>0</v>
      </c>
      <c r="J102">
        <v>1</v>
      </c>
      <c r="K102">
        <v>0</v>
      </c>
      <c r="L102">
        <v>99</v>
      </c>
      <c r="M102">
        <v>-99</v>
      </c>
      <c r="N102">
        <v>0</v>
      </c>
      <c r="O102">
        <v>9.3000000000000007</v>
      </c>
      <c r="P102">
        <v>0</v>
      </c>
      <c r="Q102">
        <v>11.63</v>
      </c>
      <c r="R102">
        <v>0.113</v>
      </c>
      <c r="S102">
        <v>0.124</v>
      </c>
      <c r="T102">
        <v>0</v>
      </c>
      <c r="U102" t="s">
        <v>1</v>
      </c>
      <c r="V102" t="s">
        <v>1</v>
      </c>
    </row>
    <row r="103" spans="1:22" x14ac:dyDescent="0.3">
      <c r="A103">
        <v>926041</v>
      </c>
      <c r="B103" t="s">
        <v>3</v>
      </c>
      <c r="C103">
        <v>1</v>
      </c>
      <c r="D103">
        <v>0</v>
      </c>
      <c r="E103">
        <v>15</v>
      </c>
      <c r="F103">
        <v>15</v>
      </c>
      <c r="G103">
        <v>5</v>
      </c>
      <c r="H103">
        <v>-0.87</v>
      </c>
      <c r="I103">
        <v>0</v>
      </c>
      <c r="J103">
        <v>1</v>
      </c>
      <c r="K103">
        <v>0</v>
      </c>
      <c r="L103">
        <v>99</v>
      </c>
      <c r="M103">
        <v>-99</v>
      </c>
      <c r="N103">
        <v>0</v>
      </c>
      <c r="O103">
        <v>9.3000000000000007</v>
      </c>
      <c r="P103">
        <v>0</v>
      </c>
      <c r="Q103">
        <v>11.63</v>
      </c>
      <c r="R103">
        <v>0.113</v>
      </c>
      <c r="S103">
        <v>0.124</v>
      </c>
      <c r="T103">
        <v>0</v>
      </c>
      <c r="U103" t="s">
        <v>1</v>
      </c>
      <c r="V103" t="s">
        <v>1</v>
      </c>
    </row>
    <row r="104" spans="1:22" x14ac:dyDescent="0.3">
      <c r="A104">
        <v>926042</v>
      </c>
      <c r="B104" t="s">
        <v>3</v>
      </c>
      <c r="C104">
        <v>1</v>
      </c>
      <c r="D104">
        <v>0</v>
      </c>
      <c r="E104">
        <v>15</v>
      </c>
      <c r="F104">
        <v>15</v>
      </c>
      <c r="G104">
        <v>5</v>
      </c>
      <c r="H104">
        <v>-0.87</v>
      </c>
      <c r="I104">
        <v>0</v>
      </c>
      <c r="J104">
        <v>1</v>
      </c>
      <c r="K104">
        <v>0</v>
      </c>
      <c r="L104">
        <v>99</v>
      </c>
      <c r="M104">
        <v>-99</v>
      </c>
      <c r="N104">
        <v>0</v>
      </c>
      <c r="O104">
        <v>9.3000000000000007</v>
      </c>
      <c r="P104">
        <v>0</v>
      </c>
      <c r="Q104">
        <v>11.63</v>
      </c>
      <c r="R104">
        <v>0.113</v>
      </c>
      <c r="S104">
        <v>0.124</v>
      </c>
      <c r="T104">
        <v>0</v>
      </c>
      <c r="U104" t="s">
        <v>1</v>
      </c>
      <c r="V104" t="s">
        <v>1</v>
      </c>
    </row>
    <row r="105" spans="1:22" x14ac:dyDescent="0.3">
      <c r="A105">
        <v>926051</v>
      </c>
      <c r="B105" t="s">
        <v>3</v>
      </c>
      <c r="C105">
        <v>1</v>
      </c>
      <c r="D105">
        <v>0</v>
      </c>
      <c r="E105">
        <v>10.75</v>
      </c>
      <c r="F105">
        <v>10.75</v>
      </c>
      <c r="G105">
        <v>5</v>
      </c>
      <c r="H105">
        <v>-0.87</v>
      </c>
      <c r="I105">
        <v>0</v>
      </c>
      <c r="J105">
        <v>1</v>
      </c>
      <c r="K105">
        <v>0</v>
      </c>
      <c r="L105">
        <v>99</v>
      </c>
      <c r="M105">
        <v>-99</v>
      </c>
      <c r="N105">
        <v>0</v>
      </c>
      <c r="O105">
        <v>9.3000000000000007</v>
      </c>
      <c r="P105">
        <v>0</v>
      </c>
      <c r="Q105">
        <v>11.63</v>
      </c>
      <c r="R105">
        <v>0.113</v>
      </c>
      <c r="S105">
        <v>0.124</v>
      </c>
      <c r="T105">
        <v>0</v>
      </c>
      <c r="U105" t="s">
        <v>1</v>
      </c>
      <c r="V105" t="s">
        <v>1</v>
      </c>
    </row>
    <row r="106" spans="1:22" x14ac:dyDescent="0.3">
      <c r="A106">
        <v>926052</v>
      </c>
      <c r="B106" t="s">
        <v>3</v>
      </c>
      <c r="C106">
        <v>1</v>
      </c>
      <c r="D106">
        <v>0</v>
      </c>
      <c r="E106">
        <v>10.75</v>
      </c>
      <c r="F106">
        <v>10.75</v>
      </c>
      <c r="G106">
        <v>5</v>
      </c>
      <c r="H106">
        <v>-0.87</v>
      </c>
      <c r="I106">
        <v>0</v>
      </c>
      <c r="J106">
        <v>1</v>
      </c>
      <c r="K106">
        <v>0</v>
      </c>
      <c r="L106">
        <v>99</v>
      </c>
      <c r="M106">
        <v>-99</v>
      </c>
      <c r="N106">
        <v>0</v>
      </c>
      <c r="O106">
        <v>9.3000000000000007</v>
      </c>
      <c r="P106">
        <v>0</v>
      </c>
      <c r="Q106">
        <v>11.63</v>
      </c>
      <c r="R106">
        <v>0.113</v>
      </c>
      <c r="S106">
        <v>0.124</v>
      </c>
      <c r="T106">
        <v>0</v>
      </c>
      <c r="U106" t="s">
        <v>1</v>
      </c>
      <c r="V106" t="s">
        <v>1</v>
      </c>
    </row>
    <row r="107" spans="1:22" x14ac:dyDescent="0.3">
      <c r="A107">
        <v>926061</v>
      </c>
      <c r="B107" t="s">
        <v>3</v>
      </c>
      <c r="C107">
        <v>1</v>
      </c>
      <c r="D107">
        <v>0</v>
      </c>
      <c r="E107">
        <v>15</v>
      </c>
      <c r="F107">
        <v>15</v>
      </c>
      <c r="G107">
        <v>5</v>
      </c>
      <c r="H107">
        <v>-0.87</v>
      </c>
      <c r="I107">
        <v>0</v>
      </c>
      <c r="J107">
        <v>1</v>
      </c>
      <c r="K107">
        <v>0</v>
      </c>
      <c r="L107">
        <v>99</v>
      </c>
      <c r="M107">
        <v>-99</v>
      </c>
      <c r="N107">
        <v>0</v>
      </c>
      <c r="O107">
        <v>9.3000000000000007</v>
      </c>
      <c r="P107">
        <v>0</v>
      </c>
      <c r="Q107">
        <v>11.63</v>
      </c>
      <c r="R107">
        <v>0.113</v>
      </c>
      <c r="S107">
        <v>0.124</v>
      </c>
      <c r="T107">
        <v>0</v>
      </c>
      <c r="U107" t="s">
        <v>1</v>
      </c>
      <c r="V107" t="s">
        <v>1</v>
      </c>
    </row>
    <row r="108" spans="1:22" x14ac:dyDescent="0.3">
      <c r="A108">
        <v>926062</v>
      </c>
      <c r="B108" t="s">
        <v>3</v>
      </c>
      <c r="C108">
        <v>1</v>
      </c>
      <c r="D108">
        <v>0</v>
      </c>
      <c r="E108">
        <v>15</v>
      </c>
      <c r="F108">
        <v>15</v>
      </c>
      <c r="G108">
        <v>5</v>
      </c>
      <c r="H108">
        <v>-0.87</v>
      </c>
      <c r="I108">
        <v>0</v>
      </c>
      <c r="J108">
        <v>1</v>
      </c>
      <c r="K108">
        <v>0</v>
      </c>
      <c r="L108">
        <v>99</v>
      </c>
      <c r="M108">
        <v>-99</v>
      </c>
      <c r="N108">
        <v>0</v>
      </c>
      <c r="O108">
        <v>9.3000000000000007</v>
      </c>
      <c r="P108">
        <v>0</v>
      </c>
      <c r="Q108">
        <v>11.63</v>
      </c>
      <c r="R108">
        <v>0.113</v>
      </c>
      <c r="S108">
        <v>0.124</v>
      </c>
      <c r="T108">
        <v>0</v>
      </c>
      <c r="U108" t="s">
        <v>1</v>
      </c>
      <c r="V108" t="s">
        <v>1</v>
      </c>
    </row>
    <row r="109" spans="1:22" x14ac:dyDescent="0.3">
      <c r="A109">
        <v>926071</v>
      </c>
      <c r="B109" t="s">
        <v>3</v>
      </c>
      <c r="C109">
        <v>1</v>
      </c>
      <c r="D109">
        <v>0</v>
      </c>
      <c r="E109">
        <v>15</v>
      </c>
      <c r="F109">
        <v>15</v>
      </c>
      <c r="G109">
        <v>5</v>
      </c>
      <c r="H109">
        <v>-0.87</v>
      </c>
      <c r="I109">
        <v>0</v>
      </c>
      <c r="J109">
        <v>1</v>
      </c>
      <c r="K109">
        <v>0</v>
      </c>
      <c r="L109">
        <v>99</v>
      </c>
      <c r="M109">
        <v>-99</v>
      </c>
      <c r="N109">
        <v>0</v>
      </c>
      <c r="O109">
        <v>9.3000000000000007</v>
      </c>
      <c r="P109">
        <v>0</v>
      </c>
      <c r="Q109">
        <v>11.63</v>
      </c>
      <c r="R109">
        <v>0.113</v>
      </c>
      <c r="S109">
        <v>0.124</v>
      </c>
      <c r="T109">
        <v>0</v>
      </c>
      <c r="U109" t="s">
        <v>1</v>
      </c>
      <c r="V109" t="s">
        <v>1</v>
      </c>
    </row>
    <row r="110" spans="1:22" x14ac:dyDescent="0.3">
      <c r="A110">
        <v>926072</v>
      </c>
      <c r="B110" t="s">
        <v>3</v>
      </c>
      <c r="C110">
        <v>1</v>
      </c>
      <c r="D110">
        <v>0</v>
      </c>
      <c r="E110">
        <v>15</v>
      </c>
      <c r="F110">
        <v>15</v>
      </c>
      <c r="G110">
        <v>5</v>
      </c>
      <c r="H110">
        <v>-0.87</v>
      </c>
      <c r="I110">
        <v>0</v>
      </c>
      <c r="J110">
        <v>1</v>
      </c>
      <c r="K110">
        <v>0</v>
      </c>
      <c r="L110">
        <v>99</v>
      </c>
      <c r="M110">
        <v>-99</v>
      </c>
      <c r="N110">
        <v>0</v>
      </c>
      <c r="O110">
        <v>9.3000000000000007</v>
      </c>
      <c r="P110">
        <v>0</v>
      </c>
      <c r="Q110">
        <v>11.63</v>
      </c>
      <c r="R110">
        <v>0.113</v>
      </c>
      <c r="S110">
        <v>0.124</v>
      </c>
      <c r="T110">
        <v>0</v>
      </c>
      <c r="U110" t="s">
        <v>1</v>
      </c>
      <c r="V110" t="s">
        <v>1</v>
      </c>
    </row>
    <row r="111" spans="1:22" x14ac:dyDescent="0.3">
      <c r="A111">
        <v>926081</v>
      </c>
      <c r="B111" t="s">
        <v>3</v>
      </c>
      <c r="C111">
        <v>1</v>
      </c>
      <c r="D111">
        <v>0</v>
      </c>
      <c r="E111">
        <v>15</v>
      </c>
      <c r="F111">
        <v>15</v>
      </c>
      <c r="G111">
        <v>5</v>
      </c>
      <c r="H111">
        <v>-0.87</v>
      </c>
      <c r="I111">
        <v>0</v>
      </c>
      <c r="J111">
        <v>1</v>
      </c>
      <c r="K111">
        <v>0</v>
      </c>
      <c r="L111">
        <v>99</v>
      </c>
      <c r="M111">
        <v>-99</v>
      </c>
      <c r="N111">
        <v>0</v>
      </c>
      <c r="O111">
        <v>9.3000000000000007</v>
      </c>
      <c r="P111">
        <v>0</v>
      </c>
      <c r="Q111">
        <v>11.63</v>
      </c>
      <c r="R111">
        <v>0.113</v>
      </c>
      <c r="S111">
        <v>0.124</v>
      </c>
      <c r="T111">
        <v>0</v>
      </c>
      <c r="U111" t="s">
        <v>1</v>
      </c>
      <c r="V111" t="s">
        <v>1</v>
      </c>
    </row>
    <row r="112" spans="1:22" x14ac:dyDescent="0.3">
      <c r="A112">
        <v>926082</v>
      </c>
      <c r="B112" t="s">
        <v>3</v>
      </c>
      <c r="C112">
        <v>1</v>
      </c>
      <c r="D112">
        <v>0</v>
      </c>
      <c r="E112">
        <v>15</v>
      </c>
      <c r="F112">
        <v>15</v>
      </c>
      <c r="G112">
        <v>5</v>
      </c>
      <c r="H112">
        <v>-0.87</v>
      </c>
      <c r="I112">
        <v>0</v>
      </c>
      <c r="J112">
        <v>1</v>
      </c>
      <c r="K112">
        <v>0</v>
      </c>
      <c r="L112">
        <v>99</v>
      </c>
      <c r="M112">
        <v>-99</v>
      </c>
      <c r="N112">
        <v>0</v>
      </c>
      <c r="O112">
        <v>9.3000000000000007</v>
      </c>
      <c r="P112">
        <v>0</v>
      </c>
      <c r="Q112">
        <v>11.63</v>
      </c>
      <c r="R112">
        <v>0.113</v>
      </c>
      <c r="S112">
        <v>0.124</v>
      </c>
      <c r="T112">
        <v>0</v>
      </c>
      <c r="U112" t="s">
        <v>1</v>
      </c>
      <c r="V112" t="s">
        <v>1</v>
      </c>
    </row>
    <row r="113" spans="1:22" x14ac:dyDescent="0.3">
      <c r="A113">
        <v>926091</v>
      </c>
      <c r="B113" t="s">
        <v>3</v>
      </c>
      <c r="C113">
        <v>1</v>
      </c>
      <c r="D113">
        <v>0</v>
      </c>
      <c r="E113">
        <v>15</v>
      </c>
      <c r="F113">
        <v>15</v>
      </c>
      <c r="G113">
        <v>5</v>
      </c>
      <c r="H113">
        <v>-0.87</v>
      </c>
      <c r="I113">
        <v>0</v>
      </c>
      <c r="J113">
        <v>1</v>
      </c>
      <c r="K113">
        <v>0</v>
      </c>
      <c r="L113">
        <v>99</v>
      </c>
      <c r="M113">
        <v>-99</v>
      </c>
      <c r="N113">
        <v>0</v>
      </c>
      <c r="O113">
        <v>9.3000000000000007</v>
      </c>
      <c r="P113">
        <v>0</v>
      </c>
      <c r="Q113">
        <v>11.63</v>
      </c>
      <c r="R113">
        <v>0.113</v>
      </c>
      <c r="S113">
        <v>0.124</v>
      </c>
      <c r="T113">
        <v>0</v>
      </c>
      <c r="U113" t="s">
        <v>1</v>
      </c>
      <c r="V113" t="s">
        <v>1</v>
      </c>
    </row>
    <row r="114" spans="1:22" x14ac:dyDescent="0.3">
      <c r="A114">
        <v>926092</v>
      </c>
      <c r="B114" t="s">
        <v>3</v>
      </c>
      <c r="C114">
        <v>1</v>
      </c>
      <c r="D114">
        <v>0</v>
      </c>
      <c r="E114">
        <v>15</v>
      </c>
      <c r="F114">
        <v>15</v>
      </c>
      <c r="G114">
        <v>5</v>
      </c>
      <c r="H114">
        <v>-0.87</v>
      </c>
      <c r="I114">
        <v>0</v>
      </c>
      <c r="J114">
        <v>1</v>
      </c>
      <c r="K114">
        <v>0</v>
      </c>
      <c r="L114">
        <v>99</v>
      </c>
      <c r="M114">
        <v>-99</v>
      </c>
      <c r="N114">
        <v>0</v>
      </c>
      <c r="O114">
        <v>9.3000000000000007</v>
      </c>
      <c r="P114">
        <v>0</v>
      </c>
      <c r="Q114">
        <v>11.63</v>
      </c>
      <c r="R114">
        <v>0.113</v>
      </c>
      <c r="S114">
        <v>0.124</v>
      </c>
      <c r="T114">
        <v>0</v>
      </c>
      <c r="U114" t="s">
        <v>1</v>
      </c>
      <c r="V114" t="s">
        <v>1</v>
      </c>
    </row>
    <row r="115" spans="1:22" x14ac:dyDescent="0.3">
      <c r="A115">
        <v>926101</v>
      </c>
      <c r="B115" t="s">
        <v>3</v>
      </c>
      <c r="C115">
        <v>1</v>
      </c>
      <c r="D115">
        <v>0</v>
      </c>
      <c r="E115">
        <v>15</v>
      </c>
      <c r="F115">
        <v>15</v>
      </c>
      <c r="G115">
        <v>5</v>
      </c>
      <c r="H115">
        <v>-0.87</v>
      </c>
      <c r="I115">
        <v>0</v>
      </c>
      <c r="J115">
        <v>1</v>
      </c>
      <c r="K115">
        <v>0</v>
      </c>
      <c r="L115">
        <v>99</v>
      </c>
      <c r="M115">
        <v>-99</v>
      </c>
      <c r="N115">
        <v>0</v>
      </c>
      <c r="O115">
        <v>9.3000000000000007</v>
      </c>
      <c r="P115">
        <v>0</v>
      </c>
      <c r="Q115">
        <v>11.63</v>
      </c>
      <c r="R115">
        <v>0.113</v>
      </c>
      <c r="S115">
        <v>0.124</v>
      </c>
      <c r="T115">
        <v>0</v>
      </c>
      <c r="U115" t="s">
        <v>1</v>
      </c>
      <c r="V115" t="s">
        <v>1</v>
      </c>
    </row>
    <row r="116" spans="1:22" x14ac:dyDescent="0.3">
      <c r="A116">
        <v>927011</v>
      </c>
      <c r="B116" t="s">
        <v>3</v>
      </c>
      <c r="C116">
        <v>1</v>
      </c>
      <c r="D116">
        <v>0</v>
      </c>
      <c r="E116">
        <v>15</v>
      </c>
      <c r="F116">
        <v>15</v>
      </c>
      <c r="G116">
        <v>5</v>
      </c>
      <c r="H116">
        <v>-0.87</v>
      </c>
      <c r="I116">
        <v>0</v>
      </c>
      <c r="J116">
        <v>1</v>
      </c>
      <c r="K116">
        <v>0</v>
      </c>
      <c r="L116">
        <v>99</v>
      </c>
      <c r="M116">
        <v>-99</v>
      </c>
      <c r="N116">
        <v>0</v>
      </c>
      <c r="O116">
        <v>9.3000000000000007</v>
      </c>
      <c r="P116">
        <v>0</v>
      </c>
      <c r="Q116">
        <v>11.63</v>
      </c>
      <c r="R116">
        <v>0.113</v>
      </c>
      <c r="S116">
        <v>0.124</v>
      </c>
      <c r="T116">
        <v>0</v>
      </c>
      <c r="U116" t="s">
        <v>1</v>
      </c>
      <c r="V116" t="s">
        <v>1</v>
      </c>
    </row>
    <row r="117" spans="1:22" x14ac:dyDescent="0.3">
      <c r="A117">
        <v>927012</v>
      </c>
      <c r="B117" t="s">
        <v>3</v>
      </c>
      <c r="C117">
        <v>1</v>
      </c>
      <c r="D117">
        <v>0</v>
      </c>
      <c r="E117">
        <v>15</v>
      </c>
      <c r="F117">
        <v>15</v>
      </c>
      <c r="G117">
        <v>5</v>
      </c>
      <c r="H117">
        <v>-0.87</v>
      </c>
      <c r="I117">
        <v>0</v>
      </c>
      <c r="J117">
        <v>1</v>
      </c>
      <c r="K117">
        <v>0</v>
      </c>
      <c r="L117">
        <v>99</v>
      </c>
      <c r="M117">
        <v>-99</v>
      </c>
      <c r="N117">
        <v>0</v>
      </c>
      <c r="O117">
        <v>9.3000000000000007</v>
      </c>
      <c r="P117">
        <v>0</v>
      </c>
      <c r="Q117">
        <v>11.63</v>
      </c>
      <c r="R117">
        <v>0.113</v>
      </c>
      <c r="S117">
        <v>0.124</v>
      </c>
      <c r="T117">
        <v>0</v>
      </c>
      <c r="U117" t="s">
        <v>1</v>
      </c>
      <c r="V117" t="s">
        <v>1</v>
      </c>
    </row>
    <row r="118" spans="1:22" x14ac:dyDescent="0.3">
      <c r="A118">
        <v>927013</v>
      </c>
      <c r="B118" t="s">
        <v>3</v>
      </c>
      <c r="C118">
        <v>1</v>
      </c>
      <c r="D118">
        <v>0</v>
      </c>
      <c r="E118">
        <v>15</v>
      </c>
      <c r="F118">
        <v>15</v>
      </c>
      <c r="G118">
        <v>5</v>
      </c>
      <c r="H118">
        <v>-0.87</v>
      </c>
      <c r="I118">
        <v>0</v>
      </c>
      <c r="J118">
        <v>1</v>
      </c>
      <c r="K118">
        <v>0</v>
      </c>
      <c r="L118">
        <v>99</v>
      </c>
      <c r="M118">
        <v>-99</v>
      </c>
      <c r="N118">
        <v>0</v>
      </c>
      <c r="O118">
        <v>9.3000000000000007</v>
      </c>
      <c r="P118">
        <v>0</v>
      </c>
      <c r="Q118">
        <v>11.63</v>
      </c>
      <c r="R118">
        <v>0.113</v>
      </c>
      <c r="S118">
        <v>0.124</v>
      </c>
      <c r="T118">
        <v>0</v>
      </c>
      <c r="U118" t="s">
        <v>1</v>
      </c>
      <c r="V118" t="s">
        <v>1</v>
      </c>
    </row>
    <row r="119" spans="1:22" x14ac:dyDescent="0.3">
      <c r="A119">
        <v>927021</v>
      </c>
      <c r="B119" t="s">
        <v>3</v>
      </c>
      <c r="C119">
        <v>1</v>
      </c>
      <c r="D119">
        <v>0</v>
      </c>
      <c r="E119">
        <v>15</v>
      </c>
      <c r="F119">
        <v>15</v>
      </c>
      <c r="G119">
        <v>5</v>
      </c>
      <c r="H119">
        <v>-0.87</v>
      </c>
      <c r="I119">
        <v>0</v>
      </c>
      <c r="J119">
        <v>1</v>
      </c>
      <c r="K119">
        <v>0</v>
      </c>
      <c r="L119">
        <v>99</v>
      </c>
      <c r="M119">
        <v>-99</v>
      </c>
      <c r="N119">
        <v>0</v>
      </c>
      <c r="O119">
        <v>9.3000000000000007</v>
      </c>
      <c r="P119">
        <v>0</v>
      </c>
      <c r="Q119">
        <v>11.63</v>
      </c>
      <c r="R119">
        <v>0.113</v>
      </c>
      <c r="S119">
        <v>0.124</v>
      </c>
      <c r="T119">
        <v>0</v>
      </c>
      <c r="U119" t="s">
        <v>1</v>
      </c>
      <c r="V119" t="s">
        <v>1</v>
      </c>
    </row>
    <row r="120" spans="1:22" x14ac:dyDescent="0.3">
      <c r="A120">
        <v>927022</v>
      </c>
      <c r="B120" t="s">
        <v>3</v>
      </c>
      <c r="C120">
        <v>1</v>
      </c>
      <c r="D120">
        <v>0</v>
      </c>
      <c r="E120">
        <v>15</v>
      </c>
      <c r="F120">
        <v>15</v>
      </c>
      <c r="G120">
        <v>5</v>
      </c>
      <c r="H120">
        <v>-0.87</v>
      </c>
      <c r="I120">
        <v>0</v>
      </c>
      <c r="J120">
        <v>1</v>
      </c>
      <c r="K120">
        <v>0</v>
      </c>
      <c r="L120">
        <v>99</v>
      </c>
      <c r="M120">
        <v>-99</v>
      </c>
      <c r="N120">
        <v>0</v>
      </c>
      <c r="O120">
        <v>9.3000000000000007</v>
      </c>
      <c r="P120">
        <v>0</v>
      </c>
      <c r="Q120">
        <v>11.63</v>
      </c>
      <c r="R120">
        <v>0.113</v>
      </c>
      <c r="S120">
        <v>0.124</v>
      </c>
      <c r="T120">
        <v>0</v>
      </c>
      <c r="U120" t="s">
        <v>1</v>
      </c>
      <c r="V120" t="s">
        <v>1</v>
      </c>
    </row>
    <row r="121" spans="1:22" x14ac:dyDescent="0.3">
      <c r="A121">
        <v>927031</v>
      </c>
      <c r="B121" t="s">
        <v>3</v>
      </c>
      <c r="C121">
        <v>1</v>
      </c>
      <c r="D121">
        <v>0</v>
      </c>
      <c r="E121">
        <v>15</v>
      </c>
      <c r="F121">
        <v>15</v>
      </c>
      <c r="G121">
        <v>5</v>
      </c>
      <c r="H121">
        <v>-0.87</v>
      </c>
      <c r="I121">
        <v>0</v>
      </c>
      <c r="J121">
        <v>1</v>
      </c>
      <c r="K121">
        <v>0</v>
      </c>
      <c r="L121">
        <v>99</v>
      </c>
      <c r="M121">
        <v>-99</v>
      </c>
      <c r="N121">
        <v>0</v>
      </c>
      <c r="O121">
        <v>9.3000000000000007</v>
      </c>
      <c r="P121">
        <v>0</v>
      </c>
      <c r="Q121">
        <v>11.63</v>
      </c>
      <c r="R121">
        <v>0.113</v>
      </c>
      <c r="S121">
        <v>0.124</v>
      </c>
      <c r="T121">
        <v>0</v>
      </c>
      <c r="U121" t="s">
        <v>1</v>
      </c>
      <c r="V121" t="s">
        <v>1</v>
      </c>
    </row>
    <row r="122" spans="1:22" x14ac:dyDescent="0.3">
      <c r="A122">
        <v>927032</v>
      </c>
      <c r="B122" t="s">
        <v>3</v>
      </c>
      <c r="C122">
        <v>1</v>
      </c>
      <c r="D122">
        <v>0</v>
      </c>
      <c r="E122">
        <v>15</v>
      </c>
      <c r="F122">
        <v>15</v>
      </c>
      <c r="G122">
        <v>5</v>
      </c>
      <c r="H122">
        <v>-0.87</v>
      </c>
      <c r="I122">
        <v>0</v>
      </c>
      <c r="J122">
        <v>1</v>
      </c>
      <c r="K122">
        <v>0</v>
      </c>
      <c r="L122">
        <v>99</v>
      </c>
      <c r="M122">
        <v>-99</v>
      </c>
      <c r="N122">
        <v>0</v>
      </c>
      <c r="O122">
        <v>9.3000000000000007</v>
      </c>
      <c r="P122">
        <v>0</v>
      </c>
      <c r="Q122">
        <v>11.63</v>
      </c>
      <c r="R122">
        <v>0.113</v>
      </c>
      <c r="S122">
        <v>0.124</v>
      </c>
      <c r="T122">
        <v>0</v>
      </c>
      <c r="U122" t="s">
        <v>1</v>
      </c>
      <c r="V122" t="s">
        <v>1</v>
      </c>
    </row>
    <row r="123" spans="1:22" x14ac:dyDescent="0.3">
      <c r="A123">
        <v>927041</v>
      </c>
      <c r="B123" t="s">
        <v>3</v>
      </c>
      <c r="C123">
        <v>1</v>
      </c>
      <c r="D123">
        <v>0</v>
      </c>
      <c r="E123">
        <v>15</v>
      </c>
      <c r="F123">
        <v>15</v>
      </c>
      <c r="G123">
        <v>5</v>
      </c>
      <c r="H123">
        <v>-0.87</v>
      </c>
      <c r="I123">
        <v>0</v>
      </c>
      <c r="J123">
        <v>1</v>
      </c>
      <c r="K123">
        <v>0</v>
      </c>
      <c r="L123">
        <v>99</v>
      </c>
      <c r="M123">
        <v>-99</v>
      </c>
      <c r="N123">
        <v>0</v>
      </c>
      <c r="O123">
        <v>9.3000000000000007</v>
      </c>
      <c r="P123">
        <v>0</v>
      </c>
      <c r="Q123">
        <v>11.63</v>
      </c>
      <c r="R123">
        <v>0.113</v>
      </c>
      <c r="S123">
        <v>0.124</v>
      </c>
      <c r="T123">
        <v>0</v>
      </c>
      <c r="U123" t="s">
        <v>1</v>
      </c>
      <c r="V123" t="s">
        <v>1</v>
      </c>
    </row>
    <row r="124" spans="1:22" x14ac:dyDescent="0.3">
      <c r="A124">
        <v>927042</v>
      </c>
      <c r="B124" t="s">
        <v>3</v>
      </c>
      <c r="C124">
        <v>1</v>
      </c>
      <c r="D124">
        <v>0</v>
      </c>
      <c r="E124">
        <v>15</v>
      </c>
      <c r="F124">
        <v>15</v>
      </c>
      <c r="G124">
        <v>5</v>
      </c>
      <c r="H124">
        <v>-0.87</v>
      </c>
      <c r="I124">
        <v>0</v>
      </c>
      <c r="J124">
        <v>1</v>
      </c>
      <c r="K124">
        <v>0</v>
      </c>
      <c r="L124">
        <v>99</v>
      </c>
      <c r="M124">
        <v>-99</v>
      </c>
      <c r="N124">
        <v>0</v>
      </c>
      <c r="O124">
        <v>9.3000000000000007</v>
      </c>
      <c r="P124">
        <v>0</v>
      </c>
      <c r="Q124">
        <v>11.63</v>
      </c>
      <c r="R124">
        <v>0.113</v>
      </c>
      <c r="S124">
        <v>0.124</v>
      </c>
      <c r="T124">
        <v>0</v>
      </c>
      <c r="U124" t="s">
        <v>1</v>
      </c>
      <c r="V124" t="s">
        <v>1</v>
      </c>
    </row>
    <row r="125" spans="1:22" x14ac:dyDescent="0.3">
      <c r="A125">
        <v>927043</v>
      </c>
      <c r="B125" t="s">
        <v>3</v>
      </c>
      <c r="C125">
        <v>1</v>
      </c>
      <c r="D125">
        <v>0</v>
      </c>
      <c r="E125">
        <v>15</v>
      </c>
      <c r="F125">
        <v>15</v>
      </c>
      <c r="G125">
        <v>5</v>
      </c>
      <c r="H125">
        <v>-0.87</v>
      </c>
      <c r="I125">
        <v>0</v>
      </c>
      <c r="J125">
        <v>1</v>
      </c>
      <c r="K125">
        <v>0</v>
      </c>
      <c r="L125">
        <v>99</v>
      </c>
      <c r="M125">
        <v>-99</v>
      </c>
      <c r="N125">
        <v>0</v>
      </c>
      <c r="O125">
        <v>9.3000000000000007</v>
      </c>
      <c r="P125">
        <v>0</v>
      </c>
      <c r="Q125">
        <v>11.63</v>
      </c>
      <c r="R125">
        <v>0.113</v>
      </c>
      <c r="S125">
        <v>0.124</v>
      </c>
      <c r="T125">
        <v>0</v>
      </c>
      <c r="U125" t="s">
        <v>1</v>
      </c>
      <c r="V125" t="s">
        <v>1</v>
      </c>
    </row>
    <row r="126" spans="1:22" x14ac:dyDescent="0.3">
      <c r="A126">
        <v>927044</v>
      </c>
      <c r="B126" t="s">
        <v>3</v>
      </c>
      <c r="C126">
        <v>1</v>
      </c>
      <c r="D126">
        <v>0</v>
      </c>
      <c r="E126">
        <v>15</v>
      </c>
      <c r="F126">
        <v>15</v>
      </c>
      <c r="G126">
        <v>5</v>
      </c>
      <c r="H126">
        <v>-0.87</v>
      </c>
      <c r="I126">
        <v>0</v>
      </c>
      <c r="J126">
        <v>1</v>
      </c>
      <c r="K126">
        <v>0</v>
      </c>
      <c r="L126">
        <v>99</v>
      </c>
      <c r="M126">
        <v>-99</v>
      </c>
      <c r="N126">
        <v>0</v>
      </c>
      <c r="O126">
        <v>9.3000000000000007</v>
      </c>
      <c r="P126">
        <v>0</v>
      </c>
      <c r="Q126">
        <v>11.63</v>
      </c>
      <c r="R126">
        <v>0.113</v>
      </c>
      <c r="S126">
        <v>0.124</v>
      </c>
      <c r="T126">
        <v>0</v>
      </c>
      <c r="U126" t="s">
        <v>1</v>
      </c>
      <c r="V126" t="s">
        <v>1</v>
      </c>
    </row>
    <row r="127" spans="1:22" x14ac:dyDescent="0.3">
      <c r="A127">
        <v>928011</v>
      </c>
      <c r="B127" t="s">
        <v>3</v>
      </c>
      <c r="C127">
        <v>1</v>
      </c>
      <c r="D127">
        <v>0</v>
      </c>
      <c r="E127">
        <v>10.75</v>
      </c>
      <c r="F127">
        <v>10.75</v>
      </c>
      <c r="G127">
        <v>5</v>
      </c>
      <c r="H127">
        <v>-0.87</v>
      </c>
      <c r="I127">
        <v>0</v>
      </c>
      <c r="J127">
        <v>1</v>
      </c>
      <c r="K127">
        <v>0</v>
      </c>
      <c r="L127">
        <v>99</v>
      </c>
      <c r="M127">
        <v>-99</v>
      </c>
      <c r="N127">
        <v>0</v>
      </c>
      <c r="O127">
        <v>9.3000000000000007</v>
      </c>
      <c r="P127">
        <v>0</v>
      </c>
      <c r="Q127">
        <v>11.63</v>
      </c>
      <c r="R127">
        <v>0.113</v>
      </c>
      <c r="S127">
        <v>0.124</v>
      </c>
      <c r="T127">
        <v>0</v>
      </c>
      <c r="U127" t="s">
        <v>1</v>
      </c>
      <c r="V127" t="s">
        <v>1</v>
      </c>
    </row>
    <row r="128" spans="1:22" x14ac:dyDescent="0.3">
      <c r="A128">
        <v>928012</v>
      </c>
      <c r="B128" t="s">
        <v>3</v>
      </c>
      <c r="C128">
        <v>1</v>
      </c>
      <c r="D128">
        <v>0</v>
      </c>
      <c r="E128">
        <v>10.75</v>
      </c>
      <c r="F128">
        <v>10.75</v>
      </c>
      <c r="G128">
        <v>5</v>
      </c>
      <c r="H128">
        <v>-0.87</v>
      </c>
      <c r="I128">
        <v>0</v>
      </c>
      <c r="J128">
        <v>1</v>
      </c>
      <c r="K128">
        <v>0</v>
      </c>
      <c r="L128">
        <v>99</v>
      </c>
      <c r="M128">
        <v>-99</v>
      </c>
      <c r="N128">
        <v>0</v>
      </c>
      <c r="O128">
        <v>9.3000000000000007</v>
      </c>
      <c r="P128">
        <v>0</v>
      </c>
      <c r="Q128">
        <v>11.63</v>
      </c>
      <c r="R128">
        <v>0.113</v>
      </c>
      <c r="S128">
        <v>0.124</v>
      </c>
      <c r="T128">
        <v>0</v>
      </c>
      <c r="U128" t="s">
        <v>1</v>
      </c>
      <c r="V128" t="s">
        <v>1</v>
      </c>
    </row>
    <row r="129" spans="1:29" x14ac:dyDescent="0.3">
      <c r="A129">
        <v>928013</v>
      </c>
      <c r="B129" t="s">
        <v>3</v>
      </c>
      <c r="C129">
        <v>1</v>
      </c>
      <c r="D129">
        <v>0</v>
      </c>
      <c r="E129">
        <v>10.75</v>
      </c>
      <c r="F129">
        <v>10.75</v>
      </c>
      <c r="G129">
        <v>5</v>
      </c>
      <c r="H129">
        <v>-0.87</v>
      </c>
      <c r="I129">
        <v>0</v>
      </c>
      <c r="J129">
        <v>1</v>
      </c>
      <c r="K129">
        <v>0</v>
      </c>
      <c r="L129">
        <v>99</v>
      </c>
      <c r="M129">
        <v>-99</v>
      </c>
      <c r="N129">
        <v>0</v>
      </c>
      <c r="O129">
        <v>9.3000000000000007</v>
      </c>
      <c r="P129">
        <v>0</v>
      </c>
      <c r="Q129">
        <v>11.63</v>
      </c>
      <c r="R129">
        <v>0.113</v>
      </c>
      <c r="S129">
        <v>0.124</v>
      </c>
      <c r="T129">
        <v>0</v>
      </c>
      <c r="U129" t="s">
        <v>1</v>
      </c>
      <c r="V129" t="s">
        <v>1</v>
      </c>
    </row>
    <row r="130" spans="1:29" x14ac:dyDescent="0.3">
      <c r="A130">
        <v>928014</v>
      </c>
      <c r="B130" t="s">
        <v>3</v>
      </c>
      <c r="C130">
        <v>1</v>
      </c>
      <c r="D130">
        <v>0</v>
      </c>
      <c r="E130">
        <v>10.75</v>
      </c>
      <c r="F130">
        <v>10.75</v>
      </c>
      <c r="G130">
        <v>5</v>
      </c>
      <c r="H130">
        <v>-0.87</v>
      </c>
      <c r="I130">
        <v>0</v>
      </c>
      <c r="J130">
        <v>1</v>
      </c>
      <c r="K130">
        <v>0</v>
      </c>
      <c r="L130">
        <v>99</v>
      </c>
      <c r="M130">
        <v>-99</v>
      </c>
      <c r="N130">
        <v>0</v>
      </c>
      <c r="O130">
        <v>9.3000000000000007</v>
      </c>
      <c r="P130">
        <v>0</v>
      </c>
      <c r="Q130">
        <v>11.63</v>
      </c>
      <c r="R130">
        <v>0.113</v>
      </c>
      <c r="S130">
        <v>0.124</v>
      </c>
      <c r="T130">
        <v>0</v>
      </c>
      <c r="U130" t="s">
        <v>1</v>
      </c>
      <c r="V130" t="s">
        <v>1</v>
      </c>
    </row>
    <row r="131" spans="1:29" x14ac:dyDescent="0.3">
      <c r="A131">
        <v>928021</v>
      </c>
      <c r="B131" t="s">
        <v>3</v>
      </c>
      <c r="C131">
        <v>1</v>
      </c>
      <c r="D131">
        <v>0</v>
      </c>
      <c r="E131">
        <v>15</v>
      </c>
      <c r="F131">
        <v>15</v>
      </c>
      <c r="G131">
        <v>5</v>
      </c>
      <c r="H131">
        <v>-0.87</v>
      </c>
      <c r="I131">
        <v>0</v>
      </c>
      <c r="J131">
        <v>1</v>
      </c>
      <c r="K131">
        <v>0</v>
      </c>
      <c r="L131">
        <v>99</v>
      </c>
      <c r="M131">
        <v>-99</v>
      </c>
      <c r="N131">
        <v>0</v>
      </c>
      <c r="O131">
        <v>9.3000000000000007</v>
      </c>
      <c r="P131">
        <v>0</v>
      </c>
      <c r="Q131">
        <v>11.63</v>
      </c>
      <c r="R131">
        <v>0.113</v>
      </c>
      <c r="S131">
        <v>0.124</v>
      </c>
      <c r="T131">
        <v>0</v>
      </c>
      <c r="U131" t="s">
        <v>1</v>
      </c>
      <c r="V131" t="s">
        <v>1</v>
      </c>
    </row>
    <row r="132" spans="1:29" x14ac:dyDescent="0.3">
      <c r="A132">
        <v>928022</v>
      </c>
      <c r="B132" t="s">
        <v>3</v>
      </c>
      <c r="C132">
        <v>1</v>
      </c>
      <c r="D132">
        <v>0</v>
      </c>
      <c r="E132">
        <v>15</v>
      </c>
      <c r="F132">
        <v>15</v>
      </c>
      <c r="G132">
        <v>5</v>
      </c>
      <c r="H132">
        <v>-0.87</v>
      </c>
      <c r="I132">
        <v>0</v>
      </c>
      <c r="J132">
        <v>1</v>
      </c>
      <c r="K132">
        <v>0</v>
      </c>
      <c r="L132">
        <v>99</v>
      </c>
      <c r="M132">
        <v>-99</v>
      </c>
      <c r="N132">
        <v>0</v>
      </c>
      <c r="O132">
        <v>9.3000000000000007</v>
      </c>
      <c r="P132">
        <v>0</v>
      </c>
      <c r="Q132">
        <v>11.63</v>
      </c>
      <c r="R132">
        <v>0.113</v>
      </c>
      <c r="S132">
        <v>0.124</v>
      </c>
      <c r="T132">
        <v>0</v>
      </c>
      <c r="U132" t="s">
        <v>1</v>
      </c>
      <c r="V132" t="s">
        <v>1</v>
      </c>
    </row>
    <row r="133" spans="1:29" s="2" customFormat="1" x14ac:dyDescent="0.3">
      <c r="A133" s="2">
        <v>928031</v>
      </c>
      <c r="B133" t="s">
        <v>3</v>
      </c>
      <c r="C133">
        <v>1</v>
      </c>
      <c r="D133">
        <v>0</v>
      </c>
      <c r="E133">
        <v>15</v>
      </c>
      <c r="F133">
        <v>15</v>
      </c>
      <c r="G133">
        <v>5</v>
      </c>
      <c r="H133">
        <v>-0.87</v>
      </c>
      <c r="I133">
        <v>0</v>
      </c>
      <c r="J133">
        <v>1</v>
      </c>
      <c r="K133">
        <v>0</v>
      </c>
      <c r="L133">
        <v>99</v>
      </c>
      <c r="M133">
        <v>-99</v>
      </c>
      <c r="N133">
        <v>0</v>
      </c>
      <c r="O133">
        <v>9.3000000000000007</v>
      </c>
      <c r="P133">
        <v>0</v>
      </c>
      <c r="Q133">
        <v>11.63</v>
      </c>
      <c r="R133">
        <v>0.113</v>
      </c>
      <c r="S133">
        <v>0.124</v>
      </c>
      <c r="T133">
        <v>0</v>
      </c>
      <c r="U133" t="s">
        <v>1</v>
      </c>
      <c r="V133" t="s">
        <v>1</v>
      </c>
      <c r="W133"/>
      <c r="X133"/>
      <c r="Y133"/>
      <c r="Z133"/>
      <c r="AA133"/>
      <c r="AB133"/>
      <c r="AC133"/>
    </row>
    <row r="134" spans="1:29" s="2" customFormat="1" x14ac:dyDescent="0.3">
      <c r="A134" s="2">
        <v>928032</v>
      </c>
      <c r="B134" t="s">
        <v>3</v>
      </c>
      <c r="C134">
        <v>1</v>
      </c>
      <c r="D134">
        <v>0</v>
      </c>
      <c r="E134">
        <v>15</v>
      </c>
      <c r="F134">
        <v>15</v>
      </c>
      <c r="G134">
        <v>5</v>
      </c>
      <c r="H134">
        <v>-0.87</v>
      </c>
      <c r="I134">
        <v>0</v>
      </c>
      <c r="J134">
        <v>1</v>
      </c>
      <c r="K134">
        <v>0</v>
      </c>
      <c r="L134">
        <v>99</v>
      </c>
      <c r="M134">
        <v>-99</v>
      </c>
      <c r="N134">
        <v>0</v>
      </c>
      <c r="O134">
        <v>9.3000000000000007</v>
      </c>
      <c r="P134">
        <v>0</v>
      </c>
      <c r="Q134">
        <v>11.63</v>
      </c>
      <c r="R134">
        <v>0.113</v>
      </c>
      <c r="S134">
        <v>0.124</v>
      </c>
      <c r="T134">
        <v>0</v>
      </c>
      <c r="U134" t="s">
        <v>1</v>
      </c>
      <c r="V134" t="s">
        <v>1</v>
      </c>
      <c r="W134"/>
      <c r="X134"/>
      <c r="Y134"/>
      <c r="Z134"/>
      <c r="AA134"/>
      <c r="AB134"/>
      <c r="AC134"/>
    </row>
    <row r="135" spans="1:29" s="2" customFormat="1" x14ac:dyDescent="0.3">
      <c r="A135" s="2">
        <v>928033</v>
      </c>
      <c r="B135" t="s">
        <v>3</v>
      </c>
      <c r="C135">
        <v>1</v>
      </c>
      <c r="D135">
        <v>0</v>
      </c>
      <c r="E135">
        <v>15</v>
      </c>
      <c r="F135">
        <v>15</v>
      </c>
      <c r="G135">
        <v>5</v>
      </c>
      <c r="H135">
        <v>-0.87</v>
      </c>
      <c r="I135">
        <v>0</v>
      </c>
      <c r="J135">
        <v>1</v>
      </c>
      <c r="K135">
        <v>0</v>
      </c>
      <c r="L135">
        <v>99</v>
      </c>
      <c r="M135">
        <v>-99</v>
      </c>
      <c r="N135">
        <v>0</v>
      </c>
      <c r="O135">
        <v>9.3000000000000007</v>
      </c>
      <c r="P135">
        <v>0</v>
      </c>
      <c r="Q135">
        <v>11.63</v>
      </c>
      <c r="R135">
        <v>0.113</v>
      </c>
      <c r="S135">
        <v>0.124</v>
      </c>
      <c r="T135">
        <v>0</v>
      </c>
      <c r="U135" t="s">
        <v>1</v>
      </c>
      <c r="V135" t="s">
        <v>1</v>
      </c>
      <c r="W135"/>
      <c r="X135"/>
      <c r="Y135"/>
      <c r="Z135"/>
      <c r="AA135"/>
      <c r="AB135"/>
      <c r="AC135"/>
    </row>
    <row r="136" spans="1:29" s="2" customFormat="1" x14ac:dyDescent="0.3">
      <c r="A136" s="2">
        <v>928034</v>
      </c>
      <c r="B136" t="s">
        <v>3</v>
      </c>
      <c r="C136">
        <v>1</v>
      </c>
      <c r="D136">
        <v>0</v>
      </c>
      <c r="E136">
        <v>15</v>
      </c>
      <c r="F136">
        <v>15</v>
      </c>
      <c r="G136">
        <v>5</v>
      </c>
      <c r="H136">
        <v>-0.87</v>
      </c>
      <c r="I136">
        <v>0</v>
      </c>
      <c r="J136">
        <v>1</v>
      </c>
      <c r="K136">
        <v>0</v>
      </c>
      <c r="L136">
        <v>99</v>
      </c>
      <c r="M136">
        <v>-99</v>
      </c>
      <c r="N136">
        <v>0</v>
      </c>
      <c r="O136">
        <v>9.3000000000000007</v>
      </c>
      <c r="P136">
        <v>0</v>
      </c>
      <c r="Q136">
        <v>11.63</v>
      </c>
      <c r="R136">
        <v>0.113</v>
      </c>
      <c r="S136">
        <v>0.124</v>
      </c>
      <c r="T136">
        <v>0</v>
      </c>
      <c r="U136" t="s">
        <v>1</v>
      </c>
      <c r="V136" t="s">
        <v>1</v>
      </c>
      <c r="W136"/>
      <c r="X136"/>
      <c r="Y136"/>
      <c r="Z136"/>
      <c r="AA136"/>
      <c r="AB136"/>
      <c r="AC136"/>
    </row>
    <row r="137" spans="1:29" x14ac:dyDescent="0.3">
      <c r="A137">
        <v>931011</v>
      </c>
      <c r="B137" t="s">
        <v>3</v>
      </c>
      <c r="C137">
        <v>1</v>
      </c>
      <c r="D137">
        <v>0</v>
      </c>
      <c r="E137">
        <v>10.75</v>
      </c>
      <c r="F137">
        <v>10.75</v>
      </c>
      <c r="G137">
        <v>5</v>
      </c>
      <c r="H137">
        <v>-0.87</v>
      </c>
      <c r="I137">
        <v>0</v>
      </c>
      <c r="J137">
        <v>1</v>
      </c>
      <c r="K137">
        <v>0</v>
      </c>
      <c r="L137">
        <v>99</v>
      </c>
      <c r="M137">
        <v>-99</v>
      </c>
      <c r="N137">
        <v>0</v>
      </c>
      <c r="O137">
        <v>9.3000000000000007</v>
      </c>
      <c r="P137">
        <v>0</v>
      </c>
      <c r="Q137">
        <v>11.63</v>
      </c>
      <c r="R137">
        <v>0.113</v>
      </c>
      <c r="S137">
        <v>0.124</v>
      </c>
      <c r="T137">
        <v>0</v>
      </c>
      <c r="U137" t="s">
        <v>1</v>
      </c>
      <c r="V137" t="s">
        <v>1</v>
      </c>
    </row>
    <row r="138" spans="1:29" x14ac:dyDescent="0.3">
      <c r="A138">
        <v>931021</v>
      </c>
      <c r="B138" t="s">
        <v>3</v>
      </c>
      <c r="C138">
        <v>1</v>
      </c>
      <c r="D138">
        <v>0</v>
      </c>
      <c r="E138">
        <v>10.75</v>
      </c>
      <c r="F138">
        <v>10.75</v>
      </c>
      <c r="G138">
        <v>5</v>
      </c>
      <c r="H138">
        <v>-0.87</v>
      </c>
      <c r="I138">
        <v>0</v>
      </c>
      <c r="J138">
        <v>1</v>
      </c>
      <c r="K138">
        <v>0</v>
      </c>
      <c r="L138">
        <v>99</v>
      </c>
      <c r="M138">
        <v>-99</v>
      </c>
      <c r="N138">
        <v>0</v>
      </c>
      <c r="O138">
        <v>9.3000000000000007</v>
      </c>
      <c r="P138">
        <v>0</v>
      </c>
      <c r="Q138">
        <v>11.63</v>
      </c>
      <c r="R138">
        <v>0.113</v>
      </c>
      <c r="S138">
        <v>0.124</v>
      </c>
      <c r="T138">
        <v>0</v>
      </c>
      <c r="U138" t="s">
        <v>1</v>
      </c>
      <c r="V138" t="s">
        <v>1</v>
      </c>
    </row>
    <row r="139" spans="1:29" x14ac:dyDescent="0.3">
      <c r="A139">
        <v>931022</v>
      </c>
      <c r="B139" t="s">
        <v>3</v>
      </c>
      <c r="C139">
        <v>1</v>
      </c>
      <c r="D139">
        <v>0</v>
      </c>
      <c r="E139">
        <v>10.75</v>
      </c>
      <c r="F139">
        <v>10.75</v>
      </c>
      <c r="G139">
        <v>5</v>
      </c>
      <c r="H139">
        <v>-0.87</v>
      </c>
      <c r="I139">
        <v>0</v>
      </c>
      <c r="J139">
        <v>1</v>
      </c>
      <c r="K139">
        <v>0</v>
      </c>
      <c r="L139">
        <v>99</v>
      </c>
      <c r="M139">
        <v>-99</v>
      </c>
      <c r="N139">
        <v>0</v>
      </c>
      <c r="O139">
        <v>9.3000000000000007</v>
      </c>
      <c r="P139">
        <v>0</v>
      </c>
      <c r="Q139">
        <v>11.63</v>
      </c>
      <c r="R139">
        <v>0.113</v>
      </c>
      <c r="S139">
        <v>0.124</v>
      </c>
      <c r="T139">
        <v>0</v>
      </c>
      <c r="U139" t="s">
        <v>1</v>
      </c>
      <c r="V139" t="s">
        <v>1</v>
      </c>
    </row>
    <row r="140" spans="1:29" x14ac:dyDescent="0.3">
      <c r="A140">
        <v>931023</v>
      </c>
      <c r="B140" t="s">
        <v>3</v>
      </c>
      <c r="C140">
        <v>1</v>
      </c>
      <c r="D140">
        <v>0</v>
      </c>
      <c r="E140">
        <v>10.75</v>
      </c>
      <c r="F140">
        <v>10.75</v>
      </c>
      <c r="G140">
        <v>5</v>
      </c>
      <c r="H140">
        <v>-0.87</v>
      </c>
      <c r="I140">
        <v>0</v>
      </c>
      <c r="J140">
        <v>1</v>
      </c>
      <c r="K140">
        <v>0</v>
      </c>
      <c r="L140">
        <v>99</v>
      </c>
      <c r="M140">
        <v>-99</v>
      </c>
      <c r="N140">
        <v>0</v>
      </c>
      <c r="O140">
        <v>9.3000000000000007</v>
      </c>
      <c r="P140">
        <v>0</v>
      </c>
      <c r="Q140">
        <v>11.63</v>
      </c>
      <c r="R140">
        <v>0.113</v>
      </c>
      <c r="S140">
        <v>0.124</v>
      </c>
      <c r="T140">
        <v>0</v>
      </c>
      <c r="U140" t="s">
        <v>1</v>
      </c>
      <c r="V140" t="s">
        <v>1</v>
      </c>
    </row>
    <row r="141" spans="1:29" x14ac:dyDescent="0.3">
      <c r="A141">
        <v>931024</v>
      </c>
      <c r="B141" t="s">
        <v>3</v>
      </c>
      <c r="C141">
        <v>1</v>
      </c>
      <c r="D141">
        <v>0</v>
      </c>
      <c r="E141">
        <v>10.75</v>
      </c>
      <c r="F141">
        <v>10.75</v>
      </c>
      <c r="G141">
        <v>5</v>
      </c>
      <c r="H141">
        <v>-0.87</v>
      </c>
      <c r="I141">
        <v>0</v>
      </c>
      <c r="J141">
        <v>1</v>
      </c>
      <c r="K141">
        <v>0</v>
      </c>
      <c r="L141">
        <v>99</v>
      </c>
      <c r="M141">
        <v>-99</v>
      </c>
      <c r="N141">
        <v>0</v>
      </c>
      <c r="O141">
        <v>9.3000000000000007</v>
      </c>
      <c r="P141">
        <v>0</v>
      </c>
      <c r="Q141">
        <v>11.63</v>
      </c>
      <c r="R141">
        <v>0.113</v>
      </c>
      <c r="S141">
        <v>0.124</v>
      </c>
      <c r="T141">
        <v>0</v>
      </c>
      <c r="U141" t="s">
        <v>1</v>
      </c>
      <c r="V141" t="s">
        <v>1</v>
      </c>
    </row>
    <row r="142" spans="1:29" x14ac:dyDescent="0.3">
      <c r="A142">
        <v>931025</v>
      </c>
      <c r="B142" t="s">
        <v>3</v>
      </c>
      <c r="C142">
        <v>1</v>
      </c>
      <c r="D142">
        <v>0</v>
      </c>
      <c r="E142">
        <v>10.75</v>
      </c>
      <c r="F142">
        <v>10.75</v>
      </c>
      <c r="G142">
        <v>5</v>
      </c>
      <c r="H142">
        <v>-0.87</v>
      </c>
      <c r="I142">
        <v>0</v>
      </c>
      <c r="J142">
        <v>1</v>
      </c>
      <c r="K142">
        <v>0</v>
      </c>
      <c r="L142">
        <v>99</v>
      </c>
      <c r="M142">
        <v>-99</v>
      </c>
      <c r="N142">
        <v>0</v>
      </c>
      <c r="O142">
        <v>9.3000000000000007</v>
      </c>
      <c r="P142">
        <v>0</v>
      </c>
      <c r="Q142">
        <v>11.63</v>
      </c>
      <c r="R142">
        <v>0.113</v>
      </c>
      <c r="S142">
        <v>0.124</v>
      </c>
      <c r="T142">
        <v>0</v>
      </c>
      <c r="U142" t="s">
        <v>1</v>
      </c>
      <c r="V142" t="s">
        <v>1</v>
      </c>
    </row>
    <row r="143" spans="1:29" x14ac:dyDescent="0.3">
      <c r="A143">
        <v>931026</v>
      </c>
      <c r="B143" t="s">
        <v>3</v>
      </c>
      <c r="C143">
        <v>1</v>
      </c>
      <c r="D143">
        <v>0</v>
      </c>
      <c r="E143">
        <v>10.75</v>
      </c>
      <c r="F143">
        <v>10.75</v>
      </c>
      <c r="G143">
        <v>5</v>
      </c>
      <c r="H143">
        <v>-0.87</v>
      </c>
      <c r="I143">
        <v>0</v>
      </c>
      <c r="J143">
        <v>1</v>
      </c>
      <c r="K143">
        <v>0</v>
      </c>
      <c r="L143">
        <v>99</v>
      </c>
      <c r="M143">
        <v>-99</v>
      </c>
      <c r="N143">
        <v>0</v>
      </c>
      <c r="O143">
        <v>9.3000000000000007</v>
      </c>
      <c r="P143">
        <v>0</v>
      </c>
      <c r="Q143">
        <v>11.63</v>
      </c>
      <c r="R143">
        <v>0.113</v>
      </c>
      <c r="S143">
        <v>0.124</v>
      </c>
      <c r="T143">
        <v>0</v>
      </c>
      <c r="U143" t="s">
        <v>1</v>
      </c>
      <c r="V143" t="s">
        <v>1</v>
      </c>
    </row>
    <row r="144" spans="1:29" s="2" customFormat="1" x14ac:dyDescent="0.3">
      <c r="A144" s="2">
        <v>932011</v>
      </c>
      <c r="B144" t="s">
        <v>3</v>
      </c>
      <c r="C144">
        <v>1</v>
      </c>
      <c r="D144">
        <v>0</v>
      </c>
      <c r="E144">
        <v>15</v>
      </c>
      <c r="F144">
        <v>15</v>
      </c>
      <c r="G144">
        <v>5</v>
      </c>
      <c r="H144">
        <v>-0.87</v>
      </c>
      <c r="I144">
        <v>0</v>
      </c>
      <c r="J144">
        <v>1</v>
      </c>
      <c r="K144">
        <v>0</v>
      </c>
      <c r="L144">
        <v>99</v>
      </c>
      <c r="M144">
        <v>-99</v>
      </c>
      <c r="N144">
        <v>0</v>
      </c>
      <c r="O144">
        <v>9.3000000000000007</v>
      </c>
      <c r="P144">
        <v>0</v>
      </c>
      <c r="Q144">
        <v>11.63</v>
      </c>
      <c r="R144">
        <v>0.113</v>
      </c>
      <c r="S144">
        <v>0.124</v>
      </c>
      <c r="T144">
        <v>0</v>
      </c>
      <c r="U144" t="s">
        <v>1</v>
      </c>
      <c r="V144" t="s">
        <v>1</v>
      </c>
      <c r="W144"/>
      <c r="X144"/>
      <c r="Y144"/>
      <c r="Z144"/>
      <c r="AA144"/>
      <c r="AB144"/>
      <c r="AC144"/>
    </row>
    <row r="145" spans="1:29" s="2" customFormat="1" x14ac:dyDescent="0.3">
      <c r="A145" s="2">
        <v>932012</v>
      </c>
      <c r="B145" t="s">
        <v>3</v>
      </c>
      <c r="C145">
        <v>1</v>
      </c>
      <c r="D145">
        <v>0</v>
      </c>
      <c r="E145">
        <v>15</v>
      </c>
      <c r="F145">
        <v>15</v>
      </c>
      <c r="G145">
        <v>5</v>
      </c>
      <c r="H145">
        <v>-0.87</v>
      </c>
      <c r="I145">
        <v>0</v>
      </c>
      <c r="J145">
        <v>1</v>
      </c>
      <c r="K145">
        <v>0</v>
      </c>
      <c r="L145">
        <v>99</v>
      </c>
      <c r="M145">
        <v>-99</v>
      </c>
      <c r="N145">
        <v>0</v>
      </c>
      <c r="O145">
        <v>9.3000000000000007</v>
      </c>
      <c r="P145">
        <v>0</v>
      </c>
      <c r="Q145">
        <v>11.63</v>
      </c>
      <c r="R145">
        <v>0.113</v>
      </c>
      <c r="S145">
        <v>0.124</v>
      </c>
      <c r="T145">
        <v>0</v>
      </c>
      <c r="U145" t="s">
        <v>1</v>
      </c>
      <c r="V145" t="s">
        <v>1</v>
      </c>
      <c r="W145"/>
      <c r="X145"/>
      <c r="Y145"/>
      <c r="Z145"/>
      <c r="AA145"/>
      <c r="AB145"/>
      <c r="AC145"/>
    </row>
    <row r="146" spans="1:29" s="2" customFormat="1" x14ac:dyDescent="0.3">
      <c r="A146" s="2">
        <v>932013</v>
      </c>
      <c r="B146" t="s">
        <v>3</v>
      </c>
      <c r="C146">
        <v>1</v>
      </c>
      <c r="D146">
        <v>0</v>
      </c>
      <c r="E146">
        <v>15</v>
      </c>
      <c r="F146">
        <v>15</v>
      </c>
      <c r="G146">
        <v>5</v>
      </c>
      <c r="H146">
        <v>-0.87</v>
      </c>
      <c r="I146">
        <v>0</v>
      </c>
      <c r="J146">
        <v>1</v>
      </c>
      <c r="K146">
        <v>0</v>
      </c>
      <c r="L146">
        <v>99</v>
      </c>
      <c r="M146">
        <v>-99</v>
      </c>
      <c r="N146">
        <v>0</v>
      </c>
      <c r="O146">
        <v>9.3000000000000007</v>
      </c>
      <c r="P146">
        <v>0</v>
      </c>
      <c r="Q146">
        <v>11.63</v>
      </c>
      <c r="R146">
        <v>0.113</v>
      </c>
      <c r="S146">
        <v>0.124</v>
      </c>
      <c r="T146">
        <v>0</v>
      </c>
      <c r="U146" t="s">
        <v>1</v>
      </c>
      <c r="V146" t="s">
        <v>1</v>
      </c>
      <c r="W146"/>
      <c r="X146"/>
      <c r="Y146"/>
      <c r="Z146"/>
      <c r="AA146"/>
      <c r="AB146"/>
      <c r="AC146"/>
    </row>
    <row r="147" spans="1:29" s="2" customFormat="1" x14ac:dyDescent="0.3">
      <c r="A147" s="2">
        <v>932014</v>
      </c>
      <c r="B147" t="s">
        <v>3</v>
      </c>
      <c r="C147">
        <v>1</v>
      </c>
      <c r="D147">
        <v>0</v>
      </c>
      <c r="E147">
        <v>15</v>
      </c>
      <c r="F147">
        <v>15</v>
      </c>
      <c r="G147">
        <v>5</v>
      </c>
      <c r="H147">
        <v>-0.87</v>
      </c>
      <c r="I147">
        <v>0</v>
      </c>
      <c r="J147">
        <v>1</v>
      </c>
      <c r="K147">
        <v>0</v>
      </c>
      <c r="L147">
        <v>99</v>
      </c>
      <c r="M147">
        <v>-99</v>
      </c>
      <c r="N147">
        <v>0</v>
      </c>
      <c r="O147">
        <v>9.3000000000000007</v>
      </c>
      <c r="P147">
        <v>0</v>
      </c>
      <c r="Q147">
        <v>11.63</v>
      </c>
      <c r="R147">
        <v>0.113</v>
      </c>
      <c r="S147">
        <v>0.124</v>
      </c>
      <c r="T147">
        <v>0</v>
      </c>
      <c r="U147" t="s">
        <v>1</v>
      </c>
      <c r="V147" t="s">
        <v>1</v>
      </c>
      <c r="W147"/>
      <c r="X147"/>
      <c r="Y147"/>
      <c r="Z147"/>
      <c r="AA147"/>
      <c r="AB147"/>
      <c r="AC147"/>
    </row>
    <row r="148" spans="1:29" x14ac:dyDescent="0.3">
      <c r="A148">
        <v>933011</v>
      </c>
      <c r="B148" t="s">
        <v>3</v>
      </c>
      <c r="C148">
        <v>1</v>
      </c>
      <c r="D148">
        <v>0</v>
      </c>
      <c r="E148">
        <v>15</v>
      </c>
      <c r="F148">
        <v>15</v>
      </c>
      <c r="G148">
        <v>5</v>
      </c>
      <c r="H148">
        <v>-0.87</v>
      </c>
      <c r="I148">
        <v>0</v>
      </c>
      <c r="J148">
        <v>1</v>
      </c>
      <c r="K148">
        <v>0</v>
      </c>
      <c r="L148">
        <v>99</v>
      </c>
      <c r="M148">
        <v>-99</v>
      </c>
      <c r="N148">
        <v>0</v>
      </c>
      <c r="O148">
        <v>9.3000000000000007</v>
      </c>
      <c r="P148">
        <v>0</v>
      </c>
      <c r="Q148">
        <v>11.63</v>
      </c>
      <c r="R148">
        <v>0.113</v>
      </c>
      <c r="S148">
        <v>0.124</v>
      </c>
      <c r="T148">
        <v>0</v>
      </c>
      <c r="U148" t="s">
        <v>1</v>
      </c>
      <c r="V148" t="s">
        <v>1</v>
      </c>
    </row>
    <row r="149" spans="1:29" x14ac:dyDescent="0.3">
      <c r="A149">
        <v>933012</v>
      </c>
      <c r="B149" t="s">
        <v>3</v>
      </c>
      <c r="C149">
        <v>1</v>
      </c>
      <c r="D149">
        <v>0</v>
      </c>
      <c r="E149">
        <v>15</v>
      </c>
      <c r="F149">
        <v>15</v>
      </c>
      <c r="G149">
        <v>5</v>
      </c>
      <c r="H149">
        <v>-0.87</v>
      </c>
      <c r="I149">
        <v>0</v>
      </c>
      <c r="J149">
        <v>1</v>
      </c>
      <c r="K149">
        <v>0</v>
      </c>
      <c r="L149">
        <v>99</v>
      </c>
      <c r="M149">
        <v>-99</v>
      </c>
      <c r="N149">
        <v>0</v>
      </c>
      <c r="O149">
        <v>9.3000000000000007</v>
      </c>
      <c r="P149">
        <v>0</v>
      </c>
      <c r="Q149">
        <v>11.63</v>
      </c>
      <c r="R149">
        <v>0.113</v>
      </c>
      <c r="S149">
        <v>0.124</v>
      </c>
      <c r="T149">
        <v>0</v>
      </c>
      <c r="U149" t="s">
        <v>1</v>
      </c>
      <c r="V149" t="s">
        <v>1</v>
      </c>
    </row>
    <row r="150" spans="1:29" x14ac:dyDescent="0.3">
      <c r="A150">
        <v>933013</v>
      </c>
      <c r="B150" t="s">
        <v>3</v>
      </c>
      <c r="C150">
        <v>1</v>
      </c>
      <c r="D150">
        <v>0</v>
      </c>
      <c r="E150">
        <v>15</v>
      </c>
      <c r="F150">
        <v>15</v>
      </c>
      <c r="G150">
        <v>5</v>
      </c>
      <c r="H150">
        <v>-0.87</v>
      </c>
      <c r="I150">
        <v>0</v>
      </c>
      <c r="J150">
        <v>1</v>
      </c>
      <c r="K150">
        <v>0</v>
      </c>
      <c r="L150">
        <v>99</v>
      </c>
      <c r="M150">
        <v>-99</v>
      </c>
      <c r="N150">
        <v>0</v>
      </c>
      <c r="O150">
        <v>9.3000000000000007</v>
      </c>
      <c r="P150">
        <v>0</v>
      </c>
      <c r="Q150">
        <v>11.63</v>
      </c>
      <c r="R150">
        <v>0.113</v>
      </c>
      <c r="S150">
        <v>0.124</v>
      </c>
      <c r="T150">
        <v>0</v>
      </c>
      <c r="U150" t="s">
        <v>1</v>
      </c>
      <c r="V150" t="s">
        <v>1</v>
      </c>
    </row>
    <row r="151" spans="1:29" x14ac:dyDescent="0.3">
      <c r="A151">
        <v>933014</v>
      </c>
      <c r="B151" t="s">
        <v>3</v>
      </c>
      <c r="C151">
        <v>1</v>
      </c>
      <c r="D151">
        <v>0</v>
      </c>
      <c r="E151">
        <v>15</v>
      </c>
      <c r="F151">
        <v>15</v>
      </c>
      <c r="G151">
        <v>5</v>
      </c>
      <c r="H151">
        <v>-0.87</v>
      </c>
      <c r="I151">
        <v>0</v>
      </c>
      <c r="J151">
        <v>1</v>
      </c>
      <c r="K151">
        <v>0</v>
      </c>
      <c r="L151">
        <v>99</v>
      </c>
      <c r="M151">
        <v>-99</v>
      </c>
      <c r="N151">
        <v>0</v>
      </c>
      <c r="O151">
        <v>9.3000000000000007</v>
      </c>
      <c r="P151">
        <v>0</v>
      </c>
      <c r="Q151">
        <v>11.63</v>
      </c>
      <c r="R151">
        <v>0.113</v>
      </c>
      <c r="S151">
        <v>0.124</v>
      </c>
      <c r="T151">
        <v>0</v>
      </c>
      <c r="U151" t="s">
        <v>1</v>
      </c>
      <c r="V151" t="s">
        <v>1</v>
      </c>
    </row>
    <row r="152" spans="1:29" x14ac:dyDescent="0.3">
      <c r="A152">
        <v>933021</v>
      </c>
      <c r="B152" t="s">
        <v>3</v>
      </c>
      <c r="C152">
        <v>1</v>
      </c>
      <c r="D152">
        <v>0</v>
      </c>
      <c r="E152">
        <v>15</v>
      </c>
      <c r="F152">
        <v>15</v>
      </c>
      <c r="G152">
        <v>5</v>
      </c>
      <c r="H152">
        <v>-0.87</v>
      </c>
      <c r="I152">
        <v>0</v>
      </c>
      <c r="J152">
        <v>1</v>
      </c>
      <c r="K152">
        <v>0</v>
      </c>
      <c r="L152">
        <v>99</v>
      </c>
      <c r="M152">
        <v>-99</v>
      </c>
      <c r="N152">
        <v>0</v>
      </c>
      <c r="O152">
        <v>9.3000000000000007</v>
      </c>
      <c r="P152">
        <v>0</v>
      </c>
      <c r="Q152">
        <v>11.63</v>
      </c>
      <c r="R152">
        <v>0.113</v>
      </c>
      <c r="S152">
        <v>0.124</v>
      </c>
      <c r="T152">
        <v>0</v>
      </c>
      <c r="U152" t="s">
        <v>1</v>
      </c>
      <c r="V152" t="s">
        <v>1</v>
      </c>
    </row>
    <row r="153" spans="1:29" x14ac:dyDescent="0.3">
      <c r="A153">
        <v>936011</v>
      </c>
      <c r="B153" t="s">
        <v>3</v>
      </c>
      <c r="C153">
        <v>1</v>
      </c>
      <c r="D153">
        <v>0</v>
      </c>
      <c r="E153">
        <v>10.75</v>
      </c>
      <c r="F153">
        <v>10.75</v>
      </c>
      <c r="G153">
        <v>5</v>
      </c>
      <c r="H153">
        <v>-0.87</v>
      </c>
      <c r="I153">
        <v>0</v>
      </c>
      <c r="J153">
        <v>1</v>
      </c>
      <c r="K153">
        <v>0</v>
      </c>
      <c r="L153">
        <v>99</v>
      </c>
      <c r="M153">
        <v>-99</v>
      </c>
      <c r="N153">
        <v>0</v>
      </c>
      <c r="O153">
        <v>9.3000000000000007</v>
      </c>
      <c r="P153">
        <v>0</v>
      </c>
      <c r="Q153">
        <v>11.63</v>
      </c>
      <c r="R153">
        <v>0.113</v>
      </c>
      <c r="S153">
        <v>0.124</v>
      </c>
      <c r="T153">
        <v>0</v>
      </c>
      <c r="U153" t="s">
        <v>1</v>
      </c>
      <c r="V153" t="s">
        <v>1</v>
      </c>
    </row>
    <row r="154" spans="1:29" x14ac:dyDescent="0.3">
      <c r="A154">
        <v>936012</v>
      </c>
      <c r="B154" t="s">
        <v>3</v>
      </c>
      <c r="C154">
        <v>1</v>
      </c>
      <c r="D154">
        <v>0</v>
      </c>
      <c r="E154">
        <v>10.75</v>
      </c>
      <c r="F154">
        <v>10.75</v>
      </c>
      <c r="G154">
        <v>5</v>
      </c>
      <c r="H154">
        <v>-0.87</v>
      </c>
      <c r="I154">
        <v>0</v>
      </c>
      <c r="J154">
        <v>1</v>
      </c>
      <c r="K154">
        <v>0</v>
      </c>
      <c r="L154">
        <v>99</v>
      </c>
      <c r="M154">
        <v>-99</v>
      </c>
      <c r="N154">
        <v>0</v>
      </c>
      <c r="O154">
        <v>9.3000000000000007</v>
      </c>
      <c r="P154">
        <v>0</v>
      </c>
      <c r="Q154">
        <v>11.63</v>
      </c>
      <c r="R154">
        <v>0.113</v>
      </c>
      <c r="S154">
        <v>0.124</v>
      </c>
      <c r="T154">
        <v>0</v>
      </c>
      <c r="U154" t="s">
        <v>1</v>
      </c>
      <c r="V154" t="s">
        <v>1</v>
      </c>
    </row>
    <row r="155" spans="1:29" x14ac:dyDescent="0.3">
      <c r="A155">
        <v>936021</v>
      </c>
      <c r="B155" t="s">
        <v>3</v>
      </c>
      <c r="C155">
        <v>1</v>
      </c>
      <c r="D155">
        <v>0</v>
      </c>
      <c r="E155">
        <v>15</v>
      </c>
      <c r="F155">
        <v>15</v>
      </c>
      <c r="G155">
        <v>5</v>
      </c>
      <c r="H155">
        <v>-0.87</v>
      </c>
      <c r="I155">
        <v>0</v>
      </c>
      <c r="J155">
        <v>1</v>
      </c>
      <c r="K155">
        <v>0</v>
      </c>
      <c r="L155">
        <v>99</v>
      </c>
      <c r="M155">
        <v>-99</v>
      </c>
      <c r="N155">
        <v>0</v>
      </c>
      <c r="O155">
        <v>9.3000000000000007</v>
      </c>
      <c r="P155">
        <v>0</v>
      </c>
      <c r="Q155">
        <v>11.63</v>
      </c>
      <c r="R155">
        <v>0.113</v>
      </c>
      <c r="S155">
        <v>0.124</v>
      </c>
      <c r="T155">
        <v>0</v>
      </c>
      <c r="U155" t="s">
        <v>1</v>
      </c>
      <c r="V155" t="s">
        <v>1</v>
      </c>
    </row>
    <row r="156" spans="1:29" x14ac:dyDescent="0.3">
      <c r="A156">
        <v>936022</v>
      </c>
      <c r="B156" t="s">
        <v>3</v>
      </c>
      <c r="C156">
        <v>1</v>
      </c>
      <c r="D156">
        <v>0</v>
      </c>
      <c r="E156">
        <v>15</v>
      </c>
      <c r="F156">
        <v>15</v>
      </c>
      <c r="G156">
        <v>5</v>
      </c>
      <c r="H156">
        <v>-0.87</v>
      </c>
      <c r="I156">
        <v>0</v>
      </c>
      <c r="J156">
        <v>1</v>
      </c>
      <c r="K156">
        <v>0</v>
      </c>
      <c r="L156">
        <v>99</v>
      </c>
      <c r="M156">
        <v>-99</v>
      </c>
      <c r="N156">
        <v>0</v>
      </c>
      <c r="O156">
        <v>9.3000000000000007</v>
      </c>
      <c r="P156">
        <v>0</v>
      </c>
      <c r="Q156">
        <v>11.63</v>
      </c>
      <c r="R156">
        <v>0.113</v>
      </c>
      <c r="S156">
        <v>0.124</v>
      </c>
      <c r="T156">
        <v>0</v>
      </c>
      <c r="U156" t="s">
        <v>1</v>
      </c>
      <c r="V156" t="s">
        <v>1</v>
      </c>
    </row>
    <row r="157" spans="1:29" x14ac:dyDescent="0.3">
      <c r="A157">
        <v>936031</v>
      </c>
      <c r="B157" t="s">
        <v>3</v>
      </c>
      <c r="C157">
        <v>1</v>
      </c>
      <c r="D157">
        <v>0</v>
      </c>
      <c r="E157">
        <v>15</v>
      </c>
      <c r="F157">
        <v>15</v>
      </c>
      <c r="G157">
        <v>5</v>
      </c>
      <c r="H157">
        <v>-0.87</v>
      </c>
      <c r="I157">
        <v>0</v>
      </c>
      <c r="J157">
        <v>1</v>
      </c>
      <c r="K157">
        <v>0</v>
      </c>
      <c r="L157">
        <v>99</v>
      </c>
      <c r="M157">
        <v>-99</v>
      </c>
      <c r="N157">
        <v>0</v>
      </c>
      <c r="O157">
        <v>9.3000000000000007</v>
      </c>
      <c r="P157">
        <v>0</v>
      </c>
      <c r="Q157">
        <v>11.63</v>
      </c>
      <c r="R157">
        <v>0.113</v>
      </c>
      <c r="S157">
        <v>0.124</v>
      </c>
      <c r="T157">
        <v>0</v>
      </c>
      <c r="U157" t="s">
        <v>1</v>
      </c>
      <c r="V157" t="s">
        <v>1</v>
      </c>
    </row>
    <row r="158" spans="1:29" x14ac:dyDescent="0.3">
      <c r="A158">
        <v>936032</v>
      </c>
      <c r="B158" t="s">
        <v>3</v>
      </c>
      <c r="C158">
        <v>1</v>
      </c>
      <c r="D158">
        <v>0</v>
      </c>
      <c r="E158">
        <v>15</v>
      </c>
      <c r="F158">
        <v>15</v>
      </c>
      <c r="G158">
        <v>5</v>
      </c>
      <c r="H158">
        <v>-0.87</v>
      </c>
      <c r="I158">
        <v>0</v>
      </c>
      <c r="J158">
        <v>1</v>
      </c>
      <c r="K158">
        <v>0</v>
      </c>
      <c r="L158">
        <v>99</v>
      </c>
      <c r="M158">
        <v>-99</v>
      </c>
      <c r="N158">
        <v>0</v>
      </c>
      <c r="O158">
        <v>9.3000000000000007</v>
      </c>
      <c r="P158">
        <v>0</v>
      </c>
      <c r="Q158">
        <v>11.63</v>
      </c>
      <c r="R158">
        <v>0.113</v>
      </c>
      <c r="S158">
        <v>0.124</v>
      </c>
      <c r="T158">
        <v>0</v>
      </c>
      <c r="U158" t="s">
        <v>1</v>
      </c>
      <c r="V158" t="s">
        <v>1</v>
      </c>
    </row>
    <row r="159" spans="1:29" x14ac:dyDescent="0.3">
      <c r="A159">
        <v>936041</v>
      </c>
      <c r="B159" t="s">
        <v>3</v>
      </c>
      <c r="C159">
        <v>1</v>
      </c>
      <c r="D159">
        <v>0</v>
      </c>
      <c r="E159">
        <v>10.75</v>
      </c>
      <c r="F159">
        <v>10.75</v>
      </c>
      <c r="G159">
        <v>5</v>
      </c>
      <c r="H159">
        <v>-0.87</v>
      </c>
      <c r="I159">
        <v>0</v>
      </c>
      <c r="J159">
        <v>1</v>
      </c>
      <c r="K159">
        <v>0</v>
      </c>
      <c r="L159">
        <v>99</v>
      </c>
      <c r="M159">
        <v>-99</v>
      </c>
      <c r="N159">
        <v>0</v>
      </c>
      <c r="O159">
        <v>9.3000000000000007</v>
      </c>
      <c r="P159">
        <v>0</v>
      </c>
      <c r="Q159">
        <v>11.63</v>
      </c>
      <c r="R159">
        <v>0.113</v>
      </c>
      <c r="S159">
        <v>0.124</v>
      </c>
      <c r="T159">
        <v>0</v>
      </c>
      <c r="U159" t="s">
        <v>1</v>
      </c>
      <c r="V159" t="s">
        <v>1</v>
      </c>
    </row>
    <row r="160" spans="1:29" x14ac:dyDescent="0.3">
      <c r="A160">
        <v>936042</v>
      </c>
      <c r="B160" t="s">
        <v>3</v>
      </c>
      <c r="C160">
        <v>1</v>
      </c>
      <c r="D160">
        <v>0</v>
      </c>
      <c r="E160">
        <v>10.75</v>
      </c>
      <c r="F160">
        <v>10.75</v>
      </c>
      <c r="G160">
        <v>5</v>
      </c>
      <c r="H160">
        <v>-0.87</v>
      </c>
      <c r="I160">
        <v>0</v>
      </c>
      <c r="J160">
        <v>1</v>
      </c>
      <c r="K160">
        <v>0</v>
      </c>
      <c r="L160">
        <v>99</v>
      </c>
      <c r="M160">
        <v>-99</v>
      </c>
      <c r="N160">
        <v>0</v>
      </c>
      <c r="O160">
        <v>9.3000000000000007</v>
      </c>
      <c r="P160">
        <v>0</v>
      </c>
      <c r="Q160">
        <v>11.63</v>
      </c>
      <c r="R160">
        <v>0.113</v>
      </c>
      <c r="S160">
        <v>0.124</v>
      </c>
      <c r="T160">
        <v>0</v>
      </c>
      <c r="U160" t="s">
        <v>1</v>
      </c>
      <c r="V160" t="s">
        <v>1</v>
      </c>
    </row>
    <row r="161" spans="1:29" x14ac:dyDescent="0.3">
      <c r="A161">
        <v>936051</v>
      </c>
      <c r="B161" t="s">
        <v>4</v>
      </c>
      <c r="C161">
        <v>1</v>
      </c>
      <c r="D161">
        <v>0</v>
      </c>
      <c r="E161">
        <v>0.2</v>
      </c>
      <c r="F161">
        <v>-0.19900000000000001</v>
      </c>
      <c r="G161">
        <v>0</v>
      </c>
      <c r="H161">
        <v>5</v>
      </c>
      <c r="I161">
        <v>250</v>
      </c>
      <c r="J161">
        <v>0.05</v>
      </c>
      <c r="K161">
        <v>5.64</v>
      </c>
      <c r="L161">
        <v>0</v>
      </c>
      <c r="M161">
        <v>0</v>
      </c>
      <c r="N161" t="s">
        <v>1</v>
      </c>
      <c r="O161" t="s">
        <v>1</v>
      </c>
    </row>
    <row r="162" spans="1:29" x14ac:dyDescent="0.3">
      <c r="A162">
        <v>936061</v>
      </c>
      <c r="B162" t="s">
        <v>3</v>
      </c>
      <c r="C162">
        <v>1</v>
      </c>
      <c r="D162">
        <v>0</v>
      </c>
      <c r="E162">
        <v>10.75</v>
      </c>
      <c r="F162">
        <v>10.75</v>
      </c>
      <c r="G162">
        <v>5</v>
      </c>
      <c r="H162">
        <v>-0.87</v>
      </c>
      <c r="I162">
        <v>0</v>
      </c>
      <c r="J162">
        <v>1</v>
      </c>
      <c r="K162">
        <v>0</v>
      </c>
      <c r="L162">
        <v>99</v>
      </c>
      <c r="M162">
        <v>-99</v>
      </c>
      <c r="N162">
        <v>0</v>
      </c>
      <c r="O162">
        <v>9.3000000000000007</v>
      </c>
      <c r="P162">
        <v>0</v>
      </c>
      <c r="Q162">
        <v>11.63</v>
      </c>
      <c r="R162">
        <v>0.113</v>
      </c>
      <c r="S162">
        <v>0.124</v>
      </c>
      <c r="T162">
        <v>0</v>
      </c>
      <c r="U162" t="s">
        <v>1</v>
      </c>
      <c r="V162" t="s">
        <v>1</v>
      </c>
    </row>
    <row r="163" spans="1:29" x14ac:dyDescent="0.3">
      <c r="A163">
        <v>936062</v>
      </c>
      <c r="B163" t="s">
        <v>3</v>
      </c>
      <c r="C163">
        <v>1</v>
      </c>
      <c r="D163">
        <v>0</v>
      </c>
      <c r="E163">
        <v>10.75</v>
      </c>
      <c r="F163">
        <v>10.75</v>
      </c>
      <c r="G163">
        <v>5</v>
      </c>
      <c r="H163">
        <v>-0.87</v>
      </c>
      <c r="I163">
        <v>0</v>
      </c>
      <c r="J163">
        <v>1</v>
      </c>
      <c r="K163">
        <v>0</v>
      </c>
      <c r="L163">
        <v>99</v>
      </c>
      <c r="M163">
        <v>-99</v>
      </c>
      <c r="N163">
        <v>0</v>
      </c>
      <c r="O163">
        <v>9.3000000000000007</v>
      </c>
      <c r="P163">
        <v>0</v>
      </c>
      <c r="Q163">
        <v>11.63</v>
      </c>
      <c r="R163">
        <v>0.113</v>
      </c>
      <c r="S163">
        <v>0.124</v>
      </c>
      <c r="T163">
        <v>0</v>
      </c>
      <c r="U163" t="s">
        <v>1</v>
      </c>
      <c r="V163" t="s">
        <v>1</v>
      </c>
    </row>
    <row r="164" spans="1:29" x14ac:dyDescent="0.3">
      <c r="A164">
        <v>936063</v>
      </c>
      <c r="B164" t="s">
        <v>3</v>
      </c>
      <c r="C164">
        <v>1</v>
      </c>
      <c r="D164">
        <v>0</v>
      </c>
      <c r="E164">
        <v>10.75</v>
      </c>
      <c r="F164">
        <v>10.75</v>
      </c>
      <c r="G164">
        <v>5</v>
      </c>
      <c r="H164">
        <v>-0.87</v>
      </c>
      <c r="I164">
        <v>0</v>
      </c>
      <c r="J164">
        <v>1</v>
      </c>
      <c r="K164">
        <v>0</v>
      </c>
      <c r="L164">
        <v>99</v>
      </c>
      <c r="M164">
        <v>-99</v>
      </c>
      <c r="N164">
        <v>0</v>
      </c>
      <c r="O164">
        <v>9.3000000000000007</v>
      </c>
      <c r="P164">
        <v>0</v>
      </c>
      <c r="Q164">
        <v>11.63</v>
      </c>
      <c r="R164">
        <v>0.113</v>
      </c>
      <c r="S164">
        <v>0.124</v>
      </c>
      <c r="T164">
        <v>0</v>
      </c>
      <c r="U164" t="s">
        <v>1</v>
      </c>
      <c r="V164" t="s">
        <v>1</v>
      </c>
    </row>
    <row r="165" spans="1:29" x14ac:dyDescent="0.3">
      <c r="A165">
        <v>936071</v>
      </c>
      <c r="B165" t="s">
        <v>3</v>
      </c>
      <c r="C165">
        <v>1</v>
      </c>
      <c r="D165">
        <v>0</v>
      </c>
      <c r="E165">
        <v>10.75</v>
      </c>
      <c r="F165">
        <v>10.75</v>
      </c>
      <c r="G165">
        <v>5</v>
      </c>
      <c r="H165">
        <v>-0.87</v>
      </c>
      <c r="I165">
        <v>0</v>
      </c>
      <c r="J165">
        <v>1</v>
      </c>
      <c r="K165">
        <v>0</v>
      </c>
      <c r="L165">
        <v>99</v>
      </c>
      <c r="M165">
        <v>-99</v>
      </c>
      <c r="N165">
        <v>0</v>
      </c>
      <c r="O165">
        <v>9.3000000000000007</v>
      </c>
      <c r="P165">
        <v>0</v>
      </c>
      <c r="Q165">
        <v>11.63</v>
      </c>
      <c r="R165">
        <v>0.113</v>
      </c>
      <c r="S165">
        <v>0.124</v>
      </c>
      <c r="T165">
        <v>0</v>
      </c>
      <c r="U165" t="s">
        <v>1</v>
      </c>
      <c r="V165" t="s">
        <v>1</v>
      </c>
    </row>
    <row r="166" spans="1:29" x14ac:dyDescent="0.3">
      <c r="A166">
        <v>936072</v>
      </c>
      <c r="B166" t="s">
        <v>3</v>
      </c>
      <c r="C166">
        <v>1</v>
      </c>
      <c r="D166">
        <v>0</v>
      </c>
      <c r="E166">
        <v>10.75</v>
      </c>
      <c r="F166">
        <v>10.75</v>
      </c>
      <c r="G166">
        <v>5</v>
      </c>
      <c r="H166">
        <v>-0.87</v>
      </c>
      <c r="I166">
        <v>0</v>
      </c>
      <c r="J166">
        <v>1</v>
      </c>
      <c r="K166">
        <v>0</v>
      </c>
      <c r="L166">
        <v>99</v>
      </c>
      <c r="M166">
        <v>-99</v>
      </c>
      <c r="N166">
        <v>0</v>
      </c>
      <c r="O166">
        <v>9.3000000000000007</v>
      </c>
      <c r="P166">
        <v>0</v>
      </c>
      <c r="Q166">
        <v>11.63</v>
      </c>
      <c r="R166">
        <v>0.113</v>
      </c>
      <c r="S166">
        <v>0.124</v>
      </c>
      <c r="T166">
        <v>0</v>
      </c>
      <c r="U166" t="s">
        <v>1</v>
      </c>
      <c r="V166" t="s">
        <v>1</v>
      </c>
    </row>
    <row r="167" spans="1:29" x14ac:dyDescent="0.3">
      <c r="A167">
        <v>936073</v>
      </c>
      <c r="B167" t="s">
        <v>3</v>
      </c>
      <c r="C167">
        <v>1</v>
      </c>
      <c r="D167">
        <v>0</v>
      </c>
      <c r="E167">
        <v>10.75</v>
      </c>
      <c r="F167">
        <v>10.75</v>
      </c>
      <c r="G167">
        <v>5</v>
      </c>
      <c r="H167">
        <v>-0.87</v>
      </c>
      <c r="I167">
        <v>0</v>
      </c>
      <c r="J167">
        <v>1</v>
      </c>
      <c r="K167">
        <v>0</v>
      </c>
      <c r="L167">
        <v>99</v>
      </c>
      <c r="M167">
        <v>-99</v>
      </c>
      <c r="N167">
        <v>0</v>
      </c>
      <c r="O167">
        <v>9.3000000000000007</v>
      </c>
      <c r="P167">
        <v>0</v>
      </c>
      <c r="Q167">
        <v>11.63</v>
      </c>
      <c r="R167">
        <v>0.113</v>
      </c>
      <c r="S167">
        <v>0.124</v>
      </c>
      <c r="T167">
        <v>0</v>
      </c>
      <c r="U167" t="s">
        <v>1</v>
      </c>
      <c r="V167" t="s">
        <v>1</v>
      </c>
    </row>
    <row r="168" spans="1:29" x14ac:dyDescent="0.3">
      <c r="A168">
        <v>937001</v>
      </c>
      <c r="B168" t="s">
        <v>3</v>
      </c>
      <c r="C168">
        <v>1</v>
      </c>
      <c r="D168">
        <v>0</v>
      </c>
      <c r="E168">
        <v>10.75</v>
      </c>
      <c r="F168">
        <v>10.75</v>
      </c>
      <c r="G168">
        <v>5</v>
      </c>
      <c r="H168">
        <v>-0.87</v>
      </c>
      <c r="I168">
        <v>0</v>
      </c>
      <c r="J168">
        <v>1</v>
      </c>
      <c r="K168">
        <v>0</v>
      </c>
      <c r="L168">
        <v>99</v>
      </c>
      <c r="M168">
        <v>-99</v>
      </c>
      <c r="N168">
        <v>0</v>
      </c>
      <c r="O168">
        <v>9.3000000000000007</v>
      </c>
      <c r="P168">
        <v>0</v>
      </c>
      <c r="Q168">
        <v>11.63</v>
      </c>
      <c r="R168">
        <v>0.113</v>
      </c>
      <c r="S168">
        <v>0.124</v>
      </c>
      <c r="T168">
        <v>0</v>
      </c>
      <c r="U168" t="s">
        <v>1</v>
      </c>
      <c r="V168" t="s">
        <v>1</v>
      </c>
    </row>
    <row r="169" spans="1:29" s="2" customFormat="1" x14ac:dyDescent="0.3">
      <c r="A169" s="2">
        <v>937001</v>
      </c>
      <c r="B169" t="s">
        <v>3</v>
      </c>
      <c r="C169">
        <v>2</v>
      </c>
      <c r="D169">
        <v>0</v>
      </c>
      <c r="E169">
        <v>10.75</v>
      </c>
      <c r="F169">
        <v>10.75</v>
      </c>
      <c r="G169">
        <v>5</v>
      </c>
      <c r="H169">
        <v>-0.87</v>
      </c>
      <c r="I169">
        <v>0</v>
      </c>
      <c r="J169">
        <v>1</v>
      </c>
      <c r="K169">
        <v>0</v>
      </c>
      <c r="L169">
        <v>99</v>
      </c>
      <c r="M169">
        <v>-99</v>
      </c>
      <c r="N169">
        <v>0</v>
      </c>
      <c r="O169">
        <v>9.3000000000000007</v>
      </c>
      <c r="P169">
        <v>0</v>
      </c>
      <c r="Q169">
        <v>11.63</v>
      </c>
      <c r="R169">
        <v>0.113</v>
      </c>
      <c r="S169">
        <v>0.124</v>
      </c>
      <c r="T169">
        <v>0</v>
      </c>
      <c r="U169" t="s">
        <v>1</v>
      </c>
      <c r="V169" t="s">
        <v>1</v>
      </c>
      <c r="W169"/>
      <c r="X169"/>
      <c r="Y169"/>
      <c r="Z169"/>
      <c r="AA169"/>
      <c r="AB169"/>
      <c r="AC169"/>
    </row>
    <row r="170" spans="1:29" x14ac:dyDescent="0.3">
      <c r="A170">
        <v>937002</v>
      </c>
      <c r="B170" t="s">
        <v>3</v>
      </c>
      <c r="C170">
        <v>1</v>
      </c>
      <c r="D170">
        <v>0</v>
      </c>
      <c r="E170">
        <v>10.75</v>
      </c>
      <c r="F170">
        <v>10.75</v>
      </c>
      <c r="G170">
        <v>5</v>
      </c>
      <c r="H170">
        <v>-0.87</v>
      </c>
      <c r="I170">
        <v>0</v>
      </c>
      <c r="J170">
        <v>1</v>
      </c>
      <c r="K170">
        <v>0</v>
      </c>
      <c r="L170">
        <v>99</v>
      </c>
      <c r="M170">
        <v>-99</v>
      </c>
      <c r="N170">
        <v>0</v>
      </c>
      <c r="O170">
        <v>9.3000000000000007</v>
      </c>
      <c r="P170">
        <v>0</v>
      </c>
      <c r="Q170">
        <v>11.63</v>
      </c>
      <c r="R170">
        <v>0.113</v>
      </c>
      <c r="S170">
        <v>0.124</v>
      </c>
      <c r="T170">
        <v>0</v>
      </c>
      <c r="U170" t="s">
        <v>1</v>
      </c>
      <c r="V170" t="s">
        <v>1</v>
      </c>
    </row>
    <row r="171" spans="1:29" x14ac:dyDescent="0.3">
      <c r="A171">
        <v>937011</v>
      </c>
      <c r="B171" t="s">
        <v>3</v>
      </c>
      <c r="C171">
        <v>1</v>
      </c>
      <c r="D171">
        <v>0</v>
      </c>
      <c r="E171">
        <v>10.75</v>
      </c>
      <c r="F171">
        <v>10.75</v>
      </c>
      <c r="G171">
        <v>5</v>
      </c>
      <c r="H171">
        <v>-0.87</v>
      </c>
      <c r="I171">
        <v>0</v>
      </c>
      <c r="J171">
        <v>1</v>
      </c>
      <c r="K171">
        <v>0</v>
      </c>
      <c r="L171">
        <v>99</v>
      </c>
      <c r="M171">
        <v>-99</v>
      </c>
      <c r="N171">
        <v>0</v>
      </c>
      <c r="O171">
        <v>9.3000000000000007</v>
      </c>
      <c r="P171">
        <v>0</v>
      </c>
      <c r="Q171">
        <v>11.63</v>
      </c>
      <c r="R171">
        <v>0.113</v>
      </c>
      <c r="S171">
        <v>0.124</v>
      </c>
      <c r="T171">
        <v>0</v>
      </c>
      <c r="U171" t="s">
        <v>1</v>
      </c>
      <c r="V171" t="s">
        <v>1</v>
      </c>
    </row>
    <row r="172" spans="1:29" x14ac:dyDescent="0.3">
      <c r="A172">
        <v>937021</v>
      </c>
      <c r="B172" t="s">
        <v>4</v>
      </c>
      <c r="C172">
        <v>1</v>
      </c>
      <c r="D172">
        <v>0</v>
      </c>
      <c r="E172">
        <v>0.2</v>
      </c>
      <c r="F172">
        <v>-0.19900000000000001</v>
      </c>
      <c r="G172">
        <v>0</v>
      </c>
      <c r="H172">
        <v>5</v>
      </c>
      <c r="I172">
        <v>250</v>
      </c>
      <c r="J172">
        <v>0.05</v>
      </c>
      <c r="K172">
        <v>5.64</v>
      </c>
      <c r="L172">
        <v>0</v>
      </c>
      <c r="M172">
        <v>0</v>
      </c>
      <c r="N172" t="s">
        <v>1</v>
      </c>
      <c r="O172" t="s">
        <v>1</v>
      </c>
    </row>
    <row r="173" spans="1:29" x14ac:dyDescent="0.3">
      <c r="A173">
        <v>937031</v>
      </c>
      <c r="B173" t="s">
        <v>3</v>
      </c>
      <c r="C173">
        <v>1</v>
      </c>
      <c r="D173">
        <v>0</v>
      </c>
      <c r="E173">
        <v>10.75</v>
      </c>
      <c r="F173">
        <v>10.75</v>
      </c>
      <c r="G173">
        <v>5</v>
      </c>
      <c r="H173">
        <v>-0.87</v>
      </c>
      <c r="I173">
        <v>0</v>
      </c>
      <c r="J173">
        <v>1</v>
      </c>
      <c r="K173">
        <v>0</v>
      </c>
      <c r="L173">
        <v>99</v>
      </c>
      <c r="M173">
        <v>-99</v>
      </c>
      <c r="N173">
        <v>0</v>
      </c>
      <c r="O173">
        <v>9.3000000000000007</v>
      </c>
      <c r="P173">
        <v>0</v>
      </c>
      <c r="Q173">
        <v>11.63</v>
      </c>
      <c r="R173">
        <v>0.113</v>
      </c>
      <c r="S173">
        <v>0.124</v>
      </c>
      <c r="T173">
        <v>0</v>
      </c>
      <c r="U173" t="s">
        <v>1</v>
      </c>
      <c r="V173" t="s">
        <v>1</v>
      </c>
    </row>
    <row r="174" spans="1:29" x14ac:dyDescent="0.3">
      <c r="A174">
        <v>937041</v>
      </c>
      <c r="B174" t="s">
        <v>3</v>
      </c>
      <c r="C174">
        <v>1</v>
      </c>
      <c r="D174">
        <v>0</v>
      </c>
      <c r="E174">
        <v>10.75</v>
      </c>
      <c r="F174">
        <v>10.75</v>
      </c>
      <c r="G174">
        <v>5</v>
      </c>
      <c r="H174">
        <v>-0.87</v>
      </c>
      <c r="I174">
        <v>0</v>
      </c>
      <c r="J174">
        <v>1</v>
      </c>
      <c r="K174">
        <v>0</v>
      </c>
      <c r="L174">
        <v>99</v>
      </c>
      <c r="M174">
        <v>-99</v>
      </c>
      <c r="N174">
        <v>0</v>
      </c>
      <c r="O174">
        <v>9.3000000000000007</v>
      </c>
      <c r="P174">
        <v>0</v>
      </c>
      <c r="Q174">
        <v>11.63</v>
      </c>
      <c r="R174">
        <v>0.113</v>
      </c>
      <c r="S174">
        <v>0.124</v>
      </c>
      <c r="T174">
        <v>0</v>
      </c>
      <c r="U174" t="s">
        <v>1</v>
      </c>
      <c r="V174" t="s">
        <v>1</v>
      </c>
    </row>
    <row r="175" spans="1:29" x14ac:dyDescent="0.3">
      <c r="A175">
        <v>937051</v>
      </c>
      <c r="B175" t="s">
        <v>3</v>
      </c>
      <c r="C175">
        <v>1</v>
      </c>
      <c r="D175">
        <v>0</v>
      </c>
      <c r="E175">
        <v>10.75</v>
      </c>
      <c r="F175">
        <v>10.75</v>
      </c>
      <c r="G175">
        <v>5</v>
      </c>
      <c r="H175">
        <v>-0.87</v>
      </c>
      <c r="I175">
        <v>0</v>
      </c>
      <c r="J175">
        <v>1</v>
      </c>
      <c r="K175">
        <v>0</v>
      </c>
      <c r="L175">
        <v>99</v>
      </c>
      <c r="M175">
        <v>-99</v>
      </c>
      <c r="N175">
        <v>0</v>
      </c>
      <c r="O175">
        <v>9.3000000000000007</v>
      </c>
      <c r="P175">
        <v>0</v>
      </c>
      <c r="Q175">
        <v>11.63</v>
      </c>
      <c r="R175">
        <v>0.113</v>
      </c>
      <c r="S175">
        <v>0.124</v>
      </c>
      <c r="T175">
        <v>0</v>
      </c>
      <c r="U175" t="s">
        <v>1</v>
      </c>
      <c r="V175" t="s">
        <v>1</v>
      </c>
    </row>
    <row r="176" spans="1:29" s="2" customFormat="1" x14ac:dyDescent="0.3">
      <c r="A176" s="2">
        <v>937061</v>
      </c>
      <c r="B176" t="s">
        <v>3</v>
      </c>
      <c r="C176">
        <v>1</v>
      </c>
      <c r="D176">
        <v>0</v>
      </c>
      <c r="E176">
        <v>15</v>
      </c>
      <c r="F176">
        <v>15</v>
      </c>
      <c r="G176">
        <v>5</v>
      </c>
      <c r="H176">
        <v>-0.87</v>
      </c>
      <c r="I176">
        <v>0</v>
      </c>
      <c r="J176">
        <v>1</v>
      </c>
      <c r="K176">
        <v>0</v>
      </c>
      <c r="L176">
        <v>99</v>
      </c>
      <c r="M176">
        <v>-99</v>
      </c>
      <c r="N176">
        <v>0</v>
      </c>
      <c r="O176">
        <v>9.3000000000000007</v>
      </c>
      <c r="P176">
        <v>0</v>
      </c>
      <c r="Q176">
        <v>11.63</v>
      </c>
      <c r="R176">
        <v>0.113</v>
      </c>
      <c r="S176">
        <v>0.124</v>
      </c>
      <c r="T176">
        <v>0</v>
      </c>
      <c r="U176" t="s">
        <v>1</v>
      </c>
      <c r="V176" t="s">
        <v>1</v>
      </c>
      <c r="W176"/>
      <c r="X176"/>
      <c r="Y176"/>
      <c r="Z176"/>
      <c r="AA176"/>
      <c r="AB176"/>
      <c r="AC176"/>
    </row>
    <row r="177" spans="1:29" s="2" customFormat="1" x14ac:dyDescent="0.3">
      <c r="A177" s="2">
        <v>937062</v>
      </c>
      <c r="B177" t="s">
        <v>3</v>
      </c>
      <c r="C177">
        <v>1</v>
      </c>
      <c r="D177">
        <v>0</v>
      </c>
      <c r="E177">
        <v>15</v>
      </c>
      <c r="F177">
        <v>15</v>
      </c>
      <c r="G177">
        <v>5</v>
      </c>
      <c r="H177">
        <v>-0.87</v>
      </c>
      <c r="I177">
        <v>0</v>
      </c>
      <c r="J177">
        <v>1</v>
      </c>
      <c r="K177">
        <v>0</v>
      </c>
      <c r="L177">
        <v>99</v>
      </c>
      <c r="M177">
        <v>-99</v>
      </c>
      <c r="N177">
        <v>0</v>
      </c>
      <c r="O177">
        <v>9.3000000000000007</v>
      </c>
      <c r="P177">
        <v>0</v>
      </c>
      <c r="Q177">
        <v>11.63</v>
      </c>
      <c r="R177">
        <v>0.113</v>
      </c>
      <c r="S177">
        <v>0.124</v>
      </c>
      <c r="T177">
        <v>0</v>
      </c>
      <c r="U177" t="s">
        <v>1</v>
      </c>
      <c r="V177" t="s">
        <v>1</v>
      </c>
      <c r="W177"/>
      <c r="X177"/>
      <c r="Y177"/>
      <c r="Z177"/>
      <c r="AA177"/>
      <c r="AB177"/>
      <c r="AC177"/>
    </row>
    <row r="178" spans="1:29" s="2" customFormat="1" x14ac:dyDescent="0.3">
      <c r="A178" s="2">
        <v>937063</v>
      </c>
      <c r="B178" t="s">
        <v>3</v>
      </c>
      <c r="C178">
        <v>1</v>
      </c>
      <c r="D178">
        <v>0</v>
      </c>
      <c r="E178">
        <v>15</v>
      </c>
      <c r="F178">
        <v>15</v>
      </c>
      <c r="G178">
        <v>5</v>
      </c>
      <c r="H178">
        <v>-0.87</v>
      </c>
      <c r="I178">
        <v>0</v>
      </c>
      <c r="J178">
        <v>1</v>
      </c>
      <c r="K178">
        <v>0</v>
      </c>
      <c r="L178">
        <v>99</v>
      </c>
      <c r="M178">
        <v>-99</v>
      </c>
      <c r="N178">
        <v>0</v>
      </c>
      <c r="O178">
        <v>9.3000000000000007</v>
      </c>
      <c r="P178">
        <v>0</v>
      </c>
      <c r="Q178">
        <v>11.63</v>
      </c>
      <c r="R178">
        <v>0.113</v>
      </c>
      <c r="S178">
        <v>0.124</v>
      </c>
      <c r="T178">
        <v>0</v>
      </c>
      <c r="U178" t="s">
        <v>1</v>
      </c>
      <c r="V178" t="s">
        <v>1</v>
      </c>
      <c r="W178"/>
      <c r="X178"/>
      <c r="Y178"/>
      <c r="Z178"/>
      <c r="AA178"/>
      <c r="AB178"/>
      <c r="AC178"/>
    </row>
    <row r="179" spans="1:29" s="2" customFormat="1" x14ac:dyDescent="0.3">
      <c r="A179" s="2">
        <v>937064</v>
      </c>
      <c r="B179" t="s">
        <v>3</v>
      </c>
      <c r="C179">
        <v>1</v>
      </c>
      <c r="D179">
        <v>0</v>
      </c>
      <c r="E179">
        <v>15</v>
      </c>
      <c r="F179">
        <v>15</v>
      </c>
      <c r="G179">
        <v>5</v>
      </c>
      <c r="H179">
        <v>-0.87</v>
      </c>
      <c r="I179">
        <v>0</v>
      </c>
      <c r="J179">
        <v>1</v>
      </c>
      <c r="K179">
        <v>0</v>
      </c>
      <c r="L179">
        <v>99</v>
      </c>
      <c r="M179">
        <v>-99</v>
      </c>
      <c r="N179">
        <v>0</v>
      </c>
      <c r="O179">
        <v>9.3000000000000007</v>
      </c>
      <c r="P179">
        <v>0</v>
      </c>
      <c r="Q179">
        <v>11.63</v>
      </c>
      <c r="R179">
        <v>0.113</v>
      </c>
      <c r="S179">
        <v>0.124</v>
      </c>
      <c r="T179">
        <v>0</v>
      </c>
      <c r="U179" t="s">
        <v>1</v>
      </c>
      <c r="V179" t="s">
        <v>1</v>
      </c>
      <c r="W179"/>
      <c r="X179"/>
      <c r="Y179"/>
      <c r="Z179"/>
      <c r="AA179"/>
      <c r="AB179"/>
      <c r="AC179"/>
    </row>
    <row r="180" spans="1:29" x14ac:dyDescent="0.3">
      <c r="A180">
        <v>938011</v>
      </c>
      <c r="B180" t="s">
        <v>3</v>
      </c>
      <c r="C180">
        <v>1</v>
      </c>
      <c r="D180">
        <v>0</v>
      </c>
      <c r="E180">
        <v>15</v>
      </c>
      <c r="F180">
        <v>15</v>
      </c>
      <c r="G180">
        <v>5</v>
      </c>
      <c r="H180">
        <v>-0.87</v>
      </c>
      <c r="I180">
        <v>0</v>
      </c>
      <c r="J180">
        <v>1</v>
      </c>
      <c r="K180">
        <v>0</v>
      </c>
      <c r="L180">
        <v>99</v>
      </c>
      <c r="M180">
        <v>-99</v>
      </c>
      <c r="N180">
        <v>0</v>
      </c>
      <c r="O180">
        <v>9.3000000000000007</v>
      </c>
      <c r="P180">
        <v>0</v>
      </c>
      <c r="Q180">
        <v>11.63</v>
      </c>
      <c r="R180">
        <v>0.113</v>
      </c>
      <c r="S180">
        <v>0.124</v>
      </c>
      <c r="T180">
        <v>0</v>
      </c>
      <c r="U180" t="s">
        <v>1</v>
      </c>
      <c r="V180" t="s">
        <v>1</v>
      </c>
    </row>
    <row r="181" spans="1:29" x14ac:dyDescent="0.3">
      <c r="A181">
        <v>938012</v>
      </c>
      <c r="B181" t="s">
        <v>3</v>
      </c>
      <c r="C181">
        <v>1</v>
      </c>
      <c r="D181">
        <v>0</v>
      </c>
      <c r="E181">
        <v>15</v>
      </c>
      <c r="F181">
        <v>15</v>
      </c>
      <c r="G181">
        <v>5</v>
      </c>
      <c r="H181">
        <v>-0.87</v>
      </c>
      <c r="I181">
        <v>0</v>
      </c>
      <c r="J181">
        <v>1</v>
      </c>
      <c r="K181">
        <v>0</v>
      </c>
      <c r="L181">
        <v>99</v>
      </c>
      <c r="M181">
        <v>-99</v>
      </c>
      <c r="N181">
        <v>0</v>
      </c>
      <c r="O181">
        <v>9.3000000000000007</v>
      </c>
      <c r="P181">
        <v>0</v>
      </c>
      <c r="Q181">
        <v>11.63</v>
      </c>
      <c r="R181">
        <v>0.113</v>
      </c>
      <c r="S181">
        <v>0.124</v>
      </c>
      <c r="T181">
        <v>0</v>
      </c>
      <c r="U181" t="s">
        <v>1</v>
      </c>
      <c r="V181" t="s">
        <v>1</v>
      </c>
    </row>
    <row r="182" spans="1:29" x14ac:dyDescent="0.3">
      <c r="A182">
        <v>938021</v>
      </c>
      <c r="B182" t="s">
        <v>3</v>
      </c>
      <c r="C182">
        <v>1</v>
      </c>
      <c r="D182">
        <v>0</v>
      </c>
      <c r="E182">
        <v>15</v>
      </c>
      <c r="F182">
        <v>15</v>
      </c>
      <c r="G182">
        <v>5</v>
      </c>
      <c r="H182">
        <v>-0.87</v>
      </c>
      <c r="I182">
        <v>0</v>
      </c>
      <c r="J182">
        <v>1</v>
      </c>
      <c r="K182">
        <v>0</v>
      </c>
      <c r="L182">
        <v>99</v>
      </c>
      <c r="M182">
        <v>-99</v>
      </c>
      <c r="N182">
        <v>0</v>
      </c>
      <c r="O182">
        <v>9.3000000000000007</v>
      </c>
      <c r="P182">
        <v>0</v>
      </c>
      <c r="Q182">
        <v>11.63</v>
      </c>
      <c r="R182">
        <v>0.113</v>
      </c>
      <c r="S182">
        <v>0.124</v>
      </c>
      <c r="T182">
        <v>0</v>
      </c>
      <c r="U182" t="s">
        <v>1</v>
      </c>
      <c r="V182" t="s">
        <v>1</v>
      </c>
    </row>
    <row r="183" spans="1:29" x14ac:dyDescent="0.3">
      <c r="A183">
        <v>938022</v>
      </c>
      <c r="B183" t="s">
        <v>3</v>
      </c>
      <c r="C183">
        <v>1</v>
      </c>
      <c r="D183">
        <v>0</v>
      </c>
      <c r="E183">
        <v>15</v>
      </c>
      <c r="F183">
        <v>15</v>
      </c>
      <c r="G183">
        <v>5</v>
      </c>
      <c r="H183">
        <v>-0.87</v>
      </c>
      <c r="I183">
        <v>0</v>
      </c>
      <c r="J183">
        <v>1</v>
      </c>
      <c r="K183">
        <v>0</v>
      </c>
      <c r="L183">
        <v>99</v>
      </c>
      <c r="M183">
        <v>-99</v>
      </c>
      <c r="N183">
        <v>0</v>
      </c>
      <c r="O183">
        <v>9.3000000000000007</v>
      </c>
      <c r="P183">
        <v>0</v>
      </c>
      <c r="Q183">
        <v>11.63</v>
      </c>
      <c r="R183">
        <v>0.113</v>
      </c>
      <c r="S183">
        <v>0.124</v>
      </c>
      <c r="T183">
        <v>0</v>
      </c>
      <c r="U183" t="s">
        <v>1</v>
      </c>
      <c r="V183" t="s">
        <v>1</v>
      </c>
    </row>
    <row r="184" spans="1:29" x14ac:dyDescent="0.3">
      <c r="A184">
        <v>938031</v>
      </c>
      <c r="B184" t="s">
        <v>3</v>
      </c>
      <c r="C184">
        <v>1</v>
      </c>
      <c r="D184">
        <v>0</v>
      </c>
      <c r="E184">
        <v>10.75</v>
      </c>
      <c r="F184">
        <v>10.75</v>
      </c>
      <c r="G184">
        <v>5</v>
      </c>
      <c r="H184">
        <v>-0.87</v>
      </c>
      <c r="I184">
        <v>0</v>
      </c>
      <c r="J184">
        <v>1</v>
      </c>
      <c r="K184">
        <v>0</v>
      </c>
      <c r="L184">
        <v>99</v>
      </c>
      <c r="M184">
        <v>-99</v>
      </c>
      <c r="N184">
        <v>0</v>
      </c>
      <c r="O184">
        <v>9.3000000000000007</v>
      </c>
      <c r="P184">
        <v>0</v>
      </c>
      <c r="Q184">
        <v>11.63</v>
      </c>
      <c r="R184">
        <v>0.113</v>
      </c>
      <c r="S184">
        <v>0.124</v>
      </c>
      <c r="T184">
        <v>0</v>
      </c>
      <c r="U184" t="s">
        <v>1</v>
      </c>
      <c r="V184" t="s">
        <v>1</v>
      </c>
    </row>
    <row r="185" spans="1:29" x14ac:dyDescent="0.3">
      <c r="A185">
        <v>938032</v>
      </c>
      <c r="B185" t="s">
        <v>3</v>
      </c>
      <c r="C185">
        <v>1</v>
      </c>
      <c r="D185">
        <v>0</v>
      </c>
      <c r="E185">
        <v>10.75</v>
      </c>
      <c r="F185">
        <v>10.75</v>
      </c>
      <c r="G185">
        <v>5</v>
      </c>
      <c r="H185">
        <v>-0.87</v>
      </c>
      <c r="I185">
        <v>0</v>
      </c>
      <c r="J185">
        <v>1</v>
      </c>
      <c r="K185">
        <v>0</v>
      </c>
      <c r="L185">
        <v>99</v>
      </c>
      <c r="M185">
        <v>-99</v>
      </c>
      <c r="N185">
        <v>0</v>
      </c>
      <c r="O185">
        <v>9.3000000000000007</v>
      </c>
      <c r="P185">
        <v>0</v>
      </c>
      <c r="Q185">
        <v>11.63</v>
      </c>
      <c r="R185">
        <v>0.113</v>
      </c>
      <c r="S185">
        <v>0.124</v>
      </c>
      <c r="T185">
        <v>0</v>
      </c>
      <c r="U185" t="s">
        <v>1</v>
      </c>
      <c r="V185" t="s">
        <v>1</v>
      </c>
    </row>
    <row r="186" spans="1:29" s="1" customFormat="1" x14ac:dyDescent="0.3">
      <c r="A186" s="1">
        <v>938071</v>
      </c>
      <c r="B186" t="s">
        <v>3</v>
      </c>
      <c r="C186">
        <v>1</v>
      </c>
      <c r="D186">
        <v>0</v>
      </c>
      <c r="E186">
        <v>15</v>
      </c>
      <c r="F186">
        <v>15</v>
      </c>
      <c r="G186">
        <v>5</v>
      </c>
      <c r="H186">
        <v>-0.87</v>
      </c>
      <c r="I186">
        <v>0</v>
      </c>
      <c r="J186">
        <v>1</v>
      </c>
      <c r="K186">
        <v>0</v>
      </c>
      <c r="L186">
        <v>99</v>
      </c>
      <c r="M186">
        <v>-99</v>
      </c>
      <c r="N186">
        <v>0</v>
      </c>
      <c r="O186">
        <v>9.3000000000000007</v>
      </c>
      <c r="P186">
        <v>0</v>
      </c>
      <c r="Q186">
        <v>11.63</v>
      </c>
      <c r="R186">
        <v>0.113</v>
      </c>
      <c r="S186">
        <v>0.124</v>
      </c>
      <c r="T186">
        <v>0</v>
      </c>
      <c r="U186" t="s">
        <v>1</v>
      </c>
      <c r="V186" t="s">
        <v>1</v>
      </c>
      <c r="W186"/>
      <c r="X186"/>
      <c r="Y186"/>
      <c r="Z186"/>
      <c r="AA186"/>
      <c r="AB186"/>
      <c r="AC186"/>
    </row>
    <row r="187" spans="1:29" s="1" customFormat="1" x14ac:dyDescent="0.3">
      <c r="A187" s="1">
        <v>950011</v>
      </c>
      <c r="B187" t="s">
        <v>3</v>
      </c>
      <c r="C187">
        <v>1</v>
      </c>
      <c r="D187">
        <v>0</v>
      </c>
      <c r="E187">
        <v>15</v>
      </c>
      <c r="F187">
        <v>15</v>
      </c>
      <c r="G187">
        <v>5</v>
      </c>
      <c r="H187">
        <v>-0.87</v>
      </c>
      <c r="I187">
        <v>0</v>
      </c>
      <c r="J187">
        <v>1</v>
      </c>
      <c r="K187">
        <v>0</v>
      </c>
      <c r="L187">
        <v>99</v>
      </c>
      <c r="M187">
        <v>-99</v>
      </c>
      <c r="N187">
        <v>0</v>
      </c>
      <c r="O187">
        <v>9.3000000000000007</v>
      </c>
      <c r="P187">
        <v>0</v>
      </c>
      <c r="Q187">
        <v>11.63</v>
      </c>
      <c r="R187">
        <v>0.113</v>
      </c>
      <c r="S187">
        <v>0.124</v>
      </c>
      <c r="T187">
        <v>0</v>
      </c>
      <c r="U187" t="s">
        <v>1</v>
      </c>
      <c r="V187" t="s">
        <v>1</v>
      </c>
      <c r="W187"/>
      <c r="X187"/>
      <c r="Y187"/>
      <c r="Z187"/>
      <c r="AA187"/>
      <c r="AB187"/>
      <c r="AC187"/>
    </row>
    <row r="188" spans="1:29" s="1" customFormat="1" x14ac:dyDescent="0.3">
      <c r="A188" s="1">
        <v>950012</v>
      </c>
      <c r="B188" t="s">
        <v>3</v>
      </c>
      <c r="C188">
        <v>1</v>
      </c>
      <c r="D188">
        <v>0</v>
      </c>
      <c r="E188">
        <v>15</v>
      </c>
      <c r="F188">
        <v>15</v>
      </c>
      <c r="G188">
        <v>5</v>
      </c>
      <c r="H188">
        <v>-0.87</v>
      </c>
      <c r="I188">
        <v>0</v>
      </c>
      <c r="J188">
        <v>1</v>
      </c>
      <c r="K188">
        <v>0</v>
      </c>
      <c r="L188">
        <v>99</v>
      </c>
      <c r="M188">
        <v>-99</v>
      </c>
      <c r="N188">
        <v>0</v>
      </c>
      <c r="O188">
        <v>9.3000000000000007</v>
      </c>
      <c r="P188">
        <v>0</v>
      </c>
      <c r="Q188">
        <v>11.63</v>
      </c>
      <c r="R188">
        <v>0.113</v>
      </c>
      <c r="S188">
        <v>0.124</v>
      </c>
      <c r="T188">
        <v>0</v>
      </c>
      <c r="U188" t="s">
        <v>1</v>
      </c>
      <c r="V188" t="s">
        <v>1</v>
      </c>
      <c r="W188"/>
      <c r="X188"/>
      <c r="Y188"/>
      <c r="Z188"/>
      <c r="AA188"/>
      <c r="AB188"/>
      <c r="AC188"/>
    </row>
    <row r="189" spans="1:29" s="2" customFormat="1" x14ac:dyDescent="0.3">
      <c r="A189" s="2">
        <v>950021</v>
      </c>
      <c r="B189" t="s">
        <v>3</v>
      </c>
      <c r="C189">
        <v>1</v>
      </c>
      <c r="D189">
        <v>0</v>
      </c>
      <c r="E189">
        <v>15</v>
      </c>
      <c r="F189">
        <v>15</v>
      </c>
      <c r="G189">
        <v>5</v>
      </c>
      <c r="H189">
        <v>-0.87</v>
      </c>
      <c r="I189">
        <v>0</v>
      </c>
      <c r="J189">
        <v>1</v>
      </c>
      <c r="K189">
        <v>0</v>
      </c>
      <c r="L189">
        <v>99</v>
      </c>
      <c r="M189">
        <v>-99</v>
      </c>
      <c r="N189">
        <v>0</v>
      </c>
      <c r="O189">
        <v>9.3000000000000007</v>
      </c>
      <c r="P189">
        <v>0</v>
      </c>
      <c r="Q189">
        <v>11.63</v>
      </c>
      <c r="R189">
        <v>0.113</v>
      </c>
      <c r="S189">
        <v>0.124</v>
      </c>
      <c r="T189">
        <v>0</v>
      </c>
      <c r="U189" t="s">
        <v>1</v>
      </c>
      <c r="V189" t="s">
        <v>1</v>
      </c>
      <c r="W189"/>
      <c r="X189"/>
      <c r="Y189"/>
      <c r="Z189"/>
      <c r="AA189"/>
      <c r="AB189"/>
      <c r="AC189"/>
    </row>
    <row r="190" spans="1:29" s="2" customFormat="1" x14ac:dyDescent="0.3">
      <c r="A190" s="2">
        <v>950022</v>
      </c>
      <c r="B190" t="s">
        <v>3</v>
      </c>
      <c r="C190">
        <v>1</v>
      </c>
      <c r="D190">
        <v>0</v>
      </c>
      <c r="E190">
        <v>15</v>
      </c>
      <c r="F190">
        <v>15</v>
      </c>
      <c r="G190">
        <v>5</v>
      </c>
      <c r="H190">
        <v>-0.87</v>
      </c>
      <c r="I190">
        <v>0</v>
      </c>
      <c r="J190">
        <v>1</v>
      </c>
      <c r="K190">
        <v>0</v>
      </c>
      <c r="L190">
        <v>99</v>
      </c>
      <c r="M190">
        <v>-99</v>
      </c>
      <c r="N190">
        <v>0</v>
      </c>
      <c r="O190">
        <v>9.3000000000000007</v>
      </c>
      <c r="P190">
        <v>0</v>
      </c>
      <c r="Q190">
        <v>11.63</v>
      </c>
      <c r="R190">
        <v>0.113</v>
      </c>
      <c r="S190">
        <v>0.124</v>
      </c>
      <c r="T190">
        <v>0</v>
      </c>
      <c r="U190" t="s">
        <v>1</v>
      </c>
      <c r="V190" t="s">
        <v>1</v>
      </c>
      <c r="W190"/>
      <c r="X190"/>
      <c r="Y190"/>
      <c r="Z190"/>
      <c r="AA190"/>
      <c r="AB190"/>
      <c r="AC190"/>
    </row>
    <row r="191" spans="1:29" x14ac:dyDescent="0.3">
      <c r="A191">
        <v>951011</v>
      </c>
      <c r="B191" t="s">
        <v>3</v>
      </c>
      <c r="C191">
        <v>1</v>
      </c>
      <c r="D191">
        <v>0</v>
      </c>
      <c r="E191">
        <v>10.75</v>
      </c>
      <c r="F191">
        <v>10.75</v>
      </c>
      <c r="G191">
        <v>5</v>
      </c>
      <c r="H191">
        <v>-0.87</v>
      </c>
      <c r="I191">
        <v>0</v>
      </c>
      <c r="J191">
        <v>1</v>
      </c>
      <c r="K191">
        <v>0</v>
      </c>
      <c r="L191">
        <v>99</v>
      </c>
      <c r="M191">
        <v>-99</v>
      </c>
      <c r="N191">
        <v>0</v>
      </c>
      <c r="O191">
        <v>9.3000000000000007</v>
      </c>
      <c r="P191">
        <v>0</v>
      </c>
      <c r="Q191">
        <v>11.63</v>
      </c>
      <c r="R191">
        <v>0.113</v>
      </c>
      <c r="S191">
        <v>0.124</v>
      </c>
      <c r="T191">
        <v>0</v>
      </c>
      <c r="U191" t="s">
        <v>1</v>
      </c>
      <c r="V191" t="s">
        <v>1</v>
      </c>
    </row>
    <row r="192" spans="1:29" x14ac:dyDescent="0.3">
      <c r="A192">
        <v>951012</v>
      </c>
      <c r="B192" t="s">
        <v>3</v>
      </c>
      <c r="C192">
        <v>1</v>
      </c>
      <c r="D192">
        <v>0</v>
      </c>
      <c r="E192">
        <v>10.75</v>
      </c>
      <c r="F192">
        <v>10.75</v>
      </c>
      <c r="G192">
        <v>5</v>
      </c>
      <c r="H192">
        <v>-0.87</v>
      </c>
      <c r="I192">
        <v>0</v>
      </c>
      <c r="J192">
        <v>1</v>
      </c>
      <c r="K192">
        <v>0</v>
      </c>
      <c r="L192">
        <v>99</v>
      </c>
      <c r="M192">
        <v>-99</v>
      </c>
      <c r="N192">
        <v>0</v>
      </c>
      <c r="O192">
        <v>9.3000000000000007</v>
      </c>
      <c r="P192">
        <v>0</v>
      </c>
      <c r="Q192">
        <v>11.63</v>
      </c>
      <c r="R192">
        <v>0.113</v>
      </c>
      <c r="S192">
        <v>0.124</v>
      </c>
      <c r="T192">
        <v>0</v>
      </c>
      <c r="U192" t="s">
        <v>1</v>
      </c>
      <c r="V192" t="s">
        <v>1</v>
      </c>
    </row>
    <row r="193" spans="1:29" s="2" customFormat="1" x14ac:dyDescent="0.3">
      <c r="A193" s="2">
        <v>951013</v>
      </c>
      <c r="B193" t="s">
        <v>3</v>
      </c>
      <c r="C193">
        <v>1</v>
      </c>
      <c r="D193">
        <v>0</v>
      </c>
      <c r="E193">
        <v>10.75</v>
      </c>
      <c r="F193">
        <v>10.75</v>
      </c>
      <c r="G193">
        <v>5</v>
      </c>
      <c r="H193">
        <v>-0.87</v>
      </c>
      <c r="I193">
        <v>0</v>
      </c>
      <c r="J193">
        <v>1</v>
      </c>
      <c r="K193">
        <v>0</v>
      </c>
      <c r="L193">
        <v>99</v>
      </c>
      <c r="M193">
        <v>-99</v>
      </c>
      <c r="N193">
        <v>0</v>
      </c>
      <c r="O193">
        <v>9.3000000000000007</v>
      </c>
      <c r="P193">
        <v>0</v>
      </c>
      <c r="Q193">
        <v>11.63</v>
      </c>
      <c r="R193">
        <v>0.113</v>
      </c>
      <c r="S193">
        <v>0.124</v>
      </c>
      <c r="T193">
        <v>0</v>
      </c>
      <c r="U193" t="s">
        <v>1</v>
      </c>
      <c r="V193" t="s">
        <v>1</v>
      </c>
      <c r="W193"/>
      <c r="X193"/>
      <c r="Y193"/>
      <c r="Z193"/>
      <c r="AA193"/>
      <c r="AB193"/>
      <c r="AC193"/>
    </row>
    <row r="194" spans="1:29" s="1" customFormat="1" x14ac:dyDescent="0.3">
      <c r="A194" s="1">
        <v>951021</v>
      </c>
      <c r="B194" t="s">
        <v>3</v>
      </c>
      <c r="C194">
        <v>1</v>
      </c>
      <c r="D194">
        <v>0</v>
      </c>
      <c r="E194">
        <v>15</v>
      </c>
      <c r="F194">
        <v>15</v>
      </c>
      <c r="G194">
        <v>5</v>
      </c>
      <c r="H194">
        <v>-0.87</v>
      </c>
      <c r="I194">
        <v>0</v>
      </c>
      <c r="J194">
        <v>1</v>
      </c>
      <c r="K194">
        <v>0</v>
      </c>
      <c r="L194">
        <v>99</v>
      </c>
      <c r="M194">
        <v>-99</v>
      </c>
      <c r="N194">
        <v>0</v>
      </c>
      <c r="O194">
        <v>9.3000000000000007</v>
      </c>
      <c r="P194">
        <v>0</v>
      </c>
      <c r="Q194">
        <v>11.63</v>
      </c>
      <c r="R194">
        <v>0.113</v>
      </c>
      <c r="S194">
        <v>0.124</v>
      </c>
      <c r="T194">
        <v>0</v>
      </c>
      <c r="U194" t="s">
        <v>1</v>
      </c>
      <c r="V194" t="s">
        <v>1</v>
      </c>
      <c r="W194"/>
      <c r="X194"/>
      <c r="Y194"/>
      <c r="Z194"/>
      <c r="AA194"/>
      <c r="AB194"/>
      <c r="AC194"/>
    </row>
    <row r="195" spans="1:29" s="1" customFormat="1" x14ac:dyDescent="0.3">
      <c r="A195" s="1">
        <v>951022</v>
      </c>
      <c r="B195" t="s">
        <v>3</v>
      </c>
      <c r="C195">
        <v>1</v>
      </c>
      <c r="D195">
        <v>0</v>
      </c>
      <c r="E195">
        <v>15</v>
      </c>
      <c r="F195">
        <v>15</v>
      </c>
      <c r="G195">
        <v>5</v>
      </c>
      <c r="H195">
        <v>-0.87</v>
      </c>
      <c r="I195">
        <v>0</v>
      </c>
      <c r="J195">
        <v>1</v>
      </c>
      <c r="K195">
        <v>0</v>
      </c>
      <c r="L195">
        <v>99</v>
      </c>
      <c r="M195">
        <v>-99</v>
      </c>
      <c r="N195">
        <v>0</v>
      </c>
      <c r="O195">
        <v>9.3000000000000007</v>
      </c>
      <c r="P195">
        <v>0</v>
      </c>
      <c r="Q195">
        <v>11.63</v>
      </c>
      <c r="R195">
        <v>0.113</v>
      </c>
      <c r="S195">
        <v>0.124</v>
      </c>
      <c r="T195">
        <v>0</v>
      </c>
      <c r="U195" t="s">
        <v>1</v>
      </c>
      <c r="V195" t="s">
        <v>1</v>
      </c>
      <c r="W195"/>
      <c r="X195"/>
      <c r="Y195"/>
      <c r="Z195"/>
      <c r="AA195"/>
      <c r="AB195"/>
      <c r="AC195"/>
    </row>
    <row r="196" spans="1:29" s="2" customFormat="1" x14ac:dyDescent="0.3">
      <c r="A196" s="2">
        <v>951024</v>
      </c>
      <c r="B196" t="s">
        <v>3</v>
      </c>
      <c r="C196">
        <v>1</v>
      </c>
      <c r="D196">
        <v>0</v>
      </c>
      <c r="E196">
        <v>15</v>
      </c>
      <c r="F196">
        <v>15</v>
      </c>
      <c r="G196">
        <v>5</v>
      </c>
      <c r="H196">
        <v>-0.87</v>
      </c>
      <c r="I196">
        <v>0</v>
      </c>
      <c r="J196">
        <v>1</v>
      </c>
      <c r="K196">
        <v>0</v>
      </c>
      <c r="L196">
        <v>99</v>
      </c>
      <c r="M196">
        <v>-99</v>
      </c>
      <c r="N196">
        <v>0</v>
      </c>
      <c r="O196">
        <v>9.3000000000000007</v>
      </c>
      <c r="P196">
        <v>0</v>
      </c>
      <c r="Q196">
        <v>11.63</v>
      </c>
      <c r="R196">
        <v>0.113</v>
      </c>
      <c r="S196">
        <v>0.124</v>
      </c>
      <c r="T196">
        <v>0</v>
      </c>
      <c r="U196" t="s">
        <v>1</v>
      </c>
      <c r="V196" t="s">
        <v>1</v>
      </c>
      <c r="W196"/>
      <c r="X196"/>
      <c r="Y196"/>
      <c r="Z196"/>
      <c r="AA196"/>
      <c r="AB196"/>
      <c r="AC196"/>
    </row>
    <row r="197" spans="1:29" s="2" customFormat="1" x14ac:dyDescent="0.3">
      <c r="A197" s="2">
        <v>951031</v>
      </c>
      <c r="B197" t="s">
        <v>3</v>
      </c>
      <c r="C197">
        <v>1</v>
      </c>
      <c r="D197">
        <v>0</v>
      </c>
      <c r="E197">
        <v>15</v>
      </c>
      <c r="F197">
        <v>15</v>
      </c>
      <c r="G197">
        <v>5</v>
      </c>
      <c r="H197">
        <v>-0.87</v>
      </c>
      <c r="I197">
        <v>0</v>
      </c>
      <c r="J197">
        <v>1</v>
      </c>
      <c r="K197">
        <v>0</v>
      </c>
      <c r="L197">
        <v>99</v>
      </c>
      <c r="M197">
        <v>-99</v>
      </c>
      <c r="N197">
        <v>0</v>
      </c>
      <c r="O197">
        <v>9.3000000000000007</v>
      </c>
      <c r="P197">
        <v>0</v>
      </c>
      <c r="Q197">
        <v>11.63</v>
      </c>
      <c r="R197">
        <v>0.113</v>
      </c>
      <c r="S197">
        <v>0.124</v>
      </c>
      <c r="T197">
        <v>0</v>
      </c>
      <c r="U197" t="s">
        <v>1</v>
      </c>
      <c r="V197" t="s">
        <v>1</v>
      </c>
      <c r="W197"/>
      <c r="X197"/>
      <c r="Y197"/>
      <c r="Z197"/>
      <c r="AA197"/>
      <c r="AB197"/>
      <c r="AC197"/>
    </row>
    <row r="198" spans="1:29" s="2" customFormat="1" x14ac:dyDescent="0.3">
      <c r="A198" s="2">
        <v>951032</v>
      </c>
      <c r="B198" t="s">
        <v>3</v>
      </c>
      <c r="C198">
        <v>1</v>
      </c>
      <c r="D198">
        <v>0</v>
      </c>
      <c r="E198">
        <v>15</v>
      </c>
      <c r="F198">
        <v>15</v>
      </c>
      <c r="G198">
        <v>5</v>
      </c>
      <c r="H198">
        <v>-0.87</v>
      </c>
      <c r="I198">
        <v>0</v>
      </c>
      <c r="J198">
        <v>1</v>
      </c>
      <c r="K198">
        <v>0</v>
      </c>
      <c r="L198">
        <v>99</v>
      </c>
      <c r="M198">
        <v>-99</v>
      </c>
      <c r="N198">
        <v>0</v>
      </c>
      <c r="O198">
        <v>9.3000000000000007</v>
      </c>
      <c r="P198">
        <v>0</v>
      </c>
      <c r="Q198">
        <v>11.63</v>
      </c>
      <c r="R198">
        <v>0.113</v>
      </c>
      <c r="S198">
        <v>0.124</v>
      </c>
      <c r="T198">
        <v>0</v>
      </c>
      <c r="U198" t="s">
        <v>1</v>
      </c>
      <c r="V198" t="s">
        <v>1</v>
      </c>
      <c r="W198"/>
      <c r="X198"/>
      <c r="Y198"/>
      <c r="Z198"/>
      <c r="AA198"/>
      <c r="AB198"/>
      <c r="AC198"/>
    </row>
    <row r="199" spans="1:29" x14ac:dyDescent="0.3">
      <c r="A199">
        <v>952011</v>
      </c>
      <c r="B199" t="s">
        <v>3</v>
      </c>
      <c r="C199">
        <v>1</v>
      </c>
      <c r="D199">
        <v>0</v>
      </c>
      <c r="E199">
        <v>10.75</v>
      </c>
      <c r="F199">
        <v>10.75</v>
      </c>
      <c r="G199">
        <v>5</v>
      </c>
      <c r="H199">
        <v>-0.87</v>
      </c>
      <c r="I199">
        <v>0</v>
      </c>
      <c r="J199">
        <v>1</v>
      </c>
      <c r="K199">
        <v>0</v>
      </c>
      <c r="L199">
        <v>99</v>
      </c>
      <c r="M199">
        <v>-99</v>
      </c>
      <c r="N199">
        <v>0</v>
      </c>
      <c r="O199">
        <v>9.3000000000000007</v>
      </c>
      <c r="P199">
        <v>0</v>
      </c>
      <c r="Q199">
        <v>11.63</v>
      </c>
      <c r="R199">
        <v>0.113</v>
      </c>
      <c r="S199">
        <v>0.124</v>
      </c>
      <c r="T199">
        <v>0</v>
      </c>
      <c r="U199" t="s">
        <v>1</v>
      </c>
      <c r="V199" t="s">
        <v>1</v>
      </c>
    </row>
    <row r="200" spans="1:29" s="1" customFormat="1" x14ac:dyDescent="0.3">
      <c r="A200" s="1">
        <v>953021</v>
      </c>
      <c r="B200" t="s">
        <v>4</v>
      </c>
      <c r="C200">
        <v>1</v>
      </c>
      <c r="D200">
        <v>0</v>
      </c>
      <c r="E200">
        <v>0.2</v>
      </c>
      <c r="F200">
        <v>-0.19900000000000001</v>
      </c>
      <c r="G200">
        <v>0</v>
      </c>
      <c r="H200">
        <v>5</v>
      </c>
      <c r="I200">
        <v>250</v>
      </c>
      <c r="J200">
        <v>0.05</v>
      </c>
      <c r="K200">
        <v>5.64</v>
      </c>
      <c r="L200">
        <v>0</v>
      </c>
      <c r="M200">
        <v>0</v>
      </c>
      <c r="N200" t="s">
        <v>1</v>
      </c>
      <c r="O200" t="s">
        <v>1</v>
      </c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</row>
    <row r="201" spans="1:29" s="1" customFormat="1" x14ac:dyDescent="0.3">
      <c r="A201" s="1">
        <v>953031</v>
      </c>
      <c r="B201" t="s">
        <v>4</v>
      </c>
      <c r="C201">
        <v>1</v>
      </c>
      <c r="D201">
        <v>0</v>
      </c>
      <c r="E201">
        <v>0.2</v>
      </c>
      <c r="F201">
        <v>-0.19900000000000001</v>
      </c>
      <c r="G201">
        <v>0</v>
      </c>
      <c r="H201">
        <v>5</v>
      </c>
      <c r="I201">
        <v>250</v>
      </c>
      <c r="J201">
        <v>0.05</v>
      </c>
      <c r="K201">
        <v>5.64</v>
      </c>
      <c r="L201">
        <v>0</v>
      </c>
      <c r="M201">
        <v>0</v>
      </c>
      <c r="N201" t="s">
        <v>1</v>
      </c>
      <c r="O201" t="s">
        <v>1</v>
      </c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</row>
    <row r="202" spans="1:29" s="1" customFormat="1" x14ac:dyDescent="0.3">
      <c r="A202" s="1">
        <v>953041</v>
      </c>
      <c r="B202" t="s">
        <v>4</v>
      </c>
      <c r="C202">
        <v>1</v>
      </c>
      <c r="D202">
        <v>0</v>
      </c>
      <c r="E202">
        <v>0.2</v>
      </c>
      <c r="F202">
        <v>-0.19900000000000001</v>
      </c>
      <c r="G202">
        <v>0</v>
      </c>
      <c r="H202">
        <v>5</v>
      </c>
      <c r="I202">
        <v>250</v>
      </c>
      <c r="J202">
        <v>0.05</v>
      </c>
      <c r="K202">
        <v>5.64</v>
      </c>
      <c r="L202">
        <v>0</v>
      </c>
      <c r="M202">
        <v>0</v>
      </c>
      <c r="N202" t="s">
        <v>1</v>
      </c>
      <c r="O202" t="s">
        <v>1</v>
      </c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</row>
    <row r="203" spans="1:29" x14ac:dyDescent="0.3">
      <c r="A203">
        <v>954001</v>
      </c>
      <c r="B203" t="s">
        <v>3</v>
      </c>
      <c r="C203">
        <v>1</v>
      </c>
      <c r="D203">
        <v>0</v>
      </c>
      <c r="E203">
        <v>10.75</v>
      </c>
      <c r="F203">
        <v>10.75</v>
      </c>
      <c r="G203">
        <v>5</v>
      </c>
      <c r="H203">
        <v>-0.87</v>
      </c>
      <c r="I203">
        <v>0</v>
      </c>
      <c r="J203">
        <v>1</v>
      </c>
      <c r="K203">
        <v>0</v>
      </c>
      <c r="L203">
        <v>99</v>
      </c>
      <c r="M203">
        <v>-99</v>
      </c>
      <c r="N203">
        <v>0</v>
      </c>
      <c r="O203">
        <v>9.3000000000000007</v>
      </c>
      <c r="P203">
        <v>0</v>
      </c>
      <c r="Q203">
        <v>11.63</v>
      </c>
      <c r="R203">
        <v>0.113</v>
      </c>
      <c r="S203">
        <v>0.124</v>
      </c>
      <c r="T203">
        <v>0</v>
      </c>
      <c r="U203" t="s">
        <v>1</v>
      </c>
      <c r="V203" t="s">
        <v>1</v>
      </c>
    </row>
    <row r="204" spans="1:29" x14ac:dyDescent="0.3">
      <c r="A204">
        <v>954002</v>
      </c>
      <c r="B204" t="s">
        <v>3</v>
      </c>
      <c r="C204">
        <v>1</v>
      </c>
      <c r="D204">
        <v>0</v>
      </c>
      <c r="E204">
        <v>10.75</v>
      </c>
      <c r="F204">
        <v>10.75</v>
      </c>
      <c r="G204">
        <v>5</v>
      </c>
      <c r="H204">
        <v>-0.87</v>
      </c>
      <c r="I204">
        <v>0</v>
      </c>
      <c r="J204">
        <v>1</v>
      </c>
      <c r="K204">
        <v>0</v>
      </c>
      <c r="L204">
        <v>99</v>
      </c>
      <c r="M204">
        <v>-99</v>
      </c>
      <c r="N204">
        <v>0</v>
      </c>
      <c r="O204">
        <v>9.3000000000000007</v>
      </c>
      <c r="P204">
        <v>0</v>
      </c>
      <c r="Q204">
        <v>11.63</v>
      </c>
      <c r="R204">
        <v>0.113</v>
      </c>
      <c r="S204">
        <v>0.124</v>
      </c>
      <c r="T204">
        <v>0</v>
      </c>
      <c r="U204" t="s">
        <v>1</v>
      </c>
      <c r="V204" t="s">
        <v>1</v>
      </c>
    </row>
    <row r="205" spans="1:29" x14ac:dyDescent="0.3">
      <c r="A205">
        <v>954011</v>
      </c>
      <c r="B205" t="s">
        <v>3</v>
      </c>
      <c r="C205">
        <v>1</v>
      </c>
      <c r="D205">
        <v>0</v>
      </c>
      <c r="E205">
        <v>10.75</v>
      </c>
      <c r="F205">
        <v>10.75</v>
      </c>
      <c r="G205">
        <v>5</v>
      </c>
      <c r="H205">
        <v>-0.87</v>
      </c>
      <c r="I205">
        <v>0</v>
      </c>
      <c r="J205">
        <v>1</v>
      </c>
      <c r="K205">
        <v>0</v>
      </c>
      <c r="L205">
        <v>99</v>
      </c>
      <c r="M205">
        <v>-99</v>
      </c>
      <c r="N205">
        <v>0</v>
      </c>
      <c r="O205">
        <v>9.3000000000000007</v>
      </c>
      <c r="P205">
        <v>0</v>
      </c>
      <c r="Q205">
        <v>11.63</v>
      </c>
      <c r="R205">
        <v>0.113</v>
      </c>
      <c r="S205">
        <v>0.124</v>
      </c>
      <c r="T205">
        <v>0</v>
      </c>
      <c r="U205" t="s">
        <v>1</v>
      </c>
      <c r="V205" t="s">
        <v>1</v>
      </c>
    </row>
    <row r="206" spans="1:29" s="1" customFormat="1" x14ac:dyDescent="0.3">
      <c r="A206" s="1">
        <v>954011</v>
      </c>
      <c r="B206" t="s">
        <v>3</v>
      </c>
      <c r="C206">
        <v>1</v>
      </c>
      <c r="D206">
        <v>0</v>
      </c>
      <c r="E206">
        <v>10.75</v>
      </c>
      <c r="F206">
        <v>10.75</v>
      </c>
      <c r="G206">
        <v>5</v>
      </c>
      <c r="H206">
        <v>-0.87</v>
      </c>
      <c r="I206">
        <v>0</v>
      </c>
      <c r="J206">
        <v>1</v>
      </c>
      <c r="K206">
        <v>0</v>
      </c>
      <c r="L206">
        <v>99</v>
      </c>
      <c r="M206">
        <v>-99</v>
      </c>
      <c r="N206">
        <v>0</v>
      </c>
      <c r="O206">
        <v>9.3000000000000007</v>
      </c>
      <c r="P206">
        <v>0</v>
      </c>
      <c r="Q206">
        <v>11.63</v>
      </c>
      <c r="R206">
        <v>0.113</v>
      </c>
      <c r="S206">
        <v>0.124</v>
      </c>
      <c r="T206">
        <v>0</v>
      </c>
      <c r="U206" t="s">
        <v>1</v>
      </c>
      <c r="V206" t="s">
        <v>1</v>
      </c>
      <c r="W206"/>
      <c r="X206"/>
      <c r="Y206"/>
      <c r="Z206"/>
      <c r="AA206"/>
      <c r="AB206"/>
      <c r="AC206"/>
    </row>
    <row r="207" spans="1:29" x14ac:dyDescent="0.3">
      <c r="A207">
        <v>954012</v>
      </c>
      <c r="B207" t="s">
        <v>3</v>
      </c>
      <c r="C207">
        <v>1</v>
      </c>
      <c r="D207">
        <v>0</v>
      </c>
      <c r="E207">
        <v>10.75</v>
      </c>
      <c r="F207">
        <v>10.75</v>
      </c>
      <c r="G207">
        <v>5</v>
      </c>
      <c r="H207">
        <v>-0.87</v>
      </c>
      <c r="I207">
        <v>0</v>
      </c>
      <c r="J207">
        <v>1</v>
      </c>
      <c r="K207">
        <v>0</v>
      </c>
      <c r="L207">
        <v>99</v>
      </c>
      <c r="M207">
        <v>-99</v>
      </c>
      <c r="N207">
        <v>0</v>
      </c>
      <c r="O207">
        <v>9.3000000000000007</v>
      </c>
      <c r="P207">
        <v>0</v>
      </c>
      <c r="Q207">
        <v>11.63</v>
      </c>
      <c r="R207">
        <v>0.113</v>
      </c>
      <c r="S207">
        <v>0.124</v>
      </c>
      <c r="T207">
        <v>0</v>
      </c>
      <c r="U207" t="s">
        <v>1</v>
      </c>
      <c r="V207" t="s">
        <v>1</v>
      </c>
    </row>
    <row r="208" spans="1:29" s="1" customFormat="1" x14ac:dyDescent="0.3">
      <c r="A208" s="1">
        <v>954012</v>
      </c>
      <c r="B208" t="s">
        <v>3</v>
      </c>
      <c r="C208">
        <v>1</v>
      </c>
      <c r="D208">
        <v>0</v>
      </c>
      <c r="E208">
        <v>10.75</v>
      </c>
      <c r="F208">
        <v>10.75</v>
      </c>
      <c r="G208">
        <v>5</v>
      </c>
      <c r="H208">
        <v>-0.87</v>
      </c>
      <c r="I208">
        <v>0</v>
      </c>
      <c r="J208">
        <v>1</v>
      </c>
      <c r="K208">
        <v>0</v>
      </c>
      <c r="L208">
        <v>99</v>
      </c>
      <c r="M208">
        <v>-99</v>
      </c>
      <c r="N208">
        <v>0</v>
      </c>
      <c r="O208">
        <v>9.3000000000000007</v>
      </c>
      <c r="P208">
        <v>0</v>
      </c>
      <c r="Q208">
        <v>11.63</v>
      </c>
      <c r="R208">
        <v>0.113</v>
      </c>
      <c r="S208">
        <v>0.124</v>
      </c>
      <c r="T208">
        <v>0</v>
      </c>
      <c r="U208" t="s">
        <v>1</v>
      </c>
      <c r="V208" t="s">
        <v>1</v>
      </c>
      <c r="W208"/>
      <c r="X208"/>
      <c r="Y208"/>
      <c r="Z208"/>
      <c r="AA208"/>
      <c r="AB208"/>
      <c r="AC208"/>
    </row>
    <row r="209" spans="1:29" s="1" customFormat="1" x14ac:dyDescent="0.3">
      <c r="A209" s="1">
        <v>954013</v>
      </c>
      <c r="B209" t="s">
        <v>4</v>
      </c>
      <c r="C209">
        <v>1</v>
      </c>
      <c r="D209">
        <v>0</v>
      </c>
      <c r="E209">
        <v>0.2</v>
      </c>
      <c r="F209">
        <v>-0.19900000000000001</v>
      </c>
      <c r="G209">
        <v>0</v>
      </c>
      <c r="H209">
        <v>5</v>
      </c>
      <c r="I209">
        <v>250</v>
      </c>
      <c r="J209">
        <v>0.05</v>
      </c>
      <c r="K209">
        <v>5.64</v>
      </c>
      <c r="L209">
        <v>0</v>
      </c>
      <c r="M209">
        <v>0</v>
      </c>
      <c r="N209" t="s">
        <v>1</v>
      </c>
      <c r="O209" t="s">
        <v>1</v>
      </c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</row>
    <row r="210" spans="1:29" x14ac:dyDescent="0.3">
      <c r="A210">
        <v>954031</v>
      </c>
      <c r="B210" t="s">
        <v>3</v>
      </c>
      <c r="C210">
        <v>1</v>
      </c>
      <c r="D210">
        <v>0</v>
      </c>
      <c r="E210">
        <v>10.75</v>
      </c>
      <c r="F210">
        <v>10.75</v>
      </c>
      <c r="G210">
        <v>5</v>
      </c>
      <c r="H210">
        <v>-0.87</v>
      </c>
      <c r="I210">
        <v>0</v>
      </c>
      <c r="J210">
        <v>1</v>
      </c>
      <c r="K210">
        <v>0</v>
      </c>
      <c r="L210">
        <v>99</v>
      </c>
      <c r="M210">
        <v>-99</v>
      </c>
      <c r="N210">
        <v>0</v>
      </c>
      <c r="O210">
        <v>9.3000000000000007</v>
      </c>
      <c r="P210">
        <v>0</v>
      </c>
      <c r="Q210">
        <v>11.63</v>
      </c>
      <c r="R210">
        <v>0.113</v>
      </c>
      <c r="S210">
        <v>0.124</v>
      </c>
      <c r="T210">
        <v>0</v>
      </c>
      <c r="U210" t="s">
        <v>1</v>
      </c>
      <c r="V210" t="s">
        <v>1</v>
      </c>
    </row>
    <row r="211" spans="1:29" x14ac:dyDescent="0.3">
      <c r="A211">
        <v>954041</v>
      </c>
      <c r="B211" t="s">
        <v>3</v>
      </c>
      <c r="C211">
        <v>1</v>
      </c>
      <c r="D211">
        <v>0</v>
      </c>
      <c r="E211">
        <v>10.75</v>
      </c>
      <c r="F211">
        <v>10.75</v>
      </c>
      <c r="G211">
        <v>5</v>
      </c>
      <c r="H211">
        <v>-0.87</v>
      </c>
      <c r="I211">
        <v>0</v>
      </c>
      <c r="J211">
        <v>1</v>
      </c>
      <c r="K211">
        <v>0</v>
      </c>
      <c r="L211">
        <v>99</v>
      </c>
      <c r="M211">
        <v>-99</v>
      </c>
      <c r="N211">
        <v>0</v>
      </c>
      <c r="O211">
        <v>9.3000000000000007</v>
      </c>
      <c r="P211">
        <v>0</v>
      </c>
      <c r="Q211">
        <v>11.63</v>
      </c>
      <c r="R211">
        <v>0.113</v>
      </c>
      <c r="S211">
        <v>0.124</v>
      </c>
      <c r="T211">
        <v>0</v>
      </c>
      <c r="U211" t="s">
        <v>1</v>
      </c>
      <c r="V211" t="s">
        <v>1</v>
      </c>
    </row>
    <row r="212" spans="1:29" x14ac:dyDescent="0.3">
      <c r="A212">
        <v>954042</v>
      </c>
      <c r="B212" t="s">
        <v>3</v>
      </c>
      <c r="C212">
        <v>1</v>
      </c>
      <c r="D212">
        <v>0</v>
      </c>
      <c r="E212">
        <v>10.75</v>
      </c>
      <c r="F212">
        <v>10.75</v>
      </c>
      <c r="G212">
        <v>5</v>
      </c>
      <c r="H212">
        <v>-0.87</v>
      </c>
      <c r="I212">
        <v>0</v>
      </c>
      <c r="J212">
        <v>1</v>
      </c>
      <c r="K212">
        <v>0</v>
      </c>
      <c r="L212">
        <v>99</v>
      </c>
      <c r="M212">
        <v>-99</v>
      </c>
      <c r="N212">
        <v>0</v>
      </c>
      <c r="O212">
        <v>9.3000000000000007</v>
      </c>
      <c r="P212">
        <v>0</v>
      </c>
      <c r="Q212">
        <v>11.63</v>
      </c>
      <c r="R212">
        <v>0.113</v>
      </c>
      <c r="S212">
        <v>0.124</v>
      </c>
      <c r="T212">
        <v>0</v>
      </c>
      <c r="U212" t="s">
        <v>1</v>
      </c>
      <c r="V212" t="s">
        <v>1</v>
      </c>
    </row>
    <row r="213" spans="1:29" x14ac:dyDescent="0.3">
      <c r="A213">
        <v>954051</v>
      </c>
      <c r="B213" t="s">
        <v>3</v>
      </c>
      <c r="C213">
        <v>1</v>
      </c>
      <c r="D213">
        <v>0</v>
      </c>
      <c r="E213">
        <v>10.75</v>
      </c>
      <c r="F213">
        <v>10.75</v>
      </c>
      <c r="G213">
        <v>5</v>
      </c>
      <c r="H213">
        <v>-0.87</v>
      </c>
      <c r="I213">
        <v>0</v>
      </c>
      <c r="J213">
        <v>1</v>
      </c>
      <c r="K213">
        <v>0</v>
      </c>
      <c r="L213">
        <v>99</v>
      </c>
      <c r="M213">
        <v>-99</v>
      </c>
      <c r="N213">
        <v>0</v>
      </c>
      <c r="O213">
        <v>9.3000000000000007</v>
      </c>
      <c r="P213">
        <v>0</v>
      </c>
      <c r="Q213">
        <v>11.63</v>
      </c>
      <c r="R213">
        <v>0.113</v>
      </c>
      <c r="S213">
        <v>0.124</v>
      </c>
      <c r="T213">
        <v>0</v>
      </c>
      <c r="U213" t="s">
        <v>1</v>
      </c>
      <c r="V213" t="s">
        <v>1</v>
      </c>
    </row>
    <row r="214" spans="1:29" x14ac:dyDescent="0.3">
      <c r="A214">
        <v>954061</v>
      </c>
      <c r="B214" t="s">
        <v>3</v>
      </c>
      <c r="C214">
        <v>1</v>
      </c>
      <c r="D214">
        <v>0</v>
      </c>
      <c r="E214">
        <v>10.75</v>
      </c>
      <c r="F214">
        <v>10.75</v>
      </c>
      <c r="G214">
        <v>5</v>
      </c>
      <c r="H214">
        <v>-0.87</v>
      </c>
      <c r="I214">
        <v>0</v>
      </c>
      <c r="J214">
        <v>1</v>
      </c>
      <c r="K214">
        <v>0</v>
      </c>
      <c r="L214">
        <v>99</v>
      </c>
      <c r="M214">
        <v>-99</v>
      </c>
      <c r="N214">
        <v>0</v>
      </c>
      <c r="O214">
        <v>9.3000000000000007</v>
      </c>
      <c r="P214">
        <v>0</v>
      </c>
      <c r="Q214">
        <v>11.63</v>
      </c>
      <c r="R214">
        <v>0.113</v>
      </c>
      <c r="S214">
        <v>0.124</v>
      </c>
      <c r="T214">
        <v>0</v>
      </c>
      <c r="U214" t="s">
        <v>1</v>
      </c>
      <c r="V214" t="s">
        <v>1</v>
      </c>
    </row>
    <row r="215" spans="1:29" x14ac:dyDescent="0.3">
      <c r="A215">
        <v>954071</v>
      </c>
      <c r="B215" t="s">
        <v>3</v>
      </c>
      <c r="C215">
        <v>1</v>
      </c>
      <c r="D215">
        <v>0</v>
      </c>
      <c r="E215">
        <v>10.75</v>
      </c>
      <c r="F215">
        <v>10.75</v>
      </c>
      <c r="G215">
        <v>5</v>
      </c>
      <c r="H215">
        <v>-0.87</v>
      </c>
      <c r="I215">
        <v>0</v>
      </c>
      <c r="J215">
        <v>1</v>
      </c>
      <c r="K215">
        <v>0</v>
      </c>
      <c r="L215">
        <v>99</v>
      </c>
      <c r="M215">
        <v>-99</v>
      </c>
      <c r="N215">
        <v>0</v>
      </c>
      <c r="O215">
        <v>9.3000000000000007</v>
      </c>
      <c r="P215">
        <v>0</v>
      </c>
      <c r="Q215">
        <v>11.63</v>
      </c>
      <c r="R215">
        <v>0.113</v>
      </c>
      <c r="S215">
        <v>0.124</v>
      </c>
      <c r="T215">
        <v>0</v>
      </c>
      <c r="U215" t="s">
        <v>1</v>
      </c>
      <c r="V215" t="s">
        <v>1</v>
      </c>
    </row>
    <row r="216" spans="1:29" x14ac:dyDescent="0.3">
      <c r="A216">
        <v>954072</v>
      </c>
      <c r="B216" t="s">
        <v>3</v>
      </c>
      <c r="C216">
        <v>1</v>
      </c>
      <c r="D216">
        <v>0</v>
      </c>
      <c r="E216">
        <v>10.75</v>
      </c>
      <c r="F216">
        <v>10.75</v>
      </c>
      <c r="G216">
        <v>5</v>
      </c>
      <c r="H216">
        <v>-0.87</v>
      </c>
      <c r="I216">
        <v>0</v>
      </c>
      <c r="J216">
        <v>1</v>
      </c>
      <c r="K216">
        <v>0</v>
      </c>
      <c r="L216">
        <v>99</v>
      </c>
      <c r="M216">
        <v>-99</v>
      </c>
      <c r="N216">
        <v>0</v>
      </c>
      <c r="O216">
        <v>9.3000000000000007</v>
      </c>
      <c r="P216">
        <v>0</v>
      </c>
      <c r="Q216">
        <v>11.63</v>
      </c>
      <c r="R216">
        <v>0.113</v>
      </c>
      <c r="S216">
        <v>0.124</v>
      </c>
      <c r="T216">
        <v>0</v>
      </c>
      <c r="U216" t="s">
        <v>1</v>
      </c>
      <c r="V216" t="s">
        <v>1</v>
      </c>
    </row>
    <row r="217" spans="1:29" x14ac:dyDescent="0.3">
      <c r="A217">
        <v>954081</v>
      </c>
      <c r="B217" t="s">
        <v>3</v>
      </c>
      <c r="C217">
        <v>1</v>
      </c>
      <c r="D217">
        <v>0</v>
      </c>
      <c r="E217">
        <v>10.75</v>
      </c>
      <c r="F217">
        <v>10.75</v>
      </c>
      <c r="G217">
        <v>5</v>
      </c>
      <c r="H217">
        <v>-0.87</v>
      </c>
      <c r="I217">
        <v>0</v>
      </c>
      <c r="J217">
        <v>1</v>
      </c>
      <c r="K217">
        <v>0</v>
      </c>
      <c r="L217">
        <v>99</v>
      </c>
      <c r="M217">
        <v>-99</v>
      </c>
      <c r="N217">
        <v>0</v>
      </c>
      <c r="O217">
        <v>9.3000000000000007</v>
      </c>
      <c r="P217">
        <v>0</v>
      </c>
      <c r="Q217">
        <v>11.63</v>
      </c>
      <c r="R217">
        <v>0.113</v>
      </c>
      <c r="S217">
        <v>0.124</v>
      </c>
      <c r="T217">
        <v>0</v>
      </c>
      <c r="U217" t="s">
        <v>1</v>
      </c>
      <c r="V217" t="s">
        <v>1</v>
      </c>
    </row>
    <row r="218" spans="1:29" x14ac:dyDescent="0.3">
      <c r="A218">
        <v>954091</v>
      </c>
      <c r="B218" t="s">
        <v>3</v>
      </c>
      <c r="C218">
        <v>1</v>
      </c>
      <c r="D218">
        <v>0</v>
      </c>
      <c r="E218">
        <v>10.75</v>
      </c>
      <c r="F218">
        <v>10.75</v>
      </c>
      <c r="G218">
        <v>5</v>
      </c>
      <c r="H218">
        <v>-0.87</v>
      </c>
      <c r="I218">
        <v>0</v>
      </c>
      <c r="J218">
        <v>1</v>
      </c>
      <c r="K218">
        <v>0</v>
      </c>
      <c r="L218">
        <v>99</v>
      </c>
      <c r="M218">
        <v>-99</v>
      </c>
      <c r="N218">
        <v>0</v>
      </c>
      <c r="O218">
        <v>9.3000000000000007</v>
      </c>
      <c r="P218">
        <v>0</v>
      </c>
      <c r="Q218">
        <v>11.63</v>
      </c>
      <c r="R218">
        <v>0.113</v>
      </c>
      <c r="S218">
        <v>0.124</v>
      </c>
      <c r="T218">
        <v>0</v>
      </c>
      <c r="U218" t="s">
        <v>1</v>
      </c>
      <c r="V218" t="s">
        <v>1</v>
      </c>
    </row>
    <row r="219" spans="1:29" s="1" customFormat="1" x14ac:dyDescent="0.3">
      <c r="A219" s="1">
        <v>954091</v>
      </c>
      <c r="B219" t="s">
        <v>3</v>
      </c>
      <c r="C219">
        <v>1</v>
      </c>
      <c r="D219">
        <v>0</v>
      </c>
      <c r="E219">
        <v>10.75</v>
      </c>
      <c r="F219">
        <v>10.75</v>
      </c>
      <c r="G219">
        <v>5</v>
      </c>
      <c r="H219">
        <v>-0.87</v>
      </c>
      <c r="I219">
        <v>0</v>
      </c>
      <c r="J219">
        <v>1</v>
      </c>
      <c r="K219">
        <v>0</v>
      </c>
      <c r="L219">
        <v>99</v>
      </c>
      <c r="M219">
        <v>-99</v>
      </c>
      <c r="N219">
        <v>0</v>
      </c>
      <c r="O219">
        <v>9.3000000000000007</v>
      </c>
      <c r="P219">
        <v>0</v>
      </c>
      <c r="Q219">
        <v>11.63</v>
      </c>
      <c r="R219">
        <v>0.113</v>
      </c>
      <c r="S219">
        <v>0.124</v>
      </c>
      <c r="T219">
        <v>0</v>
      </c>
      <c r="U219" t="s">
        <v>1</v>
      </c>
      <c r="V219" t="s">
        <v>1</v>
      </c>
      <c r="W219"/>
      <c r="X219"/>
      <c r="Y219"/>
      <c r="Z219"/>
      <c r="AA219"/>
      <c r="AB219"/>
      <c r="AC219"/>
    </row>
    <row r="220" spans="1:29" s="1" customFormat="1" x14ac:dyDescent="0.3">
      <c r="A220" s="1">
        <v>954092</v>
      </c>
      <c r="B220" t="s">
        <v>4</v>
      </c>
      <c r="C220">
        <v>1</v>
      </c>
      <c r="D220">
        <v>0</v>
      </c>
      <c r="E220">
        <v>0.2</v>
      </c>
      <c r="F220">
        <v>-0.19900000000000001</v>
      </c>
      <c r="G220">
        <v>0</v>
      </c>
      <c r="H220">
        <v>5</v>
      </c>
      <c r="I220">
        <v>250</v>
      </c>
      <c r="J220">
        <v>0.05</v>
      </c>
      <c r="K220">
        <v>5.64</v>
      </c>
      <c r="L220">
        <v>0</v>
      </c>
      <c r="M220">
        <v>0</v>
      </c>
      <c r="N220" t="s">
        <v>1</v>
      </c>
      <c r="O220" t="s">
        <v>1</v>
      </c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</row>
    <row r="221" spans="1:29" x14ac:dyDescent="0.3">
      <c r="A221">
        <v>954101</v>
      </c>
      <c r="B221" t="s">
        <v>3</v>
      </c>
      <c r="C221">
        <v>1</v>
      </c>
      <c r="D221">
        <v>0</v>
      </c>
      <c r="E221">
        <v>10.75</v>
      </c>
      <c r="F221">
        <v>10.75</v>
      </c>
      <c r="G221">
        <v>5</v>
      </c>
      <c r="H221">
        <v>-0.87</v>
      </c>
      <c r="I221">
        <v>0</v>
      </c>
      <c r="J221">
        <v>1</v>
      </c>
      <c r="K221">
        <v>0</v>
      </c>
      <c r="L221">
        <v>99</v>
      </c>
      <c r="M221">
        <v>-99</v>
      </c>
      <c r="N221">
        <v>0</v>
      </c>
      <c r="O221">
        <v>9.3000000000000007</v>
      </c>
      <c r="P221">
        <v>0</v>
      </c>
      <c r="Q221">
        <v>11.63</v>
      </c>
      <c r="R221">
        <v>0.113</v>
      </c>
      <c r="S221">
        <v>0.124</v>
      </c>
      <c r="T221">
        <v>0</v>
      </c>
      <c r="U221" t="s">
        <v>1</v>
      </c>
      <c r="V221" t="s">
        <v>1</v>
      </c>
    </row>
    <row r="222" spans="1:29" x14ac:dyDescent="0.3">
      <c r="A222">
        <v>954102</v>
      </c>
      <c r="B222" t="s">
        <v>3</v>
      </c>
      <c r="C222">
        <v>1</v>
      </c>
      <c r="D222">
        <v>0</v>
      </c>
      <c r="E222">
        <v>10.75</v>
      </c>
      <c r="F222">
        <v>10.75</v>
      </c>
      <c r="G222">
        <v>5</v>
      </c>
      <c r="H222">
        <v>-0.87</v>
      </c>
      <c r="I222">
        <v>0</v>
      </c>
      <c r="J222">
        <v>1</v>
      </c>
      <c r="K222">
        <v>0</v>
      </c>
      <c r="L222">
        <v>99</v>
      </c>
      <c r="M222">
        <v>-99</v>
      </c>
      <c r="N222">
        <v>0</v>
      </c>
      <c r="O222">
        <v>9.3000000000000007</v>
      </c>
      <c r="P222">
        <v>0</v>
      </c>
      <c r="Q222">
        <v>11.63</v>
      </c>
      <c r="R222">
        <v>0.113</v>
      </c>
      <c r="S222">
        <v>0.124</v>
      </c>
      <c r="T222">
        <v>0</v>
      </c>
      <c r="U222" t="s">
        <v>1</v>
      </c>
      <c r="V222" t="s">
        <v>1</v>
      </c>
    </row>
    <row r="223" spans="1:29" x14ac:dyDescent="0.3">
      <c r="A223">
        <v>954111</v>
      </c>
      <c r="B223" t="s">
        <v>3</v>
      </c>
      <c r="C223">
        <v>1</v>
      </c>
      <c r="D223">
        <v>0</v>
      </c>
      <c r="E223">
        <v>10.75</v>
      </c>
      <c r="F223">
        <v>10.75</v>
      </c>
      <c r="G223">
        <v>5</v>
      </c>
      <c r="H223">
        <v>-0.87</v>
      </c>
      <c r="I223">
        <v>0</v>
      </c>
      <c r="J223">
        <v>1</v>
      </c>
      <c r="K223">
        <v>0</v>
      </c>
      <c r="L223">
        <v>99</v>
      </c>
      <c r="M223">
        <v>-99</v>
      </c>
      <c r="N223">
        <v>0</v>
      </c>
      <c r="O223">
        <v>9.3000000000000007</v>
      </c>
      <c r="P223">
        <v>0</v>
      </c>
      <c r="Q223">
        <v>11.63</v>
      </c>
      <c r="R223">
        <v>0.113</v>
      </c>
      <c r="S223">
        <v>0.124</v>
      </c>
      <c r="T223">
        <v>0</v>
      </c>
      <c r="U223" t="s">
        <v>1</v>
      </c>
      <c r="V223" t="s">
        <v>1</v>
      </c>
    </row>
    <row r="224" spans="1:29" x14ac:dyDescent="0.3">
      <c r="A224">
        <v>954112</v>
      </c>
      <c r="B224" t="s">
        <v>3</v>
      </c>
      <c r="C224">
        <v>1</v>
      </c>
      <c r="D224">
        <v>0</v>
      </c>
      <c r="E224">
        <v>10.75</v>
      </c>
      <c r="F224">
        <v>10.75</v>
      </c>
      <c r="G224">
        <v>5</v>
      </c>
      <c r="H224">
        <v>-0.87</v>
      </c>
      <c r="I224">
        <v>0</v>
      </c>
      <c r="J224">
        <v>1</v>
      </c>
      <c r="K224">
        <v>0</v>
      </c>
      <c r="L224">
        <v>99</v>
      </c>
      <c r="M224">
        <v>-99</v>
      </c>
      <c r="N224">
        <v>0</v>
      </c>
      <c r="O224">
        <v>9.3000000000000007</v>
      </c>
      <c r="P224">
        <v>0</v>
      </c>
      <c r="Q224">
        <v>11.63</v>
      </c>
      <c r="R224">
        <v>0.113</v>
      </c>
      <c r="S224">
        <v>0.124</v>
      </c>
      <c r="T224">
        <v>0</v>
      </c>
      <c r="U224" t="s">
        <v>1</v>
      </c>
      <c r="V224" t="s">
        <v>1</v>
      </c>
    </row>
    <row r="225" spans="1:29" x14ac:dyDescent="0.3">
      <c r="A225">
        <v>954121</v>
      </c>
      <c r="B225" t="s">
        <v>3</v>
      </c>
      <c r="C225">
        <v>1</v>
      </c>
      <c r="D225">
        <v>0</v>
      </c>
      <c r="E225">
        <v>10.75</v>
      </c>
      <c r="F225">
        <v>10.75</v>
      </c>
      <c r="G225">
        <v>5</v>
      </c>
      <c r="H225">
        <v>-0.87</v>
      </c>
      <c r="I225">
        <v>0</v>
      </c>
      <c r="J225">
        <v>1</v>
      </c>
      <c r="K225">
        <v>0</v>
      </c>
      <c r="L225">
        <v>99</v>
      </c>
      <c r="M225">
        <v>-99</v>
      </c>
      <c r="N225">
        <v>0</v>
      </c>
      <c r="O225">
        <v>9.3000000000000007</v>
      </c>
      <c r="P225">
        <v>0</v>
      </c>
      <c r="Q225">
        <v>11.63</v>
      </c>
      <c r="R225">
        <v>0.113</v>
      </c>
      <c r="S225">
        <v>0.124</v>
      </c>
      <c r="T225">
        <v>0</v>
      </c>
      <c r="U225" t="s">
        <v>1</v>
      </c>
      <c r="V225" t="s">
        <v>1</v>
      </c>
    </row>
    <row r="226" spans="1:29" x14ac:dyDescent="0.3">
      <c r="A226">
        <v>954122</v>
      </c>
      <c r="B226" t="s">
        <v>3</v>
      </c>
      <c r="C226">
        <v>1</v>
      </c>
      <c r="D226">
        <v>0</v>
      </c>
      <c r="E226">
        <v>10.75</v>
      </c>
      <c r="F226">
        <v>10.75</v>
      </c>
      <c r="G226">
        <v>5</v>
      </c>
      <c r="H226">
        <v>-0.87</v>
      </c>
      <c r="I226">
        <v>0</v>
      </c>
      <c r="J226">
        <v>1</v>
      </c>
      <c r="K226">
        <v>0</v>
      </c>
      <c r="L226">
        <v>99</v>
      </c>
      <c r="M226">
        <v>-99</v>
      </c>
      <c r="N226">
        <v>0</v>
      </c>
      <c r="O226">
        <v>9.3000000000000007</v>
      </c>
      <c r="P226">
        <v>0</v>
      </c>
      <c r="Q226">
        <v>11.63</v>
      </c>
      <c r="R226">
        <v>0.113</v>
      </c>
      <c r="S226">
        <v>0.124</v>
      </c>
      <c r="T226">
        <v>0</v>
      </c>
      <c r="U226" t="s">
        <v>1</v>
      </c>
      <c r="V226" t="s">
        <v>1</v>
      </c>
    </row>
    <row r="227" spans="1:29" x14ac:dyDescent="0.3">
      <c r="A227">
        <v>954131</v>
      </c>
      <c r="B227" t="s">
        <v>3</v>
      </c>
      <c r="C227">
        <v>1</v>
      </c>
      <c r="D227">
        <v>0</v>
      </c>
      <c r="E227">
        <v>10.75</v>
      </c>
      <c r="F227">
        <v>10.75</v>
      </c>
      <c r="G227">
        <v>5</v>
      </c>
      <c r="H227">
        <v>-0.87</v>
      </c>
      <c r="I227">
        <v>0</v>
      </c>
      <c r="J227">
        <v>1</v>
      </c>
      <c r="K227">
        <v>0</v>
      </c>
      <c r="L227">
        <v>99</v>
      </c>
      <c r="M227">
        <v>-99</v>
      </c>
      <c r="N227">
        <v>0</v>
      </c>
      <c r="O227">
        <v>9.3000000000000007</v>
      </c>
      <c r="P227">
        <v>0</v>
      </c>
      <c r="Q227">
        <v>11.63</v>
      </c>
      <c r="R227">
        <v>0.113</v>
      </c>
      <c r="S227">
        <v>0.124</v>
      </c>
      <c r="T227">
        <v>0</v>
      </c>
      <c r="U227" t="s">
        <v>1</v>
      </c>
      <c r="V227" t="s">
        <v>1</v>
      </c>
    </row>
    <row r="228" spans="1:29" x14ac:dyDescent="0.3">
      <c r="A228">
        <v>954132</v>
      </c>
      <c r="B228" t="s">
        <v>3</v>
      </c>
      <c r="C228">
        <v>1</v>
      </c>
      <c r="D228">
        <v>0</v>
      </c>
      <c r="E228">
        <v>10.75</v>
      </c>
      <c r="F228">
        <v>10.75</v>
      </c>
      <c r="G228">
        <v>5</v>
      </c>
      <c r="H228">
        <v>-0.87</v>
      </c>
      <c r="I228">
        <v>0</v>
      </c>
      <c r="J228">
        <v>1</v>
      </c>
      <c r="K228">
        <v>0</v>
      </c>
      <c r="L228">
        <v>99</v>
      </c>
      <c r="M228">
        <v>-99</v>
      </c>
      <c r="N228">
        <v>0</v>
      </c>
      <c r="O228">
        <v>9.3000000000000007</v>
      </c>
      <c r="P228">
        <v>0</v>
      </c>
      <c r="Q228">
        <v>11.63</v>
      </c>
      <c r="R228">
        <v>0.113</v>
      </c>
      <c r="S228">
        <v>0.124</v>
      </c>
      <c r="T228">
        <v>0</v>
      </c>
      <c r="U228" t="s">
        <v>1</v>
      </c>
      <c r="V228" t="s">
        <v>1</v>
      </c>
    </row>
    <row r="229" spans="1:29" s="2" customFormat="1" x14ac:dyDescent="0.3">
      <c r="A229" s="2">
        <v>954151</v>
      </c>
      <c r="B229" t="s">
        <v>3</v>
      </c>
      <c r="C229">
        <v>1</v>
      </c>
      <c r="D229">
        <v>0</v>
      </c>
      <c r="E229">
        <v>15</v>
      </c>
      <c r="F229">
        <v>15</v>
      </c>
      <c r="G229">
        <v>5</v>
      </c>
      <c r="H229">
        <v>-0.87</v>
      </c>
      <c r="I229">
        <v>0</v>
      </c>
      <c r="J229">
        <v>1</v>
      </c>
      <c r="K229">
        <v>0</v>
      </c>
      <c r="L229">
        <v>99</v>
      </c>
      <c r="M229">
        <v>-99</v>
      </c>
      <c r="N229">
        <v>0</v>
      </c>
      <c r="O229">
        <v>9.3000000000000007</v>
      </c>
      <c r="P229">
        <v>0</v>
      </c>
      <c r="Q229">
        <v>11.63</v>
      </c>
      <c r="R229">
        <v>0.113</v>
      </c>
      <c r="S229">
        <v>0.124</v>
      </c>
      <c r="T229">
        <v>0</v>
      </c>
      <c r="U229" t="s">
        <v>1</v>
      </c>
      <c r="V229" t="s">
        <v>1</v>
      </c>
      <c r="W229"/>
      <c r="X229"/>
      <c r="Y229"/>
      <c r="Z229"/>
      <c r="AA229"/>
      <c r="AB229"/>
      <c r="AC229"/>
    </row>
    <row r="230" spans="1:29" s="2" customFormat="1" x14ac:dyDescent="0.3">
      <c r="A230" s="2">
        <v>954152</v>
      </c>
      <c r="B230" t="s">
        <v>3</v>
      </c>
      <c r="C230">
        <v>1</v>
      </c>
      <c r="D230">
        <v>0</v>
      </c>
      <c r="E230">
        <v>15</v>
      </c>
      <c r="F230">
        <v>15</v>
      </c>
      <c r="G230">
        <v>5</v>
      </c>
      <c r="H230">
        <v>-0.87</v>
      </c>
      <c r="I230">
        <v>0</v>
      </c>
      <c r="J230">
        <v>1</v>
      </c>
      <c r="K230">
        <v>0</v>
      </c>
      <c r="L230">
        <v>99</v>
      </c>
      <c r="M230">
        <v>-99</v>
      </c>
      <c r="N230">
        <v>0</v>
      </c>
      <c r="O230">
        <v>9.3000000000000007</v>
      </c>
      <c r="P230">
        <v>0</v>
      </c>
      <c r="Q230">
        <v>11.63</v>
      </c>
      <c r="R230">
        <v>0.113</v>
      </c>
      <c r="S230">
        <v>0.124</v>
      </c>
      <c r="T230">
        <v>0</v>
      </c>
      <c r="U230" t="s">
        <v>1</v>
      </c>
      <c r="V230" t="s">
        <v>1</v>
      </c>
      <c r="W230"/>
      <c r="X230"/>
      <c r="Y230"/>
      <c r="Z230"/>
      <c r="AA230"/>
      <c r="AB230"/>
      <c r="AC230"/>
    </row>
    <row r="231" spans="1:29" s="2" customFormat="1" x14ac:dyDescent="0.3">
      <c r="A231" s="2">
        <v>954153</v>
      </c>
      <c r="B231" t="s">
        <v>3</v>
      </c>
      <c r="C231">
        <v>1</v>
      </c>
      <c r="D231">
        <v>0</v>
      </c>
      <c r="E231">
        <v>15</v>
      </c>
      <c r="F231">
        <v>15</v>
      </c>
      <c r="G231">
        <v>5</v>
      </c>
      <c r="H231">
        <v>-0.87</v>
      </c>
      <c r="I231">
        <v>0</v>
      </c>
      <c r="J231">
        <v>1</v>
      </c>
      <c r="K231">
        <v>0</v>
      </c>
      <c r="L231">
        <v>99</v>
      </c>
      <c r="M231">
        <v>-99</v>
      </c>
      <c r="N231">
        <v>0</v>
      </c>
      <c r="O231">
        <v>9.3000000000000007</v>
      </c>
      <c r="P231">
        <v>0</v>
      </c>
      <c r="Q231">
        <v>11.63</v>
      </c>
      <c r="R231">
        <v>0.113</v>
      </c>
      <c r="S231">
        <v>0.124</v>
      </c>
      <c r="T231">
        <v>0</v>
      </c>
      <c r="U231" t="s">
        <v>1</v>
      </c>
      <c r="V231" t="s">
        <v>1</v>
      </c>
      <c r="W231"/>
      <c r="X231"/>
      <c r="Y231"/>
      <c r="Z231"/>
      <c r="AA231"/>
      <c r="AB231"/>
      <c r="AC231"/>
    </row>
    <row r="232" spans="1:29" s="2" customFormat="1" x14ac:dyDescent="0.3">
      <c r="A232" s="2">
        <v>954161</v>
      </c>
      <c r="B232" t="s">
        <v>3</v>
      </c>
      <c r="C232">
        <v>1</v>
      </c>
      <c r="D232">
        <v>0</v>
      </c>
      <c r="E232">
        <v>15</v>
      </c>
      <c r="F232">
        <v>15</v>
      </c>
      <c r="G232">
        <v>5</v>
      </c>
      <c r="H232">
        <v>-0.87</v>
      </c>
      <c r="I232">
        <v>0</v>
      </c>
      <c r="J232">
        <v>1</v>
      </c>
      <c r="K232">
        <v>0</v>
      </c>
      <c r="L232">
        <v>99</v>
      </c>
      <c r="M232">
        <v>-99</v>
      </c>
      <c r="N232">
        <v>0</v>
      </c>
      <c r="O232">
        <v>9.3000000000000007</v>
      </c>
      <c r="P232">
        <v>0</v>
      </c>
      <c r="Q232">
        <v>11.63</v>
      </c>
      <c r="R232">
        <v>0.113</v>
      </c>
      <c r="S232">
        <v>0.124</v>
      </c>
      <c r="T232">
        <v>0</v>
      </c>
      <c r="U232" t="s">
        <v>1</v>
      </c>
      <c r="V232" t="s">
        <v>1</v>
      </c>
      <c r="W232"/>
      <c r="X232"/>
      <c r="Y232"/>
      <c r="Z232"/>
      <c r="AA232"/>
      <c r="AB232"/>
      <c r="AC232"/>
    </row>
    <row r="233" spans="1:29" s="2" customFormat="1" x14ac:dyDescent="0.3">
      <c r="A233" s="2">
        <v>954162</v>
      </c>
      <c r="B233" t="s">
        <v>3</v>
      </c>
      <c r="C233">
        <v>1</v>
      </c>
      <c r="D233">
        <v>0</v>
      </c>
      <c r="E233">
        <v>15</v>
      </c>
      <c r="F233">
        <v>15</v>
      </c>
      <c r="G233">
        <v>5</v>
      </c>
      <c r="H233">
        <v>-0.87</v>
      </c>
      <c r="I233">
        <v>0</v>
      </c>
      <c r="J233">
        <v>1</v>
      </c>
      <c r="K233">
        <v>0</v>
      </c>
      <c r="L233">
        <v>99</v>
      </c>
      <c r="M233">
        <v>-99</v>
      </c>
      <c r="N233">
        <v>0</v>
      </c>
      <c r="O233">
        <v>9.3000000000000007</v>
      </c>
      <c r="P233">
        <v>0</v>
      </c>
      <c r="Q233">
        <v>11.63</v>
      </c>
      <c r="R233">
        <v>0.113</v>
      </c>
      <c r="S233">
        <v>0.124</v>
      </c>
      <c r="T233">
        <v>0</v>
      </c>
      <c r="U233" t="s">
        <v>1</v>
      </c>
      <c r="V233" t="s">
        <v>1</v>
      </c>
      <c r="W233"/>
      <c r="X233"/>
      <c r="Y233"/>
      <c r="Z233"/>
      <c r="AA233"/>
      <c r="AB233"/>
      <c r="AC233"/>
    </row>
    <row r="234" spans="1:29" s="2" customFormat="1" x14ac:dyDescent="0.3">
      <c r="A234" s="2">
        <v>954163</v>
      </c>
      <c r="B234" t="s">
        <v>3</v>
      </c>
      <c r="C234">
        <v>1</v>
      </c>
      <c r="D234">
        <v>0</v>
      </c>
      <c r="E234">
        <v>15</v>
      </c>
      <c r="F234">
        <v>15</v>
      </c>
      <c r="G234">
        <v>5</v>
      </c>
      <c r="H234">
        <v>-0.87</v>
      </c>
      <c r="I234">
        <v>0</v>
      </c>
      <c r="J234">
        <v>1</v>
      </c>
      <c r="K234">
        <v>0</v>
      </c>
      <c r="L234">
        <v>99</v>
      </c>
      <c r="M234">
        <v>-99</v>
      </c>
      <c r="N234">
        <v>0</v>
      </c>
      <c r="O234">
        <v>9.3000000000000007</v>
      </c>
      <c r="P234">
        <v>0</v>
      </c>
      <c r="Q234">
        <v>11.63</v>
      </c>
      <c r="R234">
        <v>0.113</v>
      </c>
      <c r="S234">
        <v>0.124</v>
      </c>
      <c r="T234">
        <v>0</v>
      </c>
      <c r="U234" t="s">
        <v>1</v>
      </c>
      <c r="V234" t="s">
        <v>1</v>
      </c>
      <c r="W234"/>
      <c r="X234"/>
      <c r="Y234"/>
      <c r="Z234"/>
      <c r="AA234"/>
      <c r="AB234"/>
      <c r="AC234"/>
    </row>
    <row r="235" spans="1:29" s="2" customFormat="1" x14ac:dyDescent="0.3">
      <c r="A235" s="2">
        <v>954171</v>
      </c>
      <c r="B235" t="s">
        <v>3</v>
      </c>
      <c r="C235">
        <v>1</v>
      </c>
      <c r="D235">
        <v>0</v>
      </c>
      <c r="E235">
        <v>15</v>
      </c>
      <c r="F235">
        <v>15</v>
      </c>
      <c r="G235">
        <v>5</v>
      </c>
      <c r="H235">
        <v>-0.87</v>
      </c>
      <c r="I235">
        <v>0</v>
      </c>
      <c r="J235">
        <v>1</v>
      </c>
      <c r="K235">
        <v>0</v>
      </c>
      <c r="L235">
        <v>99</v>
      </c>
      <c r="M235">
        <v>-99</v>
      </c>
      <c r="N235">
        <v>0</v>
      </c>
      <c r="O235">
        <v>9.3000000000000007</v>
      </c>
      <c r="P235">
        <v>0</v>
      </c>
      <c r="Q235">
        <v>11.63</v>
      </c>
      <c r="R235">
        <v>0.113</v>
      </c>
      <c r="S235">
        <v>0.124</v>
      </c>
      <c r="T235">
        <v>0</v>
      </c>
      <c r="U235" t="s">
        <v>1</v>
      </c>
      <c r="V235" t="s">
        <v>1</v>
      </c>
      <c r="W235"/>
      <c r="X235"/>
      <c r="Y235"/>
      <c r="Z235"/>
      <c r="AA235"/>
      <c r="AB235"/>
      <c r="AC235"/>
    </row>
    <row r="236" spans="1:29" s="2" customFormat="1" x14ac:dyDescent="0.3">
      <c r="A236" s="2">
        <v>954172</v>
      </c>
      <c r="B236" t="s">
        <v>3</v>
      </c>
      <c r="C236">
        <v>1</v>
      </c>
      <c r="D236">
        <v>0</v>
      </c>
      <c r="E236">
        <v>15</v>
      </c>
      <c r="F236">
        <v>15</v>
      </c>
      <c r="G236">
        <v>5</v>
      </c>
      <c r="H236">
        <v>-0.87</v>
      </c>
      <c r="I236">
        <v>0</v>
      </c>
      <c r="J236">
        <v>1</v>
      </c>
      <c r="K236">
        <v>0</v>
      </c>
      <c r="L236">
        <v>99</v>
      </c>
      <c r="M236">
        <v>-99</v>
      </c>
      <c r="N236">
        <v>0</v>
      </c>
      <c r="O236">
        <v>9.3000000000000007</v>
      </c>
      <c r="P236">
        <v>0</v>
      </c>
      <c r="Q236">
        <v>11.63</v>
      </c>
      <c r="R236">
        <v>0.113</v>
      </c>
      <c r="S236">
        <v>0.124</v>
      </c>
      <c r="T236">
        <v>0</v>
      </c>
      <c r="U236" t="s">
        <v>1</v>
      </c>
      <c r="V236" t="s">
        <v>1</v>
      </c>
      <c r="W236"/>
      <c r="X236"/>
      <c r="Y236"/>
      <c r="Z236"/>
      <c r="AA236"/>
      <c r="AB236"/>
      <c r="AC236"/>
    </row>
    <row r="237" spans="1:29" s="2" customFormat="1" x14ac:dyDescent="0.3">
      <c r="A237" s="2">
        <v>954173</v>
      </c>
      <c r="B237" t="s">
        <v>3</v>
      </c>
      <c r="C237">
        <v>1</v>
      </c>
      <c r="D237">
        <v>0</v>
      </c>
      <c r="E237">
        <v>15</v>
      </c>
      <c r="F237">
        <v>15</v>
      </c>
      <c r="G237">
        <v>5</v>
      </c>
      <c r="H237">
        <v>-0.87</v>
      </c>
      <c r="I237">
        <v>0</v>
      </c>
      <c r="J237">
        <v>1</v>
      </c>
      <c r="K237">
        <v>0</v>
      </c>
      <c r="L237">
        <v>99</v>
      </c>
      <c r="M237">
        <v>-99</v>
      </c>
      <c r="N237">
        <v>0</v>
      </c>
      <c r="O237">
        <v>9.3000000000000007</v>
      </c>
      <c r="P237">
        <v>0</v>
      </c>
      <c r="Q237">
        <v>11.63</v>
      </c>
      <c r="R237">
        <v>0.113</v>
      </c>
      <c r="S237">
        <v>0.124</v>
      </c>
      <c r="T237">
        <v>0</v>
      </c>
      <c r="U237" t="s">
        <v>1</v>
      </c>
      <c r="V237" t="s">
        <v>1</v>
      </c>
      <c r="W237"/>
      <c r="X237"/>
      <c r="Y237"/>
      <c r="Z237"/>
      <c r="AA237"/>
      <c r="AB237"/>
      <c r="AC237"/>
    </row>
    <row r="238" spans="1:29" s="2" customFormat="1" x14ac:dyDescent="0.3">
      <c r="A238" s="2">
        <v>954181</v>
      </c>
      <c r="B238" t="s">
        <v>3</v>
      </c>
      <c r="C238">
        <v>1</v>
      </c>
      <c r="D238">
        <v>0</v>
      </c>
      <c r="E238">
        <v>15</v>
      </c>
      <c r="F238">
        <v>15</v>
      </c>
      <c r="G238">
        <v>5</v>
      </c>
      <c r="H238">
        <v>-0.87</v>
      </c>
      <c r="I238">
        <v>0</v>
      </c>
      <c r="J238">
        <v>1</v>
      </c>
      <c r="K238">
        <v>0</v>
      </c>
      <c r="L238">
        <v>99</v>
      </c>
      <c r="M238">
        <v>-99</v>
      </c>
      <c r="N238">
        <v>0</v>
      </c>
      <c r="O238">
        <v>9.3000000000000007</v>
      </c>
      <c r="P238">
        <v>0</v>
      </c>
      <c r="Q238">
        <v>11.63</v>
      </c>
      <c r="R238">
        <v>0.113</v>
      </c>
      <c r="S238">
        <v>0.124</v>
      </c>
      <c r="T238">
        <v>0</v>
      </c>
      <c r="U238" t="s">
        <v>1</v>
      </c>
      <c r="V238" t="s">
        <v>1</v>
      </c>
      <c r="W238"/>
      <c r="X238"/>
      <c r="Y238"/>
      <c r="Z238"/>
      <c r="AA238"/>
      <c r="AB238"/>
      <c r="AC238"/>
    </row>
    <row r="239" spans="1:29" s="2" customFormat="1" x14ac:dyDescent="0.3">
      <c r="A239" s="2">
        <v>954182</v>
      </c>
      <c r="B239" t="s">
        <v>3</v>
      </c>
      <c r="C239">
        <v>1</v>
      </c>
      <c r="D239">
        <v>0</v>
      </c>
      <c r="E239">
        <v>15</v>
      </c>
      <c r="F239">
        <v>15</v>
      </c>
      <c r="G239">
        <v>5</v>
      </c>
      <c r="H239">
        <v>-0.87</v>
      </c>
      <c r="I239">
        <v>0</v>
      </c>
      <c r="J239">
        <v>1</v>
      </c>
      <c r="K239">
        <v>0</v>
      </c>
      <c r="L239">
        <v>99</v>
      </c>
      <c r="M239">
        <v>-99</v>
      </c>
      <c r="N239">
        <v>0</v>
      </c>
      <c r="O239">
        <v>9.3000000000000007</v>
      </c>
      <c r="P239">
        <v>0</v>
      </c>
      <c r="Q239">
        <v>11.63</v>
      </c>
      <c r="R239">
        <v>0.113</v>
      </c>
      <c r="S239">
        <v>0.124</v>
      </c>
      <c r="T239">
        <v>0</v>
      </c>
      <c r="U239" t="s">
        <v>1</v>
      </c>
      <c r="V239" t="s">
        <v>1</v>
      </c>
      <c r="W239"/>
      <c r="X239"/>
      <c r="Y239"/>
      <c r="Z239"/>
      <c r="AA239"/>
      <c r="AB239"/>
      <c r="AC239"/>
    </row>
    <row r="240" spans="1:29" s="2" customFormat="1" x14ac:dyDescent="0.3">
      <c r="A240" s="2">
        <v>954183</v>
      </c>
      <c r="B240" t="s">
        <v>3</v>
      </c>
      <c r="C240">
        <v>1</v>
      </c>
      <c r="D240">
        <v>0</v>
      </c>
      <c r="E240">
        <v>15</v>
      </c>
      <c r="F240">
        <v>15</v>
      </c>
      <c r="G240">
        <v>5</v>
      </c>
      <c r="H240">
        <v>-0.87</v>
      </c>
      <c r="I240">
        <v>0</v>
      </c>
      <c r="J240">
        <v>1</v>
      </c>
      <c r="K240">
        <v>0</v>
      </c>
      <c r="L240">
        <v>99</v>
      </c>
      <c r="M240">
        <v>-99</v>
      </c>
      <c r="N240">
        <v>0</v>
      </c>
      <c r="O240">
        <v>9.3000000000000007</v>
      </c>
      <c r="P240">
        <v>0</v>
      </c>
      <c r="Q240">
        <v>11.63</v>
      </c>
      <c r="R240">
        <v>0.113</v>
      </c>
      <c r="S240">
        <v>0.124</v>
      </c>
      <c r="T240">
        <v>0</v>
      </c>
      <c r="U240" t="s">
        <v>1</v>
      </c>
      <c r="V240" t="s">
        <v>1</v>
      </c>
      <c r="W240"/>
      <c r="X240"/>
      <c r="Y240"/>
      <c r="Z240"/>
      <c r="AA240"/>
      <c r="AB240"/>
      <c r="AC240"/>
    </row>
    <row r="241" spans="1:29" s="2" customFormat="1" x14ac:dyDescent="0.3">
      <c r="A241" s="2">
        <v>954191</v>
      </c>
      <c r="B241" t="s">
        <v>3</v>
      </c>
      <c r="C241">
        <v>1</v>
      </c>
      <c r="D241">
        <v>0</v>
      </c>
      <c r="E241">
        <v>15</v>
      </c>
      <c r="F241">
        <v>15</v>
      </c>
      <c r="G241">
        <v>5</v>
      </c>
      <c r="H241">
        <v>-0.87</v>
      </c>
      <c r="I241">
        <v>0</v>
      </c>
      <c r="J241">
        <v>1</v>
      </c>
      <c r="K241">
        <v>0</v>
      </c>
      <c r="L241">
        <v>99</v>
      </c>
      <c r="M241">
        <v>-99</v>
      </c>
      <c r="N241">
        <v>0</v>
      </c>
      <c r="O241">
        <v>9.3000000000000007</v>
      </c>
      <c r="P241">
        <v>0</v>
      </c>
      <c r="Q241">
        <v>11.63</v>
      </c>
      <c r="R241">
        <v>0.113</v>
      </c>
      <c r="S241">
        <v>0.124</v>
      </c>
      <c r="T241">
        <v>0</v>
      </c>
      <c r="U241" t="s">
        <v>1</v>
      </c>
      <c r="V241" t="s">
        <v>1</v>
      </c>
      <c r="W241"/>
      <c r="X241"/>
      <c r="Y241"/>
      <c r="Z241"/>
      <c r="AA241"/>
      <c r="AB241"/>
      <c r="AC241"/>
    </row>
    <row r="242" spans="1:29" s="2" customFormat="1" x14ac:dyDescent="0.3">
      <c r="A242" s="2">
        <v>954192</v>
      </c>
      <c r="B242" t="s">
        <v>3</v>
      </c>
      <c r="C242">
        <v>1</v>
      </c>
      <c r="D242">
        <v>0</v>
      </c>
      <c r="E242">
        <v>15</v>
      </c>
      <c r="F242">
        <v>15</v>
      </c>
      <c r="G242">
        <v>5</v>
      </c>
      <c r="H242">
        <v>-0.87</v>
      </c>
      <c r="I242">
        <v>0</v>
      </c>
      <c r="J242">
        <v>1</v>
      </c>
      <c r="K242">
        <v>0</v>
      </c>
      <c r="L242">
        <v>99</v>
      </c>
      <c r="M242">
        <v>-99</v>
      </c>
      <c r="N242">
        <v>0</v>
      </c>
      <c r="O242">
        <v>9.3000000000000007</v>
      </c>
      <c r="P242">
        <v>0</v>
      </c>
      <c r="Q242">
        <v>11.63</v>
      </c>
      <c r="R242">
        <v>0.113</v>
      </c>
      <c r="S242">
        <v>0.124</v>
      </c>
      <c r="T242">
        <v>0</v>
      </c>
      <c r="U242" t="s">
        <v>1</v>
      </c>
      <c r="V242" t="s">
        <v>1</v>
      </c>
      <c r="W242"/>
      <c r="X242"/>
      <c r="Y242"/>
      <c r="Z242"/>
      <c r="AA242"/>
      <c r="AB242"/>
      <c r="AC242"/>
    </row>
    <row r="243" spans="1:29" s="2" customFormat="1" x14ac:dyDescent="0.3">
      <c r="A243" s="2">
        <v>954193</v>
      </c>
      <c r="B243" t="s">
        <v>3</v>
      </c>
      <c r="C243">
        <v>1</v>
      </c>
      <c r="D243">
        <v>0</v>
      </c>
      <c r="E243">
        <v>15</v>
      </c>
      <c r="F243">
        <v>15</v>
      </c>
      <c r="G243">
        <v>5</v>
      </c>
      <c r="H243">
        <v>-0.87</v>
      </c>
      <c r="I243">
        <v>0</v>
      </c>
      <c r="J243">
        <v>1</v>
      </c>
      <c r="K243">
        <v>0</v>
      </c>
      <c r="L243">
        <v>99</v>
      </c>
      <c r="M243">
        <v>-99</v>
      </c>
      <c r="N243">
        <v>0</v>
      </c>
      <c r="O243">
        <v>9.3000000000000007</v>
      </c>
      <c r="P243">
        <v>0</v>
      </c>
      <c r="Q243">
        <v>11.63</v>
      </c>
      <c r="R243">
        <v>0.113</v>
      </c>
      <c r="S243">
        <v>0.124</v>
      </c>
      <c r="T243">
        <v>0</v>
      </c>
      <c r="U243" t="s">
        <v>1</v>
      </c>
      <c r="V243" t="s">
        <v>1</v>
      </c>
      <c r="W243"/>
      <c r="X243"/>
      <c r="Y243"/>
      <c r="Z243"/>
      <c r="AA243"/>
      <c r="AB243"/>
      <c r="AC243"/>
    </row>
    <row r="244" spans="1:29" x14ac:dyDescent="0.3">
      <c r="A244">
        <v>955011</v>
      </c>
      <c r="B244" t="s">
        <v>3</v>
      </c>
      <c r="C244">
        <v>1</v>
      </c>
      <c r="D244">
        <v>0</v>
      </c>
      <c r="E244">
        <v>10.75</v>
      </c>
      <c r="F244">
        <v>10.75</v>
      </c>
      <c r="G244">
        <v>5</v>
      </c>
      <c r="H244">
        <v>-0.87</v>
      </c>
      <c r="I244">
        <v>0</v>
      </c>
      <c r="J244">
        <v>1</v>
      </c>
      <c r="K244">
        <v>0</v>
      </c>
      <c r="L244">
        <v>99</v>
      </c>
      <c r="M244">
        <v>-99</v>
      </c>
      <c r="N244">
        <v>0</v>
      </c>
      <c r="O244">
        <v>9.3000000000000007</v>
      </c>
      <c r="P244">
        <v>0</v>
      </c>
      <c r="Q244">
        <v>11.63</v>
      </c>
      <c r="R244">
        <v>0.113</v>
      </c>
      <c r="S244">
        <v>0.124</v>
      </c>
      <c r="T244">
        <v>0</v>
      </c>
      <c r="U244" t="s">
        <v>1</v>
      </c>
      <c r="V244" t="s">
        <v>1</v>
      </c>
    </row>
    <row r="245" spans="1:29" x14ac:dyDescent="0.3">
      <c r="A245">
        <v>955021</v>
      </c>
      <c r="B245" t="s">
        <v>3</v>
      </c>
      <c r="C245">
        <v>1</v>
      </c>
      <c r="D245">
        <v>0</v>
      </c>
      <c r="E245">
        <v>10.75</v>
      </c>
      <c r="F245">
        <v>10.75</v>
      </c>
      <c r="G245">
        <v>5</v>
      </c>
      <c r="H245">
        <v>-0.87</v>
      </c>
      <c r="I245">
        <v>0</v>
      </c>
      <c r="J245">
        <v>1</v>
      </c>
      <c r="K245">
        <v>0</v>
      </c>
      <c r="L245">
        <v>99</v>
      </c>
      <c r="M245">
        <v>-99</v>
      </c>
      <c r="N245">
        <v>0</v>
      </c>
      <c r="O245">
        <v>9.3000000000000007</v>
      </c>
      <c r="P245">
        <v>0</v>
      </c>
      <c r="Q245">
        <v>11.63</v>
      </c>
      <c r="R245">
        <v>0.113</v>
      </c>
      <c r="S245">
        <v>0.124</v>
      </c>
      <c r="T245">
        <v>0</v>
      </c>
      <c r="U245" t="s">
        <v>1</v>
      </c>
      <c r="V245" t="s">
        <v>1</v>
      </c>
    </row>
    <row r="246" spans="1:29" s="1" customFormat="1" x14ac:dyDescent="0.3">
      <c r="A246" s="1">
        <v>955021</v>
      </c>
      <c r="B246" t="s">
        <v>3</v>
      </c>
      <c r="C246">
        <v>1</v>
      </c>
      <c r="D246">
        <v>0</v>
      </c>
      <c r="E246">
        <v>10.75</v>
      </c>
      <c r="F246">
        <v>10.75</v>
      </c>
      <c r="G246">
        <v>5</v>
      </c>
      <c r="H246">
        <v>-0.87</v>
      </c>
      <c r="I246">
        <v>0</v>
      </c>
      <c r="J246">
        <v>1</v>
      </c>
      <c r="K246">
        <v>0</v>
      </c>
      <c r="L246">
        <v>99</v>
      </c>
      <c r="M246">
        <v>-99</v>
      </c>
      <c r="N246">
        <v>0</v>
      </c>
      <c r="O246">
        <v>9.3000000000000007</v>
      </c>
      <c r="P246">
        <v>0</v>
      </c>
      <c r="Q246">
        <v>11.63</v>
      </c>
      <c r="R246">
        <v>0.113</v>
      </c>
      <c r="S246">
        <v>0.124</v>
      </c>
      <c r="T246">
        <v>0</v>
      </c>
      <c r="U246" t="s">
        <v>1</v>
      </c>
      <c r="V246" t="s">
        <v>1</v>
      </c>
      <c r="W246"/>
      <c r="X246"/>
      <c r="Y246"/>
      <c r="Z246"/>
      <c r="AA246"/>
      <c r="AB246"/>
      <c r="AC246"/>
    </row>
    <row r="247" spans="1:29" s="1" customFormat="1" x14ac:dyDescent="0.3">
      <c r="A247" s="1">
        <v>955022</v>
      </c>
      <c r="B247" t="s">
        <v>4</v>
      </c>
      <c r="C247">
        <v>1</v>
      </c>
      <c r="D247">
        <v>0</v>
      </c>
      <c r="E247">
        <v>0.2</v>
      </c>
      <c r="F247">
        <v>-0.19900000000000001</v>
      </c>
      <c r="G247">
        <v>0</v>
      </c>
      <c r="H247">
        <v>5</v>
      </c>
      <c r="I247">
        <v>250</v>
      </c>
      <c r="J247">
        <v>0.05</v>
      </c>
      <c r="K247">
        <v>5.64</v>
      </c>
      <c r="L247">
        <v>0</v>
      </c>
      <c r="M247">
        <v>0</v>
      </c>
      <c r="N247" t="s">
        <v>1</v>
      </c>
      <c r="O247" t="s">
        <v>1</v>
      </c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</row>
    <row r="248" spans="1:29" x14ac:dyDescent="0.3">
      <c r="A248">
        <v>956011</v>
      </c>
      <c r="B248" t="s">
        <v>3</v>
      </c>
      <c r="C248">
        <v>1</v>
      </c>
      <c r="D248">
        <v>0</v>
      </c>
      <c r="E248">
        <v>10.75</v>
      </c>
      <c r="F248">
        <v>10.75</v>
      </c>
      <c r="G248">
        <v>5</v>
      </c>
      <c r="H248">
        <v>-0.87</v>
      </c>
      <c r="I248">
        <v>0</v>
      </c>
      <c r="J248">
        <v>1</v>
      </c>
      <c r="K248">
        <v>0</v>
      </c>
      <c r="L248">
        <v>99</v>
      </c>
      <c r="M248">
        <v>-99</v>
      </c>
      <c r="N248">
        <v>0</v>
      </c>
      <c r="O248">
        <v>9.3000000000000007</v>
      </c>
      <c r="P248">
        <v>0</v>
      </c>
      <c r="Q248">
        <v>11.63</v>
      </c>
      <c r="R248">
        <v>0.113</v>
      </c>
      <c r="S248">
        <v>0.124</v>
      </c>
      <c r="T248">
        <v>0</v>
      </c>
      <c r="U248" t="s">
        <v>1</v>
      </c>
      <c r="V248" t="s">
        <v>1</v>
      </c>
    </row>
    <row r="249" spans="1:29" x14ac:dyDescent="0.3">
      <c r="A249">
        <v>956012</v>
      </c>
      <c r="B249" t="s">
        <v>3</v>
      </c>
      <c r="C249">
        <v>1</v>
      </c>
      <c r="D249">
        <v>0</v>
      </c>
      <c r="E249">
        <v>10.75</v>
      </c>
      <c r="F249">
        <v>10.75</v>
      </c>
      <c r="G249">
        <v>5</v>
      </c>
      <c r="H249">
        <v>-0.87</v>
      </c>
      <c r="I249">
        <v>0</v>
      </c>
      <c r="J249">
        <v>1</v>
      </c>
      <c r="K249">
        <v>0</v>
      </c>
      <c r="L249">
        <v>99</v>
      </c>
      <c r="M249">
        <v>-99</v>
      </c>
      <c r="N249">
        <v>0</v>
      </c>
      <c r="O249">
        <v>9.3000000000000007</v>
      </c>
      <c r="P249">
        <v>0</v>
      </c>
      <c r="Q249">
        <v>11.63</v>
      </c>
      <c r="R249">
        <v>0.113</v>
      </c>
      <c r="S249">
        <v>0.124</v>
      </c>
      <c r="T249">
        <v>0</v>
      </c>
      <c r="U249" t="s">
        <v>1</v>
      </c>
      <c r="V249" t="s">
        <v>1</v>
      </c>
    </row>
    <row r="250" spans="1:29" x14ac:dyDescent="0.3">
      <c r="A250">
        <v>956021</v>
      </c>
      <c r="B250" t="s">
        <v>3</v>
      </c>
      <c r="C250">
        <v>1</v>
      </c>
      <c r="D250">
        <v>0</v>
      </c>
      <c r="E250">
        <v>15</v>
      </c>
      <c r="F250">
        <v>15</v>
      </c>
      <c r="G250">
        <v>5</v>
      </c>
      <c r="H250">
        <v>-0.87</v>
      </c>
      <c r="I250">
        <v>0</v>
      </c>
      <c r="J250">
        <v>1</v>
      </c>
      <c r="K250">
        <v>0</v>
      </c>
      <c r="L250">
        <v>99</v>
      </c>
      <c r="M250">
        <v>-99</v>
      </c>
      <c r="N250">
        <v>0</v>
      </c>
      <c r="O250">
        <v>9.3000000000000007</v>
      </c>
      <c r="P250">
        <v>0</v>
      </c>
      <c r="Q250">
        <v>11.63</v>
      </c>
      <c r="R250">
        <v>0.113</v>
      </c>
      <c r="S250">
        <v>0.124</v>
      </c>
      <c r="T250">
        <v>0</v>
      </c>
      <c r="U250" t="s">
        <v>1</v>
      </c>
      <c r="V250" t="s">
        <v>1</v>
      </c>
    </row>
    <row r="251" spans="1:29" x14ac:dyDescent="0.3">
      <c r="A251">
        <v>956022</v>
      </c>
      <c r="B251" t="s">
        <v>3</v>
      </c>
      <c r="C251">
        <v>1</v>
      </c>
      <c r="D251">
        <v>0</v>
      </c>
      <c r="E251">
        <v>15</v>
      </c>
      <c r="F251">
        <v>15</v>
      </c>
      <c r="G251">
        <v>5</v>
      </c>
      <c r="H251">
        <v>-0.87</v>
      </c>
      <c r="I251">
        <v>0</v>
      </c>
      <c r="J251">
        <v>1</v>
      </c>
      <c r="K251">
        <v>0</v>
      </c>
      <c r="L251">
        <v>99</v>
      </c>
      <c r="M251">
        <v>-99</v>
      </c>
      <c r="N251">
        <v>0</v>
      </c>
      <c r="O251">
        <v>9.3000000000000007</v>
      </c>
      <c r="P251">
        <v>0</v>
      </c>
      <c r="Q251">
        <v>11.63</v>
      </c>
      <c r="R251">
        <v>0.113</v>
      </c>
      <c r="S251">
        <v>0.124</v>
      </c>
      <c r="T251">
        <v>0</v>
      </c>
      <c r="U251" t="s">
        <v>1</v>
      </c>
      <c r="V251" t="s">
        <v>1</v>
      </c>
    </row>
    <row r="252" spans="1:29" x14ac:dyDescent="0.3">
      <c r="A252">
        <v>956031</v>
      </c>
      <c r="B252" t="s">
        <v>3</v>
      </c>
      <c r="C252">
        <v>1</v>
      </c>
      <c r="D252">
        <v>0</v>
      </c>
      <c r="E252">
        <v>10.75</v>
      </c>
      <c r="F252">
        <v>10.75</v>
      </c>
      <c r="G252">
        <v>5</v>
      </c>
      <c r="H252">
        <v>-0.87</v>
      </c>
      <c r="I252">
        <v>0</v>
      </c>
      <c r="J252">
        <v>1</v>
      </c>
      <c r="K252">
        <v>0</v>
      </c>
      <c r="L252">
        <v>99</v>
      </c>
      <c r="M252">
        <v>-99</v>
      </c>
      <c r="N252">
        <v>0</v>
      </c>
      <c r="O252">
        <v>9.3000000000000007</v>
      </c>
      <c r="P252">
        <v>0</v>
      </c>
      <c r="Q252">
        <v>11.63</v>
      </c>
      <c r="R252">
        <v>0.113</v>
      </c>
      <c r="S252">
        <v>0.124</v>
      </c>
      <c r="T252">
        <v>0</v>
      </c>
      <c r="U252" t="s">
        <v>1</v>
      </c>
      <c r="V252" t="s">
        <v>1</v>
      </c>
    </row>
    <row r="253" spans="1:29" x14ac:dyDescent="0.3">
      <c r="A253">
        <v>956032</v>
      </c>
      <c r="B253" t="s">
        <v>3</v>
      </c>
      <c r="C253">
        <v>1</v>
      </c>
      <c r="D253">
        <v>0</v>
      </c>
      <c r="E253">
        <v>10.75</v>
      </c>
      <c r="F253">
        <v>10.75</v>
      </c>
      <c r="G253">
        <v>5</v>
      </c>
      <c r="H253">
        <v>-0.87</v>
      </c>
      <c r="I253">
        <v>0</v>
      </c>
      <c r="J253">
        <v>1</v>
      </c>
      <c r="K253">
        <v>0</v>
      </c>
      <c r="L253">
        <v>99</v>
      </c>
      <c r="M253">
        <v>-99</v>
      </c>
      <c r="N253">
        <v>0</v>
      </c>
      <c r="O253">
        <v>9.3000000000000007</v>
      </c>
      <c r="P253">
        <v>0</v>
      </c>
      <c r="Q253">
        <v>11.63</v>
      </c>
      <c r="R253">
        <v>0.113</v>
      </c>
      <c r="S253">
        <v>0.124</v>
      </c>
      <c r="T253">
        <v>0</v>
      </c>
      <c r="U253" t="s">
        <v>1</v>
      </c>
      <c r="V253" t="s">
        <v>1</v>
      </c>
    </row>
    <row r="254" spans="1:29" x14ac:dyDescent="0.3">
      <c r="A254">
        <v>956041</v>
      </c>
      <c r="B254" t="s">
        <v>3</v>
      </c>
      <c r="C254">
        <v>1</v>
      </c>
      <c r="D254">
        <v>0</v>
      </c>
      <c r="E254">
        <v>10.75</v>
      </c>
      <c r="F254">
        <v>10.75</v>
      </c>
      <c r="G254">
        <v>5</v>
      </c>
      <c r="H254">
        <v>-0.87</v>
      </c>
      <c r="I254">
        <v>0</v>
      </c>
      <c r="J254">
        <v>1</v>
      </c>
      <c r="K254">
        <v>0</v>
      </c>
      <c r="L254">
        <v>99</v>
      </c>
      <c r="M254">
        <v>-99</v>
      </c>
      <c r="N254">
        <v>0</v>
      </c>
      <c r="O254">
        <v>9.3000000000000007</v>
      </c>
      <c r="P254">
        <v>0</v>
      </c>
      <c r="Q254">
        <v>11.63</v>
      </c>
      <c r="R254">
        <v>0.113</v>
      </c>
      <c r="S254">
        <v>0.124</v>
      </c>
      <c r="T254">
        <v>0</v>
      </c>
      <c r="U254" t="s">
        <v>1</v>
      </c>
      <c r="V254" t="s">
        <v>1</v>
      </c>
    </row>
    <row r="255" spans="1:29" x14ac:dyDescent="0.3">
      <c r="A255">
        <v>956042</v>
      </c>
      <c r="B255" t="s">
        <v>3</v>
      </c>
      <c r="C255">
        <v>1</v>
      </c>
      <c r="D255">
        <v>0</v>
      </c>
      <c r="E255">
        <v>10.75</v>
      </c>
      <c r="F255">
        <v>10.75</v>
      </c>
      <c r="G255">
        <v>5</v>
      </c>
      <c r="H255">
        <v>-0.87</v>
      </c>
      <c r="I255">
        <v>0</v>
      </c>
      <c r="J255">
        <v>1</v>
      </c>
      <c r="K255">
        <v>0</v>
      </c>
      <c r="L255">
        <v>99</v>
      </c>
      <c r="M255">
        <v>-99</v>
      </c>
      <c r="N255">
        <v>0</v>
      </c>
      <c r="O255">
        <v>9.3000000000000007</v>
      </c>
      <c r="P255">
        <v>0</v>
      </c>
      <c r="Q255">
        <v>11.63</v>
      </c>
      <c r="R255">
        <v>0.113</v>
      </c>
      <c r="S255">
        <v>0.124</v>
      </c>
      <c r="T255">
        <v>0</v>
      </c>
      <c r="U255" t="s">
        <v>1</v>
      </c>
      <c r="V255" t="s">
        <v>1</v>
      </c>
    </row>
    <row r="256" spans="1:29" x14ac:dyDescent="0.3">
      <c r="A256">
        <v>956051</v>
      </c>
      <c r="B256" t="s">
        <v>3</v>
      </c>
      <c r="C256">
        <v>1</v>
      </c>
      <c r="D256">
        <v>0</v>
      </c>
      <c r="E256">
        <v>10.75</v>
      </c>
      <c r="F256">
        <v>10.75</v>
      </c>
      <c r="G256">
        <v>5</v>
      </c>
      <c r="H256">
        <v>-0.87</v>
      </c>
      <c r="I256">
        <v>0</v>
      </c>
      <c r="J256">
        <v>1</v>
      </c>
      <c r="K256">
        <v>0</v>
      </c>
      <c r="L256">
        <v>99</v>
      </c>
      <c r="M256">
        <v>-99</v>
      </c>
      <c r="N256">
        <v>0</v>
      </c>
      <c r="O256">
        <v>9.3000000000000007</v>
      </c>
      <c r="P256">
        <v>0</v>
      </c>
      <c r="Q256">
        <v>11.63</v>
      </c>
      <c r="R256">
        <v>0.113</v>
      </c>
      <c r="S256">
        <v>0.124</v>
      </c>
      <c r="T256">
        <v>0</v>
      </c>
      <c r="U256" t="s">
        <v>1</v>
      </c>
      <c r="V256" t="s">
        <v>1</v>
      </c>
    </row>
    <row r="257" spans="1:29" x14ac:dyDescent="0.3">
      <c r="A257">
        <v>956061</v>
      </c>
      <c r="B257" t="s">
        <v>5</v>
      </c>
      <c r="C257">
        <v>1</v>
      </c>
      <c r="D257">
        <v>1</v>
      </c>
      <c r="E257">
        <v>1</v>
      </c>
      <c r="F257">
        <v>0.01</v>
      </c>
      <c r="G257">
        <v>0.04</v>
      </c>
      <c r="H257">
        <v>-0.04</v>
      </c>
      <c r="I257">
        <v>1</v>
      </c>
      <c r="J257">
        <v>2</v>
      </c>
      <c r="K257">
        <v>1</v>
      </c>
      <c r="L257">
        <v>1</v>
      </c>
      <c r="M257">
        <v>300</v>
      </c>
      <c r="N257">
        <v>0</v>
      </c>
      <c r="O257">
        <v>5.63</v>
      </c>
      <c r="P257">
        <v>-5.37</v>
      </c>
      <c r="Q257">
        <v>5.63</v>
      </c>
      <c r="R257">
        <v>-5.37</v>
      </c>
      <c r="S257">
        <v>0.06</v>
      </c>
      <c r="T257">
        <v>0</v>
      </c>
      <c r="U257">
        <v>1</v>
      </c>
      <c r="V257">
        <v>75</v>
      </c>
      <c r="W257">
        <v>2.92</v>
      </c>
      <c r="X257" t="s">
        <v>1</v>
      </c>
      <c r="Y257" t="s">
        <v>1</v>
      </c>
    </row>
    <row r="258" spans="1:29" x14ac:dyDescent="0.3">
      <c r="A258">
        <v>956071</v>
      </c>
      <c r="B258" t="s">
        <v>3</v>
      </c>
      <c r="C258">
        <v>1</v>
      </c>
      <c r="D258">
        <v>0</v>
      </c>
      <c r="E258">
        <v>10.75</v>
      </c>
      <c r="F258">
        <v>10.75</v>
      </c>
      <c r="G258">
        <v>5</v>
      </c>
      <c r="H258">
        <v>-0.87</v>
      </c>
      <c r="I258">
        <v>0</v>
      </c>
      <c r="J258">
        <v>1</v>
      </c>
      <c r="K258">
        <v>0</v>
      </c>
      <c r="L258">
        <v>99</v>
      </c>
      <c r="M258">
        <v>-99</v>
      </c>
      <c r="N258">
        <v>0</v>
      </c>
      <c r="O258">
        <v>9.3000000000000007</v>
      </c>
      <c r="P258">
        <v>0</v>
      </c>
      <c r="Q258">
        <v>11.63</v>
      </c>
      <c r="R258">
        <v>0.113</v>
      </c>
      <c r="S258">
        <v>0.124</v>
      </c>
      <c r="T258">
        <v>0</v>
      </c>
      <c r="U258" t="s">
        <v>1</v>
      </c>
      <c r="V258" t="s">
        <v>1</v>
      </c>
    </row>
    <row r="259" spans="1:29" x14ac:dyDescent="0.3">
      <c r="A259">
        <v>956081</v>
      </c>
      <c r="B259" t="s">
        <v>3</v>
      </c>
      <c r="C259">
        <v>1</v>
      </c>
      <c r="D259">
        <v>0</v>
      </c>
      <c r="E259">
        <v>10.75</v>
      </c>
      <c r="F259">
        <v>10.75</v>
      </c>
      <c r="G259">
        <v>5</v>
      </c>
      <c r="H259">
        <v>-0.87</v>
      </c>
      <c r="I259">
        <v>0</v>
      </c>
      <c r="J259">
        <v>1</v>
      </c>
      <c r="K259">
        <v>0</v>
      </c>
      <c r="L259">
        <v>99</v>
      </c>
      <c r="M259">
        <v>-99</v>
      </c>
      <c r="N259">
        <v>0</v>
      </c>
      <c r="O259">
        <v>9.3000000000000007</v>
      </c>
      <c r="P259">
        <v>0</v>
      </c>
      <c r="Q259">
        <v>11.63</v>
      </c>
      <c r="R259">
        <v>0.113</v>
      </c>
      <c r="S259">
        <v>0.124</v>
      </c>
      <c r="T259">
        <v>0</v>
      </c>
      <c r="U259" t="s">
        <v>1</v>
      </c>
      <c r="V259" t="s">
        <v>1</v>
      </c>
    </row>
    <row r="260" spans="1:29" x14ac:dyDescent="0.3">
      <c r="A260">
        <v>957001</v>
      </c>
      <c r="B260" t="s">
        <v>3</v>
      </c>
      <c r="C260">
        <v>1</v>
      </c>
      <c r="D260">
        <v>0</v>
      </c>
      <c r="E260">
        <v>10.75</v>
      </c>
      <c r="F260">
        <v>10.75</v>
      </c>
      <c r="G260">
        <v>5</v>
      </c>
      <c r="H260">
        <v>-0.87</v>
      </c>
      <c r="I260">
        <v>0</v>
      </c>
      <c r="J260">
        <v>1</v>
      </c>
      <c r="K260">
        <v>0</v>
      </c>
      <c r="L260">
        <v>99</v>
      </c>
      <c r="M260">
        <v>-99</v>
      </c>
      <c r="N260">
        <v>0</v>
      </c>
      <c r="O260">
        <v>9.3000000000000007</v>
      </c>
      <c r="P260">
        <v>0</v>
      </c>
      <c r="Q260">
        <v>11.63</v>
      </c>
      <c r="R260">
        <v>0.113</v>
      </c>
      <c r="S260">
        <v>0.124</v>
      </c>
      <c r="T260">
        <v>0</v>
      </c>
      <c r="U260" t="s">
        <v>1</v>
      </c>
      <c r="V260" t="s">
        <v>1</v>
      </c>
    </row>
    <row r="261" spans="1:29" x14ac:dyDescent="0.3">
      <c r="A261">
        <v>957002</v>
      </c>
      <c r="B261" t="s">
        <v>3</v>
      </c>
      <c r="C261">
        <v>1</v>
      </c>
      <c r="D261">
        <v>0</v>
      </c>
      <c r="E261">
        <v>10.75</v>
      </c>
      <c r="F261">
        <v>10.75</v>
      </c>
      <c r="G261">
        <v>5</v>
      </c>
      <c r="H261">
        <v>-0.87</v>
      </c>
      <c r="I261">
        <v>0</v>
      </c>
      <c r="J261">
        <v>1</v>
      </c>
      <c r="K261">
        <v>0</v>
      </c>
      <c r="L261">
        <v>99</v>
      </c>
      <c r="M261">
        <v>-99</v>
      </c>
      <c r="N261">
        <v>0</v>
      </c>
      <c r="O261">
        <v>9.3000000000000007</v>
      </c>
      <c r="P261">
        <v>0</v>
      </c>
      <c r="Q261">
        <v>11.63</v>
      </c>
      <c r="R261">
        <v>0.113</v>
      </c>
      <c r="S261">
        <v>0.124</v>
      </c>
      <c r="T261">
        <v>0</v>
      </c>
      <c r="U261" t="s">
        <v>1</v>
      </c>
      <c r="V261" t="s">
        <v>1</v>
      </c>
    </row>
    <row r="262" spans="1:29" s="2" customFormat="1" x14ac:dyDescent="0.3">
      <c r="A262" s="2">
        <v>957002</v>
      </c>
      <c r="B262" t="s">
        <v>3</v>
      </c>
      <c r="C262">
        <v>2</v>
      </c>
      <c r="D262">
        <v>0</v>
      </c>
      <c r="E262">
        <v>10.75</v>
      </c>
      <c r="F262">
        <v>10.75</v>
      </c>
      <c r="G262">
        <v>5</v>
      </c>
      <c r="H262">
        <v>-0.87</v>
      </c>
      <c r="I262">
        <v>0</v>
      </c>
      <c r="J262">
        <v>1</v>
      </c>
      <c r="K262">
        <v>0</v>
      </c>
      <c r="L262">
        <v>99</v>
      </c>
      <c r="M262">
        <v>-99</v>
      </c>
      <c r="N262">
        <v>0</v>
      </c>
      <c r="O262">
        <v>9.3000000000000007</v>
      </c>
      <c r="P262">
        <v>0</v>
      </c>
      <c r="Q262">
        <v>11.63</v>
      </c>
      <c r="R262">
        <v>0.113</v>
      </c>
      <c r="S262">
        <v>0.124</v>
      </c>
      <c r="T262">
        <v>0</v>
      </c>
      <c r="U262" t="s">
        <v>1</v>
      </c>
      <c r="V262" t="s">
        <v>1</v>
      </c>
      <c r="W262"/>
      <c r="X262"/>
      <c r="Y262"/>
      <c r="Z262"/>
      <c r="AA262"/>
      <c r="AB262"/>
      <c r="AC262"/>
    </row>
    <row r="263" spans="1:29" x14ac:dyDescent="0.3">
      <c r="A263">
        <v>957011</v>
      </c>
      <c r="B263" t="s">
        <v>3</v>
      </c>
      <c r="C263">
        <v>1</v>
      </c>
      <c r="D263">
        <v>0</v>
      </c>
      <c r="E263">
        <v>10.75</v>
      </c>
      <c r="F263">
        <v>10.75</v>
      </c>
      <c r="G263">
        <v>5</v>
      </c>
      <c r="H263">
        <v>-0.87</v>
      </c>
      <c r="I263">
        <v>0</v>
      </c>
      <c r="J263">
        <v>1</v>
      </c>
      <c r="K263">
        <v>0</v>
      </c>
      <c r="L263">
        <v>99</v>
      </c>
      <c r="M263">
        <v>-99</v>
      </c>
      <c r="N263">
        <v>0</v>
      </c>
      <c r="O263">
        <v>9.3000000000000007</v>
      </c>
      <c r="P263">
        <v>0</v>
      </c>
      <c r="Q263">
        <v>11.63</v>
      </c>
      <c r="R263">
        <v>0.113</v>
      </c>
      <c r="S263">
        <v>0.124</v>
      </c>
      <c r="T263">
        <v>0</v>
      </c>
      <c r="U263" t="s">
        <v>1</v>
      </c>
      <c r="V263" t="s">
        <v>1</v>
      </c>
    </row>
    <row r="264" spans="1:29" x14ac:dyDescent="0.3">
      <c r="A264">
        <v>957012</v>
      </c>
      <c r="B264" t="s">
        <v>3</v>
      </c>
      <c r="C264">
        <v>1</v>
      </c>
      <c r="D264">
        <v>0</v>
      </c>
      <c r="E264">
        <v>10.75</v>
      </c>
      <c r="F264">
        <v>10.75</v>
      </c>
      <c r="G264">
        <v>5</v>
      </c>
      <c r="H264">
        <v>-0.87</v>
      </c>
      <c r="I264">
        <v>0</v>
      </c>
      <c r="J264">
        <v>1</v>
      </c>
      <c r="K264">
        <v>0</v>
      </c>
      <c r="L264">
        <v>99</v>
      </c>
      <c r="M264">
        <v>-99</v>
      </c>
      <c r="N264">
        <v>0</v>
      </c>
      <c r="O264">
        <v>9.3000000000000007</v>
      </c>
      <c r="P264">
        <v>0</v>
      </c>
      <c r="Q264">
        <v>11.63</v>
      </c>
      <c r="R264">
        <v>0.113</v>
      </c>
      <c r="S264">
        <v>0.124</v>
      </c>
      <c r="T264">
        <v>0</v>
      </c>
      <c r="U264" t="s">
        <v>1</v>
      </c>
      <c r="V264" t="s">
        <v>1</v>
      </c>
    </row>
    <row r="265" spans="1:29" x14ac:dyDescent="0.3">
      <c r="A265">
        <v>957021</v>
      </c>
      <c r="B265" t="s">
        <v>3</v>
      </c>
      <c r="C265">
        <v>1</v>
      </c>
      <c r="D265">
        <v>0</v>
      </c>
      <c r="E265">
        <v>10.75</v>
      </c>
      <c r="F265">
        <v>10.75</v>
      </c>
      <c r="G265">
        <v>5</v>
      </c>
      <c r="H265">
        <v>-0.87</v>
      </c>
      <c r="I265">
        <v>0</v>
      </c>
      <c r="J265">
        <v>1</v>
      </c>
      <c r="K265">
        <v>0</v>
      </c>
      <c r="L265">
        <v>99</v>
      </c>
      <c r="M265">
        <v>-99</v>
      </c>
      <c r="N265">
        <v>0</v>
      </c>
      <c r="O265">
        <v>9.3000000000000007</v>
      </c>
      <c r="P265">
        <v>0</v>
      </c>
      <c r="Q265">
        <v>11.63</v>
      </c>
      <c r="R265">
        <v>0.113</v>
      </c>
      <c r="S265">
        <v>0.124</v>
      </c>
      <c r="T265">
        <v>0</v>
      </c>
      <c r="U265" t="s">
        <v>1</v>
      </c>
      <c r="V265" t="s">
        <v>1</v>
      </c>
    </row>
    <row r="266" spans="1:29" x14ac:dyDescent="0.3">
      <c r="A266">
        <v>957022</v>
      </c>
      <c r="B266" t="s">
        <v>3</v>
      </c>
      <c r="C266">
        <v>1</v>
      </c>
      <c r="D266">
        <v>0</v>
      </c>
      <c r="E266">
        <v>10.75</v>
      </c>
      <c r="F266">
        <v>10.75</v>
      </c>
      <c r="G266">
        <v>5</v>
      </c>
      <c r="H266">
        <v>-0.87</v>
      </c>
      <c r="I266">
        <v>0</v>
      </c>
      <c r="J266">
        <v>1</v>
      </c>
      <c r="K266">
        <v>0</v>
      </c>
      <c r="L266">
        <v>99</v>
      </c>
      <c r="M266">
        <v>-99</v>
      </c>
      <c r="N266">
        <v>0</v>
      </c>
      <c r="O266">
        <v>9.3000000000000007</v>
      </c>
      <c r="P266">
        <v>0</v>
      </c>
      <c r="Q266">
        <v>11.63</v>
      </c>
      <c r="R266">
        <v>0.113</v>
      </c>
      <c r="S266">
        <v>0.124</v>
      </c>
      <c r="T266">
        <v>0</v>
      </c>
      <c r="U266" t="s">
        <v>1</v>
      </c>
      <c r="V266" t="s">
        <v>1</v>
      </c>
    </row>
    <row r="267" spans="1:29" s="2" customFormat="1" x14ac:dyDescent="0.3">
      <c r="A267" s="2">
        <v>957023</v>
      </c>
      <c r="B267" t="s">
        <v>3</v>
      </c>
      <c r="C267">
        <v>1</v>
      </c>
      <c r="D267">
        <v>0</v>
      </c>
      <c r="E267">
        <v>10.75</v>
      </c>
      <c r="F267">
        <v>10.75</v>
      </c>
      <c r="G267">
        <v>5</v>
      </c>
      <c r="H267">
        <v>-0.87</v>
      </c>
      <c r="I267">
        <v>0</v>
      </c>
      <c r="J267">
        <v>1</v>
      </c>
      <c r="K267">
        <v>0</v>
      </c>
      <c r="L267">
        <v>99</v>
      </c>
      <c r="M267">
        <v>-99</v>
      </c>
      <c r="N267">
        <v>0</v>
      </c>
      <c r="O267">
        <v>9.3000000000000007</v>
      </c>
      <c r="P267">
        <v>0</v>
      </c>
      <c r="Q267">
        <v>11.63</v>
      </c>
      <c r="R267">
        <v>0.113</v>
      </c>
      <c r="S267">
        <v>0.124</v>
      </c>
      <c r="T267">
        <v>0</v>
      </c>
      <c r="U267" t="s">
        <v>1</v>
      </c>
      <c r="V267" t="s">
        <v>1</v>
      </c>
      <c r="W267"/>
      <c r="X267"/>
      <c r="Y267"/>
      <c r="Z267"/>
      <c r="AA267"/>
      <c r="AB267"/>
      <c r="AC267"/>
    </row>
    <row r="268" spans="1:29" x14ac:dyDescent="0.3">
      <c r="A268">
        <v>957031</v>
      </c>
      <c r="B268" t="s">
        <v>3</v>
      </c>
      <c r="C268">
        <v>1</v>
      </c>
      <c r="D268">
        <v>0</v>
      </c>
      <c r="E268">
        <v>10.75</v>
      </c>
      <c r="F268">
        <v>10.75</v>
      </c>
      <c r="G268">
        <v>5</v>
      </c>
      <c r="H268">
        <v>-0.87</v>
      </c>
      <c r="I268">
        <v>0</v>
      </c>
      <c r="J268">
        <v>1</v>
      </c>
      <c r="K268">
        <v>0</v>
      </c>
      <c r="L268">
        <v>99</v>
      </c>
      <c r="M268">
        <v>-99</v>
      </c>
      <c r="N268">
        <v>0</v>
      </c>
      <c r="O268">
        <v>9.3000000000000007</v>
      </c>
      <c r="P268">
        <v>0</v>
      </c>
      <c r="Q268">
        <v>11.63</v>
      </c>
      <c r="R268">
        <v>0.113</v>
      </c>
      <c r="S268">
        <v>0.124</v>
      </c>
      <c r="T268">
        <v>0</v>
      </c>
      <c r="U268" t="s">
        <v>1</v>
      </c>
      <c r="V268" t="s">
        <v>1</v>
      </c>
    </row>
    <row r="269" spans="1:29" x14ac:dyDescent="0.3">
      <c r="A269">
        <v>957032</v>
      </c>
      <c r="B269" t="s">
        <v>3</v>
      </c>
      <c r="C269">
        <v>1</v>
      </c>
      <c r="D269">
        <v>0</v>
      </c>
      <c r="E269">
        <v>10.75</v>
      </c>
      <c r="F269">
        <v>10.75</v>
      </c>
      <c r="G269">
        <v>5</v>
      </c>
      <c r="H269">
        <v>-0.87</v>
      </c>
      <c r="I269">
        <v>0</v>
      </c>
      <c r="J269">
        <v>1</v>
      </c>
      <c r="K269">
        <v>0</v>
      </c>
      <c r="L269">
        <v>99</v>
      </c>
      <c r="M269">
        <v>-99</v>
      </c>
      <c r="N269">
        <v>0</v>
      </c>
      <c r="O269">
        <v>9.3000000000000007</v>
      </c>
      <c r="P269">
        <v>0</v>
      </c>
      <c r="Q269">
        <v>11.63</v>
      </c>
      <c r="R269">
        <v>0.113</v>
      </c>
      <c r="S269">
        <v>0.124</v>
      </c>
      <c r="T269">
        <v>0</v>
      </c>
      <c r="U269" t="s">
        <v>1</v>
      </c>
      <c r="V269" t="s">
        <v>1</v>
      </c>
    </row>
    <row r="270" spans="1:29" x14ac:dyDescent="0.3">
      <c r="A270">
        <v>957041</v>
      </c>
      <c r="B270" t="s">
        <v>3</v>
      </c>
      <c r="C270">
        <v>1</v>
      </c>
      <c r="D270">
        <v>0</v>
      </c>
      <c r="E270">
        <v>10.75</v>
      </c>
      <c r="F270">
        <v>10.75</v>
      </c>
      <c r="G270">
        <v>5</v>
      </c>
      <c r="H270">
        <v>-0.87</v>
      </c>
      <c r="I270">
        <v>0</v>
      </c>
      <c r="J270">
        <v>1</v>
      </c>
      <c r="K270">
        <v>0</v>
      </c>
      <c r="L270">
        <v>99</v>
      </c>
      <c r="M270">
        <v>-99</v>
      </c>
      <c r="N270">
        <v>0</v>
      </c>
      <c r="O270">
        <v>9.3000000000000007</v>
      </c>
      <c r="P270">
        <v>0</v>
      </c>
      <c r="Q270">
        <v>11.63</v>
      </c>
      <c r="R270">
        <v>0.113</v>
      </c>
      <c r="S270">
        <v>0.124</v>
      </c>
      <c r="T270">
        <v>0</v>
      </c>
      <c r="U270" t="s">
        <v>1</v>
      </c>
      <c r="V270" t="s">
        <v>1</v>
      </c>
    </row>
    <row r="271" spans="1:29" x14ac:dyDescent="0.3">
      <c r="A271">
        <v>958011</v>
      </c>
      <c r="B271" t="s">
        <v>3</v>
      </c>
      <c r="C271">
        <v>1</v>
      </c>
      <c r="D271">
        <v>0</v>
      </c>
      <c r="E271">
        <v>15</v>
      </c>
      <c r="F271">
        <v>15</v>
      </c>
      <c r="G271">
        <v>5</v>
      </c>
      <c r="H271">
        <v>-0.87</v>
      </c>
      <c r="I271">
        <v>0</v>
      </c>
      <c r="J271">
        <v>1</v>
      </c>
      <c r="K271">
        <v>0</v>
      </c>
      <c r="L271">
        <v>99</v>
      </c>
      <c r="M271">
        <v>-99</v>
      </c>
      <c r="N271">
        <v>0</v>
      </c>
      <c r="O271">
        <v>9.3000000000000007</v>
      </c>
      <c r="P271">
        <v>0</v>
      </c>
      <c r="Q271">
        <v>11.63</v>
      </c>
      <c r="R271">
        <v>0.113</v>
      </c>
      <c r="S271">
        <v>0.124</v>
      </c>
      <c r="T271">
        <v>0</v>
      </c>
      <c r="U271" t="s">
        <v>1</v>
      </c>
      <c r="V271" t="s">
        <v>1</v>
      </c>
    </row>
    <row r="272" spans="1:29" x14ac:dyDescent="0.3">
      <c r="A272">
        <v>958012</v>
      </c>
      <c r="B272" t="s">
        <v>3</v>
      </c>
      <c r="C272">
        <v>1</v>
      </c>
      <c r="D272">
        <v>0</v>
      </c>
      <c r="E272">
        <v>15</v>
      </c>
      <c r="F272">
        <v>15</v>
      </c>
      <c r="G272">
        <v>5</v>
      </c>
      <c r="H272">
        <v>-0.87</v>
      </c>
      <c r="I272">
        <v>0</v>
      </c>
      <c r="J272">
        <v>1</v>
      </c>
      <c r="K272">
        <v>0</v>
      </c>
      <c r="L272">
        <v>99</v>
      </c>
      <c r="M272">
        <v>-99</v>
      </c>
      <c r="N272">
        <v>0</v>
      </c>
      <c r="O272">
        <v>9.3000000000000007</v>
      </c>
      <c r="P272">
        <v>0</v>
      </c>
      <c r="Q272">
        <v>11.63</v>
      </c>
      <c r="R272">
        <v>0.113</v>
      </c>
      <c r="S272">
        <v>0.124</v>
      </c>
      <c r="T272">
        <v>0</v>
      </c>
      <c r="U272" t="s">
        <v>1</v>
      </c>
      <c r="V272" t="s">
        <v>1</v>
      </c>
    </row>
    <row r="273" spans="1:29" x14ac:dyDescent="0.3">
      <c r="A273">
        <v>958021</v>
      </c>
      <c r="B273" t="s">
        <v>4</v>
      </c>
      <c r="C273">
        <v>1</v>
      </c>
      <c r="D273">
        <v>0</v>
      </c>
      <c r="E273">
        <v>0.2</v>
      </c>
      <c r="F273">
        <v>-0.19900000000000001</v>
      </c>
      <c r="G273">
        <v>0</v>
      </c>
      <c r="H273">
        <v>5</v>
      </c>
      <c r="I273">
        <v>250</v>
      </c>
      <c r="J273">
        <v>0.05</v>
      </c>
      <c r="K273">
        <v>5.64</v>
      </c>
      <c r="L273">
        <v>0</v>
      </c>
      <c r="M273">
        <v>0</v>
      </c>
      <c r="N273" t="s">
        <v>1</v>
      </c>
      <c r="O273" t="s">
        <v>1</v>
      </c>
    </row>
    <row r="274" spans="1:29" x14ac:dyDescent="0.3">
      <c r="A274">
        <v>958111</v>
      </c>
      <c r="B274" t="s">
        <v>3</v>
      </c>
      <c r="C274">
        <v>1</v>
      </c>
      <c r="D274">
        <v>0</v>
      </c>
      <c r="E274">
        <v>10.75</v>
      </c>
      <c r="F274">
        <v>10.75</v>
      </c>
      <c r="G274">
        <v>5</v>
      </c>
      <c r="H274">
        <v>-0.87</v>
      </c>
      <c r="I274">
        <v>0</v>
      </c>
      <c r="J274">
        <v>1</v>
      </c>
      <c r="K274">
        <v>0</v>
      </c>
      <c r="L274">
        <v>99</v>
      </c>
      <c r="M274">
        <v>-99</v>
      </c>
      <c r="N274">
        <v>0</v>
      </c>
      <c r="O274">
        <v>9.3000000000000007</v>
      </c>
      <c r="P274">
        <v>0</v>
      </c>
      <c r="Q274">
        <v>11.63</v>
      </c>
      <c r="R274">
        <v>0.113</v>
      </c>
      <c r="S274">
        <v>0.124</v>
      </c>
      <c r="T274">
        <v>0</v>
      </c>
      <c r="U274" t="s">
        <v>1</v>
      </c>
      <c r="V274" t="s">
        <v>1</v>
      </c>
    </row>
    <row r="275" spans="1:29" x14ac:dyDescent="0.3">
      <c r="A275">
        <v>958112</v>
      </c>
      <c r="B275" t="s">
        <v>3</v>
      </c>
      <c r="C275">
        <v>1</v>
      </c>
      <c r="D275">
        <v>0</v>
      </c>
      <c r="E275">
        <v>10.75</v>
      </c>
      <c r="F275">
        <v>10.75</v>
      </c>
      <c r="G275">
        <v>5</v>
      </c>
      <c r="H275">
        <v>-0.87</v>
      </c>
      <c r="I275">
        <v>0</v>
      </c>
      <c r="J275">
        <v>1</v>
      </c>
      <c r="K275">
        <v>0</v>
      </c>
      <c r="L275">
        <v>99</v>
      </c>
      <c r="M275">
        <v>-99</v>
      </c>
      <c r="N275">
        <v>0</v>
      </c>
      <c r="O275">
        <v>9.3000000000000007</v>
      </c>
      <c r="P275">
        <v>0</v>
      </c>
      <c r="Q275">
        <v>11.63</v>
      </c>
      <c r="R275">
        <v>0.113</v>
      </c>
      <c r="S275">
        <v>0.124</v>
      </c>
      <c r="T275">
        <v>0</v>
      </c>
      <c r="U275" t="s">
        <v>1</v>
      </c>
      <c r="V275" t="s">
        <v>1</v>
      </c>
    </row>
    <row r="276" spans="1:29" x14ac:dyDescent="0.3">
      <c r="A276">
        <v>958113</v>
      </c>
      <c r="B276" t="s">
        <v>3</v>
      </c>
      <c r="C276">
        <v>1</v>
      </c>
      <c r="D276">
        <v>0</v>
      </c>
      <c r="E276">
        <v>10.75</v>
      </c>
      <c r="F276">
        <v>10.75</v>
      </c>
      <c r="G276">
        <v>5</v>
      </c>
      <c r="H276">
        <v>-0.87</v>
      </c>
      <c r="I276">
        <v>0</v>
      </c>
      <c r="J276">
        <v>1</v>
      </c>
      <c r="K276">
        <v>0</v>
      </c>
      <c r="L276">
        <v>99</v>
      </c>
      <c r="M276">
        <v>-99</v>
      </c>
      <c r="N276">
        <v>0</v>
      </c>
      <c r="O276">
        <v>9.3000000000000007</v>
      </c>
      <c r="P276">
        <v>0</v>
      </c>
      <c r="Q276">
        <v>11.63</v>
      </c>
      <c r="R276">
        <v>0.113</v>
      </c>
      <c r="S276">
        <v>0.124</v>
      </c>
      <c r="T276">
        <v>0</v>
      </c>
      <c r="U276" t="s">
        <v>1</v>
      </c>
      <c r="V276" t="s">
        <v>1</v>
      </c>
    </row>
    <row r="277" spans="1:29" x14ac:dyDescent="0.3">
      <c r="A277">
        <v>958114</v>
      </c>
      <c r="B277" t="s">
        <v>3</v>
      </c>
      <c r="C277">
        <v>1</v>
      </c>
      <c r="D277">
        <v>0</v>
      </c>
      <c r="E277">
        <v>10.75</v>
      </c>
      <c r="F277">
        <v>10.75</v>
      </c>
      <c r="G277">
        <v>5</v>
      </c>
      <c r="H277">
        <v>-0.87</v>
      </c>
      <c r="I277">
        <v>0</v>
      </c>
      <c r="J277">
        <v>1</v>
      </c>
      <c r="K277">
        <v>0</v>
      </c>
      <c r="L277">
        <v>99</v>
      </c>
      <c r="M277">
        <v>-99</v>
      </c>
      <c r="N277">
        <v>0</v>
      </c>
      <c r="O277">
        <v>9.3000000000000007</v>
      </c>
      <c r="P277">
        <v>0</v>
      </c>
      <c r="Q277">
        <v>11.63</v>
      </c>
      <c r="R277">
        <v>0.113</v>
      </c>
      <c r="S277">
        <v>0.124</v>
      </c>
      <c r="T277">
        <v>0</v>
      </c>
      <c r="U277" t="s">
        <v>1</v>
      </c>
      <c r="V277" t="s">
        <v>1</v>
      </c>
    </row>
    <row r="278" spans="1:29" x14ac:dyDescent="0.3">
      <c r="A278">
        <v>959001</v>
      </c>
      <c r="B278" t="s">
        <v>4</v>
      </c>
      <c r="C278">
        <v>1</v>
      </c>
      <c r="D278">
        <v>0</v>
      </c>
      <c r="E278">
        <v>0.2</v>
      </c>
      <c r="F278">
        <v>-0.19900000000000001</v>
      </c>
      <c r="G278">
        <v>0</v>
      </c>
      <c r="H278">
        <v>5</v>
      </c>
      <c r="I278">
        <v>250</v>
      </c>
      <c r="J278">
        <v>0.05</v>
      </c>
      <c r="K278">
        <v>5.64</v>
      </c>
      <c r="L278">
        <v>0</v>
      </c>
      <c r="M278">
        <v>0</v>
      </c>
      <c r="N278" t="s">
        <v>1</v>
      </c>
      <c r="O278" t="s">
        <v>1</v>
      </c>
    </row>
    <row r="279" spans="1:29" x14ac:dyDescent="0.3">
      <c r="A279">
        <v>959002</v>
      </c>
      <c r="B279" t="s">
        <v>4</v>
      </c>
      <c r="C279">
        <v>1</v>
      </c>
      <c r="D279">
        <v>0</v>
      </c>
      <c r="E279">
        <v>0.2</v>
      </c>
      <c r="F279">
        <v>-0.19900000000000001</v>
      </c>
      <c r="G279">
        <v>0</v>
      </c>
      <c r="H279">
        <v>5</v>
      </c>
      <c r="I279">
        <v>250</v>
      </c>
      <c r="J279">
        <v>0.05</v>
      </c>
      <c r="K279">
        <v>5.64</v>
      </c>
      <c r="L279">
        <v>0</v>
      </c>
      <c r="M279">
        <v>0</v>
      </c>
      <c r="N279" t="s">
        <v>1</v>
      </c>
      <c r="O279" t="s">
        <v>1</v>
      </c>
    </row>
    <row r="280" spans="1:29" s="2" customFormat="1" x14ac:dyDescent="0.3">
      <c r="A280" s="2">
        <v>959002</v>
      </c>
      <c r="B280" t="s">
        <v>4</v>
      </c>
      <c r="C280">
        <v>2</v>
      </c>
      <c r="D280">
        <v>0</v>
      </c>
      <c r="E280">
        <v>0.2</v>
      </c>
      <c r="F280">
        <v>-0.19900000000000001</v>
      </c>
      <c r="G280">
        <v>0</v>
      </c>
      <c r="H280">
        <v>5</v>
      </c>
      <c r="I280">
        <v>250</v>
      </c>
      <c r="J280">
        <v>0.05</v>
      </c>
      <c r="K280">
        <v>5.64</v>
      </c>
      <c r="L280">
        <v>0</v>
      </c>
      <c r="M280">
        <v>0</v>
      </c>
      <c r="N280" t="s">
        <v>1</v>
      </c>
      <c r="O280" t="s">
        <v>1</v>
      </c>
      <c r="P280"/>
      <c r="Q280"/>
      <c r="R280"/>
      <c r="S280"/>
      <c r="T280"/>
      <c r="U280"/>
      <c r="V280"/>
      <c r="W280"/>
      <c r="X280"/>
      <c r="Y280"/>
      <c r="Z280"/>
      <c r="AA280"/>
      <c r="AB280"/>
      <c r="AC280"/>
    </row>
    <row r="281" spans="1:29" x14ac:dyDescent="0.3">
      <c r="A281">
        <v>959011</v>
      </c>
      <c r="B281" t="s">
        <v>3</v>
      </c>
      <c r="C281">
        <v>1</v>
      </c>
      <c r="D281">
        <v>0</v>
      </c>
      <c r="E281">
        <v>10.75</v>
      </c>
      <c r="F281">
        <v>10.75</v>
      </c>
      <c r="G281">
        <v>5</v>
      </c>
      <c r="H281">
        <v>-0.87</v>
      </c>
      <c r="I281">
        <v>0</v>
      </c>
      <c r="J281">
        <v>1</v>
      </c>
      <c r="K281">
        <v>0</v>
      </c>
      <c r="L281">
        <v>99</v>
      </c>
      <c r="M281">
        <v>-99</v>
      </c>
      <c r="N281">
        <v>0</v>
      </c>
      <c r="O281">
        <v>9.3000000000000007</v>
      </c>
      <c r="P281">
        <v>0</v>
      </c>
      <c r="Q281">
        <v>11.63</v>
      </c>
      <c r="R281">
        <v>0.113</v>
      </c>
      <c r="S281">
        <v>0.124</v>
      </c>
      <c r="T281">
        <v>0</v>
      </c>
      <c r="U281" t="s">
        <v>1</v>
      </c>
      <c r="V281" t="s">
        <v>1</v>
      </c>
    </row>
    <row r="282" spans="1:29" x14ac:dyDescent="0.3">
      <c r="A282">
        <v>959012</v>
      </c>
      <c r="B282" t="s">
        <v>3</v>
      </c>
      <c r="C282">
        <v>1</v>
      </c>
      <c r="D282">
        <v>0</v>
      </c>
      <c r="E282">
        <v>10.75</v>
      </c>
      <c r="F282">
        <v>10.75</v>
      </c>
      <c r="G282">
        <v>5</v>
      </c>
      <c r="H282">
        <v>-0.87</v>
      </c>
      <c r="I282">
        <v>0</v>
      </c>
      <c r="J282">
        <v>1</v>
      </c>
      <c r="K282">
        <v>0</v>
      </c>
      <c r="L282">
        <v>99</v>
      </c>
      <c r="M282">
        <v>-99</v>
      </c>
      <c r="N282">
        <v>0</v>
      </c>
      <c r="O282">
        <v>9.3000000000000007</v>
      </c>
      <c r="P282">
        <v>0</v>
      </c>
      <c r="Q282">
        <v>11.63</v>
      </c>
      <c r="R282">
        <v>0.113</v>
      </c>
      <c r="S282">
        <v>0.124</v>
      </c>
      <c r="T282">
        <v>0</v>
      </c>
      <c r="U282" t="s">
        <v>1</v>
      </c>
      <c r="V282" t="s">
        <v>1</v>
      </c>
    </row>
    <row r="283" spans="1:29" x14ac:dyDescent="0.3">
      <c r="A283">
        <v>959021</v>
      </c>
      <c r="B283" t="s">
        <v>3</v>
      </c>
      <c r="C283">
        <v>1</v>
      </c>
      <c r="D283">
        <v>0</v>
      </c>
      <c r="E283">
        <v>10.75</v>
      </c>
      <c r="F283">
        <v>10.75</v>
      </c>
      <c r="G283">
        <v>5</v>
      </c>
      <c r="H283">
        <v>-0.87</v>
      </c>
      <c r="I283">
        <v>0</v>
      </c>
      <c r="J283">
        <v>1</v>
      </c>
      <c r="K283">
        <v>0</v>
      </c>
      <c r="L283">
        <v>99</v>
      </c>
      <c r="M283">
        <v>-99</v>
      </c>
      <c r="N283">
        <v>0</v>
      </c>
      <c r="O283">
        <v>9.3000000000000007</v>
      </c>
      <c r="P283">
        <v>0</v>
      </c>
      <c r="Q283">
        <v>11.63</v>
      </c>
      <c r="R283">
        <v>0.113</v>
      </c>
      <c r="S283">
        <v>0.124</v>
      </c>
      <c r="T283">
        <v>0</v>
      </c>
      <c r="U283" t="s">
        <v>1</v>
      </c>
      <c r="V283" t="s">
        <v>1</v>
      </c>
    </row>
    <row r="284" spans="1:29" x14ac:dyDescent="0.3">
      <c r="A284">
        <v>959031</v>
      </c>
      <c r="B284" t="s">
        <v>3</v>
      </c>
      <c r="C284">
        <v>1</v>
      </c>
      <c r="D284">
        <v>0</v>
      </c>
      <c r="E284">
        <v>10.75</v>
      </c>
      <c r="F284">
        <v>10.75</v>
      </c>
      <c r="G284">
        <v>5</v>
      </c>
      <c r="H284">
        <v>-0.87</v>
      </c>
      <c r="I284">
        <v>0</v>
      </c>
      <c r="J284">
        <v>1</v>
      </c>
      <c r="K284">
        <v>0</v>
      </c>
      <c r="L284">
        <v>99</v>
      </c>
      <c r="M284">
        <v>-99</v>
      </c>
      <c r="N284">
        <v>0</v>
      </c>
      <c r="O284">
        <v>9.3000000000000007</v>
      </c>
      <c r="P284">
        <v>0</v>
      </c>
      <c r="Q284">
        <v>11.63</v>
      </c>
      <c r="R284">
        <v>0.113</v>
      </c>
      <c r="S284">
        <v>0.124</v>
      </c>
      <c r="T284">
        <v>0</v>
      </c>
      <c r="U284" t="s">
        <v>1</v>
      </c>
      <c r="V284" t="s">
        <v>1</v>
      </c>
    </row>
    <row r="285" spans="1:29" s="1" customFormat="1" x14ac:dyDescent="0.3">
      <c r="A285" s="1">
        <v>959041</v>
      </c>
      <c r="B285" t="s">
        <v>4</v>
      </c>
      <c r="C285">
        <v>1</v>
      </c>
      <c r="D285">
        <v>0</v>
      </c>
      <c r="E285">
        <v>0.2</v>
      </c>
      <c r="F285">
        <v>-0.19900000000000001</v>
      </c>
      <c r="G285">
        <v>0</v>
      </c>
      <c r="H285">
        <v>5</v>
      </c>
      <c r="I285">
        <v>250</v>
      </c>
      <c r="J285">
        <v>0.05</v>
      </c>
      <c r="K285">
        <v>5.64</v>
      </c>
      <c r="L285">
        <v>0</v>
      </c>
      <c r="M285">
        <v>0</v>
      </c>
      <c r="N285" t="s">
        <v>1</v>
      </c>
      <c r="O285" t="s">
        <v>1</v>
      </c>
      <c r="P285"/>
      <c r="Q285"/>
      <c r="R285"/>
      <c r="S285"/>
      <c r="T285"/>
      <c r="U285"/>
      <c r="V285"/>
      <c r="W285"/>
      <c r="X285"/>
      <c r="Y285"/>
      <c r="Z285"/>
      <c r="AA285"/>
      <c r="AB285"/>
      <c r="AC285"/>
    </row>
    <row r="286" spans="1:29" s="1" customFormat="1" x14ac:dyDescent="0.3">
      <c r="A286" s="1">
        <v>959051</v>
      </c>
      <c r="B286" t="s">
        <v>4</v>
      </c>
      <c r="C286">
        <v>1</v>
      </c>
      <c r="D286">
        <v>0</v>
      </c>
      <c r="E286">
        <v>0.2</v>
      </c>
      <c r="F286">
        <v>-0.19900000000000001</v>
      </c>
      <c r="G286">
        <v>0</v>
      </c>
      <c r="H286">
        <v>5</v>
      </c>
      <c r="I286">
        <v>250</v>
      </c>
      <c r="J286">
        <v>0.05</v>
      </c>
      <c r="K286">
        <v>5.64</v>
      </c>
      <c r="L286">
        <v>0</v>
      </c>
      <c r="M286">
        <v>0</v>
      </c>
      <c r="N286" t="s">
        <v>1</v>
      </c>
      <c r="O286" t="s">
        <v>1</v>
      </c>
      <c r="P286"/>
      <c r="Q286"/>
      <c r="R286"/>
      <c r="S286"/>
      <c r="T286"/>
      <c r="U286"/>
      <c r="V286"/>
      <c r="W286"/>
      <c r="X286"/>
      <c r="Y286"/>
      <c r="Z286"/>
      <c r="AA286"/>
      <c r="AB286"/>
      <c r="AC286"/>
    </row>
    <row r="287" spans="1:29" s="1" customFormat="1" x14ac:dyDescent="0.3">
      <c r="A287" s="1">
        <v>959061</v>
      </c>
      <c r="B287" t="s">
        <v>4</v>
      </c>
      <c r="C287">
        <v>1</v>
      </c>
      <c r="D287">
        <v>0</v>
      </c>
      <c r="E287">
        <v>0.2</v>
      </c>
      <c r="F287">
        <v>-0.19900000000000001</v>
      </c>
      <c r="G287">
        <v>0</v>
      </c>
      <c r="H287">
        <v>5</v>
      </c>
      <c r="I287">
        <v>250</v>
      </c>
      <c r="J287">
        <v>0.05</v>
      </c>
      <c r="K287">
        <v>5.64</v>
      </c>
      <c r="L287">
        <v>0</v>
      </c>
      <c r="M287">
        <v>0</v>
      </c>
      <c r="N287" t="s">
        <v>1</v>
      </c>
      <c r="O287" t="s">
        <v>1</v>
      </c>
      <c r="P287"/>
      <c r="Q287"/>
      <c r="R287"/>
      <c r="S287"/>
      <c r="T287"/>
      <c r="U287"/>
      <c r="V287"/>
      <c r="W287"/>
      <c r="X287"/>
      <c r="Y287"/>
      <c r="Z287"/>
      <c r="AA287"/>
      <c r="AB287"/>
      <c r="AC287"/>
    </row>
    <row r="288" spans="1:29" s="1" customFormat="1" x14ac:dyDescent="0.3">
      <c r="A288" s="1">
        <v>959062</v>
      </c>
      <c r="B288" t="s">
        <v>4</v>
      </c>
      <c r="C288">
        <v>1</v>
      </c>
      <c r="D288">
        <v>0</v>
      </c>
      <c r="E288">
        <v>0.2</v>
      </c>
      <c r="F288">
        <v>-0.19900000000000001</v>
      </c>
      <c r="G288">
        <v>0</v>
      </c>
      <c r="H288">
        <v>5</v>
      </c>
      <c r="I288">
        <v>250</v>
      </c>
      <c r="J288">
        <v>0.05</v>
      </c>
      <c r="K288">
        <v>5.64</v>
      </c>
      <c r="L288">
        <v>0</v>
      </c>
      <c r="M288">
        <v>0</v>
      </c>
      <c r="N288" t="s">
        <v>1</v>
      </c>
      <c r="O288" t="s">
        <v>1</v>
      </c>
      <c r="P288"/>
      <c r="Q288"/>
      <c r="R288"/>
      <c r="S288"/>
      <c r="T288"/>
      <c r="U288"/>
      <c r="V288"/>
      <c r="W288"/>
      <c r="X288"/>
      <c r="Y288"/>
      <c r="Z288"/>
      <c r="AA288"/>
      <c r="AB288"/>
      <c r="AC288"/>
    </row>
    <row r="289" spans="1:29" s="1" customFormat="1" x14ac:dyDescent="0.3">
      <c r="A289" s="1">
        <v>959063</v>
      </c>
      <c r="B289" t="s">
        <v>4</v>
      </c>
      <c r="C289">
        <v>1</v>
      </c>
      <c r="D289">
        <v>0</v>
      </c>
      <c r="E289">
        <v>0.2</v>
      </c>
      <c r="F289">
        <v>-0.19900000000000001</v>
      </c>
      <c r="G289">
        <v>0</v>
      </c>
      <c r="H289">
        <v>5</v>
      </c>
      <c r="I289">
        <v>250</v>
      </c>
      <c r="J289">
        <v>0.05</v>
      </c>
      <c r="K289">
        <v>5.64</v>
      </c>
      <c r="L289">
        <v>0</v>
      </c>
      <c r="M289">
        <v>0</v>
      </c>
      <c r="N289" t="s">
        <v>1</v>
      </c>
      <c r="O289" t="s">
        <v>1</v>
      </c>
      <c r="P289"/>
      <c r="Q289"/>
      <c r="R289"/>
      <c r="S289"/>
      <c r="T289"/>
      <c r="U289"/>
      <c r="V289"/>
      <c r="W289"/>
      <c r="X289"/>
      <c r="Y289"/>
      <c r="Z289"/>
      <c r="AA289"/>
      <c r="AB289"/>
      <c r="AC289"/>
    </row>
    <row r="290" spans="1:29" s="1" customFormat="1" x14ac:dyDescent="0.3">
      <c r="A290" s="1">
        <v>959071</v>
      </c>
      <c r="B290" t="s">
        <v>4</v>
      </c>
      <c r="C290">
        <v>1</v>
      </c>
      <c r="D290">
        <v>0</v>
      </c>
      <c r="E290">
        <v>0.2</v>
      </c>
      <c r="F290">
        <v>-0.19900000000000001</v>
      </c>
      <c r="G290">
        <v>0</v>
      </c>
      <c r="H290">
        <v>5</v>
      </c>
      <c r="I290">
        <v>250</v>
      </c>
      <c r="J290">
        <v>0.05</v>
      </c>
      <c r="K290">
        <v>5.64</v>
      </c>
      <c r="L290">
        <v>0</v>
      </c>
      <c r="M290">
        <v>0</v>
      </c>
      <c r="N290" t="s">
        <v>1</v>
      </c>
      <c r="O290" t="s">
        <v>1</v>
      </c>
      <c r="P290"/>
      <c r="Q290"/>
      <c r="R290"/>
      <c r="S290"/>
      <c r="T290"/>
      <c r="U290"/>
      <c r="V290"/>
      <c r="W290"/>
      <c r="X290"/>
      <c r="Y290"/>
      <c r="Z290"/>
      <c r="AA290"/>
      <c r="AB290"/>
      <c r="AC290"/>
    </row>
    <row r="291" spans="1:29" s="1" customFormat="1" x14ac:dyDescent="0.3">
      <c r="A291" s="1">
        <v>959072</v>
      </c>
      <c r="B291" t="s">
        <v>4</v>
      </c>
      <c r="C291">
        <v>1</v>
      </c>
      <c r="D291">
        <v>0</v>
      </c>
      <c r="E291">
        <v>0.2</v>
      </c>
      <c r="F291">
        <v>-0.19900000000000001</v>
      </c>
      <c r="G291">
        <v>0</v>
      </c>
      <c r="H291">
        <v>5</v>
      </c>
      <c r="I291">
        <v>250</v>
      </c>
      <c r="J291">
        <v>0.05</v>
      </c>
      <c r="K291">
        <v>5.64</v>
      </c>
      <c r="L291">
        <v>0</v>
      </c>
      <c r="M291">
        <v>0</v>
      </c>
      <c r="N291" t="s">
        <v>1</v>
      </c>
      <c r="O291" t="s">
        <v>1</v>
      </c>
      <c r="P291"/>
      <c r="Q291"/>
      <c r="R291"/>
      <c r="S291"/>
      <c r="T291"/>
      <c r="U291"/>
      <c r="V291"/>
      <c r="W291"/>
      <c r="X291"/>
      <c r="Y291"/>
      <c r="Z291"/>
      <c r="AA291"/>
      <c r="AB291"/>
      <c r="AC291"/>
    </row>
    <row r="292" spans="1:29" s="1" customFormat="1" x14ac:dyDescent="0.3">
      <c r="A292" s="1">
        <v>959073</v>
      </c>
      <c r="B292" t="s">
        <v>4</v>
      </c>
      <c r="C292">
        <v>1</v>
      </c>
      <c r="D292">
        <v>0</v>
      </c>
      <c r="E292">
        <v>0.2</v>
      </c>
      <c r="F292">
        <v>-0.19900000000000001</v>
      </c>
      <c r="G292">
        <v>0</v>
      </c>
      <c r="H292">
        <v>5</v>
      </c>
      <c r="I292">
        <v>250</v>
      </c>
      <c r="J292">
        <v>0.05</v>
      </c>
      <c r="K292">
        <v>5.64</v>
      </c>
      <c r="L292">
        <v>0</v>
      </c>
      <c r="M292">
        <v>0</v>
      </c>
      <c r="N292" t="s">
        <v>1</v>
      </c>
      <c r="O292" t="s">
        <v>1</v>
      </c>
      <c r="P292"/>
      <c r="Q292"/>
      <c r="R292"/>
      <c r="S292"/>
      <c r="T292"/>
      <c r="U292"/>
      <c r="V292"/>
      <c r="W292"/>
      <c r="X292"/>
      <c r="Y292"/>
      <c r="Z292"/>
      <c r="AA292"/>
      <c r="AB292"/>
      <c r="AC292"/>
    </row>
    <row r="293" spans="1:29" s="1" customFormat="1" x14ac:dyDescent="0.3">
      <c r="A293" s="1">
        <v>959074</v>
      </c>
      <c r="B293" t="s">
        <v>4</v>
      </c>
      <c r="C293">
        <v>1</v>
      </c>
      <c r="D293">
        <v>0</v>
      </c>
      <c r="E293">
        <v>0.2</v>
      </c>
      <c r="F293">
        <v>-0.19900000000000001</v>
      </c>
      <c r="G293">
        <v>0</v>
      </c>
      <c r="H293">
        <v>5</v>
      </c>
      <c r="I293">
        <v>250</v>
      </c>
      <c r="J293">
        <v>0.05</v>
      </c>
      <c r="K293">
        <v>5.64</v>
      </c>
      <c r="L293">
        <v>0</v>
      </c>
      <c r="M293">
        <v>0</v>
      </c>
      <c r="N293" t="s">
        <v>1</v>
      </c>
      <c r="O293" t="s">
        <v>1</v>
      </c>
      <c r="P293"/>
      <c r="Q293"/>
      <c r="R293"/>
      <c r="S293"/>
      <c r="T293"/>
      <c r="U293"/>
      <c r="V293"/>
      <c r="W293"/>
      <c r="X293"/>
      <c r="Y293"/>
      <c r="Z293"/>
      <c r="AA293"/>
      <c r="AB293"/>
      <c r="AC293"/>
    </row>
    <row r="294" spans="1:29" s="1" customFormat="1" x14ac:dyDescent="0.3">
      <c r="A294" s="1">
        <v>959081</v>
      </c>
      <c r="B294" t="s">
        <v>4</v>
      </c>
      <c r="C294">
        <v>1</v>
      </c>
      <c r="D294">
        <v>0</v>
      </c>
      <c r="E294">
        <v>0.2</v>
      </c>
      <c r="F294">
        <v>-0.19900000000000001</v>
      </c>
      <c r="G294">
        <v>0</v>
      </c>
      <c r="H294">
        <v>5</v>
      </c>
      <c r="I294">
        <v>250</v>
      </c>
      <c r="J294">
        <v>0.05</v>
      </c>
      <c r="K294">
        <v>5.64</v>
      </c>
      <c r="L294">
        <v>0</v>
      </c>
      <c r="M294">
        <v>0</v>
      </c>
      <c r="N294" t="s">
        <v>1</v>
      </c>
      <c r="O294" t="s">
        <v>1</v>
      </c>
      <c r="P294"/>
      <c r="Q294"/>
      <c r="R294"/>
      <c r="S294"/>
      <c r="T294"/>
      <c r="U294"/>
      <c r="V294"/>
      <c r="W294"/>
      <c r="X294"/>
      <c r="Y294"/>
      <c r="Z294"/>
      <c r="AA294"/>
      <c r="AB294"/>
      <c r="AC294"/>
    </row>
    <row r="295" spans="1:29" s="1" customFormat="1" x14ac:dyDescent="0.3">
      <c r="A295" s="1">
        <v>959082</v>
      </c>
      <c r="B295" t="s">
        <v>4</v>
      </c>
      <c r="C295">
        <v>1</v>
      </c>
      <c r="D295">
        <v>0</v>
      </c>
      <c r="E295">
        <v>0.2</v>
      </c>
      <c r="F295">
        <v>-0.19900000000000001</v>
      </c>
      <c r="G295">
        <v>0</v>
      </c>
      <c r="H295">
        <v>5</v>
      </c>
      <c r="I295">
        <v>250</v>
      </c>
      <c r="J295">
        <v>0.05</v>
      </c>
      <c r="K295">
        <v>5.64</v>
      </c>
      <c r="L295">
        <v>0</v>
      </c>
      <c r="M295">
        <v>0</v>
      </c>
      <c r="N295" t="s">
        <v>1</v>
      </c>
      <c r="O295" t="s">
        <v>1</v>
      </c>
      <c r="P295"/>
      <c r="Q295"/>
      <c r="R295"/>
      <c r="S295"/>
      <c r="T295"/>
      <c r="U295"/>
      <c r="V295"/>
      <c r="W295"/>
      <c r="X295"/>
      <c r="Y295"/>
      <c r="Z295"/>
      <c r="AA295"/>
      <c r="AB295"/>
      <c r="AC295"/>
    </row>
    <row r="296" spans="1:29" s="1" customFormat="1" x14ac:dyDescent="0.3">
      <c r="A296" s="1">
        <v>959091</v>
      </c>
      <c r="B296" t="s">
        <v>4</v>
      </c>
      <c r="C296">
        <v>1</v>
      </c>
      <c r="D296">
        <v>0</v>
      </c>
      <c r="E296">
        <v>0.2</v>
      </c>
      <c r="F296">
        <v>-0.19900000000000001</v>
      </c>
      <c r="G296">
        <v>0</v>
      </c>
      <c r="H296">
        <v>5</v>
      </c>
      <c r="I296">
        <v>250</v>
      </c>
      <c r="J296">
        <v>0.05</v>
      </c>
      <c r="K296">
        <v>5.64</v>
      </c>
      <c r="L296">
        <v>0</v>
      </c>
      <c r="M296">
        <v>0</v>
      </c>
      <c r="N296" t="s">
        <v>1</v>
      </c>
      <c r="O296" t="s">
        <v>1</v>
      </c>
      <c r="P296"/>
      <c r="Q296"/>
      <c r="R296"/>
      <c r="S296"/>
      <c r="T296"/>
      <c r="U296"/>
      <c r="V296"/>
      <c r="W296"/>
      <c r="X296"/>
      <c r="Y296"/>
      <c r="Z296"/>
      <c r="AA296"/>
      <c r="AB296"/>
      <c r="AC296"/>
    </row>
    <row r="297" spans="1:29" s="1" customFormat="1" x14ac:dyDescent="0.3">
      <c r="A297" s="1">
        <v>959092</v>
      </c>
      <c r="B297" t="s">
        <v>4</v>
      </c>
      <c r="C297">
        <v>1</v>
      </c>
      <c r="D297">
        <v>0</v>
      </c>
      <c r="E297">
        <v>0.2</v>
      </c>
      <c r="F297">
        <v>-0.19900000000000001</v>
      </c>
      <c r="G297">
        <v>0</v>
      </c>
      <c r="H297">
        <v>5</v>
      </c>
      <c r="I297">
        <v>250</v>
      </c>
      <c r="J297">
        <v>0.05</v>
      </c>
      <c r="K297">
        <v>5.64</v>
      </c>
      <c r="L297">
        <v>0</v>
      </c>
      <c r="M297">
        <v>0</v>
      </c>
      <c r="N297" t="s">
        <v>1</v>
      </c>
      <c r="O297" t="s">
        <v>1</v>
      </c>
      <c r="P297"/>
      <c r="Q297"/>
      <c r="R297"/>
      <c r="S297"/>
      <c r="T297"/>
      <c r="U297"/>
      <c r="V297"/>
      <c r="W297"/>
      <c r="X297"/>
      <c r="Y297"/>
      <c r="Z297"/>
      <c r="AA297"/>
      <c r="AB297"/>
      <c r="AC297"/>
    </row>
    <row r="298" spans="1:29" s="1" customFormat="1" x14ac:dyDescent="0.3">
      <c r="A298" s="1">
        <v>959093</v>
      </c>
      <c r="B298" t="s">
        <v>4</v>
      </c>
      <c r="C298">
        <v>1</v>
      </c>
      <c r="D298">
        <v>0</v>
      </c>
      <c r="E298">
        <v>0.2</v>
      </c>
      <c r="F298">
        <v>-0.19900000000000001</v>
      </c>
      <c r="G298">
        <v>0</v>
      </c>
      <c r="H298">
        <v>5</v>
      </c>
      <c r="I298">
        <v>250</v>
      </c>
      <c r="J298">
        <v>0.05</v>
      </c>
      <c r="K298">
        <v>5.64</v>
      </c>
      <c r="L298">
        <v>0</v>
      </c>
      <c r="M298">
        <v>0</v>
      </c>
      <c r="N298" t="s">
        <v>1</v>
      </c>
      <c r="O298" t="s">
        <v>1</v>
      </c>
      <c r="P298"/>
      <c r="Q298"/>
      <c r="R298"/>
      <c r="S298"/>
      <c r="T298"/>
      <c r="U298"/>
      <c r="V298"/>
      <c r="W298"/>
      <c r="X298"/>
      <c r="Y298"/>
      <c r="Z298"/>
      <c r="AA298"/>
      <c r="AB298"/>
      <c r="AC298"/>
    </row>
    <row r="299" spans="1:29" s="1" customFormat="1" x14ac:dyDescent="0.3">
      <c r="A299" s="1">
        <v>959094</v>
      </c>
      <c r="B299" t="s">
        <v>4</v>
      </c>
      <c r="C299">
        <v>1</v>
      </c>
      <c r="D299">
        <v>0</v>
      </c>
      <c r="E299">
        <v>0.2</v>
      </c>
      <c r="F299">
        <v>-0.19900000000000001</v>
      </c>
      <c r="G299">
        <v>0</v>
      </c>
      <c r="H299">
        <v>5</v>
      </c>
      <c r="I299">
        <v>250</v>
      </c>
      <c r="J299">
        <v>0.05</v>
      </c>
      <c r="K299">
        <v>5.64</v>
      </c>
      <c r="L299">
        <v>0</v>
      </c>
      <c r="M299">
        <v>0</v>
      </c>
      <c r="N299" t="s">
        <v>1</v>
      </c>
      <c r="O299" t="s">
        <v>1</v>
      </c>
      <c r="P299"/>
      <c r="Q299"/>
      <c r="R299"/>
      <c r="S299"/>
      <c r="T299"/>
      <c r="U299"/>
      <c r="V299"/>
      <c r="W299"/>
      <c r="X299"/>
      <c r="Y299"/>
      <c r="Z299"/>
      <c r="AA299"/>
      <c r="AB299"/>
      <c r="AC299"/>
    </row>
    <row r="300" spans="1:29" s="1" customFormat="1" x14ac:dyDescent="0.3">
      <c r="A300" s="1">
        <v>959101</v>
      </c>
      <c r="B300" t="s">
        <v>4</v>
      </c>
      <c r="C300">
        <v>1</v>
      </c>
      <c r="D300">
        <v>0</v>
      </c>
      <c r="E300">
        <v>0.2</v>
      </c>
      <c r="F300">
        <v>-0.19900000000000001</v>
      </c>
      <c r="G300">
        <v>0</v>
      </c>
      <c r="H300">
        <v>5</v>
      </c>
      <c r="I300">
        <v>250</v>
      </c>
      <c r="J300">
        <v>0.05</v>
      </c>
      <c r="K300">
        <v>5.64</v>
      </c>
      <c r="L300">
        <v>0</v>
      </c>
      <c r="M300">
        <v>0</v>
      </c>
      <c r="N300" t="s">
        <v>1</v>
      </c>
      <c r="O300" t="s">
        <v>1</v>
      </c>
      <c r="P300"/>
      <c r="Q300"/>
      <c r="R300"/>
      <c r="S300"/>
      <c r="T300"/>
      <c r="U300"/>
      <c r="V300"/>
      <c r="W300"/>
      <c r="X300"/>
      <c r="Y300"/>
      <c r="Z300"/>
      <c r="AA300"/>
      <c r="AB300"/>
      <c r="AC300"/>
    </row>
    <row r="301" spans="1:29" s="1" customFormat="1" x14ac:dyDescent="0.3">
      <c r="A301" s="1">
        <v>959111</v>
      </c>
      <c r="B301" t="s">
        <v>4</v>
      </c>
      <c r="C301">
        <v>1</v>
      </c>
      <c r="D301">
        <v>0</v>
      </c>
      <c r="E301">
        <v>0.2</v>
      </c>
      <c r="F301">
        <v>-0.19900000000000001</v>
      </c>
      <c r="G301">
        <v>0</v>
      </c>
      <c r="H301">
        <v>5</v>
      </c>
      <c r="I301">
        <v>250</v>
      </c>
      <c r="J301">
        <v>0.05</v>
      </c>
      <c r="K301">
        <v>5.64</v>
      </c>
      <c r="L301">
        <v>0</v>
      </c>
      <c r="M301">
        <v>0</v>
      </c>
      <c r="N301" t="s">
        <v>1</v>
      </c>
      <c r="O301" t="s">
        <v>1</v>
      </c>
      <c r="P301"/>
      <c r="Q301"/>
      <c r="R301"/>
      <c r="S301"/>
      <c r="T301"/>
      <c r="U301"/>
      <c r="V301"/>
      <c r="W301"/>
      <c r="X301"/>
      <c r="Y301"/>
      <c r="Z301"/>
      <c r="AA301"/>
      <c r="AB301"/>
      <c r="AC301"/>
    </row>
    <row r="302" spans="1:29" s="1" customFormat="1" x14ac:dyDescent="0.3">
      <c r="A302" s="1">
        <v>959121</v>
      </c>
      <c r="B302" t="s">
        <v>4</v>
      </c>
      <c r="C302">
        <v>1</v>
      </c>
      <c r="D302">
        <v>0</v>
      </c>
      <c r="E302">
        <v>0.2</v>
      </c>
      <c r="F302">
        <v>-0.19900000000000001</v>
      </c>
      <c r="G302">
        <v>0</v>
      </c>
      <c r="H302">
        <v>5</v>
      </c>
      <c r="I302">
        <v>250</v>
      </c>
      <c r="J302">
        <v>0.05</v>
      </c>
      <c r="K302">
        <v>5.64</v>
      </c>
      <c r="L302">
        <v>0</v>
      </c>
      <c r="M302">
        <v>0</v>
      </c>
      <c r="N302" t="s">
        <v>1</v>
      </c>
      <c r="O302" t="s">
        <v>1</v>
      </c>
      <c r="P302"/>
      <c r="Q302"/>
      <c r="R302"/>
      <c r="S302"/>
      <c r="T302"/>
      <c r="U302"/>
      <c r="V302"/>
      <c r="W302"/>
      <c r="X302"/>
      <c r="Y302"/>
      <c r="Z302"/>
      <c r="AA302"/>
      <c r="AB302"/>
      <c r="AC302"/>
    </row>
    <row r="303" spans="1:29" s="1" customFormat="1" x14ac:dyDescent="0.3">
      <c r="A303" s="1">
        <v>959131</v>
      </c>
      <c r="B303" t="s">
        <v>4</v>
      </c>
      <c r="C303">
        <v>1</v>
      </c>
      <c r="D303">
        <v>0</v>
      </c>
      <c r="E303">
        <v>0.2</v>
      </c>
      <c r="F303">
        <v>-0.19900000000000001</v>
      </c>
      <c r="G303">
        <v>0</v>
      </c>
      <c r="H303">
        <v>5</v>
      </c>
      <c r="I303">
        <v>250</v>
      </c>
      <c r="J303">
        <v>0.05</v>
      </c>
      <c r="K303">
        <v>5.64</v>
      </c>
      <c r="L303">
        <v>0</v>
      </c>
      <c r="M303">
        <v>0</v>
      </c>
      <c r="N303" t="s">
        <v>1</v>
      </c>
      <c r="O303" t="s">
        <v>1</v>
      </c>
      <c r="P303"/>
      <c r="Q303"/>
      <c r="R303"/>
      <c r="S303"/>
      <c r="T303"/>
      <c r="U303"/>
      <c r="V303"/>
      <c r="W303"/>
      <c r="X303"/>
      <c r="Y303"/>
      <c r="Z303"/>
      <c r="AA303"/>
      <c r="AB303"/>
      <c r="AC303"/>
    </row>
    <row r="304" spans="1:29" s="1" customFormat="1" x14ac:dyDescent="0.3">
      <c r="A304" s="1">
        <v>959141</v>
      </c>
      <c r="B304" t="s">
        <v>4</v>
      </c>
      <c r="C304">
        <v>1</v>
      </c>
      <c r="D304">
        <v>0</v>
      </c>
      <c r="E304">
        <v>0.2</v>
      </c>
      <c r="F304">
        <v>-0.19900000000000001</v>
      </c>
      <c r="G304">
        <v>0</v>
      </c>
      <c r="H304">
        <v>5</v>
      </c>
      <c r="I304">
        <v>250</v>
      </c>
      <c r="J304">
        <v>0.05</v>
      </c>
      <c r="K304">
        <v>5.64</v>
      </c>
      <c r="L304">
        <v>0</v>
      </c>
      <c r="M304">
        <v>0</v>
      </c>
      <c r="N304" t="s">
        <v>1</v>
      </c>
      <c r="O304" t="s">
        <v>1</v>
      </c>
      <c r="P304"/>
      <c r="Q304"/>
      <c r="R304"/>
      <c r="S304"/>
      <c r="T304"/>
      <c r="U304"/>
      <c r="V304"/>
      <c r="W304"/>
      <c r="X304"/>
      <c r="Y304"/>
      <c r="Z304"/>
      <c r="AA304"/>
      <c r="AB304"/>
      <c r="AC304"/>
    </row>
    <row r="305" spans="1:29" s="1" customFormat="1" x14ac:dyDescent="0.3">
      <c r="A305" s="1">
        <v>959142</v>
      </c>
      <c r="B305" t="s">
        <v>4</v>
      </c>
      <c r="C305">
        <v>1</v>
      </c>
      <c r="D305">
        <v>0</v>
      </c>
      <c r="E305">
        <v>0.2</v>
      </c>
      <c r="F305">
        <v>-0.19900000000000001</v>
      </c>
      <c r="G305">
        <v>0</v>
      </c>
      <c r="H305">
        <v>5</v>
      </c>
      <c r="I305">
        <v>250</v>
      </c>
      <c r="J305">
        <v>0.05</v>
      </c>
      <c r="K305">
        <v>5.64</v>
      </c>
      <c r="L305">
        <v>0</v>
      </c>
      <c r="M305">
        <v>0</v>
      </c>
      <c r="N305" t="s">
        <v>1</v>
      </c>
      <c r="O305" t="s">
        <v>1</v>
      </c>
      <c r="P305"/>
      <c r="Q305"/>
      <c r="R305"/>
      <c r="S305"/>
      <c r="T305"/>
      <c r="U305"/>
      <c r="V305"/>
      <c r="W305"/>
      <c r="X305"/>
      <c r="Y305"/>
      <c r="Z305"/>
      <c r="AA305"/>
      <c r="AB305"/>
      <c r="AC305"/>
    </row>
    <row r="306" spans="1:29" s="1" customFormat="1" x14ac:dyDescent="0.3">
      <c r="A306" s="1">
        <v>959151</v>
      </c>
      <c r="B306" t="s">
        <v>4</v>
      </c>
      <c r="C306">
        <v>1</v>
      </c>
      <c r="D306">
        <v>0</v>
      </c>
      <c r="E306">
        <v>0.2</v>
      </c>
      <c r="F306">
        <v>-0.19900000000000001</v>
      </c>
      <c r="G306">
        <v>0</v>
      </c>
      <c r="H306">
        <v>5</v>
      </c>
      <c r="I306">
        <v>250</v>
      </c>
      <c r="J306">
        <v>0.05</v>
      </c>
      <c r="K306">
        <v>5.64</v>
      </c>
      <c r="L306">
        <v>0</v>
      </c>
      <c r="M306">
        <v>0</v>
      </c>
      <c r="N306" t="s">
        <v>1</v>
      </c>
      <c r="O306" t="s">
        <v>1</v>
      </c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</row>
    <row r="307" spans="1:29" s="1" customFormat="1" x14ac:dyDescent="0.3">
      <c r="A307" s="1">
        <v>959152</v>
      </c>
      <c r="B307" t="s">
        <v>4</v>
      </c>
      <c r="C307">
        <v>1</v>
      </c>
      <c r="D307">
        <v>0</v>
      </c>
      <c r="E307">
        <v>0.2</v>
      </c>
      <c r="F307">
        <v>-0.19900000000000001</v>
      </c>
      <c r="G307">
        <v>0</v>
      </c>
      <c r="H307">
        <v>5</v>
      </c>
      <c r="I307">
        <v>250</v>
      </c>
      <c r="J307">
        <v>0.05</v>
      </c>
      <c r="K307">
        <v>5.64</v>
      </c>
      <c r="L307">
        <v>0</v>
      </c>
      <c r="M307">
        <v>0</v>
      </c>
      <c r="N307" t="s">
        <v>1</v>
      </c>
      <c r="O307" t="s">
        <v>1</v>
      </c>
      <c r="P307"/>
      <c r="Q307"/>
      <c r="R307"/>
      <c r="S307"/>
      <c r="T307"/>
      <c r="U307"/>
      <c r="V307"/>
      <c r="W307"/>
      <c r="X307"/>
      <c r="Y307"/>
      <c r="Z307"/>
      <c r="AA307"/>
      <c r="AB307"/>
      <c r="AC307"/>
    </row>
    <row r="308" spans="1:29" s="1" customFormat="1" x14ac:dyDescent="0.3">
      <c r="A308" s="1">
        <v>959153</v>
      </c>
      <c r="B308" t="s">
        <v>4</v>
      </c>
      <c r="C308">
        <v>1</v>
      </c>
      <c r="D308">
        <v>0</v>
      </c>
      <c r="E308">
        <v>0.2</v>
      </c>
      <c r="F308">
        <v>-0.19900000000000001</v>
      </c>
      <c r="G308">
        <v>0</v>
      </c>
      <c r="H308">
        <v>5</v>
      </c>
      <c r="I308">
        <v>250</v>
      </c>
      <c r="J308">
        <v>0.05</v>
      </c>
      <c r="K308">
        <v>5.64</v>
      </c>
      <c r="L308">
        <v>0</v>
      </c>
      <c r="M308">
        <v>0</v>
      </c>
      <c r="N308" t="s">
        <v>1</v>
      </c>
      <c r="O308" t="s">
        <v>1</v>
      </c>
      <c r="P308"/>
      <c r="Q308"/>
      <c r="R308"/>
      <c r="S308"/>
      <c r="T308"/>
      <c r="U308"/>
      <c r="V308"/>
      <c r="W308"/>
      <c r="X308"/>
      <c r="Y308"/>
      <c r="Z308"/>
      <c r="AA308"/>
      <c r="AB308"/>
      <c r="AC308"/>
    </row>
    <row r="309" spans="1:29" s="1" customFormat="1" x14ac:dyDescent="0.3">
      <c r="A309" s="1">
        <v>959154</v>
      </c>
      <c r="B309" t="s">
        <v>4</v>
      </c>
      <c r="C309">
        <v>1</v>
      </c>
      <c r="D309">
        <v>0</v>
      </c>
      <c r="E309">
        <v>0.2</v>
      </c>
      <c r="F309">
        <v>-0.19900000000000001</v>
      </c>
      <c r="G309">
        <v>0</v>
      </c>
      <c r="H309">
        <v>5</v>
      </c>
      <c r="I309">
        <v>250</v>
      </c>
      <c r="J309">
        <v>0.05</v>
      </c>
      <c r="K309">
        <v>5.64</v>
      </c>
      <c r="L309">
        <v>0</v>
      </c>
      <c r="M309">
        <v>0</v>
      </c>
      <c r="N309" t="s">
        <v>1</v>
      </c>
      <c r="O309" t="s">
        <v>1</v>
      </c>
      <c r="P309"/>
      <c r="Q309"/>
      <c r="R309"/>
      <c r="S309"/>
      <c r="T309"/>
      <c r="U309"/>
      <c r="V309"/>
      <c r="W309"/>
      <c r="X309"/>
      <c r="Y309"/>
      <c r="Z309"/>
      <c r="AA309"/>
      <c r="AB309"/>
      <c r="AC309"/>
    </row>
    <row r="310" spans="1:29" s="1" customFormat="1" x14ac:dyDescent="0.3">
      <c r="A310" s="1">
        <v>959161</v>
      </c>
      <c r="B310" t="s">
        <v>4</v>
      </c>
      <c r="C310">
        <v>1</v>
      </c>
      <c r="D310">
        <v>0</v>
      </c>
      <c r="E310">
        <v>0.2</v>
      </c>
      <c r="F310">
        <v>-0.19900000000000001</v>
      </c>
      <c r="G310">
        <v>0</v>
      </c>
      <c r="H310">
        <v>5</v>
      </c>
      <c r="I310">
        <v>250</v>
      </c>
      <c r="J310">
        <v>0.05</v>
      </c>
      <c r="K310">
        <v>5.64</v>
      </c>
      <c r="L310">
        <v>0</v>
      </c>
      <c r="M310">
        <v>0</v>
      </c>
      <c r="N310" t="s">
        <v>1</v>
      </c>
      <c r="O310" t="s">
        <v>1</v>
      </c>
      <c r="P310"/>
      <c r="Q310"/>
      <c r="R310"/>
      <c r="S310"/>
      <c r="T310"/>
      <c r="U310"/>
      <c r="V310"/>
      <c r="W310"/>
      <c r="X310"/>
      <c r="Y310"/>
      <c r="Z310"/>
      <c r="AA310"/>
      <c r="AB310"/>
      <c r="AC310"/>
    </row>
    <row r="311" spans="1:29" s="1" customFormat="1" x14ac:dyDescent="0.3">
      <c r="A311" s="1">
        <v>959162</v>
      </c>
      <c r="B311" t="s">
        <v>4</v>
      </c>
      <c r="C311">
        <v>1</v>
      </c>
      <c r="D311">
        <v>0</v>
      </c>
      <c r="E311">
        <v>0.2</v>
      </c>
      <c r="F311">
        <v>-0.19900000000000001</v>
      </c>
      <c r="G311">
        <v>0</v>
      </c>
      <c r="H311">
        <v>5</v>
      </c>
      <c r="I311">
        <v>250</v>
      </c>
      <c r="J311">
        <v>0.05</v>
      </c>
      <c r="K311">
        <v>5.64</v>
      </c>
      <c r="L311">
        <v>0</v>
      </c>
      <c r="M311">
        <v>0</v>
      </c>
      <c r="N311" t="s">
        <v>1</v>
      </c>
      <c r="O311" t="s">
        <v>1</v>
      </c>
      <c r="P311"/>
      <c r="Q311"/>
      <c r="R311"/>
      <c r="S311"/>
      <c r="T311"/>
      <c r="U311"/>
      <c r="V311"/>
      <c r="W311"/>
      <c r="X311"/>
      <c r="Y311"/>
      <c r="Z311"/>
      <c r="AA311"/>
      <c r="AB311"/>
      <c r="AC311"/>
    </row>
    <row r="312" spans="1:29" s="1" customFormat="1" x14ac:dyDescent="0.3">
      <c r="A312" s="1">
        <v>959163</v>
      </c>
      <c r="B312" t="s">
        <v>4</v>
      </c>
      <c r="C312">
        <v>1</v>
      </c>
      <c r="D312">
        <v>0</v>
      </c>
      <c r="E312">
        <v>0.2</v>
      </c>
      <c r="F312">
        <v>-0.19900000000000001</v>
      </c>
      <c r="G312">
        <v>0</v>
      </c>
      <c r="H312">
        <v>5</v>
      </c>
      <c r="I312">
        <v>250</v>
      </c>
      <c r="J312">
        <v>0.05</v>
      </c>
      <c r="K312">
        <v>5.64</v>
      </c>
      <c r="L312">
        <v>0</v>
      </c>
      <c r="M312">
        <v>0</v>
      </c>
      <c r="N312" t="s">
        <v>1</v>
      </c>
      <c r="O312" t="s">
        <v>1</v>
      </c>
      <c r="P312"/>
      <c r="Q312"/>
      <c r="R312"/>
      <c r="S312"/>
      <c r="T312"/>
      <c r="U312"/>
      <c r="V312"/>
      <c r="W312"/>
      <c r="X312"/>
      <c r="Y312"/>
      <c r="Z312"/>
      <c r="AA312"/>
      <c r="AB312"/>
      <c r="AC312"/>
    </row>
    <row r="313" spans="1:29" s="1" customFormat="1" x14ac:dyDescent="0.3">
      <c r="A313" s="1">
        <v>959171</v>
      </c>
      <c r="B313" t="s">
        <v>4</v>
      </c>
      <c r="C313">
        <v>1</v>
      </c>
      <c r="D313">
        <v>0</v>
      </c>
      <c r="E313">
        <v>0.2</v>
      </c>
      <c r="F313">
        <v>-0.19900000000000001</v>
      </c>
      <c r="G313">
        <v>0</v>
      </c>
      <c r="H313">
        <v>5</v>
      </c>
      <c r="I313">
        <v>250</v>
      </c>
      <c r="J313">
        <v>0.05</v>
      </c>
      <c r="K313">
        <v>5.64</v>
      </c>
      <c r="L313">
        <v>0</v>
      </c>
      <c r="M313">
        <v>0</v>
      </c>
      <c r="N313" t="s">
        <v>1</v>
      </c>
      <c r="O313" t="s">
        <v>1</v>
      </c>
      <c r="P313"/>
      <c r="Q313"/>
      <c r="R313"/>
      <c r="S313"/>
      <c r="T313"/>
      <c r="U313"/>
      <c r="V313"/>
      <c r="W313"/>
      <c r="X313"/>
      <c r="Y313"/>
      <c r="Z313"/>
      <c r="AA313"/>
      <c r="AB313"/>
      <c r="AC313"/>
    </row>
    <row r="314" spans="1:29" s="1" customFormat="1" x14ac:dyDescent="0.3">
      <c r="A314" s="1">
        <v>959172</v>
      </c>
      <c r="B314" t="s">
        <v>4</v>
      </c>
      <c r="C314">
        <v>1</v>
      </c>
      <c r="D314">
        <v>0</v>
      </c>
      <c r="E314">
        <v>0.2</v>
      </c>
      <c r="F314">
        <v>-0.19900000000000001</v>
      </c>
      <c r="G314">
        <v>0</v>
      </c>
      <c r="H314">
        <v>5</v>
      </c>
      <c r="I314">
        <v>250</v>
      </c>
      <c r="J314">
        <v>0.05</v>
      </c>
      <c r="K314">
        <v>5.64</v>
      </c>
      <c r="L314">
        <v>0</v>
      </c>
      <c r="M314">
        <v>0</v>
      </c>
      <c r="N314" t="s">
        <v>1</v>
      </c>
      <c r="O314" t="s">
        <v>1</v>
      </c>
      <c r="P314"/>
      <c r="Q314"/>
      <c r="R314"/>
      <c r="S314"/>
      <c r="T314"/>
      <c r="U314"/>
      <c r="V314"/>
      <c r="W314"/>
      <c r="X314"/>
      <c r="Y314"/>
      <c r="Z314"/>
      <c r="AA314"/>
      <c r="AB314"/>
      <c r="AC314"/>
    </row>
    <row r="315" spans="1:29" s="1" customFormat="1" x14ac:dyDescent="0.3">
      <c r="A315" s="1">
        <v>959181</v>
      </c>
      <c r="B315" t="s">
        <v>4</v>
      </c>
      <c r="C315">
        <v>1</v>
      </c>
      <c r="D315">
        <v>0</v>
      </c>
      <c r="E315">
        <v>0.2</v>
      </c>
      <c r="F315">
        <v>-0.19900000000000001</v>
      </c>
      <c r="G315">
        <v>0</v>
      </c>
      <c r="H315">
        <v>5</v>
      </c>
      <c r="I315">
        <v>250</v>
      </c>
      <c r="J315">
        <v>0.05</v>
      </c>
      <c r="K315">
        <v>5.64</v>
      </c>
      <c r="L315">
        <v>0</v>
      </c>
      <c r="M315">
        <v>0</v>
      </c>
      <c r="N315" t="s">
        <v>1</v>
      </c>
      <c r="O315" t="s">
        <v>1</v>
      </c>
      <c r="P315"/>
      <c r="Q315"/>
      <c r="R315"/>
      <c r="S315"/>
      <c r="T315"/>
      <c r="U315"/>
      <c r="V315"/>
      <c r="W315"/>
      <c r="X315"/>
      <c r="Y315"/>
      <c r="Z315"/>
      <c r="AA315"/>
      <c r="AB315"/>
      <c r="AC315"/>
    </row>
    <row r="316" spans="1:29" s="1" customFormat="1" x14ac:dyDescent="0.3">
      <c r="A316" s="1">
        <v>959191</v>
      </c>
      <c r="B316" t="s">
        <v>4</v>
      </c>
      <c r="C316">
        <v>1</v>
      </c>
      <c r="D316">
        <v>0</v>
      </c>
      <c r="E316">
        <v>0.2</v>
      </c>
      <c r="F316">
        <v>-0.19900000000000001</v>
      </c>
      <c r="G316">
        <v>0</v>
      </c>
      <c r="H316">
        <v>5</v>
      </c>
      <c r="I316">
        <v>250</v>
      </c>
      <c r="J316">
        <v>0.05</v>
      </c>
      <c r="K316">
        <v>5.64</v>
      </c>
      <c r="L316">
        <v>0</v>
      </c>
      <c r="M316">
        <v>0</v>
      </c>
      <c r="N316" t="s">
        <v>1</v>
      </c>
      <c r="O316" t="s">
        <v>1</v>
      </c>
      <c r="P316"/>
      <c r="Q316"/>
      <c r="R316"/>
      <c r="S316"/>
      <c r="T316"/>
      <c r="U316"/>
      <c r="V316"/>
      <c r="W316"/>
      <c r="X316"/>
      <c r="Y316"/>
      <c r="Z316"/>
      <c r="AA316"/>
      <c r="AB316"/>
      <c r="AC316"/>
    </row>
    <row r="317" spans="1:29" s="1" customFormat="1" x14ac:dyDescent="0.3">
      <c r="A317" s="1">
        <v>959201</v>
      </c>
      <c r="B317" t="s">
        <v>4</v>
      </c>
      <c r="C317">
        <v>1</v>
      </c>
      <c r="D317">
        <v>0</v>
      </c>
      <c r="E317">
        <v>0.2</v>
      </c>
      <c r="F317">
        <v>-0.19900000000000001</v>
      </c>
      <c r="G317">
        <v>0</v>
      </c>
      <c r="H317">
        <v>5</v>
      </c>
      <c r="I317">
        <v>250</v>
      </c>
      <c r="J317">
        <v>0.05</v>
      </c>
      <c r="K317">
        <v>5.64</v>
      </c>
      <c r="L317">
        <v>0</v>
      </c>
      <c r="M317">
        <v>0</v>
      </c>
      <c r="N317" t="s">
        <v>1</v>
      </c>
      <c r="O317" t="s">
        <v>1</v>
      </c>
      <c r="P317"/>
      <c r="Q317"/>
      <c r="R317"/>
      <c r="S317"/>
      <c r="T317"/>
      <c r="U317"/>
      <c r="V317"/>
      <c r="W317"/>
      <c r="X317"/>
      <c r="Y317"/>
      <c r="Z317"/>
      <c r="AA317"/>
      <c r="AB317"/>
      <c r="AC317"/>
    </row>
    <row r="318" spans="1:29" s="1" customFormat="1" x14ac:dyDescent="0.3">
      <c r="A318" s="1">
        <v>959202</v>
      </c>
      <c r="B318" t="s">
        <v>4</v>
      </c>
      <c r="C318">
        <v>1</v>
      </c>
      <c r="D318">
        <v>0</v>
      </c>
      <c r="E318">
        <v>0.2</v>
      </c>
      <c r="F318">
        <v>-0.19900000000000001</v>
      </c>
      <c r="G318">
        <v>0</v>
      </c>
      <c r="H318">
        <v>5</v>
      </c>
      <c r="I318">
        <v>250</v>
      </c>
      <c r="J318">
        <v>0.05</v>
      </c>
      <c r="K318">
        <v>5.64</v>
      </c>
      <c r="L318">
        <v>0</v>
      </c>
      <c r="M318">
        <v>0</v>
      </c>
      <c r="N318" t="s">
        <v>1</v>
      </c>
      <c r="O318" t="s">
        <v>1</v>
      </c>
      <c r="P318"/>
      <c r="Q318"/>
      <c r="R318"/>
      <c r="S318"/>
      <c r="T318"/>
      <c r="U318"/>
      <c r="V318"/>
      <c r="W318"/>
      <c r="X318"/>
      <c r="Y318"/>
      <c r="Z318"/>
      <c r="AA318"/>
      <c r="AB318"/>
      <c r="AC318"/>
    </row>
    <row r="319" spans="1:29" s="1" customFormat="1" x14ac:dyDescent="0.3">
      <c r="A319" s="1">
        <v>959211</v>
      </c>
      <c r="B319" t="s">
        <v>4</v>
      </c>
      <c r="C319">
        <v>1</v>
      </c>
      <c r="D319">
        <v>0</v>
      </c>
      <c r="E319">
        <v>0.2</v>
      </c>
      <c r="F319">
        <v>-0.19900000000000001</v>
      </c>
      <c r="G319">
        <v>0</v>
      </c>
      <c r="H319">
        <v>5</v>
      </c>
      <c r="I319">
        <v>250</v>
      </c>
      <c r="J319">
        <v>0.05</v>
      </c>
      <c r="K319">
        <v>5.64</v>
      </c>
      <c r="L319">
        <v>0</v>
      </c>
      <c r="M319">
        <v>0</v>
      </c>
      <c r="N319" t="s">
        <v>1</v>
      </c>
      <c r="O319" t="s">
        <v>1</v>
      </c>
      <c r="P319"/>
      <c r="Q319"/>
      <c r="R319"/>
      <c r="S319"/>
      <c r="T319"/>
      <c r="U319"/>
      <c r="V319"/>
      <c r="W319"/>
      <c r="X319"/>
      <c r="Y319"/>
      <c r="Z319"/>
      <c r="AA319"/>
      <c r="AB319"/>
      <c r="AC319"/>
    </row>
    <row r="320" spans="1:29" s="1" customFormat="1" x14ac:dyDescent="0.3">
      <c r="A320" s="1">
        <v>959241</v>
      </c>
      <c r="B320" t="s">
        <v>4</v>
      </c>
      <c r="C320">
        <v>1</v>
      </c>
      <c r="D320">
        <v>0</v>
      </c>
      <c r="E320">
        <v>0.2</v>
      </c>
      <c r="F320">
        <v>-0.19900000000000001</v>
      </c>
      <c r="G320">
        <v>0</v>
      </c>
      <c r="H320">
        <v>5</v>
      </c>
      <c r="I320">
        <v>250</v>
      </c>
      <c r="J320">
        <v>0.05</v>
      </c>
      <c r="K320">
        <v>5.64</v>
      </c>
      <c r="L320">
        <v>0</v>
      </c>
      <c r="M320">
        <v>0</v>
      </c>
      <c r="N320" t="s">
        <v>1</v>
      </c>
      <c r="O320" t="s">
        <v>1</v>
      </c>
      <c r="P320"/>
      <c r="Q320"/>
      <c r="R320"/>
      <c r="S320"/>
      <c r="T320"/>
      <c r="U320"/>
      <c r="V320"/>
      <c r="W320"/>
      <c r="X320"/>
      <c r="Y320"/>
      <c r="Z320"/>
      <c r="AA320"/>
      <c r="AB320"/>
      <c r="AC320"/>
    </row>
    <row r="321" spans="1:29" s="1" customFormat="1" x14ac:dyDescent="0.3">
      <c r="A321" s="1">
        <v>959242</v>
      </c>
      <c r="B321" t="s">
        <v>4</v>
      </c>
      <c r="C321">
        <v>1</v>
      </c>
      <c r="D321">
        <v>0</v>
      </c>
      <c r="E321">
        <v>0.2</v>
      </c>
      <c r="F321">
        <v>-0.19900000000000001</v>
      </c>
      <c r="G321">
        <v>0</v>
      </c>
      <c r="H321">
        <v>5</v>
      </c>
      <c r="I321">
        <v>250</v>
      </c>
      <c r="J321">
        <v>0.05</v>
      </c>
      <c r="K321">
        <v>5.64</v>
      </c>
      <c r="L321">
        <v>0</v>
      </c>
      <c r="M321">
        <v>0</v>
      </c>
      <c r="N321" t="s">
        <v>1</v>
      </c>
      <c r="O321" t="s">
        <v>1</v>
      </c>
      <c r="P321"/>
      <c r="Q321"/>
      <c r="R321"/>
      <c r="S321"/>
      <c r="T321"/>
      <c r="U321"/>
      <c r="V321"/>
      <c r="W321"/>
      <c r="X321"/>
      <c r="Y321"/>
      <c r="Z321"/>
      <c r="AA321"/>
      <c r="AB321"/>
      <c r="AC321"/>
    </row>
    <row r="322" spans="1:29" s="1" customFormat="1" x14ac:dyDescent="0.3">
      <c r="A322" s="1">
        <v>959251</v>
      </c>
      <c r="B322" t="s">
        <v>4</v>
      </c>
      <c r="C322">
        <v>1</v>
      </c>
      <c r="D322">
        <v>0</v>
      </c>
      <c r="E322">
        <v>0.2</v>
      </c>
      <c r="F322">
        <v>-0.19900000000000001</v>
      </c>
      <c r="G322">
        <v>0</v>
      </c>
      <c r="H322">
        <v>5</v>
      </c>
      <c r="I322">
        <v>250</v>
      </c>
      <c r="J322">
        <v>0.05</v>
      </c>
      <c r="K322">
        <v>5.64</v>
      </c>
      <c r="L322">
        <v>0</v>
      </c>
      <c r="M322">
        <v>0</v>
      </c>
      <c r="N322" t="s">
        <v>1</v>
      </c>
      <c r="O322" t="s">
        <v>1</v>
      </c>
      <c r="P322"/>
      <c r="Q322"/>
      <c r="R322"/>
      <c r="S322"/>
      <c r="T322"/>
      <c r="U322"/>
      <c r="V322"/>
      <c r="W322"/>
      <c r="X322"/>
      <c r="Y322"/>
      <c r="Z322"/>
      <c r="AA322"/>
      <c r="AB322"/>
      <c r="AC322"/>
    </row>
    <row r="323" spans="1:29" s="1" customFormat="1" x14ac:dyDescent="0.3">
      <c r="A323" s="1">
        <v>959261</v>
      </c>
      <c r="B323" t="s">
        <v>4</v>
      </c>
      <c r="C323">
        <v>1</v>
      </c>
      <c r="D323">
        <v>0</v>
      </c>
      <c r="E323">
        <v>0.2</v>
      </c>
      <c r="F323">
        <v>-0.19900000000000001</v>
      </c>
      <c r="G323">
        <v>0</v>
      </c>
      <c r="H323">
        <v>5</v>
      </c>
      <c r="I323">
        <v>250</v>
      </c>
      <c r="J323">
        <v>0.05</v>
      </c>
      <c r="K323">
        <v>5.64</v>
      </c>
      <c r="L323">
        <v>0</v>
      </c>
      <c r="M323">
        <v>0</v>
      </c>
      <c r="N323" t="s">
        <v>1</v>
      </c>
      <c r="O323" t="s">
        <v>1</v>
      </c>
      <c r="P323"/>
      <c r="Q323"/>
      <c r="R323"/>
      <c r="S323"/>
      <c r="T323"/>
      <c r="U323"/>
      <c r="V323"/>
      <c r="W323"/>
      <c r="X323"/>
      <c r="Y323"/>
      <c r="Z323"/>
      <c r="AA323"/>
      <c r="AB323"/>
      <c r="AC323"/>
    </row>
    <row r="324" spans="1:29" s="1" customFormat="1" x14ac:dyDescent="0.3">
      <c r="A324" s="1">
        <v>959262</v>
      </c>
      <c r="B324" t="s">
        <v>4</v>
      </c>
      <c r="C324">
        <v>1</v>
      </c>
      <c r="D324">
        <v>0</v>
      </c>
      <c r="E324">
        <v>0.2</v>
      </c>
      <c r="F324">
        <v>-0.19900000000000001</v>
      </c>
      <c r="G324">
        <v>0</v>
      </c>
      <c r="H324">
        <v>5</v>
      </c>
      <c r="I324">
        <v>250</v>
      </c>
      <c r="J324">
        <v>0.05</v>
      </c>
      <c r="K324">
        <v>5.64</v>
      </c>
      <c r="L324">
        <v>0</v>
      </c>
      <c r="M324">
        <v>0</v>
      </c>
      <c r="N324" t="s">
        <v>1</v>
      </c>
      <c r="O324" t="s">
        <v>1</v>
      </c>
      <c r="P324"/>
      <c r="Q324"/>
      <c r="R324"/>
      <c r="S324"/>
      <c r="T324"/>
      <c r="U324"/>
      <c r="V324"/>
      <c r="W324"/>
      <c r="X324"/>
      <c r="Y324"/>
      <c r="Z324"/>
      <c r="AA324"/>
      <c r="AB324"/>
      <c r="AC324"/>
    </row>
    <row r="325" spans="1:29" s="1" customFormat="1" x14ac:dyDescent="0.3">
      <c r="A325" s="1">
        <v>959271</v>
      </c>
      <c r="B325" t="s">
        <v>4</v>
      </c>
      <c r="C325">
        <v>1</v>
      </c>
      <c r="D325">
        <v>0</v>
      </c>
      <c r="E325">
        <v>0.2</v>
      </c>
      <c r="F325">
        <v>-0.19900000000000001</v>
      </c>
      <c r="G325">
        <v>0</v>
      </c>
      <c r="H325">
        <v>5</v>
      </c>
      <c r="I325">
        <v>250</v>
      </c>
      <c r="J325">
        <v>0.05</v>
      </c>
      <c r="K325">
        <v>5.64</v>
      </c>
      <c r="L325">
        <v>0</v>
      </c>
      <c r="M325">
        <v>0</v>
      </c>
      <c r="N325" t="s">
        <v>1</v>
      </c>
      <c r="O325" t="s">
        <v>1</v>
      </c>
      <c r="P325"/>
      <c r="Q325"/>
      <c r="R325"/>
      <c r="S325"/>
      <c r="T325"/>
      <c r="U325"/>
      <c r="V325"/>
      <c r="W325"/>
      <c r="X325"/>
      <c r="Y325"/>
      <c r="Z325"/>
      <c r="AA325"/>
      <c r="AB325"/>
      <c r="AC325"/>
    </row>
    <row r="326" spans="1:29" s="1" customFormat="1" x14ac:dyDescent="0.3">
      <c r="A326" s="1">
        <v>959272</v>
      </c>
      <c r="B326" t="s">
        <v>4</v>
      </c>
      <c r="C326">
        <v>1</v>
      </c>
      <c r="D326">
        <v>0</v>
      </c>
      <c r="E326">
        <v>0.2</v>
      </c>
      <c r="F326">
        <v>-0.19900000000000001</v>
      </c>
      <c r="G326">
        <v>0</v>
      </c>
      <c r="H326">
        <v>5</v>
      </c>
      <c r="I326">
        <v>250</v>
      </c>
      <c r="J326">
        <v>0.05</v>
      </c>
      <c r="K326">
        <v>5.64</v>
      </c>
      <c r="L326">
        <v>0</v>
      </c>
      <c r="M326">
        <v>0</v>
      </c>
      <c r="N326" t="s">
        <v>1</v>
      </c>
      <c r="O326" t="s">
        <v>1</v>
      </c>
      <c r="P326"/>
      <c r="Q326"/>
      <c r="R326"/>
      <c r="S326"/>
      <c r="T326"/>
      <c r="U326"/>
      <c r="V326"/>
      <c r="W326"/>
      <c r="X326"/>
      <c r="Y326"/>
      <c r="Z326"/>
      <c r="AA326"/>
      <c r="AB326"/>
      <c r="AC326"/>
    </row>
    <row r="327" spans="1:29" s="1" customFormat="1" x14ac:dyDescent="0.3">
      <c r="A327" s="1">
        <v>959281</v>
      </c>
      <c r="B327" t="s">
        <v>4</v>
      </c>
      <c r="C327">
        <v>1</v>
      </c>
      <c r="D327">
        <v>0</v>
      </c>
      <c r="E327">
        <v>0.2</v>
      </c>
      <c r="F327">
        <v>-0.19900000000000001</v>
      </c>
      <c r="G327">
        <v>0</v>
      </c>
      <c r="H327">
        <v>5</v>
      </c>
      <c r="I327">
        <v>250</v>
      </c>
      <c r="J327">
        <v>0.05</v>
      </c>
      <c r="K327">
        <v>5.64</v>
      </c>
      <c r="L327">
        <v>0</v>
      </c>
      <c r="M327">
        <v>0</v>
      </c>
      <c r="N327" t="s">
        <v>1</v>
      </c>
      <c r="O327" t="s">
        <v>1</v>
      </c>
      <c r="P327"/>
      <c r="Q327"/>
      <c r="R327"/>
      <c r="S327"/>
      <c r="T327"/>
      <c r="U327"/>
      <c r="V327"/>
      <c r="W327"/>
      <c r="X327"/>
      <c r="Y327"/>
      <c r="Z327"/>
      <c r="AA327"/>
      <c r="AB327"/>
      <c r="AC327"/>
    </row>
    <row r="328" spans="1:29" s="1" customFormat="1" x14ac:dyDescent="0.3">
      <c r="A328" s="1">
        <v>959282</v>
      </c>
      <c r="B328" t="s">
        <v>4</v>
      </c>
      <c r="C328">
        <v>1</v>
      </c>
      <c r="D328">
        <v>0</v>
      </c>
      <c r="E328">
        <v>0.2</v>
      </c>
      <c r="F328">
        <v>-0.19900000000000001</v>
      </c>
      <c r="G328">
        <v>0</v>
      </c>
      <c r="H328">
        <v>5</v>
      </c>
      <c r="I328">
        <v>250</v>
      </c>
      <c r="J328">
        <v>0.05</v>
      </c>
      <c r="K328">
        <v>5.64</v>
      </c>
      <c r="L328">
        <v>0</v>
      </c>
      <c r="M328">
        <v>0</v>
      </c>
      <c r="N328" t="s">
        <v>1</v>
      </c>
      <c r="O328" t="s">
        <v>1</v>
      </c>
      <c r="P328"/>
      <c r="Q328"/>
      <c r="R328"/>
      <c r="S328"/>
      <c r="T328"/>
      <c r="U328"/>
      <c r="V328"/>
      <c r="W328"/>
      <c r="X328"/>
      <c r="Y328"/>
      <c r="Z328"/>
      <c r="AA328"/>
      <c r="AB328"/>
      <c r="AC328"/>
    </row>
    <row r="329" spans="1:29" s="1" customFormat="1" x14ac:dyDescent="0.3">
      <c r="A329" s="1">
        <v>959291</v>
      </c>
      <c r="B329" t="s">
        <v>4</v>
      </c>
      <c r="C329">
        <v>1</v>
      </c>
      <c r="D329">
        <v>0</v>
      </c>
      <c r="E329">
        <v>0.2</v>
      </c>
      <c r="F329">
        <v>-0.19900000000000001</v>
      </c>
      <c r="G329">
        <v>0</v>
      </c>
      <c r="H329">
        <v>5</v>
      </c>
      <c r="I329">
        <v>250</v>
      </c>
      <c r="J329">
        <v>0.05</v>
      </c>
      <c r="K329">
        <v>5.64</v>
      </c>
      <c r="L329">
        <v>0</v>
      </c>
      <c r="M329">
        <v>0</v>
      </c>
      <c r="N329" t="s">
        <v>1</v>
      </c>
      <c r="O329" t="s">
        <v>1</v>
      </c>
      <c r="P329"/>
      <c r="Q329"/>
      <c r="R329"/>
      <c r="S329"/>
      <c r="T329"/>
      <c r="U329"/>
      <c r="V329"/>
      <c r="W329"/>
      <c r="X329"/>
      <c r="Y329"/>
      <c r="Z329"/>
      <c r="AA329"/>
      <c r="AB329"/>
      <c r="AC329"/>
    </row>
    <row r="330" spans="1:29" s="1" customFormat="1" x14ac:dyDescent="0.3">
      <c r="A330" s="1">
        <v>959301</v>
      </c>
      <c r="B330" t="s">
        <v>4</v>
      </c>
      <c r="C330">
        <v>1</v>
      </c>
      <c r="D330">
        <v>0</v>
      </c>
      <c r="E330">
        <v>0.2</v>
      </c>
      <c r="F330">
        <v>-0.19900000000000001</v>
      </c>
      <c r="G330">
        <v>0</v>
      </c>
      <c r="H330">
        <v>5</v>
      </c>
      <c r="I330">
        <v>250</v>
      </c>
      <c r="J330">
        <v>0.05</v>
      </c>
      <c r="K330">
        <v>5.64</v>
      </c>
      <c r="L330">
        <v>0</v>
      </c>
      <c r="M330">
        <v>0</v>
      </c>
      <c r="N330" t="s">
        <v>1</v>
      </c>
      <c r="O330" t="s">
        <v>1</v>
      </c>
      <c r="P330"/>
      <c r="Q330"/>
      <c r="R330"/>
      <c r="S330"/>
      <c r="T330"/>
      <c r="U330"/>
      <c r="V330"/>
      <c r="W330"/>
      <c r="X330"/>
      <c r="Y330"/>
      <c r="Z330"/>
      <c r="AA330"/>
      <c r="AB330"/>
      <c r="AC330"/>
    </row>
    <row r="331" spans="1:29" s="1" customFormat="1" x14ac:dyDescent="0.3">
      <c r="A331" s="1">
        <v>959311</v>
      </c>
      <c r="B331" t="s">
        <v>4</v>
      </c>
      <c r="C331">
        <v>1</v>
      </c>
      <c r="D331">
        <v>0</v>
      </c>
      <c r="E331">
        <v>0.2</v>
      </c>
      <c r="F331">
        <v>-0.19900000000000001</v>
      </c>
      <c r="G331">
        <v>0</v>
      </c>
      <c r="H331">
        <v>5</v>
      </c>
      <c r="I331">
        <v>250</v>
      </c>
      <c r="J331">
        <v>0.05</v>
      </c>
      <c r="K331">
        <v>5.64</v>
      </c>
      <c r="L331">
        <v>0</v>
      </c>
      <c r="M331">
        <v>0</v>
      </c>
      <c r="N331" t="s">
        <v>1</v>
      </c>
      <c r="O331" t="s">
        <v>1</v>
      </c>
      <c r="P331"/>
      <c r="Q331"/>
      <c r="R331"/>
      <c r="S331"/>
      <c r="T331"/>
      <c r="U331"/>
      <c r="V331"/>
      <c r="W331"/>
      <c r="X331"/>
      <c r="Y331"/>
      <c r="Z331"/>
      <c r="AA331"/>
      <c r="AB331"/>
      <c r="AC331"/>
    </row>
    <row r="332" spans="1:29" s="1" customFormat="1" x14ac:dyDescent="0.3">
      <c r="A332" s="1">
        <v>959321</v>
      </c>
      <c r="B332" t="s">
        <v>4</v>
      </c>
      <c r="C332">
        <v>1</v>
      </c>
      <c r="D332">
        <v>0</v>
      </c>
      <c r="E332">
        <v>0.2</v>
      </c>
      <c r="F332">
        <v>-0.19900000000000001</v>
      </c>
      <c r="G332">
        <v>0</v>
      </c>
      <c r="H332">
        <v>5</v>
      </c>
      <c r="I332">
        <v>250</v>
      </c>
      <c r="J332">
        <v>0.05</v>
      </c>
      <c r="K332">
        <v>5.64</v>
      </c>
      <c r="L332">
        <v>0</v>
      </c>
      <c r="M332">
        <v>0</v>
      </c>
      <c r="N332" t="s">
        <v>1</v>
      </c>
      <c r="O332" t="s">
        <v>1</v>
      </c>
      <c r="P332"/>
      <c r="Q332"/>
      <c r="R332"/>
      <c r="S332"/>
      <c r="T332"/>
      <c r="U332"/>
      <c r="V332"/>
      <c r="W332"/>
      <c r="X332"/>
      <c r="Y332"/>
      <c r="Z332"/>
      <c r="AA332"/>
      <c r="AB332"/>
      <c r="AC332"/>
    </row>
    <row r="333" spans="1:29" s="1" customFormat="1" x14ac:dyDescent="0.3">
      <c r="A333" s="1">
        <v>959331</v>
      </c>
      <c r="B333" t="s">
        <v>4</v>
      </c>
      <c r="C333">
        <v>1</v>
      </c>
      <c r="D333">
        <v>0</v>
      </c>
      <c r="E333">
        <v>0.2</v>
      </c>
      <c r="F333">
        <v>-0.19900000000000001</v>
      </c>
      <c r="G333">
        <v>0</v>
      </c>
      <c r="H333">
        <v>5</v>
      </c>
      <c r="I333">
        <v>250</v>
      </c>
      <c r="J333">
        <v>0.05</v>
      </c>
      <c r="K333">
        <v>5.64</v>
      </c>
      <c r="L333">
        <v>0</v>
      </c>
      <c r="M333">
        <v>0</v>
      </c>
      <c r="N333" t="s">
        <v>1</v>
      </c>
      <c r="O333" t="s">
        <v>1</v>
      </c>
      <c r="P333"/>
      <c r="Q333"/>
      <c r="R333"/>
      <c r="S333"/>
      <c r="T333"/>
      <c r="U333"/>
      <c r="V333"/>
      <c r="W333"/>
      <c r="X333"/>
      <c r="Y333"/>
      <c r="Z333"/>
      <c r="AA333"/>
      <c r="AB333"/>
      <c r="AC333"/>
    </row>
    <row r="334" spans="1:29" s="1" customFormat="1" x14ac:dyDescent="0.3">
      <c r="A334" s="1">
        <v>959341</v>
      </c>
      <c r="B334" t="s">
        <v>4</v>
      </c>
      <c r="C334">
        <v>1</v>
      </c>
      <c r="D334">
        <v>0</v>
      </c>
      <c r="E334">
        <v>0.2</v>
      </c>
      <c r="F334">
        <v>-0.19900000000000001</v>
      </c>
      <c r="G334">
        <v>0</v>
      </c>
      <c r="H334">
        <v>5</v>
      </c>
      <c r="I334">
        <v>250</v>
      </c>
      <c r="J334">
        <v>0.05</v>
      </c>
      <c r="K334">
        <v>5.64</v>
      </c>
      <c r="L334">
        <v>0</v>
      </c>
      <c r="M334">
        <v>0</v>
      </c>
      <c r="N334" t="s">
        <v>1</v>
      </c>
      <c r="O334" t="s">
        <v>1</v>
      </c>
      <c r="P334"/>
      <c r="Q334"/>
      <c r="R334"/>
      <c r="S334"/>
      <c r="T334"/>
      <c r="U334"/>
      <c r="V334"/>
      <c r="W334"/>
      <c r="X334"/>
      <c r="Y334"/>
      <c r="Z334"/>
      <c r="AA334"/>
      <c r="AB334"/>
      <c r="AC334"/>
    </row>
    <row r="335" spans="1:29" s="1" customFormat="1" x14ac:dyDescent="0.3">
      <c r="A335" s="1">
        <v>959351</v>
      </c>
      <c r="B335" t="s">
        <v>4</v>
      </c>
      <c r="C335">
        <v>1</v>
      </c>
      <c r="D335">
        <v>0</v>
      </c>
      <c r="E335">
        <v>0.2</v>
      </c>
      <c r="F335">
        <v>-0.19900000000000001</v>
      </c>
      <c r="G335">
        <v>0</v>
      </c>
      <c r="H335">
        <v>5</v>
      </c>
      <c r="I335">
        <v>250</v>
      </c>
      <c r="J335">
        <v>0.05</v>
      </c>
      <c r="K335">
        <v>5.64</v>
      </c>
      <c r="L335">
        <v>0</v>
      </c>
      <c r="M335">
        <v>0</v>
      </c>
      <c r="N335" t="s">
        <v>1</v>
      </c>
      <c r="O335" t="s">
        <v>1</v>
      </c>
      <c r="P335"/>
      <c r="Q335"/>
      <c r="R335"/>
      <c r="S335"/>
      <c r="T335"/>
      <c r="U335"/>
      <c r="V335"/>
      <c r="W335"/>
      <c r="X335"/>
      <c r="Y335"/>
      <c r="Z335"/>
      <c r="AA335"/>
      <c r="AB335"/>
      <c r="AC335"/>
    </row>
    <row r="336" spans="1:29" s="1" customFormat="1" x14ac:dyDescent="0.3">
      <c r="A336" s="1">
        <v>959352</v>
      </c>
      <c r="B336" t="s">
        <v>4</v>
      </c>
      <c r="C336">
        <v>1</v>
      </c>
      <c r="D336">
        <v>0</v>
      </c>
      <c r="E336">
        <v>0.2</v>
      </c>
      <c r="F336">
        <v>-0.19900000000000001</v>
      </c>
      <c r="G336">
        <v>0</v>
      </c>
      <c r="H336">
        <v>5</v>
      </c>
      <c r="I336">
        <v>250</v>
      </c>
      <c r="J336">
        <v>0.05</v>
      </c>
      <c r="K336">
        <v>5.64</v>
      </c>
      <c r="L336">
        <v>0</v>
      </c>
      <c r="M336">
        <v>0</v>
      </c>
      <c r="N336" t="s">
        <v>1</v>
      </c>
      <c r="O336" t="s">
        <v>1</v>
      </c>
      <c r="P336"/>
      <c r="Q336"/>
      <c r="R336"/>
      <c r="S336"/>
      <c r="T336"/>
      <c r="U336"/>
      <c r="V336"/>
      <c r="W336"/>
      <c r="X336"/>
      <c r="Y336"/>
      <c r="Z336"/>
      <c r="AA336"/>
      <c r="AB336"/>
      <c r="AC336"/>
    </row>
    <row r="337" spans="1:29" s="1" customFormat="1" x14ac:dyDescent="0.3">
      <c r="A337" s="1">
        <v>959353</v>
      </c>
      <c r="B337" t="s">
        <v>4</v>
      </c>
      <c r="C337">
        <v>1</v>
      </c>
      <c r="D337">
        <v>0</v>
      </c>
      <c r="E337">
        <v>0.2</v>
      </c>
      <c r="F337">
        <v>-0.19900000000000001</v>
      </c>
      <c r="G337">
        <v>0</v>
      </c>
      <c r="H337">
        <v>5</v>
      </c>
      <c r="I337">
        <v>250</v>
      </c>
      <c r="J337">
        <v>0.05</v>
      </c>
      <c r="K337">
        <v>5.64</v>
      </c>
      <c r="L337">
        <v>0</v>
      </c>
      <c r="M337">
        <v>0</v>
      </c>
      <c r="N337" t="s">
        <v>1</v>
      </c>
      <c r="O337" t="s">
        <v>1</v>
      </c>
      <c r="P337"/>
      <c r="Q337"/>
      <c r="R337"/>
      <c r="S337"/>
      <c r="T337"/>
      <c r="U337"/>
      <c r="V337"/>
      <c r="W337"/>
      <c r="X337"/>
      <c r="Y337"/>
      <c r="Z337"/>
      <c r="AA337"/>
      <c r="AB337"/>
      <c r="AC337"/>
    </row>
    <row r="338" spans="1:29" s="1" customFormat="1" x14ac:dyDescent="0.3">
      <c r="A338" s="1">
        <v>959361</v>
      </c>
      <c r="B338" t="s">
        <v>4</v>
      </c>
      <c r="C338">
        <v>1</v>
      </c>
      <c r="D338">
        <v>0</v>
      </c>
      <c r="E338">
        <v>0.2</v>
      </c>
      <c r="F338">
        <v>-0.19900000000000001</v>
      </c>
      <c r="G338">
        <v>0</v>
      </c>
      <c r="H338">
        <v>5</v>
      </c>
      <c r="I338">
        <v>250</v>
      </c>
      <c r="J338">
        <v>0.05</v>
      </c>
      <c r="K338">
        <v>5.64</v>
      </c>
      <c r="L338">
        <v>0</v>
      </c>
      <c r="M338">
        <v>0</v>
      </c>
      <c r="N338" t="s">
        <v>1</v>
      </c>
      <c r="O338" t="s">
        <v>1</v>
      </c>
      <c r="P338"/>
      <c r="Q338"/>
      <c r="R338"/>
      <c r="S338"/>
      <c r="T338"/>
      <c r="U338"/>
      <c r="V338"/>
      <c r="W338"/>
      <c r="X338"/>
      <c r="Y338"/>
      <c r="Z338"/>
      <c r="AA338"/>
      <c r="AB338"/>
      <c r="AC338"/>
    </row>
    <row r="339" spans="1:29" s="1" customFormat="1" x14ac:dyDescent="0.3">
      <c r="A339" s="1">
        <v>959371</v>
      </c>
      <c r="B339" t="s">
        <v>4</v>
      </c>
      <c r="C339">
        <v>1</v>
      </c>
      <c r="D339">
        <v>0</v>
      </c>
      <c r="E339">
        <v>0.2</v>
      </c>
      <c r="F339">
        <v>-0.19900000000000001</v>
      </c>
      <c r="G339">
        <v>0</v>
      </c>
      <c r="H339">
        <v>5</v>
      </c>
      <c r="I339">
        <v>250</v>
      </c>
      <c r="J339">
        <v>0.05</v>
      </c>
      <c r="K339">
        <v>5.64</v>
      </c>
      <c r="L339">
        <v>0</v>
      </c>
      <c r="M339">
        <v>0</v>
      </c>
      <c r="N339" t="s">
        <v>1</v>
      </c>
      <c r="O339" t="s">
        <v>1</v>
      </c>
      <c r="P339"/>
      <c r="Q339"/>
      <c r="R339"/>
      <c r="S339"/>
      <c r="T339"/>
      <c r="U339"/>
      <c r="V339"/>
      <c r="W339"/>
      <c r="X339"/>
      <c r="Y339"/>
      <c r="Z339"/>
      <c r="AA339"/>
      <c r="AB339"/>
      <c r="AC339"/>
    </row>
    <row r="340" spans="1:29" s="1" customFormat="1" x14ac:dyDescent="0.3">
      <c r="A340" s="1">
        <v>959381</v>
      </c>
      <c r="B340" t="s">
        <v>4</v>
      </c>
      <c r="C340">
        <v>1</v>
      </c>
      <c r="D340">
        <v>0</v>
      </c>
      <c r="E340">
        <v>0.2</v>
      </c>
      <c r="F340">
        <v>-0.19900000000000001</v>
      </c>
      <c r="G340">
        <v>0</v>
      </c>
      <c r="H340">
        <v>5</v>
      </c>
      <c r="I340">
        <v>250</v>
      </c>
      <c r="J340">
        <v>0.05</v>
      </c>
      <c r="K340">
        <v>5.64</v>
      </c>
      <c r="L340">
        <v>0</v>
      </c>
      <c r="M340">
        <v>0</v>
      </c>
      <c r="N340" t="s">
        <v>1</v>
      </c>
      <c r="O340" t="s">
        <v>1</v>
      </c>
      <c r="P340"/>
      <c r="Q340"/>
      <c r="R340"/>
      <c r="S340"/>
      <c r="T340"/>
      <c r="U340"/>
      <c r="V340"/>
      <c r="W340"/>
      <c r="X340"/>
      <c r="Y340"/>
      <c r="Z340"/>
      <c r="AA340"/>
      <c r="AB340"/>
      <c r="AC340"/>
    </row>
    <row r="341" spans="1:29" s="2" customFormat="1" x14ac:dyDescent="0.3">
      <c r="A341" s="2">
        <v>960001</v>
      </c>
      <c r="B341" t="s">
        <v>3</v>
      </c>
      <c r="C341">
        <v>1</v>
      </c>
      <c r="D341">
        <v>0</v>
      </c>
      <c r="E341">
        <v>10.75</v>
      </c>
      <c r="F341">
        <v>10.75</v>
      </c>
      <c r="G341">
        <v>5</v>
      </c>
      <c r="H341">
        <v>-0.87</v>
      </c>
      <c r="I341">
        <v>0</v>
      </c>
      <c r="J341">
        <v>1</v>
      </c>
      <c r="K341">
        <v>0</v>
      </c>
      <c r="L341">
        <v>99</v>
      </c>
      <c r="M341">
        <v>-99</v>
      </c>
      <c r="N341">
        <v>0</v>
      </c>
      <c r="O341">
        <v>9.3000000000000007</v>
      </c>
      <c r="P341">
        <v>0</v>
      </c>
      <c r="Q341">
        <v>11.63</v>
      </c>
      <c r="R341">
        <v>0.113</v>
      </c>
      <c r="S341">
        <v>0.124</v>
      </c>
      <c r="T341">
        <v>0</v>
      </c>
      <c r="U341" t="s">
        <v>1</v>
      </c>
      <c r="V341" t="s">
        <v>1</v>
      </c>
      <c r="W341"/>
      <c r="X341"/>
      <c r="Y341"/>
      <c r="Z341"/>
      <c r="AA341"/>
      <c r="AB341"/>
      <c r="AC341"/>
    </row>
    <row r="342" spans="1:29" s="2" customFormat="1" x14ac:dyDescent="0.3">
      <c r="A342" s="2">
        <v>960002</v>
      </c>
      <c r="B342" t="s">
        <v>3</v>
      </c>
      <c r="C342">
        <v>1</v>
      </c>
      <c r="D342">
        <v>0</v>
      </c>
      <c r="E342">
        <v>10.75</v>
      </c>
      <c r="F342">
        <v>10.75</v>
      </c>
      <c r="G342">
        <v>5</v>
      </c>
      <c r="H342">
        <v>-0.87</v>
      </c>
      <c r="I342">
        <v>0</v>
      </c>
      <c r="J342">
        <v>1</v>
      </c>
      <c r="K342">
        <v>0</v>
      </c>
      <c r="L342">
        <v>99</v>
      </c>
      <c r="M342">
        <v>-99</v>
      </c>
      <c r="N342">
        <v>0</v>
      </c>
      <c r="O342">
        <v>9.3000000000000007</v>
      </c>
      <c r="P342">
        <v>0</v>
      </c>
      <c r="Q342">
        <v>11.63</v>
      </c>
      <c r="R342">
        <v>0.113</v>
      </c>
      <c r="S342">
        <v>0.124</v>
      </c>
      <c r="T342">
        <v>0</v>
      </c>
      <c r="U342" t="s">
        <v>1</v>
      </c>
      <c r="V342" t="s">
        <v>1</v>
      </c>
      <c r="W342"/>
      <c r="X342"/>
      <c r="Y342"/>
      <c r="Z342"/>
      <c r="AA342"/>
      <c r="AB342"/>
      <c r="AC342"/>
    </row>
    <row r="343" spans="1:29" x14ac:dyDescent="0.3">
      <c r="A343">
        <v>960011</v>
      </c>
      <c r="B343" t="s">
        <v>3</v>
      </c>
      <c r="C343">
        <v>1</v>
      </c>
      <c r="D343">
        <v>0</v>
      </c>
      <c r="E343">
        <v>10.75</v>
      </c>
      <c r="F343">
        <v>10.75</v>
      </c>
      <c r="G343">
        <v>5</v>
      </c>
      <c r="H343">
        <v>-0.87</v>
      </c>
      <c r="I343">
        <v>0</v>
      </c>
      <c r="J343">
        <v>1</v>
      </c>
      <c r="K343">
        <v>0</v>
      </c>
      <c r="L343">
        <v>99</v>
      </c>
      <c r="M343">
        <v>-99</v>
      </c>
      <c r="N343">
        <v>0</v>
      </c>
      <c r="O343">
        <v>9.3000000000000007</v>
      </c>
      <c r="P343">
        <v>0</v>
      </c>
      <c r="Q343">
        <v>11.63</v>
      </c>
      <c r="R343">
        <v>0.113</v>
      </c>
      <c r="S343">
        <v>0.124</v>
      </c>
      <c r="T343">
        <v>0</v>
      </c>
      <c r="U343" t="s">
        <v>1</v>
      </c>
      <c r="V343" t="s">
        <v>1</v>
      </c>
    </row>
    <row r="344" spans="1:29" x14ac:dyDescent="0.3">
      <c r="A344">
        <v>960012</v>
      </c>
      <c r="B344" t="s">
        <v>3</v>
      </c>
      <c r="C344">
        <v>1</v>
      </c>
      <c r="D344">
        <v>0</v>
      </c>
      <c r="E344">
        <v>10.75</v>
      </c>
      <c r="F344">
        <v>10.75</v>
      </c>
      <c r="G344">
        <v>5</v>
      </c>
      <c r="H344">
        <v>-0.87</v>
      </c>
      <c r="I344">
        <v>0</v>
      </c>
      <c r="J344">
        <v>1</v>
      </c>
      <c r="K344">
        <v>0</v>
      </c>
      <c r="L344">
        <v>99</v>
      </c>
      <c r="M344">
        <v>-99</v>
      </c>
      <c r="N344">
        <v>0</v>
      </c>
      <c r="O344">
        <v>9.3000000000000007</v>
      </c>
      <c r="P344">
        <v>0</v>
      </c>
      <c r="Q344">
        <v>11.63</v>
      </c>
      <c r="R344">
        <v>0.113</v>
      </c>
      <c r="S344">
        <v>0.124</v>
      </c>
      <c r="T344">
        <v>0</v>
      </c>
      <c r="U344" t="s">
        <v>1</v>
      </c>
      <c r="V344" t="s">
        <v>1</v>
      </c>
    </row>
    <row r="345" spans="1:29" x14ac:dyDescent="0.3">
      <c r="A345">
        <v>960013</v>
      </c>
      <c r="B345" t="s">
        <v>3</v>
      </c>
      <c r="C345">
        <v>1</v>
      </c>
      <c r="D345">
        <v>0</v>
      </c>
      <c r="E345">
        <v>10.75</v>
      </c>
      <c r="F345">
        <v>10.75</v>
      </c>
      <c r="G345">
        <v>5</v>
      </c>
      <c r="H345">
        <v>-0.87</v>
      </c>
      <c r="I345">
        <v>0</v>
      </c>
      <c r="J345">
        <v>1</v>
      </c>
      <c r="K345">
        <v>0</v>
      </c>
      <c r="L345">
        <v>99</v>
      </c>
      <c r="M345">
        <v>-99</v>
      </c>
      <c r="N345">
        <v>0</v>
      </c>
      <c r="O345">
        <v>9.3000000000000007</v>
      </c>
      <c r="P345">
        <v>0</v>
      </c>
      <c r="Q345">
        <v>11.63</v>
      </c>
      <c r="R345">
        <v>0.113</v>
      </c>
      <c r="S345">
        <v>0.124</v>
      </c>
      <c r="T345">
        <v>0</v>
      </c>
      <c r="U345" t="s">
        <v>1</v>
      </c>
      <c r="V345" t="s">
        <v>1</v>
      </c>
    </row>
    <row r="346" spans="1:29" x14ac:dyDescent="0.3">
      <c r="A346">
        <v>960014</v>
      </c>
      <c r="B346" t="s">
        <v>3</v>
      </c>
      <c r="C346">
        <v>1</v>
      </c>
      <c r="D346">
        <v>0</v>
      </c>
      <c r="E346">
        <v>10.75</v>
      </c>
      <c r="F346">
        <v>10.75</v>
      </c>
      <c r="G346">
        <v>5</v>
      </c>
      <c r="H346">
        <v>-0.87</v>
      </c>
      <c r="I346">
        <v>0</v>
      </c>
      <c r="J346">
        <v>1</v>
      </c>
      <c r="K346">
        <v>0</v>
      </c>
      <c r="L346">
        <v>99</v>
      </c>
      <c r="M346">
        <v>-99</v>
      </c>
      <c r="N346">
        <v>0</v>
      </c>
      <c r="O346">
        <v>9.3000000000000007</v>
      </c>
      <c r="P346">
        <v>0</v>
      </c>
      <c r="Q346">
        <v>11.63</v>
      </c>
      <c r="R346">
        <v>0.113</v>
      </c>
      <c r="S346">
        <v>0.124</v>
      </c>
      <c r="T346">
        <v>0</v>
      </c>
      <c r="U346" t="s">
        <v>1</v>
      </c>
      <c r="V346" t="s">
        <v>1</v>
      </c>
    </row>
    <row r="347" spans="1:29" x14ac:dyDescent="0.3">
      <c r="A347">
        <v>960021</v>
      </c>
      <c r="B347" t="s">
        <v>3</v>
      </c>
      <c r="C347">
        <v>1</v>
      </c>
      <c r="D347">
        <v>0</v>
      </c>
      <c r="E347">
        <v>10.75</v>
      </c>
      <c r="F347">
        <v>10.75</v>
      </c>
      <c r="G347">
        <v>5</v>
      </c>
      <c r="H347">
        <v>-0.87</v>
      </c>
      <c r="I347">
        <v>0</v>
      </c>
      <c r="J347">
        <v>1</v>
      </c>
      <c r="K347">
        <v>0</v>
      </c>
      <c r="L347">
        <v>99</v>
      </c>
      <c r="M347">
        <v>-99</v>
      </c>
      <c r="N347">
        <v>0</v>
      </c>
      <c r="O347">
        <v>9.3000000000000007</v>
      </c>
      <c r="P347">
        <v>0</v>
      </c>
      <c r="Q347">
        <v>11.63</v>
      </c>
      <c r="R347">
        <v>0.113</v>
      </c>
      <c r="S347">
        <v>0.124</v>
      </c>
      <c r="T347">
        <v>0</v>
      </c>
      <c r="U347" t="s">
        <v>1</v>
      </c>
      <c r="V347" t="s">
        <v>1</v>
      </c>
    </row>
    <row r="348" spans="1:29" x14ac:dyDescent="0.3">
      <c r="A348">
        <v>960022</v>
      </c>
      <c r="B348" t="s">
        <v>3</v>
      </c>
      <c r="C348">
        <v>1</v>
      </c>
      <c r="D348">
        <v>0</v>
      </c>
      <c r="E348">
        <v>10.75</v>
      </c>
      <c r="F348">
        <v>10.75</v>
      </c>
      <c r="G348">
        <v>5</v>
      </c>
      <c r="H348">
        <v>-0.87</v>
      </c>
      <c r="I348">
        <v>0</v>
      </c>
      <c r="J348">
        <v>1</v>
      </c>
      <c r="K348">
        <v>0</v>
      </c>
      <c r="L348">
        <v>99</v>
      </c>
      <c r="M348">
        <v>-99</v>
      </c>
      <c r="N348">
        <v>0</v>
      </c>
      <c r="O348">
        <v>9.3000000000000007</v>
      </c>
      <c r="P348">
        <v>0</v>
      </c>
      <c r="Q348">
        <v>11.63</v>
      </c>
      <c r="R348">
        <v>0.113</v>
      </c>
      <c r="S348">
        <v>0.124</v>
      </c>
      <c r="T348">
        <v>0</v>
      </c>
      <c r="U348" t="s">
        <v>1</v>
      </c>
      <c r="V348" t="s">
        <v>1</v>
      </c>
    </row>
    <row r="349" spans="1:29" x14ac:dyDescent="0.3">
      <c r="A349">
        <v>960031</v>
      </c>
      <c r="B349" t="s">
        <v>4</v>
      </c>
      <c r="C349">
        <v>1</v>
      </c>
      <c r="D349">
        <v>0</v>
      </c>
      <c r="E349">
        <v>0.2</v>
      </c>
      <c r="F349">
        <v>-0.19900000000000001</v>
      </c>
      <c r="G349">
        <v>0</v>
      </c>
      <c r="H349">
        <v>5</v>
      </c>
      <c r="I349">
        <v>250</v>
      </c>
      <c r="J349">
        <v>0.05</v>
      </c>
      <c r="K349">
        <v>5.64</v>
      </c>
      <c r="L349">
        <v>0</v>
      </c>
      <c r="M349">
        <v>0</v>
      </c>
      <c r="N349" t="s">
        <v>1</v>
      </c>
      <c r="O349" t="s">
        <v>1</v>
      </c>
    </row>
    <row r="350" spans="1:29" x14ac:dyDescent="0.3">
      <c r="A350">
        <v>960032</v>
      </c>
      <c r="B350" t="s">
        <v>4</v>
      </c>
      <c r="C350">
        <v>1</v>
      </c>
      <c r="D350">
        <v>0</v>
      </c>
      <c r="E350">
        <v>0.2</v>
      </c>
      <c r="F350">
        <v>-0.19900000000000001</v>
      </c>
      <c r="G350">
        <v>0</v>
      </c>
      <c r="H350">
        <v>5</v>
      </c>
      <c r="I350">
        <v>250</v>
      </c>
      <c r="J350">
        <v>0.05</v>
      </c>
      <c r="K350">
        <v>5.64</v>
      </c>
      <c r="L350">
        <v>0</v>
      </c>
      <c r="M350">
        <v>0</v>
      </c>
      <c r="N350" t="s">
        <v>1</v>
      </c>
      <c r="O350" t="s">
        <v>1</v>
      </c>
    </row>
    <row r="351" spans="1:29" x14ac:dyDescent="0.3">
      <c r="A351">
        <v>960041</v>
      </c>
      <c r="B351" t="s">
        <v>4</v>
      </c>
      <c r="C351">
        <v>1</v>
      </c>
      <c r="D351">
        <v>0</v>
      </c>
      <c r="E351">
        <v>0.2</v>
      </c>
      <c r="F351">
        <v>-0.19900000000000001</v>
      </c>
      <c r="G351">
        <v>0</v>
      </c>
      <c r="H351">
        <v>5</v>
      </c>
      <c r="I351">
        <v>250</v>
      </c>
      <c r="J351">
        <v>0.05</v>
      </c>
      <c r="K351">
        <v>5.64</v>
      </c>
      <c r="L351">
        <v>0</v>
      </c>
      <c r="M351">
        <v>0</v>
      </c>
      <c r="N351" t="s">
        <v>1</v>
      </c>
      <c r="O351" t="s">
        <v>1</v>
      </c>
    </row>
    <row r="352" spans="1:29" x14ac:dyDescent="0.3">
      <c r="A352">
        <v>960042</v>
      </c>
      <c r="B352" t="s">
        <v>4</v>
      </c>
      <c r="C352">
        <v>1</v>
      </c>
      <c r="D352">
        <v>0</v>
      </c>
      <c r="E352">
        <v>0.2</v>
      </c>
      <c r="F352">
        <v>-0.19900000000000001</v>
      </c>
      <c r="G352">
        <v>0</v>
      </c>
      <c r="H352">
        <v>5</v>
      </c>
      <c r="I352">
        <v>250</v>
      </c>
      <c r="J352">
        <v>0.05</v>
      </c>
      <c r="K352">
        <v>5.64</v>
      </c>
      <c r="L352">
        <v>0</v>
      </c>
      <c r="M352">
        <v>0</v>
      </c>
      <c r="N352" t="s">
        <v>1</v>
      </c>
      <c r="O352" t="s">
        <v>1</v>
      </c>
    </row>
    <row r="353" spans="1:29" x14ac:dyDescent="0.3">
      <c r="A353">
        <v>960051</v>
      </c>
      <c r="B353" t="s">
        <v>3</v>
      </c>
      <c r="C353">
        <v>1</v>
      </c>
      <c r="D353">
        <v>0</v>
      </c>
      <c r="E353">
        <v>10.75</v>
      </c>
      <c r="F353">
        <v>10.75</v>
      </c>
      <c r="G353">
        <v>5</v>
      </c>
      <c r="H353">
        <v>-0.87</v>
      </c>
      <c r="I353">
        <v>0</v>
      </c>
      <c r="J353">
        <v>1</v>
      </c>
      <c r="K353">
        <v>0</v>
      </c>
      <c r="L353">
        <v>99</v>
      </c>
      <c r="M353">
        <v>-99</v>
      </c>
      <c r="N353">
        <v>0</v>
      </c>
      <c r="O353">
        <v>9.3000000000000007</v>
      </c>
      <c r="P353">
        <v>0</v>
      </c>
      <c r="Q353">
        <v>11.63</v>
      </c>
      <c r="R353">
        <v>0.113</v>
      </c>
      <c r="S353">
        <v>0.124</v>
      </c>
      <c r="T353">
        <v>0</v>
      </c>
      <c r="U353" t="s">
        <v>1</v>
      </c>
      <c r="V353" t="s">
        <v>1</v>
      </c>
    </row>
    <row r="354" spans="1:29" x14ac:dyDescent="0.3">
      <c r="A354">
        <v>960052</v>
      </c>
      <c r="B354" t="s">
        <v>3</v>
      </c>
      <c r="C354">
        <v>1</v>
      </c>
      <c r="D354">
        <v>0</v>
      </c>
      <c r="E354">
        <v>10.75</v>
      </c>
      <c r="F354">
        <v>10.75</v>
      </c>
      <c r="G354">
        <v>5</v>
      </c>
      <c r="H354">
        <v>-0.87</v>
      </c>
      <c r="I354">
        <v>0</v>
      </c>
      <c r="J354">
        <v>1</v>
      </c>
      <c r="K354">
        <v>0</v>
      </c>
      <c r="L354">
        <v>99</v>
      </c>
      <c r="M354">
        <v>-99</v>
      </c>
      <c r="N354">
        <v>0</v>
      </c>
      <c r="O354">
        <v>9.3000000000000007</v>
      </c>
      <c r="P354">
        <v>0</v>
      </c>
      <c r="Q354">
        <v>11.63</v>
      </c>
      <c r="R354">
        <v>0.113</v>
      </c>
      <c r="S354">
        <v>0.124</v>
      </c>
      <c r="T354">
        <v>0</v>
      </c>
      <c r="U354" t="s">
        <v>1</v>
      </c>
      <c r="V354" t="s">
        <v>1</v>
      </c>
    </row>
    <row r="355" spans="1:29" x14ac:dyDescent="0.3">
      <c r="A355">
        <v>960053</v>
      </c>
      <c r="B355" t="s">
        <v>3</v>
      </c>
      <c r="C355">
        <v>1</v>
      </c>
      <c r="D355">
        <v>0</v>
      </c>
      <c r="E355">
        <v>10.75</v>
      </c>
      <c r="F355">
        <v>10.75</v>
      </c>
      <c r="G355">
        <v>5</v>
      </c>
      <c r="H355">
        <v>-0.87</v>
      </c>
      <c r="I355">
        <v>0</v>
      </c>
      <c r="J355">
        <v>1</v>
      </c>
      <c r="K355">
        <v>0</v>
      </c>
      <c r="L355">
        <v>99</v>
      </c>
      <c r="M355">
        <v>-99</v>
      </c>
      <c r="N355">
        <v>0</v>
      </c>
      <c r="O355">
        <v>9.3000000000000007</v>
      </c>
      <c r="P355">
        <v>0</v>
      </c>
      <c r="Q355">
        <v>11.63</v>
      </c>
      <c r="R355">
        <v>0.113</v>
      </c>
      <c r="S355">
        <v>0.124</v>
      </c>
      <c r="T355">
        <v>0</v>
      </c>
      <c r="U355" t="s">
        <v>1</v>
      </c>
      <c r="V355" t="s">
        <v>1</v>
      </c>
    </row>
    <row r="356" spans="1:29" x14ac:dyDescent="0.3">
      <c r="A356">
        <v>960061</v>
      </c>
      <c r="B356" t="s">
        <v>4</v>
      </c>
      <c r="C356">
        <v>1</v>
      </c>
      <c r="D356">
        <v>0</v>
      </c>
      <c r="E356">
        <v>0.2</v>
      </c>
      <c r="F356">
        <v>-0.19900000000000001</v>
      </c>
      <c r="G356">
        <v>0</v>
      </c>
      <c r="H356">
        <v>5</v>
      </c>
      <c r="I356">
        <v>250</v>
      </c>
      <c r="J356">
        <v>0.05</v>
      </c>
      <c r="K356">
        <v>5.64</v>
      </c>
      <c r="L356">
        <v>0</v>
      </c>
      <c r="M356">
        <v>0</v>
      </c>
      <c r="N356" t="s">
        <v>1</v>
      </c>
      <c r="O356" t="s">
        <v>1</v>
      </c>
    </row>
    <row r="357" spans="1:29" x14ac:dyDescent="0.3">
      <c r="A357">
        <v>960071</v>
      </c>
      <c r="B357" t="s">
        <v>4</v>
      </c>
      <c r="C357">
        <v>1</v>
      </c>
      <c r="D357">
        <v>0</v>
      </c>
      <c r="E357">
        <v>0.2</v>
      </c>
      <c r="F357">
        <v>-0.19900000000000001</v>
      </c>
      <c r="G357">
        <v>0</v>
      </c>
      <c r="H357">
        <v>5</v>
      </c>
      <c r="I357">
        <v>250</v>
      </c>
      <c r="J357">
        <v>0.05</v>
      </c>
      <c r="K357">
        <v>5.64</v>
      </c>
      <c r="L357">
        <v>0</v>
      </c>
      <c r="M357">
        <v>0</v>
      </c>
      <c r="N357" t="s">
        <v>1</v>
      </c>
      <c r="O357" t="s">
        <v>1</v>
      </c>
    </row>
    <row r="358" spans="1:29" x14ac:dyDescent="0.3">
      <c r="A358">
        <v>960072</v>
      </c>
      <c r="B358" t="s">
        <v>4</v>
      </c>
      <c r="C358">
        <v>1</v>
      </c>
      <c r="D358">
        <v>0</v>
      </c>
      <c r="E358">
        <v>0.2</v>
      </c>
      <c r="F358">
        <v>-0.19900000000000001</v>
      </c>
      <c r="G358">
        <v>0</v>
      </c>
      <c r="H358">
        <v>5</v>
      </c>
      <c r="I358">
        <v>250</v>
      </c>
      <c r="J358">
        <v>0.05</v>
      </c>
      <c r="K358">
        <v>5.64</v>
      </c>
      <c r="L358">
        <v>0</v>
      </c>
      <c r="M358">
        <v>0</v>
      </c>
      <c r="N358" t="s">
        <v>1</v>
      </c>
      <c r="O358" t="s">
        <v>1</v>
      </c>
    </row>
    <row r="359" spans="1:29" x14ac:dyDescent="0.3">
      <c r="A359">
        <v>960073</v>
      </c>
      <c r="B359" t="s">
        <v>4</v>
      </c>
      <c r="C359">
        <v>1</v>
      </c>
      <c r="D359">
        <v>0</v>
      </c>
      <c r="E359">
        <v>0.2</v>
      </c>
      <c r="F359">
        <v>-0.19900000000000001</v>
      </c>
      <c r="G359">
        <v>0</v>
      </c>
      <c r="H359">
        <v>5</v>
      </c>
      <c r="I359">
        <v>250</v>
      </c>
      <c r="J359">
        <v>0.05</v>
      </c>
      <c r="K359">
        <v>5.64</v>
      </c>
      <c r="L359">
        <v>0</v>
      </c>
      <c r="M359">
        <v>0</v>
      </c>
      <c r="N359" t="s">
        <v>1</v>
      </c>
      <c r="O359" t="s">
        <v>1</v>
      </c>
    </row>
    <row r="360" spans="1:29" s="2" customFormat="1" x14ac:dyDescent="0.3">
      <c r="A360" s="2">
        <v>960079</v>
      </c>
      <c r="B360" t="s">
        <v>4</v>
      </c>
      <c r="C360">
        <v>1</v>
      </c>
      <c r="D360">
        <v>0</v>
      </c>
      <c r="E360">
        <v>0.2</v>
      </c>
      <c r="F360">
        <v>-0.19900000000000001</v>
      </c>
      <c r="G360">
        <v>0</v>
      </c>
      <c r="H360">
        <v>5</v>
      </c>
      <c r="I360">
        <v>250</v>
      </c>
      <c r="J360">
        <v>0.05</v>
      </c>
      <c r="K360">
        <v>5.64</v>
      </c>
      <c r="L360">
        <v>0</v>
      </c>
      <c r="M360">
        <v>0</v>
      </c>
      <c r="N360" t="s">
        <v>1</v>
      </c>
      <c r="O360" t="s">
        <v>1</v>
      </c>
      <c r="P360"/>
      <c r="Q360"/>
      <c r="R360"/>
      <c r="S360"/>
      <c r="T360"/>
      <c r="U360"/>
      <c r="V360"/>
      <c r="W360"/>
      <c r="X360"/>
      <c r="Y360"/>
      <c r="Z360"/>
      <c r="AA360"/>
      <c r="AB360"/>
      <c r="AC360"/>
    </row>
    <row r="361" spans="1:29" x14ac:dyDescent="0.3">
      <c r="A361">
        <v>960081</v>
      </c>
      <c r="B361" t="s">
        <v>3</v>
      </c>
      <c r="C361">
        <v>1</v>
      </c>
      <c r="D361">
        <v>0</v>
      </c>
      <c r="E361">
        <v>10.75</v>
      </c>
      <c r="F361">
        <v>10.75</v>
      </c>
      <c r="G361">
        <v>5</v>
      </c>
      <c r="H361">
        <v>-0.87</v>
      </c>
      <c r="I361">
        <v>0</v>
      </c>
      <c r="J361">
        <v>1</v>
      </c>
      <c r="K361">
        <v>0</v>
      </c>
      <c r="L361">
        <v>99</v>
      </c>
      <c r="M361">
        <v>-99</v>
      </c>
      <c r="N361">
        <v>0</v>
      </c>
      <c r="O361">
        <v>9.3000000000000007</v>
      </c>
      <c r="P361">
        <v>0</v>
      </c>
      <c r="Q361">
        <v>11.63</v>
      </c>
      <c r="R361">
        <v>0.113</v>
      </c>
      <c r="S361">
        <v>0.124</v>
      </c>
      <c r="T361">
        <v>0</v>
      </c>
      <c r="U361" t="s">
        <v>1</v>
      </c>
      <c r="V361" t="s">
        <v>1</v>
      </c>
    </row>
    <row r="362" spans="1:29" x14ac:dyDescent="0.3">
      <c r="A362">
        <v>960082</v>
      </c>
      <c r="B362" t="s">
        <v>3</v>
      </c>
      <c r="C362">
        <v>1</v>
      </c>
      <c r="D362">
        <v>0</v>
      </c>
      <c r="E362">
        <v>10.75</v>
      </c>
      <c r="F362">
        <v>10.75</v>
      </c>
      <c r="G362">
        <v>5</v>
      </c>
      <c r="H362">
        <v>-0.87</v>
      </c>
      <c r="I362">
        <v>0</v>
      </c>
      <c r="J362">
        <v>1</v>
      </c>
      <c r="K362">
        <v>0</v>
      </c>
      <c r="L362">
        <v>99</v>
      </c>
      <c r="M362">
        <v>-99</v>
      </c>
      <c r="N362">
        <v>0</v>
      </c>
      <c r="O362">
        <v>9.3000000000000007</v>
      </c>
      <c r="P362">
        <v>0</v>
      </c>
      <c r="Q362">
        <v>11.63</v>
      </c>
      <c r="R362">
        <v>0.113</v>
      </c>
      <c r="S362">
        <v>0.124</v>
      </c>
      <c r="T362">
        <v>0</v>
      </c>
      <c r="U362" t="s">
        <v>1</v>
      </c>
      <c r="V362" t="s">
        <v>1</v>
      </c>
    </row>
    <row r="363" spans="1:29" s="2" customFormat="1" x14ac:dyDescent="0.3">
      <c r="A363" s="2">
        <v>960093</v>
      </c>
      <c r="B363" t="s">
        <v>3</v>
      </c>
      <c r="C363">
        <v>1</v>
      </c>
      <c r="D363">
        <v>0</v>
      </c>
      <c r="E363">
        <v>10.75</v>
      </c>
      <c r="F363">
        <v>10.75</v>
      </c>
      <c r="G363">
        <v>5</v>
      </c>
      <c r="H363">
        <v>-0.87</v>
      </c>
      <c r="I363">
        <v>0</v>
      </c>
      <c r="J363">
        <v>1</v>
      </c>
      <c r="K363">
        <v>0</v>
      </c>
      <c r="L363">
        <v>99</v>
      </c>
      <c r="M363">
        <v>-99</v>
      </c>
      <c r="N363">
        <v>0</v>
      </c>
      <c r="O363">
        <v>9.3000000000000007</v>
      </c>
      <c r="P363">
        <v>0</v>
      </c>
      <c r="Q363">
        <v>11.63</v>
      </c>
      <c r="R363">
        <v>0.113</v>
      </c>
      <c r="S363">
        <v>0.124</v>
      </c>
      <c r="T363">
        <v>0</v>
      </c>
      <c r="U363" t="s">
        <v>1</v>
      </c>
      <c r="V363" t="s">
        <v>1</v>
      </c>
      <c r="W363"/>
      <c r="X363"/>
      <c r="Y363"/>
      <c r="Z363"/>
      <c r="AA363"/>
      <c r="AB363"/>
      <c r="AC363"/>
    </row>
    <row r="364" spans="1:29" s="2" customFormat="1" x14ac:dyDescent="0.3">
      <c r="A364" s="2">
        <v>960095</v>
      </c>
      <c r="B364" t="s">
        <v>3</v>
      </c>
      <c r="C364">
        <v>1</v>
      </c>
      <c r="D364">
        <v>0</v>
      </c>
      <c r="E364">
        <v>10.75</v>
      </c>
      <c r="F364">
        <v>10.75</v>
      </c>
      <c r="G364">
        <v>5</v>
      </c>
      <c r="H364">
        <v>-0.87</v>
      </c>
      <c r="I364">
        <v>0</v>
      </c>
      <c r="J364">
        <v>1</v>
      </c>
      <c r="K364">
        <v>0</v>
      </c>
      <c r="L364">
        <v>99</v>
      </c>
      <c r="M364">
        <v>-99</v>
      </c>
      <c r="N364">
        <v>0</v>
      </c>
      <c r="O364">
        <v>9.3000000000000007</v>
      </c>
      <c r="P364">
        <v>0</v>
      </c>
      <c r="Q364">
        <v>11.63</v>
      </c>
      <c r="R364">
        <v>0.113</v>
      </c>
      <c r="S364">
        <v>0.124</v>
      </c>
      <c r="T364">
        <v>0</v>
      </c>
      <c r="U364" t="s">
        <v>1</v>
      </c>
      <c r="V364" t="s">
        <v>1</v>
      </c>
      <c r="W364"/>
      <c r="X364"/>
      <c r="Y364"/>
      <c r="Z364"/>
      <c r="AA364"/>
      <c r="AB364"/>
      <c r="AC364"/>
    </row>
    <row r="365" spans="1:29" s="2" customFormat="1" x14ac:dyDescent="0.3">
      <c r="A365" s="2">
        <v>960097</v>
      </c>
      <c r="B365" t="s">
        <v>3</v>
      </c>
      <c r="C365">
        <v>1</v>
      </c>
      <c r="D365">
        <v>0</v>
      </c>
      <c r="E365">
        <v>10.75</v>
      </c>
      <c r="F365">
        <v>10.75</v>
      </c>
      <c r="G365">
        <v>5</v>
      </c>
      <c r="H365">
        <v>-0.87</v>
      </c>
      <c r="I365">
        <v>0</v>
      </c>
      <c r="J365">
        <v>1</v>
      </c>
      <c r="K365">
        <v>0</v>
      </c>
      <c r="L365">
        <v>99</v>
      </c>
      <c r="M365">
        <v>-99</v>
      </c>
      <c r="N365">
        <v>0</v>
      </c>
      <c r="O365">
        <v>9.3000000000000007</v>
      </c>
      <c r="P365">
        <v>0</v>
      </c>
      <c r="Q365">
        <v>11.63</v>
      </c>
      <c r="R365">
        <v>0.113</v>
      </c>
      <c r="S365">
        <v>0.124</v>
      </c>
      <c r="T365">
        <v>0</v>
      </c>
      <c r="U365" t="s">
        <v>1</v>
      </c>
      <c r="V365" t="s">
        <v>1</v>
      </c>
      <c r="W365"/>
      <c r="X365"/>
      <c r="Y365"/>
      <c r="Z365"/>
      <c r="AA365"/>
      <c r="AB365"/>
      <c r="AC365"/>
    </row>
    <row r="366" spans="1:29" s="2" customFormat="1" x14ac:dyDescent="0.3">
      <c r="A366" s="2">
        <v>960099</v>
      </c>
      <c r="B366" t="s">
        <v>3</v>
      </c>
      <c r="C366">
        <v>1</v>
      </c>
      <c r="D366">
        <v>0</v>
      </c>
      <c r="E366">
        <v>10.75</v>
      </c>
      <c r="F366">
        <v>10.75</v>
      </c>
      <c r="G366">
        <v>5</v>
      </c>
      <c r="H366">
        <v>-0.87</v>
      </c>
      <c r="I366">
        <v>0</v>
      </c>
      <c r="J366">
        <v>1</v>
      </c>
      <c r="K366">
        <v>0</v>
      </c>
      <c r="L366">
        <v>99</v>
      </c>
      <c r="M366">
        <v>-99</v>
      </c>
      <c r="N366">
        <v>0</v>
      </c>
      <c r="O366">
        <v>9.3000000000000007</v>
      </c>
      <c r="P366">
        <v>0</v>
      </c>
      <c r="Q366">
        <v>11.63</v>
      </c>
      <c r="R366">
        <v>0.113</v>
      </c>
      <c r="S366">
        <v>0.124</v>
      </c>
      <c r="T366">
        <v>0</v>
      </c>
      <c r="U366" t="s">
        <v>1</v>
      </c>
      <c r="V366" t="s">
        <v>1</v>
      </c>
      <c r="W366"/>
      <c r="X366"/>
      <c r="Y366"/>
      <c r="Z366"/>
      <c r="AA366"/>
      <c r="AB366"/>
      <c r="AC366"/>
    </row>
    <row r="367" spans="1:29" s="2" customFormat="1" x14ac:dyDescent="0.3">
      <c r="A367" s="2">
        <v>960100</v>
      </c>
      <c r="B367" t="s">
        <v>4</v>
      </c>
      <c r="C367">
        <v>1</v>
      </c>
      <c r="D367">
        <v>0</v>
      </c>
      <c r="E367">
        <v>0.2</v>
      </c>
      <c r="F367">
        <v>-0.19900000000000001</v>
      </c>
      <c r="G367">
        <v>0</v>
      </c>
      <c r="H367">
        <v>5</v>
      </c>
      <c r="I367">
        <v>250</v>
      </c>
      <c r="J367">
        <v>0.05</v>
      </c>
      <c r="K367">
        <v>5.64</v>
      </c>
      <c r="L367">
        <v>0</v>
      </c>
      <c r="M367">
        <v>0</v>
      </c>
      <c r="N367" t="s">
        <v>1</v>
      </c>
      <c r="O367" t="s">
        <v>1</v>
      </c>
      <c r="P367"/>
      <c r="Q367"/>
      <c r="R367"/>
      <c r="S367"/>
      <c r="T367"/>
      <c r="U367"/>
      <c r="V367"/>
      <c r="W367"/>
      <c r="X367"/>
      <c r="Y367"/>
      <c r="Z367"/>
      <c r="AA367"/>
      <c r="AB367"/>
      <c r="AC367"/>
    </row>
    <row r="368" spans="1:29" x14ac:dyDescent="0.3">
      <c r="A368">
        <v>960111</v>
      </c>
      <c r="B368" t="s">
        <v>3</v>
      </c>
      <c r="C368">
        <v>1</v>
      </c>
      <c r="D368">
        <v>0</v>
      </c>
      <c r="E368">
        <v>10.75</v>
      </c>
      <c r="F368">
        <v>10.75</v>
      </c>
      <c r="G368">
        <v>5</v>
      </c>
      <c r="H368">
        <v>-0.87</v>
      </c>
      <c r="I368">
        <v>0</v>
      </c>
      <c r="J368">
        <v>1</v>
      </c>
      <c r="K368">
        <v>0</v>
      </c>
      <c r="L368">
        <v>99</v>
      </c>
      <c r="M368">
        <v>-99</v>
      </c>
      <c r="N368">
        <v>0</v>
      </c>
      <c r="O368">
        <v>9.3000000000000007</v>
      </c>
      <c r="P368">
        <v>0</v>
      </c>
      <c r="Q368">
        <v>11.63</v>
      </c>
      <c r="R368">
        <v>0.113</v>
      </c>
      <c r="S368">
        <v>0.124</v>
      </c>
      <c r="T368">
        <v>0</v>
      </c>
      <c r="U368" t="s">
        <v>1</v>
      </c>
      <c r="V368" t="s">
        <v>1</v>
      </c>
    </row>
    <row r="369" spans="1:29" x14ac:dyDescent="0.3">
      <c r="A369">
        <v>960112</v>
      </c>
      <c r="B369" t="s">
        <v>3</v>
      </c>
      <c r="C369">
        <v>1</v>
      </c>
      <c r="D369">
        <v>0</v>
      </c>
      <c r="E369">
        <v>10.75</v>
      </c>
      <c r="F369">
        <v>10.75</v>
      </c>
      <c r="G369">
        <v>5</v>
      </c>
      <c r="H369">
        <v>-0.87</v>
      </c>
      <c r="I369">
        <v>0</v>
      </c>
      <c r="J369">
        <v>1</v>
      </c>
      <c r="K369">
        <v>0</v>
      </c>
      <c r="L369">
        <v>99</v>
      </c>
      <c r="M369">
        <v>-99</v>
      </c>
      <c r="N369">
        <v>0</v>
      </c>
      <c r="O369">
        <v>9.3000000000000007</v>
      </c>
      <c r="P369">
        <v>0</v>
      </c>
      <c r="Q369">
        <v>11.63</v>
      </c>
      <c r="R369">
        <v>0.113</v>
      </c>
      <c r="S369">
        <v>0.124</v>
      </c>
      <c r="T369">
        <v>0</v>
      </c>
      <c r="U369" t="s">
        <v>1</v>
      </c>
      <c r="V369" t="s">
        <v>1</v>
      </c>
    </row>
    <row r="370" spans="1:29" x14ac:dyDescent="0.3">
      <c r="A370">
        <v>960121</v>
      </c>
      <c r="B370" t="s">
        <v>3</v>
      </c>
      <c r="C370">
        <v>1</v>
      </c>
      <c r="D370">
        <v>0</v>
      </c>
      <c r="E370">
        <v>10.75</v>
      </c>
      <c r="F370">
        <v>10.75</v>
      </c>
      <c r="G370">
        <v>5</v>
      </c>
      <c r="H370">
        <v>-0.87</v>
      </c>
      <c r="I370">
        <v>0</v>
      </c>
      <c r="J370">
        <v>1</v>
      </c>
      <c r="K370">
        <v>0</v>
      </c>
      <c r="L370">
        <v>99</v>
      </c>
      <c r="M370">
        <v>-99</v>
      </c>
      <c r="N370">
        <v>0</v>
      </c>
      <c r="O370">
        <v>9.3000000000000007</v>
      </c>
      <c r="P370">
        <v>0</v>
      </c>
      <c r="Q370">
        <v>11.63</v>
      </c>
      <c r="R370">
        <v>0.113</v>
      </c>
      <c r="S370">
        <v>0.124</v>
      </c>
      <c r="T370">
        <v>0</v>
      </c>
      <c r="U370" t="s">
        <v>1</v>
      </c>
      <c r="V370" t="s">
        <v>1</v>
      </c>
    </row>
    <row r="371" spans="1:29" x14ac:dyDescent="0.3">
      <c r="A371">
        <v>960122</v>
      </c>
      <c r="B371" t="s">
        <v>3</v>
      </c>
      <c r="C371">
        <v>1</v>
      </c>
      <c r="D371">
        <v>0</v>
      </c>
      <c r="E371">
        <v>10.75</v>
      </c>
      <c r="F371">
        <v>10.75</v>
      </c>
      <c r="G371">
        <v>5</v>
      </c>
      <c r="H371">
        <v>-0.87</v>
      </c>
      <c r="I371">
        <v>0</v>
      </c>
      <c r="J371">
        <v>1</v>
      </c>
      <c r="K371">
        <v>0</v>
      </c>
      <c r="L371">
        <v>99</v>
      </c>
      <c r="M371">
        <v>-99</v>
      </c>
      <c r="N371">
        <v>0</v>
      </c>
      <c r="O371">
        <v>9.3000000000000007</v>
      </c>
      <c r="P371">
        <v>0</v>
      </c>
      <c r="Q371">
        <v>11.63</v>
      </c>
      <c r="R371">
        <v>0.113</v>
      </c>
      <c r="S371">
        <v>0.124</v>
      </c>
      <c r="T371">
        <v>0</v>
      </c>
      <c r="U371" t="s">
        <v>1</v>
      </c>
      <c r="V371" t="s">
        <v>1</v>
      </c>
    </row>
    <row r="372" spans="1:29" x14ac:dyDescent="0.3">
      <c r="A372">
        <v>960131</v>
      </c>
      <c r="B372" t="s">
        <v>3</v>
      </c>
      <c r="C372">
        <v>1</v>
      </c>
      <c r="D372">
        <v>0</v>
      </c>
      <c r="E372">
        <v>10.75</v>
      </c>
      <c r="F372">
        <v>10.75</v>
      </c>
      <c r="G372">
        <v>5</v>
      </c>
      <c r="H372">
        <v>-0.87</v>
      </c>
      <c r="I372">
        <v>0</v>
      </c>
      <c r="J372">
        <v>1</v>
      </c>
      <c r="K372">
        <v>0</v>
      </c>
      <c r="L372">
        <v>99</v>
      </c>
      <c r="M372">
        <v>-99</v>
      </c>
      <c r="N372">
        <v>0</v>
      </c>
      <c r="O372">
        <v>9.3000000000000007</v>
      </c>
      <c r="P372">
        <v>0</v>
      </c>
      <c r="Q372">
        <v>11.63</v>
      </c>
      <c r="R372">
        <v>0.113</v>
      </c>
      <c r="S372">
        <v>0.124</v>
      </c>
      <c r="T372">
        <v>0</v>
      </c>
      <c r="U372" t="s">
        <v>1</v>
      </c>
      <c r="V372" t="s">
        <v>1</v>
      </c>
    </row>
    <row r="373" spans="1:29" x14ac:dyDescent="0.3">
      <c r="A373">
        <v>960132</v>
      </c>
      <c r="B373" t="s">
        <v>3</v>
      </c>
      <c r="C373">
        <v>1</v>
      </c>
      <c r="D373">
        <v>0</v>
      </c>
      <c r="E373">
        <v>10.75</v>
      </c>
      <c r="F373">
        <v>10.75</v>
      </c>
      <c r="G373">
        <v>5</v>
      </c>
      <c r="H373">
        <v>-0.87</v>
      </c>
      <c r="I373">
        <v>0</v>
      </c>
      <c r="J373">
        <v>1</v>
      </c>
      <c r="K373">
        <v>0</v>
      </c>
      <c r="L373">
        <v>99</v>
      </c>
      <c r="M373">
        <v>-99</v>
      </c>
      <c r="N373">
        <v>0</v>
      </c>
      <c r="O373">
        <v>9.3000000000000007</v>
      </c>
      <c r="P373">
        <v>0</v>
      </c>
      <c r="Q373">
        <v>11.63</v>
      </c>
      <c r="R373">
        <v>0.113</v>
      </c>
      <c r="S373">
        <v>0.124</v>
      </c>
      <c r="T373">
        <v>0</v>
      </c>
      <c r="U373" t="s">
        <v>1</v>
      </c>
      <c r="V373" t="s">
        <v>1</v>
      </c>
    </row>
    <row r="374" spans="1:29" x14ac:dyDescent="0.3">
      <c r="A374">
        <v>960211</v>
      </c>
      <c r="B374" t="s">
        <v>3</v>
      </c>
      <c r="C374">
        <v>1</v>
      </c>
      <c r="D374">
        <v>0</v>
      </c>
      <c r="E374">
        <v>10.75</v>
      </c>
      <c r="F374">
        <v>10.75</v>
      </c>
      <c r="G374">
        <v>5</v>
      </c>
      <c r="H374">
        <v>-0.87</v>
      </c>
      <c r="I374">
        <v>0</v>
      </c>
      <c r="J374">
        <v>1</v>
      </c>
      <c r="K374">
        <v>0</v>
      </c>
      <c r="L374">
        <v>99</v>
      </c>
      <c r="M374">
        <v>-99</v>
      </c>
      <c r="N374">
        <v>0</v>
      </c>
      <c r="O374">
        <v>9.3000000000000007</v>
      </c>
      <c r="P374">
        <v>0</v>
      </c>
      <c r="Q374">
        <v>11.63</v>
      </c>
      <c r="R374">
        <v>0.113</v>
      </c>
      <c r="S374">
        <v>0.124</v>
      </c>
      <c r="T374">
        <v>0</v>
      </c>
      <c r="U374" t="s">
        <v>1</v>
      </c>
      <c r="V374" t="s">
        <v>1</v>
      </c>
    </row>
    <row r="375" spans="1:29" x14ac:dyDescent="0.3">
      <c r="A375">
        <v>960212</v>
      </c>
      <c r="B375" t="s">
        <v>3</v>
      </c>
      <c r="C375">
        <v>1</v>
      </c>
      <c r="D375">
        <v>0</v>
      </c>
      <c r="E375">
        <v>10.75</v>
      </c>
      <c r="F375">
        <v>10.75</v>
      </c>
      <c r="G375">
        <v>5</v>
      </c>
      <c r="H375">
        <v>-0.87</v>
      </c>
      <c r="I375">
        <v>0</v>
      </c>
      <c r="J375">
        <v>1</v>
      </c>
      <c r="K375">
        <v>0</v>
      </c>
      <c r="L375">
        <v>99</v>
      </c>
      <c r="M375">
        <v>-99</v>
      </c>
      <c r="N375">
        <v>0</v>
      </c>
      <c r="O375">
        <v>9.3000000000000007</v>
      </c>
      <c r="P375">
        <v>0</v>
      </c>
      <c r="Q375">
        <v>11.63</v>
      </c>
      <c r="R375">
        <v>0.113</v>
      </c>
      <c r="S375">
        <v>0.124</v>
      </c>
      <c r="T375">
        <v>0</v>
      </c>
      <c r="U375" t="s">
        <v>1</v>
      </c>
      <c r="V375" t="s">
        <v>1</v>
      </c>
    </row>
    <row r="376" spans="1:29" x14ac:dyDescent="0.3">
      <c r="A376">
        <v>960221</v>
      </c>
      <c r="B376" t="s">
        <v>3</v>
      </c>
      <c r="C376">
        <v>1</v>
      </c>
      <c r="D376">
        <v>0</v>
      </c>
      <c r="E376">
        <v>10.75</v>
      </c>
      <c r="F376">
        <v>10.75</v>
      </c>
      <c r="G376">
        <v>5</v>
      </c>
      <c r="H376">
        <v>-0.87</v>
      </c>
      <c r="I376">
        <v>0</v>
      </c>
      <c r="J376">
        <v>1</v>
      </c>
      <c r="K376">
        <v>0</v>
      </c>
      <c r="L376">
        <v>99</v>
      </c>
      <c r="M376">
        <v>-99</v>
      </c>
      <c r="N376">
        <v>0</v>
      </c>
      <c r="O376">
        <v>9.3000000000000007</v>
      </c>
      <c r="P376">
        <v>0</v>
      </c>
      <c r="Q376">
        <v>11.63</v>
      </c>
      <c r="R376">
        <v>0.113</v>
      </c>
      <c r="S376">
        <v>0.124</v>
      </c>
      <c r="T376">
        <v>0</v>
      </c>
      <c r="U376" t="s">
        <v>1</v>
      </c>
      <c r="V376" t="s">
        <v>1</v>
      </c>
    </row>
    <row r="377" spans="1:29" x14ac:dyDescent="0.3">
      <c r="A377">
        <v>960222</v>
      </c>
      <c r="B377" t="s">
        <v>3</v>
      </c>
      <c r="C377">
        <v>1</v>
      </c>
      <c r="D377">
        <v>0</v>
      </c>
      <c r="E377">
        <v>10.75</v>
      </c>
      <c r="F377">
        <v>10.75</v>
      </c>
      <c r="G377">
        <v>5</v>
      </c>
      <c r="H377">
        <v>-0.87</v>
      </c>
      <c r="I377">
        <v>0</v>
      </c>
      <c r="J377">
        <v>1</v>
      </c>
      <c r="K377">
        <v>0</v>
      </c>
      <c r="L377">
        <v>99</v>
      </c>
      <c r="M377">
        <v>-99</v>
      </c>
      <c r="N377">
        <v>0</v>
      </c>
      <c r="O377">
        <v>9.3000000000000007</v>
      </c>
      <c r="P377">
        <v>0</v>
      </c>
      <c r="Q377">
        <v>11.63</v>
      </c>
      <c r="R377">
        <v>0.113</v>
      </c>
      <c r="S377">
        <v>0.124</v>
      </c>
      <c r="T377">
        <v>0</v>
      </c>
      <c r="U377" t="s">
        <v>1</v>
      </c>
      <c r="V377" t="s">
        <v>1</v>
      </c>
    </row>
    <row r="378" spans="1:29" x14ac:dyDescent="0.3">
      <c r="A378">
        <v>961011</v>
      </c>
      <c r="B378" t="s">
        <v>4</v>
      </c>
      <c r="C378">
        <v>1</v>
      </c>
      <c r="D378">
        <v>0</v>
      </c>
      <c r="E378">
        <v>0.2</v>
      </c>
      <c r="F378">
        <v>-0.19900000000000001</v>
      </c>
      <c r="G378">
        <v>0</v>
      </c>
      <c r="H378">
        <v>5</v>
      </c>
      <c r="I378">
        <v>250</v>
      </c>
      <c r="J378">
        <v>0.05</v>
      </c>
      <c r="K378">
        <v>5.64</v>
      </c>
      <c r="L378">
        <v>0</v>
      </c>
      <c r="M378">
        <v>0</v>
      </c>
      <c r="N378" t="s">
        <v>1</v>
      </c>
      <c r="O378" t="s">
        <v>1</v>
      </c>
    </row>
    <row r="379" spans="1:29" x14ac:dyDescent="0.3">
      <c r="A379">
        <v>961012</v>
      </c>
      <c r="B379" t="s">
        <v>4</v>
      </c>
      <c r="C379">
        <v>1</v>
      </c>
      <c r="D379">
        <v>0</v>
      </c>
      <c r="E379">
        <v>0.2</v>
      </c>
      <c r="F379">
        <v>-0.19900000000000001</v>
      </c>
      <c r="G379">
        <v>0</v>
      </c>
      <c r="H379">
        <v>5</v>
      </c>
      <c r="I379">
        <v>250</v>
      </c>
      <c r="J379">
        <v>0.05</v>
      </c>
      <c r="K379">
        <v>5.64</v>
      </c>
      <c r="L379">
        <v>0</v>
      </c>
      <c r="M379">
        <v>0</v>
      </c>
      <c r="N379" t="s">
        <v>1</v>
      </c>
      <c r="O379" t="s">
        <v>1</v>
      </c>
    </row>
    <row r="380" spans="1:29" x14ac:dyDescent="0.3">
      <c r="A380">
        <v>961021</v>
      </c>
      <c r="B380" t="s">
        <v>3</v>
      </c>
      <c r="C380">
        <v>1</v>
      </c>
      <c r="D380">
        <v>0</v>
      </c>
      <c r="E380">
        <v>10.75</v>
      </c>
      <c r="F380">
        <v>10.75</v>
      </c>
      <c r="G380">
        <v>5</v>
      </c>
      <c r="H380">
        <v>-0.87</v>
      </c>
      <c r="I380">
        <v>0</v>
      </c>
      <c r="J380">
        <v>1</v>
      </c>
      <c r="K380">
        <v>0</v>
      </c>
      <c r="L380">
        <v>99</v>
      </c>
      <c r="M380">
        <v>-99</v>
      </c>
      <c r="N380">
        <v>0</v>
      </c>
      <c r="O380">
        <v>9.3000000000000007</v>
      </c>
      <c r="P380">
        <v>0</v>
      </c>
      <c r="Q380">
        <v>11.63</v>
      </c>
      <c r="R380">
        <v>0.113</v>
      </c>
      <c r="S380">
        <v>0.124</v>
      </c>
      <c r="T380">
        <v>0</v>
      </c>
      <c r="U380" t="s">
        <v>1</v>
      </c>
      <c r="V380" t="s">
        <v>1</v>
      </c>
    </row>
    <row r="381" spans="1:29" x14ac:dyDescent="0.3">
      <c r="A381">
        <v>961022</v>
      </c>
      <c r="B381" t="s">
        <v>3</v>
      </c>
      <c r="C381">
        <v>1</v>
      </c>
      <c r="D381">
        <v>0</v>
      </c>
      <c r="E381">
        <v>10.75</v>
      </c>
      <c r="F381">
        <v>10.75</v>
      </c>
      <c r="G381">
        <v>5</v>
      </c>
      <c r="H381">
        <v>-0.87</v>
      </c>
      <c r="I381">
        <v>0</v>
      </c>
      <c r="J381">
        <v>1</v>
      </c>
      <c r="K381">
        <v>0</v>
      </c>
      <c r="L381">
        <v>99</v>
      </c>
      <c r="M381">
        <v>-99</v>
      </c>
      <c r="N381">
        <v>0</v>
      </c>
      <c r="O381">
        <v>9.3000000000000007</v>
      </c>
      <c r="P381">
        <v>0</v>
      </c>
      <c r="Q381">
        <v>11.63</v>
      </c>
      <c r="R381">
        <v>0.113</v>
      </c>
      <c r="S381">
        <v>0.124</v>
      </c>
      <c r="T381">
        <v>0</v>
      </c>
      <c r="U381" t="s">
        <v>1</v>
      </c>
      <c r="V381" t="s">
        <v>1</v>
      </c>
    </row>
    <row r="382" spans="1:29" s="2" customFormat="1" x14ac:dyDescent="0.3">
      <c r="A382" s="2">
        <v>961022</v>
      </c>
      <c r="B382" t="s">
        <v>3</v>
      </c>
      <c r="C382">
        <v>2</v>
      </c>
      <c r="D382">
        <v>0</v>
      </c>
      <c r="E382">
        <v>10.75</v>
      </c>
      <c r="F382">
        <v>10.75</v>
      </c>
      <c r="G382">
        <v>5</v>
      </c>
      <c r="H382">
        <v>-0.87</v>
      </c>
      <c r="I382">
        <v>0</v>
      </c>
      <c r="J382">
        <v>1</v>
      </c>
      <c r="K382">
        <v>0</v>
      </c>
      <c r="L382">
        <v>99</v>
      </c>
      <c r="M382">
        <v>-99</v>
      </c>
      <c r="N382">
        <v>0</v>
      </c>
      <c r="O382">
        <v>9.3000000000000007</v>
      </c>
      <c r="P382">
        <v>0</v>
      </c>
      <c r="Q382">
        <v>11.63</v>
      </c>
      <c r="R382">
        <v>0.113</v>
      </c>
      <c r="S382">
        <v>0.124</v>
      </c>
      <c r="T382">
        <v>0</v>
      </c>
      <c r="U382" t="s">
        <v>1</v>
      </c>
      <c r="V382" t="s">
        <v>1</v>
      </c>
      <c r="W382"/>
      <c r="X382"/>
      <c r="Y382"/>
      <c r="Z382"/>
      <c r="AA382"/>
      <c r="AB382"/>
      <c r="AC382"/>
    </row>
    <row r="383" spans="1:29" x14ac:dyDescent="0.3">
      <c r="A383">
        <v>962011</v>
      </c>
      <c r="B383" t="s">
        <v>3</v>
      </c>
      <c r="C383">
        <v>1</v>
      </c>
      <c r="D383">
        <v>0</v>
      </c>
      <c r="E383">
        <v>15</v>
      </c>
      <c r="F383">
        <v>15</v>
      </c>
      <c r="G383">
        <v>5</v>
      </c>
      <c r="H383">
        <v>-0.87</v>
      </c>
      <c r="I383">
        <v>0</v>
      </c>
      <c r="J383">
        <v>1</v>
      </c>
      <c r="K383">
        <v>0</v>
      </c>
      <c r="L383">
        <v>99</v>
      </c>
      <c r="M383">
        <v>-99</v>
      </c>
      <c r="N383">
        <v>0</v>
      </c>
      <c r="O383">
        <v>9.3000000000000007</v>
      </c>
      <c r="P383">
        <v>0</v>
      </c>
      <c r="Q383">
        <v>11.63</v>
      </c>
      <c r="R383">
        <v>0.113</v>
      </c>
      <c r="S383">
        <v>0.124</v>
      </c>
      <c r="T383">
        <v>0</v>
      </c>
      <c r="U383" t="s">
        <v>1</v>
      </c>
      <c r="V383" t="s">
        <v>1</v>
      </c>
    </row>
    <row r="384" spans="1:29" x14ac:dyDescent="0.3">
      <c r="A384">
        <v>962012</v>
      </c>
      <c r="B384" t="s">
        <v>3</v>
      </c>
      <c r="C384">
        <v>1</v>
      </c>
      <c r="D384">
        <v>0</v>
      </c>
      <c r="E384">
        <v>15</v>
      </c>
      <c r="F384">
        <v>15</v>
      </c>
      <c r="G384">
        <v>5</v>
      </c>
      <c r="H384">
        <v>-0.87</v>
      </c>
      <c r="I384">
        <v>0</v>
      </c>
      <c r="J384">
        <v>1</v>
      </c>
      <c r="K384">
        <v>0</v>
      </c>
      <c r="L384">
        <v>99</v>
      </c>
      <c r="M384">
        <v>-99</v>
      </c>
      <c r="N384">
        <v>0</v>
      </c>
      <c r="O384">
        <v>9.3000000000000007</v>
      </c>
      <c r="P384">
        <v>0</v>
      </c>
      <c r="Q384">
        <v>11.63</v>
      </c>
      <c r="R384">
        <v>0.113</v>
      </c>
      <c r="S384">
        <v>0.124</v>
      </c>
      <c r="T384">
        <v>0</v>
      </c>
      <c r="U384" t="s">
        <v>1</v>
      </c>
      <c r="V384" t="s">
        <v>1</v>
      </c>
    </row>
    <row r="385" spans="1:22" x14ac:dyDescent="0.3">
      <c r="A385">
        <v>962021</v>
      </c>
      <c r="B385" t="s">
        <v>3</v>
      </c>
      <c r="C385">
        <v>1</v>
      </c>
      <c r="D385">
        <v>0</v>
      </c>
      <c r="E385">
        <v>10.75</v>
      </c>
      <c r="F385">
        <v>10.75</v>
      </c>
      <c r="G385">
        <v>5</v>
      </c>
      <c r="H385">
        <v>-0.87</v>
      </c>
      <c r="I385">
        <v>0</v>
      </c>
      <c r="J385">
        <v>1</v>
      </c>
      <c r="K385">
        <v>0</v>
      </c>
      <c r="L385">
        <v>99</v>
      </c>
      <c r="M385">
        <v>-99</v>
      </c>
      <c r="N385">
        <v>0</v>
      </c>
      <c r="O385">
        <v>9.3000000000000007</v>
      </c>
      <c r="P385">
        <v>0</v>
      </c>
      <c r="Q385">
        <v>11.63</v>
      </c>
      <c r="R385">
        <v>0.113</v>
      </c>
      <c r="S385">
        <v>0.124</v>
      </c>
      <c r="T385">
        <v>0</v>
      </c>
      <c r="U385" t="s">
        <v>1</v>
      </c>
      <c r="V385" t="s">
        <v>1</v>
      </c>
    </row>
    <row r="386" spans="1:22" x14ac:dyDescent="0.3">
      <c r="A386">
        <v>962022</v>
      </c>
      <c r="B386" t="s">
        <v>3</v>
      </c>
      <c r="C386">
        <v>1</v>
      </c>
      <c r="D386">
        <v>0</v>
      </c>
      <c r="E386">
        <v>10.75</v>
      </c>
      <c r="F386">
        <v>10.75</v>
      </c>
      <c r="G386">
        <v>5</v>
      </c>
      <c r="H386">
        <v>-0.87</v>
      </c>
      <c r="I386">
        <v>0</v>
      </c>
      <c r="J386">
        <v>1</v>
      </c>
      <c r="K386">
        <v>0</v>
      </c>
      <c r="L386">
        <v>99</v>
      </c>
      <c r="M386">
        <v>-99</v>
      </c>
      <c r="N386">
        <v>0</v>
      </c>
      <c r="O386">
        <v>9.3000000000000007</v>
      </c>
      <c r="P386">
        <v>0</v>
      </c>
      <c r="Q386">
        <v>11.63</v>
      </c>
      <c r="R386">
        <v>0.113</v>
      </c>
      <c r="S386">
        <v>0.124</v>
      </c>
      <c r="T386">
        <v>0</v>
      </c>
      <c r="U386" t="s">
        <v>1</v>
      </c>
      <c r="V386" t="s">
        <v>1</v>
      </c>
    </row>
    <row r="387" spans="1:22" x14ac:dyDescent="0.3">
      <c r="A387">
        <v>970011</v>
      </c>
      <c r="B387" t="s">
        <v>3</v>
      </c>
      <c r="C387">
        <v>1</v>
      </c>
      <c r="D387">
        <v>0</v>
      </c>
      <c r="E387">
        <v>10.75</v>
      </c>
      <c r="F387">
        <v>10.75</v>
      </c>
      <c r="G387">
        <v>5</v>
      </c>
      <c r="H387">
        <v>-0.87</v>
      </c>
      <c r="I387">
        <v>0</v>
      </c>
      <c r="J387">
        <v>1</v>
      </c>
      <c r="K387">
        <v>0</v>
      </c>
      <c r="L387">
        <v>99</v>
      </c>
      <c r="M387">
        <v>-99</v>
      </c>
      <c r="N387">
        <v>0</v>
      </c>
      <c r="O387">
        <v>9.3000000000000007</v>
      </c>
      <c r="P387">
        <v>0</v>
      </c>
      <c r="Q387">
        <v>11.63</v>
      </c>
      <c r="R387">
        <v>0.113</v>
      </c>
      <c r="S387">
        <v>0.124</v>
      </c>
      <c r="T387">
        <v>0</v>
      </c>
      <c r="U387" t="s">
        <v>1</v>
      </c>
      <c r="V387" t="s">
        <v>1</v>
      </c>
    </row>
    <row r="388" spans="1:22" x14ac:dyDescent="0.3">
      <c r="A388">
        <v>970012</v>
      </c>
      <c r="B388" t="s">
        <v>3</v>
      </c>
      <c r="C388">
        <v>1</v>
      </c>
      <c r="D388">
        <v>0</v>
      </c>
      <c r="E388">
        <v>10.75</v>
      </c>
      <c r="F388">
        <v>10.75</v>
      </c>
      <c r="G388">
        <v>5</v>
      </c>
      <c r="H388">
        <v>-0.87</v>
      </c>
      <c r="I388">
        <v>0</v>
      </c>
      <c r="J388">
        <v>1</v>
      </c>
      <c r="K388">
        <v>0</v>
      </c>
      <c r="L388">
        <v>99</v>
      </c>
      <c r="M388">
        <v>-99</v>
      </c>
      <c r="N388">
        <v>0</v>
      </c>
      <c r="O388">
        <v>9.3000000000000007</v>
      </c>
      <c r="P388">
        <v>0</v>
      </c>
      <c r="Q388">
        <v>11.63</v>
      </c>
      <c r="R388">
        <v>0.113</v>
      </c>
      <c r="S388">
        <v>0.124</v>
      </c>
      <c r="T388">
        <v>0</v>
      </c>
      <c r="U388" t="s">
        <v>1</v>
      </c>
      <c r="V388" t="s">
        <v>1</v>
      </c>
    </row>
    <row r="389" spans="1:22" x14ac:dyDescent="0.3">
      <c r="A389">
        <v>970013</v>
      </c>
      <c r="B389" t="s">
        <v>3</v>
      </c>
      <c r="C389">
        <v>1</v>
      </c>
      <c r="D389">
        <v>0</v>
      </c>
      <c r="E389">
        <v>10.75</v>
      </c>
      <c r="F389">
        <v>10.75</v>
      </c>
      <c r="G389">
        <v>5</v>
      </c>
      <c r="H389">
        <v>-0.87</v>
      </c>
      <c r="I389">
        <v>0</v>
      </c>
      <c r="J389">
        <v>1</v>
      </c>
      <c r="K389">
        <v>0</v>
      </c>
      <c r="L389">
        <v>99</v>
      </c>
      <c r="M389">
        <v>-99</v>
      </c>
      <c r="N389">
        <v>0</v>
      </c>
      <c r="O389">
        <v>9.3000000000000007</v>
      </c>
      <c r="P389">
        <v>0</v>
      </c>
      <c r="Q389">
        <v>11.63</v>
      </c>
      <c r="R389">
        <v>0.113</v>
      </c>
      <c r="S389">
        <v>0.124</v>
      </c>
      <c r="T389">
        <v>0</v>
      </c>
      <c r="U389" t="s">
        <v>1</v>
      </c>
      <c r="V389" t="s">
        <v>1</v>
      </c>
    </row>
    <row r="390" spans="1:22" x14ac:dyDescent="0.3">
      <c r="A390">
        <v>970014</v>
      </c>
      <c r="B390" t="s">
        <v>3</v>
      </c>
      <c r="C390">
        <v>1</v>
      </c>
      <c r="D390">
        <v>0</v>
      </c>
      <c r="E390">
        <v>10.75</v>
      </c>
      <c r="F390">
        <v>10.75</v>
      </c>
      <c r="G390">
        <v>5</v>
      </c>
      <c r="H390">
        <v>-0.87</v>
      </c>
      <c r="I390">
        <v>0</v>
      </c>
      <c r="J390">
        <v>1</v>
      </c>
      <c r="K390">
        <v>0</v>
      </c>
      <c r="L390">
        <v>99</v>
      </c>
      <c r="M390">
        <v>-99</v>
      </c>
      <c r="N390">
        <v>0</v>
      </c>
      <c r="O390">
        <v>9.3000000000000007</v>
      </c>
      <c r="P390">
        <v>0</v>
      </c>
      <c r="Q390">
        <v>11.63</v>
      </c>
      <c r="R390">
        <v>0.113</v>
      </c>
      <c r="S390">
        <v>0.124</v>
      </c>
      <c r="T390">
        <v>0</v>
      </c>
      <c r="U390" t="s">
        <v>1</v>
      </c>
      <c r="V390" t="s">
        <v>1</v>
      </c>
    </row>
    <row r="391" spans="1:22" x14ac:dyDescent="0.3">
      <c r="A391">
        <v>970021</v>
      </c>
      <c r="B391" t="s">
        <v>3</v>
      </c>
      <c r="C391">
        <v>1</v>
      </c>
      <c r="D391">
        <v>0</v>
      </c>
      <c r="E391">
        <v>10.75</v>
      </c>
      <c r="F391">
        <v>10.75</v>
      </c>
      <c r="G391">
        <v>5</v>
      </c>
      <c r="H391">
        <v>-0.87</v>
      </c>
      <c r="I391">
        <v>0</v>
      </c>
      <c r="J391">
        <v>1</v>
      </c>
      <c r="K391">
        <v>0</v>
      </c>
      <c r="L391">
        <v>99</v>
      </c>
      <c r="M391">
        <v>-99</v>
      </c>
      <c r="N391">
        <v>0</v>
      </c>
      <c r="O391">
        <v>9.3000000000000007</v>
      </c>
      <c r="P391">
        <v>0</v>
      </c>
      <c r="Q391">
        <v>11.63</v>
      </c>
      <c r="R391">
        <v>0.113</v>
      </c>
      <c r="S391">
        <v>0.124</v>
      </c>
      <c r="T391">
        <v>0</v>
      </c>
      <c r="U391" t="s">
        <v>1</v>
      </c>
      <c r="V391" t="s">
        <v>1</v>
      </c>
    </row>
    <row r="392" spans="1:22" x14ac:dyDescent="0.3">
      <c r="A392">
        <v>970031</v>
      </c>
      <c r="B392" t="s">
        <v>4</v>
      </c>
      <c r="C392">
        <v>1</v>
      </c>
      <c r="D392">
        <v>0</v>
      </c>
      <c r="E392">
        <v>0.2</v>
      </c>
      <c r="F392">
        <v>-0.19900000000000001</v>
      </c>
      <c r="G392">
        <v>0</v>
      </c>
      <c r="H392">
        <v>5</v>
      </c>
      <c r="I392">
        <v>250</v>
      </c>
      <c r="J392">
        <v>0.05</v>
      </c>
      <c r="K392">
        <v>5.64</v>
      </c>
      <c r="L392">
        <v>0</v>
      </c>
      <c r="M392">
        <v>0</v>
      </c>
      <c r="N392" t="s">
        <v>1</v>
      </c>
      <c r="O392" t="s">
        <v>1</v>
      </c>
    </row>
    <row r="393" spans="1:22" x14ac:dyDescent="0.3">
      <c r="A393">
        <v>970041</v>
      </c>
      <c r="B393" t="s">
        <v>3</v>
      </c>
      <c r="C393">
        <v>1</v>
      </c>
      <c r="D393">
        <v>0</v>
      </c>
      <c r="E393">
        <v>15</v>
      </c>
      <c r="F393">
        <v>15</v>
      </c>
      <c r="G393">
        <v>5</v>
      </c>
      <c r="H393">
        <v>-0.87</v>
      </c>
      <c r="I393">
        <v>0</v>
      </c>
      <c r="J393">
        <v>1</v>
      </c>
      <c r="K393">
        <v>0</v>
      </c>
      <c r="L393">
        <v>99</v>
      </c>
      <c r="M393">
        <v>-99</v>
      </c>
      <c r="N393">
        <v>0</v>
      </c>
      <c r="O393">
        <v>9.3000000000000007</v>
      </c>
      <c r="P393">
        <v>0</v>
      </c>
      <c r="Q393">
        <v>11.63</v>
      </c>
      <c r="R393">
        <v>0.113</v>
      </c>
      <c r="S393">
        <v>0.124</v>
      </c>
      <c r="T393">
        <v>0</v>
      </c>
      <c r="U393" t="s">
        <v>1</v>
      </c>
      <c r="V393" t="s">
        <v>1</v>
      </c>
    </row>
    <row r="394" spans="1:22" x14ac:dyDescent="0.3">
      <c r="A394">
        <v>970042</v>
      </c>
      <c r="B394" t="s">
        <v>3</v>
      </c>
      <c r="C394">
        <v>1</v>
      </c>
      <c r="D394">
        <v>0</v>
      </c>
      <c r="E394">
        <v>15</v>
      </c>
      <c r="F394">
        <v>15</v>
      </c>
      <c r="G394">
        <v>5</v>
      </c>
      <c r="H394">
        <v>-0.87</v>
      </c>
      <c r="I394">
        <v>0</v>
      </c>
      <c r="J394">
        <v>1</v>
      </c>
      <c r="K394">
        <v>0</v>
      </c>
      <c r="L394">
        <v>99</v>
      </c>
      <c r="M394">
        <v>-99</v>
      </c>
      <c r="N394">
        <v>0</v>
      </c>
      <c r="O394">
        <v>9.3000000000000007</v>
      </c>
      <c r="P394">
        <v>0</v>
      </c>
      <c r="Q394">
        <v>11.63</v>
      </c>
      <c r="R394">
        <v>0.113</v>
      </c>
      <c r="S394">
        <v>0.124</v>
      </c>
      <c r="T394">
        <v>0</v>
      </c>
      <c r="U394" t="s">
        <v>1</v>
      </c>
      <c r="V394" t="s">
        <v>1</v>
      </c>
    </row>
    <row r="395" spans="1:22" x14ac:dyDescent="0.3">
      <c r="A395">
        <v>970051</v>
      </c>
      <c r="B395" t="s">
        <v>3</v>
      </c>
      <c r="C395">
        <v>1</v>
      </c>
      <c r="D395">
        <v>0</v>
      </c>
      <c r="E395">
        <v>10.75</v>
      </c>
      <c r="F395">
        <v>10.75</v>
      </c>
      <c r="G395">
        <v>5</v>
      </c>
      <c r="H395">
        <v>-0.87</v>
      </c>
      <c r="I395">
        <v>0</v>
      </c>
      <c r="J395">
        <v>1</v>
      </c>
      <c r="K395">
        <v>0</v>
      </c>
      <c r="L395">
        <v>99</v>
      </c>
      <c r="M395">
        <v>-99</v>
      </c>
      <c r="N395">
        <v>0</v>
      </c>
      <c r="O395">
        <v>9.3000000000000007</v>
      </c>
      <c r="P395">
        <v>0</v>
      </c>
      <c r="Q395">
        <v>11.63</v>
      </c>
      <c r="R395">
        <v>0.113</v>
      </c>
      <c r="S395">
        <v>0.124</v>
      </c>
      <c r="T395">
        <v>0</v>
      </c>
      <c r="U395" t="s">
        <v>1</v>
      </c>
      <c r="V395" t="s">
        <v>1</v>
      </c>
    </row>
    <row r="396" spans="1:22" x14ac:dyDescent="0.3">
      <c r="A396">
        <v>970052</v>
      </c>
      <c r="B396" t="s">
        <v>3</v>
      </c>
      <c r="C396">
        <v>1</v>
      </c>
      <c r="D396">
        <v>0</v>
      </c>
      <c r="E396">
        <v>10.75</v>
      </c>
      <c r="F396">
        <v>10.75</v>
      </c>
      <c r="G396">
        <v>5</v>
      </c>
      <c r="H396">
        <v>-0.87</v>
      </c>
      <c r="I396">
        <v>0</v>
      </c>
      <c r="J396">
        <v>1</v>
      </c>
      <c r="K396">
        <v>0</v>
      </c>
      <c r="L396">
        <v>99</v>
      </c>
      <c r="M396">
        <v>-99</v>
      </c>
      <c r="N396">
        <v>0</v>
      </c>
      <c r="O396">
        <v>9.3000000000000007</v>
      </c>
      <c r="P396">
        <v>0</v>
      </c>
      <c r="Q396">
        <v>11.63</v>
      </c>
      <c r="R396">
        <v>0.113</v>
      </c>
      <c r="S396">
        <v>0.124</v>
      </c>
      <c r="T396">
        <v>0</v>
      </c>
      <c r="U396" t="s">
        <v>1</v>
      </c>
      <c r="V396" t="s">
        <v>1</v>
      </c>
    </row>
    <row r="397" spans="1:22" x14ac:dyDescent="0.3">
      <c r="A397">
        <v>970053</v>
      </c>
      <c r="B397" t="s">
        <v>3</v>
      </c>
      <c r="C397">
        <v>1</v>
      </c>
      <c r="D397">
        <v>0</v>
      </c>
      <c r="E397">
        <v>10.75</v>
      </c>
      <c r="F397">
        <v>10.75</v>
      </c>
      <c r="G397">
        <v>5</v>
      </c>
      <c r="H397">
        <v>-0.87</v>
      </c>
      <c r="I397">
        <v>0</v>
      </c>
      <c r="J397">
        <v>1</v>
      </c>
      <c r="K397">
        <v>0</v>
      </c>
      <c r="L397">
        <v>99</v>
      </c>
      <c r="M397">
        <v>-99</v>
      </c>
      <c r="N397">
        <v>0</v>
      </c>
      <c r="O397">
        <v>9.3000000000000007</v>
      </c>
      <c r="P397">
        <v>0</v>
      </c>
      <c r="Q397">
        <v>11.63</v>
      </c>
      <c r="R397">
        <v>0.113</v>
      </c>
      <c r="S397">
        <v>0.124</v>
      </c>
      <c r="T397">
        <v>0</v>
      </c>
      <c r="U397" t="s">
        <v>1</v>
      </c>
      <c r="V397" t="s">
        <v>1</v>
      </c>
    </row>
    <row r="398" spans="1:22" x14ac:dyDescent="0.3">
      <c r="A398">
        <v>970054</v>
      </c>
      <c r="B398" t="s">
        <v>3</v>
      </c>
      <c r="C398">
        <v>1</v>
      </c>
      <c r="D398">
        <v>0</v>
      </c>
      <c r="E398">
        <v>10.75</v>
      </c>
      <c r="F398">
        <v>10.75</v>
      </c>
      <c r="G398">
        <v>5</v>
      </c>
      <c r="H398">
        <v>-0.87</v>
      </c>
      <c r="I398">
        <v>0</v>
      </c>
      <c r="J398">
        <v>1</v>
      </c>
      <c r="K398">
        <v>0</v>
      </c>
      <c r="L398">
        <v>99</v>
      </c>
      <c r="M398">
        <v>-99</v>
      </c>
      <c r="N398">
        <v>0</v>
      </c>
      <c r="O398">
        <v>9.3000000000000007</v>
      </c>
      <c r="P398">
        <v>0</v>
      </c>
      <c r="Q398">
        <v>11.63</v>
      </c>
      <c r="R398">
        <v>0.113</v>
      </c>
      <c r="S398">
        <v>0.124</v>
      </c>
      <c r="T398">
        <v>0</v>
      </c>
      <c r="U398" t="s">
        <v>1</v>
      </c>
      <c r="V398" t="s">
        <v>1</v>
      </c>
    </row>
    <row r="399" spans="1:22" x14ac:dyDescent="0.3">
      <c r="A399">
        <v>970071</v>
      </c>
      <c r="B399" t="s">
        <v>3</v>
      </c>
      <c r="C399">
        <v>1</v>
      </c>
      <c r="D399">
        <v>0</v>
      </c>
      <c r="E399">
        <v>10.75</v>
      </c>
      <c r="F399">
        <v>10.75</v>
      </c>
      <c r="G399">
        <v>5</v>
      </c>
      <c r="H399">
        <v>-0.87</v>
      </c>
      <c r="I399">
        <v>0</v>
      </c>
      <c r="J399">
        <v>1</v>
      </c>
      <c r="K399">
        <v>0</v>
      </c>
      <c r="L399">
        <v>99</v>
      </c>
      <c r="M399">
        <v>-99</v>
      </c>
      <c r="N399">
        <v>0</v>
      </c>
      <c r="O399">
        <v>9.3000000000000007</v>
      </c>
      <c r="P399">
        <v>0</v>
      </c>
      <c r="Q399">
        <v>11.63</v>
      </c>
      <c r="R399">
        <v>0.113</v>
      </c>
      <c r="S399">
        <v>0.124</v>
      </c>
      <c r="T399">
        <v>0</v>
      </c>
      <c r="U399" t="s">
        <v>1</v>
      </c>
      <c r="V399" t="s">
        <v>1</v>
      </c>
    </row>
    <row r="400" spans="1:22" x14ac:dyDescent="0.3">
      <c r="A400">
        <v>970072</v>
      </c>
      <c r="B400" t="s">
        <v>3</v>
      </c>
      <c r="C400">
        <v>1</v>
      </c>
      <c r="D400">
        <v>0</v>
      </c>
      <c r="E400">
        <v>10.75</v>
      </c>
      <c r="F400">
        <v>10.75</v>
      </c>
      <c r="G400">
        <v>5</v>
      </c>
      <c r="H400">
        <v>-0.87</v>
      </c>
      <c r="I400">
        <v>0</v>
      </c>
      <c r="J400">
        <v>1</v>
      </c>
      <c r="K400">
        <v>0</v>
      </c>
      <c r="L400">
        <v>99</v>
      </c>
      <c r="M400">
        <v>-99</v>
      </c>
      <c r="N400">
        <v>0</v>
      </c>
      <c r="O400">
        <v>9.3000000000000007</v>
      </c>
      <c r="P400">
        <v>0</v>
      </c>
      <c r="Q400">
        <v>11.63</v>
      </c>
      <c r="R400">
        <v>0.113</v>
      </c>
      <c r="S400">
        <v>0.124</v>
      </c>
      <c r="T400">
        <v>0</v>
      </c>
      <c r="U400" t="s">
        <v>1</v>
      </c>
      <c r="V400" t="s">
        <v>1</v>
      </c>
    </row>
    <row r="401" spans="1:22" x14ac:dyDescent="0.3">
      <c r="A401">
        <v>970073</v>
      </c>
      <c r="B401" t="s">
        <v>4</v>
      </c>
      <c r="C401">
        <v>1</v>
      </c>
      <c r="D401">
        <v>0</v>
      </c>
      <c r="E401">
        <v>0.2</v>
      </c>
      <c r="F401">
        <v>-0.19900000000000001</v>
      </c>
      <c r="G401">
        <v>1</v>
      </c>
      <c r="H401">
        <v>10</v>
      </c>
      <c r="I401">
        <v>150</v>
      </c>
      <c r="J401">
        <v>1.4999999999999999E-2</v>
      </c>
      <c r="K401">
        <v>5.64</v>
      </c>
      <c r="L401">
        <v>-4.53</v>
      </c>
      <c r="M401">
        <v>0</v>
      </c>
      <c r="N401" t="s">
        <v>1</v>
      </c>
      <c r="O401" t="s">
        <v>1</v>
      </c>
    </row>
    <row r="402" spans="1:22" x14ac:dyDescent="0.3">
      <c r="A402">
        <v>970074</v>
      </c>
      <c r="B402" t="s">
        <v>4</v>
      </c>
      <c r="C402">
        <v>1</v>
      </c>
      <c r="D402">
        <v>0</v>
      </c>
      <c r="E402">
        <v>0.2</v>
      </c>
      <c r="F402">
        <v>-0.19900000000000001</v>
      </c>
      <c r="G402">
        <v>1</v>
      </c>
      <c r="H402">
        <v>10</v>
      </c>
      <c r="I402">
        <v>150</v>
      </c>
      <c r="J402">
        <v>1.4999999999999999E-2</v>
      </c>
      <c r="K402">
        <v>5.64</v>
      </c>
      <c r="L402">
        <v>-4.53</v>
      </c>
      <c r="M402">
        <v>0</v>
      </c>
      <c r="N402" t="s">
        <v>1</v>
      </c>
      <c r="O402" t="s">
        <v>1</v>
      </c>
    </row>
    <row r="403" spans="1:22" x14ac:dyDescent="0.3">
      <c r="A403">
        <v>970091</v>
      </c>
      <c r="B403" t="s">
        <v>3</v>
      </c>
      <c r="C403">
        <v>1</v>
      </c>
      <c r="D403">
        <v>0</v>
      </c>
      <c r="E403">
        <v>10.75</v>
      </c>
      <c r="F403">
        <v>10.75</v>
      </c>
      <c r="G403">
        <v>5</v>
      </c>
      <c r="H403">
        <v>-0.87</v>
      </c>
      <c r="I403">
        <v>0</v>
      </c>
      <c r="J403">
        <v>1</v>
      </c>
      <c r="K403">
        <v>0</v>
      </c>
      <c r="L403">
        <v>99</v>
      </c>
      <c r="M403">
        <v>-99</v>
      </c>
      <c r="N403">
        <v>0</v>
      </c>
      <c r="O403">
        <v>9.3000000000000007</v>
      </c>
      <c r="P403">
        <v>0</v>
      </c>
      <c r="Q403">
        <v>11.63</v>
      </c>
      <c r="R403">
        <v>0.113</v>
      </c>
      <c r="S403">
        <v>0.124</v>
      </c>
      <c r="T403">
        <v>0</v>
      </c>
      <c r="U403" t="s">
        <v>1</v>
      </c>
      <c r="V403" t="s">
        <v>1</v>
      </c>
    </row>
    <row r="404" spans="1:22" x14ac:dyDescent="0.3">
      <c r="A404">
        <v>970092</v>
      </c>
      <c r="B404" t="s">
        <v>3</v>
      </c>
      <c r="C404">
        <v>1</v>
      </c>
      <c r="D404">
        <v>0</v>
      </c>
      <c r="E404">
        <v>10.75</v>
      </c>
      <c r="F404">
        <v>10.75</v>
      </c>
      <c r="G404">
        <v>5</v>
      </c>
      <c r="H404">
        <v>-0.87</v>
      </c>
      <c r="I404">
        <v>0</v>
      </c>
      <c r="J404">
        <v>1</v>
      </c>
      <c r="K404">
        <v>0</v>
      </c>
      <c r="L404">
        <v>99</v>
      </c>
      <c r="M404">
        <v>-99</v>
      </c>
      <c r="N404">
        <v>0</v>
      </c>
      <c r="O404">
        <v>9.3000000000000007</v>
      </c>
      <c r="P404">
        <v>0</v>
      </c>
      <c r="Q404">
        <v>11.63</v>
      </c>
      <c r="R404">
        <v>0.113</v>
      </c>
      <c r="S404">
        <v>0.124</v>
      </c>
      <c r="T404">
        <v>0</v>
      </c>
      <c r="U404" t="s">
        <v>1</v>
      </c>
      <c r="V404" t="s">
        <v>1</v>
      </c>
    </row>
    <row r="405" spans="1:22" x14ac:dyDescent="0.3">
      <c r="A405">
        <v>970101</v>
      </c>
      <c r="B405" t="s">
        <v>4</v>
      </c>
      <c r="C405">
        <v>1</v>
      </c>
      <c r="D405">
        <v>0</v>
      </c>
      <c r="E405">
        <v>0.2</v>
      </c>
      <c r="F405">
        <v>-0.19900000000000001</v>
      </c>
      <c r="G405">
        <v>1</v>
      </c>
      <c r="H405">
        <v>10</v>
      </c>
      <c r="I405">
        <v>150</v>
      </c>
      <c r="J405">
        <v>1.4999999999999999E-2</v>
      </c>
      <c r="K405">
        <v>5.64</v>
      </c>
      <c r="L405">
        <v>-4.53</v>
      </c>
      <c r="M405">
        <v>0</v>
      </c>
      <c r="N405" t="s">
        <v>1</v>
      </c>
      <c r="O405" t="s">
        <v>1</v>
      </c>
    </row>
    <row r="406" spans="1:22" x14ac:dyDescent="0.3">
      <c r="A406">
        <v>970102</v>
      </c>
      <c r="B406" t="s">
        <v>4</v>
      </c>
      <c r="C406">
        <v>1</v>
      </c>
      <c r="D406">
        <v>0</v>
      </c>
      <c r="E406">
        <v>0.2</v>
      </c>
      <c r="F406">
        <v>-0.19900000000000001</v>
      </c>
      <c r="G406">
        <v>1</v>
      </c>
      <c r="H406">
        <v>10</v>
      </c>
      <c r="I406">
        <v>150</v>
      </c>
      <c r="J406">
        <v>1.4999999999999999E-2</v>
      </c>
      <c r="K406">
        <v>5.64</v>
      </c>
      <c r="L406">
        <v>-4.53</v>
      </c>
      <c r="M406">
        <v>0</v>
      </c>
      <c r="N406" t="s">
        <v>1</v>
      </c>
      <c r="O406" t="s">
        <v>1</v>
      </c>
    </row>
    <row r="407" spans="1:22" x14ac:dyDescent="0.3">
      <c r="A407">
        <v>971011</v>
      </c>
      <c r="B407" t="s">
        <v>3</v>
      </c>
      <c r="C407">
        <v>1</v>
      </c>
      <c r="D407">
        <v>0</v>
      </c>
      <c r="E407">
        <v>10.75</v>
      </c>
      <c r="F407">
        <v>10.75</v>
      </c>
      <c r="G407">
        <v>5</v>
      </c>
      <c r="H407">
        <v>-0.87</v>
      </c>
      <c r="I407">
        <v>0</v>
      </c>
      <c r="J407">
        <v>1</v>
      </c>
      <c r="K407">
        <v>0</v>
      </c>
      <c r="L407">
        <v>99</v>
      </c>
      <c r="M407">
        <v>-99</v>
      </c>
      <c r="N407">
        <v>0</v>
      </c>
      <c r="O407">
        <v>9.3000000000000007</v>
      </c>
      <c r="P407">
        <v>0</v>
      </c>
      <c r="Q407">
        <v>11.63</v>
      </c>
      <c r="R407">
        <v>0.113</v>
      </c>
      <c r="S407">
        <v>0.124</v>
      </c>
      <c r="T407">
        <v>0</v>
      </c>
      <c r="U407" t="s">
        <v>1</v>
      </c>
      <c r="V407" t="s">
        <v>1</v>
      </c>
    </row>
    <row r="408" spans="1:22" x14ac:dyDescent="0.3">
      <c r="A408">
        <v>971012</v>
      </c>
      <c r="B408" t="s">
        <v>3</v>
      </c>
      <c r="C408">
        <v>1</v>
      </c>
      <c r="D408">
        <v>0</v>
      </c>
      <c r="E408">
        <v>10.75</v>
      </c>
      <c r="F408">
        <v>10.75</v>
      </c>
      <c r="G408">
        <v>5</v>
      </c>
      <c r="H408">
        <v>-0.87</v>
      </c>
      <c r="I408">
        <v>0</v>
      </c>
      <c r="J408">
        <v>1</v>
      </c>
      <c r="K408">
        <v>0</v>
      </c>
      <c r="L408">
        <v>99</v>
      </c>
      <c r="M408">
        <v>-99</v>
      </c>
      <c r="N408">
        <v>0</v>
      </c>
      <c r="O408">
        <v>9.3000000000000007</v>
      </c>
      <c r="P408">
        <v>0</v>
      </c>
      <c r="Q408">
        <v>11.63</v>
      </c>
      <c r="R408">
        <v>0.113</v>
      </c>
      <c r="S408">
        <v>0.124</v>
      </c>
      <c r="T408">
        <v>0</v>
      </c>
      <c r="U408" t="s">
        <v>1</v>
      </c>
      <c r="V408" t="s">
        <v>1</v>
      </c>
    </row>
    <row r="409" spans="1:22" x14ac:dyDescent="0.3">
      <c r="A409">
        <v>971021</v>
      </c>
      <c r="B409" t="s">
        <v>4</v>
      </c>
      <c r="C409">
        <v>1</v>
      </c>
      <c r="D409">
        <v>0</v>
      </c>
      <c r="E409">
        <v>0.2</v>
      </c>
      <c r="F409">
        <v>-0.19900000000000001</v>
      </c>
      <c r="G409">
        <v>0</v>
      </c>
      <c r="H409">
        <v>5</v>
      </c>
      <c r="I409">
        <v>250</v>
      </c>
      <c r="J409">
        <v>0.05</v>
      </c>
      <c r="K409">
        <v>5.64</v>
      </c>
      <c r="L409">
        <v>0</v>
      </c>
      <c r="M409">
        <v>0</v>
      </c>
      <c r="N409" t="s">
        <v>1</v>
      </c>
      <c r="O409" t="s">
        <v>1</v>
      </c>
    </row>
    <row r="410" spans="1:22" x14ac:dyDescent="0.3">
      <c r="A410">
        <v>971022</v>
      </c>
      <c r="B410" t="s">
        <v>4</v>
      </c>
      <c r="C410">
        <v>1</v>
      </c>
      <c r="D410">
        <v>0</v>
      </c>
      <c r="E410">
        <v>0.2</v>
      </c>
      <c r="F410">
        <v>-0.19900000000000001</v>
      </c>
      <c r="G410">
        <v>0</v>
      </c>
      <c r="H410">
        <v>5</v>
      </c>
      <c r="I410">
        <v>250</v>
      </c>
      <c r="J410">
        <v>0.05</v>
      </c>
      <c r="K410">
        <v>5.64</v>
      </c>
      <c r="L410">
        <v>0</v>
      </c>
      <c r="M410">
        <v>0</v>
      </c>
      <c r="N410" t="s">
        <v>1</v>
      </c>
      <c r="O410" t="s">
        <v>1</v>
      </c>
    </row>
    <row r="411" spans="1:22" x14ac:dyDescent="0.3">
      <c r="A411">
        <v>971031</v>
      </c>
      <c r="B411" t="s">
        <v>3</v>
      </c>
      <c r="C411">
        <v>1</v>
      </c>
      <c r="D411">
        <v>0</v>
      </c>
      <c r="E411">
        <v>10.75</v>
      </c>
      <c r="F411">
        <v>10.75</v>
      </c>
      <c r="G411">
        <v>5</v>
      </c>
      <c r="H411">
        <v>-0.87</v>
      </c>
      <c r="I411">
        <v>0</v>
      </c>
      <c r="J411">
        <v>1</v>
      </c>
      <c r="K411">
        <v>0</v>
      </c>
      <c r="L411">
        <v>99</v>
      </c>
      <c r="M411">
        <v>-99</v>
      </c>
      <c r="N411">
        <v>0</v>
      </c>
      <c r="O411">
        <v>9.3000000000000007</v>
      </c>
      <c r="P411">
        <v>0</v>
      </c>
      <c r="Q411">
        <v>11.63</v>
      </c>
      <c r="R411">
        <v>0.113</v>
      </c>
      <c r="S411">
        <v>0.124</v>
      </c>
      <c r="T411">
        <v>0</v>
      </c>
      <c r="U411" t="s">
        <v>1</v>
      </c>
      <c r="V411" t="s">
        <v>1</v>
      </c>
    </row>
    <row r="412" spans="1:22" x14ac:dyDescent="0.3">
      <c r="A412">
        <v>971032</v>
      </c>
      <c r="B412" t="s">
        <v>3</v>
      </c>
      <c r="C412">
        <v>1</v>
      </c>
      <c r="D412">
        <v>0</v>
      </c>
      <c r="E412">
        <v>10.75</v>
      </c>
      <c r="F412">
        <v>10.75</v>
      </c>
      <c r="G412">
        <v>5</v>
      </c>
      <c r="H412">
        <v>-0.87</v>
      </c>
      <c r="I412">
        <v>0</v>
      </c>
      <c r="J412">
        <v>1</v>
      </c>
      <c r="K412">
        <v>0</v>
      </c>
      <c r="L412">
        <v>99</v>
      </c>
      <c r="M412">
        <v>-99</v>
      </c>
      <c r="N412">
        <v>0</v>
      </c>
      <c r="O412">
        <v>9.3000000000000007</v>
      </c>
      <c r="P412">
        <v>0</v>
      </c>
      <c r="Q412">
        <v>11.63</v>
      </c>
      <c r="R412">
        <v>0.113</v>
      </c>
      <c r="S412">
        <v>0.124</v>
      </c>
      <c r="T412">
        <v>0</v>
      </c>
      <c r="U412" t="s">
        <v>1</v>
      </c>
      <c r="V412" t="s">
        <v>1</v>
      </c>
    </row>
    <row r="413" spans="1:22" x14ac:dyDescent="0.3">
      <c r="A413">
        <v>971033</v>
      </c>
      <c r="B413" t="s">
        <v>3</v>
      </c>
      <c r="C413">
        <v>1</v>
      </c>
      <c r="D413">
        <v>0</v>
      </c>
      <c r="E413">
        <v>10.75</v>
      </c>
      <c r="F413">
        <v>10.75</v>
      </c>
      <c r="G413">
        <v>5</v>
      </c>
      <c r="H413">
        <v>-0.87</v>
      </c>
      <c r="I413">
        <v>0</v>
      </c>
      <c r="J413">
        <v>1</v>
      </c>
      <c r="K413">
        <v>0</v>
      </c>
      <c r="L413">
        <v>99</v>
      </c>
      <c r="M413">
        <v>-99</v>
      </c>
      <c r="N413">
        <v>0</v>
      </c>
      <c r="O413">
        <v>9.3000000000000007</v>
      </c>
      <c r="P413">
        <v>0</v>
      </c>
      <c r="Q413">
        <v>11.63</v>
      </c>
      <c r="R413">
        <v>0.113</v>
      </c>
      <c r="S413">
        <v>0.124</v>
      </c>
      <c r="T413">
        <v>0</v>
      </c>
      <c r="U413" t="s">
        <v>1</v>
      </c>
      <c r="V413" t="s">
        <v>1</v>
      </c>
    </row>
    <row r="414" spans="1:22" x14ac:dyDescent="0.3">
      <c r="A414">
        <v>971034</v>
      </c>
      <c r="B414" t="s">
        <v>3</v>
      </c>
      <c r="C414">
        <v>1</v>
      </c>
      <c r="D414">
        <v>0</v>
      </c>
      <c r="E414">
        <v>10.75</v>
      </c>
      <c r="F414">
        <v>10.75</v>
      </c>
      <c r="G414">
        <v>5</v>
      </c>
      <c r="H414">
        <v>-0.87</v>
      </c>
      <c r="I414">
        <v>0</v>
      </c>
      <c r="J414">
        <v>1</v>
      </c>
      <c r="K414">
        <v>0</v>
      </c>
      <c r="L414">
        <v>99</v>
      </c>
      <c r="M414">
        <v>-99</v>
      </c>
      <c r="N414">
        <v>0</v>
      </c>
      <c r="O414">
        <v>9.3000000000000007</v>
      </c>
      <c r="P414">
        <v>0</v>
      </c>
      <c r="Q414">
        <v>11.63</v>
      </c>
      <c r="R414">
        <v>0.113</v>
      </c>
      <c r="S414">
        <v>0.124</v>
      </c>
      <c r="T414">
        <v>0</v>
      </c>
      <c r="U414" t="s">
        <v>1</v>
      </c>
      <c r="V414" t="s">
        <v>1</v>
      </c>
    </row>
    <row r="415" spans="1:22" x14ac:dyDescent="0.3">
      <c r="A415">
        <v>971035</v>
      </c>
      <c r="B415" t="s">
        <v>3</v>
      </c>
      <c r="C415">
        <v>1</v>
      </c>
      <c r="D415">
        <v>0</v>
      </c>
      <c r="E415">
        <v>10.75</v>
      </c>
      <c r="F415">
        <v>10.75</v>
      </c>
      <c r="G415">
        <v>5</v>
      </c>
      <c r="H415">
        <v>-0.87</v>
      </c>
      <c r="I415">
        <v>0</v>
      </c>
      <c r="J415">
        <v>1</v>
      </c>
      <c r="K415">
        <v>0</v>
      </c>
      <c r="L415">
        <v>99</v>
      </c>
      <c r="M415">
        <v>-99</v>
      </c>
      <c r="N415">
        <v>0</v>
      </c>
      <c r="O415">
        <v>9.3000000000000007</v>
      </c>
      <c r="P415">
        <v>0</v>
      </c>
      <c r="Q415">
        <v>11.63</v>
      </c>
      <c r="R415">
        <v>0.113</v>
      </c>
      <c r="S415">
        <v>0.124</v>
      </c>
      <c r="T415">
        <v>0</v>
      </c>
      <c r="U415" t="s">
        <v>1</v>
      </c>
      <c r="V415" t="s">
        <v>1</v>
      </c>
    </row>
    <row r="416" spans="1:22" x14ac:dyDescent="0.3">
      <c r="A416">
        <v>971036</v>
      </c>
      <c r="B416" t="s">
        <v>3</v>
      </c>
      <c r="C416">
        <v>1</v>
      </c>
      <c r="D416">
        <v>0</v>
      </c>
      <c r="E416">
        <v>10.75</v>
      </c>
      <c r="F416">
        <v>10.75</v>
      </c>
      <c r="G416">
        <v>5</v>
      </c>
      <c r="H416">
        <v>-0.87</v>
      </c>
      <c r="I416">
        <v>0</v>
      </c>
      <c r="J416">
        <v>1</v>
      </c>
      <c r="K416">
        <v>0</v>
      </c>
      <c r="L416">
        <v>99</v>
      </c>
      <c r="M416">
        <v>-99</v>
      </c>
      <c r="N416">
        <v>0</v>
      </c>
      <c r="O416">
        <v>9.3000000000000007</v>
      </c>
      <c r="P416">
        <v>0</v>
      </c>
      <c r="Q416">
        <v>11.63</v>
      </c>
      <c r="R416">
        <v>0.113</v>
      </c>
      <c r="S416">
        <v>0.124</v>
      </c>
      <c r="T416">
        <v>0</v>
      </c>
      <c r="U416" t="s">
        <v>1</v>
      </c>
      <c r="V416" t="s">
        <v>1</v>
      </c>
    </row>
    <row r="417" spans="1:29" x14ac:dyDescent="0.3">
      <c r="A417">
        <v>971037</v>
      </c>
      <c r="B417" t="s">
        <v>3</v>
      </c>
      <c r="C417">
        <v>1</v>
      </c>
      <c r="D417">
        <v>0</v>
      </c>
      <c r="E417">
        <v>10.75</v>
      </c>
      <c r="F417">
        <v>10.75</v>
      </c>
      <c r="G417">
        <v>5</v>
      </c>
      <c r="H417">
        <v>-0.87</v>
      </c>
      <c r="I417">
        <v>0</v>
      </c>
      <c r="J417">
        <v>1</v>
      </c>
      <c r="K417">
        <v>0</v>
      </c>
      <c r="L417">
        <v>99</v>
      </c>
      <c r="M417">
        <v>-99</v>
      </c>
      <c r="N417">
        <v>0</v>
      </c>
      <c r="O417">
        <v>9.3000000000000007</v>
      </c>
      <c r="P417">
        <v>0</v>
      </c>
      <c r="Q417">
        <v>11.63</v>
      </c>
      <c r="R417">
        <v>0.113</v>
      </c>
      <c r="S417">
        <v>0.124</v>
      </c>
      <c r="T417">
        <v>0</v>
      </c>
      <c r="U417" t="s">
        <v>1</v>
      </c>
      <c r="V417" t="s">
        <v>1</v>
      </c>
    </row>
    <row r="418" spans="1:29" x14ac:dyDescent="0.3">
      <c r="A418">
        <v>971038</v>
      </c>
      <c r="B418" t="s">
        <v>3</v>
      </c>
      <c r="C418">
        <v>1</v>
      </c>
      <c r="D418">
        <v>0</v>
      </c>
      <c r="E418">
        <v>10.75</v>
      </c>
      <c r="F418">
        <v>10.75</v>
      </c>
      <c r="G418">
        <v>5</v>
      </c>
      <c r="H418">
        <v>-0.87</v>
      </c>
      <c r="I418">
        <v>0</v>
      </c>
      <c r="J418">
        <v>1</v>
      </c>
      <c r="K418">
        <v>0</v>
      </c>
      <c r="L418">
        <v>99</v>
      </c>
      <c r="M418">
        <v>-99</v>
      </c>
      <c r="N418">
        <v>0</v>
      </c>
      <c r="O418">
        <v>9.3000000000000007</v>
      </c>
      <c r="P418">
        <v>0</v>
      </c>
      <c r="Q418">
        <v>11.63</v>
      </c>
      <c r="R418">
        <v>0.113</v>
      </c>
      <c r="S418">
        <v>0.124</v>
      </c>
      <c r="T418">
        <v>0</v>
      </c>
      <c r="U418" t="s">
        <v>1</v>
      </c>
      <c r="V418" t="s">
        <v>1</v>
      </c>
    </row>
    <row r="419" spans="1:29" x14ac:dyDescent="0.3">
      <c r="A419">
        <v>972021</v>
      </c>
      <c r="B419" t="s">
        <v>3</v>
      </c>
      <c r="C419">
        <v>1</v>
      </c>
      <c r="D419">
        <v>0</v>
      </c>
      <c r="E419">
        <v>10.75</v>
      </c>
      <c r="F419">
        <v>10.75</v>
      </c>
      <c r="G419">
        <v>5</v>
      </c>
      <c r="H419">
        <v>-0.87</v>
      </c>
      <c r="I419">
        <v>0</v>
      </c>
      <c r="J419">
        <v>1</v>
      </c>
      <c r="K419">
        <v>0</v>
      </c>
      <c r="L419">
        <v>99</v>
      </c>
      <c r="M419">
        <v>-99</v>
      </c>
      <c r="N419">
        <v>0</v>
      </c>
      <c r="O419">
        <v>9.3000000000000007</v>
      </c>
      <c r="P419">
        <v>0</v>
      </c>
      <c r="Q419">
        <v>11.63</v>
      </c>
      <c r="R419">
        <v>0.113</v>
      </c>
      <c r="S419">
        <v>0.124</v>
      </c>
      <c r="T419">
        <v>0</v>
      </c>
      <c r="U419" t="s">
        <v>1</v>
      </c>
      <c r="V419" t="s">
        <v>1</v>
      </c>
    </row>
    <row r="420" spans="1:29" x14ac:dyDescent="0.3">
      <c r="A420">
        <v>972022</v>
      </c>
      <c r="B420" t="s">
        <v>3</v>
      </c>
      <c r="C420">
        <v>1</v>
      </c>
      <c r="D420">
        <v>0</v>
      </c>
      <c r="E420">
        <v>10.75</v>
      </c>
      <c r="F420">
        <v>10.75</v>
      </c>
      <c r="G420">
        <v>5</v>
      </c>
      <c r="H420">
        <v>-0.87</v>
      </c>
      <c r="I420">
        <v>0</v>
      </c>
      <c r="J420">
        <v>1</v>
      </c>
      <c r="K420">
        <v>0</v>
      </c>
      <c r="L420">
        <v>99</v>
      </c>
      <c r="M420">
        <v>-99</v>
      </c>
      <c r="N420">
        <v>0</v>
      </c>
      <c r="O420">
        <v>9.3000000000000007</v>
      </c>
      <c r="P420">
        <v>0</v>
      </c>
      <c r="Q420">
        <v>11.63</v>
      </c>
      <c r="R420">
        <v>0.113</v>
      </c>
      <c r="S420">
        <v>0.124</v>
      </c>
      <c r="T420">
        <v>0</v>
      </c>
      <c r="U420" t="s">
        <v>1</v>
      </c>
      <c r="V420" t="s">
        <v>1</v>
      </c>
    </row>
    <row r="421" spans="1:29" s="2" customFormat="1" x14ac:dyDescent="0.3">
      <c r="A421" s="2">
        <v>972022</v>
      </c>
      <c r="B421" t="s">
        <v>3</v>
      </c>
      <c r="C421">
        <v>2</v>
      </c>
      <c r="D421">
        <v>0</v>
      </c>
      <c r="E421">
        <v>10.75</v>
      </c>
      <c r="F421">
        <v>10.75</v>
      </c>
      <c r="G421">
        <v>5</v>
      </c>
      <c r="H421">
        <v>-0.87</v>
      </c>
      <c r="I421">
        <v>0</v>
      </c>
      <c r="J421">
        <v>1</v>
      </c>
      <c r="K421">
        <v>0</v>
      </c>
      <c r="L421">
        <v>99</v>
      </c>
      <c r="M421">
        <v>-99</v>
      </c>
      <c r="N421">
        <v>0</v>
      </c>
      <c r="O421">
        <v>9.3000000000000007</v>
      </c>
      <c r="P421">
        <v>0</v>
      </c>
      <c r="Q421">
        <v>11.63</v>
      </c>
      <c r="R421">
        <v>0.113</v>
      </c>
      <c r="S421">
        <v>0.124</v>
      </c>
      <c r="T421">
        <v>0</v>
      </c>
      <c r="U421" t="s">
        <v>1</v>
      </c>
      <c r="V421" t="s">
        <v>1</v>
      </c>
      <c r="W421"/>
      <c r="X421"/>
      <c r="Y421"/>
      <c r="Z421"/>
      <c r="AA421"/>
      <c r="AB421"/>
      <c r="AC421"/>
    </row>
    <row r="422" spans="1:29" x14ac:dyDescent="0.3">
      <c r="A422">
        <v>972031</v>
      </c>
      <c r="B422" t="s">
        <v>3</v>
      </c>
      <c r="C422">
        <v>1</v>
      </c>
      <c r="D422">
        <v>0</v>
      </c>
      <c r="E422">
        <v>15</v>
      </c>
      <c r="F422">
        <v>15</v>
      </c>
      <c r="G422">
        <v>5</v>
      </c>
      <c r="H422">
        <v>-0.87</v>
      </c>
      <c r="I422">
        <v>0</v>
      </c>
      <c r="J422">
        <v>1</v>
      </c>
      <c r="K422">
        <v>0</v>
      </c>
      <c r="L422">
        <v>99</v>
      </c>
      <c r="M422">
        <v>-99</v>
      </c>
      <c r="N422">
        <v>0</v>
      </c>
      <c r="O422">
        <v>9.3000000000000007</v>
      </c>
      <c r="P422">
        <v>0</v>
      </c>
      <c r="Q422">
        <v>11.63</v>
      </c>
      <c r="R422">
        <v>0.113</v>
      </c>
      <c r="S422">
        <v>0.124</v>
      </c>
      <c r="T422">
        <v>0</v>
      </c>
      <c r="U422" t="s">
        <v>1</v>
      </c>
      <c r="V422" t="s">
        <v>1</v>
      </c>
    </row>
    <row r="423" spans="1:29" x14ac:dyDescent="0.3">
      <c r="A423">
        <v>972032</v>
      </c>
      <c r="B423" t="s">
        <v>3</v>
      </c>
      <c r="C423">
        <v>1</v>
      </c>
      <c r="D423">
        <v>0</v>
      </c>
      <c r="E423">
        <v>15</v>
      </c>
      <c r="F423">
        <v>15</v>
      </c>
      <c r="G423">
        <v>5</v>
      </c>
      <c r="H423">
        <v>-0.87</v>
      </c>
      <c r="I423">
        <v>0</v>
      </c>
      <c r="J423">
        <v>1</v>
      </c>
      <c r="K423">
        <v>0</v>
      </c>
      <c r="L423">
        <v>99</v>
      </c>
      <c r="M423">
        <v>-99</v>
      </c>
      <c r="N423">
        <v>0</v>
      </c>
      <c r="O423">
        <v>9.3000000000000007</v>
      </c>
      <c r="P423">
        <v>0</v>
      </c>
      <c r="Q423">
        <v>11.63</v>
      </c>
      <c r="R423">
        <v>0.113</v>
      </c>
      <c r="S423">
        <v>0.124</v>
      </c>
      <c r="T423">
        <v>0</v>
      </c>
      <c r="U423" t="s">
        <v>1</v>
      </c>
      <c r="V423" t="s">
        <v>1</v>
      </c>
    </row>
    <row r="424" spans="1:29" x14ac:dyDescent="0.3">
      <c r="A424">
        <v>972041</v>
      </c>
      <c r="B424" t="s">
        <v>3</v>
      </c>
      <c r="C424">
        <v>1</v>
      </c>
      <c r="D424">
        <v>0</v>
      </c>
      <c r="E424">
        <v>15</v>
      </c>
      <c r="F424">
        <v>15</v>
      </c>
      <c r="G424">
        <v>5</v>
      </c>
      <c r="H424">
        <v>-0.87</v>
      </c>
      <c r="I424">
        <v>0</v>
      </c>
      <c r="J424">
        <v>1</v>
      </c>
      <c r="K424">
        <v>0</v>
      </c>
      <c r="L424">
        <v>99</v>
      </c>
      <c r="M424">
        <v>-99</v>
      </c>
      <c r="N424">
        <v>0</v>
      </c>
      <c r="O424">
        <v>9.3000000000000007</v>
      </c>
      <c r="P424">
        <v>0</v>
      </c>
      <c r="Q424">
        <v>11.63</v>
      </c>
      <c r="R424">
        <v>0.113</v>
      </c>
      <c r="S424">
        <v>0.124</v>
      </c>
      <c r="T424">
        <v>0</v>
      </c>
      <c r="U424" t="s">
        <v>1</v>
      </c>
      <c r="V424" t="s">
        <v>1</v>
      </c>
    </row>
    <row r="425" spans="1:29" x14ac:dyDescent="0.3">
      <c r="A425">
        <v>972042</v>
      </c>
      <c r="B425" t="s">
        <v>3</v>
      </c>
      <c r="C425">
        <v>1</v>
      </c>
      <c r="D425">
        <v>0</v>
      </c>
      <c r="E425">
        <v>15</v>
      </c>
      <c r="F425">
        <v>15</v>
      </c>
      <c r="G425">
        <v>5</v>
      </c>
      <c r="H425">
        <v>-0.87</v>
      </c>
      <c r="I425">
        <v>0</v>
      </c>
      <c r="J425">
        <v>1</v>
      </c>
      <c r="K425">
        <v>0</v>
      </c>
      <c r="L425">
        <v>99</v>
      </c>
      <c r="M425">
        <v>-99</v>
      </c>
      <c r="N425">
        <v>0</v>
      </c>
      <c r="O425">
        <v>9.3000000000000007</v>
      </c>
      <c r="P425">
        <v>0</v>
      </c>
      <c r="Q425">
        <v>11.63</v>
      </c>
      <c r="R425">
        <v>0.113</v>
      </c>
      <c r="S425">
        <v>0.124</v>
      </c>
      <c r="T425">
        <v>0</v>
      </c>
      <c r="U425" t="s">
        <v>1</v>
      </c>
      <c r="V425" t="s">
        <v>1</v>
      </c>
    </row>
    <row r="426" spans="1:29" x14ac:dyDescent="0.3">
      <c r="A426">
        <v>972043</v>
      </c>
      <c r="B426" t="s">
        <v>3</v>
      </c>
      <c r="C426">
        <v>1</v>
      </c>
      <c r="D426">
        <v>0</v>
      </c>
      <c r="E426">
        <v>15</v>
      </c>
      <c r="F426">
        <v>15</v>
      </c>
      <c r="G426">
        <v>5</v>
      </c>
      <c r="H426">
        <v>-0.87</v>
      </c>
      <c r="I426">
        <v>0</v>
      </c>
      <c r="J426">
        <v>1</v>
      </c>
      <c r="K426">
        <v>0</v>
      </c>
      <c r="L426">
        <v>99</v>
      </c>
      <c r="M426">
        <v>-99</v>
      </c>
      <c r="N426">
        <v>0</v>
      </c>
      <c r="O426">
        <v>9.3000000000000007</v>
      </c>
      <c r="P426">
        <v>0</v>
      </c>
      <c r="Q426">
        <v>11.63</v>
      </c>
      <c r="R426">
        <v>0.113</v>
      </c>
      <c r="S426">
        <v>0.124</v>
      </c>
      <c r="T426">
        <v>0</v>
      </c>
      <c r="U426" t="s">
        <v>1</v>
      </c>
      <c r="V426" t="s">
        <v>1</v>
      </c>
    </row>
    <row r="427" spans="1:29" x14ac:dyDescent="0.3">
      <c r="A427">
        <v>972044</v>
      </c>
      <c r="B427" t="s">
        <v>3</v>
      </c>
      <c r="C427">
        <v>1</v>
      </c>
      <c r="D427">
        <v>0</v>
      </c>
      <c r="E427">
        <v>15</v>
      </c>
      <c r="F427">
        <v>15</v>
      </c>
      <c r="G427">
        <v>5</v>
      </c>
      <c r="H427">
        <v>-0.87</v>
      </c>
      <c r="I427">
        <v>0</v>
      </c>
      <c r="J427">
        <v>1</v>
      </c>
      <c r="K427">
        <v>0</v>
      </c>
      <c r="L427">
        <v>99</v>
      </c>
      <c r="M427">
        <v>-99</v>
      </c>
      <c r="N427">
        <v>0</v>
      </c>
      <c r="O427">
        <v>9.3000000000000007</v>
      </c>
      <c r="P427">
        <v>0</v>
      </c>
      <c r="Q427">
        <v>11.63</v>
      </c>
      <c r="R427">
        <v>0.113</v>
      </c>
      <c r="S427">
        <v>0.124</v>
      </c>
      <c r="T427">
        <v>0</v>
      </c>
      <c r="U427" t="s">
        <v>1</v>
      </c>
      <c r="V427" t="s">
        <v>1</v>
      </c>
    </row>
    <row r="428" spans="1:29" x14ac:dyDescent="0.3">
      <c r="A428">
        <v>972045</v>
      </c>
      <c r="B428" t="s">
        <v>3</v>
      </c>
      <c r="C428">
        <v>1</v>
      </c>
      <c r="D428">
        <v>0</v>
      </c>
      <c r="E428">
        <v>15</v>
      </c>
      <c r="F428">
        <v>15</v>
      </c>
      <c r="G428">
        <v>5</v>
      </c>
      <c r="H428">
        <v>-0.87</v>
      </c>
      <c r="I428">
        <v>0</v>
      </c>
      <c r="J428">
        <v>1</v>
      </c>
      <c r="K428">
        <v>0</v>
      </c>
      <c r="L428">
        <v>99</v>
      </c>
      <c r="M428">
        <v>-99</v>
      </c>
      <c r="N428">
        <v>0</v>
      </c>
      <c r="O428">
        <v>9.3000000000000007</v>
      </c>
      <c r="P428">
        <v>0</v>
      </c>
      <c r="Q428">
        <v>11.63</v>
      </c>
      <c r="R428">
        <v>0.113</v>
      </c>
      <c r="S428">
        <v>0.124</v>
      </c>
      <c r="T428">
        <v>0</v>
      </c>
      <c r="U428" t="s">
        <v>1</v>
      </c>
      <c r="V428" t="s">
        <v>1</v>
      </c>
    </row>
    <row r="429" spans="1:29" x14ac:dyDescent="0.3">
      <c r="A429">
        <v>972051</v>
      </c>
      <c r="B429" t="s">
        <v>3</v>
      </c>
      <c r="C429">
        <v>1</v>
      </c>
      <c r="D429">
        <v>0</v>
      </c>
      <c r="E429">
        <v>15</v>
      </c>
      <c r="F429">
        <v>15</v>
      </c>
      <c r="G429">
        <v>5</v>
      </c>
      <c r="H429">
        <v>-0.87</v>
      </c>
      <c r="I429">
        <v>0</v>
      </c>
      <c r="J429">
        <v>1</v>
      </c>
      <c r="K429">
        <v>0</v>
      </c>
      <c r="L429">
        <v>99</v>
      </c>
      <c r="M429">
        <v>-99</v>
      </c>
      <c r="N429">
        <v>0</v>
      </c>
      <c r="O429">
        <v>9.3000000000000007</v>
      </c>
      <c r="P429">
        <v>0</v>
      </c>
      <c r="Q429">
        <v>11.63</v>
      </c>
      <c r="R429">
        <v>0.113</v>
      </c>
      <c r="S429">
        <v>0.124</v>
      </c>
      <c r="T429">
        <v>0</v>
      </c>
      <c r="U429" t="s">
        <v>1</v>
      </c>
      <c r="V429" t="s">
        <v>1</v>
      </c>
    </row>
    <row r="430" spans="1:29" x14ac:dyDescent="0.3">
      <c r="A430">
        <v>972052</v>
      </c>
      <c r="B430" t="s">
        <v>3</v>
      </c>
      <c r="C430">
        <v>1</v>
      </c>
      <c r="D430">
        <v>0</v>
      </c>
      <c r="E430">
        <v>15</v>
      </c>
      <c r="F430">
        <v>15</v>
      </c>
      <c r="G430">
        <v>5</v>
      </c>
      <c r="H430">
        <v>-0.87</v>
      </c>
      <c r="I430">
        <v>0</v>
      </c>
      <c r="J430">
        <v>1</v>
      </c>
      <c r="K430">
        <v>0</v>
      </c>
      <c r="L430">
        <v>99</v>
      </c>
      <c r="M430">
        <v>-99</v>
      </c>
      <c r="N430">
        <v>0</v>
      </c>
      <c r="O430">
        <v>9.3000000000000007</v>
      </c>
      <c r="P430">
        <v>0</v>
      </c>
      <c r="Q430">
        <v>11.63</v>
      </c>
      <c r="R430">
        <v>0.113</v>
      </c>
      <c r="S430">
        <v>0.124</v>
      </c>
      <c r="T430">
        <v>0</v>
      </c>
      <c r="U430" t="s">
        <v>1</v>
      </c>
      <c r="V430" t="s">
        <v>1</v>
      </c>
    </row>
    <row r="431" spans="1:29" x14ac:dyDescent="0.3">
      <c r="A431">
        <v>972061</v>
      </c>
      <c r="B431" t="s">
        <v>3</v>
      </c>
      <c r="C431">
        <v>1</v>
      </c>
      <c r="D431">
        <v>0</v>
      </c>
      <c r="E431">
        <v>15</v>
      </c>
      <c r="F431">
        <v>15</v>
      </c>
      <c r="G431">
        <v>5</v>
      </c>
      <c r="H431">
        <v>-0.87</v>
      </c>
      <c r="I431">
        <v>0</v>
      </c>
      <c r="J431">
        <v>1</v>
      </c>
      <c r="K431">
        <v>0</v>
      </c>
      <c r="L431">
        <v>99</v>
      </c>
      <c r="M431">
        <v>-99</v>
      </c>
      <c r="N431">
        <v>0</v>
      </c>
      <c r="O431">
        <v>9.3000000000000007</v>
      </c>
      <c r="P431">
        <v>0</v>
      </c>
      <c r="Q431">
        <v>11.63</v>
      </c>
      <c r="R431">
        <v>0.113</v>
      </c>
      <c r="S431">
        <v>0.124</v>
      </c>
      <c r="T431">
        <v>0</v>
      </c>
      <c r="U431" t="s">
        <v>1</v>
      </c>
      <c r="V431" t="s">
        <v>1</v>
      </c>
    </row>
    <row r="432" spans="1:29" x14ac:dyDescent="0.3">
      <c r="A432">
        <v>972062</v>
      </c>
      <c r="B432" t="s">
        <v>3</v>
      </c>
      <c r="C432">
        <v>1</v>
      </c>
      <c r="D432">
        <v>0</v>
      </c>
      <c r="E432">
        <v>15</v>
      </c>
      <c r="F432">
        <v>15</v>
      </c>
      <c r="G432">
        <v>5</v>
      </c>
      <c r="H432">
        <v>-0.87</v>
      </c>
      <c r="I432">
        <v>0</v>
      </c>
      <c r="J432">
        <v>1</v>
      </c>
      <c r="K432">
        <v>0</v>
      </c>
      <c r="L432">
        <v>99</v>
      </c>
      <c r="M432">
        <v>-99</v>
      </c>
      <c r="N432">
        <v>0</v>
      </c>
      <c r="O432">
        <v>9.3000000000000007</v>
      </c>
      <c r="P432">
        <v>0</v>
      </c>
      <c r="Q432">
        <v>11.63</v>
      </c>
      <c r="R432">
        <v>0.113</v>
      </c>
      <c r="S432">
        <v>0.124</v>
      </c>
      <c r="T432">
        <v>0</v>
      </c>
      <c r="U432" t="s">
        <v>1</v>
      </c>
      <c r="V432" t="s">
        <v>1</v>
      </c>
    </row>
    <row r="433" spans="1:29" x14ac:dyDescent="0.3">
      <c r="A433">
        <v>972063</v>
      </c>
      <c r="B433" t="s">
        <v>3</v>
      </c>
      <c r="C433">
        <v>1</v>
      </c>
      <c r="D433">
        <v>0</v>
      </c>
      <c r="E433">
        <v>15</v>
      </c>
      <c r="F433">
        <v>15</v>
      </c>
      <c r="G433">
        <v>5</v>
      </c>
      <c r="H433">
        <v>-0.87</v>
      </c>
      <c r="I433">
        <v>0</v>
      </c>
      <c r="J433">
        <v>1</v>
      </c>
      <c r="K433">
        <v>0</v>
      </c>
      <c r="L433">
        <v>99</v>
      </c>
      <c r="M433">
        <v>-99</v>
      </c>
      <c r="N433">
        <v>0</v>
      </c>
      <c r="O433">
        <v>9.3000000000000007</v>
      </c>
      <c r="P433">
        <v>0</v>
      </c>
      <c r="Q433">
        <v>11.63</v>
      </c>
      <c r="R433">
        <v>0.113</v>
      </c>
      <c r="S433">
        <v>0.124</v>
      </c>
      <c r="T433">
        <v>0</v>
      </c>
      <c r="U433" t="s">
        <v>1</v>
      </c>
      <c r="V433" t="s">
        <v>1</v>
      </c>
    </row>
    <row r="434" spans="1:29" x14ac:dyDescent="0.3">
      <c r="A434">
        <v>972071</v>
      </c>
      <c r="B434" t="s">
        <v>3</v>
      </c>
      <c r="C434">
        <v>1</v>
      </c>
      <c r="D434">
        <v>0</v>
      </c>
      <c r="E434">
        <v>10.75</v>
      </c>
      <c r="F434">
        <v>10.75</v>
      </c>
      <c r="G434">
        <v>5</v>
      </c>
      <c r="H434">
        <v>-0.87</v>
      </c>
      <c r="I434">
        <v>0</v>
      </c>
      <c r="J434">
        <v>1</v>
      </c>
      <c r="K434">
        <v>0</v>
      </c>
      <c r="L434">
        <v>99</v>
      </c>
      <c r="M434">
        <v>-99</v>
      </c>
      <c r="N434">
        <v>0</v>
      </c>
      <c r="O434">
        <v>9.3000000000000007</v>
      </c>
      <c r="P434">
        <v>0</v>
      </c>
      <c r="Q434">
        <v>11.63</v>
      </c>
      <c r="R434">
        <v>0.113</v>
      </c>
      <c r="S434">
        <v>0.124</v>
      </c>
      <c r="T434">
        <v>0</v>
      </c>
      <c r="U434" t="s">
        <v>1</v>
      </c>
      <c r="V434" t="s">
        <v>1</v>
      </c>
    </row>
    <row r="435" spans="1:29" x14ac:dyDescent="0.3">
      <c r="A435">
        <v>972072</v>
      </c>
      <c r="B435" t="s">
        <v>3</v>
      </c>
      <c r="C435">
        <v>1</v>
      </c>
      <c r="D435">
        <v>0</v>
      </c>
      <c r="E435">
        <v>10.75</v>
      </c>
      <c r="F435">
        <v>10.75</v>
      </c>
      <c r="G435">
        <v>5</v>
      </c>
      <c r="H435">
        <v>-0.87</v>
      </c>
      <c r="I435">
        <v>0</v>
      </c>
      <c r="J435">
        <v>1</v>
      </c>
      <c r="K435">
        <v>0</v>
      </c>
      <c r="L435">
        <v>99</v>
      </c>
      <c r="M435">
        <v>-99</v>
      </c>
      <c r="N435">
        <v>0</v>
      </c>
      <c r="O435">
        <v>9.3000000000000007</v>
      </c>
      <c r="P435">
        <v>0</v>
      </c>
      <c r="Q435">
        <v>11.63</v>
      </c>
      <c r="R435">
        <v>0.113</v>
      </c>
      <c r="S435">
        <v>0.124</v>
      </c>
      <c r="T435">
        <v>0</v>
      </c>
      <c r="U435" t="s">
        <v>1</v>
      </c>
      <c r="V435" t="s">
        <v>1</v>
      </c>
    </row>
    <row r="436" spans="1:29" x14ac:dyDescent="0.3">
      <c r="A436">
        <v>972081</v>
      </c>
      <c r="B436" t="s">
        <v>3</v>
      </c>
      <c r="C436">
        <v>1</v>
      </c>
      <c r="D436">
        <v>0</v>
      </c>
      <c r="E436">
        <v>10.75</v>
      </c>
      <c r="F436">
        <v>10.75</v>
      </c>
      <c r="G436">
        <v>5</v>
      </c>
      <c r="H436">
        <v>-0.87</v>
      </c>
      <c r="I436">
        <v>0</v>
      </c>
      <c r="J436">
        <v>1</v>
      </c>
      <c r="K436">
        <v>0</v>
      </c>
      <c r="L436">
        <v>99</v>
      </c>
      <c r="M436">
        <v>-99</v>
      </c>
      <c r="N436">
        <v>0</v>
      </c>
      <c r="O436">
        <v>9.3000000000000007</v>
      </c>
      <c r="P436">
        <v>0</v>
      </c>
      <c r="Q436">
        <v>11.63</v>
      </c>
      <c r="R436">
        <v>0.113</v>
      </c>
      <c r="S436">
        <v>0.124</v>
      </c>
      <c r="T436">
        <v>0</v>
      </c>
      <c r="U436" t="s">
        <v>1</v>
      </c>
      <c r="V436" t="s">
        <v>1</v>
      </c>
    </row>
    <row r="437" spans="1:29" x14ac:dyDescent="0.3">
      <c r="A437">
        <v>972082</v>
      </c>
      <c r="B437" t="s">
        <v>3</v>
      </c>
      <c r="C437">
        <v>1</v>
      </c>
      <c r="D437">
        <v>0</v>
      </c>
      <c r="E437">
        <v>10.75</v>
      </c>
      <c r="F437">
        <v>10.75</v>
      </c>
      <c r="G437">
        <v>5</v>
      </c>
      <c r="H437">
        <v>-0.87</v>
      </c>
      <c r="I437">
        <v>0</v>
      </c>
      <c r="J437">
        <v>1</v>
      </c>
      <c r="K437">
        <v>0</v>
      </c>
      <c r="L437">
        <v>99</v>
      </c>
      <c r="M437">
        <v>-99</v>
      </c>
      <c r="N437">
        <v>0</v>
      </c>
      <c r="O437">
        <v>9.3000000000000007</v>
      </c>
      <c r="P437">
        <v>0</v>
      </c>
      <c r="Q437">
        <v>11.63</v>
      </c>
      <c r="R437">
        <v>0.113</v>
      </c>
      <c r="S437">
        <v>0.124</v>
      </c>
      <c r="T437">
        <v>0</v>
      </c>
      <c r="U437" t="s">
        <v>1</v>
      </c>
      <c r="V437" t="s">
        <v>1</v>
      </c>
    </row>
    <row r="438" spans="1:29" x14ac:dyDescent="0.3">
      <c r="A438">
        <v>972091</v>
      </c>
      <c r="B438" t="s">
        <v>3</v>
      </c>
      <c r="C438">
        <v>1</v>
      </c>
      <c r="D438">
        <v>0</v>
      </c>
      <c r="E438">
        <v>10.75</v>
      </c>
      <c r="F438">
        <v>10.75</v>
      </c>
      <c r="G438">
        <v>5</v>
      </c>
      <c r="H438">
        <v>-0.87</v>
      </c>
      <c r="I438">
        <v>0</v>
      </c>
      <c r="J438">
        <v>1</v>
      </c>
      <c r="K438">
        <v>0</v>
      </c>
      <c r="L438">
        <v>99</v>
      </c>
      <c r="M438">
        <v>-99</v>
      </c>
      <c r="N438">
        <v>0</v>
      </c>
      <c r="O438">
        <v>9.3000000000000007</v>
      </c>
      <c r="P438">
        <v>0</v>
      </c>
      <c r="Q438">
        <v>11.63</v>
      </c>
      <c r="R438">
        <v>0.113</v>
      </c>
      <c r="S438">
        <v>0.124</v>
      </c>
      <c r="T438">
        <v>0</v>
      </c>
      <c r="U438" t="s">
        <v>1</v>
      </c>
      <c r="V438" t="s">
        <v>1</v>
      </c>
    </row>
    <row r="439" spans="1:29" x14ac:dyDescent="0.3">
      <c r="A439">
        <v>972092</v>
      </c>
      <c r="B439" t="s">
        <v>3</v>
      </c>
      <c r="C439">
        <v>1</v>
      </c>
      <c r="D439">
        <v>0</v>
      </c>
      <c r="E439">
        <v>10.75</v>
      </c>
      <c r="F439">
        <v>10.75</v>
      </c>
      <c r="G439">
        <v>5</v>
      </c>
      <c r="H439">
        <v>-0.87</v>
      </c>
      <c r="I439">
        <v>0</v>
      </c>
      <c r="J439">
        <v>1</v>
      </c>
      <c r="K439">
        <v>0</v>
      </c>
      <c r="L439">
        <v>99</v>
      </c>
      <c r="M439">
        <v>-99</v>
      </c>
      <c r="N439">
        <v>0</v>
      </c>
      <c r="O439">
        <v>9.3000000000000007</v>
      </c>
      <c r="P439">
        <v>0</v>
      </c>
      <c r="Q439">
        <v>11.63</v>
      </c>
      <c r="R439">
        <v>0.113</v>
      </c>
      <c r="S439">
        <v>0.124</v>
      </c>
      <c r="T439">
        <v>0</v>
      </c>
      <c r="U439" t="s">
        <v>1</v>
      </c>
      <c r="V439" t="s">
        <v>1</v>
      </c>
    </row>
    <row r="440" spans="1:29" x14ac:dyDescent="0.3">
      <c r="A440">
        <v>972093</v>
      </c>
      <c r="B440" t="s">
        <v>3</v>
      </c>
      <c r="C440">
        <v>1</v>
      </c>
      <c r="D440">
        <v>0</v>
      </c>
      <c r="E440">
        <v>10.75</v>
      </c>
      <c r="F440">
        <v>10.75</v>
      </c>
      <c r="G440">
        <v>5</v>
      </c>
      <c r="H440">
        <v>-0.87</v>
      </c>
      <c r="I440">
        <v>0</v>
      </c>
      <c r="J440">
        <v>1</v>
      </c>
      <c r="K440">
        <v>0</v>
      </c>
      <c r="L440">
        <v>99</v>
      </c>
      <c r="M440">
        <v>-99</v>
      </c>
      <c r="N440">
        <v>0</v>
      </c>
      <c r="O440">
        <v>9.3000000000000007</v>
      </c>
      <c r="P440">
        <v>0</v>
      </c>
      <c r="Q440">
        <v>11.63</v>
      </c>
      <c r="R440">
        <v>0.113</v>
      </c>
      <c r="S440">
        <v>0.124</v>
      </c>
      <c r="T440">
        <v>0</v>
      </c>
      <c r="U440" t="s">
        <v>1</v>
      </c>
      <c r="V440" t="s">
        <v>1</v>
      </c>
    </row>
    <row r="441" spans="1:29" x14ac:dyDescent="0.3">
      <c r="A441">
        <v>972094</v>
      </c>
      <c r="B441" t="s">
        <v>3</v>
      </c>
      <c r="C441">
        <v>1</v>
      </c>
      <c r="D441">
        <v>0</v>
      </c>
      <c r="E441">
        <v>10.75</v>
      </c>
      <c r="F441">
        <v>10.75</v>
      </c>
      <c r="G441">
        <v>5</v>
      </c>
      <c r="H441">
        <v>-0.87</v>
      </c>
      <c r="I441">
        <v>0</v>
      </c>
      <c r="J441">
        <v>1</v>
      </c>
      <c r="K441">
        <v>0</v>
      </c>
      <c r="L441">
        <v>99</v>
      </c>
      <c r="M441">
        <v>-99</v>
      </c>
      <c r="N441">
        <v>0</v>
      </c>
      <c r="O441">
        <v>9.3000000000000007</v>
      </c>
      <c r="P441">
        <v>0</v>
      </c>
      <c r="Q441">
        <v>11.63</v>
      </c>
      <c r="R441">
        <v>0.113</v>
      </c>
      <c r="S441">
        <v>0.124</v>
      </c>
      <c r="T441">
        <v>0</v>
      </c>
      <c r="U441" t="s">
        <v>1</v>
      </c>
      <c r="V441" t="s">
        <v>1</v>
      </c>
    </row>
    <row r="442" spans="1:29" x14ac:dyDescent="0.3">
      <c r="A442">
        <v>972095</v>
      </c>
      <c r="B442" t="s">
        <v>3</v>
      </c>
      <c r="C442">
        <v>1</v>
      </c>
      <c r="D442">
        <v>0</v>
      </c>
      <c r="E442">
        <v>10.75</v>
      </c>
      <c r="F442">
        <v>10.75</v>
      </c>
      <c r="G442">
        <v>5</v>
      </c>
      <c r="H442">
        <v>-0.87</v>
      </c>
      <c r="I442">
        <v>0</v>
      </c>
      <c r="J442">
        <v>1</v>
      </c>
      <c r="K442">
        <v>0</v>
      </c>
      <c r="L442">
        <v>99</v>
      </c>
      <c r="M442">
        <v>-99</v>
      </c>
      <c r="N442">
        <v>0</v>
      </c>
      <c r="O442">
        <v>9.3000000000000007</v>
      </c>
      <c r="P442">
        <v>0</v>
      </c>
      <c r="Q442">
        <v>11.63</v>
      </c>
      <c r="R442">
        <v>0.113</v>
      </c>
      <c r="S442">
        <v>0.124</v>
      </c>
      <c r="T442">
        <v>0</v>
      </c>
      <c r="U442" t="s">
        <v>1</v>
      </c>
      <c r="V442" t="s">
        <v>1</v>
      </c>
    </row>
    <row r="443" spans="1:29" x14ac:dyDescent="0.3">
      <c r="A443">
        <v>972101</v>
      </c>
      <c r="B443" t="s">
        <v>3</v>
      </c>
      <c r="C443">
        <v>1</v>
      </c>
      <c r="D443">
        <v>0</v>
      </c>
      <c r="E443">
        <v>15</v>
      </c>
      <c r="F443">
        <v>15</v>
      </c>
      <c r="G443">
        <v>5</v>
      </c>
      <c r="H443">
        <v>-0.87</v>
      </c>
      <c r="I443">
        <v>0</v>
      </c>
      <c r="J443">
        <v>1</v>
      </c>
      <c r="K443">
        <v>0</v>
      </c>
      <c r="L443">
        <v>99</v>
      </c>
      <c r="M443">
        <v>-99</v>
      </c>
      <c r="N443">
        <v>0</v>
      </c>
      <c r="O443">
        <v>9.3000000000000007</v>
      </c>
      <c r="P443">
        <v>0</v>
      </c>
      <c r="Q443">
        <v>11.63</v>
      </c>
      <c r="R443">
        <v>0.113</v>
      </c>
      <c r="S443">
        <v>0.124</v>
      </c>
      <c r="T443">
        <v>0</v>
      </c>
      <c r="U443" t="s">
        <v>1</v>
      </c>
      <c r="V443" t="s">
        <v>1</v>
      </c>
    </row>
    <row r="444" spans="1:29" s="1" customFormat="1" x14ac:dyDescent="0.3">
      <c r="A444" s="1">
        <v>972111</v>
      </c>
      <c r="B444" t="s">
        <v>3</v>
      </c>
      <c r="C444">
        <v>1</v>
      </c>
      <c r="D444">
        <v>0</v>
      </c>
      <c r="E444">
        <v>10.75</v>
      </c>
      <c r="F444">
        <v>10.75</v>
      </c>
      <c r="G444">
        <v>5</v>
      </c>
      <c r="H444">
        <v>-0.87</v>
      </c>
      <c r="I444">
        <v>0</v>
      </c>
      <c r="J444">
        <v>1</v>
      </c>
      <c r="K444">
        <v>0</v>
      </c>
      <c r="L444">
        <v>99</v>
      </c>
      <c r="M444">
        <v>-99</v>
      </c>
      <c r="N444">
        <v>0</v>
      </c>
      <c r="O444">
        <v>9.3000000000000007</v>
      </c>
      <c r="P444">
        <v>0</v>
      </c>
      <c r="Q444">
        <v>11.63</v>
      </c>
      <c r="R444">
        <v>0.113</v>
      </c>
      <c r="S444">
        <v>0.124</v>
      </c>
      <c r="T444">
        <v>0</v>
      </c>
      <c r="U444" t="s">
        <v>1</v>
      </c>
      <c r="V444" t="s">
        <v>1</v>
      </c>
      <c r="W444"/>
      <c r="X444"/>
      <c r="Y444"/>
      <c r="Z444"/>
      <c r="AA444"/>
      <c r="AB444"/>
      <c r="AC444"/>
    </row>
    <row r="445" spans="1:29" s="1" customFormat="1" x14ac:dyDescent="0.3">
      <c r="A445" s="1">
        <v>972121</v>
      </c>
      <c r="B445" t="s">
        <v>3</v>
      </c>
      <c r="C445">
        <v>1</v>
      </c>
      <c r="D445">
        <v>0</v>
      </c>
      <c r="E445">
        <v>10.75</v>
      </c>
      <c r="F445">
        <v>10.75</v>
      </c>
      <c r="G445">
        <v>5</v>
      </c>
      <c r="H445">
        <v>-0.87</v>
      </c>
      <c r="I445">
        <v>0</v>
      </c>
      <c r="J445">
        <v>1</v>
      </c>
      <c r="K445">
        <v>0</v>
      </c>
      <c r="L445">
        <v>99</v>
      </c>
      <c r="M445">
        <v>-99</v>
      </c>
      <c r="N445">
        <v>0</v>
      </c>
      <c r="O445">
        <v>9.3000000000000007</v>
      </c>
      <c r="P445">
        <v>0</v>
      </c>
      <c r="Q445">
        <v>11.63</v>
      </c>
      <c r="R445">
        <v>0.113</v>
      </c>
      <c r="S445">
        <v>0.124</v>
      </c>
      <c r="T445">
        <v>0</v>
      </c>
      <c r="U445" t="s">
        <v>1</v>
      </c>
      <c r="V445" t="s">
        <v>1</v>
      </c>
      <c r="W445"/>
      <c r="X445"/>
      <c r="Y445"/>
      <c r="Z445"/>
      <c r="AA445"/>
      <c r="AB445"/>
      <c r="AC445"/>
    </row>
    <row r="446" spans="1:29" x14ac:dyDescent="0.3">
      <c r="A446">
        <v>972131</v>
      </c>
      <c r="B446" t="s">
        <v>3</v>
      </c>
      <c r="C446">
        <v>1</v>
      </c>
      <c r="D446">
        <v>0</v>
      </c>
      <c r="E446">
        <v>15</v>
      </c>
      <c r="F446">
        <v>15</v>
      </c>
      <c r="G446">
        <v>5</v>
      </c>
      <c r="H446">
        <v>-0.87</v>
      </c>
      <c r="I446">
        <v>0</v>
      </c>
      <c r="J446">
        <v>1</v>
      </c>
      <c r="K446">
        <v>0</v>
      </c>
      <c r="L446">
        <v>99</v>
      </c>
      <c r="M446">
        <v>-99</v>
      </c>
      <c r="N446">
        <v>0</v>
      </c>
      <c r="O446">
        <v>9.3000000000000007</v>
      </c>
      <c r="P446">
        <v>0</v>
      </c>
      <c r="Q446">
        <v>11.63</v>
      </c>
      <c r="R446">
        <v>0.113</v>
      </c>
      <c r="S446">
        <v>0.124</v>
      </c>
      <c r="T446">
        <v>0</v>
      </c>
      <c r="U446" t="s">
        <v>1</v>
      </c>
      <c r="V446" t="s">
        <v>1</v>
      </c>
    </row>
    <row r="447" spans="1:29" x14ac:dyDescent="0.3">
      <c r="A447">
        <v>972141</v>
      </c>
      <c r="B447" t="s">
        <v>4</v>
      </c>
      <c r="C447">
        <v>1</v>
      </c>
      <c r="D447">
        <v>0</v>
      </c>
      <c r="E447">
        <v>0.2</v>
      </c>
      <c r="F447">
        <v>-0.19900000000000001</v>
      </c>
      <c r="G447">
        <v>0</v>
      </c>
      <c r="H447">
        <v>5</v>
      </c>
      <c r="I447">
        <v>250</v>
      </c>
      <c r="J447">
        <v>0.05</v>
      </c>
      <c r="K447">
        <v>5.64</v>
      </c>
      <c r="L447">
        <v>0</v>
      </c>
      <c r="M447">
        <v>0</v>
      </c>
      <c r="N447" t="s">
        <v>1</v>
      </c>
      <c r="O447" t="s">
        <v>1</v>
      </c>
    </row>
    <row r="448" spans="1:29" x14ac:dyDescent="0.3">
      <c r="A448">
        <v>972143</v>
      </c>
      <c r="B448" t="s">
        <v>4</v>
      </c>
      <c r="C448">
        <v>1</v>
      </c>
      <c r="D448">
        <v>0</v>
      </c>
      <c r="E448">
        <v>0.2</v>
      </c>
      <c r="F448">
        <v>-0.19900000000000001</v>
      </c>
      <c r="G448">
        <v>0</v>
      </c>
      <c r="H448">
        <v>5</v>
      </c>
      <c r="I448">
        <v>250</v>
      </c>
      <c r="J448">
        <v>0.05</v>
      </c>
      <c r="K448">
        <v>5.64</v>
      </c>
      <c r="L448">
        <v>0</v>
      </c>
      <c r="M448">
        <v>0</v>
      </c>
      <c r="N448" t="s">
        <v>1</v>
      </c>
      <c r="O448" t="s">
        <v>1</v>
      </c>
    </row>
    <row r="449" spans="1:22" x14ac:dyDescent="0.3">
      <c r="A449">
        <v>972145</v>
      </c>
      <c r="B449" t="s">
        <v>4</v>
      </c>
      <c r="C449">
        <v>1</v>
      </c>
      <c r="D449">
        <v>0</v>
      </c>
      <c r="E449">
        <v>0.2</v>
      </c>
      <c r="F449">
        <v>-0.19900000000000001</v>
      </c>
      <c r="G449">
        <v>0</v>
      </c>
      <c r="H449">
        <v>5</v>
      </c>
      <c r="I449">
        <v>250</v>
      </c>
      <c r="J449">
        <v>0.05</v>
      </c>
      <c r="K449">
        <v>5.64</v>
      </c>
      <c r="L449">
        <v>0</v>
      </c>
      <c r="M449">
        <v>0</v>
      </c>
      <c r="N449" t="s">
        <v>1</v>
      </c>
      <c r="O449" t="s">
        <v>1</v>
      </c>
    </row>
    <row r="450" spans="1:22" x14ac:dyDescent="0.3">
      <c r="A450">
        <v>972147</v>
      </c>
      <c r="B450" t="s">
        <v>4</v>
      </c>
      <c r="C450">
        <v>1</v>
      </c>
      <c r="D450">
        <v>0</v>
      </c>
      <c r="E450">
        <v>0.2</v>
      </c>
      <c r="F450">
        <v>-0.19900000000000001</v>
      </c>
      <c r="G450">
        <v>0</v>
      </c>
      <c r="H450">
        <v>5</v>
      </c>
      <c r="I450">
        <v>250</v>
      </c>
      <c r="J450">
        <v>0.05</v>
      </c>
      <c r="K450">
        <v>5.64</v>
      </c>
      <c r="L450">
        <v>0</v>
      </c>
      <c r="M450">
        <v>0</v>
      </c>
      <c r="N450" t="s">
        <v>1</v>
      </c>
      <c r="O450" t="s">
        <v>1</v>
      </c>
    </row>
    <row r="451" spans="1:22" x14ac:dyDescent="0.3">
      <c r="A451">
        <v>973011</v>
      </c>
      <c r="B451" t="s">
        <v>3</v>
      </c>
      <c r="C451">
        <v>1</v>
      </c>
      <c r="D451">
        <v>0</v>
      </c>
      <c r="E451">
        <v>10.75</v>
      </c>
      <c r="F451">
        <v>10.75</v>
      </c>
      <c r="G451">
        <v>5</v>
      </c>
      <c r="H451">
        <v>-0.87</v>
      </c>
      <c r="I451">
        <v>0</v>
      </c>
      <c r="J451">
        <v>1</v>
      </c>
      <c r="K451">
        <v>0</v>
      </c>
      <c r="L451">
        <v>99</v>
      </c>
      <c r="M451">
        <v>-99</v>
      </c>
      <c r="N451">
        <v>0</v>
      </c>
      <c r="O451">
        <v>9.3000000000000007</v>
      </c>
      <c r="P451">
        <v>0</v>
      </c>
      <c r="Q451">
        <v>11.63</v>
      </c>
      <c r="R451">
        <v>0.113</v>
      </c>
      <c r="S451">
        <v>0.124</v>
      </c>
      <c r="T451">
        <v>0</v>
      </c>
      <c r="U451" t="s">
        <v>1</v>
      </c>
      <c r="V451" t="s">
        <v>1</v>
      </c>
    </row>
    <row r="452" spans="1:22" ht="16.5" customHeight="1" x14ac:dyDescent="0.3">
      <c r="A452">
        <v>973012</v>
      </c>
      <c r="B452" t="s">
        <v>3</v>
      </c>
      <c r="C452">
        <v>1</v>
      </c>
      <c r="D452">
        <v>0</v>
      </c>
      <c r="E452">
        <v>10.75</v>
      </c>
      <c r="F452">
        <v>10.75</v>
      </c>
      <c r="G452">
        <v>5</v>
      </c>
      <c r="H452">
        <v>-0.87</v>
      </c>
      <c r="I452">
        <v>0</v>
      </c>
      <c r="J452">
        <v>1</v>
      </c>
      <c r="K452">
        <v>0</v>
      </c>
      <c r="L452">
        <v>99</v>
      </c>
      <c r="M452">
        <v>-99</v>
      </c>
      <c r="N452">
        <v>0</v>
      </c>
      <c r="O452">
        <v>9.3000000000000007</v>
      </c>
      <c r="P452">
        <v>0</v>
      </c>
      <c r="Q452">
        <v>11.63</v>
      </c>
      <c r="R452">
        <v>0.113</v>
      </c>
      <c r="S452">
        <v>0.124</v>
      </c>
      <c r="T452">
        <v>0</v>
      </c>
      <c r="U452" t="s">
        <v>1</v>
      </c>
      <c r="V452" t="s">
        <v>1</v>
      </c>
    </row>
    <row r="453" spans="1:22" x14ac:dyDescent="0.3">
      <c r="A453">
        <v>973021</v>
      </c>
      <c r="B453" t="s">
        <v>3</v>
      </c>
      <c r="C453">
        <v>1</v>
      </c>
      <c r="D453">
        <v>0</v>
      </c>
      <c r="E453">
        <v>10.75</v>
      </c>
      <c r="F453">
        <v>10.75</v>
      </c>
      <c r="G453">
        <v>5</v>
      </c>
      <c r="H453">
        <v>-0.87</v>
      </c>
      <c r="I453">
        <v>0</v>
      </c>
      <c r="J453">
        <v>1</v>
      </c>
      <c r="K453">
        <v>0</v>
      </c>
      <c r="L453">
        <v>99</v>
      </c>
      <c r="M453">
        <v>-99</v>
      </c>
      <c r="N453">
        <v>0</v>
      </c>
      <c r="O453">
        <v>9.3000000000000007</v>
      </c>
      <c r="P453">
        <v>0</v>
      </c>
      <c r="Q453">
        <v>11.63</v>
      </c>
      <c r="R453">
        <v>0.113</v>
      </c>
      <c r="S453">
        <v>0.124</v>
      </c>
      <c r="T453">
        <v>0</v>
      </c>
      <c r="U453" t="s">
        <v>1</v>
      </c>
      <c r="V453" t="s">
        <v>1</v>
      </c>
    </row>
    <row r="454" spans="1:22" x14ac:dyDescent="0.3">
      <c r="A454">
        <v>973022</v>
      </c>
      <c r="B454" t="s">
        <v>3</v>
      </c>
      <c r="C454">
        <v>1</v>
      </c>
      <c r="D454">
        <v>0</v>
      </c>
      <c r="E454">
        <v>10.75</v>
      </c>
      <c r="F454">
        <v>10.75</v>
      </c>
      <c r="G454">
        <v>5</v>
      </c>
      <c r="H454">
        <v>-0.87</v>
      </c>
      <c r="I454">
        <v>0</v>
      </c>
      <c r="J454">
        <v>1</v>
      </c>
      <c r="K454">
        <v>0</v>
      </c>
      <c r="L454">
        <v>99</v>
      </c>
      <c r="M454">
        <v>-99</v>
      </c>
      <c r="N454">
        <v>0</v>
      </c>
      <c r="O454">
        <v>9.3000000000000007</v>
      </c>
      <c r="P454">
        <v>0</v>
      </c>
      <c r="Q454">
        <v>11.63</v>
      </c>
      <c r="R454">
        <v>0.113</v>
      </c>
      <c r="S454">
        <v>0.124</v>
      </c>
      <c r="T454">
        <v>0</v>
      </c>
      <c r="U454" t="s">
        <v>1</v>
      </c>
      <c r="V454" t="s">
        <v>1</v>
      </c>
    </row>
    <row r="455" spans="1:22" x14ac:dyDescent="0.3">
      <c r="A455">
        <v>973031</v>
      </c>
      <c r="B455" t="s">
        <v>3</v>
      </c>
      <c r="C455">
        <v>1</v>
      </c>
      <c r="D455">
        <v>0</v>
      </c>
      <c r="E455">
        <v>10.75</v>
      </c>
      <c r="F455">
        <v>10.75</v>
      </c>
      <c r="G455">
        <v>5</v>
      </c>
      <c r="H455">
        <v>-0.87</v>
      </c>
      <c r="I455">
        <v>0</v>
      </c>
      <c r="J455">
        <v>1</v>
      </c>
      <c r="K455">
        <v>0</v>
      </c>
      <c r="L455">
        <v>99</v>
      </c>
      <c r="M455">
        <v>-99</v>
      </c>
      <c r="N455">
        <v>0</v>
      </c>
      <c r="O455">
        <v>9.3000000000000007</v>
      </c>
      <c r="P455">
        <v>0</v>
      </c>
      <c r="Q455">
        <v>11.63</v>
      </c>
      <c r="R455">
        <v>0.113</v>
      </c>
      <c r="S455">
        <v>0.124</v>
      </c>
      <c r="T455">
        <v>0</v>
      </c>
      <c r="U455" t="s">
        <v>1</v>
      </c>
      <c r="V455" t="s">
        <v>1</v>
      </c>
    </row>
    <row r="456" spans="1:22" x14ac:dyDescent="0.3">
      <c r="A456">
        <v>973041</v>
      </c>
      <c r="B456" t="s">
        <v>3</v>
      </c>
      <c r="C456">
        <v>1</v>
      </c>
      <c r="D456">
        <v>0</v>
      </c>
      <c r="E456">
        <v>10.75</v>
      </c>
      <c r="F456">
        <v>10.75</v>
      </c>
      <c r="G456">
        <v>5</v>
      </c>
      <c r="H456">
        <v>-0.87</v>
      </c>
      <c r="I456">
        <v>0</v>
      </c>
      <c r="J456">
        <v>1</v>
      </c>
      <c r="K456">
        <v>0</v>
      </c>
      <c r="L456">
        <v>99</v>
      </c>
      <c r="M456">
        <v>-99</v>
      </c>
      <c r="N456">
        <v>0</v>
      </c>
      <c r="O456">
        <v>9.3000000000000007</v>
      </c>
      <c r="P456">
        <v>0</v>
      </c>
      <c r="Q456">
        <v>11.63</v>
      </c>
      <c r="R456">
        <v>0.113</v>
      </c>
      <c r="S456">
        <v>0.124</v>
      </c>
      <c r="T456">
        <v>0</v>
      </c>
      <c r="U456" t="s">
        <v>1</v>
      </c>
      <c r="V456" t="s">
        <v>1</v>
      </c>
    </row>
    <row r="457" spans="1:22" x14ac:dyDescent="0.3">
      <c r="A457">
        <v>973051</v>
      </c>
      <c r="B457" t="s">
        <v>3</v>
      </c>
      <c r="C457">
        <v>1</v>
      </c>
      <c r="D457">
        <v>0</v>
      </c>
      <c r="E457">
        <v>10.75</v>
      </c>
      <c r="F457">
        <v>10.75</v>
      </c>
      <c r="G457">
        <v>5</v>
      </c>
      <c r="H457">
        <v>-0.87</v>
      </c>
      <c r="I457">
        <v>0</v>
      </c>
      <c r="J457">
        <v>1</v>
      </c>
      <c r="K457">
        <v>0</v>
      </c>
      <c r="L457">
        <v>99</v>
      </c>
      <c r="M457">
        <v>-99</v>
      </c>
      <c r="N457">
        <v>0</v>
      </c>
      <c r="O457">
        <v>9.3000000000000007</v>
      </c>
      <c r="P457">
        <v>0</v>
      </c>
      <c r="Q457">
        <v>11.63</v>
      </c>
      <c r="R457">
        <v>0.113</v>
      </c>
      <c r="S457">
        <v>0.124</v>
      </c>
      <c r="T457">
        <v>0</v>
      </c>
      <c r="U457" t="s">
        <v>1</v>
      </c>
      <c r="V457" t="s">
        <v>1</v>
      </c>
    </row>
    <row r="458" spans="1:22" x14ac:dyDescent="0.3">
      <c r="A458">
        <v>973052</v>
      </c>
      <c r="B458" t="s">
        <v>3</v>
      </c>
      <c r="C458">
        <v>1</v>
      </c>
      <c r="D458">
        <v>0</v>
      </c>
      <c r="E458">
        <v>10.75</v>
      </c>
      <c r="F458">
        <v>10.75</v>
      </c>
      <c r="G458">
        <v>5</v>
      </c>
      <c r="H458">
        <v>-0.87</v>
      </c>
      <c r="I458">
        <v>0</v>
      </c>
      <c r="J458">
        <v>1</v>
      </c>
      <c r="K458">
        <v>0</v>
      </c>
      <c r="L458">
        <v>99</v>
      </c>
      <c r="M458">
        <v>-99</v>
      </c>
      <c r="N458">
        <v>0</v>
      </c>
      <c r="O458">
        <v>9.3000000000000007</v>
      </c>
      <c r="P458">
        <v>0</v>
      </c>
      <c r="Q458">
        <v>11.63</v>
      </c>
      <c r="R458">
        <v>0.113</v>
      </c>
      <c r="S458">
        <v>0.124</v>
      </c>
      <c r="T458">
        <v>0</v>
      </c>
      <c r="U458" t="s">
        <v>1</v>
      </c>
      <c r="V458" t="s">
        <v>1</v>
      </c>
    </row>
    <row r="459" spans="1:22" x14ac:dyDescent="0.3">
      <c r="A459">
        <v>974011</v>
      </c>
      <c r="B459" t="s">
        <v>3</v>
      </c>
      <c r="C459">
        <v>1</v>
      </c>
      <c r="D459">
        <v>0</v>
      </c>
      <c r="E459">
        <v>10.75</v>
      </c>
      <c r="F459">
        <v>10.75</v>
      </c>
      <c r="G459">
        <v>5</v>
      </c>
      <c r="H459">
        <v>-0.87</v>
      </c>
      <c r="I459">
        <v>0</v>
      </c>
      <c r="J459">
        <v>1</v>
      </c>
      <c r="K459">
        <v>0</v>
      </c>
      <c r="L459">
        <v>99</v>
      </c>
      <c r="M459">
        <v>-99</v>
      </c>
      <c r="N459">
        <v>0</v>
      </c>
      <c r="O459">
        <v>9.3000000000000007</v>
      </c>
      <c r="P459">
        <v>0</v>
      </c>
      <c r="Q459">
        <v>11.63</v>
      </c>
      <c r="R459">
        <v>0.113</v>
      </c>
      <c r="S459">
        <v>0.124</v>
      </c>
      <c r="T459">
        <v>0</v>
      </c>
      <c r="U459" t="s">
        <v>1</v>
      </c>
      <c r="V459" t="s">
        <v>1</v>
      </c>
    </row>
    <row r="460" spans="1:22" x14ac:dyDescent="0.3">
      <c r="A460">
        <v>974021</v>
      </c>
      <c r="B460" t="s">
        <v>3</v>
      </c>
      <c r="C460">
        <v>1</v>
      </c>
      <c r="D460">
        <v>0</v>
      </c>
      <c r="E460">
        <v>10.75</v>
      </c>
      <c r="F460">
        <v>10.75</v>
      </c>
      <c r="G460">
        <v>5</v>
      </c>
      <c r="H460">
        <v>-0.87</v>
      </c>
      <c r="I460">
        <v>0</v>
      </c>
      <c r="J460">
        <v>1</v>
      </c>
      <c r="K460">
        <v>0</v>
      </c>
      <c r="L460">
        <v>99</v>
      </c>
      <c r="M460">
        <v>-99</v>
      </c>
      <c r="N460">
        <v>0</v>
      </c>
      <c r="O460">
        <v>9.3000000000000007</v>
      </c>
      <c r="P460">
        <v>0</v>
      </c>
      <c r="Q460">
        <v>11.63</v>
      </c>
      <c r="R460">
        <v>0.113</v>
      </c>
      <c r="S460">
        <v>0.124</v>
      </c>
      <c r="T460">
        <v>0</v>
      </c>
      <c r="U460" t="s">
        <v>1</v>
      </c>
      <c r="V460" t="s">
        <v>1</v>
      </c>
    </row>
    <row r="461" spans="1:22" x14ac:dyDescent="0.3">
      <c r="A461">
        <v>974022</v>
      </c>
      <c r="B461" t="s">
        <v>3</v>
      </c>
      <c r="C461">
        <v>1</v>
      </c>
      <c r="D461">
        <v>0</v>
      </c>
      <c r="E461">
        <v>10.75</v>
      </c>
      <c r="F461">
        <v>10.75</v>
      </c>
      <c r="G461">
        <v>5</v>
      </c>
      <c r="H461">
        <v>-0.87</v>
      </c>
      <c r="I461">
        <v>0</v>
      </c>
      <c r="J461">
        <v>1</v>
      </c>
      <c r="K461">
        <v>0</v>
      </c>
      <c r="L461">
        <v>99</v>
      </c>
      <c r="M461">
        <v>-99</v>
      </c>
      <c r="N461">
        <v>0</v>
      </c>
      <c r="O461">
        <v>9.3000000000000007</v>
      </c>
      <c r="P461">
        <v>0</v>
      </c>
      <c r="Q461">
        <v>11.63</v>
      </c>
      <c r="R461">
        <v>0.113</v>
      </c>
      <c r="S461">
        <v>0.124</v>
      </c>
      <c r="T461">
        <v>0</v>
      </c>
      <c r="U461" t="s">
        <v>1</v>
      </c>
      <c r="V461" t="s">
        <v>1</v>
      </c>
    </row>
    <row r="462" spans="1:22" x14ac:dyDescent="0.3">
      <c r="A462">
        <v>974041</v>
      </c>
      <c r="B462" t="s">
        <v>3</v>
      </c>
      <c r="C462">
        <v>1</v>
      </c>
      <c r="D462">
        <v>0</v>
      </c>
      <c r="E462">
        <v>10.75</v>
      </c>
      <c r="F462">
        <v>10.75</v>
      </c>
      <c r="G462">
        <v>5</v>
      </c>
      <c r="H462">
        <v>-0.87</v>
      </c>
      <c r="I462">
        <v>0</v>
      </c>
      <c r="J462">
        <v>1</v>
      </c>
      <c r="K462">
        <v>0</v>
      </c>
      <c r="L462">
        <v>99</v>
      </c>
      <c r="M462">
        <v>-99</v>
      </c>
      <c r="N462">
        <v>0</v>
      </c>
      <c r="O462">
        <v>9.3000000000000007</v>
      </c>
      <c r="P462">
        <v>0</v>
      </c>
      <c r="Q462">
        <v>11.63</v>
      </c>
      <c r="R462">
        <v>0.113</v>
      </c>
      <c r="S462">
        <v>0.124</v>
      </c>
      <c r="T462">
        <v>0</v>
      </c>
      <c r="U462" t="s">
        <v>1</v>
      </c>
      <c r="V462" t="s">
        <v>1</v>
      </c>
    </row>
    <row r="463" spans="1:22" x14ac:dyDescent="0.3">
      <c r="A463">
        <v>974042</v>
      </c>
      <c r="B463" t="s">
        <v>3</v>
      </c>
      <c r="C463">
        <v>1</v>
      </c>
      <c r="D463">
        <v>0</v>
      </c>
      <c r="E463">
        <v>10.75</v>
      </c>
      <c r="F463">
        <v>10.75</v>
      </c>
      <c r="G463">
        <v>5</v>
      </c>
      <c r="H463">
        <v>-0.87</v>
      </c>
      <c r="I463">
        <v>0</v>
      </c>
      <c r="J463">
        <v>1</v>
      </c>
      <c r="K463">
        <v>0</v>
      </c>
      <c r="L463">
        <v>99</v>
      </c>
      <c r="M463">
        <v>-99</v>
      </c>
      <c r="N463">
        <v>0</v>
      </c>
      <c r="O463">
        <v>9.3000000000000007</v>
      </c>
      <c r="P463">
        <v>0</v>
      </c>
      <c r="Q463">
        <v>11.63</v>
      </c>
      <c r="R463">
        <v>0.113</v>
      </c>
      <c r="S463">
        <v>0.124</v>
      </c>
      <c r="T463">
        <v>0</v>
      </c>
      <c r="U463" t="s">
        <v>1</v>
      </c>
      <c r="V463" t="s">
        <v>1</v>
      </c>
    </row>
    <row r="464" spans="1:22" x14ac:dyDescent="0.3">
      <c r="A464">
        <v>974043</v>
      </c>
      <c r="B464" t="s">
        <v>3</v>
      </c>
      <c r="C464">
        <v>1</v>
      </c>
      <c r="D464">
        <v>0</v>
      </c>
      <c r="E464">
        <v>10.75</v>
      </c>
      <c r="F464">
        <v>10.75</v>
      </c>
      <c r="G464">
        <v>5</v>
      </c>
      <c r="H464">
        <v>-0.87</v>
      </c>
      <c r="I464">
        <v>0</v>
      </c>
      <c r="J464">
        <v>1</v>
      </c>
      <c r="K464">
        <v>0</v>
      </c>
      <c r="L464">
        <v>99</v>
      </c>
      <c r="M464">
        <v>-99</v>
      </c>
      <c r="N464">
        <v>0</v>
      </c>
      <c r="O464">
        <v>9.3000000000000007</v>
      </c>
      <c r="P464">
        <v>0</v>
      </c>
      <c r="Q464">
        <v>11.63</v>
      </c>
      <c r="R464">
        <v>0.113</v>
      </c>
      <c r="S464">
        <v>0.124</v>
      </c>
      <c r="T464">
        <v>0</v>
      </c>
      <c r="U464" t="s">
        <v>1</v>
      </c>
      <c r="V464" t="s">
        <v>1</v>
      </c>
    </row>
    <row r="465" spans="1:29" x14ac:dyDescent="0.3">
      <c r="A465">
        <v>974044</v>
      </c>
      <c r="B465" t="s">
        <v>3</v>
      </c>
      <c r="C465">
        <v>1</v>
      </c>
      <c r="D465">
        <v>0</v>
      </c>
      <c r="E465">
        <v>10.75</v>
      </c>
      <c r="F465">
        <v>10.75</v>
      </c>
      <c r="G465">
        <v>5</v>
      </c>
      <c r="H465">
        <v>-0.87</v>
      </c>
      <c r="I465">
        <v>0</v>
      </c>
      <c r="J465">
        <v>1</v>
      </c>
      <c r="K465">
        <v>0</v>
      </c>
      <c r="L465">
        <v>99</v>
      </c>
      <c r="M465">
        <v>-99</v>
      </c>
      <c r="N465">
        <v>0</v>
      </c>
      <c r="O465">
        <v>9.3000000000000007</v>
      </c>
      <c r="P465">
        <v>0</v>
      </c>
      <c r="Q465">
        <v>11.63</v>
      </c>
      <c r="R465">
        <v>0.113</v>
      </c>
      <c r="S465">
        <v>0.124</v>
      </c>
      <c r="T465">
        <v>0</v>
      </c>
      <c r="U465" t="s">
        <v>1</v>
      </c>
      <c r="V465" t="s">
        <v>1</v>
      </c>
    </row>
    <row r="466" spans="1:29" x14ac:dyDescent="0.3">
      <c r="A466">
        <v>975011</v>
      </c>
      <c r="B466" t="s">
        <v>3</v>
      </c>
      <c r="C466">
        <v>1</v>
      </c>
      <c r="D466">
        <v>0</v>
      </c>
      <c r="E466">
        <v>10.75</v>
      </c>
      <c r="F466">
        <v>10.75</v>
      </c>
      <c r="G466">
        <v>5</v>
      </c>
      <c r="H466">
        <v>-0.87</v>
      </c>
      <c r="I466">
        <v>0</v>
      </c>
      <c r="J466">
        <v>1</v>
      </c>
      <c r="K466">
        <v>0</v>
      </c>
      <c r="L466">
        <v>99</v>
      </c>
      <c r="M466">
        <v>-99</v>
      </c>
      <c r="N466">
        <v>0</v>
      </c>
      <c r="O466">
        <v>9.3000000000000007</v>
      </c>
      <c r="P466">
        <v>0</v>
      </c>
      <c r="Q466">
        <v>11.63</v>
      </c>
      <c r="R466">
        <v>0.113</v>
      </c>
      <c r="S466">
        <v>0.124</v>
      </c>
      <c r="T466">
        <v>0</v>
      </c>
      <c r="U466" t="s">
        <v>1</v>
      </c>
      <c r="V466" t="s">
        <v>1</v>
      </c>
    </row>
    <row r="467" spans="1:29" x14ac:dyDescent="0.3">
      <c r="A467">
        <v>975021</v>
      </c>
      <c r="B467" t="s">
        <v>3</v>
      </c>
      <c r="C467">
        <v>1</v>
      </c>
      <c r="D467">
        <v>0</v>
      </c>
      <c r="E467">
        <v>10.75</v>
      </c>
      <c r="F467">
        <v>10.75</v>
      </c>
      <c r="G467">
        <v>5</v>
      </c>
      <c r="H467">
        <v>-0.87</v>
      </c>
      <c r="I467">
        <v>0</v>
      </c>
      <c r="J467">
        <v>1</v>
      </c>
      <c r="K467">
        <v>0</v>
      </c>
      <c r="L467">
        <v>99</v>
      </c>
      <c r="M467">
        <v>-99</v>
      </c>
      <c r="N467">
        <v>0</v>
      </c>
      <c r="O467">
        <v>9.3000000000000007</v>
      </c>
      <c r="P467">
        <v>0</v>
      </c>
      <c r="Q467">
        <v>11.63</v>
      </c>
      <c r="R467">
        <v>0.113</v>
      </c>
      <c r="S467">
        <v>0.124</v>
      </c>
      <c r="T467">
        <v>0</v>
      </c>
      <c r="U467" t="s">
        <v>1</v>
      </c>
      <c r="V467" t="s">
        <v>1</v>
      </c>
    </row>
    <row r="468" spans="1:29" x14ac:dyDescent="0.3">
      <c r="A468">
        <v>975031</v>
      </c>
      <c r="B468" t="s">
        <v>3</v>
      </c>
      <c r="C468">
        <v>1</v>
      </c>
      <c r="D468">
        <v>0</v>
      </c>
      <c r="E468">
        <v>10.75</v>
      </c>
      <c r="F468">
        <v>10.75</v>
      </c>
      <c r="G468">
        <v>5</v>
      </c>
      <c r="H468">
        <v>-0.87</v>
      </c>
      <c r="I468">
        <v>0</v>
      </c>
      <c r="J468">
        <v>1</v>
      </c>
      <c r="K468">
        <v>0</v>
      </c>
      <c r="L468">
        <v>99</v>
      </c>
      <c r="M468">
        <v>-99</v>
      </c>
      <c r="N468">
        <v>0</v>
      </c>
      <c r="O468">
        <v>9.3000000000000007</v>
      </c>
      <c r="P468">
        <v>0</v>
      </c>
      <c r="Q468">
        <v>11.63</v>
      </c>
      <c r="R468">
        <v>0.113</v>
      </c>
      <c r="S468">
        <v>0.124</v>
      </c>
      <c r="T468">
        <v>0</v>
      </c>
      <c r="U468" t="s">
        <v>1</v>
      </c>
      <c r="V468" t="s">
        <v>1</v>
      </c>
    </row>
    <row r="469" spans="1:29" x14ac:dyDescent="0.3">
      <c r="A469">
        <v>975032</v>
      </c>
      <c r="B469" t="s">
        <v>3</v>
      </c>
      <c r="C469">
        <v>1</v>
      </c>
      <c r="D469">
        <v>0</v>
      </c>
      <c r="E469">
        <v>10.75</v>
      </c>
      <c r="F469">
        <v>10.75</v>
      </c>
      <c r="G469">
        <v>5</v>
      </c>
      <c r="H469">
        <v>-0.87</v>
      </c>
      <c r="I469">
        <v>0</v>
      </c>
      <c r="J469">
        <v>1</v>
      </c>
      <c r="K469">
        <v>0</v>
      </c>
      <c r="L469">
        <v>99</v>
      </c>
      <c r="M469">
        <v>-99</v>
      </c>
      <c r="N469">
        <v>0</v>
      </c>
      <c r="O469">
        <v>9.3000000000000007</v>
      </c>
      <c r="P469">
        <v>0</v>
      </c>
      <c r="Q469">
        <v>11.63</v>
      </c>
      <c r="R469">
        <v>0.113</v>
      </c>
      <c r="S469">
        <v>0.124</v>
      </c>
      <c r="T469">
        <v>0</v>
      </c>
      <c r="U469" t="s">
        <v>1</v>
      </c>
      <c r="V469" t="s">
        <v>1</v>
      </c>
    </row>
    <row r="470" spans="1:29" x14ac:dyDescent="0.3">
      <c r="A470">
        <v>975033</v>
      </c>
      <c r="B470" t="s">
        <v>3</v>
      </c>
      <c r="C470">
        <v>1</v>
      </c>
      <c r="D470">
        <v>0</v>
      </c>
      <c r="E470">
        <v>10.75</v>
      </c>
      <c r="F470">
        <v>10.75</v>
      </c>
      <c r="G470">
        <v>5</v>
      </c>
      <c r="H470">
        <v>-0.87</v>
      </c>
      <c r="I470">
        <v>0</v>
      </c>
      <c r="J470">
        <v>1</v>
      </c>
      <c r="K470">
        <v>0</v>
      </c>
      <c r="L470">
        <v>99</v>
      </c>
      <c r="M470">
        <v>-99</v>
      </c>
      <c r="N470">
        <v>0</v>
      </c>
      <c r="O470">
        <v>9.3000000000000007</v>
      </c>
      <c r="P470">
        <v>0</v>
      </c>
      <c r="Q470">
        <v>11.63</v>
      </c>
      <c r="R470">
        <v>0.113</v>
      </c>
      <c r="S470">
        <v>0.124</v>
      </c>
      <c r="T470">
        <v>0</v>
      </c>
      <c r="U470" t="s">
        <v>1</v>
      </c>
      <c r="V470" t="s">
        <v>1</v>
      </c>
    </row>
    <row r="471" spans="1:29" x14ac:dyDescent="0.3">
      <c r="A471">
        <v>975034</v>
      </c>
      <c r="B471" t="s">
        <v>3</v>
      </c>
      <c r="C471">
        <v>1</v>
      </c>
      <c r="D471">
        <v>0</v>
      </c>
      <c r="E471">
        <v>10.75</v>
      </c>
      <c r="F471">
        <v>10.75</v>
      </c>
      <c r="G471">
        <v>5</v>
      </c>
      <c r="H471">
        <v>-0.87</v>
      </c>
      <c r="I471">
        <v>0</v>
      </c>
      <c r="J471">
        <v>1</v>
      </c>
      <c r="K471">
        <v>0</v>
      </c>
      <c r="L471">
        <v>99</v>
      </c>
      <c r="M471">
        <v>-99</v>
      </c>
      <c r="N471">
        <v>0</v>
      </c>
      <c r="O471">
        <v>9.3000000000000007</v>
      </c>
      <c r="P471">
        <v>0</v>
      </c>
      <c r="Q471">
        <v>11.63</v>
      </c>
      <c r="R471">
        <v>0.113</v>
      </c>
      <c r="S471">
        <v>0.124</v>
      </c>
      <c r="T471">
        <v>0</v>
      </c>
      <c r="U471" t="s">
        <v>1</v>
      </c>
      <c r="V471" t="s">
        <v>1</v>
      </c>
    </row>
    <row r="472" spans="1:29" x14ac:dyDescent="0.3">
      <c r="A472">
        <v>975041</v>
      </c>
      <c r="B472" t="s">
        <v>3</v>
      </c>
      <c r="C472">
        <v>1</v>
      </c>
      <c r="D472">
        <v>0</v>
      </c>
      <c r="E472">
        <v>10.75</v>
      </c>
      <c r="F472">
        <v>10.75</v>
      </c>
      <c r="G472">
        <v>5</v>
      </c>
      <c r="H472">
        <v>-0.87</v>
      </c>
      <c r="I472">
        <v>0</v>
      </c>
      <c r="J472">
        <v>1</v>
      </c>
      <c r="K472">
        <v>0</v>
      </c>
      <c r="L472">
        <v>99</v>
      </c>
      <c r="M472">
        <v>-99</v>
      </c>
      <c r="N472">
        <v>0</v>
      </c>
      <c r="O472">
        <v>9.3000000000000007</v>
      </c>
      <c r="P472">
        <v>0</v>
      </c>
      <c r="Q472">
        <v>11.63</v>
      </c>
      <c r="R472">
        <v>0.113</v>
      </c>
      <c r="S472">
        <v>0.124</v>
      </c>
      <c r="T472">
        <v>0</v>
      </c>
      <c r="U472" t="s">
        <v>1</v>
      </c>
      <c r="V472" t="s">
        <v>1</v>
      </c>
    </row>
    <row r="473" spans="1:29" x14ac:dyDescent="0.3">
      <c r="A473">
        <v>975042</v>
      </c>
      <c r="B473" t="s">
        <v>3</v>
      </c>
      <c r="C473">
        <v>1</v>
      </c>
      <c r="D473">
        <v>0</v>
      </c>
      <c r="E473">
        <v>10.75</v>
      </c>
      <c r="F473">
        <v>10.75</v>
      </c>
      <c r="G473">
        <v>5</v>
      </c>
      <c r="H473">
        <v>-0.87</v>
      </c>
      <c r="I473">
        <v>0</v>
      </c>
      <c r="J473">
        <v>1</v>
      </c>
      <c r="K473">
        <v>0</v>
      </c>
      <c r="L473">
        <v>99</v>
      </c>
      <c r="M473">
        <v>-99</v>
      </c>
      <c r="N473">
        <v>0</v>
      </c>
      <c r="O473">
        <v>9.3000000000000007</v>
      </c>
      <c r="P473">
        <v>0</v>
      </c>
      <c r="Q473">
        <v>11.63</v>
      </c>
      <c r="R473">
        <v>0.113</v>
      </c>
      <c r="S473">
        <v>0.124</v>
      </c>
      <c r="T473">
        <v>0</v>
      </c>
      <c r="U473" t="s">
        <v>1</v>
      </c>
      <c r="V473" t="s">
        <v>1</v>
      </c>
    </row>
    <row r="474" spans="1:29" s="1" customFormat="1" x14ac:dyDescent="0.3">
      <c r="A474" s="1">
        <v>975043</v>
      </c>
      <c r="B474" t="s">
        <v>3</v>
      </c>
      <c r="C474">
        <v>1</v>
      </c>
      <c r="D474">
        <v>0</v>
      </c>
      <c r="E474">
        <v>10.75</v>
      </c>
      <c r="F474">
        <v>10.75</v>
      </c>
      <c r="G474">
        <v>5</v>
      </c>
      <c r="H474">
        <v>-0.87</v>
      </c>
      <c r="I474">
        <v>0</v>
      </c>
      <c r="J474">
        <v>1</v>
      </c>
      <c r="K474">
        <v>0</v>
      </c>
      <c r="L474">
        <v>99</v>
      </c>
      <c r="M474">
        <v>-99</v>
      </c>
      <c r="N474">
        <v>0</v>
      </c>
      <c r="O474">
        <v>9.3000000000000007</v>
      </c>
      <c r="P474">
        <v>0</v>
      </c>
      <c r="Q474">
        <v>11.63</v>
      </c>
      <c r="R474">
        <v>0.113</v>
      </c>
      <c r="S474">
        <v>0.124</v>
      </c>
      <c r="T474">
        <v>0</v>
      </c>
      <c r="U474" t="s">
        <v>1</v>
      </c>
      <c r="V474" t="s">
        <v>1</v>
      </c>
      <c r="W474"/>
      <c r="X474"/>
      <c r="Y474"/>
      <c r="Z474"/>
      <c r="AA474"/>
      <c r="AB474"/>
      <c r="AC474"/>
    </row>
    <row r="475" spans="1:29" x14ac:dyDescent="0.3">
      <c r="A475">
        <v>975051</v>
      </c>
      <c r="B475" t="s">
        <v>3</v>
      </c>
      <c r="C475">
        <v>1</v>
      </c>
      <c r="D475">
        <v>0</v>
      </c>
      <c r="E475">
        <v>10.75</v>
      </c>
      <c r="F475">
        <v>10.75</v>
      </c>
      <c r="G475">
        <v>5</v>
      </c>
      <c r="H475">
        <v>-0.87</v>
      </c>
      <c r="I475">
        <v>0</v>
      </c>
      <c r="J475">
        <v>1</v>
      </c>
      <c r="K475">
        <v>0</v>
      </c>
      <c r="L475">
        <v>99</v>
      </c>
      <c r="M475">
        <v>-99</v>
      </c>
      <c r="N475">
        <v>0</v>
      </c>
      <c r="O475">
        <v>9.3000000000000007</v>
      </c>
      <c r="P475">
        <v>0</v>
      </c>
      <c r="Q475">
        <v>11.63</v>
      </c>
      <c r="R475">
        <v>0.113</v>
      </c>
      <c r="S475">
        <v>0.124</v>
      </c>
      <c r="T475">
        <v>0</v>
      </c>
      <c r="U475" t="s">
        <v>1</v>
      </c>
      <c r="V475" t="s">
        <v>1</v>
      </c>
    </row>
    <row r="476" spans="1:29" x14ac:dyDescent="0.3">
      <c r="A476">
        <v>975052</v>
      </c>
      <c r="B476" t="s">
        <v>3</v>
      </c>
      <c r="C476">
        <v>1</v>
      </c>
      <c r="D476">
        <v>0</v>
      </c>
      <c r="E476">
        <v>10.75</v>
      </c>
      <c r="F476">
        <v>10.75</v>
      </c>
      <c r="G476">
        <v>5</v>
      </c>
      <c r="H476">
        <v>-0.87</v>
      </c>
      <c r="I476">
        <v>0</v>
      </c>
      <c r="J476">
        <v>1</v>
      </c>
      <c r="K476">
        <v>0</v>
      </c>
      <c r="L476">
        <v>99</v>
      </c>
      <c r="M476">
        <v>-99</v>
      </c>
      <c r="N476">
        <v>0</v>
      </c>
      <c r="O476">
        <v>9.3000000000000007</v>
      </c>
      <c r="P476">
        <v>0</v>
      </c>
      <c r="Q476">
        <v>11.63</v>
      </c>
      <c r="R476">
        <v>0.113</v>
      </c>
      <c r="S476">
        <v>0.124</v>
      </c>
      <c r="T476">
        <v>0</v>
      </c>
      <c r="U476" t="s">
        <v>1</v>
      </c>
      <c r="V476" t="s">
        <v>1</v>
      </c>
    </row>
    <row r="477" spans="1:29" s="2" customFormat="1" x14ac:dyDescent="0.3">
      <c r="A477" s="2">
        <v>975052</v>
      </c>
      <c r="B477" t="s">
        <v>3</v>
      </c>
      <c r="C477">
        <v>2</v>
      </c>
      <c r="D477">
        <v>0</v>
      </c>
      <c r="E477">
        <v>10.75</v>
      </c>
      <c r="F477">
        <v>10.75</v>
      </c>
      <c r="G477">
        <v>5</v>
      </c>
      <c r="H477">
        <v>-0.87</v>
      </c>
      <c r="I477">
        <v>0</v>
      </c>
      <c r="J477">
        <v>1</v>
      </c>
      <c r="K477">
        <v>0</v>
      </c>
      <c r="L477">
        <v>99</v>
      </c>
      <c r="M477">
        <v>-99</v>
      </c>
      <c r="N477">
        <v>0</v>
      </c>
      <c r="O477">
        <v>9.3000000000000007</v>
      </c>
      <c r="P477">
        <v>0</v>
      </c>
      <c r="Q477">
        <v>11.63</v>
      </c>
      <c r="R477">
        <v>0.113</v>
      </c>
      <c r="S477">
        <v>0.124</v>
      </c>
      <c r="T477">
        <v>0</v>
      </c>
      <c r="U477" t="s">
        <v>1</v>
      </c>
      <c r="V477" t="s">
        <v>1</v>
      </c>
      <c r="W477"/>
      <c r="X477"/>
      <c r="Y477"/>
      <c r="Z477"/>
      <c r="AA477"/>
      <c r="AB477"/>
      <c r="AC477"/>
    </row>
    <row r="478" spans="1:29" x14ac:dyDescent="0.3">
      <c r="A478">
        <v>975053</v>
      </c>
      <c r="B478" t="s">
        <v>3</v>
      </c>
      <c r="C478">
        <v>1</v>
      </c>
      <c r="D478">
        <v>0</v>
      </c>
      <c r="E478">
        <v>10.75</v>
      </c>
      <c r="F478">
        <v>10.75</v>
      </c>
      <c r="G478">
        <v>5</v>
      </c>
      <c r="H478">
        <v>-0.87</v>
      </c>
      <c r="I478">
        <v>0</v>
      </c>
      <c r="J478">
        <v>1</v>
      </c>
      <c r="K478">
        <v>0</v>
      </c>
      <c r="L478">
        <v>99</v>
      </c>
      <c r="M478">
        <v>-99</v>
      </c>
      <c r="N478">
        <v>0</v>
      </c>
      <c r="O478">
        <v>9.3000000000000007</v>
      </c>
      <c r="P478">
        <v>0</v>
      </c>
      <c r="Q478">
        <v>11.63</v>
      </c>
      <c r="R478">
        <v>0.113</v>
      </c>
      <c r="S478">
        <v>0.124</v>
      </c>
      <c r="T478">
        <v>0</v>
      </c>
      <c r="U478" t="s">
        <v>1</v>
      </c>
      <c r="V478" t="s">
        <v>1</v>
      </c>
    </row>
    <row r="479" spans="1:29" s="2" customFormat="1" x14ac:dyDescent="0.3">
      <c r="A479" s="2">
        <v>975053</v>
      </c>
      <c r="B479" t="s">
        <v>3</v>
      </c>
      <c r="C479">
        <v>3</v>
      </c>
      <c r="D479">
        <v>0</v>
      </c>
      <c r="E479">
        <v>10.75</v>
      </c>
      <c r="F479">
        <v>10.75</v>
      </c>
      <c r="G479">
        <v>5</v>
      </c>
      <c r="H479">
        <v>-0.87</v>
      </c>
      <c r="I479">
        <v>0</v>
      </c>
      <c r="J479">
        <v>1</v>
      </c>
      <c r="K479">
        <v>0</v>
      </c>
      <c r="L479">
        <v>99</v>
      </c>
      <c r="M479">
        <v>-99</v>
      </c>
      <c r="N479">
        <v>0</v>
      </c>
      <c r="O479">
        <v>9.3000000000000007</v>
      </c>
      <c r="P479">
        <v>0</v>
      </c>
      <c r="Q479">
        <v>11.63</v>
      </c>
      <c r="R479">
        <v>0.113</v>
      </c>
      <c r="S479">
        <v>0.124</v>
      </c>
      <c r="T479">
        <v>0</v>
      </c>
      <c r="U479" t="s">
        <v>1</v>
      </c>
      <c r="V479" t="s">
        <v>1</v>
      </c>
      <c r="W479"/>
      <c r="X479"/>
      <c r="Y479"/>
      <c r="Z479"/>
      <c r="AA479"/>
      <c r="AB479"/>
      <c r="AC479"/>
    </row>
    <row r="480" spans="1:29" x14ac:dyDescent="0.3">
      <c r="A480">
        <v>975061</v>
      </c>
      <c r="B480" t="s">
        <v>3</v>
      </c>
      <c r="C480">
        <v>1</v>
      </c>
      <c r="D480">
        <v>0</v>
      </c>
      <c r="E480">
        <v>10.75</v>
      </c>
      <c r="F480">
        <v>10.75</v>
      </c>
      <c r="G480">
        <v>5</v>
      </c>
      <c r="H480">
        <v>-0.87</v>
      </c>
      <c r="I480">
        <v>0</v>
      </c>
      <c r="J480">
        <v>1</v>
      </c>
      <c r="K480">
        <v>0</v>
      </c>
      <c r="L480">
        <v>99</v>
      </c>
      <c r="M480">
        <v>-99</v>
      </c>
      <c r="N480">
        <v>0</v>
      </c>
      <c r="O480">
        <v>9.3000000000000007</v>
      </c>
      <c r="P480">
        <v>0</v>
      </c>
      <c r="Q480">
        <v>11.63</v>
      </c>
      <c r="R480">
        <v>0.113</v>
      </c>
      <c r="S480">
        <v>0.124</v>
      </c>
      <c r="T480">
        <v>0</v>
      </c>
      <c r="U480" t="s">
        <v>1</v>
      </c>
      <c r="V480" t="s">
        <v>1</v>
      </c>
    </row>
    <row r="481" spans="1:22" x14ac:dyDescent="0.3">
      <c r="A481">
        <v>975062</v>
      </c>
      <c r="B481" t="s">
        <v>3</v>
      </c>
      <c r="C481">
        <v>1</v>
      </c>
      <c r="D481">
        <v>0</v>
      </c>
      <c r="E481">
        <v>10.75</v>
      </c>
      <c r="F481">
        <v>10.75</v>
      </c>
      <c r="G481">
        <v>5</v>
      </c>
      <c r="H481">
        <v>-0.87</v>
      </c>
      <c r="I481">
        <v>0</v>
      </c>
      <c r="J481">
        <v>1</v>
      </c>
      <c r="K481">
        <v>0</v>
      </c>
      <c r="L481">
        <v>99</v>
      </c>
      <c r="M481">
        <v>-99</v>
      </c>
      <c r="N481">
        <v>0</v>
      </c>
      <c r="O481">
        <v>9.3000000000000007</v>
      </c>
      <c r="P481">
        <v>0</v>
      </c>
      <c r="Q481">
        <v>11.63</v>
      </c>
      <c r="R481">
        <v>0.113</v>
      </c>
      <c r="S481">
        <v>0.124</v>
      </c>
      <c r="T481">
        <v>0</v>
      </c>
      <c r="U481" t="s">
        <v>1</v>
      </c>
      <c r="V481" t="s">
        <v>1</v>
      </c>
    </row>
    <row r="482" spans="1:22" x14ac:dyDescent="0.3">
      <c r="A482">
        <v>975071</v>
      </c>
      <c r="B482" t="s">
        <v>3</v>
      </c>
      <c r="C482">
        <v>1</v>
      </c>
      <c r="D482">
        <v>0</v>
      </c>
      <c r="E482">
        <v>10.75</v>
      </c>
      <c r="F482">
        <v>10.75</v>
      </c>
      <c r="G482">
        <v>5</v>
      </c>
      <c r="H482">
        <v>-0.87</v>
      </c>
      <c r="I482">
        <v>0</v>
      </c>
      <c r="J482">
        <v>1</v>
      </c>
      <c r="K482">
        <v>0</v>
      </c>
      <c r="L482">
        <v>99</v>
      </c>
      <c r="M482">
        <v>-99</v>
      </c>
      <c r="N482">
        <v>0</v>
      </c>
      <c r="O482">
        <v>9.3000000000000007</v>
      </c>
      <c r="P482">
        <v>0</v>
      </c>
      <c r="Q482">
        <v>11.63</v>
      </c>
      <c r="R482">
        <v>0.113</v>
      </c>
      <c r="S482">
        <v>0.124</v>
      </c>
      <c r="T482">
        <v>0</v>
      </c>
      <c r="U482" t="s">
        <v>1</v>
      </c>
      <c r="V482" t="s">
        <v>1</v>
      </c>
    </row>
    <row r="483" spans="1:22" x14ac:dyDescent="0.3">
      <c r="A483">
        <v>977011</v>
      </c>
      <c r="B483" t="s">
        <v>3</v>
      </c>
      <c r="C483">
        <v>1</v>
      </c>
      <c r="D483">
        <v>0</v>
      </c>
      <c r="E483">
        <v>10.75</v>
      </c>
      <c r="F483">
        <v>10.75</v>
      </c>
      <c r="G483">
        <v>5</v>
      </c>
      <c r="H483">
        <v>-0.87</v>
      </c>
      <c r="I483">
        <v>0</v>
      </c>
      <c r="J483">
        <v>1</v>
      </c>
      <c r="K483">
        <v>0</v>
      </c>
      <c r="L483">
        <v>99</v>
      </c>
      <c r="M483">
        <v>-99</v>
      </c>
      <c r="N483">
        <v>0</v>
      </c>
      <c r="O483">
        <v>9.3000000000000007</v>
      </c>
      <c r="P483">
        <v>0</v>
      </c>
      <c r="Q483">
        <v>11.63</v>
      </c>
      <c r="R483">
        <v>0.113</v>
      </c>
      <c r="S483">
        <v>0.124</v>
      </c>
      <c r="T483">
        <v>0</v>
      </c>
      <c r="U483" t="s">
        <v>1</v>
      </c>
      <c r="V483" t="s">
        <v>1</v>
      </c>
    </row>
    <row r="484" spans="1:22" x14ac:dyDescent="0.3">
      <c r="A484">
        <v>977012</v>
      </c>
      <c r="B484" t="s">
        <v>3</v>
      </c>
      <c r="C484">
        <v>1</v>
      </c>
      <c r="D484">
        <v>0</v>
      </c>
      <c r="E484">
        <v>10.75</v>
      </c>
      <c r="F484">
        <v>10.75</v>
      </c>
      <c r="G484">
        <v>5</v>
      </c>
      <c r="H484">
        <v>-0.87</v>
      </c>
      <c r="I484">
        <v>0</v>
      </c>
      <c r="J484">
        <v>1</v>
      </c>
      <c r="K484">
        <v>0</v>
      </c>
      <c r="L484">
        <v>99</v>
      </c>
      <c r="M484">
        <v>-99</v>
      </c>
      <c r="N484">
        <v>0</v>
      </c>
      <c r="O484">
        <v>9.3000000000000007</v>
      </c>
      <c r="P484">
        <v>0</v>
      </c>
      <c r="Q484">
        <v>11.63</v>
      </c>
      <c r="R484">
        <v>0.113</v>
      </c>
      <c r="S484">
        <v>0.124</v>
      </c>
      <c r="T484">
        <v>0</v>
      </c>
      <c r="U484" t="s">
        <v>1</v>
      </c>
      <c r="V484" t="s">
        <v>1</v>
      </c>
    </row>
    <row r="485" spans="1:22" x14ac:dyDescent="0.3">
      <c r="A485">
        <v>977013</v>
      </c>
      <c r="B485" t="s">
        <v>3</v>
      </c>
      <c r="C485">
        <v>1</v>
      </c>
      <c r="D485">
        <v>0</v>
      </c>
      <c r="E485">
        <v>10.75</v>
      </c>
      <c r="F485">
        <v>10.75</v>
      </c>
      <c r="G485">
        <v>5</v>
      </c>
      <c r="H485">
        <v>-0.87</v>
      </c>
      <c r="I485">
        <v>0</v>
      </c>
      <c r="J485">
        <v>1</v>
      </c>
      <c r="K485">
        <v>0</v>
      </c>
      <c r="L485">
        <v>99</v>
      </c>
      <c r="M485">
        <v>-99</v>
      </c>
      <c r="N485">
        <v>0</v>
      </c>
      <c r="O485">
        <v>9.3000000000000007</v>
      </c>
      <c r="P485">
        <v>0</v>
      </c>
      <c r="Q485">
        <v>11.63</v>
      </c>
      <c r="R485">
        <v>0.113</v>
      </c>
      <c r="S485">
        <v>0.124</v>
      </c>
      <c r="T485">
        <v>0</v>
      </c>
      <c r="U485" t="s">
        <v>1</v>
      </c>
      <c r="V485" t="s">
        <v>1</v>
      </c>
    </row>
    <row r="486" spans="1:22" x14ac:dyDescent="0.3">
      <c r="A486">
        <v>977021</v>
      </c>
      <c r="B486" t="s">
        <v>3</v>
      </c>
      <c r="C486">
        <v>1</v>
      </c>
      <c r="D486">
        <v>0</v>
      </c>
      <c r="E486">
        <v>10.75</v>
      </c>
      <c r="F486">
        <v>10.75</v>
      </c>
      <c r="G486">
        <v>5</v>
      </c>
      <c r="H486">
        <v>-0.87</v>
      </c>
      <c r="I486">
        <v>0</v>
      </c>
      <c r="J486">
        <v>1</v>
      </c>
      <c r="K486">
        <v>0</v>
      </c>
      <c r="L486">
        <v>99</v>
      </c>
      <c r="M486">
        <v>-99</v>
      </c>
      <c r="N486">
        <v>0</v>
      </c>
      <c r="O486">
        <v>9.3000000000000007</v>
      </c>
      <c r="P486">
        <v>0</v>
      </c>
      <c r="Q486">
        <v>11.63</v>
      </c>
      <c r="R486">
        <v>0.113</v>
      </c>
      <c r="S486">
        <v>0.124</v>
      </c>
      <c r="T486">
        <v>0</v>
      </c>
      <c r="U486" t="s">
        <v>1</v>
      </c>
      <c r="V486" t="s">
        <v>1</v>
      </c>
    </row>
    <row r="487" spans="1:22" x14ac:dyDescent="0.3">
      <c r="A487">
        <v>977022</v>
      </c>
      <c r="B487" t="s">
        <v>3</v>
      </c>
      <c r="C487">
        <v>1</v>
      </c>
      <c r="D487">
        <v>0</v>
      </c>
      <c r="E487">
        <v>10.75</v>
      </c>
      <c r="F487">
        <v>10.75</v>
      </c>
      <c r="G487">
        <v>5</v>
      </c>
      <c r="H487">
        <v>-0.87</v>
      </c>
      <c r="I487">
        <v>0</v>
      </c>
      <c r="J487">
        <v>1</v>
      </c>
      <c r="K487">
        <v>0</v>
      </c>
      <c r="L487">
        <v>99</v>
      </c>
      <c r="M487">
        <v>-99</v>
      </c>
      <c r="N487">
        <v>0</v>
      </c>
      <c r="O487">
        <v>9.3000000000000007</v>
      </c>
      <c r="P487">
        <v>0</v>
      </c>
      <c r="Q487">
        <v>11.63</v>
      </c>
      <c r="R487">
        <v>0.113</v>
      </c>
      <c r="S487">
        <v>0.124</v>
      </c>
      <c r="T487">
        <v>0</v>
      </c>
      <c r="U487" t="s">
        <v>1</v>
      </c>
      <c r="V487" t="s">
        <v>1</v>
      </c>
    </row>
    <row r="488" spans="1:22" x14ac:dyDescent="0.3">
      <c r="A488">
        <v>977023</v>
      </c>
      <c r="B488" t="s">
        <v>3</v>
      </c>
      <c r="C488">
        <v>1</v>
      </c>
      <c r="D488">
        <v>0</v>
      </c>
      <c r="E488">
        <v>10.75</v>
      </c>
      <c r="F488">
        <v>10.75</v>
      </c>
      <c r="G488">
        <v>5</v>
      </c>
      <c r="H488">
        <v>-0.87</v>
      </c>
      <c r="I488">
        <v>0</v>
      </c>
      <c r="J488">
        <v>1</v>
      </c>
      <c r="K488">
        <v>0</v>
      </c>
      <c r="L488">
        <v>99</v>
      </c>
      <c r="M488">
        <v>-99</v>
      </c>
      <c r="N488">
        <v>0</v>
      </c>
      <c r="O488">
        <v>9.3000000000000007</v>
      </c>
      <c r="P488">
        <v>0</v>
      </c>
      <c r="Q488">
        <v>11.63</v>
      </c>
      <c r="R488">
        <v>0.113</v>
      </c>
      <c r="S488">
        <v>0.124</v>
      </c>
      <c r="T488">
        <v>0</v>
      </c>
      <c r="U488" t="s">
        <v>1</v>
      </c>
      <c r="V488" t="s">
        <v>1</v>
      </c>
    </row>
    <row r="489" spans="1:22" x14ac:dyDescent="0.3">
      <c r="A489">
        <v>977031</v>
      </c>
      <c r="B489" t="s">
        <v>3</v>
      </c>
      <c r="C489">
        <v>1</v>
      </c>
      <c r="D489">
        <v>0</v>
      </c>
      <c r="E489">
        <v>10.75</v>
      </c>
      <c r="F489">
        <v>10.75</v>
      </c>
      <c r="G489">
        <v>5</v>
      </c>
      <c r="H489">
        <v>-0.87</v>
      </c>
      <c r="I489">
        <v>0</v>
      </c>
      <c r="J489">
        <v>1</v>
      </c>
      <c r="K489">
        <v>0</v>
      </c>
      <c r="L489">
        <v>99</v>
      </c>
      <c r="M489">
        <v>-99</v>
      </c>
      <c r="N489">
        <v>0</v>
      </c>
      <c r="O489">
        <v>9.3000000000000007</v>
      </c>
      <c r="P489">
        <v>0</v>
      </c>
      <c r="Q489">
        <v>11.63</v>
      </c>
      <c r="R489">
        <v>0.113</v>
      </c>
      <c r="S489">
        <v>0.124</v>
      </c>
      <c r="T489">
        <v>0</v>
      </c>
      <c r="U489" t="s">
        <v>1</v>
      </c>
      <c r="V489" t="s">
        <v>1</v>
      </c>
    </row>
    <row r="490" spans="1:22" x14ac:dyDescent="0.3">
      <c r="A490">
        <v>977033</v>
      </c>
      <c r="B490" t="s">
        <v>3</v>
      </c>
      <c r="C490">
        <v>1</v>
      </c>
      <c r="D490">
        <v>0</v>
      </c>
      <c r="E490">
        <v>10.75</v>
      </c>
      <c r="F490">
        <v>10.75</v>
      </c>
      <c r="G490">
        <v>5</v>
      </c>
      <c r="H490">
        <v>-0.87</v>
      </c>
      <c r="I490">
        <v>0</v>
      </c>
      <c r="J490">
        <v>1</v>
      </c>
      <c r="K490">
        <v>0</v>
      </c>
      <c r="L490">
        <v>99</v>
      </c>
      <c r="M490">
        <v>-99</v>
      </c>
      <c r="N490">
        <v>0</v>
      </c>
      <c r="O490">
        <v>9.3000000000000007</v>
      </c>
      <c r="P490">
        <v>0</v>
      </c>
      <c r="Q490">
        <v>11.63</v>
      </c>
      <c r="R490">
        <v>0.113</v>
      </c>
      <c r="S490">
        <v>0.124</v>
      </c>
      <c r="T490">
        <v>0</v>
      </c>
      <c r="U490" t="s">
        <v>1</v>
      </c>
      <c r="V490" t="s">
        <v>1</v>
      </c>
    </row>
    <row r="491" spans="1:22" x14ac:dyDescent="0.3">
      <c r="A491">
        <v>977034</v>
      </c>
      <c r="B491" t="s">
        <v>3</v>
      </c>
      <c r="C491">
        <v>1</v>
      </c>
      <c r="D491">
        <v>0</v>
      </c>
      <c r="E491">
        <v>10.75</v>
      </c>
      <c r="F491">
        <v>10.75</v>
      </c>
      <c r="G491">
        <v>5</v>
      </c>
      <c r="H491">
        <v>-0.87</v>
      </c>
      <c r="I491">
        <v>0</v>
      </c>
      <c r="J491">
        <v>1</v>
      </c>
      <c r="K491">
        <v>0</v>
      </c>
      <c r="L491">
        <v>99</v>
      </c>
      <c r="M491">
        <v>-99</v>
      </c>
      <c r="N491">
        <v>0</v>
      </c>
      <c r="O491">
        <v>9.3000000000000007</v>
      </c>
      <c r="P491">
        <v>0</v>
      </c>
      <c r="Q491">
        <v>11.63</v>
      </c>
      <c r="R491">
        <v>0.113</v>
      </c>
      <c r="S491">
        <v>0.124</v>
      </c>
      <c r="T491">
        <v>0</v>
      </c>
      <c r="U491" t="s">
        <v>1</v>
      </c>
      <c r="V491" t="s">
        <v>1</v>
      </c>
    </row>
    <row r="492" spans="1:22" x14ac:dyDescent="0.3">
      <c r="A492">
        <v>977035</v>
      </c>
      <c r="B492" t="s">
        <v>3</v>
      </c>
      <c r="C492">
        <v>1</v>
      </c>
      <c r="D492">
        <v>0</v>
      </c>
      <c r="E492">
        <v>10.75</v>
      </c>
      <c r="F492">
        <v>10.75</v>
      </c>
      <c r="G492">
        <v>5</v>
      </c>
      <c r="H492">
        <v>-0.87</v>
      </c>
      <c r="I492">
        <v>0</v>
      </c>
      <c r="J492">
        <v>1</v>
      </c>
      <c r="K492">
        <v>0</v>
      </c>
      <c r="L492">
        <v>99</v>
      </c>
      <c r="M492">
        <v>-99</v>
      </c>
      <c r="N492">
        <v>0</v>
      </c>
      <c r="O492">
        <v>9.3000000000000007</v>
      </c>
      <c r="P492">
        <v>0</v>
      </c>
      <c r="Q492">
        <v>11.63</v>
      </c>
      <c r="R492">
        <v>0.113</v>
      </c>
      <c r="S492">
        <v>0.124</v>
      </c>
      <c r="T492">
        <v>0</v>
      </c>
      <c r="U492" t="s">
        <v>1</v>
      </c>
      <c r="V492" t="s">
        <v>1</v>
      </c>
    </row>
    <row r="493" spans="1:22" x14ac:dyDescent="0.3">
      <c r="A493">
        <v>978001</v>
      </c>
      <c r="B493" t="s">
        <v>3</v>
      </c>
      <c r="C493">
        <v>1</v>
      </c>
      <c r="D493">
        <v>0</v>
      </c>
      <c r="E493">
        <v>10.75</v>
      </c>
      <c r="F493">
        <v>10.75</v>
      </c>
      <c r="G493">
        <v>5</v>
      </c>
      <c r="H493">
        <v>-0.87</v>
      </c>
      <c r="I493">
        <v>0</v>
      </c>
      <c r="J493">
        <v>1</v>
      </c>
      <c r="K493">
        <v>0</v>
      </c>
      <c r="L493">
        <v>99</v>
      </c>
      <c r="M493">
        <v>-99</v>
      </c>
      <c r="N493">
        <v>0</v>
      </c>
      <c r="O493">
        <v>9.3000000000000007</v>
      </c>
      <c r="P493">
        <v>0</v>
      </c>
      <c r="Q493">
        <v>11.63</v>
      </c>
      <c r="R493">
        <v>0.113</v>
      </c>
      <c r="S493">
        <v>0.124</v>
      </c>
      <c r="T493">
        <v>0</v>
      </c>
      <c r="U493" t="s">
        <v>1</v>
      </c>
      <c r="V493" t="s">
        <v>1</v>
      </c>
    </row>
    <row r="494" spans="1:22" x14ac:dyDescent="0.3">
      <c r="A494">
        <v>978002</v>
      </c>
      <c r="B494" t="s">
        <v>3</v>
      </c>
      <c r="C494">
        <v>1</v>
      </c>
      <c r="D494">
        <v>0</v>
      </c>
      <c r="E494">
        <v>10.75</v>
      </c>
      <c r="F494">
        <v>10.75</v>
      </c>
      <c r="G494">
        <v>5</v>
      </c>
      <c r="H494">
        <v>-0.87</v>
      </c>
      <c r="I494">
        <v>0</v>
      </c>
      <c r="J494">
        <v>1</v>
      </c>
      <c r="K494">
        <v>0</v>
      </c>
      <c r="L494">
        <v>99</v>
      </c>
      <c r="M494">
        <v>-99</v>
      </c>
      <c r="N494">
        <v>0</v>
      </c>
      <c r="O494">
        <v>9.3000000000000007</v>
      </c>
      <c r="P494">
        <v>0</v>
      </c>
      <c r="Q494">
        <v>11.63</v>
      </c>
      <c r="R494">
        <v>0.113</v>
      </c>
      <c r="S494">
        <v>0.124</v>
      </c>
      <c r="T494">
        <v>0</v>
      </c>
      <c r="U494" t="s">
        <v>1</v>
      </c>
      <c r="V494" t="s">
        <v>1</v>
      </c>
    </row>
    <row r="495" spans="1:22" x14ac:dyDescent="0.3">
      <c r="A495">
        <v>978011</v>
      </c>
      <c r="B495" t="s">
        <v>3</v>
      </c>
      <c r="C495">
        <v>1</v>
      </c>
      <c r="D495">
        <v>0</v>
      </c>
      <c r="E495">
        <v>10.75</v>
      </c>
      <c r="F495">
        <v>10.75</v>
      </c>
      <c r="G495">
        <v>5</v>
      </c>
      <c r="H495">
        <v>-0.87</v>
      </c>
      <c r="I495">
        <v>0</v>
      </c>
      <c r="J495">
        <v>1</v>
      </c>
      <c r="K495">
        <v>0</v>
      </c>
      <c r="L495">
        <v>99</v>
      </c>
      <c r="M495">
        <v>-99</v>
      </c>
      <c r="N495">
        <v>0</v>
      </c>
      <c r="O495">
        <v>9.3000000000000007</v>
      </c>
      <c r="P495">
        <v>0</v>
      </c>
      <c r="Q495">
        <v>11.63</v>
      </c>
      <c r="R495">
        <v>0.113</v>
      </c>
      <c r="S495">
        <v>0.124</v>
      </c>
      <c r="T495">
        <v>0</v>
      </c>
      <c r="U495" t="s">
        <v>1</v>
      </c>
      <c r="V495" t="s">
        <v>1</v>
      </c>
    </row>
    <row r="496" spans="1:22" x14ac:dyDescent="0.3">
      <c r="A496">
        <v>978012</v>
      </c>
      <c r="B496" t="s">
        <v>3</v>
      </c>
      <c r="C496">
        <v>1</v>
      </c>
      <c r="D496">
        <v>0</v>
      </c>
      <c r="E496">
        <v>10.75</v>
      </c>
      <c r="F496">
        <v>10.75</v>
      </c>
      <c r="G496">
        <v>5</v>
      </c>
      <c r="H496">
        <v>-0.87</v>
      </c>
      <c r="I496">
        <v>0</v>
      </c>
      <c r="J496">
        <v>1</v>
      </c>
      <c r="K496">
        <v>0</v>
      </c>
      <c r="L496">
        <v>99</v>
      </c>
      <c r="M496">
        <v>-99</v>
      </c>
      <c r="N496">
        <v>0</v>
      </c>
      <c r="O496">
        <v>9.3000000000000007</v>
      </c>
      <c r="P496">
        <v>0</v>
      </c>
      <c r="Q496">
        <v>11.63</v>
      </c>
      <c r="R496">
        <v>0.113</v>
      </c>
      <c r="S496">
        <v>0.124</v>
      </c>
      <c r="T496">
        <v>0</v>
      </c>
      <c r="U496" t="s">
        <v>1</v>
      </c>
      <c r="V496" t="s">
        <v>1</v>
      </c>
    </row>
    <row r="497" spans="1:22" x14ac:dyDescent="0.3">
      <c r="A497">
        <v>978013</v>
      </c>
      <c r="B497" t="s">
        <v>3</v>
      </c>
      <c r="C497">
        <v>1</v>
      </c>
      <c r="D497">
        <v>0</v>
      </c>
      <c r="E497">
        <v>10.75</v>
      </c>
      <c r="F497">
        <v>10.75</v>
      </c>
      <c r="G497">
        <v>5</v>
      </c>
      <c r="H497">
        <v>-0.87</v>
      </c>
      <c r="I497">
        <v>0</v>
      </c>
      <c r="J497">
        <v>1</v>
      </c>
      <c r="K497">
        <v>0</v>
      </c>
      <c r="L497">
        <v>99</v>
      </c>
      <c r="M497">
        <v>-99</v>
      </c>
      <c r="N497">
        <v>0</v>
      </c>
      <c r="O497">
        <v>9.3000000000000007</v>
      </c>
      <c r="P497">
        <v>0</v>
      </c>
      <c r="Q497">
        <v>11.63</v>
      </c>
      <c r="R497">
        <v>0.113</v>
      </c>
      <c r="S497">
        <v>0.124</v>
      </c>
      <c r="T497">
        <v>0</v>
      </c>
      <c r="U497" t="s">
        <v>1</v>
      </c>
      <c r="V497" t="s">
        <v>1</v>
      </c>
    </row>
    <row r="498" spans="1:22" x14ac:dyDescent="0.3">
      <c r="A498">
        <v>978014</v>
      </c>
      <c r="B498" t="s">
        <v>3</v>
      </c>
      <c r="C498">
        <v>1</v>
      </c>
      <c r="D498">
        <v>0</v>
      </c>
      <c r="E498">
        <v>10.75</v>
      </c>
      <c r="F498">
        <v>10.75</v>
      </c>
      <c r="G498">
        <v>5</v>
      </c>
      <c r="H498">
        <v>-0.87</v>
      </c>
      <c r="I498">
        <v>0</v>
      </c>
      <c r="J498">
        <v>1</v>
      </c>
      <c r="K498">
        <v>0</v>
      </c>
      <c r="L498">
        <v>99</v>
      </c>
      <c r="M498">
        <v>-99</v>
      </c>
      <c r="N498">
        <v>0</v>
      </c>
      <c r="O498">
        <v>9.3000000000000007</v>
      </c>
      <c r="P498">
        <v>0</v>
      </c>
      <c r="Q498">
        <v>11.63</v>
      </c>
      <c r="R498">
        <v>0.113</v>
      </c>
      <c r="S498">
        <v>0.124</v>
      </c>
      <c r="T498">
        <v>0</v>
      </c>
      <c r="U498" t="s">
        <v>1</v>
      </c>
      <c r="V498" t="s">
        <v>1</v>
      </c>
    </row>
    <row r="499" spans="1:22" x14ac:dyDescent="0.3">
      <c r="A499">
        <v>978015</v>
      </c>
      <c r="B499" t="s">
        <v>3</v>
      </c>
      <c r="C499">
        <v>1</v>
      </c>
      <c r="D499">
        <v>0</v>
      </c>
      <c r="E499">
        <v>10.75</v>
      </c>
      <c r="F499">
        <v>10.75</v>
      </c>
      <c r="G499">
        <v>5</v>
      </c>
      <c r="H499">
        <v>-0.87</v>
      </c>
      <c r="I499">
        <v>0</v>
      </c>
      <c r="J499">
        <v>1</v>
      </c>
      <c r="K499">
        <v>0</v>
      </c>
      <c r="L499">
        <v>99</v>
      </c>
      <c r="M499">
        <v>-99</v>
      </c>
      <c r="N499">
        <v>0</v>
      </c>
      <c r="O499">
        <v>9.3000000000000007</v>
      </c>
      <c r="P499">
        <v>0</v>
      </c>
      <c r="Q499">
        <v>11.63</v>
      </c>
      <c r="R499">
        <v>0.113</v>
      </c>
      <c r="S499">
        <v>0.124</v>
      </c>
      <c r="T499">
        <v>0</v>
      </c>
      <c r="U499" t="s">
        <v>1</v>
      </c>
      <c r="V499" t="s">
        <v>1</v>
      </c>
    </row>
    <row r="500" spans="1:22" x14ac:dyDescent="0.3">
      <c r="A500">
        <v>978016</v>
      </c>
      <c r="B500" t="s">
        <v>3</v>
      </c>
      <c r="C500">
        <v>1</v>
      </c>
      <c r="D500">
        <v>0</v>
      </c>
      <c r="E500">
        <v>10.75</v>
      </c>
      <c r="F500">
        <v>10.75</v>
      </c>
      <c r="G500">
        <v>5</v>
      </c>
      <c r="H500">
        <v>-0.87</v>
      </c>
      <c r="I500">
        <v>0</v>
      </c>
      <c r="J500">
        <v>1</v>
      </c>
      <c r="K500">
        <v>0</v>
      </c>
      <c r="L500">
        <v>99</v>
      </c>
      <c r="M500">
        <v>-99</v>
      </c>
      <c r="N500">
        <v>0</v>
      </c>
      <c r="O500">
        <v>9.3000000000000007</v>
      </c>
      <c r="P500">
        <v>0</v>
      </c>
      <c r="Q500">
        <v>11.63</v>
      </c>
      <c r="R500">
        <v>0.113</v>
      </c>
      <c r="S500">
        <v>0.124</v>
      </c>
      <c r="T500">
        <v>0</v>
      </c>
      <c r="U500" t="s">
        <v>1</v>
      </c>
      <c r="V500" t="s">
        <v>1</v>
      </c>
    </row>
    <row r="501" spans="1:22" x14ac:dyDescent="0.3">
      <c r="A501">
        <v>978017</v>
      </c>
      <c r="B501" t="s">
        <v>3</v>
      </c>
      <c r="C501">
        <v>1</v>
      </c>
      <c r="D501">
        <v>0</v>
      </c>
      <c r="E501">
        <v>10.75</v>
      </c>
      <c r="F501">
        <v>10.75</v>
      </c>
      <c r="G501">
        <v>5</v>
      </c>
      <c r="H501">
        <v>-0.87</v>
      </c>
      <c r="I501">
        <v>0</v>
      </c>
      <c r="J501">
        <v>1</v>
      </c>
      <c r="K501">
        <v>0</v>
      </c>
      <c r="L501">
        <v>99</v>
      </c>
      <c r="M501">
        <v>-99</v>
      </c>
      <c r="N501">
        <v>0</v>
      </c>
      <c r="O501">
        <v>9.3000000000000007</v>
      </c>
      <c r="P501">
        <v>0</v>
      </c>
      <c r="Q501">
        <v>11.63</v>
      </c>
      <c r="R501">
        <v>0.113</v>
      </c>
      <c r="S501">
        <v>0.124</v>
      </c>
      <c r="T501">
        <v>0</v>
      </c>
      <c r="U501" t="s">
        <v>1</v>
      </c>
      <c r="V501" t="s">
        <v>1</v>
      </c>
    </row>
    <row r="502" spans="1:22" x14ac:dyDescent="0.3">
      <c r="A502">
        <v>978018</v>
      </c>
      <c r="B502" t="s">
        <v>3</v>
      </c>
      <c r="C502">
        <v>1</v>
      </c>
      <c r="D502">
        <v>0</v>
      </c>
      <c r="E502">
        <v>10.75</v>
      </c>
      <c r="F502">
        <v>10.75</v>
      </c>
      <c r="G502">
        <v>5</v>
      </c>
      <c r="H502">
        <v>-0.87</v>
      </c>
      <c r="I502">
        <v>0</v>
      </c>
      <c r="J502">
        <v>1</v>
      </c>
      <c r="K502">
        <v>0</v>
      </c>
      <c r="L502">
        <v>99</v>
      </c>
      <c r="M502">
        <v>-99</v>
      </c>
      <c r="N502">
        <v>0</v>
      </c>
      <c r="O502">
        <v>9.3000000000000007</v>
      </c>
      <c r="P502">
        <v>0</v>
      </c>
      <c r="Q502">
        <v>11.63</v>
      </c>
      <c r="R502">
        <v>0.113</v>
      </c>
      <c r="S502">
        <v>0.124</v>
      </c>
      <c r="T502">
        <v>0</v>
      </c>
      <c r="U502" t="s">
        <v>1</v>
      </c>
      <c r="V502" t="s">
        <v>1</v>
      </c>
    </row>
    <row r="503" spans="1:22" x14ac:dyDescent="0.3">
      <c r="A503">
        <v>978021</v>
      </c>
      <c r="B503" t="s">
        <v>3</v>
      </c>
      <c r="C503">
        <v>1</v>
      </c>
      <c r="D503">
        <v>0</v>
      </c>
      <c r="E503">
        <v>10.75</v>
      </c>
      <c r="F503">
        <v>10.75</v>
      </c>
      <c r="G503">
        <v>5</v>
      </c>
      <c r="H503">
        <v>-0.87</v>
      </c>
      <c r="I503">
        <v>0</v>
      </c>
      <c r="J503">
        <v>1</v>
      </c>
      <c r="K503">
        <v>0</v>
      </c>
      <c r="L503">
        <v>99</v>
      </c>
      <c r="M503">
        <v>-99</v>
      </c>
      <c r="N503">
        <v>0</v>
      </c>
      <c r="O503">
        <v>9.3000000000000007</v>
      </c>
      <c r="P503">
        <v>0</v>
      </c>
      <c r="Q503">
        <v>11.63</v>
      </c>
      <c r="R503">
        <v>0.113</v>
      </c>
      <c r="S503">
        <v>0.124</v>
      </c>
      <c r="T503">
        <v>0</v>
      </c>
      <c r="U503" t="s">
        <v>1</v>
      </c>
      <c r="V503" t="s">
        <v>1</v>
      </c>
    </row>
    <row r="504" spans="1:22" x14ac:dyDescent="0.3">
      <c r="A504">
        <v>978022</v>
      </c>
      <c r="B504" t="s">
        <v>3</v>
      </c>
      <c r="C504">
        <v>1</v>
      </c>
      <c r="D504">
        <v>0</v>
      </c>
      <c r="E504">
        <v>10.75</v>
      </c>
      <c r="F504">
        <v>10.75</v>
      </c>
      <c r="G504">
        <v>5</v>
      </c>
      <c r="H504">
        <v>-0.87</v>
      </c>
      <c r="I504">
        <v>0</v>
      </c>
      <c r="J504">
        <v>1</v>
      </c>
      <c r="K504">
        <v>0</v>
      </c>
      <c r="L504">
        <v>99</v>
      </c>
      <c r="M504">
        <v>-99</v>
      </c>
      <c r="N504">
        <v>0</v>
      </c>
      <c r="O504">
        <v>9.3000000000000007</v>
      </c>
      <c r="P504">
        <v>0</v>
      </c>
      <c r="Q504">
        <v>11.63</v>
      </c>
      <c r="R504">
        <v>0.113</v>
      </c>
      <c r="S504">
        <v>0.124</v>
      </c>
      <c r="T504">
        <v>0</v>
      </c>
      <c r="U504" t="s">
        <v>1</v>
      </c>
      <c r="V504" t="s">
        <v>1</v>
      </c>
    </row>
    <row r="505" spans="1:22" x14ac:dyDescent="0.3">
      <c r="A505">
        <v>978023</v>
      </c>
      <c r="B505" t="s">
        <v>3</v>
      </c>
      <c r="C505">
        <v>1</v>
      </c>
      <c r="D505">
        <v>0</v>
      </c>
      <c r="E505">
        <v>10.75</v>
      </c>
      <c r="F505">
        <v>10.75</v>
      </c>
      <c r="G505">
        <v>5</v>
      </c>
      <c r="H505">
        <v>-0.87</v>
      </c>
      <c r="I505">
        <v>0</v>
      </c>
      <c r="J505">
        <v>1</v>
      </c>
      <c r="K505">
        <v>0</v>
      </c>
      <c r="L505">
        <v>99</v>
      </c>
      <c r="M505">
        <v>-99</v>
      </c>
      <c r="N505">
        <v>0</v>
      </c>
      <c r="O505">
        <v>9.3000000000000007</v>
      </c>
      <c r="P505">
        <v>0</v>
      </c>
      <c r="Q505">
        <v>11.63</v>
      </c>
      <c r="R505">
        <v>0.113</v>
      </c>
      <c r="S505">
        <v>0.124</v>
      </c>
      <c r="T505">
        <v>0</v>
      </c>
      <c r="U505" t="s">
        <v>1</v>
      </c>
      <c r="V505" t="s">
        <v>1</v>
      </c>
    </row>
    <row r="506" spans="1:22" x14ac:dyDescent="0.3">
      <c r="A506">
        <v>978031</v>
      </c>
      <c r="B506" t="s">
        <v>3</v>
      </c>
      <c r="C506">
        <v>1</v>
      </c>
      <c r="D506">
        <v>0</v>
      </c>
      <c r="E506">
        <v>10.75</v>
      </c>
      <c r="F506">
        <v>10.75</v>
      </c>
      <c r="G506">
        <v>5</v>
      </c>
      <c r="H506">
        <v>-0.87</v>
      </c>
      <c r="I506">
        <v>0</v>
      </c>
      <c r="J506">
        <v>1</v>
      </c>
      <c r="K506">
        <v>0</v>
      </c>
      <c r="L506">
        <v>99</v>
      </c>
      <c r="M506">
        <v>-99</v>
      </c>
      <c r="N506">
        <v>0</v>
      </c>
      <c r="O506">
        <v>9.3000000000000007</v>
      </c>
      <c r="P506">
        <v>0</v>
      </c>
      <c r="Q506">
        <v>11.63</v>
      </c>
      <c r="R506">
        <v>0.113</v>
      </c>
      <c r="S506">
        <v>0.124</v>
      </c>
      <c r="T506">
        <v>0</v>
      </c>
      <c r="U506" t="s">
        <v>1</v>
      </c>
      <c r="V506" t="s">
        <v>1</v>
      </c>
    </row>
    <row r="507" spans="1:22" x14ac:dyDescent="0.3">
      <c r="A507">
        <v>978041</v>
      </c>
      <c r="B507" t="s">
        <v>3</v>
      </c>
      <c r="C507">
        <v>1</v>
      </c>
      <c r="D507">
        <v>0</v>
      </c>
      <c r="E507">
        <v>10.75</v>
      </c>
      <c r="F507">
        <v>10.75</v>
      </c>
      <c r="G507">
        <v>5</v>
      </c>
      <c r="H507">
        <v>-0.87</v>
      </c>
      <c r="I507">
        <v>0</v>
      </c>
      <c r="J507">
        <v>1</v>
      </c>
      <c r="K507">
        <v>0</v>
      </c>
      <c r="L507">
        <v>99</v>
      </c>
      <c r="M507">
        <v>-99</v>
      </c>
      <c r="N507">
        <v>0</v>
      </c>
      <c r="O507">
        <v>9.3000000000000007</v>
      </c>
      <c r="P507">
        <v>0</v>
      </c>
      <c r="Q507">
        <v>11.63</v>
      </c>
      <c r="R507">
        <v>0.113</v>
      </c>
      <c r="S507">
        <v>0.124</v>
      </c>
      <c r="T507">
        <v>0</v>
      </c>
      <c r="U507" t="s">
        <v>1</v>
      </c>
      <c r="V507" t="s">
        <v>1</v>
      </c>
    </row>
    <row r="508" spans="1:22" x14ac:dyDescent="0.3">
      <c r="A508">
        <v>978042</v>
      </c>
      <c r="B508" t="s">
        <v>3</v>
      </c>
      <c r="C508">
        <v>1</v>
      </c>
      <c r="D508">
        <v>0</v>
      </c>
      <c r="E508">
        <v>10.75</v>
      </c>
      <c r="F508">
        <v>10.75</v>
      </c>
      <c r="G508">
        <v>5</v>
      </c>
      <c r="H508">
        <v>-0.87</v>
      </c>
      <c r="I508">
        <v>0</v>
      </c>
      <c r="J508">
        <v>1</v>
      </c>
      <c r="K508">
        <v>0</v>
      </c>
      <c r="L508">
        <v>99</v>
      </c>
      <c r="M508">
        <v>-99</v>
      </c>
      <c r="N508">
        <v>0</v>
      </c>
      <c r="O508">
        <v>9.3000000000000007</v>
      </c>
      <c r="P508">
        <v>0</v>
      </c>
      <c r="Q508">
        <v>11.63</v>
      </c>
      <c r="R508">
        <v>0.113</v>
      </c>
      <c r="S508">
        <v>0.124</v>
      </c>
      <c r="T508">
        <v>0</v>
      </c>
      <c r="U508" t="s">
        <v>1</v>
      </c>
      <c r="V508" t="s">
        <v>1</v>
      </c>
    </row>
    <row r="509" spans="1:22" x14ac:dyDescent="0.3">
      <c r="A509">
        <v>978044</v>
      </c>
      <c r="B509" t="s">
        <v>3</v>
      </c>
      <c r="C509">
        <v>1</v>
      </c>
      <c r="D509">
        <v>0</v>
      </c>
      <c r="E509">
        <v>10.75</v>
      </c>
      <c r="F509">
        <v>10.75</v>
      </c>
      <c r="G509">
        <v>5</v>
      </c>
      <c r="H509">
        <v>-0.87</v>
      </c>
      <c r="I509">
        <v>0</v>
      </c>
      <c r="J509">
        <v>1</v>
      </c>
      <c r="K509">
        <v>0</v>
      </c>
      <c r="L509">
        <v>99</v>
      </c>
      <c r="M509">
        <v>-99</v>
      </c>
      <c r="N509">
        <v>0</v>
      </c>
      <c r="O509">
        <v>9.3000000000000007</v>
      </c>
      <c r="P509">
        <v>0</v>
      </c>
      <c r="Q509">
        <v>11.63</v>
      </c>
      <c r="R509">
        <v>0.113</v>
      </c>
      <c r="S509">
        <v>0.124</v>
      </c>
      <c r="T509">
        <v>0</v>
      </c>
      <c r="U509" t="s">
        <v>1</v>
      </c>
      <c r="V509" t="s">
        <v>1</v>
      </c>
    </row>
    <row r="510" spans="1:22" x14ac:dyDescent="0.3">
      <c r="A510">
        <v>978045</v>
      </c>
      <c r="B510" t="s">
        <v>3</v>
      </c>
      <c r="C510">
        <v>1</v>
      </c>
      <c r="D510">
        <v>0</v>
      </c>
      <c r="E510">
        <v>10.75</v>
      </c>
      <c r="F510">
        <v>10.75</v>
      </c>
      <c r="G510">
        <v>5</v>
      </c>
      <c r="H510">
        <v>-0.87</v>
      </c>
      <c r="I510">
        <v>0</v>
      </c>
      <c r="J510">
        <v>1</v>
      </c>
      <c r="K510">
        <v>0</v>
      </c>
      <c r="L510">
        <v>99</v>
      </c>
      <c r="M510">
        <v>-99</v>
      </c>
      <c r="N510">
        <v>0</v>
      </c>
      <c r="O510">
        <v>9.3000000000000007</v>
      </c>
      <c r="P510">
        <v>0</v>
      </c>
      <c r="Q510">
        <v>11.63</v>
      </c>
      <c r="R510">
        <v>0.113</v>
      </c>
      <c r="S510">
        <v>0.124</v>
      </c>
      <c r="T510">
        <v>0</v>
      </c>
      <c r="U510" t="s">
        <v>1</v>
      </c>
      <c r="V510" t="s">
        <v>1</v>
      </c>
    </row>
    <row r="511" spans="1:22" x14ac:dyDescent="0.3">
      <c r="A511">
        <v>978051</v>
      </c>
      <c r="B511" t="s">
        <v>3</v>
      </c>
      <c r="C511">
        <v>1</v>
      </c>
      <c r="D511">
        <v>0</v>
      </c>
      <c r="E511">
        <v>10.75</v>
      </c>
      <c r="F511">
        <v>10.75</v>
      </c>
      <c r="G511">
        <v>5</v>
      </c>
      <c r="H511">
        <v>-0.87</v>
      </c>
      <c r="I511">
        <v>0</v>
      </c>
      <c r="J511">
        <v>1</v>
      </c>
      <c r="K511">
        <v>0</v>
      </c>
      <c r="L511">
        <v>99</v>
      </c>
      <c r="M511">
        <v>-99</v>
      </c>
      <c r="N511">
        <v>0</v>
      </c>
      <c r="O511">
        <v>9.3000000000000007</v>
      </c>
      <c r="P511">
        <v>0</v>
      </c>
      <c r="Q511">
        <v>11.63</v>
      </c>
      <c r="R511">
        <v>0.113</v>
      </c>
      <c r="S511">
        <v>0.124</v>
      </c>
      <c r="T511">
        <v>0</v>
      </c>
      <c r="U511" t="s">
        <v>1</v>
      </c>
      <c r="V511" t="s">
        <v>1</v>
      </c>
    </row>
    <row r="512" spans="1:22" x14ac:dyDescent="0.3">
      <c r="A512">
        <v>978052</v>
      </c>
      <c r="B512" t="s">
        <v>3</v>
      </c>
      <c r="C512">
        <v>1</v>
      </c>
      <c r="D512">
        <v>0</v>
      </c>
      <c r="E512">
        <v>10.75</v>
      </c>
      <c r="F512">
        <v>10.75</v>
      </c>
      <c r="G512">
        <v>5</v>
      </c>
      <c r="H512">
        <v>-0.87</v>
      </c>
      <c r="I512">
        <v>0</v>
      </c>
      <c r="J512">
        <v>1</v>
      </c>
      <c r="K512">
        <v>0</v>
      </c>
      <c r="L512">
        <v>99</v>
      </c>
      <c r="M512">
        <v>-99</v>
      </c>
      <c r="N512">
        <v>0</v>
      </c>
      <c r="O512">
        <v>9.3000000000000007</v>
      </c>
      <c r="P512">
        <v>0</v>
      </c>
      <c r="Q512">
        <v>11.63</v>
      </c>
      <c r="R512">
        <v>0.113</v>
      </c>
      <c r="S512">
        <v>0.124</v>
      </c>
      <c r="T512">
        <v>0</v>
      </c>
      <c r="U512" t="s">
        <v>1</v>
      </c>
      <c r="V512" t="s">
        <v>1</v>
      </c>
    </row>
    <row r="513" spans="1:22" x14ac:dyDescent="0.3">
      <c r="A513">
        <v>978061</v>
      </c>
      <c r="B513" t="s">
        <v>3</v>
      </c>
      <c r="C513">
        <v>1</v>
      </c>
      <c r="D513">
        <v>0</v>
      </c>
      <c r="E513">
        <v>10.75</v>
      </c>
      <c r="F513">
        <v>10.75</v>
      </c>
      <c r="G513">
        <v>5</v>
      </c>
      <c r="H513">
        <v>-0.87</v>
      </c>
      <c r="I513">
        <v>0</v>
      </c>
      <c r="J513">
        <v>1</v>
      </c>
      <c r="K513">
        <v>0</v>
      </c>
      <c r="L513">
        <v>99</v>
      </c>
      <c r="M513">
        <v>-99</v>
      </c>
      <c r="N513">
        <v>0</v>
      </c>
      <c r="O513">
        <v>9.3000000000000007</v>
      </c>
      <c r="P513">
        <v>0</v>
      </c>
      <c r="Q513">
        <v>11.63</v>
      </c>
      <c r="R513">
        <v>0.113</v>
      </c>
      <c r="S513">
        <v>0.124</v>
      </c>
      <c r="T513">
        <v>0</v>
      </c>
      <c r="U513" t="s">
        <v>1</v>
      </c>
      <c r="V513" t="s">
        <v>1</v>
      </c>
    </row>
    <row r="514" spans="1:22" x14ac:dyDescent="0.3">
      <c r="A514">
        <v>978062</v>
      </c>
      <c r="B514" t="s">
        <v>3</v>
      </c>
      <c r="C514">
        <v>1</v>
      </c>
      <c r="D514">
        <v>0</v>
      </c>
      <c r="E514">
        <v>10.75</v>
      </c>
      <c r="F514">
        <v>10.75</v>
      </c>
      <c r="G514">
        <v>5</v>
      </c>
      <c r="H514">
        <v>-0.87</v>
      </c>
      <c r="I514">
        <v>0</v>
      </c>
      <c r="J514">
        <v>1</v>
      </c>
      <c r="K514">
        <v>0</v>
      </c>
      <c r="L514">
        <v>99</v>
      </c>
      <c r="M514">
        <v>-99</v>
      </c>
      <c r="N514">
        <v>0</v>
      </c>
      <c r="O514">
        <v>9.3000000000000007</v>
      </c>
      <c r="P514">
        <v>0</v>
      </c>
      <c r="Q514">
        <v>11.63</v>
      </c>
      <c r="R514">
        <v>0.113</v>
      </c>
      <c r="S514">
        <v>0.124</v>
      </c>
      <c r="T514">
        <v>0</v>
      </c>
      <c r="U514" t="s">
        <v>1</v>
      </c>
      <c r="V514" t="s">
        <v>1</v>
      </c>
    </row>
    <row r="515" spans="1:22" x14ac:dyDescent="0.3">
      <c r="A515">
        <v>978071</v>
      </c>
      <c r="B515" t="s">
        <v>3</v>
      </c>
      <c r="C515">
        <v>1</v>
      </c>
      <c r="D515">
        <v>0</v>
      </c>
      <c r="E515">
        <v>15</v>
      </c>
      <c r="F515">
        <v>15</v>
      </c>
      <c r="G515">
        <v>5</v>
      </c>
      <c r="H515">
        <v>-0.87</v>
      </c>
      <c r="I515">
        <v>0</v>
      </c>
      <c r="J515">
        <v>1</v>
      </c>
      <c r="K515">
        <v>0</v>
      </c>
      <c r="L515">
        <v>99</v>
      </c>
      <c r="M515">
        <v>-99</v>
      </c>
      <c r="N515">
        <v>0</v>
      </c>
      <c r="O515">
        <v>9.3000000000000007</v>
      </c>
      <c r="P515">
        <v>0</v>
      </c>
      <c r="Q515">
        <v>11.63</v>
      </c>
      <c r="R515">
        <v>0.113</v>
      </c>
      <c r="S515">
        <v>0.124</v>
      </c>
      <c r="T515">
        <v>0</v>
      </c>
      <c r="U515" t="s">
        <v>1</v>
      </c>
      <c r="V515" t="s">
        <v>1</v>
      </c>
    </row>
    <row r="516" spans="1:22" x14ac:dyDescent="0.3">
      <c r="A516">
        <v>978081</v>
      </c>
      <c r="B516" t="s">
        <v>3</v>
      </c>
      <c r="C516">
        <v>1</v>
      </c>
      <c r="D516">
        <v>0</v>
      </c>
      <c r="E516">
        <v>10.75</v>
      </c>
      <c r="F516">
        <v>10.75</v>
      </c>
      <c r="G516">
        <v>5</v>
      </c>
      <c r="H516">
        <v>-0.87</v>
      </c>
      <c r="I516">
        <v>0</v>
      </c>
      <c r="J516">
        <v>1</v>
      </c>
      <c r="K516">
        <v>0</v>
      </c>
      <c r="L516">
        <v>99</v>
      </c>
      <c r="M516">
        <v>-99</v>
      </c>
      <c r="N516">
        <v>0</v>
      </c>
      <c r="O516">
        <v>9.3000000000000007</v>
      </c>
      <c r="P516">
        <v>0</v>
      </c>
      <c r="Q516">
        <v>11.63</v>
      </c>
      <c r="R516">
        <v>0.113</v>
      </c>
      <c r="S516">
        <v>0.124</v>
      </c>
      <c r="T516">
        <v>0</v>
      </c>
      <c r="U516" t="s">
        <v>1</v>
      </c>
      <c r="V516" t="s">
        <v>1</v>
      </c>
    </row>
    <row r="517" spans="1:22" x14ac:dyDescent="0.3">
      <c r="A517">
        <v>978082</v>
      </c>
      <c r="B517" t="s">
        <v>3</v>
      </c>
      <c r="C517">
        <v>1</v>
      </c>
      <c r="D517">
        <v>0</v>
      </c>
      <c r="E517">
        <v>10.75</v>
      </c>
      <c r="F517">
        <v>10.75</v>
      </c>
      <c r="G517">
        <v>5</v>
      </c>
      <c r="H517">
        <v>-0.87</v>
      </c>
      <c r="I517">
        <v>0</v>
      </c>
      <c r="J517">
        <v>1</v>
      </c>
      <c r="K517">
        <v>0</v>
      </c>
      <c r="L517">
        <v>99</v>
      </c>
      <c r="M517">
        <v>-99</v>
      </c>
      <c r="N517">
        <v>0</v>
      </c>
      <c r="O517">
        <v>9.3000000000000007</v>
      </c>
      <c r="P517">
        <v>0</v>
      </c>
      <c r="Q517">
        <v>11.63</v>
      </c>
      <c r="R517">
        <v>0.113</v>
      </c>
      <c r="S517">
        <v>0.124</v>
      </c>
      <c r="T517">
        <v>0</v>
      </c>
      <c r="U517" t="s">
        <v>1</v>
      </c>
      <c r="V517" t="s">
        <v>1</v>
      </c>
    </row>
    <row r="518" spans="1:22" x14ac:dyDescent="0.3">
      <c r="A518">
        <v>978091</v>
      </c>
      <c r="B518" t="s">
        <v>3</v>
      </c>
      <c r="C518">
        <v>1</v>
      </c>
      <c r="D518">
        <v>0</v>
      </c>
      <c r="E518">
        <v>10.75</v>
      </c>
      <c r="F518">
        <v>10.75</v>
      </c>
      <c r="G518">
        <v>5</v>
      </c>
      <c r="H518">
        <v>-0.87</v>
      </c>
      <c r="I518">
        <v>0</v>
      </c>
      <c r="J518">
        <v>1</v>
      </c>
      <c r="K518">
        <v>0</v>
      </c>
      <c r="L518">
        <v>99</v>
      </c>
      <c r="M518">
        <v>-99</v>
      </c>
      <c r="N518">
        <v>0</v>
      </c>
      <c r="O518">
        <v>9.3000000000000007</v>
      </c>
      <c r="P518">
        <v>0</v>
      </c>
      <c r="Q518">
        <v>11.63</v>
      </c>
      <c r="R518">
        <v>0.113</v>
      </c>
      <c r="S518">
        <v>0.124</v>
      </c>
      <c r="T518">
        <v>0</v>
      </c>
      <c r="U518" t="s">
        <v>1</v>
      </c>
      <c r="V518" t="s">
        <v>1</v>
      </c>
    </row>
    <row r="519" spans="1:22" x14ac:dyDescent="0.3">
      <c r="A519">
        <v>978101</v>
      </c>
      <c r="B519" t="s">
        <v>3</v>
      </c>
      <c r="C519">
        <v>1</v>
      </c>
      <c r="D519">
        <v>0</v>
      </c>
      <c r="E519">
        <v>10.75</v>
      </c>
      <c r="F519">
        <v>10.75</v>
      </c>
      <c r="G519">
        <v>5</v>
      </c>
      <c r="H519">
        <v>-0.87</v>
      </c>
      <c r="I519">
        <v>0</v>
      </c>
      <c r="J519">
        <v>1</v>
      </c>
      <c r="K519">
        <v>0</v>
      </c>
      <c r="L519">
        <v>99</v>
      </c>
      <c r="M519">
        <v>-99</v>
      </c>
      <c r="N519">
        <v>0</v>
      </c>
      <c r="O519">
        <v>9.3000000000000007</v>
      </c>
      <c r="P519">
        <v>0</v>
      </c>
      <c r="Q519">
        <v>11.63</v>
      </c>
      <c r="R519">
        <v>0.113</v>
      </c>
      <c r="S519">
        <v>0.124</v>
      </c>
      <c r="T519">
        <v>0</v>
      </c>
      <c r="U519" t="s">
        <v>1</v>
      </c>
      <c r="V519" t="s">
        <v>1</v>
      </c>
    </row>
    <row r="520" spans="1:22" x14ac:dyDescent="0.3">
      <c r="A520">
        <v>978102</v>
      </c>
      <c r="B520" t="s">
        <v>3</v>
      </c>
      <c r="C520">
        <v>1</v>
      </c>
      <c r="D520">
        <v>0</v>
      </c>
      <c r="E520">
        <v>10.75</v>
      </c>
      <c r="F520">
        <v>10.75</v>
      </c>
      <c r="G520">
        <v>5</v>
      </c>
      <c r="H520">
        <v>-0.87</v>
      </c>
      <c r="I520">
        <v>0</v>
      </c>
      <c r="J520">
        <v>1</v>
      </c>
      <c r="K520">
        <v>0</v>
      </c>
      <c r="L520">
        <v>99</v>
      </c>
      <c r="M520">
        <v>-99</v>
      </c>
      <c r="N520">
        <v>0</v>
      </c>
      <c r="O520">
        <v>9.3000000000000007</v>
      </c>
      <c r="P520">
        <v>0</v>
      </c>
      <c r="Q520">
        <v>11.63</v>
      </c>
      <c r="R520">
        <v>0.113</v>
      </c>
      <c r="S520">
        <v>0.124</v>
      </c>
      <c r="T520">
        <v>0</v>
      </c>
      <c r="U520" t="s">
        <v>1</v>
      </c>
      <c r="V520" t="s">
        <v>1</v>
      </c>
    </row>
    <row r="521" spans="1:22" x14ac:dyDescent="0.3">
      <c r="A521">
        <v>978111</v>
      </c>
      <c r="B521" t="s">
        <v>3</v>
      </c>
      <c r="C521">
        <v>1</v>
      </c>
      <c r="D521">
        <v>0</v>
      </c>
      <c r="E521">
        <v>10.75</v>
      </c>
      <c r="F521">
        <v>10.75</v>
      </c>
      <c r="G521">
        <v>5</v>
      </c>
      <c r="H521">
        <v>-0.87</v>
      </c>
      <c r="I521">
        <v>0</v>
      </c>
      <c r="J521">
        <v>1</v>
      </c>
      <c r="K521">
        <v>0</v>
      </c>
      <c r="L521">
        <v>99</v>
      </c>
      <c r="M521">
        <v>-99</v>
      </c>
      <c r="N521">
        <v>0</v>
      </c>
      <c r="O521">
        <v>9.3000000000000007</v>
      </c>
      <c r="P521">
        <v>0</v>
      </c>
      <c r="Q521">
        <v>11.63</v>
      </c>
      <c r="R521">
        <v>0.113</v>
      </c>
      <c r="S521">
        <v>0.124</v>
      </c>
      <c r="T521">
        <v>0</v>
      </c>
      <c r="U521" t="s">
        <v>1</v>
      </c>
      <c r="V521" t="s">
        <v>1</v>
      </c>
    </row>
    <row r="522" spans="1:22" x14ac:dyDescent="0.3">
      <c r="A522">
        <v>979011</v>
      </c>
      <c r="B522" t="s">
        <v>3</v>
      </c>
      <c r="C522">
        <v>1</v>
      </c>
      <c r="D522">
        <v>0</v>
      </c>
      <c r="E522">
        <v>10.75</v>
      </c>
      <c r="F522">
        <v>10.75</v>
      </c>
      <c r="G522">
        <v>5</v>
      </c>
      <c r="H522">
        <v>-0.87</v>
      </c>
      <c r="I522">
        <v>0</v>
      </c>
      <c r="J522">
        <v>1</v>
      </c>
      <c r="K522">
        <v>0</v>
      </c>
      <c r="L522">
        <v>99</v>
      </c>
      <c r="M522">
        <v>-99</v>
      </c>
      <c r="N522">
        <v>0</v>
      </c>
      <c r="O522">
        <v>9.3000000000000007</v>
      </c>
      <c r="P522">
        <v>0</v>
      </c>
      <c r="Q522">
        <v>11.63</v>
      </c>
      <c r="R522">
        <v>0.113</v>
      </c>
      <c r="S522">
        <v>0.124</v>
      </c>
      <c r="T522">
        <v>0</v>
      </c>
      <c r="U522" t="s">
        <v>1</v>
      </c>
      <c r="V522" t="s">
        <v>1</v>
      </c>
    </row>
    <row r="523" spans="1:22" x14ac:dyDescent="0.3">
      <c r="A523">
        <v>979012</v>
      </c>
      <c r="B523" t="s">
        <v>3</v>
      </c>
      <c r="C523">
        <v>1</v>
      </c>
      <c r="D523">
        <v>0</v>
      </c>
      <c r="E523">
        <v>10.75</v>
      </c>
      <c r="F523">
        <v>10.75</v>
      </c>
      <c r="G523">
        <v>5</v>
      </c>
      <c r="H523">
        <v>-0.87</v>
      </c>
      <c r="I523">
        <v>0</v>
      </c>
      <c r="J523">
        <v>1</v>
      </c>
      <c r="K523">
        <v>0</v>
      </c>
      <c r="L523">
        <v>99</v>
      </c>
      <c r="M523">
        <v>-99</v>
      </c>
      <c r="N523">
        <v>0</v>
      </c>
      <c r="O523">
        <v>9.3000000000000007</v>
      </c>
      <c r="P523">
        <v>0</v>
      </c>
      <c r="Q523">
        <v>11.63</v>
      </c>
      <c r="R523">
        <v>0.113</v>
      </c>
      <c r="S523">
        <v>0.124</v>
      </c>
      <c r="T523">
        <v>0</v>
      </c>
      <c r="U523" t="s">
        <v>1</v>
      </c>
      <c r="V523" t="s">
        <v>1</v>
      </c>
    </row>
    <row r="524" spans="1:22" x14ac:dyDescent="0.3">
      <c r="A524">
        <v>979021</v>
      </c>
      <c r="B524" t="s">
        <v>3</v>
      </c>
      <c r="C524">
        <v>1</v>
      </c>
      <c r="D524">
        <v>0</v>
      </c>
      <c r="E524">
        <v>10.75</v>
      </c>
      <c r="F524">
        <v>10.75</v>
      </c>
      <c r="G524">
        <v>5</v>
      </c>
      <c r="H524">
        <v>-0.87</v>
      </c>
      <c r="I524">
        <v>0</v>
      </c>
      <c r="J524">
        <v>1</v>
      </c>
      <c r="K524">
        <v>0</v>
      </c>
      <c r="L524">
        <v>99</v>
      </c>
      <c r="M524">
        <v>-99</v>
      </c>
      <c r="N524">
        <v>0</v>
      </c>
      <c r="O524">
        <v>9.3000000000000007</v>
      </c>
      <c r="P524">
        <v>0</v>
      </c>
      <c r="Q524">
        <v>11.63</v>
      </c>
      <c r="R524">
        <v>0.113</v>
      </c>
      <c r="S524">
        <v>0.124</v>
      </c>
      <c r="T524">
        <v>0</v>
      </c>
      <c r="U524" t="s">
        <v>1</v>
      </c>
      <c r="V524" t="s">
        <v>1</v>
      </c>
    </row>
    <row r="525" spans="1:22" x14ac:dyDescent="0.3">
      <c r="A525">
        <v>979023</v>
      </c>
      <c r="B525" t="s">
        <v>3</v>
      </c>
      <c r="C525">
        <v>1</v>
      </c>
      <c r="D525">
        <v>0</v>
      </c>
      <c r="E525">
        <v>10.75</v>
      </c>
      <c r="F525">
        <v>10.75</v>
      </c>
      <c r="G525">
        <v>5</v>
      </c>
      <c r="H525">
        <v>-0.87</v>
      </c>
      <c r="I525">
        <v>0</v>
      </c>
      <c r="J525">
        <v>1</v>
      </c>
      <c r="K525">
        <v>0</v>
      </c>
      <c r="L525">
        <v>99</v>
      </c>
      <c r="M525">
        <v>-99</v>
      </c>
      <c r="N525">
        <v>0</v>
      </c>
      <c r="O525">
        <v>9.3000000000000007</v>
      </c>
      <c r="P525">
        <v>0</v>
      </c>
      <c r="Q525">
        <v>11.63</v>
      </c>
      <c r="R525">
        <v>0.113</v>
      </c>
      <c r="S525">
        <v>0.124</v>
      </c>
      <c r="T525">
        <v>0</v>
      </c>
      <c r="U525" t="s">
        <v>1</v>
      </c>
      <c r="V525" t="s">
        <v>1</v>
      </c>
    </row>
    <row r="526" spans="1:22" x14ac:dyDescent="0.3">
      <c r="A526">
        <v>979025</v>
      </c>
      <c r="B526" t="s">
        <v>3</v>
      </c>
      <c r="C526">
        <v>1</v>
      </c>
      <c r="D526">
        <v>0</v>
      </c>
      <c r="E526">
        <v>10.75</v>
      </c>
      <c r="F526">
        <v>10.75</v>
      </c>
      <c r="G526">
        <v>5</v>
      </c>
      <c r="H526">
        <v>-0.87</v>
      </c>
      <c r="I526">
        <v>0</v>
      </c>
      <c r="J526">
        <v>1</v>
      </c>
      <c r="K526">
        <v>0</v>
      </c>
      <c r="L526">
        <v>99</v>
      </c>
      <c r="M526">
        <v>-99</v>
      </c>
      <c r="N526">
        <v>0</v>
      </c>
      <c r="O526">
        <v>9.3000000000000007</v>
      </c>
      <c r="P526">
        <v>0</v>
      </c>
      <c r="Q526">
        <v>11.63</v>
      </c>
      <c r="R526">
        <v>0.113</v>
      </c>
      <c r="S526">
        <v>0.124</v>
      </c>
      <c r="T526">
        <v>0</v>
      </c>
      <c r="U526" t="s">
        <v>1</v>
      </c>
      <c r="V526" t="s">
        <v>1</v>
      </c>
    </row>
    <row r="527" spans="1:22" x14ac:dyDescent="0.3">
      <c r="A527">
        <v>979027</v>
      </c>
      <c r="B527" t="s">
        <v>3</v>
      </c>
      <c r="C527">
        <v>1</v>
      </c>
      <c r="D527">
        <v>0</v>
      </c>
      <c r="E527">
        <v>10.75</v>
      </c>
      <c r="F527">
        <v>10.75</v>
      </c>
      <c r="G527">
        <v>5</v>
      </c>
      <c r="H527">
        <v>-0.87</v>
      </c>
      <c r="I527">
        <v>0</v>
      </c>
      <c r="J527">
        <v>1</v>
      </c>
      <c r="K527">
        <v>0</v>
      </c>
      <c r="L527">
        <v>99</v>
      </c>
      <c r="M527">
        <v>-99</v>
      </c>
      <c r="N527">
        <v>0</v>
      </c>
      <c r="O527">
        <v>9.3000000000000007</v>
      </c>
      <c r="P527">
        <v>0</v>
      </c>
      <c r="Q527">
        <v>11.63</v>
      </c>
      <c r="R527">
        <v>0.113</v>
      </c>
      <c r="S527">
        <v>0.124</v>
      </c>
      <c r="T527">
        <v>0</v>
      </c>
      <c r="U527" t="s">
        <v>1</v>
      </c>
      <c r="V527" t="s">
        <v>1</v>
      </c>
    </row>
    <row r="528" spans="1:22" x14ac:dyDescent="0.3">
      <c r="A528">
        <v>979029</v>
      </c>
      <c r="B528" t="s">
        <v>3</v>
      </c>
      <c r="C528">
        <v>1</v>
      </c>
      <c r="D528">
        <v>0</v>
      </c>
      <c r="E528">
        <v>10.75</v>
      </c>
      <c r="F528">
        <v>10.75</v>
      </c>
      <c r="G528">
        <v>5</v>
      </c>
      <c r="H528">
        <v>-0.87</v>
      </c>
      <c r="I528">
        <v>0</v>
      </c>
      <c r="J528">
        <v>1</v>
      </c>
      <c r="K528">
        <v>0</v>
      </c>
      <c r="L528">
        <v>99</v>
      </c>
      <c r="M528">
        <v>-99</v>
      </c>
      <c r="N528">
        <v>0</v>
      </c>
      <c r="O528">
        <v>9.3000000000000007</v>
      </c>
      <c r="P528">
        <v>0</v>
      </c>
      <c r="Q528">
        <v>11.63</v>
      </c>
      <c r="R528">
        <v>0.113</v>
      </c>
      <c r="S528">
        <v>0.124</v>
      </c>
      <c r="T528">
        <v>0</v>
      </c>
      <c r="U528" t="s">
        <v>1</v>
      </c>
      <c r="V528" t="s">
        <v>1</v>
      </c>
    </row>
    <row r="529" spans="1:22" x14ac:dyDescent="0.3">
      <c r="A529">
        <v>981011</v>
      </c>
      <c r="B529" t="s">
        <v>3</v>
      </c>
      <c r="C529">
        <v>1</v>
      </c>
      <c r="D529">
        <v>0</v>
      </c>
      <c r="E529">
        <v>15</v>
      </c>
      <c r="F529">
        <v>15</v>
      </c>
      <c r="G529">
        <v>5</v>
      </c>
      <c r="H529">
        <v>-0.87</v>
      </c>
      <c r="I529">
        <v>0</v>
      </c>
      <c r="J529">
        <v>1</v>
      </c>
      <c r="K529">
        <v>0</v>
      </c>
      <c r="L529">
        <v>99</v>
      </c>
      <c r="M529">
        <v>-99</v>
      </c>
      <c r="N529">
        <v>0</v>
      </c>
      <c r="O529">
        <v>9.3000000000000007</v>
      </c>
      <c r="P529">
        <v>0</v>
      </c>
      <c r="Q529">
        <v>11.63</v>
      </c>
      <c r="R529">
        <v>0.113</v>
      </c>
      <c r="S529">
        <v>0.124</v>
      </c>
      <c r="T529">
        <v>0</v>
      </c>
      <c r="U529" t="s">
        <v>1</v>
      </c>
      <c r="V529" t="s">
        <v>1</v>
      </c>
    </row>
    <row r="530" spans="1:22" x14ac:dyDescent="0.3">
      <c r="A530">
        <v>981012</v>
      </c>
      <c r="B530" t="s">
        <v>3</v>
      </c>
      <c r="C530">
        <v>1</v>
      </c>
      <c r="D530">
        <v>0</v>
      </c>
      <c r="E530">
        <v>15</v>
      </c>
      <c r="F530">
        <v>15</v>
      </c>
      <c r="G530">
        <v>5</v>
      </c>
      <c r="H530">
        <v>-0.87</v>
      </c>
      <c r="I530">
        <v>0</v>
      </c>
      <c r="J530">
        <v>1</v>
      </c>
      <c r="K530">
        <v>0</v>
      </c>
      <c r="L530">
        <v>99</v>
      </c>
      <c r="M530">
        <v>-99</v>
      </c>
      <c r="N530">
        <v>0</v>
      </c>
      <c r="O530">
        <v>9.3000000000000007</v>
      </c>
      <c r="P530">
        <v>0</v>
      </c>
      <c r="Q530">
        <v>11.63</v>
      </c>
      <c r="R530">
        <v>0.113</v>
      </c>
      <c r="S530">
        <v>0.124</v>
      </c>
      <c r="T530">
        <v>0</v>
      </c>
      <c r="U530" t="s">
        <v>1</v>
      </c>
      <c r="V530" t="s">
        <v>1</v>
      </c>
    </row>
    <row r="531" spans="1:22" x14ac:dyDescent="0.3">
      <c r="A531">
        <v>981021</v>
      </c>
      <c r="B531" t="s">
        <v>3</v>
      </c>
      <c r="C531">
        <v>1</v>
      </c>
      <c r="D531">
        <v>0</v>
      </c>
      <c r="E531">
        <v>10.75</v>
      </c>
      <c r="F531">
        <v>10.75</v>
      </c>
      <c r="G531">
        <v>5</v>
      </c>
      <c r="H531">
        <v>-0.87</v>
      </c>
      <c r="I531">
        <v>0</v>
      </c>
      <c r="J531">
        <v>1</v>
      </c>
      <c r="K531">
        <v>0</v>
      </c>
      <c r="L531">
        <v>99</v>
      </c>
      <c r="M531">
        <v>-99</v>
      </c>
      <c r="N531">
        <v>0</v>
      </c>
      <c r="O531">
        <v>9.3000000000000007</v>
      </c>
      <c r="P531">
        <v>0</v>
      </c>
      <c r="Q531">
        <v>11.63</v>
      </c>
      <c r="R531">
        <v>0.113</v>
      </c>
      <c r="S531">
        <v>0.124</v>
      </c>
      <c r="T531">
        <v>0</v>
      </c>
      <c r="U531" t="s">
        <v>1</v>
      </c>
      <c r="V531" t="s">
        <v>1</v>
      </c>
    </row>
    <row r="532" spans="1:22" x14ac:dyDescent="0.3">
      <c r="A532">
        <v>981022</v>
      </c>
      <c r="B532" t="s">
        <v>3</v>
      </c>
      <c r="C532">
        <v>1</v>
      </c>
      <c r="D532">
        <v>0</v>
      </c>
      <c r="E532">
        <v>10.75</v>
      </c>
      <c r="F532">
        <v>10.75</v>
      </c>
      <c r="G532">
        <v>5</v>
      </c>
      <c r="H532">
        <v>-0.87</v>
      </c>
      <c r="I532">
        <v>0</v>
      </c>
      <c r="J532">
        <v>1</v>
      </c>
      <c r="K532">
        <v>0</v>
      </c>
      <c r="L532">
        <v>99</v>
      </c>
      <c r="M532">
        <v>-99</v>
      </c>
      <c r="N532">
        <v>0</v>
      </c>
      <c r="O532">
        <v>9.3000000000000007</v>
      </c>
      <c r="P532">
        <v>0</v>
      </c>
      <c r="Q532">
        <v>11.63</v>
      </c>
      <c r="R532">
        <v>0.113</v>
      </c>
      <c r="S532">
        <v>0.124</v>
      </c>
      <c r="T532">
        <v>0</v>
      </c>
      <c r="U532" t="s">
        <v>1</v>
      </c>
      <c r="V532" t="s">
        <v>1</v>
      </c>
    </row>
    <row r="533" spans="1:22" x14ac:dyDescent="0.3">
      <c r="A533">
        <v>981031</v>
      </c>
      <c r="B533" t="s">
        <v>3</v>
      </c>
      <c r="C533">
        <v>1</v>
      </c>
      <c r="D533">
        <v>0</v>
      </c>
      <c r="E533">
        <v>10.75</v>
      </c>
      <c r="F533">
        <v>10.75</v>
      </c>
      <c r="G533">
        <v>5</v>
      </c>
      <c r="H533">
        <v>-0.87</v>
      </c>
      <c r="I533">
        <v>0</v>
      </c>
      <c r="J533">
        <v>1</v>
      </c>
      <c r="K533">
        <v>0</v>
      </c>
      <c r="L533">
        <v>99</v>
      </c>
      <c r="M533">
        <v>-99</v>
      </c>
      <c r="N533">
        <v>0</v>
      </c>
      <c r="O533">
        <v>9.3000000000000007</v>
      </c>
      <c r="P533">
        <v>0</v>
      </c>
      <c r="Q533">
        <v>11.63</v>
      </c>
      <c r="R533">
        <v>0.113</v>
      </c>
      <c r="S533">
        <v>0.124</v>
      </c>
      <c r="T533">
        <v>0</v>
      </c>
      <c r="U533" t="s">
        <v>1</v>
      </c>
      <c r="V533" t="s">
        <v>1</v>
      </c>
    </row>
    <row r="534" spans="1:22" x14ac:dyDescent="0.3">
      <c r="A534">
        <v>981032</v>
      </c>
      <c r="B534" t="s">
        <v>3</v>
      </c>
      <c r="C534">
        <v>1</v>
      </c>
      <c r="D534">
        <v>0</v>
      </c>
      <c r="E534">
        <v>10.75</v>
      </c>
      <c r="F534">
        <v>10.75</v>
      </c>
      <c r="G534">
        <v>5</v>
      </c>
      <c r="H534">
        <v>-0.87</v>
      </c>
      <c r="I534">
        <v>0</v>
      </c>
      <c r="J534">
        <v>1</v>
      </c>
      <c r="K534">
        <v>0</v>
      </c>
      <c r="L534">
        <v>99</v>
      </c>
      <c r="M534">
        <v>-99</v>
      </c>
      <c r="N534">
        <v>0</v>
      </c>
      <c r="O534">
        <v>9.3000000000000007</v>
      </c>
      <c r="P534">
        <v>0</v>
      </c>
      <c r="Q534">
        <v>11.63</v>
      </c>
      <c r="R534">
        <v>0.113</v>
      </c>
      <c r="S534">
        <v>0.124</v>
      </c>
      <c r="T534">
        <v>0</v>
      </c>
      <c r="U534" t="s">
        <v>1</v>
      </c>
      <c r="V534" t="s">
        <v>1</v>
      </c>
    </row>
    <row r="535" spans="1:22" x14ac:dyDescent="0.3">
      <c r="A535">
        <v>983001</v>
      </c>
      <c r="B535" t="s">
        <v>3</v>
      </c>
      <c r="C535">
        <v>1</v>
      </c>
      <c r="D535">
        <v>0</v>
      </c>
      <c r="E535">
        <v>10.75</v>
      </c>
      <c r="F535">
        <v>10.75</v>
      </c>
      <c r="G535">
        <v>5</v>
      </c>
      <c r="H535">
        <v>-0.87</v>
      </c>
      <c r="I535">
        <v>0</v>
      </c>
      <c r="J535">
        <v>1</v>
      </c>
      <c r="K535">
        <v>0</v>
      </c>
      <c r="L535">
        <v>99</v>
      </c>
      <c r="M535">
        <v>-99</v>
      </c>
      <c r="N535">
        <v>0</v>
      </c>
      <c r="O535">
        <v>9.3000000000000007</v>
      </c>
      <c r="P535">
        <v>0</v>
      </c>
      <c r="Q535">
        <v>11.63</v>
      </c>
      <c r="R535">
        <v>0.113</v>
      </c>
      <c r="S535">
        <v>0.124</v>
      </c>
      <c r="T535">
        <v>0</v>
      </c>
      <c r="U535" t="s">
        <v>1</v>
      </c>
      <c r="V535" t="s">
        <v>1</v>
      </c>
    </row>
    <row r="536" spans="1:22" x14ac:dyDescent="0.3">
      <c r="A536">
        <v>983003</v>
      </c>
      <c r="B536" t="s">
        <v>3</v>
      </c>
      <c r="C536">
        <v>1</v>
      </c>
      <c r="D536">
        <v>0</v>
      </c>
      <c r="E536">
        <v>10.75</v>
      </c>
      <c r="F536">
        <v>10.75</v>
      </c>
      <c r="G536">
        <v>5</v>
      </c>
      <c r="H536">
        <v>-0.87</v>
      </c>
      <c r="I536">
        <v>0</v>
      </c>
      <c r="J536">
        <v>1</v>
      </c>
      <c r="K536">
        <v>0</v>
      </c>
      <c r="L536">
        <v>99</v>
      </c>
      <c r="M536">
        <v>-99</v>
      </c>
      <c r="N536">
        <v>0</v>
      </c>
      <c r="O536">
        <v>9.3000000000000007</v>
      </c>
      <c r="P536">
        <v>0</v>
      </c>
      <c r="Q536">
        <v>11.63</v>
      </c>
      <c r="R536">
        <v>0.113</v>
      </c>
      <c r="S536">
        <v>0.124</v>
      </c>
      <c r="T536">
        <v>0</v>
      </c>
      <c r="U536" t="s">
        <v>1</v>
      </c>
      <c r="V536" t="s">
        <v>1</v>
      </c>
    </row>
    <row r="537" spans="1:22" x14ac:dyDescent="0.3">
      <c r="A537">
        <v>983011</v>
      </c>
      <c r="B537" t="s">
        <v>3</v>
      </c>
      <c r="C537">
        <v>1</v>
      </c>
      <c r="D537">
        <v>0</v>
      </c>
      <c r="E537">
        <v>10.75</v>
      </c>
      <c r="F537">
        <v>10.75</v>
      </c>
      <c r="G537">
        <v>5</v>
      </c>
      <c r="H537">
        <v>-0.87</v>
      </c>
      <c r="I537">
        <v>0</v>
      </c>
      <c r="J537">
        <v>1</v>
      </c>
      <c r="K537">
        <v>0</v>
      </c>
      <c r="L537">
        <v>99</v>
      </c>
      <c r="M537">
        <v>-99</v>
      </c>
      <c r="N537">
        <v>0</v>
      </c>
      <c r="O537">
        <v>9.3000000000000007</v>
      </c>
      <c r="P537">
        <v>0</v>
      </c>
      <c r="Q537">
        <v>11.63</v>
      </c>
      <c r="R537">
        <v>0.113</v>
      </c>
      <c r="S537">
        <v>0.124</v>
      </c>
      <c r="T537">
        <v>0</v>
      </c>
      <c r="U537" t="s">
        <v>1</v>
      </c>
      <c r="V537" t="s">
        <v>1</v>
      </c>
    </row>
    <row r="538" spans="1:22" x14ac:dyDescent="0.3">
      <c r="A538">
        <v>983021</v>
      </c>
      <c r="B538" t="s">
        <v>3</v>
      </c>
      <c r="C538">
        <v>1</v>
      </c>
      <c r="D538">
        <v>0</v>
      </c>
      <c r="E538">
        <v>10.75</v>
      </c>
      <c r="F538">
        <v>10.75</v>
      </c>
      <c r="G538">
        <v>5</v>
      </c>
      <c r="H538">
        <v>-0.87</v>
      </c>
      <c r="I538">
        <v>0</v>
      </c>
      <c r="J538">
        <v>1</v>
      </c>
      <c r="K538">
        <v>0</v>
      </c>
      <c r="L538">
        <v>99</v>
      </c>
      <c r="M538">
        <v>-99</v>
      </c>
      <c r="N538">
        <v>0</v>
      </c>
      <c r="O538">
        <v>9.3000000000000007</v>
      </c>
      <c r="P538">
        <v>0</v>
      </c>
      <c r="Q538">
        <v>11.63</v>
      </c>
      <c r="R538">
        <v>0.113</v>
      </c>
      <c r="S538">
        <v>0.124</v>
      </c>
      <c r="T538">
        <v>0</v>
      </c>
      <c r="U538" t="s">
        <v>1</v>
      </c>
      <c r="V538" t="s">
        <v>1</v>
      </c>
    </row>
    <row r="539" spans="1:22" x14ac:dyDescent="0.3">
      <c r="A539">
        <v>983022</v>
      </c>
      <c r="B539" t="s">
        <v>3</v>
      </c>
      <c r="C539">
        <v>1</v>
      </c>
      <c r="D539">
        <v>0</v>
      </c>
      <c r="E539">
        <v>10.75</v>
      </c>
      <c r="F539">
        <v>10.75</v>
      </c>
      <c r="G539">
        <v>5</v>
      </c>
      <c r="H539">
        <v>-0.87</v>
      </c>
      <c r="I539">
        <v>0</v>
      </c>
      <c r="J539">
        <v>1</v>
      </c>
      <c r="K539">
        <v>0</v>
      </c>
      <c r="L539">
        <v>99</v>
      </c>
      <c r="M539">
        <v>-99</v>
      </c>
      <c r="N539">
        <v>0</v>
      </c>
      <c r="O539">
        <v>9.3000000000000007</v>
      </c>
      <c r="P539">
        <v>0</v>
      </c>
      <c r="Q539">
        <v>11.63</v>
      </c>
      <c r="R539">
        <v>0.113</v>
      </c>
      <c r="S539">
        <v>0.124</v>
      </c>
      <c r="T539">
        <v>0</v>
      </c>
      <c r="U539" t="s">
        <v>1</v>
      </c>
      <c r="V539" t="s">
        <v>1</v>
      </c>
    </row>
    <row r="540" spans="1:22" x14ac:dyDescent="0.3">
      <c r="A540">
        <v>983023</v>
      </c>
      <c r="B540" t="s">
        <v>3</v>
      </c>
      <c r="C540">
        <v>1</v>
      </c>
      <c r="D540">
        <v>0</v>
      </c>
      <c r="E540">
        <v>10.75</v>
      </c>
      <c r="F540">
        <v>10.75</v>
      </c>
      <c r="G540">
        <v>5</v>
      </c>
      <c r="H540">
        <v>-0.87</v>
      </c>
      <c r="I540">
        <v>0</v>
      </c>
      <c r="J540">
        <v>1</v>
      </c>
      <c r="K540">
        <v>0</v>
      </c>
      <c r="L540">
        <v>99</v>
      </c>
      <c r="M540">
        <v>-99</v>
      </c>
      <c r="N540">
        <v>0</v>
      </c>
      <c r="O540">
        <v>9.3000000000000007</v>
      </c>
      <c r="P540">
        <v>0</v>
      </c>
      <c r="Q540">
        <v>11.63</v>
      </c>
      <c r="R540">
        <v>0.113</v>
      </c>
      <c r="S540">
        <v>0.124</v>
      </c>
      <c r="T540">
        <v>0</v>
      </c>
      <c r="U540" t="s">
        <v>1</v>
      </c>
      <c r="V540" t="s">
        <v>1</v>
      </c>
    </row>
    <row r="541" spans="1:22" x14ac:dyDescent="0.3">
      <c r="A541">
        <v>983024</v>
      </c>
      <c r="B541" t="s">
        <v>3</v>
      </c>
      <c r="C541">
        <v>1</v>
      </c>
      <c r="D541">
        <v>0</v>
      </c>
      <c r="E541">
        <v>10.75</v>
      </c>
      <c r="F541">
        <v>10.75</v>
      </c>
      <c r="G541">
        <v>5</v>
      </c>
      <c r="H541">
        <v>-0.87</v>
      </c>
      <c r="I541">
        <v>0</v>
      </c>
      <c r="J541">
        <v>1</v>
      </c>
      <c r="K541">
        <v>0</v>
      </c>
      <c r="L541">
        <v>99</v>
      </c>
      <c r="M541">
        <v>-99</v>
      </c>
      <c r="N541">
        <v>0</v>
      </c>
      <c r="O541">
        <v>9.3000000000000007</v>
      </c>
      <c r="P541">
        <v>0</v>
      </c>
      <c r="Q541">
        <v>11.63</v>
      </c>
      <c r="R541">
        <v>0.113</v>
      </c>
      <c r="S541">
        <v>0.124</v>
      </c>
      <c r="T541">
        <v>0</v>
      </c>
      <c r="U541" t="s">
        <v>1</v>
      </c>
      <c r="V541" t="s">
        <v>1</v>
      </c>
    </row>
    <row r="542" spans="1:22" x14ac:dyDescent="0.3">
      <c r="A542">
        <v>983041</v>
      </c>
      <c r="B542" t="s">
        <v>3</v>
      </c>
      <c r="C542">
        <v>1</v>
      </c>
      <c r="D542">
        <v>0</v>
      </c>
      <c r="E542">
        <v>15</v>
      </c>
      <c r="F542">
        <v>15</v>
      </c>
      <c r="G542">
        <v>5</v>
      </c>
      <c r="H542">
        <v>-0.87</v>
      </c>
      <c r="I542">
        <v>0</v>
      </c>
      <c r="J542">
        <v>1</v>
      </c>
      <c r="K542">
        <v>0</v>
      </c>
      <c r="L542">
        <v>99</v>
      </c>
      <c r="M542">
        <v>-99</v>
      </c>
      <c r="N542">
        <v>0</v>
      </c>
      <c r="O542">
        <v>9.3000000000000007</v>
      </c>
      <c r="P542">
        <v>0</v>
      </c>
      <c r="Q542">
        <v>11.63</v>
      </c>
      <c r="R542">
        <v>0.113</v>
      </c>
      <c r="S542">
        <v>0.124</v>
      </c>
      <c r="T542">
        <v>0</v>
      </c>
      <c r="U542" t="s">
        <v>1</v>
      </c>
      <c r="V542" t="s">
        <v>1</v>
      </c>
    </row>
    <row r="543" spans="1:22" x14ac:dyDescent="0.3">
      <c r="A543">
        <v>983042</v>
      </c>
      <c r="B543" t="s">
        <v>3</v>
      </c>
      <c r="C543">
        <v>1</v>
      </c>
      <c r="D543">
        <v>0</v>
      </c>
      <c r="E543">
        <v>15</v>
      </c>
      <c r="F543">
        <v>15</v>
      </c>
      <c r="G543">
        <v>5</v>
      </c>
      <c r="H543">
        <v>-0.87</v>
      </c>
      <c r="I543">
        <v>0</v>
      </c>
      <c r="J543">
        <v>1</v>
      </c>
      <c r="K543">
        <v>0</v>
      </c>
      <c r="L543">
        <v>99</v>
      </c>
      <c r="M543">
        <v>-99</v>
      </c>
      <c r="N543">
        <v>0</v>
      </c>
      <c r="O543">
        <v>9.3000000000000007</v>
      </c>
      <c r="P543">
        <v>0</v>
      </c>
      <c r="Q543">
        <v>11.63</v>
      </c>
      <c r="R543">
        <v>0.113</v>
      </c>
      <c r="S543">
        <v>0.124</v>
      </c>
      <c r="T543">
        <v>0</v>
      </c>
      <c r="U543" t="s">
        <v>1</v>
      </c>
      <c r="V543" t="s">
        <v>1</v>
      </c>
    </row>
    <row r="544" spans="1:22" x14ac:dyDescent="0.3">
      <c r="A544">
        <v>983051</v>
      </c>
      <c r="B544" t="s">
        <v>3</v>
      </c>
      <c r="C544">
        <v>1</v>
      </c>
      <c r="D544">
        <v>0</v>
      </c>
      <c r="E544">
        <v>10.75</v>
      </c>
      <c r="F544">
        <v>10.75</v>
      </c>
      <c r="G544">
        <v>5</v>
      </c>
      <c r="H544">
        <v>-0.87</v>
      </c>
      <c r="I544">
        <v>0</v>
      </c>
      <c r="J544">
        <v>1</v>
      </c>
      <c r="K544">
        <v>0</v>
      </c>
      <c r="L544">
        <v>99</v>
      </c>
      <c r="M544">
        <v>-99</v>
      </c>
      <c r="N544">
        <v>0</v>
      </c>
      <c r="O544">
        <v>9.3000000000000007</v>
      </c>
      <c r="P544">
        <v>0</v>
      </c>
      <c r="Q544">
        <v>11.63</v>
      </c>
      <c r="R544">
        <v>0.113</v>
      </c>
      <c r="S544">
        <v>0.124</v>
      </c>
      <c r="T544">
        <v>0</v>
      </c>
      <c r="U544" t="s">
        <v>1</v>
      </c>
      <c r="V544" t="s">
        <v>1</v>
      </c>
    </row>
    <row r="545" spans="1:22" x14ac:dyDescent="0.3">
      <c r="A545">
        <v>983061</v>
      </c>
      <c r="B545" t="s">
        <v>3</v>
      </c>
      <c r="C545">
        <v>1</v>
      </c>
      <c r="D545">
        <v>0</v>
      </c>
      <c r="E545">
        <v>10.75</v>
      </c>
      <c r="F545">
        <v>10.75</v>
      </c>
      <c r="G545">
        <v>5</v>
      </c>
      <c r="H545">
        <v>-0.87</v>
      </c>
      <c r="I545">
        <v>0</v>
      </c>
      <c r="J545">
        <v>1</v>
      </c>
      <c r="K545">
        <v>0</v>
      </c>
      <c r="L545">
        <v>99</v>
      </c>
      <c r="M545">
        <v>-99</v>
      </c>
      <c r="N545">
        <v>0</v>
      </c>
      <c r="O545">
        <v>9.3000000000000007</v>
      </c>
      <c r="P545">
        <v>0</v>
      </c>
      <c r="Q545">
        <v>11.63</v>
      </c>
      <c r="R545">
        <v>0.113</v>
      </c>
      <c r="S545">
        <v>0.124</v>
      </c>
      <c r="T545">
        <v>0</v>
      </c>
      <c r="U545" t="s">
        <v>1</v>
      </c>
      <c r="V545" t="s">
        <v>1</v>
      </c>
    </row>
    <row r="546" spans="1:22" x14ac:dyDescent="0.3">
      <c r="A546">
        <v>983062</v>
      </c>
      <c r="B546" t="s">
        <v>3</v>
      </c>
      <c r="C546">
        <v>1</v>
      </c>
      <c r="D546">
        <v>0</v>
      </c>
      <c r="E546">
        <v>10.75</v>
      </c>
      <c r="F546">
        <v>10.75</v>
      </c>
      <c r="G546">
        <v>5</v>
      </c>
      <c r="H546">
        <v>-0.87</v>
      </c>
      <c r="I546">
        <v>0</v>
      </c>
      <c r="J546">
        <v>1</v>
      </c>
      <c r="K546">
        <v>0</v>
      </c>
      <c r="L546">
        <v>99</v>
      </c>
      <c r="M546">
        <v>-99</v>
      </c>
      <c r="N546">
        <v>0</v>
      </c>
      <c r="O546">
        <v>9.3000000000000007</v>
      </c>
      <c r="P546">
        <v>0</v>
      </c>
      <c r="Q546">
        <v>11.63</v>
      </c>
      <c r="R546">
        <v>0.113</v>
      </c>
      <c r="S546">
        <v>0.124</v>
      </c>
      <c r="T546">
        <v>0</v>
      </c>
      <c r="U546" t="s">
        <v>1</v>
      </c>
      <c r="V546" t="s">
        <v>1</v>
      </c>
    </row>
    <row r="547" spans="1:22" x14ac:dyDescent="0.3">
      <c r="A547">
        <v>983071</v>
      </c>
      <c r="B547" t="s">
        <v>3</v>
      </c>
      <c r="C547">
        <v>1</v>
      </c>
      <c r="D547">
        <v>0</v>
      </c>
      <c r="E547">
        <v>10.75</v>
      </c>
      <c r="F547">
        <v>10.75</v>
      </c>
      <c r="G547">
        <v>5</v>
      </c>
      <c r="H547">
        <v>-0.87</v>
      </c>
      <c r="I547">
        <v>0</v>
      </c>
      <c r="J547">
        <v>1</v>
      </c>
      <c r="K547">
        <v>0</v>
      </c>
      <c r="L547">
        <v>99</v>
      </c>
      <c r="M547">
        <v>-99</v>
      </c>
      <c r="N547">
        <v>0</v>
      </c>
      <c r="O547">
        <v>9.3000000000000007</v>
      </c>
      <c r="P547">
        <v>0</v>
      </c>
      <c r="Q547">
        <v>11.63</v>
      </c>
      <c r="R547">
        <v>0.113</v>
      </c>
      <c r="S547">
        <v>0.124</v>
      </c>
      <c r="T547">
        <v>0</v>
      </c>
      <c r="U547" t="s">
        <v>1</v>
      </c>
      <c r="V547" t="s">
        <v>1</v>
      </c>
    </row>
    <row r="548" spans="1:22" x14ac:dyDescent="0.3">
      <c r="A548">
        <v>983072</v>
      </c>
      <c r="B548" t="s">
        <v>3</v>
      </c>
      <c r="C548">
        <v>1</v>
      </c>
      <c r="D548">
        <v>0</v>
      </c>
      <c r="E548">
        <v>10.75</v>
      </c>
      <c r="F548">
        <v>10.75</v>
      </c>
      <c r="G548">
        <v>5</v>
      </c>
      <c r="H548">
        <v>-0.87</v>
      </c>
      <c r="I548">
        <v>0</v>
      </c>
      <c r="J548">
        <v>1</v>
      </c>
      <c r="K548">
        <v>0</v>
      </c>
      <c r="L548">
        <v>99</v>
      </c>
      <c r="M548">
        <v>-99</v>
      </c>
      <c r="N548">
        <v>0</v>
      </c>
      <c r="O548">
        <v>9.3000000000000007</v>
      </c>
      <c r="P548">
        <v>0</v>
      </c>
      <c r="Q548">
        <v>11.63</v>
      </c>
      <c r="R548">
        <v>0.113</v>
      </c>
      <c r="S548">
        <v>0.124</v>
      </c>
      <c r="T548">
        <v>0</v>
      </c>
      <c r="U548" t="s">
        <v>1</v>
      </c>
      <c r="V548" t="s">
        <v>1</v>
      </c>
    </row>
    <row r="549" spans="1:22" x14ac:dyDescent="0.3">
      <c r="A549">
        <v>983073</v>
      </c>
      <c r="B549" t="s">
        <v>3</v>
      </c>
      <c r="C549">
        <v>1</v>
      </c>
      <c r="D549">
        <v>0</v>
      </c>
      <c r="E549">
        <v>10.75</v>
      </c>
      <c r="F549">
        <v>10.75</v>
      </c>
      <c r="G549">
        <v>5</v>
      </c>
      <c r="H549">
        <v>-0.87</v>
      </c>
      <c r="I549">
        <v>0</v>
      </c>
      <c r="J549">
        <v>1</v>
      </c>
      <c r="K549">
        <v>0</v>
      </c>
      <c r="L549">
        <v>99</v>
      </c>
      <c r="M549">
        <v>-99</v>
      </c>
      <c r="N549">
        <v>0</v>
      </c>
      <c r="O549">
        <v>9.3000000000000007</v>
      </c>
      <c r="P549">
        <v>0</v>
      </c>
      <c r="Q549">
        <v>11.63</v>
      </c>
      <c r="R549">
        <v>0.113</v>
      </c>
      <c r="S549">
        <v>0.124</v>
      </c>
      <c r="T549">
        <v>0</v>
      </c>
      <c r="U549" t="s">
        <v>1</v>
      </c>
      <c r="V549" t="s">
        <v>1</v>
      </c>
    </row>
    <row r="550" spans="1:22" x14ac:dyDescent="0.3">
      <c r="A550">
        <v>983081</v>
      </c>
      <c r="B550" t="s">
        <v>3</v>
      </c>
      <c r="C550">
        <v>1</v>
      </c>
      <c r="D550">
        <v>0</v>
      </c>
      <c r="E550">
        <v>10.75</v>
      </c>
      <c r="F550">
        <v>10.75</v>
      </c>
      <c r="G550">
        <v>5</v>
      </c>
      <c r="H550">
        <v>-0.87</v>
      </c>
      <c r="I550">
        <v>0</v>
      </c>
      <c r="J550">
        <v>1</v>
      </c>
      <c r="K550">
        <v>0</v>
      </c>
      <c r="L550">
        <v>99</v>
      </c>
      <c r="M550">
        <v>-99</v>
      </c>
      <c r="N550">
        <v>0</v>
      </c>
      <c r="O550">
        <v>9.3000000000000007</v>
      </c>
      <c r="P550">
        <v>0</v>
      </c>
      <c r="Q550">
        <v>11.63</v>
      </c>
      <c r="R550">
        <v>0.113</v>
      </c>
      <c r="S550">
        <v>0.124</v>
      </c>
      <c r="T550">
        <v>0</v>
      </c>
      <c r="U550" t="s">
        <v>1</v>
      </c>
      <c r="V550" t="s">
        <v>1</v>
      </c>
    </row>
    <row r="551" spans="1:22" x14ac:dyDescent="0.3">
      <c r="A551">
        <v>983082</v>
      </c>
      <c r="B551" t="s">
        <v>3</v>
      </c>
      <c r="C551">
        <v>1</v>
      </c>
      <c r="D551">
        <v>0</v>
      </c>
      <c r="E551">
        <v>10.75</v>
      </c>
      <c r="F551">
        <v>10.75</v>
      </c>
      <c r="G551">
        <v>5</v>
      </c>
      <c r="H551">
        <v>-0.87</v>
      </c>
      <c r="I551">
        <v>0</v>
      </c>
      <c r="J551">
        <v>1</v>
      </c>
      <c r="K551">
        <v>0</v>
      </c>
      <c r="L551">
        <v>99</v>
      </c>
      <c r="M551">
        <v>-99</v>
      </c>
      <c r="N551">
        <v>0</v>
      </c>
      <c r="O551">
        <v>9.3000000000000007</v>
      </c>
      <c r="P551">
        <v>0</v>
      </c>
      <c r="Q551">
        <v>11.63</v>
      </c>
      <c r="R551">
        <v>0.113</v>
      </c>
      <c r="S551">
        <v>0.124</v>
      </c>
      <c r="T551">
        <v>0</v>
      </c>
      <c r="U551" t="s">
        <v>1</v>
      </c>
      <c r="V551" t="s">
        <v>1</v>
      </c>
    </row>
    <row r="552" spans="1:22" x14ac:dyDescent="0.3">
      <c r="A552">
        <v>983083</v>
      </c>
      <c r="B552" t="s">
        <v>3</v>
      </c>
      <c r="C552">
        <v>1</v>
      </c>
      <c r="D552">
        <v>0</v>
      </c>
      <c r="E552">
        <v>10.75</v>
      </c>
      <c r="F552">
        <v>10.75</v>
      </c>
      <c r="G552">
        <v>5</v>
      </c>
      <c r="H552">
        <v>-0.87</v>
      </c>
      <c r="I552">
        <v>0</v>
      </c>
      <c r="J552">
        <v>1</v>
      </c>
      <c r="K552">
        <v>0</v>
      </c>
      <c r="L552">
        <v>99</v>
      </c>
      <c r="M552">
        <v>-99</v>
      </c>
      <c r="N552">
        <v>0</v>
      </c>
      <c r="O552">
        <v>9.3000000000000007</v>
      </c>
      <c r="P552">
        <v>0</v>
      </c>
      <c r="Q552">
        <v>11.63</v>
      </c>
      <c r="R552">
        <v>0.113</v>
      </c>
      <c r="S552">
        <v>0.124</v>
      </c>
      <c r="T552">
        <v>0</v>
      </c>
      <c r="U552" t="s">
        <v>1</v>
      </c>
      <c r="V552" t="s">
        <v>1</v>
      </c>
    </row>
    <row r="553" spans="1:22" x14ac:dyDescent="0.3">
      <c r="A553">
        <v>983091</v>
      </c>
      <c r="B553" t="s">
        <v>3</v>
      </c>
      <c r="C553">
        <v>1</v>
      </c>
      <c r="D553">
        <v>0</v>
      </c>
      <c r="E553">
        <v>10.75</v>
      </c>
      <c r="F553">
        <v>10.75</v>
      </c>
      <c r="G553">
        <v>5</v>
      </c>
      <c r="H553">
        <v>-0.87</v>
      </c>
      <c r="I553">
        <v>0</v>
      </c>
      <c r="J553">
        <v>1</v>
      </c>
      <c r="K553">
        <v>0</v>
      </c>
      <c r="L553">
        <v>99</v>
      </c>
      <c r="M553">
        <v>-99</v>
      </c>
      <c r="N553">
        <v>0</v>
      </c>
      <c r="O553">
        <v>9.3000000000000007</v>
      </c>
      <c r="P553">
        <v>0</v>
      </c>
      <c r="Q553">
        <v>11.63</v>
      </c>
      <c r="R553">
        <v>0.113</v>
      </c>
      <c r="S553">
        <v>0.124</v>
      </c>
      <c r="T553">
        <v>0</v>
      </c>
      <c r="U553" t="s">
        <v>1</v>
      </c>
      <c r="V553" t="s">
        <v>1</v>
      </c>
    </row>
    <row r="554" spans="1:22" x14ac:dyDescent="0.3">
      <c r="A554">
        <v>983092</v>
      </c>
      <c r="B554" t="s">
        <v>3</v>
      </c>
      <c r="C554">
        <v>1</v>
      </c>
      <c r="D554">
        <v>0</v>
      </c>
      <c r="E554">
        <v>10.75</v>
      </c>
      <c r="F554">
        <v>10.75</v>
      </c>
      <c r="G554">
        <v>5</v>
      </c>
      <c r="H554">
        <v>-0.87</v>
      </c>
      <c r="I554">
        <v>0</v>
      </c>
      <c r="J554">
        <v>1</v>
      </c>
      <c r="K554">
        <v>0</v>
      </c>
      <c r="L554">
        <v>99</v>
      </c>
      <c r="M554">
        <v>-99</v>
      </c>
      <c r="N554">
        <v>0</v>
      </c>
      <c r="O554">
        <v>9.3000000000000007</v>
      </c>
      <c r="P554">
        <v>0</v>
      </c>
      <c r="Q554">
        <v>11.63</v>
      </c>
      <c r="R554">
        <v>0.113</v>
      </c>
      <c r="S554">
        <v>0.124</v>
      </c>
      <c r="T554">
        <v>0</v>
      </c>
      <c r="U554" t="s">
        <v>1</v>
      </c>
      <c r="V554" t="s">
        <v>1</v>
      </c>
    </row>
    <row r="555" spans="1:22" x14ac:dyDescent="0.3">
      <c r="A555">
        <v>983093</v>
      </c>
      <c r="B555" t="s">
        <v>3</v>
      </c>
      <c r="C555">
        <v>1</v>
      </c>
      <c r="D555">
        <v>0</v>
      </c>
      <c r="E555">
        <v>10.75</v>
      </c>
      <c r="F555">
        <v>10.75</v>
      </c>
      <c r="G555">
        <v>5</v>
      </c>
      <c r="H555">
        <v>-0.87</v>
      </c>
      <c r="I555">
        <v>0</v>
      </c>
      <c r="J555">
        <v>1</v>
      </c>
      <c r="K555">
        <v>0</v>
      </c>
      <c r="L555">
        <v>99</v>
      </c>
      <c r="M555">
        <v>-99</v>
      </c>
      <c r="N555">
        <v>0</v>
      </c>
      <c r="O555">
        <v>9.3000000000000007</v>
      </c>
      <c r="P555">
        <v>0</v>
      </c>
      <c r="Q555">
        <v>11.63</v>
      </c>
      <c r="R555">
        <v>0.113</v>
      </c>
      <c r="S555">
        <v>0.124</v>
      </c>
      <c r="T555">
        <v>0</v>
      </c>
      <c r="U555" t="s">
        <v>1</v>
      </c>
      <c r="V555" t="s">
        <v>1</v>
      </c>
    </row>
    <row r="556" spans="1:22" x14ac:dyDescent="0.3">
      <c r="A556">
        <v>986011</v>
      </c>
      <c r="B556" t="s">
        <v>3</v>
      </c>
      <c r="C556">
        <v>1</v>
      </c>
      <c r="D556">
        <v>0</v>
      </c>
      <c r="E556">
        <v>15</v>
      </c>
      <c r="F556">
        <v>15</v>
      </c>
      <c r="G556">
        <v>5</v>
      </c>
      <c r="H556">
        <v>-0.87</v>
      </c>
      <c r="I556">
        <v>0</v>
      </c>
      <c r="J556">
        <v>1</v>
      </c>
      <c r="K556">
        <v>0</v>
      </c>
      <c r="L556">
        <v>99</v>
      </c>
      <c r="M556">
        <v>-99</v>
      </c>
      <c r="N556">
        <v>0</v>
      </c>
      <c r="O556">
        <v>9.3000000000000007</v>
      </c>
      <c r="P556">
        <v>0</v>
      </c>
      <c r="Q556">
        <v>11.63</v>
      </c>
      <c r="R556">
        <v>0.113</v>
      </c>
      <c r="S556">
        <v>0.124</v>
      </c>
      <c r="T556">
        <v>0</v>
      </c>
      <c r="U556" t="s">
        <v>1</v>
      </c>
      <c r="V556" t="s">
        <v>1</v>
      </c>
    </row>
    <row r="557" spans="1:22" x14ac:dyDescent="0.3">
      <c r="A557">
        <v>986012</v>
      </c>
      <c r="B557" t="s">
        <v>3</v>
      </c>
      <c r="C557">
        <v>1</v>
      </c>
      <c r="D557">
        <v>0</v>
      </c>
      <c r="E557">
        <v>15</v>
      </c>
      <c r="F557">
        <v>15</v>
      </c>
      <c r="G557">
        <v>5</v>
      </c>
      <c r="H557">
        <v>-0.87</v>
      </c>
      <c r="I557">
        <v>0</v>
      </c>
      <c r="J557">
        <v>1</v>
      </c>
      <c r="K557">
        <v>0</v>
      </c>
      <c r="L557">
        <v>99</v>
      </c>
      <c r="M557">
        <v>-99</v>
      </c>
      <c r="N557">
        <v>0</v>
      </c>
      <c r="O557">
        <v>9.3000000000000007</v>
      </c>
      <c r="P557">
        <v>0</v>
      </c>
      <c r="Q557">
        <v>11.63</v>
      </c>
      <c r="R557">
        <v>0.113</v>
      </c>
      <c r="S557">
        <v>0.124</v>
      </c>
      <c r="T557">
        <v>0</v>
      </c>
      <c r="U557" t="s">
        <v>1</v>
      </c>
      <c r="V557" t="s">
        <v>1</v>
      </c>
    </row>
    <row r="558" spans="1:22" x14ac:dyDescent="0.3">
      <c r="A558">
        <v>986021</v>
      </c>
      <c r="B558" t="s">
        <v>3</v>
      </c>
      <c r="C558">
        <v>1</v>
      </c>
      <c r="D558">
        <v>0</v>
      </c>
      <c r="E558">
        <v>15</v>
      </c>
      <c r="F558">
        <v>15</v>
      </c>
      <c r="G558">
        <v>5</v>
      </c>
      <c r="H558">
        <v>-0.87</v>
      </c>
      <c r="I558">
        <v>0</v>
      </c>
      <c r="J558">
        <v>1</v>
      </c>
      <c r="K558">
        <v>0</v>
      </c>
      <c r="L558">
        <v>99</v>
      </c>
      <c r="M558">
        <v>-99</v>
      </c>
      <c r="N558">
        <v>0</v>
      </c>
      <c r="O558">
        <v>9.3000000000000007</v>
      </c>
      <c r="P558">
        <v>0</v>
      </c>
      <c r="Q558">
        <v>11.63</v>
      </c>
      <c r="R558">
        <v>0.113</v>
      </c>
      <c r="S558">
        <v>0.124</v>
      </c>
      <c r="T558">
        <v>0</v>
      </c>
      <c r="U558" t="s">
        <v>1</v>
      </c>
      <c r="V558" t="s">
        <v>1</v>
      </c>
    </row>
    <row r="559" spans="1:22" x14ac:dyDescent="0.3">
      <c r="A559">
        <v>986022</v>
      </c>
      <c r="B559" t="s">
        <v>3</v>
      </c>
      <c r="C559">
        <v>1</v>
      </c>
      <c r="D559">
        <v>0</v>
      </c>
      <c r="E559">
        <v>15</v>
      </c>
      <c r="F559">
        <v>15</v>
      </c>
      <c r="G559">
        <v>5</v>
      </c>
      <c r="H559">
        <v>-0.87</v>
      </c>
      <c r="I559">
        <v>0</v>
      </c>
      <c r="J559">
        <v>1</v>
      </c>
      <c r="K559">
        <v>0</v>
      </c>
      <c r="L559">
        <v>99</v>
      </c>
      <c r="M559">
        <v>-99</v>
      </c>
      <c r="N559">
        <v>0</v>
      </c>
      <c r="O559">
        <v>9.3000000000000007</v>
      </c>
      <c r="P559">
        <v>0</v>
      </c>
      <c r="Q559">
        <v>11.63</v>
      </c>
      <c r="R559">
        <v>0.113</v>
      </c>
      <c r="S559">
        <v>0.124</v>
      </c>
      <c r="T559">
        <v>0</v>
      </c>
      <c r="U559" t="s">
        <v>1</v>
      </c>
      <c r="V559" t="s">
        <v>1</v>
      </c>
    </row>
    <row r="560" spans="1:22" x14ac:dyDescent="0.3">
      <c r="A560">
        <v>986031</v>
      </c>
      <c r="B560" t="s">
        <v>3</v>
      </c>
      <c r="C560">
        <v>1</v>
      </c>
      <c r="D560">
        <v>0</v>
      </c>
      <c r="E560">
        <v>15</v>
      </c>
      <c r="F560">
        <v>15</v>
      </c>
      <c r="G560">
        <v>5</v>
      </c>
      <c r="H560">
        <v>-0.87</v>
      </c>
      <c r="I560">
        <v>0</v>
      </c>
      <c r="J560">
        <v>1</v>
      </c>
      <c r="K560">
        <v>0</v>
      </c>
      <c r="L560">
        <v>99</v>
      </c>
      <c r="M560">
        <v>-99</v>
      </c>
      <c r="N560">
        <v>0</v>
      </c>
      <c r="O560">
        <v>9.3000000000000007</v>
      </c>
      <c r="P560">
        <v>0</v>
      </c>
      <c r="Q560">
        <v>11.63</v>
      </c>
      <c r="R560">
        <v>0.113</v>
      </c>
      <c r="S560">
        <v>0.124</v>
      </c>
      <c r="T560">
        <v>0</v>
      </c>
      <c r="U560" t="s">
        <v>1</v>
      </c>
      <c r="V560" t="s">
        <v>1</v>
      </c>
    </row>
    <row r="561" spans="1:22" x14ac:dyDescent="0.3">
      <c r="A561">
        <v>986032</v>
      </c>
      <c r="B561" t="s">
        <v>3</v>
      </c>
      <c r="C561">
        <v>1</v>
      </c>
      <c r="D561">
        <v>0</v>
      </c>
      <c r="E561">
        <v>15</v>
      </c>
      <c r="F561">
        <v>15</v>
      </c>
      <c r="G561">
        <v>5</v>
      </c>
      <c r="H561">
        <v>-0.87</v>
      </c>
      <c r="I561">
        <v>0</v>
      </c>
      <c r="J561">
        <v>1</v>
      </c>
      <c r="K561">
        <v>0</v>
      </c>
      <c r="L561">
        <v>99</v>
      </c>
      <c r="M561">
        <v>-99</v>
      </c>
      <c r="N561">
        <v>0</v>
      </c>
      <c r="O561">
        <v>9.3000000000000007</v>
      </c>
      <c r="P561">
        <v>0</v>
      </c>
      <c r="Q561">
        <v>11.63</v>
      </c>
      <c r="R561">
        <v>0.113</v>
      </c>
      <c r="S561">
        <v>0.124</v>
      </c>
      <c r="T561">
        <v>0</v>
      </c>
      <c r="U561" t="s">
        <v>1</v>
      </c>
      <c r="V561" t="s">
        <v>1</v>
      </c>
    </row>
    <row r="562" spans="1:22" x14ac:dyDescent="0.3">
      <c r="A562">
        <v>986061</v>
      </c>
      <c r="B562" t="s">
        <v>3</v>
      </c>
      <c r="C562">
        <v>1</v>
      </c>
      <c r="D562">
        <v>0</v>
      </c>
      <c r="E562">
        <v>15</v>
      </c>
      <c r="F562">
        <v>15</v>
      </c>
      <c r="G562">
        <v>5</v>
      </c>
      <c r="H562">
        <v>-0.87</v>
      </c>
      <c r="I562">
        <v>0</v>
      </c>
      <c r="J562">
        <v>1</v>
      </c>
      <c r="K562">
        <v>0</v>
      </c>
      <c r="L562">
        <v>99</v>
      </c>
      <c r="M562">
        <v>-99</v>
      </c>
      <c r="N562">
        <v>0</v>
      </c>
      <c r="O562">
        <v>9.3000000000000007</v>
      </c>
      <c r="P562">
        <v>0</v>
      </c>
      <c r="Q562">
        <v>11.63</v>
      </c>
      <c r="R562">
        <v>0.113</v>
      </c>
      <c r="S562">
        <v>0.124</v>
      </c>
      <c r="T562">
        <v>0</v>
      </c>
      <c r="U562" t="s">
        <v>1</v>
      </c>
      <c r="V562" t="s">
        <v>1</v>
      </c>
    </row>
    <row r="563" spans="1:22" x14ac:dyDescent="0.3">
      <c r="A563">
        <v>986062</v>
      </c>
      <c r="B563" t="s">
        <v>3</v>
      </c>
      <c r="C563">
        <v>1</v>
      </c>
      <c r="D563">
        <v>0</v>
      </c>
      <c r="E563">
        <v>15</v>
      </c>
      <c r="F563">
        <v>15</v>
      </c>
      <c r="G563">
        <v>5</v>
      </c>
      <c r="H563">
        <v>-0.87</v>
      </c>
      <c r="I563">
        <v>0</v>
      </c>
      <c r="J563">
        <v>1</v>
      </c>
      <c r="K563">
        <v>0</v>
      </c>
      <c r="L563">
        <v>99</v>
      </c>
      <c r="M563">
        <v>-99</v>
      </c>
      <c r="N563">
        <v>0</v>
      </c>
      <c r="O563">
        <v>9.3000000000000007</v>
      </c>
      <c r="P563">
        <v>0</v>
      </c>
      <c r="Q563">
        <v>11.63</v>
      </c>
      <c r="R563">
        <v>0.113</v>
      </c>
      <c r="S563">
        <v>0.124</v>
      </c>
      <c r="T563">
        <v>0</v>
      </c>
      <c r="U563" t="s">
        <v>1</v>
      </c>
      <c r="V563" t="s">
        <v>1</v>
      </c>
    </row>
    <row r="564" spans="1:22" x14ac:dyDescent="0.3">
      <c r="A564">
        <v>986063</v>
      </c>
      <c r="B564" t="s">
        <v>3</v>
      </c>
      <c r="C564">
        <v>1</v>
      </c>
      <c r="D564">
        <v>0</v>
      </c>
      <c r="E564">
        <v>15</v>
      </c>
      <c r="F564">
        <v>15</v>
      </c>
      <c r="G564">
        <v>5</v>
      </c>
      <c r="H564">
        <v>-0.87</v>
      </c>
      <c r="I564">
        <v>0</v>
      </c>
      <c r="J564">
        <v>1</v>
      </c>
      <c r="K564">
        <v>0</v>
      </c>
      <c r="L564">
        <v>99</v>
      </c>
      <c r="M564">
        <v>-99</v>
      </c>
      <c r="N564">
        <v>0</v>
      </c>
      <c r="O564">
        <v>9.3000000000000007</v>
      </c>
      <c r="P564">
        <v>0</v>
      </c>
      <c r="Q564">
        <v>11.63</v>
      </c>
      <c r="R564">
        <v>0.113</v>
      </c>
      <c r="S564">
        <v>0.124</v>
      </c>
      <c r="T564">
        <v>0</v>
      </c>
      <c r="U564" t="s">
        <v>1</v>
      </c>
      <c r="V564" t="s">
        <v>1</v>
      </c>
    </row>
    <row r="565" spans="1:22" x14ac:dyDescent="0.3">
      <c r="A565">
        <v>989011</v>
      </c>
      <c r="B565" t="s">
        <v>3</v>
      </c>
      <c r="C565">
        <v>1</v>
      </c>
      <c r="D565">
        <v>0</v>
      </c>
      <c r="E565">
        <v>15</v>
      </c>
      <c r="F565">
        <v>15</v>
      </c>
      <c r="G565">
        <v>5</v>
      </c>
      <c r="H565">
        <v>-0.87</v>
      </c>
      <c r="I565">
        <v>0</v>
      </c>
      <c r="J565">
        <v>1</v>
      </c>
      <c r="K565">
        <v>0</v>
      </c>
      <c r="L565">
        <v>99</v>
      </c>
      <c r="M565">
        <v>-99</v>
      </c>
      <c r="N565">
        <v>0</v>
      </c>
      <c r="O565">
        <v>9.3000000000000007</v>
      </c>
      <c r="P565">
        <v>0</v>
      </c>
      <c r="Q565">
        <v>11.63</v>
      </c>
      <c r="R565">
        <v>0.113</v>
      </c>
      <c r="S565">
        <v>0.124</v>
      </c>
      <c r="T565">
        <v>0</v>
      </c>
      <c r="U565" t="s">
        <v>1</v>
      </c>
      <c r="V565" t="s">
        <v>1</v>
      </c>
    </row>
    <row r="566" spans="1:22" x14ac:dyDescent="0.3">
      <c r="A566">
        <v>989012</v>
      </c>
      <c r="B566" t="s">
        <v>3</v>
      </c>
      <c r="C566">
        <v>1</v>
      </c>
      <c r="D566">
        <v>0</v>
      </c>
      <c r="E566">
        <v>15</v>
      </c>
      <c r="F566">
        <v>15</v>
      </c>
      <c r="G566">
        <v>5</v>
      </c>
      <c r="H566">
        <v>-0.87</v>
      </c>
      <c r="I566">
        <v>0</v>
      </c>
      <c r="J566">
        <v>1</v>
      </c>
      <c r="K566">
        <v>0</v>
      </c>
      <c r="L566">
        <v>99</v>
      </c>
      <c r="M566">
        <v>-99</v>
      </c>
      <c r="N566">
        <v>0</v>
      </c>
      <c r="O566">
        <v>9.3000000000000007</v>
      </c>
      <c r="P566">
        <v>0</v>
      </c>
      <c r="Q566">
        <v>11.63</v>
      </c>
      <c r="R566">
        <v>0.113</v>
      </c>
      <c r="S566">
        <v>0.124</v>
      </c>
      <c r="T566">
        <v>0</v>
      </c>
      <c r="U566" t="s">
        <v>1</v>
      </c>
      <c r="V566" t="s">
        <v>1</v>
      </c>
    </row>
    <row r="567" spans="1:22" x14ac:dyDescent="0.3">
      <c r="A567">
        <v>989021</v>
      </c>
      <c r="B567" t="s">
        <v>3</v>
      </c>
      <c r="C567">
        <v>1</v>
      </c>
      <c r="D567">
        <v>0</v>
      </c>
      <c r="E567">
        <v>15</v>
      </c>
      <c r="F567">
        <v>15</v>
      </c>
      <c r="G567">
        <v>5</v>
      </c>
      <c r="H567">
        <v>-0.87</v>
      </c>
      <c r="I567">
        <v>0</v>
      </c>
      <c r="J567">
        <v>1</v>
      </c>
      <c r="K567">
        <v>0</v>
      </c>
      <c r="L567">
        <v>99</v>
      </c>
      <c r="M567">
        <v>-99</v>
      </c>
      <c r="N567">
        <v>0</v>
      </c>
      <c r="O567">
        <v>9.3000000000000007</v>
      </c>
      <c r="P567">
        <v>0</v>
      </c>
      <c r="Q567">
        <v>11.63</v>
      </c>
      <c r="R567">
        <v>0.113</v>
      </c>
      <c r="S567">
        <v>0.124</v>
      </c>
      <c r="T567">
        <v>0</v>
      </c>
      <c r="U567" t="s">
        <v>1</v>
      </c>
      <c r="V567" t="s">
        <v>1</v>
      </c>
    </row>
    <row r="568" spans="1:22" x14ac:dyDescent="0.3">
      <c r="A568">
        <v>989022</v>
      </c>
      <c r="B568" t="s">
        <v>3</v>
      </c>
      <c r="C568">
        <v>1</v>
      </c>
      <c r="D568">
        <v>0</v>
      </c>
      <c r="E568">
        <v>15</v>
      </c>
      <c r="F568">
        <v>15</v>
      </c>
      <c r="G568">
        <v>5</v>
      </c>
      <c r="H568">
        <v>-0.87</v>
      </c>
      <c r="I568">
        <v>0</v>
      </c>
      <c r="J568">
        <v>1</v>
      </c>
      <c r="K568">
        <v>0</v>
      </c>
      <c r="L568">
        <v>99</v>
      </c>
      <c r="M568">
        <v>-99</v>
      </c>
      <c r="N568">
        <v>0</v>
      </c>
      <c r="O568">
        <v>9.3000000000000007</v>
      </c>
      <c r="P568">
        <v>0</v>
      </c>
      <c r="Q568">
        <v>11.63</v>
      </c>
      <c r="R568">
        <v>0.113</v>
      </c>
      <c r="S568">
        <v>0.124</v>
      </c>
      <c r="T568">
        <v>0</v>
      </c>
      <c r="U568" t="s">
        <v>1</v>
      </c>
      <c r="V568" t="s">
        <v>1</v>
      </c>
    </row>
    <row r="569" spans="1:22" x14ac:dyDescent="0.3">
      <c r="A569">
        <v>989031</v>
      </c>
      <c r="B569" t="s">
        <v>3</v>
      </c>
      <c r="C569">
        <v>1</v>
      </c>
      <c r="D569">
        <v>0</v>
      </c>
      <c r="E569">
        <v>15</v>
      </c>
      <c r="F569">
        <v>15</v>
      </c>
      <c r="G569">
        <v>5</v>
      </c>
      <c r="H569">
        <v>-0.87</v>
      </c>
      <c r="I569">
        <v>0</v>
      </c>
      <c r="J569">
        <v>1</v>
      </c>
      <c r="K569">
        <v>0</v>
      </c>
      <c r="L569">
        <v>99</v>
      </c>
      <c r="M569">
        <v>-99</v>
      </c>
      <c r="N569">
        <v>0</v>
      </c>
      <c r="O569">
        <v>9.3000000000000007</v>
      </c>
      <c r="P569">
        <v>0</v>
      </c>
      <c r="Q569">
        <v>11.63</v>
      </c>
      <c r="R569">
        <v>0.113</v>
      </c>
      <c r="S569">
        <v>0.124</v>
      </c>
      <c r="T569">
        <v>0</v>
      </c>
      <c r="U569" t="s">
        <v>1</v>
      </c>
      <c r="V569" t="s">
        <v>1</v>
      </c>
    </row>
    <row r="570" spans="1:22" x14ac:dyDescent="0.3">
      <c r="A570">
        <v>989032</v>
      </c>
      <c r="B570" t="s">
        <v>3</v>
      </c>
      <c r="C570">
        <v>1</v>
      </c>
      <c r="D570">
        <v>0</v>
      </c>
      <c r="E570">
        <v>15</v>
      </c>
      <c r="F570">
        <v>15</v>
      </c>
      <c r="G570">
        <v>5</v>
      </c>
      <c r="H570">
        <v>-0.87</v>
      </c>
      <c r="I570">
        <v>0</v>
      </c>
      <c r="J570">
        <v>1</v>
      </c>
      <c r="K570">
        <v>0</v>
      </c>
      <c r="L570">
        <v>99</v>
      </c>
      <c r="M570">
        <v>-99</v>
      </c>
      <c r="N570">
        <v>0</v>
      </c>
      <c r="O570">
        <v>9.3000000000000007</v>
      </c>
      <c r="P570">
        <v>0</v>
      </c>
      <c r="Q570">
        <v>11.63</v>
      </c>
      <c r="R570">
        <v>0.113</v>
      </c>
      <c r="S570">
        <v>0.124</v>
      </c>
      <c r="T570">
        <v>0</v>
      </c>
      <c r="U570" t="s">
        <v>1</v>
      </c>
      <c r="V570" t="s">
        <v>1</v>
      </c>
    </row>
    <row r="571" spans="1:22" x14ac:dyDescent="0.3">
      <c r="A571">
        <v>990011</v>
      </c>
      <c r="B571" t="s">
        <v>3</v>
      </c>
      <c r="C571">
        <v>1</v>
      </c>
      <c r="D571">
        <v>0</v>
      </c>
      <c r="E571">
        <v>15</v>
      </c>
      <c r="F571">
        <v>15</v>
      </c>
      <c r="G571">
        <v>5</v>
      </c>
      <c r="H571">
        <v>-0.87</v>
      </c>
      <c r="I571">
        <v>0</v>
      </c>
      <c r="J571">
        <v>1</v>
      </c>
      <c r="K571">
        <v>0</v>
      </c>
      <c r="L571">
        <v>99</v>
      </c>
      <c r="M571">
        <v>-99</v>
      </c>
      <c r="N571">
        <v>0</v>
      </c>
      <c r="O571">
        <v>9.3000000000000007</v>
      </c>
      <c r="P571">
        <v>0</v>
      </c>
      <c r="Q571">
        <v>11.63</v>
      </c>
      <c r="R571">
        <v>0.113</v>
      </c>
      <c r="S571">
        <v>0.124</v>
      </c>
      <c r="T571">
        <v>0</v>
      </c>
      <c r="U571" t="s">
        <v>1</v>
      </c>
      <c r="V571" t="s">
        <v>1</v>
      </c>
    </row>
    <row r="572" spans="1:22" x14ac:dyDescent="0.3">
      <c r="A572">
        <v>990012</v>
      </c>
      <c r="B572" t="s">
        <v>3</v>
      </c>
      <c r="C572">
        <v>1</v>
      </c>
      <c r="D572">
        <v>0</v>
      </c>
      <c r="E572">
        <v>15</v>
      </c>
      <c r="F572">
        <v>15</v>
      </c>
      <c r="G572">
        <v>5</v>
      </c>
      <c r="H572">
        <v>-0.87</v>
      </c>
      <c r="I572">
        <v>0</v>
      </c>
      <c r="J572">
        <v>1</v>
      </c>
      <c r="K572">
        <v>0</v>
      </c>
      <c r="L572">
        <v>99</v>
      </c>
      <c r="M572">
        <v>-99</v>
      </c>
      <c r="N572">
        <v>0</v>
      </c>
      <c r="O572">
        <v>9.3000000000000007</v>
      </c>
      <c r="P572">
        <v>0</v>
      </c>
      <c r="Q572">
        <v>11.63</v>
      </c>
      <c r="R572">
        <v>0.113</v>
      </c>
      <c r="S572">
        <v>0.124</v>
      </c>
      <c r="T572">
        <v>0</v>
      </c>
      <c r="U572" t="s">
        <v>1</v>
      </c>
      <c r="V572" t="s">
        <v>1</v>
      </c>
    </row>
    <row r="573" spans="1:22" x14ac:dyDescent="0.3">
      <c r="A573">
        <v>990021</v>
      </c>
      <c r="B573" t="s">
        <v>3</v>
      </c>
      <c r="C573">
        <v>1</v>
      </c>
      <c r="D573">
        <v>0</v>
      </c>
      <c r="E573">
        <v>15</v>
      </c>
      <c r="F573">
        <v>15</v>
      </c>
      <c r="G573">
        <v>5</v>
      </c>
      <c r="H573">
        <v>-0.87</v>
      </c>
      <c r="I573">
        <v>0</v>
      </c>
      <c r="J573">
        <v>1</v>
      </c>
      <c r="K573">
        <v>0</v>
      </c>
      <c r="L573">
        <v>99</v>
      </c>
      <c r="M573">
        <v>-99</v>
      </c>
      <c r="N573">
        <v>0</v>
      </c>
      <c r="O573">
        <v>9.3000000000000007</v>
      </c>
      <c r="P573">
        <v>0</v>
      </c>
      <c r="Q573">
        <v>11.63</v>
      </c>
      <c r="R573">
        <v>0.113</v>
      </c>
      <c r="S573">
        <v>0.124</v>
      </c>
      <c r="T573">
        <v>0</v>
      </c>
      <c r="U573" t="s">
        <v>1</v>
      </c>
      <c r="V573" t="s">
        <v>1</v>
      </c>
    </row>
    <row r="574" spans="1:22" x14ac:dyDescent="0.3">
      <c r="A574">
        <v>990022</v>
      </c>
      <c r="B574" t="s">
        <v>3</v>
      </c>
      <c r="C574">
        <v>1</v>
      </c>
      <c r="D574">
        <v>0</v>
      </c>
      <c r="E574">
        <v>15</v>
      </c>
      <c r="F574">
        <v>15</v>
      </c>
      <c r="G574">
        <v>5</v>
      </c>
      <c r="H574">
        <v>-0.87</v>
      </c>
      <c r="I574">
        <v>0</v>
      </c>
      <c r="J574">
        <v>1</v>
      </c>
      <c r="K574">
        <v>0</v>
      </c>
      <c r="L574">
        <v>99</v>
      </c>
      <c r="M574">
        <v>-99</v>
      </c>
      <c r="N574">
        <v>0</v>
      </c>
      <c r="O574">
        <v>9.3000000000000007</v>
      </c>
      <c r="P574">
        <v>0</v>
      </c>
      <c r="Q574">
        <v>11.63</v>
      </c>
      <c r="R574">
        <v>0.113</v>
      </c>
      <c r="S574">
        <v>0.124</v>
      </c>
      <c r="T574">
        <v>0</v>
      </c>
      <c r="U574" t="s">
        <v>1</v>
      </c>
      <c r="V574" t="s">
        <v>1</v>
      </c>
    </row>
    <row r="575" spans="1:22" x14ac:dyDescent="0.3">
      <c r="A575">
        <v>990031</v>
      </c>
      <c r="B575" t="s">
        <v>3</v>
      </c>
      <c r="C575">
        <v>1</v>
      </c>
      <c r="D575">
        <v>0</v>
      </c>
      <c r="E575">
        <v>15</v>
      </c>
      <c r="F575">
        <v>15</v>
      </c>
      <c r="G575">
        <v>5</v>
      </c>
      <c r="H575">
        <v>-0.87</v>
      </c>
      <c r="I575">
        <v>0</v>
      </c>
      <c r="J575">
        <v>1</v>
      </c>
      <c r="K575">
        <v>0</v>
      </c>
      <c r="L575">
        <v>99</v>
      </c>
      <c r="M575">
        <v>-99</v>
      </c>
      <c r="N575">
        <v>0</v>
      </c>
      <c r="O575">
        <v>9.3000000000000007</v>
      </c>
      <c r="P575">
        <v>0</v>
      </c>
      <c r="Q575">
        <v>11.63</v>
      </c>
      <c r="R575">
        <v>0.113</v>
      </c>
      <c r="S575">
        <v>0.124</v>
      </c>
      <c r="T575">
        <v>0</v>
      </c>
      <c r="U575" t="s">
        <v>1</v>
      </c>
      <c r="V575" t="s">
        <v>1</v>
      </c>
    </row>
    <row r="576" spans="1:22" x14ac:dyDescent="0.3">
      <c r="A576">
        <v>990032</v>
      </c>
      <c r="B576" t="s">
        <v>3</v>
      </c>
      <c r="C576">
        <v>1</v>
      </c>
      <c r="D576">
        <v>0</v>
      </c>
      <c r="E576">
        <v>15</v>
      </c>
      <c r="F576">
        <v>15</v>
      </c>
      <c r="G576">
        <v>5</v>
      </c>
      <c r="H576">
        <v>-0.87</v>
      </c>
      <c r="I576">
        <v>0</v>
      </c>
      <c r="J576">
        <v>1</v>
      </c>
      <c r="K576">
        <v>0</v>
      </c>
      <c r="L576">
        <v>99</v>
      </c>
      <c r="M576">
        <v>-99</v>
      </c>
      <c r="N576">
        <v>0</v>
      </c>
      <c r="O576">
        <v>9.3000000000000007</v>
      </c>
      <c r="P576">
        <v>0</v>
      </c>
      <c r="Q576">
        <v>11.63</v>
      </c>
      <c r="R576">
        <v>0.113</v>
      </c>
      <c r="S576">
        <v>0.124</v>
      </c>
      <c r="T576">
        <v>0</v>
      </c>
      <c r="U576" t="s">
        <v>1</v>
      </c>
      <c r="V576" t="s">
        <v>1</v>
      </c>
    </row>
    <row r="577" spans="1:22" x14ac:dyDescent="0.3">
      <c r="A577">
        <v>990033</v>
      </c>
      <c r="B577" t="s">
        <v>3</v>
      </c>
      <c r="C577">
        <v>1</v>
      </c>
      <c r="D577">
        <v>0</v>
      </c>
      <c r="E577">
        <v>15</v>
      </c>
      <c r="F577">
        <v>15</v>
      </c>
      <c r="G577">
        <v>5</v>
      </c>
      <c r="H577">
        <v>-0.87</v>
      </c>
      <c r="I577">
        <v>0</v>
      </c>
      <c r="J577">
        <v>1</v>
      </c>
      <c r="K577">
        <v>0</v>
      </c>
      <c r="L577">
        <v>99</v>
      </c>
      <c r="M577">
        <v>-99</v>
      </c>
      <c r="N577">
        <v>0</v>
      </c>
      <c r="O577">
        <v>9.3000000000000007</v>
      </c>
      <c r="P577">
        <v>0</v>
      </c>
      <c r="Q577">
        <v>11.63</v>
      </c>
      <c r="R577">
        <v>0.113</v>
      </c>
      <c r="S577">
        <v>0.124</v>
      </c>
      <c r="T577">
        <v>0</v>
      </c>
      <c r="U577" t="s">
        <v>1</v>
      </c>
      <c r="V577" t="s">
        <v>1</v>
      </c>
    </row>
    <row r="578" spans="1:22" x14ac:dyDescent="0.3">
      <c r="A578">
        <v>991011</v>
      </c>
      <c r="B578" t="s">
        <v>3</v>
      </c>
      <c r="C578">
        <v>1</v>
      </c>
      <c r="D578">
        <v>0</v>
      </c>
      <c r="E578">
        <v>10.75</v>
      </c>
      <c r="F578">
        <v>10.75</v>
      </c>
      <c r="G578">
        <v>5</v>
      </c>
      <c r="H578">
        <v>-0.87</v>
      </c>
      <c r="I578">
        <v>0</v>
      </c>
      <c r="J578">
        <v>1</v>
      </c>
      <c r="K578">
        <v>0</v>
      </c>
      <c r="L578">
        <v>99</v>
      </c>
      <c r="M578">
        <v>-99</v>
      </c>
      <c r="N578">
        <v>0</v>
      </c>
      <c r="O578">
        <v>9.3000000000000007</v>
      </c>
      <c r="P578">
        <v>0</v>
      </c>
      <c r="Q578">
        <v>11.63</v>
      </c>
      <c r="R578">
        <v>0.113</v>
      </c>
      <c r="S578">
        <v>0.124</v>
      </c>
      <c r="T578">
        <v>0</v>
      </c>
      <c r="U578" t="s">
        <v>1</v>
      </c>
      <c r="V578" t="s">
        <v>1</v>
      </c>
    </row>
    <row r="579" spans="1:22" x14ac:dyDescent="0.3">
      <c r="A579">
        <v>991012</v>
      </c>
      <c r="B579" t="s">
        <v>3</v>
      </c>
      <c r="C579">
        <v>1</v>
      </c>
      <c r="D579">
        <v>0</v>
      </c>
      <c r="E579">
        <v>10.75</v>
      </c>
      <c r="F579">
        <v>10.75</v>
      </c>
      <c r="G579">
        <v>5</v>
      </c>
      <c r="H579">
        <v>-0.87</v>
      </c>
      <c r="I579">
        <v>0</v>
      </c>
      <c r="J579">
        <v>1</v>
      </c>
      <c r="K579">
        <v>0</v>
      </c>
      <c r="L579">
        <v>99</v>
      </c>
      <c r="M579">
        <v>-99</v>
      </c>
      <c r="N579">
        <v>0</v>
      </c>
      <c r="O579">
        <v>9.3000000000000007</v>
      </c>
      <c r="P579">
        <v>0</v>
      </c>
      <c r="Q579">
        <v>11.63</v>
      </c>
      <c r="R579">
        <v>0.113</v>
      </c>
      <c r="S579">
        <v>0.124</v>
      </c>
      <c r="T579">
        <v>0</v>
      </c>
      <c r="U579" t="s">
        <v>1</v>
      </c>
      <c r="V579" t="s">
        <v>1</v>
      </c>
    </row>
    <row r="580" spans="1:22" x14ac:dyDescent="0.3">
      <c r="A580">
        <v>991021</v>
      </c>
      <c r="B580" t="s">
        <v>3</v>
      </c>
      <c r="C580">
        <v>1</v>
      </c>
      <c r="D580">
        <v>0</v>
      </c>
      <c r="E580">
        <v>10.75</v>
      </c>
      <c r="F580">
        <v>10.75</v>
      </c>
      <c r="G580">
        <v>5</v>
      </c>
      <c r="H580">
        <v>-0.87</v>
      </c>
      <c r="I580">
        <v>0</v>
      </c>
      <c r="J580">
        <v>1</v>
      </c>
      <c r="K580">
        <v>0</v>
      </c>
      <c r="L580">
        <v>99</v>
      </c>
      <c r="M580">
        <v>-99</v>
      </c>
      <c r="N580">
        <v>0</v>
      </c>
      <c r="O580">
        <v>9.3000000000000007</v>
      </c>
      <c r="P580">
        <v>0</v>
      </c>
      <c r="Q580">
        <v>11.63</v>
      </c>
      <c r="R580">
        <v>0.113</v>
      </c>
      <c r="S580">
        <v>0.124</v>
      </c>
      <c r="T580">
        <v>0</v>
      </c>
      <c r="U580" t="s">
        <v>1</v>
      </c>
      <c r="V580" t="s">
        <v>1</v>
      </c>
    </row>
    <row r="581" spans="1:22" x14ac:dyDescent="0.3">
      <c r="A581">
        <v>991022</v>
      </c>
      <c r="B581" t="s">
        <v>3</v>
      </c>
      <c r="C581">
        <v>1</v>
      </c>
      <c r="D581">
        <v>0</v>
      </c>
      <c r="E581">
        <v>10.75</v>
      </c>
      <c r="F581">
        <v>10.75</v>
      </c>
      <c r="G581">
        <v>5</v>
      </c>
      <c r="H581">
        <v>-0.87</v>
      </c>
      <c r="I581">
        <v>0</v>
      </c>
      <c r="J581">
        <v>1</v>
      </c>
      <c r="K581">
        <v>0</v>
      </c>
      <c r="L581">
        <v>99</v>
      </c>
      <c r="M581">
        <v>-99</v>
      </c>
      <c r="N581">
        <v>0</v>
      </c>
      <c r="O581">
        <v>9.3000000000000007</v>
      </c>
      <c r="P581">
        <v>0</v>
      </c>
      <c r="Q581">
        <v>11.63</v>
      </c>
      <c r="R581">
        <v>0.113</v>
      </c>
      <c r="S581">
        <v>0.124</v>
      </c>
      <c r="T581">
        <v>0</v>
      </c>
      <c r="U581" t="s">
        <v>1</v>
      </c>
      <c r="V581" t="s">
        <v>1</v>
      </c>
    </row>
    <row r="582" spans="1:22" x14ac:dyDescent="0.3">
      <c r="A582">
        <v>991023</v>
      </c>
      <c r="B582" t="s">
        <v>3</v>
      </c>
      <c r="C582">
        <v>1</v>
      </c>
      <c r="D582">
        <v>0</v>
      </c>
      <c r="E582">
        <v>10.75</v>
      </c>
      <c r="F582">
        <v>10.75</v>
      </c>
      <c r="G582">
        <v>5</v>
      </c>
      <c r="H582">
        <v>-0.87</v>
      </c>
      <c r="I582">
        <v>0</v>
      </c>
      <c r="J582">
        <v>1</v>
      </c>
      <c r="K582">
        <v>0</v>
      </c>
      <c r="L582">
        <v>99</v>
      </c>
      <c r="M582">
        <v>-99</v>
      </c>
      <c r="N582">
        <v>0</v>
      </c>
      <c r="O582">
        <v>9.3000000000000007</v>
      </c>
      <c r="P582">
        <v>0</v>
      </c>
      <c r="Q582">
        <v>11.63</v>
      </c>
      <c r="R582">
        <v>0.113</v>
      </c>
      <c r="S582">
        <v>0.124</v>
      </c>
      <c r="T582">
        <v>0</v>
      </c>
      <c r="U582" t="s">
        <v>1</v>
      </c>
      <c r="V582" t="s">
        <v>1</v>
      </c>
    </row>
    <row r="583" spans="1:22" x14ac:dyDescent="0.3">
      <c r="A583">
        <v>991024</v>
      </c>
      <c r="B583" t="s">
        <v>3</v>
      </c>
      <c r="C583">
        <v>1</v>
      </c>
      <c r="D583">
        <v>0</v>
      </c>
      <c r="E583">
        <v>10.75</v>
      </c>
      <c r="F583">
        <v>10.75</v>
      </c>
      <c r="G583">
        <v>5</v>
      </c>
      <c r="H583">
        <v>-0.87</v>
      </c>
      <c r="I583">
        <v>0</v>
      </c>
      <c r="J583">
        <v>1</v>
      </c>
      <c r="K583">
        <v>0</v>
      </c>
      <c r="L583">
        <v>99</v>
      </c>
      <c r="M583">
        <v>-99</v>
      </c>
      <c r="N583">
        <v>0</v>
      </c>
      <c r="O583">
        <v>9.3000000000000007</v>
      </c>
      <c r="P583">
        <v>0</v>
      </c>
      <c r="Q583">
        <v>11.63</v>
      </c>
      <c r="R583">
        <v>0.113</v>
      </c>
      <c r="S583">
        <v>0.124</v>
      </c>
      <c r="T583">
        <v>0</v>
      </c>
      <c r="U583" t="s">
        <v>1</v>
      </c>
      <c r="V583" t="s">
        <v>1</v>
      </c>
    </row>
    <row r="584" spans="1:22" x14ac:dyDescent="0.3">
      <c r="A584">
        <v>991025</v>
      </c>
      <c r="B584" t="s">
        <v>3</v>
      </c>
      <c r="C584">
        <v>1</v>
      </c>
      <c r="D584">
        <v>0</v>
      </c>
      <c r="E584">
        <v>10.75</v>
      </c>
      <c r="F584">
        <v>10.75</v>
      </c>
      <c r="G584">
        <v>5</v>
      </c>
      <c r="H584">
        <v>-0.87</v>
      </c>
      <c r="I584">
        <v>0</v>
      </c>
      <c r="J584">
        <v>1</v>
      </c>
      <c r="K584">
        <v>0</v>
      </c>
      <c r="L584">
        <v>99</v>
      </c>
      <c r="M584">
        <v>-99</v>
      </c>
      <c r="N584">
        <v>0</v>
      </c>
      <c r="O584">
        <v>9.3000000000000007</v>
      </c>
      <c r="P584">
        <v>0</v>
      </c>
      <c r="Q584">
        <v>11.63</v>
      </c>
      <c r="R584">
        <v>0.113</v>
      </c>
      <c r="S584">
        <v>0.124</v>
      </c>
      <c r="T584">
        <v>0</v>
      </c>
      <c r="U584" t="s">
        <v>1</v>
      </c>
      <c r="V584" t="s">
        <v>1</v>
      </c>
    </row>
    <row r="585" spans="1:22" x14ac:dyDescent="0.3">
      <c r="A585" s="3">
        <v>950041</v>
      </c>
      <c r="B585" s="3" t="s">
        <v>3</v>
      </c>
      <c r="C585" s="3">
        <v>1</v>
      </c>
      <c r="D585" s="3">
        <v>0</v>
      </c>
      <c r="E585" s="3">
        <v>10.75</v>
      </c>
      <c r="F585" s="3">
        <v>10.75</v>
      </c>
      <c r="G585" s="3">
        <v>5</v>
      </c>
      <c r="H585" s="3">
        <v>-0.87</v>
      </c>
      <c r="I585" s="3">
        <v>0</v>
      </c>
      <c r="J585" s="3">
        <v>1</v>
      </c>
      <c r="K585" s="3">
        <v>0</v>
      </c>
      <c r="L585" s="3">
        <v>99</v>
      </c>
      <c r="M585" s="3">
        <v>-99</v>
      </c>
      <c r="N585" s="3">
        <v>0</v>
      </c>
      <c r="O585" s="3">
        <v>9.3000000000000007</v>
      </c>
      <c r="P585" s="3">
        <v>0</v>
      </c>
      <c r="Q585" s="3">
        <v>11.63</v>
      </c>
      <c r="R585" s="3">
        <v>0.113</v>
      </c>
      <c r="S585" s="3">
        <v>0.124</v>
      </c>
      <c r="T585" s="3">
        <v>0</v>
      </c>
      <c r="U585" s="3" t="s">
        <v>1</v>
      </c>
      <c r="V585" s="3" t="s">
        <v>1</v>
      </c>
    </row>
    <row r="586" spans="1:22" x14ac:dyDescent="0.3">
      <c r="A586" s="3">
        <v>950051</v>
      </c>
      <c r="B586" s="3" t="s">
        <v>3</v>
      </c>
      <c r="C586" s="3">
        <v>1</v>
      </c>
      <c r="D586" s="3">
        <v>0</v>
      </c>
      <c r="E586" s="3">
        <v>10.75</v>
      </c>
      <c r="F586" s="3">
        <v>10.75</v>
      </c>
      <c r="G586" s="3">
        <v>5</v>
      </c>
      <c r="H586" s="3">
        <v>-0.87</v>
      </c>
      <c r="I586" s="3">
        <v>0</v>
      </c>
      <c r="J586" s="3">
        <v>1</v>
      </c>
      <c r="K586" s="3">
        <v>0</v>
      </c>
      <c r="L586" s="3">
        <v>99</v>
      </c>
      <c r="M586" s="3">
        <v>-99</v>
      </c>
      <c r="N586" s="3">
        <v>0</v>
      </c>
      <c r="O586" s="3">
        <v>9.3000000000000007</v>
      </c>
      <c r="P586" s="3">
        <v>0</v>
      </c>
      <c r="Q586" s="3">
        <v>11.63</v>
      </c>
      <c r="R586" s="3">
        <v>0.113</v>
      </c>
      <c r="S586" s="3">
        <v>0.124</v>
      </c>
      <c r="T586" s="3">
        <v>0</v>
      </c>
      <c r="U586" s="3" t="s">
        <v>1</v>
      </c>
      <c r="V586" s="3" t="s">
        <v>1</v>
      </c>
    </row>
    <row r="587" spans="1:22" x14ac:dyDescent="0.3">
      <c r="A587" s="3">
        <v>954011</v>
      </c>
      <c r="B587" s="3" t="s">
        <v>3</v>
      </c>
      <c r="C587" s="3">
        <v>2</v>
      </c>
      <c r="D587" s="3">
        <v>0</v>
      </c>
      <c r="E587" s="3">
        <v>10.75</v>
      </c>
      <c r="F587" s="3">
        <v>10.75</v>
      </c>
      <c r="G587" s="3">
        <v>5</v>
      </c>
      <c r="H587" s="3">
        <v>-0.87</v>
      </c>
      <c r="I587" s="3">
        <v>0</v>
      </c>
      <c r="J587" s="3">
        <v>1</v>
      </c>
      <c r="K587" s="3">
        <v>0</v>
      </c>
      <c r="L587" s="3">
        <v>99</v>
      </c>
      <c r="M587" s="3">
        <v>-99</v>
      </c>
      <c r="N587" s="3">
        <v>0</v>
      </c>
      <c r="O587" s="3">
        <v>9.3000000000000007</v>
      </c>
      <c r="P587" s="3">
        <v>0</v>
      </c>
      <c r="Q587" s="3">
        <v>11.63</v>
      </c>
      <c r="R587" s="3">
        <v>0.113</v>
      </c>
      <c r="S587" s="3">
        <v>0.124</v>
      </c>
      <c r="T587" s="3">
        <v>0</v>
      </c>
      <c r="U587" s="3" t="s">
        <v>1</v>
      </c>
      <c r="V587" s="3" t="s">
        <v>1</v>
      </c>
    </row>
    <row r="588" spans="1:22" x14ac:dyDescent="0.3">
      <c r="A588" s="3">
        <v>954012</v>
      </c>
      <c r="B588" s="3" t="s">
        <v>3</v>
      </c>
      <c r="C588" s="3">
        <v>2</v>
      </c>
      <c r="D588" s="3">
        <v>0</v>
      </c>
      <c r="E588" s="3">
        <v>10.75</v>
      </c>
      <c r="F588" s="3">
        <v>10.75</v>
      </c>
      <c r="G588" s="3">
        <v>5</v>
      </c>
      <c r="H588" s="3">
        <v>-0.87</v>
      </c>
      <c r="I588" s="3">
        <v>0</v>
      </c>
      <c r="J588" s="3">
        <v>1</v>
      </c>
      <c r="K588" s="3">
        <v>0</v>
      </c>
      <c r="L588" s="3">
        <v>99</v>
      </c>
      <c r="M588" s="3">
        <v>-99</v>
      </c>
      <c r="N588" s="3">
        <v>0</v>
      </c>
      <c r="O588" s="3">
        <v>9.3000000000000007</v>
      </c>
      <c r="P588" s="3">
        <v>0</v>
      </c>
      <c r="Q588" s="3">
        <v>11.63</v>
      </c>
      <c r="R588" s="3">
        <v>0.113</v>
      </c>
      <c r="S588" s="3">
        <v>0.124</v>
      </c>
      <c r="T588" s="3">
        <v>0</v>
      </c>
      <c r="U588" s="3" t="s">
        <v>1</v>
      </c>
      <c r="V588" s="3" t="s">
        <v>1</v>
      </c>
    </row>
    <row r="589" spans="1:22" x14ac:dyDescent="0.3">
      <c r="A589" s="3">
        <v>954091</v>
      </c>
      <c r="B589" s="3" t="s">
        <v>3</v>
      </c>
      <c r="C589" s="3">
        <v>2</v>
      </c>
      <c r="D589" s="3">
        <v>0</v>
      </c>
      <c r="E589" s="3">
        <v>10.75</v>
      </c>
      <c r="F589" s="3">
        <v>10.75</v>
      </c>
      <c r="G589" s="3">
        <v>5</v>
      </c>
      <c r="H589" s="3">
        <v>-0.87</v>
      </c>
      <c r="I589" s="3">
        <v>0</v>
      </c>
      <c r="J589" s="3">
        <v>1</v>
      </c>
      <c r="K589" s="3">
        <v>0</v>
      </c>
      <c r="L589" s="3">
        <v>99</v>
      </c>
      <c r="M589" s="3">
        <v>-99</v>
      </c>
      <c r="N589" s="3">
        <v>0</v>
      </c>
      <c r="O589" s="3">
        <v>9.3000000000000007</v>
      </c>
      <c r="P589" s="3">
        <v>0</v>
      </c>
      <c r="Q589" s="3">
        <v>11.63</v>
      </c>
      <c r="R589" s="3">
        <v>0.113</v>
      </c>
      <c r="S589" s="3">
        <v>0.124</v>
      </c>
      <c r="T589" s="3">
        <v>0</v>
      </c>
      <c r="U589" s="3" t="s">
        <v>1</v>
      </c>
      <c r="V589" s="3" t="s">
        <v>1</v>
      </c>
    </row>
    <row r="590" spans="1:22" x14ac:dyDescent="0.3">
      <c r="A590" s="3">
        <v>954201</v>
      </c>
      <c r="B590" s="3" t="s">
        <v>3</v>
      </c>
      <c r="C590" s="3">
        <v>1</v>
      </c>
      <c r="D590" s="3">
        <v>0</v>
      </c>
      <c r="E590" s="3">
        <v>10.75</v>
      </c>
      <c r="F590" s="3">
        <v>10.75</v>
      </c>
      <c r="G590" s="3">
        <v>5</v>
      </c>
      <c r="H590" s="3">
        <v>-0.87</v>
      </c>
      <c r="I590" s="3">
        <v>0</v>
      </c>
      <c r="J590" s="3">
        <v>1</v>
      </c>
      <c r="K590" s="3">
        <v>0</v>
      </c>
      <c r="L590" s="3">
        <v>99</v>
      </c>
      <c r="M590" s="3">
        <v>-99</v>
      </c>
      <c r="N590" s="3">
        <v>0</v>
      </c>
      <c r="O590" s="3">
        <v>9.3000000000000007</v>
      </c>
      <c r="P590" s="3">
        <v>0</v>
      </c>
      <c r="Q590" s="3">
        <v>11.63</v>
      </c>
      <c r="R590" s="3">
        <v>0.113</v>
      </c>
      <c r="S590" s="3">
        <v>0.124</v>
      </c>
      <c r="T590" s="3">
        <v>0</v>
      </c>
      <c r="U590" s="3" t="s">
        <v>1</v>
      </c>
      <c r="V590" s="3" t="s">
        <v>1</v>
      </c>
    </row>
    <row r="591" spans="1:22" x14ac:dyDescent="0.3">
      <c r="A591" s="3">
        <v>954211</v>
      </c>
      <c r="B591" s="3" t="s">
        <v>3</v>
      </c>
      <c r="C591" s="3">
        <v>1</v>
      </c>
      <c r="D591" s="3">
        <v>0</v>
      </c>
      <c r="E591" s="3">
        <v>10.75</v>
      </c>
      <c r="F591" s="3">
        <v>10.75</v>
      </c>
      <c r="G591" s="3">
        <v>5</v>
      </c>
      <c r="H591" s="3">
        <v>-0.87</v>
      </c>
      <c r="I591" s="3">
        <v>0</v>
      </c>
      <c r="J591" s="3">
        <v>1</v>
      </c>
      <c r="K591" s="3">
        <v>0</v>
      </c>
      <c r="L591" s="3">
        <v>99</v>
      </c>
      <c r="M591" s="3">
        <v>-99</v>
      </c>
      <c r="N591" s="3">
        <v>0</v>
      </c>
      <c r="O591" s="3">
        <v>9.3000000000000007</v>
      </c>
      <c r="P591" s="3">
        <v>0</v>
      </c>
      <c r="Q591" s="3">
        <v>11.63</v>
      </c>
      <c r="R591" s="3">
        <v>0.113</v>
      </c>
      <c r="S591" s="3">
        <v>0.124</v>
      </c>
      <c r="T591" s="3">
        <v>0</v>
      </c>
      <c r="U591" s="3" t="s">
        <v>1</v>
      </c>
      <c r="V591" s="3" t="s">
        <v>1</v>
      </c>
    </row>
    <row r="592" spans="1:22" x14ac:dyDescent="0.3">
      <c r="A592" s="3">
        <v>955021</v>
      </c>
      <c r="B592" s="3" t="s">
        <v>3</v>
      </c>
      <c r="C592" s="3">
        <v>2</v>
      </c>
      <c r="D592" s="3">
        <v>0</v>
      </c>
      <c r="E592" s="3">
        <v>10.75</v>
      </c>
      <c r="F592" s="3">
        <v>10.75</v>
      </c>
      <c r="G592" s="3">
        <v>5</v>
      </c>
      <c r="H592" s="3">
        <v>-0.87</v>
      </c>
      <c r="I592" s="3">
        <v>0</v>
      </c>
      <c r="J592" s="3">
        <v>1</v>
      </c>
      <c r="K592" s="3">
        <v>0</v>
      </c>
      <c r="L592" s="3">
        <v>99</v>
      </c>
      <c r="M592" s="3">
        <v>-99</v>
      </c>
      <c r="N592" s="3">
        <v>0</v>
      </c>
      <c r="O592" s="3">
        <v>9.3000000000000007</v>
      </c>
      <c r="P592" s="3">
        <v>0</v>
      </c>
      <c r="Q592" s="3">
        <v>11.63</v>
      </c>
      <c r="R592" s="3">
        <v>0.113</v>
      </c>
      <c r="S592" s="3">
        <v>0.124</v>
      </c>
      <c r="T592" s="3">
        <v>0</v>
      </c>
      <c r="U592" s="3" t="s">
        <v>1</v>
      </c>
      <c r="V592" s="3" t="s">
        <v>1</v>
      </c>
    </row>
    <row r="593" spans="1:22" x14ac:dyDescent="0.3">
      <c r="A593" s="3">
        <v>973091</v>
      </c>
      <c r="B593" s="3" t="s">
        <v>3</v>
      </c>
      <c r="C593" s="3">
        <v>1</v>
      </c>
      <c r="D593" s="3">
        <v>0</v>
      </c>
      <c r="E593" s="3">
        <v>10.75</v>
      </c>
      <c r="F593" s="3">
        <v>10.75</v>
      </c>
      <c r="G593" s="3">
        <v>5</v>
      </c>
      <c r="H593" s="3">
        <v>-0.87</v>
      </c>
      <c r="I593" s="3">
        <v>0</v>
      </c>
      <c r="J593" s="3">
        <v>1</v>
      </c>
      <c r="K593" s="3">
        <v>0</v>
      </c>
      <c r="L593" s="3">
        <v>99</v>
      </c>
      <c r="M593" s="3">
        <v>-99</v>
      </c>
      <c r="N593" s="3">
        <v>0</v>
      </c>
      <c r="O593" s="3">
        <v>9.3000000000000007</v>
      </c>
      <c r="P593" s="3">
        <v>0</v>
      </c>
      <c r="Q593" s="3">
        <v>11.63</v>
      </c>
      <c r="R593" s="3">
        <v>0.113</v>
      </c>
      <c r="S593" s="3">
        <v>0.124</v>
      </c>
      <c r="T593" s="3">
        <v>0</v>
      </c>
      <c r="U593" s="3" t="s">
        <v>1</v>
      </c>
      <c r="V593" s="3" t="s">
        <v>1</v>
      </c>
    </row>
    <row r="594" spans="1:22" x14ac:dyDescent="0.3">
      <c r="A594" s="3">
        <v>973092</v>
      </c>
      <c r="B594" s="3" t="s">
        <v>3</v>
      </c>
      <c r="C594" s="3">
        <v>1</v>
      </c>
      <c r="D594" s="3">
        <v>0</v>
      </c>
      <c r="E594" s="3">
        <v>10.75</v>
      </c>
      <c r="F594" s="3">
        <v>10.75</v>
      </c>
      <c r="G594" s="3">
        <v>5</v>
      </c>
      <c r="H594" s="3">
        <v>-0.87</v>
      </c>
      <c r="I594" s="3">
        <v>0</v>
      </c>
      <c r="J594" s="3">
        <v>1</v>
      </c>
      <c r="K594" s="3">
        <v>0</v>
      </c>
      <c r="L594" s="3">
        <v>99</v>
      </c>
      <c r="M594" s="3">
        <v>-99</v>
      </c>
      <c r="N594" s="3">
        <v>0</v>
      </c>
      <c r="O594" s="3">
        <v>9.3000000000000007</v>
      </c>
      <c r="P594" s="3">
        <v>0</v>
      </c>
      <c r="Q594" s="3">
        <v>11.63</v>
      </c>
      <c r="R594" s="3">
        <v>0.113</v>
      </c>
      <c r="S594" s="3">
        <v>0.124</v>
      </c>
      <c r="T594" s="3">
        <v>0</v>
      </c>
      <c r="U594" s="3" t="s">
        <v>1</v>
      </c>
      <c r="V594" s="3" t="s">
        <v>1</v>
      </c>
    </row>
    <row r="595" spans="1:22" x14ac:dyDescent="0.3">
      <c r="A595" s="3">
        <v>975081</v>
      </c>
      <c r="B595" s="3" t="s">
        <v>3</v>
      </c>
      <c r="C595" s="3">
        <v>1</v>
      </c>
      <c r="D595" s="3">
        <v>0</v>
      </c>
      <c r="E595" s="3">
        <v>10.75</v>
      </c>
      <c r="F595" s="3">
        <v>10.75</v>
      </c>
      <c r="G595" s="3">
        <v>5</v>
      </c>
      <c r="H595" s="3">
        <v>-0.87</v>
      </c>
      <c r="I595" s="3">
        <v>0</v>
      </c>
      <c r="J595" s="3">
        <v>1</v>
      </c>
      <c r="K595" s="3">
        <v>0</v>
      </c>
      <c r="L595" s="3">
        <v>99</v>
      </c>
      <c r="M595" s="3">
        <v>-99</v>
      </c>
      <c r="N595" s="3">
        <v>0</v>
      </c>
      <c r="O595" s="3">
        <v>9.3000000000000007</v>
      </c>
      <c r="P595" s="3">
        <v>0</v>
      </c>
      <c r="Q595" s="3">
        <v>11.63</v>
      </c>
      <c r="R595" s="3">
        <v>0.113</v>
      </c>
      <c r="S595" s="3">
        <v>0.124</v>
      </c>
      <c r="T595" s="3">
        <v>0</v>
      </c>
      <c r="U595" s="3" t="s">
        <v>1</v>
      </c>
      <c r="V595" s="3" t="s">
        <v>1</v>
      </c>
    </row>
    <row r="596" spans="1:22" x14ac:dyDescent="0.3">
      <c r="A596" s="3">
        <v>975091</v>
      </c>
      <c r="B596" s="3" t="s">
        <v>3</v>
      </c>
      <c r="C596" s="3">
        <v>1</v>
      </c>
      <c r="D596" s="3">
        <v>0</v>
      </c>
      <c r="E596" s="3">
        <v>10.75</v>
      </c>
      <c r="F596" s="3">
        <v>10.75</v>
      </c>
      <c r="G596" s="3">
        <v>5</v>
      </c>
      <c r="H596" s="3">
        <v>-0.87</v>
      </c>
      <c r="I596" s="3">
        <v>0</v>
      </c>
      <c r="J596" s="3">
        <v>1</v>
      </c>
      <c r="K596" s="3">
        <v>0</v>
      </c>
      <c r="L596" s="3">
        <v>99</v>
      </c>
      <c r="M596" s="3">
        <v>-99</v>
      </c>
      <c r="N596" s="3">
        <v>0</v>
      </c>
      <c r="O596" s="3">
        <v>9.3000000000000007</v>
      </c>
      <c r="P596" s="3">
        <v>0</v>
      </c>
      <c r="Q596" s="3">
        <v>11.63</v>
      </c>
      <c r="R596" s="3">
        <v>0.113</v>
      </c>
      <c r="S596" s="3">
        <v>0.124</v>
      </c>
      <c r="T596" s="3">
        <v>0</v>
      </c>
      <c r="U596" s="3" t="s">
        <v>1</v>
      </c>
      <c r="V596" s="3" t="s">
        <v>1</v>
      </c>
    </row>
    <row r="597" spans="1:22" x14ac:dyDescent="0.3">
      <c r="A597" s="3">
        <v>975101</v>
      </c>
      <c r="B597" s="3" t="s">
        <v>3</v>
      </c>
      <c r="C597" s="3">
        <v>1</v>
      </c>
      <c r="D597" s="3">
        <v>0</v>
      </c>
      <c r="E597" s="3">
        <v>10.75</v>
      </c>
      <c r="F597" s="3">
        <v>10.75</v>
      </c>
      <c r="G597" s="3">
        <v>5</v>
      </c>
      <c r="H597" s="3">
        <v>-0.87</v>
      </c>
      <c r="I597" s="3">
        <v>0</v>
      </c>
      <c r="J597" s="3">
        <v>1</v>
      </c>
      <c r="K597" s="3">
        <v>0</v>
      </c>
      <c r="L597" s="3">
        <v>99</v>
      </c>
      <c r="M597" s="3">
        <v>-99</v>
      </c>
      <c r="N597" s="3">
        <v>0</v>
      </c>
      <c r="O597" s="3">
        <v>9.3000000000000007</v>
      </c>
      <c r="P597" s="3">
        <v>0</v>
      </c>
      <c r="Q597" s="3">
        <v>11.63</v>
      </c>
      <c r="R597" s="3">
        <v>0.113</v>
      </c>
      <c r="S597" s="3">
        <v>0.124</v>
      </c>
      <c r="T597" s="3">
        <v>0</v>
      </c>
      <c r="U597" s="3" t="s">
        <v>1</v>
      </c>
      <c r="V597" s="3" t="s">
        <v>1</v>
      </c>
    </row>
    <row r="598" spans="1:22" x14ac:dyDescent="0.3">
      <c r="A598" s="3">
        <v>975111</v>
      </c>
      <c r="B598" s="3" t="s">
        <v>3</v>
      </c>
      <c r="C598" s="3">
        <v>1</v>
      </c>
      <c r="D598" s="3">
        <v>0</v>
      </c>
      <c r="E598" s="3">
        <v>10.75</v>
      </c>
      <c r="F598" s="3">
        <v>10.75</v>
      </c>
      <c r="G598" s="3">
        <v>5</v>
      </c>
      <c r="H598" s="3">
        <v>-0.87</v>
      </c>
      <c r="I598" s="3">
        <v>0</v>
      </c>
      <c r="J598" s="3">
        <v>1</v>
      </c>
      <c r="K598" s="3">
        <v>0</v>
      </c>
      <c r="L598" s="3">
        <v>99</v>
      </c>
      <c r="M598" s="3">
        <v>-99</v>
      </c>
      <c r="N598" s="3">
        <v>0</v>
      </c>
      <c r="O598" s="3">
        <v>9.3000000000000007</v>
      </c>
      <c r="P598" s="3">
        <v>0</v>
      </c>
      <c r="Q598" s="3">
        <v>11.63</v>
      </c>
      <c r="R598" s="3">
        <v>0.113</v>
      </c>
      <c r="S598" s="3">
        <v>0.124</v>
      </c>
      <c r="T598" s="3">
        <v>0</v>
      </c>
      <c r="U598" s="3" t="s">
        <v>1</v>
      </c>
      <c r="V598" s="3" t="s">
        <v>1</v>
      </c>
    </row>
    <row r="599" spans="1:22" x14ac:dyDescent="0.3">
      <c r="A599" s="3">
        <v>975121</v>
      </c>
      <c r="B599" s="3" t="s">
        <v>3</v>
      </c>
      <c r="C599" s="3">
        <v>1</v>
      </c>
      <c r="D599" s="3">
        <v>0</v>
      </c>
      <c r="E599" s="3">
        <v>10.75</v>
      </c>
      <c r="F599" s="3">
        <v>10.75</v>
      </c>
      <c r="G599" s="3">
        <v>5</v>
      </c>
      <c r="H599" s="3">
        <v>-0.87</v>
      </c>
      <c r="I599" s="3">
        <v>0</v>
      </c>
      <c r="J599" s="3">
        <v>1</v>
      </c>
      <c r="K599" s="3">
        <v>0</v>
      </c>
      <c r="L599" s="3">
        <v>99</v>
      </c>
      <c r="M599" s="3">
        <v>-99</v>
      </c>
      <c r="N599" s="3">
        <v>0</v>
      </c>
      <c r="O599" s="3">
        <v>9.3000000000000007</v>
      </c>
      <c r="P599" s="3">
        <v>0</v>
      </c>
      <c r="Q599" s="3">
        <v>11.63</v>
      </c>
      <c r="R599" s="3">
        <v>0.113</v>
      </c>
      <c r="S599" s="3">
        <v>0.124</v>
      </c>
      <c r="T599" s="3">
        <v>0</v>
      </c>
      <c r="U599" s="3" t="s">
        <v>1</v>
      </c>
      <c r="V599" s="3" t="s">
        <v>1</v>
      </c>
    </row>
    <row r="600" spans="1:22" x14ac:dyDescent="0.3">
      <c r="A600" s="3">
        <v>910021</v>
      </c>
      <c r="B600" s="3" t="s">
        <v>3</v>
      </c>
      <c r="C600" s="3">
        <v>1</v>
      </c>
      <c r="D600" s="3">
        <v>0</v>
      </c>
      <c r="E600" s="3">
        <v>10.75</v>
      </c>
      <c r="F600" s="3">
        <v>10.75</v>
      </c>
      <c r="G600" s="3">
        <v>5</v>
      </c>
      <c r="H600" s="3">
        <v>-0.87</v>
      </c>
      <c r="I600" s="3">
        <v>0</v>
      </c>
      <c r="J600" s="3">
        <v>1</v>
      </c>
      <c r="K600" s="3">
        <v>0</v>
      </c>
      <c r="L600" s="3">
        <v>99</v>
      </c>
      <c r="M600" s="3">
        <v>-99</v>
      </c>
      <c r="N600" s="3">
        <v>0</v>
      </c>
      <c r="O600" s="3">
        <v>9.3000000000000007</v>
      </c>
      <c r="P600" s="3">
        <v>0</v>
      </c>
      <c r="Q600" s="3">
        <v>11.63</v>
      </c>
      <c r="R600" s="3">
        <v>0.113</v>
      </c>
      <c r="S600" s="3">
        <v>0.124</v>
      </c>
      <c r="T600" s="3">
        <v>0</v>
      </c>
      <c r="U600" s="3" t="s">
        <v>1</v>
      </c>
      <c r="V600" s="3" t="s">
        <v>1</v>
      </c>
    </row>
    <row r="601" spans="1:22" x14ac:dyDescent="0.3">
      <c r="A601" s="3">
        <v>912013</v>
      </c>
      <c r="B601" s="3" t="s">
        <v>3</v>
      </c>
      <c r="C601" s="3">
        <v>1</v>
      </c>
      <c r="D601" s="3">
        <v>0</v>
      </c>
      <c r="E601" s="3">
        <v>10.75</v>
      </c>
      <c r="F601" s="3">
        <v>10.75</v>
      </c>
      <c r="G601" s="3">
        <v>5</v>
      </c>
      <c r="H601" s="3">
        <v>-0.87</v>
      </c>
      <c r="I601" s="3">
        <v>0</v>
      </c>
      <c r="J601" s="3">
        <v>1</v>
      </c>
      <c r="K601" s="3">
        <v>0</v>
      </c>
      <c r="L601" s="3">
        <v>99</v>
      </c>
      <c r="M601" s="3">
        <v>-99</v>
      </c>
      <c r="N601" s="3">
        <v>0</v>
      </c>
      <c r="O601" s="3">
        <v>9.3000000000000007</v>
      </c>
      <c r="P601" s="3">
        <v>0</v>
      </c>
      <c r="Q601" s="3">
        <v>11.63</v>
      </c>
      <c r="R601" s="3">
        <v>0.113</v>
      </c>
      <c r="S601" s="3">
        <v>0.124</v>
      </c>
      <c r="T601" s="3">
        <v>0</v>
      </c>
      <c r="U601" s="3" t="s">
        <v>1</v>
      </c>
      <c r="V601" s="3" t="s">
        <v>1</v>
      </c>
    </row>
    <row r="602" spans="1:22" x14ac:dyDescent="0.3">
      <c r="A602" s="3">
        <v>912014</v>
      </c>
      <c r="B602" s="3" t="s">
        <v>3</v>
      </c>
      <c r="C602" s="3">
        <v>1</v>
      </c>
      <c r="D602" s="3">
        <v>0</v>
      </c>
      <c r="E602" s="3">
        <v>10.75</v>
      </c>
      <c r="F602" s="3">
        <v>10.75</v>
      </c>
      <c r="G602" s="3">
        <v>5</v>
      </c>
      <c r="H602" s="3">
        <v>-0.87</v>
      </c>
      <c r="I602" s="3">
        <v>0</v>
      </c>
      <c r="J602" s="3">
        <v>1</v>
      </c>
      <c r="K602" s="3">
        <v>0</v>
      </c>
      <c r="L602" s="3">
        <v>99</v>
      </c>
      <c r="M602" s="3">
        <v>-99</v>
      </c>
      <c r="N602" s="3">
        <v>0</v>
      </c>
      <c r="O602" s="3">
        <v>9.3000000000000007</v>
      </c>
      <c r="P602" s="3">
        <v>0</v>
      </c>
      <c r="Q602" s="3">
        <v>11.63</v>
      </c>
      <c r="R602" s="3">
        <v>0.113</v>
      </c>
      <c r="S602" s="3">
        <v>0.124</v>
      </c>
      <c r="T602" s="3">
        <v>0</v>
      </c>
      <c r="U602" s="3" t="s">
        <v>1</v>
      </c>
      <c r="V602" s="3" t="s">
        <v>1</v>
      </c>
    </row>
    <row r="603" spans="1:22" x14ac:dyDescent="0.3">
      <c r="A603" s="3">
        <v>912021</v>
      </c>
      <c r="B603" s="3" t="s">
        <v>3</v>
      </c>
      <c r="C603" s="3">
        <v>1</v>
      </c>
      <c r="D603" s="3">
        <v>0</v>
      </c>
      <c r="E603" s="3">
        <v>10.75</v>
      </c>
      <c r="F603" s="3">
        <v>10.75</v>
      </c>
      <c r="G603" s="3">
        <v>5</v>
      </c>
      <c r="H603" s="3">
        <v>-0.87</v>
      </c>
      <c r="I603" s="3">
        <v>0</v>
      </c>
      <c r="J603" s="3">
        <v>1</v>
      </c>
      <c r="K603" s="3">
        <v>0</v>
      </c>
      <c r="L603" s="3">
        <v>99</v>
      </c>
      <c r="M603" s="3">
        <v>-99</v>
      </c>
      <c r="N603" s="3">
        <v>0</v>
      </c>
      <c r="O603" s="3">
        <v>9.3000000000000007</v>
      </c>
      <c r="P603" s="3">
        <v>0</v>
      </c>
      <c r="Q603" s="3">
        <v>11.63</v>
      </c>
      <c r="R603" s="3">
        <v>0.113</v>
      </c>
      <c r="S603" s="3">
        <v>0.124</v>
      </c>
      <c r="T603" s="3">
        <v>0</v>
      </c>
      <c r="U603" s="3" t="s">
        <v>1</v>
      </c>
      <c r="V603" s="3" t="s">
        <v>1</v>
      </c>
    </row>
    <row r="604" spans="1:22" x14ac:dyDescent="0.3">
      <c r="A604" s="3">
        <v>912031</v>
      </c>
      <c r="B604" s="3" t="s">
        <v>3</v>
      </c>
      <c r="C604" s="3">
        <v>1</v>
      </c>
      <c r="D604" s="3">
        <v>0</v>
      </c>
      <c r="E604" s="3">
        <v>10.75</v>
      </c>
      <c r="F604" s="3">
        <v>10.75</v>
      </c>
      <c r="G604" s="3">
        <v>5</v>
      </c>
      <c r="H604" s="3">
        <v>-0.87</v>
      </c>
      <c r="I604" s="3">
        <v>0</v>
      </c>
      <c r="J604" s="3">
        <v>1</v>
      </c>
      <c r="K604" s="3">
        <v>0</v>
      </c>
      <c r="L604" s="3">
        <v>99</v>
      </c>
      <c r="M604" s="3">
        <v>-99</v>
      </c>
      <c r="N604" s="3">
        <v>0</v>
      </c>
      <c r="O604" s="3">
        <v>9.3000000000000007</v>
      </c>
      <c r="P604" s="3">
        <v>0</v>
      </c>
      <c r="Q604" s="3">
        <v>11.63</v>
      </c>
      <c r="R604" s="3">
        <v>0.113</v>
      </c>
      <c r="S604" s="3">
        <v>0.124</v>
      </c>
      <c r="T604" s="3">
        <v>0</v>
      </c>
      <c r="U604" s="3" t="s">
        <v>1</v>
      </c>
      <c r="V604" s="3" t="s">
        <v>1</v>
      </c>
    </row>
    <row r="605" spans="1:22" x14ac:dyDescent="0.3">
      <c r="A605" s="3">
        <v>912041</v>
      </c>
      <c r="B605" s="3" t="s">
        <v>3</v>
      </c>
      <c r="C605" s="3">
        <v>1</v>
      </c>
      <c r="D605" s="3">
        <v>0</v>
      </c>
      <c r="E605" s="3">
        <v>10.75</v>
      </c>
      <c r="F605" s="3">
        <v>10.75</v>
      </c>
      <c r="G605" s="3">
        <v>5</v>
      </c>
      <c r="H605" s="3">
        <v>-0.87</v>
      </c>
      <c r="I605" s="3">
        <v>0</v>
      </c>
      <c r="J605" s="3">
        <v>1</v>
      </c>
      <c r="K605" s="3">
        <v>0</v>
      </c>
      <c r="L605" s="3">
        <v>99</v>
      </c>
      <c r="M605" s="3">
        <v>-99</v>
      </c>
      <c r="N605" s="3">
        <v>0</v>
      </c>
      <c r="O605" s="3">
        <v>9.3000000000000007</v>
      </c>
      <c r="P605" s="3">
        <v>0</v>
      </c>
      <c r="Q605" s="3">
        <v>11.63</v>
      </c>
      <c r="R605" s="3">
        <v>0.113</v>
      </c>
      <c r="S605" s="3">
        <v>0.124</v>
      </c>
      <c r="T605" s="3">
        <v>0</v>
      </c>
      <c r="U605" s="3" t="s">
        <v>1</v>
      </c>
      <c r="V605" s="3" t="s">
        <v>1</v>
      </c>
    </row>
    <row r="606" spans="1:22" x14ac:dyDescent="0.3">
      <c r="A606" s="3">
        <v>912051</v>
      </c>
      <c r="B606" s="3" t="s">
        <v>3</v>
      </c>
      <c r="C606" s="3">
        <v>1</v>
      </c>
      <c r="D606" s="3">
        <v>0</v>
      </c>
      <c r="E606" s="3">
        <v>10.75</v>
      </c>
      <c r="F606" s="3">
        <v>10.75</v>
      </c>
      <c r="G606" s="3">
        <v>5</v>
      </c>
      <c r="H606" s="3">
        <v>-0.87</v>
      </c>
      <c r="I606" s="3">
        <v>0</v>
      </c>
      <c r="J606" s="3">
        <v>1</v>
      </c>
      <c r="K606" s="3">
        <v>0</v>
      </c>
      <c r="L606" s="3">
        <v>99</v>
      </c>
      <c r="M606" s="3">
        <v>-99</v>
      </c>
      <c r="N606" s="3">
        <v>0</v>
      </c>
      <c r="O606" s="3">
        <v>9.3000000000000007</v>
      </c>
      <c r="P606" s="3">
        <v>0</v>
      </c>
      <c r="Q606" s="3">
        <v>11.63</v>
      </c>
      <c r="R606" s="3">
        <v>0.113</v>
      </c>
      <c r="S606" s="3">
        <v>0.124</v>
      </c>
      <c r="T606" s="3">
        <v>0</v>
      </c>
      <c r="U606" s="3" t="s">
        <v>1</v>
      </c>
      <c r="V606" s="3" t="s">
        <v>1</v>
      </c>
    </row>
    <row r="607" spans="1:22" x14ac:dyDescent="0.3">
      <c r="A607" s="3">
        <v>913021</v>
      </c>
      <c r="B607" s="3" t="s">
        <v>3</v>
      </c>
      <c r="C607" s="3">
        <v>1</v>
      </c>
      <c r="D607" s="3">
        <v>0</v>
      </c>
      <c r="E607" s="3">
        <v>10.75</v>
      </c>
      <c r="F607" s="3">
        <v>10.75</v>
      </c>
      <c r="G607" s="3">
        <v>5</v>
      </c>
      <c r="H607" s="3">
        <v>-0.87</v>
      </c>
      <c r="I607" s="3">
        <v>0</v>
      </c>
      <c r="J607" s="3">
        <v>1</v>
      </c>
      <c r="K607" s="3">
        <v>0</v>
      </c>
      <c r="L607" s="3">
        <v>99</v>
      </c>
      <c r="M607" s="3">
        <v>-99</v>
      </c>
      <c r="N607" s="3">
        <v>0</v>
      </c>
      <c r="O607" s="3">
        <v>9.3000000000000007</v>
      </c>
      <c r="P607" s="3">
        <v>0</v>
      </c>
      <c r="Q607" s="3">
        <v>11.63</v>
      </c>
      <c r="R607" s="3">
        <v>0.113</v>
      </c>
      <c r="S607" s="3">
        <v>0.124</v>
      </c>
      <c r="T607" s="3">
        <v>0</v>
      </c>
      <c r="U607" s="3" t="s">
        <v>1</v>
      </c>
      <c r="V607" s="3" t="s">
        <v>1</v>
      </c>
    </row>
    <row r="608" spans="1:22" x14ac:dyDescent="0.3">
      <c r="A608" s="3">
        <v>913099</v>
      </c>
      <c r="B608" s="3" t="s">
        <v>3</v>
      </c>
      <c r="C608" s="3">
        <v>1</v>
      </c>
      <c r="D608" s="3">
        <v>0</v>
      </c>
      <c r="E608" s="3">
        <v>10.75</v>
      </c>
      <c r="F608" s="3">
        <v>10.75</v>
      </c>
      <c r="G608" s="3">
        <v>5</v>
      </c>
      <c r="H608" s="3">
        <v>-0.87</v>
      </c>
      <c r="I608" s="3">
        <v>0</v>
      </c>
      <c r="J608" s="3">
        <v>1</v>
      </c>
      <c r="K608" s="3">
        <v>0</v>
      </c>
      <c r="L608" s="3">
        <v>99</v>
      </c>
      <c r="M608" s="3">
        <v>-99</v>
      </c>
      <c r="N608" s="3">
        <v>0</v>
      </c>
      <c r="O608" s="3">
        <v>9.3000000000000007</v>
      </c>
      <c r="P608" s="3">
        <v>0</v>
      </c>
      <c r="Q608" s="3">
        <v>11.63</v>
      </c>
      <c r="R608" s="3">
        <v>0.113</v>
      </c>
      <c r="S608" s="3">
        <v>0.124</v>
      </c>
      <c r="T608" s="3">
        <v>0</v>
      </c>
      <c r="U608" s="3" t="s">
        <v>1</v>
      </c>
      <c r="V608" s="3" t="s">
        <v>1</v>
      </c>
    </row>
    <row r="609" spans="1:22" x14ac:dyDescent="0.3">
      <c r="A609" s="3">
        <v>915003</v>
      </c>
      <c r="B609" s="3" t="s">
        <v>3</v>
      </c>
      <c r="C609" s="3">
        <v>1</v>
      </c>
      <c r="D609" s="3">
        <v>0</v>
      </c>
      <c r="E609" s="3">
        <v>10.75</v>
      </c>
      <c r="F609" s="3">
        <v>10.75</v>
      </c>
      <c r="G609" s="3">
        <v>5</v>
      </c>
      <c r="H609" s="3">
        <v>-0.87</v>
      </c>
      <c r="I609" s="3">
        <v>0</v>
      </c>
      <c r="J609" s="3">
        <v>1</v>
      </c>
      <c r="K609" s="3">
        <v>0</v>
      </c>
      <c r="L609" s="3">
        <v>99</v>
      </c>
      <c r="M609" s="3">
        <v>-99</v>
      </c>
      <c r="N609" s="3">
        <v>0</v>
      </c>
      <c r="O609" s="3">
        <v>9.3000000000000007</v>
      </c>
      <c r="P609" s="3">
        <v>0</v>
      </c>
      <c r="Q609" s="3">
        <v>11.63</v>
      </c>
      <c r="R609" s="3">
        <v>0.113</v>
      </c>
      <c r="S609" s="3">
        <v>0.124</v>
      </c>
      <c r="T609" s="3">
        <v>0</v>
      </c>
      <c r="U609" s="3" t="s">
        <v>1</v>
      </c>
      <c r="V609" s="3" t="s">
        <v>1</v>
      </c>
    </row>
    <row r="610" spans="1:22" x14ac:dyDescent="0.3">
      <c r="A610" s="3">
        <v>915011</v>
      </c>
      <c r="B610" s="3" t="s">
        <v>3</v>
      </c>
      <c r="C610" s="3">
        <v>1</v>
      </c>
      <c r="D610" s="3">
        <v>0</v>
      </c>
      <c r="E610" s="3">
        <v>10.75</v>
      </c>
      <c r="F610" s="3">
        <v>10.75</v>
      </c>
      <c r="G610" s="3">
        <v>5</v>
      </c>
      <c r="H610" s="3">
        <v>-0.87</v>
      </c>
      <c r="I610" s="3">
        <v>0</v>
      </c>
      <c r="J610" s="3">
        <v>1</v>
      </c>
      <c r="K610" s="3">
        <v>0</v>
      </c>
      <c r="L610" s="3">
        <v>99</v>
      </c>
      <c r="M610" s="3">
        <v>-99</v>
      </c>
      <c r="N610" s="3">
        <v>0</v>
      </c>
      <c r="O610" s="3">
        <v>9.3000000000000007</v>
      </c>
      <c r="P610" s="3">
        <v>0</v>
      </c>
      <c r="Q610" s="3">
        <v>11.63</v>
      </c>
      <c r="R610" s="3">
        <v>0.113</v>
      </c>
      <c r="S610" s="3">
        <v>0.124</v>
      </c>
      <c r="T610" s="3">
        <v>0</v>
      </c>
      <c r="U610" s="3" t="s">
        <v>1</v>
      </c>
      <c r="V610" s="3" t="s">
        <v>1</v>
      </c>
    </row>
    <row r="611" spans="1:22" x14ac:dyDescent="0.3">
      <c r="A611" s="3">
        <v>915012</v>
      </c>
      <c r="B611" s="3" t="s">
        <v>3</v>
      </c>
      <c r="C611" s="3">
        <v>1</v>
      </c>
      <c r="D611" s="3">
        <v>0</v>
      </c>
      <c r="E611" s="3">
        <v>10.75</v>
      </c>
      <c r="F611" s="3">
        <v>10.75</v>
      </c>
      <c r="G611" s="3">
        <v>5</v>
      </c>
      <c r="H611" s="3">
        <v>-0.87</v>
      </c>
      <c r="I611" s="3">
        <v>0</v>
      </c>
      <c r="J611" s="3">
        <v>1</v>
      </c>
      <c r="K611" s="3">
        <v>0</v>
      </c>
      <c r="L611" s="3">
        <v>99</v>
      </c>
      <c r="M611" s="3">
        <v>-99</v>
      </c>
      <c r="N611" s="3">
        <v>0</v>
      </c>
      <c r="O611" s="3">
        <v>9.3000000000000007</v>
      </c>
      <c r="P611" s="3">
        <v>0</v>
      </c>
      <c r="Q611" s="3">
        <v>11.63</v>
      </c>
      <c r="R611" s="3">
        <v>0.113</v>
      </c>
      <c r="S611" s="3">
        <v>0.124</v>
      </c>
      <c r="T611" s="3">
        <v>0</v>
      </c>
      <c r="U611" s="3" t="s">
        <v>1</v>
      </c>
      <c r="V611" s="3" t="s">
        <v>1</v>
      </c>
    </row>
    <row r="612" spans="1:22" x14ac:dyDescent="0.3">
      <c r="A612" s="3">
        <v>915013</v>
      </c>
      <c r="B612" s="3" t="s">
        <v>3</v>
      </c>
      <c r="C612" s="3">
        <v>1</v>
      </c>
      <c r="D612" s="3">
        <v>0</v>
      </c>
      <c r="E612" s="3">
        <v>10.75</v>
      </c>
      <c r="F612" s="3">
        <v>10.75</v>
      </c>
      <c r="G612" s="3">
        <v>5</v>
      </c>
      <c r="H612" s="3">
        <v>-0.87</v>
      </c>
      <c r="I612" s="3">
        <v>0</v>
      </c>
      <c r="J612" s="3">
        <v>1</v>
      </c>
      <c r="K612" s="3">
        <v>0</v>
      </c>
      <c r="L612" s="3">
        <v>99</v>
      </c>
      <c r="M612" s="3">
        <v>-99</v>
      </c>
      <c r="N612" s="3">
        <v>0</v>
      </c>
      <c r="O612" s="3">
        <v>9.3000000000000007</v>
      </c>
      <c r="P612" s="3">
        <v>0</v>
      </c>
      <c r="Q612" s="3">
        <v>11.63</v>
      </c>
      <c r="R612" s="3">
        <v>0.113</v>
      </c>
      <c r="S612" s="3">
        <v>0.124</v>
      </c>
      <c r="T612" s="3">
        <v>0</v>
      </c>
      <c r="U612" s="3" t="s">
        <v>1</v>
      </c>
      <c r="V612" s="3" t="s">
        <v>1</v>
      </c>
    </row>
    <row r="613" spans="1:22" x14ac:dyDescent="0.3">
      <c r="A613" s="3">
        <v>917031</v>
      </c>
      <c r="B613" s="3" t="s">
        <v>3</v>
      </c>
      <c r="C613" s="3">
        <v>1</v>
      </c>
      <c r="D613" s="3">
        <v>0</v>
      </c>
      <c r="E613" s="3">
        <v>10.75</v>
      </c>
      <c r="F613" s="3">
        <v>10.75</v>
      </c>
      <c r="G613" s="3">
        <v>5</v>
      </c>
      <c r="H613" s="3">
        <v>-0.87</v>
      </c>
      <c r="I613" s="3">
        <v>0</v>
      </c>
      <c r="J613" s="3">
        <v>1</v>
      </c>
      <c r="K613" s="3">
        <v>0</v>
      </c>
      <c r="L613" s="3">
        <v>99</v>
      </c>
      <c r="M613" s="3">
        <v>-99</v>
      </c>
      <c r="N613" s="3">
        <v>0</v>
      </c>
      <c r="O613" s="3">
        <v>9.3000000000000007</v>
      </c>
      <c r="P613" s="3">
        <v>0</v>
      </c>
      <c r="Q613" s="3">
        <v>11.63</v>
      </c>
      <c r="R613" s="3">
        <v>0.113</v>
      </c>
      <c r="S613" s="3">
        <v>0.124</v>
      </c>
      <c r="T613" s="3">
        <v>0</v>
      </c>
      <c r="U613" s="3" t="s">
        <v>1</v>
      </c>
      <c r="V613" s="3" t="s">
        <v>1</v>
      </c>
    </row>
    <row r="614" spans="1:22" x14ac:dyDescent="0.3">
      <c r="A614" s="3">
        <v>917032</v>
      </c>
      <c r="B614" s="3" t="s">
        <v>3</v>
      </c>
      <c r="C614" s="3">
        <v>1</v>
      </c>
      <c r="D614" s="3">
        <v>0</v>
      </c>
      <c r="E614" s="3">
        <v>10.75</v>
      </c>
      <c r="F614" s="3">
        <v>10.75</v>
      </c>
      <c r="G614" s="3">
        <v>5</v>
      </c>
      <c r="H614" s="3">
        <v>-0.87</v>
      </c>
      <c r="I614" s="3">
        <v>0</v>
      </c>
      <c r="J614" s="3">
        <v>1</v>
      </c>
      <c r="K614" s="3">
        <v>0</v>
      </c>
      <c r="L614" s="3">
        <v>99</v>
      </c>
      <c r="M614" s="3">
        <v>-99</v>
      </c>
      <c r="N614" s="3">
        <v>0</v>
      </c>
      <c r="O614" s="3">
        <v>9.3000000000000007</v>
      </c>
      <c r="P614" s="3">
        <v>0</v>
      </c>
      <c r="Q614" s="3">
        <v>11.63</v>
      </c>
      <c r="R614" s="3">
        <v>0.113</v>
      </c>
      <c r="S614" s="3">
        <v>0.124</v>
      </c>
      <c r="T614" s="3">
        <v>0</v>
      </c>
      <c r="U614" s="3" t="s">
        <v>1</v>
      </c>
      <c r="V614" s="3" t="s">
        <v>1</v>
      </c>
    </row>
    <row r="615" spans="1:22" x14ac:dyDescent="0.3">
      <c r="A615" s="3">
        <v>928051</v>
      </c>
      <c r="B615" s="3" t="s">
        <v>3</v>
      </c>
      <c r="C615" s="3">
        <v>1</v>
      </c>
      <c r="D615" s="3">
        <v>0</v>
      </c>
      <c r="E615" s="3">
        <v>10.75</v>
      </c>
      <c r="F615" s="3">
        <v>10.75</v>
      </c>
      <c r="G615" s="3">
        <v>5</v>
      </c>
      <c r="H615" s="3">
        <v>-0.87</v>
      </c>
      <c r="I615" s="3">
        <v>0</v>
      </c>
      <c r="J615" s="3">
        <v>1</v>
      </c>
      <c r="K615" s="3">
        <v>0</v>
      </c>
      <c r="L615" s="3">
        <v>99</v>
      </c>
      <c r="M615" s="3">
        <v>-99</v>
      </c>
      <c r="N615" s="3">
        <v>0</v>
      </c>
      <c r="O615" s="3">
        <v>9.3000000000000007</v>
      </c>
      <c r="P615" s="3">
        <v>0</v>
      </c>
      <c r="Q615" s="3">
        <v>11.63</v>
      </c>
      <c r="R615" s="3">
        <v>0.113</v>
      </c>
      <c r="S615" s="3">
        <v>0.124</v>
      </c>
      <c r="T615" s="3">
        <v>0</v>
      </c>
      <c r="U615" s="3" t="s">
        <v>1</v>
      </c>
      <c r="V615" s="3" t="s">
        <v>1</v>
      </c>
    </row>
    <row r="616" spans="1:22" x14ac:dyDescent="0.3">
      <c r="A616" s="3">
        <v>928052</v>
      </c>
      <c r="B616" s="3" t="s">
        <v>3</v>
      </c>
      <c r="C616" s="3">
        <v>1</v>
      </c>
      <c r="D616" s="3">
        <v>0</v>
      </c>
      <c r="E616" s="3">
        <v>10.75</v>
      </c>
      <c r="F616" s="3">
        <v>10.75</v>
      </c>
      <c r="G616" s="3">
        <v>5</v>
      </c>
      <c r="H616" s="3">
        <v>-0.87</v>
      </c>
      <c r="I616" s="3">
        <v>0</v>
      </c>
      <c r="J616" s="3">
        <v>1</v>
      </c>
      <c r="K616" s="3">
        <v>0</v>
      </c>
      <c r="L616" s="3">
        <v>99</v>
      </c>
      <c r="M616" s="3">
        <v>-99</v>
      </c>
      <c r="N616" s="3">
        <v>0</v>
      </c>
      <c r="O616" s="3">
        <v>9.3000000000000007</v>
      </c>
      <c r="P616" s="3">
        <v>0</v>
      </c>
      <c r="Q616" s="3">
        <v>11.63</v>
      </c>
      <c r="R616" s="3">
        <v>0.113</v>
      </c>
      <c r="S616" s="3">
        <v>0.124</v>
      </c>
      <c r="T616" s="3">
        <v>0</v>
      </c>
      <c r="U616" s="3" t="s">
        <v>1</v>
      </c>
      <c r="V616" s="3" t="s">
        <v>1</v>
      </c>
    </row>
    <row r="617" spans="1:22" x14ac:dyDescent="0.3">
      <c r="A617" s="3">
        <v>931031</v>
      </c>
      <c r="B617" s="3" t="s">
        <v>3</v>
      </c>
      <c r="C617" s="3">
        <v>1</v>
      </c>
      <c r="D617" s="3">
        <v>0</v>
      </c>
      <c r="E617" s="3">
        <v>10.75</v>
      </c>
      <c r="F617" s="3">
        <v>10.75</v>
      </c>
      <c r="G617" s="3">
        <v>5</v>
      </c>
      <c r="H617" s="3">
        <v>-0.87</v>
      </c>
      <c r="I617" s="3">
        <v>0</v>
      </c>
      <c r="J617" s="3">
        <v>1</v>
      </c>
      <c r="K617" s="3">
        <v>0</v>
      </c>
      <c r="L617" s="3">
        <v>99</v>
      </c>
      <c r="M617" s="3">
        <v>-99</v>
      </c>
      <c r="N617" s="3">
        <v>0</v>
      </c>
      <c r="O617" s="3">
        <v>9.3000000000000007</v>
      </c>
      <c r="P617" s="3">
        <v>0</v>
      </c>
      <c r="Q617" s="3">
        <v>11.63</v>
      </c>
      <c r="R617" s="3">
        <v>0.113</v>
      </c>
      <c r="S617" s="3">
        <v>0.124</v>
      </c>
      <c r="T617" s="3">
        <v>0</v>
      </c>
      <c r="U617" s="3" t="s">
        <v>1</v>
      </c>
      <c r="V617" s="3" t="s">
        <v>1</v>
      </c>
    </row>
    <row r="618" spans="1:22" x14ac:dyDescent="0.3">
      <c r="A618" s="3">
        <v>931032</v>
      </c>
      <c r="B618" s="3" t="s">
        <v>3</v>
      </c>
      <c r="C618" s="3">
        <v>1</v>
      </c>
      <c r="D618" s="3">
        <v>0</v>
      </c>
      <c r="E618" s="3">
        <v>10.75</v>
      </c>
      <c r="F618" s="3">
        <v>10.75</v>
      </c>
      <c r="G618" s="3">
        <v>5</v>
      </c>
      <c r="H618" s="3">
        <v>-0.87</v>
      </c>
      <c r="I618" s="3">
        <v>0</v>
      </c>
      <c r="J618" s="3">
        <v>1</v>
      </c>
      <c r="K618" s="3">
        <v>0</v>
      </c>
      <c r="L618" s="3">
        <v>99</v>
      </c>
      <c r="M618" s="3">
        <v>-99</v>
      </c>
      <c r="N618" s="3">
        <v>0</v>
      </c>
      <c r="O618" s="3">
        <v>9.3000000000000007</v>
      </c>
      <c r="P618" s="3">
        <v>0</v>
      </c>
      <c r="Q618" s="3">
        <v>11.63</v>
      </c>
      <c r="R618" s="3">
        <v>0.113</v>
      </c>
      <c r="S618" s="3">
        <v>0.124</v>
      </c>
      <c r="T618" s="3">
        <v>0</v>
      </c>
      <c r="U618" s="3" t="s">
        <v>1</v>
      </c>
      <c r="V618" s="3" t="s">
        <v>1</v>
      </c>
    </row>
    <row r="619" spans="1:22" x14ac:dyDescent="0.3">
      <c r="A619" s="3">
        <v>932021</v>
      </c>
      <c r="B619" s="3" t="s">
        <v>3</v>
      </c>
      <c r="C619" s="3">
        <v>1</v>
      </c>
      <c r="D619" s="3">
        <v>0</v>
      </c>
      <c r="E619" s="3">
        <v>10.75</v>
      </c>
      <c r="F619" s="3">
        <v>10.75</v>
      </c>
      <c r="G619" s="3">
        <v>5</v>
      </c>
      <c r="H619" s="3">
        <v>-0.87</v>
      </c>
      <c r="I619" s="3">
        <v>0</v>
      </c>
      <c r="J619" s="3">
        <v>1</v>
      </c>
      <c r="K619" s="3">
        <v>0</v>
      </c>
      <c r="L619" s="3">
        <v>99</v>
      </c>
      <c r="M619" s="3">
        <v>-99</v>
      </c>
      <c r="N619" s="3">
        <v>0</v>
      </c>
      <c r="O619" s="3">
        <v>9.3000000000000007</v>
      </c>
      <c r="P619" s="3">
        <v>0</v>
      </c>
      <c r="Q619" s="3">
        <v>11.63</v>
      </c>
      <c r="R619" s="3">
        <v>0.113</v>
      </c>
      <c r="S619" s="3">
        <v>0.124</v>
      </c>
      <c r="T619" s="3">
        <v>0</v>
      </c>
      <c r="U619" s="3" t="s">
        <v>1</v>
      </c>
      <c r="V619" s="3" t="s">
        <v>1</v>
      </c>
    </row>
    <row r="620" spans="1:22" x14ac:dyDescent="0.3">
      <c r="A620" s="3">
        <v>932022</v>
      </c>
      <c r="B620" s="3" t="s">
        <v>3</v>
      </c>
      <c r="C620" s="3">
        <v>1</v>
      </c>
      <c r="D620" s="3">
        <v>0</v>
      </c>
      <c r="E620" s="3">
        <v>10.75</v>
      </c>
      <c r="F620" s="3">
        <v>10.75</v>
      </c>
      <c r="G620" s="3">
        <v>5</v>
      </c>
      <c r="H620" s="3">
        <v>-0.87</v>
      </c>
      <c r="I620" s="3">
        <v>0</v>
      </c>
      <c r="J620" s="3">
        <v>1</v>
      </c>
      <c r="K620" s="3">
        <v>0</v>
      </c>
      <c r="L620" s="3">
        <v>99</v>
      </c>
      <c r="M620" s="3">
        <v>-99</v>
      </c>
      <c r="N620" s="3">
        <v>0</v>
      </c>
      <c r="O620" s="3">
        <v>9.3000000000000007</v>
      </c>
      <c r="P620" s="3">
        <v>0</v>
      </c>
      <c r="Q620" s="3">
        <v>11.63</v>
      </c>
      <c r="R620" s="3">
        <v>0.113</v>
      </c>
      <c r="S620" s="3">
        <v>0.124</v>
      </c>
      <c r="T620" s="3">
        <v>0</v>
      </c>
      <c r="U620" s="3" t="s">
        <v>1</v>
      </c>
      <c r="V620" s="3" t="s">
        <v>1</v>
      </c>
    </row>
    <row r="621" spans="1:22" x14ac:dyDescent="0.3">
      <c r="A621" s="3">
        <v>914001</v>
      </c>
      <c r="B621" s="3" t="s">
        <v>3</v>
      </c>
      <c r="C621" s="3">
        <v>1</v>
      </c>
      <c r="D621" s="3">
        <v>0</v>
      </c>
      <c r="E621" s="3">
        <v>10.75</v>
      </c>
      <c r="F621" s="3">
        <v>10.75</v>
      </c>
      <c r="G621" s="3">
        <v>5</v>
      </c>
      <c r="H621" s="3">
        <v>-0.87</v>
      </c>
      <c r="I621" s="3">
        <v>0</v>
      </c>
      <c r="J621" s="3">
        <v>1</v>
      </c>
      <c r="K621" s="3">
        <v>0</v>
      </c>
      <c r="L621" s="3">
        <v>99</v>
      </c>
      <c r="M621" s="3">
        <v>-99</v>
      </c>
      <c r="N621" s="3">
        <v>0</v>
      </c>
      <c r="O621" s="3">
        <v>9.3000000000000007</v>
      </c>
      <c r="P621" s="3">
        <v>0</v>
      </c>
      <c r="Q621" s="3">
        <v>11.63</v>
      </c>
      <c r="R621" s="3">
        <v>0.113</v>
      </c>
      <c r="S621" s="3">
        <v>0.124</v>
      </c>
      <c r="T621" s="3">
        <v>0</v>
      </c>
      <c r="U621" s="3" t="s">
        <v>1</v>
      </c>
      <c r="V621" s="3" t="s">
        <v>1</v>
      </c>
    </row>
    <row r="622" spans="1:22" x14ac:dyDescent="0.3">
      <c r="A622" s="3">
        <v>914002</v>
      </c>
      <c r="B622" s="3" t="s">
        <v>3</v>
      </c>
      <c r="C622" s="3">
        <v>1</v>
      </c>
      <c r="D622" s="3">
        <v>0</v>
      </c>
      <c r="E622" s="3">
        <v>10.75</v>
      </c>
      <c r="F622" s="3">
        <v>10.75</v>
      </c>
      <c r="G622" s="3">
        <v>5</v>
      </c>
      <c r="H622" s="3">
        <v>-0.87</v>
      </c>
      <c r="I622" s="3">
        <v>0</v>
      </c>
      <c r="J622" s="3">
        <v>1</v>
      </c>
      <c r="K622" s="3">
        <v>0</v>
      </c>
      <c r="L622" s="3">
        <v>99</v>
      </c>
      <c r="M622" s="3">
        <v>-99</v>
      </c>
      <c r="N622" s="3">
        <v>0</v>
      </c>
      <c r="O622" s="3">
        <v>9.3000000000000007</v>
      </c>
      <c r="P622" s="3">
        <v>0</v>
      </c>
      <c r="Q622" s="3">
        <v>11.63</v>
      </c>
      <c r="R622" s="3">
        <v>0.113</v>
      </c>
      <c r="S622" s="3">
        <v>0.124</v>
      </c>
      <c r="T622" s="3">
        <v>0</v>
      </c>
      <c r="U622" s="3" t="s">
        <v>1</v>
      </c>
      <c r="V622" s="3" t="s">
        <v>1</v>
      </c>
    </row>
    <row r="623" spans="1:22" x14ac:dyDescent="0.3">
      <c r="A623" s="3">
        <v>914009</v>
      </c>
      <c r="B623" s="3" t="s">
        <v>3</v>
      </c>
      <c r="C623" s="3">
        <v>1</v>
      </c>
      <c r="D623" s="3">
        <v>0</v>
      </c>
      <c r="E623" s="3">
        <v>10.75</v>
      </c>
      <c r="F623" s="3">
        <v>10.75</v>
      </c>
      <c r="G623" s="3">
        <v>5</v>
      </c>
      <c r="H623" s="3">
        <v>-0.87</v>
      </c>
      <c r="I623" s="3">
        <v>0</v>
      </c>
      <c r="J623" s="3">
        <v>1</v>
      </c>
      <c r="K623" s="3">
        <v>0</v>
      </c>
      <c r="L623" s="3">
        <v>99</v>
      </c>
      <c r="M623" s="3">
        <v>-99</v>
      </c>
      <c r="N623" s="3">
        <v>0</v>
      </c>
      <c r="O623" s="3">
        <v>9.3000000000000007</v>
      </c>
      <c r="P623" s="3">
        <v>0</v>
      </c>
      <c r="Q623" s="3">
        <v>11.63</v>
      </c>
      <c r="R623" s="3">
        <v>0.113</v>
      </c>
      <c r="S623" s="3">
        <v>0.124</v>
      </c>
      <c r="T623" s="3">
        <v>0</v>
      </c>
      <c r="U623" s="3" t="s">
        <v>1</v>
      </c>
      <c r="V623" s="3" t="s">
        <v>1</v>
      </c>
    </row>
    <row r="624" spans="1:22" x14ac:dyDescent="0.3">
      <c r="A624" s="3">
        <v>914015</v>
      </c>
      <c r="B624" s="3" t="s">
        <v>3</v>
      </c>
      <c r="C624" s="3">
        <v>1</v>
      </c>
      <c r="D624" s="3">
        <v>0</v>
      </c>
      <c r="E624" s="3">
        <v>10.75</v>
      </c>
      <c r="F624" s="3">
        <v>10.75</v>
      </c>
      <c r="G624" s="3">
        <v>5</v>
      </c>
      <c r="H624" s="3">
        <v>-0.87</v>
      </c>
      <c r="I624" s="3">
        <v>0</v>
      </c>
      <c r="J624" s="3">
        <v>1</v>
      </c>
      <c r="K624" s="3">
        <v>0</v>
      </c>
      <c r="L624" s="3">
        <v>99</v>
      </c>
      <c r="M624" s="3">
        <v>-99</v>
      </c>
      <c r="N624" s="3">
        <v>0</v>
      </c>
      <c r="O624" s="3">
        <v>9.3000000000000007</v>
      </c>
      <c r="P624" s="3">
        <v>0</v>
      </c>
      <c r="Q624" s="3">
        <v>11.63</v>
      </c>
      <c r="R624" s="3">
        <v>0.113</v>
      </c>
      <c r="S624" s="3">
        <v>0.124</v>
      </c>
      <c r="T624" s="3">
        <v>0</v>
      </c>
      <c r="U624" s="3" t="s">
        <v>1</v>
      </c>
      <c r="V624" s="3" t="s">
        <v>1</v>
      </c>
    </row>
    <row r="625" spans="1:22" x14ac:dyDescent="0.3">
      <c r="A625" s="3">
        <v>914017</v>
      </c>
      <c r="B625" s="3" t="s">
        <v>3</v>
      </c>
      <c r="C625" s="3">
        <v>1</v>
      </c>
      <c r="D625" s="3">
        <v>0</v>
      </c>
      <c r="E625" s="3">
        <v>10.75</v>
      </c>
      <c r="F625" s="3">
        <v>10.75</v>
      </c>
      <c r="G625" s="3">
        <v>5</v>
      </c>
      <c r="H625" s="3">
        <v>-0.87</v>
      </c>
      <c r="I625" s="3">
        <v>0</v>
      </c>
      <c r="J625" s="3">
        <v>1</v>
      </c>
      <c r="K625" s="3">
        <v>0</v>
      </c>
      <c r="L625" s="3">
        <v>99</v>
      </c>
      <c r="M625" s="3">
        <v>-99</v>
      </c>
      <c r="N625" s="3">
        <v>0</v>
      </c>
      <c r="O625" s="3">
        <v>9.3000000000000007</v>
      </c>
      <c r="P625" s="3">
        <v>0</v>
      </c>
      <c r="Q625" s="3">
        <v>11.63</v>
      </c>
      <c r="R625" s="3">
        <v>0.113</v>
      </c>
      <c r="S625" s="3">
        <v>0.124</v>
      </c>
      <c r="T625" s="3">
        <v>0</v>
      </c>
      <c r="U625" s="3" t="s">
        <v>1</v>
      </c>
      <c r="V625" s="3" t="s">
        <v>1</v>
      </c>
    </row>
    <row r="626" spans="1:22" x14ac:dyDescent="0.3">
      <c r="A626" s="3">
        <v>914019</v>
      </c>
      <c r="B626" s="3" t="s">
        <v>3</v>
      </c>
      <c r="C626" s="3">
        <v>1</v>
      </c>
      <c r="D626" s="3">
        <v>0</v>
      </c>
      <c r="E626" s="3">
        <v>10.75</v>
      </c>
      <c r="F626" s="3">
        <v>10.75</v>
      </c>
      <c r="G626" s="3">
        <v>5</v>
      </c>
      <c r="H626" s="3">
        <v>-0.87</v>
      </c>
      <c r="I626" s="3">
        <v>0</v>
      </c>
      <c r="J626" s="3">
        <v>1</v>
      </c>
      <c r="K626" s="3">
        <v>0</v>
      </c>
      <c r="L626" s="3">
        <v>99</v>
      </c>
      <c r="M626" s="3">
        <v>-99</v>
      </c>
      <c r="N626" s="3">
        <v>0</v>
      </c>
      <c r="O626" s="3">
        <v>9.3000000000000007</v>
      </c>
      <c r="P626" s="3">
        <v>0</v>
      </c>
      <c r="Q626" s="3">
        <v>11.63</v>
      </c>
      <c r="R626" s="3">
        <v>0.113</v>
      </c>
      <c r="S626" s="3">
        <v>0.124</v>
      </c>
      <c r="T626" s="3">
        <v>0</v>
      </c>
      <c r="U626" s="3" t="s">
        <v>1</v>
      </c>
      <c r="V626" s="3" t="s">
        <v>1</v>
      </c>
    </row>
    <row r="627" spans="1:22" x14ac:dyDescent="0.3">
      <c r="A627" s="3">
        <v>914021</v>
      </c>
      <c r="B627" s="3" t="s">
        <v>3</v>
      </c>
      <c r="C627" s="3">
        <v>1</v>
      </c>
      <c r="D627" s="3">
        <v>0</v>
      </c>
      <c r="E627" s="3">
        <v>10.75</v>
      </c>
      <c r="F627" s="3">
        <v>10.75</v>
      </c>
      <c r="G627" s="3">
        <v>5</v>
      </c>
      <c r="H627" s="3">
        <v>-0.87</v>
      </c>
      <c r="I627" s="3">
        <v>0</v>
      </c>
      <c r="J627" s="3">
        <v>1</v>
      </c>
      <c r="K627" s="3">
        <v>0</v>
      </c>
      <c r="L627" s="3">
        <v>99</v>
      </c>
      <c r="M627" s="3">
        <v>-99</v>
      </c>
      <c r="N627" s="3">
        <v>0</v>
      </c>
      <c r="O627" s="3">
        <v>9.3000000000000007</v>
      </c>
      <c r="P627" s="3">
        <v>0</v>
      </c>
      <c r="Q627" s="3">
        <v>11.63</v>
      </c>
      <c r="R627" s="3">
        <v>0.113</v>
      </c>
      <c r="S627" s="3">
        <v>0.124</v>
      </c>
      <c r="T627" s="3">
        <v>0</v>
      </c>
      <c r="U627" s="3" t="s">
        <v>1</v>
      </c>
      <c r="V627" s="3" t="s">
        <v>1</v>
      </c>
    </row>
    <row r="628" spans="1:22" x14ac:dyDescent="0.3">
      <c r="A628" s="3">
        <v>914023</v>
      </c>
      <c r="B628" s="3" t="s">
        <v>3</v>
      </c>
      <c r="C628" s="3">
        <v>1</v>
      </c>
      <c r="D628" s="3">
        <v>0</v>
      </c>
      <c r="E628" s="3">
        <v>10.75</v>
      </c>
      <c r="F628" s="3">
        <v>10.75</v>
      </c>
      <c r="G628" s="3">
        <v>5</v>
      </c>
      <c r="H628" s="3">
        <v>-0.87</v>
      </c>
      <c r="I628" s="3">
        <v>0</v>
      </c>
      <c r="J628" s="3">
        <v>1</v>
      </c>
      <c r="K628" s="3">
        <v>0</v>
      </c>
      <c r="L628" s="3">
        <v>99</v>
      </c>
      <c r="M628" s="3">
        <v>-99</v>
      </c>
      <c r="N628" s="3">
        <v>0</v>
      </c>
      <c r="O628" s="3">
        <v>9.3000000000000007</v>
      </c>
      <c r="P628" s="3">
        <v>0</v>
      </c>
      <c r="Q628" s="3">
        <v>11.63</v>
      </c>
      <c r="R628" s="3">
        <v>0.113</v>
      </c>
      <c r="S628" s="3">
        <v>0.124</v>
      </c>
      <c r="T628" s="3">
        <v>0</v>
      </c>
      <c r="U628" s="3" t="s">
        <v>1</v>
      </c>
      <c r="V628" s="3" t="s">
        <v>1</v>
      </c>
    </row>
    <row r="629" spans="1:22" x14ac:dyDescent="0.3">
      <c r="A629" s="3">
        <v>914025</v>
      </c>
      <c r="B629" s="3" t="s">
        <v>3</v>
      </c>
      <c r="C629" s="3">
        <v>1</v>
      </c>
      <c r="D629" s="3">
        <v>0</v>
      </c>
      <c r="E629" s="3">
        <v>10.75</v>
      </c>
      <c r="F629" s="3">
        <v>10.75</v>
      </c>
      <c r="G629" s="3">
        <v>5</v>
      </c>
      <c r="H629" s="3">
        <v>-0.87</v>
      </c>
      <c r="I629" s="3">
        <v>0</v>
      </c>
      <c r="J629" s="3">
        <v>1</v>
      </c>
      <c r="K629" s="3">
        <v>0</v>
      </c>
      <c r="L629" s="3">
        <v>99</v>
      </c>
      <c r="M629" s="3">
        <v>-99</v>
      </c>
      <c r="N629" s="3">
        <v>0</v>
      </c>
      <c r="O629" s="3">
        <v>9.3000000000000007</v>
      </c>
      <c r="P629" s="3">
        <v>0</v>
      </c>
      <c r="Q629" s="3">
        <v>11.63</v>
      </c>
      <c r="R629" s="3">
        <v>0.113</v>
      </c>
      <c r="S629" s="3">
        <v>0.124</v>
      </c>
      <c r="T629" s="3">
        <v>0</v>
      </c>
      <c r="U629" s="3" t="s">
        <v>1</v>
      </c>
      <c r="V629" s="3" t="s">
        <v>1</v>
      </c>
    </row>
    <row r="630" spans="1:22" x14ac:dyDescent="0.3">
      <c r="A630" s="3">
        <v>914035</v>
      </c>
      <c r="B630" s="3" t="s">
        <v>3</v>
      </c>
      <c r="C630" s="3">
        <v>1</v>
      </c>
      <c r="D630" s="3">
        <v>0</v>
      </c>
      <c r="E630" s="3">
        <v>10.75</v>
      </c>
      <c r="F630" s="3">
        <v>10.75</v>
      </c>
      <c r="G630" s="3">
        <v>5</v>
      </c>
      <c r="H630" s="3">
        <v>-0.87</v>
      </c>
      <c r="I630" s="3">
        <v>0</v>
      </c>
      <c r="J630" s="3">
        <v>1</v>
      </c>
      <c r="K630" s="3">
        <v>0</v>
      </c>
      <c r="L630" s="3">
        <v>99</v>
      </c>
      <c r="M630" s="3">
        <v>-99</v>
      </c>
      <c r="N630" s="3">
        <v>0</v>
      </c>
      <c r="O630" s="3">
        <v>9.3000000000000007</v>
      </c>
      <c r="P630" s="3">
        <v>0</v>
      </c>
      <c r="Q630" s="3">
        <v>11.63</v>
      </c>
      <c r="R630" s="3">
        <v>0.113</v>
      </c>
      <c r="S630" s="3">
        <v>0.124</v>
      </c>
      <c r="T630" s="3">
        <v>0</v>
      </c>
      <c r="U630" s="3" t="s">
        <v>1</v>
      </c>
      <c r="V630" s="3" t="s">
        <v>1</v>
      </c>
    </row>
    <row r="631" spans="1:22" x14ac:dyDescent="0.3">
      <c r="A631" s="3">
        <v>916015</v>
      </c>
      <c r="B631" s="3" t="s">
        <v>3</v>
      </c>
      <c r="C631" s="3">
        <v>1</v>
      </c>
      <c r="D631" s="3">
        <v>0</v>
      </c>
      <c r="E631" s="3">
        <v>10.75</v>
      </c>
      <c r="F631" s="3">
        <v>10.75</v>
      </c>
      <c r="G631" s="3">
        <v>5</v>
      </c>
      <c r="H631" s="3">
        <v>-0.87</v>
      </c>
      <c r="I631" s="3">
        <v>0</v>
      </c>
      <c r="J631" s="3">
        <v>1</v>
      </c>
      <c r="K631" s="3">
        <v>0</v>
      </c>
      <c r="L631" s="3">
        <v>99</v>
      </c>
      <c r="M631" s="3">
        <v>-99</v>
      </c>
      <c r="N631" s="3">
        <v>0</v>
      </c>
      <c r="O631" s="3">
        <v>9.3000000000000007</v>
      </c>
      <c r="P631" s="3">
        <v>0</v>
      </c>
      <c r="Q631" s="3">
        <v>11.63</v>
      </c>
      <c r="R631" s="3">
        <v>0.113</v>
      </c>
      <c r="S631" s="3">
        <v>0.124</v>
      </c>
      <c r="T631" s="3">
        <v>0</v>
      </c>
      <c r="U631" s="3" t="s">
        <v>1</v>
      </c>
      <c r="V631" s="3" t="s">
        <v>1</v>
      </c>
    </row>
    <row r="632" spans="1:22" x14ac:dyDescent="0.3">
      <c r="A632" s="3">
        <v>916016</v>
      </c>
      <c r="B632" s="3" t="s">
        <v>3</v>
      </c>
      <c r="C632" s="3">
        <v>1</v>
      </c>
      <c r="D632" s="3">
        <v>0</v>
      </c>
      <c r="E632" s="3">
        <v>10.75</v>
      </c>
      <c r="F632" s="3">
        <v>10.75</v>
      </c>
      <c r="G632" s="3">
        <v>5</v>
      </c>
      <c r="H632" s="3">
        <v>-0.87</v>
      </c>
      <c r="I632" s="3">
        <v>0</v>
      </c>
      <c r="J632" s="3">
        <v>1</v>
      </c>
      <c r="K632" s="3">
        <v>0</v>
      </c>
      <c r="L632" s="3">
        <v>99</v>
      </c>
      <c r="M632" s="3">
        <v>-99</v>
      </c>
      <c r="N632" s="3">
        <v>0</v>
      </c>
      <c r="O632" s="3">
        <v>9.3000000000000007</v>
      </c>
      <c r="P632" s="3">
        <v>0</v>
      </c>
      <c r="Q632" s="3">
        <v>11.63</v>
      </c>
      <c r="R632" s="3">
        <v>0.113</v>
      </c>
      <c r="S632" s="3">
        <v>0.124</v>
      </c>
      <c r="T632" s="3">
        <v>0</v>
      </c>
      <c r="U632" s="3" t="s">
        <v>1</v>
      </c>
      <c r="V632" s="3" t="s">
        <v>1</v>
      </c>
    </row>
    <row r="633" spans="1:22" x14ac:dyDescent="0.3">
      <c r="A633" s="3">
        <v>916017</v>
      </c>
      <c r="B633" s="3" t="s">
        <v>3</v>
      </c>
      <c r="C633" s="3">
        <v>1</v>
      </c>
      <c r="D633" s="3">
        <v>0</v>
      </c>
      <c r="E633" s="3">
        <v>10.75</v>
      </c>
      <c r="F633" s="3">
        <v>10.75</v>
      </c>
      <c r="G633" s="3">
        <v>5</v>
      </c>
      <c r="H633" s="3">
        <v>-0.87</v>
      </c>
      <c r="I633" s="3">
        <v>0</v>
      </c>
      <c r="J633" s="3">
        <v>1</v>
      </c>
      <c r="K633" s="3">
        <v>0</v>
      </c>
      <c r="L633" s="3">
        <v>99</v>
      </c>
      <c r="M633" s="3">
        <v>-99</v>
      </c>
      <c r="N633" s="3">
        <v>0</v>
      </c>
      <c r="O633" s="3">
        <v>9.3000000000000007</v>
      </c>
      <c r="P633" s="3">
        <v>0</v>
      </c>
      <c r="Q633" s="3">
        <v>11.63</v>
      </c>
      <c r="R633" s="3">
        <v>0.113</v>
      </c>
      <c r="S633" s="3">
        <v>0.124</v>
      </c>
      <c r="T633" s="3">
        <v>0</v>
      </c>
      <c r="U633" s="3" t="s">
        <v>1</v>
      </c>
      <c r="V633" s="3" t="s">
        <v>1</v>
      </c>
    </row>
    <row r="634" spans="1:22" x14ac:dyDescent="0.3">
      <c r="A634" s="3">
        <v>916020</v>
      </c>
      <c r="B634" s="3" t="s">
        <v>3</v>
      </c>
      <c r="C634" s="3">
        <v>1</v>
      </c>
      <c r="D634" s="3">
        <v>0</v>
      </c>
      <c r="E634" s="3">
        <v>10.75</v>
      </c>
      <c r="F634" s="3">
        <v>10.75</v>
      </c>
      <c r="G634" s="3">
        <v>5</v>
      </c>
      <c r="H634" s="3">
        <v>-0.87</v>
      </c>
      <c r="I634" s="3">
        <v>0</v>
      </c>
      <c r="J634" s="3">
        <v>1</v>
      </c>
      <c r="K634" s="3">
        <v>0</v>
      </c>
      <c r="L634" s="3">
        <v>99</v>
      </c>
      <c r="M634" s="3">
        <v>-99</v>
      </c>
      <c r="N634" s="3">
        <v>0</v>
      </c>
      <c r="O634" s="3">
        <v>9.3000000000000007</v>
      </c>
      <c r="P634" s="3">
        <v>0</v>
      </c>
      <c r="Q634" s="3">
        <v>11.63</v>
      </c>
      <c r="R634" s="3">
        <v>0.113</v>
      </c>
      <c r="S634" s="3">
        <v>0.124</v>
      </c>
      <c r="T634" s="3">
        <v>0</v>
      </c>
      <c r="U634" s="3" t="s">
        <v>1</v>
      </c>
      <c r="V634" s="3" t="s">
        <v>1</v>
      </c>
    </row>
    <row r="635" spans="1:22" x14ac:dyDescent="0.3">
      <c r="A635" s="3">
        <v>916024</v>
      </c>
      <c r="B635" s="3" t="s">
        <v>3</v>
      </c>
      <c r="C635" s="3">
        <v>1</v>
      </c>
      <c r="D635" s="3">
        <v>0</v>
      </c>
      <c r="E635" s="3">
        <v>10.75</v>
      </c>
      <c r="F635" s="3">
        <v>10.75</v>
      </c>
      <c r="G635" s="3">
        <v>5</v>
      </c>
      <c r="H635" s="3">
        <v>-0.87</v>
      </c>
      <c r="I635" s="3">
        <v>0</v>
      </c>
      <c r="J635" s="3">
        <v>1</v>
      </c>
      <c r="K635" s="3">
        <v>0</v>
      </c>
      <c r="L635" s="3">
        <v>99</v>
      </c>
      <c r="M635" s="3">
        <v>-99</v>
      </c>
      <c r="N635" s="3">
        <v>0</v>
      </c>
      <c r="O635" s="3">
        <v>9.3000000000000007</v>
      </c>
      <c r="P635" s="3">
        <v>0</v>
      </c>
      <c r="Q635" s="3">
        <v>11.63</v>
      </c>
      <c r="R635" s="3">
        <v>0.113</v>
      </c>
      <c r="S635" s="3">
        <v>0.124</v>
      </c>
      <c r="T635" s="3">
        <v>0</v>
      </c>
      <c r="U635" s="3" t="s">
        <v>1</v>
      </c>
      <c r="V635" s="3" t="s">
        <v>1</v>
      </c>
    </row>
    <row r="636" spans="1:22" x14ac:dyDescent="0.3">
      <c r="A636" s="3">
        <v>916028</v>
      </c>
      <c r="B636" s="3" t="s">
        <v>3</v>
      </c>
      <c r="C636" s="3">
        <v>1</v>
      </c>
      <c r="D636" s="3">
        <v>0</v>
      </c>
      <c r="E636" s="3">
        <v>10.75</v>
      </c>
      <c r="F636" s="3">
        <v>10.75</v>
      </c>
      <c r="G636" s="3">
        <v>5</v>
      </c>
      <c r="H636" s="3">
        <v>-0.87</v>
      </c>
      <c r="I636" s="3">
        <v>0</v>
      </c>
      <c r="J636" s="3">
        <v>1</v>
      </c>
      <c r="K636" s="3">
        <v>0</v>
      </c>
      <c r="L636" s="3">
        <v>99</v>
      </c>
      <c r="M636" s="3">
        <v>-99</v>
      </c>
      <c r="N636" s="3">
        <v>0</v>
      </c>
      <c r="O636" s="3">
        <v>9.3000000000000007</v>
      </c>
      <c r="P636" s="3">
        <v>0</v>
      </c>
      <c r="Q636" s="3">
        <v>11.63</v>
      </c>
      <c r="R636" s="3">
        <v>0.113</v>
      </c>
      <c r="S636" s="3">
        <v>0.124</v>
      </c>
      <c r="T636" s="3">
        <v>0</v>
      </c>
      <c r="U636" s="3" t="s">
        <v>1</v>
      </c>
      <c r="V636" s="3" t="s">
        <v>1</v>
      </c>
    </row>
    <row r="637" spans="1:22" x14ac:dyDescent="0.3">
      <c r="A637" s="3">
        <v>916030</v>
      </c>
      <c r="B637" s="3" t="s">
        <v>3</v>
      </c>
      <c r="C637" s="3">
        <v>1</v>
      </c>
      <c r="D637" s="3">
        <v>0</v>
      </c>
      <c r="E637" s="3">
        <v>10.75</v>
      </c>
      <c r="F637" s="3">
        <v>10.75</v>
      </c>
      <c r="G637" s="3">
        <v>5</v>
      </c>
      <c r="H637" s="3">
        <v>-0.87</v>
      </c>
      <c r="I637" s="3">
        <v>0</v>
      </c>
      <c r="J637" s="3">
        <v>1</v>
      </c>
      <c r="K637" s="3">
        <v>0</v>
      </c>
      <c r="L637" s="3">
        <v>99</v>
      </c>
      <c r="M637" s="3">
        <v>-99</v>
      </c>
      <c r="N637" s="3">
        <v>0</v>
      </c>
      <c r="O637" s="3">
        <v>9.3000000000000007</v>
      </c>
      <c r="P637" s="3">
        <v>0</v>
      </c>
      <c r="Q637" s="3">
        <v>11.63</v>
      </c>
      <c r="R637" s="3">
        <v>0.113</v>
      </c>
      <c r="S637" s="3">
        <v>0.124</v>
      </c>
      <c r="T637" s="3">
        <v>0</v>
      </c>
      <c r="U637" s="3" t="s">
        <v>1</v>
      </c>
      <c r="V637" s="3" t="s">
        <v>1</v>
      </c>
    </row>
    <row r="638" spans="1:22" x14ac:dyDescent="0.3">
      <c r="A638" s="3">
        <v>916033</v>
      </c>
      <c r="B638" s="3" t="s">
        <v>3</v>
      </c>
      <c r="C638" s="3">
        <v>1</v>
      </c>
      <c r="D638" s="3">
        <v>0</v>
      </c>
      <c r="E638" s="3">
        <v>10.75</v>
      </c>
      <c r="F638" s="3">
        <v>10.75</v>
      </c>
      <c r="G638" s="3">
        <v>5</v>
      </c>
      <c r="H638" s="3">
        <v>-0.87</v>
      </c>
      <c r="I638" s="3">
        <v>0</v>
      </c>
      <c r="J638" s="3">
        <v>1</v>
      </c>
      <c r="K638" s="3">
        <v>0</v>
      </c>
      <c r="L638" s="3">
        <v>99</v>
      </c>
      <c r="M638" s="3">
        <v>-99</v>
      </c>
      <c r="N638" s="3">
        <v>0</v>
      </c>
      <c r="O638" s="3">
        <v>9.3000000000000007</v>
      </c>
      <c r="P638" s="3">
        <v>0</v>
      </c>
      <c r="Q638" s="3">
        <v>11.63</v>
      </c>
      <c r="R638" s="3">
        <v>0.113</v>
      </c>
      <c r="S638" s="3">
        <v>0.124</v>
      </c>
      <c r="T638" s="3">
        <v>0</v>
      </c>
      <c r="U638" s="3" t="s">
        <v>1</v>
      </c>
      <c r="V638" s="3" t="s">
        <v>1</v>
      </c>
    </row>
    <row r="639" spans="1:22" x14ac:dyDescent="0.3">
      <c r="A639" s="3">
        <v>916036</v>
      </c>
      <c r="B639" s="3" t="s">
        <v>3</v>
      </c>
      <c r="C639" s="3">
        <v>1</v>
      </c>
      <c r="D639" s="3">
        <v>0</v>
      </c>
      <c r="E639" s="3">
        <v>10.75</v>
      </c>
      <c r="F639" s="3">
        <v>10.75</v>
      </c>
      <c r="G639" s="3">
        <v>5</v>
      </c>
      <c r="H639" s="3">
        <v>-0.87</v>
      </c>
      <c r="I639" s="3">
        <v>0</v>
      </c>
      <c r="J639" s="3">
        <v>1</v>
      </c>
      <c r="K639" s="3">
        <v>0</v>
      </c>
      <c r="L639" s="3">
        <v>99</v>
      </c>
      <c r="M639" s="3">
        <v>-99</v>
      </c>
      <c r="N639" s="3">
        <v>0</v>
      </c>
      <c r="O639" s="3">
        <v>9.3000000000000007</v>
      </c>
      <c r="P639" s="3">
        <v>0</v>
      </c>
      <c r="Q639" s="3">
        <v>11.63</v>
      </c>
      <c r="R639" s="3">
        <v>0.113</v>
      </c>
      <c r="S639" s="3">
        <v>0.124</v>
      </c>
      <c r="T639" s="3">
        <v>0</v>
      </c>
      <c r="U639" s="3" t="s">
        <v>1</v>
      </c>
      <c r="V639" s="3" t="s">
        <v>1</v>
      </c>
    </row>
    <row r="640" spans="1:22" x14ac:dyDescent="0.3">
      <c r="A640" s="3">
        <v>916038</v>
      </c>
      <c r="B640" s="3" t="s">
        <v>3</v>
      </c>
      <c r="C640" s="3">
        <v>1</v>
      </c>
      <c r="D640" s="3">
        <v>0</v>
      </c>
      <c r="E640" s="3">
        <v>10.75</v>
      </c>
      <c r="F640" s="3">
        <v>10.75</v>
      </c>
      <c r="G640" s="3">
        <v>5</v>
      </c>
      <c r="H640" s="3">
        <v>-0.87</v>
      </c>
      <c r="I640" s="3">
        <v>0</v>
      </c>
      <c r="J640" s="3">
        <v>1</v>
      </c>
      <c r="K640" s="3">
        <v>0</v>
      </c>
      <c r="L640" s="3">
        <v>99</v>
      </c>
      <c r="M640" s="3">
        <v>-99</v>
      </c>
      <c r="N640" s="3">
        <v>0</v>
      </c>
      <c r="O640" s="3">
        <v>9.3000000000000007</v>
      </c>
      <c r="P640" s="3">
        <v>0</v>
      </c>
      <c r="Q640" s="3">
        <v>11.63</v>
      </c>
      <c r="R640" s="3">
        <v>0.113</v>
      </c>
      <c r="S640" s="3">
        <v>0.124</v>
      </c>
      <c r="T640" s="3">
        <v>0</v>
      </c>
      <c r="U640" s="3" t="s">
        <v>1</v>
      </c>
      <c r="V640" s="3" t="s">
        <v>1</v>
      </c>
    </row>
    <row r="641" spans="1:22" x14ac:dyDescent="0.3">
      <c r="A641" s="3">
        <v>916039</v>
      </c>
      <c r="B641" s="3" t="s">
        <v>3</v>
      </c>
      <c r="C641" s="3">
        <v>1</v>
      </c>
      <c r="D641" s="3">
        <v>0</v>
      </c>
      <c r="E641" s="3">
        <v>10.75</v>
      </c>
      <c r="F641" s="3">
        <v>10.75</v>
      </c>
      <c r="G641" s="3">
        <v>5</v>
      </c>
      <c r="H641" s="3">
        <v>-0.87</v>
      </c>
      <c r="I641" s="3">
        <v>0</v>
      </c>
      <c r="J641" s="3">
        <v>1</v>
      </c>
      <c r="K641" s="3">
        <v>0</v>
      </c>
      <c r="L641" s="3">
        <v>99</v>
      </c>
      <c r="M641" s="3">
        <v>-99</v>
      </c>
      <c r="N641" s="3">
        <v>0</v>
      </c>
      <c r="O641" s="3">
        <v>9.3000000000000007</v>
      </c>
      <c r="P641" s="3">
        <v>0</v>
      </c>
      <c r="Q641" s="3">
        <v>11.63</v>
      </c>
      <c r="R641" s="3">
        <v>0.113</v>
      </c>
      <c r="S641" s="3">
        <v>0.124</v>
      </c>
      <c r="T641" s="3">
        <v>0</v>
      </c>
      <c r="U641" s="3" t="s">
        <v>1</v>
      </c>
      <c r="V641" s="3" t="s">
        <v>1</v>
      </c>
    </row>
    <row r="642" spans="1:22" x14ac:dyDescent="0.3">
      <c r="A642" s="3">
        <v>916045</v>
      </c>
      <c r="B642" s="3" t="s">
        <v>3</v>
      </c>
      <c r="C642" s="3">
        <v>1</v>
      </c>
      <c r="D642" s="3">
        <v>0</v>
      </c>
      <c r="E642" s="3">
        <v>10.75</v>
      </c>
      <c r="F642" s="3">
        <v>10.75</v>
      </c>
      <c r="G642" s="3">
        <v>5</v>
      </c>
      <c r="H642" s="3">
        <v>-0.87</v>
      </c>
      <c r="I642" s="3">
        <v>0</v>
      </c>
      <c r="J642" s="3">
        <v>1</v>
      </c>
      <c r="K642" s="3">
        <v>0</v>
      </c>
      <c r="L642" s="3">
        <v>99</v>
      </c>
      <c r="M642" s="3">
        <v>-99</v>
      </c>
      <c r="N642" s="3">
        <v>0</v>
      </c>
      <c r="O642" s="3">
        <v>9.3000000000000007</v>
      </c>
      <c r="P642" s="3">
        <v>0</v>
      </c>
      <c r="Q642" s="3">
        <v>11.63</v>
      </c>
      <c r="R642" s="3">
        <v>0.113</v>
      </c>
      <c r="S642" s="3">
        <v>0.124</v>
      </c>
      <c r="T642" s="3">
        <v>0</v>
      </c>
      <c r="U642" s="3" t="s">
        <v>1</v>
      </c>
      <c r="V642" s="3" t="s">
        <v>1</v>
      </c>
    </row>
    <row r="643" spans="1:22" x14ac:dyDescent="0.3">
      <c r="A643" s="3">
        <v>916046</v>
      </c>
      <c r="B643" s="3" t="s">
        <v>3</v>
      </c>
      <c r="C643" s="3">
        <v>1</v>
      </c>
      <c r="D643" s="3">
        <v>0</v>
      </c>
      <c r="E643" s="3">
        <v>10.75</v>
      </c>
      <c r="F643" s="3">
        <v>10.75</v>
      </c>
      <c r="G643" s="3">
        <v>5</v>
      </c>
      <c r="H643" s="3">
        <v>-0.87</v>
      </c>
      <c r="I643" s="3">
        <v>0</v>
      </c>
      <c r="J643" s="3">
        <v>1</v>
      </c>
      <c r="K643" s="3">
        <v>0</v>
      </c>
      <c r="L643" s="3">
        <v>99</v>
      </c>
      <c r="M643" s="3">
        <v>-99</v>
      </c>
      <c r="N643" s="3">
        <v>0</v>
      </c>
      <c r="O643" s="3">
        <v>9.3000000000000007</v>
      </c>
      <c r="P643" s="3">
        <v>0</v>
      </c>
      <c r="Q643" s="3">
        <v>11.63</v>
      </c>
      <c r="R643" s="3">
        <v>0.113</v>
      </c>
      <c r="S643" s="3">
        <v>0.124</v>
      </c>
      <c r="T643" s="3">
        <v>0</v>
      </c>
      <c r="U643" s="3" t="s">
        <v>1</v>
      </c>
      <c r="V643" s="3" t="s">
        <v>1</v>
      </c>
    </row>
    <row r="644" spans="1:22" x14ac:dyDescent="0.3">
      <c r="A644" s="3">
        <v>916047</v>
      </c>
      <c r="B644" s="3" t="s">
        <v>3</v>
      </c>
      <c r="C644" s="3">
        <v>1</v>
      </c>
      <c r="D644" s="3">
        <v>0</v>
      </c>
      <c r="E644" s="3">
        <v>10.75</v>
      </c>
      <c r="F644" s="3">
        <v>10.75</v>
      </c>
      <c r="G644" s="3">
        <v>5</v>
      </c>
      <c r="H644" s="3">
        <v>-0.87</v>
      </c>
      <c r="I644" s="3">
        <v>0</v>
      </c>
      <c r="J644" s="3">
        <v>1</v>
      </c>
      <c r="K644" s="3">
        <v>0</v>
      </c>
      <c r="L644" s="3">
        <v>99</v>
      </c>
      <c r="M644" s="3">
        <v>-99</v>
      </c>
      <c r="N644" s="3">
        <v>0</v>
      </c>
      <c r="O644" s="3">
        <v>9.3000000000000007</v>
      </c>
      <c r="P644" s="3">
        <v>0</v>
      </c>
      <c r="Q644" s="3">
        <v>11.63</v>
      </c>
      <c r="R644" s="3">
        <v>0.113</v>
      </c>
      <c r="S644" s="3">
        <v>0.124</v>
      </c>
      <c r="T644" s="3">
        <v>0</v>
      </c>
      <c r="U644" s="3" t="s">
        <v>1</v>
      </c>
      <c r="V644" s="3" t="s">
        <v>1</v>
      </c>
    </row>
    <row r="645" spans="1:22" x14ac:dyDescent="0.3">
      <c r="A645" s="3">
        <v>916048</v>
      </c>
      <c r="B645" s="3" t="s">
        <v>3</v>
      </c>
      <c r="C645" s="3">
        <v>1</v>
      </c>
      <c r="D645" s="3">
        <v>0</v>
      </c>
      <c r="E645" s="3">
        <v>10.75</v>
      </c>
      <c r="F645" s="3">
        <v>10.75</v>
      </c>
      <c r="G645" s="3">
        <v>5</v>
      </c>
      <c r="H645" s="3">
        <v>-0.87</v>
      </c>
      <c r="I645" s="3">
        <v>0</v>
      </c>
      <c r="J645" s="3">
        <v>1</v>
      </c>
      <c r="K645" s="3">
        <v>0</v>
      </c>
      <c r="L645" s="3">
        <v>99</v>
      </c>
      <c r="M645" s="3">
        <v>-99</v>
      </c>
      <c r="N645" s="3">
        <v>0</v>
      </c>
      <c r="O645" s="3">
        <v>9.3000000000000007</v>
      </c>
      <c r="P645" s="3">
        <v>0</v>
      </c>
      <c r="Q645" s="3">
        <v>11.63</v>
      </c>
      <c r="R645" s="3">
        <v>0.113</v>
      </c>
      <c r="S645" s="3">
        <v>0.124</v>
      </c>
      <c r="T645" s="3">
        <v>0</v>
      </c>
      <c r="U645" s="3" t="s">
        <v>1</v>
      </c>
      <c r="V645" s="3" t="s">
        <v>1</v>
      </c>
    </row>
    <row r="646" spans="1:22" x14ac:dyDescent="0.3">
      <c r="A646" s="3">
        <v>916049</v>
      </c>
      <c r="B646" s="3" t="s">
        <v>3</v>
      </c>
      <c r="C646" s="3">
        <v>1</v>
      </c>
      <c r="D646" s="3">
        <v>0</v>
      </c>
      <c r="E646" s="3">
        <v>10.75</v>
      </c>
      <c r="F646" s="3">
        <v>10.75</v>
      </c>
      <c r="G646" s="3">
        <v>5</v>
      </c>
      <c r="H646" s="3">
        <v>-0.87</v>
      </c>
      <c r="I646" s="3">
        <v>0</v>
      </c>
      <c r="J646" s="3">
        <v>1</v>
      </c>
      <c r="K646" s="3">
        <v>0</v>
      </c>
      <c r="L646" s="3">
        <v>99</v>
      </c>
      <c r="M646" s="3">
        <v>-99</v>
      </c>
      <c r="N646" s="3">
        <v>0</v>
      </c>
      <c r="O646" s="3">
        <v>9.3000000000000007</v>
      </c>
      <c r="P646" s="3">
        <v>0</v>
      </c>
      <c r="Q646" s="3">
        <v>11.63</v>
      </c>
      <c r="R646" s="3">
        <v>0.113</v>
      </c>
      <c r="S646" s="3">
        <v>0.124</v>
      </c>
      <c r="T646" s="3">
        <v>0</v>
      </c>
      <c r="U646" s="3" t="s">
        <v>1</v>
      </c>
      <c r="V646" s="3" t="s">
        <v>1</v>
      </c>
    </row>
    <row r="647" spans="1:22" x14ac:dyDescent="0.3">
      <c r="A647" s="3">
        <v>916050</v>
      </c>
      <c r="B647" s="3" t="s">
        <v>3</v>
      </c>
      <c r="C647" s="3">
        <v>1</v>
      </c>
      <c r="D647" s="3">
        <v>0</v>
      </c>
      <c r="E647" s="3">
        <v>10.75</v>
      </c>
      <c r="F647" s="3">
        <v>10.75</v>
      </c>
      <c r="G647" s="3">
        <v>5</v>
      </c>
      <c r="H647" s="3">
        <v>-0.87</v>
      </c>
      <c r="I647" s="3">
        <v>0</v>
      </c>
      <c r="J647" s="3">
        <v>1</v>
      </c>
      <c r="K647" s="3">
        <v>0</v>
      </c>
      <c r="L647" s="3">
        <v>99</v>
      </c>
      <c r="M647" s="3">
        <v>-99</v>
      </c>
      <c r="N647" s="3">
        <v>0</v>
      </c>
      <c r="O647" s="3">
        <v>9.3000000000000007</v>
      </c>
      <c r="P647" s="3">
        <v>0</v>
      </c>
      <c r="Q647" s="3">
        <v>11.63</v>
      </c>
      <c r="R647" s="3">
        <v>0.113</v>
      </c>
      <c r="S647" s="3">
        <v>0.124</v>
      </c>
      <c r="T647" s="3">
        <v>0</v>
      </c>
      <c r="U647" s="3" t="s">
        <v>1</v>
      </c>
      <c r="V647" s="3" t="s">
        <v>1</v>
      </c>
    </row>
    <row r="648" spans="1:22" x14ac:dyDescent="0.3">
      <c r="A648" s="3">
        <v>916055</v>
      </c>
      <c r="B648" s="3" t="s">
        <v>3</v>
      </c>
      <c r="C648" s="3">
        <v>1</v>
      </c>
      <c r="D648" s="3">
        <v>0</v>
      </c>
      <c r="E648" s="3">
        <v>10.75</v>
      </c>
      <c r="F648" s="3">
        <v>10.75</v>
      </c>
      <c r="G648" s="3">
        <v>5</v>
      </c>
      <c r="H648" s="3">
        <v>-0.87</v>
      </c>
      <c r="I648" s="3">
        <v>0</v>
      </c>
      <c r="J648" s="3">
        <v>1</v>
      </c>
      <c r="K648" s="3">
        <v>0</v>
      </c>
      <c r="L648" s="3">
        <v>99</v>
      </c>
      <c r="M648" s="3">
        <v>-99</v>
      </c>
      <c r="N648" s="3">
        <v>0</v>
      </c>
      <c r="O648" s="3">
        <v>9.3000000000000007</v>
      </c>
      <c r="P648" s="3">
        <v>0</v>
      </c>
      <c r="Q648" s="3">
        <v>11.63</v>
      </c>
      <c r="R648" s="3">
        <v>0.113</v>
      </c>
      <c r="S648" s="3">
        <v>0.124</v>
      </c>
      <c r="T648" s="3">
        <v>0</v>
      </c>
      <c r="U648" s="3" t="s">
        <v>1</v>
      </c>
      <c r="V648" s="3" t="s">
        <v>1</v>
      </c>
    </row>
    <row r="649" spans="1:22" x14ac:dyDescent="0.3">
      <c r="A649" s="3">
        <v>916056</v>
      </c>
      <c r="B649" s="3" t="s">
        <v>3</v>
      </c>
      <c r="C649" s="3">
        <v>1</v>
      </c>
      <c r="D649" s="3">
        <v>0</v>
      </c>
      <c r="E649" s="3">
        <v>10.75</v>
      </c>
      <c r="F649" s="3">
        <v>10.75</v>
      </c>
      <c r="G649" s="3">
        <v>5</v>
      </c>
      <c r="H649" s="3">
        <v>-0.87</v>
      </c>
      <c r="I649" s="3">
        <v>0</v>
      </c>
      <c r="J649" s="3">
        <v>1</v>
      </c>
      <c r="K649" s="3">
        <v>0</v>
      </c>
      <c r="L649" s="3">
        <v>99</v>
      </c>
      <c r="M649" s="3">
        <v>-99</v>
      </c>
      <c r="N649" s="3">
        <v>0</v>
      </c>
      <c r="O649" s="3">
        <v>9.3000000000000007</v>
      </c>
      <c r="P649" s="3">
        <v>0</v>
      </c>
      <c r="Q649" s="3">
        <v>11.63</v>
      </c>
      <c r="R649" s="3">
        <v>0.113</v>
      </c>
      <c r="S649" s="3">
        <v>0.124</v>
      </c>
      <c r="T649" s="3">
        <v>0</v>
      </c>
      <c r="U649" s="3" t="s">
        <v>1</v>
      </c>
      <c r="V649" s="3" t="s">
        <v>1</v>
      </c>
    </row>
    <row r="650" spans="1:22" x14ac:dyDescent="0.3">
      <c r="A650" s="3">
        <v>916057</v>
      </c>
      <c r="B650" s="3" t="s">
        <v>3</v>
      </c>
      <c r="C650" s="3">
        <v>1</v>
      </c>
      <c r="D650" s="3">
        <v>0</v>
      </c>
      <c r="E650" s="3">
        <v>10.75</v>
      </c>
      <c r="F650" s="3">
        <v>10.75</v>
      </c>
      <c r="G650" s="3">
        <v>5</v>
      </c>
      <c r="H650" s="3">
        <v>-0.87</v>
      </c>
      <c r="I650" s="3">
        <v>0</v>
      </c>
      <c r="J650" s="3">
        <v>1</v>
      </c>
      <c r="K650" s="3">
        <v>0</v>
      </c>
      <c r="L650" s="3">
        <v>99</v>
      </c>
      <c r="M650" s="3">
        <v>-99</v>
      </c>
      <c r="N650" s="3">
        <v>0</v>
      </c>
      <c r="O650" s="3">
        <v>9.3000000000000007</v>
      </c>
      <c r="P650" s="3">
        <v>0</v>
      </c>
      <c r="Q650" s="3">
        <v>11.63</v>
      </c>
      <c r="R650" s="3">
        <v>0.113</v>
      </c>
      <c r="S650" s="3">
        <v>0.124</v>
      </c>
      <c r="T650" s="3">
        <v>0</v>
      </c>
      <c r="U650" s="3" t="s">
        <v>1</v>
      </c>
      <c r="V650" s="3" t="s">
        <v>1</v>
      </c>
    </row>
    <row r="651" spans="1:22" x14ac:dyDescent="0.3">
      <c r="A651" s="3">
        <v>916061</v>
      </c>
      <c r="B651" s="3" t="s">
        <v>3</v>
      </c>
      <c r="C651" s="3">
        <v>1</v>
      </c>
      <c r="D651" s="3">
        <v>0</v>
      </c>
      <c r="E651" s="3">
        <v>10.75</v>
      </c>
      <c r="F651" s="3">
        <v>10.75</v>
      </c>
      <c r="G651" s="3">
        <v>5</v>
      </c>
      <c r="H651" s="3">
        <v>-0.87</v>
      </c>
      <c r="I651" s="3">
        <v>0</v>
      </c>
      <c r="J651" s="3">
        <v>1</v>
      </c>
      <c r="K651" s="3">
        <v>0</v>
      </c>
      <c r="L651" s="3">
        <v>99</v>
      </c>
      <c r="M651" s="3">
        <v>-99</v>
      </c>
      <c r="N651" s="3">
        <v>0</v>
      </c>
      <c r="O651" s="3">
        <v>9.3000000000000007</v>
      </c>
      <c r="P651" s="3">
        <v>0</v>
      </c>
      <c r="Q651" s="3">
        <v>11.63</v>
      </c>
      <c r="R651" s="3">
        <v>0.113</v>
      </c>
      <c r="S651" s="3">
        <v>0.124</v>
      </c>
      <c r="T651" s="3">
        <v>0</v>
      </c>
      <c r="U651" s="3" t="s">
        <v>1</v>
      </c>
      <c r="V651" s="3" t="s">
        <v>1</v>
      </c>
    </row>
    <row r="652" spans="1:22" x14ac:dyDescent="0.3">
      <c r="A652" s="3">
        <v>916064</v>
      </c>
      <c r="B652" s="3" t="s">
        <v>3</v>
      </c>
      <c r="C652" s="3">
        <v>1</v>
      </c>
      <c r="D652" s="3">
        <v>0</v>
      </c>
      <c r="E652" s="3">
        <v>10.75</v>
      </c>
      <c r="F652" s="3">
        <v>10.75</v>
      </c>
      <c r="G652" s="3">
        <v>5</v>
      </c>
      <c r="H652" s="3">
        <v>-0.87</v>
      </c>
      <c r="I652" s="3">
        <v>0</v>
      </c>
      <c r="J652" s="3">
        <v>1</v>
      </c>
      <c r="K652" s="3">
        <v>0</v>
      </c>
      <c r="L652" s="3">
        <v>99</v>
      </c>
      <c r="M652" s="3">
        <v>-99</v>
      </c>
      <c r="N652" s="3">
        <v>0</v>
      </c>
      <c r="O652" s="3">
        <v>9.3000000000000007</v>
      </c>
      <c r="P652" s="3">
        <v>0</v>
      </c>
      <c r="Q652" s="3">
        <v>11.63</v>
      </c>
      <c r="R652" s="3">
        <v>0.113</v>
      </c>
      <c r="S652" s="3">
        <v>0.124</v>
      </c>
      <c r="T652" s="3">
        <v>0</v>
      </c>
      <c r="U652" s="3" t="s">
        <v>1</v>
      </c>
      <c r="V652" s="3" t="s">
        <v>1</v>
      </c>
    </row>
    <row r="653" spans="1:22" x14ac:dyDescent="0.3">
      <c r="A653" s="3">
        <v>916065</v>
      </c>
      <c r="B653" s="3" t="s">
        <v>3</v>
      </c>
      <c r="C653" s="3">
        <v>1</v>
      </c>
      <c r="D653" s="3">
        <v>0</v>
      </c>
      <c r="E653" s="3">
        <v>10.75</v>
      </c>
      <c r="F653" s="3">
        <v>10.75</v>
      </c>
      <c r="G653" s="3">
        <v>5</v>
      </c>
      <c r="H653" s="3">
        <v>-0.87</v>
      </c>
      <c r="I653" s="3">
        <v>0</v>
      </c>
      <c r="J653" s="3">
        <v>1</v>
      </c>
      <c r="K653" s="3">
        <v>0</v>
      </c>
      <c r="L653" s="3">
        <v>99</v>
      </c>
      <c r="M653" s="3">
        <v>-99</v>
      </c>
      <c r="N653" s="3">
        <v>0</v>
      </c>
      <c r="O653" s="3">
        <v>9.3000000000000007</v>
      </c>
      <c r="P653" s="3">
        <v>0</v>
      </c>
      <c r="Q653" s="3">
        <v>11.63</v>
      </c>
      <c r="R653" s="3">
        <v>0.113</v>
      </c>
      <c r="S653" s="3">
        <v>0.124</v>
      </c>
      <c r="T653" s="3">
        <v>0</v>
      </c>
      <c r="U653" s="3" t="s">
        <v>1</v>
      </c>
      <c r="V653" s="3" t="s">
        <v>1</v>
      </c>
    </row>
    <row r="654" spans="1:22" x14ac:dyDescent="0.3">
      <c r="A654" s="3">
        <v>916066</v>
      </c>
      <c r="B654" s="3" t="s">
        <v>3</v>
      </c>
      <c r="C654" s="3">
        <v>1</v>
      </c>
      <c r="D654" s="3">
        <v>0</v>
      </c>
      <c r="E654" s="3">
        <v>10.75</v>
      </c>
      <c r="F654" s="3">
        <v>10.75</v>
      </c>
      <c r="G654" s="3">
        <v>5</v>
      </c>
      <c r="H654" s="3">
        <v>-0.87</v>
      </c>
      <c r="I654" s="3">
        <v>0</v>
      </c>
      <c r="J654" s="3">
        <v>1</v>
      </c>
      <c r="K654" s="3">
        <v>0</v>
      </c>
      <c r="L654" s="3">
        <v>99</v>
      </c>
      <c r="M654" s="3">
        <v>-99</v>
      </c>
      <c r="N654" s="3">
        <v>0</v>
      </c>
      <c r="O654" s="3">
        <v>9.3000000000000007</v>
      </c>
      <c r="P654" s="3">
        <v>0</v>
      </c>
      <c r="Q654" s="3">
        <v>11.63</v>
      </c>
      <c r="R654" s="3">
        <v>0.113</v>
      </c>
      <c r="S654" s="3">
        <v>0.124</v>
      </c>
      <c r="T654" s="3">
        <v>0</v>
      </c>
      <c r="U654" s="3" t="s">
        <v>1</v>
      </c>
      <c r="V654" s="3" t="s">
        <v>1</v>
      </c>
    </row>
    <row r="655" spans="1:22" x14ac:dyDescent="0.3">
      <c r="A655" s="3">
        <v>916070</v>
      </c>
      <c r="B655" s="3" t="s">
        <v>3</v>
      </c>
      <c r="C655" s="3">
        <v>1</v>
      </c>
      <c r="D655" s="3">
        <v>0</v>
      </c>
      <c r="E655" s="3">
        <v>10.75</v>
      </c>
      <c r="F655" s="3">
        <v>10.75</v>
      </c>
      <c r="G655" s="3">
        <v>5</v>
      </c>
      <c r="H655" s="3">
        <v>-0.87</v>
      </c>
      <c r="I655" s="3">
        <v>0</v>
      </c>
      <c r="J655" s="3">
        <v>1</v>
      </c>
      <c r="K655" s="3">
        <v>0</v>
      </c>
      <c r="L655" s="3">
        <v>99</v>
      </c>
      <c r="M655" s="3">
        <v>-99</v>
      </c>
      <c r="N655" s="3">
        <v>0</v>
      </c>
      <c r="O655" s="3">
        <v>9.3000000000000007</v>
      </c>
      <c r="P655" s="3">
        <v>0</v>
      </c>
      <c r="Q655" s="3">
        <v>11.63</v>
      </c>
      <c r="R655" s="3">
        <v>0.113</v>
      </c>
      <c r="S655" s="3">
        <v>0.124</v>
      </c>
      <c r="T655" s="3">
        <v>0</v>
      </c>
      <c r="U655" s="3" t="s">
        <v>1</v>
      </c>
      <c r="V655" s="3" t="s">
        <v>1</v>
      </c>
    </row>
    <row r="656" spans="1:22" x14ac:dyDescent="0.3">
      <c r="A656" s="3">
        <v>916073</v>
      </c>
      <c r="B656" s="3" t="s">
        <v>3</v>
      </c>
      <c r="C656" s="3">
        <v>1</v>
      </c>
      <c r="D656" s="3">
        <v>0</v>
      </c>
      <c r="E656" s="3">
        <v>10.75</v>
      </c>
      <c r="F656" s="3">
        <v>10.75</v>
      </c>
      <c r="G656" s="3">
        <v>5</v>
      </c>
      <c r="H656" s="3">
        <v>-0.87</v>
      </c>
      <c r="I656" s="3">
        <v>0</v>
      </c>
      <c r="J656" s="3">
        <v>1</v>
      </c>
      <c r="K656" s="3">
        <v>0</v>
      </c>
      <c r="L656" s="3">
        <v>99</v>
      </c>
      <c r="M656" s="3">
        <v>-99</v>
      </c>
      <c r="N656" s="3">
        <v>0</v>
      </c>
      <c r="O656" s="3">
        <v>9.3000000000000007</v>
      </c>
      <c r="P656" s="3">
        <v>0</v>
      </c>
      <c r="Q656" s="3">
        <v>11.63</v>
      </c>
      <c r="R656" s="3">
        <v>0.113</v>
      </c>
      <c r="S656" s="3">
        <v>0.124</v>
      </c>
      <c r="T656" s="3">
        <v>0</v>
      </c>
      <c r="U656" s="3" t="s">
        <v>1</v>
      </c>
      <c r="V656" s="3" t="s">
        <v>1</v>
      </c>
    </row>
    <row r="657" spans="1:22" x14ac:dyDescent="0.3">
      <c r="A657" s="3">
        <v>916074</v>
      </c>
      <c r="B657" s="3" t="s">
        <v>3</v>
      </c>
      <c r="C657" s="3">
        <v>1</v>
      </c>
      <c r="D657" s="3">
        <v>0</v>
      </c>
      <c r="E657" s="3">
        <v>10.75</v>
      </c>
      <c r="F657" s="3">
        <v>10.75</v>
      </c>
      <c r="G657" s="3">
        <v>5</v>
      </c>
      <c r="H657" s="3">
        <v>-0.87</v>
      </c>
      <c r="I657" s="3">
        <v>0</v>
      </c>
      <c r="J657" s="3">
        <v>1</v>
      </c>
      <c r="K657" s="3">
        <v>0</v>
      </c>
      <c r="L657" s="3">
        <v>99</v>
      </c>
      <c r="M657" s="3">
        <v>-99</v>
      </c>
      <c r="N657" s="3">
        <v>0</v>
      </c>
      <c r="O657" s="3">
        <v>9.3000000000000007</v>
      </c>
      <c r="P657" s="3">
        <v>0</v>
      </c>
      <c r="Q657" s="3">
        <v>11.63</v>
      </c>
      <c r="R657" s="3">
        <v>0.113</v>
      </c>
      <c r="S657" s="3">
        <v>0.124</v>
      </c>
      <c r="T657" s="3">
        <v>0</v>
      </c>
      <c r="U657" s="3" t="s">
        <v>1</v>
      </c>
      <c r="V657" s="3" t="s">
        <v>1</v>
      </c>
    </row>
    <row r="658" spans="1:22" x14ac:dyDescent="0.3">
      <c r="A658" s="3">
        <v>916075</v>
      </c>
      <c r="B658" s="3" t="s">
        <v>3</v>
      </c>
      <c r="C658" s="3">
        <v>1</v>
      </c>
      <c r="D658" s="3">
        <v>0</v>
      </c>
      <c r="E658" s="3">
        <v>10.75</v>
      </c>
      <c r="F658" s="3">
        <v>10.75</v>
      </c>
      <c r="G658" s="3">
        <v>5</v>
      </c>
      <c r="H658" s="3">
        <v>-0.87</v>
      </c>
      <c r="I658" s="3">
        <v>0</v>
      </c>
      <c r="J658" s="3">
        <v>1</v>
      </c>
      <c r="K658" s="3">
        <v>0</v>
      </c>
      <c r="L658" s="3">
        <v>99</v>
      </c>
      <c r="M658" s="3">
        <v>-99</v>
      </c>
      <c r="N658" s="3">
        <v>0</v>
      </c>
      <c r="O658" s="3">
        <v>9.3000000000000007</v>
      </c>
      <c r="P658" s="3">
        <v>0</v>
      </c>
      <c r="Q658" s="3">
        <v>11.63</v>
      </c>
      <c r="R658" s="3">
        <v>0.113</v>
      </c>
      <c r="S658" s="3">
        <v>0.124</v>
      </c>
      <c r="T658" s="3">
        <v>0</v>
      </c>
      <c r="U658" s="3" t="s">
        <v>1</v>
      </c>
      <c r="V658" s="3" t="s">
        <v>1</v>
      </c>
    </row>
    <row r="659" spans="1:22" x14ac:dyDescent="0.3">
      <c r="A659" s="3">
        <v>916077</v>
      </c>
      <c r="B659" s="3" t="s">
        <v>3</v>
      </c>
      <c r="C659" s="3">
        <v>1</v>
      </c>
      <c r="D659" s="3">
        <v>0</v>
      </c>
      <c r="E659" s="3">
        <v>10.75</v>
      </c>
      <c r="F659" s="3">
        <v>10.75</v>
      </c>
      <c r="G659" s="3">
        <v>5</v>
      </c>
      <c r="H659" s="3">
        <v>-0.87</v>
      </c>
      <c r="I659" s="3">
        <v>0</v>
      </c>
      <c r="J659" s="3">
        <v>1</v>
      </c>
      <c r="K659" s="3">
        <v>0</v>
      </c>
      <c r="L659" s="3">
        <v>99</v>
      </c>
      <c r="M659" s="3">
        <v>-99</v>
      </c>
      <c r="N659" s="3">
        <v>0</v>
      </c>
      <c r="O659" s="3">
        <v>9.3000000000000007</v>
      </c>
      <c r="P659" s="3">
        <v>0</v>
      </c>
      <c r="Q659" s="3">
        <v>11.63</v>
      </c>
      <c r="R659" s="3">
        <v>0.113</v>
      </c>
      <c r="S659" s="3">
        <v>0.124</v>
      </c>
      <c r="T659" s="3">
        <v>0</v>
      </c>
      <c r="U659" s="3" t="s">
        <v>1</v>
      </c>
      <c r="V659" s="3" t="s">
        <v>1</v>
      </c>
    </row>
    <row r="660" spans="1:22" x14ac:dyDescent="0.3">
      <c r="A660" s="3">
        <v>916078</v>
      </c>
      <c r="B660" s="3" t="s">
        <v>3</v>
      </c>
      <c r="C660" s="3">
        <v>1</v>
      </c>
      <c r="D660" s="3">
        <v>0</v>
      </c>
      <c r="E660" s="3">
        <v>10.75</v>
      </c>
      <c r="F660" s="3">
        <v>10.75</v>
      </c>
      <c r="G660" s="3">
        <v>5</v>
      </c>
      <c r="H660" s="3">
        <v>-0.87</v>
      </c>
      <c r="I660" s="3">
        <v>0</v>
      </c>
      <c r="J660" s="3">
        <v>1</v>
      </c>
      <c r="K660" s="3">
        <v>0</v>
      </c>
      <c r="L660" s="3">
        <v>99</v>
      </c>
      <c r="M660" s="3">
        <v>-99</v>
      </c>
      <c r="N660" s="3">
        <v>0</v>
      </c>
      <c r="O660" s="3">
        <v>9.3000000000000007</v>
      </c>
      <c r="P660" s="3">
        <v>0</v>
      </c>
      <c r="Q660" s="3">
        <v>11.63</v>
      </c>
      <c r="R660" s="3">
        <v>0.113</v>
      </c>
      <c r="S660" s="3">
        <v>0.124</v>
      </c>
      <c r="T660" s="3">
        <v>0</v>
      </c>
      <c r="U660" s="3" t="s">
        <v>1</v>
      </c>
      <c r="V660" s="3" t="s">
        <v>1</v>
      </c>
    </row>
    <row r="661" spans="1:22" x14ac:dyDescent="0.3">
      <c r="A661" s="3">
        <v>916079</v>
      </c>
      <c r="B661" s="3" t="s">
        <v>3</v>
      </c>
      <c r="C661" s="3">
        <v>1</v>
      </c>
      <c r="D661" s="3">
        <v>0</v>
      </c>
      <c r="E661" s="3">
        <v>10.75</v>
      </c>
      <c r="F661" s="3">
        <v>10.75</v>
      </c>
      <c r="G661" s="3">
        <v>5</v>
      </c>
      <c r="H661" s="3">
        <v>-0.87</v>
      </c>
      <c r="I661" s="3">
        <v>0</v>
      </c>
      <c r="J661" s="3">
        <v>1</v>
      </c>
      <c r="K661" s="3">
        <v>0</v>
      </c>
      <c r="L661" s="3">
        <v>99</v>
      </c>
      <c r="M661" s="3">
        <v>-99</v>
      </c>
      <c r="N661" s="3">
        <v>0</v>
      </c>
      <c r="O661" s="3">
        <v>9.3000000000000007</v>
      </c>
      <c r="P661" s="3">
        <v>0</v>
      </c>
      <c r="Q661" s="3">
        <v>11.63</v>
      </c>
      <c r="R661" s="3">
        <v>0.113</v>
      </c>
      <c r="S661" s="3">
        <v>0.124</v>
      </c>
      <c r="T661" s="3">
        <v>0</v>
      </c>
      <c r="U661" s="3" t="s">
        <v>1</v>
      </c>
      <c r="V661" s="3" t="s">
        <v>1</v>
      </c>
    </row>
    <row r="662" spans="1:22" x14ac:dyDescent="0.3">
      <c r="A662" s="3">
        <v>916081</v>
      </c>
      <c r="B662" s="3" t="s">
        <v>3</v>
      </c>
      <c r="C662" s="3">
        <v>1</v>
      </c>
      <c r="D662" s="3">
        <v>0</v>
      </c>
      <c r="E662" s="3">
        <v>10.75</v>
      </c>
      <c r="F662" s="3">
        <v>10.75</v>
      </c>
      <c r="G662" s="3">
        <v>5</v>
      </c>
      <c r="H662" s="3">
        <v>-0.87</v>
      </c>
      <c r="I662" s="3">
        <v>0</v>
      </c>
      <c r="J662" s="3">
        <v>1</v>
      </c>
      <c r="K662" s="3">
        <v>0</v>
      </c>
      <c r="L662" s="3">
        <v>99</v>
      </c>
      <c r="M662" s="3">
        <v>-99</v>
      </c>
      <c r="N662" s="3">
        <v>0</v>
      </c>
      <c r="O662" s="3">
        <v>9.3000000000000007</v>
      </c>
      <c r="P662" s="3">
        <v>0</v>
      </c>
      <c r="Q662" s="3">
        <v>11.63</v>
      </c>
      <c r="R662" s="3">
        <v>0.113</v>
      </c>
      <c r="S662" s="3">
        <v>0.124</v>
      </c>
      <c r="T662" s="3">
        <v>0</v>
      </c>
      <c r="U662" s="3" t="s">
        <v>1</v>
      </c>
      <c r="V662" s="3" t="s">
        <v>1</v>
      </c>
    </row>
    <row r="663" spans="1:22" x14ac:dyDescent="0.3">
      <c r="A663" s="3">
        <v>916085</v>
      </c>
      <c r="B663" s="3" t="s">
        <v>3</v>
      </c>
      <c r="C663" s="3">
        <v>1</v>
      </c>
      <c r="D663" s="3">
        <v>0</v>
      </c>
      <c r="E663" s="3">
        <v>10.75</v>
      </c>
      <c r="F663" s="3">
        <v>10.75</v>
      </c>
      <c r="G663" s="3">
        <v>5</v>
      </c>
      <c r="H663" s="3">
        <v>-0.87</v>
      </c>
      <c r="I663" s="3">
        <v>0</v>
      </c>
      <c r="J663" s="3">
        <v>1</v>
      </c>
      <c r="K663" s="3">
        <v>0</v>
      </c>
      <c r="L663" s="3">
        <v>99</v>
      </c>
      <c r="M663" s="3">
        <v>-99</v>
      </c>
      <c r="N663" s="3">
        <v>0</v>
      </c>
      <c r="O663" s="3">
        <v>9.3000000000000007</v>
      </c>
      <c r="P663" s="3">
        <v>0</v>
      </c>
      <c r="Q663" s="3">
        <v>11.63</v>
      </c>
      <c r="R663" s="3">
        <v>0.113</v>
      </c>
      <c r="S663" s="3">
        <v>0.124</v>
      </c>
      <c r="T663" s="3">
        <v>0</v>
      </c>
      <c r="U663" s="3" t="s">
        <v>1</v>
      </c>
      <c r="V663" s="3" t="s">
        <v>1</v>
      </c>
    </row>
    <row r="664" spans="1:22" x14ac:dyDescent="0.3">
      <c r="A664" s="3">
        <v>916087</v>
      </c>
      <c r="B664" s="3" t="s">
        <v>3</v>
      </c>
      <c r="C664" s="3">
        <v>1</v>
      </c>
      <c r="D664" s="3">
        <v>0</v>
      </c>
      <c r="E664" s="3">
        <v>10.75</v>
      </c>
      <c r="F664" s="3">
        <v>10.75</v>
      </c>
      <c r="G664" s="3">
        <v>5</v>
      </c>
      <c r="H664" s="3">
        <v>-0.87</v>
      </c>
      <c r="I664" s="3">
        <v>0</v>
      </c>
      <c r="J664" s="3">
        <v>1</v>
      </c>
      <c r="K664" s="3">
        <v>0</v>
      </c>
      <c r="L664" s="3">
        <v>99</v>
      </c>
      <c r="M664" s="3">
        <v>-99</v>
      </c>
      <c r="N664" s="3">
        <v>0</v>
      </c>
      <c r="O664" s="3">
        <v>9.3000000000000007</v>
      </c>
      <c r="P664" s="3">
        <v>0</v>
      </c>
      <c r="Q664" s="3">
        <v>11.63</v>
      </c>
      <c r="R664" s="3">
        <v>0.113</v>
      </c>
      <c r="S664" s="3">
        <v>0.124</v>
      </c>
      <c r="T664" s="3">
        <v>0</v>
      </c>
      <c r="U664" s="3" t="s">
        <v>1</v>
      </c>
      <c r="V664" s="3" t="s">
        <v>1</v>
      </c>
    </row>
    <row r="665" spans="1:22" x14ac:dyDescent="0.3">
      <c r="A665" s="3">
        <v>916088</v>
      </c>
      <c r="B665" s="3" t="s">
        <v>3</v>
      </c>
      <c r="C665" s="3">
        <v>1</v>
      </c>
      <c r="D665" s="3">
        <v>0</v>
      </c>
      <c r="E665" s="3">
        <v>10.75</v>
      </c>
      <c r="F665" s="3">
        <v>10.75</v>
      </c>
      <c r="G665" s="3">
        <v>5</v>
      </c>
      <c r="H665" s="3">
        <v>-0.87</v>
      </c>
      <c r="I665" s="3">
        <v>0</v>
      </c>
      <c r="J665" s="3">
        <v>1</v>
      </c>
      <c r="K665" s="3">
        <v>0</v>
      </c>
      <c r="L665" s="3">
        <v>99</v>
      </c>
      <c r="M665" s="3">
        <v>-99</v>
      </c>
      <c r="N665" s="3">
        <v>0</v>
      </c>
      <c r="O665" s="3">
        <v>9.3000000000000007</v>
      </c>
      <c r="P665" s="3">
        <v>0</v>
      </c>
      <c r="Q665" s="3">
        <v>11.63</v>
      </c>
      <c r="R665" s="3">
        <v>0.113</v>
      </c>
      <c r="S665" s="3">
        <v>0.124</v>
      </c>
      <c r="T665" s="3">
        <v>0</v>
      </c>
      <c r="U665" s="3" t="s">
        <v>1</v>
      </c>
      <c r="V665" s="3" t="s">
        <v>1</v>
      </c>
    </row>
    <row r="666" spans="1:22" x14ac:dyDescent="0.3">
      <c r="A666" s="3">
        <v>916089</v>
      </c>
      <c r="B666" s="3" t="s">
        <v>3</v>
      </c>
      <c r="C666" s="3">
        <v>1</v>
      </c>
      <c r="D666" s="3">
        <v>0</v>
      </c>
      <c r="E666" s="3">
        <v>10.75</v>
      </c>
      <c r="F666" s="3">
        <v>10.75</v>
      </c>
      <c r="G666" s="3">
        <v>5</v>
      </c>
      <c r="H666" s="3">
        <v>-0.87</v>
      </c>
      <c r="I666" s="3">
        <v>0</v>
      </c>
      <c r="J666" s="3">
        <v>1</v>
      </c>
      <c r="K666" s="3">
        <v>0</v>
      </c>
      <c r="L666" s="3">
        <v>99</v>
      </c>
      <c r="M666" s="3">
        <v>-99</v>
      </c>
      <c r="N666" s="3">
        <v>0</v>
      </c>
      <c r="O666" s="3">
        <v>9.3000000000000007</v>
      </c>
      <c r="P666" s="3">
        <v>0</v>
      </c>
      <c r="Q666" s="3">
        <v>11.63</v>
      </c>
      <c r="R666" s="3">
        <v>0.113</v>
      </c>
      <c r="S666" s="3">
        <v>0.124</v>
      </c>
      <c r="T666" s="3">
        <v>0</v>
      </c>
      <c r="U666" s="3" t="s">
        <v>1</v>
      </c>
      <c r="V666" s="3" t="s">
        <v>1</v>
      </c>
    </row>
    <row r="667" spans="1:22" x14ac:dyDescent="0.3">
      <c r="A667" s="3">
        <v>916091</v>
      </c>
      <c r="B667" s="3" t="s">
        <v>3</v>
      </c>
      <c r="C667" s="3">
        <v>1</v>
      </c>
      <c r="D667" s="3">
        <v>0</v>
      </c>
      <c r="E667" s="3">
        <v>10.75</v>
      </c>
      <c r="F667" s="3">
        <v>10.75</v>
      </c>
      <c r="G667" s="3">
        <v>5</v>
      </c>
      <c r="H667" s="3">
        <v>-0.87</v>
      </c>
      <c r="I667" s="3">
        <v>0</v>
      </c>
      <c r="J667" s="3">
        <v>1</v>
      </c>
      <c r="K667" s="3">
        <v>0</v>
      </c>
      <c r="L667" s="3">
        <v>99</v>
      </c>
      <c r="M667" s="3">
        <v>-99</v>
      </c>
      <c r="N667" s="3">
        <v>0</v>
      </c>
      <c r="O667" s="3">
        <v>9.3000000000000007</v>
      </c>
      <c r="P667" s="3">
        <v>0</v>
      </c>
      <c r="Q667" s="3">
        <v>11.63</v>
      </c>
      <c r="R667" s="3">
        <v>0.113</v>
      </c>
      <c r="S667" s="3">
        <v>0.124</v>
      </c>
      <c r="T667" s="3">
        <v>0</v>
      </c>
      <c r="U667" s="3" t="s">
        <v>1</v>
      </c>
      <c r="V667" s="3" t="s">
        <v>1</v>
      </c>
    </row>
    <row r="668" spans="1:22" x14ac:dyDescent="0.3">
      <c r="A668" s="3">
        <v>916099</v>
      </c>
      <c r="B668" s="3" t="s">
        <v>3</v>
      </c>
      <c r="C668" s="3">
        <v>1</v>
      </c>
      <c r="D668" s="3">
        <v>0</v>
      </c>
      <c r="E668" s="3">
        <v>10.75</v>
      </c>
      <c r="F668" s="3">
        <v>10.75</v>
      </c>
      <c r="G668" s="3">
        <v>5</v>
      </c>
      <c r="H668" s="3">
        <v>-0.87</v>
      </c>
      <c r="I668" s="3">
        <v>0</v>
      </c>
      <c r="J668" s="3">
        <v>1</v>
      </c>
      <c r="K668" s="3">
        <v>0</v>
      </c>
      <c r="L668" s="3">
        <v>99</v>
      </c>
      <c r="M668" s="3">
        <v>-99</v>
      </c>
      <c r="N668" s="3">
        <v>0</v>
      </c>
      <c r="O668" s="3">
        <v>9.3000000000000007</v>
      </c>
      <c r="P668" s="3">
        <v>0</v>
      </c>
      <c r="Q668" s="3">
        <v>11.63</v>
      </c>
      <c r="R668" s="3">
        <v>0.113</v>
      </c>
      <c r="S668" s="3">
        <v>0.124</v>
      </c>
      <c r="T668" s="3">
        <v>0</v>
      </c>
      <c r="U668" s="3" t="s">
        <v>1</v>
      </c>
      <c r="V668" s="3" t="s">
        <v>1</v>
      </c>
    </row>
    <row r="669" spans="1:22" x14ac:dyDescent="0.3">
      <c r="A669" s="3">
        <v>916100</v>
      </c>
      <c r="B669" s="3" t="s">
        <v>3</v>
      </c>
      <c r="C669" s="3">
        <v>1</v>
      </c>
      <c r="D669" s="3">
        <v>0</v>
      </c>
      <c r="E669" s="3">
        <v>10.75</v>
      </c>
      <c r="F669" s="3">
        <v>10.75</v>
      </c>
      <c r="G669" s="3">
        <v>5</v>
      </c>
      <c r="H669" s="3">
        <v>-0.87</v>
      </c>
      <c r="I669" s="3">
        <v>0</v>
      </c>
      <c r="J669" s="3">
        <v>1</v>
      </c>
      <c r="K669" s="3">
        <v>0</v>
      </c>
      <c r="L669" s="3">
        <v>99</v>
      </c>
      <c r="M669" s="3">
        <v>-99</v>
      </c>
      <c r="N669" s="3">
        <v>0</v>
      </c>
      <c r="O669" s="3">
        <v>9.3000000000000007</v>
      </c>
      <c r="P669" s="3">
        <v>0</v>
      </c>
      <c r="Q669" s="3">
        <v>11.63</v>
      </c>
      <c r="R669" s="3">
        <v>0.113</v>
      </c>
      <c r="S669" s="3">
        <v>0.124</v>
      </c>
      <c r="T669" s="3">
        <v>0</v>
      </c>
      <c r="U669" s="3" t="s">
        <v>1</v>
      </c>
      <c r="V669" s="3" t="s">
        <v>1</v>
      </c>
    </row>
    <row r="670" spans="1:22" x14ac:dyDescent="0.3">
      <c r="A670" s="3">
        <v>916107</v>
      </c>
      <c r="B670" s="3" t="s">
        <v>3</v>
      </c>
      <c r="C670" s="3">
        <v>1</v>
      </c>
      <c r="D670" s="3">
        <v>0</v>
      </c>
      <c r="E670" s="3">
        <v>10.75</v>
      </c>
      <c r="F670" s="3">
        <v>10.75</v>
      </c>
      <c r="G670" s="3">
        <v>5</v>
      </c>
      <c r="H670" s="3">
        <v>-0.87</v>
      </c>
      <c r="I670" s="3">
        <v>0</v>
      </c>
      <c r="J670" s="3">
        <v>1</v>
      </c>
      <c r="K670" s="3">
        <v>0</v>
      </c>
      <c r="L670" s="3">
        <v>99</v>
      </c>
      <c r="M670" s="3">
        <v>-99</v>
      </c>
      <c r="N670" s="3">
        <v>0</v>
      </c>
      <c r="O670" s="3">
        <v>9.3000000000000007</v>
      </c>
      <c r="P670" s="3">
        <v>0</v>
      </c>
      <c r="Q670" s="3">
        <v>11.63</v>
      </c>
      <c r="R670" s="3">
        <v>0.113</v>
      </c>
      <c r="S670" s="3">
        <v>0.124</v>
      </c>
      <c r="T670" s="3">
        <v>0</v>
      </c>
      <c r="U670" s="3" t="s">
        <v>1</v>
      </c>
      <c r="V670" s="3" t="s">
        <v>1</v>
      </c>
    </row>
    <row r="671" spans="1:22" x14ac:dyDescent="0.3">
      <c r="A671" s="3">
        <v>936035</v>
      </c>
      <c r="B671" s="3" t="s">
        <v>3</v>
      </c>
      <c r="C671" s="3">
        <v>1</v>
      </c>
      <c r="D671" s="3">
        <v>0</v>
      </c>
      <c r="E671" s="3">
        <v>10.75</v>
      </c>
      <c r="F671" s="3">
        <v>10.75</v>
      </c>
      <c r="G671" s="3">
        <v>5</v>
      </c>
      <c r="H671" s="3">
        <v>-0.87</v>
      </c>
      <c r="I671" s="3">
        <v>0</v>
      </c>
      <c r="J671" s="3">
        <v>1</v>
      </c>
      <c r="K671" s="3">
        <v>0</v>
      </c>
      <c r="L671" s="3">
        <v>99</v>
      </c>
      <c r="M671" s="3">
        <v>-99</v>
      </c>
      <c r="N671" s="3">
        <v>0</v>
      </c>
      <c r="O671" s="3">
        <v>9.3000000000000007</v>
      </c>
      <c r="P671" s="3">
        <v>0</v>
      </c>
      <c r="Q671" s="3">
        <v>11.63</v>
      </c>
      <c r="R671" s="3">
        <v>0.113</v>
      </c>
      <c r="S671" s="3">
        <v>0.124</v>
      </c>
      <c r="T671" s="3">
        <v>0</v>
      </c>
      <c r="U671" s="3" t="s">
        <v>1</v>
      </c>
      <c r="V671" s="3" t="s">
        <v>1</v>
      </c>
    </row>
    <row r="672" spans="1:22" x14ac:dyDescent="0.3">
      <c r="A672" s="3">
        <v>936036</v>
      </c>
      <c r="B672" s="3" t="s">
        <v>3</v>
      </c>
      <c r="C672" s="3">
        <v>1</v>
      </c>
      <c r="D672" s="3">
        <v>0</v>
      </c>
      <c r="E672" s="3">
        <v>10.75</v>
      </c>
      <c r="F672" s="3">
        <v>10.75</v>
      </c>
      <c r="G672" s="3">
        <v>5</v>
      </c>
      <c r="H672" s="3">
        <v>-0.87</v>
      </c>
      <c r="I672" s="3">
        <v>0</v>
      </c>
      <c r="J672" s="3">
        <v>1</v>
      </c>
      <c r="K672" s="3">
        <v>0</v>
      </c>
      <c r="L672" s="3">
        <v>99</v>
      </c>
      <c r="M672" s="3">
        <v>-99</v>
      </c>
      <c r="N672" s="3">
        <v>0</v>
      </c>
      <c r="O672" s="3">
        <v>9.3000000000000007</v>
      </c>
      <c r="P672" s="3">
        <v>0</v>
      </c>
      <c r="Q672" s="3">
        <v>11.63</v>
      </c>
      <c r="R672" s="3">
        <v>0.113</v>
      </c>
      <c r="S672" s="3">
        <v>0.124</v>
      </c>
      <c r="T672" s="3">
        <v>0</v>
      </c>
      <c r="U672" s="3" t="s">
        <v>1</v>
      </c>
      <c r="V672" s="3" t="s">
        <v>1</v>
      </c>
    </row>
    <row r="673" spans="1:22" x14ac:dyDescent="0.3">
      <c r="A673" s="3">
        <v>927023</v>
      </c>
      <c r="B673" s="3" t="s">
        <v>3</v>
      </c>
      <c r="C673" s="3">
        <v>1</v>
      </c>
      <c r="D673" s="3">
        <v>0</v>
      </c>
      <c r="E673" s="3">
        <v>10.75</v>
      </c>
      <c r="F673" s="3">
        <v>10.75</v>
      </c>
      <c r="G673" s="3">
        <v>5</v>
      </c>
      <c r="H673" s="3">
        <v>-0.87</v>
      </c>
      <c r="I673" s="3">
        <v>0</v>
      </c>
      <c r="J673" s="3">
        <v>1</v>
      </c>
      <c r="K673" s="3">
        <v>0</v>
      </c>
      <c r="L673" s="3">
        <v>99</v>
      </c>
      <c r="M673" s="3">
        <v>-99</v>
      </c>
      <c r="N673" s="3">
        <v>0</v>
      </c>
      <c r="O673" s="3">
        <v>9.3000000000000007</v>
      </c>
      <c r="P673" s="3">
        <v>0</v>
      </c>
      <c r="Q673" s="3">
        <v>11.63</v>
      </c>
      <c r="R673" s="3">
        <v>0.113</v>
      </c>
      <c r="S673" s="3">
        <v>0.124</v>
      </c>
      <c r="T673" s="3">
        <v>0</v>
      </c>
      <c r="U673" s="3" t="s">
        <v>1</v>
      </c>
      <c r="V673" s="3" t="s">
        <v>1</v>
      </c>
    </row>
    <row r="674" spans="1:22" x14ac:dyDescent="0.3">
      <c r="A674" s="3">
        <v>927024</v>
      </c>
      <c r="B674" s="3" t="s">
        <v>3</v>
      </c>
      <c r="C674" s="3">
        <v>1</v>
      </c>
      <c r="D674" s="3">
        <v>0</v>
      </c>
      <c r="E674" s="3">
        <v>10.75</v>
      </c>
      <c r="F674" s="3">
        <v>10.75</v>
      </c>
      <c r="G674" s="3">
        <v>5</v>
      </c>
      <c r="H674" s="3">
        <v>-0.87</v>
      </c>
      <c r="I674" s="3">
        <v>0</v>
      </c>
      <c r="J674" s="3">
        <v>1</v>
      </c>
      <c r="K674" s="3">
        <v>0</v>
      </c>
      <c r="L674" s="3">
        <v>99</v>
      </c>
      <c r="M674" s="3">
        <v>-99</v>
      </c>
      <c r="N674" s="3">
        <v>0</v>
      </c>
      <c r="O674" s="3">
        <v>9.3000000000000007</v>
      </c>
      <c r="P674" s="3">
        <v>0</v>
      </c>
      <c r="Q674" s="3">
        <v>11.63</v>
      </c>
      <c r="R674" s="3">
        <v>0.113</v>
      </c>
      <c r="S674" s="3">
        <v>0.124</v>
      </c>
      <c r="T674" s="3">
        <v>0</v>
      </c>
      <c r="U674" s="3" t="s">
        <v>1</v>
      </c>
      <c r="V674" s="3" t="s">
        <v>1</v>
      </c>
    </row>
    <row r="675" spans="1:22" x14ac:dyDescent="0.3">
      <c r="A675" s="3">
        <v>926075</v>
      </c>
      <c r="B675" s="3" t="s">
        <v>3</v>
      </c>
      <c r="C675" s="3">
        <v>1</v>
      </c>
      <c r="D675" s="3">
        <v>0</v>
      </c>
      <c r="E675" s="3">
        <v>10.75</v>
      </c>
      <c r="F675" s="3">
        <v>10.75</v>
      </c>
      <c r="G675" s="3">
        <v>5</v>
      </c>
      <c r="H675" s="3">
        <v>-0.87</v>
      </c>
      <c r="I675" s="3">
        <v>0</v>
      </c>
      <c r="J675" s="3">
        <v>1</v>
      </c>
      <c r="K675" s="3">
        <v>0</v>
      </c>
      <c r="L675" s="3">
        <v>99</v>
      </c>
      <c r="M675" s="3">
        <v>-99</v>
      </c>
      <c r="N675" s="3">
        <v>0</v>
      </c>
      <c r="O675" s="3">
        <v>9.3000000000000007</v>
      </c>
      <c r="P675" s="3">
        <v>0</v>
      </c>
      <c r="Q675" s="3">
        <v>11.63</v>
      </c>
      <c r="R675" s="3">
        <v>0.113</v>
      </c>
      <c r="S675" s="3">
        <v>0.124</v>
      </c>
      <c r="T675" s="3">
        <v>0</v>
      </c>
      <c r="U675" s="3" t="s">
        <v>1</v>
      </c>
      <c r="V675" s="3" t="s">
        <v>1</v>
      </c>
    </row>
    <row r="676" spans="1:22" x14ac:dyDescent="0.3">
      <c r="A676" s="3">
        <v>926076</v>
      </c>
      <c r="B676" s="3" t="s">
        <v>3</v>
      </c>
      <c r="C676" s="3">
        <v>1</v>
      </c>
      <c r="D676" s="3">
        <v>0</v>
      </c>
      <c r="E676" s="3">
        <v>10.75</v>
      </c>
      <c r="F676" s="3">
        <v>10.75</v>
      </c>
      <c r="G676" s="3">
        <v>5</v>
      </c>
      <c r="H676" s="3">
        <v>-0.87</v>
      </c>
      <c r="I676" s="3">
        <v>0</v>
      </c>
      <c r="J676" s="3">
        <v>1</v>
      </c>
      <c r="K676" s="3">
        <v>0</v>
      </c>
      <c r="L676" s="3">
        <v>99</v>
      </c>
      <c r="M676" s="3">
        <v>-99</v>
      </c>
      <c r="N676" s="3">
        <v>0</v>
      </c>
      <c r="O676" s="3">
        <v>9.3000000000000007</v>
      </c>
      <c r="P676" s="3">
        <v>0</v>
      </c>
      <c r="Q676" s="3">
        <v>11.63</v>
      </c>
      <c r="R676" s="3">
        <v>0.113</v>
      </c>
      <c r="S676" s="3">
        <v>0.124</v>
      </c>
      <c r="T676" s="3">
        <v>0</v>
      </c>
      <c r="U676" s="3" t="s">
        <v>1</v>
      </c>
      <c r="V676" s="3" t="s">
        <v>1</v>
      </c>
    </row>
    <row r="677" spans="1:22" x14ac:dyDescent="0.3">
      <c r="A677" s="3">
        <v>937035</v>
      </c>
      <c r="B677" s="3" t="s">
        <v>3</v>
      </c>
      <c r="C677" s="3">
        <v>1</v>
      </c>
      <c r="D677" s="3">
        <v>0</v>
      </c>
      <c r="E677" s="3">
        <v>10.75</v>
      </c>
      <c r="F677" s="3">
        <v>10.75</v>
      </c>
      <c r="G677" s="3">
        <v>5</v>
      </c>
      <c r="H677" s="3">
        <v>-0.87</v>
      </c>
      <c r="I677" s="3">
        <v>0</v>
      </c>
      <c r="J677" s="3">
        <v>1</v>
      </c>
      <c r="K677" s="3">
        <v>0</v>
      </c>
      <c r="L677" s="3">
        <v>99</v>
      </c>
      <c r="M677" s="3">
        <v>-99</v>
      </c>
      <c r="N677" s="3">
        <v>0</v>
      </c>
      <c r="O677" s="3">
        <v>9.3000000000000007</v>
      </c>
      <c r="P677" s="3">
        <v>0</v>
      </c>
      <c r="Q677" s="3">
        <v>11.63</v>
      </c>
      <c r="R677" s="3">
        <v>0.113</v>
      </c>
      <c r="S677" s="3">
        <v>0.124</v>
      </c>
      <c r="T677" s="3">
        <v>0</v>
      </c>
      <c r="U677" s="3" t="s">
        <v>1</v>
      </c>
      <c r="V677" s="3" t="s">
        <v>1</v>
      </c>
    </row>
    <row r="678" spans="1:22" x14ac:dyDescent="0.3">
      <c r="A678" s="3">
        <v>959052</v>
      </c>
      <c r="B678" s="3" t="s">
        <v>3</v>
      </c>
      <c r="C678" s="3">
        <v>1</v>
      </c>
      <c r="D678" s="3">
        <v>0</v>
      </c>
      <c r="E678" s="3">
        <v>10.75</v>
      </c>
      <c r="F678" s="3">
        <v>10.75</v>
      </c>
      <c r="G678" s="3">
        <v>5</v>
      </c>
      <c r="H678" s="3">
        <v>-0.87</v>
      </c>
      <c r="I678" s="3">
        <v>0</v>
      </c>
      <c r="J678" s="3">
        <v>1</v>
      </c>
      <c r="K678" s="3">
        <v>0</v>
      </c>
      <c r="L678" s="3">
        <v>99</v>
      </c>
      <c r="M678" s="3">
        <v>-99</v>
      </c>
      <c r="N678" s="3">
        <v>0</v>
      </c>
      <c r="O678" s="3">
        <v>9.3000000000000007</v>
      </c>
      <c r="P678" s="3">
        <v>0</v>
      </c>
      <c r="Q678" s="3">
        <v>11.63</v>
      </c>
      <c r="R678" s="3">
        <v>0.113</v>
      </c>
      <c r="S678" s="3">
        <v>0.124</v>
      </c>
      <c r="T678" s="3">
        <v>0</v>
      </c>
      <c r="U678" s="3" t="s">
        <v>1</v>
      </c>
      <c r="V678" s="3" t="s">
        <v>1</v>
      </c>
    </row>
    <row r="679" spans="1:22" x14ac:dyDescent="0.3">
      <c r="A679" s="3">
        <v>987031</v>
      </c>
      <c r="B679" s="3" t="s">
        <v>3</v>
      </c>
      <c r="C679" s="3">
        <v>1</v>
      </c>
      <c r="D679" s="3">
        <v>0</v>
      </c>
      <c r="E679" s="3">
        <v>10.75</v>
      </c>
      <c r="F679" s="3">
        <v>10.75</v>
      </c>
      <c r="G679" s="3">
        <v>5</v>
      </c>
      <c r="H679" s="3">
        <v>-0.87</v>
      </c>
      <c r="I679" s="3">
        <v>0</v>
      </c>
      <c r="J679" s="3">
        <v>1</v>
      </c>
      <c r="K679" s="3">
        <v>0</v>
      </c>
      <c r="L679" s="3">
        <v>99</v>
      </c>
      <c r="M679" s="3">
        <v>-99</v>
      </c>
      <c r="N679" s="3">
        <v>0</v>
      </c>
      <c r="O679" s="3">
        <v>9.3000000000000007</v>
      </c>
      <c r="P679" s="3">
        <v>0</v>
      </c>
      <c r="Q679" s="3">
        <v>11.63</v>
      </c>
      <c r="R679" s="3">
        <v>0.113</v>
      </c>
      <c r="S679" s="3">
        <v>0.124</v>
      </c>
      <c r="T679" s="3">
        <v>0</v>
      </c>
      <c r="U679" s="3" t="s">
        <v>1</v>
      </c>
      <c r="V679" s="3" t="s">
        <v>1</v>
      </c>
    </row>
    <row r="680" spans="1:22" x14ac:dyDescent="0.3">
      <c r="A680" s="3">
        <v>987032</v>
      </c>
      <c r="B680" s="3" t="s">
        <v>3</v>
      </c>
      <c r="C680" s="3">
        <v>1</v>
      </c>
      <c r="D680" s="3">
        <v>0</v>
      </c>
      <c r="E680" s="3">
        <v>10.75</v>
      </c>
      <c r="F680" s="3">
        <v>10.75</v>
      </c>
      <c r="G680" s="3">
        <v>5</v>
      </c>
      <c r="H680" s="3">
        <v>-0.87</v>
      </c>
      <c r="I680" s="3">
        <v>0</v>
      </c>
      <c r="J680" s="3">
        <v>1</v>
      </c>
      <c r="K680" s="3">
        <v>0</v>
      </c>
      <c r="L680" s="3">
        <v>99</v>
      </c>
      <c r="M680" s="3">
        <v>-99</v>
      </c>
      <c r="N680" s="3">
        <v>0</v>
      </c>
      <c r="O680" s="3">
        <v>9.3000000000000007</v>
      </c>
      <c r="P680" s="3">
        <v>0</v>
      </c>
      <c r="Q680" s="3">
        <v>11.63</v>
      </c>
      <c r="R680" s="3">
        <v>0.113</v>
      </c>
      <c r="S680" s="3">
        <v>0.124</v>
      </c>
      <c r="T680" s="3">
        <v>0</v>
      </c>
      <c r="U680" s="3" t="s">
        <v>1</v>
      </c>
      <c r="V680" s="3" t="s">
        <v>1</v>
      </c>
    </row>
    <row r="681" spans="1:22" x14ac:dyDescent="0.3">
      <c r="A681" s="3">
        <v>987033</v>
      </c>
      <c r="B681" s="3" t="s">
        <v>3</v>
      </c>
      <c r="C681" s="3">
        <v>1</v>
      </c>
      <c r="D681" s="3">
        <v>0</v>
      </c>
      <c r="E681" s="3">
        <v>10.75</v>
      </c>
      <c r="F681" s="3">
        <v>10.75</v>
      </c>
      <c r="G681" s="3">
        <v>5</v>
      </c>
      <c r="H681" s="3">
        <v>-0.87</v>
      </c>
      <c r="I681" s="3">
        <v>0</v>
      </c>
      <c r="J681" s="3">
        <v>1</v>
      </c>
      <c r="K681" s="3">
        <v>0</v>
      </c>
      <c r="L681" s="3">
        <v>99</v>
      </c>
      <c r="M681" s="3">
        <v>-99</v>
      </c>
      <c r="N681" s="3">
        <v>0</v>
      </c>
      <c r="O681" s="3">
        <v>9.3000000000000007</v>
      </c>
      <c r="P681" s="3">
        <v>0</v>
      </c>
      <c r="Q681" s="3">
        <v>11.63</v>
      </c>
      <c r="R681" s="3">
        <v>0.113</v>
      </c>
      <c r="S681" s="3">
        <v>0.124</v>
      </c>
      <c r="T681" s="3">
        <v>0</v>
      </c>
      <c r="U681" s="3" t="s">
        <v>1</v>
      </c>
      <c r="V681" s="3" t="s">
        <v>1</v>
      </c>
    </row>
    <row r="682" spans="1:22" x14ac:dyDescent="0.3">
      <c r="A682" s="3">
        <v>918010</v>
      </c>
      <c r="B682" s="3" t="s">
        <v>3</v>
      </c>
      <c r="C682" s="3">
        <v>1</v>
      </c>
      <c r="D682" s="3">
        <v>0</v>
      </c>
      <c r="E682" s="3">
        <v>10.75</v>
      </c>
      <c r="F682" s="3">
        <v>10.75</v>
      </c>
      <c r="G682" s="3">
        <v>5</v>
      </c>
      <c r="H682" s="3">
        <v>-0.87</v>
      </c>
      <c r="I682" s="3">
        <v>0</v>
      </c>
      <c r="J682" s="3">
        <v>1</v>
      </c>
      <c r="K682" s="3">
        <v>0</v>
      </c>
      <c r="L682" s="3">
        <v>99</v>
      </c>
      <c r="M682" s="3">
        <v>-99</v>
      </c>
      <c r="N682" s="3">
        <v>0</v>
      </c>
      <c r="O682" s="3">
        <v>9.3000000000000007</v>
      </c>
      <c r="P682" s="3">
        <v>0</v>
      </c>
      <c r="Q682" s="3">
        <v>11.63</v>
      </c>
      <c r="R682" s="3">
        <v>0.113</v>
      </c>
      <c r="S682" s="3">
        <v>0.124</v>
      </c>
      <c r="T682" s="3">
        <v>0</v>
      </c>
      <c r="U682" s="3" t="s">
        <v>1</v>
      </c>
      <c r="V682" s="3" t="s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682"/>
  <sheetViews>
    <sheetView zoomScale="75" zoomScaleNormal="75" workbookViewId="0">
      <selection activeCell="B1" sqref="B1:Q1"/>
    </sheetView>
  </sheetViews>
  <sheetFormatPr defaultRowHeight="14.4" x14ac:dyDescent="0.3"/>
  <sheetData>
    <row r="1" spans="1:19" x14ac:dyDescent="0.3">
      <c r="A1">
        <v>113015</v>
      </c>
      <c r="B1" t="s">
        <v>6</v>
      </c>
      <c r="C1">
        <v>1</v>
      </c>
      <c r="D1">
        <v>0.03</v>
      </c>
      <c r="E1">
        <v>0.18</v>
      </c>
      <c r="F1">
        <v>6.64</v>
      </c>
      <c r="G1">
        <v>0.05</v>
      </c>
      <c r="H1">
        <v>0.5</v>
      </c>
      <c r="I1">
        <v>0.15</v>
      </c>
      <c r="J1">
        <v>1</v>
      </c>
      <c r="K1">
        <v>0</v>
      </c>
      <c r="L1">
        <v>1.66</v>
      </c>
      <c r="M1">
        <v>1.41</v>
      </c>
      <c r="N1">
        <v>0.499</v>
      </c>
      <c r="O1">
        <v>0.06</v>
      </c>
      <c r="P1" t="s">
        <v>1</v>
      </c>
      <c r="Q1" t="s">
        <v>1</v>
      </c>
    </row>
    <row r="2" spans="1:19" x14ac:dyDescent="0.3">
      <c r="A2">
        <v>113017</v>
      </c>
      <c r="B2" t="s">
        <v>6</v>
      </c>
      <c r="C2">
        <v>1</v>
      </c>
      <c r="D2">
        <v>0.03</v>
      </c>
      <c r="E2">
        <v>0.18</v>
      </c>
      <c r="F2">
        <v>6.64</v>
      </c>
      <c r="G2">
        <v>0.05</v>
      </c>
      <c r="H2">
        <v>0.5</v>
      </c>
      <c r="I2">
        <v>0.15</v>
      </c>
      <c r="J2">
        <v>1</v>
      </c>
      <c r="K2">
        <v>0</v>
      </c>
      <c r="L2">
        <v>1.66</v>
      </c>
      <c r="M2">
        <v>1.41</v>
      </c>
      <c r="N2">
        <v>0.499</v>
      </c>
      <c r="O2">
        <v>0.06</v>
      </c>
      <c r="P2" t="s">
        <v>1</v>
      </c>
      <c r="Q2" t="s">
        <v>1</v>
      </c>
    </row>
    <row r="3" spans="1:19" x14ac:dyDescent="0.3">
      <c r="A3">
        <v>126047</v>
      </c>
      <c r="B3" t="s">
        <v>6</v>
      </c>
      <c r="C3">
        <v>1</v>
      </c>
      <c r="D3">
        <v>0.03</v>
      </c>
      <c r="E3">
        <v>0.18</v>
      </c>
      <c r="F3">
        <v>6.64</v>
      </c>
      <c r="G3">
        <v>0.05</v>
      </c>
      <c r="H3">
        <v>0.5</v>
      </c>
      <c r="I3">
        <v>0.15</v>
      </c>
      <c r="J3">
        <v>1</v>
      </c>
      <c r="K3">
        <v>0</v>
      </c>
      <c r="L3">
        <v>1.66</v>
      </c>
      <c r="M3">
        <v>1.41</v>
      </c>
      <c r="N3">
        <v>0.499</v>
      </c>
      <c r="O3">
        <v>0.06</v>
      </c>
      <c r="P3" t="s">
        <v>1</v>
      </c>
      <c r="Q3" t="s">
        <v>1</v>
      </c>
    </row>
    <row r="4" spans="1:19" x14ac:dyDescent="0.3">
      <c r="A4">
        <v>213019</v>
      </c>
      <c r="B4" t="s">
        <v>6</v>
      </c>
      <c r="C4">
        <v>1</v>
      </c>
      <c r="D4">
        <v>0.03</v>
      </c>
      <c r="E4">
        <v>0.18</v>
      </c>
      <c r="F4">
        <v>6.64</v>
      </c>
      <c r="G4">
        <v>0.05</v>
      </c>
      <c r="H4">
        <v>0.5</v>
      </c>
      <c r="I4">
        <v>0.15</v>
      </c>
      <c r="J4">
        <v>1</v>
      </c>
      <c r="K4">
        <v>-1</v>
      </c>
      <c r="L4">
        <v>1.66</v>
      </c>
      <c r="M4">
        <v>1.41</v>
      </c>
      <c r="N4">
        <v>0.499</v>
      </c>
      <c r="O4">
        <v>0.06</v>
      </c>
      <c r="P4" t="s">
        <v>1</v>
      </c>
      <c r="Q4" t="s">
        <v>1</v>
      </c>
    </row>
    <row r="5" spans="1:19" x14ac:dyDescent="0.3">
      <c r="A5">
        <v>213021</v>
      </c>
      <c r="B5" t="s">
        <v>6</v>
      </c>
      <c r="C5">
        <v>1</v>
      </c>
      <c r="D5">
        <v>0.06</v>
      </c>
      <c r="E5">
        <v>0.4</v>
      </c>
      <c r="F5">
        <v>3</v>
      </c>
      <c r="G5">
        <v>9.9000000000000005E-2</v>
      </c>
      <c r="H5">
        <v>0.4</v>
      </c>
      <c r="I5">
        <v>0.15</v>
      </c>
      <c r="J5">
        <v>1</v>
      </c>
      <c r="K5">
        <v>0.1</v>
      </c>
      <c r="L5">
        <v>1.35</v>
      </c>
      <c r="M5">
        <v>1.4</v>
      </c>
      <c r="N5">
        <v>0.1</v>
      </c>
      <c r="O5">
        <v>0.1</v>
      </c>
      <c r="P5" t="s">
        <v>1</v>
      </c>
      <c r="Q5" t="s">
        <v>1</v>
      </c>
    </row>
    <row r="6" spans="1:19" x14ac:dyDescent="0.3">
      <c r="A6">
        <v>213031</v>
      </c>
      <c r="B6" t="s">
        <v>6</v>
      </c>
      <c r="C6">
        <v>1</v>
      </c>
      <c r="D6">
        <v>0.06</v>
      </c>
      <c r="E6">
        <v>0.4</v>
      </c>
      <c r="F6">
        <v>3</v>
      </c>
      <c r="G6">
        <v>9.9000000000000005E-2</v>
      </c>
      <c r="H6">
        <v>0.4</v>
      </c>
      <c r="I6">
        <v>0.15</v>
      </c>
      <c r="J6">
        <v>1</v>
      </c>
      <c r="K6">
        <v>0.1</v>
      </c>
      <c r="L6">
        <v>1.35</v>
      </c>
      <c r="M6">
        <v>1.4</v>
      </c>
      <c r="N6">
        <v>0.1</v>
      </c>
      <c r="O6">
        <v>0.1</v>
      </c>
      <c r="P6" t="s">
        <v>1</v>
      </c>
      <c r="Q6" t="s">
        <v>1</v>
      </c>
    </row>
    <row r="7" spans="1:19" x14ac:dyDescent="0.3">
      <c r="A7">
        <v>213041</v>
      </c>
      <c r="B7" t="s">
        <v>6</v>
      </c>
      <c r="C7">
        <v>1</v>
      </c>
      <c r="D7">
        <v>0.06</v>
      </c>
      <c r="E7">
        <v>0.4</v>
      </c>
      <c r="F7">
        <v>3</v>
      </c>
      <c r="G7">
        <v>9.9000000000000005E-2</v>
      </c>
      <c r="H7">
        <v>0.4</v>
      </c>
      <c r="I7">
        <v>0.15</v>
      </c>
      <c r="J7">
        <v>1</v>
      </c>
      <c r="K7">
        <v>0.1</v>
      </c>
      <c r="L7">
        <v>1.35</v>
      </c>
      <c r="M7">
        <v>1.4</v>
      </c>
      <c r="N7">
        <v>0.1</v>
      </c>
      <c r="O7">
        <v>0.1</v>
      </c>
      <c r="P7" t="s">
        <v>1</v>
      </c>
      <c r="Q7" t="s">
        <v>1</v>
      </c>
    </row>
    <row r="8" spans="1:19" x14ac:dyDescent="0.3">
      <c r="A8">
        <v>213051</v>
      </c>
      <c r="B8" t="s">
        <v>6</v>
      </c>
      <c r="C8">
        <v>1</v>
      </c>
      <c r="D8">
        <v>0.06</v>
      </c>
      <c r="E8">
        <v>0.4</v>
      </c>
      <c r="F8">
        <v>3</v>
      </c>
      <c r="G8">
        <v>9.9000000000000005E-2</v>
      </c>
      <c r="H8">
        <v>0.4</v>
      </c>
      <c r="I8">
        <v>0.15</v>
      </c>
      <c r="J8">
        <v>1</v>
      </c>
      <c r="K8">
        <v>0.1</v>
      </c>
      <c r="L8">
        <v>1.35</v>
      </c>
      <c r="M8">
        <v>1.4</v>
      </c>
      <c r="N8">
        <v>0.1</v>
      </c>
      <c r="O8">
        <v>0.1</v>
      </c>
      <c r="P8" t="s">
        <v>1</v>
      </c>
      <c r="Q8" t="s">
        <v>1</v>
      </c>
    </row>
    <row r="9" spans="1:19" x14ac:dyDescent="0.3">
      <c r="A9">
        <v>216011</v>
      </c>
      <c r="B9" t="s">
        <v>6</v>
      </c>
      <c r="C9">
        <v>1</v>
      </c>
      <c r="D9">
        <v>0.03</v>
      </c>
      <c r="E9">
        <v>0.18</v>
      </c>
      <c r="F9">
        <v>6.64</v>
      </c>
      <c r="G9">
        <v>0.05</v>
      </c>
      <c r="H9">
        <v>0.5</v>
      </c>
      <c r="I9">
        <v>0.15</v>
      </c>
      <c r="J9">
        <v>1</v>
      </c>
      <c r="K9">
        <v>0</v>
      </c>
      <c r="L9">
        <v>1.66</v>
      </c>
      <c r="M9">
        <v>1.41</v>
      </c>
      <c r="N9">
        <v>0.499</v>
      </c>
      <c r="O9">
        <v>0.06</v>
      </c>
      <c r="P9" t="s">
        <v>1</v>
      </c>
      <c r="Q9" t="s">
        <v>1</v>
      </c>
    </row>
    <row r="10" spans="1:19" x14ac:dyDescent="0.3">
      <c r="A10">
        <v>821012</v>
      </c>
      <c r="B10" t="s">
        <v>7</v>
      </c>
      <c r="C10">
        <v>1</v>
      </c>
      <c r="D10">
        <v>0.05</v>
      </c>
      <c r="E10">
        <v>0.05</v>
      </c>
      <c r="F10">
        <v>0.9</v>
      </c>
      <c r="G10">
        <v>0.3</v>
      </c>
      <c r="H10">
        <v>3</v>
      </c>
      <c r="I10">
        <v>9</v>
      </c>
      <c r="J10">
        <v>0</v>
      </c>
      <c r="K10" t="s">
        <v>1</v>
      </c>
      <c r="L10" t="s">
        <v>1</v>
      </c>
    </row>
    <row r="11" spans="1:19" x14ac:dyDescent="0.3">
      <c r="A11">
        <v>910011</v>
      </c>
      <c r="B11" t="s">
        <v>6</v>
      </c>
      <c r="C11">
        <v>1</v>
      </c>
      <c r="D11">
        <v>0.03</v>
      </c>
      <c r="E11">
        <v>0.18</v>
      </c>
      <c r="F11">
        <v>6.64</v>
      </c>
      <c r="G11">
        <v>0.05</v>
      </c>
      <c r="H11">
        <v>0.5</v>
      </c>
      <c r="I11">
        <v>0.15</v>
      </c>
      <c r="J11">
        <v>1</v>
      </c>
      <c r="K11">
        <v>0</v>
      </c>
      <c r="L11">
        <v>1.66</v>
      </c>
      <c r="M11">
        <v>1.41</v>
      </c>
      <c r="N11">
        <v>0.499</v>
      </c>
      <c r="O11">
        <v>0.06</v>
      </c>
      <c r="P11" t="s">
        <v>1</v>
      </c>
      <c r="Q11" t="s">
        <v>1</v>
      </c>
    </row>
    <row r="12" spans="1:19" x14ac:dyDescent="0.3">
      <c r="A12">
        <v>912011</v>
      </c>
      <c r="B12" t="s">
        <v>7</v>
      </c>
      <c r="C12">
        <v>1</v>
      </c>
      <c r="D12">
        <v>0.03</v>
      </c>
      <c r="E12">
        <v>0.499</v>
      </c>
      <c r="F12">
        <v>1</v>
      </c>
      <c r="G12">
        <v>0</v>
      </c>
      <c r="H12">
        <v>4</v>
      </c>
      <c r="I12">
        <v>9</v>
      </c>
      <c r="J12">
        <v>0.1</v>
      </c>
      <c r="K12" t="s">
        <v>1</v>
      </c>
      <c r="L12" t="s">
        <v>1</v>
      </c>
    </row>
    <row r="13" spans="1:19" x14ac:dyDescent="0.3">
      <c r="A13">
        <v>912012</v>
      </c>
      <c r="B13" t="s">
        <v>7</v>
      </c>
      <c r="C13">
        <v>1</v>
      </c>
      <c r="D13">
        <v>0.03</v>
      </c>
      <c r="E13">
        <v>0.499</v>
      </c>
      <c r="F13">
        <v>1</v>
      </c>
      <c r="G13">
        <v>0</v>
      </c>
      <c r="H13">
        <v>4</v>
      </c>
      <c r="I13">
        <v>9</v>
      </c>
      <c r="J13">
        <v>0.1</v>
      </c>
      <c r="K13" t="s">
        <v>1</v>
      </c>
      <c r="L13" t="s">
        <v>1</v>
      </c>
    </row>
    <row r="14" spans="1:19" s="2" customFormat="1" x14ac:dyDescent="0.3">
      <c r="A14" s="2">
        <v>913011</v>
      </c>
      <c r="B14" t="s">
        <v>6</v>
      </c>
      <c r="C14">
        <v>1</v>
      </c>
      <c r="D14">
        <v>0.03</v>
      </c>
      <c r="E14">
        <v>0.18</v>
      </c>
      <c r="F14">
        <v>6.64</v>
      </c>
      <c r="G14">
        <v>0.05</v>
      </c>
      <c r="H14">
        <v>0.5</v>
      </c>
      <c r="I14">
        <v>0.15</v>
      </c>
      <c r="J14">
        <v>1</v>
      </c>
      <c r="K14">
        <v>0</v>
      </c>
      <c r="L14">
        <v>1.66</v>
      </c>
      <c r="M14">
        <v>1.41</v>
      </c>
      <c r="N14">
        <v>0.499</v>
      </c>
      <c r="O14">
        <v>0.06</v>
      </c>
      <c r="P14" t="s">
        <v>1</v>
      </c>
      <c r="Q14" t="s">
        <v>1</v>
      </c>
      <c r="R14"/>
      <c r="S14"/>
    </row>
    <row r="15" spans="1:19" x14ac:dyDescent="0.3">
      <c r="A15">
        <v>913031</v>
      </c>
      <c r="B15" t="s">
        <v>6</v>
      </c>
      <c r="C15">
        <v>1</v>
      </c>
      <c r="D15">
        <v>0.06</v>
      </c>
      <c r="E15">
        <v>0.4</v>
      </c>
      <c r="F15">
        <v>3</v>
      </c>
      <c r="G15">
        <v>9.9000000000000005E-2</v>
      </c>
      <c r="H15">
        <v>0.4</v>
      </c>
      <c r="I15">
        <v>0.15</v>
      </c>
      <c r="J15">
        <v>1</v>
      </c>
      <c r="K15">
        <v>0.1</v>
      </c>
      <c r="L15">
        <v>1.35</v>
      </c>
      <c r="M15">
        <v>1.4</v>
      </c>
      <c r="N15">
        <v>0.1</v>
      </c>
      <c r="O15">
        <v>0.1</v>
      </c>
      <c r="P15" t="s">
        <v>1</v>
      </c>
      <c r="Q15" t="s">
        <v>1</v>
      </c>
    </row>
    <row r="16" spans="1:19" x14ac:dyDescent="0.3">
      <c r="A16">
        <v>913041</v>
      </c>
      <c r="B16" t="s">
        <v>6</v>
      </c>
      <c r="C16">
        <v>1</v>
      </c>
      <c r="D16">
        <v>0.06</v>
      </c>
      <c r="E16">
        <v>0.4</v>
      </c>
      <c r="F16">
        <v>3</v>
      </c>
      <c r="G16">
        <v>9.9000000000000005E-2</v>
      </c>
      <c r="H16">
        <v>0.4</v>
      </c>
      <c r="I16">
        <v>0.15</v>
      </c>
      <c r="J16">
        <v>1</v>
      </c>
      <c r="K16">
        <v>0.1</v>
      </c>
      <c r="L16">
        <v>1.35</v>
      </c>
      <c r="M16">
        <v>1.4</v>
      </c>
      <c r="N16">
        <v>0.1</v>
      </c>
      <c r="O16">
        <v>0.1</v>
      </c>
      <c r="P16" t="s">
        <v>1</v>
      </c>
      <c r="Q16" t="s">
        <v>1</v>
      </c>
    </row>
    <row r="17" spans="1:19" x14ac:dyDescent="0.3">
      <c r="A17">
        <v>913051</v>
      </c>
      <c r="B17" t="s">
        <v>6</v>
      </c>
      <c r="C17">
        <v>1</v>
      </c>
      <c r="D17">
        <v>0.06</v>
      </c>
      <c r="E17">
        <v>0.4</v>
      </c>
      <c r="F17">
        <v>3</v>
      </c>
      <c r="G17">
        <v>9.9000000000000005E-2</v>
      </c>
      <c r="H17">
        <v>0.4</v>
      </c>
      <c r="I17">
        <v>0.15</v>
      </c>
      <c r="J17">
        <v>1</v>
      </c>
      <c r="K17">
        <v>0.1</v>
      </c>
      <c r="L17">
        <v>1.35</v>
      </c>
      <c r="M17">
        <v>1.4</v>
      </c>
      <c r="N17">
        <v>0.1</v>
      </c>
      <c r="O17">
        <v>0.1</v>
      </c>
      <c r="P17" t="s">
        <v>1</v>
      </c>
      <c r="Q17" t="s">
        <v>1</v>
      </c>
    </row>
    <row r="18" spans="1:19" x14ac:dyDescent="0.3">
      <c r="A18">
        <v>913061</v>
      </c>
      <c r="B18" t="s">
        <v>6</v>
      </c>
      <c r="C18">
        <v>1</v>
      </c>
      <c r="D18">
        <v>0.06</v>
      </c>
      <c r="E18">
        <v>0.4</v>
      </c>
      <c r="F18">
        <v>3</v>
      </c>
      <c r="G18">
        <v>9.9000000000000005E-2</v>
      </c>
      <c r="H18">
        <v>0.4</v>
      </c>
      <c r="I18">
        <v>0.15</v>
      </c>
      <c r="J18">
        <v>1</v>
      </c>
      <c r="K18">
        <v>0.1</v>
      </c>
      <c r="L18">
        <v>1.35</v>
      </c>
      <c r="M18">
        <v>1.4</v>
      </c>
      <c r="N18">
        <v>0.1</v>
      </c>
      <c r="O18">
        <v>0.1</v>
      </c>
      <c r="P18" t="s">
        <v>1</v>
      </c>
      <c r="Q18" t="s">
        <v>1</v>
      </c>
    </row>
    <row r="19" spans="1:19" x14ac:dyDescent="0.3">
      <c r="A19">
        <v>914011</v>
      </c>
      <c r="B19" t="s">
        <v>6</v>
      </c>
      <c r="C19">
        <v>1</v>
      </c>
      <c r="D19">
        <v>0.06</v>
      </c>
      <c r="E19">
        <v>0.4</v>
      </c>
      <c r="F19">
        <v>3</v>
      </c>
      <c r="G19">
        <v>9.9000000000000005E-2</v>
      </c>
      <c r="H19">
        <v>0.4</v>
      </c>
      <c r="I19">
        <v>0.15</v>
      </c>
      <c r="J19">
        <v>1</v>
      </c>
      <c r="K19">
        <v>0.1</v>
      </c>
      <c r="L19">
        <v>1.35</v>
      </c>
      <c r="M19">
        <v>1.4</v>
      </c>
      <c r="N19">
        <v>0.1</v>
      </c>
      <c r="O19">
        <v>0.1</v>
      </c>
      <c r="P19" t="s">
        <v>1</v>
      </c>
      <c r="Q19" t="s">
        <v>1</v>
      </c>
    </row>
    <row r="20" spans="1:19" x14ac:dyDescent="0.3">
      <c r="A20">
        <v>914012</v>
      </c>
      <c r="B20" t="s">
        <v>6</v>
      </c>
      <c r="C20">
        <v>1</v>
      </c>
      <c r="D20">
        <v>0.06</v>
      </c>
      <c r="E20">
        <v>0.4</v>
      </c>
      <c r="F20">
        <v>3</v>
      </c>
      <c r="G20">
        <v>9.9000000000000005E-2</v>
      </c>
      <c r="H20">
        <v>0.4</v>
      </c>
      <c r="I20">
        <v>0.15</v>
      </c>
      <c r="J20">
        <v>1</v>
      </c>
      <c r="K20">
        <v>0.1</v>
      </c>
      <c r="L20">
        <v>1.35</v>
      </c>
      <c r="M20">
        <v>1.4</v>
      </c>
      <c r="N20">
        <v>0.1</v>
      </c>
      <c r="O20">
        <v>0.1</v>
      </c>
      <c r="P20" t="s">
        <v>1</v>
      </c>
      <c r="Q20" t="s">
        <v>1</v>
      </c>
    </row>
    <row r="21" spans="1:19" x14ac:dyDescent="0.3">
      <c r="A21">
        <v>914013</v>
      </c>
      <c r="B21" t="s">
        <v>6</v>
      </c>
      <c r="C21">
        <v>1</v>
      </c>
      <c r="D21">
        <v>0.06</v>
      </c>
      <c r="E21">
        <v>0.4</v>
      </c>
      <c r="F21">
        <v>3</v>
      </c>
      <c r="G21">
        <v>9.9000000000000005E-2</v>
      </c>
      <c r="H21">
        <v>0.4</v>
      </c>
      <c r="I21">
        <v>0.15</v>
      </c>
      <c r="J21">
        <v>1</v>
      </c>
      <c r="K21">
        <v>0.1</v>
      </c>
      <c r="L21">
        <v>1.35</v>
      </c>
      <c r="M21">
        <v>1.4</v>
      </c>
      <c r="N21">
        <v>0.1</v>
      </c>
      <c r="O21">
        <v>0.1</v>
      </c>
      <c r="P21" t="s">
        <v>1</v>
      </c>
      <c r="Q21" t="s">
        <v>1</v>
      </c>
    </row>
    <row r="22" spans="1:19" x14ac:dyDescent="0.3">
      <c r="A22">
        <v>915001</v>
      </c>
      <c r="B22" t="s">
        <v>6</v>
      </c>
      <c r="C22">
        <v>1</v>
      </c>
      <c r="D22">
        <v>0.06</v>
      </c>
      <c r="E22">
        <v>0.4</v>
      </c>
      <c r="F22">
        <v>3</v>
      </c>
      <c r="G22">
        <v>9.9000000000000005E-2</v>
      </c>
      <c r="H22">
        <v>0.4</v>
      </c>
      <c r="I22">
        <v>0.15</v>
      </c>
      <c r="J22">
        <v>1</v>
      </c>
      <c r="K22">
        <v>0.1</v>
      </c>
      <c r="L22">
        <v>1.35</v>
      </c>
      <c r="M22">
        <v>1.4</v>
      </c>
      <c r="N22">
        <v>0.1</v>
      </c>
      <c r="O22">
        <v>0.1</v>
      </c>
      <c r="P22" t="s">
        <v>1</v>
      </c>
      <c r="Q22" t="s">
        <v>1</v>
      </c>
    </row>
    <row r="23" spans="1:19" x14ac:dyDescent="0.3">
      <c r="A23">
        <v>915002</v>
      </c>
      <c r="B23" t="s">
        <v>6</v>
      </c>
      <c r="C23">
        <v>1</v>
      </c>
      <c r="D23">
        <v>0.06</v>
      </c>
      <c r="E23">
        <v>0.4</v>
      </c>
      <c r="F23">
        <v>3</v>
      </c>
      <c r="G23">
        <v>9.9000000000000005E-2</v>
      </c>
      <c r="H23">
        <v>0.4</v>
      </c>
      <c r="I23">
        <v>0.15</v>
      </c>
      <c r="J23">
        <v>1</v>
      </c>
      <c r="K23">
        <v>0.1</v>
      </c>
      <c r="L23">
        <v>1.35</v>
      </c>
      <c r="M23">
        <v>1.4</v>
      </c>
      <c r="N23">
        <v>0.1</v>
      </c>
      <c r="O23">
        <v>0.1</v>
      </c>
      <c r="P23" t="s">
        <v>1</v>
      </c>
      <c r="Q23" t="s">
        <v>1</v>
      </c>
    </row>
    <row r="24" spans="1:19" x14ac:dyDescent="0.3">
      <c r="A24">
        <v>915007</v>
      </c>
      <c r="B24" t="s">
        <v>6</v>
      </c>
      <c r="C24">
        <v>1</v>
      </c>
      <c r="D24">
        <v>0.06</v>
      </c>
      <c r="E24">
        <v>0.4</v>
      </c>
      <c r="F24">
        <v>3</v>
      </c>
      <c r="G24">
        <v>9.9000000000000005E-2</v>
      </c>
      <c r="H24">
        <v>0.4</v>
      </c>
      <c r="I24">
        <v>0.15</v>
      </c>
      <c r="J24">
        <v>1</v>
      </c>
      <c r="K24">
        <v>0.1</v>
      </c>
      <c r="L24">
        <v>1.35</v>
      </c>
      <c r="M24">
        <v>1.4</v>
      </c>
      <c r="N24">
        <v>0.1</v>
      </c>
      <c r="O24">
        <v>0.1</v>
      </c>
      <c r="P24" t="s">
        <v>1</v>
      </c>
      <c r="Q24" t="s">
        <v>1</v>
      </c>
    </row>
    <row r="25" spans="1:19" s="2" customFormat="1" x14ac:dyDescent="0.3">
      <c r="A25" s="2">
        <v>915109</v>
      </c>
      <c r="B25" t="s">
        <v>6</v>
      </c>
      <c r="C25">
        <v>1</v>
      </c>
      <c r="D25">
        <v>0.06</v>
      </c>
      <c r="E25">
        <v>0.4</v>
      </c>
      <c r="F25">
        <v>3</v>
      </c>
      <c r="G25">
        <v>9.9000000000000005E-2</v>
      </c>
      <c r="H25">
        <v>0.4</v>
      </c>
      <c r="I25">
        <v>0.15</v>
      </c>
      <c r="J25">
        <v>1</v>
      </c>
      <c r="K25">
        <v>0.1</v>
      </c>
      <c r="L25">
        <v>1.35</v>
      </c>
      <c r="M25">
        <v>1.4</v>
      </c>
      <c r="N25">
        <v>0.1</v>
      </c>
      <c r="O25">
        <v>0.1</v>
      </c>
      <c r="P25" t="s">
        <v>1</v>
      </c>
      <c r="Q25" t="s">
        <v>1</v>
      </c>
      <c r="R25"/>
      <c r="S25"/>
    </row>
    <row r="26" spans="1:19" s="2" customFormat="1" x14ac:dyDescent="0.3">
      <c r="A26" s="2">
        <v>915208</v>
      </c>
      <c r="B26" t="s">
        <v>6</v>
      </c>
      <c r="C26">
        <v>1</v>
      </c>
      <c r="D26">
        <v>0.06</v>
      </c>
      <c r="E26">
        <v>0.4</v>
      </c>
      <c r="F26">
        <v>3</v>
      </c>
      <c r="G26">
        <v>9.9000000000000005E-2</v>
      </c>
      <c r="H26">
        <v>0.4</v>
      </c>
      <c r="I26">
        <v>0.15</v>
      </c>
      <c r="J26">
        <v>1</v>
      </c>
      <c r="K26">
        <v>0.1</v>
      </c>
      <c r="L26">
        <v>1.35</v>
      </c>
      <c r="M26">
        <v>1.4</v>
      </c>
      <c r="N26">
        <v>0.1</v>
      </c>
      <c r="O26">
        <v>0.1</v>
      </c>
      <c r="P26" t="s">
        <v>1</v>
      </c>
      <c r="Q26" t="s">
        <v>1</v>
      </c>
      <c r="R26"/>
      <c r="S26"/>
    </row>
    <row r="27" spans="1:19" s="2" customFormat="1" x14ac:dyDescent="0.3">
      <c r="A27" s="2">
        <v>915209</v>
      </c>
      <c r="B27" t="s">
        <v>6</v>
      </c>
      <c r="C27">
        <v>1</v>
      </c>
      <c r="D27">
        <v>0.06</v>
      </c>
      <c r="E27">
        <v>0.4</v>
      </c>
      <c r="F27">
        <v>3</v>
      </c>
      <c r="G27">
        <v>9.9000000000000005E-2</v>
      </c>
      <c r="H27">
        <v>0.4</v>
      </c>
      <c r="I27">
        <v>0.15</v>
      </c>
      <c r="J27">
        <v>1</v>
      </c>
      <c r="K27">
        <v>0.1</v>
      </c>
      <c r="L27">
        <v>1.35</v>
      </c>
      <c r="M27">
        <v>1.4</v>
      </c>
      <c r="N27">
        <v>0.1</v>
      </c>
      <c r="O27">
        <v>0.1</v>
      </c>
      <c r="P27" t="s">
        <v>1</v>
      </c>
      <c r="Q27" t="s">
        <v>1</v>
      </c>
      <c r="R27"/>
      <c r="S27"/>
    </row>
    <row r="28" spans="1:19" s="2" customFormat="1" x14ac:dyDescent="0.3">
      <c r="A28" s="2">
        <v>915211</v>
      </c>
      <c r="B28" t="s">
        <v>6</v>
      </c>
      <c r="C28">
        <v>1</v>
      </c>
      <c r="D28">
        <v>0.06</v>
      </c>
      <c r="E28">
        <v>0.4</v>
      </c>
      <c r="F28">
        <v>3</v>
      </c>
      <c r="G28">
        <v>9.9000000000000005E-2</v>
      </c>
      <c r="H28">
        <v>0.4</v>
      </c>
      <c r="I28">
        <v>0.15</v>
      </c>
      <c r="J28">
        <v>1</v>
      </c>
      <c r="K28">
        <v>0.1</v>
      </c>
      <c r="L28">
        <v>1.35</v>
      </c>
      <c r="M28">
        <v>1.4</v>
      </c>
      <c r="N28">
        <v>0.1</v>
      </c>
      <c r="O28">
        <v>0.1</v>
      </c>
      <c r="P28" t="s">
        <v>1</v>
      </c>
      <c r="Q28" t="s">
        <v>1</v>
      </c>
      <c r="R28"/>
      <c r="S28"/>
    </row>
    <row r="29" spans="1:19" s="2" customFormat="1" x14ac:dyDescent="0.3">
      <c r="A29" s="2">
        <v>915212</v>
      </c>
      <c r="B29" t="s">
        <v>6</v>
      </c>
      <c r="C29">
        <v>1</v>
      </c>
      <c r="D29">
        <v>0.06</v>
      </c>
      <c r="E29">
        <v>0.4</v>
      </c>
      <c r="F29">
        <v>3</v>
      </c>
      <c r="G29">
        <v>9.9000000000000005E-2</v>
      </c>
      <c r="H29">
        <v>0.4</v>
      </c>
      <c r="I29">
        <v>0.15</v>
      </c>
      <c r="J29">
        <v>1</v>
      </c>
      <c r="K29">
        <v>0.1</v>
      </c>
      <c r="L29">
        <v>1.35</v>
      </c>
      <c r="M29">
        <v>1.4</v>
      </c>
      <c r="N29">
        <v>0.1</v>
      </c>
      <c r="O29">
        <v>0.1</v>
      </c>
      <c r="P29" t="s">
        <v>1</v>
      </c>
      <c r="Q29" t="s">
        <v>1</v>
      </c>
      <c r="R29"/>
      <c r="S29"/>
    </row>
    <row r="30" spans="1:19" s="2" customFormat="1" x14ac:dyDescent="0.3">
      <c r="A30" s="2">
        <v>915213</v>
      </c>
      <c r="B30" t="s">
        <v>6</v>
      </c>
      <c r="C30">
        <v>1</v>
      </c>
      <c r="D30">
        <v>0.06</v>
      </c>
      <c r="E30">
        <v>0.4</v>
      </c>
      <c r="F30">
        <v>3</v>
      </c>
      <c r="G30">
        <v>9.9000000000000005E-2</v>
      </c>
      <c r="H30">
        <v>0.4</v>
      </c>
      <c r="I30">
        <v>0.15</v>
      </c>
      <c r="J30">
        <v>1</v>
      </c>
      <c r="K30">
        <v>0.1</v>
      </c>
      <c r="L30">
        <v>1.35</v>
      </c>
      <c r="M30">
        <v>1.4</v>
      </c>
      <c r="N30">
        <v>0.1</v>
      </c>
      <c r="O30">
        <v>0.1</v>
      </c>
      <c r="P30" t="s">
        <v>1</v>
      </c>
      <c r="Q30" t="s">
        <v>1</v>
      </c>
      <c r="R30"/>
      <c r="S30"/>
    </row>
    <row r="31" spans="1:19" s="2" customFormat="1" x14ac:dyDescent="0.3">
      <c r="A31" s="2">
        <v>915214</v>
      </c>
      <c r="B31" t="s">
        <v>6</v>
      </c>
      <c r="C31">
        <v>1</v>
      </c>
      <c r="D31">
        <v>0.06</v>
      </c>
      <c r="E31">
        <v>0.4</v>
      </c>
      <c r="F31">
        <v>3</v>
      </c>
      <c r="G31">
        <v>9.9000000000000005E-2</v>
      </c>
      <c r="H31">
        <v>0.4</v>
      </c>
      <c r="I31">
        <v>0.15</v>
      </c>
      <c r="J31">
        <v>1</v>
      </c>
      <c r="K31">
        <v>0.1</v>
      </c>
      <c r="L31">
        <v>1.35</v>
      </c>
      <c r="M31">
        <v>1.4</v>
      </c>
      <c r="N31">
        <v>0.1</v>
      </c>
      <c r="O31">
        <v>0.1</v>
      </c>
      <c r="P31" t="s">
        <v>1</v>
      </c>
      <c r="Q31" t="s">
        <v>1</v>
      </c>
      <c r="R31"/>
      <c r="S31"/>
    </row>
    <row r="32" spans="1:19" s="2" customFormat="1" x14ac:dyDescent="0.3">
      <c r="A32" s="2">
        <v>915237</v>
      </c>
      <c r="B32" t="s">
        <v>6</v>
      </c>
      <c r="C32">
        <v>1</v>
      </c>
      <c r="D32">
        <v>0.06</v>
      </c>
      <c r="E32">
        <v>0.4</v>
      </c>
      <c r="F32">
        <v>3</v>
      </c>
      <c r="G32">
        <v>9.9000000000000005E-2</v>
      </c>
      <c r="H32">
        <v>0.4</v>
      </c>
      <c r="I32">
        <v>0.15</v>
      </c>
      <c r="J32">
        <v>1</v>
      </c>
      <c r="K32">
        <v>0.1</v>
      </c>
      <c r="L32">
        <v>1.35</v>
      </c>
      <c r="M32">
        <v>1.4</v>
      </c>
      <c r="N32">
        <v>0.1</v>
      </c>
      <c r="O32">
        <v>0.1</v>
      </c>
      <c r="P32" t="s">
        <v>1</v>
      </c>
      <c r="Q32" t="s">
        <v>1</v>
      </c>
      <c r="R32"/>
      <c r="S32"/>
    </row>
    <row r="33" spans="1:19" s="2" customFormat="1" x14ac:dyDescent="0.3">
      <c r="A33" s="2">
        <v>915238</v>
      </c>
      <c r="B33" t="s">
        <v>6</v>
      </c>
      <c r="C33">
        <v>1</v>
      </c>
      <c r="D33">
        <v>0.06</v>
      </c>
      <c r="E33">
        <v>0.4</v>
      </c>
      <c r="F33">
        <v>3</v>
      </c>
      <c r="G33">
        <v>9.9000000000000005E-2</v>
      </c>
      <c r="H33">
        <v>0.4</v>
      </c>
      <c r="I33">
        <v>0.15</v>
      </c>
      <c r="J33">
        <v>1</v>
      </c>
      <c r="K33">
        <v>0.1</v>
      </c>
      <c r="L33">
        <v>1.35</v>
      </c>
      <c r="M33">
        <v>1.4</v>
      </c>
      <c r="N33">
        <v>0.1</v>
      </c>
      <c r="O33">
        <v>0.1</v>
      </c>
      <c r="P33" t="s">
        <v>1</v>
      </c>
      <c r="Q33" t="s">
        <v>1</v>
      </c>
      <c r="R33"/>
      <c r="S33"/>
    </row>
    <row r="34" spans="1:19" s="2" customFormat="1" x14ac:dyDescent="0.3">
      <c r="A34" s="2">
        <v>915239</v>
      </c>
      <c r="B34" t="s">
        <v>6</v>
      </c>
      <c r="C34">
        <v>1</v>
      </c>
      <c r="D34">
        <v>0.06</v>
      </c>
      <c r="E34">
        <v>0.4</v>
      </c>
      <c r="F34">
        <v>3</v>
      </c>
      <c r="G34">
        <v>9.9000000000000005E-2</v>
      </c>
      <c r="H34">
        <v>0.4</v>
      </c>
      <c r="I34">
        <v>0.15</v>
      </c>
      <c r="J34">
        <v>1</v>
      </c>
      <c r="K34">
        <v>0.1</v>
      </c>
      <c r="L34">
        <v>1.35</v>
      </c>
      <c r="M34">
        <v>1.4</v>
      </c>
      <c r="N34">
        <v>0.1</v>
      </c>
      <c r="O34">
        <v>0.1</v>
      </c>
      <c r="P34" t="s">
        <v>1</v>
      </c>
      <c r="Q34" t="s">
        <v>1</v>
      </c>
      <c r="R34"/>
      <c r="S34"/>
    </row>
    <row r="35" spans="1:19" s="2" customFormat="1" x14ac:dyDescent="0.3">
      <c r="A35" s="2">
        <v>916011</v>
      </c>
      <c r="B35" t="s">
        <v>6</v>
      </c>
      <c r="C35">
        <v>1</v>
      </c>
      <c r="D35">
        <v>0.03</v>
      </c>
      <c r="E35">
        <v>0.18</v>
      </c>
      <c r="F35">
        <v>6.64</v>
      </c>
      <c r="G35">
        <v>0.05</v>
      </c>
      <c r="H35">
        <v>0.5</v>
      </c>
      <c r="I35">
        <v>0.15</v>
      </c>
      <c r="J35">
        <v>1</v>
      </c>
      <c r="K35">
        <v>0</v>
      </c>
      <c r="L35">
        <v>1.66</v>
      </c>
      <c r="M35">
        <v>1.41</v>
      </c>
      <c r="N35">
        <v>0.499</v>
      </c>
      <c r="O35">
        <v>0.06</v>
      </c>
      <c r="P35" t="s">
        <v>1</v>
      </c>
      <c r="Q35" t="s">
        <v>1</v>
      </c>
      <c r="R35"/>
      <c r="S35"/>
    </row>
    <row r="36" spans="1:19" s="2" customFormat="1" x14ac:dyDescent="0.3">
      <c r="A36" s="2">
        <v>916012</v>
      </c>
      <c r="B36" t="s">
        <v>6</v>
      </c>
      <c r="C36">
        <v>1</v>
      </c>
      <c r="D36">
        <v>0.03</v>
      </c>
      <c r="E36">
        <v>0.18</v>
      </c>
      <c r="F36">
        <v>6.64</v>
      </c>
      <c r="G36">
        <v>0.05</v>
      </c>
      <c r="H36">
        <v>0.5</v>
      </c>
      <c r="I36">
        <v>0.15</v>
      </c>
      <c r="J36">
        <v>1</v>
      </c>
      <c r="K36">
        <v>0</v>
      </c>
      <c r="L36">
        <v>1.66</v>
      </c>
      <c r="M36">
        <v>1.41</v>
      </c>
      <c r="N36">
        <v>0.499</v>
      </c>
      <c r="O36">
        <v>0.06</v>
      </c>
      <c r="P36" t="s">
        <v>1</v>
      </c>
      <c r="Q36" t="s">
        <v>1</v>
      </c>
      <c r="R36"/>
      <c r="S36"/>
    </row>
    <row r="37" spans="1:19" s="2" customFormat="1" x14ac:dyDescent="0.3">
      <c r="A37" s="2">
        <v>916019</v>
      </c>
      <c r="B37" t="s">
        <v>6</v>
      </c>
      <c r="C37">
        <v>1</v>
      </c>
      <c r="D37">
        <v>0.06</v>
      </c>
      <c r="E37">
        <v>0.4</v>
      </c>
      <c r="F37">
        <v>3</v>
      </c>
      <c r="G37">
        <v>9.9000000000000005E-2</v>
      </c>
      <c r="H37">
        <v>0.4</v>
      </c>
      <c r="I37">
        <v>0.15</v>
      </c>
      <c r="J37">
        <v>1</v>
      </c>
      <c r="K37">
        <v>0.1</v>
      </c>
      <c r="L37">
        <v>1.35</v>
      </c>
      <c r="M37">
        <v>1.4</v>
      </c>
      <c r="N37">
        <v>0.1</v>
      </c>
      <c r="O37">
        <v>0.1</v>
      </c>
      <c r="P37" t="s">
        <v>1</v>
      </c>
      <c r="Q37" t="s">
        <v>1</v>
      </c>
      <c r="R37"/>
      <c r="S37"/>
    </row>
    <row r="38" spans="1:19" s="2" customFormat="1" x14ac:dyDescent="0.3">
      <c r="A38" s="2">
        <v>916023</v>
      </c>
      <c r="B38" t="s">
        <v>6</v>
      </c>
      <c r="C38">
        <v>1</v>
      </c>
      <c r="D38">
        <v>0.06</v>
      </c>
      <c r="E38">
        <v>0.4</v>
      </c>
      <c r="F38">
        <v>3</v>
      </c>
      <c r="G38">
        <v>9.9000000000000005E-2</v>
      </c>
      <c r="H38">
        <v>0.4</v>
      </c>
      <c r="I38">
        <v>0.15</v>
      </c>
      <c r="J38">
        <v>1</v>
      </c>
      <c r="K38">
        <v>0.1</v>
      </c>
      <c r="L38">
        <v>1.35</v>
      </c>
      <c r="M38">
        <v>1.4</v>
      </c>
      <c r="N38">
        <v>0.1</v>
      </c>
      <c r="O38">
        <v>0.1</v>
      </c>
      <c r="P38" t="s">
        <v>1</v>
      </c>
      <c r="Q38" t="s">
        <v>1</v>
      </c>
      <c r="R38"/>
      <c r="S38"/>
    </row>
    <row r="39" spans="1:19" x14ac:dyDescent="0.3">
      <c r="A39">
        <v>916031</v>
      </c>
      <c r="B39" t="s">
        <v>6</v>
      </c>
      <c r="C39">
        <v>1</v>
      </c>
      <c r="D39">
        <v>0.06</v>
      </c>
      <c r="E39">
        <v>0.4</v>
      </c>
      <c r="F39">
        <v>3</v>
      </c>
      <c r="G39">
        <v>9.9000000000000005E-2</v>
      </c>
      <c r="H39">
        <v>0.4</v>
      </c>
      <c r="I39">
        <v>0.15</v>
      </c>
      <c r="J39">
        <v>1</v>
      </c>
      <c r="K39">
        <v>0.1</v>
      </c>
      <c r="L39">
        <v>1.35</v>
      </c>
      <c r="M39">
        <v>1.4</v>
      </c>
      <c r="N39">
        <v>0.1</v>
      </c>
      <c r="O39">
        <v>0.1</v>
      </c>
      <c r="P39" t="s">
        <v>1</v>
      </c>
      <c r="Q39" t="s">
        <v>1</v>
      </c>
    </row>
    <row r="40" spans="1:19" x14ac:dyDescent="0.3">
      <c r="A40">
        <v>916032</v>
      </c>
      <c r="B40" t="s">
        <v>6</v>
      </c>
      <c r="C40">
        <v>1</v>
      </c>
      <c r="D40">
        <v>0.06</v>
      </c>
      <c r="E40">
        <v>0.4</v>
      </c>
      <c r="F40">
        <v>3</v>
      </c>
      <c r="G40">
        <v>9.9000000000000005E-2</v>
      </c>
      <c r="H40">
        <v>0.4</v>
      </c>
      <c r="I40">
        <v>0.15</v>
      </c>
      <c r="J40">
        <v>1</v>
      </c>
      <c r="K40">
        <v>0.1</v>
      </c>
      <c r="L40">
        <v>1.35</v>
      </c>
      <c r="M40">
        <v>1.4</v>
      </c>
      <c r="N40">
        <v>0.1</v>
      </c>
      <c r="O40">
        <v>0.1</v>
      </c>
      <c r="P40" t="s">
        <v>1</v>
      </c>
      <c r="Q40" t="s">
        <v>1</v>
      </c>
    </row>
    <row r="41" spans="1:19" x14ac:dyDescent="0.3">
      <c r="A41">
        <v>916041</v>
      </c>
      <c r="B41" t="s">
        <v>6</v>
      </c>
      <c r="C41">
        <v>1</v>
      </c>
      <c r="D41">
        <v>0.06</v>
      </c>
      <c r="E41">
        <v>0.4</v>
      </c>
      <c r="F41">
        <v>3</v>
      </c>
      <c r="G41">
        <v>9.9000000000000005E-2</v>
      </c>
      <c r="H41">
        <v>0.4</v>
      </c>
      <c r="I41">
        <v>0.15</v>
      </c>
      <c r="J41">
        <v>1</v>
      </c>
      <c r="K41">
        <v>0.1</v>
      </c>
      <c r="L41">
        <v>1.35</v>
      </c>
      <c r="M41">
        <v>1.4</v>
      </c>
      <c r="N41">
        <v>0.1</v>
      </c>
      <c r="O41">
        <v>0.1</v>
      </c>
      <c r="P41" t="s">
        <v>1</v>
      </c>
      <c r="Q41" t="s">
        <v>1</v>
      </c>
    </row>
    <row r="42" spans="1:19" x14ac:dyDescent="0.3">
      <c r="A42">
        <v>916051</v>
      </c>
      <c r="B42" t="s">
        <v>6</v>
      </c>
      <c r="C42">
        <v>1</v>
      </c>
      <c r="D42">
        <v>0.06</v>
      </c>
      <c r="E42">
        <v>0.4</v>
      </c>
      <c r="F42">
        <v>3</v>
      </c>
      <c r="G42">
        <v>9.9000000000000005E-2</v>
      </c>
      <c r="H42">
        <v>0.4</v>
      </c>
      <c r="I42">
        <v>0.15</v>
      </c>
      <c r="J42">
        <v>1</v>
      </c>
      <c r="K42">
        <v>0.1</v>
      </c>
      <c r="L42">
        <v>1.35</v>
      </c>
      <c r="M42">
        <v>1.4</v>
      </c>
      <c r="N42">
        <v>0.1</v>
      </c>
      <c r="O42">
        <v>0.1</v>
      </c>
      <c r="P42" t="s">
        <v>1</v>
      </c>
      <c r="Q42" t="s">
        <v>1</v>
      </c>
    </row>
    <row r="43" spans="1:19" x14ac:dyDescent="0.3">
      <c r="A43">
        <v>917011</v>
      </c>
      <c r="B43" t="s">
        <v>6</v>
      </c>
      <c r="C43">
        <v>1</v>
      </c>
      <c r="D43">
        <v>0.03</v>
      </c>
      <c r="E43">
        <v>0.18</v>
      </c>
      <c r="F43">
        <v>6.64</v>
      </c>
      <c r="G43">
        <v>0.05</v>
      </c>
      <c r="H43">
        <v>0.5</v>
      </c>
      <c r="I43">
        <v>0.15</v>
      </c>
      <c r="J43">
        <v>1</v>
      </c>
      <c r="K43">
        <v>0</v>
      </c>
      <c r="L43">
        <v>1.66</v>
      </c>
      <c r="M43">
        <v>1.41</v>
      </c>
      <c r="N43">
        <v>0.499</v>
      </c>
      <c r="O43">
        <v>0.06</v>
      </c>
      <c r="P43" t="s">
        <v>1</v>
      </c>
      <c r="Q43" t="s">
        <v>1</v>
      </c>
    </row>
    <row r="44" spans="1:19" x14ac:dyDescent="0.3">
      <c r="A44">
        <v>917012</v>
      </c>
      <c r="B44" t="s">
        <v>6</v>
      </c>
      <c r="C44">
        <v>1</v>
      </c>
      <c r="D44">
        <v>0.03</v>
      </c>
      <c r="E44">
        <v>0.18</v>
      </c>
      <c r="F44">
        <v>6.64</v>
      </c>
      <c r="G44">
        <v>0.05</v>
      </c>
      <c r="H44">
        <v>0.5</v>
      </c>
      <c r="I44">
        <v>0.15</v>
      </c>
      <c r="J44">
        <v>1</v>
      </c>
      <c r="K44">
        <v>0</v>
      </c>
      <c r="L44">
        <v>1.66</v>
      </c>
      <c r="M44">
        <v>1.41</v>
      </c>
      <c r="N44">
        <v>0.499</v>
      </c>
      <c r="O44">
        <v>0.06</v>
      </c>
      <c r="P44" t="s">
        <v>1</v>
      </c>
      <c r="Q44" t="s">
        <v>1</v>
      </c>
    </row>
    <row r="45" spans="1:19" x14ac:dyDescent="0.3">
      <c r="A45">
        <v>917021</v>
      </c>
      <c r="B45" t="s">
        <v>6</v>
      </c>
      <c r="C45">
        <v>1</v>
      </c>
      <c r="D45">
        <v>0.03</v>
      </c>
      <c r="E45">
        <v>0.18</v>
      </c>
      <c r="F45">
        <v>6.64</v>
      </c>
      <c r="G45">
        <v>0.05</v>
      </c>
      <c r="H45">
        <v>0.5</v>
      </c>
      <c r="I45">
        <v>0.15</v>
      </c>
      <c r="J45">
        <v>1</v>
      </c>
      <c r="K45">
        <v>0</v>
      </c>
      <c r="L45">
        <v>1.66</v>
      </c>
      <c r="M45">
        <v>1.41</v>
      </c>
      <c r="N45">
        <v>0.499</v>
      </c>
      <c r="O45">
        <v>0.06</v>
      </c>
      <c r="P45" t="s">
        <v>1</v>
      </c>
      <c r="Q45" t="s">
        <v>1</v>
      </c>
    </row>
    <row r="46" spans="1:19" x14ac:dyDescent="0.3">
      <c r="A46">
        <v>917022</v>
      </c>
      <c r="B46" t="s">
        <v>6</v>
      </c>
      <c r="C46">
        <v>1</v>
      </c>
      <c r="D46">
        <v>0.03</v>
      </c>
      <c r="E46">
        <v>0.18</v>
      </c>
      <c r="F46">
        <v>6.64</v>
      </c>
      <c r="G46">
        <v>0.05</v>
      </c>
      <c r="H46">
        <v>0.5</v>
      </c>
      <c r="I46">
        <v>0.15</v>
      </c>
      <c r="J46">
        <v>1</v>
      </c>
      <c r="K46">
        <v>0</v>
      </c>
      <c r="L46">
        <v>1.66</v>
      </c>
      <c r="M46">
        <v>1.41</v>
      </c>
      <c r="N46">
        <v>0.499</v>
      </c>
      <c r="O46">
        <v>0.06</v>
      </c>
      <c r="P46" t="s">
        <v>1</v>
      </c>
      <c r="Q46" t="s">
        <v>1</v>
      </c>
    </row>
    <row r="47" spans="1:19" x14ac:dyDescent="0.3">
      <c r="A47">
        <v>917023</v>
      </c>
      <c r="B47" t="s">
        <v>6</v>
      </c>
      <c r="C47">
        <v>1</v>
      </c>
      <c r="D47">
        <v>0.03</v>
      </c>
      <c r="E47">
        <v>0.18</v>
      </c>
      <c r="F47">
        <v>6.64</v>
      </c>
      <c r="G47">
        <v>0.05</v>
      </c>
      <c r="H47">
        <v>0.5</v>
      </c>
      <c r="I47">
        <v>0.15</v>
      </c>
      <c r="J47">
        <v>1</v>
      </c>
      <c r="K47">
        <v>0</v>
      </c>
      <c r="L47">
        <v>1.66</v>
      </c>
      <c r="M47">
        <v>1.41</v>
      </c>
      <c r="N47">
        <v>0.499</v>
      </c>
      <c r="O47">
        <v>0.06</v>
      </c>
      <c r="P47" t="s">
        <v>1</v>
      </c>
      <c r="Q47" t="s">
        <v>1</v>
      </c>
    </row>
    <row r="48" spans="1:19" x14ac:dyDescent="0.3">
      <c r="A48">
        <v>917024</v>
      </c>
      <c r="B48" t="s">
        <v>6</v>
      </c>
      <c r="C48">
        <v>1</v>
      </c>
      <c r="D48">
        <v>0.03</v>
      </c>
      <c r="E48">
        <v>0.18</v>
      </c>
      <c r="F48">
        <v>6.64</v>
      </c>
      <c r="G48">
        <v>0.05</v>
      </c>
      <c r="H48">
        <v>0.5</v>
      </c>
      <c r="I48">
        <v>0.15</v>
      </c>
      <c r="J48">
        <v>1</v>
      </c>
      <c r="K48">
        <v>0</v>
      </c>
      <c r="L48">
        <v>1.66</v>
      </c>
      <c r="M48">
        <v>1.41</v>
      </c>
      <c r="N48">
        <v>0.499</v>
      </c>
      <c r="O48">
        <v>0.06</v>
      </c>
      <c r="P48" t="s">
        <v>1</v>
      </c>
      <c r="Q48" t="s">
        <v>1</v>
      </c>
    </row>
    <row r="49" spans="1:17" x14ac:dyDescent="0.3">
      <c r="A49">
        <v>919011</v>
      </c>
      <c r="B49" t="s">
        <v>6</v>
      </c>
      <c r="C49">
        <v>1</v>
      </c>
      <c r="D49">
        <v>0.03</v>
      </c>
      <c r="E49">
        <v>0.18</v>
      </c>
      <c r="F49">
        <v>6.64</v>
      </c>
      <c r="G49">
        <v>0.05</v>
      </c>
      <c r="H49">
        <v>0.5</v>
      </c>
      <c r="I49">
        <v>0.15</v>
      </c>
      <c r="J49">
        <v>1</v>
      </c>
      <c r="K49">
        <v>0</v>
      </c>
      <c r="L49">
        <v>1.66</v>
      </c>
      <c r="M49">
        <v>1.41</v>
      </c>
      <c r="N49">
        <v>0.499</v>
      </c>
      <c r="O49">
        <v>0.06</v>
      </c>
      <c r="P49" t="s">
        <v>1</v>
      </c>
      <c r="Q49" t="s">
        <v>1</v>
      </c>
    </row>
    <row r="50" spans="1:17" x14ac:dyDescent="0.3">
      <c r="A50">
        <v>919012</v>
      </c>
      <c r="B50" t="s">
        <v>6</v>
      </c>
      <c r="C50">
        <v>1</v>
      </c>
      <c r="D50">
        <v>0.03</v>
      </c>
      <c r="E50">
        <v>0.18</v>
      </c>
      <c r="F50">
        <v>6.64</v>
      </c>
      <c r="G50">
        <v>0.05</v>
      </c>
      <c r="H50">
        <v>0.5</v>
      </c>
      <c r="I50">
        <v>0.15</v>
      </c>
      <c r="J50">
        <v>1</v>
      </c>
      <c r="K50">
        <v>0</v>
      </c>
      <c r="L50">
        <v>1.66</v>
      </c>
      <c r="M50">
        <v>1.41</v>
      </c>
      <c r="N50">
        <v>0.499</v>
      </c>
      <c r="O50">
        <v>0.06</v>
      </c>
      <c r="P50" t="s">
        <v>1</v>
      </c>
      <c r="Q50" t="s">
        <v>1</v>
      </c>
    </row>
    <row r="51" spans="1:17" x14ac:dyDescent="0.3">
      <c r="A51">
        <v>919013</v>
      </c>
      <c r="B51" t="s">
        <v>6</v>
      </c>
      <c r="C51">
        <v>1</v>
      </c>
      <c r="D51">
        <v>0.03</v>
      </c>
      <c r="E51">
        <v>0.18</v>
      </c>
      <c r="F51">
        <v>6.64</v>
      </c>
      <c r="G51">
        <v>0.05</v>
      </c>
      <c r="H51">
        <v>0.5</v>
      </c>
      <c r="I51">
        <v>0.15</v>
      </c>
      <c r="J51">
        <v>1</v>
      </c>
      <c r="K51">
        <v>0</v>
      </c>
      <c r="L51">
        <v>1.66</v>
      </c>
      <c r="M51">
        <v>1.41</v>
      </c>
      <c r="N51">
        <v>0.499</v>
      </c>
      <c r="O51">
        <v>0.06</v>
      </c>
      <c r="P51" t="s">
        <v>1</v>
      </c>
      <c r="Q51" t="s">
        <v>1</v>
      </c>
    </row>
    <row r="52" spans="1:17" x14ac:dyDescent="0.3">
      <c r="A52">
        <v>919014</v>
      </c>
      <c r="B52" t="s">
        <v>6</v>
      </c>
      <c r="C52">
        <v>1</v>
      </c>
      <c r="D52">
        <v>0.03</v>
      </c>
      <c r="E52">
        <v>0.18</v>
      </c>
      <c r="F52">
        <v>6.64</v>
      </c>
      <c r="G52">
        <v>0.05</v>
      </c>
      <c r="H52">
        <v>0.5</v>
      </c>
      <c r="I52">
        <v>0.15</v>
      </c>
      <c r="J52">
        <v>1</v>
      </c>
      <c r="K52">
        <v>0</v>
      </c>
      <c r="L52">
        <v>1.66</v>
      </c>
      <c r="M52">
        <v>1.41</v>
      </c>
      <c r="N52">
        <v>0.499</v>
      </c>
      <c r="O52">
        <v>0.06</v>
      </c>
      <c r="P52" t="s">
        <v>1</v>
      </c>
      <c r="Q52" t="s">
        <v>1</v>
      </c>
    </row>
    <row r="53" spans="1:17" x14ac:dyDescent="0.3">
      <c r="A53">
        <v>919015</v>
      </c>
      <c r="B53" t="s">
        <v>6</v>
      </c>
      <c r="C53">
        <v>1</v>
      </c>
      <c r="D53">
        <v>0.03</v>
      </c>
      <c r="E53">
        <v>0.18</v>
      </c>
      <c r="F53">
        <v>6.64</v>
      </c>
      <c r="G53">
        <v>0.05</v>
      </c>
      <c r="H53">
        <v>0.5</v>
      </c>
      <c r="I53">
        <v>0.15</v>
      </c>
      <c r="J53">
        <v>1</v>
      </c>
      <c r="K53">
        <v>0</v>
      </c>
      <c r="L53">
        <v>1.66</v>
      </c>
      <c r="M53">
        <v>1.41</v>
      </c>
      <c r="N53">
        <v>0.499</v>
      </c>
      <c r="O53">
        <v>0.06</v>
      </c>
      <c r="P53" t="s">
        <v>1</v>
      </c>
      <c r="Q53" t="s">
        <v>1</v>
      </c>
    </row>
    <row r="54" spans="1:17" x14ac:dyDescent="0.3">
      <c r="A54">
        <v>919016</v>
      </c>
      <c r="B54" t="s">
        <v>6</v>
      </c>
      <c r="C54">
        <v>1</v>
      </c>
      <c r="D54">
        <v>0.03</v>
      </c>
      <c r="E54">
        <v>0.18</v>
      </c>
      <c r="F54">
        <v>6.64</v>
      </c>
      <c r="G54">
        <v>0.05</v>
      </c>
      <c r="H54">
        <v>0.5</v>
      </c>
      <c r="I54">
        <v>0.15</v>
      </c>
      <c r="J54">
        <v>1</v>
      </c>
      <c r="K54">
        <v>0</v>
      </c>
      <c r="L54">
        <v>1.66</v>
      </c>
      <c r="M54">
        <v>1.41</v>
      </c>
      <c r="N54">
        <v>0.499</v>
      </c>
      <c r="O54">
        <v>0.06</v>
      </c>
      <c r="P54" t="s">
        <v>1</v>
      </c>
      <c r="Q54" t="s">
        <v>1</v>
      </c>
    </row>
    <row r="55" spans="1:17" x14ac:dyDescent="0.3">
      <c r="A55">
        <v>919021</v>
      </c>
      <c r="B55" t="s">
        <v>6</v>
      </c>
      <c r="C55">
        <v>1</v>
      </c>
      <c r="D55">
        <v>0.03</v>
      </c>
      <c r="E55">
        <v>0.18</v>
      </c>
      <c r="F55">
        <v>6.64</v>
      </c>
      <c r="G55">
        <v>0.05</v>
      </c>
      <c r="H55">
        <v>0.5</v>
      </c>
      <c r="I55">
        <v>0.15</v>
      </c>
      <c r="J55">
        <v>1</v>
      </c>
      <c r="K55">
        <v>0</v>
      </c>
      <c r="L55">
        <v>1.66</v>
      </c>
      <c r="M55">
        <v>1.41</v>
      </c>
      <c r="N55">
        <v>0.499</v>
      </c>
      <c r="O55">
        <v>0.06</v>
      </c>
      <c r="P55" t="s">
        <v>1</v>
      </c>
      <c r="Q55" t="s">
        <v>1</v>
      </c>
    </row>
    <row r="56" spans="1:17" x14ac:dyDescent="0.3">
      <c r="A56">
        <v>919022</v>
      </c>
      <c r="B56" t="s">
        <v>6</v>
      </c>
      <c r="C56">
        <v>1</v>
      </c>
      <c r="D56">
        <v>0.03</v>
      </c>
      <c r="E56">
        <v>0.18</v>
      </c>
      <c r="F56">
        <v>6.64</v>
      </c>
      <c r="G56">
        <v>0.05</v>
      </c>
      <c r="H56">
        <v>0.5</v>
      </c>
      <c r="I56">
        <v>0.15</v>
      </c>
      <c r="J56">
        <v>1</v>
      </c>
      <c r="K56">
        <v>0</v>
      </c>
      <c r="L56">
        <v>1.66</v>
      </c>
      <c r="M56">
        <v>1.41</v>
      </c>
      <c r="N56">
        <v>0.499</v>
      </c>
      <c r="O56">
        <v>0.06</v>
      </c>
      <c r="P56" t="s">
        <v>1</v>
      </c>
      <c r="Q56" t="s">
        <v>1</v>
      </c>
    </row>
    <row r="57" spans="1:17" x14ac:dyDescent="0.3">
      <c r="A57">
        <v>919031</v>
      </c>
      <c r="B57" t="s">
        <v>6</v>
      </c>
      <c r="C57">
        <v>1</v>
      </c>
      <c r="D57">
        <v>0.03</v>
      </c>
      <c r="E57">
        <v>0.18</v>
      </c>
      <c r="F57">
        <v>6.64</v>
      </c>
      <c r="G57">
        <v>0.05</v>
      </c>
      <c r="H57">
        <v>0.5</v>
      </c>
      <c r="I57">
        <v>0.15</v>
      </c>
      <c r="J57">
        <v>1</v>
      </c>
      <c r="K57">
        <v>0</v>
      </c>
      <c r="L57">
        <v>1.66</v>
      </c>
      <c r="M57">
        <v>1.41</v>
      </c>
      <c r="N57">
        <v>0.499</v>
      </c>
      <c r="O57">
        <v>0.06</v>
      </c>
      <c r="P57" t="s">
        <v>1</v>
      </c>
      <c r="Q57" t="s">
        <v>1</v>
      </c>
    </row>
    <row r="58" spans="1:17" x14ac:dyDescent="0.3">
      <c r="A58">
        <v>919032</v>
      </c>
      <c r="B58" t="s">
        <v>6</v>
      </c>
      <c r="C58">
        <v>1</v>
      </c>
      <c r="D58">
        <v>0.03</v>
      </c>
      <c r="E58">
        <v>0.18</v>
      </c>
      <c r="F58">
        <v>6.64</v>
      </c>
      <c r="G58">
        <v>0.05</v>
      </c>
      <c r="H58">
        <v>0.5</v>
      </c>
      <c r="I58">
        <v>0.15</v>
      </c>
      <c r="J58">
        <v>1</v>
      </c>
      <c r="K58">
        <v>0</v>
      </c>
      <c r="L58">
        <v>1.66</v>
      </c>
      <c r="M58">
        <v>1.41</v>
      </c>
      <c r="N58">
        <v>0.499</v>
      </c>
      <c r="O58">
        <v>0.06</v>
      </c>
      <c r="P58" t="s">
        <v>1</v>
      </c>
      <c r="Q58" t="s">
        <v>1</v>
      </c>
    </row>
    <row r="59" spans="1:17" x14ac:dyDescent="0.3">
      <c r="A59">
        <v>919041</v>
      </c>
      <c r="B59" t="s">
        <v>6</v>
      </c>
      <c r="C59">
        <v>1</v>
      </c>
      <c r="D59">
        <v>0.03</v>
      </c>
      <c r="E59">
        <v>0.18</v>
      </c>
      <c r="F59">
        <v>6.64</v>
      </c>
      <c r="G59">
        <v>0.05</v>
      </c>
      <c r="H59">
        <v>0.5</v>
      </c>
      <c r="I59">
        <v>0.15</v>
      </c>
      <c r="J59">
        <v>1</v>
      </c>
      <c r="K59">
        <v>0</v>
      </c>
      <c r="L59">
        <v>1.66</v>
      </c>
      <c r="M59">
        <v>1.41</v>
      </c>
      <c r="N59">
        <v>0.499</v>
      </c>
      <c r="O59">
        <v>0.06</v>
      </c>
      <c r="P59" t="s">
        <v>1</v>
      </c>
      <c r="Q59" t="s">
        <v>1</v>
      </c>
    </row>
    <row r="60" spans="1:17" x14ac:dyDescent="0.3">
      <c r="A60">
        <v>919042</v>
      </c>
      <c r="B60" t="s">
        <v>6</v>
      </c>
      <c r="C60">
        <v>1</v>
      </c>
      <c r="D60">
        <v>0.03</v>
      </c>
      <c r="E60">
        <v>0.18</v>
      </c>
      <c r="F60">
        <v>6.64</v>
      </c>
      <c r="G60">
        <v>0.05</v>
      </c>
      <c r="H60">
        <v>0.5</v>
      </c>
      <c r="I60">
        <v>0.15</v>
      </c>
      <c r="J60">
        <v>1</v>
      </c>
      <c r="K60">
        <v>0</v>
      </c>
      <c r="L60">
        <v>1.66</v>
      </c>
      <c r="M60">
        <v>1.41</v>
      </c>
      <c r="N60">
        <v>0.499</v>
      </c>
      <c r="O60">
        <v>0.06</v>
      </c>
      <c r="P60" t="s">
        <v>1</v>
      </c>
      <c r="Q60" t="s">
        <v>1</v>
      </c>
    </row>
    <row r="61" spans="1:17" x14ac:dyDescent="0.3">
      <c r="A61">
        <v>919043</v>
      </c>
      <c r="B61" t="s">
        <v>6</v>
      </c>
      <c r="C61">
        <v>1</v>
      </c>
      <c r="D61">
        <v>0.03</v>
      </c>
      <c r="E61">
        <v>0.18</v>
      </c>
      <c r="F61">
        <v>6.64</v>
      </c>
      <c r="G61">
        <v>0.05</v>
      </c>
      <c r="H61">
        <v>0.5</v>
      </c>
      <c r="I61">
        <v>0.15</v>
      </c>
      <c r="J61">
        <v>1</v>
      </c>
      <c r="K61">
        <v>0</v>
      </c>
      <c r="L61">
        <v>1.66</v>
      </c>
      <c r="M61">
        <v>1.41</v>
      </c>
      <c r="N61">
        <v>0.499</v>
      </c>
      <c r="O61">
        <v>0.06</v>
      </c>
      <c r="P61" t="s">
        <v>1</v>
      </c>
      <c r="Q61" t="s">
        <v>1</v>
      </c>
    </row>
    <row r="62" spans="1:17" x14ac:dyDescent="0.3">
      <c r="A62">
        <v>919044</v>
      </c>
      <c r="B62" t="s">
        <v>6</v>
      </c>
      <c r="C62">
        <v>1</v>
      </c>
      <c r="D62">
        <v>0.03</v>
      </c>
      <c r="E62">
        <v>0.18</v>
      </c>
      <c r="F62">
        <v>6.64</v>
      </c>
      <c r="G62">
        <v>0.05</v>
      </c>
      <c r="H62">
        <v>0.5</v>
      </c>
      <c r="I62">
        <v>0.15</v>
      </c>
      <c r="J62">
        <v>1</v>
      </c>
      <c r="K62">
        <v>0</v>
      </c>
      <c r="L62">
        <v>1.66</v>
      </c>
      <c r="M62">
        <v>1.41</v>
      </c>
      <c r="N62">
        <v>0.499</v>
      </c>
      <c r="O62">
        <v>0.06</v>
      </c>
      <c r="P62" t="s">
        <v>1</v>
      </c>
      <c r="Q62" t="s">
        <v>1</v>
      </c>
    </row>
    <row r="63" spans="1:17" x14ac:dyDescent="0.3">
      <c r="A63">
        <v>919045</v>
      </c>
      <c r="B63" t="s">
        <v>6</v>
      </c>
      <c r="C63">
        <v>1</v>
      </c>
      <c r="D63">
        <v>0.03</v>
      </c>
      <c r="E63">
        <v>0.18</v>
      </c>
      <c r="F63">
        <v>6.64</v>
      </c>
      <c r="G63">
        <v>0.05</v>
      </c>
      <c r="H63">
        <v>0.5</v>
      </c>
      <c r="I63">
        <v>0.15</v>
      </c>
      <c r="J63">
        <v>1</v>
      </c>
      <c r="K63">
        <v>0</v>
      </c>
      <c r="L63">
        <v>1.66</v>
      </c>
      <c r="M63">
        <v>1.41</v>
      </c>
      <c r="N63">
        <v>0.499</v>
      </c>
      <c r="O63">
        <v>0.06</v>
      </c>
      <c r="P63" t="s">
        <v>1</v>
      </c>
      <c r="Q63" t="s">
        <v>1</v>
      </c>
    </row>
    <row r="64" spans="1:17" x14ac:dyDescent="0.3">
      <c r="A64">
        <v>919046</v>
      </c>
      <c r="B64" t="s">
        <v>6</v>
      </c>
      <c r="C64">
        <v>1</v>
      </c>
      <c r="D64">
        <v>0.03</v>
      </c>
      <c r="E64">
        <v>0.18</v>
      </c>
      <c r="F64">
        <v>6.64</v>
      </c>
      <c r="G64">
        <v>0.05</v>
      </c>
      <c r="H64">
        <v>0.5</v>
      </c>
      <c r="I64">
        <v>0.15</v>
      </c>
      <c r="J64">
        <v>1</v>
      </c>
      <c r="K64">
        <v>0</v>
      </c>
      <c r="L64">
        <v>1.66</v>
      </c>
      <c r="M64">
        <v>1.41</v>
      </c>
      <c r="N64">
        <v>0.499</v>
      </c>
      <c r="O64">
        <v>0.06</v>
      </c>
      <c r="P64" t="s">
        <v>1</v>
      </c>
      <c r="Q64" t="s">
        <v>1</v>
      </c>
    </row>
    <row r="65" spans="1:19" x14ac:dyDescent="0.3">
      <c r="A65">
        <v>919051</v>
      </c>
      <c r="B65" t="s">
        <v>6</v>
      </c>
      <c r="C65">
        <v>1</v>
      </c>
      <c r="D65">
        <v>0.03</v>
      </c>
      <c r="E65">
        <v>0.18</v>
      </c>
      <c r="F65">
        <v>6.64</v>
      </c>
      <c r="G65">
        <v>0.05</v>
      </c>
      <c r="H65">
        <v>0.5</v>
      </c>
      <c r="I65">
        <v>0.15</v>
      </c>
      <c r="J65">
        <v>1</v>
      </c>
      <c r="K65">
        <v>0</v>
      </c>
      <c r="L65">
        <v>1.66</v>
      </c>
      <c r="M65">
        <v>1.41</v>
      </c>
      <c r="N65">
        <v>0.499</v>
      </c>
      <c r="O65">
        <v>0.06</v>
      </c>
      <c r="P65" t="s">
        <v>1</v>
      </c>
      <c r="Q65" t="s">
        <v>1</v>
      </c>
    </row>
    <row r="66" spans="1:19" x14ac:dyDescent="0.3">
      <c r="A66">
        <v>919052</v>
      </c>
      <c r="B66" t="s">
        <v>6</v>
      </c>
      <c r="C66">
        <v>1</v>
      </c>
      <c r="D66">
        <v>0.06</v>
      </c>
      <c r="E66">
        <v>0.4</v>
      </c>
      <c r="F66">
        <v>3</v>
      </c>
      <c r="G66">
        <v>9.9000000000000005E-2</v>
      </c>
      <c r="H66">
        <v>0.4</v>
      </c>
      <c r="I66">
        <v>0.15</v>
      </c>
      <c r="J66">
        <v>1</v>
      </c>
      <c r="K66">
        <v>0.1</v>
      </c>
      <c r="L66">
        <v>1.35</v>
      </c>
      <c r="M66">
        <v>1.4</v>
      </c>
      <c r="N66">
        <v>0.1</v>
      </c>
      <c r="O66">
        <v>0.1</v>
      </c>
      <c r="P66" t="s">
        <v>1</v>
      </c>
      <c r="Q66" t="s">
        <v>1</v>
      </c>
    </row>
    <row r="67" spans="1:19" x14ac:dyDescent="0.3">
      <c r="A67">
        <v>919061</v>
      </c>
      <c r="B67" t="s">
        <v>6</v>
      </c>
      <c r="C67">
        <v>1</v>
      </c>
      <c r="D67">
        <v>0.06</v>
      </c>
      <c r="E67">
        <v>0.4</v>
      </c>
      <c r="F67">
        <v>3</v>
      </c>
      <c r="G67">
        <v>9.9000000000000005E-2</v>
      </c>
      <c r="H67">
        <v>0.4</v>
      </c>
      <c r="I67">
        <v>0.15</v>
      </c>
      <c r="J67">
        <v>1</v>
      </c>
      <c r="K67">
        <v>0.1</v>
      </c>
      <c r="L67">
        <v>1.35</v>
      </c>
      <c r="M67">
        <v>1.4</v>
      </c>
      <c r="N67">
        <v>0.1</v>
      </c>
      <c r="O67">
        <v>0.1</v>
      </c>
      <c r="P67" t="s">
        <v>1</v>
      </c>
      <c r="Q67" t="s">
        <v>1</v>
      </c>
    </row>
    <row r="68" spans="1:19" x14ac:dyDescent="0.3">
      <c r="A68">
        <v>919062</v>
      </c>
      <c r="B68" t="s">
        <v>6</v>
      </c>
      <c r="C68">
        <v>1</v>
      </c>
      <c r="D68">
        <v>0.06</v>
      </c>
      <c r="E68">
        <v>0.4</v>
      </c>
      <c r="F68">
        <v>3</v>
      </c>
      <c r="G68">
        <v>9.9000000000000005E-2</v>
      </c>
      <c r="H68">
        <v>0.4</v>
      </c>
      <c r="I68">
        <v>0.15</v>
      </c>
      <c r="J68">
        <v>1</v>
      </c>
      <c r="K68">
        <v>0.1</v>
      </c>
      <c r="L68">
        <v>1.35</v>
      </c>
      <c r="M68">
        <v>1.4</v>
      </c>
      <c r="N68">
        <v>0.1</v>
      </c>
      <c r="O68">
        <v>0.1</v>
      </c>
      <c r="P68" t="s">
        <v>1</v>
      </c>
      <c r="Q68" t="s">
        <v>1</v>
      </c>
    </row>
    <row r="69" spans="1:19" x14ac:dyDescent="0.3">
      <c r="A69">
        <v>919071</v>
      </c>
      <c r="B69" t="s">
        <v>6</v>
      </c>
      <c r="C69">
        <v>1</v>
      </c>
      <c r="D69">
        <v>0.06</v>
      </c>
      <c r="E69">
        <v>0.4</v>
      </c>
      <c r="F69">
        <v>3</v>
      </c>
      <c r="G69">
        <v>9.9000000000000005E-2</v>
      </c>
      <c r="H69">
        <v>0.4</v>
      </c>
      <c r="I69">
        <v>0.15</v>
      </c>
      <c r="J69">
        <v>1</v>
      </c>
      <c r="K69">
        <v>0.1</v>
      </c>
      <c r="L69">
        <v>1.35</v>
      </c>
      <c r="M69">
        <v>1.4</v>
      </c>
      <c r="N69">
        <v>0.1</v>
      </c>
      <c r="O69">
        <v>0.1</v>
      </c>
      <c r="P69" t="s">
        <v>1</v>
      </c>
      <c r="Q69" t="s">
        <v>1</v>
      </c>
    </row>
    <row r="70" spans="1:19" x14ac:dyDescent="0.3">
      <c r="A70">
        <v>919072</v>
      </c>
      <c r="B70" t="s">
        <v>6</v>
      </c>
      <c r="C70">
        <v>1</v>
      </c>
      <c r="D70">
        <v>0.06</v>
      </c>
      <c r="E70">
        <v>0.4</v>
      </c>
      <c r="F70">
        <v>3</v>
      </c>
      <c r="G70">
        <v>9.9000000000000005E-2</v>
      </c>
      <c r="H70">
        <v>0.4</v>
      </c>
      <c r="I70">
        <v>0.15</v>
      </c>
      <c r="J70">
        <v>1</v>
      </c>
      <c r="K70">
        <v>0.1</v>
      </c>
      <c r="L70">
        <v>1.35</v>
      </c>
      <c r="M70">
        <v>1.4</v>
      </c>
      <c r="N70">
        <v>0.1</v>
      </c>
      <c r="O70">
        <v>0.1</v>
      </c>
      <c r="P70" t="s">
        <v>1</v>
      </c>
      <c r="Q70" t="s">
        <v>1</v>
      </c>
    </row>
    <row r="71" spans="1:19" x14ac:dyDescent="0.3">
      <c r="A71">
        <v>919081</v>
      </c>
      <c r="B71" t="s">
        <v>6</v>
      </c>
      <c r="C71">
        <v>1</v>
      </c>
      <c r="D71">
        <v>0.06</v>
      </c>
      <c r="E71">
        <v>0.4</v>
      </c>
      <c r="F71">
        <v>3</v>
      </c>
      <c r="G71">
        <v>9.9000000000000005E-2</v>
      </c>
      <c r="H71">
        <v>0.4</v>
      </c>
      <c r="I71">
        <v>0.15</v>
      </c>
      <c r="J71">
        <v>1</v>
      </c>
      <c r="K71">
        <v>0.1</v>
      </c>
      <c r="L71">
        <v>1.35</v>
      </c>
      <c r="M71">
        <v>1.4</v>
      </c>
      <c r="N71">
        <v>0.1</v>
      </c>
      <c r="O71">
        <v>0.1</v>
      </c>
      <c r="P71" t="s">
        <v>1</v>
      </c>
      <c r="Q71" t="s">
        <v>1</v>
      </c>
    </row>
    <row r="72" spans="1:19" x14ac:dyDescent="0.3">
      <c r="A72">
        <v>919082</v>
      </c>
      <c r="B72" t="s">
        <v>6</v>
      </c>
      <c r="C72">
        <v>1</v>
      </c>
      <c r="D72">
        <v>0.06</v>
      </c>
      <c r="E72">
        <v>0.4</v>
      </c>
      <c r="F72">
        <v>3</v>
      </c>
      <c r="G72">
        <v>9.9000000000000005E-2</v>
      </c>
      <c r="H72">
        <v>0.4</v>
      </c>
      <c r="I72">
        <v>0.15</v>
      </c>
      <c r="J72">
        <v>1</v>
      </c>
      <c r="K72">
        <v>0.1</v>
      </c>
      <c r="L72">
        <v>1.35</v>
      </c>
      <c r="M72">
        <v>1.4</v>
      </c>
      <c r="N72">
        <v>0.1</v>
      </c>
      <c r="O72">
        <v>0.1</v>
      </c>
      <c r="P72" t="s">
        <v>1</v>
      </c>
      <c r="Q72" t="s">
        <v>1</v>
      </c>
    </row>
    <row r="73" spans="1:19" x14ac:dyDescent="0.3">
      <c r="A73">
        <v>919091</v>
      </c>
      <c r="B73" t="s">
        <v>6</v>
      </c>
      <c r="C73">
        <v>1</v>
      </c>
      <c r="D73">
        <v>0.06</v>
      </c>
      <c r="E73">
        <v>0.4</v>
      </c>
      <c r="F73">
        <v>3</v>
      </c>
      <c r="G73">
        <v>9.9000000000000005E-2</v>
      </c>
      <c r="H73">
        <v>0.4</v>
      </c>
      <c r="I73">
        <v>0.15</v>
      </c>
      <c r="J73">
        <v>1</v>
      </c>
      <c r="K73">
        <v>0.1</v>
      </c>
      <c r="L73">
        <v>1.35</v>
      </c>
      <c r="M73">
        <v>1.4</v>
      </c>
      <c r="N73">
        <v>0.1</v>
      </c>
      <c r="O73">
        <v>0.1</v>
      </c>
      <c r="P73" t="s">
        <v>1</v>
      </c>
      <c r="Q73" t="s">
        <v>1</v>
      </c>
    </row>
    <row r="74" spans="1:19" x14ac:dyDescent="0.3">
      <c r="A74">
        <v>919092</v>
      </c>
      <c r="B74" t="s">
        <v>6</v>
      </c>
      <c r="C74">
        <v>1</v>
      </c>
      <c r="D74">
        <v>0.06</v>
      </c>
      <c r="E74">
        <v>0.4</v>
      </c>
      <c r="F74">
        <v>3</v>
      </c>
      <c r="G74">
        <v>9.9000000000000005E-2</v>
      </c>
      <c r="H74">
        <v>0.4</v>
      </c>
      <c r="I74">
        <v>0.15</v>
      </c>
      <c r="J74">
        <v>1</v>
      </c>
      <c r="K74">
        <v>0.1</v>
      </c>
      <c r="L74">
        <v>1.35</v>
      </c>
      <c r="M74">
        <v>1.4</v>
      </c>
      <c r="N74">
        <v>0.1</v>
      </c>
      <c r="O74">
        <v>0.1</v>
      </c>
      <c r="P74" t="s">
        <v>1</v>
      </c>
      <c r="Q74" t="s">
        <v>1</v>
      </c>
    </row>
    <row r="75" spans="1:19" x14ac:dyDescent="0.3">
      <c r="A75">
        <v>919101</v>
      </c>
      <c r="B75" t="s">
        <v>6</v>
      </c>
      <c r="C75">
        <v>1</v>
      </c>
      <c r="D75">
        <v>0.06</v>
      </c>
      <c r="E75">
        <v>0.4</v>
      </c>
      <c r="F75">
        <v>3</v>
      </c>
      <c r="G75">
        <v>9.9000000000000005E-2</v>
      </c>
      <c r="H75">
        <v>0.4</v>
      </c>
      <c r="I75">
        <v>0.15</v>
      </c>
      <c r="J75">
        <v>1</v>
      </c>
      <c r="K75">
        <v>0.1</v>
      </c>
      <c r="L75">
        <v>1.35</v>
      </c>
      <c r="M75">
        <v>1.4</v>
      </c>
      <c r="N75">
        <v>0.1</v>
      </c>
      <c r="O75">
        <v>0.1</v>
      </c>
      <c r="P75" t="s">
        <v>1</v>
      </c>
      <c r="Q75" t="s">
        <v>1</v>
      </c>
    </row>
    <row r="76" spans="1:19" x14ac:dyDescent="0.3">
      <c r="A76">
        <v>919102</v>
      </c>
      <c r="B76" t="s">
        <v>6</v>
      </c>
      <c r="C76">
        <v>1</v>
      </c>
      <c r="D76">
        <v>0.06</v>
      </c>
      <c r="E76">
        <v>0.4</v>
      </c>
      <c r="F76">
        <v>3</v>
      </c>
      <c r="G76">
        <v>9.9000000000000005E-2</v>
      </c>
      <c r="H76">
        <v>0.4</v>
      </c>
      <c r="I76">
        <v>0.15</v>
      </c>
      <c r="J76">
        <v>1</v>
      </c>
      <c r="K76">
        <v>0.1</v>
      </c>
      <c r="L76">
        <v>1.35</v>
      </c>
      <c r="M76">
        <v>1.4</v>
      </c>
      <c r="N76">
        <v>0.1</v>
      </c>
      <c r="O76">
        <v>0.1</v>
      </c>
      <c r="P76" t="s">
        <v>1</v>
      </c>
      <c r="Q76" t="s">
        <v>1</v>
      </c>
    </row>
    <row r="77" spans="1:19" s="2" customFormat="1" x14ac:dyDescent="0.3">
      <c r="A77" s="2">
        <v>920011</v>
      </c>
      <c r="B77" t="s">
        <v>6</v>
      </c>
      <c r="C77">
        <v>1</v>
      </c>
      <c r="D77">
        <v>0.03</v>
      </c>
      <c r="E77">
        <v>0.18</v>
      </c>
      <c r="F77">
        <v>6.64</v>
      </c>
      <c r="G77">
        <v>0.05</v>
      </c>
      <c r="H77">
        <v>0.5</v>
      </c>
      <c r="I77">
        <v>0.15</v>
      </c>
      <c r="J77">
        <v>1</v>
      </c>
      <c r="K77">
        <v>0</v>
      </c>
      <c r="L77">
        <v>1.66</v>
      </c>
      <c r="M77">
        <v>1.41</v>
      </c>
      <c r="N77">
        <v>0.499</v>
      </c>
      <c r="O77">
        <v>0.06</v>
      </c>
      <c r="P77" t="s">
        <v>1</v>
      </c>
      <c r="Q77" t="s">
        <v>1</v>
      </c>
      <c r="R77"/>
      <c r="S77"/>
    </row>
    <row r="78" spans="1:19" s="2" customFormat="1" x14ac:dyDescent="0.3">
      <c r="A78" s="2">
        <v>920012</v>
      </c>
      <c r="B78" t="s">
        <v>6</v>
      </c>
      <c r="C78">
        <v>1</v>
      </c>
      <c r="D78">
        <v>0.03</v>
      </c>
      <c r="E78">
        <v>0.18</v>
      </c>
      <c r="F78">
        <v>6.64</v>
      </c>
      <c r="G78">
        <v>0.05</v>
      </c>
      <c r="H78">
        <v>0.5</v>
      </c>
      <c r="I78">
        <v>0.15</v>
      </c>
      <c r="J78">
        <v>1</v>
      </c>
      <c r="K78">
        <v>0</v>
      </c>
      <c r="L78">
        <v>1.66</v>
      </c>
      <c r="M78">
        <v>1.41</v>
      </c>
      <c r="N78">
        <v>0.499</v>
      </c>
      <c r="O78">
        <v>0.06</v>
      </c>
      <c r="P78" t="s">
        <v>1</v>
      </c>
      <c r="Q78" t="s">
        <v>1</v>
      </c>
      <c r="R78"/>
      <c r="S78"/>
    </row>
    <row r="79" spans="1:19" s="2" customFormat="1" x14ac:dyDescent="0.3">
      <c r="A79" s="2">
        <v>920021</v>
      </c>
      <c r="B79" t="s">
        <v>6</v>
      </c>
      <c r="C79">
        <v>1</v>
      </c>
      <c r="D79">
        <v>0.03</v>
      </c>
      <c r="E79">
        <v>0.18</v>
      </c>
      <c r="F79">
        <v>6.64</v>
      </c>
      <c r="G79">
        <v>0.05</v>
      </c>
      <c r="H79">
        <v>0.5</v>
      </c>
      <c r="I79">
        <v>0.15</v>
      </c>
      <c r="J79">
        <v>1</v>
      </c>
      <c r="K79">
        <v>0</v>
      </c>
      <c r="L79">
        <v>1.66</v>
      </c>
      <c r="M79">
        <v>1.41</v>
      </c>
      <c r="N79">
        <v>0.499</v>
      </c>
      <c r="O79">
        <v>0.06</v>
      </c>
      <c r="P79" t="s">
        <v>1</v>
      </c>
      <c r="Q79" t="s">
        <v>1</v>
      </c>
      <c r="R79"/>
      <c r="S79"/>
    </row>
    <row r="80" spans="1:19" s="2" customFormat="1" x14ac:dyDescent="0.3">
      <c r="A80" s="2">
        <v>920022</v>
      </c>
      <c r="B80" t="s">
        <v>6</v>
      </c>
      <c r="C80">
        <v>1</v>
      </c>
      <c r="D80">
        <v>0.03</v>
      </c>
      <c r="E80">
        <v>0.18</v>
      </c>
      <c r="F80">
        <v>6.64</v>
      </c>
      <c r="G80">
        <v>0.05</v>
      </c>
      <c r="H80">
        <v>0.5</v>
      </c>
      <c r="I80">
        <v>0.15</v>
      </c>
      <c r="J80">
        <v>1</v>
      </c>
      <c r="K80">
        <v>0</v>
      </c>
      <c r="L80">
        <v>1.66</v>
      </c>
      <c r="M80">
        <v>1.41</v>
      </c>
      <c r="N80">
        <v>0.499</v>
      </c>
      <c r="O80">
        <v>0.06</v>
      </c>
      <c r="P80" t="s">
        <v>1</v>
      </c>
      <c r="Q80" t="s">
        <v>1</v>
      </c>
      <c r="R80"/>
      <c r="S80"/>
    </row>
    <row r="81" spans="1:19" x14ac:dyDescent="0.3">
      <c r="A81">
        <v>922011</v>
      </c>
      <c r="B81" t="s">
        <v>7</v>
      </c>
      <c r="C81">
        <v>1</v>
      </c>
      <c r="D81">
        <v>0.03</v>
      </c>
      <c r="E81">
        <v>0.499</v>
      </c>
      <c r="F81">
        <v>1</v>
      </c>
      <c r="G81">
        <v>0</v>
      </c>
      <c r="H81">
        <v>4</v>
      </c>
      <c r="I81">
        <v>9</v>
      </c>
      <c r="J81">
        <v>0.1</v>
      </c>
      <c r="K81" t="s">
        <v>1</v>
      </c>
      <c r="L81" t="s">
        <v>1</v>
      </c>
    </row>
    <row r="82" spans="1:19" x14ac:dyDescent="0.3">
      <c r="A82">
        <v>922012</v>
      </c>
      <c r="B82" t="s">
        <v>7</v>
      </c>
      <c r="C82">
        <v>1</v>
      </c>
      <c r="D82">
        <v>0.03</v>
      </c>
      <c r="E82">
        <v>0.499</v>
      </c>
      <c r="F82">
        <v>1</v>
      </c>
      <c r="G82">
        <v>0</v>
      </c>
      <c r="H82">
        <v>4</v>
      </c>
      <c r="I82">
        <v>9</v>
      </c>
      <c r="J82">
        <v>0.1</v>
      </c>
      <c r="K82" t="s">
        <v>1</v>
      </c>
      <c r="L82" t="s">
        <v>1</v>
      </c>
    </row>
    <row r="83" spans="1:19" x14ac:dyDescent="0.3">
      <c r="A83">
        <v>923011</v>
      </c>
      <c r="B83" t="s">
        <v>6</v>
      </c>
      <c r="C83">
        <v>1</v>
      </c>
      <c r="D83">
        <v>0.03</v>
      </c>
      <c r="E83">
        <v>0.18</v>
      </c>
      <c r="F83">
        <v>6.64</v>
      </c>
      <c r="G83">
        <v>0.05</v>
      </c>
      <c r="H83">
        <v>0.5</v>
      </c>
      <c r="I83">
        <v>0.15</v>
      </c>
      <c r="J83">
        <v>1</v>
      </c>
      <c r="K83">
        <v>0</v>
      </c>
      <c r="L83">
        <v>1.66</v>
      </c>
      <c r="M83">
        <v>1.41</v>
      </c>
      <c r="N83">
        <v>0.499</v>
      </c>
      <c r="O83">
        <v>0.06</v>
      </c>
      <c r="P83" t="s">
        <v>1</v>
      </c>
      <c r="Q83" t="s">
        <v>1</v>
      </c>
    </row>
    <row r="84" spans="1:19" x14ac:dyDescent="0.3">
      <c r="A84">
        <v>923012</v>
      </c>
      <c r="B84" t="s">
        <v>6</v>
      </c>
      <c r="C84">
        <v>1</v>
      </c>
      <c r="D84">
        <v>0.03</v>
      </c>
      <c r="E84">
        <v>0.18</v>
      </c>
      <c r="F84">
        <v>6.64</v>
      </c>
      <c r="G84">
        <v>0.05</v>
      </c>
      <c r="H84">
        <v>0.5</v>
      </c>
      <c r="I84">
        <v>0.15</v>
      </c>
      <c r="J84">
        <v>1</v>
      </c>
      <c r="K84">
        <v>0</v>
      </c>
      <c r="L84">
        <v>1.66</v>
      </c>
      <c r="M84">
        <v>1.41</v>
      </c>
      <c r="N84">
        <v>0.499</v>
      </c>
      <c r="O84">
        <v>0.06</v>
      </c>
      <c r="P84" t="s">
        <v>1</v>
      </c>
      <c r="Q84" t="s">
        <v>1</v>
      </c>
    </row>
    <row r="85" spans="1:19" x14ac:dyDescent="0.3">
      <c r="A85">
        <v>923013</v>
      </c>
      <c r="B85" t="s">
        <v>6</v>
      </c>
      <c r="C85">
        <v>1</v>
      </c>
      <c r="D85">
        <v>0.03</v>
      </c>
      <c r="E85">
        <v>0.18</v>
      </c>
      <c r="F85">
        <v>6.64</v>
      </c>
      <c r="G85">
        <v>0.05</v>
      </c>
      <c r="H85">
        <v>0.5</v>
      </c>
      <c r="I85">
        <v>0.15</v>
      </c>
      <c r="J85">
        <v>1</v>
      </c>
      <c r="K85">
        <v>0</v>
      </c>
      <c r="L85">
        <v>1.66</v>
      </c>
      <c r="M85">
        <v>1.41</v>
      </c>
      <c r="N85">
        <v>0.499</v>
      </c>
      <c r="O85">
        <v>0.06</v>
      </c>
      <c r="P85" t="s">
        <v>1</v>
      </c>
      <c r="Q85" t="s">
        <v>1</v>
      </c>
    </row>
    <row r="86" spans="1:19" x14ac:dyDescent="0.3">
      <c r="A86">
        <v>923014</v>
      </c>
      <c r="B86" t="s">
        <v>6</v>
      </c>
      <c r="C86">
        <v>1</v>
      </c>
      <c r="D86">
        <v>0.03</v>
      </c>
      <c r="E86">
        <v>0.18</v>
      </c>
      <c r="F86">
        <v>6.64</v>
      </c>
      <c r="G86">
        <v>0.05</v>
      </c>
      <c r="H86">
        <v>0.5</v>
      </c>
      <c r="I86">
        <v>0.15</v>
      </c>
      <c r="J86">
        <v>1</v>
      </c>
      <c r="K86">
        <v>0</v>
      </c>
      <c r="L86">
        <v>1.66</v>
      </c>
      <c r="M86">
        <v>1.41</v>
      </c>
      <c r="N86">
        <v>0.499</v>
      </c>
      <c r="O86">
        <v>0.06</v>
      </c>
      <c r="P86" t="s">
        <v>1</v>
      </c>
      <c r="Q86" t="s">
        <v>1</v>
      </c>
    </row>
    <row r="87" spans="1:19" x14ac:dyDescent="0.3">
      <c r="A87">
        <v>923015</v>
      </c>
      <c r="B87" t="s">
        <v>6</v>
      </c>
      <c r="C87">
        <v>1</v>
      </c>
      <c r="D87">
        <v>0.03</v>
      </c>
      <c r="E87">
        <v>0.18</v>
      </c>
      <c r="F87">
        <v>6.64</v>
      </c>
      <c r="G87">
        <v>0.05</v>
      </c>
      <c r="H87">
        <v>0.5</v>
      </c>
      <c r="I87">
        <v>0.15</v>
      </c>
      <c r="J87">
        <v>1</v>
      </c>
      <c r="K87">
        <v>0</v>
      </c>
      <c r="L87">
        <v>1.66</v>
      </c>
      <c r="M87">
        <v>1.41</v>
      </c>
      <c r="N87">
        <v>0.499</v>
      </c>
      <c r="O87">
        <v>0.06</v>
      </c>
      <c r="P87" t="s">
        <v>1</v>
      </c>
      <c r="Q87" t="s">
        <v>1</v>
      </c>
    </row>
    <row r="88" spans="1:19" x14ac:dyDescent="0.3">
      <c r="A88">
        <v>923016</v>
      </c>
      <c r="B88" t="s">
        <v>6</v>
      </c>
      <c r="C88">
        <v>1</v>
      </c>
      <c r="D88">
        <v>0.03</v>
      </c>
      <c r="E88">
        <v>0.18</v>
      </c>
      <c r="F88">
        <v>6.64</v>
      </c>
      <c r="G88">
        <v>0.05</v>
      </c>
      <c r="H88">
        <v>0.5</v>
      </c>
      <c r="I88">
        <v>0.15</v>
      </c>
      <c r="J88">
        <v>1</v>
      </c>
      <c r="K88">
        <v>0</v>
      </c>
      <c r="L88">
        <v>1.66</v>
      </c>
      <c r="M88">
        <v>1.41</v>
      </c>
      <c r="N88">
        <v>0.499</v>
      </c>
      <c r="O88">
        <v>0.06</v>
      </c>
      <c r="P88" t="s">
        <v>1</v>
      </c>
      <c r="Q88" t="s">
        <v>1</v>
      </c>
    </row>
    <row r="89" spans="1:19" x14ac:dyDescent="0.3">
      <c r="A89">
        <v>923017</v>
      </c>
      <c r="B89" t="s">
        <v>6</v>
      </c>
      <c r="C89">
        <v>1</v>
      </c>
      <c r="D89">
        <v>0.03</v>
      </c>
      <c r="E89">
        <v>0.18</v>
      </c>
      <c r="F89">
        <v>6.64</v>
      </c>
      <c r="G89">
        <v>0.05</v>
      </c>
      <c r="H89">
        <v>0.5</v>
      </c>
      <c r="I89">
        <v>0.15</v>
      </c>
      <c r="J89">
        <v>1</v>
      </c>
      <c r="K89">
        <v>0</v>
      </c>
      <c r="L89">
        <v>1.66</v>
      </c>
      <c r="M89">
        <v>1.41</v>
      </c>
      <c r="N89">
        <v>0.499</v>
      </c>
      <c r="O89">
        <v>0.06</v>
      </c>
      <c r="P89" t="s">
        <v>1</v>
      </c>
      <c r="Q89" t="s">
        <v>1</v>
      </c>
    </row>
    <row r="90" spans="1:19" x14ac:dyDescent="0.3">
      <c r="A90">
        <v>923018</v>
      </c>
      <c r="B90" t="s">
        <v>6</v>
      </c>
      <c r="C90">
        <v>1</v>
      </c>
      <c r="D90">
        <v>0.03</v>
      </c>
      <c r="E90">
        <v>0.18</v>
      </c>
      <c r="F90">
        <v>6.64</v>
      </c>
      <c r="G90">
        <v>0.05</v>
      </c>
      <c r="H90">
        <v>0.5</v>
      </c>
      <c r="I90">
        <v>0.15</v>
      </c>
      <c r="J90">
        <v>1</v>
      </c>
      <c r="K90">
        <v>0</v>
      </c>
      <c r="L90">
        <v>1.66</v>
      </c>
      <c r="M90">
        <v>1.41</v>
      </c>
      <c r="N90">
        <v>0.499</v>
      </c>
      <c r="O90">
        <v>0.06</v>
      </c>
      <c r="P90" t="s">
        <v>1</v>
      </c>
      <c r="Q90" t="s">
        <v>1</v>
      </c>
    </row>
    <row r="91" spans="1:19" x14ac:dyDescent="0.3">
      <c r="A91">
        <v>924001</v>
      </c>
      <c r="B91" t="s">
        <v>7</v>
      </c>
      <c r="C91">
        <v>1</v>
      </c>
      <c r="D91">
        <v>0.03</v>
      </c>
      <c r="E91">
        <v>0.499</v>
      </c>
      <c r="F91">
        <v>1</v>
      </c>
      <c r="G91">
        <v>0</v>
      </c>
      <c r="H91">
        <v>4</v>
      </c>
      <c r="I91">
        <v>9</v>
      </c>
      <c r="J91">
        <v>0.1</v>
      </c>
      <c r="K91" t="s">
        <v>1</v>
      </c>
      <c r="L91" t="s">
        <v>1</v>
      </c>
    </row>
    <row r="92" spans="1:19" x14ac:dyDescent="0.3">
      <c r="A92">
        <v>924002</v>
      </c>
      <c r="B92" t="s">
        <v>7</v>
      </c>
      <c r="C92">
        <v>1</v>
      </c>
      <c r="D92">
        <v>0.03</v>
      </c>
      <c r="E92">
        <v>0.499</v>
      </c>
      <c r="F92">
        <v>1</v>
      </c>
      <c r="G92">
        <v>0</v>
      </c>
      <c r="H92">
        <v>4</v>
      </c>
      <c r="I92">
        <v>9</v>
      </c>
      <c r="J92">
        <v>0.1</v>
      </c>
      <c r="K92" t="s">
        <v>1</v>
      </c>
      <c r="L92" t="s">
        <v>1</v>
      </c>
    </row>
    <row r="93" spans="1:19" s="2" customFormat="1" x14ac:dyDescent="0.3">
      <c r="A93" s="2">
        <v>924002</v>
      </c>
      <c r="B93" t="s">
        <v>7</v>
      </c>
      <c r="C93">
        <v>2</v>
      </c>
      <c r="D93">
        <v>0.03</v>
      </c>
      <c r="E93">
        <v>0.499</v>
      </c>
      <c r="F93">
        <v>1</v>
      </c>
      <c r="G93">
        <v>0</v>
      </c>
      <c r="H93">
        <v>4</v>
      </c>
      <c r="I93">
        <v>9</v>
      </c>
      <c r="J93">
        <v>0.1</v>
      </c>
      <c r="K93" t="s">
        <v>1</v>
      </c>
      <c r="L93" t="s">
        <v>1</v>
      </c>
      <c r="M93"/>
      <c r="N93"/>
      <c r="O93"/>
      <c r="P93"/>
      <c r="Q93"/>
      <c r="R93"/>
      <c r="S93"/>
    </row>
    <row r="94" spans="1:19" x14ac:dyDescent="0.3">
      <c r="A94">
        <v>926011</v>
      </c>
      <c r="B94" t="s">
        <v>7</v>
      </c>
      <c r="C94">
        <v>1</v>
      </c>
      <c r="D94">
        <v>0.03</v>
      </c>
      <c r="E94">
        <v>0.499</v>
      </c>
      <c r="F94">
        <v>1</v>
      </c>
      <c r="G94">
        <v>0</v>
      </c>
      <c r="H94">
        <v>4</v>
      </c>
      <c r="I94">
        <v>9</v>
      </c>
      <c r="J94">
        <v>0.1</v>
      </c>
      <c r="K94" t="s">
        <v>1</v>
      </c>
      <c r="L94" t="s">
        <v>1</v>
      </c>
    </row>
    <row r="95" spans="1:19" x14ac:dyDescent="0.3">
      <c r="A95">
        <v>926012</v>
      </c>
      <c r="B95" t="s">
        <v>7</v>
      </c>
      <c r="C95">
        <v>1</v>
      </c>
      <c r="D95">
        <v>0.03</v>
      </c>
      <c r="E95">
        <v>0.499</v>
      </c>
      <c r="F95">
        <v>1</v>
      </c>
      <c r="G95">
        <v>0</v>
      </c>
      <c r="H95">
        <v>4</v>
      </c>
      <c r="I95">
        <v>9</v>
      </c>
      <c r="J95">
        <v>0.1</v>
      </c>
      <c r="K95" t="s">
        <v>1</v>
      </c>
      <c r="L95" t="s">
        <v>1</v>
      </c>
    </row>
    <row r="96" spans="1:19" x14ac:dyDescent="0.3">
      <c r="A96">
        <v>926013</v>
      </c>
      <c r="B96" t="s">
        <v>7</v>
      </c>
      <c r="C96">
        <v>1</v>
      </c>
      <c r="D96">
        <v>0.03</v>
      </c>
      <c r="E96">
        <v>0.499</v>
      </c>
      <c r="F96">
        <v>1</v>
      </c>
      <c r="G96">
        <v>0</v>
      </c>
      <c r="H96">
        <v>4</v>
      </c>
      <c r="I96">
        <v>9</v>
      </c>
      <c r="J96">
        <v>0.1</v>
      </c>
      <c r="K96" t="s">
        <v>1</v>
      </c>
      <c r="L96" t="s">
        <v>1</v>
      </c>
    </row>
    <row r="97" spans="1:12" x14ac:dyDescent="0.3">
      <c r="A97">
        <v>926014</v>
      </c>
      <c r="B97" t="s">
        <v>7</v>
      </c>
      <c r="C97">
        <v>1</v>
      </c>
      <c r="D97">
        <v>0.03</v>
      </c>
      <c r="E97">
        <v>0.499</v>
      </c>
      <c r="F97">
        <v>1</v>
      </c>
      <c r="G97">
        <v>0</v>
      </c>
      <c r="H97">
        <v>4</v>
      </c>
      <c r="I97">
        <v>9</v>
      </c>
      <c r="J97">
        <v>0.1</v>
      </c>
      <c r="K97" t="s">
        <v>1</v>
      </c>
      <c r="L97" t="s">
        <v>1</v>
      </c>
    </row>
    <row r="98" spans="1:12" x14ac:dyDescent="0.3">
      <c r="A98">
        <v>926015</v>
      </c>
      <c r="B98" t="s">
        <v>7</v>
      </c>
      <c r="C98">
        <v>1</v>
      </c>
      <c r="D98">
        <v>0.03</v>
      </c>
      <c r="E98">
        <v>0.499</v>
      </c>
      <c r="F98">
        <v>1</v>
      </c>
      <c r="G98">
        <v>0</v>
      </c>
      <c r="H98">
        <v>4</v>
      </c>
      <c r="I98">
        <v>9</v>
      </c>
      <c r="J98">
        <v>0.1</v>
      </c>
      <c r="K98" t="s">
        <v>1</v>
      </c>
      <c r="L98" t="s">
        <v>1</v>
      </c>
    </row>
    <row r="99" spans="1:12" x14ac:dyDescent="0.3">
      <c r="A99">
        <v>926016</v>
      </c>
      <c r="B99" t="s">
        <v>7</v>
      </c>
      <c r="C99">
        <v>1</v>
      </c>
      <c r="D99">
        <v>0.03</v>
      </c>
      <c r="E99">
        <v>0.499</v>
      </c>
      <c r="F99">
        <v>1</v>
      </c>
      <c r="G99">
        <v>0</v>
      </c>
      <c r="H99">
        <v>4</v>
      </c>
      <c r="I99">
        <v>9</v>
      </c>
      <c r="J99">
        <v>0.1</v>
      </c>
      <c r="K99" t="s">
        <v>1</v>
      </c>
      <c r="L99" t="s">
        <v>1</v>
      </c>
    </row>
    <row r="100" spans="1:12" x14ac:dyDescent="0.3">
      <c r="A100">
        <v>926021</v>
      </c>
      <c r="B100" t="s">
        <v>7</v>
      </c>
      <c r="C100">
        <v>1</v>
      </c>
      <c r="D100">
        <v>0.03</v>
      </c>
      <c r="E100">
        <v>0.499</v>
      </c>
      <c r="F100">
        <v>1</v>
      </c>
      <c r="G100">
        <v>0</v>
      </c>
      <c r="H100">
        <v>4</v>
      </c>
      <c r="I100">
        <v>9</v>
      </c>
      <c r="J100">
        <v>0.1</v>
      </c>
      <c r="K100" t="s">
        <v>1</v>
      </c>
      <c r="L100" t="s">
        <v>1</v>
      </c>
    </row>
    <row r="101" spans="1:12" x14ac:dyDescent="0.3">
      <c r="A101">
        <v>926031</v>
      </c>
      <c r="B101" t="s">
        <v>7</v>
      </c>
      <c r="C101">
        <v>1</v>
      </c>
      <c r="D101">
        <v>0.05</v>
      </c>
      <c r="E101">
        <v>0.05</v>
      </c>
      <c r="F101">
        <v>1.1000000000000001</v>
      </c>
      <c r="G101">
        <v>0</v>
      </c>
      <c r="H101">
        <v>2.7</v>
      </c>
      <c r="I101">
        <v>9</v>
      </c>
      <c r="J101">
        <v>0</v>
      </c>
      <c r="K101" t="s">
        <v>1</v>
      </c>
      <c r="L101" t="s">
        <v>1</v>
      </c>
    </row>
    <row r="102" spans="1:12" x14ac:dyDescent="0.3">
      <c r="A102">
        <v>926032</v>
      </c>
      <c r="B102" t="s">
        <v>7</v>
      </c>
      <c r="C102">
        <v>1</v>
      </c>
      <c r="D102">
        <v>0.05</v>
      </c>
      <c r="E102">
        <v>0.05</v>
      </c>
      <c r="F102">
        <v>1.1000000000000001</v>
      </c>
      <c r="G102">
        <v>0</v>
      </c>
      <c r="H102">
        <v>2.7</v>
      </c>
      <c r="I102">
        <v>9</v>
      </c>
      <c r="J102">
        <v>0</v>
      </c>
      <c r="K102" t="s">
        <v>1</v>
      </c>
      <c r="L102" t="s">
        <v>1</v>
      </c>
    </row>
    <row r="103" spans="1:12" x14ac:dyDescent="0.3">
      <c r="A103">
        <v>926041</v>
      </c>
      <c r="B103" t="s">
        <v>7</v>
      </c>
      <c r="C103">
        <v>1</v>
      </c>
      <c r="D103">
        <v>0.05</v>
      </c>
      <c r="E103">
        <v>0.05</v>
      </c>
      <c r="F103">
        <v>1.1000000000000001</v>
      </c>
      <c r="G103">
        <v>0</v>
      </c>
      <c r="H103">
        <v>2.7</v>
      </c>
      <c r="I103">
        <v>9</v>
      </c>
      <c r="J103">
        <v>0</v>
      </c>
      <c r="K103" t="s">
        <v>1</v>
      </c>
      <c r="L103" t="s">
        <v>1</v>
      </c>
    </row>
    <row r="104" spans="1:12" x14ac:dyDescent="0.3">
      <c r="A104">
        <v>926042</v>
      </c>
      <c r="B104" t="s">
        <v>7</v>
      </c>
      <c r="C104">
        <v>1</v>
      </c>
      <c r="D104">
        <v>0.05</v>
      </c>
      <c r="E104">
        <v>0.05</v>
      </c>
      <c r="F104">
        <v>1.1000000000000001</v>
      </c>
      <c r="G104">
        <v>0</v>
      </c>
      <c r="H104">
        <v>2.7</v>
      </c>
      <c r="I104">
        <v>9</v>
      </c>
      <c r="J104">
        <v>0</v>
      </c>
      <c r="K104" t="s">
        <v>1</v>
      </c>
      <c r="L104" t="s">
        <v>1</v>
      </c>
    </row>
    <row r="105" spans="1:12" x14ac:dyDescent="0.3">
      <c r="A105">
        <v>926051</v>
      </c>
      <c r="B105" t="s">
        <v>7</v>
      </c>
      <c r="C105">
        <v>1</v>
      </c>
      <c r="D105">
        <v>0.03</v>
      </c>
      <c r="E105">
        <v>0.499</v>
      </c>
      <c r="F105">
        <v>1</v>
      </c>
      <c r="G105">
        <v>0</v>
      </c>
      <c r="H105">
        <v>4</v>
      </c>
      <c r="I105">
        <v>9</v>
      </c>
      <c r="J105">
        <v>0.1</v>
      </c>
      <c r="K105" t="s">
        <v>1</v>
      </c>
      <c r="L105" t="s">
        <v>1</v>
      </c>
    </row>
    <row r="106" spans="1:12" x14ac:dyDescent="0.3">
      <c r="A106">
        <v>926052</v>
      </c>
      <c r="B106" t="s">
        <v>7</v>
      </c>
      <c r="C106">
        <v>1</v>
      </c>
      <c r="D106">
        <v>0.03</v>
      </c>
      <c r="E106">
        <v>0.499</v>
      </c>
      <c r="F106">
        <v>1</v>
      </c>
      <c r="G106">
        <v>0</v>
      </c>
      <c r="H106">
        <v>4</v>
      </c>
      <c r="I106">
        <v>9</v>
      </c>
      <c r="J106">
        <v>0.1</v>
      </c>
      <c r="K106" t="s">
        <v>1</v>
      </c>
      <c r="L106" t="s">
        <v>1</v>
      </c>
    </row>
    <row r="107" spans="1:12" x14ac:dyDescent="0.3">
      <c r="A107">
        <v>926061</v>
      </c>
      <c r="B107" t="s">
        <v>7</v>
      </c>
      <c r="C107">
        <v>1</v>
      </c>
      <c r="D107">
        <v>0.05</v>
      </c>
      <c r="E107">
        <v>0.05</v>
      </c>
      <c r="F107">
        <v>1.1000000000000001</v>
      </c>
      <c r="G107">
        <v>0</v>
      </c>
      <c r="H107">
        <v>2.7</v>
      </c>
      <c r="I107">
        <v>9</v>
      </c>
      <c r="J107">
        <v>0</v>
      </c>
      <c r="K107" t="s">
        <v>1</v>
      </c>
      <c r="L107" t="s">
        <v>1</v>
      </c>
    </row>
    <row r="108" spans="1:12" x14ac:dyDescent="0.3">
      <c r="A108">
        <v>926062</v>
      </c>
      <c r="B108" t="s">
        <v>7</v>
      </c>
      <c r="C108">
        <v>1</v>
      </c>
      <c r="D108">
        <v>0.05</v>
      </c>
      <c r="E108">
        <v>0.05</v>
      </c>
      <c r="F108">
        <v>1.1000000000000001</v>
      </c>
      <c r="G108">
        <v>0</v>
      </c>
      <c r="H108">
        <v>2.7</v>
      </c>
      <c r="I108">
        <v>9</v>
      </c>
      <c r="J108">
        <v>0</v>
      </c>
      <c r="K108" t="s">
        <v>1</v>
      </c>
      <c r="L108" t="s">
        <v>1</v>
      </c>
    </row>
    <row r="109" spans="1:12" x14ac:dyDescent="0.3">
      <c r="A109">
        <v>926071</v>
      </c>
      <c r="B109" t="s">
        <v>7</v>
      </c>
      <c r="C109">
        <v>1</v>
      </c>
      <c r="D109">
        <v>0.05</v>
      </c>
      <c r="E109">
        <v>0.05</v>
      </c>
      <c r="F109">
        <v>1.1000000000000001</v>
      </c>
      <c r="G109">
        <v>0</v>
      </c>
      <c r="H109">
        <v>2.7</v>
      </c>
      <c r="I109">
        <v>9</v>
      </c>
      <c r="J109">
        <v>0</v>
      </c>
      <c r="K109" t="s">
        <v>1</v>
      </c>
      <c r="L109" t="s">
        <v>1</v>
      </c>
    </row>
    <row r="110" spans="1:12" x14ac:dyDescent="0.3">
      <c r="A110">
        <v>926072</v>
      </c>
      <c r="B110" t="s">
        <v>7</v>
      </c>
      <c r="C110">
        <v>1</v>
      </c>
      <c r="D110">
        <v>0.05</v>
      </c>
      <c r="E110">
        <v>0.05</v>
      </c>
      <c r="F110">
        <v>1.1000000000000001</v>
      </c>
      <c r="G110">
        <v>0</v>
      </c>
      <c r="H110">
        <v>2.7</v>
      </c>
      <c r="I110">
        <v>9</v>
      </c>
      <c r="J110">
        <v>0</v>
      </c>
      <c r="K110" t="s">
        <v>1</v>
      </c>
      <c r="L110" t="s">
        <v>1</v>
      </c>
    </row>
    <row r="111" spans="1:12" x14ac:dyDescent="0.3">
      <c r="A111">
        <v>926081</v>
      </c>
      <c r="B111" t="s">
        <v>7</v>
      </c>
      <c r="C111">
        <v>1</v>
      </c>
      <c r="D111">
        <v>0.05</v>
      </c>
      <c r="E111">
        <v>0.05</v>
      </c>
      <c r="F111">
        <v>0.9</v>
      </c>
      <c r="G111">
        <v>0.3</v>
      </c>
      <c r="H111">
        <v>3</v>
      </c>
      <c r="I111">
        <v>9</v>
      </c>
      <c r="J111">
        <v>0</v>
      </c>
      <c r="K111" t="s">
        <v>1</v>
      </c>
      <c r="L111" t="s">
        <v>1</v>
      </c>
    </row>
    <row r="112" spans="1:12" x14ac:dyDescent="0.3">
      <c r="A112">
        <v>926082</v>
      </c>
      <c r="B112" t="s">
        <v>7</v>
      </c>
      <c r="C112">
        <v>1</v>
      </c>
      <c r="D112">
        <v>0.05</v>
      </c>
      <c r="E112">
        <v>0.05</v>
      </c>
      <c r="F112">
        <v>0.9</v>
      </c>
      <c r="G112">
        <v>0.3</v>
      </c>
      <c r="H112">
        <v>3</v>
      </c>
      <c r="I112">
        <v>9</v>
      </c>
      <c r="J112">
        <v>0</v>
      </c>
      <c r="K112" t="s">
        <v>1</v>
      </c>
      <c r="L112" t="s">
        <v>1</v>
      </c>
    </row>
    <row r="113" spans="1:12" x14ac:dyDescent="0.3">
      <c r="A113">
        <v>926091</v>
      </c>
      <c r="B113" t="s">
        <v>7</v>
      </c>
      <c r="C113">
        <v>1</v>
      </c>
      <c r="D113">
        <v>0.03</v>
      </c>
      <c r="E113">
        <v>0.499</v>
      </c>
      <c r="F113">
        <v>1</v>
      </c>
      <c r="G113">
        <v>0</v>
      </c>
      <c r="H113">
        <v>4</v>
      </c>
      <c r="I113">
        <v>9</v>
      </c>
      <c r="J113">
        <v>0.1</v>
      </c>
      <c r="K113" t="s">
        <v>1</v>
      </c>
      <c r="L113" t="s">
        <v>1</v>
      </c>
    </row>
    <row r="114" spans="1:12" x14ac:dyDescent="0.3">
      <c r="A114">
        <v>926092</v>
      </c>
      <c r="B114" t="s">
        <v>7</v>
      </c>
      <c r="C114">
        <v>1</v>
      </c>
      <c r="D114">
        <v>0.03</v>
      </c>
      <c r="E114">
        <v>0.499</v>
      </c>
      <c r="F114">
        <v>1</v>
      </c>
      <c r="G114">
        <v>0</v>
      </c>
      <c r="H114">
        <v>4</v>
      </c>
      <c r="I114">
        <v>9</v>
      </c>
      <c r="J114">
        <v>0.1</v>
      </c>
      <c r="K114" t="s">
        <v>1</v>
      </c>
      <c r="L114" t="s">
        <v>1</v>
      </c>
    </row>
    <row r="115" spans="1:12" x14ac:dyDescent="0.3">
      <c r="A115">
        <v>926101</v>
      </c>
      <c r="B115" t="s">
        <v>7</v>
      </c>
      <c r="C115">
        <v>1</v>
      </c>
      <c r="D115">
        <v>0.05</v>
      </c>
      <c r="E115">
        <v>0.05</v>
      </c>
      <c r="F115">
        <v>1.1000000000000001</v>
      </c>
      <c r="G115">
        <v>0</v>
      </c>
      <c r="H115">
        <v>2.7</v>
      </c>
      <c r="I115">
        <v>9</v>
      </c>
      <c r="J115">
        <v>0</v>
      </c>
      <c r="K115" t="s">
        <v>1</v>
      </c>
      <c r="L115" t="s">
        <v>1</v>
      </c>
    </row>
    <row r="116" spans="1:12" x14ac:dyDescent="0.3">
      <c r="A116">
        <v>927011</v>
      </c>
      <c r="B116" t="s">
        <v>7</v>
      </c>
      <c r="C116">
        <v>1</v>
      </c>
      <c r="D116">
        <v>0.03</v>
      </c>
      <c r="E116">
        <v>0.499</v>
      </c>
      <c r="F116">
        <v>1</v>
      </c>
      <c r="G116">
        <v>0</v>
      </c>
      <c r="H116">
        <v>4</v>
      </c>
      <c r="I116">
        <v>9</v>
      </c>
      <c r="J116">
        <v>0.1</v>
      </c>
      <c r="K116" t="s">
        <v>1</v>
      </c>
      <c r="L116" t="s">
        <v>1</v>
      </c>
    </row>
    <row r="117" spans="1:12" x14ac:dyDescent="0.3">
      <c r="A117">
        <v>927012</v>
      </c>
      <c r="B117" t="s">
        <v>7</v>
      </c>
      <c r="C117">
        <v>1</v>
      </c>
      <c r="D117">
        <v>0.03</v>
      </c>
      <c r="E117">
        <v>0.499</v>
      </c>
      <c r="F117">
        <v>1</v>
      </c>
      <c r="G117">
        <v>0</v>
      </c>
      <c r="H117">
        <v>4</v>
      </c>
      <c r="I117">
        <v>9</v>
      </c>
      <c r="J117">
        <v>0.1</v>
      </c>
      <c r="K117" t="s">
        <v>1</v>
      </c>
      <c r="L117" t="s">
        <v>1</v>
      </c>
    </row>
    <row r="118" spans="1:12" x14ac:dyDescent="0.3">
      <c r="A118">
        <v>927013</v>
      </c>
      <c r="B118" t="s">
        <v>7</v>
      </c>
      <c r="C118">
        <v>1</v>
      </c>
      <c r="D118">
        <v>0.03</v>
      </c>
      <c r="E118">
        <v>0.499</v>
      </c>
      <c r="F118">
        <v>1</v>
      </c>
      <c r="G118">
        <v>0</v>
      </c>
      <c r="H118">
        <v>4</v>
      </c>
      <c r="I118">
        <v>9</v>
      </c>
      <c r="J118">
        <v>0.1</v>
      </c>
      <c r="K118" t="s">
        <v>1</v>
      </c>
      <c r="L118" t="s">
        <v>1</v>
      </c>
    </row>
    <row r="119" spans="1:12" x14ac:dyDescent="0.3">
      <c r="A119">
        <v>927021</v>
      </c>
      <c r="B119" t="s">
        <v>7</v>
      </c>
      <c r="C119">
        <v>1</v>
      </c>
      <c r="D119">
        <v>0.05</v>
      </c>
      <c r="E119">
        <v>0.05</v>
      </c>
      <c r="F119">
        <v>0.9</v>
      </c>
      <c r="G119">
        <v>0.3</v>
      </c>
      <c r="H119">
        <v>3</v>
      </c>
      <c r="I119">
        <v>9</v>
      </c>
      <c r="J119">
        <v>0</v>
      </c>
      <c r="K119" t="s">
        <v>1</v>
      </c>
      <c r="L119" t="s">
        <v>1</v>
      </c>
    </row>
    <row r="120" spans="1:12" x14ac:dyDescent="0.3">
      <c r="A120">
        <v>927022</v>
      </c>
      <c r="B120" t="s">
        <v>7</v>
      </c>
      <c r="C120">
        <v>1</v>
      </c>
      <c r="D120">
        <v>0.05</v>
      </c>
      <c r="E120">
        <v>0.05</v>
      </c>
      <c r="F120">
        <v>0.9</v>
      </c>
      <c r="G120">
        <v>0.3</v>
      </c>
      <c r="H120">
        <v>3</v>
      </c>
      <c r="I120">
        <v>9</v>
      </c>
      <c r="J120">
        <v>0</v>
      </c>
      <c r="K120" t="s">
        <v>1</v>
      </c>
      <c r="L120" t="s">
        <v>1</v>
      </c>
    </row>
    <row r="121" spans="1:12" x14ac:dyDescent="0.3">
      <c r="A121">
        <v>927031</v>
      </c>
      <c r="B121" t="s">
        <v>7</v>
      </c>
      <c r="C121">
        <v>1</v>
      </c>
      <c r="D121">
        <v>0.05</v>
      </c>
      <c r="E121">
        <v>0.05</v>
      </c>
      <c r="F121">
        <v>0.9</v>
      </c>
      <c r="G121">
        <v>0.3</v>
      </c>
      <c r="H121">
        <v>3</v>
      </c>
      <c r="I121">
        <v>9</v>
      </c>
      <c r="J121">
        <v>0</v>
      </c>
      <c r="K121" t="s">
        <v>1</v>
      </c>
      <c r="L121" t="s">
        <v>1</v>
      </c>
    </row>
    <row r="122" spans="1:12" x14ac:dyDescent="0.3">
      <c r="A122">
        <v>927032</v>
      </c>
      <c r="B122" t="s">
        <v>7</v>
      </c>
      <c r="C122">
        <v>1</v>
      </c>
      <c r="D122">
        <v>0.05</v>
      </c>
      <c r="E122">
        <v>0.05</v>
      </c>
      <c r="F122">
        <v>0.9</v>
      </c>
      <c r="G122">
        <v>0.3</v>
      </c>
      <c r="H122">
        <v>3</v>
      </c>
      <c r="I122">
        <v>9</v>
      </c>
      <c r="J122">
        <v>0</v>
      </c>
      <c r="K122" t="s">
        <v>1</v>
      </c>
      <c r="L122" t="s">
        <v>1</v>
      </c>
    </row>
    <row r="123" spans="1:12" x14ac:dyDescent="0.3">
      <c r="A123">
        <v>927041</v>
      </c>
      <c r="B123" t="s">
        <v>7</v>
      </c>
      <c r="C123">
        <v>1</v>
      </c>
      <c r="D123">
        <v>0.05</v>
      </c>
      <c r="E123">
        <v>0.05</v>
      </c>
      <c r="F123">
        <v>0.9</v>
      </c>
      <c r="G123">
        <v>0.3</v>
      </c>
      <c r="H123">
        <v>3</v>
      </c>
      <c r="I123">
        <v>9</v>
      </c>
      <c r="J123">
        <v>0</v>
      </c>
      <c r="K123" t="s">
        <v>1</v>
      </c>
      <c r="L123" t="s">
        <v>1</v>
      </c>
    </row>
    <row r="124" spans="1:12" x14ac:dyDescent="0.3">
      <c r="A124">
        <v>927042</v>
      </c>
      <c r="B124" t="s">
        <v>7</v>
      </c>
      <c r="C124">
        <v>1</v>
      </c>
      <c r="D124">
        <v>0.05</v>
      </c>
      <c r="E124">
        <v>0.05</v>
      </c>
      <c r="F124">
        <v>0.9</v>
      </c>
      <c r="G124">
        <v>0.3</v>
      </c>
      <c r="H124">
        <v>3</v>
      </c>
      <c r="I124">
        <v>9</v>
      </c>
      <c r="J124">
        <v>0</v>
      </c>
      <c r="K124" t="s">
        <v>1</v>
      </c>
      <c r="L124" t="s">
        <v>1</v>
      </c>
    </row>
    <row r="125" spans="1:12" x14ac:dyDescent="0.3">
      <c r="A125">
        <v>927043</v>
      </c>
      <c r="B125" t="s">
        <v>7</v>
      </c>
      <c r="C125">
        <v>1</v>
      </c>
      <c r="D125">
        <v>0.05</v>
      </c>
      <c r="E125">
        <v>0.05</v>
      </c>
      <c r="F125">
        <v>0.9</v>
      </c>
      <c r="G125">
        <v>0.3</v>
      </c>
      <c r="H125">
        <v>3</v>
      </c>
      <c r="I125">
        <v>9</v>
      </c>
      <c r="J125">
        <v>0</v>
      </c>
      <c r="K125" t="s">
        <v>1</v>
      </c>
      <c r="L125" t="s">
        <v>1</v>
      </c>
    </row>
    <row r="126" spans="1:12" x14ac:dyDescent="0.3">
      <c r="A126">
        <v>927044</v>
      </c>
      <c r="B126" t="s">
        <v>7</v>
      </c>
      <c r="C126">
        <v>1</v>
      </c>
      <c r="D126">
        <v>0.05</v>
      </c>
      <c r="E126">
        <v>0.05</v>
      </c>
      <c r="F126">
        <v>0.9</v>
      </c>
      <c r="G126">
        <v>0.3</v>
      </c>
      <c r="H126">
        <v>3</v>
      </c>
      <c r="I126">
        <v>9</v>
      </c>
      <c r="J126">
        <v>0</v>
      </c>
      <c r="K126" t="s">
        <v>1</v>
      </c>
      <c r="L126" t="s">
        <v>1</v>
      </c>
    </row>
    <row r="127" spans="1:12" x14ac:dyDescent="0.3">
      <c r="A127">
        <v>928011</v>
      </c>
      <c r="B127" t="s">
        <v>7</v>
      </c>
      <c r="C127">
        <v>1</v>
      </c>
      <c r="D127">
        <v>0.03</v>
      </c>
      <c r="E127">
        <v>0.499</v>
      </c>
      <c r="F127">
        <v>1</v>
      </c>
      <c r="G127">
        <v>0</v>
      </c>
      <c r="H127">
        <v>4</v>
      </c>
      <c r="I127">
        <v>9</v>
      </c>
      <c r="J127">
        <v>0.1</v>
      </c>
      <c r="K127" t="s">
        <v>1</v>
      </c>
      <c r="L127" t="s">
        <v>1</v>
      </c>
    </row>
    <row r="128" spans="1:12" x14ac:dyDescent="0.3">
      <c r="A128">
        <v>928012</v>
      </c>
      <c r="B128" t="s">
        <v>7</v>
      </c>
      <c r="C128">
        <v>1</v>
      </c>
      <c r="D128">
        <v>0.03</v>
      </c>
      <c r="E128">
        <v>0.499</v>
      </c>
      <c r="F128">
        <v>1</v>
      </c>
      <c r="G128">
        <v>0</v>
      </c>
      <c r="H128">
        <v>4</v>
      </c>
      <c r="I128">
        <v>9</v>
      </c>
      <c r="J128">
        <v>0.1</v>
      </c>
      <c r="K128" t="s">
        <v>1</v>
      </c>
      <c r="L128" t="s">
        <v>1</v>
      </c>
    </row>
    <row r="129" spans="1:19" x14ac:dyDescent="0.3">
      <c r="A129">
        <v>928013</v>
      </c>
      <c r="B129" t="s">
        <v>7</v>
      </c>
      <c r="C129">
        <v>1</v>
      </c>
      <c r="D129">
        <v>0.03</v>
      </c>
      <c r="E129">
        <v>0.499</v>
      </c>
      <c r="F129">
        <v>1</v>
      </c>
      <c r="G129">
        <v>0</v>
      </c>
      <c r="H129">
        <v>4</v>
      </c>
      <c r="I129">
        <v>9</v>
      </c>
      <c r="J129">
        <v>0.1</v>
      </c>
      <c r="K129" t="s">
        <v>1</v>
      </c>
      <c r="L129" t="s">
        <v>1</v>
      </c>
    </row>
    <row r="130" spans="1:19" x14ac:dyDescent="0.3">
      <c r="A130">
        <v>928014</v>
      </c>
      <c r="B130" t="s">
        <v>7</v>
      </c>
      <c r="C130">
        <v>1</v>
      </c>
      <c r="D130">
        <v>0.03</v>
      </c>
      <c r="E130">
        <v>0.499</v>
      </c>
      <c r="F130">
        <v>1</v>
      </c>
      <c r="G130">
        <v>0</v>
      </c>
      <c r="H130">
        <v>4</v>
      </c>
      <c r="I130">
        <v>9</v>
      </c>
      <c r="J130">
        <v>0.1</v>
      </c>
      <c r="K130" t="s">
        <v>1</v>
      </c>
      <c r="L130" t="s">
        <v>1</v>
      </c>
    </row>
    <row r="131" spans="1:19" x14ac:dyDescent="0.3">
      <c r="A131">
        <v>928021</v>
      </c>
      <c r="B131" t="s">
        <v>7</v>
      </c>
      <c r="C131">
        <v>1</v>
      </c>
      <c r="D131">
        <v>0.05</v>
      </c>
      <c r="E131">
        <v>0.05</v>
      </c>
      <c r="F131">
        <v>0.9</v>
      </c>
      <c r="G131">
        <v>0.3</v>
      </c>
      <c r="H131">
        <v>3</v>
      </c>
      <c r="I131">
        <v>9</v>
      </c>
      <c r="J131">
        <v>0</v>
      </c>
      <c r="K131" t="s">
        <v>1</v>
      </c>
      <c r="L131" t="s">
        <v>1</v>
      </c>
    </row>
    <row r="132" spans="1:19" x14ac:dyDescent="0.3">
      <c r="A132">
        <v>928022</v>
      </c>
      <c r="B132" t="s">
        <v>7</v>
      </c>
      <c r="C132">
        <v>1</v>
      </c>
      <c r="D132">
        <v>0.05</v>
      </c>
      <c r="E132">
        <v>0.05</v>
      </c>
      <c r="F132">
        <v>0.9</v>
      </c>
      <c r="G132">
        <v>0.3</v>
      </c>
      <c r="H132">
        <v>3</v>
      </c>
      <c r="I132">
        <v>9</v>
      </c>
      <c r="J132">
        <v>0</v>
      </c>
      <c r="K132" t="s">
        <v>1</v>
      </c>
      <c r="L132" t="s">
        <v>1</v>
      </c>
    </row>
    <row r="133" spans="1:19" s="2" customFormat="1" x14ac:dyDescent="0.3">
      <c r="A133" s="2">
        <v>928031</v>
      </c>
      <c r="B133" t="s">
        <v>7</v>
      </c>
      <c r="C133">
        <v>1</v>
      </c>
      <c r="D133">
        <v>0.05</v>
      </c>
      <c r="E133">
        <v>0.05</v>
      </c>
      <c r="F133">
        <v>1.1000000000000001</v>
      </c>
      <c r="G133">
        <v>0</v>
      </c>
      <c r="H133">
        <v>2.7</v>
      </c>
      <c r="I133">
        <v>9</v>
      </c>
      <c r="J133">
        <v>0</v>
      </c>
      <c r="K133" t="s">
        <v>1</v>
      </c>
      <c r="L133" t="s">
        <v>1</v>
      </c>
      <c r="M133"/>
      <c r="N133"/>
      <c r="O133"/>
      <c r="P133"/>
      <c r="Q133"/>
      <c r="R133"/>
      <c r="S133"/>
    </row>
    <row r="134" spans="1:19" s="2" customFormat="1" x14ac:dyDescent="0.3">
      <c r="A134" s="2">
        <v>928032</v>
      </c>
      <c r="B134" t="s">
        <v>7</v>
      </c>
      <c r="C134">
        <v>1</v>
      </c>
      <c r="D134">
        <v>0.05</v>
      </c>
      <c r="E134">
        <v>0.05</v>
      </c>
      <c r="F134">
        <v>1.1000000000000001</v>
      </c>
      <c r="G134">
        <v>0</v>
      </c>
      <c r="H134">
        <v>2.7</v>
      </c>
      <c r="I134">
        <v>9</v>
      </c>
      <c r="J134">
        <v>0</v>
      </c>
      <c r="K134" t="s">
        <v>1</v>
      </c>
      <c r="L134" t="s">
        <v>1</v>
      </c>
      <c r="M134"/>
      <c r="N134"/>
      <c r="O134"/>
      <c r="P134"/>
      <c r="Q134"/>
      <c r="R134"/>
      <c r="S134"/>
    </row>
    <row r="135" spans="1:19" s="2" customFormat="1" x14ac:dyDescent="0.3">
      <c r="A135" s="2">
        <v>928033</v>
      </c>
      <c r="B135" t="s">
        <v>7</v>
      </c>
      <c r="C135">
        <v>1</v>
      </c>
      <c r="D135">
        <v>0.05</v>
      </c>
      <c r="E135">
        <v>0.05</v>
      </c>
      <c r="F135">
        <v>1.1000000000000001</v>
      </c>
      <c r="G135">
        <v>0</v>
      </c>
      <c r="H135">
        <v>2.7</v>
      </c>
      <c r="I135">
        <v>9</v>
      </c>
      <c r="J135">
        <v>0</v>
      </c>
      <c r="K135" t="s">
        <v>1</v>
      </c>
      <c r="L135" t="s">
        <v>1</v>
      </c>
      <c r="M135"/>
      <c r="N135"/>
      <c r="O135"/>
      <c r="P135"/>
      <c r="Q135"/>
      <c r="R135"/>
      <c r="S135"/>
    </row>
    <row r="136" spans="1:19" s="2" customFormat="1" x14ac:dyDescent="0.3">
      <c r="A136" s="2">
        <v>928034</v>
      </c>
      <c r="B136" t="s">
        <v>7</v>
      </c>
      <c r="C136">
        <v>1</v>
      </c>
      <c r="D136">
        <v>0.05</v>
      </c>
      <c r="E136">
        <v>0.05</v>
      </c>
      <c r="F136">
        <v>1.1000000000000001</v>
      </c>
      <c r="G136">
        <v>0</v>
      </c>
      <c r="H136">
        <v>2.7</v>
      </c>
      <c r="I136">
        <v>9</v>
      </c>
      <c r="J136">
        <v>0</v>
      </c>
      <c r="K136" t="s">
        <v>1</v>
      </c>
      <c r="L136" t="s">
        <v>1</v>
      </c>
      <c r="M136"/>
      <c r="N136"/>
      <c r="O136"/>
      <c r="P136"/>
      <c r="Q136"/>
      <c r="R136"/>
      <c r="S136"/>
    </row>
    <row r="137" spans="1:19" x14ac:dyDescent="0.3">
      <c r="A137">
        <v>931011</v>
      </c>
      <c r="B137" t="s">
        <v>7</v>
      </c>
      <c r="C137">
        <v>1</v>
      </c>
      <c r="D137">
        <v>0.03</v>
      </c>
      <c r="E137">
        <v>0.499</v>
      </c>
      <c r="F137">
        <v>1</v>
      </c>
      <c r="G137">
        <v>0</v>
      </c>
      <c r="H137">
        <v>4</v>
      </c>
      <c r="I137">
        <v>9</v>
      </c>
      <c r="J137">
        <v>0.1</v>
      </c>
      <c r="K137" t="s">
        <v>1</v>
      </c>
      <c r="L137" t="s">
        <v>1</v>
      </c>
    </row>
    <row r="138" spans="1:19" x14ac:dyDescent="0.3">
      <c r="A138">
        <v>931021</v>
      </c>
      <c r="B138" t="s">
        <v>7</v>
      </c>
      <c r="C138">
        <v>1</v>
      </c>
      <c r="D138">
        <v>0.05</v>
      </c>
      <c r="E138">
        <v>0.05</v>
      </c>
      <c r="F138">
        <v>1.1000000000000001</v>
      </c>
      <c r="G138">
        <v>0</v>
      </c>
      <c r="H138">
        <v>2.7</v>
      </c>
      <c r="I138">
        <v>9</v>
      </c>
      <c r="J138">
        <v>0</v>
      </c>
      <c r="K138" t="s">
        <v>1</v>
      </c>
      <c r="L138" t="s">
        <v>1</v>
      </c>
    </row>
    <row r="139" spans="1:19" x14ac:dyDescent="0.3">
      <c r="A139">
        <v>931022</v>
      </c>
      <c r="B139" t="s">
        <v>7</v>
      </c>
      <c r="C139">
        <v>1</v>
      </c>
      <c r="D139">
        <v>0.05</v>
      </c>
      <c r="E139">
        <v>0.05</v>
      </c>
      <c r="F139">
        <v>1.1000000000000001</v>
      </c>
      <c r="G139">
        <v>0</v>
      </c>
      <c r="H139">
        <v>2.7</v>
      </c>
      <c r="I139">
        <v>9</v>
      </c>
      <c r="J139">
        <v>0</v>
      </c>
      <c r="K139" t="s">
        <v>1</v>
      </c>
      <c r="L139" t="s">
        <v>1</v>
      </c>
    </row>
    <row r="140" spans="1:19" x14ac:dyDescent="0.3">
      <c r="A140">
        <v>931023</v>
      </c>
      <c r="B140" t="s">
        <v>7</v>
      </c>
      <c r="C140">
        <v>1</v>
      </c>
      <c r="D140">
        <v>0.05</v>
      </c>
      <c r="E140">
        <v>0.05</v>
      </c>
      <c r="F140">
        <v>1.1000000000000001</v>
      </c>
      <c r="G140">
        <v>0</v>
      </c>
      <c r="H140">
        <v>2.7</v>
      </c>
      <c r="I140">
        <v>9</v>
      </c>
      <c r="J140">
        <v>0</v>
      </c>
      <c r="K140" t="s">
        <v>1</v>
      </c>
      <c r="L140" t="s">
        <v>1</v>
      </c>
    </row>
    <row r="141" spans="1:19" x14ac:dyDescent="0.3">
      <c r="A141">
        <v>931024</v>
      </c>
      <c r="B141" t="s">
        <v>7</v>
      </c>
      <c r="C141">
        <v>1</v>
      </c>
      <c r="D141">
        <v>0.05</v>
      </c>
      <c r="E141">
        <v>0.05</v>
      </c>
      <c r="F141">
        <v>1.1000000000000001</v>
      </c>
      <c r="G141">
        <v>0</v>
      </c>
      <c r="H141">
        <v>2.7</v>
      </c>
      <c r="I141">
        <v>9</v>
      </c>
      <c r="J141">
        <v>0</v>
      </c>
      <c r="K141" t="s">
        <v>1</v>
      </c>
      <c r="L141" t="s">
        <v>1</v>
      </c>
    </row>
    <row r="142" spans="1:19" x14ac:dyDescent="0.3">
      <c r="A142">
        <v>931025</v>
      </c>
      <c r="B142" t="s">
        <v>7</v>
      </c>
      <c r="C142">
        <v>1</v>
      </c>
      <c r="D142">
        <v>0.05</v>
      </c>
      <c r="E142">
        <v>0.05</v>
      </c>
      <c r="F142">
        <v>1.1000000000000001</v>
      </c>
      <c r="G142">
        <v>0</v>
      </c>
      <c r="H142">
        <v>2.7</v>
      </c>
      <c r="I142">
        <v>9</v>
      </c>
      <c r="J142">
        <v>0</v>
      </c>
      <c r="K142" t="s">
        <v>1</v>
      </c>
      <c r="L142" t="s">
        <v>1</v>
      </c>
    </row>
    <row r="143" spans="1:19" x14ac:dyDescent="0.3">
      <c r="A143">
        <v>931026</v>
      </c>
      <c r="B143" t="s">
        <v>7</v>
      </c>
      <c r="C143">
        <v>1</v>
      </c>
      <c r="D143">
        <v>0.05</v>
      </c>
      <c r="E143">
        <v>0.05</v>
      </c>
      <c r="F143">
        <v>1.1000000000000001</v>
      </c>
      <c r="G143">
        <v>0</v>
      </c>
      <c r="H143">
        <v>2.7</v>
      </c>
      <c r="I143">
        <v>9</v>
      </c>
      <c r="J143">
        <v>0</v>
      </c>
      <c r="K143" t="s">
        <v>1</v>
      </c>
      <c r="L143" t="s">
        <v>1</v>
      </c>
    </row>
    <row r="144" spans="1:19" s="2" customFormat="1" x14ac:dyDescent="0.3">
      <c r="A144" s="2">
        <v>932011</v>
      </c>
      <c r="B144" t="s">
        <v>7</v>
      </c>
      <c r="C144">
        <v>1</v>
      </c>
      <c r="D144">
        <v>0.05</v>
      </c>
      <c r="E144">
        <v>0.05</v>
      </c>
      <c r="F144">
        <v>0.9</v>
      </c>
      <c r="G144">
        <v>0.3</v>
      </c>
      <c r="H144">
        <v>3</v>
      </c>
      <c r="I144">
        <v>9</v>
      </c>
      <c r="J144">
        <v>0</v>
      </c>
      <c r="K144" t="s">
        <v>1</v>
      </c>
      <c r="L144" t="s">
        <v>1</v>
      </c>
      <c r="M144"/>
      <c r="N144"/>
      <c r="O144"/>
      <c r="P144"/>
      <c r="Q144"/>
      <c r="R144"/>
      <c r="S144"/>
    </row>
    <row r="145" spans="1:19" s="2" customFormat="1" x14ac:dyDescent="0.3">
      <c r="A145" s="2">
        <v>932012</v>
      </c>
      <c r="B145" t="s">
        <v>7</v>
      </c>
      <c r="C145">
        <v>1</v>
      </c>
      <c r="D145">
        <v>0.05</v>
      </c>
      <c r="E145">
        <v>0.05</v>
      </c>
      <c r="F145">
        <v>0.9</v>
      </c>
      <c r="G145">
        <v>0.3</v>
      </c>
      <c r="H145">
        <v>3</v>
      </c>
      <c r="I145">
        <v>9</v>
      </c>
      <c r="J145">
        <v>0</v>
      </c>
      <c r="K145" t="s">
        <v>1</v>
      </c>
      <c r="L145" t="s">
        <v>1</v>
      </c>
      <c r="M145"/>
      <c r="N145"/>
      <c r="O145"/>
      <c r="P145"/>
      <c r="Q145"/>
      <c r="R145"/>
      <c r="S145"/>
    </row>
    <row r="146" spans="1:19" s="2" customFormat="1" x14ac:dyDescent="0.3">
      <c r="A146" s="2">
        <v>932013</v>
      </c>
      <c r="B146" t="s">
        <v>7</v>
      </c>
      <c r="C146">
        <v>1</v>
      </c>
      <c r="D146">
        <v>0.05</v>
      </c>
      <c r="E146">
        <v>0.05</v>
      </c>
      <c r="F146">
        <v>0.9</v>
      </c>
      <c r="G146">
        <v>0.3</v>
      </c>
      <c r="H146">
        <v>3</v>
      </c>
      <c r="I146">
        <v>9</v>
      </c>
      <c r="J146">
        <v>0</v>
      </c>
      <c r="K146" t="s">
        <v>1</v>
      </c>
      <c r="L146" t="s">
        <v>1</v>
      </c>
      <c r="M146"/>
      <c r="N146"/>
      <c r="O146"/>
      <c r="P146"/>
      <c r="Q146"/>
      <c r="R146"/>
      <c r="S146"/>
    </row>
    <row r="147" spans="1:19" s="2" customFormat="1" x14ac:dyDescent="0.3">
      <c r="A147" s="2">
        <v>932014</v>
      </c>
      <c r="B147" t="s">
        <v>7</v>
      </c>
      <c r="C147">
        <v>1</v>
      </c>
      <c r="D147">
        <v>0.05</v>
      </c>
      <c r="E147">
        <v>0.05</v>
      </c>
      <c r="F147">
        <v>0.9</v>
      </c>
      <c r="G147">
        <v>0.3</v>
      </c>
      <c r="H147">
        <v>3</v>
      </c>
      <c r="I147">
        <v>9</v>
      </c>
      <c r="J147">
        <v>0</v>
      </c>
      <c r="K147" t="s">
        <v>1</v>
      </c>
      <c r="L147" t="s">
        <v>1</v>
      </c>
      <c r="M147"/>
      <c r="N147"/>
      <c r="O147"/>
      <c r="P147"/>
      <c r="Q147"/>
      <c r="R147"/>
      <c r="S147"/>
    </row>
    <row r="148" spans="1:19" x14ac:dyDescent="0.3">
      <c r="A148">
        <v>933011</v>
      </c>
      <c r="B148" t="s">
        <v>7</v>
      </c>
      <c r="C148">
        <v>1</v>
      </c>
      <c r="D148">
        <v>0.03</v>
      </c>
      <c r="E148">
        <v>0.499</v>
      </c>
      <c r="F148">
        <v>1</v>
      </c>
      <c r="G148">
        <v>0</v>
      </c>
      <c r="H148">
        <v>4</v>
      </c>
      <c r="I148">
        <v>9</v>
      </c>
      <c r="J148">
        <v>0.1</v>
      </c>
      <c r="K148" t="s">
        <v>1</v>
      </c>
      <c r="L148" t="s">
        <v>1</v>
      </c>
    </row>
    <row r="149" spans="1:19" x14ac:dyDescent="0.3">
      <c r="A149">
        <v>933012</v>
      </c>
      <c r="B149" t="s">
        <v>7</v>
      </c>
      <c r="C149">
        <v>1</v>
      </c>
      <c r="D149">
        <v>0.03</v>
      </c>
      <c r="E149">
        <v>0.499</v>
      </c>
      <c r="F149">
        <v>1</v>
      </c>
      <c r="G149">
        <v>0</v>
      </c>
      <c r="H149">
        <v>4</v>
      </c>
      <c r="I149">
        <v>9</v>
      </c>
      <c r="J149">
        <v>0.1</v>
      </c>
      <c r="K149" t="s">
        <v>1</v>
      </c>
      <c r="L149" t="s">
        <v>1</v>
      </c>
    </row>
    <row r="150" spans="1:19" x14ac:dyDescent="0.3">
      <c r="A150">
        <v>933013</v>
      </c>
      <c r="B150" t="s">
        <v>7</v>
      </c>
      <c r="C150">
        <v>1</v>
      </c>
      <c r="D150">
        <v>0.03</v>
      </c>
      <c r="E150">
        <v>0.499</v>
      </c>
      <c r="F150">
        <v>1</v>
      </c>
      <c r="G150">
        <v>0</v>
      </c>
      <c r="H150">
        <v>4</v>
      </c>
      <c r="I150">
        <v>9</v>
      </c>
      <c r="J150">
        <v>0.1</v>
      </c>
      <c r="K150" t="s">
        <v>1</v>
      </c>
      <c r="L150" t="s">
        <v>1</v>
      </c>
    </row>
    <row r="151" spans="1:19" x14ac:dyDescent="0.3">
      <c r="A151">
        <v>933014</v>
      </c>
      <c r="B151" t="s">
        <v>7</v>
      </c>
      <c r="C151">
        <v>1</v>
      </c>
      <c r="D151">
        <v>0.03</v>
      </c>
      <c r="E151">
        <v>0.499</v>
      </c>
      <c r="F151">
        <v>1</v>
      </c>
      <c r="G151">
        <v>0</v>
      </c>
      <c r="H151">
        <v>4</v>
      </c>
      <c r="I151">
        <v>9</v>
      </c>
      <c r="J151">
        <v>0.1</v>
      </c>
      <c r="K151" t="s">
        <v>1</v>
      </c>
      <c r="L151" t="s">
        <v>1</v>
      </c>
    </row>
    <row r="152" spans="1:19" x14ac:dyDescent="0.3">
      <c r="A152">
        <v>933021</v>
      </c>
      <c r="B152" t="s">
        <v>7</v>
      </c>
      <c r="C152">
        <v>1</v>
      </c>
      <c r="D152">
        <v>0.03</v>
      </c>
      <c r="E152">
        <v>0.499</v>
      </c>
      <c r="F152">
        <v>1</v>
      </c>
      <c r="G152">
        <v>0</v>
      </c>
      <c r="H152">
        <v>4</v>
      </c>
      <c r="I152">
        <v>9</v>
      </c>
      <c r="J152">
        <v>0.1</v>
      </c>
      <c r="K152" t="s">
        <v>1</v>
      </c>
      <c r="L152" t="s">
        <v>1</v>
      </c>
    </row>
    <row r="153" spans="1:19" x14ac:dyDescent="0.3">
      <c r="A153">
        <v>936011</v>
      </c>
      <c r="B153" t="s">
        <v>6</v>
      </c>
      <c r="C153">
        <v>1</v>
      </c>
      <c r="D153">
        <v>0.06</v>
      </c>
      <c r="E153">
        <v>0.4</v>
      </c>
      <c r="F153">
        <v>3</v>
      </c>
      <c r="G153">
        <v>9.9000000000000005E-2</v>
      </c>
      <c r="H153">
        <v>0.4</v>
      </c>
      <c r="I153">
        <v>0.15</v>
      </c>
      <c r="J153">
        <v>1</v>
      </c>
      <c r="K153">
        <v>0.1</v>
      </c>
      <c r="L153">
        <v>1.35</v>
      </c>
      <c r="M153">
        <v>1.4</v>
      </c>
      <c r="N153">
        <v>0.1</v>
      </c>
      <c r="O153">
        <v>0.1</v>
      </c>
      <c r="P153" t="s">
        <v>1</v>
      </c>
      <c r="Q153" t="s">
        <v>1</v>
      </c>
    </row>
    <row r="154" spans="1:19" x14ac:dyDescent="0.3">
      <c r="A154">
        <v>936012</v>
      </c>
      <c r="B154" t="s">
        <v>6</v>
      </c>
      <c r="C154">
        <v>1</v>
      </c>
      <c r="D154">
        <v>0.06</v>
      </c>
      <c r="E154">
        <v>0.4</v>
      </c>
      <c r="F154">
        <v>3</v>
      </c>
      <c r="G154">
        <v>9.9000000000000005E-2</v>
      </c>
      <c r="H154">
        <v>0.4</v>
      </c>
      <c r="I154">
        <v>0.15</v>
      </c>
      <c r="J154">
        <v>1</v>
      </c>
      <c r="K154">
        <v>0.1</v>
      </c>
      <c r="L154">
        <v>1.35</v>
      </c>
      <c r="M154">
        <v>1.4</v>
      </c>
      <c r="N154">
        <v>0.1</v>
      </c>
      <c r="O154">
        <v>0.1</v>
      </c>
      <c r="P154" t="s">
        <v>1</v>
      </c>
      <c r="Q154" t="s">
        <v>1</v>
      </c>
    </row>
    <row r="155" spans="1:19" x14ac:dyDescent="0.3">
      <c r="A155">
        <v>936021</v>
      </c>
      <c r="B155" t="s">
        <v>7</v>
      </c>
      <c r="C155">
        <v>1</v>
      </c>
      <c r="D155">
        <v>0.03</v>
      </c>
      <c r="E155">
        <v>0.499</v>
      </c>
      <c r="F155">
        <v>1</v>
      </c>
      <c r="G155">
        <v>0</v>
      </c>
      <c r="H155">
        <v>4</v>
      </c>
      <c r="I155">
        <v>9</v>
      </c>
      <c r="J155">
        <v>0.1</v>
      </c>
      <c r="K155" t="s">
        <v>1</v>
      </c>
      <c r="L155" t="s">
        <v>1</v>
      </c>
    </row>
    <row r="156" spans="1:19" x14ac:dyDescent="0.3">
      <c r="A156">
        <v>936022</v>
      </c>
      <c r="B156" t="s">
        <v>7</v>
      </c>
      <c r="C156">
        <v>1</v>
      </c>
      <c r="D156">
        <v>0.03</v>
      </c>
      <c r="E156">
        <v>0.499</v>
      </c>
      <c r="F156">
        <v>1</v>
      </c>
      <c r="G156">
        <v>0</v>
      </c>
      <c r="H156">
        <v>4</v>
      </c>
      <c r="I156">
        <v>9</v>
      </c>
      <c r="J156">
        <v>0.1</v>
      </c>
      <c r="K156" t="s">
        <v>1</v>
      </c>
      <c r="L156" t="s">
        <v>1</v>
      </c>
    </row>
    <row r="157" spans="1:19" x14ac:dyDescent="0.3">
      <c r="A157">
        <v>936031</v>
      </c>
      <c r="B157" t="s">
        <v>7</v>
      </c>
      <c r="C157">
        <v>1</v>
      </c>
      <c r="D157">
        <v>0.05</v>
      </c>
      <c r="E157">
        <v>0.05</v>
      </c>
      <c r="F157">
        <v>0.9</v>
      </c>
      <c r="G157">
        <v>0.3</v>
      </c>
      <c r="H157">
        <v>3</v>
      </c>
      <c r="I157">
        <v>9</v>
      </c>
      <c r="J157">
        <v>0</v>
      </c>
      <c r="K157" t="s">
        <v>1</v>
      </c>
      <c r="L157" t="s">
        <v>1</v>
      </c>
    </row>
    <row r="158" spans="1:19" x14ac:dyDescent="0.3">
      <c r="A158">
        <v>936032</v>
      </c>
      <c r="B158" t="s">
        <v>7</v>
      </c>
      <c r="C158">
        <v>1</v>
      </c>
      <c r="D158">
        <v>0.05</v>
      </c>
      <c r="E158">
        <v>0.05</v>
      </c>
      <c r="F158">
        <v>0.9</v>
      </c>
      <c r="G158">
        <v>0.3</v>
      </c>
      <c r="H158">
        <v>3</v>
      </c>
      <c r="I158">
        <v>9</v>
      </c>
      <c r="J158">
        <v>0</v>
      </c>
      <c r="K158" t="s">
        <v>1</v>
      </c>
      <c r="L158" t="s">
        <v>1</v>
      </c>
    </row>
    <row r="159" spans="1:19" x14ac:dyDescent="0.3">
      <c r="A159">
        <v>936041</v>
      </c>
      <c r="B159" t="s">
        <v>6</v>
      </c>
      <c r="C159">
        <v>1</v>
      </c>
      <c r="D159">
        <v>0.06</v>
      </c>
      <c r="E159">
        <v>0.4</v>
      </c>
      <c r="F159">
        <v>3</v>
      </c>
      <c r="G159">
        <v>9.9000000000000005E-2</v>
      </c>
      <c r="H159">
        <v>0.4</v>
      </c>
      <c r="I159">
        <v>0.15</v>
      </c>
      <c r="J159">
        <v>1</v>
      </c>
      <c r="K159">
        <v>0.1</v>
      </c>
      <c r="L159">
        <v>1.35</v>
      </c>
      <c r="M159">
        <v>1.4</v>
      </c>
      <c r="N159">
        <v>0.1</v>
      </c>
      <c r="O159">
        <v>0.1</v>
      </c>
      <c r="P159" t="s">
        <v>1</v>
      </c>
      <c r="Q159" t="s">
        <v>1</v>
      </c>
    </row>
    <row r="160" spans="1:19" x14ac:dyDescent="0.3">
      <c r="A160">
        <v>936042</v>
      </c>
      <c r="B160" t="s">
        <v>6</v>
      </c>
      <c r="C160">
        <v>1</v>
      </c>
      <c r="D160">
        <v>0.06</v>
      </c>
      <c r="E160">
        <v>0.4</v>
      </c>
      <c r="F160">
        <v>3</v>
      </c>
      <c r="G160">
        <v>9.9000000000000005E-2</v>
      </c>
      <c r="H160">
        <v>0.4</v>
      </c>
      <c r="I160">
        <v>0.15</v>
      </c>
      <c r="J160">
        <v>1</v>
      </c>
      <c r="K160">
        <v>0.1</v>
      </c>
      <c r="L160">
        <v>1.35</v>
      </c>
      <c r="M160">
        <v>1.4</v>
      </c>
      <c r="N160">
        <v>0.1</v>
      </c>
      <c r="O160">
        <v>0.1</v>
      </c>
      <c r="P160" t="s">
        <v>1</v>
      </c>
      <c r="Q160" t="s">
        <v>1</v>
      </c>
    </row>
    <row r="161" spans="1:19" x14ac:dyDescent="0.3">
      <c r="A161">
        <v>936051</v>
      </c>
      <c r="B161" t="s">
        <v>6</v>
      </c>
      <c r="C161">
        <v>1</v>
      </c>
      <c r="D161">
        <v>0.06</v>
      </c>
      <c r="E161">
        <v>0.4</v>
      </c>
      <c r="F161">
        <v>3</v>
      </c>
      <c r="G161">
        <v>9.9000000000000005E-2</v>
      </c>
      <c r="H161">
        <v>0.4</v>
      </c>
      <c r="I161">
        <v>0.15</v>
      </c>
      <c r="J161">
        <v>1</v>
      </c>
      <c r="K161">
        <v>0.1</v>
      </c>
      <c r="L161">
        <v>1.35</v>
      </c>
      <c r="M161">
        <v>1.4</v>
      </c>
      <c r="N161">
        <v>0.1</v>
      </c>
      <c r="O161">
        <v>0.1</v>
      </c>
      <c r="P161" t="s">
        <v>1</v>
      </c>
      <c r="Q161" t="s">
        <v>1</v>
      </c>
    </row>
    <row r="162" spans="1:19" x14ac:dyDescent="0.3">
      <c r="A162">
        <v>936061</v>
      </c>
      <c r="B162" t="s">
        <v>7</v>
      </c>
      <c r="C162">
        <v>1</v>
      </c>
      <c r="D162">
        <v>0.05</v>
      </c>
      <c r="E162">
        <v>0.05</v>
      </c>
      <c r="F162">
        <v>1.1000000000000001</v>
      </c>
      <c r="G162">
        <v>0</v>
      </c>
      <c r="H162">
        <v>2.7</v>
      </c>
      <c r="I162">
        <v>9</v>
      </c>
      <c r="J162">
        <v>0</v>
      </c>
      <c r="K162" t="s">
        <v>1</v>
      </c>
      <c r="L162" t="s">
        <v>1</v>
      </c>
    </row>
    <row r="163" spans="1:19" x14ac:dyDescent="0.3">
      <c r="A163">
        <v>936062</v>
      </c>
      <c r="B163" t="s">
        <v>7</v>
      </c>
      <c r="C163">
        <v>1</v>
      </c>
      <c r="D163">
        <v>0.05</v>
      </c>
      <c r="E163">
        <v>0.05</v>
      </c>
      <c r="F163">
        <v>1.1000000000000001</v>
      </c>
      <c r="G163">
        <v>0</v>
      </c>
      <c r="H163">
        <v>2.7</v>
      </c>
      <c r="I163">
        <v>9</v>
      </c>
      <c r="J163">
        <v>0</v>
      </c>
      <c r="K163" t="s">
        <v>1</v>
      </c>
      <c r="L163" t="s">
        <v>1</v>
      </c>
    </row>
    <row r="164" spans="1:19" x14ac:dyDescent="0.3">
      <c r="A164">
        <v>936063</v>
      </c>
      <c r="B164" t="s">
        <v>7</v>
      </c>
      <c r="C164">
        <v>1</v>
      </c>
      <c r="D164">
        <v>0.05</v>
      </c>
      <c r="E164">
        <v>0.05</v>
      </c>
      <c r="F164">
        <v>1.1000000000000001</v>
      </c>
      <c r="G164">
        <v>0</v>
      </c>
      <c r="H164">
        <v>2.7</v>
      </c>
      <c r="I164">
        <v>9</v>
      </c>
      <c r="J164">
        <v>0</v>
      </c>
      <c r="K164" t="s">
        <v>1</v>
      </c>
      <c r="L164" t="s">
        <v>1</v>
      </c>
    </row>
    <row r="165" spans="1:19" x14ac:dyDescent="0.3">
      <c r="A165">
        <v>936071</v>
      </c>
      <c r="B165" t="s">
        <v>7</v>
      </c>
      <c r="C165">
        <v>1</v>
      </c>
      <c r="D165">
        <v>0.05</v>
      </c>
      <c r="E165">
        <v>0.05</v>
      </c>
      <c r="F165">
        <v>1.1000000000000001</v>
      </c>
      <c r="G165">
        <v>0</v>
      </c>
      <c r="H165">
        <v>2.7</v>
      </c>
      <c r="I165">
        <v>9</v>
      </c>
      <c r="J165">
        <v>0</v>
      </c>
      <c r="K165" t="s">
        <v>1</v>
      </c>
      <c r="L165" t="s">
        <v>1</v>
      </c>
    </row>
    <row r="166" spans="1:19" x14ac:dyDescent="0.3">
      <c r="A166">
        <v>936072</v>
      </c>
      <c r="B166" t="s">
        <v>7</v>
      </c>
      <c r="C166">
        <v>1</v>
      </c>
      <c r="D166">
        <v>0.05</v>
      </c>
      <c r="E166">
        <v>0.05</v>
      </c>
      <c r="F166">
        <v>1.1000000000000001</v>
      </c>
      <c r="G166">
        <v>0</v>
      </c>
      <c r="H166">
        <v>2.7</v>
      </c>
      <c r="I166">
        <v>9</v>
      </c>
      <c r="J166">
        <v>0</v>
      </c>
      <c r="K166" t="s">
        <v>1</v>
      </c>
      <c r="L166" t="s">
        <v>1</v>
      </c>
    </row>
    <row r="167" spans="1:19" x14ac:dyDescent="0.3">
      <c r="A167">
        <v>936073</v>
      </c>
      <c r="B167" t="s">
        <v>7</v>
      </c>
      <c r="C167">
        <v>1</v>
      </c>
      <c r="D167">
        <v>0.05</v>
      </c>
      <c r="E167">
        <v>0.05</v>
      </c>
      <c r="F167">
        <v>1.1000000000000001</v>
      </c>
      <c r="G167">
        <v>0</v>
      </c>
      <c r="H167">
        <v>2.7</v>
      </c>
      <c r="I167">
        <v>9</v>
      </c>
      <c r="J167">
        <v>0</v>
      </c>
      <c r="K167" t="s">
        <v>1</v>
      </c>
      <c r="L167" t="s">
        <v>1</v>
      </c>
    </row>
    <row r="168" spans="1:19" x14ac:dyDescent="0.3">
      <c r="A168">
        <v>937001</v>
      </c>
      <c r="B168" t="s">
        <v>6</v>
      </c>
      <c r="C168">
        <v>1</v>
      </c>
      <c r="D168">
        <v>0.06</v>
      </c>
      <c r="E168">
        <v>0.4</v>
      </c>
      <c r="F168">
        <v>3</v>
      </c>
      <c r="G168">
        <v>9.9000000000000005E-2</v>
      </c>
      <c r="H168">
        <v>0.4</v>
      </c>
      <c r="I168">
        <v>0.15</v>
      </c>
      <c r="J168">
        <v>1</v>
      </c>
      <c r="K168">
        <v>0.1</v>
      </c>
      <c r="L168">
        <v>1.35</v>
      </c>
      <c r="M168">
        <v>1.4</v>
      </c>
      <c r="N168">
        <v>0.1</v>
      </c>
      <c r="O168">
        <v>0.1</v>
      </c>
      <c r="P168" t="s">
        <v>1</v>
      </c>
      <c r="Q168" t="s">
        <v>1</v>
      </c>
    </row>
    <row r="169" spans="1:19" s="2" customFormat="1" x14ac:dyDescent="0.3">
      <c r="A169" s="2">
        <v>937001</v>
      </c>
      <c r="B169" t="s">
        <v>6</v>
      </c>
      <c r="C169">
        <v>2</v>
      </c>
      <c r="D169">
        <v>0.06</v>
      </c>
      <c r="E169">
        <v>0.4</v>
      </c>
      <c r="F169">
        <v>3</v>
      </c>
      <c r="G169">
        <v>9.9000000000000005E-2</v>
      </c>
      <c r="H169">
        <v>0.4</v>
      </c>
      <c r="I169">
        <v>0.15</v>
      </c>
      <c r="J169">
        <v>1</v>
      </c>
      <c r="K169">
        <v>0.1</v>
      </c>
      <c r="L169">
        <v>1.35</v>
      </c>
      <c r="M169">
        <v>1.4</v>
      </c>
      <c r="N169">
        <v>0.1</v>
      </c>
      <c r="O169">
        <v>0.1</v>
      </c>
      <c r="P169" t="s">
        <v>1</v>
      </c>
      <c r="Q169" t="s">
        <v>1</v>
      </c>
      <c r="R169"/>
      <c r="S169"/>
    </row>
    <row r="170" spans="1:19" x14ac:dyDescent="0.3">
      <c r="A170">
        <v>937002</v>
      </c>
      <c r="B170" t="s">
        <v>6</v>
      </c>
      <c r="C170">
        <v>1</v>
      </c>
      <c r="D170">
        <v>0.06</v>
      </c>
      <c r="E170">
        <v>0.4</v>
      </c>
      <c r="F170">
        <v>3</v>
      </c>
      <c r="G170">
        <v>9.9000000000000005E-2</v>
      </c>
      <c r="H170">
        <v>0.4</v>
      </c>
      <c r="I170">
        <v>0.15</v>
      </c>
      <c r="J170">
        <v>1</v>
      </c>
      <c r="K170">
        <v>0.1</v>
      </c>
      <c r="L170">
        <v>1.35</v>
      </c>
      <c r="M170">
        <v>1.4</v>
      </c>
      <c r="N170">
        <v>0.1</v>
      </c>
      <c r="O170">
        <v>0.1</v>
      </c>
      <c r="P170" t="s">
        <v>1</v>
      </c>
      <c r="Q170" t="s">
        <v>1</v>
      </c>
    </row>
    <row r="171" spans="1:19" x14ac:dyDescent="0.3">
      <c r="A171">
        <v>937011</v>
      </c>
      <c r="B171" t="s">
        <v>6</v>
      </c>
      <c r="C171">
        <v>1</v>
      </c>
      <c r="D171">
        <v>0.06</v>
      </c>
      <c r="E171">
        <v>0.4</v>
      </c>
      <c r="F171">
        <v>3</v>
      </c>
      <c r="G171">
        <v>9.9000000000000005E-2</v>
      </c>
      <c r="H171">
        <v>0.4</v>
      </c>
      <c r="I171">
        <v>0.15</v>
      </c>
      <c r="J171">
        <v>1</v>
      </c>
      <c r="K171">
        <v>0.1</v>
      </c>
      <c r="L171">
        <v>1.35</v>
      </c>
      <c r="M171">
        <v>1.4</v>
      </c>
      <c r="N171">
        <v>0.1</v>
      </c>
      <c r="O171">
        <v>0.1</v>
      </c>
      <c r="P171" t="s">
        <v>1</v>
      </c>
      <c r="Q171" t="s">
        <v>1</v>
      </c>
    </row>
    <row r="172" spans="1:19" x14ac:dyDescent="0.3">
      <c r="A172">
        <v>937021</v>
      </c>
      <c r="B172" t="s">
        <v>6</v>
      </c>
      <c r="C172">
        <v>1</v>
      </c>
      <c r="D172">
        <v>0.06</v>
      </c>
      <c r="E172">
        <v>0.4</v>
      </c>
      <c r="F172">
        <v>3</v>
      </c>
      <c r="G172">
        <v>9.9000000000000005E-2</v>
      </c>
      <c r="H172">
        <v>0.4</v>
      </c>
      <c r="I172">
        <v>0.15</v>
      </c>
      <c r="J172">
        <v>1</v>
      </c>
      <c r="K172">
        <v>0.1</v>
      </c>
      <c r="L172">
        <v>1.35</v>
      </c>
      <c r="M172">
        <v>1.4</v>
      </c>
      <c r="N172">
        <v>0.1</v>
      </c>
      <c r="O172">
        <v>0.1</v>
      </c>
      <c r="P172" t="s">
        <v>1</v>
      </c>
      <c r="Q172" t="s">
        <v>1</v>
      </c>
    </row>
    <row r="173" spans="1:19" x14ac:dyDescent="0.3">
      <c r="A173">
        <v>937031</v>
      </c>
      <c r="B173" t="s">
        <v>6</v>
      </c>
      <c r="C173">
        <v>1</v>
      </c>
      <c r="D173">
        <v>0.03</v>
      </c>
      <c r="E173">
        <v>0.18</v>
      </c>
      <c r="F173">
        <v>6.64</v>
      </c>
      <c r="G173">
        <v>0.05</v>
      </c>
      <c r="H173">
        <v>0.5</v>
      </c>
      <c r="I173">
        <v>0.15</v>
      </c>
      <c r="J173">
        <v>1</v>
      </c>
      <c r="K173">
        <v>0</v>
      </c>
      <c r="L173">
        <v>1.66</v>
      </c>
      <c r="M173">
        <v>1.41</v>
      </c>
      <c r="N173">
        <v>0.499</v>
      </c>
      <c r="O173">
        <v>0.06</v>
      </c>
      <c r="P173" t="s">
        <v>1</v>
      </c>
      <c r="Q173" t="s">
        <v>1</v>
      </c>
    </row>
    <row r="174" spans="1:19" x14ac:dyDescent="0.3">
      <c r="A174">
        <v>937041</v>
      </c>
      <c r="B174" t="s">
        <v>6</v>
      </c>
      <c r="C174">
        <v>1</v>
      </c>
      <c r="D174">
        <v>0.06</v>
      </c>
      <c r="E174">
        <v>0.4</v>
      </c>
      <c r="F174">
        <v>3</v>
      </c>
      <c r="G174">
        <v>9.9000000000000005E-2</v>
      </c>
      <c r="H174">
        <v>0.4</v>
      </c>
      <c r="I174">
        <v>0.15</v>
      </c>
      <c r="J174">
        <v>1</v>
      </c>
      <c r="K174">
        <v>0.1</v>
      </c>
      <c r="L174">
        <v>1.35</v>
      </c>
      <c r="M174">
        <v>1.4</v>
      </c>
      <c r="N174">
        <v>0.1</v>
      </c>
      <c r="O174">
        <v>0.1</v>
      </c>
      <c r="P174" t="s">
        <v>1</v>
      </c>
      <c r="Q174" t="s">
        <v>1</v>
      </c>
    </row>
    <row r="175" spans="1:19" x14ac:dyDescent="0.3">
      <c r="A175">
        <v>937051</v>
      </c>
      <c r="B175" t="s">
        <v>6</v>
      </c>
      <c r="C175">
        <v>1</v>
      </c>
      <c r="D175">
        <v>0.06</v>
      </c>
      <c r="E175">
        <v>0.4</v>
      </c>
      <c r="F175">
        <v>3</v>
      </c>
      <c r="G175">
        <v>9.9000000000000005E-2</v>
      </c>
      <c r="H175">
        <v>0.4</v>
      </c>
      <c r="I175">
        <v>0.15</v>
      </c>
      <c r="J175">
        <v>1</v>
      </c>
      <c r="K175">
        <v>0.1</v>
      </c>
      <c r="L175">
        <v>1.35</v>
      </c>
      <c r="M175">
        <v>1.4</v>
      </c>
      <c r="N175">
        <v>0.1</v>
      </c>
      <c r="O175">
        <v>0.1</v>
      </c>
      <c r="P175" t="s">
        <v>1</v>
      </c>
      <c r="Q175" t="s">
        <v>1</v>
      </c>
    </row>
    <row r="176" spans="1:19" s="2" customFormat="1" x14ac:dyDescent="0.3">
      <c r="A176" s="2">
        <v>937061</v>
      </c>
      <c r="B176" t="s">
        <v>7</v>
      </c>
      <c r="C176">
        <v>1</v>
      </c>
      <c r="D176">
        <v>0.05</v>
      </c>
      <c r="E176">
        <v>0.05</v>
      </c>
      <c r="F176">
        <v>0.9</v>
      </c>
      <c r="G176">
        <v>0.3</v>
      </c>
      <c r="H176">
        <v>3</v>
      </c>
      <c r="I176">
        <v>9</v>
      </c>
      <c r="J176">
        <v>0</v>
      </c>
      <c r="K176" t="s">
        <v>1</v>
      </c>
      <c r="L176" t="s">
        <v>1</v>
      </c>
      <c r="M176"/>
      <c r="N176"/>
      <c r="O176"/>
      <c r="P176"/>
      <c r="Q176"/>
      <c r="R176"/>
      <c r="S176"/>
    </row>
    <row r="177" spans="1:19" s="2" customFormat="1" x14ac:dyDescent="0.3">
      <c r="A177" s="2">
        <v>937062</v>
      </c>
      <c r="B177" t="s">
        <v>7</v>
      </c>
      <c r="C177">
        <v>1</v>
      </c>
      <c r="D177">
        <v>0.05</v>
      </c>
      <c r="E177">
        <v>0.05</v>
      </c>
      <c r="F177">
        <v>0.9</v>
      </c>
      <c r="G177">
        <v>0.3</v>
      </c>
      <c r="H177">
        <v>3</v>
      </c>
      <c r="I177">
        <v>9</v>
      </c>
      <c r="J177">
        <v>0</v>
      </c>
      <c r="K177" t="s">
        <v>1</v>
      </c>
      <c r="L177" t="s">
        <v>1</v>
      </c>
      <c r="M177"/>
      <c r="N177"/>
      <c r="O177"/>
      <c r="P177"/>
      <c r="Q177"/>
      <c r="R177"/>
      <c r="S177"/>
    </row>
    <row r="178" spans="1:19" s="2" customFormat="1" x14ac:dyDescent="0.3">
      <c r="A178" s="2">
        <v>937063</v>
      </c>
      <c r="B178" t="s">
        <v>7</v>
      </c>
      <c r="C178">
        <v>1</v>
      </c>
      <c r="D178">
        <v>0.05</v>
      </c>
      <c r="E178">
        <v>0.05</v>
      </c>
      <c r="F178">
        <v>0.9</v>
      </c>
      <c r="G178">
        <v>0.3</v>
      </c>
      <c r="H178">
        <v>3</v>
      </c>
      <c r="I178">
        <v>9</v>
      </c>
      <c r="J178">
        <v>0</v>
      </c>
      <c r="K178" t="s">
        <v>1</v>
      </c>
      <c r="L178" t="s">
        <v>1</v>
      </c>
      <c r="M178"/>
      <c r="N178"/>
      <c r="O178"/>
      <c r="P178"/>
      <c r="Q178"/>
      <c r="R178"/>
      <c r="S178"/>
    </row>
    <row r="179" spans="1:19" s="2" customFormat="1" x14ac:dyDescent="0.3">
      <c r="A179" s="2">
        <v>937064</v>
      </c>
      <c r="B179" t="s">
        <v>7</v>
      </c>
      <c r="C179">
        <v>1</v>
      </c>
      <c r="D179">
        <v>0.05</v>
      </c>
      <c r="E179">
        <v>0.05</v>
      </c>
      <c r="F179">
        <v>0.9</v>
      </c>
      <c r="G179">
        <v>0.3</v>
      </c>
      <c r="H179">
        <v>3</v>
      </c>
      <c r="I179">
        <v>9</v>
      </c>
      <c r="J179">
        <v>0</v>
      </c>
      <c r="K179" t="s">
        <v>1</v>
      </c>
      <c r="L179" t="s">
        <v>1</v>
      </c>
      <c r="M179"/>
      <c r="N179"/>
      <c r="O179"/>
      <c r="P179"/>
      <c r="Q179"/>
      <c r="R179"/>
      <c r="S179"/>
    </row>
    <row r="180" spans="1:19" x14ac:dyDescent="0.3">
      <c r="A180">
        <v>938011</v>
      </c>
      <c r="B180" t="s">
        <v>7</v>
      </c>
      <c r="C180">
        <v>1</v>
      </c>
      <c r="D180">
        <v>0.05</v>
      </c>
      <c r="E180">
        <v>0.05</v>
      </c>
      <c r="F180">
        <v>0.9</v>
      </c>
      <c r="G180">
        <v>0.3</v>
      </c>
      <c r="H180">
        <v>3</v>
      </c>
      <c r="I180">
        <v>9</v>
      </c>
      <c r="J180">
        <v>0</v>
      </c>
      <c r="K180" t="s">
        <v>1</v>
      </c>
      <c r="L180" t="s">
        <v>1</v>
      </c>
    </row>
    <row r="181" spans="1:19" x14ac:dyDescent="0.3">
      <c r="A181">
        <v>938012</v>
      </c>
      <c r="B181" t="s">
        <v>7</v>
      </c>
      <c r="C181">
        <v>1</v>
      </c>
      <c r="D181">
        <v>0.05</v>
      </c>
      <c r="E181">
        <v>0.05</v>
      </c>
      <c r="F181">
        <v>0.9</v>
      </c>
      <c r="G181">
        <v>0.3</v>
      </c>
      <c r="H181">
        <v>3</v>
      </c>
      <c r="I181">
        <v>9</v>
      </c>
      <c r="J181">
        <v>0</v>
      </c>
      <c r="K181" t="s">
        <v>1</v>
      </c>
      <c r="L181" t="s">
        <v>1</v>
      </c>
    </row>
    <row r="182" spans="1:19" x14ac:dyDescent="0.3">
      <c r="A182">
        <v>938021</v>
      </c>
      <c r="B182" t="s">
        <v>7</v>
      </c>
      <c r="C182">
        <v>1</v>
      </c>
      <c r="D182">
        <v>0.05</v>
      </c>
      <c r="E182">
        <v>0.05</v>
      </c>
      <c r="F182">
        <v>0.9</v>
      </c>
      <c r="G182">
        <v>0.3</v>
      </c>
      <c r="H182">
        <v>3</v>
      </c>
      <c r="I182">
        <v>9</v>
      </c>
      <c r="J182">
        <v>0</v>
      </c>
      <c r="K182" t="s">
        <v>1</v>
      </c>
      <c r="L182" t="s">
        <v>1</v>
      </c>
    </row>
    <row r="183" spans="1:19" x14ac:dyDescent="0.3">
      <c r="A183">
        <v>938022</v>
      </c>
      <c r="B183" t="s">
        <v>7</v>
      </c>
      <c r="C183">
        <v>1</v>
      </c>
      <c r="D183">
        <v>0.05</v>
      </c>
      <c r="E183">
        <v>0.05</v>
      </c>
      <c r="F183">
        <v>0.9</v>
      </c>
      <c r="G183">
        <v>0.3</v>
      </c>
      <c r="H183">
        <v>3</v>
      </c>
      <c r="I183">
        <v>9</v>
      </c>
      <c r="J183">
        <v>0</v>
      </c>
      <c r="K183" t="s">
        <v>1</v>
      </c>
      <c r="L183" t="s">
        <v>1</v>
      </c>
    </row>
    <row r="184" spans="1:19" x14ac:dyDescent="0.3">
      <c r="A184">
        <v>938031</v>
      </c>
      <c r="B184" t="s">
        <v>6</v>
      </c>
      <c r="C184">
        <v>1</v>
      </c>
      <c r="D184">
        <v>0.03</v>
      </c>
      <c r="E184">
        <v>1.5</v>
      </c>
      <c r="F184">
        <v>8</v>
      </c>
      <c r="G184">
        <v>0.05</v>
      </c>
      <c r="H184">
        <v>0.5</v>
      </c>
      <c r="I184">
        <v>0.15</v>
      </c>
      <c r="J184">
        <v>1</v>
      </c>
      <c r="K184">
        <v>0.1</v>
      </c>
      <c r="L184">
        <v>1.3</v>
      </c>
      <c r="M184">
        <v>1.4</v>
      </c>
      <c r="N184">
        <v>0.1</v>
      </c>
      <c r="O184">
        <v>0.1</v>
      </c>
      <c r="P184" t="s">
        <v>1</v>
      </c>
      <c r="Q184" t="s">
        <v>1</v>
      </c>
    </row>
    <row r="185" spans="1:19" x14ac:dyDescent="0.3">
      <c r="A185">
        <v>938032</v>
      </c>
      <c r="B185" t="s">
        <v>6</v>
      </c>
      <c r="C185">
        <v>1</v>
      </c>
      <c r="D185">
        <v>0.03</v>
      </c>
      <c r="E185">
        <v>1.5</v>
      </c>
      <c r="F185">
        <v>8</v>
      </c>
      <c r="G185">
        <v>0.05</v>
      </c>
      <c r="H185">
        <v>0.5</v>
      </c>
      <c r="I185">
        <v>0.15</v>
      </c>
      <c r="J185">
        <v>1</v>
      </c>
      <c r="K185">
        <v>0.1</v>
      </c>
      <c r="L185">
        <v>1.3</v>
      </c>
      <c r="M185">
        <v>1.4</v>
      </c>
      <c r="N185">
        <v>0.1</v>
      </c>
      <c r="O185">
        <v>0.1</v>
      </c>
      <c r="P185" t="s">
        <v>1</v>
      </c>
      <c r="Q185" t="s">
        <v>1</v>
      </c>
    </row>
    <row r="186" spans="1:19" s="1" customFormat="1" x14ac:dyDescent="0.3">
      <c r="A186" s="1">
        <v>938071</v>
      </c>
      <c r="B186" t="s">
        <v>7</v>
      </c>
      <c r="C186">
        <v>1</v>
      </c>
      <c r="D186">
        <v>0.05</v>
      </c>
      <c r="E186">
        <v>0.05</v>
      </c>
      <c r="F186">
        <v>0.9</v>
      </c>
      <c r="G186">
        <v>0.3</v>
      </c>
      <c r="H186">
        <v>3</v>
      </c>
      <c r="I186">
        <v>9</v>
      </c>
      <c r="J186">
        <v>0</v>
      </c>
      <c r="K186" t="s">
        <v>1</v>
      </c>
      <c r="L186" t="s">
        <v>1</v>
      </c>
      <c r="M186"/>
      <c r="N186"/>
      <c r="O186"/>
      <c r="P186"/>
      <c r="Q186"/>
      <c r="R186"/>
      <c r="S186"/>
    </row>
    <row r="187" spans="1:19" s="1" customFormat="1" x14ac:dyDescent="0.3">
      <c r="A187" s="1">
        <v>950011</v>
      </c>
      <c r="B187" t="s">
        <v>7</v>
      </c>
      <c r="C187">
        <v>1</v>
      </c>
      <c r="D187">
        <v>0.05</v>
      </c>
      <c r="E187">
        <v>0.05</v>
      </c>
      <c r="F187">
        <v>0.9</v>
      </c>
      <c r="G187">
        <v>0.3</v>
      </c>
      <c r="H187">
        <v>3</v>
      </c>
      <c r="I187">
        <v>9</v>
      </c>
      <c r="J187">
        <v>0</v>
      </c>
      <c r="K187" t="s">
        <v>1</v>
      </c>
      <c r="L187" t="s">
        <v>1</v>
      </c>
      <c r="M187"/>
      <c r="N187"/>
      <c r="O187"/>
      <c r="P187"/>
      <c r="Q187"/>
      <c r="R187"/>
      <c r="S187"/>
    </row>
    <row r="188" spans="1:19" s="1" customFormat="1" x14ac:dyDescent="0.3">
      <c r="A188" s="1">
        <v>950012</v>
      </c>
      <c r="B188" t="s">
        <v>7</v>
      </c>
      <c r="C188">
        <v>1</v>
      </c>
      <c r="D188">
        <v>0.05</v>
      </c>
      <c r="E188">
        <v>0.05</v>
      </c>
      <c r="F188">
        <v>0.9</v>
      </c>
      <c r="G188">
        <v>0.3</v>
      </c>
      <c r="H188">
        <v>3</v>
      </c>
      <c r="I188">
        <v>9</v>
      </c>
      <c r="J188">
        <v>0</v>
      </c>
      <c r="K188" t="s">
        <v>1</v>
      </c>
      <c r="L188" t="s">
        <v>1</v>
      </c>
      <c r="M188"/>
      <c r="N188"/>
      <c r="O188"/>
      <c r="P188"/>
      <c r="Q188"/>
      <c r="R188"/>
      <c r="S188"/>
    </row>
    <row r="189" spans="1:19" s="2" customFormat="1" x14ac:dyDescent="0.3">
      <c r="A189" s="2">
        <v>950021</v>
      </c>
      <c r="B189" t="s">
        <v>7</v>
      </c>
      <c r="C189">
        <v>1</v>
      </c>
      <c r="D189">
        <v>0.05</v>
      </c>
      <c r="E189">
        <v>0.05</v>
      </c>
      <c r="F189">
        <v>0.9</v>
      </c>
      <c r="G189">
        <v>0.3</v>
      </c>
      <c r="H189">
        <v>3</v>
      </c>
      <c r="I189">
        <v>9</v>
      </c>
      <c r="J189">
        <v>0</v>
      </c>
      <c r="K189" t="s">
        <v>1</v>
      </c>
      <c r="L189" t="s">
        <v>1</v>
      </c>
      <c r="M189"/>
      <c r="N189"/>
      <c r="O189"/>
      <c r="P189"/>
      <c r="Q189"/>
      <c r="R189"/>
      <c r="S189"/>
    </row>
    <row r="190" spans="1:19" s="2" customFormat="1" x14ac:dyDescent="0.3">
      <c r="A190" s="2">
        <v>950022</v>
      </c>
      <c r="B190" t="s">
        <v>7</v>
      </c>
      <c r="C190">
        <v>1</v>
      </c>
      <c r="D190">
        <v>0.05</v>
      </c>
      <c r="E190">
        <v>0.05</v>
      </c>
      <c r="F190">
        <v>0.9</v>
      </c>
      <c r="G190">
        <v>0.3</v>
      </c>
      <c r="H190">
        <v>3</v>
      </c>
      <c r="I190">
        <v>9</v>
      </c>
      <c r="J190">
        <v>0</v>
      </c>
      <c r="K190" t="s">
        <v>1</v>
      </c>
      <c r="L190" t="s">
        <v>1</v>
      </c>
      <c r="M190"/>
      <c r="N190"/>
      <c r="O190"/>
      <c r="P190"/>
      <c r="Q190"/>
      <c r="R190"/>
      <c r="S190"/>
    </row>
    <row r="191" spans="1:19" x14ac:dyDescent="0.3">
      <c r="A191">
        <v>951011</v>
      </c>
      <c r="B191" t="s">
        <v>6</v>
      </c>
      <c r="C191">
        <v>1</v>
      </c>
      <c r="D191">
        <v>0.06</v>
      </c>
      <c r="E191">
        <v>0.4</v>
      </c>
      <c r="F191">
        <v>3</v>
      </c>
      <c r="G191">
        <v>9.9000000000000005E-2</v>
      </c>
      <c r="H191">
        <v>0.4</v>
      </c>
      <c r="I191">
        <v>0.15</v>
      </c>
      <c r="J191">
        <v>1</v>
      </c>
      <c r="K191">
        <v>0.1</v>
      </c>
      <c r="L191">
        <v>1.35</v>
      </c>
      <c r="M191">
        <v>1.4</v>
      </c>
      <c r="N191">
        <v>0.1</v>
      </c>
      <c r="O191">
        <v>0.1</v>
      </c>
      <c r="P191" t="s">
        <v>1</v>
      </c>
      <c r="Q191" t="s">
        <v>1</v>
      </c>
    </row>
    <row r="192" spans="1:19" x14ac:dyDescent="0.3">
      <c r="A192">
        <v>951012</v>
      </c>
      <c r="B192" t="s">
        <v>6</v>
      </c>
      <c r="C192">
        <v>1</v>
      </c>
      <c r="D192">
        <v>0.06</v>
      </c>
      <c r="E192">
        <v>0.4</v>
      </c>
      <c r="F192">
        <v>3</v>
      </c>
      <c r="G192">
        <v>9.9000000000000005E-2</v>
      </c>
      <c r="H192">
        <v>0.4</v>
      </c>
      <c r="I192">
        <v>0.15</v>
      </c>
      <c r="J192">
        <v>1</v>
      </c>
      <c r="K192">
        <v>0.1</v>
      </c>
      <c r="L192">
        <v>1.35</v>
      </c>
      <c r="M192">
        <v>1.4</v>
      </c>
      <c r="N192">
        <v>0.1</v>
      </c>
      <c r="O192">
        <v>0.1</v>
      </c>
      <c r="P192" t="s">
        <v>1</v>
      </c>
      <c r="Q192" t="s">
        <v>1</v>
      </c>
    </row>
    <row r="193" spans="1:19" s="2" customFormat="1" x14ac:dyDescent="0.3">
      <c r="A193" s="2">
        <v>951013</v>
      </c>
      <c r="B193" t="s">
        <v>7</v>
      </c>
      <c r="C193">
        <v>1</v>
      </c>
      <c r="D193">
        <v>0.03</v>
      </c>
      <c r="E193">
        <v>0.499</v>
      </c>
      <c r="F193">
        <v>1</v>
      </c>
      <c r="G193">
        <v>0</v>
      </c>
      <c r="H193">
        <v>4</v>
      </c>
      <c r="I193">
        <v>9</v>
      </c>
      <c r="J193">
        <v>0.1</v>
      </c>
      <c r="K193" t="s">
        <v>1</v>
      </c>
      <c r="L193" t="s">
        <v>1</v>
      </c>
      <c r="M193"/>
      <c r="N193"/>
      <c r="O193"/>
      <c r="P193"/>
      <c r="Q193"/>
      <c r="R193"/>
      <c r="S193"/>
    </row>
    <row r="194" spans="1:19" s="1" customFormat="1" x14ac:dyDescent="0.3">
      <c r="A194" s="1">
        <v>951021</v>
      </c>
      <c r="B194" t="s">
        <v>7</v>
      </c>
      <c r="C194">
        <v>1</v>
      </c>
      <c r="D194">
        <v>0.05</v>
      </c>
      <c r="E194">
        <v>0.05</v>
      </c>
      <c r="F194">
        <v>0.9</v>
      </c>
      <c r="G194">
        <v>0.3</v>
      </c>
      <c r="H194">
        <v>3</v>
      </c>
      <c r="I194">
        <v>9</v>
      </c>
      <c r="J194">
        <v>0</v>
      </c>
      <c r="K194" t="s">
        <v>1</v>
      </c>
      <c r="L194" t="s">
        <v>1</v>
      </c>
      <c r="M194"/>
      <c r="N194"/>
      <c r="O194"/>
      <c r="P194"/>
      <c r="Q194"/>
      <c r="R194"/>
      <c r="S194"/>
    </row>
    <row r="195" spans="1:19" s="1" customFormat="1" x14ac:dyDescent="0.3">
      <c r="A195" s="1">
        <v>951022</v>
      </c>
      <c r="B195" t="s">
        <v>7</v>
      </c>
      <c r="C195">
        <v>1</v>
      </c>
      <c r="D195">
        <v>0.05</v>
      </c>
      <c r="E195">
        <v>0.05</v>
      </c>
      <c r="F195">
        <v>0.9</v>
      </c>
      <c r="G195">
        <v>0.3</v>
      </c>
      <c r="H195">
        <v>3</v>
      </c>
      <c r="I195">
        <v>9</v>
      </c>
      <c r="J195">
        <v>0</v>
      </c>
      <c r="K195" t="s">
        <v>1</v>
      </c>
      <c r="L195" t="s">
        <v>1</v>
      </c>
      <c r="M195"/>
      <c r="N195"/>
      <c r="O195"/>
      <c r="P195"/>
      <c r="Q195"/>
      <c r="R195"/>
      <c r="S195"/>
    </row>
    <row r="196" spans="1:19" s="2" customFormat="1" x14ac:dyDescent="0.3">
      <c r="A196" s="2">
        <v>951024</v>
      </c>
      <c r="B196" t="s">
        <v>7</v>
      </c>
      <c r="C196">
        <v>1</v>
      </c>
      <c r="D196">
        <v>0.05</v>
      </c>
      <c r="E196">
        <v>0.05</v>
      </c>
      <c r="F196">
        <v>0.9</v>
      </c>
      <c r="G196">
        <v>0.3</v>
      </c>
      <c r="H196">
        <v>3</v>
      </c>
      <c r="I196">
        <v>9</v>
      </c>
      <c r="J196">
        <v>0</v>
      </c>
      <c r="K196" t="s">
        <v>1</v>
      </c>
      <c r="L196" t="s">
        <v>1</v>
      </c>
      <c r="M196"/>
      <c r="N196"/>
      <c r="O196"/>
      <c r="P196"/>
      <c r="Q196"/>
      <c r="R196"/>
      <c r="S196"/>
    </row>
    <row r="197" spans="1:19" s="2" customFormat="1" x14ac:dyDescent="0.3">
      <c r="A197" s="2">
        <v>951031</v>
      </c>
      <c r="B197" t="s">
        <v>6</v>
      </c>
      <c r="C197">
        <v>1</v>
      </c>
      <c r="D197">
        <v>0.06</v>
      </c>
      <c r="E197">
        <v>0.4</v>
      </c>
      <c r="F197">
        <v>3</v>
      </c>
      <c r="G197">
        <v>9.9000000000000005E-2</v>
      </c>
      <c r="H197">
        <v>0.4</v>
      </c>
      <c r="I197">
        <v>0.15</v>
      </c>
      <c r="J197">
        <v>1</v>
      </c>
      <c r="K197">
        <v>0.1</v>
      </c>
      <c r="L197">
        <v>1.35</v>
      </c>
      <c r="M197">
        <v>1.4</v>
      </c>
      <c r="N197">
        <v>0.1</v>
      </c>
      <c r="O197">
        <v>0.1</v>
      </c>
      <c r="P197" t="s">
        <v>1</v>
      </c>
      <c r="Q197" t="s">
        <v>1</v>
      </c>
      <c r="R197"/>
      <c r="S197"/>
    </row>
    <row r="198" spans="1:19" s="2" customFormat="1" x14ac:dyDescent="0.3">
      <c r="A198" s="2">
        <v>951032</v>
      </c>
      <c r="B198" t="s">
        <v>6</v>
      </c>
      <c r="C198">
        <v>1</v>
      </c>
      <c r="D198">
        <v>0.06</v>
      </c>
      <c r="E198">
        <v>0.4</v>
      </c>
      <c r="F198">
        <v>3</v>
      </c>
      <c r="G198">
        <v>9.9000000000000005E-2</v>
      </c>
      <c r="H198">
        <v>0.4</v>
      </c>
      <c r="I198">
        <v>0.15</v>
      </c>
      <c r="J198">
        <v>1</v>
      </c>
      <c r="K198">
        <v>0.1</v>
      </c>
      <c r="L198">
        <v>1.35</v>
      </c>
      <c r="M198">
        <v>1.4</v>
      </c>
      <c r="N198">
        <v>0.1</v>
      </c>
      <c r="O198">
        <v>0.1</v>
      </c>
      <c r="P198" t="s">
        <v>1</v>
      </c>
      <c r="Q198" t="s">
        <v>1</v>
      </c>
      <c r="R198"/>
      <c r="S198"/>
    </row>
    <row r="199" spans="1:19" x14ac:dyDescent="0.3">
      <c r="A199">
        <v>952011</v>
      </c>
      <c r="B199" t="s">
        <v>6</v>
      </c>
      <c r="C199">
        <v>1</v>
      </c>
      <c r="D199">
        <v>0.03</v>
      </c>
      <c r="E199">
        <v>0.18</v>
      </c>
      <c r="F199">
        <v>6.64</v>
      </c>
      <c r="G199">
        <v>0.05</v>
      </c>
      <c r="H199">
        <v>0.5</v>
      </c>
      <c r="I199">
        <v>0.15</v>
      </c>
      <c r="J199">
        <v>1</v>
      </c>
      <c r="K199">
        <v>0</v>
      </c>
      <c r="L199">
        <v>1.66</v>
      </c>
      <c r="M199">
        <v>1.41</v>
      </c>
      <c r="N199">
        <v>0.499</v>
      </c>
      <c r="O199">
        <v>0.06</v>
      </c>
      <c r="P199" t="s">
        <v>1</v>
      </c>
      <c r="Q199" t="s">
        <v>1</v>
      </c>
    </row>
    <row r="200" spans="1:19" s="1" customFormat="1" x14ac:dyDescent="0.3">
      <c r="A200" s="1">
        <v>953021</v>
      </c>
      <c r="B200" t="s">
        <v>6</v>
      </c>
      <c r="C200">
        <v>1</v>
      </c>
      <c r="D200">
        <v>0.06</v>
      </c>
      <c r="E200">
        <v>0.4</v>
      </c>
      <c r="F200">
        <v>3</v>
      </c>
      <c r="G200">
        <v>9.9000000000000005E-2</v>
      </c>
      <c r="H200">
        <v>0.4</v>
      </c>
      <c r="I200">
        <v>0.15</v>
      </c>
      <c r="J200">
        <v>1</v>
      </c>
      <c r="K200">
        <v>0.1</v>
      </c>
      <c r="L200">
        <v>1.35</v>
      </c>
      <c r="M200">
        <v>1.4</v>
      </c>
      <c r="N200">
        <v>0.1</v>
      </c>
      <c r="O200">
        <v>0.1</v>
      </c>
      <c r="P200" t="s">
        <v>1</v>
      </c>
      <c r="Q200" t="s">
        <v>1</v>
      </c>
      <c r="R200"/>
      <c r="S200"/>
    </row>
    <row r="201" spans="1:19" s="1" customFormat="1" x14ac:dyDescent="0.3">
      <c r="A201" s="1">
        <v>953031</v>
      </c>
      <c r="B201" t="s">
        <v>6</v>
      </c>
      <c r="C201">
        <v>1</v>
      </c>
      <c r="D201">
        <v>0.06</v>
      </c>
      <c r="E201">
        <v>0.4</v>
      </c>
      <c r="F201">
        <v>3</v>
      </c>
      <c r="G201">
        <v>9.9000000000000005E-2</v>
      </c>
      <c r="H201">
        <v>0.4</v>
      </c>
      <c r="I201">
        <v>0.15</v>
      </c>
      <c r="J201">
        <v>1</v>
      </c>
      <c r="K201">
        <v>0.1</v>
      </c>
      <c r="L201">
        <v>1.35</v>
      </c>
      <c r="M201">
        <v>1.4</v>
      </c>
      <c r="N201">
        <v>0.1</v>
      </c>
      <c r="O201">
        <v>0.1</v>
      </c>
      <c r="P201" t="s">
        <v>1</v>
      </c>
      <c r="Q201" t="s">
        <v>1</v>
      </c>
      <c r="R201"/>
      <c r="S201"/>
    </row>
    <row r="202" spans="1:19" s="1" customFormat="1" x14ac:dyDescent="0.3">
      <c r="A202" s="1">
        <v>953041</v>
      </c>
      <c r="B202" t="s">
        <v>6</v>
      </c>
      <c r="C202">
        <v>1</v>
      </c>
      <c r="D202">
        <v>0.06</v>
      </c>
      <c r="E202">
        <v>0.4</v>
      </c>
      <c r="F202">
        <v>3</v>
      </c>
      <c r="G202">
        <v>9.9000000000000005E-2</v>
      </c>
      <c r="H202">
        <v>0.4</v>
      </c>
      <c r="I202">
        <v>0.15</v>
      </c>
      <c r="J202">
        <v>1</v>
      </c>
      <c r="K202">
        <v>0.1</v>
      </c>
      <c r="L202">
        <v>1.35</v>
      </c>
      <c r="M202">
        <v>1.4</v>
      </c>
      <c r="N202">
        <v>0.1</v>
      </c>
      <c r="O202">
        <v>0.1</v>
      </c>
      <c r="P202" t="s">
        <v>1</v>
      </c>
      <c r="Q202" t="s">
        <v>1</v>
      </c>
      <c r="R202"/>
      <c r="S202"/>
    </row>
    <row r="203" spans="1:19" x14ac:dyDescent="0.3">
      <c r="A203">
        <v>954001</v>
      </c>
      <c r="B203" t="s">
        <v>6</v>
      </c>
      <c r="C203">
        <v>1</v>
      </c>
      <c r="D203">
        <v>0.03</v>
      </c>
      <c r="E203">
        <v>0.18</v>
      </c>
      <c r="F203">
        <v>6.64</v>
      </c>
      <c r="G203">
        <v>0.05</v>
      </c>
      <c r="H203">
        <v>0.5</v>
      </c>
      <c r="I203">
        <v>0.15</v>
      </c>
      <c r="J203">
        <v>1</v>
      </c>
      <c r="K203">
        <v>0</v>
      </c>
      <c r="L203">
        <v>1.66</v>
      </c>
      <c r="M203">
        <v>1.41</v>
      </c>
      <c r="N203">
        <v>0.499</v>
      </c>
      <c r="O203">
        <v>0.06</v>
      </c>
      <c r="P203" t="s">
        <v>1</v>
      </c>
      <c r="Q203" t="s">
        <v>1</v>
      </c>
    </row>
    <row r="204" spans="1:19" x14ac:dyDescent="0.3">
      <c r="A204">
        <v>954002</v>
      </c>
      <c r="B204" t="s">
        <v>6</v>
      </c>
      <c r="C204">
        <v>1</v>
      </c>
      <c r="D204">
        <v>0.03</v>
      </c>
      <c r="E204">
        <v>0.18</v>
      </c>
      <c r="F204">
        <v>6.64</v>
      </c>
      <c r="G204">
        <v>0.05</v>
      </c>
      <c r="H204">
        <v>0.5</v>
      </c>
      <c r="I204">
        <v>0.15</v>
      </c>
      <c r="J204">
        <v>1</v>
      </c>
      <c r="K204">
        <v>0</v>
      </c>
      <c r="L204">
        <v>1.66</v>
      </c>
      <c r="M204">
        <v>1.41</v>
      </c>
      <c r="N204">
        <v>0.499</v>
      </c>
      <c r="O204">
        <v>0.06</v>
      </c>
      <c r="P204" t="s">
        <v>1</v>
      </c>
      <c r="Q204" t="s">
        <v>1</v>
      </c>
    </row>
    <row r="205" spans="1:19" x14ac:dyDescent="0.3">
      <c r="A205">
        <v>954011</v>
      </c>
      <c r="B205" t="s">
        <v>6</v>
      </c>
      <c r="C205">
        <v>1</v>
      </c>
      <c r="D205">
        <v>0.06</v>
      </c>
      <c r="E205">
        <v>0.4</v>
      </c>
      <c r="F205">
        <v>3</v>
      </c>
      <c r="G205">
        <v>9.9000000000000005E-2</v>
      </c>
      <c r="H205">
        <v>0.4</v>
      </c>
      <c r="I205">
        <v>0.15</v>
      </c>
      <c r="J205">
        <v>1</v>
      </c>
      <c r="K205">
        <v>0.1</v>
      </c>
      <c r="L205">
        <v>1.35</v>
      </c>
      <c r="M205">
        <v>1.4</v>
      </c>
      <c r="N205">
        <v>0.1</v>
      </c>
      <c r="O205">
        <v>0.1</v>
      </c>
      <c r="P205" t="s">
        <v>1</v>
      </c>
      <c r="Q205" t="s">
        <v>1</v>
      </c>
    </row>
    <row r="206" spans="1:19" s="1" customFormat="1" x14ac:dyDescent="0.3">
      <c r="A206" s="1">
        <v>954011</v>
      </c>
      <c r="B206" t="s">
        <v>6</v>
      </c>
      <c r="C206">
        <v>1</v>
      </c>
      <c r="D206">
        <v>0.06</v>
      </c>
      <c r="E206">
        <v>0.4</v>
      </c>
      <c r="F206">
        <v>3</v>
      </c>
      <c r="G206">
        <v>9.9000000000000005E-2</v>
      </c>
      <c r="H206">
        <v>0.4</v>
      </c>
      <c r="I206">
        <v>0.15</v>
      </c>
      <c r="J206">
        <v>1</v>
      </c>
      <c r="K206">
        <v>0.1</v>
      </c>
      <c r="L206">
        <v>1.35</v>
      </c>
      <c r="M206">
        <v>1.4</v>
      </c>
      <c r="N206">
        <v>0.1</v>
      </c>
      <c r="O206">
        <v>0.1</v>
      </c>
      <c r="P206" t="s">
        <v>1</v>
      </c>
      <c r="Q206" t="s">
        <v>1</v>
      </c>
      <c r="R206"/>
      <c r="S206"/>
    </row>
    <row r="207" spans="1:19" x14ac:dyDescent="0.3">
      <c r="A207">
        <v>954012</v>
      </c>
      <c r="B207" t="s">
        <v>6</v>
      </c>
      <c r="C207">
        <v>1</v>
      </c>
      <c r="D207">
        <v>0.06</v>
      </c>
      <c r="E207">
        <v>0.4</v>
      </c>
      <c r="F207">
        <v>3</v>
      </c>
      <c r="G207">
        <v>9.9000000000000005E-2</v>
      </c>
      <c r="H207">
        <v>0.4</v>
      </c>
      <c r="I207">
        <v>0.15</v>
      </c>
      <c r="J207">
        <v>1</v>
      </c>
      <c r="K207">
        <v>0.1</v>
      </c>
      <c r="L207">
        <v>1.35</v>
      </c>
      <c r="M207">
        <v>1.4</v>
      </c>
      <c r="N207">
        <v>0.1</v>
      </c>
      <c r="O207">
        <v>0.1</v>
      </c>
      <c r="P207" t="s">
        <v>1</v>
      </c>
      <c r="Q207" t="s">
        <v>1</v>
      </c>
    </row>
    <row r="208" spans="1:19" s="1" customFormat="1" x14ac:dyDescent="0.3">
      <c r="A208" s="1">
        <v>954012</v>
      </c>
      <c r="B208" t="s">
        <v>6</v>
      </c>
      <c r="C208">
        <v>1</v>
      </c>
      <c r="D208">
        <v>0.06</v>
      </c>
      <c r="E208">
        <v>0.4</v>
      </c>
      <c r="F208">
        <v>3</v>
      </c>
      <c r="G208">
        <v>9.9000000000000005E-2</v>
      </c>
      <c r="H208">
        <v>0.4</v>
      </c>
      <c r="I208">
        <v>0.15</v>
      </c>
      <c r="J208">
        <v>1</v>
      </c>
      <c r="K208">
        <v>0.1</v>
      </c>
      <c r="L208">
        <v>1.35</v>
      </c>
      <c r="M208">
        <v>1.4</v>
      </c>
      <c r="N208">
        <v>0.1</v>
      </c>
      <c r="O208">
        <v>0.1</v>
      </c>
      <c r="P208" t="s">
        <v>1</v>
      </c>
      <c r="Q208" t="s">
        <v>1</v>
      </c>
      <c r="R208"/>
      <c r="S208"/>
    </row>
    <row r="209" spans="1:19" s="1" customFormat="1" x14ac:dyDescent="0.3">
      <c r="A209" s="1">
        <v>954013</v>
      </c>
      <c r="B209" t="s">
        <v>6</v>
      </c>
      <c r="C209">
        <v>1</v>
      </c>
      <c r="D209">
        <v>0.06</v>
      </c>
      <c r="E209">
        <v>0.4</v>
      </c>
      <c r="F209">
        <v>3</v>
      </c>
      <c r="G209">
        <v>9.9000000000000005E-2</v>
      </c>
      <c r="H209">
        <v>0.4</v>
      </c>
      <c r="I209">
        <v>0.15</v>
      </c>
      <c r="J209">
        <v>1</v>
      </c>
      <c r="K209">
        <v>0.1</v>
      </c>
      <c r="L209">
        <v>1.35</v>
      </c>
      <c r="M209">
        <v>1.4</v>
      </c>
      <c r="N209">
        <v>0.1</v>
      </c>
      <c r="O209">
        <v>0.1</v>
      </c>
      <c r="P209" t="s">
        <v>1</v>
      </c>
      <c r="Q209" t="s">
        <v>1</v>
      </c>
      <c r="R209"/>
      <c r="S209"/>
    </row>
    <row r="210" spans="1:19" x14ac:dyDescent="0.3">
      <c r="A210">
        <v>954031</v>
      </c>
      <c r="B210" t="s">
        <v>7</v>
      </c>
      <c r="C210">
        <v>1</v>
      </c>
      <c r="D210">
        <v>0.05</v>
      </c>
      <c r="E210">
        <v>0.05</v>
      </c>
      <c r="F210">
        <v>0.9</v>
      </c>
      <c r="G210">
        <v>0.3</v>
      </c>
      <c r="H210">
        <v>3</v>
      </c>
      <c r="I210">
        <v>9</v>
      </c>
      <c r="J210">
        <v>0</v>
      </c>
      <c r="K210" t="s">
        <v>1</v>
      </c>
      <c r="L210" t="s">
        <v>1</v>
      </c>
    </row>
    <row r="211" spans="1:19" x14ac:dyDescent="0.3">
      <c r="A211">
        <v>954041</v>
      </c>
      <c r="B211" t="s">
        <v>6</v>
      </c>
      <c r="C211">
        <v>1</v>
      </c>
      <c r="D211">
        <v>0.06</v>
      </c>
      <c r="E211">
        <v>0.4</v>
      </c>
      <c r="F211">
        <v>3</v>
      </c>
      <c r="G211">
        <v>9.9000000000000005E-2</v>
      </c>
      <c r="H211">
        <v>0.4</v>
      </c>
      <c r="I211">
        <v>0.15</v>
      </c>
      <c r="J211">
        <v>1</v>
      </c>
      <c r="K211">
        <v>0.1</v>
      </c>
      <c r="L211">
        <v>1.35</v>
      </c>
      <c r="M211">
        <v>1.4</v>
      </c>
      <c r="N211">
        <v>0.1</v>
      </c>
      <c r="O211">
        <v>0.1</v>
      </c>
      <c r="P211" t="s">
        <v>1</v>
      </c>
      <c r="Q211" t="s">
        <v>1</v>
      </c>
    </row>
    <row r="212" spans="1:19" x14ac:dyDescent="0.3">
      <c r="A212">
        <v>954042</v>
      </c>
      <c r="B212" t="s">
        <v>6</v>
      </c>
      <c r="C212">
        <v>1</v>
      </c>
      <c r="D212">
        <v>0.06</v>
      </c>
      <c r="E212">
        <v>0.4</v>
      </c>
      <c r="F212">
        <v>3</v>
      </c>
      <c r="G212">
        <v>9.9000000000000005E-2</v>
      </c>
      <c r="H212">
        <v>0.4</v>
      </c>
      <c r="I212">
        <v>0.15</v>
      </c>
      <c r="J212">
        <v>1</v>
      </c>
      <c r="K212">
        <v>0.1</v>
      </c>
      <c r="L212">
        <v>1.35</v>
      </c>
      <c r="M212">
        <v>1.4</v>
      </c>
      <c r="N212">
        <v>0.1</v>
      </c>
      <c r="O212">
        <v>0.1</v>
      </c>
      <c r="P212" t="s">
        <v>1</v>
      </c>
      <c r="Q212" t="s">
        <v>1</v>
      </c>
    </row>
    <row r="213" spans="1:19" x14ac:dyDescent="0.3">
      <c r="A213">
        <v>954051</v>
      </c>
      <c r="B213" t="s">
        <v>6</v>
      </c>
      <c r="C213">
        <v>1</v>
      </c>
      <c r="D213">
        <v>0.03</v>
      </c>
      <c r="E213">
        <v>0.18</v>
      </c>
      <c r="F213">
        <v>6.64</v>
      </c>
      <c r="G213">
        <v>0.05</v>
      </c>
      <c r="H213">
        <v>0.5</v>
      </c>
      <c r="I213">
        <v>0.15</v>
      </c>
      <c r="J213">
        <v>1</v>
      </c>
      <c r="K213">
        <v>0</v>
      </c>
      <c r="L213">
        <v>1.66</v>
      </c>
      <c r="M213">
        <v>1.41</v>
      </c>
      <c r="N213">
        <v>0.499</v>
      </c>
      <c r="O213">
        <v>0.06</v>
      </c>
      <c r="P213" t="s">
        <v>1</v>
      </c>
      <c r="Q213" t="s">
        <v>1</v>
      </c>
    </row>
    <row r="214" spans="1:19" x14ac:dyDescent="0.3">
      <c r="A214">
        <v>954061</v>
      </c>
      <c r="B214" t="s">
        <v>6</v>
      </c>
      <c r="C214">
        <v>1</v>
      </c>
      <c r="D214">
        <v>0.06</v>
      </c>
      <c r="E214">
        <v>0.4</v>
      </c>
      <c r="F214">
        <v>3</v>
      </c>
      <c r="G214">
        <v>9.9000000000000005E-2</v>
      </c>
      <c r="H214">
        <v>0.4</v>
      </c>
      <c r="I214">
        <v>0.15</v>
      </c>
      <c r="J214">
        <v>1</v>
      </c>
      <c r="K214">
        <v>0.1</v>
      </c>
      <c r="L214">
        <v>1.35</v>
      </c>
      <c r="M214">
        <v>1.4</v>
      </c>
      <c r="N214">
        <v>0.1</v>
      </c>
      <c r="O214">
        <v>0.1</v>
      </c>
      <c r="P214" t="s">
        <v>1</v>
      </c>
      <c r="Q214" t="s">
        <v>1</v>
      </c>
    </row>
    <row r="215" spans="1:19" x14ac:dyDescent="0.3">
      <c r="A215">
        <v>954071</v>
      </c>
      <c r="B215" t="s">
        <v>6</v>
      </c>
      <c r="C215">
        <v>1</v>
      </c>
      <c r="D215">
        <v>0.03</v>
      </c>
      <c r="E215">
        <v>0.18</v>
      </c>
      <c r="F215">
        <v>6.64</v>
      </c>
      <c r="G215">
        <v>0.05</v>
      </c>
      <c r="H215">
        <v>0.5</v>
      </c>
      <c r="I215">
        <v>0.15</v>
      </c>
      <c r="J215">
        <v>1</v>
      </c>
      <c r="K215">
        <v>0</v>
      </c>
      <c r="L215">
        <v>1.66</v>
      </c>
      <c r="M215">
        <v>1.41</v>
      </c>
      <c r="N215">
        <v>0.499</v>
      </c>
      <c r="O215">
        <v>0.06</v>
      </c>
      <c r="P215" t="s">
        <v>1</v>
      </c>
      <c r="Q215" t="s">
        <v>1</v>
      </c>
    </row>
    <row r="216" spans="1:19" x14ac:dyDescent="0.3">
      <c r="A216">
        <v>954072</v>
      </c>
      <c r="B216" t="s">
        <v>6</v>
      </c>
      <c r="C216">
        <v>1</v>
      </c>
      <c r="D216">
        <v>0.03</v>
      </c>
      <c r="E216">
        <v>0.18</v>
      </c>
      <c r="F216">
        <v>6.64</v>
      </c>
      <c r="G216">
        <v>0.05</v>
      </c>
      <c r="H216">
        <v>0.5</v>
      </c>
      <c r="I216">
        <v>0.15</v>
      </c>
      <c r="J216">
        <v>1</v>
      </c>
      <c r="K216">
        <v>0</v>
      </c>
      <c r="L216">
        <v>1.66</v>
      </c>
      <c r="M216">
        <v>1.41</v>
      </c>
      <c r="N216">
        <v>0.499</v>
      </c>
      <c r="O216">
        <v>0.06</v>
      </c>
      <c r="P216" t="s">
        <v>1</v>
      </c>
      <c r="Q216" t="s">
        <v>1</v>
      </c>
    </row>
    <row r="217" spans="1:19" x14ac:dyDescent="0.3">
      <c r="A217">
        <v>954081</v>
      </c>
      <c r="B217" t="s">
        <v>6</v>
      </c>
      <c r="C217">
        <v>1</v>
      </c>
      <c r="D217">
        <v>0.06</v>
      </c>
      <c r="E217">
        <v>0.4</v>
      </c>
      <c r="F217">
        <v>3</v>
      </c>
      <c r="G217">
        <v>9.9000000000000005E-2</v>
      </c>
      <c r="H217">
        <v>0.4</v>
      </c>
      <c r="I217">
        <v>0.15</v>
      </c>
      <c r="J217">
        <v>1</v>
      </c>
      <c r="K217">
        <v>0.1</v>
      </c>
      <c r="L217">
        <v>1.35</v>
      </c>
      <c r="M217">
        <v>1.4</v>
      </c>
      <c r="N217">
        <v>0.1</v>
      </c>
      <c r="O217">
        <v>0.1</v>
      </c>
      <c r="P217" t="s">
        <v>1</v>
      </c>
      <c r="Q217" t="s">
        <v>1</v>
      </c>
    </row>
    <row r="218" spans="1:19" x14ac:dyDescent="0.3">
      <c r="A218">
        <v>954091</v>
      </c>
      <c r="B218" t="s">
        <v>6</v>
      </c>
      <c r="C218">
        <v>1</v>
      </c>
      <c r="D218">
        <v>0.06</v>
      </c>
      <c r="E218">
        <v>0.4</v>
      </c>
      <c r="F218">
        <v>3</v>
      </c>
      <c r="G218">
        <v>9.9000000000000005E-2</v>
      </c>
      <c r="H218">
        <v>0.4</v>
      </c>
      <c r="I218">
        <v>0.15</v>
      </c>
      <c r="J218">
        <v>1</v>
      </c>
      <c r="K218">
        <v>0.1</v>
      </c>
      <c r="L218">
        <v>1.35</v>
      </c>
      <c r="M218">
        <v>1.4</v>
      </c>
      <c r="N218">
        <v>0.1</v>
      </c>
      <c r="O218">
        <v>0.1</v>
      </c>
      <c r="P218" t="s">
        <v>1</v>
      </c>
      <c r="Q218" t="s">
        <v>1</v>
      </c>
    </row>
    <row r="219" spans="1:19" s="1" customFormat="1" x14ac:dyDescent="0.3">
      <c r="A219" s="1">
        <v>954091</v>
      </c>
      <c r="B219" t="s">
        <v>6</v>
      </c>
      <c r="C219">
        <v>1</v>
      </c>
      <c r="D219">
        <v>0.06</v>
      </c>
      <c r="E219">
        <v>0.4</v>
      </c>
      <c r="F219">
        <v>3</v>
      </c>
      <c r="G219">
        <v>9.9000000000000005E-2</v>
      </c>
      <c r="H219">
        <v>0.4</v>
      </c>
      <c r="I219">
        <v>0.15</v>
      </c>
      <c r="J219">
        <v>1</v>
      </c>
      <c r="K219">
        <v>0.1</v>
      </c>
      <c r="L219">
        <v>1.35</v>
      </c>
      <c r="M219">
        <v>1.4</v>
      </c>
      <c r="N219">
        <v>0.1</v>
      </c>
      <c r="O219">
        <v>0.1</v>
      </c>
      <c r="P219" t="s">
        <v>1</v>
      </c>
      <c r="Q219" t="s">
        <v>1</v>
      </c>
      <c r="R219"/>
      <c r="S219"/>
    </row>
    <row r="220" spans="1:19" s="1" customFormat="1" x14ac:dyDescent="0.3">
      <c r="A220" s="1">
        <v>954092</v>
      </c>
      <c r="B220" t="s">
        <v>6</v>
      </c>
      <c r="C220">
        <v>1</v>
      </c>
      <c r="D220">
        <v>0.06</v>
      </c>
      <c r="E220">
        <v>0.4</v>
      </c>
      <c r="F220">
        <v>3</v>
      </c>
      <c r="G220">
        <v>9.9000000000000005E-2</v>
      </c>
      <c r="H220">
        <v>0.4</v>
      </c>
      <c r="I220">
        <v>0.15</v>
      </c>
      <c r="J220">
        <v>1</v>
      </c>
      <c r="K220">
        <v>0.1</v>
      </c>
      <c r="L220">
        <v>1.35</v>
      </c>
      <c r="M220">
        <v>1.4</v>
      </c>
      <c r="N220">
        <v>0.1</v>
      </c>
      <c r="O220">
        <v>0.1</v>
      </c>
      <c r="P220" t="s">
        <v>1</v>
      </c>
      <c r="Q220" t="s">
        <v>1</v>
      </c>
      <c r="R220"/>
      <c r="S220"/>
    </row>
    <row r="221" spans="1:19" x14ac:dyDescent="0.3">
      <c r="A221">
        <v>954101</v>
      </c>
      <c r="B221" t="s">
        <v>6</v>
      </c>
      <c r="C221">
        <v>1</v>
      </c>
      <c r="D221">
        <v>0.03</v>
      </c>
      <c r="E221">
        <v>0.18</v>
      </c>
      <c r="F221">
        <v>6.64</v>
      </c>
      <c r="G221">
        <v>0.05</v>
      </c>
      <c r="H221">
        <v>0.5</v>
      </c>
      <c r="I221">
        <v>0.15</v>
      </c>
      <c r="J221">
        <v>1</v>
      </c>
      <c r="K221">
        <v>0</v>
      </c>
      <c r="L221">
        <v>1.66</v>
      </c>
      <c r="M221">
        <v>1.41</v>
      </c>
      <c r="N221">
        <v>0.499</v>
      </c>
      <c r="O221">
        <v>0.06</v>
      </c>
      <c r="P221" t="s">
        <v>1</v>
      </c>
      <c r="Q221" t="s">
        <v>1</v>
      </c>
    </row>
    <row r="222" spans="1:19" x14ac:dyDescent="0.3">
      <c r="A222">
        <v>954102</v>
      </c>
      <c r="B222" t="s">
        <v>6</v>
      </c>
      <c r="C222">
        <v>1</v>
      </c>
      <c r="D222">
        <v>0.03</v>
      </c>
      <c r="E222">
        <v>0.18</v>
      </c>
      <c r="F222">
        <v>6.64</v>
      </c>
      <c r="G222">
        <v>0.05</v>
      </c>
      <c r="H222">
        <v>0.5</v>
      </c>
      <c r="I222">
        <v>0.15</v>
      </c>
      <c r="J222">
        <v>1</v>
      </c>
      <c r="K222">
        <v>0</v>
      </c>
      <c r="L222">
        <v>1.66</v>
      </c>
      <c r="M222">
        <v>1.41</v>
      </c>
      <c r="N222">
        <v>0.499</v>
      </c>
      <c r="O222">
        <v>0.06</v>
      </c>
      <c r="P222" t="s">
        <v>1</v>
      </c>
      <c r="Q222" t="s">
        <v>1</v>
      </c>
    </row>
    <row r="223" spans="1:19" x14ac:dyDescent="0.3">
      <c r="A223">
        <v>954111</v>
      </c>
      <c r="B223" t="s">
        <v>6</v>
      </c>
      <c r="C223">
        <v>1</v>
      </c>
      <c r="D223">
        <v>0.03</v>
      </c>
      <c r="E223">
        <v>0.18</v>
      </c>
      <c r="F223">
        <v>6.64</v>
      </c>
      <c r="G223">
        <v>0.05</v>
      </c>
      <c r="H223">
        <v>0.5</v>
      </c>
      <c r="I223">
        <v>0.15</v>
      </c>
      <c r="J223">
        <v>1</v>
      </c>
      <c r="K223">
        <v>0</v>
      </c>
      <c r="L223">
        <v>1.66</v>
      </c>
      <c r="M223">
        <v>1.41</v>
      </c>
      <c r="N223">
        <v>0.499</v>
      </c>
      <c r="O223">
        <v>0.06</v>
      </c>
      <c r="P223" t="s">
        <v>1</v>
      </c>
      <c r="Q223" t="s">
        <v>1</v>
      </c>
    </row>
    <row r="224" spans="1:19" x14ac:dyDescent="0.3">
      <c r="A224">
        <v>954112</v>
      </c>
      <c r="B224" t="s">
        <v>6</v>
      </c>
      <c r="C224">
        <v>1</v>
      </c>
      <c r="D224">
        <v>0.03</v>
      </c>
      <c r="E224">
        <v>0.18</v>
      </c>
      <c r="F224">
        <v>6.64</v>
      </c>
      <c r="G224">
        <v>0.05</v>
      </c>
      <c r="H224">
        <v>0.5</v>
      </c>
      <c r="I224">
        <v>0.15</v>
      </c>
      <c r="J224">
        <v>1</v>
      </c>
      <c r="K224">
        <v>0</v>
      </c>
      <c r="L224">
        <v>1.66</v>
      </c>
      <c r="M224">
        <v>1.41</v>
      </c>
      <c r="N224">
        <v>0.499</v>
      </c>
      <c r="O224">
        <v>0.06</v>
      </c>
      <c r="P224" t="s">
        <v>1</v>
      </c>
      <c r="Q224" t="s">
        <v>1</v>
      </c>
    </row>
    <row r="225" spans="1:19" x14ac:dyDescent="0.3">
      <c r="A225">
        <v>954121</v>
      </c>
      <c r="B225" t="s">
        <v>6</v>
      </c>
      <c r="C225">
        <v>1</v>
      </c>
      <c r="D225">
        <v>0.03</v>
      </c>
      <c r="E225">
        <v>0.18</v>
      </c>
      <c r="F225">
        <v>6.64</v>
      </c>
      <c r="G225">
        <v>0.05</v>
      </c>
      <c r="H225">
        <v>0.5</v>
      </c>
      <c r="I225">
        <v>0.15</v>
      </c>
      <c r="J225">
        <v>1</v>
      </c>
      <c r="K225">
        <v>0</v>
      </c>
      <c r="L225">
        <v>1.66</v>
      </c>
      <c r="M225">
        <v>1.41</v>
      </c>
      <c r="N225">
        <v>0.499</v>
      </c>
      <c r="O225">
        <v>0.06</v>
      </c>
      <c r="P225" t="s">
        <v>1</v>
      </c>
      <c r="Q225" t="s">
        <v>1</v>
      </c>
    </row>
    <row r="226" spans="1:19" x14ac:dyDescent="0.3">
      <c r="A226">
        <v>954122</v>
      </c>
      <c r="B226" t="s">
        <v>6</v>
      </c>
      <c r="C226">
        <v>1</v>
      </c>
      <c r="D226">
        <v>0.03</v>
      </c>
      <c r="E226">
        <v>0.18</v>
      </c>
      <c r="F226">
        <v>6.64</v>
      </c>
      <c r="G226">
        <v>0.05</v>
      </c>
      <c r="H226">
        <v>0.5</v>
      </c>
      <c r="I226">
        <v>0.15</v>
      </c>
      <c r="J226">
        <v>1</v>
      </c>
      <c r="K226">
        <v>0</v>
      </c>
      <c r="L226">
        <v>1.66</v>
      </c>
      <c r="M226">
        <v>1.41</v>
      </c>
      <c r="N226">
        <v>0.499</v>
      </c>
      <c r="O226">
        <v>0.06</v>
      </c>
      <c r="P226" t="s">
        <v>1</v>
      </c>
      <c r="Q226" t="s">
        <v>1</v>
      </c>
    </row>
    <row r="227" spans="1:19" x14ac:dyDescent="0.3">
      <c r="A227">
        <v>954131</v>
      </c>
      <c r="B227" t="s">
        <v>6</v>
      </c>
      <c r="C227">
        <v>1</v>
      </c>
      <c r="D227">
        <v>0.03</v>
      </c>
      <c r="E227">
        <v>0.18</v>
      </c>
      <c r="F227">
        <v>6.64</v>
      </c>
      <c r="G227">
        <v>0.05</v>
      </c>
      <c r="H227">
        <v>0.5</v>
      </c>
      <c r="I227">
        <v>0.15</v>
      </c>
      <c r="J227">
        <v>1</v>
      </c>
      <c r="K227">
        <v>0</v>
      </c>
      <c r="L227">
        <v>1.66</v>
      </c>
      <c r="M227">
        <v>1.41</v>
      </c>
      <c r="N227">
        <v>0.499</v>
      </c>
      <c r="O227">
        <v>0.06</v>
      </c>
      <c r="P227" t="s">
        <v>1</v>
      </c>
      <c r="Q227" t="s">
        <v>1</v>
      </c>
    </row>
    <row r="228" spans="1:19" x14ac:dyDescent="0.3">
      <c r="A228">
        <v>954132</v>
      </c>
      <c r="B228" t="s">
        <v>6</v>
      </c>
      <c r="C228">
        <v>1</v>
      </c>
      <c r="D228">
        <v>0.03</v>
      </c>
      <c r="E228">
        <v>0.18</v>
      </c>
      <c r="F228">
        <v>6.64</v>
      </c>
      <c r="G228">
        <v>0.05</v>
      </c>
      <c r="H228">
        <v>0.5</v>
      </c>
      <c r="I228">
        <v>0.15</v>
      </c>
      <c r="J228">
        <v>1</v>
      </c>
      <c r="K228">
        <v>0</v>
      </c>
      <c r="L228">
        <v>1.66</v>
      </c>
      <c r="M228">
        <v>1.41</v>
      </c>
      <c r="N228">
        <v>0.499</v>
      </c>
      <c r="O228">
        <v>0.06</v>
      </c>
      <c r="P228" t="s">
        <v>1</v>
      </c>
      <c r="Q228" t="s">
        <v>1</v>
      </c>
    </row>
    <row r="229" spans="1:19" s="2" customFormat="1" x14ac:dyDescent="0.3">
      <c r="A229" s="2">
        <v>954151</v>
      </c>
      <c r="B229" t="s">
        <v>7</v>
      </c>
      <c r="C229">
        <v>1</v>
      </c>
      <c r="D229">
        <v>0.05</v>
      </c>
      <c r="E229">
        <v>0.05</v>
      </c>
      <c r="F229">
        <v>1.1000000000000001</v>
      </c>
      <c r="G229">
        <v>0</v>
      </c>
      <c r="H229">
        <v>2.7</v>
      </c>
      <c r="I229">
        <v>9</v>
      </c>
      <c r="J229">
        <v>0</v>
      </c>
      <c r="K229" t="s">
        <v>1</v>
      </c>
      <c r="L229" t="s">
        <v>1</v>
      </c>
      <c r="M229"/>
      <c r="N229"/>
      <c r="O229"/>
      <c r="P229"/>
      <c r="Q229"/>
      <c r="R229"/>
      <c r="S229"/>
    </row>
    <row r="230" spans="1:19" s="2" customFormat="1" x14ac:dyDescent="0.3">
      <c r="A230" s="2">
        <v>954152</v>
      </c>
      <c r="B230" t="s">
        <v>7</v>
      </c>
      <c r="C230">
        <v>1</v>
      </c>
      <c r="D230">
        <v>0.05</v>
      </c>
      <c r="E230">
        <v>0.05</v>
      </c>
      <c r="F230">
        <v>1.1000000000000001</v>
      </c>
      <c r="G230">
        <v>0</v>
      </c>
      <c r="H230">
        <v>2.7</v>
      </c>
      <c r="I230">
        <v>9</v>
      </c>
      <c r="J230">
        <v>0</v>
      </c>
      <c r="K230" t="s">
        <v>1</v>
      </c>
      <c r="L230" t="s">
        <v>1</v>
      </c>
      <c r="M230"/>
      <c r="N230"/>
      <c r="O230"/>
      <c r="P230"/>
      <c r="Q230"/>
      <c r="R230"/>
      <c r="S230"/>
    </row>
    <row r="231" spans="1:19" s="2" customFormat="1" x14ac:dyDescent="0.3">
      <c r="A231" s="2">
        <v>954153</v>
      </c>
      <c r="B231" t="s">
        <v>7</v>
      </c>
      <c r="C231">
        <v>1</v>
      </c>
      <c r="D231">
        <v>0.05</v>
      </c>
      <c r="E231">
        <v>0.05</v>
      </c>
      <c r="F231">
        <v>1.1000000000000001</v>
      </c>
      <c r="G231">
        <v>0</v>
      </c>
      <c r="H231">
        <v>2.7</v>
      </c>
      <c r="I231">
        <v>9</v>
      </c>
      <c r="J231">
        <v>0</v>
      </c>
      <c r="K231" t="s">
        <v>1</v>
      </c>
      <c r="L231" t="s">
        <v>1</v>
      </c>
      <c r="M231"/>
      <c r="N231"/>
      <c r="O231"/>
      <c r="P231"/>
      <c r="Q231"/>
      <c r="R231"/>
      <c r="S231"/>
    </row>
    <row r="232" spans="1:19" s="2" customFormat="1" x14ac:dyDescent="0.3">
      <c r="A232" s="2">
        <v>954161</v>
      </c>
      <c r="B232" t="s">
        <v>7</v>
      </c>
      <c r="C232">
        <v>1</v>
      </c>
      <c r="D232">
        <v>0.05</v>
      </c>
      <c r="E232">
        <v>0.05</v>
      </c>
      <c r="F232">
        <v>1.1000000000000001</v>
      </c>
      <c r="G232">
        <v>0</v>
      </c>
      <c r="H232">
        <v>2.7</v>
      </c>
      <c r="I232">
        <v>9</v>
      </c>
      <c r="J232">
        <v>0</v>
      </c>
      <c r="K232" t="s">
        <v>1</v>
      </c>
      <c r="L232" t="s">
        <v>1</v>
      </c>
      <c r="M232"/>
      <c r="N232"/>
      <c r="O232"/>
      <c r="P232"/>
      <c r="Q232"/>
      <c r="R232"/>
      <c r="S232"/>
    </row>
    <row r="233" spans="1:19" s="2" customFormat="1" x14ac:dyDescent="0.3">
      <c r="A233" s="2">
        <v>954162</v>
      </c>
      <c r="B233" t="s">
        <v>7</v>
      </c>
      <c r="C233">
        <v>1</v>
      </c>
      <c r="D233">
        <v>0.05</v>
      </c>
      <c r="E233">
        <v>0.05</v>
      </c>
      <c r="F233">
        <v>1.1000000000000001</v>
      </c>
      <c r="G233">
        <v>0</v>
      </c>
      <c r="H233">
        <v>2.7</v>
      </c>
      <c r="I233">
        <v>9</v>
      </c>
      <c r="J233">
        <v>0</v>
      </c>
      <c r="K233" t="s">
        <v>1</v>
      </c>
      <c r="L233" t="s">
        <v>1</v>
      </c>
      <c r="M233"/>
      <c r="N233"/>
      <c r="O233"/>
      <c r="P233"/>
      <c r="Q233"/>
      <c r="R233"/>
      <c r="S233"/>
    </row>
    <row r="234" spans="1:19" s="2" customFormat="1" x14ac:dyDescent="0.3">
      <c r="A234" s="2">
        <v>954163</v>
      </c>
      <c r="B234" t="s">
        <v>7</v>
      </c>
      <c r="C234">
        <v>1</v>
      </c>
      <c r="D234">
        <v>0.05</v>
      </c>
      <c r="E234">
        <v>0.05</v>
      </c>
      <c r="F234">
        <v>1.1000000000000001</v>
      </c>
      <c r="G234">
        <v>0</v>
      </c>
      <c r="H234">
        <v>2.7</v>
      </c>
      <c r="I234">
        <v>9</v>
      </c>
      <c r="J234">
        <v>0</v>
      </c>
      <c r="K234" t="s">
        <v>1</v>
      </c>
      <c r="L234" t="s">
        <v>1</v>
      </c>
      <c r="M234"/>
      <c r="N234"/>
      <c r="O234"/>
      <c r="P234"/>
      <c r="Q234"/>
      <c r="R234"/>
      <c r="S234"/>
    </row>
    <row r="235" spans="1:19" s="2" customFormat="1" x14ac:dyDescent="0.3">
      <c r="A235" s="2">
        <v>954171</v>
      </c>
      <c r="B235" t="s">
        <v>7</v>
      </c>
      <c r="C235">
        <v>1</v>
      </c>
      <c r="D235">
        <v>0.05</v>
      </c>
      <c r="E235">
        <v>0.05</v>
      </c>
      <c r="F235">
        <v>1.1000000000000001</v>
      </c>
      <c r="G235">
        <v>0</v>
      </c>
      <c r="H235">
        <v>2.7</v>
      </c>
      <c r="I235">
        <v>9</v>
      </c>
      <c r="J235">
        <v>0</v>
      </c>
      <c r="K235" t="s">
        <v>1</v>
      </c>
      <c r="L235" t="s">
        <v>1</v>
      </c>
      <c r="M235"/>
      <c r="N235"/>
      <c r="O235"/>
      <c r="P235"/>
      <c r="Q235"/>
      <c r="R235"/>
      <c r="S235"/>
    </row>
    <row r="236" spans="1:19" s="2" customFormat="1" x14ac:dyDescent="0.3">
      <c r="A236" s="2">
        <v>954172</v>
      </c>
      <c r="B236" t="s">
        <v>7</v>
      </c>
      <c r="C236">
        <v>1</v>
      </c>
      <c r="D236">
        <v>0.05</v>
      </c>
      <c r="E236">
        <v>0.05</v>
      </c>
      <c r="F236">
        <v>1.1000000000000001</v>
      </c>
      <c r="G236">
        <v>0</v>
      </c>
      <c r="H236">
        <v>2.7</v>
      </c>
      <c r="I236">
        <v>9</v>
      </c>
      <c r="J236">
        <v>0</v>
      </c>
      <c r="K236" t="s">
        <v>1</v>
      </c>
      <c r="L236" t="s">
        <v>1</v>
      </c>
      <c r="M236"/>
      <c r="N236"/>
      <c r="O236"/>
      <c r="P236"/>
      <c r="Q236"/>
      <c r="R236"/>
      <c r="S236"/>
    </row>
    <row r="237" spans="1:19" s="2" customFormat="1" x14ac:dyDescent="0.3">
      <c r="A237" s="2">
        <v>954173</v>
      </c>
      <c r="B237" t="s">
        <v>7</v>
      </c>
      <c r="C237">
        <v>1</v>
      </c>
      <c r="D237">
        <v>0.05</v>
      </c>
      <c r="E237">
        <v>0.05</v>
      </c>
      <c r="F237">
        <v>1.1000000000000001</v>
      </c>
      <c r="G237">
        <v>0</v>
      </c>
      <c r="H237">
        <v>2.7</v>
      </c>
      <c r="I237">
        <v>9</v>
      </c>
      <c r="J237">
        <v>0</v>
      </c>
      <c r="K237" t="s">
        <v>1</v>
      </c>
      <c r="L237" t="s">
        <v>1</v>
      </c>
      <c r="M237"/>
      <c r="N237"/>
      <c r="O237"/>
      <c r="P237"/>
      <c r="Q237"/>
      <c r="R237"/>
      <c r="S237"/>
    </row>
    <row r="238" spans="1:19" s="2" customFormat="1" x14ac:dyDescent="0.3">
      <c r="A238" s="2">
        <v>954181</v>
      </c>
      <c r="B238" t="s">
        <v>7</v>
      </c>
      <c r="C238">
        <v>1</v>
      </c>
      <c r="D238">
        <v>0.05</v>
      </c>
      <c r="E238">
        <v>0.05</v>
      </c>
      <c r="F238">
        <v>1.1000000000000001</v>
      </c>
      <c r="G238">
        <v>0</v>
      </c>
      <c r="H238">
        <v>2.7</v>
      </c>
      <c r="I238">
        <v>9</v>
      </c>
      <c r="J238">
        <v>0</v>
      </c>
      <c r="K238" t="s">
        <v>1</v>
      </c>
      <c r="L238" t="s">
        <v>1</v>
      </c>
      <c r="M238"/>
      <c r="N238"/>
      <c r="O238"/>
      <c r="P238"/>
      <c r="Q238"/>
      <c r="R238"/>
      <c r="S238"/>
    </row>
    <row r="239" spans="1:19" s="2" customFormat="1" x14ac:dyDescent="0.3">
      <c r="A239" s="2">
        <v>954182</v>
      </c>
      <c r="B239" t="s">
        <v>7</v>
      </c>
      <c r="C239">
        <v>1</v>
      </c>
      <c r="D239">
        <v>0.05</v>
      </c>
      <c r="E239">
        <v>0.05</v>
      </c>
      <c r="F239">
        <v>1.1000000000000001</v>
      </c>
      <c r="G239">
        <v>0</v>
      </c>
      <c r="H239">
        <v>2.7</v>
      </c>
      <c r="I239">
        <v>9</v>
      </c>
      <c r="J239">
        <v>0</v>
      </c>
      <c r="K239" t="s">
        <v>1</v>
      </c>
      <c r="L239" t="s">
        <v>1</v>
      </c>
      <c r="M239"/>
      <c r="N239"/>
      <c r="O239"/>
      <c r="P239"/>
      <c r="Q239"/>
      <c r="R239"/>
      <c r="S239"/>
    </row>
    <row r="240" spans="1:19" s="2" customFormat="1" x14ac:dyDescent="0.3">
      <c r="A240" s="2">
        <v>954183</v>
      </c>
      <c r="B240" t="s">
        <v>7</v>
      </c>
      <c r="C240">
        <v>1</v>
      </c>
      <c r="D240">
        <v>0.05</v>
      </c>
      <c r="E240">
        <v>0.05</v>
      </c>
      <c r="F240">
        <v>1.1000000000000001</v>
      </c>
      <c r="G240">
        <v>0</v>
      </c>
      <c r="H240">
        <v>2.7</v>
      </c>
      <c r="I240">
        <v>9</v>
      </c>
      <c r="J240">
        <v>0</v>
      </c>
      <c r="K240" t="s">
        <v>1</v>
      </c>
      <c r="L240" t="s">
        <v>1</v>
      </c>
      <c r="M240"/>
      <c r="N240"/>
      <c r="O240"/>
      <c r="P240"/>
      <c r="Q240"/>
      <c r="R240"/>
      <c r="S240"/>
    </row>
    <row r="241" spans="1:19" s="2" customFormat="1" x14ac:dyDescent="0.3">
      <c r="A241" s="2">
        <v>954191</v>
      </c>
      <c r="B241" t="s">
        <v>7</v>
      </c>
      <c r="C241">
        <v>1</v>
      </c>
      <c r="D241">
        <v>0.05</v>
      </c>
      <c r="E241">
        <v>0.05</v>
      </c>
      <c r="F241">
        <v>1.1000000000000001</v>
      </c>
      <c r="G241">
        <v>0</v>
      </c>
      <c r="H241">
        <v>2.7</v>
      </c>
      <c r="I241">
        <v>9</v>
      </c>
      <c r="J241">
        <v>0</v>
      </c>
      <c r="K241" t="s">
        <v>1</v>
      </c>
      <c r="L241" t="s">
        <v>1</v>
      </c>
      <c r="M241"/>
      <c r="N241"/>
      <c r="O241"/>
      <c r="P241"/>
      <c r="Q241"/>
      <c r="R241"/>
      <c r="S241"/>
    </row>
    <row r="242" spans="1:19" s="2" customFormat="1" x14ac:dyDescent="0.3">
      <c r="A242" s="2">
        <v>954192</v>
      </c>
      <c r="B242" t="s">
        <v>7</v>
      </c>
      <c r="C242">
        <v>1</v>
      </c>
      <c r="D242">
        <v>0.05</v>
      </c>
      <c r="E242">
        <v>0.05</v>
      </c>
      <c r="F242">
        <v>1.1000000000000001</v>
      </c>
      <c r="G242">
        <v>0</v>
      </c>
      <c r="H242">
        <v>2.7</v>
      </c>
      <c r="I242">
        <v>9</v>
      </c>
      <c r="J242">
        <v>0</v>
      </c>
      <c r="K242" t="s">
        <v>1</v>
      </c>
      <c r="L242" t="s">
        <v>1</v>
      </c>
      <c r="M242"/>
      <c r="N242"/>
      <c r="O242"/>
      <c r="P242"/>
      <c r="Q242"/>
      <c r="R242"/>
      <c r="S242"/>
    </row>
    <row r="243" spans="1:19" s="2" customFormat="1" x14ac:dyDescent="0.3">
      <c r="A243" s="2">
        <v>954193</v>
      </c>
      <c r="B243" t="s">
        <v>7</v>
      </c>
      <c r="C243">
        <v>1</v>
      </c>
      <c r="D243">
        <v>0.05</v>
      </c>
      <c r="E243">
        <v>0.05</v>
      </c>
      <c r="F243">
        <v>1.1000000000000001</v>
      </c>
      <c r="G243">
        <v>0</v>
      </c>
      <c r="H243">
        <v>2.7</v>
      </c>
      <c r="I243">
        <v>9</v>
      </c>
      <c r="J243">
        <v>0</v>
      </c>
      <c r="K243" t="s">
        <v>1</v>
      </c>
      <c r="L243" t="s">
        <v>1</v>
      </c>
      <c r="M243"/>
      <c r="N243"/>
      <c r="O243"/>
      <c r="P243"/>
      <c r="Q243"/>
      <c r="R243"/>
      <c r="S243"/>
    </row>
    <row r="244" spans="1:19" x14ac:dyDescent="0.3">
      <c r="A244">
        <v>955011</v>
      </c>
      <c r="B244" t="s">
        <v>7</v>
      </c>
      <c r="C244">
        <v>1</v>
      </c>
      <c r="D244">
        <v>0.03</v>
      </c>
      <c r="E244">
        <v>0.499</v>
      </c>
      <c r="F244">
        <v>1</v>
      </c>
      <c r="G244">
        <v>0</v>
      </c>
      <c r="H244">
        <v>4</v>
      </c>
      <c r="I244">
        <v>9</v>
      </c>
      <c r="J244">
        <v>0.1</v>
      </c>
      <c r="K244" t="s">
        <v>1</v>
      </c>
      <c r="L244" t="s">
        <v>1</v>
      </c>
    </row>
    <row r="245" spans="1:19" x14ac:dyDescent="0.3">
      <c r="A245">
        <v>955021</v>
      </c>
      <c r="B245" t="s">
        <v>6</v>
      </c>
      <c r="C245">
        <v>1</v>
      </c>
      <c r="D245">
        <v>0.06</v>
      </c>
      <c r="E245">
        <v>0.4</v>
      </c>
      <c r="F245">
        <v>3</v>
      </c>
      <c r="G245">
        <v>9.9000000000000005E-2</v>
      </c>
      <c r="H245">
        <v>0.4</v>
      </c>
      <c r="I245">
        <v>0.15</v>
      </c>
      <c r="J245">
        <v>1</v>
      </c>
      <c r="K245">
        <v>0.1</v>
      </c>
      <c r="L245">
        <v>1.35</v>
      </c>
      <c r="M245">
        <v>1.4</v>
      </c>
      <c r="N245">
        <v>0.1</v>
      </c>
      <c r="O245">
        <v>0.1</v>
      </c>
      <c r="P245" t="s">
        <v>1</v>
      </c>
      <c r="Q245" t="s">
        <v>1</v>
      </c>
    </row>
    <row r="246" spans="1:19" s="1" customFormat="1" x14ac:dyDescent="0.3">
      <c r="A246" s="1">
        <v>955021</v>
      </c>
      <c r="B246" t="s">
        <v>6</v>
      </c>
      <c r="C246">
        <v>1</v>
      </c>
      <c r="D246">
        <v>0.06</v>
      </c>
      <c r="E246">
        <v>0.4</v>
      </c>
      <c r="F246">
        <v>3</v>
      </c>
      <c r="G246">
        <v>9.9000000000000005E-2</v>
      </c>
      <c r="H246">
        <v>0.4</v>
      </c>
      <c r="I246">
        <v>0.15</v>
      </c>
      <c r="J246">
        <v>1</v>
      </c>
      <c r="K246">
        <v>0.1</v>
      </c>
      <c r="L246">
        <v>1.35</v>
      </c>
      <c r="M246">
        <v>1.4</v>
      </c>
      <c r="N246">
        <v>0.1</v>
      </c>
      <c r="O246">
        <v>0.1</v>
      </c>
      <c r="P246" t="s">
        <v>1</v>
      </c>
      <c r="Q246" t="s">
        <v>1</v>
      </c>
      <c r="R246"/>
      <c r="S246"/>
    </row>
    <row r="247" spans="1:19" s="1" customFormat="1" x14ac:dyDescent="0.3">
      <c r="A247" s="1">
        <v>955022</v>
      </c>
      <c r="B247" t="s">
        <v>6</v>
      </c>
      <c r="C247">
        <v>1</v>
      </c>
      <c r="D247">
        <v>0.06</v>
      </c>
      <c r="E247">
        <v>0.4</v>
      </c>
      <c r="F247">
        <v>3</v>
      </c>
      <c r="G247">
        <v>9.9000000000000005E-2</v>
      </c>
      <c r="H247">
        <v>0.4</v>
      </c>
      <c r="I247">
        <v>0.15</v>
      </c>
      <c r="J247">
        <v>1</v>
      </c>
      <c r="K247">
        <v>0.1</v>
      </c>
      <c r="L247">
        <v>1.35</v>
      </c>
      <c r="M247">
        <v>1.4</v>
      </c>
      <c r="N247">
        <v>0.1</v>
      </c>
      <c r="O247">
        <v>0.1</v>
      </c>
      <c r="P247" t="s">
        <v>1</v>
      </c>
      <c r="Q247" t="s">
        <v>1</v>
      </c>
      <c r="R247"/>
      <c r="S247"/>
    </row>
    <row r="248" spans="1:19" x14ac:dyDescent="0.3">
      <c r="A248">
        <v>956011</v>
      </c>
      <c r="B248" t="s">
        <v>6</v>
      </c>
      <c r="C248">
        <v>1</v>
      </c>
      <c r="D248">
        <v>0.06</v>
      </c>
      <c r="E248">
        <v>0.4</v>
      </c>
      <c r="F248">
        <v>3</v>
      </c>
      <c r="G248">
        <v>9.9000000000000005E-2</v>
      </c>
      <c r="H248">
        <v>0.4</v>
      </c>
      <c r="I248">
        <v>0.15</v>
      </c>
      <c r="J248">
        <v>1</v>
      </c>
      <c r="K248">
        <v>0.1</v>
      </c>
      <c r="L248">
        <v>1.35</v>
      </c>
      <c r="M248">
        <v>1.4</v>
      </c>
      <c r="N248">
        <v>0.1</v>
      </c>
      <c r="O248">
        <v>0.1</v>
      </c>
      <c r="P248" t="s">
        <v>1</v>
      </c>
      <c r="Q248" t="s">
        <v>1</v>
      </c>
    </row>
    <row r="249" spans="1:19" x14ac:dyDescent="0.3">
      <c r="A249">
        <v>956012</v>
      </c>
      <c r="B249" t="s">
        <v>6</v>
      </c>
      <c r="C249">
        <v>1</v>
      </c>
      <c r="D249">
        <v>0.06</v>
      </c>
      <c r="E249">
        <v>0.4</v>
      </c>
      <c r="F249">
        <v>3</v>
      </c>
      <c r="G249">
        <v>9.9000000000000005E-2</v>
      </c>
      <c r="H249">
        <v>0.4</v>
      </c>
      <c r="I249">
        <v>0.15</v>
      </c>
      <c r="J249">
        <v>1</v>
      </c>
      <c r="K249">
        <v>0.1</v>
      </c>
      <c r="L249">
        <v>1.35</v>
      </c>
      <c r="M249">
        <v>1.4</v>
      </c>
      <c r="N249">
        <v>0.1</v>
      </c>
      <c r="O249">
        <v>0.1</v>
      </c>
      <c r="P249" t="s">
        <v>1</v>
      </c>
      <c r="Q249" t="s">
        <v>1</v>
      </c>
    </row>
    <row r="250" spans="1:19" x14ac:dyDescent="0.3">
      <c r="A250">
        <v>956021</v>
      </c>
      <c r="B250" t="s">
        <v>6</v>
      </c>
      <c r="C250">
        <v>1</v>
      </c>
      <c r="D250">
        <v>0.06</v>
      </c>
      <c r="E250">
        <v>0.4</v>
      </c>
      <c r="F250">
        <v>3</v>
      </c>
      <c r="G250">
        <v>9.9000000000000005E-2</v>
      </c>
      <c r="H250">
        <v>0.4</v>
      </c>
      <c r="I250">
        <v>0.15</v>
      </c>
      <c r="J250">
        <v>1</v>
      </c>
      <c r="K250">
        <v>0.1</v>
      </c>
      <c r="L250">
        <v>1.35</v>
      </c>
      <c r="M250">
        <v>1.4</v>
      </c>
      <c r="N250">
        <v>0.1</v>
      </c>
      <c r="O250">
        <v>0.1</v>
      </c>
      <c r="P250" t="s">
        <v>1</v>
      </c>
      <c r="Q250" t="s">
        <v>1</v>
      </c>
    </row>
    <row r="251" spans="1:19" x14ac:dyDescent="0.3">
      <c r="A251">
        <v>956022</v>
      </c>
      <c r="B251" t="s">
        <v>6</v>
      </c>
      <c r="C251">
        <v>1</v>
      </c>
      <c r="D251">
        <v>0.06</v>
      </c>
      <c r="E251">
        <v>0.4</v>
      </c>
      <c r="F251">
        <v>3</v>
      </c>
      <c r="G251">
        <v>9.9000000000000005E-2</v>
      </c>
      <c r="H251">
        <v>0.4</v>
      </c>
      <c r="I251">
        <v>0.15</v>
      </c>
      <c r="J251">
        <v>1</v>
      </c>
      <c r="K251">
        <v>0.1</v>
      </c>
      <c r="L251">
        <v>1.35</v>
      </c>
      <c r="M251">
        <v>1.4</v>
      </c>
      <c r="N251">
        <v>0.1</v>
      </c>
      <c r="O251">
        <v>0.1</v>
      </c>
      <c r="P251" t="s">
        <v>1</v>
      </c>
      <c r="Q251" t="s">
        <v>1</v>
      </c>
    </row>
    <row r="252" spans="1:19" x14ac:dyDescent="0.3">
      <c r="A252">
        <v>956031</v>
      </c>
      <c r="B252" t="s">
        <v>6</v>
      </c>
      <c r="C252">
        <v>1</v>
      </c>
      <c r="D252">
        <v>0.03</v>
      </c>
      <c r="E252">
        <v>1.5</v>
      </c>
      <c r="F252">
        <v>8</v>
      </c>
      <c r="G252">
        <v>0.05</v>
      </c>
      <c r="H252">
        <v>0.5</v>
      </c>
      <c r="I252">
        <v>0.15</v>
      </c>
      <c r="J252">
        <v>1</v>
      </c>
      <c r="K252">
        <v>0.1</v>
      </c>
      <c r="L252">
        <v>1.3</v>
      </c>
      <c r="M252">
        <v>1.4</v>
      </c>
      <c r="N252">
        <v>0.1</v>
      </c>
      <c r="O252">
        <v>0.1</v>
      </c>
      <c r="P252" t="s">
        <v>1</v>
      </c>
      <c r="Q252" t="s">
        <v>1</v>
      </c>
    </row>
    <row r="253" spans="1:19" x14ac:dyDescent="0.3">
      <c r="A253">
        <v>956032</v>
      </c>
      <c r="B253" t="s">
        <v>6</v>
      </c>
      <c r="C253">
        <v>1</v>
      </c>
      <c r="D253">
        <v>0.03</v>
      </c>
      <c r="E253">
        <v>1.5</v>
      </c>
      <c r="F253">
        <v>8</v>
      </c>
      <c r="G253">
        <v>0.05</v>
      </c>
      <c r="H253">
        <v>0.5</v>
      </c>
      <c r="I253">
        <v>0.15</v>
      </c>
      <c r="J253">
        <v>1</v>
      </c>
      <c r="K253">
        <v>0.1</v>
      </c>
      <c r="L253">
        <v>1.3</v>
      </c>
      <c r="M253">
        <v>1.4</v>
      </c>
      <c r="N253">
        <v>0.1</v>
      </c>
      <c r="O253">
        <v>0.1</v>
      </c>
      <c r="P253" t="s">
        <v>1</v>
      </c>
      <c r="Q253" t="s">
        <v>1</v>
      </c>
    </row>
    <row r="254" spans="1:19" x14ac:dyDescent="0.3">
      <c r="A254">
        <v>956041</v>
      </c>
      <c r="B254" t="s">
        <v>6</v>
      </c>
      <c r="C254">
        <v>1</v>
      </c>
      <c r="D254">
        <v>0.06</v>
      </c>
      <c r="E254">
        <v>0.4</v>
      </c>
      <c r="F254">
        <v>3</v>
      </c>
      <c r="G254">
        <v>9.9000000000000005E-2</v>
      </c>
      <c r="H254">
        <v>0.4</v>
      </c>
      <c r="I254">
        <v>0.15</v>
      </c>
      <c r="J254">
        <v>1</v>
      </c>
      <c r="K254">
        <v>0.1</v>
      </c>
      <c r="L254">
        <v>1.35</v>
      </c>
      <c r="M254">
        <v>1.4</v>
      </c>
      <c r="N254">
        <v>0.1</v>
      </c>
      <c r="O254">
        <v>0.1</v>
      </c>
      <c r="P254" t="s">
        <v>1</v>
      </c>
      <c r="Q254" t="s">
        <v>1</v>
      </c>
    </row>
    <row r="255" spans="1:19" x14ac:dyDescent="0.3">
      <c r="A255">
        <v>956042</v>
      </c>
      <c r="B255" t="s">
        <v>6</v>
      </c>
      <c r="C255">
        <v>1</v>
      </c>
      <c r="D255">
        <v>0.06</v>
      </c>
      <c r="E255">
        <v>0.4</v>
      </c>
      <c r="F255">
        <v>3</v>
      </c>
      <c r="G255">
        <v>9.9000000000000005E-2</v>
      </c>
      <c r="H255">
        <v>0.4</v>
      </c>
      <c r="I255">
        <v>0.15</v>
      </c>
      <c r="J255">
        <v>1</v>
      </c>
      <c r="K255">
        <v>0.1</v>
      </c>
      <c r="L255">
        <v>1.35</v>
      </c>
      <c r="M255">
        <v>1.4</v>
      </c>
      <c r="N255">
        <v>0.1</v>
      </c>
      <c r="O255">
        <v>0.1</v>
      </c>
      <c r="P255" t="s">
        <v>1</v>
      </c>
      <c r="Q255" t="s">
        <v>1</v>
      </c>
    </row>
    <row r="256" spans="1:19" x14ac:dyDescent="0.3">
      <c r="A256">
        <v>956051</v>
      </c>
      <c r="B256" t="s">
        <v>6</v>
      </c>
      <c r="C256">
        <v>1</v>
      </c>
      <c r="D256">
        <v>0.06</v>
      </c>
      <c r="E256">
        <v>0.4</v>
      </c>
      <c r="F256">
        <v>3</v>
      </c>
      <c r="G256">
        <v>9.9000000000000005E-2</v>
      </c>
      <c r="H256">
        <v>0.4</v>
      </c>
      <c r="I256">
        <v>0.15</v>
      </c>
      <c r="J256">
        <v>1</v>
      </c>
      <c r="K256">
        <v>0.1</v>
      </c>
      <c r="L256">
        <v>1.35</v>
      </c>
      <c r="M256">
        <v>1.4</v>
      </c>
      <c r="N256">
        <v>0.1</v>
      </c>
      <c r="O256">
        <v>0.1</v>
      </c>
      <c r="P256" t="s">
        <v>1</v>
      </c>
      <c r="Q256" t="s">
        <v>1</v>
      </c>
    </row>
    <row r="257" spans="1:19" x14ac:dyDescent="0.3">
      <c r="A257">
        <v>956061</v>
      </c>
      <c r="B257" t="s">
        <v>6</v>
      </c>
      <c r="C257">
        <v>1</v>
      </c>
      <c r="D257">
        <v>0.06</v>
      </c>
      <c r="E257">
        <v>0.4</v>
      </c>
      <c r="F257">
        <v>3</v>
      </c>
      <c r="G257">
        <v>9.9000000000000005E-2</v>
      </c>
      <c r="H257">
        <v>0.4</v>
      </c>
      <c r="I257">
        <v>0.15</v>
      </c>
      <c r="J257">
        <v>1</v>
      </c>
      <c r="K257">
        <v>0.1</v>
      </c>
      <c r="L257">
        <v>1.35</v>
      </c>
      <c r="M257">
        <v>1.4</v>
      </c>
      <c r="N257">
        <v>0.1</v>
      </c>
      <c r="O257">
        <v>0.1</v>
      </c>
      <c r="P257" t="s">
        <v>1</v>
      </c>
      <c r="Q257" t="s">
        <v>1</v>
      </c>
    </row>
    <row r="258" spans="1:19" x14ac:dyDescent="0.3">
      <c r="A258">
        <v>956071</v>
      </c>
      <c r="B258" t="s">
        <v>6</v>
      </c>
      <c r="C258">
        <v>1</v>
      </c>
      <c r="D258">
        <v>0.06</v>
      </c>
      <c r="E258">
        <v>0.4</v>
      </c>
      <c r="F258">
        <v>3</v>
      </c>
      <c r="G258">
        <v>9.9000000000000005E-2</v>
      </c>
      <c r="H258">
        <v>0.4</v>
      </c>
      <c r="I258">
        <v>0.15</v>
      </c>
      <c r="J258">
        <v>1</v>
      </c>
      <c r="K258">
        <v>0.1</v>
      </c>
      <c r="L258">
        <v>1.35</v>
      </c>
      <c r="M258">
        <v>1.4</v>
      </c>
      <c r="N258">
        <v>0.1</v>
      </c>
      <c r="O258">
        <v>0.1</v>
      </c>
      <c r="P258" t="s">
        <v>1</v>
      </c>
      <c r="Q258" t="s">
        <v>1</v>
      </c>
    </row>
    <row r="259" spans="1:19" x14ac:dyDescent="0.3">
      <c r="A259">
        <v>956081</v>
      </c>
      <c r="B259" t="s">
        <v>6</v>
      </c>
      <c r="C259">
        <v>1</v>
      </c>
      <c r="D259">
        <v>0.06</v>
      </c>
      <c r="E259">
        <v>0.4</v>
      </c>
      <c r="F259">
        <v>3</v>
      </c>
      <c r="G259">
        <v>9.9000000000000005E-2</v>
      </c>
      <c r="H259">
        <v>0.4</v>
      </c>
      <c r="I259">
        <v>0.15</v>
      </c>
      <c r="J259">
        <v>1</v>
      </c>
      <c r="K259">
        <v>0.1</v>
      </c>
      <c r="L259">
        <v>1.35</v>
      </c>
      <c r="M259">
        <v>1.4</v>
      </c>
      <c r="N259">
        <v>0.1</v>
      </c>
      <c r="O259">
        <v>0.1</v>
      </c>
      <c r="P259" t="s">
        <v>1</v>
      </c>
      <c r="Q259" t="s">
        <v>1</v>
      </c>
    </row>
    <row r="260" spans="1:19" x14ac:dyDescent="0.3">
      <c r="A260">
        <v>957001</v>
      </c>
      <c r="B260" t="s">
        <v>6</v>
      </c>
      <c r="C260">
        <v>1</v>
      </c>
      <c r="D260">
        <v>0.06</v>
      </c>
      <c r="E260">
        <v>0.4</v>
      </c>
      <c r="F260">
        <v>3</v>
      </c>
      <c r="G260">
        <v>9.9000000000000005E-2</v>
      </c>
      <c r="H260">
        <v>0.4</v>
      </c>
      <c r="I260">
        <v>0.15</v>
      </c>
      <c r="J260">
        <v>1</v>
      </c>
      <c r="K260">
        <v>0.1</v>
      </c>
      <c r="L260">
        <v>1.35</v>
      </c>
      <c r="M260">
        <v>1.4</v>
      </c>
      <c r="N260">
        <v>0.1</v>
      </c>
      <c r="O260">
        <v>0.1</v>
      </c>
      <c r="P260" t="s">
        <v>1</v>
      </c>
      <c r="Q260" t="s">
        <v>1</v>
      </c>
    </row>
    <row r="261" spans="1:19" x14ac:dyDescent="0.3">
      <c r="A261">
        <v>957002</v>
      </c>
      <c r="B261" t="s">
        <v>6</v>
      </c>
      <c r="C261">
        <v>1</v>
      </c>
      <c r="D261">
        <v>0.06</v>
      </c>
      <c r="E261">
        <v>0.4</v>
      </c>
      <c r="F261">
        <v>3</v>
      </c>
      <c r="G261">
        <v>9.9000000000000005E-2</v>
      </c>
      <c r="H261">
        <v>0.4</v>
      </c>
      <c r="I261">
        <v>0.15</v>
      </c>
      <c r="J261">
        <v>1</v>
      </c>
      <c r="K261">
        <v>0.1</v>
      </c>
      <c r="L261">
        <v>1.35</v>
      </c>
      <c r="M261">
        <v>1.4</v>
      </c>
      <c r="N261">
        <v>0.1</v>
      </c>
      <c r="O261">
        <v>0.1</v>
      </c>
      <c r="P261" t="s">
        <v>1</v>
      </c>
      <c r="Q261" t="s">
        <v>1</v>
      </c>
    </row>
    <row r="262" spans="1:19" s="2" customFormat="1" x14ac:dyDescent="0.3">
      <c r="A262" s="2">
        <v>957002</v>
      </c>
      <c r="B262" t="s">
        <v>6</v>
      </c>
      <c r="C262">
        <v>2</v>
      </c>
      <c r="D262">
        <v>0.06</v>
      </c>
      <c r="E262">
        <v>0.4</v>
      </c>
      <c r="F262">
        <v>3</v>
      </c>
      <c r="G262">
        <v>9.9000000000000005E-2</v>
      </c>
      <c r="H262">
        <v>0.4</v>
      </c>
      <c r="I262">
        <v>0.15</v>
      </c>
      <c r="J262">
        <v>1</v>
      </c>
      <c r="K262">
        <v>0.1</v>
      </c>
      <c r="L262">
        <v>1.35</v>
      </c>
      <c r="M262">
        <v>1.4</v>
      </c>
      <c r="N262">
        <v>0.1</v>
      </c>
      <c r="O262">
        <v>0.1</v>
      </c>
      <c r="P262" t="s">
        <v>1</v>
      </c>
      <c r="Q262" t="s">
        <v>1</v>
      </c>
      <c r="R262"/>
      <c r="S262"/>
    </row>
    <row r="263" spans="1:19" x14ac:dyDescent="0.3">
      <c r="A263">
        <v>957011</v>
      </c>
      <c r="B263" t="s">
        <v>6</v>
      </c>
      <c r="C263">
        <v>1</v>
      </c>
      <c r="D263">
        <v>0.03</v>
      </c>
      <c r="E263">
        <v>0.18</v>
      </c>
      <c r="F263">
        <v>6.64</v>
      </c>
      <c r="G263">
        <v>0.05</v>
      </c>
      <c r="H263">
        <v>0.5</v>
      </c>
      <c r="I263">
        <v>0.15</v>
      </c>
      <c r="J263">
        <v>1</v>
      </c>
      <c r="K263">
        <v>0</v>
      </c>
      <c r="L263">
        <v>1.66</v>
      </c>
      <c r="M263">
        <v>1.41</v>
      </c>
      <c r="N263">
        <v>0.499</v>
      </c>
      <c r="O263">
        <v>0.06</v>
      </c>
      <c r="P263" t="s">
        <v>1</v>
      </c>
      <c r="Q263" t="s">
        <v>1</v>
      </c>
    </row>
    <row r="264" spans="1:19" x14ac:dyDescent="0.3">
      <c r="A264">
        <v>957012</v>
      </c>
      <c r="B264" t="s">
        <v>6</v>
      </c>
      <c r="C264">
        <v>1</v>
      </c>
      <c r="D264">
        <v>0.03</v>
      </c>
      <c r="E264">
        <v>0.18</v>
      </c>
      <c r="F264">
        <v>6.64</v>
      </c>
      <c r="G264">
        <v>0.05</v>
      </c>
      <c r="H264">
        <v>0.5</v>
      </c>
      <c r="I264">
        <v>0.15</v>
      </c>
      <c r="J264">
        <v>1</v>
      </c>
      <c r="K264">
        <v>0</v>
      </c>
      <c r="L264">
        <v>1.66</v>
      </c>
      <c r="M264">
        <v>1.41</v>
      </c>
      <c r="N264">
        <v>0.499</v>
      </c>
      <c r="O264">
        <v>0.06</v>
      </c>
      <c r="P264" t="s">
        <v>1</v>
      </c>
      <c r="Q264" t="s">
        <v>1</v>
      </c>
    </row>
    <row r="265" spans="1:19" x14ac:dyDescent="0.3">
      <c r="A265">
        <v>957021</v>
      </c>
      <c r="B265" t="s">
        <v>6</v>
      </c>
      <c r="C265">
        <v>1</v>
      </c>
      <c r="D265">
        <v>0.03</v>
      </c>
      <c r="E265">
        <v>0.18</v>
      </c>
      <c r="F265">
        <v>6.64</v>
      </c>
      <c r="G265">
        <v>0.05</v>
      </c>
      <c r="H265">
        <v>0.5</v>
      </c>
      <c r="I265">
        <v>0.15</v>
      </c>
      <c r="J265">
        <v>1</v>
      </c>
      <c r="K265">
        <v>0</v>
      </c>
      <c r="L265">
        <v>1.66</v>
      </c>
      <c r="M265">
        <v>1.41</v>
      </c>
      <c r="N265">
        <v>0.499</v>
      </c>
      <c r="O265">
        <v>0.06</v>
      </c>
      <c r="P265" t="s">
        <v>1</v>
      </c>
      <c r="Q265" t="s">
        <v>1</v>
      </c>
    </row>
    <row r="266" spans="1:19" x14ac:dyDescent="0.3">
      <c r="A266">
        <v>957022</v>
      </c>
      <c r="B266" t="s">
        <v>6</v>
      </c>
      <c r="C266">
        <v>1</v>
      </c>
      <c r="D266">
        <v>0.03</v>
      </c>
      <c r="E266">
        <v>0.18</v>
      </c>
      <c r="F266">
        <v>6.64</v>
      </c>
      <c r="G266">
        <v>0.05</v>
      </c>
      <c r="H266">
        <v>0.5</v>
      </c>
      <c r="I266">
        <v>0.15</v>
      </c>
      <c r="J266">
        <v>1</v>
      </c>
      <c r="K266">
        <v>0</v>
      </c>
      <c r="L266">
        <v>1.66</v>
      </c>
      <c r="M266">
        <v>1.41</v>
      </c>
      <c r="N266">
        <v>0.499</v>
      </c>
      <c r="O266">
        <v>0.06</v>
      </c>
      <c r="P266" t="s">
        <v>1</v>
      </c>
      <c r="Q266" t="s">
        <v>1</v>
      </c>
    </row>
    <row r="267" spans="1:19" s="2" customFormat="1" x14ac:dyDescent="0.3">
      <c r="A267" s="2">
        <v>957023</v>
      </c>
      <c r="B267" t="s">
        <v>6</v>
      </c>
      <c r="C267">
        <v>1</v>
      </c>
      <c r="D267">
        <v>0.03</v>
      </c>
      <c r="E267">
        <v>0.18</v>
      </c>
      <c r="F267">
        <v>6.64</v>
      </c>
      <c r="G267">
        <v>0.05</v>
      </c>
      <c r="H267">
        <v>0.5</v>
      </c>
      <c r="I267">
        <v>0.15</v>
      </c>
      <c r="J267">
        <v>1</v>
      </c>
      <c r="K267">
        <v>0</v>
      </c>
      <c r="L267">
        <v>1.66</v>
      </c>
      <c r="M267">
        <v>1.41</v>
      </c>
      <c r="N267">
        <v>0.499</v>
      </c>
      <c r="O267">
        <v>0.06</v>
      </c>
      <c r="P267" t="s">
        <v>1</v>
      </c>
      <c r="Q267" t="s">
        <v>1</v>
      </c>
      <c r="R267"/>
      <c r="S267"/>
    </row>
    <row r="268" spans="1:19" x14ac:dyDescent="0.3">
      <c r="A268">
        <v>957031</v>
      </c>
      <c r="B268" t="s">
        <v>6</v>
      </c>
      <c r="C268">
        <v>1</v>
      </c>
      <c r="D268">
        <v>0.06</v>
      </c>
      <c r="E268">
        <v>0.4</v>
      </c>
      <c r="F268">
        <v>3</v>
      </c>
      <c r="G268">
        <v>9.9000000000000005E-2</v>
      </c>
      <c r="H268">
        <v>0.4</v>
      </c>
      <c r="I268">
        <v>0.15</v>
      </c>
      <c r="J268">
        <v>1</v>
      </c>
      <c r="K268">
        <v>0.1</v>
      </c>
      <c r="L268">
        <v>1.35</v>
      </c>
      <c r="M268">
        <v>1.4</v>
      </c>
      <c r="N268">
        <v>0.1</v>
      </c>
      <c r="O268">
        <v>0.1</v>
      </c>
      <c r="P268" t="s">
        <v>1</v>
      </c>
      <c r="Q268" t="s">
        <v>1</v>
      </c>
    </row>
    <row r="269" spans="1:19" x14ac:dyDescent="0.3">
      <c r="A269">
        <v>957032</v>
      </c>
      <c r="B269" t="s">
        <v>6</v>
      </c>
      <c r="C269">
        <v>1</v>
      </c>
      <c r="D269">
        <v>0.06</v>
      </c>
      <c r="E269">
        <v>0.4</v>
      </c>
      <c r="F269">
        <v>3</v>
      </c>
      <c r="G269">
        <v>9.9000000000000005E-2</v>
      </c>
      <c r="H269">
        <v>0.4</v>
      </c>
      <c r="I269">
        <v>0.15</v>
      </c>
      <c r="J269">
        <v>1</v>
      </c>
      <c r="K269">
        <v>0.1</v>
      </c>
      <c r="L269">
        <v>1.35</v>
      </c>
      <c r="M269">
        <v>1.4</v>
      </c>
      <c r="N269">
        <v>0.1</v>
      </c>
      <c r="O269">
        <v>0.1</v>
      </c>
      <c r="P269" t="s">
        <v>1</v>
      </c>
      <c r="Q269" t="s">
        <v>1</v>
      </c>
    </row>
    <row r="270" spans="1:19" x14ac:dyDescent="0.3">
      <c r="A270">
        <v>957041</v>
      </c>
      <c r="B270" t="s">
        <v>6</v>
      </c>
      <c r="C270">
        <v>1</v>
      </c>
      <c r="D270">
        <v>0.03</v>
      </c>
      <c r="E270">
        <v>0.18</v>
      </c>
      <c r="F270">
        <v>6.64</v>
      </c>
      <c r="G270">
        <v>0.05</v>
      </c>
      <c r="H270">
        <v>0.5</v>
      </c>
      <c r="I270">
        <v>0.15</v>
      </c>
      <c r="J270">
        <v>1</v>
      </c>
      <c r="K270">
        <v>0</v>
      </c>
      <c r="L270">
        <v>1.66</v>
      </c>
      <c r="M270">
        <v>1.41</v>
      </c>
      <c r="N270">
        <v>0.499</v>
      </c>
      <c r="O270">
        <v>0.06</v>
      </c>
      <c r="P270" t="s">
        <v>1</v>
      </c>
      <c r="Q270" t="s">
        <v>1</v>
      </c>
    </row>
    <row r="271" spans="1:19" x14ac:dyDescent="0.3">
      <c r="A271">
        <v>958011</v>
      </c>
      <c r="B271" t="s">
        <v>6</v>
      </c>
      <c r="C271">
        <v>1</v>
      </c>
      <c r="D271">
        <v>0.06</v>
      </c>
      <c r="E271">
        <v>0.4</v>
      </c>
      <c r="F271">
        <v>3</v>
      </c>
      <c r="G271">
        <v>9.9000000000000005E-2</v>
      </c>
      <c r="H271">
        <v>0.4</v>
      </c>
      <c r="I271">
        <v>0.15</v>
      </c>
      <c r="J271">
        <v>1</v>
      </c>
      <c r="K271">
        <v>0.1</v>
      </c>
      <c r="L271">
        <v>1.35</v>
      </c>
      <c r="M271">
        <v>1.4</v>
      </c>
      <c r="N271">
        <v>0.1</v>
      </c>
      <c r="O271">
        <v>0.1</v>
      </c>
      <c r="P271" t="s">
        <v>1</v>
      </c>
      <c r="Q271" t="s">
        <v>1</v>
      </c>
    </row>
    <row r="272" spans="1:19" x14ac:dyDescent="0.3">
      <c r="A272">
        <v>958012</v>
      </c>
      <c r="B272" t="s">
        <v>6</v>
      </c>
      <c r="C272">
        <v>1</v>
      </c>
      <c r="D272">
        <v>0.06</v>
      </c>
      <c r="E272">
        <v>0.4</v>
      </c>
      <c r="F272">
        <v>3</v>
      </c>
      <c r="G272">
        <v>9.9000000000000005E-2</v>
      </c>
      <c r="H272">
        <v>0.4</v>
      </c>
      <c r="I272">
        <v>0.15</v>
      </c>
      <c r="J272">
        <v>1</v>
      </c>
      <c r="K272">
        <v>0.1</v>
      </c>
      <c r="L272">
        <v>1.35</v>
      </c>
      <c r="M272">
        <v>1.4</v>
      </c>
      <c r="N272">
        <v>0.1</v>
      </c>
      <c r="O272">
        <v>0.1</v>
      </c>
      <c r="P272" t="s">
        <v>1</v>
      </c>
      <c r="Q272" t="s">
        <v>1</v>
      </c>
    </row>
    <row r="273" spans="1:19" x14ac:dyDescent="0.3">
      <c r="A273">
        <v>958021</v>
      </c>
      <c r="B273" t="s">
        <v>6</v>
      </c>
      <c r="C273">
        <v>1</v>
      </c>
      <c r="D273">
        <v>0.06</v>
      </c>
      <c r="E273">
        <v>0.4</v>
      </c>
      <c r="F273">
        <v>3</v>
      </c>
      <c r="G273">
        <v>9.9000000000000005E-2</v>
      </c>
      <c r="H273">
        <v>0.4</v>
      </c>
      <c r="I273">
        <v>0.15</v>
      </c>
      <c r="J273">
        <v>1</v>
      </c>
      <c r="K273">
        <v>0.1</v>
      </c>
      <c r="L273">
        <v>1.35</v>
      </c>
      <c r="M273">
        <v>1.4</v>
      </c>
      <c r="N273">
        <v>0.1</v>
      </c>
      <c r="O273">
        <v>0.1</v>
      </c>
      <c r="P273" t="s">
        <v>1</v>
      </c>
      <c r="Q273" t="s">
        <v>1</v>
      </c>
    </row>
    <row r="274" spans="1:19" x14ac:dyDescent="0.3">
      <c r="A274">
        <v>958111</v>
      </c>
      <c r="B274" t="s">
        <v>7</v>
      </c>
      <c r="C274">
        <v>1</v>
      </c>
      <c r="D274">
        <v>0.05</v>
      </c>
      <c r="E274">
        <v>0.05</v>
      </c>
      <c r="F274">
        <v>1.1000000000000001</v>
      </c>
      <c r="G274">
        <v>0</v>
      </c>
      <c r="H274">
        <v>2.7</v>
      </c>
      <c r="I274">
        <v>9</v>
      </c>
      <c r="J274">
        <v>0</v>
      </c>
      <c r="K274" t="s">
        <v>1</v>
      </c>
      <c r="L274" t="s">
        <v>1</v>
      </c>
    </row>
    <row r="275" spans="1:19" x14ac:dyDescent="0.3">
      <c r="A275">
        <v>958112</v>
      </c>
      <c r="B275" t="s">
        <v>7</v>
      </c>
      <c r="C275">
        <v>1</v>
      </c>
      <c r="D275">
        <v>0.05</v>
      </c>
      <c r="E275">
        <v>0.05</v>
      </c>
      <c r="F275">
        <v>1.1000000000000001</v>
      </c>
      <c r="G275">
        <v>0</v>
      </c>
      <c r="H275">
        <v>2.7</v>
      </c>
      <c r="I275">
        <v>9</v>
      </c>
      <c r="J275">
        <v>0</v>
      </c>
      <c r="K275" t="s">
        <v>1</v>
      </c>
      <c r="L275" t="s">
        <v>1</v>
      </c>
    </row>
    <row r="276" spans="1:19" x14ac:dyDescent="0.3">
      <c r="A276">
        <v>958113</v>
      </c>
      <c r="B276" t="s">
        <v>7</v>
      </c>
      <c r="C276">
        <v>1</v>
      </c>
      <c r="D276">
        <v>0.05</v>
      </c>
      <c r="E276">
        <v>0.05</v>
      </c>
      <c r="F276">
        <v>1.1000000000000001</v>
      </c>
      <c r="G276">
        <v>0</v>
      </c>
      <c r="H276">
        <v>2.7</v>
      </c>
      <c r="I276">
        <v>9</v>
      </c>
      <c r="J276">
        <v>0</v>
      </c>
      <c r="K276" t="s">
        <v>1</v>
      </c>
      <c r="L276" t="s">
        <v>1</v>
      </c>
    </row>
    <row r="277" spans="1:19" x14ac:dyDescent="0.3">
      <c r="A277">
        <v>958114</v>
      </c>
      <c r="B277" t="s">
        <v>7</v>
      </c>
      <c r="C277">
        <v>1</v>
      </c>
      <c r="D277">
        <v>0.05</v>
      </c>
      <c r="E277">
        <v>0.05</v>
      </c>
      <c r="F277">
        <v>1.1000000000000001</v>
      </c>
      <c r="G277">
        <v>0</v>
      </c>
      <c r="H277">
        <v>2.7</v>
      </c>
      <c r="I277">
        <v>9</v>
      </c>
      <c r="J277">
        <v>0</v>
      </c>
      <c r="K277" t="s">
        <v>1</v>
      </c>
      <c r="L277" t="s">
        <v>1</v>
      </c>
    </row>
    <row r="278" spans="1:19" x14ac:dyDescent="0.3">
      <c r="A278">
        <v>959001</v>
      </c>
      <c r="B278" t="s">
        <v>6</v>
      </c>
      <c r="C278">
        <v>1</v>
      </c>
      <c r="D278">
        <v>0.06</v>
      </c>
      <c r="E278">
        <v>0.4</v>
      </c>
      <c r="F278">
        <v>3</v>
      </c>
      <c r="G278">
        <v>9.9000000000000005E-2</v>
      </c>
      <c r="H278">
        <v>0.4</v>
      </c>
      <c r="I278">
        <v>0.15</v>
      </c>
      <c r="J278">
        <v>1</v>
      </c>
      <c r="K278">
        <v>0.1</v>
      </c>
      <c r="L278">
        <v>1.35</v>
      </c>
      <c r="M278">
        <v>1.4</v>
      </c>
      <c r="N278">
        <v>0.1</v>
      </c>
      <c r="O278">
        <v>0.1</v>
      </c>
      <c r="P278" t="s">
        <v>1</v>
      </c>
      <c r="Q278" t="s">
        <v>1</v>
      </c>
    </row>
    <row r="279" spans="1:19" x14ac:dyDescent="0.3">
      <c r="A279">
        <v>959002</v>
      </c>
      <c r="B279" t="s">
        <v>6</v>
      </c>
      <c r="C279">
        <v>1</v>
      </c>
      <c r="D279">
        <v>0.06</v>
      </c>
      <c r="E279">
        <v>0.4</v>
      </c>
      <c r="F279">
        <v>3</v>
      </c>
      <c r="G279">
        <v>9.9000000000000005E-2</v>
      </c>
      <c r="H279">
        <v>0.4</v>
      </c>
      <c r="I279">
        <v>0.15</v>
      </c>
      <c r="J279">
        <v>1</v>
      </c>
      <c r="K279">
        <v>0.1</v>
      </c>
      <c r="L279">
        <v>1.35</v>
      </c>
      <c r="M279">
        <v>1.4</v>
      </c>
      <c r="N279">
        <v>0.1</v>
      </c>
      <c r="O279">
        <v>0.1</v>
      </c>
      <c r="P279" t="s">
        <v>1</v>
      </c>
      <c r="Q279" t="s">
        <v>1</v>
      </c>
    </row>
    <row r="280" spans="1:19" s="2" customFormat="1" x14ac:dyDescent="0.3">
      <c r="A280" s="2">
        <v>959002</v>
      </c>
      <c r="B280" t="s">
        <v>6</v>
      </c>
      <c r="C280">
        <v>2</v>
      </c>
      <c r="D280">
        <v>0.06</v>
      </c>
      <c r="E280">
        <v>0.4</v>
      </c>
      <c r="F280">
        <v>3</v>
      </c>
      <c r="G280">
        <v>9.9000000000000005E-2</v>
      </c>
      <c r="H280">
        <v>0.4</v>
      </c>
      <c r="I280">
        <v>0.15</v>
      </c>
      <c r="J280">
        <v>1</v>
      </c>
      <c r="K280">
        <v>0.1</v>
      </c>
      <c r="L280">
        <v>1.35</v>
      </c>
      <c r="M280">
        <v>1.4</v>
      </c>
      <c r="N280">
        <v>0.1</v>
      </c>
      <c r="O280">
        <v>0.1</v>
      </c>
      <c r="P280" t="s">
        <v>1</v>
      </c>
      <c r="Q280" t="s">
        <v>1</v>
      </c>
      <c r="R280"/>
      <c r="S280"/>
    </row>
    <row r="281" spans="1:19" x14ac:dyDescent="0.3">
      <c r="A281">
        <v>959011</v>
      </c>
      <c r="B281" t="s">
        <v>6</v>
      </c>
      <c r="C281">
        <v>1</v>
      </c>
      <c r="D281">
        <v>0.03</v>
      </c>
      <c r="E281">
        <v>0.18</v>
      </c>
      <c r="F281">
        <v>6.64</v>
      </c>
      <c r="G281">
        <v>0.05</v>
      </c>
      <c r="H281">
        <v>0.5</v>
      </c>
      <c r="I281">
        <v>0.15</v>
      </c>
      <c r="J281">
        <v>1</v>
      </c>
      <c r="K281">
        <v>0</v>
      </c>
      <c r="L281">
        <v>1.66</v>
      </c>
      <c r="M281">
        <v>1.41</v>
      </c>
      <c r="N281">
        <v>0.499</v>
      </c>
      <c r="O281">
        <v>0.06</v>
      </c>
      <c r="P281" t="s">
        <v>1</v>
      </c>
      <c r="Q281" t="s">
        <v>1</v>
      </c>
    </row>
    <row r="282" spans="1:19" x14ac:dyDescent="0.3">
      <c r="A282">
        <v>959012</v>
      </c>
      <c r="B282" t="s">
        <v>6</v>
      </c>
      <c r="C282">
        <v>1</v>
      </c>
      <c r="D282">
        <v>0.03</v>
      </c>
      <c r="E282">
        <v>0.18</v>
      </c>
      <c r="F282">
        <v>6.64</v>
      </c>
      <c r="G282">
        <v>0.05</v>
      </c>
      <c r="H282">
        <v>0.5</v>
      </c>
      <c r="I282">
        <v>0.15</v>
      </c>
      <c r="J282">
        <v>1</v>
      </c>
      <c r="K282">
        <v>0</v>
      </c>
      <c r="L282">
        <v>1.66</v>
      </c>
      <c r="M282">
        <v>1.41</v>
      </c>
      <c r="N282">
        <v>0.499</v>
      </c>
      <c r="O282">
        <v>0.06</v>
      </c>
      <c r="P282" t="s">
        <v>1</v>
      </c>
      <c r="Q282" t="s">
        <v>1</v>
      </c>
    </row>
    <row r="283" spans="1:19" x14ac:dyDescent="0.3">
      <c r="A283">
        <v>959021</v>
      </c>
      <c r="B283" t="s">
        <v>6</v>
      </c>
      <c r="C283">
        <v>1</v>
      </c>
      <c r="D283">
        <v>0.03</v>
      </c>
      <c r="E283">
        <v>0.18</v>
      </c>
      <c r="F283">
        <v>6.64</v>
      </c>
      <c r="G283">
        <v>0.05</v>
      </c>
      <c r="H283">
        <v>0.5</v>
      </c>
      <c r="I283">
        <v>0.15</v>
      </c>
      <c r="J283">
        <v>1</v>
      </c>
      <c r="K283">
        <v>0</v>
      </c>
      <c r="L283">
        <v>1.66</v>
      </c>
      <c r="M283">
        <v>1.41</v>
      </c>
      <c r="N283">
        <v>0.499</v>
      </c>
      <c r="O283">
        <v>0.06</v>
      </c>
      <c r="P283" t="s">
        <v>1</v>
      </c>
      <c r="Q283" t="s">
        <v>1</v>
      </c>
    </row>
    <row r="284" spans="1:19" x14ac:dyDescent="0.3">
      <c r="A284">
        <v>959031</v>
      </c>
      <c r="B284" t="s">
        <v>6</v>
      </c>
      <c r="C284">
        <v>1</v>
      </c>
      <c r="D284">
        <v>0.03</v>
      </c>
      <c r="E284">
        <v>0.18</v>
      </c>
      <c r="F284">
        <v>6.64</v>
      </c>
      <c r="G284">
        <v>0.05</v>
      </c>
      <c r="H284">
        <v>0.5</v>
      </c>
      <c r="I284">
        <v>0.15</v>
      </c>
      <c r="J284">
        <v>1</v>
      </c>
      <c r="K284">
        <v>0</v>
      </c>
      <c r="L284">
        <v>1.66</v>
      </c>
      <c r="M284">
        <v>1.41</v>
      </c>
      <c r="N284">
        <v>0.499</v>
      </c>
      <c r="O284">
        <v>0.06</v>
      </c>
      <c r="P284" t="s">
        <v>1</v>
      </c>
      <c r="Q284" t="s">
        <v>1</v>
      </c>
    </row>
    <row r="285" spans="1:19" s="1" customFormat="1" x14ac:dyDescent="0.3">
      <c r="A285" s="1">
        <v>959041</v>
      </c>
      <c r="B285" t="s">
        <v>6</v>
      </c>
      <c r="C285">
        <v>1</v>
      </c>
      <c r="D285">
        <v>0.06</v>
      </c>
      <c r="E285">
        <v>0.4</v>
      </c>
      <c r="F285">
        <v>3</v>
      </c>
      <c r="G285">
        <v>9.9000000000000005E-2</v>
      </c>
      <c r="H285">
        <v>0.4</v>
      </c>
      <c r="I285">
        <v>0.15</v>
      </c>
      <c r="J285">
        <v>1</v>
      </c>
      <c r="K285">
        <v>0.1</v>
      </c>
      <c r="L285">
        <v>1.35</v>
      </c>
      <c r="M285">
        <v>1.4</v>
      </c>
      <c r="N285">
        <v>0.1</v>
      </c>
      <c r="O285">
        <v>0.1</v>
      </c>
      <c r="P285" t="s">
        <v>1</v>
      </c>
      <c r="Q285" t="s">
        <v>1</v>
      </c>
      <c r="R285"/>
      <c r="S285"/>
    </row>
    <row r="286" spans="1:19" s="1" customFormat="1" x14ac:dyDescent="0.3">
      <c r="A286" s="1">
        <v>959051</v>
      </c>
      <c r="B286" t="s">
        <v>6</v>
      </c>
      <c r="C286">
        <v>1</v>
      </c>
      <c r="D286">
        <v>0.06</v>
      </c>
      <c r="E286">
        <v>0.4</v>
      </c>
      <c r="F286">
        <v>3</v>
      </c>
      <c r="G286">
        <v>9.9000000000000005E-2</v>
      </c>
      <c r="H286">
        <v>0.4</v>
      </c>
      <c r="I286">
        <v>0.15</v>
      </c>
      <c r="J286">
        <v>1</v>
      </c>
      <c r="K286">
        <v>0.1</v>
      </c>
      <c r="L286">
        <v>1.35</v>
      </c>
      <c r="M286">
        <v>1.4</v>
      </c>
      <c r="N286">
        <v>0.1</v>
      </c>
      <c r="O286">
        <v>0.1</v>
      </c>
      <c r="P286" t="s">
        <v>1</v>
      </c>
      <c r="Q286" t="s">
        <v>1</v>
      </c>
      <c r="R286"/>
      <c r="S286"/>
    </row>
    <row r="287" spans="1:19" s="1" customFormat="1" x14ac:dyDescent="0.3">
      <c r="A287" s="1">
        <v>959061</v>
      </c>
      <c r="B287" t="s">
        <v>6</v>
      </c>
      <c r="C287">
        <v>1</v>
      </c>
      <c r="D287">
        <v>0.06</v>
      </c>
      <c r="E287">
        <v>0.4</v>
      </c>
      <c r="F287">
        <v>3</v>
      </c>
      <c r="G287">
        <v>9.9000000000000005E-2</v>
      </c>
      <c r="H287">
        <v>0.4</v>
      </c>
      <c r="I287">
        <v>0.15</v>
      </c>
      <c r="J287">
        <v>1</v>
      </c>
      <c r="K287">
        <v>0.1</v>
      </c>
      <c r="L287">
        <v>1.35</v>
      </c>
      <c r="M287">
        <v>1.4</v>
      </c>
      <c r="N287">
        <v>0.1</v>
      </c>
      <c r="O287">
        <v>0.1</v>
      </c>
      <c r="P287" t="s">
        <v>1</v>
      </c>
      <c r="Q287" t="s">
        <v>1</v>
      </c>
      <c r="R287"/>
      <c r="S287"/>
    </row>
    <row r="288" spans="1:19" s="1" customFormat="1" x14ac:dyDescent="0.3">
      <c r="A288" s="1">
        <v>959062</v>
      </c>
      <c r="B288" t="s">
        <v>6</v>
      </c>
      <c r="C288">
        <v>1</v>
      </c>
      <c r="D288">
        <v>0.06</v>
      </c>
      <c r="E288">
        <v>0.4</v>
      </c>
      <c r="F288">
        <v>3</v>
      </c>
      <c r="G288">
        <v>9.9000000000000005E-2</v>
      </c>
      <c r="H288">
        <v>0.4</v>
      </c>
      <c r="I288">
        <v>0.15</v>
      </c>
      <c r="J288">
        <v>1</v>
      </c>
      <c r="K288">
        <v>0.1</v>
      </c>
      <c r="L288">
        <v>1.35</v>
      </c>
      <c r="M288">
        <v>1.4</v>
      </c>
      <c r="N288">
        <v>0.1</v>
      </c>
      <c r="O288">
        <v>0.1</v>
      </c>
      <c r="P288" t="s">
        <v>1</v>
      </c>
      <c r="Q288" t="s">
        <v>1</v>
      </c>
      <c r="R288"/>
      <c r="S288"/>
    </row>
    <row r="289" spans="1:19" s="1" customFormat="1" x14ac:dyDescent="0.3">
      <c r="A289" s="1">
        <v>959063</v>
      </c>
      <c r="B289" t="s">
        <v>6</v>
      </c>
      <c r="C289">
        <v>1</v>
      </c>
      <c r="D289">
        <v>0.06</v>
      </c>
      <c r="E289">
        <v>0.4</v>
      </c>
      <c r="F289">
        <v>3</v>
      </c>
      <c r="G289">
        <v>9.9000000000000005E-2</v>
      </c>
      <c r="H289">
        <v>0.4</v>
      </c>
      <c r="I289">
        <v>0.15</v>
      </c>
      <c r="J289">
        <v>1</v>
      </c>
      <c r="K289">
        <v>0.1</v>
      </c>
      <c r="L289">
        <v>1.35</v>
      </c>
      <c r="M289">
        <v>1.4</v>
      </c>
      <c r="N289">
        <v>0.1</v>
      </c>
      <c r="O289">
        <v>0.1</v>
      </c>
      <c r="P289" t="s">
        <v>1</v>
      </c>
      <c r="Q289" t="s">
        <v>1</v>
      </c>
      <c r="R289"/>
      <c r="S289"/>
    </row>
    <row r="290" spans="1:19" s="1" customFormat="1" x14ac:dyDescent="0.3">
      <c r="A290" s="1">
        <v>959071</v>
      </c>
      <c r="B290" t="s">
        <v>6</v>
      </c>
      <c r="C290">
        <v>1</v>
      </c>
      <c r="D290">
        <v>0.06</v>
      </c>
      <c r="E290">
        <v>0.4</v>
      </c>
      <c r="F290">
        <v>3</v>
      </c>
      <c r="G290">
        <v>9.9000000000000005E-2</v>
      </c>
      <c r="H290">
        <v>0.4</v>
      </c>
      <c r="I290">
        <v>0.15</v>
      </c>
      <c r="J290">
        <v>1</v>
      </c>
      <c r="K290">
        <v>0.1</v>
      </c>
      <c r="L290">
        <v>1.35</v>
      </c>
      <c r="M290">
        <v>1.4</v>
      </c>
      <c r="N290">
        <v>0.1</v>
      </c>
      <c r="O290">
        <v>0.1</v>
      </c>
      <c r="P290" t="s">
        <v>1</v>
      </c>
      <c r="Q290" t="s">
        <v>1</v>
      </c>
      <c r="R290"/>
      <c r="S290"/>
    </row>
    <row r="291" spans="1:19" s="1" customFormat="1" x14ac:dyDescent="0.3">
      <c r="A291" s="1">
        <v>959072</v>
      </c>
      <c r="B291" t="s">
        <v>6</v>
      </c>
      <c r="C291">
        <v>1</v>
      </c>
      <c r="D291">
        <v>0.06</v>
      </c>
      <c r="E291">
        <v>0.4</v>
      </c>
      <c r="F291">
        <v>3</v>
      </c>
      <c r="G291">
        <v>9.9000000000000005E-2</v>
      </c>
      <c r="H291">
        <v>0.4</v>
      </c>
      <c r="I291">
        <v>0.15</v>
      </c>
      <c r="J291">
        <v>1</v>
      </c>
      <c r="K291">
        <v>0.1</v>
      </c>
      <c r="L291">
        <v>1.35</v>
      </c>
      <c r="M291">
        <v>1.4</v>
      </c>
      <c r="N291">
        <v>0.1</v>
      </c>
      <c r="O291">
        <v>0.1</v>
      </c>
      <c r="P291" t="s">
        <v>1</v>
      </c>
      <c r="Q291" t="s">
        <v>1</v>
      </c>
      <c r="R291"/>
      <c r="S291"/>
    </row>
    <row r="292" spans="1:19" s="1" customFormat="1" x14ac:dyDescent="0.3">
      <c r="A292" s="1">
        <v>959073</v>
      </c>
      <c r="B292" t="s">
        <v>6</v>
      </c>
      <c r="C292">
        <v>1</v>
      </c>
      <c r="D292">
        <v>0.06</v>
      </c>
      <c r="E292">
        <v>0.4</v>
      </c>
      <c r="F292">
        <v>3</v>
      </c>
      <c r="G292">
        <v>9.9000000000000005E-2</v>
      </c>
      <c r="H292">
        <v>0.4</v>
      </c>
      <c r="I292">
        <v>0.15</v>
      </c>
      <c r="J292">
        <v>1</v>
      </c>
      <c r="K292">
        <v>0.1</v>
      </c>
      <c r="L292">
        <v>1.35</v>
      </c>
      <c r="M292">
        <v>1.4</v>
      </c>
      <c r="N292">
        <v>0.1</v>
      </c>
      <c r="O292">
        <v>0.1</v>
      </c>
      <c r="P292" t="s">
        <v>1</v>
      </c>
      <c r="Q292" t="s">
        <v>1</v>
      </c>
      <c r="R292"/>
      <c r="S292"/>
    </row>
    <row r="293" spans="1:19" s="1" customFormat="1" x14ac:dyDescent="0.3">
      <c r="A293" s="1">
        <v>959074</v>
      </c>
      <c r="B293" t="s">
        <v>6</v>
      </c>
      <c r="C293">
        <v>1</v>
      </c>
      <c r="D293">
        <v>0.06</v>
      </c>
      <c r="E293">
        <v>0.4</v>
      </c>
      <c r="F293">
        <v>3</v>
      </c>
      <c r="G293">
        <v>9.9000000000000005E-2</v>
      </c>
      <c r="H293">
        <v>0.4</v>
      </c>
      <c r="I293">
        <v>0.15</v>
      </c>
      <c r="J293">
        <v>1</v>
      </c>
      <c r="K293">
        <v>0.1</v>
      </c>
      <c r="L293">
        <v>1.35</v>
      </c>
      <c r="M293">
        <v>1.4</v>
      </c>
      <c r="N293">
        <v>0.1</v>
      </c>
      <c r="O293">
        <v>0.1</v>
      </c>
      <c r="P293" t="s">
        <v>1</v>
      </c>
      <c r="Q293" t="s">
        <v>1</v>
      </c>
      <c r="R293"/>
      <c r="S293"/>
    </row>
    <row r="294" spans="1:19" s="1" customFormat="1" x14ac:dyDescent="0.3">
      <c r="A294" s="1">
        <v>959081</v>
      </c>
      <c r="B294" t="s">
        <v>6</v>
      </c>
      <c r="C294">
        <v>1</v>
      </c>
      <c r="D294">
        <v>0.06</v>
      </c>
      <c r="E294">
        <v>0.4</v>
      </c>
      <c r="F294">
        <v>3</v>
      </c>
      <c r="G294">
        <v>9.9000000000000005E-2</v>
      </c>
      <c r="H294">
        <v>0.4</v>
      </c>
      <c r="I294">
        <v>0.15</v>
      </c>
      <c r="J294">
        <v>1</v>
      </c>
      <c r="K294">
        <v>0.1</v>
      </c>
      <c r="L294">
        <v>1.35</v>
      </c>
      <c r="M294">
        <v>1.4</v>
      </c>
      <c r="N294">
        <v>0.1</v>
      </c>
      <c r="O294">
        <v>0.1</v>
      </c>
      <c r="P294" t="s">
        <v>1</v>
      </c>
      <c r="Q294" t="s">
        <v>1</v>
      </c>
      <c r="R294"/>
      <c r="S294"/>
    </row>
    <row r="295" spans="1:19" s="1" customFormat="1" x14ac:dyDescent="0.3">
      <c r="A295" s="1">
        <v>959082</v>
      </c>
      <c r="B295" t="s">
        <v>6</v>
      </c>
      <c r="C295">
        <v>1</v>
      </c>
      <c r="D295">
        <v>0.06</v>
      </c>
      <c r="E295">
        <v>0.4</v>
      </c>
      <c r="F295">
        <v>3</v>
      </c>
      <c r="G295">
        <v>9.9000000000000005E-2</v>
      </c>
      <c r="H295">
        <v>0.4</v>
      </c>
      <c r="I295">
        <v>0.15</v>
      </c>
      <c r="J295">
        <v>1</v>
      </c>
      <c r="K295">
        <v>0.1</v>
      </c>
      <c r="L295">
        <v>1.35</v>
      </c>
      <c r="M295">
        <v>1.4</v>
      </c>
      <c r="N295">
        <v>0.1</v>
      </c>
      <c r="O295">
        <v>0.1</v>
      </c>
      <c r="P295" t="s">
        <v>1</v>
      </c>
      <c r="Q295" t="s">
        <v>1</v>
      </c>
      <c r="R295"/>
      <c r="S295"/>
    </row>
    <row r="296" spans="1:19" s="1" customFormat="1" x14ac:dyDescent="0.3">
      <c r="A296" s="1">
        <v>959091</v>
      </c>
      <c r="B296" t="s">
        <v>6</v>
      </c>
      <c r="C296">
        <v>1</v>
      </c>
      <c r="D296">
        <v>0.06</v>
      </c>
      <c r="E296">
        <v>0.4</v>
      </c>
      <c r="F296">
        <v>3</v>
      </c>
      <c r="G296">
        <v>9.9000000000000005E-2</v>
      </c>
      <c r="H296">
        <v>0.4</v>
      </c>
      <c r="I296">
        <v>0.15</v>
      </c>
      <c r="J296">
        <v>1</v>
      </c>
      <c r="K296">
        <v>0.1</v>
      </c>
      <c r="L296">
        <v>1.35</v>
      </c>
      <c r="M296">
        <v>1.4</v>
      </c>
      <c r="N296">
        <v>0.1</v>
      </c>
      <c r="O296">
        <v>0.1</v>
      </c>
      <c r="P296" t="s">
        <v>1</v>
      </c>
      <c r="Q296" t="s">
        <v>1</v>
      </c>
      <c r="R296"/>
      <c r="S296"/>
    </row>
    <row r="297" spans="1:19" s="1" customFormat="1" x14ac:dyDescent="0.3">
      <c r="A297" s="1">
        <v>959092</v>
      </c>
      <c r="B297" t="s">
        <v>6</v>
      </c>
      <c r="C297">
        <v>1</v>
      </c>
      <c r="D297">
        <v>0.06</v>
      </c>
      <c r="E297">
        <v>0.4</v>
      </c>
      <c r="F297">
        <v>3</v>
      </c>
      <c r="G297">
        <v>9.9000000000000005E-2</v>
      </c>
      <c r="H297">
        <v>0.4</v>
      </c>
      <c r="I297">
        <v>0.15</v>
      </c>
      <c r="J297">
        <v>1</v>
      </c>
      <c r="K297">
        <v>0.1</v>
      </c>
      <c r="L297">
        <v>1.35</v>
      </c>
      <c r="M297">
        <v>1.4</v>
      </c>
      <c r="N297">
        <v>0.1</v>
      </c>
      <c r="O297">
        <v>0.1</v>
      </c>
      <c r="P297" t="s">
        <v>1</v>
      </c>
      <c r="Q297" t="s">
        <v>1</v>
      </c>
      <c r="R297"/>
      <c r="S297"/>
    </row>
    <row r="298" spans="1:19" s="1" customFormat="1" x14ac:dyDescent="0.3">
      <c r="A298" s="1">
        <v>959093</v>
      </c>
      <c r="B298" t="s">
        <v>6</v>
      </c>
      <c r="C298">
        <v>1</v>
      </c>
      <c r="D298">
        <v>0.06</v>
      </c>
      <c r="E298">
        <v>0.4</v>
      </c>
      <c r="F298">
        <v>3</v>
      </c>
      <c r="G298">
        <v>9.9000000000000005E-2</v>
      </c>
      <c r="H298">
        <v>0.4</v>
      </c>
      <c r="I298">
        <v>0.15</v>
      </c>
      <c r="J298">
        <v>1</v>
      </c>
      <c r="K298">
        <v>0.1</v>
      </c>
      <c r="L298">
        <v>1.35</v>
      </c>
      <c r="M298">
        <v>1.4</v>
      </c>
      <c r="N298">
        <v>0.1</v>
      </c>
      <c r="O298">
        <v>0.1</v>
      </c>
      <c r="P298" t="s">
        <v>1</v>
      </c>
      <c r="Q298" t="s">
        <v>1</v>
      </c>
      <c r="R298"/>
      <c r="S298"/>
    </row>
    <row r="299" spans="1:19" s="1" customFormat="1" x14ac:dyDescent="0.3">
      <c r="A299" s="1">
        <v>959094</v>
      </c>
      <c r="B299" t="s">
        <v>6</v>
      </c>
      <c r="C299">
        <v>1</v>
      </c>
      <c r="D299">
        <v>0.06</v>
      </c>
      <c r="E299">
        <v>0.4</v>
      </c>
      <c r="F299">
        <v>3</v>
      </c>
      <c r="G299">
        <v>9.9000000000000005E-2</v>
      </c>
      <c r="H299">
        <v>0.4</v>
      </c>
      <c r="I299">
        <v>0.15</v>
      </c>
      <c r="J299">
        <v>1</v>
      </c>
      <c r="K299">
        <v>0.1</v>
      </c>
      <c r="L299">
        <v>1.35</v>
      </c>
      <c r="M299">
        <v>1.4</v>
      </c>
      <c r="N299">
        <v>0.1</v>
      </c>
      <c r="O299">
        <v>0.1</v>
      </c>
      <c r="P299" t="s">
        <v>1</v>
      </c>
      <c r="Q299" t="s">
        <v>1</v>
      </c>
      <c r="R299"/>
      <c r="S299"/>
    </row>
    <row r="300" spans="1:19" s="1" customFormat="1" x14ac:dyDescent="0.3">
      <c r="A300" s="1">
        <v>959101</v>
      </c>
      <c r="B300" t="s">
        <v>6</v>
      </c>
      <c r="C300">
        <v>1</v>
      </c>
      <c r="D300">
        <v>0.06</v>
      </c>
      <c r="E300">
        <v>0.4</v>
      </c>
      <c r="F300">
        <v>3</v>
      </c>
      <c r="G300">
        <v>9.9000000000000005E-2</v>
      </c>
      <c r="H300">
        <v>0.4</v>
      </c>
      <c r="I300">
        <v>0.15</v>
      </c>
      <c r="J300">
        <v>1</v>
      </c>
      <c r="K300">
        <v>0.1</v>
      </c>
      <c r="L300">
        <v>1.35</v>
      </c>
      <c r="M300">
        <v>1.4</v>
      </c>
      <c r="N300">
        <v>0.1</v>
      </c>
      <c r="O300">
        <v>0.1</v>
      </c>
      <c r="P300" t="s">
        <v>1</v>
      </c>
      <c r="Q300" t="s">
        <v>1</v>
      </c>
      <c r="R300"/>
      <c r="S300"/>
    </row>
    <row r="301" spans="1:19" s="1" customFormat="1" x14ac:dyDescent="0.3">
      <c r="A301" s="1">
        <v>959111</v>
      </c>
      <c r="B301" t="s">
        <v>6</v>
      </c>
      <c r="C301">
        <v>1</v>
      </c>
      <c r="D301">
        <v>0.06</v>
      </c>
      <c r="E301">
        <v>0.4</v>
      </c>
      <c r="F301">
        <v>3</v>
      </c>
      <c r="G301">
        <v>9.9000000000000005E-2</v>
      </c>
      <c r="H301">
        <v>0.4</v>
      </c>
      <c r="I301">
        <v>0.15</v>
      </c>
      <c r="J301">
        <v>1</v>
      </c>
      <c r="K301">
        <v>0.1</v>
      </c>
      <c r="L301">
        <v>1.35</v>
      </c>
      <c r="M301">
        <v>1.4</v>
      </c>
      <c r="N301">
        <v>0.1</v>
      </c>
      <c r="O301">
        <v>0.1</v>
      </c>
      <c r="P301" t="s">
        <v>1</v>
      </c>
      <c r="Q301" t="s">
        <v>1</v>
      </c>
      <c r="R301"/>
      <c r="S301"/>
    </row>
    <row r="302" spans="1:19" s="1" customFormat="1" x14ac:dyDescent="0.3">
      <c r="A302" s="1">
        <v>959121</v>
      </c>
      <c r="B302" t="s">
        <v>6</v>
      </c>
      <c r="C302">
        <v>1</v>
      </c>
      <c r="D302">
        <v>0.06</v>
      </c>
      <c r="E302">
        <v>0.4</v>
      </c>
      <c r="F302">
        <v>3</v>
      </c>
      <c r="G302">
        <v>9.9000000000000005E-2</v>
      </c>
      <c r="H302">
        <v>0.4</v>
      </c>
      <c r="I302">
        <v>0.15</v>
      </c>
      <c r="J302">
        <v>1</v>
      </c>
      <c r="K302">
        <v>0.1</v>
      </c>
      <c r="L302">
        <v>1.35</v>
      </c>
      <c r="M302">
        <v>1.4</v>
      </c>
      <c r="N302">
        <v>0.1</v>
      </c>
      <c r="O302">
        <v>0.1</v>
      </c>
      <c r="P302" t="s">
        <v>1</v>
      </c>
      <c r="Q302" t="s">
        <v>1</v>
      </c>
      <c r="R302"/>
      <c r="S302"/>
    </row>
    <row r="303" spans="1:19" s="1" customFormat="1" x14ac:dyDescent="0.3">
      <c r="A303" s="1">
        <v>959131</v>
      </c>
      <c r="B303" t="s">
        <v>6</v>
      </c>
      <c r="C303">
        <v>1</v>
      </c>
      <c r="D303">
        <v>0.06</v>
      </c>
      <c r="E303">
        <v>0.4</v>
      </c>
      <c r="F303">
        <v>3</v>
      </c>
      <c r="G303">
        <v>9.9000000000000005E-2</v>
      </c>
      <c r="H303">
        <v>0.4</v>
      </c>
      <c r="I303">
        <v>0.15</v>
      </c>
      <c r="J303">
        <v>1</v>
      </c>
      <c r="K303">
        <v>0.1</v>
      </c>
      <c r="L303">
        <v>1.35</v>
      </c>
      <c r="M303">
        <v>1.4</v>
      </c>
      <c r="N303">
        <v>0.1</v>
      </c>
      <c r="O303">
        <v>0.1</v>
      </c>
      <c r="P303" t="s">
        <v>1</v>
      </c>
      <c r="Q303" t="s">
        <v>1</v>
      </c>
      <c r="R303"/>
      <c r="S303"/>
    </row>
    <row r="304" spans="1:19" s="1" customFormat="1" x14ac:dyDescent="0.3">
      <c r="A304" s="1">
        <v>959141</v>
      </c>
      <c r="B304" t="s">
        <v>6</v>
      </c>
      <c r="C304">
        <v>1</v>
      </c>
      <c r="D304">
        <v>0.06</v>
      </c>
      <c r="E304">
        <v>0.4</v>
      </c>
      <c r="F304">
        <v>3</v>
      </c>
      <c r="G304">
        <v>9.9000000000000005E-2</v>
      </c>
      <c r="H304">
        <v>0.4</v>
      </c>
      <c r="I304">
        <v>0.15</v>
      </c>
      <c r="J304">
        <v>1</v>
      </c>
      <c r="K304">
        <v>0.1</v>
      </c>
      <c r="L304">
        <v>1.35</v>
      </c>
      <c r="M304">
        <v>1.4</v>
      </c>
      <c r="N304">
        <v>0.1</v>
      </c>
      <c r="O304">
        <v>0.1</v>
      </c>
      <c r="P304" t="s">
        <v>1</v>
      </c>
      <c r="Q304" t="s">
        <v>1</v>
      </c>
      <c r="R304"/>
      <c r="S304"/>
    </row>
    <row r="305" spans="1:19" s="1" customFormat="1" x14ac:dyDescent="0.3">
      <c r="A305" s="1">
        <v>959142</v>
      </c>
      <c r="B305" t="s">
        <v>6</v>
      </c>
      <c r="C305">
        <v>1</v>
      </c>
      <c r="D305">
        <v>0.06</v>
      </c>
      <c r="E305">
        <v>0.4</v>
      </c>
      <c r="F305">
        <v>3</v>
      </c>
      <c r="G305">
        <v>9.9000000000000005E-2</v>
      </c>
      <c r="H305">
        <v>0.4</v>
      </c>
      <c r="I305">
        <v>0.15</v>
      </c>
      <c r="J305">
        <v>1</v>
      </c>
      <c r="K305">
        <v>0.1</v>
      </c>
      <c r="L305">
        <v>1.35</v>
      </c>
      <c r="M305">
        <v>1.4</v>
      </c>
      <c r="N305">
        <v>0.1</v>
      </c>
      <c r="O305">
        <v>0.1</v>
      </c>
      <c r="P305" t="s">
        <v>1</v>
      </c>
      <c r="Q305" t="s">
        <v>1</v>
      </c>
      <c r="R305"/>
      <c r="S305"/>
    </row>
    <row r="306" spans="1:19" s="1" customFormat="1" x14ac:dyDescent="0.3">
      <c r="A306" s="1">
        <v>959151</v>
      </c>
      <c r="B306" t="s">
        <v>6</v>
      </c>
      <c r="C306">
        <v>1</v>
      </c>
      <c r="D306">
        <v>0.06</v>
      </c>
      <c r="E306">
        <v>0.4</v>
      </c>
      <c r="F306">
        <v>3</v>
      </c>
      <c r="G306">
        <v>9.9000000000000005E-2</v>
      </c>
      <c r="H306">
        <v>0.4</v>
      </c>
      <c r="I306">
        <v>0.15</v>
      </c>
      <c r="J306">
        <v>1</v>
      </c>
      <c r="K306">
        <v>0.1</v>
      </c>
      <c r="L306">
        <v>1.35</v>
      </c>
      <c r="M306">
        <v>1.4</v>
      </c>
      <c r="N306">
        <v>0.1</v>
      </c>
      <c r="O306">
        <v>0.1</v>
      </c>
      <c r="P306" t="s">
        <v>1</v>
      </c>
      <c r="Q306" t="s">
        <v>1</v>
      </c>
      <c r="R306"/>
      <c r="S306"/>
    </row>
    <row r="307" spans="1:19" s="1" customFormat="1" x14ac:dyDescent="0.3">
      <c r="A307" s="1">
        <v>959152</v>
      </c>
      <c r="B307" t="s">
        <v>6</v>
      </c>
      <c r="C307">
        <v>1</v>
      </c>
      <c r="D307">
        <v>0.06</v>
      </c>
      <c r="E307">
        <v>0.4</v>
      </c>
      <c r="F307">
        <v>3</v>
      </c>
      <c r="G307">
        <v>9.9000000000000005E-2</v>
      </c>
      <c r="H307">
        <v>0.4</v>
      </c>
      <c r="I307">
        <v>0.15</v>
      </c>
      <c r="J307">
        <v>1</v>
      </c>
      <c r="K307">
        <v>0.1</v>
      </c>
      <c r="L307">
        <v>1.35</v>
      </c>
      <c r="M307">
        <v>1.4</v>
      </c>
      <c r="N307">
        <v>0.1</v>
      </c>
      <c r="O307">
        <v>0.1</v>
      </c>
      <c r="P307" t="s">
        <v>1</v>
      </c>
      <c r="Q307" t="s">
        <v>1</v>
      </c>
      <c r="R307"/>
      <c r="S307"/>
    </row>
    <row r="308" spans="1:19" s="1" customFormat="1" x14ac:dyDescent="0.3">
      <c r="A308" s="1">
        <v>959153</v>
      </c>
      <c r="B308" t="s">
        <v>6</v>
      </c>
      <c r="C308">
        <v>1</v>
      </c>
      <c r="D308">
        <v>0.06</v>
      </c>
      <c r="E308">
        <v>0.4</v>
      </c>
      <c r="F308">
        <v>3</v>
      </c>
      <c r="G308">
        <v>9.9000000000000005E-2</v>
      </c>
      <c r="H308">
        <v>0.4</v>
      </c>
      <c r="I308">
        <v>0.15</v>
      </c>
      <c r="J308">
        <v>1</v>
      </c>
      <c r="K308">
        <v>0.1</v>
      </c>
      <c r="L308">
        <v>1.35</v>
      </c>
      <c r="M308">
        <v>1.4</v>
      </c>
      <c r="N308">
        <v>0.1</v>
      </c>
      <c r="O308">
        <v>0.1</v>
      </c>
      <c r="P308" t="s">
        <v>1</v>
      </c>
      <c r="Q308" t="s">
        <v>1</v>
      </c>
      <c r="R308"/>
      <c r="S308"/>
    </row>
    <row r="309" spans="1:19" s="1" customFormat="1" x14ac:dyDescent="0.3">
      <c r="A309" s="1">
        <v>959154</v>
      </c>
      <c r="B309" t="s">
        <v>6</v>
      </c>
      <c r="C309">
        <v>1</v>
      </c>
      <c r="D309">
        <v>0.06</v>
      </c>
      <c r="E309">
        <v>0.4</v>
      </c>
      <c r="F309">
        <v>3</v>
      </c>
      <c r="G309">
        <v>9.9000000000000005E-2</v>
      </c>
      <c r="H309">
        <v>0.4</v>
      </c>
      <c r="I309">
        <v>0.15</v>
      </c>
      <c r="J309">
        <v>1</v>
      </c>
      <c r="K309">
        <v>0.1</v>
      </c>
      <c r="L309">
        <v>1.35</v>
      </c>
      <c r="M309">
        <v>1.4</v>
      </c>
      <c r="N309">
        <v>0.1</v>
      </c>
      <c r="O309">
        <v>0.1</v>
      </c>
      <c r="P309" t="s">
        <v>1</v>
      </c>
      <c r="Q309" t="s">
        <v>1</v>
      </c>
      <c r="R309"/>
      <c r="S309"/>
    </row>
    <row r="310" spans="1:19" s="1" customFormat="1" x14ac:dyDescent="0.3">
      <c r="A310" s="1">
        <v>959161</v>
      </c>
      <c r="B310" t="s">
        <v>6</v>
      </c>
      <c r="C310">
        <v>1</v>
      </c>
      <c r="D310">
        <v>0.06</v>
      </c>
      <c r="E310">
        <v>0.4</v>
      </c>
      <c r="F310">
        <v>3</v>
      </c>
      <c r="G310">
        <v>9.9000000000000005E-2</v>
      </c>
      <c r="H310">
        <v>0.4</v>
      </c>
      <c r="I310">
        <v>0.15</v>
      </c>
      <c r="J310">
        <v>1</v>
      </c>
      <c r="K310">
        <v>0.1</v>
      </c>
      <c r="L310">
        <v>1.35</v>
      </c>
      <c r="M310">
        <v>1.4</v>
      </c>
      <c r="N310">
        <v>0.1</v>
      </c>
      <c r="O310">
        <v>0.1</v>
      </c>
      <c r="P310" t="s">
        <v>1</v>
      </c>
      <c r="Q310" t="s">
        <v>1</v>
      </c>
      <c r="R310"/>
      <c r="S310"/>
    </row>
    <row r="311" spans="1:19" s="1" customFormat="1" x14ac:dyDescent="0.3">
      <c r="A311" s="1">
        <v>959162</v>
      </c>
      <c r="B311" t="s">
        <v>6</v>
      </c>
      <c r="C311">
        <v>1</v>
      </c>
      <c r="D311">
        <v>0.06</v>
      </c>
      <c r="E311">
        <v>0.4</v>
      </c>
      <c r="F311">
        <v>3</v>
      </c>
      <c r="G311">
        <v>9.9000000000000005E-2</v>
      </c>
      <c r="H311">
        <v>0.4</v>
      </c>
      <c r="I311">
        <v>0.15</v>
      </c>
      <c r="J311">
        <v>1</v>
      </c>
      <c r="K311">
        <v>0.1</v>
      </c>
      <c r="L311">
        <v>1.35</v>
      </c>
      <c r="M311">
        <v>1.4</v>
      </c>
      <c r="N311">
        <v>0.1</v>
      </c>
      <c r="O311">
        <v>0.1</v>
      </c>
      <c r="P311" t="s">
        <v>1</v>
      </c>
      <c r="Q311" t="s">
        <v>1</v>
      </c>
      <c r="R311"/>
      <c r="S311"/>
    </row>
    <row r="312" spans="1:19" s="1" customFormat="1" x14ac:dyDescent="0.3">
      <c r="A312" s="1">
        <v>959163</v>
      </c>
      <c r="B312" t="s">
        <v>6</v>
      </c>
      <c r="C312">
        <v>1</v>
      </c>
      <c r="D312">
        <v>0.06</v>
      </c>
      <c r="E312">
        <v>0.4</v>
      </c>
      <c r="F312">
        <v>3</v>
      </c>
      <c r="G312">
        <v>9.9000000000000005E-2</v>
      </c>
      <c r="H312">
        <v>0.4</v>
      </c>
      <c r="I312">
        <v>0.15</v>
      </c>
      <c r="J312">
        <v>1</v>
      </c>
      <c r="K312">
        <v>0.1</v>
      </c>
      <c r="L312">
        <v>1.35</v>
      </c>
      <c r="M312">
        <v>1.4</v>
      </c>
      <c r="N312">
        <v>0.1</v>
      </c>
      <c r="O312">
        <v>0.1</v>
      </c>
      <c r="P312" t="s">
        <v>1</v>
      </c>
      <c r="Q312" t="s">
        <v>1</v>
      </c>
      <c r="R312"/>
      <c r="S312"/>
    </row>
    <row r="313" spans="1:19" s="1" customFormat="1" x14ac:dyDescent="0.3">
      <c r="A313" s="1">
        <v>959171</v>
      </c>
      <c r="B313" t="s">
        <v>6</v>
      </c>
      <c r="C313">
        <v>1</v>
      </c>
      <c r="D313">
        <v>0.06</v>
      </c>
      <c r="E313">
        <v>0.4</v>
      </c>
      <c r="F313">
        <v>3</v>
      </c>
      <c r="G313">
        <v>9.9000000000000005E-2</v>
      </c>
      <c r="H313">
        <v>0.4</v>
      </c>
      <c r="I313">
        <v>0.15</v>
      </c>
      <c r="J313">
        <v>1</v>
      </c>
      <c r="K313">
        <v>0.1</v>
      </c>
      <c r="L313">
        <v>1.35</v>
      </c>
      <c r="M313">
        <v>1.4</v>
      </c>
      <c r="N313">
        <v>0.1</v>
      </c>
      <c r="O313">
        <v>0.1</v>
      </c>
      <c r="P313" t="s">
        <v>1</v>
      </c>
      <c r="Q313" t="s">
        <v>1</v>
      </c>
      <c r="R313"/>
      <c r="S313"/>
    </row>
    <row r="314" spans="1:19" s="1" customFormat="1" x14ac:dyDescent="0.3">
      <c r="A314" s="1">
        <v>959172</v>
      </c>
      <c r="B314" t="s">
        <v>6</v>
      </c>
      <c r="C314">
        <v>1</v>
      </c>
      <c r="D314">
        <v>0.06</v>
      </c>
      <c r="E314">
        <v>0.4</v>
      </c>
      <c r="F314">
        <v>3</v>
      </c>
      <c r="G314">
        <v>9.9000000000000005E-2</v>
      </c>
      <c r="H314">
        <v>0.4</v>
      </c>
      <c r="I314">
        <v>0.15</v>
      </c>
      <c r="J314">
        <v>1</v>
      </c>
      <c r="K314">
        <v>0.1</v>
      </c>
      <c r="L314">
        <v>1.35</v>
      </c>
      <c r="M314">
        <v>1.4</v>
      </c>
      <c r="N314">
        <v>0.1</v>
      </c>
      <c r="O314">
        <v>0.1</v>
      </c>
      <c r="P314" t="s">
        <v>1</v>
      </c>
      <c r="Q314" t="s">
        <v>1</v>
      </c>
      <c r="R314"/>
      <c r="S314"/>
    </row>
    <row r="315" spans="1:19" s="1" customFormat="1" x14ac:dyDescent="0.3">
      <c r="A315" s="1">
        <v>959181</v>
      </c>
      <c r="B315" t="s">
        <v>6</v>
      </c>
      <c r="C315">
        <v>1</v>
      </c>
      <c r="D315">
        <v>0.06</v>
      </c>
      <c r="E315">
        <v>0.4</v>
      </c>
      <c r="F315">
        <v>3</v>
      </c>
      <c r="G315">
        <v>9.9000000000000005E-2</v>
      </c>
      <c r="H315">
        <v>0.4</v>
      </c>
      <c r="I315">
        <v>0.15</v>
      </c>
      <c r="J315">
        <v>1</v>
      </c>
      <c r="K315">
        <v>0.1</v>
      </c>
      <c r="L315">
        <v>1.35</v>
      </c>
      <c r="M315">
        <v>1.4</v>
      </c>
      <c r="N315">
        <v>0.1</v>
      </c>
      <c r="O315">
        <v>0.1</v>
      </c>
      <c r="P315" t="s">
        <v>1</v>
      </c>
      <c r="Q315" t="s">
        <v>1</v>
      </c>
      <c r="R315"/>
      <c r="S315"/>
    </row>
    <row r="316" spans="1:19" s="1" customFormat="1" x14ac:dyDescent="0.3">
      <c r="A316" s="1">
        <v>959191</v>
      </c>
      <c r="B316" t="s">
        <v>6</v>
      </c>
      <c r="C316">
        <v>1</v>
      </c>
      <c r="D316">
        <v>0.06</v>
      </c>
      <c r="E316">
        <v>0.4</v>
      </c>
      <c r="F316">
        <v>3</v>
      </c>
      <c r="G316">
        <v>9.9000000000000005E-2</v>
      </c>
      <c r="H316">
        <v>0.4</v>
      </c>
      <c r="I316">
        <v>0.15</v>
      </c>
      <c r="J316">
        <v>1</v>
      </c>
      <c r="K316">
        <v>0.1</v>
      </c>
      <c r="L316">
        <v>1.35</v>
      </c>
      <c r="M316">
        <v>1.4</v>
      </c>
      <c r="N316">
        <v>0.1</v>
      </c>
      <c r="O316">
        <v>0.1</v>
      </c>
      <c r="P316" t="s">
        <v>1</v>
      </c>
      <c r="Q316" t="s">
        <v>1</v>
      </c>
      <c r="R316"/>
      <c r="S316"/>
    </row>
    <row r="317" spans="1:19" s="1" customFormat="1" x14ac:dyDescent="0.3">
      <c r="A317" s="1">
        <v>959201</v>
      </c>
      <c r="B317" t="s">
        <v>6</v>
      </c>
      <c r="C317">
        <v>1</v>
      </c>
      <c r="D317">
        <v>0.06</v>
      </c>
      <c r="E317">
        <v>0.4</v>
      </c>
      <c r="F317">
        <v>3</v>
      </c>
      <c r="G317">
        <v>9.9000000000000005E-2</v>
      </c>
      <c r="H317">
        <v>0.4</v>
      </c>
      <c r="I317">
        <v>0.15</v>
      </c>
      <c r="J317">
        <v>1</v>
      </c>
      <c r="K317">
        <v>0.1</v>
      </c>
      <c r="L317">
        <v>1.35</v>
      </c>
      <c r="M317">
        <v>1.4</v>
      </c>
      <c r="N317">
        <v>0.1</v>
      </c>
      <c r="O317">
        <v>0.1</v>
      </c>
      <c r="P317" t="s">
        <v>1</v>
      </c>
      <c r="Q317" t="s">
        <v>1</v>
      </c>
      <c r="R317"/>
      <c r="S317"/>
    </row>
    <row r="318" spans="1:19" s="1" customFormat="1" x14ac:dyDescent="0.3">
      <c r="A318" s="1">
        <v>959202</v>
      </c>
      <c r="B318" t="s">
        <v>6</v>
      </c>
      <c r="C318">
        <v>1</v>
      </c>
      <c r="D318">
        <v>0.06</v>
      </c>
      <c r="E318">
        <v>0.4</v>
      </c>
      <c r="F318">
        <v>3</v>
      </c>
      <c r="G318">
        <v>9.9000000000000005E-2</v>
      </c>
      <c r="H318">
        <v>0.4</v>
      </c>
      <c r="I318">
        <v>0.15</v>
      </c>
      <c r="J318">
        <v>1</v>
      </c>
      <c r="K318">
        <v>0.1</v>
      </c>
      <c r="L318">
        <v>1.35</v>
      </c>
      <c r="M318">
        <v>1.4</v>
      </c>
      <c r="N318">
        <v>0.1</v>
      </c>
      <c r="O318">
        <v>0.1</v>
      </c>
      <c r="P318" t="s">
        <v>1</v>
      </c>
      <c r="Q318" t="s">
        <v>1</v>
      </c>
      <c r="R318"/>
      <c r="S318"/>
    </row>
    <row r="319" spans="1:19" s="1" customFormat="1" x14ac:dyDescent="0.3">
      <c r="A319" s="1">
        <v>959211</v>
      </c>
      <c r="B319" t="s">
        <v>6</v>
      </c>
      <c r="C319">
        <v>1</v>
      </c>
      <c r="D319">
        <v>0.06</v>
      </c>
      <c r="E319">
        <v>0.4</v>
      </c>
      <c r="F319">
        <v>3</v>
      </c>
      <c r="G319">
        <v>9.9000000000000005E-2</v>
      </c>
      <c r="H319">
        <v>0.4</v>
      </c>
      <c r="I319">
        <v>0.15</v>
      </c>
      <c r="J319">
        <v>1</v>
      </c>
      <c r="K319">
        <v>0.1</v>
      </c>
      <c r="L319">
        <v>1.35</v>
      </c>
      <c r="M319">
        <v>1.4</v>
      </c>
      <c r="N319">
        <v>0.1</v>
      </c>
      <c r="O319">
        <v>0.1</v>
      </c>
      <c r="P319" t="s">
        <v>1</v>
      </c>
      <c r="Q319" t="s">
        <v>1</v>
      </c>
      <c r="R319"/>
      <c r="S319"/>
    </row>
    <row r="320" spans="1:19" s="1" customFormat="1" x14ac:dyDescent="0.3">
      <c r="A320" s="1">
        <v>959241</v>
      </c>
      <c r="B320" t="s">
        <v>6</v>
      </c>
      <c r="C320">
        <v>1</v>
      </c>
      <c r="D320">
        <v>0.06</v>
      </c>
      <c r="E320">
        <v>0.4</v>
      </c>
      <c r="F320">
        <v>3</v>
      </c>
      <c r="G320">
        <v>9.9000000000000005E-2</v>
      </c>
      <c r="H320">
        <v>0.4</v>
      </c>
      <c r="I320">
        <v>0.15</v>
      </c>
      <c r="J320">
        <v>1</v>
      </c>
      <c r="K320">
        <v>0.1</v>
      </c>
      <c r="L320">
        <v>1.35</v>
      </c>
      <c r="M320">
        <v>1.4</v>
      </c>
      <c r="N320">
        <v>0.1</v>
      </c>
      <c r="O320">
        <v>0.1</v>
      </c>
      <c r="P320" t="s">
        <v>1</v>
      </c>
      <c r="Q320" t="s">
        <v>1</v>
      </c>
      <c r="R320"/>
      <c r="S320"/>
    </row>
    <row r="321" spans="1:19" s="1" customFormat="1" x14ac:dyDescent="0.3">
      <c r="A321" s="1">
        <v>959242</v>
      </c>
      <c r="B321" t="s">
        <v>6</v>
      </c>
      <c r="C321">
        <v>1</v>
      </c>
      <c r="D321">
        <v>0.06</v>
      </c>
      <c r="E321">
        <v>0.4</v>
      </c>
      <c r="F321">
        <v>3</v>
      </c>
      <c r="G321">
        <v>9.9000000000000005E-2</v>
      </c>
      <c r="H321">
        <v>0.4</v>
      </c>
      <c r="I321">
        <v>0.15</v>
      </c>
      <c r="J321">
        <v>1</v>
      </c>
      <c r="K321">
        <v>0.1</v>
      </c>
      <c r="L321">
        <v>1.35</v>
      </c>
      <c r="M321">
        <v>1.4</v>
      </c>
      <c r="N321">
        <v>0.1</v>
      </c>
      <c r="O321">
        <v>0.1</v>
      </c>
      <c r="P321" t="s">
        <v>1</v>
      </c>
      <c r="Q321" t="s">
        <v>1</v>
      </c>
      <c r="R321"/>
      <c r="S321"/>
    </row>
    <row r="322" spans="1:19" s="1" customFormat="1" x14ac:dyDescent="0.3">
      <c r="A322" s="1">
        <v>959251</v>
      </c>
      <c r="B322" t="s">
        <v>6</v>
      </c>
      <c r="C322">
        <v>1</v>
      </c>
      <c r="D322">
        <v>0.06</v>
      </c>
      <c r="E322">
        <v>0.4</v>
      </c>
      <c r="F322">
        <v>3</v>
      </c>
      <c r="G322">
        <v>9.9000000000000005E-2</v>
      </c>
      <c r="H322">
        <v>0.4</v>
      </c>
      <c r="I322">
        <v>0.15</v>
      </c>
      <c r="J322">
        <v>1</v>
      </c>
      <c r="K322">
        <v>0.1</v>
      </c>
      <c r="L322">
        <v>1.35</v>
      </c>
      <c r="M322">
        <v>1.4</v>
      </c>
      <c r="N322">
        <v>0.1</v>
      </c>
      <c r="O322">
        <v>0.1</v>
      </c>
      <c r="P322" t="s">
        <v>1</v>
      </c>
      <c r="Q322" t="s">
        <v>1</v>
      </c>
      <c r="R322"/>
      <c r="S322"/>
    </row>
    <row r="323" spans="1:19" s="1" customFormat="1" x14ac:dyDescent="0.3">
      <c r="A323" s="1">
        <v>959261</v>
      </c>
      <c r="B323" t="s">
        <v>6</v>
      </c>
      <c r="C323">
        <v>1</v>
      </c>
      <c r="D323">
        <v>0.06</v>
      </c>
      <c r="E323">
        <v>0.4</v>
      </c>
      <c r="F323">
        <v>3</v>
      </c>
      <c r="G323">
        <v>9.9000000000000005E-2</v>
      </c>
      <c r="H323">
        <v>0.4</v>
      </c>
      <c r="I323">
        <v>0.15</v>
      </c>
      <c r="J323">
        <v>1</v>
      </c>
      <c r="K323">
        <v>0.1</v>
      </c>
      <c r="L323">
        <v>1.35</v>
      </c>
      <c r="M323">
        <v>1.4</v>
      </c>
      <c r="N323">
        <v>0.1</v>
      </c>
      <c r="O323">
        <v>0.1</v>
      </c>
      <c r="P323" t="s">
        <v>1</v>
      </c>
      <c r="Q323" t="s">
        <v>1</v>
      </c>
      <c r="R323"/>
      <c r="S323"/>
    </row>
    <row r="324" spans="1:19" s="1" customFormat="1" x14ac:dyDescent="0.3">
      <c r="A324" s="1">
        <v>959262</v>
      </c>
      <c r="B324" t="s">
        <v>6</v>
      </c>
      <c r="C324">
        <v>1</v>
      </c>
      <c r="D324">
        <v>0.06</v>
      </c>
      <c r="E324">
        <v>0.4</v>
      </c>
      <c r="F324">
        <v>3</v>
      </c>
      <c r="G324">
        <v>9.9000000000000005E-2</v>
      </c>
      <c r="H324">
        <v>0.4</v>
      </c>
      <c r="I324">
        <v>0.15</v>
      </c>
      <c r="J324">
        <v>1</v>
      </c>
      <c r="K324">
        <v>0.1</v>
      </c>
      <c r="L324">
        <v>1.35</v>
      </c>
      <c r="M324">
        <v>1.4</v>
      </c>
      <c r="N324">
        <v>0.1</v>
      </c>
      <c r="O324">
        <v>0.1</v>
      </c>
      <c r="P324" t="s">
        <v>1</v>
      </c>
      <c r="Q324" t="s">
        <v>1</v>
      </c>
      <c r="R324"/>
      <c r="S324"/>
    </row>
    <row r="325" spans="1:19" s="1" customFormat="1" x14ac:dyDescent="0.3">
      <c r="A325" s="1">
        <v>959271</v>
      </c>
      <c r="B325" t="s">
        <v>6</v>
      </c>
      <c r="C325">
        <v>1</v>
      </c>
      <c r="D325">
        <v>0.06</v>
      </c>
      <c r="E325">
        <v>0.4</v>
      </c>
      <c r="F325">
        <v>3</v>
      </c>
      <c r="G325">
        <v>9.9000000000000005E-2</v>
      </c>
      <c r="H325">
        <v>0.4</v>
      </c>
      <c r="I325">
        <v>0.15</v>
      </c>
      <c r="J325">
        <v>1</v>
      </c>
      <c r="K325">
        <v>0.1</v>
      </c>
      <c r="L325">
        <v>1.35</v>
      </c>
      <c r="M325">
        <v>1.4</v>
      </c>
      <c r="N325">
        <v>0.1</v>
      </c>
      <c r="O325">
        <v>0.1</v>
      </c>
      <c r="P325" t="s">
        <v>1</v>
      </c>
      <c r="Q325" t="s">
        <v>1</v>
      </c>
      <c r="R325"/>
      <c r="S325"/>
    </row>
    <row r="326" spans="1:19" s="1" customFormat="1" x14ac:dyDescent="0.3">
      <c r="A326" s="1">
        <v>959272</v>
      </c>
      <c r="B326" t="s">
        <v>6</v>
      </c>
      <c r="C326">
        <v>1</v>
      </c>
      <c r="D326">
        <v>0.06</v>
      </c>
      <c r="E326">
        <v>0.4</v>
      </c>
      <c r="F326">
        <v>3</v>
      </c>
      <c r="G326">
        <v>9.9000000000000005E-2</v>
      </c>
      <c r="H326">
        <v>0.4</v>
      </c>
      <c r="I326">
        <v>0.15</v>
      </c>
      <c r="J326">
        <v>1</v>
      </c>
      <c r="K326">
        <v>0.1</v>
      </c>
      <c r="L326">
        <v>1.35</v>
      </c>
      <c r="M326">
        <v>1.4</v>
      </c>
      <c r="N326">
        <v>0.1</v>
      </c>
      <c r="O326">
        <v>0.1</v>
      </c>
      <c r="P326" t="s">
        <v>1</v>
      </c>
      <c r="Q326" t="s">
        <v>1</v>
      </c>
      <c r="R326"/>
      <c r="S326"/>
    </row>
    <row r="327" spans="1:19" s="1" customFormat="1" x14ac:dyDescent="0.3">
      <c r="A327" s="1">
        <v>959281</v>
      </c>
      <c r="B327" t="s">
        <v>6</v>
      </c>
      <c r="C327">
        <v>1</v>
      </c>
      <c r="D327">
        <v>0.06</v>
      </c>
      <c r="E327">
        <v>0.4</v>
      </c>
      <c r="F327">
        <v>3</v>
      </c>
      <c r="G327">
        <v>9.9000000000000005E-2</v>
      </c>
      <c r="H327">
        <v>0.4</v>
      </c>
      <c r="I327">
        <v>0.15</v>
      </c>
      <c r="J327">
        <v>1</v>
      </c>
      <c r="K327">
        <v>0.1</v>
      </c>
      <c r="L327">
        <v>1.35</v>
      </c>
      <c r="M327">
        <v>1.4</v>
      </c>
      <c r="N327">
        <v>0.1</v>
      </c>
      <c r="O327">
        <v>0.1</v>
      </c>
      <c r="P327" t="s">
        <v>1</v>
      </c>
      <c r="Q327" t="s">
        <v>1</v>
      </c>
      <c r="R327"/>
      <c r="S327"/>
    </row>
    <row r="328" spans="1:19" s="1" customFormat="1" x14ac:dyDescent="0.3">
      <c r="A328" s="1">
        <v>959282</v>
      </c>
      <c r="B328" t="s">
        <v>6</v>
      </c>
      <c r="C328">
        <v>1</v>
      </c>
      <c r="D328">
        <v>0.06</v>
      </c>
      <c r="E328">
        <v>0.4</v>
      </c>
      <c r="F328">
        <v>3</v>
      </c>
      <c r="G328">
        <v>9.9000000000000005E-2</v>
      </c>
      <c r="H328">
        <v>0.4</v>
      </c>
      <c r="I328">
        <v>0.15</v>
      </c>
      <c r="J328">
        <v>1</v>
      </c>
      <c r="K328">
        <v>0.1</v>
      </c>
      <c r="L328">
        <v>1.35</v>
      </c>
      <c r="M328">
        <v>1.4</v>
      </c>
      <c r="N328">
        <v>0.1</v>
      </c>
      <c r="O328">
        <v>0.1</v>
      </c>
      <c r="P328" t="s">
        <v>1</v>
      </c>
      <c r="Q328" t="s">
        <v>1</v>
      </c>
      <c r="R328"/>
      <c r="S328"/>
    </row>
    <row r="329" spans="1:19" s="1" customFormat="1" x14ac:dyDescent="0.3">
      <c r="A329" s="1">
        <v>959291</v>
      </c>
      <c r="B329" t="s">
        <v>6</v>
      </c>
      <c r="C329">
        <v>1</v>
      </c>
      <c r="D329">
        <v>0.06</v>
      </c>
      <c r="E329">
        <v>0.4</v>
      </c>
      <c r="F329">
        <v>3</v>
      </c>
      <c r="G329">
        <v>9.9000000000000005E-2</v>
      </c>
      <c r="H329">
        <v>0.4</v>
      </c>
      <c r="I329">
        <v>0.15</v>
      </c>
      <c r="J329">
        <v>1</v>
      </c>
      <c r="K329">
        <v>0.1</v>
      </c>
      <c r="L329">
        <v>1.35</v>
      </c>
      <c r="M329">
        <v>1.4</v>
      </c>
      <c r="N329">
        <v>0.1</v>
      </c>
      <c r="O329">
        <v>0.1</v>
      </c>
      <c r="P329" t="s">
        <v>1</v>
      </c>
      <c r="Q329" t="s">
        <v>1</v>
      </c>
      <c r="R329"/>
      <c r="S329"/>
    </row>
    <row r="330" spans="1:19" s="1" customFormat="1" x14ac:dyDescent="0.3">
      <c r="A330" s="1">
        <v>959301</v>
      </c>
      <c r="B330" t="s">
        <v>6</v>
      </c>
      <c r="C330">
        <v>1</v>
      </c>
      <c r="D330">
        <v>0.06</v>
      </c>
      <c r="E330">
        <v>0.4</v>
      </c>
      <c r="F330">
        <v>3</v>
      </c>
      <c r="G330">
        <v>9.9000000000000005E-2</v>
      </c>
      <c r="H330">
        <v>0.4</v>
      </c>
      <c r="I330">
        <v>0.15</v>
      </c>
      <c r="J330">
        <v>1</v>
      </c>
      <c r="K330">
        <v>0.1</v>
      </c>
      <c r="L330">
        <v>1.35</v>
      </c>
      <c r="M330">
        <v>1.4</v>
      </c>
      <c r="N330">
        <v>0.1</v>
      </c>
      <c r="O330">
        <v>0.1</v>
      </c>
      <c r="P330" t="s">
        <v>1</v>
      </c>
      <c r="Q330" t="s">
        <v>1</v>
      </c>
      <c r="R330"/>
      <c r="S330"/>
    </row>
    <row r="331" spans="1:19" s="1" customFormat="1" x14ac:dyDescent="0.3">
      <c r="A331" s="1">
        <v>959311</v>
      </c>
      <c r="B331" t="s">
        <v>6</v>
      </c>
      <c r="C331">
        <v>1</v>
      </c>
      <c r="D331">
        <v>0.06</v>
      </c>
      <c r="E331">
        <v>0.4</v>
      </c>
      <c r="F331">
        <v>3</v>
      </c>
      <c r="G331">
        <v>9.9000000000000005E-2</v>
      </c>
      <c r="H331">
        <v>0.4</v>
      </c>
      <c r="I331">
        <v>0.15</v>
      </c>
      <c r="J331">
        <v>1</v>
      </c>
      <c r="K331">
        <v>0.1</v>
      </c>
      <c r="L331">
        <v>1.35</v>
      </c>
      <c r="M331">
        <v>1.4</v>
      </c>
      <c r="N331">
        <v>0.1</v>
      </c>
      <c r="O331">
        <v>0.1</v>
      </c>
      <c r="P331" t="s">
        <v>1</v>
      </c>
      <c r="Q331" t="s">
        <v>1</v>
      </c>
      <c r="R331"/>
      <c r="S331"/>
    </row>
    <row r="332" spans="1:19" s="1" customFormat="1" x14ac:dyDescent="0.3">
      <c r="A332" s="1">
        <v>959321</v>
      </c>
      <c r="B332" t="s">
        <v>6</v>
      </c>
      <c r="C332">
        <v>1</v>
      </c>
      <c r="D332">
        <v>0.06</v>
      </c>
      <c r="E332">
        <v>0.4</v>
      </c>
      <c r="F332">
        <v>3</v>
      </c>
      <c r="G332">
        <v>9.9000000000000005E-2</v>
      </c>
      <c r="H332">
        <v>0.4</v>
      </c>
      <c r="I332">
        <v>0.15</v>
      </c>
      <c r="J332">
        <v>1</v>
      </c>
      <c r="K332">
        <v>0.1</v>
      </c>
      <c r="L332">
        <v>1.35</v>
      </c>
      <c r="M332">
        <v>1.4</v>
      </c>
      <c r="N332">
        <v>0.1</v>
      </c>
      <c r="O332">
        <v>0.1</v>
      </c>
      <c r="P332" t="s">
        <v>1</v>
      </c>
      <c r="Q332" t="s">
        <v>1</v>
      </c>
      <c r="R332"/>
      <c r="S332"/>
    </row>
    <row r="333" spans="1:19" s="1" customFormat="1" x14ac:dyDescent="0.3">
      <c r="A333" s="1">
        <v>959331</v>
      </c>
      <c r="B333" t="s">
        <v>6</v>
      </c>
      <c r="C333">
        <v>1</v>
      </c>
      <c r="D333">
        <v>0.06</v>
      </c>
      <c r="E333">
        <v>0.4</v>
      </c>
      <c r="F333">
        <v>3</v>
      </c>
      <c r="G333">
        <v>9.9000000000000005E-2</v>
      </c>
      <c r="H333">
        <v>0.4</v>
      </c>
      <c r="I333">
        <v>0.15</v>
      </c>
      <c r="J333">
        <v>1</v>
      </c>
      <c r="K333">
        <v>0.1</v>
      </c>
      <c r="L333">
        <v>1.35</v>
      </c>
      <c r="M333">
        <v>1.4</v>
      </c>
      <c r="N333">
        <v>0.1</v>
      </c>
      <c r="O333">
        <v>0.1</v>
      </c>
      <c r="P333" t="s">
        <v>1</v>
      </c>
      <c r="Q333" t="s">
        <v>1</v>
      </c>
      <c r="R333"/>
      <c r="S333"/>
    </row>
    <row r="334" spans="1:19" s="1" customFormat="1" x14ac:dyDescent="0.3">
      <c r="A334" s="1">
        <v>959341</v>
      </c>
      <c r="B334" t="s">
        <v>6</v>
      </c>
      <c r="C334">
        <v>1</v>
      </c>
      <c r="D334">
        <v>0.06</v>
      </c>
      <c r="E334">
        <v>0.4</v>
      </c>
      <c r="F334">
        <v>3</v>
      </c>
      <c r="G334">
        <v>9.9000000000000005E-2</v>
      </c>
      <c r="H334">
        <v>0.4</v>
      </c>
      <c r="I334">
        <v>0.15</v>
      </c>
      <c r="J334">
        <v>1</v>
      </c>
      <c r="K334">
        <v>0.1</v>
      </c>
      <c r="L334">
        <v>1.35</v>
      </c>
      <c r="M334">
        <v>1.4</v>
      </c>
      <c r="N334">
        <v>0.1</v>
      </c>
      <c r="O334">
        <v>0.1</v>
      </c>
      <c r="P334" t="s">
        <v>1</v>
      </c>
      <c r="Q334" t="s">
        <v>1</v>
      </c>
      <c r="R334"/>
      <c r="S334"/>
    </row>
    <row r="335" spans="1:19" s="1" customFormat="1" x14ac:dyDescent="0.3">
      <c r="A335" s="1">
        <v>959351</v>
      </c>
      <c r="B335" t="s">
        <v>6</v>
      </c>
      <c r="C335">
        <v>1</v>
      </c>
      <c r="D335">
        <v>0.06</v>
      </c>
      <c r="E335">
        <v>0.4</v>
      </c>
      <c r="F335">
        <v>3</v>
      </c>
      <c r="G335">
        <v>9.9000000000000005E-2</v>
      </c>
      <c r="H335">
        <v>0.4</v>
      </c>
      <c r="I335">
        <v>0.15</v>
      </c>
      <c r="J335">
        <v>1</v>
      </c>
      <c r="K335">
        <v>0.1</v>
      </c>
      <c r="L335">
        <v>1.35</v>
      </c>
      <c r="M335">
        <v>1.4</v>
      </c>
      <c r="N335">
        <v>0.1</v>
      </c>
      <c r="O335">
        <v>0.1</v>
      </c>
      <c r="P335" t="s">
        <v>1</v>
      </c>
      <c r="Q335" t="s">
        <v>1</v>
      </c>
      <c r="R335"/>
      <c r="S335"/>
    </row>
    <row r="336" spans="1:19" s="1" customFormat="1" x14ac:dyDescent="0.3">
      <c r="A336" s="1">
        <v>959352</v>
      </c>
      <c r="B336" t="s">
        <v>6</v>
      </c>
      <c r="C336">
        <v>1</v>
      </c>
      <c r="D336">
        <v>0.06</v>
      </c>
      <c r="E336">
        <v>0.4</v>
      </c>
      <c r="F336">
        <v>3</v>
      </c>
      <c r="G336">
        <v>9.9000000000000005E-2</v>
      </c>
      <c r="H336">
        <v>0.4</v>
      </c>
      <c r="I336">
        <v>0.15</v>
      </c>
      <c r="J336">
        <v>1</v>
      </c>
      <c r="K336">
        <v>0.1</v>
      </c>
      <c r="L336">
        <v>1.35</v>
      </c>
      <c r="M336">
        <v>1.4</v>
      </c>
      <c r="N336">
        <v>0.1</v>
      </c>
      <c r="O336">
        <v>0.1</v>
      </c>
      <c r="P336" t="s">
        <v>1</v>
      </c>
      <c r="Q336" t="s">
        <v>1</v>
      </c>
      <c r="R336"/>
      <c r="S336"/>
    </row>
    <row r="337" spans="1:19" s="1" customFormat="1" x14ac:dyDescent="0.3">
      <c r="A337" s="1">
        <v>959353</v>
      </c>
      <c r="B337" t="s">
        <v>6</v>
      </c>
      <c r="C337">
        <v>1</v>
      </c>
      <c r="D337">
        <v>0.06</v>
      </c>
      <c r="E337">
        <v>0.4</v>
      </c>
      <c r="F337">
        <v>3</v>
      </c>
      <c r="G337">
        <v>9.9000000000000005E-2</v>
      </c>
      <c r="H337">
        <v>0.4</v>
      </c>
      <c r="I337">
        <v>0.15</v>
      </c>
      <c r="J337">
        <v>1</v>
      </c>
      <c r="K337">
        <v>0.1</v>
      </c>
      <c r="L337">
        <v>1.35</v>
      </c>
      <c r="M337">
        <v>1.4</v>
      </c>
      <c r="N337">
        <v>0.1</v>
      </c>
      <c r="O337">
        <v>0.1</v>
      </c>
      <c r="P337" t="s">
        <v>1</v>
      </c>
      <c r="Q337" t="s">
        <v>1</v>
      </c>
      <c r="R337"/>
      <c r="S337"/>
    </row>
    <row r="338" spans="1:19" s="1" customFormat="1" x14ac:dyDescent="0.3">
      <c r="A338" s="1">
        <v>959361</v>
      </c>
      <c r="B338" t="s">
        <v>6</v>
      </c>
      <c r="C338">
        <v>1</v>
      </c>
      <c r="D338">
        <v>0.06</v>
      </c>
      <c r="E338">
        <v>0.4</v>
      </c>
      <c r="F338">
        <v>3</v>
      </c>
      <c r="G338">
        <v>9.9000000000000005E-2</v>
      </c>
      <c r="H338">
        <v>0.4</v>
      </c>
      <c r="I338">
        <v>0.15</v>
      </c>
      <c r="J338">
        <v>1</v>
      </c>
      <c r="K338">
        <v>0.1</v>
      </c>
      <c r="L338">
        <v>1.35</v>
      </c>
      <c r="M338">
        <v>1.4</v>
      </c>
      <c r="N338">
        <v>0.1</v>
      </c>
      <c r="O338">
        <v>0.1</v>
      </c>
      <c r="P338" t="s">
        <v>1</v>
      </c>
      <c r="Q338" t="s">
        <v>1</v>
      </c>
      <c r="R338"/>
      <c r="S338"/>
    </row>
    <row r="339" spans="1:19" s="1" customFormat="1" x14ac:dyDescent="0.3">
      <c r="A339" s="1">
        <v>959371</v>
      </c>
      <c r="B339" t="s">
        <v>6</v>
      </c>
      <c r="C339">
        <v>1</v>
      </c>
      <c r="D339">
        <v>0.06</v>
      </c>
      <c r="E339">
        <v>0.4</v>
      </c>
      <c r="F339">
        <v>3</v>
      </c>
      <c r="G339">
        <v>9.9000000000000005E-2</v>
      </c>
      <c r="H339">
        <v>0.4</v>
      </c>
      <c r="I339">
        <v>0.15</v>
      </c>
      <c r="J339">
        <v>1</v>
      </c>
      <c r="K339">
        <v>0.1</v>
      </c>
      <c r="L339">
        <v>1.35</v>
      </c>
      <c r="M339">
        <v>1.4</v>
      </c>
      <c r="N339">
        <v>0.1</v>
      </c>
      <c r="O339">
        <v>0.1</v>
      </c>
      <c r="P339" t="s">
        <v>1</v>
      </c>
      <c r="Q339" t="s">
        <v>1</v>
      </c>
      <c r="R339"/>
      <c r="S339"/>
    </row>
    <row r="340" spans="1:19" s="1" customFormat="1" x14ac:dyDescent="0.3">
      <c r="A340" s="1">
        <v>959381</v>
      </c>
      <c r="B340" t="s">
        <v>6</v>
      </c>
      <c r="C340">
        <v>1</v>
      </c>
      <c r="D340">
        <v>0.06</v>
      </c>
      <c r="E340">
        <v>0.4</v>
      </c>
      <c r="F340">
        <v>3</v>
      </c>
      <c r="G340">
        <v>9.9000000000000005E-2</v>
      </c>
      <c r="H340">
        <v>0.4</v>
      </c>
      <c r="I340">
        <v>0.15</v>
      </c>
      <c r="J340">
        <v>1</v>
      </c>
      <c r="K340">
        <v>0.1</v>
      </c>
      <c r="L340">
        <v>1.35</v>
      </c>
      <c r="M340">
        <v>1.4</v>
      </c>
      <c r="N340">
        <v>0.1</v>
      </c>
      <c r="O340">
        <v>0.1</v>
      </c>
      <c r="P340" t="s">
        <v>1</v>
      </c>
      <c r="Q340" t="s">
        <v>1</v>
      </c>
      <c r="R340"/>
      <c r="S340"/>
    </row>
    <row r="341" spans="1:19" s="2" customFormat="1" x14ac:dyDescent="0.3">
      <c r="A341" s="2">
        <v>960001</v>
      </c>
      <c r="B341" t="s">
        <v>7</v>
      </c>
      <c r="C341">
        <v>1</v>
      </c>
      <c r="D341">
        <v>0.05</v>
      </c>
      <c r="E341">
        <v>0.05</v>
      </c>
      <c r="F341">
        <v>0.9</v>
      </c>
      <c r="G341">
        <v>0.3</v>
      </c>
      <c r="H341">
        <v>3</v>
      </c>
      <c r="I341">
        <v>9</v>
      </c>
      <c r="J341">
        <v>0</v>
      </c>
      <c r="K341" t="s">
        <v>1</v>
      </c>
      <c r="L341" t="s">
        <v>1</v>
      </c>
      <c r="M341"/>
      <c r="N341"/>
      <c r="O341"/>
      <c r="P341"/>
      <c r="Q341"/>
      <c r="R341"/>
      <c r="S341"/>
    </row>
    <row r="342" spans="1:19" s="2" customFormat="1" x14ac:dyDescent="0.3">
      <c r="A342" s="2">
        <v>960002</v>
      </c>
      <c r="B342" t="s">
        <v>7</v>
      </c>
      <c r="C342">
        <v>1</v>
      </c>
      <c r="D342">
        <v>0.05</v>
      </c>
      <c r="E342">
        <v>0.05</v>
      </c>
      <c r="F342">
        <v>0.9</v>
      </c>
      <c r="G342">
        <v>0.3</v>
      </c>
      <c r="H342">
        <v>3</v>
      </c>
      <c r="I342">
        <v>9</v>
      </c>
      <c r="J342">
        <v>0</v>
      </c>
      <c r="K342" t="s">
        <v>1</v>
      </c>
      <c r="L342" t="s">
        <v>1</v>
      </c>
      <c r="M342"/>
      <c r="N342"/>
      <c r="O342"/>
      <c r="P342"/>
      <c r="Q342"/>
      <c r="R342"/>
      <c r="S342"/>
    </row>
    <row r="343" spans="1:19" x14ac:dyDescent="0.3">
      <c r="A343">
        <v>960011</v>
      </c>
      <c r="B343" t="s">
        <v>6</v>
      </c>
      <c r="C343">
        <v>1</v>
      </c>
      <c r="D343">
        <v>0.03</v>
      </c>
      <c r="E343">
        <v>1.5</v>
      </c>
      <c r="F343">
        <v>8</v>
      </c>
      <c r="G343">
        <v>0.05</v>
      </c>
      <c r="H343">
        <v>0.5</v>
      </c>
      <c r="I343">
        <v>0.15</v>
      </c>
      <c r="J343">
        <v>1</v>
      </c>
      <c r="K343">
        <v>0.1</v>
      </c>
      <c r="L343">
        <v>1.3</v>
      </c>
      <c r="M343">
        <v>1.4</v>
      </c>
      <c r="N343">
        <v>0.1</v>
      </c>
      <c r="O343">
        <v>0.1</v>
      </c>
      <c r="P343" t="s">
        <v>1</v>
      </c>
      <c r="Q343" t="s">
        <v>1</v>
      </c>
    </row>
    <row r="344" spans="1:19" x14ac:dyDescent="0.3">
      <c r="A344">
        <v>960012</v>
      </c>
      <c r="B344" t="s">
        <v>6</v>
      </c>
      <c r="C344">
        <v>1</v>
      </c>
      <c r="D344">
        <v>0.03</v>
      </c>
      <c r="E344">
        <v>1.5</v>
      </c>
      <c r="F344">
        <v>8</v>
      </c>
      <c r="G344">
        <v>0.05</v>
      </c>
      <c r="H344">
        <v>0.5</v>
      </c>
      <c r="I344">
        <v>0.15</v>
      </c>
      <c r="J344">
        <v>1</v>
      </c>
      <c r="K344">
        <v>0.1</v>
      </c>
      <c r="L344">
        <v>1.3</v>
      </c>
      <c r="M344">
        <v>1.4</v>
      </c>
      <c r="N344">
        <v>0.1</v>
      </c>
      <c r="O344">
        <v>0.1</v>
      </c>
      <c r="P344" t="s">
        <v>1</v>
      </c>
      <c r="Q344" t="s">
        <v>1</v>
      </c>
    </row>
    <row r="345" spans="1:19" x14ac:dyDescent="0.3">
      <c r="A345">
        <v>960013</v>
      </c>
      <c r="B345" t="s">
        <v>6</v>
      </c>
      <c r="C345">
        <v>1</v>
      </c>
      <c r="D345">
        <v>0.03</v>
      </c>
      <c r="E345">
        <v>1.5</v>
      </c>
      <c r="F345">
        <v>8</v>
      </c>
      <c r="G345">
        <v>0.05</v>
      </c>
      <c r="H345">
        <v>0.5</v>
      </c>
      <c r="I345">
        <v>0.15</v>
      </c>
      <c r="J345">
        <v>1</v>
      </c>
      <c r="K345">
        <v>0.1</v>
      </c>
      <c r="L345">
        <v>1.3</v>
      </c>
      <c r="M345">
        <v>1.4</v>
      </c>
      <c r="N345">
        <v>0.1</v>
      </c>
      <c r="O345">
        <v>0.1</v>
      </c>
      <c r="P345" t="s">
        <v>1</v>
      </c>
      <c r="Q345" t="s">
        <v>1</v>
      </c>
    </row>
    <row r="346" spans="1:19" x14ac:dyDescent="0.3">
      <c r="A346">
        <v>960014</v>
      </c>
      <c r="B346" t="s">
        <v>6</v>
      </c>
      <c r="C346">
        <v>1</v>
      </c>
      <c r="D346">
        <v>0.03</v>
      </c>
      <c r="E346">
        <v>1.5</v>
      </c>
      <c r="F346">
        <v>8</v>
      </c>
      <c r="G346">
        <v>0.05</v>
      </c>
      <c r="H346">
        <v>0.5</v>
      </c>
      <c r="I346">
        <v>0.15</v>
      </c>
      <c r="J346">
        <v>1</v>
      </c>
      <c r="K346">
        <v>0.1</v>
      </c>
      <c r="L346">
        <v>1.3</v>
      </c>
      <c r="M346">
        <v>1.4</v>
      </c>
      <c r="N346">
        <v>0.1</v>
      </c>
      <c r="O346">
        <v>0.1</v>
      </c>
      <c r="P346" t="s">
        <v>1</v>
      </c>
      <c r="Q346" t="s">
        <v>1</v>
      </c>
    </row>
    <row r="347" spans="1:19" x14ac:dyDescent="0.3">
      <c r="A347">
        <v>960021</v>
      </c>
      <c r="B347" t="s">
        <v>6</v>
      </c>
      <c r="C347">
        <v>1</v>
      </c>
      <c r="D347">
        <v>0.06</v>
      </c>
      <c r="E347">
        <v>0.4</v>
      </c>
      <c r="F347">
        <v>3</v>
      </c>
      <c r="G347">
        <v>9.9000000000000005E-2</v>
      </c>
      <c r="H347">
        <v>0.4</v>
      </c>
      <c r="I347">
        <v>0.15</v>
      </c>
      <c r="J347">
        <v>1</v>
      </c>
      <c r="K347">
        <v>0.1</v>
      </c>
      <c r="L347">
        <v>1.35</v>
      </c>
      <c r="M347">
        <v>1.4</v>
      </c>
      <c r="N347">
        <v>0.1</v>
      </c>
      <c r="O347">
        <v>0.1</v>
      </c>
      <c r="P347" t="s">
        <v>1</v>
      </c>
      <c r="Q347" t="s">
        <v>1</v>
      </c>
    </row>
    <row r="348" spans="1:19" x14ac:dyDescent="0.3">
      <c r="A348">
        <v>960022</v>
      </c>
      <c r="B348" t="s">
        <v>6</v>
      </c>
      <c r="C348">
        <v>1</v>
      </c>
      <c r="D348">
        <v>0.06</v>
      </c>
      <c r="E348">
        <v>0.4</v>
      </c>
      <c r="F348">
        <v>3</v>
      </c>
      <c r="G348">
        <v>9.9000000000000005E-2</v>
      </c>
      <c r="H348">
        <v>0.4</v>
      </c>
      <c r="I348">
        <v>0.15</v>
      </c>
      <c r="J348">
        <v>1</v>
      </c>
      <c r="K348">
        <v>0.1</v>
      </c>
      <c r="L348">
        <v>1.35</v>
      </c>
      <c r="M348">
        <v>1.4</v>
      </c>
      <c r="N348">
        <v>0.1</v>
      </c>
      <c r="O348">
        <v>0.1</v>
      </c>
      <c r="P348" t="s">
        <v>1</v>
      </c>
      <c r="Q348" t="s">
        <v>1</v>
      </c>
    </row>
    <row r="349" spans="1:19" x14ac:dyDescent="0.3">
      <c r="A349">
        <v>960031</v>
      </c>
      <c r="B349" t="s">
        <v>6</v>
      </c>
      <c r="C349">
        <v>1</v>
      </c>
      <c r="D349">
        <v>0.06</v>
      </c>
      <c r="E349">
        <v>0.4</v>
      </c>
      <c r="F349">
        <v>3</v>
      </c>
      <c r="G349">
        <v>9.9000000000000005E-2</v>
      </c>
      <c r="H349">
        <v>0.4</v>
      </c>
      <c r="I349">
        <v>0.15</v>
      </c>
      <c r="J349">
        <v>1</v>
      </c>
      <c r="K349">
        <v>0.1</v>
      </c>
      <c r="L349">
        <v>1.35</v>
      </c>
      <c r="M349">
        <v>1.4</v>
      </c>
      <c r="N349">
        <v>0.1</v>
      </c>
      <c r="O349">
        <v>0.1</v>
      </c>
      <c r="P349" t="s">
        <v>1</v>
      </c>
      <c r="Q349" t="s">
        <v>1</v>
      </c>
    </row>
    <row r="350" spans="1:19" x14ac:dyDescent="0.3">
      <c r="A350">
        <v>960032</v>
      </c>
      <c r="B350" t="s">
        <v>6</v>
      </c>
      <c r="C350">
        <v>1</v>
      </c>
      <c r="D350">
        <v>0.06</v>
      </c>
      <c r="E350">
        <v>0.4</v>
      </c>
      <c r="F350">
        <v>3</v>
      </c>
      <c r="G350">
        <v>9.9000000000000005E-2</v>
      </c>
      <c r="H350">
        <v>0.4</v>
      </c>
      <c r="I350">
        <v>0.15</v>
      </c>
      <c r="J350">
        <v>1</v>
      </c>
      <c r="K350">
        <v>0.1</v>
      </c>
      <c r="L350">
        <v>1.35</v>
      </c>
      <c r="M350">
        <v>1.4</v>
      </c>
      <c r="N350">
        <v>0.1</v>
      </c>
      <c r="O350">
        <v>0.1</v>
      </c>
      <c r="P350" t="s">
        <v>1</v>
      </c>
      <c r="Q350" t="s">
        <v>1</v>
      </c>
    </row>
    <row r="351" spans="1:19" x14ac:dyDescent="0.3">
      <c r="A351">
        <v>960041</v>
      </c>
      <c r="B351" t="s">
        <v>6</v>
      </c>
      <c r="C351">
        <v>1</v>
      </c>
      <c r="D351">
        <v>0.06</v>
      </c>
      <c r="E351">
        <v>0.4</v>
      </c>
      <c r="F351">
        <v>3</v>
      </c>
      <c r="G351">
        <v>9.9000000000000005E-2</v>
      </c>
      <c r="H351">
        <v>0.4</v>
      </c>
      <c r="I351">
        <v>0.15</v>
      </c>
      <c r="J351">
        <v>1</v>
      </c>
      <c r="K351">
        <v>0.1</v>
      </c>
      <c r="L351">
        <v>1.35</v>
      </c>
      <c r="M351">
        <v>1.4</v>
      </c>
      <c r="N351">
        <v>0.1</v>
      </c>
      <c r="O351">
        <v>0.1</v>
      </c>
      <c r="P351" t="s">
        <v>1</v>
      </c>
      <c r="Q351" t="s">
        <v>1</v>
      </c>
    </row>
    <row r="352" spans="1:19" x14ac:dyDescent="0.3">
      <c r="A352">
        <v>960042</v>
      </c>
      <c r="B352" t="s">
        <v>6</v>
      </c>
      <c r="C352">
        <v>1</v>
      </c>
      <c r="D352">
        <v>0.06</v>
      </c>
      <c r="E352">
        <v>0.4</v>
      </c>
      <c r="F352">
        <v>3</v>
      </c>
      <c r="G352">
        <v>9.9000000000000005E-2</v>
      </c>
      <c r="H352">
        <v>0.4</v>
      </c>
      <c r="I352">
        <v>0.15</v>
      </c>
      <c r="J352">
        <v>1</v>
      </c>
      <c r="K352">
        <v>0.1</v>
      </c>
      <c r="L352">
        <v>1.35</v>
      </c>
      <c r="M352">
        <v>1.4</v>
      </c>
      <c r="N352">
        <v>0.1</v>
      </c>
      <c r="O352">
        <v>0.1</v>
      </c>
      <c r="P352" t="s">
        <v>1</v>
      </c>
      <c r="Q352" t="s">
        <v>1</v>
      </c>
    </row>
    <row r="353" spans="1:19" x14ac:dyDescent="0.3">
      <c r="A353">
        <v>960051</v>
      </c>
      <c r="B353" t="s">
        <v>6</v>
      </c>
      <c r="C353">
        <v>1</v>
      </c>
      <c r="D353">
        <v>0.06</v>
      </c>
      <c r="E353">
        <v>0.4</v>
      </c>
      <c r="F353">
        <v>3</v>
      </c>
      <c r="G353">
        <v>9.9000000000000005E-2</v>
      </c>
      <c r="H353">
        <v>0.4</v>
      </c>
      <c r="I353">
        <v>0.15</v>
      </c>
      <c r="J353">
        <v>1</v>
      </c>
      <c r="K353">
        <v>0.1</v>
      </c>
      <c r="L353">
        <v>1.35</v>
      </c>
      <c r="M353">
        <v>1.4</v>
      </c>
      <c r="N353">
        <v>0.1</v>
      </c>
      <c r="O353">
        <v>0.1</v>
      </c>
      <c r="P353" t="s">
        <v>1</v>
      </c>
      <c r="Q353" t="s">
        <v>1</v>
      </c>
    </row>
    <row r="354" spans="1:19" x14ac:dyDescent="0.3">
      <c r="A354">
        <v>960052</v>
      </c>
      <c r="B354" t="s">
        <v>6</v>
      </c>
      <c r="C354">
        <v>1</v>
      </c>
      <c r="D354">
        <v>0.06</v>
      </c>
      <c r="E354">
        <v>0.4</v>
      </c>
      <c r="F354">
        <v>3</v>
      </c>
      <c r="G354">
        <v>9.9000000000000005E-2</v>
      </c>
      <c r="H354">
        <v>0.4</v>
      </c>
      <c r="I354">
        <v>0.15</v>
      </c>
      <c r="J354">
        <v>1</v>
      </c>
      <c r="K354">
        <v>0.1</v>
      </c>
      <c r="L354">
        <v>1.35</v>
      </c>
      <c r="M354">
        <v>1.4</v>
      </c>
      <c r="N354">
        <v>0.1</v>
      </c>
      <c r="O354">
        <v>0.1</v>
      </c>
      <c r="P354" t="s">
        <v>1</v>
      </c>
      <c r="Q354" t="s">
        <v>1</v>
      </c>
    </row>
    <row r="355" spans="1:19" x14ac:dyDescent="0.3">
      <c r="A355">
        <v>960053</v>
      </c>
      <c r="B355" t="s">
        <v>6</v>
      </c>
      <c r="C355">
        <v>1</v>
      </c>
      <c r="D355">
        <v>0.06</v>
      </c>
      <c r="E355">
        <v>0.4</v>
      </c>
      <c r="F355">
        <v>3</v>
      </c>
      <c r="G355">
        <v>9.9000000000000005E-2</v>
      </c>
      <c r="H355">
        <v>0.4</v>
      </c>
      <c r="I355">
        <v>0.15</v>
      </c>
      <c r="J355">
        <v>1</v>
      </c>
      <c r="K355">
        <v>0.1</v>
      </c>
      <c r="L355">
        <v>1.35</v>
      </c>
      <c r="M355">
        <v>1.4</v>
      </c>
      <c r="N355">
        <v>0.1</v>
      </c>
      <c r="O355">
        <v>0.1</v>
      </c>
      <c r="P355" t="s">
        <v>1</v>
      </c>
      <c r="Q355" t="s">
        <v>1</v>
      </c>
    </row>
    <row r="356" spans="1:19" x14ac:dyDescent="0.3">
      <c r="A356">
        <v>960061</v>
      </c>
      <c r="B356" t="s">
        <v>6</v>
      </c>
      <c r="C356">
        <v>1</v>
      </c>
      <c r="D356">
        <v>0.06</v>
      </c>
      <c r="E356">
        <v>0.4</v>
      </c>
      <c r="F356">
        <v>3</v>
      </c>
      <c r="G356">
        <v>9.9000000000000005E-2</v>
      </c>
      <c r="H356">
        <v>0.4</v>
      </c>
      <c r="I356">
        <v>0.15</v>
      </c>
      <c r="J356">
        <v>1</v>
      </c>
      <c r="K356">
        <v>0.1</v>
      </c>
      <c r="L356">
        <v>1.35</v>
      </c>
      <c r="M356">
        <v>1.4</v>
      </c>
      <c r="N356">
        <v>0.1</v>
      </c>
      <c r="O356">
        <v>0.1</v>
      </c>
      <c r="P356" t="s">
        <v>1</v>
      </c>
      <c r="Q356" t="s">
        <v>1</v>
      </c>
    </row>
    <row r="357" spans="1:19" x14ac:dyDescent="0.3">
      <c r="A357">
        <v>960071</v>
      </c>
      <c r="B357" t="s">
        <v>6</v>
      </c>
      <c r="C357">
        <v>1</v>
      </c>
      <c r="D357">
        <v>0.03</v>
      </c>
      <c r="E357">
        <v>0.18</v>
      </c>
      <c r="F357">
        <v>6.64</v>
      </c>
      <c r="G357">
        <v>0.05</v>
      </c>
      <c r="H357">
        <v>0.5</v>
      </c>
      <c r="I357">
        <v>0.15</v>
      </c>
      <c r="J357">
        <v>1</v>
      </c>
      <c r="K357">
        <v>0</v>
      </c>
      <c r="L357">
        <v>1.66</v>
      </c>
      <c r="M357">
        <v>1.41</v>
      </c>
      <c r="N357">
        <v>0.499</v>
      </c>
      <c r="O357">
        <v>0.06</v>
      </c>
      <c r="P357" t="s">
        <v>1</v>
      </c>
      <c r="Q357" t="s">
        <v>1</v>
      </c>
    </row>
    <row r="358" spans="1:19" x14ac:dyDescent="0.3">
      <c r="A358">
        <v>960072</v>
      </c>
      <c r="B358" t="s">
        <v>6</v>
      </c>
      <c r="C358">
        <v>1</v>
      </c>
      <c r="D358">
        <v>0.03</v>
      </c>
      <c r="E358">
        <v>0.18</v>
      </c>
      <c r="F358">
        <v>6.64</v>
      </c>
      <c r="G358">
        <v>0.05</v>
      </c>
      <c r="H358">
        <v>0.5</v>
      </c>
      <c r="I358">
        <v>0.15</v>
      </c>
      <c r="J358">
        <v>1</v>
      </c>
      <c r="K358">
        <v>0</v>
      </c>
      <c r="L358">
        <v>1.66</v>
      </c>
      <c r="M358">
        <v>1.41</v>
      </c>
      <c r="N358">
        <v>0.499</v>
      </c>
      <c r="O358">
        <v>0.06</v>
      </c>
      <c r="P358" t="s">
        <v>1</v>
      </c>
      <c r="Q358" t="s">
        <v>1</v>
      </c>
    </row>
    <row r="359" spans="1:19" x14ac:dyDescent="0.3">
      <c r="A359">
        <v>960073</v>
      </c>
      <c r="B359" t="s">
        <v>6</v>
      </c>
      <c r="C359">
        <v>1</v>
      </c>
      <c r="D359">
        <v>0.03</v>
      </c>
      <c r="E359">
        <v>0.18</v>
      </c>
      <c r="F359">
        <v>6.64</v>
      </c>
      <c r="G359">
        <v>0.05</v>
      </c>
      <c r="H359">
        <v>0.5</v>
      </c>
      <c r="I359">
        <v>0.15</v>
      </c>
      <c r="J359">
        <v>1</v>
      </c>
      <c r="K359">
        <v>0</v>
      </c>
      <c r="L359">
        <v>1.66</v>
      </c>
      <c r="M359">
        <v>1.41</v>
      </c>
      <c r="N359">
        <v>0.499</v>
      </c>
      <c r="O359">
        <v>0.06</v>
      </c>
      <c r="P359" t="s">
        <v>1</v>
      </c>
      <c r="Q359" t="s">
        <v>1</v>
      </c>
    </row>
    <row r="360" spans="1:19" s="2" customFormat="1" x14ac:dyDescent="0.3">
      <c r="A360" s="2">
        <v>960079</v>
      </c>
      <c r="B360" t="s">
        <v>6</v>
      </c>
      <c r="C360">
        <v>1</v>
      </c>
      <c r="D360">
        <v>0.03</v>
      </c>
      <c r="E360">
        <v>0.18</v>
      </c>
      <c r="F360">
        <v>6.64</v>
      </c>
      <c r="G360">
        <v>0.05</v>
      </c>
      <c r="H360">
        <v>0.5</v>
      </c>
      <c r="I360">
        <v>0.15</v>
      </c>
      <c r="J360">
        <v>1</v>
      </c>
      <c r="K360">
        <v>0</v>
      </c>
      <c r="L360">
        <v>1.66</v>
      </c>
      <c r="M360">
        <v>1.41</v>
      </c>
      <c r="N360">
        <v>0.499</v>
      </c>
      <c r="O360">
        <v>0.06</v>
      </c>
      <c r="P360" t="s">
        <v>1</v>
      </c>
      <c r="Q360" t="s">
        <v>1</v>
      </c>
      <c r="R360"/>
      <c r="S360"/>
    </row>
    <row r="361" spans="1:19" x14ac:dyDescent="0.3">
      <c r="A361">
        <v>960081</v>
      </c>
      <c r="B361" t="s">
        <v>6</v>
      </c>
      <c r="C361">
        <v>1</v>
      </c>
      <c r="D361">
        <v>0.06</v>
      </c>
      <c r="E361">
        <v>0.4</v>
      </c>
      <c r="F361">
        <v>3</v>
      </c>
      <c r="G361">
        <v>9.9000000000000005E-2</v>
      </c>
      <c r="H361">
        <v>0.4</v>
      </c>
      <c r="I361">
        <v>0.15</v>
      </c>
      <c r="J361">
        <v>1</v>
      </c>
      <c r="K361">
        <v>0.1</v>
      </c>
      <c r="L361">
        <v>1.35</v>
      </c>
      <c r="M361">
        <v>1.4</v>
      </c>
      <c r="N361">
        <v>0.1</v>
      </c>
      <c r="O361">
        <v>0.1</v>
      </c>
      <c r="P361" t="s">
        <v>1</v>
      </c>
      <c r="Q361" t="s">
        <v>1</v>
      </c>
    </row>
    <row r="362" spans="1:19" x14ac:dyDescent="0.3">
      <c r="A362">
        <v>960082</v>
      </c>
      <c r="B362" t="s">
        <v>6</v>
      </c>
      <c r="C362">
        <v>1</v>
      </c>
      <c r="D362">
        <v>0.06</v>
      </c>
      <c r="E362">
        <v>0.4</v>
      </c>
      <c r="F362">
        <v>3</v>
      </c>
      <c r="G362">
        <v>9.9000000000000005E-2</v>
      </c>
      <c r="H362">
        <v>0.4</v>
      </c>
      <c r="I362">
        <v>0.15</v>
      </c>
      <c r="J362">
        <v>1</v>
      </c>
      <c r="K362">
        <v>0.1</v>
      </c>
      <c r="L362">
        <v>1.35</v>
      </c>
      <c r="M362">
        <v>1.4</v>
      </c>
      <c r="N362">
        <v>0.1</v>
      </c>
      <c r="O362">
        <v>0.1</v>
      </c>
      <c r="P362" t="s">
        <v>1</v>
      </c>
      <c r="Q362" t="s">
        <v>1</v>
      </c>
    </row>
    <row r="363" spans="1:19" s="2" customFormat="1" x14ac:dyDescent="0.3">
      <c r="A363" s="2">
        <v>960093</v>
      </c>
      <c r="B363" t="s">
        <v>6</v>
      </c>
      <c r="C363">
        <v>1</v>
      </c>
      <c r="D363">
        <v>0.06</v>
      </c>
      <c r="E363">
        <v>0.4</v>
      </c>
      <c r="F363">
        <v>3</v>
      </c>
      <c r="G363">
        <v>9.9000000000000005E-2</v>
      </c>
      <c r="H363">
        <v>0.4</v>
      </c>
      <c r="I363">
        <v>0.15</v>
      </c>
      <c r="J363">
        <v>1</v>
      </c>
      <c r="K363">
        <v>0.1</v>
      </c>
      <c r="L363">
        <v>1.35</v>
      </c>
      <c r="M363">
        <v>1.4</v>
      </c>
      <c r="N363">
        <v>0.1</v>
      </c>
      <c r="O363">
        <v>0.1</v>
      </c>
      <c r="P363" t="s">
        <v>1</v>
      </c>
      <c r="Q363" t="s">
        <v>1</v>
      </c>
      <c r="R363"/>
      <c r="S363"/>
    </row>
    <row r="364" spans="1:19" s="2" customFormat="1" x14ac:dyDescent="0.3">
      <c r="A364" s="2">
        <v>960095</v>
      </c>
      <c r="B364" t="s">
        <v>6</v>
      </c>
      <c r="C364">
        <v>1</v>
      </c>
      <c r="D364">
        <v>0.06</v>
      </c>
      <c r="E364">
        <v>0.4</v>
      </c>
      <c r="F364">
        <v>3</v>
      </c>
      <c r="G364">
        <v>9.9000000000000005E-2</v>
      </c>
      <c r="H364">
        <v>0.4</v>
      </c>
      <c r="I364">
        <v>0.15</v>
      </c>
      <c r="J364">
        <v>1</v>
      </c>
      <c r="K364">
        <v>0.1</v>
      </c>
      <c r="L364">
        <v>1.35</v>
      </c>
      <c r="M364">
        <v>1.4</v>
      </c>
      <c r="N364">
        <v>0.1</v>
      </c>
      <c r="O364">
        <v>0.1</v>
      </c>
      <c r="P364" t="s">
        <v>1</v>
      </c>
      <c r="Q364" t="s">
        <v>1</v>
      </c>
      <c r="R364"/>
      <c r="S364"/>
    </row>
    <row r="365" spans="1:19" s="2" customFormat="1" x14ac:dyDescent="0.3">
      <c r="A365" s="2">
        <v>960097</v>
      </c>
      <c r="B365" t="s">
        <v>6</v>
      </c>
      <c r="C365">
        <v>1</v>
      </c>
      <c r="D365">
        <v>0.06</v>
      </c>
      <c r="E365">
        <v>0.4</v>
      </c>
      <c r="F365">
        <v>3</v>
      </c>
      <c r="G365">
        <v>9.9000000000000005E-2</v>
      </c>
      <c r="H365">
        <v>0.4</v>
      </c>
      <c r="I365">
        <v>0.15</v>
      </c>
      <c r="J365">
        <v>1</v>
      </c>
      <c r="K365">
        <v>0.1</v>
      </c>
      <c r="L365">
        <v>1.35</v>
      </c>
      <c r="M365">
        <v>1.4</v>
      </c>
      <c r="N365">
        <v>0.1</v>
      </c>
      <c r="O365">
        <v>0.1</v>
      </c>
      <c r="P365" t="s">
        <v>1</v>
      </c>
      <c r="Q365" t="s">
        <v>1</v>
      </c>
      <c r="R365"/>
      <c r="S365"/>
    </row>
    <row r="366" spans="1:19" s="2" customFormat="1" x14ac:dyDescent="0.3">
      <c r="A366" s="2">
        <v>960099</v>
      </c>
      <c r="B366" t="s">
        <v>6</v>
      </c>
      <c r="C366">
        <v>1</v>
      </c>
      <c r="D366">
        <v>0.06</v>
      </c>
      <c r="E366">
        <v>0.4</v>
      </c>
      <c r="F366">
        <v>3</v>
      </c>
      <c r="G366">
        <v>9.9000000000000005E-2</v>
      </c>
      <c r="H366">
        <v>0.4</v>
      </c>
      <c r="I366">
        <v>0.15</v>
      </c>
      <c r="J366">
        <v>1</v>
      </c>
      <c r="K366">
        <v>0.1</v>
      </c>
      <c r="L366">
        <v>1.35</v>
      </c>
      <c r="M366">
        <v>1.4</v>
      </c>
      <c r="N366">
        <v>0.1</v>
      </c>
      <c r="O366">
        <v>0.1</v>
      </c>
      <c r="P366" t="s">
        <v>1</v>
      </c>
      <c r="Q366" t="s">
        <v>1</v>
      </c>
      <c r="R366"/>
      <c r="S366"/>
    </row>
    <row r="367" spans="1:19" s="2" customFormat="1" x14ac:dyDescent="0.3">
      <c r="A367" s="2">
        <v>960100</v>
      </c>
      <c r="B367" t="s">
        <v>6</v>
      </c>
      <c r="C367">
        <v>1</v>
      </c>
      <c r="D367">
        <v>0.03</v>
      </c>
      <c r="E367">
        <v>0.18</v>
      </c>
      <c r="F367">
        <v>6.64</v>
      </c>
      <c r="G367">
        <v>0.05</v>
      </c>
      <c r="H367">
        <v>0.5</v>
      </c>
      <c r="I367">
        <v>0.15</v>
      </c>
      <c r="J367">
        <v>1</v>
      </c>
      <c r="K367">
        <v>0</v>
      </c>
      <c r="L367">
        <v>1.66</v>
      </c>
      <c r="M367">
        <v>1.41</v>
      </c>
      <c r="N367">
        <v>0.499</v>
      </c>
      <c r="O367">
        <v>0.06</v>
      </c>
      <c r="P367" t="s">
        <v>1</v>
      </c>
      <c r="Q367" t="s">
        <v>1</v>
      </c>
      <c r="R367"/>
      <c r="S367"/>
    </row>
    <row r="368" spans="1:19" x14ac:dyDescent="0.3">
      <c r="A368">
        <v>960111</v>
      </c>
      <c r="B368" t="s">
        <v>6</v>
      </c>
      <c r="C368">
        <v>1</v>
      </c>
      <c r="D368">
        <v>0.06</v>
      </c>
      <c r="E368">
        <v>0.4</v>
      </c>
      <c r="F368">
        <v>3</v>
      </c>
      <c r="G368">
        <v>9.9000000000000005E-2</v>
      </c>
      <c r="H368">
        <v>0.4</v>
      </c>
      <c r="I368">
        <v>0.15</v>
      </c>
      <c r="J368">
        <v>1</v>
      </c>
      <c r="K368">
        <v>0.1</v>
      </c>
      <c r="L368">
        <v>1.35</v>
      </c>
      <c r="M368">
        <v>1.4</v>
      </c>
      <c r="N368">
        <v>0.1</v>
      </c>
      <c r="O368">
        <v>0.1</v>
      </c>
      <c r="P368" t="s">
        <v>1</v>
      </c>
      <c r="Q368" t="s">
        <v>1</v>
      </c>
    </row>
    <row r="369" spans="1:19" x14ac:dyDescent="0.3">
      <c r="A369">
        <v>960112</v>
      </c>
      <c r="B369" t="s">
        <v>6</v>
      </c>
      <c r="C369">
        <v>1</v>
      </c>
      <c r="D369">
        <v>0.06</v>
      </c>
      <c r="E369">
        <v>0.4</v>
      </c>
      <c r="F369">
        <v>3</v>
      </c>
      <c r="G369">
        <v>9.9000000000000005E-2</v>
      </c>
      <c r="H369">
        <v>0.4</v>
      </c>
      <c r="I369">
        <v>0.15</v>
      </c>
      <c r="J369">
        <v>1</v>
      </c>
      <c r="K369">
        <v>0.1</v>
      </c>
      <c r="L369">
        <v>1.35</v>
      </c>
      <c r="M369">
        <v>1.4</v>
      </c>
      <c r="N369">
        <v>0.1</v>
      </c>
      <c r="O369">
        <v>0.1</v>
      </c>
      <c r="P369" t="s">
        <v>1</v>
      </c>
      <c r="Q369" t="s">
        <v>1</v>
      </c>
    </row>
    <row r="370" spans="1:19" x14ac:dyDescent="0.3">
      <c r="A370">
        <v>960121</v>
      </c>
      <c r="B370" t="s">
        <v>6</v>
      </c>
      <c r="C370">
        <v>1</v>
      </c>
      <c r="D370">
        <v>0.06</v>
      </c>
      <c r="E370">
        <v>0.4</v>
      </c>
      <c r="F370">
        <v>3</v>
      </c>
      <c r="G370">
        <v>9.9000000000000005E-2</v>
      </c>
      <c r="H370">
        <v>0.4</v>
      </c>
      <c r="I370">
        <v>0.15</v>
      </c>
      <c r="J370">
        <v>1</v>
      </c>
      <c r="K370">
        <v>0.1</v>
      </c>
      <c r="L370">
        <v>1.35</v>
      </c>
      <c r="M370">
        <v>1.4</v>
      </c>
      <c r="N370">
        <v>0.1</v>
      </c>
      <c r="O370">
        <v>0.1</v>
      </c>
      <c r="P370" t="s">
        <v>1</v>
      </c>
      <c r="Q370" t="s">
        <v>1</v>
      </c>
    </row>
    <row r="371" spans="1:19" x14ac:dyDescent="0.3">
      <c r="A371">
        <v>960122</v>
      </c>
      <c r="B371" t="s">
        <v>6</v>
      </c>
      <c r="C371">
        <v>1</v>
      </c>
      <c r="D371">
        <v>0.06</v>
      </c>
      <c r="E371">
        <v>0.4</v>
      </c>
      <c r="F371">
        <v>3</v>
      </c>
      <c r="G371">
        <v>9.9000000000000005E-2</v>
      </c>
      <c r="H371">
        <v>0.4</v>
      </c>
      <c r="I371">
        <v>0.15</v>
      </c>
      <c r="J371">
        <v>1</v>
      </c>
      <c r="K371">
        <v>0.1</v>
      </c>
      <c r="L371">
        <v>1.35</v>
      </c>
      <c r="M371">
        <v>1.4</v>
      </c>
      <c r="N371">
        <v>0.1</v>
      </c>
      <c r="O371">
        <v>0.1</v>
      </c>
      <c r="P371" t="s">
        <v>1</v>
      </c>
      <c r="Q371" t="s">
        <v>1</v>
      </c>
    </row>
    <row r="372" spans="1:19" x14ac:dyDescent="0.3">
      <c r="A372">
        <v>960131</v>
      </c>
      <c r="B372" t="s">
        <v>6</v>
      </c>
      <c r="C372">
        <v>1</v>
      </c>
      <c r="D372">
        <v>0.06</v>
      </c>
      <c r="E372">
        <v>0.4</v>
      </c>
      <c r="F372">
        <v>3</v>
      </c>
      <c r="G372">
        <v>9.9000000000000005E-2</v>
      </c>
      <c r="H372">
        <v>0.4</v>
      </c>
      <c r="I372">
        <v>0.15</v>
      </c>
      <c r="J372">
        <v>1</v>
      </c>
      <c r="K372">
        <v>0.1</v>
      </c>
      <c r="L372">
        <v>1.35</v>
      </c>
      <c r="M372">
        <v>1.4</v>
      </c>
      <c r="N372">
        <v>0.1</v>
      </c>
      <c r="O372">
        <v>0.1</v>
      </c>
      <c r="P372" t="s">
        <v>1</v>
      </c>
      <c r="Q372" t="s">
        <v>1</v>
      </c>
    </row>
    <row r="373" spans="1:19" x14ac:dyDescent="0.3">
      <c r="A373">
        <v>960132</v>
      </c>
      <c r="B373" t="s">
        <v>6</v>
      </c>
      <c r="C373">
        <v>1</v>
      </c>
      <c r="D373">
        <v>0.06</v>
      </c>
      <c r="E373">
        <v>0.4</v>
      </c>
      <c r="F373">
        <v>3</v>
      </c>
      <c r="G373">
        <v>9.9000000000000005E-2</v>
      </c>
      <c r="H373">
        <v>0.4</v>
      </c>
      <c r="I373">
        <v>0.15</v>
      </c>
      <c r="J373">
        <v>1</v>
      </c>
      <c r="K373">
        <v>0.1</v>
      </c>
      <c r="L373">
        <v>1.35</v>
      </c>
      <c r="M373">
        <v>1.4</v>
      </c>
      <c r="N373">
        <v>0.1</v>
      </c>
      <c r="O373">
        <v>0.1</v>
      </c>
      <c r="P373" t="s">
        <v>1</v>
      </c>
      <c r="Q373" t="s">
        <v>1</v>
      </c>
    </row>
    <row r="374" spans="1:19" x14ac:dyDescent="0.3">
      <c r="A374">
        <v>960211</v>
      </c>
      <c r="B374" t="s">
        <v>6</v>
      </c>
      <c r="C374">
        <v>1</v>
      </c>
      <c r="D374">
        <v>0.06</v>
      </c>
      <c r="E374">
        <v>0.4</v>
      </c>
      <c r="F374">
        <v>3</v>
      </c>
      <c r="G374">
        <v>9.9000000000000005E-2</v>
      </c>
      <c r="H374">
        <v>0.4</v>
      </c>
      <c r="I374">
        <v>0.15</v>
      </c>
      <c r="J374">
        <v>1</v>
      </c>
      <c r="K374">
        <v>0.1</v>
      </c>
      <c r="L374">
        <v>1.35</v>
      </c>
      <c r="M374">
        <v>1.4</v>
      </c>
      <c r="N374">
        <v>0.1</v>
      </c>
      <c r="O374">
        <v>0.1</v>
      </c>
      <c r="P374" t="s">
        <v>1</v>
      </c>
      <c r="Q374" t="s">
        <v>1</v>
      </c>
    </row>
    <row r="375" spans="1:19" x14ac:dyDescent="0.3">
      <c r="A375">
        <v>960212</v>
      </c>
      <c r="B375" t="s">
        <v>6</v>
      </c>
      <c r="C375">
        <v>1</v>
      </c>
      <c r="D375">
        <v>0.06</v>
      </c>
      <c r="E375">
        <v>0.4</v>
      </c>
      <c r="F375">
        <v>3</v>
      </c>
      <c r="G375">
        <v>9.9000000000000005E-2</v>
      </c>
      <c r="H375">
        <v>0.4</v>
      </c>
      <c r="I375">
        <v>0.15</v>
      </c>
      <c r="J375">
        <v>1</v>
      </c>
      <c r="K375">
        <v>0.1</v>
      </c>
      <c r="L375">
        <v>1.35</v>
      </c>
      <c r="M375">
        <v>1.4</v>
      </c>
      <c r="N375">
        <v>0.1</v>
      </c>
      <c r="O375">
        <v>0.1</v>
      </c>
      <c r="P375" t="s">
        <v>1</v>
      </c>
      <c r="Q375" t="s">
        <v>1</v>
      </c>
    </row>
    <row r="376" spans="1:19" x14ac:dyDescent="0.3">
      <c r="A376">
        <v>960221</v>
      </c>
      <c r="B376" t="s">
        <v>6</v>
      </c>
      <c r="C376">
        <v>1</v>
      </c>
      <c r="D376">
        <v>0.03</v>
      </c>
      <c r="E376">
        <v>0.18</v>
      </c>
      <c r="F376">
        <v>6.64</v>
      </c>
      <c r="G376">
        <v>0.05</v>
      </c>
      <c r="H376">
        <v>0.5</v>
      </c>
      <c r="I376">
        <v>0.15</v>
      </c>
      <c r="J376">
        <v>1</v>
      </c>
      <c r="K376">
        <v>0</v>
      </c>
      <c r="L376">
        <v>1.66</v>
      </c>
      <c r="M376">
        <v>1.41</v>
      </c>
      <c r="N376">
        <v>0.499</v>
      </c>
      <c r="O376">
        <v>0.06</v>
      </c>
      <c r="P376" t="s">
        <v>1</v>
      </c>
      <c r="Q376" t="s">
        <v>1</v>
      </c>
    </row>
    <row r="377" spans="1:19" x14ac:dyDescent="0.3">
      <c r="A377">
        <v>960222</v>
      </c>
      <c r="B377" t="s">
        <v>6</v>
      </c>
      <c r="C377">
        <v>1</v>
      </c>
      <c r="D377">
        <v>0.03</v>
      </c>
      <c r="E377">
        <v>0.18</v>
      </c>
      <c r="F377">
        <v>6.64</v>
      </c>
      <c r="G377">
        <v>0.05</v>
      </c>
      <c r="H377">
        <v>0.5</v>
      </c>
      <c r="I377">
        <v>0.15</v>
      </c>
      <c r="J377">
        <v>1</v>
      </c>
      <c r="K377">
        <v>0</v>
      </c>
      <c r="L377">
        <v>1.66</v>
      </c>
      <c r="M377">
        <v>1.41</v>
      </c>
      <c r="N377">
        <v>0.499</v>
      </c>
      <c r="O377">
        <v>0.06</v>
      </c>
      <c r="P377" t="s">
        <v>1</v>
      </c>
      <c r="Q377" t="s">
        <v>1</v>
      </c>
    </row>
    <row r="378" spans="1:19" x14ac:dyDescent="0.3">
      <c r="A378">
        <v>961011</v>
      </c>
      <c r="B378" t="s">
        <v>6</v>
      </c>
      <c r="C378">
        <v>1</v>
      </c>
      <c r="D378">
        <v>0.06</v>
      </c>
      <c r="E378">
        <v>0.4</v>
      </c>
      <c r="F378">
        <v>3</v>
      </c>
      <c r="G378">
        <v>9.9000000000000005E-2</v>
      </c>
      <c r="H378">
        <v>0.4</v>
      </c>
      <c r="I378">
        <v>0.15</v>
      </c>
      <c r="J378">
        <v>1</v>
      </c>
      <c r="K378">
        <v>0.1</v>
      </c>
      <c r="L378">
        <v>1.35</v>
      </c>
      <c r="M378">
        <v>1.4</v>
      </c>
      <c r="N378">
        <v>0.1</v>
      </c>
      <c r="O378">
        <v>0.1</v>
      </c>
      <c r="P378" t="s">
        <v>1</v>
      </c>
      <c r="Q378" t="s">
        <v>1</v>
      </c>
    </row>
    <row r="379" spans="1:19" x14ac:dyDescent="0.3">
      <c r="A379">
        <v>961012</v>
      </c>
      <c r="B379" t="s">
        <v>6</v>
      </c>
      <c r="C379">
        <v>1</v>
      </c>
      <c r="D379">
        <v>0.06</v>
      </c>
      <c r="E379">
        <v>0.4</v>
      </c>
      <c r="F379">
        <v>3</v>
      </c>
      <c r="G379">
        <v>9.9000000000000005E-2</v>
      </c>
      <c r="H379">
        <v>0.4</v>
      </c>
      <c r="I379">
        <v>0.15</v>
      </c>
      <c r="J379">
        <v>1</v>
      </c>
      <c r="K379">
        <v>0.1</v>
      </c>
      <c r="L379">
        <v>1.35</v>
      </c>
      <c r="M379">
        <v>1.4</v>
      </c>
      <c r="N379">
        <v>0.1</v>
      </c>
      <c r="O379">
        <v>0.1</v>
      </c>
      <c r="P379" t="s">
        <v>1</v>
      </c>
      <c r="Q379" t="s">
        <v>1</v>
      </c>
    </row>
    <row r="380" spans="1:19" x14ac:dyDescent="0.3">
      <c r="A380">
        <v>961021</v>
      </c>
      <c r="B380" t="s">
        <v>6</v>
      </c>
      <c r="C380">
        <v>1</v>
      </c>
      <c r="D380">
        <v>0.03</v>
      </c>
      <c r="E380">
        <v>0.18</v>
      </c>
      <c r="F380">
        <v>6.64</v>
      </c>
      <c r="G380">
        <v>0.05</v>
      </c>
      <c r="H380">
        <v>0.5</v>
      </c>
      <c r="I380">
        <v>0.15</v>
      </c>
      <c r="J380">
        <v>1</v>
      </c>
      <c r="K380">
        <v>0</v>
      </c>
      <c r="L380">
        <v>1.66</v>
      </c>
      <c r="M380">
        <v>1.41</v>
      </c>
      <c r="N380">
        <v>0.499</v>
      </c>
      <c r="O380">
        <v>0.06</v>
      </c>
      <c r="P380" t="s">
        <v>1</v>
      </c>
      <c r="Q380" t="s">
        <v>1</v>
      </c>
    </row>
    <row r="381" spans="1:19" x14ac:dyDescent="0.3">
      <c r="A381">
        <v>961022</v>
      </c>
      <c r="B381" t="s">
        <v>6</v>
      </c>
      <c r="C381">
        <v>1</v>
      </c>
      <c r="D381">
        <v>0.03</v>
      </c>
      <c r="E381">
        <v>0.18</v>
      </c>
      <c r="F381">
        <v>6.64</v>
      </c>
      <c r="G381">
        <v>0.05</v>
      </c>
      <c r="H381">
        <v>0.5</v>
      </c>
      <c r="I381">
        <v>0.15</v>
      </c>
      <c r="J381">
        <v>1</v>
      </c>
      <c r="K381">
        <v>0</v>
      </c>
      <c r="L381">
        <v>1.66</v>
      </c>
      <c r="M381">
        <v>1.41</v>
      </c>
      <c r="N381">
        <v>0.499</v>
      </c>
      <c r="O381">
        <v>0.06</v>
      </c>
      <c r="P381" t="s">
        <v>1</v>
      </c>
      <c r="Q381" t="s">
        <v>1</v>
      </c>
    </row>
    <row r="382" spans="1:19" s="2" customFormat="1" x14ac:dyDescent="0.3">
      <c r="A382" s="2">
        <v>961022</v>
      </c>
      <c r="B382" t="s">
        <v>6</v>
      </c>
      <c r="C382">
        <v>2</v>
      </c>
      <c r="D382">
        <v>0.03</v>
      </c>
      <c r="E382">
        <v>0.18</v>
      </c>
      <c r="F382">
        <v>6.64</v>
      </c>
      <c r="G382">
        <v>0.05</v>
      </c>
      <c r="H382">
        <v>0.5</v>
      </c>
      <c r="I382">
        <v>0.15</v>
      </c>
      <c r="J382">
        <v>1</v>
      </c>
      <c r="K382">
        <v>0</v>
      </c>
      <c r="L382">
        <v>1.66</v>
      </c>
      <c r="M382">
        <v>1.41</v>
      </c>
      <c r="N382">
        <v>0.499</v>
      </c>
      <c r="O382">
        <v>0.06</v>
      </c>
      <c r="P382" t="s">
        <v>1</v>
      </c>
      <c r="Q382" t="s">
        <v>1</v>
      </c>
      <c r="R382"/>
      <c r="S382"/>
    </row>
    <row r="383" spans="1:19" x14ac:dyDescent="0.3">
      <c r="A383">
        <v>962011</v>
      </c>
      <c r="B383" t="s">
        <v>7</v>
      </c>
      <c r="C383">
        <v>1</v>
      </c>
      <c r="D383">
        <v>0.05</v>
      </c>
      <c r="E383">
        <v>0.05</v>
      </c>
      <c r="F383">
        <v>0.9</v>
      </c>
      <c r="G383">
        <v>0.3</v>
      </c>
      <c r="H383">
        <v>3</v>
      </c>
      <c r="I383">
        <v>9</v>
      </c>
      <c r="J383">
        <v>0</v>
      </c>
      <c r="K383" t="s">
        <v>1</v>
      </c>
      <c r="L383" t="s">
        <v>1</v>
      </c>
    </row>
    <row r="384" spans="1:19" x14ac:dyDescent="0.3">
      <c r="A384">
        <v>962012</v>
      </c>
      <c r="B384" t="s">
        <v>7</v>
      </c>
      <c r="C384">
        <v>1</v>
      </c>
      <c r="D384">
        <v>0.05</v>
      </c>
      <c r="E384">
        <v>0.05</v>
      </c>
      <c r="F384">
        <v>0.9</v>
      </c>
      <c r="G384">
        <v>0.3</v>
      </c>
      <c r="H384">
        <v>3</v>
      </c>
      <c r="I384">
        <v>9</v>
      </c>
      <c r="J384">
        <v>0</v>
      </c>
      <c r="K384" t="s">
        <v>1</v>
      </c>
      <c r="L384" t="s">
        <v>1</v>
      </c>
    </row>
    <row r="385" spans="1:17" x14ac:dyDescent="0.3">
      <c r="A385">
        <v>962021</v>
      </c>
      <c r="B385" t="s">
        <v>7</v>
      </c>
      <c r="C385">
        <v>1</v>
      </c>
      <c r="D385">
        <v>0.05</v>
      </c>
      <c r="E385">
        <v>0.05</v>
      </c>
      <c r="F385">
        <v>1.1000000000000001</v>
      </c>
      <c r="G385">
        <v>0</v>
      </c>
      <c r="H385">
        <v>2.7</v>
      </c>
      <c r="I385">
        <v>9</v>
      </c>
      <c r="J385">
        <v>0</v>
      </c>
      <c r="K385" t="s">
        <v>1</v>
      </c>
      <c r="L385" t="s">
        <v>1</v>
      </c>
    </row>
    <row r="386" spans="1:17" x14ac:dyDescent="0.3">
      <c r="A386">
        <v>962022</v>
      </c>
      <c r="B386" t="s">
        <v>7</v>
      </c>
      <c r="C386">
        <v>1</v>
      </c>
      <c r="D386">
        <v>0.05</v>
      </c>
      <c r="E386">
        <v>0.05</v>
      </c>
      <c r="F386">
        <v>1.1000000000000001</v>
      </c>
      <c r="G386">
        <v>0</v>
      </c>
      <c r="H386">
        <v>2.7</v>
      </c>
      <c r="I386">
        <v>9</v>
      </c>
      <c r="J386">
        <v>0</v>
      </c>
      <c r="K386" t="s">
        <v>1</v>
      </c>
      <c r="L386" t="s">
        <v>1</v>
      </c>
    </row>
    <row r="387" spans="1:17" x14ac:dyDescent="0.3">
      <c r="A387">
        <v>970011</v>
      </c>
      <c r="B387" t="s">
        <v>6</v>
      </c>
      <c r="C387">
        <v>1</v>
      </c>
      <c r="D387">
        <v>0.06</v>
      </c>
      <c r="E387">
        <v>0.4</v>
      </c>
      <c r="F387">
        <v>3</v>
      </c>
      <c r="G387">
        <v>9.9000000000000005E-2</v>
      </c>
      <c r="H387">
        <v>0.4</v>
      </c>
      <c r="I387">
        <v>0.15</v>
      </c>
      <c r="J387">
        <v>1</v>
      </c>
      <c r="K387">
        <v>0.1</v>
      </c>
      <c r="L387">
        <v>1.35</v>
      </c>
      <c r="M387">
        <v>1.4</v>
      </c>
      <c r="N387">
        <v>0.1</v>
      </c>
      <c r="O387">
        <v>0.1</v>
      </c>
      <c r="P387" t="s">
        <v>1</v>
      </c>
      <c r="Q387" t="s">
        <v>1</v>
      </c>
    </row>
    <row r="388" spans="1:17" x14ac:dyDescent="0.3">
      <c r="A388">
        <v>970012</v>
      </c>
      <c r="B388" t="s">
        <v>6</v>
      </c>
      <c r="C388">
        <v>1</v>
      </c>
      <c r="D388">
        <v>0.06</v>
      </c>
      <c r="E388">
        <v>0.4</v>
      </c>
      <c r="F388">
        <v>3</v>
      </c>
      <c r="G388">
        <v>9.9000000000000005E-2</v>
      </c>
      <c r="H388">
        <v>0.4</v>
      </c>
      <c r="I388">
        <v>0.15</v>
      </c>
      <c r="J388">
        <v>1</v>
      </c>
      <c r="K388">
        <v>0.1</v>
      </c>
      <c r="L388">
        <v>1.35</v>
      </c>
      <c r="M388">
        <v>1.4</v>
      </c>
      <c r="N388">
        <v>0.1</v>
      </c>
      <c r="O388">
        <v>0.1</v>
      </c>
      <c r="P388" t="s">
        <v>1</v>
      </c>
      <c r="Q388" t="s">
        <v>1</v>
      </c>
    </row>
    <row r="389" spans="1:17" x14ac:dyDescent="0.3">
      <c r="A389">
        <v>970013</v>
      </c>
      <c r="B389" t="s">
        <v>6</v>
      </c>
      <c r="C389">
        <v>1</v>
      </c>
      <c r="D389">
        <v>0.06</v>
      </c>
      <c r="E389">
        <v>0.4</v>
      </c>
      <c r="F389">
        <v>3</v>
      </c>
      <c r="G389">
        <v>9.9000000000000005E-2</v>
      </c>
      <c r="H389">
        <v>0.4</v>
      </c>
      <c r="I389">
        <v>0.15</v>
      </c>
      <c r="J389">
        <v>1</v>
      </c>
      <c r="K389">
        <v>0.1</v>
      </c>
      <c r="L389">
        <v>1.35</v>
      </c>
      <c r="M389">
        <v>1.4</v>
      </c>
      <c r="N389">
        <v>0.1</v>
      </c>
      <c r="O389">
        <v>0.1</v>
      </c>
      <c r="P389" t="s">
        <v>1</v>
      </c>
      <c r="Q389" t="s">
        <v>1</v>
      </c>
    </row>
    <row r="390" spans="1:17" x14ac:dyDescent="0.3">
      <c r="A390">
        <v>970014</v>
      </c>
      <c r="B390" t="s">
        <v>6</v>
      </c>
      <c r="C390">
        <v>1</v>
      </c>
      <c r="D390">
        <v>0.06</v>
      </c>
      <c r="E390">
        <v>0.4</v>
      </c>
      <c r="F390">
        <v>3</v>
      </c>
      <c r="G390">
        <v>9.9000000000000005E-2</v>
      </c>
      <c r="H390">
        <v>0.4</v>
      </c>
      <c r="I390">
        <v>0.15</v>
      </c>
      <c r="J390">
        <v>1</v>
      </c>
      <c r="K390">
        <v>0.1</v>
      </c>
      <c r="L390">
        <v>1.35</v>
      </c>
      <c r="M390">
        <v>1.4</v>
      </c>
      <c r="N390">
        <v>0.1</v>
      </c>
      <c r="O390">
        <v>0.1</v>
      </c>
      <c r="P390" t="s">
        <v>1</v>
      </c>
      <c r="Q390" t="s">
        <v>1</v>
      </c>
    </row>
    <row r="391" spans="1:17" x14ac:dyDescent="0.3">
      <c r="A391">
        <v>970021</v>
      </c>
      <c r="B391" t="s">
        <v>6</v>
      </c>
      <c r="C391">
        <v>1</v>
      </c>
      <c r="D391">
        <v>0.06</v>
      </c>
      <c r="E391">
        <v>0.4</v>
      </c>
      <c r="F391">
        <v>3</v>
      </c>
      <c r="G391">
        <v>9.9000000000000005E-2</v>
      </c>
      <c r="H391">
        <v>0.4</v>
      </c>
      <c r="I391">
        <v>0.15</v>
      </c>
      <c r="J391">
        <v>1</v>
      </c>
      <c r="K391">
        <v>0.1</v>
      </c>
      <c r="L391">
        <v>1.35</v>
      </c>
      <c r="M391">
        <v>1.4</v>
      </c>
      <c r="N391">
        <v>0.1</v>
      </c>
      <c r="O391">
        <v>0.1</v>
      </c>
      <c r="P391" t="s">
        <v>1</v>
      </c>
      <c r="Q391" t="s">
        <v>1</v>
      </c>
    </row>
    <row r="392" spans="1:17" x14ac:dyDescent="0.3">
      <c r="A392">
        <v>970031</v>
      </c>
      <c r="B392" t="s">
        <v>6</v>
      </c>
      <c r="C392">
        <v>1</v>
      </c>
      <c r="D392">
        <v>0.06</v>
      </c>
      <c r="E392">
        <v>0.4</v>
      </c>
      <c r="F392">
        <v>3</v>
      </c>
      <c r="G392">
        <v>9.9000000000000005E-2</v>
      </c>
      <c r="H392">
        <v>0.4</v>
      </c>
      <c r="I392">
        <v>0.15</v>
      </c>
      <c r="J392">
        <v>1</v>
      </c>
      <c r="K392">
        <v>0.1</v>
      </c>
      <c r="L392">
        <v>1.35</v>
      </c>
      <c r="M392">
        <v>1.4</v>
      </c>
      <c r="N392">
        <v>0.1</v>
      </c>
      <c r="O392">
        <v>0.1</v>
      </c>
      <c r="P392" t="s">
        <v>1</v>
      </c>
      <c r="Q392" t="s">
        <v>1</v>
      </c>
    </row>
    <row r="393" spans="1:17" x14ac:dyDescent="0.3">
      <c r="A393">
        <v>970041</v>
      </c>
      <c r="B393" t="s">
        <v>6</v>
      </c>
      <c r="C393">
        <v>1</v>
      </c>
      <c r="D393">
        <v>0.06</v>
      </c>
      <c r="E393">
        <v>0.4</v>
      </c>
      <c r="F393">
        <v>3</v>
      </c>
      <c r="G393">
        <v>9.9000000000000005E-2</v>
      </c>
      <c r="H393">
        <v>0.4</v>
      </c>
      <c r="I393">
        <v>0.15</v>
      </c>
      <c r="J393">
        <v>1</v>
      </c>
      <c r="K393">
        <v>0.1</v>
      </c>
      <c r="L393">
        <v>1.35</v>
      </c>
      <c r="M393">
        <v>1.4</v>
      </c>
      <c r="N393">
        <v>0.1</v>
      </c>
      <c r="O393">
        <v>0.1</v>
      </c>
      <c r="P393" t="s">
        <v>1</v>
      </c>
      <c r="Q393" t="s">
        <v>1</v>
      </c>
    </row>
    <row r="394" spans="1:17" x14ac:dyDescent="0.3">
      <c r="A394">
        <v>970042</v>
      </c>
      <c r="B394" t="s">
        <v>6</v>
      </c>
      <c r="C394">
        <v>1</v>
      </c>
      <c r="D394">
        <v>0.06</v>
      </c>
      <c r="E394">
        <v>0.4</v>
      </c>
      <c r="F394">
        <v>3</v>
      </c>
      <c r="G394">
        <v>9.9000000000000005E-2</v>
      </c>
      <c r="H394">
        <v>0.4</v>
      </c>
      <c r="I394">
        <v>0.15</v>
      </c>
      <c r="J394">
        <v>1</v>
      </c>
      <c r="K394">
        <v>0.1</v>
      </c>
      <c r="L394">
        <v>1.35</v>
      </c>
      <c r="M394">
        <v>1.4</v>
      </c>
      <c r="N394">
        <v>0.1</v>
      </c>
      <c r="O394">
        <v>0.1</v>
      </c>
      <c r="P394" t="s">
        <v>1</v>
      </c>
      <c r="Q394" t="s">
        <v>1</v>
      </c>
    </row>
    <row r="395" spans="1:17" x14ac:dyDescent="0.3">
      <c r="A395">
        <v>970051</v>
      </c>
      <c r="B395" t="s">
        <v>6</v>
      </c>
      <c r="C395">
        <v>1</v>
      </c>
      <c r="D395">
        <v>0.06</v>
      </c>
      <c r="E395">
        <v>0.4</v>
      </c>
      <c r="F395">
        <v>3</v>
      </c>
      <c r="G395">
        <v>9.9000000000000005E-2</v>
      </c>
      <c r="H395">
        <v>0.4</v>
      </c>
      <c r="I395">
        <v>0.15</v>
      </c>
      <c r="J395">
        <v>1</v>
      </c>
      <c r="K395">
        <v>0.1</v>
      </c>
      <c r="L395">
        <v>1.35</v>
      </c>
      <c r="M395">
        <v>1.4</v>
      </c>
      <c r="N395">
        <v>0.1</v>
      </c>
      <c r="O395">
        <v>0.1</v>
      </c>
      <c r="P395" t="s">
        <v>1</v>
      </c>
      <c r="Q395" t="s">
        <v>1</v>
      </c>
    </row>
    <row r="396" spans="1:17" x14ac:dyDescent="0.3">
      <c r="A396">
        <v>970052</v>
      </c>
      <c r="B396" t="s">
        <v>6</v>
      </c>
      <c r="C396">
        <v>1</v>
      </c>
      <c r="D396">
        <v>0.06</v>
      </c>
      <c r="E396">
        <v>0.4</v>
      </c>
      <c r="F396">
        <v>3</v>
      </c>
      <c r="G396">
        <v>9.9000000000000005E-2</v>
      </c>
      <c r="H396">
        <v>0.4</v>
      </c>
      <c r="I396">
        <v>0.15</v>
      </c>
      <c r="J396">
        <v>1</v>
      </c>
      <c r="K396">
        <v>0.1</v>
      </c>
      <c r="L396">
        <v>1.35</v>
      </c>
      <c r="M396">
        <v>1.4</v>
      </c>
      <c r="N396">
        <v>0.1</v>
      </c>
      <c r="O396">
        <v>0.1</v>
      </c>
      <c r="P396" t="s">
        <v>1</v>
      </c>
      <c r="Q396" t="s">
        <v>1</v>
      </c>
    </row>
    <row r="397" spans="1:17" x14ac:dyDescent="0.3">
      <c r="A397">
        <v>970053</v>
      </c>
      <c r="B397" t="s">
        <v>6</v>
      </c>
      <c r="C397">
        <v>1</v>
      </c>
      <c r="D397">
        <v>0.06</v>
      </c>
      <c r="E397">
        <v>0.4</v>
      </c>
      <c r="F397">
        <v>3</v>
      </c>
      <c r="G397">
        <v>9.9000000000000005E-2</v>
      </c>
      <c r="H397">
        <v>0.4</v>
      </c>
      <c r="I397">
        <v>0.15</v>
      </c>
      <c r="J397">
        <v>1</v>
      </c>
      <c r="K397">
        <v>0.1</v>
      </c>
      <c r="L397">
        <v>1.35</v>
      </c>
      <c r="M397">
        <v>1.4</v>
      </c>
      <c r="N397">
        <v>0.1</v>
      </c>
      <c r="O397">
        <v>0.1</v>
      </c>
      <c r="P397" t="s">
        <v>1</v>
      </c>
      <c r="Q397" t="s">
        <v>1</v>
      </c>
    </row>
    <row r="398" spans="1:17" x14ac:dyDescent="0.3">
      <c r="A398">
        <v>970054</v>
      </c>
      <c r="B398" t="s">
        <v>6</v>
      </c>
      <c r="C398">
        <v>1</v>
      </c>
      <c r="D398">
        <v>0.06</v>
      </c>
      <c r="E398">
        <v>0.4</v>
      </c>
      <c r="F398">
        <v>3</v>
      </c>
      <c r="G398">
        <v>9.9000000000000005E-2</v>
      </c>
      <c r="H398">
        <v>0.4</v>
      </c>
      <c r="I398">
        <v>0.15</v>
      </c>
      <c r="J398">
        <v>1</v>
      </c>
      <c r="K398">
        <v>0.1</v>
      </c>
      <c r="L398">
        <v>1.35</v>
      </c>
      <c r="M398">
        <v>1.4</v>
      </c>
      <c r="N398">
        <v>0.1</v>
      </c>
      <c r="O398">
        <v>0.1</v>
      </c>
      <c r="P398" t="s">
        <v>1</v>
      </c>
      <c r="Q398" t="s">
        <v>1</v>
      </c>
    </row>
    <row r="399" spans="1:17" x14ac:dyDescent="0.3">
      <c r="A399">
        <v>970071</v>
      </c>
      <c r="B399" t="s">
        <v>6</v>
      </c>
      <c r="C399">
        <v>1</v>
      </c>
      <c r="D399">
        <v>0.06</v>
      </c>
      <c r="E399">
        <v>0.4</v>
      </c>
      <c r="F399">
        <v>3</v>
      </c>
      <c r="G399">
        <v>9.9000000000000005E-2</v>
      </c>
      <c r="H399">
        <v>0.4</v>
      </c>
      <c r="I399">
        <v>0.15</v>
      </c>
      <c r="J399">
        <v>1</v>
      </c>
      <c r="K399">
        <v>0.1</v>
      </c>
      <c r="L399">
        <v>1.35</v>
      </c>
      <c r="M399">
        <v>1.4</v>
      </c>
      <c r="N399">
        <v>0.1</v>
      </c>
      <c r="O399">
        <v>0.1</v>
      </c>
      <c r="P399" t="s">
        <v>1</v>
      </c>
      <c r="Q399" t="s">
        <v>1</v>
      </c>
    </row>
    <row r="400" spans="1:17" x14ac:dyDescent="0.3">
      <c r="A400">
        <v>970072</v>
      </c>
      <c r="B400" t="s">
        <v>6</v>
      </c>
      <c r="C400">
        <v>1</v>
      </c>
      <c r="D400">
        <v>0.06</v>
      </c>
      <c r="E400">
        <v>0.4</v>
      </c>
      <c r="F400">
        <v>3</v>
      </c>
      <c r="G400">
        <v>9.9000000000000005E-2</v>
      </c>
      <c r="H400">
        <v>0.4</v>
      </c>
      <c r="I400">
        <v>0.15</v>
      </c>
      <c r="J400">
        <v>1</v>
      </c>
      <c r="K400">
        <v>0.1</v>
      </c>
      <c r="L400">
        <v>1.35</v>
      </c>
      <c r="M400">
        <v>1.4</v>
      </c>
      <c r="N400">
        <v>0.1</v>
      </c>
      <c r="O400">
        <v>0.1</v>
      </c>
      <c r="P400" t="s">
        <v>1</v>
      </c>
      <c r="Q400" t="s">
        <v>1</v>
      </c>
    </row>
    <row r="401" spans="1:17" x14ac:dyDescent="0.3">
      <c r="A401">
        <v>970073</v>
      </c>
      <c r="B401" t="s">
        <v>6</v>
      </c>
      <c r="C401">
        <v>1</v>
      </c>
      <c r="D401">
        <v>0.03</v>
      </c>
      <c r="E401">
        <v>0.18</v>
      </c>
      <c r="F401">
        <v>6.64</v>
      </c>
      <c r="G401">
        <v>0.05</v>
      </c>
      <c r="H401">
        <v>0.5</v>
      </c>
      <c r="I401">
        <v>0.15</v>
      </c>
      <c r="J401">
        <v>1</v>
      </c>
      <c r="K401">
        <v>0</v>
      </c>
      <c r="L401">
        <v>1.66</v>
      </c>
      <c r="M401">
        <v>1.41</v>
      </c>
      <c r="N401">
        <v>0.499</v>
      </c>
      <c r="O401">
        <v>0.06</v>
      </c>
      <c r="P401" t="s">
        <v>1</v>
      </c>
      <c r="Q401" t="s">
        <v>1</v>
      </c>
    </row>
    <row r="402" spans="1:17" x14ac:dyDescent="0.3">
      <c r="A402">
        <v>970074</v>
      </c>
      <c r="B402" t="s">
        <v>6</v>
      </c>
      <c r="C402">
        <v>1</v>
      </c>
      <c r="D402">
        <v>0.03</v>
      </c>
      <c r="E402">
        <v>0.18</v>
      </c>
      <c r="F402">
        <v>6.64</v>
      </c>
      <c r="G402">
        <v>0.05</v>
      </c>
      <c r="H402">
        <v>0.5</v>
      </c>
      <c r="I402">
        <v>0.15</v>
      </c>
      <c r="J402">
        <v>1</v>
      </c>
      <c r="K402">
        <v>0</v>
      </c>
      <c r="L402">
        <v>1.66</v>
      </c>
      <c r="M402">
        <v>1.41</v>
      </c>
      <c r="N402">
        <v>0.499</v>
      </c>
      <c r="O402">
        <v>0.06</v>
      </c>
      <c r="P402" t="s">
        <v>1</v>
      </c>
      <c r="Q402" t="s">
        <v>1</v>
      </c>
    </row>
    <row r="403" spans="1:17" x14ac:dyDescent="0.3">
      <c r="A403">
        <v>970091</v>
      </c>
      <c r="B403" t="s">
        <v>6</v>
      </c>
      <c r="C403">
        <v>1</v>
      </c>
      <c r="D403">
        <v>0.06</v>
      </c>
      <c r="E403">
        <v>0.4</v>
      </c>
      <c r="F403">
        <v>3</v>
      </c>
      <c r="G403">
        <v>9.9000000000000005E-2</v>
      </c>
      <c r="H403">
        <v>0.4</v>
      </c>
      <c r="I403">
        <v>0.15</v>
      </c>
      <c r="J403">
        <v>1</v>
      </c>
      <c r="K403">
        <v>0.1</v>
      </c>
      <c r="L403">
        <v>1.35</v>
      </c>
      <c r="M403">
        <v>1.4</v>
      </c>
      <c r="N403">
        <v>0.1</v>
      </c>
      <c r="O403">
        <v>0.1</v>
      </c>
      <c r="P403" t="s">
        <v>1</v>
      </c>
      <c r="Q403" t="s">
        <v>1</v>
      </c>
    </row>
    <row r="404" spans="1:17" x14ac:dyDescent="0.3">
      <c r="A404">
        <v>970092</v>
      </c>
      <c r="B404" t="s">
        <v>6</v>
      </c>
      <c r="C404">
        <v>1</v>
      </c>
      <c r="D404">
        <v>0.06</v>
      </c>
      <c r="E404">
        <v>0.4</v>
      </c>
      <c r="F404">
        <v>3</v>
      </c>
      <c r="G404">
        <v>9.9000000000000005E-2</v>
      </c>
      <c r="H404">
        <v>0.4</v>
      </c>
      <c r="I404">
        <v>0.15</v>
      </c>
      <c r="J404">
        <v>1</v>
      </c>
      <c r="K404">
        <v>0.1</v>
      </c>
      <c r="L404">
        <v>1.35</v>
      </c>
      <c r="M404">
        <v>1.4</v>
      </c>
      <c r="N404">
        <v>0.1</v>
      </c>
      <c r="O404">
        <v>0.1</v>
      </c>
      <c r="P404" t="s">
        <v>1</v>
      </c>
      <c r="Q404" t="s">
        <v>1</v>
      </c>
    </row>
    <row r="405" spans="1:17" x14ac:dyDescent="0.3">
      <c r="A405">
        <v>970101</v>
      </c>
      <c r="B405" t="s">
        <v>6</v>
      </c>
      <c r="C405">
        <v>1</v>
      </c>
      <c r="D405">
        <v>0.03</v>
      </c>
      <c r="E405">
        <v>0.18</v>
      </c>
      <c r="F405">
        <v>6.64</v>
      </c>
      <c r="G405">
        <v>0.05</v>
      </c>
      <c r="H405">
        <v>0.5</v>
      </c>
      <c r="I405">
        <v>0.15</v>
      </c>
      <c r="J405">
        <v>1</v>
      </c>
      <c r="K405">
        <v>0</v>
      </c>
      <c r="L405">
        <v>1.66</v>
      </c>
      <c r="M405">
        <v>1.41</v>
      </c>
      <c r="N405">
        <v>0.499</v>
      </c>
      <c r="O405">
        <v>0.06</v>
      </c>
      <c r="P405" t="s">
        <v>1</v>
      </c>
      <c r="Q405" t="s">
        <v>1</v>
      </c>
    </row>
    <row r="406" spans="1:17" x14ac:dyDescent="0.3">
      <c r="A406">
        <v>970102</v>
      </c>
      <c r="B406" t="s">
        <v>6</v>
      </c>
      <c r="C406">
        <v>1</v>
      </c>
      <c r="D406">
        <v>0.03</v>
      </c>
      <c r="E406">
        <v>0.18</v>
      </c>
      <c r="F406">
        <v>6.64</v>
      </c>
      <c r="G406">
        <v>0.05</v>
      </c>
      <c r="H406">
        <v>0.5</v>
      </c>
      <c r="I406">
        <v>0.15</v>
      </c>
      <c r="J406">
        <v>1</v>
      </c>
      <c r="K406">
        <v>0</v>
      </c>
      <c r="L406">
        <v>1.66</v>
      </c>
      <c r="M406">
        <v>1.41</v>
      </c>
      <c r="N406">
        <v>0.499</v>
      </c>
      <c r="O406">
        <v>0.06</v>
      </c>
      <c r="P406" t="s">
        <v>1</v>
      </c>
      <c r="Q406" t="s">
        <v>1</v>
      </c>
    </row>
    <row r="407" spans="1:17" x14ac:dyDescent="0.3">
      <c r="A407">
        <v>971011</v>
      </c>
      <c r="B407" t="s">
        <v>6</v>
      </c>
      <c r="C407">
        <v>1</v>
      </c>
      <c r="D407">
        <v>0.06</v>
      </c>
      <c r="E407">
        <v>0.4</v>
      </c>
      <c r="F407">
        <v>3</v>
      </c>
      <c r="G407">
        <v>9.9000000000000005E-2</v>
      </c>
      <c r="H407">
        <v>0.4</v>
      </c>
      <c r="I407">
        <v>0.15</v>
      </c>
      <c r="J407">
        <v>1</v>
      </c>
      <c r="K407">
        <v>0.1</v>
      </c>
      <c r="L407">
        <v>1.35</v>
      </c>
      <c r="M407">
        <v>1.4</v>
      </c>
      <c r="N407">
        <v>0.1</v>
      </c>
      <c r="O407">
        <v>0.1</v>
      </c>
      <c r="P407" t="s">
        <v>1</v>
      </c>
      <c r="Q407" t="s">
        <v>1</v>
      </c>
    </row>
    <row r="408" spans="1:17" x14ac:dyDescent="0.3">
      <c r="A408">
        <v>971012</v>
      </c>
      <c r="B408" t="s">
        <v>6</v>
      </c>
      <c r="C408">
        <v>1</v>
      </c>
      <c r="D408">
        <v>0.06</v>
      </c>
      <c r="E408">
        <v>0.4</v>
      </c>
      <c r="F408">
        <v>3</v>
      </c>
      <c r="G408">
        <v>9.9000000000000005E-2</v>
      </c>
      <c r="H408">
        <v>0.4</v>
      </c>
      <c r="I408">
        <v>0.15</v>
      </c>
      <c r="J408">
        <v>1</v>
      </c>
      <c r="K408">
        <v>0.1</v>
      </c>
      <c r="L408">
        <v>1.35</v>
      </c>
      <c r="M408">
        <v>1.4</v>
      </c>
      <c r="N408">
        <v>0.1</v>
      </c>
      <c r="O408">
        <v>0.1</v>
      </c>
      <c r="P408" t="s">
        <v>1</v>
      </c>
      <c r="Q408" t="s">
        <v>1</v>
      </c>
    </row>
    <row r="409" spans="1:17" x14ac:dyDescent="0.3">
      <c r="A409">
        <v>971021</v>
      </c>
      <c r="B409" t="s">
        <v>6</v>
      </c>
      <c r="C409">
        <v>1</v>
      </c>
      <c r="D409">
        <v>0.06</v>
      </c>
      <c r="E409">
        <v>0.4</v>
      </c>
      <c r="F409">
        <v>3</v>
      </c>
      <c r="G409">
        <v>9.9000000000000005E-2</v>
      </c>
      <c r="H409">
        <v>0.4</v>
      </c>
      <c r="I409">
        <v>0.15</v>
      </c>
      <c r="J409">
        <v>1</v>
      </c>
      <c r="K409">
        <v>0.1</v>
      </c>
      <c r="L409">
        <v>1.35</v>
      </c>
      <c r="M409">
        <v>1.4</v>
      </c>
      <c r="N409">
        <v>0.1</v>
      </c>
      <c r="O409">
        <v>0.1</v>
      </c>
      <c r="P409" t="s">
        <v>1</v>
      </c>
      <c r="Q409" t="s">
        <v>1</v>
      </c>
    </row>
    <row r="410" spans="1:17" x14ac:dyDescent="0.3">
      <c r="A410">
        <v>971022</v>
      </c>
      <c r="B410" t="s">
        <v>6</v>
      </c>
      <c r="C410">
        <v>1</v>
      </c>
      <c r="D410">
        <v>0.06</v>
      </c>
      <c r="E410">
        <v>0.4</v>
      </c>
      <c r="F410">
        <v>3</v>
      </c>
      <c r="G410">
        <v>9.9000000000000005E-2</v>
      </c>
      <c r="H410">
        <v>0.4</v>
      </c>
      <c r="I410">
        <v>0.15</v>
      </c>
      <c r="J410">
        <v>1</v>
      </c>
      <c r="K410">
        <v>0.1</v>
      </c>
      <c r="L410">
        <v>1.35</v>
      </c>
      <c r="M410">
        <v>1.4</v>
      </c>
      <c r="N410">
        <v>0.1</v>
      </c>
      <c r="O410">
        <v>0.1</v>
      </c>
      <c r="P410" t="s">
        <v>1</v>
      </c>
      <c r="Q410" t="s">
        <v>1</v>
      </c>
    </row>
    <row r="411" spans="1:17" x14ac:dyDescent="0.3">
      <c r="A411">
        <v>971031</v>
      </c>
      <c r="B411" t="s">
        <v>7</v>
      </c>
      <c r="C411">
        <v>1</v>
      </c>
      <c r="D411">
        <v>0.05</v>
      </c>
      <c r="E411">
        <v>0.05</v>
      </c>
      <c r="F411">
        <v>1.1000000000000001</v>
      </c>
      <c r="G411">
        <v>0</v>
      </c>
      <c r="H411">
        <v>2.7</v>
      </c>
      <c r="I411">
        <v>9</v>
      </c>
      <c r="J411">
        <v>0</v>
      </c>
      <c r="K411" t="s">
        <v>1</v>
      </c>
      <c r="L411" t="s">
        <v>1</v>
      </c>
    </row>
    <row r="412" spans="1:17" x14ac:dyDescent="0.3">
      <c r="A412">
        <v>971032</v>
      </c>
      <c r="B412" t="s">
        <v>7</v>
      </c>
      <c r="C412">
        <v>1</v>
      </c>
      <c r="D412">
        <v>0.05</v>
      </c>
      <c r="E412">
        <v>0.05</v>
      </c>
      <c r="F412">
        <v>1.1000000000000001</v>
      </c>
      <c r="G412">
        <v>0</v>
      </c>
      <c r="H412">
        <v>2.7</v>
      </c>
      <c r="I412">
        <v>9</v>
      </c>
      <c r="J412">
        <v>0</v>
      </c>
      <c r="K412" t="s">
        <v>1</v>
      </c>
      <c r="L412" t="s">
        <v>1</v>
      </c>
    </row>
    <row r="413" spans="1:17" x14ac:dyDescent="0.3">
      <c r="A413">
        <v>971033</v>
      </c>
      <c r="B413" t="s">
        <v>7</v>
      </c>
      <c r="C413">
        <v>1</v>
      </c>
      <c r="D413">
        <v>0.05</v>
      </c>
      <c r="E413">
        <v>0.05</v>
      </c>
      <c r="F413">
        <v>1.1000000000000001</v>
      </c>
      <c r="G413">
        <v>0</v>
      </c>
      <c r="H413">
        <v>2.7</v>
      </c>
      <c r="I413">
        <v>9</v>
      </c>
      <c r="J413">
        <v>0</v>
      </c>
      <c r="K413" t="s">
        <v>1</v>
      </c>
      <c r="L413" t="s">
        <v>1</v>
      </c>
    </row>
    <row r="414" spans="1:17" x14ac:dyDescent="0.3">
      <c r="A414">
        <v>971034</v>
      </c>
      <c r="B414" t="s">
        <v>7</v>
      </c>
      <c r="C414">
        <v>1</v>
      </c>
      <c r="D414">
        <v>0.05</v>
      </c>
      <c r="E414">
        <v>0.05</v>
      </c>
      <c r="F414">
        <v>1.1000000000000001</v>
      </c>
      <c r="G414">
        <v>0</v>
      </c>
      <c r="H414">
        <v>2.7</v>
      </c>
      <c r="I414">
        <v>9</v>
      </c>
      <c r="J414">
        <v>0</v>
      </c>
      <c r="K414" t="s">
        <v>1</v>
      </c>
      <c r="L414" t="s">
        <v>1</v>
      </c>
    </row>
    <row r="415" spans="1:17" x14ac:dyDescent="0.3">
      <c r="A415">
        <v>971035</v>
      </c>
      <c r="B415" t="s">
        <v>7</v>
      </c>
      <c r="C415">
        <v>1</v>
      </c>
      <c r="D415">
        <v>0.05</v>
      </c>
      <c r="E415">
        <v>0.05</v>
      </c>
      <c r="F415">
        <v>1.1000000000000001</v>
      </c>
      <c r="G415">
        <v>0</v>
      </c>
      <c r="H415">
        <v>2.7</v>
      </c>
      <c r="I415">
        <v>9</v>
      </c>
      <c r="J415">
        <v>0</v>
      </c>
      <c r="K415" t="s">
        <v>1</v>
      </c>
      <c r="L415" t="s">
        <v>1</v>
      </c>
    </row>
    <row r="416" spans="1:17" x14ac:dyDescent="0.3">
      <c r="A416">
        <v>971036</v>
      </c>
      <c r="B416" t="s">
        <v>7</v>
      </c>
      <c r="C416">
        <v>1</v>
      </c>
      <c r="D416">
        <v>0.05</v>
      </c>
      <c r="E416">
        <v>0.05</v>
      </c>
      <c r="F416">
        <v>1.1000000000000001</v>
      </c>
      <c r="G416">
        <v>0</v>
      </c>
      <c r="H416">
        <v>2.7</v>
      </c>
      <c r="I416">
        <v>9</v>
      </c>
      <c r="J416">
        <v>0</v>
      </c>
      <c r="K416" t="s">
        <v>1</v>
      </c>
      <c r="L416" t="s">
        <v>1</v>
      </c>
    </row>
    <row r="417" spans="1:19" x14ac:dyDescent="0.3">
      <c r="A417">
        <v>971037</v>
      </c>
      <c r="B417" t="s">
        <v>7</v>
      </c>
      <c r="C417">
        <v>1</v>
      </c>
      <c r="D417">
        <v>0.05</v>
      </c>
      <c r="E417">
        <v>0.05</v>
      </c>
      <c r="F417">
        <v>1.1000000000000001</v>
      </c>
      <c r="G417">
        <v>0</v>
      </c>
      <c r="H417">
        <v>2.7</v>
      </c>
      <c r="I417">
        <v>9</v>
      </c>
      <c r="J417">
        <v>0</v>
      </c>
      <c r="K417" t="s">
        <v>1</v>
      </c>
      <c r="L417" t="s">
        <v>1</v>
      </c>
    </row>
    <row r="418" spans="1:19" x14ac:dyDescent="0.3">
      <c r="A418">
        <v>971038</v>
      </c>
      <c r="B418" t="s">
        <v>7</v>
      </c>
      <c r="C418">
        <v>1</v>
      </c>
      <c r="D418">
        <v>0.05</v>
      </c>
      <c r="E418">
        <v>0.05</v>
      </c>
      <c r="F418">
        <v>1.1000000000000001</v>
      </c>
      <c r="G418">
        <v>0</v>
      </c>
      <c r="H418">
        <v>2.7</v>
      </c>
      <c r="I418">
        <v>9</v>
      </c>
      <c r="J418">
        <v>0</v>
      </c>
      <c r="K418" t="s">
        <v>1</v>
      </c>
      <c r="L418" t="s">
        <v>1</v>
      </c>
    </row>
    <row r="419" spans="1:19" x14ac:dyDescent="0.3">
      <c r="A419">
        <v>972021</v>
      </c>
      <c r="B419" t="s">
        <v>6</v>
      </c>
      <c r="C419">
        <v>1</v>
      </c>
      <c r="D419">
        <v>0.06</v>
      </c>
      <c r="E419">
        <v>0.4</v>
      </c>
      <c r="F419">
        <v>3</v>
      </c>
      <c r="G419">
        <v>9.9000000000000005E-2</v>
      </c>
      <c r="H419">
        <v>0.4</v>
      </c>
      <c r="I419">
        <v>0.15</v>
      </c>
      <c r="J419">
        <v>1</v>
      </c>
      <c r="K419">
        <v>0.1</v>
      </c>
      <c r="L419">
        <v>1.35</v>
      </c>
      <c r="M419">
        <v>1.4</v>
      </c>
      <c r="N419">
        <v>0.1</v>
      </c>
      <c r="O419">
        <v>0.1</v>
      </c>
      <c r="P419" t="s">
        <v>1</v>
      </c>
      <c r="Q419" t="s">
        <v>1</v>
      </c>
    </row>
    <row r="420" spans="1:19" x14ac:dyDescent="0.3">
      <c r="A420">
        <v>972022</v>
      </c>
      <c r="B420" t="s">
        <v>6</v>
      </c>
      <c r="C420">
        <v>1</v>
      </c>
      <c r="D420">
        <v>0.06</v>
      </c>
      <c r="E420">
        <v>0.4</v>
      </c>
      <c r="F420">
        <v>3</v>
      </c>
      <c r="G420">
        <v>9.9000000000000005E-2</v>
      </c>
      <c r="H420">
        <v>0.4</v>
      </c>
      <c r="I420">
        <v>0.15</v>
      </c>
      <c r="J420">
        <v>1</v>
      </c>
      <c r="K420">
        <v>0.1</v>
      </c>
      <c r="L420">
        <v>1.35</v>
      </c>
      <c r="M420">
        <v>1.4</v>
      </c>
      <c r="N420">
        <v>0.1</v>
      </c>
      <c r="O420">
        <v>0.1</v>
      </c>
      <c r="P420" t="s">
        <v>1</v>
      </c>
      <c r="Q420" t="s">
        <v>1</v>
      </c>
    </row>
    <row r="421" spans="1:19" s="2" customFormat="1" x14ac:dyDescent="0.3">
      <c r="A421" s="2">
        <v>972022</v>
      </c>
      <c r="B421" t="s">
        <v>6</v>
      </c>
      <c r="C421">
        <v>2</v>
      </c>
      <c r="D421">
        <v>0.06</v>
      </c>
      <c r="E421">
        <v>0.4</v>
      </c>
      <c r="F421">
        <v>3</v>
      </c>
      <c r="G421">
        <v>9.9000000000000005E-2</v>
      </c>
      <c r="H421">
        <v>0.4</v>
      </c>
      <c r="I421">
        <v>0.15</v>
      </c>
      <c r="J421">
        <v>1</v>
      </c>
      <c r="K421">
        <v>0.1</v>
      </c>
      <c r="L421">
        <v>1.35</v>
      </c>
      <c r="M421">
        <v>1.4</v>
      </c>
      <c r="N421">
        <v>0.1</v>
      </c>
      <c r="O421">
        <v>0.1</v>
      </c>
      <c r="P421" t="s">
        <v>1</v>
      </c>
      <c r="Q421" t="s">
        <v>1</v>
      </c>
      <c r="R421"/>
      <c r="S421"/>
    </row>
    <row r="422" spans="1:19" x14ac:dyDescent="0.3">
      <c r="A422">
        <v>972031</v>
      </c>
      <c r="B422" t="s">
        <v>7</v>
      </c>
      <c r="C422">
        <v>1</v>
      </c>
      <c r="D422">
        <v>0.05</v>
      </c>
      <c r="E422">
        <v>0.05</v>
      </c>
      <c r="F422">
        <v>0.9</v>
      </c>
      <c r="G422">
        <v>0.3</v>
      </c>
      <c r="H422">
        <v>3</v>
      </c>
      <c r="I422">
        <v>9</v>
      </c>
      <c r="J422">
        <v>0</v>
      </c>
      <c r="K422" t="s">
        <v>1</v>
      </c>
      <c r="L422" t="s">
        <v>1</v>
      </c>
    </row>
    <row r="423" spans="1:19" x14ac:dyDescent="0.3">
      <c r="A423">
        <v>972032</v>
      </c>
      <c r="B423" t="s">
        <v>7</v>
      </c>
      <c r="C423">
        <v>1</v>
      </c>
      <c r="D423">
        <v>0.05</v>
      </c>
      <c r="E423">
        <v>0.05</v>
      </c>
      <c r="F423">
        <v>0.9</v>
      </c>
      <c r="G423">
        <v>0.3</v>
      </c>
      <c r="H423">
        <v>3</v>
      </c>
      <c r="I423">
        <v>9</v>
      </c>
      <c r="J423">
        <v>0</v>
      </c>
      <c r="K423" t="s">
        <v>1</v>
      </c>
      <c r="L423" t="s">
        <v>1</v>
      </c>
    </row>
    <row r="424" spans="1:19" x14ac:dyDescent="0.3">
      <c r="A424">
        <v>972041</v>
      </c>
      <c r="B424" t="s">
        <v>7</v>
      </c>
      <c r="C424">
        <v>1</v>
      </c>
      <c r="D424">
        <v>0.05</v>
      </c>
      <c r="E424">
        <v>0.05</v>
      </c>
      <c r="F424">
        <v>0.9</v>
      </c>
      <c r="G424">
        <v>0.3</v>
      </c>
      <c r="H424">
        <v>3</v>
      </c>
      <c r="I424">
        <v>9</v>
      </c>
      <c r="J424">
        <v>0</v>
      </c>
      <c r="K424" t="s">
        <v>1</v>
      </c>
      <c r="L424" t="s">
        <v>1</v>
      </c>
    </row>
    <row r="425" spans="1:19" x14ac:dyDescent="0.3">
      <c r="A425">
        <v>972042</v>
      </c>
      <c r="B425" t="s">
        <v>7</v>
      </c>
      <c r="C425">
        <v>1</v>
      </c>
      <c r="D425">
        <v>0.05</v>
      </c>
      <c r="E425">
        <v>0.05</v>
      </c>
      <c r="F425">
        <v>0.9</v>
      </c>
      <c r="G425">
        <v>0.3</v>
      </c>
      <c r="H425">
        <v>3</v>
      </c>
      <c r="I425">
        <v>9</v>
      </c>
      <c r="J425">
        <v>0</v>
      </c>
      <c r="K425" t="s">
        <v>1</v>
      </c>
      <c r="L425" t="s">
        <v>1</v>
      </c>
    </row>
    <row r="426" spans="1:19" x14ac:dyDescent="0.3">
      <c r="A426">
        <v>972043</v>
      </c>
      <c r="B426" t="s">
        <v>7</v>
      </c>
      <c r="C426">
        <v>1</v>
      </c>
      <c r="D426">
        <v>0.05</v>
      </c>
      <c r="E426">
        <v>0.05</v>
      </c>
      <c r="F426">
        <v>0.9</v>
      </c>
      <c r="G426">
        <v>0.3</v>
      </c>
      <c r="H426">
        <v>3</v>
      </c>
      <c r="I426">
        <v>9</v>
      </c>
      <c r="J426">
        <v>0</v>
      </c>
      <c r="K426" t="s">
        <v>1</v>
      </c>
      <c r="L426" t="s">
        <v>1</v>
      </c>
    </row>
    <row r="427" spans="1:19" x14ac:dyDescent="0.3">
      <c r="A427">
        <v>972044</v>
      </c>
      <c r="B427" t="s">
        <v>7</v>
      </c>
      <c r="C427">
        <v>1</v>
      </c>
      <c r="D427">
        <v>0.05</v>
      </c>
      <c r="E427">
        <v>0.05</v>
      </c>
      <c r="F427">
        <v>0.9</v>
      </c>
      <c r="G427">
        <v>0.3</v>
      </c>
      <c r="H427">
        <v>3</v>
      </c>
      <c r="I427">
        <v>9</v>
      </c>
      <c r="J427">
        <v>0</v>
      </c>
      <c r="K427" t="s">
        <v>1</v>
      </c>
      <c r="L427" t="s">
        <v>1</v>
      </c>
    </row>
    <row r="428" spans="1:19" x14ac:dyDescent="0.3">
      <c r="A428">
        <v>972045</v>
      </c>
      <c r="B428" t="s">
        <v>7</v>
      </c>
      <c r="C428">
        <v>1</v>
      </c>
      <c r="D428">
        <v>0.05</v>
      </c>
      <c r="E428">
        <v>0.05</v>
      </c>
      <c r="F428">
        <v>0.9</v>
      </c>
      <c r="G428">
        <v>0.3</v>
      </c>
      <c r="H428">
        <v>3</v>
      </c>
      <c r="I428">
        <v>9</v>
      </c>
      <c r="J428">
        <v>0</v>
      </c>
      <c r="K428" t="s">
        <v>1</v>
      </c>
      <c r="L428" t="s">
        <v>1</v>
      </c>
    </row>
    <row r="429" spans="1:19" x14ac:dyDescent="0.3">
      <c r="A429">
        <v>972051</v>
      </c>
      <c r="B429" t="s">
        <v>7</v>
      </c>
      <c r="C429">
        <v>1</v>
      </c>
      <c r="D429">
        <v>0.05</v>
      </c>
      <c r="E429">
        <v>0.05</v>
      </c>
      <c r="F429">
        <v>0.9</v>
      </c>
      <c r="G429">
        <v>0.3</v>
      </c>
      <c r="H429">
        <v>3</v>
      </c>
      <c r="I429">
        <v>9</v>
      </c>
      <c r="J429">
        <v>0</v>
      </c>
      <c r="K429" t="s">
        <v>1</v>
      </c>
      <c r="L429" t="s">
        <v>1</v>
      </c>
    </row>
    <row r="430" spans="1:19" x14ac:dyDescent="0.3">
      <c r="A430">
        <v>972052</v>
      </c>
      <c r="B430" t="s">
        <v>7</v>
      </c>
      <c r="C430">
        <v>1</v>
      </c>
      <c r="D430">
        <v>0.05</v>
      </c>
      <c r="E430">
        <v>0.05</v>
      </c>
      <c r="F430">
        <v>0.9</v>
      </c>
      <c r="G430">
        <v>0.3</v>
      </c>
      <c r="H430">
        <v>3</v>
      </c>
      <c r="I430">
        <v>9</v>
      </c>
      <c r="J430">
        <v>0</v>
      </c>
      <c r="K430" t="s">
        <v>1</v>
      </c>
      <c r="L430" t="s">
        <v>1</v>
      </c>
    </row>
    <row r="431" spans="1:19" x14ac:dyDescent="0.3">
      <c r="A431">
        <v>972061</v>
      </c>
      <c r="B431" t="s">
        <v>7</v>
      </c>
      <c r="C431">
        <v>1</v>
      </c>
      <c r="D431">
        <v>0.05</v>
      </c>
      <c r="E431">
        <v>0.05</v>
      </c>
      <c r="F431">
        <v>1.1000000000000001</v>
      </c>
      <c r="G431">
        <v>0</v>
      </c>
      <c r="H431">
        <v>2.7</v>
      </c>
      <c r="I431">
        <v>9</v>
      </c>
      <c r="J431">
        <v>0</v>
      </c>
      <c r="K431" t="s">
        <v>1</v>
      </c>
      <c r="L431" t="s">
        <v>1</v>
      </c>
    </row>
    <row r="432" spans="1:19" x14ac:dyDescent="0.3">
      <c r="A432">
        <v>972062</v>
      </c>
      <c r="B432" t="s">
        <v>7</v>
      </c>
      <c r="C432">
        <v>1</v>
      </c>
      <c r="D432">
        <v>0.05</v>
      </c>
      <c r="E432">
        <v>0.05</v>
      </c>
      <c r="F432">
        <v>1.1000000000000001</v>
      </c>
      <c r="G432">
        <v>0</v>
      </c>
      <c r="H432">
        <v>2.7</v>
      </c>
      <c r="I432">
        <v>9</v>
      </c>
      <c r="J432">
        <v>0</v>
      </c>
      <c r="K432" t="s">
        <v>1</v>
      </c>
      <c r="L432" t="s">
        <v>1</v>
      </c>
    </row>
    <row r="433" spans="1:19" x14ac:dyDescent="0.3">
      <c r="A433">
        <v>972063</v>
      </c>
      <c r="B433" t="s">
        <v>7</v>
      </c>
      <c r="C433">
        <v>1</v>
      </c>
      <c r="D433">
        <v>0.05</v>
      </c>
      <c r="E433">
        <v>0.05</v>
      </c>
      <c r="F433">
        <v>1.1000000000000001</v>
      </c>
      <c r="G433">
        <v>0</v>
      </c>
      <c r="H433">
        <v>2.7</v>
      </c>
      <c r="I433">
        <v>9</v>
      </c>
      <c r="J433">
        <v>0</v>
      </c>
      <c r="K433" t="s">
        <v>1</v>
      </c>
      <c r="L433" t="s">
        <v>1</v>
      </c>
    </row>
    <row r="434" spans="1:19" x14ac:dyDescent="0.3">
      <c r="A434">
        <v>972071</v>
      </c>
      <c r="B434" t="s">
        <v>7</v>
      </c>
      <c r="C434">
        <v>1</v>
      </c>
      <c r="D434">
        <v>0.05</v>
      </c>
      <c r="E434">
        <v>0.05</v>
      </c>
      <c r="F434">
        <v>0.9</v>
      </c>
      <c r="G434">
        <v>0.3</v>
      </c>
      <c r="H434">
        <v>3</v>
      </c>
      <c r="I434">
        <v>9</v>
      </c>
      <c r="J434">
        <v>0</v>
      </c>
      <c r="K434" t="s">
        <v>1</v>
      </c>
      <c r="L434" t="s">
        <v>1</v>
      </c>
    </row>
    <row r="435" spans="1:19" x14ac:dyDescent="0.3">
      <c r="A435">
        <v>972072</v>
      </c>
      <c r="B435" t="s">
        <v>7</v>
      </c>
      <c r="C435">
        <v>1</v>
      </c>
      <c r="D435">
        <v>0.05</v>
      </c>
      <c r="E435">
        <v>0.05</v>
      </c>
      <c r="F435">
        <v>0.9</v>
      </c>
      <c r="G435">
        <v>0.3</v>
      </c>
      <c r="H435">
        <v>3</v>
      </c>
      <c r="I435">
        <v>9</v>
      </c>
      <c r="J435">
        <v>0</v>
      </c>
      <c r="K435" t="s">
        <v>1</v>
      </c>
      <c r="L435" t="s">
        <v>1</v>
      </c>
    </row>
    <row r="436" spans="1:19" x14ac:dyDescent="0.3">
      <c r="A436">
        <v>972081</v>
      </c>
      <c r="B436" t="s">
        <v>7</v>
      </c>
      <c r="C436">
        <v>1</v>
      </c>
      <c r="D436">
        <v>0.05</v>
      </c>
      <c r="E436">
        <v>0.05</v>
      </c>
      <c r="F436">
        <v>0.9</v>
      </c>
      <c r="G436">
        <v>0.3</v>
      </c>
      <c r="H436">
        <v>3</v>
      </c>
      <c r="I436">
        <v>9</v>
      </c>
      <c r="J436">
        <v>0</v>
      </c>
      <c r="K436" t="s">
        <v>1</v>
      </c>
      <c r="L436" t="s">
        <v>1</v>
      </c>
    </row>
    <row r="437" spans="1:19" x14ac:dyDescent="0.3">
      <c r="A437">
        <v>972082</v>
      </c>
      <c r="B437" t="s">
        <v>7</v>
      </c>
      <c r="C437">
        <v>1</v>
      </c>
      <c r="D437">
        <v>0.05</v>
      </c>
      <c r="E437">
        <v>0.05</v>
      </c>
      <c r="F437">
        <v>0.9</v>
      </c>
      <c r="G437">
        <v>0.3</v>
      </c>
      <c r="H437">
        <v>3</v>
      </c>
      <c r="I437">
        <v>9</v>
      </c>
      <c r="J437">
        <v>0</v>
      </c>
      <c r="K437" t="s">
        <v>1</v>
      </c>
      <c r="L437" t="s">
        <v>1</v>
      </c>
    </row>
    <row r="438" spans="1:19" x14ac:dyDescent="0.3">
      <c r="A438">
        <v>972091</v>
      </c>
      <c r="B438" t="s">
        <v>7</v>
      </c>
      <c r="C438">
        <v>1</v>
      </c>
      <c r="D438">
        <v>0.05</v>
      </c>
      <c r="E438">
        <v>0.05</v>
      </c>
      <c r="F438">
        <v>0.9</v>
      </c>
      <c r="G438">
        <v>0.3</v>
      </c>
      <c r="H438">
        <v>3</v>
      </c>
      <c r="I438">
        <v>9</v>
      </c>
      <c r="J438">
        <v>0</v>
      </c>
      <c r="K438" t="s">
        <v>1</v>
      </c>
      <c r="L438" t="s">
        <v>1</v>
      </c>
    </row>
    <row r="439" spans="1:19" x14ac:dyDescent="0.3">
      <c r="A439">
        <v>972092</v>
      </c>
      <c r="B439" t="s">
        <v>7</v>
      </c>
      <c r="C439">
        <v>1</v>
      </c>
      <c r="D439">
        <v>0.05</v>
      </c>
      <c r="E439">
        <v>0.05</v>
      </c>
      <c r="F439">
        <v>0.9</v>
      </c>
      <c r="G439">
        <v>0.3</v>
      </c>
      <c r="H439">
        <v>3</v>
      </c>
      <c r="I439">
        <v>9</v>
      </c>
      <c r="J439">
        <v>0</v>
      </c>
      <c r="K439" t="s">
        <v>1</v>
      </c>
      <c r="L439" t="s">
        <v>1</v>
      </c>
    </row>
    <row r="440" spans="1:19" x14ac:dyDescent="0.3">
      <c r="A440">
        <v>972093</v>
      </c>
      <c r="B440" t="s">
        <v>7</v>
      </c>
      <c r="C440">
        <v>1</v>
      </c>
      <c r="D440">
        <v>0.05</v>
      </c>
      <c r="E440">
        <v>0.05</v>
      </c>
      <c r="F440">
        <v>0.9</v>
      </c>
      <c r="G440">
        <v>0.3</v>
      </c>
      <c r="H440">
        <v>3</v>
      </c>
      <c r="I440">
        <v>9</v>
      </c>
      <c r="J440">
        <v>0</v>
      </c>
      <c r="K440" t="s">
        <v>1</v>
      </c>
      <c r="L440" t="s">
        <v>1</v>
      </c>
    </row>
    <row r="441" spans="1:19" x14ac:dyDescent="0.3">
      <c r="A441">
        <v>972094</v>
      </c>
      <c r="B441" t="s">
        <v>7</v>
      </c>
      <c r="C441">
        <v>1</v>
      </c>
      <c r="D441">
        <v>0.05</v>
      </c>
      <c r="E441">
        <v>0.05</v>
      </c>
      <c r="F441">
        <v>0.9</v>
      </c>
      <c r="G441">
        <v>0.3</v>
      </c>
      <c r="H441">
        <v>3</v>
      </c>
      <c r="I441">
        <v>9</v>
      </c>
      <c r="J441">
        <v>0</v>
      </c>
      <c r="K441" t="s">
        <v>1</v>
      </c>
      <c r="L441" t="s">
        <v>1</v>
      </c>
    </row>
    <row r="442" spans="1:19" x14ac:dyDescent="0.3">
      <c r="A442">
        <v>972095</v>
      </c>
      <c r="B442" t="s">
        <v>7</v>
      </c>
      <c r="C442">
        <v>1</v>
      </c>
      <c r="D442">
        <v>0.05</v>
      </c>
      <c r="E442">
        <v>0.05</v>
      </c>
      <c r="F442">
        <v>0.9</v>
      </c>
      <c r="G442">
        <v>0.3</v>
      </c>
      <c r="H442">
        <v>3</v>
      </c>
      <c r="I442">
        <v>9</v>
      </c>
      <c r="J442">
        <v>0</v>
      </c>
      <c r="K442" t="s">
        <v>1</v>
      </c>
      <c r="L442" t="s">
        <v>1</v>
      </c>
    </row>
    <row r="443" spans="1:19" x14ac:dyDescent="0.3">
      <c r="A443">
        <v>972101</v>
      </c>
      <c r="B443" t="s">
        <v>6</v>
      </c>
      <c r="C443">
        <v>1</v>
      </c>
      <c r="D443">
        <v>0.06</v>
      </c>
      <c r="E443">
        <v>0.4</v>
      </c>
      <c r="F443">
        <v>3</v>
      </c>
      <c r="G443">
        <v>9.9000000000000005E-2</v>
      </c>
      <c r="H443">
        <v>0.4</v>
      </c>
      <c r="I443">
        <v>0.15</v>
      </c>
      <c r="J443">
        <v>1</v>
      </c>
      <c r="K443">
        <v>0.1</v>
      </c>
      <c r="L443">
        <v>1.35</v>
      </c>
      <c r="M443">
        <v>1.4</v>
      </c>
      <c r="N443">
        <v>0.1</v>
      </c>
      <c r="O443">
        <v>0.1</v>
      </c>
      <c r="P443" t="s">
        <v>1</v>
      </c>
      <c r="Q443" t="s">
        <v>1</v>
      </c>
    </row>
    <row r="444" spans="1:19" s="1" customFormat="1" x14ac:dyDescent="0.3">
      <c r="A444" s="1">
        <v>972111</v>
      </c>
      <c r="B444" t="s">
        <v>6</v>
      </c>
      <c r="C444">
        <v>1</v>
      </c>
      <c r="D444">
        <v>0.03</v>
      </c>
      <c r="E444">
        <v>0.18</v>
      </c>
      <c r="F444">
        <v>6.64</v>
      </c>
      <c r="G444">
        <v>0.05</v>
      </c>
      <c r="H444">
        <v>0.5</v>
      </c>
      <c r="I444">
        <v>0.15</v>
      </c>
      <c r="J444">
        <v>1</v>
      </c>
      <c r="K444">
        <v>0</v>
      </c>
      <c r="L444">
        <v>1.66</v>
      </c>
      <c r="M444">
        <v>1.41</v>
      </c>
      <c r="N444">
        <v>0.499</v>
      </c>
      <c r="O444">
        <v>0.06</v>
      </c>
      <c r="P444" t="s">
        <v>1</v>
      </c>
      <c r="Q444" t="s">
        <v>1</v>
      </c>
      <c r="R444"/>
      <c r="S444"/>
    </row>
    <row r="445" spans="1:19" s="1" customFormat="1" x14ac:dyDescent="0.3">
      <c r="A445" s="1">
        <v>972121</v>
      </c>
      <c r="B445" t="s">
        <v>6</v>
      </c>
      <c r="C445">
        <v>1</v>
      </c>
      <c r="D445">
        <v>0.03</v>
      </c>
      <c r="E445">
        <v>0.18</v>
      </c>
      <c r="F445">
        <v>6.64</v>
      </c>
      <c r="G445">
        <v>0.05</v>
      </c>
      <c r="H445">
        <v>0.5</v>
      </c>
      <c r="I445">
        <v>0.15</v>
      </c>
      <c r="J445">
        <v>1</v>
      </c>
      <c r="K445">
        <v>0</v>
      </c>
      <c r="L445">
        <v>1.66</v>
      </c>
      <c r="M445">
        <v>1.41</v>
      </c>
      <c r="N445">
        <v>0.499</v>
      </c>
      <c r="O445">
        <v>0.06</v>
      </c>
      <c r="P445" t="s">
        <v>1</v>
      </c>
      <c r="Q445" t="s">
        <v>1</v>
      </c>
      <c r="R445"/>
      <c r="S445"/>
    </row>
    <row r="446" spans="1:19" x14ac:dyDescent="0.3">
      <c r="A446">
        <v>972131</v>
      </c>
      <c r="B446" t="s">
        <v>6</v>
      </c>
      <c r="C446">
        <v>1</v>
      </c>
      <c r="D446">
        <v>0.06</v>
      </c>
      <c r="E446">
        <v>0.4</v>
      </c>
      <c r="F446">
        <v>3</v>
      </c>
      <c r="G446">
        <v>9.9000000000000005E-2</v>
      </c>
      <c r="H446">
        <v>0.4</v>
      </c>
      <c r="I446">
        <v>0.15</v>
      </c>
      <c r="J446">
        <v>1</v>
      </c>
      <c r="K446">
        <v>0.1</v>
      </c>
      <c r="L446">
        <v>1.35</v>
      </c>
      <c r="M446">
        <v>1.4</v>
      </c>
      <c r="N446">
        <v>0.1</v>
      </c>
      <c r="O446">
        <v>0.1</v>
      </c>
      <c r="P446" t="s">
        <v>1</v>
      </c>
      <c r="Q446" t="s">
        <v>1</v>
      </c>
    </row>
    <row r="447" spans="1:19" x14ac:dyDescent="0.3">
      <c r="A447">
        <v>972141</v>
      </c>
      <c r="B447" t="s">
        <v>6</v>
      </c>
      <c r="C447">
        <v>1</v>
      </c>
      <c r="D447">
        <v>0.03</v>
      </c>
      <c r="E447">
        <v>0.18</v>
      </c>
      <c r="F447">
        <v>6.64</v>
      </c>
      <c r="G447">
        <v>0.05</v>
      </c>
      <c r="H447">
        <v>0.5</v>
      </c>
      <c r="I447">
        <v>0.15</v>
      </c>
      <c r="J447">
        <v>1</v>
      </c>
      <c r="K447">
        <v>0</v>
      </c>
      <c r="L447">
        <v>1.66</v>
      </c>
      <c r="M447">
        <v>1.41</v>
      </c>
      <c r="N447">
        <v>0.499</v>
      </c>
      <c r="O447">
        <v>0.06</v>
      </c>
      <c r="P447" t="s">
        <v>1</v>
      </c>
      <c r="Q447" t="s">
        <v>1</v>
      </c>
    </row>
    <row r="448" spans="1:19" x14ac:dyDescent="0.3">
      <c r="A448">
        <v>972143</v>
      </c>
      <c r="B448" t="s">
        <v>6</v>
      </c>
      <c r="C448">
        <v>1</v>
      </c>
      <c r="D448">
        <v>0.03</v>
      </c>
      <c r="E448">
        <v>0.18</v>
      </c>
      <c r="F448">
        <v>6.64</v>
      </c>
      <c r="G448">
        <v>0.05</v>
      </c>
      <c r="H448">
        <v>0.5</v>
      </c>
      <c r="I448">
        <v>0.15</v>
      </c>
      <c r="J448">
        <v>1</v>
      </c>
      <c r="K448">
        <v>0</v>
      </c>
      <c r="L448">
        <v>1.66</v>
      </c>
      <c r="M448">
        <v>1.41</v>
      </c>
      <c r="N448">
        <v>0.499</v>
      </c>
      <c r="O448">
        <v>0.06</v>
      </c>
      <c r="P448" t="s">
        <v>1</v>
      </c>
      <c r="Q448" t="s">
        <v>1</v>
      </c>
    </row>
    <row r="449" spans="1:17" x14ac:dyDescent="0.3">
      <c r="A449">
        <v>972145</v>
      </c>
      <c r="B449" t="s">
        <v>6</v>
      </c>
      <c r="C449">
        <v>1</v>
      </c>
      <c r="D449">
        <v>0.03</v>
      </c>
      <c r="E449">
        <v>0.18</v>
      </c>
      <c r="F449">
        <v>6.64</v>
      </c>
      <c r="G449">
        <v>0.05</v>
      </c>
      <c r="H449">
        <v>0.5</v>
      </c>
      <c r="I449">
        <v>0.15</v>
      </c>
      <c r="J449">
        <v>1</v>
      </c>
      <c r="K449">
        <v>0</v>
      </c>
      <c r="L449">
        <v>1.66</v>
      </c>
      <c r="M449">
        <v>1.41</v>
      </c>
      <c r="N449">
        <v>0.499</v>
      </c>
      <c r="O449">
        <v>0.06</v>
      </c>
      <c r="P449" t="s">
        <v>1</v>
      </c>
      <c r="Q449" t="s">
        <v>1</v>
      </c>
    </row>
    <row r="450" spans="1:17" x14ac:dyDescent="0.3">
      <c r="A450">
        <v>972147</v>
      </c>
      <c r="B450" t="s">
        <v>6</v>
      </c>
      <c r="C450">
        <v>1</v>
      </c>
      <c r="D450">
        <v>0.03</v>
      </c>
      <c r="E450">
        <v>0.18</v>
      </c>
      <c r="F450">
        <v>6.64</v>
      </c>
      <c r="G450">
        <v>0.05</v>
      </c>
      <c r="H450">
        <v>0.5</v>
      </c>
      <c r="I450">
        <v>0.15</v>
      </c>
      <c r="J450">
        <v>1</v>
      </c>
      <c r="K450">
        <v>0</v>
      </c>
      <c r="L450">
        <v>1.66</v>
      </c>
      <c r="M450">
        <v>1.41</v>
      </c>
      <c r="N450">
        <v>0.499</v>
      </c>
      <c r="O450">
        <v>0.06</v>
      </c>
      <c r="P450" t="s">
        <v>1</v>
      </c>
      <c r="Q450" t="s">
        <v>1</v>
      </c>
    </row>
    <row r="451" spans="1:17" x14ac:dyDescent="0.3">
      <c r="A451">
        <v>973011</v>
      </c>
      <c r="B451" t="s">
        <v>6</v>
      </c>
      <c r="C451">
        <v>1</v>
      </c>
      <c r="D451">
        <v>0.03</v>
      </c>
      <c r="E451">
        <v>0.18</v>
      </c>
      <c r="F451">
        <v>6.64</v>
      </c>
      <c r="G451">
        <v>0.05</v>
      </c>
      <c r="H451">
        <v>0.5</v>
      </c>
      <c r="I451">
        <v>0.15</v>
      </c>
      <c r="J451">
        <v>1</v>
      </c>
      <c r="K451">
        <v>0</v>
      </c>
      <c r="L451">
        <v>1.66</v>
      </c>
      <c r="M451">
        <v>1.41</v>
      </c>
      <c r="N451">
        <v>0.499</v>
      </c>
      <c r="O451">
        <v>0.06</v>
      </c>
      <c r="P451" t="s">
        <v>1</v>
      </c>
      <c r="Q451" t="s">
        <v>1</v>
      </c>
    </row>
    <row r="452" spans="1:17" x14ac:dyDescent="0.3">
      <c r="A452">
        <v>973012</v>
      </c>
      <c r="B452" t="s">
        <v>6</v>
      </c>
      <c r="C452">
        <v>1</v>
      </c>
      <c r="D452">
        <v>0.03</v>
      </c>
      <c r="E452">
        <v>0.18</v>
      </c>
      <c r="F452">
        <v>6.64</v>
      </c>
      <c r="G452">
        <v>0.05</v>
      </c>
      <c r="H452">
        <v>0.5</v>
      </c>
      <c r="I452">
        <v>0.15</v>
      </c>
      <c r="J452">
        <v>1</v>
      </c>
      <c r="K452">
        <v>0</v>
      </c>
      <c r="L452">
        <v>1.66</v>
      </c>
      <c r="M452">
        <v>1.41</v>
      </c>
      <c r="N452">
        <v>0.499</v>
      </c>
      <c r="O452">
        <v>0.06</v>
      </c>
      <c r="P452" t="s">
        <v>1</v>
      </c>
      <c r="Q452" t="s">
        <v>1</v>
      </c>
    </row>
    <row r="453" spans="1:17" x14ac:dyDescent="0.3">
      <c r="A453">
        <v>973021</v>
      </c>
      <c r="B453" t="s">
        <v>6</v>
      </c>
      <c r="C453">
        <v>1</v>
      </c>
      <c r="D453">
        <v>0.06</v>
      </c>
      <c r="E453">
        <v>0.4</v>
      </c>
      <c r="F453">
        <v>3</v>
      </c>
      <c r="G453">
        <v>9.9000000000000005E-2</v>
      </c>
      <c r="H453">
        <v>0.4</v>
      </c>
      <c r="I453">
        <v>0.15</v>
      </c>
      <c r="J453">
        <v>1</v>
      </c>
      <c r="K453">
        <v>0.1</v>
      </c>
      <c r="L453">
        <v>1.35</v>
      </c>
      <c r="M453">
        <v>1.4</v>
      </c>
      <c r="N453">
        <v>0.1</v>
      </c>
      <c r="O453">
        <v>0.1</v>
      </c>
      <c r="P453" t="s">
        <v>1</v>
      </c>
      <c r="Q453" t="s">
        <v>1</v>
      </c>
    </row>
    <row r="454" spans="1:17" x14ac:dyDescent="0.3">
      <c r="A454">
        <v>973022</v>
      </c>
      <c r="B454" t="s">
        <v>6</v>
      </c>
      <c r="C454">
        <v>1</v>
      </c>
      <c r="D454">
        <v>0.06</v>
      </c>
      <c r="E454">
        <v>0.4</v>
      </c>
      <c r="F454">
        <v>3</v>
      </c>
      <c r="G454">
        <v>9.9000000000000005E-2</v>
      </c>
      <c r="H454">
        <v>0.4</v>
      </c>
      <c r="I454">
        <v>0.15</v>
      </c>
      <c r="J454">
        <v>1</v>
      </c>
      <c r="K454">
        <v>0.1</v>
      </c>
      <c r="L454">
        <v>1.35</v>
      </c>
      <c r="M454">
        <v>1.4</v>
      </c>
      <c r="N454">
        <v>0.1</v>
      </c>
      <c r="O454">
        <v>0.1</v>
      </c>
      <c r="P454" t="s">
        <v>1</v>
      </c>
      <c r="Q454" t="s">
        <v>1</v>
      </c>
    </row>
    <row r="455" spans="1:17" x14ac:dyDescent="0.3">
      <c r="A455">
        <v>973031</v>
      </c>
      <c r="B455" t="s">
        <v>6</v>
      </c>
      <c r="C455">
        <v>1</v>
      </c>
      <c r="D455">
        <v>0.03</v>
      </c>
      <c r="E455">
        <v>0.18</v>
      </c>
      <c r="F455">
        <v>6.64</v>
      </c>
      <c r="G455">
        <v>0.05</v>
      </c>
      <c r="H455">
        <v>0.5</v>
      </c>
      <c r="I455">
        <v>0.15</v>
      </c>
      <c r="J455">
        <v>1</v>
      </c>
      <c r="K455">
        <v>0</v>
      </c>
      <c r="L455">
        <v>1.66</v>
      </c>
      <c r="M455">
        <v>1.41</v>
      </c>
      <c r="N455">
        <v>0.499</v>
      </c>
      <c r="O455">
        <v>0.06</v>
      </c>
      <c r="P455" t="s">
        <v>1</v>
      </c>
      <c r="Q455" t="s">
        <v>1</v>
      </c>
    </row>
    <row r="456" spans="1:17" x14ac:dyDescent="0.3">
      <c r="A456">
        <v>973041</v>
      </c>
      <c r="B456" t="s">
        <v>6</v>
      </c>
      <c r="C456">
        <v>1</v>
      </c>
      <c r="D456">
        <v>0.03</v>
      </c>
      <c r="E456">
        <v>0.18</v>
      </c>
      <c r="F456">
        <v>6.64</v>
      </c>
      <c r="G456">
        <v>0.05</v>
      </c>
      <c r="H456">
        <v>0.5</v>
      </c>
      <c r="I456">
        <v>0.15</v>
      </c>
      <c r="J456">
        <v>1</v>
      </c>
      <c r="K456">
        <v>0</v>
      </c>
      <c r="L456">
        <v>1.66</v>
      </c>
      <c r="M456">
        <v>1.41</v>
      </c>
      <c r="N456">
        <v>0.499</v>
      </c>
      <c r="O456">
        <v>0.06</v>
      </c>
      <c r="P456" t="s">
        <v>1</v>
      </c>
      <c r="Q456" t="s">
        <v>1</v>
      </c>
    </row>
    <row r="457" spans="1:17" x14ac:dyDescent="0.3">
      <c r="A457">
        <v>973051</v>
      </c>
      <c r="B457" t="s">
        <v>6</v>
      </c>
      <c r="C457">
        <v>1</v>
      </c>
      <c r="D457">
        <v>0.03</v>
      </c>
      <c r="E457">
        <v>0.18</v>
      </c>
      <c r="F457">
        <v>6.64</v>
      </c>
      <c r="G457">
        <v>0.05</v>
      </c>
      <c r="H457">
        <v>0.5</v>
      </c>
      <c r="I457">
        <v>0.15</v>
      </c>
      <c r="J457">
        <v>1</v>
      </c>
      <c r="K457">
        <v>0</v>
      </c>
      <c r="L457">
        <v>1.66</v>
      </c>
      <c r="M457">
        <v>1.41</v>
      </c>
      <c r="N457">
        <v>0.499</v>
      </c>
      <c r="O457">
        <v>0.06</v>
      </c>
      <c r="P457" t="s">
        <v>1</v>
      </c>
      <c r="Q457" t="s">
        <v>1</v>
      </c>
    </row>
    <row r="458" spans="1:17" x14ac:dyDescent="0.3">
      <c r="A458">
        <v>973052</v>
      </c>
      <c r="B458" t="s">
        <v>6</v>
      </c>
      <c r="C458">
        <v>1</v>
      </c>
      <c r="D458">
        <v>0.03</v>
      </c>
      <c r="E458">
        <v>0.18</v>
      </c>
      <c r="F458">
        <v>6.64</v>
      </c>
      <c r="G458">
        <v>0.05</v>
      </c>
      <c r="H458">
        <v>0.5</v>
      </c>
      <c r="I458">
        <v>0.15</v>
      </c>
      <c r="J458">
        <v>1</v>
      </c>
      <c r="K458">
        <v>0</v>
      </c>
      <c r="L458">
        <v>1.66</v>
      </c>
      <c r="M458">
        <v>1.41</v>
      </c>
      <c r="N458">
        <v>0.499</v>
      </c>
      <c r="O458">
        <v>0.06</v>
      </c>
      <c r="P458" t="s">
        <v>1</v>
      </c>
      <c r="Q458" t="s">
        <v>1</v>
      </c>
    </row>
    <row r="459" spans="1:17" x14ac:dyDescent="0.3">
      <c r="A459">
        <v>974011</v>
      </c>
      <c r="B459" t="s">
        <v>7</v>
      </c>
      <c r="C459">
        <v>1</v>
      </c>
      <c r="D459">
        <v>0.03</v>
      </c>
      <c r="E459">
        <v>0.499</v>
      </c>
      <c r="F459">
        <v>1</v>
      </c>
      <c r="G459">
        <v>0</v>
      </c>
      <c r="H459">
        <v>4</v>
      </c>
      <c r="I459">
        <v>9</v>
      </c>
      <c r="J459">
        <v>0.1</v>
      </c>
      <c r="K459" t="s">
        <v>1</v>
      </c>
      <c r="L459" t="s">
        <v>1</v>
      </c>
    </row>
    <row r="460" spans="1:17" x14ac:dyDescent="0.3">
      <c r="A460">
        <v>974021</v>
      </c>
      <c r="B460" t="s">
        <v>6</v>
      </c>
      <c r="C460">
        <v>1</v>
      </c>
      <c r="D460">
        <v>0.06</v>
      </c>
      <c r="E460">
        <v>0.4</v>
      </c>
      <c r="F460">
        <v>3</v>
      </c>
      <c r="G460">
        <v>9.9000000000000005E-2</v>
      </c>
      <c r="H460">
        <v>0.4</v>
      </c>
      <c r="I460">
        <v>0.15</v>
      </c>
      <c r="J460">
        <v>1</v>
      </c>
      <c r="K460">
        <v>0.1</v>
      </c>
      <c r="L460">
        <v>1.35</v>
      </c>
      <c r="M460">
        <v>1.4</v>
      </c>
      <c r="N460">
        <v>0.1</v>
      </c>
      <c r="O460">
        <v>0.1</v>
      </c>
      <c r="P460" t="s">
        <v>1</v>
      </c>
      <c r="Q460" t="s">
        <v>1</v>
      </c>
    </row>
    <row r="461" spans="1:17" x14ac:dyDescent="0.3">
      <c r="A461">
        <v>974022</v>
      </c>
      <c r="B461" t="s">
        <v>6</v>
      </c>
      <c r="C461">
        <v>1</v>
      </c>
      <c r="D461">
        <v>0.06</v>
      </c>
      <c r="E461">
        <v>0.4</v>
      </c>
      <c r="F461">
        <v>3</v>
      </c>
      <c r="G461">
        <v>9.9000000000000005E-2</v>
      </c>
      <c r="H461">
        <v>0.4</v>
      </c>
      <c r="I461">
        <v>0.15</v>
      </c>
      <c r="J461">
        <v>1</v>
      </c>
      <c r="K461">
        <v>0.1</v>
      </c>
      <c r="L461">
        <v>1.35</v>
      </c>
      <c r="M461">
        <v>1.4</v>
      </c>
      <c r="N461">
        <v>0.1</v>
      </c>
      <c r="O461">
        <v>0.1</v>
      </c>
      <c r="P461" t="s">
        <v>1</v>
      </c>
      <c r="Q461" t="s">
        <v>1</v>
      </c>
    </row>
    <row r="462" spans="1:17" x14ac:dyDescent="0.3">
      <c r="A462">
        <v>974041</v>
      </c>
      <c r="B462" t="s">
        <v>6</v>
      </c>
      <c r="C462">
        <v>1</v>
      </c>
      <c r="D462">
        <v>0.03</v>
      </c>
      <c r="E462">
        <v>0.18</v>
      </c>
      <c r="F462">
        <v>6.64</v>
      </c>
      <c r="G462">
        <v>0.05</v>
      </c>
      <c r="H462">
        <v>0.5</v>
      </c>
      <c r="I462">
        <v>0.15</v>
      </c>
      <c r="J462">
        <v>1</v>
      </c>
      <c r="K462">
        <v>0</v>
      </c>
      <c r="L462">
        <v>1.66</v>
      </c>
      <c r="M462">
        <v>1.41</v>
      </c>
      <c r="N462">
        <v>0.499</v>
      </c>
      <c r="O462">
        <v>0.06</v>
      </c>
      <c r="P462" t="s">
        <v>1</v>
      </c>
      <c r="Q462" t="s">
        <v>1</v>
      </c>
    </row>
    <row r="463" spans="1:17" x14ac:dyDescent="0.3">
      <c r="A463">
        <v>974042</v>
      </c>
      <c r="B463" t="s">
        <v>6</v>
      </c>
      <c r="C463">
        <v>1</v>
      </c>
      <c r="D463">
        <v>0.03</v>
      </c>
      <c r="E463">
        <v>0.18</v>
      </c>
      <c r="F463">
        <v>6.64</v>
      </c>
      <c r="G463">
        <v>0.05</v>
      </c>
      <c r="H463">
        <v>0.5</v>
      </c>
      <c r="I463">
        <v>0.15</v>
      </c>
      <c r="J463">
        <v>1</v>
      </c>
      <c r="K463">
        <v>0</v>
      </c>
      <c r="L463">
        <v>1.66</v>
      </c>
      <c r="M463">
        <v>1.41</v>
      </c>
      <c r="N463">
        <v>0.499</v>
      </c>
      <c r="O463">
        <v>0.06</v>
      </c>
      <c r="P463" t="s">
        <v>1</v>
      </c>
      <c r="Q463" t="s">
        <v>1</v>
      </c>
    </row>
    <row r="464" spans="1:17" x14ac:dyDescent="0.3">
      <c r="A464">
        <v>974043</v>
      </c>
      <c r="B464" t="s">
        <v>6</v>
      </c>
      <c r="C464">
        <v>1</v>
      </c>
      <c r="D464">
        <v>0.03</v>
      </c>
      <c r="E464">
        <v>0.18</v>
      </c>
      <c r="F464">
        <v>6.64</v>
      </c>
      <c r="G464">
        <v>0.05</v>
      </c>
      <c r="H464">
        <v>0.5</v>
      </c>
      <c r="I464">
        <v>0.15</v>
      </c>
      <c r="J464">
        <v>1</v>
      </c>
      <c r="K464">
        <v>0</v>
      </c>
      <c r="L464">
        <v>1.66</v>
      </c>
      <c r="M464">
        <v>1.41</v>
      </c>
      <c r="N464">
        <v>0.499</v>
      </c>
      <c r="O464">
        <v>0.06</v>
      </c>
      <c r="P464" t="s">
        <v>1</v>
      </c>
      <c r="Q464" t="s">
        <v>1</v>
      </c>
    </row>
    <row r="465" spans="1:19" x14ac:dyDescent="0.3">
      <c r="A465">
        <v>974044</v>
      </c>
      <c r="B465" t="s">
        <v>6</v>
      </c>
      <c r="C465">
        <v>1</v>
      </c>
      <c r="D465">
        <v>0.03</v>
      </c>
      <c r="E465">
        <v>0.18</v>
      </c>
      <c r="F465">
        <v>6.64</v>
      </c>
      <c r="G465">
        <v>0.05</v>
      </c>
      <c r="H465">
        <v>0.5</v>
      </c>
      <c r="I465">
        <v>0.15</v>
      </c>
      <c r="J465">
        <v>1</v>
      </c>
      <c r="K465">
        <v>0</v>
      </c>
      <c r="L465">
        <v>1.66</v>
      </c>
      <c r="M465">
        <v>1.41</v>
      </c>
      <c r="N465">
        <v>0.499</v>
      </c>
      <c r="O465">
        <v>0.06</v>
      </c>
      <c r="P465" t="s">
        <v>1</v>
      </c>
      <c r="Q465" t="s">
        <v>1</v>
      </c>
    </row>
    <row r="466" spans="1:19" x14ac:dyDescent="0.3">
      <c r="A466">
        <v>975011</v>
      </c>
      <c r="B466" t="s">
        <v>7</v>
      </c>
      <c r="C466">
        <v>1</v>
      </c>
      <c r="D466">
        <v>0.03</v>
      </c>
      <c r="E466">
        <v>0.499</v>
      </c>
      <c r="F466">
        <v>1</v>
      </c>
      <c r="G466">
        <v>0</v>
      </c>
      <c r="H466">
        <v>4</v>
      </c>
      <c r="I466">
        <v>9</v>
      </c>
      <c r="J466">
        <v>0.1</v>
      </c>
      <c r="K466" t="s">
        <v>1</v>
      </c>
      <c r="L466" t="s">
        <v>1</v>
      </c>
    </row>
    <row r="467" spans="1:19" x14ac:dyDescent="0.3">
      <c r="A467">
        <v>975021</v>
      </c>
      <c r="B467" t="s">
        <v>7</v>
      </c>
      <c r="C467">
        <v>1</v>
      </c>
      <c r="D467">
        <v>0.03</v>
      </c>
      <c r="E467">
        <v>0.499</v>
      </c>
      <c r="F467">
        <v>1</v>
      </c>
      <c r="G467">
        <v>0</v>
      </c>
      <c r="H467">
        <v>4</v>
      </c>
      <c r="I467">
        <v>9</v>
      </c>
      <c r="J467">
        <v>0.1</v>
      </c>
      <c r="K467" t="s">
        <v>1</v>
      </c>
      <c r="L467" t="s">
        <v>1</v>
      </c>
    </row>
    <row r="468" spans="1:19" x14ac:dyDescent="0.3">
      <c r="A468">
        <v>975031</v>
      </c>
      <c r="B468" t="s">
        <v>6</v>
      </c>
      <c r="C468">
        <v>1</v>
      </c>
      <c r="D468">
        <v>0.03</v>
      </c>
      <c r="E468">
        <v>0.18</v>
      </c>
      <c r="F468">
        <v>6.64</v>
      </c>
      <c r="G468">
        <v>0.05</v>
      </c>
      <c r="H468">
        <v>0.5</v>
      </c>
      <c r="I468">
        <v>0.15</v>
      </c>
      <c r="J468">
        <v>1</v>
      </c>
      <c r="K468">
        <v>0</v>
      </c>
      <c r="L468">
        <v>1.66</v>
      </c>
      <c r="M468">
        <v>1.41</v>
      </c>
      <c r="N468">
        <v>0.499</v>
      </c>
      <c r="O468">
        <v>0.06</v>
      </c>
      <c r="P468" t="s">
        <v>1</v>
      </c>
      <c r="Q468" t="s">
        <v>1</v>
      </c>
    </row>
    <row r="469" spans="1:19" x14ac:dyDescent="0.3">
      <c r="A469">
        <v>975032</v>
      </c>
      <c r="B469" t="s">
        <v>6</v>
      </c>
      <c r="C469">
        <v>1</v>
      </c>
      <c r="D469">
        <v>0.03</v>
      </c>
      <c r="E469">
        <v>0.18</v>
      </c>
      <c r="F469">
        <v>6.64</v>
      </c>
      <c r="G469">
        <v>0.05</v>
      </c>
      <c r="H469">
        <v>0.5</v>
      </c>
      <c r="I469">
        <v>0.15</v>
      </c>
      <c r="J469">
        <v>1</v>
      </c>
      <c r="K469">
        <v>0</v>
      </c>
      <c r="L469">
        <v>1.66</v>
      </c>
      <c r="M469">
        <v>1.41</v>
      </c>
      <c r="N469">
        <v>0.499</v>
      </c>
      <c r="O469">
        <v>0.06</v>
      </c>
      <c r="P469" t="s">
        <v>1</v>
      </c>
      <c r="Q469" t="s">
        <v>1</v>
      </c>
    </row>
    <row r="470" spans="1:19" x14ac:dyDescent="0.3">
      <c r="A470">
        <v>975033</v>
      </c>
      <c r="B470" t="s">
        <v>6</v>
      </c>
      <c r="C470">
        <v>1</v>
      </c>
      <c r="D470">
        <v>0.03</v>
      </c>
      <c r="E470">
        <v>0.18</v>
      </c>
      <c r="F470">
        <v>6.64</v>
      </c>
      <c r="G470">
        <v>0.05</v>
      </c>
      <c r="H470">
        <v>0.5</v>
      </c>
      <c r="I470">
        <v>0.15</v>
      </c>
      <c r="J470">
        <v>1</v>
      </c>
      <c r="K470">
        <v>0</v>
      </c>
      <c r="L470">
        <v>1.66</v>
      </c>
      <c r="M470">
        <v>1.41</v>
      </c>
      <c r="N470">
        <v>0.499</v>
      </c>
      <c r="O470">
        <v>0.06</v>
      </c>
      <c r="P470" t="s">
        <v>1</v>
      </c>
      <c r="Q470" t="s">
        <v>1</v>
      </c>
    </row>
    <row r="471" spans="1:19" x14ac:dyDescent="0.3">
      <c r="A471">
        <v>975034</v>
      </c>
      <c r="B471" t="s">
        <v>6</v>
      </c>
      <c r="C471">
        <v>1</v>
      </c>
      <c r="D471">
        <v>0.03</v>
      </c>
      <c r="E471">
        <v>0.18</v>
      </c>
      <c r="F471">
        <v>6.64</v>
      </c>
      <c r="G471">
        <v>0.05</v>
      </c>
      <c r="H471">
        <v>0.5</v>
      </c>
      <c r="I471">
        <v>0.15</v>
      </c>
      <c r="J471">
        <v>1</v>
      </c>
      <c r="K471">
        <v>0</v>
      </c>
      <c r="L471">
        <v>1.66</v>
      </c>
      <c r="M471">
        <v>1.41</v>
      </c>
      <c r="N471">
        <v>0.499</v>
      </c>
      <c r="O471">
        <v>0.06</v>
      </c>
      <c r="P471" t="s">
        <v>1</v>
      </c>
      <c r="Q471" t="s">
        <v>1</v>
      </c>
    </row>
    <row r="472" spans="1:19" x14ac:dyDescent="0.3">
      <c r="A472">
        <v>975041</v>
      </c>
      <c r="B472" t="s">
        <v>7</v>
      </c>
      <c r="C472">
        <v>1</v>
      </c>
      <c r="D472">
        <v>0.03</v>
      </c>
      <c r="E472">
        <v>0.499</v>
      </c>
      <c r="F472">
        <v>1</v>
      </c>
      <c r="G472">
        <v>0</v>
      </c>
      <c r="H472">
        <v>4</v>
      </c>
      <c r="I472">
        <v>9</v>
      </c>
      <c r="J472">
        <v>0.1</v>
      </c>
      <c r="K472" t="s">
        <v>1</v>
      </c>
      <c r="L472" t="s">
        <v>1</v>
      </c>
    </row>
    <row r="473" spans="1:19" x14ac:dyDescent="0.3">
      <c r="A473">
        <v>975042</v>
      </c>
      <c r="B473" t="s">
        <v>7</v>
      </c>
      <c r="C473">
        <v>1</v>
      </c>
      <c r="D473">
        <v>0.03</v>
      </c>
      <c r="E473">
        <v>0.499</v>
      </c>
      <c r="F473">
        <v>1</v>
      </c>
      <c r="G473">
        <v>0</v>
      </c>
      <c r="H473">
        <v>4</v>
      </c>
      <c r="I473">
        <v>9</v>
      </c>
      <c r="J473">
        <v>0.1</v>
      </c>
      <c r="K473" t="s">
        <v>1</v>
      </c>
      <c r="L473" t="s">
        <v>1</v>
      </c>
    </row>
    <row r="474" spans="1:19" s="1" customFormat="1" x14ac:dyDescent="0.3">
      <c r="A474" s="1">
        <v>975043</v>
      </c>
      <c r="B474" t="s">
        <v>7</v>
      </c>
      <c r="C474">
        <v>1</v>
      </c>
      <c r="D474">
        <v>0.03</v>
      </c>
      <c r="E474">
        <v>0.499</v>
      </c>
      <c r="F474">
        <v>1</v>
      </c>
      <c r="G474">
        <v>0</v>
      </c>
      <c r="H474">
        <v>4</v>
      </c>
      <c r="I474">
        <v>9</v>
      </c>
      <c r="J474">
        <v>0.1</v>
      </c>
      <c r="K474" t="s">
        <v>1</v>
      </c>
      <c r="L474" t="s">
        <v>1</v>
      </c>
      <c r="M474"/>
      <c r="N474"/>
      <c r="O474"/>
      <c r="P474"/>
      <c r="Q474"/>
      <c r="R474"/>
      <c r="S474"/>
    </row>
    <row r="475" spans="1:19" x14ac:dyDescent="0.3">
      <c r="A475">
        <v>975051</v>
      </c>
      <c r="B475" t="s">
        <v>8</v>
      </c>
      <c r="C475">
        <v>1</v>
      </c>
      <c r="D475">
        <v>0.05</v>
      </c>
      <c r="E475">
        <v>0.4</v>
      </c>
      <c r="F475">
        <v>0.1</v>
      </c>
      <c r="G475">
        <v>3</v>
      </c>
      <c r="H475">
        <v>1</v>
      </c>
      <c r="I475">
        <v>2</v>
      </c>
      <c r="J475">
        <v>0.85</v>
      </c>
      <c r="K475">
        <v>0</v>
      </c>
      <c r="L475">
        <v>0</v>
      </c>
      <c r="M475" t="s">
        <v>1</v>
      </c>
      <c r="N475" t="s">
        <v>1</v>
      </c>
    </row>
    <row r="476" spans="1:19" x14ac:dyDescent="0.3">
      <c r="A476">
        <v>975052</v>
      </c>
      <c r="B476" t="s">
        <v>8</v>
      </c>
      <c r="C476">
        <v>1</v>
      </c>
      <c r="D476">
        <v>0.05</v>
      </c>
      <c r="E476">
        <v>0.4</v>
      </c>
      <c r="F476">
        <v>0.1</v>
      </c>
      <c r="G476">
        <v>3</v>
      </c>
      <c r="H476">
        <v>1</v>
      </c>
      <c r="I476">
        <v>2</v>
      </c>
      <c r="J476">
        <v>0.85</v>
      </c>
      <c r="K476">
        <v>0</v>
      </c>
      <c r="L476">
        <v>0</v>
      </c>
      <c r="M476" t="s">
        <v>1</v>
      </c>
      <c r="N476" t="s">
        <v>1</v>
      </c>
    </row>
    <row r="477" spans="1:19" s="2" customFormat="1" x14ac:dyDescent="0.3">
      <c r="A477" s="2">
        <v>975052</v>
      </c>
      <c r="B477" t="s">
        <v>8</v>
      </c>
      <c r="C477">
        <v>2</v>
      </c>
      <c r="D477">
        <v>0.05</v>
      </c>
      <c r="E477">
        <v>0.4</v>
      </c>
      <c r="F477">
        <v>0.1</v>
      </c>
      <c r="G477">
        <v>3</v>
      </c>
      <c r="H477">
        <v>1</v>
      </c>
      <c r="I477">
        <v>2</v>
      </c>
      <c r="J477">
        <v>0.85</v>
      </c>
      <c r="K477">
        <v>0</v>
      </c>
      <c r="L477">
        <v>0</v>
      </c>
      <c r="M477" t="s">
        <v>1</v>
      </c>
      <c r="N477" t="s">
        <v>1</v>
      </c>
      <c r="O477"/>
      <c r="P477"/>
      <c r="Q477"/>
      <c r="R477"/>
      <c r="S477"/>
    </row>
    <row r="478" spans="1:19" x14ac:dyDescent="0.3">
      <c r="A478">
        <v>975053</v>
      </c>
      <c r="B478" t="s">
        <v>8</v>
      </c>
      <c r="C478">
        <v>1</v>
      </c>
      <c r="D478">
        <v>0.05</v>
      </c>
      <c r="E478">
        <v>0.4</v>
      </c>
      <c r="F478">
        <v>0.1</v>
      </c>
      <c r="G478">
        <v>3</v>
      </c>
      <c r="H478">
        <v>1</v>
      </c>
      <c r="I478">
        <v>2</v>
      </c>
      <c r="J478">
        <v>0.85</v>
      </c>
      <c r="K478">
        <v>0</v>
      </c>
      <c r="L478">
        <v>0</v>
      </c>
      <c r="M478" t="s">
        <v>1</v>
      </c>
      <c r="N478" t="s">
        <v>1</v>
      </c>
    </row>
    <row r="479" spans="1:19" s="2" customFormat="1" x14ac:dyDescent="0.3">
      <c r="A479" s="2">
        <v>975053</v>
      </c>
      <c r="B479" t="s">
        <v>8</v>
      </c>
      <c r="C479">
        <v>3</v>
      </c>
      <c r="D479">
        <v>0.05</v>
      </c>
      <c r="E479">
        <v>0.4</v>
      </c>
      <c r="F479">
        <v>0.1</v>
      </c>
      <c r="G479">
        <v>3</v>
      </c>
      <c r="H479">
        <v>1</v>
      </c>
      <c r="I479">
        <v>2</v>
      </c>
      <c r="J479">
        <v>0.85</v>
      </c>
      <c r="K479">
        <v>0</v>
      </c>
      <c r="L479">
        <v>0</v>
      </c>
      <c r="M479" t="s">
        <v>1</v>
      </c>
      <c r="N479" t="s">
        <v>1</v>
      </c>
      <c r="O479"/>
      <c r="P479"/>
      <c r="Q479"/>
      <c r="R479"/>
      <c r="S479"/>
    </row>
    <row r="480" spans="1:19" x14ac:dyDescent="0.3">
      <c r="A480">
        <v>975061</v>
      </c>
      <c r="B480" t="s">
        <v>8</v>
      </c>
      <c r="C480">
        <v>1</v>
      </c>
      <c r="D480">
        <v>0.05</v>
      </c>
      <c r="E480">
        <v>0.4</v>
      </c>
      <c r="F480">
        <v>0.1</v>
      </c>
      <c r="G480">
        <v>3</v>
      </c>
      <c r="H480">
        <v>1</v>
      </c>
      <c r="I480">
        <v>2</v>
      </c>
      <c r="J480">
        <v>1.1000000000000001</v>
      </c>
      <c r="K480">
        <v>0</v>
      </c>
      <c r="L480">
        <v>0</v>
      </c>
      <c r="M480" t="s">
        <v>1</v>
      </c>
      <c r="N480" t="s">
        <v>1</v>
      </c>
    </row>
    <row r="481" spans="1:14" x14ac:dyDescent="0.3">
      <c r="A481">
        <v>975062</v>
      </c>
      <c r="B481" t="s">
        <v>8</v>
      </c>
      <c r="C481">
        <v>1</v>
      </c>
      <c r="D481">
        <v>0.05</v>
      </c>
      <c r="E481">
        <v>0.4</v>
      </c>
      <c r="F481">
        <v>0.1</v>
      </c>
      <c r="G481">
        <v>3</v>
      </c>
      <c r="H481">
        <v>1</v>
      </c>
      <c r="I481">
        <v>2</v>
      </c>
      <c r="J481">
        <v>1.1000000000000001</v>
      </c>
      <c r="K481">
        <v>0</v>
      </c>
      <c r="L481">
        <v>0</v>
      </c>
      <c r="M481" t="s">
        <v>1</v>
      </c>
      <c r="N481" t="s">
        <v>1</v>
      </c>
    </row>
    <row r="482" spans="1:14" x14ac:dyDescent="0.3">
      <c r="A482">
        <v>975071</v>
      </c>
      <c r="B482" t="s">
        <v>8</v>
      </c>
      <c r="C482">
        <v>1</v>
      </c>
      <c r="D482">
        <v>0.05</v>
      </c>
      <c r="E482">
        <v>0.4</v>
      </c>
      <c r="F482">
        <v>0.1</v>
      </c>
      <c r="G482">
        <v>3</v>
      </c>
      <c r="H482">
        <v>1</v>
      </c>
      <c r="I482">
        <v>2</v>
      </c>
      <c r="J482">
        <v>1.1000000000000001</v>
      </c>
      <c r="K482">
        <v>0</v>
      </c>
      <c r="L482">
        <v>0</v>
      </c>
      <c r="M482" t="s">
        <v>1</v>
      </c>
      <c r="N482" t="s">
        <v>1</v>
      </c>
    </row>
    <row r="483" spans="1:14" x14ac:dyDescent="0.3">
      <c r="A483">
        <v>977011</v>
      </c>
      <c r="B483" t="s">
        <v>7</v>
      </c>
      <c r="C483">
        <v>1</v>
      </c>
      <c r="D483">
        <v>0.03</v>
      </c>
      <c r="E483">
        <v>0.499</v>
      </c>
      <c r="F483">
        <v>1</v>
      </c>
      <c r="G483">
        <v>0</v>
      </c>
      <c r="H483">
        <v>4</v>
      </c>
      <c r="I483">
        <v>9</v>
      </c>
      <c r="J483">
        <v>0.1</v>
      </c>
      <c r="K483" t="s">
        <v>1</v>
      </c>
      <c r="L483" t="s">
        <v>1</v>
      </c>
    </row>
    <row r="484" spans="1:14" x14ac:dyDescent="0.3">
      <c r="A484">
        <v>977012</v>
      </c>
      <c r="B484" t="s">
        <v>7</v>
      </c>
      <c r="C484">
        <v>1</v>
      </c>
      <c r="D484">
        <v>0.03</v>
      </c>
      <c r="E484">
        <v>0.499</v>
      </c>
      <c r="F484">
        <v>1</v>
      </c>
      <c r="G484">
        <v>0</v>
      </c>
      <c r="H484">
        <v>4</v>
      </c>
      <c r="I484">
        <v>9</v>
      </c>
      <c r="J484">
        <v>0.1</v>
      </c>
      <c r="K484" t="s">
        <v>1</v>
      </c>
      <c r="L484" t="s">
        <v>1</v>
      </c>
    </row>
    <row r="485" spans="1:14" x14ac:dyDescent="0.3">
      <c r="A485">
        <v>977013</v>
      </c>
      <c r="B485" t="s">
        <v>7</v>
      </c>
      <c r="C485">
        <v>1</v>
      </c>
      <c r="D485">
        <v>0.03</v>
      </c>
      <c r="E485">
        <v>0.499</v>
      </c>
      <c r="F485">
        <v>1</v>
      </c>
      <c r="G485">
        <v>0</v>
      </c>
      <c r="H485">
        <v>4</v>
      </c>
      <c r="I485">
        <v>9</v>
      </c>
      <c r="J485">
        <v>0.1</v>
      </c>
      <c r="K485" t="s">
        <v>1</v>
      </c>
      <c r="L485" t="s">
        <v>1</v>
      </c>
    </row>
    <row r="486" spans="1:14" x14ac:dyDescent="0.3">
      <c r="A486">
        <v>977021</v>
      </c>
      <c r="B486" t="s">
        <v>7</v>
      </c>
      <c r="C486">
        <v>1</v>
      </c>
      <c r="D486">
        <v>0.03</v>
      </c>
      <c r="E486">
        <v>0.499</v>
      </c>
      <c r="F486">
        <v>1</v>
      </c>
      <c r="G486">
        <v>0</v>
      </c>
      <c r="H486">
        <v>4</v>
      </c>
      <c r="I486">
        <v>9</v>
      </c>
      <c r="J486">
        <v>0.1</v>
      </c>
      <c r="K486" t="s">
        <v>1</v>
      </c>
      <c r="L486" t="s">
        <v>1</v>
      </c>
    </row>
    <row r="487" spans="1:14" x14ac:dyDescent="0.3">
      <c r="A487">
        <v>977022</v>
      </c>
      <c r="B487" t="s">
        <v>7</v>
      </c>
      <c r="C487">
        <v>1</v>
      </c>
      <c r="D487">
        <v>0.03</v>
      </c>
      <c r="E487">
        <v>0.499</v>
      </c>
      <c r="F487">
        <v>1</v>
      </c>
      <c r="G487">
        <v>0</v>
      </c>
      <c r="H487">
        <v>4</v>
      </c>
      <c r="I487">
        <v>9</v>
      </c>
      <c r="J487">
        <v>0.1</v>
      </c>
      <c r="K487" t="s">
        <v>1</v>
      </c>
      <c r="L487" t="s">
        <v>1</v>
      </c>
    </row>
    <row r="488" spans="1:14" x14ac:dyDescent="0.3">
      <c r="A488">
        <v>977023</v>
      </c>
      <c r="B488" t="s">
        <v>7</v>
      </c>
      <c r="C488">
        <v>1</v>
      </c>
      <c r="D488">
        <v>0.03</v>
      </c>
      <c r="E488">
        <v>0.499</v>
      </c>
      <c r="F488">
        <v>1</v>
      </c>
      <c r="G488">
        <v>0</v>
      </c>
      <c r="H488">
        <v>4</v>
      </c>
      <c r="I488">
        <v>9</v>
      </c>
      <c r="J488">
        <v>0.1</v>
      </c>
      <c r="K488" t="s">
        <v>1</v>
      </c>
      <c r="L488" t="s">
        <v>1</v>
      </c>
    </row>
    <row r="489" spans="1:14" x14ac:dyDescent="0.3">
      <c r="A489">
        <v>977031</v>
      </c>
      <c r="B489" t="s">
        <v>8</v>
      </c>
      <c r="C489">
        <v>1</v>
      </c>
      <c r="D489">
        <v>0.05</v>
      </c>
      <c r="E489">
        <v>0.4</v>
      </c>
      <c r="F489">
        <v>0.1</v>
      </c>
      <c r="G489">
        <v>3</v>
      </c>
      <c r="H489">
        <v>1</v>
      </c>
      <c r="I489">
        <v>2</v>
      </c>
      <c r="J489">
        <v>0.85</v>
      </c>
      <c r="K489">
        <v>0</v>
      </c>
      <c r="L489">
        <v>0</v>
      </c>
      <c r="M489" t="s">
        <v>1</v>
      </c>
      <c r="N489" t="s">
        <v>1</v>
      </c>
    </row>
    <row r="490" spans="1:14" x14ac:dyDescent="0.3">
      <c r="A490">
        <v>977033</v>
      </c>
      <c r="B490" t="s">
        <v>8</v>
      </c>
      <c r="C490">
        <v>1</v>
      </c>
      <c r="D490">
        <v>0.05</v>
      </c>
      <c r="E490">
        <v>0.4</v>
      </c>
      <c r="F490">
        <v>0.1</v>
      </c>
      <c r="G490">
        <v>3</v>
      </c>
      <c r="H490">
        <v>1</v>
      </c>
      <c r="I490">
        <v>2</v>
      </c>
      <c r="J490">
        <v>0.85</v>
      </c>
      <c r="K490">
        <v>0</v>
      </c>
      <c r="L490">
        <v>0</v>
      </c>
      <c r="M490" t="s">
        <v>1</v>
      </c>
      <c r="N490" t="s">
        <v>1</v>
      </c>
    </row>
    <row r="491" spans="1:14" x14ac:dyDescent="0.3">
      <c r="A491">
        <v>977034</v>
      </c>
      <c r="B491" t="s">
        <v>8</v>
      </c>
      <c r="C491">
        <v>1</v>
      </c>
      <c r="D491">
        <v>0.05</v>
      </c>
      <c r="E491">
        <v>0.4</v>
      </c>
      <c r="F491">
        <v>0.1</v>
      </c>
      <c r="G491">
        <v>3</v>
      </c>
      <c r="H491">
        <v>1</v>
      </c>
      <c r="I491">
        <v>2</v>
      </c>
      <c r="J491">
        <v>0.85</v>
      </c>
      <c r="K491">
        <v>0</v>
      </c>
      <c r="L491">
        <v>0</v>
      </c>
      <c r="M491" t="s">
        <v>1</v>
      </c>
      <c r="N491" t="s">
        <v>1</v>
      </c>
    </row>
    <row r="492" spans="1:14" x14ac:dyDescent="0.3">
      <c r="A492">
        <v>977035</v>
      </c>
      <c r="B492" t="s">
        <v>8</v>
      </c>
      <c r="C492">
        <v>1</v>
      </c>
      <c r="D492">
        <v>0.05</v>
      </c>
      <c r="E492">
        <v>0.4</v>
      </c>
      <c r="F492">
        <v>0.1</v>
      </c>
      <c r="G492">
        <v>3</v>
      </c>
      <c r="H492">
        <v>1</v>
      </c>
      <c r="I492">
        <v>2</v>
      </c>
      <c r="J492">
        <v>0.85</v>
      </c>
      <c r="K492">
        <v>0</v>
      </c>
      <c r="L492">
        <v>0</v>
      </c>
      <c r="M492" t="s">
        <v>1</v>
      </c>
      <c r="N492" t="s">
        <v>1</v>
      </c>
    </row>
    <row r="493" spans="1:14" x14ac:dyDescent="0.3">
      <c r="A493">
        <v>978001</v>
      </c>
      <c r="B493" t="s">
        <v>8</v>
      </c>
      <c r="C493">
        <v>1</v>
      </c>
      <c r="D493">
        <v>0.05</v>
      </c>
      <c r="E493">
        <v>0.4</v>
      </c>
      <c r="F493">
        <v>0.1</v>
      </c>
      <c r="G493">
        <v>3</v>
      </c>
      <c r="H493">
        <v>1</v>
      </c>
      <c r="I493">
        <v>2</v>
      </c>
      <c r="J493">
        <v>0.85</v>
      </c>
      <c r="K493">
        <v>0</v>
      </c>
      <c r="L493">
        <v>0</v>
      </c>
      <c r="M493" t="s">
        <v>1</v>
      </c>
      <c r="N493" t="s">
        <v>1</v>
      </c>
    </row>
    <row r="494" spans="1:14" x14ac:dyDescent="0.3">
      <c r="A494">
        <v>978002</v>
      </c>
      <c r="B494" t="s">
        <v>8</v>
      </c>
      <c r="C494">
        <v>1</v>
      </c>
      <c r="D494">
        <v>0.05</v>
      </c>
      <c r="E494">
        <v>0.4</v>
      </c>
      <c r="F494">
        <v>0.1</v>
      </c>
      <c r="G494">
        <v>3</v>
      </c>
      <c r="H494">
        <v>1</v>
      </c>
      <c r="I494">
        <v>2</v>
      </c>
      <c r="J494">
        <v>0.85</v>
      </c>
      <c r="K494">
        <v>0</v>
      </c>
      <c r="L494">
        <v>0</v>
      </c>
      <c r="M494" t="s">
        <v>1</v>
      </c>
      <c r="N494" t="s">
        <v>1</v>
      </c>
    </row>
    <row r="495" spans="1:14" x14ac:dyDescent="0.3">
      <c r="A495">
        <v>978011</v>
      </c>
      <c r="B495" t="s">
        <v>8</v>
      </c>
      <c r="C495">
        <v>1</v>
      </c>
      <c r="D495">
        <v>0.05</v>
      </c>
      <c r="E495">
        <v>0.4</v>
      </c>
      <c r="F495">
        <v>0.1</v>
      </c>
      <c r="G495">
        <v>3</v>
      </c>
      <c r="H495">
        <v>1</v>
      </c>
      <c r="I495">
        <v>2</v>
      </c>
      <c r="J495">
        <v>0.85</v>
      </c>
      <c r="K495">
        <v>0</v>
      </c>
      <c r="L495">
        <v>0</v>
      </c>
      <c r="M495" t="s">
        <v>1</v>
      </c>
      <c r="N495" t="s">
        <v>1</v>
      </c>
    </row>
    <row r="496" spans="1:14" x14ac:dyDescent="0.3">
      <c r="A496">
        <v>978012</v>
      </c>
      <c r="B496" t="s">
        <v>8</v>
      </c>
      <c r="C496">
        <v>1</v>
      </c>
      <c r="D496">
        <v>0.05</v>
      </c>
      <c r="E496">
        <v>0.4</v>
      </c>
      <c r="F496">
        <v>0.1</v>
      </c>
      <c r="G496">
        <v>3</v>
      </c>
      <c r="H496">
        <v>1</v>
      </c>
      <c r="I496">
        <v>2</v>
      </c>
      <c r="J496">
        <v>0.85</v>
      </c>
      <c r="K496">
        <v>0</v>
      </c>
      <c r="L496">
        <v>0</v>
      </c>
      <c r="M496" t="s">
        <v>1</v>
      </c>
      <c r="N496" t="s">
        <v>1</v>
      </c>
    </row>
    <row r="497" spans="1:14" x14ac:dyDescent="0.3">
      <c r="A497">
        <v>978013</v>
      </c>
      <c r="B497" t="s">
        <v>8</v>
      </c>
      <c r="C497">
        <v>1</v>
      </c>
      <c r="D497">
        <v>0.05</v>
      </c>
      <c r="E497">
        <v>0.4</v>
      </c>
      <c r="F497">
        <v>0.1</v>
      </c>
      <c r="G497">
        <v>3</v>
      </c>
      <c r="H497">
        <v>1</v>
      </c>
      <c r="I497">
        <v>2</v>
      </c>
      <c r="J497">
        <v>0.85</v>
      </c>
      <c r="K497">
        <v>0</v>
      </c>
      <c r="L497">
        <v>0</v>
      </c>
      <c r="M497" t="s">
        <v>1</v>
      </c>
      <c r="N497" t="s">
        <v>1</v>
      </c>
    </row>
    <row r="498" spans="1:14" x14ac:dyDescent="0.3">
      <c r="A498">
        <v>978014</v>
      </c>
      <c r="B498" t="s">
        <v>8</v>
      </c>
      <c r="C498">
        <v>1</v>
      </c>
      <c r="D498">
        <v>0.05</v>
      </c>
      <c r="E498">
        <v>0.4</v>
      </c>
      <c r="F498">
        <v>0.1</v>
      </c>
      <c r="G498">
        <v>3</v>
      </c>
      <c r="H498">
        <v>1</v>
      </c>
      <c r="I498">
        <v>2</v>
      </c>
      <c r="J498">
        <v>0.85</v>
      </c>
      <c r="K498">
        <v>0</v>
      </c>
      <c r="L498">
        <v>0</v>
      </c>
      <c r="M498" t="s">
        <v>1</v>
      </c>
      <c r="N498" t="s">
        <v>1</v>
      </c>
    </row>
    <row r="499" spans="1:14" x14ac:dyDescent="0.3">
      <c r="A499">
        <v>978015</v>
      </c>
      <c r="B499" t="s">
        <v>8</v>
      </c>
      <c r="C499">
        <v>1</v>
      </c>
      <c r="D499">
        <v>0.05</v>
      </c>
      <c r="E499">
        <v>0.4</v>
      </c>
      <c r="F499">
        <v>0.1</v>
      </c>
      <c r="G499">
        <v>3</v>
      </c>
      <c r="H499">
        <v>1</v>
      </c>
      <c r="I499">
        <v>2</v>
      </c>
      <c r="J499">
        <v>0.85</v>
      </c>
      <c r="K499">
        <v>0</v>
      </c>
      <c r="L499">
        <v>0</v>
      </c>
      <c r="M499" t="s">
        <v>1</v>
      </c>
      <c r="N499" t="s">
        <v>1</v>
      </c>
    </row>
    <row r="500" spans="1:14" x14ac:dyDescent="0.3">
      <c r="A500">
        <v>978016</v>
      </c>
      <c r="B500" t="s">
        <v>8</v>
      </c>
      <c r="C500">
        <v>1</v>
      </c>
      <c r="D500">
        <v>0.05</v>
      </c>
      <c r="E500">
        <v>0.4</v>
      </c>
      <c r="F500">
        <v>0.1</v>
      </c>
      <c r="G500">
        <v>3</v>
      </c>
      <c r="H500">
        <v>1</v>
      </c>
      <c r="I500">
        <v>2</v>
      </c>
      <c r="J500">
        <v>0.85</v>
      </c>
      <c r="K500">
        <v>0</v>
      </c>
      <c r="L500">
        <v>0</v>
      </c>
      <c r="M500" t="s">
        <v>1</v>
      </c>
      <c r="N500" t="s">
        <v>1</v>
      </c>
    </row>
    <row r="501" spans="1:14" x14ac:dyDescent="0.3">
      <c r="A501">
        <v>978017</v>
      </c>
      <c r="B501" t="s">
        <v>7</v>
      </c>
      <c r="C501">
        <v>1</v>
      </c>
      <c r="D501">
        <v>0.03</v>
      </c>
      <c r="E501">
        <v>0.499</v>
      </c>
      <c r="F501">
        <v>1</v>
      </c>
      <c r="G501">
        <v>0</v>
      </c>
      <c r="H501">
        <v>4</v>
      </c>
      <c r="I501">
        <v>9</v>
      </c>
      <c r="J501">
        <v>0.1</v>
      </c>
      <c r="K501" t="s">
        <v>1</v>
      </c>
      <c r="L501" t="s">
        <v>1</v>
      </c>
    </row>
    <row r="502" spans="1:14" x14ac:dyDescent="0.3">
      <c r="A502">
        <v>978018</v>
      </c>
      <c r="B502" t="s">
        <v>7</v>
      </c>
      <c r="C502">
        <v>1</v>
      </c>
      <c r="D502">
        <v>0.03</v>
      </c>
      <c r="E502">
        <v>0.499</v>
      </c>
      <c r="F502">
        <v>1</v>
      </c>
      <c r="G502">
        <v>0</v>
      </c>
      <c r="H502">
        <v>4</v>
      </c>
      <c r="I502">
        <v>9</v>
      </c>
      <c r="J502">
        <v>0.1</v>
      </c>
      <c r="K502" t="s">
        <v>1</v>
      </c>
      <c r="L502" t="s">
        <v>1</v>
      </c>
    </row>
    <row r="503" spans="1:14" x14ac:dyDescent="0.3">
      <c r="A503">
        <v>978021</v>
      </c>
      <c r="B503" t="s">
        <v>8</v>
      </c>
      <c r="C503">
        <v>1</v>
      </c>
      <c r="D503">
        <v>0.05</v>
      </c>
      <c r="E503">
        <v>0.4</v>
      </c>
      <c r="F503">
        <v>0.1</v>
      </c>
      <c r="G503">
        <v>3</v>
      </c>
      <c r="H503">
        <v>1</v>
      </c>
      <c r="I503">
        <v>2</v>
      </c>
      <c r="J503">
        <v>0.85</v>
      </c>
      <c r="K503">
        <v>0</v>
      </c>
      <c r="L503">
        <v>0</v>
      </c>
      <c r="M503" t="s">
        <v>1</v>
      </c>
      <c r="N503" t="s">
        <v>1</v>
      </c>
    </row>
    <row r="504" spans="1:14" x14ac:dyDescent="0.3">
      <c r="A504">
        <v>978022</v>
      </c>
      <c r="B504" t="s">
        <v>8</v>
      </c>
      <c r="C504">
        <v>1</v>
      </c>
      <c r="D504">
        <v>0.05</v>
      </c>
      <c r="E504">
        <v>0.4</v>
      </c>
      <c r="F504">
        <v>0.1</v>
      </c>
      <c r="G504">
        <v>3</v>
      </c>
      <c r="H504">
        <v>1</v>
      </c>
      <c r="I504">
        <v>2</v>
      </c>
      <c r="J504">
        <v>0.85</v>
      </c>
      <c r="K504">
        <v>0</v>
      </c>
      <c r="L504">
        <v>0</v>
      </c>
      <c r="M504" t="s">
        <v>1</v>
      </c>
      <c r="N504" t="s">
        <v>1</v>
      </c>
    </row>
    <row r="505" spans="1:14" x14ac:dyDescent="0.3">
      <c r="A505">
        <v>978023</v>
      </c>
      <c r="B505" t="s">
        <v>8</v>
      </c>
      <c r="C505">
        <v>1</v>
      </c>
      <c r="D505">
        <v>0.05</v>
      </c>
      <c r="E505">
        <v>0.4</v>
      </c>
      <c r="F505">
        <v>0.1</v>
      </c>
      <c r="G505">
        <v>3</v>
      </c>
      <c r="H505">
        <v>1</v>
      </c>
      <c r="I505">
        <v>2</v>
      </c>
      <c r="J505">
        <v>0.85</v>
      </c>
      <c r="K505">
        <v>0</v>
      </c>
      <c r="L505">
        <v>0</v>
      </c>
      <c r="M505" t="s">
        <v>1</v>
      </c>
      <c r="N505" t="s">
        <v>1</v>
      </c>
    </row>
    <row r="506" spans="1:14" x14ac:dyDescent="0.3">
      <c r="A506">
        <v>978031</v>
      </c>
      <c r="B506" t="s">
        <v>7</v>
      </c>
      <c r="C506">
        <v>1</v>
      </c>
      <c r="D506">
        <v>0.05</v>
      </c>
      <c r="E506">
        <v>0.05</v>
      </c>
      <c r="F506">
        <v>1.1000000000000001</v>
      </c>
      <c r="G506">
        <v>0</v>
      </c>
      <c r="H506">
        <v>2.7</v>
      </c>
      <c r="I506">
        <v>9</v>
      </c>
      <c r="J506">
        <v>0</v>
      </c>
      <c r="K506" t="s">
        <v>1</v>
      </c>
      <c r="L506" t="s">
        <v>1</v>
      </c>
    </row>
    <row r="507" spans="1:14" x14ac:dyDescent="0.3">
      <c r="A507">
        <v>978041</v>
      </c>
      <c r="B507" t="s">
        <v>8</v>
      </c>
      <c r="C507">
        <v>1</v>
      </c>
      <c r="D507">
        <v>0.05</v>
      </c>
      <c r="E507">
        <v>0.4</v>
      </c>
      <c r="F507">
        <v>0.1</v>
      </c>
      <c r="G507">
        <v>3</v>
      </c>
      <c r="H507">
        <v>1</v>
      </c>
      <c r="I507">
        <v>2</v>
      </c>
      <c r="J507">
        <v>0.85</v>
      </c>
      <c r="K507">
        <v>0</v>
      </c>
      <c r="L507">
        <v>0</v>
      </c>
      <c r="M507" t="s">
        <v>1</v>
      </c>
      <c r="N507" t="s">
        <v>1</v>
      </c>
    </row>
    <row r="508" spans="1:14" x14ac:dyDescent="0.3">
      <c r="A508">
        <v>978042</v>
      </c>
      <c r="B508" t="s">
        <v>8</v>
      </c>
      <c r="C508">
        <v>1</v>
      </c>
      <c r="D508">
        <v>0.05</v>
      </c>
      <c r="E508">
        <v>0.4</v>
      </c>
      <c r="F508">
        <v>0.1</v>
      </c>
      <c r="G508">
        <v>3</v>
      </c>
      <c r="H508">
        <v>1</v>
      </c>
      <c r="I508">
        <v>2</v>
      </c>
      <c r="J508">
        <v>0.85</v>
      </c>
      <c r="K508">
        <v>0</v>
      </c>
      <c r="L508">
        <v>0</v>
      </c>
      <c r="M508" t="s">
        <v>1</v>
      </c>
      <c r="N508" t="s">
        <v>1</v>
      </c>
    </row>
    <row r="509" spans="1:14" x14ac:dyDescent="0.3">
      <c r="A509">
        <v>978044</v>
      </c>
      <c r="B509" t="s">
        <v>8</v>
      </c>
      <c r="C509">
        <v>1</v>
      </c>
      <c r="D509">
        <v>0.05</v>
      </c>
      <c r="E509">
        <v>0.4</v>
      </c>
      <c r="F509">
        <v>0.1</v>
      </c>
      <c r="G509">
        <v>3</v>
      </c>
      <c r="H509">
        <v>1</v>
      </c>
      <c r="I509">
        <v>2</v>
      </c>
      <c r="J509">
        <v>0.85</v>
      </c>
      <c r="K509">
        <v>0</v>
      </c>
      <c r="L509">
        <v>0</v>
      </c>
      <c r="M509" t="s">
        <v>1</v>
      </c>
      <c r="N509" t="s">
        <v>1</v>
      </c>
    </row>
    <row r="510" spans="1:14" x14ac:dyDescent="0.3">
      <c r="A510">
        <v>978045</v>
      </c>
      <c r="B510" t="s">
        <v>8</v>
      </c>
      <c r="C510">
        <v>1</v>
      </c>
      <c r="D510">
        <v>0.05</v>
      </c>
      <c r="E510">
        <v>0.4</v>
      </c>
      <c r="F510">
        <v>0.1</v>
      </c>
      <c r="G510">
        <v>3</v>
      </c>
      <c r="H510">
        <v>1</v>
      </c>
      <c r="I510">
        <v>2</v>
      </c>
      <c r="J510">
        <v>0.85</v>
      </c>
      <c r="K510">
        <v>0</v>
      </c>
      <c r="L510">
        <v>0</v>
      </c>
      <c r="M510" t="s">
        <v>1</v>
      </c>
      <c r="N510" t="s">
        <v>1</v>
      </c>
    </row>
    <row r="511" spans="1:14" x14ac:dyDescent="0.3">
      <c r="A511">
        <v>978051</v>
      </c>
      <c r="B511" t="s">
        <v>7</v>
      </c>
      <c r="C511">
        <v>1</v>
      </c>
      <c r="D511">
        <v>0.03</v>
      </c>
      <c r="E511">
        <v>0.499</v>
      </c>
      <c r="F511">
        <v>1</v>
      </c>
      <c r="G511">
        <v>0</v>
      </c>
      <c r="H511">
        <v>4</v>
      </c>
      <c r="I511">
        <v>9</v>
      </c>
      <c r="J511">
        <v>0.1</v>
      </c>
      <c r="K511" t="s">
        <v>1</v>
      </c>
      <c r="L511" t="s">
        <v>1</v>
      </c>
    </row>
    <row r="512" spans="1:14" x14ac:dyDescent="0.3">
      <c r="A512">
        <v>978052</v>
      </c>
      <c r="B512" t="s">
        <v>7</v>
      </c>
      <c r="C512">
        <v>1</v>
      </c>
      <c r="D512">
        <v>0.03</v>
      </c>
      <c r="E512">
        <v>0.499</v>
      </c>
      <c r="F512">
        <v>1</v>
      </c>
      <c r="G512">
        <v>0</v>
      </c>
      <c r="H512">
        <v>4</v>
      </c>
      <c r="I512">
        <v>9</v>
      </c>
      <c r="J512">
        <v>0.1</v>
      </c>
      <c r="K512" t="s">
        <v>1</v>
      </c>
      <c r="L512" t="s">
        <v>1</v>
      </c>
    </row>
    <row r="513" spans="1:14" x14ac:dyDescent="0.3">
      <c r="A513">
        <v>978061</v>
      </c>
      <c r="B513" t="s">
        <v>8</v>
      </c>
      <c r="C513">
        <v>1</v>
      </c>
      <c r="D513">
        <v>0.05</v>
      </c>
      <c r="E513">
        <v>0.4</v>
      </c>
      <c r="F513">
        <v>0.1</v>
      </c>
      <c r="G513">
        <v>3</v>
      </c>
      <c r="H513">
        <v>1</v>
      </c>
      <c r="I513">
        <v>2</v>
      </c>
      <c r="J513">
        <v>1.1000000000000001</v>
      </c>
      <c r="K513">
        <v>0</v>
      </c>
      <c r="L513">
        <v>0</v>
      </c>
      <c r="M513" t="s">
        <v>1</v>
      </c>
      <c r="N513" t="s">
        <v>1</v>
      </c>
    </row>
    <row r="514" spans="1:14" x14ac:dyDescent="0.3">
      <c r="A514">
        <v>978062</v>
      </c>
      <c r="B514" t="s">
        <v>8</v>
      </c>
      <c r="C514">
        <v>1</v>
      </c>
      <c r="D514">
        <v>0.05</v>
      </c>
      <c r="E514">
        <v>0.4</v>
      </c>
      <c r="F514">
        <v>0.1</v>
      </c>
      <c r="G514">
        <v>3</v>
      </c>
      <c r="H514">
        <v>1</v>
      </c>
      <c r="I514">
        <v>2</v>
      </c>
      <c r="J514">
        <v>1.1000000000000001</v>
      </c>
      <c r="K514">
        <v>0</v>
      </c>
      <c r="L514">
        <v>0</v>
      </c>
      <c r="M514" t="s">
        <v>1</v>
      </c>
      <c r="N514" t="s">
        <v>1</v>
      </c>
    </row>
    <row r="515" spans="1:14" x14ac:dyDescent="0.3">
      <c r="A515">
        <v>978071</v>
      </c>
      <c r="B515" t="s">
        <v>7</v>
      </c>
      <c r="C515">
        <v>1</v>
      </c>
      <c r="D515">
        <v>0.05</v>
      </c>
      <c r="E515">
        <v>0.05</v>
      </c>
      <c r="F515">
        <v>1.1000000000000001</v>
      </c>
      <c r="G515">
        <v>0</v>
      </c>
      <c r="H515">
        <v>2.7</v>
      </c>
      <c r="I515">
        <v>9</v>
      </c>
      <c r="J515">
        <v>0</v>
      </c>
      <c r="K515" t="s">
        <v>1</v>
      </c>
      <c r="L515" t="s">
        <v>1</v>
      </c>
    </row>
    <row r="516" spans="1:14" x14ac:dyDescent="0.3">
      <c r="A516">
        <v>978081</v>
      </c>
      <c r="B516" t="s">
        <v>8</v>
      </c>
      <c r="C516">
        <v>1</v>
      </c>
      <c r="D516">
        <v>0.05</v>
      </c>
      <c r="E516">
        <v>0.4</v>
      </c>
      <c r="F516">
        <v>0.1</v>
      </c>
      <c r="G516">
        <v>3</v>
      </c>
      <c r="H516">
        <v>1</v>
      </c>
      <c r="I516">
        <v>2</v>
      </c>
      <c r="J516">
        <v>1.1000000000000001</v>
      </c>
      <c r="K516">
        <v>0</v>
      </c>
      <c r="L516">
        <v>0</v>
      </c>
      <c r="M516" t="s">
        <v>1</v>
      </c>
      <c r="N516" t="s">
        <v>1</v>
      </c>
    </row>
    <row r="517" spans="1:14" x14ac:dyDescent="0.3">
      <c r="A517">
        <v>978082</v>
      </c>
      <c r="B517" t="s">
        <v>8</v>
      </c>
      <c r="C517">
        <v>1</v>
      </c>
      <c r="D517">
        <v>0.05</v>
      </c>
      <c r="E517">
        <v>0.4</v>
      </c>
      <c r="F517">
        <v>0.1</v>
      </c>
      <c r="G517">
        <v>3</v>
      </c>
      <c r="H517">
        <v>1</v>
      </c>
      <c r="I517">
        <v>2</v>
      </c>
      <c r="J517">
        <v>1.1000000000000001</v>
      </c>
      <c r="K517">
        <v>0</v>
      </c>
      <c r="L517">
        <v>0</v>
      </c>
      <c r="M517" t="s">
        <v>1</v>
      </c>
      <c r="N517" t="s">
        <v>1</v>
      </c>
    </row>
    <row r="518" spans="1:14" x14ac:dyDescent="0.3">
      <c r="A518">
        <v>978091</v>
      </c>
      <c r="B518" t="s">
        <v>7</v>
      </c>
      <c r="C518">
        <v>1</v>
      </c>
      <c r="D518">
        <v>0.05</v>
      </c>
      <c r="E518">
        <v>0.05</v>
      </c>
      <c r="F518">
        <v>1.1000000000000001</v>
      </c>
      <c r="G518">
        <v>0</v>
      </c>
      <c r="H518">
        <v>2.7</v>
      </c>
      <c r="I518">
        <v>9</v>
      </c>
      <c r="J518">
        <v>0</v>
      </c>
      <c r="K518" t="s">
        <v>1</v>
      </c>
      <c r="L518" t="s">
        <v>1</v>
      </c>
    </row>
    <row r="519" spans="1:14" x14ac:dyDescent="0.3">
      <c r="A519">
        <v>978101</v>
      </c>
      <c r="B519" t="s">
        <v>8</v>
      </c>
      <c r="C519">
        <v>1</v>
      </c>
      <c r="D519">
        <v>0.05</v>
      </c>
      <c r="E519">
        <v>0.4</v>
      </c>
      <c r="F519">
        <v>0.1</v>
      </c>
      <c r="G519">
        <v>3</v>
      </c>
      <c r="H519">
        <v>1</v>
      </c>
      <c r="I519">
        <v>2</v>
      </c>
      <c r="J519">
        <v>0.85</v>
      </c>
      <c r="K519">
        <v>0</v>
      </c>
      <c r="L519">
        <v>0</v>
      </c>
      <c r="M519" t="s">
        <v>1</v>
      </c>
      <c r="N519" t="s">
        <v>1</v>
      </c>
    </row>
    <row r="520" spans="1:14" x14ac:dyDescent="0.3">
      <c r="A520">
        <v>978102</v>
      </c>
      <c r="B520" t="s">
        <v>8</v>
      </c>
      <c r="C520">
        <v>1</v>
      </c>
      <c r="D520">
        <v>0.05</v>
      </c>
      <c r="E520">
        <v>0.4</v>
      </c>
      <c r="F520">
        <v>0.1</v>
      </c>
      <c r="G520">
        <v>3</v>
      </c>
      <c r="H520">
        <v>1</v>
      </c>
      <c r="I520">
        <v>2</v>
      </c>
      <c r="J520">
        <v>0.85</v>
      </c>
      <c r="K520">
        <v>0</v>
      </c>
      <c r="L520">
        <v>0</v>
      </c>
      <c r="M520" t="s">
        <v>1</v>
      </c>
      <c r="N520" t="s">
        <v>1</v>
      </c>
    </row>
    <row r="521" spans="1:14" x14ac:dyDescent="0.3">
      <c r="A521">
        <v>978111</v>
      </c>
      <c r="B521" t="s">
        <v>7</v>
      </c>
      <c r="C521">
        <v>1</v>
      </c>
      <c r="D521">
        <v>0.03</v>
      </c>
      <c r="E521">
        <v>0.499</v>
      </c>
      <c r="F521">
        <v>1</v>
      </c>
      <c r="G521">
        <v>0</v>
      </c>
      <c r="H521">
        <v>4</v>
      </c>
      <c r="I521">
        <v>9</v>
      </c>
      <c r="J521">
        <v>0.1</v>
      </c>
      <c r="K521" t="s">
        <v>1</v>
      </c>
      <c r="L521" t="s">
        <v>1</v>
      </c>
    </row>
    <row r="522" spans="1:14" x14ac:dyDescent="0.3">
      <c r="A522">
        <v>979011</v>
      </c>
      <c r="B522" t="s">
        <v>7</v>
      </c>
      <c r="C522">
        <v>1</v>
      </c>
      <c r="D522">
        <v>0.05</v>
      </c>
      <c r="E522">
        <v>0.05</v>
      </c>
      <c r="F522">
        <v>1.1000000000000001</v>
      </c>
      <c r="G522">
        <v>0</v>
      </c>
      <c r="H522">
        <v>2.7</v>
      </c>
      <c r="I522">
        <v>9</v>
      </c>
      <c r="J522">
        <v>0</v>
      </c>
      <c r="K522" t="s">
        <v>1</v>
      </c>
      <c r="L522" t="s">
        <v>1</v>
      </c>
    </row>
    <row r="523" spans="1:14" x14ac:dyDescent="0.3">
      <c r="A523">
        <v>979012</v>
      </c>
      <c r="B523" t="s">
        <v>7</v>
      </c>
      <c r="C523">
        <v>1</v>
      </c>
      <c r="D523">
        <v>0.05</v>
      </c>
      <c r="E523">
        <v>0.05</v>
      </c>
      <c r="F523">
        <v>1.1000000000000001</v>
      </c>
      <c r="G523">
        <v>0</v>
      </c>
      <c r="H523">
        <v>2.7</v>
      </c>
      <c r="I523">
        <v>9</v>
      </c>
      <c r="J523">
        <v>0</v>
      </c>
      <c r="K523" t="s">
        <v>1</v>
      </c>
      <c r="L523" t="s">
        <v>1</v>
      </c>
    </row>
    <row r="524" spans="1:14" x14ac:dyDescent="0.3">
      <c r="A524">
        <v>979021</v>
      </c>
      <c r="B524" t="s">
        <v>8</v>
      </c>
      <c r="C524">
        <v>1</v>
      </c>
      <c r="D524">
        <v>0.05</v>
      </c>
      <c r="E524">
        <v>0.4</v>
      </c>
      <c r="F524">
        <v>0.1</v>
      </c>
      <c r="G524">
        <v>3</v>
      </c>
      <c r="H524">
        <v>1</v>
      </c>
      <c r="I524">
        <v>2</v>
      </c>
      <c r="J524">
        <v>0.85</v>
      </c>
      <c r="K524">
        <v>0</v>
      </c>
      <c r="L524">
        <v>0</v>
      </c>
      <c r="M524" t="s">
        <v>1</v>
      </c>
      <c r="N524" t="s">
        <v>1</v>
      </c>
    </row>
    <row r="525" spans="1:14" x14ac:dyDescent="0.3">
      <c r="A525">
        <v>979023</v>
      </c>
      <c r="B525" t="s">
        <v>8</v>
      </c>
      <c r="C525">
        <v>1</v>
      </c>
      <c r="D525">
        <v>0.05</v>
      </c>
      <c r="E525">
        <v>0.4</v>
      </c>
      <c r="F525">
        <v>0.1</v>
      </c>
      <c r="G525">
        <v>3</v>
      </c>
      <c r="H525">
        <v>1</v>
      </c>
      <c r="I525">
        <v>2</v>
      </c>
      <c r="J525">
        <v>0.85</v>
      </c>
      <c r="K525">
        <v>0</v>
      </c>
      <c r="L525">
        <v>0</v>
      </c>
      <c r="M525" t="s">
        <v>1</v>
      </c>
      <c r="N525" t="s">
        <v>1</v>
      </c>
    </row>
    <row r="526" spans="1:14" x14ac:dyDescent="0.3">
      <c r="A526">
        <v>979025</v>
      </c>
      <c r="B526" t="s">
        <v>8</v>
      </c>
      <c r="C526">
        <v>1</v>
      </c>
      <c r="D526">
        <v>0.05</v>
      </c>
      <c r="E526">
        <v>0.4</v>
      </c>
      <c r="F526">
        <v>0.1</v>
      </c>
      <c r="G526">
        <v>3</v>
      </c>
      <c r="H526">
        <v>1</v>
      </c>
      <c r="I526">
        <v>2</v>
      </c>
      <c r="J526">
        <v>0.85</v>
      </c>
      <c r="K526">
        <v>0</v>
      </c>
      <c r="L526">
        <v>0</v>
      </c>
      <c r="M526" t="s">
        <v>1</v>
      </c>
      <c r="N526" t="s">
        <v>1</v>
      </c>
    </row>
    <row r="527" spans="1:14" x14ac:dyDescent="0.3">
      <c r="A527">
        <v>979027</v>
      </c>
      <c r="B527" t="s">
        <v>8</v>
      </c>
      <c r="C527">
        <v>1</v>
      </c>
      <c r="D527">
        <v>0.05</v>
      </c>
      <c r="E527">
        <v>0.4</v>
      </c>
      <c r="F527">
        <v>0.1</v>
      </c>
      <c r="G527">
        <v>3</v>
      </c>
      <c r="H527">
        <v>1</v>
      </c>
      <c r="I527">
        <v>2</v>
      </c>
      <c r="J527">
        <v>0.85</v>
      </c>
      <c r="K527">
        <v>0</v>
      </c>
      <c r="L527">
        <v>0</v>
      </c>
      <c r="M527" t="s">
        <v>1</v>
      </c>
      <c r="N527" t="s">
        <v>1</v>
      </c>
    </row>
    <row r="528" spans="1:14" x14ac:dyDescent="0.3">
      <c r="A528">
        <v>979029</v>
      </c>
      <c r="B528" t="s">
        <v>8</v>
      </c>
      <c r="C528">
        <v>1</v>
      </c>
      <c r="D528">
        <v>0.05</v>
      </c>
      <c r="E528">
        <v>0.4</v>
      </c>
      <c r="F528">
        <v>0.1</v>
      </c>
      <c r="G528">
        <v>3</v>
      </c>
      <c r="H528">
        <v>1</v>
      </c>
      <c r="I528">
        <v>2</v>
      </c>
      <c r="J528">
        <v>0.85</v>
      </c>
      <c r="K528">
        <v>0</v>
      </c>
      <c r="L528">
        <v>0</v>
      </c>
      <c r="M528" t="s">
        <v>1</v>
      </c>
      <c r="N528" t="s">
        <v>1</v>
      </c>
    </row>
    <row r="529" spans="1:12" x14ac:dyDescent="0.3">
      <c r="A529">
        <v>981011</v>
      </c>
      <c r="B529" t="s">
        <v>7</v>
      </c>
      <c r="C529">
        <v>1</v>
      </c>
      <c r="D529">
        <v>0.05</v>
      </c>
      <c r="E529">
        <v>0.05</v>
      </c>
      <c r="F529">
        <v>0.9</v>
      </c>
      <c r="G529">
        <v>0.3</v>
      </c>
      <c r="H529">
        <v>3</v>
      </c>
      <c r="I529">
        <v>9</v>
      </c>
      <c r="J529">
        <v>0</v>
      </c>
      <c r="K529" t="s">
        <v>1</v>
      </c>
      <c r="L529" t="s">
        <v>1</v>
      </c>
    </row>
    <row r="530" spans="1:12" x14ac:dyDescent="0.3">
      <c r="A530">
        <v>981012</v>
      </c>
      <c r="B530" t="s">
        <v>7</v>
      </c>
      <c r="C530">
        <v>1</v>
      </c>
      <c r="D530">
        <v>0.05</v>
      </c>
      <c r="E530">
        <v>0.05</v>
      </c>
      <c r="F530">
        <v>0.9</v>
      </c>
      <c r="G530">
        <v>0.3</v>
      </c>
      <c r="H530">
        <v>3</v>
      </c>
      <c r="I530">
        <v>9</v>
      </c>
      <c r="J530">
        <v>0</v>
      </c>
      <c r="K530" t="s">
        <v>1</v>
      </c>
      <c r="L530" t="s">
        <v>1</v>
      </c>
    </row>
    <row r="531" spans="1:12" x14ac:dyDescent="0.3">
      <c r="A531">
        <v>981021</v>
      </c>
      <c r="B531" t="s">
        <v>7</v>
      </c>
      <c r="C531">
        <v>1</v>
      </c>
      <c r="D531">
        <v>0.05</v>
      </c>
      <c r="E531">
        <v>0.05</v>
      </c>
      <c r="F531">
        <v>1.1000000000000001</v>
      </c>
      <c r="G531">
        <v>0</v>
      </c>
      <c r="H531">
        <v>2.7</v>
      </c>
      <c r="I531">
        <v>9</v>
      </c>
      <c r="J531">
        <v>0</v>
      </c>
      <c r="K531" t="s">
        <v>1</v>
      </c>
      <c r="L531" t="s">
        <v>1</v>
      </c>
    </row>
    <row r="532" spans="1:12" x14ac:dyDescent="0.3">
      <c r="A532">
        <v>981022</v>
      </c>
      <c r="B532" t="s">
        <v>7</v>
      </c>
      <c r="C532">
        <v>1</v>
      </c>
      <c r="D532">
        <v>0.05</v>
      </c>
      <c r="E532">
        <v>0.05</v>
      </c>
      <c r="F532">
        <v>1.1000000000000001</v>
      </c>
      <c r="G532">
        <v>0</v>
      </c>
      <c r="H532">
        <v>2.7</v>
      </c>
      <c r="I532">
        <v>9</v>
      </c>
      <c r="J532">
        <v>0</v>
      </c>
      <c r="K532" t="s">
        <v>1</v>
      </c>
      <c r="L532" t="s">
        <v>1</v>
      </c>
    </row>
    <row r="533" spans="1:12" x14ac:dyDescent="0.3">
      <c r="A533">
        <v>981031</v>
      </c>
      <c r="B533" t="s">
        <v>7</v>
      </c>
      <c r="C533">
        <v>1</v>
      </c>
      <c r="D533">
        <v>0.05</v>
      </c>
      <c r="E533">
        <v>0.05</v>
      </c>
      <c r="F533">
        <v>1.1000000000000001</v>
      </c>
      <c r="G533">
        <v>0</v>
      </c>
      <c r="H533">
        <v>2.7</v>
      </c>
      <c r="I533">
        <v>9</v>
      </c>
      <c r="J533">
        <v>0</v>
      </c>
      <c r="K533" t="s">
        <v>1</v>
      </c>
      <c r="L533" t="s">
        <v>1</v>
      </c>
    </row>
    <row r="534" spans="1:12" x14ac:dyDescent="0.3">
      <c r="A534">
        <v>981032</v>
      </c>
      <c r="B534" t="s">
        <v>7</v>
      </c>
      <c r="C534">
        <v>1</v>
      </c>
      <c r="D534">
        <v>0.05</v>
      </c>
      <c r="E534">
        <v>0.05</v>
      </c>
      <c r="F534">
        <v>1.1000000000000001</v>
      </c>
      <c r="G534">
        <v>0</v>
      </c>
      <c r="H534">
        <v>2.7</v>
      </c>
      <c r="I534">
        <v>9</v>
      </c>
      <c r="J534">
        <v>0</v>
      </c>
      <c r="K534" t="s">
        <v>1</v>
      </c>
      <c r="L534" t="s">
        <v>1</v>
      </c>
    </row>
    <row r="535" spans="1:12" x14ac:dyDescent="0.3">
      <c r="A535">
        <v>983001</v>
      </c>
      <c r="B535" t="s">
        <v>7</v>
      </c>
      <c r="C535">
        <v>1</v>
      </c>
      <c r="D535">
        <v>0.03</v>
      </c>
      <c r="E535">
        <v>0.499</v>
      </c>
      <c r="F535">
        <v>1</v>
      </c>
      <c r="G535">
        <v>0</v>
      </c>
      <c r="H535">
        <v>4</v>
      </c>
      <c r="I535">
        <v>9</v>
      </c>
      <c r="J535">
        <v>0.1</v>
      </c>
      <c r="K535" t="s">
        <v>1</v>
      </c>
      <c r="L535" t="s">
        <v>1</v>
      </c>
    </row>
    <row r="536" spans="1:12" x14ac:dyDescent="0.3">
      <c r="A536">
        <v>983003</v>
      </c>
      <c r="B536" t="s">
        <v>7</v>
      </c>
      <c r="C536">
        <v>1</v>
      </c>
      <c r="D536">
        <v>0.03</v>
      </c>
      <c r="E536">
        <v>0.499</v>
      </c>
      <c r="F536">
        <v>1</v>
      </c>
      <c r="G536">
        <v>0</v>
      </c>
      <c r="H536">
        <v>4</v>
      </c>
      <c r="I536">
        <v>9</v>
      </c>
      <c r="J536">
        <v>0.1</v>
      </c>
      <c r="K536" t="s">
        <v>1</v>
      </c>
      <c r="L536" t="s">
        <v>1</v>
      </c>
    </row>
    <row r="537" spans="1:12" x14ac:dyDescent="0.3">
      <c r="A537">
        <v>983011</v>
      </c>
      <c r="B537" t="s">
        <v>7</v>
      </c>
      <c r="C537">
        <v>1</v>
      </c>
      <c r="D537">
        <v>0.03</v>
      </c>
      <c r="E537">
        <v>0.499</v>
      </c>
      <c r="F537">
        <v>1</v>
      </c>
      <c r="G537">
        <v>0</v>
      </c>
      <c r="H537">
        <v>4</v>
      </c>
      <c r="I537">
        <v>9</v>
      </c>
      <c r="J537">
        <v>0.1</v>
      </c>
      <c r="K537" t="s">
        <v>1</v>
      </c>
      <c r="L537" t="s">
        <v>1</v>
      </c>
    </row>
    <row r="538" spans="1:12" x14ac:dyDescent="0.3">
      <c r="A538">
        <v>983021</v>
      </c>
      <c r="B538" t="s">
        <v>7</v>
      </c>
      <c r="C538">
        <v>1</v>
      </c>
      <c r="D538">
        <v>0.03</v>
      </c>
      <c r="E538">
        <v>0.499</v>
      </c>
      <c r="F538">
        <v>1</v>
      </c>
      <c r="G538">
        <v>0</v>
      </c>
      <c r="H538">
        <v>4</v>
      </c>
      <c r="I538">
        <v>9</v>
      </c>
      <c r="J538">
        <v>0.1</v>
      </c>
      <c r="K538" t="s">
        <v>1</v>
      </c>
      <c r="L538" t="s">
        <v>1</v>
      </c>
    </row>
    <row r="539" spans="1:12" x14ac:dyDescent="0.3">
      <c r="A539">
        <v>983022</v>
      </c>
      <c r="B539" t="s">
        <v>7</v>
      </c>
      <c r="C539">
        <v>1</v>
      </c>
      <c r="D539">
        <v>0.03</v>
      </c>
      <c r="E539">
        <v>0.499</v>
      </c>
      <c r="F539">
        <v>1</v>
      </c>
      <c r="G539">
        <v>0</v>
      </c>
      <c r="H539">
        <v>4</v>
      </c>
      <c r="I539">
        <v>9</v>
      </c>
      <c r="J539">
        <v>0.1</v>
      </c>
      <c r="K539" t="s">
        <v>1</v>
      </c>
      <c r="L539" t="s">
        <v>1</v>
      </c>
    </row>
    <row r="540" spans="1:12" x14ac:dyDescent="0.3">
      <c r="A540">
        <v>983023</v>
      </c>
      <c r="B540" t="s">
        <v>7</v>
      </c>
      <c r="C540">
        <v>1</v>
      </c>
      <c r="D540">
        <v>0.03</v>
      </c>
      <c r="E540">
        <v>0.499</v>
      </c>
      <c r="F540">
        <v>1</v>
      </c>
      <c r="G540">
        <v>0</v>
      </c>
      <c r="H540">
        <v>4</v>
      </c>
      <c r="I540">
        <v>9</v>
      </c>
      <c r="J540">
        <v>0.1</v>
      </c>
      <c r="K540" t="s">
        <v>1</v>
      </c>
      <c r="L540" t="s">
        <v>1</v>
      </c>
    </row>
    <row r="541" spans="1:12" x14ac:dyDescent="0.3">
      <c r="A541">
        <v>983024</v>
      </c>
      <c r="B541" t="s">
        <v>7</v>
      </c>
      <c r="C541">
        <v>1</v>
      </c>
      <c r="D541">
        <v>0.03</v>
      </c>
      <c r="E541">
        <v>0.499</v>
      </c>
      <c r="F541">
        <v>1</v>
      </c>
      <c r="G541">
        <v>0</v>
      </c>
      <c r="H541">
        <v>4</v>
      </c>
      <c r="I541">
        <v>9</v>
      </c>
      <c r="J541">
        <v>0.1</v>
      </c>
      <c r="K541" t="s">
        <v>1</v>
      </c>
      <c r="L541" t="s">
        <v>1</v>
      </c>
    </row>
    <row r="542" spans="1:12" x14ac:dyDescent="0.3">
      <c r="A542">
        <v>983041</v>
      </c>
      <c r="B542" t="s">
        <v>7</v>
      </c>
      <c r="C542">
        <v>1</v>
      </c>
      <c r="D542">
        <v>0.05</v>
      </c>
      <c r="E542">
        <v>0.05</v>
      </c>
      <c r="F542">
        <v>1.1000000000000001</v>
      </c>
      <c r="G542">
        <v>0</v>
      </c>
      <c r="H542">
        <v>2.7</v>
      </c>
      <c r="I542">
        <v>9</v>
      </c>
      <c r="J542">
        <v>0</v>
      </c>
      <c r="K542" t="s">
        <v>1</v>
      </c>
      <c r="L542" t="s">
        <v>1</v>
      </c>
    </row>
    <row r="543" spans="1:12" x14ac:dyDescent="0.3">
      <c r="A543">
        <v>983042</v>
      </c>
      <c r="B543" t="s">
        <v>7</v>
      </c>
      <c r="C543">
        <v>1</v>
      </c>
      <c r="D543">
        <v>0.05</v>
      </c>
      <c r="E543">
        <v>0.05</v>
      </c>
      <c r="F543">
        <v>1.1000000000000001</v>
      </c>
      <c r="G543">
        <v>0</v>
      </c>
      <c r="H543">
        <v>2.7</v>
      </c>
      <c r="I543">
        <v>9</v>
      </c>
      <c r="J543">
        <v>0</v>
      </c>
      <c r="K543" t="s">
        <v>1</v>
      </c>
      <c r="L543" t="s">
        <v>1</v>
      </c>
    </row>
    <row r="544" spans="1:12" x14ac:dyDescent="0.3">
      <c r="A544">
        <v>983051</v>
      </c>
      <c r="B544" t="s">
        <v>7</v>
      </c>
      <c r="C544">
        <v>1</v>
      </c>
      <c r="D544">
        <v>0.05</v>
      </c>
      <c r="E544">
        <v>0.05</v>
      </c>
      <c r="F544">
        <v>1.1000000000000001</v>
      </c>
      <c r="G544">
        <v>0</v>
      </c>
      <c r="H544">
        <v>2.7</v>
      </c>
      <c r="I544">
        <v>9</v>
      </c>
      <c r="J544">
        <v>0</v>
      </c>
      <c r="K544" t="s">
        <v>1</v>
      </c>
      <c r="L544" t="s">
        <v>1</v>
      </c>
    </row>
    <row r="545" spans="1:14" x14ac:dyDescent="0.3">
      <c r="A545">
        <v>983061</v>
      </c>
      <c r="B545" t="s">
        <v>8</v>
      </c>
      <c r="C545">
        <v>1</v>
      </c>
      <c r="D545">
        <v>0.05</v>
      </c>
      <c r="E545">
        <v>0.4</v>
      </c>
      <c r="F545">
        <v>0.1</v>
      </c>
      <c r="G545">
        <v>3</v>
      </c>
      <c r="H545">
        <v>1</v>
      </c>
      <c r="I545">
        <v>2</v>
      </c>
      <c r="J545">
        <v>1.1000000000000001</v>
      </c>
      <c r="K545">
        <v>0</v>
      </c>
      <c r="L545">
        <v>0</v>
      </c>
      <c r="M545" t="s">
        <v>1</v>
      </c>
      <c r="N545" t="s">
        <v>1</v>
      </c>
    </row>
    <row r="546" spans="1:14" x14ac:dyDescent="0.3">
      <c r="A546">
        <v>983062</v>
      </c>
      <c r="B546" t="s">
        <v>8</v>
      </c>
      <c r="C546">
        <v>1</v>
      </c>
      <c r="D546">
        <v>0.05</v>
      </c>
      <c r="E546">
        <v>0.4</v>
      </c>
      <c r="F546">
        <v>0.1</v>
      </c>
      <c r="G546">
        <v>3</v>
      </c>
      <c r="H546">
        <v>1</v>
      </c>
      <c r="I546">
        <v>2</v>
      </c>
      <c r="J546">
        <v>1.1000000000000001</v>
      </c>
      <c r="K546">
        <v>0</v>
      </c>
      <c r="L546">
        <v>0</v>
      </c>
      <c r="M546" t="s">
        <v>1</v>
      </c>
      <c r="N546" t="s">
        <v>1</v>
      </c>
    </row>
    <row r="547" spans="1:14" x14ac:dyDescent="0.3">
      <c r="A547">
        <v>983071</v>
      </c>
      <c r="B547" t="s">
        <v>8</v>
      </c>
      <c r="C547">
        <v>1</v>
      </c>
      <c r="D547">
        <v>0.05</v>
      </c>
      <c r="E547">
        <v>0.4</v>
      </c>
      <c r="F547">
        <v>0.1</v>
      </c>
      <c r="G547">
        <v>3</v>
      </c>
      <c r="H547">
        <v>1</v>
      </c>
      <c r="I547">
        <v>2</v>
      </c>
      <c r="J547">
        <v>1.1000000000000001</v>
      </c>
      <c r="K547">
        <v>0</v>
      </c>
      <c r="L547">
        <v>0</v>
      </c>
      <c r="M547" t="s">
        <v>1</v>
      </c>
      <c r="N547" t="s">
        <v>1</v>
      </c>
    </row>
    <row r="548" spans="1:14" x14ac:dyDescent="0.3">
      <c r="A548">
        <v>983072</v>
      </c>
      <c r="B548" t="s">
        <v>8</v>
      </c>
      <c r="C548">
        <v>1</v>
      </c>
      <c r="D548">
        <v>0.05</v>
      </c>
      <c r="E548">
        <v>0.4</v>
      </c>
      <c r="F548">
        <v>0.1</v>
      </c>
      <c r="G548">
        <v>3</v>
      </c>
      <c r="H548">
        <v>1</v>
      </c>
      <c r="I548">
        <v>2</v>
      </c>
      <c r="J548">
        <v>1.1000000000000001</v>
      </c>
      <c r="K548">
        <v>0</v>
      </c>
      <c r="L548">
        <v>0</v>
      </c>
      <c r="M548" t="s">
        <v>1</v>
      </c>
      <c r="N548" t="s">
        <v>1</v>
      </c>
    </row>
    <row r="549" spans="1:14" x14ac:dyDescent="0.3">
      <c r="A549">
        <v>983073</v>
      </c>
      <c r="B549" t="s">
        <v>7</v>
      </c>
      <c r="C549">
        <v>1</v>
      </c>
      <c r="D549">
        <v>0.05</v>
      </c>
      <c r="E549">
        <v>0.05</v>
      </c>
      <c r="F549">
        <v>1.1000000000000001</v>
      </c>
      <c r="G549">
        <v>0</v>
      </c>
      <c r="H549">
        <v>2.7</v>
      </c>
      <c r="I549">
        <v>9</v>
      </c>
      <c r="J549">
        <v>0</v>
      </c>
      <c r="K549" t="s">
        <v>1</v>
      </c>
      <c r="L549" t="s">
        <v>1</v>
      </c>
    </row>
    <row r="550" spans="1:14" x14ac:dyDescent="0.3">
      <c r="A550">
        <v>983081</v>
      </c>
      <c r="B550" t="s">
        <v>8</v>
      </c>
      <c r="C550">
        <v>1</v>
      </c>
      <c r="D550">
        <v>0.05</v>
      </c>
      <c r="E550">
        <v>0.4</v>
      </c>
      <c r="F550">
        <v>0.1</v>
      </c>
      <c r="G550">
        <v>3</v>
      </c>
      <c r="H550">
        <v>1</v>
      </c>
      <c r="I550">
        <v>2</v>
      </c>
      <c r="J550">
        <v>1.1000000000000001</v>
      </c>
      <c r="K550">
        <v>0</v>
      </c>
      <c r="L550">
        <v>0</v>
      </c>
      <c r="M550" t="s">
        <v>1</v>
      </c>
      <c r="N550" t="s">
        <v>1</v>
      </c>
    </row>
    <row r="551" spans="1:14" x14ac:dyDescent="0.3">
      <c r="A551">
        <v>983082</v>
      </c>
      <c r="B551" t="s">
        <v>8</v>
      </c>
      <c r="C551">
        <v>1</v>
      </c>
      <c r="D551">
        <v>0.05</v>
      </c>
      <c r="E551">
        <v>0.4</v>
      </c>
      <c r="F551">
        <v>0.1</v>
      </c>
      <c r="G551">
        <v>3</v>
      </c>
      <c r="H551">
        <v>1</v>
      </c>
      <c r="I551">
        <v>2</v>
      </c>
      <c r="J551">
        <v>1.1000000000000001</v>
      </c>
      <c r="K551">
        <v>0</v>
      </c>
      <c r="L551">
        <v>0</v>
      </c>
      <c r="M551" t="s">
        <v>1</v>
      </c>
      <c r="N551" t="s">
        <v>1</v>
      </c>
    </row>
    <row r="552" spans="1:14" x14ac:dyDescent="0.3">
      <c r="A552">
        <v>983083</v>
      </c>
      <c r="B552" t="s">
        <v>7</v>
      </c>
      <c r="C552">
        <v>1</v>
      </c>
      <c r="D552">
        <v>0.05</v>
      </c>
      <c r="E552">
        <v>0.05</v>
      </c>
      <c r="F552">
        <v>1.1000000000000001</v>
      </c>
      <c r="G552">
        <v>0</v>
      </c>
      <c r="H552">
        <v>2.7</v>
      </c>
      <c r="I552">
        <v>9</v>
      </c>
      <c r="J552">
        <v>0</v>
      </c>
      <c r="K552" t="s">
        <v>1</v>
      </c>
      <c r="L552" t="s">
        <v>1</v>
      </c>
    </row>
    <row r="553" spans="1:14" x14ac:dyDescent="0.3">
      <c r="A553">
        <v>983091</v>
      </c>
      <c r="B553" t="s">
        <v>8</v>
      </c>
      <c r="C553">
        <v>1</v>
      </c>
      <c r="D553">
        <v>0.05</v>
      </c>
      <c r="E553">
        <v>0.4</v>
      </c>
      <c r="F553">
        <v>0.1</v>
      </c>
      <c r="G553">
        <v>3</v>
      </c>
      <c r="H553">
        <v>1</v>
      </c>
      <c r="I553">
        <v>2</v>
      </c>
      <c r="J553">
        <v>1.1000000000000001</v>
      </c>
      <c r="K553">
        <v>0</v>
      </c>
      <c r="L553">
        <v>0</v>
      </c>
      <c r="M553" t="s">
        <v>1</v>
      </c>
      <c r="N553" t="s">
        <v>1</v>
      </c>
    </row>
    <row r="554" spans="1:14" x14ac:dyDescent="0.3">
      <c r="A554">
        <v>983092</v>
      </c>
      <c r="B554" t="s">
        <v>8</v>
      </c>
      <c r="C554">
        <v>1</v>
      </c>
      <c r="D554">
        <v>0.05</v>
      </c>
      <c r="E554">
        <v>0.4</v>
      </c>
      <c r="F554">
        <v>0.1</v>
      </c>
      <c r="G554">
        <v>3</v>
      </c>
      <c r="H554">
        <v>1</v>
      </c>
      <c r="I554">
        <v>2</v>
      </c>
      <c r="J554">
        <v>1.1000000000000001</v>
      </c>
      <c r="K554">
        <v>0</v>
      </c>
      <c r="L554">
        <v>0</v>
      </c>
      <c r="M554" t="s">
        <v>1</v>
      </c>
      <c r="N554" t="s">
        <v>1</v>
      </c>
    </row>
    <row r="555" spans="1:14" x14ac:dyDescent="0.3">
      <c r="A555">
        <v>983093</v>
      </c>
      <c r="B555" t="s">
        <v>7</v>
      </c>
      <c r="C555">
        <v>1</v>
      </c>
      <c r="D555">
        <v>0.05</v>
      </c>
      <c r="E555">
        <v>0.05</v>
      </c>
      <c r="F555">
        <v>1.1000000000000001</v>
      </c>
      <c r="G555">
        <v>0</v>
      </c>
      <c r="H555">
        <v>2.7</v>
      </c>
      <c r="I555">
        <v>9</v>
      </c>
      <c r="J555">
        <v>0</v>
      </c>
      <c r="K555" t="s">
        <v>1</v>
      </c>
      <c r="L555" t="s">
        <v>1</v>
      </c>
    </row>
    <row r="556" spans="1:14" x14ac:dyDescent="0.3">
      <c r="A556">
        <v>986011</v>
      </c>
      <c r="B556" t="s">
        <v>7</v>
      </c>
      <c r="C556">
        <v>1</v>
      </c>
      <c r="D556">
        <v>0.05</v>
      </c>
      <c r="E556">
        <v>0.05</v>
      </c>
      <c r="F556">
        <v>0.9</v>
      </c>
      <c r="G556">
        <v>0.3</v>
      </c>
      <c r="H556">
        <v>3</v>
      </c>
      <c r="I556">
        <v>9</v>
      </c>
      <c r="J556">
        <v>0</v>
      </c>
      <c r="K556" t="s">
        <v>1</v>
      </c>
      <c r="L556" t="s">
        <v>1</v>
      </c>
    </row>
    <row r="557" spans="1:14" x14ac:dyDescent="0.3">
      <c r="A557">
        <v>986012</v>
      </c>
      <c r="B557" t="s">
        <v>7</v>
      </c>
      <c r="C557">
        <v>1</v>
      </c>
      <c r="D557">
        <v>0.05</v>
      </c>
      <c r="E557">
        <v>0.05</v>
      </c>
      <c r="F557">
        <v>0.9</v>
      </c>
      <c r="G557">
        <v>0.3</v>
      </c>
      <c r="H557">
        <v>3</v>
      </c>
      <c r="I557">
        <v>9</v>
      </c>
      <c r="J557">
        <v>0</v>
      </c>
      <c r="K557" t="s">
        <v>1</v>
      </c>
      <c r="L557" t="s">
        <v>1</v>
      </c>
    </row>
    <row r="558" spans="1:14" x14ac:dyDescent="0.3">
      <c r="A558">
        <v>986021</v>
      </c>
      <c r="B558" t="s">
        <v>7</v>
      </c>
      <c r="C558">
        <v>1</v>
      </c>
      <c r="D558">
        <v>0.05</v>
      </c>
      <c r="E558">
        <v>0.05</v>
      </c>
      <c r="F558">
        <v>0.9</v>
      </c>
      <c r="G558">
        <v>0.3</v>
      </c>
      <c r="H558">
        <v>3</v>
      </c>
      <c r="I558">
        <v>9</v>
      </c>
      <c r="J558">
        <v>0</v>
      </c>
      <c r="K558" t="s">
        <v>1</v>
      </c>
      <c r="L558" t="s">
        <v>1</v>
      </c>
    </row>
    <row r="559" spans="1:14" x14ac:dyDescent="0.3">
      <c r="A559">
        <v>986022</v>
      </c>
      <c r="B559" t="s">
        <v>7</v>
      </c>
      <c r="C559">
        <v>1</v>
      </c>
      <c r="D559">
        <v>0.05</v>
      </c>
      <c r="E559">
        <v>0.05</v>
      </c>
      <c r="F559">
        <v>0.9</v>
      </c>
      <c r="G559">
        <v>0.3</v>
      </c>
      <c r="H559">
        <v>3</v>
      </c>
      <c r="I559">
        <v>9</v>
      </c>
      <c r="J559">
        <v>0</v>
      </c>
      <c r="K559" t="s">
        <v>1</v>
      </c>
      <c r="L559" t="s">
        <v>1</v>
      </c>
    </row>
    <row r="560" spans="1:14" x14ac:dyDescent="0.3">
      <c r="A560">
        <v>986031</v>
      </c>
      <c r="B560" t="s">
        <v>7</v>
      </c>
      <c r="C560">
        <v>1</v>
      </c>
      <c r="D560">
        <v>0.05</v>
      </c>
      <c r="E560">
        <v>0.05</v>
      </c>
      <c r="F560">
        <v>0.9</v>
      </c>
      <c r="G560">
        <v>0.3</v>
      </c>
      <c r="H560">
        <v>3</v>
      </c>
      <c r="I560">
        <v>9</v>
      </c>
      <c r="J560">
        <v>0</v>
      </c>
      <c r="K560" t="s">
        <v>1</v>
      </c>
      <c r="L560" t="s">
        <v>1</v>
      </c>
    </row>
    <row r="561" spans="1:12" x14ac:dyDescent="0.3">
      <c r="A561">
        <v>986032</v>
      </c>
      <c r="B561" t="s">
        <v>7</v>
      </c>
      <c r="C561">
        <v>1</v>
      </c>
      <c r="D561">
        <v>0.05</v>
      </c>
      <c r="E561">
        <v>0.05</v>
      </c>
      <c r="F561">
        <v>0.9</v>
      </c>
      <c r="G561">
        <v>0.3</v>
      </c>
      <c r="H561">
        <v>3</v>
      </c>
      <c r="I561">
        <v>9</v>
      </c>
      <c r="J561">
        <v>0</v>
      </c>
      <c r="K561" t="s">
        <v>1</v>
      </c>
      <c r="L561" t="s">
        <v>1</v>
      </c>
    </row>
    <row r="562" spans="1:12" x14ac:dyDescent="0.3">
      <c r="A562">
        <v>986061</v>
      </c>
      <c r="B562" t="s">
        <v>7</v>
      </c>
      <c r="C562">
        <v>1</v>
      </c>
      <c r="D562">
        <v>0.03</v>
      </c>
      <c r="E562">
        <v>0.499</v>
      </c>
      <c r="F562">
        <v>1</v>
      </c>
      <c r="G562">
        <v>0</v>
      </c>
      <c r="H562">
        <v>4</v>
      </c>
      <c r="I562">
        <v>9</v>
      </c>
      <c r="J562">
        <v>0.1</v>
      </c>
      <c r="K562" t="s">
        <v>1</v>
      </c>
      <c r="L562" t="s">
        <v>1</v>
      </c>
    </row>
    <row r="563" spans="1:12" x14ac:dyDescent="0.3">
      <c r="A563">
        <v>986062</v>
      </c>
      <c r="B563" t="s">
        <v>7</v>
      </c>
      <c r="C563">
        <v>1</v>
      </c>
      <c r="D563">
        <v>0.03</v>
      </c>
      <c r="E563">
        <v>0.499</v>
      </c>
      <c r="F563">
        <v>1</v>
      </c>
      <c r="G563">
        <v>0</v>
      </c>
      <c r="H563">
        <v>4</v>
      </c>
      <c r="I563">
        <v>9</v>
      </c>
      <c r="J563">
        <v>0.1</v>
      </c>
      <c r="K563" t="s">
        <v>1</v>
      </c>
      <c r="L563" t="s">
        <v>1</v>
      </c>
    </row>
    <row r="564" spans="1:12" x14ac:dyDescent="0.3">
      <c r="A564">
        <v>986063</v>
      </c>
      <c r="B564" t="s">
        <v>7</v>
      </c>
      <c r="C564">
        <v>1</v>
      </c>
      <c r="D564">
        <v>0.03</v>
      </c>
      <c r="E564">
        <v>0.499</v>
      </c>
      <c r="F564">
        <v>1</v>
      </c>
      <c r="G564">
        <v>0</v>
      </c>
      <c r="H564">
        <v>4</v>
      </c>
      <c r="I564">
        <v>9</v>
      </c>
      <c r="J564">
        <v>0.1</v>
      </c>
      <c r="K564" t="s">
        <v>1</v>
      </c>
      <c r="L564" t="s">
        <v>1</v>
      </c>
    </row>
    <row r="565" spans="1:12" x14ac:dyDescent="0.3">
      <c r="A565">
        <v>989011</v>
      </c>
      <c r="B565" t="s">
        <v>7</v>
      </c>
      <c r="C565">
        <v>1</v>
      </c>
      <c r="D565">
        <v>0.05</v>
      </c>
      <c r="E565">
        <v>0.05</v>
      </c>
      <c r="F565">
        <v>0.9</v>
      </c>
      <c r="G565">
        <v>0.3</v>
      </c>
      <c r="H565">
        <v>3</v>
      </c>
      <c r="I565">
        <v>9</v>
      </c>
      <c r="J565">
        <v>0</v>
      </c>
      <c r="K565" t="s">
        <v>1</v>
      </c>
      <c r="L565" t="s">
        <v>1</v>
      </c>
    </row>
    <row r="566" spans="1:12" x14ac:dyDescent="0.3">
      <c r="A566">
        <v>989012</v>
      </c>
      <c r="B566" t="s">
        <v>7</v>
      </c>
      <c r="C566">
        <v>1</v>
      </c>
      <c r="D566">
        <v>0.05</v>
      </c>
      <c r="E566">
        <v>0.05</v>
      </c>
      <c r="F566">
        <v>0.9</v>
      </c>
      <c r="G566">
        <v>0.3</v>
      </c>
      <c r="H566">
        <v>3</v>
      </c>
      <c r="I566">
        <v>9</v>
      </c>
      <c r="J566">
        <v>0</v>
      </c>
      <c r="K566" t="s">
        <v>1</v>
      </c>
      <c r="L566" t="s">
        <v>1</v>
      </c>
    </row>
    <row r="567" spans="1:12" x14ac:dyDescent="0.3">
      <c r="A567">
        <v>989021</v>
      </c>
      <c r="B567" t="s">
        <v>7</v>
      </c>
      <c r="C567">
        <v>1</v>
      </c>
      <c r="D567">
        <v>0.05</v>
      </c>
      <c r="E567">
        <v>0.05</v>
      </c>
      <c r="F567">
        <v>0.9</v>
      </c>
      <c r="G567">
        <v>0.3</v>
      </c>
      <c r="H567">
        <v>3</v>
      </c>
      <c r="I567">
        <v>9</v>
      </c>
      <c r="J567">
        <v>0</v>
      </c>
      <c r="K567" t="s">
        <v>1</v>
      </c>
      <c r="L567" t="s">
        <v>1</v>
      </c>
    </row>
    <row r="568" spans="1:12" x14ac:dyDescent="0.3">
      <c r="A568">
        <v>989022</v>
      </c>
      <c r="B568" t="s">
        <v>7</v>
      </c>
      <c r="C568">
        <v>1</v>
      </c>
      <c r="D568">
        <v>0.05</v>
      </c>
      <c r="E568">
        <v>0.05</v>
      </c>
      <c r="F568">
        <v>0.9</v>
      </c>
      <c r="G568">
        <v>0.3</v>
      </c>
      <c r="H568">
        <v>3</v>
      </c>
      <c r="I568">
        <v>9</v>
      </c>
      <c r="J568">
        <v>0</v>
      </c>
      <c r="K568" t="s">
        <v>1</v>
      </c>
      <c r="L568" t="s">
        <v>1</v>
      </c>
    </row>
    <row r="569" spans="1:12" x14ac:dyDescent="0.3">
      <c r="A569">
        <v>989031</v>
      </c>
      <c r="B569" t="s">
        <v>7</v>
      </c>
      <c r="C569">
        <v>1</v>
      </c>
      <c r="D569">
        <v>0.05</v>
      </c>
      <c r="E569">
        <v>0.05</v>
      </c>
      <c r="F569">
        <v>0.9</v>
      </c>
      <c r="G569">
        <v>0.3</v>
      </c>
      <c r="H569">
        <v>3</v>
      </c>
      <c r="I569">
        <v>9</v>
      </c>
      <c r="J569">
        <v>0</v>
      </c>
      <c r="K569" t="s">
        <v>1</v>
      </c>
      <c r="L569" t="s">
        <v>1</v>
      </c>
    </row>
    <row r="570" spans="1:12" x14ac:dyDescent="0.3">
      <c r="A570">
        <v>989032</v>
      </c>
      <c r="B570" t="s">
        <v>7</v>
      </c>
      <c r="C570">
        <v>1</v>
      </c>
      <c r="D570">
        <v>0.05</v>
      </c>
      <c r="E570">
        <v>0.05</v>
      </c>
      <c r="F570">
        <v>0.9</v>
      </c>
      <c r="G570">
        <v>0.3</v>
      </c>
      <c r="H570">
        <v>3</v>
      </c>
      <c r="I570">
        <v>9</v>
      </c>
      <c r="J570">
        <v>0</v>
      </c>
      <c r="K570" t="s">
        <v>1</v>
      </c>
      <c r="L570" t="s">
        <v>1</v>
      </c>
    </row>
    <row r="571" spans="1:12" x14ac:dyDescent="0.3">
      <c r="A571">
        <v>990011</v>
      </c>
      <c r="B571" t="s">
        <v>7</v>
      </c>
      <c r="C571">
        <v>1</v>
      </c>
      <c r="D571">
        <v>0.05</v>
      </c>
      <c r="E571">
        <v>0.05</v>
      </c>
      <c r="F571">
        <v>0.9</v>
      </c>
      <c r="G571">
        <v>0.3</v>
      </c>
      <c r="H571">
        <v>3</v>
      </c>
      <c r="I571">
        <v>9</v>
      </c>
      <c r="J571">
        <v>0</v>
      </c>
      <c r="K571" t="s">
        <v>1</v>
      </c>
      <c r="L571" t="s">
        <v>1</v>
      </c>
    </row>
    <row r="572" spans="1:12" x14ac:dyDescent="0.3">
      <c r="A572">
        <v>990012</v>
      </c>
      <c r="B572" t="s">
        <v>7</v>
      </c>
      <c r="C572">
        <v>1</v>
      </c>
      <c r="D572">
        <v>0.05</v>
      </c>
      <c r="E572">
        <v>0.05</v>
      </c>
      <c r="F572">
        <v>0.9</v>
      </c>
      <c r="G572">
        <v>0.3</v>
      </c>
      <c r="H572">
        <v>3</v>
      </c>
      <c r="I572">
        <v>9</v>
      </c>
      <c r="J572">
        <v>0</v>
      </c>
      <c r="K572" t="s">
        <v>1</v>
      </c>
      <c r="L572" t="s">
        <v>1</v>
      </c>
    </row>
    <row r="573" spans="1:12" x14ac:dyDescent="0.3">
      <c r="A573">
        <v>990021</v>
      </c>
      <c r="B573" t="s">
        <v>7</v>
      </c>
      <c r="C573">
        <v>1</v>
      </c>
      <c r="D573">
        <v>0.05</v>
      </c>
      <c r="E573">
        <v>0.05</v>
      </c>
      <c r="F573">
        <v>0.9</v>
      </c>
      <c r="G573">
        <v>0.3</v>
      </c>
      <c r="H573">
        <v>3</v>
      </c>
      <c r="I573">
        <v>9</v>
      </c>
      <c r="J573">
        <v>0</v>
      </c>
      <c r="K573" t="s">
        <v>1</v>
      </c>
      <c r="L573" t="s">
        <v>1</v>
      </c>
    </row>
    <row r="574" spans="1:12" x14ac:dyDescent="0.3">
      <c r="A574">
        <v>990022</v>
      </c>
      <c r="B574" t="s">
        <v>7</v>
      </c>
      <c r="C574">
        <v>1</v>
      </c>
      <c r="D574">
        <v>0.05</v>
      </c>
      <c r="E574">
        <v>0.05</v>
      </c>
      <c r="F574">
        <v>0.9</v>
      </c>
      <c r="G574">
        <v>0.3</v>
      </c>
      <c r="H574">
        <v>3</v>
      </c>
      <c r="I574">
        <v>9</v>
      </c>
      <c r="J574">
        <v>0</v>
      </c>
      <c r="K574" t="s">
        <v>1</v>
      </c>
      <c r="L574" t="s">
        <v>1</v>
      </c>
    </row>
    <row r="575" spans="1:12" x14ac:dyDescent="0.3">
      <c r="A575">
        <v>990031</v>
      </c>
      <c r="B575" t="s">
        <v>7</v>
      </c>
      <c r="C575">
        <v>1</v>
      </c>
      <c r="D575">
        <v>0.05</v>
      </c>
      <c r="E575">
        <v>0.05</v>
      </c>
      <c r="F575">
        <v>0.9</v>
      </c>
      <c r="G575">
        <v>0.3</v>
      </c>
      <c r="H575">
        <v>3</v>
      </c>
      <c r="I575">
        <v>9</v>
      </c>
      <c r="J575">
        <v>0</v>
      </c>
      <c r="K575" t="s">
        <v>1</v>
      </c>
      <c r="L575" t="s">
        <v>1</v>
      </c>
    </row>
    <row r="576" spans="1:12" x14ac:dyDescent="0.3">
      <c r="A576">
        <v>990032</v>
      </c>
      <c r="B576" t="s">
        <v>7</v>
      </c>
      <c r="C576">
        <v>1</v>
      </c>
      <c r="D576">
        <v>0.05</v>
      </c>
      <c r="E576">
        <v>0.05</v>
      </c>
      <c r="F576">
        <v>0.9</v>
      </c>
      <c r="G576">
        <v>0.3</v>
      </c>
      <c r="H576">
        <v>3</v>
      </c>
      <c r="I576">
        <v>9</v>
      </c>
      <c r="J576">
        <v>0</v>
      </c>
      <c r="K576" t="s">
        <v>1</v>
      </c>
      <c r="L576" t="s">
        <v>1</v>
      </c>
    </row>
    <row r="577" spans="1:17" x14ac:dyDescent="0.3">
      <c r="A577">
        <v>990033</v>
      </c>
      <c r="B577" t="s">
        <v>7</v>
      </c>
      <c r="C577">
        <v>1</v>
      </c>
      <c r="D577">
        <v>0.05</v>
      </c>
      <c r="E577">
        <v>0.05</v>
      </c>
      <c r="F577">
        <v>0.9</v>
      </c>
      <c r="G577">
        <v>0.3</v>
      </c>
      <c r="H577">
        <v>3</v>
      </c>
      <c r="I577">
        <v>9</v>
      </c>
      <c r="J577">
        <v>0</v>
      </c>
      <c r="K577" t="s">
        <v>1</v>
      </c>
      <c r="L577" t="s">
        <v>1</v>
      </c>
    </row>
    <row r="578" spans="1:17" x14ac:dyDescent="0.3">
      <c r="A578">
        <v>991011</v>
      </c>
      <c r="B578" t="s">
        <v>8</v>
      </c>
      <c r="C578">
        <v>1</v>
      </c>
      <c r="D578">
        <v>0.05</v>
      </c>
      <c r="E578">
        <v>0.4</v>
      </c>
      <c r="F578">
        <v>0.1</v>
      </c>
      <c r="G578">
        <v>3</v>
      </c>
      <c r="H578">
        <v>1</v>
      </c>
      <c r="I578">
        <v>2</v>
      </c>
      <c r="J578">
        <v>1.1000000000000001</v>
      </c>
      <c r="K578">
        <v>0</v>
      </c>
      <c r="L578">
        <v>0</v>
      </c>
      <c r="M578" t="s">
        <v>1</v>
      </c>
      <c r="N578" t="s">
        <v>1</v>
      </c>
    </row>
    <row r="579" spans="1:17" x14ac:dyDescent="0.3">
      <c r="A579">
        <v>991012</v>
      </c>
      <c r="B579" t="s">
        <v>8</v>
      </c>
      <c r="C579">
        <v>1</v>
      </c>
      <c r="D579">
        <v>0.05</v>
      </c>
      <c r="E579">
        <v>0.4</v>
      </c>
      <c r="F579">
        <v>0.1</v>
      </c>
      <c r="G579">
        <v>3</v>
      </c>
      <c r="H579">
        <v>1</v>
      </c>
      <c r="I579">
        <v>2</v>
      </c>
      <c r="J579">
        <v>1.1000000000000001</v>
      </c>
      <c r="K579">
        <v>0</v>
      </c>
      <c r="L579">
        <v>0</v>
      </c>
      <c r="M579" t="s">
        <v>1</v>
      </c>
      <c r="N579" t="s">
        <v>1</v>
      </c>
    </row>
    <row r="580" spans="1:17" x14ac:dyDescent="0.3">
      <c r="A580">
        <v>991021</v>
      </c>
      <c r="B580" t="s">
        <v>7</v>
      </c>
      <c r="C580">
        <v>1</v>
      </c>
      <c r="D580">
        <v>0.05</v>
      </c>
      <c r="E580">
        <v>0.05</v>
      </c>
      <c r="F580">
        <v>1.1000000000000001</v>
      </c>
      <c r="G580">
        <v>0</v>
      </c>
      <c r="H580">
        <v>2.7</v>
      </c>
      <c r="I580">
        <v>9</v>
      </c>
      <c r="J580">
        <v>0</v>
      </c>
      <c r="K580" t="s">
        <v>1</v>
      </c>
      <c r="L580" t="s">
        <v>1</v>
      </c>
    </row>
    <row r="581" spans="1:17" x14ac:dyDescent="0.3">
      <c r="A581">
        <v>991022</v>
      </c>
      <c r="B581" t="s">
        <v>8</v>
      </c>
      <c r="C581">
        <v>1</v>
      </c>
      <c r="D581">
        <v>0.05</v>
      </c>
      <c r="E581">
        <v>0.4</v>
      </c>
      <c r="F581">
        <v>0.1</v>
      </c>
      <c r="G581">
        <v>3</v>
      </c>
      <c r="H581">
        <v>1</v>
      </c>
      <c r="I581">
        <v>2</v>
      </c>
      <c r="J581">
        <v>1.1000000000000001</v>
      </c>
      <c r="K581">
        <v>0</v>
      </c>
      <c r="L581">
        <v>0</v>
      </c>
      <c r="M581" t="s">
        <v>1</v>
      </c>
      <c r="N581" t="s">
        <v>1</v>
      </c>
    </row>
    <row r="582" spans="1:17" x14ac:dyDescent="0.3">
      <c r="A582">
        <v>991023</v>
      </c>
      <c r="B582" t="s">
        <v>8</v>
      </c>
      <c r="C582">
        <v>1</v>
      </c>
      <c r="D582">
        <v>0.05</v>
      </c>
      <c r="E582">
        <v>0.4</v>
      </c>
      <c r="F582">
        <v>0.1</v>
      </c>
      <c r="G582">
        <v>3</v>
      </c>
      <c r="H582">
        <v>1</v>
      </c>
      <c r="I582">
        <v>2</v>
      </c>
      <c r="J582">
        <v>1.1000000000000001</v>
      </c>
      <c r="K582">
        <v>0</v>
      </c>
      <c r="L582">
        <v>0</v>
      </c>
      <c r="M582" t="s">
        <v>1</v>
      </c>
      <c r="N582" t="s">
        <v>1</v>
      </c>
    </row>
    <row r="583" spans="1:17" x14ac:dyDescent="0.3">
      <c r="A583">
        <v>991024</v>
      </c>
      <c r="B583" t="s">
        <v>7</v>
      </c>
      <c r="C583">
        <v>1</v>
      </c>
      <c r="D583">
        <v>0.05</v>
      </c>
      <c r="E583">
        <v>0.05</v>
      </c>
      <c r="F583">
        <v>1.1000000000000001</v>
      </c>
      <c r="G583">
        <v>0</v>
      </c>
      <c r="H583">
        <v>2.7</v>
      </c>
      <c r="I583">
        <v>9</v>
      </c>
      <c r="J583">
        <v>0</v>
      </c>
      <c r="K583" t="s">
        <v>1</v>
      </c>
      <c r="L583" t="s">
        <v>1</v>
      </c>
    </row>
    <row r="584" spans="1:17" x14ac:dyDescent="0.3">
      <c r="A584">
        <v>991025</v>
      </c>
      <c r="B584" t="s">
        <v>7</v>
      </c>
      <c r="C584">
        <v>1</v>
      </c>
      <c r="D584">
        <v>0.05</v>
      </c>
      <c r="E584">
        <v>0.05</v>
      </c>
      <c r="F584">
        <v>1.1000000000000001</v>
      </c>
      <c r="G584">
        <v>0</v>
      </c>
      <c r="H584">
        <v>2.7</v>
      </c>
      <c r="I584">
        <v>9</v>
      </c>
      <c r="J584">
        <v>0</v>
      </c>
      <c r="K584" t="s">
        <v>1</v>
      </c>
      <c r="L584" t="s">
        <v>1</v>
      </c>
    </row>
    <row r="585" spans="1:17" x14ac:dyDescent="0.3">
      <c r="A585" s="3">
        <v>950041</v>
      </c>
      <c r="B585" s="3" t="s">
        <v>6</v>
      </c>
      <c r="C585" s="3">
        <v>1</v>
      </c>
      <c r="D585" s="3">
        <v>0.06</v>
      </c>
      <c r="E585" s="3">
        <v>0.4</v>
      </c>
      <c r="F585" s="3">
        <v>3</v>
      </c>
      <c r="G585" s="3">
        <v>9.9000000000000005E-2</v>
      </c>
      <c r="H585" s="3">
        <v>0.4</v>
      </c>
      <c r="I585" s="3">
        <v>0.15</v>
      </c>
      <c r="J585" s="3">
        <v>1</v>
      </c>
      <c r="K585" s="3">
        <v>0.1</v>
      </c>
      <c r="L585" s="3">
        <v>1.35</v>
      </c>
      <c r="M585" s="3">
        <v>1.4</v>
      </c>
      <c r="N585" s="3">
        <v>0.1</v>
      </c>
      <c r="O585" s="3">
        <v>0.1</v>
      </c>
      <c r="P585" s="3" t="s">
        <v>1</v>
      </c>
      <c r="Q585" s="3" t="s">
        <v>1</v>
      </c>
    </row>
    <row r="586" spans="1:17" x14ac:dyDescent="0.3">
      <c r="A586" s="3">
        <v>950051</v>
      </c>
      <c r="B586" s="3" t="s">
        <v>6</v>
      </c>
      <c r="C586" s="3">
        <v>1</v>
      </c>
      <c r="D586" s="3">
        <v>0.06</v>
      </c>
      <c r="E586" s="3">
        <v>0.4</v>
      </c>
      <c r="F586" s="3">
        <v>3</v>
      </c>
      <c r="G586" s="3">
        <v>9.9000000000000005E-2</v>
      </c>
      <c r="H586" s="3">
        <v>0.4</v>
      </c>
      <c r="I586" s="3">
        <v>0.15</v>
      </c>
      <c r="J586" s="3">
        <v>1</v>
      </c>
      <c r="K586" s="3">
        <v>0.1</v>
      </c>
      <c r="L586" s="3">
        <v>1.35</v>
      </c>
      <c r="M586" s="3">
        <v>1.4</v>
      </c>
      <c r="N586" s="3">
        <v>0.1</v>
      </c>
      <c r="O586" s="3">
        <v>0.1</v>
      </c>
      <c r="P586" s="3" t="s">
        <v>1</v>
      </c>
      <c r="Q586" s="3" t="s">
        <v>1</v>
      </c>
    </row>
    <row r="587" spans="1:17" x14ac:dyDescent="0.3">
      <c r="A587" s="3">
        <v>954011</v>
      </c>
      <c r="B587" s="3" t="s">
        <v>6</v>
      </c>
      <c r="C587" s="3">
        <v>2</v>
      </c>
      <c r="D587" s="3">
        <v>0.06</v>
      </c>
      <c r="E587" s="3">
        <v>0.4</v>
      </c>
      <c r="F587" s="3">
        <v>3</v>
      </c>
      <c r="G587" s="3">
        <v>9.9000000000000005E-2</v>
      </c>
      <c r="H587" s="3">
        <v>0.4</v>
      </c>
      <c r="I587" s="3">
        <v>0.15</v>
      </c>
      <c r="J587" s="3">
        <v>1</v>
      </c>
      <c r="K587" s="3">
        <v>0.1</v>
      </c>
      <c r="L587" s="3">
        <v>1.35</v>
      </c>
      <c r="M587" s="3">
        <v>1.4</v>
      </c>
      <c r="N587" s="3">
        <v>0.1</v>
      </c>
      <c r="O587" s="3">
        <v>0.1</v>
      </c>
      <c r="P587" s="3" t="s">
        <v>1</v>
      </c>
      <c r="Q587" s="3" t="s">
        <v>1</v>
      </c>
    </row>
    <row r="588" spans="1:17" x14ac:dyDescent="0.3">
      <c r="A588" s="3">
        <v>954012</v>
      </c>
      <c r="B588" s="3" t="s">
        <v>6</v>
      </c>
      <c r="C588" s="3">
        <v>2</v>
      </c>
      <c r="D588" s="3">
        <v>0.06</v>
      </c>
      <c r="E588" s="3">
        <v>0.4</v>
      </c>
      <c r="F588" s="3">
        <v>3</v>
      </c>
      <c r="G588" s="3">
        <v>9.9000000000000005E-2</v>
      </c>
      <c r="H588" s="3">
        <v>0.4</v>
      </c>
      <c r="I588" s="3">
        <v>0.15</v>
      </c>
      <c r="J588" s="3">
        <v>1</v>
      </c>
      <c r="K588" s="3">
        <v>0.1</v>
      </c>
      <c r="L588" s="3">
        <v>1.35</v>
      </c>
      <c r="M588" s="3">
        <v>1.4</v>
      </c>
      <c r="N588" s="3">
        <v>0.1</v>
      </c>
      <c r="O588" s="3">
        <v>0.1</v>
      </c>
      <c r="P588" s="3" t="s">
        <v>1</v>
      </c>
      <c r="Q588" s="3" t="s">
        <v>1</v>
      </c>
    </row>
    <row r="589" spans="1:17" x14ac:dyDescent="0.3">
      <c r="A589" s="3">
        <v>954091</v>
      </c>
      <c r="B589" s="3" t="s">
        <v>6</v>
      </c>
      <c r="C589" s="3">
        <v>2</v>
      </c>
      <c r="D589" s="3">
        <v>0.06</v>
      </c>
      <c r="E589" s="3">
        <v>0.4</v>
      </c>
      <c r="F589" s="3">
        <v>3</v>
      </c>
      <c r="G589" s="3">
        <v>9.9000000000000005E-2</v>
      </c>
      <c r="H589" s="3">
        <v>0.4</v>
      </c>
      <c r="I589" s="3">
        <v>0.15</v>
      </c>
      <c r="J589" s="3">
        <v>1</v>
      </c>
      <c r="K589" s="3">
        <v>0.1</v>
      </c>
      <c r="L589" s="3">
        <v>1.35</v>
      </c>
      <c r="M589" s="3">
        <v>1.4</v>
      </c>
      <c r="N589" s="3">
        <v>0.1</v>
      </c>
      <c r="O589" s="3">
        <v>0.1</v>
      </c>
      <c r="P589" s="3" t="s">
        <v>1</v>
      </c>
      <c r="Q589" s="3" t="s">
        <v>1</v>
      </c>
    </row>
    <row r="590" spans="1:17" x14ac:dyDescent="0.3">
      <c r="A590" s="3">
        <v>954201</v>
      </c>
      <c r="B590" s="3" t="s">
        <v>6</v>
      </c>
      <c r="C590" s="3">
        <v>1</v>
      </c>
      <c r="D590" s="3">
        <v>0.06</v>
      </c>
      <c r="E590" s="3">
        <v>0.4</v>
      </c>
      <c r="F590" s="3">
        <v>3</v>
      </c>
      <c r="G590" s="3">
        <v>9.9000000000000005E-2</v>
      </c>
      <c r="H590" s="3">
        <v>0.4</v>
      </c>
      <c r="I590" s="3">
        <v>0.15</v>
      </c>
      <c r="J590" s="3">
        <v>1</v>
      </c>
      <c r="K590" s="3">
        <v>0.1</v>
      </c>
      <c r="L590" s="3">
        <v>1.35</v>
      </c>
      <c r="M590" s="3">
        <v>1.4</v>
      </c>
      <c r="N590" s="3">
        <v>0.1</v>
      </c>
      <c r="O590" s="3">
        <v>0.1</v>
      </c>
      <c r="P590" s="3" t="s">
        <v>1</v>
      </c>
      <c r="Q590" s="3" t="s">
        <v>1</v>
      </c>
    </row>
    <row r="591" spans="1:17" x14ac:dyDescent="0.3">
      <c r="A591" s="3">
        <v>954211</v>
      </c>
      <c r="B591" s="3" t="s">
        <v>6</v>
      </c>
      <c r="C591" s="3">
        <v>1</v>
      </c>
      <c r="D591" s="3">
        <v>0.06</v>
      </c>
      <c r="E591" s="3">
        <v>0.4</v>
      </c>
      <c r="F591" s="3">
        <v>3</v>
      </c>
      <c r="G591" s="3">
        <v>9.9000000000000005E-2</v>
      </c>
      <c r="H591" s="3">
        <v>0.4</v>
      </c>
      <c r="I591" s="3">
        <v>0.15</v>
      </c>
      <c r="J591" s="3">
        <v>1</v>
      </c>
      <c r="K591" s="3">
        <v>0.1</v>
      </c>
      <c r="L591" s="3">
        <v>1.35</v>
      </c>
      <c r="M591" s="3">
        <v>1.4</v>
      </c>
      <c r="N591" s="3">
        <v>0.1</v>
      </c>
      <c r="O591" s="3">
        <v>0.1</v>
      </c>
      <c r="P591" s="3" t="s">
        <v>1</v>
      </c>
      <c r="Q591" s="3" t="s">
        <v>1</v>
      </c>
    </row>
    <row r="592" spans="1:17" x14ac:dyDescent="0.3">
      <c r="A592" s="3">
        <v>955021</v>
      </c>
      <c r="B592" s="3" t="s">
        <v>6</v>
      </c>
      <c r="C592" s="3">
        <v>2</v>
      </c>
      <c r="D592" s="3">
        <v>0.06</v>
      </c>
      <c r="E592" s="3">
        <v>0.4</v>
      </c>
      <c r="F592" s="3">
        <v>3</v>
      </c>
      <c r="G592" s="3">
        <v>9.9000000000000005E-2</v>
      </c>
      <c r="H592" s="3">
        <v>0.4</v>
      </c>
      <c r="I592" s="3">
        <v>0.15</v>
      </c>
      <c r="J592" s="3">
        <v>1</v>
      </c>
      <c r="K592" s="3">
        <v>0.1</v>
      </c>
      <c r="L592" s="3">
        <v>1.35</v>
      </c>
      <c r="M592" s="3">
        <v>1.4</v>
      </c>
      <c r="N592" s="3">
        <v>0.1</v>
      </c>
      <c r="O592" s="3">
        <v>0.1</v>
      </c>
      <c r="P592" s="3" t="s">
        <v>1</v>
      </c>
      <c r="Q592" s="3" t="s">
        <v>1</v>
      </c>
    </row>
    <row r="593" spans="1:17" x14ac:dyDescent="0.3">
      <c r="A593" s="3">
        <v>973091</v>
      </c>
      <c r="B593" s="3" t="s">
        <v>6</v>
      </c>
      <c r="C593" s="3">
        <v>1</v>
      </c>
      <c r="D593" s="3">
        <v>0.06</v>
      </c>
      <c r="E593" s="3">
        <v>0.4</v>
      </c>
      <c r="F593" s="3">
        <v>3</v>
      </c>
      <c r="G593" s="3">
        <v>9.9000000000000005E-2</v>
      </c>
      <c r="H593" s="3">
        <v>0.4</v>
      </c>
      <c r="I593" s="3">
        <v>0.15</v>
      </c>
      <c r="J593" s="3">
        <v>1</v>
      </c>
      <c r="K593" s="3">
        <v>0.1</v>
      </c>
      <c r="L593" s="3">
        <v>1.35</v>
      </c>
      <c r="M593" s="3">
        <v>1.4</v>
      </c>
      <c r="N593" s="3">
        <v>0.1</v>
      </c>
      <c r="O593" s="3">
        <v>0.1</v>
      </c>
      <c r="P593" s="3" t="s">
        <v>1</v>
      </c>
      <c r="Q593" s="3" t="s">
        <v>1</v>
      </c>
    </row>
    <row r="594" spans="1:17" x14ac:dyDescent="0.3">
      <c r="A594" s="3">
        <v>973092</v>
      </c>
      <c r="B594" s="3" t="s">
        <v>6</v>
      </c>
      <c r="C594" s="3">
        <v>1</v>
      </c>
      <c r="D594" s="3">
        <v>0.06</v>
      </c>
      <c r="E594" s="3">
        <v>0.4</v>
      </c>
      <c r="F594" s="3">
        <v>3</v>
      </c>
      <c r="G594" s="3">
        <v>9.9000000000000005E-2</v>
      </c>
      <c r="H594" s="3">
        <v>0.4</v>
      </c>
      <c r="I594" s="3">
        <v>0.15</v>
      </c>
      <c r="J594" s="3">
        <v>1</v>
      </c>
      <c r="K594" s="3">
        <v>0.1</v>
      </c>
      <c r="L594" s="3">
        <v>1.35</v>
      </c>
      <c r="M594" s="3">
        <v>1.4</v>
      </c>
      <c r="N594" s="3">
        <v>0.1</v>
      </c>
      <c r="O594" s="3">
        <v>0.1</v>
      </c>
      <c r="P594" s="3" t="s">
        <v>1</v>
      </c>
      <c r="Q594" s="3" t="s">
        <v>1</v>
      </c>
    </row>
    <row r="595" spans="1:17" x14ac:dyDescent="0.3">
      <c r="A595" s="3">
        <v>975081</v>
      </c>
      <c r="B595" s="3" t="s">
        <v>6</v>
      </c>
      <c r="C595" s="3">
        <v>1</v>
      </c>
      <c r="D595" s="3">
        <v>0.06</v>
      </c>
      <c r="E595" s="3">
        <v>0.4</v>
      </c>
      <c r="F595" s="3">
        <v>3</v>
      </c>
      <c r="G595" s="3">
        <v>9.9000000000000005E-2</v>
      </c>
      <c r="H595" s="3">
        <v>0.4</v>
      </c>
      <c r="I595" s="3">
        <v>0.15</v>
      </c>
      <c r="J595" s="3">
        <v>1</v>
      </c>
      <c r="K595" s="3">
        <v>0.1</v>
      </c>
      <c r="L595" s="3">
        <v>1.35</v>
      </c>
      <c r="M595" s="3">
        <v>1.4</v>
      </c>
      <c r="N595" s="3">
        <v>0.1</v>
      </c>
      <c r="O595" s="3">
        <v>0.1</v>
      </c>
      <c r="P595" s="3" t="s">
        <v>1</v>
      </c>
      <c r="Q595" s="3" t="s">
        <v>1</v>
      </c>
    </row>
    <row r="596" spans="1:17" x14ac:dyDescent="0.3">
      <c r="A596" s="3">
        <v>975091</v>
      </c>
      <c r="B596" s="3" t="s">
        <v>6</v>
      </c>
      <c r="C596" s="3">
        <v>1</v>
      </c>
      <c r="D596" s="3">
        <v>0.06</v>
      </c>
      <c r="E596" s="3">
        <v>0.4</v>
      </c>
      <c r="F596" s="3">
        <v>3</v>
      </c>
      <c r="G596" s="3">
        <v>9.9000000000000005E-2</v>
      </c>
      <c r="H596" s="3">
        <v>0.4</v>
      </c>
      <c r="I596" s="3">
        <v>0.15</v>
      </c>
      <c r="J596" s="3">
        <v>1</v>
      </c>
      <c r="K596" s="3">
        <v>0.1</v>
      </c>
      <c r="L596" s="3">
        <v>1.35</v>
      </c>
      <c r="M596" s="3">
        <v>1.4</v>
      </c>
      <c r="N596" s="3">
        <v>0.1</v>
      </c>
      <c r="O596" s="3">
        <v>0.1</v>
      </c>
      <c r="P596" s="3" t="s">
        <v>1</v>
      </c>
      <c r="Q596" s="3" t="s">
        <v>1</v>
      </c>
    </row>
    <row r="597" spans="1:17" x14ac:dyDescent="0.3">
      <c r="A597" s="3">
        <v>975101</v>
      </c>
      <c r="B597" s="3" t="s">
        <v>6</v>
      </c>
      <c r="C597" s="3">
        <v>1</v>
      </c>
      <c r="D597" s="3">
        <v>0.06</v>
      </c>
      <c r="E597" s="3">
        <v>0.4</v>
      </c>
      <c r="F597" s="3">
        <v>3</v>
      </c>
      <c r="G597" s="3">
        <v>9.9000000000000005E-2</v>
      </c>
      <c r="H597" s="3">
        <v>0.4</v>
      </c>
      <c r="I597" s="3">
        <v>0.15</v>
      </c>
      <c r="J597" s="3">
        <v>1</v>
      </c>
      <c r="K597" s="3">
        <v>0.1</v>
      </c>
      <c r="L597" s="3">
        <v>1.35</v>
      </c>
      <c r="M597" s="3">
        <v>1.4</v>
      </c>
      <c r="N597" s="3">
        <v>0.1</v>
      </c>
      <c r="O597" s="3">
        <v>0.1</v>
      </c>
      <c r="P597" s="3" t="s">
        <v>1</v>
      </c>
      <c r="Q597" s="3" t="s">
        <v>1</v>
      </c>
    </row>
    <row r="598" spans="1:17" x14ac:dyDescent="0.3">
      <c r="A598" s="3">
        <v>975111</v>
      </c>
      <c r="B598" s="3" t="s">
        <v>6</v>
      </c>
      <c r="C598" s="3">
        <v>1</v>
      </c>
      <c r="D598" s="3">
        <v>0.06</v>
      </c>
      <c r="E598" s="3">
        <v>0.4</v>
      </c>
      <c r="F598" s="3">
        <v>3</v>
      </c>
      <c r="G598" s="3">
        <v>9.9000000000000005E-2</v>
      </c>
      <c r="H598" s="3">
        <v>0.4</v>
      </c>
      <c r="I598" s="3">
        <v>0.15</v>
      </c>
      <c r="J598" s="3">
        <v>1</v>
      </c>
      <c r="K598" s="3">
        <v>0.1</v>
      </c>
      <c r="L598" s="3">
        <v>1.35</v>
      </c>
      <c r="M598" s="3">
        <v>1.4</v>
      </c>
      <c r="N598" s="3">
        <v>0.1</v>
      </c>
      <c r="O598" s="3">
        <v>0.1</v>
      </c>
      <c r="P598" s="3" t="s">
        <v>1</v>
      </c>
      <c r="Q598" s="3" t="s">
        <v>1</v>
      </c>
    </row>
    <row r="599" spans="1:17" x14ac:dyDescent="0.3">
      <c r="A599" s="3">
        <v>975121</v>
      </c>
      <c r="B599" s="3" t="s">
        <v>6</v>
      </c>
      <c r="C599" s="3">
        <v>1</v>
      </c>
      <c r="D599" s="3">
        <v>0.06</v>
      </c>
      <c r="E599" s="3">
        <v>0.4</v>
      </c>
      <c r="F599" s="3">
        <v>3</v>
      </c>
      <c r="G599" s="3">
        <v>9.9000000000000005E-2</v>
      </c>
      <c r="H599" s="3">
        <v>0.4</v>
      </c>
      <c r="I599" s="3">
        <v>0.15</v>
      </c>
      <c r="J599" s="3">
        <v>1</v>
      </c>
      <c r="K599" s="3">
        <v>0.1</v>
      </c>
      <c r="L599" s="3">
        <v>1.35</v>
      </c>
      <c r="M599" s="3">
        <v>1.4</v>
      </c>
      <c r="N599" s="3">
        <v>0.1</v>
      </c>
      <c r="O599" s="3">
        <v>0.1</v>
      </c>
      <c r="P599" s="3" t="s">
        <v>1</v>
      </c>
      <c r="Q599" s="3" t="s">
        <v>1</v>
      </c>
    </row>
    <row r="600" spans="1:17" x14ac:dyDescent="0.3">
      <c r="A600" s="3">
        <v>910021</v>
      </c>
      <c r="B600" s="3" t="s">
        <v>6</v>
      </c>
      <c r="C600" s="3">
        <v>1</v>
      </c>
      <c r="D600" s="3">
        <v>0.06</v>
      </c>
      <c r="E600" s="3">
        <v>0.4</v>
      </c>
      <c r="F600" s="3">
        <v>3</v>
      </c>
      <c r="G600" s="3">
        <v>9.9000000000000005E-2</v>
      </c>
      <c r="H600" s="3">
        <v>0.4</v>
      </c>
      <c r="I600" s="3">
        <v>0.15</v>
      </c>
      <c r="J600" s="3">
        <v>1</v>
      </c>
      <c r="K600" s="3">
        <v>0.1</v>
      </c>
      <c r="L600" s="3">
        <v>1.35</v>
      </c>
      <c r="M600" s="3">
        <v>1.4</v>
      </c>
      <c r="N600" s="3">
        <v>0.1</v>
      </c>
      <c r="O600" s="3">
        <v>0.1</v>
      </c>
      <c r="P600" s="3" t="s">
        <v>1</v>
      </c>
      <c r="Q600" s="3" t="s">
        <v>1</v>
      </c>
    </row>
    <row r="601" spans="1:17" x14ac:dyDescent="0.3">
      <c r="A601" s="3">
        <v>912013</v>
      </c>
      <c r="B601" s="3" t="s">
        <v>6</v>
      </c>
      <c r="C601" s="3">
        <v>1</v>
      </c>
      <c r="D601" s="3">
        <v>0.06</v>
      </c>
      <c r="E601" s="3">
        <v>0.4</v>
      </c>
      <c r="F601" s="3">
        <v>3</v>
      </c>
      <c r="G601" s="3">
        <v>9.9000000000000005E-2</v>
      </c>
      <c r="H601" s="3">
        <v>0.4</v>
      </c>
      <c r="I601" s="3">
        <v>0.15</v>
      </c>
      <c r="J601" s="3">
        <v>1</v>
      </c>
      <c r="K601" s="3">
        <v>0.1</v>
      </c>
      <c r="L601" s="3">
        <v>1.35</v>
      </c>
      <c r="M601" s="3">
        <v>1.4</v>
      </c>
      <c r="N601" s="3">
        <v>0.1</v>
      </c>
      <c r="O601" s="3">
        <v>0.1</v>
      </c>
      <c r="P601" s="3" t="s">
        <v>1</v>
      </c>
      <c r="Q601" s="3" t="s">
        <v>1</v>
      </c>
    </row>
    <row r="602" spans="1:17" x14ac:dyDescent="0.3">
      <c r="A602" s="3">
        <v>912014</v>
      </c>
      <c r="B602" s="3" t="s">
        <v>6</v>
      </c>
      <c r="C602" s="3">
        <v>1</v>
      </c>
      <c r="D602" s="3">
        <v>0.06</v>
      </c>
      <c r="E602" s="3">
        <v>0.4</v>
      </c>
      <c r="F602" s="3">
        <v>3</v>
      </c>
      <c r="G602" s="3">
        <v>9.9000000000000005E-2</v>
      </c>
      <c r="H602" s="3">
        <v>0.4</v>
      </c>
      <c r="I602" s="3">
        <v>0.15</v>
      </c>
      <c r="J602" s="3">
        <v>1</v>
      </c>
      <c r="K602" s="3">
        <v>0.1</v>
      </c>
      <c r="L602" s="3">
        <v>1.35</v>
      </c>
      <c r="M602" s="3">
        <v>1.4</v>
      </c>
      <c r="N602" s="3">
        <v>0.1</v>
      </c>
      <c r="O602" s="3">
        <v>0.1</v>
      </c>
      <c r="P602" s="3" t="s">
        <v>1</v>
      </c>
      <c r="Q602" s="3" t="s">
        <v>1</v>
      </c>
    </row>
    <row r="603" spans="1:17" x14ac:dyDescent="0.3">
      <c r="A603" s="3">
        <v>912021</v>
      </c>
      <c r="B603" s="3" t="s">
        <v>6</v>
      </c>
      <c r="C603" s="3">
        <v>1</v>
      </c>
      <c r="D603" s="3">
        <v>0.06</v>
      </c>
      <c r="E603" s="3">
        <v>0.4</v>
      </c>
      <c r="F603" s="3">
        <v>3</v>
      </c>
      <c r="G603" s="3">
        <v>9.9000000000000005E-2</v>
      </c>
      <c r="H603" s="3">
        <v>0.4</v>
      </c>
      <c r="I603" s="3">
        <v>0.15</v>
      </c>
      <c r="J603" s="3">
        <v>1</v>
      </c>
      <c r="K603" s="3">
        <v>0.1</v>
      </c>
      <c r="L603" s="3">
        <v>1.35</v>
      </c>
      <c r="M603" s="3">
        <v>1.4</v>
      </c>
      <c r="N603" s="3">
        <v>0.1</v>
      </c>
      <c r="O603" s="3">
        <v>0.1</v>
      </c>
      <c r="P603" s="3" t="s">
        <v>1</v>
      </c>
      <c r="Q603" s="3" t="s">
        <v>1</v>
      </c>
    </row>
    <row r="604" spans="1:17" x14ac:dyDescent="0.3">
      <c r="A604" s="3">
        <v>912031</v>
      </c>
      <c r="B604" s="3" t="s">
        <v>6</v>
      </c>
      <c r="C604" s="3">
        <v>1</v>
      </c>
      <c r="D604" s="3">
        <v>0.06</v>
      </c>
      <c r="E604" s="3">
        <v>0.4</v>
      </c>
      <c r="F604" s="3">
        <v>3</v>
      </c>
      <c r="G604" s="3">
        <v>9.9000000000000005E-2</v>
      </c>
      <c r="H604" s="3">
        <v>0.4</v>
      </c>
      <c r="I604" s="3">
        <v>0.15</v>
      </c>
      <c r="J604" s="3">
        <v>1</v>
      </c>
      <c r="K604" s="3">
        <v>0.1</v>
      </c>
      <c r="L604" s="3">
        <v>1.35</v>
      </c>
      <c r="M604" s="3">
        <v>1.4</v>
      </c>
      <c r="N604" s="3">
        <v>0.1</v>
      </c>
      <c r="O604" s="3">
        <v>0.1</v>
      </c>
      <c r="P604" s="3" t="s">
        <v>1</v>
      </c>
      <c r="Q604" s="3" t="s">
        <v>1</v>
      </c>
    </row>
    <row r="605" spans="1:17" x14ac:dyDescent="0.3">
      <c r="A605" s="3">
        <v>912041</v>
      </c>
      <c r="B605" s="3" t="s">
        <v>6</v>
      </c>
      <c r="C605" s="3">
        <v>1</v>
      </c>
      <c r="D605" s="3">
        <v>0.06</v>
      </c>
      <c r="E605" s="3">
        <v>0.4</v>
      </c>
      <c r="F605" s="3">
        <v>3</v>
      </c>
      <c r="G605" s="3">
        <v>9.9000000000000005E-2</v>
      </c>
      <c r="H605" s="3">
        <v>0.4</v>
      </c>
      <c r="I605" s="3">
        <v>0.15</v>
      </c>
      <c r="J605" s="3">
        <v>1</v>
      </c>
      <c r="K605" s="3">
        <v>0.1</v>
      </c>
      <c r="L605" s="3">
        <v>1.35</v>
      </c>
      <c r="M605" s="3">
        <v>1.4</v>
      </c>
      <c r="N605" s="3">
        <v>0.1</v>
      </c>
      <c r="O605" s="3">
        <v>0.1</v>
      </c>
      <c r="P605" s="3" t="s">
        <v>1</v>
      </c>
      <c r="Q605" s="3" t="s">
        <v>1</v>
      </c>
    </row>
    <row r="606" spans="1:17" x14ac:dyDescent="0.3">
      <c r="A606" s="3">
        <v>912051</v>
      </c>
      <c r="B606" s="3" t="s">
        <v>6</v>
      </c>
      <c r="C606" s="3">
        <v>1</v>
      </c>
      <c r="D606" s="3">
        <v>0.06</v>
      </c>
      <c r="E606" s="3">
        <v>0.4</v>
      </c>
      <c r="F606" s="3">
        <v>3</v>
      </c>
      <c r="G606" s="3">
        <v>9.9000000000000005E-2</v>
      </c>
      <c r="H606" s="3">
        <v>0.4</v>
      </c>
      <c r="I606" s="3">
        <v>0.15</v>
      </c>
      <c r="J606" s="3">
        <v>1</v>
      </c>
      <c r="K606" s="3">
        <v>0.1</v>
      </c>
      <c r="L606" s="3">
        <v>1.35</v>
      </c>
      <c r="M606" s="3">
        <v>1.4</v>
      </c>
      <c r="N606" s="3">
        <v>0.1</v>
      </c>
      <c r="O606" s="3">
        <v>0.1</v>
      </c>
      <c r="P606" s="3" t="s">
        <v>1</v>
      </c>
      <c r="Q606" s="3" t="s">
        <v>1</v>
      </c>
    </row>
    <row r="607" spans="1:17" x14ac:dyDescent="0.3">
      <c r="A607" s="3">
        <v>913021</v>
      </c>
      <c r="B607" s="3" t="s">
        <v>6</v>
      </c>
      <c r="C607" s="3">
        <v>1</v>
      </c>
      <c r="D607" s="3">
        <v>0.06</v>
      </c>
      <c r="E607" s="3">
        <v>0.4</v>
      </c>
      <c r="F607" s="3">
        <v>3</v>
      </c>
      <c r="G607" s="3">
        <v>9.9000000000000005E-2</v>
      </c>
      <c r="H607" s="3">
        <v>0.4</v>
      </c>
      <c r="I607" s="3">
        <v>0.15</v>
      </c>
      <c r="J607" s="3">
        <v>1</v>
      </c>
      <c r="K607" s="3">
        <v>0.1</v>
      </c>
      <c r="L607" s="3">
        <v>1.35</v>
      </c>
      <c r="M607" s="3">
        <v>1.4</v>
      </c>
      <c r="N607" s="3">
        <v>0.1</v>
      </c>
      <c r="O607" s="3">
        <v>0.1</v>
      </c>
      <c r="P607" s="3" t="s">
        <v>1</v>
      </c>
      <c r="Q607" s="3" t="s">
        <v>1</v>
      </c>
    </row>
    <row r="608" spans="1:17" x14ac:dyDescent="0.3">
      <c r="A608" s="3">
        <v>913099</v>
      </c>
      <c r="B608" s="3" t="s">
        <v>6</v>
      </c>
      <c r="C608" s="3">
        <v>1</v>
      </c>
      <c r="D608" s="3">
        <v>0.06</v>
      </c>
      <c r="E608" s="3">
        <v>0.4</v>
      </c>
      <c r="F608" s="3">
        <v>3</v>
      </c>
      <c r="G608" s="3">
        <v>9.9000000000000005E-2</v>
      </c>
      <c r="H608" s="3">
        <v>0.4</v>
      </c>
      <c r="I608" s="3">
        <v>0.15</v>
      </c>
      <c r="J608" s="3">
        <v>1</v>
      </c>
      <c r="K608" s="3">
        <v>0.1</v>
      </c>
      <c r="L608" s="3">
        <v>1.35</v>
      </c>
      <c r="M608" s="3">
        <v>1.4</v>
      </c>
      <c r="N608" s="3">
        <v>0.1</v>
      </c>
      <c r="O608" s="3">
        <v>0.1</v>
      </c>
      <c r="P608" s="3" t="s">
        <v>1</v>
      </c>
      <c r="Q608" s="3" t="s">
        <v>1</v>
      </c>
    </row>
    <row r="609" spans="1:17" x14ac:dyDescent="0.3">
      <c r="A609" s="3">
        <v>915003</v>
      </c>
      <c r="B609" s="3" t="s">
        <v>6</v>
      </c>
      <c r="C609" s="3">
        <v>1</v>
      </c>
      <c r="D609" s="3">
        <v>0.06</v>
      </c>
      <c r="E609" s="3">
        <v>0.4</v>
      </c>
      <c r="F609" s="3">
        <v>3</v>
      </c>
      <c r="G609" s="3">
        <v>9.9000000000000005E-2</v>
      </c>
      <c r="H609" s="3">
        <v>0.4</v>
      </c>
      <c r="I609" s="3">
        <v>0.15</v>
      </c>
      <c r="J609" s="3">
        <v>1</v>
      </c>
      <c r="K609" s="3">
        <v>0.1</v>
      </c>
      <c r="L609" s="3">
        <v>1.35</v>
      </c>
      <c r="M609" s="3">
        <v>1.4</v>
      </c>
      <c r="N609" s="3">
        <v>0.1</v>
      </c>
      <c r="O609" s="3">
        <v>0.1</v>
      </c>
      <c r="P609" s="3" t="s">
        <v>1</v>
      </c>
      <c r="Q609" s="3" t="s">
        <v>1</v>
      </c>
    </row>
    <row r="610" spans="1:17" x14ac:dyDescent="0.3">
      <c r="A610" s="3">
        <v>915011</v>
      </c>
      <c r="B610" s="3" t="s">
        <v>6</v>
      </c>
      <c r="C610" s="3">
        <v>1</v>
      </c>
      <c r="D610" s="3">
        <v>0.06</v>
      </c>
      <c r="E610" s="3">
        <v>0.4</v>
      </c>
      <c r="F610" s="3">
        <v>3</v>
      </c>
      <c r="G610" s="3">
        <v>9.9000000000000005E-2</v>
      </c>
      <c r="H610" s="3">
        <v>0.4</v>
      </c>
      <c r="I610" s="3">
        <v>0.15</v>
      </c>
      <c r="J610" s="3">
        <v>1</v>
      </c>
      <c r="K610" s="3">
        <v>0.1</v>
      </c>
      <c r="L610" s="3">
        <v>1.35</v>
      </c>
      <c r="M610" s="3">
        <v>1.4</v>
      </c>
      <c r="N610" s="3">
        <v>0.1</v>
      </c>
      <c r="O610" s="3">
        <v>0.1</v>
      </c>
      <c r="P610" s="3" t="s">
        <v>1</v>
      </c>
      <c r="Q610" s="3" t="s">
        <v>1</v>
      </c>
    </row>
    <row r="611" spans="1:17" x14ac:dyDescent="0.3">
      <c r="A611" s="3">
        <v>915012</v>
      </c>
      <c r="B611" s="3" t="s">
        <v>6</v>
      </c>
      <c r="C611" s="3">
        <v>1</v>
      </c>
      <c r="D611" s="3">
        <v>0.06</v>
      </c>
      <c r="E611" s="3">
        <v>0.4</v>
      </c>
      <c r="F611" s="3">
        <v>3</v>
      </c>
      <c r="G611" s="3">
        <v>9.9000000000000005E-2</v>
      </c>
      <c r="H611" s="3">
        <v>0.4</v>
      </c>
      <c r="I611" s="3">
        <v>0.15</v>
      </c>
      <c r="J611" s="3">
        <v>1</v>
      </c>
      <c r="K611" s="3">
        <v>0.1</v>
      </c>
      <c r="L611" s="3">
        <v>1.35</v>
      </c>
      <c r="M611" s="3">
        <v>1.4</v>
      </c>
      <c r="N611" s="3">
        <v>0.1</v>
      </c>
      <c r="O611" s="3">
        <v>0.1</v>
      </c>
      <c r="P611" s="3" t="s">
        <v>1</v>
      </c>
      <c r="Q611" s="3" t="s">
        <v>1</v>
      </c>
    </row>
    <row r="612" spans="1:17" x14ac:dyDescent="0.3">
      <c r="A612" s="3">
        <v>915013</v>
      </c>
      <c r="B612" s="3" t="s">
        <v>6</v>
      </c>
      <c r="C612" s="3">
        <v>1</v>
      </c>
      <c r="D612" s="3">
        <v>0.06</v>
      </c>
      <c r="E612" s="3">
        <v>0.4</v>
      </c>
      <c r="F612" s="3">
        <v>3</v>
      </c>
      <c r="G612" s="3">
        <v>9.9000000000000005E-2</v>
      </c>
      <c r="H612" s="3">
        <v>0.4</v>
      </c>
      <c r="I612" s="3">
        <v>0.15</v>
      </c>
      <c r="J612" s="3">
        <v>1</v>
      </c>
      <c r="K612" s="3">
        <v>0.1</v>
      </c>
      <c r="L612" s="3">
        <v>1.35</v>
      </c>
      <c r="M612" s="3">
        <v>1.4</v>
      </c>
      <c r="N612" s="3">
        <v>0.1</v>
      </c>
      <c r="O612" s="3">
        <v>0.1</v>
      </c>
      <c r="P612" s="3" t="s">
        <v>1</v>
      </c>
      <c r="Q612" s="3" t="s">
        <v>1</v>
      </c>
    </row>
    <row r="613" spans="1:17" x14ac:dyDescent="0.3">
      <c r="A613" s="3">
        <v>917031</v>
      </c>
      <c r="B613" s="3" t="s">
        <v>6</v>
      </c>
      <c r="C613" s="3">
        <v>1</v>
      </c>
      <c r="D613" s="3">
        <v>0.06</v>
      </c>
      <c r="E613" s="3">
        <v>0.4</v>
      </c>
      <c r="F613" s="3">
        <v>3</v>
      </c>
      <c r="G613" s="3">
        <v>9.9000000000000005E-2</v>
      </c>
      <c r="H613" s="3">
        <v>0.4</v>
      </c>
      <c r="I613" s="3">
        <v>0.15</v>
      </c>
      <c r="J613" s="3">
        <v>1</v>
      </c>
      <c r="K613" s="3">
        <v>0.1</v>
      </c>
      <c r="L613" s="3">
        <v>1.35</v>
      </c>
      <c r="M613" s="3">
        <v>1.4</v>
      </c>
      <c r="N613" s="3">
        <v>0.1</v>
      </c>
      <c r="O613" s="3">
        <v>0.1</v>
      </c>
      <c r="P613" s="3" t="s">
        <v>1</v>
      </c>
      <c r="Q613" s="3" t="s">
        <v>1</v>
      </c>
    </row>
    <row r="614" spans="1:17" x14ac:dyDescent="0.3">
      <c r="A614" s="3">
        <v>917032</v>
      </c>
      <c r="B614" s="3" t="s">
        <v>6</v>
      </c>
      <c r="C614" s="3">
        <v>1</v>
      </c>
      <c r="D614" s="3">
        <v>0.06</v>
      </c>
      <c r="E614" s="3">
        <v>0.4</v>
      </c>
      <c r="F614" s="3">
        <v>3</v>
      </c>
      <c r="G614" s="3">
        <v>9.9000000000000005E-2</v>
      </c>
      <c r="H614" s="3">
        <v>0.4</v>
      </c>
      <c r="I614" s="3">
        <v>0.15</v>
      </c>
      <c r="J614" s="3">
        <v>1</v>
      </c>
      <c r="K614" s="3">
        <v>0.1</v>
      </c>
      <c r="L614" s="3">
        <v>1.35</v>
      </c>
      <c r="M614" s="3">
        <v>1.4</v>
      </c>
      <c r="N614" s="3">
        <v>0.1</v>
      </c>
      <c r="O614" s="3">
        <v>0.1</v>
      </c>
      <c r="P614" s="3" t="s">
        <v>1</v>
      </c>
      <c r="Q614" s="3" t="s">
        <v>1</v>
      </c>
    </row>
    <row r="615" spans="1:17" x14ac:dyDescent="0.3">
      <c r="A615" s="3">
        <v>928051</v>
      </c>
      <c r="B615" s="3" t="s">
        <v>6</v>
      </c>
      <c r="C615" s="3">
        <v>1</v>
      </c>
      <c r="D615" s="3">
        <v>0.06</v>
      </c>
      <c r="E615" s="3">
        <v>0.4</v>
      </c>
      <c r="F615" s="3">
        <v>3</v>
      </c>
      <c r="G615" s="3">
        <v>9.9000000000000005E-2</v>
      </c>
      <c r="H615" s="3">
        <v>0.4</v>
      </c>
      <c r="I615" s="3">
        <v>0.15</v>
      </c>
      <c r="J615" s="3">
        <v>1</v>
      </c>
      <c r="K615" s="3">
        <v>0.1</v>
      </c>
      <c r="L615" s="3">
        <v>1.35</v>
      </c>
      <c r="M615" s="3">
        <v>1.4</v>
      </c>
      <c r="N615" s="3">
        <v>0.1</v>
      </c>
      <c r="O615" s="3">
        <v>0.1</v>
      </c>
      <c r="P615" s="3" t="s">
        <v>1</v>
      </c>
      <c r="Q615" s="3" t="s">
        <v>1</v>
      </c>
    </row>
    <row r="616" spans="1:17" x14ac:dyDescent="0.3">
      <c r="A616" s="3">
        <v>928052</v>
      </c>
      <c r="B616" s="3" t="s">
        <v>6</v>
      </c>
      <c r="C616" s="3">
        <v>1</v>
      </c>
      <c r="D616" s="3">
        <v>0.06</v>
      </c>
      <c r="E616" s="3">
        <v>0.4</v>
      </c>
      <c r="F616" s="3">
        <v>3</v>
      </c>
      <c r="G616" s="3">
        <v>9.9000000000000005E-2</v>
      </c>
      <c r="H616" s="3">
        <v>0.4</v>
      </c>
      <c r="I616" s="3">
        <v>0.15</v>
      </c>
      <c r="J616" s="3">
        <v>1</v>
      </c>
      <c r="K616" s="3">
        <v>0.1</v>
      </c>
      <c r="L616" s="3">
        <v>1.35</v>
      </c>
      <c r="M616" s="3">
        <v>1.4</v>
      </c>
      <c r="N616" s="3">
        <v>0.1</v>
      </c>
      <c r="O616" s="3">
        <v>0.1</v>
      </c>
      <c r="P616" s="3" t="s">
        <v>1</v>
      </c>
      <c r="Q616" s="3" t="s">
        <v>1</v>
      </c>
    </row>
    <row r="617" spans="1:17" x14ac:dyDescent="0.3">
      <c r="A617" s="3">
        <v>931031</v>
      </c>
      <c r="B617" s="3" t="s">
        <v>6</v>
      </c>
      <c r="C617" s="3">
        <v>1</v>
      </c>
      <c r="D617" s="3">
        <v>0.06</v>
      </c>
      <c r="E617" s="3">
        <v>0.4</v>
      </c>
      <c r="F617" s="3">
        <v>3</v>
      </c>
      <c r="G617" s="3">
        <v>9.9000000000000005E-2</v>
      </c>
      <c r="H617" s="3">
        <v>0.4</v>
      </c>
      <c r="I617" s="3">
        <v>0.15</v>
      </c>
      <c r="J617" s="3">
        <v>1</v>
      </c>
      <c r="K617" s="3">
        <v>0.1</v>
      </c>
      <c r="L617" s="3">
        <v>1.35</v>
      </c>
      <c r="M617" s="3">
        <v>1.4</v>
      </c>
      <c r="N617" s="3">
        <v>0.1</v>
      </c>
      <c r="O617" s="3">
        <v>0.1</v>
      </c>
      <c r="P617" s="3" t="s">
        <v>1</v>
      </c>
      <c r="Q617" s="3" t="s">
        <v>1</v>
      </c>
    </row>
    <row r="618" spans="1:17" x14ac:dyDescent="0.3">
      <c r="A618" s="3">
        <v>931032</v>
      </c>
      <c r="B618" s="3" t="s">
        <v>6</v>
      </c>
      <c r="C618" s="3">
        <v>1</v>
      </c>
      <c r="D618" s="3">
        <v>0.06</v>
      </c>
      <c r="E618" s="3">
        <v>0.4</v>
      </c>
      <c r="F618" s="3">
        <v>3</v>
      </c>
      <c r="G618" s="3">
        <v>9.9000000000000005E-2</v>
      </c>
      <c r="H618" s="3">
        <v>0.4</v>
      </c>
      <c r="I618" s="3">
        <v>0.15</v>
      </c>
      <c r="J618" s="3">
        <v>1</v>
      </c>
      <c r="K618" s="3">
        <v>0.1</v>
      </c>
      <c r="L618" s="3">
        <v>1.35</v>
      </c>
      <c r="M618" s="3">
        <v>1.4</v>
      </c>
      <c r="N618" s="3">
        <v>0.1</v>
      </c>
      <c r="O618" s="3">
        <v>0.1</v>
      </c>
      <c r="P618" s="3" t="s">
        <v>1</v>
      </c>
      <c r="Q618" s="3" t="s">
        <v>1</v>
      </c>
    </row>
    <row r="619" spans="1:17" x14ac:dyDescent="0.3">
      <c r="A619" s="3">
        <v>932021</v>
      </c>
      <c r="B619" s="3" t="s">
        <v>6</v>
      </c>
      <c r="C619" s="3">
        <v>1</v>
      </c>
      <c r="D619" s="3">
        <v>0.06</v>
      </c>
      <c r="E619" s="3">
        <v>0.4</v>
      </c>
      <c r="F619" s="3">
        <v>3</v>
      </c>
      <c r="G619" s="3">
        <v>9.9000000000000005E-2</v>
      </c>
      <c r="H619" s="3">
        <v>0.4</v>
      </c>
      <c r="I619" s="3">
        <v>0.15</v>
      </c>
      <c r="J619" s="3">
        <v>1</v>
      </c>
      <c r="K619" s="3">
        <v>0.1</v>
      </c>
      <c r="L619" s="3">
        <v>1.35</v>
      </c>
      <c r="M619" s="3">
        <v>1.4</v>
      </c>
      <c r="N619" s="3">
        <v>0.1</v>
      </c>
      <c r="O619" s="3">
        <v>0.1</v>
      </c>
      <c r="P619" s="3" t="s">
        <v>1</v>
      </c>
      <c r="Q619" s="3" t="s">
        <v>1</v>
      </c>
    </row>
    <row r="620" spans="1:17" x14ac:dyDescent="0.3">
      <c r="A620" s="3">
        <v>932022</v>
      </c>
      <c r="B620" s="3" t="s">
        <v>6</v>
      </c>
      <c r="C620" s="3">
        <v>1</v>
      </c>
      <c r="D620" s="3">
        <v>0.06</v>
      </c>
      <c r="E620" s="3">
        <v>0.4</v>
      </c>
      <c r="F620" s="3">
        <v>3</v>
      </c>
      <c r="G620" s="3">
        <v>9.9000000000000005E-2</v>
      </c>
      <c r="H620" s="3">
        <v>0.4</v>
      </c>
      <c r="I620" s="3">
        <v>0.15</v>
      </c>
      <c r="J620" s="3">
        <v>1</v>
      </c>
      <c r="K620" s="3">
        <v>0.1</v>
      </c>
      <c r="L620" s="3">
        <v>1.35</v>
      </c>
      <c r="M620" s="3">
        <v>1.4</v>
      </c>
      <c r="N620" s="3">
        <v>0.1</v>
      </c>
      <c r="O620" s="3">
        <v>0.1</v>
      </c>
      <c r="P620" s="3" t="s">
        <v>1</v>
      </c>
      <c r="Q620" s="3" t="s">
        <v>1</v>
      </c>
    </row>
    <row r="621" spans="1:17" x14ac:dyDescent="0.3">
      <c r="A621" s="3">
        <v>914001</v>
      </c>
      <c r="B621" s="3" t="s">
        <v>6</v>
      </c>
      <c r="C621" s="3">
        <v>1</v>
      </c>
      <c r="D621" s="3">
        <v>0.06</v>
      </c>
      <c r="E621" s="3">
        <v>0.4</v>
      </c>
      <c r="F621" s="3">
        <v>3</v>
      </c>
      <c r="G621" s="3">
        <v>9.9000000000000005E-2</v>
      </c>
      <c r="H621" s="3">
        <v>0.4</v>
      </c>
      <c r="I621" s="3">
        <v>0.15</v>
      </c>
      <c r="J621" s="3">
        <v>1</v>
      </c>
      <c r="K621" s="3">
        <v>0.1</v>
      </c>
      <c r="L621" s="3">
        <v>1.35</v>
      </c>
      <c r="M621" s="3">
        <v>1.4</v>
      </c>
      <c r="N621" s="3">
        <v>0.1</v>
      </c>
      <c r="O621" s="3">
        <v>0.1</v>
      </c>
      <c r="P621" s="3" t="s">
        <v>1</v>
      </c>
      <c r="Q621" s="3" t="s">
        <v>1</v>
      </c>
    </row>
    <row r="622" spans="1:17" x14ac:dyDescent="0.3">
      <c r="A622" s="3">
        <v>914002</v>
      </c>
      <c r="B622" s="3" t="s">
        <v>6</v>
      </c>
      <c r="C622" s="3">
        <v>1</v>
      </c>
      <c r="D622" s="3">
        <v>0.06</v>
      </c>
      <c r="E622" s="3">
        <v>0.4</v>
      </c>
      <c r="F622" s="3">
        <v>3</v>
      </c>
      <c r="G622" s="3">
        <v>9.9000000000000005E-2</v>
      </c>
      <c r="H622" s="3">
        <v>0.4</v>
      </c>
      <c r="I622" s="3">
        <v>0.15</v>
      </c>
      <c r="J622" s="3">
        <v>1</v>
      </c>
      <c r="K622" s="3">
        <v>0.1</v>
      </c>
      <c r="L622" s="3">
        <v>1.35</v>
      </c>
      <c r="M622" s="3">
        <v>1.4</v>
      </c>
      <c r="N622" s="3">
        <v>0.1</v>
      </c>
      <c r="O622" s="3">
        <v>0.1</v>
      </c>
      <c r="P622" s="3" t="s">
        <v>1</v>
      </c>
      <c r="Q622" s="3" t="s">
        <v>1</v>
      </c>
    </row>
    <row r="623" spans="1:17" x14ac:dyDescent="0.3">
      <c r="A623" s="3">
        <v>914009</v>
      </c>
      <c r="B623" s="3" t="s">
        <v>6</v>
      </c>
      <c r="C623" s="3">
        <v>1</v>
      </c>
      <c r="D623" s="3">
        <v>0.06</v>
      </c>
      <c r="E623" s="3">
        <v>0.4</v>
      </c>
      <c r="F623" s="3">
        <v>3</v>
      </c>
      <c r="G623" s="3">
        <v>9.9000000000000005E-2</v>
      </c>
      <c r="H623" s="3">
        <v>0.4</v>
      </c>
      <c r="I623" s="3">
        <v>0.15</v>
      </c>
      <c r="J623" s="3">
        <v>1</v>
      </c>
      <c r="K623" s="3">
        <v>0.1</v>
      </c>
      <c r="L623" s="3">
        <v>1.35</v>
      </c>
      <c r="M623" s="3">
        <v>1.4</v>
      </c>
      <c r="N623" s="3">
        <v>0.1</v>
      </c>
      <c r="O623" s="3">
        <v>0.1</v>
      </c>
      <c r="P623" s="3" t="s">
        <v>1</v>
      </c>
      <c r="Q623" s="3" t="s">
        <v>1</v>
      </c>
    </row>
    <row r="624" spans="1:17" x14ac:dyDescent="0.3">
      <c r="A624" s="3">
        <v>914015</v>
      </c>
      <c r="B624" s="3" t="s">
        <v>6</v>
      </c>
      <c r="C624" s="3">
        <v>1</v>
      </c>
      <c r="D624" s="3">
        <v>0.06</v>
      </c>
      <c r="E624" s="3">
        <v>0.4</v>
      </c>
      <c r="F624" s="3">
        <v>3</v>
      </c>
      <c r="G624" s="3">
        <v>9.9000000000000005E-2</v>
      </c>
      <c r="H624" s="3">
        <v>0.4</v>
      </c>
      <c r="I624" s="3">
        <v>0.15</v>
      </c>
      <c r="J624" s="3">
        <v>1</v>
      </c>
      <c r="K624" s="3">
        <v>0.1</v>
      </c>
      <c r="L624" s="3">
        <v>1.35</v>
      </c>
      <c r="M624" s="3">
        <v>1.4</v>
      </c>
      <c r="N624" s="3">
        <v>0.1</v>
      </c>
      <c r="O624" s="3">
        <v>0.1</v>
      </c>
      <c r="P624" s="3" t="s">
        <v>1</v>
      </c>
      <c r="Q624" s="3" t="s">
        <v>1</v>
      </c>
    </row>
    <row r="625" spans="1:17" x14ac:dyDescent="0.3">
      <c r="A625" s="3">
        <v>914017</v>
      </c>
      <c r="B625" s="3" t="s">
        <v>6</v>
      </c>
      <c r="C625" s="3">
        <v>1</v>
      </c>
      <c r="D625" s="3">
        <v>0.06</v>
      </c>
      <c r="E625" s="3">
        <v>0.4</v>
      </c>
      <c r="F625" s="3">
        <v>3</v>
      </c>
      <c r="G625" s="3">
        <v>9.9000000000000005E-2</v>
      </c>
      <c r="H625" s="3">
        <v>0.4</v>
      </c>
      <c r="I625" s="3">
        <v>0.15</v>
      </c>
      <c r="J625" s="3">
        <v>1</v>
      </c>
      <c r="K625" s="3">
        <v>0.1</v>
      </c>
      <c r="L625" s="3">
        <v>1.35</v>
      </c>
      <c r="M625" s="3">
        <v>1.4</v>
      </c>
      <c r="N625" s="3">
        <v>0.1</v>
      </c>
      <c r="O625" s="3">
        <v>0.1</v>
      </c>
      <c r="P625" s="3" t="s">
        <v>1</v>
      </c>
      <c r="Q625" s="3" t="s">
        <v>1</v>
      </c>
    </row>
    <row r="626" spans="1:17" x14ac:dyDescent="0.3">
      <c r="A626" s="3">
        <v>914019</v>
      </c>
      <c r="B626" s="3" t="s">
        <v>6</v>
      </c>
      <c r="C626" s="3">
        <v>1</v>
      </c>
      <c r="D626" s="3">
        <v>0.06</v>
      </c>
      <c r="E626" s="3">
        <v>0.4</v>
      </c>
      <c r="F626" s="3">
        <v>3</v>
      </c>
      <c r="G626" s="3">
        <v>9.9000000000000005E-2</v>
      </c>
      <c r="H626" s="3">
        <v>0.4</v>
      </c>
      <c r="I626" s="3">
        <v>0.15</v>
      </c>
      <c r="J626" s="3">
        <v>1</v>
      </c>
      <c r="K626" s="3">
        <v>0.1</v>
      </c>
      <c r="L626" s="3">
        <v>1.35</v>
      </c>
      <c r="M626" s="3">
        <v>1.4</v>
      </c>
      <c r="N626" s="3">
        <v>0.1</v>
      </c>
      <c r="O626" s="3">
        <v>0.1</v>
      </c>
      <c r="P626" s="3" t="s">
        <v>1</v>
      </c>
      <c r="Q626" s="3" t="s">
        <v>1</v>
      </c>
    </row>
    <row r="627" spans="1:17" x14ac:dyDescent="0.3">
      <c r="A627" s="3">
        <v>914021</v>
      </c>
      <c r="B627" s="3" t="s">
        <v>6</v>
      </c>
      <c r="C627" s="3">
        <v>1</v>
      </c>
      <c r="D627" s="3">
        <v>0.06</v>
      </c>
      <c r="E627" s="3">
        <v>0.4</v>
      </c>
      <c r="F627" s="3">
        <v>3</v>
      </c>
      <c r="G627" s="3">
        <v>9.9000000000000005E-2</v>
      </c>
      <c r="H627" s="3">
        <v>0.4</v>
      </c>
      <c r="I627" s="3">
        <v>0.15</v>
      </c>
      <c r="J627" s="3">
        <v>1</v>
      </c>
      <c r="K627" s="3">
        <v>0.1</v>
      </c>
      <c r="L627" s="3">
        <v>1.35</v>
      </c>
      <c r="M627" s="3">
        <v>1.4</v>
      </c>
      <c r="N627" s="3">
        <v>0.1</v>
      </c>
      <c r="O627" s="3">
        <v>0.1</v>
      </c>
      <c r="P627" s="3" t="s">
        <v>1</v>
      </c>
      <c r="Q627" s="3" t="s">
        <v>1</v>
      </c>
    </row>
    <row r="628" spans="1:17" x14ac:dyDescent="0.3">
      <c r="A628" s="3">
        <v>914023</v>
      </c>
      <c r="B628" s="3" t="s">
        <v>6</v>
      </c>
      <c r="C628" s="3">
        <v>1</v>
      </c>
      <c r="D628" s="3">
        <v>0.06</v>
      </c>
      <c r="E628" s="3">
        <v>0.4</v>
      </c>
      <c r="F628" s="3">
        <v>3</v>
      </c>
      <c r="G628" s="3">
        <v>9.9000000000000005E-2</v>
      </c>
      <c r="H628" s="3">
        <v>0.4</v>
      </c>
      <c r="I628" s="3">
        <v>0.15</v>
      </c>
      <c r="J628" s="3">
        <v>1</v>
      </c>
      <c r="K628" s="3">
        <v>0.1</v>
      </c>
      <c r="L628" s="3">
        <v>1.35</v>
      </c>
      <c r="M628" s="3">
        <v>1.4</v>
      </c>
      <c r="N628" s="3">
        <v>0.1</v>
      </c>
      <c r="O628" s="3">
        <v>0.1</v>
      </c>
      <c r="P628" s="3" t="s">
        <v>1</v>
      </c>
      <c r="Q628" s="3" t="s">
        <v>1</v>
      </c>
    </row>
    <row r="629" spans="1:17" x14ac:dyDescent="0.3">
      <c r="A629" s="3">
        <v>914025</v>
      </c>
      <c r="B629" s="3" t="s">
        <v>6</v>
      </c>
      <c r="C629" s="3">
        <v>1</v>
      </c>
      <c r="D629" s="3">
        <v>0.06</v>
      </c>
      <c r="E629" s="3">
        <v>0.4</v>
      </c>
      <c r="F629" s="3">
        <v>3</v>
      </c>
      <c r="G629" s="3">
        <v>9.9000000000000005E-2</v>
      </c>
      <c r="H629" s="3">
        <v>0.4</v>
      </c>
      <c r="I629" s="3">
        <v>0.15</v>
      </c>
      <c r="J629" s="3">
        <v>1</v>
      </c>
      <c r="K629" s="3">
        <v>0.1</v>
      </c>
      <c r="L629" s="3">
        <v>1.35</v>
      </c>
      <c r="M629" s="3">
        <v>1.4</v>
      </c>
      <c r="N629" s="3">
        <v>0.1</v>
      </c>
      <c r="O629" s="3">
        <v>0.1</v>
      </c>
      <c r="P629" s="3" t="s">
        <v>1</v>
      </c>
      <c r="Q629" s="3" t="s">
        <v>1</v>
      </c>
    </row>
    <row r="630" spans="1:17" x14ac:dyDescent="0.3">
      <c r="A630" s="3">
        <v>914035</v>
      </c>
      <c r="B630" s="3" t="s">
        <v>6</v>
      </c>
      <c r="C630" s="3">
        <v>1</v>
      </c>
      <c r="D630" s="3">
        <v>0.06</v>
      </c>
      <c r="E630" s="3">
        <v>0.4</v>
      </c>
      <c r="F630" s="3">
        <v>3</v>
      </c>
      <c r="G630" s="3">
        <v>9.9000000000000005E-2</v>
      </c>
      <c r="H630" s="3">
        <v>0.4</v>
      </c>
      <c r="I630" s="3">
        <v>0.15</v>
      </c>
      <c r="J630" s="3">
        <v>1</v>
      </c>
      <c r="K630" s="3">
        <v>0.1</v>
      </c>
      <c r="L630" s="3">
        <v>1.35</v>
      </c>
      <c r="M630" s="3">
        <v>1.4</v>
      </c>
      <c r="N630" s="3">
        <v>0.1</v>
      </c>
      <c r="O630" s="3">
        <v>0.1</v>
      </c>
      <c r="P630" s="3" t="s">
        <v>1</v>
      </c>
      <c r="Q630" s="3" t="s">
        <v>1</v>
      </c>
    </row>
    <row r="631" spans="1:17" x14ac:dyDescent="0.3">
      <c r="A631" s="3">
        <v>916015</v>
      </c>
      <c r="B631" s="3" t="s">
        <v>6</v>
      </c>
      <c r="C631" s="3">
        <v>1</v>
      </c>
      <c r="D631" s="3">
        <v>0.06</v>
      </c>
      <c r="E631" s="3">
        <v>0.4</v>
      </c>
      <c r="F631" s="3">
        <v>3</v>
      </c>
      <c r="G631" s="3">
        <v>9.9000000000000005E-2</v>
      </c>
      <c r="H631" s="3">
        <v>0.4</v>
      </c>
      <c r="I631" s="3">
        <v>0.15</v>
      </c>
      <c r="J631" s="3">
        <v>1</v>
      </c>
      <c r="K631" s="3">
        <v>0.1</v>
      </c>
      <c r="L631" s="3">
        <v>1.35</v>
      </c>
      <c r="M631" s="3">
        <v>1.4</v>
      </c>
      <c r="N631" s="3">
        <v>0.1</v>
      </c>
      <c r="O631" s="3">
        <v>0.1</v>
      </c>
      <c r="P631" s="3" t="s">
        <v>1</v>
      </c>
      <c r="Q631" s="3" t="s">
        <v>1</v>
      </c>
    </row>
    <row r="632" spans="1:17" x14ac:dyDescent="0.3">
      <c r="A632" s="3">
        <v>916016</v>
      </c>
      <c r="B632" s="3" t="s">
        <v>6</v>
      </c>
      <c r="C632" s="3">
        <v>1</v>
      </c>
      <c r="D632" s="3">
        <v>0.06</v>
      </c>
      <c r="E632" s="3">
        <v>0.4</v>
      </c>
      <c r="F632" s="3">
        <v>3</v>
      </c>
      <c r="G632" s="3">
        <v>9.9000000000000005E-2</v>
      </c>
      <c r="H632" s="3">
        <v>0.4</v>
      </c>
      <c r="I632" s="3">
        <v>0.15</v>
      </c>
      <c r="J632" s="3">
        <v>1</v>
      </c>
      <c r="K632" s="3">
        <v>0.1</v>
      </c>
      <c r="L632" s="3">
        <v>1.35</v>
      </c>
      <c r="M632" s="3">
        <v>1.4</v>
      </c>
      <c r="N632" s="3">
        <v>0.1</v>
      </c>
      <c r="O632" s="3">
        <v>0.1</v>
      </c>
      <c r="P632" s="3" t="s">
        <v>1</v>
      </c>
      <c r="Q632" s="3" t="s">
        <v>1</v>
      </c>
    </row>
    <row r="633" spans="1:17" x14ac:dyDescent="0.3">
      <c r="A633" s="3">
        <v>916017</v>
      </c>
      <c r="B633" s="3" t="s">
        <v>6</v>
      </c>
      <c r="C633" s="3">
        <v>1</v>
      </c>
      <c r="D633" s="3">
        <v>0.06</v>
      </c>
      <c r="E633" s="3">
        <v>0.4</v>
      </c>
      <c r="F633" s="3">
        <v>3</v>
      </c>
      <c r="G633" s="3">
        <v>9.9000000000000005E-2</v>
      </c>
      <c r="H633" s="3">
        <v>0.4</v>
      </c>
      <c r="I633" s="3">
        <v>0.15</v>
      </c>
      <c r="J633" s="3">
        <v>1</v>
      </c>
      <c r="K633" s="3">
        <v>0.1</v>
      </c>
      <c r="L633" s="3">
        <v>1.35</v>
      </c>
      <c r="M633" s="3">
        <v>1.4</v>
      </c>
      <c r="N633" s="3">
        <v>0.1</v>
      </c>
      <c r="O633" s="3">
        <v>0.1</v>
      </c>
      <c r="P633" s="3" t="s">
        <v>1</v>
      </c>
      <c r="Q633" s="3" t="s">
        <v>1</v>
      </c>
    </row>
    <row r="634" spans="1:17" x14ac:dyDescent="0.3">
      <c r="A634" s="3">
        <v>916020</v>
      </c>
      <c r="B634" s="3" t="s">
        <v>6</v>
      </c>
      <c r="C634" s="3">
        <v>1</v>
      </c>
      <c r="D634" s="3">
        <v>0.06</v>
      </c>
      <c r="E634" s="3">
        <v>0.4</v>
      </c>
      <c r="F634" s="3">
        <v>3</v>
      </c>
      <c r="G634" s="3">
        <v>9.9000000000000005E-2</v>
      </c>
      <c r="H634" s="3">
        <v>0.4</v>
      </c>
      <c r="I634" s="3">
        <v>0.15</v>
      </c>
      <c r="J634" s="3">
        <v>1</v>
      </c>
      <c r="K634" s="3">
        <v>0.1</v>
      </c>
      <c r="L634" s="3">
        <v>1.35</v>
      </c>
      <c r="M634" s="3">
        <v>1.4</v>
      </c>
      <c r="N634" s="3">
        <v>0.1</v>
      </c>
      <c r="O634" s="3">
        <v>0.1</v>
      </c>
      <c r="P634" s="3" t="s">
        <v>1</v>
      </c>
      <c r="Q634" s="3" t="s">
        <v>1</v>
      </c>
    </row>
    <row r="635" spans="1:17" x14ac:dyDescent="0.3">
      <c r="A635" s="3">
        <v>916024</v>
      </c>
      <c r="B635" s="3" t="s">
        <v>6</v>
      </c>
      <c r="C635" s="3">
        <v>1</v>
      </c>
      <c r="D635" s="3">
        <v>0.06</v>
      </c>
      <c r="E635" s="3">
        <v>0.4</v>
      </c>
      <c r="F635" s="3">
        <v>3</v>
      </c>
      <c r="G635" s="3">
        <v>9.9000000000000005E-2</v>
      </c>
      <c r="H635" s="3">
        <v>0.4</v>
      </c>
      <c r="I635" s="3">
        <v>0.15</v>
      </c>
      <c r="J635" s="3">
        <v>1</v>
      </c>
      <c r="K635" s="3">
        <v>0.1</v>
      </c>
      <c r="L635" s="3">
        <v>1.35</v>
      </c>
      <c r="M635" s="3">
        <v>1.4</v>
      </c>
      <c r="N635" s="3">
        <v>0.1</v>
      </c>
      <c r="O635" s="3">
        <v>0.1</v>
      </c>
      <c r="P635" s="3" t="s">
        <v>1</v>
      </c>
      <c r="Q635" s="3" t="s">
        <v>1</v>
      </c>
    </row>
    <row r="636" spans="1:17" x14ac:dyDescent="0.3">
      <c r="A636" s="3">
        <v>916028</v>
      </c>
      <c r="B636" s="3" t="s">
        <v>6</v>
      </c>
      <c r="C636" s="3">
        <v>1</v>
      </c>
      <c r="D636" s="3">
        <v>0.06</v>
      </c>
      <c r="E636" s="3">
        <v>0.4</v>
      </c>
      <c r="F636" s="3">
        <v>3</v>
      </c>
      <c r="G636" s="3">
        <v>9.9000000000000005E-2</v>
      </c>
      <c r="H636" s="3">
        <v>0.4</v>
      </c>
      <c r="I636" s="3">
        <v>0.15</v>
      </c>
      <c r="J636" s="3">
        <v>1</v>
      </c>
      <c r="K636" s="3">
        <v>0.1</v>
      </c>
      <c r="L636" s="3">
        <v>1.35</v>
      </c>
      <c r="M636" s="3">
        <v>1.4</v>
      </c>
      <c r="N636" s="3">
        <v>0.1</v>
      </c>
      <c r="O636" s="3">
        <v>0.1</v>
      </c>
      <c r="P636" s="3" t="s">
        <v>1</v>
      </c>
      <c r="Q636" s="3" t="s">
        <v>1</v>
      </c>
    </row>
    <row r="637" spans="1:17" x14ac:dyDescent="0.3">
      <c r="A637" s="3">
        <v>916030</v>
      </c>
      <c r="B637" s="3" t="s">
        <v>6</v>
      </c>
      <c r="C637" s="3">
        <v>1</v>
      </c>
      <c r="D637" s="3">
        <v>0.06</v>
      </c>
      <c r="E637" s="3">
        <v>0.4</v>
      </c>
      <c r="F637" s="3">
        <v>3</v>
      </c>
      <c r="G637" s="3">
        <v>9.9000000000000005E-2</v>
      </c>
      <c r="H637" s="3">
        <v>0.4</v>
      </c>
      <c r="I637" s="3">
        <v>0.15</v>
      </c>
      <c r="J637" s="3">
        <v>1</v>
      </c>
      <c r="K637" s="3">
        <v>0.1</v>
      </c>
      <c r="L637" s="3">
        <v>1.35</v>
      </c>
      <c r="M637" s="3">
        <v>1.4</v>
      </c>
      <c r="N637" s="3">
        <v>0.1</v>
      </c>
      <c r="O637" s="3">
        <v>0.1</v>
      </c>
      <c r="P637" s="3" t="s">
        <v>1</v>
      </c>
      <c r="Q637" s="3" t="s">
        <v>1</v>
      </c>
    </row>
    <row r="638" spans="1:17" x14ac:dyDescent="0.3">
      <c r="A638" s="3">
        <v>916033</v>
      </c>
      <c r="B638" s="3" t="s">
        <v>6</v>
      </c>
      <c r="C638" s="3">
        <v>1</v>
      </c>
      <c r="D638" s="3">
        <v>0.06</v>
      </c>
      <c r="E638" s="3">
        <v>0.4</v>
      </c>
      <c r="F638" s="3">
        <v>3</v>
      </c>
      <c r="G638" s="3">
        <v>9.9000000000000005E-2</v>
      </c>
      <c r="H638" s="3">
        <v>0.4</v>
      </c>
      <c r="I638" s="3">
        <v>0.15</v>
      </c>
      <c r="J638" s="3">
        <v>1</v>
      </c>
      <c r="K638" s="3">
        <v>0.1</v>
      </c>
      <c r="L638" s="3">
        <v>1.35</v>
      </c>
      <c r="M638" s="3">
        <v>1.4</v>
      </c>
      <c r="N638" s="3">
        <v>0.1</v>
      </c>
      <c r="O638" s="3">
        <v>0.1</v>
      </c>
      <c r="P638" s="3" t="s">
        <v>1</v>
      </c>
      <c r="Q638" s="3" t="s">
        <v>1</v>
      </c>
    </row>
    <row r="639" spans="1:17" x14ac:dyDescent="0.3">
      <c r="A639" s="3">
        <v>916036</v>
      </c>
      <c r="B639" s="3" t="s">
        <v>6</v>
      </c>
      <c r="C639" s="3">
        <v>1</v>
      </c>
      <c r="D639" s="3">
        <v>0.06</v>
      </c>
      <c r="E639" s="3">
        <v>0.4</v>
      </c>
      <c r="F639" s="3">
        <v>3</v>
      </c>
      <c r="G639" s="3">
        <v>9.9000000000000005E-2</v>
      </c>
      <c r="H639" s="3">
        <v>0.4</v>
      </c>
      <c r="I639" s="3">
        <v>0.15</v>
      </c>
      <c r="J639" s="3">
        <v>1</v>
      </c>
      <c r="K639" s="3">
        <v>0.1</v>
      </c>
      <c r="L639" s="3">
        <v>1.35</v>
      </c>
      <c r="M639" s="3">
        <v>1.4</v>
      </c>
      <c r="N639" s="3">
        <v>0.1</v>
      </c>
      <c r="O639" s="3">
        <v>0.1</v>
      </c>
      <c r="P639" s="3" t="s">
        <v>1</v>
      </c>
      <c r="Q639" s="3" t="s">
        <v>1</v>
      </c>
    </row>
    <row r="640" spans="1:17" x14ac:dyDescent="0.3">
      <c r="A640" s="3">
        <v>916038</v>
      </c>
      <c r="B640" s="3" t="s">
        <v>6</v>
      </c>
      <c r="C640" s="3">
        <v>1</v>
      </c>
      <c r="D640" s="3">
        <v>0.06</v>
      </c>
      <c r="E640" s="3">
        <v>0.4</v>
      </c>
      <c r="F640" s="3">
        <v>3</v>
      </c>
      <c r="G640" s="3">
        <v>9.9000000000000005E-2</v>
      </c>
      <c r="H640" s="3">
        <v>0.4</v>
      </c>
      <c r="I640" s="3">
        <v>0.15</v>
      </c>
      <c r="J640" s="3">
        <v>1</v>
      </c>
      <c r="K640" s="3">
        <v>0.1</v>
      </c>
      <c r="L640" s="3">
        <v>1.35</v>
      </c>
      <c r="M640" s="3">
        <v>1.4</v>
      </c>
      <c r="N640" s="3">
        <v>0.1</v>
      </c>
      <c r="O640" s="3">
        <v>0.1</v>
      </c>
      <c r="P640" s="3" t="s">
        <v>1</v>
      </c>
      <c r="Q640" s="3" t="s">
        <v>1</v>
      </c>
    </row>
    <row r="641" spans="1:17" x14ac:dyDescent="0.3">
      <c r="A641" s="3">
        <v>916039</v>
      </c>
      <c r="B641" s="3" t="s">
        <v>6</v>
      </c>
      <c r="C641" s="3">
        <v>1</v>
      </c>
      <c r="D641" s="3">
        <v>0.06</v>
      </c>
      <c r="E641" s="3">
        <v>0.4</v>
      </c>
      <c r="F641" s="3">
        <v>3</v>
      </c>
      <c r="G641" s="3">
        <v>9.9000000000000005E-2</v>
      </c>
      <c r="H641" s="3">
        <v>0.4</v>
      </c>
      <c r="I641" s="3">
        <v>0.15</v>
      </c>
      <c r="J641" s="3">
        <v>1</v>
      </c>
      <c r="K641" s="3">
        <v>0.1</v>
      </c>
      <c r="L641" s="3">
        <v>1.35</v>
      </c>
      <c r="M641" s="3">
        <v>1.4</v>
      </c>
      <c r="N641" s="3">
        <v>0.1</v>
      </c>
      <c r="O641" s="3">
        <v>0.1</v>
      </c>
      <c r="P641" s="3" t="s">
        <v>1</v>
      </c>
      <c r="Q641" s="3" t="s">
        <v>1</v>
      </c>
    </row>
    <row r="642" spans="1:17" x14ac:dyDescent="0.3">
      <c r="A642" s="3">
        <v>916045</v>
      </c>
      <c r="B642" s="3" t="s">
        <v>6</v>
      </c>
      <c r="C642" s="3">
        <v>1</v>
      </c>
      <c r="D642" s="3">
        <v>0.06</v>
      </c>
      <c r="E642" s="3">
        <v>0.4</v>
      </c>
      <c r="F642" s="3">
        <v>3</v>
      </c>
      <c r="G642" s="3">
        <v>9.9000000000000005E-2</v>
      </c>
      <c r="H642" s="3">
        <v>0.4</v>
      </c>
      <c r="I642" s="3">
        <v>0.15</v>
      </c>
      <c r="J642" s="3">
        <v>1</v>
      </c>
      <c r="K642" s="3">
        <v>0.1</v>
      </c>
      <c r="L642" s="3">
        <v>1.35</v>
      </c>
      <c r="M642" s="3">
        <v>1.4</v>
      </c>
      <c r="N642" s="3">
        <v>0.1</v>
      </c>
      <c r="O642" s="3">
        <v>0.1</v>
      </c>
      <c r="P642" s="3" t="s">
        <v>1</v>
      </c>
      <c r="Q642" s="3" t="s">
        <v>1</v>
      </c>
    </row>
    <row r="643" spans="1:17" x14ac:dyDescent="0.3">
      <c r="A643" s="3">
        <v>916046</v>
      </c>
      <c r="B643" s="3" t="s">
        <v>6</v>
      </c>
      <c r="C643" s="3">
        <v>1</v>
      </c>
      <c r="D643" s="3">
        <v>0.06</v>
      </c>
      <c r="E643" s="3">
        <v>0.4</v>
      </c>
      <c r="F643" s="3">
        <v>3</v>
      </c>
      <c r="G643" s="3">
        <v>9.9000000000000005E-2</v>
      </c>
      <c r="H643" s="3">
        <v>0.4</v>
      </c>
      <c r="I643" s="3">
        <v>0.15</v>
      </c>
      <c r="J643" s="3">
        <v>1</v>
      </c>
      <c r="K643" s="3">
        <v>0.1</v>
      </c>
      <c r="L643" s="3">
        <v>1.35</v>
      </c>
      <c r="M643" s="3">
        <v>1.4</v>
      </c>
      <c r="N643" s="3">
        <v>0.1</v>
      </c>
      <c r="O643" s="3">
        <v>0.1</v>
      </c>
      <c r="P643" s="3" t="s">
        <v>1</v>
      </c>
      <c r="Q643" s="3" t="s">
        <v>1</v>
      </c>
    </row>
    <row r="644" spans="1:17" x14ac:dyDescent="0.3">
      <c r="A644" s="3">
        <v>916047</v>
      </c>
      <c r="B644" s="3" t="s">
        <v>6</v>
      </c>
      <c r="C644" s="3">
        <v>1</v>
      </c>
      <c r="D644" s="3">
        <v>0.06</v>
      </c>
      <c r="E644" s="3">
        <v>0.4</v>
      </c>
      <c r="F644" s="3">
        <v>3</v>
      </c>
      <c r="G644" s="3">
        <v>9.9000000000000005E-2</v>
      </c>
      <c r="H644" s="3">
        <v>0.4</v>
      </c>
      <c r="I644" s="3">
        <v>0.15</v>
      </c>
      <c r="J644" s="3">
        <v>1</v>
      </c>
      <c r="K644" s="3">
        <v>0.1</v>
      </c>
      <c r="L644" s="3">
        <v>1.35</v>
      </c>
      <c r="M644" s="3">
        <v>1.4</v>
      </c>
      <c r="N644" s="3">
        <v>0.1</v>
      </c>
      <c r="O644" s="3">
        <v>0.1</v>
      </c>
      <c r="P644" s="3" t="s">
        <v>1</v>
      </c>
      <c r="Q644" s="3" t="s">
        <v>1</v>
      </c>
    </row>
    <row r="645" spans="1:17" x14ac:dyDescent="0.3">
      <c r="A645" s="3">
        <v>916048</v>
      </c>
      <c r="B645" s="3" t="s">
        <v>6</v>
      </c>
      <c r="C645" s="3">
        <v>1</v>
      </c>
      <c r="D645" s="3">
        <v>0.06</v>
      </c>
      <c r="E645" s="3">
        <v>0.4</v>
      </c>
      <c r="F645" s="3">
        <v>3</v>
      </c>
      <c r="G645" s="3">
        <v>9.9000000000000005E-2</v>
      </c>
      <c r="H645" s="3">
        <v>0.4</v>
      </c>
      <c r="I645" s="3">
        <v>0.15</v>
      </c>
      <c r="J645" s="3">
        <v>1</v>
      </c>
      <c r="K645" s="3">
        <v>0.1</v>
      </c>
      <c r="L645" s="3">
        <v>1.35</v>
      </c>
      <c r="M645" s="3">
        <v>1.4</v>
      </c>
      <c r="N645" s="3">
        <v>0.1</v>
      </c>
      <c r="O645" s="3">
        <v>0.1</v>
      </c>
      <c r="P645" s="3" t="s">
        <v>1</v>
      </c>
      <c r="Q645" s="3" t="s">
        <v>1</v>
      </c>
    </row>
    <row r="646" spans="1:17" x14ac:dyDescent="0.3">
      <c r="A646" s="3">
        <v>916049</v>
      </c>
      <c r="B646" s="3" t="s">
        <v>6</v>
      </c>
      <c r="C646" s="3">
        <v>1</v>
      </c>
      <c r="D646" s="3">
        <v>0.06</v>
      </c>
      <c r="E646" s="3">
        <v>0.4</v>
      </c>
      <c r="F646" s="3">
        <v>3</v>
      </c>
      <c r="G646" s="3">
        <v>9.9000000000000005E-2</v>
      </c>
      <c r="H646" s="3">
        <v>0.4</v>
      </c>
      <c r="I646" s="3">
        <v>0.15</v>
      </c>
      <c r="J646" s="3">
        <v>1</v>
      </c>
      <c r="K646" s="3">
        <v>0.1</v>
      </c>
      <c r="L646" s="3">
        <v>1.35</v>
      </c>
      <c r="M646" s="3">
        <v>1.4</v>
      </c>
      <c r="N646" s="3">
        <v>0.1</v>
      </c>
      <c r="O646" s="3">
        <v>0.1</v>
      </c>
      <c r="P646" s="3" t="s">
        <v>1</v>
      </c>
      <c r="Q646" s="3" t="s">
        <v>1</v>
      </c>
    </row>
    <row r="647" spans="1:17" x14ac:dyDescent="0.3">
      <c r="A647" s="3">
        <v>916050</v>
      </c>
      <c r="B647" s="3" t="s">
        <v>6</v>
      </c>
      <c r="C647" s="3">
        <v>1</v>
      </c>
      <c r="D647" s="3">
        <v>0.06</v>
      </c>
      <c r="E647" s="3">
        <v>0.4</v>
      </c>
      <c r="F647" s="3">
        <v>3</v>
      </c>
      <c r="G647" s="3">
        <v>9.9000000000000005E-2</v>
      </c>
      <c r="H647" s="3">
        <v>0.4</v>
      </c>
      <c r="I647" s="3">
        <v>0.15</v>
      </c>
      <c r="J647" s="3">
        <v>1</v>
      </c>
      <c r="K647" s="3">
        <v>0.1</v>
      </c>
      <c r="L647" s="3">
        <v>1.35</v>
      </c>
      <c r="M647" s="3">
        <v>1.4</v>
      </c>
      <c r="N647" s="3">
        <v>0.1</v>
      </c>
      <c r="O647" s="3">
        <v>0.1</v>
      </c>
      <c r="P647" s="3" t="s">
        <v>1</v>
      </c>
      <c r="Q647" s="3" t="s">
        <v>1</v>
      </c>
    </row>
    <row r="648" spans="1:17" x14ac:dyDescent="0.3">
      <c r="A648" s="3">
        <v>916055</v>
      </c>
      <c r="B648" s="3" t="s">
        <v>6</v>
      </c>
      <c r="C648" s="3">
        <v>1</v>
      </c>
      <c r="D648" s="3">
        <v>0.06</v>
      </c>
      <c r="E648" s="3">
        <v>0.4</v>
      </c>
      <c r="F648" s="3">
        <v>3</v>
      </c>
      <c r="G648" s="3">
        <v>9.9000000000000005E-2</v>
      </c>
      <c r="H648" s="3">
        <v>0.4</v>
      </c>
      <c r="I648" s="3">
        <v>0.15</v>
      </c>
      <c r="J648" s="3">
        <v>1</v>
      </c>
      <c r="K648" s="3">
        <v>0.1</v>
      </c>
      <c r="L648" s="3">
        <v>1.35</v>
      </c>
      <c r="M648" s="3">
        <v>1.4</v>
      </c>
      <c r="N648" s="3">
        <v>0.1</v>
      </c>
      <c r="O648" s="3">
        <v>0.1</v>
      </c>
      <c r="P648" s="3" t="s">
        <v>1</v>
      </c>
      <c r="Q648" s="3" t="s">
        <v>1</v>
      </c>
    </row>
    <row r="649" spans="1:17" x14ac:dyDescent="0.3">
      <c r="A649" s="3">
        <v>916056</v>
      </c>
      <c r="B649" s="3" t="s">
        <v>6</v>
      </c>
      <c r="C649" s="3">
        <v>1</v>
      </c>
      <c r="D649" s="3">
        <v>0.06</v>
      </c>
      <c r="E649" s="3">
        <v>0.4</v>
      </c>
      <c r="F649" s="3">
        <v>3</v>
      </c>
      <c r="G649" s="3">
        <v>9.9000000000000005E-2</v>
      </c>
      <c r="H649" s="3">
        <v>0.4</v>
      </c>
      <c r="I649" s="3">
        <v>0.15</v>
      </c>
      <c r="J649" s="3">
        <v>1</v>
      </c>
      <c r="K649" s="3">
        <v>0.1</v>
      </c>
      <c r="L649" s="3">
        <v>1.35</v>
      </c>
      <c r="M649" s="3">
        <v>1.4</v>
      </c>
      <c r="N649" s="3">
        <v>0.1</v>
      </c>
      <c r="O649" s="3">
        <v>0.1</v>
      </c>
      <c r="P649" s="3" t="s">
        <v>1</v>
      </c>
      <c r="Q649" s="3" t="s">
        <v>1</v>
      </c>
    </row>
    <row r="650" spans="1:17" x14ac:dyDescent="0.3">
      <c r="A650" s="3">
        <v>916057</v>
      </c>
      <c r="B650" s="3" t="s">
        <v>6</v>
      </c>
      <c r="C650" s="3">
        <v>1</v>
      </c>
      <c r="D650" s="3">
        <v>0.06</v>
      </c>
      <c r="E650" s="3">
        <v>0.4</v>
      </c>
      <c r="F650" s="3">
        <v>3</v>
      </c>
      <c r="G650" s="3">
        <v>9.9000000000000005E-2</v>
      </c>
      <c r="H650" s="3">
        <v>0.4</v>
      </c>
      <c r="I650" s="3">
        <v>0.15</v>
      </c>
      <c r="J650" s="3">
        <v>1</v>
      </c>
      <c r="K650" s="3">
        <v>0.1</v>
      </c>
      <c r="L650" s="3">
        <v>1.35</v>
      </c>
      <c r="M650" s="3">
        <v>1.4</v>
      </c>
      <c r="N650" s="3">
        <v>0.1</v>
      </c>
      <c r="O650" s="3">
        <v>0.1</v>
      </c>
      <c r="P650" s="3" t="s">
        <v>1</v>
      </c>
      <c r="Q650" s="3" t="s">
        <v>1</v>
      </c>
    </row>
    <row r="651" spans="1:17" x14ac:dyDescent="0.3">
      <c r="A651" s="3">
        <v>916061</v>
      </c>
      <c r="B651" s="3" t="s">
        <v>6</v>
      </c>
      <c r="C651" s="3">
        <v>1</v>
      </c>
      <c r="D651" s="3">
        <v>0.06</v>
      </c>
      <c r="E651" s="3">
        <v>0.4</v>
      </c>
      <c r="F651" s="3">
        <v>3</v>
      </c>
      <c r="G651" s="3">
        <v>9.9000000000000005E-2</v>
      </c>
      <c r="H651" s="3">
        <v>0.4</v>
      </c>
      <c r="I651" s="3">
        <v>0.15</v>
      </c>
      <c r="J651" s="3">
        <v>1</v>
      </c>
      <c r="K651" s="3">
        <v>0.1</v>
      </c>
      <c r="L651" s="3">
        <v>1.35</v>
      </c>
      <c r="M651" s="3">
        <v>1.4</v>
      </c>
      <c r="N651" s="3">
        <v>0.1</v>
      </c>
      <c r="O651" s="3">
        <v>0.1</v>
      </c>
      <c r="P651" s="3" t="s">
        <v>1</v>
      </c>
      <c r="Q651" s="3" t="s">
        <v>1</v>
      </c>
    </row>
    <row r="652" spans="1:17" x14ac:dyDescent="0.3">
      <c r="A652" s="3">
        <v>916064</v>
      </c>
      <c r="B652" s="3" t="s">
        <v>6</v>
      </c>
      <c r="C652" s="3">
        <v>1</v>
      </c>
      <c r="D652" s="3">
        <v>0.06</v>
      </c>
      <c r="E652" s="3">
        <v>0.4</v>
      </c>
      <c r="F652" s="3">
        <v>3</v>
      </c>
      <c r="G652" s="3">
        <v>9.9000000000000005E-2</v>
      </c>
      <c r="H652" s="3">
        <v>0.4</v>
      </c>
      <c r="I652" s="3">
        <v>0.15</v>
      </c>
      <c r="J652" s="3">
        <v>1</v>
      </c>
      <c r="K652" s="3">
        <v>0.1</v>
      </c>
      <c r="L652" s="3">
        <v>1.35</v>
      </c>
      <c r="M652" s="3">
        <v>1.4</v>
      </c>
      <c r="N652" s="3">
        <v>0.1</v>
      </c>
      <c r="O652" s="3">
        <v>0.1</v>
      </c>
      <c r="P652" s="3" t="s">
        <v>1</v>
      </c>
      <c r="Q652" s="3" t="s">
        <v>1</v>
      </c>
    </row>
    <row r="653" spans="1:17" x14ac:dyDescent="0.3">
      <c r="A653" s="3">
        <v>916065</v>
      </c>
      <c r="B653" s="3" t="s">
        <v>6</v>
      </c>
      <c r="C653" s="3">
        <v>1</v>
      </c>
      <c r="D653" s="3">
        <v>0.06</v>
      </c>
      <c r="E653" s="3">
        <v>0.4</v>
      </c>
      <c r="F653" s="3">
        <v>3</v>
      </c>
      <c r="G653" s="3">
        <v>9.9000000000000005E-2</v>
      </c>
      <c r="H653" s="3">
        <v>0.4</v>
      </c>
      <c r="I653" s="3">
        <v>0.15</v>
      </c>
      <c r="J653" s="3">
        <v>1</v>
      </c>
      <c r="K653" s="3">
        <v>0.1</v>
      </c>
      <c r="L653" s="3">
        <v>1.35</v>
      </c>
      <c r="M653" s="3">
        <v>1.4</v>
      </c>
      <c r="N653" s="3">
        <v>0.1</v>
      </c>
      <c r="O653" s="3">
        <v>0.1</v>
      </c>
      <c r="P653" s="3" t="s">
        <v>1</v>
      </c>
      <c r="Q653" s="3" t="s">
        <v>1</v>
      </c>
    </row>
    <row r="654" spans="1:17" x14ac:dyDescent="0.3">
      <c r="A654" s="3">
        <v>916066</v>
      </c>
      <c r="B654" s="3" t="s">
        <v>6</v>
      </c>
      <c r="C654" s="3">
        <v>1</v>
      </c>
      <c r="D654" s="3">
        <v>0.06</v>
      </c>
      <c r="E654" s="3">
        <v>0.4</v>
      </c>
      <c r="F654" s="3">
        <v>3</v>
      </c>
      <c r="G654" s="3">
        <v>9.9000000000000005E-2</v>
      </c>
      <c r="H654" s="3">
        <v>0.4</v>
      </c>
      <c r="I654" s="3">
        <v>0.15</v>
      </c>
      <c r="J654" s="3">
        <v>1</v>
      </c>
      <c r="K654" s="3">
        <v>0.1</v>
      </c>
      <c r="L654" s="3">
        <v>1.35</v>
      </c>
      <c r="M654" s="3">
        <v>1.4</v>
      </c>
      <c r="N654" s="3">
        <v>0.1</v>
      </c>
      <c r="O654" s="3">
        <v>0.1</v>
      </c>
      <c r="P654" s="3" t="s">
        <v>1</v>
      </c>
      <c r="Q654" s="3" t="s">
        <v>1</v>
      </c>
    </row>
    <row r="655" spans="1:17" x14ac:dyDescent="0.3">
      <c r="A655" s="3">
        <v>916070</v>
      </c>
      <c r="B655" s="3" t="s">
        <v>6</v>
      </c>
      <c r="C655" s="3">
        <v>1</v>
      </c>
      <c r="D655" s="3">
        <v>0.06</v>
      </c>
      <c r="E655" s="3">
        <v>0.4</v>
      </c>
      <c r="F655" s="3">
        <v>3</v>
      </c>
      <c r="G655" s="3">
        <v>9.9000000000000005E-2</v>
      </c>
      <c r="H655" s="3">
        <v>0.4</v>
      </c>
      <c r="I655" s="3">
        <v>0.15</v>
      </c>
      <c r="J655" s="3">
        <v>1</v>
      </c>
      <c r="K655" s="3">
        <v>0.1</v>
      </c>
      <c r="L655" s="3">
        <v>1.35</v>
      </c>
      <c r="M655" s="3">
        <v>1.4</v>
      </c>
      <c r="N655" s="3">
        <v>0.1</v>
      </c>
      <c r="O655" s="3">
        <v>0.1</v>
      </c>
      <c r="P655" s="3" t="s">
        <v>1</v>
      </c>
      <c r="Q655" s="3" t="s">
        <v>1</v>
      </c>
    </row>
    <row r="656" spans="1:17" x14ac:dyDescent="0.3">
      <c r="A656" s="3">
        <v>916073</v>
      </c>
      <c r="B656" s="3" t="s">
        <v>6</v>
      </c>
      <c r="C656" s="3">
        <v>1</v>
      </c>
      <c r="D656" s="3">
        <v>0.06</v>
      </c>
      <c r="E656" s="3">
        <v>0.4</v>
      </c>
      <c r="F656" s="3">
        <v>3</v>
      </c>
      <c r="G656" s="3">
        <v>9.9000000000000005E-2</v>
      </c>
      <c r="H656" s="3">
        <v>0.4</v>
      </c>
      <c r="I656" s="3">
        <v>0.15</v>
      </c>
      <c r="J656" s="3">
        <v>1</v>
      </c>
      <c r="K656" s="3">
        <v>0.1</v>
      </c>
      <c r="L656" s="3">
        <v>1.35</v>
      </c>
      <c r="M656" s="3">
        <v>1.4</v>
      </c>
      <c r="N656" s="3">
        <v>0.1</v>
      </c>
      <c r="O656" s="3">
        <v>0.1</v>
      </c>
      <c r="P656" s="3" t="s">
        <v>1</v>
      </c>
      <c r="Q656" s="3" t="s">
        <v>1</v>
      </c>
    </row>
    <row r="657" spans="1:17" x14ac:dyDescent="0.3">
      <c r="A657" s="3">
        <v>916074</v>
      </c>
      <c r="B657" s="3" t="s">
        <v>6</v>
      </c>
      <c r="C657" s="3">
        <v>1</v>
      </c>
      <c r="D657" s="3">
        <v>0.06</v>
      </c>
      <c r="E657" s="3">
        <v>0.4</v>
      </c>
      <c r="F657" s="3">
        <v>3</v>
      </c>
      <c r="G657" s="3">
        <v>9.9000000000000005E-2</v>
      </c>
      <c r="H657" s="3">
        <v>0.4</v>
      </c>
      <c r="I657" s="3">
        <v>0.15</v>
      </c>
      <c r="J657" s="3">
        <v>1</v>
      </c>
      <c r="K657" s="3">
        <v>0.1</v>
      </c>
      <c r="L657" s="3">
        <v>1.35</v>
      </c>
      <c r="M657" s="3">
        <v>1.4</v>
      </c>
      <c r="N657" s="3">
        <v>0.1</v>
      </c>
      <c r="O657" s="3">
        <v>0.1</v>
      </c>
      <c r="P657" s="3" t="s">
        <v>1</v>
      </c>
      <c r="Q657" s="3" t="s">
        <v>1</v>
      </c>
    </row>
    <row r="658" spans="1:17" x14ac:dyDescent="0.3">
      <c r="A658" s="3">
        <v>916075</v>
      </c>
      <c r="B658" s="3" t="s">
        <v>6</v>
      </c>
      <c r="C658" s="3">
        <v>1</v>
      </c>
      <c r="D658" s="3">
        <v>0.06</v>
      </c>
      <c r="E658" s="3">
        <v>0.4</v>
      </c>
      <c r="F658" s="3">
        <v>3</v>
      </c>
      <c r="G658" s="3">
        <v>9.9000000000000005E-2</v>
      </c>
      <c r="H658" s="3">
        <v>0.4</v>
      </c>
      <c r="I658" s="3">
        <v>0.15</v>
      </c>
      <c r="J658" s="3">
        <v>1</v>
      </c>
      <c r="K658" s="3">
        <v>0.1</v>
      </c>
      <c r="L658" s="3">
        <v>1.35</v>
      </c>
      <c r="M658" s="3">
        <v>1.4</v>
      </c>
      <c r="N658" s="3">
        <v>0.1</v>
      </c>
      <c r="O658" s="3">
        <v>0.1</v>
      </c>
      <c r="P658" s="3" t="s">
        <v>1</v>
      </c>
      <c r="Q658" s="3" t="s">
        <v>1</v>
      </c>
    </row>
    <row r="659" spans="1:17" x14ac:dyDescent="0.3">
      <c r="A659" s="3">
        <v>916077</v>
      </c>
      <c r="B659" s="3" t="s">
        <v>6</v>
      </c>
      <c r="C659" s="3">
        <v>1</v>
      </c>
      <c r="D659" s="3">
        <v>0.06</v>
      </c>
      <c r="E659" s="3">
        <v>0.4</v>
      </c>
      <c r="F659" s="3">
        <v>3</v>
      </c>
      <c r="G659" s="3">
        <v>9.9000000000000005E-2</v>
      </c>
      <c r="H659" s="3">
        <v>0.4</v>
      </c>
      <c r="I659" s="3">
        <v>0.15</v>
      </c>
      <c r="J659" s="3">
        <v>1</v>
      </c>
      <c r="K659" s="3">
        <v>0.1</v>
      </c>
      <c r="L659" s="3">
        <v>1.35</v>
      </c>
      <c r="M659" s="3">
        <v>1.4</v>
      </c>
      <c r="N659" s="3">
        <v>0.1</v>
      </c>
      <c r="O659" s="3">
        <v>0.1</v>
      </c>
      <c r="P659" s="3" t="s">
        <v>1</v>
      </c>
      <c r="Q659" s="3" t="s">
        <v>1</v>
      </c>
    </row>
    <row r="660" spans="1:17" x14ac:dyDescent="0.3">
      <c r="A660" s="3">
        <v>916078</v>
      </c>
      <c r="B660" s="3" t="s">
        <v>6</v>
      </c>
      <c r="C660" s="3">
        <v>1</v>
      </c>
      <c r="D660" s="3">
        <v>0.06</v>
      </c>
      <c r="E660" s="3">
        <v>0.4</v>
      </c>
      <c r="F660" s="3">
        <v>3</v>
      </c>
      <c r="G660" s="3">
        <v>9.9000000000000005E-2</v>
      </c>
      <c r="H660" s="3">
        <v>0.4</v>
      </c>
      <c r="I660" s="3">
        <v>0.15</v>
      </c>
      <c r="J660" s="3">
        <v>1</v>
      </c>
      <c r="K660" s="3">
        <v>0.1</v>
      </c>
      <c r="L660" s="3">
        <v>1.35</v>
      </c>
      <c r="M660" s="3">
        <v>1.4</v>
      </c>
      <c r="N660" s="3">
        <v>0.1</v>
      </c>
      <c r="O660" s="3">
        <v>0.1</v>
      </c>
      <c r="P660" s="3" t="s">
        <v>1</v>
      </c>
      <c r="Q660" s="3" t="s">
        <v>1</v>
      </c>
    </row>
    <row r="661" spans="1:17" x14ac:dyDescent="0.3">
      <c r="A661" s="3">
        <v>916079</v>
      </c>
      <c r="B661" s="3" t="s">
        <v>6</v>
      </c>
      <c r="C661" s="3">
        <v>1</v>
      </c>
      <c r="D661" s="3">
        <v>0.06</v>
      </c>
      <c r="E661" s="3">
        <v>0.4</v>
      </c>
      <c r="F661" s="3">
        <v>3</v>
      </c>
      <c r="G661" s="3">
        <v>9.9000000000000005E-2</v>
      </c>
      <c r="H661" s="3">
        <v>0.4</v>
      </c>
      <c r="I661" s="3">
        <v>0.15</v>
      </c>
      <c r="J661" s="3">
        <v>1</v>
      </c>
      <c r="K661" s="3">
        <v>0.1</v>
      </c>
      <c r="L661" s="3">
        <v>1.35</v>
      </c>
      <c r="M661" s="3">
        <v>1.4</v>
      </c>
      <c r="N661" s="3">
        <v>0.1</v>
      </c>
      <c r="O661" s="3">
        <v>0.1</v>
      </c>
      <c r="P661" s="3" t="s">
        <v>1</v>
      </c>
      <c r="Q661" s="3" t="s">
        <v>1</v>
      </c>
    </row>
    <row r="662" spans="1:17" x14ac:dyDescent="0.3">
      <c r="A662" s="3">
        <v>916081</v>
      </c>
      <c r="B662" s="3" t="s">
        <v>6</v>
      </c>
      <c r="C662" s="3">
        <v>1</v>
      </c>
      <c r="D662" s="3">
        <v>0.06</v>
      </c>
      <c r="E662" s="3">
        <v>0.4</v>
      </c>
      <c r="F662" s="3">
        <v>3</v>
      </c>
      <c r="G662" s="3">
        <v>9.9000000000000005E-2</v>
      </c>
      <c r="H662" s="3">
        <v>0.4</v>
      </c>
      <c r="I662" s="3">
        <v>0.15</v>
      </c>
      <c r="J662" s="3">
        <v>1</v>
      </c>
      <c r="K662" s="3">
        <v>0.1</v>
      </c>
      <c r="L662" s="3">
        <v>1.35</v>
      </c>
      <c r="M662" s="3">
        <v>1.4</v>
      </c>
      <c r="N662" s="3">
        <v>0.1</v>
      </c>
      <c r="O662" s="3">
        <v>0.1</v>
      </c>
      <c r="P662" s="3" t="s">
        <v>1</v>
      </c>
      <c r="Q662" s="3" t="s">
        <v>1</v>
      </c>
    </row>
    <row r="663" spans="1:17" x14ac:dyDescent="0.3">
      <c r="A663" s="3">
        <v>916085</v>
      </c>
      <c r="B663" s="3" t="s">
        <v>6</v>
      </c>
      <c r="C663" s="3">
        <v>1</v>
      </c>
      <c r="D663" s="3">
        <v>0.06</v>
      </c>
      <c r="E663" s="3">
        <v>0.4</v>
      </c>
      <c r="F663" s="3">
        <v>3</v>
      </c>
      <c r="G663" s="3">
        <v>9.9000000000000005E-2</v>
      </c>
      <c r="H663" s="3">
        <v>0.4</v>
      </c>
      <c r="I663" s="3">
        <v>0.15</v>
      </c>
      <c r="J663" s="3">
        <v>1</v>
      </c>
      <c r="K663" s="3">
        <v>0.1</v>
      </c>
      <c r="L663" s="3">
        <v>1.35</v>
      </c>
      <c r="M663" s="3">
        <v>1.4</v>
      </c>
      <c r="N663" s="3">
        <v>0.1</v>
      </c>
      <c r="O663" s="3">
        <v>0.1</v>
      </c>
      <c r="P663" s="3" t="s">
        <v>1</v>
      </c>
      <c r="Q663" s="3" t="s">
        <v>1</v>
      </c>
    </row>
    <row r="664" spans="1:17" x14ac:dyDescent="0.3">
      <c r="A664" s="3">
        <v>916087</v>
      </c>
      <c r="B664" s="3" t="s">
        <v>6</v>
      </c>
      <c r="C664" s="3">
        <v>1</v>
      </c>
      <c r="D664" s="3">
        <v>0.06</v>
      </c>
      <c r="E664" s="3">
        <v>0.4</v>
      </c>
      <c r="F664" s="3">
        <v>3</v>
      </c>
      <c r="G664" s="3">
        <v>9.9000000000000005E-2</v>
      </c>
      <c r="H664" s="3">
        <v>0.4</v>
      </c>
      <c r="I664" s="3">
        <v>0.15</v>
      </c>
      <c r="J664" s="3">
        <v>1</v>
      </c>
      <c r="K664" s="3">
        <v>0.1</v>
      </c>
      <c r="L664" s="3">
        <v>1.35</v>
      </c>
      <c r="M664" s="3">
        <v>1.4</v>
      </c>
      <c r="N664" s="3">
        <v>0.1</v>
      </c>
      <c r="O664" s="3">
        <v>0.1</v>
      </c>
      <c r="P664" s="3" t="s">
        <v>1</v>
      </c>
      <c r="Q664" s="3" t="s">
        <v>1</v>
      </c>
    </row>
    <row r="665" spans="1:17" x14ac:dyDescent="0.3">
      <c r="A665" s="3">
        <v>916088</v>
      </c>
      <c r="B665" s="3" t="s">
        <v>6</v>
      </c>
      <c r="C665" s="3">
        <v>1</v>
      </c>
      <c r="D665" s="3">
        <v>0.06</v>
      </c>
      <c r="E665" s="3">
        <v>0.4</v>
      </c>
      <c r="F665" s="3">
        <v>3</v>
      </c>
      <c r="G665" s="3">
        <v>9.9000000000000005E-2</v>
      </c>
      <c r="H665" s="3">
        <v>0.4</v>
      </c>
      <c r="I665" s="3">
        <v>0.15</v>
      </c>
      <c r="J665" s="3">
        <v>1</v>
      </c>
      <c r="K665" s="3">
        <v>0.1</v>
      </c>
      <c r="L665" s="3">
        <v>1.35</v>
      </c>
      <c r="M665" s="3">
        <v>1.4</v>
      </c>
      <c r="N665" s="3">
        <v>0.1</v>
      </c>
      <c r="O665" s="3">
        <v>0.1</v>
      </c>
      <c r="P665" s="3" t="s">
        <v>1</v>
      </c>
      <c r="Q665" s="3" t="s">
        <v>1</v>
      </c>
    </row>
    <row r="666" spans="1:17" x14ac:dyDescent="0.3">
      <c r="A666" s="3">
        <v>916089</v>
      </c>
      <c r="B666" s="3" t="s">
        <v>6</v>
      </c>
      <c r="C666" s="3">
        <v>1</v>
      </c>
      <c r="D666" s="3">
        <v>0.06</v>
      </c>
      <c r="E666" s="3">
        <v>0.4</v>
      </c>
      <c r="F666" s="3">
        <v>3</v>
      </c>
      <c r="G666" s="3">
        <v>9.9000000000000005E-2</v>
      </c>
      <c r="H666" s="3">
        <v>0.4</v>
      </c>
      <c r="I666" s="3">
        <v>0.15</v>
      </c>
      <c r="J666" s="3">
        <v>1</v>
      </c>
      <c r="K666" s="3">
        <v>0.1</v>
      </c>
      <c r="L666" s="3">
        <v>1.35</v>
      </c>
      <c r="M666" s="3">
        <v>1.4</v>
      </c>
      <c r="N666" s="3">
        <v>0.1</v>
      </c>
      <c r="O666" s="3">
        <v>0.1</v>
      </c>
      <c r="P666" s="3" t="s">
        <v>1</v>
      </c>
      <c r="Q666" s="3" t="s">
        <v>1</v>
      </c>
    </row>
    <row r="667" spans="1:17" x14ac:dyDescent="0.3">
      <c r="A667" s="3">
        <v>916091</v>
      </c>
      <c r="B667" s="3" t="s">
        <v>6</v>
      </c>
      <c r="C667" s="3">
        <v>1</v>
      </c>
      <c r="D667" s="3">
        <v>0.06</v>
      </c>
      <c r="E667" s="3">
        <v>0.4</v>
      </c>
      <c r="F667" s="3">
        <v>3</v>
      </c>
      <c r="G667" s="3">
        <v>9.9000000000000005E-2</v>
      </c>
      <c r="H667" s="3">
        <v>0.4</v>
      </c>
      <c r="I667" s="3">
        <v>0.15</v>
      </c>
      <c r="J667" s="3">
        <v>1</v>
      </c>
      <c r="K667" s="3">
        <v>0.1</v>
      </c>
      <c r="L667" s="3">
        <v>1.35</v>
      </c>
      <c r="M667" s="3">
        <v>1.4</v>
      </c>
      <c r="N667" s="3">
        <v>0.1</v>
      </c>
      <c r="O667" s="3">
        <v>0.1</v>
      </c>
      <c r="P667" s="3" t="s">
        <v>1</v>
      </c>
      <c r="Q667" s="3" t="s">
        <v>1</v>
      </c>
    </row>
    <row r="668" spans="1:17" x14ac:dyDescent="0.3">
      <c r="A668" s="3">
        <v>916099</v>
      </c>
      <c r="B668" s="3" t="s">
        <v>6</v>
      </c>
      <c r="C668" s="3">
        <v>1</v>
      </c>
      <c r="D668" s="3">
        <v>0.06</v>
      </c>
      <c r="E668" s="3">
        <v>0.4</v>
      </c>
      <c r="F668" s="3">
        <v>3</v>
      </c>
      <c r="G668" s="3">
        <v>9.9000000000000005E-2</v>
      </c>
      <c r="H668" s="3">
        <v>0.4</v>
      </c>
      <c r="I668" s="3">
        <v>0.15</v>
      </c>
      <c r="J668" s="3">
        <v>1</v>
      </c>
      <c r="K668" s="3">
        <v>0.1</v>
      </c>
      <c r="L668" s="3">
        <v>1.35</v>
      </c>
      <c r="M668" s="3">
        <v>1.4</v>
      </c>
      <c r="N668" s="3">
        <v>0.1</v>
      </c>
      <c r="O668" s="3">
        <v>0.1</v>
      </c>
      <c r="P668" s="3" t="s">
        <v>1</v>
      </c>
      <c r="Q668" s="3" t="s">
        <v>1</v>
      </c>
    </row>
    <row r="669" spans="1:17" x14ac:dyDescent="0.3">
      <c r="A669" s="3">
        <v>916100</v>
      </c>
      <c r="B669" s="3" t="s">
        <v>6</v>
      </c>
      <c r="C669" s="3">
        <v>1</v>
      </c>
      <c r="D669" s="3">
        <v>0.06</v>
      </c>
      <c r="E669" s="3">
        <v>0.4</v>
      </c>
      <c r="F669" s="3">
        <v>3</v>
      </c>
      <c r="G669" s="3">
        <v>9.9000000000000005E-2</v>
      </c>
      <c r="H669" s="3">
        <v>0.4</v>
      </c>
      <c r="I669" s="3">
        <v>0.15</v>
      </c>
      <c r="J669" s="3">
        <v>1</v>
      </c>
      <c r="K669" s="3">
        <v>0.1</v>
      </c>
      <c r="L669" s="3">
        <v>1.35</v>
      </c>
      <c r="M669" s="3">
        <v>1.4</v>
      </c>
      <c r="N669" s="3">
        <v>0.1</v>
      </c>
      <c r="O669" s="3">
        <v>0.1</v>
      </c>
      <c r="P669" s="3" t="s">
        <v>1</v>
      </c>
      <c r="Q669" s="3" t="s">
        <v>1</v>
      </c>
    </row>
    <row r="670" spans="1:17" x14ac:dyDescent="0.3">
      <c r="A670" s="3">
        <v>916107</v>
      </c>
      <c r="B670" s="3" t="s">
        <v>6</v>
      </c>
      <c r="C670" s="3">
        <v>1</v>
      </c>
      <c r="D670" s="3">
        <v>0.06</v>
      </c>
      <c r="E670" s="3">
        <v>0.4</v>
      </c>
      <c r="F670" s="3">
        <v>3</v>
      </c>
      <c r="G670" s="3">
        <v>9.9000000000000005E-2</v>
      </c>
      <c r="H670" s="3">
        <v>0.4</v>
      </c>
      <c r="I670" s="3">
        <v>0.15</v>
      </c>
      <c r="J670" s="3">
        <v>1</v>
      </c>
      <c r="K670" s="3">
        <v>0.1</v>
      </c>
      <c r="L670" s="3">
        <v>1.35</v>
      </c>
      <c r="M670" s="3">
        <v>1.4</v>
      </c>
      <c r="N670" s="3">
        <v>0.1</v>
      </c>
      <c r="O670" s="3">
        <v>0.1</v>
      </c>
      <c r="P670" s="3" t="s">
        <v>1</v>
      </c>
      <c r="Q670" s="3" t="s">
        <v>1</v>
      </c>
    </row>
    <row r="671" spans="1:17" x14ac:dyDescent="0.3">
      <c r="A671" s="3">
        <v>936035</v>
      </c>
      <c r="B671" s="3" t="s">
        <v>6</v>
      </c>
      <c r="C671" s="3">
        <v>1</v>
      </c>
      <c r="D671" s="3">
        <v>0.06</v>
      </c>
      <c r="E671" s="3">
        <v>0.4</v>
      </c>
      <c r="F671" s="3">
        <v>3</v>
      </c>
      <c r="G671" s="3">
        <v>9.9000000000000005E-2</v>
      </c>
      <c r="H671" s="3">
        <v>0.4</v>
      </c>
      <c r="I671" s="3">
        <v>0.15</v>
      </c>
      <c r="J671" s="3">
        <v>1</v>
      </c>
      <c r="K671" s="3">
        <v>0.1</v>
      </c>
      <c r="L671" s="3">
        <v>1.35</v>
      </c>
      <c r="M671" s="3">
        <v>1.4</v>
      </c>
      <c r="N671" s="3">
        <v>0.1</v>
      </c>
      <c r="O671" s="3">
        <v>0.1</v>
      </c>
      <c r="P671" s="3" t="s">
        <v>1</v>
      </c>
      <c r="Q671" s="3" t="s">
        <v>1</v>
      </c>
    </row>
    <row r="672" spans="1:17" x14ac:dyDescent="0.3">
      <c r="A672" s="3">
        <v>936036</v>
      </c>
      <c r="B672" s="3" t="s">
        <v>6</v>
      </c>
      <c r="C672" s="3">
        <v>1</v>
      </c>
      <c r="D672" s="3">
        <v>0.06</v>
      </c>
      <c r="E672" s="3">
        <v>0.4</v>
      </c>
      <c r="F672" s="3">
        <v>3</v>
      </c>
      <c r="G672" s="3">
        <v>9.9000000000000005E-2</v>
      </c>
      <c r="H672" s="3">
        <v>0.4</v>
      </c>
      <c r="I672" s="3">
        <v>0.15</v>
      </c>
      <c r="J672" s="3">
        <v>1</v>
      </c>
      <c r="K672" s="3">
        <v>0.1</v>
      </c>
      <c r="L672" s="3">
        <v>1.35</v>
      </c>
      <c r="M672" s="3">
        <v>1.4</v>
      </c>
      <c r="N672" s="3">
        <v>0.1</v>
      </c>
      <c r="O672" s="3">
        <v>0.1</v>
      </c>
      <c r="P672" s="3" t="s">
        <v>1</v>
      </c>
      <c r="Q672" s="3" t="s">
        <v>1</v>
      </c>
    </row>
    <row r="673" spans="1:17" x14ac:dyDescent="0.3">
      <c r="A673" s="3">
        <v>927023</v>
      </c>
      <c r="B673" s="3" t="s">
        <v>6</v>
      </c>
      <c r="C673" s="3">
        <v>1</v>
      </c>
      <c r="D673" s="3">
        <v>0.06</v>
      </c>
      <c r="E673" s="3">
        <v>0.4</v>
      </c>
      <c r="F673" s="3">
        <v>3</v>
      </c>
      <c r="G673" s="3">
        <v>9.9000000000000005E-2</v>
      </c>
      <c r="H673" s="3">
        <v>0.4</v>
      </c>
      <c r="I673" s="3">
        <v>0.15</v>
      </c>
      <c r="J673" s="3">
        <v>1</v>
      </c>
      <c r="K673" s="3">
        <v>0.1</v>
      </c>
      <c r="L673" s="3">
        <v>1.35</v>
      </c>
      <c r="M673" s="3">
        <v>1.4</v>
      </c>
      <c r="N673" s="3">
        <v>0.1</v>
      </c>
      <c r="O673" s="3">
        <v>0.1</v>
      </c>
      <c r="P673" s="3" t="s">
        <v>1</v>
      </c>
      <c r="Q673" s="3" t="s">
        <v>1</v>
      </c>
    </row>
    <row r="674" spans="1:17" x14ac:dyDescent="0.3">
      <c r="A674" s="3">
        <v>927024</v>
      </c>
      <c r="B674" s="3" t="s">
        <v>6</v>
      </c>
      <c r="C674" s="3">
        <v>1</v>
      </c>
      <c r="D674" s="3">
        <v>0.06</v>
      </c>
      <c r="E674" s="3">
        <v>0.4</v>
      </c>
      <c r="F674" s="3">
        <v>3</v>
      </c>
      <c r="G674" s="3">
        <v>9.9000000000000005E-2</v>
      </c>
      <c r="H674" s="3">
        <v>0.4</v>
      </c>
      <c r="I674" s="3">
        <v>0.15</v>
      </c>
      <c r="J674" s="3">
        <v>1</v>
      </c>
      <c r="K674" s="3">
        <v>0.1</v>
      </c>
      <c r="L674" s="3">
        <v>1.35</v>
      </c>
      <c r="M674" s="3">
        <v>1.4</v>
      </c>
      <c r="N674" s="3">
        <v>0.1</v>
      </c>
      <c r="O674" s="3">
        <v>0.1</v>
      </c>
      <c r="P674" s="3" t="s">
        <v>1</v>
      </c>
      <c r="Q674" s="3" t="s">
        <v>1</v>
      </c>
    </row>
    <row r="675" spans="1:17" x14ac:dyDescent="0.3">
      <c r="A675" s="3">
        <v>926075</v>
      </c>
      <c r="B675" s="3" t="s">
        <v>6</v>
      </c>
      <c r="C675" s="3">
        <v>1</v>
      </c>
      <c r="D675" s="3">
        <v>0.06</v>
      </c>
      <c r="E675" s="3">
        <v>0.4</v>
      </c>
      <c r="F675" s="3">
        <v>3</v>
      </c>
      <c r="G675" s="3">
        <v>9.9000000000000005E-2</v>
      </c>
      <c r="H675" s="3">
        <v>0.4</v>
      </c>
      <c r="I675" s="3">
        <v>0.15</v>
      </c>
      <c r="J675" s="3">
        <v>1</v>
      </c>
      <c r="K675" s="3">
        <v>0.1</v>
      </c>
      <c r="L675" s="3">
        <v>1.35</v>
      </c>
      <c r="M675" s="3">
        <v>1.4</v>
      </c>
      <c r="N675" s="3">
        <v>0.1</v>
      </c>
      <c r="O675" s="3">
        <v>0.1</v>
      </c>
      <c r="P675" s="3" t="s">
        <v>1</v>
      </c>
      <c r="Q675" s="3" t="s">
        <v>1</v>
      </c>
    </row>
    <row r="676" spans="1:17" x14ac:dyDescent="0.3">
      <c r="A676" s="3">
        <v>926076</v>
      </c>
      <c r="B676" s="3" t="s">
        <v>6</v>
      </c>
      <c r="C676" s="3">
        <v>1</v>
      </c>
      <c r="D676" s="3">
        <v>0.06</v>
      </c>
      <c r="E676" s="3">
        <v>0.4</v>
      </c>
      <c r="F676" s="3">
        <v>3</v>
      </c>
      <c r="G676" s="3">
        <v>9.9000000000000005E-2</v>
      </c>
      <c r="H676" s="3">
        <v>0.4</v>
      </c>
      <c r="I676" s="3">
        <v>0.15</v>
      </c>
      <c r="J676" s="3">
        <v>1</v>
      </c>
      <c r="K676" s="3">
        <v>0.1</v>
      </c>
      <c r="L676" s="3">
        <v>1.35</v>
      </c>
      <c r="M676" s="3">
        <v>1.4</v>
      </c>
      <c r="N676" s="3">
        <v>0.1</v>
      </c>
      <c r="O676" s="3">
        <v>0.1</v>
      </c>
      <c r="P676" s="3" t="s">
        <v>1</v>
      </c>
      <c r="Q676" s="3" t="s">
        <v>1</v>
      </c>
    </row>
    <row r="677" spans="1:17" x14ac:dyDescent="0.3">
      <c r="A677" s="3">
        <v>937035</v>
      </c>
      <c r="B677" s="3" t="s">
        <v>6</v>
      </c>
      <c r="C677" s="3">
        <v>1</v>
      </c>
      <c r="D677" s="3">
        <v>0.06</v>
      </c>
      <c r="E677" s="3">
        <v>0.4</v>
      </c>
      <c r="F677" s="3">
        <v>3</v>
      </c>
      <c r="G677" s="3">
        <v>9.9000000000000005E-2</v>
      </c>
      <c r="H677" s="3">
        <v>0.4</v>
      </c>
      <c r="I677" s="3">
        <v>0.15</v>
      </c>
      <c r="J677" s="3">
        <v>1</v>
      </c>
      <c r="K677" s="3">
        <v>0.1</v>
      </c>
      <c r="L677" s="3">
        <v>1.35</v>
      </c>
      <c r="M677" s="3">
        <v>1.4</v>
      </c>
      <c r="N677" s="3">
        <v>0.1</v>
      </c>
      <c r="O677" s="3">
        <v>0.1</v>
      </c>
      <c r="P677" s="3" t="s">
        <v>1</v>
      </c>
      <c r="Q677" s="3" t="s">
        <v>1</v>
      </c>
    </row>
    <row r="678" spans="1:17" x14ac:dyDescent="0.3">
      <c r="A678" s="3">
        <v>959052</v>
      </c>
      <c r="B678" s="3" t="s">
        <v>6</v>
      </c>
      <c r="C678" s="3">
        <v>1</v>
      </c>
      <c r="D678" s="3">
        <v>0.06</v>
      </c>
      <c r="E678" s="3">
        <v>0.4</v>
      </c>
      <c r="F678" s="3">
        <v>3</v>
      </c>
      <c r="G678" s="3">
        <v>9.9000000000000005E-2</v>
      </c>
      <c r="H678" s="3">
        <v>0.4</v>
      </c>
      <c r="I678" s="3">
        <v>0.15</v>
      </c>
      <c r="J678" s="3">
        <v>1</v>
      </c>
      <c r="K678" s="3">
        <v>0.1</v>
      </c>
      <c r="L678" s="3">
        <v>1.35</v>
      </c>
      <c r="M678" s="3">
        <v>1.4</v>
      </c>
      <c r="N678" s="3">
        <v>0.1</v>
      </c>
      <c r="O678" s="3">
        <v>0.1</v>
      </c>
      <c r="P678" s="3" t="s">
        <v>1</v>
      </c>
      <c r="Q678" s="3" t="s">
        <v>1</v>
      </c>
    </row>
    <row r="679" spans="1:17" x14ac:dyDescent="0.3">
      <c r="A679" s="3">
        <v>987031</v>
      </c>
      <c r="B679" s="3" t="s">
        <v>6</v>
      </c>
      <c r="C679" s="3">
        <v>1</v>
      </c>
      <c r="D679" s="3">
        <v>0.06</v>
      </c>
      <c r="E679" s="3">
        <v>0.4</v>
      </c>
      <c r="F679" s="3">
        <v>3</v>
      </c>
      <c r="G679" s="3">
        <v>9.9000000000000005E-2</v>
      </c>
      <c r="H679" s="3">
        <v>0.4</v>
      </c>
      <c r="I679" s="3">
        <v>0.15</v>
      </c>
      <c r="J679" s="3">
        <v>1</v>
      </c>
      <c r="K679" s="3">
        <v>0.1</v>
      </c>
      <c r="L679" s="3">
        <v>1.35</v>
      </c>
      <c r="M679" s="3">
        <v>1.4</v>
      </c>
      <c r="N679" s="3">
        <v>0.1</v>
      </c>
      <c r="O679" s="3">
        <v>0.1</v>
      </c>
      <c r="P679" s="3" t="s">
        <v>1</v>
      </c>
      <c r="Q679" s="3" t="s">
        <v>1</v>
      </c>
    </row>
    <row r="680" spans="1:17" x14ac:dyDescent="0.3">
      <c r="A680" s="3">
        <v>987032</v>
      </c>
      <c r="B680" s="3" t="s">
        <v>6</v>
      </c>
      <c r="C680" s="3">
        <v>1</v>
      </c>
      <c r="D680" s="3">
        <v>0.06</v>
      </c>
      <c r="E680" s="3">
        <v>0.4</v>
      </c>
      <c r="F680" s="3">
        <v>3</v>
      </c>
      <c r="G680" s="3">
        <v>9.9000000000000005E-2</v>
      </c>
      <c r="H680" s="3">
        <v>0.4</v>
      </c>
      <c r="I680" s="3">
        <v>0.15</v>
      </c>
      <c r="J680" s="3">
        <v>1</v>
      </c>
      <c r="K680" s="3">
        <v>0.1</v>
      </c>
      <c r="L680" s="3">
        <v>1.35</v>
      </c>
      <c r="M680" s="3">
        <v>1.4</v>
      </c>
      <c r="N680" s="3">
        <v>0.1</v>
      </c>
      <c r="O680" s="3">
        <v>0.1</v>
      </c>
      <c r="P680" s="3" t="s">
        <v>1</v>
      </c>
      <c r="Q680" s="3" t="s">
        <v>1</v>
      </c>
    </row>
    <row r="681" spans="1:17" x14ac:dyDescent="0.3">
      <c r="A681" s="3">
        <v>987033</v>
      </c>
      <c r="B681" s="3" t="s">
        <v>6</v>
      </c>
      <c r="C681" s="3">
        <v>1</v>
      </c>
      <c r="D681" s="3">
        <v>0.06</v>
      </c>
      <c r="E681" s="3">
        <v>0.4</v>
      </c>
      <c r="F681" s="3">
        <v>3</v>
      </c>
      <c r="G681" s="3">
        <v>9.9000000000000005E-2</v>
      </c>
      <c r="H681" s="3">
        <v>0.4</v>
      </c>
      <c r="I681" s="3">
        <v>0.15</v>
      </c>
      <c r="J681" s="3">
        <v>1</v>
      </c>
      <c r="K681" s="3">
        <v>0.1</v>
      </c>
      <c r="L681" s="3">
        <v>1.35</v>
      </c>
      <c r="M681" s="3">
        <v>1.4</v>
      </c>
      <c r="N681" s="3">
        <v>0.1</v>
      </c>
      <c r="O681" s="3">
        <v>0.1</v>
      </c>
      <c r="P681" s="3" t="s">
        <v>1</v>
      </c>
      <c r="Q681" s="3" t="s">
        <v>1</v>
      </c>
    </row>
    <row r="682" spans="1:17" x14ac:dyDescent="0.3">
      <c r="A682" s="3">
        <v>918010</v>
      </c>
      <c r="B682" s="3" t="s">
        <v>6</v>
      </c>
      <c r="C682" s="3">
        <v>1</v>
      </c>
      <c r="D682" s="3">
        <v>0.06</v>
      </c>
      <c r="E682" s="3">
        <v>0.4</v>
      </c>
      <c r="F682" s="3">
        <v>3</v>
      </c>
      <c r="G682" s="3">
        <v>9.9000000000000005E-2</v>
      </c>
      <c r="H682" s="3">
        <v>0.4</v>
      </c>
      <c r="I682" s="3">
        <v>0.15</v>
      </c>
      <c r="J682" s="3">
        <v>1</v>
      </c>
      <c r="K682" s="3">
        <v>0.1</v>
      </c>
      <c r="L682" s="3">
        <v>1.35</v>
      </c>
      <c r="M682" s="3">
        <v>1.4</v>
      </c>
      <c r="N682" s="3">
        <v>0.1</v>
      </c>
      <c r="O682" s="3">
        <v>0.1</v>
      </c>
      <c r="P682" s="3" t="s">
        <v>1</v>
      </c>
      <c r="Q682" s="3" t="s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682"/>
  <sheetViews>
    <sheetView topLeftCell="A450" zoomScale="75" zoomScaleNormal="75" workbookViewId="0">
      <selection activeCell="B467" sqref="B467:AA467"/>
    </sheetView>
  </sheetViews>
  <sheetFormatPr defaultRowHeight="14.4" x14ac:dyDescent="0.3"/>
  <sheetData>
    <row r="1" spans="1:27" x14ac:dyDescent="0.3">
      <c r="A1">
        <v>113015</v>
      </c>
      <c r="B1" t="s">
        <v>9</v>
      </c>
      <c r="C1">
        <v>1</v>
      </c>
      <c r="D1">
        <v>1</v>
      </c>
      <c r="E1">
        <v>0</v>
      </c>
      <c r="F1">
        <v>3</v>
      </c>
      <c r="G1">
        <v>0</v>
      </c>
      <c r="H1">
        <v>5</v>
      </c>
      <c r="I1">
        <v>1</v>
      </c>
      <c r="J1">
        <v>2.5</v>
      </c>
      <c r="K1">
        <v>2.5</v>
      </c>
      <c r="L1">
        <v>0</v>
      </c>
      <c r="M1">
        <v>2.5</v>
      </c>
      <c r="N1">
        <v>0</v>
      </c>
      <c r="O1">
        <v>2.5</v>
      </c>
      <c r="P1">
        <v>0.39</v>
      </c>
      <c r="Q1">
        <v>1</v>
      </c>
      <c r="R1">
        <v>0</v>
      </c>
      <c r="S1">
        <v>0.1</v>
      </c>
      <c r="T1">
        <v>6.5</v>
      </c>
      <c r="U1">
        <v>0.44</v>
      </c>
      <c r="V1">
        <v>0.08</v>
      </c>
      <c r="W1">
        <v>0.2</v>
      </c>
      <c r="X1">
        <v>0.98</v>
      </c>
      <c r="Y1">
        <v>0.1</v>
      </c>
      <c r="Z1">
        <v>-0.1</v>
      </c>
      <c r="AA1" t="s">
        <v>1</v>
      </c>
    </row>
    <row r="2" spans="1:27" x14ac:dyDescent="0.3">
      <c r="A2">
        <v>113017</v>
      </c>
      <c r="B2" t="s">
        <v>9</v>
      </c>
      <c r="C2">
        <v>1</v>
      </c>
      <c r="D2">
        <v>1</v>
      </c>
      <c r="E2">
        <v>0</v>
      </c>
      <c r="F2">
        <v>3</v>
      </c>
      <c r="G2">
        <v>0</v>
      </c>
      <c r="H2">
        <v>5</v>
      </c>
      <c r="I2">
        <v>1</v>
      </c>
      <c r="J2">
        <v>2.5</v>
      </c>
      <c r="K2">
        <v>2.5</v>
      </c>
      <c r="L2">
        <v>0</v>
      </c>
      <c r="M2">
        <v>2.5</v>
      </c>
      <c r="N2">
        <v>0</v>
      </c>
      <c r="O2">
        <v>2.5</v>
      </c>
      <c r="P2">
        <v>0.39</v>
      </c>
      <c r="Q2">
        <v>1</v>
      </c>
      <c r="R2">
        <v>0</v>
      </c>
      <c r="S2">
        <v>0.1</v>
      </c>
      <c r="T2">
        <v>6.5</v>
      </c>
      <c r="U2">
        <v>0.44</v>
      </c>
      <c r="V2">
        <v>0.08</v>
      </c>
      <c r="W2">
        <v>0.2</v>
      </c>
      <c r="X2">
        <v>0.98</v>
      </c>
      <c r="Y2">
        <v>0.1</v>
      </c>
      <c r="Z2">
        <v>-0.1</v>
      </c>
      <c r="AA2" t="s">
        <v>1</v>
      </c>
    </row>
    <row r="3" spans="1:27" x14ac:dyDescent="0.3">
      <c r="A3">
        <v>126047</v>
      </c>
      <c r="B3" t="s">
        <v>9</v>
      </c>
      <c r="C3">
        <v>1</v>
      </c>
      <c r="D3">
        <v>1</v>
      </c>
      <c r="E3">
        <v>0</v>
      </c>
      <c r="F3">
        <v>3</v>
      </c>
      <c r="G3">
        <v>0</v>
      </c>
      <c r="H3">
        <v>5</v>
      </c>
      <c r="I3">
        <v>1</v>
      </c>
      <c r="J3">
        <v>2.5</v>
      </c>
      <c r="K3">
        <v>2.5</v>
      </c>
      <c r="L3">
        <v>0</v>
      </c>
      <c r="M3">
        <v>2.5</v>
      </c>
      <c r="N3">
        <v>0</v>
      </c>
      <c r="O3">
        <v>2.5</v>
      </c>
      <c r="P3">
        <v>0.39</v>
      </c>
      <c r="Q3">
        <v>1</v>
      </c>
      <c r="R3">
        <v>0</v>
      </c>
      <c r="S3">
        <v>0.1</v>
      </c>
      <c r="T3">
        <v>6.5</v>
      </c>
      <c r="U3">
        <v>0.44</v>
      </c>
      <c r="V3">
        <v>0.08</v>
      </c>
      <c r="W3">
        <v>0.2</v>
      </c>
      <c r="X3">
        <v>0.98</v>
      </c>
      <c r="Y3">
        <v>0.1</v>
      </c>
      <c r="Z3">
        <v>-0.1</v>
      </c>
      <c r="AA3" t="s">
        <v>1</v>
      </c>
    </row>
    <row r="4" spans="1:27" x14ac:dyDescent="0.3">
      <c r="A4">
        <v>213019</v>
      </c>
      <c r="B4" t="s">
        <v>9</v>
      </c>
      <c r="C4">
        <v>1</v>
      </c>
      <c r="D4">
        <v>1</v>
      </c>
      <c r="E4">
        <v>0</v>
      </c>
      <c r="F4">
        <v>3</v>
      </c>
      <c r="G4">
        <v>0</v>
      </c>
      <c r="H4">
        <v>5</v>
      </c>
      <c r="I4">
        <v>1</v>
      </c>
      <c r="J4">
        <v>2.5</v>
      </c>
      <c r="K4">
        <v>2.5</v>
      </c>
      <c r="L4">
        <v>0</v>
      </c>
      <c r="M4">
        <v>2.5</v>
      </c>
      <c r="N4">
        <v>0</v>
      </c>
      <c r="O4">
        <v>2.5</v>
      </c>
      <c r="P4">
        <v>0.39</v>
      </c>
      <c r="Q4">
        <v>1</v>
      </c>
      <c r="R4">
        <v>0</v>
      </c>
      <c r="S4">
        <v>0.1</v>
      </c>
      <c r="T4">
        <v>6.5</v>
      </c>
      <c r="U4">
        <v>0.44</v>
      </c>
      <c r="V4">
        <v>0.08</v>
      </c>
      <c r="W4">
        <v>0.2</v>
      </c>
      <c r="X4">
        <v>0.98</v>
      </c>
      <c r="Y4">
        <v>0.1</v>
      </c>
      <c r="Z4">
        <v>-0.1</v>
      </c>
      <c r="AA4" t="s">
        <v>1</v>
      </c>
    </row>
    <row r="5" spans="1:27" x14ac:dyDescent="0.3">
      <c r="A5">
        <v>213021</v>
      </c>
      <c r="B5" t="s">
        <v>9</v>
      </c>
      <c r="C5">
        <v>1</v>
      </c>
      <c r="D5">
        <v>1</v>
      </c>
      <c r="E5">
        <v>0</v>
      </c>
      <c r="F5">
        <v>3</v>
      </c>
      <c r="G5">
        <v>0</v>
      </c>
      <c r="H5">
        <v>5</v>
      </c>
      <c r="I5">
        <v>1</v>
      </c>
      <c r="J5">
        <v>2.5</v>
      </c>
      <c r="K5">
        <v>2.5</v>
      </c>
      <c r="L5">
        <v>0</v>
      </c>
      <c r="M5">
        <v>2.5</v>
      </c>
      <c r="N5">
        <v>0</v>
      </c>
      <c r="O5">
        <v>2.5</v>
      </c>
      <c r="P5">
        <v>0.39</v>
      </c>
      <c r="Q5">
        <v>1</v>
      </c>
      <c r="R5">
        <v>0</v>
      </c>
      <c r="S5">
        <v>0.1</v>
      </c>
      <c r="T5">
        <v>6.5</v>
      </c>
      <c r="U5">
        <v>0.44</v>
      </c>
      <c r="V5">
        <v>0.08</v>
      </c>
      <c r="W5">
        <v>0.2</v>
      </c>
      <c r="X5">
        <v>0.98</v>
      </c>
      <c r="Y5">
        <v>0.1</v>
      </c>
      <c r="Z5">
        <v>-0.1</v>
      </c>
      <c r="AA5" t="s">
        <v>1</v>
      </c>
    </row>
    <row r="6" spans="1:27" x14ac:dyDescent="0.3">
      <c r="A6">
        <v>213031</v>
      </c>
      <c r="B6" t="s">
        <v>9</v>
      </c>
      <c r="C6">
        <v>1</v>
      </c>
      <c r="D6">
        <v>1</v>
      </c>
      <c r="E6">
        <v>0</v>
      </c>
      <c r="F6">
        <v>3</v>
      </c>
      <c r="G6">
        <v>0</v>
      </c>
      <c r="H6">
        <v>5</v>
      </c>
      <c r="I6">
        <v>1</v>
      </c>
      <c r="J6">
        <v>2.5</v>
      </c>
      <c r="K6">
        <v>2.5</v>
      </c>
      <c r="L6">
        <v>0</v>
      </c>
      <c r="M6">
        <v>2.5</v>
      </c>
      <c r="N6">
        <v>0</v>
      </c>
      <c r="O6">
        <v>2.5</v>
      </c>
      <c r="P6">
        <v>0.39</v>
      </c>
      <c r="Q6">
        <v>1</v>
      </c>
      <c r="R6">
        <v>0</v>
      </c>
      <c r="S6">
        <v>0.1</v>
      </c>
      <c r="T6">
        <v>6.5</v>
      </c>
      <c r="U6">
        <v>0.44</v>
      </c>
      <c r="V6">
        <v>0.08</v>
      </c>
      <c r="W6">
        <v>0.2</v>
      </c>
      <c r="X6">
        <v>0.98</v>
      </c>
      <c r="Y6">
        <v>0.1</v>
      </c>
      <c r="Z6">
        <v>-0.1</v>
      </c>
      <c r="AA6" t="s">
        <v>1</v>
      </c>
    </row>
    <row r="7" spans="1:27" x14ac:dyDescent="0.3">
      <c r="A7">
        <v>213041</v>
      </c>
      <c r="B7" t="s">
        <v>9</v>
      </c>
      <c r="C7">
        <v>1</v>
      </c>
      <c r="D7">
        <v>1</v>
      </c>
      <c r="E7">
        <v>0</v>
      </c>
      <c r="F7">
        <v>3</v>
      </c>
      <c r="G7">
        <v>0</v>
      </c>
      <c r="H7">
        <v>5</v>
      </c>
      <c r="I7">
        <v>1</v>
      </c>
      <c r="J7">
        <v>2.5</v>
      </c>
      <c r="K7">
        <v>2.5</v>
      </c>
      <c r="L7">
        <v>0</v>
      </c>
      <c r="M7">
        <v>2.5</v>
      </c>
      <c r="N7">
        <v>0</v>
      </c>
      <c r="O7">
        <v>2.5</v>
      </c>
      <c r="P7">
        <v>0.39</v>
      </c>
      <c r="Q7">
        <v>1</v>
      </c>
      <c r="R7">
        <v>0</v>
      </c>
      <c r="S7">
        <v>0.1</v>
      </c>
      <c r="T7">
        <v>6.5</v>
      </c>
      <c r="U7">
        <v>0.44</v>
      </c>
      <c r="V7">
        <v>0.08</v>
      </c>
      <c r="W7">
        <v>0.2</v>
      </c>
      <c r="X7">
        <v>0.98</v>
      </c>
      <c r="Y7">
        <v>0.1</v>
      </c>
      <c r="Z7">
        <v>-0.1</v>
      </c>
      <c r="AA7" t="s">
        <v>1</v>
      </c>
    </row>
    <row r="8" spans="1:27" x14ac:dyDescent="0.3">
      <c r="A8">
        <v>213051</v>
      </c>
      <c r="B8" t="s">
        <v>9</v>
      </c>
      <c r="C8">
        <v>1</v>
      </c>
      <c r="D8">
        <v>1</v>
      </c>
      <c r="E8">
        <v>0</v>
      </c>
      <c r="F8">
        <v>3</v>
      </c>
      <c r="G8">
        <v>0</v>
      </c>
      <c r="H8">
        <v>5</v>
      </c>
      <c r="I8">
        <v>1</v>
      </c>
      <c r="J8">
        <v>2.5</v>
      </c>
      <c r="K8">
        <v>2.5</v>
      </c>
      <c r="L8">
        <v>0</v>
      </c>
      <c r="M8">
        <v>2.5</v>
      </c>
      <c r="N8">
        <v>0</v>
      </c>
      <c r="O8">
        <v>2.5</v>
      </c>
      <c r="P8">
        <v>0.39</v>
      </c>
      <c r="Q8">
        <v>1</v>
      </c>
      <c r="R8">
        <v>0</v>
      </c>
      <c r="S8">
        <v>0.1</v>
      </c>
      <c r="T8">
        <v>6.5</v>
      </c>
      <c r="U8">
        <v>0.44</v>
      </c>
      <c r="V8">
        <v>0.08</v>
      </c>
      <c r="W8">
        <v>0.2</v>
      </c>
      <c r="X8">
        <v>0.98</v>
      </c>
      <c r="Y8">
        <v>0.1</v>
      </c>
      <c r="Z8">
        <v>-0.1</v>
      </c>
      <c r="AA8" t="s">
        <v>1</v>
      </c>
    </row>
    <row r="9" spans="1:27" x14ac:dyDescent="0.3">
      <c r="A9">
        <v>216011</v>
      </c>
      <c r="B9" t="s">
        <v>9</v>
      </c>
      <c r="C9">
        <v>1</v>
      </c>
      <c r="D9">
        <v>1</v>
      </c>
      <c r="E9">
        <v>0</v>
      </c>
      <c r="F9">
        <v>3</v>
      </c>
      <c r="G9">
        <v>0</v>
      </c>
      <c r="H9">
        <v>5</v>
      </c>
      <c r="I9">
        <v>1</v>
      </c>
      <c r="J9">
        <v>2.5</v>
      </c>
      <c r="K9">
        <v>2.5</v>
      </c>
      <c r="L9">
        <v>0</v>
      </c>
      <c r="M9">
        <v>2.5</v>
      </c>
      <c r="N9">
        <v>0</v>
      </c>
      <c r="O9">
        <v>2.5</v>
      </c>
      <c r="P9">
        <v>0.39</v>
      </c>
      <c r="Q9">
        <v>1</v>
      </c>
      <c r="R9">
        <v>0</v>
      </c>
      <c r="S9">
        <v>0.1</v>
      </c>
      <c r="T9">
        <v>6.5</v>
      </c>
      <c r="U9">
        <v>0.44</v>
      </c>
      <c r="V9">
        <v>0.08</v>
      </c>
      <c r="W9">
        <v>0.2</v>
      </c>
      <c r="X9">
        <v>0.98</v>
      </c>
      <c r="Y9">
        <v>0.1</v>
      </c>
      <c r="Z9">
        <v>-0.1</v>
      </c>
      <c r="AA9" t="s">
        <v>1</v>
      </c>
    </row>
    <row r="10" spans="1:27" x14ac:dyDescent="0.3">
      <c r="A10">
        <v>821012</v>
      </c>
      <c r="B10" t="s">
        <v>9</v>
      </c>
      <c r="C10">
        <v>1</v>
      </c>
      <c r="D10">
        <v>1</v>
      </c>
      <c r="E10">
        <v>0</v>
      </c>
      <c r="F10">
        <v>3</v>
      </c>
      <c r="G10">
        <v>0</v>
      </c>
      <c r="H10">
        <v>5</v>
      </c>
      <c r="I10">
        <v>1</v>
      </c>
      <c r="J10">
        <v>2.5</v>
      </c>
      <c r="K10">
        <v>2.5</v>
      </c>
      <c r="L10">
        <v>0</v>
      </c>
      <c r="M10">
        <v>2.5</v>
      </c>
      <c r="N10">
        <v>0</v>
      </c>
      <c r="O10">
        <v>2.5</v>
      </c>
      <c r="P10">
        <v>0.39</v>
      </c>
      <c r="Q10">
        <v>1</v>
      </c>
      <c r="R10">
        <v>0</v>
      </c>
      <c r="S10">
        <v>0.1</v>
      </c>
      <c r="T10">
        <v>6.5</v>
      </c>
      <c r="U10">
        <v>0.44</v>
      </c>
      <c r="V10">
        <v>0.08</v>
      </c>
      <c r="W10">
        <v>0.2</v>
      </c>
      <c r="X10">
        <v>0.98</v>
      </c>
      <c r="Y10">
        <v>0.1</v>
      </c>
      <c r="Z10">
        <v>-0.1</v>
      </c>
      <c r="AA10" t="s">
        <v>1</v>
      </c>
    </row>
    <row r="11" spans="1:27" x14ac:dyDescent="0.3">
      <c r="A11">
        <v>910011</v>
      </c>
      <c r="B11" t="s">
        <v>9</v>
      </c>
      <c r="C11">
        <v>1</v>
      </c>
      <c r="D11">
        <v>1</v>
      </c>
      <c r="E11">
        <v>0</v>
      </c>
      <c r="F11">
        <v>3</v>
      </c>
      <c r="G11">
        <v>0</v>
      </c>
      <c r="H11">
        <v>5</v>
      </c>
      <c r="I11">
        <v>1</v>
      </c>
      <c r="J11">
        <v>2.5</v>
      </c>
      <c r="K11">
        <v>2.5</v>
      </c>
      <c r="L11">
        <v>0</v>
      </c>
      <c r="M11">
        <v>2.5</v>
      </c>
      <c r="N11">
        <v>0</v>
      </c>
      <c r="O11">
        <v>2.5</v>
      </c>
      <c r="P11">
        <v>0.39</v>
      </c>
      <c r="Q11">
        <v>1</v>
      </c>
      <c r="R11">
        <v>0</v>
      </c>
      <c r="S11">
        <v>0.1</v>
      </c>
      <c r="T11">
        <v>6.5</v>
      </c>
      <c r="U11">
        <v>0.44</v>
      </c>
      <c r="V11">
        <v>0.08</v>
      </c>
      <c r="W11">
        <v>0.2</v>
      </c>
      <c r="X11">
        <v>0.98</v>
      </c>
      <c r="Y11">
        <v>0.1</v>
      </c>
      <c r="Z11">
        <v>-0.1</v>
      </c>
      <c r="AA11" t="s">
        <v>1</v>
      </c>
    </row>
    <row r="12" spans="1:27" x14ac:dyDescent="0.3">
      <c r="A12">
        <v>912011</v>
      </c>
      <c r="B12" t="s">
        <v>9</v>
      </c>
      <c r="C12">
        <v>1</v>
      </c>
      <c r="D12">
        <v>1</v>
      </c>
      <c r="E12">
        <v>0</v>
      </c>
      <c r="F12">
        <v>3</v>
      </c>
      <c r="G12">
        <v>0</v>
      </c>
      <c r="H12">
        <v>5</v>
      </c>
      <c r="I12">
        <v>1</v>
      </c>
      <c r="J12">
        <v>2.5</v>
      </c>
      <c r="K12">
        <v>2.5</v>
      </c>
      <c r="L12">
        <v>0</v>
      </c>
      <c r="M12">
        <v>2.5</v>
      </c>
      <c r="N12">
        <v>0</v>
      </c>
      <c r="O12">
        <v>2.5</v>
      </c>
      <c r="P12">
        <v>0.39</v>
      </c>
      <c r="Q12">
        <v>1</v>
      </c>
      <c r="R12">
        <v>0</v>
      </c>
      <c r="S12">
        <v>0.1</v>
      </c>
      <c r="T12">
        <v>6.5</v>
      </c>
      <c r="U12">
        <v>0.44</v>
      </c>
      <c r="V12">
        <v>0.08</v>
      </c>
      <c r="W12">
        <v>0.2</v>
      </c>
      <c r="X12">
        <v>0.98</v>
      </c>
      <c r="Y12">
        <v>0.1</v>
      </c>
      <c r="Z12">
        <v>-0.1</v>
      </c>
      <c r="AA12" t="s">
        <v>1</v>
      </c>
    </row>
    <row r="13" spans="1:27" x14ac:dyDescent="0.3">
      <c r="A13">
        <v>912012</v>
      </c>
      <c r="B13" t="s">
        <v>9</v>
      </c>
      <c r="C13">
        <v>1</v>
      </c>
      <c r="D13">
        <v>1</v>
      </c>
      <c r="E13">
        <v>0</v>
      </c>
      <c r="F13">
        <v>3</v>
      </c>
      <c r="G13">
        <v>0</v>
      </c>
      <c r="H13">
        <v>5</v>
      </c>
      <c r="I13">
        <v>1</v>
      </c>
      <c r="J13">
        <v>2.5</v>
      </c>
      <c r="K13">
        <v>2.5</v>
      </c>
      <c r="L13">
        <v>0</v>
      </c>
      <c r="M13">
        <v>2.5</v>
      </c>
      <c r="N13">
        <v>0</v>
      </c>
      <c r="O13">
        <v>2.5</v>
      </c>
      <c r="P13">
        <v>0.39</v>
      </c>
      <c r="Q13">
        <v>1</v>
      </c>
      <c r="R13">
        <v>0</v>
      </c>
      <c r="S13">
        <v>0.1</v>
      </c>
      <c r="T13">
        <v>6.5</v>
      </c>
      <c r="U13">
        <v>0.44</v>
      </c>
      <c r="V13">
        <v>0.08</v>
      </c>
      <c r="W13">
        <v>0.2</v>
      </c>
      <c r="X13">
        <v>0.98</v>
      </c>
      <c r="Y13">
        <v>0.1</v>
      </c>
      <c r="Z13">
        <v>-0.1</v>
      </c>
      <c r="AA13" t="s">
        <v>1</v>
      </c>
    </row>
    <row r="14" spans="1:27" s="2" customFormat="1" x14ac:dyDescent="0.3">
      <c r="A14" s="2">
        <v>913011</v>
      </c>
      <c r="B14" s="2" t="s">
        <v>9</v>
      </c>
      <c r="C14" s="2">
        <v>1</v>
      </c>
      <c r="D14" s="2">
        <v>1</v>
      </c>
      <c r="E14" s="2">
        <v>0</v>
      </c>
      <c r="F14" s="2">
        <v>3</v>
      </c>
      <c r="G14" s="2">
        <v>0</v>
      </c>
      <c r="H14" s="2">
        <v>5</v>
      </c>
      <c r="I14" s="2">
        <v>1</v>
      </c>
      <c r="J14" s="2">
        <v>2.5</v>
      </c>
      <c r="K14" s="2">
        <v>2.5</v>
      </c>
      <c r="L14" s="2">
        <v>0</v>
      </c>
      <c r="M14" s="2">
        <v>2.5</v>
      </c>
      <c r="N14" s="2">
        <v>0</v>
      </c>
      <c r="O14" s="2">
        <v>2.5</v>
      </c>
      <c r="P14" s="2">
        <v>0.39</v>
      </c>
      <c r="Q14" s="2">
        <v>1</v>
      </c>
      <c r="R14" s="2">
        <v>0</v>
      </c>
      <c r="S14" s="2">
        <v>0.1</v>
      </c>
      <c r="T14" s="2">
        <v>6.5</v>
      </c>
      <c r="U14" s="2">
        <v>0.44</v>
      </c>
      <c r="V14" s="2">
        <v>0.08</v>
      </c>
      <c r="W14" s="2">
        <v>0.2</v>
      </c>
      <c r="X14" s="2">
        <v>0.98</v>
      </c>
      <c r="Y14" s="2">
        <v>0.1</v>
      </c>
      <c r="Z14" s="2">
        <v>-0.1</v>
      </c>
      <c r="AA14" s="2" t="s">
        <v>1</v>
      </c>
    </row>
    <row r="15" spans="1:27" x14ac:dyDescent="0.3">
      <c r="A15">
        <v>913031</v>
      </c>
      <c r="B15" t="s">
        <v>9</v>
      </c>
      <c r="C15">
        <v>1</v>
      </c>
      <c r="D15">
        <v>1</v>
      </c>
      <c r="E15">
        <v>0</v>
      </c>
      <c r="F15">
        <v>3</v>
      </c>
      <c r="G15">
        <v>0</v>
      </c>
      <c r="H15">
        <v>5</v>
      </c>
      <c r="I15">
        <v>1</v>
      </c>
      <c r="J15">
        <v>2.5</v>
      </c>
      <c r="K15">
        <v>2.5</v>
      </c>
      <c r="L15">
        <v>0</v>
      </c>
      <c r="M15">
        <v>2.5</v>
      </c>
      <c r="N15">
        <v>0</v>
      </c>
      <c r="O15">
        <v>2.5</v>
      </c>
      <c r="P15">
        <v>0.39</v>
      </c>
      <c r="Q15">
        <v>1</v>
      </c>
      <c r="R15">
        <v>0</v>
      </c>
      <c r="S15">
        <v>0.1</v>
      </c>
      <c r="T15">
        <v>6.5</v>
      </c>
      <c r="U15">
        <v>0.44</v>
      </c>
      <c r="V15">
        <v>0.08</v>
      </c>
      <c r="W15">
        <v>0.2</v>
      </c>
      <c r="X15">
        <v>0.98</v>
      </c>
      <c r="Y15">
        <v>0.1</v>
      </c>
      <c r="Z15">
        <v>-0.1</v>
      </c>
      <c r="AA15" t="s">
        <v>1</v>
      </c>
    </row>
    <row r="16" spans="1:27" x14ac:dyDescent="0.3">
      <c r="A16">
        <v>913041</v>
      </c>
      <c r="B16" t="s">
        <v>9</v>
      </c>
      <c r="C16">
        <v>1</v>
      </c>
      <c r="D16">
        <v>1</v>
      </c>
      <c r="E16">
        <v>0</v>
      </c>
      <c r="F16">
        <v>3</v>
      </c>
      <c r="G16">
        <v>0</v>
      </c>
      <c r="H16">
        <v>5</v>
      </c>
      <c r="I16">
        <v>1</v>
      </c>
      <c r="J16">
        <v>2.5</v>
      </c>
      <c r="K16">
        <v>2.5</v>
      </c>
      <c r="L16">
        <v>0</v>
      </c>
      <c r="M16">
        <v>2.5</v>
      </c>
      <c r="N16">
        <v>0</v>
      </c>
      <c r="O16">
        <v>2.5</v>
      </c>
      <c r="P16">
        <v>0.39</v>
      </c>
      <c r="Q16">
        <v>1</v>
      </c>
      <c r="R16">
        <v>0</v>
      </c>
      <c r="S16">
        <v>0.1</v>
      </c>
      <c r="T16">
        <v>6.5</v>
      </c>
      <c r="U16">
        <v>0.44</v>
      </c>
      <c r="V16">
        <v>0.08</v>
      </c>
      <c r="W16">
        <v>0.2</v>
      </c>
      <c r="X16">
        <v>0.98</v>
      </c>
      <c r="Y16">
        <v>0.1</v>
      </c>
      <c r="Z16">
        <v>-0.1</v>
      </c>
      <c r="AA16" t="s">
        <v>1</v>
      </c>
    </row>
    <row r="17" spans="1:27" x14ac:dyDescent="0.3">
      <c r="A17">
        <v>913051</v>
      </c>
      <c r="B17" t="s">
        <v>9</v>
      </c>
      <c r="C17">
        <v>1</v>
      </c>
      <c r="D17">
        <v>1</v>
      </c>
      <c r="E17">
        <v>0</v>
      </c>
      <c r="F17">
        <v>3</v>
      </c>
      <c r="G17">
        <v>0</v>
      </c>
      <c r="H17">
        <v>5</v>
      </c>
      <c r="I17">
        <v>1</v>
      </c>
      <c r="J17">
        <v>2.5</v>
      </c>
      <c r="K17">
        <v>2.5</v>
      </c>
      <c r="L17">
        <v>0</v>
      </c>
      <c r="M17">
        <v>2.5</v>
      </c>
      <c r="N17">
        <v>0</v>
      </c>
      <c r="O17">
        <v>2.5</v>
      </c>
      <c r="P17">
        <v>0.39</v>
      </c>
      <c r="Q17">
        <v>1</v>
      </c>
      <c r="R17">
        <v>0</v>
      </c>
      <c r="S17">
        <v>0.1</v>
      </c>
      <c r="T17">
        <v>6.5</v>
      </c>
      <c r="U17">
        <v>0.44</v>
      </c>
      <c r="V17">
        <v>0.08</v>
      </c>
      <c r="W17">
        <v>0.2</v>
      </c>
      <c r="X17">
        <v>0.98</v>
      </c>
      <c r="Y17">
        <v>0.1</v>
      </c>
      <c r="Z17">
        <v>-0.1</v>
      </c>
      <c r="AA17" t="s">
        <v>1</v>
      </c>
    </row>
    <row r="18" spans="1:27" x14ac:dyDescent="0.3">
      <c r="A18">
        <v>913061</v>
      </c>
      <c r="B18" t="s">
        <v>9</v>
      </c>
      <c r="C18">
        <v>1</v>
      </c>
      <c r="D18">
        <v>1</v>
      </c>
      <c r="E18">
        <v>0</v>
      </c>
      <c r="F18">
        <v>3</v>
      </c>
      <c r="G18">
        <v>0</v>
      </c>
      <c r="H18">
        <v>5</v>
      </c>
      <c r="I18">
        <v>1</v>
      </c>
      <c r="J18">
        <v>2.5</v>
      </c>
      <c r="K18">
        <v>2.5</v>
      </c>
      <c r="L18">
        <v>0</v>
      </c>
      <c r="M18">
        <v>2.5</v>
      </c>
      <c r="N18">
        <v>0</v>
      </c>
      <c r="O18">
        <v>2.5</v>
      </c>
      <c r="P18">
        <v>0.39</v>
      </c>
      <c r="Q18">
        <v>1</v>
      </c>
      <c r="R18">
        <v>0</v>
      </c>
      <c r="S18">
        <v>0.1</v>
      </c>
      <c r="T18">
        <v>6.5</v>
      </c>
      <c r="U18">
        <v>0.44</v>
      </c>
      <c r="V18">
        <v>0.08</v>
      </c>
      <c r="W18">
        <v>0.2</v>
      </c>
      <c r="X18">
        <v>0.98</v>
      </c>
      <c r="Y18">
        <v>0.1</v>
      </c>
      <c r="Z18">
        <v>-0.1</v>
      </c>
      <c r="AA18" t="s">
        <v>1</v>
      </c>
    </row>
    <row r="19" spans="1:27" x14ac:dyDescent="0.3">
      <c r="A19">
        <v>914011</v>
      </c>
      <c r="B19" t="s">
        <v>9</v>
      </c>
      <c r="C19">
        <v>1</v>
      </c>
      <c r="D19">
        <v>1</v>
      </c>
      <c r="E19">
        <v>0</v>
      </c>
      <c r="F19">
        <v>3</v>
      </c>
      <c r="G19">
        <v>0</v>
      </c>
      <c r="H19">
        <v>5</v>
      </c>
      <c r="I19">
        <v>1</v>
      </c>
      <c r="J19">
        <v>2.5</v>
      </c>
      <c r="K19">
        <v>2.5</v>
      </c>
      <c r="L19">
        <v>0</v>
      </c>
      <c r="M19">
        <v>2.5</v>
      </c>
      <c r="N19">
        <v>0</v>
      </c>
      <c r="O19">
        <v>2.5</v>
      </c>
      <c r="P19">
        <v>0.39</v>
      </c>
      <c r="Q19">
        <v>1</v>
      </c>
      <c r="R19">
        <v>0</v>
      </c>
      <c r="S19">
        <v>0.1</v>
      </c>
      <c r="T19">
        <v>6.5</v>
      </c>
      <c r="U19">
        <v>0.44</v>
      </c>
      <c r="V19">
        <v>0.08</v>
      </c>
      <c r="W19">
        <v>0.2</v>
      </c>
      <c r="X19">
        <v>0.98</v>
      </c>
      <c r="Y19">
        <v>0.1</v>
      </c>
      <c r="Z19">
        <v>-0.1</v>
      </c>
      <c r="AA19" t="s">
        <v>1</v>
      </c>
    </row>
    <row r="20" spans="1:27" x14ac:dyDescent="0.3">
      <c r="A20">
        <v>914012</v>
      </c>
      <c r="B20" t="s">
        <v>9</v>
      </c>
      <c r="C20">
        <v>1</v>
      </c>
      <c r="D20">
        <v>1</v>
      </c>
      <c r="E20">
        <v>0</v>
      </c>
      <c r="F20">
        <v>3</v>
      </c>
      <c r="G20">
        <v>0</v>
      </c>
      <c r="H20">
        <v>5</v>
      </c>
      <c r="I20">
        <v>1</v>
      </c>
      <c r="J20">
        <v>2.5</v>
      </c>
      <c r="K20">
        <v>2.5</v>
      </c>
      <c r="L20">
        <v>0</v>
      </c>
      <c r="M20">
        <v>2.5</v>
      </c>
      <c r="N20">
        <v>0</v>
      </c>
      <c r="O20">
        <v>2.5</v>
      </c>
      <c r="P20">
        <v>0.39</v>
      </c>
      <c r="Q20">
        <v>1</v>
      </c>
      <c r="R20">
        <v>0</v>
      </c>
      <c r="S20">
        <v>0.1</v>
      </c>
      <c r="T20">
        <v>6.5</v>
      </c>
      <c r="U20">
        <v>0.44</v>
      </c>
      <c r="V20">
        <v>0.08</v>
      </c>
      <c r="W20">
        <v>0.2</v>
      </c>
      <c r="X20">
        <v>0.98</v>
      </c>
      <c r="Y20">
        <v>0.1</v>
      </c>
      <c r="Z20">
        <v>-0.1</v>
      </c>
      <c r="AA20" t="s">
        <v>1</v>
      </c>
    </row>
    <row r="21" spans="1:27" x14ac:dyDescent="0.3">
      <c r="A21">
        <v>914013</v>
      </c>
      <c r="B21" t="s">
        <v>9</v>
      </c>
      <c r="C21">
        <v>1</v>
      </c>
      <c r="D21">
        <v>1</v>
      </c>
      <c r="E21">
        <v>0</v>
      </c>
      <c r="F21">
        <v>3</v>
      </c>
      <c r="G21">
        <v>0</v>
      </c>
      <c r="H21">
        <v>5</v>
      </c>
      <c r="I21">
        <v>1</v>
      </c>
      <c r="J21">
        <v>2.5</v>
      </c>
      <c r="K21">
        <v>2.5</v>
      </c>
      <c r="L21">
        <v>0</v>
      </c>
      <c r="M21">
        <v>2.5</v>
      </c>
      <c r="N21">
        <v>0</v>
      </c>
      <c r="O21">
        <v>2.5</v>
      </c>
      <c r="P21">
        <v>0.39</v>
      </c>
      <c r="Q21">
        <v>1</v>
      </c>
      <c r="R21">
        <v>0</v>
      </c>
      <c r="S21">
        <v>0.1</v>
      </c>
      <c r="T21">
        <v>6.5</v>
      </c>
      <c r="U21">
        <v>0.44</v>
      </c>
      <c r="V21">
        <v>0.08</v>
      </c>
      <c r="W21">
        <v>0.2</v>
      </c>
      <c r="X21">
        <v>0.98</v>
      </c>
      <c r="Y21">
        <v>0.1</v>
      </c>
      <c r="Z21">
        <v>-0.1</v>
      </c>
      <c r="AA21" t="s">
        <v>1</v>
      </c>
    </row>
    <row r="22" spans="1:27" x14ac:dyDescent="0.3">
      <c r="A22">
        <v>915001</v>
      </c>
      <c r="B22" t="s">
        <v>9</v>
      </c>
      <c r="C22">
        <v>1</v>
      </c>
      <c r="D22">
        <v>1</v>
      </c>
      <c r="E22">
        <v>0</v>
      </c>
      <c r="F22">
        <v>3</v>
      </c>
      <c r="G22">
        <v>0</v>
      </c>
      <c r="H22">
        <v>5</v>
      </c>
      <c r="I22">
        <v>1</v>
      </c>
      <c r="J22">
        <v>2.5</v>
      </c>
      <c r="K22">
        <v>2.5</v>
      </c>
      <c r="L22">
        <v>0</v>
      </c>
      <c r="M22">
        <v>2.5</v>
      </c>
      <c r="N22">
        <v>0</v>
      </c>
      <c r="O22">
        <v>2.5</v>
      </c>
      <c r="P22">
        <v>0.39</v>
      </c>
      <c r="Q22">
        <v>1</v>
      </c>
      <c r="R22">
        <v>0</v>
      </c>
      <c r="S22">
        <v>0.1</v>
      </c>
      <c r="T22">
        <v>6.5</v>
      </c>
      <c r="U22">
        <v>0.44</v>
      </c>
      <c r="V22">
        <v>0.08</v>
      </c>
      <c r="W22">
        <v>0.2</v>
      </c>
      <c r="X22">
        <v>0.98</v>
      </c>
      <c r="Y22">
        <v>0.1</v>
      </c>
      <c r="Z22">
        <v>-0.1</v>
      </c>
      <c r="AA22" t="s">
        <v>1</v>
      </c>
    </row>
    <row r="23" spans="1:27" x14ac:dyDescent="0.3">
      <c r="A23">
        <v>915002</v>
      </c>
      <c r="B23" t="s">
        <v>9</v>
      </c>
      <c r="C23">
        <v>1</v>
      </c>
      <c r="D23">
        <v>1</v>
      </c>
      <c r="E23">
        <v>0</v>
      </c>
      <c r="F23">
        <v>3</v>
      </c>
      <c r="G23">
        <v>0</v>
      </c>
      <c r="H23">
        <v>5</v>
      </c>
      <c r="I23">
        <v>1</v>
      </c>
      <c r="J23">
        <v>2.5</v>
      </c>
      <c r="K23">
        <v>2.5</v>
      </c>
      <c r="L23">
        <v>0</v>
      </c>
      <c r="M23">
        <v>2.5</v>
      </c>
      <c r="N23">
        <v>0</v>
      </c>
      <c r="O23">
        <v>2.5</v>
      </c>
      <c r="P23">
        <v>0.39</v>
      </c>
      <c r="Q23">
        <v>1</v>
      </c>
      <c r="R23">
        <v>0</v>
      </c>
      <c r="S23">
        <v>0.1</v>
      </c>
      <c r="T23">
        <v>6.5</v>
      </c>
      <c r="U23">
        <v>0.44</v>
      </c>
      <c r="V23">
        <v>0.08</v>
      </c>
      <c r="W23">
        <v>0.2</v>
      </c>
      <c r="X23">
        <v>0.98</v>
      </c>
      <c r="Y23">
        <v>0.1</v>
      </c>
      <c r="Z23">
        <v>-0.1</v>
      </c>
      <c r="AA23" t="s">
        <v>1</v>
      </c>
    </row>
    <row r="24" spans="1:27" x14ac:dyDescent="0.3">
      <c r="A24">
        <v>915007</v>
      </c>
      <c r="B24" t="s">
        <v>9</v>
      </c>
      <c r="C24">
        <v>1</v>
      </c>
      <c r="D24">
        <v>1</v>
      </c>
      <c r="E24">
        <v>0</v>
      </c>
      <c r="F24">
        <v>3</v>
      </c>
      <c r="G24">
        <v>0</v>
      </c>
      <c r="H24">
        <v>5</v>
      </c>
      <c r="I24">
        <v>1</v>
      </c>
      <c r="J24">
        <v>2.5</v>
      </c>
      <c r="K24">
        <v>2.5</v>
      </c>
      <c r="L24">
        <v>0</v>
      </c>
      <c r="M24">
        <v>2.5</v>
      </c>
      <c r="N24">
        <v>0</v>
      </c>
      <c r="O24">
        <v>2.5</v>
      </c>
      <c r="P24">
        <v>0.39</v>
      </c>
      <c r="Q24">
        <v>1</v>
      </c>
      <c r="R24">
        <v>0</v>
      </c>
      <c r="S24">
        <v>0.1</v>
      </c>
      <c r="T24">
        <v>6.5</v>
      </c>
      <c r="U24">
        <v>0.44</v>
      </c>
      <c r="V24">
        <v>0.08</v>
      </c>
      <c r="W24">
        <v>0.2</v>
      </c>
      <c r="X24">
        <v>0.98</v>
      </c>
      <c r="Y24">
        <v>0.1</v>
      </c>
      <c r="Z24">
        <v>-0.1</v>
      </c>
      <c r="AA24" t="s">
        <v>1</v>
      </c>
    </row>
    <row r="25" spans="1:27" s="2" customFormat="1" x14ac:dyDescent="0.3">
      <c r="A25" s="2">
        <v>915109</v>
      </c>
      <c r="B25" s="2" t="s">
        <v>9</v>
      </c>
      <c r="C25" s="2">
        <v>1</v>
      </c>
      <c r="D25" s="2">
        <v>1</v>
      </c>
      <c r="E25" s="2">
        <v>0</v>
      </c>
      <c r="F25" s="2">
        <v>3</v>
      </c>
      <c r="G25" s="2">
        <v>0</v>
      </c>
      <c r="H25" s="2">
        <v>5</v>
      </c>
      <c r="I25" s="2">
        <v>1</v>
      </c>
      <c r="J25" s="2">
        <v>2.5</v>
      </c>
      <c r="K25" s="2">
        <v>2.5</v>
      </c>
      <c r="L25" s="2">
        <v>0</v>
      </c>
      <c r="M25" s="2">
        <v>2.5</v>
      </c>
      <c r="N25" s="2">
        <v>0</v>
      </c>
      <c r="O25" s="2">
        <v>2.5</v>
      </c>
      <c r="P25" s="2">
        <v>0.39</v>
      </c>
      <c r="Q25" s="2">
        <v>1</v>
      </c>
      <c r="R25" s="2">
        <v>0</v>
      </c>
      <c r="S25" s="2">
        <v>0.1</v>
      </c>
      <c r="T25" s="2">
        <v>6.5</v>
      </c>
      <c r="U25" s="2">
        <v>0.44</v>
      </c>
      <c r="V25" s="2">
        <v>0.08</v>
      </c>
      <c r="W25" s="2">
        <v>0.2</v>
      </c>
      <c r="X25" s="2">
        <v>0.98</v>
      </c>
      <c r="Y25" s="2">
        <v>0.1</v>
      </c>
      <c r="Z25" s="2">
        <v>-0.1</v>
      </c>
      <c r="AA25" s="2" t="s">
        <v>1</v>
      </c>
    </row>
    <row r="26" spans="1:27" s="2" customFormat="1" x14ac:dyDescent="0.3">
      <c r="A26" s="2">
        <v>915208</v>
      </c>
      <c r="B26" s="2" t="s">
        <v>9</v>
      </c>
      <c r="C26" s="2">
        <v>1</v>
      </c>
      <c r="D26" s="2">
        <v>1</v>
      </c>
      <c r="E26" s="2">
        <v>0</v>
      </c>
      <c r="F26" s="2">
        <v>3</v>
      </c>
      <c r="G26" s="2">
        <v>0</v>
      </c>
      <c r="H26" s="2">
        <v>5</v>
      </c>
      <c r="I26" s="2">
        <v>1</v>
      </c>
      <c r="J26" s="2">
        <v>2.5</v>
      </c>
      <c r="K26" s="2">
        <v>2.5</v>
      </c>
      <c r="L26" s="2">
        <v>0</v>
      </c>
      <c r="M26" s="2">
        <v>2.5</v>
      </c>
      <c r="N26" s="2">
        <v>0</v>
      </c>
      <c r="O26" s="2">
        <v>2.5</v>
      </c>
      <c r="P26" s="2">
        <v>0.39</v>
      </c>
      <c r="Q26" s="2">
        <v>1</v>
      </c>
      <c r="R26" s="2">
        <v>0</v>
      </c>
      <c r="S26" s="2">
        <v>0.1</v>
      </c>
      <c r="T26" s="2">
        <v>6.5</v>
      </c>
      <c r="U26" s="2">
        <v>0.44</v>
      </c>
      <c r="V26" s="2">
        <v>0.08</v>
      </c>
      <c r="W26" s="2">
        <v>0.2</v>
      </c>
      <c r="X26" s="2">
        <v>0.98</v>
      </c>
      <c r="Y26" s="2">
        <v>0.1</v>
      </c>
      <c r="Z26" s="2">
        <v>-0.1</v>
      </c>
      <c r="AA26" s="2" t="s">
        <v>1</v>
      </c>
    </row>
    <row r="27" spans="1:27" s="2" customFormat="1" x14ac:dyDescent="0.3">
      <c r="A27" s="2">
        <v>915209</v>
      </c>
      <c r="B27" s="2" t="s">
        <v>9</v>
      </c>
      <c r="C27" s="2">
        <v>1</v>
      </c>
      <c r="D27" s="2">
        <v>1</v>
      </c>
      <c r="E27" s="2">
        <v>0</v>
      </c>
      <c r="F27" s="2">
        <v>3</v>
      </c>
      <c r="G27" s="2">
        <v>0</v>
      </c>
      <c r="H27" s="2">
        <v>5</v>
      </c>
      <c r="I27" s="2">
        <v>1</v>
      </c>
      <c r="J27" s="2">
        <v>2.5</v>
      </c>
      <c r="K27" s="2">
        <v>2.5</v>
      </c>
      <c r="L27" s="2">
        <v>0</v>
      </c>
      <c r="M27" s="2">
        <v>2.5</v>
      </c>
      <c r="N27" s="2">
        <v>0</v>
      </c>
      <c r="O27" s="2">
        <v>2.5</v>
      </c>
      <c r="P27" s="2">
        <v>0.39</v>
      </c>
      <c r="Q27" s="2">
        <v>1</v>
      </c>
      <c r="R27" s="2">
        <v>0</v>
      </c>
      <c r="S27" s="2">
        <v>0.1</v>
      </c>
      <c r="T27" s="2">
        <v>6.5</v>
      </c>
      <c r="U27" s="2">
        <v>0.44</v>
      </c>
      <c r="V27" s="2">
        <v>0.08</v>
      </c>
      <c r="W27" s="2">
        <v>0.2</v>
      </c>
      <c r="X27" s="2">
        <v>0.98</v>
      </c>
      <c r="Y27" s="2">
        <v>0.1</v>
      </c>
      <c r="Z27" s="2">
        <v>-0.1</v>
      </c>
      <c r="AA27" s="2" t="s">
        <v>1</v>
      </c>
    </row>
    <row r="28" spans="1:27" s="2" customFormat="1" x14ac:dyDescent="0.3">
      <c r="A28" s="2">
        <v>915211</v>
      </c>
      <c r="B28" s="2" t="s">
        <v>9</v>
      </c>
      <c r="C28" s="2">
        <v>1</v>
      </c>
      <c r="D28" s="2">
        <v>1</v>
      </c>
      <c r="E28" s="2">
        <v>0</v>
      </c>
      <c r="F28" s="2">
        <v>3</v>
      </c>
      <c r="G28" s="2">
        <v>0</v>
      </c>
      <c r="H28" s="2">
        <v>5</v>
      </c>
      <c r="I28" s="2">
        <v>1</v>
      </c>
      <c r="J28" s="2">
        <v>2.5</v>
      </c>
      <c r="K28" s="2">
        <v>2.5</v>
      </c>
      <c r="L28" s="2">
        <v>0</v>
      </c>
      <c r="M28" s="2">
        <v>2.5</v>
      </c>
      <c r="N28" s="2">
        <v>0</v>
      </c>
      <c r="O28" s="2">
        <v>2.5</v>
      </c>
      <c r="P28" s="2">
        <v>0.39</v>
      </c>
      <c r="Q28" s="2">
        <v>1</v>
      </c>
      <c r="R28" s="2">
        <v>0</v>
      </c>
      <c r="S28" s="2">
        <v>0.1</v>
      </c>
      <c r="T28" s="2">
        <v>6.5</v>
      </c>
      <c r="U28" s="2">
        <v>0.44</v>
      </c>
      <c r="V28" s="2">
        <v>0.08</v>
      </c>
      <c r="W28" s="2">
        <v>0.2</v>
      </c>
      <c r="X28" s="2">
        <v>0.98</v>
      </c>
      <c r="Y28" s="2">
        <v>0.1</v>
      </c>
      <c r="Z28" s="2">
        <v>-0.1</v>
      </c>
      <c r="AA28" s="2" t="s">
        <v>1</v>
      </c>
    </row>
    <row r="29" spans="1:27" s="2" customFormat="1" x14ac:dyDescent="0.3">
      <c r="A29" s="2">
        <v>915212</v>
      </c>
      <c r="B29" s="2" t="s">
        <v>9</v>
      </c>
      <c r="C29" s="2">
        <v>1</v>
      </c>
      <c r="D29" s="2">
        <v>1</v>
      </c>
      <c r="E29" s="2">
        <v>0</v>
      </c>
      <c r="F29" s="2">
        <v>3</v>
      </c>
      <c r="G29" s="2">
        <v>0</v>
      </c>
      <c r="H29" s="2">
        <v>5</v>
      </c>
      <c r="I29" s="2">
        <v>1</v>
      </c>
      <c r="J29" s="2">
        <v>2.5</v>
      </c>
      <c r="K29" s="2">
        <v>2.5</v>
      </c>
      <c r="L29" s="2">
        <v>0</v>
      </c>
      <c r="M29" s="2">
        <v>2.5</v>
      </c>
      <c r="N29" s="2">
        <v>0</v>
      </c>
      <c r="O29" s="2">
        <v>2.5</v>
      </c>
      <c r="P29" s="2">
        <v>0.39</v>
      </c>
      <c r="Q29" s="2">
        <v>1</v>
      </c>
      <c r="R29" s="2">
        <v>0</v>
      </c>
      <c r="S29" s="2">
        <v>0.1</v>
      </c>
      <c r="T29" s="2">
        <v>6.5</v>
      </c>
      <c r="U29" s="2">
        <v>0.44</v>
      </c>
      <c r="V29" s="2">
        <v>0.08</v>
      </c>
      <c r="W29" s="2">
        <v>0.2</v>
      </c>
      <c r="X29" s="2">
        <v>0.98</v>
      </c>
      <c r="Y29" s="2">
        <v>0.1</v>
      </c>
      <c r="Z29" s="2">
        <v>-0.1</v>
      </c>
      <c r="AA29" s="2" t="s">
        <v>1</v>
      </c>
    </row>
    <row r="30" spans="1:27" s="2" customFormat="1" x14ac:dyDescent="0.3">
      <c r="A30" s="2">
        <v>915213</v>
      </c>
      <c r="B30" s="2" t="s">
        <v>9</v>
      </c>
      <c r="C30" s="2">
        <v>1</v>
      </c>
      <c r="D30" s="2">
        <v>1</v>
      </c>
      <c r="E30" s="2">
        <v>0</v>
      </c>
      <c r="F30" s="2">
        <v>3</v>
      </c>
      <c r="G30" s="2">
        <v>0</v>
      </c>
      <c r="H30" s="2">
        <v>5</v>
      </c>
      <c r="I30" s="2">
        <v>1</v>
      </c>
      <c r="J30" s="2">
        <v>2.5</v>
      </c>
      <c r="K30" s="2">
        <v>2.5</v>
      </c>
      <c r="L30" s="2">
        <v>0</v>
      </c>
      <c r="M30" s="2">
        <v>2.5</v>
      </c>
      <c r="N30" s="2">
        <v>0</v>
      </c>
      <c r="O30" s="2">
        <v>2.5</v>
      </c>
      <c r="P30" s="2">
        <v>0.39</v>
      </c>
      <c r="Q30" s="2">
        <v>1</v>
      </c>
      <c r="R30" s="2">
        <v>0</v>
      </c>
      <c r="S30" s="2">
        <v>0.1</v>
      </c>
      <c r="T30" s="2">
        <v>6.5</v>
      </c>
      <c r="U30" s="2">
        <v>0.44</v>
      </c>
      <c r="V30" s="2">
        <v>0.08</v>
      </c>
      <c r="W30" s="2">
        <v>0.2</v>
      </c>
      <c r="X30" s="2">
        <v>0.98</v>
      </c>
      <c r="Y30" s="2">
        <v>0.1</v>
      </c>
      <c r="Z30" s="2">
        <v>-0.1</v>
      </c>
      <c r="AA30" s="2" t="s">
        <v>1</v>
      </c>
    </row>
    <row r="31" spans="1:27" s="2" customFormat="1" x14ac:dyDescent="0.3">
      <c r="A31" s="2">
        <v>915214</v>
      </c>
      <c r="B31" s="2" t="s">
        <v>9</v>
      </c>
      <c r="C31" s="2">
        <v>1</v>
      </c>
      <c r="D31" s="2">
        <v>1</v>
      </c>
      <c r="E31" s="2">
        <v>0</v>
      </c>
      <c r="F31" s="2">
        <v>3</v>
      </c>
      <c r="G31" s="2">
        <v>0</v>
      </c>
      <c r="H31" s="2">
        <v>5</v>
      </c>
      <c r="I31" s="2">
        <v>1</v>
      </c>
      <c r="J31" s="2">
        <v>2.5</v>
      </c>
      <c r="K31" s="2">
        <v>2.5</v>
      </c>
      <c r="L31" s="2">
        <v>0</v>
      </c>
      <c r="M31" s="2">
        <v>2.5</v>
      </c>
      <c r="N31" s="2">
        <v>0</v>
      </c>
      <c r="O31" s="2">
        <v>2.5</v>
      </c>
      <c r="P31" s="2">
        <v>0.39</v>
      </c>
      <c r="Q31" s="2">
        <v>1</v>
      </c>
      <c r="R31" s="2">
        <v>0</v>
      </c>
      <c r="S31" s="2">
        <v>0.1</v>
      </c>
      <c r="T31" s="2">
        <v>6.5</v>
      </c>
      <c r="U31" s="2">
        <v>0.44</v>
      </c>
      <c r="V31" s="2">
        <v>0.08</v>
      </c>
      <c r="W31" s="2">
        <v>0.2</v>
      </c>
      <c r="X31" s="2">
        <v>0.98</v>
      </c>
      <c r="Y31" s="2">
        <v>0.1</v>
      </c>
      <c r="Z31" s="2">
        <v>-0.1</v>
      </c>
      <c r="AA31" s="2" t="s">
        <v>1</v>
      </c>
    </row>
    <row r="32" spans="1:27" s="2" customFormat="1" x14ac:dyDescent="0.3">
      <c r="A32" s="2">
        <v>915237</v>
      </c>
      <c r="B32" s="2" t="s">
        <v>9</v>
      </c>
      <c r="C32" s="2">
        <v>1</v>
      </c>
      <c r="D32" s="2">
        <v>1</v>
      </c>
      <c r="E32" s="2">
        <v>0</v>
      </c>
      <c r="F32" s="2">
        <v>3</v>
      </c>
      <c r="G32" s="2">
        <v>0</v>
      </c>
      <c r="H32" s="2">
        <v>5</v>
      </c>
      <c r="I32" s="2">
        <v>1</v>
      </c>
      <c r="J32" s="2">
        <v>2.5</v>
      </c>
      <c r="K32" s="2">
        <v>2.5</v>
      </c>
      <c r="L32" s="2">
        <v>0</v>
      </c>
      <c r="M32" s="2">
        <v>2.5</v>
      </c>
      <c r="N32" s="2">
        <v>0</v>
      </c>
      <c r="O32" s="2">
        <v>2.5</v>
      </c>
      <c r="P32" s="2">
        <v>0.39</v>
      </c>
      <c r="Q32" s="2">
        <v>1</v>
      </c>
      <c r="R32" s="2">
        <v>0</v>
      </c>
      <c r="S32" s="2">
        <v>0.1</v>
      </c>
      <c r="T32" s="2">
        <v>6.5</v>
      </c>
      <c r="U32" s="2">
        <v>0.44</v>
      </c>
      <c r="V32" s="2">
        <v>0.08</v>
      </c>
      <c r="W32" s="2">
        <v>0.2</v>
      </c>
      <c r="X32" s="2">
        <v>0.98</v>
      </c>
      <c r="Y32" s="2">
        <v>0.1</v>
      </c>
      <c r="Z32" s="2">
        <v>-0.1</v>
      </c>
      <c r="AA32" s="2" t="s">
        <v>1</v>
      </c>
    </row>
    <row r="33" spans="1:27" s="2" customFormat="1" x14ac:dyDescent="0.3">
      <c r="A33" s="2">
        <v>915238</v>
      </c>
      <c r="B33" s="2" t="s">
        <v>9</v>
      </c>
      <c r="C33" s="2">
        <v>1</v>
      </c>
      <c r="D33" s="2">
        <v>1</v>
      </c>
      <c r="E33" s="2">
        <v>0</v>
      </c>
      <c r="F33" s="2">
        <v>3</v>
      </c>
      <c r="G33" s="2">
        <v>0</v>
      </c>
      <c r="H33" s="2">
        <v>5</v>
      </c>
      <c r="I33" s="2">
        <v>1</v>
      </c>
      <c r="J33" s="2">
        <v>2.5</v>
      </c>
      <c r="K33" s="2">
        <v>2.5</v>
      </c>
      <c r="L33" s="2">
        <v>0</v>
      </c>
      <c r="M33" s="2">
        <v>2.5</v>
      </c>
      <c r="N33" s="2">
        <v>0</v>
      </c>
      <c r="O33" s="2">
        <v>2.5</v>
      </c>
      <c r="P33" s="2">
        <v>0.39</v>
      </c>
      <c r="Q33" s="2">
        <v>1</v>
      </c>
      <c r="R33" s="2">
        <v>0</v>
      </c>
      <c r="S33" s="2">
        <v>0.1</v>
      </c>
      <c r="T33" s="2">
        <v>6.5</v>
      </c>
      <c r="U33" s="2">
        <v>0.44</v>
      </c>
      <c r="V33" s="2">
        <v>0.08</v>
      </c>
      <c r="W33" s="2">
        <v>0.2</v>
      </c>
      <c r="X33" s="2">
        <v>0.98</v>
      </c>
      <c r="Y33" s="2">
        <v>0.1</v>
      </c>
      <c r="Z33" s="2">
        <v>-0.1</v>
      </c>
      <c r="AA33" s="2" t="s">
        <v>1</v>
      </c>
    </row>
    <row r="34" spans="1:27" s="2" customFormat="1" x14ac:dyDescent="0.3">
      <c r="A34" s="2">
        <v>915239</v>
      </c>
      <c r="B34" s="2" t="s">
        <v>9</v>
      </c>
      <c r="C34" s="2">
        <v>1</v>
      </c>
      <c r="D34" s="2">
        <v>1</v>
      </c>
      <c r="E34" s="2">
        <v>0</v>
      </c>
      <c r="F34" s="2">
        <v>3</v>
      </c>
      <c r="G34" s="2">
        <v>0</v>
      </c>
      <c r="H34" s="2">
        <v>5</v>
      </c>
      <c r="I34" s="2">
        <v>1</v>
      </c>
      <c r="J34" s="2">
        <v>2.5</v>
      </c>
      <c r="K34" s="2">
        <v>2.5</v>
      </c>
      <c r="L34" s="2">
        <v>0</v>
      </c>
      <c r="M34" s="2">
        <v>2.5</v>
      </c>
      <c r="N34" s="2">
        <v>0</v>
      </c>
      <c r="O34" s="2">
        <v>2.5</v>
      </c>
      <c r="P34" s="2">
        <v>0.39</v>
      </c>
      <c r="Q34" s="2">
        <v>1</v>
      </c>
      <c r="R34" s="2">
        <v>0</v>
      </c>
      <c r="S34" s="2">
        <v>0.1</v>
      </c>
      <c r="T34" s="2">
        <v>6.5</v>
      </c>
      <c r="U34" s="2">
        <v>0.44</v>
      </c>
      <c r="V34" s="2">
        <v>0.08</v>
      </c>
      <c r="W34" s="2">
        <v>0.2</v>
      </c>
      <c r="X34" s="2">
        <v>0.98</v>
      </c>
      <c r="Y34" s="2">
        <v>0.1</v>
      </c>
      <c r="Z34" s="2">
        <v>-0.1</v>
      </c>
      <c r="AA34" s="2" t="s">
        <v>1</v>
      </c>
    </row>
    <row r="35" spans="1:27" s="2" customFormat="1" x14ac:dyDescent="0.3">
      <c r="A35" s="2">
        <v>916011</v>
      </c>
      <c r="B35" s="2" t="s">
        <v>9</v>
      </c>
      <c r="C35" s="2">
        <v>1</v>
      </c>
      <c r="D35" s="2">
        <v>1</v>
      </c>
      <c r="E35" s="2">
        <v>0</v>
      </c>
      <c r="F35" s="2">
        <v>3</v>
      </c>
      <c r="G35" s="2">
        <v>0</v>
      </c>
      <c r="H35" s="2">
        <v>5</v>
      </c>
      <c r="I35" s="2">
        <v>1</v>
      </c>
      <c r="J35" s="2">
        <v>2.5</v>
      </c>
      <c r="K35" s="2">
        <v>2.5</v>
      </c>
      <c r="L35" s="2">
        <v>0</v>
      </c>
      <c r="M35" s="2">
        <v>2.5</v>
      </c>
      <c r="N35" s="2">
        <v>0</v>
      </c>
      <c r="O35" s="2">
        <v>2.5</v>
      </c>
      <c r="P35" s="2">
        <v>0.39</v>
      </c>
      <c r="Q35" s="2">
        <v>1</v>
      </c>
      <c r="R35" s="2">
        <v>0</v>
      </c>
      <c r="S35" s="2">
        <v>0.1</v>
      </c>
      <c r="T35" s="2">
        <v>6.5</v>
      </c>
      <c r="U35" s="2">
        <v>0.44</v>
      </c>
      <c r="V35" s="2">
        <v>0.08</v>
      </c>
      <c r="W35" s="2">
        <v>0.2</v>
      </c>
      <c r="X35" s="2">
        <v>0.98</v>
      </c>
      <c r="Y35" s="2">
        <v>0.1</v>
      </c>
      <c r="Z35" s="2">
        <v>-0.1</v>
      </c>
      <c r="AA35" s="2" t="s">
        <v>1</v>
      </c>
    </row>
    <row r="36" spans="1:27" s="2" customFormat="1" x14ac:dyDescent="0.3">
      <c r="A36" s="2">
        <v>916012</v>
      </c>
      <c r="B36" s="2" t="s">
        <v>9</v>
      </c>
      <c r="C36" s="2">
        <v>1</v>
      </c>
      <c r="D36" s="2">
        <v>1</v>
      </c>
      <c r="E36" s="2">
        <v>0</v>
      </c>
      <c r="F36" s="2">
        <v>3</v>
      </c>
      <c r="G36" s="2">
        <v>0</v>
      </c>
      <c r="H36" s="2">
        <v>5</v>
      </c>
      <c r="I36" s="2">
        <v>1</v>
      </c>
      <c r="J36" s="2">
        <v>2.5</v>
      </c>
      <c r="K36" s="2">
        <v>2.5</v>
      </c>
      <c r="L36" s="2">
        <v>0</v>
      </c>
      <c r="M36" s="2">
        <v>2.5</v>
      </c>
      <c r="N36" s="2">
        <v>0</v>
      </c>
      <c r="O36" s="2">
        <v>2.5</v>
      </c>
      <c r="P36" s="2">
        <v>0.39</v>
      </c>
      <c r="Q36" s="2">
        <v>1</v>
      </c>
      <c r="R36" s="2">
        <v>0</v>
      </c>
      <c r="S36" s="2">
        <v>0.1</v>
      </c>
      <c r="T36" s="2">
        <v>6.5</v>
      </c>
      <c r="U36" s="2">
        <v>0.44</v>
      </c>
      <c r="V36" s="2">
        <v>0.08</v>
      </c>
      <c r="W36" s="2">
        <v>0.2</v>
      </c>
      <c r="X36" s="2">
        <v>0.98</v>
      </c>
      <c r="Y36" s="2">
        <v>0.1</v>
      </c>
      <c r="Z36" s="2">
        <v>-0.1</v>
      </c>
      <c r="AA36" s="2" t="s">
        <v>1</v>
      </c>
    </row>
    <row r="37" spans="1:27" s="2" customFormat="1" x14ac:dyDescent="0.3">
      <c r="A37" s="2">
        <v>916019</v>
      </c>
      <c r="B37" s="2" t="s">
        <v>9</v>
      </c>
      <c r="C37" s="2">
        <v>1</v>
      </c>
      <c r="D37" s="2">
        <v>1</v>
      </c>
      <c r="E37" s="2">
        <v>0</v>
      </c>
      <c r="F37" s="2">
        <v>3</v>
      </c>
      <c r="G37" s="2">
        <v>0</v>
      </c>
      <c r="H37" s="2">
        <v>5</v>
      </c>
      <c r="I37" s="2">
        <v>1</v>
      </c>
      <c r="J37" s="2">
        <v>2.5</v>
      </c>
      <c r="K37" s="2">
        <v>2.5</v>
      </c>
      <c r="L37" s="2">
        <v>0</v>
      </c>
      <c r="M37" s="2">
        <v>2.5</v>
      </c>
      <c r="N37" s="2">
        <v>0</v>
      </c>
      <c r="O37" s="2">
        <v>2.5</v>
      </c>
      <c r="P37" s="2">
        <v>0.39</v>
      </c>
      <c r="Q37" s="2">
        <v>1</v>
      </c>
      <c r="R37" s="2">
        <v>0</v>
      </c>
      <c r="S37" s="2">
        <v>0.1</v>
      </c>
      <c r="T37" s="2">
        <v>6.5</v>
      </c>
      <c r="U37" s="2">
        <v>0.44</v>
      </c>
      <c r="V37" s="2">
        <v>0.08</v>
      </c>
      <c r="W37" s="2">
        <v>0.2</v>
      </c>
      <c r="X37" s="2">
        <v>0.98</v>
      </c>
      <c r="Y37" s="2">
        <v>0.1</v>
      </c>
      <c r="Z37" s="2">
        <v>-0.1</v>
      </c>
      <c r="AA37" s="2" t="s">
        <v>1</v>
      </c>
    </row>
    <row r="38" spans="1:27" s="2" customFormat="1" x14ac:dyDescent="0.3">
      <c r="A38" s="2">
        <v>916023</v>
      </c>
      <c r="B38" s="2" t="s">
        <v>9</v>
      </c>
      <c r="C38" s="2">
        <v>1</v>
      </c>
      <c r="D38" s="2">
        <v>1</v>
      </c>
      <c r="E38" s="2">
        <v>0</v>
      </c>
      <c r="F38" s="2">
        <v>3</v>
      </c>
      <c r="G38" s="2">
        <v>0</v>
      </c>
      <c r="H38" s="2">
        <v>5</v>
      </c>
      <c r="I38" s="2">
        <v>1</v>
      </c>
      <c r="J38" s="2">
        <v>2.5</v>
      </c>
      <c r="K38" s="2">
        <v>2.5</v>
      </c>
      <c r="L38" s="2">
        <v>0</v>
      </c>
      <c r="M38" s="2">
        <v>2.5</v>
      </c>
      <c r="N38" s="2">
        <v>0</v>
      </c>
      <c r="O38" s="2">
        <v>2.5</v>
      </c>
      <c r="P38" s="2">
        <v>0.39</v>
      </c>
      <c r="Q38" s="2">
        <v>1</v>
      </c>
      <c r="R38" s="2">
        <v>0</v>
      </c>
      <c r="S38" s="2">
        <v>0.1</v>
      </c>
      <c r="T38" s="2">
        <v>6.5</v>
      </c>
      <c r="U38" s="2">
        <v>0.44</v>
      </c>
      <c r="V38" s="2">
        <v>0.08</v>
      </c>
      <c r="W38" s="2">
        <v>0.2</v>
      </c>
      <c r="X38" s="2">
        <v>0.98</v>
      </c>
      <c r="Y38" s="2">
        <v>0.1</v>
      </c>
      <c r="Z38" s="2">
        <v>-0.1</v>
      </c>
      <c r="AA38" s="2" t="s">
        <v>1</v>
      </c>
    </row>
    <row r="39" spans="1:27" x14ac:dyDescent="0.3">
      <c r="A39">
        <v>916031</v>
      </c>
      <c r="B39" t="s">
        <v>9</v>
      </c>
      <c r="C39">
        <v>1</v>
      </c>
      <c r="D39">
        <v>1</v>
      </c>
      <c r="E39">
        <v>0</v>
      </c>
      <c r="F39">
        <v>3</v>
      </c>
      <c r="G39">
        <v>0</v>
      </c>
      <c r="H39">
        <v>5</v>
      </c>
      <c r="I39">
        <v>1</v>
      </c>
      <c r="J39">
        <v>2.5</v>
      </c>
      <c r="K39">
        <v>2.5</v>
      </c>
      <c r="L39">
        <v>0</v>
      </c>
      <c r="M39">
        <v>2.5</v>
      </c>
      <c r="N39">
        <v>0</v>
      </c>
      <c r="O39">
        <v>2.5</v>
      </c>
      <c r="P39">
        <v>0.39</v>
      </c>
      <c r="Q39">
        <v>1</v>
      </c>
      <c r="R39">
        <v>0</v>
      </c>
      <c r="S39">
        <v>0.1</v>
      </c>
      <c r="T39">
        <v>6.5</v>
      </c>
      <c r="U39">
        <v>0.44</v>
      </c>
      <c r="V39">
        <v>0.08</v>
      </c>
      <c r="W39">
        <v>0.2</v>
      </c>
      <c r="X39">
        <v>0.98</v>
      </c>
      <c r="Y39">
        <v>0.1</v>
      </c>
      <c r="Z39">
        <v>-0.1</v>
      </c>
      <c r="AA39" t="s">
        <v>1</v>
      </c>
    </row>
    <row r="40" spans="1:27" x14ac:dyDescent="0.3">
      <c r="A40">
        <v>916032</v>
      </c>
      <c r="B40" t="s">
        <v>9</v>
      </c>
      <c r="C40">
        <v>1</v>
      </c>
      <c r="D40">
        <v>1</v>
      </c>
      <c r="E40">
        <v>0</v>
      </c>
      <c r="F40">
        <v>3</v>
      </c>
      <c r="G40">
        <v>0</v>
      </c>
      <c r="H40">
        <v>5</v>
      </c>
      <c r="I40">
        <v>1</v>
      </c>
      <c r="J40">
        <v>2.5</v>
      </c>
      <c r="K40">
        <v>2.5</v>
      </c>
      <c r="L40">
        <v>0</v>
      </c>
      <c r="M40">
        <v>2.5</v>
      </c>
      <c r="N40">
        <v>0</v>
      </c>
      <c r="O40">
        <v>2.5</v>
      </c>
      <c r="P40">
        <v>0.39</v>
      </c>
      <c r="Q40">
        <v>1</v>
      </c>
      <c r="R40">
        <v>0</v>
      </c>
      <c r="S40">
        <v>0.1</v>
      </c>
      <c r="T40">
        <v>6.5</v>
      </c>
      <c r="U40">
        <v>0.44</v>
      </c>
      <c r="V40">
        <v>0.08</v>
      </c>
      <c r="W40">
        <v>0.2</v>
      </c>
      <c r="X40">
        <v>0.98</v>
      </c>
      <c r="Y40">
        <v>0.1</v>
      </c>
      <c r="Z40">
        <v>-0.1</v>
      </c>
      <c r="AA40" t="s">
        <v>1</v>
      </c>
    </row>
    <row r="41" spans="1:27" x14ac:dyDescent="0.3">
      <c r="A41">
        <v>916041</v>
      </c>
      <c r="B41" t="s">
        <v>9</v>
      </c>
      <c r="C41">
        <v>1</v>
      </c>
      <c r="D41">
        <v>1</v>
      </c>
      <c r="E41">
        <v>0</v>
      </c>
      <c r="F41">
        <v>3</v>
      </c>
      <c r="G41">
        <v>0</v>
      </c>
      <c r="H41">
        <v>5</v>
      </c>
      <c r="I41">
        <v>1</v>
      </c>
      <c r="J41">
        <v>2.5</v>
      </c>
      <c r="K41">
        <v>2.5</v>
      </c>
      <c r="L41">
        <v>0</v>
      </c>
      <c r="M41">
        <v>2.5</v>
      </c>
      <c r="N41">
        <v>0</v>
      </c>
      <c r="O41">
        <v>2.5</v>
      </c>
      <c r="P41">
        <v>0.39</v>
      </c>
      <c r="Q41">
        <v>1</v>
      </c>
      <c r="R41">
        <v>0</v>
      </c>
      <c r="S41">
        <v>0.1</v>
      </c>
      <c r="T41">
        <v>6.5</v>
      </c>
      <c r="U41">
        <v>0.44</v>
      </c>
      <c r="V41">
        <v>0.08</v>
      </c>
      <c r="W41">
        <v>0.2</v>
      </c>
      <c r="X41">
        <v>0.98</v>
      </c>
      <c r="Y41">
        <v>0.1</v>
      </c>
      <c r="Z41">
        <v>-0.1</v>
      </c>
      <c r="AA41" t="s">
        <v>1</v>
      </c>
    </row>
    <row r="42" spans="1:27" x14ac:dyDescent="0.3">
      <c r="A42">
        <v>916051</v>
      </c>
      <c r="B42" t="s">
        <v>9</v>
      </c>
      <c r="C42">
        <v>1</v>
      </c>
      <c r="D42">
        <v>1</v>
      </c>
      <c r="E42">
        <v>0</v>
      </c>
      <c r="F42">
        <v>3</v>
      </c>
      <c r="G42">
        <v>0</v>
      </c>
      <c r="H42">
        <v>5</v>
      </c>
      <c r="I42">
        <v>1</v>
      </c>
      <c r="J42">
        <v>2.5</v>
      </c>
      <c r="K42">
        <v>2.5</v>
      </c>
      <c r="L42">
        <v>0</v>
      </c>
      <c r="M42">
        <v>2.5</v>
      </c>
      <c r="N42">
        <v>0</v>
      </c>
      <c r="O42">
        <v>2.5</v>
      </c>
      <c r="P42">
        <v>0.39</v>
      </c>
      <c r="Q42">
        <v>1</v>
      </c>
      <c r="R42">
        <v>0</v>
      </c>
      <c r="S42">
        <v>0.1</v>
      </c>
      <c r="T42">
        <v>6.5</v>
      </c>
      <c r="U42">
        <v>0.44</v>
      </c>
      <c r="V42">
        <v>0.08</v>
      </c>
      <c r="W42">
        <v>0.2</v>
      </c>
      <c r="X42">
        <v>0.98</v>
      </c>
      <c r="Y42">
        <v>0.1</v>
      </c>
      <c r="Z42">
        <v>-0.1</v>
      </c>
      <c r="AA42" t="s">
        <v>1</v>
      </c>
    </row>
    <row r="43" spans="1:27" x14ac:dyDescent="0.3">
      <c r="A43">
        <v>917011</v>
      </c>
      <c r="B43" t="s">
        <v>9</v>
      </c>
      <c r="C43">
        <v>1</v>
      </c>
      <c r="D43">
        <v>1</v>
      </c>
      <c r="E43">
        <v>0</v>
      </c>
      <c r="F43">
        <v>3</v>
      </c>
      <c r="G43">
        <v>0</v>
      </c>
      <c r="H43">
        <v>5</v>
      </c>
      <c r="I43">
        <v>1</v>
      </c>
      <c r="J43">
        <v>2.5</v>
      </c>
      <c r="K43">
        <v>2.5</v>
      </c>
      <c r="L43">
        <v>0</v>
      </c>
      <c r="M43">
        <v>2.5</v>
      </c>
      <c r="N43">
        <v>0</v>
      </c>
      <c r="O43">
        <v>2.5</v>
      </c>
      <c r="P43">
        <v>0.39</v>
      </c>
      <c r="Q43">
        <v>1</v>
      </c>
      <c r="R43">
        <v>0</v>
      </c>
      <c r="S43">
        <v>0.1</v>
      </c>
      <c r="T43">
        <v>6.5</v>
      </c>
      <c r="U43">
        <v>0.44</v>
      </c>
      <c r="V43">
        <v>0.08</v>
      </c>
      <c r="W43">
        <v>0.2</v>
      </c>
      <c r="X43">
        <v>0.98</v>
      </c>
      <c r="Y43">
        <v>0.1</v>
      </c>
      <c r="Z43">
        <v>-0.1</v>
      </c>
      <c r="AA43" t="s">
        <v>1</v>
      </c>
    </row>
    <row r="44" spans="1:27" x14ac:dyDescent="0.3">
      <c r="A44">
        <v>917012</v>
      </c>
      <c r="B44" t="s">
        <v>9</v>
      </c>
      <c r="C44">
        <v>1</v>
      </c>
      <c r="D44">
        <v>1</v>
      </c>
      <c r="E44">
        <v>0</v>
      </c>
      <c r="F44">
        <v>3</v>
      </c>
      <c r="G44">
        <v>0</v>
      </c>
      <c r="H44">
        <v>5</v>
      </c>
      <c r="I44">
        <v>1</v>
      </c>
      <c r="J44">
        <v>2.5</v>
      </c>
      <c r="K44">
        <v>2.5</v>
      </c>
      <c r="L44">
        <v>0</v>
      </c>
      <c r="M44">
        <v>2.5</v>
      </c>
      <c r="N44">
        <v>0</v>
      </c>
      <c r="O44">
        <v>2.5</v>
      </c>
      <c r="P44">
        <v>0.39</v>
      </c>
      <c r="Q44">
        <v>1</v>
      </c>
      <c r="R44">
        <v>0</v>
      </c>
      <c r="S44">
        <v>0.1</v>
      </c>
      <c r="T44">
        <v>6.5</v>
      </c>
      <c r="U44">
        <v>0.44</v>
      </c>
      <c r="V44">
        <v>0.08</v>
      </c>
      <c r="W44">
        <v>0.2</v>
      </c>
      <c r="X44">
        <v>0.98</v>
      </c>
      <c r="Y44">
        <v>0.1</v>
      </c>
      <c r="Z44">
        <v>-0.1</v>
      </c>
      <c r="AA44" t="s">
        <v>1</v>
      </c>
    </row>
    <row r="45" spans="1:27" x14ac:dyDescent="0.3">
      <c r="A45">
        <v>917021</v>
      </c>
      <c r="B45" t="s">
        <v>9</v>
      </c>
      <c r="C45">
        <v>1</v>
      </c>
      <c r="D45">
        <v>1</v>
      </c>
      <c r="E45">
        <v>0</v>
      </c>
      <c r="F45">
        <v>3</v>
      </c>
      <c r="G45">
        <v>0</v>
      </c>
      <c r="H45">
        <v>5</v>
      </c>
      <c r="I45">
        <v>1</v>
      </c>
      <c r="J45">
        <v>2.5</v>
      </c>
      <c r="K45">
        <v>2.5</v>
      </c>
      <c r="L45">
        <v>0</v>
      </c>
      <c r="M45">
        <v>2.5</v>
      </c>
      <c r="N45">
        <v>0</v>
      </c>
      <c r="O45">
        <v>2.5</v>
      </c>
      <c r="P45">
        <v>0.39</v>
      </c>
      <c r="Q45">
        <v>1</v>
      </c>
      <c r="R45">
        <v>0</v>
      </c>
      <c r="S45">
        <v>0.1</v>
      </c>
      <c r="T45">
        <v>6.5</v>
      </c>
      <c r="U45">
        <v>0.44</v>
      </c>
      <c r="V45">
        <v>0.08</v>
      </c>
      <c r="W45">
        <v>0.2</v>
      </c>
      <c r="X45">
        <v>0.98</v>
      </c>
      <c r="Y45">
        <v>0.1</v>
      </c>
      <c r="Z45">
        <v>-0.1</v>
      </c>
      <c r="AA45" t="s">
        <v>1</v>
      </c>
    </row>
    <row r="46" spans="1:27" x14ac:dyDescent="0.3">
      <c r="A46">
        <v>917022</v>
      </c>
      <c r="B46" t="s">
        <v>9</v>
      </c>
      <c r="C46">
        <v>1</v>
      </c>
      <c r="D46">
        <v>1</v>
      </c>
      <c r="E46">
        <v>0</v>
      </c>
      <c r="F46">
        <v>3</v>
      </c>
      <c r="G46">
        <v>0</v>
      </c>
      <c r="H46">
        <v>5</v>
      </c>
      <c r="I46">
        <v>1</v>
      </c>
      <c r="J46">
        <v>2.5</v>
      </c>
      <c r="K46">
        <v>2.5</v>
      </c>
      <c r="L46">
        <v>0</v>
      </c>
      <c r="M46">
        <v>2.5</v>
      </c>
      <c r="N46">
        <v>0</v>
      </c>
      <c r="O46">
        <v>2.5</v>
      </c>
      <c r="P46">
        <v>0.39</v>
      </c>
      <c r="Q46">
        <v>1</v>
      </c>
      <c r="R46">
        <v>0</v>
      </c>
      <c r="S46">
        <v>0.1</v>
      </c>
      <c r="T46">
        <v>6.5</v>
      </c>
      <c r="U46">
        <v>0.44</v>
      </c>
      <c r="V46">
        <v>0.08</v>
      </c>
      <c r="W46">
        <v>0.2</v>
      </c>
      <c r="X46">
        <v>0.98</v>
      </c>
      <c r="Y46">
        <v>0.1</v>
      </c>
      <c r="Z46">
        <v>-0.1</v>
      </c>
      <c r="AA46" t="s">
        <v>1</v>
      </c>
    </row>
    <row r="47" spans="1:27" x14ac:dyDescent="0.3">
      <c r="A47">
        <v>917023</v>
      </c>
      <c r="B47" t="s">
        <v>9</v>
      </c>
      <c r="C47">
        <v>1</v>
      </c>
      <c r="D47">
        <v>1</v>
      </c>
      <c r="E47">
        <v>0</v>
      </c>
      <c r="F47">
        <v>3</v>
      </c>
      <c r="G47">
        <v>0</v>
      </c>
      <c r="H47">
        <v>5</v>
      </c>
      <c r="I47">
        <v>1</v>
      </c>
      <c r="J47">
        <v>2.5</v>
      </c>
      <c r="K47">
        <v>2.5</v>
      </c>
      <c r="L47">
        <v>0</v>
      </c>
      <c r="M47">
        <v>2.5</v>
      </c>
      <c r="N47">
        <v>0</v>
      </c>
      <c r="O47">
        <v>2.5</v>
      </c>
      <c r="P47">
        <v>0.39</v>
      </c>
      <c r="Q47">
        <v>1</v>
      </c>
      <c r="R47">
        <v>0</v>
      </c>
      <c r="S47">
        <v>0.1</v>
      </c>
      <c r="T47">
        <v>6.5</v>
      </c>
      <c r="U47">
        <v>0.44</v>
      </c>
      <c r="V47">
        <v>0.08</v>
      </c>
      <c r="W47">
        <v>0.2</v>
      </c>
      <c r="X47">
        <v>0.98</v>
      </c>
      <c r="Y47">
        <v>0.1</v>
      </c>
      <c r="Z47">
        <v>-0.1</v>
      </c>
      <c r="AA47" t="s">
        <v>1</v>
      </c>
    </row>
    <row r="48" spans="1:27" x14ac:dyDescent="0.3">
      <c r="A48">
        <v>917024</v>
      </c>
      <c r="B48" t="s">
        <v>9</v>
      </c>
      <c r="C48">
        <v>1</v>
      </c>
      <c r="D48">
        <v>1</v>
      </c>
      <c r="E48">
        <v>0</v>
      </c>
      <c r="F48">
        <v>3</v>
      </c>
      <c r="G48">
        <v>0</v>
      </c>
      <c r="H48">
        <v>5</v>
      </c>
      <c r="I48">
        <v>1</v>
      </c>
      <c r="J48">
        <v>2.5</v>
      </c>
      <c r="K48">
        <v>2.5</v>
      </c>
      <c r="L48">
        <v>0</v>
      </c>
      <c r="M48">
        <v>2.5</v>
      </c>
      <c r="N48">
        <v>0</v>
      </c>
      <c r="O48">
        <v>2.5</v>
      </c>
      <c r="P48">
        <v>0.39</v>
      </c>
      <c r="Q48">
        <v>1</v>
      </c>
      <c r="R48">
        <v>0</v>
      </c>
      <c r="S48">
        <v>0.1</v>
      </c>
      <c r="T48">
        <v>6.5</v>
      </c>
      <c r="U48">
        <v>0.44</v>
      </c>
      <c r="V48">
        <v>0.08</v>
      </c>
      <c r="W48">
        <v>0.2</v>
      </c>
      <c r="X48">
        <v>0.98</v>
      </c>
      <c r="Y48">
        <v>0.1</v>
      </c>
      <c r="Z48">
        <v>-0.1</v>
      </c>
      <c r="AA48" t="s">
        <v>1</v>
      </c>
    </row>
    <row r="49" spans="1:27" x14ac:dyDescent="0.3">
      <c r="A49">
        <v>919011</v>
      </c>
      <c r="B49" t="s">
        <v>9</v>
      </c>
      <c r="C49">
        <v>1</v>
      </c>
      <c r="D49">
        <v>1</v>
      </c>
      <c r="E49">
        <v>0</v>
      </c>
      <c r="F49">
        <v>3</v>
      </c>
      <c r="G49">
        <v>0</v>
      </c>
      <c r="H49">
        <v>5</v>
      </c>
      <c r="I49">
        <v>1</v>
      </c>
      <c r="J49">
        <v>2.5</v>
      </c>
      <c r="K49">
        <v>2.5</v>
      </c>
      <c r="L49">
        <v>0</v>
      </c>
      <c r="M49">
        <v>2.5</v>
      </c>
      <c r="N49">
        <v>0</v>
      </c>
      <c r="O49">
        <v>2.5</v>
      </c>
      <c r="P49">
        <v>0.39</v>
      </c>
      <c r="Q49">
        <v>1</v>
      </c>
      <c r="R49">
        <v>0</v>
      </c>
      <c r="S49">
        <v>0.1</v>
      </c>
      <c r="T49">
        <v>6.5</v>
      </c>
      <c r="U49">
        <v>0.44</v>
      </c>
      <c r="V49">
        <v>0.08</v>
      </c>
      <c r="W49">
        <v>0.2</v>
      </c>
      <c r="X49">
        <v>0.98</v>
      </c>
      <c r="Y49">
        <v>0.1</v>
      </c>
      <c r="Z49">
        <v>-0.1</v>
      </c>
      <c r="AA49" t="s">
        <v>1</v>
      </c>
    </row>
    <row r="50" spans="1:27" x14ac:dyDescent="0.3">
      <c r="A50">
        <v>919012</v>
      </c>
      <c r="B50" t="s">
        <v>9</v>
      </c>
      <c r="C50">
        <v>1</v>
      </c>
      <c r="D50">
        <v>1</v>
      </c>
      <c r="E50">
        <v>0</v>
      </c>
      <c r="F50">
        <v>3</v>
      </c>
      <c r="G50">
        <v>0</v>
      </c>
      <c r="H50">
        <v>5</v>
      </c>
      <c r="I50">
        <v>1</v>
      </c>
      <c r="J50">
        <v>2.5</v>
      </c>
      <c r="K50">
        <v>2.5</v>
      </c>
      <c r="L50">
        <v>0</v>
      </c>
      <c r="M50">
        <v>2.5</v>
      </c>
      <c r="N50">
        <v>0</v>
      </c>
      <c r="O50">
        <v>2.5</v>
      </c>
      <c r="P50">
        <v>0.39</v>
      </c>
      <c r="Q50">
        <v>1</v>
      </c>
      <c r="R50">
        <v>0</v>
      </c>
      <c r="S50">
        <v>0.1</v>
      </c>
      <c r="T50">
        <v>6.5</v>
      </c>
      <c r="U50">
        <v>0.44</v>
      </c>
      <c r="V50">
        <v>0.08</v>
      </c>
      <c r="W50">
        <v>0.2</v>
      </c>
      <c r="X50">
        <v>0.98</v>
      </c>
      <c r="Y50">
        <v>0.1</v>
      </c>
      <c r="Z50">
        <v>-0.1</v>
      </c>
      <c r="AA50" t="s">
        <v>1</v>
      </c>
    </row>
    <row r="51" spans="1:27" x14ac:dyDescent="0.3">
      <c r="A51">
        <v>919013</v>
      </c>
      <c r="B51" t="s">
        <v>9</v>
      </c>
      <c r="C51">
        <v>1</v>
      </c>
      <c r="D51">
        <v>1</v>
      </c>
      <c r="E51">
        <v>0</v>
      </c>
      <c r="F51">
        <v>3</v>
      </c>
      <c r="G51">
        <v>0</v>
      </c>
      <c r="H51">
        <v>5</v>
      </c>
      <c r="I51">
        <v>1</v>
      </c>
      <c r="J51">
        <v>2.5</v>
      </c>
      <c r="K51">
        <v>2.5</v>
      </c>
      <c r="L51">
        <v>0</v>
      </c>
      <c r="M51">
        <v>2.5</v>
      </c>
      <c r="N51">
        <v>0</v>
      </c>
      <c r="O51">
        <v>2.5</v>
      </c>
      <c r="P51">
        <v>0.39</v>
      </c>
      <c r="Q51">
        <v>1</v>
      </c>
      <c r="R51">
        <v>0</v>
      </c>
      <c r="S51">
        <v>0.1</v>
      </c>
      <c r="T51">
        <v>6.5</v>
      </c>
      <c r="U51">
        <v>0.44</v>
      </c>
      <c r="V51">
        <v>0.08</v>
      </c>
      <c r="W51">
        <v>0.2</v>
      </c>
      <c r="X51">
        <v>0.98</v>
      </c>
      <c r="Y51">
        <v>0.1</v>
      </c>
      <c r="Z51">
        <v>-0.1</v>
      </c>
      <c r="AA51" t="s">
        <v>1</v>
      </c>
    </row>
    <row r="52" spans="1:27" x14ac:dyDescent="0.3">
      <c r="A52">
        <v>919014</v>
      </c>
      <c r="B52" t="s">
        <v>9</v>
      </c>
      <c r="C52">
        <v>1</v>
      </c>
      <c r="D52">
        <v>1</v>
      </c>
      <c r="E52">
        <v>0</v>
      </c>
      <c r="F52">
        <v>3</v>
      </c>
      <c r="G52">
        <v>0</v>
      </c>
      <c r="H52">
        <v>5</v>
      </c>
      <c r="I52">
        <v>1</v>
      </c>
      <c r="J52">
        <v>2.5</v>
      </c>
      <c r="K52">
        <v>2.5</v>
      </c>
      <c r="L52">
        <v>0</v>
      </c>
      <c r="M52">
        <v>2.5</v>
      </c>
      <c r="N52">
        <v>0</v>
      </c>
      <c r="O52">
        <v>2.5</v>
      </c>
      <c r="P52">
        <v>0.39</v>
      </c>
      <c r="Q52">
        <v>1</v>
      </c>
      <c r="R52">
        <v>0</v>
      </c>
      <c r="S52">
        <v>0.1</v>
      </c>
      <c r="T52">
        <v>6.5</v>
      </c>
      <c r="U52">
        <v>0.44</v>
      </c>
      <c r="V52">
        <v>0.08</v>
      </c>
      <c r="W52">
        <v>0.2</v>
      </c>
      <c r="X52">
        <v>0.98</v>
      </c>
      <c r="Y52">
        <v>0.1</v>
      </c>
      <c r="Z52">
        <v>-0.1</v>
      </c>
      <c r="AA52" t="s">
        <v>1</v>
      </c>
    </row>
    <row r="53" spans="1:27" x14ac:dyDescent="0.3">
      <c r="A53">
        <v>919015</v>
      </c>
      <c r="B53" t="s">
        <v>9</v>
      </c>
      <c r="C53">
        <v>1</v>
      </c>
      <c r="D53">
        <v>1</v>
      </c>
      <c r="E53">
        <v>0</v>
      </c>
      <c r="F53">
        <v>3</v>
      </c>
      <c r="G53">
        <v>0</v>
      </c>
      <c r="H53">
        <v>5</v>
      </c>
      <c r="I53">
        <v>1</v>
      </c>
      <c r="J53">
        <v>2.5</v>
      </c>
      <c r="K53">
        <v>2.5</v>
      </c>
      <c r="L53">
        <v>0</v>
      </c>
      <c r="M53">
        <v>2.5</v>
      </c>
      <c r="N53">
        <v>0</v>
      </c>
      <c r="O53">
        <v>2.5</v>
      </c>
      <c r="P53">
        <v>0.39</v>
      </c>
      <c r="Q53">
        <v>1</v>
      </c>
      <c r="R53">
        <v>0</v>
      </c>
      <c r="S53">
        <v>0.1</v>
      </c>
      <c r="T53">
        <v>6.5</v>
      </c>
      <c r="U53">
        <v>0.44</v>
      </c>
      <c r="V53">
        <v>0.08</v>
      </c>
      <c r="W53">
        <v>0.2</v>
      </c>
      <c r="X53">
        <v>0.98</v>
      </c>
      <c r="Y53">
        <v>0.1</v>
      </c>
      <c r="Z53">
        <v>-0.1</v>
      </c>
      <c r="AA53" t="s">
        <v>1</v>
      </c>
    </row>
    <row r="54" spans="1:27" x14ac:dyDescent="0.3">
      <c r="A54">
        <v>919016</v>
      </c>
      <c r="B54" t="s">
        <v>9</v>
      </c>
      <c r="C54">
        <v>1</v>
      </c>
      <c r="D54">
        <v>1</v>
      </c>
      <c r="E54">
        <v>0</v>
      </c>
      <c r="F54">
        <v>3</v>
      </c>
      <c r="G54">
        <v>0</v>
      </c>
      <c r="H54">
        <v>5</v>
      </c>
      <c r="I54">
        <v>1</v>
      </c>
      <c r="J54">
        <v>2.5</v>
      </c>
      <c r="K54">
        <v>2.5</v>
      </c>
      <c r="L54">
        <v>0</v>
      </c>
      <c r="M54">
        <v>2.5</v>
      </c>
      <c r="N54">
        <v>0</v>
      </c>
      <c r="O54">
        <v>2.5</v>
      </c>
      <c r="P54">
        <v>0.39</v>
      </c>
      <c r="Q54">
        <v>1</v>
      </c>
      <c r="R54">
        <v>0</v>
      </c>
      <c r="S54">
        <v>0.1</v>
      </c>
      <c r="T54">
        <v>6.5</v>
      </c>
      <c r="U54">
        <v>0.44</v>
      </c>
      <c r="V54">
        <v>0.08</v>
      </c>
      <c r="W54">
        <v>0.2</v>
      </c>
      <c r="X54">
        <v>0.98</v>
      </c>
      <c r="Y54">
        <v>0.1</v>
      </c>
      <c r="Z54">
        <v>-0.1</v>
      </c>
      <c r="AA54" t="s">
        <v>1</v>
      </c>
    </row>
    <row r="55" spans="1:27" x14ac:dyDescent="0.3">
      <c r="A55">
        <v>919021</v>
      </c>
      <c r="B55" t="s">
        <v>9</v>
      </c>
      <c r="C55">
        <v>1</v>
      </c>
      <c r="D55">
        <v>1</v>
      </c>
      <c r="E55">
        <v>0</v>
      </c>
      <c r="F55">
        <v>3</v>
      </c>
      <c r="G55">
        <v>0</v>
      </c>
      <c r="H55">
        <v>5</v>
      </c>
      <c r="I55">
        <v>1</v>
      </c>
      <c r="J55">
        <v>2.5</v>
      </c>
      <c r="K55">
        <v>2.5</v>
      </c>
      <c r="L55">
        <v>0</v>
      </c>
      <c r="M55">
        <v>2.5</v>
      </c>
      <c r="N55">
        <v>0</v>
      </c>
      <c r="O55">
        <v>2.5</v>
      </c>
      <c r="P55">
        <v>0.39</v>
      </c>
      <c r="Q55">
        <v>1</v>
      </c>
      <c r="R55">
        <v>0</v>
      </c>
      <c r="S55">
        <v>0.1</v>
      </c>
      <c r="T55">
        <v>6.5</v>
      </c>
      <c r="U55">
        <v>0.44</v>
      </c>
      <c r="V55">
        <v>0.08</v>
      </c>
      <c r="W55">
        <v>0.2</v>
      </c>
      <c r="X55">
        <v>0.98</v>
      </c>
      <c r="Y55">
        <v>0.1</v>
      </c>
      <c r="Z55">
        <v>-0.1</v>
      </c>
      <c r="AA55" t="s">
        <v>1</v>
      </c>
    </row>
    <row r="56" spans="1:27" x14ac:dyDescent="0.3">
      <c r="A56">
        <v>919022</v>
      </c>
      <c r="B56" t="s">
        <v>9</v>
      </c>
      <c r="C56">
        <v>1</v>
      </c>
      <c r="D56">
        <v>1</v>
      </c>
      <c r="E56">
        <v>0</v>
      </c>
      <c r="F56">
        <v>3</v>
      </c>
      <c r="G56">
        <v>0</v>
      </c>
      <c r="H56">
        <v>5</v>
      </c>
      <c r="I56">
        <v>1</v>
      </c>
      <c r="J56">
        <v>2.5</v>
      </c>
      <c r="K56">
        <v>2.5</v>
      </c>
      <c r="L56">
        <v>0</v>
      </c>
      <c r="M56">
        <v>2.5</v>
      </c>
      <c r="N56">
        <v>0</v>
      </c>
      <c r="O56">
        <v>2.5</v>
      </c>
      <c r="P56">
        <v>0.39</v>
      </c>
      <c r="Q56">
        <v>1</v>
      </c>
      <c r="R56">
        <v>0</v>
      </c>
      <c r="S56">
        <v>0.1</v>
      </c>
      <c r="T56">
        <v>6.5</v>
      </c>
      <c r="U56">
        <v>0.44</v>
      </c>
      <c r="V56">
        <v>0.08</v>
      </c>
      <c r="W56">
        <v>0.2</v>
      </c>
      <c r="X56">
        <v>0.98</v>
      </c>
      <c r="Y56">
        <v>0.1</v>
      </c>
      <c r="Z56">
        <v>-0.1</v>
      </c>
      <c r="AA56" t="s">
        <v>1</v>
      </c>
    </row>
    <row r="57" spans="1:27" x14ac:dyDescent="0.3">
      <c r="A57">
        <v>919031</v>
      </c>
      <c r="B57" t="s">
        <v>9</v>
      </c>
      <c r="C57">
        <v>1</v>
      </c>
      <c r="D57">
        <v>1</v>
      </c>
      <c r="E57">
        <v>0</v>
      </c>
      <c r="F57">
        <v>3</v>
      </c>
      <c r="G57">
        <v>0</v>
      </c>
      <c r="H57">
        <v>5</v>
      </c>
      <c r="I57">
        <v>1</v>
      </c>
      <c r="J57">
        <v>2.5</v>
      </c>
      <c r="K57">
        <v>2.5</v>
      </c>
      <c r="L57">
        <v>0</v>
      </c>
      <c r="M57">
        <v>2.5</v>
      </c>
      <c r="N57">
        <v>0</v>
      </c>
      <c r="O57">
        <v>2.5</v>
      </c>
      <c r="P57">
        <v>0.39</v>
      </c>
      <c r="Q57">
        <v>1</v>
      </c>
      <c r="R57">
        <v>0</v>
      </c>
      <c r="S57">
        <v>0.1</v>
      </c>
      <c r="T57">
        <v>6.5</v>
      </c>
      <c r="U57">
        <v>0.44</v>
      </c>
      <c r="V57">
        <v>0.08</v>
      </c>
      <c r="W57">
        <v>0.2</v>
      </c>
      <c r="X57">
        <v>0.98</v>
      </c>
      <c r="Y57">
        <v>0.1</v>
      </c>
      <c r="Z57">
        <v>-0.1</v>
      </c>
      <c r="AA57" t="s">
        <v>1</v>
      </c>
    </row>
    <row r="58" spans="1:27" x14ac:dyDescent="0.3">
      <c r="A58">
        <v>919032</v>
      </c>
      <c r="B58" t="s">
        <v>9</v>
      </c>
      <c r="C58">
        <v>1</v>
      </c>
      <c r="D58">
        <v>1</v>
      </c>
      <c r="E58">
        <v>0</v>
      </c>
      <c r="F58">
        <v>3</v>
      </c>
      <c r="G58">
        <v>0</v>
      </c>
      <c r="H58">
        <v>5</v>
      </c>
      <c r="I58">
        <v>1</v>
      </c>
      <c r="J58">
        <v>2.5</v>
      </c>
      <c r="K58">
        <v>2.5</v>
      </c>
      <c r="L58">
        <v>0</v>
      </c>
      <c r="M58">
        <v>2.5</v>
      </c>
      <c r="N58">
        <v>0</v>
      </c>
      <c r="O58">
        <v>2.5</v>
      </c>
      <c r="P58">
        <v>0.39</v>
      </c>
      <c r="Q58">
        <v>1</v>
      </c>
      <c r="R58">
        <v>0</v>
      </c>
      <c r="S58">
        <v>0.1</v>
      </c>
      <c r="T58">
        <v>6.5</v>
      </c>
      <c r="U58">
        <v>0.44</v>
      </c>
      <c r="V58">
        <v>0.08</v>
      </c>
      <c r="W58">
        <v>0.2</v>
      </c>
      <c r="X58">
        <v>0.98</v>
      </c>
      <c r="Y58">
        <v>0.1</v>
      </c>
      <c r="Z58">
        <v>-0.1</v>
      </c>
      <c r="AA58" t="s">
        <v>1</v>
      </c>
    </row>
    <row r="59" spans="1:27" x14ac:dyDescent="0.3">
      <c r="A59">
        <v>919041</v>
      </c>
      <c r="B59" t="s">
        <v>9</v>
      </c>
      <c r="C59">
        <v>1</v>
      </c>
      <c r="D59">
        <v>1</v>
      </c>
      <c r="E59">
        <v>0</v>
      </c>
      <c r="F59">
        <v>3</v>
      </c>
      <c r="G59">
        <v>0</v>
      </c>
      <c r="H59">
        <v>5</v>
      </c>
      <c r="I59">
        <v>1</v>
      </c>
      <c r="J59">
        <v>2.5</v>
      </c>
      <c r="K59">
        <v>2.5</v>
      </c>
      <c r="L59">
        <v>0</v>
      </c>
      <c r="M59">
        <v>2.5</v>
      </c>
      <c r="N59">
        <v>0</v>
      </c>
      <c r="O59">
        <v>2.5</v>
      </c>
      <c r="P59">
        <v>0.39</v>
      </c>
      <c r="Q59">
        <v>1</v>
      </c>
      <c r="R59">
        <v>0</v>
      </c>
      <c r="S59">
        <v>0.1</v>
      </c>
      <c r="T59">
        <v>6.5</v>
      </c>
      <c r="U59">
        <v>0.44</v>
      </c>
      <c r="V59">
        <v>0.08</v>
      </c>
      <c r="W59">
        <v>0.2</v>
      </c>
      <c r="X59">
        <v>0.98</v>
      </c>
      <c r="Y59">
        <v>0.1</v>
      </c>
      <c r="Z59">
        <v>-0.1</v>
      </c>
      <c r="AA59" t="s">
        <v>1</v>
      </c>
    </row>
    <row r="60" spans="1:27" x14ac:dyDescent="0.3">
      <c r="A60">
        <v>919042</v>
      </c>
      <c r="B60" t="s">
        <v>9</v>
      </c>
      <c r="C60">
        <v>1</v>
      </c>
      <c r="D60">
        <v>1</v>
      </c>
      <c r="E60">
        <v>0</v>
      </c>
      <c r="F60">
        <v>3</v>
      </c>
      <c r="G60">
        <v>0</v>
      </c>
      <c r="H60">
        <v>5</v>
      </c>
      <c r="I60">
        <v>1</v>
      </c>
      <c r="J60">
        <v>2.5</v>
      </c>
      <c r="K60">
        <v>2.5</v>
      </c>
      <c r="L60">
        <v>0</v>
      </c>
      <c r="M60">
        <v>2.5</v>
      </c>
      <c r="N60">
        <v>0</v>
      </c>
      <c r="O60">
        <v>2.5</v>
      </c>
      <c r="P60">
        <v>0.39</v>
      </c>
      <c r="Q60">
        <v>1</v>
      </c>
      <c r="R60">
        <v>0</v>
      </c>
      <c r="S60">
        <v>0.1</v>
      </c>
      <c r="T60">
        <v>6.5</v>
      </c>
      <c r="U60">
        <v>0.44</v>
      </c>
      <c r="V60">
        <v>0.08</v>
      </c>
      <c r="W60">
        <v>0.2</v>
      </c>
      <c r="X60">
        <v>0.98</v>
      </c>
      <c r="Y60">
        <v>0.1</v>
      </c>
      <c r="Z60">
        <v>-0.1</v>
      </c>
      <c r="AA60" t="s">
        <v>1</v>
      </c>
    </row>
    <row r="61" spans="1:27" x14ac:dyDescent="0.3">
      <c r="A61">
        <v>919043</v>
      </c>
      <c r="B61" t="s">
        <v>9</v>
      </c>
      <c r="C61">
        <v>1</v>
      </c>
      <c r="D61">
        <v>1</v>
      </c>
      <c r="E61">
        <v>0</v>
      </c>
      <c r="F61">
        <v>3</v>
      </c>
      <c r="G61">
        <v>0</v>
      </c>
      <c r="H61">
        <v>5</v>
      </c>
      <c r="I61">
        <v>1</v>
      </c>
      <c r="J61">
        <v>2.5</v>
      </c>
      <c r="K61">
        <v>2.5</v>
      </c>
      <c r="L61">
        <v>0</v>
      </c>
      <c r="M61">
        <v>2.5</v>
      </c>
      <c r="N61">
        <v>0</v>
      </c>
      <c r="O61">
        <v>2.5</v>
      </c>
      <c r="P61">
        <v>0.39</v>
      </c>
      <c r="Q61">
        <v>1</v>
      </c>
      <c r="R61">
        <v>0</v>
      </c>
      <c r="S61">
        <v>0.1</v>
      </c>
      <c r="T61">
        <v>6.5</v>
      </c>
      <c r="U61">
        <v>0.44</v>
      </c>
      <c r="V61">
        <v>0.08</v>
      </c>
      <c r="W61">
        <v>0.2</v>
      </c>
      <c r="X61">
        <v>0.98</v>
      </c>
      <c r="Y61">
        <v>0.1</v>
      </c>
      <c r="Z61">
        <v>-0.1</v>
      </c>
      <c r="AA61" t="s">
        <v>1</v>
      </c>
    </row>
    <row r="62" spans="1:27" x14ac:dyDescent="0.3">
      <c r="A62">
        <v>919044</v>
      </c>
      <c r="B62" t="s">
        <v>9</v>
      </c>
      <c r="C62">
        <v>1</v>
      </c>
      <c r="D62">
        <v>1</v>
      </c>
      <c r="E62">
        <v>0</v>
      </c>
      <c r="F62">
        <v>3</v>
      </c>
      <c r="G62">
        <v>0</v>
      </c>
      <c r="H62">
        <v>5</v>
      </c>
      <c r="I62">
        <v>1</v>
      </c>
      <c r="J62">
        <v>2.5</v>
      </c>
      <c r="K62">
        <v>2.5</v>
      </c>
      <c r="L62">
        <v>0</v>
      </c>
      <c r="M62">
        <v>2.5</v>
      </c>
      <c r="N62">
        <v>0</v>
      </c>
      <c r="O62">
        <v>2.5</v>
      </c>
      <c r="P62">
        <v>0.39</v>
      </c>
      <c r="Q62">
        <v>1</v>
      </c>
      <c r="R62">
        <v>0</v>
      </c>
      <c r="S62">
        <v>0.1</v>
      </c>
      <c r="T62">
        <v>6.5</v>
      </c>
      <c r="U62">
        <v>0.44</v>
      </c>
      <c r="V62">
        <v>0.08</v>
      </c>
      <c r="W62">
        <v>0.2</v>
      </c>
      <c r="X62">
        <v>0.98</v>
      </c>
      <c r="Y62">
        <v>0.1</v>
      </c>
      <c r="Z62">
        <v>-0.1</v>
      </c>
      <c r="AA62" t="s">
        <v>1</v>
      </c>
    </row>
    <row r="63" spans="1:27" x14ac:dyDescent="0.3">
      <c r="A63">
        <v>919045</v>
      </c>
      <c r="B63" t="s">
        <v>9</v>
      </c>
      <c r="C63">
        <v>1</v>
      </c>
      <c r="D63">
        <v>1</v>
      </c>
      <c r="E63">
        <v>0</v>
      </c>
      <c r="F63">
        <v>3</v>
      </c>
      <c r="G63">
        <v>0</v>
      </c>
      <c r="H63">
        <v>5</v>
      </c>
      <c r="I63">
        <v>1</v>
      </c>
      <c r="J63">
        <v>2.5</v>
      </c>
      <c r="K63">
        <v>2.5</v>
      </c>
      <c r="L63">
        <v>0</v>
      </c>
      <c r="M63">
        <v>2.5</v>
      </c>
      <c r="N63">
        <v>0</v>
      </c>
      <c r="O63">
        <v>2.5</v>
      </c>
      <c r="P63">
        <v>0.39</v>
      </c>
      <c r="Q63">
        <v>1</v>
      </c>
      <c r="R63">
        <v>0</v>
      </c>
      <c r="S63">
        <v>0.1</v>
      </c>
      <c r="T63">
        <v>6.5</v>
      </c>
      <c r="U63">
        <v>0.44</v>
      </c>
      <c r="V63">
        <v>0.08</v>
      </c>
      <c r="W63">
        <v>0.2</v>
      </c>
      <c r="X63">
        <v>0.98</v>
      </c>
      <c r="Y63">
        <v>0.1</v>
      </c>
      <c r="Z63">
        <v>-0.1</v>
      </c>
      <c r="AA63" t="s">
        <v>1</v>
      </c>
    </row>
    <row r="64" spans="1:27" x14ac:dyDescent="0.3">
      <c r="A64">
        <v>919046</v>
      </c>
      <c r="B64" t="s">
        <v>9</v>
      </c>
      <c r="C64">
        <v>1</v>
      </c>
      <c r="D64">
        <v>1</v>
      </c>
      <c r="E64">
        <v>0</v>
      </c>
      <c r="F64">
        <v>3</v>
      </c>
      <c r="G64">
        <v>0</v>
      </c>
      <c r="H64">
        <v>5</v>
      </c>
      <c r="I64">
        <v>1</v>
      </c>
      <c r="J64">
        <v>2.5</v>
      </c>
      <c r="K64">
        <v>2.5</v>
      </c>
      <c r="L64">
        <v>0</v>
      </c>
      <c r="M64">
        <v>2.5</v>
      </c>
      <c r="N64">
        <v>0</v>
      </c>
      <c r="O64">
        <v>2.5</v>
      </c>
      <c r="P64">
        <v>0.39</v>
      </c>
      <c r="Q64">
        <v>1</v>
      </c>
      <c r="R64">
        <v>0</v>
      </c>
      <c r="S64">
        <v>0.1</v>
      </c>
      <c r="T64">
        <v>6.5</v>
      </c>
      <c r="U64">
        <v>0.44</v>
      </c>
      <c r="V64">
        <v>0.08</v>
      </c>
      <c r="W64">
        <v>0.2</v>
      </c>
      <c r="X64">
        <v>0.98</v>
      </c>
      <c r="Y64">
        <v>0.1</v>
      </c>
      <c r="Z64">
        <v>-0.1</v>
      </c>
      <c r="AA64" t="s">
        <v>1</v>
      </c>
    </row>
    <row r="65" spans="1:27" x14ac:dyDescent="0.3">
      <c r="A65">
        <v>919051</v>
      </c>
      <c r="B65" t="s">
        <v>9</v>
      </c>
      <c r="C65">
        <v>1</v>
      </c>
      <c r="D65">
        <v>1</v>
      </c>
      <c r="E65">
        <v>0</v>
      </c>
      <c r="F65">
        <v>3</v>
      </c>
      <c r="G65">
        <v>0</v>
      </c>
      <c r="H65">
        <v>5</v>
      </c>
      <c r="I65">
        <v>1</v>
      </c>
      <c r="J65">
        <v>2.5</v>
      </c>
      <c r="K65">
        <v>2.5</v>
      </c>
      <c r="L65">
        <v>0</v>
      </c>
      <c r="M65">
        <v>2.5</v>
      </c>
      <c r="N65">
        <v>0</v>
      </c>
      <c r="O65">
        <v>2.5</v>
      </c>
      <c r="P65">
        <v>0.39</v>
      </c>
      <c r="Q65">
        <v>1</v>
      </c>
      <c r="R65">
        <v>0</v>
      </c>
      <c r="S65">
        <v>0.1</v>
      </c>
      <c r="T65">
        <v>6.5</v>
      </c>
      <c r="U65">
        <v>0.44</v>
      </c>
      <c r="V65">
        <v>0.08</v>
      </c>
      <c r="W65">
        <v>0.2</v>
      </c>
      <c r="X65">
        <v>0.98</v>
      </c>
      <c r="Y65">
        <v>0.1</v>
      </c>
      <c r="Z65">
        <v>-0.1</v>
      </c>
      <c r="AA65" t="s">
        <v>1</v>
      </c>
    </row>
    <row r="66" spans="1:27" x14ac:dyDescent="0.3">
      <c r="A66">
        <v>919052</v>
      </c>
      <c r="B66" t="s">
        <v>9</v>
      </c>
      <c r="C66">
        <v>1</v>
      </c>
      <c r="D66">
        <v>1</v>
      </c>
      <c r="E66">
        <v>0</v>
      </c>
      <c r="F66">
        <v>3</v>
      </c>
      <c r="G66">
        <v>0</v>
      </c>
      <c r="H66">
        <v>5</v>
      </c>
      <c r="I66">
        <v>1</v>
      </c>
      <c r="J66">
        <v>2.5</v>
      </c>
      <c r="K66">
        <v>2.5</v>
      </c>
      <c r="L66">
        <v>0</v>
      </c>
      <c r="M66">
        <v>2.5</v>
      </c>
      <c r="N66">
        <v>0</v>
      </c>
      <c r="O66">
        <v>2.5</v>
      </c>
      <c r="P66">
        <v>0.39</v>
      </c>
      <c r="Q66">
        <v>1</v>
      </c>
      <c r="R66">
        <v>0</v>
      </c>
      <c r="S66">
        <v>0.1</v>
      </c>
      <c r="T66">
        <v>6.5</v>
      </c>
      <c r="U66">
        <v>0.44</v>
      </c>
      <c r="V66">
        <v>0.08</v>
      </c>
      <c r="W66">
        <v>0.2</v>
      </c>
      <c r="X66">
        <v>0.98</v>
      </c>
      <c r="Y66">
        <v>0.1</v>
      </c>
      <c r="Z66">
        <v>-0.1</v>
      </c>
      <c r="AA66" t="s">
        <v>1</v>
      </c>
    </row>
    <row r="67" spans="1:27" x14ac:dyDescent="0.3">
      <c r="A67">
        <v>919061</v>
      </c>
      <c r="B67" t="s">
        <v>9</v>
      </c>
      <c r="C67">
        <v>1</v>
      </c>
      <c r="D67">
        <v>1</v>
      </c>
      <c r="E67">
        <v>0</v>
      </c>
      <c r="F67">
        <v>3</v>
      </c>
      <c r="G67">
        <v>0</v>
      </c>
      <c r="H67">
        <v>5</v>
      </c>
      <c r="I67">
        <v>1</v>
      </c>
      <c r="J67">
        <v>2.5</v>
      </c>
      <c r="K67">
        <v>2.5</v>
      </c>
      <c r="L67">
        <v>0</v>
      </c>
      <c r="M67">
        <v>2.5</v>
      </c>
      <c r="N67">
        <v>0</v>
      </c>
      <c r="O67">
        <v>2.5</v>
      </c>
      <c r="P67">
        <v>0.39</v>
      </c>
      <c r="Q67">
        <v>1</v>
      </c>
      <c r="R67">
        <v>0</v>
      </c>
      <c r="S67">
        <v>0.1</v>
      </c>
      <c r="T67">
        <v>6.5</v>
      </c>
      <c r="U67">
        <v>0.44</v>
      </c>
      <c r="V67">
        <v>0.08</v>
      </c>
      <c r="W67">
        <v>0.2</v>
      </c>
      <c r="X67">
        <v>0.98</v>
      </c>
      <c r="Y67">
        <v>0.1</v>
      </c>
      <c r="Z67">
        <v>-0.1</v>
      </c>
      <c r="AA67" t="s">
        <v>1</v>
      </c>
    </row>
    <row r="68" spans="1:27" x14ac:dyDescent="0.3">
      <c r="A68">
        <v>919062</v>
      </c>
      <c r="B68" t="s">
        <v>9</v>
      </c>
      <c r="C68">
        <v>1</v>
      </c>
      <c r="D68">
        <v>1</v>
      </c>
      <c r="E68">
        <v>0</v>
      </c>
      <c r="F68">
        <v>3</v>
      </c>
      <c r="G68">
        <v>0</v>
      </c>
      <c r="H68">
        <v>5</v>
      </c>
      <c r="I68">
        <v>1</v>
      </c>
      <c r="J68">
        <v>2.5</v>
      </c>
      <c r="K68">
        <v>2.5</v>
      </c>
      <c r="L68">
        <v>0</v>
      </c>
      <c r="M68">
        <v>2.5</v>
      </c>
      <c r="N68">
        <v>0</v>
      </c>
      <c r="O68">
        <v>2.5</v>
      </c>
      <c r="P68">
        <v>0.39</v>
      </c>
      <c r="Q68">
        <v>1</v>
      </c>
      <c r="R68">
        <v>0</v>
      </c>
      <c r="S68">
        <v>0.1</v>
      </c>
      <c r="T68">
        <v>6.5</v>
      </c>
      <c r="U68">
        <v>0.44</v>
      </c>
      <c r="V68">
        <v>0.08</v>
      </c>
      <c r="W68">
        <v>0.2</v>
      </c>
      <c r="X68">
        <v>0.98</v>
      </c>
      <c r="Y68">
        <v>0.1</v>
      </c>
      <c r="Z68">
        <v>-0.1</v>
      </c>
      <c r="AA68" t="s">
        <v>1</v>
      </c>
    </row>
    <row r="69" spans="1:27" x14ac:dyDescent="0.3">
      <c r="A69">
        <v>919071</v>
      </c>
      <c r="B69" t="s">
        <v>9</v>
      </c>
      <c r="C69">
        <v>1</v>
      </c>
      <c r="D69">
        <v>1</v>
      </c>
      <c r="E69">
        <v>0</v>
      </c>
      <c r="F69">
        <v>3</v>
      </c>
      <c r="G69">
        <v>0</v>
      </c>
      <c r="H69">
        <v>5</v>
      </c>
      <c r="I69">
        <v>1</v>
      </c>
      <c r="J69">
        <v>2.5</v>
      </c>
      <c r="K69">
        <v>2.5</v>
      </c>
      <c r="L69">
        <v>0</v>
      </c>
      <c r="M69">
        <v>2.5</v>
      </c>
      <c r="N69">
        <v>0</v>
      </c>
      <c r="O69">
        <v>2.5</v>
      </c>
      <c r="P69">
        <v>0.39</v>
      </c>
      <c r="Q69">
        <v>1</v>
      </c>
      <c r="R69">
        <v>0</v>
      </c>
      <c r="S69">
        <v>0.1</v>
      </c>
      <c r="T69">
        <v>6.5</v>
      </c>
      <c r="U69">
        <v>0.44</v>
      </c>
      <c r="V69">
        <v>0.08</v>
      </c>
      <c r="W69">
        <v>0.2</v>
      </c>
      <c r="X69">
        <v>0.98</v>
      </c>
      <c r="Y69">
        <v>0.1</v>
      </c>
      <c r="Z69">
        <v>-0.1</v>
      </c>
      <c r="AA69" t="s">
        <v>1</v>
      </c>
    </row>
    <row r="70" spans="1:27" x14ac:dyDescent="0.3">
      <c r="A70">
        <v>919072</v>
      </c>
      <c r="B70" t="s">
        <v>9</v>
      </c>
      <c r="C70">
        <v>1</v>
      </c>
      <c r="D70">
        <v>1</v>
      </c>
      <c r="E70">
        <v>0</v>
      </c>
      <c r="F70">
        <v>3</v>
      </c>
      <c r="G70">
        <v>0</v>
      </c>
      <c r="H70">
        <v>5</v>
      </c>
      <c r="I70">
        <v>1</v>
      </c>
      <c r="J70">
        <v>2.5</v>
      </c>
      <c r="K70">
        <v>2.5</v>
      </c>
      <c r="L70">
        <v>0</v>
      </c>
      <c r="M70">
        <v>2.5</v>
      </c>
      <c r="N70">
        <v>0</v>
      </c>
      <c r="O70">
        <v>2.5</v>
      </c>
      <c r="P70">
        <v>0.39</v>
      </c>
      <c r="Q70">
        <v>1</v>
      </c>
      <c r="R70">
        <v>0</v>
      </c>
      <c r="S70">
        <v>0.1</v>
      </c>
      <c r="T70">
        <v>6.5</v>
      </c>
      <c r="U70">
        <v>0.44</v>
      </c>
      <c r="V70">
        <v>0.08</v>
      </c>
      <c r="W70">
        <v>0.2</v>
      </c>
      <c r="X70">
        <v>0.98</v>
      </c>
      <c r="Y70">
        <v>0.1</v>
      </c>
      <c r="Z70">
        <v>-0.1</v>
      </c>
      <c r="AA70" t="s">
        <v>1</v>
      </c>
    </row>
    <row r="71" spans="1:27" x14ac:dyDescent="0.3">
      <c r="A71">
        <v>919081</v>
      </c>
      <c r="B71" t="s">
        <v>9</v>
      </c>
      <c r="C71">
        <v>1</v>
      </c>
      <c r="D71">
        <v>1</v>
      </c>
      <c r="E71">
        <v>0</v>
      </c>
      <c r="F71">
        <v>3</v>
      </c>
      <c r="G71">
        <v>0</v>
      </c>
      <c r="H71">
        <v>5</v>
      </c>
      <c r="I71">
        <v>1</v>
      </c>
      <c r="J71">
        <v>2.5</v>
      </c>
      <c r="K71">
        <v>2.5</v>
      </c>
      <c r="L71">
        <v>0</v>
      </c>
      <c r="M71">
        <v>2.5</v>
      </c>
      <c r="N71">
        <v>0</v>
      </c>
      <c r="O71">
        <v>2.5</v>
      </c>
      <c r="P71">
        <v>0.39</v>
      </c>
      <c r="Q71">
        <v>1</v>
      </c>
      <c r="R71">
        <v>0</v>
      </c>
      <c r="S71">
        <v>0.1</v>
      </c>
      <c r="T71">
        <v>6.5</v>
      </c>
      <c r="U71">
        <v>0.44</v>
      </c>
      <c r="V71">
        <v>0.08</v>
      </c>
      <c r="W71">
        <v>0.2</v>
      </c>
      <c r="X71">
        <v>0.98</v>
      </c>
      <c r="Y71">
        <v>0.1</v>
      </c>
      <c r="Z71">
        <v>-0.1</v>
      </c>
      <c r="AA71" t="s">
        <v>1</v>
      </c>
    </row>
    <row r="72" spans="1:27" x14ac:dyDescent="0.3">
      <c r="A72">
        <v>919082</v>
      </c>
      <c r="B72" t="s">
        <v>9</v>
      </c>
      <c r="C72">
        <v>1</v>
      </c>
      <c r="D72">
        <v>1</v>
      </c>
      <c r="E72">
        <v>0</v>
      </c>
      <c r="F72">
        <v>3</v>
      </c>
      <c r="G72">
        <v>0</v>
      </c>
      <c r="H72">
        <v>5</v>
      </c>
      <c r="I72">
        <v>1</v>
      </c>
      <c r="J72">
        <v>2.5</v>
      </c>
      <c r="K72">
        <v>2.5</v>
      </c>
      <c r="L72">
        <v>0</v>
      </c>
      <c r="M72">
        <v>2.5</v>
      </c>
      <c r="N72">
        <v>0</v>
      </c>
      <c r="O72">
        <v>2.5</v>
      </c>
      <c r="P72">
        <v>0.39</v>
      </c>
      <c r="Q72">
        <v>1</v>
      </c>
      <c r="R72">
        <v>0</v>
      </c>
      <c r="S72">
        <v>0.1</v>
      </c>
      <c r="T72">
        <v>6.5</v>
      </c>
      <c r="U72">
        <v>0.44</v>
      </c>
      <c r="V72">
        <v>0.08</v>
      </c>
      <c r="W72">
        <v>0.2</v>
      </c>
      <c r="X72">
        <v>0.98</v>
      </c>
      <c r="Y72">
        <v>0.1</v>
      </c>
      <c r="Z72">
        <v>-0.1</v>
      </c>
      <c r="AA72" t="s">
        <v>1</v>
      </c>
    </row>
    <row r="73" spans="1:27" x14ac:dyDescent="0.3">
      <c r="A73">
        <v>919091</v>
      </c>
      <c r="B73" t="s">
        <v>9</v>
      </c>
      <c r="C73">
        <v>1</v>
      </c>
      <c r="D73">
        <v>1</v>
      </c>
      <c r="E73">
        <v>0</v>
      </c>
      <c r="F73">
        <v>3</v>
      </c>
      <c r="G73">
        <v>0</v>
      </c>
      <c r="H73">
        <v>5</v>
      </c>
      <c r="I73">
        <v>1</v>
      </c>
      <c r="J73">
        <v>2.5</v>
      </c>
      <c r="K73">
        <v>2.5</v>
      </c>
      <c r="L73">
        <v>0</v>
      </c>
      <c r="M73">
        <v>2.5</v>
      </c>
      <c r="N73">
        <v>0</v>
      </c>
      <c r="O73">
        <v>2.5</v>
      </c>
      <c r="P73">
        <v>0.39</v>
      </c>
      <c r="Q73">
        <v>1</v>
      </c>
      <c r="R73">
        <v>0</v>
      </c>
      <c r="S73">
        <v>0.1</v>
      </c>
      <c r="T73">
        <v>6.5</v>
      </c>
      <c r="U73">
        <v>0.44</v>
      </c>
      <c r="V73">
        <v>0.08</v>
      </c>
      <c r="W73">
        <v>0.2</v>
      </c>
      <c r="X73">
        <v>0.98</v>
      </c>
      <c r="Y73">
        <v>0.1</v>
      </c>
      <c r="Z73">
        <v>-0.1</v>
      </c>
      <c r="AA73" t="s">
        <v>1</v>
      </c>
    </row>
    <row r="74" spans="1:27" x14ac:dyDescent="0.3">
      <c r="A74">
        <v>919092</v>
      </c>
      <c r="B74" t="s">
        <v>9</v>
      </c>
      <c r="C74">
        <v>1</v>
      </c>
      <c r="D74">
        <v>1</v>
      </c>
      <c r="E74">
        <v>0</v>
      </c>
      <c r="F74">
        <v>3</v>
      </c>
      <c r="G74">
        <v>0</v>
      </c>
      <c r="H74">
        <v>5</v>
      </c>
      <c r="I74">
        <v>1</v>
      </c>
      <c r="J74">
        <v>2.5</v>
      </c>
      <c r="K74">
        <v>2.5</v>
      </c>
      <c r="L74">
        <v>0</v>
      </c>
      <c r="M74">
        <v>2.5</v>
      </c>
      <c r="N74">
        <v>0</v>
      </c>
      <c r="O74">
        <v>2.5</v>
      </c>
      <c r="P74">
        <v>0.39</v>
      </c>
      <c r="Q74">
        <v>1</v>
      </c>
      <c r="R74">
        <v>0</v>
      </c>
      <c r="S74">
        <v>0.1</v>
      </c>
      <c r="T74">
        <v>6.5</v>
      </c>
      <c r="U74">
        <v>0.44</v>
      </c>
      <c r="V74">
        <v>0.08</v>
      </c>
      <c r="W74">
        <v>0.2</v>
      </c>
      <c r="X74">
        <v>0.98</v>
      </c>
      <c r="Y74">
        <v>0.1</v>
      </c>
      <c r="Z74">
        <v>-0.1</v>
      </c>
      <c r="AA74" t="s">
        <v>1</v>
      </c>
    </row>
    <row r="75" spans="1:27" x14ac:dyDescent="0.3">
      <c r="A75">
        <v>919101</v>
      </c>
      <c r="B75" t="s">
        <v>9</v>
      </c>
      <c r="C75">
        <v>1</v>
      </c>
      <c r="D75">
        <v>1</v>
      </c>
      <c r="E75">
        <v>0</v>
      </c>
      <c r="F75">
        <v>3</v>
      </c>
      <c r="G75">
        <v>0</v>
      </c>
      <c r="H75">
        <v>5</v>
      </c>
      <c r="I75">
        <v>1</v>
      </c>
      <c r="J75">
        <v>2.5</v>
      </c>
      <c r="K75">
        <v>2.5</v>
      </c>
      <c r="L75">
        <v>0</v>
      </c>
      <c r="M75">
        <v>2.5</v>
      </c>
      <c r="N75">
        <v>0</v>
      </c>
      <c r="O75">
        <v>2.5</v>
      </c>
      <c r="P75">
        <v>0.39</v>
      </c>
      <c r="Q75">
        <v>1</v>
      </c>
      <c r="R75">
        <v>0</v>
      </c>
      <c r="S75">
        <v>0.1</v>
      </c>
      <c r="T75">
        <v>6.5</v>
      </c>
      <c r="U75">
        <v>0.44</v>
      </c>
      <c r="V75">
        <v>0.08</v>
      </c>
      <c r="W75">
        <v>0.2</v>
      </c>
      <c r="X75">
        <v>0.98</v>
      </c>
      <c r="Y75">
        <v>0.1</v>
      </c>
      <c r="Z75">
        <v>-0.1</v>
      </c>
      <c r="AA75" t="s">
        <v>1</v>
      </c>
    </row>
    <row r="76" spans="1:27" x14ac:dyDescent="0.3">
      <c r="A76">
        <v>919102</v>
      </c>
      <c r="B76" t="s">
        <v>9</v>
      </c>
      <c r="C76">
        <v>1</v>
      </c>
      <c r="D76">
        <v>1</v>
      </c>
      <c r="E76">
        <v>0</v>
      </c>
      <c r="F76">
        <v>3</v>
      </c>
      <c r="G76">
        <v>0</v>
      </c>
      <c r="H76">
        <v>5</v>
      </c>
      <c r="I76">
        <v>1</v>
      </c>
      <c r="J76">
        <v>2.5</v>
      </c>
      <c r="K76">
        <v>2.5</v>
      </c>
      <c r="L76">
        <v>0</v>
      </c>
      <c r="M76">
        <v>2.5</v>
      </c>
      <c r="N76">
        <v>0</v>
      </c>
      <c r="O76">
        <v>2.5</v>
      </c>
      <c r="P76">
        <v>0.39</v>
      </c>
      <c r="Q76">
        <v>1</v>
      </c>
      <c r="R76">
        <v>0</v>
      </c>
      <c r="S76">
        <v>0.1</v>
      </c>
      <c r="T76">
        <v>6.5</v>
      </c>
      <c r="U76">
        <v>0.44</v>
      </c>
      <c r="V76">
        <v>0.08</v>
      </c>
      <c r="W76">
        <v>0.2</v>
      </c>
      <c r="X76">
        <v>0.98</v>
      </c>
      <c r="Y76">
        <v>0.1</v>
      </c>
      <c r="Z76">
        <v>-0.1</v>
      </c>
      <c r="AA76" t="s">
        <v>1</v>
      </c>
    </row>
    <row r="77" spans="1:27" s="2" customFormat="1" x14ac:dyDescent="0.3">
      <c r="A77" s="2">
        <v>920011</v>
      </c>
      <c r="B77" s="2" t="s">
        <v>9</v>
      </c>
      <c r="C77" s="2">
        <v>1</v>
      </c>
      <c r="D77" s="2">
        <v>1</v>
      </c>
      <c r="E77" s="2">
        <v>0</v>
      </c>
      <c r="F77" s="2">
        <v>3</v>
      </c>
      <c r="G77" s="2">
        <v>0</v>
      </c>
      <c r="H77" s="2">
        <v>5</v>
      </c>
      <c r="I77" s="2">
        <v>1</v>
      </c>
      <c r="J77" s="2">
        <v>2.5</v>
      </c>
      <c r="K77" s="2">
        <v>2.5</v>
      </c>
      <c r="L77" s="2">
        <v>0</v>
      </c>
      <c r="M77" s="2">
        <v>2.5</v>
      </c>
      <c r="N77" s="2">
        <v>0</v>
      </c>
      <c r="O77" s="2">
        <v>2.5</v>
      </c>
      <c r="P77" s="2">
        <v>0.39</v>
      </c>
      <c r="Q77" s="2">
        <v>1</v>
      </c>
      <c r="R77" s="2">
        <v>0</v>
      </c>
      <c r="S77" s="2">
        <v>0.1</v>
      </c>
      <c r="T77" s="2">
        <v>6.5</v>
      </c>
      <c r="U77" s="2">
        <v>0.44</v>
      </c>
      <c r="V77" s="2">
        <v>0.08</v>
      </c>
      <c r="W77" s="2">
        <v>0.2</v>
      </c>
      <c r="X77" s="2">
        <v>0.98</v>
      </c>
      <c r="Y77" s="2">
        <v>0.1</v>
      </c>
      <c r="Z77" s="2">
        <v>-0.1</v>
      </c>
      <c r="AA77" s="2" t="s">
        <v>1</v>
      </c>
    </row>
    <row r="78" spans="1:27" s="2" customFormat="1" x14ac:dyDescent="0.3">
      <c r="A78" s="2">
        <v>920012</v>
      </c>
      <c r="B78" s="2" t="s">
        <v>9</v>
      </c>
      <c r="C78" s="2">
        <v>1</v>
      </c>
      <c r="D78" s="2">
        <v>1</v>
      </c>
      <c r="E78" s="2">
        <v>0</v>
      </c>
      <c r="F78" s="2">
        <v>3</v>
      </c>
      <c r="G78" s="2">
        <v>0</v>
      </c>
      <c r="H78" s="2">
        <v>5</v>
      </c>
      <c r="I78" s="2">
        <v>1</v>
      </c>
      <c r="J78" s="2">
        <v>2.5</v>
      </c>
      <c r="K78" s="2">
        <v>2.5</v>
      </c>
      <c r="L78" s="2">
        <v>0</v>
      </c>
      <c r="M78" s="2">
        <v>2.5</v>
      </c>
      <c r="N78" s="2">
        <v>0</v>
      </c>
      <c r="O78" s="2">
        <v>2.5</v>
      </c>
      <c r="P78" s="2">
        <v>0.39</v>
      </c>
      <c r="Q78" s="2">
        <v>1</v>
      </c>
      <c r="R78" s="2">
        <v>0</v>
      </c>
      <c r="S78" s="2">
        <v>0.1</v>
      </c>
      <c r="T78" s="2">
        <v>6.5</v>
      </c>
      <c r="U78" s="2">
        <v>0.44</v>
      </c>
      <c r="V78" s="2">
        <v>0.08</v>
      </c>
      <c r="W78" s="2">
        <v>0.2</v>
      </c>
      <c r="X78" s="2">
        <v>0.98</v>
      </c>
      <c r="Y78" s="2">
        <v>0.1</v>
      </c>
      <c r="Z78" s="2">
        <v>-0.1</v>
      </c>
      <c r="AA78" s="2" t="s">
        <v>1</v>
      </c>
    </row>
    <row r="79" spans="1:27" s="2" customFormat="1" x14ac:dyDescent="0.3">
      <c r="A79" s="2">
        <v>920021</v>
      </c>
      <c r="B79" s="2" t="s">
        <v>9</v>
      </c>
      <c r="C79" s="2">
        <v>1</v>
      </c>
      <c r="D79" s="2">
        <v>1</v>
      </c>
      <c r="E79" s="2">
        <v>0</v>
      </c>
      <c r="F79" s="2">
        <v>3</v>
      </c>
      <c r="G79" s="2">
        <v>0</v>
      </c>
      <c r="H79" s="2">
        <v>5</v>
      </c>
      <c r="I79" s="2">
        <v>1</v>
      </c>
      <c r="J79" s="2">
        <v>2.5</v>
      </c>
      <c r="K79" s="2">
        <v>2.5</v>
      </c>
      <c r="L79" s="2">
        <v>0</v>
      </c>
      <c r="M79" s="2">
        <v>2.5</v>
      </c>
      <c r="N79" s="2">
        <v>0</v>
      </c>
      <c r="O79" s="2">
        <v>2.5</v>
      </c>
      <c r="P79" s="2">
        <v>0.39</v>
      </c>
      <c r="Q79" s="2">
        <v>1</v>
      </c>
      <c r="R79" s="2">
        <v>0</v>
      </c>
      <c r="S79" s="2">
        <v>0.1</v>
      </c>
      <c r="T79" s="2">
        <v>6.5</v>
      </c>
      <c r="U79" s="2">
        <v>0.44</v>
      </c>
      <c r="V79" s="2">
        <v>0.08</v>
      </c>
      <c r="W79" s="2">
        <v>0.2</v>
      </c>
      <c r="X79" s="2">
        <v>0.98</v>
      </c>
      <c r="Y79" s="2">
        <v>0.1</v>
      </c>
      <c r="Z79" s="2">
        <v>-0.1</v>
      </c>
      <c r="AA79" s="2" t="s">
        <v>1</v>
      </c>
    </row>
    <row r="80" spans="1:27" s="2" customFormat="1" x14ac:dyDescent="0.3">
      <c r="A80" s="2">
        <v>920022</v>
      </c>
      <c r="B80" s="2" t="s">
        <v>9</v>
      </c>
      <c r="C80" s="2">
        <v>1</v>
      </c>
      <c r="D80" s="2">
        <v>1</v>
      </c>
      <c r="E80" s="2">
        <v>0</v>
      </c>
      <c r="F80" s="2">
        <v>3</v>
      </c>
      <c r="G80" s="2">
        <v>0</v>
      </c>
      <c r="H80" s="2">
        <v>5</v>
      </c>
      <c r="I80" s="2">
        <v>1</v>
      </c>
      <c r="J80" s="2">
        <v>2.5</v>
      </c>
      <c r="K80" s="2">
        <v>2.5</v>
      </c>
      <c r="L80" s="2">
        <v>0</v>
      </c>
      <c r="M80" s="2">
        <v>2.5</v>
      </c>
      <c r="N80" s="2">
        <v>0</v>
      </c>
      <c r="O80" s="2">
        <v>2.5</v>
      </c>
      <c r="P80" s="2">
        <v>0.39</v>
      </c>
      <c r="Q80" s="2">
        <v>1</v>
      </c>
      <c r="R80" s="2">
        <v>0</v>
      </c>
      <c r="S80" s="2">
        <v>0.1</v>
      </c>
      <c r="T80" s="2">
        <v>6.5</v>
      </c>
      <c r="U80" s="2">
        <v>0.44</v>
      </c>
      <c r="V80" s="2">
        <v>0.08</v>
      </c>
      <c r="W80" s="2">
        <v>0.2</v>
      </c>
      <c r="X80" s="2">
        <v>0.98</v>
      </c>
      <c r="Y80" s="2">
        <v>0.1</v>
      </c>
      <c r="Z80" s="2">
        <v>-0.1</v>
      </c>
      <c r="AA80" s="2" t="s">
        <v>1</v>
      </c>
    </row>
    <row r="81" spans="1:27" x14ac:dyDescent="0.3">
      <c r="A81">
        <v>922011</v>
      </c>
      <c r="B81" t="s">
        <v>9</v>
      </c>
      <c r="C81">
        <v>1</v>
      </c>
      <c r="D81">
        <v>1</v>
      </c>
      <c r="E81">
        <v>0</v>
      </c>
      <c r="F81">
        <v>3</v>
      </c>
      <c r="G81">
        <v>0</v>
      </c>
      <c r="H81">
        <v>5</v>
      </c>
      <c r="I81">
        <v>1</v>
      </c>
      <c r="J81">
        <v>2.5</v>
      </c>
      <c r="K81">
        <v>2.5</v>
      </c>
      <c r="L81">
        <v>0</v>
      </c>
      <c r="M81">
        <v>2.5</v>
      </c>
      <c r="N81">
        <v>0</v>
      </c>
      <c r="O81">
        <v>2.5</v>
      </c>
      <c r="P81">
        <v>0.39</v>
      </c>
      <c r="Q81">
        <v>1</v>
      </c>
      <c r="R81">
        <v>0</v>
      </c>
      <c r="S81">
        <v>0.1</v>
      </c>
      <c r="T81">
        <v>6.5</v>
      </c>
      <c r="U81">
        <v>0.44</v>
      </c>
      <c r="V81">
        <v>0.08</v>
      </c>
      <c r="W81">
        <v>0.2</v>
      </c>
      <c r="X81">
        <v>0.98</v>
      </c>
      <c r="Y81">
        <v>0.1</v>
      </c>
      <c r="Z81">
        <v>-0.1</v>
      </c>
      <c r="AA81" t="s">
        <v>1</v>
      </c>
    </row>
    <row r="82" spans="1:27" x14ac:dyDescent="0.3">
      <c r="A82">
        <v>922012</v>
      </c>
      <c r="B82" t="s">
        <v>9</v>
      </c>
      <c r="C82">
        <v>1</v>
      </c>
      <c r="D82">
        <v>1</v>
      </c>
      <c r="E82">
        <v>0</v>
      </c>
      <c r="F82">
        <v>3</v>
      </c>
      <c r="G82">
        <v>0</v>
      </c>
      <c r="H82">
        <v>5</v>
      </c>
      <c r="I82">
        <v>1</v>
      </c>
      <c r="J82">
        <v>2.5</v>
      </c>
      <c r="K82">
        <v>2.5</v>
      </c>
      <c r="L82">
        <v>0</v>
      </c>
      <c r="M82">
        <v>2.5</v>
      </c>
      <c r="N82">
        <v>0</v>
      </c>
      <c r="O82">
        <v>2.5</v>
      </c>
      <c r="P82">
        <v>0.39</v>
      </c>
      <c r="Q82">
        <v>1</v>
      </c>
      <c r="R82">
        <v>0</v>
      </c>
      <c r="S82">
        <v>0.1</v>
      </c>
      <c r="T82">
        <v>6.5</v>
      </c>
      <c r="U82">
        <v>0.44</v>
      </c>
      <c r="V82">
        <v>0.08</v>
      </c>
      <c r="W82">
        <v>0.2</v>
      </c>
      <c r="X82">
        <v>0.98</v>
      </c>
      <c r="Y82">
        <v>0.1</v>
      </c>
      <c r="Z82">
        <v>-0.1</v>
      </c>
      <c r="AA82" t="s">
        <v>1</v>
      </c>
    </row>
    <row r="83" spans="1:27" x14ac:dyDescent="0.3">
      <c r="A83">
        <v>923011</v>
      </c>
      <c r="B83" t="s">
        <v>9</v>
      </c>
      <c r="C83">
        <v>1</v>
      </c>
      <c r="D83">
        <v>1</v>
      </c>
      <c r="E83">
        <v>0</v>
      </c>
      <c r="F83">
        <v>3</v>
      </c>
      <c r="G83">
        <v>0</v>
      </c>
      <c r="H83">
        <v>5</v>
      </c>
      <c r="I83">
        <v>1</v>
      </c>
      <c r="J83">
        <v>2.5</v>
      </c>
      <c r="K83">
        <v>2.5</v>
      </c>
      <c r="L83">
        <v>0</v>
      </c>
      <c r="M83">
        <v>2.5</v>
      </c>
      <c r="N83">
        <v>0</v>
      </c>
      <c r="O83">
        <v>2.5</v>
      </c>
      <c r="P83">
        <v>0.39</v>
      </c>
      <c r="Q83">
        <v>1</v>
      </c>
      <c r="R83">
        <v>0</v>
      </c>
      <c r="S83">
        <v>0.1</v>
      </c>
      <c r="T83">
        <v>6.5</v>
      </c>
      <c r="U83">
        <v>0.44</v>
      </c>
      <c r="V83">
        <v>0.08</v>
      </c>
      <c r="W83">
        <v>0.2</v>
      </c>
      <c r="X83">
        <v>0.98</v>
      </c>
      <c r="Y83">
        <v>0.1</v>
      </c>
      <c r="Z83">
        <v>-0.1</v>
      </c>
      <c r="AA83" t="s">
        <v>1</v>
      </c>
    </row>
    <row r="84" spans="1:27" x14ac:dyDescent="0.3">
      <c r="A84">
        <v>923012</v>
      </c>
      <c r="B84" t="s">
        <v>9</v>
      </c>
      <c r="C84">
        <v>1</v>
      </c>
      <c r="D84">
        <v>1</v>
      </c>
      <c r="E84">
        <v>0</v>
      </c>
      <c r="F84">
        <v>3</v>
      </c>
      <c r="G84">
        <v>0</v>
      </c>
      <c r="H84">
        <v>5</v>
      </c>
      <c r="I84">
        <v>1</v>
      </c>
      <c r="J84">
        <v>2.5</v>
      </c>
      <c r="K84">
        <v>2.5</v>
      </c>
      <c r="L84">
        <v>0</v>
      </c>
      <c r="M84">
        <v>2.5</v>
      </c>
      <c r="N84">
        <v>0</v>
      </c>
      <c r="O84">
        <v>2.5</v>
      </c>
      <c r="P84">
        <v>0.39</v>
      </c>
      <c r="Q84">
        <v>1</v>
      </c>
      <c r="R84">
        <v>0</v>
      </c>
      <c r="S84">
        <v>0.1</v>
      </c>
      <c r="T84">
        <v>6.5</v>
      </c>
      <c r="U84">
        <v>0.44</v>
      </c>
      <c r="V84">
        <v>0.08</v>
      </c>
      <c r="W84">
        <v>0.2</v>
      </c>
      <c r="X84">
        <v>0.98</v>
      </c>
      <c r="Y84">
        <v>0.1</v>
      </c>
      <c r="Z84">
        <v>-0.1</v>
      </c>
      <c r="AA84" t="s">
        <v>1</v>
      </c>
    </row>
    <row r="85" spans="1:27" x14ac:dyDescent="0.3">
      <c r="A85">
        <v>923013</v>
      </c>
      <c r="B85" t="s">
        <v>9</v>
      </c>
      <c r="C85">
        <v>1</v>
      </c>
      <c r="D85">
        <v>1</v>
      </c>
      <c r="E85">
        <v>0</v>
      </c>
      <c r="F85">
        <v>3</v>
      </c>
      <c r="G85">
        <v>0</v>
      </c>
      <c r="H85">
        <v>5</v>
      </c>
      <c r="I85">
        <v>1</v>
      </c>
      <c r="J85">
        <v>2.5</v>
      </c>
      <c r="K85">
        <v>2.5</v>
      </c>
      <c r="L85">
        <v>0</v>
      </c>
      <c r="M85">
        <v>2.5</v>
      </c>
      <c r="N85">
        <v>0</v>
      </c>
      <c r="O85">
        <v>2.5</v>
      </c>
      <c r="P85">
        <v>0.39</v>
      </c>
      <c r="Q85">
        <v>1</v>
      </c>
      <c r="R85">
        <v>0</v>
      </c>
      <c r="S85">
        <v>0.1</v>
      </c>
      <c r="T85">
        <v>6.5</v>
      </c>
      <c r="U85">
        <v>0.44</v>
      </c>
      <c r="V85">
        <v>0.08</v>
      </c>
      <c r="W85">
        <v>0.2</v>
      </c>
      <c r="X85">
        <v>0.98</v>
      </c>
      <c r="Y85">
        <v>0.1</v>
      </c>
      <c r="Z85">
        <v>-0.1</v>
      </c>
      <c r="AA85" t="s">
        <v>1</v>
      </c>
    </row>
    <row r="86" spans="1:27" x14ac:dyDescent="0.3">
      <c r="A86">
        <v>923014</v>
      </c>
      <c r="B86" t="s">
        <v>9</v>
      </c>
      <c r="C86">
        <v>1</v>
      </c>
      <c r="D86">
        <v>1</v>
      </c>
      <c r="E86">
        <v>0</v>
      </c>
      <c r="F86">
        <v>3</v>
      </c>
      <c r="G86">
        <v>0</v>
      </c>
      <c r="H86">
        <v>5</v>
      </c>
      <c r="I86">
        <v>1</v>
      </c>
      <c r="J86">
        <v>2.5</v>
      </c>
      <c r="K86">
        <v>2.5</v>
      </c>
      <c r="L86">
        <v>0</v>
      </c>
      <c r="M86">
        <v>2.5</v>
      </c>
      <c r="N86">
        <v>0</v>
      </c>
      <c r="O86">
        <v>2.5</v>
      </c>
      <c r="P86">
        <v>0.39</v>
      </c>
      <c r="Q86">
        <v>1</v>
      </c>
      <c r="R86">
        <v>0</v>
      </c>
      <c r="S86">
        <v>0.1</v>
      </c>
      <c r="T86">
        <v>6.5</v>
      </c>
      <c r="U86">
        <v>0.44</v>
      </c>
      <c r="V86">
        <v>0.08</v>
      </c>
      <c r="W86">
        <v>0.2</v>
      </c>
      <c r="X86">
        <v>0.98</v>
      </c>
      <c r="Y86">
        <v>0.1</v>
      </c>
      <c r="Z86">
        <v>-0.1</v>
      </c>
      <c r="AA86" t="s">
        <v>1</v>
      </c>
    </row>
    <row r="87" spans="1:27" x14ac:dyDescent="0.3">
      <c r="A87">
        <v>923015</v>
      </c>
      <c r="B87" t="s">
        <v>9</v>
      </c>
      <c r="C87">
        <v>1</v>
      </c>
      <c r="D87">
        <v>1</v>
      </c>
      <c r="E87">
        <v>0</v>
      </c>
      <c r="F87">
        <v>3</v>
      </c>
      <c r="G87">
        <v>0</v>
      </c>
      <c r="H87">
        <v>5</v>
      </c>
      <c r="I87">
        <v>1</v>
      </c>
      <c r="J87">
        <v>2.5</v>
      </c>
      <c r="K87">
        <v>2.5</v>
      </c>
      <c r="L87">
        <v>0</v>
      </c>
      <c r="M87">
        <v>2.5</v>
      </c>
      <c r="N87">
        <v>0</v>
      </c>
      <c r="O87">
        <v>2.5</v>
      </c>
      <c r="P87">
        <v>0.39</v>
      </c>
      <c r="Q87">
        <v>1</v>
      </c>
      <c r="R87">
        <v>0</v>
      </c>
      <c r="S87">
        <v>0.1</v>
      </c>
      <c r="T87">
        <v>6.5</v>
      </c>
      <c r="U87">
        <v>0.44</v>
      </c>
      <c r="V87">
        <v>0.08</v>
      </c>
      <c r="W87">
        <v>0.2</v>
      </c>
      <c r="X87">
        <v>0.98</v>
      </c>
      <c r="Y87">
        <v>0.1</v>
      </c>
      <c r="Z87">
        <v>-0.1</v>
      </c>
      <c r="AA87" t="s">
        <v>1</v>
      </c>
    </row>
    <row r="88" spans="1:27" x14ac:dyDescent="0.3">
      <c r="A88">
        <v>923016</v>
      </c>
      <c r="B88" t="s">
        <v>9</v>
      </c>
      <c r="C88">
        <v>1</v>
      </c>
      <c r="D88">
        <v>1</v>
      </c>
      <c r="E88">
        <v>0</v>
      </c>
      <c r="F88">
        <v>3</v>
      </c>
      <c r="G88">
        <v>0</v>
      </c>
      <c r="H88">
        <v>5</v>
      </c>
      <c r="I88">
        <v>1</v>
      </c>
      <c r="J88">
        <v>2.5</v>
      </c>
      <c r="K88">
        <v>2.5</v>
      </c>
      <c r="L88">
        <v>0</v>
      </c>
      <c r="M88">
        <v>2.5</v>
      </c>
      <c r="N88">
        <v>0</v>
      </c>
      <c r="O88">
        <v>2.5</v>
      </c>
      <c r="P88">
        <v>0.39</v>
      </c>
      <c r="Q88">
        <v>1</v>
      </c>
      <c r="R88">
        <v>0</v>
      </c>
      <c r="S88">
        <v>0.1</v>
      </c>
      <c r="T88">
        <v>6.5</v>
      </c>
      <c r="U88">
        <v>0.44</v>
      </c>
      <c r="V88">
        <v>0.08</v>
      </c>
      <c r="W88">
        <v>0.2</v>
      </c>
      <c r="X88">
        <v>0.98</v>
      </c>
      <c r="Y88">
        <v>0.1</v>
      </c>
      <c r="Z88">
        <v>-0.1</v>
      </c>
      <c r="AA88" t="s">
        <v>1</v>
      </c>
    </row>
    <row r="89" spans="1:27" x14ac:dyDescent="0.3">
      <c r="A89">
        <v>923017</v>
      </c>
      <c r="B89" t="s">
        <v>9</v>
      </c>
      <c r="C89">
        <v>1</v>
      </c>
      <c r="D89">
        <v>1</v>
      </c>
      <c r="E89">
        <v>0</v>
      </c>
      <c r="F89">
        <v>3</v>
      </c>
      <c r="G89">
        <v>0</v>
      </c>
      <c r="H89">
        <v>5</v>
      </c>
      <c r="I89">
        <v>1</v>
      </c>
      <c r="J89">
        <v>2.5</v>
      </c>
      <c r="K89">
        <v>2.5</v>
      </c>
      <c r="L89">
        <v>0</v>
      </c>
      <c r="M89">
        <v>2.5</v>
      </c>
      <c r="N89">
        <v>0</v>
      </c>
      <c r="O89">
        <v>2.5</v>
      </c>
      <c r="P89">
        <v>0.39</v>
      </c>
      <c r="Q89">
        <v>1</v>
      </c>
      <c r="R89">
        <v>0</v>
      </c>
      <c r="S89">
        <v>0.1</v>
      </c>
      <c r="T89">
        <v>6.5</v>
      </c>
      <c r="U89">
        <v>0.44</v>
      </c>
      <c r="V89">
        <v>0.08</v>
      </c>
      <c r="W89">
        <v>0.2</v>
      </c>
      <c r="X89">
        <v>0.98</v>
      </c>
      <c r="Y89">
        <v>0.1</v>
      </c>
      <c r="Z89">
        <v>-0.1</v>
      </c>
      <c r="AA89" t="s">
        <v>1</v>
      </c>
    </row>
    <row r="90" spans="1:27" x14ac:dyDescent="0.3">
      <c r="A90">
        <v>923018</v>
      </c>
      <c r="B90" t="s">
        <v>9</v>
      </c>
      <c r="C90">
        <v>1</v>
      </c>
      <c r="D90">
        <v>1</v>
      </c>
      <c r="E90">
        <v>0</v>
      </c>
      <c r="F90">
        <v>3</v>
      </c>
      <c r="G90">
        <v>0</v>
      </c>
      <c r="H90">
        <v>5</v>
      </c>
      <c r="I90">
        <v>1</v>
      </c>
      <c r="J90">
        <v>2.5</v>
      </c>
      <c r="K90">
        <v>2.5</v>
      </c>
      <c r="L90">
        <v>0</v>
      </c>
      <c r="M90">
        <v>2.5</v>
      </c>
      <c r="N90">
        <v>0</v>
      </c>
      <c r="O90">
        <v>2.5</v>
      </c>
      <c r="P90">
        <v>0.39</v>
      </c>
      <c r="Q90">
        <v>1</v>
      </c>
      <c r="R90">
        <v>0</v>
      </c>
      <c r="S90">
        <v>0.1</v>
      </c>
      <c r="T90">
        <v>6.5</v>
      </c>
      <c r="U90">
        <v>0.44</v>
      </c>
      <c r="V90">
        <v>0.08</v>
      </c>
      <c r="W90">
        <v>0.2</v>
      </c>
      <c r="X90">
        <v>0.98</v>
      </c>
      <c r="Y90">
        <v>0.1</v>
      </c>
      <c r="Z90">
        <v>-0.1</v>
      </c>
      <c r="AA90" t="s">
        <v>1</v>
      </c>
    </row>
    <row r="91" spans="1:27" x14ac:dyDescent="0.3">
      <c r="A91">
        <v>924001</v>
      </c>
      <c r="B91" t="s">
        <v>9</v>
      </c>
      <c r="C91">
        <v>1</v>
      </c>
      <c r="D91">
        <v>1</v>
      </c>
      <c r="E91">
        <v>0</v>
      </c>
      <c r="F91">
        <v>3</v>
      </c>
      <c r="G91">
        <v>0</v>
      </c>
      <c r="H91">
        <v>5</v>
      </c>
      <c r="I91">
        <v>1</v>
      </c>
      <c r="J91">
        <v>2.5</v>
      </c>
      <c r="K91">
        <v>2.5</v>
      </c>
      <c r="L91">
        <v>0</v>
      </c>
      <c r="M91">
        <v>2.5</v>
      </c>
      <c r="N91">
        <v>0</v>
      </c>
      <c r="O91">
        <v>2.5</v>
      </c>
      <c r="P91">
        <v>0.39</v>
      </c>
      <c r="Q91">
        <v>1</v>
      </c>
      <c r="R91">
        <v>0</v>
      </c>
      <c r="S91">
        <v>0.1</v>
      </c>
      <c r="T91">
        <v>6.5</v>
      </c>
      <c r="U91">
        <v>0.44</v>
      </c>
      <c r="V91">
        <v>0.08</v>
      </c>
      <c r="W91">
        <v>0.2</v>
      </c>
      <c r="X91">
        <v>0.98</v>
      </c>
      <c r="Y91">
        <v>0.1</v>
      </c>
      <c r="Z91">
        <v>-0.1</v>
      </c>
      <c r="AA91" t="s">
        <v>1</v>
      </c>
    </row>
    <row r="92" spans="1:27" x14ac:dyDescent="0.3">
      <c r="A92">
        <v>924002</v>
      </c>
      <c r="B92" t="s">
        <v>9</v>
      </c>
      <c r="C92">
        <v>1</v>
      </c>
      <c r="D92">
        <v>1</v>
      </c>
      <c r="E92">
        <v>0</v>
      </c>
      <c r="F92">
        <v>3</v>
      </c>
      <c r="G92">
        <v>0</v>
      </c>
      <c r="H92">
        <v>5</v>
      </c>
      <c r="I92">
        <v>1</v>
      </c>
      <c r="J92">
        <v>2.5</v>
      </c>
      <c r="K92">
        <v>2.5</v>
      </c>
      <c r="L92">
        <v>0</v>
      </c>
      <c r="M92">
        <v>2.5</v>
      </c>
      <c r="N92">
        <v>0</v>
      </c>
      <c r="O92">
        <v>2.5</v>
      </c>
      <c r="P92">
        <v>0.39</v>
      </c>
      <c r="Q92">
        <v>1</v>
      </c>
      <c r="R92">
        <v>0</v>
      </c>
      <c r="S92">
        <v>0.1</v>
      </c>
      <c r="T92">
        <v>6.5</v>
      </c>
      <c r="U92">
        <v>0.44</v>
      </c>
      <c r="V92">
        <v>0.08</v>
      </c>
      <c r="W92">
        <v>0.2</v>
      </c>
      <c r="X92">
        <v>0.98</v>
      </c>
      <c r="Y92">
        <v>0.1</v>
      </c>
      <c r="Z92">
        <v>-0.1</v>
      </c>
      <c r="AA92" t="s">
        <v>1</v>
      </c>
    </row>
    <row r="93" spans="1:27" s="2" customFormat="1" x14ac:dyDescent="0.3">
      <c r="A93" s="2">
        <v>924002</v>
      </c>
      <c r="B93" s="2" t="s">
        <v>9</v>
      </c>
      <c r="C93" s="2">
        <v>2</v>
      </c>
      <c r="D93" s="2">
        <v>1</v>
      </c>
      <c r="E93" s="2">
        <v>0</v>
      </c>
      <c r="F93" s="2">
        <v>3</v>
      </c>
      <c r="G93" s="2">
        <v>0</v>
      </c>
      <c r="H93" s="2">
        <v>5</v>
      </c>
      <c r="I93" s="2">
        <v>1</v>
      </c>
      <c r="J93" s="2">
        <v>2.5</v>
      </c>
      <c r="K93" s="2">
        <v>2.5</v>
      </c>
      <c r="L93" s="2">
        <v>0</v>
      </c>
      <c r="M93" s="2">
        <v>2.5</v>
      </c>
      <c r="N93" s="2">
        <v>0</v>
      </c>
      <c r="O93" s="2">
        <v>2.5</v>
      </c>
      <c r="P93" s="2">
        <v>0.39</v>
      </c>
      <c r="Q93" s="2">
        <v>1</v>
      </c>
      <c r="R93" s="2">
        <v>0</v>
      </c>
      <c r="S93" s="2">
        <v>0.1</v>
      </c>
      <c r="T93" s="2">
        <v>6.5</v>
      </c>
      <c r="U93" s="2">
        <v>0.44</v>
      </c>
      <c r="V93" s="2">
        <v>0.08</v>
      </c>
      <c r="W93" s="2">
        <v>0.2</v>
      </c>
      <c r="X93" s="2">
        <v>0.98</v>
      </c>
      <c r="Y93" s="2">
        <v>0.1</v>
      </c>
      <c r="Z93" s="2">
        <v>-0.1</v>
      </c>
      <c r="AA93" s="2" t="s">
        <v>1</v>
      </c>
    </row>
    <row r="94" spans="1:27" x14ac:dyDescent="0.3">
      <c r="A94">
        <v>926011</v>
      </c>
      <c r="B94" t="s">
        <v>9</v>
      </c>
      <c r="C94">
        <v>1</v>
      </c>
      <c r="D94">
        <v>1</v>
      </c>
      <c r="E94">
        <v>0</v>
      </c>
      <c r="F94">
        <v>3</v>
      </c>
      <c r="G94">
        <v>0</v>
      </c>
      <c r="H94">
        <v>5</v>
      </c>
      <c r="I94">
        <v>1</v>
      </c>
      <c r="J94">
        <v>2.5</v>
      </c>
      <c r="K94">
        <v>2.5</v>
      </c>
      <c r="L94">
        <v>0</v>
      </c>
      <c r="M94">
        <v>2.5</v>
      </c>
      <c r="N94">
        <v>0</v>
      </c>
      <c r="O94">
        <v>2.5</v>
      </c>
      <c r="P94">
        <v>0.39</v>
      </c>
      <c r="Q94">
        <v>1</v>
      </c>
      <c r="R94">
        <v>0</v>
      </c>
      <c r="S94">
        <v>0.1</v>
      </c>
      <c r="T94">
        <v>6.5</v>
      </c>
      <c r="U94">
        <v>0.44</v>
      </c>
      <c r="V94">
        <v>0.08</v>
      </c>
      <c r="W94">
        <v>0.2</v>
      </c>
      <c r="X94">
        <v>0.98</v>
      </c>
      <c r="Y94">
        <v>0.1</v>
      </c>
      <c r="Z94">
        <v>-0.1</v>
      </c>
      <c r="AA94" t="s">
        <v>1</v>
      </c>
    </row>
    <row r="95" spans="1:27" x14ac:dyDescent="0.3">
      <c r="A95">
        <v>926012</v>
      </c>
      <c r="B95" t="s">
        <v>9</v>
      </c>
      <c r="C95">
        <v>1</v>
      </c>
      <c r="D95">
        <v>1</v>
      </c>
      <c r="E95">
        <v>0</v>
      </c>
      <c r="F95">
        <v>3</v>
      </c>
      <c r="G95">
        <v>0</v>
      </c>
      <c r="H95">
        <v>5</v>
      </c>
      <c r="I95">
        <v>1</v>
      </c>
      <c r="J95">
        <v>2.5</v>
      </c>
      <c r="K95">
        <v>2.5</v>
      </c>
      <c r="L95">
        <v>0</v>
      </c>
      <c r="M95">
        <v>2.5</v>
      </c>
      <c r="N95">
        <v>0</v>
      </c>
      <c r="O95">
        <v>2.5</v>
      </c>
      <c r="P95">
        <v>0.39</v>
      </c>
      <c r="Q95">
        <v>1</v>
      </c>
      <c r="R95">
        <v>0</v>
      </c>
      <c r="S95">
        <v>0.1</v>
      </c>
      <c r="T95">
        <v>6.5</v>
      </c>
      <c r="U95">
        <v>0.44</v>
      </c>
      <c r="V95">
        <v>0.08</v>
      </c>
      <c r="W95">
        <v>0.2</v>
      </c>
      <c r="X95">
        <v>0.98</v>
      </c>
      <c r="Y95">
        <v>0.1</v>
      </c>
      <c r="Z95">
        <v>-0.1</v>
      </c>
      <c r="AA95" t="s">
        <v>1</v>
      </c>
    </row>
    <row r="96" spans="1:27" x14ac:dyDescent="0.3">
      <c r="A96">
        <v>926013</v>
      </c>
      <c r="B96" t="s">
        <v>9</v>
      </c>
      <c r="C96">
        <v>1</v>
      </c>
      <c r="D96">
        <v>1</v>
      </c>
      <c r="E96">
        <v>0</v>
      </c>
      <c r="F96">
        <v>3</v>
      </c>
      <c r="G96">
        <v>0</v>
      </c>
      <c r="H96">
        <v>5</v>
      </c>
      <c r="I96">
        <v>1</v>
      </c>
      <c r="J96">
        <v>2.5</v>
      </c>
      <c r="K96">
        <v>2.5</v>
      </c>
      <c r="L96">
        <v>0</v>
      </c>
      <c r="M96">
        <v>2.5</v>
      </c>
      <c r="N96">
        <v>0</v>
      </c>
      <c r="O96">
        <v>2.5</v>
      </c>
      <c r="P96">
        <v>0.39</v>
      </c>
      <c r="Q96">
        <v>1</v>
      </c>
      <c r="R96">
        <v>0</v>
      </c>
      <c r="S96">
        <v>0.1</v>
      </c>
      <c r="T96">
        <v>6.5</v>
      </c>
      <c r="U96">
        <v>0.44</v>
      </c>
      <c r="V96">
        <v>0.08</v>
      </c>
      <c r="W96">
        <v>0.2</v>
      </c>
      <c r="X96">
        <v>0.98</v>
      </c>
      <c r="Y96">
        <v>0.1</v>
      </c>
      <c r="Z96">
        <v>-0.1</v>
      </c>
      <c r="AA96" t="s">
        <v>1</v>
      </c>
    </row>
    <row r="97" spans="1:27" x14ac:dyDescent="0.3">
      <c r="A97">
        <v>926014</v>
      </c>
      <c r="B97" t="s">
        <v>9</v>
      </c>
      <c r="C97">
        <v>1</v>
      </c>
      <c r="D97">
        <v>1</v>
      </c>
      <c r="E97">
        <v>0</v>
      </c>
      <c r="F97">
        <v>3</v>
      </c>
      <c r="G97">
        <v>0</v>
      </c>
      <c r="H97">
        <v>5</v>
      </c>
      <c r="I97">
        <v>1</v>
      </c>
      <c r="J97">
        <v>2.5</v>
      </c>
      <c r="K97">
        <v>2.5</v>
      </c>
      <c r="L97">
        <v>0</v>
      </c>
      <c r="M97">
        <v>2.5</v>
      </c>
      <c r="N97">
        <v>0</v>
      </c>
      <c r="O97">
        <v>2.5</v>
      </c>
      <c r="P97">
        <v>0.39</v>
      </c>
      <c r="Q97">
        <v>1</v>
      </c>
      <c r="R97">
        <v>0</v>
      </c>
      <c r="S97">
        <v>0.1</v>
      </c>
      <c r="T97">
        <v>6.5</v>
      </c>
      <c r="U97">
        <v>0.44</v>
      </c>
      <c r="V97">
        <v>0.08</v>
      </c>
      <c r="W97">
        <v>0.2</v>
      </c>
      <c r="X97">
        <v>0.98</v>
      </c>
      <c r="Y97">
        <v>0.1</v>
      </c>
      <c r="Z97">
        <v>-0.1</v>
      </c>
      <c r="AA97" t="s">
        <v>1</v>
      </c>
    </row>
    <row r="98" spans="1:27" x14ac:dyDescent="0.3">
      <c r="A98">
        <v>926015</v>
      </c>
      <c r="B98" t="s">
        <v>9</v>
      </c>
      <c r="C98">
        <v>1</v>
      </c>
      <c r="D98">
        <v>1</v>
      </c>
      <c r="E98">
        <v>0</v>
      </c>
      <c r="F98">
        <v>3</v>
      </c>
      <c r="G98">
        <v>0</v>
      </c>
      <c r="H98">
        <v>5</v>
      </c>
      <c r="I98">
        <v>1</v>
      </c>
      <c r="J98">
        <v>2.5</v>
      </c>
      <c r="K98">
        <v>2.5</v>
      </c>
      <c r="L98">
        <v>0</v>
      </c>
      <c r="M98">
        <v>2.5</v>
      </c>
      <c r="N98">
        <v>0</v>
      </c>
      <c r="O98">
        <v>2.5</v>
      </c>
      <c r="P98">
        <v>0.39</v>
      </c>
      <c r="Q98">
        <v>1</v>
      </c>
      <c r="R98">
        <v>0</v>
      </c>
      <c r="S98">
        <v>0.1</v>
      </c>
      <c r="T98">
        <v>6.5</v>
      </c>
      <c r="U98">
        <v>0.44</v>
      </c>
      <c r="V98">
        <v>0.08</v>
      </c>
      <c r="W98">
        <v>0.2</v>
      </c>
      <c r="X98">
        <v>0.98</v>
      </c>
      <c r="Y98">
        <v>0.1</v>
      </c>
      <c r="Z98">
        <v>-0.1</v>
      </c>
      <c r="AA98" t="s">
        <v>1</v>
      </c>
    </row>
    <row r="99" spans="1:27" x14ac:dyDescent="0.3">
      <c r="A99">
        <v>926016</v>
      </c>
      <c r="B99" t="s">
        <v>9</v>
      </c>
      <c r="C99">
        <v>1</v>
      </c>
      <c r="D99">
        <v>1</v>
      </c>
      <c r="E99">
        <v>0</v>
      </c>
      <c r="F99">
        <v>3</v>
      </c>
      <c r="G99">
        <v>0</v>
      </c>
      <c r="H99">
        <v>5</v>
      </c>
      <c r="I99">
        <v>1</v>
      </c>
      <c r="J99">
        <v>2.5</v>
      </c>
      <c r="K99">
        <v>2.5</v>
      </c>
      <c r="L99">
        <v>0</v>
      </c>
      <c r="M99">
        <v>2.5</v>
      </c>
      <c r="N99">
        <v>0</v>
      </c>
      <c r="O99">
        <v>2.5</v>
      </c>
      <c r="P99">
        <v>0.39</v>
      </c>
      <c r="Q99">
        <v>1</v>
      </c>
      <c r="R99">
        <v>0</v>
      </c>
      <c r="S99">
        <v>0.1</v>
      </c>
      <c r="T99">
        <v>6.5</v>
      </c>
      <c r="U99">
        <v>0.44</v>
      </c>
      <c r="V99">
        <v>0.08</v>
      </c>
      <c r="W99">
        <v>0.2</v>
      </c>
      <c r="X99">
        <v>0.98</v>
      </c>
      <c r="Y99">
        <v>0.1</v>
      </c>
      <c r="Z99">
        <v>-0.1</v>
      </c>
      <c r="AA99" t="s">
        <v>1</v>
      </c>
    </row>
    <row r="100" spans="1:27" x14ac:dyDescent="0.3">
      <c r="A100">
        <v>926021</v>
      </c>
      <c r="B100" t="s">
        <v>9</v>
      </c>
      <c r="C100">
        <v>1</v>
      </c>
      <c r="D100">
        <v>1</v>
      </c>
      <c r="E100">
        <v>0</v>
      </c>
      <c r="F100">
        <v>3</v>
      </c>
      <c r="G100">
        <v>0</v>
      </c>
      <c r="H100">
        <v>5</v>
      </c>
      <c r="I100">
        <v>1</v>
      </c>
      <c r="J100">
        <v>2.5</v>
      </c>
      <c r="K100">
        <v>2.5</v>
      </c>
      <c r="L100">
        <v>0</v>
      </c>
      <c r="M100">
        <v>2.5</v>
      </c>
      <c r="N100">
        <v>0</v>
      </c>
      <c r="O100">
        <v>2.5</v>
      </c>
      <c r="P100">
        <v>0.39</v>
      </c>
      <c r="Q100">
        <v>1</v>
      </c>
      <c r="R100">
        <v>0</v>
      </c>
      <c r="S100">
        <v>0.1</v>
      </c>
      <c r="T100">
        <v>6.5</v>
      </c>
      <c r="U100">
        <v>0.44</v>
      </c>
      <c r="V100">
        <v>0.08</v>
      </c>
      <c r="W100">
        <v>0.2</v>
      </c>
      <c r="X100">
        <v>0.98</v>
      </c>
      <c r="Y100">
        <v>0.1</v>
      </c>
      <c r="Z100">
        <v>-0.1</v>
      </c>
      <c r="AA100" t="s">
        <v>1</v>
      </c>
    </row>
    <row r="101" spans="1:27" x14ac:dyDescent="0.3">
      <c r="A101">
        <v>926031</v>
      </c>
      <c r="B101" t="s">
        <v>9</v>
      </c>
      <c r="C101">
        <v>1</v>
      </c>
      <c r="D101">
        <v>1</v>
      </c>
      <c r="E101">
        <v>0</v>
      </c>
      <c r="F101">
        <v>3</v>
      </c>
      <c r="G101">
        <v>0</v>
      </c>
      <c r="H101">
        <v>5</v>
      </c>
      <c r="I101">
        <v>1</v>
      </c>
      <c r="J101">
        <v>2.5</v>
      </c>
      <c r="K101">
        <v>2.5</v>
      </c>
      <c r="L101">
        <v>0</v>
      </c>
      <c r="M101">
        <v>2.5</v>
      </c>
      <c r="N101">
        <v>0</v>
      </c>
      <c r="O101">
        <v>2.5</v>
      </c>
      <c r="P101">
        <v>0.39</v>
      </c>
      <c r="Q101">
        <v>1</v>
      </c>
      <c r="R101">
        <v>0</v>
      </c>
      <c r="S101">
        <v>0.1</v>
      </c>
      <c r="T101">
        <v>6.5</v>
      </c>
      <c r="U101">
        <v>0.44</v>
      </c>
      <c r="V101">
        <v>0.08</v>
      </c>
      <c r="W101">
        <v>0.2</v>
      </c>
      <c r="X101">
        <v>0.98</v>
      </c>
      <c r="Y101">
        <v>0.1</v>
      </c>
      <c r="Z101">
        <v>-0.1</v>
      </c>
      <c r="AA101" t="s">
        <v>1</v>
      </c>
    </row>
    <row r="102" spans="1:27" x14ac:dyDescent="0.3">
      <c r="A102">
        <v>926032</v>
      </c>
      <c r="B102" t="s">
        <v>9</v>
      </c>
      <c r="C102">
        <v>1</v>
      </c>
      <c r="D102">
        <v>1</v>
      </c>
      <c r="E102">
        <v>0</v>
      </c>
      <c r="F102">
        <v>3</v>
      </c>
      <c r="G102">
        <v>0</v>
      </c>
      <c r="H102">
        <v>5</v>
      </c>
      <c r="I102">
        <v>1</v>
      </c>
      <c r="J102">
        <v>2.5</v>
      </c>
      <c r="K102">
        <v>2.5</v>
      </c>
      <c r="L102">
        <v>0</v>
      </c>
      <c r="M102">
        <v>2.5</v>
      </c>
      <c r="N102">
        <v>0</v>
      </c>
      <c r="O102">
        <v>2.5</v>
      </c>
      <c r="P102">
        <v>0.39</v>
      </c>
      <c r="Q102">
        <v>1</v>
      </c>
      <c r="R102">
        <v>0</v>
      </c>
      <c r="S102">
        <v>0.1</v>
      </c>
      <c r="T102">
        <v>6.5</v>
      </c>
      <c r="U102">
        <v>0.44</v>
      </c>
      <c r="V102">
        <v>0.08</v>
      </c>
      <c r="W102">
        <v>0.2</v>
      </c>
      <c r="X102">
        <v>0.98</v>
      </c>
      <c r="Y102">
        <v>0.1</v>
      </c>
      <c r="Z102">
        <v>-0.1</v>
      </c>
      <c r="AA102" t="s">
        <v>1</v>
      </c>
    </row>
    <row r="103" spans="1:27" x14ac:dyDescent="0.3">
      <c r="A103">
        <v>926041</v>
      </c>
      <c r="B103" t="s">
        <v>9</v>
      </c>
      <c r="C103">
        <v>1</v>
      </c>
      <c r="D103">
        <v>1</v>
      </c>
      <c r="E103">
        <v>0</v>
      </c>
      <c r="F103">
        <v>3</v>
      </c>
      <c r="G103">
        <v>0</v>
      </c>
      <c r="H103">
        <v>5</v>
      </c>
      <c r="I103">
        <v>1</v>
      </c>
      <c r="J103">
        <v>2.5</v>
      </c>
      <c r="K103">
        <v>2.5</v>
      </c>
      <c r="L103">
        <v>0</v>
      </c>
      <c r="M103">
        <v>2.5</v>
      </c>
      <c r="N103">
        <v>0</v>
      </c>
      <c r="O103">
        <v>2.5</v>
      </c>
      <c r="P103">
        <v>0.39</v>
      </c>
      <c r="Q103">
        <v>1</v>
      </c>
      <c r="R103">
        <v>0</v>
      </c>
      <c r="S103">
        <v>0.1</v>
      </c>
      <c r="T103">
        <v>6.5</v>
      </c>
      <c r="U103">
        <v>0.44</v>
      </c>
      <c r="V103">
        <v>0.08</v>
      </c>
      <c r="W103">
        <v>0.2</v>
      </c>
      <c r="X103">
        <v>0.98</v>
      </c>
      <c r="Y103">
        <v>0.1</v>
      </c>
      <c r="Z103">
        <v>-0.1</v>
      </c>
      <c r="AA103" t="s">
        <v>1</v>
      </c>
    </row>
    <row r="104" spans="1:27" x14ac:dyDescent="0.3">
      <c r="A104">
        <v>926042</v>
      </c>
      <c r="B104" t="s">
        <v>9</v>
      </c>
      <c r="C104">
        <v>1</v>
      </c>
      <c r="D104">
        <v>1</v>
      </c>
      <c r="E104">
        <v>0</v>
      </c>
      <c r="F104">
        <v>3</v>
      </c>
      <c r="G104">
        <v>0</v>
      </c>
      <c r="H104">
        <v>5</v>
      </c>
      <c r="I104">
        <v>1</v>
      </c>
      <c r="J104">
        <v>2.5</v>
      </c>
      <c r="K104">
        <v>2.5</v>
      </c>
      <c r="L104">
        <v>0</v>
      </c>
      <c r="M104">
        <v>2.5</v>
      </c>
      <c r="N104">
        <v>0</v>
      </c>
      <c r="O104">
        <v>2.5</v>
      </c>
      <c r="P104">
        <v>0.39</v>
      </c>
      <c r="Q104">
        <v>1</v>
      </c>
      <c r="R104">
        <v>0</v>
      </c>
      <c r="S104">
        <v>0.1</v>
      </c>
      <c r="T104">
        <v>6.5</v>
      </c>
      <c r="U104">
        <v>0.44</v>
      </c>
      <c r="V104">
        <v>0.08</v>
      </c>
      <c r="W104">
        <v>0.2</v>
      </c>
      <c r="X104">
        <v>0.98</v>
      </c>
      <c r="Y104">
        <v>0.1</v>
      </c>
      <c r="Z104">
        <v>-0.1</v>
      </c>
      <c r="AA104" t="s">
        <v>1</v>
      </c>
    </row>
    <row r="105" spans="1:27" x14ac:dyDescent="0.3">
      <c r="A105">
        <v>926051</v>
      </c>
      <c r="B105" t="s">
        <v>9</v>
      </c>
      <c r="C105">
        <v>1</v>
      </c>
      <c r="D105">
        <v>1</v>
      </c>
      <c r="E105">
        <v>0</v>
      </c>
      <c r="F105">
        <v>3</v>
      </c>
      <c r="G105">
        <v>0</v>
      </c>
      <c r="H105">
        <v>5</v>
      </c>
      <c r="I105">
        <v>1</v>
      </c>
      <c r="J105">
        <v>2.5</v>
      </c>
      <c r="K105">
        <v>2.5</v>
      </c>
      <c r="L105">
        <v>0</v>
      </c>
      <c r="M105">
        <v>2.5</v>
      </c>
      <c r="N105">
        <v>0</v>
      </c>
      <c r="O105">
        <v>2.5</v>
      </c>
      <c r="P105">
        <v>0.39</v>
      </c>
      <c r="Q105">
        <v>1</v>
      </c>
      <c r="R105">
        <v>0</v>
      </c>
      <c r="S105">
        <v>0.1</v>
      </c>
      <c r="T105">
        <v>6.5</v>
      </c>
      <c r="U105">
        <v>0.44</v>
      </c>
      <c r="V105">
        <v>0.08</v>
      </c>
      <c r="W105">
        <v>0.2</v>
      </c>
      <c r="X105">
        <v>0.98</v>
      </c>
      <c r="Y105">
        <v>0.1</v>
      </c>
      <c r="Z105">
        <v>-0.1</v>
      </c>
      <c r="AA105" t="s">
        <v>1</v>
      </c>
    </row>
    <row r="106" spans="1:27" x14ac:dyDescent="0.3">
      <c r="A106">
        <v>926052</v>
      </c>
      <c r="B106" t="s">
        <v>9</v>
      </c>
      <c r="C106">
        <v>1</v>
      </c>
      <c r="D106">
        <v>1</v>
      </c>
      <c r="E106">
        <v>0</v>
      </c>
      <c r="F106">
        <v>3</v>
      </c>
      <c r="G106">
        <v>0</v>
      </c>
      <c r="H106">
        <v>5</v>
      </c>
      <c r="I106">
        <v>1</v>
      </c>
      <c r="J106">
        <v>2.5</v>
      </c>
      <c r="K106">
        <v>2.5</v>
      </c>
      <c r="L106">
        <v>0</v>
      </c>
      <c r="M106">
        <v>2.5</v>
      </c>
      <c r="N106">
        <v>0</v>
      </c>
      <c r="O106">
        <v>2.5</v>
      </c>
      <c r="P106">
        <v>0.39</v>
      </c>
      <c r="Q106">
        <v>1</v>
      </c>
      <c r="R106">
        <v>0</v>
      </c>
      <c r="S106">
        <v>0.1</v>
      </c>
      <c r="T106">
        <v>6.5</v>
      </c>
      <c r="U106">
        <v>0.44</v>
      </c>
      <c r="V106">
        <v>0.08</v>
      </c>
      <c r="W106">
        <v>0.2</v>
      </c>
      <c r="X106">
        <v>0.98</v>
      </c>
      <c r="Y106">
        <v>0.1</v>
      </c>
      <c r="Z106">
        <v>-0.1</v>
      </c>
      <c r="AA106" t="s">
        <v>1</v>
      </c>
    </row>
    <row r="107" spans="1:27" x14ac:dyDescent="0.3">
      <c r="A107">
        <v>926061</v>
      </c>
      <c r="B107" t="s">
        <v>9</v>
      </c>
      <c r="C107">
        <v>1</v>
      </c>
      <c r="D107">
        <v>1</v>
      </c>
      <c r="E107">
        <v>0</v>
      </c>
      <c r="F107">
        <v>3</v>
      </c>
      <c r="G107">
        <v>0</v>
      </c>
      <c r="H107">
        <v>5</v>
      </c>
      <c r="I107">
        <v>1</v>
      </c>
      <c r="J107">
        <v>2.5</v>
      </c>
      <c r="K107">
        <v>2.5</v>
      </c>
      <c r="L107">
        <v>0</v>
      </c>
      <c r="M107">
        <v>2.5</v>
      </c>
      <c r="N107">
        <v>0</v>
      </c>
      <c r="O107">
        <v>2.5</v>
      </c>
      <c r="P107">
        <v>0.39</v>
      </c>
      <c r="Q107">
        <v>1</v>
      </c>
      <c r="R107">
        <v>0</v>
      </c>
      <c r="S107">
        <v>0.1</v>
      </c>
      <c r="T107">
        <v>6.5</v>
      </c>
      <c r="U107">
        <v>0.44</v>
      </c>
      <c r="V107">
        <v>0.08</v>
      </c>
      <c r="W107">
        <v>0.2</v>
      </c>
      <c r="X107">
        <v>0.98</v>
      </c>
      <c r="Y107">
        <v>0.1</v>
      </c>
      <c r="Z107">
        <v>-0.1</v>
      </c>
      <c r="AA107" t="s">
        <v>1</v>
      </c>
    </row>
    <row r="108" spans="1:27" x14ac:dyDescent="0.3">
      <c r="A108">
        <v>926062</v>
      </c>
      <c r="B108" t="s">
        <v>9</v>
      </c>
      <c r="C108">
        <v>1</v>
      </c>
      <c r="D108">
        <v>1</v>
      </c>
      <c r="E108">
        <v>0</v>
      </c>
      <c r="F108">
        <v>3</v>
      </c>
      <c r="G108">
        <v>0</v>
      </c>
      <c r="H108">
        <v>5</v>
      </c>
      <c r="I108">
        <v>1</v>
      </c>
      <c r="J108">
        <v>2.5</v>
      </c>
      <c r="K108">
        <v>2.5</v>
      </c>
      <c r="L108">
        <v>0</v>
      </c>
      <c r="M108">
        <v>2.5</v>
      </c>
      <c r="N108">
        <v>0</v>
      </c>
      <c r="O108">
        <v>2.5</v>
      </c>
      <c r="P108">
        <v>0.39</v>
      </c>
      <c r="Q108">
        <v>1</v>
      </c>
      <c r="R108">
        <v>0</v>
      </c>
      <c r="S108">
        <v>0.1</v>
      </c>
      <c r="T108">
        <v>6.5</v>
      </c>
      <c r="U108">
        <v>0.44</v>
      </c>
      <c r="V108">
        <v>0.08</v>
      </c>
      <c r="W108">
        <v>0.2</v>
      </c>
      <c r="X108">
        <v>0.98</v>
      </c>
      <c r="Y108">
        <v>0.1</v>
      </c>
      <c r="Z108">
        <v>-0.1</v>
      </c>
      <c r="AA108" t="s">
        <v>1</v>
      </c>
    </row>
    <row r="109" spans="1:27" x14ac:dyDescent="0.3">
      <c r="A109">
        <v>926071</v>
      </c>
      <c r="B109" t="s">
        <v>9</v>
      </c>
      <c r="C109">
        <v>1</v>
      </c>
      <c r="D109">
        <v>1</v>
      </c>
      <c r="E109">
        <v>0</v>
      </c>
      <c r="F109">
        <v>3</v>
      </c>
      <c r="G109">
        <v>0</v>
      </c>
      <c r="H109">
        <v>5</v>
      </c>
      <c r="I109">
        <v>1</v>
      </c>
      <c r="J109">
        <v>2.5</v>
      </c>
      <c r="K109">
        <v>2.5</v>
      </c>
      <c r="L109">
        <v>0</v>
      </c>
      <c r="M109">
        <v>2.5</v>
      </c>
      <c r="N109">
        <v>0</v>
      </c>
      <c r="O109">
        <v>2.5</v>
      </c>
      <c r="P109">
        <v>0.39</v>
      </c>
      <c r="Q109">
        <v>1</v>
      </c>
      <c r="R109">
        <v>0</v>
      </c>
      <c r="S109">
        <v>0.1</v>
      </c>
      <c r="T109">
        <v>6.5</v>
      </c>
      <c r="U109">
        <v>0.44</v>
      </c>
      <c r="V109">
        <v>0.08</v>
      </c>
      <c r="W109">
        <v>0.2</v>
      </c>
      <c r="X109">
        <v>0.98</v>
      </c>
      <c r="Y109">
        <v>0.1</v>
      </c>
      <c r="Z109">
        <v>-0.1</v>
      </c>
      <c r="AA109" t="s">
        <v>1</v>
      </c>
    </row>
    <row r="110" spans="1:27" x14ac:dyDescent="0.3">
      <c r="A110">
        <v>926072</v>
      </c>
      <c r="B110" t="s">
        <v>9</v>
      </c>
      <c r="C110">
        <v>1</v>
      </c>
      <c r="D110">
        <v>1</v>
      </c>
      <c r="E110">
        <v>0</v>
      </c>
      <c r="F110">
        <v>3</v>
      </c>
      <c r="G110">
        <v>0</v>
      </c>
      <c r="H110">
        <v>5</v>
      </c>
      <c r="I110">
        <v>1</v>
      </c>
      <c r="J110">
        <v>2.5</v>
      </c>
      <c r="K110">
        <v>2.5</v>
      </c>
      <c r="L110">
        <v>0</v>
      </c>
      <c r="M110">
        <v>2.5</v>
      </c>
      <c r="N110">
        <v>0</v>
      </c>
      <c r="O110">
        <v>2.5</v>
      </c>
      <c r="P110">
        <v>0.39</v>
      </c>
      <c r="Q110">
        <v>1</v>
      </c>
      <c r="R110">
        <v>0</v>
      </c>
      <c r="S110">
        <v>0.1</v>
      </c>
      <c r="T110">
        <v>6.5</v>
      </c>
      <c r="U110">
        <v>0.44</v>
      </c>
      <c r="V110">
        <v>0.08</v>
      </c>
      <c r="W110">
        <v>0.2</v>
      </c>
      <c r="X110">
        <v>0.98</v>
      </c>
      <c r="Y110">
        <v>0.1</v>
      </c>
      <c r="Z110">
        <v>-0.1</v>
      </c>
      <c r="AA110" t="s">
        <v>1</v>
      </c>
    </row>
    <row r="111" spans="1:27" x14ac:dyDescent="0.3">
      <c r="A111">
        <v>926081</v>
      </c>
      <c r="B111" t="s">
        <v>9</v>
      </c>
      <c r="C111">
        <v>1</v>
      </c>
      <c r="D111">
        <v>1</v>
      </c>
      <c r="E111">
        <v>0</v>
      </c>
      <c r="F111">
        <v>3</v>
      </c>
      <c r="G111">
        <v>0</v>
      </c>
      <c r="H111">
        <v>5</v>
      </c>
      <c r="I111">
        <v>1</v>
      </c>
      <c r="J111">
        <v>2.5</v>
      </c>
      <c r="K111">
        <v>2.5</v>
      </c>
      <c r="L111">
        <v>0</v>
      </c>
      <c r="M111">
        <v>2.5</v>
      </c>
      <c r="N111">
        <v>0</v>
      </c>
      <c r="O111">
        <v>2.5</v>
      </c>
      <c r="P111">
        <v>0.39</v>
      </c>
      <c r="Q111">
        <v>1</v>
      </c>
      <c r="R111">
        <v>0</v>
      </c>
      <c r="S111">
        <v>0.1</v>
      </c>
      <c r="T111">
        <v>6.5</v>
      </c>
      <c r="U111">
        <v>0.44</v>
      </c>
      <c r="V111">
        <v>0.08</v>
      </c>
      <c r="W111">
        <v>0.2</v>
      </c>
      <c r="X111">
        <v>0.98</v>
      </c>
      <c r="Y111">
        <v>0.1</v>
      </c>
      <c r="Z111">
        <v>-0.1</v>
      </c>
      <c r="AA111" t="s">
        <v>1</v>
      </c>
    </row>
    <row r="112" spans="1:27" x14ac:dyDescent="0.3">
      <c r="A112">
        <v>926082</v>
      </c>
      <c r="B112" t="s">
        <v>9</v>
      </c>
      <c r="C112">
        <v>1</v>
      </c>
      <c r="D112">
        <v>1</v>
      </c>
      <c r="E112">
        <v>0</v>
      </c>
      <c r="F112">
        <v>3</v>
      </c>
      <c r="G112">
        <v>0</v>
      </c>
      <c r="H112">
        <v>5</v>
      </c>
      <c r="I112">
        <v>1</v>
      </c>
      <c r="J112">
        <v>2.5</v>
      </c>
      <c r="K112">
        <v>2.5</v>
      </c>
      <c r="L112">
        <v>0</v>
      </c>
      <c r="M112">
        <v>2.5</v>
      </c>
      <c r="N112">
        <v>0</v>
      </c>
      <c r="O112">
        <v>2.5</v>
      </c>
      <c r="P112">
        <v>0.39</v>
      </c>
      <c r="Q112">
        <v>1</v>
      </c>
      <c r="R112">
        <v>0</v>
      </c>
      <c r="S112">
        <v>0.1</v>
      </c>
      <c r="T112">
        <v>6.5</v>
      </c>
      <c r="U112">
        <v>0.44</v>
      </c>
      <c r="V112">
        <v>0.08</v>
      </c>
      <c r="W112">
        <v>0.2</v>
      </c>
      <c r="X112">
        <v>0.98</v>
      </c>
      <c r="Y112">
        <v>0.1</v>
      </c>
      <c r="Z112">
        <v>-0.1</v>
      </c>
      <c r="AA112" t="s">
        <v>1</v>
      </c>
    </row>
    <row r="113" spans="1:27" x14ac:dyDescent="0.3">
      <c r="A113">
        <v>926091</v>
      </c>
      <c r="B113" t="s">
        <v>9</v>
      </c>
      <c r="C113">
        <v>1</v>
      </c>
      <c r="D113">
        <v>1</v>
      </c>
      <c r="E113">
        <v>0</v>
      </c>
      <c r="F113">
        <v>3</v>
      </c>
      <c r="G113">
        <v>0</v>
      </c>
      <c r="H113">
        <v>5</v>
      </c>
      <c r="I113">
        <v>1</v>
      </c>
      <c r="J113">
        <v>2.5</v>
      </c>
      <c r="K113">
        <v>2.5</v>
      </c>
      <c r="L113">
        <v>0</v>
      </c>
      <c r="M113">
        <v>2.5</v>
      </c>
      <c r="N113">
        <v>0</v>
      </c>
      <c r="O113">
        <v>2.5</v>
      </c>
      <c r="P113">
        <v>0.39</v>
      </c>
      <c r="Q113">
        <v>1</v>
      </c>
      <c r="R113">
        <v>0</v>
      </c>
      <c r="S113">
        <v>0.1</v>
      </c>
      <c r="T113">
        <v>6.5</v>
      </c>
      <c r="U113">
        <v>0.44</v>
      </c>
      <c r="V113">
        <v>0.08</v>
      </c>
      <c r="W113">
        <v>0.2</v>
      </c>
      <c r="X113">
        <v>0.98</v>
      </c>
      <c r="Y113">
        <v>0.1</v>
      </c>
      <c r="Z113">
        <v>-0.1</v>
      </c>
      <c r="AA113" t="s">
        <v>1</v>
      </c>
    </row>
    <row r="114" spans="1:27" x14ac:dyDescent="0.3">
      <c r="A114">
        <v>926092</v>
      </c>
      <c r="B114" t="s">
        <v>9</v>
      </c>
      <c r="C114">
        <v>1</v>
      </c>
      <c r="D114">
        <v>1</v>
      </c>
      <c r="E114">
        <v>0</v>
      </c>
      <c r="F114">
        <v>3</v>
      </c>
      <c r="G114">
        <v>0</v>
      </c>
      <c r="H114">
        <v>5</v>
      </c>
      <c r="I114">
        <v>1</v>
      </c>
      <c r="J114">
        <v>2.5</v>
      </c>
      <c r="K114">
        <v>2.5</v>
      </c>
      <c r="L114">
        <v>0</v>
      </c>
      <c r="M114">
        <v>2.5</v>
      </c>
      <c r="N114">
        <v>0</v>
      </c>
      <c r="O114">
        <v>2.5</v>
      </c>
      <c r="P114">
        <v>0.39</v>
      </c>
      <c r="Q114">
        <v>1</v>
      </c>
      <c r="R114">
        <v>0</v>
      </c>
      <c r="S114">
        <v>0.1</v>
      </c>
      <c r="T114">
        <v>6.5</v>
      </c>
      <c r="U114">
        <v>0.44</v>
      </c>
      <c r="V114">
        <v>0.08</v>
      </c>
      <c r="W114">
        <v>0.2</v>
      </c>
      <c r="X114">
        <v>0.98</v>
      </c>
      <c r="Y114">
        <v>0.1</v>
      </c>
      <c r="Z114">
        <v>-0.1</v>
      </c>
      <c r="AA114" t="s">
        <v>1</v>
      </c>
    </row>
    <row r="115" spans="1:27" x14ac:dyDescent="0.3">
      <c r="A115">
        <v>926101</v>
      </c>
      <c r="B115" t="s">
        <v>9</v>
      </c>
      <c r="C115">
        <v>1</v>
      </c>
      <c r="D115">
        <v>1</v>
      </c>
      <c r="E115">
        <v>0</v>
      </c>
      <c r="F115">
        <v>3</v>
      </c>
      <c r="G115">
        <v>0</v>
      </c>
      <c r="H115">
        <v>5</v>
      </c>
      <c r="I115">
        <v>1</v>
      </c>
      <c r="J115">
        <v>2.5</v>
      </c>
      <c r="K115">
        <v>2.5</v>
      </c>
      <c r="L115">
        <v>0</v>
      </c>
      <c r="M115">
        <v>2.5</v>
      </c>
      <c r="N115">
        <v>0</v>
      </c>
      <c r="O115">
        <v>2.5</v>
      </c>
      <c r="P115">
        <v>0.39</v>
      </c>
      <c r="Q115">
        <v>1</v>
      </c>
      <c r="R115">
        <v>0</v>
      </c>
      <c r="S115">
        <v>0.1</v>
      </c>
      <c r="T115">
        <v>6.5</v>
      </c>
      <c r="U115">
        <v>0.44</v>
      </c>
      <c r="V115">
        <v>0.08</v>
      </c>
      <c r="W115">
        <v>0.2</v>
      </c>
      <c r="X115">
        <v>0.98</v>
      </c>
      <c r="Y115">
        <v>0.1</v>
      </c>
      <c r="Z115">
        <v>-0.1</v>
      </c>
      <c r="AA115" t="s">
        <v>1</v>
      </c>
    </row>
    <row r="116" spans="1:27" x14ac:dyDescent="0.3">
      <c r="A116">
        <v>927011</v>
      </c>
      <c r="B116" t="s">
        <v>9</v>
      </c>
      <c r="C116">
        <v>1</v>
      </c>
      <c r="D116">
        <v>1</v>
      </c>
      <c r="E116">
        <v>0</v>
      </c>
      <c r="F116">
        <v>3</v>
      </c>
      <c r="G116">
        <v>0</v>
      </c>
      <c r="H116">
        <v>5</v>
      </c>
      <c r="I116">
        <v>1</v>
      </c>
      <c r="J116">
        <v>2.5</v>
      </c>
      <c r="K116">
        <v>2.5</v>
      </c>
      <c r="L116">
        <v>0</v>
      </c>
      <c r="M116">
        <v>2.5</v>
      </c>
      <c r="N116">
        <v>0</v>
      </c>
      <c r="O116">
        <v>2.5</v>
      </c>
      <c r="P116">
        <v>0.39</v>
      </c>
      <c r="Q116">
        <v>1</v>
      </c>
      <c r="R116">
        <v>0</v>
      </c>
      <c r="S116">
        <v>0.1</v>
      </c>
      <c r="T116">
        <v>6.5</v>
      </c>
      <c r="U116">
        <v>0.44</v>
      </c>
      <c r="V116">
        <v>0.08</v>
      </c>
      <c r="W116">
        <v>0.2</v>
      </c>
      <c r="X116">
        <v>0.98</v>
      </c>
      <c r="Y116">
        <v>0.1</v>
      </c>
      <c r="Z116">
        <v>-0.1</v>
      </c>
      <c r="AA116" t="s">
        <v>1</v>
      </c>
    </row>
    <row r="117" spans="1:27" x14ac:dyDescent="0.3">
      <c r="A117">
        <v>927012</v>
      </c>
      <c r="B117" t="s">
        <v>9</v>
      </c>
      <c r="C117">
        <v>1</v>
      </c>
      <c r="D117">
        <v>1</v>
      </c>
      <c r="E117">
        <v>0</v>
      </c>
      <c r="F117">
        <v>3</v>
      </c>
      <c r="G117">
        <v>0</v>
      </c>
      <c r="H117">
        <v>5</v>
      </c>
      <c r="I117">
        <v>1</v>
      </c>
      <c r="J117">
        <v>2.5</v>
      </c>
      <c r="K117">
        <v>2.5</v>
      </c>
      <c r="L117">
        <v>0</v>
      </c>
      <c r="M117">
        <v>2.5</v>
      </c>
      <c r="N117">
        <v>0</v>
      </c>
      <c r="O117">
        <v>2.5</v>
      </c>
      <c r="P117">
        <v>0.39</v>
      </c>
      <c r="Q117">
        <v>1</v>
      </c>
      <c r="R117">
        <v>0</v>
      </c>
      <c r="S117">
        <v>0.1</v>
      </c>
      <c r="T117">
        <v>6.5</v>
      </c>
      <c r="U117">
        <v>0.44</v>
      </c>
      <c r="V117">
        <v>0.08</v>
      </c>
      <c r="W117">
        <v>0.2</v>
      </c>
      <c r="X117">
        <v>0.98</v>
      </c>
      <c r="Y117">
        <v>0.1</v>
      </c>
      <c r="Z117">
        <v>-0.1</v>
      </c>
      <c r="AA117" t="s">
        <v>1</v>
      </c>
    </row>
    <row r="118" spans="1:27" x14ac:dyDescent="0.3">
      <c r="A118">
        <v>927013</v>
      </c>
      <c r="B118" t="s">
        <v>9</v>
      </c>
      <c r="C118">
        <v>1</v>
      </c>
      <c r="D118">
        <v>1</v>
      </c>
      <c r="E118">
        <v>0</v>
      </c>
      <c r="F118">
        <v>3</v>
      </c>
      <c r="G118">
        <v>0</v>
      </c>
      <c r="H118">
        <v>5</v>
      </c>
      <c r="I118">
        <v>1</v>
      </c>
      <c r="J118">
        <v>2.5</v>
      </c>
      <c r="K118">
        <v>2.5</v>
      </c>
      <c r="L118">
        <v>0</v>
      </c>
      <c r="M118">
        <v>2.5</v>
      </c>
      <c r="N118">
        <v>0</v>
      </c>
      <c r="O118">
        <v>2.5</v>
      </c>
      <c r="P118">
        <v>0.39</v>
      </c>
      <c r="Q118">
        <v>1</v>
      </c>
      <c r="R118">
        <v>0</v>
      </c>
      <c r="S118">
        <v>0.1</v>
      </c>
      <c r="T118">
        <v>6.5</v>
      </c>
      <c r="U118">
        <v>0.44</v>
      </c>
      <c r="V118">
        <v>0.08</v>
      </c>
      <c r="W118">
        <v>0.2</v>
      </c>
      <c r="X118">
        <v>0.98</v>
      </c>
      <c r="Y118">
        <v>0.1</v>
      </c>
      <c r="Z118">
        <v>-0.1</v>
      </c>
      <c r="AA118" t="s">
        <v>1</v>
      </c>
    </row>
    <row r="119" spans="1:27" x14ac:dyDescent="0.3">
      <c r="A119">
        <v>927021</v>
      </c>
      <c r="B119" t="s">
        <v>9</v>
      </c>
      <c r="C119">
        <v>1</v>
      </c>
      <c r="D119">
        <v>1</v>
      </c>
      <c r="E119">
        <v>0</v>
      </c>
      <c r="F119">
        <v>3</v>
      </c>
      <c r="G119">
        <v>0</v>
      </c>
      <c r="H119">
        <v>5</v>
      </c>
      <c r="I119">
        <v>1</v>
      </c>
      <c r="J119">
        <v>2.5</v>
      </c>
      <c r="K119">
        <v>2.5</v>
      </c>
      <c r="L119">
        <v>0</v>
      </c>
      <c r="M119">
        <v>2.5</v>
      </c>
      <c r="N119">
        <v>0</v>
      </c>
      <c r="O119">
        <v>2.5</v>
      </c>
      <c r="P119">
        <v>0.39</v>
      </c>
      <c r="Q119">
        <v>1</v>
      </c>
      <c r="R119">
        <v>0</v>
      </c>
      <c r="S119">
        <v>0.1</v>
      </c>
      <c r="T119">
        <v>6.5</v>
      </c>
      <c r="U119">
        <v>0.44</v>
      </c>
      <c r="V119">
        <v>0.08</v>
      </c>
      <c r="W119">
        <v>0.2</v>
      </c>
      <c r="X119">
        <v>0.98</v>
      </c>
      <c r="Y119">
        <v>0.1</v>
      </c>
      <c r="Z119">
        <v>-0.1</v>
      </c>
      <c r="AA119" t="s">
        <v>1</v>
      </c>
    </row>
    <row r="120" spans="1:27" x14ac:dyDescent="0.3">
      <c r="A120">
        <v>927022</v>
      </c>
      <c r="B120" t="s">
        <v>9</v>
      </c>
      <c r="C120">
        <v>1</v>
      </c>
      <c r="D120">
        <v>1</v>
      </c>
      <c r="E120">
        <v>0</v>
      </c>
      <c r="F120">
        <v>3</v>
      </c>
      <c r="G120">
        <v>0</v>
      </c>
      <c r="H120">
        <v>5</v>
      </c>
      <c r="I120">
        <v>1</v>
      </c>
      <c r="J120">
        <v>2.5</v>
      </c>
      <c r="K120">
        <v>2.5</v>
      </c>
      <c r="L120">
        <v>0</v>
      </c>
      <c r="M120">
        <v>2.5</v>
      </c>
      <c r="N120">
        <v>0</v>
      </c>
      <c r="O120">
        <v>2.5</v>
      </c>
      <c r="P120">
        <v>0.39</v>
      </c>
      <c r="Q120">
        <v>1</v>
      </c>
      <c r="R120">
        <v>0</v>
      </c>
      <c r="S120">
        <v>0.1</v>
      </c>
      <c r="T120">
        <v>6.5</v>
      </c>
      <c r="U120">
        <v>0.44</v>
      </c>
      <c r="V120">
        <v>0.08</v>
      </c>
      <c r="W120">
        <v>0.2</v>
      </c>
      <c r="X120">
        <v>0.98</v>
      </c>
      <c r="Y120">
        <v>0.1</v>
      </c>
      <c r="Z120">
        <v>-0.1</v>
      </c>
      <c r="AA120" t="s">
        <v>1</v>
      </c>
    </row>
    <row r="121" spans="1:27" x14ac:dyDescent="0.3">
      <c r="A121">
        <v>927031</v>
      </c>
      <c r="B121" t="s">
        <v>9</v>
      </c>
      <c r="C121">
        <v>1</v>
      </c>
      <c r="D121">
        <v>1</v>
      </c>
      <c r="E121">
        <v>0</v>
      </c>
      <c r="F121">
        <v>3</v>
      </c>
      <c r="G121">
        <v>0</v>
      </c>
      <c r="H121">
        <v>5</v>
      </c>
      <c r="I121">
        <v>1</v>
      </c>
      <c r="J121">
        <v>2.5</v>
      </c>
      <c r="K121">
        <v>2.5</v>
      </c>
      <c r="L121">
        <v>0</v>
      </c>
      <c r="M121">
        <v>2.5</v>
      </c>
      <c r="N121">
        <v>0</v>
      </c>
      <c r="O121">
        <v>2.5</v>
      </c>
      <c r="P121">
        <v>0.39</v>
      </c>
      <c r="Q121">
        <v>1</v>
      </c>
      <c r="R121">
        <v>0</v>
      </c>
      <c r="S121">
        <v>0.1</v>
      </c>
      <c r="T121">
        <v>6.5</v>
      </c>
      <c r="U121">
        <v>0.44</v>
      </c>
      <c r="V121">
        <v>0.08</v>
      </c>
      <c r="W121">
        <v>0.2</v>
      </c>
      <c r="X121">
        <v>0.98</v>
      </c>
      <c r="Y121">
        <v>0.1</v>
      </c>
      <c r="Z121">
        <v>-0.1</v>
      </c>
      <c r="AA121" t="s">
        <v>1</v>
      </c>
    </row>
    <row r="122" spans="1:27" x14ac:dyDescent="0.3">
      <c r="A122">
        <v>927032</v>
      </c>
      <c r="B122" t="s">
        <v>9</v>
      </c>
      <c r="C122">
        <v>1</v>
      </c>
      <c r="D122">
        <v>1</v>
      </c>
      <c r="E122">
        <v>0</v>
      </c>
      <c r="F122">
        <v>3</v>
      </c>
      <c r="G122">
        <v>0</v>
      </c>
      <c r="H122">
        <v>5</v>
      </c>
      <c r="I122">
        <v>1</v>
      </c>
      <c r="J122">
        <v>2.5</v>
      </c>
      <c r="K122">
        <v>2.5</v>
      </c>
      <c r="L122">
        <v>0</v>
      </c>
      <c r="M122">
        <v>2.5</v>
      </c>
      <c r="N122">
        <v>0</v>
      </c>
      <c r="O122">
        <v>2.5</v>
      </c>
      <c r="P122">
        <v>0.39</v>
      </c>
      <c r="Q122">
        <v>1</v>
      </c>
      <c r="R122">
        <v>0</v>
      </c>
      <c r="S122">
        <v>0.1</v>
      </c>
      <c r="T122">
        <v>6.5</v>
      </c>
      <c r="U122">
        <v>0.44</v>
      </c>
      <c r="V122">
        <v>0.08</v>
      </c>
      <c r="W122">
        <v>0.2</v>
      </c>
      <c r="X122">
        <v>0.98</v>
      </c>
      <c r="Y122">
        <v>0.1</v>
      </c>
      <c r="Z122">
        <v>-0.1</v>
      </c>
      <c r="AA122" t="s">
        <v>1</v>
      </c>
    </row>
    <row r="123" spans="1:27" x14ac:dyDescent="0.3">
      <c r="A123">
        <v>927041</v>
      </c>
      <c r="B123" t="s">
        <v>9</v>
      </c>
      <c r="C123">
        <v>1</v>
      </c>
      <c r="D123">
        <v>1</v>
      </c>
      <c r="E123">
        <v>0</v>
      </c>
      <c r="F123">
        <v>3</v>
      </c>
      <c r="G123">
        <v>0</v>
      </c>
      <c r="H123">
        <v>5</v>
      </c>
      <c r="I123">
        <v>1</v>
      </c>
      <c r="J123">
        <v>2.5</v>
      </c>
      <c r="K123">
        <v>2.5</v>
      </c>
      <c r="L123">
        <v>0</v>
      </c>
      <c r="M123">
        <v>2.5</v>
      </c>
      <c r="N123">
        <v>0</v>
      </c>
      <c r="O123">
        <v>2.5</v>
      </c>
      <c r="P123">
        <v>0.39</v>
      </c>
      <c r="Q123">
        <v>1</v>
      </c>
      <c r="R123">
        <v>0</v>
      </c>
      <c r="S123">
        <v>0.1</v>
      </c>
      <c r="T123">
        <v>6.5</v>
      </c>
      <c r="U123">
        <v>0.44</v>
      </c>
      <c r="V123">
        <v>0.08</v>
      </c>
      <c r="W123">
        <v>0.2</v>
      </c>
      <c r="X123">
        <v>0.98</v>
      </c>
      <c r="Y123">
        <v>0.1</v>
      </c>
      <c r="Z123">
        <v>-0.1</v>
      </c>
      <c r="AA123" t="s">
        <v>1</v>
      </c>
    </row>
    <row r="124" spans="1:27" x14ac:dyDescent="0.3">
      <c r="A124">
        <v>927042</v>
      </c>
      <c r="B124" t="s">
        <v>9</v>
      </c>
      <c r="C124">
        <v>1</v>
      </c>
      <c r="D124">
        <v>1</v>
      </c>
      <c r="E124">
        <v>0</v>
      </c>
      <c r="F124">
        <v>3</v>
      </c>
      <c r="G124">
        <v>0</v>
      </c>
      <c r="H124">
        <v>5</v>
      </c>
      <c r="I124">
        <v>1</v>
      </c>
      <c r="J124">
        <v>2.5</v>
      </c>
      <c r="K124">
        <v>2.5</v>
      </c>
      <c r="L124">
        <v>0</v>
      </c>
      <c r="M124">
        <v>2.5</v>
      </c>
      <c r="N124">
        <v>0</v>
      </c>
      <c r="O124">
        <v>2.5</v>
      </c>
      <c r="P124">
        <v>0.39</v>
      </c>
      <c r="Q124">
        <v>1</v>
      </c>
      <c r="R124">
        <v>0</v>
      </c>
      <c r="S124">
        <v>0.1</v>
      </c>
      <c r="T124">
        <v>6.5</v>
      </c>
      <c r="U124">
        <v>0.44</v>
      </c>
      <c r="V124">
        <v>0.08</v>
      </c>
      <c r="W124">
        <v>0.2</v>
      </c>
      <c r="X124">
        <v>0.98</v>
      </c>
      <c r="Y124">
        <v>0.1</v>
      </c>
      <c r="Z124">
        <v>-0.1</v>
      </c>
      <c r="AA124" t="s">
        <v>1</v>
      </c>
    </row>
    <row r="125" spans="1:27" x14ac:dyDescent="0.3">
      <c r="A125">
        <v>927043</v>
      </c>
      <c r="B125" t="s">
        <v>9</v>
      </c>
      <c r="C125">
        <v>1</v>
      </c>
      <c r="D125">
        <v>1</v>
      </c>
      <c r="E125">
        <v>0</v>
      </c>
      <c r="F125">
        <v>3</v>
      </c>
      <c r="G125">
        <v>0</v>
      </c>
      <c r="H125">
        <v>5</v>
      </c>
      <c r="I125">
        <v>1</v>
      </c>
      <c r="J125">
        <v>2.5</v>
      </c>
      <c r="K125">
        <v>2.5</v>
      </c>
      <c r="L125">
        <v>0</v>
      </c>
      <c r="M125">
        <v>2.5</v>
      </c>
      <c r="N125">
        <v>0</v>
      </c>
      <c r="O125">
        <v>2.5</v>
      </c>
      <c r="P125">
        <v>0.39</v>
      </c>
      <c r="Q125">
        <v>1</v>
      </c>
      <c r="R125">
        <v>0</v>
      </c>
      <c r="S125">
        <v>0.1</v>
      </c>
      <c r="T125">
        <v>6.5</v>
      </c>
      <c r="U125">
        <v>0.44</v>
      </c>
      <c r="V125">
        <v>0.08</v>
      </c>
      <c r="W125">
        <v>0.2</v>
      </c>
      <c r="X125">
        <v>0.98</v>
      </c>
      <c r="Y125">
        <v>0.1</v>
      </c>
      <c r="Z125">
        <v>-0.1</v>
      </c>
      <c r="AA125" t="s">
        <v>1</v>
      </c>
    </row>
    <row r="126" spans="1:27" x14ac:dyDescent="0.3">
      <c r="A126">
        <v>927044</v>
      </c>
      <c r="B126" t="s">
        <v>9</v>
      </c>
      <c r="C126">
        <v>1</v>
      </c>
      <c r="D126">
        <v>1</v>
      </c>
      <c r="E126">
        <v>0</v>
      </c>
      <c r="F126">
        <v>3</v>
      </c>
      <c r="G126">
        <v>0</v>
      </c>
      <c r="H126">
        <v>5</v>
      </c>
      <c r="I126">
        <v>1</v>
      </c>
      <c r="J126">
        <v>2.5</v>
      </c>
      <c r="K126">
        <v>2.5</v>
      </c>
      <c r="L126">
        <v>0</v>
      </c>
      <c r="M126">
        <v>2.5</v>
      </c>
      <c r="N126">
        <v>0</v>
      </c>
      <c r="O126">
        <v>2.5</v>
      </c>
      <c r="P126">
        <v>0.39</v>
      </c>
      <c r="Q126">
        <v>1</v>
      </c>
      <c r="R126">
        <v>0</v>
      </c>
      <c r="S126">
        <v>0.1</v>
      </c>
      <c r="T126">
        <v>6.5</v>
      </c>
      <c r="U126">
        <v>0.44</v>
      </c>
      <c r="V126">
        <v>0.08</v>
      </c>
      <c r="W126">
        <v>0.2</v>
      </c>
      <c r="X126">
        <v>0.98</v>
      </c>
      <c r="Y126">
        <v>0.1</v>
      </c>
      <c r="Z126">
        <v>-0.1</v>
      </c>
      <c r="AA126" t="s">
        <v>1</v>
      </c>
    </row>
    <row r="127" spans="1:27" x14ac:dyDescent="0.3">
      <c r="A127">
        <v>928011</v>
      </c>
      <c r="B127" t="s">
        <v>9</v>
      </c>
      <c r="C127">
        <v>1</v>
      </c>
      <c r="D127">
        <v>1</v>
      </c>
      <c r="E127">
        <v>0</v>
      </c>
      <c r="F127">
        <v>3</v>
      </c>
      <c r="G127">
        <v>0</v>
      </c>
      <c r="H127">
        <v>5</v>
      </c>
      <c r="I127">
        <v>1</v>
      </c>
      <c r="J127">
        <v>2.5</v>
      </c>
      <c r="K127">
        <v>2.5</v>
      </c>
      <c r="L127">
        <v>0</v>
      </c>
      <c r="M127">
        <v>2.5</v>
      </c>
      <c r="N127">
        <v>0</v>
      </c>
      <c r="O127">
        <v>2.5</v>
      </c>
      <c r="P127">
        <v>0.39</v>
      </c>
      <c r="Q127">
        <v>1</v>
      </c>
      <c r="R127">
        <v>0</v>
      </c>
      <c r="S127">
        <v>0.1</v>
      </c>
      <c r="T127">
        <v>6.5</v>
      </c>
      <c r="U127">
        <v>0.44</v>
      </c>
      <c r="V127">
        <v>0.08</v>
      </c>
      <c r="W127">
        <v>0.2</v>
      </c>
      <c r="X127">
        <v>0.98</v>
      </c>
      <c r="Y127">
        <v>0.1</v>
      </c>
      <c r="Z127">
        <v>-0.1</v>
      </c>
      <c r="AA127" t="s">
        <v>1</v>
      </c>
    </row>
    <row r="128" spans="1:27" x14ac:dyDescent="0.3">
      <c r="A128">
        <v>928012</v>
      </c>
      <c r="B128" t="s">
        <v>9</v>
      </c>
      <c r="C128">
        <v>1</v>
      </c>
      <c r="D128">
        <v>1</v>
      </c>
      <c r="E128">
        <v>0</v>
      </c>
      <c r="F128">
        <v>3</v>
      </c>
      <c r="G128">
        <v>0</v>
      </c>
      <c r="H128">
        <v>5</v>
      </c>
      <c r="I128">
        <v>1</v>
      </c>
      <c r="J128">
        <v>2.5</v>
      </c>
      <c r="K128">
        <v>2.5</v>
      </c>
      <c r="L128">
        <v>0</v>
      </c>
      <c r="M128">
        <v>2.5</v>
      </c>
      <c r="N128">
        <v>0</v>
      </c>
      <c r="O128">
        <v>2.5</v>
      </c>
      <c r="P128">
        <v>0.39</v>
      </c>
      <c r="Q128">
        <v>1</v>
      </c>
      <c r="R128">
        <v>0</v>
      </c>
      <c r="S128">
        <v>0.1</v>
      </c>
      <c r="T128">
        <v>6.5</v>
      </c>
      <c r="U128">
        <v>0.44</v>
      </c>
      <c r="V128">
        <v>0.08</v>
      </c>
      <c r="W128">
        <v>0.2</v>
      </c>
      <c r="X128">
        <v>0.98</v>
      </c>
      <c r="Y128">
        <v>0.1</v>
      </c>
      <c r="Z128">
        <v>-0.1</v>
      </c>
      <c r="AA128" t="s">
        <v>1</v>
      </c>
    </row>
    <row r="129" spans="1:27" x14ac:dyDescent="0.3">
      <c r="A129">
        <v>928013</v>
      </c>
      <c r="B129" t="s">
        <v>9</v>
      </c>
      <c r="C129">
        <v>1</v>
      </c>
      <c r="D129">
        <v>1</v>
      </c>
      <c r="E129">
        <v>0</v>
      </c>
      <c r="F129">
        <v>3</v>
      </c>
      <c r="G129">
        <v>0</v>
      </c>
      <c r="H129">
        <v>5</v>
      </c>
      <c r="I129">
        <v>1</v>
      </c>
      <c r="J129">
        <v>2.5</v>
      </c>
      <c r="K129">
        <v>2.5</v>
      </c>
      <c r="L129">
        <v>0</v>
      </c>
      <c r="M129">
        <v>2.5</v>
      </c>
      <c r="N129">
        <v>0</v>
      </c>
      <c r="O129">
        <v>2.5</v>
      </c>
      <c r="P129">
        <v>0.39</v>
      </c>
      <c r="Q129">
        <v>1</v>
      </c>
      <c r="R129">
        <v>0</v>
      </c>
      <c r="S129">
        <v>0.1</v>
      </c>
      <c r="T129">
        <v>6.5</v>
      </c>
      <c r="U129">
        <v>0.44</v>
      </c>
      <c r="V129">
        <v>0.08</v>
      </c>
      <c r="W129">
        <v>0.2</v>
      </c>
      <c r="X129">
        <v>0.98</v>
      </c>
      <c r="Y129">
        <v>0.1</v>
      </c>
      <c r="Z129">
        <v>-0.1</v>
      </c>
      <c r="AA129" t="s">
        <v>1</v>
      </c>
    </row>
    <row r="130" spans="1:27" x14ac:dyDescent="0.3">
      <c r="A130">
        <v>928014</v>
      </c>
      <c r="B130" t="s">
        <v>9</v>
      </c>
      <c r="C130">
        <v>1</v>
      </c>
      <c r="D130">
        <v>1</v>
      </c>
      <c r="E130">
        <v>0</v>
      </c>
      <c r="F130">
        <v>3</v>
      </c>
      <c r="G130">
        <v>0</v>
      </c>
      <c r="H130">
        <v>5</v>
      </c>
      <c r="I130">
        <v>1</v>
      </c>
      <c r="J130">
        <v>2.5</v>
      </c>
      <c r="K130">
        <v>2.5</v>
      </c>
      <c r="L130">
        <v>0</v>
      </c>
      <c r="M130">
        <v>2.5</v>
      </c>
      <c r="N130">
        <v>0</v>
      </c>
      <c r="O130">
        <v>2.5</v>
      </c>
      <c r="P130">
        <v>0.39</v>
      </c>
      <c r="Q130">
        <v>1</v>
      </c>
      <c r="R130">
        <v>0</v>
      </c>
      <c r="S130">
        <v>0.1</v>
      </c>
      <c r="T130">
        <v>6.5</v>
      </c>
      <c r="U130">
        <v>0.44</v>
      </c>
      <c r="V130">
        <v>0.08</v>
      </c>
      <c r="W130">
        <v>0.2</v>
      </c>
      <c r="X130">
        <v>0.98</v>
      </c>
      <c r="Y130">
        <v>0.1</v>
      </c>
      <c r="Z130">
        <v>-0.1</v>
      </c>
      <c r="AA130" t="s">
        <v>1</v>
      </c>
    </row>
    <row r="131" spans="1:27" x14ac:dyDescent="0.3">
      <c r="A131">
        <v>928021</v>
      </c>
      <c r="B131" t="s">
        <v>9</v>
      </c>
      <c r="C131">
        <v>1</v>
      </c>
      <c r="D131">
        <v>1</v>
      </c>
      <c r="E131">
        <v>0</v>
      </c>
      <c r="F131">
        <v>3</v>
      </c>
      <c r="G131">
        <v>0</v>
      </c>
      <c r="H131">
        <v>5</v>
      </c>
      <c r="I131">
        <v>1</v>
      </c>
      <c r="J131">
        <v>2.5</v>
      </c>
      <c r="K131">
        <v>2.5</v>
      </c>
      <c r="L131">
        <v>0</v>
      </c>
      <c r="M131">
        <v>2.5</v>
      </c>
      <c r="N131">
        <v>0</v>
      </c>
      <c r="O131">
        <v>2.5</v>
      </c>
      <c r="P131">
        <v>0.39</v>
      </c>
      <c r="Q131">
        <v>1</v>
      </c>
      <c r="R131">
        <v>0</v>
      </c>
      <c r="S131">
        <v>0.1</v>
      </c>
      <c r="T131">
        <v>6.5</v>
      </c>
      <c r="U131">
        <v>0.44</v>
      </c>
      <c r="V131">
        <v>0.08</v>
      </c>
      <c r="W131">
        <v>0.2</v>
      </c>
      <c r="X131">
        <v>0.98</v>
      </c>
      <c r="Y131">
        <v>0.1</v>
      </c>
      <c r="Z131">
        <v>-0.1</v>
      </c>
      <c r="AA131" t="s">
        <v>1</v>
      </c>
    </row>
    <row r="132" spans="1:27" x14ac:dyDescent="0.3">
      <c r="A132">
        <v>928022</v>
      </c>
      <c r="B132" t="s">
        <v>9</v>
      </c>
      <c r="C132">
        <v>1</v>
      </c>
      <c r="D132">
        <v>1</v>
      </c>
      <c r="E132">
        <v>0</v>
      </c>
      <c r="F132">
        <v>3</v>
      </c>
      <c r="G132">
        <v>0</v>
      </c>
      <c r="H132">
        <v>5</v>
      </c>
      <c r="I132">
        <v>1</v>
      </c>
      <c r="J132">
        <v>2.5</v>
      </c>
      <c r="K132">
        <v>2.5</v>
      </c>
      <c r="L132">
        <v>0</v>
      </c>
      <c r="M132">
        <v>2.5</v>
      </c>
      <c r="N132">
        <v>0</v>
      </c>
      <c r="O132">
        <v>2.5</v>
      </c>
      <c r="P132">
        <v>0.39</v>
      </c>
      <c r="Q132">
        <v>1</v>
      </c>
      <c r="R132">
        <v>0</v>
      </c>
      <c r="S132">
        <v>0.1</v>
      </c>
      <c r="T132">
        <v>6.5</v>
      </c>
      <c r="U132">
        <v>0.44</v>
      </c>
      <c r="V132">
        <v>0.08</v>
      </c>
      <c r="W132">
        <v>0.2</v>
      </c>
      <c r="X132">
        <v>0.98</v>
      </c>
      <c r="Y132">
        <v>0.1</v>
      </c>
      <c r="Z132">
        <v>-0.1</v>
      </c>
      <c r="AA132" t="s">
        <v>1</v>
      </c>
    </row>
    <row r="133" spans="1:27" s="2" customFormat="1" x14ac:dyDescent="0.3">
      <c r="A133" s="2">
        <v>928031</v>
      </c>
      <c r="B133" s="2" t="s">
        <v>9</v>
      </c>
      <c r="C133" s="2">
        <v>1</v>
      </c>
      <c r="D133" s="2">
        <v>1</v>
      </c>
      <c r="E133" s="2">
        <v>0</v>
      </c>
      <c r="F133" s="2">
        <v>3</v>
      </c>
      <c r="G133" s="2">
        <v>0</v>
      </c>
      <c r="H133" s="2">
        <v>5</v>
      </c>
      <c r="I133" s="2">
        <v>1</v>
      </c>
      <c r="J133" s="2">
        <v>2.5</v>
      </c>
      <c r="K133" s="2">
        <v>2.5</v>
      </c>
      <c r="L133" s="2">
        <v>0</v>
      </c>
      <c r="M133" s="2">
        <v>2.5</v>
      </c>
      <c r="N133" s="2">
        <v>0</v>
      </c>
      <c r="O133" s="2">
        <v>2.5</v>
      </c>
      <c r="P133" s="2">
        <v>0.39</v>
      </c>
      <c r="Q133" s="2">
        <v>1</v>
      </c>
      <c r="R133" s="2">
        <v>0</v>
      </c>
      <c r="S133" s="2">
        <v>0.1</v>
      </c>
      <c r="T133" s="2">
        <v>6.5</v>
      </c>
      <c r="U133" s="2">
        <v>0.44</v>
      </c>
      <c r="V133" s="2">
        <v>0.08</v>
      </c>
      <c r="W133" s="2">
        <v>0.2</v>
      </c>
      <c r="X133" s="2">
        <v>0.98</v>
      </c>
      <c r="Y133" s="2">
        <v>0.1</v>
      </c>
      <c r="Z133" s="2">
        <v>-0.1</v>
      </c>
      <c r="AA133" s="2" t="s">
        <v>1</v>
      </c>
    </row>
    <row r="134" spans="1:27" s="2" customFormat="1" x14ac:dyDescent="0.3">
      <c r="A134" s="2">
        <v>928032</v>
      </c>
      <c r="B134" s="2" t="s">
        <v>9</v>
      </c>
      <c r="C134" s="2">
        <v>1</v>
      </c>
      <c r="D134" s="2">
        <v>1</v>
      </c>
      <c r="E134" s="2">
        <v>0</v>
      </c>
      <c r="F134" s="2">
        <v>3</v>
      </c>
      <c r="G134" s="2">
        <v>0</v>
      </c>
      <c r="H134" s="2">
        <v>5</v>
      </c>
      <c r="I134" s="2">
        <v>1</v>
      </c>
      <c r="J134" s="2">
        <v>2.5</v>
      </c>
      <c r="K134" s="2">
        <v>2.5</v>
      </c>
      <c r="L134" s="2">
        <v>0</v>
      </c>
      <c r="M134" s="2">
        <v>2.5</v>
      </c>
      <c r="N134" s="2">
        <v>0</v>
      </c>
      <c r="O134" s="2">
        <v>2.5</v>
      </c>
      <c r="P134" s="2">
        <v>0.39</v>
      </c>
      <c r="Q134" s="2">
        <v>1</v>
      </c>
      <c r="R134" s="2">
        <v>0</v>
      </c>
      <c r="S134" s="2">
        <v>0.1</v>
      </c>
      <c r="T134" s="2">
        <v>6.5</v>
      </c>
      <c r="U134" s="2">
        <v>0.44</v>
      </c>
      <c r="V134" s="2">
        <v>0.08</v>
      </c>
      <c r="W134" s="2">
        <v>0.2</v>
      </c>
      <c r="X134" s="2">
        <v>0.98</v>
      </c>
      <c r="Y134" s="2">
        <v>0.1</v>
      </c>
      <c r="Z134" s="2">
        <v>-0.1</v>
      </c>
      <c r="AA134" s="2" t="s">
        <v>1</v>
      </c>
    </row>
    <row r="135" spans="1:27" s="2" customFormat="1" x14ac:dyDescent="0.3">
      <c r="A135" s="2">
        <v>928033</v>
      </c>
      <c r="B135" s="2" t="s">
        <v>9</v>
      </c>
      <c r="C135" s="2">
        <v>1</v>
      </c>
      <c r="D135" s="2">
        <v>1</v>
      </c>
      <c r="E135" s="2">
        <v>0</v>
      </c>
      <c r="F135" s="2">
        <v>3</v>
      </c>
      <c r="G135" s="2">
        <v>0</v>
      </c>
      <c r="H135" s="2">
        <v>5</v>
      </c>
      <c r="I135" s="2">
        <v>1</v>
      </c>
      <c r="J135" s="2">
        <v>2.5</v>
      </c>
      <c r="K135" s="2">
        <v>2.5</v>
      </c>
      <c r="L135" s="2">
        <v>0</v>
      </c>
      <c r="M135" s="2">
        <v>2.5</v>
      </c>
      <c r="N135" s="2">
        <v>0</v>
      </c>
      <c r="O135" s="2">
        <v>2.5</v>
      </c>
      <c r="P135" s="2">
        <v>0.39</v>
      </c>
      <c r="Q135" s="2">
        <v>1</v>
      </c>
      <c r="R135" s="2">
        <v>0</v>
      </c>
      <c r="S135" s="2">
        <v>0.1</v>
      </c>
      <c r="T135" s="2">
        <v>6.5</v>
      </c>
      <c r="U135" s="2">
        <v>0.44</v>
      </c>
      <c r="V135" s="2">
        <v>0.08</v>
      </c>
      <c r="W135" s="2">
        <v>0.2</v>
      </c>
      <c r="X135" s="2">
        <v>0.98</v>
      </c>
      <c r="Y135" s="2">
        <v>0.1</v>
      </c>
      <c r="Z135" s="2">
        <v>-0.1</v>
      </c>
      <c r="AA135" s="2" t="s">
        <v>1</v>
      </c>
    </row>
    <row r="136" spans="1:27" s="2" customFormat="1" x14ac:dyDescent="0.3">
      <c r="A136" s="2">
        <v>928034</v>
      </c>
      <c r="B136" s="2" t="s">
        <v>9</v>
      </c>
      <c r="C136" s="2">
        <v>1</v>
      </c>
      <c r="D136" s="2">
        <v>1</v>
      </c>
      <c r="E136" s="2">
        <v>0</v>
      </c>
      <c r="F136" s="2">
        <v>3</v>
      </c>
      <c r="G136" s="2">
        <v>0</v>
      </c>
      <c r="H136" s="2">
        <v>5</v>
      </c>
      <c r="I136" s="2">
        <v>1</v>
      </c>
      <c r="J136" s="2">
        <v>2.5</v>
      </c>
      <c r="K136" s="2">
        <v>2.5</v>
      </c>
      <c r="L136" s="2">
        <v>0</v>
      </c>
      <c r="M136" s="2">
        <v>2.5</v>
      </c>
      <c r="N136" s="2">
        <v>0</v>
      </c>
      <c r="O136" s="2">
        <v>2.5</v>
      </c>
      <c r="P136" s="2">
        <v>0.39</v>
      </c>
      <c r="Q136" s="2">
        <v>1</v>
      </c>
      <c r="R136" s="2">
        <v>0</v>
      </c>
      <c r="S136" s="2">
        <v>0.1</v>
      </c>
      <c r="T136" s="2">
        <v>6.5</v>
      </c>
      <c r="U136" s="2">
        <v>0.44</v>
      </c>
      <c r="V136" s="2">
        <v>0.08</v>
      </c>
      <c r="W136" s="2">
        <v>0.2</v>
      </c>
      <c r="X136" s="2">
        <v>0.98</v>
      </c>
      <c r="Y136" s="2">
        <v>0.1</v>
      </c>
      <c r="Z136" s="2">
        <v>-0.1</v>
      </c>
      <c r="AA136" s="2" t="s">
        <v>1</v>
      </c>
    </row>
    <row r="137" spans="1:27" x14ac:dyDescent="0.3">
      <c r="A137">
        <v>931011</v>
      </c>
      <c r="B137" t="s">
        <v>9</v>
      </c>
      <c r="C137">
        <v>1</v>
      </c>
      <c r="D137">
        <v>1</v>
      </c>
      <c r="E137">
        <v>0</v>
      </c>
      <c r="F137">
        <v>3</v>
      </c>
      <c r="G137">
        <v>0</v>
      </c>
      <c r="H137">
        <v>5</v>
      </c>
      <c r="I137">
        <v>1</v>
      </c>
      <c r="J137">
        <v>2.5</v>
      </c>
      <c r="K137">
        <v>2.5</v>
      </c>
      <c r="L137">
        <v>0</v>
      </c>
      <c r="M137">
        <v>2.5</v>
      </c>
      <c r="N137">
        <v>0</v>
      </c>
      <c r="O137">
        <v>2.5</v>
      </c>
      <c r="P137">
        <v>0.39</v>
      </c>
      <c r="Q137">
        <v>1</v>
      </c>
      <c r="R137">
        <v>0</v>
      </c>
      <c r="S137">
        <v>0.1</v>
      </c>
      <c r="T137">
        <v>6.5</v>
      </c>
      <c r="U137">
        <v>0.44</v>
      </c>
      <c r="V137">
        <v>0.08</v>
      </c>
      <c r="W137">
        <v>0.2</v>
      </c>
      <c r="X137">
        <v>0.98</v>
      </c>
      <c r="Y137">
        <v>0.1</v>
      </c>
      <c r="Z137">
        <v>-0.1</v>
      </c>
      <c r="AA137" t="s">
        <v>1</v>
      </c>
    </row>
    <row r="138" spans="1:27" x14ac:dyDescent="0.3">
      <c r="A138">
        <v>931021</v>
      </c>
      <c r="B138" t="s">
        <v>9</v>
      </c>
      <c r="C138">
        <v>1</v>
      </c>
      <c r="D138">
        <v>1</v>
      </c>
      <c r="E138">
        <v>0</v>
      </c>
      <c r="F138">
        <v>3</v>
      </c>
      <c r="G138">
        <v>0</v>
      </c>
      <c r="H138">
        <v>5</v>
      </c>
      <c r="I138">
        <v>1</v>
      </c>
      <c r="J138">
        <v>2.5</v>
      </c>
      <c r="K138">
        <v>2.5</v>
      </c>
      <c r="L138">
        <v>0</v>
      </c>
      <c r="M138">
        <v>2.5</v>
      </c>
      <c r="N138">
        <v>0</v>
      </c>
      <c r="O138">
        <v>2.5</v>
      </c>
      <c r="P138">
        <v>0.39</v>
      </c>
      <c r="Q138">
        <v>1</v>
      </c>
      <c r="R138">
        <v>0</v>
      </c>
      <c r="S138">
        <v>0.1</v>
      </c>
      <c r="T138">
        <v>6.5</v>
      </c>
      <c r="U138">
        <v>0.44</v>
      </c>
      <c r="V138">
        <v>0.08</v>
      </c>
      <c r="W138">
        <v>0.2</v>
      </c>
      <c r="X138">
        <v>0.98</v>
      </c>
      <c r="Y138">
        <v>0.1</v>
      </c>
      <c r="Z138">
        <v>-0.1</v>
      </c>
      <c r="AA138" t="s">
        <v>1</v>
      </c>
    </row>
    <row r="139" spans="1:27" x14ac:dyDescent="0.3">
      <c r="A139">
        <v>931022</v>
      </c>
      <c r="B139" t="s">
        <v>9</v>
      </c>
      <c r="C139">
        <v>1</v>
      </c>
      <c r="D139">
        <v>1</v>
      </c>
      <c r="E139">
        <v>0</v>
      </c>
      <c r="F139">
        <v>3</v>
      </c>
      <c r="G139">
        <v>0</v>
      </c>
      <c r="H139">
        <v>5</v>
      </c>
      <c r="I139">
        <v>1</v>
      </c>
      <c r="J139">
        <v>2.5</v>
      </c>
      <c r="K139">
        <v>2.5</v>
      </c>
      <c r="L139">
        <v>0</v>
      </c>
      <c r="M139">
        <v>2.5</v>
      </c>
      <c r="N139">
        <v>0</v>
      </c>
      <c r="O139">
        <v>2.5</v>
      </c>
      <c r="P139">
        <v>0.39</v>
      </c>
      <c r="Q139">
        <v>1</v>
      </c>
      <c r="R139">
        <v>0</v>
      </c>
      <c r="S139">
        <v>0.1</v>
      </c>
      <c r="T139">
        <v>6.5</v>
      </c>
      <c r="U139">
        <v>0.44</v>
      </c>
      <c r="V139">
        <v>0.08</v>
      </c>
      <c r="W139">
        <v>0.2</v>
      </c>
      <c r="X139">
        <v>0.98</v>
      </c>
      <c r="Y139">
        <v>0.1</v>
      </c>
      <c r="Z139">
        <v>-0.1</v>
      </c>
      <c r="AA139" t="s">
        <v>1</v>
      </c>
    </row>
    <row r="140" spans="1:27" x14ac:dyDescent="0.3">
      <c r="A140">
        <v>931023</v>
      </c>
      <c r="B140" t="s">
        <v>9</v>
      </c>
      <c r="C140">
        <v>1</v>
      </c>
      <c r="D140">
        <v>1</v>
      </c>
      <c r="E140">
        <v>0</v>
      </c>
      <c r="F140">
        <v>3</v>
      </c>
      <c r="G140">
        <v>0</v>
      </c>
      <c r="H140">
        <v>5</v>
      </c>
      <c r="I140">
        <v>1</v>
      </c>
      <c r="J140">
        <v>2.5</v>
      </c>
      <c r="K140">
        <v>2.5</v>
      </c>
      <c r="L140">
        <v>0</v>
      </c>
      <c r="M140">
        <v>2.5</v>
      </c>
      <c r="N140">
        <v>0</v>
      </c>
      <c r="O140">
        <v>2.5</v>
      </c>
      <c r="P140">
        <v>0.39</v>
      </c>
      <c r="Q140">
        <v>1</v>
      </c>
      <c r="R140">
        <v>0</v>
      </c>
      <c r="S140">
        <v>0.1</v>
      </c>
      <c r="T140">
        <v>6.5</v>
      </c>
      <c r="U140">
        <v>0.44</v>
      </c>
      <c r="V140">
        <v>0.08</v>
      </c>
      <c r="W140">
        <v>0.2</v>
      </c>
      <c r="X140">
        <v>0.98</v>
      </c>
      <c r="Y140">
        <v>0.1</v>
      </c>
      <c r="Z140">
        <v>-0.1</v>
      </c>
      <c r="AA140" t="s">
        <v>1</v>
      </c>
    </row>
    <row r="141" spans="1:27" x14ac:dyDescent="0.3">
      <c r="A141">
        <v>931024</v>
      </c>
      <c r="B141" t="s">
        <v>9</v>
      </c>
      <c r="C141">
        <v>1</v>
      </c>
      <c r="D141">
        <v>1</v>
      </c>
      <c r="E141">
        <v>0</v>
      </c>
      <c r="F141">
        <v>3</v>
      </c>
      <c r="G141">
        <v>0</v>
      </c>
      <c r="H141">
        <v>5</v>
      </c>
      <c r="I141">
        <v>1</v>
      </c>
      <c r="J141">
        <v>2.5</v>
      </c>
      <c r="K141">
        <v>2.5</v>
      </c>
      <c r="L141">
        <v>0</v>
      </c>
      <c r="M141">
        <v>2.5</v>
      </c>
      <c r="N141">
        <v>0</v>
      </c>
      <c r="O141">
        <v>2.5</v>
      </c>
      <c r="P141">
        <v>0.39</v>
      </c>
      <c r="Q141">
        <v>1</v>
      </c>
      <c r="R141">
        <v>0</v>
      </c>
      <c r="S141">
        <v>0.1</v>
      </c>
      <c r="T141">
        <v>6.5</v>
      </c>
      <c r="U141">
        <v>0.44</v>
      </c>
      <c r="V141">
        <v>0.08</v>
      </c>
      <c r="W141">
        <v>0.2</v>
      </c>
      <c r="X141">
        <v>0.98</v>
      </c>
      <c r="Y141">
        <v>0.1</v>
      </c>
      <c r="Z141">
        <v>-0.1</v>
      </c>
      <c r="AA141" t="s">
        <v>1</v>
      </c>
    </row>
    <row r="142" spans="1:27" x14ac:dyDescent="0.3">
      <c r="A142">
        <v>931025</v>
      </c>
      <c r="B142" t="s">
        <v>9</v>
      </c>
      <c r="C142">
        <v>1</v>
      </c>
      <c r="D142">
        <v>1</v>
      </c>
      <c r="E142">
        <v>0</v>
      </c>
      <c r="F142">
        <v>3</v>
      </c>
      <c r="G142">
        <v>0</v>
      </c>
      <c r="H142">
        <v>5</v>
      </c>
      <c r="I142">
        <v>1</v>
      </c>
      <c r="J142">
        <v>2.5</v>
      </c>
      <c r="K142">
        <v>2.5</v>
      </c>
      <c r="L142">
        <v>0</v>
      </c>
      <c r="M142">
        <v>2.5</v>
      </c>
      <c r="N142">
        <v>0</v>
      </c>
      <c r="O142">
        <v>2.5</v>
      </c>
      <c r="P142">
        <v>0.39</v>
      </c>
      <c r="Q142">
        <v>1</v>
      </c>
      <c r="R142">
        <v>0</v>
      </c>
      <c r="S142">
        <v>0.1</v>
      </c>
      <c r="T142">
        <v>6.5</v>
      </c>
      <c r="U142">
        <v>0.44</v>
      </c>
      <c r="V142">
        <v>0.08</v>
      </c>
      <c r="W142">
        <v>0.2</v>
      </c>
      <c r="X142">
        <v>0.98</v>
      </c>
      <c r="Y142">
        <v>0.1</v>
      </c>
      <c r="Z142">
        <v>-0.1</v>
      </c>
      <c r="AA142" t="s">
        <v>1</v>
      </c>
    </row>
    <row r="143" spans="1:27" x14ac:dyDescent="0.3">
      <c r="A143">
        <v>931026</v>
      </c>
      <c r="B143" t="s">
        <v>9</v>
      </c>
      <c r="C143">
        <v>1</v>
      </c>
      <c r="D143">
        <v>1</v>
      </c>
      <c r="E143">
        <v>0</v>
      </c>
      <c r="F143">
        <v>3</v>
      </c>
      <c r="G143">
        <v>0</v>
      </c>
      <c r="H143">
        <v>5</v>
      </c>
      <c r="I143">
        <v>1</v>
      </c>
      <c r="J143">
        <v>2.5</v>
      </c>
      <c r="K143">
        <v>2.5</v>
      </c>
      <c r="L143">
        <v>0</v>
      </c>
      <c r="M143">
        <v>2.5</v>
      </c>
      <c r="N143">
        <v>0</v>
      </c>
      <c r="O143">
        <v>2.5</v>
      </c>
      <c r="P143">
        <v>0.39</v>
      </c>
      <c r="Q143">
        <v>1</v>
      </c>
      <c r="R143">
        <v>0</v>
      </c>
      <c r="S143">
        <v>0.1</v>
      </c>
      <c r="T143">
        <v>6.5</v>
      </c>
      <c r="U143">
        <v>0.44</v>
      </c>
      <c r="V143">
        <v>0.08</v>
      </c>
      <c r="W143">
        <v>0.2</v>
      </c>
      <c r="X143">
        <v>0.98</v>
      </c>
      <c r="Y143">
        <v>0.1</v>
      </c>
      <c r="Z143">
        <v>-0.1</v>
      </c>
      <c r="AA143" t="s">
        <v>1</v>
      </c>
    </row>
    <row r="144" spans="1:27" s="2" customFormat="1" x14ac:dyDescent="0.3">
      <c r="A144" s="2">
        <v>932011</v>
      </c>
      <c r="B144" s="2" t="s">
        <v>9</v>
      </c>
      <c r="C144" s="2">
        <v>1</v>
      </c>
      <c r="D144" s="2">
        <v>1</v>
      </c>
      <c r="E144" s="2">
        <v>0</v>
      </c>
      <c r="F144" s="2">
        <v>3</v>
      </c>
      <c r="G144" s="2">
        <v>0</v>
      </c>
      <c r="H144" s="2">
        <v>5</v>
      </c>
      <c r="I144" s="2">
        <v>1</v>
      </c>
      <c r="J144" s="2">
        <v>2.5</v>
      </c>
      <c r="K144" s="2">
        <v>2.5</v>
      </c>
      <c r="L144" s="2">
        <v>0</v>
      </c>
      <c r="M144" s="2">
        <v>2.5</v>
      </c>
      <c r="N144" s="2">
        <v>0</v>
      </c>
      <c r="O144" s="2">
        <v>2.5</v>
      </c>
      <c r="P144" s="2">
        <v>0.39</v>
      </c>
      <c r="Q144" s="2">
        <v>1</v>
      </c>
      <c r="R144" s="2">
        <v>0</v>
      </c>
      <c r="S144" s="2">
        <v>0.1</v>
      </c>
      <c r="T144" s="2">
        <v>6.5</v>
      </c>
      <c r="U144" s="2">
        <v>0.44</v>
      </c>
      <c r="V144" s="2">
        <v>0.08</v>
      </c>
      <c r="W144" s="2">
        <v>0.2</v>
      </c>
      <c r="X144" s="2">
        <v>0.98</v>
      </c>
      <c r="Y144" s="2">
        <v>0.1</v>
      </c>
      <c r="Z144" s="2">
        <v>-0.1</v>
      </c>
      <c r="AA144" s="2" t="s">
        <v>1</v>
      </c>
    </row>
    <row r="145" spans="1:27" s="2" customFormat="1" x14ac:dyDescent="0.3">
      <c r="A145" s="2">
        <v>932012</v>
      </c>
      <c r="B145" s="2" t="s">
        <v>9</v>
      </c>
      <c r="C145" s="2">
        <v>1</v>
      </c>
      <c r="D145" s="2">
        <v>1</v>
      </c>
      <c r="E145" s="2">
        <v>0</v>
      </c>
      <c r="F145" s="2">
        <v>3</v>
      </c>
      <c r="G145" s="2">
        <v>0</v>
      </c>
      <c r="H145" s="2">
        <v>5</v>
      </c>
      <c r="I145" s="2">
        <v>1</v>
      </c>
      <c r="J145" s="2">
        <v>2.5</v>
      </c>
      <c r="K145" s="2">
        <v>2.5</v>
      </c>
      <c r="L145" s="2">
        <v>0</v>
      </c>
      <c r="M145" s="2">
        <v>2.5</v>
      </c>
      <c r="N145" s="2">
        <v>0</v>
      </c>
      <c r="O145" s="2">
        <v>2.5</v>
      </c>
      <c r="P145" s="2">
        <v>0.39</v>
      </c>
      <c r="Q145" s="2">
        <v>1</v>
      </c>
      <c r="R145" s="2">
        <v>0</v>
      </c>
      <c r="S145" s="2">
        <v>0.1</v>
      </c>
      <c r="T145" s="2">
        <v>6.5</v>
      </c>
      <c r="U145" s="2">
        <v>0.44</v>
      </c>
      <c r="V145" s="2">
        <v>0.08</v>
      </c>
      <c r="W145" s="2">
        <v>0.2</v>
      </c>
      <c r="X145" s="2">
        <v>0.98</v>
      </c>
      <c r="Y145" s="2">
        <v>0.1</v>
      </c>
      <c r="Z145" s="2">
        <v>-0.1</v>
      </c>
      <c r="AA145" s="2" t="s">
        <v>1</v>
      </c>
    </row>
    <row r="146" spans="1:27" s="2" customFormat="1" x14ac:dyDescent="0.3">
      <c r="A146" s="2">
        <v>932013</v>
      </c>
      <c r="B146" s="2" t="s">
        <v>9</v>
      </c>
      <c r="C146" s="2">
        <v>1</v>
      </c>
      <c r="D146" s="2">
        <v>1</v>
      </c>
      <c r="E146" s="2">
        <v>0</v>
      </c>
      <c r="F146" s="2">
        <v>3</v>
      </c>
      <c r="G146" s="2">
        <v>0</v>
      </c>
      <c r="H146" s="2">
        <v>5</v>
      </c>
      <c r="I146" s="2">
        <v>1</v>
      </c>
      <c r="J146" s="2">
        <v>2.5</v>
      </c>
      <c r="K146" s="2">
        <v>2.5</v>
      </c>
      <c r="L146" s="2">
        <v>0</v>
      </c>
      <c r="M146" s="2">
        <v>2.5</v>
      </c>
      <c r="N146" s="2">
        <v>0</v>
      </c>
      <c r="O146" s="2">
        <v>2.5</v>
      </c>
      <c r="P146" s="2">
        <v>0.39</v>
      </c>
      <c r="Q146" s="2">
        <v>1</v>
      </c>
      <c r="R146" s="2">
        <v>0</v>
      </c>
      <c r="S146" s="2">
        <v>0.1</v>
      </c>
      <c r="T146" s="2">
        <v>6.5</v>
      </c>
      <c r="U146" s="2">
        <v>0.44</v>
      </c>
      <c r="V146" s="2">
        <v>0.08</v>
      </c>
      <c r="W146" s="2">
        <v>0.2</v>
      </c>
      <c r="X146" s="2">
        <v>0.98</v>
      </c>
      <c r="Y146" s="2">
        <v>0.1</v>
      </c>
      <c r="Z146" s="2">
        <v>-0.1</v>
      </c>
      <c r="AA146" s="2" t="s">
        <v>1</v>
      </c>
    </row>
    <row r="147" spans="1:27" s="2" customFormat="1" x14ac:dyDescent="0.3">
      <c r="A147" s="2">
        <v>932014</v>
      </c>
      <c r="B147" s="2" t="s">
        <v>9</v>
      </c>
      <c r="C147" s="2">
        <v>1</v>
      </c>
      <c r="D147" s="2">
        <v>1</v>
      </c>
      <c r="E147" s="2">
        <v>0</v>
      </c>
      <c r="F147" s="2">
        <v>3</v>
      </c>
      <c r="G147" s="2">
        <v>0</v>
      </c>
      <c r="H147" s="2">
        <v>5</v>
      </c>
      <c r="I147" s="2">
        <v>1</v>
      </c>
      <c r="J147" s="2">
        <v>2.5</v>
      </c>
      <c r="K147" s="2">
        <v>2.5</v>
      </c>
      <c r="L147" s="2">
        <v>0</v>
      </c>
      <c r="M147" s="2">
        <v>2.5</v>
      </c>
      <c r="N147" s="2">
        <v>0</v>
      </c>
      <c r="O147" s="2">
        <v>2.5</v>
      </c>
      <c r="P147" s="2">
        <v>0.39</v>
      </c>
      <c r="Q147" s="2">
        <v>1</v>
      </c>
      <c r="R147" s="2">
        <v>0</v>
      </c>
      <c r="S147" s="2">
        <v>0.1</v>
      </c>
      <c r="T147" s="2">
        <v>6.5</v>
      </c>
      <c r="U147" s="2">
        <v>0.44</v>
      </c>
      <c r="V147" s="2">
        <v>0.08</v>
      </c>
      <c r="W147" s="2">
        <v>0.2</v>
      </c>
      <c r="X147" s="2">
        <v>0.98</v>
      </c>
      <c r="Y147" s="2">
        <v>0.1</v>
      </c>
      <c r="Z147" s="2">
        <v>-0.1</v>
      </c>
      <c r="AA147" s="2" t="s">
        <v>1</v>
      </c>
    </row>
    <row r="148" spans="1:27" x14ac:dyDescent="0.3">
      <c r="A148">
        <v>933011</v>
      </c>
      <c r="B148" t="s">
        <v>9</v>
      </c>
      <c r="C148">
        <v>1</v>
      </c>
      <c r="D148">
        <v>1</v>
      </c>
      <c r="E148">
        <v>0</v>
      </c>
      <c r="F148">
        <v>3</v>
      </c>
      <c r="G148">
        <v>0</v>
      </c>
      <c r="H148">
        <v>5</v>
      </c>
      <c r="I148">
        <v>1</v>
      </c>
      <c r="J148">
        <v>2.5</v>
      </c>
      <c r="K148">
        <v>2.5</v>
      </c>
      <c r="L148">
        <v>0</v>
      </c>
      <c r="M148">
        <v>2.5</v>
      </c>
      <c r="N148">
        <v>0</v>
      </c>
      <c r="O148">
        <v>2.5</v>
      </c>
      <c r="P148">
        <v>0.39</v>
      </c>
      <c r="Q148">
        <v>1</v>
      </c>
      <c r="R148">
        <v>0</v>
      </c>
      <c r="S148">
        <v>0.1</v>
      </c>
      <c r="T148">
        <v>6.5</v>
      </c>
      <c r="U148">
        <v>0.44</v>
      </c>
      <c r="V148">
        <v>0.08</v>
      </c>
      <c r="W148">
        <v>0.2</v>
      </c>
      <c r="X148">
        <v>0.98</v>
      </c>
      <c r="Y148">
        <v>0.1</v>
      </c>
      <c r="Z148">
        <v>-0.1</v>
      </c>
      <c r="AA148" t="s">
        <v>1</v>
      </c>
    </row>
    <row r="149" spans="1:27" x14ac:dyDescent="0.3">
      <c r="A149">
        <v>933012</v>
      </c>
      <c r="B149" t="s">
        <v>9</v>
      </c>
      <c r="C149">
        <v>1</v>
      </c>
      <c r="D149">
        <v>1</v>
      </c>
      <c r="E149">
        <v>0</v>
      </c>
      <c r="F149">
        <v>3</v>
      </c>
      <c r="G149">
        <v>0</v>
      </c>
      <c r="H149">
        <v>5</v>
      </c>
      <c r="I149">
        <v>1</v>
      </c>
      <c r="J149">
        <v>2.5</v>
      </c>
      <c r="K149">
        <v>2.5</v>
      </c>
      <c r="L149">
        <v>0</v>
      </c>
      <c r="M149">
        <v>2.5</v>
      </c>
      <c r="N149">
        <v>0</v>
      </c>
      <c r="O149">
        <v>2.5</v>
      </c>
      <c r="P149">
        <v>0.39</v>
      </c>
      <c r="Q149">
        <v>1</v>
      </c>
      <c r="R149">
        <v>0</v>
      </c>
      <c r="S149">
        <v>0.1</v>
      </c>
      <c r="T149">
        <v>6.5</v>
      </c>
      <c r="U149">
        <v>0.44</v>
      </c>
      <c r="V149">
        <v>0.08</v>
      </c>
      <c r="W149">
        <v>0.2</v>
      </c>
      <c r="X149">
        <v>0.98</v>
      </c>
      <c r="Y149">
        <v>0.1</v>
      </c>
      <c r="Z149">
        <v>-0.1</v>
      </c>
      <c r="AA149" t="s">
        <v>1</v>
      </c>
    </row>
    <row r="150" spans="1:27" x14ac:dyDescent="0.3">
      <c r="A150">
        <v>933013</v>
      </c>
      <c r="B150" t="s">
        <v>9</v>
      </c>
      <c r="C150">
        <v>1</v>
      </c>
      <c r="D150">
        <v>1</v>
      </c>
      <c r="E150">
        <v>0</v>
      </c>
      <c r="F150">
        <v>3</v>
      </c>
      <c r="G150">
        <v>0</v>
      </c>
      <c r="H150">
        <v>5</v>
      </c>
      <c r="I150">
        <v>1</v>
      </c>
      <c r="J150">
        <v>2.5</v>
      </c>
      <c r="K150">
        <v>2.5</v>
      </c>
      <c r="L150">
        <v>0</v>
      </c>
      <c r="M150">
        <v>2.5</v>
      </c>
      <c r="N150">
        <v>0</v>
      </c>
      <c r="O150">
        <v>2.5</v>
      </c>
      <c r="P150">
        <v>0.39</v>
      </c>
      <c r="Q150">
        <v>1</v>
      </c>
      <c r="R150">
        <v>0</v>
      </c>
      <c r="S150">
        <v>0.1</v>
      </c>
      <c r="T150">
        <v>6.5</v>
      </c>
      <c r="U150">
        <v>0.44</v>
      </c>
      <c r="V150">
        <v>0.08</v>
      </c>
      <c r="W150">
        <v>0.2</v>
      </c>
      <c r="X150">
        <v>0.98</v>
      </c>
      <c r="Y150">
        <v>0.1</v>
      </c>
      <c r="Z150">
        <v>-0.1</v>
      </c>
      <c r="AA150" t="s">
        <v>1</v>
      </c>
    </row>
    <row r="151" spans="1:27" x14ac:dyDescent="0.3">
      <c r="A151">
        <v>933014</v>
      </c>
      <c r="B151" t="s">
        <v>9</v>
      </c>
      <c r="C151">
        <v>1</v>
      </c>
      <c r="D151">
        <v>1</v>
      </c>
      <c r="E151">
        <v>0</v>
      </c>
      <c r="F151">
        <v>3</v>
      </c>
      <c r="G151">
        <v>0</v>
      </c>
      <c r="H151">
        <v>5</v>
      </c>
      <c r="I151">
        <v>1</v>
      </c>
      <c r="J151">
        <v>2.5</v>
      </c>
      <c r="K151">
        <v>2.5</v>
      </c>
      <c r="L151">
        <v>0</v>
      </c>
      <c r="M151">
        <v>2.5</v>
      </c>
      <c r="N151">
        <v>0</v>
      </c>
      <c r="O151">
        <v>2.5</v>
      </c>
      <c r="P151">
        <v>0.39</v>
      </c>
      <c r="Q151">
        <v>1</v>
      </c>
      <c r="R151">
        <v>0</v>
      </c>
      <c r="S151">
        <v>0.1</v>
      </c>
      <c r="T151">
        <v>6.5</v>
      </c>
      <c r="U151">
        <v>0.44</v>
      </c>
      <c r="V151">
        <v>0.08</v>
      </c>
      <c r="W151">
        <v>0.2</v>
      </c>
      <c r="X151">
        <v>0.98</v>
      </c>
      <c r="Y151">
        <v>0.1</v>
      </c>
      <c r="Z151">
        <v>-0.1</v>
      </c>
      <c r="AA151" t="s">
        <v>1</v>
      </c>
    </row>
    <row r="152" spans="1:27" x14ac:dyDescent="0.3">
      <c r="A152">
        <v>933021</v>
      </c>
      <c r="B152" t="s">
        <v>9</v>
      </c>
      <c r="C152">
        <v>1</v>
      </c>
      <c r="D152">
        <v>1</v>
      </c>
      <c r="E152">
        <v>0</v>
      </c>
      <c r="F152">
        <v>3</v>
      </c>
      <c r="G152">
        <v>0</v>
      </c>
      <c r="H152">
        <v>5</v>
      </c>
      <c r="I152">
        <v>1</v>
      </c>
      <c r="J152">
        <v>2.5</v>
      </c>
      <c r="K152">
        <v>2.5</v>
      </c>
      <c r="L152">
        <v>0</v>
      </c>
      <c r="M152">
        <v>2.5</v>
      </c>
      <c r="N152">
        <v>0</v>
      </c>
      <c r="O152">
        <v>2.5</v>
      </c>
      <c r="P152">
        <v>0.39</v>
      </c>
      <c r="Q152">
        <v>1</v>
      </c>
      <c r="R152">
        <v>0</v>
      </c>
      <c r="S152">
        <v>0.1</v>
      </c>
      <c r="T152">
        <v>6.5</v>
      </c>
      <c r="U152">
        <v>0.44</v>
      </c>
      <c r="V152">
        <v>0.08</v>
      </c>
      <c r="W152">
        <v>0.2</v>
      </c>
      <c r="X152">
        <v>0.98</v>
      </c>
      <c r="Y152">
        <v>0.1</v>
      </c>
      <c r="Z152">
        <v>-0.1</v>
      </c>
      <c r="AA152" t="s">
        <v>1</v>
      </c>
    </row>
    <row r="153" spans="1:27" x14ac:dyDescent="0.3">
      <c r="A153">
        <v>936011</v>
      </c>
      <c r="B153" t="s">
        <v>9</v>
      </c>
      <c r="C153">
        <v>1</v>
      </c>
      <c r="D153">
        <v>1</v>
      </c>
      <c r="E153">
        <v>0</v>
      </c>
      <c r="F153">
        <v>3</v>
      </c>
      <c r="G153">
        <v>0</v>
      </c>
      <c r="H153">
        <v>5</v>
      </c>
      <c r="I153">
        <v>1</v>
      </c>
      <c r="J153">
        <v>2.5</v>
      </c>
      <c r="K153">
        <v>2.5</v>
      </c>
      <c r="L153">
        <v>0</v>
      </c>
      <c r="M153">
        <v>2.5</v>
      </c>
      <c r="N153">
        <v>0</v>
      </c>
      <c r="O153">
        <v>2.5</v>
      </c>
      <c r="P153">
        <v>0.39</v>
      </c>
      <c r="Q153">
        <v>1</v>
      </c>
      <c r="R153">
        <v>0</v>
      </c>
      <c r="S153">
        <v>0.1</v>
      </c>
      <c r="T153">
        <v>6.5</v>
      </c>
      <c r="U153">
        <v>0.44</v>
      </c>
      <c r="V153">
        <v>0.08</v>
      </c>
      <c r="W153">
        <v>0.2</v>
      </c>
      <c r="X153">
        <v>0.98</v>
      </c>
      <c r="Y153">
        <v>0.1</v>
      </c>
      <c r="Z153">
        <v>-0.1</v>
      </c>
      <c r="AA153" t="s">
        <v>1</v>
      </c>
    </row>
    <row r="154" spans="1:27" x14ac:dyDescent="0.3">
      <c r="A154">
        <v>936012</v>
      </c>
      <c r="B154" t="s">
        <v>9</v>
      </c>
      <c r="C154">
        <v>1</v>
      </c>
      <c r="D154">
        <v>1</v>
      </c>
      <c r="E154">
        <v>0</v>
      </c>
      <c r="F154">
        <v>3</v>
      </c>
      <c r="G154">
        <v>0</v>
      </c>
      <c r="H154">
        <v>5</v>
      </c>
      <c r="I154">
        <v>1</v>
      </c>
      <c r="J154">
        <v>2.5</v>
      </c>
      <c r="K154">
        <v>2.5</v>
      </c>
      <c r="L154">
        <v>0</v>
      </c>
      <c r="M154">
        <v>2.5</v>
      </c>
      <c r="N154">
        <v>0</v>
      </c>
      <c r="O154">
        <v>2.5</v>
      </c>
      <c r="P154">
        <v>0.39</v>
      </c>
      <c r="Q154">
        <v>1</v>
      </c>
      <c r="R154">
        <v>0</v>
      </c>
      <c r="S154">
        <v>0.1</v>
      </c>
      <c r="T154">
        <v>6.5</v>
      </c>
      <c r="U154">
        <v>0.44</v>
      </c>
      <c r="V154">
        <v>0.08</v>
      </c>
      <c r="W154">
        <v>0.2</v>
      </c>
      <c r="X154">
        <v>0.98</v>
      </c>
      <c r="Y154">
        <v>0.1</v>
      </c>
      <c r="Z154">
        <v>-0.1</v>
      </c>
      <c r="AA154" t="s">
        <v>1</v>
      </c>
    </row>
    <row r="155" spans="1:27" x14ac:dyDescent="0.3">
      <c r="A155">
        <v>936021</v>
      </c>
      <c r="B155" t="s">
        <v>9</v>
      </c>
      <c r="C155">
        <v>1</v>
      </c>
      <c r="D155">
        <v>1</v>
      </c>
      <c r="E155">
        <v>0</v>
      </c>
      <c r="F155">
        <v>3</v>
      </c>
      <c r="G155">
        <v>0</v>
      </c>
      <c r="H155">
        <v>5</v>
      </c>
      <c r="I155">
        <v>1</v>
      </c>
      <c r="J155">
        <v>2.5</v>
      </c>
      <c r="K155">
        <v>2.5</v>
      </c>
      <c r="L155">
        <v>0</v>
      </c>
      <c r="M155">
        <v>2.5</v>
      </c>
      <c r="N155">
        <v>0</v>
      </c>
      <c r="O155">
        <v>2.5</v>
      </c>
      <c r="P155">
        <v>0.39</v>
      </c>
      <c r="Q155">
        <v>1</v>
      </c>
      <c r="R155">
        <v>0</v>
      </c>
      <c r="S155">
        <v>0.1</v>
      </c>
      <c r="T155">
        <v>6.5</v>
      </c>
      <c r="U155">
        <v>0.44</v>
      </c>
      <c r="V155">
        <v>0.08</v>
      </c>
      <c r="W155">
        <v>0.2</v>
      </c>
      <c r="X155">
        <v>0.98</v>
      </c>
      <c r="Y155">
        <v>0.1</v>
      </c>
      <c r="Z155">
        <v>-0.1</v>
      </c>
      <c r="AA155" t="s">
        <v>1</v>
      </c>
    </row>
    <row r="156" spans="1:27" x14ac:dyDescent="0.3">
      <c r="A156">
        <v>936022</v>
      </c>
      <c r="B156" t="s">
        <v>9</v>
      </c>
      <c r="C156">
        <v>1</v>
      </c>
      <c r="D156">
        <v>1</v>
      </c>
      <c r="E156">
        <v>0</v>
      </c>
      <c r="F156">
        <v>3</v>
      </c>
      <c r="G156">
        <v>0</v>
      </c>
      <c r="H156">
        <v>5</v>
      </c>
      <c r="I156">
        <v>1</v>
      </c>
      <c r="J156">
        <v>2.5</v>
      </c>
      <c r="K156">
        <v>2.5</v>
      </c>
      <c r="L156">
        <v>0</v>
      </c>
      <c r="M156">
        <v>2.5</v>
      </c>
      <c r="N156">
        <v>0</v>
      </c>
      <c r="O156">
        <v>2.5</v>
      </c>
      <c r="P156">
        <v>0.39</v>
      </c>
      <c r="Q156">
        <v>1</v>
      </c>
      <c r="R156">
        <v>0</v>
      </c>
      <c r="S156">
        <v>0.1</v>
      </c>
      <c r="T156">
        <v>6.5</v>
      </c>
      <c r="U156">
        <v>0.44</v>
      </c>
      <c r="V156">
        <v>0.08</v>
      </c>
      <c r="W156">
        <v>0.2</v>
      </c>
      <c r="X156">
        <v>0.98</v>
      </c>
      <c r="Y156">
        <v>0.1</v>
      </c>
      <c r="Z156">
        <v>-0.1</v>
      </c>
      <c r="AA156" t="s">
        <v>1</v>
      </c>
    </row>
    <row r="157" spans="1:27" x14ac:dyDescent="0.3">
      <c r="A157">
        <v>936031</v>
      </c>
      <c r="B157" t="s">
        <v>9</v>
      </c>
      <c r="C157">
        <v>1</v>
      </c>
      <c r="D157">
        <v>1</v>
      </c>
      <c r="E157">
        <v>0</v>
      </c>
      <c r="F157">
        <v>3</v>
      </c>
      <c r="G157">
        <v>0</v>
      </c>
      <c r="H157">
        <v>5</v>
      </c>
      <c r="I157">
        <v>1</v>
      </c>
      <c r="J157">
        <v>2.5</v>
      </c>
      <c r="K157">
        <v>2.5</v>
      </c>
      <c r="L157">
        <v>0</v>
      </c>
      <c r="M157">
        <v>2.5</v>
      </c>
      <c r="N157">
        <v>0</v>
      </c>
      <c r="O157">
        <v>2.5</v>
      </c>
      <c r="P157">
        <v>0.39</v>
      </c>
      <c r="Q157">
        <v>1</v>
      </c>
      <c r="R157">
        <v>0</v>
      </c>
      <c r="S157">
        <v>0.1</v>
      </c>
      <c r="T157">
        <v>6.5</v>
      </c>
      <c r="U157">
        <v>0.44</v>
      </c>
      <c r="V157">
        <v>0.08</v>
      </c>
      <c r="W157">
        <v>0.2</v>
      </c>
      <c r="X157">
        <v>0.98</v>
      </c>
      <c r="Y157">
        <v>0.1</v>
      </c>
      <c r="Z157">
        <v>-0.1</v>
      </c>
      <c r="AA157" t="s">
        <v>1</v>
      </c>
    </row>
    <row r="158" spans="1:27" x14ac:dyDescent="0.3">
      <c r="A158">
        <v>936032</v>
      </c>
      <c r="B158" t="s">
        <v>9</v>
      </c>
      <c r="C158">
        <v>1</v>
      </c>
      <c r="D158">
        <v>1</v>
      </c>
      <c r="E158">
        <v>0</v>
      </c>
      <c r="F158">
        <v>3</v>
      </c>
      <c r="G158">
        <v>0</v>
      </c>
      <c r="H158">
        <v>5</v>
      </c>
      <c r="I158">
        <v>1</v>
      </c>
      <c r="J158">
        <v>2.5</v>
      </c>
      <c r="K158">
        <v>2.5</v>
      </c>
      <c r="L158">
        <v>0</v>
      </c>
      <c r="M158">
        <v>2.5</v>
      </c>
      <c r="N158">
        <v>0</v>
      </c>
      <c r="O158">
        <v>2.5</v>
      </c>
      <c r="P158">
        <v>0.39</v>
      </c>
      <c r="Q158">
        <v>1</v>
      </c>
      <c r="R158">
        <v>0</v>
      </c>
      <c r="S158">
        <v>0.1</v>
      </c>
      <c r="T158">
        <v>6.5</v>
      </c>
      <c r="U158">
        <v>0.44</v>
      </c>
      <c r="V158">
        <v>0.08</v>
      </c>
      <c r="W158">
        <v>0.2</v>
      </c>
      <c r="X158">
        <v>0.98</v>
      </c>
      <c r="Y158">
        <v>0.1</v>
      </c>
      <c r="Z158">
        <v>-0.1</v>
      </c>
      <c r="AA158" t="s">
        <v>1</v>
      </c>
    </row>
    <row r="159" spans="1:27" x14ac:dyDescent="0.3">
      <c r="A159">
        <v>936041</v>
      </c>
      <c r="B159" t="s">
        <v>9</v>
      </c>
      <c r="C159">
        <v>1</v>
      </c>
      <c r="D159">
        <v>1</v>
      </c>
      <c r="E159">
        <v>0</v>
      </c>
      <c r="F159">
        <v>3</v>
      </c>
      <c r="G159">
        <v>0</v>
      </c>
      <c r="H159">
        <v>5</v>
      </c>
      <c r="I159">
        <v>1</v>
      </c>
      <c r="J159">
        <v>2.5</v>
      </c>
      <c r="K159">
        <v>2.5</v>
      </c>
      <c r="L159">
        <v>0</v>
      </c>
      <c r="M159">
        <v>2.5</v>
      </c>
      <c r="N159">
        <v>0</v>
      </c>
      <c r="O159">
        <v>2.5</v>
      </c>
      <c r="P159">
        <v>0.39</v>
      </c>
      <c r="Q159">
        <v>1</v>
      </c>
      <c r="R159">
        <v>0</v>
      </c>
      <c r="S159">
        <v>0.1</v>
      </c>
      <c r="T159">
        <v>6.5</v>
      </c>
      <c r="U159">
        <v>0.44</v>
      </c>
      <c r="V159">
        <v>0.08</v>
      </c>
      <c r="W159">
        <v>0.2</v>
      </c>
      <c r="X159">
        <v>0.98</v>
      </c>
      <c r="Y159">
        <v>0.1</v>
      </c>
      <c r="Z159">
        <v>-0.1</v>
      </c>
      <c r="AA159" t="s">
        <v>1</v>
      </c>
    </row>
    <row r="160" spans="1:27" x14ac:dyDescent="0.3">
      <c r="A160">
        <v>936042</v>
      </c>
      <c r="B160" t="s">
        <v>9</v>
      </c>
      <c r="C160">
        <v>1</v>
      </c>
      <c r="D160">
        <v>1</v>
      </c>
      <c r="E160">
        <v>0</v>
      </c>
      <c r="F160">
        <v>3</v>
      </c>
      <c r="G160">
        <v>0</v>
      </c>
      <c r="H160">
        <v>5</v>
      </c>
      <c r="I160">
        <v>1</v>
      </c>
      <c r="J160">
        <v>2.5</v>
      </c>
      <c r="K160">
        <v>2.5</v>
      </c>
      <c r="L160">
        <v>0</v>
      </c>
      <c r="M160">
        <v>2.5</v>
      </c>
      <c r="N160">
        <v>0</v>
      </c>
      <c r="O160">
        <v>2.5</v>
      </c>
      <c r="P160">
        <v>0.39</v>
      </c>
      <c r="Q160">
        <v>1</v>
      </c>
      <c r="R160">
        <v>0</v>
      </c>
      <c r="S160">
        <v>0.1</v>
      </c>
      <c r="T160">
        <v>6.5</v>
      </c>
      <c r="U160">
        <v>0.44</v>
      </c>
      <c r="V160">
        <v>0.08</v>
      </c>
      <c r="W160">
        <v>0.2</v>
      </c>
      <c r="X160">
        <v>0.98</v>
      </c>
      <c r="Y160">
        <v>0.1</v>
      </c>
      <c r="Z160">
        <v>-0.1</v>
      </c>
      <c r="AA160" t="s">
        <v>1</v>
      </c>
    </row>
    <row r="161" spans="1:27" x14ac:dyDescent="0.3">
      <c r="A161">
        <v>936051</v>
      </c>
      <c r="B161" t="s">
        <v>9</v>
      </c>
      <c r="C161">
        <v>1</v>
      </c>
      <c r="D161">
        <v>1</v>
      </c>
      <c r="E161">
        <v>0</v>
      </c>
      <c r="F161">
        <v>3</v>
      </c>
      <c r="G161">
        <v>0</v>
      </c>
      <c r="H161">
        <v>5</v>
      </c>
      <c r="I161">
        <v>1</v>
      </c>
      <c r="J161">
        <v>2.5</v>
      </c>
      <c r="K161">
        <v>2.5</v>
      </c>
      <c r="L161">
        <v>0</v>
      </c>
      <c r="M161">
        <v>2.5</v>
      </c>
      <c r="N161">
        <v>0</v>
      </c>
      <c r="O161">
        <v>2.5</v>
      </c>
      <c r="P161">
        <v>0.39</v>
      </c>
      <c r="Q161">
        <v>1</v>
      </c>
      <c r="R161">
        <v>0</v>
      </c>
      <c r="S161">
        <v>0.1</v>
      </c>
      <c r="T161">
        <v>6.5</v>
      </c>
      <c r="U161">
        <v>0.44</v>
      </c>
      <c r="V161">
        <v>0.08</v>
      </c>
      <c r="W161">
        <v>0.2</v>
      </c>
      <c r="X161">
        <v>0.98</v>
      </c>
      <c r="Y161">
        <v>0.1</v>
      </c>
      <c r="Z161">
        <v>-0.1</v>
      </c>
      <c r="AA161" t="s">
        <v>1</v>
      </c>
    </row>
    <row r="162" spans="1:27" x14ac:dyDescent="0.3">
      <c r="A162">
        <v>936061</v>
      </c>
      <c r="B162" t="s">
        <v>9</v>
      </c>
      <c r="C162">
        <v>1</v>
      </c>
      <c r="D162">
        <v>1</v>
      </c>
      <c r="E162">
        <v>0</v>
      </c>
      <c r="F162">
        <v>3</v>
      </c>
      <c r="G162">
        <v>0</v>
      </c>
      <c r="H162">
        <v>5</v>
      </c>
      <c r="I162">
        <v>1</v>
      </c>
      <c r="J162">
        <v>2.5</v>
      </c>
      <c r="K162">
        <v>2.5</v>
      </c>
      <c r="L162">
        <v>0</v>
      </c>
      <c r="M162">
        <v>2.5</v>
      </c>
      <c r="N162">
        <v>0</v>
      </c>
      <c r="O162">
        <v>2.5</v>
      </c>
      <c r="P162">
        <v>0.39</v>
      </c>
      <c r="Q162">
        <v>1</v>
      </c>
      <c r="R162">
        <v>0</v>
      </c>
      <c r="S162">
        <v>0.1</v>
      </c>
      <c r="T162">
        <v>6.5</v>
      </c>
      <c r="U162">
        <v>0.44</v>
      </c>
      <c r="V162">
        <v>0.08</v>
      </c>
      <c r="W162">
        <v>0.2</v>
      </c>
      <c r="X162">
        <v>0.98</v>
      </c>
      <c r="Y162">
        <v>0.1</v>
      </c>
      <c r="Z162">
        <v>-0.1</v>
      </c>
      <c r="AA162" t="s">
        <v>1</v>
      </c>
    </row>
    <row r="163" spans="1:27" x14ac:dyDescent="0.3">
      <c r="A163">
        <v>936062</v>
      </c>
      <c r="B163" t="s">
        <v>9</v>
      </c>
      <c r="C163">
        <v>1</v>
      </c>
      <c r="D163">
        <v>1</v>
      </c>
      <c r="E163">
        <v>0</v>
      </c>
      <c r="F163">
        <v>3</v>
      </c>
      <c r="G163">
        <v>0</v>
      </c>
      <c r="H163">
        <v>5</v>
      </c>
      <c r="I163">
        <v>1</v>
      </c>
      <c r="J163">
        <v>2.5</v>
      </c>
      <c r="K163">
        <v>2.5</v>
      </c>
      <c r="L163">
        <v>0</v>
      </c>
      <c r="M163">
        <v>2.5</v>
      </c>
      <c r="N163">
        <v>0</v>
      </c>
      <c r="O163">
        <v>2.5</v>
      </c>
      <c r="P163">
        <v>0.39</v>
      </c>
      <c r="Q163">
        <v>1</v>
      </c>
      <c r="R163">
        <v>0</v>
      </c>
      <c r="S163">
        <v>0.1</v>
      </c>
      <c r="T163">
        <v>6.5</v>
      </c>
      <c r="U163">
        <v>0.44</v>
      </c>
      <c r="V163">
        <v>0.08</v>
      </c>
      <c r="W163">
        <v>0.2</v>
      </c>
      <c r="X163">
        <v>0.98</v>
      </c>
      <c r="Y163">
        <v>0.1</v>
      </c>
      <c r="Z163">
        <v>-0.1</v>
      </c>
      <c r="AA163" t="s">
        <v>1</v>
      </c>
    </row>
    <row r="164" spans="1:27" x14ac:dyDescent="0.3">
      <c r="A164">
        <v>936063</v>
      </c>
      <c r="B164" t="s">
        <v>9</v>
      </c>
      <c r="C164">
        <v>1</v>
      </c>
      <c r="D164">
        <v>1</v>
      </c>
      <c r="E164">
        <v>0</v>
      </c>
      <c r="F164">
        <v>3</v>
      </c>
      <c r="G164">
        <v>0</v>
      </c>
      <c r="H164">
        <v>5</v>
      </c>
      <c r="I164">
        <v>1</v>
      </c>
      <c r="J164">
        <v>2.5</v>
      </c>
      <c r="K164">
        <v>2.5</v>
      </c>
      <c r="L164">
        <v>0</v>
      </c>
      <c r="M164">
        <v>2.5</v>
      </c>
      <c r="N164">
        <v>0</v>
      </c>
      <c r="O164">
        <v>2.5</v>
      </c>
      <c r="P164">
        <v>0.39</v>
      </c>
      <c r="Q164">
        <v>1</v>
      </c>
      <c r="R164">
        <v>0</v>
      </c>
      <c r="S164">
        <v>0.1</v>
      </c>
      <c r="T164">
        <v>6.5</v>
      </c>
      <c r="U164">
        <v>0.44</v>
      </c>
      <c r="V164">
        <v>0.08</v>
      </c>
      <c r="W164">
        <v>0.2</v>
      </c>
      <c r="X164">
        <v>0.98</v>
      </c>
      <c r="Y164">
        <v>0.1</v>
      </c>
      <c r="Z164">
        <v>-0.1</v>
      </c>
      <c r="AA164" t="s">
        <v>1</v>
      </c>
    </row>
    <row r="165" spans="1:27" x14ac:dyDescent="0.3">
      <c r="A165">
        <v>936071</v>
      </c>
      <c r="B165" t="s">
        <v>9</v>
      </c>
      <c r="C165">
        <v>1</v>
      </c>
      <c r="D165">
        <v>1</v>
      </c>
      <c r="E165">
        <v>0</v>
      </c>
      <c r="F165">
        <v>3</v>
      </c>
      <c r="G165">
        <v>0</v>
      </c>
      <c r="H165">
        <v>5</v>
      </c>
      <c r="I165">
        <v>1</v>
      </c>
      <c r="J165">
        <v>2.5</v>
      </c>
      <c r="K165">
        <v>2.5</v>
      </c>
      <c r="L165">
        <v>0</v>
      </c>
      <c r="M165">
        <v>2.5</v>
      </c>
      <c r="N165">
        <v>0</v>
      </c>
      <c r="O165">
        <v>2.5</v>
      </c>
      <c r="P165">
        <v>0.39</v>
      </c>
      <c r="Q165">
        <v>1</v>
      </c>
      <c r="R165">
        <v>0</v>
      </c>
      <c r="S165">
        <v>0.1</v>
      </c>
      <c r="T165">
        <v>6.5</v>
      </c>
      <c r="U165">
        <v>0.44</v>
      </c>
      <c r="V165">
        <v>0.08</v>
      </c>
      <c r="W165">
        <v>0.2</v>
      </c>
      <c r="X165">
        <v>0.98</v>
      </c>
      <c r="Y165">
        <v>0.1</v>
      </c>
      <c r="Z165">
        <v>-0.1</v>
      </c>
      <c r="AA165" t="s">
        <v>1</v>
      </c>
    </row>
    <row r="166" spans="1:27" x14ac:dyDescent="0.3">
      <c r="A166">
        <v>936072</v>
      </c>
      <c r="B166" t="s">
        <v>9</v>
      </c>
      <c r="C166">
        <v>1</v>
      </c>
      <c r="D166">
        <v>1</v>
      </c>
      <c r="E166">
        <v>0</v>
      </c>
      <c r="F166">
        <v>3</v>
      </c>
      <c r="G166">
        <v>0</v>
      </c>
      <c r="H166">
        <v>5</v>
      </c>
      <c r="I166">
        <v>1</v>
      </c>
      <c r="J166">
        <v>2.5</v>
      </c>
      <c r="K166">
        <v>2.5</v>
      </c>
      <c r="L166">
        <v>0</v>
      </c>
      <c r="M166">
        <v>2.5</v>
      </c>
      <c r="N166">
        <v>0</v>
      </c>
      <c r="O166">
        <v>2.5</v>
      </c>
      <c r="P166">
        <v>0.39</v>
      </c>
      <c r="Q166">
        <v>1</v>
      </c>
      <c r="R166">
        <v>0</v>
      </c>
      <c r="S166">
        <v>0.1</v>
      </c>
      <c r="T166">
        <v>6.5</v>
      </c>
      <c r="U166">
        <v>0.44</v>
      </c>
      <c r="V166">
        <v>0.08</v>
      </c>
      <c r="W166">
        <v>0.2</v>
      </c>
      <c r="X166">
        <v>0.98</v>
      </c>
      <c r="Y166">
        <v>0.1</v>
      </c>
      <c r="Z166">
        <v>-0.1</v>
      </c>
      <c r="AA166" t="s">
        <v>1</v>
      </c>
    </row>
    <row r="167" spans="1:27" x14ac:dyDescent="0.3">
      <c r="A167">
        <v>936073</v>
      </c>
      <c r="B167" t="s">
        <v>9</v>
      </c>
      <c r="C167">
        <v>1</v>
      </c>
      <c r="D167">
        <v>1</v>
      </c>
      <c r="E167">
        <v>0</v>
      </c>
      <c r="F167">
        <v>3</v>
      </c>
      <c r="G167">
        <v>0</v>
      </c>
      <c r="H167">
        <v>5</v>
      </c>
      <c r="I167">
        <v>1</v>
      </c>
      <c r="J167">
        <v>2.5</v>
      </c>
      <c r="K167">
        <v>2.5</v>
      </c>
      <c r="L167">
        <v>0</v>
      </c>
      <c r="M167">
        <v>2.5</v>
      </c>
      <c r="N167">
        <v>0</v>
      </c>
      <c r="O167">
        <v>2.5</v>
      </c>
      <c r="P167">
        <v>0.39</v>
      </c>
      <c r="Q167">
        <v>1</v>
      </c>
      <c r="R167">
        <v>0</v>
      </c>
      <c r="S167">
        <v>0.1</v>
      </c>
      <c r="T167">
        <v>6.5</v>
      </c>
      <c r="U167">
        <v>0.44</v>
      </c>
      <c r="V167">
        <v>0.08</v>
      </c>
      <c r="W167">
        <v>0.2</v>
      </c>
      <c r="X167">
        <v>0.98</v>
      </c>
      <c r="Y167">
        <v>0.1</v>
      </c>
      <c r="Z167">
        <v>-0.1</v>
      </c>
      <c r="AA167" t="s">
        <v>1</v>
      </c>
    </row>
    <row r="168" spans="1:27" x14ac:dyDescent="0.3">
      <c r="A168">
        <v>937001</v>
      </c>
      <c r="B168" t="s">
        <v>9</v>
      </c>
      <c r="C168">
        <v>1</v>
      </c>
      <c r="D168">
        <v>1</v>
      </c>
      <c r="E168">
        <v>0</v>
      </c>
      <c r="F168">
        <v>3</v>
      </c>
      <c r="G168">
        <v>0</v>
      </c>
      <c r="H168">
        <v>5</v>
      </c>
      <c r="I168">
        <v>1</v>
      </c>
      <c r="J168">
        <v>2.5</v>
      </c>
      <c r="K168">
        <v>2.5</v>
      </c>
      <c r="L168">
        <v>0</v>
      </c>
      <c r="M168">
        <v>2.5</v>
      </c>
      <c r="N168">
        <v>0</v>
      </c>
      <c r="O168">
        <v>2.5</v>
      </c>
      <c r="P168">
        <v>0.39</v>
      </c>
      <c r="Q168">
        <v>1</v>
      </c>
      <c r="R168">
        <v>0</v>
      </c>
      <c r="S168">
        <v>0.1</v>
      </c>
      <c r="T168">
        <v>6.5</v>
      </c>
      <c r="U168">
        <v>0.44</v>
      </c>
      <c r="V168">
        <v>0.08</v>
      </c>
      <c r="W168">
        <v>0.2</v>
      </c>
      <c r="X168">
        <v>0.98</v>
      </c>
      <c r="Y168">
        <v>0.1</v>
      </c>
      <c r="Z168">
        <v>-0.1</v>
      </c>
      <c r="AA168" t="s">
        <v>1</v>
      </c>
    </row>
    <row r="169" spans="1:27" s="2" customFormat="1" x14ac:dyDescent="0.3">
      <c r="A169" s="2">
        <v>937001</v>
      </c>
      <c r="B169" s="2" t="s">
        <v>9</v>
      </c>
      <c r="C169" s="2">
        <v>2</v>
      </c>
      <c r="D169" s="2">
        <v>1</v>
      </c>
      <c r="E169" s="2">
        <v>0</v>
      </c>
      <c r="F169" s="2">
        <v>3</v>
      </c>
      <c r="G169" s="2">
        <v>0</v>
      </c>
      <c r="H169" s="2">
        <v>5</v>
      </c>
      <c r="I169" s="2">
        <v>1</v>
      </c>
      <c r="J169" s="2">
        <v>2.5</v>
      </c>
      <c r="K169" s="2">
        <v>2.5</v>
      </c>
      <c r="L169" s="2">
        <v>0</v>
      </c>
      <c r="M169" s="2">
        <v>2.5</v>
      </c>
      <c r="N169" s="2">
        <v>0</v>
      </c>
      <c r="O169" s="2">
        <v>2.5</v>
      </c>
      <c r="P169" s="2">
        <v>0.39</v>
      </c>
      <c r="Q169" s="2">
        <v>1</v>
      </c>
      <c r="R169" s="2">
        <v>0</v>
      </c>
      <c r="S169" s="2">
        <v>0.1</v>
      </c>
      <c r="T169" s="2">
        <v>6.5</v>
      </c>
      <c r="U169" s="2">
        <v>0.44</v>
      </c>
      <c r="V169" s="2">
        <v>0.08</v>
      </c>
      <c r="W169" s="2">
        <v>0.2</v>
      </c>
      <c r="X169" s="2">
        <v>0.98</v>
      </c>
      <c r="Y169" s="2">
        <v>0.1</v>
      </c>
      <c r="Z169" s="2">
        <v>-0.1</v>
      </c>
      <c r="AA169" s="2" t="s">
        <v>1</v>
      </c>
    </row>
    <row r="170" spans="1:27" x14ac:dyDescent="0.3">
      <c r="A170">
        <v>937002</v>
      </c>
      <c r="B170" t="s">
        <v>9</v>
      </c>
      <c r="C170">
        <v>1</v>
      </c>
      <c r="D170">
        <v>1</v>
      </c>
      <c r="E170">
        <v>0</v>
      </c>
      <c r="F170">
        <v>3</v>
      </c>
      <c r="G170">
        <v>0</v>
      </c>
      <c r="H170">
        <v>5</v>
      </c>
      <c r="I170">
        <v>1</v>
      </c>
      <c r="J170">
        <v>2.5</v>
      </c>
      <c r="K170">
        <v>2.5</v>
      </c>
      <c r="L170">
        <v>0</v>
      </c>
      <c r="M170">
        <v>2.5</v>
      </c>
      <c r="N170">
        <v>0</v>
      </c>
      <c r="O170">
        <v>2.5</v>
      </c>
      <c r="P170">
        <v>0.39</v>
      </c>
      <c r="Q170">
        <v>1</v>
      </c>
      <c r="R170">
        <v>0</v>
      </c>
      <c r="S170">
        <v>0.1</v>
      </c>
      <c r="T170">
        <v>6.5</v>
      </c>
      <c r="U170">
        <v>0.44</v>
      </c>
      <c r="V170">
        <v>0.08</v>
      </c>
      <c r="W170">
        <v>0.2</v>
      </c>
      <c r="X170">
        <v>0.98</v>
      </c>
      <c r="Y170">
        <v>0.1</v>
      </c>
      <c r="Z170">
        <v>-0.1</v>
      </c>
      <c r="AA170" t="s">
        <v>1</v>
      </c>
    </row>
    <row r="171" spans="1:27" x14ac:dyDescent="0.3">
      <c r="A171">
        <v>937011</v>
      </c>
      <c r="B171" t="s">
        <v>9</v>
      </c>
      <c r="C171">
        <v>1</v>
      </c>
      <c r="D171">
        <v>1</v>
      </c>
      <c r="E171">
        <v>0</v>
      </c>
      <c r="F171">
        <v>3</v>
      </c>
      <c r="G171">
        <v>0</v>
      </c>
      <c r="H171">
        <v>5</v>
      </c>
      <c r="I171">
        <v>1</v>
      </c>
      <c r="J171">
        <v>2.5</v>
      </c>
      <c r="K171">
        <v>2.5</v>
      </c>
      <c r="L171">
        <v>0</v>
      </c>
      <c r="M171">
        <v>2.5</v>
      </c>
      <c r="N171">
        <v>0</v>
      </c>
      <c r="O171">
        <v>2.5</v>
      </c>
      <c r="P171">
        <v>0.39</v>
      </c>
      <c r="Q171">
        <v>1</v>
      </c>
      <c r="R171">
        <v>0</v>
      </c>
      <c r="S171">
        <v>0.1</v>
      </c>
      <c r="T171">
        <v>6.5</v>
      </c>
      <c r="U171">
        <v>0.44</v>
      </c>
      <c r="V171">
        <v>0.08</v>
      </c>
      <c r="W171">
        <v>0.2</v>
      </c>
      <c r="X171">
        <v>0.98</v>
      </c>
      <c r="Y171">
        <v>0.1</v>
      </c>
      <c r="Z171">
        <v>-0.1</v>
      </c>
      <c r="AA171" t="s">
        <v>1</v>
      </c>
    </row>
    <row r="172" spans="1:27" x14ac:dyDescent="0.3">
      <c r="A172">
        <v>937021</v>
      </c>
      <c r="B172" t="s">
        <v>9</v>
      </c>
      <c r="C172">
        <v>1</v>
      </c>
      <c r="D172">
        <v>1</v>
      </c>
      <c r="E172">
        <v>0</v>
      </c>
      <c r="F172">
        <v>3</v>
      </c>
      <c r="G172">
        <v>0</v>
      </c>
      <c r="H172">
        <v>5</v>
      </c>
      <c r="I172">
        <v>1</v>
      </c>
      <c r="J172">
        <v>2.5</v>
      </c>
      <c r="K172">
        <v>2.5</v>
      </c>
      <c r="L172">
        <v>0</v>
      </c>
      <c r="M172">
        <v>2.5</v>
      </c>
      <c r="N172">
        <v>0</v>
      </c>
      <c r="O172">
        <v>2.5</v>
      </c>
      <c r="P172">
        <v>0.39</v>
      </c>
      <c r="Q172">
        <v>1</v>
      </c>
      <c r="R172">
        <v>0</v>
      </c>
      <c r="S172">
        <v>0.1</v>
      </c>
      <c r="T172">
        <v>6.5</v>
      </c>
      <c r="U172">
        <v>0.44</v>
      </c>
      <c r="V172">
        <v>0.08</v>
      </c>
      <c r="W172">
        <v>0.2</v>
      </c>
      <c r="X172">
        <v>0.98</v>
      </c>
      <c r="Y172">
        <v>0.1</v>
      </c>
      <c r="Z172">
        <v>-0.1</v>
      </c>
      <c r="AA172" t="s">
        <v>1</v>
      </c>
    </row>
    <row r="173" spans="1:27" x14ac:dyDescent="0.3">
      <c r="A173">
        <v>937031</v>
      </c>
      <c r="B173" t="s">
        <v>9</v>
      </c>
      <c r="C173">
        <v>1</v>
      </c>
      <c r="D173">
        <v>1</v>
      </c>
      <c r="E173">
        <v>0</v>
      </c>
      <c r="F173">
        <v>3</v>
      </c>
      <c r="G173">
        <v>0</v>
      </c>
      <c r="H173">
        <v>5</v>
      </c>
      <c r="I173">
        <v>1</v>
      </c>
      <c r="J173">
        <v>2.5</v>
      </c>
      <c r="K173">
        <v>2.5</v>
      </c>
      <c r="L173">
        <v>0</v>
      </c>
      <c r="M173">
        <v>2.5</v>
      </c>
      <c r="N173">
        <v>0</v>
      </c>
      <c r="O173">
        <v>2.5</v>
      </c>
      <c r="P173">
        <v>0.39</v>
      </c>
      <c r="Q173">
        <v>1</v>
      </c>
      <c r="R173">
        <v>0</v>
      </c>
      <c r="S173">
        <v>0.1</v>
      </c>
      <c r="T173">
        <v>6.5</v>
      </c>
      <c r="U173">
        <v>0.44</v>
      </c>
      <c r="V173">
        <v>0.08</v>
      </c>
      <c r="W173">
        <v>0.2</v>
      </c>
      <c r="X173">
        <v>0.98</v>
      </c>
      <c r="Y173">
        <v>0.1</v>
      </c>
      <c r="Z173">
        <v>-0.1</v>
      </c>
      <c r="AA173" t="s">
        <v>1</v>
      </c>
    </row>
    <row r="174" spans="1:27" x14ac:dyDescent="0.3">
      <c r="A174">
        <v>937041</v>
      </c>
      <c r="B174" t="s">
        <v>9</v>
      </c>
      <c r="C174">
        <v>1</v>
      </c>
      <c r="D174">
        <v>1</v>
      </c>
      <c r="E174">
        <v>0</v>
      </c>
      <c r="F174">
        <v>3</v>
      </c>
      <c r="G174">
        <v>0</v>
      </c>
      <c r="H174">
        <v>5</v>
      </c>
      <c r="I174">
        <v>1</v>
      </c>
      <c r="J174">
        <v>2.5</v>
      </c>
      <c r="K174">
        <v>2.5</v>
      </c>
      <c r="L174">
        <v>0</v>
      </c>
      <c r="M174">
        <v>2.5</v>
      </c>
      <c r="N174">
        <v>0</v>
      </c>
      <c r="O174">
        <v>2.5</v>
      </c>
      <c r="P174">
        <v>0.39</v>
      </c>
      <c r="Q174">
        <v>1</v>
      </c>
      <c r="R174">
        <v>0</v>
      </c>
      <c r="S174">
        <v>0.1</v>
      </c>
      <c r="T174">
        <v>6.5</v>
      </c>
      <c r="U174">
        <v>0.44</v>
      </c>
      <c r="V174">
        <v>0.08</v>
      </c>
      <c r="W174">
        <v>0.2</v>
      </c>
      <c r="X174">
        <v>0.98</v>
      </c>
      <c r="Y174">
        <v>0.1</v>
      </c>
      <c r="Z174">
        <v>-0.1</v>
      </c>
      <c r="AA174" t="s">
        <v>1</v>
      </c>
    </row>
    <row r="175" spans="1:27" x14ac:dyDescent="0.3">
      <c r="A175">
        <v>937051</v>
      </c>
      <c r="B175" t="s">
        <v>9</v>
      </c>
      <c r="C175">
        <v>1</v>
      </c>
      <c r="D175">
        <v>1</v>
      </c>
      <c r="E175">
        <v>0</v>
      </c>
      <c r="F175">
        <v>3</v>
      </c>
      <c r="G175">
        <v>0</v>
      </c>
      <c r="H175">
        <v>5</v>
      </c>
      <c r="I175">
        <v>1</v>
      </c>
      <c r="J175">
        <v>2.5</v>
      </c>
      <c r="K175">
        <v>2.5</v>
      </c>
      <c r="L175">
        <v>0</v>
      </c>
      <c r="M175">
        <v>2.5</v>
      </c>
      <c r="N175">
        <v>0</v>
      </c>
      <c r="O175">
        <v>2.5</v>
      </c>
      <c r="P175">
        <v>0.39</v>
      </c>
      <c r="Q175">
        <v>1</v>
      </c>
      <c r="R175">
        <v>0</v>
      </c>
      <c r="S175">
        <v>0.1</v>
      </c>
      <c r="T175">
        <v>6.5</v>
      </c>
      <c r="U175">
        <v>0.44</v>
      </c>
      <c r="V175">
        <v>0.08</v>
      </c>
      <c r="W175">
        <v>0.2</v>
      </c>
      <c r="X175">
        <v>0.98</v>
      </c>
      <c r="Y175">
        <v>0.1</v>
      </c>
      <c r="Z175">
        <v>-0.1</v>
      </c>
      <c r="AA175" t="s">
        <v>1</v>
      </c>
    </row>
    <row r="176" spans="1:27" s="2" customFormat="1" x14ac:dyDescent="0.3">
      <c r="A176" s="2">
        <v>937061</v>
      </c>
      <c r="B176" s="2" t="s">
        <v>9</v>
      </c>
      <c r="C176" s="2">
        <v>1</v>
      </c>
      <c r="D176" s="2">
        <v>1</v>
      </c>
      <c r="E176" s="2">
        <v>0</v>
      </c>
      <c r="F176" s="2">
        <v>3</v>
      </c>
      <c r="G176" s="2">
        <v>0</v>
      </c>
      <c r="H176" s="2">
        <v>5</v>
      </c>
      <c r="I176" s="2">
        <v>1</v>
      </c>
      <c r="J176" s="2">
        <v>2.5</v>
      </c>
      <c r="K176" s="2">
        <v>2.5</v>
      </c>
      <c r="L176" s="2">
        <v>0</v>
      </c>
      <c r="M176" s="2">
        <v>2.5</v>
      </c>
      <c r="N176" s="2">
        <v>0</v>
      </c>
      <c r="O176" s="2">
        <v>2.5</v>
      </c>
      <c r="P176" s="2">
        <v>0.39</v>
      </c>
      <c r="Q176" s="2">
        <v>1</v>
      </c>
      <c r="R176" s="2">
        <v>0</v>
      </c>
      <c r="S176" s="2">
        <v>0.1</v>
      </c>
      <c r="T176" s="2">
        <v>6.5</v>
      </c>
      <c r="U176" s="2">
        <v>0.44</v>
      </c>
      <c r="V176" s="2">
        <v>0.08</v>
      </c>
      <c r="W176" s="2">
        <v>0.2</v>
      </c>
      <c r="X176" s="2">
        <v>0.98</v>
      </c>
      <c r="Y176" s="2">
        <v>0.1</v>
      </c>
      <c r="Z176" s="2">
        <v>-0.1</v>
      </c>
      <c r="AA176" s="2" t="s">
        <v>1</v>
      </c>
    </row>
    <row r="177" spans="1:27" s="2" customFormat="1" x14ac:dyDescent="0.3">
      <c r="A177" s="2">
        <v>937062</v>
      </c>
      <c r="B177" s="2" t="s">
        <v>9</v>
      </c>
      <c r="C177" s="2">
        <v>1</v>
      </c>
      <c r="D177" s="2">
        <v>1</v>
      </c>
      <c r="E177" s="2">
        <v>0</v>
      </c>
      <c r="F177" s="2">
        <v>3</v>
      </c>
      <c r="G177" s="2">
        <v>0</v>
      </c>
      <c r="H177" s="2">
        <v>5</v>
      </c>
      <c r="I177" s="2">
        <v>1</v>
      </c>
      <c r="J177" s="2">
        <v>2.5</v>
      </c>
      <c r="K177" s="2">
        <v>2.5</v>
      </c>
      <c r="L177" s="2">
        <v>0</v>
      </c>
      <c r="M177" s="2">
        <v>2.5</v>
      </c>
      <c r="N177" s="2">
        <v>0</v>
      </c>
      <c r="O177" s="2">
        <v>2.5</v>
      </c>
      <c r="P177" s="2">
        <v>0.39</v>
      </c>
      <c r="Q177" s="2">
        <v>1</v>
      </c>
      <c r="R177" s="2">
        <v>0</v>
      </c>
      <c r="S177" s="2">
        <v>0.1</v>
      </c>
      <c r="T177" s="2">
        <v>6.5</v>
      </c>
      <c r="U177" s="2">
        <v>0.44</v>
      </c>
      <c r="V177" s="2">
        <v>0.08</v>
      </c>
      <c r="W177" s="2">
        <v>0.2</v>
      </c>
      <c r="X177" s="2">
        <v>0.98</v>
      </c>
      <c r="Y177" s="2">
        <v>0.1</v>
      </c>
      <c r="Z177" s="2">
        <v>-0.1</v>
      </c>
      <c r="AA177" s="2" t="s">
        <v>1</v>
      </c>
    </row>
    <row r="178" spans="1:27" s="2" customFormat="1" x14ac:dyDescent="0.3">
      <c r="A178" s="2">
        <v>937063</v>
      </c>
      <c r="B178" s="2" t="s">
        <v>9</v>
      </c>
      <c r="C178" s="2">
        <v>1</v>
      </c>
      <c r="D178" s="2">
        <v>1</v>
      </c>
      <c r="E178" s="2">
        <v>0</v>
      </c>
      <c r="F178" s="2">
        <v>3</v>
      </c>
      <c r="G178" s="2">
        <v>0</v>
      </c>
      <c r="H178" s="2">
        <v>5</v>
      </c>
      <c r="I178" s="2">
        <v>1</v>
      </c>
      <c r="J178" s="2">
        <v>2.5</v>
      </c>
      <c r="K178" s="2">
        <v>2.5</v>
      </c>
      <c r="L178" s="2">
        <v>0</v>
      </c>
      <c r="M178" s="2">
        <v>2.5</v>
      </c>
      <c r="N178" s="2">
        <v>0</v>
      </c>
      <c r="O178" s="2">
        <v>2.5</v>
      </c>
      <c r="P178" s="2">
        <v>0.39</v>
      </c>
      <c r="Q178" s="2">
        <v>1</v>
      </c>
      <c r="R178" s="2">
        <v>0</v>
      </c>
      <c r="S178" s="2">
        <v>0.1</v>
      </c>
      <c r="T178" s="2">
        <v>6.5</v>
      </c>
      <c r="U178" s="2">
        <v>0.44</v>
      </c>
      <c r="V178" s="2">
        <v>0.08</v>
      </c>
      <c r="W178" s="2">
        <v>0.2</v>
      </c>
      <c r="X178" s="2">
        <v>0.98</v>
      </c>
      <c r="Y178" s="2">
        <v>0.1</v>
      </c>
      <c r="Z178" s="2">
        <v>-0.1</v>
      </c>
      <c r="AA178" s="2" t="s">
        <v>1</v>
      </c>
    </row>
    <row r="179" spans="1:27" s="2" customFormat="1" x14ac:dyDescent="0.3">
      <c r="A179" s="2">
        <v>937064</v>
      </c>
      <c r="B179" s="2" t="s">
        <v>9</v>
      </c>
      <c r="C179" s="2">
        <v>1</v>
      </c>
      <c r="D179" s="2">
        <v>1</v>
      </c>
      <c r="E179" s="2">
        <v>0</v>
      </c>
      <c r="F179" s="2">
        <v>3</v>
      </c>
      <c r="G179" s="2">
        <v>0</v>
      </c>
      <c r="H179" s="2">
        <v>5</v>
      </c>
      <c r="I179" s="2">
        <v>1</v>
      </c>
      <c r="J179" s="2">
        <v>2.5</v>
      </c>
      <c r="K179" s="2">
        <v>2.5</v>
      </c>
      <c r="L179" s="2">
        <v>0</v>
      </c>
      <c r="M179" s="2">
        <v>2.5</v>
      </c>
      <c r="N179" s="2">
        <v>0</v>
      </c>
      <c r="O179" s="2">
        <v>2.5</v>
      </c>
      <c r="P179" s="2">
        <v>0.39</v>
      </c>
      <c r="Q179" s="2">
        <v>1</v>
      </c>
      <c r="R179" s="2">
        <v>0</v>
      </c>
      <c r="S179" s="2">
        <v>0.1</v>
      </c>
      <c r="T179" s="2">
        <v>6.5</v>
      </c>
      <c r="U179" s="2">
        <v>0.44</v>
      </c>
      <c r="V179" s="2">
        <v>0.08</v>
      </c>
      <c r="W179" s="2">
        <v>0.2</v>
      </c>
      <c r="X179" s="2">
        <v>0.98</v>
      </c>
      <c r="Y179" s="2">
        <v>0.1</v>
      </c>
      <c r="Z179" s="2">
        <v>-0.1</v>
      </c>
      <c r="AA179" s="2" t="s">
        <v>1</v>
      </c>
    </row>
    <row r="180" spans="1:27" x14ac:dyDescent="0.3">
      <c r="A180">
        <v>938011</v>
      </c>
      <c r="B180" t="s">
        <v>9</v>
      </c>
      <c r="C180">
        <v>1</v>
      </c>
      <c r="D180">
        <v>1</v>
      </c>
      <c r="E180">
        <v>0</v>
      </c>
      <c r="F180">
        <v>3</v>
      </c>
      <c r="G180">
        <v>0</v>
      </c>
      <c r="H180">
        <v>5</v>
      </c>
      <c r="I180">
        <v>1</v>
      </c>
      <c r="J180">
        <v>2.5</v>
      </c>
      <c r="K180">
        <v>2.5</v>
      </c>
      <c r="L180">
        <v>0</v>
      </c>
      <c r="M180">
        <v>2.5</v>
      </c>
      <c r="N180">
        <v>0</v>
      </c>
      <c r="O180">
        <v>2.5</v>
      </c>
      <c r="P180">
        <v>0.39</v>
      </c>
      <c r="Q180">
        <v>1</v>
      </c>
      <c r="R180">
        <v>0</v>
      </c>
      <c r="S180">
        <v>0.1</v>
      </c>
      <c r="T180">
        <v>6.5</v>
      </c>
      <c r="U180">
        <v>0.44</v>
      </c>
      <c r="V180">
        <v>0.08</v>
      </c>
      <c r="W180">
        <v>0.2</v>
      </c>
      <c r="X180">
        <v>0.98</v>
      </c>
      <c r="Y180">
        <v>0.1</v>
      </c>
      <c r="Z180">
        <v>-0.1</v>
      </c>
      <c r="AA180" t="s">
        <v>1</v>
      </c>
    </row>
    <row r="181" spans="1:27" x14ac:dyDescent="0.3">
      <c r="A181">
        <v>938012</v>
      </c>
      <c r="B181" t="s">
        <v>9</v>
      </c>
      <c r="C181">
        <v>1</v>
      </c>
      <c r="D181">
        <v>1</v>
      </c>
      <c r="E181">
        <v>0</v>
      </c>
      <c r="F181">
        <v>3</v>
      </c>
      <c r="G181">
        <v>0</v>
      </c>
      <c r="H181">
        <v>5</v>
      </c>
      <c r="I181">
        <v>1</v>
      </c>
      <c r="J181">
        <v>2.5</v>
      </c>
      <c r="K181">
        <v>2.5</v>
      </c>
      <c r="L181">
        <v>0</v>
      </c>
      <c r="M181">
        <v>2.5</v>
      </c>
      <c r="N181">
        <v>0</v>
      </c>
      <c r="O181">
        <v>2.5</v>
      </c>
      <c r="P181">
        <v>0.39</v>
      </c>
      <c r="Q181">
        <v>1</v>
      </c>
      <c r="R181">
        <v>0</v>
      </c>
      <c r="S181">
        <v>0.1</v>
      </c>
      <c r="T181">
        <v>6.5</v>
      </c>
      <c r="U181">
        <v>0.44</v>
      </c>
      <c r="V181">
        <v>0.08</v>
      </c>
      <c r="W181">
        <v>0.2</v>
      </c>
      <c r="X181">
        <v>0.98</v>
      </c>
      <c r="Y181">
        <v>0.1</v>
      </c>
      <c r="Z181">
        <v>-0.1</v>
      </c>
      <c r="AA181" t="s">
        <v>1</v>
      </c>
    </row>
    <row r="182" spans="1:27" x14ac:dyDescent="0.3">
      <c r="A182">
        <v>938021</v>
      </c>
      <c r="B182" t="s">
        <v>9</v>
      </c>
      <c r="C182">
        <v>1</v>
      </c>
      <c r="D182">
        <v>1</v>
      </c>
      <c r="E182">
        <v>0</v>
      </c>
      <c r="F182">
        <v>3</v>
      </c>
      <c r="G182">
        <v>0</v>
      </c>
      <c r="H182">
        <v>5</v>
      </c>
      <c r="I182">
        <v>1</v>
      </c>
      <c r="J182">
        <v>2.5</v>
      </c>
      <c r="K182">
        <v>2.5</v>
      </c>
      <c r="L182">
        <v>0</v>
      </c>
      <c r="M182">
        <v>2.5</v>
      </c>
      <c r="N182">
        <v>0</v>
      </c>
      <c r="O182">
        <v>2.5</v>
      </c>
      <c r="P182">
        <v>0.39</v>
      </c>
      <c r="Q182">
        <v>1</v>
      </c>
      <c r="R182">
        <v>0</v>
      </c>
      <c r="S182">
        <v>0.1</v>
      </c>
      <c r="T182">
        <v>6.5</v>
      </c>
      <c r="U182">
        <v>0.44</v>
      </c>
      <c r="V182">
        <v>0.08</v>
      </c>
      <c r="W182">
        <v>0.2</v>
      </c>
      <c r="X182">
        <v>0.98</v>
      </c>
      <c r="Y182">
        <v>0.1</v>
      </c>
      <c r="Z182">
        <v>-0.1</v>
      </c>
      <c r="AA182" t="s">
        <v>1</v>
      </c>
    </row>
    <row r="183" spans="1:27" x14ac:dyDescent="0.3">
      <c r="A183">
        <v>938022</v>
      </c>
      <c r="B183" t="s">
        <v>9</v>
      </c>
      <c r="C183">
        <v>1</v>
      </c>
      <c r="D183">
        <v>1</v>
      </c>
      <c r="E183">
        <v>0</v>
      </c>
      <c r="F183">
        <v>3</v>
      </c>
      <c r="G183">
        <v>0</v>
      </c>
      <c r="H183">
        <v>5</v>
      </c>
      <c r="I183">
        <v>1</v>
      </c>
      <c r="J183">
        <v>2.5</v>
      </c>
      <c r="K183">
        <v>2.5</v>
      </c>
      <c r="L183">
        <v>0</v>
      </c>
      <c r="M183">
        <v>2.5</v>
      </c>
      <c r="N183">
        <v>0</v>
      </c>
      <c r="O183">
        <v>2.5</v>
      </c>
      <c r="P183">
        <v>0.39</v>
      </c>
      <c r="Q183">
        <v>1</v>
      </c>
      <c r="R183">
        <v>0</v>
      </c>
      <c r="S183">
        <v>0.1</v>
      </c>
      <c r="T183">
        <v>6.5</v>
      </c>
      <c r="U183">
        <v>0.44</v>
      </c>
      <c r="V183">
        <v>0.08</v>
      </c>
      <c r="W183">
        <v>0.2</v>
      </c>
      <c r="X183">
        <v>0.98</v>
      </c>
      <c r="Y183">
        <v>0.1</v>
      </c>
      <c r="Z183">
        <v>-0.1</v>
      </c>
      <c r="AA183" t="s">
        <v>1</v>
      </c>
    </row>
    <row r="184" spans="1:27" x14ac:dyDescent="0.3">
      <c r="A184">
        <v>938031</v>
      </c>
      <c r="B184" t="s">
        <v>9</v>
      </c>
      <c r="C184">
        <v>1</v>
      </c>
      <c r="D184">
        <v>1</v>
      </c>
      <c r="E184">
        <v>0</v>
      </c>
      <c r="F184">
        <v>3</v>
      </c>
      <c r="G184">
        <v>0</v>
      </c>
      <c r="H184">
        <v>5</v>
      </c>
      <c r="I184">
        <v>1</v>
      </c>
      <c r="J184">
        <v>2.5</v>
      </c>
      <c r="K184">
        <v>2.5</v>
      </c>
      <c r="L184">
        <v>0</v>
      </c>
      <c r="M184">
        <v>2.5</v>
      </c>
      <c r="N184">
        <v>0</v>
      </c>
      <c r="O184">
        <v>2.5</v>
      </c>
      <c r="P184">
        <v>0.39</v>
      </c>
      <c r="Q184">
        <v>1</v>
      </c>
      <c r="R184">
        <v>0</v>
      </c>
      <c r="S184">
        <v>0.1</v>
      </c>
      <c r="T184">
        <v>6.5</v>
      </c>
      <c r="U184">
        <v>0.44</v>
      </c>
      <c r="V184">
        <v>0.08</v>
      </c>
      <c r="W184">
        <v>0.2</v>
      </c>
      <c r="X184">
        <v>0.98</v>
      </c>
      <c r="Y184">
        <v>0.1</v>
      </c>
      <c r="Z184">
        <v>-0.1</v>
      </c>
      <c r="AA184" t="s">
        <v>1</v>
      </c>
    </row>
    <row r="185" spans="1:27" x14ac:dyDescent="0.3">
      <c r="A185">
        <v>938032</v>
      </c>
      <c r="B185" t="s">
        <v>9</v>
      </c>
      <c r="C185">
        <v>1</v>
      </c>
      <c r="D185">
        <v>1</v>
      </c>
      <c r="E185">
        <v>0</v>
      </c>
      <c r="F185">
        <v>3</v>
      </c>
      <c r="G185">
        <v>0</v>
      </c>
      <c r="H185">
        <v>5</v>
      </c>
      <c r="I185">
        <v>1</v>
      </c>
      <c r="J185">
        <v>2.5</v>
      </c>
      <c r="K185">
        <v>2.5</v>
      </c>
      <c r="L185">
        <v>0</v>
      </c>
      <c r="M185">
        <v>2.5</v>
      </c>
      <c r="N185">
        <v>0</v>
      </c>
      <c r="O185">
        <v>2.5</v>
      </c>
      <c r="P185">
        <v>0.39</v>
      </c>
      <c r="Q185">
        <v>1</v>
      </c>
      <c r="R185">
        <v>0</v>
      </c>
      <c r="S185">
        <v>0.1</v>
      </c>
      <c r="T185">
        <v>6.5</v>
      </c>
      <c r="U185">
        <v>0.44</v>
      </c>
      <c r="V185">
        <v>0.08</v>
      </c>
      <c r="W185">
        <v>0.2</v>
      </c>
      <c r="X185">
        <v>0.98</v>
      </c>
      <c r="Y185">
        <v>0.1</v>
      </c>
      <c r="Z185">
        <v>-0.1</v>
      </c>
      <c r="AA185" t="s">
        <v>1</v>
      </c>
    </row>
    <row r="186" spans="1:27" s="1" customFormat="1" x14ac:dyDescent="0.3">
      <c r="A186" s="1">
        <v>938071</v>
      </c>
      <c r="B186" s="1" t="s">
        <v>9</v>
      </c>
      <c r="C186" s="1">
        <v>1</v>
      </c>
      <c r="D186" s="1">
        <v>1</v>
      </c>
      <c r="E186" s="1">
        <v>0</v>
      </c>
      <c r="F186" s="1">
        <v>3</v>
      </c>
      <c r="G186" s="1">
        <v>0</v>
      </c>
      <c r="H186" s="1">
        <v>5</v>
      </c>
      <c r="I186" s="1">
        <v>1</v>
      </c>
      <c r="J186" s="1">
        <v>2.5</v>
      </c>
      <c r="K186" s="1">
        <v>2.5</v>
      </c>
      <c r="L186" s="1">
        <v>0</v>
      </c>
      <c r="M186" s="1">
        <v>2.5</v>
      </c>
      <c r="N186" s="1">
        <v>0</v>
      </c>
      <c r="O186" s="1">
        <v>2.5</v>
      </c>
      <c r="P186" s="1">
        <v>0.39</v>
      </c>
      <c r="Q186" s="1">
        <v>1</v>
      </c>
      <c r="R186" s="1">
        <v>0</v>
      </c>
      <c r="S186" s="1">
        <v>0.1</v>
      </c>
      <c r="T186" s="1">
        <v>6.5</v>
      </c>
      <c r="U186" s="1">
        <v>0.44</v>
      </c>
      <c r="V186" s="1">
        <v>0.08</v>
      </c>
      <c r="W186" s="1">
        <v>0.2</v>
      </c>
      <c r="X186" s="1">
        <v>0.98</v>
      </c>
      <c r="Y186" s="1">
        <v>0.1</v>
      </c>
      <c r="Z186" s="1">
        <v>-0.1</v>
      </c>
      <c r="AA186" s="1" t="s">
        <v>1</v>
      </c>
    </row>
    <row r="187" spans="1:27" s="1" customFormat="1" x14ac:dyDescent="0.3">
      <c r="A187" s="1">
        <v>950011</v>
      </c>
      <c r="B187" s="1" t="s">
        <v>9</v>
      </c>
      <c r="C187" s="1">
        <v>1</v>
      </c>
      <c r="D187" s="1">
        <v>1</v>
      </c>
      <c r="E187" s="1">
        <v>0</v>
      </c>
      <c r="F187" s="1">
        <v>3</v>
      </c>
      <c r="G187" s="1">
        <v>0</v>
      </c>
      <c r="H187" s="1">
        <v>5</v>
      </c>
      <c r="I187" s="1">
        <v>1</v>
      </c>
      <c r="J187" s="1">
        <v>2.5</v>
      </c>
      <c r="K187" s="1">
        <v>2.5</v>
      </c>
      <c r="L187" s="1">
        <v>0</v>
      </c>
      <c r="M187" s="1">
        <v>2.5</v>
      </c>
      <c r="N187" s="1">
        <v>0</v>
      </c>
      <c r="O187" s="1">
        <v>2.5</v>
      </c>
      <c r="P187" s="1">
        <v>0.39</v>
      </c>
      <c r="Q187" s="1">
        <v>1</v>
      </c>
      <c r="R187" s="1">
        <v>0</v>
      </c>
      <c r="S187" s="1">
        <v>0.1</v>
      </c>
      <c r="T187" s="1">
        <v>6.5</v>
      </c>
      <c r="U187" s="1">
        <v>0.44</v>
      </c>
      <c r="V187" s="1">
        <v>0.08</v>
      </c>
      <c r="W187" s="1">
        <v>0.2</v>
      </c>
      <c r="X187" s="1">
        <v>0.98</v>
      </c>
      <c r="Y187" s="1">
        <v>0.1</v>
      </c>
      <c r="Z187" s="1">
        <v>-0.1</v>
      </c>
      <c r="AA187" s="1" t="s">
        <v>1</v>
      </c>
    </row>
    <row r="188" spans="1:27" s="1" customFormat="1" x14ac:dyDescent="0.3">
      <c r="A188" s="1">
        <v>950012</v>
      </c>
      <c r="B188" s="1" t="s">
        <v>9</v>
      </c>
      <c r="C188" s="1">
        <v>1</v>
      </c>
      <c r="D188" s="1">
        <v>1</v>
      </c>
      <c r="E188" s="1">
        <v>0</v>
      </c>
      <c r="F188" s="1">
        <v>3</v>
      </c>
      <c r="G188" s="1">
        <v>0</v>
      </c>
      <c r="H188" s="1">
        <v>5</v>
      </c>
      <c r="I188" s="1">
        <v>1</v>
      </c>
      <c r="J188" s="1">
        <v>2.5</v>
      </c>
      <c r="K188" s="1">
        <v>2.5</v>
      </c>
      <c r="L188" s="1">
        <v>0</v>
      </c>
      <c r="M188" s="1">
        <v>2.5</v>
      </c>
      <c r="N188" s="1">
        <v>0</v>
      </c>
      <c r="O188" s="1">
        <v>2.5</v>
      </c>
      <c r="P188" s="1">
        <v>0.39</v>
      </c>
      <c r="Q188" s="1">
        <v>1</v>
      </c>
      <c r="R188" s="1">
        <v>0</v>
      </c>
      <c r="S188" s="1">
        <v>0.1</v>
      </c>
      <c r="T188" s="1">
        <v>6.5</v>
      </c>
      <c r="U188" s="1">
        <v>0.44</v>
      </c>
      <c r="V188" s="1">
        <v>0.08</v>
      </c>
      <c r="W188" s="1">
        <v>0.2</v>
      </c>
      <c r="X188" s="1">
        <v>0.98</v>
      </c>
      <c r="Y188" s="1">
        <v>0.1</v>
      </c>
      <c r="Z188" s="1">
        <v>-0.1</v>
      </c>
      <c r="AA188" s="1" t="s">
        <v>1</v>
      </c>
    </row>
    <row r="189" spans="1:27" s="2" customFormat="1" x14ac:dyDescent="0.3">
      <c r="A189" s="2">
        <v>950021</v>
      </c>
      <c r="B189" s="2" t="s">
        <v>9</v>
      </c>
      <c r="C189" s="2">
        <v>1</v>
      </c>
      <c r="D189" s="2">
        <v>1</v>
      </c>
      <c r="E189" s="2">
        <v>0</v>
      </c>
      <c r="F189" s="2">
        <v>3</v>
      </c>
      <c r="G189" s="2">
        <v>0</v>
      </c>
      <c r="H189" s="2">
        <v>5</v>
      </c>
      <c r="I189" s="2">
        <v>1</v>
      </c>
      <c r="J189" s="2">
        <v>2.5</v>
      </c>
      <c r="K189" s="2">
        <v>2.5</v>
      </c>
      <c r="L189" s="2">
        <v>0</v>
      </c>
      <c r="M189" s="2">
        <v>2.5</v>
      </c>
      <c r="N189" s="2">
        <v>0</v>
      </c>
      <c r="O189" s="2">
        <v>2.5</v>
      </c>
      <c r="P189" s="2">
        <v>0.39</v>
      </c>
      <c r="Q189" s="2">
        <v>1</v>
      </c>
      <c r="R189" s="2">
        <v>0</v>
      </c>
      <c r="S189" s="2">
        <v>0.1</v>
      </c>
      <c r="T189" s="2">
        <v>6.5</v>
      </c>
      <c r="U189" s="2">
        <v>0.44</v>
      </c>
      <c r="V189" s="2">
        <v>0.08</v>
      </c>
      <c r="W189" s="2">
        <v>0.2</v>
      </c>
      <c r="X189" s="2">
        <v>0.98</v>
      </c>
      <c r="Y189" s="2">
        <v>0.1</v>
      </c>
      <c r="Z189" s="2">
        <v>-0.1</v>
      </c>
      <c r="AA189" s="2" t="s">
        <v>1</v>
      </c>
    </row>
    <row r="190" spans="1:27" s="2" customFormat="1" x14ac:dyDescent="0.3">
      <c r="A190" s="2">
        <v>950022</v>
      </c>
      <c r="B190" s="2" t="s">
        <v>9</v>
      </c>
      <c r="C190" s="2">
        <v>1</v>
      </c>
      <c r="D190" s="2">
        <v>1</v>
      </c>
      <c r="E190" s="2">
        <v>0</v>
      </c>
      <c r="F190" s="2">
        <v>3</v>
      </c>
      <c r="G190" s="2">
        <v>0</v>
      </c>
      <c r="H190" s="2">
        <v>5</v>
      </c>
      <c r="I190" s="2">
        <v>1</v>
      </c>
      <c r="J190" s="2">
        <v>2.5</v>
      </c>
      <c r="K190" s="2">
        <v>2.5</v>
      </c>
      <c r="L190" s="2">
        <v>0</v>
      </c>
      <c r="M190" s="2">
        <v>2.5</v>
      </c>
      <c r="N190" s="2">
        <v>0</v>
      </c>
      <c r="O190" s="2">
        <v>2.5</v>
      </c>
      <c r="P190" s="2">
        <v>0.39</v>
      </c>
      <c r="Q190" s="2">
        <v>1</v>
      </c>
      <c r="R190" s="2">
        <v>0</v>
      </c>
      <c r="S190" s="2">
        <v>0.1</v>
      </c>
      <c r="T190" s="2">
        <v>6.5</v>
      </c>
      <c r="U190" s="2">
        <v>0.44</v>
      </c>
      <c r="V190" s="2">
        <v>0.08</v>
      </c>
      <c r="W190" s="2">
        <v>0.2</v>
      </c>
      <c r="X190" s="2">
        <v>0.98</v>
      </c>
      <c r="Y190" s="2">
        <v>0.1</v>
      </c>
      <c r="Z190" s="2">
        <v>-0.1</v>
      </c>
      <c r="AA190" s="2" t="s">
        <v>1</v>
      </c>
    </row>
    <row r="191" spans="1:27" x14ac:dyDescent="0.3">
      <c r="A191">
        <v>951011</v>
      </c>
      <c r="B191" t="s">
        <v>9</v>
      </c>
      <c r="C191">
        <v>1</v>
      </c>
      <c r="D191">
        <v>1</v>
      </c>
      <c r="E191">
        <v>0</v>
      </c>
      <c r="F191">
        <v>3</v>
      </c>
      <c r="G191">
        <v>0</v>
      </c>
      <c r="H191">
        <v>5</v>
      </c>
      <c r="I191">
        <v>1</v>
      </c>
      <c r="J191">
        <v>2.5</v>
      </c>
      <c r="K191">
        <v>2.5</v>
      </c>
      <c r="L191">
        <v>0</v>
      </c>
      <c r="M191">
        <v>2.5</v>
      </c>
      <c r="N191">
        <v>0</v>
      </c>
      <c r="O191">
        <v>2.5</v>
      </c>
      <c r="P191">
        <v>0.39</v>
      </c>
      <c r="Q191">
        <v>1</v>
      </c>
      <c r="R191">
        <v>0</v>
      </c>
      <c r="S191">
        <v>0.1</v>
      </c>
      <c r="T191">
        <v>6.5</v>
      </c>
      <c r="U191">
        <v>0.44</v>
      </c>
      <c r="V191">
        <v>0.08</v>
      </c>
      <c r="W191">
        <v>0.2</v>
      </c>
      <c r="X191">
        <v>0.98</v>
      </c>
      <c r="Y191">
        <v>0.1</v>
      </c>
      <c r="Z191">
        <v>-0.1</v>
      </c>
      <c r="AA191" t="s">
        <v>1</v>
      </c>
    </row>
    <row r="192" spans="1:27" x14ac:dyDescent="0.3">
      <c r="A192">
        <v>951012</v>
      </c>
      <c r="B192" t="s">
        <v>9</v>
      </c>
      <c r="C192">
        <v>1</v>
      </c>
      <c r="D192">
        <v>1</v>
      </c>
      <c r="E192">
        <v>0</v>
      </c>
      <c r="F192">
        <v>3</v>
      </c>
      <c r="G192">
        <v>0</v>
      </c>
      <c r="H192">
        <v>5</v>
      </c>
      <c r="I192">
        <v>1</v>
      </c>
      <c r="J192">
        <v>2.5</v>
      </c>
      <c r="K192">
        <v>2.5</v>
      </c>
      <c r="L192">
        <v>0</v>
      </c>
      <c r="M192">
        <v>2.5</v>
      </c>
      <c r="N192">
        <v>0</v>
      </c>
      <c r="O192">
        <v>2.5</v>
      </c>
      <c r="P192">
        <v>0.39</v>
      </c>
      <c r="Q192">
        <v>1</v>
      </c>
      <c r="R192">
        <v>0</v>
      </c>
      <c r="S192">
        <v>0.1</v>
      </c>
      <c r="T192">
        <v>6.5</v>
      </c>
      <c r="U192">
        <v>0.44</v>
      </c>
      <c r="V192">
        <v>0.08</v>
      </c>
      <c r="W192">
        <v>0.2</v>
      </c>
      <c r="X192">
        <v>0.98</v>
      </c>
      <c r="Y192">
        <v>0.1</v>
      </c>
      <c r="Z192">
        <v>-0.1</v>
      </c>
      <c r="AA192" t="s">
        <v>1</v>
      </c>
    </row>
    <row r="193" spans="1:27" s="2" customFormat="1" x14ac:dyDescent="0.3">
      <c r="A193" s="2">
        <v>951013</v>
      </c>
      <c r="B193" s="2" t="s">
        <v>9</v>
      </c>
      <c r="C193" s="2">
        <v>1</v>
      </c>
      <c r="D193" s="2">
        <v>1</v>
      </c>
      <c r="E193" s="2">
        <v>0</v>
      </c>
      <c r="F193" s="2">
        <v>3</v>
      </c>
      <c r="G193" s="2">
        <v>0</v>
      </c>
      <c r="H193" s="2">
        <v>5</v>
      </c>
      <c r="I193" s="2">
        <v>1</v>
      </c>
      <c r="J193" s="2">
        <v>2.5</v>
      </c>
      <c r="K193" s="2">
        <v>2.5</v>
      </c>
      <c r="L193" s="2">
        <v>0</v>
      </c>
      <c r="M193" s="2">
        <v>2.5</v>
      </c>
      <c r="N193" s="2">
        <v>0</v>
      </c>
      <c r="O193" s="2">
        <v>2.5</v>
      </c>
      <c r="P193" s="2">
        <v>0.39</v>
      </c>
      <c r="Q193" s="2">
        <v>1</v>
      </c>
      <c r="R193" s="2">
        <v>0</v>
      </c>
      <c r="S193" s="2">
        <v>0.1</v>
      </c>
      <c r="T193" s="2">
        <v>6.5</v>
      </c>
      <c r="U193" s="2">
        <v>0.44</v>
      </c>
      <c r="V193" s="2">
        <v>0.08</v>
      </c>
      <c r="W193" s="2">
        <v>0.2</v>
      </c>
      <c r="X193" s="2">
        <v>0.98</v>
      </c>
      <c r="Y193" s="2">
        <v>0.1</v>
      </c>
      <c r="Z193" s="2">
        <v>-0.1</v>
      </c>
      <c r="AA193" s="2" t="s">
        <v>1</v>
      </c>
    </row>
    <row r="194" spans="1:27" s="1" customFormat="1" x14ac:dyDescent="0.3">
      <c r="A194" s="1">
        <v>951021</v>
      </c>
      <c r="B194" s="1" t="s">
        <v>9</v>
      </c>
      <c r="C194" s="1">
        <v>1</v>
      </c>
      <c r="D194" s="1">
        <v>1</v>
      </c>
      <c r="E194" s="1">
        <v>0</v>
      </c>
      <c r="F194" s="1">
        <v>3</v>
      </c>
      <c r="G194" s="1">
        <v>0</v>
      </c>
      <c r="H194" s="1">
        <v>5</v>
      </c>
      <c r="I194" s="1">
        <v>1</v>
      </c>
      <c r="J194" s="1">
        <v>2.5</v>
      </c>
      <c r="K194" s="1">
        <v>2.5</v>
      </c>
      <c r="L194" s="1">
        <v>0</v>
      </c>
      <c r="M194" s="1">
        <v>2.5</v>
      </c>
      <c r="N194" s="1">
        <v>0</v>
      </c>
      <c r="O194" s="1">
        <v>2.5</v>
      </c>
      <c r="P194" s="1">
        <v>0.39</v>
      </c>
      <c r="Q194" s="1">
        <v>1</v>
      </c>
      <c r="R194" s="1">
        <v>0</v>
      </c>
      <c r="S194" s="1">
        <v>0.1</v>
      </c>
      <c r="T194" s="1">
        <v>6.5</v>
      </c>
      <c r="U194" s="1">
        <v>0.44</v>
      </c>
      <c r="V194" s="1">
        <v>0.08</v>
      </c>
      <c r="W194" s="1">
        <v>0.2</v>
      </c>
      <c r="X194" s="1">
        <v>0.98</v>
      </c>
      <c r="Y194" s="1">
        <v>0.1</v>
      </c>
      <c r="Z194" s="1">
        <v>-0.1</v>
      </c>
      <c r="AA194" s="1" t="s">
        <v>1</v>
      </c>
    </row>
    <row r="195" spans="1:27" s="1" customFormat="1" x14ac:dyDescent="0.3">
      <c r="A195" s="1">
        <v>951022</v>
      </c>
      <c r="B195" s="1" t="s">
        <v>9</v>
      </c>
      <c r="C195" s="1">
        <v>1</v>
      </c>
      <c r="D195" s="1">
        <v>1</v>
      </c>
      <c r="E195" s="1">
        <v>0</v>
      </c>
      <c r="F195" s="1">
        <v>3</v>
      </c>
      <c r="G195" s="1">
        <v>0</v>
      </c>
      <c r="H195" s="1">
        <v>5</v>
      </c>
      <c r="I195" s="1">
        <v>1</v>
      </c>
      <c r="J195" s="1">
        <v>2.5</v>
      </c>
      <c r="K195" s="1">
        <v>2.5</v>
      </c>
      <c r="L195" s="1">
        <v>0</v>
      </c>
      <c r="M195" s="1">
        <v>2.5</v>
      </c>
      <c r="N195" s="1">
        <v>0</v>
      </c>
      <c r="O195" s="1">
        <v>2.5</v>
      </c>
      <c r="P195" s="1">
        <v>0.39</v>
      </c>
      <c r="Q195" s="1">
        <v>1</v>
      </c>
      <c r="R195" s="1">
        <v>0</v>
      </c>
      <c r="S195" s="1">
        <v>0.1</v>
      </c>
      <c r="T195" s="1">
        <v>6.5</v>
      </c>
      <c r="U195" s="1">
        <v>0.44</v>
      </c>
      <c r="V195" s="1">
        <v>0.08</v>
      </c>
      <c r="W195" s="1">
        <v>0.2</v>
      </c>
      <c r="X195" s="1">
        <v>0.98</v>
      </c>
      <c r="Y195" s="1">
        <v>0.1</v>
      </c>
      <c r="Z195" s="1">
        <v>-0.1</v>
      </c>
      <c r="AA195" s="1" t="s">
        <v>1</v>
      </c>
    </row>
    <row r="196" spans="1:27" s="2" customFormat="1" x14ac:dyDescent="0.3">
      <c r="A196" s="2">
        <v>951024</v>
      </c>
      <c r="B196" s="2" t="s">
        <v>9</v>
      </c>
      <c r="C196" s="2">
        <v>1</v>
      </c>
      <c r="D196" s="2">
        <v>1</v>
      </c>
      <c r="E196" s="2">
        <v>0</v>
      </c>
      <c r="F196" s="2">
        <v>3</v>
      </c>
      <c r="G196" s="2">
        <v>0</v>
      </c>
      <c r="H196" s="2">
        <v>5</v>
      </c>
      <c r="I196" s="2">
        <v>1</v>
      </c>
      <c r="J196" s="2">
        <v>2.5</v>
      </c>
      <c r="K196" s="2">
        <v>2.5</v>
      </c>
      <c r="L196" s="2">
        <v>0</v>
      </c>
      <c r="M196" s="2">
        <v>2.5</v>
      </c>
      <c r="N196" s="2">
        <v>0</v>
      </c>
      <c r="O196" s="2">
        <v>2.5</v>
      </c>
      <c r="P196" s="2">
        <v>0.39</v>
      </c>
      <c r="Q196" s="2">
        <v>1</v>
      </c>
      <c r="R196" s="2">
        <v>0</v>
      </c>
      <c r="S196" s="2">
        <v>0.1</v>
      </c>
      <c r="T196" s="2">
        <v>6.5</v>
      </c>
      <c r="U196" s="2">
        <v>0.44</v>
      </c>
      <c r="V196" s="2">
        <v>0.08</v>
      </c>
      <c r="W196" s="2">
        <v>0.2</v>
      </c>
      <c r="X196" s="2">
        <v>0.98</v>
      </c>
      <c r="Y196" s="2">
        <v>0.1</v>
      </c>
      <c r="Z196" s="2">
        <v>-0.1</v>
      </c>
      <c r="AA196" s="2" t="s">
        <v>1</v>
      </c>
    </row>
    <row r="197" spans="1:27" s="2" customFormat="1" x14ac:dyDescent="0.3">
      <c r="A197" s="2">
        <v>951031</v>
      </c>
      <c r="B197" s="2" t="s">
        <v>9</v>
      </c>
      <c r="C197" s="2">
        <v>1</v>
      </c>
      <c r="D197" s="2">
        <v>1</v>
      </c>
      <c r="E197" s="2">
        <v>0</v>
      </c>
      <c r="F197" s="2">
        <v>3</v>
      </c>
      <c r="G197" s="2">
        <v>0</v>
      </c>
      <c r="H197" s="2">
        <v>5</v>
      </c>
      <c r="I197" s="2">
        <v>1</v>
      </c>
      <c r="J197" s="2">
        <v>2.5</v>
      </c>
      <c r="K197" s="2">
        <v>2.5</v>
      </c>
      <c r="L197" s="2">
        <v>0</v>
      </c>
      <c r="M197" s="2">
        <v>2.5</v>
      </c>
      <c r="N197" s="2">
        <v>0</v>
      </c>
      <c r="O197" s="2">
        <v>2.5</v>
      </c>
      <c r="P197" s="2">
        <v>0.39</v>
      </c>
      <c r="Q197" s="2">
        <v>1</v>
      </c>
      <c r="R197" s="2">
        <v>0</v>
      </c>
      <c r="S197" s="2">
        <v>0.1</v>
      </c>
      <c r="T197" s="2">
        <v>6.5</v>
      </c>
      <c r="U197" s="2">
        <v>0.44</v>
      </c>
      <c r="V197" s="2">
        <v>0.08</v>
      </c>
      <c r="W197" s="2">
        <v>0.2</v>
      </c>
      <c r="X197" s="2">
        <v>0.98</v>
      </c>
      <c r="Y197" s="2">
        <v>0.1</v>
      </c>
      <c r="Z197" s="2">
        <v>-0.1</v>
      </c>
      <c r="AA197" s="2" t="s">
        <v>1</v>
      </c>
    </row>
    <row r="198" spans="1:27" s="2" customFormat="1" x14ac:dyDescent="0.3">
      <c r="A198" s="2">
        <v>951032</v>
      </c>
      <c r="B198" s="2" t="s">
        <v>9</v>
      </c>
      <c r="C198" s="2">
        <v>1</v>
      </c>
      <c r="D198" s="2">
        <v>1</v>
      </c>
      <c r="E198" s="2">
        <v>0</v>
      </c>
      <c r="F198" s="2">
        <v>3</v>
      </c>
      <c r="G198" s="2">
        <v>0</v>
      </c>
      <c r="H198" s="2">
        <v>5</v>
      </c>
      <c r="I198" s="2">
        <v>1</v>
      </c>
      <c r="J198" s="2">
        <v>2.5</v>
      </c>
      <c r="K198" s="2">
        <v>2.5</v>
      </c>
      <c r="L198" s="2">
        <v>0</v>
      </c>
      <c r="M198" s="2">
        <v>2.5</v>
      </c>
      <c r="N198" s="2">
        <v>0</v>
      </c>
      <c r="O198" s="2">
        <v>2.5</v>
      </c>
      <c r="P198" s="2">
        <v>0.39</v>
      </c>
      <c r="Q198" s="2">
        <v>1</v>
      </c>
      <c r="R198" s="2">
        <v>0</v>
      </c>
      <c r="S198" s="2">
        <v>0.1</v>
      </c>
      <c r="T198" s="2">
        <v>6.5</v>
      </c>
      <c r="U198" s="2">
        <v>0.44</v>
      </c>
      <c r="V198" s="2">
        <v>0.08</v>
      </c>
      <c r="W198" s="2">
        <v>0.2</v>
      </c>
      <c r="X198" s="2">
        <v>0.98</v>
      </c>
      <c r="Y198" s="2">
        <v>0.1</v>
      </c>
      <c r="Z198" s="2">
        <v>-0.1</v>
      </c>
      <c r="AA198" s="2" t="s">
        <v>1</v>
      </c>
    </row>
    <row r="199" spans="1:27" x14ac:dyDescent="0.3">
      <c r="A199">
        <v>952011</v>
      </c>
      <c r="B199" t="s">
        <v>9</v>
      </c>
      <c r="C199">
        <v>1</v>
      </c>
      <c r="D199">
        <v>1</v>
      </c>
      <c r="E199">
        <v>0</v>
      </c>
      <c r="F199">
        <v>3</v>
      </c>
      <c r="G199">
        <v>0</v>
      </c>
      <c r="H199">
        <v>5</v>
      </c>
      <c r="I199">
        <v>1</v>
      </c>
      <c r="J199">
        <v>2.5</v>
      </c>
      <c r="K199">
        <v>2.5</v>
      </c>
      <c r="L199">
        <v>0</v>
      </c>
      <c r="M199">
        <v>2.5</v>
      </c>
      <c r="N199">
        <v>0</v>
      </c>
      <c r="O199">
        <v>2.5</v>
      </c>
      <c r="P199">
        <v>0.39</v>
      </c>
      <c r="Q199">
        <v>1</v>
      </c>
      <c r="R199">
        <v>0</v>
      </c>
      <c r="S199">
        <v>0.1</v>
      </c>
      <c r="T199">
        <v>6.5</v>
      </c>
      <c r="U199">
        <v>0.44</v>
      </c>
      <c r="V199">
        <v>0.08</v>
      </c>
      <c r="W199">
        <v>0.2</v>
      </c>
      <c r="X199">
        <v>0.98</v>
      </c>
      <c r="Y199">
        <v>0.1</v>
      </c>
      <c r="Z199">
        <v>-0.1</v>
      </c>
      <c r="AA199" t="s">
        <v>1</v>
      </c>
    </row>
    <row r="200" spans="1:27" s="1" customFormat="1" x14ac:dyDescent="0.3">
      <c r="A200" s="1">
        <v>953021</v>
      </c>
      <c r="B200" s="1" t="s">
        <v>9</v>
      </c>
      <c r="C200" s="1">
        <v>1</v>
      </c>
      <c r="D200" s="1">
        <v>1</v>
      </c>
      <c r="E200" s="1">
        <v>0</v>
      </c>
      <c r="F200" s="1">
        <v>3</v>
      </c>
      <c r="G200" s="1">
        <v>0</v>
      </c>
      <c r="H200" s="1">
        <v>5</v>
      </c>
      <c r="I200" s="1">
        <v>1</v>
      </c>
      <c r="J200" s="1">
        <v>2.5</v>
      </c>
      <c r="K200" s="1">
        <v>2.5</v>
      </c>
      <c r="L200" s="1">
        <v>0</v>
      </c>
      <c r="M200" s="1">
        <v>2.5</v>
      </c>
      <c r="N200" s="1">
        <v>0</v>
      </c>
      <c r="O200" s="1">
        <v>2.5</v>
      </c>
      <c r="P200" s="1">
        <v>0.39</v>
      </c>
      <c r="Q200" s="1">
        <v>1</v>
      </c>
      <c r="R200" s="1">
        <v>0</v>
      </c>
      <c r="S200" s="1">
        <v>0.1</v>
      </c>
      <c r="T200" s="1">
        <v>6.5</v>
      </c>
      <c r="U200" s="1">
        <v>0.44</v>
      </c>
      <c r="V200" s="1">
        <v>0.08</v>
      </c>
      <c r="W200" s="1">
        <v>0.2</v>
      </c>
      <c r="X200" s="1">
        <v>0.98</v>
      </c>
      <c r="Y200" s="1">
        <v>0.1</v>
      </c>
      <c r="Z200" s="1">
        <v>-0.1</v>
      </c>
      <c r="AA200" s="1" t="s">
        <v>1</v>
      </c>
    </row>
    <row r="201" spans="1:27" s="1" customFormat="1" x14ac:dyDescent="0.3">
      <c r="A201" s="1">
        <v>953031</v>
      </c>
      <c r="B201" s="1" t="s">
        <v>9</v>
      </c>
      <c r="C201" s="1">
        <v>1</v>
      </c>
      <c r="D201" s="1">
        <v>1</v>
      </c>
      <c r="E201" s="1">
        <v>0</v>
      </c>
      <c r="F201" s="1">
        <v>3</v>
      </c>
      <c r="G201" s="1">
        <v>0</v>
      </c>
      <c r="H201" s="1">
        <v>5</v>
      </c>
      <c r="I201" s="1">
        <v>1</v>
      </c>
      <c r="J201" s="1">
        <v>2.5</v>
      </c>
      <c r="K201" s="1">
        <v>2.5</v>
      </c>
      <c r="L201" s="1">
        <v>0</v>
      </c>
      <c r="M201" s="1">
        <v>2.5</v>
      </c>
      <c r="N201" s="1">
        <v>0</v>
      </c>
      <c r="O201" s="1">
        <v>2.5</v>
      </c>
      <c r="P201" s="1">
        <v>0.39</v>
      </c>
      <c r="Q201" s="1">
        <v>1</v>
      </c>
      <c r="R201" s="1">
        <v>0</v>
      </c>
      <c r="S201" s="1">
        <v>0.1</v>
      </c>
      <c r="T201" s="1">
        <v>6.5</v>
      </c>
      <c r="U201" s="1">
        <v>0.44</v>
      </c>
      <c r="V201" s="1">
        <v>0.08</v>
      </c>
      <c r="W201" s="1">
        <v>0.2</v>
      </c>
      <c r="X201" s="1">
        <v>0.98</v>
      </c>
      <c r="Y201" s="1">
        <v>0.1</v>
      </c>
      <c r="Z201" s="1">
        <v>-0.1</v>
      </c>
      <c r="AA201" s="1" t="s">
        <v>1</v>
      </c>
    </row>
    <row r="202" spans="1:27" s="1" customFormat="1" x14ac:dyDescent="0.3">
      <c r="A202" s="1">
        <v>953041</v>
      </c>
      <c r="B202" s="1" t="s">
        <v>9</v>
      </c>
      <c r="C202" s="1">
        <v>1</v>
      </c>
      <c r="D202" s="1">
        <v>1</v>
      </c>
      <c r="E202" s="1">
        <v>0</v>
      </c>
      <c r="F202" s="1">
        <v>3</v>
      </c>
      <c r="G202" s="1">
        <v>0</v>
      </c>
      <c r="H202" s="1">
        <v>5</v>
      </c>
      <c r="I202" s="1">
        <v>1</v>
      </c>
      <c r="J202" s="1">
        <v>2.5</v>
      </c>
      <c r="K202" s="1">
        <v>2.5</v>
      </c>
      <c r="L202" s="1">
        <v>0</v>
      </c>
      <c r="M202" s="1">
        <v>2.5</v>
      </c>
      <c r="N202" s="1">
        <v>0</v>
      </c>
      <c r="O202" s="1">
        <v>2.5</v>
      </c>
      <c r="P202" s="1">
        <v>0.39</v>
      </c>
      <c r="Q202" s="1">
        <v>1</v>
      </c>
      <c r="R202" s="1">
        <v>0</v>
      </c>
      <c r="S202" s="1">
        <v>0.1</v>
      </c>
      <c r="T202" s="1">
        <v>6.5</v>
      </c>
      <c r="U202" s="1">
        <v>0.44</v>
      </c>
      <c r="V202" s="1">
        <v>0.08</v>
      </c>
      <c r="W202" s="1">
        <v>0.2</v>
      </c>
      <c r="X202" s="1">
        <v>0.98</v>
      </c>
      <c r="Y202" s="1">
        <v>0.1</v>
      </c>
      <c r="Z202" s="1">
        <v>-0.1</v>
      </c>
      <c r="AA202" s="1" t="s">
        <v>1</v>
      </c>
    </row>
    <row r="203" spans="1:27" x14ac:dyDescent="0.3">
      <c r="A203">
        <v>954001</v>
      </c>
      <c r="B203" t="s">
        <v>9</v>
      </c>
      <c r="C203">
        <v>1</v>
      </c>
      <c r="D203">
        <v>1</v>
      </c>
      <c r="E203">
        <v>0</v>
      </c>
      <c r="F203">
        <v>3</v>
      </c>
      <c r="G203">
        <v>0</v>
      </c>
      <c r="H203">
        <v>5</v>
      </c>
      <c r="I203">
        <v>1</v>
      </c>
      <c r="J203">
        <v>2.5</v>
      </c>
      <c r="K203">
        <v>2.5</v>
      </c>
      <c r="L203">
        <v>0</v>
      </c>
      <c r="M203">
        <v>2.5</v>
      </c>
      <c r="N203">
        <v>0</v>
      </c>
      <c r="O203">
        <v>2.5</v>
      </c>
      <c r="P203">
        <v>0.39</v>
      </c>
      <c r="Q203">
        <v>1</v>
      </c>
      <c r="R203">
        <v>0</v>
      </c>
      <c r="S203">
        <v>0.1</v>
      </c>
      <c r="T203">
        <v>6.5</v>
      </c>
      <c r="U203">
        <v>0.44</v>
      </c>
      <c r="V203">
        <v>0.08</v>
      </c>
      <c r="W203">
        <v>0.2</v>
      </c>
      <c r="X203">
        <v>0.98</v>
      </c>
      <c r="Y203">
        <v>0.1</v>
      </c>
      <c r="Z203">
        <v>-0.1</v>
      </c>
      <c r="AA203" t="s">
        <v>1</v>
      </c>
    </row>
    <row r="204" spans="1:27" x14ac:dyDescent="0.3">
      <c r="A204">
        <v>954002</v>
      </c>
      <c r="B204" t="s">
        <v>9</v>
      </c>
      <c r="C204">
        <v>1</v>
      </c>
      <c r="D204">
        <v>1</v>
      </c>
      <c r="E204">
        <v>0</v>
      </c>
      <c r="F204">
        <v>3</v>
      </c>
      <c r="G204">
        <v>0</v>
      </c>
      <c r="H204">
        <v>5</v>
      </c>
      <c r="I204">
        <v>1</v>
      </c>
      <c r="J204">
        <v>2.5</v>
      </c>
      <c r="K204">
        <v>2.5</v>
      </c>
      <c r="L204">
        <v>0</v>
      </c>
      <c r="M204">
        <v>2.5</v>
      </c>
      <c r="N204">
        <v>0</v>
      </c>
      <c r="O204">
        <v>2.5</v>
      </c>
      <c r="P204">
        <v>0.39</v>
      </c>
      <c r="Q204">
        <v>1</v>
      </c>
      <c r="R204">
        <v>0</v>
      </c>
      <c r="S204">
        <v>0.1</v>
      </c>
      <c r="T204">
        <v>6.5</v>
      </c>
      <c r="U204">
        <v>0.44</v>
      </c>
      <c r="V204">
        <v>0.08</v>
      </c>
      <c r="W204">
        <v>0.2</v>
      </c>
      <c r="X204">
        <v>0.98</v>
      </c>
      <c r="Y204">
        <v>0.1</v>
      </c>
      <c r="Z204">
        <v>-0.1</v>
      </c>
      <c r="AA204" t="s">
        <v>1</v>
      </c>
    </row>
    <row r="205" spans="1:27" x14ac:dyDescent="0.3">
      <c r="A205">
        <v>954011</v>
      </c>
      <c r="B205" t="s">
        <v>9</v>
      </c>
      <c r="C205">
        <v>1</v>
      </c>
      <c r="D205">
        <v>1</v>
      </c>
      <c r="E205">
        <v>0</v>
      </c>
      <c r="F205">
        <v>3</v>
      </c>
      <c r="G205">
        <v>0</v>
      </c>
      <c r="H205">
        <v>5</v>
      </c>
      <c r="I205">
        <v>1</v>
      </c>
      <c r="J205">
        <v>2.5</v>
      </c>
      <c r="K205">
        <v>2.5</v>
      </c>
      <c r="L205">
        <v>0</v>
      </c>
      <c r="M205">
        <v>2.5</v>
      </c>
      <c r="N205">
        <v>0</v>
      </c>
      <c r="O205">
        <v>2.5</v>
      </c>
      <c r="P205">
        <v>0.39</v>
      </c>
      <c r="Q205">
        <v>1</v>
      </c>
      <c r="R205">
        <v>0</v>
      </c>
      <c r="S205">
        <v>0.1</v>
      </c>
      <c r="T205">
        <v>6.5</v>
      </c>
      <c r="U205">
        <v>0.44</v>
      </c>
      <c r="V205">
        <v>0.08</v>
      </c>
      <c r="W205">
        <v>0.2</v>
      </c>
      <c r="X205">
        <v>0.98</v>
      </c>
      <c r="Y205">
        <v>0.1</v>
      </c>
      <c r="Z205">
        <v>-0.1</v>
      </c>
      <c r="AA205" t="s">
        <v>1</v>
      </c>
    </row>
    <row r="206" spans="1:27" s="1" customFormat="1" x14ac:dyDescent="0.3">
      <c r="A206" s="1">
        <v>954011</v>
      </c>
      <c r="B206" s="1" t="s">
        <v>9</v>
      </c>
      <c r="C206" s="1">
        <v>2</v>
      </c>
      <c r="D206" s="1">
        <v>1</v>
      </c>
      <c r="E206" s="1">
        <v>0</v>
      </c>
      <c r="F206" s="1">
        <v>3</v>
      </c>
      <c r="G206" s="1">
        <v>0</v>
      </c>
      <c r="H206" s="1">
        <v>5</v>
      </c>
      <c r="I206" s="1">
        <v>1</v>
      </c>
      <c r="J206" s="1">
        <v>2.5</v>
      </c>
      <c r="K206" s="1">
        <v>2.5</v>
      </c>
      <c r="L206" s="1">
        <v>0</v>
      </c>
      <c r="M206" s="1">
        <v>2.5</v>
      </c>
      <c r="N206" s="1">
        <v>0</v>
      </c>
      <c r="O206" s="1">
        <v>2.5</v>
      </c>
      <c r="P206" s="1">
        <v>0.39</v>
      </c>
      <c r="Q206" s="1">
        <v>1</v>
      </c>
      <c r="R206" s="1">
        <v>0</v>
      </c>
      <c r="S206" s="1">
        <v>0.1</v>
      </c>
      <c r="T206" s="1">
        <v>6.5</v>
      </c>
      <c r="U206" s="1">
        <v>0.44</v>
      </c>
      <c r="V206" s="1">
        <v>0.08</v>
      </c>
      <c r="W206" s="1">
        <v>0.2</v>
      </c>
      <c r="X206" s="1">
        <v>0.98</v>
      </c>
      <c r="Y206" s="1">
        <v>0.1</v>
      </c>
      <c r="Z206" s="1">
        <v>-0.1</v>
      </c>
      <c r="AA206" s="1" t="s">
        <v>1</v>
      </c>
    </row>
    <row r="207" spans="1:27" x14ac:dyDescent="0.3">
      <c r="A207">
        <v>954012</v>
      </c>
      <c r="B207" t="s">
        <v>9</v>
      </c>
      <c r="C207">
        <v>1</v>
      </c>
      <c r="D207">
        <v>1</v>
      </c>
      <c r="E207">
        <v>0</v>
      </c>
      <c r="F207">
        <v>3</v>
      </c>
      <c r="G207">
        <v>0</v>
      </c>
      <c r="H207">
        <v>5</v>
      </c>
      <c r="I207">
        <v>1</v>
      </c>
      <c r="J207">
        <v>2.5</v>
      </c>
      <c r="K207">
        <v>2.5</v>
      </c>
      <c r="L207">
        <v>0</v>
      </c>
      <c r="M207">
        <v>2.5</v>
      </c>
      <c r="N207">
        <v>0</v>
      </c>
      <c r="O207">
        <v>2.5</v>
      </c>
      <c r="P207">
        <v>0.39</v>
      </c>
      <c r="Q207">
        <v>1</v>
      </c>
      <c r="R207">
        <v>0</v>
      </c>
      <c r="S207">
        <v>0.1</v>
      </c>
      <c r="T207">
        <v>6.5</v>
      </c>
      <c r="U207">
        <v>0.44</v>
      </c>
      <c r="V207">
        <v>0.08</v>
      </c>
      <c r="W207">
        <v>0.2</v>
      </c>
      <c r="X207">
        <v>0.98</v>
      </c>
      <c r="Y207">
        <v>0.1</v>
      </c>
      <c r="Z207">
        <v>-0.1</v>
      </c>
      <c r="AA207" t="s">
        <v>1</v>
      </c>
    </row>
    <row r="208" spans="1:27" s="1" customFormat="1" x14ac:dyDescent="0.3">
      <c r="A208" s="1">
        <v>954012</v>
      </c>
      <c r="B208" s="1" t="s">
        <v>9</v>
      </c>
      <c r="C208" s="1">
        <v>2</v>
      </c>
      <c r="D208" s="1">
        <v>1</v>
      </c>
      <c r="E208" s="1">
        <v>0</v>
      </c>
      <c r="F208" s="1">
        <v>3</v>
      </c>
      <c r="G208" s="1">
        <v>0</v>
      </c>
      <c r="H208" s="1">
        <v>5</v>
      </c>
      <c r="I208" s="1">
        <v>1</v>
      </c>
      <c r="J208" s="1">
        <v>2.5</v>
      </c>
      <c r="K208" s="1">
        <v>2.5</v>
      </c>
      <c r="L208" s="1">
        <v>0</v>
      </c>
      <c r="M208" s="1">
        <v>2.5</v>
      </c>
      <c r="N208" s="1">
        <v>0</v>
      </c>
      <c r="O208" s="1">
        <v>2.5</v>
      </c>
      <c r="P208" s="1">
        <v>0.39</v>
      </c>
      <c r="Q208" s="1">
        <v>1</v>
      </c>
      <c r="R208" s="1">
        <v>0</v>
      </c>
      <c r="S208" s="1">
        <v>0.1</v>
      </c>
      <c r="T208" s="1">
        <v>6.5</v>
      </c>
      <c r="U208" s="1">
        <v>0.44</v>
      </c>
      <c r="V208" s="1">
        <v>0.08</v>
      </c>
      <c r="W208" s="1">
        <v>0.2</v>
      </c>
      <c r="X208" s="1">
        <v>0.98</v>
      </c>
      <c r="Y208" s="1">
        <v>0.1</v>
      </c>
      <c r="Z208" s="1">
        <v>-0.1</v>
      </c>
      <c r="AA208" s="1" t="s">
        <v>1</v>
      </c>
    </row>
    <row r="209" spans="1:27" s="1" customFormat="1" x14ac:dyDescent="0.3">
      <c r="A209" s="1">
        <v>954013</v>
      </c>
      <c r="B209" s="1" t="s">
        <v>9</v>
      </c>
      <c r="C209" s="1">
        <v>1</v>
      </c>
      <c r="D209" s="1">
        <v>1</v>
      </c>
      <c r="E209" s="1">
        <v>0</v>
      </c>
      <c r="F209" s="1">
        <v>3</v>
      </c>
      <c r="G209" s="1">
        <v>0</v>
      </c>
      <c r="H209" s="1">
        <v>5</v>
      </c>
      <c r="I209" s="1">
        <v>1</v>
      </c>
      <c r="J209" s="1">
        <v>2.5</v>
      </c>
      <c r="K209" s="1">
        <v>2.5</v>
      </c>
      <c r="L209" s="1">
        <v>0</v>
      </c>
      <c r="M209" s="1">
        <v>2.5</v>
      </c>
      <c r="N209" s="1">
        <v>0</v>
      </c>
      <c r="O209" s="1">
        <v>2.5</v>
      </c>
      <c r="P209" s="1">
        <v>0.39</v>
      </c>
      <c r="Q209" s="1">
        <v>1</v>
      </c>
      <c r="R209" s="1">
        <v>0</v>
      </c>
      <c r="S209" s="1">
        <v>0.1</v>
      </c>
      <c r="T209" s="1">
        <v>6.5</v>
      </c>
      <c r="U209" s="1">
        <v>0.44</v>
      </c>
      <c r="V209" s="1">
        <v>0.08</v>
      </c>
      <c r="W209" s="1">
        <v>0.2</v>
      </c>
      <c r="X209" s="1">
        <v>0.98</v>
      </c>
      <c r="Y209" s="1">
        <v>0.1</v>
      </c>
      <c r="Z209" s="1">
        <v>-0.1</v>
      </c>
      <c r="AA209" s="1" t="s">
        <v>1</v>
      </c>
    </row>
    <row r="210" spans="1:27" x14ac:dyDescent="0.3">
      <c r="A210">
        <v>954031</v>
      </c>
      <c r="B210" t="s">
        <v>9</v>
      </c>
      <c r="C210">
        <v>1</v>
      </c>
      <c r="D210">
        <v>1</v>
      </c>
      <c r="E210">
        <v>0</v>
      </c>
      <c r="F210">
        <v>3</v>
      </c>
      <c r="G210">
        <v>0</v>
      </c>
      <c r="H210">
        <v>5</v>
      </c>
      <c r="I210">
        <v>1</v>
      </c>
      <c r="J210">
        <v>2.5</v>
      </c>
      <c r="K210">
        <v>2.5</v>
      </c>
      <c r="L210">
        <v>0</v>
      </c>
      <c r="M210">
        <v>2.5</v>
      </c>
      <c r="N210">
        <v>0</v>
      </c>
      <c r="O210">
        <v>2.5</v>
      </c>
      <c r="P210">
        <v>0.39</v>
      </c>
      <c r="Q210">
        <v>1</v>
      </c>
      <c r="R210">
        <v>0</v>
      </c>
      <c r="S210">
        <v>0.1</v>
      </c>
      <c r="T210">
        <v>6.5</v>
      </c>
      <c r="U210">
        <v>0.44</v>
      </c>
      <c r="V210">
        <v>0.08</v>
      </c>
      <c r="W210">
        <v>0.2</v>
      </c>
      <c r="X210">
        <v>0.98</v>
      </c>
      <c r="Y210">
        <v>0.1</v>
      </c>
      <c r="Z210">
        <v>-0.1</v>
      </c>
      <c r="AA210" t="s">
        <v>1</v>
      </c>
    </row>
    <row r="211" spans="1:27" x14ac:dyDescent="0.3">
      <c r="A211">
        <v>954041</v>
      </c>
      <c r="B211" t="s">
        <v>9</v>
      </c>
      <c r="C211">
        <v>1</v>
      </c>
      <c r="D211">
        <v>1</v>
      </c>
      <c r="E211">
        <v>0</v>
      </c>
      <c r="F211">
        <v>3</v>
      </c>
      <c r="G211">
        <v>0</v>
      </c>
      <c r="H211">
        <v>5</v>
      </c>
      <c r="I211">
        <v>1</v>
      </c>
      <c r="J211">
        <v>2.5</v>
      </c>
      <c r="K211">
        <v>2.5</v>
      </c>
      <c r="L211">
        <v>0</v>
      </c>
      <c r="M211">
        <v>2.5</v>
      </c>
      <c r="N211">
        <v>0</v>
      </c>
      <c r="O211">
        <v>2.5</v>
      </c>
      <c r="P211">
        <v>0.39</v>
      </c>
      <c r="Q211">
        <v>1</v>
      </c>
      <c r="R211">
        <v>0</v>
      </c>
      <c r="S211">
        <v>0.1</v>
      </c>
      <c r="T211">
        <v>6.5</v>
      </c>
      <c r="U211">
        <v>0.44</v>
      </c>
      <c r="V211">
        <v>0.08</v>
      </c>
      <c r="W211">
        <v>0.2</v>
      </c>
      <c r="X211">
        <v>0.98</v>
      </c>
      <c r="Y211">
        <v>0.1</v>
      </c>
      <c r="Z211">
        <v>-0.1</v>
      </c>
      <c r="AA211" t="s">
        <v>1</v>
      </c>
    </row>
    <row r="212" spans="1:27" x14ac:dyDescent="0.3">
      <c r="A212">
        <v>954042</v>
      </c>
      <c r="B212" t="s">
        <v>9</v>
      </c>
      <c r="C212">
        <v>1</v>
      </c>
      <c r="D212">
        <v>1</v>
      </c>
      <c r="E212">
        <v>0</v>
      </c>
      <c r="F212">
        <v>3</v>
      </c>
      <c r="G212">
        <v>0</v>
      </c>
      <c r="H212">
        <v>5</v>
      </c>
      <c r="I212">
        <v>1</v>
      </c>
      <c r="J212">
        <v>2.5</v>
      </c>
      <c r="K212">
        <v>2.5</v>
      </c>
      <c r="L212">
        <v>0</v>
      </c>
      <c r="M212">
        <v>2.5</v>
      </c>
      <c r="N212">
        <v>0</v>
      </c>
      <c r="O212">
        <v>2.5</v>
      </c>
      <c r="P212">
        <v>0.39</v>
      </c>
      <c r="Q212">
        <v>1</v>
      </c>
      <c r="R212">
        <v>0</v>
      </c>
      <c r="S212">
        <v>0.1</v>
      </c>
      <c r="T212">
        <v>6.5</v>
      </c>
      <c r="U212">
        <v>0.44</v>
      </c>
      <c r="V212">
        <v>0.08</v>
      </c>
      <c r="W212">
        <v>0.2</v>
      </c>
      <c r="X212">
        <v>0.98</v>
      </c>
      <c r="Y212">
        <v>0.1</v>
      </c>
      <c r="Z212">
        <v>-0.1</v>
      </c>
      <c r="AA212" t="s">
        <v>1</v>
      </c>
    </row>
    <row r="213" spans="1:27" x14ac:dyDescent="0.3">
      <c r="A213">
        <v>954051</v>
      </c>
      <c r="B213" t="s">
        <v>9</v>
      </c>
      <c r="C213">
        <v>1</v>
      </c>
      <c r="D213">
        <v>1</v>
      </c>
      <c r="E213">
        <v>0</v>
      </c>
      <c r="F213">
        <v>3</v>
      </c>
      <c r="G213">
        <v>0</v>
      </c>
      <c r="H213">
        <v>5</v>
      </c>
      <c r="I213">
        <v>1</v>
      </c>
      <c r="J213">
        <v>2.5</v>
      </c>
      <c r="K213">
        <v>2.5</v>
      </c>
      <c r="L213">
        <v>0</v>
      </c>
      <c r="M213">
        <v>2.5</v>
      </c>
      <c r="N213">
        <v>0</v>
      </c>
      <c r="O213">
        <v>2.5</v>
      </c>
      <c r="P213">
        <v>0.39</v>
      </c>
      <c r="Q213">
        <v>1</v>
      </c>
      <c r="R213">
        <v>0</v>
      </c>
      <c r="S213">
        <v>0.1</v>
      </c>
      <c r="T213">
        <v>6.5</v>
      </c>
      <c r="U213">
        <v>0.44</v>
      </c>
      <c r="V213">
        <v>0.08</v>
      </c>
      <c r="W213">
        <v>0.2</v>
      </c>
      <c r="X213">
        <v>0.98</v>
      </c>
      <c r="Y213">
        <v>0.1</v>
      </c>
      <c r="Z213">
        <v>-0.1</v>
      </c>
      <c r="AA213" t="s">
        <v>1</v>
      </c>
    </row>
    <row r="214" spans="1:27" x14ac:dyDescent="0.3">
      <c r="A214">
        <v>954061</v>
      </c>
      <c r="B214" t="s">
        <v>9</v>
      </c>
      <c r="C214">
        <v>1</v>
      </c>
      <c r="D214">
        <v>1</v>
      </c>
      <c r="E214">
        <v>0</v>
      </c>
      <c r="F214">
        <v>3</v>
      </c>
      <c r="G214">
        <v>0</v>
      </c>
      <c r="H214">
        <v>5</v>
      </c>
      <c r="I214">
        <v>1</v>
      </c>
      <c r="J214">
        <v>2.5</v>
      </c>
      <c r="K214">
        <v>2.5</v>
      </c>
      <c r="L214">
        <v>0</v>
      </c>
      <c r="M214">
        <v>2.5</v>
      </c>
      <c r="N214">
        <v>0</v>
      </c>
      <c r="O214">
        <v>2.5</v>
      </c>
      <c r="P214">
        <v>0.39</v>
      </c>
      <c r="Q214">
        <v>1</v>
      </c>
      <c r="R214">
        <v>0</v>
      </c>
      <c r="S214">
        <v>0.1</v>
      </c>
      <c r="T214">
        <v>6.5</v>
      </c>
      <c r="U214">
        <v>0.44</v>
      </c>
      <c r="V214">
        <v>0.08</v>
      </c>
      <c r="W214">
        <v>0.2</v>
      </c>
      <c r="X214">
        <v>0.98</v>
      </c>
      <c r="Y214">
        <v>0.1</v>
      </c>
      <c r="Z214">
        <v>-0.1</v>
      </c>
      <c r="AA214" t="s">
        <v>1</v>
      </c>
    </row>
    <row r="215" spans="1:27" x14ac:dyDescent="0.3">
      <c r="A215">
        <v>954071</v>
      </c>
      <c r="B215" t="s">
        <v>9</v>
      </c>
      <c r="C215">
        <v>1</v>
      </c>
      <c r="D215">
        <v>1</v>
      </c>
      <c r="E215">
        <v>0</v>
      </c>
      <c r="F215">
        <v>3</v>
      </c>
      <c r="G215">
        <v>0</v>
      </c>
      <c r="H215">
        <v>5</v>
      </c>
      <c r="I215">
        <v>1</v>
      </c>
      <c r="J215">
        <v>2.5</v>
      </c>
      <c r="K215">
        <v>2.5</v>
      </c>
      <c r="L215">
        <v>0</v>
      </c>
      <c r="M215">
        <v>2.5</v>
      </c>
      <c r="N215">
        <v>0</v>
      </c>
      <c r="O215">
        <v>2.5</v>
      </c>
      <c r="P215">
        <v>0.39</v>
      </c>
      <c r="Q215">
        <v>1</v>
      </c>
      <c r="R215">
        <v>0</v>
      </c>
      <c r="S215">
        <v>0.1</v>
      </c>
      <c r="T215">
        <v>6.5</v>
      </c>
      <c r="U215">
        <v>0.44</v>
      </c>
      <c r="V215">
        <v>0.08</v>
      </c>
      <c r="W215">
        <v>0.2</v>
      </c>
      <c r="X215">
        <v>0.98</v>
      </c>
      <c r="Y215">
        <v>0.1</v>
      </c>
      <c r="Z215">
        <v>-0.1</v>
      </c>
      <c r="AA215" t="s">
        <v>1</v>
      </c>
    </row>
    <row r="216" spans="1:27" x14ac:dyDescent="0.3">
      <c r="A216">
        <v>954072</v>
      </c>
      <c r="B216" t="s">
        <v>9</v>
      </c>
      <c r="C216">
        <v>1</v>
      </c>
      <c r="D216">
        <v>1</v>
      </c>
      <c r="E216">
        <v>0</v>
      </c>
      <c r="F216">
        <v>3</v>
      </c>
      <c r="G216">
        <v>0</v>
      </c>
      <c r="H216">
        <v>5</v>
      </c>
      <c r="I216">
        <v>1</v>
      </c>
      <c r="J216">
        <v>2.5</v>
      </c>
      <c r="K216">
        <v>2.5</v>
      </c>
      <c r="L216">
        <v>0</v>
      </c>
      <c r="M216">
        <v>2.5</v>
      </c>
      <c r="N216">
        <v>0</v>
      </c>
      <c r="O216">
        <v>2.5</v>
      </c>
      <c r="P216">
        <v>0.39</v>
      </c>
      <c r="Q216">
        <v>1</v>
      </c>
      <c r="R216">
        <v>0</v>
      </c>
      <c r="S216">
        <v>0.1</v>
      </c>
      <c r="T216">
        <v>6.5</v>
      </c>
      <c r="U216">
        <v>0.44</v>
      </c>
      <c r="V216">
        <v>0.08</v>
      </c>
      <c r="W216">
        <v>0.2</v>
      </c>
      <c r="X216">
        <v>0.98</v>
      </c>
      <c r="Y216">
        <v>0.1</v>
      </c>
      <c r="Z216">
        <v>-0.1</v>
      </c>
      <c r="AA216" t="s">
        <v>1</v>
      </c>
    </row>
    <row r="217" spans="1:27" x14ac:dyDescent="0.3">
      <c r="A217">
        <v>954081</v>
      </c>
      <c r="B217" t="s">
        <v>9</v>
      </c>
      <c r="C217">
        <v>1</v>
      </c>
      <c r="D217">
        <v>1</v>
      </c>
      <c r="E217">
        <v>0</v>
      </c>
      <c r="F217">
        <v>3</v>
      </c>
      <c r="G217">
        <v>0</v>
      </c>
      <c r="H217">
        <v>5</v>
      </c>
      <c r="I217">
        <v>1</v>
      </c>
      <c r="J217">
        <v>2.5</v>
      </c>
      <c r="K217">
        <v>2.5</v>
      </c>
      <c r="L217">
        <v>0</v>
      </c>
      <c r="M217">
        <v>2.5</v>
      </c>
      <c r="N217">
        <v>0</v>
      </c>
      <c r="O217">
        <v>2.5</v>
      </c>
      <c r="P217">
        <v>0.39</v>
      </c>
      <c r="Q217">
        <v>1</v>
      </c>
      <c r="R217">
        <v>0</v>
      </c>
      <c r="S217">
        <v>0.1</v>
      </c>
      <c r="T217">
        <v>6.5</v>
      </c>
      <c r="U217">
        <v>0.44</v>
      </c>
      <c r="V217">
        <v>0.08</v>
      </c>
      <c r="W217">
        <v>0.2</v>
      </c>
      <c r="X217">
        <v>0.98</v>
      </c>
      <c r="Y217">
        <v>0.1</v>
      </c>
      <c r="Z217">
        <v>-0.1</v>
      </c>
      <c r="AA217" t="s">
        <v>1</v>
      </c>
    </row>
    <row r="218" spans="1:27" x14ac:dyDescent="0.3">
      <c r="A218">
        <v>954091</v>
      </c>
      <c r="B218" t="s">
        <v>9</v>
      </c>
      <c r="C218">
        <v>1</v>
      </c>
      <c r="D218">
        <v>1</v>
      </c>
      <c r="E218">
        <v>0</v>
      </c>
      <c r="F218">
        <v>3</v>
      </c>
      <c r="G218">
        <v>0</v>
      </c>
      <c r="H218">
        <v>5</v>
      </c>
      <c r="I218">
        <v>1</v>
      </c>
      <c r="J218">
        <v>2.5</v>
      </c>
      <c r="K218">
        <v>2.5</v>
      </c>
      <c r="L218">
        <v>0</v>
      </c>
      <c r="M218">
        <v>2.5</v>
      </c>
      <c r="N218">
        <v>0</v>
      </c>
      <c r="O218">
        <v>2.5</v>
      </c>
      <c r="P218">
        <v>0.39</v>
      </c>
      <c r="Q218">
        <v>1</v>
      </c>
      <c r="R218">
        <v>0</v>
      </c>
      <c r="S218">
        <v>0.1</v>
      </c>
      <c r="T218">
        <v>6.5</v>
      </c>
      <c r="U218">
        <v>0.44</v>
      </c>
      <c r="V218">
        <v>0.08</v>
      </c>
      <c r="W218">
        <v>0.2</v>
      </c>
      <c r="X218">
        <v>0.98</v>
      </c>
      <c r="Y218">
        <v>0.1</v>
      </c>
      <c r="Z218">
        <v>-0.1</v>
      </c>
      <c r="AA218" t="s">
        <v>1</v>
      </c>
    </row>
    <row r="219" spans="1:27" s="1" customFormat="1" x14ac:dyDescent="0.3">
      <c r="A219" s="1">
        <v>954091</v>
      </c>
      <c r="B219" s="1" t="s">
        <v>9</v>
      </c>
      <c r="C219" s="1">
        <v>2</v>
      </c>
      <c r="D219" s="1">
        <v>1</v>
      </c>
      <c r="E219" s="1">
        <v>0</v>
      </c>
      <c r="F219" s="1">
        <v>3</v>
      </c>
      <c r="G219" s="1">
        <v>0</v>
      </c>
      <c r="H219" s="1">
        <v>5</v>
      </c>
      <c r="I219" s="1">
        <v>1</v>
      </c>
      <c r="J219" s="1">
        <v>2.5</v>
      </c>
      <c r="K219" s="1">
        <v>2.5</v>
      </c>
      <c r="L219" s="1">
        <v>0</v>
      </c>
      <c r="M219" s="1">
        <v>2.5</v>
      </c>
      <c r="N219" s="1">
        <v>0</v>
      </c>
      <c r="O219" s="1">
        <v>2.5</v>
      </c>
      <c r="P219" s="1">
        <v>0.39</v>
      </c>
      <c r="Q219" s="1">
        <v>1</v>
      </c>
      <c r="R219" s="1">
        <v>0</v>
      </c>
      <c r="S219" s="1">
        <v>0.1</v>
      </c>
      <c r="T219" s="1">
        <v>6.5</v>
      </c>
      <c r="U219" s="1">
        <v>0.44</v>
      </c>
      <c r="V219" s="1">
        <v>0.08</v>
      </c>
      <c r="W219" s="1">
        <v>0.2</v>
      </c>
      <c r="X219" s="1">
        <v>0.98</v>
      </c>
      <c r="Y219" s="1">
        <v>0.1</v>
      </c>
      <c r="Z219" s="1">
        <v>-0.1</v>
      </c>
      <c r="AA219" s="1" t="s">
        <v>1</v>
      </c>
    </row>
    <row r="220" spans="1:27" s="1" customFormat="1" x14ac:dyDescent="0.3">
      <c r="A220" s="1">
        <v>954092</v>
      </c>
      <c r="B220" s="1" t="s">
        <v>9</v>
      </c>
      <c r="C220" s="1">
        <v>1</v>
      </c>
      <c r="D220" s="1">
        <v>1</v>
      </c>
      <c r="E220" s="1">
        <v>0</v>
      </c>
      <c r="F220" s="1">
        <v>3</v>
      </c>
      <c r="G220" s="1">
        <v>0</v>
      </c>
      <c r="H220" s="1">
        <v>5</v>
      </c>
      <c r="I220" s="1">
        <v>1</v>
      </c>
      <c r="J220" s="1">
        <v>2.5</v>
      </c>
      <c r="K220" s="1">
        <v>2.5</v>
      </c>
      <c r="L220" s="1">
        <v>0</v>
      </c>
      <c r="M220" s="1">
        <v>2.5</v>
      </c>
      <c r="N220" s="1">
        <v>0</v>
      </c>
      <c r="O220" s="1">
        <v>2.5</v>
      </c>
      <c r="P220" s="1">
        <v>0.39</v>
      </c>
      <c r="Q220" s="1">
        <v>1</v>
      </c>
      <c r="R220" s="1">
        <v>0</v>
      </c>
      <c r="S220" s="1">
        <v>0.1</v>
      </c>
      <c r="T220" s="1">
        <v>6.5</v>
      </c>
      <c r="U220" s="1">
        <v>0.44</v>
      </c>
      <c r="V220" s="1">
        <v>0.08</v>
      </c>
      <c r="W220" s="1">
        <v>0.2</v>
      </c>
      <c r="X220" s="1">
        <v>0.98</v>
      </c>
      <c r="Y220" s="1">
        <v>0.1</v>
      </c>
      <c r="Z220" s="1">
        <v>-0.1</v>
      </c>
      <c r="AA220" s="1" t="s">
        <v>1</v>
      </c>
    </row>
    <row r="221" spans="1:27" x14ac:dyDescent="0.3">
      <c r="A221">
        <v>954101</v>
      </c>
      <c r="B221" t="s">
        <v>9</v>
      </c>
      <c r="C221">
        <v>1</v>
      </c>
      <c r="D221">
        <v>1</v>
      </c>
      <c r="E221">
        <v>0</v>
      </c>
      <c r="F221">
        <v>3</v>
      </c>
      <c r="G221">
        <v>0</v>
      </c>
      <c r="H221">
        <v>5</v>
      </c>
      <c r="I221">
        <v>1</v>
      </c>
      <c r="J221">
        <v>2.5</v>
      </c>
      <c r="K221">
        <v>2.5</v>
      </c>
      <c r="L221">
        <v>0</v>
      </c>
      <c r="M221">
        <v>2.5</v>
      </c>
      <c r="N221">
        <v>0</v>
      </c>
      <c r="O221">
        <v>2.5</v>
      </c>
      <c r="P221">
        <v>0.39</v>
      </c>
      <c r="Q221">
        <v>1</v>
      </c>
      <c r="R221">
        <v>0</v>
      </c>
      <c r="S221">
        <v>0.1</v>
      </c>
      <c r="T221">
        <v>6.5</v>
      </c>
      <c r="U221">
        <v>0.44</v>
      </c>
      <c r="V221">
        <v>0.08</v>
      </c>
      <c r="W221">
        <v>0.2</v>
      </c>
      <c r="X221">
        <v>0.98</v>
      </c>
      <c r="Y221">
        <v>0.1</v>
      </c>
      <c r="Z221">
        <v>-0.1</v>
      </c>
      <c r="AA221" t="s">
        <v>1</v>
      </c>
    </row>
    <row r="222" spans="1:27" x14ac:dyDescent="0.3">
      <c r="A222">
        <v>954102</v>
      </c>
      <c r="B222" t="s">
        <v>9</v>
      </c>
      <c r="C222">
        <v>1</v>
      </c>
      <c r="D222">
        <v>1</v>
      </c>
      <c r="E222">
        <v>0</v>
      </c>
      <c r="F222">
        <v>3</v>
      </c>
      <c r="G222">
        <v>0</v>
      </c>
      <c r="H222">
        <v>5</v>
      </c>
      <c r="I222">
        <v>1</v>
      </c>
      <c r="J222">
        <v>2.5</v>
      </c>
      <c r="K222">
        <v>2.5</v>
      </c>
      <c r="L222">
        <v>0</v>
      </c>
      <c r="M222">
        <v>2.5</v>
      </c>
      <c r="N222">
        <v>0</v>
      </c>
      <c r="O222">
        <v>2.5</v>
      </c>
      <c r="P222">
        <v>0.39</v>
      </c>
      <c r="Q222">
        <v>1</v>
      </c>
      <c r="R222">
        <v>0</v>
      </c>
      <c r="S222">
        <v>0.1</v>
      </c>
      <c r="T222">
        <v>6.5</v>
      </c>
      <c r="U222">
        <v>0.44</v>
      </c>
      <c r="V222">
        <v>0.08</v>
      </c>
      <c r="W222">
        <v>0.2</v>
      </c>
      <c r="X222">
        <v>0.98</v>
      </c>
      <c r="Y222">
        <v>0.1</v>
      </c>
      <c r="Z222">
        <v>-0.1</v>
      </c>
      <c r="AA222" t="s">
        <v>1</v>
      </c>
    </row>
    <row r="223" spans="1:27" x14ac:dyDescent="0.3">
      <c r="A223">
        <v>954111</v>
      </c>
      <c r="B223" t="s">
        <v>9</v>
      </c>
      <c r="C223">
        <v>1</v>
      </c>
      <c r="D223">
        <v>1</v>
      </c>
      <c r="E223">
        <v>0</v>
      </c>
      <c r="F223">
        <v>3</v>
      </c>
      <c r="G223">
        <v>0</v>
      </c>
      <c r="H223">
        <v>5</v>
      </c>
      <c r="I223">
        <v>1</v>
      </c>
      <c r="J223">
        <v>2.5</v>
      </c>
      <c r="K223">
        <v>2.5</v>
      </c>
      <c r="L223">
        <v>0</v>
      </c>
      <c r="M223">
        <v>2.5</v>
      </c>
      <c r="N223">
        <v>0</v>
      </c>
      <c r="O223">
        <v>2.5</v>
      </c>
      <c r="P223">
        <v>0.39</v>
      </c>
      <c r="Q223">
        <v>1</v>
      </c>
      <c r="R223">
        <v>0</v>
      </c>
      <c r="S223">
        <v>0.1</v>
      </c>
      <c r="T223">
        <v>6.5</v>
      </c>
      <c r="U223">
        <v>0.44</v>
      </c>
      <c r="V223">
        <v>0.08</v>
      </c>
      <c r="W223">
        <v>0.2</v>
      </c>
      <c r="X223">
        <v>0.98</v>
      </c>
      <c r="Y223">
        <v>0.1</v>
      </c>
      <c r="Z223">
        <v>-0.1</v>
      </c>
      <c r="AA223" t="s">
        <v>1</v>
      </c>
    </row>
    <row r="224" spans="1:27" x14ac:dyDescent="0.3">
      <c r="A224">
        <v>954112</v>
      </c>
      <c r="B224" t="s">
        <v>9</v>
      </c>
      <c r="C224">
        <v>1</v>
      </c>
      <c r="D224">
        <v>1</v>
      </c>
      <c r="E224">
        <v>0</v>
      </c>
      <c r="F224">
        <v>3</v>
      </c>
      <c r="G224">
        <v>0</v>
      </c>
      <c r="H224">
        <v>5</v>
      </c>
      <c r="I224">
        <v>1</v>
      </c>
      <c r="J224">
        <v>2.5</v>
      </c>
      <c r="K224">
        <v>2.5</v>
      </c>
      <c r="L224">
        <v>0</v>
      </c>
      <c r="M224">
        <v>2.5</v>
      </c>
      <c r="N224">
        <v>0</v>
      </c>
      <c r="O224">
        <v>2.5</v>
      </c>
      <c r="P224">
        <v>0.39</v>
      </c>
      <c r="Q224">
        <v>1</v>
      </c>
      <c r="R224">
        <v>0</v>
      </c>
      <c r="S224">
        <v>0.1</v>
      </c>
      <c r="T224">
        <v>6.5</v>
      </c>
      <c r="U224">
        <v>0.44</v>
      </c>
      <c r="V224">
        <v>0.08</v>
      </c>
      <c r="W224">
        <v>0.2</v>
      </c>
      <c r="X224">
        <v>0.98</v>
      </c>
      <c r="Y224">
        <v>0.1</v>
      </c>
      <c r="Z224">
        <v>-0.1</v>
      </c>
      <c r="AA224" t="s">
        <v>1</v>
      </c>
    </row>
    <row r="225" spans="1:27" x14ac:dyDescent="0.3">
      <c r="A225">
        <v>954121</v>
      </c>
      <c r="B225" t="s">
        <v>9</v>
      </c>
      <c r="C225">
        <v>1</v>
      </c>
      <c r="D225">
        <v>1</v>
      </c>
      <c r="E225">
        <v>0</v>
      </c>
      <c r="F225">
        <v>3</v>
      </c>
      <c r="G225">
        <v>0</v>
      </c>
      <c r="H225">
        <v>5</v>
      </c>
      <c r="I225">
        <v>1</v>
      </c>
      <c r="J225">
        <v>2.5</v>
      </c>
      <c r="K225">
        <v>2.5</v>
      </c>
      <c r="L225">
        <v>0</v>
      </c>
      <c r="M225">
        <v>2.5</v>
      </c>
      <c r="N225">
        <v>0</v>
      </c>
      <c r="O225">
        <v>2.5</v>
      </c>
      <c r="P225">
        <v>0.39</v>
      </c>
      <c r="Q225">
        <v>1</v>
      </c>
      <c r="R225">
        <v>0</v>
      </c>
      <c r="S225">
        <v>0.1</v>
      </c>
      <c r="T225">
        <v>6.5</v>
      </c>
      <c r="U225">
        <v>0.44</v>
      </c>
      <c r="V225">
        <v>0.08</v>
      </c>
      <c r="W225">
        <v>0.2</v>
      </c>
      <c r="X225">
        <v>0.98</v>
      </c>
      <c r="Y225">
        <v>0.1</v>
      </c>
      <c r="Z225">
        <v>-0.1</v>
      </c>
      <c r="AA225" t="s">
        <v>1</v>
      </c>
    </row>
    <row r="226" spans="1:27" x14ac:dyDescent="0.3">
      <c r="A226">
        <v>954122</v>
      </c>
      <c r="B226" t="s">
        <v>9</v>
      </c>
      <c r="C226">
        <v>1</v>
      </c>
      <c r="D226">
        <v>1</v>
      </c>
      <c r="E226">
        <v>0</v>
      </c>
      <c r="F226">
        <v>3</v>
      </c>
      <c r="G226">
        <v>0</v>
      </c>
      <c r="H226">
        <v>5</v>
      </c>
      <c r="I226">
        <v>1</v>
      </c>
      <c r="J226">
        <v>2.5</v>
      </c>
      <c r="K226">
        <v>2.5</v>
      </c>
      <c r="L226">
        <v>0</v>
      </c>
      <c r="M226">
        <v>2.5</v>
      </c>
      <c r="N226">
        <v>0</v>
      </c>
      <c r="O226">
        <v>2.5</v>
      </c>
      <c r="P226">
        <v>0.39</v>
      </c>
      <c r="Q226">
        <v>1</v>
      </c>
      <c r="R226">
        <v>0</v>
      </c>
      <c r="S226">
        <v>0.1</v>
      </c>
      <c r="T226">
        <v>6.5</v>
      </c>
      <c r="U226">
        <v>0.44</v>
      </c>
      <c r="V226">
        <v>0.08</v>
      </c>
      <c r="W226">
        <v>0.2</v>
      </c>
      <c r="X226">
        <v>0.98</v>
      </c>
      <c r="Y226">
        <v>0.1</v>
      </c>
      <c r="Z226">
        <v>-0.1</v>
      </c>
      <c r="AA226" t="s">
        <v>1</v>
      </c>
    </row>
    <row r="227" spans="1:27" x14ac:dyDescent="0.3">
      <c r="A227">
        <v>954131</v>
      </c>
      <c r="B227" t="s">
        <v>9</v>
      </c>
      <c r="C227">
        <v>1</v>
      </c>
      <c r="D227">
        <v>1</v>
      </c>
      <c r="E227">
        <v>0</v>
      </c>
      <c r="F227">
        <v>3</v>
      </c>
      <c r="G227">
        <v>0</v>
      </c>
      <c r="H227">
        <v>5</v>
      </c>
      <c r="I227">
        <v>1</v>
      </c>
      <c r="J227">
        <v>2.5</v>
      </c>
      <c r="K227">
        <v>2.5</v>
      </c>
      <c r="L227">
        <v>0</v>
      </c>
      <c r="M227">
        <v>2.5</v>
      </c>
      <c r="N227">
        <v>0</v>
      </c>
      <c r="O227">
        <v>2.5</v>
      </c>
      <c r="P227">
        <v>0.39</v>
      </c>
      <c r="Q227">
        <v>1</v>
      </c>
      <c r="R227">
        <v>0</v>
      </c>
      <c r="S227">
        <v>0.1</v>
      </c>
      <c r="T227">
        <v>6.5</v>
      </c>
      <c r="U227">
        <v>0.44</v>
      </c>
      <c r="V227">
        <v>0.08</v>
      </c>
      <c r="W227">
        <v>0.2</v>
      </c>
      <c r="X227">
        <v>0.98</v>
      </c>
      <c r="Y227">
        <v>0.1</v>
      </c>
      <c r="Z227">
        <v>-0.1</v>
      </c>
      <c r="AA227" t="s">
        <v>1</v>
      </c>
    </row>
    <row r="228" spans="1:27" x14ac:dyDescent="0.3">
      <c r="A228">
        <v>954132</v>
      </c>
      <c r="B228" t="s">
        <v>9</v>
      </c>
      <c r="C228">
        <v>1</v>
      </c>
      <c r="D228">
        <v>1</v>
      </c>
      <c r="E228">
        <v>0</v>
      </c>
      <c r="F228">
        <v>3</v>
      </c>
      <c r="G228">
        <v>0</v>
      </c>
      <c r="H228">
        <v>5</v>
      </c>
      <c r="I228">
        <v>1</v>
      </c>
      <c r="J228">
        <v>2.5</v>
      </c>
      <c r="K228">
        <v>2.5</v>
      </c>
      <c r="L228">
        <v>0</v>
      </c>
      <c r="M228">
        <v>2.5</v>
      </c>
      <c r="N228">
        <v>0</v>
      </c>
      <c r="O228">
        <v>2.5</v>
      </c>
      <c r="P228">
        <v>0.39</v>
      </c>
      <c r="Q228">
        <v>1</v>
      </c>
      <c r="R228">
        <v>0</v>
      </c>
      <c r="S228">
        <v>0.1</v>
      </c>
      <c r="T228">
        <v>6.5</v>
      </c>
      <c r="U228">
        <v>0.44</v>
      </c>
      <c r="V228">
        <v>0.08</v>
      </c>
      <c r="W228">
        <v>0.2</v>
      </c>
      <c r="X228">
        <v>0.98</v>
      </c>
      <c r="Y228">
        <v>0.1</v>
      </c>
      <c r="Z228">
        <v>-0.1</v>
      </c>
      <c r="AA228" t="s">
        <v>1</v>
      </c>
    </row>
    <row r="229" spans="1:27" s="2" customFormat="1" x14ac:dyDescent="0.3">
      <c r="A229" s="2">
        <v>954151</v>
      </c>
      <c r="B229" s="2" t="s">
        <v>9</v>
      </c>
      <c r="C229" s="2">
        <v>1</v>
      </c>
      <c r="D229" s="2">
        <v>1</v>
      </c>
      <c r="E229" s="2">
        <v>0</v>
      </c>
      <c r="F229" s="2">
        <v>3</v>
      </c>
      <c r="G229" s="2">
        <v>0</v>
      </c>
      <c r="H229" s="2">
        <v>5</v>
      </c>
      <c r="I229" s="2">
        <v>1</v>
      </c>
      <c r="J229" s="2">
        <v>2.5</v>
      </c>
      <c r="K229" s="2">
        <v>2.5</v>
      </c>
      <c r="L229" s="2">
        <v>0</v>
      </c>
      <c r="M229" s="2">
        <v>2.5</v>
      </c>
      <c r="N229" s="2">
        <v>0</v>
      </c>
      <c r="O229" s="2">
        <v>2.5</v>
      </c>
      <c r="P229" s="2">
        <v>0.39</v>
      </c>
      <c r="Q229" s="2">
        <v>1</v>
      </c>
      <c r="R229" s="2">
        <v>0</v>
      </c>
      <c r="S229" s="2">
        <v>0.1</v>
      </c>
      <c r="T229" s="2">
        <v>6.5</v>
      </c>
      <c r="U229" s="2">
        <v>0.44</v>
      </c>
      <c r="V229" s="2">
        <v>0.08</v>
      </c>
      <c r="W229" s="2">
        <v>0.2</v>
      </c>
      <c r="X229" s="2">
        <v>0.98</v>
      </c>
      <c r="Y229" s="2">
        <v>0.1</v>
      </c>
      <c r="Z229" s="2">
        <v>-0.1</v>
      </c>
      <c r="AA229" s="2" t="s">
        <v>1</v>
      </c>
    </row>
    <row r="230" spans="1:27" s="2" customFormat="1" x14ac:dyDescent="0.3">
      <c r="A230" s="2">
        <v>954152</v>
      </c>
      <c r="B230" s="2" t="s">
        <v>9</v>
      </c>
      <c r="C230" s="2">
        <v>1</v>
      </c>
      <c r="D230" s="2">
        <v>1</v>
      </c>
      <c r="E230" s="2">
        <v>0</v>
      </c>
      <c r="F230" s="2">
        <v>3</v>
      </c>
      <c r="G230" s="2">
        <v>0</v>
      </c>
      <c r="H230" s="2">
        <v>5</v>
      </c>
      <c r="I230" s="2">
        <v>1</v>
      </c>
      <c r="J230" s="2">
        <v>2.5</v>
      </c>
      <c r="K230" s="2">
        <v>2.5</v>
      </c>
      <c r="L230" s="2">
        <v>0</v>
      </c>
      <c r="M230" s="2">
        <v>2.5</v>
      </c>
      <c r="N230" s="2">
        <v>0</v>
      </c>
      <c r="O230" s="2">
        <v>2.5</v>
      </c>
      <c r="P230" s="2">
        <v>0.39</v>
      </c>
      <c r="Q230" s="2">
        <v>1</v>
      </c>
      <c r="R230" s="2">
        <v>0</v>
      </c>
      <c r="S230" s="2">
        <v>0.1</v>
      </c>
      <c r="T230" s="2">
        <v>6.5</v>
      </c>
      <c r="U230" s="2">
        <v>0.44</v>
      </c>
      <c r="V230" s="2">
        <v>0.08</v>
      </c>
      <c r="W230" s="2">
        <v>0.2</v>
      </c>
      <c r="X230" s="2">
        <v>0.98</v>
      </c>
      <c r="Y230" s="2">
        <v>0.1</v>
      </c>
      <c r="Z230" s="2">
        <v>-0.1</v>
      </c>
      <c r="AA230" s="2" t="s">
        <v>1</v>
      </c>
    </row>
    <row r="231" spans="1:27" s="2" customFormat="1" x14ac:dyDescent="0.3">
      <c r="A231" s="2">
        <v>954153</v>
      </c>
      <c r="B231" s="2" t="s">
        <v>9</v>
      </c>
      <c r="C231" s="2">
        <v>1</v>
      </c>
      <c r="D231" s="2">
        <v>1</v>
      </c>
      <c r="E231" s="2">
        <v>0</v>
      </c>
      <c r="F231" s="2">
        <v>3</v>
      </c>
      <c r="G231" s="2">
        <v>0</v>
      </c>
      <c r="H231" s="2">
        <v>5</v>
      </c>
      <c r="I231" s="2">
        <v>1</v>
      </c>
      <c r="J231" s="2">
        <v>2.5</v>
      </c>
      <c r="K231" s="2">
        <v>2.5</v>
      </c>
      <c r="L231" s="2">
        <v>0</v>
      </c>
      <c r="M231" s="2">
        <v>2.5</v>
      </c>
      <c r="N231" s="2">
        <v>0</v>
      </c>
      <c r="O231" s="2">
        <v>2.5</v>
      </c>
      <c r="P231" s="2">
        <v>0.39</v>
      </c>
      <c r="Q231" s="2">
        <v>1</v>
      </c>
      <c r="R231" s="2">
        <v>0</v>
      </c>
      <c r="S231" s="2">
        <v>0.1</v>
      </c>
      <c r="T231" s="2">
        <v>6.5</v>
      </c>
      <c r="U231" s="2">
        <v>0.44</v>
      </c>
      <c r="V231" s="2">
        <v>0.08</v>
      </c>
      <c r="W231" s="2">
        <v>0.2</v>
      </c>
      <c r="X231" s="2">
        <v>0.98</v>
      </c>
      <c r="Y231" s="2">
        <v>0.1</v>
      </c>
      <c r="Z231" s="2">
        <v>-0.1</v>
      </c>
      <c r="AA231" s="2" t="s">
        <v>1</v>
      </c>
    </row>
    <row r="232" spans="1:27" s="2" customFormat="1" x14ac:dyDescent="0.3">
      <c r="A232" s="2">
        <v>954161</v>
      </c>
      <c r="B232" s="2" t="s">
        <v>9</v>
      </c>
      <c r="C232" s="2">
        <v>1</v>
      </c>
      <c r="D232" s="2">
        <v>1</v>
      </c>
      <c r="E232" s="2">
        <v>0</v>
      </c>
      <c r="F232" s="2">
        <v>3</v>
      </c>
      <c r="G232" s="2">
        <v>0</v>
      </c>
      <c r="H232" s="2">
        <v>5</v>
      </c>
      <c r="I232" s="2">
        <v>1</v>
      </c>
      <c r="J232" s="2">
        <v>2.5</v>
      </c>
      <c r="K232" s="2">
        <v>2.5</v>
      </c>
      <c r="L232" s="2">
        <v>0</v>
      </c>
      <c r="M232" s="2">
        <v>2.5</v>
      </c>
      <c r="N232" s="2">
        <v>0</v>
      </c>
      <c r="O232" s="2">
        <v>2.5</v>
      </c>
      <c r="P232" s="2">
        <v>0.39</v>
      </c>
      <c r="Q232" s="2">
        <v>1</v>
      </c>
      <c r="R232" s="2">
        <v>0</v>
      </c>
      <c r="S232" s="2">
        <v>0.1</v>
      </c>
      <c r="T232" s="2">
        <v>6.5</v>
      </c>
      <c r="U232" s="2">
        <v>0.44</v>
      </c>
      <c r="V232" s="2">
        <v>0.08</v>
      </c>
      <c r="W232" s="2">
        <v>0.2</v>
      </c>
      <c r="X232" s="2">
        <v>0.98</v>
      </c>
      <c r="Y232" s="2">
        <v>0.1</v>
      </c>
      <c r="Z232" s="2">
        <v>-0.1</v>
      </c>
      <c r="AA232" s="2" t="s">
        <v>1</v>
      </c>
    </row>
    <row r="233" spans="1:27" s="2" customFormat="1" x14ac:dyDescent="0.3">
      <c r="A233" s="2">
        <v>954162</v>
      </c>
      <c r="B233" s="2" t="s">
        <v>9</v>
      </c>
      <c r="C233" s="2">
        <v>1</v>
      </c>
      <c r="D233" s="2">
        <v>1</v>
      </c>
      <c r="E233" s="2">
        <v>0</v>
      </c>
      <c r="F233" s="2">
        <v>3</v>
      </c>
      <c r="G233" s="2">
        <v>0</v>
      </c>
      <c r="H233" s="2">
        <v>5</v>
      </c>
      <c r="I233" s="2">
        <v>1</v>
      </c>
      <c r="J233" s="2">
        <v>2.5</v>
      </c>
      <c r="K233" s="2">
        <v>2.5</v>
      </c>
      <c r="L233" s="2">
        <v>0</v>
      </c>
      <c r="M233" s="2">
        <v>2.5</v>
      </c>
      <c r="N233" s="2">
        <v>0</v>
      </c>
      <c r="O233" s="2">
        <v>2.5</v>
      </c>
      <c r="P233" s="2">
        <v>0.39</v>
      </c>
      <c r="Q233" s="2">
        <v>1</v>
      </c>
      <c r="R233" s="2">
        <v>0</v>
      </c>
      <c r="S233" s="2">
        <v>0.1</v>
      </c>
      <c r="T233" s="2">
        <v>6.5</v>
      </c>
      <c r="U233" s="2">
        <v>0.44</v>
      </c>
      <c r="V233" s="2">
        <v>0.08</v>
      </c>
      <c r="W233" s="2">
        <v>0.2</v>
      </c>
      <c r="X233" s="2">
        <v>0.98</v>
      </c>
      <c r="Y233" s="2">
        <v>0.1</v>
      </c>
      <c r="Z233" s="2">
        <v>-0.1</v>
      </c>
      <c r="AA233" s="2" t="s">
        <v>1</v>
      </c>
    </row>
    <row r="234" spans="1:27" s="2" customFormat="1" x14ac:dyDescent="0.3">
      <c r="A234" s="2">
        <v>954163</v>
      </c>
      <c r="B234" s="2" t="s">
        <v>9</v>
      </c>
      <c r="C234" s="2">
        <v>1</v>
      </c>
      <c r="D234" s="2">
        <v>1</v>
      </c>
      <c r="E234" s="2">
        <v>0</v>
      </c>
      <c r="F234" s="2">
        <v>3</v>
      </c>
      <c r="G234" s="2">
        <v>0</v>
      </c>
      <c r="H234" s="2">
        <v>5</v>
      </c>
      <c r="I234" s="2">
        <v>1</v>
      </c>
      <c r="J234" s="2">
        <v>2.5</v>
      </c>
      <c r="K234" s="2">
        <v>2.5</v>
      </c>
      <c r="L234" s="2">
        <v>0</v>
      </c>
      <c r="M234" s="2">
        <v>2.5</v>
      </c>
      <c r="N234" s="2">
        <v>0</v>
      </c>
      <c r="O234" s="2">
        <v>2.5</v>
      </c>
      <c r="P234" s="2">
        <v>0.39</v>
      </c>
      <c r="Q234" s="2">
        <v>1</v>
      </c>
      <c r="R234" s="2">
        <v>0</v>
      </c>
      <c r="S234" s="2">
        <v>0.1</v>
      </c>
      <c r="T234" s="2">
        <v>6.5</v>
      </c>
      <c r="U234" s="2">
        <v>0.44</v>
      </c>
      <c r="V234" s="2">
        <v>0.08</v>
      </c>
      <c r="W234" s="2">
        <v>0.2</v>
      </c>
      <c r="X234" s="2">
        <v>0.98</v>
      </c>
      <c r="Y234" s="2">
        <v>0.1</v>
      </c>
      <c r="Z234" s="2">
        <v>-0.1</v>
      </c>
      <c r="AA234" s="2" t="s">
        <v>1</v>
      </c>
    </row>
    <row r="235" spans="1:27" s="2" customFormat="1" x14ac:dyDescent="0.3">
      <c r="A235" s="2">
        <v>954171</v>
      </c>
      <c r="B235" s="2" t="s">
        <v>9</v>
      </c>
      <c r="C235" s="2">
        <v>1</v>
      </c>
      <c r="D235" s="2">
        <v>1</v>
      </c>
      <c r="E235" s="2">
        <v>0</v>
      </c>
      <c r="F235" s="2">
        <v>3</v>
      </c>
      <c r="G235" s="2">
        <v>0</v>
      </c>
      <c r="H235" s="2">
        <v>5</v>
      </c>
      <c r="I235" s="2">
        <v>1</v>
      </c>
      <c r="J235" s="2">
        <v>2.5</v>
      </c>
      <c r="K235" s="2">
        <v>2.5</v>
      </c>
      <c r="L235" s="2">
        <v>0</v>
      </c>
      <c r="M235" s="2">
        <v>2.5</v>
      </c>
      <c r="N235" s="2">
        <v>0</v>
      </c>
      <c r="O235" s="2">
        <v>2.5</v>
      </c>
      <c r="P235" s="2">
        <v>0.39</v>
      </c>
      <c r="Q235" s="2">
        <v>1</v>
      </c>
      <c r="R235" s="2">
        <v>0</v>
      </c>
      <c r="S235" s="2">
        <v>0.1</v>
      </c>
      <c r="T235" s="2">
        <v>6.5</v>
      </c>
      <c r="U235" s="2">
        <v>0.44</v>
      </c>
      <c r="V235" s="2">
        <v>0.08</v>
      </c>
      <c r="W235" s="2">
        <v>0.2</v>
      </c>
      <c r="X235" s="2">
        <v>0.98</v>
      </c>
      <c r="Y235" s="2">
        <v>0.1</v>
      </c>
      <c r="Z235" s="2">
        <v>-0.1</v>
      </c>
      <c r="AA235" s="2" t="s">
        <v>1</v>
      </c>
    </row>
    <row r="236" spans="1:27" s="2" customFormat="1" x14ac:dyDescent="0.3">
      <c r="A236" s="2">
        <v>954172</v>
      </c>
      <c r="B236" s="2" t="s">
        <v>9</v>
      </c>
      <c r="C236" s="2">
        <v>1</v>
      </c>
      <c r="D236" s="2">
        <v>1</v>
      </c>
      <c r="E236" s="2">
        <v>0</v>
      </c>
      <c r="F236" s="2">
        <v>3</v>
      </c>
      <c r="G236" s="2">
        <v>0</v>
      </c>
      <c r="H236" s="2">
        <v>5</v>
      </c>
      <c r="I236" s="2">
        <v>1</v>
      </c>
      <c r="J236" s="2">
        <v>2.5</v>
      </c>
      <c r="K236" s="2">
        <v>2.5</v>
      </c>
      <c r="L236" s="2">
        <v>0</v>
      </c>
      <c r="M236" s="2">
        <v>2.5</v>
      </c>
      <c r="N236" s="2">
        <v>0</v>
      </c>
      <c r="O236" s="2">
        <v>2.5</v>
      </c>
      <c r="P236" s="2">
        <v>0.39</v>
      </c>
      <c r="Q236" s="2">
        <v>1</v>
      </c>
      <c r="R236" s="2">
        <v>0</v>
      </c>
      <c r="S236" s="2">
        <v>0.1</v>
      </c>
      <c r="T236" s="2">
        <v>6.5</v>
      </c>
      <c r="U236" s="2">
        <v>0.44</v>
      </c>
      <c r="V236" s="2">
        <v>0.08</v>
      </c>
      <c r="W236" s="2">
        <v>0.2</v>
      </c>
      <c r="X236" s="2">
        <v>0.98</v>
      </c>
      <c r="Y236" s="2">
        <v>0.1</v>
      </c>
      <c r="Z236" s="2">
        <v>-0.1</v>
      </c>
      <c r="AA236" s="2" t="s">
        <v>1</v>
      </c>
    </row>
    <row r="237" spans="1:27" s="2" customFormat="1" x14ac:dyDescent="0.3">
      <c r="A237" s="2">
        <v>954173</v>
      </c>
      <c r="B237" s="2" t="s">
        <v>9</v>
      </c>
      <c r="C237" s="2">
        <v>1</v>
      </c>
      <c r="D237" s="2">
        <v>1</v>
      </c>
      <c r="E237" s="2">
        <v>0</v>
      </c>
      <c r="F237" s="2">
        <v>3</v>
      </c>
      <c r="G237" s="2">
        <v>0</v>
      </c>
      <c r="H237" s="2">
        <v>5</v>
      </c>
      <c r="I237" s="2">
        <v>1</v>
      </c>
      <c r="J237" s="2">
        <v>2.5</v>
      </c>
      <c r="K237" s="2">
        <v>2.5</v>
      </c>
      <c r="L237" s="2">
        <v>0</v>
      </c>
      <c r="M237" s="2">
        <v>2.5</v>
      </c>
      <c r="N237" s="2">
        <v>0</v>
      </c>
      <c r="O237" s="2">
        <v>2.5</v>
      </c>
      <c r="P237" s="2">
        <v>0.39</v>
      </c>
      <c r="Q237" s="2">
        <v>1</v>
      </c>
      <c r="R237" s="2">
        <v>0</v>
      </c>
      <c r="S237" s="2">
        <v>0.1</v>
      </c>
      <c r="T237" s="2">
        <v>6.5</v>
      </c>
      <c r="U237" s="2">
        <v>0.44</v>
      </c>
      <c r="V237" s="2">
        <v>0.08</v>
      </c>
      <c r="W237" s="2">
        <v>0.2</v>
      </c>
      <c r="X237" s="2">
        <v>0.98</v>
      </c>
      <c r="Y237" s="2">
        <v>0.1</v>
      </c>
      <c r="Z237" s="2">
        <v>-0.1</v>
      </c>
      <c r="AA237" s="2" t="s">
        <v>1</v>
      </c>
    </row>
    <row r="238" spans="1:27" s="2" customFormat="1" x14ac:dyDescent="0.3">
      <c r="A238" s="2">
        <v>954181</v>
      </c>
      <c r="B238" s="2" t="s">
        <v>9</v>
      </c>
      <c r="C238" s="2">
        <v>1</v>
      </c>
      <c r="D238" s="2">
        <v>1</v>
      </c>
      <c r="E238" s="2">
        <v>0</v>
      </c>
      <c r="F238" s="2">
        <v>3</v>
      </c>
      <c r="G238" s="2">
        <v>0</v>
      </c>
      <c r="H238" s="2">
        <v>5</v>
      </c>
      <c r="I238" s="2">
        <v>1</v>
      </c>
      <c r="J238" s="2">
        <v>2.5</v>
      </c>
      <c r="K238" s="2">
        <v>2.5</v>
      </c>
      <c r="L238" s="2">
        <v>0</v>
      </c>
      <c r="M238" s="2">
        <v>2.5</v>
      </c>
      <c r="N238" s="2">
        <v>0</v>
      </c>
      <c r="O238" s="2">
        <v>2.5</v>
      </c>
      <c r="P238" s="2">
        <v>0.39</v>
      </c>
      <c r="Q238" s="2">
        <v>1</v>
      </c>
      <c r="R238" s="2">
        <v>0</v>
      </c>
      <c r="S238" s="2">
        <v>0.1</v>
      </c>
      <c r="T238" s="2">
        <v>6.5</v>
      </c>
      <c r="U238" s="2">
        <v>0.44</v>
      </c>
      <c r="V238" s="2">
        <v>0.08</v>
      </c>
      <c r="W238" s="2">
        <v>0.2</v>
      </c>
      <c r="X238" s="2">
        <v>0.98</v>
      </c>
      <c r="Y238" s="2">
        <v>0.1</v>
      </c>
      <c r="Z238" s="2">
        <v>-0.1</v>
      </c>
      <c r="AA238" s="2" t="s">
        <v>1</v>
      </c>
    </row>
    <row r="239" spans="1:27" s="2" customFormat="1" x14ac:dyDescent="0.3">
      <c r="A239" s="2">
        <v>954182</v>
      </c>
      <c r="B239" s="2" t="s">
        <v>9</v>
      </c>
      <c r="C239" s="2">
        <v>1</v>
      </c>
      <c r="D239" s="2">
        <v>1</v>
      </c>
      <c r="E239" s="2">
        <v>0</v>
      </c>
      <c r="F239" s="2">
        <v>3</v>
      </c>
      <c r="G239" s="2">
        <v>0</v>
      </c>
      <c r="H239" s="2">
        <v>5</v>
      </c>
      <c r="I239" s="2">
        <v>1</v>
      </c>
      <c r="J239" s="2">
        <v>2.5</v>
      </c>
      <c r="K239" s="2">
        <v>2.5</v>
      </c>
      <c r="L239" s="2">
        <v>0</v>
      </c>
      <c r="M239" s="2">
        <v>2.5</v>
      </c>
      <c r="N239" s="2">
        <v>0</v>
      </c>
      <c r="O239" s="2">
        <v>2.5</v>
      </c>
      <c r="P239" s="2">
        <v>0.39</v>
      </c>
      <c r="Q239" s="2">
        <v>1</v>
      </c>
      <c r="R239" s="2">
        <v>0</v>
      </c>
      <c r="S239" s="2">
        <v>0.1</v>
      </c>
      <c r="T239" s="2">
        <v>6.5</v>
      </c>
      <c r="U239" s="2">
        <v>0.44</v>
      </c>
      <c r="V239" s="2">
        <v>0.08</v>
      </c>
      <c r="W239" s="2">
        <v>0.2</v>
      </c>
      <c r="X239" s="2">
        <v>0.98</v>
      </c>
      <c r="Y239" s="2">
        <v>0.1</v>
      </c>
      <c r="Z239" s="2">
        <v>-0.1</v>
      </c>
      <c r="AA239" s="2" t="s">
        <v>1</v>
      </c>
    </row>
    <row r="240" spans="1:27" s="2" customFormat="1" x14ac:dyDescent="0.3">
      <c r="A240" s="2">
        <v>954183</v>
      </c>
      <c r="B240" s="2" t="s">
        <v>9</v>
      </c>
      <c r="C240" s="2">
        <v>1</v>
      </c>
      <c r="D240" s="2">
        <v>1</v>
      </c>
      <c r="E240" s="2">
        <v>0</v>
      </c>
      <c r="F240" s="2">
        <v>3</v>
      </c>
      <c r="G240" s="2">
        <v>0</v>
      </c>
      <c r="H240" s="2">
        <v>5</v>
      </c>
      <c r="I240" s="2">
        <v>1</v>
      </c>
      <c r="J240" s="2">
        <v>2.5</v>
      </c>
      <c r="K240" s="2">
        <v>2.5</v>
      </c>
      <c r="L240" s="2">
        <v>0</v>
      </c>
      <c r="M240" s="2">
        <v>2.5</v>
      </c>
      <c r="N240" s="2">
        <v>0</v>
      </c>
      <c r="O240" s="2">
        <v>2.5</v>
      </c>
      <c r="P240" s="2">
        <v>0.39</v>
      </c>
      <c r="Q240" s="2">
        <v>1</v>
      </c>
      <c r="R240" s="2">
        <v>0</v>
      </c>
      <c r="S240" s="2">
        <v>0.1</v>
      </c>
      <c r="T240" s="2">
        <v>6.5</v>
      </c>
      <c r="U240" s="2">
        <v>0.44</v>
      </c>
      <c r="V240" s="2">
        <v>0.08</v>
      </c>
      <c r="W240" s="2">
        <v>0.2</v>
      </c>
      <c r="X240" s="2">
        <v>0.98</v>
      </c>
      <c r="Y240" s="2">
        <v>0.1</v>
      </c>
      <c r="Z240" s="2">
        <v>-0.1</v>
      </c>
      <c r="AA240" s="2" t="s">
        <v>1</v>
      </c>
    </row>
    <row r="241" spans="1:27" s="2" customFormat="1" x14ac:dyDescent="0.3">
      <c r="A241" s="2">
        <v>954191</v>
      </c>
      <c r="B241" s="2" t="s">
        <v>9</v>
      </c>
      <c r="C241" s="2">
        <v>1</v>
      </c>
      <c r="D241" s="2">
        <v>1</v>
      </c>
      <c r="E241" s="2">
        <v>0</v>
      </c>
      <c r="F241" s="2">
        <v>3</v>
      </c>
      <c r="G241" s="2">
        <v>0</v>
      </c>
      <c r="H241" s="2">
        <v>5</v>
      </c>
      <c r="I241" s="2">
        <v>1</v>
      </c>
      <c r="J241" s="2">
        <v>2.5</v>
      </c>
      <c r="K241" s="2">
        <v>2.5</v>
      </c>
      <c r="L241" s="2">
        <v>0</v>
      </c>
      <c r="M241" s="2">
        <v>2.5</v>
      </c>
      <c r="N241" s="2">
        <v>0</v>
      </c>
      <c r="O241" s="2">
        <v>2.5</v>
      </c>
      <c r="P241" s="2">
        <v>0.39</v>
      </c>
      <c r="Q241" s="2">
        <v>1</v>
      </c>
      <c r="R241" s="2">
        <v>0</v>
      </c>
      <c r="S241" s="2">
        <v>0.1</v>
      </c>
      <c r="T241" s="2">
        <v>6.5</v>
      </c>
      <c r="U241" s="2">
        <v>0.44</v>
      </c>
      <c r="V241" s="2">
        <v>0.08</v>
      </c>
      <c r="W241" s="2">
        <v>0.2</v>
      </c>
      <c r="X241" s="2">
        <v>0.98</v>
      </c>
      <c r="Y241" s="2">
        <v>0.1</v>
      </c>
      <c r="Z241" s="2">
        <v>-0.1</v>
      </c>
      <c r="AA241" s="2" t="s">
        <v>1</v>
      </c>
    </row>
    <row r="242" spans="1:27" s="2" customFormat="1" x14ac:dyDescent="0.3">
      <c r="A242" s="2">
        <v>954192</v>
      </c>
      <c r="B242" s="2" t="s">
        <v>9</v>
      </c>
      <c r="C242" s="2">
        <v>1</v>
      </c>
      <c r="D242" s="2">
        <v>1</v>
      </c>
      <c r="E242" s="2">
        <v>0</v>
      </c>
      <c r="F242" s="2">
        <v>3</v>
      </c>
      <c r="G242" s="2">
        <v>0</v>
      </c>
      <c r="H242" s="2">
        <v>5</v>
      </c>
      <c r="I242" s="2">
        <v>1</v>
      </c>
      <c r="J242" s="2">
        <v>2.5</v>
      </c>
      <c r="K242" s="2">
        <v>2.5</v>
      </c>
      <c r="L242" s="2">
        <v>0</v>
      </c>
      <c r="M242" s="2">
        <v>2.5</v>
      </c>
      <c r="N242" s="2">
        <v>0</v>
      </c>
      <c r="O242" s="2">
        <v>2.5</v>
      </c>
      <c r="P242" s="2">
        <v>0.39</v>
      </c>
      <c r="Q242" s="2">
        <v>1</v>
      </c>
      <c r="R242" s="2">
        <v>0</v>
      </c>
      <c r="S242" s="2">
        <v>0.1</v>
      </c>
      <c r="T242" s="2">
        <v>6.5</v>
      </c>
      <c r="U242" s="2">
        <v>0.44</v>
      </c>
      <c r="V242" s="2">
        <v>0.08</v>
      </c>
      <c r="W242" s="2">
        <v>0.2</v>
      </c>
      <c r="X242" s="2">
        <v>0.98</v>
      </c>
      <c r="Y242" s="2">
        <v>0.1</v>
      </c>
      <c r="Z242" s="2">
        <v>-0.1</v>
      </c>
      <c r="AA242" s="2" t="s">
        <v>1</v>
      </c>
    </row>
    <row r="243" spans="1:27" s="2" customFormat="1" x14ac:dyDescent="0.3">
      <c r="A243" s="2">
        <v>954193</v>
      </c>
      <c r="B243" s="2" t="s">
        <v>9</v>
      </c>
      <c r="C243" s="2">
        <v>1</v>
      </c>
      <c r="D243" s="2">
        <v>1</v>
      </c>
      <c r="E243" s="2">
        <v>0</v>
      </c>
      <c r="F243" s="2">
        <v>3</v>
      </c>
      <c r="G243" s="2">
        <v>0</v>
      </c>
      <c r="H243" s="2">
        <v>5</v>
      </c>
      <c r="I243" s="2">
        <v>1</v>
      </c>
      <c r="J243" s="2">
        <v>2.5</v>
      </c>
      <c r="K243" s="2">
        <v>2.5</v>
      </c>
      <c r="L243" s="2">
        <v>0</v>
      </c>
      <c r="M243" s="2">
        <v>2.5</v>
      </c>
      <c r="N243" s="2">
        <v>0</v>
      </c>
      <c r="O243" s="2">
        <v>2.5</v>
      </c>
      <c r="P243" s="2">
        <v>0.39</v>
      </c>
      <c r="Q243" s="2">
        <v>1</v>
      </c>
      <c r="R243" s="2">
        <v>0</v>
      </c>
      <c r="S243" s="2">
        <v>0.1</v>
      </c>
      <c r="T243" s="2">
        <v>6.5</v>
      </c>
      <c r="U243" s="2">
        <v>0.44</v>
      </c>
      <c r="V243" s="2">
        <v>0.08</v>
      </c>
      <c r="W243" s="2">
        <v>0.2</v>
      </c>
      <c r="X243" s="2">
        <v>0.98</v>
      </c>
      <c r="Y243" s="2">
        <v>0.1</v>
      </c>
      <c r="Z243" s="2">
        <v>-0.1</v>
      </c>
      <c r="AA243" s="2" t="s">
        <v>1</v>
      </c>
    </row>
    <row r="244" spans="1:27" x14ac:dyDescent="0.3">
      <c r="A244">
        <v>955011</v>
      </c>
      <c r="B244" t="s">
        <v>9</v>
      </c>
      <c r="C244">
        <v>1</v>
      </c>
      <c r="D244">
        <v>1</v>
      </c>
      <c r="E244">
        <v>0</v>
      </c>
      <c r="F244">
        <v>3</v>
      </c>
      <c r="G244">
        <v>0</v>
      </c>
      <c r="H244">
        <v>5</v>
      </c>
      <c r="I244">
        <v>1</v>
      </c>
      <c r="J244">
        <v>2.5</v>
      </c>
      <c r="K244">
        <v>2.5</v>
      </c>
      <c r="L244">
        <v>0</v>
      </c>
      <c r="M244">
        <v>2.5</v>
      </c>
      <c r="N244">
        <v>0</v>
      </c>
      <c r="O244">
        <v>2.5</v>
      </c>
      <c r="P244">
        <v>0.39</v>
      </c>
      <c r="Q244">
        <v>1</v>
      </c>
      <c r="R244">
        <v>0</v>
      </c>
      <c r="S244">
        <v>0.1</v>
      </c>
      <c r="T244">
        <v>6.5</v>
      </c>
      <c r="U244">
        <v>0.44</v>
      </c>
      <c r="V244">
        <v>0.08</v>
      </c>
      <c r="W244">
        <v>0.2</v>
      </c>
      <c r="X244">
        <v>0.98</v>
      </c>
      <c r="Y244">
        <v>0.1</v>
      </c>
      <c r="Z244">
        <v>-0.1</v>
      </c>
      <c r="AA244" t="s">
        <v>1</v>
      </c>
    </row>
    <row r="245" spans="1:27" x14ac:dyDescent="0.3">
      <c r="A245">
        <v>955021</v>
      </c>
      <c r="B245" t="s">
        <v>9</v>
      </c>
      <c r="C245">
        <v>1</v>
      </c>
      <c r="D245">
        <v>1</v>
      </c>
      <c r="E245">
        <v>0</v>
      </c>
      <c r="F245">
        <v>3</v>
      </c>
      <c r="G245">
        <v>0</v>
      </c>
      <c r="H245">
        <v>5</v>
      </c>
      <c r="I245">
        <v>1</v>
      </c>
      <c r="J245">
        <v>2.5</v>
      </c>
      <c r="K245">
        <v>2.5</v>
      </c>
      <c r="L245">
        <v>0</v>
      </c>
      <c r="M245">
        <v>2.5</v>
      </c>
      <c r="N245">
        <v>0</v>
      </c>
      <c r="O245">
        <v>2.5</v>
      </c>
      <c r="P245">
        <v>0.39</v>
      </c>
      <c r="Q245">
        <v>1</v>
      </c>
      <c r="R245">
        <v>0</v>
      </c>
      <c r="S245">
        <v>0.1</v>
      </c>
      <c r="T245">
        <v>6.5</v>
      </c>
      <c r="U245">
        <v>0.44</v>
      </c>
      <c r="V245">
        <v>0.08</v>
      </c>
      <c r="W245">
        <v>0.2</v>
      </c>
      <c r="X245">
        <v>0.98</v>
      </c>
      <c r="Y245">
        <v>0.1</v>
      </c>
      <c r="Z245">
        <v>-0.1</v>
      </c>
      <c r="AA245" t="s">
        <v>1</v>
      </c>
    </row>
    <row r="246" spans="1:27" s="1" customFormat="1" x14ac:dyDescent="0.3">
      <c r="A246" s="1">
        <v>955021</v>
      </c>
      <c r="B246" s="1" t="s">
        <v>9</v>
      </c>
      <c r="C246" s="1">
        <v>2</v>
      </c>
      <c r="D246" s="1">
        <v>1</v>
      </c>
      <c r="E246" s="1">
        <v>0</v>
      </c>
      <c r="F246" s="1">
        <v>3</v>
      </c>
      <c r="G246" s="1">
        <v>0</v>
      </c>
      <c r="H246" s="1">
        <v>5</v>
      </c>
      <c r="I246" s="1">
        <v>1</v>
      </c>
      <c r="J246" s="1">
        <v>2.5</v>
      </c>
      <c r="K246" s="1">
        <v>2.5</v>
      </c>
      <c r="L246" s="1">
        <v>0</v>
      </c>
      <c r="M246" s="1">
        <v>2.5</v>
      </c>
      <c r="N246" s="1">
        <v>0</v>
      </c>
      <c r="O246" s="1">
        <v>2.5</v>
      </c>
      <c r="P246" s="1">
        <v>0.39</v>
      </c>
      <c r="Q246" s="1">
        <v>1</v>
      </c>
      <c r="R246" s="1">
        <v>0</v>
      </c>
      <c r="S246" s="1">
        <v>0.1</v>
      </c>
      <c r="T246" s="1">
        <v>6.5</v>
      </c>
      <c r="U246" s="1">
        <v>0.44</v>
      </c>
      <c r="V246" s="1">
        <v>0.08</v>
      </c>
      <c r="W246" s="1">
        <v>0.2</v>
      </c>
      <c r="X246" s="1">
        <v>0.98</v>
      </c>
      <c r="Y246" s="1">
        <v>0.1</v>
      </c>
      <c r="Z246" s="1">
        <v>-0.1</v>
      </c>
      <c r="AA246" s="1" t="s">
        <v>1</v>
      </c>
    </row>
    <row r="247" spans="1:27" s="1" customFormat="1" x14ac:dyDescent="0.3">
      <c r="A247" s="1">
        <v>955022</v>
      </c>
      <c r="B247" s="1" t="s">
        <v>9</v>
      </c>
      <c r="C247" s="1">
        <v>1</v>
      </c>
      <c r="D247" s="1">
        <v>1</v>
      </c>
      <c r="E247" s="1">
        <v>0</v>
      </c>
      <c r="F247" s="1">
        <v>3</v>
      </c>
      <c r="G247" s="1">
        <v>0</v>
      </c>
      <c r="H247" s="1">
        <v>5</v>
      </c>
      <c r="I247" s="1">
        <v>1</v>
      </c>
      <c r="J247" s="1">
        <v>2.5</v>
      </c>
      <c r="K247" s="1">
        <v>2.5</v>
      </c>
      <c r="L247" s="1">
        <v>0</v>
      </c>
      <c r="M247" s="1">
        <v>2.5</v>
      </c>
      <c r="N247" s="1">
        <v>0</v>
      </c>
      <c r="O247" s="1">
        <v>2.5</v>
      </c>
      <c r="P247" s="1">
        <v>0.39</v>
      </c>
      <c r="Q247" s="1">
        <v>1</v>
      </c>
      <c r="R247" s="1">
        <v>0</v>
      </c>
      <c r="S247" s="1">
        <v>0.1</v>
      </c>
      <c r="T247" s="1">
        <v>6.5</v>
      </c>
      <c r="U247" s="1">
        <v>0.44</v>
      </c>
      <c r="V247" s="1">
        <v>0.08</v>
      </c>
      <c r="W247" s="1">
        <v>0.2</v>
      </c>
      <c r="X247" s="1">
        <v>0.98</v>
      </c>
      <c r="Y247" s="1">
        <v>0.1</v>
      </c>
      <c r="Z247" s="1">
        <v>-0.1</v>
      </c>
      <c r="AA247" s="1" t="s">
        <v>1</v>
      </c>
    </row>
    <row r="248" spans="1:27" x14ac:dyDescent="0.3">
      <c r="A248">
        <v>956011</v>
      </c>
      <c r="B248" t="s">
        <v>9</v>
      </c>
      <c r="C248">
        <v>1</v>
      </c>
      <c r="D248">
        <v>1</v>
      </c>
      <c r="E248">
        <v>0</v>
      </c>
      <c r="F248">
        <v>3</v>
      </c>
      <c r="G248">
        <v>0</v>
      </c>
      <c r="H248">
        <v>5</v>
      </c>
      <c r="I248">
        <v>1</v>
      </c>
      <c r="J248">
        <v>2.5</v>
      </c>
      <c r="K248">
        <v>2.5</v>
      </c>
      <c r="L248">
        <v>0</v>
      </c>
      <c r="M248">
        <v>2.5</v>
      </c>
      <c r="N248">
        <v>0</v>
      </c>
      <c r="O248">
        <v>2.5</v>
      </c>
      <c r="P248">
        <v>0.39</v>
      </c>
      <c r="Q248">
        <v>1</v>
      </c>
      <c r="R248">
        <v>0</v>
      </c>
      <c r="S248">
        <v>0.1</v>
      </c>
      <c r="T248">
        <v>6.5</v>
      </c>
      <c r="U248">
        <v>0.44</v>
      </c>
      <c r="V248">
        <v>0.08</v>
      </c>
      <c r="W248">
        <v>0.2</v>
      </c>
      <c r="X248">
        <v>0.98</v>
      </c>
      <c r="Y248">
        <v>0.1</v>
      </c>
      <c r="Z248">
        <v>-0.1</v>
      </c>
      <c r="AA248" t="s">
        <v>1</v>
      </c>
    </row>
    <row r="249" spans="1:27" x14ac:dyDescent="0.3">
      <c r="A249">
        <v>956012</v>
      </c>
      <c r="B249" t="s">
        <v>9</v>
      </c>
      <c r="C249">
        <v>1</v>
      </c>
      <c r="D249">
        <v>1</v>
      </c>
      <c r="E249">
        <v>0</v>
      </c>
      <c r="F249">
        <v>3</v>
      </c>
      <c r="G249">
        <v>0</v>
      </c>
      <c r="H249">
        <v>5</v>
      </c>
      <c r="I249">
        <v>1</v>
      </c>
      <c r="J249">
        <v>2.5</v>
      </c>
      <c r="K249">
        <v>2.5</v>
      </c>
      <c r="L249">
        <v>0</v>
      </c>
      <c r="M249">
        <v>2.5</v>
      </c>
      <c r="N249">
        <v>0</v>
      </c>
      <c r="O249">
        <v>2.5</v>
      </c>
      <c r="P249">
        <v>0.39</v>
      </c>
      <c r="Q249">
        <v>1</v>
      </c>
      <c r="R249">
        <v>0</v>
      </c>
      <c r="S249">
        <v>0.1</v>
      </c>
      <c r="T249">
        <v>6.5</v>
      </c>
      <c r="U249">
        <v>0.44</v>
      </c>
      <c r="V249">
        <v>0.08</v>
      </c>
      <c r="W249">
        <v>0.2</v>
      </c>
      <c r="X249">
        <v>0.98</v>
      </c>
      <c r="Y249">
        <v>0.1</v>
      </c>
      <c r="Z249">
        <v>-0.1</v>
      </c>
      <c r="AA249" t="s">
        <v>1</v>
      </c>
    </row>
    <row r="250" spans="1:27" x14ac:dyDescent="0.3">
      <c r="A250">
        <v>956021</v>
      </c>
      <c r="B250" t="s">
        <v>9</v>
      </c>
      <c r="C250">
        <v>1</v>
      </c>
      <c r="D250">
        <v>1</v>
      </c>
      <c r="E250">
        <v>0</v>
      </c>
      <c r="F250">
        <v>3</v>
      </c>
      <c r="G250">
        <v>0</v>
      </c>
      <c r="H250">
        <v>5</v>
      </c>
      <c r="I250">
        <v>1</v>
      </c>
      <c r="J250">
        <v>2.5</v>
      </c>
      <c r="K250">
        <v>2.5</v>
      </c>
      <c r="L250">
        <v>0</v>
      </c>
      <c r="M250">
        <v>2.5</v>
      </c>
      <c r="N250">
        <v>0</v>
      </c>
      <c r="O250">
        <v>2.5</v>
      </c>
      <c r="P250">
        <v>0.39</v>
      </c>
      <c r="Q250">
        <v>1</v>
      </c>
      <c r="R250">
        <v>0</v>
      </c>
      <c r="S250">
        <v>0.1</v>
      </c>
      <c r="T250">
        <v>6.5</v>
      </c>
      <c r="U250">
        <v>0.44</v>
      </c>
      <c r="V250">
        <v>0.08</v>
      </c>
      <c r="W250">
        <v>0.2</v>
      </c>
      <c r="X250">
        <v>0.98</v>
      </c>
      <c r="Y250">
        <v>0.1</v>
      </c>
      <c r="Z250">
        <v>-0.1</v>
      </c>
      <c r="AA250" t="s">
        <v>1</v>
      </c>
    </row>
    <row r="251" spans="1:27" x14ac:dyDescent="0.3">
      <c r="A251">
        <v>956022</v>
      </c>
      <c r="B251" t="s">
        <v>9</v>
      </c>
      <c r="C251">
        <v>1</v>
      </c>
      <c r="D251">
        <v>1</v>
      </c>
      <c r="E251">
        <v>0</v>
      </c>
      <c r="F251">
        <v>3</v>
      </c>
      <c r="G251">
        <v>0</v>
      </c>
      <c r="H251">
        <v>5</v>
      </c>
      <c r="I251">
        <v>1</v>
      </c>
      <c r="J251">
        <v>2.5</v>
      </c>
      <c r="K251">
        <v>2.5</v>
      </c>
      <c r="L251">
        <v>0</v>
      </c>
      <c r="M251">
        <v>2.5</v>
      </c>
      <c r="N251">
        <v>0</v>
      </c>
      <c r="O251">
        <v>2.5</v>
      </c>
      <c r="P251">
        <v>0.39</v>
      </c>
      <c r="Q251">
        <v>1</v>
      </c>
      <c r="R251">
        <v>0</v>
      </c>
      <c r="S251">
        <v>0.1</v>
      </c>
      <c r="T251">
        <v>6.5</v>
      </c>
      <c r="U251">
        <v>0.44</v>
      </c>
      <c r="V251">
        <v>0.08</v>
      </c>
      <c r="W251">
        <v>0.2</v>
      </c>
      <c r="X251">
        <v>0.98</v>
      </c>
      <c r="Y251">
        <v>0.1</v>
      </c>
      <c r="Z251">
        <v>-0.1</v>
      </c>
      <c r="AA251" t="s">
        <v>1</v>
      </c>
    </row>
    <row r="252" spans="1:27" x14ac:dyDescent="0.3">
      <c r="A252">
        <v>956031</v>
      </c>
      <c r="B252" t="s">
        <v>9</v>
      </c>
      <c r="C252">
        <v>1</v>
      </c>
      <c r="D252">
        <v>1</v>
      </c>
      <c r="E252">
        <v>0</v>
      </c>
      <c r="F252">
        <v>3</v>
      </c>
      <c r="G252">
        <v>0</v>
      </c>
      <c r="H252">
        <v>5</v>
      </c>
      <c r="I252">
        <v>1</v>
      </c>
      <c r="J252">
        <v>2.5</v>
      </c>
      <c r="K252">
        <v>2.5</v>
      </c>
      <c r="L252">
        <v>0</v>
      </c>
      <c r="M252">
        <v>2.5</v>
      </c>
      <c r="N252">
        <v>0</v>
      </c>
      <c r="O252">
        <v>2.5</v>
      </c>
      <c r="P252">
        <v>0.39</v>
      </c>
      <c r="Q252">
        <v>1</v>
      </c>
      <c r="R252">
        <v>0</v>
      </c>
      <c r="S252">
        <v>0.1</v>
      </c>
      <c r="T252">
        <v>6.5</v>
      </c>
      <c r="U252">
        <v>0.44</v>
      </c>
      <c r="V252">
        <v>0.08</v>
      </c>
      <c r="W252">
        <v>0.2</v>
      </c>
      <c r="X252">
        <v>0.98</v>
      </c>
      <c r="Y252">
        <v>0.1</v>
      </c>
      <c r="Z252">
        <v>-0.1</v>
      </c>
      <c r="AA252" t="s">
        <v>1</v>
      </c>
    </row>
    <row r="253" spans="1:27" x14ac:dyDescent="0.3">
      <c r="A253">
        <v>956032</v>
      </c>
      <c r="B253" t="s">
        <v>9</v>
      </c>
      <c r="C253">
        <v>1</v>
      </c>
      <c r="D253">
        <v>1</v>
      </c>
      <c r="E253">
        <v>0</v>
      </c>
      <c r="F253">
        <v>3</v>
      </c>
      <c r="G253">
        <v>0</v>
      </c>
      <c r="H253">
        <v>5</v>
      </c>
      <c r="I253">
        <v>1</v>
      </c>
      <c r="J253">
        <v>2.5</v>
      </c>
      <c r="K253">
        <v>2.5</v>
      </c>
      <c r="L253">
        <v>0</v>
      </c>
      <c r="M253">
        <v>2.5</v>
      </c>
      <c r="N253">
        <v>0</v>
      </c>
      <c r="O253">
        <v>2.5</v>
      </c>
      <c r="P253">
        <v>0.39</v>
      </c>
      <c r="Q253">
        <v>1</v>
      </c>
      <c r="R253">
        <v>0</v>
      </c>
      <c r="S253">
        <v>0.1</v>
      </c>
      <c r="T253">
        <v>6.5</v>
      </c>
      <c r="U253">
        <v>0.44</v>
      </c>
      <c r="V253">
        <v>0.08</v>
      </c>
      <c r="W253">
        <v>0.2</v>
      </c>
      <c r="X253">
        <v>0.98</v>
      </c>
      <c r="Y253">
        <v>0.1</v>
      </c>
      <c r="Z253">
        <v>-0.1</v>
      </c>
      <c r="AA253" t="s">
        <v>1</v>
      </c>
    </row>
    <row r="254" spans="1:27" x14ac:dyDescent="0.3">
      <c r="A254">
        <v>956041</v>
      </c>
      <c r="B254" t="s">
        <v>9</v>
      </c>
      <c r="C254">
        <v>1</v>
      </c>
      <c r="D254">
        <v>1</v>
      </c>
      <c r="E254">
        <v>0</v>
      </c>
      <c r="F254">
        <v>3</v>
      </c>
      <c r="G254">
        <v>0</v>
      </c>
      <c r="H254">
        <v>5</v>
      </c>
      <c r="I254">
        <v>1</v>
      </c>
      <c r="J254">
        <v>2.5</v>
      </c>
      <c r="K254">
        <v>2.5</v>
      </c>
      <c r="L254">
        <v>0</v>
      </c>
      <c r="M254">
        <v>2.5</v>
      </c>
      <c r="N254">
        <v>0</v>
      </c>
      <c r="O254">
        <v>2.5</v>
      </c>
      <c r="P254">
        <v>0.39</v>
      </c>
      <c r="Q254">
        <v>1</v>
      </c>
      <c r="R254">
        <v>0</v>
      </c>
      <c r="S254">
        <v>0.1</v>
      </c>
      <c r="T254">
        <v>6.5</v>
      </c>
      <c r="U254">
        <v>0.44</v>
      </c>
      <c r="V254">
        <v>0.08</v>
      </c>
      <c r="W254">
        <v>0.2</v>
      </c>
      <c r="X254">
        <v>0.98</v>
      </c>
      <c r="Y254">
        <v>0.1</v>
      </c>
      <c r="Z254">
        <v>-0.1</v>
      </c>
      <c r="AA254" t="s">
        <v>1</v>
      </c>
    </row>
    <row r="255" spans="1:27" x14ac:dyDescent="0.3">
      <c r="A255">
        <v>956042</v>
      </c>
      <c r="B255" t="s">
        <v>9</v>
      </c>
      <c r="C255">
        <v>1</v>
      </c>
      <c r="D255">
        <v>1</v>
      </c>
      <c r="E255">
        <v>0</v>
      </c>
      <c r="F255">
        <v>3</v>
      </c>
      <c r="G255">
        <v>0</v>
      </c>
      <c r="H255">
        <v>5</v>
      </c>
      <c r="I255">
        <v>1</v>
      </c>
      <c r="J255">
        <v>2.5</v>
      </c>
      <c r="K255">
        <v>2.5</v>
      </c>
      <c r="L255">
        <v>0</v>
      </c>
      <c r="M255">
        <v>2.5</v>
      </c>
      <c r="N255">
        <v>0</v>
      </c>
      <c r="O255">
        <v>2.5</v>
      </c>
      <c r="P255">
        <v>0.39</v>
      </c>
      <c r="Q255">
        <v>1</v>
      </c>
      <c r="R255">
        <v>0</v>
      </c>
      <c r="S255">
        <v>0.1</v>
      </c>
      <c r="T255">
        <v>6.5</v>
      </c>
      <c r="U255">
        <v>0.44</v>
      </c>
      <c r="V255">
        <v>0.08</v>
      </c>
      <c r="W255">
        <v>0.2</v>
      </c>
      <c r="X255">
        <v>0.98</v>
      </c>
      <c r="Y255">
        <v>0.1</v>
      </c>
      <c r="Z255">
        <v>-0.1</v>
      </c>
      <c r="AA255" t="s">
        <v>1</v>
      </c>
    </row>
    <row r="256" spans="1:27" x14ac:dyDescent="0.3">
      <c r="A256">
        <v>956051</v>
      </c>
      <c r="B256" t="s">
        <v>9</v>
      </c>
      <c r="C256">
        <v>1</v>
      </c>
      <c r="D256">
        <v>1</v>
      </c>
      <c r="E256">
        <v>0</v>
      </c>
      <c r="F256">
        <v>3</v>
      </c>
      <c r="G256">
        <v>0</v>
      </c>
      <c r="H256">
        <v>5</v>
      </c>
      <c r="I256">
        <v>1</v>
      </c>
      <c r="J256">
        <v>2.5</v>
      </c>
      <c r="K256">
        <v>2.5</v>
      </c>
      <c r="L256">
        <v>0</v>
      </c>
      <c r="M256">
        <v>2.5</v>
      </c>
      <c r="N256">
        <v>0</v>
      </c>
      <c r="O256">
        <v>2.5</v>
      </c>
      <c r="P256">
        <v>0.39</v>
      </c>
      <c r="Q256">
        <v>1</v>
      </c>
      <c r="R256">
        <v>0</v>
      </c>
      <c r="S256">
        <v>0.1</v>
      </c>
      <c r="T256">
        <v>6.5</v>
      </c>
      <c r="U256">
        <v>0.44</v>
      </c>
      <c r="V256">
        <v>0.08</v>
      </c>
      <c r="W256">
        <v>0.2</v>
      </c>
      <c r="X256">
        <v>0.98</v>
      </c>
      <c r="Y256">
        <v>0.1</v>
      </c>
      <c r="Z256">
        <v>-0.1</v>
      </c>
      <c r="AA256" t="s">
        <v>1</v>
      </c>
    </row>
    <row r="257" spans="1:27" x14ac:dyDescent="0.3">
      <c r="A257">
        <v>956061</v>
      </c>
      <c r="B257" t="s">
        <v>9</v>
      </c>
      <c r="C257">
        <v>1</v>
      </c>
      <c r="D257">
        <v>1</v>
      </c>
      <c r="E257">
        <v>0</v>
      </c>
      <c r="F257">
        <v>3</v>
      </c>
      <c r="G257">
        <v>0</v>
      </c>
      <c r="H257">
        <v>5</v>
      </c>
      <c r="I257">
        <v>1</v>
      </c>
      <c r="J257">
        <v>2.5</v>
      </c>
      <c r="K257">
        <v>2.5</v>
      </c>
      <c r="L257">
        <v>0</v>
      </c>
      <c r="M257">
        <v>2.5</v>
      </c>
      <c r="N257">
        <v>0</v>
      </c>
      <c r="O257">
        <v>2.5</v>
      </c>
      <c r="P257">
        <v>0.39</v>
      </c>
      <c r="Q257">
        <v>1</v>
      </c>
      <c r="R257">
        <v>0</v>
      </c>
      <c r="S257">
        <v>0.1</v>
      </c>
      <c r="T257">
        <v>6.5</v>
      </c>
      <c r="U257">
        <v>0.44</v>
      </c>
      <c r="V257">
        <v>0.08</v>
      </c>
      <c r="W257">
        <v>0.2</v>
      </c>
      <c r="X257">
        <v>0.98</v>
      </c>
      <c r="Y257">
        <v>0.1</v>
      </c>
      <c r="Z257">
        <v>-0.1</v>
      </c>
      <c r="AA257" t="s">
        <v>1</v>
      </c>
    </row>
    <row r="258" spans="1:27" x14ac:dyDescent="0.3">
      <c r="A258">
        <v>956071</v>
      </c>
      <c r="B258" t="s">
        <v>9</v>
      </c>
      <c r="C258">
        <v>1</v>
      </c>
      <c r="D258">
        <v>1</v>
      </c>
      <c r="E258">
        <v>0</v>
      </c>
      <c r="F258">
        <v>3</v>
      </c>
      <c r="G258">
        <v>0</v>
      </c>
      <c r="H258">
        <v>5</v>
      </c>
      <c r="I258">
        <v>1</v>
      </c>
      <c r="J258">
        <v>2.5</v>
      </c>
      <c r="K258">
        <v>2.5</v>
      </c>
      <c r="L258">
        <v>0</v>
      </c>
      <c r="M258">
        <v>2.5</v>
      </c>
      <c r="N258">
        <v>0</v>
      </c>
      <c r="O258">
        <v>2.5</v>
      </c>
      <c r="P258">
        <v>0.39</v>
      </c>
      <c r="Q258">
        <v>1</v>
      </c>
      <c r="R258">
        <v>0</v>
      </c>
      <c r="S258">
        <v>0.1</v>
      </c>
      <c r="T258">
        <v>6.5</v>
      </c>
      <c r="U258">
        <v>0.44</v>
      </c>
      <c r="V258">
        <v>0.08</v>
      </c>
      <c r="W258">
        <v>0.2</v>
      </c>
      <c r="X258">
        <v>0.98</v>
      </c>
      <c r="Y258">
        <v>0.1</v>
      </c>
      <c r="Z258">
        <v>-0.1</v>
      </c>
      <c r="AA258" t="s">
        <v>1</v>
      </c>
    </row>
    <row r="259" spans="1:27" x14ac:dyDescent="0.3">
      <c r="A259">
        <v>956081</v>
      </c>
      <c r="B259" t="s">
        <v>9</v>
      </c>
      <c r="C259">
        <v>1</v>
      </c>
      <c r="D259">
        <v>1</v>
      </c>
      <c r="E259">
        <v>0</v>
      </c>
      <c r="F259">
        <v>3</v>
      </c>
      <c r="G259">
        <v>0</v>
      </c>
      <c r="H259">
        <v>5</v>
      </c>
      <c r="I259">
        <v>1</v>
      </c>
      <c r="J259">
        <v>2.5</v>
      </c>
      <c r="K259">
        <v>2.5</v>
      </c>
      <c r="L259">
        <v>0</v>
      </c>
      <c r="M259">
        <v>2.5</v>
      </c>
      <c r="N259">
        <v>0</v>
      </c>
      <c r="O259">
        <v>2.5</v>
      </c>
      <c r="P259">
        <v>0.39</v>
      </c>
      <c r="Q259">
        <v>1</v>
      </c>
      <c r="R259">
        <v>0</v>
      </c>
      <c r="S259">
        <v>0.1</v>
      </c>
      <c r="T259">
        <v>6.5</v>
      </c>
      <c r="U259">
        <v>0.44</v>
      </c>
      <c r="V259">
        <v>0.08</v>
      </c>
      <c r="W259">
        <v>0.2</v>
      </c>
      <c r="X259">
        <v>0.98</v>
      </c>
      <c r="Y259">
        <v>0.1</v>
      </c>
      <c r="Z259">
        <v>-0.1</v>
      </c>
      <c r="AA259" t="s">
        <v>1</v>
      </c>
    </row>
    <row r="260" spans="1:27" x14ac:dyDescent="0.3">
      <c r="A260">
        <v>957001</v>
      </c>
      <c r="B260" t="s">
        <v>9</v>
      </c>
      <c r="C260">
        <v>1</v>
      </c>
      <c r="D260">
        <v>1</v>
      </c>
      <c r="E260">
        <v>0</v>
      </c>
      <c r="F260">
        <v>3</v>
      </c>
      <c r="G260">
        <v>0</v>
      </c>
      <c r="H260">
        <v>5</v>
      </c>
      <c r="I260">
        <v>1</v>
      </c>
      <c r="J260">
        <v>2.5</v>
      </c>
      <c r="K260">
        <v>2.5</v>
      </c>
      <c r="L260">
        <v>0</v>
      </c>
      <c r="M260">
        <v>2.5</v>
      </c>
      <c r="N260">
        <v>0</v>
      </c>
      <c r="O260">
        <v>2.5</v>
      </c>
      <c r="P260">
        <v>0.39</v>
      </c>
      <c r="Q260">
        <v>1</v>
      </c>
      <c r="R260">
        <v>0</v>
      </c>
      <c r="S260">
        <v>0.1</v>
      </c>
      <c r="T260">
        <v>6.5</v>
      </c>
      <c r="U260">
        <v>0.44</v>
      </c>
      <c r="V260">
        <v>0.08</v>
      </c>
      <c r="W260">
        <v>0.2</v>
      </c>
      <c r="X260">
        <v>0.98</v>
      </c>
      <c r="Y260">
        <v>0.1</v>
      </c>
      <c r="Z260">
        <v>-0.1</v>
      </c>
      <c r="AA260" t="s">
        <v>1</v>
      </c>
    </row>
    <row r="261" spans="1:27" x14ac:dyDescent="0.3">
      <c r="A261">
        <v>957002</v>
      </c>
      <c r="B261" t="s">
        <v>9</v>
      </c>
      <c r="C261">
        <v>1</v>
      </c>
      <c r="D261">
        <v>1</v>
      </c>
      <c r="E261">
        <v>0</v>
      </c>
      <c r="F261">
        <v>3</v>
      </c>
      <c r="G261">
        <v>0</v>
      </c>
      <c r="H261">
        <v>5</v>
      </c>
      <c r="I261">
        <v>1</v>
      </c>
      <c r="J261">
        <v>2.5</v>
      </c>
      <c r="K261">
        <v>2.5</v>
      </c>
      <c r="L261">
        <v>0</v>
      </c>
      <c r="M261">
        <v>2.5</v>
      </c>
      <c r="N261">
        <v>0</v>
      </c>
      <c r="O261">
        <v>2.5</v>
      </c>
      <c r="P261">
        <v>0.39</v>
      </c>
      <c r="Q261">
        <v>1</v>
      </c>
      <c r="R261">
        <v>0</v>
      </c>
      <c r="S261">
        <v>0.1</v>
      </c>
      <c r="T261">
        <v>6.5</v>
      </c>
      <c r="U261">
        <v>0.44</v>
      </c>
      <c r="V261">
        <v>0.08</v>
      </c>
      <c r="W261">
        <v>0.2</v>
      </c>
      <c r="X261">
        <v>0.98</v>
      </c>
      <c r="Y261">
        <v>0.1</v>
      </c>
      <c r="Z261">
        <v>-0.1</v>
      </c>
      <c r="AA261" t="s">
        <v>1</v>
      </c>
    </row>
    <row r="262" spans="1:27" s="2" customFormat="1" x14ac:dyDescent="0.3">
      <c r="A262" s="2">
        <v>957002</v>
      </c>
      <c r="B262" s="2" t="s">
        <v>9</v>
      </c>
      <c r="C262" s="2">
        <v>2</v>
      </c>
      <c r="D262" s="2">
        <v>1</v>
      </c>
      <c r="E262" s="2">
        <v>0</v>
      </c>
      <c r="F262" s="2">
        <v>3</v>
      </c>
      <c r="G262" s="2">
        <v>0</v>
      </c>
      <c r="H262" s="2">
        <v>5</v>
      </c>
      <c r="I262" s="2">
        <v>1</v>
      </c>
      <c r="J262" s="2">
        <v>2.5</v>
      </c>
      <c r="K262" s="2">
        <v>2.5</v>
      </c>
      <c r="L262" s="2">
        <v>0</v>
      </c>
      <c r="M262" s="2">
        <v>2.5</v>
      </c>
      <c r="N262" s="2">
        <v>0</v>
      </c>
      <c r="O262" s="2">
        <v>2.5</v>
      </c>
      <c r="P262" s="2">
        <v>0.39</v>
      </c>
      <c r="Q262" s="2">
        <v>1</v>
      </c>
      <c r="R262" s="2">
        <v>0</v>
      </c>
      <c r="S262" s="2">
        <v>0.1</v>
      </c>
      <c r="T262" s="2">
        <v>6.5</v>
      </c>
      <c r="U262" s="2">
        <v>0.44</v>
      </c>
      <c r="V262" s="2">
        <v>0.08</v>
      </c>
      <c r="W262" s="2">
        <v>0.2</v>
      </c>
      <c r="X262" s="2">
        <v>0.98</v>
      </c>
      <c r="Y262" s="2">
        <v>0.1</v>
      </c>
      <c r="Z262" s="2">
        <v>-0.1</v>
      </c>
      <c r="AA262" s="2" t="s">
        <v>1</v>
      </c>
    </row>
    <row r="263" spans="1:27" x14ac:dyDescent="0.3">
      <c r="A263">
        <v>957011</v>
      </c>
      <c r="B263" t="s">
        <v>9</v>
      </c>
      <c r="C263">
        <v>1</v>
      </c>
      <c r="D263">
        <v>1</v>
      </c>
      <c r="E263">
        <v>0</v>
      </c>
      <c r="F263">
        <v>3</v>
      </c>
      <c r="G263">
        <v>0</v>
      </c>
      <c r="H263">
        <v>5</v>
      </c>
      <c r="I263">
        <v>1</v>
      </c>
      <c r="J263">
        <v>2.5</v>
      </c>
      <c r="K263">
        <v>2.5</v>
      </c>
      <c r="L263">
        <v>0</v>
      </c>
      <c r="M263">
        <v>2.5</v>
      </c>
      <c r="N263">
        <v>0</v>
      </c>
      <c r="O263">
        <v>2.5</v>
      </c>
      <c r="P263">
        <v>0.39</v>
      </c>
      <c r="Q263">
        <v>1</v>
      </c>
      <c r="R263">
        <v>0</v>
      </c>
      <c r="S263">
        <v>0.1</v>
      </c>
      <c r="T263">
        <v>6.5</v>
      </c>
      <c r="U263">
        <v>0.44</v>
      </c>
      <c r="V263">
        <v>0.08</v>
      </c>
      <c r="W263">
        <v>0.2</v>
      </c>
      <c r="X263">
        <v>0.98</v>
      </c>
      <c r="Y263">
        <v>0.1</v>
      </c>
      <c r="Z263">
        <v>-0.1</v>
      </c>
      <c r="AA263" t="s">
        <v>1</v>
      </c>
    </row>
    <row r="264" spans="1:27" x14ac:dyDescent="0.3">
      <c r="A264">
        <v>957012</v>
      </c>
      <c r="B264" t="s">
        <v>9</v>
      </c>
      <c r="C264">
        <v>1</v>
      </c>
      <c r="D264">
        <v>1</v>
      </c>
      <c r="E264">
        <v>0</v>
      </c>
      <c r="F264">
        <v>3</v>
      </c>
      <c r="G264">
        <v>0</v>
      </c>
      <c r="H264">
        <v>5</v>
      </c>
      <c r="I264">
        <v>1</v>
      </c>
      <c r="J264">
        <v>2.5</v>
      </c>
      <c r="K264">
        <v>2.5</v>
      </c>
      <c r="L264">
        <v>0</v>
      </c>
      <c r="M264">
        <v>2.5</v>
      </c>
      <c r="N264">
        <v>0</v>
      </c>
      <c r="O264">
        <v>2.5</v>
      </c>
      <c r="P264">
        <v>0.39</v>
      </c>
      <c r="Q264">
        <v>1</v>
      </c>
      <c r="R264">
        <v>0</v>
      </c>
      <c r="S264">
        <v>0.1</v>
      </c>
      <c r="T264">
        <v>6.5</v>
      </c>
      <c r="U264">
        <v>0.44</v>
      </c>
      <c r="V264">
        <v>0.08</v>
      </c>
      <c r="W264">
        <v>0.2</v>
      </c>
      <c r="X264">
        <v>0.98</v>
      </c>
      <c r="Y264">
        <v>0.1</v>
      </c>
      <c r="Z264">
        <v>-0.1</v>
      </c>
      <c r="AA264" t="s">
        <v>1</v>
      </c>
    </row>
    <row r="265" spans="1:27" x14ac:dyDescent="0.3">
      <c r="A265">
        <v>957021</v>
      </c>
      <c r="B265" t="s">
        <v>9</v>
      </c>
      <c r="C265">
        <v>1</v>
      </c>
      <c r="D265">
        <v>1</v>
      </c>
      <c r="E265">
        <v>0</v>
      </c>
      <c r="F265">
        <v>3</v>
      </c>
      <c r="G265">
        <v>0</v>
      </c>
      <c r="H265">
        <v>5</v>
      </c>
      <c r="I265">
        <v>1</v>
      </c>
      <c r="J265">
        <v>2.5</v>
      </c>
      <c r="K265">
        <v>2.5</v>
      </c>
      <c r="L265">
        <v>0</v>
      </c>
      <c r="M265">
        <v>2.5</v>
      </c>
      <c r="N265">
        <v>0</v>
      </c>
      <c r="O265">
        <v>2.5</v>
      </c>
      <c r="P265">
        <v>0.39</v>
      </c>
      <c r="Q265">
        <v>1</v>
      </c>
      <c r="R265">
        <v>0</v>
      </c>
      <c r="S265">
        <v>0.1</v>
      </c>
      <c r="T265">
        <v>6.5</v>
      </c>
      <c r="U265">
        <v>0.44</v>
      </c>
      <c r="V265">
        <v>0.08</v>
      </c>
      <c r="W265">
        <v>0.2</v>
      </c>
      <c r="X265">
        <v>0.98</v>
      </c>
      <c r="Y265">
        <v>0.1</v>
      </c>
      <c r="Z265">
        <v>-0.1</v>
      </c>
      <c r="AA265" t="s">
        <v>1</v>
      </c>
    </row>
    <row r="266" spans="1:27" x14ac:dyDescent="0.3">
      <c r="A266">
        <v>957022</v>
      </c>
      <c r="B266" t="s">
        <v>9</v>
      </c>
      <c r="C266">
        <v>1</v>
      </c>
      <c r="D266">
        <v>1</v>
      </c>
      <c r="E266">
        <v>0</v>
      </c>
      <c r="F266">
        <v>3</v>
      </c>
      <c r="G266">
        <v>0</v>
      </c>
      <c r="H266">
        <v>5</v>
      </c>
      <c r="I266">
        <v>1</v>
      </c>
      <c r="J266">
        <v>2.5</v>
      </c>
      <c r="K266">
        <v>2.5</v>
      </c>
      <c r="L266">
        <v>0</v>
      </c>
      <c r="M266">
        <v>2.5</v>
      </c>
      <c r="N266">
        <v>0</v>
      </c>
      <c r="O266">
        <v>2.5</v>
      </c>
      <c r="P266">
        <v>0.39</v>
      </c>
      <c r="Q266">
        <v>1</v>
      </c>
      <c r="R266">
        <v>0</v>
      </c>
      <c r="S266">
        <v>0.1</v>
      </c>
      <c r="T266">
        <v>6.5</v>
      </c>
      <c r="U266">
        <v>0.44</v>
      </c>
      <c r="V266">
        <v>0.08</v>
      </c>
      <c r="W266">
        <v>0.2</v>
      </c>
      <c r="X266">
        <v>0.98</v>
      </c>
      <c r="Y266">
        <v>0.1</v>
      </c>
      <c r="Z266">
        <v>-0.1</v>
      </c>
      <c r="AA266" t="s">
        <v>1</v>
      </c>
    </row>
    <row r="267" spans="1:27" s="2" customFormat="1" x14ac:dyDescent="0.3">
      <c r="A267" s="2">
        <v>957023</v>
      </c>
      <c r="B267" s="2" t="s">
        <v>9</v>
      </c>
      <c r="C267" s="2">
        <v>1</v>
      </c>
      <c r="D267" s="2">
        <v>1</v>
      </c>
      <c r="E267" s="2">
        <v>0</v>
      </c>
      <c r="F267" s="2">
        <v>3</v>
      </c>
      <c r="G267" s="2">
        <v>0</v>
      </c>
      <c r="H267" s="2">
        <v>5</v>
      </c>
      <c r="I267" s="2">
        <v>1</v>
      </c>
      <c r="J267" s="2">
        <v>2.5</v>
      </c>
      <c r="K267" s="2">
        <v>2.5</v>
      </c>
      <c r="L267" s="2">
        <v>0</v>
      </c>
      <c r="M267" s="2">
        <v>2.5</v>
      </c>
      <c r="N267" s="2">
        <v>0</v>
      </c>
      <c r="O267" s="2">
        <v>2.5</v>
      </c>
      <c r="P267" s="2">
        <v>0.39</v>
      </c>
      <c r="Q267" s="2">
        <v>1</v>
      </c>
      <c r="R267" s="2">
        <v>0</v>
      </c>
      <c r="S267" s="2">
        <v>0.1</v>
      </c>
      <c r="T267" s="2">
        <v>6.5</v>
      </c>
      <c r="U267" s="2">
        <v>0.44</v>
      </c>
      <c r="V267" s="2">
        <v>0.08</v>
      </c>
      <c r="W267" s="2">
        <v>0.2</v>
      </c>
      <c r="X267" s="2">
        <v>0.98</v>
      </c>
      <c r="Y267" s="2">
        <v>0.1</v>
      </c>
      <c r="Z267" s="2">
        <v>-0.1</v>
      </c>
      <c r="AA267" s="2" t="s">
        <v>1</v>
      </c>
    </row>
    <row r="268" spans="1:27" x14ac:dyDescent="0.3">
      <c r="A268">
        <v>957031</v>
      </c>
      <c r="B268" t="s">
        <v>9</v>
      </c>
      <c r="C268">
        <v>1</v>
      </c>
      <c r="D268">
        <v>1</v>
      </c>
      <c r="E268">
        <v>0</v>
      </c>
      <c r="F268">
        <v>3</v>
      </c>
      <c r="G268">
        <v>0</v>
      </c>
      <c r="H268">
        <v>5</v>
      </c>
      <c r="I268">
        <v>1</v>
      </c>
      <c r="J268">
        <v>2.5</v>
      </c>
      <c r="K268">
        <v>2.5</v>
      </c>
      <c r="L268">
        <v>0</v>
      </c>
      <c r="M268">
        <v>2.5</v>
      </c>
      <c r="N268">
        <v>0</v>
      </c>
      <c r="O268">
        <v>2.5</v>
      </c>
      <c r="P268">
        <v>0.39</v>
      </c>
      <c r="Q268">
        <v>1</v>
      </c>
      <c r="R268">
        <v>0</v>
      </c>
      <c r="S268">
        <v>0.1</v>
      </c>
      <c r="T268">
        <v>6.5</v>
      </c>
      <c r="U268">
        <v>0.44</v>
      </c>
      <c r="V268">
        <v>0.08</v>
      </c>
      <c r="W268">
        <v>0.2</v>
      </c>
      <c r="X268">
        <v>0.98</v>
      </c>
      <c r="Y268">
        <v>0.1</v>
      </c>
      <c r="Z268">
        <v>-0.1</v>
      </c>
      <c r="AA268" t="s">
        <v>1</v>
      </c>
    </row>
    <row r="269" spans="1:27" x14ac:dyDescent="0.3">
      <c r="A269">
        <v>957032</v>
      </c>
      <c r="B269" t="s">
        <v>9</v>
      </c>
      <c r="C269">
        <v>1</v>
      </c>
      <c r="D269">
        <v>1</v>
      </c>
      <c r="E269">
        <v>0</v>
      </c>
      <c r="F269">
        <v>3</v>
      </c>
      <c r="G269">
        <v>0</v>
      </c>
      <c r="H269">
        <v>5</v>
      </c>
      <c r="I269">
        <v>1</v>
      </c>
      <c r="J269">
        <v>2.5</v>
      </c>
      <c r="K269">
        <v>2.5</v>
      </c>
      <c r="L269">
        <v>0</v>
      </c>
      <c r="M269">
        <v>2.5</v>
      </c>
      <c r="N269">
        <v>0</v>
      </c>
      <c r="O269">
        <v>2.5</v>
      </c>
      <c r="P269">
        <v>0.39</v>
      </c>
      <c r="Q269">
        <v>1</v>
      </c>
      <c r="R269">
        <v>0</v>
      </c>
      <c r="S269">
        <v>0.1</v>
      </c>
      <c r="T269">
        <v>6.5</v>
      </c>
      <c r="U269">
        <v>0.44</v>
      </c>
      <c r="V269">
        <v>0.08</v>
      </c>
      <c r="W269">
        <v>0.2</v>
      </c>
      <c r="X269">
        <v>0.98</v>
      </c>
      <c r="Y269">
        <v>0.1</v>
      </c>
      <c r="Z269">
        <v>-0.1</v>
      </c>
      <c r="AA269" t="s">
        <v>1</v>
      </c>
    </row>
    <row r="270" spans="1:27" x14ac:dyDescent="0.3">
      <c r="A270">
        <v>957041</v>
      </c>
      <c r="B270" t="s">
        <v>9</v>
      </c>
      <c r="C270">
        <v>1</v>
      </c>
      <c r="D270">
        <v>1</v>
      </c>
      <c r="E270">
        <v>0</v>
      </c>
      <c r="F270">
        <v>3</v>
      </c>
      <c r="G270">
        <v>0</v>
      </c>
      <c r="H270">
        <v>5</v>
      </c>
      <c r="I270">
        <v>1</v>
      </c>
      <c r="J270">
        <v>2.5</v>
      </c>
      <c r="K270">
        <v>2.5</v>
      </c>
      <c r="L270">
        <v>0</v>
      </c>
      <c r="M270">
        <v>2.5</v>
      </c>
      <c r="N270">
        <v>0</v>
      </c>
      <c r="O270">
        <v>2.5</v>
      </c>
      <c r="P270">
        <v>0.39</v>
      </c>
      <c r="Q270">
        <v>1</v>
      </c>
      <c r="R270">
        <v>0</v>
      </c>
      <c r="S270">
        <v>0.1</v>
      </c>
      <c r="T270">
        <v>6.5</v>
      </c>
      <c r="U270">
        <v>0.44</v>
      </c>
      <c r="V270">
        <v>0.08</v>
      </c>
      <c r="W270">
        <v>0.2</v>
      </c>
      <c r="X270">
        <v>0.98</v>
      </c>
      <c r="Y270">
        <v>0.1</v>
      </c>
      <c r="Z270">
        <v>-0.1</v>
      </c>
      <c r="AA270" t="s">
        <v>1</v>
      </c>
    </row>
    <row r="271" spans="1:27" x14ac:dyDescent="0.3">
      <c r="A271">
        <v>958011</v>
      </c>
      <c r="B271" t="s">
        <v>9</v>
      </c>
      <c r="C271">
        <v>1</v>
      </c>
      <c r="D271">
        <v>1</v>
      </c>
      <c r="E271">
        <v>0</v>
      </c>
      <c r="F271">
        <v>3</v>
      </c>
      <c r="G271">
        <v>0</v>
      </c>
      <c r="H271">
        <v>5</v>
      </c>
      <c r="I271">
        <v>1</v>
      </c>
      <c r="J271">
        <v>2.5</v>
      </c>
      <c r="K271">
        <v>2.5</v>
      </c>
      <c r="L271">
        <v>0</v>
      </c>
      <c r="M271">
        <v>2.5</v>
      </c>
      <c r="N271">
        <v>0</v>
      </c>
      <c r="O271">
        <v>2.5</v>
      </c>
      <c r="P271">
        <v>0.39</v>
      </c>
      <c r="Q271">
        <v>1</v>
      </c>
      <c r="R271">
        <v>0</v>
      </c>
      <c r="S271">
        <v>0.1</v>
      </c>
      <c r="T271">
        <v>6.5</v>
      </c>
      <c r="U271">
        <v>0.44</v>
      </c>
      <c r="V271">
        <v>0.08</v>
      </c>
      <c r="W271">
        <v>0.2</v>
      </c>
      <c r="X271">
        <v>0.98</v>
      </c>
      <c r="Y271">
        <v>0.1</v>
      </c>
      <c r="Z271">
        <v>-0.1</v>
      </c>
      <c r="AA271" t="s">
        <v>1</v>
      </c>
    </row>
    <row r="272" spans="1:27" x14ac:dyDescent="0.3">
      <c r="A272">
        <v>958012</v>
      </c>
      <c r="B272" t="s">
        <v>9</v>
      </c>
      <c r="C272">
        <v>1</v>
      </c>
      <c r="D272">
        <v>1</v>
      </c>
      <c r="E272">
        <v>0</v>
      </c>
      <c r="F272">
        <v>3</v>
      </c>
      <c r="G272">
        <v>0</v>
      </c>
      <c r="H272">
        <v>5</v>
      </c>
      <c r="I272">
        <v>1</v>
      </c>
      <c r="J272">
        <v>2.5</v>
      </c>
      <c r="K272">
        <v>2.5</v>
      </c>
      <c r="L272">
        <v>0</v>
      </c>
      <c r="M272">
        <v>2.5</v>
      </c>
      <c r="N272">
        <v>0</v>
      </c>
      <c r="O272">
        <v>2.5</v>
      </c>
      <c r="P272">
        <v>0.39</v>
      </c>
      <c r="Q272">
        <v>1</v>
      </c>
      <c r="R272">
        <v>0</v>
      </c>
      <c r="S272">
        <v>0.1</v>
      </c>
      <c r="T272">
        <v>6.5</v>
      </c>
      <c r="U272">
        <v>0.44</v>
      </c>
      <c r="V272">
        <v>0.08</v>
      </c>
      <c r="W272">
        <v>0.2</v>
      </c>
      <c r="X272">
        <v>0.98</v>
      </c>
      <c r="Y272">
        <v>0.1</v>
      </c>
      <c r="Z272">
        <v>-0.1</v>
      </c>
      <c r="AA272" t="s">
        <v>1</v>
      </c>
    </row>
    <row r="273" spans="1:27" x14ac:dyDescent="0.3">
      <c r="A273">
        <v>958021</v>
      </c>
      <c r="B273" t="s">
        <v>9</v>
      </c>
      <c r="C273">
        <v>1</v>
      </c>
      <c r="D273">
        <v>1</v>
      </c>
      <c r="E273">
        <v>0</v>
      </c>
      <c r="F273">
        <v>3</v>
      </c>
      <c r="G273">
        <v>0</v>
      </c>
      <c r="H273">
        <v>5</v>
      </c>
      <c r="I273">
        <v>1</v>
      </c>
      <c r="J273">
        <v>2.5</v>
      </c>
      <c r="K273">
        <v>2.5</v>
      </c>
      <c r="L273">
        <v>0</v>
      </c>
      <c r="M273">
        <v>2.5</v>
      </c>
      <c r="N273">
        <v>0</v>
      </c>
      <c r="O273">
        <v>2.5</v>
      </c>
      <c r="P273">
        <v>0.39</v>
      </c>
      <c r="Q273">
        <v>1</v>
      </c>
      <c r="R273">
        <v>0</v>
      </c>
      <c r="S273">
        <v>0.1</v>
      </c>
      <c r="T273">
        <v>6.5</v>
      </c>
      <c r="U273">
        <v>0.44</v>
      </c>
      <c r="V273">
        <v>0.08</v>
      </c>
      <c r="W273">
        <v>0.2</v>
      </c>
      <c r="X273">
        <v>0.98</v>
      </c>
      <c r="Y273">
        <v>0.1</v>
      </c>
      <c r="Z273">
        <v>-0.1</v>
      </c>
      <c r="AA273" t="s">
        <v>1</v>
      </c>
    </row>
    <row r="274" spans="1:27" x14ac:dyDescent="0.3">
      <c r="A274">
        <v>958111</v>
      </c>
      <c r="B274" t="s">
        <v>9</v>
      </c>
      <c r="C274">
        <v>1</v>
      </c>
      <c r="D274">
        <v>1</v>
      </c>
      <c r="E274">
        <v>0</v>
      </c>
      <c r="F274">
        <v>3</v>
      </c>
      <c r="G274">
        <v>0</v>
      </c>
      <c r="H274">
        <v>5</v>
      </c>
      <c r="I274">
        <v>1</v>
      </c>
      <c r="J274">
        <v>2.5</v>
      </c>
      <c r="K274">
        <v>2.5</v>
      </c>
      <c r="L274">
        <v>0</v>
      </c>
      <c r="M274">
        <v>2.5</v>
      </c>
      <c r="N274">
        <v>0</v>
      </c>
      <c r="O274">
        <v>2.5</v>
      </c>
      <c r="P274">
        <v>0.39</v>
      </c>
      <c r="Q274">
        <v>1</v>
      </c>
      <c r="R274">
        <v>0</v>
      </c>
      <c r="S274">
        <v>0.1</v>
      </c>
      <c r="T274">
        <v>6.5</v>
      </c>
      <c r="U274">
        <v>0.44</v>
      </c>
      <c r="V274">
        <v>0.08</v>
      </c>
      <c r="W274">
        <v>0.2</v>
      </c>
      <c r="X274">
        <v>0.98</v>
      </c>
      <c r="Y274">
        <v>0.1</v>
      </c>
      <c r="Z274">
        <v>-0.1</v>
      </c>
      <c r="AA274" t="s">
        <v>1</v>
      </c>
    </row>
    <row r="275" spans="1:27" x14ac:dyDescent="0.3">
      <c r="A275">
        <v>958112</v>
      </c>
      <c r="B275" t="s">
        <v>9</v>
      </c>
      <c r="C275">
        <v>1</v>
      </c>
      <c r="D275">
        <v>1</v>
      </c>
      <c r="E275">
        <v>0</v>
      </c>
      <c r="F275">
        <v>3</v>
      </c>
      <c r="G275">
        <v>0</v>
      </c>
      <c r="H275">
        <v>5</v>
      </c>
      <c r="I275">
        <v>1</v>
      </c>
      <c r="J275">
        <v>2.5</v>
      </c>
      <c r="K275">
        <v>2.5</v>
      </c>
      <c r="L275">
        <v>0</v>
      </c>
      <c r="M275">
        <v>2.5</v>
      </c>
      <c r="N275">
        <v>0</v>
      </c>
      <c r="O275">
        <v>2.5</v>
      </c>
      <c r="P275">
        <v>0.39</v>
      </c>
      <c r="Q275">
        <v>1</v>
      </c>
      <c r="R275">
        <v>0</v>
      </c>
      <c r="S275">
        <v>0.1</v>
      </c>
      <c r="T275">
        <v>6.5</v>
      </c>
      <c r="U275">
        <v>0.44</v>
      </c>
      <c r="V275">
        <v>0.08</v>
      </c>
      <c r="W275">
        <v>0.2</v>
      </c>
      <c r="X275">
        <v>0.98</v>
      </c>
      <c r="Y275">
        <v>0.1</v>
      </c>
      <c r="Z275">
        <v>-0.1</v>
      </c>
      <c r="AA275" t="s">
        <v>1</v>
      </c>
    </row>
    <row r="276" spans="1:27" x14ac:dyDescent="0.3">
      <c r="A276">
        <v>958113</v>
      </c>
      <c r="B276" t="s">
        <v>9</v>
      </c>
      <c r="C276">
        <v>1</v>
      </c>
      <c r="D276">
        <v>1</v>
      </c>
      <c r="E276">
        <v>0</v>
      </c>
      <c r="F276">
        <v>3</v>
      </c>
      <c r="G276">
        <v>0</v>
      </c>
      <c r="H276">
        <v>5</v>
      </c>
      <c r="I276">
        <v>1</v>
      </c>
      <c r="J276">
        <v>2.5</v>
      </c>
      <c r="K276">
        <v>2.5</v>
      </c>
      <c r="L276">
        <v>0</v>
      </c>
      <c r="M276">
        <v>2.5</v>
      </c>
      <c r="N276">
        <v>0</v>
      </c>
      <c r="O276">
        <v>2.5</v>
      </c>
      <c r="P276">
        <v>0.39</v>
      </c>
      <c r="Q276">
        <v>1</v>
      </c>
      <c r="R276">
        <v>0</v>
      </c>
      <c r="S276">
        <v>0.1</v>
      </c>
      <c r="T276">
        <v>6.5</v>
      </c>
      <c r="U276">
        <v>0.44</v>
      </c>
      <c r="V276">
        <v>0.08</v>
      </c>
      <c r="W276">
        <v>0.2</v>
      </c>
      <c r="X276">
        <v>0.98</v>
      </c>
      <c r="Y276">
        <v>0.1</v>
      </c>
      <c r="Z276">
        <v>-0.1</v>
      </c>
      <c r="AA276" t="s">
        <v>1</v>
      </c>
    </row>
    <row r="277" spans="1:27" x14ac:dyDescent="0.3">
      <c r="A277">
        <v>958114</v>
      </c>
      <c r="B277" t="s">
        <v>9</v>
      </c>
      <c r="C277">
        <v>1</v>
      </c>
      <c r="D277">
        <v>1</v>
      </c>
      <c r="E277">
        <v>0</v>
      </c>
      <c r="F277">
        <v>3</v>
      </c>
      <c r="G277">
        <v>0</v>
      </c>
      <c r="H277">
        <v>5</v>
      </c>
      <c r="I277">
        <v>1</v>
      </c>
      <c r="J277">
        <v>2.5</v>
      </c>
      <c r="K277">
        <v>2.5</v>
      </c>
      <c r="L277">
        <v>0</v>
      </c>
      <c r="M277">
        <v>2.5</v>
      </c>
      <c r="N277">
        <v>0</v>
      </c>
      <c r="O277">
        <v>2.5</v>
      </c>
      <c r="P277">
        <v>0.39</v>
      </c>
      <c r="Q277">
        <v>1</v>
      </c>
      <c r="R277">
        <v>0</v>
      </c>
      <c r="S277">
        <v>0.1</v>
      </c>
      <c r="T277">
        <v>6.5</v>
      </c>
      <c r="U277">
        <v>0.44</v>
      </c>
      <c r="V277">
        <v>0.08</v>
      </c>
      <c r="W277">
        <v>0.2</v>
      </c>
      <c r="X277">
        <v>0.98</v>
      </c>
      <c r="Y277">
        <v>0.1</v>
      </c>
      <c r="Z277">
        <v>-0.1</v>
      </c>
      <c r="AA277" t="s">
        <v>1</v>
      </c>
    </row>
    <row r="278" spans="1:27" x14ac:dyDescent="0.3">
      <c r="A278">
        <v>959001</v>
      </c>
      <c r="B278" t="s">
        <v>9</v>
      </c>
      <c r="C278">
        <v>1</v>
      </c>
      <c r="D278">
        <v>1</v>
      </c>
      <c r="E278">
        <v>0</v>
      </c>
      <c r="F278">
        <v>3</v>
      </c>
      <c r="G278">
        <v>0</v>
      </c>
      <c r="H278">
        <v>5</v>
      </c>
      <c r="I278">
        <v>1</v>
      </c>
      <c r="J278">
        <v>2.5</v>
      </c>
      <c r="K278">
        <v>2.5</v>
      </c>
      <c r="L278">
        <v>0</v>
      </c>
      <c r="M278">
        <v>2.5</v>
      </c>
      <c r="N278">
        <v>0</v>
      </c>
      <c r="O278">
        <v>2.5</v>
      </c>
      <c r="P278">
        <v>0.39</v>
      </c>
      <c r="Q278">
        <v>1</v>
      </c>
      <c r="R278">
        <v>0</v>
      </c>
      <c r="S278">
        <v>0.1</v>
      </c>
      <c r="T278">
        <v>6.5</v>
      </c>
      <c r="U278">
        <v>0.44</v>
      </c>
      <c r="V278">
        <v>0.08</v>
      </c>
      <c r="W278">
        <v>0.2</v>
      </c>
      <c r="X278">
        <v>0.98</v>
      </c>
      <c r="Y278">
        <v>0.1</v>
      </c>
      <c r="Z278">
        <v>-0.1</v>
      </c>
      <c r="AA278" t="s">
        <v>1</v>
      </c>
    </row>
    <row r="279" spans="1:27" x14ac:dyDescent="0.3">
      <c r="A279">
        <v>959002</v>
      </c>
      <c r="B279" t="s">
        <v>9</v>
      </c>
      <c r="C279">
        <v>1</v>
      </c>
      <c r="D279">
        <v>1</v>
      </c>
      <c r="E279">
        <v>0</v>
      </c>
      <c r="F279">
        <v>3</v>
      </c>
      <c r="G279">
        <v>0</v>
      </c>
      <c r="H279">
        <v>5</v>
      </c>
      <c r="I279">
        <v>1</v>
      </c>
      <c r="J279">
        <v>2.5</v>
      </c>
      <c r="K279">
        <v>2.5</v>
      </c>
      <c r="L279">
        <v>0</v>
      </c>
      <c r="M279">
        <v>2.5</v>
      </c>
      <c r="N279">
        <v>0</v>
      </c>
      <c r="O279">
        <v>2.5</v>
      </c>
      <c r="P279">
        <v>0.39</v>
      </c>
      <c r="Q279">
        <v>1</v>
      </c>
      <c r="R279">
        <v>0</v>
      </c>
      <c r="S279">
        <v>0.1</v>
      </c>
      <c r="T279">
        <v>6.5</v>
      </c>
      <c r="U279">
        <v>0.44</v>
      </c>
      <c r="V279">
        <v>0.08</v>
      </c>
      <c r="W279">
        <v>0.2</v>
      </c>
      <c r="X279">
        <v>0.98</v>
      </c>
      <c r="Y279">
        <v>0.1</v>
      </c>
      <c r="Z279">
        <v>-0.1</v>
      </c>
      <c r="AA279" t="s">
        <v>1</v>
      </c>
    </row>
    <row r="280" spans="1:27" s="2" customFormat="1" x14ac:dyDescent="0.3">
      <c r="A280" s="2">
        <v>959002</v>
      </c>
      <c r="B280" s="2" t="s">
        <v>9</v>
      </c>
      <c r="C280" s="2">
        <v>2</v>
      </c>
      <c r="D280" s="2">
        <v>1</v>
      </c>
      <c r="E280" s="2">
        <v>0</v>
      </c>
      <c r="F280" s="2">
        <v>3</v>
      </c>
      <c r="G280" s="2">
        <v>0</v>
      </c>
      <c r="H280" s="2">
        <v>5</v>
      </c>
      <c r="I280" s="2">
        <v>1</v>
      </c>
      <c r="J280" s="2">
        <v>2.5</v>
      </c>
      <c r="K280" s="2">
        <v>2.5</v>
      </c>
      <c r="L280" s="2">
        <v>0</v>
      </c>
      <c r="M280" s="2">
        <v>2.5</v>
      </c>
      <c r="N280" s="2">
        <v>0</v>
      </c>
      <c r="O280" s="2">
        <v>2.5</v>
      </c>
      <c r="P280" s="2">
        <v>0.39</v>
      </c>
      <c r="Q280" s="2">
        <v>1</v>
      </c>
      <c r="R280" s="2">
        <v>0</v>
      </c>
      <c r="S280" s="2">
        <v>0.1</v>
      </c>
      <c r="T280" s="2">
        <v>6.5</v>
      </c>
      <c r="U280" s="2">
        <v>0.44</v>
      </c>
      <c r="V280" s="2">
        <v>0.08</v>
      </c>
      <c r="W280" s="2">
        <v>0.2</v>
      </c>
      <c r="X280" s="2">
        <v>0.98</v>
      </c>
      <c r="Y280" s="2">
        <v>0.1</v>
      </c>
      <c r="Z280" s="2">
        <v>-0.1</v>
      </c>
      <c r="AA280" s="2" t="s">
        <v>1</v>
      </c>
    </row>
    <row r="281" spans="1:27" x14ac:dyDescent="0.3">
      <c r="A281">
        <v>959011</v>
      </c>
      <c r="B281" t="s">
        <v>9</v>
      </c>
      <c r="C281">
        <v>1</v>
      </c>
      <c r="D281">
        <v>1</v>
      </c>
      <c r="E281">
        <v>0</v>
      </c>
      <c r="F281">
        <v>3</v>
      </c>
      <c r="G281">
        <v>0</v>
      </c>
      <c r="H281">
        <v>5</v>
      </c>
      <c r="I281">
        <v>1</v>
      </c>
      <c r="J281">
        <v>2.5</v>
      </c>
      <c r="K281">
        <v>2.5</v>
      </c>
      <c r="L281">
        <v>0</v>
      </c>
      <c r="M281">
        <v>2.5</v>
      </c>
      <c r="N281">
        <v>0</v>
      </c>
      <c r="O281">
        <v>2.5</v>
      </c>
      <c r="P281">
        <v>0.39</v>
      </c>
      <c r="Q281">
        <v>1</v>
      </c>
      <c r="R281">
        <v>0</v>
      </c>
      <c r="S281">
        <v>0.1</v>
      </c>
      <c r="T281">
        <v>6.5</v>
      </c>
      <c r="U281">
        <v>0.44</v>
      </c>
      <c r="V281">
        <v>0.08</v>
      </c>
      <c r="W281">
        <v>0.2</v>
      </c>
      <c r="X281">
        <v>0.98</v>
      </c>
      <c r="Y281">
        <v>0.1</v>
      </c>
      <c r="Z281">
        <v>-0.1</v>
      </c>
      <c r="AA281" t="s">
        <v>1</v>
      </c>
    </row>
    <row r="282" spans="1:27" x14ac:dyDescent="0.3">
      <c r="A282">
        <v>959012</v>
      </c>
      <c r="B282" t="s">
        <v>9</v>
      </c>
      <c r="C282">
        <v>1</v>
      </c>
      <c r="D282">
        <v>1</v>
      </c>
      <c r="E282">
        <v>0</v>
      </c>
      <c r="F282">
        <v>3</v>
      </c>
      <c r="G282">
        <v>0</v>
      </c>
      <c r="H282">
        <v>5</v>
      </c>
      <c r="I282">
        <v>1</v>
      </c>
      <c r="J282">
        <v>2.5</v>
      </c>
      <c r="K282">
        <v>2.5</v>
      </c>
      <c r="L282">
        <v>0</v>
      </c>
      <c r="M282">
        <v>2.5</v>
      </c>
      <c r="N282">
        <v>0</v>
      </c>
      <c r="O282">
        <v>2.5</v>
      </c>
      <c r="P282">
        <v>0.39</v>
      </c>
      <c r="Q282">
        <v>1</v>
      </c>
      <c r="R282">
        <v>0</v>
      </c>
      <c r="S282">
        <v>0.1</v>
      </c>
      <c r="T282">
        <v>6.5</v>
      </c>
      <c r="U282">
        <v>0.44</v>
      </c>
      <c r="V282">
        <v>0.08</v>
      </c>
      <c r="W282">
        <v>0.2</v>
      </c>
      <c r="X282">
        <v>0.98</v>
      </c>
      <c r="Y282">
        <v>0.1</v>
      </c>
      <c r="Z282">
        <v>-0.1</v>
      </c>
      <c r="AA282" t="s">
        <v>1</v>
      </c>
    </row>
    <row r="283" spans="1:27" x14ac:dyDescent="0.3">
      <c r="A283">
        <v>959021</v>
      </c>
      <c r="B283" t="s">
        <v>9</v>
      </c>
      <c r="C283">
        <v>1</v>
      </c>
      <c r="D283">
        <v>1</v>
      </c>
      <c r="E283">
        <v>0</v>
      </c>
      <c r="F283">
        <v>3</v>
      </c>
      <c r="G283">
        <v>0</v>
      </c>
      <c r="H283">
        <v>5</v>
      </c>
      <c r="I283">
        <v>1</v>
      </c>
      <c r="J283">
        <v>2.5</v>
      </c>
      <c r="K283">
        <v>2.5</v>
      </c>
      <c r="L283">
        <v>0</v>
      </c>
      <c r="M283">
        <v>2.5</v>
      </c>
      <c r="N283">
        <v>0</v>
      </c>
      <c r="O283">
        <v>2.5</v>
      </c>
      <c r="P283">
        <v>0.39</v>
      </c>
      <c r="Q283">
        <v>1</v>
      </c>
      <c r="R283">
        <v>0</v>
      </c>
      <c r="S283">
        <v>0.1</v>
      </c>
      <c r="T283">
        <v>6.5</v>
      </c>
      <c r="U283">
        <v>0.44</v>
      </c>
      <c r="V283">
        <v>0.08</v>
      </c>
      <c r="W283">
        <v>0.2</v>
      </c>
      <c r="X283">
        <v>0.98</v>
      </c>
      <c r="Y283">
        <v>0.1</v>
      </c>
      <c r="Z283">
        <v>-0.1</v>
      </c>
      <c r="AA283" t="s">
        <v>1</v>
      </c>
    </row>
    <row r="284" spans="1:27" x14ac:dyDescent="0.3">
      <c r="A284">
        <v>959031</v>
      </c>
      <c r="B284" t="s">
        <v>9</v>
      </c>
      <c r="C284">
        <v>1</v>
      </c>
      <c r="D284">
        <v>1</v>
      </c>
      <c r="E284">
        <v>0</v>
      </c>
      <c r="F284">
        <v>3</v>
      </c>
      <c r="G284">
        <v>0</v>
      </c>
      <c r="H284">
        <v>5</v>
      </c>
      <c r="I284">
        <v>1</v>
      </c>
      <c r="J284">
        <v>2.5</v>
      </c>
      <c r="K284">
        <v>2.5</v>
      </c>
      <c r="L284">
        <v>0</v>
      </c>
      <c r="M284">
        <v>2.5</v>
      </c>
      <c r="N284">
        <v>0</v>
      </c>
      <c r="O284">
        <v>2.5</v>
      </c>
      <c r="P284">
        <v>0.39</v>
      </c>
      <c r="Q284">
        <v>1</v>
      </c>
      <c r="R284">
        <v>0</v>
      </c>
      <c r="S284">
        <v>0.1</v>
      </c>
      <c r="T284">
        <v>6.5</v>
      </c>
      <c r="U284">
        <v>0.44</v>
      </c>
      <c r="V284">
        <v>0.08</v>
      </c>
      <c r="W284">
        <v>0.2</v>
      </c>
      <c r="X284">
        <v>0.98</v>
      </c>
      <c r="Y284">
        <v>0.1</v>
      </c>
      <c r="Z284">
        <v>-0.1</v>
      </c>
      <c r="AA284" t="s">
        <v>1</v>
      </c>
    </row>
    <row r="285" spans="1:27" s="1" customFormat="1" x14ac:dyDescent="0.3">
      <c r="A285" s="1">
        <v>959041</v>
      </c>
      <c r="B285" s="1" t="s">
        <v>9</v>
      </c>
      <c r="C285" s="1">
        <v>1</v>
      </c>
      <c r="D285" s="1">
        <v>1</v>
      </c>
      <c r="E285" s="1">
        <v>0</v>
      </c>
      <c r="F285" s="1">
        <v>3</v>
      </c>
      <c r="G285" s="1">
        <v>0</v>
      </c>
      <c r="H285" s="1">
        <v>5</v>
      </c>
      <c r="I285" s="1">
        <v>1</v>
      </c>
      <c r="J285" s="1">
        <v>2.5</v>
      </c>
      <c r="K285" s="1">
        <v>2.5</v>
      </c>
      <c r="L285" s="1">
        <v>0</v>
      </c>
      <c r="M285" s="1">
        <v>2.5</v>
      </c>
      <c r="N285" s="1">
        <v>0</v>
      </c>
      <c r="O285" s="1">
        <v>2.5</v>
      </c>
      <c r="P285" s="1">
        <v>0.39</v>
      </c>
      <c r="Q285" s="1">
        <v>1</v>
      </c>
      <c r="R285" s="1">
        <v>0</v>
      </c>
      <c r="S285" s="1">
        <v>0.1</v>
      </c>
      <c r="T285" s="1">
        <v>6.5</v>
      </c>
      <c r="U285" s="1">
        <v>0.44</v>
      </c>
      <c r="V285" s="1">
        <v>0.08</v>
      </c>
      <c r="W285" s="1">
        <v>0.2</v>
      </c>
      <c r="X285" s="1">
        <v>0.98</v>
      </c>
      <c r="Y285" s="1">
        <v>0.1</v>
      </c>
      <c r="Z285" s="1">
        <v>-0.1</v>
      </c>
      <c r="AA285" s="1" t="s">
        <v>1</v>
      </c>
    </row>
    <row r="286" spans="1:27" s="1" customFormat="1" x14ac:dyDescent="0.3">
      <c r="A286" s="1">
        <v>959051</v>
      </c>
      <c r="B286" s="1" t="s">
        <v>9</v>
      </c>
      <c r="C286" s="1">
        <v>1</v>
      </c>
      <c r="D286" s="1">
        <v>1</v>
      </c>
      <c r="E286" s="1">
        <v>0</v>
      </c>
      <c r="F286" s="1">
        <v>3</v>
      </c>
      <c r="G286" s="1">
        <v>0</v>
      </c>
      <c r="H286" s="1">
        <v>5</v>
      </c>
      <c r="I286" s="1">
        <v>1</v>
      </c>
      <c r="J286" s="1">
        <v>2.5</v>
      </c>
      <c r="K286" s="1">
        <v>2.5</v>
      </c>
      <c r="L286" s="1">
        <v>0</v>
      </c>
      <c r="M286" s="1">
        <v>2.5</v>
      </c>
      <c r="N286" s="1">
        <v>0</v>
      </c>
      <c r="O286" s="1">
        <v>2.5</v>
      </c>
      <c r="P286" s="1">
        <v>0.39</v>
      </c>
      <c r="Q286" s="1">
        <v>1</v>
      </c>
      <c r="R286" s="1">
        <v>0</v>
      </c>
      <c r="S286" s="1">
        <v>0.1</v>
      </c>
      <c r="T286" s="1">
        <v>6.5</v>
      </c>
      <c r="U286" s="1">
        <v>0.44</v>
      </c>
      <c r="V286" s="1">
        <v>0.08</v>
      </c>
      <c r="W286" s="1">
        <v>0.2</v>
      </c>
      <c r="X286" s="1">
        <v>0.98</v>
      </c>
      <c r="Y286" s="1">
        <v>0.1</v>
      </c>
      <c r="Z286" s="1">
        <v>-0.1</v>
      </c>
      <c r="AA286" s="1" t="s">
        <v>1</v>
      </c>
    </row>
    <row r="287" spans="1:27" s="1" customFormat="1" x14ac:dyDescent="0.3">
      <c r="A287" s="1">
        <v>959061</v>
      </c>
      <c r="B287" s="1" t="s">
        <v>9</v>
      </c>
      <c r="C287" s="1">
        <v>1</v>
      </c>
      <c r="D287" s="1">
        <v>1</v>
      </c>
      <c r="E287" s="1">
        <v>0</v>
      </c>
      <c r="F287" s="1">
        <v>3</v>
      </c>
      <c r="G287" s="1">
        <v>0</v>
      </c>
      <c r="H287" s="1">
        <v>5</v>
      </c>
      <c r="I287" s="1">
        <v>1</v>
      </c>
      <c r="J287" s="1">
        <v>2.5</v>
      </c>
      <c r="K287" s="1">
        <v>2.5</v>
      </c>
      <c r="L287" s="1">
        <v>0</v>
      </c>
      <c r="M287" s="1">
        <v>2.5</v>
      </c>
      <c r="N287" s="1">
        <v>0</v>
      </c>
      <c r="O287" s="1">
        <v>2.5</v>
      </c>
      <c r="P287" s="1">
        <v>0.39</v>
      </c>
      <c r="Q287" s="1">
        <v>1</v>
      </c>
      <c r="R287" s="1">
        <v>0</v>
      </c>
      <c r="S287" s="1">
        <v>0.1</v>
      </c>
      <c r="T287" s="1">
        <v>6.5</v>
      </c>
      <c r="U287" s="1">
        <v>0.44</v>
      </c>
      <c r="V287" s="1">
        <v>0.08</v>
      </c>
      <c r="W287" s="1">
        <v>0.2</v>
      </c>
      <c r="X287" s="1">
        <v>0.98</v>
      </c>
      <c r="Y287" s="1">
        <v>0.1</v>
      </c>
      <c r="Z287" s="1">
        <v>-0.1</v>
      </c>
      <c r="AA287" s="1" t="s">
        <v>1</v>
      </c>
    </row>
    <row r="288" spans="1:27" s="1" customFormat="1" x14ac:dyDescent="0.3">
      <c r="A288" s="1">
        <v>959062</v>
      </c>
      <c r="B288" s="1" t="s">
        <v>9</v>
      </c>
      <c r="C288" s="1">
        <v>1</v>
      </c>
      <c r="D288" s="1">
        <v>1</v>
      </c>
      <c r="E288" s="1">
        <v>0</v>
      </c>
      <c r="F288" s="1">
        <v>3</v>
      </c>
      <c r="G288" s="1">
        <v>0</v>
      </c>
      <c r="H288" s="1">
        <v>5</v>
      </c>
      <c r="I288" s="1">
        <v>1</v>
      </c>
      <c r="J288" s="1">
        <v>2.5</v>
      </c>
      <c r="K288" s="1">
        <v>2.5</v>
      </c>
      <c r="L288" s="1">
        <v>0</v>
      </c>
      <c r="M288" s="1">
        <v>2.5</v>
      </c>
      <c r="N288" s="1">
        <v>0</v>
      </c>
      <c r="O288" s="1">
        <v>2.5</v>
      </c>
      <c r="P288" s="1">
        <v>0.39</v>
      </c>
      <c r="Q288" s="1">
        <v>1</v>
      </c>
      <c r="R288" s="1">
        <v>0</v>
      </c>
      <c r="S288" s="1">
        <v>0.1</v>
      </c>
      <c r="T288" s="1">
        <v>6.5</v>
      </c>
      <c r="U288" s="1">
        <v>0.44</v>
      </c>
      <c r="V288" s="1">
        <v>0.08</v>
      </c>
      <c r="W288" s="1">
        <v>0.2</v>
      </c>
      <c r="X288" s="1">
        <v>0.98</v>
      </c>
      <c r="Y288" s="1">
        <v>0.1</v>
      </c>
      <c r="Z288" s="1">
        <v>-0.1</v>
      </c>
      <c r="AA288" s="1" t="s">
        <v>1</v>
      </c>
    </row>
    <row r="289" spans="1:27" s="1" customFormat="1" x14ac:dyDescent="0.3">
      <c r="A289" s="1">
        <v>959063</v>
      </c>
      <c r="B289" s="1" t="s">
        <v>9</v>
      </c>
      <c r="C289" s="1">
        <v>1</v>
      </c>
      <c r="D289" s="1">
        <v>1</v>
      </c>
      <c r="E289" s="1">
        <v>0</v>
      </c>
      <c r="F289" s="1">
        <v>3</v>
      </c>
      <c r="G289" s="1">
        <v>0</v>
      </c>
      <c r="H289" s="1">
        <v>5</v>
      </c>
      <c r="I289" s="1">
        <v>1</v>
      </c>
      <c r="J289" s="1">
        <v>2.5</v>
      </c>
      <c r="K289" s="1">
        <v>2.5</v>
      </c>
      <c r="L289" s="1">
        <v>0</v>
      </c>
      <c r="M289" s="1">
        <v>2.5</v>
      </c>
      <c r="N289" s="1">
        <v>0</v>
      </c>
      <c r="O289" s="1">
        <v>2.5</v>
      </c>
      <c r="P289" s="1">
        <v>0.39</v>
      </c>
      <c r="Q289" s="1">
        <v>1</v>
      </c>
      <c r="R289" s="1">
        <v>0</v>
      </c>
      <c r="S289" s="1">
        <v>0.1</v>
      </c>
      <c r="T289" s="1">
        <v>6.5</v>
      </c>
      <c r="U289" s="1">
        <v>0.44</v>
      </c>
      <c r="V289" s="1">
        <v>0.08</v>
      </c>
      <c r="W289" s="1">
        <v>0.2</v>
      </c>
      <c r="X289" s="1">
        <v>0.98</v>
      </c>
      <c r="Y289" s="1">
        <v>0.1</v>
      </c>
      <c r="Z289" s="1">
        <v>-0.1</v>
      </c>
      <c r="AA289" s="1" t="s">
        <v>1</v>
      </c>
    </row>
    <row r="290" spans="1:27" s="1" customFormat="1" x14ac:dyDescent="0.3">
      <c r="A290" s="1">
        <v>959071</v>
      </c>
      <c r="B290" s="1" t="s">
        <v>9</v>
      </c>
      <c r="C290" s="1">
        <v>1</v>
      </c>
      <c r="D290" s="1">
        <v>1</v>
      </c>
      <c r="E290" s="1">
        <v>0</v>
      </c>
      <c r="F290" s="1">
        <v>3</v>
      </c>
      <c r="G290" s="1">
        <v>0</v>
      </c>
      <c r="H290" s="1">
        <v>5</v>
      </c>
      <c r="I290" s="1">
        <v>1</v>
      </c>
      <c r="J290" s="1">
        <v>2.5</v>
      </c>
      <c r="K290" s="1">
        <v>2.5</v>
      </c>
      <c r="L290" s="1">
        <v>0</v>
      </c>
      <c r="M290" s="1">
        <v>2.5</v>
      </c>
      <c r="N290" s="1">
        <v>0</v>
      </c>
      <c r="O290" s="1">
        <v>2.5</v>
      </c>
      <c r="P290" s="1">
        <v>0.39</v>
      </c>
      <c r="Q290" s="1">
        <v>1</v>
      </c>
      <c r="R290" s="1">
        <v>0</v>
      </c>
      <c r="S290" s="1">
        <v>0.1</v>
      </c>
      <c r="T290" s="1">
        <v>6.5</v>
      </c>
      <c r="U290" s="1">
        <v>0.44</v>
      </c>
      <c r="V290" s="1">
        <v>0.08</v>
      </c>
      <c r="W290" s="1">
        <v>0.2</v>
      </c>
      <c r="X290" s="1">
        <v>0.98</v>
      </c>
      <c r="Y290" s="1">
        <v>0.1</v>
      </c>
      <c r="Z290" s="1">
        <v>-0.1</v>
      </c>
      <c r="AA290" s="1" t="s">
        <v>1</v>
      </c>
    </row>
    <row r="291" spans="1:27" s="1" customFormat="1" x14ac:dyDescent="0.3">
      <c r="A291" s="1">
        <v>959072</v>
      </c>
      <c r="B291" s="1" t="s">
        <v>9</v>
      </c>
      <c r="C291" s="1">
        <v>1</v>
      </c>
      <c r="D291" s="1">
        <v>1</v>
      </c>
      <c r="E291" s="1">
        <v>0</v>
      </c>
      <c r="F291" s="1">
        <v>3</v>
      </c>
      <c r="G291" s="1">
        <v>0</v>
      </c>
      <c r="H291" s="1">
        <v>5</v>
      </c>
      <c r="I291" s="1">
        <v>1</v>
      </c>
      <c r="J291" s="1">
        <v>2.5</v>
      </c>
      <c r="K291" s="1">
        <v>2.5</v>
      </c>
      <c r="L291" s="1">
        <v>0</v>
      </c>
      <c r="M291" s="1">
        <v>2.5</v>
      </c>
      <c r="N291" s="1">
        <v>0</v>
      </c>
      <c r="O291" s="1">
        <v>2.5</v>
      </c>
      <c r="P291" s="1">
        <v>0.39</v>
      </c>
      <c r="Q291" s="1">
        <v>1</v>
      </c>
      <c r="R291" s="1">
        <v>0</v>
      </c>
      <c r="S291" s="1">
        <v>0.1</v>
      </c>
      <c r="T291" s="1">
        <v>6.5</v>
      </c>
      <c r="U291" s="1">
        <v>0.44</v>
      </c>
      <c r="V291" s="1">
        <v>0.08</v>
      </c>
      <c r="W291" s="1">
        <v>0.2</v>
      </c>
      <c r="X291" s="1">
        <v>0.98</v>
      </c>
      <c r="Y291" s="1">
        <v>0.1</v>
      </c>
      <c r="Z291" s="1">
        <v>-0.1</v>
      </c>
      <c r="AA291" s="1" t="s">
        <v>1</v>
      </c>
    </row>
    <row r="292" spans="1:27" s="1" customFormat="1" x14ac:dyDescent="0.3">
      <c r="A292" s="1">
        <v>959073</v>
      </c>
      <c r="B292" s="1" t="s">
        <v>9</v>
      </c>
      <c r="C292" s="1">
        <v>1</v>
      </c>
      <c r="D292" s="1">
        <v>1</v>
      </c>
      <c r="E292" s="1">
        <v>0</v>
      </c>
      <c r="F292" s="1">
        <v>3</v>
      </c>
      <c r="G292" s="1">
        <v>0</v>
      </c>
      <c r="H292" s="1">
        <v>5</v>
      </c>
      <c r="I292" s="1">
        <v>1</v>
      </c>
      <c r="J292" s="1">
        <v>2.5</v>
      </c>
      <c r="K292" s="1">
        <v>2.5</v>
      </c>
      <c r="L292" s="1">
        <v>0</v>
      </c>
      <c r="M292" s="1">
        <v>2.5</v>
      </c>
      <c r="N292" s="1">
        <v>0</v>
      </c>
      <c r="O292" s="1">
        <v>2.5</v>
      </c>
      <c r="P292" s="1">
        <v>0.39</v>
      </c>
      <c r="Q292" s="1">
        <v>1</v>
      </c>
      <c r="R292" s="1">
        <v>0</v>
      </c>
      <c r="S292" s="1">
        <v>0.1</v>
      </c>
      <c r="T292" s="1">
        <v>6.5</v>
      </c>
      <c r="U292" s="1">
        <v>0.44</v>
      </c>
      <c r="V292" s="1">
        <v>0.08</v>
      </c>
      <c r="W292" s="1">
        <v>0.2</v>
      </c>
      <c r="X292" s="1">
        <v>0.98</v>
      </c>
      <c r="Y292" s="1">
        <v>0.1</v>
      </c>
      <c r="Z292" s="1">
        <v>-0.1</v>
      </c>
      <c r="AA292" s="1" t="s">
        <v>1</v>
      </c>
    </row>
    <row r="293" spans="1:27" s="1" customFormat="1" x14ac:dyDescent="0.3">
      <c r="A293" s="1">
        <v>959074</v>
      </c>
      <c r="B293" s="1" t="s">
        <v>9</v>
      </c>
      <c r="C293" s="1">
        <v>1</v>
      </c>
      <c r="D293" s="1">
        <v>1</v>
      </c>
      <c r="E293" s="1">
        <v>0</v>
      </c>
      <c r="F293" s="1">
        <v>3</v>
      </c>
      <c r="G293" s="1">
        <v>0</v>
      </c>
      <c r="H293" s="1">
        <v>5</v>
      </c>
      <c r="I293" s="1">
        <v>1</v>
      </c>
      <c r="J293" s="1">
        <v>2.5</v>
      </c>
      <c r="K293" s="1">
        <v>2.5</v>
      </c>
      <c r="L293" s="1">
        <v>0</v>
      </c>
      <c r="M293" s="1">
        <v>2.5</v>
      </c>
      <c r="N293" s="1">
        <v>0</v>
      </c>
      <c r="O293" s="1">
        <v>2.5</v>
      </c>
      <c r="P293" s="1">
        <v>0.39</v>
      </c>
      <c r="Q293" s="1">
        <v>1</v>
      </c>
      <c r="R293" s="1">
        <v>0</v>
      </c>
      <c r="S293" s="1">
        <v>0.1</v>
      </c>
      <c r="T293" s="1">
        <v>6.5</v>
      </c>
      <c r="U293" s="1">
        <v>0.44</v>
      </c>
      <c r="V293" s="1">
        <v>0.08</v>
      </c>
      <c r="W293" s="1">
        <v>0.2</v>
      </c>
      <c r="X293" s="1">
        <v>0.98</v>
      </c>
      <c r="Y293" s="1">
        <v>0.1</v>
      </c>
      <c r="Z293" s="1">
        <v>-0.1</v>
      </c>
      <c r="AA293" s="1" t="s">
        <v>1</v>
      </c>
    </row>
    <row r="294" spans="1:27" s="1" customFormat="1" x14ac:dyDescent="0.3">
      <c r="A294" s="1">
        <v>959081</v>
      </c>
      <c r="B294" s="1" t="s">
        <v>9</v>
      </c>
      <c r="C294" s="1">
        <v>1</v>
      </c>
      <c r="D294" s="1">
        <v>1</v>
      </c>
      <c r="E294" s="1">
        <v>0</v>
      </c>
      <c r="F294" s="1">
        <v>3</v>
      </c>
      <c r="G294" s="1">
        <v>0</v>
      </c>
      <c r="H294" s="1">
        <v>5</v>
      </c>
      <c r="I294" s="1">
        <v>1</v>
      </c>
      <c r="J294" s="1">
        <v>2.5</v>
      </c>
      <c r="K294" s="1">
        <v>2.5</v>
      </c>
      <c r="L294" s="1">
        <v>0</v>
      </c>
      <c r="M294" s="1">
        <v>2.5</v>
      </c>
      <c r="N294" s="1">
        <v>0</v>
      </c>
      <c r="O294" s="1">
        <v>2.5</v>
      </c>
      <c r="P294" s="1">
        <v>0.39</v>
      </c>
      <c r="Q294" s="1">
        <v>1</v>
      </c>
      <c r="R294" s="1">
        <v>0</v>
      </c>
      <c r="S294" s="1">
        <v>0.1</v>
      </c>
      <c r="T294" s="1">
        <v>6.5</v>
      </c>
      <c r="U294" s="1">
        <v>0.44</v>
      </c>
      <c r="V294" s="1">
        <v>0.08</v>
      </c>
      <c r="W294" s="1">
        <v>0.2</v>
      </c>
      <c r="X294" s="1">
        <v>0.98</v>
      </c>
      <c r="Y294" s="1">
        <v>0.1</v>
      </c>
      <c r="Z294" s="1">
        <v>-0.1</v>
      </c>
      <c r="AA294" s="1" t="s">
        <v>1</v>
      </c>
    </row>
    <row r="295" spans="1:27" s="1" customFormat="1" x14ac:dyDescent="0.3">
      <c r="A295" s="1">
        <v>959082</v>
      </c>
      <c r="B295" s="1" t="s">
        <v>9</v>
      </c>
      <c r="C295" s="1">
        <v>1</v>
      </c>
      <c r="D295" s="1">
        <v>1</v>
      </c>
      <c r="E295" s="1">
        <v>0</v>
      </c>
      <c r="F295" s="1">
        <v>3</v>
      </c>
      <c r="G295" s="1">
        <v>0</v>
      </c>
      <c r="H295" s="1">
        <v>5</v>
      </c>
      <c r="I295" s="1">
        <v>1</v>
      </c>
      <c r="J295" s="1">
        <v>2.5</v>
      </c>
      <c r="K295" s="1">
        <v>2.5</v>
      </c>
      <c r="L295" s="1">
        <v>0</v>
      </c>
      <c r="M295" s="1">
        <v>2.5</v>
      </c>
      <c r="N295" s="1">
        <v>0</v>
      </c>
      <c r="O295" s="1">
        <v>2.5</v>
      </c>
      <c r="P295" s="1">
        <v>0.39</v>
      </c>
      <c r="Q295" s="1">
        <v>1</v>
      </c>
      <c r="R295" s="1">
        <v>0</v>
      </c>
      <c r="S295" s="1">
        <v>0.1</v>
      </c>
      <c r="T295" s="1">
        <v>6.5</v>
      </c>
      <c r="U295" s="1">
        <v>0.44</v>
      </c>
      <c r="V295" s="1">
        <v>0.08</v>
      </c>
      <c r="W295" s="1">
        <v>0.2</v>
      </c>
      <c r="X295" s="1">
        <v>0.98</v>
      </c>
      <c r="Y295" s="1">
        <v>0.1</v>
      </c>
      <c r="Z295" s="1">
        <v>-0.1</v>
      </c>
      <c r="AA295" s="1" t="s">
        <v>1</v>
      </c>
    </row>
    <row r="296" spans="1:27" s="1" customFormat="1" x14ac:dyDescent="0.3">
      <c r="A296" s="1">
        <v>959091</v>
      </c>
      <c r="B296" s="1" t="s">
        <v>9</v>
      </c>
      <c r="C296" s="1">
        <v>1</v>
      </c>
      <c r="D296" s="1">
        <v>1</v>
      </c>
      <c r="E296" s="1">
        <v>0</v>
      </c>
      <c r="F296" s="1">
        <v>3</v>
      </c>
      <c r="G296" s="1">
        <v>0</v>
      </c>
      <c r="H296" s="1">
        <v>5</v>
      </c>
      <c r="I296" s="1">
        <v>1</v>
      </c>
      <c r="J296" s="1">
        <v>2.5</v>
      </c>
      <c r="K296" s="1">
        <v>2.5</v>
      </c>
      <c r="L296" s="1">
        <v>0</v>
      </c>
      <c r="M296" s="1">
        <v>2.5</v>
      </c>
      <c r="N296" s="1">
        <v>0</v>
      </c>
      <c r="O296" s="1">
        <v>2.5</v>
      </c>
      <c r="P296" s="1">
        <v>0.39</v>
      </c>
      <c r="Q296" s="1">
        <v>1</v>
      </c>
      <c r="R296" s="1">
        <v>0</v>
      </c>
      <c r="S296" s="1">
        <v>0.1</v>
      </c>
      <c r="T296" s="1">
        <v>6.5</v>
      </c>
      <c r="U296" s="1">
        <v>0.44</v>
      </c>
      <c r="V296" s="1">
        <v>0.08</v>
      </c>
      <c r="W296" s="1">
        <v>0.2</v>
      </c>
      <c r="X296" s="1">
        <v>0.98</v>
      </c>
      <c r="Y296" s="1">
        <v>0.1</v>
      </c>
      <c r="Z296" s="1">
        <v>-0.1</v>
      </c>
      <c r="AA296" s="1" t="s">
        <v>1</v>
      </c>
    </row>
    <row r="297" spans="1:27" s="1" customFormat="1" x14ac:dyDescent="0.3">
      <c r="A297" s="1">
        <v>959092</v>
      </c>
      <c r="B297" s="1" t="s">
        <v>9</v>
      </c>
      <c r="C297" s="1">
        <v>1</v>
      </c>
      <c r="D297" s="1">
        <v>1</v>
      </c>
      <c r="E297" s="1">
        <v>0</v>
      </c>
      <c r="F297" s="1">
        <v>3</v>
      </c>
      <c r="G297" s="1">
        <v>0</v>
      </c>
      <c r="H297" s="1">
        <v>5</v>
      </c>
      <c r="I297" s="1">
        <v>1</v>
      </c>
      <c r="J297" s="1">
        <v>2.5</v>
      </c>
      <c r="K297" s="1">
        <v>2.5</v>
      </c>
      <c r="L297" s="1">
        <v>0</v>
      </c>
      <c r="M297" s="1">
        <v>2.5</v>
      </c>
      <c r="N297" s="1">
        <v>0</v>
      </c>
      <c r="O297" s="1">
        <v>2.5</v>
      </c>
      <c r="P297" s="1">
        <v>0.39</v>
      </c>
      <c r="Q297" s="1">
        <v>1</v>
      </c>
      <c r="R297" s="1">
        <v>0</v>
      </c>
      <c r="S297" s="1">
        <v>0.1</v>
      </c>
      <c r="T297" s="1">
        <v>6.5</v>
      </c>
      <c r="U297" s="1">
        <v>0.44</v>
      </c>
      <c r="V297" s="1">
        <v>0.08</v>
      </c>
      <c r="W297" s="1">
        <v>0.2</v>
      </c>
      <c r="X297" s="1">
        <v>0.98</v>
      </c>
      <c r="Y297" s="1">
        <v>0.1</v>
      </c>
      <c r="Z297" s="1">
        <v>-0.1</v>
      </c>
      <c r="AA297" s="1" t="s">
        <v>1</v>
      </c>
    </row>
    <row r="298" spans="1:27" s="1" customFormat="1" x14ac:dyDescent="0.3">
      <c r="A298" s="1">
        <v>959093</v>
      </c>
      <c r="B298" s="1" t="s">
        <v>9</v>
      </c>
      <c r="C298" s="1">
        <v>1</v>
      </c>
      <c r="D298" s="1">
        <v>1</v>
      </c>
      <c r="E298" s="1">
        <v>0</v>
      </c>
      <c r="F298" s="1">
        <v>3</v>
      </c>
      <c r="G298" s="1">
        <v>0</v>
      </c>
      <c r="H298" s="1">
        <v>5</v>
      </c>
      <c r="I298" s="1">
        <v>1</v>
      </c>
      <c r="J298" s="1">
        <v>2.5</v>
      </c>
      <c r="K298" s="1">
        <v>2.5</v>
      </c>
      <c r="L298" s="1">
        <v>0</v>
      </c>
      <c r="M298" s="1">
        <v>2.5</v>
      </c>
      <c r="N298" s="1">
        <v>0</v>
      </c>
      <c r="O298" s="1">
        <v>2.5</v>
      </c>
      <c r="P298" s="1">
        <v>0.39</v>
      </c>
      <c r="Q298" s="1">
        <v>1</v>
      </c>
      <c r="R298" s="1">
        <v>0</v>
      </c>
      <c r="S298" s="1">
        <v>0.1</v>
      </c>
      <c r="T298" s="1">
        <v>6.5</v>
      </c>
      <c r="U298" s="1">
        <v>0.44</v>
      </c>
      <c r="V298" s="1">
        <v>0.08</v>
      </c>
      <c r="W298" s="1">
        <v>0.2</v>
      </c>
      <c r="X298" s="1">
        <v>0.98</v>
      </c>
      <c r="Y298" s="1">
        <v>0.1</v>
      </c>
      <c r="Z298" s="1">
        <v>-0.1</v>
      </c>
      <c r="AA298" s="1" t="s">
        <v>1</v>
      </c>
    </row>
    <row r="299" spans="1:27" s="1" customFormat="1" x14ac:dyDescent="0.3">
      <c r="A299" s="1">
        <v>959094</v>
      </c>
      <c r="B299" s="1" t="s">
        <v>9</v>
      </c>
      <c r="C299" s="1">
        <v>1</v>
      </c>
      <c r="D299" s="1">
        <v>1</v>
      </c>
      <c r="E299" s="1">
        <v>0</v>
      </c>
      <c r="F299" s="1">
        <v>3</v>
      </c>
      <c r="G299" s="1">
        <v>0</v>
      </c>
      <c r="H299" s="1">
        <v>5</v>
      </c>
      <c r="I299" s="1">
        <v>1</v>
      </c>
      <c r="J299" s="1">
        <v>2.5</v>
      </c>
      <c r="K299" s="1">
        <v>2.5</v>
      </c>
      <c r="L299" s="1">
        <v>0</v>
      </c>
      <c r="M299" s="1">
        <v>2.5</v>
      </c>
      <c r="N299" s="1">
        <v>0</v>
      </c>
      <c r="O299" s="1">
        <v>2.5</v>
      </c>
      <c r="P299" s="1">
        <v>0.39</v>
      </c>
      <c r="Q299" s="1">
        <v>1</v>
      </c>
      <c r="R299" s="1">
        <v>0</v>
      </c>
      <c r="S299" s="1">
        <v>0.1</v>
      </c>
      <c r="T299" s="1">
        <v>6.5</v>
      </c>
      <c r="U299" s="1">
        <v>0.44</v>
      </c>
      <c r="V299" s="1">
        <v>0.08</v>
      </c>
      <c r="W299" s="1">
        <v>0.2</v>
      </c>
      <c r="X299" s="1">
        <v>0.98</v>
      </c>
      <c r="Y299" s="1">
        <v>0.1</v>
      </c>
      <c r="Z299" s="1">
        <v>-0.1</v>
      </c>
      <c r="AA299" s="1" t="s">
        <v>1</v>
      </c>
    </row>
    <row r="300" spans="1:27" s="1" customFormat="1" x14ac:dyDescent="0.3">
      <c r="A300" s="1">
        <v>959101</v>
      </c>
      <c r="B300" s="1" t="s">
        <v>9</v>
      </c>
      <c r="C300" s="1">
        <v>1</v>
      </c>
      <c r="D300" s="1">
        <v>1</v>
      </c>
      <c r="E300" s="1">
        <v>0</v>
      </c>
      <c r="F300" s="1">
        <v>3</v>
      </c>
      <c r="G300" s="1">
        <v>0</v>
      </c>
      <c r="H300" s="1">
        <v>5</v>
      </c>
      <c r="I300" s="1">
        <v>1</v>
      </c>
      <c r="J300" s="1">
        <v>2.5</v>
      </c>
      <c r="K300" s="1">
        <v>2.5</v>
      </c>
      <c r="L300" s="1">
        <v>0</v>
      </c>
      <c r="M300" s="1">
        <v>2.5</v>
      </c>
      <c r="N300" s="1">
        <v>0</v>
      </c>
      <c r="O300" s="1">
        <v>2.5</v>
      </c>
      <c r="P300" s="1">
        <v>0.39</v>
      </c>
      <c r="Q300" s="1">
        <v>1</v>
      </c>
      <c r="R300" s="1">
        <v>0</v>
      </c>
      <c r="S300" s="1">
        <v>0.1</v>
      </c>
      <c r="T300" s="1">
        <v>6.5</v>
      </c>
      <c r="U300" s="1">
        <v>0.44</v>
      </c>
      <c r="V300" s="1">
        <v>0.08</v>
      </c>
      <c r="W300" s="1">
        <v>0.2</v>
      </c>
      <c r="X300" s="1">
        <v>0.98</v>
      </c>
      <c r="Y300" s="1">
        <v>0.1</v>
      </c>
      <c r="Z300" s="1">
        <v>-0.1</v>
      </c>
      <c r="AA300" s="1" t="s">
        <v>1</v>
      </c>
    </row>
    <row r="301" spans="1:27" s="1" customFormat="1" x14ac:dyDescent="0.3">
      <c r="A301" s="1">
        <v>959111</v>
      </c>
      <c r="B301" s="1" t="s">
        <v>9</v>
      </c>
      <c r="C301" s="1">
        <v>1</v>
      </c>
      <c r="D301" s="1">
        <v>1</v>
      </c>
      <c r="E301" s="1">
        <v>0</v>
      </c>
      <c r="F301" s="1">
        <v>3</v>
      </c>
      <c r="G301" s="1">
        <v>0</v>
      </c>
      <c r="H301" s="1">
        <v>5</v>
      </c>
      <c r="I301" s="1">
        <v>1</v>
      </c>
      <c r="J301" s="1">
        <v>2.5</v>
      </c>
      <c r="K301" s="1">
        <v>2.5</v>
      </c>
      <c r="L301" s="1">
        <v>0</v>
      </c>
      <c r="M301" s="1">
        <v>2.5</v>
      </c>
      <c r="N301" s="1">
        <v>0</v>
      </c>
      <c r="O301" s="1">
        <v>2.5</v>
      </c>
      <c r="P301" s="1">
        <v>0.39</v>
      </c>
      <c r="Q301" s="1">
        <v>1</v>
      </c>
      <c r="R301" s="1">
        <v>0</v>
      </c>
      <c r="S301" s="1">
        <v>0.1</v>
      </c>
      <c r="T301" s="1">
        <v>6.5</v>
      </c>
      <c r="U301" s="1">
        <v>0.44</v>
      </c>
      <c r="V301" s="1">
        <v>0.08</v>
      </c>
      <c r="W301" s="1">
        <v>0.2</v>
      </c>
      <c r="X301" s="1">
        <v>0.98</v>
      </c>
      <c r="Y301" s="1">
        <v>0.1</v>
      </c>
      <c r="Z301" s="1">
        <v>-0.1</v>
      </c>
      <c r="AA301" s="1" t="s">
        <v>1</v>
      </c>
    </row>
    <row r="302" spans="1:27" s="1" customFormat="1" x14ac:dyDescent="0.3">
      <c r="A302" s="1">
        <v>959121</v>
      </c>
      <c r="B302" s="1" t="s">
        <v>9</v>
      </c>
      <c r="C302" s="1">
        <v>1</v>
      </c>
      <c r="D302" s="1">
        <v>1</v>
      </c>
      <c r="E302" s="1">
        <v>0</v>
      </c>
      <c r="F302" s="1">
        <v>3</v>
      </c>
      <c r="G302" s="1">
        <v>0</v>
      </c>
      <c r="H302" s="1">
        <v>5</v>
      </c>
      <c r="I302" s="1">
        <v>1</v>
      </c>
      <c r="J302" s="1">
        <v>2.5</v>
      </c>
      <c r="K302" s="1">
        <v>2.5</v>
      </c>
      <c r="L302" s="1">
        <v>0</v>
      </c>
      <c r="M302" s="1">
        <v>2.5</v>
      </c>
      <c r="N302" s="1">
        <v>0</v>
      </c>
      <c r="O302" s="1">
        <v>2.5</v>
      </c>
      <c r="P302" s="1">
        <v>0.39</v>
      </c>
      <c r="Q302" s="1">
        <v>1</v>
      </c>
      <c r="R302" s="1">
        <v>0</v>
      </c>
      <c r="S302" s="1">
        <v>0.1</v>
      </c>
      <c r="T302" s="1">
        <v>6.5</v>
      </c>
      <c r="U302" s="1">
        <v>0.44</v>
      </c>
      <c r="V302" s="1">
        <v>0.08</v>
      </c>
      <c r="W302" s="1">
        <v>0.2</v>
      </c>
      <c r="X302" s="1">
        <v>0.98</v>
      </c>
      <c r="Y302" s="1">
        <v>0.1</v>
      </c>
      <c r="Z302" s="1">
        <v>-0.1</v>
      </c>
      <c r="AA302" s="1" t="s">
        <v>1</v>
      </c>
    </row>
    <row r="303" spans="1:27" s="1" customFormat="1" x14ac:dyDescent="0.3">
      <c r="A303" s="1">
        <v>959131</v>
      </c>
      <c r="B303" s="1" t="s">
        <v>9</v>
      </c>
      <c r="C303" s="1">
        <v>1</v>
      </c>
      <c r="D303" s="1">
        <v>1</v>
      </c>
      <c r="E303" s="1">
        <v>0</v>
      </c>
      <c r="F303" s="1">
        <v>3</v>
      </c>
      <c r="G303" s="1">
        <v>0</v>
      </c>
      <c r="H303" s="1">
        <v>5</v>
      </c>
      <c r="I303" s="1">
        <v>1</v>
      </c>
      <c r="J303" s="1">
        <v>2.5</v>
      </c>
      <c r="K303" s="1">
        <v>2.5</v>
      </c>
      <c r="L303" s="1">
        <v>0</v>
      </c>
      <c r="M303" s="1">
        <v>2.5</v>
      </c>
      <c r="N303" s="1">
        <v>0</v>
      </c>
      <c r="O303" s="1">
        <v>2.5</v>
      </c>
      <c r="P303" s="1">
        <v>0.39</v>
      </c>
      <c r="Q303" s="1">
        <v>1</v>
      </c>
      <c r="R303" s="1">
        <v>0</v>
      </c>
      <c r="S303" s="1">
        <v>0.1</v>
      </c>
      <c r="T303" s="1">
        <v>6.5</v>
      </c>
      <c r="U303" s="1">
        <v>0.44</v>
      </c>
      <c r="V303" s="1">
        <v>0.08</v>
      </c>
      <c r="W303" s="1">
        <v>0.2</v>
      </c>
      <c r="X303" s="1">
        <v>0.98</v>
      </c>
      <c r="Y303" s="1">
        <v>0.1</v>
      </c>
      <c r="Z303" s="1">
        <v>-0.1</v>
      </c>
      <c r="AA303" s="1" t="s">
        <v>1</v>
      </c>
    </row>
    <row r="304" spans="1:27" s="1" customFormat="1" x14ac:dyDescent="0.3">
      <c r="A304" s="1">
        <v>959141</v>
      </c>
      <c r="B304" s="1" t="s">
        <v>9</v>
      </c>
      <c r="C304" s="1">
        <v>1</v>
      </c>
      <c r="D304" s="1">
        <v>1</v>
      </c>
      <c r="E304" s="1">
        <v>0</v>
      </c>
      <c r="F304" s="1">
        <v>3</v>
      </c>
      <c r="G304" s="1">
        <v>0</v>
      </c>
      <c r="H304" s="1">
        <v>5</v>
      </c>
      <c r="I304" s="1">
        <v>1</v>
      </c>
      <c r="J304" s="1">
        <v>2.5</v>
      </c>
      <c r="K304" s="1">
        <v>2.5</v>
      </c>
      <c r="L304" s="1">
        <v>0</v>
      </c>
      <c r="M304" s="1">
        <v>2.5</v>
      </c>
      <c r="N304" s="1">
        <v>0</v>
      </c>
      <c r="O304" s="1">
        <v>2.5</v>
      </c>
      <c r="P304" s="1">
        <v>0.39</v>
      </c>
      <c r="Q304" s="1">
        <v>1</v>
      </c>
      <c r="R304" s="1">
        <v>0</v>
      </c>
      <c r="S304" s="1">
        <v>0.1</v>
      </c>
      <c r="T304" s="1">
        <v>6.5</v>
      </c>
      <c r="U304" s="1">
        <v>0.44</v>
      </c>
      <c r="V304" s="1">
        <v>0.08</v>
      </c>
      <c r="W304" s="1">
        <v>0.2</v>
      </c>
      <c r="X304" s="1">
        <v>0.98</v>
      </c>
      <c r="Y304" s="1">
        <v>0.1</v>
      </c>
      <c r="Z304" s="1">
        <v>-0.1</v>
      </c>
      <c r="AA304" s="1" t="s">
        <v>1</v>
      </c>
    </row>
    <row r="305" spans="1:27" s="1" customFormat="1" x14ac:dyDescent="0.3">
      <c r="A305" s="1">
        <v>959142</v>
      </c>
      <c r="B305" s="1" t="s">
        <v>9</v>
      </c>
      <c r="C305" s="1">
        <v>1</v>
      </c>
      <c r="D305" s="1">
        <v>1</v>
      </c>
      <c r="E305" s="1">
        <v>0</v>
      </c>
      <c r="F305" s="1">
        <v>3</v>
      </c>
      <c r="G305" s="1">
        <v>0</v>
      </c>
      <c r="H305" s="1">
        <v>5</v>
      </c>
      <c r="I305" s="1">
        <v>1</v>
      </c>
      <c r="J305" s="1">
        <v>2.5</v>
      </c>
      <c r="K305" s="1">
        <v>2.5</v>
      </c>
      <c r="L305" s="1">
        <v>0</v>
      </c>
      <c r="M305" s="1">
        <v>2.5</v>
      </c>
      <c r="N305" s="1">
        <v>0</v>
      </c>
      <c r="O305" s="1">
        <v>2.5</v>
      </c>
      <c r="P305" s="1">
        <v>0.39</v>
      </c>
      <c r="Q305" s="1">
        <v>1</v>
      </c>
      <c r="R305" s="1">
        <v>0</v>
      </c>
      <c r="S305" s="1">
        <v>0.1</v>
      </c>
      <c r="T305" s="1">
        <v>6.5</v>
      </c>
      <c r="U305" s="1">
        <v>0.44</v>
      </c>
      <c r="V305" s="1">
        <v>0.08</v>
      </c>
      <c r="W305" s="1">
        <v>0.2</v>
      </c>
      <c r="X305" s="1">
        <v>0.98</v>
      </c>
      <c r="Y305" s="1">
        <v>0.1</v>
      </c>
      <c r="Z305" s="1">
        <v>-0.1</v>
      </c>
      <c r="AA305" s="1" t="s">
        <v>1</v>
      </c>
    </row>
    <row r="306" spans="1:27" s="1" customFormat="1" x14ac:dyDescent="0.3">
      <c r="A306" s="1">
        <v>959151</v>
      </c>
      <c r="B306" s="1" t="s">
        <v>9</v>
      </c>
      <c r="C306" s="1">
        <v>1</v>
      </c>
      <c r="D306" s="1">
        <v>1</v>
      </c>
      <c r="E306" s="1">
        <v>0</v>
      </c>
      <c r="F306" s="1">
        <v>3</v>
      </c>
      <c r="G306" s="1">
        <v>0</v>
      </c>
      <c r="H306" s="1">
        <v>5</v>
      </c>
      <c r="I306" s="1">
        <v>1</v>
      </c>
      <c r="J306" s="1">
        <v>2.5</v>
      </c>
      <c r="K306" s="1">
        <v>2.5</v>
      </c>
      <c r="L306" s="1">
        <v>0</v>
      </c>
      <c r="M306" s="1">
        <v>2.5</v>
      </c>
      <c r="N306" s="1">
        <v>0</v>
      </c>
      <c r="O306" s="1">
        <v>2.5</v>
      </c>
      <c r="P306" s="1">
        <v>0.39</v>
      </c>
      <c r="Q306" s="1">
        <v>1</v>
      </c>
      <c r="R306" s="1">
        <v>0</v>
      </c>
      <c r="S306" s="1">
        <v>0.1</v>
      </c>
      <c r="T306" s="1">
        <v>6.5</v>
      </c>
      <c r="U306" s="1">
        <v>0.44</v>
      </c>
      <c r="V306" s="1">
        <v>0.08</v>
      </c>
      <c r="W306" s="1">
        <v>0.2</v>
      </c>
      <c r="X306" s="1">
        <v>0.98</v>
      </c>
      <c r="Y306" s="1">
        <v>0.1</v>
      </c>
      <c r="Z306" s="1">
        <v>-0.1</v>
      </c>
      <c r="AA306" s="1" t="s">
        <v>1</v>
      </c>
    </row>
    <row r="307" spans="1:27" s="1" customFormat="1" x14ac:dyDescent="0.3">
      <c r="A307" s="1">
        <v>959152</v>
      </c>
      <c r="B307" s="1" t="s">
        <v>9</v>
      </c>
      <c r="C307" s="1">
        <v>1</v>
      </c>
      <c r="D307" s="1">
        <v>1</v>
      </c>
      <c r="E307" s="1">
        <v>0</v>
      </c>
      <c r="F307" s="1">
        <v>3</v>
      </c>
      <c r="G307" s="1">
        <v>0</v>
      </c>
      <c r="H307" s="1">
        <v>5</v>
      </c>
      <c r="I307" s="1">
        <v>1</v>
      </c>
      <c r="J307" s="1">
        <v>2.5</v>
      </c>
      <c r="K307" s="1">
        <v>2.5</v>
      </c>
      <c r="L307" s="1">
        <v>0</v>
      </c>
      <c r="M307" s="1">
        <v>2.5</v>
      </c>
      <c r="N307" s="1">
        <v>0</v>
      </c>
      <c r="O307" s="1">
        <v>2.5</v>
      </c>
      <c r="P307" s="1">
        <v>0.39</v>
      </c>
      <c r="Q307" s="1">
        <v>1</v>
      </c>
      <c r="R307" s="1">
        <v>0</v>
      </c>
      <c r="S307" s="1">
        <v>0.1</v>
      </c>
      <c r="T307" s="1">
        <v>6.5</v>
      </c>
      <c r="U307" s="1">
        <v>0.44</v>
      </c>
      <c r="V307" s="1">
        <v>0.08</v>
      </c>
      <c r="W307" s="1">
        <v>0.2</v>
      </c>
      <c r="X307" s="1">
        <v>0.98</v>
      </c>
      <c r="Y307" s="1">
        <v>0.1</v>
      </c>
      <c r="Z307" s="1">
        <v>-0.1</v>
      </c>
      <c r="AA307" s="1" t="s">
        <v>1</v>
      </c>
    </row>
    <row r="308" spans="1:27" s="1" customFormat="1" x14ac:dyDescent="0.3">
      <c r="A308" s="1">
        <v>959153</v>
      </c>
      <c r="B308" s="1" t="s">
        <v>9</v>
      </c>
      <c r="C308" s="1">
        <v>1</v>
      </c>
      <c r="D308" s="1">
        <v>1</v>
      </c>
      <c r="E308" s="1">
        <v>0</v>
      </c>
      <c r="F308" s="1">
        <v>3</v>
      </c>
      <c r="G308" s="1">
        <v>0</v>
      </c>
      <c r="H308" s="1">
        <v>5</v>
      </c>
      <c r="I308" s="1">
        <v>1</v>
      </c>
      <c r="J308" s="1">
        <v>2.5</v>
      </c>
      <c r="K308" s="1">
        <v>2.5</v>
      </c>
      <c r="L308" s="1">
        <v>0</v>
      </c>
      <c r="M308" s="1">
        <v>2.5</v>
      </c>
      <c r="N308" s="1">
        <v>0</v>
      </c>
      <c r="O308" s="1">
        <v>2.5</v>
      </c>
      <c r="P308" s="1">
        <v>0.39</v>
      </c>
      <c r="Q308" s="1">
        <v>1</v>
      </c>
      <c r="R308" s="1">
        <v>0</v>
      </c>
      <c r="S308" s="1">
        <v>0.1</v>
      </c>
      <c r="T308" s="1">
        <v>6.5</v>
      </c>
      <c r="U308" s="1">
        <v>0.44</v>
      </c>
      <c r="V308" s="1">
        <v>0.08</v>
      </c>
      <c r="W308" s="1">
        <v>0.2</v>
      </c>
      <c r="X308" s="1">
        <v>0.98</v>
      </c>
      <c r="Y308" s="1">
        <v>0.1</v>
      </c>
      <c r="Z308" s="1">
        <v>-0.1</v>
      </c>
      <c r="AA308" s="1" t="s">
        <v>1</v>
      </c>
    </row>
    <row r="309" spans="1:27" s="1" customFormat="1" x14ac:dyDescent="0.3">
      <c r="A309" s="1">
        <v>959154</v>
      </c>
      <c r="B309" s="1" t="s">
        <v>9</v>
      </c>
      <c r="C309" s="1">
        <v>1</v>
      </c>
      <c r="D309" s="1">
        <v>1</v>
      </c>
      <c r="E309" s="1">
        <v>0</v>
      </c>
      <c r="F309" s="1">
        <v>3</v>
      </c>
      <c r="G309" s="1">
        <v>0</v>
      </c>
      <c r="H309" s="1">
        <v>5</v>
      </c>
      <c r="I309" s="1">
        <v>1</v>
      </c>
      <c r="J309" s="1">
        <v>2.5</v>
      </c>
      <c r="K309" s="1">
        <v>2.5</v>
      </c>
      <c r="L309" s="1">
        <v>0</v>
      </c>
      <c r="M309" s="1">
        <v>2.5</v>
      </c>
      <c r="N309" s="1">
        <v>0</v>
      </c>
      <c r="O309" s="1">
        <v>2.5</v>
      </c>
      <c r="P309" s="1">
        <v>0.39</v>
      </c>
      <c r="Q309" s="1">
        <v>1</v>
      </c>
      <c r="R309" s="1">
        <v>0</v>
      </c>
      <c r="S309" s="1">
        <v>0.1</v>
      </c>
      <c r="T309" s="1">
        <v>6.5</v>
      </c>
      <c r="U309" s="1">
        <v>0.44</v>
      </c>
      <c r="V309" s="1">
        <v>0.08</v>
      </c>
      <c r="W309" s="1">
        <v>0.2</v>
      </c>
      <c r="X309" s="1">
        <v>0.98</v>
      </c>
      <c r="Y309" s="1">
        <v>0.1</v>
      </c>
      <c r="Z309" s="1">
        <v>-0.1</v>
      </c>
      <c r="AA309" s="1" t="s">
        <v>1</v>
      </c>
    </row>
    <row r="310" spans="1:27" s="1" customFormat="1" x14ac:dyDescent="0.3">
      <c r="A310" s="1">
        <v>959161</v>
      </c>
      <c r="B310" s="1" t="s">
        <v>9</v>
      </c>
      <c r="C310" s="1">
        <v>1</v>
      </c>
      <c r="D310" s="1">
        <v>1</v>
      </c>
      <c r="E310" s="1">
        <v>0</v>
      </c>
      <c r="F310" s="1">
        <v>3</v>
      </c>
      <c r="G310" s="1">
        <v>0</v>
      </c>
      <c r="H310" s="1">
        <v>5</v>
      </c>
      <c r="I310" s="1">
        <v>1</v>
      </c>
      <c r="J310" s="1">
        <v>2.5</v>
      </c>
      <c r="K310" s="1">
        <v>2.5</v>
      </c>
      <c r="L310" s="1">
        <v>0</v>
      </c>
      <c r="M310" s="1">
        <v>2.5</v>
      </c>
      <c r="N310" s="1">
        <v>0</v>
      </c>
      <c r="O310" s="1">
        <v>2.5</v>
      </c>
      <c r="P310" s="1">
        <v>0.39</v>
      </c>
      <c r="Q310" s="1">
        <v>1</v>
      </c>
      <c r="R310" s="1">
        <v>0</v>
      </c>
      <c r="S310" s="1">
        <v>0.1</v>
      </c>
      <c r="T310" s="1">
        <v>6.5</v>
      </c>
      <c r="U310" s="1">
        <v>0.44</v>
      </c>
      <c r="V310" s="1">
        <v>0.08</v>
      </c>
      <c r="W310" s="1">
        <v>0.2</v>
      </c>
      <c r="X310" s="1">
        <v>0.98</v>
      </c>
      <c r="Y310" s="1">
        <v>0.1</v>
      </c>
      <c r="Z310" s="1">
        <v>-0.1</v>
      </c>
      <c r="AA310" s="1" t="s">
        <v>1</v>
      </c>
    </row>
    <row r="311" spans="1:27" s="1" customFormat="1" x14ac:dyDescent="0.3">
      <c r="A311" s="1">
        <v>959162</v>
      </c>
      <c r="B311" s="1" t="s">
        <v>9</v>
      </c>
      <c r="C311" s="1">
        <v>1</v>
      </c>
      <c r="D311" s="1">
        <v>1</v>
      </c>
      <c r="E311" s="1">
        <v>0</v>
      </c>
      <c r="F311" s="1">
        <v>3</v>
      </c>
      <c r="G311" s="1">
        <v>0</v>
      </c>
      <c r="H311" s="1">
        <v>5</v>
      </c>
      <c r="I311" s="1">
        <v>1</v>
      </c>
      <c r="J311" s="1">
        <v>2.5</v>
      </c>
      <c r="K311" s="1">
        <v>2.5</v>
      </c>
      <c r="L311" s="1">
        <v>0</v>
      </c>
      <c r="M311" s="1">
        <v>2.5</v>
      </c>
      <c r="N311" s="1">
        <v>0</v>
      </c>
      <c r="O311" s="1">
        <v>2.5</v>
      </c>
      <c r="P311" s="1">
        <v>0.39</v>
      </c>
      <c r="Q311" s="1">
        <v>1</v>
      </c>
      <c r="R311" s="1">
        <v>0</v>
      </c>
      <c r="S311" s="1">
        <v>0.1</v>
      </c>
      <c r="T311" s="1">
        <v>6.5</v>
      </c>
      <c r="U311" s="1">
        <v>0.44</v>
      </c>
      <c r="V311" s="1">
        <v>0.08</v>
      </c>
      <c r="W311" s="1">
        <v>0.2</v>
      </c>
      <c r="X311" s="1">
        <v>0.98</v>
      </c>
      <c r="Y311" s="1">
        <v>0.1</v>
      </c>
      <c r="Z311" s="1">
        <v>-0.1</v>
      </c>
      <c r="AA311" s="1" t="s">
        <v>1</v>
      </c>
    </row>
    <row r="312" spans="1:27" s="1" customFormat="1" x14ac:dyDescent="0.3">
      <c r="A312" s="1">
        <v>959163</v>
      </c>
      <c r="B312" s="1" t="s">
        <v>9</v>
      </c>
      <c r="C312" s="1">
        <v>1</v>
      </c>
      <c r="D312" s="1">
        <v>1</v>
      </c>
      <c r="E312" s="1">
        <v>0</v>
      </c>
      <c r="F312" s="1">
        <v>3</v>
      </c>
      <c r="G312" s="1">
        <v>0</v>
      </c>
      <c r="H312" s="1">
        <v>5</v>
      </c>
      <c r="I312" s="1">
        <v>1</v>
      </c>
      <c r="J312" s="1">
        <v>2.5</v>
      </c>
      <c r="K312" s="1">
        <v>2.5</v>
      </c>
      <c r="L312" s="1">
        <v>0</v>
      </c>
      <c r="M312" s="1">
        <v>2.5</v>
      </c>
      <c r="N312" s="1">
        <v>0</v>
      </c>
      <c r="O312" s="1">
        <v>2.5</v>
      </c>
      <c r="P312" s="1">
        <v>0.39</v>
      </c>
      <c r="Q312" s="1">
        <v>1</v>
      </c>
      <c r="R312" s="1">
        <v>0</v>
      </c>
      <c r="S312" s="1">
        <v>0.1</v>
      </c>
      <c r="T312" s="1">
        <v>6.5</v>
      </c>
      <c r="U312" s="1">
        <v>0.44</v>
      </c>
      <c r="V312" s="1">
        <v>0.08</v>
      </c>
      <c r="W312" s="1">
        <v>0.2</v>
      </c>
      <c r="X312" s="1">
        <v>0.98</v>
      </c>
      <c r="Y312" s="1">
        <v>0.1</v>
      </c>
      <c r="Z312" s="1">
        <v>-0.1</v>
      </c>
      <c r="AA312" s="1" t="s">
        <v>1</v>
      </c>
    </row>
    <row r="313" spans="1:27" s="1" customFormat="1" x14ac:dyDescent="0.3">
      <c r="A313" s="1">
        <v>959171</v>
      </c>
      <c r="B313" s="1" t="s">
        <v>9</v>
      </c>
      <c r="C313" s="1">
        <v>1</v>
      </c>
      <c r="D313" s="1">
        <v>1</v>
      </c>
      <c r="E313" s="1">
        <v>0</v>
      </c>
      <c r="F313" s="1">
        <v>3</v>
      </c>
      <c r="G313" s="1">
        <v>0</v>
      </c>
      <c r="H313" s="1">
        <v>5</v>
      </c>
      <c r="I313" s="1">
        <v>1</v>
      </c>
      <c r="J313" s="1">
        <v>2.5</v>
      </c>
      <c r="K313" s="1">
        <v>2.5</v>
      </c>
      <c r="L313" s="1">
        <v>0</v>
      </c>
      <c r="M313" s="1">
        <v>2.5</v>
      </c>
      <c r="N313" s="1">
        <v>0</v>
      </c>
      <c r="O313" s="1">
        <v>2.5</v>
      </c>
      <c r="P313" s="1">
        <v>0.39</v>
      </c>
      <c r="Q313" s="1">
        <v>1</v>
      </c>
      <c r="R313" s="1">
        <v>0</v>
      </c>
      <c r="S313" s="1">
        <v>0.1</v>
      </c>
      <c r="T313" s="1">
        <v>6.5</v>
      </c>
      <c r="U313" s="1">
        <v>0.44</v>
      </c>
      <c r="V313" s="1">
        <v>0.08</v>
      </c>
      <c r="W313" s="1">
        <v>0.2</v>
      </c>
      <c r="X313" s="1">
        <v>0.98</v>
      </c>
      <c r="Y313" s="1">
        <v>0.1</v>
      </c>
      <c r="Z313" s="1">
        <v>-0.1</v>
      </c>
      <c r="AA313" s="1" t="s">
        <v>1</v>
      </c>
    </row>
    <row r="314" spans="1:27" s="1" customFormat="1" x14ac:dyDescent="0.3">
      <c r="A314" s="1">
        <v>959172</v>
      </c>
      <c r="B314" s="1" t="s">
        <v>9</v>
      </c>
      <c r="C314" s="1">
        <v>1</v>
      </c>
      <c r="D314" s="1">
        <v>1</v>
      </c>
      <c r="E314" s="1">
        <v>0</v>
      </c>
      <c r="F314" s="1">
        <v>3</v>
      </c>
      <c r="G314" s="1">
        <v>0</v>
      </c>
      <c r="H314" s="1">
        <v>5</v>
      </c>
      <c r="I314" s="1">
        <v>1</v>
      </c>
      <c r="J314" s="1">
        <v>2.5</v>
      </c>
      <c r="K314" s="1">
        <v>2.5</v>
      </c>
      <c r="L314" s="1">
        <v>0</v>
      </c>
      <c r="M314" s="1">
        <v>2.5</v>
      </c>
      <c r="N314" s="1">
        <v>0</v>
      </c>
      <c r="O314" s="1">
        <v>2.5</v>
      </c>
      <c r="P314" s="1">
        <v>0.39</v>
      </c>
      <c r="Q314" s="1">
        <v>1</v>
      </c>
      <c r="R314" s="1">
        <v>0</v>
      </c>
      <c r="S314" s="1">
        <v>0.1</v>
      </c>
      <c r="T314" s="1">
        <v>6.5</v>
      </c>
      <c r="U314" s="1">
        <v>0.44</v>
      </c>
      <c r="V314" s="1">
        <v>0.08</v>
      </c>
      <c r="W314" s="1">
        <v>0.2</v>
      </c>
      <c r="X314" s="1">
        <v>0.98</v>
      </c>
      <c r="Y314" s="1">
        <v>0.1</v>
      </c>
      <c r="Z314" s="1">
        <v>-0.1</v>
      </c>
      <c r="AA314" s="1" t="s">
        <v>1</v>
      </c>
    </row>
    <row r="315" spans="1:27" s="1" customFormat="1" x14ac:dyDescent="0.3">
      <c r="A315" s="1">
        <v>959181</v>
      </c>
      <c r="B315" s="1" t="s">
        <v>9</v>
      </c>
      <c r="C315" s="1">
        <v>1</v>
      </c>
      <c r="D315" s="1">
        <v>1</v>
      </c>
      <c r="E315" s="1">
        <v>0</v>
      </c>
      <c r="F315" s="1">
        <v>3</v>
      </c>
      <c r="G315" s="1">
        <v>0</v>
      </c>
      <c r="H315" s="1">
        <v>5</v>
      </c>
      <c r="I315" s="1">
        <v>1</v>
      </c>
      <c r="J315" s="1">
        <v>2.5</v>
      </c>
      <c r="K315" s="1">
        <v>2.5</v>
      </c>
      <c r="L315" s="1">
        <v>0</v>
      </c>
      <c r="M315" s="1">
        <v>2.5</v>
      </c>
      <c r="N315" s="1">
        <v>0</v>
      </c>
      <c r="O315" s="1">
        <v>2.5</v>
      </c>
      <c r="P315" s="1">
        <v>0.39</v>
      </c>
      <c r="Q315" s="1">
        <v>1</v>
      </c>
      <c r="R315" s="1">
        <v>0</v>
      </c>
      <c r="S315" s="1">
        <v>0.1</v>
      </c>
      <c r="T315" s="1">
        <v>6.5</v>
      </c>
      <c r="U315" s="1">
        <v>0.44</v>
      </c>
      <c r="V315" s="1">
        <v>0.08</v>
      </c>
      <c r="W315" s="1">
        <v>0.2</v>
      </c>
      <c r="X315" s="1">
        <v>0.98</v>
      </c>
      <c r="Y315" s="1">
        <v>0.1</v>
      </c>
      <c r="Z315" s="1">
        <v>-0.1</v>
      </c>
      <c r="AA315" s="1" t="s">
        <v>1</v>
      </c>
    </row>
    <row r="316" spans="1:27" s="1" customFormat="1" x14ac:dyDescent="0.3">
      <c r="A316" s="1">
        <v>959191</v>
      </c>
      <c r="B316" s="1" t="s">
        <v>9</v>
      </c>
      <c r="C316" s="1">
        <v>1</v>
      </c>
      <c r="D316" s="1">
        <v>1</v>
      </c>
      <c r="E316" s="1">
        <v>0</v>
      </c>
      <c r="F316" s="1">
        <v>3</v>
      </c>
      <c r="G316" s="1">
        <v>0</v>
      </c>
      <c r="H316" s="1">
        <v>5</v>
      </c>
      <c r="I316" s="1">
        <v>1</v>
      </c>
      <c r="J316" s="1">
        <v>2.5</v>
      </c>
      <c r="K316" s="1">
        <v>2.5</v>
      </c>
      <c r="L316" s="1">
        <v>0</v>
      </c>
      <c r="M316" s="1">
        <v>2.5</v>
      </c>
      <c r="N316" s="1">
        <v>0</v>
      </c>
      <c r="O316" s="1">
        <v>2.5</v>
      </c>
      <c r="P316" s="1">
        <v>0.39</v>
      </c>
      <c r="Q316" s="1">
        <v>1</v>
      </c>
      <c r="R316" s="1">
        <v>0</v>
      </c>
      <c r="S316" s="1">
        <v>0.1</v>
      </c>
      <c r="T316" s="1">
        <v>6.5</v>
      </c>
      <c r="U316" s="1">
        <v>0.44</v>
      </c>
      <c r="V316" s="1">
        <v>0.08</v>
      </c>
      <c r="W316" s="1">
        <v>0.2</v>
      </c>
      <c r="X316" s="1">
        <v>0.98</v>
      </c>
      <c r="Y316" s="1">
        <v>0.1</v>
      </c>
      <c r="Z316" s="1">
        <v>-0.1</v>
      </c>
      <c r="AA316" s="1" t="s">
        <v>1</v>
      </c>
    </row>
    <row r="317" spans="1:27" s="1" customFormat="1" x14ac:dyDescent="0.3">
      <c r="A317" s="1">
        <v>959201</v>
      </c>
      <c r="B317" s="1" t="s">
        <v>9</v>
      </c>
      <c r="C317" s="1">
        <v>1</v>
      </c>
      <c r="D317" s="1">
        <v>1</v>
      </c>
      <c r="E317" s="1">
        <v>0</v>
      </c>
      <c r="F317" s="1">
        <v>3</v>
      </c>
      <c r="G317" s="1">
        <v>0</v>
      </c>
      <c r="H317" s="1">
        <v>5</v>
      </c>
      <c r="I317" s="1">
        <v>1</v>
      </c>
      <c r="J317" s="1">
        <v>2.5</v>
      </c>
      <c r="K317" s="1">
        <v>2.5</v>
      </c>
      <c r="L317" s="1">
        <v>0</v>
      </c>
      <c r="M317" s="1">
        <v>2.5</v>
      </c>
      <c r="N317" s="1">
        <v>0</v>
      </c>
      <c r="O317" s="1">
        <v>2.5</v>
      </c>
      <c r="P317" s="1">
        <v>0.39</v>
      </c>
      <c r="Q317" s="1">
        <v>1</v>
      </c>
      <c r="R317" s="1">
        <v>0</v>
      </c>
      <c r="S317" s="1">
        <v>0.1</v>
      </c>
      <c r="T317" s="1">
        <v>6.5</v>
      </c>
      <c r="U317" s="1">
        <v>0.44</v>
      </c>
      <c r="V317" s="1">
        <v>0.08</v>
      </c>
      <c r="W317" s="1">
        <v>0.2</v>
      </c>
      <c r="X317" s="1">
        <v>0.98</v>
      </c>
      <c r="Y317" s="1">
        <v>0.1</v>
      </c>
      <c r="Z317" s="1">
        <v>-0.1</v>
      </c>
      <c r="AA317" s="1" t="s">
        <v>1</v>
      </c>
    </row>
    <row r="318" spans="1:27" s="1" customFormat="1" x14ac:dyDescent="0.3">
      <c r="A318" s="1">
        <v>959202</v>
      </c>
      <c r="B318" s="1" t="s">
        <v>9</v>
      </c>
      <c r="C318" s="1">
        <v>1</v>
      </c>
      <c r="D318" s="1">
        <v>1</v>
      </c>
      <c r="E318" s="1">
        <v>0</v>
      </c>
      <c r="F318" s="1">
        <v>3</v>
      </c>
      <c r="G318" s="1">
        <v>0</v>
      </c>
      <c r="H318" s="1">
        <v>5</v>
      </c>
      <c r="I318" s="1">
        <v>1</v>
      </c>
      <c r="J318" s="1">
        <v>2.5</v>
      </c>
      <c r="K318" s="1">
        <v>2.5</v>
      </c>
      <c r="L318" s="1">
        <v>0</v>
      </c>
      <c r="M318" s="1">
        <v>2.5</v>
      </c>
      <c r="N318" s="1">
        <v>0</v>
      </c>
      <c r="O318" s="1">
        <v>2.5</v>
      </c>
      <c r="P318" s="1">
        <v>0.39</v>
      </c>
      <c r="Q318" s="1">
        <v>1</v>
      </c>
      <c r="R318" s="1">
        <v>0</v>
      </c>
      <c r="S318" s="1">
        <v>0.1</v>
      </c>
      <c r="T318" s="1">
        <v>6.5</v>
      </c>
      <c r="U318" s="1">
        <v>0.44</v>
      </c>
      <c r="V318" s="1">
        <v>0.08</v>
      </c>
      <c r="W318" s="1">
        <v>0.2</v>
      </c>
      <c r="X318" s="1">
        <v>0.98</v>
      </c>
      <c r="Y318" s="1">
        <v>0.1</v>
      </c>
      <c r="Z318" s="1">
        <v>-0.1</v>
      </c>
      <c r="AA318" s="1" t="s">
        <v>1</v>
      </c>
    </row>
    <row r="319" spans="1:27" s="1" customFormat="1" x14ac:dyDescent="0.3">
      <c r="A319" s="1">
        <v>959211</v>
      </c>
      <c r="B319" s="1" t="s">
        <v>9</v>
      </c>
      <c r="C319" s="1">
        <v>1</v>
      </c>
      <c r="D319" s="1">
        <v>1</v>
      </c>
      <c r="E319" s="1">
        <v>0</v>
      </c>
      <c r="F319" s="1">
        <v>3</v>
      </c>
      <c r="G319" s="1">
        <v>0</v>
      </c>
      <c r="H319" s="1">
        <v>5</v>
      </c>
      <c r="I319" s="1">
        <v>1</v>
      </c>
      <c r="J319" s="1">
        <v>2.5</v>
      </c>
      <c r="K319" s="1">
        <v>2.5</v>
      </c>
      <c r="L319" s="1">
        <v>0</v>
      </c>
      <c r="M319" s="1">
        <v>2.5</v>
      </c>
      <c r="N319" s="1">
        <v>0</v>
      </c>
      <c r="O319" s="1">
        <v>2.5</v>
      </c>
      <c r="P319" s="1">
        <v>0.39</v>
      </c>
      <c r="Q319" s="1">
        <v>1</v>
      </c>
      <c r="R319" s="1">
        <v>0</v>
      </c>
      <c r="S319" s="1">
        <v>0.1</v>
      </c>
      <c r="T319" s="1">
        <v>6.5</v>
      </c>
      <c r="U319" s="1">
        <v>0.44</v>
      </c>
      <c r="V319" s="1">
        <v>0.08</v>
      </c>
      <c r="W319" s="1">
        <v>0.2</v>
      </c>
      <c r="X319" s="1">
        <v>0.98</v>
      </c>
      <c r="Y319" s="1">
        <v>0.1</v>
      </c>
      <c r="Z319" s="1">
        <v>-0.1</v>
      </c>
      <c r="AA319" s="1" t="s">
        <v>1</v>
      </c>
    </row>
    <row r="320" spans="1:27" s="1" customFormat="1" x14ac:dyDescent="0.3">
      <c r="A320" s="1">
        <v>959241</v>
      </c>
      <c r="B320" s="1" t="s">
        <v>9</v>
      </c>
      <c r="C320" s="1">
        <v>1</v>
      </c>
      <c r="D320" s="1">
        <v>1</v>
      </c>
      <c r="E320" s="1">
        <v>0</v>
      </c>
      <c r="F320" s="1">
        <v>3</v>
      </c>
      <c r="G320" s="1">
        <v>0</v>
      </c>
      <c r="H320" s="1">
        <v>5</v>
      </c>
      <c r="I320" s="1">
        <v>1</v>
      </c>
      <c r="J320" s="1">
        <v>2.5</v>
      </c>
      <c r="K320" s="1">
        <v>2.5</v>
      </c>
      <c r="L320" s="1">
        <v>0</v>
      </c>
      <c r="M320" s="1">
        <v>2.5</v>
      </c>
      <c r="N320" s="1">
        <v>0</v>
      </c>
      <c r="O320" s="1">
        <v>2.5</v>
      </c>
      <c r="P320" s="1">
        <v>0.39</v>
      </c>
      <c r="Q320" s="1">
        <v>1</v>
      </c>
      <c r="R320" s="1">
        <v>0</v>
      </c>
      <c r="S320" s="1">
        <v>0.1</v>
      </c>
      <c r="T320" s="1">
        <v>6.5</v>
      </c>
      <c r="U320" s="1">
        <v>0.44</v>
      </c>
      <c r="V320" s="1">
        <v>0.08</v>
      </c>
      <c r="W320" s="1">
        <v>0.2</v>
      </c>
      <c r="X320" s="1">
        <v>0.98</v>
      </c>
      <c r="Y320" s="1">
        <v>0.1</v>
      </c>
      <c r="Z320" s="1">
        <v>-0.1</v>
      </c>
      <c r="AA320" s="1" t="s">
        <v>1</v>
      </c>
    </row>
    <row r="321" spans="1:27" s="1" customFormat="1" x14ac:dyDescent="0.3">
      <c r="A321" s="1">
        <v>959242</v>
      </c>
      <c r="B321" s="1" t="s">
        <v>9</v>
      </c>
      <c r="C321" s="1">
        <v>1</v>
      </c>
      <c r="D321" s="1">
        <v>1</v>
      </c>
      <c r="E321" s="1">
        <v>0</v>
      </c>
      <c r="F321" s="1">
        <v>3</v>
      </c>
      <c r="G321" s="1">
        <v>0</v>
      </c>
      <c r="H321" s="1">
        <v>5</v>
      </c>
      <c r="I321" s="1">
        <v>1</v>
      </c>
      <c r="J321" s="1">
        <v>2.5</v>
      </c>
      <c r="K321" s="1">
        <v>2.5</v>
      </c>
      <c r="L321" s="1">
        <v>0</v>
      </c>
      <c r="M321" s="1">
        <v>2.5</v>
      </c>
      <c r="N321" s="1">
        <v>0</v>
      </c>
      <c r="O321" s="1">
        <v>2.5</v>
      </c>
      <c r="P321" s="1">
        <v>0.39</v>
      </c>
      <c r="Q321" s="1">
        <v>1</v>
      </c>
      <c r="R321" s="1">
        <v>0</v>
      </c>
      <c r="S321" s="1">
        <v>0.1</v>
      </c>
      <c r="T321" s="1">
        <v>6.5</v>
      </c>
      <c r="U321" s="1">
        <v>0.44</v>
      </c>
      <c r="V321" s="1">
        <v>0.08</v>
      </c>
      <c r="W321" s="1">
        <v>0.2</v>
      </c>
      <c r="X321" s="1">
        <v>0.98</v>
      </c>
      <c r="Y321" s="1">
        <v>0.1</v>
      </c>
      <c r="Z321" s="1">
        <v>-0.1</v>
      </c>
      <c r="AA321" s="1" t="s">
        <v>1</v>
      </c>
    </row>
    <row r="322" spans="1:27" s="1" customFormat="1" x14ac:dyDescent="0.3">
      <c r="A322" s="1">
        <v>959251</v>
      </c>
      <c r="B322" s="1" t="s">
        <v>9</v>
      </c>
      <c r="C322" s="1">
        <v>1</v>
      </c>
      <c r="D322" s="1">
        <v>1</v>
      </c>
      <c r="E322" s="1">
        <v>0</v>
      </c>
      <c r="F322" s="1">
        <v>3</v>
      </c>
      <c r="G322" s="1">
        <v>0</v>
      </c>
      <c r="H322" s="1">
        <v>5</v>
      </c>
      <c r="I322" s="1">
        <v>1</v>
      </c>
      <c r="J322" s="1">
        <v>2.5</v>
      </c>
      <c r="K322" s="1">
        <v>2.5</v>
      </c>
      <c r="L322" s="1">
        <v>0</v>
      </c>
      <c r="M322" s="1">
        <v>2.5</v>
      </c>
      <c r="N322" s="1">
        <v>0</v>
      </c>
      <c r="O322" s="1">
        <v>2.5</v>
      </c>
      <c r="P322" s="1">
        <v>0.39</v>
      </c>
      <c r="Q322" s="1">
        <v>1</v>
      </c>
      <c r="R322" s="1">
        <v>0</v>
      </c>
      <c r="S322" s="1">
        <v>0.1</v>
      </c>
      <c r="T322" s="1">
        <v>6.5</v>
      </c>
      <c r="U322" s="1">
        <v>0.44</v>
      </c>
      <c r="V322" s="1">
        <v>0.08</v>
      </c>
      <c r="W322" s="1">
        <v>0.2</v>
      </c>
      <c r="X322" s="1">
        <v>0.98</v>
      </c>
      <c r="Y322" s="1">
        <v>0.1</v>
      </c>
      <c r="Z322" s="1">
        <v>-0.1</v>
      </c>
      <c r="AA322" s="1" t="s">
        <v>1</v>
      </c>
    </row>
    <row r="323" spans="1:27" s="1" customFormat="1" x14ac:dyDescent="0.3">
      <c r="A323" s="1">
        <v>959261</v>
      </c>
      <c r="B323" s="1" t="s">
        <v>9</v>
      </c>
      <c r="C323" s="1">
        <v>1</v>
      </c>
      <c r="D323" s="1">
        <v>1</v>
      </c>
      <c r="E323" s="1">
        <v>0</v>
      </c>
      <c r="F323" s="1">
        <v>3</v>
      </c>
      <c r="G323" s="1">
        <v>0</v>
      </c>
      <c r="H323" s="1">
        <v>5</v>
      </c>
      <c r="I323" s="1">
        <v>1</v>
      </c>
      <c r="J323" s="1">
        <v>2.5</v>
      </c>
      <c r="K323" s="1">
        <v>2.5</v>
      </c>
      <c r="L323" s="1">
        <v>0</v>
      </c>
      <c r="M323" s="1">
        <v>2.5</v>
      </c>
      <c r="N323" s="1">
        <v>0</v>
      </c>
      <c r="O323" s="1">
        <v>2.5</v>
      </c>
      <c r="P323" s="1">
        <v>0.39</v>
      </c>
      <c r="Q323" s="1">
        <v>1</v>
      </c>
      <c r="R323" s="1">
        <v>0</v>
      </c>
      <c r="S323" s="1">
        <v>0.1</v>
      </c>
      <c r="T323" s="1">
        <v>6.5</v>
      </c>
      <c r="U323" s="1">
        <v>0.44</v>
      </c>
      <c r="V323" s="1">
        <v>0.08</v>
      </c>
      <c r="W323" s="1">
        <v>0.2</v>
      </c>
      <c r="X323" s="1">
        <v>0.98</v>
      </c>
      <c r="Y323" s="1">
        <v>0.1</v>
      </c>
      <c r="Z323" s="1">
        <v>-0.1</v>
      </c>
      <c r="AA323" s="1" t="s">
        <v>1</v>
      </c>
    </row>
    <row r="324" spans="1:27" s="1" customFormat="1" x14ac:dyDescent="0.3">
      <c r="A324" s="1">
        <v>959262</v>
      </c>
      <c r="B324" s="1" t="s">
        <v>9</v>
      </c>
      <c r="C324" s="1">
        <v>1</v>
      </c>
      <c r="D324" s="1">
        <v>1</v>
      </c>
      <c r="E324" s="1">
        <v>0</v>
      </c>
      <c r="F324" s="1">
        <v>3</v>
      </c>
      <c r="G324" s="1">
        <v>0</v>
      </c>
      <c r="H324" s="1">
        <v>5</v>
      </c>
      <c r="I324" s="1">
        <v>1</v>
      </c>
      <c r="J324" s="1">
        <v>2.5</v>
      </c>
      <c r="K324" s="1">
        <v>2.5</v>
      </c>
      <c r="L324" s="1">
        <v>0</v>
      </c>
      <c r="M324" s="1">
        <v>2.5</v>
      </c>
      <c r="N324" s="1">
        <v>0</v>
      </c>
      <c r="O324" s="1">
        <v>2.5</v>
      </c>
      <c r="P324" s="1">
        <v>0.39</v>
      </c>
      <c r="Q324" s="1">
        <v>1</v>
      </c>
      <c r="R324" s="1">
        <v>0</v>
      </c>
      <c r="S324" s="1">
        <v>0.1</v>
      </c>
      <c r="T324" s="1">
        <v>6.5</v>
      </c>
      <c r="U324" s="1">
        <v>0.44</v>
      </c>
      <c r="V324" s="1">
        <v>0.08</v>
      </c>
      <c r="W324" s="1">
        <v>0.2</v>
      </c>
      <c r="X324" s="1">
        <v>0.98</v>
      </c>
      <c r="Y324" s="1">
        <v>0.1</v>
      </c>
      <c r="Z324" s="1">
        <v>-0.1</v>
      </c>
      <c r="AA324" s="1" t="s">
        <v>1</v>
      </c>
    </row>
    <row r="325" spans="1:27" s="1" customFormat="1" x14ac:dyDescent="0.3">
      <c r="A325" s="1">
        <v>959271</v>
      </c>
      <c r="B325" s="1" t="s">
        <v>9</v>
      </c>
      <c r="C325" s="1">
        <v>1</v>
      </c>
      <c r="D325" s="1">
        <v>1</v>
      </c>
      <c r="E325" s="1">
        <v>0</v>
      </c>
      <c r="F325" s="1">
        <v>3</v>
      </c>
      <c r="G325" s="1">
        <v>0</v>
      </c>
      <c r="H325" s="1">
        <v>5</v>
      </c>
      <c r="I325" s="1">
        <v>1</v>
      </c>
      <c r="J325" s="1">
        <v>2.5</v>
      </c>
      <c r="K325" s="1">
        <v>2.5</v>
      </c>
      <c r="L325" s="1">
        <v>0</v>
      </c>
      <c r="M325" s="1">
        <v>2.5</v>
      </c>
      <c r="N325" s="1">
        <v>0</v>
      </c>
      <c r="O325" s="1">
        <v>2.5</v>
      </c>
      <c r="P325" s="1">
        <v>0.39</v>
      </c>
      <c r="Q325" s="1">
        <v>1</v>
      </c>
      <c r="R325" s="1">
        <v>0</v>
      </c>
      <c r="S325" s="1">
        <v>0.1</v>
      </c>
      <c r="T325" s="1">
        <v>6.5</v>
      </c>
      <c r="U325" s="1">
        <v>0.44</v>
      </c>
      <c r="V325" s="1">
        <v>0.08</v>
      </c>
      <c r="W325" s="1">
        <v>0.2</v>
      </c>
      <c r="X325" s="1">
        <v>0.98</v>
      </c>
      <c r="Y325" s="1">
        <v>0.1</v>
      </c>
      <c r="Z325" s="1">
        <v>-0.1</v>
      </c>
      <c r="AA325" s="1" t="s">
        <v>1</v>
      </c>
    </row>
    <row r="326" spans="1:27" s="1" customFormat="1" x14ac:dyDescent="0.3">
      <c r="A326" s="1">
        <v>959272</v>
      </c>
      <c r="B326" s="1" t="s">
        <v>9</v>
      </c>
      <c r="C326" s="1">
        <v>1</v>
      </c>
      <c r="D326" s="1">
        <v>1</v>
      </c>
      <c r="E326" s="1">
        <v>0</v>
      </c>
      <c r="F326" s="1">
        <v>3</v>
      </c>
      <c r="G326" s="1">
        <v>0</v>
      </c>
      <c r="H326" s="1">
        <v>5</v>
      </c>
      <c r="I326" s="1">
        <v>1</v>
      </c>
      <c r="J326" s="1">
        <v>2.5</v>
      </c>
      <c r="K326" s="1">
        <v>2.5</v>
      </c>
      <c r="L326" s="1">
        <v>0</v>
      </c>
      <c r="M326" s="1">
        <v>2.5</v>
      </c>
      <c r="N326" s="1">
        <v>0</v>
      </c>
      <c r="O326" s="1">
        <v>2.5</v>
      </c>
      <c r="P326" s="1">
        <v>0.39</v>
      </c>
      <c r="Q326" s="1">
        <v>1</v>
      </c>
      <c r="R326" s="1">
        <v>0</v>
      </c>
      <c r="S326" s="1">
        <v>0.1</v>
      </c>
      <c r="T326" s="1">
        <v>6.5</v>
      </c>
      <c r="U326" s="1">
        <v>0.44</v>
      </c>
      <c r="V326" s="1">
        <v>0.08</v>
      </c>
      <c r="W326" s="1">
        <v>0.2</v>
      </c>
      <c r="X326" s="1">
        <v>0.98</v>
      </c>
      <c r="Y326" s="1">
        <v>0.1</v>
      </c>
      <c r="Z326" s="1">
        <v>-0.1</v>
      </c>
      <c r="AA326" s="1" t="s">
        <v>1</v>
      </c>
    </row>
    <row r="327" spans="1:27" s="1" customFormat="1" x14ac:dyDescent="0.3">
      <c r="A327" s="1">
        <v>959281</v>
      </c>
      <c r="B327" s="1" t="s">
        <v>9</v>
      </c>
      <c r="C327" s="1">
        <v>1</v>
      </c>
      <c r="D327" s="1">
        <v>1</v>
      </c>
      <c r="E327" s="1">
        <v>0</v>
      </c>
      <c r="F327" s="1">
        <v>3</v>
      </c>
      <c r="G327" s="1">
        <v>0</v>
      </c>
      <c r="H327" s="1">
        <v>5</v>
      </c>
      <c r="I327" s="1">
        <v>1</v>
      </c>
      <c r="J327" s="1">
        <v>2.5</v>
      </c>
      <c r="K327" s="1">
        <v>2.5</v>
      </c>
      <c r="L327" s="1">
        <v>0</v>
      </c>
      <c r="M327" s="1">
        <v>2.5</v>
      </c>
      <c r="N327" s="1">
        <v>0</v>
      </c>
      <c r="O327" s="1">
        <v>2.5</v>
      </c>
      <c r="P327" s="1">
        <v>0.39</v>
      </c>
      <c r="Q327" s="1">
        <v>1</v>
      </c>
      <c r="R327" s="1">
        <v>0</v>
      </c>
      <c r="S327" s="1">
        <v>0.1</v>
      </c>
      <c r="T327" s="1">
        <v>6.5</v>
      </c>
      <c r="U327" s="1">
        <v>0.44</v>
      </c>
      <c r="V327" s="1">
        <v>0.08</v>
      </c>
      <c r="W327" s="1">
        <v>0.2</v>
      </c>
      <c r="X327" s="1">
        <v>0.98</v>
      </c>
      <c r="Y327" s="1">
        <v>0.1</v>
      </c>
      <c r="Z327" s="1">
        <v>-0.1</v>
      </c>
      <c r="AA327" s="1" t="s">
        <v>1</v>
      </c>
    </row>
    <row r="328" spans="1:27" s="1" customFormat="1" x14ac:dyDescent="0.3">
      <c r="A328" s="1">
        <v>959282</v>
      </c>
      <c r="B328" s="1" t="s">
        <v>9</v>
      </c>
      <c r="C328" s="1">
        <v>1</v>
      </c>
      <c r="D328" s="1">
        <v>1</v>
      </c>
      <c r="E328" s="1">
        <v>0</v>
      </c>
      <c r="F328" s="1">
        <v>3</v>
      </c>
      <c r="G328" s="1">
        <v>0</v>
      </c>
      <c r="H328" s="1">
        <v>5</v>
      </c>
      <c r="I328" s="1">
        <v>1</v>
      </c>
      <c r="J328" s="1">
        <v>2.5</v>
      </c>
      <c r="K328" s="1">
        <v>2.5</v>
      </c>
      <c r="L328" s="1">
        <v>0</v>
      </c>
      <c r="M328" s="1">
        <v>2.5</v>
      </c>
      <c r="N328" s="1">
        <v>0</v>
      </c>
      <c r="O328" s="1">
        <v>2.5</v>
      </c>
      <c r="P328" s="1">
        <v>0.39</v>
      </c>
      <c r="Q328" s="1">
        <v>1</v>
      </c>
      <c r="R328" s="1">
        <v>0</v>
      </c>
      <c r="S328" s="1">
        <v>0.1</v>
      </c>
      <c r="T328" s="1">
        <v>6.5</v>
      </c>
      <c r="U328" s="1">
        <v>0.44</v>
      </c>
      <c r="V328" s="1">
        <v>0.08</v>
      </c>
      <c r="W328" s="1">
        <v>0.2</v>
      </c>
      <c r="X328" s="1">
        <v>0.98</v>
      </c>
      <c r="Y328" s="1">
        <v>0.1</v>
      </c>
      <c r="Z328" s="1">
        <v>-0.1</v>
      </c>
      <c r="AA328" s="1" t="s">
        <v>1</v>
      </c>
    </row>
    <row r="329" spans="1:27" s="1" customFormat="1" x14ac:dyDescent="0.3">
      <c r="A329" s="1">
        <v>959291</v>
      </c>
      <c r="B329" s="1" t="s">
        <v>9</v>
      </c>
      <c r="C329" s="1">
        <v>1</v>
      </c>
      <c r="D329" s="1">
        <v>1</v>
      </c>
      <c r="E329" s="1">
        <v>0</v>
      </c>
      <c r="F329" s="1">
        <v>3</v>
      </c>
      <c r="G329" s="1">
        <v>0</v>
      </c>
      <c r="H329" s="1">
        <v>5</v>
      </c>
      <c r="I329" s="1">
        <v>1</v>
      </c>
      <c r="J329" s="1">
        <v>2.5</v>
      </c>
      <c r="K329" s="1">
        <v>2.5</v>
      </c>
      <c r="L329" s="1">
        <v>0</v>
      </c>
      <c r="M329" s="1">
        <v>2.5</v>
      </c>
      <c r="N329" s="1">
        <v>0</v>
      </c>
      <c r="O329" s="1">
        <v>2.5</v>
      </c>
      <c r="P329" s="1">
        <v>0.39</v>
      </c>
      <c r="Q329" s="1">
        <v>1</v>
      </c>
      <c r="R329" s="1">
        <v>0</v>
      </c>
      <c r="S329" s="1">
        <v>0.1</v>
      </c>
      <c r="T329" s="1">
        <v>6.5</v>
      </c>
      <c r="U329" s="1">
        <v>0.44</v>
      </c>
      <c r="V329" s="1">
        <v>0.08</v>
      </c>
      <c r="W329" s="1">
        <v>0.2</v>
      </c>
      <c r="X329" s="1">
        <v>0.98</v>
      </c>
      <c r="Y329" s="1">
        <v>0.1</v>
      </c>
      <c r="Z329" s="1">
        <v>-0.1</v>
      </c>
      <c r="AA329" s="1" t="s">
        <v>1</v>
      </c>
    </row>
    <row r="330" spans="1:27" s="1" customFormat="1" x14ac:dyDescent="0.3">
      <c r="A330" s="1">
        <v>959301</v>
      </c>
      <c r="B330" s="1" t="s">
        <v>9</v>
      </c>
      <c r="C330" s="1">
        <v>1</v>
      </c>
      <c r="D330" s="1">
        <v>1</v>
      </c>
      <c r="E330" s="1">
        <v>0</v>
      </c>
      <c r="F330" s="1">
        <v>3</v>
      </c>
      <c r="G330" s="1">
        <v>0</v>
      </c>
      <c r="H330" s="1">
        <v>5</v>
      </c>
      <c r="I330" s="1">
        <v>1</v>
      </c>
      <c r="J330" s="1">
        <v>2.5</v>
      </c>
      <c r="K330" s="1">
        <v>2.5</v>
      </c>
      <c r="L330" s="1">
        <v>0</v>
      </c>
      <c r="M330" s="1">
        <v>2.5</v>
      </c>
      <c r="N330" s="1">
        <v>0</v>
      </c>
      <c r="O330" s="1">
        <v>2.5</v>
      </c>
      <c r="P330" s="1">
        <v>0.39</v>
      </c>
      <c r="Q330" s="1">
        <v>1</v>
      </c>
      <c r="R330" s="1">
        <v>0</v>
      </c>
      <c r="S330" s="1">
        <v>0.1</v>
      </c>
      <c r="T330" s="1">
        <v>6.5</v>
      </c>
      <c r="U330" s="1">
        <v>0.44</v>
      </c>
      <c r="V330" s="1">
        <v>0.08</v>
      </c>
      <c r="W330" s="1">
        <v>0.2</v>
      </c>
      <c r="X330" s="1">
        <v>0.98</v>
      </c>
      <c r="Y330" s="1">
        <v>0.1</v>
      </c>
      <c r="Z330" s="1">
        <v>-0.1</v>
      </c>
      <c r="AA330" s="1" t="s">
        <v>1</v>
      </c>
    </row>
    <row r="331" spans="1:27" s="1" customFormat="1" x14ac:dyDescent="0.3">
      <c r="A331" s="1">
        <v>959311</v>
      </c>
      <c r="B331" s="1" t="s">
        <v>9</v>
      </c>
      <c r="C331" s="1">
        <v>1</v>
      </c>
      <c r="D331" s="1">
        <v>1</v>
      </c>
      <c r="E331" s="1">
        <v>0</v>
      </c>
      <c r="F331" s="1">
        <v>3</v>
      </c>
      <c r="G331" s="1">
        <v>0</v>
      </c>
      <c r="H331" s="1">
        <v>5</v>
      </c>
      <c r="I331" s="1">
        <v>1</v>
      </c>
      <c r="J331" s="1">
        <v>2.5</v>
      </c>
      <c r="K331" s="1">
        <v>2.5</v>
      </c>
      <c r="L331" s="1">
        <v>0</v>
      </c>
      <c r="M331" s="1">
        <v>2.5</v>
      </c>
      <c r="N331" s="1">
        <v>0</v>
      </c>
      <c r="O331" s="1">
        <v>2.5</v>
      </c>
      <c r="P331" s="1">
        <v>0.39</v>
      </c>
      <c r="Q331" s="1">
        <v>1</v>
      </c>
      <c r="R331" s="1">
        <v>0</v>
      </c>
      <c r="S331" s="1">
        <v>0.1</v>
      </c>
      <c r="T331" s="1">
        <v>6.5</v>
      </c>
      <c r="U331" s="1">
        <v>0.44</v>
      </c>
      <c r="V331" s="1">
        <v>0.08</v>
      </c>
      <c r="W331" s="1">
        <v>0.2</v>
      </c>
      <c r="X331" s="1">
        <v>0.98</v>
      </c>
      <c r="Y331" s="1">
        <v>0.1</v>
      </c>
      <c r="Z331" s="1">
        <v>-0.1</v>
      </c>
      <c r="AA331" s="1" t="s">
        <v>1</v>
      </c>
    </row>
    <row r="332" spans="1:27" s="1" customFormat="1" x14ac:dyDescent="0.3">
      <c r="A332" s="1">
        <v>959321</v>
      </c>
      <c r="B332" s="1" t="s">
        <v>9</v>
      </c>
      <c r="C332" s="1">
        <v>1</v>
      </c>
      <c r="D332" s="1">
        <v>1</v>
      </c>
      <c r="E332" s="1">
        <v>0</v>
      </c>
      <c r="F332" s="1">
        <v>3</v>
      </c>
      <c r="G332" s="1">
        <v>0</v>
      </c>
      <c r="H332" s="1">
        <v>5</v>
      </c>
      <c r="I332" s="1">
        <v>1</v>
      </c>
      <c r="J332" s="1">
        <v>2.5</v>
      </c>
      <c r="K332" s="1">
        <v>2.5</v>
      </c>
      <c r="L332" s="1">
        <v>0</v>
      </c>
      <c r="M332" s="1">
        <v>2.5</v>
      </c>
      <c r="N332" s="1">
        <v>0</v>
      </c>
      <c r="O332" s="1">
        <v>2.5</v>
      </c>
      <c r="P332" s="1">
        <v>0.39</v>
      </c>
      <c r="Q332" s="1">
        <v>1</v>
      </c>
      <c r="R332" s="1">
        <v>0</v>
      </c>
      <c r="S332" s="1">
        <v>0.1</v>
      </c>
      <c r="T332" s="1">
        <v>6.5</v>
      </c>
      <c r="U332" s="1">
        <v>0.44</v>
      </c>
      <c r="V332" s="1">
        <v>0.08</v>
      </c>
      <c r="W332" s="1">
        <v>0.2</v>
      </c>
      <c r="X332" s="1">
        <v>0.98</v>
      </c>
      <c r="Y332" s="1">
        <v>0.1</v>
      </c>
      <c r="Z332" s="1">
        <v>-0.1</v>
      </c>
      <c r="AA332" s="1" t="s">
        <v>1</v>
      </c>
    </row>
    <row r="333" spans="1:27" s="1" customFormat="1" x14ac:dyDescent="0.3">
      <c r="A333" s="1">
        <v>959331</v>
      </c>
      <c r="B333" s="1" t="s">
        <v>9</v>
      </c>
      <c r="C333" s="1">
        <v>1</v>
      </c>
      <c r="D333" s="1">
        <v>1</v>
      </c>
      <c r="E333" s="1">
        <v>0</v>
      </c>
      <c r="F333" s="1">
        <v>3</v>
      </c>
      <c r="G333" s="1">
        <v>0</v>
      </c>
      <c r="H333" s="1">
        <v>5</v>
      </c>
      <c r="I333" s="1">
        <v>1</v>
      </c>
      <c r="J333" s="1">
        <v>2.5</v>
      </c>
      <c r="K333" s="1">
        <v>2.5</v>
      </c>
      <c r="L333" s="1">
        <v>0</v>
      </c>
      <c r="M333" s="1">
        <v>2.5</v>
      </c>
      <c r="N333" s="1">
        <v>0</v>
      </c>
      <c r="O333" s="1">
        <v>2.5</v>
      </c>
      <c r="P333" s="1">
        <v>0.39</v>
      </c>
      <c r="Q333" s="1">
        <v>1</v>
      </c>
      <c r="R333" s="1">
        <v>0</v>
      </c>
      <c r="S333" s="1">
        <v>0.1</v>
      </c>
      <c r="T333" s="1">
        <v>6.5</v>
      </c>
      <c r="U333" s="1">
        <v>0.44</v>
      </c>
      <c r="V333" s="1">
        <v>0.08</v>
      </c>
      <c r="W333" s="1">
        <v>0.2</v>
      </c>
      <c r="X333" s="1">
        <v>0.98</v>
      </c>
      <c r="Y333" s="1">
        <v>0.1</v>
      </c>
      <c r="Z333" s="1">
        <v>-0.1</v>
      </c>
      <c r="AA333" s="1" t="s">
        <v>1</v>
      </c>
    </row>
    <row r="334" spans="1:27" s="1" customFormat="1" x14ac:dyDescent="0.3">
      <c r="A334" s="1">
        <v>959341</v>
      </c>
      <c r="B334" s="1" t="s">
        <v>9</v>
      </c>
      <c r="C334" s="1">
        <v>1</v>
      </c>
      <c r="D334" s="1">
        <v>1</v>
      </c>
      <c r="E334" s="1">
        <v>0</v>
      </c>
      <c r="F334" s="1">
        <v>3</v>
      </c>
      <c r="G334" s="1">
        <v>0</v>
      </c>
      <c r="H334" s="1">
        <v>5</v>
      </c>
      <c r="I334" s="1">
        <v>1</v>
      </c>
      <c r="J334" s="1">
        <v>2.5</v>
      </c>
      <c r="K334" s="1">
        <v>2.5</v>
      </c>
      <c r="L334" s="1">
        <v>0</v>
      </c>
      <c r="M334" s="1">
        <v>2.5</v>
      </c>
      <c r="N334" s="1">
        <v>0</v>
      </c>
      <c r="O334" s="1">
        <v>2.5</v>
      </c>
      <c r="P334" s="1">
        <v>0.39</v>
      </c>
      <c r="Q334" s="1">
        <v>1</v>
      </c>
      <c r="R334" s="1">
        <v>0</v>
      </c>
      <c r="S334" s="1">
        <v>0.1</v>
      </c>
      <c r="T334" s="1">
        <v>6.5</v>
      </c>
      <c r="U334" s="1">
        <v>0.44</v>
      </c>
      <c r="V334" s="1">
        <v>0.08</v>
      </c>
      <c r="W334" s="1">
        <v>0.2</v>
      </c>
      <c r="X334" s="1">
        <v>0.98</v>
      </c>
      <c r="Y334" s="1">
        <v>0.1</v>
      </c>
      <c r="Z334" s="1">
        <v>-0.1</v>
      </c>
      <c r="AA334" s="1" t="s">
        <v>1</v>
      </c>
    </row>
    <row r="335" spans="1:27" s="1" customFormat="1" x14ac:dyDescent="0.3">
      <c r="A335" s="1">
        <v>959351</v>
      </c>
      <c r="B335" s="1" t="s">
        <v>9</v>
      </c>
      <c r="C335" s="1">
        <v>1</v>
      </c>
      <c r="D335" s="1">
        <v>1</v>
      </c>
      <c r="E335" s="1">
        <v>0</v>
      </c>
      <c r="F335" s="1">
        <v>3</v>
      </c>
      <c r="G335" s="1">
        <v>0</v>
      </c>
      <c r="H335" s="1">
        <v>5</v>
      </c>
      <c r="I335" s="1">
        <v>1</v>
      </c>
      <c r="J335" s="1">
        <v>2.5</v>
      </c>
      <c r="K335" s="1">
        <v>2.5</v>
      </c>
      <c r="L335" s="1">
        <v>0</v>
      </c>
      <c r="M335" s="1">
        <v>2.5</v>
      </c>
      <c r="N335" s="1">
        <v>0</v>
      </c>
      <c r="O335" s="1">
        <v>2.5</v>
      </c>
      <c r="P335" s="1">
        <v>0.39</v>
      </c>
      <c r="Q335" s="1">
        <v>1</v>
      </c>
      <c r="R335" s="1">
        <v>0</v>
      </c>
      <c r="S335" s="1">
        <v>0.1</v>
      </c>
      <c r="T335" s="1">
        <v>6.5</v>
      </c>
      <c r="U335" s="1">
        <v>0.44</v>
      </c>
      <c r="V335" s="1">
        <v>0.08</v>
      </c>
      <c r="W335" s="1">
        <v>0.2</v>
      </c>
      <c r="X335" s="1">
        <v>0.98</v>
      </c>
      <c r="Y335" s="1">
        <v>0.1</v>
      </c>
      <c r="Z335" s="1">
        <v>-0.1</v>
      </c>
      <c r="AA335" s="1" t="s">
        <v>1</v>
      </c>
    </row>
    <row r="336" spans="1:27" s="1" customFormat="1" x14ac:dyDescent="0.3">
      <c r="A336" s="1">
        <v>959352</v>
      </c>
      <c r="B336" s="1" t="s">
        <v>9</v>
      </c>
      <c r="C336" s="1">
        <v>1</v>
      </c>
      <c r="D336" s="1">
        <v>1</v>
      </c>
      <c r="E336" s="1">
        <v>0</v>
      </c>
      <c r="F336" s="1">
        <v>3</v>
      </c>
      <c r="G336" s="1">
        <v>0</v>
      </c>
      <c r="H336" s="1">
        <v>5</v>
      </c>
      <c r="I336" s="1">
        <v>1</v>
      </c>
      <c r="J336" s="1">
        <v>2.5</v>
      </c>
      <c r="K336" s="1">
        <v>2.5</v>
      </c>
      <c r="L336" s="1">
        <v>0</v>
      </c>
      <c r="M336" s="1">
        <v>2.5</v>
      </c>
      <c r="N336" s="1">
        <v>0</v>
      </c>
      <c r="O336" s="1">
        <v>2.5</v>
      </c>
      <c r="P336" s="1">
        <v>0.39</v>
      </c>
      <c r="Q336" s="1">
        <v>1</v>
      </c>
      <c r="R336" s="1">
        <v>0</v>
      </c>
      <c r="S336" s="1">
        <v>0.1</v>
      </c>
      <c r="T336" s="1">
        <v>6.5</v>
      </c>
      <c r="U336" s="1">
        <v>0.44</v>
      </c>
      <c r="V336" s="1">
        <v>0.08</v>
      </c>
      <c r="W336" s="1">
        <v>0.2</v>
      </c>
      <c r="X336" s="1">
        <v>0.98</v>
      </c>
      <c r="Y336" s="1">
        <v>0.1</v>
      </c>
      <c r="Z336" s="1">
        <v>-0.1</v>
      </c>
      <c r="AA336" s="1" t="s">
        <v>1</v>
      </c>
    </row>
    <row r="337" spans="1:27" s="1" customFormat="1" x14ac:dyDescent="0.3">
      <c r="A337" s="1">
        <v>959353</v>
      </c>
      <c r="B337" s="1" t="s">
        <v>9</v>
      </c>
      <c r="C337" s="1">
        <v>1</v>
      </c>
      <c r="D337" s="1">
        <v>1</v>
      </c>
      <c r="E337" s="1">
        <v>0</v>
      </c>
      <c r="F337" s="1">
        <v>3</v>
      </c>
      <c r="G337" s="1">
        <v>0</v>
      </c>
      <c r="H337" s="1">
        <v>5</v>
      </c>
      <c r="I337" s="1">
        <v>1</v>
      </c>
      <c r="J337" s="1">
        <v>2.5</v>
      </c>
      <c r="K337" s="1">
        <v>2.5</v>
      </c>
      <c r="L337" s="1">
        <v>0</v>
      </c>
      <c r="M337" s="1">
        <v>2.5</v>
      </c>
      <c r="N337" s="1">
        <v>0</v>
      </c>
      <c r="O337" s="1">
        <v>2.5</v>
      </c>
      <c r="P337" s="1">
        <v>0.39</v>
      </c>
      <c r="Q337" s="1">
        <v>1</v>
      </c>
      <c r="R337" s="1">
        <v>0</v>
      </c>
      <c r="S337" s="1">
        <v>0.1</v>
      </c>
      <c r="T337" s="1">
        <v>6.5</v>
      </c>
      <c r="U337" s="1">
        <v>0.44</v>
      </c>
      <c r="V337" s="1">
        <v>0.08</v>
      </c>
      <c r="W337" s="1">
        <v>0.2</v>
      </c>
      <c r="X337" s="1">
        <v>0.98</v>
      </c>
      <c r="Y337" s="1">
        <v>0.1</v>
      </c>
      <c r="Z337" s="1">
        <v>-0.1</v>
      </c>
      <c r="AA337" s="1" t="s">
        <v>1</v>
      </c>
    </row>
    <row r="338" spans="1:27" s="1" customFormat="1" x14ac:dyDescent="0.3">
      <c r="A338" s="1">
        <v>959361</v>
      </c>
      <c r="B338" s="1" t="s">
        <v>9</v>
      </c>
      <c r="C338" s="1">
        <v>1</v>
      </c>
      <c r="D338" s="1">
        <v>1</v>
      </c>
      <c r="E338" s="1">
        <v>0</v>
      </c>
      <c r="F338" s="1">
        <v>3</v>
      </c>
      <c r="G338" s="1">
        <v>0</v>
      </c>
      <c r="H338" s="1">
        <v>5</v>
      </c>
      <c r="I338" s="1">
        <v>1</v>
      </c>
      <c r="J338" s="1">
        <v>2.5</v>
      </c>
      <c r="K338" s="1">
        <v>2.5</v>
      </c>
      <c r="L338" s="1">
        <v>0</v>
      </c>
      <c r="M338" s="1">
        <v>2.5</v>
      </c>
      <c r="N338" s="1">
        <v>0</v>
      </c>
      <c r="O338" s="1">
        <v>2.5</v>
      </c>
      <c r="P338" s="1">
        <v>0.39</v>
      </c>
      <c r="Q338" s="1">
        <v>1</v>
      </c>
      <c r="R338" s="1">
        <v>0</v>
      </c>
      <c r="S338" s="1">
        <v>0.1</v>
      </c>
      <c r="T338" s="1">
        <v>6.5</v>
      </c>
      <c r="U338" s="1">
        <v>0.44</v>
      </c>
      <c r="V338" s="1">
        <v>0.08</v>
      </c>
      <c r="W338" s="1">
        <v>0.2</v>
      </c>
      <c r="X338" s="1">
        <v>0.98</v>
      </c>
      <c r="Y338" s="1">
        <v>0.1</v>
      </c>
      <c r="Z338" s="1">
        <v>-0.1</v>
      </c>
      <c r="AA338" s="1" t="s">
        <v>1</v>
      </c>
    </row>
    <row r="339" spans="1:27" s="1" customFormat="1" x14ac:dyDescent="0.3">
      <c r="A339" s="1">
        <v>959371</v>
      </c>
      <c r="B339" s="1" t="s">
        <v>9</v>
      </c>
      <c r="C339" s="1">
        <v>1</v>
      </c>
      <c r="D339" s="1">
        <v>1</v>
      </c>
      <c r="E339" s="1">
        <v>0</v>
      </c>
      <c r="F339" s="1">
        <v>3</v>
      </c>
      <c r="G339" s="1">
        <v>0</v>
      </c>
      <c r="H339" s="1">
        <v>5</v>
      </c>
      <c r="I339" s="1">
        <v>1</v>
      </c>
      <c r="J339" s="1">
        <v>2.5</v>
      </c>
      <c r="K339" s="1">
        <v>2.5</v>
      </c>
      <c r="L339" s="1">
        <v>0</v>
      </c>
      <c r="M339" s="1">
        <v>2.5</v>
      </c>
      <c r="N339" s="1">
        <v>0</v>
      </c>
      <c r="O339" s="1">
        <v>2.5</v>
      </c>
      <c r="P339" s="1">
        <v>0.39</v>
      </c>
      <c r="Q339" s="1">
        <v>1</v>
      </c>
      <c r="R339" s="1">
        <v>0</v>
      </c>
      <c r="S339" s="1">
        <v>0.1</v>
      </c>
      <c r="T339" s="1">
        <v>6.5</v>
      </c>
      <c r="U339" s="1">
        <v>0.44</v>
      </c>
      <c r="V339" s="1">
        <v>0.08</v>
      </c>
      <c r="W339" s="1">
        <v>0.2</v>
      </c>
      <c r="X339" s="1">
        <v>0.98</v>
      </c>
      <c r="Y339" s="1">
        <v>0.1</v>
      </c>
      <c r="Z339" s="1">
        <v>-0.1</v>
      </c>
      <c r="AA339" s="1" t="s">
        <v>1</v>
      </c>
    </row>
    <row r="340" spans="1:27" s="1" customFormat="1" x14ac:dyDescent="0.3">
      <c r="A340" s="1">
        <v>959381</v>
      </c>
      <c r="B340" s="1" t="s">
        <v>9</v>
      </c>
      <c r="C340" s="1">
        <v>1</v>
      </c>
      <c r="D340" s="1">
        <v>1</v>
      </c>
      <c r="E340" s="1">
        <v>0</v>
      </c>
      <c r="F340" s="1">
        <v>3</v>
      </c>
      <c r="G340" s="1">
        <v>0</v>
      </c>
      <c r="H340" s="1">
        <v>5</v>
      </c>
      <c r="I340" s="1">
        <v>1</v>
      </c>
      <c r="J340" s="1">
        <v>2.5</v>
      </c>
      <c r="K340" s="1">
        <v>2.5</v>
      </c>
      <c r="L340" s="1">
        <v>0</v>
      </c>
      <c r="M340" s="1">
        <v>2.5</v>
      </c>
      <c r="N340" s="1">
        <v>0</v>
      </c>
      <c r="O340" s="1">
        <v>2.5</v>
      </c>
      <c r="P340" s="1">
        <v>0.39</v>
      </c>
      <c r="Q340" s="1">
        <v>1</v>
      </c>
      <c r="R340" s="1">
        <v>0</v>
      </c>
      <c r="S340" s="1">
        <v>0.1</v>
      </c>
      <c r="T340" s="1">
        <v>6.5</v>
      </c>
      <c r="U340" s="1">
        <v>0.44</v>
      </c>
      <c r="V340" s="1">
        <v>0.08</v>
      </c>
      <c r="W340" s="1">
        <v>0.2</v>
      </c>
      <c r="X340" s="1">
        <v>0.98</v>
      </c>
      <c r="Y340" s="1">
        <v>0.1</v>
      </c>
      <c r="Z340" s="1">
        <v>-0.1</v>
      </c>
      <c r="AA340" s="1" t="s">
        <v>1</v>
      </c>
    </row>
    <row r="341" spans="1:27" s="2" customFormat="1" x14ac:dyDescent="0.3">
      <c r="A341" s="2">
        <v>960001</v>
      </c>
      <c r="B341" s="2" t="s">
        <v>9</v>
      </c>
      <c r="C341" s="2">
        <v>1</v>
      </c>
      <c r="D341" s="2">
        <v>1</v>
      </c>
      <c r="E341" s="2">
        <v>0</v>
      </c>
      <c r="F341" s="2">
        <v>3</v>
      </c>
      <c r="G341" s="2">
        <v>0</v>
      </c>
      <c r="H341" s="2">
        <v>5</v>
      </c>
      <c r="I341" s="2">
        <v>1</v>
      </c>
      <c r="J341" s="2">
        <v>2.5</v>
      </c>
      <c r="K341" s="2">
        <v>2.5</v>
      </c>
      <c r="L341" s="2">
        <v>0</v>
      </c>
      <c r="M341" s="2">
        <v>2.5</v>
      </c>
      <c r="N341" s="2">
        <v>0</v>
      </c>
      <c r="O341" s="2">
        <v>2.5</v>
      </c>
      <c r="P341" s="2">
        <v>0.39</v>
      </c>
      <c r="Q341" s="2">
        <v>1</v>
      </c>
      <c r="R341" s="2">
        <v>0</v>
      </c>
      <c r="S341" s="2">
        <v>0.1</v>
      </c>
      <c r="T341" s="2">
        <v>6.5</v>
      </c>
      <c r="U341" s="2">
        <v>0.44</v>
      </c>
      <c r="V341" s="2">
        <v>0.08</v>
      </c>
      <c r="W341" s="2">
        <v>0.2</v>
      </c>
      <c r="X341" s="2">
        <v>0.98</v>
      </c>
      <c r="Y341" s="2">
        <v>0.1</v>
      </c>
      <c r="Z341" s="2">
        <v>-0.1</v>
      </c>
      <c r="AA341" s="2" t="s">
        <v>1</v>
      </c>
    </row>
    <row r="342" spans="1:27" s="2" customFormat="1" x14ac:dyDescent="0.3">
      <c r="A342" s="2">
        <v>960002</v>
      </c>
      <c r="B342" s="2" t="s">
        <v>9</v>
      </c>
      <c r="C342" s="2">
        <v>1</v>
      </c>
      <c r="D342" s="2">
        <v>1</v>
      </c>
      <c r="E342" s="2">
        <v>0</v>
      </c>
      <c r="F342" s="2">
        <v>3</v>
      </c>
      <c r="G342" s="2">
        <v>0</v>
      </c>
      <c r="H342" s="2">
        <v>5</v>
      </c>
      <c r="I342" s="2">
        <v>1</v>
      </c>
      <c r="J342" s="2">
        <v>2.5</v>
      </c>
      <c r="K342" s="2">
        <v>2.5</v>
      </c>
      <c r="L342" s="2">
        <v>0</v>
      </c>
      <c r="M342" s="2">
        <v>2.5</v>
      </c>
      <c r="N342" s="2">
        <v>0</v>
      </c>
      <c r="O342" s="2">
        <v>2.5</v>
      </c>
      <c r="P342" s="2">
        <v>0.39</v>
      </c>
      <c r="Q342" s="2">
        <v>1</v>
      </c>
      <c r="R342" s="2">
        <v>0</v>
      </c>
      <c r="S342" s="2">
        <v>0.1</v>
      </c>
      <c r="T342" s="2">
        <v>6.5</v>
      </c>
      <c r="U342" s="2">
        <v>0.44</v>
      </c>
      <c r="V342" s="2">
        <v>0.08</v>
      </c>
      <c r="W342" s="2">
        <v>0.2</v>
      </c>
      <c r="X342" s="2">
        <v>0.98</v>
      </c>
      <c r="Y342" s="2">
        <v>0.1</v>
      </c>
      <c r="Z342" s="2">
        <v>-0.1</v>
      </c>
      <c r="AA342" s="2" t="s">
        <v>1</v>
      </c>
    </row>
    <row r="343" spans="1:27" x14ac:dyDescent="0.3">
      <c r="A343">
        <v>960011</v>
      </c>
      <c r="B343" t="s">
        <v>9</v>
      </c>
      <c r="C343">
        <v>1</v>
      </c>
      <c r="D343">
        <v>1</v>
      </c>
      <c r="E343">
        <v>0</v>
      </c>
      <c r="F343">
        <v>3</v>
      </c>
      <c r="G343">
        <v>0</v>
      </c>
      <c r="H343">
        <v>5</v>
      </c>
      <c r="I343">
        <v>1</v>
      </c>
      <c r="J343">
        <v>2.5</v>
      </c>
      <c r="K343">
        <v>2.5</v>
      </c>
      <c r="L343">
        <v>0</v>
      </c>
      <c r="M343">
        <v>2.5</v>
      </c>
      <c r="N343">
        <v>0</v>
      </c>
      <c r="O343">
        <v>2.5</v>
      </c>
      <c r="P343">
        <v>0.39</v>
      </c>
      <c r="Q343">
        <v>1</v>
      </c>
      <c r="R343">
        <v>0</v>
      </c>
      <c r="S343">
        <v>0.1</v>
      </c>
      <c r="T343">
        <v>6.5</v>
      </c>
      <c r="U343">
        <v>0.44</v>
      </c>
      <c r="V343">
        <v>0.08</v>
      </c>
      <c r="W343">
        <v>0.2</v>
      </c>
      <c r="X343">
        <v>0.98</v>
      </c>
      <c r="Y343">
        <v>0.1</v>
      </c>
      <c r="Z343">
        <v>-0.1</v>
      </c>
      <c r="AA343" t="s">
        <v>1</v>
      </c>
    </row>
    <row r="344" spans="1:27" x14ac:dyDescent="0.3">
      <c r="A344">
        <v>960012</v>
      </c>
      <c r="B344" t="s">
        <v>9</v>
      </c>
      <c r="C344">
        <v>1</v>
      </c>
      <c r="D344">
        <v>1</v>
      </c>
      <c r="E344">
        <v>0</v>
      </c>
      <c r="F344">
        <v>3</v>
      </c>
      <c r="G344">
        <v>0</v>
      </c>
      <c r="H344">
        <v>5</v>
      </c>
      <c r="I344">
        <v>1</v>
      </c>
      <c r="J344">
        <v>2.5</v>
      </c>
      <c r="K344">
        <v>2.5</v>
      </c>
      <c r="L344">
        <v>0</v>
      </c>
      <c r="M344">
        <v>2.5</v>
      </c>
      <c r="N344">
        <v>0</v>
      </c>
      <c r="O344">
        <v>2.5</v>
      </c>
      <c r="P344">
        <v>0.39</v>
      </c>
      <c r="Q344">
        <v>1</v>
      </c>
      <c r="R344">
        <v>0</v>
      </c>
      <c r="S344">
        <v>0.1</v>
      </c>
      <c r="T344">
        <v>6.5</v>
      </c>
      <c r="U344">
        <v>0.44</v>
      </c>
      <c r="V344">
        <v>0.08</v>
      </c>
      <c r="W344">
        <v>0.2</v>
      </c>
      <c r="X344">
        <v>0.98</v>
      </c>
      <c r="Y344">
        <v>0.1</v>
      </c>
      <c r="Z344">
        <v>-0.1</v>
      </c>
      <c r="AA344" t="s">
        <v>1</v>
      </c>
    </row>
    <row r="345" spans="1:27" x14ac:dyDescent="0.3">
      <c r="A345">
        <v>960013</v>
      </c>
      <c r="B345" t="s">
        <v>9</v>
      </c>
      <c r="C345">
        <v>1</v>
      </c>
      <c r="D345">
        <v>1</v>
      </c>
      <c r="E345">
        <v>0</v>
      </c>
      <c r="F345">
        <v>3</v>
      </c>
      <c r="G345">
        <v>0</v>
      </c>
      <c r="H345">
        <v>5</v>
      </c>
      <c r="I345">
        <v>1</v>
      </c>
      <c r="J345">
        <v>2.5</v>
      </c>
      <c r="K345">
        <v>2.5</v>
      </c>
      <c r="L345">
        <v>0</v>
      </c>
      <c r="M345">
        <v>2.5</v>
      </c>
      <c r="N345">
        <v>0</v>
      </c>
      <c r="O345">
        <v>2.5</v>
      </c>
      <c r="P345">
        <v>0.39</v>
      </c>
      <c r="Q345">
        <v>1</v>
      </c>
      <c r="R345">
        <v>0</v>
      </c>
      <c r="S345">
        <v>0.1</v>
      </c>
      <c r="T345">
        <v>6.5</v>
      </c>
      <c r="U345">
        <v>0.44</v>
      </c>
      <c r="V345">
        <v>0.08</v>
      </c>
      <c r="W345">
        <v>0.2</v>
      </c>
      <c r="X345">
        <v>0.98</v>
      </c>
      <c r="Y345">
        <v>0.1</v>
      </c>
      <c r="Z345">
        <v>-0.1</v>
      </c>
      <c r="AA345" t="s">
        <v>1</v>
      </c>
    </row>
    <row r="346" spans="1:27" x14ac:dyDescent="0.3">
      <c r="A346">
        <v>960014</v>
      </c>
      <c r="B346" t="s">
        <v>9</v>
      </c>
      <c r="C346">
        <v>1</v>
      </c>
      <c r="D346">
        <v>1</v>
      </c>
      <c r="E346">
        <v>0</v>
      </c>
      <c r="F346">
        <v>3</v>
      </c>
      <c r="G346">
        <v>0</v>
      </c>
      <c r="H346">
        <v>5</v>
      </c>
      <c r="I346">
        <v>1</v>
      </c>
      <c r="J346">
        <v>2.5</v>
      </c>
      <c r="K346">
        <v>2.5</v>
      </c>
      <c r="L346">
        <v>0</v>
      </c>
      <c r="M346">
        <v>2.5</v>
      </c>
      <c r="N346">
        <v>0</v>
      </c>
      <c r="O346">
        <v>2.5</v>
      </c>
      <c r="P346">
        <v>0.39</v>
      </c>
      <c r="Q346">
        <v>1</v>
      </c>
      <c r="R346">
        <v>0</v>
      </c>
      <c r="S346">
        <v>0.1</v>
      </c>
      <c r="T346">
        <v>6.5</v>
      </c>
      <c r="U346">
        <v>0.44</v>
      </c>
      <c r="V346">
        <v>0.08</v>
      </c>
      <c r="W346">
        <v>0.2</v>
      </c>
      <c r="X346">
        <v>0.98</v>
      </c>
      <c r="Y346">
        <v>0.1</v>
      </c>
      <c r="Z346">
        <v>-0.1</v>
      </c>
      <c r="AA346" t="s">
        <v>1</v>
      </c>
    </row>
    <row r="347" spans="1:27" x14ac:dyDescent="0.3">
      <c r="A347">
        <v>960021</v>
      </c>
      <c r="B347" t="s">
        <v>9</v>
      </c>
      <c r="C347">
        <v>1</v>
      </c>
      <c r="D347">
        <v>1</v>
      </c>
      <c r="E347">
        <v>0</v>
      </c>
      <c r="F347">
        <v>3</v>
      </c>
      <c r="G347">
        <v>0</v>
      </c>
      <c r="H347">
        <v>5</v>
      </c>
      <c r="I347">
        <v>1</v>
      </c>
      <c r="J347">
        <v>2.5</v>
      </c>
      <c r="K347">
        <v>2.5</v>
      </c>
      <c r="L347">
        <v>0</v>
      </c>
      <c r="M347">
        <v>2.5</v>
      </c>
      <c r="N347">
        <v>0</v>
      </c>
      <c r="O347">
        <v>2.5</v>
      </c>
      <c r="P347">
        <v>0.39</v>
      </c>
      <c r="Q347">
        <v>1</v>
      </c>
      <c r="R347">
        <v>0</v>
      </c>
      <c r="S347">
        <v>0.1</v>
      </c>
      <c r="T347">
        <v>6.5</v>
      </c>
      <c r="U347">
        <v>0.44</v>
      </c>
      <c r="V347">
        <v>0.08</v>
      </c>
      <c r="W347">
        <v>0.2</v>
      </c>
      <c r="X347">
        <v>0.98</v>
      </c>
      <c r="Y347">
        <v>0.1</v>
      </c>
      <c r="Z347">
        <v>-0.1</v>
      </c>
      <c r="AA347" t="s">
        <v>1</v>
      </c>
    </row>
    <row r="348" spans="1:27" x14ac:dyDescent="0.3">
      <c r="A348">
        <v>960022</v>
      </c>
      <c r="B348" t="s">
        <v>9</v>
      </c>
      <c r="C348">
        <v>1</v>
      </c>
      <c r="D348">
        <v>1</v>
      </c>
      <c r="E348">
        <v>0</v>
      </c>
      <c r="F348">
        <v>3</v>
      </c>
      <c r="G348">
        <v>0</v>
      </c>
      <c r="H348">
        <v>5</v>
      </c>
      <c r="I348">
        <v>1</v>
      </c>
      <c r="J348">
        <v>2.5</v>
      </c>
      <c r="K348">
        <v>2.5</v>
      </c>
      <c r="L348">
        <v>0</v>
      </c>
      <c r="M348">
        <v>2.5</v>
      </c>
      <c r="N348">
        <v>0</v>
      </c>
      <c r="O348">
        <v>2.5</v>
      </c>
      <c r="P348">
        <v>0.39</v>
      </c>
      <c r="Q348">
        <v>1</v>
      </c>
      <c r="R348">
        <v>0</v>
      </c>
      <c r="S348">
        <v>0.1</v>
      </c>
      <c r="T348">
        <v>6.5</v>
      </c>
      <c r="U348">
        <v>0.44</v>
      </c>
      <c r="V348">
        <v>0.08</v>
      </c>
      <c r="W348">
        <v>0.2</v>
      </c>
      <c r="X348">
        <v>0.98</v>
      </c>
      <c r="Y348">
        <v>0.1</v>
      </c>
      <c r="Z348">
        <v>-0.1</v>
      </c>
      <c r="AA348" t="s">
        <v>1</v>
      </c>
    </row>
    <row r="349" spans="1:27" x14ac:dyDescent="0.3">
      <c r="A349">
        <v>960031</v>
      </c>
      <c r="B349" t="s">
        <v>9</v>
      </c>
      <c r="C349">
        <v>1</v>
      </c>
      <c r="D349">
        <v>1</v>
      </c>
      <c r="E349">
        <v>0</v>
      </c>
      <c r="F349">
        <v>3</v>
      </c>
      <c r="G349">
        <v>0</v>
      </c>
      <c r="H349">
        <v>5</v>
      </c>
      <c r="I349">
        <v>1</v>
      </c>
      <c r="J349">
        <v>2.5</v>
      </c>
      <c r="K349">
        <v>2.5</v>
      </c>
      <c r="L349">
        <v>0</v>
      </c>
      <c r="M349">
        <v>2.5</v>
      </c>
      <c r="N349">
        <v>0</v>
      </c>
      <c r="O349">
        <v>2.5</v>
      </c>
      <c r="P349">
        <v>0.39</v>
      </c>
      <c r="Q349">
        <v>1</v>
      </c>
      <c r="R349">
        <v>0</v>
      </c>
      <c r="S349">
        <v>0.1</v>
      </c>
      <c r="T349">
        <v>6.5</v>
      </c>
      <c r="U349">
        <v>0.44</v>
      </c>
      <c r="V349">
        <v>0.08</v>
      </c>
      <c r="W349">
        <v>0.2</v>
      </c>
      <c r="X349">
        <v>0.98</v>
      </c>
      <c r="Y349">
        <v>0.1</v>
      </c>
      <c r="Z349">
        <v>-0.1</v>
      </c>
      <c r="AA349" t="s">
        <v>1</v>
      </c>
    </row>
    <row r="350" spans="1:27" x14ac:dyDescent="0.3">
      <c r="A350">
        <v>960032</v>
      </c>
      <c r="B350" t="s">
        <v>9</v>
      </c>
      <c r="C350">
        <v>1</v>
      </c>
      <c r="D350">
        <v>1</v>
      </c>
      <c r="E350">
        <v>0</v>
      </c>
      <c r="F350">
        <v>3</v>
      </c>
      <c r="G350">
        <v>0</v>
      </c>
      <c r="H350">
        <v>5</v>
      </c>
      <c r="I350">
        <v>1</v>
      </c>
      <c r="J350">
        <v>2.5</v>
      </c>
      <c r="K350">
        <v>2.5</v>
      </c>
      <c r="L350">
        <v>0</v>
      </c>
      <c r="M350">
        <v>2.5</v>
      </c>
      <c r="N350">
        <v>0</v>
      </c>
      <c r="O350">
        <v>2.5</v>
      </c>
      <c r="P350">
        <v>0.39</v>
      </c>
      <c r="Q350">
        <v>1</v>
      </c>
      <c r="R350">
        <v>0</v>
      </c>
      <c r="S350">
        <v>0.1</v>
      </c>
      <c r="T350">
        <v>6.5</v>
      </c>
      <c r="U350">
        <v>0.44</v>
      </c>
      <c r="V350">
        <v>0.08</v>
      </c>
      <c r="W350">
        <v>0.2</v>
      </c>
      <c r="X350">
        <v>0.98</v>
      </c>
      <c r="Y350">
        <v>0.1</v>
      </c>
      <c r="Z350">
        <v>-0.1</v>
      </c>
      <c r="AA350" t="s">
        <v>1</v>
      </c>
    </row>
    <row r="351" spans="1:27" x14ac:dyDescent="0.3">
      <c r="A351">
        <v>960041</v>
      </c>
      <c r="B351" t="s">
        <v>9</v>
      </c>
      <c r="C351">
        <v>1</v>
      </c>
      <c r="D351">
        <v>1</v>
      </c>
      <c r="E351">
        <v>0</v>
      </c>
      <c r="F351">
        <v>3</v>
      </c>
      <c r="G351">
        <v>0</v>
      </c>
      <c r="H351">
        <v>5</v>
      </c>
      <c r="I351">
        <v>1</v>
      </c>
      <c r="J351">
        <v>2.5</v>
      </c>
      <c r="K351">
        <v>2.5</v>
      </c>
      <c r="L351">
        <v>0</v>
      </c>
      <c r="M351">
        <v>2.5</v>
      </c>
      <c r="N351">
        <v>0</v>
      </c>
      <c r="O351">
        <v>2.5</v>
      </c>
      <c r="P351">
        <v>0.39</v>
      </c>
      <c r="Q351">
        <v>1</v>
      </c>
      <c r="R351">
        <v>0</v>
      </c>
      <c r="S351">
        <v>0.1</v>
      </c>
      <c r="T351">
        <v>6.5</v>
      </c>
      <c r="U351">
        <v>0.44</v>
      </c>
      <c r="V351">
        <v>0.08</v>
      </c>
      <c r="W351">
        <v>0.2</v>
      </c>
      <c r="X351">
        <v>0.98</v>
      </c>
      <c r="Y351">
        <v>0.1</v>
      </c>
      <c r="Z351">
        <v>-0.1</v>
      </c>
      <c r="AA351" t="s">
        <v>1</v>
      </c>
    </row>
    <row r="352" spans="1:27" x14ac:dyDescent="0.3">
      <c r="A352">
        <v>960042</v>
      </c>
      <c r="B352" t="s">
        <v>9</v>
      </c>
      <c r="C352">
        <v>1</v>
      </c>
      <c r="D352">
        <v>1</v>
      </c>
      <c r="E352">
        <v>0</v>
      </c>
      <c r="F352">
        <v>3</v>
      </c>
      <c r="G352">
        <v>0</v>
      </c>
      <c r="H352">
        <v>5</v>
      </c>
      <c r="I352">
        <v>1</v>
      </c>
      <c r="J352">
        <v>2.5</v>
      </c>
      <c r="K352">
        <v>2.5</v>
      </c>
      <c r="L352">
        <v>0</v>
      </c>
      <c r="M352">
        <v>2.5</v>
      </c>
      <c r="N352">
        <v>0</v>
      </c>
      <c r="O352">
        <v>2.5</v>
      </c>
      <c r="P352">
        <v>0.39</v>
      </c>
      <c r="Q352">
        <v>1</v>
      </c>
      <c r="R352">
        <v>0</v>
      </c>
      <c r="S352">
        <v>0.1</v>
      </c>
      <c r="T352">
        <v>6.5</v>
      </c>
      <c r="U352">
        <v>0.44</v>
      </c>
      <c r="V352">
        <v>0.08</v>
      </c>
      <c r="W352">
        <v>0.2</v>
      </c>
      <c r="X352">
        <v>0.98</v>
      </c>
      <c r="Y352">
        <v>0.1</v>
      </c>
      <c r="Z352">
        <v>-0.1</v>
      </c>
      <c r="AA352" t="s">
        <v>1</v>
      </c>
    </row>
    <row r="353" spans="1:27" x14ac:dyDescent="0.3">
      <c r="A353">
        <v>960051</v>
      </c>
      <c r="B353" t="s">
        <v>9</v>
      </c>
      <c r="C353">
        <v>1</v>
      </c>
      <c r="D353">
        <v>1</v>
      </c>
      <c r="E353">
        <v>0</v>
      </c>
      <c r="F353">
        <v>3</v>
      </c>
      <c r="G353">
        <v>0</v>
      </c>
      <c r="H353">
        <v>5</v>
      </c>
      <c r="I353">
        <v>1</v>
      </c>
      <c r="J353">
        <v>2.5</v>
      </c>
      <c r="K353">
        <v>2.5</v>
      </c>
      <c r="L353">
        <v>0</v>
      </c>
      <c r="M353">
        <v>2.5</v>
      </c>
      <c r="N353">
        <v>0</v>
      </c>
      <c r="O353">
        <v>2.5</v>
      </c>
      <c r="P353">
        <v>0.39</v>
      </c>
      <c r="Q353">
        <v>1</v>
      </c>
      <c r="R353">
        <v>0</v>
      </c>
      <c r="S353">
        <v>0.1</v>
      </c>
      <c r="T353">
        <v>6.5</v>
      </c>
      <c r="U353">
        <v>0.44</v>
      </c>
      <c r="V353">
        <v>0.08</v>
      </c>
      <c r="W353">
        <v>0.2</v>
      </c>
      <c r="X353">
        <v>0.98</v>
      </c>
      <c r="Y353">
        <v>0.1</v>
      </c>
      <c r="Z353">
        <v>-0.1</v>
      </c>
      <c r="AA353" t="s">
        <v>1</v>
      </c>
    </row>
    <row r="354" spans="1:27" x14ac:dyDescent="0.3">
      <c r="A354">
        <v>960052</v>
      </c>
      <c r="B354" t="s">
        <v>9</v>
      </c>
      <c r="C354">
        <v>1</v>
      </c>
      <c r="D354">
        <v>1</v>
      </c>
      <c r="E354">
        <v>0</v>
      </c>
      <c r="F354">
        <v>3</v>
      </c>
      <c r="G354">
        <v>0</v>
      </c>
      <c r="H354">
        <v>5</v>
      </c>
      <c r="I354">
        <v>1</v>
      </c>
      <c r="J354">
        <v>2.5</v>
      </c>
      <c r="K354">
        <v>2.5</v>
      </c>
      <c r="L354">
        <v>0</v>
      </c>
      <c r="M354">
        <v>2.5</v>
      </c>
      <c r="N354">
        <v>0</v>
      </c>
      <c r="O354">
        <v>2.5</v>
      </c>
      <c r="P354">
        <v>0.39</v>
      </c>
      <c r="Q354">
        <v>1</v>
      </c>
      <c r="R354">
        <v>0</v>
      </c>
      <c r="S354">
        <v>0.1</v>
      </c>
      <c r="T354">
        <v>6.5</v>
      </c>
      <c r="U354">
        <v>0.44</v>
      </c>
      <c r="V354">
        <v>0.08</v>
      </c>
      <c r="W354">
        <v>0.2</v>
      </c>
      <c r="X354">
        <v>0.98</v>
      </c>
      <c r="Y354">
        <v>0.1</v>
      </c>
      <c r="Z354">
        <v>-0.1</v>
      </c>
      <c r="AA354" t="s">
        <v>1</v>
      </c>
    </row>
    <row r="355" spans="1:27" x14ac:dyDescent="0.3">
      <c r="A355">
        <v>960053</v>
      </c>
      <c r="B355" t="s">
        <v>9</v>
      </c>
      <c r="C355">
        <v>1</v>
      </c>
      <c r="D355">
        <v>1</v>
      </c>
      <c r="E355">
        <v>0</v>
      </c>
      <c r="F355">
        <v>3</v>
      </c>
      <c r="G355">
        <v>0</v>
      </c>
      <c r="H355">
        <v>5</v>
      </c>
      <c r="I355">
        <v>1</v>
      </c>
      <c r="J355">
        <v>2.5</v>
      </c>
      <c r="K355">
        <v>2.5</v>
      </c>
      <c r="L355">
        <v>0</v>
      </c>
      <c r="M355">
        <v>2.5</v>
      </c>
      <c r="N355">
        <v>0</v>
      </c>
      <c r="O355">
        <v>2.5</v>
      </c>
      <c r="P355">
        <v>0.39</v>
      </c>
      <c r="Q355">
        <v>1</v>
      </c>
      <c r="R355">
        <v>0</v>
      </c>
      <c r="S355">
        <v>0.1</v>
      </c>
      <c r="T355">
        <v>6.5</v>
      </c>
      <c r="U355">
        <v>0.44</v>
      </c>
      <c r="V355">
        <v>0.08</v>
      </c>
      <c r="W355">
        <v>0.2</v>
      </c>
      <c r="X355">
        <v>0.98</v>
      </c>
      <c r="Y355">
        <v>0.1</v>
      </c>
      <c r="Z355">
        <v>-0.1</v>
      </c>
      <c r="AA355" t="s">
        <v>1</v>
      </c>
    </row>
    <row r="356" spans="1:27" x14ac:dyDescent="0.3">
      <c r="A356">
        <v>960061</v>
      </c>
      <c r="B356" t="s">
        <v>9</v>
      </c>
      <c r="C356">
        <v>1</v>
      </c>
      <c r="D356">
        <v>1</v>
      </c>
      <c r="E356">
        <v>0</v>
      </c>
      <c r="F356">
        <v>3</v>
      </c>
      <c r="G356">
        <v>0</v>
      </c>
      <c r="H356">
        <v>5</v>
      </c>
      <c r="I356">
        <v>1</v>
      </c>
      <c r="J356">
        <v>2.5</v>
      </c>
      <c r="K356">
        <v>2.5</v>
      </c>
      <c r="L356">
        <v>0</v>
      </c>
      <c r="M356">
        <v>2.5</v>
      </c>
      <c r="N356">
        <v>0</v>
      </c>
      <c r="O356">
        <v>2.5</v>
      </c>
      <c r="P356">
        <v>0.39</v>
      </c>
      <c r="Q356">
        <v>1</v>
      </c>
      <c r="R356">
        <v>0</v>
      </c>
      <c r="S356">
        <v>0.1</v>
      </c>
      <c r="T356">
        <v>6.5</v>
      </c>
      <c r="U356">
        <v>0.44</v>
      </c>
      <c r="V356">
        <v>0.08</v>
      </c>
      <c r="W356">
        <v>0.2</v>
      </c>
      <c r="X356">
        <v>0.98</v>
      </c>
      <c r="Y356">
        <v>0.1</v>
      </c>
      <c r="Z356">
        <v>-0.1</v>
      </c>
      <c r="AA356" t="s">
        <v>1</v>
      </c>
    </row>
    <row r="357" spans="1:27" x14ac:dyDescent="0.3">
      <c r="A357">
        <v>960071</v>
      </c>
      <c r="B357" t="s">
        <v>9</v>
      </c>
      <c r="C357">
        <v>1</v>
      </c>
      <c r="D357">
        <v>1</v>
      </c>
      <c r="E357">
        <v>0</v>
      </c>
      <c r="F357">
        <v>3</v>
      </c>
      <c r="G357">
        <v>0</v>
      </c>
      <c r="H357">
        <v>5</v>
      </c>
      <c r="I357">
        <v>1</v>
      </c>
      <c r="J357">
        <v>2.5</v>
      </c>
      <c r="K357">
        <v>2.5</v>
      </c>
      <c r="L357">
        <v>0</v>
      </c>
      <c r="M357">
        <v>2.5</v>
      </c>
      <c r="N357">
        <v>0</v>
      </c>
      <c r="O357">
        <v>2.5</v>
      </c>
      <c r="P357">
        <v>0.39</v>
      </c>
      <c r="Q357">
        <v>1</v>
      </c>
      <c r="R357">
        <v>0</v>
      </c>
      <c r="S357">
        <v>0.1</v>
      </c>
      <c r="T357">
        <v>6.5</v>
      </c>
      <c r="U357">
        <v>0.44</v>
      </c>
      <c r="V357">
        <v>0.08</v>
      </c>
      <c r="W357">
        <v>0.2</v>
      </c>
      <c r="X357">
        <v>0.98</v>
      </c>
      <c r="Y357">
        <v>0.1</v>
      </c>
      <c r="Z357">
        <v>-0.1</v>
      </c>
      <c r="AA357" t="s">
        <v>1</v>
      </c>
    </row>
    <row r="358" spans="1:27" x14ac:dyDescent="0.3">
      <c r="A358">
        <v>960072</v>
      </c>
      <c r="B358" t="s">
        <v>9</v>
      </c>
      <c r="C358">
        <v>1</v>
      </c>
      <c r="D358">
        <v>1</v>
      </c>
      <c r="E358">
        <v>0</v>
      </c>
      <c r="F358">
        <v>3</v>
      </c>
      <c r="G358">
        <v>0</v>
      </c>
      <c r="H358">
        <v>5</v>
      </c>
      <c r="I358">
        <v>1</v>
      </c>
      <c r="J358">
        <v>2.5</v>
      </c>
      <c r="K358">
        <v>2.5</v>
      </c>
      <c r="L358">
        <v>0</v>
      </c>
      <c r="M358">
        <v>2.5</v>
      </c>
      <c r="N358">
        <v>0</v>
      </c>
      <c r="O358">
        <v>2.5</v>
      </c>
      <c r="P358">
        <v>0.39</v>
      </c>
      <c r="Q358">
        <v>1</v>
      </c>
      <c r="R358">
        <v>0</v>
      </c>
      <c r="S358">
        <v>0.1</v>
      </c>
      <c r="T358">
        <v>6.5</v>
      </c>
      <c r="U358">
        <v>0.44</v>
      </c>
      <c r="V358">
        <v>0.08</v>
      </c>
      <c r="W358">
        <v>0.2</v>
      </c>
      <c r="X358">
        <v>0.98</v>
      </c>
      <c r="Y358">
        <v>0.1</v>
      </c>
      <c r="Z358">
        <v>-0.1</v>
      </c>
      <c r="AA358" t="s">
        <v>1</v>
      </c>
    </row>
    <row r="359" spans="1:27" x14ac:dyDescent="0.3">
      <c r="A359">
        <v>960073</v>
      </c>
      <c r="B359" t="s">
        <v>9</v>
      </c>
      <c r="C359">
        <v>1</v>
      </c>
      <c r="D359">
        <v>1</v>
      </c>
      <c r="E359">
        <v>0</v>
      </c>
      <c r="F359">
        <v>3</v>
      </c>
      <c r="G359">
        <v>0</v>
      </c>
      <c r="H359">
        <v>5</v>
      </c>
      <c r="I359">
        <v>1</v>
      </c>
      <c r="J359">
        <v>2.5</v>
      </c>
      <c r="K359">
        <v>2.5</v>
      </c>
      <c r="L359">
        <v>0</v>
      </c>
      <c r="M359">
        <v>2.5</v>
      </c>
      <c r="N359">
        <v>0</v>
      </c>
      <c r="O359">
        <v>2.5</v>
      </c>
      <c r="P359">
        <v>0.39</v>
      </c>
      <c r="Q359">
        <v>1</v>
      </c>
      <c r="R359">
        <v>0</v>
      </c>
      <c r="S359">
        <v>0.1</v>
      </c>
      <c r="T359">
        <v>6.5</v>
      </c>
      <c r="U359">
        <v>0.44</v>
      </c>
      <c r="V359">
        <v>0.08</v>
      </c>
      <c r="W359">
        <v>0.2</v>
      </c>
      <c r="X359">
        <v>0.98</v>
      </c>
      <c r="Y359">
        <v>0.1</v>
      </c>
      <c r="Z359">
        <v>-0.1</v>
      </c>
      <c r="AA359" t="s">
        <v>1</v>
      </c>
    </row>
    <row r="360" spans="1:27" s="2" customFormat="1" x14ac:dyDescent="0.3">
      <c r="A360" s="2">
        <v>960079</v>
      </c>
      <c r="B360" s="2" t="s">
        <v>9</v>
      </c>
      <c r="C360" s="2">
        <v>1</v>
      </c>
      <c r="D360" s="2">
        <v>1</v>
      </c>
      <c r="E360" s="2">
        <v>0</v>
      </c>
      <c r="F360" s="2">
        <v>3</v>
      </c>
      <c r="G360" s="2">
        <v>0</v>
      </c>
      <c r="H360" s="2">
        <v>5</v>
      </c>
      <c r="I360" s="2">
        <v>1</v>
      </c>
      <c r="J360" s="2">
        <v>2.5</v>
      </c>
      <c r="K360" s="2">
        <v>2.5</v>
      </c>
      <c r="L360" s="2">
        <v>0</v>
      </c>
      <c r="M360" s="2">
        <v>2.5</v>
      </c>
      <c r="N360" s="2">
        <v>0</v>
      </c>
      <c r="O360" s="2">
        <v>2.5</v>
      </c>
      <c r="P360" s="2">
        <v>0.39</v>
      </c>
      <c r="Q360" s="2">
        <v>1</v>
      </c>
      <c r="R360" s="2">
        <v>0</v>
      </c>
      <c r="S360" s="2">
        <v>0.1</v>
      </c>
      <c r="T360" s="2">
        <v>6.5</v>
      </c>
      <c r="U360" s="2">
        <v>0.44</v>
      </c>
      <c r="V360" s="2">
        <v>0.08</v>
      </c>
      <c r="W360" s="2">
        <v>0.2</v>
      </c>
      <c r="X360" s="2">
        <v>0.98</v>
      </c>
      <c r="Y360" s="2">
        <v>0.1</v>
      </c>
      <c r="Z360" s="2">
        <v>-0.1</v>
      </c>
      <c r="AA360" s="2" t="s">
        <v>1</v>
      </c>
    </row>
    <row r="361" spans="1:27" x14ac:dyDescent="0.3">
      <c r="A361">
        <v>960081</v>
      </c>
      <c r="B361" t="s">
        <v>9</v>
      </c>
      <c r="C361">
        <v>1</v>
      </c>
      <c r="D361">
        <v>1</v>
      </c>
      <c r="E361">
        <v>0</v>
      </c>
      <c r="F361">
        <v>3</v>
      </c>
      <c r="G361">
        <v>0</v>
      </c>
      <c r="H361">
        <v>5</v>
      </c>
      <c r="I361">
        <v>1</v>
      </c>
      <c r="J361">
        <v>2.5</v>
      </c>
      <c r="K361">
        <v>2.5</v>
      </c>
      <c r="L361">
        <v>0</v>
      </c>
      <c r="M361">
        <v>2.5</v>
      </c>
      <c r="N361">
        <v>0</v>
      </c>
      <c r="O361">
        <v>2.5</v>
      </c>
      <c r="P361">
        <v>0.39</v>
      </c>
      <c r="Q361">
        <v>1</v>
      </c>
      <c r="R361">
        <v>0</v>
      </c>
      <c r="S361">
        <v>0.1</v>
      </c>
      <c r="T361">
        <v>6.5</v>
      </c>
      <c r="U361">
        <v>0.44</v>
      </c>
      <c r="V361">
        <v>0.08</v>
      </c>
      <c r="W361">
        <v>0.2</v>
      </c>
      <c r="X361">
        <v>0.98</v>
      </c>
      <c r="Y361">
        <v>0.1</v>
      </c>
      <c r="Z361">
        <v>-0.1</v>
      </c>
      <c r="AA361" t="s">
        <v>1</v>
      </c>
    </row>
    <row r="362" spans="1:27" x14ac:dyDescent="0.3">
      <c r="A362">
        <v>960082</v>
      </c>
      <c r="B362" t="s">
        <v>9</v>
      </c>
      <c r="C362">
        <v>1</v>
      </c>
      <c r="D362">
        <v>1</v>
      </c>
      <c r="E362">
        <v>0</v>
      </c>
      <c r="F362">
        <v>3</v>
      </c>
      <c r="G362">
        <v>0</v>
      </c>
      <c r="H362">
        <v>5</v>
      </c>
      <c r="I362">
        <v>1</v>
      </c>
      <c r="J362">
        <v>2.5</v>
      </c>
      <c r="K362">
        <v>2.5</v>
      </c>
      <c r="L362">
        <v>0</v>
      </c>
      <c r="M362">
        <v>2.5</v>
      </c>
      <c r="N362">
        <v>0</v>
      </c>
      <c r="O362">
        <v>2.5</v>
      </c>
      <c r="P362">
        <v>0.39</v>
      </c>
      <c r="Q362">
        <v>1</v>
      </c>
      <c r="R362">
        <v>0</v>
      </c>
      <c r="S362">
        <v>0.1</v>
      </c>
      <c r="T362">
        <v>6.5</v>
      </c>
      <c r="U362">
        <v>0.44</v>
      </c>
      <c r="V362">
        <v>0.08</v>
      </c>
      <c r="W362">
        <v>0.2</v>
      </c>
      <c r="X362">
        <v>0.98</v>
      </c>
      <c r="Y362">
        <v>0.1</v>
      </c>
      <c r="Z362">
        <v>-0.1</v>
      </c>
      <c r="AA362" t="s">
        <v>1</v>
      </c>
    </row>
    <row r="363" spans="1:27" s="2" customFormat="1" x14ac:dyDescent="0.3">
      <c r="A363" s="2">
        <v>960093</v>
      </c>
      <c r="B363" s="2" t="s">
        <v>9</v>
      </c>
      <c r="C363" s="2">
        <v>1</v>
      </c>
      <c r="D363" s="2">
        <v>1</v>
      </c>
      <c r="E363" s="2">
        <v>0</v>
      </c>
      <c r="F363" s="2">
        <v>3</v>
      </c>
      <c r="G363" s="2">
        <v>0</v>
      </c>
      <c r="H363" s="2">
        <v>5</v>
      </c>
      <c r="I363" s="2">
        <v>1</v>
      </c>
      <c r="J363" s="2">
        <v>2.5</v>
      </c>
      <c r="K363" s="2">
        <v>2.5</v>
      </c>
      <c r="L363" s="2">
        <v>0</v>
      </c>
      <c r="M363" s="2">
        <v>2.5</v>
      </c>
      <c r="N363" s="2">
        <v>0</v>
      </c>
      <c r="O363" s="2">
        <v>2.5</v>
      </c>
      <c r="P363" s="2">
        <v>0.39</v>
      </c>
      <c r="Q363" s="2">
        <v>1</v>
      </c>
      <c r="R363" s="2">
        <v>0</v>
      </c>
      <c r="S363" s="2">
        <v>0.1</v>
      </c>
      <c r="T363" s="2">
        <v>6.5</v>
      </c>
      <c r="U363" s="2">
        <v>0.44</v>
      </c>
      <c r="V363" s="2">
        <v>0.08</v>
      </c>
      <c r="W363" s="2">
        <v>0.2</v>
      </c>
      <c r="X363" s="2">
        <v>0.98</v>
      </c>
      <c r="Y363" s="2">
        <v>0.1</v>
      </c>
      <c r="Z363" s="2">
        <v>-0.1</v>
      </c>
      <c r="AA363" s="2" t="s">
        <v>1</v>
      </c>
    </row>
    <row r="364" spans="1:27" s="2" customFormat="1" x14ac:dyDescent="0.3">
      <c r="A364" s="2">
        <v>960095</v>
      </c>
      <c r="B364" s="2" t="s">
        <v>9</v>
      </c>
      <c r="C364" s="2">
        <v>1</v>
      </c>
      <c r="D364" s="2">
        <v>1</v>
      </c>
      <c r="E364" s="2">
        <v>0</v>
      </c>
      <c r="F364" s="2">
        <v>3</v>
      </c>
      <c r="G364" s="2">
        <v>0</v>
      </c>
      <c r="H364" s="2">
        <v>5</v>
      </c>
      <c r="I364" s="2">
        <v>1</v>
      </c>
      <c r="J364" s="2">
        <v>2.5</v>
      </c>
      <c r="K364" s="2">
        <v>2.5</v>
      </c>
      <c r="L364" s="2">
        <v>0</v>
      </c>
      <c r="M364" s="2">
        <v>2.5</v>
      </c>
      <c r="N364" s="2">
        <v>0</v>
      </c>
      <c r="O364" s="2">
        <v>2.5</v>
      </c>
      <c r="P364" s="2">
        <v>0.39</v>
      </c>
      <c r="Q364" s="2">
        <v>1</v>
      </c>
      <c r="R364" s="2">
        <v>0</v>
      </c>
      <c r="S364" s="2">
        <v>0.1</v>
      </c>
      <c r="T364" s="2">
        <v>6.5</v>
      </c>
      <c r="U364" s="2">
        <v>0.44</v>
      </c>
      <c r="V364" s="2">
        <v>0.08</v>
      </c>
      <c r="W364" s="2">
        <v>0.2</v>
      </c>
      <c r="X364" s="2">
        <v>0.98</v>
      </c>
      <c r="Y364" s="2">
        <v>0.1</v>
      </c>
      <c r="Z364" s="2">
        <v>-0.1</v>
      </c>
      <c r="AA364" s="2" t="s">
        <v>1</v>
      </c>
    </row>
    <row r="365" spans="1:27" s="2" customFormat="1" x14ac:dyDescent="0.3">
      <c r="A365" s="2">
        <v>960097</v>
      </c>
      <c r="B365" s="2" t="s">
        <v>9</v>
      </c>
      <c r="C365" s="2">
        <v>1</v>
      </c>
      <c r="D365" s="2">
        <v>1</v>
      </c>
      <c r="E365" s="2">
        <v>0</v>
      </c>
      <c r="F365" s="2">
        <v>3</v>
      </c>
      <c r="G365" s="2">
        <v>0</v>
      </c>
      <c r="H365" s="2">
        <v>5</v>
      </c>
      <c r="I365" s="2">
        <v>1</v>
      </c>
      <c r="J365" s="2">
        <v>2.5</v>
      </c>
      <c r="K365" s="2">
        <v>2.5</v>
      </c>
      <c r="L365" s="2">
        <v>0</v>
      </c>
      <c r="M365" s="2">
        <v>2.5</v>
      </c>
      <c r="N365" s="2">
        <v>0</v>
      </c>
      <c r="O365" s="2">
        <v>2.5</v>
      </c>
      <c r="P365" s="2">
        <v>0.39</v>
      </c>
      <c r="Q365" s="2">
        <v>1</v>
      </c>
      <c r="R365" s="2">
        <v>0</v>
      </c>
      <c r="S365" s="2">
        <v>0.1</v>
      </c>
      <c r="T365" s="2">
        <v>6.5</v>
      </c>
      <c r="U365" s="2">
        <v>0.44</v>
      </c>
      <c r="V365" s="2">
        <v>0.08</v>
      </c>
      <c r="W365" s="2">
        <v>0.2</v>
      </c>
      <c r="X365" s="2">
        <v>0.98</v>
      </c>
      <c r="Y365" s="2">
        <v>0.1</v>
      </c>
      <c r="Z365" s="2">
        <v>-0.1</v>
      </c>
      <c r="AA365" s="2" t="s">
        <v>1</v>
      </c>
    </row>
    <row r="366" spans="1:27" s="2" customFormat="1" x14ac:dyDescent="0.3">
      <c r="A366" s="2">
        <v>960099</v>
      </c>
      <c r="B366" s="2" t="s">
        <v>9</v>
      </c>
      <c r="C366" s="2">
        <v>1</v>
      </c>
      <c r="D366" s="2">
        <v>1</v>
      </c>
      <c r="E366" s="2">
        <v>0</v>
      </c>
      <c r="F366" s="2">
        <v>3</v>
      </c>
      <c r="G366" s="2">
        <v>0</v>
      </c>
      <c r="H366" s="2">
        <v>5</v>
      </c>
      <c r="I366" s="2">
        <v>1</v>
      </c>
      <c r="J366" s="2">
        <v>2.5</v>
      </c>
      <c r="K366" s="2">
        <v>2.5</v>
      </c>
      <c r="L366" s="2">
        <v>0</v>
      </c>
      <c r="M366" s="2">
        <v>2.5</v>
      </c>
      <c r="N366" s="2">
        <v>0</v>
      </c>
      <c r="O366" s="2">
        <v>2.5</v>
      </c>
      <c r="P366" s="2">
        <v>0.39</v>
      </c>
      <c r="Q366" s="2">
        <v>1</v>
      </c>
      <c r="R366" s="2">
        <v>0</v>
      </c>
      <c r="S366" s="2">
        <v>0.1</v>
      </c>
      <c r="T366" s="2">
        <v>6.5</v>
      </c>
      <c r="U366" s="2">
        <v>0.44</v>
      </c>
      <c r="V366" s="2">
        <v>0.08</v>
      </c>
      <c r="W366" s="2">
        <v>0.2</v>
      </c>
      <c r="X366" s="2">
        <v>0.98</v>
      </c>
      <c r="Y366" s="2">
        <v>0.1</v>
      </c>
      <c r="Z366" s="2">
        <v>-0.1</v>
      </c>
      <c r="AA366" s="2" t="s">
        <v>1</v>
      </c>
    </row>
    <row r="367" spans="1:27" s="2" customFormat="1" x14ac:dyDescent="0.3">
      <c r="A367" s="2">
        <v>960100</v>
      </c>
      <c r="B367" s="2" t="s">
        <v>9</v>
      </c>
      <c r="C367" s="2">
        <v>1</v>
      </c>
      <c r="D367" s="2">
        <v>1</v>
      </c>
      <c r="E367" s="2">
        <v>0</v>
      </c>
      <c r="F367" s="2">
        <v>3</v>
      </c>
      <c r="G367" s="2">
        <v>0</v>
      </c>
      <c r="H367" s="2">
        <v>5</v>
      </c>
      <c r="I367" s="2">
        <v>1</v>
      </c>
      <c r="J367" s="2">
        <v>2.5</v>
      </c>
      <c r="K367" s="2">
        <v>2.5</v>
      </c>
      <c r="L367" s="2">
        <v>0</v>
      </c>
      <c r="M367" s="2">
        <v>2.5</v>
      </c>
      <c r="N367" s="2">
        <v>0</v>
      </c>
      <c r="O367" s="2">
        <v>2.5</v>
      </c>
      <c r="P367" s="2">
        <v>0.39</v>
      </c>
      <c r="Q367" s="2">
        <v>1</v>
      </c>
      <c r="R367" s="2">
        <v>0</v>
      </c>
      <c r="S367" s="2">
        <v>0.1</v>
      </c>
      <c r="T367" s="2">
        <v>6.5</v>
      </c>
      <c r="U367" s="2">
        <v>0.44</v>
      </c>
      <c r="V367" s="2">
        <v>0.08</v>
      </c>
      <c r="W367" s="2">
        <v>0.2</v>
      </c>
      <c r="X367" s="2">
        <v>0.98</v>
      </c>
      <c r="Y367" s="2">
        <v>0.1</v>
      </c>
      <c r="Z367" s="2">
        <v>-0.1</v>
      </c>
      <c r="AA367" s="2" t="s">
        <v>1</v>
      </c>
    </row>
    <row r="368" spans="1:27" x14ac:dyDescent="0.3">
      <c r="A368">
        <v>960111</v>
      </c>
      <c r="B368" t="s">
        <v>9</v>
      </c>
      <c r="C368">
        <v>1</v>
      </c>
      <c r="D368">
        <v>1</v>
      </c>
      <c r="E368">
        <v>0</v>
      </c>
      <c r="F368">
        <v>3</v>
      </c>
      <c r="G368">
        <v>0</v>
      </c>
      <c r="H368">
        <v>5</v>
      </c>
      <c r="I368">
        <v>1</v>
      </c>
      <c r="J368">
        <v>2.5</v>
      </c>
      <c r="K368">
        <v>2.5</v>
      </c>
      <c r="L368">
        <v>0</v>
      </c>
      <c r="M368">
        <v>2.5</v>
      </c>
      <c r="N368">
        <v>0</v>
      </c>
      <c r="O368">
        <v>2.5</v>
      </c>
      <c r="P368">
        <v>0.39</v>
      </c>
      <c r="Q368">
        <v>1</v>
      </c>
      <c r="R368">
        <v>0</v>
      </c>
      <c r="S368">
        <v>0.1</v>
      </c>
      <c r="T368">
        <v>6.5</v>
      </c>
      <c r="U368">
        <v>0.44</v>
      </c>
      <c r="V368">
        <v>0.08</v>
      </c>
      <c r="W368">
        <v>0.2</v>
      </c>
      <c r="X368">
        <v>0.98</v>
      </c>
      <c r="Y368">
        <v>0.1</v>
      </c>
      <c r="Z368">
        <v>-0.1</v>
      </c>
      <c r="AA368" t="s">
        <v>1</v>
      </c>
    </row>
    <row r="369" spans="1:27" x14ac:dyDescent="0.3">
      <c r="A369">
        <v>960112</v>
      </c>
      <c r="B369" t="s">
        <v>9</v>
      </c>
      <c r="C369">
        <v>1</v>
      </c>
      <c r="D369">
        <v>1</v>
      </c>
      <c r="E369">
        <v>0</v>
      </c>
      <c r="F369">
        <v>3</v>
      </c>
      <c r="G369">
        <v>0</v>
      </c>
      <c r="H369">
        <v>5</v>
      </c>
      <c r="I369">
        <v>1</v>
      </c>
      <c r="J369">
        <v>2.5</v>
      </c>
      <c r="K369">
        <v>2.5</v>
      </c>
      <c r="L369">
        <v>0</v>
      </c>
      <c r="M369">
        <v>2.5</v>
      </c>
      <c r="N369">
        <v>0</v>
      </c>
      <c r="O369">
        <v>2.5</v>
      </c>
      <c r="P369">
        <v>0.39</v>
      </c>
      <c r="Q369">
        <v>1</v>
      </c>
      <c r="R369">
        <v>0</v>
      </c>
      <c r="S369">
        <v>0.1</v>
      </c>
      <c r="T369">
        <v>6.5</v>
      </c>
      <c r="U369">
        <v>0.44</v>
      </c>
      <c r="V369">
        <v>0.08</v>
      </c>
      <c r="W369">
        <v>0.2</v>
      </c>
      <c r="X369">
        <v>0.98</v>
      </c>
      <c r="Y369">
        <v>0.1</v>
      </c>
      <c r="Z369">
        <v>-0.1</v>
      </c>
      <c r="AA369" t="s">
        <v>1</v>
      </c>
    </row>
    <row r="370" spans="1:27" x14ac:dyDescent="0.3">
      <c r="A370">
        <v>960121</v>
      </c>
      <c r="B370" t="s">
        <v>9</v>
      </c>
      <c r="C370">
        <v>1</v>
      </c>
      <c r="D370">
        <v>1</v>
      </c>
      <c r="E370">
        <v>0</v>
      </c>
      <c r="F370">
        <v>3</v>
      </c>
      <c r="G370">
        <v>0</v>
      </c>
      <c r="H370">
        <v>5</v>
      </c>
      <c r="I370">
        <v>1</v>
      </c>
      <c r="J370">
        <v>2.5</v>
      </c>
      <c r="K370">
        <v>2.5</v>
      </c>
      <c r="L370">
        <v>0</v>
      </c>
      <c r="M370">
        <v>2.5</v>
      </c>
      <c r="N370">
        <v>0</v>
      </c>
      <c r="O370">
        <v>2.5</v>
      </c>
      <c r="P370">
        <v>0.39</v>
      </c>
      <c r="Q370">
        <v>1</v>
      </c>
      <c r="R370">
        <v>0</v>
      </c>
      <c r="S370">
        <v>0.1</v>
      </c>
      <c r="T370">
        <v>6.5</v>
      </c>
      <c r="U370">
        <v>0.44</v>
      </c>
      <c r="V370">
        <v>0.08</v>
      </c>
      <c r="W370">
        <v>0.2</v>
      </c>
      <c r="X370">
        <v>0.98</v>
      </c>
      <c r="Y370">
        <v>0.1</v>
      </c>
      <c r="Z370">
        <v>-0.1</v>
      </c>
      <c r="AA370" t="s">
        <v>1</v>
      </c>
    </row>
    <row r="371" spans="1:27" x14ac:dyDescent="0.3">
      <c r="A371">
        <v>960122</v>
      </c>
      <c r="B371" t="s">
        <v>9</v>
      </c>
      <c r="C371">
        <v>1</v>
      </c>
      <c r="D371">
        <v>1</v>
      </c>
      <c r="E371">
        <v>0</v>
      </c>
      <c r="F371">
        <v>3</v>
      </c>
      <c r="G371">
        <v>0</v>
      </c>
      <c r="H371">
        <v>5</v>
      </c>
      <c r="I371">
        <v>1</v>
      </c>
      <c r="J371">
        <v>2.5</v>
      </c>
      <c r="K371">
        <v>2.5</v>
      </c>
      <c r="L371">
        <v>0</v>
      </c>
      <c r="M371">
        <v>2.5</v>
      </c>
      <c r="N371">
        <v>0</v>
      </c>
      <c r="O371">
        <v>2.5</v>
      </c>
      <c r="P371">
        <v>0.39</v>
      </c>
      <c r="Q371">
        <v>1</v>
      </c>
      <c r="R371">
        <v>0</v>
      </c>
      <c r="S371">
        <v>0.1</v>
      </c>
      <c r="T371">
        <v>6.5</v>
      </c>
      <c r="U371">
        <v>0.44</v>
      </c>
      <c r="V371">
        <v>0.08</v>
      </c>
      <c r="W371">
        <v>0.2</v>
      </c>
      <c r="X371">
        <v>0.98</v>
      </c>
      <c r="Y371">
        <v>0.1</v>
      </c>
      <c r="Z371">
        <v>-0.1</v>
      </c>
      <c r="AA371" t="s">
        <v>1</v>
      </c>
    </row>
    <row r="372" spans="1:27" x14ac:dyDescent="0.3">
      <c r="A372">
        <v>960131</v>
      </c>
      <c r="B372" t="s">
        <v>9</v>
      </c>
      <c r="C372">
        <v>1</v>
      </c>
      <c r="D372">
        <v>1</v>
      </c>
      <c r="E372">
        <v>0</v>
      </c>
      <c r="F372">
        <v>3</v>
      </c>
      <c r="G372">
        <v>0</v>
      </c>
      <c r="H372">
        <v>5</v>
      </c>
      <c r="I372">
        <v>1</v>
      </c>
      <c r="J372">
        <v>2.5</v>
      </c>
      <c r="K372">
        <v>2.5</v>
      </c>
      <c r="L372">
        <v>0</v>
      </c>
      <c r="M372">
        <v>2.5</v>
      </c>
      <c r="N372">
        <v>0</v>
      </c>
      <c r="O372">
        <v>2.5</v>
      </c>
      <c r="P372">
        <v>0.39</v>
      </c>
      <c r="Q372">
        <v>1</v>
      </c>
      <c r="R372">
        <v>0</v>
      </c>
      <c r="S372">
        <v>0.1</v>
      </c>
      <c r="T372">
        <v>6.5</v>
      </c>
      <c r="U372">
        <v>0.44</v>
      </c>
      <c r="V372">
        <v>0.08</v>
      </c>
      <c r="W372">
        <v>0.2</v>
      </c>
      <c r="X372">
        <v>0.98</v>
      </c>
      <c r="Y372">
        <v>0.1</v>
      </c>
      <c r="Z372">
        <v>-0.1</v>
      </c>
      <c r="AA372" t="s">
        <v>1</v>
      </c>
    </row>
    <row r="373" spans="1:27" x14ac:dyDescent="0.3">
      <c r="A373">
        <v>960132</v>
      </c>
      <c r="B373" t="s">
        <v>9</v>
      </c>
      <c r="C373">
        <v>1</v>
      </c>
      <c r="D373">
        <v>1</v>
      </c>
      <c r="E373">
        <v>0</v>
      </c>
      <c r="F373">
        <v>3</v>
      </c>
      <c r="G373">
        <v>0</v>
      </c>
      <c r="H373">
        <v>5</v>
      </c>
      <c r="I373">
        <v>1</v>
      </c>
      <c r="J373">
        <v>2.5</v>
      </c>
      <c r="K373">
        <v>2.5</v>
      </c>
      <c r="L373">
        <v>0</v>
      </c>
      <c r="M373">
        <v>2.5</v>
      </c>
      <c r="N373">
        <v>0</v>
      </c>
      <c r="O373">
        <v>2.5</v>
      </c>
      <c r="P373">
        <v>0.39</v>
      </c>
      <c r="Q373">
        <v>1</v>
      </c>
      <c r="R373">
        <v>0</v>
      </c>
      <c r="S373">
        <v>0.1</v>
      </c>
      <c r="T373">
        <v>6.5</v>
      </c>
      <c r="U373">
        <v>0.44</v>
      </c>
      <c r="V373">
        <v>0.08</v>
      </c>
      <c r="W373">
        <v>0.2</v>
      </c>
      <c r="X373">
        <v>0.98</v>
      </c>
      <c r="Y373">
        <v>0.1</v>
      </c>
      <c r="Z373">
        <v>-0.1</v>
      </c>
      <c r="AA373" t="s">
        <v>1</v>
      </c>
    </row>
    <row r="374" spans="1:27" x14ac:dyDescent="0.3">
      <c r="A374">
        <v>960211</v>
      </c>
      <c r="B374" t="s">
        <v>9</v>
      </c>
      <c r="C374">
        <v>1</v>
      </c>
      <c r="D374">
        <v>1</v>
      </c>
      <c r="E374">
        <v>0</v>
      </c>
      <c r="F374">
        <v>3</v>
      </c>
      <c r="G374">
        <v>0</v>
      </c>
      <c r="H374">
        <v>5</v>
      </c>
      <c r="I374">
        <v>1</v>
      </c>
      <c r="J374">
        <v>2.5</v>
      </c>
      <c r="K374">
        <v>2.5</v>
      </c>
      <c r="L374">
        <v>0</v>
      </c>
      <c r="M374">
        <v>2.5</v>
      </c>
      <c r="N374">
        <v>0</v>
      </c>
      <c r="O374">
        <v>2.5</v>
      </c>
      <c r="P374">
        <v>0.39</v>
      </c>
      <c r="Q374">
        <v>1</v>
      </c>
      <c r="R374">
        <v>0</v>
      </c>
      <c r="S374">
        <v>0.1</v>
      </c>
      <c r="T374">
        <v>6.5</v>
      </c>
      <c r="U374">
        <v>0.44</v>
      </c>
      <c r="V374">
        <v>0.08</v>
      </c>
      <c r="W374">
        <v>0.2</v>
      </c>
      <c r="X374">
        <v>0.98</v>
      </c>
      <c r="Y374">
        <v>0.1</v>
      </c>
      <c r="Z374">
        <v>-0.1</v>
      </c>
      <c r="AA374" t="s">
        <v>1</v>
      </c>
    </row>
    <row r="375" spans="1:27" x14ac:dyDescent="0.3">
      <c r="A375">
        <v>960212</v>
      </c>
      <c r="B375" t="s">
        <v>9</v>
      </c>
      <c r="C375">
        <v>1</v>
      </c>
      <c r="D375">
        <v>1</v>
      </c>
      <c r="E375">
        <v>0</v>
      </c>
      <c r="F375">
        <v>3</v>
      </c>
      <c r="G375">
        <v>0</v>
      </c>
      <c r="H375">
        <v>5</v>
      </c>
      <c r="I375">
        <v>1</v>
      </c>
      <c r="J375">
        <v>2.5</v>
      </c>
      <c r="K375">
        <v>2.5</v>
      </c>
      <c r="L375">
        <v>0</v>
      </c>
      <c r="M375">
        <v>2.5</v>
      </c>
      <c r="N375">
        <v>0</v>
      </c>
      <c r="O375">
        <v>2.5</v>
      </c>
      <c r="P375">
        <v>0.39</v>
      </c>
      <c r="Q375">
        <v>1</v>
      </c>
      <c r="R375">
        <v>0</v>
      </c>
      <c r="S375">
        <v>0.1</v>
      </c>
      <c r="T375">
        <v>6.5</v>
      </c>
      <c r="U375">
        <v>0.44</v>
      </c>
      <c r="V375">
        <v>0.08</v>
      </c>
      <c r="W375">
        <v>0.2</v>
      </c>
      <c r="X375">
        <v>0.98</v>
      </c>
      <c r="Y375">
        <v>0.1</v>
      </c>
      <c r="Z375">
        <v>-0.1</v>
      </c>
      <c r="AA375" t="s">
        <v>1</v>
      </c>
    </row>
    <row r="376" spans="1:27" x14ac:dyDescent="0.3">
      <c r="A376">
        <v>960221</v>
      </c>
      <c r="B376" t="s">
        <v>9</v>
      </c>
      <c r="C376">
        <v>1</v>
      </c>
      <c r="D376">
        <v>1</v>
      </c>
      <c r="E376">
        <v>0</v>
      </c>
      <c r="F376">
        <v>3</v>
      </c>
      <c r="G376">
        <v>0</v>
      </c>
      <c r="H376">
        <v>5</v>
      </c>
      <c r="I376">
        <v>1</v>
      </c>
      <c r="J376">
        <v>2.5</v>
      </c>
      <c r="K376">
        <v>2.5</v>
      </c>
      <c r="L376">
        <v>0</v>
      </c>
      <c r="M376">
        <v>2.5</v>
      </c>
      <c r="N376">
        <v>0</v>
      </c>
      <c r="O376">
        <v>2.5</v>
      </c>
      <c r="P376">
        <v>0.39</v>
      </c>
      <c r="Q376">
        <v>1</v>
      </c>
      <c r="R376">
        <v>0</v>
      </c>
      <c r="S376">
        <v>0.1</v>
      </c>
      <c r="T376">
        <v>6.5</v>
      </c>
      <c r="U376">
        <v>0.44</v>
      </c>
      <c r="V376">
        <v>0.08</v>
      </c>
      <c r="W376">
        <v>0.2</v>
      </c>
      <c r="X376">
        <v>0.98</v>
      </c>
      <c r="Y376">
        <v>0.1</v>
      </c>
      <c r="Z376">
        <v>-0.1</v>
      </c>
      <c r="AA376" t="s">
        <v>1</v>
      </c>
    </row>
    <row r="377" spans="1:27" x14ac:dyDescent="0.3">
      <c r="A377">
        <v>960222</v>
      </c>
      <c r="B377" t="s">
        <v>9</v>
      </c>
      <c r="C377">
        <v>1</v>
      </c>
      <c r="D377">
        <v>1</v>
      </c>
      <c r="E377">
        <v>0</v>
      </c>
      <c r="F377">
        <v>3</v>
      </c>
      <c r="G377">
        <v>0</v>
      </c>
      <c r="H377">
        <v>5</v>
      </c>
      <c r="I377">
        <v>1</v>
      </c>
      <c r="J377">
        <v>2.5</v>
      </c>
      <c r="K377">
        <v>2.5</v>
      </c>
      <c r="L377">
        <v>0</v>
      </c>
      <c r="M377">
        <v>2.5</v>
      </c>
      <c r="N377">
        <v>0</v>
      </c>
      <c r="O377">
        <v>2.5</v>
      </c>
      <c r="P377">
        <v>0.39</v>
      </c>
      <c r="Q377">
        <v>1</v>
      </c>
      <c r="R377">
        <v>0</v>
      </c>
      <c r="S377">
        <v>0.1</v>
      </c>
      <c r="T377">
        <v>6.5</v>
      </c>
      <c r="U377">
        <v>0.44</v>
      </c>
      <c r="V377">
        <v>0.08</v>
      </c>
      <c r="W377">
        <v>0.2</v>
      </c>
      <c r="X377">
        <v>0.98</v>
      </c>
      <c r="Y377">
        <v>0.1</v>
      </c>
      <c r="Z377">
        <v>-0.1</v>
      </c>
      <c r="AA377" t="s">
        <v>1</v>
      </c>
    </row>
    <row r="378" spans="1:27" x14ac:dyDescent="0.3">
      <c r="A378">
        <v>961011</v>
      </c>
      <c r="B378" t="s">
        <v>9</v>
      </c>
      <c r="C378">
        <v>1</v>
      </c>
      <c r="D378">
        <v>1</v>
      </c>
      <c r="E378">
        <v>0</v>
      </c>
      <c r="F378">
        <v>3</v>
      </c>
      <c r="G378">
        <v>0</v>
      </c>
      <c r="H378">
        <v>5</v>
      </c>
      <c r="I378">
        <v>1</v>
      </c>
      <c r="J378">
        <v>2.5</v>
      </c>
      <c r="K378">
        <v>2.5</v>
      </c>
      <c r="L378">
        <v>0</v>
      </c>
      <c r="M378">
        <v>2.5</v>
      </c>
      <c r="N378">
        <v>0</v>
      </c>
      <c r="O378">
        <v>2.5</v>
      </c>
      <c r="P378">
        <v>0.39</v>
      </c>
      <c r="Q378">
        <v>1</v>
      </c>
      <c r="R378">
        <v>0</v>
      </c>
      <c r="S378">
        <v>0.1</v>
      </c>
      <c r="T378">
        <v>6.5</v>
      </c>
      <c r="U378">
        <v>0.44</v>
      </c>
      <c r="V378">
        <v>0.08</v>
      </c>
      <c r="W378">
        <v>0.2</v>
      </c>
      <c r="X378">
        <v>0.98</v>
      </c>
      <c r="Y378">
        <v>0.1</v>
      </c>
      <c r="Z378">
        <v>-0.1</v>
      </c>
      <c r="AA378" t="s">
        <v>1</v>
      </c>
    </row>
    <row r="379" spans="1:27" x14ac:dyDescent="0.3">
      <c r="A379">
        <v>961012</v>
      </c>
      <c r="B379" t="s">
        <v>9</v>
      </c>
      <c r="C379">
        <v>1</v>
      </c>
      <c r="D379">
        <v>1</v>
      </c>
      <c r="E379">
        <v>0</v>
      </c>
      <c r="F379">
        <v>3</v>
      </c>
      <c r="G379">
        <v>0</v>
      </c>
      <c r="H379">
        <v>5</v>
      </c>
      <c r="I379">
        <v>1</v>
      </c>
      <c r="J379">
        <v>2.5</v>
      </c>
      <c r="K379">
        <v>2.5</v>
      </c>
      <c r="L379">
        <v>0</v>
      </c>
      <c r="M379">
        <v>2.5</v>
      </c>
      <c r="N379">
        <v>0</v>
      </c>
      <c r="O379">
        <v>2.5</v>
      </c>
      <c r="P379">
        <v>0.39</v>
      </c>
      <c r="Q379">
        <v>1</v>
      </c>
      <c r="R379">
        <v>0</v>
      </c>
      <c r="S379">
        <v>0.1</v>
      </c>
      <c r="T379">
        <v>6.5</v>
      </c>
      <c r="U379">
        <v>0.44</v>
      </c>
      <c r="V379">
        <v>0.08</v>
      </c>
      <c r="W379">
        <v>0.2</v>
      </c>
      <c r="X379">
        <v>0.98</v>
      </c>
      <c r="Y379">
        <v>0.1</v>
      </c>
      <c r="Z379">
        <v>-0.1</v>
      </c>
      <c r="AA379" t="s">
        <v>1</v>
      </c>
    </row>
    <row r="380" spans="1:27" x14ac:dyDescent="0.3">
      <c r="A380">
        <v>961021</v>
      </c>
      <c r="B380" t="s">
        <v>9</v>
      </c>
      <c r="C380">
        <v>1</v>
      </c>
      <c r="D380">
        <v>1</v>
      </c>
      <c r="E380">
        <v>0</v>
      </c>
      <c r="F380">
        <v>3</v>
      </c>
      <c r="G380">
        <v>0</v>
      </c>
      <c r="H380">
        <v>5</v>
      </c>
      <c r="I380">
        <v>1</v>
      </c>
      <c r="J380">
        <v>2.5</v>
      </c>
      <c r="K380">
        <v>2.5</v>
      </c>
      <c r="L380">
        <v>0</v>
      </c>
      <c r="M380">
        <v>2.5</v>
      </c>
      <c r="N380">
        <v>0</v>
      </c>
      <c r="O380">
        <v>2.5</v>
      </c>
      <c r="P380">
        <v>0.39</v>
      </c>
      <c r="Q380">
        <v>1</v>
      </c>
      <c r="R380">
        <v>0</v>
      </c>
      <c r="S380">
        <v>0.1</v>
      </c>
      <c r="T380">
        <v>6.5</v>
      </c>
      <c r="U380">
        <v>0.44</v>
      </c>
      <c r="V380">
        <v>0.08</v>
      </c>
      <c r="W380">
        <v>0.2</v>
      </c>
      <c r="X380">
        <v>0.98</v>
      </c>
      <c r="Y380">
        <v>0.1</v>
      </c>
      <c r="Z380">
        <v>-0.1</v>
      </c>
      <c r="AA380" t="s">
        <v>1</v>
      </c>
    </row>
    <row r="381" spans="1:27" x14ac:dyDescent="0.3">
      <c r="A381">
        <v>961022</v>
      </c>
      <c r="B381" t="s">
        <v>9</v>
      </c>
      <c r="C381">
        <v>1</v>
      </c>
      <c r="D381">
        <v>1</v>
      </c>
      <c r="E381">
        <v>0</v>
      </c>
      <c r="F381">
        <v>3</v>
      </c>
      <c r="G381">
        <v>0</v>
      </c>
      <c r="H381">
        <v>5</v>
      </c>
      <c r="I381">
        <v>1</v>
      </c>
      <c r="J381">
        <v>2.5</v>
      </c>
      <c r="K381">
        <v>2.5</v>
      </c>
      <c r="L381">
        <v>0</v>
      </c>
      <c r="M381">
        <v>2.5</v>
      </c>
      <c r="N381">
        <v>0</v>
      </c>
      <c r="O381">
        <v>2.5</v>
      </c>
      <c r="P381">
        <v>0.39</v>
      </c>
      <c r="Q381">
        <v>1</v>
      </c>
      <c r="R381">
        <v>0</v>
      </c>
      <c r="S381">
        <v>0.1</v>
      </c>
      <c r="T381">
        <v>6.5</v>
      </c>
      <c r="U381">
        <v>0.44</v>
      </c>
      <c r="V381">
        <v>0.08</v>
      </c>
      <c r="W381">
        <v>0.2</v>
      </c>
      <c r="X381">
        <v>0.98</v>
      </c>
      <c r="Y381">
        <v>0.1</v>
      </c>
      <c r="Z381">
        <v>-0.1</v>
      </c>
      <c r="AA381" t="s">
        <v>1</v>
      </c>
    </row>
    <row r="382" spans="1:27" s="2" customFormat="1" x14ac:dyDescent="0.3">
      <c r="A382" s="2">
        <v>961022</v>
      </c>
      <c r="B382" s="2" t="s">
        <v>9</v>
      </c>
      <c r="C382" s="2">
        <v>2</v>
      </c>
      <c r="D382" s="2">
        <v>1</v>
      </c>
      <c r="E382" s="2">
        <v>0</v>
      </c>
      <c r="F382" s="2">
        <v>3</v>
      </c>
      <c r="G382" s="2">
        <v>0</v>
      </c>
      <c r="H382" s="2">
        <v>5</v>
      </c>
      <c r="I382" s="2">
        <v>1</v>
      </c>
      <c r="J382" s="2">
        <v>2.5</v>
      </c>
      <c r="K382" s="2">
        <v>2.5</v>
      </c>
      <c r="L382" s="2">
        <v>0</v>
      </c>
      <c r="M382" s="2">
        <v>2.5</v>
      </c>
      <c r="N382" s="2">
        <v>0</v>
      </c>
      <c r="O382" s="2">
        <v>2.5</v>
      </c>
      <c r="P382" s="2">
        <v>0.39</v>
      </c>
      <c r="Q382" s="2">
        <v>1</v>
      </c>
      <c r="R382" s="2">
        <v>0</v>
      </c>
      <c r="S382" s="2">
        <v>0.1</v>
      </c>
      <c r="T382" s="2">
        <v>6.5</v>
      </c>
      <c r="U382" s="2">
        <v>0.44</v>
      </c>
      <c r="V382" s="2">
        <v>0.08</v>
      </c>
      <c r="W382" s="2">
        <v>0.2</v>
      </c>
      <c r="X382" s="2">
        <v>0.98</v>
      </c>
      <c r="Y382" s="2">
        <v>0.1</v>
      </c>
      <c r="Z382" s="2">
        <v>-0.1</v>
      </c>
      <c r="AA382" s="2" t="s">
        <v>1</v>
      </c>
    </row>
    <row r="383" spans="1:27" x14ac:dyDescent="0.3">
      <c r="A383">
        <v>962011</v>
      </c>
      <c r="B383" t="s">
        <v>9</v>
      </c>
      <c r="C383">
        <v>1</v>
      </c>
      <c r="D383">
        <v>1</v>
      </c>
      <c r="E383">
        <v>0</v>
      </c>
      <c r="F383">
        <v>3</v>
      </c>
      <c r="G383">
        <v>0</v>
      </c>
      <c r="H383">
        <v>5</v>
      </c>
      <c r="I383">
        <v>1</v>
      </c>
      <c r="J383">
        <v>2.5</v>
      </c>
      <c r="K383">
        <v>2.5</v>
      </c>
      <c r="L383">
        <v>0</v>
      </c>
      <c r="M383">
        <v>2.5</v>
      </c>
      <c r="N383">
        <v>0</v>
      </c>
      <c r="O383">
        <v>2.5</v>
      </c>
      <c r="P383">
        <v>0.39</v>
      </c>
      <c r="Q383">
        <v>1</v>
      </c>
      <c r="R383">
        <v>0</v>
      </c>
      <c r="S383">
        <v>0.1</v>
      </c>
      <c r="T383">
        <v>6.5</v>
      </c>
      <c r="U383">
        <v>0.44</v>
      </c>
      <c r="V383">
        <v>0.08</v>
      </c>
      <c r="W383">
        <v>0.2</v>
      </c>
      <c r="X383">
        <v>0.98</v>
      </c>
      <c r="Y383">
        <v>0.1</v>
      </c>
      <c r="Z383">
        <v>-0.1</v>
      </c>
      <c r="AA383" t="s">
        <v>1</v>
      </c>
    </row>
    <row r="384" spans="1:27" x14ac:dyDescent="0.3">
      <c r="A384">
        <v>962012</v>
      </c>
      <c r="B384" t="s">
        <v>9</v>
      </c>
      <c r="C384">
        <v>1</v>
      </c>
      <c r="D384">
        <v>1</v>
      </c>
      <c r="E384">
        <v>0</v>
      </c>
      <c r="F384">
        <v>3</v>
      </c>
      <c r="G384">
        <v>0</v>
      </c>
      <c r="H384">
        <v>5</v>
      </c>
      <c r="I384">
        <v>1</v>
      </c>
      <c r="J384">
        <v>2.5</v>
      </c>
      <c r="K384">
        <v>2.5</v>
      </c>
      <c r="L384">
        <v>0</v>
      </c>
      <c r="M384">
        <v>2.5</v>
      </c>
      <c r="N384">
        <v>0</v>
      </c>
      <c r="O384">
        <v>2.5</v>
      </c>
      <c r="P384">
        <v>0.39</v>
      </c>
      <c r="Q384">
        <v>1</v>
      </c>
      <c r="R384">
        <v>0</v>
      </c>
      <c r="S384">
        <v>0.1</v>
      </c>
      <c r="T384">
        <v>6.5</v>
      </c>
      <c r="U384">
        <v>0.44</v>
      </c>
      <c r="V384">
        <v>0.08</v>
      </c>
      <c r="W384">
        <v>0.2</v>
      </c>
      <c r="X384">
        <v>0.98</v>
      </c>
      <c r="Y384">
        <v>0.1</v>
      </c>
      <c r="Z384">
        <v>-0.1</v>
      </c>
      <c r="AA384" t="s">
        <v>1</v>
      </c>
    </row>
    <row r="385" spans="1:27" x14ac:dyDescent="0.3">
      <c r="A385">
        <v>962021</v>
      </c>
      <c r="B385" t="s">
        <v>9</v>
      </c>
      <c r="C385">
        <v>1</v>
      </c>
      <c r="D385">
        <v>1</v>
      </c>
      <c r="E385">
        <v>0</v>
      </c>
      <c r="F385">
        <v>3</v>
      </c>
      <c r="G385">
        <v>0</v>
      </c>
      <c r="H385">
        <v>5</v>
      </c>
      <c r="I385">
        <v>1</v>
      </c>
      <c r="J385">
        <v>2.5</v>
      </c>
      <c r="K385">
        <v>2.5</v>
      </c>
      <c r="L385">
        <v>0</v>
      </c>
      <c r="M385">
        <v>2.5</v>
      </c>
      <c r="N385">
        <v>0</v>
      </c>
      <c r="O385">
        <v>2.5</v>
      </c>
      <c r="P385">
        <v>0.39</v>
      </c>
      <c r="Q385">
        <v>1</v>
      </c>
      <c r="R385">
        <v>0</v>
      </c>
      <c r="S385">
        <v>0.1</v>
      </c>
      <c r="T385">
        <v>6.5</v>
      </c>
      <c r="U385">
        <v>0.44</v>
      </c>
      <c r="V385">
        <v>0.08</v>
      </c>
      <c r="W385">
        <v>0.2</v>
      </c>
      <c r="X385">
        <v>0.98</v>
      </c>
      <c r="Y385">
        <v>0.1</v>
      </c>
      <c r="Z385">
        <v>-0.1</v>
      </c>
      <c r="AA385" t="s">
        <v>1</v>
      </c>
    </row>
    <row r="386" spans="1:27" x14ac:dyDescent="0.3">
      <c r="A386">
        <v>962022</v>
      </c>
      <c r="B386" t="s">
        <v>9</v>
      </c>
      <c r="C386">
        <v>1</v>
      </c>
      <c r="D386">
        <v>1</v>
      </c>
      <c r="E386">
        <v>0</v>
      </c>
      <c r="F386">
        <v>3</v>
      </c>
      <c r="G386">
        <v>0</v>
      </c>
      <c r="H386">
        <v>5</v>
      </c>
      <c r="I386">
        <v>1</v>
      </c>
      <c r="J386">
        <v>2.5</v>
      </c>
      <c r="K386">
        <v>2.5</v>
      </c>
      <c r="L386">
        <v>0</v>
      </c>
      <c r="M386">
        <v>2.5</v>
      </c>
      <c r="N386">
        <v>0</v>
      </c>
      <c r="O386">
        <v>2.5</v>
      </c>
      <c r="P386">
        <v>0.39</v>
      </c>
      <c r="Q386">
        <v>1</v>
      </c>
      <c r="R386">
        <v>0</v>
      </c>
      <c r="S386">
        <v>0.1</v>
      </c>
      <c r="T386">
        <v>6.5</v>
      </c>
      <c r="U386">
        <v>0.44</v>
      </c>
      <c r="V386">
        <v>0.08</v>
      </c>
      <c r="W386">
        <v>0.2</v>
      </c>
      <c r="X386">
        <v>0.98</v>
      </c>
      <c r="Y386">
        <v>0.1</v>
      </c>
      <c r="Z386">
        <v>-0.1</v>
      </c>
      <c r="AA386" t="s">
        <v>1</v>
      </c>
    </row>
    <row r="387" spans="1:27" x14ac:dyDescent="0.3">
      <c r="A387">
        <v>970011</v>
      </c>
      <c r="B387" t="s">
        <v>9</v>
      </c>
      <c r="C387">
        <v>1</v>
      </c>
      <c r="D387">
        <v>1</v>
      </c>
      <c r="E387">
        <v>0</v>
      </c>
      <c r="F387">
        <v>3</v>
      </c>
      <c r="G387">
        <v>0</v>
      </c>
      <c r="H387">
        <v>5</v>
      </c>
      <c r="I387">
        <v>1</v>
      </c>
      <c r="J387">
        <v>2.5</v>
      </c>
      <c r="K387">
        <v>2.5</v>
      </c>
      <c r="L387">
        <v>0</v>
      </c>
      <c r="M387">
        <v>2.5</v>
      </c>
      <c r="N387">
        <v>0</v>
      </c>
      <c r="O387">
        <v>2.5</v>
      </c>
      <c r="P387">
        <v>0.39</v>
      </c>
      <c r="Q387">
        <v>1</v>
      </c>
      <c r="R387">
        <v>0</v>
      </c>
      <c r="S387">
        <v>0.1</v>
      </c>
      <c r="T387">
        <v>6.5</v>
      </c>
      <c r="U387">
        <v>0.44</v>
      </c>
      <c r="V387">
        <v>0.08</v>
      </c>
      <c r="W387">
        <v>0.2</v>
      </c>
      <c r="X387">
        <v>0.98</v>
      </c>
      <c r="Y387">
        <v>0.1</v>
      </c>
      <c r="Z387">
        <v>-0.1</v>
      </c>
      <c r="AA387" t="s">
        <v>1</v>
      </c>
    </row>
    <row r="388" spans="1:27" x14ac:dyDescent="0.3">
      <c r="A388">
        <v>970012</v>
      </c>
      <c r="B388" t="s">
        <v>9</v>
      </c>
      <c r="C388">
        <v>1</v>
      </c>
      <c r="D388">
        <v>1</v>
      </c>
      <c r="E388">
        <v>0</v>
      </c>
      <c r="F388">
        <v>3</v>
      </c>
      <c r="G388">
        <v>0</v>
      </c>
      <c r="H388">
        <v>5</v>
      </c>
      <c r="I388">
        <v>1</v>
      </c>
      <c r="J388">
        <v>2.5</v>
      </c>
      <c r="K388">
        <v>2.5</v>
      </c>
      <c r="L388">
        <v>0</v>
      </c>
      <c r="M388">
        <v>2.5</v>
      </c>
      <c r="N388">
        <v>0</v>
      </c>
      <c r="O388">
        <v>2.5</v>
      </c>
      <c r="P388">
        <v>0.39</v>
      </c>
      <c r="Q388">
        <v>1</v>
      </c>
      <c r="R388">
        <v>0</v>
      </c>
      <c r="S388">
        <v>0.1</v>
      </c>
      <c r="T388">
        <v>6.5</v>
      </c>
      <c r="U388">
        <v>0.44</v>
      </c>
      <c r="V388">
        <v>0.08</v>
      </c>
      <c r="W388">
        <v>0.2</v>
      </c>
      <c r="X388">
        <v>0.98</v>
      </c>
      <c r="Y388">
        <v>0.1</v>
      </c>
      <c r="Z388">
        <v>-0.1</v>
      </c>
      <c r="AA388" t="s">
        <v>1</v>
      </c>
    </row>
    <row r="389" spans="1:27" x14ac:dyDescent="0.3">
      <c r="A389">
        <v>970013</v>
      </c>
      <c r="B389" t="s">
        <v>9</v>
      </c>
      <c r="C389">
        <v>1</v>
      </c>
      <c r="D389">
        <v>1</v>
      </c>
      <c r="E389">
        <v>0</v>
      </c>
      <c r="F389">
        <v>3</v>
      </c>
      <c r="G389">
        <v>0</v>
      </c>
      <c r="H389">
        <v>5</v>
      </c>
      <c r="I389">
        <v>1</v>
      </c>
      <c r="J389">
        <v>2.5</v>
      </c>
      <c r="K389">
        <v>2.5</v>
      </c>
      <c r="L389">
        <v>0</v>
      </c>
      <c r="M389">
        <v>2.5</v>
      </c>
      <c r="N389">
        <v>0</v>
      </c>
      <c r="O389">
        <v>2.5</v>
      </c>
      <c r="P389">
        <v>0.39</v>
      </c>
      <c r="Q389">
        <v>1</v>
      </c>
      <c r="R389">
        <v>0</v>
      </c>
      <c r="S389">
        <v>0.1</v>
      </c>
      <c r="T389">
        <v>6.5</v>
      </c>
      <c r="U389">
        <v>0.44</v>
      </c>
      <c r="V389">
        <v>0.08</v>
      </c>
      <c r="W389">
        <v>0.2</v>
      </c>
      <c r="X389">
        <v>0.98</v>
      </c>
      <c r="Y389">
        <v>0.1</v>
      </c>
      <c r="Z389">
        <v>-0.1</v>
      </c>
      <c r="AA389" t="s">
        <v>1</v>
      </c>
    </row>
    <row r="390" spans="1:27" x14ac:dyDescent="0.3">
      <c r="A390">
        <v>970014</v>
      </c>
      <c r="B390" t="s">
        <v>9</v>
      </c>
      <c r="C390">
        <v>1</v>
      </c>
      <c r="D390">
        <v>1</v>
      </c>
      <c r="E390">
        <v>0</v>
      </c>
      <c r="F390">
        <v>3</v>
      </c>
      <c r="G390">
        <v>0</v>
      </c>
      <c r="H390">
        <v>5</v>
      </c>
      <c r="I390">
        <v>1</v>
      </c>
      <c r="J390">
        <v>2.5</v>
      </c>
      <c r="K390">
        <v>2.5</v>
      </c>
      <c r="L390">
        <v>0</v>
      </c>
      <c r="M390">
        <v>2.5</v>
      </c>
      <c r="N390">
        <v>0</v>
      </c>
      <c r="O390">
        <v>2.5</v>
      </c>
      <c r="P390">
        <v>0.39</v>
      </c>
      <c r="Q390">
        <v>1</v>
      </c>
      <c r="R390">
        <v>0</v>
      </c>
      <c r="S390">
        <v>0.1</v>
      </c>
      <c r="T390">
        <v>6.5</v>
      </c>
      <c r="U390">
        <v>0.44</v>
      </c>
      <c r="V390">
        <v>0.08</v>
      </c>
      <c r="W390">
        <v>0.2</v>
      </c>
      <c r="X390">
        <v>0.98</v>
      </c>
      <c r="Y390">
        <v>0.1</v>
      </c>
      <c r="Z390">
        <v>-0.1</v>
      </c>
      <c r="AA390" t="s">
        <v>1</v>
      </c>
    </row>
    <row r="391" spans="1:27" x14ac:dyDescent="0.3">
      <c r="A391">
        <v>970021</v>
      </c>
      <c r="B391" t="s">
        <v>9</v>
      </c>
      <c r="C391">
        <v>1</v>
      </c>
      <c r="D391">
        <v>1</v>
      </c>
      <c r="E391">
        <v>0</v>
      </c>
      <c r="F391">
        <v>3</v>
      </c>
      <c r="G391">
        <v>0</v>
      </c>
      <c r="H391">
        <v>5</v>
      </c>
      <c r="I391">
        <v>1</v>
      </c>
      <c r="J391">
        <v>2.5</v>
      </c>
      <c r="K391">
        <v>2.5</v>
      </c>
      <c r="L391">
        <v>0</v>
      </c>
      <c r="M391">
        <v>2.5</v>
      </c>
      <c r="N391">
        <v>0</v>
      </c>
      <c r="O391">
        <v>2.5</v>
      </c>
      <c r="P391">
        <v>0.39</v>
      </c>
      <c r="Q391">
        <v>1</v>
      </c>
      <c r="R391">
        <v>0</v>
      </c>
      <c r="S391">
        <v>0.1</v>
      </c>
      <c r="T391">
        <v>6.5</v>
      </c>
      <c r="U391">
        <v>0.44</v>
      </c>
      <c r="V391">
        <v>0.08</v>
      </c>
      <c r="W391">
        <v>0.2</v>
      </c>
      <c r="X391">
        <v>0.98</v>
      </c>
      <c r="Y391">
        <v>0.1</v>
      </c>
      <c r="Z391">
        <v>-0.1</v>
      </c>
      <c r="AA391" t="s">
        <v>1</v>
      </c>
    </row>
    <row r="392" spans="1:27" x14ac:dyDescent="0.3">
      <c r="A392">
        <v>970031</v>
      </c>
      <c r="B392" t="s">
        <v>9</v>
      </c>
      <c r="C392">
        <v>1</v>
      </c>
      <c r="D392">
        <v>1</v>
      </c>
      <c r="E392">
        <v>0</v>
      </c>
      <c r="F392">
        <v>3</v>
      </c>
      <c r="G392">
        <v>0</v>
      </c>
      <c r="H392">
        <v>5</v>
      </c>
      <c r="I392">
        <v>1</v>
      </c>
      <c r="J392">
        <v>2.5</v>
      </c>
      <c r="K392">
        <v>2.5</v>
      </c>
      <c r="L392">
        <v>0</v>
      </c>
      <c r="M392">
        <v>2.5</v>
      </c>
      <c r="N392">
        <v>0</v>
      </c>
      <c r="O392">
        <v>2.5</v>
      </c>
      <c r="P392">
        <v>0.39</v>
      </c>
      <c r="Q392">
        <v>1</v>
      </c>
      <c r="R392">
        <v>0</v>
      </c>
      <c r="S392">
        <v>0.1</v>
      </c>
      <c r="T392">
        <v>6.5</v>
      </c>
      <c r="U392">
        <v>0.44</v>
      </c>
      <c r="V392">
        <v>0.08</v>
      </c>
      <c r="W392">
        <v>0.2</v>
      </c>
      <c r="X392">
        <v>0.98</v>
      </c>
      <c r="Y392">
        <v>0.1</v>
      </c>
      <c r="Z392">
        <v>-0.1</v>
      </c>
      <c r="AA392" t="s">
        <v>1</v>
      </c>
    </row>
    <row r="393" spans="1:27" x14ac:dyDescent="0.3">
      <c r="A393">
        <v>970041</v>
      </c>
      <c r="B393" t="s">
        <v>9</v>
      </c>
      <c r="C393">
        <v>1</v>
      </c>
      <c r="D393">
        <v>1</v>
      </c>
      <c r="E393">
        <v>0</v>
      </c>
      <c r="F393">
        <v>3</v>
      </c>
      <c r="G393">
        <v>0</v>
      </c>
      <c r="H393">
        <v>5</v>
      </c>
      <c r="I393">
        <v>1</v>
      </c>
      <c r="J393">
        <v>2.5</v>
      </c>
      <c r="K393">
        <v>2.5</v>
      </c>
      <c r="L393">
        <v>0</v>
      </c>
      <c r="M393">
        <v>2.5</v>
      </c>
      <c r="N393">
        <v>0</v>
      </c>
      <c r="O393">
        <v>2.5</v>
      </c>
      <c r="P393">
        <v>0.39</v>
      </c>
      <c r="Q393">
        <v>1</v>
      </c>
      <c r="R393">
        <v>0</v>
      </c>
      <c r="S393">
        <v>0.1</v>
      </c>
      <c r="T393">
        <v>6.5</v>
      </c>
      <c r="U393">
        <v>0.44</v>
      </c>
      <c r="V393">
        <v>0.08</v>
      </c>
      <c r="W393">
        <v>0.2</v>
      </c>
      <c r="X393">
        <v>0.98</v>
      </c>
      <c r="Y393">
        <v>0.1</v>
      </c>
      <c r="Z393">
        <v>-0.1</v>
      </c>
      <c r="AA393" t="s">
        <v>1</v>
      </c>
    </row>
    <row r="394" spans="1:27" x14ac:dyDescent="0.3">
      <c r="A394">
        <v>970042</v>
      </c>
      <c r="B394" t="s">
        <v>9</v>
      </c>
      <c r="C394">
        <v>1</v>
      </c>
      <c r="D394">
        <v>1</v>
      </c>
      <c r="E394">
        <v>0</v>
      </c>
      <c r="F394">
        <v>3</v>
      </c>
      <c r="G394">
        <v>0</v>
      </c>
      <c r="H394">
        <v>5</v>
      </c>
      <c r="I394">
        <v>1</v>
      </c>
      <c r="J394">
        <v>2.5</v>
      </c>
      <c r="K394">
        <v>2.5</v>
      </c>
      <c r="L394">
        <v>0</v>
      </c>
      <c r="M394">
        <v>2.5</v>
      </c>
      <c r="N394">
        <v>0</v>
      </c>
      <c r="O394">
        <v>2.5</v>
      </c>
      <c r="P394">
        <v>0.39</v>
      </c>
      <c r="Q394">
        <v>1</v>
      </c>
      <c r="R394">
        <v>0</v>
      </c>
      <c r="S394">
        <v>0.1</v>
      </c>
      <c r="T394">
        <v>6.5</v>
      </c>
      <c r="U394">
        <v>0.44</v>
      </c>
      <c r="V394">
        <v>0.08</v>
      </c>
      <c r="W394">
        <v>0.2</v>
      </c>
      <c r="X394">
        <v>0.98</v>
      </c>
      <c r="Y394">
        <v>0.1</v>
      </c>
      <c r="Z394">
        <v>-0.1</v>
      </c>
      <c r="AA394" t="s">
        <v>1</v>
      </c>
    </row>
    <row r="395" spans="1:27" x14ac:dyDescent="0.3">
      <c r="A395">
        <v>970051</v>
      </c>
      <c r="B395" t="s">
        <v>9</v>
      </c>
      <c r="C395">
        <v>1</v>
      </c>
      <c r="D395">
        <v>1</v>
      </c>
      <c r="E395">
        <v>0</v>
      </c>
      <c r="F395">
        <v>3</v>
      </c>
      <c r="G395">
        <v>0</v>
      </c>
      <c r="H395">
        <v>5</v>
      </c>
      <c r="I395">
        <v>1</v>
      </c>
      <c r="J395">
        <v>2.5</v>
      </c>
      <c r="K395">
        <v>2.5</v>
      </c>
      <c r="L395">
        <v>0</v>
      </c>
      <c r="M395">
        <v>2.5</v>
      </c>
      <c r="N395">
        <v>0</v>
      </c>
      <c r="O395">
        <v>2.5</v>
      </c>
      <c r="P395">
        <v>0.39</v>
      </c>
      <c r="Q395">
        <v>1</v>
      </c>
      <c r="R395">
        <v>0</v>
      </c>
      <c r="S395">
        <v>0.1</v>
      </c>
      <c r="T395">
        <v>6.5</v>
      </c>
      <c r="U395">
        <v>0.44</v>
      </c>
      <c r="V395">
        <v>0.08</v>
      </c>
      <c r="W395">
        <v>0.2</v>
      </c>
      <c r="X395">
        <v>0.98</v>
      </c>
      <c r="Y395">
        <v>0.1</v>
      </c>
      <c r="Z395">
        <v>-0.1</v>
      </c>
      <c r="AA395" t="s">
        <v>1</v>
      </c>
    </row>
    <row r="396" spans="1:27" x14ac:dyDescent="0.3">
      <c r="A396">
        <v>970052</v>
      </c>
      <c r="B396" t="s">
        <v>9</v>
      </c>
      <c r="C396">
        <v>1</v>
      </c>
      <c r="D396">
        <v>1</v>
      </c>
      <c r="E396">
        <v>0</v>
      </c>
      <c r="F396">
        <v>3</v>
      </c>
      <c r="G396">
        <v>0</v>
      </c>
      <c r="H396">
        <v>5</v>
      </c>
      <c r="I396">
        <v>1</v>
      </c>
      <c r="J396">
        <v>2.5</v>
      </c>
      <c r="K396">
        <v>2.5</v>
      </c>
      <c r="L396">
        <v>0</v>
      </c>
      <c r="M396">
        <v>2.5</v>
      </c>
      <c r="N396">
        <v>0</v>
      </c>
      <c r="O396">
        <v>2.5</v>
      </c>
      <c r="P396">
        <v>0.39</v>
      </c>
      <c r="Q396">
        <v>1</v>
      </c>
      <c r="R396">
        <v>0</v>
      </c>
      <c r="S396">
        <v>0.1</v>
      </c>
      <c r="T396">
        <v>6.5</v>
      </c>
      <c r="U396">
        <v>0.44</v>
      </c>
      <c r="V396">
        <v>0.08</v>
      </c>
      <c r="W396">
        <v>0.2</v>
      </c>
      <c r="X396">
        <v>0.98</v>
      </c>
      <c r="Y396">
        <v>0.1</v>
      </c>
      <c r="Z396">
        <v>-0.1</v>
      </c>
      <c r="AA396" t="s">
        <v>1</v>
      </c>
    </row>
    <row r="397" spans="1:27" x14ac:dyDescent="0.3">
      <c r="A397">
        <v>970053</v>
      </c>
      <c r="B397" t="s">
        <v>9</v>
      </c>
      <c r="C397">
        <v>1</v>
      </c>
      <c r="D397">
        <v>1</v>
      </c>
      <c r="E397">
        <v>0</v>
      </c>
      <c r="F397">
        <v>3</v>
      </c>
      <c r="G397">
        <v>0</v>
      </c>
      <c r="H397">
        <v>5</v>
      </c>
      <c r="I397">
        <v>1</v>
      </c>
      <c r="J397">
        <v>2.5</v>
      </c>
      <c r="K397">
        <v>2.5</v>
      </c>
      <c r="L397">
        <v>0</v>
      </c>
      <c r="M397">
        <v>2.5</v>
      </c>
      <c r="N397">
        <v>0</v>
      </c>
      <c r="O397">
        <v>2.5</v>
      </c>
      <c r="P397">
        <v>0.39</v>
      </c>
      <c r="Q397">
        <v>1</v>
      </c>
      <c r="R397">
        <v>0</v>
      </c>
      <c r="S397">
        <v>0.1</v>
      </c>
      <c r="T397">
        <v>6.5</v>
      </c>
      <c r="U397">
        <v>0.44</v>
      </c>
      <c r="V397">
        <v>0.08</v>
      </c>
      <c r="W397">
        <v>0.2</v>
      </c>
      <c r="X397">
        <v>0.98</v>
      </c>
      <c r="Y397">
        <v>0.1</v>
      </c>
      <c r="Z397">
        <v>-0.1</v>
      </c>
      <c r="AA397" t="s">
        <v>1</v>
      </c>
    </row>
    <row r="398" spans="1:27" x14ac:dyDescent="0.3">
      <c r="A398">
        <v>970054</v>
      </c>
      <c r="B398" t="s">
        <v>9</v>
      </c>
      <c r="C398">
        <v>1</v>
      </c>
      <c r="D398">
        <v>1</v>
      </c>
      <c r="E398">
        <v>0</v>
      </c>
      <c r="F398">
        <v>3</v>
      </c>
      <c r="G398">
        <v>0</v>
      </c>
      <c r="H398">
        <v>5</v>
      </c>
      <c r="I398">
        <v>1</v>
      </c>
      <c r="J398">
        <v>2.5</v>
      </c>
      <c r="K398">
        <v>2.5</v>
      </c>
      <c r="L398">
        <v>0</v>
      </c>
      <c r="M398">
        <v>2.5</v>
      </c>
      <c r="N398">
        <v>0</v>
      </c>
      <c r="O398">
        <v>2.5</v>
      </c>
      <c r="P398">
        <v>0.39</v>
      </c>
      <c r="Q398">
        <v>1</v>
      </c>
      <c r="R398">
        <v>0</v>
      </c>
      <c r="S398">
        <v>0.1</v>
      </c>
      <c r="T398">
        <v>6.5</v>
      </c>
      <c r="U398">
        <v>0.44</v>
      </c>
      <c r="V398">
        <v>0.08</v>
      </c>
      <c r="W398">
        <v>0.2</v>
      </c>
      <c r="X398">
        <v>0.98</v>
      </c>
      <c r="Y398">
        <v>0.1</v>
      </c>
      <c r="Z398">
        <v>-0.1</v>
      </c>
      <c r="AA398" t="s">
        <v>1</v>
      </c>
    </row>
    <row r="399" spans="1:27" x14ac:dyDescent="0.3">
      <c r="A399">
        <v>970071</v>
      </c>
      <c r="B399" t="s">
        <v>9</v>
      </c>
      <c r="C399">
        <v>1</v>
      </c>
      <c r="D399">
        <v>1</v>
      </c>
      <c r="E399">
        <v>0</v>
      </c>
      <c r="F399">
        <v>3</v>
      </c>
      <c r="G399">
        <v>0</v>
      </c>
      <c r="H399">
        <v>5</v>
      </c>
      <c r="I399">
        <v>1</v>
      </c>
      <c r="J399">
        <v>2.5</v>
      </c>
      <c r="K399">
        <v>2.5</v>
      </c>
      <c r="L399">
        <v>0</v>
      </c>
      <c r="M399">
        <v>2.5</v>
      </c>
      <c r="N399">
        <v>0</v>
      </c>
      <c r="O399">
        <v>2.5</v>
      </c>
      <c r="P399">
        <v>0.39</v>
      </c>
      <c r="Q399">
        <v>1</v>
      </c>
      <c r="R399">
        <v>0</v>
      </c>
      <c r="S399">
        <v>0.1</v>
      </c>
      <c r="T399">
        <v>6.5</v>
      </c>
      <c r="U399">
        <v>0.44</v>
      </c>
      <c r="V399">
        <v>0.08</v>
      </c>
      <c r="W399">
        <v>0.2</v>
      </c>
      <c r="X399">
        <v>0.98</v>
      </c>
      <c r="Y399">
        <v>0.1</v>
      </c>
      <c r="Z399">
        <v>-0.1</v>
      </c>
      <c r="AA399" t="s">
        <v>1</v>
      </c>
    </row>
    <row r="400" spans="1:27" x14ac:dyDescent="0.3">
      <c r="A400">
        <v>970072</v>
      </c>
      <c r="B400" t="s">
        <v>9</v>
      </c>
      <c r="C400">
        <v>1</v>
      </c>
      <c r="D400">
        <v>1</v>
      </c>
      <c r="E400">
        <v>0</v>
      </c>
      <c r="F400">
        <v>3</v>
      </c>
      <c r="G400">
        <v>0</v>
      </c>
      <c r="H400">
        <v>5</v>
      </c>
      <c r="I400">
        <v>1</v>
      </c>
      <c r="J400">
        <v>2.5</v>
      </c>
      <c r="K400">
        <v>2.5</v>
      </c>
      <c r="L400">
        <v>0</v>
      </c>
      <c r="M400">
        <v>2.5</v>
      </c>
      <c r="N400">
        <v>0</v>
      </c>
      <c r="O400">
        <v>2.5</v>
      </c>
      <c r="P400">
        <v>0.39</v>
      </c>
      <c r="Q400">
        <v>1</v>
      </c>
      <c r="R400">
        <v>0</v>
      </c>
      <c r="S400">
        <v>0.1</v>
      </c>
      <c r="T400">
        <v>6.5</v>
      </c>
      <c r="U400">
        <v>0.44</v>
      </c>
      <c r="V400">
        <v>0.08</v>
      </c>
      <c r="W400">
        <v>0.2</v>
      </c>
      <c r="X400">
        <v>0.98</v>
      </c>
      <c r="Y400">
        <v>0.1</v>
      </c>
      <c r="Z400">
        <v>-0.1</v>
      </c>
      <c r="AA400" t="s">
        <v>1</v>
      </c>
    </row>
    <row r="401" spans="1:27" x14ac:dyDescent="0.3">
      <c r="A401">
        <v>970073</v>
      </c>
      <c r="B401" t="s">
        <v>9</v>
      </c>
      <c r="C401">
        <v>1</v>
      </c>
      <c r="D401">
        <v>1</v>
      </c>
      <c r="E401">
        <v>0</v>
      </c>
      <c r="F401">
        <v>3</v>
      </c>
      <c r="G401">
        <v>0</v>
      </c>
      <c r="H401">
        <v>5</v>
      </c>
      <c r="I401">
        <v>1</v>
      </c>
      <c r="J401">
        <v>2.5</v>
      </c>
      <c r="K401">
        <v>2.5</v>
      </c>
      <c r="L401">
        <v>0</v>
      </c>
      <c r="M401">
        <v>2.5</v>
      </c>
      <c r="N401">
        <v>0</v>
      </c>
      <c r="O401">
        <v>2.5</v>
      </c>
      <c r="P401">
        <v>0.39</v>
      </c>
      <c r="Q401">
        <v>1</v>
      </c>
      <c r="R401">
        <v>0</v>
      </c>
      <c r="S401">
        <v>0.1</v>
      </c>
      <c r="T401">
        <v>6.5</v>
      </c>
      <c r="U401">
        <v>0.44</v>
      </c>
      <c r="V401">
        <v>0.08</v>
      </c>
      <c r="W401">
        <v>0.2</v>
      </c>
      <c r="X401">
        <v>0.98</v>
      </c>
      <c r="Y401">
        <v>0.1</v>
      </c>
      <c r="Z401">
        <v>-0.1</v>
      </c>
      <c r="AA401" t="s">
        <v>1</v>
      </c>
    </row>
    <row r="402" spans="1:27" x14ac:dyDescent="0.3">
      <c r="A402">
        <v>970074</v>
      </c>
      <c r="B402" t="s">
        <v>9</v>
      </c>
      <c r="C402">
        <v>1</v>
      </c>
      <c r="D402">
        <v>1</v>
      </c>
      <c r="E402">
        <v>0</v>
      </c>
      <c r="F402">
        <v>3</v>
      </c>
      <c r="G402">
        <v>0</v>
      </c>
      <c r="H402">
        <v>5</v>
      </c>
      <c r="I402">
        <v>1</v>
      </c>
      <c r="J402">
        <v>2.5</v>
      </c>
      <c r="K402">
        <v>2.5</v>
      </c>
      <c r="L402">
        <v>0</v>
      </c>
      <c r="M402">
        <v>2.5</v>
      </c>
      <c r="N402">
        <v>0</v>
      </c>
      <c r="O402">
        <v>2.5</v>
      </c>
      <c r="P402">
        <v>0.39</v>
      </c>
      <c r="Q402">
        <v>1</v>
      </c>
      <c r="R402">
        <v>0</v>
      </c>
      <c r="S402">
        <v>0.1</v>
      </c>
      <c r="T402">
        <v>6.5</v>
      </c>
      <c r="U402">
        <v>0.44</v>
      </c>
      <c r="V402">
        <v>0.08</v>
      </c>
      <c r="W402">
        <v>0.2</v>
      </c>
      <c r="X402">
        <v>0.98</v>
      </c>
      <c r="Y402">
        <v>0.1</v>
      </c>
      <c r="Z402">
        <v>-0.1</v>
      </c>
      <c r="AA402" t="s">
        <v>1</v>
      </c>
    </row>
    <row r="403" spans="1:27" x14ac:dyDescent="0.3">
      <c r="A403">
        <v>970091</v>
      </c>
      <c r="B403" t="s">
        <v>9</v>
      </c>
      <c r="C403">
        <v>1</v>
      </c>
      <c r="D403">
        <v>1</v>
      </c>
      <c r="E403">
        <v>0</v>
      </c>
      <c r="F403">
        <v>3</v>
      </c>
      <c r="G403">
        <v>0</v>
      </c>
      <c r="H403">
        <v>5</v>
      </c>
      <c r="I403">
        <v>1</v>
      </c>
      <c r="J403">
        <v>2.5</v>
      </c>
      <c r="K403">
        <v>2.5</v>
      </c>
      <c r="L403">
        <v>0</v>
      </c>
      <c r="M403">
        <v>2.5</v>
      </c>
      <c r="N403">
        <v>0</v>
      </c>
      <c r="O403">
        <v>2.5</v>
      </c>
      <c r="P403">
        <v>0.39</v>
      </c>
      <c r="Q403">
        <v>1</v>
      </c>
      <c r="R403">
        <v>0</v>
      </c>
      <c r="S403">
        <v>0.1</v>
      </c>
      <c r="T403">
        <v>6.5</v>
      </c>
      <c r="U403">
        <v>0.44</v>
      </c>
      <c r="V403">
        <v>0.08</v>
      </c>
      <c r="W403">
        <v>0.2</v>
      </c>
      <c r="X403">
        <v>0.98</v>
      </c>
      <c r="Y403">
        <v>0.1</v>
      </c>
      <c r="Z403">
        <v>-0.1</v>
      </c>
      <c r="AA403" t="s">
        <v>1</v>
      </c>
    </row>
    <row r="404" spans="1:27" x14ac:dyDescent="0.3">
      <c r="A404">
        <v>970092</v>
      </c>
      <c r="B404" t="s">
        <v>9</v>
      </c>
      <c r="C404">
        <v>1</v>
      </c>
      <c r="D404">
        <v>1</v>
      </c>
      <c r="E404">
        <v>0</v>
      </c>
      <c r="F404">
        <v>3</v>
      </c>
      <c r="G404">
        <v>0</v>
      </c>
      <c r="H404">
        <v>5</v>
      </c>
      <c r="I404">
        <v>1</v>
      </c>
      <c r="J404">
        <v>2.5</v>
      </c>
      <c r="K404">
        <v>2.5</v>
      </c>
      <c r="L404">
        <v>0</v>
      </c>
      <c r="M404">
        <v>2.5</v>
      </c>
      <c r="N404">
        <v>0</v>
      </c>
      <c r="O404">
        <v>2.5</v>
      </c>
      <c r="P404">
        <v>0.39</v>
      </c>
      <c r="Q404">
        <v>1</v>
      </c>
      <c r="R404">
        <v>0</v>
      </c>
      <c r="S404">
        <v>0.1</v>
      </c>
      <c r="T404">
        <v>6.5</v>
      </c>
      <c r="U404">
        <v>0.44</v>
      </c>
      <c r="V404">
        <v>0.08</v>
      </c>
      <c r="W404">
        <v>0.2</v>
      </c>
      <c r="X404">
        <v>0.98</v>
      </c>
      <c r="Y404">
        <v>0.1</v>
      </c>
      <c r="Z404">
        <v>-0.1</v>
      </c>
      <c r="AA404" t="s">
        <v>1</v>
      </c>
    </row>
    <row r="405" spans="1:27" x14ac:dyDescent="0.3">
      <c r="A405">
        <v>970101</v>
      </c>
      <c r="B405" t="s">
        <v>9</v>
      </c>
      <c r="C405">
        <v>1</v>
      </c>
      <c r="D405">
        <v>1</v>
      </c>
      <c r="E405">
        <v>0</v>
      </c>
      <c r="F405">
        <v>3</v>
      </c>
      <c r="G405">
        <v>0</v>
      </c>
      <c r="H405">
        <v>5</v>
      </c>
      <c r="I405">
        <v>1</v>
      </c>
      <c r="J405">
        <v>2.5</v>
      </c>
      <c r="K405">
        <v>2.5</v>
      </c>
      <c r="L405">
        <v>0</v>
      </c>
      <c r="M405">
        <v>2.5</v>
      </c>
      <c r="N405">
        <v>0</v>
      </c>
      <c r="O405">
        <v>2.5</v>
      </c>
      <c r="P405">
        <v>0.39</v>
      </c>
      <c r="Q405">
        <v>1</v>
      </c>
      <c r="R405">
        <v>0</v>
      </c>
      <c r="S405">
        <v>0.1</v>
      </c>
      <c r="T405">
        <v>6.5</v>
      </c>
      <c r="U405">
        <v>0.44</v>
      </c>
      <c r="V405">
        <v>0.08</v>
      </c>
      <c r="W405">
        <v>0.2</v>
      </c>
      <c r="X405">
        <v>0.98</v>
      </c>
      <c r="Y405">
        <v>0.1</v>
      </c>
      <c r="Z405">
        <v>-0.1</v>
      </c>
      <c r="AA405" t="s">
        <v>1</v>
      </c>
    </row>
    <row r="406" spans="1:27" x14ac:dyDescent="0.3">
      <c r="A406">
        <v>970102</v>
      </c>
      <c r="B406" t="s">
        <v>9</v>
      </c>
      <c r="C406">
        <v>1</v>
      </c>
      <c r="D406">
        <v>1</v>
      </c>
      <c r="E406">
        <v>0</v>
      </c>
      <c r="F406">
        <v>3</v>
      </c>
      <c r="G406">
        <v>0</v>
      </c>
      <c r="H406">
        <v>5</v>
      </c>
      <c r="I406">
        <v>1</v>
      </c>
      <c r="J406">
        <v>2.5</v>
      </c>
      <c r="K406">
        <v>2.5</v>
      </c>
      <c r="L406">
        <v>0</v>
      </c>
      <c r="M406">
        <v>2.5</v>
      </c>
      <c r="N406">
        <v>0</v>
      </c>
      <c r="O406">
        <v>2.5</v>
      </c>
      <c r="P406">
        <v>0.39</v>
      </c>
      <c r="Q406">
        <v>1</v>
      </c>
      <c r="R406">
        <v>0</v>
      </c>
      <c r="S406">
        <v>0.1</v>
      </c>
      <c r="T406">
        <v>6.5</v>
      </c>
      <c r="U406">
        <v>0.44</v>
      </c>
      <c r="V406">
        <v>0.08</v>
      </c>
      <c r="W406">
        <v>0.2</v>
      </c>
      <c r="X406">
        <v>0.98</v>
      </c>
      <c r="Y406">
        <v>0.1</v>
      </c>
      <c r="Z406">
        <v>-0.1</v>
      </c>
      <c r="AA406" t="s">
        <v>1</v>
      </c>
    </row>
    <row r="407" spans="1:27" x14ac:dyDescent="0.3">
      <c r="A407">
        <v>971011</v>
      </c>
      <c r="B407" t="s">
        <v>9</v>
      </c>
      <c r="C407">
        <v>1</v>
      </c>
      <c r="D407">
        <v>1</v>
      </c>
      <c r="E407">
        <v>0</v>
      </c>
      <c r="F407">
        <v>3</v>
      </c>
      <c r="G407">
        <v>0</v>
      </c>
      <c r="H407">
        <v>5</v>
      </c>
      <c r="I407">
        <v>1</v>
      </c>
      <c r="J407">
        <v>2.5</v>
      </c>
      <c r="K407">
        <v>2.5</v>
      </c>
      <c r="L407">
        <v>0</v>
      </c>
      <c r="M407">
        <v>2.5</v>
      </c>
      <c r="N407">
        <v>0</v>
      </c>
      <c r="O407">
        <v>2.5</v>
      </c>
      <c r="P407">
        <v>0.39</v>
      </c>
      <c r="Q407">
        <v>1</v>
      </c>
      <c r="R407">
        <v>0</v>
      </c>
      <c r="S407">
        <v>0.1</v>
      </c>
      <c r="T407">
        <v>6.5</v>
      </c>
      <c r="U407">
        <v>0.44</v>
      </c>
      <c r="V407">
        <v>0.08</v>
      </c>
      <c r="W407">
        <v>0.2</v>
      </c>
      <c r="X407">
        <v>0.98</v>
      </c>
      <c r="Y407">
        <v>0.1</v>
      </c>
      <c r="Z407">
        <v>-0.1</v>
      </c>
      <c r="AA407" t="s">
        <v>1</v>
      </c>
    </row>
    <row r="408" spans="1:27" x14ac:dyDescent="0.3">
      <c r="A408">
        <v>971012</v>
      </c>
      <c r="B408" t="s">
        <v>9</v>
      </c>
      <c r="C408">
        <v>1</v>
      </c>
      <c r="D408">
        <v>1</v>
      </c>
      <c r="E408">
        <v>0</v>
      </c>
      <c r="F408">
        <v>3</v>
      </c>
      <c r="G408">
        <v>0</v>
      </c>
      <c r="H408">
        <v>5</v>
      </c>
      <c r="I408">
        <v>1</v>
      </c>
      <c r="J408">
        <v>2.5</v>
      </c>
      <c r="K408">
        <v>2.5</v>
      </c>
      <c r="L408">
        <v>0</v>
      </c>
      <c r="M408">
        <v>2.5</v>
      </c>
      <c r="N408">
        <v>0</v>
      </c>
      <c r="O408">
        <v>2.5</v>
      </c>
      <c r="P408">
        <v>0.39</v>
      </c>
      <c r="Q408">
        <v>1</v>
      </c>
      <c r="R408">
        <v>0</v>
      </c>
      <c r="S408">
        <v>0.1</v>
      </c>
      <c r="T408">
        <v>6.5</v>
      </c>
      <c r="U408">
        <v>0.44</v>
      </c>
      <c r="V408">
        <v>0.08</v>
      </c>
      <c r="W408">
        <v>0.2</v>
      </c>
      <c r="X408">
        <v>0.98</v>
      </c>
      <c r="Y408">
        <v>0.1</v>
      </c>
      <c r="Z408">
        <v>-0.1</v>
      </c>
      <c r="AA408" t="s">
        <v>1</v>
      </c>
    </row>
    <row r="409" spans="1:27" x14ac:dyDescent="0.3">
      <c r="A409">
        <v>971021</v>
      </c>
      <c r="B409" t="s">
        <v>9</v>
      </c>
      <c r="C409">
        <v>1</v>
      </c>
      <c r="D409">
        <v>1</v>
      </c>
      <c r="E409">
        <v>0</v>
      </c>
      <c r="F409">
        <v>3</v>
      </c>
      <c r="G409">
        <v>0</v>
      </c>
      <c r="H409">
        <v>5</v>
      </c>
      <c r="I409">
        <v>1</v>
      </c>
      <c r="J409">
        <v>2.5</v>
      </c>
      <c r="K409">
        <v>2.5</v>
      </c>
      <c r="L409">
        <v>0</v>
      </c>
      <c r="M409">
        <v>2.5</v>
      </c>
      <c r="N409">
        <v>0</v>
      </c>
      <c r="O409">
        <v>2.5</v>
      </c>
      <c r="P409">
        <v>0.39</v>
      </c>
      <c r="Q409">
        <v>1</v>
      </c>
      <c r="R409">
        <v>0</v>
      </c>
      <c r="S409">
        <v>0.1</v>
      </c>
      <c r="T409">
        <v>6.5</v>
      </c>
      <c r="U409">
        <v>0.44</v>
      </c>
      <c r="V409">
        <v>0.08</v>
      </c>
      <c r="W409">
        <v>0.2</v>
      </c>
      <c r="X409">
        <v>0.98</v>
      </c>
      <c r="Y409">
        <v>0.1</v>
      </c>
      <c r="Z409">
        <v>-0.1</v>
      </c>
      <c r="AA409" t="s">
        <v>1</v>
      </c>
    </row>
    <row r="410" spans="1:27" x14ac:dyDescent="0.3">
      <c r="A410">
        <v>971022</v>
      </c>
      <c r="B410" t="s">
        <v>9</v>
      </c>
      <c r="C410">
        <v>1</v>
      </c>
      <c r="D410">
        <v>1</v>
      </c>
      <c r="E410">
        <v>0</v>
      </c>
      <c r="F410">
        <v>3</v>
      </c>
      <c r="G410">
        <v>0</v>
      </c>
      <c r="H410">
        <v>5</v>
      </c>
      <c r="I410">
        <v>1</v>
      </c>
      <c r="J410">
        <v>2.5</v>
      </c>
      <c r="K410">
        <v>2.5</v>
      </c>
      <c r="L410">
        <v>0</v>
      </c>
      <c r="M410">
        <v>2.5</v>
      </c>
      <c r="N410">
        <v>0</v>
      </c>
      <c r="O410">
        <v>2.5</v>
      </c>
      <c r="P410">
        <v>0.39</v>
      </c>
      <c r="Q410">
        <v>1</v>
      </c>
      <c r="R410">
        <v>0</v>
      </c>
      <c r="S410">
        <v>0.1</v>
      </c>
      <c r="T410">
        <v>6.5</v>
      </c>
      <c r="U410">
        <v>0.44</v>
      </c>
      <c r="V410">
        <v>0.08</v>
      </c>
      <c r="W410">
        <v>0.2</v>
      </c>
      <c r="X410">
        <v>0.98</v>
      </c>
      <c r="Y410">
        <v>0.1</v>
      </c>
      <c r="Z410">
        <v>-0.1</v>
      </c>
      <c r="AA410" t="s">
        <v>1</v>
      </c>
    </row>
    <row r="411" spans="1:27" x14ac:dyDescent="0.3">
      <c r="A411">
        <v>971031</v>
      </c>
      <c r="B411" t="s">
        <v>9</v>
      </c>
      <c r="C411">
        <v>1</v>
      </c>
      <c r="D411">
        <v>1</v>
      </c>
      <c r="E411">
        <v>0</v>
      </c>
      <c r="F411">
        <v>3</v>
      </c>
      <c r="G411">
        <v>0</v>
      </c>
      <c r="H411">
        <v>5</v>
      </c>
      <c r="I411">
        <v>1</v>
      </c>
      <c r="J411">
        <v>2.5</v>
      </c>
      <c r="K411">
        <v>2.5</v>
      </c>
      <c r="L411">
        <v>0</v>
      </c>
      <c r="M411">
        <v>2.5</v>
      </c>
      <c r="N411">
        <v>0</v>
      </c>
      <c r="O411">
        <v>2.5</v>
      </c>
      <c r="P411">
        <v>0.39</v>
      </c>
      <c r="Q411">
        <v>1</v>
      </c>
      <c r="R411">
        <v>0</v>
      </c>
      <c r="S411">
        <v>0.1</v>
      </c>
      <c r="T411">
        <v>6.5</v>
      </c>
      <c r="U411">
        <v>0.44</v>
      </c>
      <c r="V411">
        <v>0.08</v>
      </c>
      <c r="W411">
        <v>0.2</v>
      </c>
      <c r="X411">
        <v>0.98</v>
      </c>
      <c r="Y411">
        <v>0.1</v>
      </c>
      <c r="Z411">
        <v>-0.1</v>
      </c>
      <c r="AA411" t="s">
        <v>1</v>
      </c>
    </row>
    <row r="412" spans="1:27" x14ac:dyDescent="0.3">
      <c r="A412">
        <v>971032</v>
      </c>
      <c r="B412" t="s">
        <v>9</v>
      </c>
      <c r="C412">
        <v>1</v>
      </c>
      <c r="D412">
        <v>1</v>
      </c>
      <c r="E412">
        <v>0</v>
      </c>
      <c r="F412">
        <v>3</v>
      </c>
      <c r="G412">
        <v>0</v>
      </c>
      <c r="H412">
        <v>5</v>
      </c>
      <c r="I412">
        <v>1</v>
      </c>
      <c r="J412">
        <v>2.5</v>
      </c>
      <c r="K412">
        <v>2.5</v>
      </c>
      <c r="L412">
        <v>0</v>
      </c>
      <c r="M412">
        <v>2.5</v>
      </c>
      <c r="N412">
        <v>0</v>
      </c>
      <c r="O412">
        <v>2.5</v>
      </c>
      <c r="P412">
        <v>0.39</v>
      </c>
      <c r="Q412">
        <v>1</v>
      </c>
      <c r="R412">
        <v>0</v>
      </c>
      <c r="S412">
        <v>0.1</v>
      </c>
      <c r="T412">
        <v>6.5</v>
      </c>
      <c r="U412">
        <v>0.44</v>
      </c>
      <c r="V412">
        <v>0.08</v>
      </c>
      <c r="W412">
        <v>0.2</v>
      </c>
      <c r="X412">
        <v>0.98</v>
      </c>
      <c r="Y412">
        <v>0.1</v>
      </c>
      <c r="Z412">
        <v>-0.1</v>
      </c>
      <c r="AA412" t="s">
        <v>1</v>
      </c>
    </row>
    <row r="413" spans="1:27" x14ac:dyDescent="0.3">
      <c r="A413">
        <v>971033</v>
      </c>
      <c r="B413" t="s">
        <v>9</v>
      </c>
      <c r="C413">
        <v>1</v>
      </c>
      <c r="D413">
        <v>1</v>
      </c>
      <c r="E413">
        <v>0</v>
      </c>
      <c r="F413">
        <v>3</v>
      </c>
      <c r="G413">
        <v>0</v>
      </c>
      <c r="H413">
        <v>5</v>
      </c>
      <c r="I413">
        <v>1</v>
      </c>
      <c r="J413">
        <v>2.5</v>
      </c>
      <c r="K413">
        <v>2.5</v>
      </c>
      <c r="L413">
        <v>0</v>
      </c>
      <c r="M413">
        <v>2.5</v>
      </c>
      <c r="N413">
        <v>0</v>
      </c>
      <c r="O413">
        <v>2.5</v>
      </c>
      <c r="P413">
        <v>0.39</v>
      </c>
      <c r="Q413">
        <v>1</v>
      </c>
      <c r="R413">
        <v>0</v>
      </c>
      <c r="S413">
        <v>0.1</v>
      </c>
      <c r="T413">
        <v>6.5</v>
      </c>
      <c r="U413">
        <v>0.44</v>
      </c>
      <c r="V413">
        <v>0.08</v>
      </c>
      <c r="W413">
        <v>0.2</v>
      </c>
      <c r="X413">
        <v>0.98</v>
      </c>
      <c r="Y413">
        <v>0.1</v>
      </c>
      <c r="Z413">
        <v>-0.1</v>
      </c>
      <c r="AA413" t="s">
        <v>1</v>
      </c>
    </row>
    <row r="414" spans="1:27" x14ac:dyDescent="0.3">
      <c r="A414">
        <v>971034</v>
      </c>
      <c r="B414" t="s">
        <v>9</v>
      </c>
      <c r="C414">
        <v>1</v>
      </c>
      <c r="D414">
        <v>1</v>
      </c>
      <c r="E414">
        <v>0</v>
      </c>
      <c r="F414">
        <v>3</v>
      </c>
      <c r="G414">
        <v>0</v>
      </c>
      <c r="H414">
        <v>5</v>
      </c>
      <c r="I414">
        <v>1</v>
      </c>
      <c r="J414">
        <v>2.5</v>
      </c>
      <c r="K414">
        <v>2.5</v>
      </c>
      <c r="L414">
        <v>0</v>
      </c>
      <c r="M414">
        <v>2.5</v>
      </c>
      <c r="N414">
        <v>0</v>
      </c>
      <c r="O414">
        <v>2.5</v>
      </c>
      <c r="P414">
        <v>0.39</v>
      </c>
      <c r="Q414">
        <v>1</v>
      </c>
      <c r="R414">
        <v>0</v>
      </c>
      <c r="S414">
        <v>0.1</v>
      </c>
      <c r="T414">
        <v>6.5</v>
      </c>
      <c r="U414">
        <v>0.44</v>
      </c>
      <c r="V414">
        <v>0.08</v>
      </c>
      <c r="W414">
        <v>0.2</v>
      </c>
      <c r="X414">
        <v>0.98</v>
      </c>
      <c r="Y414">
        <v>0.1</v>
      </c>
      <c r="Z414">
        <v>-0.1</v>
      </c>
      <c r="AA414" t="s">
        <v>1</v>
      </c>
    </row>
    <row r="415" spans="1:27" x14ac:dyDescent="0.3">
      <c r="A415">
        <v>971035</v>
      </c>
      <c r="B415" t="s">
        <v>9</v>
      </c>
      <c r="C415">
        <v>1</v>
      </c>
      <c r="D415">
        <v>1</v>
      </c>
      <c r="E415">
        <v>0</v>
      </c>
      <c r="F415">
        <v>3</v>
      </c>
      <c r="G415">
        <v>0</v>
      </c>
      <c r="H415">
        <v>5</v>
      </c>
      <c r="I415">
        <v>1</v>
      </c>
      <c r="J415">
        <v>2.5</v>
      </c>
      <c r="K415">
        <v>2.5</v>
      </c>
      <c r="L415">
        <v>0</v>
      </c>
      <c r="M415">
        <v>2.5</v>
      </c>
      <c r="N415">
        <v>0</v>
      </c>
      <c r="O415">
        <v>2.5</v>
      </c>
      <c r="P415">
        <v>0.39</v>
      </c>
      <c r="Q415">
        <v>1</v>
      </c>
      <c r="R415">
        <v>0</v>
      </c>
      <c r="S415">
        <v>0.1</v>
      </c>
      <c r="T415">
        <v>6.5</v>
      </c>
      <c r="U415">
        <v>0.44</v>
      </c>
      <c r="V415">
        <v>0.08</v>
      </c>
      <c r="W415">
        <v>0.2</v>
      </c>
      <c r="X415">
        <v>0.98</v>
      </c>
      <c r="Y415">
        <v>0.1</v>
      </c>
      <c r="Z415">
        <v>-0.1</v>
      </c>
      <c r="AA415" t="s">
        <v>1</v>
      </c>
    </row>
    <row r="416" spans="1:27" x14ac:dyDescent="0.3">
      <c r="A416">
        <v>971036</v>
      </c>
      <c r="B416" t="s">
        <v>9</v>
      </c>
      <c r="C416">
        <v>1</v>
      </c>
      <c r="D416">
        <v>1</v>
      </c>
      <c r="E416">
        <v>0</v>
      </c>
      <c r="F416">
        <v>3</v>
      </c>
      <c r="G416">
        <v>0</v>
      </c>
      <c r="H416">
        <v>5</v>
      </c>
      <c r="I416">
        <v>1</v>
      </c>
      <c r="J416">
        <v>2.5</v>
      </c>
      <c r="K416">
        <v>2.5</v>
      </c>
      <c r="L416">
        <v>0</v>
      </c>
      <c r="M416">
        <v>2.5</v>
      </c>
      <c r="N416">
        <v>0</v>
      </c>
      <c r="O416">
        <v>2.5</v>
      </c>
      <c r="P416">
        <v>0.39</v>
      </c>
      <c r="Q416">
        <v>1</v>
      </c>
      <c r="R416">
        <v>0</v>
      </c>
      <c r="S416">
        <v>0.1</v>
      </c>
      <c r="T416">
        <v>6.5</v>
      </c>
      <c r="U416">
        <v>0.44</v>
      </c>
      <c r="V416">
        <v>0.08</v>
      </c>
      <c r="W416">
        <v>0.2</v>
      </c>
      <c r="X416">
        <v>0.98</v>
      </c>
      <c r="Y416">
        <v>0.1</v>
      </c>
      <c r="Z416">
        <v>-0.1</v>
      </c>
      <c r="AA416" t="s">
        <v>1</v>
      </c>
    </row>
    <row r="417" spans="1:27" x14ac:dyDescent="0.3">
      <c r="A417">
        <v>971037</v>
      </c>
      <c r="B417" t="s">
        <v>9</v>
      </c>
      <c r="C417">
        <v>1</v>
      </c>
      <c r="D417">
        <v>1</v>
      </c>
      <c r="E417">
        <v>0</v>
      </c>
      <c r="F417">
        <v>3</v>
      </c>
      <c r="G417">
        <v>0</v>
      </c>
      <c r="H417">
        <v>5</v>
      </c>
      <c r="I417">
        <v>1</v>
      </c>
      <c r="J417">
        <v>2.5</v>
      </c>
      <c r="K417">
        <v>2.5</v>
      </c>
      <c r="L417">
        <v>0</v>
      </c>
      <c r="M417">
        <v>2.5</v>
      </c>
      <c r="N417">
        <v>0</v>
      </c>
      <c r="O417">
        <v>2.5</v>
      </c>
      <c r="P417">
        <v>0.39</v>
      </c>
      <c r="Q417">
        <v>1</v>
      </c>
      <c r="R417">
        <v>0</v>
      </c>
      <c r="S417">
        <v>0.1</v>
      </c>
      <c r="T417">
        <v>6.5</v>
      </c>
      <c r="U417">
        <v>0.44</v>
      </c>
      <c r="V417">
        <v>0.08</v>
      </c>
      <c r="W417">
        <v>0.2</v>
      </c>
      <c r="X417">
        <v>0.98</v>
      </c>
      <c r="Y417">
        <v>0.1</v>
      </c>
      <c r="Z417">
        <v>-0.1</v>
      </c>
      <c r="AA417" t="s">
        <v>1</v>
      </c>
    </row>
    <row r="418" spans="1:27" x14ac:dyDescent="0.3">
      <c r="A418">
        <v>971038</v>
      </c>
      <c r="B418" t="s">
        <v>9</v>
      </c>
      <c r="C418">
        <v>1</v>
      </c>
      <c r="D418">
        <v>1</v>
      </c>
      <c r="E418">
        <v>0</v>
      </c>
      <c r="F418">
        <v>3</v>
      </c>
      <c r="G418">
        <v>0</v>
      </c>
      <c r="H418">
        <v>5</v>
      </c>
      <c r="I418">
        <v>1</v>
      </c>
      <c r="J418">
        <v>2.5</v>
      </c>
      <c r="K418">
        <v>2.5</v>
      </c>
      <c r="L418">
        <v>0</v>
      </c>
      <c r="M418">
        <v>2.5</v>
      </c>
      <c r="N418">
        <v>0</v>
      </c>
      <c r="O418">
        <v>2.5</v>
      </c>
      <c r="P418">
        <v>0.39</v>
      </c>
      <c r="Q418">
        <v>1</v>
      </c>
      <c r="R418">
        <v>0</v>
      </c>
      <c r="S418">
        <v>0.1</v>
      </c>
      <c r="T418">
        <v>6.5</v>
      </c>
      <c r="U418">
        <v>0.44</v>
      </c>
      <c r="V418">
        <v>0.08</v>
      </c>
      <c r="W418">
        <v>0.2</v>
      </c>
      <c r="X418">
        <v>0.98</v>
      </c>
      <c r="Y418">
        <v>0.1</v>
      </c>
      <c r="Z418">
        <v>-0.1</v>
      </c>
      <c r="AA418" t="s">
        <v>1</v>
      </c>
    </row>
    <row r="419" spans="1:27" x14ac:dyDescent="0.3">
      <c r="A419">
        <v>972021</v>
      </c>
      <c r="B419" t="s">
        <v>9</v>
      </c>
      <c r="C419">
        <v>1</v>
      </c>
      <c r="D419">
        <v>1</v>
      </c>
      <c r="E419">
        <v>0</v>
      </c>
      <c r="F419">
        <v>3</v>
      </c>
      <c r="G419">
        <v>0</v>
      </c>
      <c r="H419">
        <v>5</v>
      </c>
      <c r="I419">
        <v>1</v>
      </c>
      <c r="J419">
        <v>2.5</v>
      </c>
      <c r="K419">
        <v>2.5</v>
      </c>
      <c r="L419">
        <v>0</v>
      </c>
      <c r="M419">
        <v>2.5</v>
      </c>
      <c r="N419">
        <v>0</v>
      </c>
      <c r="O419">
        <v>2.5</v>
      </c>
      <c r="P419">
        <v>0.39</v>
      </c>
      <c r="Q419">
        <v>1</v>
      </c>
      <c r="R419">
        <v>0</v>
      </c>
      <c r="S419">
        <v>0.1</v>
      </c>
      <c r="T419">
        <v>6.5</v>
      </c>
      <c r="U419">
        <v>0.44</v>
      </c>
      <c r="V419">
        <v>0.08</v>
      </c>
      <c r="W419">
        <v>0.2</v>
      </c>
      <c r="X419">
        <v>0.98</v>
      </c>
      <c r="Y419">
        <v>0.1</v>
      </c>
      <c r="Z419">
        <v>-0.1</v>
      </c>
      <c r="AA419" t="s">
        <v>1</v>
      </c>
    </row>
    <row r="420" spans="1:27" x14ac:dyDescent="0.3">
      <c r="A420">
        <v>972022</v>
      </c>
      <c r="B420" t="s">
        <v>9</v>
      </c>
      <c r="C420">
        <v>1</v>
      </c>
      <c r="D420">
        <v>1</v>
      </c>
      <c r="E420">
        <v>0</v>
      </c>
      <c r="F420">
        <v>3</v>
      </c>
      <c r="G420">
        <v>0</v>
      </c>
      <c r="H420">
        <v>5</v>
      </c>
      <c r="I420">
        <v>1</v>
      </c>
      <c r="J420">
        <v>2.5</v>
      </c>
      <c r="K420">
        <v>2.5</v>
      </c>
      <c r="L420">
        <v>0</v>
      </c>
      <c r="M420">
        <v>2.5</v>
      </c>
      <c r="N420">
        <v>0</v>
      </c>
      <c r="O420">
        <v>2.5</v>
      </c>
      <c r="P420">
        <v>0.39</v>
      </c>
      <c r="Q420">
        <v>1</v>
      </c>
      <c r="R420">
        <v>0</v>
      </c>
      <c r="S420">
        <v>0.1</v>
      </c>
      <c r="T420">
        <v>6.5</v>
      </c>
      <c r="U420">
        <v>0.44</v>
      </c>
      <c r="V420">
        <v>0.08</v>
      </c>
      <c r="W420">
        <v>0.2</v>
      </c>
      <c r="X420">
        <v>0.98</v>
      </c>
      <c r="Y420">
        <v>0.1</v>
      </c>
      <c r="Z420">
        <v>-0.1</v>
      </c>
      <c r="AA420" t="s">
        <v>1</v>
      </c>
    </row>
    <row r="421" spans="1:27" s="2" customFormat="1" x14ac:dyDescent="0.3">
      <c r="A421" s="2">
        <v>972022</v>
      </c>
      <c r="B421" s="2" t="s">
        <v>9</v>
      </c>
      <c r="C421" s="2">
        <v>2</v>
      </c>
      <c r="D421" s="2">
        <v>1</v>
      </c>
      <c r="E421" s="2">
        <v>0</v>
      </c>
      <c r="F421" s="2">
        <v>3</v>
      </c>
      <c r="G421" s="2">
        <v>0</v>
      </c>
      <c r="H421" s="2">
        <v>5</v>
      </c>
      <c r="I421" s="2">
        <v>1</v>
      </c>
      <c r="J421" s="2">
        <v>2.5</v>
      </c>
      <c r="K421" s="2">
        <v>2.5</v>
      </c>
      <c r="L421" s="2">
        <v>0</v>
      </c>
      <c r="M421" s="2">
        <v>2.5</v>
      </c>
      <c r="N421" s="2">
        <v>0</v>
      </c>
      <c r="O421" s="2">
        <v>2.5</v>
      </c>
      <c r="P421" s="2">
        <v>0.39</v>
      </c>
      <c r="Q421" s="2">
        <v>1</v>
      </c>
      <c r="R421" s="2">
        <v>0</v>
      </c>
      <c r="S421" s="2">
        <v>0.1</v>
      </c>
      <c r="T421" s="2">
        <v>6.5</v>
      </c>
      <c r="U421" s="2">
        <v>0.44</v>
      </c>
      <c r="V421" s="2">
        <v>0.08</v>
      </c>
      <c r="W421" s="2">
        <v>0.2</v>
      </c>
      <c r="X421" s="2">
        <v>0.98</v>
      </c>
      <c r="Y421" s="2">
        <v>0.1</v>
      </c>
      <c r="Z421" s="2">
        <v>-0.1</v>
      </c>
      <c r="AA421" s="2" t="s">
        <v>1</v>
      </c>
    </row>
    <row r="422" spans="1:27" x14ac:dyDescent="0.3">
      <c r="A422">
        <v>972031</v>
      </c>
      <c r="B422" t="s">
        <v>9</v>
      </c>
      <c r="C422">
        <v>1</v>
      </c>
      <c r="D422">
        <v>1</v>
      </c>
      <c r="E422">
        <v>0</v>
      </c>
      <c r="F422">
        <v>3</v>
      </c>
      <c r="G422">
        <v>0</v>
      </c>
      <c r="H422">
        <v>5</v>
      </c>
      <c r="I422">
        <v>1</v>
      </c>
      <c r="J422">
        <v>2.5</v>
      </c>
      <c r="K422">
        <v>2.5</v>
      </c>
      <c r="L422">
        <v>0</v>
      </c>
      <c r="M422">
        <v>2.5</v>
      </c>
      <c r="N422">
        <v>0</v>
      </c>
      <c r="O422">
        <v>2.5</v>
      </c>
      <c r="P422">
        <v>0.39</v>
      </c>
      <c r="Q422">
        <v>1</v>
      </c>
      <c r="R422">
        <v>0</v>
      </c>
      <c r="S422">
        <v>0.1</v>
      </c>
      <c r="T422">
        <v>6.5</v>
      </c>
      <c r="U422">
        <v>0.44</v>
      </c>
      <c r="V422">
        <v>0.08</v>
      </c>
      <c r="W422">
        <v>0.2</v>
      </c>
      <c r="X422">
        <v>0.98</v>
      </c>
      <c r="Y422">
        <v>0.1</v>
      </c>
      <c r="Z422">
        <v>-0.1</v>
      </c>
      <c r="AA422" t="s">
        <v>1</v>
      </c>
    </row>
    <row r="423" spans="1:27" x14ac:dyDescent="0.3">
      <c r="A423">
        <v>972032</v>
      </c>
      <c r="B423" t="s">
        <v>9</v>
      </c>
      <c r="C423">
        <v>1</v>
      </c>
      <c r="D423">
        <v>1</v>
      </c>
      <c r="E423">
        <v>0</v>
      </c>
      <c r="F423">
        <v>3</v>
      </c>
      <c r="G423">
        <v>0</v>
      </c>
      <c r="H423">
        <v>5</v>
      </c>
      <c r="I423">
        <v>1</v>
      </c>
      <c r="J423">
        <v>2.5</v>
      </c>
      <c r="K423">
        <v>2.5</v>
      </c>
      <c r="L423">
        <v>0</v>
      </c>
      <c r="M423">
        <v>2.5</v>
      </c>
      <c r="N423">
        <v>0</v>
      </c>
      <c r="O423">
        <v>2.5</v>
      </c>
      <c r="P423">
        <v>0.39</v>
      </c>
      <c r="Q423">
        <v>1</v>
      </c>
      <c r="R423">
        <v>0</v>
      </c>
      <c r="S423">
        <v>0.1</v>
      </c>
      <c r="T423">
        <v>6.5</v>
      </c>
      <c r="U423">
        <v>0.44</v>
      </c>
      <c r="V423">
        <v>0.08</v>
      </c>
      <c r="W423">
        <v>0.2</v>
      </c>
      <c r="X423">
        <v>0.98</v>
      </c>
      <c r="Y423">
        <v>0.1</v>
      </c>
      <c r="Z423">
        <v>-0.1</v>
      </c>
      <c r="AA423" t="s">
        <v>1</v>
      </c>
    </row>
    <row r="424" spans="1:27" x14ac:dyDescent="0.3">
      <c r="A424">
        <v>972041</v>
      </c>
      <c r="B424" t="s">
        <v>9</v>
      </c>
      <c r="C424">
        <v>1</v>
      </c>
      <c r="D424">
        <v>1</v>
      </c>
      <c r="E424">
        <v>0</v>
      </c>
      <c r="F424">
        <v>3</v>
      </c>
      <c r="G424">
        <v>0</v>
      </c>
      <c r="H424">
        <v>5</v>
      </c>
      <c r="I424">
        <v>1</v>
      </c>
      <c r="J424">
        <v>2.5</v>
      </c>
      <c r="K424">
        <v>2.5</v>
      </c>
      <c r="L424">
        <v>0</v>
      </c>
      <c r="M424">
        <v>2.5</v>
      </c>
      <c r="N424">
        <v>0</v>
      </c>
      <c r="O424">
        <v>2.5</v>
      </c>
      <c r="P424">
        <v>0.39</v>
      </c>
      <c r="Q424">
        <v>1</v>
      </c>
      <c r="R424">
        <v>0</v>
      </c>
      <c r="S424">
        <v>0.1</v>
      </c>
      <c r="T424">
        <v>6.5</v>
      </c>
      <c r="U424">
        <v>0.44</v>
      </c>
      <c r="V424">
        <v>0.08</v>
      </c>
      <c r="W424">
        <v>0.2</v>
      </c>
      <c r="X424">
        <v>0.98</v>
      </c>
      <c r="Y424">
        <v>0.1</v>
      </c>
      <c r="Z424">
        <v>-0.1</v>
      </c>
      <c r="AA424" t="s">
        <v>1</v>
      </c>
    </row>
    <row r="425" spans="1:27" x14ac:dyDescent="0.3">
      <c r="A425">
        <v>972042</v>
      </c>
      <c r="B425" t="s">
        <v>9</v>
      </c>
      <c r="C425">
        <v>1</v>
      </c>
      <c r="D425">
        <v>1</v>
      </c>
      <c r="E425">
        <v>0</v>
      </c>
      <c r="F425">
        <v>3</v>
      </c>
      <c r="G425">
        <v>0</v>
      </c>
      <c r="H425">
        <v>5</v>
      </c>
      <c r="I425">
        <v>1</v>
      </c>
      <c r="J425">
        <v>2.5</v>
      </c>
      <c r="K425">
        <v>2.5</v>
      </c>
      <c r="L425">
        <v>0</v>
      </c>
      <c r="M425">
        <v>2.5</v>
      </c>
      <c r="N425">
        <v>0</v>
      </c>
      <c r="O425">
        <v>2.5</v>
      </c>
      <c r="P425">
        <v>0.39</v>
      </c>
      <c r="Q425">
        <v>1</v>
      </c>
      <c r="R425">
        <v>0</v>
      </c>
      <c r="S425">
        <v>0.1</v>
      </c>
      <c r="T425">
        <v>6.5</v>
      </c>
      <c r="U425">
        <v>0.44</v>
      </c>
      <c r="V425">
        <v>0.08</v>
      </c>
      <c r="W425">
        <v>0.2</v>
      </c>
      <c r="X425">
        <v>0.98</v>
      </c>
      <c r="Y425">
        <v>0.1</v>
      </c>
      <c r="Z425">
        <v>-0.1</v>
      </c>
      <c r="AA425" t="s">
        <v>1</v>
      </c>
    </row>
    <row r="426" spans="1:27" x14ac:dyDescent="0.3">
      <c r="A426">
        <v>972043</v>
      </c>
      <c r="B426" t="s">
        <v>9</v>
      </c>
      <c r="C426">
        <v>1</v>
      </c>
      <c r="D426">
        <v>1</v>
      </c>
      <c r="E426">
        <v>0</v>
      </c>
      <c r="F426">
        <v>3</v>
      </c>
      <c r="G426">
        <v>0</v>
      </c>
      <c r="H426">
        <v>5</v>
      </c>
      <c r="I426">
        <v>1</v>
      </c>
      <c r="J426">
        <v>2.5</v>
      </c>
      <c r="K426">
        <v>2.5</v>
      </c>
      <c r="L426">
        <v>0</v>
      </c>
      <c r="M426">
        <v>2.5</v>
      </c>
      <c r="N426">
        <v>0</v>
      </c>
      <c r="O426">
        <v>2.5</v>
      </c>
      <c r="P426">
        <v>0.39</v>
      </c>
      <c r="Q426">
        <v>1</v>
      </c>
      <c r="R426">
        <v>0</v>
      </c>
      <c r="S426">
        <v>0.1</v>
      </c>
      <c r="T426">
        <v>6.5</v>
      </c>
      <c r="U426">
        <v>0.44</v>
      </c>
      <c r="V426">
        <v>0.08</v>
      </c>
      <c r="W426">
        <v>0.2</v>
      </c>
      <c r="X426">
        <v>0.98</v>
      </c>
      <c r="Y426">
        <v>0.1</v>
      </c>
      <c r="Z426">
        <v>-0.1</v>
      </c>
      <c r="AA426" t="s">
        <v>1</v>
      </c>
    </row>
    <row r="427" spans="1:27" x14ac:dyDescent="0.3">
      <c r="A427">
        <v>972044</v>
      </c>
      <c r="B427" t="s">
        <v>9</v>
      </c>
      <c r="C427">
        <v>1</v>
      </c>
      <c r="D427">
        <v>1</v>
      </c>
      <c r="E427">
        <v>0</v>
      </c>
      <c r="F427">
        <v>3</v>
      </c>
      <c r="G427">
        <v>0</v>
      </c>
      <c r="H427">
        <v>5</v>
      </c>
      <c r="I427">
        <v>1</v>
      </c>
      <c r="J427">
        <v>2.5</v>
      </c>
      <c r="K427">
        <v>2.5</v>
      </c>
      <c r="L427">
        <v>0</v>
      </c>
      <c r="M427">
        <v>2.5</v>
      </c>
      <c r="N427">
        <v>0</v>
      </c>
      <c r="O427">
        <v>2.5</v>
      </c>
      <c r="P427">
        <v>0.39</v>
      </c>
      <c r="Q427">
        <v>1</v>
      </c>
      <c r="R427">
        <v>0</v>
      </c>
      <c r="S427">
        <v>0.1</v>
      </c>
      <c r="T427">
        <v>6.5</v>
      </c>
      <c r="U427">
        <v>0.44</v>
      </c>
      <c r="V427">
        <v>0.08</v>
      </c>
      <c r="W427">
        <v>0.2</v>
      </c>
      <c r="X427">
        <v>0.98</v>
      </c>
      <c r="Y427">
        <v>0.1</v>
      </c>
      <c r="Z427">
        <v>-0.1</v>
      </c>
      <c r="AA427" t="s">
        <v>1</v>
      </c>
    </row>
    <row r="428" spans="1:27" x14ac:dyDescent="0.3">
      <c r="A428">
        <v>972045</v>
      </c>
      <c r="B428" t="s">
        <v>9</v>
      </c>
      <c r="C428">
        <v>1</v>
      </c>
      <c r="D428">
        <v>1</v>
      </c>
      <c r="E428">
        <v>0</v>
      </c>
      <c r="F428">
        <v>3</v>
      </c>
      <c r="G428">
        <v>0</v>
      </c>
      <c r="H428">
        <v>5</v>
      </c>
      <c r="I428">
        <v>1</v>
      </c>
      <c r="J428">
        <v>2.5</v>
      </c>
      <c r="K428">
        <v>2.5</v>
      </c>
      <c r="L428">
        <v>0</v>
      </c>
      <c r="M428">
        <v>2.5</v>
      </c>
      <c r="N428">
        <v>0</v>
      </c>
      <c r="O428">
        <v>2.5</v>
      </c>
      <c r="P428">
        <v>0.39</v>
      </c>
      <c r="Q428">
        <v>1</v>
      </c>
      <c r="R428">
        <v>0</v>
      </c>
      <c r="S428">
        <v>0.1</v>
      </c>
      <c r="T428">
        <v>6.5</v>
      </c>
      <c r="U428">
        <v>0.44</v>
      </c>
      <c r="V428">
        <v>0.08</v>
      </c>
      <c r="W428">
        <v>0.2</v>
      </c>
      <c r="X428">
        <v>0.98</v>
      </c>
      <c r="Y428">
        <v>0.1</v>
      </c>
      <c r="Z428">
        <v>-0.1</v>
      </c>
      <c r="AA428" t="s">
        <v>1</v>
      </c>
    </row>
    <row r="429" spans="1:27" x14ac:dyDescent="0.3">
      <c r="A429">
        <v>972051</v>
      </c>
      <c r="B429" t="s">
        <v>9</v>
      </c>
      <c r="C429">
        <v>1</v>
      </c>
      <c r="D429">
        <v>1</v>
      </c>
      <c r="E429">
        <v>0</v>
      </c>
      <c r="F429">
        <v>3</v>
      </c>
      <c r="G429">
        <v>0</v>
      </c>
      <c r="H429">
        <v>5</v>
      </c>
      <c r="I429">
        <v>1</v>
      </c>
      <c r="J429">
        <v>2.5</v>
      </c>
      <c r="K429">
        <v>2.5</v>
      </c>
      <c r="L429">
        <v>0</v>
      </c>
      <c r="M429">
        <v>2.5</v>
      </c>
      <c r="N429">
        <v>0</v>
      </c>
      <c r="O429">
        <v>2.5</v>
      </c>
      <c r="P429">
        <v>0.39</v>
      </c>
      <c r="Q429">
        <v>1</v>
      </c>
      <c r="R429">
        <v>0</v>
      </c>
      <c r="S429">
        <v>0.1</v>
      </c>
      <c r="T429">
        <v>6.5</v>
      </c>
      <c r="U429">
        <v>0.44</v>
      </c>
      <c r="V429">
        <v>0.08</v>
      </c>
      <c r="W429">
        <v>0.2</v>
      </c>
      <c r="X429">
        <v>0.98</v>
      </c>
      <c r="Y429">
        <v>0.1</v>
      </c>
      <c r="Z429">
        <v>-0.1</v>
      </c>
      <c r="AA429" t="s">
        <v>1</v>
      </c>
    </row>
    <row r="430" spans="1:27" x14ac:dyDescent="0.3">
      <c r="A430">
        <v>972052</v>
      </c>
      <c r="B430" t="s">
        <v>9</v>
      </c>
      <c r="C430">
        <v>1</v>
      </c>
      <c r="D430">
        <v>1</v>
      </c>
      <c r="E430">
        <v>0</v>
      </c>
      <c r="F430">
        <v>3</v>
      </c>
      <c r="G430">
        <v>0</v>
      </c>
      <c r="H430">
        <v>5</v>
      </c>
      <c r="I430">
        <v>1</v>
      </c>
      <c r="J430">
        <v>2.5</v>
      </c>
      <c r="K430">
        <v>2.5</v>
      </c>
      <c r="L430">
        <v>0</v>
      </c>
      <c r="M430">
        <v>2.5</v>
      </c>
      <c r="N430">
        <v>0</v>
      </c>
      <c r="O430">
        <v>2.5</v>
      </c>
      <c r="P430">
        <v>0.39</v>
      </c>
      <c r="Q430">
        <v>1</v>
      </c>
      <c r="R430">
        <v>0</v>
      </c>
      <c r="S430">
        <v>0.1</v>
      </c>
      <c r="T430">
        <v>6.5</v>
      </c>
      <c r="U430">
        <v>0.44</v>
      </c>
      <c r="V430">
        <v>0.08</v>
      </c>
      <c r="W430">
        <v>0.2</v>
      </c>
      <c r="X430">
        <v>0.98</v>
      </c>
      <c r="Y430">
        <v>0.1</v>
      </c>
      <c r="Z430">
        <v>-0.1</v>
      </c>
      <c r="AA430" t="s">
        <v>1</v>
      </c>
    </row>
    <row r="431" spans="1:27" x14ac:dyDescent="0.3">
      <c r="A431">
        <v>972061</v>
      </c>
      <c r="B431" t="s">
        <v>9</v>
      </c>
      <c r="C431">
        <v>1</v>
      </c>
      <c r="D431">
        <v>1</v>
      </c>
      <c r="E431">
        <v>0</v>
      </c>
      <c r="F431">
        <v>3</v>
      </c>
      <c r="G431">
        <v>0</v>
      </c>
      <c r="H431">
        <v>5</v>
      </c>
      <c r="I431">
        <v>1</v>
      </c>
      <c r="J431">
        <v>2.5</v>
      </c>
      <c r="K431">
        <v>2.5</v>
      </c>
      <c r="L431">
        <v>0</v>
      </c>
      <c r="M431">
        <v>2.5</v>
      </c>
      <c r="N431">
        <v>0</v>
      </c>
      <c r="O431">
        <v>2.5</v>
      </c>
      <c r="P431">
        <v>0.39</v>
      </c>
      <c r="Q431">
        <v>1</v>
      </c>
      <c r="R431">
        <v>0</v>
      </c>
      <c r="S431">
        <v>0.1</v>
      </c>
      <c r="T431">
        <v>6.5</v>
      </c>
      <c r="U431">
        <v>0.44</v>
      </c>
      <c r="V431">
        <v>0.08</v>
      </c>
      <c r="W431">
        <v>0.2</v>
      </c>
      <c r="X431">
        <v>0.98</v>
      </c>
      <c r="Y431">
        <v>0.1</v>
      </c>
      <c r="Z431">
        <v>-0.1</v>
      </c>
      <c r="AA431" t="s">
        <v>1</v>
      </c>
    </row>
    <row r="432" spans="1:27" x14ac:dyDescent="0.3">
      <c r="A432">
        <v>972062</v>
      </c>
      <c r="B432" t="s">
        <v>9</v>
      </c>
      <c r="C432">
        <v>1</v>
      </c>
      <c r="D432">
        <v>1</v>
      </c>
      <c r="E432">
        <v>0</v>
      </c>
      <c r="F432">
        <v>3</v>
      </c>
      <c r="G432">
        <v>0</v>
      </c>
      <c r="H432">
        <v>5</v>
      </c>
      <c r="I432">
        <v>1</v>
      </c>
      <c r="J432">
        <v>2.5</v>
      </c>
      <c r="K432">
        <v>2.5</v>
      </c>
      <c r="L432">
        <v>0</v>
      </c>
      <c r="M432">
        <v>2.5</v>
      </c>
      <c r="N432">
        <v>0</v>
      </c>
      <c r="O432">
        <v>2.5</v>
      </c>
      <c r="P432">
        <v>0.39</v>
      </c>
      <c r="Q432">
        <v>1</v>
      </c>
      <c r="R432">
        <v>0</v>
      </c>
      <c r="S432">
        <v>0.1</v>
      </c>
      <c r="T432">
        <v>6.5</v>
      </c>
      <c r="U432">
        <v>0.44</v>
      </c>
      <c r="V432">
        <v>0.08</v>
      </c>
      <c r="W432">
        <v>0.2</v>
      </c>
      <c r="X432">
        <v>0.98</v>
      </c>
      <c r="Y432">
        <v>0.1</v>
      </c>
      <c r="Z432">
        <v>-0.1</v>
      </c>
      <c r="AA432" t="s">
        <v>1</v>
      </c>
    </row>
    <row r="433" spans="1:27" x14ac:dyDescent="0.3">
      <c r="A433">
        <v>972063</v>
      </c>
      <c r="B433" t="s">
        <v>9</v>
      </c>
      <c r="C433">
        <v>1</v>
      </c>
      <c r="D433">
        <v>1</v>
      </c>
      <c r="E433">
        <v>0</v>
      </c>
      <c r="F433">
        <v>3</v>
      </c>
      <c r="G433">
        <v>0</v>
      </c>
      <c r="H433">
        <v>5</v>
      </c>
      <c r="I433">
        <v>1</v>
      </c>
      <c r="J433">
        <v>2.5</v>
      </c>
      <c r="K433">
        <v>2.5</v>
      </c>
      <c r="L433">
        <v>0</v>
      </c>
      <c r="M433">
        <v>2.5</v>
      </c>
      <c r="N433">
        <v>0</v>
      </c>
      <c r="O433">
        <v>2.5</v>
      </c>
      <c r="P433">
        <v>0.39</v>
      </c>
      <c r="Q433">
        <v>1</v>
      </c>
      <c r="R433">
        <v>0</v>
      </c>
      <c r="S433">
        <v>0.1</v>
      </c>
      <c r="T433">
        <v>6.5</v>
      </c>
      <c r="U433">
        <v>0.44</v>
      </c>
      <c r="V433">
        <v>0.08</v>
      </c>
      <c r="W433">
        <v>0.2</v>
      </c>
      <c r="X433">
        <v>0.98</v>
      </c>
      <c r="Y433">
        <v>0.1</v>
      </c>
      <c r="Z433">
        <v>-0.1</v>
      </c>
      <c r="AA433" t="s">
        <v>1</v>
      </c>
    </row>
    <row r="434" spans="1:27" x14ac:dyDescent="0.3">
      <c r="A434">
        <v>972071</v>
      </c>
      <c r="B434" t="s">
        <v>9</v>
      </c>
      <c r="C434">
        <v>1</v>
      </c>
      <c r="D434">
        <v>1</v>
      </c>
      <c r="E434">
        <v>0</v>
      </c>
      <c r="F434">
        <v>3</v>
      </c>
      <c r="G434">
        <v>0</v>
      </c>
      <c r="H434">
        <v>5</v>
      </c>
      <c r="I434">
        <v>1</v>
      </c>
      <c r="J434">
        <v>2.5</v>
      </c>
      <c r="K434">
        <v>2.5</v>
      </c>
      <c r="L434">
        <v>0</v>
      </c>
      <c r="M434">
        <v>2.5</v>
      </c>
      <c r="N434">
        <v>0</v>
      </c>
      <c r="O434">
        <v>2.5</v>
      </c>
      <c r="P434">
        <v>0.39</v>
      </c>
      <c r="Q434">
        <v>1</v>
      </c>
      <c r="R434">
        <v>0</v>
      </c>
      <c r="S434">
        <v>0.1</v>
      </c>
      <c r="T434">
        <v>6.5</v>
      </c>
      <c r="U434">
        <v>0.44</v>
      </c>
      <c r="V434">
        <v>0.08</v>
      </c>
      <c r="W434">
        <v>0.2</v>
      </c>
      <c r="X434">
        <v>0.98</v>
      </c>
      <c r="Y434">
        <v>0.1</v>
      </c>
      <c r="Z434">
        <v>-0.1</v>
      </c>
      <c r="AA434" t="s">
        <v>1</v>
      </c>
    </row>
    <row r="435" spans="1:27" x14ac:dyDescent="0.3">
      <c r="A435">
        <v>972072</v>
      </c>
      <c r="B435" t="s">
        <v>9</v>
      </c>
      <c r="C435">
        <v>1</v>
      </c>
      <c r="D435">
        <v>1</v>
      </c>
      <c r="E435">
        <v>0</v>
      </c>
      <c r="F435">
        <v>3</v>
      </c>
      <c r="G435">
        <v>0</v>
      </c>
      <c r="H435">
        <v>5</v>
      </c>
      <c r="I435">
        <v>1</v>
      </c>
      <c r="J435">
        <v>2.5</v>
      </c>
      <c r="K435">
        <v>2.5</v>
      </c>
      <c r="L435">
        <v>0</v>
      </c>
      <c r="M435">
        <v>2.5</v>
      </c>
      <c r="N435">
        <v>0</v>
      </c>
      <c r="O435">
        <v>2.5</v>
      </c>
      <c r="P435">
        <v>0.39</v>
      </c>
      <c r="Q435">
        <v>1</v>
      </c>
      <c r="R435">
        <v>0</v>
      </c>
      <c r="S435">
        <v>0.1</v>
      </c>
      <c r="T435">
        <v>6.5</v>
      </c>
      <c r="U435">
        <v>0.44</v>
      </c>
      <c r="V435">
        <v>0.08</v>
      </c>
      <c r="W435">
        <v>0.2</v>
      </c>
      <c r="X435">
        <v>0.98</v>
      </c>
      <c r="Y435">
        <v>0.1</v>
      </c>
      <c r="Z435">
        <v>-0.1</v>
      </c>
      <c r="AA435" t="s">
        <v>1</v>
      </c>
    </row>
    <row r="436" spans="1:27" x14ac:dyDescent="0.3">
      <c r="A436">
        <v>972081</v>
      </c>
      <c r="B436" t="s">
        <v>9</v>
      </c>
      <c r="C436">
        <v>1</v>
      </c>
      <c r="D436">
        <v>1</v>
      </c>
      <c r="E436">
        <v>0</v>
      </c>
      <c r="F436">
        <v>3</v>
      </c>
      <c r="G436">
        <v>0</v>
      </c>
      <c r="H436">
        <v>5</v>
      </c>
      <c r="I436">
        <v>1</v>
      </c>
      <c r="J436">
        <v>2.5</v>
      </c>
      <c r="K436">
        <v>2.5</v>
      </c>
      <c r="L436">
        <v>0</v>
      </c>
      <c r="M436">
        <v>2.5</v>
      </c>
      <c r="N436">
        <v>0</v>
      </c>
      <c r="O436">
        <v>2.5</v>
      </c>
      <c r="P436">
        <v>0.39</v>
      </c>
      <c r="Q436">
        <v>1</v>
      </c>
      <c r="R436">
        <v>0</v>
      </c>
      <c r="S436">
        <v>0.1</v>
      </c>
      <c r="T436">
        <v>6.5</v>
      </c>
      <c r="U436">
        <v>0.44</v>
      </c>
      <c r="V436">
        <v>0.08</v>
      </c>
      <c r="W436">
        <v>0.2</v>
      </c>
      <c r="X436">
        <v>0.98</v>
      </c>
      <c r="Y436">
        <v>0.1</v>
      </c>
      <c r="Z436">
        <v>-0.1</v>
      </c>
      <c r="AA436" t="s">
        <v>1</v>
      </c>
    </row>
    <row r="437" spans="1:27" x14ac:dyDescent="0.3">
      <c r="A437">
        <v>972082</v>
      </c>
      <c r="B437" t="s">
        <v>9</v>
      </c>
      <c r="C437">
        <v>1</v>
      </c>
      <c r="D437">
        <v>1</v>
      </c>
      <c r="E437">
        <v>0</v>
      </c>
      <c r="F437">
        <v>3</v>
      </c>
      <c r="G437">
        <v>0</v>
      </c>
      <c r="H437">
        <v>5</v>
      </c>
      <c r="I437">
        <v>1</v>
      </c>
      <c r="J437">
        <v>2.5</v>
      </c>
      <c r="K437">
        <v>2.5</v>
      </c>
      <c r="L437">
        <v>0</v>
      </c>
      <c r="M437">
        <v>2.5</v>
      </c>
      <c r="N437">
        <v>0</v>
      </c>
      <c r="O437">
        <v>2.5</v>
      </c>
      <c r="P437">
        <v>0.39</v>
      </c>
      <c r="Q437">
        <v>1</v>
      </c>
      <c r="R437">
        <v>0</v>
      </c>
      <c r="S437">
        <v>0.1</v>
      </c>
      <c r="T437">
        <v>6.5</v>
      </c>
      <c r="U437">
        <v>0.44</v>
      </c>
      <c r="V437">
        <v>0.08</v>
      </c>
      <c r="W437">
        <v>0.2</v>
      </c>
      <c r="X437">
        <v>0.98</v>
      </c>
      <c r="Y437">
        <v>0.1</v>
      </c>
      <c r="Z437">
        <v>-0.1</v>
      </c>
      <c r="AA437" t="s">
        <v>1</v>
      </c>
    </row>
    <row r="438" spans="1:27" x14ac:dyDescent="0.3">
      <c r="A438">
        <v>972091</v>
      </c>
      <c r="B438" t="s">
        <v>9</v>
      </c>
      <c r="C438">
        <v>1</v>
      </c>
      <c r="D438">
        <v>1</v>
      </c>
      <c r="E438">
        <v>0</v>
      </c>
      <c r="F438">
        <v>3</v>
      </c>
      <c r="G438">
        <v>0</v>
      </c>
      <c r="H438">
        <v>5</v>
      </c>
      <c r="I438">
        <v>1</v>
      </c>
      <c r="J438">
        <v>2.5</v>
      </c>
      <c r="K438">
        <v>2.5</v>
      </c>
      <c r="L438">
        <v>0</v>
      </c>
      <c r="M438">
        <v>2.5</v>
      </c>
      <c r="N438">
        <v>0</v>
      </c>
      <c r="O438">
        <v>2.5</v>
      </c>
      <c r="P438">
        <v>0.39</v>
      </c>
      <c r="Q438">
        <v>1</v>
      </c>
      <c r="R438">
        <v>0</v>
      </c>
      <c r="S438">
        <v>0.1</v>
      </c>
      <c r="T438">
        <v>6.5</v>
      </c>
      <c r="U438">
        <v>0.44</v>
      </c>
      <c r="V438">
        <v>0.08</v>
      </c>
      <c r="W438">
        <v>0.2</v>
      </c>
      <c r="X438">
        <v>0.98</v>
      </c>
      <c r="Y438">
        <v>0.1</v>
      </c>
      <c r="Z438">
        <v>-0.1</v>
      </c>
      <c r="AA438" t="s">
        <v>1</v>
      </c>
    </row>
    <row r="439" spans="1:27" x14ac:dyDescent="0.3">
      <c r="A439">
        <v>972092</v>
      </c>
      <c r="B439" t="s">
        <v>9</v>
      </c>
      <c r="C439">
        <v>1</v>
      </c>
      <c r="D439">
        <v>1</v>
      </c>
      <c r="E439">
        <v>0</v>
      </c>
      <c r="F439">
        <v>3</v>
      </c>
      <c r="G439">
        <v>0</v>
      </c>
      <c r="H439">
        <v>5</v>
      </c>
      <c r="I439">
        <v>1</v>
      </c>
      <c r="J439">
        <v>2.5</v>
      </c>
      <c r="K439">
        <v>2.5</v>
      </c>
      <c r="L439">
        <v>0</v>
      </c>
      <c r="M439">
        <v>2.5</v>
      </c>
      <c r="N439">
        <v>0</v>
      </c>
      <c r="O439">
        <v>2.5</v>
      </c>
      <c r="P439">
        <v>0.39</v>
      </c>
      <c r="Q439">
        <v>1</v>
      </c>
      <c r="R439">
        <v>0</v>
      </c>
      <c r="S439">
        <v>0.1</v>
      </c>
      <c r="T439">
        <v>6.5</v>
      </c>
      <c r="U439">
        <v>0.44</v>
      </c>
      <c r="V439">
        <v>0.08</v>
      </c>
      <c r="W439">
        <v>0.2</v>
      </c>
      <c r="X439">
        <v>0.98</v>
      </c>
      <c r="Y439">
        <v>0.1</v>
      </c>
      <c r="Z439">
        <v>-0.1</v>
      </c>
      <c r="AA439" t="s">
        <v>1</v>
      </c>
    </row>
    <row r="440" spans="1:27" x14ac:dyDescent="0.3">
      <c r="A440">
        <v>972093</v>
      </c>
      <c r="B440" t="s">
        <v>9</v>
      </c>
      <c r="C440">
        <v>1</v>
      </c>
      <c r="D440">
        <v>1</v>
      </c>
      <c r="E440">
        <v>0</v>
      </c>
      <c r="F440">
        <v>3</v>
      </c>
      <c r="G440">
        <v>0</v>
      </c>
      <c r="H440">
        <v>5</v>
      </c>
      <c r="I440">
        <v>1</v>
      </c>
      <c r="J440">
        <v>2.5</v>
      </c>
      <c r="K440">
        <v>2.5</v>
      </c>
      <c r="L440">
        <v>0</v>
      </c>
      <c r="M440">
        <v>2.5</v>
      </c>
      <c r="N440">
        <v>0</v>
      </c>
      <c r="O440">
        <v>2.5</v>
      </c>
      <c r="P440">
        <v>0.39</v>
      </c>
      <c r="Q440">
        <v>1</v>
      </c>
      <c r="R440">
        <v>0</v>
      </c>
      <c r="S440">
        <v>0.1</v>
      </c>
      <c r="T440">
        <v>6.5</v>
      </c>
      <c r="U440">
        <v>0.44</v>
      </c>
      <c r="V440">
        <v>0.08</v>
      </c>
      <c r="W440">
        <v>0.2</v>
      </c>
      <c r="X440">
        <v>0.98</v>
      </c>
      <c r="Y440">
        <v>0.1</v>
      </c>
      <c r="Z440">
        <v>-0.1</v>
      </c>
      <c r="AA440" t="s">
        <v>1</v>
      </c>
    </row>
    <row r="441" spans="1:27" x14ac:dyDescent="0.3">
      <c r="A441">
        <v>972094</v>
      </c>
      <c r="B441" t="s">
        <v>9</v>
      </c>
      <c r="C441">
        <v>1</v>
      </c>
      <c r="D441">
        <v>1</v>
      </c>
      <c r="E441">
        <v>0</v>
      </c>
      <c r="F441">
        <v>3</v>
      </c>
      <c r="G441">
        <v>0</v>
      </c>
      <c r="H441">
        <v>5</v>
      </c>
      <c r="I441">
        <v>1</v>
      </c>
      <c r="J441">
        <v>2.5</v>
      </c>
      <c r="K441">
        <v>2.5</v>
      </c>
      <c r="L441">
        <v>0</v>
      </c>
      <c r="M441">
        <v>2.5</v>
      </c>
      <c r="N441">
        <v>0</v>
      </c>
      <c r="O441">
        <v>2.5</v>
      </c>
      <c r="P441">
        <v>0.39</v>
      </c>
      <c r="Q441">
        <v>1</v>
      </c>
      <c r="R441">
        <v>0</v>
      </c>
      <c r="S441">
        <v>0.1</v>
      </c>
      <c r="T441">
        <v>6.5</v>
      </c>
      <c r="U441">
        <v>0.44</v>
      </c>
      <c r="V441">
        <v>0.08</v>
      </c>
      <c r="W441">
        <v>0.2</v>
      </c>
      <c r="X441">
        <v>0.98</v>
      </c>
      <c r="Y441">
        <v>0.1</v>
      </c>
      <c r="Z441">
        <v>-0.1</v>
      </c>
      <c r="AA441" t="s">
        <v>1</v>
      </c>
    </row>
    <row r="442" spans="1:27" x14ac:dyDescent="0.3">
      <c r="A442">
        <v>972095</v>
      </c>
      <c r="B442" t="s">
        <v>9</v>
      </c>
      <c r="C442">
        <v>1</v>
      </c>
      <c r="D442">
        <v>1</v>
      </c>
      <c r="E442">
        <v>0</v>
      </c>
      <c r="F442">
        <v>3</v>
      </c>
      <c r="G442">
        <v>0</v>
      </c>
      <c r="H442">
        <v>5</v>
      </c>
      <c r="I442">
        <v>1</v>
      </c>
      <c r="J442">
        <v>2.5</v>
      </c>
      <c r="K442">
        <v>2.5</v>
      </c>
      <c r="L442">
        <v>0</v>
      </c>
      <c r="M442">
        <v>2.5</v>
      </c>
      <c r="N442">
        <v>0</v>
      </c>
      <c r="O442">
        <v>2.5</v>
      </c>
      <c r="P442">
        <v>0.39</v>
      </c>
      <c r="Q442">
        <v>1</v>
      </c>
      <c r="R442">
        <v>0</v>
      </c>
      <c r="S442">
        <v>0.1</v>
      </c>
      <c r="T442">
        <v>6.5</v>
      </c>
      <c r="U442">
        <v>0.44</v>
      </c>
      <c r="V442">
        <v>0.08</v>
      </c>
      <c r="W442">
        <v>0.2</v>
      </c>
      <c r="X442">
        <v>0.98</v>
      </c>
      <c r="Y442">
        <v>0.1</v>
      </c>
      <c r="Z442">
        <v>-0.1</v>
      </c>
      <c r="AA442" t="s">
        <v>1</v>
      </c>
    </row>
    <row r="443" spans="1:27" x14ac:dyDescent="0.3">
      <c r="A443">
        <v>972101</v>
      </c>
      <c r="B443" t="s">
        <v>9</v>
      </c>
      <c r="C443">
        <v>1</v>
      </c>
      <c r="D443">
        <v>1</v>
      </c>
      <c r="E443">
        <v>0</v>
      </c>
      <c r="F443">
        <v>3</v>
      </c>
      <c r="G443">
        <v>0</v>
      </c>
      <c r="H443">
        <v>5</v>
      </c>
      <c r="I443">
        <v>1</v>
      </c>
      <c r="J443">
        <v>2.5</v>
      </c>
      <c r="K443">
        <v>2.5</v>
      </c>
      <c r="L443">
        <v>0</v>
      </c>
      <c r="M443">
        <v>2.5</v>
      </c>
      <c r="N443">
        <v>0</v>
      </c>
      <c r="O443">
        <v>2.5</v>
      </c>
      <c r="P443">
        <v>0.39</v>
      </c>
      <c r="Q443">
        <v>1</v>
      </c>
      <c r="R443">
        <v>0</v>
      </c>
      <c r="S443">
        <v>0.1</v>
      </c>
      <c r="T443">
        <v>6.5</v>
      </c>
      <c r="U443">
        <v>0.44</v>
      </c>
      <c r="V443">
        <v>0.08</v>
      </c>
      <c r="W443">
        <v>0.2</v>
      </c>
      <c r="X443">
        <v>0.98</v>
      </c>
      <c r="Y443">
        <v>0.1</v>
      </c>
      <c r="Z443">
        <v>-0.1</v>
      </c>
      <c r="AA443" t="s">
        <v>1</v>
      </c>
    </row>
    <row r="444" spans="1:27" s="1" customFormat="1" x14ac:dyDescent="0.3">
      <c r="A444" s="1">
        <v>972111</v>
      </c>
      <c r="B444" s="1" t="s">
        <v>9</v>
      </c>
      <c r="C444" s="1">
        <v>1</v>
      </c>
      <c r="D444" s="1">
        <v>1</v>
      </c>
      <c r="E444" s="1">
        <v>0</v>
      </c>
      <c r="F444" s="1">
        <v>3</v>
      </c>
      <c r="G444" s="1">
        <v>0</v>
      </c>
      <c r="H444" s="1">
        <v>5</v>
      </c>
      <c r="I444" s="1">
        <v>1</v>
      </c>
      <c r="J444" s="1">
        <v>2.5</v>
      </c>
      <c r="K444" s="1">
        <v>2.5</v>
      </c>
      <c r="L444" s="1">
        <v>0</v>
      </c>
      <c r="M444" s="1">
        <v>2.5</v>
      </c>
      <c r="N444" s="1">
        <v>0</v>
      </c>
      <c r="O444" s="1">
        <v>2.5</v>
      </c>
      <c r="P444" s="1">
        <v>0.39</v>
      </c>
      <c r="Q444" s="1">
        <v>1</v>
      </c>
      <c r="R444" s="1">
        <v>0</v>
      </c>
      <c r="S444" s="1">
        <v>0.1</v>
      </c>
      <c r="T444" s="1">
        <v>6.5</v>
      </c>
      <c r="U444" s="1">
        <v>0.44</v>
      </c>
      <c r="V444" s="1">
        <v>0.08</v>
      </c>
      <c r="W444" s="1">
        <v>0.2</v>
      </c>
      <c r="X444" s="1">
        <v>0.98</v>
      </c>
      <c r="Y444" s="1">
        <v>0.1</v>
      </c>
      <c r="Z444" s="1">
        <v>-0.1</v>
      </c>
      <c r="AA444" s="1" t="s">
        <v>1</v>
      </c>
    </row>
    <row r="445" spans="1:27" s="1" customFormat="1" x14ac:dyDescent="0.3">
      <c r="A445" s="1">
        <v>972121</v>
      </c>
      <c r="B445" s="1" t="s">
        <v>9</v>
      </c>
      <c r="C445" s="1">
        <v>1</v>
      </c>
      <c r="D445" s="1">
        <v>1</v>
      </c>
      <c r="E445" s="1">
        <v>0</v>
      </c>
      <c r="F445" s="1">
        <v>3</v>
      </c>
      <c r="G445" s="1">
        <v>0</v>
      </c>
      <c r="H445" s="1">
        <v>5</v>
      </c>
      <c r="I445" s="1">
        <v>1</v>
      </c>
      <c r="J445" s="1">
        <v>2.5</v>
      </c>
      <c r="K445" s="1">
        <v>2.5</v>
      </c>
      <c r="L445" s="1">
        <v>0</v>
      </c>
      <c r="M445" s="1">
        <v>2.5</v>
      </c>
      <c r="N445" s="1">
        <v>0</v>
      </c>
      <c r="O445" s="1">
        <v>2.5</v>
      </c>
      <c r="P445" s="1">
        <v>0.39</v>
      </c>
      <c r="Q445" s="1">
        <v>1</v>
      </c>
      <c r="R445" s="1">
        <v>0</v>
      </c>
      <c r="S445" s="1">
        <v>0.1</v>
      </c>
      <c r="T445" s="1">
        <v>6.5</v>
      </c>
      <c r="U445" s="1">
        <v>0.44</v>
      </c>
      <c r="V445" s="1">
        <v>0.08</v>
      </c>
      <c r="W445" s="1">
        <v>0.2</v>
      </c>
      <c r="X445" s="1">
        <v>0.98</v>
      </c>
      <c r="Y445" s="1">
        <v>0.1</v>
      </c>
      <c r="Z445" s="1">
        <v>-0.1</v>
      </c>
      <c r="AA445" s="1" t="s">
        <v>1</v>
      </c>
    </row>
    <row r="446" spans="1:27" x14ac:dyDescent="0.3">
      <c r="A446">
        <v>972131</v>
      </c>
      <c r="B446" t="s">
        <v>9</v>
      </c>
      <c r="C446">
        <v>1</v>
      </c>
      <c r="D446">
        <v>1</v>
      </c>
      <c r="E446">
        <v>0</v>
      </c>
      <c r="F446">
        <v>3</v>
      </c>
      <c r="G446">
        <v>0</v>
      </c>
      <c r="H446">
        <v>5</v>
      </c>
      <c r="I446">
        <v>1</v>
      </c>
      <c r="J446">
        <v>2.5</v>
      </c>
      <c r="K446">
        <v>2.5</v>
      </c>
      <c r="L446">
        <v>0</v>
      </c>
      <c r="M446">
        <v>2.5</v>
      </c>
      <c r="N446">
        <v>0</v>
      </c>
      <c r="O446">
        <v>2.5</v>
      </c>
      <c r="P446">
        <v>0.39</v>
      </c>
      <c r="Q446">
        <v>1</v>
      </c>
      <c r="R446">
        <v>0</v>
      </c>
      <c r="S446">
        <v>0.1</v>
      </c>
      <c r="T446">
        <v>6.5</v>
      </c>
      <c r="U446">
        <v>0.44</v>
      </c>
      <c r="V446">
        <v>0.08</v>
      </c>
      <c r="W446">
        <v>0.2</v>
      </c>
      <c r="X446">
        <v>0.98</v>
      </c>
      <c r="Y446">
        <v>0.1</v>
      </c>
      <c r="Z446">
        <v>-0.1</v>
      </c>
      <c r="AA446" t="s">
        <v>1</v>
      </c>
    </row>
    <row r="447" spans="1:27" x14ac:dyDescent="0.3">
      <c r="A447">
        <v>972141</v>
      </c>
      <c r="B447" t="s">
        <v>9</v>
      </c>
      <c r="C447">
        <v>1</v>
      </c>
      <c r="D447">
        <v>1</v>
      </c>
      <c r="E447">
        <v>0</v>
      </c>
      <c r="F447">
        <v>3</v>
      </c>
      <c r="G447">
        <v>0</v>
      </c>
      <c r="H447">
        <v>5</v>
      </c>
      <c r="I447">
        <v>1</v>
      </c>
      <c r="J447">
        <v>2.5</v>
      </c>
      <c r="K447">
        <v>2.5</v>
      </c>
      <c r="L447">
        <v>0</v>
      </c>
      <c r="M447">
        <v>2.5</v>
      </c>
      <c r="N447">
        <v>0</v>
      </c>
      <c r="O447">
        <v>2.5</v>
      </c>
      <c r="P447">
        <v>0.39</v>
      </c>
      <c r="Q447">
        <v>1</v>
      </c>
      <c r="R447">
        <v>0</v>
      </c>
      <c r="S447">
        <v>0.1</v>
      </c>
      <c r="T447">
        <v>6.5</v>
      </c>
      <c r="U447">
        <v>0.44</v>
      </c>
      <c r="V447">
        <v>0.08</v>
      </c>
      <c r="W447">
        <v>0.2</v>
      </c>
      <c r="X447">
        <v>0.98</v>
      </c>
      <c r="Y447">
        <v>0.1</v>
      </c>
      <c r="Z447">
        <v>-0.1</v>
      </c>
      <c r="AA447" t="s">
        <v>1</v>
      </c>
    </row>
    <row r="448" spans="1:27" x14ac:dyDescent="0.3">
      <c r="A448">
        <v>972143</v>
      </c>
      <c r="B448" t="s">
        <v>9</v>
      </c>
      <c r="C448">
        <v>1</v>
      </c>
      <c r="D448">
        <v>1</v>
      </c>
      <c r="E448">
        <v>0</v>
      </c>
      <c r="F448">
        <v>3</v>
      </c>
      <c r="G448">
        <v>0</v>
      </c>
      <c r="H448">
        <v>5</v>
      </c>
      <c r="I448">
        <v>1</v>
      </c>
      <c r="J448">
        <v>2.5</v>
      </c>
      <c r="K448">
        <v>2.5</v>
      </c>
      <c r="L448">
        <v>0</v>
      </c>
      <c r="M448">
        <v>2.5</v>
      </c>
      <c r="N448">
        <v>0</v>
      </c>
      <c r="O448">
        <v>2.5</v>
      </c>
      <c r="P448">
        <v>0.39</v>
      </c>
      <c r="Q448">
        <v>1</v>
      </c>
      <c r="R448">
        <v>0</v>
      </c>
      <c r="S448">
        <v>0.1</v>
      </c>
      <c r="T448">
        <v>6.5</v>
      </c>
      <c r="U448">
        <v>0.44</v>
      </c>
      <c r="V448">
        <v>0.08</v>
      </c>
      <c r="W448">
        <v>0.2</v>
      </c>
      <c r="X448">
        <v>0.98</v>
      </c>
      <c r="Y448">
        <v>0.1</v>
      </c>
      <c r="Z448">
        <v>-0.1</v>
      </c>
      <c r="AA448" t="s">
        <v>1</v>
      </c>
    </row>
    <row r="449" spans="1:27" x14ac:dyDescent="0.3">
      <c r="A449">
        <v>972145</v>
      </c>
      <c r="B449" t="s">
        <v>9</v>
      </c>
      <c r="C449">
        <v>1</v>
      </c>
      <c r="D449">
        <v>1</v>
      </c>
      <c r="E449">
        <v>0</v>
      </c>
      <c r="F449">
        <v>3</v>
      </c>
      <c r="G449">
        <v>0</v>
      </c>
      <c r="H449">
        <v>5</v>
      </c>
      <c r="I449">
        <v>1</v>
      </c>
      <c r="J449">
        <v>2.5</v>
      </c>
      <c r="K449">
        <v>2.5</v>
      </c>
      <c r="L449">
        <v>0</v>
      </c>
      <c r="M449">
        <v>2.5</v>
      </c>
      <c r="N449">
        <v>0</v>
      </c>
      <c r="O449">
        <v>2.5</v>
      </c>
      <c r="P449">
        <v>0.39</v>
      </c>
      <c r="Q449">
        <v>1</v>
      </c>
      <c r="R449">
        <v>0</v>
      </c>
      <c r="S449">
        <v>0.1</v>
      </c>
      <c r="T449">
        <v>6.5</v>
      </c>
      <c r="U449">
        <v>0.44</v>
      </c>
      <c r="V449">
        <v>0.08</v>
      </c>
      <c r="W449">
        <v>0.2</v>
      </c>
      <c r="X449">
        <v>0.98</v>
      </c>
      <c r="Y449">
        <v>0.1</v>
      </c>
      <c r="Z449">
        <v>-0.1</v>
      </c>
      <c r="AA449" t="s">
        <v>1</v>
      </c>
    </row>
    <row r="450" spans="1:27" x14ac:dyDescent="0.3">
      <c r="A450">
        <v>972147</v>
      </c>
      <c r="B450" t="s">
        <v>9</v>
      </c>
      <c r="C450">
        <v>1</v>
      </c>
      <c r="D450">
        <v>1</v>
      </c>
      <c r="E450">
        <v>0</v>
      </c>
      <c r="F450">
        <v>3</v>
      </c>
      <c r="G450">
        <v>0</v>
      </c>
      <c r="H450">
        <v>5</v>
      </c>
      <c r="I450">
        <v>1</v>
      </c>
      <c r="J450">
        <v>2.5</v>
      </c>
      <c r="K450">
        <v>2.5</v>
      </c>
      <c r="L450">
        <v>0</v>
      </c>
      <c r="M450">
        <v>2.5</v>
      </c>
      <c r="N450">
        <v>0</v>
      </c>
      <c r="O450">
        <v>2.5</v>
      </c>
      <c r="P450">
        <v>0.39</v>
      </c>
      <c r="Q450">
        <v>1</v>
      </c>
      <c r="R450">
        <v>0</v>
      </c>
      <c r="S450">
        <v>0.1</v>
      </c>
      <c r="T450">
        <v>6.5</v>
      </c>
      <c r="U450">
        <v>0.44</v>
      </c>
      <c r="V450">
        <v>0.08</v>
      </c>
      <c r="W450">
        <v>0.2</v>
      </c>
      <c r="X450">
        <v>0.98</v>
      </c>
      <c r="Y450">
        <v>0.1</v>
      </c>
      <c r="Z450">
        <v>-0.1</v>
      </c>
      <c r="AA450" t="s">
        <v>1</v>
      </c>
    </row>
    <row r="451" spans="1:27" x14ac:dyDescent="0.3">
      <c r="A451">
        <v>973011</v>
      </c>
      <c r="B451" t="s">
        <v>9</v>
      </c>
      <c r="C451">
        <v>1</v>
      </c>
      <c r="D451">
        <v>1</v>
      </c>
      <c r="E451">
        <v>0</v>
      </c>
      <c r="F451">
        <v>3</v>
      </c>
      <c r="G451">
        <v>0</v>
      </c>
      <c r="H451">
        <v>5</v>
      </c>
      <c r="I451">
        <v>1</v>
      </c>
      <c r="J451">
        <v>2.5</v>
      </c>
      <c r="K451">
        <v>2.5</v>
      </c>
      <c r="L451">
        <v>0</v>
      </c>
      <c r="M451">
        <v>2.5</v>
      </c>
      <c r="N451">
        <v>0</v>
      </c>
      <c r="O451">
        <v>2.5</v>
      </c>
      <c r="P451">
        <v>0.39</v>
      </c>
      <c r="Q451">
        <v>1</v>
      </c>
      <c r="R451">
        <v>0</v>
      </c>
      <c r="S451">
        <v>0.1</v>
      </c>
      <c r="T451">
        <v>6.5</v>
      </c>
      <c r="U451">
        <v>0.44</v>
      </c>
      <c r="V451">
        <v>0.08</v>
      </c>
      <c r="W451">
        <v>0.2</v>
      </c>
      <c r="X451">
        <v>0.98</v>
      </c>
      <c r="Y451">
        <v>0.1</v>
      </c>
      <c r="Z451">
        <v>-0.1</v>
      </c>
      <c r="AA451" t="s">
        <v>1</v>
      </c>
    </row>
    <row r="452" spans="1:27" x14ac:dyDescent="0.3">
      <c r="A452">
        <v>973012</v>
      </c>
      <c r="B452" t="s">
        <v>9</v>
      </c>
      <c r="C452">
        <v>1</v>
      </c>
      <c r="D452">
        <v>1</v>
      </c>
      <c r="E452">
        <v>0</v>
      </c>
      <c r="F452">
        <v>3</v>
      </c>
      <c r="G452">
        <v>0</v>
      </c>
      <c r="H452">
        <v>5</v>
      </c>
      <c r="I452">
        <v>1</v>
      </c>
      <c r="J452">
        <v>2.5</v>
      </c>
      <c r="K452">
        <v>2.5</v>
      </c>
      <c r="L452">
        <v>0</v>
      </c>
      <c r="M452">
        <v>2.5</v>
      </c>
      <c r="N452">
        <v>0</v>
      </c>
      <c r="O452">
        <v>2.5</v>
      </c>
      <c r="P452">
        <v>0.39</v>
      </c>
      <c r="Q452">
        <v>1</v>
      </c>
      <c r="R452">
        <v>0</v>
      </c>
      <c r="S452">
        <v>0.1</v>
      </c>
      <c r="T452">
        <v>6.5</v>
      </c>
      <c r="U452">
        <v>0.44</v>
      </c>
      <c r="V452">
        <v>0.08</v>
      </c>
      <c r="W452">
        <v>0.2</v>
      </c>
      <c r="X452">
        <v>0.98</v>
      </c>
      <c r="Y452">
        <v>0.1</v>
      </c>
      <c r="Z452">
        <v>-0.1</v>
      </c>
      <c r="AA452" t="s">
        <v>1</v>
      </c>
    </row>
    <row r="453" spans="1:27" x14ac:dyDescent="0.3">
      <c r="A453">
        <v>973021</v>
      </c>
      <c r="B453" t="s">
        <v>9</v>
      </c>
      <c r="C453">
        <v>1</v>
      </c>
      <c r="D453">
        <v>1</v>
      </c>
      <c r="E453">
        <v>0</v>
      </c>
      <c r="F453">
        <v>3</v>
      </c>
      <c r="G453">
        <v>0</v>
      </c>
      <c r="H453">
        <v>5</v>
      </c>
      <c r="I453">
        <v>1</v>
      </c>
      <c r="J453">
        <v>2.5</v>
      </c>
      <c r="K453">
        <v>2.5</v>
      </c>
      <c r="L453">
        <v>0</v>
      </c>
      <c r="M453">
        <v>2.5</v>
      </c>
      <c r="N453">
        <v>0</v>
      </c>
      <c r="O453">
        <v>2.5</v>
      </c>
      <c r="P453">
        <v>0.39</v>
      </c>
      <c r="Q453">
        <v>1</v>
      </c>
      <c r="R453">
        <v>0</v>
      </c>
      <c r="S453">
        <v>0.1</v>
      </c>
      <c r="T453">
        <v>6.5</v>
      </c>
      <c r="U453">
        <v>0.44</v>
      </c>
      <c r="V453">
        <v>0.08</v>
      </c>
      <c r="W453">
        <v>0.2</v>
      </c>
      <c r="X453">
        <v>0.98</v>
      </c>
      <c r="Y453">
        <v>0.1</v>
      </c>
      <c r="Z453">
        <v>-0.1</v>
      </c>
      <c r="AA453" t="s">
        <v>1</v>
      </c>
    </row>
    <row r="454" spans="1:27" x14ac:dyDescent="0.3">
      <c r="A454">
        <v>973022</v>
      </c>
      <c r="B454" t="s">
        <v>9</v>
      </c>
      <c r="C454">
        <v>1</v>
      </c>
      <c r="D454">
        <v>1</v>
      </c>
      <c r="E454">
        <v>0</v>
      </c>
      <c r="F454">
        <v>3</v>
      </c>
      <c r="G454">
        <v>0</v>
      </c>
      <c r="H454">
        <v>5</v>
      </c>
      <c r="I454">
        <v>1</v>
      </c>
      <c r="J454">
        <v>2.5</v>
      </c>
      <c r="K454">
        <v>2.5</v>
      </c>
      <c r="L454">
        <v>0</v>
      </c>
      <c r="M454">
        <v>2.5</v>
      </c>
      <c r="N454">
        <v>0</v>
      </c>
      <c r="O454">
        <v>2.5</v>
      </c>
      <c r="P454">
        <v>0.39</v>
      </c>
      <c r="Q454">
        <v>1</v>
      </c>
      <c r="R454">
        <v>0</v>
      </c>
      <c r="S454">
        <v>0.1</v>
      </c>
      <c r="T454">
        <v>6.5</v>
      </c>
      <c r="U454">
        <v>0.44</v>
      </c>
      <c r="V454">
        <v>0.08</v>
      </c>
      <c r="W454">
        <v>0.2</v>
      </c>
      <c r="X454">
        <v>0.98</v>
      </c>
      <c r="Y454">
        <v>0.1</v>
      </c>
      <c r="Z454">
        <v>-0.1</v>
      </c>
      <c r="AA454" t="s">
        <v>1</v>
      </c>
    </row>
    <row r="455" spans="1:27" x14ac:dyDescent="0.3">
      <c r="A455">
        <v>973031</v>
      </c>
      <c r="B455" t="s">
        <v>9</v>
      </c>
      <c r="C455">
        <v>1</v>
      </c>
      <c r="D455">
        <v>1</v>
      </c>
      <c r="E455">
        <v>0</v>
      </c>
      <c r="F455">
        <v>3</v>
      </c>
      <c r="G455">
        <v>0</v>
      </c>
      <c r="H455">
        <v>5</v>
      </c>
      <c r="I455">
        <v>1</v>
      </c>
      <c r="J455">
        <v>2.5</v>
      </c>
      <c r="K455">
        <v>2.5</v>
      </c>
      <c r="L455">
        <v>0</v>
      </c>
      <c r="M455">
        <v>2.5</v>
      </c>
      <c r="N455">
        <v>0</v>
      </c>
      <c r="O455">
        <v>2.5</v>
      </c>
      <c r="P455">
        <v>0.39</v>
      </c>
      <c r="Q455">
        <v>1</v>
      </c>
      <c r="R455">
        <v>0</v>
      </c>
      <c r="S455">
        <v>0.1</v>
      </c>
      <c r="T455">
        <v>6.5</v>
      </c>
      <c r="U455">
        <v>0.44</v>
      </c>
      <c r="V455">
        <v>0.08</v>
      </c>
      <c r="W455">
        <v>0.2</v>
      </c>
      <c r="X455">
        <v>0.98</v>
      </c>
      <c r="Y455">
        <v>0.1</v>
      </c>
      <c r="Z455">
        <v>-0.1</v>
      </c>
      <c r="AA455" t="s">
        <v>1</v>
      </c>
    </row>
    <row r="456" spans="1:27" x14ac:dyDescent="0.3">
      <c r="A456">
        <v>973041</v>
      </c>
      <c r="B456" t="s">
        <v>9</v>
      </c>
      <c r="C456">
        <v>1</v>
      </c>
      <c r="D456">
        <v>1</v>
      </c>
      <c r="E456">
        <v>0</v>
      </c>
      <c r="F456">
        <v>3</v>
      </c>
      <c r="G456">
        <v>0</v>
      </c>
      <c r="H456">
        <v>5</v>
      </c>
      <c r="I456">
        <v>1</v>
      </c>
      <c r="J456">
        <v>2.5</v>
      </c>
      <c r="K456">
        <v>2.5</v>
      </c>
      <c r="L456">
        <v>0</v>
      </c>
      <c r="M456">
        <v>2.5</v>
      </c>
      <c r="N456">
        <v>0</v>
      </c>
      <c r="O456">
        <v>2.5</v>
      </c>
      <c r="P456">
        <v>0.39</v>
      </c>
      <c r="Q456">
        <v>1</v>
      </c>
      <c r="R456">
        <v>0</v>
      </c>
      <c r="S456">
        <v>0.1</v>
      </c>
      <c r="T456">
        <v>6.5</v>
      </c>
      <c r="U456">
        <v>0.44</v>
      </c>
      <c r="V456">
        <v>0.08</v>
      </c>
      <c r="W456">
        <v>0.2</v>
      </c>
      <c r="X456">
        <v>0.98</v>
      </c>
      <c r="Y456">
        <v>0.1</v>
      </c>
      <c r="Z456">
        <v>-0.1</v>
      </c>
      <c r="AA456" t="s">
        <v>1</v>
      </c>
    </row>
    <row r="457" spans="1:27" x14ac:dyDescent="0.3">
      <c r="A457">
        <v>973051</v>
      </c>
      <c r="B457" t="s">
        <v>9</v>
      </c>
      <c r="C457">
        <v>1</v>
      </c>
      <c r="D457">
        <v>1</v>
      </c>
      <c r="E457">
        <v>0</v>
      </c>
      <c r="F457">
        <v>3</v>
      </c>
      <c r="G457">
        <v>0</v>
      </c>
      <c r="H457">
        <v>5</v>
      </c>
      <c r="I457">
        <v>1</v>
      </c>
      <c r="J457">
        <v>2.5</v>
      </c>
      <c r="K457">
        <v>2.5</v>
      </c>
      <c r="L457">
        <v>0</v>
      </c>
      <c r="M457">
        <v>2.5</v>
      </c>
      <c r="N457">
        <v>0</v>
      </c>
      <c r="O457">
        <v>2.5</v>
      </c>
      <c r="P457">
        <v>0.39</v>
      </c>
      <c r="Q457">
        <v>1</v>
      </c>
      <c r="R457">
        <v>0</v>
      </c>
      <c r="S457">
        <v>0.1</v>
      </c>
      <c r="T457">
        <v>6.5</v>
      </c>
      <c r="U457">
        <v>0.44</v>
      </c>
      <c r="V457">
        <v>0.08</v>
      </c>
      <c r="W457">
        <v>0.2</v>
      </c>
      <c r="X457">
        <v>0.98</v>
      </c>
      <c r="Y457">
        <v>0.1</v>
      </c>
      <c r="Z457">
        <v>-0.1</v>
      </c>
      <c r="AA457" t="s">
        <v>1</v>
      </c>
    </row>
    <row r="458" spans="1:27" x14ac:dyDescent="0.3">
      <c r="A458">
        <v>973052</v>
      </c>
      <c r="B458" t="s">
        <v>9</v>
      </c>
      <c r="C458">
        <v>1</v>
      </c>
      <c r="D458">
        <v>1</v>
      </c>
      <c r="E458">
        <v>0</v>
      </c>
      <c r="F458">
        <v>3</v>
      </c>
      <c r="G458">
        <v>0</v>
      </c>
      <c r="H458">
        <v>5</v>
      </c>
      <c r="I458">
        <v>1</v>
      </c>
      <c r="J458">
        <v>2.5</v>
      </c>
      <c r="K458">
        <v>2.5</v>
      </c>
      <c r="L458">
        <v>0</v>
      </c>
      <c r="M458">
        <v>2.5</v>
      </c>
      <c r="N458">
        <v>0</v>
      </c>
      <c r="O458">
        <v>2.5</v>
      </c>
      <c r="P458">
        <v>0.39</v>
      </c>
      <c r="Q458">
        <v>1</v>
      </c>
      <c r="R458">
        <v>0</v>
      </c>
      <c r="S458">
        <v>0.1</v>
      </c>
      <c r="T458">
        <v>6.5</v>
      </c>
      <c r="U458">
        <v>0.44</v>
      </c>
      <c r="V458">
        <v>0.08</v>
      </c>
      <c r="W458">
        <v>0.2</v>
      </c>
      <c r="X458">
        <v>0.98</v>
      </c>
      <c r="Y458">
        <v>0.1</v>
      </c>
      <c r="Z458">
        <v>-0.1</v>
      </c>
      <c r="AA458" t="s">
        <v>1</v>
      </c>
    </row>
    <row r="459" spans="1:27" x14ac:dyDescent="0.3">
      <c r="A459">
        <v>974011</v>
      </c>
      <c r="B459" t="s">
        <v>9</v>
      </c>
      <c r="C459">
        <v>1</v>
      </c>
      <c r="D459">
        <v>1</v>
      </c>
      <c r="E459">
        <v>0</v>
      </c>
      <c r="F459">
        <v>3</v>
      </c>
      <c r="G459">
        <v>0</v>
      </c>
      <c r="H459">
        <v>5</v>
      </c>
      <c r="I459">
        <v>1</v>
      </c>
      <c r="J459">
        <v>2.5</v>
      </c>
      <c r="K459">
        <v>2.5</v>
      </c>
      <c r="L459">
        <v>0</v>
      </c>
      <c r="M459">
        <v>2.5</v>
      </c>
      <c r="N459">
        <v>0</v>
      </c>
      <c r="O459">
        <v>2.5</v>
      </c>
      <c r="P459">
        <v>0.39</v>
      </c>
      <c r="Q459">
        <v>1</v>
      </c>
      <c r="R459">
        <v>0</v>
      </c>
      <c r="S459">
        <v>0.1</v>
      </c>
      <c r="T459">
        <v>6.5</v>
      </c>
      <c r="U459">
        <v>0.44</v>
      </c>
      <c r="V459">
        <v>0.08</v>
      </c>
      <c r="W459">
        <v>0.2</v>
      </c>
      <c r="X459">
        <v>0.98</v>
      </c>
      <c r="Y459">
        <v>0.1</v>
      </c>
      <c r="Z459">
        <v>-0.1</v>
      </c>
      <c r="AA459" t="s">
        <v>1</v>
      </c>
    </row>
    <row r="460" spans="1:27" x14ac:dyDescent="0.3">
      <c r="A460">
        <v>974021</v>
      </c>
      <c r="B460" t="s">
        <v>9</v>
      </c>
      <c r="C460">
        <v>1</v>
      </c>
      <c r="D460">
        <v>1</v>
      </c>
      <c r="E460">
        <v>0</v>
      </c>
      <c r="F460">
        <v>3</v>
      </c>
      <c r="G460">
        <v>0</v>
      </c>
      <c r="H460">
        <v>5</v>
      </c>
      <c r="I460">
        <v>1</v>
      </c>
      <c r="J460">
        <v>2.5</v>
      </c>
      <c r="K460">
        <v>2.5</v>
      </c>
      <c r="L460">
        <v>0</v>
      </c>
      <c r="M460">
        <v>2.5</v>
      </c>
      <c r="N460">
        <v>0</v>
      </c>
      <c r="O460">
        <v>2.5</v>
      </c>
      <c r="P460">
        <v>0.39</v>
      </c>
      <c r="Q460">
        <v>1</v>
      </c>
      <c r="R460">
        <v>0</v>
      </c>
      <c r="S460">
        <v>0.1</v>
      </c>
      <c r="T460">
        <v>6.5</v>
      </c>
      <c r="U460">
        <v>0.44</v>
      </c>
      <c r="V460">
        <v>0.08</v>
      </c>
      <c r="W460">
        <v>0.2</v>
      </c>
      <c r="X460">
        <v>0.98</v>
      </c>
      <c r="Y460">
        <v>0.1</v>
      </c>
      <c r="Z460">
        <v>-0.1</v>
      </c>
      <c r="AA460" t="s">
        <v>1</v>
      </c>
    </row>
    <row r="461" spans="1:27" x14ac:dyDescent="0.3">
      <c r="A461">
        <v>974022</v>
      </c>
      <c r="B461" t="s">
        <v>9</v>
      </c>
      <c r="C461">
        <v>1</v>
      </c>
      <c r="D461">
        <v>1</v>
      </c>
      <c r="E461">
        <v>0</v>
      </c>
      <c r="F461">
        <v>3</v>
      </c>
      <c r="G461">
        <v>0</v>
      </c>
      <c r="H461">
        <v>5</v>
      </c>
      <c r="I461">
        <v>1</v>
      </c>
      <c r="J461">
        <v>2.5</v>
      </c>
      <c r="K461">
        <v>2.5</v>
      </c>
      <c r="L461">
        <v>0</v>
      </c>
      <c r="M461">
        <v>2.5</v>
      </c>
      <c r="N461">
        <v>0</v>
      </c>
      <c r="O461">
        <v>2.5</v>
      </c>
      <c r="P461">
        <v>0.39</v>
      </c>
      <c r="Q461">
        <v>1</v>
      </c>
      <c r="R461">
        <v>0</v>
      </c>
      <c r="S461">
        <v>0.1</v>
      </c>
      <c r="T461">
        <v>6.5</v>
      </c>
      <c r="U461">
        <v>0.44</v>
      </c>
      <c r="V461">
        <v>0.08</v>
      </c>
      <c r="W461">
        <v>0.2</v>
      </c>
      <c r="X461">
        <v>0.98</v>
      </c>
      <c r="Y461">
        <v>0.1</v>
      </c>
      <c r="Z461">
        <v>-0.1</v>
      </c>
      <c r="AA461" t="s">
        <v>1</v>
      </c>
    </row>
    <row r="462" spans="1:27" x14ac:dyDescent="0.3">
      <c r="A462">
        <v>974041</v>
      </c>
      <c r="B462" t="s">
        <v>9</v>
      </c>
      <c r="C462">
        <v>1</v>
      </c>
      <c r="D462">
        <v>1</v>
      </c>
      <c r="E462">
        <v>0</v>
      </c>
      <c r="F462">
        <v>3</v>
      </c>
      <c r="G462">
        <v>0</v>
      </c>
      <c r="H462">
        <v>5</v>
      </c>
      <c r="I462">
        <v>1</v>
      </c>
      <c r="J462">
        <v>2.5</v>
      </c>
      <c r="K462">
        <v>2.5</v>
      </c>
      <c r="L462">
        <v>0</v>
      </c>
      <c r="M462">
        <v>2.5</v>
      </c>
      <c r="N462">
        <v>0</v>
      </c>
      <c r="O462">
        <v>2.5</v>
      </c>
      <c r="P462">
        <v>0.39</v>
      </c>
      <c r="Q462">
        <v>1</v>
      </c>
      <c r="R462">
        <v>0</v>
      </c>
      <c r="S462">
        <v>0.1</v>
      </c>
      <c r="T462">
        <v>6.5</v>
      </c>
      <c r="U462">
        <v>0.44</v>
      </c>
      <c r="V462">
        <v>0.08</v>
      </c>
      <c r="W462">
        <v>0.2</v>
      </c>
      <c r="X462">
        <v>0.98</v>
      </c>
      <c r="Y462">
        <v>0.1</v>
      </c>
      <c r="Z462">
        <v>-0.1</v>
      </c>
      <c r="AA462" t="s">
        <v>1</v>
      </c>
    </row>
    <row r="463" spans="1:27" x14ac:dyDescent="0.3">
      <c r="A463">
        <v>974042</v>
      </c>
      <c r="B463" t="s">
        <v>9</v>
      </c>
      <c r="C463">
        <v>1</v>
      </c>
      <c r="D463">
        <v>1</v>
      </c>
      <c r="E463">
        <v>0</v>
      </c>
      <c r="F463">
        <v>3</v>
      </c>
      <c r="G463">
        <v>0</v>
      </c>
      <c r="H463">
        <v>5</v>
      </c>
      <c r="I463">
        <v>1</v>
      </c>
      <c r="J463">
        <v>2.5</v>
      </c>
      <c r="K463">
        <v>2.5</v>
      </c>
      <c r="L463">
        <v>0</v>
      </c>
      <c r="M463">
        <v>2.5</v>
      </c>
      <c r="N463">
        <v>0</v>
      </c>
      <c r="O463">
        <v>2.5</v>
      </c>
      <c r="P463">
        <v>0.39</v>
      </c>
      <c r="Q463">
        <v>1</v>
      </c>
      <c r="R463">
        <v>0</v>
      </c>
      <c r="S463">
        <v>0.1</v>
      </c>
      <c r="T463">
        <v>6.5</v>
      </c>
      <c r="U463">
        <v>0.44</v>
      </c>
      <c r="V463">
        <v>0.08</v>
      </c>
      <c r="W463">
        <v>0.2</v>
      </c>
      <c r="X463">
        <v>0.98</v>
      </c>
      <c r="Y463">
        <v>0.1</v>
      </c>
      <c r="Z463">
        <v>-0.1</v>
      </c>
      <c r="AA463" t="s">
        <v>1</v>
      </c>
    </row>
    <row r="464" spans="1:27" x14ac:dyDescent="0.3">
      <c r="A464">
        <v>974043</v>
      </c>
      <c r="B464" t="s">
        <v>9</v>
      </c>
      <c r="C464">
        <v>1</v>
      </c>
      <c r="D464">
        <v>1</v>
      </c>
      <c r="E464">
        <v>0</v>
      </c>
      <c r="F464">
        <v>3</v>
      </c>
      <c r="G464">
        <v>0</v>
      </c>
      <c r="H464">
        <v>5</v>
      </c>
      <c r="I464">
        <v>1</v>
      </c>
      <c r="J464">
        <v>2.5</v>
      </c>
      <c r="K464">
        <v>2.5</v>
      </c>
      <c r="L464">
        <v>0</v>
      </c>
      <c r="M464">
        <v>2.5</v>
      </c>
      <c r="N464">
        <v>0</v>
      </c>
      <c r="O464">
        <v>2.5</v>
      </c>
      <c r="P464">
        <v>0.39</v>
      </c>
      <c r="Q464">
        <v>1</v>
      </c>
      <c r="R464">
        <v>0</v>
      </c>
      <c r="S464">
        <v>0.1</v>
      </c>
      <c r="T464">
        <v>6.5</v>
      </c>
      <c r="U464">
        <v>0.44</v>
      </c>
      <c r="V464">
        <v>0.08</v>
      </c>
      <c r="W464">
        <v>0.2</v>
      </c>
      <c r="X464">
        <v>0.98</v>
      </c>
      <c r="Y464">
        <v>0.1</v>
      </c>
      <c r="Z464">
        <v>-0.1</v>
      </c>
      <c r="AA464" t="s">
        <v>1</v>
      </c>
    </row>
    <row r="465" spans="1:27" x14ac:dyDescent="0.3">
      <c r="A465">
        <v>974044</v>
      </c>
      <c r="B465" t="s">
        <v>9</v>
      </c>
      <c r="C465">
        <v>1</v>
      </c>
      <c r="D465">
        <v>1</v>
      </c>
      <c r="E465">
        <v>0</v>
      </c>
      <c r="F465">
        <v>3</v>
      </c>
      <c r="G465">
        <v>0</v>
      </c>
      <c r="H465">
        <v>5</v>
      </c>
      <c r="I465">
        <v>1</v>
      </c>
      <c r="J465">
        <v>2.5</v>
      </c>
      <c r="K465">
        <v>2.5</v>
      </c>
      <c r="L465">
        <v>0</v>
      </c>
      <c r="M465">
        <v>2.5</v>
      </c>
      <c r="N465">
        <v>0</v>
      </c>
      <c r="O465">
        <v>2.5</v>
      </c>
      <c r="P465">
        <v>0.39</v>
      </c>
      <c r="Q465">
        <v>1</v>
      </c>
      <c r="R465">
        <v>0</v>
      </c>
      <c r="S465">
        <v>0.1</v>
      </c>
      <c r="T465">
        <v>6.5</v>
      </c>
      <c r="U465">
        <v>0.44</v>
      </c>
      <c r="V465">
        <v>0.08</v>
      </c>
      <c r="W465">
        <v>0.2</v>
      </c>
      <c r="X465">
        <v>0.98</v>
      </c>
      <c r="Y465">
        <v>0.1</v>
      </c>
      <c r="Z465">
        <v>-0.1</v>
      </c>
      <c r="AA465" t="s">
        <v>1</v>
      </c>
    </row>
    <row r="466" spans="1:27" x14ac:dyDescent="0.3">
      <c r="A466">
        <v>975011</v>
      </c>
      <c r="B466" t="s">
        <v>9</v>
      </c>
      <c r="C466">
        <v>1</v>
      </c>
      <c r="D466">
        <v>1</v>
      </c>
      <c r="E466">
        <v>0</v>
      </c>
      <c r="F466">
        <v>3</v>
      </c>
      <c r="G466">
        <v>0</v>
      </c>
      <c r="H466">
        <v>5</v>
      </c>
      <c r="I466">
        <v>1</v>
      </c>
      <c r="J466">
        <v>2.5</v>
      </c>
      <c r="K466">
        <v>2.5</v>
      </c>
      <c r="L466">
        <v>0</v>
      </c>
      <c r="M466">
        <v>2.5</v>
      </c>
      <c r="N466">
        <v>0</v>
      </c>
      <c r="O466">
        <v>2.5</v>
      </c>
      <c r="P466">
        <v>0.39</v>
      </c>
      <c r="Q466">
        <v>1</v>
      </c>
      <c r="R466">
        <v>0</v>
      </c>
      <c r="S466">
        <v>0.1</v>
      </c>
      <c r="T466">
        <v>6.5</v>
      </c>
      <c r="U466">
        <v>0.44</v>
      </c>
      <c r="V466">
        <v>0.08</v>
      </c>
      <c r="W466">
        <v>0.2</v>
      </c>
      <c r="X466">
        <v>0.98</v>
      </c>
      <c r="Y466">
        <v>0.1</v>
      </c>
      <c r="Z466">
        <v>-0.1</v>
      </c>
      <c r="AA466" t="s">
        <v>1</v>
      </c>
    </row>
    <row r="467" spans="1:27" x14ac:dyDescent="0.3">
      <c r="A467">
        <v>975021</v>
      </c>
      <c r="B467" t="s">
        <v>9</v>
      </c>
      <c r="C467">
        <v>1</v>
      </c>
      <c r="D467">
        <v>1</v>
      </c>
      <c r="E467">
        <v>0</v>
      </c>
      <c r="F467">
        <v>3</v>
      </c>
      <c r="G467">
        <v>0</v>
      </c>
      <c r="H467">
        <v>5</v>
      </c>
      <c r="I467">
        <v>1</v>
      </c>
      <c r="J467">
        <v>2.5</v>
      </c>
      <c r="K467">
        <v>2.5</v>
      </c>
      <c r="L467">
        <v>0</v>
      </c>
      <c r="M467">
        <v>2.5</v>
      </c>
      <c r="N467">
        <v>0</v>
      </c>
      <c r="O467">
        <v>2.5</v>
      </c>
      <c r="P467">
        <v>0.39</v>
      </c>
      <c r="Q467">
        <v>1</v>
      </c>
      <c r="R467">
        <v>0</v>
      </c>
      <c r="S467">
        <v>0.1</v>
      </c>
      <c r="T467">
        <v>6.5</v>
      </c>
      <c r="U467">
        <v>0.44</v>
      </c>
      <c r="V467">
        <v>0.08</v>
      </c>
      <c r="W467">
        <v>0.2</v>
      </c>
      <c r="X467">
        <v>0.98</v>
      </c>
      <c r="Y467">
        <v>0.1</v>
      </c>
      <c r="Z467">
        <v>-0.1</v>
      </c>
      <c r="AA467" t="s">
        <v>1</v>
      </c>
    </row>
    <row r="468" spans="1:27" x14ac:dyDescent="0.3">
      <c r="A468">
        <v>975031</v>
      </c>
      <c r="B468" t="s">
        <v>9</v>
      </c>
      <c r="C468">
        <v>1</v>
      </c>
      <c r="D468">
        <v>1</v>
      </c>
      <c r="E468">
        <v>0</v>
      </c>
      <c r="F468">
        <v>3</v>
      </c>
      <c r="G468">
        <v>0</v>
      </c>
      <c r="H468">
        <v>5</v>
      </c>
      <c r="I468">
        <v>1</v>
      </c>
      <c r="J468">
        <v>2.5</v>
      </c>
      <c r="K468">
        <v>2.5</v>
      </c>
      <c r="L468">
        <v>0</v>
      </c>
      <c r="M468">
        <v>2.5</v>
      </c>
      <c r="N468">
        <v>0</v>
      </c>
      <c r="O468">
        <v>2.5</v>
      </c>
      <c r="P468">
        <v>0.39</v>
      </c>
      <c r="Q468">
        <v>1</v>
      </c>
      <c r="R468">
        <v>0</v>
      </c>
      <c r="S468">
        <v>0.1</v>
      </c>
      <c r="T468">
        <v>6.5</v>
      </c>
      <c r="U468">
        <v>0.44</v>
      </c>
      <c r="V468">
        <v>0.08</v>
      </c>
      <c r="W468">
        <v>0.2</v>
      </c>
      <c r="X468">
        <v>0.98</v>
      </c>
      <c r="Y468">
        <v>0.1</v>
      </c>
      <c r="Z468">
        <v>-0.1</v>
      </c>
      <c r="AA468" t="s">
        <v>1</v>
      </c>
    </row>
    <row r="469" spans="1:27" x14ac:dyDescent="0.3">
      <c r="A469">
        <v>975032</v>
      </c>
      <c r="B469" t="s">
        <v>9</v>
      </c>
      <c r="C469">
        <v>1</v>
      </c>
      <c r="D469">
        <v>1</v>
      </c>
      <c r="E469">
        <v>0</v>
      </c>
      <c r="F469">
        <v>3</v>
      </c>
      <c r="G469">
        <v>0</v>
      </c>
      <c r="H469">
        <v>5</v>
      </c>
      <c r="I469">
        <v>1</v>
      </c>
      <c r="J469">
        <v>2.5</v>
      </c>
      <c r="K469">
        <v>2.5</v>
      </c>
      <c r="L469">
        <v>0</v>
      </c>
      <c r="M469">
        <v>2.5</v>
      </c>
      <c r="N469">
        <v>0</v>
      </c>
      <c r="O469">
        <v>2.5</v>
      </c>
      <c r="P469">
        <v>0.39</v>
      </c>
      <c r="Q469">
        <v>1</v>
      </c>
      <c r="R469">
        <v>0</v>
      </c>
      <c r="S469">
        <v>0.1</v>
      </c>
      <c r="T469">
        <v>6.5</v>
      </c>
      <c r="U469">
        <v>0.44</v>
      </c>
      <c r="V469">
        <v>0.08</v>
      </c>
      <c r="W469">
        <v>0.2</v>
      </c>
      <c r="X469">
        <v>0.98</v>
      </c>
      <c r="Y469">
        <v>0.1</v>
      </c>
      <c r="Z469">
        <v>-0.1</v>
      </c>
      <c r="AA469" t="s">
        <v>1</v>
      </c>
    </row>
    <row r="470" spans="1:27" x14ac:dyDescent="0.3">
      <c r="A470">
        <v>975033</v>
      </c>
      <c r="B470" t="s">
        <v>9</v>
      </c>
      <c r="C470">
        <v>1</v>
      </c>
      <c r="D470">
        <v>1</v>
      </c>
      <c r="E470">
        <v>0</v>
      </c>
      <c r="F470">
        <v>3</v>
      </c>
      <c r="G470">
        <v>0</v>
      </c>
      <c r="H470">
        <v>5</v>
      </c>
      <c r="I470">
        <v>1</v>
      </c>
      <c r="J470">
        <v>2.5</v>
      </c>
      <c r="K470">
        <v>2.5</v>
      </c>
      <c r="L470">
        <v>0</v>
      </c>
      <c r="M470">
        <v>2.5</v>
      </c>
      <c r="N470">
        <v>0</v>
      </c>
      <c r="O470">
        <v>2.5</v>
      </c>
      <c r="P470">
        <v>0.39</v>
      </c>
      <c r="Q470">
        <v>1</v>
      </c>
      <c r="R470">
        <v>0</v>
      </c>
      <c r="S470">
        <v>0.1</v>
      </c>
      <c r="T470">
        <v>6.5</v>
      </c>
      <c r="U470">
        <v>0.44</v>
      </c>
      <c r="V470">
        <v>0.08</v>
      </c>
      <c r="W470">
        <v>0.2</v>
      </c>
      <c r="X470">
        <v>0.98</v>
      </c>
      <c r="Y470">
        <v>0.1</v>
      </c>
      <c r="Z470">
        <v>-0.1</v>
      </c>
      <c r="AA470" t="s">
        <v>1</v>
      </c>
    </row>
    <row r="471" spans="1:27" x14ac:dyDescent="0.3">
      <c r="A471">
        <v>975034</v>
      </c>
      <c r="B471" t="s">
        <v>9</v>
      </c>
      <c r="C471">
        <v>1</v>
      </c>
      <c r="D471">
        <v>1</v>
      </c>
      <c r="E471">
        <v>0</v>
      </c>
      <c r="F471">
        <v>3</v>
      </c>
      <c r="G471">
        <v>0</v>
      </c>
      <c r="H471">
        <v>5</v>
      </c>
      <c r="I471">
        <v>1</v>
      </c>
      <c r="J471">
        <v>2.5</v>
      </c>
      <c r="K471">
        <v>2.5</v>
      </c>
      <c r="L471">
        <v>0</v>
      </c>
      <c r="M471">
        <v>2.5</v>
      </c>
      <c r="N471">
        <v>0</v>
      </c>
      <c r="O471">
        <v>2.5</v>
      </c>
      <c r="P471">
        <v>0.39</v>
      </c>
      <c r="Q471">
        <v>1</v>
      </c>
      <c r="R471">
        <v>0</v>
      </c>
      <c r="S471">
        <v>0.1</v>
      </c>
      <c r="T471">
        <v>6.5</v>
      </c>
      <c r="U471">
        <v>0.44</v>
      </c>
      <c r="V471">
        <v>0.08</v>
      </c>
      <c r="W471">
        <v>0.2</v>
      </c>
      <c r="X471">
        <v>0.98</v>
      </c>
      <c r="Y471">
        <v>0.1</v>
      </c>
      <c r="Z471">
        <v>-0.1</v>
      </c>
      <c r="AA471" t="s">
        <v>1</v>
      </c>
    </row>
    <row r="472" spans="1:27" x14ac:dyDescent="0.3">
      <c r="A472">
        <v>975041</v>
      </c>
      <c r="B472" t="s">
        <v>9</v>
      </c>
      <c r="C472">
        <v>1</v>
      </c>
      <c r="D472">
        <v>1</v>
      </c>
      <c r="E472">
        <v>0</v>
      </c>
      <c r="F472">
        <v>3</v>
      </c>
      <c r="G472">
        <v>0</v>
      </c>
      <c r="H472">
        <v>5</v>
      </c>
      <c r="I472">
        <v>1</v>
      </c>
      <c r="J472">
        <v>2.5</v>
      </c>
      <c r="K472">
        <v>2.5</v>
      </c>
      <c r="L472">
        <v>0</v>
      </c>
      <c r="M472">
        <v>2.5</v>
      </c>
      <c r="N472">
        <v>0</v>
      </c>
      <c r="O472">
        <v>2.5</v>
      </c>
      <c r="P472">
        <v>0.39</v>
      </c>
      <c r="Q472">
        <v>1</v>
      </c>
      <c r="R472">
        <v>0</v>
      </c>
      <c r="S472">
        <v>0.1</v>
      </c>
      <c r="T472">
        <v>6.5</v>
      </c>
      <c r="U472">
        <v>0.44</v>
      </c>
      <c r="V472">
        <v>0.08</v>
      </c>
      <c r="W472">
        <v>0.2</v>
      </c>
      <c r="X472">
        <v>0.98</v>
      </c>
      <c r="Y472">
        <v>0.1</v>
      </c>
      <c r="Z472">
        <v>-0.1</v>
      </c>
      <c r="AA472" t="s">
        <v>1</v>
      </c>
    </row>
    <row r="473" spans="1:27" x14ac:dyDescent="0.3">
      <c r="A473">
        <v>975042</v>
      </c>
      <c r="B473" t="s">
        <v>9</v>
      </c>
      <c r="C473">
        <v>1</v>
      </c>
      <c r="D473">
        <v>1</v>
      </c>
      <c r="E473">
        <v>0</v>
      </c>
      <c r="F473">
        <v>3</v>
      </c>
      <c r="G473">
        <v>0</v>
      </c>
      <c r="H473">
        <v>5</v>
      </c>
      <c r="I473">
        <v>1</v>
      </c>
      <c r="J473">
        <v>2.5</v>
      </c>
      <c r="K473">
        <v>2.5</v>
      </c>
      <c r="L473">
        <v>0</v>
      </c>
      <c r="M473">
        <v>2.5</v>
      </c>
      <c r="N473">
        <v>0</v>
      </c>
      <c r="O473">
        <v>2.5</v>
      </c>
      <c r="P473">
        <v>0.39</v>
      </c>
      <c r="Q473">
        <v>1</v>
      </c>
      <c r="R473">
        <v>0</v>
      </c>
      <c r="S473">
        <v>0.1</v>
      </c>
      <c r="T473">
        <v>6.5</v>
      </c>
      <c r="U473">
        <v>0.44</v>
      </c>
      <c r="V473">
        <v>0.08</v>
      </c>
      <c r="W473">
        <v>0.2</v>
      </c>
      <c r="X473">
        <v>0.98</v>
      </c>
      <c r="Y473">
        <v>0.1</v>
      </c>
      <c r="Z473">
        <v>-0.1</v>
      </c>
      <c r="AA473" t="s">
        <v>1</v>
      </c>
    </row>
    <row r="474" spans="1:27" s="1" customFormat="1" x14ac:dyDescent="0.3">
      <c r="A474" s="1">
        <v>975043</v>
      </c>
      <c r="B474" s="1" t="s">
        <v>9</v>
      </c>
      <c r="C474" s="1">
        <v>1</v>
      </c>
      <c r="D474" s="1">
        <v>1</v>
      </c>
      <c r="E474" s="1">
        <v>0</v>
      </c>
      <c r="F474" s="1">
        <v>3</v>
      </c>
      <c r="G474" s="1">
        <v>0</v>
      </c>
      <c r="H474" s="1">
        <v>5</v>
      </c>
      <c r="I474" s="1">
        <v>1</v>
      </c>
      <c r="J474" s="1">
        <v>2.5</v>
      </c>
      <c r="K474" s="1">
        <v>2.5</v>
      </c>
      <c r="L474" s="1">
        <v>0</v>
      </c>
      <c r="M474" s="1">
        <v>2.5</v>
      </c>
      <c r="N474" s="1">
        <v>0</v>
      </c>
      <c r="O474" s="1">
        <v>2.5</v>
      </c>
      <c r="P474" s="1">
        <v>0.39</v>
      </c>
      <c r="Q474" s="1">
        <v>1</v>
      </c>
      <c r="R474" s="1">
        <v>0</v>
      </c>
      <c r="S474" s="1">
        <v>0.1</v>
      </c>
      <c r="T474" s="1">
        <v>6.5</v>
      </c>
      <c r="U474" s="1">
        <v>0.44</v>
      </c>
      <c r="V474" s="1">
        <v>0.08</v>
      </c>
      <c r="W474" s="1">
        <v>0.2</v>
      </c>
      <c r="X474" s="1">
        <v>0.98</v>
      </c>
      <c r="Y474" s="1">
        <v>0.1</v>
      </c>
      <c r="Z474" s="1">
        <v>-0.1</v>
      </c>
      <c r="AA474" s="1" t="s">
        <v>1</v>
      </c>
    </row>
    <row r="475" spans="1:27" x14ac:dyDescent="0.3">
      <c r="A475">
        <v>975051</v>
      </c>
      <c r="B475" t="s">
        <v>9</v>
      </c>
      <c r="C475">
        <v>1</v>
      </c>
      <c r="D475">
        <v>1</v>
      </c>
      <c r="E475">
        <v>0</v>
      </c>
      <c r="F475">
        <v>3</v>
      </c>
      <c r="G475">
        <v>0</v>
      </c>
      <c r="H475">
        <v>5</v>
      </c>
      <c r="I475">
        <v>1</v>
      </c>
      <c r="J475">
        <v>2.5</v>
      </c>
      <c r="K475">
        <v>2.5</v>
      </c>
      <c r="L475">
        <v>0</v>
      </c>
      <c r="M475">
        <v>2.5</v>
      </c>
      <c r="N475">
        <v>0</v>
      </c>
      <c r="O475">
        <v>2.5</v>
      </c>
      <c r="P475">
        <v>0.39</v>
      </c>
      <c r="Q475">
        <v>1</v>
      </c>
      <c r="R475">
        <v>0</v>
      </c>
      <c r="S475">
        <v>0.1</v>
      </c>
      <c r="T475">
        <v>6.5</v>
      </c>
      <c r="U475">
        <v>0.44</v>
      </c>
      <c r="V475">
        <v>0.08</v>
      </c>
      <c r="W475">
        <v>0.2</v>
      </c>
      <c r="X475">
        <v>0.98</v>
      </c>
      <c r="Y475">
        <v>0.1</v>
      </c>
      <c r="Z475">
        <v>-0.1</v>
      </c>
      <c r="AA475" t="s">
        <v>1</v>
      </c>
    </row>
    <row r="476" spans="1:27" x14ac:dyDescent="0.3">
      <c r="A476">
        <v>975052</v>
      </c>
      <c r="B476" t="s">
        <v>9</v>
      </c>
      <c r="C476">
        <v>1</v>
      </c>
      <c r="D476">
        <v>1</v>
      </c>
      <c r="E476">
        <v>0</v>
      </c>
      <c r="F476">
        <v>3</v>
      </c>
      <c r="G476">
        <v>0</v>
      </c>
      <c r="H476">
        <v>5</v>
      </c>
      <c r="I476">
        <v>1</v>
      </c>
      <c r="J476">
        <v>2.5</v>
      </c>
      <c r="K476">
        <v>2.5</v>
      </c>
      <c r="L476">
        <v>0</v>
      </c>
      <c r="M476">
        <v>2.5</v>
      </c>
      <c r="N476">
        <v>0</v>
      </c>
      <c r="O476">
        <v>2.5</v>
      </c>
      <c r="P476">
        <v>0.39</v>
      </c>
      <c r="Q476">
        <v>1</v>
      </c>
      <c r="R476">
        <v>0</v>
      </c>
      <c r="S476">
        <v>0.1</v>
      </c>
      <c r="T476">
        <v>6.5</v>
      </c>
      <c r="U476">
        <v>0.44</v>
      </c>
      <c r="V476">
        <v>0.08</v>
      </c>
      <c r="W476">
        <v>0.2</v>
      </c>
      <c r="X476">
        <v>0.98</v>
      </c>
      <c r="Y476">
        <v>0.1</v>
      </c>
      <c r="Z476">
        <v>-0.1</v>
      </c>
      <c r="AA476" t="s">
        <v>1</v>
      </c>
    </row>
    <row r="477" spans="1:27" s="2" customFormat="1" x14ac:dyDescent="0.3">
      <c r="A477" s="2">
        <v>975052</v>
      </c>
      <c r="B477" s="2" t="s">
        <v>9</v>
      </c>
      <c r="C477" s="2">
        <v>2</v>
      </c>
      <c r="D477" s="2">
        <v>1</v>
      </c>
      <c r="E477" s="2">
        <v>0</v>
      </c>
      <c r="F477" s="2">
        <v>3</v>
      </c>
      <c r="G477" s="2">
        <v>0</v>
      </c>
      <c r="H477" s="2">
        <v>5</v>
      </c>
      <c r="I477" s="2">
        <v>1</v>
      </c>
      <c r="J477" s="2">
        <v>2.5</v>
      </c>
      <c r="K477" s="2">
        <v>2.5</v>
      </c>
      <c r="L477" s="2">
        <v>0</v>
      </c>
      <c r="M477" s="2">
        <v>2.5</v>
      </c>
      <c r="N477" s="2">
        <v>0</v>
      </c>
      <c r="O477" s="2">
        <v>2.5</v>
      </c>
      <c r="P477" s="2">
        <v>0.39</v>
      </c>
      <c r="Q477" s="2">
        <v>1</v>
      </c>
      <c r="R477" s="2">
        <v>0</v>
      </c>
      <c r="S477" s="2">
        <v>0.1</v>
      </c>
      <c r="T477" s="2">
        <v>6.5</v>
      </c>
      <c r="U477" s="2">
        <v>0.44</v>
      </c>
      <c r="V477" s="2">
        <v>0.08</v>
      </c>
      <c r="W477" s="2">
        <v>0.2</v>
      </c>
      <c r="X477" s="2">
        <v>0.98</v>
      </c>
      <c r="Y477" s="2">
        <v>0.1</v>
      </c>
      <c r="Z477" s="2">
        <v>-0.1</v>
      </c>
      <c r="AA477" s="2" t="s">
        <v>1</v>
      </c>
    </row>
    <row r="478" spans="1:27" x14ac:dyDescent="0.3">
      <c r="A478">
        <v>975053</v>
      </c>
      <c r="B478" t="s">
        <v>9</v>
      </c>
      <c r="C478">
        <v>1</v>
      </c>
      <c r="D478">
        <v>1</v>
      </c>
      <c r="E478">
        <v>0</v>
      </c>
      <c r="F478">
        <v>3</v>
      </c>
      <c r="G478">
        <v>0</v>
      </c>
      <c r="H478">
        <v>5</v>
      </c>
      <c r="I478">
        <v>1</v>
      </c>
      <c r="J478">
        <v>2.5</v>
      </c>
      <c r="K478">
        <v>2.5</v>
      </c>
      <c r="L478">
        <v>0</v>
      </c>
      <c r="M478">
        <v>2.5</v>
      </c>
      <c r="N478">
        <v>0</v>
      </c>
      <c r="O478">
        <v>2.5</v>
      </c>
      <c r="P478">
        <v>0.39</v>
      </c>
      <c r="Q478">
        <v>1</v>
      </c>
      <c r="R478">
        <v>0</v>
      </c>
      <c r="S478">
        <v>0.1</v>
      </c>
      <c r="T478">
        <v>6.5</v>
      </c>
      <c r="U478">
        <v>0.44</v>
      </c>
      <c r="V478">
        <v>0.08</v>
      </c>
      <c r="W478">
        <v>0.2</v>
      </c>
      <c r="X478">
        <v>0.98</v>
      </c>
      <c r="Y478">
        <v>0.1</v>
      </c>
      <c r="Z478">
        <v>-0.1</v>
      </c>
      <c r="AA478" t="s">
        <v>1</v>
      </c>
    </row>
    <row r="479" spans="1:27" s="2" customFormat="1" x14ac:dyDescent="0.3">
      <c r="A479" s="2">
        <v>975053</v>
      </c>
      <c r="B479" s="2" t="s">
        <v>9</v>
      </c>
      <c r="C479" s="2">
        <v>3</v>
      </c>
      <c r="D479" s="2">
        <v>1</v>
      </c>
      <c r="E479" s="2">
        <v>0</v>
      </c>
      <c r="F479" s="2">
        <v>3</v>
      </c>
      <c r="G479" s="2">
        <v>0</v>
      </c>
      <c r="H479" s="2">
        <v>5</v>
      </c>
      <c r="I479" s="2">
        <v>1</v>
      </c>
      <c r="J479" s="2">
        <v>2.5</v>
      </c>
      <c r="K479" s="2">
        <v>2.5</v>
      </c>
      <c r="L479" s="2">
        <v>0</v>
      </c>
      <c r="M479" s="2">
        <v>2.5</v>
      </c>
      <c r="N479" s="2">
        <v>0</v>
      </c>
      <c r="O479" s="2">
        <v>2.5</v>
      </c>
      <c r="P479" s="2">
        <v>0.39</v>
      </c>
      <c r="Q479" s="2">
        <v>1</v>
      </c>
      <c r="R479" s="2">
        <v>0</v>
      </c>
      <c r="S479" s="2">
        <v>0.1</v>
      </c>
      <c r="T479" s="2">
        <v>6.5</v>
      </c>
      <c r="U479" s="2">
        <v>0.44</v>
      </c>
      <c r="V479" s="2">
        <v>0.08</v>
      </c>
      <c r="W479" s="2">
        <v>0.2</v>
      </c>
      <c r="X479" s="2">
        <v>0.98</v>
      </c>
      <c r="Y479" s="2">
        <v>0.1</v>
      </c>
      <c r="Z479" s="2">
        <v>-0.1</v>
      </c>
      <c r="AA479" s="2" t="s">
        <v>1</v>
      </c>
    </row>
    <row r="480" spans="1:27" x14ac:dyDescent="0.3">
      <c r="A480">
        <v>975061</v>
      </c>
      <c r="B480" t="s">
        <v>9</v>
      </c>
      <c r="C480">
        <v>1</v>
      </c>
      <c r="D480">
        <v>1</v>
      </c>
      <c r="E480">
        <v>0</v>
      </c>
      <c r="F480">
        <v>3</v>
      </c>
      <c r="G480">
        <v>0</v>
      </c>
      <c r="H480">
        <v>5</v>
      </c>
      <c r="I480">
        <v>1</v>
      </c>
      <c r="J480">
        <v>2.5</v>
      </c>
      <c r="K480">
        <v>2.5</v>
      </c>
      <c r="L480">
        <v>0</v>
      </c>
      <c r="M480">
        <v>2.5</v>
      </c>
      <c r="N480">
        <v>0</v>
      </c>
      <c r="O480">
        <v>2.5</v>
      </c>
      <c r="P480">
        <v>0.39</v>
      </c>
      <c r="Q480">
        <v>1</v>
      </c>
      <c r="R480">
        <v>0</v>
      </c>
      <c r="S480">
        <v>0.1</v>
      </c>
      <c r="T480">
        <v>6.5</v>
      </c>
      <c r="U480">
        <v>0.44</v>
      </c>
      <c r="V480">
        <v>0.08</v>
      </c>
      <c r="W480">
        <v>0.2</v>
      </c>
      <c r="X480">
        <v>0.98</v>
      </c>
      <c r="Y480">
        <v>0.1</v>
      </c>
      <c r="Z480">
        <v>-0.1</v>
      </c>
      <c r="AA480" t="s">
        <v>1</v>
      </c>
    </row>
    <row r="481" spans="1:27" x14ac:dyDescent="0.3">
      <c r="A481">
        <v>975062</v>
      </c>
      <c r="B481" t="s">
        <v>9</v>
      </c>
      <c r="C481">
        <v>1</v>
      </c>
      <c r="D481">
        <v>1</v>
      </c>
      <c r="E481">
        <v>0</v>
      </c>
      <c r="F481">
        <v>3</v>
      </c>
      <c r="G481">
        <v>0</v>
      </c>
      <c r="H481">
        <v>5</v>
      </c>
      <c r="I481">
        <v>1</v>
      </c>
      <c r="J481">
        <v>2.5</v>
      </c>
      <c r="K481">
        <v>2.5</v>
      </c>
      <c r="L481">
        <v>0</v>
      </c>
      <c r="M481">
        <v>2.5</v>
      </c>
      <c r="N481">
        <v>0</v>
      </c>
      <c r="O481">
        <v>2.5</v>
      </c>
      <c r="P481">
        <v>0.39</v>
      </c>
      <c r="Q481">
        <v>1</v>
      </c>
      <c r="R481">
        <v>0</v>
      </c>
      <c r="S481">
        <v>0.1</v>
      </c>
      <c r="T481">
        <v>6.5</v>
      </c>
      <c r="U481">
        <v>0.44</v>
      </c>
      <c r="V481">
        <v>0.08</v>
      </c>
      <c r="W481">
        <v>0.2</v>
      </c>
      <c r="X481">
        <v>0.98</v>
      </c>
      <c r="Y481">
        <v>0.1</v>
      </c>
      <c r="Z481">
        <v>-0.1</v>
      </c>
      <c r="AA481" t="s">
        <v>1</v>
      </c>
    </row>
    <row r="482" spans="1:27" x14ac:dyDescent="0.3">
      <c r="A482">
        <v>975071</v>
      </c>
      <c r="B482" t="s">
        <v>9</v>
      </c>
      <c r="C482">
        <v>1</v>
      </c>
      <c r="D482">
        <v>1</v>
      </c>
      <c r="E482">
        <v>0</v>
      </c>
      <c r="F482">
        <v>3</v>
      </c>
      <c r="G482">
        <v>0</v>
      </c>
      <c r="H482">
        <v>5</v>
      </c>
      <c r="I482">
        <v>1</v>
      </c>
      <c r="J482">
        <v>2.5</v>
      </c>
      <c r="K482">
        <v>2.5</v>
      </c>
      <c r="L482">
        <v>0</v>
      </c>
      <c r="M482">
        <v>2.5</v>
      </c>
      <c r="N482">
        <v>0</v>
      </c>
      <c r="O482">
        <v>2.5</v>
      </c>
      <c r="P482">
        <v>0.39</v>
      </c>
      <c r="Q482">
        <v>1</v>
      </c>
      <c r="R482">
        <v>0</v>
      </c>
      <c r="S482">
        <v>0.1</v>
      </c>
      <c r="T482">
        <v>6.5</v>
      </c>
      <c r="U482">
        <v>0.44</v>
      </c>
      <c r="V482">
        <v>0.08</v>
      </c>
      <c r="W482">
        <v>0.2</v>
      </c>
      <c r="X482">
        <v>0.98</v>
      </c>
      <c r="Y482">
        <v>0.1</v>
      </c>
      <c r="Z482">
        <v>-0.1</v>
      </c>
      <c r="AA482" t="s">
        <v>1</v>
      </c>
    </row>
    <row r="483" spans="1:27" x14ac:dyDescent="0.3">
      <c r="A483">
        <v>977011</v>
      </c>
      <c r="B483" t="s">
        <v>9</v>
      </c>
      <c r="C483">
        <v>1</v>
      </c>
      <c r="D483">
        <v>1</v>
      </c>
      <c r="E483">
        <v>0</v>
      </c>
      <c r="F483">
        <v>3</v>
      </c>
      <c r="G483">
        <v>0</v>
      </c>
      <c r="H483">
        <v>5</v>
      </c>
      <c r="I483">
        <v>1</v>
      </c>
      <c r="J483">
        <v>2.5</v>
      </c>
      <c r="K483">
        <v>2.5</v>
      </c>
      <c r="L483">
        <v>0</v>
      </c>
      <c r="M483">
        <v>2.5</v>
      </c>
      <c r="N483">
        <v>0</v>
      </c>
      <c r="O483">
        <v>2.5</v>
      </c>
      <c r="P483">
        <v>0.39</v>
      </c>
      <c r="Q483">
        <v>1</v>
      </c>
      <c r="R483">
        <v>0</v>
      </c>
      <c r="S483">
        <v>0.1</v>
      </c>
      <c r="T483">
        <v>6.5</v>
      </c>
      <c r="U483">
        <v>0.44</v>
      </c>
      <c r="V483">
        <v>0.08</v>
      </c>
      <c r="W483">
        <v>0.2</v>
      </c>
      <c r="X483">
        <v>0.98</v>
      </c>
      <c r="Y483">
        <v>0.1</v>
      </c>
      <c r="Z483">
        <v>-0.1</v>
      </c>
      <c r="AA483" t="s">
        <v>1</v>
      </c>
    </row>
    <row r="484" spans="1:27" x14ac:dyDescent="0.3">
      <c r="A484">
        <v>977012</v>
      </c>
      <c r="B484" t="s">
        <v>9</v>
      </c>
      <c r="C484">
        <v>1</v>
      </c>
      <c r="D484">
        <v>1</v>
      </c>
      <c r="E484">
        <v>0</v>
      </c>
      <c r="F484">
        <v>3</v>
      </c>
      <c r="G484">
        <v>0</v>
      </c>
      <c r="H484">
        <v>5</v>
      </c>
      <c r="I484">
        <v>1</v>
      </c>
      <c r="J484">
        <v>2.5</v>
      </c>
      <c r="K484">
        <v>2.5</v>
      </c>
      <c r="L484">
        <v>0</v>
      </c>
      <c r="M484">
        <v>2.5</v>
      </c>
      <c r="N484">
        <v>0</v>
      </c>
      <c r="O484">
        <v>2.5</v>
      </c>
      <c r="P484">
        <v>0.39</v>
      </c>
      <c r="Q484">
        <v>1</v>
      </c>
      <c r="R484">
        <v>0</v>
      </c>
      <c r="S484">
        <v>0.1</v>
      </c>
      <c r="T484">
        <v>6.5</v>
      </c>
      <c r="U484">
        <v>0.44</v>
      </c>
      <c r="V484">
        <v>0.08</v>
      </c>
      <c r="W484">
        <v>0.2</v>
      </c>
      <c r="X484">
        <v>0.98</v>
      </c>
      <c r="Y484">
        <v>0.1</v>
      </c>
      <c r="Z484">
        <v>-0.1</v>
      </c>
      <c r="AA484" t="s">
        <v>1</v>
      </c>
    </row>
    <row r="485" spans="1:27" x14ac:dyDescent="0.3">
      <c r="A485">
        <v>977013</v>
      </c>
      <c r="B485" t="s">
        <v>9</v>
      </c>
      <c r="C485">
        <v>1</v>
      </c>
      <c r="D485">
        <v>1</v>
      </c>
      <c r="E485">
        <v>0</v>
      </c>
      <c r="F485">
        <v>3</v>
      </c>
      <c r="G485">
        <v>0</v>
      </c>
      <c r="H485">
        <v>5</v>
      </c>
      <c r="I485">
        <v>1</v>
      </c>
      <c r="J485">
        <v>2.5</v>
      </c>
      <c r="K485">
        <v>2.5</v>
      </c>
      <c r="L485">
        <v>0</v>
      </c>
      <c r="M485">
        <v>2.5</v>
      </c>
      <c r="N485">
        <v>0</v>
      </c>
      <c r="O485">
        <v>2.5</v>
      </c>
      <c r="P485">
        <v>0.39</v>
      </c>
      <c r="Q485">
        <v>1</v>
      </c>
      <c r="R485">
        <v>0</v>
      </c>
      <c r="S485">
        <v>0.1</v>
      </c>
      <c r="T485">
        <v>6.5</v>
      </c>
      <c r="U485">
        <v>0.44</v>
      </c>
      <c r="V485">
        <v>0.08</v>
      </c>
      <c r="W485">
        <v>0.2</v>
      </c>
      <c r="X485">
        <v>0.98</v>
      </c>
      <c r="Y485">
        <v>0.1</v>
      </c>
      <c r="Z485">
        <v>-0.1</v>
      </c>
      <c r="AA485" t="s">
        <v>1</v>
      </c>
    </row>
    <row r="486" spans="1:27" x14ac:dyDescent="0.3">
      <c r="A486">
        <v>977021</v>
      </c>
      <c r="B486" t="s">
        <v>9</v>
      </c>
      <c r="C486">
        <v>1</v>
      </c>
      <c r="D486">
        <v>1</v>
      </c>
      <c r="E486">
        <v>0</v>
      </c>
      <c r="F486">
        <v>3</v>
      </c>
      <c r="G486">
        <v>0</v>
      </c>
      <c r="H486">
        <v>5</v>
      </c>
      <c r="I486">
        <v>1</v>
      </c>
      <c r="J486">
        <v>2.5</v>
      </c>
      <c r="K486">
        <v>2.5</v>
      </c>
      <c r="L486">
        <v>0</v>
      </c>
      <c r="M486">
        <v>2.5</v>
      </c>
      <c r="N486">
        <v>0</v>
      </c>
      <c r="O486">
        <v>2.5</v>
      </c>
      <c r="P486">
        <v>0.39</v>
      </c>
      <c r="Q486">
        <v>1</v>
      </c>
      <c r="R486">
        <v>0</v>
      </c>
      <c r="S486">
        <v>0.1</v>
      </c>
      <c r="T486">
        <v>6.5</v>
      </c>
      <c r="U486">
        <v>0.44</v>
      </c>
      <c r="V486">
        <v>0.08</v>
      </c>
      <c r="W486">
        <v>0.2</v>
      </c>
      <c r="X486">
        <v>0.98</v>
      </c>
      <c r="Y486">
        <v>0.1</v>
      </c>
      <c r="Z486">
        <v>-0.1</v>
      </c>
      <c r="AA486" t="s">
        <v>1</v>
      </c>
    </row>
    <row r="487" spans="1:27" x14ac:dyDescent="0.3">
      <c r="A487">
        <v>977022</v>
      </c>
      <c r="B487" t="s">
        <v>9</v>
      </c>
      <c r="C487">
        <v>1</v>
      </c>
      <c r="D487">
        <v>1</v>
      </c>
      <c r="E487">
        <v>0</v>
      </c>
      <c r="F487">
        <v>3</v>
      </c>
      <c r="G487">
        <v>0</v>
      </c>
      <c r="H487">
        <v>5</v>
      </c>
      <c r="I487">
        <v>1</v>
      </c>
      <c r="J487">
        <v>2.5</v>
      </c>
      <c r="K487">
        <v>2.5</v>
      </c>
      <c r="L487">
        <v>0</v>
      </c>
      <c r="M487">
        <v>2.5</v>
      </c>
      <c r="N487">
        <v>0</v>
      </c>
      <c r="O487">
        <v>2.5</v>
      </c>
      <c r="P487">
        <v>0.39</v>
      </c>
      <c r="Q487">
        <v>1</v>
      </c>
      <c r="R487">
        <v>0</v>
      </c>
      <c r="S487">
        <v>0.1</v>
      </c>
      <c r="T487">
        <v>6.5</v>
      </c>
      <c r="U487">
        <v>0.44</v>
      </c>
      <c r="V487">
        <v>0.08</v>
      </c>
      <c r="W487">
        <v>0.2</v>
      </c>
      <c r="X487">
        <v>0.98</v>
      </c>
      <c r="Y487">
        <v>0.1</v>
      </c>
      <c r="Z487">
        <v>-0.1</v>
      </c>
      <c r="AA487" t="s">
        <v>1</v>
      </c>
    </row>
    <row r="488" spans="1:27" x14ac:dyDescent="0.3">
      <c r="A488">
        <v>977023</v>
      </c>
      <c r="B488" t="s">
        <v>9</v>
      </c>
      <c r="C488">
        <v>1</v>
      </c>
      <c r="D488">
        <v>1</v>
      </c>
      <c r="E488">
        <v>0</v>
      </c>
      <c r="F488">
        <v>3</v>
      </c>
      <c r="G488">
        <v>0</v>
      </c>
      <c r="H488">
        <v>5</v>
      </c>
      <c r="I488">
        <v>1</v>
      </c>
      <c r="J488">
        <v>2.5</v>
      </c>
      <c r="K488">
        <v>2.5</v>
      </c>
      <c r="L488">
        <v>0</v>
      </c>
      <c r="M488">
        <v>2.5</v>
      </c>
      <c r="N488">
        <v>0</v>
      </c>
      <c r="O488">
        <v>2.5</v>
      </c>
      <c r="P488">
        <v>0.39</v>
      </c>
      <c r="Q488">
        <v>1</v>
      </c>
      <c r="R488">
        <v>0</v>
      </c>
      <c r="S488">
        <v>0.1</v>
      </c>
      <c r="T488">
        <v>6.5</v>
      </c>
      <c r="U488">
        <v>0.44</v>
      </c>
      <c r="V488">
        <v>0.08</v>
      </c>
      <c r="W488">
        <v>0.2</v>
      </c>
      <c r="X488">
        <v>0.98</v>
      </c>
      <c r="Y488">
        <v>0.1</v>
      </c>
      <c r="Z488">
        <v>-0.1</v>
      </c>
      <c r="AA488" t="s">
        <v>1</v>
      </c>
    </row>
    <row r="489" spans="1:27" x14ac:dyDescent="0.3">
      <c r="A489">
        <v>977031</v>
      </c>
      <c r="B489" t="s">
        <v>9</v>
      </c>
      <c r="C489">
        <v>1</v>
      </c>
      <c r="D489">
        <v>1</v>
      </c>
      <c r="E489">
        <v>0</v>
      </c>
      <c r="F489">
        <v>3</v>
      </c>
      <c r="G489">
        <v>0</v>
      </c>
      <c r="H489">
        <v>5</v>
      </c>
      <c r="I489">
        <v>1</v>
      </c>
      <c r="J489">
        <v>2.5</v>
      </c>
      <c r="K489">
        <v>2.5</v>
      </c>
      <c r="L489">
        <v>0</v>
      </c>
      <c r="M489">
        <v>2.5</v>
      </c>
      <c r="N489">
        <v>0</v>
      </c>
      <c r="O489">
        <v>2.5</v>
      </c>
      <c r="P489">
        <v>0.39</v>
      </c>
      <c r="Q489">
        <v>1</v>
      </c>
      <c r="R489">
        <v>0</v>
      </c>
      <c r="S489">
        <v>0.1</v>
      </c>
      <c r="T489">
        <v>6.5</v>
      </c>
      <c r="U489">
        <v>0.44</v>
      </c>
      <c r="V489">
        <v>0.08</v>
      </c>
      <c r="W489">
        <v>0.2</v>
      </c>
      <c r="X489">
        <v>0.98</v>
      </c>
      <c r="Y489">
        <v>0.1</v>
      </c>
      <c r="Z489">
        <v>-0.1</v>
      </c>
      <c r="AA489" t="s">
        <v>1</v>
      </c>
    </row>
    <row r="490" spans="1:27" x14ac:dyDescent="0.3">
      <c r="A490">
        <v>977033</v>
      </c>
      <c r="B490" t="s">
        <v>9</v>
      </c>
      <c r="C490">
        <v>1</v>
      </c>
      <c r="D490">
        <v>1</v>
      </c>
      <c r="E490">
        <v>0</v>
      </c>
      <c r="F490">
        <v>3</v>
      </c>
      <c r="G490">
        <v>0</v>
      </c>
      <c r="H490">
        <v>5</v>
      </c>
      <c r="I490">
        <v>1</v>
      </c>
      <c r="J490">
        <v>2.5</v>
      </c>
      <c r="K490">
        <v>2.5</v>
      </c>
      <c r="L490">
        <v>0</v>
      </c>
      <c r="M490">
        <v>2.5</v>
      </c>
      <c r="N490">
        <v>0</v>
      </c>
      <c r="O490">
        <v>2.5</v>
      </c>
      <c r="P490">
        <v>0.39</v>
      </c>
      <c r="Q490">
        <v>1</v>
      </c>
      <c r="R490">
        <v>0</v>
      </c>
      <c r="S490">
        <v>0.1</v>
      </c>
      <c r="T490">
        <v>6.5</v>
      </c>
      <c r="U490">
        <v>0.44</v>
      </c>
      <c r="V490">
        <v>0.08</v>
      </c>
      <c r="W490">
        <v>0.2</v>
      </c>
      <c r="X490">
        <v>0.98</v>
      </c>
      <c r="Y490">
        <v>0.1</v>
      </c>
      <c r="Z490">
        <v>-0.1</v>
      </c>
      <c r="AA490" t="s">
        <v>1</v>
      </c>
    </row>
    <row r="491" spans="1:27" x14ac:dyDescent="0.3">
      <c r="A491">
        <v>977034</v>
      </c>
      <c r="B491" t="s">
        <v>9</v>
      </c>
      <c r="C491">
        <v>1</v>
      </c>
      <c r="D491">
        <v>1</v>
      </c>
      <c r="E491">
        <v>0</v>
      </c>
      <c r="F491">
        <v>3</v>
      </c>
      <c r="G491">
        <v>0</v>
      </c>
      <c r="H491">
        <v>5</v>
      </c>
      <c r="I491">
        <v>1</v>
      </c>
      <c r="J491">
        <v>2.5</v>
      </c>
      <c r="K491">
        <v>2.5</v>
      </c>
      <c r="L491">
        <v>0</v>
      </c>
      <c r="M491">
        <v>2.5</v>
      </c>
      <c r="N491">
        <v>0</v>
      </c>
      <c r="O491">
        <v>2.5</v>
      </c>
      <c r="P491">
        <v>0.39</v>
      </c>
      <c r="Q491">
        <v>1</v>
      </c>
      <c r="R491">
        <v>0</v>
      </c>
      <c r="S491">
        <v>0.1</v>
      </c>
      <c r="T491">
        <v>6.5</v>
      </c>
      <c r="U491">
        <v>0.44</v>
      </c>
      <c r="V491">
        <v>0.08</v>
      </c>
      <c r="W491">
        <v>0.2</v>
      </c>
      <c r="X491">
        <v>0.98</v>
      </c>
      <c r="Y491">
        <v>0.1</v>
      </c>
      <c r="Z491">
        <v>-0.1</v>
      </c>
      <c r="AA491" t="s">
        <v>1</v>
      </c>
    </row>
    <row r="492" spans="1:27" x14ac:dyDescent="0.3">
      <c r="A492">
        <v>977035</v>
      </c>
      <c r="B492" t="s">
        <v>9</v>
      </c>
      <c r="C492">
        <v>1</v>
      </c>
      <c r="D492">
        <v>1</v>
      </c>
      <c r="E492">
        <v>0</v>
      </c>
      <c r="F492">
        <v>3</v>
      </c>
      <c r="G492">
        <v>0</v>
      </c>
      <c r="H492">
        <v>5</v>
      </c>
      <c r="I492">
        <v>1</v>
      </c>
      <c r="J492">
        <v>2.5</v>
      </c>
      <c r="K492">
        <v>2.5</v>
      </c>
      <c r="L492">
        <v>0</v>
      </c>
      <c r="M492">
        <v>2.5</v>
      </c>
      <c r="N492">
        <v>0</v>
      </c>
      <c r="O492">
        <v>2.5</v>
      </c>
      <c r="P492">
        <v>0.39</v>
      </c>
      <c r="Q492">
        <v>1</v>
      </c>
      <c r="R492">
        <v>0</v>
      </c>
      <c r="S492">
        <v>0.1</v>
      </c>
      <c r="T492">
        <v>6.5</v>
      </c>
      <c r="U492">
        <v>0.44</v>
      </c>
      <c r="V492">
        <v>0.08</v>
      </c>
      <c r="W492">
        <v>0.2</v>
      </c>
      <c r="X492">
        <v>0.98</v>
      </c>
      <c r="Y492">
        <v>0.1</v>
      </c>
      <c r="Z492">
        <v>-0.1</v>
      </c>
      <c r="AA492" t="s">
        <v>1</v>
      </c>
    </row>
    <row r="493" spans="1:27" x14ac:dyDescent="0.3">
      <c r="A493">
        <v>978001</v>
      </c>
      <c r="B493" t="s">
        <v>9</v>
      </c>
      <c r="C493">
        <v>1</v>
      </c>
      <c r="D493">
        <v>1</v>
      </c>
      <c r="E493">
        <v>0</v>
      </c>
      <c r="F493">
        <v>3</v>
      </c>
      <c r="G493">
        <v>0</v>
      </c>
      <c r="H493">
        <v>5</v>
      </c>
      <c r="I493">
        <v>1</v>
      </c>
      <c r="J493">
        <v>2.5</v>
      </c>
      <c r="K493">
        <v>2.5</v>
      </c>
      <c r="L493">
        <v>0</v>
      </c>
      <c r="M493">
        <v>2.5</v>
      </c>
      <c r="N493">
        <v>0</v>
      </c>
      <c r="O493">
        <v>2.5</v>
      </c>
      <c r="P493">
        <v>0.39</v>
      </c>
      <c r="Q493">
        <v>1</v>
      </c>
      <c r="R493">
        <v>0</v>
      </c>
      <c r="S493">
        <v>0.1</v>
      </c>
      <c r="T493">
        <v>6.5</v>
      </c>
      <c r="U493">
        <v>0.44</v>
      </c>
      <c r="V493">
        <v>0.08</v>
      </c>
      <c r="W493">
        <v>0.2</v>
      </c>
      <c r="X493">
        <v>0.98</v>
      </c>
      <c r="Y493">
        <v>0.1</v>
      </c>
      <c r="Z493">
        <v>-0.1</v>
      </c>
      <c r="AA493" t="s">
        <v>1</v>
      </c>
    </row>
    <row r="494" spans="1:27" x14ac:dyDescent="0.3">
      <c r="A494">
        <v>978002</v>
      </c>
      <c r="B494" t="s">
        <v>9</v>
      </c>
      <c r="C494">
        <v>1</v>
      </c>
      <c r="D494">
        <v>1</v>
      </c>
      <c r="E494">
        <v>0</v>
      </c>
      <c r="F494">
        <v>3</v>
      </c>
      <c r="G494">
        <v>0</v>
      </c>
      <c r="H494">
        <v>5</v>
      </c>
      <c r="I494">
        <v>1</v>
      </c>
      <c r="J494">
        <v>2.5</v>
      </c>
      <c r="K494">
        <v>2.5</v>
      </c>
      <c r="L494">
        <v>0</v>
      </c>
      <c r="M494">
        <v>2.5</v>
      </c>
      <c r="N494">
        <v>0</v>
      </c>
      <c r="O494">
        <v>2.5</v>
      </c>
      <c r="P494">
        <v>0.39</v>
      </c>
      <c r="Q494">
        <v>1</v>
      </c>
      <c r="R494">
        <v>0</v>
      </c>
      <c r="S494">
        <v>0.1</v>
      </c>
      <c r="T494">
        <v>6.5</v>
      </c>
      <c r="U494">
        <v>0.44</v>
      </c>
      <c r="V494">
        <v>0.08</v>
      </c>
      <c r="W494">
        <v>0.2</v>
      </c>
      <c r="X494">
        <v>0.98</v>
      </c>
      <c r="Y494">
        <v>0.1</v>
      </c>
      <c r="Z494">
        <v>-0.1</v>
      </c>
      <c r="AA494" t="s">
        <v>1</v>
      </c>
    </row>
    <row r="495" spans="1:27" x14ac:dyDescent="0.3">
      <c r="A495">
        <v>978011</v>
      </c>
      <c r="B495" t="s">
        <v>9</v>
      </c>
      <c r="C495">
        <v>1</v>
      </c>
      <c r="D495">
        <v>1</v>
      </c>
      <c r="E495">
        <v>0</v>
      </c>
      <c r="F495">
        <v>3</v>
      </c>
      <c r="G495">
        <v>0</v>
      </c>
      <c r="H495">
        <v>5</v>
      </c>
      <c r="I495">
        <v>1</v>
      </c>
      <c r="J495">
        <v>2.5</v>
      </c>
      <c r="K495">
        <v>2.5</v>
      </c>
      <c r="L495">
        <v>0</v>
      </c>
      <c r="M495">
        <v>2.5</v>
      </c>
      <c r="N495">
        <v>0</v>
      </c>
      <c r="O495">
        <v>2.5</v>
      </c>
      <c r="P495">
        <v>0.39</v>
      </c>
      <c r="Q495">
        <v>1</v>
      </c>
      <c r="R495">
        <v>0</v>
      </c>
      <c r="S495">
        <v>0.1</v>
      </c>
      <c r="T495">
        <v>6.5</v>
      </c>
      <c r="U495">
        <v>0.44</v>
      </c>
      <c r="V495">
        <v>0.08</v>
      </c>
      <c r="W495">
        <v>0.2</v>
      </c>
      <c r="X495">
        <v>0.98</v>
      </c>
      <c r="Y495">
        <v>0.1</v>
      </c>
      <c r="Z495">
        <v>-0.1</v>
      </c>
      <c r="AA495" t="s">
        <v>1</v>
      </c>
    </row>
    <row r="496" spans="1:27" x14ac:dyDescent="0.3">
      <c r="A496">
        <v>978012</v>
      </c>
      <c r="B496" t="s">
        <v>9</v>
      </c>
      <c r="C496">
        <v>1</v>
      </c>
      <c r="D496">
        <v>1</v>
      </c>
      <c r="E496">
        <v>0</v>
      </c>
      <c r="F496">
        <v>3</v>
      </c>
      <c r="G496">
        <v>0</v>
      </c>
      <c r="H496">
        <v>5</v>
      </c>
      <c r="I496">
        <v>1</v>
      </c>
      <c r="J496">
        <v>2.5</v>
      </c>
      <c r="K496">
        <v>2.5</v>
      </c>
      <c r="L496">
        <v>0</v>
      </c>
      <c r="M496">
        <v>2.5</v>
      </c>
      <c r="N496">
        <v>0</v>
      </c>
      <c r="O496">
        <v>2.5</v>
      </c>
      <c r="P496">
        <v>0.39</v>
      </c>
      <c r="Q496">
        <v>1</v>
      </c>
      <c r="R496">
        <v>0</v>
      </c>
      <c r="S496">
        <v>0.1</v>
      </c>
      <c r="T496">
        <v>6.5</v>
      </c>
      <c r="U496">
        <v>0.44</v>
      </c>
      <c r="V496">
        <v>0.08</v>
      </c>
      <c r="W496">
        <v>0.2</v>
      </c>
      <c r="X496">
        <v>0.98</v>
      </c>
      <c r="Y496">
        <v>0.1</v>
      </c>
      <c r="Z496">
        <v>-0.1</v>
      </c>
      <c r="AA496" t="s">
        <v>1</v>
      </c>
    </row>
    <row r="497" spans="1:27" x14ac:dyDescent="0.3">
      <c r="A497">
        <v>978013</v>
      </c>
      <c r="B497" t="s">
        <v>9</v>
      </c>
      <c r="C497">
        <v>1</v>
      </c>
      <c r="D497">
        <v>1</v>
      </c>
      <c r="E497">
        <v>0</v>
      </c>
      <c r="F497">
        <v>3</v>
      </c>
      <c r="G497">
        <v>0</v>
      </c>
      <c r="H497">
        <v>5</v>
      </c>
      <c r="I497">
        <v>1</v>
      </c>
      <c r="J497">
        <v>2.5</v>
      </c>
      <c r="K497">
        <v>2.5</v>
      </c>
      <c r="L497">
        <v>0</v>
      </c>
      <c r="M497">
        <v>2.5</v>
      </c>
      <c r="N497">
        <v>0</v>
      </c>
      <c r="O497">
        <v>2.5</v>
      </c>
      <c r="P497">
        <v>0.39</v>
      </c>
      <c r="Q497">
        <v>1</v>
      </c>
      <c r="R497">
        <v>0</v>
      </c>
      <c r="S497">
        <v>0.1</v>
      </c>
      <c r="T497">
        <v>6.5</v>
      </c>
      <c r="U497">
        <v>0.44</v>
      </c>
      <c r="V497">
        <v>0.08</v>
      </c>
      <c r="W497">
        <v>0.2</v>
      </c>
      <c r="X497">
        <v>0.98</v>
      </c>
      <c r="Y497">
        <v>0.1</v>
      </c>
      <c r="Z497">
        <v>-0.1</v>
      </c>
      <c r="AA497" t="s">
        <v>1</v>
      </c>
    </row>
    <row r="498" spans="1:27" x14ac:dyDescent="0.3">
      <c r="A498">
        <v>978014</v>
      </c>
      <c r="B498" t="s">
        <v>9</v>
      </c>
      <c r="C498">
        <v>1</v>
      </c>
      <c r="D498">
        <v>1</v>
      </c>
      <c r="E498">
        <v>0</v>
      </c>
      <c r="F498">
        <v>3</v>
      </c>
      <c r="G498">
        <v>0</v>
      </c>
      <c r="H498">
        <v>5</v>
      </c>
      <c r="I498">
        <v>1</v>
      </c>
      <c r="J498">
        <v>2.5</v>
      </c>
      <c r="K498">
        <v>2.5</v>
      </c>
      <c r="L498">
        <v>0</v>
      </c>
      <c r="M498">
        <v>2.5</v>
      </c>
      <c r="N498">
        <v>0</v>
      </c>
      <c r="O498">
        <v>2.5</v>
      </c>
      <c r="P498">
        <v>0.39</v>
      </c>
      <c r="Q498">
        <v>1</v>
      </c>
      <c r="R498">
        <v>0</v>
      </c>
      <c r="S498">
        <v>0.1</v>
      </c>
      <c r="T498">
        <v>6.5</v>
      </c>
      <c r="U498">
        <v>0.44</v>
      </c>
      <c r="V498">
        <v>0.08</v>
      </c>
      <c r="W498">
        <v>0.2</v>
      </c>
      <c r="X498">
        <v>0.98</v>
      </c>
      <c r="Y498">
        <v>0.1</v>
      </c>
      <c r="Z498">
        <v>-0.1</v>
      </c>
      <c r="AA498" t="s">
        <v>1</v>
      </c>
    </row>
    <row r="499" spans="1:27" x14ac:dyDescent="0.3">
      <c r="A499">
        <v>978015</v>
      </c>
      <c r="B499" t="s">
        <v>9</v>
      </c>
      <c r="C499">
        <v>1</v>
      </c>
      <c r="D499">
        <v>1</v>
      </c>
      <c r="E499">
        <v>0</v>
      </c>
      <c r="F499">
        <v>3</v>
      </c>
      <c r="G499">
        <v>0</v>
      </c>
      <c r="H499">
        <v>5</v>
      </c>
      <c r="I499">
        <v>1</v>
      </c>
      <c r="J499">
        <v>2.5</v>
      </c>
      <c r="K499">
        <v>2.5</v>
      </c>
      <c r="L499">
        <v>0</v>
      </c>
      <c r="M499">
        <v>2.5</v>
      </c>
      <c r="N499">
        <v>0</v>
      </c>
      <c r="O499">
        <v>2.5</v>
      </c>
      <c r="P499">
        <v>0.39</v>
      </c>
      <c r="Q499">
        <v>1</v>
      </c>
      <c r="R499">
        <v>0</v>
      </c>
      <c r="S499">
        <v>0.1</v>
      </c>
      <c r="T499">
        <v>6.5</v>
      </c>
      <c r="U499">
        <v>0.44</v>
      </c>
      <c r="V499">
        <v>0.08</v>
      </c>
      <c r="W499">
        <v>0.2</v>
      </c>
      <c r="X499">
        <v>0.98</v>
      </c>
      <c r="Y499">
        <v>0.1</v>
      </c>
      <c r="Z499">
        <v>-0.1</v>
      </c>
      <c r="AA499" t="s">
        <v>1</v>
      </c>
    </row>
    <row r="500" spans="1:27" x14ac:dyDescent="0.3">
      <c r="A500">
        <v>978016</v>
      </c>
      <c r="B500" t="s">
        <v>9</v>
      </c>
      <c r="C500">
        <v>1</v>
      </c>
      <c r="D500">
        <v>1</v>
      </c>
      <c r="E500">
        <v>0</v>
      </c>
      <c r="F500">
        <v>3</v>
      </c>
      <c r="G500">
        <v>0</v>
      </c>
      <c r="H500">
        <v>5</v>
      </c>
      <c r="I500">
        <v>1</v>
      </c>
      <c r="J500">
        <v>2.5</v>
      </c>
      <c r="K500">
        <v>2.5</v>
      </c>
      <c r="L500">
        <v>0</v>
      </c>
      <c r="M500">
        <v>2.5</v>
      </c>
      <c r="N500">
        <v>0</v>
      </c>
      <c r="O500">
        <v>2.5</v>
      </c>
      <c r="P500">
        <v>0.39</v>
      </c>
      <c r="Q500">
        <v>1</v>
      </c>
      <c r="R500">
        <v>0</v>
      </c>
      <c r="S500">
        <v>0.1</v>
      </c>
      <c r="T500">
        <v>6.5</v>
      </c>
      <c r="U500">
        <v>0.44</v>
      </c>
      <c r="V500">
        <v>0.08</v>
      </c>
      <c r="W500">
        <v>0.2</v>
      </c>
      <c r="X500">
        <v>0.98</v>
      </c>
      <c r="Y500">
        <v>0.1</v>
      </c>
      <c r="Z500">
        <v>-0.1</v>
      </c>
      <c r="AA500" t="s">
        <v>1</v>
      </c>
    </row>
    <row r="501" spans="1:27" x14ac:dyDescent="0.3">
      <c r="A501">
        <v>978017</v>
      </c>
      <c r="B501" t="s">
        <v>9</v>
      </c>
      <c r="C501">
        <v>1</v>
      </c>
      <c r="D501">
        <v>1</v>
      </c>
      <c r="E501">
        <v>0</v>
      </c>
      <c r="F501">
        <v>3</v>
      </c>
      <c r="G501">
        <v>0</v>
      </c>
      <c r="H501">
        <v>5</v>
      </c>
      <c r="I501">
        <v>1</v>
      </c>
      <c r="J501">
        <v>2.5</v>
      </c>
      <c r="K501">
        <v>2.5</v>
      </c>
      <c r="L501">
        <v>0</v>
      </c>
      <c r="M501">
        <v>2.5</v>
      </c>
      <c r="N501">
        <v>0</v>
      </c>
      <c r="O501">
        <v>2.5</v>
      </c>
      <c r="P501">
        <v>0.39</v>
      </c>
      <c r="Q501">
        <v>1</v>
      </c>
      <c r="R501">
        <v>0</v>
      </c>
      <c r="S501">
        <v>0.1</v>
      </c>
      <c r="T501">
        <v>6.5</v>
      </c>
      <c r="U501">
        <v>0.44</v>
      </c>
      <c r="V501">
        <v>0.08</v>
      </c>
      <c r="W501">
        <v>0.2</v>
      </c>
      <c r="X501">
        <v>0.98</v>
      </c>
      <c r="Y501">
        <v>0.1</v>
      </c>
      <c r="Z501">
        <v>-0.1</v>
      </c>
      <c r="AA501" t="s">
        <v>1</v>
      </c>
    </row>
    <row r="502" spans="1:27" x14ac:dyDescent="0.3">
      <c r="A502">
        <v>978018</v>
      </c>
      <c r="B502" t="s">
        <v>9</v>
      </c>
      <c r="C502">
        <v>1</v>
      </c>
      <c r="D502">
        <v>1</v>
      </c>
      <c r="E502">
        <v>0</v>
      </c>
      <c r="F502">
        <v>3</v>
      </c>
      <c r="G502">
        <v>0</v>
      </c>
      <c r="H502">
        <v>5</v>
      </c>
      <c r="I502">
        <v>1</v>
      </c>
      <c r="J502">
        <v>2.5</v>
      </c>
      <c r="K502">
        <v>2.5</v>
      </c>
      <c r="L502">
        <v>0</v>
      </c>
      <c r="M502">
        <v>2.5</v>
      </c>
      <c r="N502">
        <v>0</v>
      </c>
      <c r="O502">
        <v>2.5</v>
      </c>
      <c r="P502">
        <v>0.39</v>
      </c>
      <c r="Q502">
        <v>1</v>
      </c>
      <c r="R502">
        <v>0</v>
      </c>
      <c r="S502">
        <v>0.1</v>
      </c>
      <c r="T502">
        <v>6.5</v>
      </c>
      <c r="U502">
        <v>0.44</v>
      </c>
      <c r="V502">
        <v>0.08</v>
      </c>
      <c r="W502">
        <v>0.2</v>
      </c>
      <c r="X502">
        <v>0.98</v>
      </c>
      <c r="Y502">
        <v>0.1</v>
      </c>
      <c r="Z502">
        <v>-0.1</v>
      </c>
      <c r="AA502" t="s">
        <v>1</v>
      </c>
    </row>
    <row r="503" spans="1:27" x14ac:dyDescent="0.3">
      <c r="A503">
        <v>978021</v>
      </c>
      <c r="B503" t="s">
        <v>9</v>
      </c>
      <c r="C503">
        <v>1</v>
      </c>
      <c r="D503">
        <v>1</v>
      </c>
      <c r="E503">
        <v>0</v>
      </c>
      <c r="F503">
        <v>3</v>
      </c>
      <c r="G503">
        <v>0</v>
      </c>
      <c r="H503">
        <v>5</v>
      </c>
      <c r="I503">
        <v>1</v>
      </c>
      <c r="J503">
        <v>2.5</v>
      </c>
      <c r="K503">
        <v>2.5</v>
      </c>
      <c r="L503">
        <v>0</v>
      </c>
      <c r="M503">
        <v>2.5</v>
      </c>
      <c r="N503">
        <v>0</v>
      </c>
      <c r="O503">
        <v>2.5</v>
      </c>
      <c r="P503">
        <v>0.39</v>
      </c>
      <c r="Q503">
        <v>1</v>
      </c>
      <c r="R503">
        <v>0</v>
      </c>
      <c r="S503">
        <v>0.1</v>
      </c>
      <c r="T503">
        <v>6.5</v>
      </c>
      <c r="U503">
        <v>0.44</v>
      </c>
      <c r="V503">
        <v>0.08</v>
      </c>
      <c r="W503">
        <v>0.2</v>
      </c>
      <c r="X503">
        <v>0.98</v>
      </c>
      <c r="Y503">
        <v>0.1</v>
      </c>
      <c r="Z503">
        <v>-0.1</v>
      </c>
      <c r="AA503" t="s">
        <v>1</v>
      </c>
    </row>
    <row r="504" spans="1:27" x14ac:dyDescent="0.3">
      <c r="A504">
        <v>978022</v>
      </c>
      <c r="B504" t="s">
        <v>9</v>
      </c>
      <c r="C504">
        <v>1</v>
      </c>
      <c r="D504">
        <v>1</v>
      </c>
      <c r="E504">
        <v>0</v>
      </c>
      <c r="F504">
        <v>3</v>
      </c>
      <c r="G504">
        <v>0</v>
      </c>
      <c r="H504">
        <v>5</v>
      </c>
      <c r="I504">
        <v>1</v>
      </c>
      <c r="J504">
        <v>2.5</v>
      </c>
      <c r="K504">
        <v>2.5</v>
      </c>
      <c r="L504">
        <v>0</v>
      </c>
      <c r="M504">
        <v>2.5</v>
      </c>
      <c r="N504">
        <v>0</v>
      </c>
      <c r="O504">
        <v>2.5</v>
      </c>
      <c r="P504">
        <v>0.39</v>
      </c>
      <c r="Q504">
        <v>1</v>
      </c>
      <c r="R504">
        <v>0</v>
      </c>
      <c r="S504">
        <v>0.1</v>
      </c>
      <c r="T504">
        <v>6.5</v>
      </c>
      <c r="U504">
        <v>0.44</v>
      </c>
      <c r="V504">
        <v>0.08</v>
      </c>
      <c r="W504">
        <v>0.2</v>
      </c>
      <c r="X504">
        <v>0.98</v>
      </c>
      <c r="Y504">
        <v>0.1</v>
      </c>
      <c r="Z504">
        <v>-0.1</v>
      </c>
      <c r="AA504" t="s">
        <v>1</v>
      </c>
    </row>
    <row r="505" spans="1:27" x14ac:dyDescent="0.3">
      <c r="A505">
        <v>978023</v>
      </c>
      <c r="B505" t="s">
        <v>9</v>
      </c>
      <c r="C505">
        <v>1</v>
      </c>
      <c r="D505">
        <v>1</v>
      </c>
      <c r="E505">
        <v>0</v>
      </c>
      <c r="F505">
        <v>3</v>
      </c>
      <c r="G505">
        <v>0</v>
      </c>
      <c r="H505">
        <v>5</v>
      </c>
      <c r="I505">
        <v>1</v>
      </c>
      <c r="J505">
        <v>2.5</v>
      </c>
      <c r="K505">
        <v>2.5</v>
      </c>
      <c r="L505">
        <v>0</v>
      </c>
      <c r="M505">
        <v>2.5</v>
      </c>
      <c r="N505">
        <v>0</v>
      </c>
      <c r="O505">
        <v>2.5</v>
      </c>
      <c r="P505">
        <v>0.39</v>
      </c>
      <c r="Q505">
        <v>1</v>
      </c>
      <c r="R505">
        <v>0</v>
      </c>
      <c r="S505">
        <v>0.1</v>
      </c>
      <c r="T505">
        <v>6.5</v>
      </c>
      <c r="U505">
        <v>0.44</v>
      </c>
      <c r="V505">
        <v>0.08</v>
      </c>
      <c r="W505">
        <v>0.2</v>
      </c>
      <c r="X505">
        <v>0.98</v>
      </c>
      <c r="Y505">
        <v>0.1</v>
      </c>
      <c r="Z505">
        <v>-0.1</v>
      </c>
      <c r="AA505" t="s">
        <v>1</v>
      </c>
    </row>
    <row r="506" spans="1:27" x14ac:dyDescent="0.3">
      <c r="A506">
        <v>978031</v>
      </c>
      <c r="B506" t="s">
        <v>9</v>
      </c>
      <c r="C506">
        <v>1</v>
      </c>
      <c r="D506">
        <v>1</v>
      </c>
      <c r="E506">
        <v>0</v>
      </c>
      <c r="F506">
        <v>3</v>
      </c>
      <c r="G506">
        <v>0</v>
      </c>
      <c r="H506">
        <v>5</v>
      </c>
      <c r="I506">
        <v>1</v>
      </c>
      <c r="J506">
        <v>2.5</v>
      </c>
      <c r="K506">
        <v>2.5</v>
      </c>
      <c r="L506">
        <v>0</v>
      </c>
      <c r="M506">
        <v>2.5</v>
      </c>
      <c r="N506">
        <v>0</v>
      </c>
      <c r="O506">
        <v>2.5</v>
      </c>
      <c r="P506">
        <v>0.39</v>
      </c>
      <c r="Q506">
        <v>1</v>
      </c>
      <c r="R506">
        <v>0</v>
      </c>
      <c r="S506">
        <v>0.1</v>
      </c>
      <c r="T506">
        <v>6.5</v>
      </c>
      <c r="U506">
        <v>0.44</v>
      </c>
      <c r="V506">
        <v>0.08</v>
      </c>
      <c r="W506">
        <v>0.2</v>
      </c>
      <c r="X506">
        <v>0.98</v>
      </c>
      <c r="Y506">
        <v>0.1</v>
      </c>
      <c r="Z506">
        <v>-0.1</v>
      </c>
      <c r="AA506" t="s">
        <v>1</v>
      </c>
    </row>
    <row r="507" spans="1:27" x14ac:dyDescent="0.3">
      <c r="A507">
        <v>978041</v>
      </c>
      <c r="B507" t="s">
        <v>9</v>
      </c>
      <c r="C507">
        <v>1</v>
      </c>
      <c r="D507">
        <v>1</v>
      </c>
      <c r="E507">
        <v>0</v>
      </c>
      <c r="F507">
        <v>3</v>
      </c>
      <c r="G507">
        <v>0</v>
      </c>
      <c r="H507">
        <v>5</v>
      </c>
      <c r="I507">
        <v>1</v>
      </c>
      <c r="J507">
        <v>2.5</v>
      </c>
      <c r="K507">
        <v>2.5</v>
      </c>
      <c r="L507">
        <v>0</v>
      </c>
      <c r="M507">
        <v>2.5</v>
      </c>
      <c r="N507">
        <v>0</v>
      </c>
      <c r="O507">
        <v>2.5</v>
      </c>
      <c r="P507">
        <v>0.39</v>
      </c>
      <c r="Q507">
        <v>1</v>
      </c>
      <c r="R507">
        <v>0</v>
      </c>
      <c r="S507">
        <v>0.1</v>
      </c>
      <c r="T507">
        <v>6.5</v>
      </c>
      <c r="U507">
        <v>0.44</v>
      </c>
      <c r="V507">
        <v>0.08</v>
      </c>
      <c r="W507">
        <v>0.2</v>
      </c>
      <c r="X507">
        <v>0.98</v>
      </c>
      <c r="Y507">
        <v>0.1</v>
      </c>
      <c r="Z507">
        <v>-0.1</v>
      </c>
      <c r="AA507" t="s">
        <v>1</v>
      </c>
    </row>
    <row r="508" spans="1:27" x14ac:dyDescent="0.3">
      <c r="A508">
        <v>978042</v>
      </c>
      <c r="B508" t="s">
        <v>9</v>
      </c>
      <c r="C508">
        <v>1</v>
      </c>
      <c r="D508">
        <v>1</v>
      </c>
      <c r="E508">
        <v>0</v>
      </c>
      <c r="F508">
        <v>3</v>
      </c>
      <c r="G508">
        <v>0</v>
      </c>
      <c r="H508">
        <v>5</v>
      </c>
      <c r="I508">
        <v>1</v>
      </c>
      <c r="J508">
        <v>2.5</v>
      </c>
      <c r="K508">
        <v>2.5</v>
      </c>
      <c r="L508">
        <v>0</v>
      </c>
      <c r="M508">
        <v>2.5</v>
      </c>
      <c r="N508">
        <v>0</v>
      </c>
      <c r="O508">
        <v>2.5</v>
      </c>
      <c r="P508">
        <v>0.39</v>
      </c>
      <c r="Q508">
        <v>1</v>
      </c>
      <c r="R508">
        <v>0</v>
      </c>
      <c r="S508">
        <v>0.1</v>
      </c>
      <c r="T508">
        <v>6.5</v>
      </c>
      <c r="U508">
        <v>0.44</v>
      </c>
      <c r="V508">
        <v>0.08</v>
      </c>
      <c r="W508">
        <v>0.2</v>
      </c>
      <c r="X508">
        <v>0.98</v>
      </c>
      <c r="Y508">
        <v>0.1</v>
      </c>
      <c r="Z508">
        <v>-0.1</v>
      </c>
      <c r="AA508" t="s">
        <v>1</v>
      </c>
    </row>
    <row r="509" spans="1:27" x14ac:dyDescent="0.3">
      <c r="A509">
        <v>978044</v>
      </c>
      <c r="B509" t="s">
        <v>9</v>
      </c>
      <c r="C509">
        <v>1</v>
      </c>
      <c r="D509">
        <v>1</v>
      </c>
      <c r="E509">
        <v>0</v>
      </c>
      <c r="F509">
        <v>3</v>
      </c>
      <c r="G509">
        <v>0</v>
      </c>
      <c r="H509">
        <v>5</v>
      </c>
      <c r="I509">
        <v>1</v>
      </c>
      <c r="J509">
        <v>2.5</v>
      </c>
      <c r="K509">
        <v>2.5</v>
      </c>
      <c r="L509">
        <v>0</v>
      </c>
      <c r="M509">
        <v>2.5</v>
      </c>
      <c r="N509">
        <v>0</v>
      </c>
      <c r="O509">
        <v>2.5</v>
      </c>
      <c r="P509">
        <v>0.39</v>
      </c>
      <c r="Q509">
        <v>1</v>
      </c>
      <c r="R509">
        <v>0</v>
      </c>
      <c r="S509">
        <v>0.1</v>
      </c>
      <c r="T509">
        <v>6.5</v>
      </c>
      <c r="U509">
        <v>0.44</v>
      </c>
      <c r="V509">
        <v>0.08</v>
      </c>
      <c r="W509">
        <v>0.2</v>
      </c>
      <c r="X509">
        <v>0.98</v>
      </c>
      <c r="Y509">
        <v>0.1</v>
      </c>
      <c r="Z509">
        <v>-0.1</v>
      </c>
      <c r="AA509" t="s">
        <v>1</v>
      </c>
    </row>
    <row r="510" spans="1:27" x14ac:dyDescent="0.3">
      <c r="A510">
        <v>978045</v>
      </c>
      <c r="B510" t="s">
        <v>9</v>
      </c>
      <c r="C510">
        <v>1</v>
      </c>
      <c r="D510">
        <v>1</v>
      </c>
      <c r="E510">
        <v>0</v>
      </c>
      <c r="F510">
        <v>3</v>
      </c>
      <c r="G510">
        <v>0</v>
      </c>
      <c r="H510">
        <v>5</v>
      </c>
      <c r="I510">
        <v>1</v>
      </c>
      <c r="J510">
        <v>2.5</v>
      </c>
      <c r="K510">
        <v>2.5</v>
      </c>
      <c r="L510">
        <v>0</v>
      </c>
      <c r="M510">
        <v>2.5</v>
      </c>
      <c r="N510">
        <v>0</v>
      </c>
      <c r="O510">
        <v>2.5</v>
      </c>
      <c r="P510">
        <v>0.39</v>
      </c>
      <c r="Q510">
        <v>1</v>
      </c>
      <c r="R510">
        <v>0</v>
      </c>
      <c r="S510">
        <v>0.1</v>
      </c>
      <c r="T510">
        <v>6.5</v>
      </c>
      <c r="U510">
        <v>0.44</v>
      </c>
      <c r="V510">
        <v>0.08</v>
      </c>
      <c r="W510">
        <v>0.2</v>
      </c>
      <c r="X510">
        <v>0.98</v>
      </c>
      <c r="Y510">
        <v>0.1</v>
      </c>
      <c r="Z510">
        <v>-0.1</v>
      </c>
      <c r="AA510" t="s">
        <v>1</v>
      </c>
    </row>
    <row r="511" spans="1:27" x14ac:dyDescent="0.3">
      <c r="A511">
        <v>978051</v>
      </c>
      <c r="B511" t="s">
        <v>9</v>
      </c>
      <c r="C511">
        <v>1</v>
      </c>
      <c r="D511">
        <v>1</v>
      </c>
      <c r="E511">
        <v>0</v>
      </c>
      <c r="F511">
        <v>3</v>
      </c>
      <c r="G511">
        <v>0</v>
      </c>
      <c r="H511">
        <v>5</v>
      </c>
      <c r="I511">
        <v>1</v>
      </c>
      <c r="J511">
        <v>2.5</v>
      </c>
      <c r="K511">
        <v>2.5</v>
      </c>
      <c r="L511">
        <v>0</v>
      </c>
      <c r="M511">
        <v>2.5</v>
      </c>
      <c r="N511">
        <v>0</v>
      </c>
      <c r="O511">
        <v>2.5</v>
      </c>
      <c r="P511">
        <v>0.39</v>
      </c>
      <c r="Q511">
        <v>1</v>
      </c>
      <c r="R511">
        <v>0</v>
      </c>
      <c r="S511">
        <v>0.1</v>
      </c>
      <c r="T511">
        <v>6.5</v>
      </c>
      <c r="U511">
        <v>0.44</v>
      </c>
      <c r="V511">
        <v>0.08</v>
      </c>
      <c r="W511">
        <v>0.2</v>
      </c>
      <c r="X511">
        <v>0.98</v>
      </c>
      <c r="Y511">
        <v>0.1</v>
      </c>
      <c r="Z511">
        <v>-0.1</v>
      </c>
      <c r="AA511" t="s">
        <v>1</v>
      </c>
    </row>
    <row r="512" spans="1:27" x14ac:dyDescent="0.3">
      <c r="A512">
        <v>978052</v>
      </c>
      <c r="B512" t="s">
        <v>9</v>
      </c>
      <c r="C512">
        <v>1</v>
      </c>
      <c r="D512">
        <v>1</v>
      </c>
      <c r="E512">
        <v>0</v>
      </c>
      <c r="F512">
        <v>3</v>
      </c>
      <c r="G512">
        <v>0</v>
      </c>
      <c r="H512">
        <v>5</v>
      </c>
      <c r="I512">
        <v>1</v>
      </c>
      <c r="J512">
        <v>2.5</v>
      </c>
      <c r="K512">
        <v>2.5</v>
      </c>
      <c r="L512">
        <v>0</v>
      </c>
      <c r="M512">
        <v>2.5</v>
      </c>
      <c r="N512">
        <v>0</v>
      </c>
      <c r="O512">
        <v>2.5</v>
      </c>
      <c r="P512">
        <v>0.39</v>
      </c>
      <c r="Q512">
        <v>1</v>
      </c>
      <c r="R512">
        <v>0</v>
      </c>
      <c r="S512">
        <v>0.1</v>
      </c>
      <c r="T512">
        <v>6.5</v>
      </c>
      <c r="U512">
        <v>0.44</v>
      </c>
      <c r="V512">
        <v>0.08</v>
      </c>
      <c r="W512">
        <v>0.2</v>
      </c>
      <c r="X512">
        <v>0.98</v>
      </c>
      <c r="Y512">
        <v>0.1</v>
      </c>
      <c r="Z512">
        <v>-0.1</v>
      </c>
      <c r="AA512" t="s">
        <v>1</v>
      </c>
    </row>
    <row r="513" spans="1:27" x14ac:dyDescent="0.3">
      <c r="A513">
        <v>978061</v>
      </c>
      <c r="B513" t="s">
        <v>9</v>
      </c>
      <c r="C513">
        <v>1</v>
      </c>
      <c r="D513">
        <v>1</v>
      </c>
      <c r="E513">
        <v>0</v>
      </c>
      <c r="F513">
        <v>3</v>
      </c>
      <c r="G513">
        <v>0</v>
      </c>
      <c r="H513">
        <v>5</v>
      </c>
      <c r="I513">
        <v>1</v>
      </c>
      <c r="J513">
        <v>2.5</v>
      </c>
      <c r="K513">
        <v>2.5</v>
      </c>
      <c r="L513">
        <v>0</v>
      </c>
      <c r="M513">
        <v>2.5</v>
      </c>
      <c r="N513">
        <v>0</v>
      </c>
      <c r="O513">
        <v>2.5</v>
      </c>
      <c r="P513">
        <v>0.39</v>
      </c>
      <c r="Q513">
        <v>1</v>
      </c>
      <c r="R513">
        <v>0</v>
      </c>
      <c r="S513">
        <v>0.1</v>
      </c>
      <c r="T513">
        <v>6.5</v>
      </c>
      <c r="U513">
        <v>0.44</v>
      </c>
      <c r="V513">
        <v>0.08</v>
      </c>
      <c r="W513">
        <v>0.2</v>
      </c>
      <c r="X513">
        <v>0.98</v>
      </c>
      <c r="Y513">
        <v>0.1</v>
      </c>
      <c r="Z513">
        <v>-0.1</v>
      </c>
      <c r="AA513" t="s">
        <v>1</v>
      </c>
    </row>
    <row r="514" spans="1:27" x14ac:dyDescent="0.3">
      <c r="A514">
        <v>978062</v>
      </c>
      <c r="B514" t="s">
        <v>9</v>
      </c>
      <c r="C514">
        <v>1</v>
      </c>
      <c r="D514">
        <v>1</v>
      </c>
      <c r="E514">
        <v>0</v>
      </c>
      <c r="F514">
        <v>3</v>
      </c>
      <c r="G514">
        <v>0</v>
      </c>
      <c r="H514">
        <v>5</v>
      </c>
      <c r="I514">
        <v>1</v>
      </c>
      <c r="J514">
        <v>2.5</v>
      </c>
      <c r="K514">
        <v>2.5</v>
      </c>
      <c r="L514">
        <v>0</v>
      </c>
      <c r="M514">
        <v>2.5</v>
      </c>
      <c r="N514">
        <v>0</v>
      </c>
      <c r="O514">
        <v>2.5</v>
      </c>
      <c r="P514">
        <v>0.39</v>
      </c>
      <c r="Q514">
        <v>1</v>
      </c>
      <c r="R514">
        <v>0</v>
      </c>
      <c r="S514">
        <v>0.1</v>
      </c>
      <c r="T514">
        <v>6.5</v>
      </c>
      <c r="U514">
        <v>0.44</v>
      </c>
      <c r="V514">
        <v>0.08</v>
      </c>
      <c r="W514">
        <v>0.2</v>
      </c>
      <c r="X514">
        <v>0.98</v>
      </c>
      <c r="Y514">
        <v>0.1</v>
      </c>
      <c r="Z514">
        <v>-0.1</v>
      </c>
      <c r="AA514" t="s">
        <v>1</v>
      </c>
    </row>
    <row r="515" spans="1:27" x14ac:dyDescent="0.3">
      <c r="A515">
        <v>978071</v>
      </c>
      <c r="B515" t="s">
        <v>9</v>
      </c>
      <c r="C515">
        <v>1</v>
      </c>
      <c r="D515">
        <v>1</v>
      </c>
      <c r="E515">
        <v>0</v>
      </c>
      <c r="F515">
        <v>3</v>
      </c>
      <c r="G515">
        <v>0</v>
      </c>
      <c r="H515">
        <v>5</v>
      </c>
      <c r="I515">
        <v>1</v>
      </c>
      <c r="J515">
        <v>2.5</v>
      </c>
      <c r="K515">
        <v>2.5</v>
      </c>
      <c r="L515">
        <v>0</v>
      </c>
      <c r="M515">
        <v>2.5</v>
      </c>
      <c r="N515">
        <v>0</v>
      </c>
      <c r="O515">
        <v>2.5</v>
      </c>
      <c r="P515">
        <v>0.39</v>
      </c>
      <c r="Q515">
        <v>1</v>
      </c>
      <c r="R515">
        <v>0</v>
      </c>
      <c r="S515">
        <v>0.1</v>
      </c>
      <c r="T515">
        <v>6.5</v>
      </c>
      <c r="U515">
        <v>0.44</v>
      </c>
      <c r="V515">
        <v>0.08</v>
      </c>
      <c r="W515">
        <v>0.2</v>
      </c>
      <c r="X515">
        <v>0.98</v>
      </c>
      <c r="Y515">
        <v>0.1</v>
      </c>
      <c r="Z515">
        <v>-0.1</v>
      </c>
      <c r="AA515" t="s">
        <v>1</v>
      </c>
    </row>
    <row r="516" spans="1:27" x14ac:dyDescent="0.3">
      <c r="A516">
        <v>978081</v>
      </c>
      <c r="B516" t="s">
        <v>9</v>
      </c>
      <c r="C516">
        <v>1</v>
      </c>
      <c r="D516">
        <v>1</v>
      </c>
      <c r="E516">
        <v>0</v>
      </c>
      <c r="F516">
        <v>3</v>
      </c>
      <c r="G516">
        <v>0</v>
      </c>
      <c r="H516">
        <v>5</v>
      </c>
      <c r="I516">
        <v>1</v>
      </c>
      <c r="J516">
        <v>2.5</v>
      </c>
      <c r="K516">
        <v>2.5</v>
      </c>
      <c r="L516">
        <v>0</v>
      </c>
      <c r="M516">
        <v>2.5</v>
      </c>
      <c r="N516">
        <v>0</v>
      </c>
      <c r="O516">
        <v>2.5</v>
      </c>
      <c r="P516">
        <v>0.39</v>
      </c>
      <c r="Q516">
        <v>1</v>
      </c>
      <c r="R516">
        <v>0</v>
      </c>
      <c r="S516">
        <v>0.1</v>
      </c>
      <c r="T516">
        <v>6.5</v>
      </c>
      <c r="U516">
        <v>0.44</v>
      </c>
      <c r="V516">
        <v>0.08</v>
      </c>
      <c r="W516">
        <v>0.2</v>
      </c>
      <c r="X516">
        <v>0.98</v>
      </c>
      <c r="Y516">
        <v>0.1</v>
      </c>
      <c r="Z516">
        <v>-0.1</v>
      </c>
      <c r="AA516" t="s">
        <v>1</v>
      </c>
    </row>
    <row r="517" spans="1:27" x14ac:dyDescent="0.3">
      <c r="A517">
        <v>978082</v>
      </c>
      <c r="B517" t="s">
        <v>9</v>
      </c>
      <c r="C517">
        <v>1</v>
      </c>
      <c r="D517">
        <v>1</v>
      </c>
      <c r="E517">
        <v>0</v>
      </c>
      <c r="F517">
        <v>3</v>
      </c>
      <c r="G517">
        <v>0</v>
      </c>
      <c r="H517">
        <v>5</v>
      </c>
      <c r="I517">
        <v>1</v>
      </c>
      <c r="J517">
        <v>2.5</v>
      </c>
      <c r="K517">
        <v>2.5</v>
      </c>
      <c r="L517">
        <v>0</v>
      </c>
      <c r="M517">
        <v>2.5</v>
      </c>
      <c r="N517">
        <v>0</v>
      </c>
      <c r="O517">
        <v>2.5</v>
      </c>
      <c r="P517">
        <v>0.39</v>
      </c>
      <c r="Q517">
        <v>1</v>
      </c>
      <c r="R517">
        <v>0</v>
      </c>
      <c r="S517">
        <v>0.1</v>
      </c>
      <c r="T517">
        <v>6.5</v>
      </c>
      <c r="U517">
        <v>0.44</v>
      </c>
      <c r="V517">
        <v>0.08</v>
      </c>
      <c r="W517">
        <v>0.2</v>
      </c>
      <c r="X517">
        <v>0.98</v>
      </c>
      <c r="Y517">
        <v>0.1</v>
      </c>
      <c r="Z517">
        <v>-0.1</v>
      </c>
      <c r="AA517" t="s">
        <v>1</v>
      </c>
    </row>
    <row r="518" spans="1:27" x14ac:dyDescent="0.3">
      <c r="A518">
        <v>978091</v>
      </c>
      <c r="B518" t="s">
        <v>9</v>
      </c>
      <c r="C518">
        <v>1</v>
      </c>
      <c r="D518">
        <v>1</v>
      </c>
      <c r="E518">
        <v>0</v>
      </c>
      <c r="F518">
        <v>3</v>
      </c>
      <c r="G518">
        <v>0</v>
      </c>
      <c r="H518">
        <v>5</v>
      </c>
      <c r="I518">
        <v>1</v>
      </c>
      <c r="J518">
        <v>2.5</v>
      </c>
      <c r="K518">
        <v>2.5</v>
      </c>
      <c r="L518">
        <v>0</v>
      </c>
      <c r="M518">
        <v>2.5</v>
      </c>
      <c r="N518">
        <v>0</v>
      </c>
      <c r="O518">
        <v>2.5</v>
      </c>
      <c r="P518">
        <v>0.39</v>
      </c>
      <c r="Q518">
        <v>1</v>
      </c>
      <c r="R518">
        <v>0</v>
      </c>
      <c r="S518">
        <v>0.1</v>
      </c>
      <c r="T518">
        <v>6.5</v>
      </c>
      <c r="U518">
        <v>0.44</v>
      </c>
      <c r="V518">
        <v>0.08</v>
      </c>
      <c r="W518">
        <v>0.2</v>
      </c>
      <c r="X518">
        <v>0.98</v>
      </c>
      <c r="Y518">
        <v>0.1</v>
      </c>
      <c r="Z518">
        <v>-0.1</v>
      </c>
      <c r="AA518" t="s">
        <v>1</v>
      </c>
    </row>
    <row r="519" spans="1:27" x14ac:dyDescent="0.3">
      <c r="A519">
        <v>978101</v>
      </c>
      <c r="B519" t="s">
        <v>9</v>
      </c>
      <c r="C519">
        <v>1</v>
      </c>
      <c r="D519">
        <v>1</v>
      </c>
      <c r="E519">
        <v>0</v>
      </c>
      <c r="F519">
        <v>3</v>
      </c>
      <c r="G519">
        <v>0</v>
      </c>
      <c r="H519">
        <v>5</v>
      </c>
      <c r="I519">
        <v>1</v>
      </c>
      <c r="J519">
        <v>2.5</v>
      </c>
      <c r="K519">
        <v>2.5</v>
      </c>
      <c r="L519">
        <v>0</v>
      </c>
      <c r="M519">
        <v>2.5</v>
      </c>
      <c r="N519">
        <v>0</v>
      </c>
      <c r="O519">
        <v>2.5</v>
      </c>
      <c r="P519">
        <v>0.39</v>
      </c>
      <c r="Q519">
        <v>1</v>
      </c>
      <c r="R519">
        <v>0</v>
      </c>
      <c r="S519">
        <v>0.1</v>
      </c>
      <c r="T519">
        <v>6.5</v>
      </c>
      <c r="U519">
        <v>0.44</v>
      </c>
      <c r="V519">
        <v>0.08</v>
      </c>
      <c r="W519">
        <v>0.2</v>
      </c>
      <c r="X519">
        <v>0.98</v>
      </c>
      <c r="Y519">
        <v>0.1</v>
      </c>
      <c r="Z519">
        <v>-0.1</v>
      </c>
      <c r="AA519" t="s">
        <v>1</v>
      </c>
    </row>
    <row r="520" spans="1:27" x14ac:dyDescent="0.3">
      <c r="A520">
        <v>978102</v>
      </c>
      <c r="B520" t="s">
        <v>9</v>
      </c>
      <c r="C520">
        <v>1</v>
      </c>
      <c r="D520">
        <v>1</v>
      </c>
      <c r="E520">
        <v>0</v>
      </c>
      <c r="F520">
        <v>3</v>
      </c>
      <c r="G520">
        <v>0</v>
      </c>
      <c r="H520">
        <v>5</v>
      </c>
      <c r="I520">
        <v>1</v>
      </c>
      <c r="J520">
        <v>2.5</v>
      </c>
      <c r="K520">
        <v>2.5</v>
      </c>
      <c r="L520">
        <v>0</v>
      </c>
      <c r="M520">
        <v>2.5</v>
      </c>
      <c r="N520">
        <v>0</v>
      </c>
      <c r="O520">
        <v>2.5</v>
      </c>
      <c r="P520">
        <v>0.39</v>
      </c>
      <c r="Q520">
        <v>1</v>
      </c>
      <c r="R520">
        <v>0</v>
      </c>
      <c r="S520">
        <v>0.1</v>
      </c>
      <c r="T520">
        <v>6.5</v>
      </c>
      <c r="U520">
        <v>0.44</v>
      </c>
      <c r="V520">
        <v>0.08</v>
      </c>
      <c r="W520">
        <v>0.2</v>
      </c>
      <c r="X520">
        <v>0.98</v>
      </c>
      <c r="Y520">
        <v>0.1</v>
      </c>
      <c r="Z520">
        <v>-0.1</v>
      </c>
      <c r="AA520" t="s">
        <v>1</v>
      </c>
    </row>
    <row r="521" spans="1:27" x14ac:dyDescent="0.3">
      <c r="A521">
        <v>978111</v>
      </c>
      <c r="B521" t="s">
        <v>9</v>
      </c>
      <c r="C521">
        <v>1</v>
      </c>
      <c r="D521">
        <v>1</v>
      </c>
      <c r="E521">
        <v>0</v>
      </c>
      <c r="F521">
        <v>3</v>
      </c>
      <c r="G521">
        <v>0</v>
      </c>
      <c r="H521">
        <v>5</v>
      </c>
      <c r="I521">
        <v>1</v>
      </c>
      <c r="J521">
        <v>2.5</v>
      </c>
      <c r="K521">
        <v>2.5</v>
      </c>
      <c r="L521">
        <v>0</v>
      </c>
      <c r="M521">
        <v>2.5</v>
      </c>
      <c r="N521">
        <v>0</v>
      </c>
      <c r="O521">
        <v>2.5</v>
      </c>
      <c r="P521">
        <v>0.39</v>
      </c>
      <c r="Q521">
        <v>1</v>
      </c>
      <c r="R521">
        <v>0</v>
      </c>
      <c r="S521">
        <v>0.1</v>
      </c>
      <c r="T521">
        <v>6.5</v>
      </c>
      <c r="U521">
        <v>0.44</v>
      </c>
      <c r="V521">
        <v>0.08</v>
      </c>
      <c r="W521">
        <v>0.2</v>
      </c>
      <c r="X521">
        <v>0.98</v>
      </c>
      <c r="Y521">
        <v>0.1</v>
      </c>
      <c r="Z521">
        <v>-0.1</v>
      </c>
      <c r="AA521" t="s">
        <v>1</v>
      </c>
    </row>
    <row r="522" spans="1:27" x14ac:dyDescent="0.3">
      <c r="A522">
        <v>979011</v>
      </c>
      <c r="B522" t="s">
        <v>9</v>
      </c>
      <c r="C522">
        <v>1</v>
      </c>
      <c r="D522">
        <v>1</v>
      </c>
      <c r="E522">
        <v>0</v>
      </c>
      <c r="F522">
        <v>3</v>
      </c>
      <c r="G522">
        <v>0</v>
      </c>
      <c r="H522">
        <v>5</v>
      </c>
      <c r="I522">
        <v>1</v>
      </c>
      <c r="J522">
        <v>2.5</v>
      </c>
      <c r="K522">
        <v>2.5</v>
      </c>
      <c r="L522">
        <v>0</v>
      </c>
      <c r="M522">
        <v>2.5</v>
      </c>
      <c r="N522">
        <v>0</v>
      </c>
      <c r="O522">
        <v>2.5</v>
      </c>
      <c r="P522">
        <v>0.39</v>
      </c>
      <c r="Q522">
        <v>1</v>
      </c>
      <c r="R522">
        <v>0</v>
      </c>
      <c r="S522">
        <v>0.1</v>
      </c>
      <c r="T522">
        <v>6.5</v>
      </c>
      <c r="U522">
        <v>0.44</v>
      </c>
      <c r="V522">
        <v>0.08</v>
      </c>
      <c r="W522">
        <v>0.2</v>
      </c>
      <c r="X522">
        <v>0.98</v>
      </c>
      <c r="Y522">
        <v>0.1</v>
      </c>
      <c r="Z522">
        <v>-0.1</v>
      </c>
      <c r="AA522" t="s">
        <v>1</v>
      </c>
    </row>
    <row r="523" spans="1:27" x14ac:dyDescent="0.3">
      <c r="A523">
        <v>979012</v>
      </c>
      <c r="B523" t="s">
        <v>9</v>
      </c>
      <c r="C523">
        <v>1</v>
      </c>
      <c r="D523">
        <v>1</v>
      </c>
      <c r="E523">
        <v>0</v>
      </c>
      <c r="F523">
        <v>3</v>
      </c>
      <c r="G523">
        <v>0</v>
      </c>
      <c r="H523">
        <v>5</v>
      </c>
      <c r="I523">
        <v>1</v>
      </c>
      <c r="J523">
        <v>2.5</v>
      </c>
      <c r="K523">
        <v>2.5</v>
      </c>
      <c r="L523">
        <v>0</v>
      </c>
      <c r="M523">
        <v>2.5</v>
      </c>
      <c r="N523">
        <v>0</v>
      </c>
      <c r="O523">
        <v>2.5</v>
      </c>
      <c r="P523">
        <v>0.39</v>
      </c>
      <c r="Q523">
        <v>1</v>
      </c>
      <c r="R523">
        <v>0</v>
      </c>
      <c r="S523">
        <v>0.1</v>
      </c>
      <c r="T523">
        <v>6.5</v>
      </c>
      <c r="U523">
        <v>0.44</v>
      </c>
      <c r="V523">
        <v>0.08</v>
      </c>
      <c r="W523">
        <v>0.2</v>
      </c>
      <c r="X523">
        <v>0.98</v>
      </c>
      <c r="Y523">
        <v>0.1</v>
      </c>
      <c r="Z523">
        <v>-0.1</v>
      </c>
      <c r="AA523" t="s">
        <v>1</v>
      </c>
    </row>
    <row r="524" spans="1:27" x14ac:dyDescent="0.3">
      <c r="A524">
        <v>979021</v>
      </c>
      <c r="B524" t="s">
        <v>9</v>
      </c>
      <c r="C524">
        <v>1</v>
      </c>
      <c r="D524">
        <v>1</v>
      </c>
      <c r="E524">
        <v>0</v>
      </c>
      <c r="F524">
        <v>3</v>
      </c>
      <c r="G524">
        <v>0</v>
      </c>
      <c r="H524">
        <v>5</v>
      </c>
      <c r="I524">
        <v>1</v>
      </c>
      <c r="J524">
        <v>2.5</v>
      </c>
      <c r="K524">
        <v>2.5</v>
      </c>
      <c r="L524">
        <v>0</v>
      </c>
      <c r="M524">
        <v>2.5</v>
      </c>
      <c r="N524">
        <v>0</v>
      </c>
      <c r="O524">
        <v>2.5</v>
      </c>
      <c r="P524">
        <v>0.39</v>
      </c>
      <c r="Q524">
        <v>1</v>
      </c>
      <c r="R524">
        <v>0</v>
      </c>
      <c r="S524">
        <v>0.1</v>
      </c>
      <c r="T524">
        <v>6.5</v>
      </c>
      <c r="U524">
        <v>0.44</v>
      </c>
      <c r="V524">
        <v>0.08</v>
      </c>
      <c r="W524">
        <v>0.2</v>
      </c>
      <c r="X524">
        <v>0.98</v>
      </c>
      <c r="Y524">
        <v>0.1</v>
      </c>
      <c r="Z524">
        <v>-0.1</v>
      </c>
      <c r="AA524" t="s">
        <v>1</v>
      </c>
    </row>
    <row r="525" spans="1:27" x14ac:dyDescent="0.3">
      <c r="A525">
        <v>979023</v>
      </c>
      <c r="B525" t="s">
        <v>9</v>
      </c>
      <c r="C525">
        <v>1</v>
      </c>
      <c r="D525">
        <v>1</v>
      </c>
      <c r="E525">
        <v>0</v>
      </c>
      <c r="F525">
        <v>3</v>
      </c>
      <c r="G525">
        <v>0</v>
      </c>
      <c r="H525">
        <v>5</v>
      </c>
      <c r="I525">
        <v>1</v>
      </c>
      <c r="J525">
        <v>2.5</v>
      </c>
      <c r="K525">
        <v>2.5</v>
      </c>
      <c r="L525">
        <v>0</v>
      </c>
      <c r="M525">
        <v>2.5</v>
      </c>
      <c r="N525">
        <v>0</v>
      </c>
      <c r="O525">
        <v>2.5</v>
      </c>
      <c r="P525">
        <v>0.39</v>
      </c>
      <c r="Q525">
        <v>1</v>
      </c>
      <c r="R525">
        <v>0</v>
      </c>
      <c r="S525">
        <v>0.1</v>
      </c>
      <c r="T525">
        <v>6.5</v>
      </c>
      <c r="U525">
        <v>0.44</v>
      </c>
      <c r="V525">
        <v>0.08</v>
      </c>
      <c r="W525">
        <v>0.2</v>
      </c>
      <c r="X525">
        <v>0.98</v>
      </c>
      <c r="Y525">
        <v>0.1</v>
      </c>
      <c r="Z525">
        <v>-0.1</v>
      </c>
      <c r="AA525" t="s">
        <v>1</v>
      </c>
    </row>
    <row r="526" spans="1:27" x14ac:dyDescent="0.3">
      <c r="A526">
        <v>979025</v>
      </c>
      <c r="B526" t="s">
        <v>9</v>
      </c>
      <c r="C526">
        <v>1</v>
      </c>
      <c r="D526">
        <v>1</v>
      </c>
      <c r="E526">
        <v>0</v>
      </c>
      <c r="F526">
        <v>3</v>
      </c>
      <c r="G526">
        <v>0</v>
      </c>
      <c r="H526">
        <v>5</v>
      </c>
      <c r="I526">
        <v>1</v>
      </c>
      <c r="J526">
        <v>2.5</v>
      </c>
      <c r="K526">
        <v>2.5</v>
      </c>
      <c r="L526">
        <v>0</v>
      </c>
      <c r="M526">
        <v>2.5</v>
      </c>
      <c r="N526">
        <v>0</v>
      </c>
      <c r="O526">
        <v>2.5</v>
      </c>
      <c r="P526">
        <v>0.39</v>
      </c>
      <c r="Q526">
        <v>1</v>
      </c>
      <c r="R526">
        <v>0</v>
      </c>
      <c r="S526">
        <v>0.1</v>
      </c>
      <c r="T526">
        <v>6.5</v>
      </c>
      <c r="U526">
        <v>0.44</v>
      </c>
      <c r="V526">
        <v>0.08</v>
      </c>
      <c r="W526">
        <v>0.2</v>
      </c>
      <c r="X526">
        <v>0.98</v>
      </c>
      <c r="Y526">
        <v>0.1</v>
      </c>
      <c r="Z526">
        <v>-0.1</v>
      </c>
      <c r="AA526" t="s">
        <v>1</v>
      </c>
    </row>
    <row r="527" spans="1:27" x14ac:dyDescent="0.3">
      <c r="A527">
        <v>979027</v>
      </c>
      <c r="B527" t="s">
        <v>9</v>
      </c>
      <c r="C527">
        <v>1</v>
      </c>
      <c r="D527">
        <v>1</v>
      </c>
      <c r="E527">
        <v>0</v>
      </c>
      <c r="F527">
        <v>3</v>
      </c>
      <c r="G527">
        <v>0</v>
      </c>
      <c r="H527">
        <v>5</v>
      </c>
      <c r="I527">
        <v>1</v>
      </c>
      <c r="J527">
        <v>2.5</v>
      </c>
      <c r="K527">
        <v>2.5</v>
      </c>
      <c r="L527">
        <v>0</v>
      </c>
      <c r="M527">
        <v>2.5</v>
      </c>
      <c r="N527">
        <v>0</v>
      </c>
      <c r="O527">
        <v>2.5</v>
      </c>
      <c r="P527">
        <v>0.39</v>
      </c>
      <c r="Q527">
        <v>1</v>
      </c>
      <c r="R527">
        <v>0</v>
      </c>
      <c r="S527">
        <v>0.1</v>
      </c>
      <c r="T527">
        <v>6.5</v>
      </c>
      <c r="U527">
        <v>0.44</v>
      </c>
      <c r="V527">
        <v>0.08</v>
      </c>
      <c r="W527">
        <v>0.2</v>
      </c>
      <c r="X527">
        <v>0.98</v>
      </c>
      <c r="Y527">
        <v>0.1</v>
      </c>
      <c r="Z527">
        <v>-0.1</v>
      </c>
      <c r="AA527" t="s">
        <v>1</v>
      </c>
    </row>
    <row r="528" spans="1:27" x14ac:dyDescent="0.3">
      <c r="A528">
        <v>979029</v>
      </c>
      <c r="B528" t="s">
        <v>9</v>
      </c>
      <c r="C528">
        <v>1</v>
      </c>
      <c r="D528">
        <v>1</v>
      </c>
      <c r="E528">
        <v>0</v>
      </c>
      <c r="F528">
        <v>3</v>
      </c>
      <c r="G528">
        <v>0</v>
      </c>
      <c r="H528">
        <v>5</v>
      </c>
      <c r="I528">
        <v>1</v>
      </c>
      <c r="J528">
        <v>2.5</v>
      </c>
      <c r="K528">
        <v>2.5</v>
      </c>
      <c r="L528">
        <v>0</v>
      </c>
      <c r="M528">
        <v>2.5</v>
      </c>
      <c r="N528">
        <v>0</v>
      </c>
      <c r="O528">
        <v>2.5</v>
      </c>
      <c r="P528">
        <v>0.39</v>
      </c>
      <c r="Q528">
        <v>1</v>
      </c>
      <c r="R528">
        <v>0</v>
      </c>
      <c r="S528">
        <v>0.1</v>
      </c>
      <c r="T528">
        <v>6.5</v>
      </c>
      <c r="U528">
        <v>0.44</v>
      </c>
      <c r="V528">
        <v>0.08</v>
      </c>
      <c r="W528">
        <v>0.2</v>
      </c>
      <c r="X528">
        <v>0.98</v>
      </c>
      <c r="Y528">
        <v>0.1</v>
      </c>
      <c r="Z528">
        <v>-0.1</v>
      </c>
      <c r="AA528" t="s">
        <v>1</v>
      </c>
    </row>
    <row r="529" spans="1:27" x14ac:dyDescent="0.3">
      <c r="A529">
        <v>981011</v>
      </c>
      <c r="B529" t="s">
        <v>9</v>
      </c>
      <c r="C529">
        <v>1</v>
      </c>
      <c r="D529">
        <v>1</v>
      </c>
      <c r="E529">
        <v>0</v>
      </c>
      <c r="F529">
        <v>3</v>
      </c>
      <c r="G529">
        <v>0</v>
      </c>
      <c r="H529">
        <v>5</v>
      </c>
      <c r="I529">
        <v>1</v>
      </c>
      <c r="J529">
        <v>2.5</v>
      </c>
      <c r="K529">
        <v>2.5</v>
      </c>
      <c r="L529">
        <v>0</v>
      </c>
      <c r="M529">
        <v>2.5</v>
      </c>
      <c r="N529">
        <v>0</v>
      </c>
      <c r="O529">
        <v>2.5</v>
      </c>
      <c r="P529">
        <v>0.39</v>
      </c>
      <c r="Q529">
        <v>1</v>
      </c>
      <c r="R529">
        <v>0</v>
      </c>
      <c r="S529">
        <v>0.1</v>
      </c>
      <c r="T529">
        <v>6.5</v>
      </c>
      <c r="U529">
        <v>0.44</v>
      </c>
      <c r="V529">
        <v>0.08</v>
      </c>
      <c r="W529">
        <v>0.2</v>
      </c>
      <c r="X529">
        <v>0.98</v>
      </c>
      <c r="Y529">
        <v>0.1</v>
      </c>
      <c r="Z529">
        <v>-0.1</v>
      </c>
      <c r="AA529" t="s">
        <v>1</v>
      </c>
    </row>
    <row r="530" spans="1:27" x14ac:dyDescent="0.3">
      <c r="A530">
        <v>981012</v>
      </c>
      <c r="B530" t="s">
        <v>9</v>
      </c>
      <c r="C530">
        <v>1</v>
      </c>
      <c r="D530">
        <v>1</v>
      </c>
      <c r="E530">
        <v>0</v>
      </c>
      <c r="F530">
        <v>3</v>
      </c>
      <c r="G530">
        <v>0</v>
      </c>
      <c r="H530">
        <v>5</v>
      </c>
      <c r="I530">
        <v>1</v>
      </c>
      <c r="J530">
        <v>2.5</v>
      </c>
      <c r="K530">
        <v>2.5</v>
      </c>
      <c r="L530">
        <v>0</v>
      </c>
      <c r="M530">
        <v>2.5</v>
      </c>
      <c r="N530">
        <v>0</v>
      </c>
      <c r="O530">
        <v>2.5</v>
      </c>
      <c r="P530">
        <v>0.39</v>
      </c>
      <c r="Q530">
        <v>1</v>
      </c>
      <c r="R530">
        <v>0</v>
      </c>
      <c r="S530">
        <v>0.1</v>
      </c>
      <c r="T530">
        <v>6.5</v>
      </c>
      <c r="U530">
        <v>0.44</v>
      </c>
      <c r="V530">
        <v>0.08</v>
      </c>
      <c r="W530">
        <v>0.2</v>
      </c>
      <c r="X530">
        <v>0.98</v>
      </c>
      <c r="Y530">
        <v>0.1</v>
      </c>
      <c r="Z530">
        <v>-0.1</v>
      </c>
      <c r="AA530" t="s">
        <v>1</v>
      </c>
    </row>
    <row r="531" spans="1:27" x14ac:dyDescent="0.3">
      <c r="A531">
        <v>981021</v>
      </c>
      <c r="B531" t="s">
        <v>9</v>
      </c>
      <c r="C531">
        <v>1</v>
      </c>
      <c r="D531">
        <v>1</v>
      </c>
      <c r="E531">
        <v>0</v>
      </c>
      <c r="F531">
        <v>3</v>
      </c>
      <c r="G531">
        <v>0</v>
      </c>
      <c r="H531">
        <v>5</v>
      </c>
      <c r="I531">
        <v>1</v>
      </c>
      <c r="J531">
        <v>2.5</v>
      </c>
      <c r="K531">
        <v>2.5</v>
      </c>
      <c r="L531">
        <v>0</v>
      </c>
      <c r="M531">
        <v>2.5</v>
      </c>
      <c r="N531">
        <v>0</v>
      </c>
      <c r="O531">
        <v>2.5</v>
      </c>
      <c r="P531">
        <v>0.39</v>
      </c>
      <c r="Q531">
        <v>1</v>
      </c>
      <c r="R531">
        <v>0</v>
      </c>
      <c r="S531">
        <v>0.1</v>
      </c>
      <c r="T531">
        <v>6.5</v>
      </c>
      <c r="U531">
        <v>0.44</v>
      </c>
      <c r="V531">
        <v>0.08</v>
      </c>
      <c r="W531">
        <v>0.2</v>
      </c>
      <c r="X531">
        <v>0.98</v>
      </c>
      <c r="Y531">
        <v>0.1</v>
      </c>
      <c r="Z531">
        <v>-0.1</v>
      </c>
      <c r="AA531" t="s">
        <v>1</v>
      </c>
    </row>
    <row r="532" spans="1:27" x14ac:dyDescent="0.3">
      <c r="A532">
        <v>981022</v>
      </c>
      <c r="B532" t="s">
        <v>9</v>
      </c>
      <c r="C532">
        <v>1</v>
      </c>
      <c r="D532">
        <v>1</v>
      </c>
      <c r="E532">
        <v>0</v>
      </c>
      <c r="F532">
        <v>3</v>
      </c>
      <c r="G532">
        <v>0</v>
      </c>
      <c r="H532">
        <v>5</v>
      </c>
      <c r="I532">
        <v>1</v>
      </c>
      <c r="J532">
        <v>2.5</v>
      </c>
      <c r="K532">
        <v>2.5</v>
      </c>
      <c r="L532">
        <v>0</v>
      </c>
      <c r="M532">
        <v>2.5</v>
      </c>
      <c r="N532">
        <v>0</v>
      </c>
      <c r="O532">
        <v>2.5</v>
      </c>
      <c r="P532">
        <v>0.39</v>
      </c>
      <c r="Q532">
        <v>1</v>
      </c>
      <c r="R532">
        <v>0</v>
      </c>
      <c r="S532">
        <v>0.1</v>
      </c>
      <c r="T532">
        <v>6.5</v>
      </c>
      <c r="U532">
        <v>0.44</v>
      </c>
      <c r="V532">
        <v>0.08</v>
      </c>
      <c r="W532">
        <v>0.2</v>
      </c>
      <c r="X532">
        <v>0.98</v>
      </c>
      <c r="Y532">
        <v>0.1</v>
      </c>
      <c r="Z532">
        <v>-0.1</v>
      </c>
      <c r="AA532" t="s">
        <v>1</v>
      </c>
    </row>
    <row r="533" spans="1:27" x14ac:dyDescent="0.3">
      <c r="A533">
        <v>981031</v>
      </c>
      <c r="B533" t="s">
        <v>9</v>
      </c>
      <c r="C533">
        <v>1</v>
      </c>
      <c r="D533">
        <v>1</v>
      </c>
      <c r="E533">
        <v>0</v>
      </c>
      <c r="F533">
        <v>3</v>
      </c>
      <c r="G533">
        <v>0</v>
      </c>
      <c r="H533">
        <v>5</v>
      </c>
      <c r="I533">
        <v>1</v>
      </c>
      <c r="J533">
        <v>2.5</v>
      </c>
      <c r="K533">
        <v>2.5</v>
      </c>
      <c r="L533">
        <v>0</v>
      </c>
      <c r="M533">
        <v>2.5</v>
      </c>
      <c r="N533">
        <v>0</v>
      </c>
      <c r="O533">
        <v>2.5</v>
      </c>
      <c r="P533">
        <v>0.39</v>
      </c>
      <c r="Q533">
        <v>1</v>
      </c>
      <c r="R533">
        <v>0</v>
      </c>
      <c r="S533">
        <v>0.1</v>
      </c>
      <c r="T533">
        <v>6.5</v>
      </c>
      <c r="U533">
        <v>0.44</v>
      </c>
      <c r="V533">
        <v>0.08</v>
      </c>
      <c r="W533">
        <v>0.2</v>
      </c>
      <c r="X533">
        <v>0.98</v>
      </c>
      <c r="Y533">
        <v>0.1</v>
      </c>
      <c r="Z533">
        <v>-0.1</v>
      </c>
      <c r="AA533" t="s">
        <v>1</v>
      </c>
    </row>
    <row r="534" spans="1:27" x14ac:dyDescent="0.3">
      <c r="A534">
        <v>981032</v>
      </c>
      <c r="B534" t="s">
        <v>9</v>
      </c>
      <c r="C534">
        <v>1</v>
      </c>
      <c r="D534">
        <v>1</v>
      </c>
      <c r="E534">
        <v>0</v>
      </c>
      <c r="F534">
        <v>3</v>
      </c>
      <c r="G534">
        <v>0</v>
      </c>
      <c r="H534">
        <v>5</v>
      </c>
      <c r="I534">
        <v>1</v>
      </c>
      <c r="J534">
        <v>2.5</v>
      </c>
      <c r="K534">
        <v>2.5</v>
      </c>
      <c r="L534">
        <v>0</v>
      </c>
      <c r="M534">
        <v>2.5</v>
      </c>
      <c r="N534">
        <v>0</v>
      </c>
      <c r="O534">
        <v>2.5</v>
      </c>
      <c r="P534">
        <v>0.39</v>
      </c>
      <c r="Q534">
        <v>1</v>
      </c>
      <c r="R534">
        <v>0</v>
      </c>
      <c r="S534">
        <v>0.1</v>
      </c>
      <c r="T534">
        <v>6.5</v>
      </c>
      <c r="U534">
        <v>0.44</v>
      </c>
      <c r="V534">
        <v>0.08</v>
      </c>
      <c r="W534">
        <v>0.2</v>
      </c>
      <c r="X534">
        <v>0.98</v>
      </c>
      <c r="Y534">
        <v>0.1</v>
      </c>
      <c r="Z534">
        <v>-0.1</v>
      </c>
      <c r="AA534" t="s">
        <v>1</v>
      </c>
    </row>
    <row r="535" spans="1:27" x14ac:dyDescent="0.3">
      <c r="A535">
        <v>983001</v>
      </c>
      <c r="B535" t="s">
        <v>9</v>
      </c>
      <c r="C535">
        <v>1</v>
      </c>
      <c r="D535">
        <v>1</v>
      </c>
      <c r="E535">
        <v>0</v>
      </c>
      <c r="F535">
        <v>3</v>
      </c>
      <c r="G535">
        <v>0</v>
      </c>
      <c r="H535">
        <v>5</v>
      </c>
      <c r="I535">
        <v>1</v>
      </c>
      <c r="J535">
        <v>2.5</v>
      </c>
      <c r="K535">
        <v>2.5</v>
      </c>
      <c r="L535">
        <v>0</v>
      </c>
      <c r="M535">
        <v>2.5</v>
      </c>
      <c r="N535">
        <v>0</v>
      </c>
      <c r="O535">
        <v>2.5</v>
      </c>
      <c r="P535">
        <v>0.39</v>
      </c>
      <c r="Q535">
        <v>1</v>
      </c>
      <c r="R535">
        <v>0</v>
      </c>
      <c r="S535">
        <v>0.1</v>
      </c>
      <c r="T535">
        <v>6.5</v>
      </c>
      <c r="U535">
        <v>0.44</v>
      </c>
      <c r="V535">
        <v>0.08</v>
      </c>
      <c r="W535">
        <v>0.2</v>
      </c>
      <c r="X535">
        <v>0.98</v>
      </c>
      <c r="Y535">
        <v>0.1</v>
      </c>
      <c r="Z535">
        <v>-0.1</v>
      </c>
      <c r="AA535" t="s">
        <v>1</v>
      </c>
    </row>
    <row r="536" spans="1:27" x14ac:dyDescent="0.3">
      <c r="A536">
        <v>983003</v>
      </c>
      <c r="B536" t="s">
        <v>9</v>
      </c>
      <c r="C536">
        <v>1</v>
      </c>
      <c r="D536">
        <v>1</v>
      </c>
      <c r="E536">
        <v>0</v>
      </c>
      <c r="F536">
        <v>3</v>
      </c>
      <c r="G536">
        <v>0</v>
      </c>
      <c r="H536">
        <v>5</v>
      </c>
      <c r="I536">
        <v>1</v>
      </c>
      <c r="J536">
        <v>2.5</v>
      </c>
      <c r="K536">
        <v>2.5</v>
      </c>
      <c r="L536">
        <v>0</v>
      </c>
      <c r="M536">
        <v>2.5</v>
      </c>
      <c r="N536">
        <v>0</v>
      </c>
      <c r="O536">
        <v>2.5</v>
      </c>
      <c r="P536">
        <v>0.39</v>
      </c>
      <c r="Q536">
        <v>1</v>
      </c>
      <c r="R536">
        <v>0</v>
      </c>
      <c r="S536">
        <v>0.1</v>
      </c>
      <c r="T536">
        <v>6.5</v>
      </c>
      <c r="U536">
        <v>0.44</v>
      </c>
      <c r="V536">
        <v>0.08</v>
      </c>
      <c r="W536">
        <v>0.2</v>
      </c>
      <c r="X536">
        <v>0.98</v>
      </c>
      <c r="Y536">
        <v>0.1</v>
      </c>
      <c r="Z536">
        <v>-0.1</v>
      </c>
      <c r="AA536" t="s">
        <v>1</v>
      </c>
    </row>
    <row r="537" spans="1:27" x14ac:dyDescent="0.3">
      <c r="A537">
        <v>983011</v>
      </c>
      <c r="B537" t="s">
        <v>9</v>
      </c>
      <c r="C537">
        <v>1</v>
      </c>
      <c r="D537">
        <v>1</v>
      </c>
      <c r="E537">
        <v>0</v>
      </c>
      <c r="F537">
        <v>3</v>
      </c>
      <c r="G537">
        <v>0</v>
      </c>
      <c r="H537">
        <v>5</v>
      </c>
      <c r="I537">
        <v>1</v>
      </c>
      <c r="J537">
        <v>2.5</v>
      </c>
      <c r="K537">
        <v>2.5</v>
      </c>
      <c r="L537">
        <v>0</v>
      </c>
      <c r="M537">
        <v>2.5</v>
      </c>
      <c r="N537">
        <v>0</v>
      </c>
      <c r="O537">
        <v>2.5</v>
      </c>
      <c r="P537">
        <v>0.39</v>
      </c>
      <c r="Q537">
        <v>1</v>
      </c>
      <c r="R537">
        <v>0</v>
      </c>
      <c r="S537">
        <v>0.1</v>
      </c>
      <c r="T537">
        <v>6.5</v>
      </c>
      <c r="U537">
        <v>0.44</v>
      </c>
      <c r="V537">
        <v>0.08</v>
      </c>
      <c r="W537">
        <v>0.2</v>
      </c>
      <c r="X537">
        <v>0.98</v>
      </c>
      <c r="Y537">
        <v>0.1</v>
      </c>
      <c r="Z537">
        <v>-0.1</v>
      </c>
      <c r="AA537" t="s">
        <v>1</v>
      </c>
    </row>
    <row r="538" spans="1:27" x14ac:dyDescent="0.3">
      <c r="A538">
        <v>983021</v>
      </c>
      <c r="B538" t="s">
        <v>9</v>
      </c>
      <c r="C538">
        <v>1</v>
      </c>
      <c r="D538">
        <v>1</v>
      </c>
      <c r="E538">
        <v>0</v>
      </c>
      <c r="F538">
        <v>3</v>
      </c>
      <c r="G538">
        <v>0</v>
      </c>
      <c r="H538">
        <v>5</v>
      </c>
      <c r="I538">
        <v>1</v>
      </c>
      <c r="J538">
        <v>2.5</v>
      </c>
      <c r="K538">
        <v>2.5</v>
      </c>
      <c r="L538">
        <v>0</v>
      </c>
      <c r="M538">
        <v>2.5</v>
      </c>
      <c r="N538">
        <v>0</v>
      </c>
      <c r="O538">
        <v>2.5</v>
      </c>
      <c r="P538">
        <v>0.39</v>
      </c>
      <c r="Q538">
        <v>1</v>
      </c>
      <c r="R538">
        <v>0</v>
      </c>
      <c r="S538">
        <v>0.1</v>
      </c>
      <c r="T538">
        <v>6.5</v>
      </c>
      <c r="U538">
        <v>0.44</v>
      </c>
      <c r="V538">
        <v>0.08</v>
      </c>
      <c r="W538">
        <v>0.2</v>
      </c>
      <c r="X538">
        <v>0.98</v>
      </c>
      <c r="Y538">
        <v>0.1</v>
      </c>
      <c r="Z538">
        <v>-0.1</v>
      </c>
      <c r="AA538" t="s">
        <v>1</v>
      </c>
    </row>
    <row r="539" spans="1:27" x14ac:dyDescent="0.3">
      <c r="A539">
        <v>983022</v>
      </c>
      <c r="B539" t="s">
        <v>9</v>
      </c>
      <c r="C539">
        <v>1</v>
      </c>
      <c r="D539">
        <v>1</v>
      </c>
      <c r="E539">
        <v>0</v>
      </c>
      <c r="F539">
        <v>3</v>
      </c>
      <c r="G539">
        <v>0</v>
      </c>
      <c r="H539">
        <v>5</v>
      </c>
      <c r="I539">
        <v>1</v>
      </c>
      <c r="J539">
        <v>2.5</v>
      </c>
      <c r="K539">
        <v>2.5</v>
      </c>
      <c r="L539">
        <v>0</v>
      </c>
      <c r="M539">
        <v>2.5</v>
      </c>
      <c r="N539">
        <v>0</v>
      </c>
      <c r="O539">
        <v>2.5</v>
      </c>
      <c r="P539">
        <v>0.39</v>
      </c>
      <c r="Q539">
        <v>1</v>
      </c>
      <c r="R539">
        <v>0</v>
      </c>
      <c r="S539">
        <v>0.1</v>
      </c>
      <c r="T539">
        <v>6.5</v>
      </c>
      <c r="U539">
        <v>0.44</v>
      </c>
      <c r="V539">
        <v>0.08</v>
      </c>
      <c r="W539">
        <v>0.2</v>
      </c>
      <c r="X539">
        <v>0.98</v>
      </c>
      <c r="Y539">
        <v>0.1</v>
      </c>
      <c r="Z539">
        <v>-0.1</v>
      </c>
      <c r="AA539" t="s">
        <v>1</v>
      </c>
    </row>
    <row r="540" spans="1:27" x14ac:dyDescent="0.3">
      <c r="A540">
        <v>983023</v>
      </c>
      <c r="B540" t="s">
        <v>9</v>
      </c>
      <c r="C540">
        <v>1</v>
      </c>
      <c r="D540">
        <v>1</v>
      </c>
      <c r="E540">
        <v>0</v>
      </c>
      <c r="F540">
        <v>3</v>
      </c>
      <c r="G540">
        <v>0</v>
      </c>
      <c r="H540">
        <v>5</v>
      </c>
      <c r="I540">
        <v>1</v>
      </c>
      <c r="J540">
        <v>2.5</v>
      </c>
      <c r="K540">
        <v>2.5</v>
      </c>
      <c r="L540">
        <v>0</v>
      </c>
      <c r="M540">
        <v>2.5</v>
      </c>
      <c r="N540">
        <v>0</v>
      </c>
      <c r="O540">
        <v>2.5</v>
      </c>
      <c r="P540">
        <v>0.39</v>
      </c>
      <c r="Q540">
        <v>1</v>
      </c>
      <c r="R540">
        <v>0</v>
      </c>
      <c r="S540">
        <v>0.1</v>
      </c>
      <c r="T540">
        <v>6.5</v>
      </c>
      <c r="U540">
        <v>0.44</v>
      </c>
      <c r="V540">
        <v>0.08</v>
      </c>
      <c r="W540">
        <v>0.2</v>
      </c>
      <c r="X540">
        <v>0.98</v>
      </c>
      <c r="Y540">
        <v>0.1</v>
      </c>
      <c r="Z540">
        <v>-0.1</v>
      </c>
      <c r="AA540" t="s">
        <v>1</v>
      </c>
    </row>
    <row r="541" spans="1:27" x14ac:dyDescent="0.3">
      <c r="A541">
        <v>983024</v>
      </c>
      <c r="B541" t="s">
        <v>9</v>
      </c>
      <c r="C541">
        <v>1</v>
      </c>
      <c r="D541">
        <v>1</v>
      </c>
      <c r="E541">
        <v>0</v>
      </c>
      <c r="F541">
        <v>3</v>
      </c>
      <c r="G541">
        <v>0</v>
      </c>
      <c r="H541">
        <v>5</v>
      </c>
      <c r="I541">
        <v>1</v>
      </c>
      <c r="J541">
        <v>2.5</v>
      </c>
      <c r="K541">
        <v>2.5</v>
      </c>
      <c r="L541">
        <v>0</v>
      </c>
      <c r="M541">
        <v>2.5</v>
      </c>
      <c r="N541">
        <v>0</v>
      </c>
      <c r="O541">
        <v>2.5</v>
      </c>
      <c r="P541">
        <v>0.39</v>
      </c>
      <c r="Q541">
        <v>1</v>
      </c>
      <c r="R541">
        <v>0</v>
      </c>
      <c r="S541">
        <v>0.1</v>
      </c>
      <c r="T541">
        <v>6.5</v>
      </c>
      <c r="U541">
        <v>0.44</v>
      </c>
      <c r="V541">
        <v>0.08</v>
      </c>
      <c r="W541">
        <v>0.2</v>
      </c>
      <c r="X541">
        <v>0.98</v>
      </c>
      <c r="Y541">
        <v>0.1</v>
      </c>
      <c r="Z541">
        <v>-0.1</v>
      </c>
      <c r="AA541" t="s">
        <v>1</v>
      </c>
    </row>
    <row r="542" spans="1:27" x14ac:dyDescent="0.3">
      <c r="A542">
        <v>983041</v>
      </c>
      <c r="B542" t="s">
        <v>9</v>
      </c>
      <c r="C542">
        <v>1</v>
      </c>
      <c r="D542">
        <v>1</v>
      </c>
      <c r="E542">
        <v>0</v>
      </c>
      <c r="F542">
        <v>3</v>
      </c>
      <c r="G542">
        <v>0</v>
      </c>
      <c r="H542">
        <v>5</v>
      </c>
      <c r="I542">
        <v>1</v>
      </c>
      <c r="J542">
        <v>2.5</v>
      </c>
      <c r="K542">
        <v>2.5</v>
      </c>
      <c r="L542">
        <v>0</v>
      </c>
      <c r="M542">
        <v>2.5</v>
      </c>
      <c r="N542">
        <v>0</v>
      </c>
      <c r="O542">
        <v>2.5</v>
      </c>
      <c r="P542">
        <v>0.39</v>
      </c>
      <c r="Q542">
        <v>1</v>
      </c>
      <c r="R542">
        <v>0</v>
      </c>
      <c r="S542">
        <v>0.1</v>
      </c>
      <c r="T542">
        <v>6.5</v>
      </c>
      <c r="U542">
        <v>0.44</v>
      </c>
      <c r="V542">
        <v>0.08</v>
      </c>
      <c r="W542">
        <v>0.2</v>
      </c>
      <c r="X542">
        <v>0.98</v>
      </c>
      <c r="Y542">
        <v>0.1</v>
      </c>
      <c r="Z542">
        <v>-0.1</v>
      </c>
      <c r="AA542" t="s">
        <v>1</v>
      </c>
    </row>
    <row r="543" spans="1:27" x14ac:dyDescent="0.3">
      <c r="A543">
        <v>983042</v>
      </c>
      <c r="B543" t="s">
        <v>9</v>
      </c>
      <c r="C543">
        <v>1</v>
      </c>
      <c r="D543">
        <v>1</v>
      </c>
      <c r="E543">
        <v>0</v>
      </c>
      <c r="F543">
        <v>3</v>
      </c>
      <c r="G543">
        <v>0</v>
      </c>
      <c r="H543">
        <v>5</v>
      </c>
      <c r="I543">
        <v>1</v>
      </c>
      <c r="J543">
        <v>2.5</v>
      </c>
      <c r="K543">
        <v>2.5</v>
      </c>
      <c r="L543">
        <v>0</v>
      </c>
      <c r="M543">
        <v>2.5</v>
      </c>
      <c r="N543">
        <v>0</v>
      </c>
      <c r="O543">
        <v>2.5</v>
      </c>
      <c r="P543">
        <v>0.39</v>
      </c>
      <c r="Q543">
        <v>1</v>
      </c>
      <c r="R543">
        <v>0</v>
      </c>
      <c r="S543">
        <v>0.1</v>
      </c>
      <c r="T543">
        <v>6.5</v>
      </c>
      <c r="U543">
        <v>0.44</v>
      </c>
      <c r="V543">
        <v>0.08</v>
      </c>
      <c r="W543">
        <v>0.2</v>
      </c>
      <c r="X543">
        <v>0.98</v>
      </c>
      <c r="Y543">
        <v>0.1</v>
      </c>
      <c r="Z543">
        <v>-0.1</v>
      </c>
      <c r="AA543" t="s">
        <v>1</v>
      </c>
    </row>
    <row r="544" spans="1:27" x14ac:dyDescent="0.3">
      <c r="A544">
        <v>983051</v>
      </c>
      <c r="B544" t="s">
        <v>9</v>
      </c>
      <c r="C544">
        <v>1</v>
      </c>
      <c r="D544">
        <v>1</v>
      </c>
      <c r="E544">
        <v>0</v>
      </c>
      <c r="F544">
        <v>3</v>
      </c>
      <c r="G544">
        <v>0</v>
      </c>
      <c r="H544">
        <v>5</v>
      </c>
      <c r="I544">
        <v>1</v>
      </c>
      <c r="J544">
        <v>2.5</v>
      </c>
      <c r="K544">
        <v>2.5</v>
      </c>
      <c r="L544">
        <v>0</v>
      </c>
      <c r="M544">
        <v>2.5</v>
      </c>
      <c r="N544">
        <v>0</v>
      </c>
      <c r="O544">
        <v>2.5</v>
      </c>
      <c r="P544">
        <v>0.39</v>
      </c>
      <c r="Q544">
        <v>1</v>
      </c>
      <c r="R544">
        <v>0</v>
      </c>
      <c r="S544">
        <v>0.1</v>
      </c>
      <c r="T544">
        <v>6.5</v>
      </c>
      <c r="U544">
        <v>0.44</v>
      </c>
      <c r="V544">
        <v>0.08</v>
      </c>
      <c r="W544">
        <v>0.2</v>
      </c>
      <c r="X544">
        <v>0.98</v>
      </c>
      <c r="Y544">
        <v>0.1</v>
      </c>
      <c r="Z544">
        <v>-0.1</v>
      </c>
      <c r="AA544" t="s">
        <v>1</v>
      </c>
    </row>
    <row r="545" spans="1:27" x14ac:dyDescent="0.3">
      <c r="A545">
        <v>983061</v>
      </c>
      <c r="B545" t="s">
        <v>9</v>
      </c>
      <c r="C545">
        <v>1</v>
      </c>
      <c r="D545">
        <v>1</v>
      </c>
      <c r="E545">
        <v>0</v>
      </c>
      <c r="F545">
        <v>3</v>
      </c>
      <c r="G545">
        <v>0</v>
      </c>
      <c r="H545">
        <v>5</v>
      </c>
      <c r="I545">
        <v>1</v>
      </c>
      <c r="J545">
        <v>2.5</v>
      </c>
      <c r="K545">
        <v>2.5</v>
      </c>
      <c r="L545">
        <v>0</v>
      </c>
      <c r="M545">
        <v>2.5</v>
      </c>
      <c r="N545">
        <v>0</v>
      </c>
      <c r="O545">
        <v>2.5</v>
      </c>
      <c r="P545">
        <v>0.39</v>
      </c>
      <c r="Q545">
        <v>1</v>
      </c>
      <c r="R545">
        <v>0</v>
      </c>
      <c r="S545">
        <v>0.1</v>
      </c>
      <c r="T545">
        <v>6.5</v>
      </c>
      <c r="U545">
        <v>0.44</v>
      </c>
      <c r="V545">
        <v>0.08</v>
      </c>
      <c r="W545">
        <v>0.2</v>
      </c>
      <c r="X545">
        <v>0.98</v>
      </c>
      <c r="Y545">
        <v>0.1</v>
      </c>
      <c r="Z545">
        <v>-0.1</v>
      </c>
      <c r="AA545" t="s">
        <v>1</v>
      </c>
    </row>
    <row r="546" spans="1:27" x14ac:dyDescent="0.3">
      <c r="A546">
        <v>983062</v>
      </c>
      <c r="B546" t="s">
        <v>9</v>
      </c>
      <c r="C546">
        <v>1</v>
      </c>
      <c r="D546">
        <v>1</v>
      </c>
      <c r="E546">
        <v>0</v>
      </c>
      <c r="F546">
        <v>3</v>
      </c>
      <c r="G546">
        <v>0</v>
      </c>
      <c r="H546">
        <v>5</v>
      </c>
      <c r="I546">
        <v>1</v>
      </c>
      <c r="J546">
        <v>2.5</v>
      </c>
      <c r="K546">
        <v>2.5</v>
      </c>
      <c r="L546">
        <v>0</v>
      </c>
      <c r="M546">
        <v>2.5</v>
      </c>
      <c r="N546">
        <v>0</v>
      </c>
      <c r="O546">
        <v>2.5</v>
      </c>
      <c r="P546">
        <v>0.39</v>
      </c>
      <c r="Q546">
        <v>1</v>
      </c>
      <c r="R546">
        <v>0</v>
      </c>
      <c r="S546">
        <v>0.1</v>
      </c>
      <c r="T546">
        <v>6.5</v>
      </c>
      <c r="U546">
        <v>0.44</v>
      </c>
      <c r="V546">
        <v>0.08</v>
      </c>
      <c r="W546">
        <v>0.2</v>
      </c>
      <c r="X546">
        <v>0.98</v>
      </c>
      <c r="Y546">
        <v>0.1</v>
      </c>
      <c r="Z546">
        <v>-0.1</v>
      </c>
      <c r="AA546" t="s">
        <v>1</v>
      </c>
    </row>
    <row r="547" spans="1:27" x14ac:dyDescent="0.3">
      <c r="A547">
        <v>983071</v>
      </c>
      <c r="B547" t="s">
        <v>9</v>
      </c>
      <c r="C547">
        <v>1</v>
      </c>
      <c r="D547">
        <v>1</v>
      </c>
      <c r="E547">
        <v>0</v>
      </c>
      <c r="F547">
        <v>3</v>
      </c>
      <c r="G547">
        <v>0</v>
      </c>
      <c r="H547">
        <v>5</v>
      </c>
      <c r="I547">
        <v>1</v>
      </c>
      <c r="J547">
        <v>2.5</v>
      </c>
      <c r="K547">
        <v>2.5</v>
      </c>
      <c r="L547">
        <v>0</v>
      </c>
      <c r="M547">
        <v>2.5</v>
      </c>
      <c r="N547">
        <v>0</v>
      </c>
      <c r="O547">
        <v>2.5</v>
      </c>
      <c r="P547">
        <v>0.39</v>
      </c>
      <c r="Q547">
        <v>1</v>
      </c>
      <c r="R547">
        <v>0</v>
      </c>
      <c r="S547">
        <v>0.1</v>
      </c>
      <c r="T547">
        <v>6.5</v>
      </c>
      <c r="U547">
        <v>0.44</v>
      </c>
      <c r="V547">
        <v>0.08</v>
      </c>
      <c r="W547">
        <v>0.2</v>
      </c>
      <c r="X547">
        <v>0.98</v>
      </c>
      <c r="Y547">
        <v>0.1</v>
      </c>
      <c r="Z547">
        <v>-0.1</v>
      </c>
      <c r="AA547" t="s">
        <v>1</v>
      </c>
    </row>
    <row r="548" spans="1:27" x14ac:dyDescent="0.3">
      <c r="A548">
        <v>983072</v>
      </c>
      <c r="B548" t="s">
        <v>9</v>
      </c>
      <c r="C548">
        <v>1</v>
      </c>
      <c r="D548">
        <v>1</v>
      </c>
      <c r="E548">
        <v>0</v>
      </c>
      <c r="F548">
        <v>3</v>
      </c>
      <c r="G548">
        <v>0</v>
      </c>
      <c r="H548">
        <v>5</v>
      </c>
      <c r="I548">
        <v>1</v>
      </c>
      <c r="J548">
        <v>2.5</v>
      </c>
      <c r="K548">
        <v>2.5</v>
      </c>
      <c r="L548">
        <v>0</v>
      </c>
      <c r="M548">
        <v>2.5</v>
      </c>
      <c r="N548">
        <v>0</v>
      </c>
      <c r="O548">
        <v>2.5</v>
      </c>
      <c r="P548">
        <v>0.39</v>
      </c>
      <c r="Q548">
        <v>1</v>
      </c>
      <c r="R548">
        <v>0</v>
      </c>
      <c r="S548">
        <v>0.1</v>
      </c>
      <c r="T548">
        <v>6.5</v>
      </c>
      <c r="U548">
        <v>0.44</v>
      </c>
      <c r="V548">
        <v>0.08</v>
      </c>
      <c r="W548">
        <v>0.2</v>
      </c>
      <c r="X548">
        <v>0.98</v>
      </c>
      <c r="Y548">
        <v>0.1</v>
      </c>
      <c r="Z548">
        <v>-0.1</v>
      </c>
      <c r="AA548" t="s">
        <v>1</v>
      </c>
    </row>
    <row r="549" spans="1:27" x14ac:dyDescent="0.3">
      <c r="A549">
        <v>983073</v>
      </c>
      <c r="B549" t="s">
        <v>9</v>
      </c>
      <c r="C549">
        <v>1</v>
      </c>
      <c r="D549">
        <v>1</v>
      </c>
      <c r="E549">
        <v>0</v>
      </c>
      <c r="F549">
        <v>3</v>
      </c>
      <c r="G549">
        <v>0</v>
      </c>
      <c r="H549">
        <v>5</v>
      </c>
      <c r="I549">
        <v>1</v>
      </c>
      <c r="J549">
        <v>2.5</v>
      </c>
      <c r="K549">
        <v>2.5</v>
      </c>
      <c r="L549">
        <v>0</v>
      </c>
      <c r="M549">
        <v>2.5</v>
      </c>
      <c r="N549">
        <v>0</v>
      </c>
      <c r="O549">
        <v>2.5</v>
      </c>
      <c r="P549">
        <v>0.39</v>
      </c>
      <c r="Q549">
        <v>1</v>
      </c>
      <c r="R549">
        <v>0</v>
      </c>
      <c r="S549">
        <v>0.1</v>
      </c>
      <c r="T549">
        <v>6.5</v>
      </c>
      <c r="U549">
        <v>0.44</v>
      </c>
      <c r="V549">
        <v>0.08</v>
      </c>
      <c r="W549">
        <v>0.2</v>
      </c>
      <c r="X549">
        <v>0.98</v>
      </c>
      <c r="Y549">
        <v>0.1</v>
      </c>
      <c r="Z549">
        <v>-0.1</v>
      </c>
      <c r="AA549" t="s">
        <v>1</v>
      </c>
    </row>
    <row r="550" spans="1:27" x14ac:dyDescent="0.3">
      <c r="A550">
        <v>983081</v>
      </c>
      <c r="B550" t="s">
        <v>9</v>
      </c>
      <c r="C550">
        <v>1</v>
      </c>
      <c r="D550">
        <v>1</v>
      </c>
      <c r="E550">
        <v>0</v>
      </c>
      <c r="F550">
        <v>3</v>
      </c>
      <c r="G550">
        <v>0</v>
      </c>
      <c r="H550">
        <v>5</v>
      </c>
      <c r="I550">
        <v>1</v>
      </c>
      <c r="J550">
        <v>2.5</v>
      </c>
      <c r="K550">
        <v>2.5</v>
      </c>
      <c r="L550">
        <v>0</v>
      </c>
      <c r="M550">
        <v>2.5</v>
      </c>
      <c r="N550">
        <v>0</v>
      </c>
      <c r="O550">
        <v>2.5</v>
      </c>
      <c r="P550">
        <v>0.39</v>
      </c>
      <c r="Q550">
        <v>1</v>
      </c>
      <c r="R550">
        <v>0</v>
      </c>
      <c r="S550">
        <v>0.1</v>
      </c>
      <c r="T550">
        <v>6.5</v>
      </c>
      <c r="U550">
        <v>0.44</v>
      </c>
      <c r="V550">
        <v>0.08</v>
      </c>
      <c r="W550">
        <v>0.2</v>
      </c>
      <c r="X550">
        <v>0.98</v>
      </c>
      <c r="Y550">
        <v>0.1</v>
      </c>
      <c r="Z550">
        <v>-0.1</v>
      </c>
      <c r="AA550" t="s">
        <v>1</v>
      </c>
    </row>
    <row r="551" spans="1:27" x14ac:dyDescent="0.3">
      <c r="A551">
        <v>983082</v>
      </c>
      <c r="B551" t="s">
        <v>9</v>
      </c>
      <c r="C551">
        <v>1</v>
      </c>
      <c r="D551">
        <v>1</v>
      </c>
      <c r="E551">
        <v>0</v>
      </c>
      <c r="F551">
        <v>3</v>
      </c>
      <c r="G551">
        <v>0</v>
      </c>
      <c r="H551">
        <v>5</v>
      </c>
      <c r="I551">
        <v>1</v>
      </c>
      <c r="J551">
        <v>2.5</v>
      </c>
      <c r="K551">
        <v>2.5</v>
      </c>
      <c r="L551">
        <v>0</v>
      </c>
      <c r="M551">
        <v>2.5</v>
      </c>
      <c r="N551">
        <v>0</v>
      </c>
      <c r="O551">
        <v>2.5</v>
      </c>
      <c r="P551">
        <v>0.39</v>
      </c>
      <c r="Q551">
        <v>1</v>
      </c>
      <c r="R551">
        <v>0</v>
      </c>
      <c r="S551">
        <v>0.1</v>
      </c>
      <c r="T551">
        <v>6.5</v>
      </c>
      <c r="U551">
        <v>0.44</v>
      </c>
      <c r="V551">
        <v>0.08</v>
      </c>
      <c r="W551">
        <v>0.2</v>
      </c>
      <c r="X551">
        <v>0.98</v>
      </c>
      <c r="Y551">
        <v>0.1</v>
      </c>
      <c r="Z551">
        <v>-0.1</v>
      </c>
      <c r="AA551" t="s">
        <v>1</v>
      </c>
    </row>
    <row r="552" spans="1:27" x14ac:dyDescent="0.3">
      <c r="A552">
        <v>983083</v>
      </c>
      <c r="B552" t="s">
        <v>9</v>
      </c>
      <c r="C552">
        <v>1</v>
      </c>
      <c r="D552">
        <v>1</v>
      </c>
      <c r="E552">
        <v>0</v>
      </c>
      <c r="F552">
        <v>3</v>
      </c>
      <c r="G552">
        <v>0</v>
      </c>
      <c r="H552">
        <v>5</v>
      </c>
      <c r="I552">
        <v>1</v>
      </c>
      <c r="J552">
        <v>2.5</v>
      </c>
      <c r="K552">
        <v>2.5</v>
      </c>
      <c r="L552">
        <v>0</v>
      </c>
      <c r="M552">
        <v>2.5</v>
      </c>
      <c r="N552">
        <v>0</v>
      </c>
      <c r="O552">
        <v>2.5</v>
      </c>
      <c r="P552">
        <v>0.39</v>
      </c>
      <c r="Q552">
        <v>1</v>
      </c>
      <c r="R552">
        <v>0</v>
      </c>
      <c r="S552">
        <v>0.1</v>
      </c>
      <c r="T552">
        <v>6.5</v>
      </c>
      <c r="U552">
        <v>0.44</v>
      </c>
      <c r="V552">
        <v>0.08</v>
      </c>
      <c r="W552">
        <v>0.2</v>
      </c>
      <c r="X552">
        <v>0.98</v>
      </c>
      <c r="Y552">
        <v>0.1</v>
      </c>
      <c r="Z552">
        <v>-0.1</v>
      </c>
      <c r="AA552" t="s">
        <v>1</v>
      </c>
    </row>
    <row r="553" spans="1:27" x14ac:dyDescent="0.3">
      <c r="A553">
        <v>983091</v>
      </c>
      <c r="B553" t="s">
        <v>9</v>
      </c>
      <c r="C553">
        <v>1</v>
      </c>
      <c r="D553">
        <v>1</v>
      </c>
      <c r="E553">
        <v>0</v>
      </c>
      <c r="F553">
        <v>3</v>
      </c>
      <c r="G553">
        <v>0</v>
      </c>
      <c r="H553">
        <v>5</v>
      </c>
      <c r="I553">
        <v>1</v>
      </c>
      <c r="J553">
        <v>2.5</v>
      </c>
      <c r="K553">
        <v>2.5</v>
      </c>
      <c r="L553">
        <v>0</v>
      </c>
      <c r="M553">
        <v>2.5</v>
      </c>
      <c r="N553">
        <v>0</v>
      </c>
      <c r="O553">
        <v>2.5</v>
      </c>
      <c r="P553">
        <v>0.39</v>
      </c>
      <c r="Q553">
        <v>1</v>
      </c>
      <c r="R553">
        <v>0</v>
      </c>
      <c r="S553">
        <v>0.1</v>
      </c>
      <c r="T553">
        <v>6.5</v>
      </c>
      <c r="U553">
        <v>0.44</v>
      </c>
      <c r="V553">
        <v>0.08</v>
      </c>
      <c r="W553">
        <v>0.2</v>
      </c>
      <c r="X553">
        <v>0.98</v>
      </c>
      <c r="Y553">
        <v>0.1</v>
      </c>
      <c r="Z553">
        <v>-0.1</v>
      </c>
      <c r="AA553" t="s">
        <v>1</v>
      </c>
    </row>
    <row r="554" spans="1:27" x14ac:dyDescent="0.3">
      <c r="A554">
        <v>983092</v>
      </c>
      <c r="B554" t="s">
        <v>9</v>
      </c>
      <c r="C554">
        <v>1</v>
      </c>
      <c r="D554">
        <v>1</v>
      </c>
      <c r="E554">
        <v>0</v>
      </c>
      <c r="F554">
        <v>3</v>
      </c>
      <c r="G554">
        <v>0</v>
      </c>
      <c r="H554">
        <v>5</v>
      </c>
      <c r="I554">
        <v>1</v>
      </c>
      <c r="J554">
        <v>2.5</v>
      </c>
      <c r="K554">
        <v>2.5</v>
      </c>
      <c r="L554">
        <v>0</v>
      </c>
      <c r="M554">
        <v>2.5</v>
      </c>
      <c r="N554">
        <v>0</v>
      </c>
      <c r="O554">
        <v>2.5</v>
      </c>
      <c r="P554">
        <v>0.39</v>
      </c>
      <c r="Q554">
        <v>1</v>
      </c>
      <c r="R554">
        <v>0</v>
      </c>
      <c r="S554">
        <v>0.1</v>
      </c>
      <c r="T554">
        <v>6.5</v>
      </c>
      <c r="U554">
        <v>0.44</v>
      </c>
      <c r="V554">
        <v>0.08</v>
      </c>
      <c r="W554">
        <v>0.2</v>
      </c>
      <c r="X554">
        <v>0.98</v>
      </c>
      <c r="Y554">
        <v>0.1</v>
      </c>
      <c r="Z554">
        <v>-0.1</v>
      </c>
      <c r="AA554" t="s">
        <v>1</v>
      </c>
    </row>
    <row r="555" spans="1:27" x14ac:dyDescent="0.3">
      <c r="A555">
        <v>983093</v>
      </c>
      <c r="B555" t="s">
        <v>9</v>
      </c>
      <c r="C555">
        <v>1</v>
      </c>
      <c r="D555">
        <v>1</v>
      </c>
      <c r="E555">
        <v>0</v>
      </c>
      <c r="F555">
        <v>3</v>
      </c>
      <c r="G555">
        <v>0</v>
      </c>
      <c r="H555">
        <v>5</v>
      </c>
      <c r="I555">
        <v>1</v>
      </c>
      <c r="J555">
        <v>2.5</v>
      </c>
      <c r="K555">
        <v>2.5</v>
      </c>
      <c r="L555">
        <v>0</v>
      </c>
      <c r="M555">
        <v>2.5</v>
      </c>
      <c r="N555">
        <v>0</v>
      </c>
      <c r="O555">
        <v>2.5</v>
      </c>
      <c r="P555">
        <v>0.39</v>
      </c>
      <c r="Q555">
        <v>1</v>
      </c>
      <c r="R555">
        <v>0</v>
      </c>
      <c r="S555">
        <v>0.1</v>
      </c>
      <c r="T555">
        <v>6.5</v>
      </c>
      <c r="U555">
        <v>0.44</v>
      </c>
      <c r="V555">
        <v>0.08</v>
      </c>
      <c r="W555">
        <v>0.2</v>
      </c>
      <c r="X555">
        <v>0.98</v>
      </c>
      <c r="Y555">
        <v>0.1</v>
      </c>
      <c r="Z555">
        <v>-0.1</v>
      </c>
      <c r="AA555" t="s">
        <v>1</v>
      </c>
    </row>
    <row r="556" spans="1:27" x14ac:dyDescent="0.3">
      <c r="A556">
        <v>986011</v>
      </c>
      <c r="B556" t="s">
        <v>9</v>
      </c>
      <c r="C556">
        <v>1</v>
      </c>
      <c r="D556">
        <v>1</v>
      </c>
      <c r="E556">
        <v>0</v>
      </c>
      <c r="F556">
        <v>3</v>
      </c>
      <c r="G556">
        <v>0</v>
      </c>
      <c r="H556">
        <v>5</v>
      </c>
      <c r="I556">
        <v>1</v>
      </c>
      <c r="J556">
        <v>2.5</v>
      </c>
      <c r="K556">
        <v>2.5</v>
      </c>
      <c r="L556">
        <v>0</v>
      </c>
      <c r="M556">
        <v>2.5</v>
      </c>
      <c r="N556">
        <v>0</v>
      </c>
      <c r="O556">
        <v>2.5</v>
      </c>
      <c r="P556">
        <v>0.39</v>
      </c>
      <c r="Q556">
        <v>1</v>
      </c>
      <c r="R556">
        <v>0</v>
      </c>
      <c r="S556">
        <v>0.1</v>
      </c>
      <c r="T556">
        <v>6.5</v>
      </c>
      <c r="U556">
        <v>0.44</v>
      </c>
      <c r="V556">
        <v>0.08</v>
      </c>
      <c r="W556">
        <v>0.2</v>
      </c>
      <c r="X556">
        <v>0.98</v>
      </c>
      <c r="Y556">
        <v>0.1</v>
      </c>
      <c r="Z556">
        <v>-0.1</v>
      </c>
      <c r="AA556" t="s">
        <v>1</v>
      </c>
    </row>
    <row r="557" spans="1:27" x14ac:dyDescent="0.3">
      <c r="A557">
        <v>986012</v>
      </c>
      <c r="B557" t="s">
        <v>9</v>
      </c>
      <c r="C557">
        <v>1</v>
      </c>
      <c r="D557">
        <v>1</v>
      </c>
      <c r="E557">
        <v>0</v>
      </c>
      <c r="F557">
        <v>3</v>
      </c>
      <c r="G557">
        <v>0</v>
      </c>
      <c r="H557">
        <v>5</v>
      </c>
      <c r="I557">
        <v>1</v>
      </c>
      <c r="J557">
        <v>2.5</v>
      </c>
      <c r="K557">
        <v>2.5</v>
      </c>
      <c r="L557">
        <v>0</v>
      </c>
      <c r="M557">
        <v>2.5</v>
      </c>
      <c r="N557">
        <v>0</v>
      </c>
      <c r="O557">
        <v>2.5</v>
      </c>
      <c r="P557">
        <v>0.39</v>
      </c>
      <c r="Q557">
        <v>1</v>
      </c>
      <c r="R557">
        <v>0</v>
      </c>
      <c r="S557">
        <v>0.1</v>
      </c>
      <c r="T557">
        <v>6.5</v>
      </c>
      <c r="U557">
        <v>0.44</v>
      </c>
      <c r="V557">
        <v>0.08</v>
      </c>
      <c r="W557">
        <v>0.2</v>
      </c>
      <c r="X557">
        <v>0.98</v>
      </c>
      <c r="Y557">
        <v>0.1</v>
      </c>
      <c r="Z557">
        <v>-0.1</v>
      </c>
      <c r="AA557" t="s">
        <v>1</v>
      </c>
    </row>
    <row r="558" spans="1:27" x14ac:dyDescent="0.3">
      <c r="A558">
        <v>986021</v>
      </c>
      <c r="B558" t="s">
        <v>9</v>
      </c>
      <c r="C558">
        <v>1</v>
      </c>
      <c r="D558">
        <v>1</v>
      </c>
      <c r="E558">
        <v>0</v>
      </c>
      <c r="F558">
        <v>3</v>
      </c>
      <c r="G558">
        <v>0</v>
      </c>
      <c r="H558">
        <v>5</v>
      </c>
      <c r="I558">
        <v>1</v>
      </c>
      <c r="J558">
        <v>2.5</v>
      </c>
      <c r="K558">
        <v>2.5</v>
      </c>
      <c r="L558">
        <v>0</v>
      </c>
      <c r="M558">
        <v>2.5</v>
      </c>
      <c r="N558">
        <v>0</v>
      </c>
      <c r="O558">
        <v>2.5</v>
      </c>
      <c r="P558">
        <v>0.39</v>
      </c>
      <c r="Q558">
        <v>1</v>
      </c>
      <c r="R558">
        <v>0</v>
      </c>
      <c r="S558">
        <v>0.1</v>
      </c>
      <c r="T558">
        <v>6.5</v>
      </c>
      <c r="U558">
        <v>0.44</v>
      </c>
      <c r="V558">
        <v>0.08</v>
      </c>
      <c r="W558">
        <v>0.2</v>
      </c>
      <c r="X558">
        <v>0.98</v>
      </c>
      <c r="Y558">
        <v>0.1</v>
      </c>
      <c r="Z558">
        <v>-0.1</v>
      </c>
      <c r="AA558" t="s">
        <v>1</v>
      </c>
    </row>
    <row r="559" spans="1:27" x14ac:dyDescent="0.3">
      <c r="A559">
        <v>986022</v>
      </c>
      <c r="B559" t="s">
        <v>9</v>
      </c>
      <c r="C559">
        <v>1</v>
      </c>
      <c r="D559">
        <v>1</v>
      </c>
      <c r="E559">
        <v>0</v>
      </c>
      <c r="F559">
        <v>3</v>
      </c>
      <c r="G559">
        <v>0</v>
      </c>
      <c r="H559">
        <v>5</v>
      </c>
      <c r="I559">
        <v>1</v>
      </c>
      <c r="J559">
        <v>2.5</v>
      </c>
      <c r="K559">
        <v>2.5</v>
      </c>
      <c r="L559">
        <v>0</v>
      </c>
      <c r="M559">
        <v>2.5</v>
      </c>
      <c r="N559">
        <v>0</v>
      </c>
      <c r="O559">
        <v>2.5</v>
      </c>
      <c r="P559">
        <v>0.39</v>
      </c>
      <c r="Q559">
        <v>1</v>
      </c>
      <c r="R559">
        <v>0</v>
      </c>
      <c r="S559">
        <v>0.1</v>
      </c>
      <c r="T559">
        <v>6.5</v>
      </c>
      <c r="U559">
        <v>0.44</v>
      </c>
      <c r="V559">
        <v>0.08</v>
      </c>
      <c r="W559">
        <v>0.2</v>
      </c>
      <c r="X559">
        <v>0.98</v>
      </c>
      <c r="Y559">
        <v>0.1</v>
      </c>
      <c r="Z559">
        <v>-0.1</v>
      </c>
      <c r="AA559" t="s">
        <v>1</v>
      </c>
    </row>
    <row r="560" spans="1:27" x14ac:dyDescent="0.3">
      <c r="A560">
        <v>986031</v>
      </c>
      <c r="B560" t="s">
        <v>9</v>
      </c>
      <c r="C560">
        <v>1</v>
      </c>
      <c r="D560">
        <v>1</v>
      </c>
      <c r="E560">
        <v>0</v>
      </c>
      <c r="F560">
        <v>3</v>
      </c>
      <c r="G560">
        <v>0</v>
      </c>
      <c r="H560">
        <v>5</v>
      </c>
      <c r="I560">
        <v>1</v>
      </c>
      <c r="J560">
        <v>2.5</v>
      </c>
      <c r="K560">
        <v>2.5</v>
      </c>
      <c r="L560">
        <v>0</v>
      </c>
      <c r="M560">
        <v>2.5</v>
      </c>
      <c r="N560">
        <v>0</v>
      </c>
      <c r="O560">
        <v>2.5</v>
      </c>
      <c r="P560">
        <v>0.39</v>
      </c>
      <c r="Q560">
        <v>1</v>
      </c>
      <c r="R560">
        <v>0</v>
      </c>
      <c r="S560">
        <v>0.1</v>
      </c>
      <c r="T560">
        <v>6.5</v>
      </c>
      <c r="U560">
        <v>0.44</v>
      </c>
      <c r="V560">
        <v>0.08</v>
      </c>
      <c r="W560">
        <v>0.2</v>
      </c>
      <c r="X560">
        <v>0.98</v>
      </c>
      <c r="Y560">
        <v>0.1</v>
      </c>
      <c r="Z560">
        <v>-0.1</v>
      </c>
      <c r="AA560" t="s">
        <v>1</v>
      </c>
    </row>
    <row r="561" spans="1:27" x14ac:dyDescent="0.3">
      <c r="A561">
        <v>986032</v>
      </c>
      <c r="B561" t="s">
        <v>9</v>
      </c>
      <c r="C561">
        <v>1</v>
      </c>
      <c r="D561">
        <v>1</v>
      </c>
      <c r="E561">
        <v>0</v>
      </c>
      <c r="F561">
        <v>3</v>
      </c>
      <c r="G561">
        <v>0</v>
      </c>
      <c r="H561">
        <v>5</v>
      </c>
      <c r="I561">
        <v>1</v>
      </c>
      <c r="J561">
        <v>2.5</v>
      </c>
      <c r="K561">
        <v>2.5</v>
      </c>
      <c r="L561">
        <v>0</v>
      </c>
      <c r="M561">
        <v>2.5</v>
      </c>
      <c r="N561">
        <v>0</v>
      </c>
      <c r="O561">
        <v>2.5</v>
      </c>
      <c r="P561">
        <v>0.39</v>
      </c>
      <c r="Q561">
        <v>1</v>
      </c>
      <c r="R561">
        <v>0</v>
      </c>
      <c r="S561">
        <v>0.1</v>
      </c>
      <c r="T561">
        <v>6.5</v>
      </c>
      <c r="U561">
        <v>0.44</v>
      </c>
      <c r="V561">
        <v>0.08</v>
      </c>
      <c r="W561">
        <v>0.2</v>
      </c>
      <c r="X561">
        <v>0.98</v>
      </c>
      <c r="Y561">
        <v>0.1</v>
      </c>
      <c r="Z561">
        <v>-0.1</v>
      </c>
      <c r="AA561" t="s">
        <v>1</v>
      </c>
    </row>
    <row r="562" spans="1:27" x14ac:dyDescent="0.3">
      <c r="A562">
        <v>986061</v>
      </c>
      <c r="B562" t="s">
        <v>9</v>
      </c>
      <c r="C562">
        <v>1</v>
      </c>
      <c r="D562">
        <v>1</v>
      </c>
      <c r="E562">
        <v>0</v>
      </c>
      <c r="F562">
        <v>3</v>
      </c>
      <c r="G562">
        <v>0</v>
      </c>
      <c r="H562">
        <v>5</v>
      </c>
      <c r="I562">
        <v>1</v>
      </c>
      <c r="J562">
        <v>2.5</v>
      </c>
      <c r="K562">
        <v>2.5</v>
      </c>
      <c r="L562">
        <v>0</v>
      </c>
      <c r="M562">
        <v>2.5</v>
      </c>
      <c r="N562">
        <v>0</v>
      </c>
      <c r="O562">
        <v>2.5</v>
      </c>
      <c r="P562">
        <v>0.39</v>
      </c>
      <c r="Q562">
        <v>1</v>
      </c>
      <c r="R562">
        <v>0</v>
      </c>
      <c r="S562">
        <v>0.1</v>
      </c>
      <c r="T562">
        <v>6.5</v>
      </c>
      <c r="U562">
        <v>0.44</v>
      </c>
      <c r="V562">
        <v>0.08</v>
      </c>
      <c r="W562">
        <v>0.2</v>
      </c>
      <c r="X562">
        <v>0.98</v>
      </c>
      <c r="Y562">
        <v>0.1</v>
      </c>
      <c r="Z562">
        <v>-0.1</v>
      </c>
      <c r="AA562" t="s">
        <v>1</v>
      </c>
    </row>
    <row r="563" spans="1:27" x14ac:dyDescent="0.3">
      <c r="A563">
        <v>986062</v>
      </c>
      <c r="B563" t="s">
        <v>9</v>
      </c>
      <c r="C563">
        <v>1</v>
      </c>
      <c r="D563">
        <v>1</v>
      </c>
      <c r="E563">
        <v>0</v>
      </c>
      <c r="F563">
        <v>3</v>
      </c>
      <c r="G563">
        <v>0</v>
      </c>
      <c r="H563">
        <v>5</v>
      </c>
      <c r="I563">
        <v>1</v>
      </c>
      <c r="J563">
        <v>2.5</v>
      </c>
      <c r="K563">
        <v>2.5</v>
      </c>
      <c r="L563">
        <v>0</v>
      </c>
      <c r="M563">
        <v>2.5</v>
      </c>
      <c r="N563">
        <v>0</v>
      </c>
      <c r="O563">
        <v>2.5</v>
      </c>
      <c r="P563">
        <v>0.39</v>
      </c>
      <c r="Q563">
        <v>1</v>
      </c>
      <c r="R563">
        <v>0</v>
      </c>
      <c r="S563">
        <v>0.1</v>
      </c>
      <c r="T563">
        <v>6.5</v>
      </c>
      <c r="U563">
        <v>0.44</v>
      </c>
      <c r="V563">
        <v>0.08</v>
      </c>
      <c r="W563">
        <v>0.2</v>
      </c>
      <c r="X563">
        <v>0.98</v>
      </c>
      <c r="Y563">
        <v>0.1</v>
      </c>
      <c r="Z563">
        <v>-0.1</v>
      </c>
      <c r="AA563" t="s">
        <v>1</v>
      </c>
    </row>
    <row r="564" spans="1:27" x14ac:dyDescent="0.3">
      <c r="A564">
        <v>986063</v>
      </c>
      <c r="B564" t="s">
        <v>9</v>
      </c>
      <c r="C564">
        <v>1</v>
      </c>
      <c r="D564">
        <v>1</v>
      </c>
      <c r="E564">
        <v>0</v>
      </c>
      <c r="F564">
        <v>3</v>
      </c>
      <c r="G564">
        <v>0</v>
      </c>
      <c r="H564">
        <v>5</v>
      </c>
      <c r="I564">
        <v>1</v>
      </c>
      <c r="J564">
        <v>2.5</v>
      </c>
      <c r="K564">
        <v>2.5</v>
      </c>
      <c r="L564">
        <v>0</v>
      </c>
      <c r="M564">
        <v>2.5</v>
      </c>
      <c r="N564">
        <v>0</v>
      </c>
      <c r="O564">
        <v>2.5</v>
      </c>
      <c r="P564">
        <v>0.39</v>
      </c>
      <c r="Q564">
        <v>1</v>
      </c>
      <c r="R564">
        <v>0</v>
      </c>
      <c r="S564">
        <v>0.1</v>
      </c>
      <c r="T564">
        <v>6.5</v>
      </c>
      <c r="U564">
        <v>0.44</v>
      </c>
      <c r="V564">
        <v>0.08</v>
      </c>
      <c r="W564">
        <v>0.2</v>
      </c>
      <c r="X564">
        <v>0.98</v>
      </c>
      <c r="Y564">
        <v>0.1</v>
      </c>
      <c r="Z564">
        <v>-0.1</v>
      </c>
      <c r="AA564" t="s">
        <v>1</v>
      </c>
    </row>
    <row r="565" spans="1:27" x14ac:dyDescent="0.3">
      <c r="A565">
        <v>989011</v>
      </c>
      <c r="B565" t="s">
        <v>9</v>
      </c>
      <c r="C565">
        <v>1</v>
      </c>
      <c r="D565">
        <v>1</v>
      </c>
      <c r="E565">
        <v>0</v>
      </c>
      <c r="F565">
        <v>3</v>
      </c>
      <c r="G565">
        <v>0</v>
      </c>
      <c r="H565">
        <v>5</v>
      </c>
      <c r="I565">
        <v>1</v>
      </c>
      <c r="J565">
        <v>2.5</v>
      </c>
      <c r="K565">
        <v>2.5</v>
      </c>
      <c r="L565">
        <v>0</v>
      </c>
      <c r="M565">
        <v>2.5</v>
      </c>
      <c r="N565">
        <v>0</v>
      </c>
      <c r="O565">
        <v>2.5</v>
      </c>
      <c r="P565">
        <v>0.39</v>
      </c>
      <c r="Q565">
        <v>1</v>
      </c>
      <c r="R565">
        <v>0</v>
      </c>
      <c r="S565">
        <v>0.1</v>
      </c>
      <c r="T565">
        <v>6.5</v>
      </c>
      <c r="U565">
        <v>0.44</v>
      </c>
      <c r="V565">
        <v>0.08</v>
      </c>
      <c r="W565">
        <v>0.2</v>
      </c>
      <c r="X565">
        <v>0.98</v>
      </c>
      <c r="Y565">
        <v>0.1</v>
      </c>
      <c r="Z565">
        <v>-0.1</v>
      </c>
      <c r="AA565" t="s">
        <v>1</v>
      </c>
    </row>
    <row r="566" spans="1:27" x14ac:dyDescent="0.3">
      <c r="A566">
        <v>989012</v>
      </c>
      <c r="B566" t="s">
        <v>9</v>
      </c>
      <c r="C566">
        <v>1</v>
      </c>
      <c r="D566">
        <v>1</v>
      </c>
      <c r="E566">
        <v>0</v>
      </c>
      <c r="F566">
        <v>3</v>
      </c>
      <c r="G566">
        <v>0</v>
      </c>
      <c r="H566">
        <v>5</v>
      </c>
      <c r="I566">
        <v>1</v>
      </c>
      <c r="J566">
        <v>2.5</v>
      </c>
      <c r="K566">
        <v>2.5</v>
      </c>
      <c r="L566">
        <v>0</v>
      </c>
      <c r="M566">
        <v>2.5</v>
      </c>
      <c r="N566">
        <v>0</v>
      </c>
      <c r="O566">
        <v>2.5</v>
      </c>
      <c r="P566">
        <v>0.39</v>
      </c>
      <c r="Q566">
        <v>1</v>
      </c>
      <c r="R566">
        <v>0</v>
      </c>
      <c r="S566">
        <v>0.1</v>
      </c>
      <c r="T566">
        <v>6.5</v>
      </c>
      <c r="U566">
        <v>0.44</v>
      </c>
      <c r="V566">
        <v>0.08</v>
      </c>
      <c r="W566">
        <v>0.2</v>
      </c>
      <c r="X566">
        <v>0.98</v>
      </c>
      <c r="Y566">
        <v>0.1</v>
      </c>
      <c r="Z566">
        <v>-0.1</v>
      </c>
      <c r="AA566" t="s">
        <v>1</v>
      </c>
    </row>
    <row r="567" spans="1:27" x14ac:dyDescent="0.3">
      <c r="A567">
        <v>989021</v>
      </c>
      <c r="B567" t="s">
        <v>9</v>
      </c>
      <c r="C567">
        <v>1</v>
      </c>
      <c r="D567">
        <v>1</v>
      </c>
      <c r="E567">
        <v>0</v>
      </c>
      <c r="F567">
        <v>3</v>
      </c>
      <c r="G567">
        <v>0</v>
      </c>
      <c r="H567">
        <v>5</v>
      </c>
      <c r="I567">
        <v>1</v>
      </c>
      <c r="J567">
        <v>2.5</v>
      </c>
      <c r="K567">
        <v>2.5</v>
      </c>
      <c r="L567">
        <v>0</v>
      </c>
      <c r="M567">
        <v>2.5</v>
      </c>
      <c r="N567">
        <v>0</v>
      </c>
      <c r="O567">
        <v>2.5</v>
      </c>
      <c r="P567">
        <v>0.39</v>
      </c>
      <c r="Q567">
        <v>1</v>
      </c>
      <c r="R567">
        <v>0</v>
      </c>
      <c r="S567">
        <v>0.1</v>
      </c>
      <c r="T567">
        <v>6.5</v>
      </c>
      <c r="U567">
        <v>0.44</v>
      </c>
      <c r="V567">
        <v>0.08</v>
      </c>
      <c r="W567">
        <v>0.2</v>
      </c>
      <c r="X567">
        <v>0.98</v>
      </c>
      <c r="Y567">
        <v>0.1</v>
      </c>
      <c r="Z567">
        <v>-0.1</v>
      </c>
      <c r="AA567" t="s">
        <v>1</v>
      </c>
    </row>
    <row r="568" spans="1:27" x14ac:dyDescent="0.3">
      <c r="A568">
        <v>989022</v>
      </c>
      <c r="B568" t="s">
        <v>9</v>
      </c>
      <c r="C568">
        <v>1</v>
      </c>
      <c r="D568">
        <v>1</v>
      </c>
      <c r="E568">
        <v>0</v>
      </c>
      <c r="F568">
        <v>3</v>
      </c>
      <c r="G568">
        <v>0</v>
      </c>
      <c r="H568">
        <v>5</v>
      </c>
      <c r="I568">
        <v>1</v>
      </c>
      <c r="J568">
        <v>2.5</v>
      </c>
      <c r="K568">
        <v>2.5</v>
      </c>
      <c r="L568">
        <v>0</v>
      </c>
      <c r="M568">
        <v>2.5</v>
      </c>
      <c r="N568">
        <v>0</v>
      </c>
      <c r="O568">
        <v>2.5</v>
      </c>
      <c r="P568">
        <v>0.39</v>
      </c>
      <c r="Q568">
        <v>1</v>
      </c>
      <c r="R568">
        <v>0</v>
      </c>
      <c r="S568">
        <v>0.1</v>
      </c>
      <c r="T568">
        <v>6.5</v>
      </c>
      <c r="U568">
        <v>0.44</v>
      </c>
      <c r="V568">
        <v>0.08</v>
      </c>
      <c r="W568">
        <v>0.2</v>
      </c>
      <c r="X568">
        <v>0.98</v>
      </c>
      <c r="Y568">
        <v>0.1</v>
      </c>
      <c r="Z568">
        <v>-0.1</v>
      </c>
      <c r="AA568" t="s">
        <v>1</v>
      </c>
    </row>
    <row r="569" spans="1:27" x14ac:dyDescent="0.3">
      <c r="A569">
        <v>989031</v>
      </c>
      <c r="B569" t="s">
        <v>9</v>
      </c>
      <c r="C569">
        <v>1</v>
      </c>
      <c r="D569">
        <v>1</v>
      </c>
      <c r="E569">
        <v>0</v>
      </c>
      <c r="F569">
        <v>3</v>
      </c>
      <c r="G569">
        <v>0</v>
      </c>
      <c r="H569">
        <v>5</v>
      </c>
      <c r="I569">
        <v>1</v>
      </c>
      <c r="J569">
        <v>2.5</v>
      </c>
      <c r="K569">
        <v>2.5</v>
      </c>
      <c r="L569">
        <v>0</v>
      </c>
      <c r="M569">
        <v>2.5</v>
      </c>
      <c r="N569">
        <v>0</v>
      </c>
      <c r="O569">
        <v>2.5</v>
      </c>
      <c r="P569">
        <v>0.39</v>
      </c>
      <c r="Q569">
        <v>1</v>
      </c>
      <c r="R569">
        <v>0</v>
      </c>
      <c r="S569">
        <v>0.1</v>
      </c>
      <c r="T569">
        <v>6.5</v>
      </c>
      <c r="U569">
        <v>0.44</v>
      </c>
      <c r="V569">
        <v>0.08</v>
      </c>
      <c r="W569">
        <v>0.2</v>
      </c>
      <c r="X569">
        <v>0.98</v>
      </c>
      <c r="Y569">
        <v>0.1</v>
      </c>
      <c r="Z569">
        <v>-0.1</v>
      </c>
      <c r="AA569" t="s">
        <v>1</v>
      </c>
    </row>
    <row r="570" spans="1:27" x14ac:dyDescent="0.3">
      <c r="A570">
        <v>989032</v>
      </c>
      <c r="B570" t="s">
        <v>9</v>
      </c>
      <c r="C570">
        <v>1</v>
      </c>
      <c r="D570">
        <v>1</v>
      </c>
      <c r="E570">
        <v>0</v>
      </c>
      <c r="F570">
        <v>3</v>
      </c>
      <c r="G570">
        <v>0</v>
      </c>
      <c r="H570">
        <v>5</v>
      </c>
      <c r="I570">
        <v>1</v>
      </c>
      <c r="J570">
        <v>2.5</v>
      </c>
      <c r="K570">
        <v>2.5</v>
      </c>
      <c r="L570">
        <v>0</v>
      </c>
      <c r="M570">
        <v>2.5</v>
      </c>
      <c r="N570">
        <v>0</v>
      </c>
      <c r="O570">
        <v>2.5</v>
      </c>
      <c r="P570">
        <v>0.39</v>
      </c>
      <c r="Q570">
        <v>1</v>
      </c>
      <c r="R570">
        <v>0</v>
      </c>
      <c r="S570">
        <v>0.1</v>
      </c>
      <c r="T570">
        <v>6.5</v>
      </c>
      <c r="U570">
        <v>0.44</v>
      </c>
      <c r="V570">
        <v>0.08</v>
      </c>
      <c r="W570">
        <v>0.2</v>
      </c>
      <c r="X570">
        <v>0.98</v>
      </c>
      <c r="Y570">
        <v>0.1</v>
      </c>
      <c r="Z570">
        <v>-0.1</v>
      </c>
      <c r="AA570" t="s">
        <v>1</v>
      </c>
    </row>
    <row r="571" spans="1:27" x14ac:dyDescent="0.3">
      <c r="A571">
        <v>990011</v>
      </c>
      <c r="B571" t="s">
        <v>9</v>
      </c>
      <c r="C571">
        <v>1</v>
      </c>
      <c r="D571">
        <v>1</v>
      </c>
      <c r="E571">
        <v>0</v>
      </c>
      <c r="F571">
        <v>3</v>
      </c>
      <c r="G571">
        <v>0</v>
      </c>
      <c r="H571">
        <v>5</v>
      </c>
      <c r="I571">
        <v>1</v>
      </c>
      <c r="J571">
        <v>2.5</v>
      </c>
      <c r="K571">
        <v>2.5</v>
      </c>
      <c r="L571">
        <v>0</v>
      </c>
      <c r="M571">
        <v>2.5</v>
      </c>
      <c r="N571">
        <v>0</v>
      </c>
      <c r="O571">
        <v>2.5</v>
      </c>
      <c r="P571">
        <v>0.39</v>
      </c>
      <c r="Q571">
        <v>1</v>
      </c>
      <c r="R571">
        <v>0</v>
      </c>
      <c r="S571">
        <v>0.1</v>
      </c>
      <c r="T571">
        <v>6.5</v>
      </c>
      <c r="U571">
        <v>0.44</v>
      </c>
      <c r="V571">
        <v>0.08</v>
      </c>
      <c r="W571">
        <v>0.2</v>
      </c>
      <c r="X571">
        <v>0.98</v>
      </c>
      <c r="Y571">
        <v>0.1</v>
      </c>
      <c r="Z571">
        <v>-0.1</v>
      </c>
      <c r="AA571" t="s">
        <v>1</v>
      </c>
    </row>
    <row r="572" spans="1:27" x14ac:dyDescent="0.3">
      <c r="A572">
        <v>990012</v>
      </c>
      <c r="B572" t="s">
        <v>9</v>
      </c>
      <c r="C572">
        <v>1</v>
      </c>
      <c r="D572">
        <v>1</v>
      </c>
      <c r="E572">
        <v>0</v>
      </c>
      <c r="F572">
        <v>3</v>
      </c>
      <c r="G572">
        <v>0</v>
      </c>
      <c r="H572">
        <v>5</v>
      </c>
      <c r="I572">
        <v>1</v>
      </c>
      <c r="J572">
        <v>2.5</v>
      </c>
      <c r="K572">
        <v>2.5</v>
      </c>
      <c r="L572">
        <v>0</v>
      </c>
      <c r="M572">
        <v>2.5</v>
      </c>
      <c r="N572">
        <v>0</v>
      </c>
      <c r="O572">
        <v>2.5</v>
      </c>
      <c r="P572">
        <v>0.39</v>
      </c>
      <c r="Q572">
        <v>1</v>
      </c>
      <c r="R572">
        <v>0</v>
      </c>
      <c r="S572">
        <v>0.1</v>
      </c>
      <c r="T572">
        <v>6.5</v>
      </c>
      <c r="U572">
        <v>0.44</v>
      </c>
      <c r="V572">
        <v>0.08</v>
      </c>
      <c r="W572">
        <v>0.2</v>
      </c>
      <c r="X572">
        <v>0.98</v>
      </c>
      <c r="Y572">
        <v>0.1</v>
      </c>
      <c r="Z572">
        <v>-0.1</v>
      </c>
      <c r="AA572" t="s">
        <v>1</v>
      </c>
    </row>
    <row r="573" spans="1:27" x14ac:dyDescent="0.3">
      <c r="A573">
        <v>990021</v>
      </c>
      <c r="B573" t="s">
        <v>9</v>
      </c>
      <c r="C573">
        <v>1</v>
      </c>
      <c r="D573">
        <v>1</v>
      </c>
      <c r="E573">
        <v>0</v>
      </c>
      <c r="F573">
        <v>3</v>
      </c>
      <c r="G573">
        <v>0</v>
      </c>
      <c r="H573">
        <v>5</v>
      </c>
      <c r="I573">
        <v>1</v>
      </c>
      <c r="J573">
        <v>2.5</v>
      </c>
      <c r="K573">
        <v>2.5</v>
      </c>
      <c r="L573">
        <v>0</v>
      </c>
      <c r="M573">
        <v>2.5</v>
      </c>
      <c r="N573">
        <v>0</v>
      </c>
      <c r="O573">
        <v>2.5</v>
      </c>
      <c r="P573">
        <v>0.39</v>
      </c>
      <c r="Q573">
        <v>1</v>
      </c>
      <c r="R573">
        <v>0</v>
      </c>
      <c r="S573">
        <v>0.1</v>
      </c>
      <c r="T573">
        <v>6.5</v>
      </c>
      <c r="U573">
        <v>0.44</v>
      </c>
      <c r="V573">
        <v>0.08</v>
      </c>
      <c r="W573">
        <v>0.2</v>
      </c>
      <c r="X573">
        <v>0.98</v>
      </c>
      <c r="Y573">
        <v>0.1</v>
      </c>
      <c r="Z573">
        <v>-0.1</v>
      </c>
      <c r="AA573" t="s">
        <v>1</v>
      </c>
    </row>
    <row r="574" spans="1:27" x14ac:dyDescent="0.3">
      <c r="A574">
        <v>990022</v>
      </c>
      <c r="B574" t="s">
        <v>9</v>
      </c>
      <c r="C574">
        <v>1</v>
      </c>
      <c r="D574">
        <v>1</v>
      </c>
      <c r="E574">
        <v>0</v>
      </c>
      <c r="F574">
        <v>3</v>
      </c>
      <c r="G574">
        <v>0</v>
      </c>
      <c r="H574">
        <v>5</v>
      </c>
      <c r="I574">
        <v>1</v>
      </c>
      <c r="J574">
        <v>2.5</v>
      </c>
      <c r="K574">
        <v>2.5</v>
      </c>
      <c r="L574">
        <v>0</v>
      </c>
      <c r="M574">
        <v>2.5</v>
      </c>
      <c r="N574">
        <v>0</v>
      </c>
      <c r="O574">
        <v>2.5</v>
      </c>
      <c r="P574">
        <v>0.39</v>
      </c>
      <c r="Q574">
        <v>1</v>
      </c>
      <c r="R574">
        <v>0</v>
      </c>
      <c r="S574">
        <v>0.1</v>
      </c>
      <c r="T574">
        <v>6.5</v>
      </c>
      <c r="U574">
        <v>0.44</v>
      </c>
      <c r="V574">
        <v>0.08</v>
      </c>
      <c r="W574">
        <v>0.2</v>
      </c>
      <c r="X574">
        <v>0.98</v>
      </c>
      <c r="Y574">
        <v>0.1</v>
      </c>
      <c r="Z574">
        <v>-0.1</v>
      </c>
      <c r="AA574" t="s">
        <v>1</v>
      </c>
    </row>
    <row r="575" spans="1:27" x14ac:dyDescent="0.3">
      <c r="A575">
        <v>990031</v>
      </c>
      <c r="B575" t="s">
        <v>9</v>
      </c>
      <c r="C575">
        <v>1</v>
      </c>
      <c r="D575">
        <v>1</v>
      </c>
      <c r="E575">
        <v>0</v>
      </c>
      <c r="F575">
        <v>3</v>
      </c>
      <c r="G575">
        <v>0</v>
      </c>
      <c r="H575">
        <v>5</v>
      </c>
      <c r="I575">
        <v>1</v>
      </c>
      <c r="J575">
        <v>2.5</v>
      </c>
      <c r="K575">
        <v>2.5</v>
      </c>
      <c r="L575">
        <v>0</v>
      </c>
      <c r="M575">
        <v>2.5</v>
      </c>
      <c r="N575">
        <v>0</v>
      </c>
      <c r="O575">
        <v>2.5</v>
      </c>
      <c r="P575">
        <v>0.39</v>
      </c>
      <c r="Q575">
        <v>1</v>
      </c>
      <c r="R575">
        <v>0</v>
      </c>
      <c r="S575">
        <v>0.1</v>
      </c>
      <c r="T575">
        <v>6.5</v>
      </c>
      <c r="U575">
        <v>0.44</v>
      </c>
      <c r="V575">
        <v>0.08</v>
      </c>
      <c r="W575">
        <v>0.2</v>
      </c>
      <c r="X575">
        <v>0.98</v>
      </c>
      <c r="Y575">
        <v>0.1</v>
      </c>
      <c r="Z575">
        <v>-0.1</v>
      </c>
      <c r="AA575" t="s">
        <v>1</v>
      </c>
    </row>
    <row r="576" spans="1:27" x14ac:dyDescent="0.3">
      <c r="A576">
        <v>990032</v>
      </c>
      <c r="B576" t="s">
        <v>9</v>
      </c>
      <c r="C576">
        <v>1</v>
      </c>
      <c r="D576">
        <v>1</v>
      </c>
      <c r="E576">
        <v>0</v>
      </c>
      <c r="F576">
        <v>3</v>
      </c>
      <c r="G576">
        <v>0</v>
      </c>
      <c r="H576">
        <v>5</v>
      </c>
      <c r="I576">
        <v>1</v>
      </c>
      <c r="J576">
        <v>2.5</v>
      </c>
      <c r="K576">
        <v>2.5</v>
      </c>
      <c r="L576">
        <v>0</v>
      </c>
      <c r="M576">
        <v>2.5</v>
      </c>
      <c r="N576">
        <v>0</v>
      </c>
      <c r="O576">
        <v>2.5</v>
      </c>
      <c r="P576">
        <v>0.39</v>
      </c>
      <c r="Q576">
        <v>1</v>
      </c>
      <c r="R576">
        <v>0</v>
      </c>
      <c r="S576">
        <v>0.1</v>
      </c>
      <c r="T576">
        <v>6.5</v>
      </c>
      <c r="U576">
        <v>0.44</v>
      </c>
      <c r="V576">
        <v>0.08</v>
      </c>
      <c r="W576">
        <v>0.2</v>
      </c>
      <c r="X576">
        <v>0.98</v>
      </c>
      <c r="Y576">
        <v>0.1</v>
      </c>
      <c r="Z576">
        <v>-0.1</v>
      </c>
      <c r="AA576" t="s">
        <v>1</v>
      </c>
    </row>
    <row r="577" spans="1:27" x14ac:dyDescent="0.3">
      <c r="A577">
        <v>990033</v>
      </c>
      <c r="B577" t="s">
        <v>9</v>
      </c>
      <c r="C577">
        <v>1</v>
      </c>
      <c r="D577">
        <v>1</v>
      </c>
      <c r="E577">
        <v>0</v>
      </c>
      <c r="F577">
        <v>3</v>
      </c>
      <c r="G577">
        <v>0</v>
      </c>
      <c r="H577">
        <v>5</v>
      </c>
      <c r="I577">
        <v>1</v>
      </c>
      <c r="J577">
        <v>2.5</v>
      </c>
      <c r="K577">
        <v>2.5</v>
      </c>
      <c r="L577">
        <v>0</v>
      </c>
      <c r="M577">
        <v>2.5</v>
      </c>
      <c r="N577">
        <v>0</v>
      </c>
      <c r="O577">
        <v>2.5</v>
      </c>
      <c r="P577">
        <v>0.39</v>
      </c>
      <c r="Q577">
        <v>1</v>
      </c>
      <c r="R577">
        <v>0</v>
      </c>
      <c r="S577">
        <v>0.1</v>
      </c>
      <c r="T577">
        <v>6.5</v>
      </c>
      <c r="U577">
        <v>0.44</v>
      </c>
      <c r="V577">
        <v>0.08</v>
      </c>
      <c r="W577">
        <v>0.2</v>
      </c>
      <c r="X577">
        <v>0.98</v>
      </c>
      <c r="Y577">
        <v>0.1</v>
      </c>
      <c r="Z577">
        <v>-0.1</v>
      </c>
      <c r="AA577" t="s">
        <v>1</v>
      </c>
    </row>
    <row r="578" spans="1:27" x14ac:dyDescent="0.3">
      <c r="A578">
        <v>991011</v>
      </c>
      <c r="B578" t="s">
        <v>9</v>
      </c>
      <c r="C578">
        <v>1</v>
      </c>
      <c r="D578">
        <v>1</v>
      </c>
      <c r="E578">
        <v>0</v>
      </c>
      <c r="F578">
        <v>3</v>
      </c>
      <c r="G578">
        <v>0</v>
      </c>
      <c r="H578">
        <v>5</v>
      </c>
      <c r="I578">
        <v>1</v>
      </c>
      <c r="J578">
        <v>2.5</v>
      </c>
      <c r="K578">
        <v>2.5</v>
      </c>
      <c r="L578">
        <v>0</v>
      </c>
      <c r="M578">
        <v>2.5</v>
      </c>
      <c r="N578">
        <v>0</v>
      </c>
      <c r="O578">
        <v>2.5</v>
      </c>
      <c r="P578">
        <v>0.39</v>
      </c>
      <c r="Q578">
        <v>1</v>
      </c>
      <c r="R578">
        <v>0</v>
      </c>
      <c r="S578">
        <v>0.1</v>
      </c>
      <c r="T578">
        <v>6.5</v>
      </c>
      <c r="U578">
        <v>0.44</v>
      </c>
      <c r="V578">
        <v>0.08</v>
      </c>
      <c r="W578">
        <v>0.2</v>
      </c>
      <c r="X578">
        <v>0.98</v>
      </c>
      <c r="Y578">
        <v>0.1</v>
      </c>
      <c r="Z578">
        <v>-0.1</v>
      </c>
      <c r="AA578" t="s">
        <v>1</v>
      </c>
    </row>
    <row r="579" spans="1:27" x14ac:dyDescent="0.3">
      <c r="A579">
        <v>991012</v>
      </c>
      <c r="B579" t="s">
        <v>9</v>
      </c>
      <c r="C579">
        <v>1</v>
      </c>
      <c r="D579">
        <v>1</v>
      </c>
      <c r="E579">
        <v>0</v>
      </c>
      <c r="F579">
        <v>3</v>
      </c>
      <c r="G579">
        <v>0</v>
      </c>
      <c r="H579">
        <v>5</v>
      </c>
      <c r="I579">
        <v>1</v>
      </c>
      <c r="J579">
        <v>2.5</v>
      </c>
      <c r="K579">
        <v>2.5</v>
      </c>
      <c r="L579">
        <v>0</v>
      </c>
      <c r="M579">
        <v>2.5</v>
      </c>
      <c r="N579">
        <v>0</v>
      </c>
      <c r="O579">
        <v>2.5</v>
      </c>
      <c r="P579">
        <v>0.39</v>
      </c>
      <c r="Q579">
        <v>1</v>
      </c>
      <c r="R579">
        <v>0</v>
      </c>
      <c r="S579">
        <v>0.1</v>
      </c>
      <c r="T579">
        <v>6.5</v>
      </c>
      <c r="U579">
        <v>0.44</v>
      </c>
      <c r="V579">
        <v>0.08</v>
      </c>
      <c r="W579">
        <v>0.2</v>
      </c>
      <c r="X579">
        <v>0.98</v>
      </c>
      <c r="Y579">
        <v>0.1</v>
      </c>
      <c r="Z579">
        <v>-0.1</v>
      </c>
      <c r="AA579" t="s">
        <v>1</v>
      </c>
    </row>
    <row r="580" spans="1:27" x14ac:dyDescent="0.3">
      <c r="A580">
        <v>991021</v>
      </c>
      <c r="B580" t="s">
        <v>9</v>
      </c>
      <c r="C580">
        <v>1</v>
      </c>
      <c r="D580">
        <v>1</v>
      </c>
      <c r="E580">
        <v>0</v>
      </c>
      <c r="F580">
        <v>3</v>
      </c>
      <c r="G580">
        <v>0</v>
      </c>
      <c r="H580">
        <v>5</v>
      </c>
      <c r="I580">
        <v>1</v>
      </c>
      <c r="J580">
        <v>2.5</v>
      </c>
      <c r="K580">
        <v>2.5</v>
      </c>
      <c r="L580">
        <v>0</v>
      </c>
      <c r="M580">
        <v>2.5</v>
      </c>
      <c r="N580">
        <v>0</v>
      </c>
      <c r="O580">
        <v>2.5</v>
      </c>
      <c r="P580">
        <v>0.39</v>
      </c>
      <c r="Q580">
        <v>1</v>
      </c>
      <c r="R580">
        <v>0</v>
      </c>
      <c r="S580">
        <v>0.1</v>
      </c>
      <c r="T580">
        <v>6.5</v>
      </c>
      <c r="U580">
        <v>0.44</v>
      </c>
      <c r="V580">
        <v>0.08</v>
      </c>
      <c r="W580">
        <v>0.2</v>
      </c>
      <c r="X580">
        <v>0.98</v>
      </c>
      <c r="Y580">
        <v>0.1</v>
      </c>
      <c r="Z580">
        <v>-0.1</v>
      </c>
      <c r="AA580" t="s">
        <v>1</v>
      </c>
    </row>
    <row r="581" spans="1:27" x14ac:dyDescent="0.3">
      <c r="A581">
        <v>991022</v>
      </c>
      <c r="B581" t="s">
        <v>9</v>
      </c>
      <c r="C581">
        <v>1</v>
      </c>
      <c r="D581">
        <v>1</v>
      </c>
      <c r="E581">
        <v>0</v>
      </c>
      <c r="F581">
        <v>3</v>
      </c>
      <c r="G581">
        <v>0</v>
      </c>
      <c r="H581">
        <v>5</v>
      </c>
      <c r="I581">
        <v>1</v>
      </c>
      <c r="J581">
        <v>2.5</v>
      </c>
      <c r="K581">
        <v>2.5</v>
      </c>
      <c r="L581">
        <v>0</v>
      </c>
      <c r="M581">
        <v>2.5</v>
      </c>
      <c r="N581">
        <v>0</v>
      </c>
      <c r="O581">
        <v>2.5</v>
      </c>
      <c r="P581">
        <v>0.39</v>
      </c>
      <c r="Q581">
        <v>1</v>
      </c>
      <c r="R581">
        <v>0</v>
      </c>
      <c r="S581">
        <v>0.1</v>
      </c>
      <c r="T581">
        <v>6.5</v>
      </c>
      <c r="U581">
        <v>0.44</v>
      </c>
      <c r="V581">
        <v>0.08</v>
      </c>
      <c r="W581">
        <v>0.2</v>
      </c>
      <c r="X581">
        <v>0.98</v>
      </c>
      <c r="Y581">
        <v>0.1</v>
      </c>
      <c r="Z581">
        <v>-0.1</v>
      </c>
      <c r="AA581" t="s">
        <v>1</v>
      </c>
    </row>
    <row r="582" spans="1:27" x14ac:dyDescent="0.3">
      <c r="A582">
        <v>991023</v>
      </c>
      <c r="B582" t="s">
        <v>9</v>
      </c>
      <c r="C582">
        <v>1</v>
      </c>
      <c r="D582">
        <v>1</v>
      </c>
      <c r="E582">
        <v>0</v>
      </c>
      <c r="F582">
        <v>3</v>
      </c>
      <c r="G582">
        <v>0</v>
      </c>
      <c r="H582">
        <v>5</v>
      </c>
      <c r="I582">
        <v>1</v>
      </c>
      <c r="J582">
        <v>2.5</v>
      </c>
      <c r="K582">
        <v>2.5</v>
      </c>
      <c r="L582">
        <v>0</v>
      </c>
      <c r="M582">
        <v>2.5</v>
      </c>
      <c r="N582">
        <v>0</v>
      </c>
      <c r="O582">
        <v>2.5</v>
      </c>
      <c r="P582">
        <v>0.39</v>
      </c>
      <c r="Q582">
        <v>1</v>
      </c>
      <c r="R582">
        <v>0</v>
      </c>
      <c r="S582">
        <v>0.1</v>
      </c>
      <c r="T582">
        <v>6.5</v>
      </c>
      <c r="U582">
        <v>0.44</v>
      </c>
      <c r="V582">
        <v>0.08</v>
      </c>
      <c r="W582">
        <v>0.2</v>
      </c>
      <c r="X582">
        <v>0.98</v>
      </c>
      <c r="Y582">
        <v>0.1</v>
      </c>
      <c r="Z582">
        <v>-0.1</v>
      </c>
      <c r="AA582" t="s">
        <v>1</v>
      </c>
    </row>
    <row r="583" spans="1:27" x14ac:dyDescent="0.3">
      <c r="A583">
        <v>991024</v>
      </c>
      <c r="B583" t="s">
        <v>9</v>
      </c>
      <c r="C583">
        <v>1</v>
      </c>
      <c r="D583">
        <v>1</v>
      </c>
      <c r="E583">
        <v>0</v>
      </c>
      <c r="F583">
        <v>3</v>
      </c>
      <c r="G583">
        <v>0</v>
      </c>
      <c r="H583">
        <v>5</v>
      </c>
      <c r="I583">
        <v>1</v>
      </c>
      <c r="J583">
        <v>2.5</v>
      </c>
      <c r="K583">
        <v>2.5</v>
      </c>
      <c r="L583">
        <v>0</v>
      </c>
      <c r="M583">
        <v>2.5</v>
      </c>
      <c r="N583">
        <v>0</v>
      </c>
      <c r="O583">
        <v>2.5</v>
      </c>
      <c r="P583">
        <v>0.39</v>
      </c>
      <c r="Q583">
        <v>1</v>
      </c>
      <c r="R583">
        <v>0</v>
      </c>
      <c r="S583">
        <v>0.1</v>
      </c>
      <c r="T583">
        <v>6.5</v>
      </c>
      <c r="U583">
        <v>0.44</v>
      </c>
      <c r="V583">
        <v>0.08</v>
      </c>
      <c r="W583">
        <v>0.2</v>
      </c>
      <c r="X583">
        <v>0.98</v>
      </c>
      <c r="Y583">
        <v>0.1</v>
      </c>
      <c r="Z583">
        <v>-0.1</v>
      </c>
      <c r="AA583" t="s">
        <v>1</v>
      </c>
    </row>
    <row r="584" spans="1:27" x14ac:dyDescent="0.3">
      <c r="A584">
        <v>991025</v>
      </c>
      <c r="B584" t="s">
        <v>9</v>
      </c>
      <c r="C584">
        <v>1</v>
      </c>
      <c r="D584">
        <v>1</v>
      </c>
      <c r="E584">
        <v>0</v>
      </c>
      <c r="F584">
        <v>3</v>
      </c>
      <c r="G584">
        <v>0</v>
      </c>
      <c r="H584">
        <v>5</v>
      </c>
      <c r="I584">
        <v>1</v>
      </c>
      <c r="J584">
        <v>2.5</v>
      </c>
      <c r="K584">
        <v>2.5</v>
      </c>
      <c r="L584">
        <v>0</v>
      </c>
      <c r="M584">
        <v>2.5</v>
      </c>
      <c r="N584">
        <v>0</v>
      </c>
      <c r="O584">
        <v>2.5</v>
      </c>
      <c r="P584">
        <v>0.39</v>
      </c>
      <c r="Q584">
        <v>1</v>
      </c>
      <c r="R584">
        <v>0</v>
      </c>
      <c r="S584">
        <v>0.1</v>
      </c>
      <c r="T584">
        <v>6.5</v>
      </c>
      <c r="U584">
        <v>0.44</v>
      </c>
      <c r="V584">
        <v>0.08</v>
      </c>
      <c r="W584">
        <v>0.2</v>
      </c>
      <c r="X584">
        <v>0.98</v>
      </c>
      <c r="Y584">
        <v>0.1</v>
      </c>
      <c r="Z584">
        <v>-0.1</v>
      </c>
      <c r="AA584" t="s">
        <v>1</v>
      </c>
    </row>
    <row r="585" spans="1:27" s="3" customFormat="1" x14ac:dyDescent="0.3">
      <c r="A585" s="3">
        <v>950041</v>
      </c>
      <c r="B585" s="3" t="s">
        <v>9</v>
      </c>
      <c r="C585" s="3">
        <v>1</v>
      </c>
      <c r="D585" s="3">
        <v>1</v>
      </c>
      <c r="E585" s="3">
        <v>0</v>
      </c>
      <c r="F585" s="3">
        <v>3</v>
      </c>
      <c r="G585" s="3">
        <v>0</v>
      </c>
      <c r="H585" s="3">
        <v>5</v>
      </c>
      <c r="I585" s="3">
        <v>1</v>
      </c>
      <c r="J585" s="3">
        <v>2.5</v>
      </c>
      <c r="K585" s="3">
        <v>2.5</v>
      </c>
      <c r="L585" s="3">
        <v>0</v>
      </c>
      <c r="M585" s="3">
        <v>2.5</v>
      </c>
      <c r="N585" s="3">
        <v>0</v>
      </c>
      <c r="O585" s="3">
        <v>2.5</v>
      </c>
      <c r="P585" s="3">
        <v>0.39</v>
      </c>
      <c r="Q585" s="3">
        <v>1</v>
      </c>
      <c r="R585" s="3">
        <v>0</v>
      </c>
      <c r="S585" s="3">
        <v>0.1</v>
      </c>
      <c r="T585" s="3">
        <v>6.5</v>
      </c>
      <c r="U585" s="3">
        <v>0.44</v>
      </c>
      <c r="V585" s="3">
        <v>0.08</v>
      </c>
      <c r="W585" s="3">
        <v>0.2</v>
      </c>
      <c r="X585" s="3">
        <v>0.98</v>
      </c>
      <c r="Y585" s="3">
        <v>0.1</v>
      </c>
      <c r="Z585" s="3">
        <v>-0.1</v>
      </c>
      <c r="AA585" s="3" t="s">
        <v>1</v>
      </c>
    </row>
    <row r="586" spans="1:27" s="3" customFormat="1" x14ac:dyDescent="0.3">
      <c r="A586" s="3">
        <v>950051</v>
      </c>
      <c r="B586" s="3" t="s">
        <v>9</v>
      </c>
      <c r="C586" s="3">
        <v>1</v>
      </c>
      <c r="D586" s="3">
        <v>1</v>
      </c>
      <c r="E586" s="3">
        <v>0</v>
      </c>
      <c r="F586" s="3">
        <v>3</v>
      </c>
      <c r="G586" s="3">
        <v>0</v>
      </c>
      <c r="H586" s="3">
        <v>5</v>
      </c>
      <c r="I586" s="3">
        <v>1</v>
      </c>
      <c r="J586" s="3">
        <v>2.5</v>
      </c>
      <c r="K586" s="3">
        <v>2.5</v>
      </c>
      <c r="L586" s="3">
        <v>0</v>
      </c>
      <c r="M586" s="3">
        <v>2.5</v>
      </c>
      <c r="N586" s="3">
        <v>0</v>
      </c>
      <c r="O586" s="3">
        <v>2.5</v>
      </c>
      <c r="P586" s="3">
        <v>0.39</v>
      </c>
      <c r="Q586" s="3">
        <v>1</v>
      </c>
      <c r="R586" s="3">
        <v>0</v>
      </c>
      <c r="S586" s="3">
        <v>0.1</v>
      </c>
      <c r="T586" s="3">
        <v>6.5</v>
      </c>
      <c r="U586" s="3">
        <v>0.44</v>
      </c>
      <c r="V586" s="3">
        <v>0.08</v>
      </c>
      <c r="W586" s="3">
        <v>0.2</v>
      </c>
      <c r="X586" s="3">
        <v>0.98</v>
      </c>
      <c r="Y586" s="3">
        <v>0.1</v>
      </c>
      <c r="Z586" s="3">
        <v>-0.1</v>
      </c>
      <c r="AA586" s="3" t="s">
        <v>1</v>
      </c>
    </row>
    <row r="587" spans="1:27" s="3" customFormat="1" x14ac:dyDescent="0.3">
      <c r="A587" s="3">
        <v>954011</v>
      </c>
      <c r="B587" s="3" t="s">
        <v>9</v>
      </c>
      <c r="C587" s="3">
        <v>2</v>
      </c>
      <c r="D587" s="3">
        <v>1</v>
      </c>
      <c r="E587" s="3">
        <v>0</v>
      </c>
      <c r="F587" s="3">
        <v>3</v>
      </c>
      <c r="G587" s="3">
        <v>0</v>
      </c>
      <c r="H587" s="3">
        <v>5</v>
      </c>
      <c r="I587" s="3">
        <v>1</v>
      </c>
      <c r="J587" s="3">
        <v>2.5</v>
      </c>
      <c r="K587" s="3">
        <v>2.5</v>
      </c>
      <c r="L587" s="3">
        <v>0</v>
      </c>
      <c r="M587" s="3">
        <v>2.5</v>
      </c>
      <c r="N587" s="3">
        <v>0</v>
      </c>
      <c r="O587" s="3">
        <v>2.5</v>
      </c>
      <c r="P587" s="3">
        <v>0.39</v>
      </c>
      <c r="Q587" s="3">
        <v>1</v>
      </c>
      <c r="R587" s="3">
        <v>0</v>
      </c>
      <c r="S587" s="3">
        <v>0.1</v>
      </c>
      <c r="T587" s="3">
        <v>6.5</v>
      </c>
      <c r="U587" s="3">
        <v>0.44</v>
      </c>
      <c r="V587" s="3">
        <v>0.08</v>
      </c>
      <c r="W587" s="3">
        <v>0.2</v>
      </c>
      <c r="X587" s="3">
        <v>0.98</v>
      </c>
      <c r="Y587" s="3">
        <v>0.1</v>
      </c>
      <c r="Z587" s="3">
        <v>-0.1</v>
      </c>
      <c r="AA587" s="3" t="s">
        <v>1</v>
      </c>
    </row>
    <row r="588" spans="1:27" s="3" customFormat="1" x14ac:dyDescent="0.3">
      <c r="A588" s="3">
        <v>954012</v>
      </c>
      <c r="B588" s="3" t="s">
        <v>9</v>
      </c>
      <c r="C588" s="3">
        <v>2</v>
      </c>
      <c r="D588" s="3">
        <v>1</v>
      </c>
      <c r="E588" s="3">
        <v>0</v>
      </c>
      <c r="F588" s="3">
        <v>3</v>
      </c>
      <c r="G588" s="3">
        <v>0</v>
      </c>
      <c r="H588" s="3">
        <v>5</v>
      </c>
      <c r="I588" s="3">
        <v>1</v>
      </c>
      <c r="J588" s="3">
        <v>2.5</v>
      </c>
      <c r="K588" s="3">
        <v>2.5</v>
      </c>
      <c r="L588" s="3">
        <v>0</v>
      </c>
      <c r="M588" s="3">
        <v>2.5</v>
      </c>
      <c r="N588" s="3">
        <v>0</v>
      </c>
      <c r="O588" s="3">
        <v>2.5</v>
      </c>
      <c r="P588" s="3">
        <v>0.39</v>
      </c>
      <c r="Q588" s="3">
        <v>1</v>
      </c>
      <c r="R588" s="3">
        <v>0</v>
      </c>
      <c r="S588" s="3">
        <v>0.1</v>
      </c>
      <c r="T588" s="3">
        <v>6.5</v>
      </c>
      <c r="U588" s="3">
        <v>0.44</v>
      </c>
      <c r="V588" s="3">
        <v>0.08</v>
      </c>
      <c r="W588" s="3">
        <v>0.2</v>
      </c>
      <c r="X588" s="3">
        <v>0.98</v>
      </c>
      <c r="Y588" s="3">
        <v>0.1</v>
      </c>
      <c r="Z588" s="3">
        <v>-0.1</v>
      </c>
      <c r="AA588" s="3" t="s">
        <v>1</v>
      </c>
    </row>
    <row r="589" spans="1:27" s="3" customFormat="1" x14ac:dyDescent="0.3">
      <c r="A589" s="3">
        <v>954091</v>
      </c>
      <c r="B589" s="3" t="s">
        <v>9</v>
      </c>
      <c r="C589" s="3">
        <v>2</v>
      </c>
      <c r="D589" s="3">
        <v>1</v>
      </c>
      <c r="E589" s="3">
        <v>0</v>
      </c>
      <c r="F589" s="3">
        <v>3</v>
      </c>
      <c r="G589" s="3">
        <v>0</v>
      </c>
      <c r="H589" s="3">
        <v>5</v>
      </c>
      <c r="I589" s="3">
        <v>1</v>
      </c>
      <c r="J589" s="3">
        <v>2.5</v>
      </c>
      <c r="K589" s="3">
        <v>2.5</v>
      </c>
      <c r="L589" s="3">
        <v>0</v>
      </c>
      <c r="M589" s="3">
        <v>2.5</v>
      </c>
      <c r="N589" s="3">
        <v>0</v>
      </c>
      <c r="O589" s="3">
        <v>2.5</v>
      </c>
      <c r="P589" s="3">
        <v>0.39</v>
      </c>
      <c r="Q589" s="3">
        <v>1</v>
      </c>
      <c r="R589" s="3">
        <v>0</v>
      </c>
      <c r="S589" s="3">
        <v>0.1</v>
      </c>
      <c r="T589" s="3">
        <v>6.5</v>
      </c>
      <c r="U589" s="3">
        <v>0.44</v>
      </c>
      <c r="V589" s="3">
        <v>0.08</v>
      </c>
      <c r="W589" s="3">
        <v>0.2</v>
      </c>
      <c r="X589" s="3">
        <v>0.98</v>
      </c>
      <c r="Y589" s="3">
        <v>0.1</v>
      </c>
      <c r="Z589" s="3">
        <v>-0.1</v>
      </c>
      <c r="AA589" s="3" t="s">
        <v>1</v>
      </c>
    </row>
    <row r="590" spans="1:27" s="3" customFormat="1" x14ac:dyDescent="0.3">
      <c r="A590" s="3">
        <v>954201</v>
      </c>
      <c r="B590" s="3" t="s">
        <v>9</v>
      </c>
      <c r="C590" s="3">
        <v>1</v>
      </c>
      <c r="D590" s="3">
        <v>1</v>
      </c>
      <c r="E590" s="3">
        <v>0</v>
      </c>
      <c r="F590" s="3">
        <v>3</v>
      </c>
      <c r="G590" s="3">
        <v>0</v>
      </c>
      <c r="H590" s="3">
        <v>5</v>
      </c>
      <c r="I590" s="3">
        <v>1</v>
      </c>
      <c r="J590" s="3">
        <v>2.5</v>
      </c>
      <c r="K590" s="3">
        <v>2.5</v>
      </c>
      <c r="L590" s="3">
        <v>0</v>
      </c>
      <c r="M590" s="3">
        <v>2.5</v>
      </c>
      <c r="N590" s="3">
        <v>0</v>
      </c>
      <c r="O590" s="3">
        <v>2.5</v>
      </c>
      <c r="P590" s="3">
        <v>0.39</v>
      </c>
      <c r="Q590" s="3">
        <v>1</v>
      </c>
      <c r="R590" s="3">
        <v>0</v>
      </c>
      <c r="S590" s="3">
        <v>0.1</v>
      </c>
      <c r="T590" s="3">
        <v>6.5</v>
      </c>
      <c r="U590" s="3">
        <v>0.44</v>
      </c>
      <c r="V590" s="3">
        <v>0.08</v>
      </c>
      <c r="W590" s="3">
        <v>0.2</v>
      </c>
      <c r="X590" s="3">
        <v>0.98</v>
      </c>
      <c r="Y590" s="3">
        <v>0.1</v>
      </c>
      <c r="Z590" s="3">
        <v>-0.1</v>
      </c>
      <c r="AA590" s="3" t="s">
        <v>1</v>
      </c>
    </row>
    <row r="591" spans="1:27" s="3" customFormat="1" x14ac:dyDescent="0.3">
      <c r="A591" s="3">
        <v>954211</v>
      </c>
      <c r="B591" s="3" t="s">
        <v>9</v>
      </c>
      <c r="C591" s="3">
        <v>1</v>
      </c>
      <c r="D591" s="3">
        <v>1</v>
      </c>
      <c r="E591" s="3">
        <v>0</v>
      </c>
      <c r="F591" s="3">
        <v>3</v>
      </c>
      <c r="G591" s="3">
        <v>0</v>
      </c>
      <c r="H591" s="3">
        <v>5</v>
      </c>
      <c r="I591" s="3">
        <v>1</v>
      </c>
      <c r="J591" s="3">
        <v>2.5</v>
      </c>
      <c r="K591" s="3">
        <v>2.5</v>
      </c>
      <c r="L591" s="3">
        <v>0</v>
      </c>
      <c r="M591" s="3">
        <v>2.5</v>
      </c>
      <c r="N591" s="3">
        <v>0</v>
      </c>
      <c r="O591" s="3">
        <v>2.5</v>
      </c>
      <c r="P591" s="3">
        <v>0.39</v>
      </c>
      <c r="Q591" s="3">
        <v>1</v>
      </c>
      <c r="R591" s="3">
        <v>0</v>
      </c>
      <c r="S591" s="3">
        <v>0.1</v>
      </c>
      <c r="T591" s="3">
        <v>6.5</v>
      </c>
      <c r="U591" s="3">
        <v>0.44</v>
      </c>
      <c r="V591" s="3">
        <v>0.08</v>
      </c>
      <c r="W591" s="3">
        <v>0.2</v>
      </c>
      <c r="X591" s="3">
        <v>0.98</v>
      </c>
      <c r="Y591" s="3">
        <v>0.1</v>
      </c>
      <c r="Z591" s="3">
        <v>-0.1</v>
      </c>
      <c r="AA591" s="3" t="s">
        <v>1</v>
      </c>
    </row>
    <row r="592" spans="1:27" s="3" customFormat="1" x14ac:dyDescent="0.3">
      <c r="A592" s="3">
        <v>955021</v>
      </c>
      <c r="B592" s="3" t="s">
        <v>9</v>
      </c>
      <c r="C592" s="3">
        <v>2</v>
      </c>
      <c r="D592" s="3">
        <v>1</v>
      </c>
      <c r="E592" s="3">
        <v>0</v>
      </c>
      <c r="F592" s="3">
        <v>3</v>
      </c>
      <c r="G592" s="3">
        <v>0</v>
      </c>
      <c r="H592" s="3">
        <v>5</v>
      </c>
      <c r="I592" s="3">
        <v>1</v>
      </c>
      <c r="J592" s="3">
        <v>2.5</v>
      </c>
      <c r="K592" s="3">
        <v>2.5</v>
      </c>
      <c r="L592" s="3">
        <v>0</v>
      </c>
      <c r="M592" s="3">
        <v>2.5</v>
      </c>
      <c r="N592" s="3">
        <v>0</v>
      </c>
      <c r="O592" s="3">
        <v>2.5</v>
      </c>
      <c r="P592" s="3">
        <v>0.39</v>
      </c>
      <c r="Q592" s="3">
        <v>1</v>
      </c>
      <c r="R592" s="3">
        <v>0</v>
      </c>
      <c r="S592" s="3">
        <v>0.1</v>
      </c>
      <c r="T592" s="3">
        <v>6.5</v>
      </c>
      <c r="U592" s="3">
        <v>0.44</v>
      </c>
      <c r="V592" s="3">
        <v>0.08</v>
      </c>
      <c r="W592" s="3">
        <v>0.2</v>
      </c>
      <c r="X592" s="3">
        <v>0.98</v>
      </c>
      <c r="Y592" s="3">
        <v>0.1</v>
      </c>
      <c r="Z592" s="3">
        <v>-0.1</v>
      </c>
      <c r="AA592" s="3" t="s">
        <v>1</v>
      </c>
    </row>
    <row r="593" spans="1:27" s="3" customFormat="1" x14ac:dyDescent="0.3">
      <c r="A593" s="3">
        <v>973091</v>
      </c>
      <c r="B593" s="3" t="s">
        <v>9</v>
      </c>
      <c r="C593" s="3">
        <v>1</v>
      </c>
      <c r="D593" s="3">
        <v>1</v>
      </c>
      <c r="E593" s="3">
        <v>0</v>
      </c>
      <c r="F593" s="3">
        <v>3</v>
      </c>
      <c r="G593" s="3">
        <v>0</v>
      </c>
      <c r="H593" s="3">
        <v>5</v>
      </c>
      <c r="I593" s="3">
        <v>1</v>
      </c>
      <c r="J593" s="3">
        <v>2.5</v>
      </c>
      <c r="K593" s="3">
        <v>2.5</v>
      </c>
      <c r="L593" s="3">
        <v>0</v>
      </c>
      <c r="M593" s="3">
        <v>2.5</v>
      </c>
      <c r="N593" s="3">
        <v>0</v>
      </c>
      <c r="O593" s="3">
        <v>2.5</v>
      </c>
      <c r="P593" s="3">
        <v>0.39</v>
      </c>
      <c r="Q593" s="3">
        <v>1</v>
      </c>
      <c r="R593" s="3">
        <v>0</v>
      </c>
      <c r="S593" s="3">
        <v>0.1</v>
      </c>
      <c r="T593" s="3">
        <v>6.5</v>
      </c>
      <c r="U593" s="3">
        <v>0.44</v>
      </c>
      <c r="V593" s="3">
        <v>0.08</v>
      </c>
      <c r="W593" s="3">
        <v>0.2</v>
      </c>
      <c r="X593" s="3">
        <v>0.98</v>
      </c>
      <c r="Y593" s="3">
        <v>0.1</v>
      </c>
      <c r="Z593" s="3">
        <v>-0.1</v>
      </c>
      <c r="AA593" s="3" t="s">
        <v>1</v>
      </c>
    </row>
    <row r="594" spans="1:27" s="3" customFormat="1" x14ac:dyDescent="0.3">
      <c r="A594" s="3">
        <v>973092</v>
      </c>
      <c r="B594" s="3" t="s">
        <v>9</v>
      </c>
      <c r="C594" s="3">
        <v>1</v>
      </c>
      <c r="D594" s="3">
        <v>1</v>
      </c>
      <c r="E594" s="3">
        <v>0</v>
      </c>
      <c r="F594" s="3">
        <v>3</v>
      </c>
      <c r="G594" s="3">
        <v>0</v>
      </c>
      <c r="H594" s="3">
        <v>5</v>
      </c>
      <c r="I594" s="3">
        <v>1</v>
      </c>
      <c r="J594" s="3">
        <v>2.5</v>
      </c>
      <c r="K594" s="3">
        <v>2.5</v>
      </c>
      <c r="L594" s="3">
        <v>0</v>
      </c>
      <c r="M594" s="3">
        <v>2.5</v>
      </c>
      <c r="N594" s="3">
        <v>0</v>
      </c>
      <c r="O594" s="3">
        <v>2.5</v>
      </c>
      <c r="P594" s="3">
        <v>0.39</v>
      </c>
      <c r="Q594" s="3">
        <v>1</v>
      </c>
      <c r="R594" s="3">
        <v>0</v>
      </c>
      <c r="S594" s="3">
        <v>0.1</v>
      </c>
      <c r="T594" s="3">
        <v>6.5</v>
      </c>
      <c r="U594" s="3">
        <v>0.44</v>
      </c>
      <c r="V594" s="3">
        <v>0.08</v>
      </c>
      <c r="W594" s="3">
        <v>0.2</v>
      </c>
      <c r="X594" s="3">
        <v>0.98</v>
      </c>
      <c r="Y594" s="3">
        <v>0.1</v>
      </c>
      <c r="Z594" s="3">
        <v>-0.1</v>
      </c>
      <c r="AA594" s="3" t="s">
        <v>1</v>
      </c>
    </row>
    <row r="595" spans="1:27" s="3" customFormat="1" x14ac:dyDescent="0.3">
      <c r="A595" s="3">
        <v>975081</v>
      </c>
      <c r="B595" s="3" t="s">
        <v>9</v>
      </c>
      <c r="C595" s="3">
        <v>1</v>
      </c>
      <c r="D595" s="3">
        <v>1</v>
      </c>
      <c r="E595" s="3">
        <v>0</v>
      </c>
      <c r="F595" s="3">
        <v>3</v>
      </c>
      <c r="G595" s="3">
        <v>0</v>
      </c>
      <c r="H595" s="3">
        <v>5</v>
      </c>
      <c r="I595" s="3">
        <v>1</v>
      </c>
      <c r="J595" s="3">
        <v>2.5</v>
      </c>
      <c r="K595" s="3">
        <v>2.5</v>
      </c>
      <c r="L595" s="3">
        <v>0</v>
      </c>
      <c r="M595" s="3">
        <v>2.5</v>
      </c>
      <c r="N595" s="3">
        <v>0</v>
      </c>
      <c r="O595" s="3">
        <v>2.5</v>
      </c>
      <c r="P595" s="3">
        <v>0.39</v>
      </c>
      <c r="Q595" s="3">
        <v>1</v>
      </c>
      <c r="R595" s="3">
        <v>0</v>
      </c>
      <c r="S595" s="3">
        <v>0.1</v>
      </c>
      <c r="T595" s="3">
        <v>6.5</v>
      </c>
      <c r="U595" s="3">
        <v>0.44</v>
      </c>
      <c r="V595" s="3">
        <v>0.08</v>
      </c>
      <c r="W595" s="3">
        <v>0.2</v>
      </c>
      <c r="X595" s="3">
        <v>0.98</v>
      </c>
      <c r="Y595" s="3">
        <v>0.1</v>
      </c>
      <c r="Z595" s="3">
        <v>-0.1</v>
      </c>
      <c r="AA595" s="3" t="s">
        <v>1</v>
      </c>
    </row>
    <row r="596" spans="1:27" s="3" customFormat="1" x14ac:dyDescent="0.3">
      <c r="A596" s="3">
        <v>975091</v>
      </c>
      <c r="B596" s="3" t="s">
        <v>9</v>
      </c>
      <c r="C596" s="3">
        <v>1</v>
      </c>
      <c r="D596" s="3">
        <v>1</v>
      </c>
      <c r="E596" s="3">
        <v>0</v>
      </c>
      <c r="F596" s="3">
        <v>3</v>
      </c>
      <c r="G596" s="3">
        <v>0</v>
      </c>
      <c r="H596" s="3">
        <v>5</v>
      </c>
      <c r="I596" s="3">
        <v>1</v>
      </c>
      <c r="J596" s="3">
        <v>2.5</v>
      </c>
      <c r="K596" s="3">
        <v>2.5</v>
      </c>
      <c r="L596" s="3">
        <v>0</v>
      </c>
      <c r="M596" s="3">
        <v>2.5</v>
      </c>
      <c r="N596" s="3">
        <v>0</v>
      </c>
      <c r="O596" s="3">
        <v>2.5</v>
      </c>
      <c r="P596" s="3">
        <v>0.39</v>
      </c>
      <c r="Q596" s="3">
        <v>1</v>
      </c>
      <c r="R596" s="3">
        <v>0</v>
      </c>
      <c r="S596" s="3">
        <v>0.1</v>
      </c>
      <c r="T596" s="3">
        <v>6.5</v>
      </c>
      <c r="U596" s="3">
        <v>0.44</v>
      </c>
      <c r="V596" s="3">
        <v>0.08</v>
      </c>
      <c r="W596" s="3">
        <v>0.2</v>
      </c>
      <c r="X596" s="3">
        <v>0.98</v>
      </c>
      <c r="Y596" s="3">
        <v>0.1</v>
      </c>
      <c r="Z596" s="3">
        <v>-0.1</v>
      </c>
      <c r="AA596" s="3" t="s">
        <v>1</v>
      </c>
    </row>
    <row r="597" spans="1:27" s="3" customFormat="1" x14ac:dyDescent="0.3">
      <c r="A597" s="3">
        <v>975101</v>
      </c>
      <c r="B597" s="3" t="s">
        <v>9</v>
      </c>
      <c r="C597" s="3">
        <v>1</v>
      </c>
      <c r="D597" s="3">
        <v>1</v>
      </c>
      <c r="E597" s="3">
        <v>0</v>
      </c>
      <c r="F597" s="3">
        <v>3</v>
      </c>
      <c r="G597" s="3">
        <v>0</v>
      </c>
      <c r="H597" s="3">
        <v>5</v>
      </c>
      <c r="I597" s="3">
        <v>1</v>
      </c>
      <c r="J597" s="3">
        <v>2.5</v>
      </c>
      <c r="K597" s="3">
        <v>2.5</v>
      </c>
      <c r="L597" s="3">
        <v>0</v>
      </c>
      <c r="M597" s="3">
        <v>2.5</v>
      </c>
      <c r="N597" s="3">
        <v>0</v>
      </c>
      <c r="O597" s="3">
        <v>2.5</v>
      </c>
      <c r="P597" s="3">
        <v>0.39</v>
      </c>
      <c r="Q597" s="3">
        <v>1</v>
      </c>
      <c r="R597" s="3">
        <v>0</v>
      </c>
      <c r="S597" s="3">
        <v>0.1</v>
      </c>
      <c r="T597" s="3">
        <v>6.5</v>
      </c>
      <c r="U597" s="3">
        <v>0.44</v>
      </c>
      <c r="V597" s="3">
        <v>0.08</v>
      </c>
      <c r="W597" s="3">
        <v>0.2</v>
      </c>
      <c r="X597" s="3">
        <v>0.98</v>
      </c>
      <c r="Y597" s="3">
        <v>0.1</v>
      </c>
      <c r="Z597" s="3">
        <v>-0.1</v>
      </c>
      <c r="AA597" s="3" t="s">
        <v>1</v>
      </c>
    </row>
    <row r="598" spans="1:27" s="3" customFormat="1" x14ac:dyDescent="0.3">
      <c r="A598" s="3">
        <v>975111</v>
      </c>
      <c r="B598" s="3" t="s">
        <v>9</v>
      </c>
      <c r="C598" s="3">
        <v>1</v>
      </c>
      <c r="D598" s="3">
        <v>1</v>
      </c>
      <c r="E598" s="3">
        <v>0</v>
      </c>
      <c r="F598" s="3">
        <v>3</v>
      </c>
      <c r="G598" s="3">
        <v>0</v>
      </c>
      <c r="H598" s="3">
        <v>5</v>
      </c>
      <c r="I598" s="3">
        <v>1</v>
      </c>
      <c r="J598" s="3">
        <v>2.5</v>
      </c>
      <c r="K598" s="3">
        <v>2.5</v>
      </c>
      <c r="L598" s="3">
        <v>0</v>
      </c>
      <c r="M598" s="3">
        <v>2.5</v>
      </c>
      <c r="N598" s="3">
        <v>0</v>
      </c>
      <c r="O598" s="3">
        <v>2.5</v>
      </c>
      <c r="P598" s="3">
        <v>0.39</v>
      </c>
      <c r="Q598" s="3">
        <v>1</v>
      </c>
      <c r="R598" s="3">
        <v>0</v>
      </c>
      <c r="S598" s="3">
        <v>0.1</v>
      </c>
      <c r="T598" s="3">
        <v>6.5</v>
      </c>
      <c r="U598" s="3">
        <v>0.44</v>
      </c>
      <c r="V598" s="3">
        <v>0.08</v>
      </c>
      <c r="W598" s="3">
        <v>0.2</v>
      </c>
      <c r="X598" s="3">
        <v>0.98</v>
      </c>
      <c r="Y598" s="3">
        <v>0.1</v>
      </c>
      <c r="Z598" s="3">
        <v>-0.1</v>
      </c>
      <c r="AA598" s="3" t="s">
        <v>1</v>
      </c>
    </row>
    <row r="599" spans="1:27" s="3" customFormat="1" x14ac:dyDescent="0.3">
      <c r="A599" s="3">
        <v>975121</v>
      </c>
      <c r="B599" s="3" t="s">
        <v>9</v>
      </c>
      <c r="C599" s="3">
        <v>1</v>
      </c>
      <c r="D599" s="3">
        <v>1</v>
      </c>
      <c r="E599" s="3">
        <v>0</v>
      </c>
      <c r="F599" s="3">
        <v>3</v>
      </c>
      <c r="G599" s="3">
        <v>0</v>
      </c>
      <c r="H599" s="3">
        <v>5</v>
      </c>
      <c r="I599" s="3">
        <v>1</v>
      </c>
      <c r="J599" s="3">
        <v>2.5</v>
      </c>
      <c r="K599" s="3">
        <v>2.5</v>
      </c>
      <c r="L599" s="3">
        <v>0</v>
      </c>
      <c r="M599" s="3">
        <v>2.5</v>
      </c>
      <c r="N599" s="3">
        <v>0</v>
      </c>
      <c r="O599" s="3">
        <v>2.5</v>
      </c>
      <c r="P599" s="3">
        <v>0.39</v>
      </c>
      <c r="Q599" s="3">
        <v>1</v>
      </c>
      <c r="R599" s="3">
        <v>0</v>
      </c>
      <c r="S599" s="3">
        <v>0.1</v>
      </c>
      <c r="T599" s="3">
        <v>6.5</v>
      </c>
      <c r="U599" s="3">
        <v>0.44</v>
      </c>
      <c r="V599" s="3">
        <v>0.08</v>
      </c>
      <c r="W599" s="3">
        <v>0.2</v>
      </c>
      <c r="X599" s="3">
        <v>0.98</v>
      </c>
      <c r="Y599" s="3">
        <v>0.1</v>
      </c>
      <c r="Z599" s="3">
        <v>-0.1</v>
      </c>
      <c r="AA599" s="3" t="s">
        <v>1</v>
      </c>
    </row>
    <row r="600" spans="1:27" s="3" customFormat="1" x14ac:dyDescent="0.3">
      <c r="A600" s="3">
        <v>910021</v>
      </c>
      <c r="B600" s="3" t="s">
        <v>9</v>
      </c>
      <c r="C600" s="3">
        <v>1</v>
      </c>
      <c r="D600" s="3">
        <v>1</v>
      </c>
      <c r="E600" s="3">
        <v>0</v>
      </c>
      <c r="F600" s="3">
        <v>3</v>
      </c>
      <c r="G600" s="3">
        <v>0</v>
      </c>
      <c r="H600" s="3">
        <v>5</v>
      </c>
      <c r="I600" s="3">
        <v>1</v>
      </c>
      <c r="J600" s="3">
        <v>2.5</v>
      </c>
      <c r="K600" s="3">
        <v>2.5</v>
      </c>
      <c r="L600" s="3">
        <v>0</v>
      </c>
      <c r="M600" s="3">
        <v>2.5</v>
      </c>
      <c r="N600" s="3">
        <v>0</v>
      </c>
      <c r="O600" s="3">
        <v>2.5</v>
      </c>
      <c r="P600" s="3">
        <v>0.39</v>
      </c>
      <c r="Q600" s="3">
        <v>1</v>
      </c>
      <c r="R600" s="3">
        <v>0</v>
      </c>
      <c r="S600" s="3">
        <v>0.1</v>
      </c>
      <c r="T600" s="3">
        <v>6.5</v>
      </c>
      <c r="U600" s="3">
        <v>0.44</v>
      </c>
      <c r="V600" s="3">
        <v>0.08</v>
      </c>
      <c r="W600" s="3">
        <v>0.2</v>
      </c>
      <c r="X600" s="3">
        <v>0.98</v>
      </c>
      <c r="Y600" s="3">
        <v>0.1</v>
      </c>
      <c r="Z600" s="3">
        <v>-0.1</v>
      </c>
      <c r="AA600" s="3" t="s">
        <v>1</v>
      </c>
    </row>
    <row r="601" spans="1:27" s="3" customFormat="1" x14ac:dyDescent="0.3">
      <c r="A601" s="3">
        <v>912013</v>
      </c>
      <c r="B601" s="3" t="s">
        <v>9</v>
      </c>
      <c r="C601" s="3">
        <v>1</v>
      </c>
      <c r="D601" s="3">
        <v>1</v>
      </c>
      <c r="E601" s="3">
        <v>0</v>
      </c>
      <c r="F601" s="3">
        <v>3</v>
      </c>
      <c r="G601" s="3">
        <v>0</v>
      </c>
      <c r="H601" s="3">
        <v>5</v>
      </c>
      <c r="I601" s="3">
        <v>1</v>
      </c>
      <c r="J601" s="3">
        <v>2.5</v>
      </c>
      <c r="K601" s="3">
        <v>2.5</v>
      </c>
      <c r="L601" s="3">
        <v>0</v>
      </c>
      <c r="M601" s="3">
        <v>2.5</v>
      </c>
      <c r="N601" s="3">
        <v>0</v>
      </c>
      <c r="O601" s="3">
        <v>2.5</v>
      </c>
      <c r="P601" s="3">
        <v>0.39</v>
      </c>
      <c r="Q601" s="3">
        <v>1</v>
      </c>
      <c r="R601" s="3">
        <v>0</v>
      </c>
      <c r="S601" s="3">
        <v>0.1</v>
      </c>
      <c r="T601" s="3">
        <v>6.5</v>
      </c>
      <c r="U601" s="3">
        <v>0.44</v>
      </c>
      <c r="V601" s="3">
        <v>0.08</v>
      </c>
      <c r="W601" s="3">
        <v>0.2</v>
      </c>
      <c r="X601" s="3">
        <v>0.98</v>
      </c>
      <c r="Y601" s="3">
        <v>0.1</v>
      </c>
      <c r="Z601" s="3">
        <v>-0.1</v>
      </c>
      <c r="AA601" s="3" t="s">
        <v>1</v>
      </c>
    </row>
    <row r="602" spans="1:27" s="3" customFormat="1" x14ac:dyDescent="0.3">
      <c r="A602" s="3">
        <v>912014</v>
      </c>
      <c r="B602" s="3" t="s">
        <v>9</v>
      </c>
      <c r="C602" s="3">
        <v>1</v>
      </c>
      <c r="D602" s="3">
        <v>1</v>
      </c>
      <c r="E602" s="3">
        <v>0</v>
      </c>
      <c r="F602" s="3">
        <v>3</v>
      </c>
      <c r="G602" s="3">
        <v>0</v>
      </c>
      <c r="H602" s="3">
        <v>5</v>
      </c>
      <c r="I602" s="3">
        <v>1</v>
      </c>
      <c r="J602" s="3">
        <v>2.5</v>
      </c>
      <c r="K602" s="3">
        <v>2.5</v>
      </c>
      <c r="L602" s="3">
        <v>0</v>
      </c>
      <c r="M602" s="3">
        <v>2.5</v>
      </c>
      <c r="N602" s="3">
        <v>0</v>
      </c>
      <c r="O602" s="3">
        <v>2.5</v>
      </c>
      <c r="P602" s="3">
        <v>0.39</v>
      </c>
      <c r="Q602" s="3">
        <v>1</v>
      </c>
      <c r="R602" s="3">
        <v>0</v>
      </c>
      <c r="S602" s="3">
        <v>0.1</v>
      </c>
      <c r="T602" s="3">
        <v>6.5</v>
      </c>
      <c r="U602" s="3">
        <v>0.44</v>
      </c>
      <c r="V602" s="3">
        <v>0.08</v>
      </c>
      <c r="W602" s="3">
        <v>0.2</v>
      </c>
      <c r="X602" s="3">
        <v>0.98</v>
      </c>
      <c r="Y602" s="3">
        <v>0.1</v>
      </c>
      <c r="Z602" s="3">
        <v>-0.1</v>
      </c>
      <c r="AA602" s="3" t="s">
        <v>1</v>
      </c>
    </row>
    <row r="603" spans="1:27" s="3" customFormat="1" x14ac:dyDescent="0.3">
      <c r="A603" s="3">
        <v>912021</v>
      </c>
      <c r="B603" s="3" t="s">
        <v>9</v>
      </c>
      <c r="C603" s="3">
        <v>1</v>
      </c>
      <c r="D603" s="3">
        <v>1</v>
      </c>
      <c r="E603" s="3">
        <v>0</v>
      </c>
      <c r="F603" s="3">
        <v>3</v>
      </c>
      <c r="G603" s="3">
        <v>0</v>
      </c>
      <c r="H603" s="3">
        <v>5</v>
      </c>
      <c r="I603" s="3">
        <v>1</v>
      </c>
      <c r="J603" s="3">
        <v>2.5</v>
      </c>
      <c r="K603" s="3">
        <v>2.5</v>
      </c>
      <c r="L603" s="3">
        <v>0</v>
      </c>
      <c r="M603" s="3">
        <v>2.5</v>
      </c>
      <c r="N603" s="3">
        <v>0</v>
      </c>
      <c r="O603" s="3">
        <v>2.5</v>
      </c>
      <c r="P603" s="3">
        <v>0.39</v>
      </c>
      <c r="Q603" s="3">
        <v>1</v>
      </c>
      <c r="R603" s="3">
        <v>0</v>
      </c>
      <c r="S603" s="3">
        <v>0.1</v>
      </c>
      <c r="T603" s="3">
        <v>6.5</v>
      </c>
      <c r="U603" s="3">
        <v>0.44</v>
      </c>
      <c r="V603" s="3">
        <v>0.08</v>
      </c>
      <c r="W603" s="3">
        <v>0.2</v>
      </c>
      <c r="X603" s="3">
        <v>0.98</v>
      </c>
      <c r="Y603" s="3">
        <v>0.1</v>
      </c>
      <c r="Z603" s="3">
        <v>-0.1</v>
      </c>
      <c r="AA603" s="3" t="s">
        <v>1</v>
      </c>
    </row>
    <row r="604" spans="1:27" s="3" customFormat="1" x14ac:dyDescent="0.3">
      <c r="A604" s="3">
        <v>912031</v>
      </c>
      <c r="B604" s="3" t="s">
        <v>9</v>
      </c>
      <c r="C604" s="3">
        <v>1</v>
      </c>
      <c r="D604" s="3">
        <v>1</v>
      </c>
      <c r="E604" s="3">
        <v>0</v>
      </c>
      <c r="F604" s="3">
        <v>3</v>
      </c>
      <c r="G604" s="3">
        <v>0</v>
      </c>
      <c r="H604" s="3">
        <v>5</v>
      </c>
      <c r="I604" s="3">
        <v>1</v>
      </c>
      <c r="J604" s="3">
        <v>2.5</v>
      </c>
      <c r="K604" s="3">
        <v>2.5</v>
      </c>
      <c r="L604" s="3">
        <v>0</v>
      </c>
      <c r="M604" s="3">
        <v>2.5</v>
      </c>
      <c r="N604" s="3">
        <v>0</v>
      </c>
      <c r="O604" s="3">
        <v>2.5</v>
      </c>
      <c r="P604" s="3">
        <v>0.39</v>
      </c>
      <c r="Q604" s="3">
        <v>1</v>
      </c>
      <c r="R604" s="3">
        <v>0</v>
      </c>
      <c r="S604" s="3">
        <v>0.1</v>
      </c>
      <c r="T604" s="3">
        <v>6.5</v>
      </c>
      <c r="U604" s="3">
        <v>0.44</v>
      </c>
      <c r="V604" s="3">
        <v>0.08</v>
      </c>
      <c r="W604" s="3">
        <v>0.2</v>
      </c>
      <c r="X604" s="3">
        <v>0.98</v>
      </c>
      <c r="Y604" s="3">
        <v>0.1</v>
      </c>
      <c r="Z604" s="3">
        <v>-0.1</v>
      </c>
      <c r="AA604" s="3" t="s">
        <v>1</v>
      </c>
    </row>
    <row r="605" spans="1:27" s="3" customFormat="1" x14ac:dyDescent="0.3">
      <c r="A605" s="3">
        <v>912041</v>
      </c>
      <c r="B605" s="3" t="s">
        <v>9</v>
      </c>
      <c r="C605" s="3">
        <v>1</v>
      </c>
      <c r="D605" s="3">
        <v>1</v>
      </c>
      <c r="E605" s="3">
        <v>0</v>
      </c>
      <c r="F605" s="3">
        <v>3</v>
      </c>
      <c r="G605" s="3">
        <v>0</v>
      </c>
      <c r="H605" s="3">
        <v>5</v>
      </c>
      <c r="I605" s="3">
        <v>1</v>
      </c>
      <c r="J605" s="3">
        <v>2.5</v>
      </c>
      <c r="K605" s="3">
        <v>2.5</v>
      </c>
      <c r="L605" s="3">
        <v>0</v>
      </c>
      <c r="M605" s="3">
        <v>2.5</v>
      </c>
      <c r="N605" s="3">
        <v>0</v>
      </c>
      <c r="O605" s="3">
        <v>2.5</v>
      </c>
      <c r="P605" s="3">
        <v>0.39</v>
      </c>
      <c r="Q605" s="3">
        <v>1</v>
      </c>
      <c r="R605" s="3">
        <v>0</v>
      </c>
      <c r="S605" s="3">
        <v>0.1</v>
      </c>
      <c r="T605" s="3">
        <v>6.5</v>
      </c>
      <c r="U605" s="3">
        <v>0.44</v>
      </c>
      <c r="V605" s="3">
        <v>0.08</v>
      </c>
      <c r="W605" s="3">
        <v>0.2</v>
      </c>
      <c r="X605" s="3">
        <v>0.98</v>
      </c>
      <c r="Y605" s="3">
        <v>0.1</v>
      </c>
      <c r="Z605" s="3">
        <v>-0.1</v>
      </c>
      <c r="AA605" s="3" t="s">
        <v>1</v>
      </c>
    </row>
    <row r="606" spans="1:27" s="3" customFormat="1" x14ac:dyDescent="0.3">
      <c r="A606" s="3">
        <v>912051</v>
      </c>
      <c r="B606" s="3" t="s">
        <v>9</v>
      </c>
      <c r="C606" s="3">
        <v>1</v>
      </c>
      <c r="D606" s="3">
        <v>1</v>
      </c>
      <c r="E606" s="3">
        <v>0</v>
      </c>
      <c r="F606" s="3">
        <v>3</v>
      </c>
      <c r="G606" s="3">
        <v>0</v>
      </c>
      <c r="H606" s="3">
        <v>5</v>
      </c>
      <c r="I606" s="3">
        <v>1</v>
      </c>
      <c r="J606" s="3">
        <v>2.5</v>
      </c>
      <c r="K606" s="3">
        <v>2.5</v>
      </c>
      <c r="L606" s="3">
        <v>0</v>
      </c>
      <c r="M606" s="3">
        <v>2.5</v>
      </c>
      <c r="N606" s="3">
        <v>0</v>
      </c>
      <c r="O606" s="3">
        <v>2.5</v>
      </c>
      <c r="P606" s="3">
        <v>0.39</v>
      </c>
      <c r="Q606" s="3">
        <v>1</v>
      </c>
      <c r="R606" s="3">
        <v>0</v>
      </c>
      <c r="S606" s="3">
        <v>0.1</v>
      </c>
      <c r="T606" s="3">
        <v>6.5</v>
      </c>
      <c r="U606" s="3">
        <v>0.44</v>
      </c>
      <c r="V606" s="3">
        <v>0.08</v>
      </c>
      <c r="W606" s="3">
        <v>0.2</v>
      </c>
      <c r="X606" s="3">
        <v>0.98</v>
      </c>
      <c r="Y606" s="3">
        <v>0.1</v>
      </c>
      <c r="Z606" s="3">
        <v>-0.1</v>
      </c>
      <c r="AA606" s="3" t="s">
        <v>1</v>
      </c>
    </row>
    <row r="607" spans="1:27" s="3" customFormat="1" x14ac:dyDescent="0.3">
      <c r="A607" s="3">
        <v>913021</v>
      </c>
      <c r="B607" s="3" t="s">
        <v>9</v>
      </c>
      <c r="C607" s="3">
        <v>1</v>
      </c>
      <c r="D607" s="3">
        <v>1</v>
      </c>
      <c r="E607" s="3">
        <v>0</v>
      </c>
      <c r="F607" s="3">
        <v>3</v>
      </c>
      <c r="G607" s="3">
        <v>0</v>
      </c>
      <c r="H607" s="3">
        <v>5</v>
      </c>
      <c r="I607" s="3">
        <v>1</v>
      </c>
      <c r="J607" s="3">
        <v>2.5</v>
      </c>
      <c r="K607" s="3">
        <v>2.5</v>
      </c>
      <c r="L607" s="3">
        <v>0</v>
      </c>
      <c r="M607" s="3">
        <v>2.5</v>
      </c>
      <c r="N607" s="3">
        <v>0</v>
      </c>
      <c r="O607" s="3">
        <v>2.5</v>
      </c>
      <c r="P607" s="3">
        <v>0.39</v>
      </c>
      <c r="Q607" s="3">
        <v>1</v>
      </c>
      <c r="R607" s="3">
        <v>0</v>
      </c>
      <c r="S607" s="3">
        <v>0.1</v>
      </c>
      <c r="T607" s="3">
        <v>6.5</v>
      </c>
      <c r="U607" s="3">
        <v>0.44</v>
      </c>
      <c r="V607" s="3">
        <v>0.08</v>
      </c>
      <c r="W607" s="3">
        <v>0.2</v>
      </c>
      <c r="X607" s="3">
        <v>0.98</v>
      </c>
      <c r="Y607" s="3">
        <v>0.1</v>
      </c>
      <c r="Z607" s="3">
        <v>-0.1</v>
      </c>
      <c r="AA607" s="3" t="s">
        <v>1</v>
      </c>
    </row>
    <row r="608" spans="1:27" s="3" customFormat="1" x14ac:dyDescent="0.3">
      <c r="A608" s="3">
        <v>913099</v>
      </c>
      <c r="B608" s="3" t="s">
        <v>9</v>
      </c>
      <c r="C608" s="3">
        <v>1</v>
      </c>
      <c r="D608" s="3">
        <v>1</v>
      </c>
      <c r="E608" s="3">
        <v>0</v>
      </c>
      <c r="F608" s="3">
        <v>3</v>
      </c>
      <c r="G608" s="3">
        <v>0</v>
      </c>
      <c r="H608" s="3">
        <v>5</v>
      </c>
      <c r="I608" s="3">
        <v>1</v>
      </c>
      <c r="J608" s="3">
        <v>2.5</v>
      </c>
      <c r="K608" s="3">
        <v>2.5</v>
      </c>
      <c r="L608" s="3">
        <v>0</v>
      </c>
      <c r="M608" s="3">
        <v>2.5</v>
      </c>
      <c r="N608" s="3">
        <v>0</v>
      </c>
      <c r="O608" s="3">
        <v>2.5</v>
      </c>
      <c r="P608" s="3">
        <v>0.39</v>
      </c>
      <c r="Q608" s="3">
        <v>1</v>
      </c>
      <c r="R608" s="3">
        <v>0</v>
      </c>
      <c r="S608" s="3">
        <v>0.1</v>
      </c>
      <c r="T608" s="3">
        <v>6.5</v>
      </c>
      <c r="U608" s="3">
        <v>0.44</v>
      </c>
      <c r="V608" s="3">
        <v>0.08</v>
      </c>
      <c r="W608" s="3">
        <v>0.2</v>
      </c>
      <c r="X608" s="3">
        <v>0.98</v>
      </c>
      <c r="Y608" s="3">
        <v>0.1</v>
      </c>
      <c r="Z608" s="3">
        <v>-0.1</v>
      </c>
      <c r="AA608" s="3" t="s">
        <v>1</v>
      </c>
    </row>
    <row r="609" spans="1:27" s="3" customFormat="1" x14ac:dyDescent="0.3">
      <c r="A609" s="3">
        <v>915003</v>
      </c>
      <c r="B609" s="3" t="s">
        <v>9</v>
      </c>
      <c r="C609" s="3">
        <v>1</v>
      </c>
      <c r="D609" s="3">
        <v>1</v>
      </c>
      <c r="E609" s="3">
        <v>0</v>
      </c>
      <c r="F609" s="3">
        <v>3</v>
      </c>
      <c r="G609" s="3">
        <v>0</v>
      </c>
      <c r="H609" s="3">
        <v>5</v>
      </c>
      <c r="I609" s="3">
        <v>1</v>
      </c>
      <c r="J609" s="3">
        <v>2.5</v>
      </c>
      <c r="K609" s="3">
        <v>2.5</v>
      </c>
      <c r="L609" s="3">
        <v>0</v>
      </c>
      <c r="M609" s="3">
        <v>2.5</v>
      </c>
      <c r="N609" s="3">
        <v>0</v>
      </c>
      <c r="O609" s="3">
        <v>2.5</v>
      </c>
      <c r="P609" s="3">
        <v>0.39</v>
      </c>
      <c r="Q609" s="3">
        <v>1</v>
      </c>
      <c r="R609" s="3">
        <v>0</v>
      </c>
      <c r="S609" s="3">
        <v>0.1</v>
      </c>
      <c r="T609" s="3">
        <v>6.5</v>
      </c>
      <c r="U609" s="3">
        <v>0.44</v>
      </c>
      <c r="V609" s="3">
        <v>0.08</v>
      </c>
      <c r="W609" s="3">
        <v>0.2</v>
      </c>
      <c r="X609" s="3">
        <v>0.98</v>
      </c>
      <c r="Y609" s="3">
        <v>0.1</v>
      </c>
      <c r="Z609" s="3">
        <v>-0.1</v>
      </c>
      <c r="AA609" s="3" t="s">
        <v>1</v>
      </c>
    </row>
    <row r="610" spans="1:27" s="3" customFormat="1" x14ac:dyDescent="0.3">
      <c r="A610" s="3">
        <v>915011</v>
      </c>
      <c r="B610" s="3" t="s">
        <v>9</v>
      </c>
      <c r="C610" s="3">
        <v>1</v>
      </c>
      <c r="D610" s="3">
        <v>1</v>
      </c>
      <c r="E610" s="3">
        <v>0</v>
      </c>
      <c r="F610" s="3">
        <v>3</v>
      </c>
      <c r="G610" s="3">
        <v>0</v>
      </c>
      <c r="H610" s="3">
        <v>5</v>
      </c>
      <c r="I610" s="3">
        <v>1</v>
      </c>
      <c r="J610" s="3">
        <v>2.5</v>
      </c>
      <c r="K610" s="3">
        <v>2.5</v>
      </c>
      <c r="L610" s="3">
        <v>0</v>
      </c>
      <c r="M610" s="3">
        <v>2.5</v>
      </c>
      <c r="N610" s="3">
        <v>0</v>
      </c>
      <c r="O610" s="3">
        <v>2.5</v>
      </c>
      <c r="P610" s="3">
        <v>0.39</v>
      </c>
      <c r="Q610" s="3">
        <v>1</v>
      </c>
      <c r="R610" s="3">
        <v>0</v>
      </c>
      <c r="S610" s="3">
        <v>0.1</v>
      </c>
      <c r="T610" s="3">
        <v>6.5</v>
      </c>
      <c r="U610" s="3">
        <v>0.44</v>
      </c>
      <c r="V610" s="3">
        <v>0.08</v>
      </c>
      <c r="W610" s="3">
        <v>0.2</v>
      </c>
      <c r="X610" s="3">
        <v>0.98</v>
      </c>
      <c r="Y610" s="3">
        <v>0.1</v>
      </c>
      <c r="Z610" s="3">
        <v>-0.1</v>
      </c>
      <c r="AA610" s="3" t="s">
        <v>1</v>
      </c>
    </row>
    <row r="611" spans="1:27" s="3" customFormat="1" x14ac:dyDescent="0.3">
      <c r="A611" s="3">
        <v>915012</v>
      </c>
      <c r="B611" s="3" t="s">
        <v>9</v>
      </c>
      <c r="C611" s="3">
        <v>1</v>
      </c>
      <c r="D611" s="3">
        <v>1</v>
      </c>
      <c r="E611" s="3">
        <v>0</v>
      </c>
      <c r="F611" s="3">
        <v>3</v>
      </c>
      <c r="G611" s="3">
        <v>0</v>
      </c>
      <c r="H611" s="3">
        <v>5</v>
      </c>
      <c r="I611" s="3">
        <v>1</v>
      </c>
      <c r="J611" s="3">
        <v>2.5</v>
      </c>
      <c r="K611" s="3">
        <v>2.5</v>
      </c>
      <c r="L611" s="3">
        <v>0</v>
      </c>
      <c r="M611" s="3">
        <v>2.5</v>
      </c>
      <c r="N611" s="3">
        <v>0</v>
      </c>
      <c r="O611" s="3">
        <v>2.5</v>
      </c>
      <c r="P611" s="3">
        <v>0.39</v>
      </c>
      <c r="Q611" s="3">
        <v>1</v>
      </c>
      <c r="R611" s="3">
        <v>0</v>
      </c>
      <c r="S611" s="3">
        <v>0.1</v>
      </c>
      <c r="T611" s="3">
        <v>6.5</v>
      </c>
      <c r="U611" s="3">
        <v>0.44</v>
      </c>
      <c r="V611" s="3">
        <v>0.08</v>
      </c>
      <c r="W611" s="3">
        <v>0.2</v>
      </c>
      <c r="X611" s="3">
        <v>0.98</v>
      </c>
      <c r="Y611" s="3">
        <v>0.1</v>
      </c>
      <c r="Z611" s="3">
        <v>-0.1</v>
      </c>
      <c r="AA611" s="3" t="s">
        <v>1</v>
      </c>
    </row>
    <row r="612" spans="1:27" s="3" customFormat="1" x14ac:dyDescent="0.3">
      <c r="A612" s="3">
        <v>915013</v>
      </c>
      <c r="B612" s="3" t="s">
        <v>9</v>
      </c>
      <c r="C612" s="3">
        <v>1</v>
      </c>
      <c r="D612" s="3">
        <v>1</v>
      </c>
      <c r="E612" s="3">
        <v>0</v>
      </c>
      <c r="F612" s="3">
        <v>3</v>
      </c>
      <c r="G612" s="3">
        <v>0</v>
      </c>
      <c r="H612" s="3">
        <v>5</v>
      </c>
      <c r="I612" s="3">
        <v>1</v>
      </c>
      <c r="J612" s="3">
        <v>2.5</v>
      </c>
      <c r="K612" s="3">
        <v>2.5</v>
      </c>
      <c r="L612" s="3">
        <v>0</v>
      </c>
      <c r="M612" s="3">
        <v>2.5</v>
      </c>
      <c r="N612" s="3">
        <v>0</v>
      </c>
      <c r="O612" s="3">
        <v>2.5</v>
      </c>
      <c r="P612" s="3">
        <v>0.39</v>
      </c>
      <c r="Q612" s="3">
        <v>1</v>
      </c>
      <c r="R612" s="3">
        <v>0</v>
      </c>
      <c r="S612" s="3">
        <v>0.1</v>
      </c>
      <c r="T612" s="3">
        <v>6.5</v>
      </c>
      <c r="U612" s="3">
        <v>0.44</v>
      </c>
      <c r="V612" s="3">
        <v>0.08</v>
      </c>
      <c r="W612" s="3">
        <v>0.2</v>
      </c>
      <c r="X612" s="3">
        <v>0.98</v>
      </c>
      <c r="Y612" s="3">
        <v>0.1</v>
      </c>
      <c r="Z612" s="3">
        <v>-0.1</v>
      </c>
      <c r="AA612" s="3" t="s">
        <v>1</v>
      </c>
    </row>
    <row r="613" spans="1:27" s="3" customFormat="1" x14ac:dyDescent="0.3">
      <c r="A613" s="3">
        <v>917031</v>
      </c>
      <c r="B613" s="3" t="s">
        <v>9</v>
      </c>
      <c r="C613" s="3">
        <v>1</v>
      </c>
      <c r="D613" s="3">
        <v>1</v>
      </c>
      <c r="E613" s="3">
        <v>0</v>
      </c>
      <c r="F613" s="3">
        <v>3</v>
      </c>
      <c r="G613" s="3">
        <v>0</v>
      </c>
      <c r="H613" s="3">
        <v>5</v>
      </c>
      <c r="I613" s="3">
        <v>1</v>
      </c>
      <c r="J613" s="3">
        <v>2.5</v>
      </c>
      <c r="K613" s="3">
        <v>2.5</v>
      </c>
      <c r="L613" s="3">
        <v>0</v>
      </c>
      <c r="M613" s="3">
        <v>2.5</v>
      </c>
      <c r="N613" s="3">
        <v>0</v>
      </c>
      <c r="O613" s="3">
        <v>2.5</v>
      </c>
      <c r="P613" s="3">
        <v>0.39</v>
      </c>
      <c r="Q613" s="3">
        <v>1</v>
      </c>
      <c r="R613" s="3">
        <v>0</v>
      </c>
      <c r="S613" s="3">
        <v>0.1</v>
      </c>
      <c r="T613" s="3">
        <v>6.5</v>
      </c>
      <c r="U613" s="3">
        <v>0.44</v>
      </c>
      <c r="V613" s="3">
        <v>0.08</v>
      </c>
      <c r="W613" s="3">
        <v>0.2</v>
      </c>
      <c r="X613" s="3">
        <v>0.98</v>
      </c>
      <c r="Y613" s="3">
        <v>0.1</v>
      </c>
      <c r="Z613" s="3">
        <v>-0.1</v>
      </c>
      <c r="AA613" s="3" t="s">
        <v>1</v>
      </c>
    </row>
    <row r="614" spans="1:27" s="3" customFormat="1" x14ac:dyDescent="0.3">
      <c r="A614" s="3">
        <v>917032</v>
      </c>
      <c r="B614" s="3" t="s">
        <v>9</v>
      </c>
      <c r="C614" s="3">
        <v>1</v>
      </c>
      <c r="D614" s="3">
        <v>1</v>
      </c>
      <c r="E614" s="3">
        <v>0</v>
      </c>
      <c r="F614" s="3">
        <v>3</v>
      </c>
      <c r="G614" s="3">
        <v>0</v>
      </c>
      <c r="H614" s="3">
        <v>5</v>
      </c>
      <c r="I614" s="3">
        <v>1</v>
      </c>
      <c r="J614" s="3">
        <v>2.5</v>
      </c>
      <c r="K614" s="3">
        <v>2.5</v>
      </c>
      <c r="L614" s="3">
        <v>0</v>
      </c>
      <c r="M614" s="3">
        <v>2.5</v>
      </c>
      <c r="N614" s="3">
        <v>0</v>
      </c>
      <c r="O614" s="3">
        <v>2.5</v>
      </c>
      <c r="P614" s="3">
        <v>0.39</v>
      </c>
      <c r="Q614" s="3">
        <v>1</v>
      </c>
      <c r="R614" s="3">
        <v>0</v>
      </c>
      <c r="S614" s="3">
        <v>0.1</v>
      </c>
      <c r="T614" s="3">
        <v>6.5</v>
      </c>
      <c r="U614" s="3">
        <v>0.44</v>
      </c>
      <c r="V614" s="3">
        <v>0.08</v>
      </c>
      <c r="W614" s="3">
        <v>0.2</v>
      </c>
      <c r="X614" s="3">
        <v>0.98</v>
      </c>
      <c r="Y614" s="3">
        <v>0.1</v>
      </c>
      <c r="Z614" s="3">
        <v>-0.1</v>
      </c>
      <c r="AA614" s="3" t="s">
        <v>1</v>
      </c>
    </row>
    <row r="615" spans="1:27" s="3" customFormat="1" x14ac:dyDescent="0.3">
      <c r="A615" s="3">
        <v>928051</v>
      </c>
      <c r="B615" s="3" t="s">
        <v>9</v>
      </c>
      <c r="C615" s="3">
        <v>1</v>
      </c>
      <c r="D615" s="3">
        <v>1</v>
      </c>
      <c r="E615" s="3">
        <v>0</v>
      </c>
      <c r="F615" s="3">
        <v>3</v>
      </c>
      <c r="G615" s="3">
        <v>0</v>
      </c>
      <c r="H615" s="3">
        <v>5</v>
      </c>
      <c r="I615" s="3">
        <v>1</v>
      </c>
      <c r="J615" s="3">
        <v>2.5</v>
      </c>
      <c r="K615" s="3">
        <v>2.5</v>
      </c>
      <c r="L615" s="3">
        <v>0</v>
      </c>
      <c r="M615" s="3">
        <v>2.5</v>
      </c>
      <c r="N615" s="3">
        <v>0</v>
      </c>
      <c r="O615" s="3">
        <v>2.5</v>
      </c>
      <c r="P615" s="3">
        <v>0.39</v>
      </c>
      <c r="Q615" s="3">
        <v>1</v>
      </c>
      <c r="R615" s="3">
        <v>0</v>
      </c>
      <c r="S615" s="3">
        <v>0.1</v>
      </c>
      <c r="T615" s="3">
        <v>6.5</v>
      </c>
      <c r="U615" s="3">
        <v>0.44</v>
      </c>
      <c r="V615" s="3">
        <v>0.08</v>
      </c>
      <c r="W615" s="3">
        <v>0.2</v>
      </c>
      <c r="X615" s="3">
        <v>0.98</v>
      </c>
      <c r="Y615" s="3">
        <v>0.1</v>
      </c>
      <c r="Z615" s="3">
        <v>-0.1</v>
      </c>
      <c r="AA615" s="3" t="s">
        <v>1</v>
      </c>
    </row>
    <row r="616" spans="1:27" s="3" customFormat="1" x14ac:dyDescent="0.3">
      <c r="A616" s="3">
        <v>928052</v>
      </c>
      <c r="B616" s="3" t="s">
        <v>9</v>
      </c>
      <c r="C616" s="3">
        <v>1</v>
      </c>
      <c r="D616" s="3">
        <v>1</v>
      </c>
      <c r="E616" s="3">
        <v>0</v>
      </c>
      <c r="F616" s="3">
        <v>3</v>
      </c>
      <c r="G616" s="3">
        <v>0</v>
      </c>
      <c r="H616" s="3">
        <v>5</v>
      </c>
      <c r="I616" s="3">
        <v>1</v>
      </c>
      <c r="J616" s="3">
        <v>2.5</v>
      </c>
      <c r="K616" s="3">
        <v>2.5</v>
      </c>
      <c r="L616" s="3">
        <v>0</v>
      </c>
      <c r="M616" s="3">
        <v>2.5</v>
      </c>
      <c r="N616" s="3">
        <v>0</v>
      </c>
      <c r="O616" s="3">
        <v>2.5</v>
      </c>
      <c r="P616" s="3">
        <v>0.39</v>
      </c>
      <c r="Q616" s="3">
        <v>1</v>
      </c>
      <c r="R616" s="3">
        <v>0</v>
      </c>
      <c r="S616" s="3">
        <v>0.1</v>
      </c>
      <c r="T616" s="3">
        <v>6.5</v>
      </c>
      <c r="U616" s="3">
        <v>0.44</v>
      </c>
      <c r="V616" s="3">
        <v>0.08</v>
      </c>
      <c r="W616" s="3">
        <v>0.2</v>
      </c>
      <c r="X616" s="3">
        <v>0.98</v>
      </c>
      <c r="Y616" s="3">
        <v>0.1</v>
      </c>
      <c r="Z616" s="3">
        <v>-0.1</v>
      </c>
      <c r="AA616" s="3" t="s">
        <v>1</v>
      </c>
    </row>
    <row r="617" spans="1:27" s="3" customFormat="1" x14ac:dyDescent="0.3">
      <c r="A617" s="3">
        <v>931031</v>
      </c>
      <c r="B617" s="3" t="s">
        <v>9</v>
      </c>
      <c r="C617" s="3">
        <v>1</v>
      </c>
      <c r="D617" s="3">
        <v>1</v>
      </c>
      <c r="E617" s="3">
        <v>0</v>
      </c>
      <c r="F617" s="3">
        <v>3</v>
      </c>
      <c r="G617" s="3">
        <v>0</v>
      </c>
      <c r="H617" s="3">
        <v>5</v>
      </c>
      <c r="I617" s="3">
        <v>1</v>
      </c>
      <c r="J617" s="3">
        <v>2.5</v>
      </c>
      <c r="K617" s="3">
        <v>2.5</v>
      </c>
      <c r="L617" s="3">
        <v>0</v>
      </c>
      <c r="M617" s="3">
        <v>2.5</v>
      </c>
      <c r="N617" s="3">
        <v>0</v>
      </c>
      <c r="O617" s="3">
        <v>2.5</v>
      </c>
      <c r="P617" s="3">
        <v>0.39</v>
      </c>
      <c r="Q617" s="3">
        <v>1</v>
      </c>
      <c r="R617" s="3">
        <v>0</v>
      </c>
      <c r="S617" s="3">
        <v>0.1</v>
      </c>
      <c r="T617" s="3">
        <v>6.5</v>
      </c>
      <c r="U617" s="3">
        <v>0.44</v>
      </c>
      <c r="V617" s="3">
        <v>0.08</v>
      </c>
      <c r="W617" s="3">
        <v>0.2</v>
      </c>
      <c r="X617" s="3">
        <v>0.98</v>
      </c>
      <c r="Y617" s="3">
        <v>0.1</v>
      </c>
      <c r="Z617" s="3">
        <v>-0.1</v>
      </c>
      <c r="AA617" s="3" t="s">
        <v>1</v>
      </c>
    </row>
    <row r="618" spans="1:27" s="3" customFormat="1" x14ac:dyDescent="0.3">
      <c r="A618" s="3">
        <v>931032</v>
      </c>
      <c r="B618" s="3" t="s">
        <v>9</v>
      </c>
      <c r="C618" s="3">
        <v>1</v>
      </c>
      <c r="D618" s="3">
        <v>1</v>
      </c>
      <c r="E618" s="3">
        <v>0</v>
      </c>
      <c r="F618" s="3">
        <v>3</v>
      </c>
      <c r="G618" s="3">
        <v>0</v>
      </c>
      <c r="H618" s="3">
        <v>5</v>
      </c>
      <c r="I618" s="3">
        <v>1</v>
      </c>
      <c r="J618" s="3">
        <v>2.5</v>
      </c>
      <c r="K618" s="3">
        <v>2.5</v>
      </c>
      <c r="L618" s="3">
        <v>0</v>
      </c>
      <c r="M618" s="3">
        <v>2.5</v>
      </c>
      <c r="N618" s="3">
        <v>0</v>
      </c>
      <c r="O618" s="3">
        <v>2.5</v>
      </c>
      <c r="P618" s="3">
        <v>0.39</v>
      </c>
      <c r="Q618" s="3">
        <v>1</v>
      </c>
      <c r="R618" s="3">
        <v>0</v>
      </c>
      <c r="S618" s="3">
        <v>0.1</v>
      </c>
      <c r="T618" s="3">
        <v>6.5</v>
      </c>
      <c r="U618" s="3">
        <v>0.44</v>
      </c>
      <c r="V618" s="3">
        <v>0.08</v>
      </c>
      <c r="W618" s="3">
        <v>0.2</v>
      </c>
      <c r="X618" s="3">
        <v>0.98</v>
      </c>
      <c r="Y618" s="3">
        <v>0.1</v>
      </c>
      <c r="Z618" s="3">
        <v>-0.1</v>
      </c>
      <c r="AA618" s="3" t="s">
        <v>1</v>
      </c>
    </row>
    <row r="619" spans="1:27" s="3" customFormat="1" x14ac:dyDescent="0.3">
      <c r="A619" s="3">
        <v>932021</v>
      </c>
      <c r="B619" s="3" t="s">
        <v>9</v>
      </c>
      <c r="C619" s="3">
        <v>1</v>
      </c>
      <c r="D619" s="3">
        <v>1</v>
      </c>
      <c r="E619" s="3">
        <v>0</v>
      </c>
      <c r="F619" s="3">
        <v>3</v>
      </c>
      <c r="G619" s="3">
        <v>0</v>
      </c>
      <c r="H619" s="3">
        <v>5</v>
      </c>
      <c r="I619" s="3">
        <v>1</v>
      </c>
      <c r="J619" s="3">
        <v>2.5</v>
      </c>
      <c r="K619" s="3">
        <v>2.5</v>
      </c>
      <c r="L619" s="3">
        <v>0</v>
      </c>
      <c r="M619" s="3">
        <v>2.5</v>
      </c>
      <c r="N619" s="3">
        <v>0</v>
      </c>
      <c r="O619" s="3">
        <v>2.5</v>
      </c>
      <c r="P619" s="3">
        <v>0.39</v>
      </c>
      <c r="Q619" s="3">
        <v>1</v>
      </c>
      <c r="R619" s="3">
        <v>0</v>
      </c>
      <c r="S619" s="3">
        <v>0.1</v>
      </c>
      <c r="T619" s="3">
        <v>6.5</v>
      </c>
      <c r="U619" s="3">
        <v>0.44</v>
      </c>
      <c r="V619" s="3">
        <v>0.08</v>
      </c>
      <c r="W619" s="3">
        <v>0.2</v>
      </c>
      <c r="X619" s="3">
        <v>0.98</v>
      </c>
      <c r="Y619" s="3">
        <v>0.1</v>
      </c>
      <c r="Z619" s="3">
        <v>-0.1</v>
      </c>
      <c r="AA619" s="3" t="s">
        <v>1</v>
      </c>
    </row>
    <row r="620" spans="1:27" s="3" customFormat="1" x14ac:dyDescent="0.3">
      <c r="A620" s="3">
        <v>932022</v>
      </c>
      <c r="B620" s="3" t="s">
        <v>9</v>
      </c>
      <c r="C620" s="3">
        <v>1</v>
      </c>
      <c r="D620" s="3">
        <v>1</v>
      </c>
      <c r="E620" s="3">
        <v>0</v>
      </c>
      <c r="F620" s="3">
        <v>3</v>
      </c>
      <c r="G620" s="3">
        <v>0</v>
      </c>
      <c r="H620" s="3">
        <v>5</v>
      </c>
      <c r="I620" s="3">
        <v>1</v>
      </c>
      <c r="J620" s="3">
        <v>2.5</v>
      </c>
      <c r="K620" s="3">
        <v>2.5</v>
      </c>
      <c r="L620" s="3">
        <v>0</v>
      </c>
      <c r="M620" s="3">
        <v>2.5</v>
      </c>
      <c r="N620" s="3">
        <v>0</v>
      </c>
      <c r="O620" s="3">
        <v>2.5</v>
      </c>
      <c r="P620" s="3">
        <v>0.39</v>
      </c>
      <c r="Q620" s="3">
        <v>1</v>
      </c>
      <c r="R620" s="3">
        <v>0</v>
      </c>
      <c r="S620" s="3">
        <v>0.1</v>
      </c>
      <c r="T620" s="3">
        <v>6.5</v>
      </c>
      <c r="U620" s="3">
        <v>0.44</v>
      </c>
      <c r="V620" s="3">
        <v>0.08</v>
      </c>
      <c r="W620" s="3">
        <v>0.2</v>
      </c>
      <c r="X620" s="3">
        <v>0.98</v>
      </c>
      <c r="Y620" s="3">
        <v>0.1</v>
      </c>
      <c r="Z620" s="3">
        <v>-0.1</v>
      </c>
      <c r="AA620" s="3" t="s">
        <v>1</v>
      </c>
    </row>
    <row r="621" spans="1:27" s="3" customFormat="1" x14ac:dyDescent="0.3">
      <c r="A621" s="3">
        <v>914001</v>
      </c>
      <c r="B621" s="3" t="s">
        <v>9</v>
      </c>
      <c r="C621" s="3">
        <v>1</v>
      </c>
      <c r="D621" s="3">
        <v>1</v>
      </c>
      <c r="E621" s="3">
        <v>0</v>
      </c>
      <c r="F621" s="3">
        <v>3</v>
      </c>
      <c r="G621" s="3">
        <v>0</v>
      </c>
      <c r="H621" s="3">
        <v>5</v>
      </c>
      <c r="I621" s="3">
        <v>1</v>
      </c>
      <c r="J621" s="3">
        <v>2.5</v>
      </c>
      <c r="K621" s="3">
        <v>2.5</v>
      </c>
      <c r="L621" s="3">
        <v>0</v>
      </c>
      <c r="M621" s="3">
        <v>2.5</v>
      </c>
      <c r="N621" s="3">
        <v>0</v>
      </c>
      <c r="O621" s="3">
        <v>2.5</v>
      </c>
      <c r="P621" s="3">
        <v>0.39</v>
      </c>
      <c r="Q621" s="3">
        <v>1</v>
      </c>
      <c r="R621" s="3">
        <v>0</v>
      </c>
      <c r="S621" s="3">
        <v>0.1</v>
      </c>
      <c r="T621" s="3">
        <v>6.5</v>
      </c>
      <c r="U621" s="3">
        <v>0.44</v>
      </c>
      <c r="V621" s="3">
        <v>0.08</v>
      </c>
      <c r="W621" s="3">
        <v>0.2</v>
      </c>
      <c r="X621" s="3">
        <v>0.98</v>
      </c>
      <c r="Y621" s="3">
        <v>0.1</v>
      </c>
      <c r="Z621" s="3">
        <v>-0.1</v>
      </c>
      <c r="AA621" s="3" t="s">
        <v>1</v>
      </c>
    </row>
    <row r="622" spans="1:27" s="3" customFormat="1" x14ac:dyDescent="0.3">
      <c r="A622" s="3">
        <v>914002</v>
      </c>
      <c r="B622" s="3" t="s">
        <v>9</v>
      </c>
      <c r="C622" s="3">
        <v>1</v>
      </c>
      <c r="D622" s="3">
        <v>1</v>
      </c>
      <c r="E622" s="3">
        <v>0</v>
      </c>
      <c r="F622" s="3">
        <v>3</v>
      </c>
      <c r="G622" s="3">
        <v>0</v>
      </c>
      <c r="H622" s="3">
        <v>5</v>
      </c>
      <c r="I622" s="3">
        <v>1</v>
      </c>
      <c r="J622" s="3">
        <v>2.5</v>
      </c>
      <c r="K622" s="3">
        <v>2.5</v>
      </c>
      <c r="L622" s="3">
        <v>0</v>
      </c>
      <c r="M622" s="3">
        <v>2.5</v>
      </c>
      <c r="N622" s="3">
        <v>0</v>
      </c>
      <c r="O622" s="3">
        <v>2.5</v>
      </c>
      <c r="P622" s="3">
        <v>0.39</v>
      </c>
      <c r="Q622" s="3">
        <v>1</v>
      </c>
      <c r="R622" s="3">
        <v>0</v>
      </c>
      <c r="S622" s="3">
        <v>0.1</v>
      </c>
      <c r="T622" s="3">
        <v>6.5</v>
      </c>
      <c r="U622" s="3">
        <v>0.44</v>
      </c>
      <c r="V622" s="3">
        <v>0.08</v>
      </c>
      <c r="W622" s="3">
        <v>0.2</v>
      </c>
      <c r="X622" s="3">
        <v>0.98</v>
      </c>
      <c r="Y622" s="3">
        <v>0.1</v>
      </c>
      <c r="Z622" s="3">
        <v>-0.1</v>
      </c>
      <c r="AA622" s="3" t="s">
        <v>1</v>
      </c>
    </row>
    <row r="623" spans="1:27" s="3" customFormat="1" x14ac:dyDescent="0.3">
      <c r="A623" s="3">
        <v>914009</v>
      </c>
      <c r="B623" s="3" t="s">
        <v>9</v>
      </c>
      <c r="C623" s="3">
        <v>1</v>
      </c>
      <c r="D623" s="3">
        <v>1</v>
      </c>
      <c r="E623" s="3">
        <v>0</v>
      </c>
      <c r="F623" s="3">
        <v>3</v>
      </c>
      <c r="G623" s="3">
        <v>0</v>
      </c>
      <c r="H623" s="3">
        <v>5</v>
      </c>
      <c r="I623" s="3">
        <v>1</v>
      </c>
      <c r="J623" s="3">
        <v>2.5</v>
      </c>
      <c r="K623" s="3">
        <v>2.5</v>
      </c>
      <c r="L623" s="3">
        <v>0</v>
      </c>
      <c r="M623" s="3">
        <v>2.5</v>
      </c>
      <c r="N623" s="3">
        <v>0</v>
      </c>
      <c r="O623" s="3">
        <v>2.5</v>
      </c>
      <c r="P623" s="3">
        <v>0.39</v>
      </c>
      <c r="Q623" s="3">
        <v>1</v>
      </c>
      <c r="R623" s="3">
        <v>0</v>
      </c>
      <c r="S623" s="3">
        <v>0.1</v>
      </c>
      <c r="T623" s="3">
        <v>6.5</v>
      </c>
      <c r="U623" s="3">
        <v>0.44</v>
      </c>
      <c r="V623" s="3">
        <v>0.08</v>
      </c>
      <c r="W623" s="3">
        <v>0.2</v>
      </c>
      <c r="X623" s="3">
        <v>0.98</v>
      </c>
      <c r="Y623" s="3">
        <v>0.1</v>
      </c>
      <c r="Z623" s="3">
        <v>-0.1</v>
      </c>
      <c r="AA623" s="3" t="s">
        <v>1</v>
      </c>
    </row>
    <row r="624" spans="1:27" s="3" customFormat="1" x14ac:dyDescent="0.3">
      <c r="A624" s="3">
        <v>914015</v>
      </c>
      <c r="B624" s="3" t="s">
        <v>9</v>
      </c>
      <c r="C624" s="3">
        <v>1</v>
      </c>
      <c r="D624" s="3">
        <v>1</v>
      </c>
      <c r="E624" s="3">
        <v>0</v>
      </c>
      <c r="F624" s="3">
        <v>3</v>
      </c>
      <c r="G624" s="3">
        <v>0</v>
      </c>
      <c r="H624" s="3">
        <v>5</v>
      </c>
      <c r="I624" s="3">
        <v>1</v>
      </c>
      <c r="J624" s="3">
        <v>2.5</v>
      </c>
      <c r="K624" s="3">
        <v>2.5</v>
      </c>
      <c r="L624" s="3">
        <v>0</v>
      </c>
      <c r="M624" s="3">
        <v>2.5</v>
      </c>
      <c r="N624" s="3">
        <v>0</v>
      </c>
      <c r="O624" s="3">
        <v>2.5</v>
      </c>
      <c r="P624" s="3">
        <v>0.39</v>
      </c>
      <c r="Q624" s="3">
        <v>1</v>
      </c>
      <c r="R624" s="3">
        <v>0</v>
      </c>
      <c r="S624" s="3">
        <v>0.1</v>
      </c>
      <c r="T624" s="3">
        <v>6.5</v>
      </c>
      <c r="U624" s="3">
        <v>0.44</v>
      </c>
      <c r="V624" s="3">
        <v>0.08</v>
      </c>
      <c r="W624" s="3">
        <v>0.2</v>
      </c>
      <c r="X624" s="3">
        <v>0.98</v>
      </c>
      <c r="Y624" s="3">
        <v>0.1</v>
      </c>
      <c r="Z624" s="3">
        <v>-0.1</v>
      </c>
      <c r="AA624" s="3" t="s">
        <v>1</v>
      </c>
    </row>
    <row r="625" spans="1:27" s="3" customFormat="1" x14ac:dyDescent="0.3">
      <c r="A625" s="3">
        <v>914017</v>
      </c>
      <c r="B625" s="3" t="s">
        <v>9</v>
      </c>
      <c r="C625" s="3">
        <v>1</v>
      </c>
      <c r="D625" s="3">
        <v>1</v>
      </c>
      <c r="E625" s="3">
        <v>0</v>
      </c>
      <c r="F625" s="3">
        <v>3</v>
      </c>
      <c r="G625" s="3">
        <v>0</v>
      </c>
      <c r="H625" s="3">
        <v>5</v>
      </c>
      <c r="I625" s="3">
        <v>1</v>
      </c>
      <c r="J625" s="3">
        <v>2.5</v>
      </c>
      <c r="K625" s="3">
        <v>2.5</v>
      </c>
      <c r="L625" s="3">
        <v>0</v>
      </c>
      <c r="M625" s="3">
        <v>2.5</v>
      </c>
      <c r="N625" s="3">
        <v>0</v>
      </c>
      <c r="O625" s="3">
        <v>2.5</v>
      </c>
      <c r="P625" s="3">
        <v>0.39</v>
      </c>
      <c r="Q625" s="3">
        <v>1</v>
      </c>
      <c r="R625" s="3">
        <v>0</v>
      </c>
      <c r="S625" s="3">
        <v>0.1</v>
      </c>
      <c r="T625" s="3">
        <v>6.5</v>
      </c>
      <c r="U625" s="3">
        <v>0.44</v>
      </c>
      <c r="V625" s="3">
        <v>0.08</v>
      </c>
      <c r="W625" s="3">
        <v>0.2</v>
      </c>
      <c r="X625" s="3">
        <v>0.98</v>
      </c>
      <c r="Y625" s="3">
        <v>0.1</v>
      </c>
      <c r="Z625" s="3">
        <v>-0.1</v>
      </c>
      <c r="AA625" s="3" t="s">
        <v>1</v>
      </c>
    </row>
    <row r="626" spans="1:27" s="3" customFormat="1" x14ac:dyDescent="0.3">
      <c r="A626" s="3">
        <v>914019</v>
      </c>
      <c r="B626" s="3" t="s">
        <v>9</v>
      </c>
      <c r="C626" s="3">
        <v>1</v>
      </c>
      <c r="D626" s="3">
        <v>1</v>
      </c>
      <c r="E626" s="3">
        <v>0</v>
      </c>
      <c r="F626" s="3">
        <v>3</v>
      </c>
      <c r="G626" s="3">
        <v>0</v>
      </c>
      <c r="H626" s="3">
        <v>5</v>
      </c>
      <c r="I626" s="3">
        <v>1</v>
      </c>
      <c r="J626" s="3">
        <v>2.5</v>
      </c>
      <c r="K626" s="3">
        <v>2.5</v>
      </c>
      <c r="L626" s="3">
        <v>0</v>
      </c>
      <c r="M626" s="3">
        <v>2.5</v>
      </c>
      <c r="N626" s="3">
        <v>0</v>
      </c>
      <c r="O626" s="3">
        <v>2.5</v>
      </c>
      <c r="P626" s="3">
        <v>0.39</v>
      </c>
      <c r="Q626" s="3">
        <v>1</v>
      </c>
      <c r="R626" s="3">
        <v>0</v>
      </c>
      <c r="S626" s="3">
        <v>0.1</v>
      </c>
      <c r="T626" s="3">
        <v>6.5</v>
      </c>
      <c r="U626" s="3">
        <v>0.44</v>
      </c>
      <c r="V626" s="3">
        <v>0.08</v>
      </c>
      <c r="W626" s="3">
        <v>0.2</v>
      </c>
      <c r="X626" s="3">
        <v>0.98</v>
      </c>
      <c r="Y626" s="3">
        <v>0.1</v>
      </c>
      <c r="Z626" s="3">
        <v>-0.1</v>
      </c>
      <c r="AA626" s="3" t="s">
        <v>1</v>
      </c>
    </row>
    <row r="627" spans="1:27" s="3" customFormat="1" x14ac:dyDescent="0.3">
      <c r="A627" s="3">
        <v>914021</v>
      </c>
      <c r="B627" s="3" t="s">
        <v>9</v>
      </c>
      <c r="C627" s="3">
        <v>1</v>
      </c>
      <c r="D627" s="3">
        <v>1</v>
      </c>
      <c r="E627" s="3">
        <v>0</v>
      </c>
      <c r="F627" s="3">
        <v>3</v>
      </c>
      <c r="G627" s="3">
        <v>0</v>
      </c>
      <c r="H627" s="3">
        <v>5</v>
      </c>
      <c r="I627" s="3">
        <v>1</v>
      </c>
      <c r="J627" s="3">
        <v>2.5</v>
      </c>
      <c r="K627" s="3">
        <v>2.5</v>
      </c>
      <c r="L627" s="3">
        <v>0</v>
      </c>
      <c r="M627" s="3">
        <v>2.5</v>
      </c>
      <c r="N627" s="3">
        <v>0</v>
      </c>
      <c r="O627" s="3">
        <v>2.5</v>
      </c>
      <c r="P627" s="3">
        <v>0.39</v>
      </c>
      <c r="Q627" s="3">
        <v>1</v>
      </c>
      <c r="R627" s="3">
        <v>0</v>
      </c>
      <c r="S627" s="3">
        <v>0.1</v>
      </c>
      <c r="T627" s="3">
        <v>6.5</v>
      </c>
      <c r="U627" s="3">
        <v>0.44</v>
      </c>
      <c r="V627" s="3">
        <v>0.08</v>
      </c>
      <c r="W627" s="3">
        <v>0.2</v>
      </c>
      <c r="X627" s="3">
        <v>0.98</v>
      </c>
      <c r="Y627" s="3">
        <v>0.1</v>
      </c>
      <c r="Z627" s="3">
        <v>-0.1</v>
      </c>
      <c r="AA627" s="3" t="s">
        <v>1</v>
      </c>
    </row>
    <row r="628" spans="1:27" s="3" customFormat="1" x14ac:dyDescent="0.3">
      <c r="A628" s="3">
        <v>914023</v>
      </c>
      <c r="B628" s="3" t="s">
        <v>9</v>
      </c>
      <c r="C628" s="3">
        <v>1</v>
      </c>
      <c r="D628" s="3">
        <v>1</v>
      </c>
      <c r="E628" s="3">
        <v>0</v>
      </c>
      <c r="F628" s="3">
        <v>3</v>
      </c>
      <c r="G628" s="3">
        <v>0</v>
      </c>
      <c r="H628" s="3">
        <v>5</v>
      </c>
      <c r="I628" s="3">
        <v>1</v>
      </c>
      <c r="J628" s="3">
        <v>2.5</v>
      </c>
      <c r="K628" s="3">
        <v>2.5</v>
      </c>
      <c r="L628" s="3">
        <v>0</v>
      </c>
      <c r="M628" s="3">
        <v>2.5</v>
      </c>
      <c r="N628" s="3">
        <v>0</v>
      </c>
      <c r="O628" s="3">
        <v>2.5</v>
      </c>
      <c r="P628" s="3">
        <v>0.39</v>
      </c>
      <c r="Q628" s="3">
        <v>1</v>
      </c>
      <c r="R628" s="3">
        <v>0</v>
      </c>
      <c r="S628" s="3">
        <v>0.1</v>
      </c>
      <c r="T628" s="3">
        <v>6.5</v>
      </c>
      <c r="U628" s="3">
        <v>0.44</v>
      </c>
      <c r="V628" s="3">
        <v>0.08</v>
      </c>
      <c r="W628" s="3">
        <v>0.2</v>
      </c>
      <c r="X628" s="3">
        <v>0.98</v>
      </c>
      <c r="Y628" s="3">
        <v>0.1</v>
      </c>
      <c r="Z628" s="3">
        <v>-0.1</v>
      </c>
      <c r="AA628" s="3" t="s">
        <v>1</v>
      </c>
    </row>
    <row r="629" spans="1:27" s="3" customFormat="1" x14ac:dyDescent="0.3">
      <c r="A629" s="3">
        <v>914025</v>
      </c>
      <c r="B629" s="3" t="s">
        <v>9</v>
      </c>
      <c r="C629" s="3">
        <v>1</v>
      </c>
      <c r="D629" s="3">
        <v>1</v>
      </c>
      <c r="E629" s="3">
        <v>0</v>
      </c>
      <c r="F629" s="3">
        <v>3</v>
      </c>
      <c r="G629" s="3">
        <v>0</v>
      </c>
      <c r="H629" s="3">
        <v>5</v>
      </c>
      <c r="I629" s="3">
        <v>1</v>
      </c>
      <c r="J629" s="3">
        <v>2.5</v>
      </c>
      <c r="K629" s="3">
        <v>2.5</v>
      </c>
      <c r="L629" s="3">
        <v>0</v>
      </c>
      <c r="M629" s="3">
        <v>2.5</v>
      </c>
      <c r="N629" s="3">
        <v>0</v>
      </c>
      <c r="O629" s="3">
        <v>2.5</v>
      </c>
      <c r="P629" s="3">
        <v>0.39</v>
      </c>
      <c r="Q629" s="3">
        <v>1</v>
      </c>
      <c r="R629" s="3">
        <v>0</v>
      </c>
      <c r="S629" s="3">
        <v>0.1</v>
      </c>
      <c r="T629" s="3">
        <v>6.5</v>
      </c>
      <c r="U629" s="3">
        <v>0.44</v>
      </c>
      <c r="V629" s="3">
        <v>0.08</v>
      </c>
      <c r="W629" s="3">
        <v>0.2</v>
      </c>
      <c r="X629" s="3">
        <v>0.98</v>
      </c>
      <c r="Y629" s="3">
        <v>0.1</v>
      </c>
      <c r="Z629" s="3">
        <v>-0.1</v>
      </c>
      <c r="AA629" s="3" t="s">
        <v>1</v>
      </c>
    </row>
    <row r="630" spans="1:27" s="3" customFormat="1" x14ac:dyDescent="0.3">
      <c r="A630" s="3">
        <v>914035</v>
      </c>
      <c r="B630" s="3" t="s">
        <v>9</v>
      </c>
      <c r="C630" s="3">
        <v>1</v>
      </c>
      <c r="D630" s="3">
        <v>1</v>
      </c>
      <c r="E630" s="3">
        <v>0</v>
      </c>
      <c r="F630" s="3">
        <v>3</v>
      </c>
      <c r="G630" s="3">
        <v>0</v>
      </c>
      <c r="H630" s="3">
        <v>5</v>
      </c>
      <c r="I630" s="3">
        <v>1</v>
      </c>
      <c r="J630" s="3">
        <v>2.5</v>
      </c>
      <c r="K630" s="3">
        <v>2.5</v>
      </c>
      <c r="L630" s="3">
        <v>0</v>
      </c>
      <c r="M630" s="3">
        <v>2.5</v>
      </c>
      <c r="N630" s="3">
        <v>0</v>
      </c>
      <c r="O630" s="3">
        <v>2.5</v>
      </c>
      <c r="P630" s="3">
        <v>0.39</v>
      </c>
      <c r="Q630" s="3">
        <v>1</v>
      </c>
      <c r="R630" s="3">
        <v>0</v>
      </c>
      <c r="S630" s="3">
        <v>0.1</v>
      </c>
      <c r="T630" s="3">
        <v>6.5</v>
      </c>
      <c r="U630" s="3">
        <v>0.44</v>
      </c>
      <c r="V630" s="3">
        <v>0.08</v>
      </c>
      <c r="W630" s="3">
        <v>0.2</v>
      </c>
      <c r="X630" s="3">
        <v>0.98</v>
      </c>
      <c r="Y630" s="3">
        <v>0.1</v>
      </c>
      <c r="Z630" s="3">
        <v>-0.1</v>
      </c>
      <c r="AA630" s="3" t="s">
        <v>1</v>
      </c>
    </row>
    <row r="631" spans="1:27" s="3" customFormat="1" x14ac:dyDescent="0.3">
      <c r="A631" s="3">
        <v>916015</v>
      </c>
      <c r="B631" s="3" t="s">
        <v>9</v>
      </c>
      <c r="C631" s="3">
        <v>1</v>
      </c>
      <c r="D631" s="3">
        <v>1</v>
      </c>
      <c r="E631" s="3">
        <v>0</v>
      </c>
      <c r="F631" s="3">
        <v>3</v>
      </c>
      <c r="G631" s="3">
        <v>0</v>
      </c>
      <c r="H631" s="3">
        <v>5</v>
      </c>
      <c r="I631" s="3">
        <v>1</v>
      </c>
      <c r="J631" s="3">
        <v>2.5</v>
      </c>
      <c r="K631" s="3">
        <v>2.5</v>
      </c>
      <c r="L631" s="3">
        <v>0</v>
      </c>
      <c r="M631" s="3">
        <v>2.5</v>
      </c>
      <c r="N631" s="3">
        <v>0</v>
      </c>
      <c r="O631" s="3">
        <v>2.5</v>
      </c>
      <c r="P631" s="3">
        <v>0.39</v>
      </c>
      <c r="Q631" s="3">
        <v>1</v>
      </c>
      <c r="R631" s="3">
        <v>0</v>
      </c>
      <c r="S631" s="3">
        <v>0.1</v>
      </c>
      <c r="T631" s="3">
        <v>6.5</v>
      </c>
      <c r="U631" s="3">
        <v>0.44</v>
      </c>
      <c r="V631" s="3">
        <v>0.08</v>
      </c>
      <c r="W631" s="3">
        <v>0.2</v>
      </c>
      <c r="X631" s="3">
        <v>0.98</v>
      </c>
      <c r="Y631" s="3">
        <v>0.1</v>
      </c>
      <c r="Z631" s="3">
        <v>-0.1</v>
      </c>
      <c r="AA631" s="3" t="s">
        <v>1</v>
      </c>
    </row>
    <row r="632" spans="1:27" s="3" customFormat="1" x14ac:dyDescent="0.3">
      <c r="A632" s="3">
        <v>916016</v>
      </c>
      <c r="B632" s="3" t="s">
        <v>9</v>
      </c>
      <c r="C632" s="3">
        <v>1</v>
      </c>
      <c r="D632" s="3">
        <v>1</v>
      </c>
      <c r="E632" s="3">
        <v>0</v>
      </c>
      <c r="F632" s="3">
        <v>3</v>
      </c>
      <c r="G632" s="3">
        <v>0</v>
      </c>
      <c r="H632" s="3">
        <v>5</v>
      </c>
      <c r="I632" s="3">
        <v>1</v>
      </c>
      <c r="J632" s="3">
        <v>2.5</v>
      </c>
      <c r="K632" s="3">
        <v>2.5</v>
      </c>
      <c r="L632" s="3">
        <v>0</v>
      </c>
      <c r="M632" s="3">
        <v>2.5</v>
      </c>
      <c r="N632" s="3">
        <v>0</v>
      </c>
      <c r="O632" s="3">
        <v>2.5</v>
      </c>
      <c r="P632" s="3">
        <v>0.39</v>
      </c>
      <c r="Q632" s="3">
        <v>1</v>
      </c>
      <c r="R632" s="3">
        <v>0</v>
      </c>
      <c r="S632" s="3">
        <v>0.1</v>
      </c>
      <c r="T632" s="3">
        <v>6.5</v>
      </c>
      <c r="U632" s="3">
        <v>0.44</v>
      </c>
      <c r="V632" s="3">
        <v>0.08</v>
      </c>
      <c r="W632" s="3">
        <v>0.2</v>
      </c>
      <c r="X632" s="3">
        <v>0.98</v>
      </c>
      <c r="Y632" s="3">
        <v>0.1</v>
      </c>
      <c r="Z632" s="3">
        <v>-0.1</v>
      </c>
      <c r="AA632" s="3" t="s">
        <v>1</v>
      </c>
    </row>
    <row r="633" spans="1:27" s="3" customFormat="1" x14ac:dyDescent="0.3">
      <c r="A633" s="3">
        <v>916017</v>
      </c>
      <c r="B633" s="3" t="s">
        <v>9</v>
      </c>
      <c r="C633" s="3">
        <v>1</v>
      </c>
      <c r="D633" s="3">
        <v>1</v>
      </c>
      <c r="E633" s="3">
        <v>0</v>
      </c>
      <c r="F633" s="3">
        <v>3</v>
      </c>
      <c r="G633" s="3">
        <v>0</v>
      </c>
      <c r="H633" s="3">
        <v>5</v>
      </c>
      <c r="I633" s="3">
        <v>1</v>
      </c>
      <c r="J633" s="3">
        <v>2.5</v>
      </c>
      <c r="K633" s="3">
        <v>2.5</v>
      </c>
      <c r="L633" s="3">
        <v>0</v>
      </c>
      <c r="M633" s="3">
        <v>2.5</v>
      </c>
      <c r="N633" s="3">
        <v>0</v>
      </c>
      <c r="O633" s="3">
        <v>2.5</v>
      </c>
      <c r="P633" s="3">
        <v>0.39</v>
      </c>
      <c r="Q633" s="3">
        <v>1</v>
      </c>
      <c r="R633" s="3">
        <v>0</v>
      </c>
      <c r="S633" s="3">
        <v>0.1</v>
      </c>
      <c r="T633" s="3">
        <v>6.5</v>
      </c>
      <c r="U633" s="3">
        <v>0.44</v>
      </c>
      <c r="V633" s="3">
        <v>0.08</v>
      </c>
      <c r="W633" s="3">
        <v>0.2</v>
      </c>
      <c r="X633" s="3">
        <v>0.98</v>
      </c>
      <c r="Y633" s="3">
        <v>0.1</v>
      </c>
      <c r="Z633" s="3">
        <v>-0.1</v>
      </c>
      <c r="AA633" s="3" t="s">
        <v>1</v>
      </c>
    </row>
    <row r="634" spans="1:27" s="3" customFormat="1" x14ac:dyDescent="0.3">
      <c r="A634" s="3">
        <v>916020</v>
      </c>
      <c r="B634" s="3" t="s">
        <v>9</v>
      </c>
      <c r="C634" s="3">
        <v>1</v>
      </c>
      <c r="D634" s="3">
        <v>1</v>
      </c>
      <c r="E634" s="3">
        <v>0</v>
      </c>
      <c r="F634" s="3">
        <v>3</v>
      </c>
      <c r="G634" s="3">
        <v>0</v>
      </c>
      <c r="H634" s="3">
        <v>5</v>
      </c>
      <c r="I634" s="3">
        <v>1</v>
      </c>
      <c r="J634" s="3">
        <v>2.5</v>
      </c>
      <c r="K634" s="3">
        <v>2.5</v>
      </c>
      <c r="L634" s="3">
        <v>0</v>
      </c>
      <c r="M634" s="3">
        <v>2.5</v>
      </c>
      <c r="N634" s="3">
        <v>0</v>
      </c>
      <c r="O634" s="3">
        <v>2.5</v>
      </c>
      <c r="P634" s="3">
        <v>0.39</v>
      </c>
      <c r="Q634" s="3">
        <v>1</v>
      </c>
      <c r="R634" s="3">
        <v>0</v>
      </c>
      <c r="S634" s="3">
        <v>0.1</v>
      </c>
      <c r="T634" s="3">
        <v>6.5</v>
      </c>
      <c r="U634" s="3">
        <v>0.44</v>
      </c>
      <c r="V634" s="3">
        <v>0.08</v>
      </c>
      <c r="W634" s="3">
        <v>0.2</v>
      </c>
      <c r="X634" s="3">
        <v>0.98</v>
      </c>
      <c r="Y634" s="3">
        <v>0.1</v>
      </c>
      <c r="Z634" s="3">
        <v>-0.1</v>
      </c>
      <c r="AA634" s="3" t="s">
        <v>1</v>
      </c>
    </row>
    <row r="635" spans="1:27" s="3" customFormat="1" x14ac:dyDescent="0.3">
      <c r="A635" s="3">
        <v>916024</v>
      </c>
      <c r="B635" s="3" t="s">
        <v>9</v>
      </c>
      <c r="C635" s="3">
        <v>1</v>
      </c>
      <c r="D635" s="3">
        <v>1</v>
      </c>
      <c r="E635" s="3">
        <v>0</v>
      </c>
      <c r="F635" s="3">
        <v>3</v>
      </c>
      <c r="G635" s="3">
        <v>0</v>
      </c>
      <c r="H635" s="3">
        <v>5</v>
      </c>
      <c r="I635" s="3">
        <v>1</v>
      </c>
      <c r="J635" s="3">
        <v>2.5</v>
      </c>
      <c r="K635" s="3">
        <v>2.5</v>
      </c>
      <c r="L635" s="3">
        <v>0</v>
      </c>
      <c r="M635" s="3">
        <v>2.5</v>
      </c>
      <c r="N635" s="3">
        <v>0</v>
      </c>
      <c r="O635" s="3">
        <v>2.5</v>
      </c>
      <c r="P635" s="3">
        <v>0.39</v>
      </c>
      <c r="Q635" s="3">
        <v>1</v>
      </c>
      <c r="R635" s="3">
        <v>0</v>
      </c>
      <c r="S635" s="3">
        <v>0.1</v>
      </c>
      <c r="T635" s="3">
        <v>6.5</v>
      </c>
      <c r="U635" s="3">
        <v>0.44</v>
      </c>
      <c r="V635" s="3">
        <v>0.08</v>
      </c>
      <c r="W635" s="3">
        <v>0.2</v>
      </c>
      <c r="X635" s="3">
        <v>0.98</v>
      </c>
      <c r="Y635" s="3">
        <v>0.1</v>
      </c>
      <c r="Z635" s="3">
        <v>-0.1</v>
      </c>
      <c r="AA635" s="3" t="s">
        <v>1</v>
      </c>
    </row>
    <row r="636" spans="1:27" s="3" customFormat="1" x14ac:dyDescent="0.3">
      <c r="A636" s="3">
        <v>916028</v>
      </c>
      <c r="B636" s="3" t="s">
        <v>9</v>
      </c>
      <c r="C636" s="3">
        <v>1</v>
      </c>
      <c r="D636" s="3">
        <v>1</v>
      </c>
      <c r="E636" s="3">
        <v>0</v>
      </c>
      <c r="F636" s="3">
        <v>3</v>
      </c>
      <c r="G636" s="3">
        <v>0</v>
      </c>
      <c r="H636" s="3">
        <v>5</v>
      </c>
      <c r="I636" s="3">
        <v>1</v>
      </c>
      <c r="J636" s="3">
        <v>2.5</v>
      </c>
      <c r="K636" s="3">
        <v>2.5</v>
      </c>
      <c r="L636" s="3">
        <v>0</v>
      </c>
      <c r="M636" s="3">
        <v>2.5</v>
      </c>
      <c r="N636" s="3">
        <v>0</v>
      </c>
      <c r="O636" s="3">
        <v>2.5</v>
      </c>
      <c r="P636" s="3">
        <v>0.39</v>
      </c>
      <c r="Q636" s="3">
        <v>1</v>
      </c>
      <c r="R636" s="3">
        <v>0</v>
      </c>
      <c r="S636" s="3">
        <v>0.1</v>
      </c>
      <c r="T636" s="3">
        <v>6.5</v>
      </c>
      <c r="U636" s="3">
        <v>0.44</v>
      </c>
      <c r="V636" s="3">
        <v>0.08</v>
      </c>
      <c r="W636" s="3">
        <v>0.2</v>
      </c>
      <c r="X636" s="3">
        <v>0.98</v>
      </c>
      <c r="Y636" s="3">
        <v>0.1</v>
      </c>
      <c r="Z636" s="3">
        <v>-0.1</v>
      </c>
      <c r="AA636" s="3" t="s">
        <v>1</v>
      </c>
    </row>
    <row r="637" spans="1:27" s="3" customFormat="1" x14ac:dyDescent="0.3">
      <c r="A637" s="3">
        <v>916030</v>
      </c>
      <c r="B637" s="3" t="s">
        <v>9</v>
      </c>
      <c r="C637" s="3">
        <v>1</v>
      </c>
      <c r="D637" s="3">
        <v>1</v>
      </c>
      <c r="E637" s="3">
        <v>0</v>
      </c>
      <c r="F637" s="3">
        <v>3</v>
      </c>
      <c r="G637" s="3">
        <v>0</v>
      </c>
      <c r="H637" s="3">
        <v>5</v>
      </c>
      <c r="I637" s="3">
        <v>1</v>
      </c>
      <c r="J637" s="3">
        <v>2.5</v>
      </c>
      <c r="K637" s="3">
        <v>2.5</v>
      </c>
      <c r="L637" s="3">
        <v>0</v>
      </c>
      <c r="M637" s="3">
        <v>2.5</v>
      </c>
      <c r="N637" s="3">
        <v>0</v>
      </c>
      <c r="O637" s="3">
        <v>2.5</v>
      </c>
      <c r="P637" s="3">
        <v>0.39</v>
      </c>
      <c r="Q637" s="3">
        <v>1</v>
      </c>
      <c r="R637" s="3">
        <v>0</v>
      </c>
      <c r="S637" s="3">
        <v>0.1</v>
      </c>
      <c r="T637" s="3">
        <v>6.5</v>
      </c>
      <c r="U637" s="3">
        <v>0.44</v>
      </c>
      <c r="V637" s="3">
        <v>0.08</v>
      </c>
      <c r="W637" s="3">
        <v>0.2</v>
      </c>
      <c r="X637" s="3">
        <v>0.98</v>
      </c>
      <c r="Y637" s="3">
        <v>0.1</v>
      </c>
      <c r="Z637" s="3">
        <v>-0.1</v>
      </c>
      <c r="AA637" s="3" t="s">
        <v>1</v>
      </c>
    </row>
    <row r="638" spans="1:27" s="3" customFormat="1" x14ac:dyDescent="0.3">
      <c r="A638" s="3">
        <v>916033</v>
      </c>
      <c r="B638" s="3" t="s">
        <v>9</v>
      </c>
      <c r="C638" s="3">
        <v>1</v>
      </c>
      <c r="D638" s="3">
        <v>1</v>
      </c>
      <c r="E638" s="3">
        <v>0</v>
      </c>
      <c r="F638" s="3">
        <v>3</v>
      </c>
      <c r="G638" s="3">
        <v>0</v>
      </c>
      <c r="H638" s="3">
        <v>5</v>
      </c>
      <c r="I638" s="3">
        <v>1</v>
      </c>
      <c r="J638" s="3">
        <v>2.5</v>
      </c>
      <c r="K638" s="3">
        <v>2.5</v>
      </c>
      <c r="L638" s="3">
        <v>0</v>
      </c>
      <c r="M638" s="3">
        <v>2.5</v>
      </c>
      <c r="N638" s="3">
        <v>0</v>
      </c>
      <c r="O638" s="3">
        <v>2.5</v>
      </c>
      <c r="P638" s="3">
        <v>0.39</v>
      </c>
      <c r="Q638" s="3">
        <v>1</v>
      </c>
      <c r="R638" s="3">
        <v>0</v>
      </c>
      <c r="S638" s="3">
        <v>0.1</v>
      </c>
      <c r="T638" s="3">
        <v>6.5</v>
      </c>
      <c r="U638" s="3">
        <v>0.44</v>
      </c>
      <c r="V638" s="3">
        <v>0.08</v>
      </c>
      <c r="W638" s="3">
        <v>0.2</v>
      </c>
      <c r="X638" s="3">
        <v>0.98</v>
      </c>
      <c r="Y638" s="3">
        <v>0.1</v>
      </c>
      <c r="Z638" s="3">
        <v>-0.1</v>
      </c>
      <c r="AA638" s="3" t="s">
        <v>1</v>
      </c>
    </row>
    <row r="639" spans="1:27" s="3" customFormat="1" x14ac:dyDescent="0.3">
      <c r="A639" s="3">
        <v>916036</v>
      </c>
      <c r="B639" s="3" t="s">
        <v>9</v>
      </c>
      <c r="C639" s="3">
        <v>1</v>
      </c>
      <c r="D639" s="3">
        <v>1</v>
      </c>
      <c r="E639" s="3">
        <v>0</v>
      </c>
      <c r="F639" s="3">
        <v>3</v>
      </c>
      <c r="G639" s="3">
        <v>0</v>
      </c>
      <c r="H639" s="3">
        <v>5</v>
      </c>
      <c r="I639" s="3">
        <v>1</v>
      </c>
      <c r="J639" s="3">
        <v>2.5</v>
      </c>
      <c r="K639" s="3">
        <v>2.5</v>
      </c>
      <c r="L639" s="3">
        <v>0</v>
      </c>
      <c r="M639" s="3">
        <v>2.5</v>
      </c>
      <c r="N639" s="3">
        <v>0</v>
      </c>
      <c r="O639" s="3">
        <v>2.5</v>
      </c>
      <c r="P639" s="3">
        <v>0.39</v>
      </c>
      <c r="Q639" s="3">
        <v>1</v>
      </c>
      <c r="R639" s="3">
        <v>0</v>
      </c>
      <c r="S639" s="3">
        <v>0.1</v>
      </c>
      <c r="T639" s="3">
        <v>6.5</v>
      </c>
      <c r="U639" s="3">
        <v>0.44</v>
      </c>
      <c r="V639" s="3">
        <v>0.08</v>
      </c>
      <c r="W639" s="3">
        <v>0.2</v>
      </c>
      <c r="X639" s="3">
        <v>0.98</v>
      </c>
      <c r="Y639" s="3">
        <v>0.1</v>
      </c>
      <c r="Z639" s="3">
        <v>-0.1</v>
      </c>
      <c r="AA639" s="3" t="s">
        <v>1</v>
      </c>
    </row>
    <row r="640" spans="1:27" s="3" customFormat="1" x14ac:dyDescent="0.3">
      <c r="A640" s="3">
        <v>916038</v>
      </c>
      <c r="B640" s="3" t="s">
        <v>9</v>
      </c>
      <c r="C640" s="3">
        <v>1</v>
      </c>
      <c r="D640" s="3">
        <v>1</v>
      </c>
      <c r="E640" s="3">
        <v>0</v>
      </c>
      <c r="F640" s="3">
        <v>3</v>
      </c>
      <c r="G640" s="3">
        <v>0</v>
      </c>
      <c r="H640" s="3">
        <v>5</v>
      </c>
      <c r="I640" s="3">
        <v>1</v>
      </c>
      <c r="J640" s="3">
        <v>2.5</v>
      </c>
      <c r="K640" s="3">
        <v>2.5</v>
      </c>
      <c r="L640" s="3">
        <v>0</v>
      </c>
      <c r="M640" s="3">
        <v>2.5</v>
      </c>
      <c r="N640" s="3">
        <v>0</v>
      </c>
      <c r="O640" s="3">
        <v>2.5</v>
      </c>
      <c r="P640" s="3">
        <v>0.39</v>
      </c>
      <c r="Q640" s="3">
        <v>1</v>
      </c>
      <c r="R640" s="3">
        <v>0</v>
      </c>
      <c r="S640" s="3">
        <v>0.1</v>
      </c>
      <c r="T640" s="3">
        <v>6.5</v>
      </c>
      <c r="U640" s="3">
        <v>0.44</v>
      </c>
      <c r="V640" s="3">
        <v>0.08</v>
      </c>
      <c r="W640" s="3">
        <v>0.2</v>
      </c>
      <c r="X640" s="3">
        <v>0.98</v>
      </c>
      <c r="Y640" s="3">
        <v>0.1</v>
      </c>
      <c r="Z640" s="3">
        <v>-0.1</v>
      </c>
      <c r="AA640" s="3" t="s">
        <v>1</v>
      </c>
    </row>
    <row r="641" spans="1:27" s="3" customFormat="1" x14ac:dyDescent="0.3">
      <c r="A641" s="3">
        <v>916039</v>
      </c>
      <c r="B641" s="3" t="s">
        <v>9</v>
      </c>
      <c r="C641" s="3">
        <v>1</v>
      </c>
      <c r="D641" s="3">
        <v>1</v>
      </c>
      <c r="E641" s="3">
        <v>0</v>
      </c>
      <c r="F641" s="3">
        <v>3</v>
      </c>
      <c r="G641" s="3">
        <v>0</v>
      </c>
      <c r="H641" s="3">
        <v>5</v>
      </c>
      <c r="I641" s="3">
        <v>1</v>
      </c>
      <c r="J641" s="3">
        <v>2.5</v>
      </c>
      <c r="K641" s="3">
        <v>2.5</v>
      </c>
      <c r="L641" s="3">
        <v>0</v>
      </c>
      <c r="M641" s="3">
        <v>2.5</v>
      </c>
      <c r="N641" s="3">
        <v>0</v>
      </c>
      <c r="O641" s="3">
        <v>2.5</v>
      </c>
      <c r="P641" s="3">
        <v>0.39</v>
      </c>
      <c r="Q641" s="3">
        <v>1</v>
      </c>
      <c r="R641" s="3">
        <v>0</v>
      </c>
      <c r="S641" s="3">
        <v>0.1</v>
      </c>
      <c r="T641" s="3">
        <v>6.5</v>
      </c>
      <c r="U641" s="3">
        <v>0.44</v>
      </c>
      <c r="V641" s="3">
        <v>0.08</v>
      </c>
      <c r="W641" s="3">
        <v>0.2</v>
      </c>
      <c r="X641" s="3">
        <v>0.98</v>
      </c>
      <c r="Y641" s="3">
        <v>0.1</v>
      </c>
      <c r="Z641" s="3">
        <v>-0.1</v>
      </c>
      <c r="AA641" s="3" t="s">
        <v>1</v>
      </c>
    </row>
    <row r="642" spans="1:27" s="3" customFormat="1" x14ac:dyDescent="0.3">
      <c r="A642" s="3">
        <v>916045</v>
      </c>
      <c r="B642" s="3" t="s">
        <v>9</v>
      </c>
      <c r="C642" s="3">
        <v>1</v>
      </c>
      <c r="D642" s="3">
        <v>1</v>
      </c>
      <c r="E642" s="3">
        <v>0</v>
      </c>
      <c r="F642" s="3">
        <v>3</v>
      </c>
      <c r="G642" s="3">
        <v>0</v>
      </c>
      <c r="H642" s="3">
        <v>5</v>
      </c>
      <c r="I642" s="3">
        <v>1</v>
      </c>
      <c r="J642" s="3">
        <v>2.5</v>
      </c>
      <c r="K642" s="3">
        <v>2.5</v>
      </c>
      <c r="L642" s="3">
        <v>0</v>
      </c>
      <c r="M642" s="3">
        <v>2.5</v>
      </c>
      <c r="N642" s="3">
        <v>0</v>
      </c>
      <c r="O642" s="3">
        <v>2.5</v>
      </c>
      <c r="P642" s="3">
        <v>0.39</v>
      </c>
      <c r="Q642" s="3">
        <v>1</v>
      </c>
      <c r="R642" s="3">
        <v>0</v>
      </c>
      <c r="S642" s="3">
        <v>0.1</v>
      </c>
      <c r="T642" s="3">
        <v>6.5</v>
      </c>
      <c r="U642" s="3">
        <v>0.44</v>
      </c>
      <c r="V642" s="3">
        <v>0.08</v>
      </c>
      <c r="W642" s="3">
        <v>0.2</v>
      </c>
      <c r="X642" s="3">
        <v>0.98</v>
      </c>
      <c r="Y642" s="3">
        <v>0.1</v>
      </c>
      <c r="Z642" s="3">
        <v>-0.1</v>
      </c>
      <c r="AA642" s="3" t="s">
        <v>1</v>
      </c>
    </row>
    <row r="643" spans="1:27" s="3" customFormat="1" x14ac:dyDescent="0.3">
      <c r="A643" s="3">
        <v>916046</v>
      </c>
      <c r="B643" s="3" t="s">
        <v>9</v>
      </c>
      <c r="C643" s="3">
        <v>1</v>
      </c>
      <c r="D643" s="3">
        <v>1</v>
      </c>
      <c r="E643" s="3">
        <v>0</v>
      </c>
      <c r="F643" s="3">
        <v>3</v>
      </c>
      <c r="G643" s="3">
        <v>0</v>
      </c>
      <c r="H643" s="3">
        <v>5</v>
      </c>
      <c r="I643" s="3">
        <v>1</v>
      </c>
      <c r="J643" s="3">
        <v>2.5</v>
      </c>
      <c r="K643" s="3">
        <v>2.5</v>
      </c>
      <c r="L643" s="3">
        <v>0</v>
      </c>
      <c r="M643" s="3">
        <v>2.5</v>
      </c>
      <c r="N643" s="3">
        <v>0</v>
      </c>
      <c r="O643" s="3">
        <v>2.5</v>
      </c>
      <c r="P643" s="3">
        <v>0.39</v>
      </c>
      <c r="Q643" s="3">
        <v>1</v>
      </c>
      <c r="R643" s="3">
        <v>0</v>
      </c>
      <c r="S643" s="3">
        <v>0.1</v>
      </c>
      <c r="T643" s="3">
        <v>6.5</v>
      </c>
      <c r="U643" s="3">
        <v>0.44</v>
      </c>
      <c r="V643" s="3">
        <v>0.08</v>
      </c>
      <c r="W643" s="3">
        <v>0.2</v>
      </c>
      <c r="X643" s="3">
        <v>0.98</v>
      </c>
      <c r="Y643" s="3">
        <v>0.1</v>
      </c>
      <c r="Z643" s="3">
        <v>-0.1</v>
      </c>
      <c r="AA643" s="3" t="s">
        <v>1</v>
      </c>
    </row>
    <row r="644" spans="1:27" s="3" customFormat="1" x14ac:dyDescent="0.3">
      <c r="A644" s="3">
        <v>916047</v>
      </c>
      <c r="B644" s="3" t="s">
        <v>9</v>
      </c>
      <c r="C644" s="3">
        <v>1</v>
      </c>
      <c r="D644" s="3">
        <v>1</v>
      </c>
      <c r="E644" s="3">
        <v>0</v>
      </c>
      <c r="F644" s="3">
        <v>3</v>
      </c>
      <c r="G644" s="3">
        <v>0</v>
      </c>
      <c r="H644" s="3">
        <v>5</v>
      </c>
      <c r="I644" s="3">
        <v>1</v>
      </c>
      <c r="J644" s="3">
        <v>2.5</v>
      </c>
      <c r="K644" s="3">
        <v>2.5</v>
      </c>
      <c r="L644" s="3">
        <v>0</v>
      </c>
      <c r="M644" s="3">
        <v>2.5</v>
      </c>
      <c r="N644" s="3">
        <v>0</v>
      </c>
      <c r="O644" s="3">
        <v>2.5</v>
      </c>
      <c r="P644" s="3">
        <v>0.39</v>
      </c>
      <c r="Q644" s="3">
        <v>1</v>
      </c>
      <c r="R644" s="3">
        <v>0</v>
      </c>
      <c r="S644" s="3">
        <v>0.1</v>
      </c>
      <c r="T644" s="3">
        <v>6.5</v>
      </c>
      <c r="U644" s="3">
        <v>0.44</v>
      </c>
      <c r="V644" s="3">
        <v>0.08</v>
      </c>
      <c r="W644" s="3">
        <v>0.2</v>
      </c>
      <c r="X644" s="3">
        <v>0.98</v>
      </c>
      <c r="Y644" s="3">
        <v>0.1</v>
      </c>
      <c r="Z644" s="3">
        <v>-0.1</v>
      </c>
      <c r="AA644" s="3" t="s">
        <v>1</v>
      </c>
    </row>
    <row r="645" spans="1:27" s="3" customFormat="1" x14ac:dyDescent="0.3">
      <c r="A645" s="3">
        <v>916048</v>
      </c>
      <c r="B645" s="3" t="s">
        <v>9</v>
      </c>
      <c r="C645" s="3">
        <v>1</v>
      </c>
      <c r="D645" s="3">
        <v>1</v>
      </c>
      <c r="E645" s="3">
        <v>0</v>
      </c>
      <c r="F645" s="3">
        <v>3</v>
      </c>
      <c r="G645" s="3">
        <v>0</v>
      </c>
      <c r="H645" s="3">
        <v>5</v>
      </c>
      <c r="I645" s="3">
        <v>1</v>
      </c>
      <c r="J645" s="3">
        <v>2.5</v>
      </c>
      <c r="K645" s="3">
        <v>2.5</v>
      </c>
      <c r="L645" s="3">
        <v>0</v>
      </c>
      <c r="M645" s="3">
        <v>2.5</v>
      </c>
      <c r="N645" s="3">
        <v>0</v>
      </c>
      <c r="O645" s="3">
        <v>2.5</v>
      </c>
      <c r="P645" s="3">
        <v>0.39</v>
      </c>
      <c r="Q645" s="3">
        <v>1</v>
      </c>
      <c r="R645" s="3">
        <v>0</v>
      </c>
      <c r="S645" s="3">
        <v>0.1</v>
      </c>
      <c r="T645" s="3">
        <v>6.5</v>
      </c>
      <c r="U645" s="3">
        <v>0.44</v>
      </c>
      <c r="V645" s="3">
        <v>0.08</v>
      </c>
      <c r="W645" s="3">
        <v>0.2</v>
      </c>
      <c r="X645" s="3">
        <v>0.98</v>
      </c>
      <c r="Y645" s="3">
        <v>0.1</v>
      </c>
      <c r="Z645" s="3">
        <v>-0.1</v>
      </c>
      <c r="AA645" s="3" t="s">
        <v>1</v>
      </c>
    </row>
    <row r="646" spans="1:27" s="3" customFormat="1" x14ac:dyDescent="0.3">
      <c r="A646" s="3">
        <v>916049</v>
      </c>
      <c r="B646" s="3" t="s">
        <v>9</v>
      </c>
      <c r="C646" s="3">
        <v>1</v>
      </c>
      <c r="D646" s="3">
        <v>1</v>
      </c>
      <c r="E646" s="3">
        <v>0</v>
      </c>
      <c r="F646" s="3">
        <v>3</v>
      </c>
      <c r="G646" s="3">
        <v>0</v>
      </c>
      <c r="H646" s="3">
        <v>5</v>
      </c>
      <c r="I646" s="3">
        <v>1</v>
      </c>
      <c r="J646" s="3">
        <v>2.5</v>
      </c>
      <c r="K646" s="3">
        <v>2.5</v>
      </c>
      <c r="L646" s="3">
        <v>0</v>
      </c>
      <c r="M646" s="3">
        <v>2.5</v>
      </c>
      <c r="N646" s="3">
        <v>0</v>
      </c>
      <c r="O646" s="3">
        <v>2.5</v>
      </c>
      <c r="P646" s="3">
        <v>0.39</v>
      </c>
      <c r="Q646" s="3">
        <v>1</v>
      </c>
      <c r="R646" s="3">
        <v>0</v>
      </c>
      <c r="S646" s="3">
        <v>0.1</v>
      </c>
      <c r="T646" s="3">
        <v>6.5</v>
      </c>
      <c r="U646" s="3">
        <v>0.44</v>
      </c>
      <c r="V646" s="3">
        <v>0.08</v>
      </c>
      <c r="W646" s="3">
        <v>0.2</v>
      </c>
      <c r="X646" s="3">
        <v>0.98</v>
      </c>
      <c r="Y646" s="3">
        <v>0.1</v>
      </c>
      <c r="Z646" s="3">
        <v>-0.1</v>
      </c>
      <c r="AA646" s="3" t="s">
        <v>1</v>
      </c>
    </row>
    <row r="647" spans="1:27" s="3" customFormat="1" x14ac:dyDescent="0.3">
      <c r="A647" s="3">
        <v>916050</v>
      </c>
      <c r="B647" s="3" t="s">
        <v>9</v>
      </c>
      <c r="C647" s="3">
        <v>1</v>
      </c>
      <c r="D647" s="3">
        <v>1</v>
      </c>
      <c r="E647" s="3">
        <v>0</v>
      </c>
      <c r="F647" s="3">
        <v>3</v>
      </c>
      <c r="G647" s="3">
        <v>0</v>
      </c>
      <c r="H647" s="3">
        <v>5</v>
      </c>
      <c r="I647" s="3">
        <v>1</v>
      </c>
      <c r="J647" s="3">
        <v>2.5</v>
      </c>
      <c r="K647" s="3">
        <v>2.5</v>
      </c>
      <c r="L647" s="3">
        <v>0</v>
      </c>
      <c r="M647" s="3">
        <v>2.5</v>
      </c>
      <c r="N647" s="3">
        <v>0</v>
      </c>
      <c r="O647" s="3">
        <v>2.5</v>
      </c>
      <c r="P647" s="3">
        <v>0.39</v>
      </c>
      <c r="Q647" s="3">
        <v>1</v>
      </c>
      <c r="R647" s="3">
        <v>0</v>
      </c>
      <c r="S647" s="3">
        <v>0.1</v>
      </c>
      <c r="T647" s="3">
        <v>6.5</v>
      </c>
      <c r="U647" s="3">
        <v>0.44</v>
      </c>
      <c r="V647" s="3">
        <v>0.08</v>
      </c>
      <c r="W647" s="3">
        <v>0.2</v>
      </c>
      <c r="X647" s="3">
        <v>0.98</v>
      </c>
      <c r="Y647" s="3">
        <v>0.1</v>
      </c>
      <c r="Z647" s="3">
        <v>-0.1</v>
      </c>
      <c r="AA647" s="3" t="s">
        <v>1</v>
      </c>
    </row>
    <row r="648" spans="1:27" s="3" customFormat="1" x14ac:dyDescent="0.3">
      <c r="A648" s="3">
        <v>916055</v>
      </c>
      <c r="B648" s="3" t="s">
        <v>9</v>
      </c>
      <c r="C648" s="3">
        <v>1</v>
      </c>
      <c r="D648" s="3">
        <v>1</v>
      </c>
      <c r="E648" s="3">
        <v>0</v>
      </c>
      <c r="F648" s="3">
        <v>3</v>
      </c>
      <c r="G648" s="3">
        <v>0</v>
      </c>
      <c r="H648" s="3">
        <v>5</v>
      </c>
      <c r="I648" s="3">
        <v>1</v>
      </c>
      <c r="J648" s="3">
        <v>2.5</v>
      </c>
      <c r="K648" s="3">
        <v>2.5</v>
      </c>
      <c r="L648" s="3">
        <v>0</v>
      </c>
      <c r="M648" s="3">
        <v>2.5</v>
      </c>
      <c r="N648" s="3">
        <v>0</v>
      </c>
      <c r="O648" s="3">
        <v>2.5</v>
      </c>
      <c r="P648" s="3">
        <v>0.39</v>
      </c>
      <c r="Q648" s="3">
        <v>1</v>
      </c>
      <c r="R648" s="3">
        <v>0</v>
      </c>
      <c r="S648" s="3">
        <v>0.1</v>
      </c>
      <c r="T648" s="3">
        <v>6.5</v>
      </c>
      <c r="U648" s="3">
        <v>0.44</v>
      </c>
      <c r="V648" s="3">
        <v>0.08</v>
      </c>
      <c r="W648" s="3">
        <v>0.2</v>
      </c>
      <c r="X648" s="3">
        <v>0.98</v>
      </c>
      <c r="Y648" s="3">
        <v>0.1</v>
      </c>
      <c r="Z648" s="3">
        <v>-0.1</v>
      </c>
      <c r="AA648" s="3" t="s">
        <v>1</v>
      </c>
    </row>
    <row r="649" spans="1:27" s="3" customFormat="1" x14ac:dyDescent="0.3">
      <c r="A649" s="3">
        <v>916056</v>
      </c>
      <c r="B649" s="3" t="s">
        <v>9</v>
      </c>
      <c r="C649" s="3">
        <v>1</v>
      </c>
      <c r="D649" s="3">
        <v>1</v>
      </c>
      <c r="E649" s="3">
        <v>0</v>
      </c>
      <c r="F649" s="3">
        <v>3</v>
      </c>
      <c r="G649" s="3">
        <v>0</v>
      </c>
      <c r="H649" s="3">
        <v>5</v>
      </c>
      <c r="I649" s="3">
        <v>1</v>
      </c>
      <c r="J649" s="3">
        <v>2.5</v>
      </c>
      <c r="K649" s="3">
        <v>2.5</v>
      </c>
      <c r="L649" s="3">
        <v>0</v>
      </c>
      <c r="M649" s="3">
        <v>2.5</v>
      </c>
      <c r="N649" s="3">
        <v>0</v>
      </c>
      <c r="O649" s="3">
        <v>2.5</v>
      </c>
      <c r="P649" s="3">
        <v>0.39</v>
      </c>
      <c r="Q649" s="3">
        <v>1</v>
      </c>
      <c r="R649" s="3">
        <v>0</v>
      </c>
      <c r="S649" s="3">
        <v>0.1</v>
      </c>
      <c r="T649" s="3">
        <v>6.5</v>
      </c>
      <c r="U649" s="3">
        <v>0.44</v>
      </c>
      <c r="V649" s="3">
        <v>0.08</v>
      </c>
      <c r="W649" s="3">
        <v>0.2</v>
      </c>
      <c r="X649" s="3">
        <v>0.98</v>
      </c>
      <c r="Y649" s="3">
        <v>0.1</v>
      </c>
      <c r="Z649" s="3">
        <v>-0.1</v>
      </c>
      <c r="AA649" s="3" t="s">
        <v>1</v>
      </c>
    </row>
    <row r="650" spans="1:27" s="3" customFormat="1" x14ac:dyDescent="0.3">
      <c r="A650" s="3">
        <v>916057</v>
      </c>
      <c r="B650" s="3" t="s">
        <v>9</v>
      </c>
      <c r="C650" s="3">
        <v>1</v>
      </c>
      <c r="D650" s="3">
        <v>1</v>
      </c>
      <c r="E650" s="3">
        <v>0</v>
      </c>
      <c r="F650" s="3">
        <v>3</v>
      </c>
      <c r="G650" s="3">
        <v>0</v>
      </c>
      <c r="H650" s="3">
        <v>5</v>
      </c>
      <c r="I650" s="3">
        <v>1</v>
      </c>
      <c r="J650" s="3">
        <v>2.5</v>
      </c>
      <c r="K650" s="3">
        <v>2.5</v>
      </c>
      <c r="L650" s="3">
        <v>0</v>
      </c>
      <c r="M650" s="3">
        <v>2.5</v>
      </c>
      <c r="N650" s="3">
        <v>0</v>
      </c>
      <c r="O650" s="3">
        <v>2.5</v>
      </c>
      <c r="P650" s="3">
        <v>0.39</v>
      </c>
      <c r="Q650" s="3">
        <v>1</v>
      </c>
      <c r="R650" s="3">
        <v>0</v>
      </c>
      <c r="S650" s="3">
        <v>0.1</v>
      </c>
      <c r="T650" s="3">
        <v>6.5</v>
      </c>
      <c r="U650" s="3">
        <v>0.44</v>
      </c>
      <c r="V650" s="3">
        <v>0.08</v>
      </c>
      <c r="W650" s="3">
        <v>0.2</v>
      </c>
      <c r="X650" s="3">
        <v>0.98</v>
      </c>
      <c r="Y650" s="3">
        <v>0.1</v>
      </c>
      <c r="Z650" s="3">
        <v>-0.1</v>
      </c>
      <c r="AA650" s="3" t="s">
        <v>1</v>
      </c>
    </row>
    <row r="651" spans="1:27" s="3" customFormat="1" x14ac:dyDescent="0.3">
      <c r="A651" s="3">
        <v>916061</v>
      </c>
      <c r="B651" s="3" t="s">
        <v>9</v>
      </c>
      <c r="C651" s="3">
        <v>1</v>
      </c>
      <c r="D651" s="3">
        <v>1</v>
      </c>
      <c r="E651" s="3">
        <v>0</v>
      </c>
      <c r="F651" s="3">
        <v>3</v>
      </c>
      <c r="G651" s="3">
        <v>0</v>
      </c>
      <c r="H651" s="3">
        <v>5</v>
      </c>
      <c r="I651" s="3">
        <v>1</v>
      </c>
      <c r="J651" s="3">
        <v>2.5</v>
      </c>
      <c r="K651" s="3">
        <v>2.5</v>
      </c>
      <c r="L651" s="3">
        <v>0</v>
      </c>
      <c r="M651" s="3">
        <v>2.5</v>
      </c>
      <c r="N651" s="3">
        <v>0</v>
      </c>
      <c r="O651" s="3">
        <v>2.5</v>
      </c>
      <c r="P651" s="3">
        <v>0.39</v>
      </c>
      <c r="Q651" s="3">
        <v>1</v>
      </c>
      <c r="R651" s="3">
        <v>0</v>
      </c>
      <c r="S651" s="3">
        <v>0.1</v>
      </c>
      <c r="T651" s="3">
        <v>6.5</v>
      </c>
      <c r="U651" s="3">
        <v>0.44</v>
      </c>
      <c r="V651" s="3">
        <v>0.08</v>
      </c>
      <c r="W651" s="3">
        <v>0.2</v>
      </c>
      <c r="X651" s="3">
        <v>0.98</v>
      </c>
      <c r="Y651" s="3">
        <v>0.1</v>
      </c>
      <c r="Z651" s="3">
        <v>-0.1</v>
      </c>
      <c r="AA651" s="3" t="s">
        <v>1</v>
      </c>
    </row>
    <row r="652" spans="1:27" s="3" customFormat="1" x14ac:dyDescent="0.3">
      <c r="A652" s="3">
        <v>916064</v>
      </c>
      <c r="B652" s="3" t="s">
        <v>9</v>
      </c>
      <c r="C652" s="3">
        <v>1</v>
      </c>
      <c r="D652" s="3">
        <v>1</v>
      </c>
      <c r="E652" s="3">
        <v>0</v>
      </c>
      <c r="F652" s="3">
        <v>3</v>
      </c>
      <c r="G652" s="3">
        <v>0</v>
      </c>
      <c r="H652" s="3">
        <v>5</v>
      </c>
      <c r="I652" s="3">
        <v>1</v>
      </c>
      <c r="J652" s="3">
        <v>2.5</v>
      </c>
      <c r="K652" s="3">
        <v>2.5</v>
      </c>
      <c r="L652" s="3">
        <v>0</v>
      </c>
      <c r="M652" s="3">
        <v>2.5</v>
      </c>
      <c r="N652" s="3">
        <v>0</v>
      </c>
      <c r="O652" s="3">
        <v>2.5</v>
      </c>
      <c r="P652" s="3">
        <v>0.39</v>
      </c>
      <c r="Q652" s="3">
        <v>1</v>
      </c>
      <c r="R652" s="3">
        <v>0</v>
      </c>
      <c r="S652" s="3">
        <v>0.1</v>
      </c>
      <c r="T652" s="3">
        <v>6.5</v>
      </c>
      <c r="U652" s="3">
        <v>0.44</v>
      </c>
      <c r="V652" s="3">
        <v>0.08</v>
      </c>
      <c r="W652" s="3">
        <v>0.2</v>
      </c>
      <c r="X652" s="3">
        <v>0.98</v>
      </c>
      <c r="Y652" s="3">
        <v>0.1</v>
      </c>
      <c r="Z652" s="3">
        <v>-0.1</v>
      </c>
      <c r="AA652" s="3" t="s">
        <v>1</v>
      </c>
    </row>
    <row r="653" spans="1:27" s="3" customFormat="1" x14ac:dyDescent="0.3">
      <c r="A653" s="3">
        <v>916065</v>
      </c>
      <c r="B653" s="3" t="s">
        <v>9</v>
      </c>
      <c r="C653" s="3">
        <v>1</v>
      </c>
      <c r="D653" s="3">
        <v>1</v>
      </c>
      <c r="E653" s="3">
        <v>0</v>
      </c>
      <c r="F653" s="3">
        <v>3</v>
      </c>
      <c r="G653" s="3">
        <v>0</v>
      </c>
      <c r="H653" s="3">
        <v>5</v>
      </c>
      <c r="I653" s="3">
        <v>1</v>
      </c>
      <c r="J653" s="3">
        <v>2.5</v>
      </c>
      <c r="K653" s="3">
        <v>2.5</v>
      </c>
      <c r="L653" s="3">
        <v>0</v>
      </c>
      <c r="M653" s="3">
        <v>2.5</v>
      </c>
      <c r="N653" s="3">
        <v>0</v>
      </c>
      <c r="O653" s="3">
        <v>2.5</v>
      </c>
      <c r="P653" s="3">
        <v>0.39</v>
      </c>
      <c r="Q653" s="3">
        <v>1</v>
      </c>
      <c r="R653" s="3">
        <v>0</v>
      </c>
      <c r="S653" s="3">
        <v>0.1</v>
      </c>
      <c r="T653" s="3">
        <v>6.5</v>
      </c>
      <c r="U653" s="3">
        <v>0.44</v>
      </c>
      <c r="V653" s="3">
        <v>0.08</v>
      </c>
      <c r="W653" s="3">
        <v>0.2</v>
      </c>
      <c r="X653" s="3">
        <v>0.98</v>
      </c>
      <c r="Y653" s="3">
        <v>0.1</v>
      </c>
      <c r="Z653" s="3">
        <v>-0.1</v>
      </c>
      <c r="AA653" s="3" t="s">
        <v>1</v>
      </c>
    </row>
    <row r="654" spans="1:27" s="3" customFormat="1" x14ac:dyDescent="0.3">
      <c r="A654" s="3">
        <v>916066</v>
      </c>
      <c r="B654" s="3" t="s">
        <v>9</v>
      </c>
      <c r="C654" s="3">
        <v>1</v>
      </c>
      <c r="D654" s="3">
        <v>1</v>
      </c>
      <c r="E654" s="3">
        <v>0</v>
      </c>
      <c r="F654" s="3">
        <v>3</v>
      </c>
      <c r="G654" s="3">
        <v>0</v>
      </c>
      <c r="H654" s="3">
        <v>5</v>
      </c>
      <c r="I654" s="3">
        <v>1</v>
      </c>
      <c r="J654" s="3">
        <v>2.5</v>
      </c>
      <c r="K654" s="3">
        <v>2.5</v>
      </c>
      <c r="L654" s="3">
        <v>0</v>
      </c>
      <c r="M654" s="3">
        <v>2.5</v>
      </c>
      <c r="N654" s="3">
        <v>0</v>
      </c>
      <c r="O654" s="3">
        <v>2.5</v>
      </c>
      <c r="P654" s="3">
        <v>0.39</v>
      </c>
      <c r="Q654" s="3">
        <v>1</v>
      </c>
      <c r="R654" s="3">
        <v>0</v>
      </c>
      <c r="S654" s="3">
        <v>0.1</v>
      </c>
      <c r="T654" s="3">
        <v>6.5</v>
      </c>
      <c r="U654" s="3">
        <v>0.44</v>
      </c>
      <c r="V654" s="3">
        <v>0.08</v>
      </c>
      <c r="W654" s="3">
        <v>0.2</v>
      </c>
      <c r="X654" s="3">
        <v>0.98</v>
      </c>
      <c r="Y654" s="3">
        <v>0.1</v>
      </c>
      <c r="Z654" s="3">
        <v>-0.1</v>
      </c>
      <c r="AA654" s="3" t="s">
        <v>1</v>
      </c>
    </row>
    <row r="655" spans="1:27" s="3" customFormat="1" x14ac:dyDescent="0.3">
      <c r="A655" s="3">
        <v>916070</v>
      </c>
      <c r="B655" s="3" t="s">
        <v>9</v>
      </c>
      <c r="C655" s="3">
        <v>1</v>
      </c>
      <c r="D655" s="3">
        <v>1</v>
      </c>
      <c r="E655" s="3">
        <v>0</v>
      </c>
      <c r="F655" s="3">
        <v>3</v>
      </c>
      <c r="G655" s="3">
        <v>0</v>
      </c>
      <c r="H655" s="3">
        <v>5</v>
      </c>
      <c r="I655" s="3">
        <v>1</v>
      </c>
      <c r="J655" s="3">
        <v>2.5</v>
      </c>
      <c r="K655" s="3">
        <v>2.5</v>
      </c>
      <c r="L655" s="3">
        <v>0</v>
      </c>
      <c r="M655" s="3">
        <v>2.5</v>
      </c>
      <c r="N655" s="3">
        <v>0</v>
      </c>
      <c r="O655" s="3">
        <v>2.5</v>
      </c>
      <c r="P655" s="3">
        <v>0.39</v>
      </c>
      <c r="Q655" s="3">
        <v>1</v>
      </c>
      <c r="R655" s="3">
        <v>0</v>
      </c>
      <c r="S655" s="3">
        <v>0.1</v>
      </c>
      <c r="T655" s="3">
        <v>6.5</v>
      </c>
      <c r="U655" s="3">
        <v>0.44</v>
      </c>
      <c r="V655" s="3">
        <v>0.08</v>
      </c>
      <c r="W655" s="3">
        <v>0.2</v>
      </c>
      <c r="X655" s="3">
        <v>0.98</v>
      </c>
      <c r="Y655" s="3">
        <v>0.1</v>
      </c>
      <c r="Z655" s="3">
        <v>-0.1</v>
      </c>
      <c r="AA655" s="3" t="s">
        <v>1</v>
      </c>
    </row>
    <row r="656" spans="1:27" s="3" customFormat="1" x14ac:dyDescent="0.3">
      <c r="A656" s="3">
        <v>916073</v>
      </c>
      <c r="B656" s="3" t="s">
        <v>9</v>
      </c>
      <c r="C656" s="3">
        <v>1</v>
      </c>
      <c r="D656" s="3">
        <v>1</v>
      </c>
      <c r="E656" s="3">
        <v>0</v>
      </c>
      <c r="F656" s="3">
        <v>3</v>
      </c>
      <c r="G656" s="3">
        <v>0</v>
      </c>
      <c r="H656" s="3">
        <v>5</v>
      </c>
      <c r="I656" s="3">
        <v>1</v>
      </c>
      <c r="J656" s="3">
        <v>2.5</v>
      </c>
      <c r="K656" s="3">
        <v>2.5</v>
      </c>
      <c r="L656" s="3">
        <v>0</v>
      </c>
      <c r="M656" s="3">
        <v>2.5</v>
      </c>
      <c r="N656" s="3">
        <v>0</v>
      </c>
      <c r="O656" s="3">
        <v>2.5</v>
      </c>
      <c r="P656" s="3">
        <v>0.39</v>
      </c>
      <c r="Q656" s="3">
        <v>1</v>
      </c>
      <c r="R656" s="3">
        <v>0</v>
      </c>
      <c r="S656" s="3">
        <v>0.1</v>
      </c>
      <c r="T656" s="3">
        <v>6.5</v>
      </c>
      <c r="U656" s="3">
        <v>0.44</v>
      </c>
      <c r="V656" s="3">
        <v>0.08</v>
      </c>
      <c r="W656" s="3">
        <v>0.2</v>
      </c>
      <c r="X656" s="3">
        <v>0.98</v>
      </c>
      <c r="Y656" s="3">
        <v>0.1</v>
      </c>
      <c r="Z656" s="3">
        <v>-0.1</v>
      </c>
      <c r="AA656" s="3" t="s">
        <v>1</v>
      </c>
    </row>
    <row r="657" spans="1:27" s="3" customFormat="1" x14ac:dyDescent="0.3">
      <c r="A657" s="3">
        <v>916074</v>
      </c>
      <c r="B657" s="3" t="s">
        <v>9</v>
      </c>
      <c r="C657" s="3">
        <v>1</v>
      </c>
      <c r="D657" s="3">
        <v>1</v>
      </c>
      <c r="E657" s="3">
        <v>0</v>
      </c>
      <c r="F657" s="3">
        <v>3</v>
      </c>
      <c r="G657" s="3">
        <v>0</v>
      </c>
      <c r="H657" s="3">
        <v>5</v>
      </c>
      <c r="I657" s="3">
        <v>1</v>
      </c>
      <c r="J657" s="3">
        <v>2.5</v>
      </c>
      <c r="K657" s="3">
        <v>2.5</v>
      </c>
      <c r="L657" s="3">
        <v>0</v>
      </c>
      <c r="M657" s="3">
        <v>2.5</v>
      </c>
      <c r="N657" s="3">
        <v>0</v>
      </c>
      <c r="O657" s="3">
        <v>2.5</v>
      </c>
      <c r="P657" s="3">
        <v>0.39</v>
      </c>
      <c r="Q657" s="3">
        <v>1</v>
      </c>
      <c r="R657" s="3">
        <v>0</v>
      </c>
      <c r="S657" s="3">
        <v>0.1</v>
      </c>
      <c r="T657" s="3">
        <v>6.5</v>
      </c>
      <c r="U657" s="3">
        <v>0.44</v>
      </c>
      <c r="V657" s="3">
        <v>0.08</v>
      </c>
      <c r="W657" s="3">
        <v>0.2</v>
      </c>
      <c r="X657" s="3">
        <v>0.98</v>
      </c>
      <c r="Y657" s="3">
        <v>0.1</v>
      </c>
      <c r="Z657" s="3">
        <v>-0.1</v>
      </c>
      <c r="AA657" s="3" t="s">
        <v>1</v>
      </c>
    </row>
    <row r="658" spans="1:27" s="3" customFormat="1" x14ac:dyDescent="0.3">
      <c r="A658" s="3">
        <v>916075</v>
      </c>
      <c r="B658" s="3" t="s">
        <v>9</v>
      </c>
      <c r="C658" s="3">
        <v>1</v>
      </c>
      <c r="D658" s="3">
        <v>1</v>
      </c>
      <c r="E658" s="3">
        <v>0</v>
      </c>
      <c r="F658" s="3">
        <v>3</v>
      </c>
      <c r="G658" s="3">
        <v>0</v>
      </c>
      <c r="H658" s="3">
        <v>5</v>
      </c>
      <c r="I658" s="3">
        <v>1</v>
      </c>
      <c r="J658" s="3">
        <v>2.5</v>
      </c>
      <c r="K658" s="3">
        <v>2.5</v>
      </c>
      <c r="L658" s="3">
        <v>0</v>
      </c>
      <c r="M658" s="3">
        <v>2.5</v>
      </c>
      <c r="N658" s="3">
        <v>0</v>
      </c>
      <c r="O658" s="3">
        <v>2.5</v>
      </c>
      <c r="P658" s="3">
        <v>0.39</v>
      </c>
      <c r="Q658" s="3">
        <v>1</v>
      </c>
      <c r="R658" s="3">
        <v>0</v>
      </c>
      <c r="S658" s="3">
        <v>0.1</v>
      </c>
      <c r="T658" s="3">
        <v>6.5</v>
      </c>
      <c r="U658" s="3">
        <v>0.44</v>
      </c>
      <c r="V658" s="3">
        <v>0.08</v>
      </c>
      <c r="W658" s="3">
        <v>0.2</v>
      </c>
      <c r="X658" s="3">
        <v>0.98</v>
      </c>
      <c r="Y658" s="3">
        <v>0.1</v>
      </c>
      <c r="Z658" s="3">
        <v>-0.1</v>
      </c>
      <c r="AA658" s="3" t="s">
        <v>1</v>
      </c>
    </row>
    <row r="659" spans="1:27" s="3" customFormat="1" x14ac:dyDescent="0.3">
      <c r="A659" s="3">
        <v>916077</v>
      </c>
      <c r="B659" s="3" t="s">
        <v>9</v>
      </c>
      <c r="C659" s="3">
        <v>1</v>
      </c>
      <c r="D659" s="3">
        <v>1</v>
      </c>
      <c r="E659" s="3">
        <v>0</v>
      </c>
      <c r="F659" s="3">
        <v>3</v>
      </c>
      <c r="G659" s="3">
        <v>0</v>
      </c>
      <c r="H659" s="3">
        <v>5</v>
      </c>
      <c r="I659" s="3">
        <v>1</v>
      </c>
      <c r="J659" s="3">
        <v>2.5</v>
      </c>
      <c r="K659" s="3">
        <v>2.5</v>
      </c>
      <c r="L659" s="3">
        <v>0</v>
      </c>
      <c r="M659" s="3">
        <v>2.5</v>
      </c>
      <c r="N659" s="3">
        <v>0</v>
      </c>
      <c r="O659" s="3">
        <v>2.5</v>
      </c>
      <c r="P659" s="3">
        <v>0.39</v>
      </c>
      <c r="Q659" s="3">
        <v>1</v>
      </c>
      <c r="R659" s="3">
        <v>0</v>
      </c>
      <c r="S659" s="3">
        <v>0.1</v>
      </c>
      <c r="T659" s="3">
        <v>6.5</v>
      </c>
      <c r="U659" s="3">
        <v>0.44</v>
      </c>
      <c r="V659" s="3">
        <v>0.08</v>
      </c>
      <c r="W659" s="3">
        <v>0.2</v>
      </c>
      <c r="X659" s="3">
        <v>0.98</v>
      </c>
      <c r="Y659" s="3">
        <v>0.1</v>
      </c>
      <c r="Z659" s="3">
        <v>-0.1</v>
      </c>
      <c r="AA659" s="3" t="s">
        <v>1</v>
      </c>
    </row>
    <row r="660" spans="1:27" s="3" customFormat="1" x14ac:dyDescent="0.3">
      <c r="A660" s="3">
        <v>916078</v>
      </c>
      <c r="B660" s="3" t="s">
        <v>9</v>
      </c>
      <c r="C660" s="3">
        <v>1</v>
      </c>
      <c r="D660" s="3">
        <v>1</v>
      </c>
      <c r="E660" s="3">
        <v>0</v>
      </c>
      <c r="F660" s="3">
        <v>3</v>
      </c>
      <c r="G660" s="3">
        <v>0</v>
      </c>
      <c r="H660" s="3">
        <v>5</v>
      </c>
      <c r="I660" s="3">
        <v>1</v>
      </c>
      <c r="J660" s="3">
        <v>2.5</v>
      </c>
      <c r="K660" s="3">
        <v>2.5</v>
      </c>
      <c r="L660" s="3">
        <v>0</v>
      </c>
      <c r="M660" s="3">
        <v>2.5</v>
      </c>
      <c r="N660" s="3">
        <v>0</v>
      </c>
      <c r="O660" s="3">
        <v>2.5</v>
      </c>
      <c r="P660" s="3">
        <v>0.39</v>
      </c>
      <c r="Q660" s="3">
        <v>1</v>
      </c>
      <c r="R660" s="3">
        <v>0</v>
      </c>
      <c r="S660" s="3">
        <v>0.1</v>
      </c>
      <c r="T660" s="3">
        <v>6.5</v>
      </c>
      <c r="U660" s="3">
        <v>0.44</v>
      </c>
      <c r="V660" s="3">
        <v>0.08</v>
      </c>
      <c r="W660" s="3">
        <v>0.2</v>
      </c>
      <c r="X660" s="3">
        <v>0.98</v>
      </c>
      <c r="Y660" s="3">
        <v>0.1</v>
      </c>
      <c r="Z660" s="3">
        <v>-0.1</v>
      </c>
      <c r="AA660" s="3" t="s">
        <v>1</v>
      </c>
    </row>
    <row r="661" spans="1:27" s="3" customFormat="1" x14ac:dyDescent="0.3">
      <c r="A661" s="3">
        <v>916079</v>
      </c>
      <c r="B661" s="3" t="s">
        <v>9</v>
      </c>
      <c r="C661" s="3">
        <v>1</v>
      </c>
      <c r="D661" s="3">
        <v>1</v>
      </c>
      <c r="E661" s="3">
        <v>0</v>
      </c>
      <c r="F661" s="3">
        <v>3</v>
      </c>
      <c r="G661" s="3">
        <v>0</v>
      </c>
      <c r="H661" s="3">
        <v>5</v>
      </c>
      <c r="I661" s="3">
        <v>1</v>
      </c>
      <c r="J661" s="3">
        <v>2.5</v>
      </c>
      <c r="K661" s="3">
        <v>2.5</v>
      </c>
      <c r="L661" s="3">
        <v>0</v>
      </c>
      <c r="M661" s="3">
        <v>2.5</v>
      </c>
      <c r="N661" s="3">
        <v>0</v>
      </c>
      <c r="O661" s="3">
        <v>2.5</v>
      </c>
      <c r="P661" s="3">
        <v>0.39</v>
      </c>
      <c r="Q661" s="3">
        <v>1</v>
      </c>
      <c r="R661" s="3">
        <v>0</v>
      </c>
      <c r="S661" s="3">
        <v>0.1</v>
      </c>
      <c r="T661" s="3">
        <v>6.5</v>
      </c>
      <c r="U661" s="3">
        <v>0.44</v>
      </c>
      <c r="V661" s="3">
        <v>0.08</v>
      </c>
      <c r="W661" s="3">
        <v>0.2</v>
      </c>
      <c r="X661" s="3">
        <v>0.98</v>
      </c>
      <c r="Y661" s="3">
        <v>0.1</v>
      </c>
      <c r="Z661" s="3">
        <v>-0.1</v>
      </c>
      <c r="AA661" s="3" t="s">
        <v>1</v>
      </c>
    </row>
    <row r="662" spans="1:27" s="3" customFormat="1" x14ac:dyDescent="0.3">
      <c r="A662" s="3">
        <v>916081</v>
      </c>
      <c r="B662" s="3" t="s">
        <v>9</v>
      </c>
      <c r="C662" s="3">
        <v>1</v>
      </c>
      <c r="D662" s="3">
        <v>1</v>
      </c>
      <c r="E662" s="3">
        <v>0</v>
      </c>
      <c r="F662" s="3">
        <v>3</v>
      </c>
      <c r="G662" s="3">
        <v>0</v>
      </c>
      <c r="H662" s="3">
        <v>5</v>
      </c>
      <c r="I662" s="3">
        <v>1</v>
      </c>
      <c r="J662" s="3">
        <v>2.5</v>
      </c>
      <c r="K662" s="3">
        <v>2.5</v>
      </c>
      <c r="L662" s="3">
        <v>0</v>
      </c>
      <c r="M662" s="3">
        <v>2.5</v>
      </c>
      <c r="N662" s="3">
        <v>0</v>
      </c>
      <c r="O662" s="3">
        <v>2.5</v>
      </c>
      <c r="P662" s="3">
        <v>0.39</v>
      </c>
      <c r="Q662" s="3">
        <v>1</v>
      </c>
      <c r="R662" s="3">
        <v>0</v>
      </c>
      <c r="S662" s="3">
        <v>0.1</v>
      </c>
      <c r="T662" s="3">
        <v>6.5</v>
      </c>
      <c r="U662" s="3">
        <v>0.44</v>
      </c>
      <c r="V662" s="3">
        <v>0.08</v>
      </c>
      <c r="W662" s="3">
        <v>0.2</v>
      </c>
      <c r="X662" s="3">
        <v>0.98</v>
      </c>
      <c r="Y662" s="3">
        <v>0.1</v>
      </c>
      <c r="Z662" s="3">
        <v>-0.1</v>
      </c>
      <c r="AA662" s="3" t="s">
        <v>1</v>
      </c>
    </row>
    <row r="663" spans="1:27" s="3" customFormat="1" x14ac:dyDescent="0.3">
      <c r="A663" s="3">
        <v>916085</v>
      </c>
      <c r="B663" s="3" t="s">
        <v>9</v>
      </c>
      <c r="C663" s="3">
        <v>1</v>
      </c>
      <c r="D663" s="3">
        <v>1</v>
      </c>
      <c r="E663" s="3">
        <v>0</v>
      </c>
      <c r="F663" s="3">
        <v>3</v>
      </c>
      <c r="G663" s="3">
        <v>0</v>
      </c>
      <c r="H663" s="3">
        <v>5</v>
      </c>
      <c r="I663" s="3">
        <v>1</v>
      </c>
      <c r="J663" s="3">
        <v>2.5</v>
      </c>
      <c r="K663" s="3">
        <v>2.5</v>
      </c>
      <c r="L663" s="3">
        <v>0</v>
      </c>
      <c r="M663" s="3">
        <v>2.5</v>
      </c>
      <c r="N663" s="3">
        <v>0</v>
      </c>
      <c r="O663" s="3">
        <v>2.5</v>
      </c>
      <c r="P663" s="3">
        <v>0.39</v>
      </c>
      <c r="Q663" s="3">
        <v>1</v>
      </c>
      <c r="R663" s="3">
        <v>0</v>
      </c>
      <c r="S663" s="3">
        <v>0.1</v>
      </c>
      <c r="T663" s="3">
        <v>6.5</v>
      </c>
      <c r="U663" s="3">
        <v>0.44</v>
      </c>
      <c r="V663" s="3">
        <v>0.08</v>
      </c>
      <c r="W663" s="3">
        <v>0.2</v>
      </c>
      <c r="X663" s="3">
        <v>0.98</v>
      </c>
      <c r="Y663" s="3">
        <v>0.1</v>
      </c>
      <c r="Z663" s="3">
        <v>-0.1</v>
      </c>
      <c r="AA663" s="3" t="s">
        <v>1</v>
      </c>
    </row>
    <row r="664" spans="1:27" s="3" customFormat="1" x14ac:dyDescent="0.3">
      <c r="A664" s="3">
        <v>916087</v>
      </c>
      <c r="B664" s="3" t="s">
        <v>9</v>
      </c>
      <c r="C664" s="3">
        <v>1</v>
      </c>
      <c r="D664" s="3">
        <v>1</v>
      </c>
      <c r="E664" s="3">
        <v>0</v>
      </c>
      <c r="F664" s="3">
        <v>3</v>
      </c>
      <c r="G664" s="3">
        <v>0</v>
      </c>
      <c r="H664" s="3">
        <v>5</v>
      </c>
      <c r="I664" s="3">
        <v>1</v>
      </c>
      <c r="J664" s="3">
        <v>2.5</v>
      </c>
      <c r="K664" s="3">
        <v>2.5</v>
      </c>
      <c r="L664" s="3">
        <v>0</v>
      </c>
      <c r="M664" s="3">
        <v>2.5</v>
      </c>
      <c r="N664" s="3">
        <v>0</v>
      </c>
      <c r="O664" s="3">
        <v>2.5</v>
      </c>
      <c r="P664" s="3">
        <v>0.39</v>
      </c>
      <c r="Q664" s="3">
        <v>1</v>
      </c>
      <c r="R664" s="3">
        <v>0</v>
      </c>
      <c r="S664" s="3">
        <v>0.1</v>
      </c>
      <c r="T664" s="3">
        <v>6.5</v>
      </c>
      <c r="U664" s="3">
        <v>0.44</v>
      </c>
      <c r="V664" s="3">
        <v>0.08</v>
      </c>
      <c r="W664" s="3">
        <v>0.2</v>
      </c>
      <c r="X664" s="3">
        <v>0.98</v>
      </c>
      <c r="Y664" s="3">
        <v>0.1</v>
      </c>
      <c r="Z664" s="3">
        <v>-0.1</v>
      </c>
      <c r="AA664" s="3" t="s">
        <v>1</v>
      </c>
    </row>
    <row r="665" spans="1:27" s="3" customFormat="1" x14ac:dyDescent="0.3">
      <c r="A665" s="3">
        <v>916088</v>
      </c>
      <c r="B665" s="3" t="s">
        <v>9</v>
      </c>
      <c r="C665" s="3">
        <v>1</v>
      </c>
      <c r="D665" s="3">
        <v>1</v>
      </c>
      <c r="E665" s="3">
        <v>0</v>
      </c>
      <c r="F665" s="3">
        <v>3</v>
      </c>
      <c r="G665" s="3">
        <v>0</v>
      </c>
      <c r="H665" s="3">
        <v>5</v>
      </c>
      <c r="I665" s="3">
        <v>1</v>
      </c>
      <c r="J665" s="3">
        <v>2.5</v>
      </c>
      <c r="K665" s="3">
        <v>2.5</v>
      </c>
      <c r="L665" s="3">
        <v>0</v>
      </c>
      <c r="M665" s="3">
        <v>2.5</v>
      </c>
      <c r="N665" s="3">
        <v>0</v>
      </c>
      <c r="O665" s="3">
        <v>2.5</v>
      </c>
      <c r="P665" s="3">
        <v>0.39</v>
      </c>
      <c r="Q665" s="3">
        <v>1</v>
      </c>
      <c r="R665" s="3">
        <v>0</v>
      </c>
      <c r="S665" s="3">
        <v>0.1</v>
      </c>
      <c r="T665" s="3">
        <v>6.5</v>
      </c>
      <c r="U665" s="3">
        <v>0.44</v>
      </c>
      <c r="V665" s="3">
        <v>0.08</v>
      </c>
      <c r="W665" s="3">
        <v>0.2</v>
      </c>
      <c r="X665" s="3">
        <v>0.98</v>
      </c>
      <c r="Y665" s="3">
        <v>0.1</v>
      </c>
      <c r="Z665" s="3">
        <v>-0.1</v>
      </c>
      <c r="AA665" s="3" t="s">
        <v>1</v>
      </c>
    </row>
    <row r="666" spans="1:27" s="3" customFormat="1" x14ac:dyDescent="0.3">
      <c r="A666" s="3">
        <v>916089</v>
      </c>
      <c r="B666" s="3" t="s">
        <v>9</v>
      </c>
      <c r="C666" s="3">
        <v>1</v>
      </c>
      <c r="D666" s="3">
        <v>1</v>
      </c>
      <c r="E666" s="3">
        <v>0</v>
      </c>
      <c r="F666" s="3">
        <v>3</v>
      </c>
      <c r="G666" s="3">
        <v>0</v>
      </c>
      <c r="H666" s="3">
        <v>5</v>
      </c>
      <c r="I666" s="3">
        <v>1</v>
      </c>
      <c r="J666" s="3">
        <v>2.5</v>
      </c>
      <c r="K666" s="3">
        <v>2.5</v>
      </c>
      <c r="L666" s="3">
        <v>0</v>
      </c>
      <c r="M666" s="3">
        <v>2.5</v>
      </c>
      <c r="N666" s="3">
        <v>0</v>
      </c>
      <c r="O666" s="3">
        <v>2.5</v>
      </c>
      <c r="P666" s="3">
        <v>0.39</v>
      </c>
      <c r="Q666" s="3">
        <v>1</v>
      </c>
      <c r="R666" s="3">
        <v>0</v>
      </c>
      <c r="S666" s="3">
        <v>0.1</v>
      </c>
      <c r="T666" s="3">
        <v>6.5</v>
      </c>
      <c r="U666" s="3">
        <v>0.44</v>
      </c>
      <c r="V666" s="3">
        <v>0.08</v>
      </c>
      <c r="W666" s="3">
        <v>0.2</v>
      </c>
      <c r="X666" s="3">
        <v>0.98</v>
      </c>
      <c r="Y666" s="3">
        <v>0.1</v>
      </c>
      <c r="Z666" s="3">
        <v>-0.1</v>
      </c>
      <c r="AA666" s="3" t="s">
        <v>1</v>
      </c>
    </row>
    <row r="667" spans="1:27" s="3" customFormat="1" x14ac:dyDescent="0.3">
      <c r="A667" s="3">
        <v>916091</v>
      </c>
      <c r="B667" s="3" t="s">
        <v>9</v>
      </c>
      <c r="C667" s="3">
        <v>1</v>
      </c>
      <c r="D667" s="3">
        <v>1</v>
      </c>
      <c r="E667" s="3">
        <v>0</v>
      </c>
      <c r="F667" s="3">
        <v>3</v>
      </c>
      <c r="G667" s="3">
        <v>0</v>
      </c>
      <c r="H667" s="3">
        <v>5</v>
      </c>
      <c r="I667" s="3">
        <v>1</v>
      </c>
      <c r="J667" s="3">
        <v>2.5</v>
      </c>
      <c r="K667" s="3">
        <v>2.5</v>
      </c>
      <c r="L667" s="3">
        <v>0</v>
      </c>
      <c r="M667" s="3">
        <v>2.5</v>
      </c>
      <c r="N667" s="3">
        <v>0</v>
      </c>
      <c r="O667" s="3">
        <v>2.5</v>
      </c>
      <c r="P667" s="3">
        <v>0.39</v>
      </c>
      <c r="Q667" s="3">
        <v>1</v>
      </c>
      <c r="R667" s="3">
        <v>0</v>
      </c>
      <c r="S667" s="3">
        <v>0.1</v>
      </c>
      <c r="T667" s="3">
        <v>6.5</v>
      </c>
      <c r="U667" s="3">
        <v>0.44</v>
      </c>
      <c r="V667" s="3">
        <v>0.08</v>
      </c>
      <c r="W667" s="3">
        <v>0.2</v>
      </c>
      <c r="X667" s="3">
        <v>0.98</v>
      </c>
      <c r="Y667" s="3">
        <v>0.1</v>
      </c>
      <c r="Z667" s="3">
        <v>-0.1</v>
      </c>
      <c r="AA667" s="3" t="s">
        <v>1</v>
      </c>
    </row>
    <row r="668" spans="1:27" s="3" customFormat="1" x14ac:dyDescent="0.3">
      <c r="A668" s="3">
        <v>916099</v>
      </c>
      <c r="B668" s="3" t="s">
        <v>9</v>
      </c>
      <c r="C668" s="3">
        <v>1</v>
      </c>
      <c r="D668" s="3">
        <v>1</v>
      </c>
      <c r="E668" s="3">
        <v>0</v>
      </c>
      <c r="F668" s="3">
        <v>3</v>
      </c>
      <c r="G668" s="3">
        <v>0</v>
      </c>
      <c r="H668" s="3">
        <v>5</v>
      </c>
      <c r="I668" s="3">
        <v>1</v>
      </c>
      <c r="J668" s="3">
        <v>2.5</v>
      </c>
      <c r="K668" s="3">
        <v>2.5</v>
      </c>
      <c r="L668" s="3">
        <v>0</v>
      </c>
      <c r="M668" s="3">
        <v>2.5</v>
      </c>
      <c r="N668" s="3">
        <v>0</v>
      </c>
      <c r="O668" s="3">
        <v>2.5</v>
      </c>
      <c r="P668" s="3">
        <v>0.39</v>
      </c>
      <c r="Q668" s="3">
        <v>1</v>
      </c>
      <c r="R668" s="3">
        <v>0</v>
      </c>
      <c r="S668" s="3">
        <v>0.1</v>
      </c>
      <c r="T668" s="3">
        <v>6.5</v>
      </c>
      <c r="U668" s="3">
        <v>0.44</v>
      </c>
      <c r="V668" s="3">
        <v>0.08</v>
      </c>
      <c r="W668" s="3">
        <v>0.2</v>
      </c>
      <c r="X668" s="3">
        <v>0.98</v>
      </c>
      <c r="Y668" s="3">
        <v>0.1</v>
      </c>
      <c r="Z668" s="3">
        <v>-0.1</v>
      </c>
      <c r="AA668" s="3" t="s">
        <v>1</v>
      </c>
    </row>
    <row r="669" spans="1:27" s="3" customFormat="1" x14ac:dyDescent="0.3">
      <c r="A669" s="3">
        <v>916100</v>
      </c>
      <c r="B669" s="3" t="s">
        <v>9</v>
      </c>
      <c r="C669" s="3">
        <v>1</v>
      </c>
      <c r="D669" s="3">
        <v>1</v>
      </c>
      <c r="E669" s="3">
        <v>0</v>
      </c>
      <c r="F669" s="3">
        <v>3</v>
      </c>
      <c r="G669" s="3">
        <v>0</v>
      </c>
      <c r="H669" s="3">
        <v>5</v>
      </c>
      <c r="I669" s="3">
        <v>1</v>
      </c>
      <c r="J669" s="3">
        <v>2.5</v>
      </c>
      <c r="K669" s="3">
        <v>2.5</v>
      </c>
      <c r="L669" s="3">
        <v>0</v>
      </c>
      <c r="M669" s="3">
        <v>2.5</v>
      </c>
      <c r="N669" s="3">
        <v>0</v>
      </c>
      <c r="O669" s="3">
        <v>2.5</v>
      </c>
      <c r="P669" s="3">
        <v>0.39</v>
      </c>
      <c r="Q669" s="3">
        <v>1</v>
      </c>
      <c r="R669" s="3">
        <v>0</v>
      </c>
      <c r="S669" s="3">
        <v>0.1</v>
      </c>
      <c r="T669" s="3">
        <v>6.5</v>
      </c>
      <c r="U669" s="3">
        <v>0.44</v>
      </c>
      <c r="V669" s="3">
        <v>0.08</v>
      </c>
      <c r="W669" s="3">
        <v>0.2</v>
      </c>
      <c r="X669" s="3">
        <v>0.98</v>
      </c>
      <c r="Y669" s="3">
        <v>0.1</v>
      </c>
      <c r="Z669" s="3">
        <v>-0.1</v>
      </c>
      <c r="AA669" s="3" t="s">
        <v>1</v>
      </c>
    </row>
    <row r="670" spans="1:27" s="3" customFormat="1" x14ac:dyDescent="0.3">
      <c r="A670" s="3">
        <v>916107</v>
      </c>
      <c r="B670" s="3" t="s">
        <v>9</v>
      </c>
      <c r="C670" s="3">
        <v>1</v>
      </c>
      <c r="D670" s="3">
        <v>1</v>
      </c>
      <c r="E670" s="3">
        <v>0</v>
      </c>
      <c r="F670" s="3">
        <v>3</v>
      </c>
      <c r="G670" s="3">
        <v>0</v>
      </c>
      <c r="H670" s="3">
        <v>5</v>
      </c>
      <c r="I670" s="3">
        <v>1</v>
      </c>
      <c r="J670" s="3">
        <v>2.5</v>
      </c>
      <c r="K670" s="3">
        <v>2.5</v>
      </c>
      <c r="L670" s="3">
        <v>0</v>
      </c>
      <c r="M670" s="3">
        <v>2.5</v>
      </c>
      <c r="N670" s="3">
        <v>0</v>
      </c>
      <c r="O670" s="3">
        <v>2.5</v>
      </c>
      <c r="P670" s="3">
        <v>0.39</v>
      </c>
      <c r="Q670" s="3">
        <v>1</v>
      </c>
      <c r="R670" s="3">
        <v>0</v>
      </c>
      <c r="S670" s="3">
        <v>0.1</v>
      </c>
      <c r="T670" s="3">
        <v>6.5</v>
      </c>
      <c r="U670" s="3">
        <v>0.44</v>
      </c>
      <c r="V670" s="3">
        <v>0.08</v>
      </c>
      <c r="W670" s="3">
        <v>0.2</v>
      </c>
      <c r="X670" s="3">
        <v>0.98</v>
      </c>
      <c r="Y670" s="3">
        <v>0.1</v>
      </c>
      <c r="Z670" s="3">
        <v>-0.1</v>
      </c>
      <c r="AA670" s="3" t="s">
        <v>1</v>
      </c>
    </row>
    <row r="671" spans="1:27" s="3" customFormat="1" x14ac:dyDescent="0.3">
      <c r="A671" s="3">
        <v>936035</v>
      </c>
      <c r="B671" s="3" t="s">
        <v>9</v>
      </c>
      <c r="C671" s="3">
        <v>1</v>
      </c>
      <c r="D671" s="3">
        <v>1</v>
      </c>
      <c r="E671" s="3">
        <v>0</v>
      </c>
      <c r="F671" s="3">
        <v>3</v>
      </c>
      <c r="G671" s="3">
        <v>0</v>
      </c>
      <c r="H671" s="3">
        <v>5</v>
      </c>
      <c r="I671" s="3">
        <v>1</v>
      </c>
      <c r="J671" s="3">
        <v>2.5</v>
      </c>
      <c r="K671" s="3">
        <v>2.5</v>
      </c>
      <c r="L671" s="3">
        <v>0</v>
      </c>
      <c r="M671" s="3">
        <v>2.5</v>
      </c>
      <c r="N671" s="3">
        <v>0</v>
      </c>
      <c r="O671" s="3">
        <v>2.5</v>
      </c>
      <c r="P671" s="3">
        <v>0.39</v>
      </c>
      <c r="Q671" s="3">
        <v>1</v>
      </c>
      <c r="R671" s="3">
        <v>0</v>
      </c>
      <c r="S671" s="3">
        <v>0.1</v>
      </c>
      <c r="T671" s="3">
        <v>6.5</v>
      </c>
      <c r="U671" s="3">
        <v>0.44</v>
      </c>
      <c r="V671" s="3">
        <v>0.08</v>
      </c>
      <c r="W671" s="3">
        <v>0.2</v>
      </c>
      <c r="X671" s="3">
        <v>0.98</v>
      </c>
      <c r="Y671" s="3">
        <v>0.1</v>
      </c>
      <c r="Z671" s="3">
        <v>-0.1</v>
      </c>
      <c r="AA671" s="3" t="s">
        <v>1</v>
      </c>
    </row>
    <row r="672" spans="1:27" s="3" customFormat="1" x14ac:dyDescent="0.3">
      <c r="A672" s="3">
        <v>936036</v>
      </c>
      <c r="B672" s="3" t="s">
        <v>9</v>
      </c>
      <c r="C672" s="3">
        <v>1</v>
      </c>
      <c r="D672" s="3">
        <v>1</v>
      </c>
      <c r="E672" s="3">
        <v>0</v>
      </c>
      <c r="F672" s="3">
        <v>3</v>
      </c>
      <c r="G672" s="3">
        <v>0</v>
      </c>
      <c r="H672" s="3">
        <v>5</v>
      </c>
      <c r="I672" s="3">
        <v>1</v>
      </c>
      <c r="J672" s="3">
        <v>2.5</v>
      </c>
      <c r="K672" s="3">
        <v>2.5</v>
      </c>
      <c r="L672" s="3">
        <v>0</v>
      </c>
      <c r="M672" s="3">
        <v>2.5</v>
      </c>
      <c r="N672" s="3">
        <v>0</v>
      </c>
      <c r="O672" s="3">
        <v>2.5</v>
      </c>
      <c r="P672" s="3">
        <v>0.39</v>
      </c>
      <c r="Q672" s="3">
        <v>1</v>
      </c>
      <c r="R672" s="3">
        <v>0</v>
      </c>
      <c r="S672" s="3">
        <v>0.1</v>
      </c>
      <c r="T672" s="3">
        <v>6.5</v>
      </c>
      <c r="U672" s="3">
        <v>0.44</v>
      </c>
      <c r="V672" s="3">
        <v>0.08</v>
      </c>
      <c r="W672" s="3">
        <v>0.2</v>
      </c>
      <c r="X672" s="3">
        <v>0.98</v>
      </c>
      <c r="Y672" s="3">
        <v>0.1</v>
      </c>
      <c r="Z672" s="3">
        <v>-0.1</v>
      </c>
      <c r="AA672" s="3" t="s">
        <v>1</v>
      </c>
    </row>
    <row r="673" spans="1:27" s="3" customFormat="1" x14ac:dyDescent="0.3">
      <c r="A673" s="3">
        <v>927023</v>
      </c>
      <c r="B673" s="3" t="s">
        <v>9</v>
      </c>
      <c r="C673" s="3">
        <v>1</v>
      </c>
      <c r="D673" s="3">
        <v>1</v>
      </c>
      <c r="E673" s="3">
        <v>0</v>
      </c>
      <c r="F673" s="3">
        <v>3</v>
      </c>
      <c r="G673" s="3">
        <v>0</v>
      </c>
      <c r="H673" s="3">
        <v>5</v>
      </c>
      <c r="I673" s="3">
        <v>1</v>
      </c>
      <c r="J673" s="3">
        <v>2.5</v>
      </c>
      <c r="K673" s="3">
        <v>2.5</v>
      </c>
      <c r="L673" s="3">
        <v>0</v>
      </c>
      <c r="M673" s="3">
        <v>2.5</v>
      </c>
      <c r="N673" s="3">
        <v>0</v>
      </c>
      <c r="O673" s="3">
        <v>2.5</v>
      </c>
      <c r="P673" s="3">
        <v>0.39</v>
      </c>
      <c r="Q673" s="3">
        <v>1</v>
      </c>
      <c r="R673" s="3">
        <v>0</v>
      </c>
      <c r="S673" s="3">
        <v>0.1</v>
      </c>
      <c r="T673" s="3">
        <v>6.5</v>
      </c>
      <c r="U673" s="3">
        <v>0.44</v>
      </c>
      <c r="V673" s="3">
        <v>0.08</v>
      </c>
      <c r="W673" s="3">
        <v>0.2</v>
      </c>
      <c r="X673" s="3">
        <v>0.98</v>
      </c>
      <c r="Y673" s="3">
        <v>0.1</v>
      </c>
      <c r="Z673" s="3">
        <v>-0.1</v>
      </c>
      <c r="AA673" s="3" t="s">
        <v>1</v>
      </c>
    </row>
    <row r="674" spans="1:27" s="3" customFormat="1" x14ac:dyDescent="0.3">
      <c r="A674" s="3">
        <v>927024</v>
      </c>
      <c r="B674" s="3" t="s">
        <v>9</v>
      </c>
      <c r="C674" s="3">
        <v>1</v>
      </c>
      <c r="D674" s="3">
        <v>1</v>
      </c>
      <c r="E674" s="3">
        <v>0</v>
      </c>
      <c r="F674" s="3">
        <v>3</v>
      </c>
      <c r="G674" s="3">
        <v>0</v>
      </c>
      <c r="H674" s="3">
        <v>5</v>
      </c>
      <c r="I674" s="3">
        <v>1</v>
      </c>
      <c r="J674" s="3">
        <v>2.5</v>
      </c>
      <c r="K674" s="3">
        <v>2.5</v>
      </c>
      <c r="L674" s="3">
        <v>0</v>
      </c>
      <c r="M674" s="3">
        <v>2.5</v>
      </c>
      <c r="N674" s="3">
        <v>0</v>
      </c>
      <c r="O674" s="3">
        <v>2.5</v>
      </c>
      <c r="P674" s="3">
        <v>0.39</v>
      </c>
      <c r="Q674" s="3">
        <v>1</v>
      </c>
      <c r="R674" s="3">
        <v>0</v>
      </c>
      <c r="S674" s="3">
        <v>0.1</v>
      </c>
      <c r="T674" s="3">
        <v>6.5</v>
      </c>
      <c r="U674" s="3">
        <v>0.44</v>
      </c>
      <c r="V674" s="3">
        <v>0.08</v>
      </c>
      <c r="W674" s="3">
        <v>0.2</v>
      </c>
      <c r="X674" s="3">
        <v>0.98</v>
      </c>
      <c r="Y674" s="3">
        <v>0.1</v>
      </c>
      <c r="Z674" s="3">
        <v>-0.1</v>
      </c>
      <c r="AA674" s="3" t="s">
        <v>1</v>
      </c>
    </row>
    <row r="675" spans="1:27" s="3" customFormat="1" x14ac:dyDescent="0.3">
      <c r="A675" s="3">
        <v>926075</v>
      </c>
      <c r="B675" s="3" t="s">
        <v>9</v>
      </c>
      <c r="C675" s="3">
        <v>1</v>
      </c>
      <c r="D675" s="3">
        <v>1</v>
      </c>
      <c r="E675" s="3">
        <v>0</v>
      </c>
      <c r="F675" s="3">
        <v>3</v>
      </c>
      <c r="G675" s="3">
        <v>0</v>
      </c>
      <c r="H675" s="3">
        <v>5</v>
      </c>
      <c r="I675" s="3">
        <v>1</v>
      </c>
      <c r="J675" s="3">
        <v>2.5</v>
      </c>
      <c r="K675" s="3">
        <v>2.5</v>
      </c>
      <c r="L675" s="3">
        <v>0</v>
      </c>
      <c r="M675" s="3">
        <v>2.5</v>
      </c>
      <c r="N675" s="3">
        <v>0</v>
      </c>
      <c r="O675" s="3">
        <v>2.5</v>
      </c>
      <c r="P675" s="3">
        <v>0.39</v>
      </c>
      <c r="Q675" s="3">
        <v>1</v>
      </c>
      <c r="R675" s="3">
        <v>0</v>
      </c>
      <c r="S675" s="3">
        <v>0.1</v>
      </c>
      <c r="T675" s="3">
        <v>6.5</v>
      </c>
      <c r="U675" s="3">
        <v>0.44</v>
      </c>
      <c r="V675" s="3">
        <v>0.08</v>
      </c>
      <c r="W675" s="3">
        <v>0.2</v>
      </c>
      <c r="X675" s="3">
        <v>0.98</v>
      </c>
      <c r="Y675" s="3">
        <v>0.1</v>
      </c>
      <c r="Z675" s="3">
        <v>-0.1</v>
      </c>
      <c r="AA675" s="3" t="s">
        <v>1</v>
      </c>
    </row>
    <row r="676" spans="1:27" s="3" customFormat="1" x14ac:dyDescent="0.3">
      <c r="A676" s="3">
        <v>926076</v>
      </c>
      <c r="B676" s="3" t="s">
        <v>9</v>
      </c>
      <c r="C676" s="3">
        <v>1</v>
      </c>
      <c r="D676" s="3">
        <v>1</v>
      </c>
      <c r="E676" s="3">
        <v>0</v>
      </c>
      <c r="F676" s="3">
        <v>3</v>
      </c>
      <c r="G676" s="3">
        <v>0</v>
      </c>
      <c r="H676" s="3">
        <v>5</v>
      </c>
      <c r="I676" s="3">
        <v>1</v>
      </c>
      <c r="J676" s="3">
        <v>2.5</v>
      </c>
      <c r="K676" s="3">
        <v>2.5</v>
      </c>
      <c r="L676" s="3">
        <v>0</v>
      </c>
      <c r="M676" s="3">
        <v>2.5</v>
      </c>
      <c r="N676" s="3">
        <v>0</v>
      </c>
      <c r="O676" s="3">
        <v>2.5</v>
      </c>
      <c r="P676" s="3">
        <v>0.39</v>
      </c>
      <c r="Q676" s="3">
        <v>1</v>
      </c>
      <c r="R676" s="3">
        <v>0</v>
      </c>
      <c r="S676" s="3">
        <v>0.1</v>
      </c>
      <c r="T676" s="3">
        <v>6.5</v>
      </c>
      <c r="U676" s="3">
        <v>0.44</v>
      </c>
      <c r="V676" s="3">
        <v>0.08</v>
      </c>
      <c r="W676" s="3">
        <v>0.2</v>
      </c>
      <c r="X676" s="3">
        <v>0.98</v>
      </c>
      <c r="Y676" s="3">
        <v>0.1</v>
      </c>
      <c r="Z676" s="3">
        <v>-0.1</v>
      </c>
      <c r="AA676" s="3" t="s">
        <v>1</v>
      </c>
    </row>
    <row r="677" spans="1:27" s="3" customFormat="1" x14ac:dyDescent="0.3">
      <c r="A677" s="3">
        <v>937035</v>
      </c>
      <c r="B677" s="3" t="s">
        <v>9</v>
      </c>
      <c r="C677" s="3">
        <v>1</v>
      </c>
      <c r="D677" s="3">
        <v>1</v>
      </c>
      <c r="E677" s="3">
        <v>0</v>
      </c>
      <c r="F677" s="3">
        <v>3</v>
      </c>
      <c r="G677" s="3">
        <v>0</v>
      </c>
      <c r="H677" s="3">
        <v>5</v>
      </c>
      <c r="I677" s="3">
        <v>1</v>
      </c>
      <c r="J677" s="3">
        <v>2.5</v>
      </c>
      <c r="K677" s="3">
        <v>2.5</v>
      </c>
      <c r="L677" s="3">
        <v>0</v>
      </c>
      <c r="M677" s="3">
        <v>2.5</v>
      </c>
      <c r="N677" s="3">
        <v>0</v>
      </c>
      <c r="O677" s="3">
        <v>2.5</v>
      </c>
      <c r="P677" s="3">
        <v>0.39</v>
      </c>
      <c r="Q677" s="3">
        <v>1</v>
      </c>
      <c r="R677" s="3">
        <v>0</v>
      </c>
      <c r="S677" s="3">
        <v>0.1</v>
      </c>
      <c r="T677" s="3">
        <v>6.5</v>
      </c>
      <c r="U677" s="3">
        <v>0.44</v>
      </c>
      <c r="V677" s="3">
        <v>0.08</v>
      </c>
      <c r="W677" s="3">
        <v>0.2</v>
      </c>
      <c r="X677" s="3">
        <v>0.98</v>
      </c>
      <c r="Y677" s="3">
        <v>0.1</v>
      </c>
      <c r="Z677" s="3">
        <v>-0.1</v>
      </c>
      <c r="AA677" s="3" t="s">
        <v>1</v>
      </c>
    </row>
    <row r="678" spans="1:27" s="3" customFormat="1" x14ac:dyDescent="0.3">
      <c r="A678" s="3">
        <v>959052</v>
      </c>
      <c r="B678" s="3" t="s">
        <v>9</v>
      </c>
      <c r="C678" s="3">
        <v>1</v>
      </c>
      <c r="D678" s="3">
        <v>1</v>
      </c>
      <c r="E678" s="3">
        <v>0</v>
      </c>
      <c r="F678" s="3">
        <v>3</v>
      </c>
      <c r="G678" s="3">
        <v>0</v>
      </c>
      <c r="H678" s="3">
        <v>5</v>
      </c>
      <c r="I678" s="3">
        <v>1</v>
      </c>
      <c r="J678" s="3">
        <v>2.5</v>
      </c>
      <c r="K678" s="3">
        <v>2.5</v>
      </c>
      <c r="L678" s="3">
        <v>0</v>
      </c>
      <c r="M678" s="3">
        <v>2.5</v>
      </c>
      <c r="N678" s="3">
        <v>0</v>
      </c>
      <c r="O678" s="3">
        <v>2.5</v>
      </c>
      <c r="P678" s="3">
        <v>0.39</v>
      </c>
      <c r="Q678" s="3">
        <v>1</v>
      </c>
      <c r="R678" s="3">
        <v>0</v>
      </c>
      <c r="S678" s="3">
        <v>0.1</v>
      </c>
      <c r="T678" s="3">
        <v>6.5</v>
      </c>
      <c r="U678" s="3">
        <v>0.44</v>
      </c>
      <c r="V678" s="3">
        <v>0.08</v>
      </c>
      <c r="W678" s="3">
        <v>0.2</v>
      </c>
      <c r="X678" s="3">
        <v>0.98</v>
      </c>
      <c r="Y678" s="3">
        <v>0.1</v>
      </c>
      <c r="Z678" s="3">
        <v>-0.1</v>
      </c>
      <c r="AA678" s="3" t="s">
        <v>1</v>
      </c>
    </row>
    <row r="679" spans="1:27" s="3" customFormat="1" x14ac:dyDescent="0.3">
      <c r="A679" s="3">
        <v>987031</v>
      </c>
      <c r="B679" s="3" t="s">
        <v>9</v>
      </c>
      <c r="C679" s="3">
        <v>1</v>
      </c>
      <c r="D679" s="3">
        <v>1</v>
      </c>
      <c r="E679" s="3">
        <v>0</v>
      </c>
      <c r="F679" s="3">
        <v>3</v>
      </c>
      <c r="G679" s="3">
        <v>0</v>
      </c>
      <c r="H679" s="3">
        <v>5</v>
      </c>
      <c r="I679" s="3">
        <v>1</v>
      </c>
      <c r="J679" s="3">
        <v>2.5</v>
      </c>
      <c r="K679" s="3">
        <v>2.5</v>
      </c>
      <c r="L679" s="3">
        <v>0</v>
      </c>
      <c r="M679" s="3">
        <v>2.5</v>
      </c>
      <c r="N679" s="3">
        <v>0</v>
      </c>
      <c r="O679" s="3">
        <v>2.5</v>
      </c>
      <c r="P679" s="3">
        <v>0.39</v>
      </c>
      <c r="Q679" s="3">
        <v>1</v>
      </c>
      <c r="R679" s="3">
        <v>0</v>
      </c>
      <c r="S679" s="3">
        <v>0.1</v>
      </c>
      <c r="T679" s="3">
        <v>6.5</v>
      </c>
      <c r="U679" s="3">
        <v>0.44</v>
      </c>
      <c r="V679" s="3">
        <v>0.08</v>
      </c>
      <c r="W679" s="3">
        <v>0.2</v>
      </c>
      <c r="X679" s="3">
        <v>0.98</v>
      </c>
      <c r="Y679" s="3">
        <v>0.1</v>
      </c>
      <c r="Z679" s="3">
        <v>-0.1</v>
      </c>
      <c r="AA679" s="3" t="s">
        <v>1</v>
      </c>
    </row>
    <row r="680" spans="1:27" s="3" customFormat="1" x14ac:dyDescent="0.3">
      <c r="A680" s="3">
        <v>987032</v>
      </c>
      <c r="B680" s="3" t="s">
        <v>9</v>
      </c>
      <c r="C680" s="3">
        <v>1</v>
      </c>
      <c r="D680" s="3">
        <v>1</v>
      </c>
      <c r="E680" s="3">
        <v>0</v>
      </c>
      <c r="F680" s="3">
        <v>3</v>
      </c>
      <c r="G680" s="3">
        <v>0</v>
      </c>
      <c r="H680" s="3">
        <v>5</v>
      </c>
      <c r="I680" s="3">
        <v>1</v>
      </c>
      <c r="J680" s="3">
        <v>2.5</v>
      </c>
      <c r="K680" s="3">
        <v>2.5</v>
      </c>
      <c r="L680" s="3">
        <v>0</v>
      </c>
      <c r="M680" s="3">
        <v>2.5</v>
      </c>
      <c r="N680" s="3">
        <v>0</v>
      </c>
      <c r="O680" s="3">
        <v>2.5</v>
      </c>
      <c r="P680" s="3">
        <v>0.39</v>
      </c>
      <c r="Q680" s="3">
        <v>1</v>
      </c>
      <c r="R680" s="3">
        <v>0</v>
      </c>
      <c r="S680" s="3">
        <v>0.1</v>
      </c>
      <c r="T680" s="3">
        <v>6.5</v>
      </c>
      <c r="U680" s="3">
        <v>0.44</v>
      </c>
      <c r="V680" s="3">
        <v>0.08</v>
      </c>
      <c r="W680" s="3">
        <v>0.2</v>
      </c>
      <c r="X680" s="3">
        <v>0.98</v>
      </c>
      <c r="Y680" s="3">
        <v>0.1</v>
      </c>
      <c r="Z680" s="3">
        <v>-0.1</v>
      </c>
      <c r="AA680" s="3" t="s">
        <v>1</v>
      </c>
    </row>
    <row r="681" spans="1:27" s="3" customFormat="1" x14ac:dyDescent="0.3">
      <c r="A681" s="3">
        <v>987033</v>
      </c>
      <c r="B681" s="3" t="s">
        <v>9</v>
      </c>
      <c r="C681" s="3">
        <v>1</v>
      </c>
      <c r="D681" s="3">
        <v>1</v>
      </c>
      <c r="E681" s="3">
        <v>0</v>
      </c>
      <c r="F681" s="3">
        <v>3</v>
      </c>
      <c r="G681" s="3">
        <v>0</v>
      </c>
      <c r="H681" s="3">
        <v>5</v>
      </c>
      <c r="I681" s="3">
        <v>1</v>
      </c>
      <c r="J681" s="3">
        <v>2.5</v>
      </c>
      <c r="K681" s="3">
        <v>2.5</v>
      </c>
      <c r="L681" s="3">
        <v>0</v>
      </c>
      <c r="M681" s="3">
        <v>2.5</v>
      </c>
      <c r="N681" s="3">
        <v>0</v>
      </c>
      <c r="O681" s="3">
        <v>2.5</v>
      </c>
      <c r="P681" s="3">
        <v>0.39</v>
      </c>
      <c r="Q681" s="3">
        <v>1</v>
      </c>
      <c r="R681" s="3">
        <v>0</v>
      </c>
      <c r="S681" s="3">
        <v>0.1</v>
      </c>
      <c r="T681" s="3">
        <v>6.5</v>
      </c>
      <c r="U681" s="3">
        <v>0.44</v>
      </c>
      <c r="V681" s="3">
        <v>0.08</v>
      </c>
      <c r="W681" s="3">
        <v>0.2</v>
      </c>
      <c r="X681" s="3">
        <v>0.98</v>
      </c>
      <c r="Y681" s="3">
        <v>0.1</v>
      </c>
      <c r="Z681" s="3">
        <v>-0.1</v>
      </c>
      <c r="AA681" s="3" t="s">
        <v>1</v>
      </c>
    </row>
    <row r="682" spans="1:27" s="3" customFormat="1" x14ac:dyDescent="0.3">
      <c r="A682" s="3">
        <v>918010</v>
      </c>
      <c r="B682" s="3" t="s">
        <v>9</v>
      </c>
      <c r="C682" s="3">
        <v>1</v>
      </c>
      <c r="D682" s="3">
        <v>1</v>
      </c>
      <c r="E682" s="3">
        <v>0</v>
      </c>
      <c r="F682" s="3">
        <v>3</v>
      </c>
      <c r="G682" s="3">
        <v>0</v>
      </c>
      <c r="H682" s="3">
        <v>5</v>
      </c>
      <c r="I682" s="3">
        <v>1</v>
      </c>
      <c r="J682" s="3">
        <v>2.5</v>
      </c>
      <c r="K682" s="3">
        <v>2.5</v>
      </c>
      <c r="L682" s="3">
        <v>0</v>
      </c>
      <c r="M682" s="3">
        <v>2.5</v>
      </c>
      <c r="N682" s="3">
        <v>0</v>
      </c>
      <c r="O682" s="3">
        <v>2.5</v>
      </c>
      <c r="P682" s="3">
        <v>0.39</v>
      </c>
      <c r="Q682" s="3">
        <v>1</v>
      </c>
      <c r="R682" s="3">
        <v>0</v>
      </c>
      <c r="S682" s="3">
        <v>0.1</v>
      </c>
      <c r="T682" s="3">
        <v>6.5</v>
      </c>
      <c r="U682" s="3">
        <v>0.44</v>
      </c>
      <c r="V682" s="3">
        <v>0.08</v>
      </c>
      <c r="W682" s="3">
        <v>0.2</v>
      </c>
      <c r="X682" s="3">
        <v>0.98</v>
      </c>
      <c r="Y682" s="3">
        <v>0.1</v>
      </c>
      <c r="Z682" s="3">
        <v>-0.1</v>
      </c>
      <c r="AA682" s="3" t="s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598"/>
  <sheetViews>
    <sheetView topLeftCell="A142" workbookViewId="0">
      <selection activeCell="O222" sqref="O222"/>
    </sheetView>
  </sheetViews>
  <sheetFormatPr defaultColWidth="9.109375" defaultRowHeight="13.8" x14ac:dyDescent="0.25"/>
  <cols>
    <col min="1" max="1" width="9.109375" style="6"/>
    <col min="2" max="2" width="18" style="5" customWidth="1"/>
    <col min="3" max="3" width="13.6640625" style="5" customWidth="1"/>
    <col min="4" max="4" width="11" style="5" customWidth="1"/>
    <col min="5" max="5" width="9.109375" style="5" customWidth="1"/>
    <col min="6" max="6" width="13.6640625" style="5" customWidth="1"/>
    <col min="7" max="7" width="11.44140625" style="5" customWidth="1"/>
    <col min="8" max="8" width="17" style="5" customWidth="1"/>
    <col min="9" max="9" width="8.44140625" style="5" customWidth="1"/>
    <col min="10" max="16384" width="9.109375" style="5"/>
  </cols>
  <sheetData>
    <row r="1" spans="1:9" x14ac:dyDescent="0.25">
      <c r="A1" s="49" t="s">
        <v>241</v>
      </c>
      <c r="B1" s="48" t="s">
        <v>10</v>
      </c>
      <c r="C1" s="48" t="s">
        <v>242</v>
      </c>
      <c r="D1" s="48" t="s">
        <v>12</v>
      </c>
      <c r="E1" s="48" t="s">
        <v>13</v>
      </c>
      <c r="F1" s="48" t="s">
        <v>14</v>
      </c>
      <c r="G1" s="48" t="s">
        <v>15</v>
      </c>
      <c r="H1" s="37" t="s">
        <v>16</v>
      </c>
      <c r="I1" s="37" t="s">
        <v>243</v>
      </c>
    </row>
    <row r="2" spans="1:9" x14ac:dyDescent="0.25">
      <c r="A2" s="49"/>
      <c r="B2" s="48"/>
      <c r="C2" s="48"/>
      <c r="D2" s="48" t="s">
        <v>20</v>
      </c>
      <c r="E2" s="48" t="s">
        <v>21</v>
      </c>
      <c r="F2" s="48"/>
      <c r="G2" s="48"/>
      <c r="H2" s="37"/>
      <c r="I2" s="37"/>
    </row>
    <row r="3" spans="1:9" x14ac:dyDescent="0.25">
      <c r="A3" s="4">
        <v>113015</v>
      </c>
      <c r="B3" s="4" t="s">
        <v>240</v>
      </c>
      <c r="C3" s="4">
        <v>1</v>
      </c>
      <c r="D3" s="4">
        <v>110</v>
      </c>
      <c r="E3" s="5">
        <v>150</v>
      </c>
      <c r="F3" s="5" t="s">
        <v>190</v>
      </c>
      <c r="G3" s="5">
        <v>1</v>
      </c>
      <c r="H3" s="5" t="str">
        <f>"GEN"&amp;D3&amp;E3&amp;F3&amp;G3</f>
        <v>GEN110150TQ1</v>
      </c>
      <c r="I3" s="5">
        <f>COUNTIF(Data!$G$3:$BA$2935,$H3)</f>
        <v>1</v>
      </c>
    </row>
    <row r="4" spans="1:9" x14ac:dyDescent="0.25">
      <c r="A4" s="4">
        <v>113017</v>
      </c>
      <c r="B4" s="4" t="s">
        <v>244</v>
      </c>
      <c r="C4" s="4">
        <v>1</v>
      </c>
      <c r="D4" s="4">
        <v>110</v>
      </c>
      <c r="E4" s="5">
        <v>150</v>
      </c>
      <c r="F4" s="5" t="s">
        <v>190</v>
      </c>
      <c r="G4" s="5">
        <v>1</v>
      </c>
      <c r="H4" s="5" t="str">
        <f t="shared" ref="H4:H67" si="0">"GEN"&amp;D4&amp;E4&amp;F4&amp;G4</f>
        <v>GEN110150TQ1</v>
      </c>
      <c r="I4" s="5">
        <f>COUNTIF(Data!$G$3:$BA$2935,$H4)</f>
        <v>1</v>
      </c>
    </row>
    <row r="5" spans="1:9" x14ac:dyDescent="0.25">
      <c r="A5" s="4">
        <v>126047</v>
      </c>
      <c r="B5" s="4" t="s">
        <v>245</v>
      </c>
      <c r="C5" s="4">
        <v>1</v>
      </c>
      <c r="D5" s="4">
        <v>110</v>
      </c>
      <c r="E5" s="5">
        <v>150</v>
      </c>
      <c r="F5" s="5" t="s">
        <v>190</v>
      </c>
      <c r="G5" s="5">
        <v>1</v>
      </c>
      <c r="H5" s="5" t="str">
        <f t="shared" si="0"/>
        <v>GEN110150TQ1</v>
      </c>
      <c r="I5" s="5">
        <f>COUNTIF(Data!$G$3:$BA$2935,$H5)</f>
        <v>1</v>
      </c>
    </row>
    <row r="6" spans="1:9" x14ac:dyDescent="0.25">
      <c r="A6" s="36">
        <v>151019</v>
      </c>
      <c r="B6" s="36" t="s">
        <v>246</v>
      </c>
      <c r="C6" s="36">
        <v>1</v>
      </c>
      <c r="D6" s="36">
        <v>110</v>
      </c>
      <c r="E6" s="36">
        <v>10</v>
      </c>
      <c r="F6" s="36" t="s">
        <v>190</v>
      </c>
      <c r="G6" s="36">
        <v>1</v>
      </c>
      <c r="H6" s="36" t="str">
        <f t="shared" si="0"/>
        <v>GEN11010TQ1</v>
      </c>
      <c r="I6" s="36">
        <f>COUNTIF(Data!$G$3:$BA$2935,$H6)</f>
        <v>0</v>
      </c>
    </row>
    <row r="7" spans="1:9" x14ac:dyDescent="0.25">
      <c r="A7" s="36">
        <v>151027</v>
      </c>
      <c r="B7" s="36" t="s">
        <v>247</v>
      </c>
      <c r="C7" s="36">
        <v>1</v>
      </c>
      <c r="D7" s="36">
        <v>110</v>
      </c>
      <c r="E7" s="36">
        <v>25</v>
      </c>
      <c r="F7" s="36" t="s">
        <v>190</v>
      </c>
      <c r="G7" s="36">
        <v>1</v>
      </c>
      <c r="H7" s="36" t="str">
        <f t="shared" si="0"/>
        <v>GEN11025TQ1</v>
      </c>
      <c r="I7" s="36">
        <f>COUNTIF(Data!$G$3:$BA$2935,$H7)</f>
        <v>0</v>
      </c>
    </row>
    <row r="8" spans="1:9" x14ac:dyDescent="0.25">
      <c r="A8" s="36">
        <v>151028</v>
      </c>
      <c r="B8" s="36" t="s">
        <v>248</v>
      </c>
      <c r="C8" s="36">
        <v>1</v>
      </c>
      <c r="D8" s="36">
        <v>110</v>
      </c>
      <c r="E8" s="36">
        <v>27</v>
      </c>
      <c r="F8" s="36" t="s">
        <v>190</v>
      </c>
      <c r="G8" s="36">
        <v>1</v>
      </c>
      <c r="H8" s="36" t="str">
        <f t="shared" si="0"/>
        <v>GEN11027TQ1</v>
      </c>
      <c r="I8" s="36">
        <f>COUNTIF(Data!$G$3:$BA$2935,$H8)</f>
        <v>0</v>
      </c>
    </row>
    <row r="9" spans="1:9" x14ac:dyDescent="0.25">
      <c r="A9" s="36">
        <v>152027</v>
      </c>
      <c r="B9" s="36" t="s">
        <v>249</v>
      </c>
      <c r="C9" s="36">
        <v>1</v>
      </c>
      <c r="D9" s="36">
        <v>110</v>
      </c>
      <c r="E9" s="36">
        <v>13</v>
      </c>
      <c r="F9" s="36" t="s">
        <v>190</v>
      </c>
      <c r="G9" s="36">
        <v>1</v>
      </c>
      <c r="H9" s="36" t="str">
        <f t="shared" si="0"/>
        <v>GEN11013TQ1</v>
      </c>
      <c r="I9" s="36">
        <f>COUNTIF(Data!$G$3:$BA$2935,$H9)</f>
        <v>0</v>
      </c>
    </row>
    <row r="10" spans="1:9" x14ac:dyDescent="0.25">
      <c r="A10" s="4">
        <v>213019</v>
      </c>
      <c r="B10" s="4" t="s">
        <v>189</v>
      </c>
      <c r="C10" s="4">
        <v>1</v>
      </c>
      <c r="D10" s="4">
        <v>220</v>
      </c>
      <c r="E10" s="5">
        <v>300</v>
      </c>
      <c r="F10" s="5" t="s">
        <v>190</v>
      </c>
      <c r="G10" s="5">
        <v>1</v>
      </c>
      <c r="H10" s="5" t="str">
        <f t="shared" si="0"/>
        <v>GEN220300TQ1</v>
      </c>
      <c r="I10" s="5">
        <f>COUNTIF(Data!$G$3:$BA$2935,$H10)</f>
        <v>1</v>
      </c>
    </row>
    <row r="11" spans="1:9" x14ac:dyDescent="0.25">
      <c r="A11" s="4">
        <v>216011</v>
      </c>
      <c r="B11" s="4" t="s">
        <v>250</v>
      </c>
      <c r="C11" s="4">
        <v>1</v>
      </c>
      <c r="D11" s="4">
        <v>220</v>
      </c>
      <c r="E11" s="5">
        <v>300</v>
      </c>
      <c r="F11" s="5" t="s">
        <v>190</v>
      </c>
      <c r="G11" s="5">
        <v>1</v>
      </c>
      <c r="H11" s="5" t="str">
        <f t="shared" si="0"/>
        <v>GEN220300TQ1</v>
      </c>
      <c r="I11" s="5">
        <f>COUNTIF(Data!$G$3:$BA$2935,$H11)</f>
        <v>1</v>
      </c>
    </row>
    <row r="12" spans="1:9" x14ac:dyDescent="0.25">
      <c r="A12" s="36">
        <v>451011</v>
      </c>
      <c r="B12" s="36" t="s">
        <v>251</v>
      </c>
      <c r="C12" s="36">
        <v>1</v>
      </c>
      <c r="D12" s="36">
        <v>13.8</v>
      </c>
      <c r="E12" s="36">
        <v>25</v>
      </c>
      <c r="F12" s="36" t="s">
        <v>190</v>
      </c>
      <c r="G12" s="36">
        <v>1</v>
      </c>
      <c r="H12" s="36" t="str">
        <f t="shared" si="0"/>
        <v>GEN13.825TQ1</v>
      </c>
      <c r="I12" s="36">
        <f>COUNTIF(Data!$G$3:$BA$2935,$H12)</f>
        <v>0</v>
      </c>
    </row>
    <row r="13" spans="1:9" x14ac:dyDescent="0.25">
      <c r="A13" s="4">
        <v>821012</v>
      </c>
      <c r="B13" s="4" t="s">
        <v>186</v>
      </c>
      <c r="C13" s="4">
        <v>1</v>
      </c>
      <c r="D13" s="4">
        <v>23</v>
      </c>
      <c r="E13" s="5">
        <v>0</v>
      </c>
      <c r="F13" s="5" t="s">
        <v>187</v>
      </c>
      <c r="G13" s="5">
        <v>1</v>
      </c>
      <c r="H13" s="5" t="str">
        <f t="shared" si="0"/>
        <v>GEN230SVC1</v>
      </c>
      <c r="I13" s="5">
        <f>COUNTIF(Data!$G$3:$BA$2935,$H13)</f>
        <v>1</v>
      </c>
    </row>
    <row r="14" spans="1:9" x14ac:dyDescent="0.25">
      <c r="A14" s="4">
        <v>910011</v>
      </c>
      <c r="B14" s="4" t="s">
        <v>212</v>
      </c>
      <c r="C14" s="4">
        <v>1</v>
      </c>
      <c r="D14" s="4">
        <v>15.8</v>
      </c>
      <c r="E14" s="5">
        <v>180</v>
      </c>
      <c r="F14" s="5" t="s">
        <v>43</v>
      </c>
      <c r="G14" s="5">
        <v>1</v>
      </c>
      <c r="H14" s="5" t="str">
        <f t="shared" si="0"/>
        <v>GEN15.8180TD1</v>
      </c>
      <c r="I14" s="5">
        <f>COUNTIF(Data!$G$3:$BA$2935,$H14)</f>
        <v>1</v>
      </c>
    </row>
    <row r="15" spans="1:9" x14ac:dyDescent="0.25">
      <c r="A15" s="4">
        <v>910021</v>
      </c>
      <c r="B15" s="4" t="s">
        <v>252</v>
      </c>
      <c r="C15" s="4">
        <v>1</v>
      </c>
      <c r="D15" s="4">
        <v>6.3</v>
      </c>
      <c r="E15" s="5">
        <v>55</v>
      </c>
      <c r="F15" s="5" t="s">
        <v>120</v>
      </c>
      <c r="G15" s="5">
        <v>1</v>
      </c>
      <c r="H15" s="5" t="str">
        <f t="shared" si="0"/>
        <v>GEN6.355ND1</v>
      </c>
      <c r="I15" s="5">
        <f>COUNTIF(Data!$G$3:$BA$2935,$H15)</f>
        <v>1</v>
      </c>
    </row>
    <row r="16" spans="1:9" x14ac:dyDescent="0.25">
      <c r="A16" s="4">
        <v>912011</v>
      </c>
      <c r="B16" s="4" t="s">
        <v>253</v>
      </c>
      <c r="C16" s="4">
        <v>1</v>
      </c>
      <c r="D16" s="4">
        <v>6.3</v>
      </c>
      <c r="E16" s="5">
        <v>55</v>
      </c>
      <c r="F16" s="5" t="s">
        <v>120</v>
      </c>
      <c r="G16" s="5">
        <v>1</v>
      </c>
      <c r="H16" s="5" t="str">
        <f t="shared" si="0"/>
        <v>GEN6.355ND1</v>
      </c>
      <c r="I16" s="5">
        <f>COUNTIF(Data!$G$3:$BA$2935,$H16)</f>
        <v>1</v>
      </c>
    </row>
    <row r="17" spans="1:9" x14ac:dyDescent="0.25">
      <c r="A17" s="4">
        <v>912012</v>
      </c>
      <c r="B17" s="4" t="s">
        <v>254</v>
      </c>
      <c r="C17" s="4">
        <v>1</v>
      </c>
      <c r="D17" s="4">
        <v>6.3</v>
      </c>
      <c r="E17" s="5">
        <v>55</v>
      </c>
      <c r="F17" s="5" t="s">
        <v>120</v>
      </c>
      <c r="G17" s="5">
        <v>1</v>
      </c>
      <c r="H17" s="5" t="str">
        <f t="shared" si="0"/>
        <v>GEN6.355ND1</v>
      </c>
      <c r="I17" s="5">
        <f>COUNTIF(Data!$G$3:$BA$2935,$H17)</f>
        <v>1</v>
      </c>
    </row>
    <row r="18" spans="1:9" x14ac:dyDescent="0.25">
      <c r="A18" s="4">
        <v>912013</v>
      </c>
      <c r="B18" s="4" t="s">
        <v>255</v>
      </c>
      <c r="C18" s="4">
        <v>1</v>
      </c>
      <c r="D18" s="4">
        <v>6.3</v>
      </c>
      <c r="E18" s="5">
        <v>55</v>
      </c>
      <c r="F18" s="5" t="s">
        <v>120</v>
      </c>
      <c r="G18" s="5">
        <v>1</v>
      </c>
      <c r="H18" s="5" t="str">
        <f t="shared" si="0"/>
        <v>GEN6.355ND1</v>
      </c>
      <c r="I18" s="5">
        <f>COUNTIF(Data!$G$3:$BA$2935,$H18)</f>
        <v>1</v>
      </c>
    </row>
    <row r="19" spans="1:9" x14ac:dyDescent="0.25">
      <c r="A19" s="4">
        <v>912014</v>
      </c>
      <c r="B19" s="4" t="s">
        <v>256</v>
      </c>
      <c r="C19" s="4">
        <v>1</v>
      </c>
      <c r="D19" s="4">
        <v>6.3</v>
      </c>
      <c r="E19" s="5">
        <v>55</v>
      </c>
      <c r="F19" s="5" t="s">
        <v>120</v>
      </c>
      <c r="G19" s="5">
        <v>1</v>
      </c>
      <c r="H19" s="5" t="str">
        <f t="shared" si="0"/>
        <v>GEN6.355ND1</v>
      </c>
      <c r="I19" s="5">
        <f>COUNTIF(Data!$G$3:$BA$2935,$H19)</f>
        <v>1</v>
      </c>
    </row>
    <row r="20" spans="1:9" x14ac:dyDescent="0.25">
      <c r="A20" s="4">
        <v>912021</v>
      </c>
      <c r="B20" s="4" t="s">
        <v>257</v>
      </c>
      <c r="C20" s="4">
        <v>1</v>
      </c>
      <c r="D20" s="4">
        <v>6.3</v>
      </c>
      <c r="E20" s="5">
        <v>55</v>
      </c>
      <c r="F20" s="5" t="s">
        <v>43</v>
      </c>
      <c r="G20" s="5">
        <v>1</v>
      </c>
      <c r="H20" s="5" t="str">
        <f t="shared" si="0"/>
        <v>GEN6.355TD1</v>
      </c>
      <c r="I20" s="5">
        <f>COUNTIF(Data!$G$3:$BA$2935,$H20)</f>
        <v>1</v>
      </c>
    </row>
    <row r="21" spans="1:9" x14ac:dyDescent="0.25">
      <c r="A21" s="4">
        <v>912031</v>
      </c>
      <c r="B21" s="4" t="s">
        <v>258</v>
      </c>
      <c r="C21" s="4">
        <v>1</v>
      </c>
      <c r="D21" s="4">
        <v>6.3</v>
      </c>
      <c r="E21" s="5">
        <v>55</v>
      </c>
      <c r="F21" s="5" t="s">
        <v>43</v>
      </c>
      <c r="G21" s="5">
        <v>1</v>
      </c>
      <c r="H21" s="5" t="str">
        <f t="shared" si="0"/>
        <v>GEN6.355TD1</v>
      </c>
      <c r="I21" s="5">
        <f>COUNTIF(Data!$G$3:$BA$2935,$H21)</f>
        <v>1</v>
      </c>
    </row>
    <row r="22" spans="1:9" x14ac:dyDescent="0.25">
      <c r="A22" s="4">
        <v>912041</v>
      </c>
      <c r="B22" s="4" t="s">
        <v>259</v>
      </c>
      <c r="C22" s="4">
        <v>1</v>
      </c>
      <c r="D22" s="4">
        <v>6.3</v>
      </c>
      <c r="E22" s="5">
        <v>55</v>
      </c>
      <c r="F22" s="5" t="s">
        <v>43</v>
      </c>
      <c r="G22" s="5">
        <v>1</v>
      </c>
      <c r="H22" s="5" t="str">
        <f t="shared" si="0"/>
        <v>GEN6.355TD1</v>
      </c>
      <c r="I22" s="5">
        <f>COUNTIF(Data!$G$3:$BA$2935,$H22)</f>
        <v>1</v>
      </c>
    </row>
    <row r="23" spans="1:9" x14ac:dyDescent="0.25">
      <c r="A23" s="4">
        <v>912051</v>
      </c>
      <c r="B23" s="4" t="s">
        <v>260</v>
      </c>
      <c r="C23" s="4">
        <v>1</v>
      </c>
      <c r="D23" s="4">
        <v>6.3</v>
      </c>
      <c r="E23" s="5">
        <v>55</v>
      </c>
      <c r="F23" s="5" t="s">
        <v>43</v>
      </c>
      <c r="G23" s="5">
        <v>1</v>
      </c>
      <c r="H23" s="5" t="str">
        <f t="shared" si="0"/>
        <v>GEN6.355TD1</v>
      </c>
      <c r="I23" s="5">
        <f>COUNTIF(Data!$G$3:$BA$2935,$H23)</f>
        <v>1</v>
      </c>
    </row>
    <row r="24" spans="1:9" x14ac:dyDescent="0.25">
      <c r="A24" s="4">
        <v>913021</v>
      </c>
      <c r="B24" s="4" t="s">
        <v>261</v>
      </c>
      <c r="C24" s="4">
        <v>1</v>
      </c>
      <c r="D24" s="4">
        <v>13.8</v>
      </c>
      <c r="E24" s="5">
        <v>110</v>
      </c>
      <c r="F24" s="5" t="s">
        <v>43</v>
      </c>
      <c r="G24" s="5">
        <v>1</v>
      </c>
      <c r="H24" s="5" t="str">
        <f t="shared" si="0"/>
        <v>GEN13.8110TD1</v>
      </c>
      <c r="I24" s="5">
        <f>COUNTIF(Data!$G$3:$BA$2935,$H24)</f>
        <v>1</v>
      </c>
    </row>
    <row r="25" spans="1:9" x14ac:dyDescent="0.25">
      <c r="A25" s="4">
        <v>913031</v>
      </c>
      <c r="B25" s="4" t="s">
        <v>262</v>
      </c>
      <c r="C25" s="4">
        <v>1</v>
      </c>
      <c r="D25" s="4">
        <v>10.5</v>
      </c>
      <c r="E25" s="5">
        <v>40</v>
      </c>
      <c r="F25" s="5" t="s">
        <v>43</v>
      </c>
      <c r="G25" s="5">
        <v>1</v>
      </c>
      <c r="H25" s="5" t="str">
        <f t="shared" si="0"/>
        <v>GEN10.540TD1</v>
      </c>
      <c r="I25" s="5">
        <f>COUNTIF(Data!$G$3:$BA$2935,$H25)</f>
        <v>1</v>
      </c>
    </row>
    <row r="26" spans="1:9" x14ac:dyDescent="0.25">
      <c r="A26" s="4">
        <v>913041</v>
      </c>
      <c r="B26" s="4" t="s">
        <v>263</v>
      </c>
      <c r="C26" s="4">
        <v>1</v>
      </c>
      <c r="D26" s="4">
        <v>10.5</v>
      </c>
      <c r="E26" s="5">
        <v>40</v>
      </c>
      <c r="F26" s="5" t="s">
        <v>43</v>
      </c>
      <c r="G26" s="5">
        <v>1</v>
      </c>
      <c r="H26" s="5" t="str">
        <f t="shared" si="0"/>
        <v>GEN10.540TD1</v>
      </c>
      <c r="I26" s="5">
        <f>COUNTIF(Data!$G$3:$BA$2935,$H26)</f>
        <v>1</v>
      </c>
    </row>
    <row r="27" spans="1:9" x14ac:dyDescent="0.25">
      <c r="A27" s="4">
        <v>913051</v>
      </c>
      <c r="B27" s="4" t="s">
        <v>264</v>
      </c>
      <c r="C27" s="4">
        <v>1</v>
      </c>
      <c r="D27" s="4">
        <v>13.8</v>
      </c>
      <c r="E27" s="5">
        <v>75</v>
      </c>
      <c r="F27" s="5" t="s">
        <v>43</v>
      </c>
      <c r="G27" s="5">
        <v>1</v>
      </c>
      <c r="H27" s="5" t="str">
        <f t="shared" si="0"/>
        <v>GEN13.875TD1</v>
      </c>
      <c r="I27" s="5">
        <f>COUNTIF(Data!$G$3:$BA$2935,$H27)</f>
        <v>1</v>
      </c>
    </row>
    <row r="28" spans="1:9" x14ac:dyDescent="0.25">
      <c r="A28" s="4">
        <v>913099</v>
      </c>
      <c r="B28" s="4" t="s">
        <v>228</v>
      </c>
      <c r="C28" s="4">
        <v>1</v>
      </c>
      <c r="D28" s="4">
        <v>15</v>
      </c>
      <c r="E28" s="5">
        <v>238.7</v>
      </c>
      <c r="F28" s="5" t="s">
        <v>120</v>
      </c>
      <c r="G28" s="5">
        <v>1</v>
      </c>
      <c r="H28" s="5" t="str">
        <f t="shared" si="0"/>
        <v>GEN15238.7ND1</v>
      </c>
      <c r="I28" s="5">
        <f>COUNTIF(Data!$G$3:$BA$2935,$H28)</f>
        <v>1</v>
      </c>
    </row>
    <row r="29" spans="1:9" x14ac:dyDescent="0.25">
      <c r="A29" s="4">
        <v>914001</v>
      </c>
      <c r="B29" s="4" t="s">
        <v>265</v>
      </c>
      <c r="C29" s="4">
        <v>1</v>
      </c>
      <c r="D29" s="4">
        <v>10.5</v>
      </c>
      <c r="E29" s="5">
        <v>20</v>
      </c>
      <c r="F29" s="5" t="s">
        <v>43</v>
      </c>
      <c r="G29" s="5">
        <v>1</v>
      </c>
      <c r="H29" s="5" t="str">
        <f t="shared" si="0"/>
        <v>GEN10.520TD1</v>
      </c>
      <c r="I29" s="5">
        <f>COUNTIF(Data!$G$3:$BA$2935,$H29)</f>
        <v>1</v>
      </c>
    </row>
    <row r="30" spans="1:9" x14ac:dyDescent="0.25">
      <c r="A30" s="4">
        <v>914002</v>
      </c>
      <c r="B30" s="4" t="s">
        <v>266</v>
      </c>
      <c r="C30" s="4">
        <v>1</v>
      </c>
      <c r="D30" s="4">
        <v>6</v>
      </c>
      <c r="E30" s="5">
        <v>7.5</v>
      </c>
      <c r="F30" s="5" t="s">
        <v>43</v>
      </c>
      <c r="G30" s="5">
        <v>1</v>
      </c>
      <c r="H30" s="5" t="str">
        <f t="shared" si="0"/>
        <v>GEN67.5TD1</v>
      </c>
      <c r="I30" s="5">
        <f>COUNTIF(Data!$G$3:$BA$2935,$H30)</f>
        <v>1</v>
      </c>
    </row>
    <row r="31" spans="1:9" x14ac:dyDescent="0.25">
      <c r="A31" s="4">
        <v>914009</v>
      </c>
      <c r="B31" s="4" t="s">
        <v>267</v>
      </c>
      <c r="C31" s="4">
        <v>1</v>
      </c>
      <c r="D31" s="4">
        <v>11</v>
      </c>
      <c r="E31" s="5">
        <v>32</v>
      </c>
      <c r="F31" s="5" t="s">
        <v>43</v>
      </c>
      <c r="G31" s="5">
        <v>1</v>
      </c>
      <c r="H31" s="5" t="str">
        <f t="shared" si="0"/>
        <v>GEN1132TD1</v>
      </c>
      <c r="I31" s="5">
        <f>COUNTIF(Data!$G$3:$BA$2935,$H31)</f>
        <v>1</v>
      </c>
    </row>
    <row r="32" spans="1:9" x14ac:dyDescent="0.25">
      <c r="A32" s="4">
        <v>914011</v>
      </c>
      <c r="B32" s="4" t="s">
        <v>268</v>
      </c>
      <c r="C32" s="4">
        <v>1</v>
      </c>
      <c r="D32" s="4">
        <v>10.5</v>
      </c>
      <c r="E32" s="5">
        <v>40</v>
      </c>
      <c r="F32" s="5" t="s">
        <v>43</v>
      </c>
      <c r="G32" s="5">
        <v>1</v>
      </c>
      <c r="H32" s="5" t="str">
        <f t="shared" si="0"/>
        <v>GEN10.540TD1</v>
      </c>
      <c r="I32" s="5">
        <f>COUNTIF(Data!$G$3:$BA$2935,$H32)</f>
        <v>1</v>
      </c>
    </row>
    <row r="33" spans="1:9" x14ac:dyDescent="0.25">
      <c r="A33" s="4">
        <v>914012</v>
      </c>
      <c r="B33" s="4" t="s">
        <v>269</v>
      </c>
      <c r="C33" s="4">
        <v>1</v>
      </c>
      <c r="D33" s="4">
        <v>10.5</v>
      </c>
      <c r="E33" s="5">
        <v>40</v>
      </c>
      <c r="F33" s="5" t="s">
        <v>43</v>
      </c>
      <c r="G33" s="5">
        <v>1</v>
      </c>
      <c r="H33" s="5" t="str">
        <f t="shared" si="0"/>
        <v>GEN10.540TD1</v>
      </c>
      <c r="I33" s="5">
        <f>COUNTIF(Data!$G$3:$BA$2935,$H33)</f>
        <v>1</v>
      </c>
    </row>
    <row r="34" spans="1:9" x14ac:dyDescent="0.25">
      <c r="A34" s="4">
        <v>914013</v>
      </c>
      <c r="B34" s="4" t="s">
        <v>270</v>
      </c>
      <c r="C34" s="4">
        <v>1</v>
      </c>
      <c r="D34" s="4">
        <v>10.5</v>
      </c>
      <c r="E34" s="5">
        <v>40</v>
      </c>
      <c r="F34" s="5" t="s">
        <v>43</v>
      </c>
      <c r="G34" s="5">
        <v>1</v>
      </c>
      <c r="H34" s="5" t="str">
        <f t="shared" si="0"/>
        <v>GEN10.540TD1</v>
      </c>
      <c r="I34" s="5">
        <f>COUNTIF(Data!$G$3:$BA$2935,$H34)</f>
        <v>1</v>
      </c>
    </row>
    <row r="35" spans="1:9" x14ac:dyDescent="0.25">
      <c r="A35" s="4">
        <v>914015</v>
      </c>
      <c r="B35" s="4" t="s">
        <v>271</v>
      </c>
      <c r="C35" s="4">
        <v>1</v>
      </c>
      <c r="D35" s="4">
        <v>13.8</v>
      </c>
      <c r="E35" s="5">
        <v>75</v>
      </c>
      <c r="F35" s="5" t="s">
        <v>43</v>
      </c>
      <c r="G35" s="5">
        <v>1</v>
      </c>
      <c r="H35" s="5" t="str">
        <f t="shared" si="0"/>
        <v>GEN13.875TD1</v>
      </c>
      <c r="I35" s="5">
        <f>COUNTIF(Data!$G$3:$BA$2935,$H35)</f>
        <v>1</v>
      </c>
    </row>
    <row r="36" spans="1:9" x14ac:dyDescent="0.25">
      <c r="A36" s="4">
        <v>914017</v>
      </c>
      <c r="B36" s="4" t="s">
        <v>272</v>
      </c>
      <c r="C36" s="4">
        <v>1</v>
      </c>
      <c r="D36" s="4">
        <v>10.5</v>
      </c>
      <c r="E36" s="5">
        <v>20</v>
      </c>
      <c r="F36" s="5" t="s">
        <v>43</v>
      </c>
      <c r="G36" s="5">
        <v>1</v>
      </c>
      <c r="H36" s="5" t="str">
        <f t="shared" si="0"/>
        <v>GEN10.520TD1</v>
      </c>
      <c r="I36" s="5">
        <f>COUNTIF(Data!$G$3:$BA$2935,$H36)</f>
        <v>1</v>
      </c>
    </row>
    <row r="37" spans="1:9" x14ac:dyDescent="0.25">
      <c r="A37" s="4">
        <v>914019</v>
      </c>
      <c r="B37" s="4" t="s">
        <v>273</v>
      </c>
      <c r="C37" s="4">
        <v>1</v>
      </c>
      <c r="D37" s="4">
        <v>10.5</v>
      </c>
      <c r="E37" s="5">
        <v>20</v>
      </c>
      <c r="F37" s="5" t="s">
        <v>43</v>
      </c>
      <c r="G37" s="5">
        <v>1</v>
      </c>
      <c r="H37" s="5" t="str">
        <f t="shared" si="0"/>
        <v>GEN10.520TD1</v>
      </c>
      <c r="I37" s="5">
        <f>COUNTIF(Data!$G$3:$BA$2935,$H37)</f>
        <v>1</v>
      </c>
    </row>
    <row r="38" spans="1:9" x14ac:dyDescent="0.25">
      <c r="A38" s="4">
        <v>914021</v>
      </c>
      <c r="B38" s="4" t="s">
        <v>274</v>
      </c>
      <c r="C38" s="4">
        <v>1</v>
      </c>
      <c r="D38" s="4">
        <v>10.5</v>
      </c>
      <c r="E38" s="5">
        <v>20</v>
      </c>
      <c r="F38" s="5" t="s">
        <v>43</v>
      </c>
      <c r="G38" s="5">
        <v>1</v>
      </c>
      <c r="H38" s="5" t="str">
        <f t="shared" si="0"/>
        <v>GEN10.520TD1</v>
      </c>
      <c r="I38" s="5">
        <f>COUNTIF(Data!$G$3:$BA$2935,$H38)</f>
        <v>1</v>
      </c>
    </row>
    <row r="39" spans="1:9" x14ac:dyDescent="0.25">
      <c r="A39" s="4">
        <v>914023</v>
      </c>
      <c r="B39" s="4" t="s">
        <v>275</v>
      </c>
      <c r="C39" s="4">
        <v>1</v>
      </c>
      <c r="D39" s="4">
        <v>10.5</v>
      </c>
      <c r="E39" s="5">
        <v>20</v>
      </c>
      <c r="F39" s="5" t="s">
        <v>43</v>
      </c>
      <c r="G39" s="5">
        <v>1</v>
      </c>
      <c r="H39" s="5" t="str">
        <f t="shared" si="0"/>
        <v>GEN10.520TD1</v>
      </c>
      <c r="I39" s="5">
        <f>COUNTIF(Data!$G$3:$BA$2935,$H39)</f>
        <v>1</v>
      </c>
    </row>
    <row r="40" spans="1:9" x14ac:dyDescent="0.25">
      <c r="A40" s="4">
        <v>914025</v>
      </c>
      <c r="B40" s="4" t="s">
        <v>276</v>
      </c>
      <c r="C40" s="4">
        <v>1</v>
      </c>
      <c r="D40" s="4">
        <v>11</v>
      </c>
      <c r="E40" s="5">
        <v>25.5</v>
      </c>
      <c r="F40" s="5" t="s">
        <v>43</v>
      </c>
      <c r="G40" s="5">
        <v>1</v>
      </c>
      <c r="H40" s="5" t="str">
        <f t="shared" si="0"/>
        <v>GEN1125.5TD1</v>
      </c>
      <c r="I40" s="5">
        <f>COUNTIF(Data!$G$3:$BA$2935,$H40)</f>
        <v>1</v>
      </c>
    </row>
    <row r="41" spans="1:9" x14ac:dyDescent="0.25">
      <c r="A41" s="4">
        <v>914035</v>
      </c>
      <c r="B41" s="4" t="s">
        <v>277</v>
      </c>
      <c r="C41" s="4">
        <v>1</v>
      </c>
      <c r="D41" s="4">
        <v>13.8</v>
      </c>
      <c r="E41" s="5">
        <v>75</v>
      </c>
      <c r="F41" s="5" t="s">
        <v>43</v>
      </c>
      <c r="G41" s="5">
        <v>1</v>
      </c>
      <c r="H41" s="5" t="str">
        <f t="shared" si="0"/>
        <v>GEN13.875TD1</v>
      </c>
      <c r="I41" s="5">
        <f>COUNTIF(Data!$G$3:$BA$2935,$H41)</f>
        <v>1</v>
      </c>
    </row>
    <row r="42" spans="1:9" x14ac:dyDescent="0.25">
      <c r="A42" s="4">
        <v>915001</v>
      </c>
      <c r="B42" s="4" t="s">
        <v>278</v>
      </c>
      <c r="C42" s="4">
        <v>1</v>
      </c>
      <c r="D42" s="4">
        <v>13.8</v>
      </c>
      <c r="E42" s="5">
        <v>114</v>
      </c>
      <c r="F42" s="5" t="s">
        <v>43</v>
      </c>
      <c r="G42" s="5">
        <v>1</v>
      </c>
      <c r="H42" s="5" t="str">
        <f t="shared" si="0"/>
        <v>GEN13.8114TD1</v>
      </c>
      <c r="I42" s="5">
        <f>COUNTIF(Data!$G$3:$BA$2935,$H42)</f>
        <v>1</v>
      </c>
    </row>
    <row r="43" spans="1:9" x14ac:dyDescent="0.25">
      <c r="A43" s="4">
        <v>915002</v>
      </c>
      <c r="B43" s="4" t="s">
        <v>279</v>
      </c>
      <c r="C43" s="4">
        <v>1</v>
      </c>
      <c r="D43" s="4">
        <v>13.8</v>
      </c>
      <c r="E43" s="5">
        <v>114</v>
      </c>
      <c r="F43" s="5" t="s">
        <v>43</v>
      </c>
      <c r="G43" s="5">
        <v>1</v>
      </c>
      <c r="H43" s="5" t="str">
        <f t="shared" si="0"/>
        <v>GEN13.8114TD1</v>
      </c>
      <c r="I43" s="5">
        <f>COUNTIF(Data!$G$3:$BA$2935,$H43)</f>
        <v>1</v>
      </c>
    </row>
    <row r="44" spans="1:9" x14ac:dyDescent="0.25">
      <c r="A44" s="4">
        <v>915003</v>
      </c>
      <c r="B44" s="4" t="s">
        <v>280</v>
      </c>
      <c r="C44" s="4">
        <v>1</v>
      </c>
      <c r="D44" s="4">
        <v>13.8</v>
      </c>
      <c r="E44" s="5">
        <v>114</v>
      </c>
      <c r="F44" s="5" t="s">
        <v>43</v>
      </c>
      <c r="G44" s="5">
        <v>1</v>
      </c>
      <c r="H44" s="5" t="str">
        <f t="shared" si="0"/>
        <v>GEN13.8114TD1</v>
      </c>
      <c r="I44" s="5">
        <f>COUNTIF(Data!$G$3:$BA$2935,$H44)</f>
        <v>1</v>
      </c>
    </row>
    <row r="45" spans="1:9" x14ac:dyDescent="0.25">
      <c r="A45" s="4">
        <v>915011</v>
      </c>
      <c r="B45" s="4" t="s">
        <v>281</v>
      </c>
      <c r="C45" s="4">
        <v>1</v>
      </c>
      <c r="D45" s="4">
        <v>13.8</v>
      </c>
      <c r="E45" s="5">
        <v>114</v>
      </c>
      <c r="F45" s="5" t="s">
        <v>43</v>
      </c>
      <c r="G45" s="5">
        <v>1</v>
      </c>
      <c r="H45" s="5" t="str">
        <f t="shared" si="0"/>
        <v>GEN13.8114TD1</v>
      </c>
      <c r="I45" s="5">
        <f>COUNTIF(Data!$G$3:$BA$2935,$H45)</f>
        <v>1</v>
      </c>
    </row>
    <row r="46" spans="1:9" x14ac:dyDescent="0.25">
      <c r="A46" s="4">
        <v>915012</v>
      </c>
      <c r="B46" s="4" t="s">
        <v>282</v>
      </c>
      <c r="C46" s="4">
        <v>1</v>
      </c>
      <c r="D46" s="4">
        <v>13.8</v>
      </c>
      <c r="E46" s="5">
        <v>114</v>
      </c>
      <c r="F46" s="5" t="s">
        <v>43</v>
      </c>
      <c r="G46" s="5">
        <v>1</v>
      </c>
      <c r="H46" s="5" t="str">
        <f t="shared" si="0"/>
        <v>GEN13.8114TD1</v>
      </c>
      <c r="I46" s="5">
        <f>COUNTIF(Data!$G$3:$BA$2935,$H46)</f>
        <v>1</v>
      </c>
    </row>
    <row r="47" spans="1:9" x14ac:dyDescent="0.25">
      <c r="A47" s="4">
        <v>915013</v>
      </c>
      <c r="B47" s="4" t="s">
        <v>283</v>
      </c>
      <c r="C47" s="4">
        <v>1</v>
      </c>
      <c r="D47" s="4">
        <v>13.8</v>
      </c>
      <c r="E47" s="5">
        <v>114</v>
      </c>
      <c r="F47" s="5" t="s">
        <v>43</v>
      </c>
      <c r="G47" s="5">
        <v>1</v>
      </c>
      <c r="H47" s="5" t="str">
        <f t="shared" si="0"/>
        <v>GEN13.8114TD1</v>
      </c>
      <c r="I47" s="5">
        <f>COUNTIF(Data!$G$3:$BA$2935,$H47)</f>
        <v>1</v>
      </c>
    </row>
    <row r="48" spans="1:9" x14ac:dyDescent="0.25">
      <c r="A48" s="4">
        <v>916015</v>
      </c>
      <c r="B48" s="4" t="s">
        <v>284</v>
      </c>
      <c r="C48" s="4">
        <v>1</v>
      </c>
      <c r="D48" s="4">
        <v>10.5</v>
      </c>
      <c r="E48" s="5">
        <v>20</v>
      </c>
      <c r="F48" s="5" t="s">
        <v>43</v>
      </c>
      <c r="G48" s="5">
        <v>1</v>
      </c>
      <c r="H48" s="5" t="str">
        <f t="shared" si="0"/>
        <v>GEN10.520TD1</v>
      </c>
      <c r="I48" s="5">
        <f>COUNTIF(Data!$G$3:$BA$2935,$H48)</f>
        <v>1</v>
      </c>
    </row>
    <row r="49" spans="1:9" x14ac:dyDescent="0.25">
      <c r="A49" s="4">
        <v>916016</v>
      </c>
      <c r="B49" s="4" t="s">
        <v>285</v>
      </c>
      <c r="C49" s="4">
        <v>1</v>
      </c>
      <c r="D49" s="4">
        <v>10.5</v>
      </c>
      <c r="E49" s="5">
        <v>20</v>
      </c>
      <c r="F49" s="5" t="s">
        <v>43</v>
      </c>
      <c r="G49" s="5">
        <v>1</v>
      </c>
      <c r="H49" s="5" t="str">
        <f t="shared" si="0"/>
        <v>GEN10.520TD1</v>
      </c>
      <c r="I49" s="5">
        <f>COUNTIF(Data!$G$3:$BA$2935,$H49)</f>
        <v>1</v>
      </c>
    </row>
    <row r="50" spans="1:9" x14ac:dyDescent="0.25">
      <c r="A50" s="4">
        <v>916017</v>
      </c>
      <c r="B50" s="4" t="s">
        <v>286</v>
      </c>
      <c r="C50" s="4">
        <v>1</v>
      </c>
      <c r="D50" s="4">
        <v>10.5</v>
      </c>
      <c r="E50" s="5">
        <v>20</v>
      </c>
      <c r="F50" s="5" t="s">
        <v>43</v>
      </c>
      <c r="G50" s="5">
        <v>1</v>
      </c>
      <c r="H50" s="5" t="str">
        <f t="shared" si="0"/>
        <v>GEN10.520TD1</v>
      </c>
      <c r="I50" s="5">
        <f>COUNTIF(Data!$G$3:$BA$2935,$H50)</f>
        <v>1</v>
      </c>
    </row>
    <row r="51" spans="1:9" x14ac:dyDescent="0.25">
      <c r="A51" s="4">
        <v>916020</v>
      </c>
      <c r="B51" s="4" t="s">
        <v>287</v>
      </c>
      <c r="C51" s="4">
        <v>1</v>
      </c>
      <c r="D51" s="4">
        <v>6</v>
      </c>
      <c r="E51" s="5">
        <v>7.5</v>
      </c>
      <c r="F51" s="5" t="s">
        <v>43</v>
      </c>
      <c r="G51" s="5">
        <v>1</v>
      </c>
      <c r="H51" s="5" t="str">
        <f t="shared" si="0"/>
        <v>GEN67.5TD1</v>
      </c>
      <c r="I51" s="5">
        <f>COUNTIF(Data!$G$3:$BA$2935,$H51)</f>
        <v>1</v>
      </c>
    </row>
    <row r="52" spans="1:9" x14ac:dyDescent="0.25">
      <c r="A52" s="4">
        <v>916023</v>
      </c>
      <c r="B52" s="4" t="s">
        <v>288</v>
      </c>
      <c r="C52" s="4">
        <v>1</v>
      </c>
      <c r="D52" s="4">
        <v>6</v>
      </c>
      <c r="E52" s="5">
        <v>7.5</v>
      </c>
      <c r="F52" s="5" t="s">
        <v>43</v>
      </c>
      <c r="G52" s="5">
        <v>1</v>
      </c>
      <c r="H52" s="5" t="str">
        <f t="shared" si="0"/>
        <v>GEN67.5TD1</v>
      </c>
      <c r="I52" s="5">
        <f>COUNTIF(Data!$G$3:$BA$2935,$H52)</f>
        <v>1</v>
      </c>
    </row>
    <row r="53" spans="1:9" x14ac:dyDescent="0.25">
      <c r="A53" s="4">
        <v>916024</v>
      </c>
      <c r="B53" s="4" t="s">
        <v>289</v>
      </c>
      <c r="C53" s="4">
        <v>1</v>
      </c>
      <c r="D53" s="4">
        <v>10.5</v>
      </c>
      <c r="E53" s="5">
        <v>20</v>
      </c>
      <c r="F53" s="5" t="s">
        <v>43</v>
      </c>
      <c r="G53" s="5">
        <v>1</v>
      </c>
      <c r="H53" s="5" t="str">
        <f t="shared" si="0"/>
        <v>GEN10.520TD1</v>
      </c>
      <c r="I53" s="5">
        <f>COUNTIF(Data!$G$3:$BA$2935,$H53)</f>
        <v>1</v>
      </c>
    </row>
    <row r="54" spans="1:9" x14ac:dyDescent="0.25">
      <c r="A54" s="4">
        <v>916028</v>
      </c>
      <c r="B54" s="4" t="s">
        <v>290</v>
      </c>
      <c r="C54" s="4">
        <v>1</v>
      </c>
      <c r="D54" s="4">
        <v>11</v>
      </c>
      <c r="E54" s="5">
        <v>40.5</v>
      </c>
      <c r="F54" s="5" t="s">
        <v>43</v>
      </c>
      <c r="G54" s="5">
        <v>1</v>
      </c>
      <c r="H54" s="5" t="str">
        <f t="shared" si="0"/>
        <v>GEN1140.5TD1</v>
      </c>
      <c r="I54" s="5">
        <f>COUNTIF(Data!$G$3:$BA$2935,$H54)</f>
        <v>1</v>
      </c>
    </row>
    <row r="55" spans="1:9" x14ac:dyDescent="0.25">
      <c r="A55" s="4">
        <v>916030</v>
      </c>
      <c r="B55" s="4" t="s">
        <v>291</v>
      </c>
      <c r="C55" s="4">
        <v>1</v>
      </c>
      <c r="D55" s="4">
        <v>11</v>
      </c>
      <c r="E55" s="5">
        <v>25.5</v>
      </c>
      <c r="F55" s="5" t="s">
        <v>43</v>
      </c>
      <c r="G55" s="5">
        <v>1</v>
      </c>
      <c r="H55" s="5" t="str">
        <f t="shared" si="0"/>
        <v>GEN1125.5TD1</v>
      </c>
      <c r="I55" s="5">
        <f>COUNTIF(Data!$G$3:$BA$2935,$H55)</f>
        <v>1</v>
      </c>
    </row>
    <row r="56" spans="1:9" x14ac:dyDescent="0.25">
      <c r="A56" s="4">
        <v>916031</v>
      </c>
      <c r="B56" s="4" t="s">
        <v>292</v>
      </c>
      <c r="C56" s="4">
        <v>1</v>
      </c>
      <c r="D56" s="4">
        <v>10.5</v>
      </c>
      <c r="E56" s="5">
        <v>20</v>
      </c>
      <c r="F56" s="5" t="s">
        <v>43</v>
      </c>
      <c r="G56" s="5">
        <v>1</v>
      </c>
      <c r="H56" s="5" t="str">
        <f t="shared" si="0"/>
        <v>GEN10.520TD1</v>
      </c>
      <c r="I56" s="5">
        <f>COUNTIF(Data!$G$3:$BA$2935,$H56)</f>
        <v>1</v>
      </c>
    </row>
    <row r="57" spans="1:9" x14ac:dyDescent="0.25">
      <c r="A57" s="4">
        <v>916032</v>
      </c>
      <c r="B57" s="4" t="s">
        <v>293</v>
      </c>
      <c r="C57" s="4">
        <v>1</v>
      </c>
      <c r="D57" s="4">
        <v>10.5</v>
      </c>
      <c r="E57" s="5">
        <v>20</v>
      </c>
      <c r="F57" s="5" t="s">
        <v>43</v>
      </c>
      <c r="G57" s="5">
        <v>1</v>
      </c>
      <c r="H57" s="5" t="str">
        <f t="shared" si="0"/>
        <v>GEN10.520TD1</v>
      </c>
      <c r="I57" s="5">
        <f>COUNTIF(Data!$G$3:$BA$2935,$H57)</f>
        <v>1</v>
      </c>
    </row>
    <row r="58" spans="1:9" x14ac:dyDescent="0.25">
      <c r="A58" s="4">
        <v>916033</v>
      </c>
      <c r="B58" s="4" t="s">
        <v>294</v>
      </c>
      <c r="C58" s="4">
        <v>1</v>
      </c>
      <c r="D58" s="4">
        <v>10.5</v>
      </c>
      <c r="E58" s="5">
        <v>20</v>
      </c>
      <c r="F58" s="5" t="s">
        <v>43</v>
      </c>
      <c r="G58" s="5">
        <v>1</v>
      </c>
      <c r="H58" s="5" t="str">
        <f t="shared" si="0"/>
        <v>GEN10.520TD1</v>
      </c>
      <c r="I58" s="5">
        <f>COUNTIF(Data!$G$3:$BA$2935,$H58)</f>
        <v>1</v>
      </c>
    </row>
    <row r="59" spans="1:9" x14ac:dyDescent="0.25">
      <c r="A59" s="4">
        <v>916036</v>
      </c>
      <c r="B59" s="4" t="s">
        <v>295</v>
      </c>
      <c r="C59" s="4">
        <v>1</v>
      </c>
      <c r="D59" s="4">
        <v>10.5</v>
      </c>
      <c r="E59" s="5">
        <v>20</v>
      </c>
      <c r="F59" s="5" t="s">
        <v>43</v>
      </c>
      <c r="G59" s="5">
        <v>1</v>
      </c>
      <c r="H59" s="5" t="str">
        <f t="shared" si="0"/>
        <v>GEN10.520TD1</v>
      </c>
      <c r="I59" s="5">
        <f>COUNTIF(Data!$G$3:$BA$2935,$H59)</f>
        <v>1</v>
      </c>
    </row>
    <row r="60" spans="1:9" x14ac:dyDescent="0.25">
      <c r="A60" s="4">
        <v>916038</v>
      </c>
      <c r="B60" s="4" t="s">
        <v>296</v>
      </c>
      <c r="C60" s="4">
        <v>1</v>
      </c>
      <c r="D60" s="4">
        <v>10.5</v>
      </c>
      <c r="E60" s="5">
        <v>20</v>
      </c>
      <c r="F60" s="5" t="s">
        <v>43</v>
      </c>
      <c r="G60" s="5">
        <v>1</v>
      </c>
      <c r="H60" s="5" t="str">
        <f t="shared" si="0"/>
        <v>GEN10.520TD1</v>
      </c>
      <c r="I60" s="5">
        <f>COUNTIF(Data!$G$3:$BA$2935,$H60)</f>
        <v>1</v>
      </c>
    </row>
    <row r="61" spans="1:9" x14ac:dyDescent="0.25">
      <c r="A61" s="4">
        <v>916039</v>
      </c>
      <c r="B61" s="4" t="s">
        <v>297</v>
      </c>
      <c r="C61" s="4">
        <v>1</v>
      </c>
      <c r="D61" s="4">
        <v>10.5</v>
      </c>
      <c r="E61" s="5">
        <v>20</v>
      </c>
      <c r="F61" s="5" t="s">
        <v>43</v>
      </c>
      <c r="G61" s="5">
        <v>1</v>
      </c>
      <c r="H61" s="5" t="str">
        <f t="shared" si="0"/>
        <v>GEN10.520TD1</v>
      </c>
      <c r="I61" s="5">
        <f>COUNTIF(Data!$G$3:$BA$2935,$H61)</f>
        <v>1</v>
      </c>
    </row>
    <row r="62" spans="1:9" x14ac:dyDescent="0.25">
      <c r="A62" s="4">
        <v>916045</v>
      </c>
      <c r="B62" s="4" t="s">
        <v>298</v>
      </c>
      <c r="C62" s="4">
        <v>1</v>
      </c>
      <c r="D62" s="4">
        <v>11</v>
      </c>
      <c r="E62" s="5">
        <v>25.5</v>
      </c>
      <c r="F62" s="5" t="s">
        <v>43</v>
      </c>
      <c r="G62" s="5">
        <v>1</v>
      </c>
      <c r="H62" s="5" t="str">
        <f t="shared" si="0"/>
        <v>GEN1125.5TD1</v>
      </c>
      <c r="I62" s="5">
        <f>COUNTIF(Data!$G$3:$BA$2935,$H62)</f>
        <v>1</v>
      </c>
    </row>
    <row r="63" spans="1:9" x14ac:dyDescent="0.25">
      <c r="A63" s="4">
        <v>916046</v>
      </c>
      <c r="B63" s="4" t="s">
        <v>298</v>
      </c>
      <c r="C63" s="4">
        <v>1</v>
      </c>
      <c r="D63" s="4">
        <v>10.5</v>
      </c>
      <c r="E63" s="5">
        <v>20</v>
      </c>
      <c r="F63" s="5" t="s">
        <v>43</v>
      </c>
      <c r="G63" s="5">
        <v>1</v>
      </c>
      <c r="H63" s="5" t="str">
        <f t="shared" si="0"/>
        <v>GEN10.520TD1</v>
      </c>
      <c r="I63" s="5">
        <f>COUNTIF(Data!$G$3:$BA$2935,$H63)</f>
        <v>1</v>
      </c>
    </row>
    <row r="64" spans="1:9" x14ac:dyDescent="0.25">
      <c r="A64" s="4">
        <v>916047</v>
      </c>
      <c r="B64" s="4" t="s">
        <v>299</v>
      </c>
      <c r="C64" s="4">
        <v>1</v>
      </c>
      <c r="D64" s="4">
        <v>11</v>
      </c>
      <c r="E64" s="5">
        <v>25.5</v>
      </c>
      <c r="F64" s="5" t="s">
        <v>43</v>
      </c>
      <c r="G64" s="5">
        <v>1</v>
      </c>
      <c r="H64" s="5" t="str">
        <f t="shared" si="0"/>
        <v>GEN1125.5TD1</v>
      </c>
      <c r="I64" s="5">
        <f>COUNTIF(Data!$G$3:$BA$2935,$H64)</f>
        <v>1</v>
      </c>
    </row>
    <row r="65" spans="1:9" x14ac:dyDescent="0.25">
      <c r="A65" s="4">
        <v>916048</v>
      </c>
      <c r="B65" s="4" t="s">
        <v>229</v>
      </c>
      <c r="C65" s="4">
        <v>1</v>
      </c>
      <c r="D65" s="4">
        <v>10.5</v>
      </c>
      <c r="E65" s="5">
        <v>32</v>
      </c>
      <c r="F65" s="5" t="s">
        <v>43</v>
      </c>
      <c r="G65" s="5">
        <v>1</v>
      </c>
      <c r="H65" s="5" t="str">
        <f t="shared" si="0"/>
        <v>GEN10.532TD1</v>
      </c>
      <c r="I65" s="5">
        <f>COUNTIF(Data!$G$3:$BA$2935,$H65)</f>
        <v>1</v>
      </c>
    </row>
    <row r="66" spans="1:9" x14ac:dyDescent="0.25">
      <c r="A66" s="4">
        <v>916049</v>
      </c>
      <c r="B66" s="4" t="s">
        <v>300</v>
      </c>
      <c r="C66" s="4">
        <v>1</v>
      </c>
      <c r="D66" s="4">
        <v>10.5</v>
      </c>
      <c r="E66" s="5">
        <v>20</v>
      </c>
      <c r="F66" s="5" t="s">
        <v>43</v>
      </c>
      <c r="G66" s="5">
        <v>1</v>
      </c>
      <c r="H66" s="5" t="str">
        <f t="shared" si="0"/>
        <v>GEN10.520TD1</v>
      </c>
      <c r="I66" s="5">
        <f>COUNTIF(Data!$G$3:$BA$2935,$H66)</f>
        <v>1</v>
      </c>
    </row>
    <row r="67" spans="1:9" x14ac:dyDescent="0.25">
      <c r="A67" s="4">
        <v>916050</v>
      </c>
      <c r="B67" s="4" t="s">
        <v>301</v>
      </c>
      <c r="C67" s="4">
        <v>1</v>
      </c>
      <c r="D67" s="4">
        <v>13.8</v>
      </c>
      <c r="E67" s="5">
        <v>40</v>
      </c>
      <c r="F67" s="5" t="s">
        <v>43</v>
      </c>
      <c r="G67" s="5">
        <v>1</v>
      </c>
      <c r="H67" s="5" t="str">
        <f t="shared" si="0"/>
        <v>GEN13.840TD1</v>
      </c>
      <c r="I67" s="5">
        <f>COUNTIF(Data!$G$3:$BA$2935,$H67)</f>
        <v>1</v>
      </c>
    </row>
    <row r="68" spans="1:9" x14ac:dyDescent="0.25">
      <c r="A68" s="4">
        <v>916051</v>
      </c>
      <c r="B68" s="4" t="s">
        <v>302</v>
      </c>
      <c r="C68" s="4">
        <v>1</v>
      </c>
      <c r="D68" s="4">
        <v>10.5</v>
      </c>
      <c r="E68" s="5">
        <v>20</v>
      </c>
      <c r="F68" s="5" t="s">
        <v>43</v>
      </c>
      <c r="G68" s="5">
        <v>1</v>
      </c>
      <c r="H68" s="5" t="str">
        <f t="shared" ref="H68:H131" si="1">"GEN"&amp;D68&amp;E68&amp;F68&amp;G68</f>
        <v>GEN10.520TD1</v>
      </c>
      <c r="I68" s="5">
        <f>COUNTIF(Data!$G$3:$BA$2935,$H68)</f>
        <v>1</v>
      </c>
    </row>
    <row r="69" spans="1:9" x14ac:dyDescent="0.25">
      <c r="A69" s="4">
        <v>916055</v>
      </c>
      <c r="B69" s="4" t="s">
        <v>299</v>
      </c>
      <c r="C69" s="4">
        <v>1</v>
      </c>
      <c r="D69" s="4">
        <v>11</v>
      </c>
      <c r="E69" s="5">
        <v>25.5</v>
      </c>
      <c r="F69" s="5" t="s">
        <v>43</v>
      </c>
      <c r="G69" s="5">
        <v>1</v>
      </c>
      <c r="H69" s="5" t="str">
        <f t="shared" si="1"/>
        <v>GEN1125.5TD1</v>
      </c>
      <c r="I69" s="5">
        <f>COUNTIF(Data!$G$3:$BA$2935,$H69)</f>
        <v>1</v>
      </c>
    </row>
    <row r="70" spans="1:9" x14ac:dyDescent="0.25">
      <c r="A70" s="4">
        <v>916056</v>
      </c>
      <c r="B70" s="4" t="s">
        <v>303</v>
      </c>
      <c r="C70" s="4">
        <v>1</v>
      </c>
      <c r="D70" s="4">
        <v>10.5</v>
      </c>
      <c r="E70" s="5">
        <v>40</v>
      </c>
      <c r="F70" s="5" t="s">
        <v>43</v>
      </c>
      <c r="G70" s="5">
        <v>1</v>
      </c>
      <c r="H70" s="5" t="str">
        <f t="shared" si="1"/>
        <v>GEN10.540TD1</v>
      </c>
      <c r="I70" s="5">
        <f>COUNTIF(Data!$G$3:$BA$2935,$H70)</f>
        <v>1</v>
      </c>
    </row>
    <row r="71" spans="1:9" x14ac:dyDescent="0.25">
      <c r="A71" s="4">
        <v>916057</v>
      </c>
      <c r="B71" s="4" t="s">
        <v>304</v>
      </c>
      <c r="C71" s="4">
        <v>1</v>
      </c>
      <c r="D71" s="4">
        <v>10.5</v>
      </c>
      <c r="E71" s="5">
        <v>20</v>
      </c>
      <c r="F71" s="5" t="s">
        <v>43</v>
      </c>
      <c r="G71" s="5">
        <v>1</v>
      </c>
      <c r="H71" s="5" t="str">
        <f t="shared" si="1"/>
        <v>GEN10.520TD1</v>
      </c>
      <c r="I71" s="5">
        <f>COUNTIF(Data!$G$3:$BA$2935,$H71)</f>
        <v>1</v>
      </c>
    </row>
    <row r="72" spans="1:9" x14ac:dyDescent="0.25">
      <c r="A72" s="4">
        <v>916061</v>
      </c>
      <c r="B72" s="4" t="s">
        <v>305</v>
      </c>
      <c r="C72" s="4">
        <v>1</v>
      </c>
      <c r="D72" s="4">
        <v>13.8</v>
      </c>
      <c r="E72" s="5">
        <v>87</v>
      </c>
      <c r="F72" s="5" t="s">
        <v>43</v>
      </c>
      <c r="G72" s="5">
        <v>1</v>
      </c>
      <c r="H72" s="5" t="str">
        <f t="shared" si="1"/>
        <v>GEN13.887TD1</v>
      </c>
      <c r="I72" s="5">
        <f>COUNTIF(Data!$G$3:$BA$2935,$H72)</f>
        <v>1</v>
      </c>
    </row>
    <row r="73" spans="1:9" x14ac:dyDescent="0.25">
      <c r="A73" s="4">
        <v>916064</v>
      </c>
      <c r="B73" s="4" t="s">
        <v>306</v>
      </c>
      <c r="C73" s="4">
        <v>1</v>
      </c>
      <c r="D73" s="4">
        <v>13.8</v>
      </c>
      <c r="E73" s="5">
        <v>40</v>
      </c>
      <c r="F73" s="5" t="s">
        <v>43</v>
      </c>
      <c r="G73" s="5">
        <v>1</v>
      </c>
      <c r="H73" s="5" t="str">
        <f t="shared" si="1"/>
        <v>GEN13.840TD1</v>
      </c>
      <c r="I73" s="5">
        <f>COUNTIF(Data!$G$3:$BA$2935,$H73)</f>
        <v>1</v>
      </c>
    </row>
    <row r="74" spans="1:9" x14ac:dyDescent="0.25">
      <c r="A74" s="4">
        <v>916065</v>
      </c>
      <c r="B74" s="4" t="s">
        <v>307</v>
      </c>
      <c r="C74" s="4">
        <v>1</v>
      </c>
      <c r="D74" s="4">
        <v>10.5</v>
      </c>
      <c r="E74" s="5">
        <v>20</v>
      </c>
      <c r="F74" s="5" t="s">
        <v>43</v>
      </c>
      <c r="G74" s="5">
        <v>1</v>
      </c>
      <c r="H74" s="5" t="str">
        <f t="shared" si="1"/>
        <v>GEN10.520TD1</v>
      </c>
      <c r="I74" s="5">
        <f>COUNTIF(Data!$G$3:$BA$2935,$H74)</f>
        <v>1</v>
      </c>
    </row>
    <row r="75" spans="1:9" x14ac:dyDescent="0.25">
      <c r="A75" s="4">
        <v>916066</v>
      </c>
      <c r="B75" s="4" t="s">
        <v>308</v>
      </c>
      <c r="C75" s="4">
        <v>1</v>
      </c>
      <c r="D75" s="4">
        <v>6</v>
      </c>
      <c r="E75" s="5">
        <v>7.5</v>
      </c>
      <c r="F75" s="5" t="s">
        <v>43</v>
      </c>
      <c r="G75" s="5">
        <v>1</v>
      </c>
      <c r="H75" s="5" t="str">
        <f t="shared" si="1"/>
        <v>GEN67.5TD1</v>
      </c>
      <c r="I75" s="5">
        <f>COUNTIF(Data!$G$3:$BA$2935,$H75)</f>
        <v>1</v>
      </c>
    </row>
    <row r="76" spans="1:9" x14ac:dyDescent="0.25">
      <c r="A76" s="4">
        <v>916070</v>
      </c>
      <c r="B76" s="4" t="s">
        <v>309</v>
      </c>
      <c r="C76" s="4">
        <v>1</v>
      </c>
      <c r="D76" s="4">
        <v>11</v>
      </c>
      <c r="E76" s="5">
        <v>32</v>
      </c>
      <c r="F76" s="5" t="s">
        <v>43</v>
      </c>
      <c r="G76" s="5">
        <v>1</v>
      </c>
      <c r="H76" s="5" t="str">
        <f t="shared" si="1"/>
        <v>GEN1132TD1</v>
      </c>
      <c r="I76" s="5">
        <f>COUNTIF(Data!$G$3:$BA$2935,$H76)</f>
        <v>1</v>
      </c>
    </row>
    <row r="77" spans="1:9" x14ac:dyDescent="0.25">
      <c r="A77" s="4">
        <v>916073</v>
      </c>
      <c r="B77" s="4" t="s">
        <v>310</v>
      </c>
      <c r="C77" s="4">
        <v>1</v>
      </c>
      <c r="D77" s="4">
        <v>13.8</v>
      </c>
      <c r="E77" s="5">
        <v>40</v>
      </c>
      <c r="F77" s="5" t="s">
        <v>43</v>
      </c>
      <c r="G77" s="5">
        <v>1</v>
      </c>
      <c r="H77" s="5" t="str">
        <f t="shared" si="1"/>
        <v>GEN13.840TD1</v>
      </c>
      <c r="I77" s="5">
        <f>COUNTIF(Data!$G$3:$BA$2935,$H77)</f>
        <v>1</v>
      </c>
    </row>
    <row r="78" spans="1:9" x14ac:dyDescent="0.25">
      <c r="A78" s="4">
        <v>916074</v>
      </c>
      <c r="B78" s="4" t="s">
        <v>311</v>
      </c>
      <c r="C78" s="4">
        <v>1</v>
      </c>
      <c r="D78" s="4">
        <v>6</v>
      </c>
      <c r="E78" s="5">
        <v>7.5</v>
      </c>
      <c r="F78" s="5" t="s">
        <v>43</v>
      </c>
      <c r="G78" s="5">
        <v>1</v>
      </c>
      <c r="H78" s="5" t="str">
        <f t="shared" si="1"/>
        <v>GEN67.5TD1</v>
      </c>
      <c r="I78" s="5">
        <f>COUNTIF(Data!$G$3:$BA$2935,$H78)</f>
        <v>1</v>
      </c>
    </row>
    <row r="79" spans="1:9" x14ac:dyDescent="0.25">
      <c r="A79" s="4">
        <v>916075</v>
      </c>
      <c r="B79" s="4" t="s">
        <v>312</v>
      </c>
      <c r="C79" s="4">
        <v>1</v>
      </c>
      <c r="D79" s="4">
        <v>13.8</v>
      </c>
      <c r="E79" s="5">
        <v>75</v>
      </c>
      <c r="F79" s="5" t="s">
        <v>43</v>
      </c>
      <c r="G79" s="5">
        <v>1</v>
      </c>
      <c r="H79" s="5" t="str">
        <f t="shared" si="1"/>
        <v>GEN13.875TD1</v>
      </c>
      <c r="I79" s="5">
        <f>COUNTIF(Data!$G$3:$BA$2935,$H79)</f>
        <v>1</v>
      </c>
    </row>
    <row r="80" spans="1:9" x14ac:dyDescent="0.25">
      <c r="A80" s="4">
        <v>916077</v>
      </c>
      <c r="B80" s="4" t="s">
        <v>313</v>
      </c>
      <c r="C80" s="4">
        <v>1</v>
      </c>
      <c r="D80" s="4">
        <v>11</v>
      </c>
      <c r="E80" s="5">
        <v>32</v>
      </c>
      <c r="F80" s="5" t="s">
        <v>43</v>
      </c>
      <c r="G80" s="5">
        <v>1</v>
      </c>
      <c r="H80" s="5" t="str">
        <f t="shared" si="1"/>
        <v>GEN1132TD1</v>
      </c>
      <c r="I80" s="5">
        <f>COUNTIF(Data!$G$3:$BA$2935,$H80)</f>
        <v>1</v>
      </c>
    </row>
    <row r="81" spans="1:9" x14ac:dyDescent="0.25">
      <c r="A81" s="4">
        <v>916078</v>
      </c>
      <c r="B81" s="4" t="s">
        <v>314</v>
      </c>
      <c r="C81" s="4">
        <v>1</v>
      </c>
      <c r="D81" s="4">
        <v>10.5</v>
      </c>
      <c r="E81" s="5">
        <v>20</v>
      </c>
      <c r="F81" s="5" t="s">
        <v>43</v>
      </c>
      <c r="G81" s="5">
        <v>1</v>
      </c>
      <c r="H81" s="5" t="str">
        <f t="shared" si="1"/>
        <v>GEN10.520TD1</v>
      </c>
      <c r="I81" s="5">
        <f>COUNTIF(Data!$G$3:$BA$2935,$H81)</f>
        <v>1</v>
      </c>
    </row>
    <row r="82" spans="1:9" x14ac:dyDescent="0.25">
      <c r="A82" s="4">
        <v>916079</v>
      </c>
      <c r="B82" s="4" t="s">
        <v>315</v>
      </c>
      <c r="C82" s="4">
        <v>1</v>
      </c>
      <c r="D82" s="4">
        <v>10.5</v>
      </c>
      <c r="E82" s="5">
        <v>20</v>
      </c>
      <c r="F82" s="5" t="s">
        <v>43</v>
      </c>
      <c r="G82" s="5">
        <v>1</v>
      </c>
      <c r="H82" s="5" t="str">
        <f t="shared" si="1"/>
        <v>GEN10.520TD1</v>
      </c>
      <c r="I82" s="5">
        <f>COUNTIF(Data!$G$3:$BA$2935,$H82)</f>
        <v>1</v>
      </c>
    </row>
    <row r="83" spans="1:9" x14ac:dyDescent="0.25">
      <c r="A83" s="4">
        <v>916081</v>
      </c>
      <c r="B83" s="4" t="s">
        <v>316</v>
      </c>
      <c r="C83" s="4">
        <v>1</v>
      </c>
      <c r="D83" s="4">
        <v>11</v>
      </c>
      <c r="E83" s="5">
        <v>25.5</v>
      </c>
      <c r="F83" s="5" t="s">
        <v>43</v>
      </c>
      <c r="G83" s="5">
        <v>1</v>
      </c>
      <c r="H83" s="5" t="str">
        <f t="shared" si="1"/>
        <v>GEN1125.5TD1</v>
      </c>
      <c r="I83" s="5">
        <f>COUNTIF(Data!$G$3:$BA$2935,$H83)</f>
        <v>1</v>
      </c>
    </row>
    <row r="84" spans="1:9" x14ac:dyDescent="0.25">
      <c r="A84" s="4">
        <v>916085</v>
      </c>
      <c r="B84" s="4" t="s">
        <v>317</v>
      </c>
      <c r="C84" s="4">
        <v>1</v>
      </c>
      <c r="D84" s="4">
        <v>11</v>
      </c>
      <c r="E84" s="5">
        <v>32</v>
      </c>
      <c r="F84" s="5" t="s">
        <v>43</v>
      </c>
      <c r="G84" s="5">
        <v>1</v>
      </c>
      <c r="H84" s="5" t="str">
        <f t="shared" si="1"/>
        <v>GEN1132TD1</v>
      </c>
      <c r="I84" s="5">
        <f>COUNTIF(Data!$G$3:$BA$2935,$H84)</f>
        <v>1</v>
      </c>
    </row>
    <row r="85" spans="1:9" x14ac:dyDescent="0.25">
      <c r="A85" s="4">
        <v>916087</v>
      </c>
      <c r="B85" s="4" t="s">
        <v>318</v>
      </c>
      <c r="C85" s="4">
        <v>1</v>
      </c>
      <c r="D85" s="4">
        <v>11</v>
      </c>
      <c r="E85" s="5">
        <v>25.5</v>
      </c>
      <c r="F85" s="5" t="s">
        <v>43</v>
      </c>
      <c r="G85" s="5">
        <v>1</v>
      </c>
      <c r="H85" s="5" t="str">
        <f t="shared" si="1"/>
        <v>GEN1125.5TD1</v>
      </c>
      <c r="I85" s="5">
        <f>COUNTIF(Data!$G$3:$BA$2935,$H85)</f>
        <v>1</v>
      </c>
    </row>
    <row r="86" spans="1:9" x14ac:dyDescent="0.25">
      <c r="A86" s="4">
        <v>916088</v>
      </c>
      <c r="B86" s="4" t="s">
        <v>319</v>
      </c>
      <c r="C86" s="4">
        <v>1</v>
      </c>
      <c r="D86" s="4">
        <v>11</v>
      </c>
      <c r="E86" s="5">
        <v>25.5</v>
      </c>
      <c r="F86" s="5" t="s">
        <v>43</v>
      </c>
      <c r="G86" s="5">
        <v>1</v>
      </c>
      <c r="H86" s="5" t="str">
        <f t="shared" si="1"/>
        <v>GEN1125.5TD1</v>
      </c>
      <c r="I86" s="5">
        <f>COUNTIF(Data!$G$3:$BA$2935,$H86)</f>
        <v>1</v>
      </c>
    </row>
    <row r="87" spans="1:9" x14ac:dyDescent="0.25">
      <c r="A87" s="4">
        <v>916089</v>
      </c>
      <c r="B87" s="4" t="s">
        <v>320</v>
      </c>
      <c r="C87" s="4">
        <v>1</v>
      </c>
      <c r="D87" s="4">
        <v>11</v>
      </c>
      <c r="E87" s="5">
        <v>25.5</v>
      </c>
      <c r="F87" s="5" t="s">
        <v>43</v>
      </c>
      <c r="G87" s="5">
        <v>1</v>
      </c>
      <c r="H87" s="5" t="str">
        <f t="shared" si="1"/>
        <v>GEN1125.5TD1</v>
      </c>
      <c r="I87" s="5">
        <f>COUNTIF(Data!$G$3:$BA$2935,$H87)</f>
        <v>1</v>
      </c>
    </row>
    <row r="88" spans="1:9" x14ac:dyDescent="0.25">
      <c r="A88" s="4">
        <v>916091</v>
      </c>
      <c r="B88" s="4" t="s">
        <v>321</v>
      </c>
      <c r="C88" s="4">
        <v>1</v>
      </c>
      <c r="D88" s="4">
        <v>10.5</v>
      </c>
      <c r="E88" s="5">
        <v>20</v>
      </c>
      <c r="F88" s="5" t="s">
        <v>43</v>
      </c>
      <c r="G88" s="5">
        <v>1</v>
      </c>
      <c r="H88" s="5" t="str">
        <f t="shared" si="1"/>
        <v>GEN10.520TD1</v>
      </c>
      <c r="I88" s="5">
        <f>COUNTIF(Data!$G$3:$BA$2935,$H88)</f>
        <v>1</v>
      </c>
    </row>
    <row r="89" spans="1:9" x14ac:dyDescent="0.25">
      <c r="A89" s="4">
        <v>916099</v>
      </c>
      <c r="B89" s="4" t="s">
        <v>204</v>
      </c>
      <c r="C89" s="4">
        <v>1</v>
      </c>
      <c r="D89" s="4">
        <v>15</v>
      </c>
      <c r="E89" s="5">
        <v>238.7</v>
      </c>
      <c r="F89" s="5" t="s">
        <v>120</v>
      </c>
      <c r="G89" s="5">
        <v>1</v>
      </c>
      <c r="H89" s="5" t="str">
        <f t="shared" si="1"/>
        <v>GEN15238.7ND1</v>
      </c>
      <c r="I89" s="5">
        <f>COUNTIF(Data!$G$3:$BA$2935,$H89)</f>
        <v>1</v>
      </c>
    </row>
    <row r="90" spans="1:9" x14ac:dyDescent="0.25">
      <c r="A90" s="4">
        <v>916100</v>
      </c>
      <c r="B90" s="4" t="s">
        <v>322</v>
      </c>
      <c r="C90" s="4">
        <v>1</v>
      </c>
      <c r="D90" s="4">
        <v>10.5</v>
      </c>
      <c r="E90" s="5">
        <v>20</v>
      </c>
      <c r="F90" s="5" t="s">
        <v>43</v>
      </c>
      <c r="G90" s="5">
        <v>1</v>
      </c>
      <c r="H90" s="5" t="str">
        <f t="shared" si="1"/>
        <v>GEN10.520TD1</v>
      </c>
      <c r="I90" s="5">
        <f>COUNTIF(Data!$G$3:$BA$2935,$H90)</f>
        <v>1</v>
      </c>
    </row>
    <row r="91" spans="1:9" x14ac:dyDescent="0.25">
      <c r="A91" s="4">
        <v>916107</v>
      </c>
      <c r="B91" s="4" t="s">
        <v>323</v>
      </c>
      <c r="C91" s="4">
        <v>1</v>
      </c>
      <c r="D91" s="4">
        <v>10.5</v>
      </c>
      <c r="E91" s="5">
        <v>20</v>
      </c>
      <c r="F91" s="5" t="s">
        <v>43</v>
      </c>
      <c r="G91" s="5">
        <v>1</v>
      </c>
      <c r="H91" s="5" t="str">
        <f t="shared" si="1"/>
        <v>GEN10.520TD1</v>
      </c>
      <c r="I91" s="5">
        <f>COUNTIF(Data!$G$3:$BA$2935,$H91)</f>
        <v>1</v>
      </c>
    </row>
    <row r="92" spans="1:9" x14ac:dyDescent="0.25">
      <c r="A92" s="4">
        <v>917011</v>
      </c>
      <c r="B92" s="4" t="s">
        <v>324</v>
      </c>
      <c r="C92" s="4">
        <v>1</v>
      </c>
      <c r="D92" s="4">
        <v>13.8</v>
      </c>
      <c r="E92" s="5">
        <v>105</v>
      </c>
      <c r="F92" s="5" t="s">
        <v>43</v>
      </c>
      <c r="G92" s="5">
        <v>1</v>
      </c>
      <c r="H92" s="5" t="str">
        <f t="shared" si="1"/>
        <v>GEN13.8105TD1</v>
      </c>
      <c r="I92" s="5">
        <f>COUNTIF(Data!$G$3:$BA$2935,$H92)</f>
        <v>1</v>
      </c>
    </row>
    <row r="93" spans="1:9" x14ac:dyDescent="0.25">
      <c r="A93" s="4">
        <v>917012</v>
      </c>
      <c r="B93" s="4" t="s">
        <v>325</v>
      </c>
      <c r="C93" s="4">
        <v>1</v>
      </c>
      <c r="D93" s="4">
        <v>13.8</v>
      </c>
      <c r="E93" s="5">
        <v>105</v>
      </c>
      <c r="F93" s="5" t="s">
        <v>43</v>
      </c>
      <c r="G93" s="5">
        <v>1</v>
      </c>
      <c r="H93" s="5" t="str">
        <f t="shared" si="1"/>
        <v>GEN13.8105TD1</v>
      </c>
      <c r="I93" s="5">
        <f>COUNTIF(Data!$G$3:$BA$2935,$H93)</f>
        <v>1</v>
      </c>
    </row>
    <row r="94" spans="1:9" x14ac:dyDescent="0.25">
      <c r="A94" s="4">
        <v>917021</v>
      </c>
      <c r="B94" s="4" t="s">
        <v>326</v>
      </c>
      <c r="C94" s="4">
        <v>1</v>
      </c>
      <c r="D94" s="4">
        <v>15.8</v>
      </c>
      <c r="E94" s="5">
        <v>400</v>
      </c>
      <c r="F94" s="5" t="s">
        <v>43</v>
      </c>
      <c r="G94" s="5">
        <v>1</v>
      </c>
      <c r="H94" s="5" t="str">
        <f t="shared" si="1"/>
        <v>GEN15.8400TD1</v>
      </c>
      <c r="I94" s="5">
        <f>COUNTIF(Data!$G$3:$BA$2935,$H94)</f>
        <v>1</v>
      </c>
    </row>
    <row r="95" spans="1:9" x14ac:dyDescent="0.25">
      <c r="A95" s="4">
        <v>917022</v>
      </c>
      <c r="B95" s="4" t="s">
        <v>205</v>
      </c>
      <c r="C95" s="4">
        <v>1</v>
      </c>
      <c r="D95" s="4">
        <v>15.8</v>
      </c>
      <c r="E95" s="5">
        <v>400</v>
      </c>
      <c r="F95" s="5" t="s">
        <v>43</v>
      </c>
      <c r="G95" s="5">
        <v>1</v>
      </c>
      <c r="H95" s="5" t="str">
        <f t="shared" si="1"/>
        <v>GEN15.8400TD1</v>
      </c>
      <c r="I95" s="5">
        <f>COUNTIF(Data!$G$3:$BA$2935,$H95)</f>
        <v>1</v>
      </c>
    </row>
    <row r="96" spans="1:9" x14ac:dyDescent="0.25">
      <c r="A96" s="4">
        <v>917023</v>
      </c>
      <c r="B96" s="4" t="s">
        <v>327</v>
      </c>
      <c r="C96" s="4">
        <v>1</v>
      </c>
      <c r="D96" s="4">
        <v>15.8</v>
      </c>
      <c r="E96" s="5">
        <v>400</v>
      </c>
      <c r="F96" s="5" t="s">
        <v>43</v>
      </c>
      <c r="G96" s="5">
        <v>1</v>
      </c>
      <c r="H96" s="5" t="str">
        <f t="shared" si="1"/>
        <v>GEN15.8400TD1</v>
      </c>
      <c r="I96" s="5">
        <f>COUNTIF(Data!$G$3:$BA$2935,$H96)</f>
        <v>1</v>
      </c>
    </row>
    <row r="97" spans="1:9" x14ac:dyDescent="0.25">
      <c r="A97" s="4">
        <v>917024</v>
      </c>
      <c r="B97" s="4" t="s">
        <v>328</v>
      </c>
      <c r="C97" s="4">
        <v>1</v>
      </c>
      <c r="D97" s="4">
        <v>15.8</v>
      </c>
      <c r="E97" s="5">
        <v>400</v>
      </c>
      <c r="F97" s="5" t="s">
        <v>43</v>
      </c>
      <c r="G97" s="5">
        <v>1</v>
      </c>
      <c r="H97" s="5" t="str">
        <f t="shared" si="1"/>
        <v>GEN15.8400TD1</v>
      </c>
      <c r="I97" s="5">
        <f>COUNTIF(Data!$G$3:$BA$2935,$H97)</f>
        <v>1</v>
      </c>
    </row>
    <row r="98" spans="1:9" x14ac:dyDescent="0.25">
      <c r="A98" s="4">
        <v>917031</v>
      </c>
      <c r="B98" s="4" t="s">
        <v>329</v>
      </c>
      <c r="C98" s="4">
        <v>1</v>
      </c>
      <c r="D98" s="4">
        <v>15.8</v>
      </c>
      <c r="E98" s="5">
        <v>300</v>
      </c>
      <c r="F98" s="5" t="s">
        <v>43</v>
      </c>
      <c r="G98" s="5">
        <v>1</v>
      </c>
      <c r="H98" s="5" t="str">
        <f t="shared" si="1"/>
        <v>GEN15.8300TD1</v>
      </c>
      <c r="I98" s="5">
        <f>COUNTIF(Data!$G$3:$BA$2935,$H98)</f>
        <v>1</v>
      </c>
    </row>
    <row r="99" spans="1:9" x14ac:dyDescent="0.25">
      <c r="A99" s="4">
        <v>917032</v>
      </c>
      <c r="B99" s="4" t="s">
        <v>330</v>
      </c>
      <c r="C99" s="4">
        <v>1</v>
      </c>
      <c r="D99" s="4">
        <v>15.8</v>
      </c>
      <c r="E99" s="5">
        <v>300</v>
      </c>
      <c r="F99" s="5" t="s">
        <v>43</v>
      </c>
      <c r="G99" s="5">
        <v>1</v>
      </c>
      <c r="H99" s="5" t="str">
        <f t="shared" si="1"/>
        <v>GEN15.8300TD1</v>
      </c>
      <c r="I99" s="5">
        <f>COUNTIF(Data!$G$3:$BA$2935,$H99)</f>
        <v>1</v>
      </c>
    </row>
    <row r="100" spans="1:9" x14ac:dyDescent="0.25">
      <c r="A100" s="4">
        <v>918010</v>
      </c>
      <c r="B100" s="4" t="s">
        <v>331</v>
      </c>
      <c r="C100" s="4">
        <v>1</v>
      </c>
      <c r="D100" s="4">
        <v>10.5</v>
      </c>
      <c r="E100" s="5">
        <v>50</v>
      </c>
      <c r="F100" s="5" t="s">
        <v>43</v>
      </c>
      <c r="G100" s="5">
        <v>1</v>
      </c>
      <c r="H100" s="5" t="str">
        <f t="shared" si="1"/>
        <v>GEN10.550TD1</v>
      </c>
      <c r="I100" s="5">
        <f>COUNTIF(Data!$G$3:$BA$2935,$H100)</f>
        <v>1</v>
      </c>
    </row>
    <row r="101" spans="1:9" x14ac:dyDescent="0.25">
      <c r="A101" s="4">
        <v>919011</v>
      </c>
      <c r="B101" s="4" t="s">
        <v>332</v>
      </c>
      <c r="C101" s="4">
        <v>1</v>
      </c>
      <c r="D101" s="4">
        <v>15.8</v>
      </c>
      <c r="E101" s="5">
        <v>400</v>
      </c>
      <c r="F101" s="5" t="s">
        <v>43</v>
      </c>
      <c r="G101" s="5">
        <v>1</v>
      </c>
      <c r="H101" s="5" t="str">
        <f t="shared" si="1"/>
        <v>GEN15.8400TD1</v>
      </c>
      <c r="I101" s="5">
        <f>COUNTIF(Data!$G$3:$BA$2935,$H101)</f>
        <v>1</v>
      </c>
    </row>
    <row r="102" spans="1:9" x14ac:dyDescent="0.25">
      <c r="A102" s="4">
        <v>919012</v>
      </c>
      <c r="B102" s="4" t="s">
        <v>333</v>
      </c>
      <c r="C102" s="4">
        <v>1</v>
      </c>
      <c r="D102" s="4">
        <v>15.8</v>
      </c>
      <c r="E102" s="5">
        <v>400</v>
      </c>
      <c r="F102" s="5" t="s">
        <v>43</v>
      </c>
      <c r="G102" s="5">
        <v>1</v>
      </c>
      <c r="H102" s="5" t="str">
        <f t="shared" si="1"/>
        <v>GEN15.8400TD1</v>
      </c>
      <c r="I102" s="5">
        <f>COUNTIF(Data!$G$3:$BA$2935,$H102)</f>
        <v>1</v>
      </c>
    </row>
    <row r="103" spans="1:9" x14ac:dyDescent="0.25">
      <c r="A103" s="4">
        <v>919013</v>
      </c>
      <c r="B103" s="4" t="s">
        <v>334</v>
      </c>
      <c r="C103" s="4">
        <v>1</v>
      </c>
      <c r="D103" s="4">
        <v>15.8</v>
      </c>
      <c r="E103" s="5">
        <v>400</v>
      </c>
      <c r="F103" s="5" t="s">
        <v>43</v>
      </c>
      <c r="G103" s="5">
        <v>1</v>
      </c>
      <c r="H103" s="5" t="str">
        <f t="shared" si="1"/>
        <v>GEN15.8400TD1</v>
      </c>
      <c r="I103" s="5">
        <f>COUNTIF(Data!$G$3:$BA$2935,$H103)</f>
        <v>1</v>
      </c>
    </row>
    <row r="104" spans="1:9" x14ac:dyDescent="0.25">
      <c r="A104" s="4">
        <v>919014</v>
      </c>
      <c r="B104" s="4" t="s">
        <v>335</v>
      </c>
      <c r="C104" s="4">
        <v>1</v>
      </c>
      <c r="D104" s="4">
        <v>15.8</v>
      </c>
      <c r="E104" s="5">
        <v>400</v>
      </c>
      <c r="F104" s="5" t="s">
        <v>43</v>
      </c>
      <c r="G104" s="5">
        <v>1</v>
      </c>
      <c r="H104" s="5" t="str">
        <f t="shared" si="1"/>
        <v>GEN15.8400TD1</v>
      </c>
      <c r="I104" s="5">
        <f>COUNTIF(Data!$G$3:$BA$2935,$H104)</f>
        <v>1</v>
      </c>
    </row>
    <row r="105" spans="1:9" x14ac:dyDescent="0.25">
      <c r="A105" s="4">
        <v>919015</v>
      </c>
      <c r="B105" s="4" t="s">
        <v>336</v>
      </c>
      <c r="C105" s="4">
        <v>1</v>
      </c>
      <c r="D105" s="4">
        <v>15.8</v>
      </c>
      <c r="E105" s="5">
        <v>400</v>
      </c>
      <c r="F105" s="5" t="s">
        <v>43</v>
      </c>
      <c r="G105" s="5">
        <v>1</v>
      </c>
      <c r="H105" s="5" t="str">
        <f t="shared" si="1"/>
        <v>GEN15.8400TD1</v>
      </c>
      <c r="I105" s="5">
        <f>COUNTIF(Data!$G$3:$BA$2935,$H105)</f>
        <v>1</v>
      </c>
    </row>
    <row r="106" spans="1:9" x14ac:dyDescent="0.25">
      <c r="A106" s="4">
        <v>919016</v>
      </c>
      <c r="B106" s="4" t="s">
        <v>337</v>
      </c>
      <c r="C106" s="4">
        <v>1</v>
      </c>
      <c r="D106" s="4">
        <v>15.8</v>
      </c>
      <c r="E106" s="5">
        <v>400</v>
      </c>
      <c r="F106" s="5" t="s">
        <v>43</v>
      </c>
      <c r="G106" s="5">
        <v>1</v>
      </c>
      <c r="H106" s="5" t="str">
        <f t="shared" si="1"/>
        <v>GEN15.8400TD1</v>
      </c>
      <c r="I106" s="5">
        <f>COUNTIF(Data!$G$3:$BA$2935,$H106)</f>
        <v>1</v>
      </c>
    </row>
    <row r="107" spans="1:9" x14ac:dyDescent="0.25">
      <c r="A107" s="4">
        <v>919021</v>
      </c>
      <c r="B107" s="4" t="s">
        <v>338</v>
      </c>
      <c r="C107" s="4">
        <v>1</v>
      </c>
      <c r="D107" s="4">
        <v>13.8</v>
      </c>
      <c r="E107" s="5">
        <v>110</v>
      </c>
      <c r="F107" s="5" t="s">
        <v>43</v>
      </c>
      <c r="G107" s="5">
        <v>1</v>
      </c>
      <c r="H107" s="5" t="str">
        <f t="shared" si="1"/>
        <v>GEN13.8110TD1</v>
      </c>
      <c r="I107" s="5">
        <f>COUNTIF(Data!$G$3:$BA$2935,$H107)</f>
        <v>1</v>
      </c>
    </row>
    <row r="108" spans="1:9" x14ac:dyDescent="0.25">
      <c r="A108" s="4">
        <v>919022</v>
      </c>
      <c r="B108" s="4" t="s">
        <v>339</v>
      </c>
      <c r="C108" s="4">
        <v>1</v>
      </c>
      <c r="D108" s="4">
        <v>13.8</v>
      </c>
      <c r="E108" s="5">
        <v>110</v>
      </c>
      <c r="F108" s="5" t="s">
        <v>43</v>
      </c>
      <c r="G108" s="5">
        <v>1</v>
      </c>
      <c r="H108" s="5" t="str">
        <f t="shared" si="1"/>
        <v>GEN13.8110TD1</v>
      </c>
      <c r="I108" s="5">
        <f>COUNTIF(Data!$G$3:$BA$2935,$H108)</f>
        <v>1</v>
      </c>
    </row>
    <row r="109" spans="1:9" x14ac:dyDescent="0.25">
      <c r="A109" s="4">
        <v>919041</v>
      </c>
      <c r="B109" s="4" t="s">
        <v>340</v>
      </c>
      <c r="C109" s="4">
        <v>1</v>
      </c>
      <c r="D109" s="4">
        <v>15.8</v>
      </c>
      <c r="E109" s="5">
        <v>240</v>
      </c>
      <c r="F109" s="5" t="s">
        <v>43</v>
      </c>
      <c r="G109" s="5">
        <v>1</v>
      </c>
      <c r="H109" s="5" t="str">
        <f t="shared" si="1"/>
        <v>GEN15.8240TD1</v>
      </c>
      <c r="I109" s="5">
        <f>COUNTIF(Data!$G$3:$BA$2935,$H109)</f>
        <v>1</v>
      </c>
    </row>
    <row r="110" spans="1:9" x14ac:dyDescent="0.25">
      <c r="A110" s="4">
        <v>919042</v>
      </c>
      <c r="B110" s="4" t="s">
        <v>341</v>
      </c>
      <c r="C110" s="4">
        <v>1</v>
      </c>
      <c r="D110" s="4">
        <v>15.8</v>
      </c>
      <c r="E110" s="5">
        <v>240</v>
      </c>
      <c r="F110" s="5" t="s">
        <v>43</v>
      </c>
      <c r="G110" s="5">
        <v>1</v>
      </c>
      <c r="H110" s="5" t="str">
        <f t="shared" si="1"/>
        <v>GEN15.8240TD1</v>
      </c>
      <c r="I110" s="5">
        <f>COUNTIF(Data!$G$3:$BA$2935,$H110)</f>
        <v>1</v>
      </c>
    </row>
    <row r="111" spans="1:9" x14ac:dyDescent="0.25">
      <c r="A111" s="4">
        <v>919043</v>
      </c>
      <c r="B111" s="4" t="s">
        <v>342</v>
      </c>
      <c r="C111" s="4">
        <v>1</v>
      </c>
      <c r="D111" s="4">
        <v>15.8</v>
      </c>
      <c r="E111" s="5">
        <v>240</v>
      </c>
      <c r="F111" s="5" t="s">
        <v>43</v>
      </c>
      <c r="G111" s="5">
        <v>1</v>
      </c>
      <c r="H111" s="5" t="str">
        <f t="shared" si="1"/>
        <v>GEN15.8240TD1</v>
      </c>
      <c r="I111" s="5">
        <f>COUNTIF(Data!$G$3:$BA$2935,$H111)</f>
        <v>1</v>
      </c>
    </row>
    <row r="112" spans="1:9" x14ac:dyDescent="0.25">
      <c r="A112" s="4">
        <v>919044</v>
      </c>
      <c r="B112" s="4" t="s">
        <v>343</v>
      </c>
      <c r="C112" s="4">
        <v>1</v>
      </c>
      <c r="D112" s="4">
        <v>15.8</v>
      </c>
      <c r="E112" s="5">
        <v>240</v>
      </c>
      <c r="F112" s="5" t="s">
        <v>43</v>
      </c>
      <c r="G112" s="5">
        <v>1</v>
      </c>
      <c r="H112" s="5" t="str">
        <f t="shared" si="1"/>
        <v>GEN15.8240TD1</v>
      </c>
      <c r="I112" s="5">
        <f>COUNTIF(Data!$G$3:$BA$2935,$H112)</f>
        <v>1</v>
      </c>
    </row>
    <row r="113" spans="1:9" x14ac:dyDescent="0.25">
      <c r="A113" s="4">
        <v>919045</v>
      </c>
      <c r="B113" s="4" t="s">
        <v>344</v>
      </c>
      <c r="C113" s="4">
        <v>1</v>
      </c>
      <c r="D113" s="4">
        <v>15.8</v>
      </c>
      <c r="E113" s="5">
        <v>240</v>
      </c>
      <c r="F113" s="5" t="s">
        <v>43</v>
      </c>
      <c r="G113" s="5">
        <v>1</v>
      </c>
      <c r="H113" s="5" t="str">
        <f t="shared" si="1"/>
        <v>GEN15.8240TD1</v>
      </c>
      <c r="I113" s="5">
        <f>COUNTIF(Data!$G$3:$BA$2935,$H113)</f>
        <v>1</v>
      </c>
    </row>
    <row r="114" spans="1:9" x14ac:dyDescent="0.25">
      <c r="A114" s="4">
        <v>919046</v>
      </c>
      <c r="B114" s="4" t="s">
        <v>345</v>
      </c>
      <c r="C114" s="4">
        <v>1</v>
      </c>
      <c r="D114" s="4">
        <v>15.8</v>
      </c>
      <c r="E114" s="5">
        <v>240</v>
      </c>
      <c r="F114" s="5" t="s">
        <v>43</v>
      </c>
      <c r="G114" s="5">
        <v>1</v>
      </c>
      <c r="H114" s="5" t="str">
        <f t="shared" si="1"/>
        <v>GEN15.8240TD1</v>
      </c>
      <c r="I114" s="5">
        <f>COUNTIF(Data!$G$3:$BA$2935,$H114)</f>
        <v>1</v>
      </c>
    </row>
    <row r="115" spans="1:9" x14ac:dyDescent="0.25">
      <c r="A115" s="36">
        <v>920094</v>
      </c>
      <c r="B115" s="36" t="s">
        <v>346</v>
      </c>
      <c r="C115" s="36">
        <v>1</v>
      </c>
      <c r="D115" s="36">
        <v>13</v>
      </c>
      <c r="E115" s="36">
        <v>600</v>
      </c>
      <c r="F115" s="36" t="s">
        <v>120</v>
      </c>
      <c r="G115" s="36">
        <v>1</v>
      </c>
      <c r="H115" s="36" t="str">
        <f t="shared" si="1"/>
        <v>GEN13600ND1</v>
      </c>
      <c r="I115" s="36">
        <f>COUNTIF(Data!$G$3:$BA$2935,$H115)</f>
        <v>0</v>
      </c>
    </row>
    <row r="116" spans="1:9" x14ac:dyDescent="0.25">
      <c r="A116" s="36">
        <v>920095</v>
      </c>
      <c r="B116" s="36" t="s">
        <v>347</v>
      </c>
      <c r="C116" s="36">
        <v>1</v>
      </c>
      <c r="D116" s="36">
        <v>13</v>
      </c>
      <c r="E116" s="36">
        <v>600</v>
      </c>
      <c r="F116" s="36" t="s">
        <v>120</v>
      </c>
      <c r="G116" s="36">
        <v>1</v>
      </c>
      <c r="H116" s="36" t="str">
        <f t="shared" si="1"/>
        <v>GEN13600ND1</v>
      </c>
      <c r="I116" s="36">
        <f>COUNTIF(Data!$G$3:$BA$2935,$H116)</f>
        <v>0</v>
      </c>
    </row>
    <row r="117" spans="1:9" x14ac:dyDescent="0.25">
      <c r="A117" s="36">
        <v>920096</v>
      </c>
      <c r="B117" s="36" t="s">
        <v>348</v>
      </c>
      <c r="C117" s="36">
        <v>1</v>
      </c>
      <c r="D117" s="36">
        <v>13</v>
      </c>
      <c r="E117" s="36">
        <v>600</v>
      </c>
      <c r="F117" s="36" t="s">
        <v>120</v>
      </c>
      <c r="G117" s="36">
        <v>1</v>
      </c>
      <c r="H117" s="36" t="str">
        <f t="shared" si="1"/>
        <v>GEN13600ND1</v>
      </c>
      <c r="I117" s="36">
        <f>COUNTIF(Data!$G$3:$BA$2935,$H117)</f>
        <v>0</v>
      </c>
    </row>
    <row r="118" spans="1:9" x14ac:dyDescent="0.25">
      <c r="A118" s="36">
        <v>920097</v>
      </c>
      <c r="B118" s="36" t="s">
        <v>349</v>
      </c>
      <c r="C118" s="36">
        <v>1</v>
      </c>
      <c r="D118" s="36">
        <v>13</v>
      </c>
      <c r="E118" s="36">
        <v>600</v>
      </c>
      <c r="F118" s="36" t="s">
        <v>120</v>
      </c>
      <c r="G118" s="36">
        <v>1</v>
      </c>
      <c r="H118" s="36" t="str">
        <f t="shared" si="1"/>
        <v>GEN13600ND1</v>
      </c>
      <c r="I118" s="36">
        <f>COUNTIF(Data!$G$3:$BA$2935,$H118)</f>
        <v>0</v>
      </c>
    </row>
    <row r="119" spans="1:9" x14ac:dyDescent="0.25">
      <c r="A119" s="36">
        <v>920098</v>
      </c>
      <c r="B119" s="36" t="s">
        <v>350</v>
      </c>
      <c r="C119" s="36">
        <v>1</v>
      </c>
      <c r="D119" s="36">
        <v>13</v>
      </c>
      <c r="E119" s="36">
        <v>600</v>
      </c>
      <c r="F119" s="36" t="s">
        <v>120</v>
      </c>
      <c r="G119" s="36">
        <v>1</v>
      </c>
      <c r="H119" s="36" t="str">
        <f t="shared" si="1"/>
        <v>GEN13600ND1</v>
      </c>
      <c r="I119" s="36">
        <f>COUNTIF(Data!$G$3:$BA$2935,$H119)</f>
        <v>0</v>
      </c>
    </row>
    <row r="120" spans="1:9" x14ac:dyDescent="0.25">
      <c r="A120" s="36">
        <v>920099</v>
      </c>
      <c r="B120" s="36" t="s">
        <v>351</v>
      </c>
      <c r="C120" s="36">
        <v>1</v>
      </c>
      <c r="D120" s="36">
        <v>13</v>
      </c>
      <c r="E120" s="36">
        <v>600</v>
      </c>
      <c r="F120" s="36" t="s">
        <v>120</v>
      </c>
      <c r="G120" s="36">
        <v>1</v>
      </c>
      <c r="H120" s="36" t="str">
        <f t="shared" si="1"/>
        <v>GEN13600ND1</v>
      </c>
      <c r="I120" s="36">
        <f>COUNTIF(Data!$G$3:$BA$2935,$H120)</f>
        <v>0</v>
      </c>
    </row>
    <row r="121" spans="1:9" x14ac:dyDescent="0.25">
      <c r="A121" s="4">
        <v>922011</v>
      </c>
      <c r="B121" s="4" t="s">
        <v>230</v>
      </c>
      <c r="C121" s="4">
        <v>1</v>
      </c>
      <c r="D121" s="4">
        <v>10.5</v>
      </c>
      <c r="E121" s="5">
        <v>57.5</v>
      </c>
      <c r="F121" s="5" t="s">
        <v>120</v>
      </c>
      <c r="G121" s="5">
        <v>1</v>
      </c>
      <c r="H121" s="5" t="str">
        <f t="shared" si="1"/>
        <v>GEN10.557.5ND1</v>
      </c>
      <c r="I121" s="5">
        <f>COUNTIF(Data!$G$3:$BA$2935,$H121)</f>
        <v>1</v>
      </c>
    </row>
    <row r="122" spans="1:9" x14ac:dyDescent="0.25">
      <c r="A122" s="4">
        <v>922012</v>
      </c>
      <c r="B122" s="4" t="s">
        <v>352</v>
      </c>
      <c r="C122" s="4">
        <v>1</v>
      </c>
      <c r="D122" s="4">
        <v>10.5</v>
      </c>
      <c r="E122" s="5">
        <v>57.5</v>
      </c>
      <c r="F122" s="5" t="s">
        <v>120</v>
      </c>
      <c r="G122" s="5">
        <v>1</v>
      </c>
      <c r="H122" s="5" t="str">
        <f t="shared" si="1"/>
        <v>GEN10.557.5ND1</v>
      </c>
      <c r="I122" s="5">
        <f>COUNTIF(Data!$G$3:$BA$2935,$H122)</f>
        <v>1</v>
      </c>
    </row>
    <row r="123" spans="1:9" x14ac:dyDescent="0.25">
      <c r="A123" s="4">
        <v>923011</v>
      </c>
      <c r="B123" s="4" t="s">
        <v>353</v>
      </c>
      <c r="C123" s="4">
        <v>1</v>
      </c>
      <c r="D123" s="4">
        <v>15.8</v>
      </c>
      <c r="E123" s="5">
        <v>240</v>
      </c>
      <c r="F123" s="5" t="s">
        <v>43</v>
      </c>
      <c r="G123" s="5">
        <v>1</v>
      </c>
      <c r="H123" s="5" t="str">
        <f t="shared" si="1"/>
        <v>GEN15.8240TD1</v>
      </c>
      <c r="I123" s="5">
        <f>COUNTIF(Data!$G$3:$BA$2935,$H123)</f>
        <v>1</v>
      </c>
    </row>
    <row r="124" spans="1:9" x14ac:dyDescent="0.25">
      <c r="A124" s="4">
        <v>923012</v>
      </c>
      <c r="B124" s="4" t="s">
        <v>354</v>
      </c>
      <c r="C124" s="4">
        <v>1</v>
      </c>
      <c r="D124" s="4">
        <v>15.8</v>
      </c>
      <c r="E124" s="5">
        <v>240</v>
      </c>
      <c r="F124" s="5" t="s">
        <v>43</v>
      </c>
      <c r="G124" s="5">
        <v>1</v>
      </c>
      <c r="H124" s="5" t="str">
        <f t="shared" si="1"/>
        <v>GEN15.8240TD1</v>
      </c>
      <c r="I124" s="5">
        <f>COUNTIF(Data!$G$3:$BA$2935,$H124)</f>
        <v>1</v>
      </c>
    </row>
    <row r="125" spans="1:9" x14ac:dyDescent="0.25">
      <c r="A125" s="4">
        <v>923013</v>
      </c>
      <c r="B125" s="4" t="s">
        <v>355</v>
      </c>
      <c r="C125" s="4">
        <v>1</v>
      </c>
      <c r="D125" s="4">
        <v>15.8</v>
      </c>
      <c r="E125" s="5">
        <v>240</v>
      </c>
      <c r="F125" s="5" t="s">
        <v>43</v>
      </c>
      <c r="G125" s="5">
        <v>1</v>
      </c>
      <c r="H125" s="5" t="str">
        <f t="shared" si="1"/>
        <v>GEN15.8240TD1</v>
      </c>
      <c r="I125" s="5">
        <f>COUNTIF(Data!$G$3:$BA$2935,$H125)</f>
        <v>1</v>
      </c>
    </row>
    <row r="126" spans="1:9" x14ac:dyDescent="0.25">
      <c r="A126" s="4">
        <v>923014</v>
      </c>
      <c r="B126" s="4" t="s">
        <v>356</v>
      </c>
      <c r="C126" s="4">
        <v>1</v>
      </c>
      <c r="D126" s="4">
        <v>15.8</v>
      </c>
      <c r="E126" s="5">
        <v>240</v>
      </c>
      <c r="F126" s="5" t="s">
        <v>43</v>
      </c>
      <c r="G126" s="5">
        <v>1</v>
      </c>
      <c r="H126" s="5" t="str">
        <f t="shared" si="1"/>
        <v>GEN15.8240TD1</v>
      </c>
      <c r="I126" s="5">
        <f>COUNTIF(Data!$G$3:$BA$2935,$H126)</f>
        <v>1</v>
      </c>
    </row>
    <row r="127" spans="1:9" x14ac:dyDescent="0.25">
      <c r="A127" s="4">
        <v>923015</v>
      </c>
      <c r="B127" s="4" t="s">
        <v>357</v>
      </c>
      <c r="C127" s="4">
        <v>1</v>
      </c>
      <c r="D127" s="4">
        <v>15.8</v>
      </c>
      <c r="E127" s="5">
        <v>240</v>
      </c>
      <c r="F127" s="5" t="s">
        <v>43</v>
      </c>
      <c r="G127" s="5">
        <v>1</v>
      </c>
      <c r="H127" s="5" t="str">
        <f t="shared" si="1"/>
        <v>GEN15.8240TD1</v>
      </c>
      <c r="I127" s="5">
        <f>COUNTIF(Data!$G$3:$BA$2935,$H127)</f>
        <v>1</v>
      </c>
    </row>
    <row r="128" spans="1:9" x14ac:dyDescent="0.25">
      <c r="A128" s="4">
        <v>923016</v>
      </c>
      <c r="B128" s="4" t="s">
        <v>358</v>
      </c>
      <c r="C128" s="4">
        <v>1</v>
      </c>
      <c r="D128" s="4">
        <v>15.8</v>
      </c>
      <c r="E128" s="5">
        <v>240</v>
      </c>
      <c r="F128" s="5" t="s">
        <v>43</v>
      </c>
      <c r="G128" s="5">
        <v>1</v>
      </c>
      <c r="H128" s="5" t="str">
        <f t="shared" si="1"/>
        <v>GEN15.8240TD1</v>
      </c>
      <c r="I128" s="5">
        <f>COUNTIF(Data!$G$3:$BA$2935,$H128)</f>
        <v>1</v>
      </c>
    </row>
    <row r="129" spans="1:9" x14ac:dyDescent="0.25">
      <c r="A129" s="4">
        <v>923017</v>
      </c>
      <c r="B129" s="4" t="s">
        <v>359</v>
      </c>
      <c r="C129" s="4">
        <v>1</v>
      </c>
      <c r="D129" s="4">
        <v>15.8</v>
      </c>
      <c r="E129" s="5">
        <v>240</v>
      </c>
      <c r="F129" s="5" t="s">
        <v>43</v>
      </c>
      <c r="G129" s="5">
        <v>1</v>
      </c>
      <c r="H129" s="5" t="str">
        <f t="shared" si="1"/>
        <v>GEN15.8240TD1</v>
      </c>
      <c r="I129" s="5">
        <f>COUNTIF(Data!$G$3:$BA$2935,$H129)</f>
        <v>1</v>
      </c>
    </row>
    <row r="130" spans="1:9" x14ac:dyDescent="0.25">
      <c r="A130" s="4">
        <v>923018</v>
      </c>
      <c r="B130" s="4" t="s">
        <v>360</v>
      </c>
      <c r="C130" s="4">
        <v>1</v>
      </c>
      <c r="D130" s="4">
        <v>15.8</v>
      </c>
      <c r="E130" s="5">
        <v>240</v>
      </c>
      <c r="F130" s="5" t="s">
        <v>43</v>
      </c>
      <c r="G130" s="5">
        <v>1</v>
      </c>
      <c r="H130" s="5" t="str">
        <f t="shared" si="1"/>
        <v>GEN15.8240TD1</v>
      </c>
      <c r="I130" s="5">
        <f>COUNTIF(Data!$G$3:$BA$2935,$H130)</f>
        <v>1</v>
      </c>
    </row>
    <row r="131" spans="1:9" x14ac:dyDescent="0.25">
      <c r="A131" s="4">
        <v>924001</v>
      </c>
      <c r="B131" s="4" t="s">
        <v>361</v>
      </c>
      <c r="C131" s="4">
        <v>1</v>
      </c>
      <c r="D131" s="4">
        <v>10.5</v>
      </c>
      <c r="E131" s="5">
        <v>110</v>
      </c>
      <c r="F131" s="5" t="s">
        <v>120</v>
      </c>
      <c r="G131" s="5">
        <v>1</v>
      </c>
      <c r="H131" s="5" t="str">
        <f t="shared" si="1"/>
        <v>GEN10.5110ND1</v>
      </c>
      <c r="I131" s="5">
        <f>COUNTIF(Data!$G$3:$BA$2935,$H131)</f>
        <v>1</v>
      </c>
    </row>
    <row r="132" spans="1:9" x14ac:dyDescent="0.25">
      <c r="A132" s="4">
        <v>924002</v>
      </c>
      <c r="B132" s="4" t="s">
        <v>362</v>
      </c>
      <c r="C132" s="4">
        <v>2</v>
      </c>
      <c r="D132" s="4">
        <v>10.5</v>
      </c>
      <c r="E132" s="5">
        <v>110</v>
      </c>
      <c r="F132" s="5" t="s">
        <v>120</v>
      </c>
      <c r="G132" s="5">
        <v>1</v>
      </c>
      <c r="H132" s="5" t="str">
        <f t="shared" ref="H132:H195" si="2">"GEN"&amp;D132&amp;E132&amp;F132&amp;G132</f>
        <v>GEN10.5110ND1</v>
      </c>
      <c r="I132" s="5">
        <f>COUNTIF(Data!$G$3:$BA$2935,$H132)</f>
        <v>1</v>
      </c>
    </row>
    <row r="133" spans="1:9" x14ac:dyDescent="0.25">
      <c r="A133" s="4">
        <v>926011</v>
      </c>
      <c r="B133" s="4" t="s">
        <v>179</v>
      </c>
      <c r="C133" s="4">
        <v>1</v>
      </c>
      <c r="D133" s="4">
        <v>6.3</v>
      </c>
      <c r="E133" s="5">
        <v>0</v>
      </c>
      <c r="F133" s="5" t="s">
        <v>120</v>
      </c>
      <c r="G133" s="5">
        <v>1</v>
      </c>
      <c r="H133" s="5" t="str">
        <f t="shared" si="2"/>
        <v>GEN6.30ND1</v>
      </c>
      <c r="I133" s="5">
        <f>COUNTIF(Data!$G$3:$BA$2935,$H133)</f>
        <v>1</v>
      </c>
    </row>
    <row r="134" spans="1:9" x14ac:dyDescent="0.25">
      <c r="A134" s="4">
        <v>926012</v>
      </c>
      <c r="B134" s="4" t="s">
        <v>363</v>
      </c>
      <c r="C134" s="4">
        <v>1</v>
      </c>
      <c r="D134" s="4">
        <v>6.3</v>
      </c>
      <c r="E134" s="5">
        <v>0</v>
      </c>
      <c r="F134" s="5" t="s">
        <v>120</v>
      </c>
      <c r="G134" s="5">
        <v>1</v>
      </c>
      <c r="H134" s="5" t="str">
        <f t="shared" si="2"/>
        <v>GEN6.30ND1</v>
      </c>
      <c r="I134" s="5">
        <f>COUNTIF(Data!$G$3:$BA$2935,$H134)</f>
        <v>1</v>
      </c>
    </row>
    <row r="135" spans="1:9" x14ac:dyDescent="0.25">
      <c r="A135" s="4">
        <v>926013</v>
      </c>
      <c r="B135" s="4" t="s">
        <v>364</v>
      </c>
      <c r="C135" s="4">
        <v>1</v>
      </c>
      <c r="D135" s="4">
        <v>6.3</v>
      </c>
      <c r="E135" s="5">
        <v>0</v>
      </c>
      <c r="F135" s="5" t="s">
        <v>120</v>
      </c>
      <c r="G135" s="5">
        <v>1</v>
      </c>
      <c r="H135" s="5" t="str">
        <f t="shared" si="2"/>
        <v>GEN6.30ND1</v>
      </c>
      <c r="I135" s="5">
        <f>COUNTIF(Data!$G$3:$BA$2935,$H135)</f>
        <v>1</v>
      </c>
    </row>
    <row r="136" spans="1:9" x14ac:dyDescent="0.25">
      <c r="A136" s="4">
        <v>926014</v>
      </c>
      <c r="B136" s="4" t="s">
        <v>198</v>
      </c>
      <c r="C136" s="4">
        <v>1</v>
      </c>
      <c r="D136" s="4">
        <v>19</v>
      </c>
      <c r="E136" s="5">
        <v>300</v>
      </c>
      <c r="F136" s="5" t="s">
        <v>120</v>
      </c>
      <c r="G136" s="5">
        <v>1</v>
      </c>
      <c r="H136" s="5" t="str">
        <f t="shared" si="2"/>
        <v>GEN19300ND1</v>
      </c>
      <c r="I136" s="5">
        <f>COUNTIF(Data!$G$3:$BA$2935,$H136)</f>
        <v>1</v>
      </c>
    </row>
    <row r="137" spans="1:9" x14ac:dyDescent="0.25">
      <c r="A137" s="4">
        <v>926015</v>
      </c>
      <c r="B137" s="4" t="s">
        <v>365</v>
      </c>
      <c r="C137" s="4">
        <v>1</v>
      </c>
      <c r="D137" s="4">
        <v>6.3</v>
      </c>
      <c r="E137" s="5">
        <v>55</v>
      </c>
      <c r="F137" s="5" t="s">
        <v>120</v>
      </c>
      <c r="G137" s="5">
        <v>1</v>
      </c>
      <c r="H137" s="5" t="str">
        <f t="shared" si="2"/>
        <v>GEN6.355ND1</v>
      </c>
      <c r="I137" s="5">
        <f>COUNTIF(Data!$G$3:$BA$2935,$H137)</f>
        <v>1</v>
      </c>
    </row>
    <row r="138" spans="1:9" x14ac:dyDescent="0.25">
      <c r="A138" s="4">
        <v>926016</v>
      </c>
      <c r="B138" s="4" t="s">
        <v>366</v>
      </c>
      <c r="C138" s="4">
        <v>1</v>
      </c>
      <c r="D138" s="4">
        <v>6.3</v>
      </c>
      <c r="E138" s="5">
        <v>55</v>
      </c>
      <c r="F138" s="5" t="s">
        <v>120</v>
      </c>
      <c r="G138" s="5">
        <v>1</v>
      </c>
      <c r="H138" s="5" t="str">
        <f t="shared" si="2"/>
        <v>GEN6.355ND1</v>
      </c>
      <c r="I138" s="5">
        <f>COUNTIF(Data!$G$3:$BA$2935,$H138)</f>
        <v>1</v>
      </c>
    </row>
    <row r="139" spans="1:9" x14ac:dyDescent="0.25">
      <c r="A139" s="4">
        <v>926021</v>
      </c>
      <c r="B139" s="4" t="s">
        <v>367</v>
      </c>
      <c r="C139" s="4">
        <v>1</v>
      </c>
      <c r="D139" s="4">
        <v>19</v>
      </c>
      <c r="E139" s="5">
        <v>300</v>
      </c>
      <c r="F139" s="5" t="s">
        <v>120</v>
      </c>
      <c r="G139" s="5">
        <v>1</v>
      </c>
      <c r="H139" s="5" t="str">
        <f t="shared" si="2"/>
        <v>GEN19300ND1</v>
      </c>
      <c r="I139" s="5">
        <f>COUNTIF(Data!$G$3:$BA$2935,$H139)</f>
        <v>1</v>
      </c>
    </row>
    <row r="140" spans="1:9" x14ac:dyDescent="0.25">
      <c r="A140" s="4">
        <v>926031</v>
      </c>
      <c r="B140" s="4" t="s">
        <v>199</v>
      </c>
      <c r="C140" s="4">
        <v>1</v>
      </c>
      <c r="D140" s="4">
        <v>19</v>
      </c>
      <c r="E140" s="5">
        <v>150</v>
      </c>
      <c r="F140" s="5" t="s">
        <v>120</v>
      </c>
      <c r="G140" s="5">
        <v>1</v>
      </c>
      <c r="H140" s="5" t="str">
        <f t="shared" si="2"/>
        <v>GEN19150ND1</v>
      </c>
      <c r="I140" s="5">
        <f>COUNTIF(Data!$G$3:$BA$2935,$H140)</f>
        <v>1</v>
      </c>
    </row>
    <row r="141" spans="1:9" x14ac:dyDescent="0.25">
      <c r="A141" s="4">
        <v>926032</v>
      </c>
      <c r="B141" s="4" t="s">
        <v>368</v>
      </c>
      <c r="C141" s="4">
        <v>1</v>
      </c>
      <c r="D141" s="4">
        <v>19</v>
      </c>
      <c r="E141" s="5">
        <v>150</v>
      </c>
      <c r="F141" s="5" t="s">
        <v>120</v>
      </c>
      <c r="G141" s="5">
        <v>1</v>
      </c>
      <c r="H141" s="5" t="str">
        <f t="shared" si="2"/>
        <v>GEN19150ND1</v>
      </c>
      <c r="I141" s="5">
        <f>COUNTIF(Data!$G$3:$BA$2935,$H141)</f>
        <v>1</v>
      </c>
    </row>
    <row r="142" spans="1:9" x14ac:dyDescent="0.25">
      <c r="A142" s="4">
        <v>926041</v>
      </c>
      <c r="B142" s="4" t="s">
        <v>369</v>
      </c>
      <c r="C142" s="4">
        <v>1</v>
      </c>
      <c r="D142" s="4">
        <v>19</v>
      </c>
      <c r="E142" s="5">
        <v>300</v>
      </c>
      <c r="F142" s="5" t="s">
        <v>120</v>
      </c>
      <c r="G142" s="5">
        <v>1</v>
      </c>
      <c r="H142" s="5" t="str">
        <f t="shared" si="2"/>
        <v>GEN19300ND1</v>
      </c>
      <c r="I142" s="5">
        <f>COUNTIF(Data!$G$3:$BA$2935,$H142)</f>
        <v>1</v>
      </c>
    </row>
    <row r="143" spans="1:9" x14ac:dyDescent="0.25">
      <c r="A143" s="4">
        <v>926042</v>
      </c>
      <c r="B143" s="4" t="s">
        <v>370</v>
      </c>
      <c r="C143" s="4">
        <v>1</v>
      </c>
      <c r="D143" s="4">
        <v>19</v>
      </c>
      <c r="E143" s="5">
        <v>300</v>
      </c>
      <c r="F143" s="5" t="s">
        <v>120</v>
      </c>
      <c r="G143" s="5">
        <v>1</v>
      </c>
      <c r="H143" s="5" t="str">
        <f t="shared" si="2"/>
        <v>GEN19300ND1</v>
      </c>
      <c r="I143" s="5">
        <f>COUNTIF(Data!$G$3:$BA$2935,$H143)</f>
        <v>1</v>
      </c>
    </row>
    <row r="144" spans="1:9" x14ac:dyDescent="0.25">
      <c r="A144" s="4">
        <v>926051</v>
      </c>
      <c r="B144" s="4" t="s">
        <v>371</v>
      </c>
      <c r="C144" s="4">
        <v>1</v>
      </c>
      <c r="D144" s="4">
        <v>15</v>
      </c>
      <c r="E144" s="5">
        <v>240</v>
      </c>
      <c r="F144" s="5" t="s">
        <v>120</v>
      </c>
      <c r="G144" s="5">
        <v>1</v>
      </c>
      <c r="H144" s="5" t="str">
        <f t="shared" si="2"/>
        <v>GEN15240ND1</v>
      </c>
      <c r="I144" s="5">
        <f>COUNTIF(Data!$G$3:$BA$2935,$H144)</f>
        <v>1</v>
      </c>
    </row>
    <row r="145" spans="1:9" x14ac:dyDescent="0.25">
      <c r="A145" s="4">
        <v>926052</v>
      </c>
      <c r="B145" s="4" t="s">
        <v>372</v>
      </c>
      <c r="C145" s="4">
        <v>1</v>
      </c>
      <c r="D145" s="4">
        <v>15</v>
      </c>
      <c r="E145" s="5">
        <v>240</v>
      </c>
      <c r="F145" s="5" t="s">
        <v>120</v>
      </c>
      <c r="G145" s="5">
        <v>1</v>
      </c>
      <c r="H145" s="5" t="str">
        <f t="shared" si="2"/>
        <v>GEN15240ND1</v>
      </c>
      <c r="I145" s="5">
        <f>COUNTIF(Data!$G$3:$BA$2935,$H145)</f>
        <v>1</v>
      </c>
    </row>
    <row r="146" spans="1:9" x14ac:dyDescent="0.25">
      <c r="A146" s="4">
        <v>926061</v>
      </c>
      <c r="B146" s="4" t="s">
        <v>373</v>
      </c>
      <c r="C146" s="4">
        <v>1</v>
      </c>
      <c r="D146" s="4">
        <v>19</v>
      </c>
      <c r="E146" s="5">
        <v>150</v>
      </c>
      <c r="F146" s="5" t="s">
        <v>120</v>
      </c>
      <c r="G146" s="5">
        <v>1</v>
      </c>
      <c r="H146" s="5" t="str">
        <f t="shared" si="2"/>
        <v>GEN19150ND1</v>
      </c>
      <c r="I146" s="5">
        <f>COUNTIF(Data!$G$3:$BA$2935,$H146)</f>
        <v>1</v>
      </c>
    </row>
    <row r="147" spans="1:9" x14ac:dyDescent="0.25">
      <c r="A147" s="4">
        <v>926062</v>
      </c>
      <c r="B147" s="4" t="s">
        <v>374</v>
      </c>
      <c r="C147" s="4">
        <v>1</v>
      </c>
      <c r="D147" s="4">
        <v>19</v>
      </c>
      <c r="E147" s="5">
        <v>150</v>
      </c>
      <c r="F147" s="5" t="s">
        <v>120</v>
      </c>
      <c r="G147" s="5">
        <v>1</v>
      </c>
      <c r="H147" s="5" t="str">
        <f t="shared" si="2"/>
        <v>GEN19150ND1</v>
      </c>
      <c r="I147" s="5">
        <f>COUNTIF(Data!$G$3:$BA$2935,$H147)</f>
        <v>1</v>
      </c>
    </row>
    <row r="148" spans="1:9" x14ac:dyDescent="0.25">
      <c r="A148" s="4">
        <v>926071</v>
      </c>
      <c r="B148" s="4" t="s">
        <v>375</v>
      </c>
      <c r="C148" s="4">
        <v>1</v>
      </c>
      <c r="D148" s="4">
        <v>19</v>
      </c>
      <c r="E148" s="5">
        <v>300</v>
      </c>
      <c r="F148" s="5" t="s">
        <v>120</v>
      </c>
      <c r="G148" s="5">
        <v>1</v>
      </c>
      <c r="H148" s="5" t="str">
        <f t="shared" si="2"/>
        <v>GEN19300ND1</v>
      </c>
      <c r="I148" s="5">
        <f>COUNTIF(Data!$G$3:$BA$2935,$H148)</f>
        <v>1</v>
      </c>
    </row>
    <row r="149" spans="1:9" x14ac:dyDescent="0.25">
      <c r="A149" s="4">
        <v>926072</v>
      </c>
      <c r="B149" s="4" t="s">
        <v>376</v>
      </c>
      <c r="C149" s="4">
        <v>1</v>
      </c>
      <c r="D149" s="4">
        <v>19</v>
      </c>
      <c r="E149" s="5">
        <v>300</v>
      </c>
      <c r="F149" s="5" t="s">
        <v>120</v>
      </c>
      <c r="G149" s="5">
        <v>1</v>
      </c>
      <c r="H149" s="5" t="str">
        <f t="shared" si="2"/>
        <v>GEN19300ND1</v>
      </c>
      <c r="I149" s="5">
        <f>COUNTIF(Data!$G$3:$BA$2935,$H149)</f>
        <v>1</v>
      </c>
    </row>
    <row r="150" spans="1:9" x14ac:dyDescent="0.25">
      <c r="A150" s="4">
        <v>926075</v>
      </c>
      <c r="B150" s="4" t="s">
        <v>203</v>
      </c>
      <c r="C150" s="4">
        <v>1</v>
      </c>
      <c r="D150" s="4">
        <v>15</v>
      </c>
      <c r="E150" s="5">
        <v>240</v>
      </c>
      <c r="F150" s="5" t="s">
        <v>120</v>
      </c>
      <c r="G150" s="5">
        <v>1</v>
      </c>
      <c r="H150" s="5" t="str">
        <f t="shared" si="2"/>
        <v>GEN15240ND1</v>
      </c>
      <c r="I150" s="5">
        <f>COUNTIF(Data!$G$3:$BA$2935,$H150)</f>
        <v>1</v>
      </c>
    </row>
    <row r="151" spans="1:9" x14ac:dyDescent="0.25">
      <c r="A151" s="4">
        <v>926076</v>
      </c>
      <c r="B151" s="4" t="s">
        <v>377</v>
      </c>
      <c r="C151" s="4">
        <v>1</v>
      </c>
      <c r="D151" s="4">
        <v>15</v>
      </c>
      <c r="E151" s="5">
        <v>240</v>
      </c>
      <c r="F151" s="5" t="s">
        <v>120</v>
      </c>
      <c r="G151" s="5">
        <v>1</v>
      </c>
      <c r="H151" s="5" t="str">
        <f t="shared" si="2"/>
        <v>GEN15240ND1</v>
      </c>
      <c r="I151" s="5">
        <f>COUNTIF(Data!$G$3:$BA$2935,$H151)</f>
        <v>1</v>
      </c>
    </row>
    <row r="152" spans="1:9" x14ac:dyDescent="0.25">
      <c r="A152" s="4">
        <v>926081</v>
      </c>
      <c r="B152" s="4" t="s">
        <v>195</v>
      </c>
      <c r="C152" s="4">
        <v>1</v>
      </c>
      <c r="D152" s="4">
        <v>19</v>
      </c>
      <c r="E152" s="5">
        <v>500</v>
      </c>
      <c r="F152" s="5" t="s">
        <v>120</v>
      </c>
      <c r="G152" s="5">
        <v>1</v>
      </c>
      <c r="H152" s="5" t="str">
        <f t="shared" si="2"/>
        <v>GEN19500ND1</v>
      </c>
      <c r="I152" s="5">
        <f>COUNTIF(Data!$G$3:$BA$2935,$H152)</f>
        <v>1</v>
      </c>
    </row>
    <row r="153" spans="1:9" x14ac:dyDescent="0.25">
      <c r="A153" s="4">
        <v>926082</v>
      </c>
      <c r="B153" s="4" t="s">
        <v>378</v>
      </c>
      <c r="C153" s="4">
        <v>1</v>
      </c>
      <c r="D153" s="4">
        <v>19</v>
      </c>
      <c r="E153" s="5">
        <v>500</v>
      </c>
      <c r="F153" s="5" t="s">
        <v>120</v>
      </c>
      <c r="G153" s="5">
        <v>1</v>
      </c>
      <c r="H153" s="5" t="str">
        <f t="shared" si="2"/>
        <v>GEN19500ND1</v>
      </c>
      <c r="I153" s="5">
        <f>COUNTIF(Data!$G$3:$BA$2935,$H153)</f>
        <v>1</v>
      </c>
    </row>
    <row r="154" spans="1:9" x14ac:dyDescent="0.25">
      <c r="A154" s="4">
        <v>926091</v>
      </c>
      <c r="B154" s="4" t="s">
        <v>379</v>
      </c>
      <c r="C154" s="4">
        <v>1</v>
      </c>
      <c r="D154" s="4">
        <v>26</v>
      </c>
      <c r="E154" s="5">
        <v>600</v>
      </c>
      <c r="F154" s="5" t="s">
        <v>120</v>
      </c>
      <c r="G154" s="5">
        <v>1</v>
      </c>
      <c r="H154" s="5" t="str">
        <f t="shared" si="2"/>
        <v>GEN26600ND1</v>
      </c>
      <c r="I154" s="5">
        <f>COUNTIF(Data!$G$3:$BA$2935,$H154)</f>
        <v>1</v>
      </c>
    </row>
    <row r="155" spans="1:9" x14ac:dyDescent="0.25">
      <c r="A155" s="4">
        <v>926092</v>
      </c>
      <c r="B155" s="4" t="s">
        <v>380</v>
      </c>
      <c r="C155" s="4">
        <v>1</v>
      </c>
      <c r="D155" s="4">
        <v>26</v>
      </c>
      <c r="E155" s="5">
        <v>600</v>
      </c>
      <c r="F155" s="5" t="s">
        <v>120</v>
      </c>
      <c r="G155" s="5">
        <v>1</v>
      </c>
      <c r="H155" s="5" t="str">
        <f t="shared" si="2"/>
        <v>GEN26600ND1</v>
      </c>
      <c r="I155" s="5">
        <f>COUNTIF(Data!$G$3:$BA$2935,$H155)</f>
        <v>1</v>
      </c>
    </row>
    <row r="156" spans="1:9" x14ac:dyDescent="0.25">
      <c r="A156" s="4">
        <v>926101</v>
      </c>
      <c r="B156" s="4" t="s">
        <v>381</v>
      </c>
      <c r="C156" s="4">
        <v>1</v>
      </c>
      <c r="D156" s="4">
        <v>19</v>
      </c>
      <c r="E156" s="5">
        <v>305</v>
      </c>
      <c r="F156" s="5" t="s">
        <v>120</v>
      </c>
      <c r="G156" s="5">
        <v>1</v>
      </c>
      <c r="H156" s="5" t="str">
        <f t="shared" si="2"/>
        <v>GEN19305ND1</v>
      </c>
      <c r="I156" s="5">
        <f>COUNTIF(Data!$G$3:$BA$2935,$H156)</f>
        <v>1</v>
      </c>
    </row>
    <row r="157" spans="1:9" x14ac:dyDescent="0.25">
      <c r="A157" s="4">
        <v>927011</v>
      </c>
      <c r="B157" s="4" t="s">
        <v>382</v>
      </c>
      <c r="C157" s="4">
        <v>1</v>
      </c>
      <c r="D157" s="4">
        <v>6.6</v>
      </c>
      <c r="E157" s="5">
        <v>6.2</v>
      </c>
      <c r="F157" s="5" t="s">
        <v>120</v>
      </c>
      <c r="G157" s="5">
        <v>1</v>
      </c>
      <c r="H157" s="5" t="str">
        <f t="shared" si="2"/>
        <v>GEN6.66.2ND1</v>
      </c>
      <c r="I157" s="5">
        <f>COUNTIF(Data!$G$3:$BA$2935,$H157)</f>
        <v>1</v>
      </c>
    </row>
    <row r="158" spans="1:9" x14ac:dyDescent="0.25">
      <c r="A158" s="4">
        <v>927011</v>
      </c>
      <c r="B158" s="4" t="s">
        <v>382</v>
      </c>
      <c r="C158" s="4">
        <v>2</v>
      </c>
      <c r="D158" s="4">
        <v>6.6</v>
      </c>
      <c r="E158" s="5">
        <v>6.2</v>
      </c>
      <c r="F158" s="5" t="s">
        <v>120</v>
      </c>
      <c r="G158" s="5">
        <v>1</v>
      </c>
      <c r="H158" s="5" t="str">
        <f t="shared" si="2"/>
        <v>GEN6.66.2ND1</v>
      </c>
      <c r="I158" s="5">
        <f>COUNTIF(Data!$G$3:$BA$2935,$H158)</f>
        <v>1</v>
      </c>
    </row>
    <row r="159" spans="1:9" x14ac:dyDescent="0.25">
      <c r="A159" s="4">
        <v>927011</v>
      </c>
      <c r="B159" s="4" t="s">
        <v>382</v>
      </c>
      <c r="C159" s="4">
        <v>3</v>
      </c>
      <c r="D159" s="4">
        <v>6.6</v>
      </c>
      <c r="E159" s="5">
        <v>6.2</v>
      </c>
      <c r="F159" s="5" t="s">
        <v>120</v>
      </c>
      <c r="G159" s="5">
        <v>1</v>
      </c>
      <c r="H159" s="5" t="str">
        <f t="shared" si="2"/>
        <v>GEN6.66.2ND1</v>
      </c>
      <c r="I159" s="5">
        <f>COUNTIF(Data!$G$3:$BA$2935,$H159)</f>
        <v>1</v>
      </c>
    </row>
    <row r="160" spans="1:9" x14ac:dyDescent="0.25">
      <c r="A160" s="4">
        <v>927011</v>
      </c>
      <c r="B160" s="4" t="s">
        <v>382</v>
      </c>
      <c r="C160" s="4">
        <v>4</v>
      </c>
      <c r="D160" s="4">
        <v>6.6</v>
      </c>
      <c r="E160" s="5">
        <v>6.2</v>
      </c>
      <c r="F160" s="5" t="s">
        <v>120</v>
      </c>
      <c r="G160" s="5">
        <v>1</v>
      </c>
      <c r="H160" s="5" t="str">
        <f t="shared" si="2"/>
        <v>GEN6.66.2ND1</v>
      </c>
      <c r="I160" s="5">
        <f>COUNTIF(Data!$G$3:$BA$2935,$H160)</f>
        <v>1</v>
      </c>
    </row>
    <row r="161" spans="1:9" x14ac:dyDescent="0.25">
      <c r="A161" s="4">
        <v>927012</v>
      </c>
      <c r="B161" s="4" t="s">
        <v>383</v>
      </c>
      <c r="C161" s="4">
        <v>1</v>
      </c>
      <c r="D161" s="4">
        <v>6.6</v>
      </c>
      <c r="E161" s="5">
        <v>6.2</v>
      </c>
      <c r="F161" s="5" t="s">
        <v>120</v>
      </c>
      <c r="G161" s="5">
        <v>1</v>
      </c>
      <c r="H161" s="5" t="str">
        <f t="shared" si="2"/>
        <v>GEN6.66.2ND1</v>
      </c>
      <c r="I161" s="5">
        <f>COUNTIF(Data!$G$3:$BA$2935,$H161)</f>
        <v>1</v>
      </c>
    </row>
    <row r="162" spans="1:9" x14ac:dyDescent="0.25">
      <c r="A162" s="4">
        <v>927013</v>
      </c>
      <c r="B162" s="4" t="s">
        <v>384</v>
      </c>
      <c r="C162" s="4">
        <v>1</v>
      </c>
      <c r="D162" s="4">
        <v>6.6</v>
      </c>
      <c r="E162" s="5">
        <v>6.2</v>
      </c>
      <c r="F162" s="5" t="s">
        <v>120</v>
      </c>
      <c r="G162" s="5">
        <v>1</v>
      </c>
      <c r="H162" s="5" t="str">
        <f t="shared" si="2"/>
        <v>GEN6.66.2ND1</v>
      </c>
      <c r="I162" s="5">
        <f>COUNTIF(Data!$G$3:$BA$2935,$H162)</f>
        <v>1</v>
      </c>
    </row>
    <row r="163" spans="1:9" x14ac:dyDescent="0.25">
      <c r="A163" s="4">
        <v>927013</v>
      </c>
      <c r="B163" s="4" t="s">
        <v>384</v>
      </c>
      <c r="C163" s="4">
        <v>2</v>
      </c>
      <c r="D163" s="4">
        <v>6.6</v>
      </c>
      <c r="E163" s="5">
        <v>6.2</v>
      </c>
      <c r="F163" s="5" t="s">
        <v>120</v>
      </c>
      <c r="G163" s="5">
        <v>1</v>
      </c>
      <c r="H163" s="5" t="str">
        <f t="shared" si="2"/>
        <v>GEN6.66.2ND1</v>
      </c>
      <c r="I163" s="5">
        <f>COUNTIF(Data!$G$3:$BA$2935,$H163)</f>
        <v>1</v>
      </c>
    </row>
    <row r="164" spans="1:9" x14ac:dyDescent="0.25">
      <c r="A164" s="4">
        <v>927013</v>
      </c>
      <c r="B164" s="4" t="s">
        <v>384</v>
      </c>
      <c r="C164" s="4">
        <v>3</v>
      </c>
      <c r="D164" s="4">
        <v>6.6</v>
      </c>
      <c r="E164" s="5">
        <v>6.2</v>
      </c>
      <c r="F164" s="5" t="s">
        <v>120</v>
      </c>
      <c r="G164" s="5">
        <v>1</v>
      </c>
      <c r="H164" s="5" t="str">
        <f t="shared" si="2"/>
        <v>GEN6.66.2ND1</v>
      </c>
      <c r="I164" s="5">
        <f>COUNTIF(Data!$G$3:$BA$2935,$H164)</f>
        <v>1</v>
      </c>
    </row>
    <row r="165" spans="1:9" x14ac:dyDescent="0.25">
      <c r="A165" s="4">
        <v>927013</v>
      </c>
      <c r="B165" s="4" t="s">
        <v>384</v>
      </c>
      <c r="C165" s="4">
        <v>4</v>
      </c>
      <c r="D165" s="4">
        <v>6.6</v>
      </c>
      <c r="E165" s="5">
        <v>6.2</v>
      </c>
      <c r="F165" s="5" t="s">
        <v>120</v>
      </c>
      <c r="G165" s="5">
        <v>1</v>
      </c>
      <c r="H165" s="5" t="str">
        <f t="shared" si="2"/>
        <v>GEN6.66.2ND1</v>
      </c>
      <c r="I165" s="5">
        <f>COUNTIF(Data!$G$3:$BA$2935,$H165)</f>
        <v>1</v>
      </c>
    </row>
    <row r="166" spans="1:9" x14ac:dyDescent="0.25">
      <c r="A166" s="4">
        <v>927021</v>
      </c>
      <c r="B166" s="4" t="s">
        <v>385</v>
      </c>
      <c r="C166" s="4">
        <v>1</v>
      </c>
      <c r="D166" s="4">
        <v>19</v>
      </c>
      <c r="E166" s="5">
        <v>305</v>
      </c>
      <c r="F166" s="5" t="s">
        <v>120</v>
      </c>
      <c r="G166" s="5">
        <v>1</v>
      </c>
      <c r="H166" s="5" t="str">
        <f t="shared" si="2"/>
        <v>GEN19305ND1</v>
      </c>
      <c r="I166" s="5">
        <f>COUNTIF(Data!$G$3:$BA$2935,$H166)</f>
        <v>1</v>
      </c>
    </row>
    <row r="167" spans="1:9" x14ac:dyDescent="0.25">
      <c r="A167" s="4">
        <v>927022</v>
      </c>
      <c r="B167" s="4" t="s">
        <v>386</v>
      </c>
      <c r="C167" s="4">
        <v>1</v>
      </c>
      <c r="D167" s="4">
        <v>19</v>
      </c>
      <c r="E167" s="5">
        <v>305</v>
      </c>
      <c r="F167" s="5" t="s">
        <v>120</v>
      </c>
      <c r="G167" s="5">
        <v>1</v>
      </c>
      <c r="H167" s="5" t="str">
        <f t="shared" si="2"/>
        <v>GEN19305ND1</v>
      </c>
      <c r="I167" s="5">
        <f>COUNTIF(Data!$G$3:$BA$2935,$H167)</f>
        <v>1</v>
      </c>
    </row>
    <row r="168" spans="1:9" x14ac:dyDescent="0.25">
      <c r="A168" s="4">
        <v>927023</v>
      </c>
      <c r="B168" s="4" t="s">
        <v>387</v>
      </c>
      <c r="C168" s="4">
        <v>1</v>
      </c>
      <c r="D168" s="4">
        <v>19</v>
      </c>
      <c r="E168" s="5">
        <v>305</v>
      </c>
      <c r="F168" s="5" t="s">
        <v>120</v>
      </c>
      <c r="G168" s="5">
        <v>1</v>
      </c>
      <c r="H168" s="5" t="str">
        <f t="shared" si="2"/>
        <v>GEN19305ND1</v>
      </c>
      <c r="I168" s="5">
        <f>COUNTIF(Data!$G$3:$BA$2935,$H168)</f>
        <v>1</v>
      </c>
    </row>
    <row r="169" spans="1:9" x14ac:dyDescent="0.25">
      <c r="A169" s="4">
        <v>927024</v>
      </c>
      <c r="B169" s="4" t="s">
        <v>388</v>
      </c>
      <c r="C169" s="4">
        <v>1</v>
      </c>
      <c r="D169" s="4">
        <v>19</v>
      </c>
      <c r="E169" s="5">
        <v>305</v>
      </c>
      <c r="F169" s="5" t="s">
        <v>120</v>
      </c>
      <c r="G169" s="5">
        <v>1</v>
      </c>
      <c r="H169" s="5" t="str">
        <f t="shared" si="2"/>
        <v>GEN19305ND1</v>
      </c>
      <c r="I169" s="5">
        <f>COUNTIF(Data!$G$3:$BA$2935,$H169)</f>
        <v>1</v>
      </c>
    </row>
    <row r="170" spans="1:9" x14ac:dyDescent="0.25">
      <c r="A170" s="4">
        <v>927041</v>
      </c>
      <c r="B170" s="4" t="s">
        <v>389</v>
      </c>
      <c r="C170" s="4">
        <v>1</v>
      </c>
      <c r="D170" s="4">
        <v>26</v>
      </c>
      <c r="E170" s="5">
        <v>600</v>
      </c>
      <c r="F170" s="5" t="s">
        <v>120</v>
      </c>
      <c r="G170" s="5">
        <v>1</v>
      </c>
      <c r="H170" s="5" t="str">
        <f t="shared" si="2"/>
        <v>GEN26600ND1</v>
      </c>
      <c r="I170" s="5">
        <f>COUNTIF(Data!$G$3:$BA$2935,$H170)</f>
        <v>1</v>
      </c>
    </row>
    <row r="171" spans="1:9" x14ac:dyDescent="0.25">
      <c r="A171" s="4">
        <v>927042</v>
      </c>
      <c r="B171" s="4" t="s">
        <v>390</v>
      </c>
      <c r="C171" s="4">
        <v>1</v>
      </c>
      <c r="D171" s="4">
        <v>26</v>
      </c>
      <c r="E171" s="5">
        <v>600</v>
      </c>
      <c r="F171" s="5" t="s">
        <v>120</v>
      </c>
      <c r="G171" s="5">
        <v>1</v>
      </c>
      <c r="H171" s="5" t="str">
        <f t="shared" si="2"/>
        <v>GEN26600ND1</v>
      </c>
      <c r="I171" s="5">
        <f>COUNTIF(Data!$G$3:$BA$2935,$H171)</f>
        <v>1</v>
      </c>
    </row>
    <row r="172" spans="1:9" x14ac:dyDescent="0.25">
      <c r="A172" s="4">
        <v>927043</v>
      </c>
      <c r="B172" s="4" t="s">
        <v>391</v>
      </c>
      <c r="C172" s="4">
        <v>1</v>
      </c>
      <c r="D172" s="4">
        <v>26</v>
      </c>
      <c r="E172" s="5">
        <v>600</v>
      </c>
      <c r="F172" s="5" t="s">
        <v>120</v>
      </c>
      <c r="G172" s="5">
        <v>1</v>
      </c>
      <c r="H172" s="5" t="str">
        <f t="shared" si="2"/>
        <v>GEN26600ND1</v>
      </c>
      <c r="I172" s="5">
        <f>COUNTIF(Data!$G$3:$BA$2935,$H172)</f>
        <v>1</v>
      </c>
    </row>
    <row r="173" spans="1:9" x14ac:dyDescent="0.25">
      <c r="A173" s="4">
        <v>927044</v>
      </c>
      <c r="B173" s="4" t="s">
        <v>392</v>
      </c>
      <c r="C173" s="4">
        <v>1</v>
      </c>
      <c r="D173" s="4">
        <v>26</v>
      </c>
      <c r="E173" s="5">
        <v>600</v>
      </c>
      <c r="F173" s="5" t="s">
        <v>120</v>
      </c>
      <c r="G173" s="5">
        <v>1</v>
      </c>
      <c r="H173" s="5" t="str">
        <f t="shared" si="2"/>
        <v>GEN26600ND1</v>
      </c>
      <c r="I173" s="5">
        <f>COUNTIF(Data!$G$3:$BA$2935,$H173)</f>
        <v>1</v>
      </c>
    </row>
    <row r="174" spans="1:9" x14ac:dyDescent="0.25">
      <c r="A174" s="4">
        <v>928011</v>
      </c>
      <c r="B174" s="4" t="s">
        <v>393</v>
      </c>
      <c r="C174" s="4">
        <v>1</v>
      </c>
      <c r="D174" s="4">
        <v>10.5</v>
      </c>
      <c r="E174" s="5">
        <v>110</v>
      </c>
      <c r="F174" s="5" t="s">
        <v>120</v>
      </c>
      <c r="G174" s="5">
        <v>1</v>
      </c>
      <c r="H174" s="5" t="str">
        <f t="shared" si="2"/>
        <v>GEN10.5110ND1</v>
      </c>
      <c r="I174" s="5">
        <f>COUNTIF(Data!$G$3:$BA$2935,$H174)</f>
        <v>1</v>
      </c>
    </row>
    <row r="175" spans="1:9" x14ac:dyDescent="0.25">
      <c r="A175" s="4">
        <v>928012</v>
      </c>
      <c r="B175" s="4" t="s">
        <v>394</v>
      </c>
      <c r="C175" s="4">
        <v>1</v>
      </c>
      <c r="D175" s="4">
        <v>10.5</v>
      </c>
      <c r="E175" s="5">
        <v>110</v>
      </c>
      <c r="F175" s="5" t="s">
        <v>120</v>
      </c>
      <c r="G175" s="5">
        <v>1</v>
      </c>
      <c r="H175" s="5" t="str">
        <f t="shared" si="2"/>
        <v>GEN10.5110ND1</v>
      </c>
      <c r="I175" s="5">
        <f>COUNTIF(Data!$G$3:$BA$2935,$H175)</f>
        <v>1</v>
      </c>
    </row>
    <row r="176" spans="1:9" x14ac:dyDescent="0.25">
      <c r="A176" s="4">
        <v>928013</v>
      </c>
      <c r="B176" s="4" t="s">
        <v>395</v>
      </c>
      <c r="C176" s="4">
        <v>1</v>
      </c>
      <c r="D176" s="4">
        <v>10.5</v>
      </c>
      <c r="E176" s="5">
        <v>110</v>
      </c>
      <c r="F176" s="5" t="s">
        <v>120</v>
      </c>
      <c r="G176" s="5">
        <v>1</v>
      </c>
      <c r="H176" s="5" t="str">
        <f t="shared" si="2"/>
        <v>GEN10.5110ND1</v>
      </c>
      <c r="I176" s="5">
        <f>COUNTIF(Data!$G$3:$BA$2935,$H176)</f>
        <v>1</v>
      </c>
    </row>
    <row r="177" spans="1:9" x14ac:dyDescent="0.25">
      <c r="A177" s="4">
        <v>928014</v>
      </c>
      <c r="B177" s="4" t="s">
        <v>396</v>
      </c>
      <c r="C177" s="4">
        <v>1</v>
      </c>
      <c r="D177" s="4">
        <v>10.5</v>
      </c>
      <c r="E177" s="5">
        <v>110</v>
      </c>
      <c r="F177" s="5" t="s">
        <v>120</v>
      </c>
      <c r="G177" s="5">
        <v>1</v>
      </c>
      <c r="H177" s="5" t="str">
        <f t="shared" si="2"/>
        <v>GEN10.5110ND1</v>
      </c>
      <c r="I177" s="5">
        <f>COUNTIF(Data!$G$3:$BA$2935,$H177)</f>
        <v>1</v>
      </c>
    </row>
    <row r="178" spans="1:9" x14ac:dyDescent="0.25">
      <c r="A178" s="4">
        <v>928021</v>
      </c>
      <c r="B178" s="4" t="s">
        <v>397</v>
      </c>
      <c r="C178" s="4">
        <v>1</v>
      </c>
      <c r="D178" s="4">
        <v>19</v>
      </c>
      <c r="E178" s="5">
        <v>300</v>
      </c>
      <c r="F178" s="5" t="s">
        <v>120</v>
      </c>
      <c r="G178" s="5">
        <v>1</v>
      </c>
      <c r="H178" s="5" t="str">
        <f t="shared" si="2"/>
        <v>GEN19300ND1</v>
      </c>
      <c r="I178" s="5">
        <f>COUNTIF(Data!$G$3:$BA$2935,$H178)</f>
        <v>1</v>
      </c>
    </row>
    <row r="179" spans="1:9" x14ac:dyDescent="0.25">
      <c r="A179" s="4">
        <v>928022</v>
      </c>
      <c r="B179" s="4" t="s">
        <v>398</v>
      </c>
      <c r="C179" s="4">
        <v>1</v>
      </c>
      <c r="D179" s="4">
        <v>19</v>
      </c>
      <c r="E179" s="5">
        <v>300</v>
      </c>
      <c r="F179" s="5" t="s">
        <v>120</v>
      </c>
      <c r="G179" s="5">
        <v>1</v>
      </c>
      <c r="H179" s="5" t="str">
        <f t="shared" si="2"/>
        <v>GEN19300ND1</v>
      </c>
      <c r="I179" s="5">
        <f>COUNTIF(Data!$G$3:$BA$2935,$H179)</f>
        <v>1</v>
      </c>
    </row>
    <row r="180" spans="1:9" x14ac:dyDescent="0.25">
      <c r="A180" s="4">
        <v>928051</v>
      </c>
      <c r="B180" s="4" t="s">
        <v>399</v>
      </c>
      <c r="C180" s="4">
        <v>1</v>
      </c>
      <c r="D180" s="4">
        <v>26</v>
      </c>
      <c r="E180" s="5">
        <v>600</v>
      </c>
      <c r="F180" s="5" t="s">
        <v>120</v>
      </c>
      <c r="G180" s="5">
        <v>1</v>
      </c>
      <c r="H180" s="5" t="str">
        <f t="shared" si="2"/>
        <v>GEN26600ND1</v>
      </c>
      <c r="I180" s="5">
        <f>COUNTIF(Data!$G$3:$BA$2935,$H180)</f>
        <v>1</v>
      </c>
    </row>
    <row r="181" spans="1:9" x14ac:dyDescent="0.25">
      <c r="A181" s="4">
        <v>928052</v>
      </c>
      <c r="B181" s="4" t="s">
        <v>400</v>
      </c>
      <c r="C181" s="4">
        <v>1</v>
      </c>
      <c r="D181" s="4">
        <v>26</v>
      </c>
      <c r="E181" s="5">
        <v>600</v>
      </c>
      <c r="F181" s="5" t="s">
        <v>120</v>
      </c>
      <c r="G181" s="5">
        <v>1</v>
      </c>
      <c r="H181" s="5" t="str">
        <f t="shared" si="2"/>
        <v>GEN26600ND1</v>
      </c>
      <c r="I181" s="5">
        <f>COUNTIF(Data!$G$3:$BA$2935,$H181)</f>
        <v>1</v>
      </c>
    </row>
    <row r="182" spans="1:9" x14ac:dyDescent="0.25">
      <c r="A182" s="4">
        <v>931011</v>
      </c>
      <c r="B182" s="4" t="s">
        <v>231</v>
      </c>
      <c r="C182" s="4">
        <v>1</v>
      </c>
      <c r="D182" s="4">
        <v>10.5</v>
      </c>
      <c r="E182" s="5">
        <v>13</v>
      </c>
      <c r="F182" s="5" t="s">
        <v>120</v>
      </c>
      <c r="G182" s="5">
        <v>1</v>
      </c>
      <c r="H182" s="5" t="str">
        <f t="shared" si="2"/>
        <v>GEN10.513ND1</v>
      </c>
      <c r="I182" s="5">
        <f>COUNTIF(Data!$G$3:$BA$2935,$H182)</f>
        <v>1</v>
      </c>
    </row>
    <row r="183" spans="1:9" x14ac:dyDescent="0.25">
      <c r="A183" s="4">
        <v>931021</v>
      </c>
      <c r="B183" s="4" t="s">
        <v>401</v>
      </c>
      <c r="C183" s="4">
        <v>1</v>
      </c>
      <c r="D183" s="4">
        <v>19</v>
      </c>
      <c r="E183" s="5">
        <v>300</v>
      </c>
      <c r="F183" s="5" t="s">
        <v>120</v>
      </c>
      <c r="G183" s="5">
        <v>1</v>
      </c>
      <c r="H183" s="5" t="str">
        <f t="shared" si="2"/>
        <v>GEN19300ND1</v>
      </c>
      <c r="I183" s="5">
        <f>COUNTIF(Data!$G$3:$BA$2935,$H183)</f>
        <v>1</v>
      </c>
    </row>
    <row r="184" spans="1:9" x14ac:dyDescent="0.25">
      <c r="A184" s="4">
        <v>931022</v>
      </c>
      <c r="B184" s="4" t="s">
        <v>402</v>
      </c>
      <c r="C184" s="4">
        <v>1</v>
      </c>
      <c r="D184" s="4">
        <v>19</v>
      </c>
      <c r="E184" s="5">
        <v>300</v>
      </c>
      <c r="F184" s="5" t="s">
        <v>120</v>
      </c>
      <c r="G184" s="5">
        <v>1</v>
      </c>
      <c r="H184" s="5" t="str">
        <f t="shared" si="2"/>
        <v>GEN19300ND1</v>
      </c>
      <c r="I184" s="5">
        <f>COUNTIF(Data!$G$3:$BA$2935,$H184)</f>
        <v>1</v>
      </c>
    </row>
    <row r="185" spans="1:9" x14ac:dyDescent="0.25">
      <c r="A185" s="4">
        <v>931031</v>
      </c>
      <c r="B185" s="4" t="s">
        <v>194</v>
      </c>
      <c r="C185" s="4">
        <v>1</v>
      </c>
      <c r="D185" s="4">
        <v>19</v>
      </c>
      <c r="E185" s="5">
        <v>600</v>
      </c>
      <c r="F185" s="5" t="s">
        <v>120</v>
      </c>
      <c r="G185" s="5">
        <v>1</v>
      </c>
      <c r="H185" s="5" t="str">
        <f t="shared" si="2"/>
        <v>GEN19600ND1</v>
      </c>
      <c r="I185" s="5">
        <f>COUNTIF(Data!$G$3:$BA$2935,$H185)</f>
        <v>1</v>
      </c>
    </row>
    <row r="186" spans="1:9" x14ac:dyDescent="0.25">
      <c r="A186" s="4">
        <v>931032</v>
      </c>
      <c r="B186" s="4" t="s">
        <v>403</v>
      </c>
      <c r="C186" s="4">
        <v>1</v>
      </c>
      <c r="D186" s="4">
        <v>19</v>
      </c>
      <c r="E186" s="5">
        <v>600</v>
      </c>
      <c r="F186" s="5" t="s">
        <v>120</v>
      </c>
      <c r="G186" s="5">
        <v>1</v>
      </c>
      <c r="H186" s="5" t="str">
        <f t="shared" si="2"/>
        <v>GEN19600ND1</v>
      </c>
      <c r="I186" s="5">
        <f>COUNTIF(Data!$G$3:$BA$2935,$H186)</f>
        <v>1</v>
      </c>
    </row>
    <row r="187" spans="1:9" x14ac:dyDescent="0.25">
      <c r="A187" s="4">
        <v>932021</v>
      </c>
      <c r="B187" s="4" t="s">
        <v>404</v>
      </c>
      <c r="C187" s="4">
        <v>1</v>
      </c>
      <c r="D187" s="4">
        <v>26</v>
      </c>
      <c r="E187" s="5">
        <v>600</v>
      </c>
      <c r="F187" s="5" t="s">
        <v>120</v>
      </c>
      <c r="G187" s="5">
        <v>1</v>
      </c>
      <c r="H187" s="5" t="str">
        <f t="shared" si="2"/>
        <v>GEN26600ND1</v>
      </c>
      <c r="I187" s="5">
        <f>COUNTIF(Data!$G$3:$BA$2935,$H187)</f>
        <v>1</v>
      </c>
    </row>
    <row r="188" spans="1:9" x14ac:dyDescent="0.25">
      <c r="A188" s="4">
        <v>932022</v>
      </c>
      <c r="B188" s="4" t="s">
        <v>405</v>
      </c>
      <c r="C188" s="4">
        <v>1</v>
      </c>
      <c r="D188" s="4">
        <v>26</v>
      </c>
      <c r="E188" s="5">
        <v>600</v>
      </c>
      <c r="F188" s="5" t="s">
        <v>120</v>
      </c>
      <c r="G188" s="5">
        <v>1</v>
      </c>
      <c r="H188" s="5" t="str">
        <f t="shared" si="2"/>
        <v>GEN26600ND1</v>
      </c>
      <c r="I188" s="5">
        <f>COUNTIF(Data!$G$3:$BA$2935,$H188)</f>
        <v>1</v>
      </c>
    </row>
    <row r="189" spans="1:9" x14ac:dyDescent="0.25">
      <c r="A189" s="4">
        <v>932031</v>
      </c>
      <c r="B189" s="4" t="s">
        <v>406</v>
      </c>
      <c r="C189" s="4">
        <v>1</v>
      </c>
      <c r="D189" s="4">
        <v>26</v>
      </c>
      <c r="E189" s="5">
        <v>600</v>
      </c>
      <c r="F189" s="5" t="s">
        <v>120</v>
      </c>
      <c r="G189" s="5">
        <v>1</v>
      </c>
      <c r="H189" s="5" t="str">
        <f t="shared" si="2"/>
        <v>GEN26600ND1</v>
      </c>
      <c r="I189" s="5">
        <f>COUNTIF(Data!$G$3:$BA$2935,$H189)</f>
        <v>1</v>
      </c>
    </row>
    <row r="190" spans="1:9" x14ac:dyDescent="0.25">
      <c r="A190" s="4">
        <v>932032</v>
      </c>
      <c r="B190" s="4" t="s">
        <v>407</v>
      </c>
      <c r="C190" s="4">
        <v>1</v>
      </c>
      <c r="D190" s="4">
        <v>26</v>
      </c>
      <c r="E190" s="5">
        <v>600</v>
      </c>
      <c r="F190" s="5" t="s">
        <v>120</v>
      </c>
      <c r="G190" s="5">
        <v>1</v>
      </c>
      <c r="H190" s="5" t="str">
        <f t="shared" si="2"/>
        <v>GEN26600ND1</v>
      </c>
      <c r="I190" s="5">
        <f>COUNTIF(Data!$G$3:$BA$2935,$H190)</f>
        <v>1</v>
      </c>
    </row>
    <row r="191" spans="1:9" x14ac:dyDescent="0.25">
      <c r="A191" s="4">
        <v>933011</v>
      </c>
      <c r="B191" s="4" t="s">
        <v>408</v>
      </c>
      <c r="C191" s="4">
        <v>1</v>
      </c>
      <c r="D191" s="4">
        <v>6.3</v>
      </c>
      <c r="E191" s="5">
        <v>25</v>
      </c>
      <c r="F191" s="5" t="s">
        <v>120</v>
      </c>
      <c r="G191" s="5">
        <v>1</v>
      </c>
      <c r="H191" s="5" t="str">
        <f t="shared" si="2"/>
        <v>GEN6.325ND1</v>
      </c>
      <c r="I191" s="5">
        <f>COUNTIF(Data!$G$3:$BA$2935,$H191)</f>
        <v>1</v>
      </c>
    </row>
    <row r="192" spans="1:9" x14ac:dyDescent="0.25">
      <c r="A192" s="4">
        <v>933012</v>
      </c>
      <c r="B192" s="4" t="s">
        <v>409</v>
      </c>
      <c r="C192" s="4">
        <v>1</v>
      </c>
      <c r="D192" s="4">
        <v>6.3</v>
      </c>
      <c r="E192" s="5">
        <v>25</v>
      </c>
      <c r="F192" s="5" t="s">
        <v>120</v>
      </c>
      <c r="G192" s="5">
        <v>1</v>
      </c>
      <c r="H192" s="5" t="str">
        <f t="shared" si="2"/>
        <v>GEN6.325ND1</v>
      </c>
      <c r="I192" s="5">
        <f>COUNTIF(Data!$G$3:$BA$2935,$H192)</f>
        <v>1</v>
      </c>
    </row>
    <row r="193" spans="1:9" x14ac:dyDescent="0.25">
      <c r="A193" s="4">
        <v>933013</v>
      </c>
      <c r="B193" s="4" t="s">
        <v>410</v>
      </c>
      <c r="C193" s="4">
        <v>1</v>
      </c>
      <c r="D193" s="4">
        <v>6.3</v>
      </c>
      <c r="E193" s="5">
        <v>25</v>
      </c>
      <c r="F193" s="5" t="s">
        <v>120</v>
      </c>
      <c r="G193" s="5">
        <v>1</v>
      </c>
      <c r="H193" s="5" t="str">
        <f t="shared" si="2"/>
        <v>GEN6.325ND1</v>
      </c>
      <c r="I193" s="5">
        <f>COUNTIF(Data!$G$3:$BA$2935,$H193)</f>
        <v>1</v>
      </c>
    </row>
    <row r="194" spans="1:9" x14ac:dyDescent="0.25">
      <c r="A194" s="4">
        <v>933014</v>
      </c>
      <c r="B194" s="4" t="s">
        <v>411</v>
      </c>
      <c r="C194" s="4">
        <v>1</v>
      </c>
      <c r="D194" s="4">
        <v>6.3</v>
      </c>
      <c r="E194" s="5">
        <v>25</v>
      </c>
      <c r="F194" s="5" t="s">
        <v>120</v>
      </c>
      <c r="G194" s="5">
        <v>1</v>
      </c>
      <c r="H194" s="5" t="str">
        <f t="shared" si="2"/>
        <v>GEN6.325ND1</v>
      </c>
      <c r="I194" s="5">
        <f>COUNTIF(Data!$G$3:$BA$2935,$H194)</f>
        <v>1</v>
      </c>
    </row>
    <row r="195" spans="1:9" x14ac:dyDescent="0.25">
      <c r="A195" s="4">
        <v>933021</v>
      </c>
      <c r="B195" s="4" t="s">
        <v>412</v>
      </c>
      <c r="C195" s="4">
        <v>1</v>
      </c>
      <c r="D195" s="4">
        <v>19</v>
      </c>
      <c r="E195" s="5">
        <v>305</v>
      </c>
      <c r="F195" s="5" t="s">
        <v>120</v>
      </c>
      <c r="G195" s="5">
        <v>1</v>
      </c>
      <c r="H195" s="5" t="str">
        <f t="shared" si="2"/>
        <v>GEN19305ND1</v>
      </c>
      <c r="I195" s="5">
        <f>COUNTIF(Data!$G$3:$BA$2935,$H195)</f>
        <v>1</v>
      </c>
    </row>
    <row r="196" spans="1:9" x14ac:dyDescent="0.25">
      <c r="A196" s="4">
        <v>936011</v>
      </c>
      <c r="B196" s="4" t="s">
        <v>413</v>
      </c>
      <c r="C196" s="4">
        <v>1</v>
      </c>
      <c r="D196" s="4">
        <v>13.8</v>
      </c>
      <c r="E196" s="5">
        <v>55</v>
      </c>
      <c r="F196" s="5" t="s">
        <v>43</v>
      </c>
      <c r="G196" s="5">
        <v>1</v>
      </c>
      <c r="H196" s="5" t="str">
        <f t="shared" ref="H196:H259" si="3">"GEN"&amp;D196&amp;E196&amp;F196&amp;G196</f>
        <v>GEN13.855TD1</v>
      </c>
      <c r="I196" s="5">
        <f>COUNTIF(Data!$G$3:$BA$2935,$H196)</f>
        <v>1</v>
      </c>
    </row>
    <row r="197" spans="1:9" x14ac:dyDescent="0.25">
      <c r="A197" s="4">
        <v>936012</v>
      </c>
      <c r="B197" s="4" t="s">
        <v>414</v>
      </c>
      <c r="C197" s="4">
        <v>1</v>
      </c>
      <c r="D197" s="4">
        <v>13.8</v>
      </c>
      <c r="E197" s="5">
        <v>55</v>
      </c>
      <c r="F197" s="5" t="s">
        <v>43</v>
      </c>
      <c r="G197" s="5">
        <v>1</v>
      </c>
      <c r="H197" s="5" t="str">
        <f t="shared" si="3"/>
        <v>GEN13.855TD1</v>
      </c>
      <c r="I197" s="5">
        <f>COUNTIF(Data!$G$3:$BA$2935,$H197)</f>
        <v>1</v>
      </c>
    </row>
    <row r="198" spans="1:9" x14ac:dyDescent="0.25">
      <c r="A198" s="4">
        <v>936021</v>
      </c>
      <c r="B198" s="4" t="s">
        <v>197</v>
      </c>
      <c r="C198" s="4">
        <v>1</v>
      </c>
      <c r="D198" s="4">
        <v>19</v>
      </c>
      <c r="E198" s="5">
        <v>305</v>
      </c>
      <c r="F198" s="5" t="s">
        <v>120</v>
      </c>
      <c r="G198" s="5">
        <v>1</v>
      </c>
      <c r="H198" s="5" t="str">
        <f t="shared" si="3"/>
        <v>GEN19305ND1</v>
      </c>
      <c r="I198" s="5">
        <f>COUNTIF(Data!$G$3:$BA$2935,$H198)</f>
        <v>1</v>
      </c>
    </row>
    <row r="199" spans="1:9" x14ac:dyDescent="0.25">
      <c r="A199" s="4">
        <v>936022</v>
      </c>
      <c r="B199" s="4" t="s">
        <v>415</v>
      </c>
      <c r="C199" s="4">
        <v>1</v>
      </c>
      <c r="D199" s="4">
        <v>19</v>
      </c>
      <c r="E199" s="5">
        <v>305</v>
      </c>
      <c r="F199" s="5" t="s">
        <v>120</v>
      </c>
      <c r="G199" s="5">
        <v>1</v>
      </c>
      <c r="H199" s="5" t="str">
        <f t="shared" si="3"/>
        <v>GEN19305ND1</v>
      </c>
      <c r="I199" s="5">
        <f>COUNTIF(Data!$G$3:$BA$2935,$H199)</f>
        <v>1</v>
      </c>
    </row>
    <row r="200" spans="1:9" x14ac:dyDescent="0.25">
      <c r="A200" s="4">
        <v>936031</v>
      </c>
      <c r="B200" s="4" t="s">
        <v>416</v>
      </c>
      <c r="C200" s="4">
        <v>1</v>
      </c>
      <c r="D200" s="4">
        <v>26</v>
      </c>
      <c r="E200" s="5">
        <v>600</v>
      </c>
      <c r="F200" s="5" t="s">
        <v>120</v>
      </c>
      <c r="G200" s="5">
        <v>1</v>
      </c>
      <c r="H200" s="5" t="str">
        <f t="shared" si="3"/>
        <v>GEN26600ND1</v>
      </c>
      <c r="I200" s="5">
        <f>COUNTIF(Data!$G$3:$BA$2935,$H200)</f>
        <v>1</v>
      </c>
    </row>
    <row r="201" spans="1:9" x14ac:dyDescent="0.25">
      <c r="A201" s="4">
        <v>936032</v>
      </c>
      <c r="B201" s="4" t="s">
        <v>417</v>
      </c>
      <c r="C201" s="4">
        <v>1</v>
      </c>
      <c r="D201" s="4">
        <v>26</v>
      </c>
      <c r="E201" s="5">
        <v>600</v>
      </c>
      <c r="F201" s="5" t="s">
        <v>120</v>
      </c>
      <c r="G201" s="5">
        <v>1</v>
      </c>
      <c r="H201" s="5" t="str">
        <f t="shared" si="3"/>
        <v>GEN26600ND1</v>
      </c>
      <c r="I201" s="5">
        <f>COUNTIF(Data!$G$3:$BA$2935,$H201)</f>
        <v>1</v>
      </c>
    </row>
    <row r="202" spans="1:9" x14ac:dyDescent="0.25">
      <c r="A202" s="4">
        <v>936035</v>
      </c>
      <c r="B202" s="4" t="s">
        <v>418</v>
      </c>
      <c r="C202" s="4">
        <v>1</v>
      </c>
      <c r="D202" s="4">
        <v>19</v>
      </c>
      <c r="E202" s="5">
        <v>305</v>
      </c>
      <c r="F202" s="5" t="s">
        <v>120</v>
      </c>
      <c r="G202" s="5">
        <v>1</v>
      </c>
      <c r="H202" s="5" t="str">
        <f t="shared" si="3"/>
        <v>GEN19305ND1</v>
      </c>
      <c r="I202" s="5">
        <f>COUNTIF(Data!$G$3:$BA$2935,$H202)</f>
        <v>1</v>
      </c>
    </row>
    <row r="203" spans="1:9" x14ac:dyDescent="0.25">
      <c r="A203" s="4">
        <v>936036</v>
      </c>
      <c r="B203" s="4" t="s">
        <v>419</v>
      </c>
      <c r="C203" s="4">
        <v>1</v>
      </c>
      <c r="D203" s="4">
        <v>19</v>
      </c>
      <c r="E203" s="5">
        <v>305</v>
      </c>
      <c r="F203" s="5" t="s">
        <v>120</v>
      </c>
      <c r="G203" s="5">
        <v>1</v>
      </c>
      <c r="H203" s="5" t="str">
        <f t="shared" si="3"/>
        <v>GEN19305ND1</v>
      </c>
      <c r="I203" s="5">
        <f>COUNTIF(Data!$G$3:$BA$2935,$H203)</f>
        <v>1</v>
      </c>
    </row>
    <row r="204" spans="1:9" x14ac:dyDescent="0.25">
      <c r="A204" s="4">
        <v>936041</v>
      </c>
      <c r="B204" s="4" t="s">
        <v>218</v>
      </c>
      <c r="C204" s="4">
        <v>1</v>
      </c>
      <c r="D204" s="4">
        <v>15.8</v>
      </c>
      <c r="E204" s="5">
        <v>130</v>
      </c>
      <c r="F204" s="5" t="s">
        <v>43</v>
      </c>
      <c r="G204" s="5">
        <v>1</v>
      </c>
      <c r="H204" s="5" t="str">
        <f t="shared" si="3"/>
        <v>GEN15.8130TD1</v>
      </c>
      <c r="I204" s="5">
        <f>COUNTIF(Data!$G$3:$BA$2935,$H204)</f>
        <v>1</v>
      </c>
    </row>
    <row r="205" spans="1:9" x14ac:dyDescent="0.25">
      <c r="A205" s="4">
        <v>936042</v>
      </c>
      <c r="B205" s="4" t="s">
        <v>420</v>
      </c>
      <c r="C205" s="4">
        <v>1</v>
      </c>
      <c r="D205" s="4">
        <v>15.8</v>
      </c>
      <c r="E205" s="5">
        <v>130</v>
      </c>
      <c r="F205" s="5" t="s">
        <v>43</v>
      </c>
      <c r="G205" s="5">
        <v>1</v>
      </c>
      <c r="H205" s="5" t="str">
        <f t="shared" si="3"/>
        <v>GEN15.8130TD1</v>
      </c>
      <c r="I205" s="5">
        <f>COUNTIF(Data!$G$3:$BA$2935,$H205)</f>
        <v>1</v>
      </c>
    </row>
    <row r="206" spans="1:9" x14ac:dyDescent="0.25">
      <c r="A206" s="4">
        <v>936051</v>
      </c>
      <c r="B206" s="4" t="s">
        <v>421</v>
      </c>
      <c r="C206" s="4">
        <v>1</v>
      </c>
      <c r="D206" s="4">
        <v>13.8</v>
      </c>
      <c r="E206" s="5">
        <v>110</v>
      </c>
      <c r="F206" s="5" t="s">
        <v>43</v>
      </c>
      <c r="G206" s="5">
        <v>1</v>
      </c>
      <c r="H206" s="5" t="str">
        <f t="shared" si="3"/>
        <v>GEN13.8110TD1</v>
      </c>
      <c r="I206" s="5">
        <f>COUNTIF(Data!$G$3:$BA$2935,$H206)</f>
        <v>1</v>
      </c>
    </row>
    <row r="207" spans="1:9" x14ac:dyDescent="0.25">
      <c r="A207" s="4">
        <v>937001</v>
      </c>
      <c r="B207" s="4" t="s">
        <v>422</v>
      </c>
      <c r="C207" s="4">
        <v>2</v>
      </c>
      <c r="D207" s="4">
        <v>13.8</v>
      </c>
      <c r="E207" s="5">
        <v>165</v>
      </c>
      <c r="F207" s="5" t="s">
        <v>43</v>
      </c>
      <c r="G207" s="5">
        <v>1</v>
      </c>
      <c r="H207" s="5" t="str">
        <f t="shared" si="3"/>
        <v>GEN13.8165TD1</v>
      </c>
      <c r="I207" s="5">
        <f>COUNTIF(Data!$G$3:$BA$2935,$H207)</f>
        <v>1</v>
      </c>
    </row>
    <row r="208" spans="1:9" x14ac:dyDescent="0.25">
      <c r="A208" s="4">
        <v>937002</v>
      </c>
      <c r="B208" s="4" t="s">
        <v>423</v>
      </c>
      <c r="C208" s="4">
        <v>1</v>
      </c>
      <c r="D208" s="4">
        <v>13.8</v>
      </c>
      <c r="E208" s="5">
        <v>165</v>
      </c>
      <c r="F208" s="5" t="s">
        <v>43</v>
      </c>
      <c r="G208" s="5">
        <v>1</v>
      </c>
      <c r="H208" s="5" t="str">
        <f t="shared" si="3"/>
        <v>GEN13.8165TD1</v>
      </c>
      <c r="I208" s="5">
        <f>COUNTIF(Data!$G$3:$BA$2935,$H208)</f>
        <v>1</v>
      </c>
    </row>
    <row r="209" spans="1:10" x14ac:dyDescent="0.25">
      <c r="A209" s="4">
        <v>937011</v>
      </c>
      <c r="B209" s="4" t="s">
        <v>424</v>
      </c>
      <c r="C209" s="4">
        <v>1</v>
      </c>
      <c r="D209" s="4">
        <v>10.5</v>
      </c>
      <c r="E209" s="5">
        <v>55</v>
      </c>
      <c r="F209" s="5" t="s">
        <v>43</v>
      </c>
      <c r="G209" s="5">
        <v>1</v>
      </c>
      <c r="H209" s="5" t="str">
        <f t="shared" si="3"/>
        <v>GEN10.555TD1</v>
      </c>
      <c r="I209" s="5">
        <f>COUNTIF(Data!$G$3:$BA$2935,$H209)</f>
        <v>1</v>
      </c>
    </row>
    <row r="210" spans="1:10" x14ac:dyDescent="0.25">
      <c r="A210" s="4">
        <v>937021</v>
      </c>
      <c r="B210" s="4" t="s">
        <v>425</v>
      </c>
      <c r="C210" s="4">
        <v>1</v>
      </c>
      <c r="D210" s="4">
        <v>13.8</v>
      </c>
      <c r="E210" s="5">
        <v>110</v>
      </c>
      <c r="F210" s="5" t="s">
        <v>43</v>
      </c>
      <c r="G210" s="5">
        <v>1</v>
      </c>
      <c r="H210" s="5" t="str">
        <f t="shared" si="3"/>
        <v>GEN13.8110TD1</v>
      </c>
      <c r="I210" s="5">
        <f>COUNTIF(Data!$G$3:$BA$2935,$H210)</f>
        <v>1</v>
      </c>
    </row>
    <row r="211" spans="1:10" x14ac:dyDescent="0.25">
      <c r="A211" s="4">
        <v>937031</v>
      </c>
      <c r="B211" s="4" t="s">
        <v>426</v>
      </c>
      <c r="C211" s="4">
        <v>1</v>
      </c>
      <c r="D211" s="4">
        <v>13.8</v>
      </c>
      <c r="E211" s="5">
        <v>110</v>
      </c>
      <c r="F211" s="5" t="s">
        <v>43</v>
      </c>
      <c r="G211" s="5">
        <v>1</v>
      </c>
      <c r="H211" s="5" t="str">
        <f t="shared" si="3"/>
        <v>GEN13.8110TD1</v>
      </c>
      <c r="I211" s="5">
        <f>COUNTIF(Data!$G$3:$BA$2935,$H211)</f>
        <v>1</v>
      </c>
    </row>
    <row r="212" spans="1:10" x14ac:dyDescent="0.25">
      <c r="A212" s="4">
        <v>937035</v>
      </c>
      <c r="B212" s="4" t="s">
        <v>427</v>
      </c>
      <c r="C212" s="4">
        <v>1</v>
      </c>
      <c r="D212" s="4">
        <v>13.8</v>
      </c>
      <c r="E212" s="5">
        <v>75</v>
      </c>
      <c r="F212" s="5" t="s">
        <v>43</v>
      </c>
      <c r="G212" s="5">
        <v>1</v>
      </c>
      <c r="H212" s="5" t="str">
        <f t="shared" si="3"/>
        <v>GEN13.875TD1</v>
      </c>
      <c r="I212" s="5">
        <f>COUNTIF(Data!$G$3:$BA$2935,$H212)</f>
        <v>1</v>
      </c>
    </row>
    <row r="213" spans="1:10" x14ac:dyDescent="0.25">
      <c r="A213" s="4">
        <v>937041</v>
      </c>
      <c r="B213" s="4" t="s">
        <v>428</v>
      </c>
      <c r="C213" s="4">
        <v>1</v>
      </c>
      <c r="D213" s="4">
        <v>15.8</v>
      </c>
      <c r="E213" s="5">
        <v>180</v>
      </c>
      <c r="F213" s="5" t="s">
        <v>43</v>
      </c>
      <c r="G213" s="5">
        <v>1</v>
      </c>
      <c r="H213" s="5" t="str">
        <f t="shared" si="3"/>
        <v>GEN15.8180TD1</v>
      </c>
      <c r="I213" s="5">
        <f>COUNTIF(Data!$G$3:$BA$2935,$H213)</f>
        <v>1</v>
      </c>
    </row>
    <row r="214" spans="1:10" x14ac:dyDescent="0.25">
      <c r="A214" s="4">
        <v>937051</v>
      </c>
      <c r="B214" s="4" t="s">
        <v>429</v>
      </c>
      <c r="C214" s="4">
        <v>1</v>
      </c>
      <c r="D214" s="4">
        <v>13.8</v>
      </c>
      <c r="E214" s="5">
        <v>54</v>
      </c>
      <c r="F214" s="5" t="s">
        <v>43</v>
      </c>
      <c r="G214" s="5">
        <v>1</v>
      </c>
      <c r="H214" s="5" t="str">
        <f t="shared" si="3"/>
        <v>GEN13.854TD1</v>
      </c>
      <c r="I214" s="5">
        <f>COUNTIF(Data!$G$3:$BA$2935,$H214)</f>
        <v>1</v>
      </c>
    </row>
    <row r="215" spans="1:10" x14ac:dyDescent="0.25">
      <c r="A215" s="4">
        <v>938011</v>
      </c>
      <c r="B215" s="4" t="s">
        <v>430</v>
      </c>
      <c r="C215" s="4">
        <v>1</v>
      </c>
      <c r="D215" s="4">
        <v>26</v>
      </c>
      <c r="E215" s="5">
        <v>600</v>
      </c>
      <c r="F215" s="5" t="s">
        <v>120</v>
      </c>
      <c r="G215" s="5">
        <v>1</v>
      </c>
      <c r="H215" s="5" t="str">
        <f t="shared" si="3"/>
        <v>GEN26600ND1</v>
      </c>
      <c r="I215" s="5">
        <f>COUNTIF(Data!$G$3:$BA$2935,$H215)</f>
        <v>1</v>
      </c>
    </row>
    <row r="216" spans="1:10" x14ac:dyDescent="0.25">
      <c r="A216" s="4">
        <v>938012</v>
      </c>
      <c r="B216" s="4" t="s">
        <v>431</v>
      </c>
      <c r="C216" s="4">
        <v>1</v>
      </c>
      <c r="D216" s="4">
        <v>26</v>
      </c>
      <c r="E216" s="5">
        <v>600</v>
      </c>
      <c r="F216" s="5" t="s">
        <v>120</v>
      </c>
      <c r="G216" s="5">
        <v>1</v>
      </c>
      <c r="H216" s="5" t="str">
        <f t="shared" si="3"/>
        <v>GEN26600ND1</v>
      </c>
      <c r="I216" s="5">
        <f>COUNTIF(Data!$G$3:$BA$2935,$H216)</f>
        <v>1</v>
      </c>
    </row>
    <row r="217" spans="1:10" x14ac:dyDescent="0.25">
      <c r="A217" s="4">
        <v>938021</v>
      </c>
      <c r="B217" s="4" t="s">
        <v>432</v>
      </c>
      <c r="C217" s="4">
        <v>1</v>
      </c>
      <c r="D217" s="4">
        <v>26</v>
      </c>
      <c r="E217" s="5">
        <v>600</v>
      </c>
      <c r="F217" s="5" t="s">
        <v>120</v>
      </c>
      <c r="G217" s="5">
        <v>1</v>
      </c>
      <c r="H217" s="5" t="str">
        <f t="shared" si="3"/>
        <v>GEN26600ND1</v>
      </c>
      <c r="I217" s="5">
        <f>COUNTIF(Data!$G$3:$BA$2935,$H217)</f>
        <v>1</v>
      </c>
    </row>
    <row r="218" spans="1:10" x14ac:dyDescent="0.25">
      <c r="A218" s="4">
        <v>938022</v>
      </c>
      <c r="B218" s="4" t="s">
        <v>433</v>
      </c>
      <c r="C218" s="4">
        <v>1</v>
      </c>
      <c r="D218" s="4">
        <v>26</v>
      </c>
      <c r="E218" s="5">
        <v>600</v>
      </c>
      <c r="F218" s="5" t="s">
        <v>120</v>
      </c>
      <c r="G218" s="5">
        <v>1</v>
      </c>
      <c r="H218" s="5" t="str">
        <f t="shared" si="3"/>
        <v>GEN26600ND1</v>
      </c>
      <c r="I218" s="5">
        <f>COUNTIF(Data!$G$3:$BA$2935,$H218)</f>
        <v>1</v>
      </c>
      <c r="J218" s="28"/>
    </row>
    <row r="219" spans="1:10" x14ac:dyDescent="0.25">
      <c r="A219" s="4">
        <v>938071</v>
      </c>
      <c r="B219" s="4" t="s">
        <v>434</v>
      </c>
      <c r="C219" s="4">
        <v>1</v>
      </c>
      <c r="D219" s="4">
        <v>26</v>
      </c>
      <c r="E219" s="5">
        <v>600</v>
      </c>
      <c r="F219" s="5" t="s">
        <v>120</v>
      </c>
      <c r="G219" s="5">
        <v>1</v>
      </c>
      <c r="H219" s="5" t="str">
        <f t="shared" si="3"/>
        <v>GEN26600ND1</v>
      </c>
      <c r="I219" s="5">
        <f>COUNTIF(Data!$G$3:$BA$2935,$H219)</f>
        <v>1</v>
      </c>
    </row>
    <row r="220" spans="1:10" x14ac:dyDescent="0.25">
      <c r="A220" s="4">
        <v>950011</v>
      </c>
      <c r="B220" s="4" t="s">
        <v>435</v>
      </c>
      <c r="C220" s="4">
        <v>1</v>
      </c>
      <c r="D220" s="4">
        <v>26</v>
      </c>
      <c r="E220" s="5">
        <v>600</v>
      </c>
      <c r="F220" s="5" t="s">
        <v>120</v>
      </c>
      <c r="G220" s="5">
        <v>1</v>
      </c>
      <c r="H220" s="5" t="str">
        <f t="shared" si="3"/>
        <v>GEN26600ND1</v>
      </c>
      <c r="I220" s="5">
        <f>COUNTIF(Data!$G$3:$BA$2935,$H220)</f>
        <v>1</v>
      </c>
    </row>
    <row r="221" spans="1:10" x14ac:dyDescent="0.25">
      <c r="A221" s="4">
        <v>950012</v>
      </c>
      <c r="B221" s="4" t="s">
        <v>436</v>
      </c>
      <c r="C221" s="4">
        <v>1</v>
      </c>
      <c r="D221" s="4">
        <v>26</v>
      </c>
      <c r="E221" s="5">
        <v>600</v>
      </c>
      <c r="F221" s="5" t="s">
        <v>120</v>
      </c>
      <c r="G221" s="5">
        <v>1</v>
      </c>
      <c r="H221" s="5" t="str">
        <f t="shared" si="3"/>
        <v>GEN26600ND1</v>
      </c>
      <c r="I221" s="5">
        <f>COUNTIF(Data!$G$3:$BA$2935,$H221)</f>
        <v>1</v>
      </c>
    </row>
    <row r="222" spans="1:10" x14ac:dyDescent="0.25">
      <c r="A222" s="4">
        <v>950021</v>
      </c>
      <c r="B222" s="4" t="s">
        <v>437</v>
      </c>
      <c r="C222" s="4">
        <v>1</v>
      </c>
      <c r="D222" s="4">
        <v>26</v>
      </c>
      <c r="E222" s="5">
        <v>600</v>
      </c>
      <c r="F222" s="5" t="s">
        <v>120</v>
      </c>
      <c r="G222" s="5">
        <v>1</v>
      </c>
      <c r="H222" s="5" t="str">
        <f t="shared" si="3"/>
        <v>GEN26600ND1</v>
      </c>
      <c r="I222" s="5">
        <f>COUNTIF(Data!$G$3:$BA$2935,$H222)</f>
        <v>1</v>
      </c>
    </row>
    <row r="223" spans="1:10" x14ac:dyDescent="0.25">
      <c r="A223" s="4">
        <v>950022</v>
      </c>
      <c r="B223" s="4" t="s">
        <v>438</v>
      </c>
      <c r="C223" s="4">
        <v>1</v>
      </c>
      <c r="D223" s="4">
        <v>26</v>
      </c>
      <c r="E223" s="5">
        <v>600</v>
      </c>
      <c r="F223" s="5" t="s">
        <v>120</v>
      </c>
      <c r="G223" s="5">
        <v>1</v>
      </c>
      <c r="H223" s="5" t="str">
        <f t="shared" si="3"/>
        <v>GEN26600ND1</v>
      </c>
      <c r="I223" s="5">
        <f>COUNTIF(Data!$G$3:$BA$2935,$H223)</f>
        <v>1</v>
      </c>
    </row>
    <row r="224" spans="1:10" x14ac:dyDescent="0.25">
      <c r="A224" s="4">
        <v>950041</v>
      </c>
      <c r="B224" s="4" t="s">
        <v>232</v>
      </c>
      <c r="C224" s="4">
        <v>1</v>
      </c>
      <c r="D224" s="4">
        <v>11</v>
      </c>
      <c r="E224" s="5">
        <v>24</v>
      </c>
      <c r="F224" s="5" t="s">
        <v>43</v>
      </c>
      <c r="G224" s="5">
        <v>1</v>
      </c>
      <c r="H224" s="5" t="str">
        <f t="shared" si="3"/>
        <v>GEN1124TD1</v>
      </c>
      <c r="I224" s="5">
        <f>COUNTIF(Data!$G$3:$BA$2935,$H224)</f>
        <v>1</v>
      </c>
    </row>
    <row r="225" spans="1:9" x14ac:dyDescent="0.25">
      <c r="A225" s="4">
        <v>950051</v>
      </c>
      <c r="B225" s="4" t="s">
        <v>439</v>
      </c>
      <c r="C225" s="4">
        <v>1</v>
      </c>
      <c r="D225" s="4">
        <v>10.5</v>
      </c>
      <c r="E225" s="5">
        <v>20</v>
      </c>
      <c r="F225" s="5" t="s">
        <v>43</v>
      </c>
      <c r="G225" s="5">
        <v>1</v>
      </c>
      <c r="H225" s="5" t="str">
        <f t="shared" si="3"/>
        <v>GEN10.520TD1</v>
      </c>
      <c r="I225" s="5">
        <f>COUNTIF(Data!$G$3:$BA$2935,$H225)</f>
        <v>1</v>
      </c>
    </row>
    <row r="226" spans="1:9" x14ac:dyDescent="0.25">
      <c r="A226" s="4">
        <v>951011</v>
      </c>
      <c r="B226" s="4" t="s">
        <v>440</v>
      </c>
      <c r="C226" s="4">
        <v>1</v>
      </c>
      <c r="D226" s="4">
        <v>10.5</v>
      </c>
      <c r="E226" s="5">
        <v>32</v>
      </c>
      <c r="F226" s="5" t="s">
        <v>43</v>
      </c>
      <c r="G226" s="5">
        <v>1</v>
      </c>
      <c r="H226" s="5" t="str">
        <f t="shared" si="3"/>
        <v>GEN10.532TD1</v>
      </c>
      <c r="I226" s="5">
        <f>COUNTIF(Data!$G$3:$BA$2935,$H226)</f>
        <v>1</v>
      </c>
    </row>
    <row r="227" spans="1:9" x14ac:dyDescent="0.25">
      <c r="A227" s="4">
        <v>951012</v>
      </c>
      <c r="B227" s="4" t="s">
        <v>441</v>
      </c>
      <c r="C227" s="4">
        <v>1</v>
      </c>
      <c r="D227" s="4">
        <v>10.5</v>
      </c>
      <c r="E227" s="5">
        <v>32</v>
      </c>
      <c r="F227" s="5" t="s">
        <v>43</v>
      </c>
      <c r="G227" s="5">
        <v>1</v>
      </c>
      <c r="H227" s="5" t="str">
        <f t="shared" si="3"/>
        <v>GEN10.532TD1</v>
      </c>
      <c r="I227" s="5">
        <f>COUNTIF(Data!$G$3:$BA$2935,$H227)</f>
        <v>1</v>
      </c>
    </row>
    <row r="228" spans="1:9" x14ac:dyDescent="0.25">
      <c r="A228" s="4">
        <v>951021</v>
      </c>
      <c r="B228" s="4" t="s">
        <v>442</v>
      </c>
      <c r="C228" s="4">
        <v>1</v>
      </c>
      <c r="D228" s="4">
        <v>26</v>
      </c>
      <c r="E228" s="5">
        <v>600</v>
      </c>
      <c r="F228" s="5" t="s">
        <v>120</v>
      </c>
      <c r="G228" s="5">
        <v>1</v>
      </c>
      <c r="H228" s="5" t="str">
        <f t="shared" si="3"/>
        <v>GEN26600ND1</v>
      </c>
      <c r="I228" s="5">
        <f>COUNTIF(Data!$G$3:$BA$2935,$H228)</f>
        <v>1</v>
      </c>
    </row>
    <row r="229" spans="1:9" x14ac:dyDescent="0.25">
      <c r="A229" s="4">
        <v>951022</v>
      </c>
      <c r="B229" s="4" t="s">
        <v>443</v>
      </c>
      <c r="C229" s="4">
        <v>1</v>
      </c>
      <c r="D229" s="4">
        <v>26</v>
      </c>
      <c r="E229" s="5">
        <v>600</v>
      </c>
      <c r="F229" s="5" t="s">
        <v>120</v>
      </c>
      <c r="G229" s="5">
        <v>1</v>
      </c>
      <c r="H229" s="5" t="str">
        <f t="shared" si="3"/>
        <v>GEN26600ND1</v>
      </c>
      <c r="I229" s="5">
        <f>COUNTIF(Data!$G$3:$BA$2935,$H229)</f>
        <v>1</v>
      </c>
    </row>
    <row r="230" spans="1:9" x14ac:dyDescent="0.25">
      <c r="A230" s="4">
        <v>952011</v>
      </c>
      <c r="B230" s="4" t="s">
        <v>444</v>
      </c>
      <c r="C230" s="4">
        <v>1</v>
      </c>
      <c r="D230" s="4">
        <v>13.8</v>
      </c>
      <c r="E230" s="5">
        <v>150</v>
      </c>
      <c r="F230" s="5" t="s">
        <v>43</v>
      </c>
      <c r="G230" s="5">
        <v>1</v>
      </c>
      <c r="H230" s="5" t="str">
        <f t="shared" si="3"/>
        <v>GEN13.8150TD1</v>
      </c>
      <c r="I230" s="5">
        <f>COUNTIF(Data!$G$3:$BA$2935,$H230)</f>
        <v>1</v>
      </c>
    </row>
    <row r="231" spans="1:9" x14ac:dyDescent="0.25">
      <c r="A231" s="4">
        <v>953021</v>
      </c>
      <c r="B231" s="4" t="s">
        <v>445</v>
      </c>
      <c r="C231" s="4">
        <v>1</v>
      </c>
      <c r="D231" s="4">
        <v>6</v>
      </c>
      <c r="E231" s="5">
        <v>7.5</v>
      </c>
      <c r="F231" s="5" t="s">
        <v>43</v>
      </c>
      <c r="G231" s="5">
        <v>1</v>
      </c>
      <c r="H231" s="5" t="str">
        <f t="shared" si="3"/>
        <v>GEN67.5TD1</v>
      </c>
      <c r="I231" s="5">
        <f>COUNTIF(Data!$G$3:$BA$2935,$H231)</f>
        <v>1</v>
      </c>
    </row>
    <row r="232" spans="1:9" x14ac:dyDescent="0.25">
      <c r="A232" s="4">
        <v>953031</v>
      </c>
      <c r="B232" s="4" t="s">
        <v>446</v>
      </c>
      <c r="C232" s="4">
        <v>1</v>
      </c>
      <c r="D232" s="4">
        <v>10.5</v>
      </c>
      <c r="E232" s="5">
        <v>20</v>
      </c>
      <c r="F232" s="5" t="s">
        <v>43</v>
      </c>
      <c r="G232" s="5">
        <v>1</v>
      </c>
      <c r="H232" s="5" t="str">
        <f t="shared" si="3"/>
        <v>GEN10.520TD1</v>
      </c>
      <c r="I232" s="5">
        <f>COUNTIF(Data!$G$3:$BA$2935,$H232)</f>
        <v>1</v>
      </c>
    </row>
    <row r="233" spans="1:9" x14ac:dyDescent="0.25">
      <c r="A233" s="4">
        <v>953041</v>
      </c>
      <c r="B233" s="4" t="s">
        <v>447</v>
      </c>
      <c r="C233" s="4">
        <v>1</v>
      </c>
      <c r="D233" s="4">
        <v>10.5</v>
      </c>
      <c r="E233" s="5">
        <v>20</v>
      </c>
      <c r="F233" s="5" t="s">
        <v>43</v>
      </c>
      <c r="G233" s="5">
        <v>1</v>
      </c>
      <c r="H233" s="5" t="str">
        <f t="shared" si="3"/>
        <v>GEN10.520TD1</v>
      </c>
      <c r="I233" s="5">
        <f>COUNTIF(Data!$G$3:$BA$2935,$H233)</f>
        <v>1</v>
      </c>
    </row>
    <row r="234" spans="1:9" x14ac:dyDescent="0.25">
      <c r="A234" s="4">
        <v>954001</v>
      </c>
      <c r="B234" s="4" t="s">
        <v>448</v>
      </c>
      <c r="C234" s="4">
        <v>1</v>
      </c>
      <c r="D234" s="4">
        <v>13.8</v>
      </c>
      <c r="E234" s="5">
        <v>105</v>
      </c>
      <c r="F234" s="5" t="s">
        <v>43</v>
      </c>
      <c r="G234" s="5">
        <v>1</v>
      </c>
      <c r="H234" s="5" t="str">
        <f t="shared" si="3"/>
        <v>GEN13.8105TD1</v>
      </c>
      <c r="I234" s="5">
        <f>COUNTIF(Data!$G$3:$BA$2935,$H234)</f>
        <v>1</v>
      </c>
    </row>
    <row r="235" spans="1:9" x14ac:dyDescent="0.25">
      <c r="A235" s="4">
        <v>954002</v>
      </c>
      <c r="B235" s="4" t="s">
        <v>449</v>
      </c>
      <c r="C235" s="4">
        <v>1</v>
      </c>
      <c r="D235" s="4">
        <v>13.8</v>
      </c>
      <c r="E235" s="5">
        <v>105</v>
      </c>
      <c r="F235" s="5" t="s">
        <v>43</v>
      </c>
      <c r="G235" s="5">
        <v>1</v>
      </c>
      <c r="H235" s="5" t="str">
        <f t="shared" si="3"/>
        <v>GEN13.8105TD1</v>
      </c>
      <c r="I235" s="5">
        <f>COUNTIF(Data!$G$3:$BA$2935,$H235)</f>
        <v>1</v>
      </c>
    </row>
    <row r="236" spans="1:9" x14ac:dyDescent="0.25">
      <c r="A236" s="4">
        <v>954011</v>
      </c>
      <c r="B236" s="4" t="s">
        <v>450</v>
      </c>
      <c r="C236" s="4">
        <v>1</v>
      </c>
      <c r="D236" s="4">
        <v>10.5</v>
      </c>
      <c r="E236" s="5">
        <v>40</v>
      </c>
      <c r="F236" s="5" t="s">
        <v>43</v>
      </c>
      <c r="G236" s="5">
        <v>1</v>
      </c>
      <c r="H236" s="5" t="str">
        <f t="shared" si="3"/>
        <v>GEN10.540TD1</v>
      </c>
      <c r="I236" s="5">
        <f>COUNTIF(Data!$G$3:$BA$2935,$H236)</f>
        <v>1</v>
      </c>
    </row>
    <row r="237" spans="1:9" x14ac:dyDescent="0.25">
      <c r="A237" s="4">
        <v>954011</v>
      </c>
      <c r="B237" s="4" t="s">
        <v>450</v>
      </c>
      <c r="C237" s="4">
        <v>2</v>
      </c>
      <c r="D237" s="4">
        <v>10.5</v>
      </c>
      <c r="E237" s="5">
        <v>20</v>
      </c>
      <c r="F237" s="5" t="s">
        <v>43</v>
      </c>
      <c r="G237" s="5">
        <v>1</v>
      </c>
      <c r="H237" s="5" t="str">
        <f t="shared" si="3"/>
        <v>GEN10.520TD1</v>
      </c>
      <c r="I237" s="5">
        <f>COUNTIF(Data!$G$3:$BA$2935,$H237)</f>
        <v>1</v>
      </c>
    </row>
    <row r="238" spans="1:9" x14ac:dyDescent="0.25">
      <c r="A238" s="4">
        <v>954012</v>
      </c>
      <c r="B238" s="4" t="s">
        <v>451</v>
      </c>
      <c r="C238" s="4">
        <v>1</v>
      </c>
      <c r="D238" s="4">
        <v>10.5</v>
      </c>
      <c r="E238" s="5">
        <v>40</v>
      </c>
      <c r="F238" s="5" t="s">
        <v>43</v>
      </c>
      <c r="G238" s="5">
        <v>1</v>
      </c>
      <c r="H238" s="5" t="str">
        <f t="shared" si="3"/>
        <v>GEN10.540TD1</v>
      </c>
      <c r="I238" s="5">
        <f>COUNTIF(Data!$G$3:$BA$2935,$H238)</f>
        <v>1</v>
      </c>
    </row>
    <row r="239" spans="1:9" x14ac:dyDescent="0.25">
      <c r="A239" s="4">
        <v>954012</v>
      </c>
      <c r="B239" s="4" t="s">
        <v>451</v>
      </c>
      <c r="C239" s="4">
        <v>2</v>
      </c>
      <c r="D239" s="4">
        <v>10.5</v>
      </c>
      <c r="E239" s="5">
        <v>20</v>
      </c>
      <c r="F239" s="5" t="s">
        <v>43</v>
      </c>
      <c r="G239" s="5">
        <v>1</v>
      </c>
      <c r="H239" s="5" t="str">
        <f t="shared" si="3"/>
        <v>GEN10.520TD1</v>
      </c>
      <c r="I239" s="5">
        <f>COUNTIF(Data!$G$3:$BA$2935,$H239)</f>
        <v>1</v>
      </c>
    </row>
    <row r="240" spans="1:9" x14ac:dyDescent="0.25">
      <c r="A240" s="4">
        <v>954013</v>
      </c>
      <c r="B240" s="4" t="s">
        <v>452</v>
      </c>
      <c r="C240" s="4">
        <v>1</v>
      </c>
      <c r="D240" s="4">
        <v>10.5</v>
      </c>
      <c r="E240" s="5">
        <v>20</v>
      </c>
      <c r="F240" s="5" t="s">
        <v>43</v>
      </c>
      <c r="G240" s="5">
        <v>1</v>
      </c>
      <c r="H240" s="5" t="str">
        <f t="shared" si="3"/>
        <v>GEN10.520TD1</v>
      </c>
      <c r="I240" s="5">
        <f>COUNTIF(Data!$G$3:$BA$2935,$H240)</f>
        <v>1</v>
      </c>
    </row>
    <row r="241" spans="1:9" x14ac:dyDescent="0.25">
      <c r="A241" s="4">
        <v>954031</v>
      </c>
      <c r="B241" s="4" t="s">
        <v>453</v>
      </c>
      <c r="C241" s="4">
        <v>1</v>
      </c>
      <c r="D241" s="4">
        <v>13.2</v>
      </c>
      <c r="E241" s="5">
        <v>34.700000000000003</v>
      </c>
      <c r="F241" s="5" t="s">
        <v>120</v>
      </c>
      <c r="G241" s="5">
        <v>1</v>
      </c>
      <c r="H241" s="5" t="str">
        <f t="shared" si="3"/>
        <v>GEN13.234.7ND1</v>
      </c>
      <c r="I241" s="5">
        <f>COUNTIF(Data!$G$3:$BA$2935,$H241)</f>
        <v>1</v>
      </c>
    </row>
    <row r="242" spans="1:9" x14ac:dyDescent="0.25">
      <c r="A242" s="4">
        <v>954041</v>
      </c>
      <c r="B242" s="4" t="s">
        <v>224</v>
      </c>
      <c r="C242" s="4">
        <v>1</v>
      </c>
      <c r="D242" s="4">
        <v>13.8</v>
      </c>
      <c r="E242" s="5">
        <v>80</v>
      </c>
      <c r="F242" s="5" t="s">
        <v>43</v>
      </c>
      <c r="G242" s="5">
        <v>1</v>
      </c>
      <c r="H242" s="5" t="str">
        <f t="shared" si="3"/>
        <v>GEN13.880TD1</v>
      </c>
      <c r="I242" s="5">
        <f>COUNTIF(Data!$G$3:$BA$2935,$H242)</f>
        <v>1</v>
      </c>
    </row>
    <row r="243" spans="1:9" x14ac:dyDescent="0.25">
      <c r="A243" s="4">
        <v>954042</v>
      </c>
      <c r="B243" s="4" t="s">
        <v>454</v>
      </c>
      <c r="C243" s="4">
        <v>1</v>
      </c>
      <c r="D243" s="4">
        <v>13.8</v>
      </c>
      <c r="E243" s="5">
        <v>80</v>
      </c>
      <c r="F243" s="5" t="s">
        <v>43</v>
      </c>
      <c r="G243" s="5">
        <v>1</v>
      </c>
      <c r="H243" s="5" t="str">
        <f t="shared" si="3"/>
        <v>GEN13.880TD1</v>
      </c>
      <c r="I243" s="5">
        <f>COUNTIF(Data!$G$3:$BA$2935,$H243)</f>
        <v>1</v>
      </c>
    </row>
    <row r="244" spans="1:9" x14ac:dyDescent="0.25">
      <c r="A244" s="4">
        <v>954051</v>
      </c>
      <c r="B244" s="4" t="s">
        <v>233</v>
      </c>
      <c r="C244" s="4">
        <v>1</v>
      </c>
      <c r="D244" s="4">
        <v>15.8</v>
      </c>
      <c r="E244" s="5">
        <v>248</v>
      </c>
      <c r="F244" s="5" t="s">
        <v>43</v>
      </c>
      <c r="G244" s="5">
        <v>1</v>
      </c>
      <c r="H244" s="5" t="str">
        <f t="shared" si="3"/>
        <v>GEN15.8248TD1</v>
      </c>
      <c r="I244" s="5">
        <f>COUNTIF(Data!$G$3:$BA$2935,$H244)</f>
        <v>1</v>
      </c>
    </row>
    <row r="245" spans="1:9" x14ac:dyDescent="0.25">
      <c r="A245" s="4">
        <v>954061</v>
      </c>
      <c r="B245" s="4" t="s">
        <v>455</v>
      </c>
      <c r="C245" s="4">
        <v>1</v>
      </c>
      <c r="D245" s="4">
        <v>13.8</v>
      </c>
      <c r="E245" s="5">
        <v>150</v>
      </c>
      <c r="F245" s="5" t="s">
        <v>43</v>
      </c>
      <c r="G245" s="5">
        <v>1</v>
      </c>
      <c r="H245" s="5" t="str">
        <f t="shared" si="3"/>
        <v>GEN13.8150TD1</v>
      </c>
      <c r="I245" s="5">
        <f>COUNTIF(Data!$G$3:$BA$2935,$H245)</f>
        <v>1</v>
      </c>
    </row>
    <row r="246" spans="1:9" x14ac:dyDescent="0.25">
      <c r="A246" s="4">
        <v>954071</v>
      </c>
      <c r="B246" s="4" t="s">
        <v>227</v>
      </c>
      <c r="C246" s="4">
        <v>1</v>
      </c>
      <c r="D246" s="4">
        <v>13.8</v>
      </c>
      <c r="E246" s="5">
        <v>74</v>
      </c>
      <c r="F246" s="5" t="s">
        <v>43</v>
      </c>
      <c r="G246" s="5">
        <v>1</v>
      </c>
      <c r="H246" s="5" t="str">
        <f t="shared" si="3"/>
        <v>GEN13.874TD1</v>
      </c>
      <c r="I246" s="5">
        <f>COUNTIF(Data!$G$3:$BA$2935,$H246)</f>
        <v>1</v>
      </c>
    </row>
    <row r="247" spans="1:9" x14ac:dyDescent="0.25">
      <c r="A247" s="4">
        <v>954072</v>
      </c>
      <c r="B247" s="4" t="s">
        <v>456</v>
      </c>
      <c r="C247" s="4">
        <v>1</v>
      </c>
      <c r="D247" s="4">
        <v>13.8</v>
      </c>
      <c r="E247" s="5">
        <v>74</v>
      </c>
      <c r="F247" s="5" t="s">
        <v>43</v>
      </c>
      <c r="G247" s="5">
        <v>1</v>
      </c>
      <c r="H247" s="5" t="str">
        <f t="shared" si="3"/>
        <v>GEN13.874TD1</v>
      </c>
      <c r="I247" s="5">
        <f>COUNTIF(Data!$G$3:$BA$2935,$H247)</f>
        <v>1</v>
      </c>
    </row>
    <row r="248" spans="1:9" x14ac:dyDescent="0.25">
      <c r="A248" s="4">
        <v>954081</v>
      </c>
      <c r="B248" s="4" t="s">
        <v>457</v>
      </c>
      <c r="C248" s="4">
        <v>1</v>
      </c>
      <c r="D248" s="4">
        <v>13.8</v>
      </c>
      <c r="E248" s="5">
        <v>110</v>
      </c>
      <c r="F248" s="5" t="s">
        <v>43</v>
      </c>
      <c r="G248" s="5">
        <v>1</v>
      </c>
      <c r="H248" s="5" t="str">
        <f t="shared" si="3"/>
        <v>GEN13.8110TD1</v>
      </c>
      <c r="I248" s="5">
        <f>COUNTIF(Data!$G$3:$BA$2935,$H248)</f>
        <v>1</v>
      </c>
    </row>
    <row r="249" spans="1:9" x14ac:dyDescent="0.25">
      <c r="A249" s="4">
        <v>954091</v>
      </c>
      <c r="B249" s="4" t="s">
        <v>458</v>
      </c>
      <c r="C249" s="4">
        <v>1</v>
      </c>
      <c r="D249" s="4">
        <v>10.5</v>
      </c>
      <c r="E249" s="5">
        <v>49</v>
      </c>
      <c r="F249" s="5" t="s">
        <v>43</v>
      </c>
      <c r="G249" s="5">
        <v>1</v>
      </c>
      <c r="H249" s="5" t="str">
        <f t="shared" si="3"/>
        <v>GEN10.549TD1</v>
      </c>
      <c r="I249" s="5">
        <f>COUNTIF(Data!$G$3:$BA$2935,$H249)</f>
        <v>1</v>
      </c>
    </row>
    <row r="250" spans="1:9" x14ac:dyDescent="0.25">
      <c r="A250" s="4">
        <v>954091</v>
      </c>
      <c r="B250" s="4" t="s">
        <v>458</v>
      </c>
      <c r="C250" s="4">
        <v>2</v>
      </c>
      <c r="D250" s="4">
        <v>10.5</v>
      </c>
      <c r="E250" s="5">
        <v>25.5</v>
      </c>
      <c r="F250" s="5" t="s">
        <v>43</v>
      </c>
      <c r="G250" s="5">
        <v>1</v>
      </c>
      <c r="H250" s="5" t="str">
        <f t="shared" si="3"/>
        <v>GEN10.525.5TD1</v>
      </c>
      <c r="I250" s="5">
        <f>COUNTIF(Data!$G$3:$BA$2935,$H250)</f>
        <v>1</v>
      </c>
    </row>
    <row r="251" spans="1:9" x14ac:dyDescent="0.25">
      <c r="A251" s="4">
        <v>954092</v>
      </c>
      <c r="B251" s="4" t="s">
        <v>459</v>
      </c>
      <c r="C251" s="4">
        <v>1</v>
      </c>
      <c r="D251" s="4">
        <v>10.5</v>
      </c>
      <c r="E251" s="5">
        <v>25.5</v>
      </c>
      <c r="F251" s="5" t="s">
        <v>43</v>
      </c>
      <c r="G251" s="5">
        <v>1</v>
      </c>
      <c r="H251" s="5" t="str">
        <f t="shared" si="3"/>
        <v>GEN10.525.5TD1</v>
      </c>
      <c r="I251" s="5">
        <f>COUNTIF(Data!$G$3:$BA$2935,$H251)</f>
        <v>1</v>
      </c>
    </row>
    <row r="252" spans="1:9" x14ac:dyDescent="0.25">
      <c r="A252" s="4">
        <v>954101</v>
      </c>
      <c r="B252" s="4" t="s">
        <v>460</v>
      </c>
      <c r="C252" s="4">
        <v>1</v>
      </c>
      <c r="D252" s="4">
        <v>13.8</v>
      </c>
      <c r="E252" s="5">
        <v>49</v>
      </c>
      <c r="F252" s="5" t="s">
        <v>43</v>
      </c>
      <c r="G252" s="5">
        <v>1</v>
      </c>
      <c r="H252" s="5" t="str">
        <f t="shared" si="3"/>
        <v>GEN13.849TD1</v>
      </c>
      <c r="I252" s="5">
        <f>COUNTIF(Data!$G$3:$BA$2935,$H252)</f>
        <v>1</v>
      </c>
    </row>
    <row r="253" spans="1:9" x14ac:dyDescent="0.25">
      <c r="A253" s="4">
        <v>954102</v>
      </c>
      <c r="B253" s="4" t="s">
        <v>461</v>
      </c>
      <c r="C253" s="4">
        <v>1</v>
      </c>
      <c r="D253" s="4">
        <v>13.8</v>
      </c>
      <c r="E253" s="5">
        <v>49</v>
      </c>
      <c r="F253" s="5" t="s">
        <v>43</v>
      </c>
      <c r="G253" s="5">
        <v>1</v>
      </c>
      <c r="H253" s="5" t="str">
        <f t="shared" si="3"/>
        <v>GEN13.849TD1</v>
      </c>
      <c r="I253" s="5">
        <f>COUNTIF(Data!$G$3:$BA$2935,$H253)</f>
        <v>1</v>
      </c>
    </row>
    <row r="254" spans="1:9" x14ac:dyDescent="0.25">
      <c r="A254" s="4">
        <v>954161</v>
      </c>
      <c r="B254" s="4" t="s">
        <v>462</v>
      </c>
      <c r="C254" s="4">
        <v>1</v>
      </c>
      <c r="D254" s="4">
        <v>13.8</v>
      </c>
      <c r="E254" s="5">
        <v>49</v>
      </c>
      <c r="F254" s="5" t="s">
        <v>43</v>
      </c>
      <c r="G254" s="5">
        <v>1</v>
      </c>
      <c r="H254" s="5" t="str">
        <f t="shared" si="3"/>
        <v>GEN13.849TD1</v>
      </c>
      <c r="I254" s="5">
        <f>COUNTIF(Data!$G$3:$BA$2935,$H254)</f>
        <v>1</v>
      </c>
    </row>
    <row r="255" spans="1:9" x14ac:dyDescent="0.25">
      <c r="A255" s="4">
        <v>954171</v>
      </c>
      <c r="B255" s="4" t="s">
        <v>463</v>
      </c>
      <c r="C255" s="4">
        <v>1</v>
      </c>
      <c r="D255" s="4">
        <v>13.8</v>
      </c>
      <c r="E255" s="5">
        <v>75</v>
      </c>
      <c r="F255" s="5" t="s">
        <v>43</v>
      </c>
      <c r="G255" s="5">
        <v>1</v>
      </c>
      <c r="H255" s="5" t="str">
        <f t="shared" si="3"/>
        <v>GEN13.875TD1</v>
      </c>
      <c r="I255" s="5">
        <f>COUNTIF(Data!$G$3:$BA$2935,$H255)</f>
        <v>1</v>
      </c>
    </row>
    <row r="256" spans="1:9" x14ac:dyDescent="0.25">
      <c r="A256" s="4">
        <v>954181</v>
      </c>
      <c r="B256" s="4" t="s">
        <v>464</v>
      </c>
      <c r="C256" s="4">
        <v>1</v>
      </c>
      <c r="D256" s="4">
        <v>10.5</v>
      </c>
      <c r="E256" s="5">
        <v>20</v>
      </c>
      <c r="F256" s="5" t="s">
        <v>43</v>
      </c>
      <c r="G256" s="5">
        <v>1</v>
      </c>
      <c r="H256" s="5" t="str">
        <f t="shared" si="3"/>
        <v>GEN10.520TD1</v>
      </c>
      <c r="I256" s="5">
        <f>COUNTIF(Data!$G$3:$BA$2935,$H256)</f>
        <v>1</v>
      </c>
    </row>
    <row r="257" spans="1:9" x14ac:dyDescent="0.25">
      <c r="A257" s="4">
        <v>954182</v>
      </c>
      <c r="B257" s="4" t="s">
        <v>465</v>
      </c>
      <c r="C257" s="4">
        <v>1</v>
      </c>
      <c r="D257" s="4">
        <v>10.5</v>
      </c>
      <c r="E257" s="5">
        <v>20</v>
      </c>
      <c r="F257" s="5" t="s">
        <v>43</v>
      </c>
      <c r="G257" s="5">
        <v>1</v>
      </c>
      <c r="H257" s="5" t="str">
        <f t="shared" si="3"/>
        <v>GEN10.520TD1</v>
      </c>
      <c r="I257" s="5">
        <f>COUNTIF(Data!$G$3:$BA$2935,$H257)</f>
        <v>1</v>
      </c>
    </row>
    <row r="258" spans="1:9" x14ac:dyDescent="0.25">
      <c r="A258" s="4">
        <v>954191</v>
      </c>
      <c r="B258" s="4" t="s">
        <v>466</v>
      </c>
      <c r="C258" s="4">
        <v>1</v>
      </c>
      <c r="D258" s="4">
        <v>10.5</v>
      </c>
      <c r="E258" s="5">
        <v>20</v>
      </c>
      <c r="F258" s="5" t="s">
        <v>43</v>
      </c>
      <c r="G258" s="5">
        <v>1</v>
      </c>
      <c r="H258" s="5" t="str">
        <f t="shared" si="3"/>
        <v>GEN10.520TD1</v>
      </c>
      <c r="I258" s="5">
        <f>COUNTIF(Data!$G$3:$BA$2935,$H258)</f>
        <v>1</v>
      </c>
    </row>
    <row r="259" spans="1:9" x14ac:dyDescent="0.25">
      <c r="A259" s="4">
        <v>954192</v>
      </c>
      <c r="B259" s="4" t="s">
        <v>467</v>
      </c>
      <c r="C259" s="4">
        <v>1</v>
      </c>
      <c r="D259" s="4">
        <v>10.5</v>
      </c>
      <c r="E259" s="5">
        <v>20</v>
      </c>
      <c r="F259" s="5" t="s">
        <v>43</v>
      </c>
      <c r="G259" s="5">
        <v>1</v>
      </c>
      <c r="H259" s="5" t="str">
        <f t="shared" si="3"/>
        <v>GEN10.520TD1</v>
      </c>
      <c r="I259" s="5">
        <f>COUNTIF(Data!$G$3:$BA$2935,$H259)</f>
        <v>1</v>
      </c>
    </row>
    <row r="260" spans="1:9" x14ac:dyDescent="0.25">
      <c r="A260" s="4">
        <v>954201</v>
      </c>
      <c r="B260" s="4" t="s">
        <v>468</v>
      </c>
      <c r="C260" s="4">
        <v>1</v>
      </c>
      <c r="D260" s="4">
        <v>10.5</v>
      </c>
      <c r="E260" s="5">
        <v>49</v>
      </c>
      <c r="F260" s="5" t="s">
        <v>43</v>
      </c>
      <c r="G260" s="5">
        <v>1</v>
      </c>
      <c r="H260" s="5" t="str">
        <f t="shared" ref="H260:H323" si="4">"GEN"&amp;D260&amp;E260&amp;F260&amp;G260</f>
        <v>GEN10.549TD1</v>
      </c>
      <c r="I260" s="5">
        <f>COUNTIF(Data!$G$3:$BA$2935,$H260)</f>
        <v>1</v>
      </c>
    </row>
    <row r="261" spans="1:9" x14ac:dyDescent="0.25">
      <c r="A261" s="4">
        <v>954211</v>
      </c>
      <c r="B261" s="4" t="s">
        <v>469</v>
      </c>
      <c r="C261" s="4">
        <v>1</v>
      </c>
      <c r="D261" s="4">
        <v>13.8</v>
      </c>
      <c r="E261" s="5">
        <v>105</v>
      </c>
      <c r="F261" s="5" t="s">
        <v>43</v>
      </c>
      <c r="G261" s="5">
        <v>1</v>
      </c>
      <c r="H261" s="5" t="str">
        <f t="shared" si="4"/>
        <v>GEN13.8105TD1</v>
      </c>
      <c r="I261" s="5">
        <f>COUNTIF(Data!$G$3:$BA$2935,$H261)</f>
        <v>1</v>
      </c>
    </row>
    <row r="262" spans="1:9" x14ac:dyDescent="0.25">
      <c r="A262" s="4">
        <v>955011</v>
      </c>
      <c r="B262" s="4" t="s">
        <v>470</v>
      </c>
      <c r="C262" s="4">
        <v>1</v>
      </c>
      <c r="D262" s="4">
        <v>10.5</v>
      </c>
      <c r="E262" s="5">
        <v>120</v>
      </c>
      <c r="F262" s="5" t="s">
        <v>120</v>
      </c>
      <c r="G262" s="5">
        <v>1</v>
      </c>
      <c r="H262" s="5" t="str">
        <f t="shared" si="4"/>
        <v>GEN10.5120ND1</v>
      </c>
      <c r="I262" s="5">
        <f>COUNTIF(Data!$G$3:$BA$2935,$H262)</f>
        <v>1</v>
      </c>
    </row>
    <row r="263" spans="1:9" x14ac:dyDescent="0.25">
      <c r="A263" s="4">
        <v>955021</v>
      </c>
      <c r="B263" s="4" t="s">
        <v>471</v>
      </c>
      <c r="C263" s="4">
        <v>1</v>
      </c>
      <c r="D263" s="4">
        <v>13.8</v>
      </c>
      <c r="E263" s="5">
        <v>130</v>
      </c>
      <c r="F263" s="5" t="s">
        <v>43</v>
      </c>
      <c r="G263" s="5">
        <v>1</v>
      </c>
      <c r="H263" s="5" t="str">
        <f t="shared" si="4"/>
        <v>GEN13.8130TD1</v>
      </c>
      <c r="I263" s="5">
        <f>COUNTIF(Data!$G$3:$BA$2935,$H263)</f>
        <v>1</v>
      </c>
    </row>
    <row r="264" spans="1:9" x14ac:dyDescent="0.25">
      <c r="A264" s="4">
        <v>955021</v>
      </c>
      <c r="B264" s="4" t="s">
        <v>471</v>
      </c>
      <c r="C264" s="4">
        <v>2</v>
      </c>
      <c r="D264" s="4">
        <v>13.8</v>
      </c>
      <c r="E264" s="5">
        <v>75</v>
      </c>
      <c r="F264" s="5" t="s">
        <v>43</v>
      </c>
      <c r="G264" s="5">
        <v>1</v>
      </c>
      <c r="H264" s="5" t="str">
        <f t="shared" si="4"/>
        <v>GEN13.875TD1</v>
      </c>
      <c r="I264" s="5">
        <f>COUNTIF(Data!$G$3:$BA$2935,$H264)</f>
        <v>1</v>
      </c>
    </row>
    <row r="265" spans="1:9" x14ac:dyDescent="0.25">
      <c r="A265" s="4">
        <v>955022</v>
      </c>
      <c r="B265" s="4" t="s">
        <v>472</v>
      </c>
      <c r="C265" s="4">
        <v>1</v>
      </c>
      <c r="D265" s="4">
        <v>13.8</v>
      </c>
      <c r="E265" s="5">
        <v>75</v>
      </c>
      <c r="F265" s="5" t="s">
        <v>43</v>
      </c>
      <c r="G265" s="5">
        <v>1</v>
      </c>
      <c r="H265" s="5" t="str">
        <f t="shared" si="4"/>
        <v>GEN13.875TD1</v>
      </c>
      <c r="I265" s="5">
        <f>COUNTIF(Data!$G$3:$BA$2935,$H265)</f>
        <v>1</v>
      </c>
    </row>
    <row r="266" spans="1:9" x14ac:dyDescent="0.25">
      <c r="A266" s="4">
        <v>956011</v>
      </c>
      <c r="B266" s="4" t="s">
        <v>222</v>
      </c>
      <c r="C266" s="4">
        <v>1</v>
      </c>
      <c r="D266" s="4">
        <v>13.8</v>
      </c>
      <c r="E266" s="5">
        <v>87</v>
      </c>
      <c r="F266" s="5" t="s">
        <v>43</v>
      </c>
      <c r="G266" s="5">
        <v>1</v>
      </c>
      <c r="H266" s="5" t="str">
        <f t="shared" si="4"/>
        <v>GEN13.887TD1</v>
      </c>
      <c r="I266" s="5">
        <f>COUNTIF(Data!$G$3:$BA$2935,$H266)</f>
        <v>1</v>
      </c>
    </row>
    <row r="267" spans="1:9" x14ac:dyDescent="0.25">
      <c r="A267" s="4">
        <v>956012</v>
      </c>
      <c r="B267" s="4" t="s">
        <v>473</v>
      </c>
      <c r="C267" s="4">
        <v>1</v>
      </c>
      <c r="D267" s="4">
        <v>13.8</v>
      </c>
      <c r="E267" s="5">
        <v>87</v>
      </c>
      <c r="F267" s="5" t="s">
        <v>43</v>
      </c>
      <c r="G267" s="5">
        <v>1</v>
      </c>
      <c r="H267" s="5" t="str">
        <f t="shared" si="4"/>
        <v>GEN13.887TD1</v>
      </c>
      <c r="I267" s="5">
        <f>COUNTIF(Data!$G$3:$BA$2935,$H267)</f>
        <v>1</v>
      </c>
    </row>
    <row r="268" spans="1:9" x14ac:dyDescent="0.25">
      <c r="A268" s="4">
        <v>956021</v>
      </c>
      <c r="B268" s="4" t="s">
        <v>474</v>
      </c>
      <c r="C268" s="4">
        <v>1</v>
      </c>
      <c r="D268" s="4">
        <v>10.5</v>
      </c>
      <c r="E268" s="5">
        <v>55</v>
      </c>
      <c r="F268" s="5" t="s">
        <v>43</v>
      </c>
      <c r="G268" s="5">
        <v>1</v>
      </c>
      <c r="H268" s="5" t="str">
        <f t="shared" si="4"/>
        <v>GEN10.555TD1</v>
      </c>
      <c r="I268" s="5">
        <f>COUNTIF(Data!$G$3:$BA$2935,$H268)</f>
        <v>1</v>
      </c>
    </row>
    <row r="269" spans="1:9" x14ac:dyDescent="0.25">
      <c r="A269" s="4">
        <v>956022</v>
      </c>
      <c r="B269" s="4" t="s">
        <v>475</v>
      </c>
      <c r="C269" s="4">
        <v>1</v>
      </c>
      <c r="D269" s="4">
        <v>10.5</v>
      </c>
      <c r="E269" s="5">
        <v>55</v>
      </c>
      <c r="F269" s="5" t="s">
        <v>43</v>
      </c>
      <c r="G269" s="5">
        <v>1</v>
      </c>
      <c r="H269" s="5" t="str">
        <f t="shared" si="4"/>
        <v>GEN10.555TD1</v>
      </c>
      <c r="I269" s="5">
        <f>COUNTIF(Data!$G$3:$BA$2935,$H269)</f>
        <v>1</v>
      </c>
    </row>
    <row r="270" spans="1:9" x14ac:dyDescent="0.25">
      <c r="A270" s="4">
        <v>956031</v>
      </c>
      <c r="B270" s="4" t="s">
        <v>214</v>
      </c>
      <c r="C270" s="4">
        <v>1</v>
      </c>
      <c r="D270" s="4">
        <v>15.8</v>
      </c>
      <c r="E270" s="5">
        <v>170</v>
      </c>
      <c r="F270" s="5" t="s">
        <v>43</v>
      </c>
      <c r="G270" s="5">
        <v>1</v>
      </c>
      <c r="H270" s="5" t="str">
        <f t="shared" si="4"/>
        <v>GEN15.8170TD1</v>
      </c>
      <c r="I270" s="5">
        <f>COUNTIF(Data!$G$3:$BA$2935,$H270)</f>
        <v>1</v>
      </c>
    </row>
    <row r="271" spans="1:9" x14ac:dyDescent="0.25">
      <c r="A271" s="4">
        <v>956032</v>
      </c>
      <c r="B271" s="4" t="s">
        <v>476</v>
      </c>
      <c r="C271" s="4">
        <v>1</v>
      </c>
      <c r="D271" s="4">
        <v>15.8</v>
      </c>
      <c r="E271" s="5">
        <v>170</v>
      </c>
      <c r="F271" s="5" t="s">
        <v>43</v>
      </c>
      <c r="G271" s="5">
        <v>1</v>
      </c>
      <c r="H271" s="5" t="str">
        <f t="shared" si="4"/>
        <v>GEN15.8170TD1</v>
      </c>
      <c r="I271" s="5">
        <f>COUNTIF(Data!$G$3:$BA$2935,$H271)</f>
        <v>1</v>
      </c>
    </row>
    <row r="272" spans="1:9" x14ac:dyDescent="0.25">
      <c r="A272" s="4">
        <v>956041</v>
      </c>
      <c r="B272" s="4" t="s">
        <v>477</v>
      </c>
      <c r="C272" s="4">
        <v>1</v>
      </c>
      <c r="D272" s="4">
        <v>13.8</v>
      </c>
      <c r="E272" s="5">
        <v>72</v>
      </c>
      <c r="F272" s="5" t="s">
        <v>43</v>
      </c>
      <c r="G272" s="5">
        <v>1</v>
      </c>
      <c r="H272" s="5" t="str">
        <f t="shared" si="4"/>
        <v>GEN13.872TD1</v>
      </c>
      <c r="I272" s="5">
        <f>COUNTIF(Data!$G$3:$BA$2935,$H272)</f>
        <v>1</v>
      </c>
    </row>
    <row r="273" spans="1:9" x14ac:dyDescent="0.25">
      <c r="A273" s="4">
        <v>956042</v>
      </c>
      <c r="B273" s="4" t="s">
        <v>478</v>
      </c>
      <c r="C273" s="4">
        <v>1</v>
      </c>
      <c r="D273" s="4">
        <v>13.8</v>
      </c>
      <c r="E273" s="5">
        <v>72</v>
      </c>
      <c r="F273" s="5" t="s">
        <v>43</v>
      </c>
      <c r="G273" s="5">
        <v>1</v>
      </c>
      <c r="H273" s="5" t="str">
        <f t="shared" si="4"/>
        <v>GEN13.872TD1</v>
      </c>
      <c r="I273" s="5">
        <f>COUNTIF(Data!$G$3:$BA$2935,$H273)</f>
        <v>1</v>
      </c>
    </row>
    <row r="274" spans="1:9" x14ac:dyDescent="0.25">
      <c r="A274" s="4">
        <v>956051</v>
      </c>
      <c r="B274" s="4" t="s">
        <v>479</v>
      </c>
      <c r="C274" s="4">
        <v>1</v>
      </c>
      <c r="D274" s="4">
        <v>13.8</v>
      </c>
      <c r="E274" s="5">
        <v>80</v>
      </c>
      <c r="F274" s="5" t="s">
        <v>43</v>
      </c>
      <c r="G274" s="5">
        <v>1</v>
      </c>
      <c r="H274" s="5" t="str">
        <f t="shared" si="4"/>
        <v>GEN13.880TD1</v>
      </c>
      <c r="I274" s="5">
        <f>COUNTIF(Data!$G$3:$BA$2935,$H274)</f>
        <v>1</v>
      </c>
    </row>
    <row r="275" spans="1:9" x14ac:dyDescent="0.25">
      <c r="A275" s="4">
        <v>956061</v>
      </c>
      <c r="B275" s="4" t="s">
        <v>480</v>
      </c>
      <c r="C275" s="4">
        <v>1</v>
      </c>
      <c r="D275" s="4">
        <v>13.8</v>
      </c>
      <c r="E275" s="5">
        <v>150</v>
      </c>
      <c r="F275" s="5" t="s">
        <v>43</v>
      </c>
      <c r="G275" s="5">
        <v>1</v>
      </c>
      <c r="H275" s="5" t="str">
        <f t="shared" si="4"/>
        <v>GEN13.8150TD1</v>
      </c>
      <c r="I275" s="5">
        <f>COUNTIF(Data!$G$3:$BA$2935,$H275)</f>
        <v>1</v>
      </c>
    </row>
    <row r="276" spans="1:9" x14ac:dyDescent="0.25">
      <c r="A276" s="4">
        <v>956071</v>
      </c>
      <c r="B276" s="4" t="s">
        <v>234</v>
      </c>
      <c r="C276" s="4">
        <v>1</v>
      </c>
      <c r="D276" s="4">
        <v>13.8</v>
      </c>
      <c r="E276" s="5">
        <v>106</v>
      </c>
      <c r="F276" s="5" t="s">
        <v>43</v>
      </c>
      <c r="G276" s="5">
        <v>1</v>
      </c>
      <c r="H276" s="5" t="str">
        <f t="shared" si="4"/>
        <v>GEN13.8106TD1</v>
      </c>
      <c r="I276" s="5">
        <f>COUNTIF(Data!$G$3:$BA$2935,$H276)</f>
        <v>1</v>
      </c>
    </row>
    <row r="277" spans="1:9" x14ac:dyDescent="0.25">
      <c r="A277" s="4">
        <v>956081</v>
      </c>
      <c r="B277" s="4" t="s">
        <v>481</v>
      </c>
      <c r="C277" s="4">
        <v>1</v>
      </c>
      <c r="D277" s="4">
        <v>13.8</v>
      </c>
      <c r="E277" s="5">
        <v>135</v>
      </c>
      <c r="F277" s="5" t="s">
        <v>43</v>
      </c>
      <c r="G277" s="5">
        <v>1</v>
      </c>
      <c r="H277" s="5" t="str">
        <f t="shared" si="4"/>
        <v>GEN13.8135TD1</v>
      </c>
      <c r="I277" s="5">
        <f>COUNTIF(Data!$G$3:$BA$2935,$H277)</f>
        <v>1</v>
      </c>
    </row>
    <row r="278" spans="1:9" x14ac:dyDescent="0.25">
      <c r="A278" s="4">
        <v>957001</v>
      </c>
      <c r="B278" s="4" t="s">
        <v>482</v>
      </c>
      <c r="C278" s="4">
        <v>1</v>
      </c>
      <c r="D278" s="4">
        <v>13.8</v>
      </c>
      <c r="E278" s="5">
        <v>140</v>
      </c>
      <c r="F278" s="5" t="s">
        <v>43</v>
      </c>
      <c r="G278" s="5">
        <v>1</v>
      </c>
      <c r="H278" s="5" t="str">
        <f t="shared" si="4"/>
        <v>GEN13.8140TD1</v>
      </c>
      <c r="I278" s="5">
        <f>COUNTIF(Data!$G$3:$BA$2935,$H278)</f>
        <v>1</v>
      </c>
    </row>
    <row r="279" spans="1:9" x14ac:dyDescent="0.25">
      <c r="A279" s="4">
        <v>957002</v>
      </c>
      <c r="B279" s="4" t="s">
        <v>482</v>
      </c>
      <c r="C279" s="4">
        <v>2</v>
      </c>
      <c r="D279" s="4">
        <v>13.8</v>
      </c>
      <c r="E279" s="5">
        <v>140</v>
      </c>
      <c r="F279" s="5" t="s">
        <v>43</v>
      </c>
      <c r="G279" s="5">
        <v>1</v>
      </c>
      <c r="H279" s="5" t="str">
        <f t="shared" si="4"/>
        <v>GEN13.8140TD1</v>
      </c>
      <c r="I279" s="5">
        <f>COUNTIF(Data!$G$3:$BA$2935,$H279)</f>
        <v>1</v>
      </c>
    </row>
    <row r="280" spans="1:9" x14ac:dyDescent="0.25">
      <c r="A280" s="4">
        <v>957011</v>
      </c>
      <c r="B280" s="4" t="s">
        <v>483</v>
      </c>
      <c r="C280" s="4">
        <v>1</v>
      </c>
      <c r="D280" s="4">
        <v>13.8</v>
      </c>
      <c r="E280" s="5">
        <v>110</v>
      </c>
      <c r="F280" s="5" t="s">
        <v>43</v>
      </c>
      <c r="G280" s="5">
        <v>1</v>
      </c>
      <c r="H280" s="5" t="str">
        <f t="shared" si="4"/>
        <v>GEN13.8110TD1</v>
      </c>
      <c r="I280" s="5">
        <f>COUNTIF(Data!$G$3:$BA$2935,$H280)</f>
        <v>1</v>
      </c>
    </row>
    <row r="281" spans="1:9" x14ac:dyDescent="0.25">
      <c r="A281" s="4">
        <v>957012</v>
      </c>
      <c r="B281" s="4" t="s">
        <v>484</v>
      </c>
      <c r="C281" s="4">
        <v>1</v>
      </c>
      <c r="D281" s="4">
        <v>13.8</v>
      </c>
      <c r="E281" s="5">
        <v>110</v>
      </c>
      <c r="F281" s="5" t="s">
        <v>43</v>
      </c>
      <c r="G281" s="5">
        <v>1</v>
      </c>
      <c r="H281" s="5" t="str">
        <f t="shared" si="4"/>
        <v>GEN13.8110TD1</v>
      </c>
      <c r="I281" s="5">
        <f>COUNTIF(Data!$G$3:$BA$2935,$H281)</f>
        <v>1</v>
      </c>
    </row>
    <row r="282" spans="1:9" x14ac:dyDescent="0.25">
      <c r="A282" s="4">
        <v>957021</v>
      </c>
      <c r="B282" s="4" t="s">
        <v>226</v>
      </c>
      <c r="C282" s="4">
        <v>1</v>
      </c>
      <c r="D282" s="4">
        <v>13.8</v>
      </c>
      <c r="E282" s="5">
        <v>75</v>
      </c>
      <c r="F282" s="5" t="s">
        <v>43</v>
      </c>
      <c r="G282" s="5">
        <v>1</v>
      </c>
      <c r="H282" s="5" t="str">
        <f t="shared" si="4"/>
        <v>GEN13.875TD1</v>
      </c>
      <c r="I282" s="5">
        <f>COUNTIF(Data!$G$3:$BA$2935,$H282)</f>
        <v>1</v>
      </c>
    </row>
    <row r="283" spans="1:9" x14ac:dyDescent="0.25">
      <c r="A283" s="4">
        <v>957022</v>
      </c>
      <c r="B283" s="4" t="s">
        <v>485</v>
      </c>
      <c r="C283" s="4">
        <v>1</v>
      </c>
      <c r="D283" s="4">
        <v>13.8</v>
      </c>
      <c r="E283" s="5">
        <v>75</v>
      </c>
      <c r="F283" s="5" t="s">
        <v>43</v>
      </c>
      <c r="G283" s="5">
        <v>1</v>
      </c>
      <c r="H283" s="5" t="str">
        <f t="shared" si="4"/>
        <v>GEN13.875TD1</v>
      </c>
      <c r="I283" s="5">
        <f>COUNTIF(Data!$G$3:$BA$2935,$H283)</f>
        <v>1</v>
      </c>
    </row>
    <row r="284" spans="1:9" x14ac:dyDescent="0.25">
      <c r="A284" s="4">
        <v>957031</v>
      </c>
      <c r="B284" s="4" t="s">
        <v>486</v>
      </c>
      <c r="C284" s="4">
        <v>1</v>
      </c>
      <c r="D284" s="4">
        <v>13.8</v>
      </c>
      <c r="E284" s="5">
        <v>40</v>
      </c>
      <c r="F284" s="5" t="s">
        <v>43</v>
      </c>
      <c r="G284" s="5">
        <v>1</v>
      </c>
      <c r="H284" s="5" t="str">
        <f t="shared" si="4"/>
        <v>GEN13.840TD1</v>
      </c>
      <c r="I284" s="5">
        <f>COUNTIF(Data!$G$3:$BA$2935,$H284)</f>
        <v>1</v>
      </c>
    </row>
    <row r="285" spans="1:9" x14ac:dyDescent="0.25">
      <c r="A285" s="4">
        <v>957032</v>
      </c>
      <c r="B285" s="4" t="s">
        <v>487</v>
      </c>
      <c r="C285" s="4">
        <v>1</v>
      </c>
      <c r="D285" s="4">
        <v>13.8</v>
      </c>
      <c r="E285" s="5">
        <v>40</v>
      </c>
      <c r="F285" s="5" t="s">
        <v>43</v>
      </c>
      <c r="G285" s="5">
        <v>1</v>
      </c>
      <c r="H285" s="5" t="str">
        <f t="shared" si="4"/>
        <v>GEN13.840TD1</v>
      </c>
      <c r="I285" s="5">
        <f>COUNTIF(Data!$G$3:$BA$2935,$H285)</f>
        <v>1</v>
      </c>
    </row>
    <row r="286" spans="1:9" x14ac:dyDescent="0.25">
      <c r="A286" s="4">
        <v>957041</v>
      </c>
      <c r="B286" s="4" t="s">
        <v>488</v>
      </c>
      <c r="C286" s="4">
        <v>1</v>
      </c>
      <c r="D286" s="4">
        <v>13.8</v>
      </c>
      <c r="E286" s="5">
        <v>75</v>
      </c>
      <c r="F286" s="5" t="s">
        <v>43</v>
      </c>
      <c r="G286" s="5">
        <v>1</v>
      </c>
      <c r="H286" s="5" t="str">
        <f t="shared" si="4"/>
        <v>GEN13.875TD1</v>
      </c>
      <c r="I286" s="5">
        <f>COUNTIF(Data!$G$3:$BA$2935,$H286)</f>
        <v>1</v>
      </c>
    </row>
    <row r="287" spans="1:9" x14ac:dyDescent="0.25">
      <c r="A287" s="4">
        <v>958011</v>
      </c>
      <c r="B287" s="4" t="s">
        <v>489</v>
      </c>
      <c r="C287" s="4">
        <v>1</v>
      </c>
      <c r="D287" s="4">
        <v>13.8</v>
      </c>
      <c r="E287" s="5">
        <v>33</v>
      </c>
      <c r="F287" s="5" t="s">
        <v>43</v>
      </c>
      <c r="G287" s="5">
        <v>1</v>
      </c>
      <c r="H287" s="5" t="str">
        <f t="shared" si="4"/>
        <v>GEN13.833TD1</v>
      </c>
      <c r="I287" s="5">
        <f>COUNTIF(Data!$G$3:$BA$2935,$H287)</f>
        <v>1</v>
      </c>
    </row>
    <row r="288" spans="1:9" x14ac:dyDescent="0.25">
      <c r="A288" s="4">
        <v>958012</v>
      </c>
      <c r="B288" s="4" t="s">
        <v>490</v>
      </c>
      <c r="C288" s="4">
        <v>1</v>
      </c>
      <c r="D288" s="4">
        <v>13.8</v>
      </c>
      <c r="E288" s="5">
        <v>33</v>
      </c>
      <c r="F288" s="5" t="s">
        <v>43</v>
      </c>
      <c r="G288" s="5">
        <v>1</v>
      </c>
      <c r="H288" s="5" t="str">
        <f t="shared" si="4"/>
        <v>GEN13.833TD1</v>
      </c>
      <c r="I288" s="5">
        <f>COUNTIF(Data!$G$3:$BA$2935,$H288)</f>
        <v>1</v>
      </c>
    </row>
    <row r="289" spans="1:9" x14ac:dyDescent="0.25">
      <c r="A289" s="4">
        <v>958021</v>
      </c>
      <c r="B289" s="4" t="s">
        <v>491</v>
      </c>
      <c r="C289" s="4">
        <v>1</v>
      </c>
      <c r="D289" s="4">
        <v>13.8</v>
      </c>
      <c r="E289" s="5">
        <v>105</v>
      </c>
      <c r="F289" s="5" t="s">
        <v>43</v>
      </c>
      <c r="G289" s="5">
        <v>1</v>
      </c>
      <c r="H289" s="5" t="str">
        <f t="shared" si="4"/>
        <v>GEN13.8105TD1</v>
      </c>
      <c r="I289" s="5">
        <f>COUNTIF(Data!$G$3:$BA$2935,$H289)</f>
        <v>1</v>
      </c>
    </row>
    <row r="290" spans="1:9" x14ac:dyDescent="0.25">
      <c r="A290" s="4">
        <v>958111</v>
      </c>
      <c r="B290" s="4" t="s">
        <v>492</v>
      </c>
      <c r="C290" s="4">
        <v>1</v>
      </c>
      <c r="D290" s="4">
        <v>26</v>
      </c>
      <c r="E290" s="5">
        <v>600</v>
      </c>
      <c r="F290" s="5" t="s">
        <v>120</v>
      </c>
      <c r="G290" s="5">
        <v>1</v>
      </c>
      <c r="H290" s="5" t="str">
        <f t="shared" si="4"/>
        <v>GEN26600ND1</v>
      </c>
      <c r="I290" s="5">
        <f>COUNTIF(Data!$G$3:$BA$2935,$H290)</f>
        <v>1</v>
      </c>
    </row>
    <row r="291" spans="1:9" x14ac:dyDescent="0.25">
      <c r="A291" s="4">
        <v>958112</v>
      </c>
      <c r="B291" s="4" t="s">
        <v>493</v>
      </c>
      <c r="C291" s="4">
        <v>1</v>
      </c>
      <c r="D291" s="4">
        <v>26</v>
      </c>
      <c r="E291" s="5">
        <v>600</v>
      </c>
      <c r="F291" s="5" t="s">
        <v>120</v>
      </c>
      <c r="G291" s="5">
        <v>1</v>
      </c>
      <c r="H291" s="5" t="str">
        <f t="shared" si="4"/>
        <v>GEN26600ND1</v>
      </c>
      <c r="I291" s="5">
        <f>COUNTIF(Data!$G$3:$BA$2935,$H291)</f>
        <v>1</v>
      </c>
    </row>
    <row r="292" spans="1:9" x14ac:dyDescent="0.25">
      <c r="A292" s="4">
        <v>958113</v>
      </c>
      <c r="B292" s="4" t="s">
        <v>494</v>
      </c>
      <c r="C292" s="4">
        <v>1</v>
      </c>
      <c r="D292" s="4">
        <v>26</v>
      </c>
      <c r="E292" s="5">
        <v>600</v>
      </c>
      <c r="F292" s="5" t="s">
        <v>120</v>
      </c>
      <c r="G292" s="5">
        <v>1</v>
      </c>
      <c r="H292" s="5" t="str">
        <f t="shared" si="4"/>
        <v>GEN26600ND1</v>
      </c>
      <c r="I292" s="5">
        <f>COUNTIF(Data!$G$3:$BA$2935,$H292)</f>
        <v>1</v>
      </c>
    </row>
    <row r="293" spans="1:9" x14ac:dyDescent="0.25">
      <c r="A293" s="4">
        <v>958114</v>
      </c>
      <c r="B293" s="4" t="s">
        <v>495</v>
      </c>
      <c r="C293" s="4">
        <v>1</v>
      </c>
      <c r="D293" s="4">
        <v>26</v>
      </c>
      <c r="E293" s="5">
        <v>600</v>
      </c>
      <c r="F293" s="5" t="s">
        <v>120</v>
      </c>
      <c r="G293" s="5">
        <v>1</v>
      </c>
      <c r="H293" s="5" t="str">
        <f t="shared" si="4"/>
        <v>GEN26600ND1</v>
      </c>
      <c r="I293" s="5">
        <f>COUNTIF(Data!$G$3:$BA$2935,$H293)</f>
        <v>1</v>
      </c>
    </row>
    <row r="294" spans="1:9" x14ac:dyDescent="0.25">
      <c r="A294" s="4">
        <v>959001</v>
      </c>
      <c r="B294" s="4" t="s">
        <v>496</v>
      </c>
      <c r="C294" s="4">
        <v>1</v>
      </c>
      <c r="D294" s="4">
        <v>10.5</v>
      </c>
      <c r="E294" s="5">
        <v>50</v>
      </c>
      <c r="F294" s="5" t="s">
        <v>43</v>
      </c>
      <c r="G294" s="5">
        <v>1</v>
      </c>
      <c r="H294" s="5" t="str">
        <f t="shared" si="4"/>
        <v>GEN10.550TD1</v>
      </c>
      <c r="I294" s="5">
        <f>COUNTIF(Data!$G$3:$BA$2935,$H294)</f>
        <v>1</v>
      </c>
    </row>
    <row r="295" spans="1:9" x14ac:dyDescent="0.25">
      <c r="A295" s="4">
        <v>959002</v>
      </c>
      <c r="B295" s="4" t="s">
        <v>497</v>
      </c>
      <c r="C295" s="4">
        <v>2</v>
      </c>
      <c r="D295" s="4">
        <v>10.5</v>
      </c>
      <c r="E295" s="5">
        <v>50</v>
      </c>
      <c r="F295" s="5" t="s">
        <v>43</v>
      </c>
      <c r="G295" s="5">
        <v>1</v>
      </c>
      <c r="H295" s="5" t="str">
        <f t="shared" si="4"/>
        <v>GEN10.550TD1</v>
      </c>
      <c r="I295" s="5">
        <f>COUNTIF(Data!$G$3:$BA$2935,$H295)</f>
        <v>1</v>
      </c>
    </row>
    <row r="296" spans="1:9" x14ac:dyDescent="0.25">
      <c r="A296" s="4">
        <v>959011</v>
      </c>
      <c r="B296" s="4" t="s">
        <v>498</v>
      </c>
      <c r="C296" s="4">
        <v>1</v>
      </c>
      <c r="D296" s="4">
        <v>13.8</v>
      </c>
      <c r="E296" s="5">
        <v>105</v>
      </c>
      <c r="F296" s="5" t="s">
        <v>43</v>
      </c>
      <c r="G296" s="5">
        <v>1</v>
      </c>
      <c r="H296" s="5" t="str">
        <f t="shared" si="4"/>
        <v>GEN13.8105TD1</v>
      </c>
      <c r="I296" s="5">
        <f>COUNTIF(Data!$G$3:$BA$2935,$H296)</f>
        <v>1</v>
      </c>
    </row>
    <row r="297" spans="1:9" x14ac:dyDescent="0.25">
      <c r="A297" s="4">
        <v>959012</v>
      </c>
      <c r="B297" s="4" t="s">
        <v>499</v>
      </c>
      <c r="C297" s="4">
        <v>1</v>
      </c>
      <c r="D297" s="4">
        <v>13.8</v>
      </c>
      <c r="E297" s="5">
        <v>105</v>
      </c>
      <c r="F297" s="5" t="s">
        <v>43</v>
      </c>
      <c r="G297" s="5">
        <v>1</v>
      </c>
      <c r="H297" s="5" t="str">
        <f t="shared" si="4"/>
        <v>GEN13.8105TD1</v>
      </c>
      <c r="I297" s="5">
        <f>COUNTIF(Data!$G$3:$BA$2935,$H297)</f>
        <v>1</v>
      </c>
    </row>
    <row r="298" spans="1:9" x14ac:dyDescent="0.25">
      <c r="A298" s="4">
        <v>959021</v>
      </c>
      <c r="B298" s="4" t="s">
        <v>500</v>
      </c>
      <c r="C298" s="4">
        <v>1</v>
      </c>
      <c r="D298" s="4">
        <v>15.8</v>
      </c>
      <c r="E298" s="5">
        <v>180</v>
      </c>
      <c r="F298" s="5" t="s">
        <v>43</v>
      </c>
      <c r="G298" s="5">
        <v>1</v>
      </c>
      <c r="H298" s="5" t="str">
        <f t="shared" si="4"/>
        <v>GEN15.8180TD1</v>
      </c>
      <c r="I298" s="5">
        <f>COUNTIF(Data!$G$3:$BA$2935,$H298)</f>
        <v>1</v>
      </c>
    </row>
    <row r="299" spans="1:9" x14ac:dyDescent="0.25">
      <c r="A299" s="4">
        <v>959031</v>
      </c>
      <c r="B299" s="4" t="s">
        <v>501</v>
      </c>
      <c r="C299" s="4">
        <v>1</v>
      </c>
      <c r="D299" s="4">
        <v>15.8</v>
      </c>
      <c r="E299" s="5">
        <v>240</v>
      </c>
      <c r="F299" s="5" t="s">
        <v>43</v>
      </c>
      <c r="G299" s="5">
        <v>1</v>
      </c>
      <c r="H299" s="5" t="str">
        <f t="shared" si="4"/>
        <v>GEN15.8240TD1</v>
      </c>
      <c r="I299" s="5">
        <f>COUNTIF(Data!$G$3:$BA$2935,$H299)</f>
        <v>1</v>
      </c>
    </row>
    <row r="300" spans="1:9" x14ac:dyDescent="0.25">
      <c r="A300" s="4">
        <v>959041</v>
      </c>
      <c r="B300" s="4" t="s">
        <v>502</v>
      </c>
      <c r="C300" s="4">
        <v>1</v>
      </c>
      <c r="D300" s="4">
        <v>10.5</v>
      </c>
      <c r="E300" s="5">
        <v>20</v>
      </c>
      <c r="F300" s="5" t="s">
        <v>43</v>
      </c>
      <c r="G300" s="5">
        <v>1</v>
      </c>
      <c r="H300" s="5" t="str">
        <f t="shared" si="4"/>
        <v>GEN10.520TD1</v>
      </c>
      <c r="I300" s="5">
        <f>COUNTIF(Data!$G$3:$BA$2935,$H300)</f>
        <v>1</v>
      </c>
    </row>
    <row r="301" spans="1:9" x14ac:dyDescent="0.25">
      <c r="A301" s="4">
        <v>959051</v>
      </c>
      <c r="B301" s="4" t="s">
        <v>503</v>
      </c>
      <c r="C301" s="4">
        <v>1</v>
      </c>
      <c r="D301" s="4">
        <v>10.5</v>
      </c>
      <c r="E301" s="5">
        <v>20</v>
      </c>
      <c r="F301" s="5" t="s">
        <v>43</v>
      </c>
      <c r="G301" s="5">
        <v>1</v>
      </c>
      <c r="H301" s="5" t="str">
        <f t="shared" si="4"/>
        <v>GEN10.520TD1</v>
      </c>
      <c r="I301" s="5">
        <f>COUNTIF(Data!$G$3:$BA$2935,$H301)</f>
        <v>1</v>
      </c>
    </row>
    <row r="302" spans="1:9" x14ac:dyDescent="0.25">
      <c r="A302" s="4">
        <v>959052</v>
      </c>
      <c r="B302" s="4" t="s">
        <v>133</v>
      </c>
      <c r="C302" s="4">
        <v>1</v>
      </c>
      <c r="D302" s="4">
        <v>10.5</v>
      </c>
      <c r="E302" s="5">
        <v>44</v>
      </c>
      <c r="F302" s="5" t="s">
        <v>43</v>
      </c>
      <c r="G302" s="5">
        <v>1</v>
      </c>
      <c r="H302" s="5" t="str">
        <f t="shared" si="4"/>
        <v>GEN10.544TD1</v>
      </c>
      <c r="I302" s="5">
        <f>COUNTIF(Data!$G$3:$BA$2935,$H302)</f>
        <v>1</v>
      </c>
    </row>
    <row r="303" spans="1:9" x14ac:dyDescent="0.25">
      <c r="A303" s="4">
        <v>959061</v>
      </c>
      <c r="B303" s="4" t="s">
        <v>504</v>
      </c>
      <c r="C303" s="4">
        <v>1</v>
      </c>
      <c r="D303" s="4">
        <v>10.5</v>
      </c>
      <c r="E303" s="5">
        <v>20</v>
      </c>
      <c r="F303" s="5" t="s">
        <v>43</v>
      </c>
      <c r="G303" s="5">
        <v>1</v>
      </c>
      <c r="H303" s="5" t="str">
        <f t="shared" si="4"/>
        <v>GEN10.520TD1</v>
      </c>
      <c r="I303" s="5">
        <f>COUNTIF(Data!$G$3:$BA$2935,$H303)</f>
        <v>1</v>
      </c>
    </row>
    <row r="304" spans="1:9" x14ac:dyDescent="0.25">
      <c r="A304" s="4">
        <v>959062</v>
      </c>
      <c r="B304" s="4" t="s">
        <v>505</v>
      </c>
      <c r="C304" s="4">
        <v>1</v>
      </c>
      <c r="D304" s="4">
        <v>6</v>
      </c>
      <c r="E304" s="5">
        <v>7.5</v>
      </c>
      <c r="F304" s="5" t="s">
        <v>43</v>
      </c>
      <c r="G304" s="5">
        <v>1</v>
      </c>
      <c r="H304" s="5" t="str">
        <f t="shared" si="4"/>
        <v>GEN67.5TD1</v>
      </c>
      <c r="I304" s="5">
        <f>COUNTIF(Data!$G$3:$BA$2935,$H304)</f>
        <v>1</v>
      </c>
    </row>
    <row r="305" spans="1:9" x14ac:dyDescent="0.25">
      <c r="A305" s="4">
        <v>959063</v>
      </c>
      <c r="B305" s="4" t="s">
        <v>506</v>
      </c>
      <c r="C305" s="4">
        <v>1</v>
      </c>
      <c r="D305" s="4">
        <v>6</v>
      </c>
      <c r="E305" s="5">
        <v>7.5</v>
      </c>
      <c r="F305" s="5" t="s">
        <v>43</v>
      </c>
      <c r="G305" s="5">
        <v>1</v>
      </c>
      <c r="H305" s="5" t="str">
        <f t="shared" si="4"/>
        <v>GEN67.5TD1</v>
      </c>
      <c r="I305" s="5">
        <f>COUNTIF(Data!$G$3:$BA$2935,$H305)</f>
        <v>1</v>
      </c>
    </row>
    <row r="306" spans="1:9" x14ac:dyDescent="0.25">
      <c r="A306" s="4">
        <v>959071</v>
      </c>
      <c r="B306" s="4" t="s">
        <v>507</v>
      </c>
      <c r="C306" s="4">
        <v>1</v>
      </c>
      <c r="D306" s="4">
        <v>6</v>
      </c>
      <c r="E306" s="5">
        <v>7.5</v>
      </c>
      <c r="F306" s="5" t="s">
        <v>43</v>
      </c>
      <c r="G306" s="5">
        <v>1</v>
      </c>
      <c r="H306" s="5" t="str">
        <f t="shared" si="4"/>
        <v>GEN67.5TD1</v>
      </c>
      <c r="I306" s="5">
        <f>COUNTIF(Data!$G$3:$BA$2935,$H306)</f>
        <v>1</v>
      </c>
    </row>
    <row r="307" spans="1:9" x14ac:dyDescent="0.25">
      <c r="A307" s="4">
        <v>959072</v>
      </c>
      <c r="B307" s="4" t="s">
        <v>508</v>
      </c>
      <c r="C307" s="4">
        <v>1</v>
      </c>
      <c r="D307" s="4">
        <v>6</v>
      </c>
      <c r="E307" s="5">
        <v>7.5</v>
      </c>
      <c r="F307" s="5" t="s">
        <v>43</v>
      </c>
      <c r="G307" s="5">
        <v>1</v>
      </c>
      <c r="H307" s="5" t="str">
        <f t="shared" si="4"/>
        <v>GEN67.5TD1</v>
      </c>
      <c r="I307" s="5">
        <f>COUNTIF(Data!$G$3:$BA$2935,$H307)</f>
        <v>1</v>
      </c>
    </row>
    <row r="308" spans="1:9" x14ac:dyDescent="0.25">
      <c r="A308" s="4">
        <v>959073</v>
      </c>
      <c r="B308" s="4" t="s">
        <v>509</v>
      </c>
      <c r="C308" s="4">
        <v>1</v>
      </c>
      <c r="D308" s="4">
        <v>6</v>
      </c>
      <c r="E308" s="5">
        <v>7.5</v>
      </c>
      <c r="F308" s="5" t="s">
        <v>43</v>
      </c>
      <c r="G308" s="5">
        <v>1</v>
      </c>
      <c r="H308" s="5" t="str">
        <f t="shared" si="4"/>
        <v>GEN67.5TD1</v>
      </c>
      <c r="I308" s="5">
        <f>COUNTIF(Data!$G$3:$BA$2935,$H308)</f>
        <v>1</v>
      </c>
    </row>
    <row r="309" spans="1:9" x14ac:dyDescent="0.25">
      <c r="A309" s="4">
        <v>959074</v>
      </c>
      <c r="B309" s="4" t="s">
        <v>510</v>
      </c>
      <c r="C309" s="4">
        <v>1</v>
      </c>
      <c r="D309" s="4">
        <v>6</v>
      </c>
      <c r="E309" s="5">
        <v>7.5</v>
      </c>
      <c r="F309" s="5" t="s">
        <v>43</v>
      </c>
      <c r="G309" s="5">
        <v>1</v>
      </c>
      <c r="H309" s="5" t="str">
        <f t="shared" si="4"/>
        <v>GEN67.5TD1</v>
      </c>
      <c r="I309" s="5">
        <f>COUNTIF(Data!$G$3:$BA$2935,$H309)</f>
        <v>1</v>
      </c>
    </row>
    <row r="310" spans="1:9" x14ac:dyDescent="0.25">
      <c r="A310" s="4">
        <v>959081</v>
      </c>
      <c r="B310" s="4" t="s">
        <v>511</v>
      </c>
      <c r="C310" s="4">
        <v>1</v>
      </c>
      <c r="D310" s="4">
        <v>6</v>
      </c>
      <c r="E310" s="5">
        <v>7.5</v>
      </c>
      <c r="F310" s="5" t="s">
        <v>43</v>
      </c>
      <c r="G310" s="5">
        <v>1</v>
      </c>
      <c r="H310" s="5" t="str">
        <f t="shared" si="4"/>
        <v>GEN67.5TD1</v>
      </c>
      <c r="I310" s="5">
        <f>COUNTIF(Data!$G$3:$BA$2935,$H310)</f>
        <v>1</v>
      </c>
    </row>
    <row r="311" spans="1:9" x14ac:dyDescent="0.25">
      <c r="A311" s="4">
        <v>959082</v>
      </c>
      <c r="B311" s="4" t="s">
        <v>512</v>
      </c>
      <c r="C311" s="4">
        <v>1</v>
      </c>
      <c r="D311" s="4">
        <v>6</v>
      </c>
      <c r="E311" s="5">
        <v>7.5</v>
      </c>
      <c r="F311" s="5" t="s">
        <v>43</v>
      </c>
      <c r="G311" s="5">
        <v>1</v>
      </c>
      <c r="H311" s="5" t="str">
        <f t="shared" si="4"/>
        <v>GEN67.5TD1</v>
      </c>
      <c r="I311" s="5">
        <f>COUNTIF(Data!$G$3:$BA$2935,$H311)</f>
        <v>1</v>
      </c>
    </row>
    <row r="312" spans="1:9" x14ac:dyDescent="0.25">
      <c r="A312" s="4">
        <v>959091</v>
      </c>
      <c r="B312" s="4" t="s">
        <v>513</v>
      </c>
      <c r="C312" s="4">
        <v>1</v>
      </c>
      <c r="D312" s="4">
        <v>10.5</v>
      </c>
      <c r="E312" s="5">
        <v>20</v>
      </c>
      <c r="F312" s="5" t="s">
        <v>43</v>
      </c>
      <c r="G312" s="5">
        <v>1</v>
      </c>
      <c r="H312" s="5" t="str">
        <f t="shared" si="4"/>
        <v>GEN10.520TD1</v>
      </c>
      <c r="I312" s="5">
        <f>COUNTIF(Data!$G$3:$BA$2935,$H312)</f>
        <v>1</v>
      </c>
    </row>
    <row r="313" spans="1:9" x14ac:dyDescent="0.25">
      <c r="A313" s="4">
        <v>959092</v>
      </c>
      <c r="B313" s="4" t="s">
        <v>514</v>
      </c>
      <c r="C313" s="4">
        <v>1</v>
      </c>
      <c r="D313" s="4">
        <v>6</v>
      </c>
      <c r="E313" s="5">
        <v>7.5</v>
      </c>
      <c r="F313" s="5" t="s">
        <v>43</v>
      </c>
      <c r="G313" s="5">
        <v>1</v>
      </c>
      <c r="H313" s="5" t="str">
        <f t="shared" si="4"/>
        <v>GEN67.5TD1</v>
      </c>
      <c r="I313" s="5">
        <f>COUNTIF(Data!$G$3:$BA$2935,$H313)</f>
        <v>1</v>
      </c>
    </row>
    <row r="314" spans="1:9" x14ac:dyDescent="0.25">
      <c r="A314" s="4">
        <v>959093</v>
      </c>
      <c r="B314" s="4" t="s">
        <v>515</v>
      </c>
      <c r="C314" s="4">
        <v>1</v>
      </c>
      <c r="D314" s="4">
        <v>6</v>
      </c>
      <c r="E314" s="5">
        <v>7.5</v>
      </c>
      <c r="F314" s="5" t="s">
        <v>43</v>
      </c>
      <c r="G314" s="5">
        <v>1</v>
      </c>
      <c r="H314" s="5" t="str">
        <f t="shared" si="4"/>
        <v>GEN67.5TD1</v>
      </c>
      <c r="I314" s="5">
        <f>COUNTIF(Data!$G$3:$BA$2935,$H314)</f>
        <v>1</v>
      </c>
    </row>
    <row r="315" spans="1:9" x14ac:dyDescent="0.25">
      <c r="A315" s="4">
        <v>959094</v>
      </c>
      <c r="B315" s="4" t="s">
        <v>516</v>
      </c>
      <c r="C315" s="4">
        <v>1</v>
      </c>
      <c r="D315" s="4">
        <v>6</v>
      </c>
      <c r="E315" s="5">
        <v>7.5</v>
      </c>
      <c r="F315" s="5" t="s">
        <v>43</v>
      </c>
      <c r="G315" s="5">
        <v>1</v>
      </c>
      <c r="H315" s="5" t="str">
        <f t="shared" si="4"/>
        <v>GEN67.5TD1</v>
      </c>
      <c r="I315" s="5">
        <f>COUNTIF(Data!$G$3:$BA$2935,$H315)</f>
        <v>1</v>
      </c>
    </row>
    <row r="316" spans="1:9" x14ac:dyDescent="0.25">
      <c r="A316" s="4">
        <v>959101</v>
      </c>
      <c r="B316" s="4" t="s">
        <v>517</v>
      </c>
      <c r="C316" s="4">
        <v>1</v>
      </c>
      <c r="D316" s="4">
        <v>10.5</v>
      </c>
      <c r="E316" s="5">
        <v>20</v>
      </c>
      <c r="F316" s="5" t="s">
        <v>43</v>
      </c>
      <c r="G316" s="5">
        <v>1</v>
      </c>
      <c r="H316" s="5" t="str">
        <f t="shared" si="4"/>
        <v>GEN10.520TD1</v>
      </c>
      <c r="I316" s="5">
        <f>COUNTIF(Data!$G$3:$BA$2935,$H316)</f>
        <v>1</v>
      </c>
    </row>
    <row r="317" spans="1:9" x14ac:dyDescent="0.25">
      <c r="A317" s="4">
        <v>959111</v>
      </c>
      <c r="B317" s="4" t="s">
        <v>518</v>
      </c>
      <c r="C317" s="4">
        <v>1</v>
      </c>
      <c r="D317" s="4">
        <v>11</v>
      </c>
      <c r="E317" s="5">
        <v>38.799999999999997</v>
      </c>
      <c r="F317" s="5" t="s">
        <v>43</v>
      </c>
      <c r="G317" s="5">
        <v>1</v>
      </c>
      <c r="H317" s="5" t="str">
        <f t="shared" si="4"/>
        <v>GEN1138.8TD1</v>
      </c>
      <c r="I317" s="5">
        <f>COUNTIF(Data!$G$3:$BA$2935,$H317)</f>
        <v>1</v>
      </c>
    </row>
    <row r="318" spans="1:9" x14ac:dyDescent="0.25">
      <c r="A318" s="4">
        <v>959121</v>
      </c>
      <c r="B318" s="4" t="s">
        <v>519</v>
      </c>
      <c r="C318" s="4">
        <v>1</v>
      </c>
      <c r="D318" s="4">
        <v>10.5</v>
      </c>
      <c r="E318" s="5">
        <v>20</v>
      </c>
      <c r="F318" s="5" t="s">
        <v>43</v>
      </c>
      <c r="G318" s="5">
        <v>1</v>
      </c>
      <c r="H318" s="5" t="str">
        <f t="shared" si="4"/>
        <v>GEN10.520TD1</v>
      </c>
      <c r="I318" s="5">
        <f>COUNTIF(Data!$G$3:$BA$2935,$H318)</f>
        <v>1</v>
      </c>
    </row>
    <row r="319" spans="1:9" x14ac:dyDescent="0.25">
      <c r="A319" s="4">
        <v>959131</v>
      </c>
      <c r="B319" s="4" t="s">
        <v>520</v>
      </c>
      <c r="C319" s="4">
        <v>1</v>
      </c>
      <c r="D319" s="4">
        <v>10.5</v>
      </c>
      <c r="E319" s="5">
        <v>20</v>
      </c>
      <c r="F319" s="5" t="s">
        <v>43</v>
      </c>
      <c r="G319" s="5">
        <v>1</v>
      </c>
      <c r="H319" s="5" t="str">
        <f t="shared" si="4"/>
        <v>GEN10.520TD1</v>
      </c>
      <c r="I319" s="5">
        <f>COUNTIF(Data!$G$3:$BA$2935,$H319)</f>
        <v>1</v>
      </c>
    </row>
    <row r="320" spans="1:9" x14ac:dyDescent="0.25">
      <c r="A320" s="4">
        <v>959141</v>
      </c>
      <c r="B320" s="4" t="s">
        <v>521</v>
      </c>
      <c r="C320" s="4">
        <v>1</v>
      </c>
      <c r="D320" s="4">
        <v>10.5</v>
      </c>
      <c r="E320" s="5">
        <v>20</v>
      </c>
      <c r="F320" s="5" t="s">
        <v>43</v>
      </c>
      <c r="G320" s="5">
        <v>1</v>
      </c>
      <c r="H320" s="5" t="str">
        <f t="shared" si="4"/>
        <v>GEN10.520TD1</v>
      </c>
      <c r="I320" s="5">
        <f>COUNTIF(Data!$G$3:$BA$2935,$H320)</f>
        <v>1</v>
      </c>
    </row>
    <row r="321" spans="1:9" x14ac:dyDescent="0.25">
      <c r="A321" s="4">
        <v>959142</v>
      </c>
      <c r="B321" s="4" t="s">
        <v>522</v>
      </c>
      <c r="C321" s="4">
        <v>1</v>
      </c>
      <c r="D321" s="4">
        <v>10.5</v>
      </c>
      <c r="E321" s="5">
        <v>20</v>
      </c>
      <c r="F321" s="5" t="s">
        <v>43</v>
      </c>
      <c r="G321" s="5">
        <v>1</v>
      </c>
      <c r="H321" s="5" t="str">
        <f t="shared" si="4"/>
        <v>GEN10.520TD1</v>
      </c>
      <c r="I321" s="5">
        <f>COUNTIF(Data!$G$3:$BA$2935,$H321)</f>
        <v>1</v>
      </c>
    </row>
    <row r="322" spans="1:9" x14ac:dyDescent="0.25">
      <c r="A322" s="4">
        <v>959151</v>
      </c>
      <c r="B322" s="4" t="s">
        <v>523</v>
      </c>
      <c r="C322" s="4">
        <v>1</v>
      </c>
      <c r="D322" s="4">
        <v>6</v>
      </c>
      <c r="E322" s="5">
        <v>7.5</v>
      </c>
      <c r="F322" s="5" t="s">
        <v>43</v>
      </c>
      <c r="G322" s="5">
        <v>1</v>
      </c>
      <c r="H322" s="5" t="str">
        <f t="shared" si="4"/>
        <v>GEN67.5TD1</v>
      </c>
      <c r="I322" s="5">
        <f>COUNTIF(Data!$G$3:$BA$2935,$H322)</f>
        <v>1</v>
      </c>
    </row>
    <row r="323" spans="1:9" x14ac:dyDescent="0.25">
      <c r="A323" s="4">
        <v>959152</v>
      </c>
      <c r="B323" s="4" t="s">
        <v>524</v>
      </c>
      <c r="C323" s="4">
        <v>1</v>
      </c>
      <c r="D323" s="4">
        <v>6</v>
      </c>
      <c r="E323" s="5">
        <v>7.5</v>
      </c>
      <c r="F323" s="5" t="s">
        <v>43</v>
      </c>
      <c r="G323" s="5">
        <v>1</v>
      </c>
      <c r="H323" s="5" t="str">
        <f t="shared" si="4"/>
        <v>GEN67.5TD1</v>
      </c>
      <c r="I323" s="5">
        <f>COUNTIF(Data!$G$3:$BA$2935,$H323)</f>
        <v>1</v>
      </c>
    </row>
    <row r="324" spans="1:9" x14ac:dyDescent="0.25">
      <c r="A324" s="4">
        <v>959153</v>
      </c>
      <c r="B324" s="4" t="s">
        <v>525</v>
      </c>
      <c r="C324" s="4">
        <v>1</v>
      </c>
      <c r="D324" s="4">
        <v>6</v>
      </c>
      <c r="E324" s="5">
        <v>7.5</v>
      </c>
      <c r="F324" s="5" t="s">
        <v>43</v>
      </c>
      <c r="G324" s="5">
        <v>1</v>
      </c>
      <c r="H324" s="5" t="str">
        <f t="shared" ref="H324:H387" si="5">"GEN"&amp;D324&amp;E324&amp;F324&amp;G324</f>
        <v>GEN67.5TD1</v>
      </c>
      <c r="I324" s="5">
        <f>COUNTIF(Data!$G$3:$BA$2935,$H324)</f>
        <v>1</v>
      </c>
    </row>
    <row r="325" spans="1:9" x14ac:dyDescent="0.25">
      <c r="A325" s="4">
        <v>959154</v>
      </c>
      <c r="B325" s="4" t="s">
        <v>526</v>
      </c>
      <c r="C325" s="4">
        <v>1</v>
      </c>
      <c r="D325" s="4">
        <v>6</v>
      </c>
      <c r="E325" s="5">
        <v>7.5</v>
      </c>
      <c r="F325" s="5" t="s">
        <v>43</v>
      </c>
      <c r="G325" s="5">
        <v>1</v>
      </c>
      <c r="H325" s="5" t="str">
        <f t="shared" si="5"/>
        <v>GEN67.5TD1</v>
      </c>
      <c r="I325" s="5">
        <f>COUNTIF(Data!$G$3:$BA$2935,$H325)</f>
        <v>1</v>
      </c>
    </row>
    <row r="326" spans="1:9" x14ac:dyDescent="0.25">
      <c r="A326" s="4">
        <v>959161</v>
      </c>
      <c r="B326" s="4" t="s">
        <v>527</v>
      </c>
      <c r="C326" s="4">
        <v>1</v>
      </c>
      <c r="D326" s="4">
        <v>10.5</v>
      </c>
      <c r="E326" s="5">
        <v>20</v>
      </c>
      <c r="F326" s="5" t="s">
        <v>43</v>
      </c>
      <c r="G326" s="5">
        <v>1</v>
      </c>
      <c r="H326" s="5" t="str">
        <f t="shared" si="5"/>
        <v>GEN10.520TD1</v>
      </c>
      <c r="I326" s="5">
        <f>COUNTIF(Data!$G$3:$BA$2935,$H326)</f>
        <v>1</v>
      </c>
    </row>
    <row r="327" spans="1:9" x14ac:dyDescent="0.25">
      <c r="A327" s="4">
        <v>959162</v>
      </c>
      <c r="B327" s="4" t="s">
        <v>528</v>
      </c>
      <c r="C327" s="4">
        <v>1</v>
      </c>
      <c r="D327" s="4">
        <v>6</v>
      </c>
      <c r="E327" s="5">
        <v>7.5</v>
      </c>
      <c r="F327" s="5" t="s">
        <v>43</v>
      </c>
      <c r="G327" s="5">
        <v>1</v>
      </c>
      <c r="H327" s="5" t="str">
        <f t="shared" si="5"/>
        <v>GEN67.5TD1</v>
      </c>
      <c r="I327" s="5">
        <f>COUNTIF(Data!$G$3:$BA$2935,$H327)</f>
        <v>1</v>
      </c>
    </row>
    <row r="328" spans="1:9" x14ac:dyDescent="0.25">
      <c r="A328" s="4">
        <v>959163</v>
      </c>
      <c r="B328" s="4" t="s">
        <v>529</v>
      </c>
      <c r="C328" s="4">
        <v>1</v>
      </c>
      <c r="D328" s="4">
        <v>6</v>
      </c>
      <c r="E328" s="5">
        <v>7.5</v>
      </c>
      <c r="F328" s="5" t="s">
        <v>43</v>
      </c>
      <c r="G328" s="5">
        <v>1</v>
      </c>
      <c r="H328" s="5" t="str">
        <f t="shared" si="5"/>
        <v>GEN67.5TD1</v>
      </c>
      <c r="I328" s="5">
        <f>COUNTIF(Data!$G$3:$BA$2935,$H328)</f>
        <v>1</v>
      </c>
    </row>
    <row r="329" spans="1:9" x14ac:dyDescent="0.25">
      <c r="A329" s="4">
        <v>959171</v>
      </c>
      <c r="B329" s="4" t="s">
        <v>530</v>
      </c>
      <c r="C329" s="4">
        <v>1</v>
      </c>
      <c r="D329" s="4">
        <v>6</v>
      </c>
      <c r="E329" s="5">
        <v>7.5</v>
      </c>
      <c r="F329" s="5" t="s">
        <v>43</v>
      </c>
      <c r="G329" s="5">
        <v>1</v>
      </c>
      <c r="H329" s="5" t="str">
        <f t="shared" si="5"/>
        <v>GEN67.5TD1</v>
      </c>
      <c r="I329" s="5">
        <f>COUNTIF(Data!$G$3:$BA$2935,$H329)</f>
        <v>1</v>
      </c>
    </row>
    <row r="330" spans="1:9" x14ac:dyDescent="0.25">
      <c r="A330" s="4">
        <v>959172</v>
      </c>
      <c r="B330" s="4" t="s">
        <v>531</v>
      </c>
      <c r="C330" s="4">
        <v>1</v>
      </c>
      <c r="D330" s="4">
        <v>6</v>
      </c>
      <c r="E330" s="5">
        <v>7.5</v>
      </c>
      <c r="F330" s="5" t="s">
        <v>43</v>
      </c>
      <c r="G330" s="5">
        <v>1</v>
      </c>
      <c r="H330" s="5" t="str">
        <f t="shared" si="5"/>
        <v>GEN67.5TD1</v>
      </c>
      <c r="I330" s="5">
        <f>COUNTIF(Data!$G$3:$BA$2935,$H330)</f>
        <v>1</v>
      </c>
    </row>
    <row r="331" spans="1:9" x14ac:dyDescent="0.25">
      <c r="A331" s="4">
        <v>959181</v>
      </c>
      <c r="B331" s="4" t="s">
        <v>532</v>
      </c>
      <c r="C331" s="4">
        <v>1</v>
      </c>
      <c r="D331" s="4">
        <v>10.5</v>
      </c>
      <c r="E331" s="5">
        <v>20</v>
      </c>
      <c r="F331" s="5" t="s">
        <v>43</v>
      </c>
      <c r="G331" s="5">
        <v>1</v>
      </c>
      <c r="H331" s="5" t="str">
        <f t="shared" si="5"/>
        <v>GEN10.520TD1</v>
      </c>
      <c r="I331" s="5">
        <f>COUNTIF(Data!$G$3:$BA$2935,$H331)</f>
        <v>1</v>
      </c>
    </row>
    <row r="332" spans="1:9" x14ac:dyDescent="0.25">
      <c r="A332" s="4">
        <v>959191</v>
      </c>
      <c r="B332" s="4" t="s">
        <v>533</v>
      </c>
      <c r="C332" s="4">
        <v>1</v>
      </c>
      <c r="D332" s="4">
        <v>6</v>
      </c>
      <c r="E332" s="5">
        <v>7.5</v>
      </c>
      <c r="F332" s="5" t="s">
        <v>43</v>
      </c>
      <c r="G332" s="5">
        <v>1</v>
      </c>
      <c r="H332" s="5" t="str">
        <f t="shared" si="5"/>
        <v>GEN67.5TD1</v>
      </c>
      <c r="I332" s="5">
        <f>COUNTIF(Data!$G$3:$BA$2935,$H332)</f>
        <v>1</v>
      </c>
    </row>
    <row r="333" spans="1:9" x14ac:dyDescent="0.25">
      <c r="A333" s="4">
        <v>959201</v>
      </c>
      <c r="B333" s="4" t="s">
        <v>534</v>
      </c>
      <c r="C333" s="4">
        <v>1</v>
      </c>
      <c r="D333" s="4">
        <v>6</v>
      </c>
      <c r="E333" s="5">
        <v>7.5</v>
      </c>
      <c r="F333" s="5" t="s">
        <v>43</v>
      </c>
      <c r="G333" s="5">
        <v>1</v>
      </c>
      <c r="H333" s="5" t="str">
        <f t="shared" si="5"/>
        <v>GEN67.5TD1</v>
      </c>
      <c r="I333" s="5">
        <f>COUNTIF(Data!$G$3:$BA$2935,$H333)</f>
        <v>1</v>
      </c>
    </row>
    <row r="334" spans="1:9" x14ac:dyDescent="0.25">
      <c r="A334" s="4">
        <v>959202</v>
      </c>
      <c r="B334" s="4" t="s">
        <v>535</v>
      </c>
      <c r="C334" s="4">
        <v>1</v>
      </c>
      <c r="D334" s="4">
        <v>6</v>
      </c>
      <c r="E334" s="5">
        <v>7.5</v>
      </c>
      <c r="F334" s="5" t="s">
        <v>43</v>
      </c>
      <c r="G334" s="5">
        <v>1</v>
      </c>
      <c r="H334" s="5" t="str">
        <f t="shared" si="5"/>
        <v>GEN67.5TD1</v>
      </c>
      <c r="I334" s="5">
        <f>COUNTIF(Data!$G$3:$BA$2935,$H334)</f>
        <v>1</v>
      </c>
    </row>
    <row r="335" spans="1:9" x14ac:dyDescent="0.25">
      <c r="A335" s="4">
        <v>959211</v>
      </c>
      <c r="B335" s="4" t="s">
        <v>532</v>
      </c>
      <c r="C335" s="4">
        <v>1</v>
      </c>
      <c r="D335" s="4">
        <v>10.5</v>
      </c>
      <c r="E335" s="5">
        <v>20</v>
      </c>
      <c r="F335" s="5" t="s">
        <v>43</v>
      </c>
      <c r="G335" s="5">
        <v>1</v>
      </c>
      <c r="H335" s="5" t="str">
        <f t="shared" si="5"/>
        <v>GEN10.520TD1</v>
      </c>
      <c r="I335" s="5">
        <f>COUNTIF(Data!$G$3:$BA$2935,$H335)</f>
        <v>1</v>
      </c>
    </row>
    <row r="336" spans="1:9" x14ac:dyDescent="0.25">
      <c r="A336" s="4">
        <v>959221</v>
      </c>
      <c r="B336" s="4" t="s">
        <v>536</v>
      </c>
      <c r="C336" s="4">
        <v>1</v>
      </c>
      <c r="D336" s="4">
        <v>10.5</v>
      </c>
      <c r="E336" s="5">
        <v>20</v>
      </c>
      <c r="F336" s="5" t="s">
        <v>43</v>
      </c>
      <c r="G336" s="5">
        <v>1</v>
      </c>
      <c r="H336" s="5" t="str">
        <f t="shared" si="5"/>
        <v>GEN10.520TD1</v>
      </c>
      <c r="I336" s="5">
        <f>COUNTIF(Data!$G$3:$BA$2935,$H336)</f>
        <v>1</v>
      </c>
    </row>
    <row r="337" spans="1:9" x14ac:dyDescent="0.25">
      <c r="A337" s="4">
        <v>959231</v>
      </c>
      <c r="B337" s="4" t="s">
        <v>537</v>
      </c>
      <c r="C337" s="4">
        <v>1</v>
      </c>
      <c r="D337" s="4">
        <v>10.5</v>
      </c>
      <c r="E337" s="5">
        <v>25.5</v>
      </c>
      <c r="F337" s="5" t="s">
        <v>43</v>
      </c>
      <c r="G337" s="5">
        <v>1</v>
      </c>
      <c r="H337" s="5" t="str">
        <f t="shared" si="5"/>
        <v>GEN10.525.5TD1</v>
      </c>
      <c r="I337" s="5">
        <f>COUNTIF(Data!$G$3:$BA$2935,$H337)</f>
        <v>1</v>
      </c>
    </row>
    <row r="338" spans="1:9" x14ac:dyDescent="0.25">
      <c r="A338" s="4">
        <v>959241</v>
      </c>
      <c r="B338" s="4" t="s">
        <v>538</v>
      </c>
      <c r="C338" s="4">
        <v>1</v>
      </c>
      <c r="D338" s="4">
        <v>6</v>
      </c>
      <c r="E338" s="5">
        <v>7.5</v>
      </c>
      <c r="F338" s="5" t="s">
        <v>43</v>
      </c>
      <c r="G338" s="5">
        <v>1</v>
      </c>
      <c r="H338" s="5" t="str">
        <f t="shared" si="5"/>
        <v>GEN67.5TD1</v>
      </c>
      <c r="I338" s="5">
        <f>COUNTIF(Data!$G$3:$BA$2935,$H338)</f>
        <v>1</v>
      </c>
    </row>
    <row r="339" spans="1:9" x14ac:dyDescent="0.25">
      <c r="A339" s="4">
        <v>959242</v>
      </c>
      <c r="B339" s="4" t="s">
        <v>539</v>
      </c>
      <c r="C339" s="4">
        <v>1</v>
      </c>
      <c r="D339" s="4">
        <v>6</v>
      </c>
      <c r="E339" s="5">
        <v>7.5</v>
      </c>
      <c r="F339" s="5" t="s">
        <v>43</v>
      </c>
      <c r="G339" s="5">
        <v>1</v>
      </c>
      <c r="H339" s="5" t="str">
        <f t="shared" si="5"/>
        <v>GEN67.5TD1</v>
      </c>
      <c r="I339" s="5">
        <f>COUNTIF(Data!$G$3:$BA$2935,$H339)</f>
        <v>1</v>
      </c>
    </row>
    <row r="340" spans="1:9" x14ac:dyDescent="0.25">
      <c r="A340" s="4">
        <v>959251</v>
      </c>
      <c r="B340" s="4" t="s">
        <v>540</v>
      </c>
      <c r="C340" s="4">
        <v>1</v>
      </c>
      <c r="D340" s="4">
        <v>10.5</v>
      </c>
      <c r="E340" s="5">
        <v>20</v>
      </c>
      <c r="F340" s="5" t="s">
        <v>43</v>
      </c>
      <c r="G340" s="5">
        <v>1</v>
      </c>
      <c r="H340" s="5" t="str">
        <f t="shared" si="5"/>
        <v>GEN10.520TD1</v>
      </c>
      <c r="I340" s="5">
        <f>COUNTIF(Data!$G$3:$BA$2935,$H340)</f>
        <v>1</v>
      </c>
    </row>
    <row r="341" spans="1:9" x14ac:dyDescent="0.25">
      <c r="A341" s="4">
        <v>959261</v>
      </c>
      <c r="B341" s="4" t="s">
        <v>541</v>
      </c>
      <c r="C341" s="4">
        <v>1</v>
      </c>
      <c r="D341" s="4">
        <v>6</v>
      </c>
      <c r="E341" s="5">
        <v>7.5</v>
      </c>
      <c r="F341" s="5" t="s">
        <v>43</v>
      </c>
      <c r="G341" s="5">
        <v>1</v>
      </c>
      <c r="H341" s="5" t="str">
        <f t="shared" si="5"/>
        <v>GEN67.5TD1</v>
      </c>
      <c r="I341" s="5">
        <f>COUNTIF(Data!$G$3:$BA$2935,$H341)</f>
        <v>1</v>
      </c>
    </row>
    <row r="342" spans="1:9" x14ac:dyDescent="0.25">
      <c r="A342" s="4">
        <v>959262</v>
      </c>
      <c r="B342" s="4" t="s">
        <v>541</v>
      </c>
      <c r="C342" s="4">
        <v>1</v>
      </c>
      <c r="D342" s="4">
        <v>6</v>
      </c>
      <c r="E342" s="5">
        <v>7.5</v>
      </c>
      <c r="F342" s="5" t="s">
        <v>43</v>
      </c>
      <c r="G342" s="5">
        <v>1</v>
      </c>
      <c r="H342" s="5" t="str">
        <f t="shared" si="5"/>
        <v>GEN67.5TD1</v>
      </c>
      <c r="I342" s="5">
        <f>COUNTIF(Data!$G$3:$BA$2935,$H342)</f>
        <v>1</v>
      </c>
    </row>
    <row r="343" spans="1:9" x14ac:dyDescent="0.25">
      <c r="A343" s="4">
        <v>959271</v>
      </c>
      <c r="B343" s="4" t="s">
        <v>542</v>
      </c>
      <c r="C343" s="4">
        <v>1</v>
      </c>
      <c r="D343" s="4">
        <v>6</v>
      </c>
      <c r="E343" s="5">
        <v>7.5</v>
      </c>
      <c r="F343" s="5" t="s">
        <v>43</v>
      </c>
      <c r="G343" s="5">
        <v>1</v>
      </c>
      <c r="H343" s="5" t="str">
        <f t="shared" si="5"/>
        <v>GEN67.5TD1</v>
      </c>
      <c r="I343" s="5">
        <f>COUNTIF(Data!$G$3:$BA$2935,$H343)</f>
        <v>1</v>
      </c>
    </row>
    <row r="344" spans="1:9" x14ac:dyDescent="0.25">
      <c r="A344" s="4">
        <v>959272</v>
      </c>
      <c r="B344" s="4" t="s">
        <v>543</v>
      </c>
      <c r="C344" s="4">
        <v>1</v>
      </c>
      <c r="D344" s="4">
        <v>6</v>
      </c>
      <c r="E344" s="5">
        <v>7.5</v>
      </c>
      <c r="F344" s="5" t="s">
        <v>43</v>
      </c>
      <c r="G344" s="5">
        <v>1</v>
      </c>
      <c r="H344" s="5" t="str">
        <f t="shared" si="5"/>
        <v>GEN67.5TD1</v>
      </c>
      <c r="I344" s="5">
        <f>COUNTIF(Data!$G$3:$BA$2935,$H344)</f>
        <v>1</v>
      </c>
    </row>
    <row r="345" spans="1:9" x14ac:dyDescent="0.25">
      <c r="A345" s="4">
        <v>959281</v>
      </c>
      <c r="B345" s="4" t="s">
        <v>544</v>
      </c>
      <c r="C345" s="4">
        <v>1</v>
      </c>
      <c r="D345" s="4">
        <v>6</v>
      </c>
      <c r="E345" s="5">
        <v>7.5</v>
      </c>
      <c r="F345" s="5" t="s">
        <v>43</v>
      </c>
      <c r="G345" s="5">
        <v>1</v>
      </c>
      <c r="H345" s="5" t="str">
        <f t="shared" si="5"/>
        <v>GEN67.5TD1</v>
      </c>
      <c r="I345" s="5">
        <f>COUNTIF(Data!$G$3:$BA$2935,$H345)</f>
        <v>1</v>
      </c>
    </row>
    <row r="346" spans="1:9" x14ac:dyDescent="0.25">
      <c r="A346" s="4">
        <v>959282</v>
      </c>
      <c r="B346" s="4" t="s">
        <v>545</v>
      </c>
      <c r="C346" s="4">
        <v>1</v>
      </c>
      <c r="D346" s="4">
        <v>6</v>
      </c>
      <c r="E346" s="5">
        <v>7.5</v>
      </c>
      <c r="F346" s="5" t="s">
        <v>43</v>
      </c>
      <c r="G346" s="5">
        <v>1</v>
      </c>
      <c r="H346" s="5" t="str">
        <f t="shared" si="5"/>
        <v>GEN67.5TD1</v>
      </c>
      <c r="I346" s="5">
        <f>COUNTIF(Data!$G$3:$BA$2935,$H346)</f>
        <v>1</v>
      </c>
    </row>
    <row r="347" spans="1:9" x14ac:dyDescent="0.25">
      <c r="A347" s="4">
        <v>959291</v>
      </c>
      <c r="B347" s="4" t="s">
        <v>546</v>
      </c>
      <c r="C347" s="4">
        <v>1</v>
      </c>
      <c r="D347" s="4">
        <v>10.5</v>
      </c>
      <c r="E347" s="5">
        <v>32</v>
      </c>
      <c r="F347" s="5" t="s">
        <v>43</v>
      </c>
      <c r="G347" s="5">
        <v>1</v>
      </c>
      <c r="H347" s="5" t="str">
        <f t="shared" si="5"/>
        <v>GEN10.532TD1</v>
      </c>
      <c r="I347" s="5">
        <f>COUNTIF(Data!$G$3:$BA$2935,$H347)</f>
        <v>1</v>
      </c>
    </row>
    <row r="348" spans="1:9" x14ac:dyDescent="0.25">
      <c r="A348" s="4">
        <v>959301</v>
      </c>
      <c r="B348" s="4" t="s">
        <v>547</v>
      </c>
      <c r="C348" s="4">
        <v>1</v>
      </c>
      <c r="D348" s="4">
        <v>10.5</v>
      </c>
      <c r="E348" s="5">
        <v>20</v>
      </c>
      <c r="F348" s="5" t="s">
        <v>43</v>
      </c>
      <c r="G348" s="5">
        <v>1</v>
      </c>
      <c r="H348" s="5" t="str">
        <f t="shared" si="5"/>
        <v>GEN10.520TD1</v>
      </c>
      <c r="I348" s="5">
        <f>COUNTIF(Data!$G$3:$BA$2935,$H348)</f>
        <v>1</v>
      </c>
    </row>
    <row r="349" spans="1:9" x14ac:dyDescent="0.25">
      <c r="A349" s="4">
        <v>959311</v>
      </c>
      <c r="B349" s="4" t="s">
        <v>548</v>
      </c>
      <c r="C349" s="4">
        <v>1</v>
      </c>
      <c r="D349" s="4">
        <v>6</v>
      </c>
      <c r="E349" s="5">
        <v>50</v>
      </c>
      <c r="F349" s="5" t="s">
        <v>43</v>
      </c>
      <c r="G349" s="5">
        <v>1</v>
      </c>
      <c r="H349" s="5" t="str">
        <f t="shared" si="5"/>
        <v>GEN650TD1</v>
      </c>
      <c r="I349" s="5">
        <f>COUNTIF(Data!$G$3:$BA$2935,$H349)</f>
        <v>1</v>
      </c>
    </row>
    <row r="350" spans="1:9" x14ac:dyDescent="0.25">
      <c r="A350" s="4">
        <v>959321</v>
      </c>
      <c r="B350" s="4" t="s">
        <v>549</v>
      </c>
      <c r="C350" s="4">
        <v>1</v>
      </c>
      <c r="D350" s="4">
        <v>6</v>
      </c>
      <c r="E350" s="5">
        <v>7.5</v>
      </c>
      <c r="F350" s="5" t="s">
        <v>43</v>
      </c>
      <c r="G350" s="5">
        <v>1</v>
      </c>
      <c r="H350" s="5" t="str">
        <f t="shared" si="5"/>
        <v>GEN67.5TD1</v>
      </c>
      <c r="I350" s="5">
        <f>COUNTIF(Data!$G$3:$BA$2935,$H350)</f>
        <v>1</v>
      </c>
    </row>
    <row r="351" spans="1:9" x14ac:dyDescent="0.25">
      <c r="A351" s="4">
        <v>959331</v>
      </c>
      <c r="B351" s="4" t="s">
        <v>550</v>
      </c>
      <c r="C351" s="4">
        <v>1</v>
      </c>
      <c r="D351" s="4">
        <v>6</v>
      </c>
      <c r="E351" s="5">
        <v>7.5</v>
      </c>
      <c r="F351" s="5" t="s">
        <v>43</v>
      </c>
      <c r="G351" s="5">
        <v>1</v>
      </c>
      <c r="H351" s="5" t="str">
        <f t="shared" si="5"/>
        <v>GEN67.5TD1</v>
      </c>
      <c r="I351" s="5">
        <f>COUNTIF(Data!$G$3:$BA$2935,$H351)</f>
        <v>1</v>
      </c>
    </row>
    <row r="352" spans="1:9" x14ac:dyDescent="0.25">
      <c r="A352" s="4">
        <v>959341</v>
      </c>
      <c r="B352" s="4" t="s">
        <v>551</v>
      </c>
      <c r="C352" s="4">
        <v>1</v>
      </c>
      <c r="D352" s="4">
        <v>6</v>
      </c>
      <c r="E352" s="5">
        <v>7.5</v>
      </c>
      <c r="F352" s="5" t="s">
        <v>43</v>
      </c>
      <c r="G352" s="5">
        <v>1</v>
      </c>
      <c r="H352" s="5" t="str">
        <f t="shared" si="5"/>
        <v>GEN67.5TD1</v>
      </c>
      <c r="I352" s="5">
        <f>COUNTIF(Data!$G$3:$BA$2935,$H352)</f>
        <v>1</v>
      </c>
    </row>
    <row r="353" spans="1:9" x14ac:dyDescent="0.25">
      <c r="A353" s="4">
        <v>959351</v>
      </c>
      <c r="B353" s="4" t="s">
        <v>552</v>
      </c>
      <c r="C353" s="4">
        <v>1</v>
      </c>
      <c r="D353" s="4">
        <v>6</v>
      </c>
      <c r="E353" s="5">
        <v>7.5</v>
      </c>
      <c r="F353" s="5" t="s">
        <v>43</v>
      </c>
      <c r="G353" s="5">
        <v>1</v>
      </c>
      <c r="H353" s="5" t="str">
        <f t="shared" si="5"/>
        <v>GEN67.5TD1</v>
      </c>
      <c r="I353" s="5">
        <f>COUNTIF(Data!$G$3:$BA$2935,$H353)</f>
        <v>1</v>
      </c>
    </row>
    <row r="354" spans="1:9" x14ac:dyDescent="0.25">
      <c r="A354" s="4">
        <v>959352</v>
      </c>
      <c r="B354" s="4" t="s">
        <v>553</v>
      </c>
      <c r="C354" s="4">
        <v>1</v>
      </c>
      <c r="D354" s="4">
        <v>6</v>
      </c>
      <c r="E354" s="5">
        <v>7.5</v>
      </c>
      <c r="F354" s="5" t="s">
        <v>43</v>
      </c>
      <c r="G354" s="5">
        <v>1</v>
      </c>
      <c r="H354" s="5" t="str">
        <f t="shared" si="5"/>
        <v>GEN67.5TD1</v>
      </c>
      <c r="I354" s="5">
        <f>COUNTIF(Data!$G$3:$BA$2935,$H354)</f>
        <v>1</v>
      </c>
    </row>
    <row r="355" spans="1:9" x14ac:dyDescent="0.25">
      <c r="A355" s="4">
        <v>959353</v>
      </c>
      <c r="B355" s="4" t="s">
        <v>554</v>
      </c>
      <c r="C355" s="4">
        <v>1</v>
      </c>
      <c r="D355" s="4">
        <v>6</v>
      </c>
      <c r="E355" s="5">
        <v>7.5</v>
      </c>
      <c r="F355" s="5" t="s">
        <v>43</v>
      </c>
      <c r="G355" s="5">
        <v>1</v>
      </c>
      <c r="H355" s="5" t="str">
        <f t="shared" si="5"/>
        <v>GEN67.5TD1</v>
      </c>
      <c r="I355" s="5">
        <f>COUNTIF(Data!$G$3:$BA$2935,$H355)</f>
        <v>1</v>
      </c>
    </row>
    <row r="356" spans="1:9" x14ac:dyDescent="0.25">
      <c r="A356" s="4">
        <v>959361</v>
      </c>
      <c r="B356" s="4" t="s">
        <v>555</v>
      </c>
      <c r="C356" s="4">
        <v>1</v>
      </c>
      <c r="D356" s="4">
        <v>13.8</v>
      </c>
      <c r="E356" s="5">
        <v>75</v>
      </c>
      <c r="F356" s="5" t="s">
        <v>43</v>
      </c>
      <c r="G356" s="5">
        <v>1</v>
      </c>
      <c r="H356" s="5" t="str">
        <f t="shared" si="5"/>
        <v>GEN13.875TD1</v>
      </c>
      <c r="I356" s="5">
        <f>COUNTIF(Data!$G$3:$BA$2935,$H356)</f>
        <v>1</v>
      </c>
    </row>
    <row r="357" spans="1:9" x14ac:dyDescent="0.25">
      <c r="A357" s="4">
        <v>959371</v>
      </c>
      <c r="B357" s="4" t="s">
        <v>556</v>
      </c>
      <c r="C357" s="4">
        <v>1</v>
      </c>
      <c r="D357" s="4">
        <v>10.5</v>
      </c>
      <c r="E357" s="5">
        <v>20</v>
      </c>
      <c r="F357" s="5" t="s">
        <v>43</v>
      </c>
      <c r="G357" s="5">
        <v>1</v>
      </c>
      <c r="H357" s="5" t="str">
        <f t="shared" si="5"/>
        <v>GEN10.520TD1</v>
      </c>
      <c r="I357" s="5">
        <f>COUNTIF(Data!$G$3:$BA$2935,$H357)</f>
        <v>1</v>
      </c>
    </row>
    <row r="358" spans="1:9" x14ac:dyDescent="0.25">
      <c r="A358" s="4">
        <v>959381</v>
      </c>
      <c r="B358" s="4" t="s">
        <v>557</v>
      </c>
      <c r="C358" s="4">
        <v>1</v>
      </c>
      <c r="D358" s="4">
        <v>10.5</v>
      </c>
      <c r="E358" s="5">
        <v>20</v>
      </c>
      <c r="F358" s="5" t="s">
        <v>43</v>
      </c>
      <c r="G358" s="5">
        <v>1</v>
      </c>
      <c r="H358" s="5" t="str">
        <f t="shared" si="5"/>
        <v>GEN10.520TD1</v>
      </c>
      <c r="I358" s="5">
        <f>COUNTIF(Data!$G$3:$BA$2935,$H358)</f>
        <v>1</v>
      </c>
    </row>
    <row r="359" spans="1:9" x14ac:dyDescent="0.25">
      <c r="A359" s="4">
        <v>959391</v>
      </c>
      <c r="B359" s="4" t="s">
        <v>460</v>
      </c>
      <c r="C359" s="4">
        <v>1</v>
      </c>
      <c r="D359" s="4">
        <v>13.8</v>
      </c>
      <c r="E359" s="5">
        <v>55</v>
      </c>
      <c r="F359" s="5" t="s">
        <v>43</v>
      </c>
      <c r="G359" s="5">
        <v>1</v>
      </c>
      <c r="H359" s="5" t="str">
        <f t="shared" si="5"/>
        <v>GEN13.855TD1</v>
      </c>
      <c r="I359" s="5">
        <f>COUNTIF(Data!$G$3:$BA$2935,$H359)</f>
        <v>1</v>
      </c>
    </row>
    <row r="360" spans="1:9" x14ac:dyDescent="0.25">
      <c r="A360" s="4">
        <v>960011</v>
      </c>
      <c r="B360" s="4" t="s">
        <v>558</v>
      </c>
      <c r="C360" s="4">
        <v>1</v>
      </c>
      <c r="D360" s="4">
        <v>15.8</v>
      </c>
      <c r="E360" s="5">
        <v>180</v>
      </c>
      <c r="F360" s="5" t="s">
        <v>43</v>
      </c>
      <c r="G360" s="5">
        <v>1</v>
      </c>
      <c r="H360" s="5" t="str">
        <f t="shared" si="5"/>
        <v>GEN15.8180TD1</v>
      </c>
      <c r="I360" s="5">
        <f>COUNTIF(Data!$G$3:$BA$2935,$H360)</f>
        <v>1</v>
      </c>
    </row>
    <row r="361" spans="1:9" x14ac:dyDescent="0.25">
      <c r="A361" s="4">
        <v>960012</v>
      </c>
      <c r="B361" s="4" t="s">
        <v>559</v>
      </c>
      <c r="C361" s="4">
        <v>1</v>
      </c>
      <c r="D361" s="4">
        <v>15.8</v>
      </c>
      <c r="E361" s="5">
        <v>180</v>
      </c>
      <c r="F361" s="5" t="s">
        <v>43</v>
      </c>
      <c r="G361" s="5">
        <v>1</v>
      </c>
      <c r="H361" s="5" t="str">
        <f t="shared" si="5"/>
        <v>GEN15.8180TD1</v>
      </c>
      <c r="I361" s="5">
        <f>COUNTIF(Data!$G$3:$BA$2935,$H361)</f>
        <v>1</v>
      </c>
    </row>
    <row r="362" spans="1:9" x14ac:dyDescent="0.25">
      <c r="A362" s="4">
        <v>960013</v>
      </c>
      <c r="B362" s="4" t="s">
        <v>560</v>
      </c>
      <c r="C362" s="4">
        <v>1</v>
      </c>
      <c r="D362" s="4">
        <v>15.8</v>
      </c>
      <c r="E362" s="5">
        <v>180</v>
      </c>
      <c r="F362" s="5" t="s">
        <v>43</v>
      </c>
      <c r="G362" s="5">
        <v>1</v>
      </c>
      <c r="H362" s="5" t="str">
        <f t="shared" si="5"/>
        <v>GEN15.8180TD1</v>
      </c>
      <c r="I362" s="5">
        <f>COUNTIF(Data!$G$3:$BA$2935,$H362)</f>
        <v>1</v>
      </c>
    </row>
    <row r="363" spans="1:9" x14ac:dyDescent="0.25">
      <c r="A363" s="4">
        <v>960014</v>
      </c>
      <c r="B363" s="4" t="s">
        <v>561</v>
      </c>
      <c r="C363" s="4">
        <v>1</v>
      </c>
      <c r="D363" s="4">
        <v>15.8</v>
      </c>
      <c r="E363" s="5">
        <v>180</v>
      </c>
      <c r="F363" s="5" t="s">
        <v>43</v>
      </c>
      <c r="G363" s="5">
        <v>1</v>
      </c>
      <c r="H363" s="5" t="str">
        <f t="shared" si="5"/>
        <v>GEN15.8180TD1</v>
      </c>
      <c r="I363" s="5">
        <f>COUNTIF(Data!$G$3:$BA$2935,$H363)</f>
        <v>1</v>
      </c>
    </row>
    <row r="364" spans="1:9" x14ac:dyDescent="0.25">
      <c r="A364" s="4">
        <v>960021</v>
      </c>
      <c r="B364" s="4" t="s">
        <v>562</v>
      </c>
      <c r="C364" s="4">
        <v>1</v>
      </c>
      <c r="D364" s="4">
        <v>13.8</v>
      </c>
      <c r="E364" s="5">
        <v>130</v>
      </c>
      <c r="F364" s="5" t="s">
        <v>43</v>
      </c>
      <c r="G364" s="5">
        <v>1</v>
      </c>
      <c r="H364" s="5" t="str">
        <f t="shared" si="5"/>
        <v>GEN13.8130TD1</v>
      </c>
      <c r="I364" s="5">
        <f>COUNTIF(Data!$G$3:$BA$2935,$H364)</f>
        <v>1</v>
      </c>
    </row>
    <row r="365" spans="1:9" x14ac:dyDescent="0.25">
      <c r="A365" s="4">
        <v>960022</v>
      </c>
      <c r="B365" s="4" t="s">
        <v>563</v>
      </c>
      <c r="C365" s="4">
        <v>1</v>
      </c>
      <c r="D365" s="4">
        <v>13.8</v>
      </c>
      <c r="E365" s="5">
        <v>130</v>
      </c>
      <c r="F365" s="5" t="s">
        <v>43</v>
      </c>
      <c r="G365" s="5">
        <v>1</v>
      </c>
      <c r="H365" s="5" t="str">
        <f t="shared" si="5"/>
        <v>GEN13.8130TD1</v>
      </c>
      <c r="I365" s="5">
        <f>COUNTIF(Data!$G$3:$BA$2935,$H365)</f>
        <v>1</v>
      </c>
    </row>
    <row r="366" spans="1:9" x14ac:dyDescent="0.25">
      <c r="A366" s="4">
        <v>960031</v>
      </c>
      <c r="B366" s="4" t="s">
        <v>564</v>
      </c>
      <c r="C366" s="4">
        <v>1</v>
      </c>
      <c r="D366" s="4">
        <v>10.5</v>
      </c>
      <c r="E366" s="5">
        <v>54</v>
      </c>
      <c r="F366" s="5" t="s">
        <v>43</v>
      </c>
      <c r="G366" s="5">
        <v>1</v>
      </c>
      <c r="H366" s="5" t="str">
        <f t="shared" si="5"/>
        <v>GEN10.554TD1</v>
      </c>
      <c r="I366" s="5">
        <f>COUNTIF(Data!$G$3:$BA$2935,$H366)</f>
        <v>1</v>
      </c>
    </row>
    <row r="367" spans="1:9" x14ac:dyDescent="0.25">
      <c r="A367" s="4">
        <v>960032</v>
      </c>
      <c r="B367" s="4" t="s">
        <v>565</v>
      </c>
      <c r="C367" s="4">
        <v>1</v>
      </c>
      <c r="D367" s="4">
        <v>10.5</v>
      </c>
      <c r="E367" s="5">
        <v>54</v>
      </c>
      <c r="F367" s="5" t="s">
        <v>43</v>
      </c>
      <c r="G367" s="5">
        <v>1</v>
      </c>
      <c r="H367" s="5" t="str">
        <f t="shared" si="5"/>
        <v>GEN10.554TD1</v>
      </c>
      <c r="I367" s="5">
        <f>COUNTIF(Data!$G$3:$BA$2935,$H367)</f>
        <v>1</v>
      </c>
    </row>
    <row r="368" spans="1:9" x14ac:dyDescent="0.25">
      <c r="A368" s="4">
        <v>960041</v>
      </c>
      <c r="B368" s="4" t="s">
        <v>566</v>
      </c>
      <c r="C368" s="4">
        <v>1</v>
      </c>
      <c r="D368" s="4">
        <v>13.8</v>
      </c>
      <c r="E368" s="5">
        <v>80</v>
      </c>
      <c r="F368" s="5" t="s">
        <v>43</v>
      </c>
      <c r="G368" s="5">
        <v>1</v>
      </c>
      <c r="H368" s="5" t="str">
        <f t="shared" si="5"/>
        <v>GEN13.880TD1</v>
      </c>
      <c r="I368" s="5">
        <f>COUNTIF(Data!$G$3:$BA$2935,$H368)</f>
        <v>1</v>
      </c>
    </row>
    <row r="369" spans="1:9" x14ac:dyDescent="0.25">
      <c r="A369" s="4">
        <v>960042</v>
      </c>
      <c r="B369" s="4" t="s">
        <v>567</v>
      </c>
      <c r="C369" s="4">
        <v>1</v>
      </c>
      <c r="D369" s="4">
        <v>13.8</v>
      </c>
      <c r="E369" s="5">
        <v>80</v>
      </c>
      <c r="F369" s="5" t="s">
        <v>43</v>
      </c>
      <c r="G369" s="5">
        <v>1</v>
      </c>
      <c r="H369" s="5" t="str">
        <f t="shared" si="5"/>
        <v>GEN13.880TD1</v>
      </c>
      <c r="I369" s="5">
        <f>COUNTIF(Data!$G$3:$BA$2935,$H369)</f>
        <v>1</v>
      </c>
    </row>
    <row r="370" spans="1:9" x14ac:dyDescent="0.25">
      <c r="A370" s="4">
        <v>960051</v>
      </c>
      <c r="B370" s="4" t="s">
        <v>568</v>
      </c>
      <c r="C370" s="4">
        <v>1</v>
      </c>
      <c r="D370" s="4">
        <v>11</v>
      </c>
      <c r="E370" s="5">
        <v>120</v>
      </c>
      <c r="F370" s="5" t="s">
        <v>43</v>
      </c>
      <c r="G370" s="5">
        <v>1</v>
      </c>
      <c r="H370" s="5" t="str">
        <f t="shared" si="5"/>
        <v>GEN11120TD1</v>
      </c>
      <c r="I370" s="5">
        <f>COUNTIF(Data!$G$3:$BA$2935,$H370)</f>
        <v>1</v>
      </c>
    </row>
    <row r="371" spans="1:9" x14ac:dyDescent="0.25">
      <c r="A371" s="4">
        <v>960052</v>
      </c>
      <c r="B371" s="4" t="s">
        <v>569</v>
      </c>
      <c r="C371" s="4">
        <v>1</v>
      </c>
      <c r="D371" s="4">
        <v>11</v>
      </c>
      <c r="E371" s="5">
        <v>120</v>
      </c>
      <c r="F371" s="5" t="s">
        <v>43</v>
      </c>
      <c r="G371" s="5">
        <v>1</v>
      </c>
      <c r="H371" s="5" t="str">
        <f t="shared" si="5"/>
        <v>GEN11120TD1</v>
      </c>
      <c r="I371" s="5">
        <f>COUNTIF(Data!$G$3:$BA$2935,$H371)</f>
        <v>1</v>
      </c>
    </row>
    <row r="372" spans="1:9" x14ac:dyDescent="0.25">
      <c r="A372" s="4">
        <v>960053</v>
      </c>
      <c r="B372" s="4" t="s">
        <v>570</v>
      </c>
      <c r="C372" s="4">
        <v>1</v>
      </c>
      <c r="D372" s="4">
        <v>11</v>
      </c>
      <c r="E372" s="5">
        <v>120</v>
      </c>
      <c r="F372" s="5" t="s">
        <v>43</v>
      </c>
      <c r="G372" s="5">
        <v>1</v>
      </c>
      <c r="H372" s="5" t="str">
        <f t="shared" si="5"/>
        <v>GEN11120TD1</v>
      </c>
      <c r="I372" s="5">
        <f>COUNTIF(Data!$G$3:$BA$2935,$H372)</f>
        <v>1</v>
      </c>
    </row>
    <row r="373" spans="1:9" x14ac:dyDescent="0.25">
      <c r="A373" s="4">
        <v>960061</v>
      </c>
      <c r="B373" s="4" t="s">
        <v>571</v>
      </c>
      <c r="C373" s="4">
        <v>1</v>
      </c>
      <c r="D373" s="4">
        <v>13.8</v>
      </c>
      <c r="E373" s="5">
        <v>75</v>
      </c>
      <c r="F373" s="5" t="s">
        <v>43</v>
      </c>
      <c r="G373" s="5">
        <v>1</v>
      </c>
      <c r="H373" s="5" t="str">
        <f t="shared" si="5"/>
        <v>GEN13.875TD1</v>
      </c>
      <c r="I373" s="5">
        <f>COUNTIF(Data!$G$3:$BA$2935,$H373)</f>
        <v>1</v>
      </c>
    </row>
    <row r="374" spans="1:9" x14ac:dyDescent="0.25">
      <c r="A374" s="4">
        <v>960071</v>
      </c>
      <c r="B374" s="4" t="s">
        <v>572</v>
      </c>
      <c r="C374" s="4">
        <v>1</v>
      </c>
      <c r="D374" s="4">
        <v>13.8</v>
      </c>
      <c r="E374" s="5">
        <v>130</v>
      </c>
      <c r="F374" s="5" t="s">
        <v>43</v>
      </c>
      <c r="G374" s="5">
        <v>1</v>
      </c>
      <c r="H374" s="5" t="str">
        <f t="shared" si="5"/>
        <v>GEN13.8130TD1</v>
      </c>
      <c r="I374" s="5">
        <f>COUNTIF(Data!$G$3:$BA$2935,$H374)</f>
        <v>1</v>
      </c>
    </row>
    <row r="375" spans="1:9" x14ac:dyDescent="0.25">
      <c r="A375" s="4">
        <v>960072</v>
      </c>
      <c r="B375" s="4" t="s">
        <v>573</v>
      </c>
      <c r="C375" s="4">
        <v>1</v>
      </c>
      <c r="D375" s="4">
        <v>13.8</v>
      </c>
      <c r="E375" s="5">
        <v>130</v>
      </c>
      <c r="F375" s="5" t="s">
        <v>43</v>
      </c>
      <c r="G375" s="5">
        <v>1</v>
      </c>
      <c r="H375" s="5" t="str">
        <f t="shared" si="5"/>
        <v>GEN13.8130TD1</v>
      </c>
      <c r="I375" s="5">
        <f>COUNTIF(Data!$G$3:$BA$2935,$H375)</f>
        <v>1</v>
      </c>
    </row>
    <row r="376" spans="1:9" x14ac:dyDescent="0.25">
      <c r="A376" s="4">
        <v>960073</v>
      </c>
      <c r="B376" s="4" t="s">
        <v>574</v>
      </c>
      <c r="C376" s="4">
        <v>1</v>
      </c>
      <c r="D376" s="4">
        <v>13.8</v>
      </c>
      <c r="E376" s="5">
        <v>54</v>
      </c>
      <c r="F376" s="5" t="s">
        <v>43</v>
      </c>
      <c r="G376" s="5">
        <v>1</v>
      </c>
      <c r="H376" s="5" t="str">
        <f t="shared" si="5"/>
        <v>GEN13.854TD1</v>
      </c>
      <c r="I376" s="5">
        <f>COUNTIF(Data!$G$3:$BA$2935,$H376)</f>
        <v>1</v>
      </c>
    </row>
    <row r="377" spans="1:9" x14ac:dyDescent="0.25">
      <c r="A377" s="4">
        <v>960081</v>
      </c>
      <c r="B377" s="4" t="s">
        <v>575</v>
      </c>
      <c r="C377" s="4">
        <v>1</v>
      </c>
      <c r="D377" s="4">
        <v>13.8</v>
      </c>
      <c r="E377" s="5">
        <v>48</v>
      </c>
      <c r="F377" s="5" t="s">
        <v>43</v>
      </c>
      <c r="G377" s="5">
        <v>1</v>
      </c>
      <c r="H377" s="5" t="str">
        <f t="shared" si="5"/>
        <v>GEN13.848TD1</v>
      </c>
      <c r="I377" s="5">
        <f>COUNTIF(Data!$G$3:$BA$2935,$H377)</f>
        <v>1</v>
      </c>
    </row>
    <row r="378" spans="1:9" x14ac:dyDescent="0.25">
      <c r="A378" s="4">
        <v>960082</v>
      </c>
      <c r="B378" s="4" t="s">
        <v>576</v>
      </c>
      <c r="C378" s="4">
        <v>1</v>
      </c>
      <c r="D378" s="4">
        <v>13.8</v>
      </c>
      <c r="E378" s="5">
        <v>48</v>
      </c>
      <c r="F378" s="5" t="s">
        <v>43</v>
      </c>
      <c r="G378" s="5">
        <v>1</v>
      </c>
      <c r="H378" s="5" t="str">
        <f t="shared" si="5"/>
        <v>GEN13.848TD1</v>
      </c>
      <c r="I378" s="5">
        <f>COUNTIF(Data!$G$3:$BA$2935,$H378)</f>
        <v>1</v>
      </c>
    </row>
    <row r="379" spans="1:9" x14ac:dyDescent="0.25">
      <c r="A379" s="4">
        <v>960111</v>
      </c>
      <c r="B379" s="4" t="s">
        <v>223</v>
      </c>
      <c r="C379" s="4">
        <v>1</v>
      </c>
      <c r="D379" s="4">
        <v>13.8</v>
      </c>
      <c r="E379" s="5">
        <v>81</v>
      </c>
      <c r="F379" s="5" t="s">
        <v>43</v>
      </c>
      <c r="G379" s="5">
        <v>1</v>
      </c>
      <c r="H379" s="5" t="str">
        <f t="shared" si="5"/>
        <v>GEN13.881TD1</v>
      </c>
      <c r="I379" s="5">
        <f>COUNTIF(Data!$G$3:$BA$2935,$H379)</f>
        <v>1</v>
      </c>
    </row>
    <row r="380" spans="1:9" x14ac:dyDescent="0.25">
      <c r="A380" s="4">
        <v>960112</v>
      </c>
      <c r="B380" s="4" t="s">
        <v>577</v>
      </c>
      <c r="C380" s="4">
        <v>1</v>
      </c>
      <c r="D380" s="4">
        <v>13.8</v>
      </c>
      <c r="E380" s="5">
        <v>81</v>
      </c>
      <c r="F380" s="5" t="s">
        <v>43</v>
      </c>
      <c r="G380" s="5">
        <v>1</v>
      </c>
      <c r="H380" s="5" t="str">
        <f t="shared" si="5"/>
        <v>GEN13.881TD1</v>
      </c>
      <c r="I380" s="5">
        <f>COUNTIF(Data!$G$3:$BA$2935,$H380)</f>
        <v>1</v>
      </c>
    </row>
    <row r="381" spans="1:9" x14ac:dyDescent="0.25">
      <c r="A381" s="4">
        <v>960121</v>
      </c>
      <c r="B381" s="4" t="s">
        <v>578</v>
      </c>
      <c r="C381" s="4">
        <v>1</v>
      </c>
      <c r="D381" s="4">
        <v>13.8</v>
      </c>
      <c r="E381" s="5">
        <v>50</v>
      </c>
      <c r="F381" s="5" t="s">
        <v>43</v>
      </c>
      <c r="G381" s="5">
        <v>1</v>
      </c>
      <c r="H381" s="5" t="str">
        <f t="shared" si="5"/>
        <v>GEN13.850TD1</v>
      </c>
      <c r="I381" s="5">
        <f>COUNTIF(Data!$G$3:$BA$2935,$H381)</f>
        <v>1</v>
      </c>
    </row>
    <row r="382" spans="1:9" x14ac:dyDescent="0.25">
      <c r="A382" s="4">
        <v>960122</v>
      </c>
      <c r="B382" s="4" t="s">
        <v>579</v>
      </c>
      <c r="C382" s="4">
        <v>1</v>
      </c>
      <c r="D382" s="4">
        <v>13.8</v>
      </c>
      <c r="E382" s="5">
        <v>50</v>
      </c>
      <c r="F382" s="5" t="s">
        <v>43</v>
      </c>
      <c r="G382" s="5">
        <v>1</v>
      </c>
      <c r="H382" s="5" t="str">
        <f t="shared" si="5"/>
        <v>GEN13.850TD1</v>
      </c>
      <c r="I382" s="5">
        <f>COUNTIF(Data!$G$3:$BA$2935,$H382)</f>
        <v>1</v>
      </c>
    </row>
    <row r="383" spans="1:9" x14ac:dyDescent="0.25">
      <c r="A383" s="4">
        <v>960131</v>
      </c>
      <c r="B383" s="4" t="s">
        <v>580</v>
      </c>
      <c r="C383" s="4">
        <v>1</v>
      </c>
      <c r="D383" s="4">
        <v>13.8</v>
      </c>
      <c r="E383" s="5">
        <v>32</v>
      </c>
      <c r="F383" s="5" t="s">
        <v>43</v>
      </c>
      <c r="G383" s="5">
        <v>1</v>
      </c>
      <c r="H383" s="5" t="str">
        <f t="shared" si="5"/>
        <v>GEN13.832TD1</v>
      </c>
      <c r="I383" s="5">
        <f>COUNTIF(Data!$G$3:$BA$2935,$H383)</f>
        <v>1</v>
      </c>
    </row>
    <row r="384" spans="1:9" x14ac:dyDescent="0.25">
      <c r="A384" s="4">
        <v>960132</v>
      </c>
      <c r="B384" s="4" t="s">
        <v>581</v>
      </c>
      <c r="C384" s="4">
        <v>1</v>
      </c>
      <c r="D384" s="4">
        <v>13.8</v>
      </c>
      <c r="E384" s="5">
        <v>32</v>
      </c>
      <c r="F384" s="5" t="s">
        <v>43</v>
      </c>
      <c r="G384" s="5">
        <v>1</v>
      </c>
      <c r="H384" s="5" t="str">
        <f t="shared" si="5"/>
        <v>GEN13.832TD1</v>
      </c>
      <c r="I384" s="5">
        <f>COUNTIF(Data!$G$3:$BA$2935,$H384)</f>
        <v>1</v>
      </c>
    </row>
    <row r="385" spans="1:9" x14ac:dyDescent="0.25">
      <c r="A385" s="4">
        <v>960151</v>
      </c>
      <c r="B385" s="4" t="s">
        <v>582</v>
      </c>
      <c r="C385" s="4">
        <v>1</v>
      </c>
      <c r="D385" s="4">
        <v>15.8</v>
      </c>
      <c r="E385" s="5">
        <v>180</v>
      </c>
      <c r="F385" s="5" t="s">
        <v>43</v>
      </c>
      <c r="G385" s="5">
        <v>1</v>
      </c>
      <c r="H385" s="5" t="str">
        <f t="shared" si="5"/>
        <v>GEN15.8180TD1</v>
      </c>
      <c r="I385" s="5">
        <f>COUNTIF(Data!$G$3:$BA$2935,$H385)</f>
        <v>1</v>
      </c>
    </row>
    <row r="386" spans="1:9" x14ac:dyDescent="0.25">
      <c r="A386" s="4">
        <v>960152</v>
      </c>
      <c r="B386" s="4" t="s">
        <v>583</v>
      </c>
      <c r="C386" s="4">
        <v>1</v>
      </c>
      <c r="D386" s="4">
        <v>15.8</v>
      </c>
      <c r="E386" s="5">
        <v>180</v>
      </c>
      <c r="F386" s="5" t="s">
        <v>43</v>
      </c>
      <c r="G386" s="5">
        <v>1</v>
      </c>
      <c r="H386" s="5" t="str">
        <f t="shared" si="5"/>
        <v>GEN15.8180TD1</v>
      </c>
      <c r="I386" s="5">
        <f>COUNTIF(Data!$G$3:$BA$2935,$H386)</f>
        <v>1</v>
      </c>
    </row>
    <row r="387" spans="1:9" x14ac:dyDescent="0.25">
      <c r="A387" s="4">
        <v>960211</v>
      </c>
      <c r="B387" s="4" t="s">
        <v>584</v>
      </c>
      <c r="C387" s="4">
        <v>1</v>
      </c>
      <c r="D387" s="4">
        <v>13.8</v>
      </c>
      <c r="E387" s="5">
        <v>65</v>
      </c>
      <c r="F387" s="5" t="s">
        <v>43</v>
      </c>
      <c r="G387" s="5">
        <v>1</v>
      </c>
      <c r="H387" s="5" t="str">
        <f t="shared" si="5"/>
        <v>GEN13.865TD1</v>
      </c>
      <c r="I387" s="5">
        <f>COUNTIF(Data!$G$3:$BA$2935,$H387)</f>
        <v>1</v>
      </c>
    </row>
    <row r="388" spans="1:9" x14ac:dyDescent="0.25">
      <c r="A388" s="4">
        <v>960212</v>
      </c>
      <c r="B388" s="4" t="s">
        <v>585</v>
      </c>
      <c r="C388" s="4">
        <v>1</v>
      </c>
      <c r="D388" s="4">
        <v>13.8</v>
      </c>
      <c r="E388" s="5">
        <v>65</v>
      </c>
      <c r="F388" s="5" t="s">
        <v>43</v>
      </c>
      <c r="G388" s="5">
        <v>1</v>
      </c>
      <c r="H388" s="5" t="str">
        <f t="shared" ref="H388:H451" si="6">"GEN"&amp;D388&amp;E388&amp;F388&amp;G388</f>
        <v>GEN13.865TD1</v>
      </c>
      <c r="I388" s="5">
        <f>COUNTIF(Data!$G$3:$BA$2935,$H388)</f>
        <v>1</v>
      </c>
    </row>
    <row r="389" spans="1:9" x14ac:dyDescent="0.25">
      <c r="A389" s="4">
        <v>960221</v>
      </c>
      <c r="B389" s="4" t="s">
        <v>225</v>
      </c>
      <c r="C389" s="4">
        <v>1</v>
      </c>
      <c r="D389" s="4">
        <v>13.8</v>
      </c>
      <c r="E389" s="5">
        <v>76</v>
      </c>
      <c r="F389" s="5" t="s">
        <v>43</v>
      </c>
      <c r="G389" s="5">
        <v>1</v>
      </c>
      <c r="H389" s="5" t="str">
        <f t="shared" si="6"/>
        <v>GEN13.876TD1</v>
      </c>
      <c r="I389" s="5">
        <f>COUNTIF(Data!$G$3:$BA$2935,$H389)</f>
        <v>1</v>
      </c>
    </row>
    <row r="390" spans="1:9" x14ac:dyDescent="0.25">
      <c r="A390" s="4">
        <v>960222</v>
      </c>
      <c r="B390" s="4" t="s">
        <v>586</v>
      </c>
      <c r="C390" s="4">
        <v>1</v>
      </c>
      <c r="D390" s="4">
        <v>13.8</v>
      </c>
      <c r="E390" s="5">
        <v>76</v>
      </c>
      <c r="F390" s="5" t="s">
        <v>43</v>
      </c>
      <c r="G390" s="5">
        <v>1</v>
      </c>
      <c r="H390" s="5" t="str">
        <f t="shared" si="6"/>
        <v>GEN13.876TD1</v>
      </c>
      <c r="I390" s="5">
        <f>COUNTIF(Data!$G$3:$BA$2935,$H390)</f>
        <v>1</v>
      </c>
    </row>
    <row r="391" spans="1:9" x14ac:dyDescent="0.25">
      <c r="A391" s="4">
        <v>961011</v>
      </c>
      <c r="B391" s="4" t="s">
        <v>587</v>
      </c>
      <c r="C391" s="4">
        <v>1</v>
      </c>
      <c r="D391" s="4">
        <v>10.5</v>
      </c>
      <c r="E391" s="5">
        <v>35</v>
      </c>
      <c r="F391" s="5" t="s">
        <v>43</v>
      </c>
      <c r="G391" s="5">
        <v>1</v>
      </c>
      <c r="H391" s="5" t="str">
        <f t="shared" si="6"/>
        <v>GEN10.535TD1</v>
      </c>
      <c r="I391" s="5">
        <f>COUNTIF(Data!$G$3:$BA$2935,$H391)</f>
        <v>1</v>
      </c>
    </row>
    <row r="392" spans="1:9" x14ac:dyDescent="0.25">
      <c r="A392" s="4">
        <v>961012</v>
      </c>
      <c r="B392" s="4" t="s">
        <v>588</v>
      </c>
      <c r="C392" s="4">
        <v>1</v>
      </c>
      <c r="D392" s="4">
        <v>10.5</v>
      </c>
      <c r="E392" s="5">
        <v>35</v>
      </c>
      <c r="F392" s="5" t="s">
        <v>43</v>
      </c>
      <c r="G392" s="5">
        <v>1</v>
      </c>
      <c r="H392" s="5" t="str">
        <f t="shared" si="6"/>
        <v>GEN10.535TD1</v>
      </c>
      <c r="I392" s="5">
        <f>COUNTIF(Data!$G$3:$BA$2935,$H392)</f>
        <v>1</v>
      </c>
    </row>
    <row r="393" spans="1:9" x14ac:dyDescent="0.25">
      <c r="A393" s="4">
        <v>961021</v>
      </c>
      <c r="B393" s="4" t="s">
        <v>589</v>
      </c>
      <c r="C393" s="4">
        <v>1</v>
      </c>
      <c r="D393" s="4">
        <v>13.8</v>
      </c>
      <c r="E393" s="5">
        <v>110</v>
      </c>
      <c r="F393" s="5" t="s">
        <v>43</v>
      </c>
      <c r="G393" s="5">
        <v>1</v>
      </c>
      <c r="H393" s="5" t="str">
        <f t="shared" si="6"/>
        <v>GEN13.8110TD1</v>
      </c>
      <c r="I393" s="5">
        <f>COUNTIF(Data!$G$3:$BA$2935,$H393)</f>
        <v>1</v>
      </c>
    </row>
    <row r="394" spans="1:9" x14ac:dyDescent="0.25">
      <c r="A394" s="4">
        <v>961022</v>
      </c>
      <c r="B394" s="4" t="s">
        <v>590</v>
      </c>
      <c r="C394" s="4">
        <v>2</v>
      </c>
      <c r="D394" s="4">
        <v>13.8</v>
      </c>
      <c r="E394" s="5">
        <v>110</v>
      </c>
      <c r="F394" s="5" t="s">
        <v>43</v>
      </c>
      <c r="G394" s="5">
        <v>1</v>
      </c>
      <c r="H394" s="5" t="str">
        <f t="shared" si="6"/>
        <v>GEN13.8110TD1</v>
      </c>
      <c r="I394" s="5">
        <f>COUNTIF(Data!$G$3:$BA$2935,$H394)</f>
        <v>1</v>
      </c>
    </row>
    <row r="395" spans="1:9" x14ac:dyDescent="0.25">
      <c r="A395" s="4">
        <v>962011</v>
      </c>
      <c r="B395" s="4" t="s">
        <v>180</v>
      </c>
      <c r="C395" s="4">
        <v>1</v>
      </c>
      <c r="D395" s="4">
        <v>26</v>
      </c>
      <c r="E395" s="5">
        <v>660</v>
      </c>
      <c r="F395" s="5" t="s">
        <v>120</v>
      </c>
      <c r="G395" s="5">
        <v>1</v>
      </c>
      <c r="H395" s="5" t="str">
        <f t="shared" si="6"/>
        <v>GEN26660ND1</v>
      </c>
      <c r="I395" s="5">
        <f>COUNTIF(Data!$G$3:$BA$2935,$H395)</f>
        <v>1</v>
      </c>
    </row>
    <row r="396" spans="1:9" x14ac:dyDescent="0.25">
      <c r="A396" s="4">
        <v>962012</v>
      </c>
      <c r="B396" s="4" t="s">
        <v>591</v>
      </c>
      <c r="C396" s="4">
        <v>1</v>
      </c>
      <c r="D396" s="4">
        <v>26</v>
      </c>
      <c r="E396" s="5">
        <v>660</v>
      </c>
      <c r="F396" s="5" t="s">
        <v>120</v>
      </c>
      <c r="G396" s="5">
        <v>1</v>
      </c>
      <c r="H396" s="5" t="str">
        <f t="shared" si="6"/>
        <v>GEN26660ND1</v>
      </c>
      <c r="I396" s="5">
        <f>COUNTIF(Data!$G$3:$BA$2935,$H396)</f>
        <v>1</v>
      </c>
    </row>
    <row r="397" spans="1:9" x14ac:dyDescent="0.25">
      <c r="A397" s="4">
        <v>962021</v>
      </c>
      <c r="B397" s="4" t="s">
        <v>592</v>
      </c>
      <c r="C397" s="4">
        <v>1</v>
      </c>
      <c r="D397" s="4">
        <v>26</v>
      </c>
      <c r="E397" s="5">
        <v>600</v>
      </c>
      <c r="F397" s="5" t="s">
        <v>120</v>
      </c>
      <c r="G397" s="5">
        <v>1</v>
      </c>
      <c r="H397" s="5" t="str">
        <f t="shared" si="6"/>
        <v>GEN26600ND1</v>
      </c>
      <c r="I397" s="5">
        <f>COUNTIF(Data!$G$3:$BA$2935,$H397)</f>
        <v>1</v>
      </c>
    </row>
    <row r="398" spans="1:9" x14ac:dyDescent="0.25">
      <c r="A398" s="4">
        <v>962022</v>
      </c>
      <c r="B398" s="4" t="s">
        <v>593</v>
      </c>
      <c r="C398" s="4">
        <v>1</v>
      </c>
      <c r="D398" s="4">
        <v>26</v>
      </c>
      <c r="E398" s="5">
        <v>600</v>
      </c>
      <c r="F398" s="5" t="s">
        <v>120</v>
      </c>
      <c r="G398" s="5">
        <v>1</v>
      </c>
      <c r="H398" s="5" t="str">
        <f t="shared" si="6"/>
        <v>GEN26600ND1</v>
      </c>
      <c r="I398" s="5">
        <f>COUNTIF(Data!$G$3:$BA$2935,$H398)</f>
        <v>1</v>
      </c>
    </row>
    <row r="399" spans="1:9" x14ac:dyDescent="0.25">
      <c r="A399" s="4">
        <v>970011</v>
      </c>
      <c r="B399" s="4" t="s">
        <v>594</v>
      </c>
      <c r="C399" s="4">
        <v>1</v>
      </c>
      <c r="D399" s="4">
        <v>13.2</v>
      </c>
      <c r="E399" s="5">
        <v>40</v>
      </c>
      <c r="F399" s="5" t="s">
        <v>43</v>
      </c>
      <c r="G399" s="5">
        <v>1</v>
      </c>
      <c r="H399" s="5" t="str">
        <f t="shared" si="6"/>
        <v>GEN13.240TD1</v>
      </c>
      <c r="I399" s="5">
        <f>COUNTIF(Data!$G$3:$BA$2935,$H399)</f>
        <v>1</v>
      </c>
    </row>
    <row r="400" spans="1:9" x14ac:dyDescent="0.25">
      <c r="A400" s="4">
        <v>970012</v>
      </c>
      <c r="B400" s="4" t="s">
        <v>595</v>
      </c>
      <c r="C400" s="4">
        <v>1</v>
      </c>
      <c r="D400" s="4">
        <v>13.2</v>
      </c>
      <c r="E400" s="5">
        <v>40</v>
      </c>
      <c r="F400" s="5" t="s">
        <v>43</v>
      </c>
      <c r="G400" s="5">
        <v>1</v>
      </c>
      <c r="H400" s="5" t="str">
        <f t="shared" si="6"/>
        <v>GEN13.240TD1</v>
      </c>
      <c r="I400" s="5">
        <f>COUNTIF(Data!$G$3:$BA$2935,$H400)</f>
        <v>1</v>
      </c>
    </row>
    <row r="401" spans="1:9" x14ac:dyDescent="0.25">
      <c r="A401" s="4">
        <v>970013</v>
      </c>
      <c r="B401" s="4" t="s">
        <v>596</v>
      </c>
      <c r="C401" s="4">
        <v>1</v>
      </c>
      <c r="D401" s="4">
        <v>13.2</v>
      </c>
      <c r="E401" s="5">
        <v>40</v>
      </c>
      <c r="F401" s="5" t="s">
        <v>43</v>
      </c>
      <c r="G401" s="5">
        <v>1</v>
      </c>
      <c r="H401" s="5" t="str">
        <f t="shared" si="6"/>
        <v>GEN13.240TD1</v>
      </c>
      <c r="I401" s="5">
        <f>COUNTIF(Data!$G$3:$BA$2935,$H401)</f>
        <v>1</v>
      </c>
    </row>
    <row r="402" spans="1:9" x14ac:dyDescent="0.25">
      <c r="A402" s="4">
        <v>970014</v>
      </c>
      <c r="B402" s="4" t="s">
        <v>597</v>
      </c>
      <c r="C402" s="4">
        <v>1</v>
      </c>
      <c r="D402" s="4">
        <v>13.2</v>
      </c>
      <c r="E402" s="5">
        <v>40</v>
      </c>
      <c r="F402" s="5" t="s">
        <v>43</v>
      </c>
      <c r="G402" s="5">
        <v>1</v>
      </c>
      <c r="H402" s="5" t="str">
        <f t="shared" si="6"/>
        <v>GEN13.240TD1</v>
      </c>
      <c r="I402" s="5">
        <f>COUNTIF(Data!$G$3:$BA$2935,$H402)</f>
        <v>1</v>
      </c>
    </row>
    <row r="403" spans="1:9" x14ac:dyDescent="0.25">
      <c r="A403" s="4">
        <v>970021</v>
      </c>
      <c r="B403" s="4" t="s">
        <v>598</v>
      </c>
      <c r="C403" s="4">
        <v>1</v>
      </c>
      <c r="D403" s="4">
        <v>6</v>
      </c>
      <c r="E403" s="5">
        <v>7.5</v>
      </c>
      <c r="F403" s="5" t="s">
        <v>43</v>
      </c>
      <c r="G403" s="5">
        <v>1</v>
      </c>
      <c r="H403" s="5" t="str">
        <f t="shared" si="6"/>
        <v>GEN67.5TD1</v>
      </c>
      <c r="I403" s="5">
        <f>COUNTIF(Data!$G$3:$BA$2935,$H403)</f>
        <v>1</v>
      </c>
    </row>
    <row r="404" spans="1:9" x14ac:dyDescent="0.25">
      <c r="A404" s="4">
        <v>970031</v>
      </c>
      <c r="B404" s="4" t="s">
        <v>599</v>
      </c>
      <c r="C404" s="4">
        <v>1</v>
      </c>
      <c r="D404" s="4">
        <v>10.5</v>
      </c>
      <c r="E404" s="5">
        <v>20</v>
      </c>
      <c r="F404" s="5" t="s">
        <v>43</v>
      </c>
      <c r="G404" s="5">
        <v>1</v>
      </c>
      <c r="H404" s="5" t="str">
        <f t="shared" si="6"/>
        <v>GEN10.520TD1</v>
      </c>
      <c r="I404" s="5">
        <f>COUNTIF(Data!$G$3:$BA$2935,$H404)</f>
        <v>1</v>
      </c>
    </row>
    <row r="405" spans="1:9" x14ac:dyDescent="0.25">
      <c r="A405" s="4">
        <v>970041</v>
      </c>
      <c r="B405" s="4" t="s">
        <v>600</v>
      </c>
      <c r="C405" s="4">
        <v>1</v>
      </c>
      <c r="D405" s="4">
        <v>10.5</v>
      </c>
      <c r="E405" s="5">
        <v>40</v>
      </c>
      <c r="F405" s="5" t="s">
        <v>43</v>
      </c>
      <c r="G405" s="5">
        <v>1</v>
      </c>
      <c r="H405" s="5" t="str">
        <f t="shared" si="6"/>
        <v>GEN10.540TD1</v>
      </c>
      <c r="I405" s="5">
        <f>COUNTIF(Data!$G$3:$BA$2935,$H405)</f>
        <v>1</v>
      </c>
    </row>
    <row r="406" spans="1:9" x14ac:dyDescent="0.25">
      <c r="A406" s="4">
        <v>970042</v>
      </c>
      <c r="B406" s="4" t="s">
        <v>601</v>
      </c>
      <c r="C406" s="4">
        <v>1</v>
      </c>
      <c r="D406" s="4">
        <v>10.5</v>
      </c>
      <c r="E406" s="5">
        <v>40</v>
      </c>
      <c r="F406" s="5" t="s">
        <v>43</v>
      </c>
      <c r="G406" s="5">
        <v>1</v>
      </c>
      <c r="H406" s="5" t="str">
        <f t="shared" si="6"/>
        <v>GEN10.540TD1</v>
      </c>
      <c r="I406" s="5">
        <f>COUNTIF(Data!$G$3:$BA$2935,$H406)</f>
        <v>1</v>
      </c>
    </row>
    <row r="407" spans="1:9" x14ac:dyDescent="0.25">
      <c r="A407" s="4">
        <v>970051</v>
      </c>
      <c r="B407" s="4" t="s">
        <v>206</v>
      </c>
      <c r="C407" s="4">
        <v>1</v>
      </c>
      <c r="D407" s="4">
        <v>15.8</v>
      </c>
      <c r="E407" s="5">
        <v>300</v>
      </c>
      <c r="F407" s="5" t="s">
        <v>43</v>
      </c>
      <c r="G407" s="5">
        <v>1</v>
      </c>
      <c r="H407" s="5" t="str">
        <f t="shared" si="6"/>
        <v>GEN15.8300TD1</v>
      </c>
      <c r="I407" s="5">
        <f>COUNTIF(Data!$G$3:$BA$2935,$H407)</f>
        <v>1</v>
      </c>
    </row>
    <row r="408" spans="1:9" x14ac:dyDescent="0.25">
      <c r="A408" s="4">
        <v>970052</v>
      </c>
      <c r="B408" s="4" t="s">
        <v>602</v>
      </c>
      <c r="C408" s="4">
        <v>1</v>
      </c>
      <c r="D408" s="4">
        <v>15.8</v>
      </c>
      <c r="E408" s="5">
        <v>300</v>
      </c>
      <c r="F408" s="5" t="s">
        <v>43</v>
      </c>
      <c r="G408" s="5">
        <v>1</v>
      </c>
      <c r="H408" s="5" t="str">
        <f t="shared" si="6"/>
        <v>GEN15.8300TD1</v>
      </c>
      <c r="I408" s="5">
        <f>COUNTIF(Data!$G$3:$BA$2935,$H408)</f>
        <v>1</v>
      </c>
    </row>
    <row r="409" spans="1:9" x14ac:dyDescent="0.25">
      <c r="A409" s="4">
        <v>970053</v>
      </c>
      <c r="B409" s="4" t="s">
        <v>603</v>
      </c>
      <c r="C409" s="4">
        <v>1</v>
      </c>
      <c r="D409" s="4">
        <v>15.8</v>
      </c>
      <c r="E409" s="5">
        <v>300</v>
      </c>
      <c r="F409" s="5" t="s">
        <v>43</v>
      </c>
      <c r="G409" s="5">
        <v>1</v>
      </c>
      <c r="H409" s="5" t="str">
        <f t="shared" si="6"/>
        <v>GEN15.8300TD1</v>
      </c>
      <c r="I409" s="5">
        <f>COUNTIF(Data!$G$3:$BA$2935,$H409)</f>
        <v>1</v>
      </c>
    </row>
    <row r="410" spans="1:9" x14ac:dyDescent="0.25">
      <c r="A410" s="4">
        <v>970054</v>
      </c>
      <c r="B410" s="4" t="s">
        <v>604</v>
      </c>
      <c r="C410" s="4">
        <v>1</v>
      </c>
      <c r="D410" s="4">
        <v>15.8</v>
      </c>
      <c r="E410" s="5">
        <v>300</v>
      </c>
      <c r="F410" s="5" t="s">
        <v>43</v>
      </c>
      <c r="G410" s="5">
        <v>1</v>
      </c>
      <c r="H410" s="5" t="str">
        <f t="shared" si="6"/>
        <v>GEN15.8300TD1</v>
      </c>
      <c r="I410" s="5">
        <f>COUNTIF(Data!$G$3:$BA$2935,$H410)</f>
        <v>1</v>
      </c>
    </row>
    <row r="411" spans="1:9" x14ac:dyDescent="0.25">
      <c r="A411" s="4">
        <v>970071</v>
      </c>
      <c r="B411" s="4" t="s">
        <v>605</v>
      </c>
      <c r="C411" s="4">
        <v>1</v>
      </c>
      <c r="D411" s="4">
        <v>15.8</v>
      </c>
      <c r="E411" s="5">
        <v>300</v>
      </c>
      <c r="F411" s="5" t="s">
        <v>43</v>
      </c>
      <c r="G411" s="5">
        <v>1</v>
      </c>
      <c r="H411" s="5" t="str">
        <f t="shared" si="6"/>
        <v>GEN15.8300TD1</v>
      </c>
      <c r="I411" s="5">
        <f>COUNTIF(Data!$G$3:$BA$2935,$H411)</f>
        <v>1</v>
      </c>
    </row>
    <row r="412" spans="1:9" x14ac:dyDescent="0.25">
      <c r="A412" s="4">
        <v>970072</v>
      </c>
      <c r="B412" s="4" t="s">
        <v>606</v>
      </c>
      <c r="C412" s="4">
        <v>1</v>
      </c>
      <c r="D412" s="4">
        <v>15.8</v>
      </c>
      <c r="E412" s="5">
        <v>300</v>
      </c>
      <c r="F412" s="5" t="s">
        <v>43</v>
      </c>
      <c r="G412" s="5">
        <v>1</v>
      </c>
      <c r="H412" s="5" t="str">
        <f t="shared" si="6"/>
        <v>GEN15.8300TD1</v>
      </c>
      <c r="I412" s="5">
        <f>COUNTIF(Data!$G$3:$BA$2935,$H412)</f>
        <v>1</v>
      </c>
    </row>
    <row r="413" spans="1:9" x14ac:dyDescent="0.25">
      <c r="A413" s="4">
        <v>970073</v>
      </c>
      <c r="B413" s="4" t="s">
        <v>607</v>
      </c>
      <c r="C413" s="4">
        <v>1</v>
      </c>
      <c r="D413" s="4">
        <v>15.8</v>
      </c>
      <c r="E413" s="5">
        <v>300</v>
      </c>
      <c r="F413" s="5" t="s">
        <v>43</v>
      </c>
      <c r="G413" s="5">
        <v>1</v>
      </c>
      <c r="H413" s="5" t="str">
        <f t="shared" si="6"/>
        <v>GEN15.8300TD1</v>
      </c>
      <c r="I413" s="5">
        <f>COUNTIF(Data!$G$3:$BA$2935,$H413)</f>
        <v>1</v>
      </c>
    </row>
    <row r="414" spans="1:9" x14ac:dyDescent="0.25">
      <c r="A414" s="4">
        <v>970074</v>
      </c>
      <c r="B414" s="4" t="s">
        <v>608</v>
      </c>
      <c r="C414" s="4">
        <v>1</v>
      </c>
      <c r="D414" s="4">
        <v>15.8</v>
      </c>
      <c r="E414" s="5">
        <v>300</v>
      </c>
      <c r="F414" s="5" t="s">
        <v>43</v>
      </c>
      <c r="G414" s="5">
        <v>1</v>
      </c>
      <c r="H414" s="5" t="str">
        <f t="shared" si="6"/>
        <v>GEN15.8300TD1</v>
      </c>
      <c r="I414" s="5">
        <f>COUNTIF(Data!$G$3:$BA$2935,$H414)</f>
        <v>1</v>
      </c>
    </row>
    <row r="415" spans="1:9" x14ac:dyDescent="0.25">
      <c r="A415" s="4">
        <v>970091</v>
      </c>
      <c r="B415" s="4" t="s">
        <v>609</v>
      </c>
      <c r="C415" s="4">
        <v>1</v>
      </c>
      <c r="D415" s="4">
        <v>15.8</v>
      </c>
      <c r="E415" s="5">
        <v>300</v>
      </c>
      <c r="F415" s="5" t="s">
        <v>43</v>
      </c>
      <c r="G415" s="5">
        <v>1</v>
      </c>
      <c r="H415" s="5" t="str">
        <f t="shared" si="6"/>
        <v>GEN15.8300TD1</v>
      </c>
      <c r="I415" s="5">
        <f>COUNTIF(Data!$G$3:$BA$2935,$H415)</f>
        <v>1</v>
      </c>
    </row>
    <row r="416" spans="1:9" x14ac:dyDescent="0.25">
      <c r="A416" s="4">
        <v>970092</v>
      </c>
      <c r="B416" s="4" t="s">
        <v>610</v>
      </c>
      <c r="C416" s="4">
        <v>1</v>
      </c>
      <c r="D416" s="4">
        <v>15.8</v>
      </c>
      <c r="E416" s="5">
        <v>300</v>
      </c>
      <c r="F416" s="5" t="s">
        <v>43</v>
      </c>
      <c r="G416" s="5">
        <v>1</v>
      </c>
      <c r="H416" s="5" t="str">
        <f t="shared" si="6"/>
        <v>GEN15.8300TD1</v>
      </c>
      <c r="I416" s="5">
        <f>COUNTIF(Data!$G$3:$BA$2935,$H416)</f>
        <v>1</v>
      </c>
    </row>
    <row r="417" spans="1:9" x14ac:dyDescent="0.25">
      <c r="A417" s="4">
        <v>970093</v>
      </c>
      <c r="B417" s="4" t="s">
        <v>611</v>
      </c>
      <c r="C417" s="4">
        <v>1</v>
      </c>
      <c r="D417" s="4">
        <v>15.8</v>
      </c>
      <c r="E417" s="5">
        <v>300</v>
      </c>
      <c r="F417" s="5" t="s">
        <v>43</v>
      </c>
      <c r="G417" s="5">
        <v>1</v>
      </c>
      <c r="H417" s="5" t="str">
        <f t="shared" si="6"/>
        <v>GEN15.8300TD1</v>
      </c>
      <c r="I417" s="5">
        <f>COUNTIF(Data!$G$3:$BA$2935,$H417)</f>
        <v>1</v>
      </c>
    </row>
    <row r="418" spans="1:9" x14ac:dyDescent="0.25">
      <c r="A418" s="4">
        <v>970094</v>
      </c>
      <c r="B418" s="4" t="s">
        <v>612</v>
      </c>
      <c r="C418" s="4">
        <v>1</v>
      </c>
      <c r="D418" s="4">
        <v>15.8</v>
      </c>
      <c r="E418" s="5">
        <v>300</v>
      </c>
      <c r="F418" s="5" t="s">
        <v>43</v>
      </c>
      <c r="G418" s="5">
        <v>1</v>
      </c>
      <c r="H418" s="5" t="str">
        <f t="shared" si="6"/>
        <v>GEN15.8300TD1</v>
      </c>
      <c r="I418" s="5">
        <f>COUNTIF(Data!$G$3:$BA$2935,$H418)</f>
        <v>1</v>
      </c>
    </row>
    <row r="419" spans="1:9" x14ac:dyDescent="0.25">
      <c r="A419" s="4">
        <v>971011</v>
      </c>
      <c r="B419" s="4" t="s">
        <v>613</v>
      </c>
      <c r="C419" s="4">
        <v>1</v>
      </c>
      <c r="D419" s="4">
        <v>13.8</v>
      </c>
      <c r="E419" s="5">
        <v>150</v>
      </c>
      <c r="F419" s="5" t="s">
        <v>43</v>
      </c>
      <c r="G419" s="5">
        <v>1</v>
      </c>
      <c r="H419" s="5" t="str">
        <f t="shared" si="6"/>
        <v>GEN13.8150TD1</v>
      </c>
      <c r="I419" s="5">
        <f>COUNTIF(Data!$G$3:$BA$2935,$H419)</f>
        <v>1</v>
      </c>
    </row>
    <row r="420" spans="1:9" x14ac:dyDescent="0.25">
      <c r="A420" s="4">
        <v>971012</v>
      </c>
      <c r="B420" s="4" t="s">
        <v>614</v>
      </c>
      <c r="C420" s="4">
        <v>1</v>
      </c>
      <c r="D420" s="4">
        <v>13.8</v>
      </c>
      <c r="E420" s="5">
        <v>150</v>
      </c>
      <c r="F420" s="5" t="s">
        <v>43</v>
      </c>
      <c r="G420" s="5">
        <v>1</v>
      </c>
      <c r="H420" s="5" t="str">
        <f t="shared" si="6"/>
        <v>GEN13.8150TD1</v>
      </c>
      <c r="I420" s="5">
        <f>COUNTIF(Data!$G$3:$BA$2935,$H420)</f>
        <v>1</v>
      </c>
    </row>
    <row r="421" spans="1:9" x14ac:dyDescent="0.25">
      <c r="A421" s="4">
        <v>971021</v>
      </c>
      <c r="B421" s="4" t="s">
        <v>221</v>
      </c>
      <c r="C421" s="4">
        <v>1</v>
      </c>
      <c r="D421" s="4">
        <v>13.8</v>
      </c>
      <c r="E421" s="5">
        <v>88</v>
      </c>
      <c r="F421" s="5" t="s">
        <v>43</v>
      </c>
      <c r="G421" s="5">
        <v>1</v>
      </c>
      <c r="H421" s="5" t="str">
        <f t="shared" si="6"/>
        <v>GEN13.888TD1</v>
      </c>
      <c r="I421" s="5">
        <f>COUNTIF(Data!$G$3:$BA$2935,$H421)</f>
        <v>1</v>
      </c>
    </row>
    <row r="422" spans="1:9" x14ac:dyDescent="0.25">
      <c r="A422" s="4">
        <v>971022</v>
      </c>
      <c r="B422" s="4" t="s">
        <v>615</v>
      </c>
      <c r="C422" s="4">
        <v>1</v>
      </c>
      <c r="D422" s="4">
        <v>13.8</v>
      </c>
      <c r="E422" s="5">
        <v>88</v>
      </c>
      <c r="F422" s="5" t="s">
        <v>43</v>
      </c>
      <c r="G422" s="5">
        <v>1</v>
      </c>
      <c r="H422" s="5" t="str">
        <f t="shared" si="6"/>
        <v>GEN13.888TD1</v>
      </c>
      <c r="I422" s="5">
        <f>COUNTIF(Data!$G$3:$BA$2935,$H422)</f>
        <v>1</v>
      </c>
    </row>
    <row r="423" spans="1:9" x14ac:dyDescent="0.25">
      <c r="A423" s="4">
        <v>971031</v>
      </c>
      <c r="B423" s="4" t="s">
        <v>200</v>
      </c>
      <c r="C423" s="4">
        <v>1</v>
      </c>
      <c r="D423" s="4">
        <v>19</v>
      </c>
      <c r="E423" s="5">
        <v>1000</v>
      </c>
      <c r="F423" s="5" t="s">
        <v>120</v>
      </c>
      <c r="G423" s="5">
        <v>1</v>
      </c>
      <c r="H423" s="5" t="str">
        <f t="shared" si="6"/>
        <v>GEN191000ND1</v>
      </c>
      <c r="I423" s="5">
        <f>COUNTIF(Data!$G$3:$BA$2935,$H423)</f>
        <v>1</v>
      </c>
    </row>
    <row r="424" spans="1:9" x14ac:dyDescent="0.25">
      <c r="A424" s="4">
        <v>971032</v>
      </c>
      <c r="B424" s="4" t="s">
        <v>616</v>
      </c>
      <c r="C424" s="4">
        <v>1</v>
      </c>
      <c r="D424" s="4">
        <v>19</v>
      </c>
      <c r="E424" s="5">
        <v>1000</v>
      </c>
      <c r="F424" s="5" t="s">
        <v>120</v>
      </c>
      <c r="G424" s="5">
        <v>1</v>
      </c>
      <c r="H424" s="5" t="str">
        <f t="shared" si="6"/>
        <v>GEN191000ND1</v>
      </c>
      <c r="I424" s="5">
        <f>COUNTIF(Data!$G$3:$BA$2935,$H424)</f>
        <v>1</v>
      </c>
    </row>
    <row r="425" spans="1:9" x14ac:dyDescent="0.25">
      <c r="A425" s="4">
        <v>971033</v>
      </c>
      <c r="B425" s="4" t="s">
        <v>617</v>
      </c>
      <c r="C425" s="4">
        <v>1</v>
      </c>
      <c r="D425" s="4">
        <v>19</v>
      </c>
      <c r="E425" s="5">
        <v>1000</v>
      </c>
      <c r="F425" s="5" t="s">
        <v>120</v>
      </c>
      <c r="G425" s="5">
        <v>1</v>
      </c>
      <c r="H425" s="5" t="str">
        <f t="shared" si="6"/>
        <v>GEN191000ND1</v>
      </c>
      <c r="I425" s="5">
        <f>COUNTIF(Data!$G$3:$BA$2935,$H425)</f>
        <v>1</v>
      </c>
    </row>
    <row r="426" spans="1:9" x14ac:dyDescent="0.25">
      <c r="A426" s="4">
        <v>971034</v>
      </c>
      <c r="B426" s="4" t="s">
        <v>618</v>
      </c>
      <c r="C426" s="4">
        <v>1</v>
      </c>
      <c r="D426" s="4">
        <v>19</v>
      </c>
      <c r="E426" s="5">
        <v>1000</v>
      </c>
      <c r="F426" s="5" t="s">
        <v>120</v>
      </c>
      <c r="G426" s="5">
        <v>1</v>
      </c>
      <c r="H426" s="5" t="str">
        <f t="shared" si="6"/>
        <v>GEN191000ND1</v>
      </c>
      <c r="I426" s="5">
        <f>COUNTIF(Data!$G$3:$BA$2935,$H426)</f>
        <v>1</v>
      </c>
    </row>
    <row r="427" spans="1:9" x14ac:dyDescent="0.25">
      <c r="A427" s="4">
        <v>971041</v>
      </c>
      <c r="B427" s="4" t="s">
        <v>619</v>
      </c>
      <c r="C427" s="4">
        <v>1</v>
      </c>
      <c r="D427" s="4">
        <v>19</v>
      </c>
      <c r="E427" s="5">
        <v>1000</v>
      </c>
      <c r="F427" s="5" t="s">
        <v>120</v>
      </c>
      <c r="G427" s="5">
        <v>1</v>
      </c>
      <c r="H427" s="5" t="str">
        <f t="shared" si="6"/>
        <v>GEN191000ND1</v>
      </c>
      <c r="I427" s="5">
        <f>COUNTIF(Data!$G$3:$BA$2935,$H427)</f>
        <v>1</v>
      </c>
    </row>
    <row r="428" spans="1:9" x14ac:dyDescent="0.25">
      <c r="A428" s="4">
        <v>971042</v>
      </c>
      <c r="B428" s="4" t="s">
        <v>620</v>
      </c>
      <c r="C428" s="4">
        <v>1</v>
      </c>
      <c r="D428" s="4">
        <v>19</v>
      </c>
      <c r="E428" s="5">
        <v>1000</v>
      </c>
      <c r="F428" s="5" t="s">
        <v>120</v>
      </c>
      <c r="G428" s="5">
        <v>1</v>
      </c>
      <c r="H428" s="5" t="str">
        <f t="shared" si="6"/>
        <v>GEN191000ND1</v>
      </c>
      <c r="I428" s="5">
        <f>COUNTIF(Data!$G$3:$BA$2935,$H428)</f>
        <v>1</v>
      </c>
    </row>
    <row r="429" spans="1:9" x14ac:dyDescent="0.25">
      <c r="A429" s="4">
        <v>971043</v>
      </c>
      <c r="B429" s="4" t="s">
        <v>621</v>
      </c>
      <c r="C429" s="4">
        <v>1</v>
      </c>
      <c r="D429" s="4">
        <v>19</v>
      </c>
      <c r="E429" s="5">
        <v>1000</v>
      </c>
      <c r="F429" s="5" t="s">
        <v>120</v>
      </c>
      <c r="G429" s="5">
        <v>1</v>
      </c>
      <c r="H429" s="5" t="str">
        <f t="shared" si="6"/>
        <v>GEN191000ND1</v>
      </c>
      <c r="I429" s="5">
        <f>COUNTIF(Data!$G$3:$BA$2935,$H429)</f>
        <v>1</v>
      </c>
    </row>
    <row r="430" spans="1:9" x14ac:dyDescent="0.25">
      <c r="A430" s="4">
        <v>971044</v>
      </c>
      <c r="B430" s="4" t="s">
        <v>622</v>
      </c>
      <c r="C430" s="4">
        <v>1</v>
      </c>
      <c r="D430" s="4">
        <v>19</v>
      </c>
      <c r="E430" s="5">
        <v>1000</v>
      </c>
      <c r="F430" s="5" t="s">
        <v>120</v>
      </c>
      <c r="G430" s="5">
        <v>1</v>
      </c>
      <c r="H430" s="5" t="str">
        <f t="shared" si="6"/>
        <v>GEN191000ND1</v>
      </c>
      <c r="I430" s="5">
        <f>COUNTIF(Data!$G$3:$BA$2935,$H430)</f>
        <v>1</v>
      </c>
    </row>
    <row r="431" spans="1:9" x14ac:dyDescent="0.25">
      <c r="A431" s="4">
        <v>972021</v>
      </c>
      <c r="B431" s="4" t="s">
        <v>623</v>
      </c>
      <c r="C431" s="4">
        <v>1</v>
      </c>
      <c r="D431" s="4">
        <v>13.8</v>
      </c>
      <c r="E431" s="5">
        <v>150</v>
      </c>
      <c r="F431" s="5" t="s">
        <v>43</v>
      </c>
      <c r="G431" s="5">
        <v>1</v>
      </c>
      <c r="H431" s="5" t="str">
        <f t="shared" si="6"/>
        <v>GEN13.8150TD1</v>
      </c>
      <c r="I431" s="5">
        <f>COUNTIF(Data!$G$3:$BA$2935,$H431)</f>
        <v>1</v>
      </c>
    </row>
    <row r="432" spans="1:9" x14ac:dyDescent="0.25">
      <c r="A432" s="4">
        <v>972022</v>
      </c>
      <c r="B432" s="4" t="s">
        <v>624</v>
      </c>
      <c r="C432" s="4">
        <v>2</v>
      </c>
      <c r="D432" s="4">
        <v>13.8</v>
      </c>
      <c r="E432" s="5">
        <v>150</v>
      </c>
      <c r="F432" s="5" t="s">
        <v>43</v>
      </c>
      <c r="G432" s="5">
        <v>1</v>
      </c>
      <c r="H432" s="5" t="str">
        <f t="shared" si="6"/>
        <v>GEN13.8150TD1</v>
      </c>
      <c r="I432" s="5">
        <f>COUNTIF(Data!$G$3:$BA$2935,$H432)</f>
        <v>1</v>
      </c>
    </row>
    <row r="433" spans="1:9" x14ac:dyDescent="0.25">
      <c r="A433" s="4">
        <v>972031</v>
      </c>
      <c r="B433" s="4" t="s">
        <v>181</v>
      </c>
      <c r="C433" s="4">
        <v>1</v>
      </c>
      <c r="D433" s="4">
        <v>26</v>
      </c>
      <c r="E433" s="5">
        <v>622</v>
      </c>
      <c r="F433" s="5" t="s">
        <v>120</v>
      </c>
      <c r="G433" s="5">
        <v>1</v>
      </c>
      <c r="H433" s="5" t="str">
        <f t="shared" si="6"/>
        <v>GEN26622ND1</v>
      </c>
      <c r="I433" s="5">
        <f>COUNTIF(Data!$G$3:$BA$2935,$H433)</f>
        <v>1</v>
      </c>
    </row>
    <row r="434" spans="1:9" x14ac:dyDescent="0.25">
      <c r="A434" s="4">
        <v>972032</v>
      </c>
      <c r="B434" s="4" t="s">
        <v>625</v>
      </c>
      <c r="C434" s="4">
        <v>1</v>
      </c>
      <c r="D434" s="4">
        <v>26</v>
      </c>
      <c r="E434" s="5">
        <v>622</v>
      </c>
      <c r="F434" s="5" t="s">
        <v>120</v>
      </c>
      <c r="G434" s="5">
        <v>1</v>
      </c>
      <c r="H434" s="5" t="str">
        <f t="shared" si="6"/>
        <v>GEN26622ND1</v>
      </c>
      <c r="I434" s="5">
        <f>COUNTIF(Data!$G$3:$BA$2935,$H434)</f>
        <v>1</v>
      </c>
    </row>
    <row r="435" spans="1:9" x14ac:dyDescent="0.25">
      <c r="A435" s="4">
        <v>972041</v>
      </c>
      <c r="B435" s="4" t="s">
        <v>626</v>
      </c>
      <c r="C435" s="4">
        <v>1</v>
      </c>
      <c r="D435" s="4">
        <v>26</v>
      </c>
      <c r="E435" s="5">
        <v>600</v>
      </c>
      <c r="F435" s="5" t="s">
        <v>120</v>
      </c>
      <c r="G435" s="5">
        <v>1</v>
      </c>
      <c r="H435" s="5" t="str">
        <f t="shared" si="6"/>
        <v>GEN26600ND1</v>
      </c>
      <c r="I435" s="5">
        <f>COUNTIF(Data!$G$3:$BA$2935,$H435)</f>
        <v>1</v>
      </c>
    </row>
    <row r="436" spans="1:9" x14ac:dyDescent="0.25">
      <c r="A436" s="4">
        <v>972042</v>
      </c>
      <c r="B436" s="4" t="s">
        <v>627</v>
      </c>
      <c r="C436" s="4">
        <v>1</v>
      </c>
      <c r="D436" s="4">
        <v>26</v>
      </c>
      <c r="E436" s="5">
        <v>600</v>
      </c>
      <c r="F436" s="5" t="s">
        <v>120</v>
      </c>
      <c r="G436" s="5">
        <v>1</v>
      </c>
      <c r="H436" s="5" t="str">
        <f t="shared" si="6"/>
        <v>GEN26600ND1</v>
      </c>
      <c r="I436" s="5">
        <f>COUNTIF(Data!$G$3:$BA$2935,$H436)</f>
        <v>1</v>
      </c>
    </row>
    <row r="437" spans="1:9" x14ac:dyDescent="0.25">
      <c r="A437" s="4">
        <v>972043</v>
      </c>
      <c r="B437" s="4" t="s">
        <v>628</v>
      </c>
      <c r="C437" s="4">
        <v>1</v>
      </c>
      <c r="D437" s="4">
        <v>26</v>
      </c>
      <c r="E437" s="5">
        <v>600</v>
      </c>
      <c r="F437" s="5" t="s">
        <v>120</v>
      </c>
      <c r="G437" s="5">
        <v>1</v>
      </c>
      <c r="H437" s="5" t="str">
        <f t="shared" si="6"/>
        <v>GEN26600ND1</v>
      </c>
      <c r="I437" s="5">
        <f>COUNTIF(Data!$G$3:$BA$2935,$H437)</f>
        <v>1</v>
      </c>
    </row>
    <row r="438" spans="1:9" x14ac:dyDescent="0.25">
      <c r="A438" s="4">
        <v>972044</v>
      </c>
      <c r="B438" s="4" t="s">
        <v>629</v>
      </c>
      <c r="C438" s="4">
        <v>1</v>
      </c>
      <c r="D438" s="4">
        <v>26</v>
      </c>
      <c r="E438" s="5">
        <v>600</v>
      </c>
      <c r="F438" s="5" t="s">
        <v>120</v>
      </c>
      <c r="G438" s="5">
        <v>1</v>
      </c>
      <c r="H438" s="5" t="str">
        <f t="shared" si="6"/>
        <v>GEN26600ND1</v>
      </c>
      <c r="I438" s="5">
        <f>COUNTIF(Data!$G$3:$BA$2935,$H438)</f>
        <v>1</v>
      </c>
    </row>
    <row r="439" spans="1:9" x14ac:dyDescent="0.25">
      <c r="A439" s="4">
        <v>972045</v>
      </c>
      <c r="B439" s="4" t="s">
        <v>630</v>
      </c>
      <c r="C439" s="4">
        <v>1</v>
      </c>
      <c r="D439" s="4">
        <v>26</v>
      </c>
      <c r="E439" s="5">
        <v>600</v>
      </c>
      <c r="F439" s="5" t="s">
        <v>120</v>
      </c>
      <c r="G439" s="5">
        <v>1</v>
      </c>
      <c r="H439" s="5" t="str">
        <f t="shared" si="6"/>
        <v>GEN26600ND1</v>
      </c>
      <c r="I439" s="5">
        <f>COUNTIF(Data!$G$3:$BA$2935,$H439)</f>
        <v>1</v>
      </c>
    </row>
    <row r="440" spans="1:9" x14ac:dyDescent="0.25">
      <c r="A440" s="4">
        <v>972051</v>
      </c>
      <c r="B440" s="4" t="s">
        <v>631</v>
      </c>
      <c r="C440" s="4">
        <v>1</v>
      </c>
      <c r="D440" s="4">
        <v>26</v>
      </c>
      <c r="E440" s="5">
        <v>622</v>
      </c>
      <c r="F440" s="5" t="s">
        <v>120</v>
      </c>
      <c r="G440" s="5">
        <v>1</v>
      </c>
      <c r="H440" s="5" t="str">
        <f t="shared" si="6"/>
        <v>GEN26622ND1</v>
      </c>
      <c r="I440" s="5">
        <f>COUNTIF(Data!$G$3:$BA$2935,$H440)</f>
        <v>1</v>
      </c>
    </row>
    <row r="441" spans="1:9" x14ac:dyDescent="0.25">
      <c r="A441" s="4">
        <v>972052</v>
      </c>
      <c r="B441" s="4" t="s">
        <v>632</v>
      </c>
      <c r="C441" s="4">
        <v>1</v>
      </c>
      <c r="D441" s="4">
        <v>26</v>
      </c>
      <c r="E441" s="5">
        <v>622</v>
      </c>
      <c r="F441" s="5" t="s">
        <v>120</v>
      </c>
      <c r="G441" s="5">
        <v>1</v>
      </c>
      <c r="H441" s="5" t="str">
        <f t="shared" si="6"/>
        <v>GEN26622ND1</v>
      </c>
      <c r="I441" s="5">
        <f>COUNTIF(Data!$G$3:$BA$2935,$H441)</f>
        <v>1</v>
      </c>
    </row>
    <row r="442" spans="1:9" x14ac:dyDescent="0.25">
      <c r="A442" s="4">
        <v>972061</v>
      </c>
      <c r="B442" s="4" t="s">
        <v>633</v>
      </c>
      <c r="C442" s="4">
        <v>1</v>
      </c>
      <c r="D442" s="4">
        <v>19</v>
      </c>
      <c r="E442" s="5">
        <v>660</v>
      </c>
      <c r="F442" s="5" t="s">
        <v>120</v>
      </c>
      <c r="G442" s="5">
        <v>1</v>
      </c>
      <c r="H442" s="5" t="str">
        <f t="shared" si="6"/>
        <v>GEN19660ND1</v>
      </c>
      <c r="I442" s="5">
        <f>COUNTIF(Data!$G$3:$BA$2935,$H442)</f>
        <v>1</v>
      </c>
    </row>
    <row r="443" spans="1:9" x14ac:dyDescent="0.25">
      <c r="A443" s="4">
        <v>972062</v>
      </c>
      <c r="B443" s="4" t="s">
        <v>193</v>
      </c>
      <c r="C443" s="4">
        <v>1</v>
      </c>
      <c r="D443" s="4">
        <v>19</v>
      </c>
      <c r="E443" s="5">
        <v>660</v>
      </c>
      <c r="F443" s="5" t="s">
        <v>120</v>
      </c>
      <c r="G443" s="5">
        <v>1</v>
      </c>
      <c r="H443" s="5" t="str">
        <f t="shared" si="6"/>
        <v>GEN19660ND1</v>
      </c>
      <c r="I443" s="5">
        <f>COUNTIF(Data!$G$3:$BA$2935,$H443)</f>
        <v>1</v>
      </c>
    </row>
    <row r="444" spans="1:9" x14ac:dyDescent="0.25">
      <c r="A444" s="4">
        <v>972063</v>
      </c>
      <c r="B444" s="4" t="s">
        <v>634</v>
      </c>
      <c r="C444" s="4">
        <v>1</v>
      </c>
      <c r="D444" s="4">
        <v>19</v>
      </c>
      <c r="E444" s="5">
        <v>660</v>
      </c>
      <c r="F444" s="5" t="s">
        <v>120</v>
      </c>
      <c r="G444" s="5">
        <v>1</v>
      </c>
      <c r="H444" s="5" t="str">
        <f t="shared" si="6"/>
        <v>GEN19660ND1</v>
      </c>
      <c r="I444" s="5">
        <f>COUNTIF(Data!$G$3:$BA$2935,$H444)</f>
        <v>1</v>
      </c>
    </row>
    <row r="445" spans="1:9" x14ac:dyDescent="0.25">
      <c r="A445" s="4">
        <v>972071</v>
      </c>
      <c r="B445" s="4" t="s">
        <v>635</v>
      </c>
      <c r="C445" s="4">
        <v>1</v>
      </c>
      <c r="D445" s="4">
        <v>26</v>
      </c>
      <c r="E445" s="5">
        <v>622</v>
      </c>
      <c r="F445" s="5" t="s">
        <v>120</v>
      </c>
      <c r="G445" s="5">
        <v>1</v>
      </c>
      <c r="H445" s="5" t="str">
        <f t="shared" si="6"/>
        <v>GEN26622ND1</v>
      </c>
      <c r="I445" s="5">
        <f>COUNTIF(Data!$G$3:$BA$2935,$H445)</f>
        <v>1</v>
      </c>
    </row>
    <row r="446" spans="1:9" x14ac:dyDescent="0.25">
      <c r="A446" s="4">
        <v>972072</v>
      </c>
      <c r="B446" s="4" t="s">
        <v>636</v>
      </c>
      <c r="C446" s="4">
        <v>1</v>
      </c>
      <c r="D446" s="4">
        <v>26</v>
      </c>
      <c r="E446" s="5">
        <v>622</v>
      </c>
      <c r="F446" s="5" t="s">
        <v>120</v>
      </c>
      <c r="G446" s="5">
        <v>1</v>
      </c>
      <c r="H446" s="5" t="str">
        <f t="shared" si="6"/>
        <v>GEN26622ND1</v>
      </c>
      <c r="I446" s="5">
        <f>COUNTIF(Data!$G$3:$BA$2935,$H446)</f>
        <v>1</v>
      </c>
    </row>
    <row r="447" spans="1:9" x14ac:dyDescent="0.25">
      <c r="A447" s="4">
        <v>972081</v>
      </c>
      <c r="B447" s="4" t="s">
        <v>637</v>
      </c>
      <c r="C447" s="4">
        <v>1</v>
      </c>
      <c r="D447" s="4">
        <v>26</v>
      </c>
      <c r="E447" s="5">
        <v>622</v>
      </c>
      <c r="F447" s="5" t="s">
        <v>120</v>
      </c>
      <c r="G447" s="5">
        <v>1</v>
      </c>
      <c r="H447" s="5" t="str">
        <f t="shared" si="6"/>
        <v>GEN26622ND1</v>
      </c>
      <c r="I447" s="5">
        <f>COUNTIF(Data!$G$3:$BA$2935,$H447)</f>
        <v>1</v>
      </c>
    </row>
    <row r="448" spans="1:9" x14ac:dyDescent="0.25">
      <c r="A448" s="4">
        <v>972082</v>
      </c>
      <c r="B448" s="4" t="s">
        <v>638</v>
      </c>
      <c r="C448" s="4">
        <v>1</v>
      </c>
      <c r="D448" s="4">
        <v>26</v>
      </c>
      <c r="E448" s="5">
        <v>622</v>
      </c>
      <c r="F448" s="5" t="s">
        <v>120</v>
      </c>
      <c r="G448" s="5">
        <v>1</v>
      </c>
      <c r="H448" s="5" t="str">
        <f t="shared" si="6"/>
        <v>GEN26622ND1</v>
      </c>
      <c r="I448" s="5">
        <f>COUNTIF(Data!$G$3:$BA$2935,$H448)</f>
        <v>1</v>
      </c>
    </row>
    <row r="449" spans="1:9" x14ac:dyDescent="0.25">
      <c r="A449" s="4">
        <v>972091</v>
      </c>
      <c r="B449" s="4" t="s">
        <v>639</v>
      </c>
      <c r="C449" s="4">
        <v>1</v>
      </c>
      <c r="D449" s="4">
        <v>26</v>
      </c>
      <c r="E449" s="5">
        <v>400</v>
      </c>
      <c r="F449" s="5" t="s">
        <v>120</v>
      </c>
      <c r="G449" s="5">
        <v>1</v>
      </c>
      <c r="H449" s="5" t="str">
        <f t="shared" si="6"/>
        <v>GEN26400ND1</v>
      </c>
      <c r="I449" s="5">
        <f>COUNTIF(Data!$G$3:$BA$2935,$H449)</f>
        <v>1</v>
      </c>
    </row>
    <row r="450" spans="1:9" x14ac:dyDescent="0.25">
      <c r="A450" s="4">
        <v>972092</v>
      </c>
      <c r="B450" s="4" t="s">
        <v>640</v>
      </c>
      <c r="C450" s="4">
        <v>1</v>
      </c>
      <c r="D450" s="4">
        <v>26</v>
      </c>
      <c r="E450" s="5">
        <v>400</v>
      </c>
      <c r="F450" s="5" t="s">
        <v>120</v>
      </c>
      <c r="G450" s="5">
        <v>1</v>
      </c>
      <c r="H450" s="5" t="str">
        <f t="shared" si="6"/>
        <v>GEN26400ND1</v>
      </c>
      <c r="I450" s="5">
        <f>COUNTIF(Data!$G$3:$BA$2935,$H450)</f>
        <v>1</v>
      </c>
    </row>
    <row r="451" spans="1:9" x14ac:dyDescent="0.25">
      <c r="A451" s="4">
        <v>972093</v>
      </c>
      <c r="B451" s="4" t="s">
        <v>641</v>
      </c>
      <c r="C451" s="4">
        <v>1</v>
      </c>
      <c r="D451" s="4">
        <v>26</v>
      </c>
      <c r="E451" s="5">
        <v>400</v>
      </c>
      <c r="F451" s="5" t="s">
        <v>120</v>
      </c>
      <c r="G451" s="5">
        <v>1</v>
      </c>
      <c r="H451" s="5" t="str">
        <f t="shared" si="6"/>
        <v>GEN26400ND1</v>
      </c>
      <c r="I451" s="5">
        <f>COUNTIF(Data!$G$3:$BA$2935,$H451)</f>
        <v>1</v>
      </c>
    </row>
    <row r="452" spans="1:9" x14ac:dyDescent="0.25">
      <c r="A452" s="4">
        <v>972094</v>
      </c>
      <c r="B452" s="4" t="s">
        <v>642</v>
      </c>
      <c r="C452" s="4">
        <v>1</v>
      </c>
      <c r="D452" s="4">
        <v>26</v>
      </c>
      <c r="E452" s="5">
        <v>400</v>
      </c>
      <c r="F452" s="5" t="s">
        <v>120</v>
      </c>
      <c r="G452" s="5">
        <v>1</v>
      </c>
      <c r="H452" s="5" t="str">
        <f t="shared" ref="H452:H515" si="7">"GEN"&amp;D452&amp;E452&amp;F452&amp;G452</f>
        <v>GEN26400ND1</v>
      </c>
      <c r="I452" s="5">
        <f>COUNTIF(Data!$G$3:$BA$2935,$H452)</f>
        <v>1</v>
      </c>
    </row>
    <row r="453" spans="1:9" x14ac:dyDescent="0.25">
      <c r="A453" s="4">
        <v>972095</v>
      </c>
      <c r="B453" s="4" t="s">
        <v>643</v>
      </c>
      <c r="C453" s="4">
        <v>1</v>
      </c>
      <c r="D453" s="4">
        <v>26</v>
      </c>
      <c r="E453" s="5">
        <v>400</v>
      </c>
      <c r="F453" s="5" t="s">
        <v>120</v>
      </c>
      <c r="G453" s="5">
        <v>1</v>
      </c>
      <c r="H453" s="5" t="str">
        <f t="shared" si="7"/>
        <v>GEN26400ND1</v>
      </c>
      <c r="I453" s="5">
        <f>COUNTIF(Data!$G$3:$BA$2935,$H453)</f>
        <v>1</v>
      </c>
    </row>
    <row r="454" spans="1:9" x14ac:dyDescent="0.25">
      <c r="A454" s="4">
        <v>972111</v>
      </c>
      <c r="B454" s="4" t="s">
        <v>644</v>
      </c>
      <c r="C454" s="4">
        <v>1</v>
      </c>
      <c r="D454" s="4">
        <v>6.3</v>
      </c>
      <c r="E454" s="5">
        <v>55</v>
      </c>
      <c r="F454" s="5" t="s">
        <v>43</v>
      </c>
      <c r="G454" s="5">
        <v>1</v>
      </c>
      <c r="H454" s="5" t="str">
        <f t="shared" si="7"/>
        <v>GEN6.355TD1</v>
      </c>
      <c r="I454" s="5">
        <f>COUNTIF(Data!$G$3:$BA$2935,$H454)</f>
        <v>1</v>
      </c>
    </row>
    <row r="455" spans="1:9" x14ac:dyDescent="0.25">
      <c r="A455" s="4">
        <v>972121</v>
      </c>
      <c r="B455" s="4" t="s">
        <v>645</v>
      </c>
      <c r="C455" s="4">
        <v>1</v>
      </c>
      <c r="D455" s="4">
        <v>10.5</v>
      </c>
      <c r="E455" s="5">
        <v>32</v>
      </c>
      <c r="F455" s="5" t="s">
        <v>43</v>
      </c>
      <c r="G455" s="5">
        <v>1</v>
      </c>
      <c r="H455" s="5" t="str">
        <f t="shared" si="7"/>
        <v>GEN10.532TD1</v>
      </c>
      <c r="I455" s="5">
        <f>COUNTIF(Data!$G$3:$BA$2935,$H455)</f>
        <v>1</v>
      </c>
    </row>
    <row r="456" spans="1:9" x14ac:dyDescent="0.25">
      <c r="A456" s="4">
        <v>972131</v>
      </c>
      <c r="B456" s="4" t="s">
        <v>646</v>
      </c>
      <c r="C456" s="4">
        <v>1</v>
      </c>
      <c r="D456" s="4">
        <v>10.5</v>
      </c>
      <c r="E456" s="5">
        <v>40</v>
      </c>
      <c r="F456" s="5" t="s">
        <v>43</v>
      </c>
      <c r="G456" s="5">
        <v>1</v>
      </c>
      <c r="H456" s="5" t="str">
        <f t="shared" si="7"/>
        <v>GEN10.540TD1</v>
      </c>
      <c r="I456" s="5">
        <f>COUNTIF(Data!$G$3:$BA$2935,$H456)</f>
        <v>1</v>
      </c>
    </row>
    <row r="457" spans="1:9" x14ac:dyDescent="0.25">
      <c r="A457" s="4">
        <v>972141</v>
      </c>
      <c r="B457" s="4" t="s">
        <v>647</v>
      </c>
      <c r="C457" s="4">
        <v>1</v>
      </c>
      <c r="D457" s="4">
        <v>15.8</v>
      </c>
      <c r="E457" s="5">
        <v>300</v>
      </c>
      <c r="F457" s="5" t="s">
        <v>43</v>
      </c>
      <c r="G457" s="5">
        <v>1</v>
      </c>
      <c r="H457" s="5" t="str">
        <f t="shared" si="7"/>
        <v>GEN15.8300TD1</v>
      </c>
      <c r="I457" s="5">
        <f>COUNTIF(Data!$G$3:$BA$2935,$H457)</f>
        <v>1</v>
      </c>
    </row>
    <row r="458" spans="1:9" x14ac:dyDescent="0.25">
      <c r="A458" s="4">
        <v>972143</v>
      </c>
      <c r="B458" s="4" t="s">
        <v>648</v>
      </c>
      <c r="C458" s="4">
        <v>1</v>
      </c>
      <c r="D458" s="4">
        <v>15.8</v>
      </c>
      <c r="E458" s="5">
        <v>300</v>
      </c>
      <c r="F458" s="5" t="s">
        <v>43</v>
      </c>
      <c r="G458" s="5">
        <v>1</v>
      </c>
      <c r="H458" s="5" t="str">
        <f t="shared" si="7"/>
        <v>GEN15.8300TD1</v>
      </c>
      <c r="I458" s="5">
        <f>COUNTIF(Data!$G$3:$BA$2935,$H458)</f>
        <v>1</v>
      </c>
    </row>
    <row r="459" spans="1:9" x14ac:dyDescent="0.25">
      <c r="A459" s="4">
        <v>972145</v>
      </c>
      <c r="B459" s="4" t="s">
        <v>649</v>
      </c>
      <c r="C459" s="4">
        <v>1</v>
      </c>
      <c r="D459" s="4">
        <v>15.8</v>
      </c>
      <c r="E459" s="5">
        <v>300</v>
      </c>
      <c r="F459" s="5" t="s">
        <v>43</v>
      </c>
      <c r="G459" s="5">
        <v>1</v>
      </c>
      <c r="H459" s="5" t="str">
        <f t="shared" si="7"/>
        <v>GEN15.8300TD1</v>
      </c>
      <c r="I459" s="5">
        <f>COUNTIF(Data!$G$3:$BA$2935,$H459)</f>
        <v>1</v>
      </c>
    </row>
    <row r="460" spans="1:9" x14ac:dyDescent="0.25">
      <c r="A460" s="4">
        <v>972147</v>
      </c>
      <c r="B460" s="4" t="s">
        <v>650</v>
      </c>
      <c r="C460" s="4">
        <v>1</v>
      </c>
      <c r="D460" s="4">
        <v>15.8</v>
      </c>
      <c r="E460" s="5">
        <v>300</v>
      </c>
      <c r="F460" s="5" t="s">
        <v>43</v>
      </c>
      <c r="G460" s="5">
        <v>1</v>
      </c>
      <c r="H460" s="5" t="str">
        <f t="shared" si="7"/>
        <v>GEN15.8300TD1</v>
      </c>
      <c r="I460" s="5">
        <f>COUNTIF(Data!$G$3:$BA$2935,$H460)</f>
        <v>1</v>
      </c>
    </row>
    <row r="461" spans="1:9" x14ac:dyDescent="0.25">
      <c r="A461" s="4">
        <v>973011</v>
      </c>
      <c r="B461" s="4" t="s">
        <v>651</v>
      </c>
      <c r="C461" s="4">
        <v>1</v>
      </c>
      <c r="D461" s="4">
        <v>13.8</v>
      </c>
      <c r="E461" s="5">
        <v>75</v>
      </c>
      <c r="F461" s="5" t="s">
        <v>43</v>
      </c>
      <c r="G461" s="5">
        <v>1</v>
      </c>
      <c r="H461" s="5" t="str">
        <f t="shared" si="7"/>
        <v>GEN13.875TD1</v>
      </c>
      <c r="I461" s="5">
        <f>COUNTIF(Data!$G$3:$BA$2935,$H461)</f>
        <v>1</v>
      </c>
    </row>
    <row r="462" spans="1:9" x14ac:dyDescent="0.25">
      <c r="A462" s="4">
        <v>973012</v>
      </c>
      <c r="B462" s="4" t="s">
        <v>652</v>
      </c>
      <c r="C462" s="4">
        <v>1</v>
      </c>
      <c r="D462" s="4">
        <v>13.8</v>
      </c>
      <c r="E462" s="5">
        <v>75</v>
      </c>
      <c r="F462" s="5" t="s">
        <v>43</v>
      </c>
      <c r="G462" s="5">
        <v>1</v>
      </c>
      <c r="H462" s="5" t="str">
        <f t="shared" si="7"/>
        <v>GEN13.875TD1</v>
      </c>
      <c r="I462" s="5">
        <f>COUNTIF(Data!$G$3:$BA$2935,$H462)</f>
        <v>1</v>
      </c>
    </row>
    <row r="463" spans="1:9" x14ac:dyDescent="0.25">
      <c r="A463" s="4">
        <v>973021</v>
      </c>
      <c r="B463" s="4" t="s">
        <v>653</v>
      </c>
      <c r="C463" s="4">
        <v>1</v>
      </c>
      <c r="D463" s="4">
        <v>11</v>
      </c>
      <c r="E463" s="5">
        <v>25.5</v>
      </c>
      <c r="F463" s="5" t="s">
        <v>43</v>
      </c>
      <c r="G463" s="5">
        <v>1</v>
      </c>
      <c r="H463" s="5" t="str">
        <f t="shared" si="7"/>
        <v>GEN1125.5TD1</v>
      </c>
      <c r="I463" s="5">
        <f>COUNTIF(Data!$G$3:$BA$2935,$H463)</f>
        <v>1</v>
      </c>
    </row>
    <row r="464" spans="1:9" x14ac:dyDescent="0.25">
      <c r="A464" s="4">
        <v>973022</v>
      </c>
      <c r="B464" s="4" t="s">
        <v>654</v>
      </c>
      <c r="C464" s="4">
        <v>1</v>
      </c>
      <c r="D464" s="4">
        <v>11</v>
      </c>
      <c r="E464" s="5">
        <v>25.5</v>
      </c>
      <c r="F464" s="5" t="s">
        <v>43</v>
      </c>
      <c r="G464" s="5">
        <v>1</v>
      </c>
      <c r="H464" s="5" t="str">
        <f t="shared" si="7"/>
        <v>GEN1125.5TD1</v>
      </c>
      <c r="I464" s="5">
        <f>COUNTIF(Data!$G$3:$BA$2935,$H464)</f>
        <v>1</v>
      </c>
    </row>
    <row r="465" spans="1:9" x14ac:dyDescent="0.25">
      <c r="A465" s="4">
        <v>973031</v>
      </c>
      <c r="B465" s="4" t="s">
        <v>655</v>
      </c>
      <c r="C465" s="4">
        <v>1</v>
      </c>
      <c r="D465" s="4">
        <v>13.8</v>
      </c>
      <c r="E465" s="5">
        <v>75</v>
      </c>
      <c r="F465" s="5" t="s">
        <v>43</v>
      </c>
      <c r="G465" s="5">
        <v>1</v>
      </c>
      <c r="H465" s="5" t="str">
        <f t="shared" si="7"/>
        <v>GEN13.875TD1</v>
      </c>
      <c r="I465" s="5">
        <f>COUNTIF(Data!$G$3:$BA$2935,$H465)</f>
        <v>1</v>
      </c>
    </row>
    <row r="466" spans="1:9" x14ac:dyDescent="0.25">
      <c r="A466" s="4">
        <v>973041</v>
      </c>
      <c r="B466" s="4" t="s">
        <v>656</v>
      </c>
      <c r="C466" s="4">
        <v>1</v>
      </c>
      <c r="D466" s="4">
        <v>15.8</v>
      </c>
      <c r="E466" s="5">
        <v>240</v>
      </c>
      <c r="F466" s="5" t="s">
        <v>43</v>
      </c>
      <c r="G466" s="5">
        <v>1</v>
      </c>
      <c r="H466" s="5" t="str">
        <f t="shared" si="7"/>
        <v>GEN15.8240TD1</v>
      </c>
      <c r="I466" s="5">
        <f>COUNTIF(Data!$G$3:$BA$2935,$H466)</f>
        <v>1</v>
      </c>
    </row>
    <row r="467" spans="1:9" x14ac:dyDescent="0.25">
      <c r="A467" s="4">
        <v>973091</v>
      </c>
      <c r="B467" s="4" t="s">
        <v>657</v>
      </c>
      <c r="C467" s="4">
        <v>1</v>
      </c>
      <c r="D467" s="4">
        <v>6.3</v>
      </c>
      <c r="E467" s="5">
        <v>7.5</v>
      </c>
      <c r="F467" s="5" t="s">
        <v>43</v>
      </c>
      <c r="G467" s="5">
        <v>1</v>
      </c>
      <c r="H467" s="5" t="str">
        <f t="shared" si="7"/>
        <v>GEN6.37.5TD1</v>
      </c>
      <c r="I467" s="5">
        <f>COUNTIF(Data!$G$3:$BA$2935,$H467)</f>
        <v>1</v>
      </c>
    </row>
    <row r="468" spans="1:9" x14ac:dyDescent="0.25">
      <c r="A468" s="4">
        <v>973092</v>
      </c>
      <c r="B468" s="4" t="s">
        <v>658</v>
      </c>
      <c r="C468" s="4">
        <v>1</v>
      </c>
      <c r="D468" s="4">
        <v>6.3</v>
      </c>
      <c r="E468" s="5">
        <v>7.5</v>
      </c>
      <c r="F468" s="5" t="s">
        <v>43</v>
      </c>
      <c r="G468" s="5">
        <v>1</v>
      </c>
      <c r="H468" s="5" t="str">
        <f t="shared" si="7"/>
        <v>GEN6.37.5TD1</v>
      </c>
      <c r="I468" s="5">
        <f>COUNTIF(Data!$G$3:$BA$2935,$H468)</f>
        <v>1</v>
      </c>
    </row>
    <row r="469" spans="1:9" x14ac:dyDescent="0.25">
      <c r="A469" s="4">
        <v>974011</v>
      </c>
      <c r="B469" s="4" t="s">
        <v>659</v>
      </c>
      <c r="C469" s="4">
        <v>1</v>
      </c>
      <c r="D469" s="4">
        <v>11</v>
      </c>
      <c r="E469" s="5">
        <v>24</v>
      </c>
      <c r="F469" s="5" t="s">
        <v>43</v>
      </c>
      <c r="G469" s="5">
        <v>1</v>
      </c>
      <c r="H469" s="5" t="str">
        <f t="shared" si="7"/>
        <v>GEN1124TD1</v>
      </c>
      <c r="I469" s="5">
        <f>COUNTIF(Data!$G$3:$BA$2935,$H469)</f>
        <v>1</v>
      </c>
    </row>
    <row r="470" spans="1:9" x14ac:dyDescent="0.25">
      <c r="A470" s="4">
        <v>974021</v>
      </c>
      <c r="B470" s="4" t="s">
        <v>660</v>
      </c>
      <c r="C470" s="4">
        <v>1</v>
      </c>
      <c r="D470" s="4">
        <v>11</v>
      </c>
      <c r="E470" s="5">
        <v>38.799999999999997</v>
      </c>
      <c r="F470" s="5" t="s">
        <v>43</v>
      </c>
      <c r="G470" s="5">
        <v>1</v>
      </c>
      <c r="H470" s="5" t="str">
        <f t="shared" si="7"/>
        <v>GEN1138.8TD1</v>
      </c>
      <c r="I470" s="5">
        <f>COUNTIF(Data!$G$3:$BA$2935,$H470)</f>
        <v>1</v>
      </c>
    </row>
    <row r="471" spans="1:9" x14ac:dyDescent="0.25">
      <c r="A471" s="4">
        <v>974022</v>
      </c>
      <c r="B471" s="4" t="s">
        <v>661</v>
      </c>
      <c r="C471" s="4">
        <v>1</v>
      </c>
      <c r="D471" s="4">
        <v>11</v>
      </c>
      <c r="E471" s="5">
        <v>38.799999999999997</v>
      </c>
      <c r="F471" s="5" t="s">
        <v>43</v>
      </c>
      <c r="G471" s="5">
        <v>1</v>
      </c>
      <c r="H471" s="5" t="str">
        <f t="shared" si="7"/>
        <v>GEN1138.8TD1</v>
      </c>
      <c r="I471" s="5">
        <f>COUNTIF(Data!$G$3:$BA$2935,$H471)</f>
        <v>1</v>
      </c>
    </row>
    <row r="472" spans="1:9" x14ac:dyDescent="0.25">
      <c r="A472" s="4">
        <v>974041</v>
      </c>
      <c r="B472" s="4" t="s">
        <v>662</v>
      </c>
      <c r="C472" s="4">
        <v>1</v>
      </c>
      <c r="D472" s="4">
        <v>13.8</v>
      </c>
      <c r="E472" s="5">
        <v>110</v>
      </c>
      <c r="F472" s="5" t="s">
        <v>43</v>
      </c>
      <c r="G472" s="5">
        <v>1</v>
      </c>
      <c r="H472" s="5" t="str">
        <f t="shared" si="7"/>
        <v>GEN13.8110TD1</v>
      </c>
      <c r="I472" s="5">
        <f>COUNTIF(Data!$G$3:$BA$2935,$H472)</f>
        <v>1</v>
      </c>
    </row>
    <row r="473" spans="1:9" x14ac:dyDescent="0.25">
      <c r="A473" s="4">
        <v>974042</v>
      </c>
      <c r="B473" s="4" t="s">
        <v>663</v>
      </c>
      <c r="C473" s="4">
        <v>1</v>
      </c>
      <c r="D473" s="4">
        <v>13.8</v>
      </c>
      <c r="E473" s="5">
        <v>110</v>
      </c>
      <c r="F473" s="5" t="s">
        <v>43</v>
      </c>
      <c r="G473" s="5">
        <v>1</v>
      </c>
      <c r="H473" s="5" t="str">
        <f t="shared" si="7"/>
        <v>GEN13.8110TD1</v>
      </c>
      <c r="I473" s="5">
        <f>COUNTIF(Data!$G$3:$BA$2935,$H473)</f>
        <v>1</v>
      </c>
    </row>
    <row r="474" spans="1:9" x14ac:dyDescent="0.25">
      <c r="A474" s="4">
        <v>974043</v>
      </c>
      <c r="B474" s="4" t="s">
        <v>664</v>
      </c>
      <c r="C474" s="4">
        <v>1</v>
      </c>
      <c r="D474" s="4">
        <v>13.8</v>
      </c>
      <c r="E474" s="5">
        <v>110</v>
      </c>
      <c r="F474" s="5" t="s">
        <v>43</v>
      </c>
      <c r="G474" s="5">
        <v>1</v>
      </c>
      <c r="H474" s="5" t="str">
        <f t="shared" si="7"/>
        <v>GEN13.8110TD1</v>
      </c>
      <c r="I474" s="5">
        <f>COUNTIF(Data!$G$3:$BA$2935,$H474)</f>
        <v>1</v>
      </c>
    </row>
    <row r="475" spans="1:9" x14ac:dyDescent="0.25">
      <c r="A475" s="4">
        <v>974044</v>
      </c>
      <c r="B475" s="4" t="s">
        <v>665</v>
      </c>
      <c r="C475" s="4">
        <v>1</v>
      </c>
      <c r="D475" s="4">
        <v>13.8</v>
      </c>
      <c r="E475" s="5">
        <v>110</v>
      </c>
      <c r="F475" s="5" t="s">
        <v>43</v>
      </c>
      <c r="G475" s="5">
        <v>1</v>
      </c>
      <c r="H475" s="5" t="str">
        <f t="shared" si="7"/>
        <v>GEN13.8110TD1</v>
      </c>
      <c r="I475" s="5">
        <f>COUNTIF(Data!$G$3:$BA$2935,$H475)</f>
        <v>1</v>
      </c>
    </row>
    <row r="476" spans="1:9" x14ac:dyDescent="0.25">
      <c r="A476" s="4">
        <v>975011</v>
      </c>
      <c r="B476" s="4" t="s">
        <v>666</v>
      </c>
      <c r="C476" s="4">
        <v>1</v>
      </c>
      <c r="D476" s="4">
        <v>10</v>
      </c>
      <c r="E476" s="5">
        <v>15</v>
      </c>
      <c r="F476" s="5" t="s">
        <v>120</v>
      </c>
      <c r="G476" s="5">
        <v>1</v>
      </c>
      <c r="H476" s="5" t="str">
        <f t="shared" si="7"/>
        <v>GEN1015ND1</v>
      </c>
      <c r="I476" s="5">
        <f>COUNTIF(Data!$G$3:$BA$2935,$H476)</f>
        <v>1</v>
      </c>
    </row>
    <row r="477" spans="1:9" x14ac:dyDescent="0.25">
      <c r="A477" s="4">
        <v>975021</v>
      </c>
      <c r="B477" s="4" t="s">
        <v>219</v>
      </c>
      <c r="C477" s="4">
        <v>1</v>
      </c>
      <c r="D477" s="4">
        <v>13</v>
      </c>
      <c r="E477" s="5">
        <v>72</v>
      </c>
      <c r="F477" s="5" t="s">
        <v>120</v>
      </c>
      <c r="G477" s="5">
        <v>1</v>
      </c>
      <c r="H477" s="5" t="str">
        <f t="shared" si="7"/>
        <v>GEN1372ND1</v>
      </c>
      <c r="I477" s="5">
        <f>COUNTIF(Data!$G$3:$BA$2935,$H477)</f>
        <v>2</v>
      </c>
    </row>
    <row r="478" spans="1:9" x14ac:dyDescent="0.25">
      <c r="A478" s="4">
        <v>975031</v>
      </c>
      <c r="B478" s="4" t="s">
        <v>667</v>
      </c>
      <c r="C478" s="4">
        <v>1</v>
      </c>
      <c r="D478" s="4">
        <v>13.8</v>
      </c>
      <c r="E478" s="5">
        <v>110</v>
      </c>
      <c r="F478" s="5" t="s">
        <v>43</v>
      </c>
      <c r="G478" s="5">
        <v>1</v>
      </c>
      <c r="H478" s="5" t="str">
        <f t="shared" si="7"/>
        <v>GEN13.8110TD1</v>
      </c>
      <c r="I478" s="5">
        <f>COUNTIF(Data!$G$3:$BA$2935,$H478)</f>
        <v>1</v>
      </c>
    </row>
    <row r="479" spans="1:9" x14ac:dyDescent="0.25">
      <c r="A479" s="4">
        <v>975032</v>
      </c>
      <c r="B479" s="4" t="s">
        <v>668</v>
      </c>
      <c r="C479" s="4">
        <v>1</v>
      </c>
      <c r="D479" s="4">
        <v>13.8</v>
      </c>
      <c r="E479" s="5">
        <v>110</v>
      </c>
      <c r="F479" s="5" t="s">
        <v>43</v>
      </c>
      <c r="G479" s="5">
        <v>1</v>
      </c>
      <c r="H479" s="5" t="str">
        <f t="shared" si="7"/>
        <v>GEN13.8110TD1</v>
      </c>
      <c r="I479" s="5">
        <f>COUNTIF(Data!$G$3:$BA$2935,$H479)</f>
        <v>1</v>
      </c>
    </row>
    <row r="480" spans="1:9" x14ac:dyDescent="0.25">
      <c r="A480" s="4">
        <v>975033</v>
      </c>
      <c r="B480" s="4" t="s">
        <v>669</v>
      </c>
      <c r="C480" s="4">
        <v>1</v>
      </c>
      <c r="D480" s="4">
        <v>13.8</v>
      </c>
      <c r="E480" s="5">
        <v>110</v>
      </c>
      <c r="F480" s="5" t="s">
        <v>43</v>
      </c>
      <c r="G480" s="5">
        <v>1</v>
      </c>
      <c r="H480" s="5" t="str">
        <f t="shared" si="7"/>
        <v>GEN13.8110TD1</v>
      </c>
      <c r="I480" s="5">
        <f>COUNTIF(Data!$G$3:$BA$2935,$H480)</f>
        <v>1</v>
      </c>
    </row>
    <row r="481" spans="1:9" x14ac:dyDescent="0.25">
      <c r="A481" s="4">
        <v>975034</v>
      </c>
      <c r="B481" s="4" t="s">
        <v>235</v>
      </c>
      <c r="C481" s="4">
        <v>1</v>
      </c>
      <c r="D481" s="4">
        <v>13.8</v>
      </c>
      <c r="E481" s="5">
        <v>100</v>
      </c>
      <c r="F481" s="5" t="s">
        <v>43</v>
      </c>
      <c r="G481" s="5">
        <v>1</v>
      </c>
      <c r="H481" s="5" t="str">
        <f t="shared" si="7"/>
        <v>GEN13.8100TD1</v>
      </c>
      <c r="I481" s="5">
        <f>COUNTIF(Data!$G$3:$BA$2935,$H481)</f>
        <v>1</v>
      </c>
    </row>
    <row r="482" spans="1:9" x14ac:dyDescent="0.25">
      <c r="A482" s="4">
        <v>975041</v>
      </c>
      <c r="B482" s="4" t="s">
        <v>670</v>
      </c>
      <c r="C482" s="4">
        <v>1</v>
      </c>
      <c r="D482" s="4">
        <v>13.8</v>
      </c>
      <c r="E482" s="5">
        <v>150</v>
      </c>
      <c r="F482" s="5" t="s">
        <v>120</v>
      </c>
      <c r="G482" s="5">
        <v>1</v>
      </c>
      <c r="H482" s="5" t="str">
        <f t="shared" si="7"/>
        <v>GEN13.8150ND1</v>
      </c>
      <c r="I482" s="5">
        <f>COUNTIF(Data!$G$3:$BA$2935,$H482)</f>
        <v>1</v>
      </c>
    </row>
    <row r="483" spans="1:9" x14ac:dyDescent="0.25">
      <c r="A483" s="4">
        <v>975042</v>
      </c>
      <c r="B483" s="4" t="s">
        <v>671</v>
      </c>
      <c r="C483" s="4">
        <v>1</v>
      </c>
      <c r="D483" s="4">
        <v>13.8</v>
      </c>
      <c r="E483" s="5">
        <v>150</v>
      </c>
      <c r="F483" s="5" t="s">
        <v>120</v>
      </c>
      <c r="G483" s="5">
        <v>1</v>
      </c>
      <c r="H483" s="5" t="str">
        <f t="shared" si="7"/>
        <v>GEN13.8150ND1</v>
      </c>
      <c r="I483" s="5">
        <f>COUNTIF(Data!$G$3:$BA$2935,$H483)</f>
        <v>1</v>
      </c>
    </row>
    <row r="484" spans="1:9" x14ac:dyDescent="0.25">
      <c r="A484" s="4">
        <v>975043</v>
      </c>
      <c r="B484" s="4" t="s">
        <v>672</v>
      </c>
      <c r="C484" s="4">
        <v>1</v>
      </c>
      <c r="D484" s="4">
        <v>13.8</v>
      </c>
      <c r="E484" s="5">
        <v>150</v>
      </c>
      <c r="F484" s="5" t="s">
        <v>120</v>
      </c>
      <c r="G484" s="5">
        <v>1</v>
      </c>
      <c r="H484" s="5" t="str">
        <f t="shared" si="7"/>
        <v>GEN13.8150ND1</v>
      </c>
      <c r="I484" s="5">
        <f>COUNTIF(Data!$G$3:$BA$2935,$H484)</f>
        <v>1</v>
      </c>
    </row>
    <row r="485" spans="1:9" x14ac:dyDescent="0.25">
      <c r="A485" s="4">
        <v>975051</v>
      </c>
      <c r="B485" s="4" t="s">
        <v>216</v>
      </c>
      <c r="C485" s="4">
        <v>1</v>
      </c>
      <c r="D485" s="4">
        <v>15.8</v>
      </c>
      <c r="E485" s="5">
        <v>150</v>
      </c>
      <c r="F485" s="5" t="s">
        <v>120</v>
      </c>
      <c r="G485" s="5">
        <v>1</v>
      </c>
      <c r="H485" s="5" t="str">
        <f t="shared" si="7"/>
        <v>GEN15.8150ND1</v>
      </c>
      <c r="I485" s="5">
        <f>COUNTIF(Data!$G$3:$BA$2935,$H485)</f>
        <v>1</v>
      </c>
    </row>
    <row r="486" spans="1:9" x14ac:dyDescent="0.25">
      <c r="A486" s="4">
        <v>975052</v>
      </c>
      <c r="B486" s="4" t="s">
        <v>673</v>
      </c>
      <c r="C486" s="4">
        <v>2</v>
      </c>
      <c r="D486" s="4">
        <v>15.8</v>
      </c>
      <c r="E486" s="5">
        <v>150</v>
      </c>
      <c r="F486" s="5" t="s">
        <v>120</v>
      </c>
      <c r="G486" s="5">
        <v>1</v>
      </c>
      <c r="H486" s="5" t="str">
        <f t="shared" si="7"/>
        <v>GEN15.8150ND1</v>
      </c>
      <c r="I486" s="5">
        <f>COUNTIF(Data!$G$3:$BA$2935,$H486)</f>
        <v>1</v>
      </c>
    </row>
    <row r="487" spans="1:9" x14ac:dyDescent="0.25">
      <c r="A487" s="4">
        <v>975053</v>
      </c>
      <c r="B487" s="4" t="s">
        <v>674</v>
      </c>
      <c r="C487" s="4">
        <v>3</v>
      </c>
      <c r="D487" s="4">
        <v>15.8</v>
      </c>
      <c r="E487" s="5">
        <v>150</v>
      </c>
      <c r="F487" s="5" t="s">
        <v>120</v>
      </c>
      <c r="G487" s="5">
        <v>1</v>
      </c>
      <c r="H487" s="5" t="str">
        <f t="shared" si="7"/>
        <v>GEN15.8150ND1</v>
      </c>
      <c r="I487" s="5">
        <f>COUNTIF(Data!$G$3:$BA$2935,$H487)</f>
        <v>1</v>
      </c>
    </row>
    <row r="488" spans="1:9" x14ac:dyDescent="0.25">
      <c r="A488" s="4">
        <v>975061</v>
      </c>
      <c r="B488" s="4" t="s">
        <v>209</v>
      </c>
      <c r="C488" s="4">
        <v>1</v>
      </c>
      <c r="D488" s="4">
        <v>15.8</v>
      </c>
      <c r="E488" s="5">
        <v>250</v>
      </c>
      <c r="F488" s="5" t="s">
        <v>120</v>
      </c>
      <c r="G488" s="5">
        <v>1</v>
      </c>
      <c r="H488" s="5" t="str">
        <f t="shared" si="7"/>
        <v>GEN15.8250ND1</v>
      </c>
      <c r="I488" s="5">
        <f>COUNTIF(Data!$G$3:$BA$2935,$H488)</f>
        <v>1</v>
      </c>
    </row>
    <row r="489" spans="1:9" x14ac:dyDescent="0.25">
      <c r="A489" s="4">
        <v>975062</v>
      </c>
      <c r="B489" s="4" t="s">
        <v>675</v>
      </c>
      <c r="C489" s="4">
        <v>1</v>
      </c>
      <c r="D489" s="4">
        <v>15.8</v>
      </c>
      <c r="E489" s="5">
        <v>250</v>
      </c>
      <c r="F489" s="5" t="s">
        <v>120</v>
      </c>
      <c r="G489" s="5">
        <v>1</v>
      </c>
      <c r="H489" s="5" t="str">
        <f t="shared" si="7"/>
        <v>GEN15.8250ND1</v>
      </c>
      <c r="I489" s="5">
        <f>COUNTIF(Data!$G$3:$BA$2935,$H489)</f>
        <v>1</v>
      </c>
    </row>
    <row r="490" spans="1:9" x14ac:dyDescent="0.25">
      <c r="A490" s="4">
        <v>975071</v>
      </c>
      <c r="B490" s="4" t="s">
        <v>676</v>
      </c>
      <c r="C490" s="4">
        <v>1</v>
      </c>
      <c r="D490" s="4">
        <v>15.8</v>
      </c>
      <c r="E490" s="5">
        <v>250</v>
      </c>
      <c r="F490" s="5" t="s">
        <v>120</v>
      </c>
      <c r="G490" s="5">
        <v>1</v>
      </c>
      <c r="H490" s="5" t="str">
        <f t="shared" si="7"/>
        <v>GEN15.8250ND1</v>
      </c>
      <c r="I490" s="5">
        <f>COUNTIF(Data!$G$3:$BA$2935,$H490)</f>
        <v>1</v>
      </c>
    </row>
    <row r="491" spans="1:9" x14ac:dyDescent="0.25">
      <c r="A491" s="4">
        <v>975081</v>
      </c>
      <c r="B491" s="4" t="s">
        <v>677</v>
      </c>
      <c r="C491" s="4">
        <v>1</v>
      </c>
      <c r="D491" s="4">
        <v>13.8</v>
      </c>
      <c r="E491" s="5">
        <v>75</v>
      </c>
      <c r="F491" s="5" t="s">
        <v>43</v>
      </c>
      <c r="G491" s="5">
        <v>1</v>
      </c>
      <c r="H491" s="5" t="str">
        <f t="shared" si="7"/>
        <v>GEN13.875TD1</v>
      </c>
      <c r="I491" s="5">
        <f>COUNTIF(Data!$G$3:$BA$2935,$H491)</f>
        <v>1</v>
      </c>
    </row>
    <row r="492" spans="1:9" x14ac:dyDescent="0.25">
      <c r="A492" s="4">
        <v>975091</v>
      </c>
      <c r="B492" s="4" t="s">
        <v>678</v>
      </c>
      <c r="C492" s="4">
        <v>1</v>
      </c>
      <c r="D492" s="4">
        <v>10.5</v>
      </c>
      <c r="E492" s="5">
        <v>32</v>
      </c>
      <c r="F492" s="5" t="s">
        <v>43</v>
      </c>
      <c r="G492" s="5">
        <v>1</v>
      </c>
      <c r="H492" s="5" t="str">
        <f t="shared" si="7"/>
        <v>GEN10.532TD1</v>
      </c>
      <c r="I492" s="5">
        <f>COUNTIF(Data!$G$3:$BA$2935,$H492)</f>
        <v>1</v>
      </c>
    </row>
    <row r="493" spans="1:9" x14ac:dyDescent="0.25">
      <c r="A493" s="4">
        <v>975101</v>
      </c>
      <c r="B493" s="4" t="s">
        <v>679</v>
      </c>
      <c r="C493" s="4">
        <v>1</v>
      </c>
      <c r="D493" s="4">
        <v>10.5</v>
      </c>
      <c r="E493" s="5">
        <v>20</v>
      </c>
      <c r="F493" s="5" t="s">
        <v>43</v>
      </c>
      <c r="G493" s="5">
        <v>1</v>
      </c>
      <c r="H493" s="5" t="str">
        <f t="shared" si="7"/>
        <v>GEN10.520TD1</v>
      </c>
      <c r="I493" s="5">
        <f>COUNTIF(Data!$G$3:$BA$2935,$H493)</f>
        <v>1</v>
      </c>
    </row>
    <row r="494" spans="1:9" x14ac:dyDescent="0.25">
      <c r="A494" s="4">
        <v>975111</v>
      </c>
      <c r="B494" s="4" t="s">
        <v>680</v>
      </c>
      <c r="C494" s="4">
        <v>1</v>
      </c>
      <c r="D494" s="4">
        <v>10.5</v>
      </c>
      <c r="E494" s="5">
        <v>20</v>
      </c>
      <c r="F494" s="5" t="s">
        <v>43</v>
      </c>
      <c r="G494" s="5">
        <v>1</v>
      </c>
      <c r="H494" s="5" t="str">
        <f t="shared" si="7"/>
        <v>GEN10.520TD1</v>
      </c>
      <c r="I494" s="5">
        <f>COUNTIF(Data!$G$3:$BA$2935,$H494)</f>
        <v>1</v>
      </c>
    </row>
    <row r="495" spans="1:9" x14ac:dyDescent="0.25">
      <c r="A495" s="4">
        <v>975121</v>
      </c>
      <c r="B495" s="4" t="s">
        <v>681</v>
      </c>
      <c r="C495" s="4">
        <v>1</v>
      </c>
      <c r="D495" s="4">
        <v>10.5</v>
      </c>
      <c r="E495" s="5">
        <v>40</v>
      </c>
      <c r="F495" s="5" t="s">
        <v>43</v>
      </c>
      <c r="G495" s="5">
        <v>1</v>
      </c>
      <c r="H495" s="5" t="str">
        <f t="shared" si="7"/>
        <v>GEN10.540TD1</v>
      </c>
      <c r="I495" s="5">
        <f>COUNTIF(Data!$G$3:$BA$2935,$H495)</f>
        <v>1</v>
      </c>
    </row>
    <row r="496" spans="1:9" x14ac:dyDescent="0.25">
      <c r="A496" s="36">
        <v>975131</v>
      </c>
      <c r="B496" s="36" t="s">
        <v>682</v>
      </c>
      <c r="C496" s="36">
        <v>1</v>
      </c>
      <c r="D496" s="36">
        <v>13.8</v>
      </c>
      <c r="E496" s="36">
        <v>33</v>
      </c>
      <c r="F496" s="36" t="s">
        <v>120</v>
      </c>
      <c r="G496" s="36">
        <v>1</v>
      </c>
      <c r="H496" s="36" t="str">
        <f t="shared" si="7"/>
        <v>GEN13.833ND1</v>
      </c>
      <c r="I496" s="36">
        <f>COUNTIF(Data!$G$3:$BA$2935,$H496)</f>
        <v>1</v>
      </c>
    </row>
    <row r="497" spans="1:9" x14ac:dyDescent="0.25">
      <c r="A497" s="4">
        <v>977011</v>
      </c>
      <c r="B497" s="4" t="s">
        <v>683</v>
      </c>
      <c r="C497" s="4">
        <v>1</v>
      </c>
      <c r="D497" s="4">
        <v>13.8</v>
      </c>
      <c r="E497" s="5">
        <v>125</v>
      </c>
      <c r="F497" s="5" t="s">
        <v>120</v>
      </c>
      <c r="G497" s="5">
        <v>1</v>
      </c>
      <c r="H497" s="5" t="str">
        <f t="shared" si="7"/>
        <v>GEN13.8125ND1</v>
      </c>
      <c r="I497" s="5">
        <f>COUNTIF(Data!$G$3:$BA$2935,$H497)</f>
        <v>1</v>
      </c>
    </row>
    <row r="498" spans="1:9" x14ac:dyDescent="0.25">
      <c r="A498" s="4">
        <v>977012</v>
      </c>
      <c r="B498" s="4" t="s">
        <v>684</v>
      </c>
      <c r="C498" s="4">
        <v>1</v>
      </c>
      <c r="D498" s="4">
        <v>13.8</v>
      </c>
      <c r="E498" s="5">
        <v>125</v>
      </c>
      <c r="F498" s="5" t="s">
        <v>120</v>
      </c>
      <c r="G498" s="5">
        <v>1</v>
      </c>
      <c r="H498" s="5" t="str">
        <f t="shared" si="7"/>
        <v>GEN13.8125ND1</v>
      </c>
      <c r="I498" s="5">
        <f>COUNTIF(Data!$G$3:$BA$2935,$H498)</f>
        <v>1</v>
      </c>
    </row>
    <row r="499" spans="1:9" x14ac:dyDescent="0.25">
      <c r="A499" s="4">
        <v>977013</v>
      </c>
      <c r="B499" s="4" t="s">
        <v>685</v>
      </c>
      <c r="C499" s="4">
        <v>1</v>
      </c>
      <c r="D499" s="4">
        <v>13.8</v>
      </c>
      <c r="E499" s="5">
        <v>125</v>
      </c>
      <c r="F499" s="5" t="s">
        <v>120</v>
      </c>
      <c r="G499" s="5">
        <v>1</v>
      </c>
      <c r="H499" s="5" t="str">
        <f t="shared" si="7"/>
        <v>GEN13.8125ND1</v>
      </c>
      <c r="I499" s="5">
        <f>COUNTIF(Data!$G$3:$BA$2935,$H499)</f>
        <v>1</v>
      </c>
    </row>
    <row r="500" spans="1:9" x14ac:dyDescent="0.25">
      <c r="A500" s="4">
        <v>977021</v>
      </c>
      <c r="B500" s="4" t="s">
        <v>236</v>
      </c>
      <c r="C500" s="4">
        <v>1</v>
      </c>
      <c r="D500" s="4">
        <v>13.8</v>
      </c>
      <c r="E500" s="5">
        <v>33</v>
      </c>
      <c r="F500" s="5" t="s">
        <v>120</v>
      </c>
      <c r="G500" s="5">
        <v>1</v>
      </c>
      <c r="H500" s="5" t="str">
        <f t="shared" si="7"/>
        <v>GEN13.833ND1</v>
      </c>
      <c r="I500" s="5">
        <f>COUNTIF(Data!$G$3:$BA$2935,$H500)</f>
        <v>1</v>
      </c>
    </row>
    <row r="501" spans="1:9" x14ac:dyDescent="0.25">
      <c r="A501" s="4">
        <v>977022</v>
      </c>
      <c r="B501" s="4" t="s">
        <v>686</v>
      </c>
      <c r="C501" s="4">
        <v>1</v>
      </c>
      <c r="D501" s="4">
        <v>13.8</v>
      </c>
      <c r="E501" s="5">
        <v>62</v>
      </c>
      <c r="F501" s="5" t="s">
        <v>120</v>
      </c>
      <c r="G501" s="5">
        <v>1</v>
      </c>
      <c r="H501" s="5" t="str">
        <f t="shared" si="7"/>
        <v>GEN13.862ND1</v>
      </c>
      <c r="I501" s="5">
        <f>COUNTIF(Data!$G$3:$BA$2935,$H501)</f>
        <v>1</v>
      </c>
    </row>
    <row r="502" spans="1:9" x14ac:dyDescent="0.25">
      <c r="A502" s="4">
        <v>977023</v>
      </c>
      <c r="B502" s="4" t="s">
        <v>687</v>
      </c>
      <c r="C502" s="4">
        <v>1</v>
      </c>
      <c r="D502" s="4">
        <v>13.8</v>
      </c>
      <c r="E502" s="5">
        <v>62</v>
      </c>
      <c r="F502" s="5" t="s">
        <v>120</v>
      </c>
      <c r="G502" s="5">
        <v>1</v>
      </c>
      <c r="H502" s="5" t="str">
        <f t="shared" si="7"/>
        <v>GEN13.862ND1</v>
      </c>
      <c r="I502" s="5">
        <f>COUNTIF(Data!$G$3:$BA$2935,$H502)</f>
        <v>1</v>
      </c>
    </row>
    <row r="503" spans="1:9" x14ac:dyDescent="0.25">
      <c r="A503" s="4">
        <v>977031</v>
      </c>
      <c r="B503" s="4" t="s">
        <v>688</v>
      </c>
      <c r="C503" s="4">
        <v>1</v>
      </c>
      <c r="D503" s="4">
        <v>11</v>
      </c>
      <c r="E503" s="5">
        <v>15</v>
      </c>
      <c r="F503" s="5" t="s">
        <v>120</v>
      </c>
      <c r="G503" s="5">
        <v>1</v>
      </c>
      <c r="H503" s="5" t="str">
        <f t="shared" si="7"/>
        <v>GEN1115ND1</v>
      </c>
      <c r="I503" s="5">
        <f>COUNTIF(Data!$G$3:$BA$2935,$H503)</f>
        <v>1</v>
      </c>
    </row>
    <row r="504" spans="1:9" x14ac:dyDescent="0.25">
      <c r="A504" s="4">
        <v>977033</v>
      </c>
      <c r="B504" s="4" t="s">
        <v>689</v>
      </c>
      <c r="C504" s="4">
        <v>1</v>
      </c>
      <c r="D504" s="4">
        <v>11</v>
      </c>
      <c r="E504" s="5">
        <v>15</v>
      </c>
      <c r="F504" s="5" t="s">
        <v>120</v>
      </c>
      <c r="G504" s="5">
        <v>1</v>
      </c>
      <c r="H504" s="5" t="str">
        <f t="shared" si="7"/>
        <v>GEN1115ND1</v>
      </c>
      <c r="I504" s="5">
        <f>COUNTIF(Data!$G$3:$BA$2935,$H504)</f>
        <v>1</v>
      </c>
    </row>
    <row r="505" spans="1:9" x14ac:dyDescent="0.25">
      <c r="A505" s="4">
        <v>977034</v>
      </c>
      <c r="B505" s="4" t="s">
        <v>690</v>
      </c>
      <c r="C505" s="4">
        <v>1</v>
      </c>
      <c r="D505" s="4">
        <v>11</v>
      </c>
      <c r="E505" s="5">
        <v>32</v>
      </c>
      <c r="F505" s="5" t="s">
        <v>120</v>
      </c>
      <c r="G505" s="5">
        <v>1</v>
      </c>
      <c r="H505" s="5" t="str">
        <f t="shared" si="7"/>
        <v>GEN1132ND1</v>
      </c>
      <c r="I505" s="5">
        <f>COUNTIF(Data!$G$3:$BA$2935,$H505)</f>
        <v>1</v>
      </c>
    </row>
    <row r="506" spans="1:9" x14ac:dyDescent="0.25">
      <c r="A506" s="4">
        <v>977035</v>
      </c>
      <c r="B506" s="4" t="s">
        <v>691</v>
      </c>
      <c r="C506" s="4">
        <v>1</v>
      </c>
      <c r="D506" s="4">
        <v>11</v>
      </c>
      <c r="E506" s="5">
        <v>32</v>
      </c>
      <c r="F506" s="5" t="s">
        <v>120</v>
      </c>
      <c r="G506" s="5">
        <v>1</v>
      </c>
      <c r="H506" s="5" t="str">
        <f t="shared" si="7"/>
        <v>GEN1132ND1</v>
      </c>
      <c r="I506" s="5">
        <f>COUNTIF(Data!$G$3:$BA$2935,$H506)</f>
        <v>1</v>
      </c>
    </row>
    <row r="507" spans="1:9" x14ac:dyDescent="0.25">
      <c r="A507" s="4">
        <v>978001</v>
      </c>
      <c r="B507" s="4" t="s">
        <v>692</v>
      </c>
      <c r="C507" s="4">
        <v>1</v>
      </c>
      <c r="D507" s="4">
        <v>11</v>
      </c>
      <c r="E507" s="5">
        <v>55</v>
      </c>
      <c r="F507" s="5" t="s">
        <v>120</v>
      </c>
      <c r="G507" s="5">
        <v>1</v>
      </c>
      <c r="H507" s="5" t="str">
        <f t="shared" si="7"/>
        <v>GEN1155ND1</v>
      </c>
      <c r="I507" s="5">
        <f>COUNTIF(Data!$G$3:$BA$2935,$H507)</f>
        <v>1</v>
      </c>
    </row>
    <row r="508" spans="1:9" x14ac:dyDescent="0.25">
      <c r="A508" s="4">
        <v>978002</v>
      </c>
      <c r="B508" s="4" t="s">
        <v>237</v>
      </c>
      <c r="C508" s="4">
        <v>1</v>
      </c>
      <c r="D508" s="4">
        <v>11</v>
      </c>
      <c r="E508" s="5">
        <v>58</v>
      </c>
      <c r="F508" s="5" t="s">
        <v>120</v>
      </c>
      <c r="G508" s="5">
        <v>1</v>
      </c>
      <c r="H508" s="5" t="str">
        <f t="shared" si="7"/>
        <v>GEN1158ND1</v>
      </c>
      <c r="I508" s="5">
        <f>COUNTIF(Data!$G$3:$BA$2935,$H508)</f>
        <v>1</v>
      </c>
    </row>
    <row r="509" spans="1:9" x14ac:dyDescent="0.25">
      <c r="A509" s="4">
        <v>978011</v>
      </c>
      <c r="B509" s="4" t="s">
        <v>693</v>
      </c>
      <c r="C509" s="4">
        <v>1</v>
      </c>
      <c r="D509" s="4">
        <v>11.5</v>
      </c>
      <c r="E509" s="5">
        <v>20</v>
      </c>
      <c r="F509" s="5" t="s">
        <v>120</v>
      </c>
      <c r="G509" s="5">
        <v>1</v>
      </c>
      <c r="H509" s="5" t="str">
        <f t="shared" si="7"/>
        <v>GEN11.520ND1</v>
      </c>
      <c r="I509" s="5">
        <f>COUNTIF(Data!$G$3:$BA$2935,$H509)</f>
        <v>1</v>
      </c>
    </row>
    <row r="510" spans="1:9" x14ac:dyDescent="0.25">
      <c r="A510" s="4">
        <v>978012</v>
      </c>
      <c r="B510" s="4" t="s">
        <v>238</v>
      </c>
      <c r="C510" s="4">
        <v>1</v>
      </c>
      <c r="D510" s="4">
        <v>11.5</v>
      </c>
      <c r="E510" s="5">
        <v>18.5</v>
      </c>
      <c r="F510" s="5" t="s">
        <v>120</v>
      </c>
      <c r="G510" s="5">
        <v>1</v>
      </c>
      <c r="H510" s="5" t="str">
        <f t="shared" si="7"/>
        <v>GEN11.518.5ND1</v>
      </c>
      <c r="I510" s="5">
        <f>COUNTIF(Data!$G$3:$BA$2935,$H510)</f>
        <v>1</v>
      </c>
    </row>
    <row r="511" spans="1:9" x14ac:dyDescent="0.25">
      <c r="A511" s="4">
        <v>978013</v>
      </c>
      <c r="B511" s="4" t="s">
        <v>694</v>
      </c>
      <c r="C511" s="4">
        <v>1</v>
      </c>
      <c r="D511" s="4">
        <v>11</v>
      </c>
      <c r="E511" s="5">
        <v>33</v>
      </c>
      <c r="F511" s="5" t="s">
        <v>120</v>
      </c>
      <c r="G511" s="5">
        <v>1</v>
      </c>
      <c r="H511" s="5" t="str">
        <f t="shared" si="7"/>
        <v>GEN1133ND1</v>
      </c>
      <c r="I511" s="5">
        <f>COUNTIF(Data!$G$3:$BA$2935,$H511)</f>
        <v>1</v>
      </c>
    </row>
    <row r="512" spans="1:9" x14ac:dyDescent="0.25">
      <c r="A512" s="4">
        <v>978014</v>
      </c>
      <c r="B512" s="4" t="s">
        <v>695</v>
      </c>
      <c r="C512" s="4">
        <v>1</v>
      </c>
      <c r="D512" s="4">
        <v>11</v>
      </c>
      <c r="E512" s="5">
        <v>33</v>
      </c>
      <c r="F512" s="5" t="s">
        <v>120</v>
      </c>
      <c r="G512" s="5">
        <v>1</v>
      </c>
      <c r="H512" s="5" t="str">
        <f t="shared" si="7"/>
        <v>GEN1133ND1</v>
      </c>
      <c r="I512" s="5">
        <f>COUNTIF(Data!$G$3:$BA$2935,$H512)</f>
        <v>1</v>
      </c>
    </row>
    <row r="513" spans="1:9" x14ac:dyDescent="0.25">
      <c r="A513" s="4">
        <v>978015</v>
      </c>
      <c r="B513" s="4" t="s">
        <v>696</v>
      </c>
      <c r="C513" s="4">
        <v>1</v>
      </c>
      <c r="D513" s="4">
        <v>11</v>
      </c>
      <c r="E513" s="5">
        <v>33</v>
      </c>
      <c r="F513" s="5" t="s">
        <v>120</v>
      </c>
      <c r="G513" s="5">
        <v>1</v>
      </c>
      <c r="H513" s="5" t="str">
        <f t="shared" si="7"/>
        <v>GEN1133ND1</v>
      </c>
      <c r="I513" s="5">
        <f>COUNTIF(Data!$G$3:$BA$2935,$H513)</f>
        <v>1</v>
      </c>
    </row>
    <row r="514" spans="1:9" x14ac:dyDescent="0.25">
      <c r="A514" s="4">
        <v>978016</v>
      </c>
      <c r="B514" s="4" t="s">
        <v>697</v>
      </c>
      <c r="C514" s="4">
        <v>1</v>
      </c>
      <c r="D514" s="4">
        <v>11</v>
      </c>
      <c r="E514" s="5">
        <v>33</v>
      </c>
      <c r="F514" s="5" t="s">
        <v>120</v>
      </c>
      <c r="G514" s="5">
        <v>1</v>
      </c>
      <c r="H514" s="5" t="str">
        <f t="shared" si="7"/>
        <v>GEN1133ND1</v>
      </c>
      <c r="I514" s="5">
        <f>COUNTIF(Data!$G$3:$BA$2935,$H514)</f>
        <v>1</v>
      </c>
    </row>
    <row r="515" spans="1:9" x14ac:dyDescent="0.25">
      <c r="A515" s="4">
        <v>978017</v>
      </c>
      <c r="B515" s="4" t="s">
        <v>698</v>
      </c>
      <c r="C515" s="4">
        <v>1</v>
      </c>
      <c r="D515" s="4">
        <v>11</v>
      </c>
      <c r="E515" s="5">
        <v>33</v>
      </c>
      <c r="F515" s="5" t="s">
        <v>120</v>
      </c>
      <c r="G515" s="5">
        <v>1</v>
      </c>
      <c r="H515" s="5" t="str">
        <f t="shared" si="7"/>
        <v>GEN1133ND1</v>
      </c>
      <c r="I515" s="5">
        <f>COUNTIF(Data!$G$3:$BA$2935,$H515)</f>
        <v>1</v>
      </c>
    </row>
    <row r="516" spans="1:9" x14ac:dyDescent="0.25">
      <c r="A516" s="4">
        <v>978018</v>
      </c>
      <c r="B516" s="4" t="s">
        <v>699</v>
      </c>
      <c r="C516" s="4">
        <v>1</v>
      </c>
      <c r="D516" s="4">
        <v>11</v>
      </c>
      <c r="E516" s="5">
        <v>33</v>
      </c>
      <c r="F516" s="5" t="s">
        <v>120</v>
      </c>
      <c r="G516" s="5">
        <v>1</v>
      </c>
      <c r="H516" s="5" t="str">
        <f t="shared" ref="H516:H579" si="8">"GEN"&amp;D516&amp;E516&amp;F516&amp;G516</f>
        <v>GEN1133ND1</v>
      </c>
      <c r="I516" s="5">
        <f>COUNTIF(Data!$G$3:$BA$2935,$H516)</f>
        <v>1</v>
      </c>
    </row>
    <row r="517" spans="1:9" x14ac:dyDescent="0.25">
      <c r="A517" s="4">
        <v>978021</v>
      </c>
      <c r="B517" s="4" t="s">
        <v>202</v>
      </c>
      <c r="C517" s="4">
        <v>1</v>
      </c>
      <c r="D517" s="4">
        <v>15</v>
      </c>
      <c r="E517" s="5">
        <v>248.2</v>
      </c>
      <c r="F517" s="5" t="s">
        <v>120</v>
      </c>
      <c r="G517" s="5">
        <v>1</v>
      </c>
      <c r="H517" s="5" t="str">
        <f t="shared" si="8"/>
        <v>GEN15248.2ND1</v>
      </c>
      <c r="I517" s="5">
        <f>COUNTIF(Data!$G$3:$BA$2935,$H517)</f>
        <v>1</v>
      </c>
    </row>
    <row r="518" spans="1:9" x14ac:dyDescent="0.25">
      <c r="A518" s="4">
        <v>978022</v>
      </c>
      <c r="B518" s="4" t="s">
        <v>700</v>
      </c>
      <c r="C518" s="4">
        <v>1</v>
      </c>
      <c r="D518" s="4">
        <v>15</v>
      </c>
      <c r="E518" s="5">
        <v>248.2</v>
      </c>
      <c r="F518" s="5" t="s">
        <v>120</v>
      </c>
      <c r="G518" s="5">
        <v>1</v>
      </c>
      <c r="H518" s="5" t="str">
        <f t="shared" si="8"/>
        <v>GEN15248.2ND1</v>
      </c>
      <c r="I518" s="5">
        <f>COUNTIF(Data!$G$3:$BA$2935,$H518)</f>
        <v>1</v>
      </c>
    </row>
    <row r="519" spans="1:9" x14ac:dyDescent="0.25">
      <c r="A519" s="4">
        <v>978023</v>
      </c>
      <c r="B519" s="4" t="s">
        <v>701</v>
      </c>
      <c r="C519" s="4">
        <v>1</v>
      </c>
      <c r="D519" s="4">
        <v>15</v>
      </c>
      <c r="E519" s="5">
        <v>248.2</v>
      </c>
      <c r="F519" s="5" t="s">
        <v>120</v>
      </c>
      <c r="G519" s="5">
        <v>1</v>
      </c>
      <c r="H519" s="5" t="str">
        <f t="shared" si="8"/>
        <v>GEN15248.2ND1</v>
      </c>
      <c r="I519" s="5">
        <f>COUNTIF(Data!$G$3:$BA$2935,$H519)</f>
        <v>1</v>
      </c>
    </row>
    <row r="520" spans="1:9" x14ac:dyDescent="0.25">
      <c r="A520" s="4">
        <v>978031</v>
      </c>
      <c r="B520" s="4" t="s">
        <v>702</v>
      </c>
      <c r="C520" s="4">
        <v>1</v>
      </c>
      <c r="D520" s="4">
        <v>23</v>
      </c>
      <c r="E520" s="5">
        <v>380</v>
      </c>
      <c r="F520" s="5" t="s">
        <v>120</v>
      </c>
      <c r="G520" s="5">
        <v>1</v>
      </c>
      <c r="H520" s="5" t="str">
        <f t="shared" si="8"/>
        <v>GEN23380ND1</v>
      </c>
      <c r="I520" s="5">
        <f>COUNTIF(Data!$G$3:$BA$2935,$H520)</f>
        <v>1</v>
      </c>
    </row>
    <row r="521" spans="1:9" x14ac:dyDescent="0.25">
      <c r="A521" s="4">
        <v>978041</v>
      </c>
      <c r="B521" s="4" t="s">
        <v>217</v>
      </c>
      <c r="C521" s="4">
        <v>1</v>
      </c>
      <c r="D521" s="4">
        <v>15.8</v>
      </c>
      <c r="E521" s="5">
        <v>145</v>
      </c>
      <c r="F521" s="5" t="s">
        <v>120</v>
      </c>
      <c r="G521" s="5">
        <v>1</v>
      </c>
      <c r="H521" s="5" t="str">
        <f t="shared" si="8"/>
        <v>GEN15.8145ND1</v>
      </c>
      <c r="I521" s="5">
        <f>COUNTIF(Data!$G$3:$BA$2935,$H521)</f>
        <v>1</v>
      </c>
    </row>
    <row r="522" spans="1:9" x14ac:dyDescent="0.25">
      <c r="A522" s="4">
        <v>978042</v>
      </c>
      <c r="B522" s="4" t="s">
        <v>703</v>
      </c>
      <c r="C522" s="4">
        <v>1</v>
      </c>
      <c r="D522" s="4">
        <v>15.8</v>
      </c>
      <c r="E522" s="5">
        <v>145</v>
      </c>
      <c r="F522" s="5" t="s">
        <v>120</v>
      </c>
      <c r="G522" s="5">
        <v>1</v>
      </c>
      <c r="H522" s="5" t="str">
        <f t="shared" si="8"/>
        <v>GEN15.8145ND1</v>
      </c>
      <c r="I522" s="5">
        <f>COUNTIF(Data!$G$3:$BA$2935,$H522)</f>
        <v>1</v>
      </c>
    </row>
    <row r="523" spans="1:9" x14ac:dyDescent="0.25">
      <c r="A523" s="4">
        <v>978044</v>
      </c>
      <c r="B523" s="4" t="s">
        <v>704</v>
      </c>
      <c r="C523" s="4">
        <v>1</v>
      </c>
      <c r="D523" s="4">
        <v>10.5</v>
      </c>
      <c r="E523" s="5">
        <v>140</v>
      </c>
      <c r="F523" s="5" t="s">
        <v>120</v>
      </c>
      <c r="G523" s="5">
        <v>1</v>
      </c>
      <c r="H523" s="5" t="str">
        <f t="shared" si="8"/>
        <v>GEN10.5140ND1</v>
      </c>
      <c r="I523" s="5">
        <f>COUNTIF(Data!$G$3:$BA$2935,$H523)</f>
        <v>1</v>
      </c>
    </row>
    <row r="524" spans="1:9" x14ac:dyDescent="0.25">
      <c r="A524" s="4">
        <v>978045</v>
      </c>
      <c r="B524" s="4" t="s">
        <v>705</v>
      </c>
      <c r="C524" s="4">
        <v>1</v>
      </c>
      <c r="D524" s="4">
        <v>10.5</v>
      </c>
      <c r="E524" s="5">
        <v>140</v>
      </c>
      <c r="F524" s="5" t="s">
        <v>120</v>
      </c>
      <c r="G524" s="5">
        <v>1</v>
      </c>
      <c r="H524" s="5" t="str">
        <f t="shared" si="8"/>
        <v>GEN10.5140ND1</v>
      </c>
      <c r="I524" s="5">
        <f>COUNTIF(Data!$G$3:$BA$2935,$H524)</f>
        <v>1</v>
      </c>
    </row>
    <row r="525" spans="1:9" x14ac:dyDescent="0.25">
      <c r="A525" s="4">
        <v>978051</v>
      </c>
      <c r="B525" s="4" t="s">
        <v>215</v>
      </c>
      <c r="C525" s="4">
        <v>1</v>
      </c>
      <c r="D525" s="4">
        <v>15.8</v>
      </c>
      <c r="E525" s="5">
        <v>165</v>
      </c>
      <c r="F525" s="5" t="s">
        <v>120</v>
      </c>
      <c r="G525" s="5">
        <v>1</v>
      </c>
      <c r="H525" s="5" t="str">
        <f t="shared" si="8"/>
        <v>GEN15.8165ND1</v>
      </c>
      <c r="I525" s="5">
        <f>COUNTIF(Data!$G$3:$BA$2935,$H525)</f>
        <v>1</v>
      </c>
    </row>
    <row r="526" spans="1:9" x14ac:dyDescent="0.25">
      <c r="A526" s="4">
        <v>978052</v>
      </c>
      <c r="B526" s="4" t="s">
        <v>706</v>
      </c>
      <c r="C526" s="4">
        <v>1</v>
      </c>
      <c r="D526" s="4">
        <v>15.8</v>
      </c>
      <c r="E526" s="5">
        <v>165</v>
      </c>
      <c r="F526" s="5" t="s">
        <v>120</v>
      </c>
      <c r="G526" s="5">
        <v>1</v>
      </c>
      <c r="H526" s="5" t="str">
        <f t="shared" si="8"/>
        <v>GEN15.8165ND1</v>
      </c>
      <c r="I526" s="5">
        <f>COUNTIF(Data!$G$3:$BA$2935,$H526)</f>
        <v>1</v>
      </c>
    </row>
    <row r="527" spans="1:9" x14ac:dyDescent="0.25">
      <c r="A527" s="4">
        <v>978061</v>
      </c>
      <c r="B527" s="4" t="s">
        <v>213</v>
      </c>
      <c r="C527" s="4">
        <v>1</v>
      </c>
      <c r="D527" s="4">
        <v>15.8</v>
      </c>
      <c r="E527" s="5">
        <v>178.5</v>
      </c>
      <c r="F527" s="5" t="s">
        <v>120</v>
      </c>
      <c r="G527" s="5">
        <v>1</v>
      </c>
      <c r="H527" s="5" t="str">
        <f t="shared" si="8"/>
        <v>GEN15.8178.5ND1</v>
      </c>
      <c r="I527" s="5">
        <f>COUNTIF(Data!$G$3:$BA$2935,$H527)</f>
        <v>1</v>
      </c>
    </row>
    <row r="528" spans="1:9" x14ac:dyDescent="0.25">
      <c r="A528" s="4">
        <v>978062</v>
      </c>
      <c r="B528" s="4" t="s">
        <v>707</v>
      </c>
      <c r="C528" s="4">
        <v>1</v>
      </c>
      <c r="D528" s="4">
        <v>15.8</v>
      </c>
      <c r="E528" s="5">
        <v>178.5</v>
      </c>
      <c r="F528" s="5" t="s">
        <v>120</v>
      </c>
      <c r="G528" s="5">
        <v>1</v>
      </c>
      <c r="H528" s="5" t="str">
        <f t="shared" si="8"/>
        <v>GEN15.8178.5ND1</v>
      </c>
      <c r="I528" s="5">
        <f>COUNTIF(Data!$G$3:$BA$2935,$H528)</f>
        <v>1</v>
      </c>
    </row>
    <row r="529" spans="1:9" x14ac:dyDescent="0.25">
      <c r="A529" s="4">
        <v>978071</v>
      </c>
      <c r="B529" s="4" t="s">
        <v>708</v>
      </c>
      <c r="C529" s="4">
        <v>1</v>
      </c>
      <c r="D529" s="4">
        <v>15.8</v>
      </c>
      <c r="E529" s="5">
        <v>178.5</v>
      </c>
      <c r="F529" s="5" t="s">
        <v>120</v>
      </c>
      <c r="G529" s="5">
        <v>1</v>
      </c>
      <c r="H529" s="5" t="str">
        <f t="shared" si="8"/>
        <v>GEN15.8178.5ND1</v>
      </c>
      <c r="I529" s="5">
        <f>COUNTIF(Data!$G$3:$BA$2935,$H529)</f>
        <v>1</v>
      </c>
    </row>
    <row r="530" spans="1:9" x14ac:dyDescent="0.25">
      <c r="A530" s="4">
        <v>978081</v>
      </c>
      <c r="B530" s="4" t="s">
        <v>210</v>
      </c>
      <c r="C530" s="4">
        <v>1</v>
      </c>
      <c r="D530" s="4">
        <v>15.8</v>
      </c>
      <c r="E530" s="5">
        <v>238.7</v>
      </c>
      <c r="F530" s="5" t="s">
        <v>120</v>
      </c>
      <c r="G530" s="5">
        <v>1</v>
      </c>
      <c r="H530" s="5" t="str">
        <f t="shared" si="8"/>
        <v>GEN15.8238.7ND1</v>
      </c>
      <c r="I530" s="5">
        <f>COUNTIF(Data!$G$3:$BA$2935,$H530)</f>
        <v>1</v>
      </c>
    </row>
    <row r="531" spans="1:9" x14ac:dyDescent="0.25">
      <c r="A531" s="4">
        <v>978082</v>
      </c>
      <c r="B531" s="4" t="s">
        <v>709</v>
      </c>
      <c r="C531" s="4">
        <v>1</v>
      </c>
      <c r="D531" s="4">
        <v>15.8</v>
      </c>
      <c r="E531" s="5">
        <v>238.7</v>
      </c>
      <c r="F531" s="5" t="s">
        <v>120</v>
      </c>
      <c r="G531" s="5">
        <v>1</v>
      </c>
      <c r="H531" s="5" t="str">
        <f t="shared" si="8"/>
        <v>GEN15.8238.7ND1</v>
      </c>
      <c r="I531" s="5">
        <f>COUNTIF(Data!$G$3:$BA$2935,$H531)</f>
        <v>1</v>
      </c>
    </row>
    <row r="532" spans="1:9" x14ac:dyDescent="0.25">
      <c r="A532" s="4">
        <v>978091</v>
      </c>
      <c r="B532" s="4" t="s">
        <v>207</v>
      </c>
      <c r="C532" s="4">
        <v>1</v>
      </c>
      <c r="D532" s="4">
        <v>15.8</v>
      </c>
      <c r="E532" s="5">
        <v>277.60000000000002</v>
      </c>
      <c r="F532" s="5" t="s">
        <v>120</v>
      </c>
      <c r="G532" s="5">
        <v>1</v>
      </c>
      <c r="H532" s="5" t="str">
        <f t="shared" si="8"/>
        <v>GEN15.8277.6ND1</v>
      </c>
      <c r="I532" s="5">
        <f>COUNTIF(Data!$G$3:$BA$2935,$H532)</f>
        <v>1</v>
      </c>
    </row>
    <row r="533" spans="1:9" x14ac:dyDescent="0.25">
      <c r="A533" s="4">
        <v>978101</v>
      </c>
      <c r="B533" s="4" t="s">
        <v>211</v>
      </c>
      <c r="C533" s="4">
        <v>1</v>
      </c>
      <c r="D533" s="4">
        <v>15.8</v>
      </c>
      <c r="E533" s="5">
        <v>237.2</v>
      </c>
      <c r="F533" s="5" t="s">
        <v>120</v>
      </c>
      <c r="G533" s="5">
        <v>1</v>
      </c>
      <c r="H533" s="5" t="str">
        <f t="shared" si="8"/>
        <v>GEN15.8237.2ND1</v>
      </c>
      <c r="I533" s="5">
        <f>COUNTIF(Data!$G$3:$BA$2935,$H533)</f>
        <v>1</v>
      </c>
    </row>
    <row r="534" spans="1:9" x14ac:dyDescent="0.25">
      <c r="A534" s="4">
        <v>978102</v>
      </c>
      <c r="B534" s="4" t="s">
        <v>710</v>
      </c>
      <c r="C534" s="4">
        <v>1</v>
      </c>
      <c r="D534" s="4">
        <v>15.8</v>
      </c>
      <c r="E534" s="5">
        <v>237.2</v>
      </c>
      <c r="F534" s="5" t="s">
        <v>120</v>
      </c>
      <c r="G534" s="5">
        <v>1</v>
      </c>
      <c r="H534" s="5" t="str">
        <f t="shared" si="8"/>
        <v>GEN15.8237.2ND1</v>
      </c>
      <c r="I534" s="5">
        <f>COUNTIF(Data!$G$3:$BA$2935,$H534)</f>
        <v>1</v>
      </c>
    </row>
    <row r="535" spans="1:9" x14ac:dyDescent="0.25">
      <c r="A535" s="4">
        <v>978111</v>
      </c>
      <c r="B535" s="4" t="s">
        <v>208</v>
      </c>
      <c r="C535" s="4">
        <v>1</v>
      </c>
      <c r="D535" s="4">
        <v>15.8</v>
      </c>
      <c r="E535" s="5">
        <v>268.39999999999998</v>
      </c>
      <c r="F535" s="5" t="s">
        <v>120</v>
      </c>
      <c r="G535" s="5">
        <v>1</v>
      </c>
      <c r="H535" s="5" t="str">
        <f t="shared" si="8"/>
        <v>GEN15.8268.4ND1</v>
      </c>
      <c r="I535" s="5">
        <f>COUNTIF(Data!$G$3:$BA$2935,$H535)</f>
        <v>1</v>
      </c>
    </row>
    <row r="536" spans="1:9" x14ac:dyDescent="0.25">
      <c r="A536" s="4">
        <v>979021</v>
      </c>
      <c r="B536" s="4" t="s">
        <v>711</v>
      </c>
      <c r="C536" s="4">
        <v>1</v>
      </c>
      <c r="D536" s="4">
        <v>15.8</v>
      </c>
      <c r="E536" s="5">
        <v>145</v>
      </c>
      <c r="F536" s="5" t="s">
        <v>120</v>
      </c>
      <c r="G536" s="5">
        <v>1</v>
      </c>
      <c r="H536" s="5" t="str">
        <f t="shared" si="8"/>
        <v>GEN15.8145ND1</v>
      </c>
      <c r="I536" s="5">
        <f>COUNTIF(Data!$G$3:$BA$2935,$H536)</f>
        <v>1</v>
      </c>
    </row>
    <row r="537" spans="1:9" x14ac:dyDescent="0.25">
      <c r="A537" s="4">
        <v>979023</v>
      </c>
      <c r="B537" s="4" t="s">
        <v>712</v>
      </c>
      <c r="C537" s="4">
        <v>1</v>
      </c>
      <c r="D537" s="4">
        <v>15.8</v>
      </c>
      <c r="E537" s="5">
        <v>145</v>
      </c>
      <c r="F537" s="5" t="s">
        <v>120</v>
      </c>
      <c r="G537" s="5">
        <v>1</v>
      </c>
      <c r="H537" s="5" t="str">
        <f t="shared" si="8"/>
        <v>GEN15.8145ND1</v>
      </c>
      <c r="I537" s="5">
        <f>COUNTIF(Data!$G$3:$BA$2935,$H537)</f>
        <v>1</v>
      </c>
    </row>
    <row r="538" spans="1:9" x14ac:dyDescent="0.25">
      <c r="A538" s="4">
        <v>979025</v>
      </c>
      <c r="B538" s="4" t="s">
        <v>713</v>
      </c>
      <c r="C538" s="4">
        <v>1</v>
      </c>
      <c r="D538" s="4">
        <v>15.8</v>
      </c>
      <c r="E538" s="5">
        <v>145</v>
      </c>
      <c r="F538" s="5" t="s">
        <v>120</v>
      </c>
      <c r="G538" s="5">
        <v>1</v>
      </c>
      <c r="H538" s="5" t="str">
        <f t="shared" si="8"/>
        <v>GEN15.8145ND1</v>
      </c>
      <c r="I538" s="5">
        <f>COUNTIF(Data!$G$3:$BA$2935,$H538)</f>
        <v>1</v>
      </c>
    </row>
    <row r="539" spans="1:9" x14ac:dyDescent="0.25">
      <c r="A539" s="4">
        <v>979027</v>
      </c>
      <c r="B539" s="4" t="s">
        <v>714</v>
      </c>
      <c r="C539" s="4">
        <v>1</v>
      </c>
      <c r="D539" s="4">
        <v>15.8</v>
      </c>
      <c r="E539" s="5">
        <v>145</v>
      </c>
      <c r="F539" s="5" t="s">
        <v>120</v>
      </c>
      <c r="G539" s="5">
        <v>1</v>
      </c>
      <c r="H539" s="5" t="str">
        <f t="shared" si="8"/>
        <v>GEN15.8145ND1</v>
      </c>
      <c r="I539" s="5">
        <f>COUNTIF(Data!$G$3:$BA$2935,$H539)</f>
        <v>1</v>
      </c>
    </row>
    <row r="540" spans="1:9" x14ac:dyDescent="0.25">
      <c r="A540" s="4">
        <v>979029</v>
      </c>
      <c r="B540" s="4" t="s">
        <v>715</v>
      </c>
      <c r="C540" s="4">
        <v>1</v>
      </c>
      <c r="D540" s="4">
        <v>15.8</v>
      </c>
      <c r="E540" s="5">
        <v>145</v>
      </c>
      <c r="F540" s="5" t="s">
        <v>120</v>
      </c>
      <c r="G540" s="5">
        <v>1</v>
      </c>
      <c r="H540" s="5" t="str">
        <f t="shared" si="8"/>
        <v>GEN15.8145ND1</v>
      </c>
      <c r="I540" s="5">
        <f>COUNTIF(Data!$G$3:$BA$2935,$H540)</f>
        <v>1</v>
      </c>
    </row>
    <row r="541" spans="1:9" x14ac:dyDescent="0.25">
      <c r="A541" s="4">
        <v>981011</v>
      </c>
      <c r="B541" s="4" t="s">
        <v>716</v>
      </c>
      <c r="C541" s="4">
        <v>1</v>
      </c>
      <c r="D541" s="4">
        <v>26</v>
      </c>
      <c r="E541" s="5">
        <v>600</v>
      </c>
      <c r="F541" s="5" t="s">
        <v>120</v>
      </c>
      <c r="G541" s="5">
        <v>1</v>
      </c>
      <c r="H541" s="5" t="str">
        <f t="shared" si="8"/>
        <v>GEN26600ND1</v>
      </c>
      <c r="I541" s="5">
        <f>COUNTIF(Data!$G$3:$BA$2935,$H541)</f>
        <v>1</v>
      </c>
    </row>
    <row r="542" spans="1:9" x14ac:dyDescent="0.25">
      <c r="A542" s="4">
        <v>981012</v>
      </c>
      <c r="B542" s="4" t="s">
        <v>717</v>
      </c>
      <c r="C542" s="4">
        <v>1</v>
      </c>
      <c r="D542" s="4">
        <v>26</v>
      </c>
      <c r="E542" s="5">
        <v>600</v>
      </c>
      <c r="F542" s="5" t="s">
        <v>120</v>
      </c>
      <c r="G542" s="5">
        <v>1</v>
      </c>
      <c r="H542" s="5" t="str">
        <f t="shared" si="8"/>
        <v>GEN26600ND1</v>
      </c>
      <c r="I542" s="5">
        <f>COUNTIF(Data!$G$3:$BA$2935,$H542)</f>
        <v>1</v>
      </c>
    </row>
    <row r="543" spans="1:9" x14ac:dyDescent="0.25">
      <c r="A543" s="4">
        <v>981021</v>
      </c>
      <c r="B543" s="4" t="s">
        <v>718</v>
      </c>
      <c r="C543" s="4">
        <v>1</v>
      </c>
      <c r="D543" s="4">
        <v>26</v>
      </c>
      <c r="E543" s="5">
        <v>1000</v>
      </c>
      <c r="F543" s="5" t="s">
        <v>120</v>
      </c>
      <c r="G543" s="5">
        <v>1</v>
      </c>
      <c r="H543" s="5" t="str">
        <f t="shared" si="8"/>
        <v>GEN261000ND1</v>
      </c>
      <c r="I543" s="5">
        <f>COUNTIF(Data!$G$3:$BA$2935,$H543)</f>
        <v>1</v>
      </c>
    </row>
    <row r="544" spans="1:9" x14ac:dyDescent="0.25">
      <c r="A544" s="4">
        <v>981022</v>
      </c>
      <c r="B544" s="4" t="s">
        <v>719</v>
      </c>
      <c r="C544" s="4">
        <v>1</v>
      </c>
      <c r="D544" s="4">
        <v>26</v>
      </c>
      <c r="E544" s="5">
        <v>1000</v>
      </c>
      <c r="F544" s="5" t="s">
        <v>120</v>
      </c>
      <c r="G544" s="5">
        <v>1</v>
      </c>
      <c r="H544" s="5" t="str">
        <f t="shared" si="8"/>
        <v>GEN261000ND1</v>
      </c>
      <c r="I544" s="5">
        <f>COUNTIF(Data!$G$3:$BA$2935,$H544)</f>
        <v>1</v>
      </c>
    </row>
    <row r="545" spans="1:9" x14ac:dyDescent="0.25">
      <c r="A545" s="4">
        <v>983001</v>
      </c>
      <c r="B545" s="4" t="s">
        <v>239</v>
      </c>
      <c r="C545" s="4">
        <v>1</v>
      </c>
      <c r="D545" s="4">
        <v>11</v>
      </c>
      <c r="E545" s="5">
        <v>0</v>
      </c>
      <c r="F545" s="5" t="s">
        <v>120</v>
      </c>
      <c r="G545" s="5">
        <v>1</v>
      </c>
      <c r="H545" s="5" t="str">
        <f t="shared" si="8"/>
        <v>GEN110ND1</v>
      </c>
      <c r="I545" s="5">
        <f>COUNTIF(Data!$G$3:$BA$2935,$H545)</f>
        <v>1</v>
      </c>
    </row>
    <row r="546" spans="1:9" x14ac:dyDescent="0.25">
      <c r="A546" s="4">
        <v>983003</v>
      </c>
      <c r="B546" s="4" t="s">
        <v>720</v>
      </c>
      <c r="C546" s="4">
        <v>1</v>
      </c>
      <c r="D546" s="4">
        <v>11</v>
      </c>
      <c r="E546" s="5">
        <v>0</v>
      </c>
      <c r="F546" s="5" t="s">
        <v>120</v>
      </c>
      <c r="G546" s="5">
        <v>1</v>
      </c>
      <c r="H546" s="5" t="str">
        <f t="shared" si="8"/>
        <v>GEN110ND1</v>
      </c>
      <c r="I546" s="5">
        <f>COUNTIF(Data!$G$3:$BA$2935,$H546)</f>
        <v>1</v>
      </c>
    </row>
    <row r="547" spans="1:9" x14ac:dyDescent="0.25">
      <c r="A547" s="4">
        <v>983011</v>
      </c>
      <c r="B547" s="4" t="s">
        <v>220</v>
      </c>
      <c r="C547" s="4">
        <v>1</v>
      </c>
      <c r="D547" s="4">
        <v>13</v>
      </c>
      <c r="E547" s="5">
        <v>33</v>
      </c>
      <c r="F547" s="5" t="s">
        <v>120</v>
      </c>
      <c r="G547" s="5">
        <v>1</v>
      </c>
      <c r="H547" s="5" t="str">
        <f t="shared" si="8"/>
        <v>GEN1333ND1</v>
      </c>
      <c r="I547" s="5">
        <f>COUNTIF(Data!$G$3:$BA$2935,$H547)</f>
        <v>1</v>
      </c>
    </row>
    <row r="548" spans="1:9" x14ac:dyDescent="0.25">
      <c r="A548" s="4">
        <v>983021</v>
      </c>
      <c r="B548" s="4" t="s">
        <v>721</v>
      </c>
      <c r="C548" s="4">
        <v>1</v>
      </c>
      <c r="D548" s="4">
        <v>11</v>
      </c>
      <c r="E548" s="5">
        <v>35</v>
      </c>
      <c r="F548" s="5" t="s">
        <v>120</v>
      </c>
      <c r="G548" s="5">
        <v>1</v>
      </c>
      <c r="H548" s="5" t="str">
        <f t="shared" si="8"/>
        <v>GEN1135ND1</v>
      </c>
      <c r="I548" s="5">
        <f>COUNTIF(Data!$G$3:$BA$2935,$H548)</f>
        <v>1</v>
      </c>
    </row>
    <row r="549" spans="1:9" x14ac:dyDescent="0.25">
      <c r="A549" s="4">
        <v>983022</v>
      </c>
      <c r="B549" s="4" t="s">
        <v>722</v>
      </c>
      <c r="C549" s="4">
        <v>1</v>
      </c>
      <c r="D549" s="4">
        <v>11</v>
      </c>
      <c r="E549" s="5">
        <v>35</v>
      </c>
      <c r="F549" s="5" t="s">
        <v>120</v>
      </c>
      <c r="G549" s="5">
        <v>1</v>
      </c>
      <c r="H549" s="5" t="str">
        <f t="shared" si="8"/>
        <v>GEN1135ND1</v>
      </c>
      <c r="I549" s="5">
        <f>COUNTIF(Data!$G$3:$BA$2935,$H549)</f>
        <v>1</v>
      </c>
    </row>
    <row r="550" spans="1:9" x14ac:dyDescent="0.25">
      <c r="A550" s="4">
        <v>983023</v>
      </c>
      <c r="B550" s="4" t="s">
        <v>723</v>
      </c>
      <c r="C550" s="4">
        <v>1</v>
      </c>
      <c r="D550" s="4">
        <v>11</v>
      </c>
      <c r="E550" s="5">
        <v>33</v>
      </c>
      <c r="F550" s="5" t="s">
        <v>120</v>
      </c>
      <c r="G550" s="5">
        <v>1</v>
      </c>
      <c r="H550" s="5" t="str">
        <f t="shared" si="8"/>
        <v>GEN1133ND1</v>
      </c>
      <c r="I550" s="5">
        <f>COUNTIF(Data!$G$3:$BA$2935,$H550)</f>
        <v>1</v>
      </c>
    </row>
    <row r="551" spans="1:9" x14ac:dyDescent="0.25">
      <c r="A551" s="4">
        <v>983024</v>
      </c>
      <c r="B551" s="4" t="s">
        <v>724</v>
      </c>
      <c r="C551" s="4">
        <v>1</v>
      </c>
      <c r="D551" s="4">
        <v>11</v>
      </c>
      <c r="E551" s="5">
        <v>33</v>
      </c>
      <c r="F551" s="5" t="s">
        <v>120</v>
      </c>
      <c r="G551" s="5">
        <v>1</v>
      </c>
      <c r="H551" s="5" t="str">
        <f t="shared" si="8"/>
        <v>GEN1133ND1</v>
      </c>
      <c r="I551" s="5">
        <f>COUNTIF(Data!$G$3:$BA$2935,$H551)</f>
        <v>1</v>
      </c>
    </row>
    <row r="552" spans="1:9" x14ac:dyDescent="0.25">
      <c r="A552" s="4">
        <v>983041</v>
      </c>
      <c r="B552" s="4" t="s">
        <v>196</v>
      </c>
      <c r="C552" s="4">
        <v>1</v>
      </c>
      <c r="D552" s="4">
        <v>19</v>
      </c>
      <c r="E552" s="5">
        <v>330</v>
      </c>
      <c r="F552" s="5" t="s">
        <v>120</v>
      </c>
      <c r="G552" s="5">
        <v>1</v>
      </c>
      <c r="H552" s="5" t="str">
        <f t="shared" si="8"/>
        <v>GEN19330ND1</v>
      </c>
      <c r="I552" s="5">
        <f>COUNTIF(Data!$G$3:$BA$2935,$H552)</f>
        <v>1</v>
      </c>
    </row>
    <row r="553" spans="1:9" x14ac:dyDescent="0.25">
      <c r="A553" s="4">
        <v>983042</v>
      </c>
      <c r="B553" s="4" t="s">
        <v>725</v>
      </c>
      <c r="C553" s="4">
        <v>1</v>
      </c>
      <c r="D553" s="4">
        <v>19</v>
      </c>
      <c r="E553" s="5">
        <v>330</v>
      </c>
      <c r="F553" s="5" t="s">
        <v>120</v>
      </c>
      <c r="G553" s="5">
        <v>1</v>
      </c>
      <c r="H553" s="5" t="str">
        <f t="shared" si="8"/>
        <v>GEN19330ND1</v>
      </c>
      <c r="I553" s="5">
        <f>COUNTIF(Data!$G$3:$BA$2935,$H553)</f>
        <v>1</v>
      </c>
    </row>
    <row r="554" spans="1:9" x14ac:dyDescent="0.25">
      <c r="A554" s="4">
        <v>983051</v>
      </c>
      <c r="B554" s="4" t="s">
        <v>201</v>
      </c>
      <c r="C554" s="4">
        <v>1</v>
      </c>
      <c r="D554" s="4">
        <v>15</v>
      </c>
      <c r="E554" s="5">
        <v>250</v>
      </c>
      <c r="F554" s="5" t="s">
        <v>120</v>
      </c>
      <c r="G554" s="5">
        <v>1</v>
      </c>
      <c r="H554" s="5" t="str">
        <f t="shared" si="8"/>
        <v>GEN15250ND1</v>
      </c>
      <c r="I554" s="5">
        <f>COUNTIF(Data!$G$3:$BA$2935,$H554)</f>
        <v>1</v>
      </c>
    </row>
    <row r="555" spans="1:9" x14ac:dyDescent="0.25">
      <c r="A555" s="4">
        <v>983061</v>
      </c>
      <c r="B555" s="4" t="s">
        <v>726</v>
      </c>
      <c r="C555" s="4">
        <v>1</v>
      </c>
      <c r="D555" s="4">
        <v>15</v>
      </c>
      <c r="E555" s="5">
        <v>250</v>
      </c>
      <c r="F555" s="5" t="s">
        <v>120</v>
      </c>
      <c r="G555" s="5">
        <v>1</v>
      </c>
      <c r="H555" s="5" t="str">
        <f t="shared" si="8"/>
        <v>GEN15250ND1</v>
      </c>
      <c r="I555" s="5">
        <f>COUNTIF(Data!$G$3:$BA$2935,$H555)</f>
        <v>1</v>
      </c>
    </row>
    <row r="556" spans="1:9" x14ac:dyDescent="0.25">
      <c r="A556" s="4">
        <v>983062</v>
      </c>
      <c r="B556" s="4" t="s">
        <v>727</v>
      </c>
      <c r="C556" s="4">
        <v>1</v>
      </c>
      <c r="D556" s="4">
        <v>15</v>
      </c>
      <c r="E556" s="5">
        <v>250</v>
      </c>
      <c r="F556" s="5" t="s">
        <v>120</v>
      </c>
      <c r="G556" s="5">
        <v>1</v>
      </c>
      <c r="H556" s="5" t="str">
        <f t="shared" si="8"/>
        <v>GEN15250ND1</v>
      </c>
      <c r="I556" s="5">
        <f>COUNTIF(Data!$G$3:$BA$2935,$H556)</f>
        <v>1</v>
      </c>
    </row>
    <row r="557" spans="1:9" x14ac:dyDescent="0.25">
      <c r="A557" s="4">
        <v>983071</v>
      </c>
      <c r="B557" s="4" t="s">
        <v>728</v>
      </c>
      <c r="C557" s="4">
        <v>1</v>
      </c>
      <c r="D557" s="4">
        <v>15</v>
      </c>
      <c r="E557" s="5">
        <v>250</v>
      </c>
      <c r="F557" s="5" t="s">
        <v>120</v>
      </c>
      <c r="G557" s="5">
        <v>1</v>
      </c>
      <c r="H557" s="5" t="str">
        <f t="shared" si="8"/>
        <v>GEN15250ND1</v>
      </c>
      <c r="I557" s="5">
        <f>COUNTIF(Data!$G$3:$BA$2935,$H557)</f>
        <v>1</v>
      </c>
    </row>
    <row r="558" spans="1:9" x14ac:dyDescent="0.25">
      <c r="A558" s="4">
        <v>983072</v>
      </c>
      <c r="B558" s="4" t="s">
        <v>729</v>
      </c>
      <c r="C558" s="4">
        <v>1</v>
      </c>
      <c r="D558" s="4">
        <v>15</v>
      </c>
      <c r="E558" s="5">
        <v>250</v>
      </c>
      <c r="F558" s="5" t="s">
        <v>120</v>
      </c>
      <c r="G558" s="5">
        <v>1</v>
      </c>
      <c r="H558" s="5" t="str">
        <f t="shared" si="8"/>
        <v>GEN15250ND1</v>
      </c>
      <c r="I558" s="5">
        <f>COUNTIF(Data!$G$3:$BA$2935,$H558)</f>
        <v>1</v>
      </c>
    </row>
    <row r="559" spans="1:9" x14ac:dyDescent="0.25">
      <c r="A559" s="4">
        <v>983073</v>
      </c>
      <c r="B559" s="4" t="s">
        <v>730</v>
      </c>
      <c r="C559" s="4">
        <v>1</v>
      </c>
      <c r="D559" s="4">
        <v>15</v>
      </c>
      <c r="E559" s="5">
        <v>250</v>
      </c>
      <c r="F559" s="5" t="s">
        <v>120</v>
      </c>
      <c r="G559" s="5">
        <v>1</v>
      </c>
      <c r="H559" s="5" t="str">
        <f t="shared" si="8"/>
        <v>GEN15250ND1</v>
      </c>
      <c r="I559" s="5">
        <f>COUNTIF(Data!$G$3:$BA$2935,$H559)</f>
        <v>1</v>
      </c>
    </row>
    <row r="560" spans="1:9" x14ac:dyDescent="0.25">
      <c r="A560" s="4">
        <v>983081</v>
      </c>
      <c r="B560" s="4" t="s">
        <v>731</v>
      </c>
      <c r="C560" s="4">
        <v>1</v>
      </c>
      <c r="D560" s="4">
        <v>15</v>
      </c>
      <c r="E560" s="5">
        <v>250</v>
      </c>
      <c r="F560" s="5" t="s">
        <v>120</v>
      </c>
      <c r="G560" s="5">
        <v>1</v>
      </c>
      <c r="H560" s="5" t="str">
        <f t="shared" si="8"/>
        <v>GEN15250ND1</v>
      </c>
      <c r="I560" s="5">
        <f>COUNTIF(Data!$G$3:$BA$2935,$H560)</f>
        <v>1</v>
      </c>
    </row>
    <row r="561" spans="1:9" x14ac:dyDescent="0.25">
      <c r="A561" s="4">
        <v>983082</v>
      </c>
      <c r="B561" s="4" t="s">
        <v>732</v>
      </c>
      <c r="C561" s="4">
        <v>1</v>
      </c>
      <c r="D561" s="4">
        <v>15</v>
      </c>
      <c r="E561" s="5">
        <v>250</v>
      </c>
      <c r="F561" s="5" t="s">
        <v>120</v>
      </c>
      <c r="G561" s="5">
        <v>1</v>
      </c>
      <c r="H561" s="5" t="str">
        <f t="shared" si="8"/>
        <v>GEN15250ND1</v>
      </c>
      <c r="I561" s="5">
        <f>COUNTIF(Data!$G$3:$BA$2935,$H561)</f>
        <v>1</v>
      </c>
    </row>
    <row r="562" spans="1:9" x14ac:dyDescent="0.25">
      <c r="A562" s="4">
        <v>983083</v>
      </c>
      <c r="B562" s="4" t="s">
        <v>733</v>
      </c>
      <c r="C562" s="4">
        <v>1</v>
      </c>
      <c r="D562" s="4">
        <v>15</v>
      </c>
      <c r="E562" s="5">
        <v>250</v>
      </c>
      <c r="F562" s="5" t="s">
        <v>120</v>
      </c>
      <c r="G562" s="5">
        <v>1</v>
      </c>
      <c r="H562" s="5" t="str">
        <f t="shared" si="8"/>
        <v>GEN15250ND1</v>
      </c>
      <c r="I562" s="5">
        <f>COUNTIF(Data!$G$3:$BA$2935,$H562)</f>
        <v>1</v>
      </c>
    </row>
    <row r="563" spans="1:9" x14ac:dyDescent="0.25">
      <c r="A563" s="4">
        <v>983091</v>
      </c>
      <c r="B563" s="4" t="s">
        <v>734</v>
      </c>
      <c r="C563" s="4">
        <v>1</v>
      </c>
      <c r="D563" s="4">
        <v>15</v>
      </c>
      <c r="E563" s="5">
        <v>250</v>
      </c>
      <c r="F563" s="5" t="s">
        <v>120</v>
      </c>
      <c r="G563" s="5">
        <v>1</v>
      </c>
      <c r="H563" s="5" t="str">
        <f t="shared" si="8"/>
        <v>GEN15250ND1</v>
      </c>
      <c r="I563" s="5">
        <f>COUNTIF(Data!$G$3:$BA$2935,$H563)</f>
        <v>1</v>
      </c>
    </row>
    <row r="564" spans="1:9" x14ac:dyDescent="0.25">
      <c r="A564" s="4">
        <v>983092</v>
      </c>
      <c r="B564" s="4" t="s">
        <v>735</v>
      </c>
      <c r="C564" s="4">
        <v>1</v>
      </c>
      <c r="D564" s="4">
        <v>15</v>
      </c>
      <c r="E564" s="5">
        <v>250</v>
      </c>
      <c r="F564" s="5" t="s">
        <v>120</v>
      </c>
      <c r="G564" s="5">
        <v>1</v>
      </c>
      <c r="H564" s="5" t="str">
        <f t="shared" si="8"/>
        <v>GEN15250ND1</v>
      </c>
      <c r="I564" s="5">
        <f>COUNTIF(Data!$G$3:$BA$2935,$H564)</f>
        <v>1</v>
      </c>
    </row>
    <row r="565" spans="1:9" x14ac:dyDescent="0.25">
      <c r="A565" s="4">
        <v>983093</v>
      </c>
      <c r="B565" s="4" t="s">
        <v>736</v>
      </c>
      <c r="C565" s="4">
        <v>1</v>
      </c>
      <c r="D565" s="4">
        <v>15</v>
      </c>
      <c r="E565" s="5">
        <v>250</v>
      </c>
      <c r="F565" s="5" t="s">
        <v>120</v>
      </c>
      <c r="G565" s="5">
        <v>1</v>
      </c>
      <c r="H565" s="5" t="str">
        <f t="shared" si="8"/>
        <v>GEN15250ND1</v>
      </c>
      <c r="I565" s="5">
        <f>COUNTIF(Data!$G$3:$BA$2935,$H565)</f>
        <v>1</v>
      </c>
    </row>
    <row r="566" spans="1:9" x14ac:dyDescent="0.25">
      <c r="A566" s="4">
        <v>986011</v>
      </c>
      <c r="B566" s="4" t="s">
        <v>737</v>
      </c>
      <c r="C566" s="4">
        <v>1</v>
      </c>
      <c r="D566" s="4">
        <v>26</v>
      </c>
      <c r="E566" s="5">
        <v>600</v>
      </c>
      <c r="F566" s="5" t="s">
        <v>120</v>
      </c>
      <c r="G566" s="5">
        <v>1</v>
      </c>
      <c r="H566" s="5" t="str">
        <f t="shared" si="8"/>
        <v>GEN26600ND1</v>
      </c>
      <c r="I566" s="5">
        <f>COUNTIF(Data!$G$3:$BA$2935,$H566)</f>
        <v>1</v>
      </c>
    </row>
    <row r="567" spans="1:9" x14ac:dyDescent="0.25">
      <c r="A567" s="4">
        <v>986012</v>
      </c>
      <c r="B567" s="4" t="s">
        <v>738</v>
      </c>
      <c r="C567" s="4">
        <v>1</v>
      </c>
      <c r="D567" s="4">
        <v>26</v>
      </c>
      <c r="E567" s="5">
        <v>600</v>
      </c>
      <c r="F567" s="5" t="s">
        <v>120</v>
      </c>
      <c r="G567" s="5">
        <v>1</v>
      </c>
      <c r="H567" s="5" t="str">
        <f t="shared" si="8"/>
        <v>GEN26600ND1</v>
      </c>
      <c r="I567" s="5">
        <f>COUNTIF(Data!$G$3:$BA$2935,$H567)</f>
        <v>1</v>
      </c>
    </row>
    <row r="568" spans="1:9" x14ac:dyDescent="0.25">
      <c r="A568" s="4">
        <v>986021</v>
      </c>
      <c r="B568" s="4" t="s">
        <v>739</v>
      </c>
      <c r="C568" s="4">
        <v>1</v>
      </c>
      <c r="D568" s="4">
        <v>26</v>
      </c>
      <c r="E568" s="5">
        <v>600</v>
      </c>
      <c r="F568" s="5" t="s">
        <v>120</v>
      </c>
      <c r="G568" s="5">
        <v>1</v>
      </c>
      <c r="H568" s="5" t="str">
        <f t="shared" si="8"/>
        <v>GEN26600ND1</v>
      </c>
      <c r="I568" s="5">
        <f>COUNTIF(Data!$G$3:$BA$2935,$H568)</f>
        <v>1</v>
      </c>
    </row>
    <row r="569" spans="1:9" x14ac:dyDescent="0.25">
      <c r="A569" s="4">
        <v>986022</v>
      </c>
      <c r="B569" s="4" t="s">
        <v>740</v>
      </c>
      <c r="C569" s="4">
        <v>1</v>
      </c>
      <c r="D569" s="4">
        <v>26</v>
      </c>
      <c r="E569" s="5">
        <v>600</v>
      </c>
      <c r="F569" s="5" t="s">
        <v>120</v>
      </c>
      <c r="G569" s="5">
        <v>1</v>
      </c>
      <c r="H569" s="5" t="str">
        <f t="shared" si="8"/>
        <v>GEN26600ND1</v>
      </c>
      <c r="I569" s="5">
        <f>COUNTIF(Data!$G$3:$BA$2935,$H569)</f>
        <v>1</v>
      </c>
    </row>
    <row r="570" spans="1:9" x14ac:dyDescent="0.25">
      <c r="A570" s="4">
        <v>986031</v>
      </c>
      <c r="B570" s="4" t="s">
        <v>741</v>
      </c>
      <c r="C570" s="4">
        <v>1</v>
      </c>
      <c r="D570" s="4">
        <v>26</v>
      </c>
      <c r="E570" s="5">
        <v>1000</v>
      </c>
      <c r="F570" s="5" t="s">
        <v>120</v>
      </c>
      <c r="G570" s="5">
        <v>1</v>
      </c>
      <c r="H570" s="5" t="str">
        <f t="shared" si="8"/>
        <v>GEN261000ND1</v>
      </c>
      <c r="I570" s="5">
        <f>COUNTIF(Data!$G$3:$BA$2935,$H570)</f>
        <v>1</v>
      </c>
    </row>
    <row r="571" spans="1:9" x14ac:dyDescent="0.25">
      <c r="A571" s="4">
        <v>986032</v>
      </c>
      <c r="B571" s="4" t="s">
        <v>742</v>
      </c>
      <c r="C571" s="4">
        <v>1</v>
      </c>
      <c r="D571" s="4">
        <v>26</v>
      </c>
      <c r="E571" s="5">
        <v>1000</v>
      </c>
      <c r="F571" s="5" t="s">
        <v>120</v>
      </c>
      <c r="G571" s="5">
        <v>1</v>
      </c>
      <c r="H571" s="5" t="str">
        <f t="shared" si="8"/>
        <v>GEN261000ND1</v>
      </c>
      <c r="I571" s="5">
        <f>COUNTIF(Data!$G$3:$BA$2935,$H571)</f>
        <v>1</v>
      </c>
    </row>
    <row r="572" spans="1:9" x14ac:dyDescent="0.25">
      <c r="A572" s="4">
        <v>986061</v>
      </c>
      <c r="B572" s="4" t="s">
        <v>743</v>
      </c>
      <c r="C572" s="4">
        <v>1</v>
      </c>
      <c r="D572" s="4">
        <v>6.3</v>
      </c>
      <c r="E572" s="5">
        <v>55</v>
      </c>
      <c r="F572" s="5" t="s">
        <v>120</v>
      </c>
      <c r="G572" s="5">
        <v>1</v>
      </c>
      <c r="H572" s="5" t="str">
        <f t="shared" si="8"/>
        <v>GEN6.355ND1</v>
      </c>
      <c r="I572" s="5">
        <f>COUNTIF(Data!$G$3:$BA$2935,$H572)</f>
        <v>1</v>
      </c>
    </row>
    <row r="573" spans="1:9" x14ac:dyDescent="0.25">
      <c r="A573" s="4">
        <v>986062</v>
      </c>
      <c r="B573" s="4" t="s">
        <v>744</v>
      </c>
      <c r="C573" s="4">
        <v>1</v>
      </c>
      <c r="D573" s="4">
        <v>6.3</v>
      </c>
      <c r="E573" s="5">
        <v>55</v>
      </c>
      <c r="F573" s="5" t="s">
        <v>120</v>
      </c>
      <c r="G573" s="5">
        <v>1</v>
      </c>
      <c r="H573" s="5" t="str">
        <f t="shared" si="8"/>
        <v>GEN6.355ND1</v>
      </c>
      <c r="I573" s="5">
        <f>COUNTIF(Data!$G$3:$BA$2935,$H573)</f>
        <v>1</v>
      </c>
    </row>
    <row r="574" spans="1:9" x14ac:dyDescent="0.25">
      <c r="A574" s="4">
        <v>986063</v>
      </c>
      <c r="B574" s="4" t="s">
        <v>745</v>
      </c>
      <c r="C574" s="4">
        <v>1</v>
      </c>
      <c r="D574" s="4">
        <v>6.3</v>
      </c>
      <c r="E574" s="5">
        <v>55</v>
      </c>
      <c r="F574" s="5" t="s">
        <v>120</v>
      </c>
      <c r="G574" s="5">
        <v>1</v>
      </c>
      <c r="H574" s="5" t="str">
        <f t="shared" si="8"/>
        <v>GEN6.355ND1</v>
      </c>
      <c r="I574" s="5">
        <f>COUNTIF(Data!$G$3:$BA$2935,$H574)</f>
        <v>1</v>
      </c>
    </row>
    <row r="575" spans="1:9" x14ac:dyDescent="0.25">
      <c r="A575" s="4">
        <v>987031</v>
      </c>
      <c r="B575" s="4" t="s">
        <v>746</v>
      </c>
      <c r="C575" s="4">
        <v>1</v>
      </c>
      <c r="D575" s="4">
        <v>6.3</v>
      </c>
      <c r="E575" s="5">
        <v>55</v>
      </c>
      <c r="F575" s="5" t="s">
        <v>43</v>
      </c>
      <c r="G575" s="5">
        <v>1</v>
      </c>
      <c r="H575" s="5" t="str">
        <f t="shared" si="8"/>
        <v>GEN6.355TD1</v>
      </c>
      <c r="I575" s="5">
        <f>COUNTIF(Data!$G$3:$BA$2935,$H575)</f>
        <v>1</v>
      </c>
    </row>
    <row r="576" spans="1:9" x14ac:dyDescent="0.25">
      <c r="A576" s="4">
        <v>987032</v>
      </c>
      <c r="B576" s="4" t="s">
        <v>747</v>
      </c>
      <c r="C576" s="4">
        <v>1</v>
      </c>
      <c r="D576" s="4">
        <v>6.3</v>
      </c>
      <c r="E576" s="5">
        <v>55</v>
      </c>
      <c r="F576" s="5" t="s">
        <v>43</v>
      </c>
      <c r="G576" s="5">
        <v>1</v>
      </c>
      <c r="H576" s="5" t="str">
        <f t="shared" si="8"/>
        <v>GEN6.355TD1</v>
      </c>
      <c r="I576" s="5">
        <f>COUNTIF(Data!$G$3:$BA$2935,$H576)</f>
        <v>1</v>
      </c>
    </row>
    <row r="577" spans="1:9" x14ac:dyDescent="0.25">
      <c r="A577" s="4">
        <v>987033</v>
      </c>
      <c r="B577" s="4" t="s">
        <v>748</v>
      </c>
      <c r="C577" s="4">
        <v>1</v>
      </c>
      <c r="D577" s="4">
        <v>6.3</v>
      </c>
      <c r="E577" s="5">
        <v>55</v>
      </c>
      <c r="F577" s="5" t="s">
        <v>43</v>
      </c>
      <c r="G577" s="5">
        <v>1</v>
      </c>
      <c r="H577" s="5" t="str">
        <f t="shared" si="8"/>
        <v>GEN6.355TD1</v>
      </c>
      <c r="I577" s="5">
        <f>COUNTIF(Data!$G$3:$BA$2935,$H577)</f>
        <v>1</v>
      </c>
    </row>
    <row r="578" spans="1:9" x14ac:dyDescent="0.25">
      <c r="A578" s="4">
        <v>989011</v>
      </c>
      <c r="B578" s="4" t="s">
        <v>749</v>
      </c>
      <c r="C578" s="4">
        <v>1</v>
      </c>
      <c r="D578" s="4">
        <v>26</v>
      </c>
      <c r="E578" s="5">
        <v>600</v>
      </c>
      <c r="F578" s="5" t="s">
        <v>120</v>
      </c>
      <c r="G578" s="5">
        <v>1</v>
      </c>
      <c r="H578" s="5" t="str">
        <f t="shared" si="8"/>
        <v>GEN26600ND1</v>
      </c>
      <c r="I578" s="5">
        <f>COUNTIF(Data!$G$3:$BA$2935,$H578)</f>
        <v>1</v>
      </c>
    </row>
    <row r="579" spans="1:9" x14ac:dyDescent="0.25">
      <c r="A579" s="4">
        <v>989012</v>
      </c>
      <c r="B579" s="4" t="s">
        <v>750</v>
      </c>
      <c r="C579" s="4">
        <v>1</v>
      </c>
      <c r="D579" s="4">
        <v>26</v>
      </c>
      <c r="E579" s="5">
        <v>600</v>
      </c>
      <c r="F579" s="5" t="s">
        <v>120</v>
      </c>
      <c r="G579" s="5">
        <v>1</v>
      </c>
      <c r="H579" s="5" t="str">
        <f t="shared" si="8"/>
        <v>GEN26600ND1</v>
      </c>
      <c r="I579" s="5">
        <f>COUNTIF(Data!$G$3:$BA$2935,$H579)</f>
        <v>1</v>
      </c>
    </row>
    <row r="580" spans="1:9" x14ac:dyDescent="0.25">
      <c r="A580" s="4">
        <v>989021</v>
      </c>
      <c r="B580" s="4" t="s">
        <v>751</v>
      </c>
      <c r="C580" s="4">
        <v>1</v>
      </c>
      <c r="D580" s="4">
        <v>26</v>
      </c>
      <c r="E580" s="5">
        <v>600</v>
      </c>
      <c r="F580" s="5" t="s">
        <v>120</v>
      </c>
      <c r="G580" s="5">
        <v>1</v>
      </c>
      <c r="H580" s="5" t="str">
        <f t="shared" ref="H580:H597" si="9">"GEN"&amp;D580&amp;E580&amp;F580&amp;G580</f>
        <v>GEN26600ND1</v>
      </c>
      <c r="I580" s="5">
        <f>COUNTIF(Data!$G$3:$BA$2935,$H580)</f>
        <v>1</v>
      </c>
    </row>
    <row r="581" spans="1:9" x14ac:dyDescent="0.25">
      <c r="A581" s="4">
        <v>989022</v>
      </c>
      <c r="B581" s="4" t="s">
        <v>752</v>
      </c>
      <c r="C581" s="4">
        <v>1</v>
      </c>
      <c r="D581" s="4">
        <v>26</v>
      </c>
      <c r="E581" s="5">
        <v>600</v>
      </c>
      <c r="F581" s="5" t="s">
        <v>120</v>
      </c>
      <c r="G581" s="5">
        <v>1</v>
      </c>
      <c r="H581" s="5" t="str">
        <f t="shared" si="9"/>
        <v>GEN26600ND1</v>
      </c>
      <c r="I581" s="5">
        <f>COUNTIF(Data!$G$3:$BA$2935,$H581)</f>
        <v>1</v>
      </c>
    </row>
    <row r="582" spans="1:9" x14ac:dyDescent="0.25">
      <c r="A582" s="4">
        <v>989031</v>
      </c>
      <c r="B582" s="4" t="s">
        <v>753</v>
      </c>
      <c r="C582" s="4">
        <v>1</v>
      </c>
      <c r="D582" s="4">
        <v>19</v>
      </c>
      <c r="E582" s="5">
        <v>1000</v>
      </c>
      <c r="F582" s="5" t="s">
        <v>120</v>
      </c>
      <c r="G582" s="5">
        <v>1</v>
      </c>
      <c r="H582" s="5" t="str">
        <f t="shared" si="9"/>
        <v>GEN191000ND1</v>
      </c>
      <c r="I582" s="5">
        <f>COUNTIF(Data!$G$3:$BA$2935,$H582)</f>
        <v>1</v>
      </c>
    </row>
    <row r="583" spans="1:9" x14ac:dyDescent="0.25">
      <c r="A583" s="4">
        <v>989032</v>
      </c>
      <c r="B583" s="4" t="s">
        <v>754</v>
      </c>
      <c r="C583" s="4">
        <v>1</v>
      </c>
      <c r="D583" s="4">
        <v>19</v>
      </c>
      <c r="E583" s="5">
        <v>1000</v>
      </c>
      <c r="F583" s="5" t="s">
        <v>120</v>
      </c>
      <c r="G583" s="5">
        <v>1</v>
      </c>
      <c r="H583" s="5" t="str">
        <f t="shared" si="9"/>
        <v>GEN191000ND1</v>
      </c>
      <c r="I583" s="5">
        <f>COUNTIF(Data!$G$3:$BA$2935,$H583)</f>
        <v>1</v>
      </c>
    </row>
    <row r="584" spans="1:9" x14ac:dyDescent="0.25">
      <c r="A584" s="4">
        <v>990011</v>
      </c>
      <c r="B584" s="4" t="s">
        <v>755</v>
      </c>
      <c r="C584" s="4">
        <v>1</v>
      </c>
      <c r="D584" s="4">
        <v>26</v>
      </c>
      <c r="E584" s="5">
        <v>600</v>
      </c>
      <c r="F584" s="5" t="s">
        <v>120</v>
      </c>
      <c r="G584" s="5">
        <v>1</v>
      </c>
      <c r="H584" s="5" t="str">
        <f t="shared" si="9"/>
        <v>GEN26600ND1</v>
      </c>
      <c r="I584" s="5">
        <f>COUNTIF(Data!$G$3:$BA$2935,$H584)</f>
        <v>1</v>
      </c>
    </row>
    <row r="585" spans="1:9" x14ac:dyDescent="0.25">
      <c r="A585" s="4">
        <v>990012</v>
      </c>
      <c r="B585" s="4" t="s">
        <v>756</v>
      </c>
      <c r="C585" s="4">
        <v>1</v>
      </c>
      <c r="D585" s="4">
        <v>26</v>
      </c>
      <c r="E585" s="5">
        <v>600</v>
      </c>
      <c r="F585" s="5" t="s">
        <v>120</v>
      </c>
      <c r="G585" s="5">
        <v>1</v>
      </c>
      <c r="H585" s="5" t="str">
        <f t="shared" si="9"/>
        <v>GEN26600ND1</v>
      </c>
      <c r="I585" s="5">
        <f>COUNTIF(Data!$G$3:$BA$2935,$H585)</f>
        <v>1</v>
      </c>
    </row>
    <row r="586" spans="1:9" x14ac:dyDescent="0.25">
      <c r="A586" s="4">
        <v>990021</v>
      </c>
      <c r="B586" s="4" t="s">
        <v>757</v>
      </c>
      <c r="C586" s="4">
        <v>1</v>
      </c>
      <c r="D586" s="4">
        <v>26</v>
      </c>
      <c r="E586" s="5">
        <v>600</v>
      </c>
      <c r="F586" s="5" t="s">
        <v>120</v>
      </c>
      <c r="G586" s="5">
        <v>1</v>
      </c>
      <c r="H586" s="5" t="str">
        <f t="shared" si="9"/>
        <v>GEN26600ND1</v>
      </c>
      <c r="I586" s="5">
        <f>COUNTIF(Data!$G$3:$BA$2935,$H586)</f>
        <v>1</v>
      </c>
    </row>
    <row r="587" spans="1:9" x14ac:dyDescent="0.25">
      <c r="A587" s="4">
        <v>990022</v>
      </c>
      <c r="B587" s="4" t="s">
        <v>758</v>
      </c>
      <c r="C587" s="4">
        <v>1</v>
      </c>
      <c r="D587" s="4">
        <v>26</v>
      </c>
      <c r="E587" s="5">
        <v>600</v>
      </c>
      <c r="F587" s="5" t="s">
        <v>120</v>
      </c>
      <c r="G587" s="5">
        <v>1</v>
      </c>
      <c r="H587" s="5" t="str">
        <f t="shared" si="9"/>
        <v>GEN26600ND1</v>
      </c>
      <c r="I587" s="5">
        <f>COUNTIF(Data!$G$3:$BA$2935,$H587)</f>
        <v>1</v>
      </c>
    </row>
    <row r="588" spans="1:9" x14ac:dyDescent="0.25">
      <c r="A588" s="4">
        <v>990031</v>
      </c>
      <c r="B588" s="4" t="s">
        <v>759</v>
      </c>
      <c r="C588" s="4">
        <v>1</v>
      </c>
      <c r="D588" s="4">
        <v>19</v>
      </c>
      <c r="E588" s="5">
        <v>660</v>
      </c>
      <c r="F588" s="5" t="s">
        <v>120</v>
      </c>
      <c r="G588" s="5">
        <v>1</v>
      </c>
      <c r="H588" s="5" t="str">
        <f t="shared" si="9"/>
        <v>GEN19660ND1</v>
      </c>
      <c r="I588" s="5">
        <f>COUNTIF(Data!$G$3:$BA$2935,$H588)</f>
        <v>1</v>
      </c>
    </row>
    <row r="589" spans="1:9" x14ac:dyDescent="0.25">
      <c r="A589" s="4">
        <v>990032</v>
      </c>
      <c r="B589" s="4" t="s">
        <v>760</v>
      </c>
      <c r="C589" s="4">
        <v>1</v>
      </c>
      <c r="D589" s="4">
        <v>19</v>
      </c>
      <c r="E589" s="5">
        <v>660</v>
      </c>
      <c r="F589" s="5" t="s">
        <v>120</v>
      </c>
      <c r="G589" s="5">
        <v>1</v>
      </c>
      <c r="H589" s="5" t="str">
        <f t="shared" si="9"/>
        <v>GEN19660ND1</v>
      </c>
      <c r="I589" s="5">
        <f>COUNTIF(Data!$G$3:$BA$2935,$H589)</f>
        <v>1</v>
      </c>
    </row>
    <row r="590" spans="1:9" x14ac:dyDescent="0.25">
      <c r="A590" s="4">
        <v>990033</v>
      </c>
      <c r="B590" s="4" t="s">
        <v>761</v>
      </c>
      <c r="C590" s="4">
        <v>1</v>
      </c>
      <c r="D590" s="4">
        <v>19</v>
      </c>
      <c r="E590" s="5">
        <v>660</v>
      </c>
      <c r="F590" s="5" t="s">
        <v>120</v>
      </c>
      <c r="G590" s="5">
        <v>1</v>
      </c>
      <c r="H590" s="5" t="str">
        <f t="shared" si="9"/>
        <v>GEN19660ND1</v>
      </c>
      <c r="I590" s="5">
        <f>COUNTIF(Data!$G$3:$BA$2935,$H590)</f>
        <v>1</v>
      </c>
    </row>
    <row r="591" spans="1:9" x14ac:dyDescent="0.25">
      <c r="A591" s="4">
        <v>991011</v>
      </c>
      <c r="B591" s="4" t="s">
        <v>188</v>
      </c>
      <c r="C591" s="4">
        <v>1</v>
      </c>
      <c r="D591" s="4">
        <v>22</v>
      </c>
      <c r="E591" s="5">
        <v>265</v>
      </c>
      <c r="F591" s="5" t="s">
        <v>120</v>
      </c>
      <c r="G591" s="5">
        <v>1</v>
      </c>
      <c r="H591" s="5" t="str">
        <f t="shared" si="9"/>
        <v>GEN22265ND1</v>
      </c>
      <c r="I591" s="5">
        <f>COUNTIF(Data!$G$3:$BA$2935,$H591)</f>
        <v>1</v>
      </c>
    </row>
    <row r="592" spans="1:9" x14ac:dyDescent="0.25">
      <c r="A592" s="4">
        <v>991012</v>
      </c>
      <c r="B592" s="4" t="s">
        <v>762</v>
      </c>
      <c r="C592" s="4">
        <v>1</v>
      </c>
      <c r="D592" s="4">
        <v>20</v>
      </c>
      <c r="E592" s="5">
        <v>265</v>
      </c>
      <c r="F592" s="5" t="s">
        <v>120</v>
      </c>
      <c r="G592" s="5">
        <v>1</v>
      </c>
      <c r="H592" s="5" t="str">
        <f t="shared" si="9"/>
        <v>GEN20265ND1</v>
      </c>
      <c r="I592" s="5">
        <f>COUNTIF(Data!$G$3:$BA$2935,$H592)</f>
        <v>1</v>
      </c>
    </row>
    <row r="593" spans="1:9" x14ac:dyDescent="0.25">
      <c r="A593" s="4">
        <v>991021</v>
      </c>
      <c r="B593" s="4" t="s">
        <v>192</v>
      </c>
      <c r="C593" s="4">
        <v>1</v>
      </c>
      <c r="D593" s="4">
        <v>20</v>
      </c>
      <c r="E593" s="5">
        <v>253</v>
      </c>
      <c r="F593" s="5" t="s">
        <v>120</v>
      </c>
      <c r="G593" s="5">
        <v>1</v>
      </c>
      <c r="H593" s="5" t="str">
        <f t="shared" si="9"/>
        <v>GEN20253ND1</v>
      </c>
      <c r="I593" s="5">
        <f>COUNTIF(Data!$G$3:$BA$2935,$H593)</f>
        <v>1</v>
      </c>
    </row>
    <row r="594" spans="1:9" x14ac:dyDescent="0.25">
      <c r="A594" s="4">
        <v>991022</v>
      </c>
      <c r="B594" s="4" t="s">
        <v>763</v>
      </c>
      <c r="C594" s="4">
        <v>1</v>
      </c>
      <c r="D594" s="4">
        <v>20</v>
      </c>
      <c r="E594" s="5">
        <v>253</v>
      </c>
      <c r="F594" s="5" t="s">
        <v>120</v>
      </c>
      <c r="G594" s="5">
        <v>1</v>
      </c>
      <c r="H594" s="5" t="str">
        <f t="shared" si="9"/>
        <v>GEN20253ND1</v>
      </c>
      <c r="I594" s="5">
        <f>COUNTIF(Data!$G$3:$BA$2935,$H594)</f>
        <v>1</v>
      </c>
    </row>
    <row r="595" spans="1:9" x14ac:dyDescent="0.25">
      <c r="A595" s="4">
        <v>991023</v>
      </c>
      <c r="B595" s="4" t="s">
        <v>764</v>
      </c>
      <c r="C595" s="4">
        <v>1</v>
      </c>
      <c r="D595" s="4">
        <v>20</v>
      </c>
      <c r="E595" s="5">
        <v>253</v>
      </c>
      <c r="F595" s="5" t="s">
        <v>120</v>
      </c>
      <c r="G595" s="5">
        <v>1</v>
      </c>
      <c r="H595" s="5" t="str">
        <f t="shared" si="9"/>
        <v>GEN20253ND1</v>
      </c>
      <c r="I595" s="5">
        <f>COUNTIF(Data!$G$3:$BA$2935,$H595)</f>
        <v>1</v>
      </c>
    </row>
    <row r="596" spans="1:9" x14ac:dyDescent="0.25">
      <c r="A596" s="4">
        <v>991024</v>
      </c>
      <c r="B596" s="4" t="s">
        <v>765</v>
      </c>
      <c r="C596" s="4">
        <v>1</v>
      </c>
      <c r="D596" s="4">
        <v>20</v>
      </c>
      <c r="E596" s="5">
        <v>265</v>
      </c>
      <c r="F596" s="5" t="s">
        <v>120</v>
      </c>
      <c r="G596" s="5">
        <v>1</v>
      </c>
      <c r="H596" s="5" t="str">
        <f t="shared" si="9"/>
        <v>GEN20265ND1</v>
      </c>
      <c r="I596" s="5">
        <f>COUNTIF(Data!$G$3:$BA$2935,$H596)</f>
        <v>1</v>
      </c>
    </row>
    <row r="597" spans="1:9" x14ac:dyDescent="0.25">
      <c r="A597" s="4">
        <v>991025</v>
      </c>
      <c r="B597" s="4" t="s">
        <v>766</v>
      </c>
      <c r="C597" s="4">
        <v>1</v>
      </c>
      <c r="D597" s="4">
        <v>20</v>
      </c>
      <c r="E597" s="5">
        <v>253</v>
      </c>
      <c r="F597" s="5" t="s">
        <v>120</v>
      </c>
      <c r="G597" s="5">
        <v>1</v>
      </c>
      <c r="H597" s="5" t="str">
        <f t="shared" si="9"/>
        <v>GEN20253ND1</v>
      </c>
      <c r="I597" s="5">
        <f>COUNTIF(Data!$G$3:$BA$2935,$H597)</f>
        <v>1</v>
      </c>
    </row>
    <row r="598" spans="1:9" x14ac:dyDescent="0.25">
      <c r="F598" s="5" t="s">
        <v>767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AT588"/>
  <sheetViews>
    <sheetView topLeftCell="D313" workbookViewId="0">
      <selection activeCell="J84" sqref="J84"/>
    </sheetView>
  </sheetViews>
  <sheetFormatPr defaultRowHeight="14.4" x14ac:dyDescent="0.3"/>
  <cols>
    <col min="1" max="3" width="9.109375" hidden="1" customWidth="1"/>
    <col min="4" max="4" width="14.33203125" style="53" customWidth="1"/>
    <col min="5" max="5" width="9.109375" style="53" customWidth="1"/>
    <col min="6" max="8" width="9.109375" style="53" hidden="1" customWidth="1"/>
    <col min="9" max="9" width="10.88671875" style="53" customWidth="1"/>
    <col min="10" max="10" width="9.109375" style="53" customWidth="1"/>
    <col min="11" max="27" width="8.88671875" style="53"/>
  </cols>
  <sheetData>
    <row r="2" spans="1:46" x14ac:dyDescent="0.3">
      <c r="A2" s="4">
        <f>PSSE!A3</f>
        <v>113015</v>
      </c>
      <c r="B2" s="4" t="str">
        <f>PSSE!B3</f>
        <v>HAKHAU1</v>
      </c>
      <c r="C2" s="4">
        <f>PSSE!D3</f>
        <v>110</v>
      </c>
      <c r="D2" s="52">
        <f>PSSE!E3</f>
        <v>150</v>
      </c>
      <c r="E2" s="52" t="str">
        <f>PSSE!F3</f>
        <v>TQ</v>
      </c>
      <c r="F2" s="52">
        <f>PSSE!G3</f>
        <v>1</v>
      </c>
      <c r="G2" s="52" t="str">
        <f>"AVR"&amp;C2&amp;D2&amp;E2&amp;F2</f>
        <v>AVR110150TQ1</v>
      </c>
      <c r="H2" s="52">
        <f>COUNTIF(Data!$G$3:$BA$2935,AVR!$G2)</f>
        <v>1</v>
      </c>
      <c r="I2" s="52" t="str">
        <f>IF($H2=0,"",VLOOKUP($G2,Data!$G$3:$BA$2935,2,FALSE))</f>
        <v>'ESST4B'</v>
      </c>
      <c r="J2" s="52">
        <f>PSSE!C3</f>
        <v>1</v>
      </c>
      <c r="K2" s="52">
        <f>IF($H2=0,"",VLOOKUP($G2,Data!$G$3:$BA$2935,4,FALSE))</f>
        <v>0</v>
      </c>
      <c r="L2" s="52">
        <f>IF($H2=0,"",VLOOKUP($G2,Data!$G$3:$BA$2935,5,FALSE))</f>
        <v>15</v>
      </c>
      <c r="M2" s="52">
        <f>IF($H2=0,"",VLOOKUP($G2,Data!$G$3:$BA$2935,6,FALSE))</f>
        <v>15</v>
      </c>
      <c r="N2" s="52">
        <f>IF($H2=0,"",VLOOKUP($G2,Data!$G$3:$BA$2935,7,FALSE))</f>
        <v>5</v>
      </c>
      <c r="O2" s="52">
        <f>IF($H2=0,"",VLOOKUP($G2,Data!$G$3:$BA$2935,8,FALSE))</f>
        <v>-0.87</v>
      </c>
      <c r="P2" s="52">
        <f>IF($H2=0,"",VLOOKUP($G2,Data!$G$3:$BA$2935,9,FALSE))</f>
        <v>0</v>
      </c>
      <c r="Q2" s="52">
        <f>IF($H2=0,"",VLOOKUP($G2,Data!$G$3:$BA$2935,10,FALSE))</f>
        <v>1</v>
      </c>
      <c r="R2" s="52">
        <f>IF($H2=0,"",VLOOKUP($G2,Data!$G$3:$BA$2935,11,FALSE))</f>
        <v>0</v>
      </c>
      <c r="S2" s="52">
        <f>IF($H2=0,"",VLOOKUP($G2,Data!$G$3:$BA$2935,12,FALSE))</f>
        <v>99</v>
      </c>
      <c r="T2" s="52">
        <f>IF($H2=0,"",VLOOKUP($G2,Data!$G$3:$BA$2935,13,FALSE))</f>
        <v>-99</v>
      </c>
      <c r="U2" s="52">
        <f>IF($H2=0,"",VLOOKUP($G2,Data!$G$3:$BA$2935,14,FALSE))</f>
        <v>0</v>
      </c>
      <c r="V2" s="52">
        <f>IF($H2=0,"",VLOOKUP($G2,Data!$G$3:$BA$2935,15,FALSE))</f>
        <v>9.3000000000000007</v>
      </c>
      <c r="W2" s="52">
        <f>IF($H2=0,"",VLOOKUP($G2,Data!$G$3:$BA$2935,16,FALSE))</f>
        <v>0</v>
      </c>
      <c r="X2" s="52">
        <f>IF($H2=0,"",VLOOKUP($G2,Data!$G$3:$BA$2935,17,FALSE))</f>
        <v>11.63</v>
      </c>
      <c r="Y2" s="52">
        <f>IF($H2=0,"",VLOOKUP($G2,Data!$G$3:$BA$2935,18,FALSE))</f>
        <v>0.113</v>
      </c>
      <c r="Z2" s="52">
        <f>IF($H2=0,"",VLOOKUP($G2,Data!$G$3:$BA$2935,19,FALSE))</f>
        <v>0.124</v>
      </c>
      <c r="AA2" s="52">
        <f>IF($H2=0,"",VLOOKUP($G2,Data!$G$3:$BA$2935,20,FALSE))</f>
        <v>0</v>
      </c>
      <c r="AB2" s="4" t="str">
        <f>IF($H2=0,"",VLOOKUP($G2,Data!$G$3:$BA$2935,21,FALSE))</f>
        <v>/</v>
      </c>
      <c r="AC2" s="4" t="str">
        <f>IF($H2=0,"",VLOOKUP($G2,Data!$G$3:$BA$2935,22,FALSE))</f>
        <v>/</v>
      </c>
      <c r="AD2" s="4" t="str">
        <f>IF($H2=0,"",VLOOKUP($G2,Data!$G$3:$BA$2935,23,FALSE))</f>
        <v/>
      </c>
      <c r="AE2" s="4" t="str">
        <f>IF($H2=0,"",VLOOKUP($G2,Data!$G$3:$BA$2935,24,FALSE))</f>
        <v/>
      </c>
      <c r="AF2" s="4" t="str">
        <f>IF($H2=0,"",VLOOKUP($G2,Data!$G$3:$BA$2935,25,FALSE))</f>
        <v/>
      </c>
      <c r="AG2" s="4" t="str">
        <f>IF($H2=0,"",VLOOKUP($G2,Data!$G$3:$BA$2935,26,FALSE))</f>
        <v/>
      </c>
      <c r="AH2" s="4" t="str">
        <f>IF($H2=0,"",VLOOKUP($G2,Data!$G$3:$BA$2935,27,FALSE))</f>
        <v/>
      </c>
      <c r="AI2" s="4" t="str">
        <f>IF($H2=0,"",VLOOKUP($G2,Data!$G$3:$BA$2935,28,FALSE))</f>
        <v/>
      </c>
      <c r="AJ2" s="4" t="str">
        <f>IF($H2=0,"",VLOOKUP($G2,Data!$G$3:$BA$2935,29,FALSE))</f>
        <v/>
      </c>
      <c r="AK2" s="4" t="str">
        <f>IF($H2=0,"",VLOOKUP($G2,Data!$G$3:$BA$2935,30,FALSE))</f>
        <v/>
      </c>
      <c r="AL2" s="4" t="str">
        <f>IF($H2=0,"",VLOOKUP($G2,Data!$G$3:$BA$2935,31,FALSE))</f>
        <v/>
      </c>
      <c r="AM2" s="4" t="str">
        <f>IF($H2=0,"",VLOOKUP($G2,Data!$G$3:$BA$2935,32,FALSE))</f>
        <v/>
      </c>
      <c r="AN2" s="4" t="str">
        <f>IF($H2=0,"",VLOOKUP($G2,Data!$G$3:$BA$2935,33,FALSE))</f>
        <v/>
      </c>
      <c r="AO2" s="4" t="str">
        <f>IF($H2=0,"",VLOOKUP($G2,Data!$G$3:$BA$2935,34,FALSE))</f>
        <v/>
      </c>
      <c r="AP2" s="4" t="str">
        <f>IF($H2=0,"",VLOOKUP($G2,Data!$G$3:$BA$2935,35,FALSE))</f>
        <v/>
      </c>
      <c r="AQ2" s="4" t="str">
        <f>IF($H2=0,"",VLOOKUP($G2,Data!$G$3:$BA$2935,36,FALSE))</f>
        <v/>
      </c>
      <c r="AR2" s="4" t="str">
        <f>IF($H2=0,"",VLOOKUP($G2,Data!$G$3:$BA$2935,37,FALSE))</f>
        <v/>
      </c>
      <c r="AS2" s="4" t="str">
        <f>IF($H2=0,"",VLOOKUP($G2,Data!$G$3:$BA$2935,38,FALSE))</f>
        <v/>
      </c>
      <c r="AT2" s="4" t="str">
        <f>IF($H2=0,"",VLOOKUP($G2,Data!$G$3:$BA$2935,39,FALSE))</f>
        <v/>
      </c>
    </row>
    <row r="3" spans="1:46" x14ac:dyDescent="0.3">
      <c r="A3" s="4">
        <f>PSSE!A4</f>
        <v>113017</v>
      </c>
      <c r="B3" s="4" t="str">
        <f>PSSE!B4</f>
        <v>MAOMAOTIAO1</v>
      </c>
      <c r="C3" s="4">
        <f>PSSE!D4</f>
        <v>110</v>
      </c>
      <c r="D3" s="52">
        <f>PSSE!E4</f>
        <v>150</v>
      </c>
      <c r="E3" s="52" t="str">
        <f>PSSE!F4</f>
        <v>TQ</v>
      </c>
      <c r="F3" s="52">
        <f>PSSE!G4</f>
        <v>1</v>
      </c>
      <c r="G3" s="52" t="str">
        <f t="shared" ref="G3:G4" si="0">"AVR"&amp;C3&amp;D3&amp;E3&amp;F3</f>
        <v>AVR110150TQ1</v>
      </c>
      <c r="H3" s="52">
        <f>COUNTIF(Data!$G$3:$BA$2935,AVR!$G3)</f>
        <v>1</v>
      </c>
      <c r="I3" s="52" t="str">
        <f>IF($H3=0,"",VLOOKUP($G3,Data!$G$3:$BA$2935,2,FALSE))</f>
        <v>'ESST4B'</v>
      </c>
      <c r="J3" s="52">
        <f>PSSE!C4</f>
        <v>1</v>
      </c>
      <c r="K3" s="52">
        <f>IF($H3=0,"",VLOOKUP($G3,Data!$G$3:$BA$2935,4,FALSE))</f>
        <v>0</v>
      </c>
      <c r="L3" s="52">
        <f>IF($H3=0,"",VLOOKUP($G3,Data!$G$3:$BA$2935,5,FALSE))</f>
        <v>15</v>
      </c>
      <c r="M3" s="52">
        <f>IF($H3=0,"",VLOOKUP($G3,Data!$G$3:$BA$2935,6,FALSE))</f>
        <v>15</v>
      </c>
      <c r="N3" s="52">
        <f>IF($H3=0,"",VLOOKUP($G3,Data!$G$3:$BA$2935,7,FALSE))</f>
        <v>5</v>
      </c>
      <c r="O3" s="52">
        <f>IF($H3=0,"",VLOOKUP($G3,Data!$G$3:$BA$2935,8,FALSE))</f>
        <v>-0.87</v>
      </c>
      <c r="P3" s="52">
        <f>IF($H3=0,"",VLOOKUP($G3,Data!$G$3:$BA$2935,9,FALSE))</f>
        <v>0</v>
      </c>
      <c r="Q3" s="52">
        <f>IF($H3=0,"",VLOOKUP($G3,Data!$G$3:$BA$2935,10,FALSE))</f>
        <v>1</v>
      </c>
      <c r="R3" s="52">
        <f>IF($H3=0,"",VLOOKUP($G3,Data!$G$3:$BA$2935,11,FALSE))</f>
        <v>0</v>
      </c>
      <c r="S3" s="52">
        <f>IF($H3=0,"",VLOOKUP($G3,Data!$G$3:$BA$2935,12,FALSE))</f>
        <v>99</v>
      </c>
      <c r="T3" s="52">
        <f>IF($H3=0,"",VLOOKUP($G3,Data!$G$3:$BA$2935,13,FALSE))</f>
        <v>-99</v>
      </c>
      <c r="U3" s="52">
        <f>IF($H3=0,"",VLOOKUP($G3,Data!$G$3:$BA$2935,14,FALSE))</f>
        <v>0</v>
      </c>
      <c r="V3" s="52">
        <f>IF($H3=0,"",VLOOKUP($G3,Data!$G$3:$BA$2935,15,FALSE))</f>
        <v>9.3000000000000007</v>
      </c>
      <c r="W3" s="52">
        <f>IF($H3=0,"",VLOOKUP($G3,Data!$G$3:$BA$2935,16,FALSE))</f>
        <v>0</v>
      </c>
      <c r="X3" s="52">
        <f>IF($H3=0,"",VLOOKUP($G3,Data!$G$3:$BA$2935,17,FALSE))</f>
        <v>11.63</v>
      </c>
      <c r="Y3" s="52">
        <f>IF($H3=0,"",VLOOKUP($G3,Data!$G$3:$BA$2935,18,FALSE))</f>
        <v>0.113</v>
      </c>
      <c r="Z3" s="52">
        <f>IF($H3=0,"",VLOOKUP($G3,Data!$G$3:$BA$2935,19,FALSE))</f>
        <v>0.124</v>
      </c>
      <c r="AA3" s="52">
        <f>IF($H3=0,"",VLOOKUP($G3,Data!$G$3:$BA$2935,20,FALSE))</f>
        <v>0</v>
      </c>
      <c r="AB3" s="4" t="str">
        <f>IF($H3=0,"",VLOOKUP($G3,Data!$G$3:$BA$2935,21,FALSE))</f>
        <v>/</v>
      </c>
      <c r="AC3" s="4" t="str">
        <f>IF($H3=0,"",VLOOKUP($G3,Data!$G$3:$BA$2935,22,FALSE))</f>
        <v>/</v>
      </c>
      <c r="AD3" s="4" t="str">
        <f>IF($H3=0,"",VLOOKUP($G3,Data!$G$3:$BA$2935,23,FALSE))</f>
        <v/>
      </c>
      <c r="AE3" s="4" t="str">
        <f>IF($H3=0,"",VLOOKUP($G3,Data!$G$3:$BA$2935,24,FALSE))</f>
        <v/>
      </c>
      <c r="AF3" s="4" t="str">
        <f>IF($H3=0,"",VLOOKUP($G3,Data!$G$3:$BA$2935,25,FALSE))</f>
        <v/>
      </c>
      <c r="AG3" s="4" t="str">
        <f>IF($H3=0,"",VLOOKUP($G3,Data!$G$3:$BA$2935,26,FALSE))</f>
        <v/>
      </c>
      <c r="AH3" s="4" t="str">
        <f>IF($H3=0,"",VLOOKUP($G3,Data!$G$3:$BA$2935,27,FALSE))</f>
        <v/>
      </c>
      <c r="AI3" s="4" t="str">
        <f>IF($H3=0,"",VLOOKUP($G3,Data!$G$3:$BA$2935,28,FALSE))</f>
        <v/>
      </c>
      <c r="AJ3" s="4" t="str">
        <f>IF($H3=0,"",VLOOKUP($G3,Data!$G$3:$BA$2935,29,FALSE))</f>
        <v/>
      </c>
      <c r="AK3" s="4" t="str">
        <f>IF($H3=0,"",VLOOKUP($G3,Data!$G$3:$BA$2935,30,FALSE))</f>
        <v/>
      </c>
      <c r="AL3" s="4" t="str">
        <f>IF($H3=0,"",VLOOKUP($G3,Data!$G$3:$BA$2935,31,FALSE))</f>
        <v/>
      </c>
      <c r="AM3" s="4" t="str">
        <f>IF($H3=0,"",VLOOKUP($G3,Data!$G$3:$BA$2935,32,FALSE))</f>
        <v/>
      </c>
      <c r="AN3" s="4" t="str">
        <f>IF($H3=0,"",VLOOKUP($G3,Data!$G$3:$BA$2935,33,FALSE))</f>
        <v/>
      </c>
      <c r="AO3" s="4" t="str">
        <f>IF($H3=0,"",VLOOKUP($G3,Data!$G$3:$BA$2935,34,FALSE))</f>
        <v/>
      </c>
      <c r="AP3" s="4" t="str">
        <f>IF($H3=0,"",VLOOKUP($G3,Data!$G$3:$BA$2935,35,FALSE))</f>
        <v/>
      </c>
      <c r="AQ3" s="4" t="str">
        <f>IF($H3=0,"",VLOOKUP($G3,Data!$G$3:$BA$2935,36,FALSE))</f>
        <v/>
      </c>
      <c r="AR3" s="4" t="str">
        <f>IF($H3=0,"",VLOOKUP($G3,Data!$G$3:$BA$2935,37,FALSE))</f>
        <v/>
      </c>
      <c r="AS3" s="4" t="str">
        <f>IF($H3=0,"",VLOOKUP($G3,Data!$G$3:$BA$2935,38,FALSE))</f>
        <v/>
      </c>
      <c r="AT3" s="4" t="str">
        <f>IF($H3=0,"",VLOOKUP($G3,Data!$G$3:$BA$2935,39,FALSE))</f>
        <v/>
      </c>
    </row>
    <row r="4" spans="1:46" x14ac:dyDescent="0.3">
      <c r="A4" s="4">
        <f>PSSE!A11</f>
        <v>216011</v>
      </c>
      <c r="B4" s="4" t="str">
        <f>PSSE!B11</f>
        <v>TANKIEU2</v>
      </c>
      <c r="C4" s="4">
        <f>PSSE!D11</f>
        <v>220</v>
      </c>
      <c r="D4" s="52">
        <f>PSSE!E11</f>
        <v>300</v>
      </c>
      <c r="E4" s="52" t="str">
        <f>PSSE!F11</f>
        <v>TQ</v>
      </c>
      <c r="F4" s="52">
        <f>PSSE!G11</f>
        <v>1</v>
      </c>
      <c r="G4" s="52" t="str">
        <f t="shared" si="0"/>
        <v>AVR220300TQ1</v>
      </c>
      <c r="H4" s="52">
        <f>COUNTIF(Data!$G$3:$BA$2935,AVR!$G4)</f>
        <v>1</v>
      </c>
      <c r="I4" s="52" t="str">
        <f>IF($H4=0,"",VLOOKUP($G4,Data!$G$3:$BA$2935,2,FALSE))</f>
        <v>'ESST4B'</v>
      </c>
      <c r="J4" s="52">
        <f>PSSE!C11</f>
        <v>1</v>
      </c>
      <c r="K4" s="52">
        <f>IF($H4=0,"",VLOOKUP($G4,Data!$G$3:$BA$2935,4,FALSE))</f>
        <v>0</v>
      </c>
      <c r="L4" s="52">
        <f>IF($H4=0,"",VLOOKUP($G4,Data!$G$3:$BA$2935,5,FALSE))</f>
        <v>15</v>
      </c>
      <c r="M4" s="52">
        <f>IF($H4=0,"",VLOOKUP($G4,Data!$G$3:$BA$2935,6,FALSE))</f>
        <v>15</v>
      </c>
      <c r="N4" s="52">
        <f>IF($H4=0,"",VLOOKUP($G4,Data!$G$3:$BA$2935,7,FALSE))</f>
        <v>5</v>
      </c>
      <c r="O4" s="52">
        <f>IF($H4=0,"",VLOOKUP($G4,Data!$G$3:$BA$2935,8,FALSE))</f>
        <v>-0.87</v>
      </c>
      <c r="P4" s="52">
        <f>IF($H4=0,"",VLOOKUP($G4,Data!$G$3:$BA$2935,9,FALSE))</f>
        <v>0</v>
      </c>
      <c r="Q4" s="52">
        <f>IF($H4=0,"",VLOOKUP($G4,Data!$G$3:$BA$2935,10,FALSE))</f>
        <v>1</v>
      </c>
      <c r="R4" s="52">
        <f>IF($H4=0,"",VLOOKUP($G4,Data!$G$3:$BA$2935,11,FALSE))</f>
        <v>0</v>
      </c>
      <c r="S4" s="52">
        <f>IF($H4=0,"",VLOOKUP($G4,Data!$G$3:$BA$2935,12,FALSE))</f>
        <v>99</v>
      </c>
      <c r="T4" s="52">
        <f>IF($H4=0,"",VLOOKUP($G4,Data!$G$3:$BA$2935,13,FALSE))</f>
        <v>-99</v>
      </c>
      <c r="U4" s="52">
        <f>IF($H4=0,"",VLOOKUP($G4,Data!$G$3:$BA$2935,14,FALSE))</f>
        <v>0</v>
      </c>
      <c r="V4" s="52">
        <f>IF($H4=0,"",VLOOKUP($G4,Data!$G$3:$BA$2935,15,FALSE))</f>
        <v>9.3000000000000007</v>
      </c>
      <c r="W4" s="52">
        <f>IF($H4=0,"",VLOOKUP($G4,Data!$G$3:$BA$2935,16,FALSE))</f>
        <v>0</v>
      </c>
      <c r="X4" s="52">
        <f>IF($H4=0,"",VLOOKUP($G4,Data!$G$3:$BA$2935,17,FALSE))</f>
        <v>11.63</v>
      </c>
      <c r="Y4" s="52">
        <f>IF($H4=0,"",VLOOKUP($G4,Data!$G$3:$BA$2935,18,FALSE))</f>
        <v>0.113</v>
      </c>
      <c r="Z4" s="52">
        <f>IF($H4=0,"",VLOOKUP($G4,Data!$G$3:$BA$2935,19,FALSE))</f>
        <v>0.124</v>
      </c>
      <c r="AA4" s="52">
        <f>IF($H4=0,"",VLOOKUP($G4,Data!$G$3:$BA$2935,20,FALSE))</f>
        <v>0</v>
      </c>
      <c r="AB4" s="4" t="str">
        <f>IF($H4=0,"",VLOOKUP($G4,Data!$G$3:$BA$2935,21,FALSE))</f>
        <v>/</v>
      </c>
      <c r="AC4" s="4" t="str">
        <f>IF($H4=0,"",VLOOKUP($G4,Data!$G$3:$BA$2935,22,FALSE))</f>
        <v>/</v>
      </c>
      <c r="AD4" s="4" t="str">
        <f>IF($H4=0,"",VLOOKUP($G4,Data!$G$3:$BA$2935,23,FALSE))</f>
        <v/>
      </c>
      <c r="AE4" s="4" t="str">
        <f>IF($H4=0,"",VLOOKUP($G4,Data!$G$3:$BA$2935,24,FALSE))</f>
        <v/>
      </c>
      <c r="AF4" s="4" t="str">
        <f>IF($H4=0,"",VLOOKUP($G4,Data!$G$3:$BA$2935,25,FALSE))</f>
        <v/>
      </c>
      <c r="AG4" s="4" t="str">
        <f>IF($H4=0,"",VLOOKUP($G4,Data!$G$3:$BA$2935,26,FALSE))</f>
        <v/>
      </c>
      <c r="AH4" s="4" t="str">
        <f>IF($H4=0,"",VLOOKUP($G4,Data!$G$3:$BA$2935,27,FALSE))</f>
        <v/>
      </c>
      <c r="AI4" s="4" t="str">
        <f>IF($H4=0,"",VLOOKUP($G4,Data!$G$3:$BA$2935,28,FALSE))</f>
        <v/>
      </c>
      <c r="AJ4" s="4" t="str">
        <f>IF($H4=0,"",VLOOKUP($G4,Data!$G$3:$BA$2935,29,FALSE))</f>
        <v/>
      </c>
      <c r="AK4" s="4" t="str">
        <f>IF($H4=0,"",VLOOKUP($G4,Data!$G$3:$BA$2935,30,FALSE))</f>
        <v/>
      </c>
      <c r="AL4" s="4" t="str">
        <f>IF($H4=0,"",VLOOKUP($G4,Data!$G$3:$BA$2935,31,FALSE))</f>
        <v/>
      </c>
      <c r="AM4" s="4" t="str">
        <f>IF($H4=0,"",VLOOKUP($G4,Data!$G$3:$BA$2935,32,FALSE))</f>
        <v/>
      </c>
      <c r="AN4" s="4" t="str">
        <f>IF($H4=0,"",VLOOKUP($G4,Data!$G$3:$BA$2935,33,FALSE))</f>
        <v/>
      </c>
      <c r="AO4" s="4" t="str">
        <f>IF($H4=0,"",VLOOKUP($G4,Data!$G$3:$BA$2935,34,FALSE))</f>
        <v/>
      </c>
      <c r="AP4" s="4" t="str">
        <f>IF($H4=0,"",VLOOKUP($G4,Data!$G$3:$BA$2935,35,FALSE))</f>
        <v/>
      </c>
      <c r="AQ4" s="4" t="str">
        <f>IF($H4=0,"",VLOOKUP($G4,Data!$G$3:$BA$2935,36,FALSE))</f>
        <v/>
      </c>
      <c r="AR4" s="4" t="str">
        <f>IF($H4=0,"",VLOOKUP($G4,Data!$G$3:$BA$2935,37,FALSE))</f>
        <v/>
      </c>
      <c r="AS4" s="4" t="str">
        <f>IF($H4=0,"",VLOOKUP($G4,Data!$G$3:$BA$2935,38,FALSE))</f>
        <v/>
      </c>
      <c r="AT4" s="4" t="str">
        <f>IF($H4=0,"",VLOOKUP($G4,Data!$G$3:$BA$2935,39,FALSE))</f>
        <v/>
      </c>
    </row>
    <row r="5" spans="1:46" x14ac:dyDescent="0.3">
      <c r="A5" s="4">
        <f>PSSE!A14</f>
        <v>910011</v>
      </c>
      <c r="B5" s="4" t="str">
        <f>PSSE!B14</f>
        <v>BAOLAC_H1</v>
      </c>
      <c r="C5" s="4">
        <f>PSSE!D14</f>
        <v>15.8</v>
      </c>
      <c r="D5" s="52">
        <f>PSSE!E14</f>
        <v>180</v>
      </c>
      <c r="E5" s="52" t="str">
        <f>PSSE!F14</f>
        <v>TD</v>
      </c>
      <c r="F5" s="52">
        <f>PSSE!G14</f>
        <v>1</v>
      </c>
      <c r="G5" s="52" t="str">
        <f t="shared" ref="G5:G68" si="1">"AVR"&amp;C5&amp;D5&amp;E5&amp;F5</f>
        <v>AVR15.8180TD1</v>
      </c>
      <c r="H5" s="52">
        <f>COUNTIF(Data!$G$3:$BA$2935,AVR!$G5)</f>
        <v>1</v>
      </c>
      <c r="I5" s="52" t="str">
        <f>IF($H5=0,"",VLOOKUP($G5,Data!$G$3:$BA$2935,2,FALSE))</f>
        <v>'ESST4B'</v>
      </c>
      <c r="J5" s="52">
        <f>PSSE!C14</f>
        <v>1</v>
      </c>
      <c r="K5" s="52">
        <f>IF($H5=0,"",VLOOKUP($G5,Data!$G$3:$BA$2935,4,FALSE))</f>
        <v>0</v>
      </c>
      <c r="L5" s="52">
        <f>IF($H5=0,"",VLOOKUP($G5,Data!$G$3:$BA$2935,5,FALSE))</f>
        <v>10.75</v>
      </c>
      <c r="M5" s="52">
        <f>IF($H5=0,"",VLOOKUP($G5,Data!$G$3:$BA$2935,6,FALSE))</f>
        <v>10.75</v>
      </c>
      <c r="N5" s="52">
        <f>IF($H5=0,"",VLOOKUP($G5,Data!$G$3:$BA$2935,7,FALSE))</f>
        <v>5</v>
      </c>
      <c r="O5" s="52">
        <f>IF($H5=0,"",VLOOKUP($G5,Data!$G$3:$BA$2935,8,FALSE))</f>
        <v>-0.87</v>
      </c>
      <c r="P5" s="52">
        <f>IF($H5=0,"",VLOOKUP($G5,Data!$G$3:$BA$2935,9,FALSE))</f>
        <v>0</v>
      </c>
      <c r="Q5" s="52">
        <f>IF($H5=0,"",VLOOKUP($G5,Data!$G$3:$BA$2935,10,FALSE))</f>
        <v>1</v>
      </c>
      <c r="R5" s="52">
        <f>IF($H5=0,"",VLOOKUP($G5,Data!$G$3:$BA$2935,11,FALSE))</f>
        <v>0</v>
      </c>
      <c r="S5" s="52">
        <f>IF($H5=0,"",VLOOKUP($G5,Data!$G$3:$BA$2935,12,FALSE))</f>
        <v>99</v>
      </c>
      <c r="T5" s="52">
        <f>IF($H5=0,"",VLOOKUP($G5,Data!$G$3:$BA$2935,13,FALSE))</f>
        <v>-99</v>
      </c>
      <c r="U5" s="52">
        <f>IF($H5=0,"",VLOOKUP($G5,Data!$G$3:$BA$2935,14,FALSE))</f>
        <v>0</v>
      </c>
      <c r="V5" s="52">
        <f>IF($H5=0,"",VLOOKUP($G5,Data!$G$3:$BA$2935,15,FALSE))</f>
        <v>9.3000000000000007</v>
      </c>
      <c r="W5" s="52">
        <f>IF($H5=0,"",VLOOKUP($G5,Data!$G$3:$BA$2935,16,FALSE))</f>
        <v>0</v>
      </c>
      <c r="X5" s="52">
        <f>IF($H5=0,"",VLOOKUP($G5,Data!$G$3:$BA$2935,17,FALSE))</f>
        <v>11.63</v>
      </c>
      <c r="Y5" s="52">
        <f>IF($H5=0,"",VLOOKUP($G5,Data!$G$3:$BA$2935,18,FALSE))</f>
        <v>0.113</v>
      </c>
      <c r="Z5" s="52">
        <f>IF($H5=0,"",VLOOKUP($G5,Data!$G$3:$BA$2935,19,FALSE))</f>
        <v>0.124</v>
      </c>
      <c r="AA5" s="52">
        <f>IF($H5=0,"",VLOOKUP($G5,Data!$G$3:$BA$2935,20,FALSE))</f>
        <v>0</v>
      </c>
      <c r="AB5" s="4" t="str">
        <f>IF($H5=0,"",VLOOKUP($G5,Data!$G$3:$BA$2935,21,FALSE))</f>
        <v>/</v>
      </c>
      <c r="AC5" s="4" t="str">
        <f>IF($H5=0,"",VLOOKUP($G5,Data!$G$3:$BA$2935,22,FALSE))</f>
        <v>/</v>
      </c>
      <c r="AD5" s="4" t="str">
        <f>IF($H5=0,"",VLOOKUP($G5,Data!$G$3:$BA$2935,23,FALSE))</f>
        <v/>
      </c>
      <c r="AE5" s="4" t="str">
        <f>IF($H5=0,"",VLOOKUP($G5,Data!$G$3:$BA$2935,24,FALSE))</f>
        <v/>
      </c>
      <c r="AF5" s="4" t="str">
        <f>IF($H5=0,"",VLOOKUP($G5,Data!$G$3:$BA$2935,25,FALSE))</f>
        <v/>
      </c>
      <c r="AG5" s="4" t="str">
        <f>IF($H5=0,"",VLOOKUP($G5,Data!$G$3:$BA$2935,26,FALSE))</f>
        <v/>
      </c>
      <c r="AH5" s="4" t="str">
        <f>IF($H5=0,"",VLOOKUP($G5,Data!$G$3:$BA$2935,27,FALSE))</f>
        <v/>
      </c>
      <c r="AI5" s="4" t="str">
        <f>IF($H5=0,"",VLOOKUP($G5,Data!$G$3:$BA$2935,28,FALSE))</f>
        <v/>
      </c>
      <c r="AJ5" s="4" t="str">
        <f>IF($H5=0,"",VLOOKUP($G5,Data!$G$3:$BA$2935,29,FALSE))</f>
        <v/>
      </c>
      <c r="AK5" s="4" t="str">
        <f>IF($H5=0,"",VLOOKUP($G5,Data!$G$3:$BA$2935,30,FALSE))</f>
        <v/>
      </c>
      <c r="AL5" s="4" t="str">
        <f>IF($H5=0,"",VLOOKUP($G5,Data!$G$3:$BA$2935,31,FALSE))</f>
        <v/>
      </c>
      <c r="AM5" s="4" t="str">
        <f>IF($H5=0,"",VLOOKUP($G5,Data!$G$3:$BA$2935,32,FALSE))</f>
        <v/>
      </c>
      <c r="AN5" s="4" t="str">
        <f>IF($H5=0,"",VLOOKUP($G5,Data!$G$3:$BA$2935,33,FALSE))</f>
        <v/>
      </c>
      <c r="AO5" s="4" t="str">
        <f>IF($H5=0,"",VLOOKUP($G5,Data!$G$3:$BA$2935,34,FALSE))</f>
        <v/>
      </c>
      <c r="AP5" s="4" t="str">
        <f>IF($H5=0,"",VLOOKUP($G5,Data!$G$3:$BA$2935,35,FALSE))</f>
        <v/>
      </c>
      <c r="AQ5" s="4" t="str">
        <f>IF($H5=0,"",VLOOKUP($G5,Data!$G$3:$BA$2935,36,FALSE))</f>
        <v/>
      </c>
      <c r="AR5" s="4" t="str">
        <f>IF($H5=0,"",VLOOKUP($G5,Data!$G$3:$BA$2935,37,FALSE))</f>
        <v/>
      </c>
      <c r="AS5" s="4" t="str">
        <f>IF($H5=0,"",VLOOKUP($G5,Data!$G$3:$BA$2935,38,FALSE))</f>
        <v/>
      </c>
      <c r="AT5" s="4" t="str">
        <f>IF($H5=0,"",VLOOKUP($G5,Data!$G$3:$BA$2935,39,FALSE))</f>
        <v/>
      </c>
    </row>
    <row r="6" spans="1:46" x14ac:dyDescent="0.3">
      <c r="A6" s="4">
        <f>PSSE!A15</f>
        <v>910021</v>
      </c>
      <c r="B6" s="4" t="str">
        <f>PSSE!B15</f>
        <v>BANRA1_S1</v>
      </c>
      <c r="C6" s="4">
        <f>PSSE!D15</f>
        <v>6.3</v>
      </c>
      <c r="D6" s="52">
        <f>PSSE!E15</f>
        <v>55</v>
      </c>
      <c r="E6" s="52" t="str">
        <f>PSSE!F15</f>
        <v>ND</v>
      </c>
      <c r="F6" s="52">
        <f>PSSE!G15</f>
        <v>1</v>
      </c>
      <c r="G6" s="52" t="str">
        <f t="shared" si="1"/>
        <v>AVR6.355ND1</v>
      </c>
      <c r="H6" s="52">
        <f>COUNTIF(Data!$G$3:$BA$2935,AVR!$G6)</f>
        <v>1</v>
      </c>
      <c r="I6" s="52" t="str">
        <f>IF($H6=0,"",VLOOKUP($G6,Data!$G$3:$BA$2935,2,FALSE))</f>
        <v>'ESST4B'</v>
      </c>
      <c r="J6" s="52">
        <f>PSSE!C15</f>
        <v>1</v>
      </c>
      <c r="K6" s="52">
        <f>IF($H6=0,"",VLOOKUP($G6,Data!$G$3:$BA$2935,4,FALSE))</f>
        <v>0</v>
      </c>
      <c r="L6" s="52">
        <f>IF($H6=0,"",VLOOKUP($G6,Data!$G$3:$BA$2935,5,FALSE))</f>
        <v>15</v>
      </c>
      <c r="M6" s="52">
        <f>IF($H6=0,"",VLOOKUP($G6,Data!$G$3:$BA$2935,6,FALSE))</f>
        <v>15</v>
      </c>
      <c r="N6" s="52">
        <f>IF($H6=0,"",VLOOKUP($G6,Data!$G$3:$BA$2935,7,FALSE))</f>
        <v>5</v>
      </c>
      <c r="O6" s="52">
        <f>IF($H6=0,"",VLOOKUP($G6,Data!$G$3:$BA$2935,8,FALSE))</f>
        <v>-0.87</v>
      </c>
      <c r="P6" s="52">
        <f>IF($H6=0,"",VLOOKUP($G6,Data!$G$3:$BA$2935,9,FALSE))</f>
        <v>0</v>
      </c>
      <c r="Q6" s="52">
        <f>IF($H6=0,"",VLOOKUP($G6,Data!$G$3:$BA$2935,10,FALSE))</f>
        <v>1</v>
      </c>
      <c r="R6" s="52">
        <f>IF($H6=0,"",VLOOKUP($G6,Data!$G$3:$BA$2935,11,FALSE))</f>
        <v>0</v>
      </c>
      <c r="S6" s="52">
        <f>IF($H6=0,"",VLOOKUP($G6,Data!$G$3:$BA$2935,12,FALSE))</f>
        <v>99</v>
      </c>
      <c r="T6" s="52">
        <f>IF($H6=0,"",VLOOKUP($G6,Data!$G$3:$BA$2935,13,FALSE))</f>
        <v>-99</v>
      </c>
      <c r="U6" s="52">
        <f>IF($H6=0,"",VLOOKUP($G6,Data!$G$3:$BA$2935,14,FALSE))</f>
        <v>0</v>
      </c>
      <c r="V6" s="52">
        <f>IF($H6=0,"",VLOOKUP($G6,Data!$G$3:$BA$2935,15,FALSE))</f>
        <v>9.3000000000000007</v>
      </c>
      <c r="W6" s="52">
        <f>IF($H6=0,"",VLOOKUP($G6,Data!$G$3:$BA$2935,16,FALSE))</f>
        <v>0</v>
      </c>
      <c r="X6" s="52">
        <f>IF($H6=0,"",VLOOKUP($G6,Data!$G$3:$BA$2935,17,FALSE))</f>
        <v>11.63</v>
      </c>
      <c r="Y6" s="52">
        <f>IF($H6=0,"",VLOOKUP($G6,Data!$G$3:$BA$2935,18,FALSE))</f>
        <v>0.113</v>
      </c>
      <c r="Z6" s="52">
        <f>IF($H6=0,"",VLOOKUP($G6,Data!$G$3:$BA$2935,19,FALSE))</f>
        <v>0.124</v>
      </c>
      <c r="AA6" s="52">
        <f>IF($H6=0,"",VLOOKUP($G6,Data!$G$3:$BA$2935,20,FALSE))</f>
        <v>0</v>
      </c>
      <c r="AB6" s="4" t="str">
        <f>IF($H6=0,"",VLOOKUP($G6,Data!$G$3:$BA$2935,21,FALSE))</f>
        <v>/</v>
      </c>
      <c r="AC6" s="4" t="str">
        <f>IF($H6=0,"",VLOOKUP($G6,Data!$G$3:$BA$2935,22,FALSE))</f>
        <v>/</v>
      </c>
      <c r="AD6" s="4" t="str">
        <f>IF($H6=0,"",VLOOKUP($G6,Data!$G$3:$BA$2935,23,FALSE))</f>
        <v/>
      </c>
      <c r="AE6" s="4" t="str">
        <f>IF($H6=0,"",VLOOKUP($G6,Data!$G$3:$BA$2935,24,FALSE))</f>
        <v/>
      </c>
      <c r="AF6" s="4" t="str">
        <f>IF($H6=0,"",VLOOKUP($G6,Data!$G$3:$BA$2935,25,FALSE))</f>
        <v/>
      </c>
      <c r="AG6" s="4" t="str">
        <f>IF($H6=0,"",VLOOKUP($G6,Data!$G$3:$BA$2935,26,FALSE))</f>
        <v/>
      </c>
      <c r="AH6" s="4" t="str">
        <f>IF($H6=0,"",VLOOKUP($G6,Data!$G$3:$BA$2935,27,FALSE))</f>
        <v/>
      </c>
      <c r="AI6" s="4" t="str">
        <f>IF($H6=0,"",VLOOKUP($G6,Data!$G$3:$BA$2935,28,FALSE))</f>
        <v/>
      </c>
      <c r="AJ6" s="4" t="str">
        <f>IF($H6=0,"",VLOOKUP($G6,Data!$G$3:$BA$2935,29,FALSE))</f>
        <v/>
      </c>
      <c r="AK6" s="4" t="str">
        <f>IF($H6=0,"",VLOOKUP($G6,Data!$G$3:$BA$2935,30,FALSE))</f>
        <v/>
      </c>
      <c r="AL6" s="4" t="str">
        <f>IF($H6=0,"",VLOOKUP($G6,Data!$G$3:$BA$2935,31,FALSE))</f>
        <v/>
      </c>
      <c r="AM6" s="4" t="str">
        <f>IF($H6=0,"",VLOOKUP($G6,Data!$G$3:$BA$2935,32,FALSE))</f>
        <v/>
      </c>
      <c r="AN6" s="4" t="str">
        <f>IF($H6=0,"",VLOOKUP($G6,Data!$G$3:$BA$2935,33,FALSE))</f>
        <v/>
      </c>
      <c r="AO6" s="4" t="str">
        <f>IF($H6=0,"",VLOOKUP($G6,Data!$G$3:$BA$2935,34,FALSE))</f>
        <v/>
      </c>
      <c r="AP6" s="4" t="str">
        <f>IF($H6=0,"",VLOOKUP($G6,Data!$G$3:$BA$2935,35,FALSE))</f>
        <v/>
      </c>
      <c r="AQ6" s="4" t="str">
        <f>IF($H6=0,"",VLOOKUP($G6,Data!$G$3:$BA$2935,36,FALSE))</f>
        <v/>
      </c>
      <c r="AR6" s="4" t="str">
        <f>IF($H6=0,"",VLOOKUP($G6,Data!$G$3:$BA$2935,37,FALSE))</f>
        <v/>
      </c>
      <c r="AS6" s="4" t="str">
        <f>IF($H6=0,"",VLOOKUP($G6,Data!$G$3:$BA$2935,38,FALSE))</f>
        <v/>
      </c>
      <c r="AT6" s="4" t="str">
        <f>IF($H6=0,"",VLOOKUP($G6,Data!$G$3:$BA$2935,39,FALSE))</f>
        <v/>
      </c>
    </row>
    <row r="7" spans="1:46" x14ac:dyDescent="0.3">
      <c r="A7" s="4">
        <f>PSSE!A16</f>
        <v>912011</v>
      </c>
      <c r="B7" s="4" t="str">
        <f>PSSE!B16</f>
        <v>NADUONG1_S1</v>
      </c>
      <c r="C7" s="4">
        <f>PSSE!D16</f>
        <v>6.3</v>
      </c>
      <c r="D7" s="52">
        <f>PSSE!E16</f>
        <v>55</v>
      </c>
      <c r="E7" s="52" t="str">
        <f>PSSE!F16</f>
        <v>ND</v>
      </c>
      <c r="F7" s="52">
        <f>PSSE!G16</f>
        <v>1</v>
      </c>
      <c r="G7" s="52" t="str">
        <f t="shared" si="1"/>
        <v>AVR6.355ND1</v>
      </c>
      <c r="H7" s="52">
        <f>COUNTIF(Data!$G$3:$BA$2935,AVR!$G7)</f>
        <v>1</v>
      </c>
      <c r="I7" s="52" t="str">
        <f>IF($H7=0,"",VLOOKUP($G7,Data!$G$3:$BA$2935,2,FALSE))</f>
        <v>'ESST4B'</v>
      </c>
      <c r="J7" s="52">
        <f>PSSE!C16</f>
        <v>1</v>
      </c>
      <c r="K7" s="52">
        <f>IF($H7=0,"",VLOOKUP($G7,Data!$G$3:$BA$2935,4,FALSE))</f>
        <v>0</v>
      </c>
      <c r="L7" s="52">
        <f>IF($H7=0,"",VLOOKUP($G7,Data!$G$3:$BA$2935,5,FALSE))</f>
        <v>15</v>
      </c>
      <c r="M7" s="52">
        <f>IF($H7=0,"",VLOOKUP($G7,Data!$G$3:$BA$2935,6,FALSE))</f>
        <v>15</v>
      </c>
      <c r="N7" s="52">
        <f>IF($H7=0,"",VLOOKUP($G7,Data!$G$3:$BA$2935,7,FALSE))</f>
        <v>5</v>
      </c>
      <c r="O7" s="52">
        <f>IF($H7=0,"",VLOOKUP($G7,Data!$G$3:$BA$2935,8,FALSE))</f>
        <v>-0.87</v>
      </c>
      <c r="P7" s="52">
        <f>IF($H7=0,"",VLOOKUP($G7,Data!$G$3:$BA$2935,9,FALSE))</f>
        <v>0</v>
      </c>
      <c r="Q7" s="52">
        <f>IF($H7=0,"",VLOOKUP($G7,Data!$G$3:$BA$2935,10,FALSE))</f>
        <v>1</v>
      </c>
      <c r="R7" s="52">
        <f>IF($H7=0,"",VLOOKUP($G7,Data!$G$3:$BA$2935,11,FALSE))</f>
        <v>0</v>
      </c>
      <c r="S7" s="52">
        <f>IF($H7=0,"",VLOOKUP($G7,Data!$G$3:$BA$2935,12,FALSE))</f>
        <v>99</v>
      </c>
      <c r="T7" s="52">
        <f>IF($H7=0,"",VLOOKUP($G7,Data!$G$3:$BA$2935,13,FALSE))</f>
        <v>-99</v>
      </c>
      <c r="U7" s="52">
        <f>IF($H7=0,"",VLOOKUP($G7,Data!$G$3:$BA$2935,14,FALSE))</f>
        <v>0</v>
      </c>
      <c r="V7" s="52">
        <f>IF($H7=0,"",VLOOKUP($G7,Data!$G$3:$BA$2935,15,FALSE))</f>
        <v>9.3000000000000007</v>
      </c>
      <c r="W7" s="52">
        <f>IF($H7=0,"",VLOOKUP($G7,Data!$G$3:$BA$2935,16,FALSE))</f>
        <v>0</v>
      </c>
      <c r="X7" s="52">
        <f>IF($H7=0,"",VLOOKUP($G7,Data!$G$3:$BA$2935,17,FALSE))</f>
        <v>11.63</v>
      </c>
      <c r="Y7" s="52">
        <f>IF($H7=0,"",VLOOKUP($G7,Data!$G$3:$BA$2935,18,FALSE))</f>
        <v>0.113</v>
      </c>
      <c r="Z7" s="52">
        <f>IF($H7=0,"",VLOOKUP($G7,Data!$G$3:$BA$2935,19,FALSE))</f>
        <v>0.124</v>
      </c>
      <c r="AA7" s="52">
        <f>IF($H7=0,"",VLOOKUP($G7,Data!$G$3:$BA$2935,20,FALSE))</f>
        <v>0</v>
      </c>
      <c r="AB7" s="4" t="str">
        <f>IF($H7=0,"",VLOOKUP($G7,Data!$G$3:$BA$2935,21,FALSE))</f>
        <v>/</v>
      </c>
      <c r="AC7" s="4" t="str">
        <f>IF($H7=0,"",VLOOKUP($G7,Data!$G$3:$BA$2935,22,FALSE))</f>
        <v>/</v>
      </c>
      <c r="AD7" s="4" t="str">
        <f>IF($H7=0,"",VLOOKUP($G7,Data!$G$3:$BA$2935,23,FALSE))</f>
        <v/>
      </c>
      <c r="AE7" s="4" t="str">
        <f>IF($H7=0,"",VLOOKUP($G7,Data!$G$3:$BA$2935,24,FALSE))</f>
        <v/>
      </c>
      <c r="AF7" s="4" t="str">
        <f>IF($H7=0,"",VLOOKUP($G7,Data!$G$3:$BA$2935,25,FALSE))</f>
        <v/>
      </c>
      <c r="AG7" s="4" t="str">
        <f>IF($H7=0,"",VLOOKUP($G7,Data!$G$3:$BA$2935,26,FALSE))</f>
        <v/>
      </c>
      <c r="AH7" s="4" t="str">
        <f>IF($H7=0,"",VLOOKUP($G7,Data!$G$3:$BA$2935,27,FALSE))</f>
        <v/>
      </c>
      <c r="AI7" s="4" t="str">
        <f>IF($H7=0,"",VLOOKUP($G7,Data!$G$3:$BA$2935,28,FALSE))</f>
        <v/>
      </c>
      <c r="AJ7" s="4" t="str">
        <f>IF($H7=0,"",VLOOKUP($G7,Data!$G$3:$BA$2935,29,FALSE))</f>
        <v/>
      </c>
      <c r="AK7" s="4" t="str">
        <f>IF($H7=0,"",VLOOKUP($G7,Data!$G$3:$BA$2935,30,FALSE))</f>
        <v/>
      </c>
      <c r="AL7" s="4" t="str">
        <f>IF($H7=0,"",VLOOKUP($G7,Data!$G$3:$BA$2935,31,FALSE))</f>
        <v/>
      </c>
      <c r="AM7" s="4" t="str">
        <f>IF($H7=0,"",VLOOKUP($G7,Data!$G$3:$BA$2935,32,FALSE))</f>
        <v/>
      </c>
      <c r="AN7" s="4" t="str">
        <f>IF($H7=0,"",VLOOKUP($G7,Data!$G$3:$BA$2935,33,FALSE))</f>
        <v/>
      </c>
      <c r="AO7" s="4" t="str">
        <f>IF($H7=0,"",VLOOKUP($G7,Data!$G$3:$BA$2935,34,FALSE))</f>
        <v/>
      </c>
      <c r="AP7" s="4" t="str">
        <f>IF($H7=0,"",VLOOKUP($G7,Data!$G$3:$BA$2935,35,FALSE))</f>
        <v/>
      </c>
      <c r="AQ7" s="4" t="str">
        <f>IF($H7=0,"",VLOOKUP($G7,Data!$G$3:$BA$2935,36,FALSE))</f>
        <v/>
      </c>
      <c r="AR7" s="4" t="str">
        <f>IF($H7=0,"",VLOOKUP($G7,Data!$G$3:$BA$2935,37,FALSE))</f>
        <v/>
      </c>
      <c r="AS7" s="4" t="str">
        <f>IF($H7=0,"",VLOOKUP($G7,Data!$G$3:$BA$2935,38,FALSE))</f>
        <v/>
      </c>
      <c r="AT7" s="4" t="str">
        <f>IF($H7=0,"",VLOOKUP($G7,Data!$G$3:$BA$2935,39,FALSE))</f>
        <v/>
      </c>
    </row>
    <row r="8" spans="1:46" x14ac:dyDescent="0.3">
      <c r="A8" s="4">
        <f>PSSE!A17</f>
        <v>912012</v>
      </c>
      <c r="B8" s="4" t="str">
        <f>PSSE!B17</f>
        <v>NADUONG1_S2</v>
      </c>
      <c r="C8" s="4">
        <f>PSSE!D17</f>
        <v>6.3</v>
      </c>
      <c r="D8" s="52">
        <f>PSSE!E17</f>
        <v>55</v>
      </c>
      <c r="E8" s="52" t="str">
        <f>PSSE!F17</f>
        <v>ND</v>
      </c>
      <c r="F8" s="52">
        <f>PSSE!G17</f>
        <v>1</v>
      </c>
      <c r="G8" s="52" t="str">
        <f t="shared" si="1"/>
        <v>AVR6.355ND1</v>
      </c>
      <c r="H8" s="52">
        <f>COUNTIF(Data!$G$3:$BA$2935,AVR!$G8)</f>
        <v>1</v>
      </c>
      <c r="I8" s="52" t="str">
        <f>IF($H8=0,"",VLOOKUP($G8,Data!$G$3:$BA$2935,2,FALSE))</f>
        <v>'ESST4B'</v>
      </c>
      <c r="J8" s="52">
        <f>PSSE!C17</f>
        <v>1</v>
      </c>
      <c r="K8" s="52">
        <f>IF($H8=0,"",VLOOKUP($G8,Data!$G$3:$BA$2935,4,FALSE))</f>
        <v>0</v>
      </c>
      <c r="L8" s="52">
        <f>IF($H8=0,"",VLOOKUP($G8,Data!$G$3:$BA$2935,5,FALSE))</f>
        <v>15</v>
      </c>
      <c r="M8" s="52">
        <f>IF($H8=0,"",VLOOKUP($G8,Data!$G$3:$BA$2935,6,FALSE))</f>
        <v>15</v>
      </c>
      <c r="N8" s="52">
        <f>IF($H8=0,"",VLOOKUP($G8,Data!$G$3:$BA$2935,7,FALSE))</f>
        <v>5</v>
      </c>
      <c r="O8" s="52">
        <f>IF($H8=0,"",VLOOKUP($G8,Data!$G$3:$BA$2935,8,FALSE))</f>
        <v>-0.87</v>
      </c>
      <c r="P8" s="52">
        <f>IF($H8=0,"",VLOOKUP($G8,Data!$G$3:$BA$2935,9,FALSE))</f>
        <v>0</v>
      </c>
      <c r="Q8" s="52">
        <f>IF($H8=0,"",VLOOKUP($G8,Data!$G$3:$BA$2935,10,FALSE))</f>
        <v>1</v>
      </c>
      <c r="R8" s="52">
        <f>IF($H8=0,"",VLOOKUP($G8,Data!$G$3:$BA$2935,11,FALSE))</f>
        <v>0</v>
      </c>
      <c r="S8" s="52">
        <f>IF($H8=0,"",VLOOKUP($G8,Data!$G$3:$BA$2935,12,FALSE))</f>
        <v>99</v>
      </c>
      <c r="T8" s="52">
        <f>IF($H8=0,"",VLOOKUP($G8,Data!$G$3:$BA$2935,13,FALSE))</f>
        <v>-99</v>
      </c>
      <c r="U8" s="52">
        <f>IF($H8=0,"",VLOOKUP($G8,Data!$G$3:$BA$2935,14,FALSE))</f>
        <v>0</v>
      </c>
      <c r="V8" s="52">
        <f>IF($H8=0,"",VLOOKUP($G8,Data!$G$3:$BA$2935,15,FALSE))</f>
        <v>9.3000000000000007</v>
      </c>
      <c r="W8" s="52">
        <f>IF($H8=0,"",VLOOKUP($G8,Data!$G$3:$BA$2935,16,FALSE))</f>
        <v>0</v>
      </c>
      <c r="X8" s="52">
        <f>IF($H8=0,"",VLOOKUP($G8,Data!$G$3:$BA$2935,17,FALSE))</f>
        <v>11.63</v>
      </c>
      <c r="Y8" s="52">
        <f>IF($H8=0,"",VLOOKUP($G8,Data!$G$3:$BA$2935,18,FALSE))</f>
        <v>0.113</v>
      </c>
      <c r="Z8" s="52">
        <f>IF($H8=0,"",VLOOKUP($G8,Data!$G$3:$BA$2935,19,FALSE))</f>
        <v>0.124</v>
      </c>
      <c r="AA8" s="52">
        <f>IF($H8=0,"",VLOOKUP($G8,Data!$G$3:$BA$2935,20,FALSE))</f>
        <v>0</v>
      </c>
      <c r="AB8" s="4" t="str">
        <f>IF($H8=0,"",VLOOKUP($G8,Data!$G$3:$BA$2935,21,FALSE))</f>
        <v>/</v>
      </c>
      <c r="AC8" s="4" t="str">
        <f>IF($H8=0,"",VLOOKUP($G8,Data!$G$3:$BA$2935,22,FALSE))</f>
        <v>/</v>
      </c>
      <c r="AD8" s="4" t="str">
        <f>IF($H8=0,"",VLOOKUP($G8,Data!$G$3:$BA$2935,23,FALSE))</f>
        <v/>
      </c>
      <c r="AE8" s="4" t="str">
        <f>IF($H8=0,"",VLOOKUP($G8,Data!$G$3:$BA$2935,24,FALSE))</f>
        <v/>
      </c>
      <c r="AF8" s="4" t="str">
        <f>IF($H8=0,"",VLOOKUP($G8,Data!$G$3:$BA$2935,25,FALSE))</f>
        <v/>
      </c>
      <c r="AG8" s="4" t="str">
        <f>IF($H8=0,"",VLOOKUP($G8,Data!$G$3:$BA$2935,26,FALSE))</f>
        <v/>
      </c>
      <c r="AH8" s="4" t="str">
        <f>IF($H8=0,"",VLOOKUP($G8,Data!$G$3:$BA$2935,27,FALSE))</f>
        <v/>
      </c>
      <c r="AI8" s="4" t="str">
        <f>IF($H8=0,"",VLOOKUP($G8,Data!$G$3:$BA$2935,28,FALSE))</f>
        <v/>
      </c>
      <c r="AJ8" s="4" t="str">
        <f>IF($H8=0,"",VLOOKUP($G8,Data!$G$3:$BA$2935,29,FALSE))</f>
        <v/>
      </c>
      <c r="AK8" s="4" t="str">
        <f>IF($H8=0,"",VLOOKUP($G8,Data!$G$3:$BA$2935,30,FALSE))</f>
        <v/>
      </c>
      <c r="AL8" s="4" t="str">
        <f>IF($H8=0,"",VLOOKUP($G8,Data!$G$3:$BA$2935,31,FALSE))</f>
        <v/>
      </c>
      <c r="AM8" s="4" t="str">
        <f>IF($H8=0,"",VLOOKUP($G8,Data!$G$3:$BA$2935,32,FALSE))</f>
        <v/>
      </c>
      <c r="AN8" s="4" t="str">
        <f>IF($H8=0,"",VLOOKUP($G8,Data!$G$3:$BA$2935,33,FALSE))</f>
        <v/>
      </c>
      <c r="AO8" s="4" t="str">
        <f>IF($H8=0,"",VLOOKUP($G8,Data!$G$3:$BA$2935,34,FALSE))</f>
        <v/>
      </c>
      <c r="AP8" s="4" t="str">
        <f>IF($H8=0,"",VLOOKUP($G8,Data!$G$3:$BA$2935,35,FALSE))</f>
        <v/>
      </c>
      <c r="AQ8" s="4" t="str">
        <f>IF($H8=0,"",VLOOKUP($G8,Data!$G$3:$BA$2935,36,FALSE))</f>
        <v/>
      </c>
      <c r="AR8" s="4" t="str">
        <f>IF($H8=0,"",VLOOKUP($G8,Data!$G$3:$BA$2935,37,FALSE))</f>
        <v/>
      </c>
      <c r="AS8" s="4" t="str">
        <f>IF($H8=0,"",VLOOKUP($G8,Data!$G$3:$BA$2935,38,FALSE))</f>
        <v/>
      </c>
      <c r="AT8" s="4" t="str">
        <f>IF($H8=0,"",VLOOKUP($G8,Data!$G$3:$BA$2935,39,FALSE))</f>
        <v/>
      </c>
    </row>
    <row r="9" spans="1:46" x14ac:dyDescent="0.3">
      <c r="A9" s="4">
        <f>PSSE!A18</f>
        <v>912013</v>
      </c>
      <c r="B9" s="4" t="str">
        <f>PSSE!B18</f>
        <v>NADUONG2_S1</v>
      </c>
      <c r="C9" s="4">
        <f>PSSE!D18</f>
        <v>6.3</v>
      </c>
      <c r="D9" s="52">
        <f>PSSE!E18</f>
        <v>55</v>
      </c>
      <c r="E9" s="52" t="str">
        <f>PSSE!F18</f>
        <v>ND</v>
      </c>
      <c r="F9" s="52">
        <f>PSSE!G18</f>
        <v>1</v>
      </c>
      <c r="G9" s="52" t="str">
        <f t="shared" si="1"/>
        <v>AVR6.355ND1</v>
      </c>
      <c r="H9" s="52">
        <f>COUNTIF(Data!$G$3:$BA$2935,AVR!$G9)</f>
        <v>1</v>
      </c>
      <c r="I9" s="52" t="str">
        <f>IF($H9=0,"",VLOOKUP($G9,Data!$G$3:$BA$2935,2,FALSE))</f>
        <v>'ESST4B'</v>
      </c>
      <c r="J9" s="52">
        <f>PSSE!C18</f>
        <v>1</v>
      </c>
      <c r="K9" s="52">
        <f>IF($H9=0,"",VLOOKUP($G9,Data!$G$3:$BA$2935,4,FALSE))</f>
        <v>0</v>
      </c>
      <c r="L9" s="52">
        <f>IF($H9=0,"",VLOOKUP($G9,Data!$G$3:$BA$2935,5,FALSE))</f>
        <v>15</v>
      </c>
      <c r="M9" s="52">
        <f>IF($H9=0,"",VLOOKUP($G9,Data!$G$3:$BA$2935,6,FALSE))</f>
        <v>15</v>
      </c>
      <c r="N9" s="52">
        <f>IF($H9=0,"",VLOOKUP($G9,Data!$G$3:$BA$2935,7,FALSE))</f>
        <v>5</v>
      </c>
      <c r="O9" s="52">
        <f>IF($H9=0,"",VLOOKUP($G9,Data!$G$3:$BA$2935,8,FALSE))</f>
        <v>-0.87</v>
      </c>
      <c r="P9" s="52">
        <f>IF($H9=0,"",VLOOKUP($G9,Data!$G$3:$BA$2935,9,FALSE))</f>
        <v>0</v>
      </c>
      <c r="Q9" s="52">
        <f>IF($H9=0,"",VLOOKUP($G9,Data!$G$3:$BA$2935,10,FALSE))</f>
        <v>1</v>
      </c>
      <c r="R9" s="52">
        <f>IF($H9=0,"",VLOOKUP($G9,Data!$G$3:$BA$2935,11,FALSE))</f>
        <v>0</v>
      </c>
      <c r="S9" s="52">
        <f>IF($H9=0,"",VLOOKUP($G9,Data!$G$3:$BA$2935,12,FALSE))</f>
        <v>99</v>
      </c>
      <c r="T9" s="52">
        <f>IF($H9=0,"",VLOOKUP($G9,Data!$G$3:$BA$2935,13,FALSE))</f>
        <v>-99</v>
      </c>
      <c r="U9" s="52">
        <f>IF($H9=0,"",VLOOKUP($G9,Data!$G$3:$BA$2935,14,FALSE))</f>
        <v>0</v>
      </c>
      <c r="V9" s="52">
        <f>IF($H9=0,"",VLOOKUP($G9,Data!$G$3:$BA$2935,15,FALSE))</f>
        <v>9.3000000000000007</v>
      </c>
      <c r="W9" s="52">
        <f>IF($H9=0,"",VLOOKUP($G9,Data!$G$3:$BA$2935,16,FALSE))</f>
        <v>0</v>
      </c>
      <c r="X9" s="52">
        <f>IF($H9=0,"",VLOOKUP($G9,Data!$G$3:$BA$2935,17,FALSE))</f>
        <v>11.63</v>
      </c>
      <c r="Y9" s="52">
        <f>IF($H9=0,"",VLOOKUP($G9,Data!$G$3:$BA$2935,18,FALSE))</f>
        <v>0.113</v>
      </c>
      <c r="Z9" s="52">
        <f>IF($H9=0,"",VLOOKUP($G9,Data!$G$3:$BA$2935,19,FALSE))</f>
        <v>0.124</v>
      </c>
      <c r="AA9" s="52">
        <f>IF($H9=0,"",VLOOKUP($G9,Data!$G$3:$BA$2935,20,FALSE))</f>
        <v>0</v>
      </c>
      <c r="AB9" s="4" t="str">
        <f>IF($H9=0,"",VLOOKUP($G9,Data!$G$3:$BA$2935,21,FALSE))</f>
        <v>/</v>
      </c>
      <c r="AC9" s="4" t="str">
        <f>IF($H9=0,"",VLOOKUP($G9,Data!$G$3:$BA$2935,22,FALSE))</f>
        <v>/</v>
      </c>
      <c r="AD9" s="4" t="str">
        <f>IF($H9=0,"",VLOOKUP($G9,Data!$G$3:$BA$2935,23,FALSE))</f>
        <v/>
      </c>
      <c r="AE9" s="4" t="str">
        <f>IF($H9=0,"",VLOOKUP($G9,Data!$G$3:$BA$2935,24,FALSE))</f>
        <v/>
      </c>
      <c r="AF9" s="4" t="str">
        <f>IF($H9=0,"",VLOOKUP($G9,Data!$G$3:$BA$2935,25,FALSE))</f>
        <v/>
      </c>
      <c r="AG9" s="4" t="str">
        <f>IF($H9=0,"",VLOOKUP($G9,Data!$G$3:$BA$2935,26,FALSE))</f>
        <v/>
      </c>
      <c r="AH9" s="4" t="str">
        <f>IF($H9=0,"",VLOOKUP($G9,Data!$G$3:$BA$2935,27,FALSE))</f>
        <v/>
      </c>
      <c r="AI9" s="4" t="str">
        <f>IF($H9=0,"",VLOOKUP($G9,Data!$G$3:$BA$2935,28,FALSE))</f>
        <v/>
      </c>
      <c r="AJ9" s="4" t="str">
        <f>IF($H9=0,"",VLOOKUP($G9,Data!$G$3:$BA$2935,29,FALSE))</f>
        <v/>
      </c>
      <c r="AK9" s="4" t="str">
        <f>IF($H9=0,"",VLOOKUP($G9,Data!$G$3:$BA$2935,30,FALSE))</f>
        <v/>
      </c>
      <c r="AL9" s="4" t="str">
        <f>IF($H9=0,"",VLOOKUP($G9,Data!$G$3:$BA$2935,31,FALSE))</f>
        <v/>
      </c>
      <c r="AM9" s="4" t="str">
        <f>IF($H9=0,"",VLOOKUP($G9,Data!$G$3:$BA$2935,32,FALSE))</f>
        <v/>
      </c>
      <c r="AN9" s="4" t="str">
        <f>IF($H9=0,"",VLOOKUP($G9,Data!$G$3:$BA$2935,33,FALSE))</f>
        <v/>
      </c>
      <c r="AO9" s="4" t="str">
        <f>IF($H9=0,"",VLOOKUP($G9,Data!$G$3:$BA$2935,34,FALSE))</f>
        <v/>
      </c>
      <c r="AP9" s="4" t="str">
        <f>IF($H9=0,"",VLOOKUP($G9,Data!$G$3:$BA$2935,35,FALSE))</f>
        <v/>
      </c>
      <c r="AQ9" s="4" t="str">
        <f>IF($H9=0,"",VLOOKUP($G9,Data!$G$3:$BA$2935,36,FALSE))</f>
        <v/>
      </c>
      <c r="AR9" s="4" t="str">
        <f>IF($H9=0,"",VLOOKUP($G9,Data!$G$3:$BA$2935,37,FALSE))</f>
        <v/>
      </c>
      <c r="AS9" s="4" t="str">
        <f>IF($H9=0,"",VLOOKUP($G9,Data!$G$3:$BA$2935,38,FALSE))</f>
        <v/>
      </c>
      <c r="AT9" s="4" t="str">
        <f>IF($H9=0,"",VLOOKUP($G9,Data!$G$3:$BA$2935,39,FALSE))</f>
        <v/>
      </c>
    </row>
    <row r="10" spans="1:46" x14ac:dyDescent="0.3">
      <c r="A10" s="4">
        <f>PSSE!A19</f>
        <v>912014</v>
      </c>
      <c r="B10" s="4" t="str">
        <f>PSSE!B19</f>
        <v>NADUONG2_S2</v>
      </c>
      <c r="C10" s="4">
        <f>PSSE!D19</f>
        <v>6.3</v>
      </c>
      <c r="D10" s="52">
        <f>PSSE!E19</f>
        <v>55</v>
      </c>
      <c r="E10" s="52" t="str">
        <f>PSSE!F19</f>
        <v>ND</v>
      </c>
      <c r="F10" s="52">
        <f>PSSE!G19</f>
        <v>1</v>
      </c>
      <c r="G10" s="52" t="str">
        <f t="shared" si="1"/>
        <v>AVR6.355ND1</v>
      </c>
      <c r="H10" s="52">
        <f>COUNTIF(Data!$G$3:$BA$2935,AVR!$G10)</f>
        <v>1</v>
      </c>
      <c r="I10" s="52" t="str">
        <f>IF($H10=0,"",VLOOKUP($G10,Data!$G$3:$BA$2935,2,FALSE))</f>
        <v>'ESST4B'</v>
      </c>
      <c r="J10" s="52">
        <f>PSSE!C19</f>
        <v>1</v>
      </c>
      <c r="K10" s="52">
        <f>IF($H10=0,"",VLOOKUP($G10,Data!$G$3:$BA$2935,4,FALSE))</f>
        <v>0</v>
      </c>
      <c r="L10" s="52">
        <f>IF($H10=0,"",VLOOKUP($G10,Data!$G$3:$BA$2935,5,FALSE))</f>
        <v>15</v>
      </c>
      <c r="M10" s="52">
        <f>IF($H10=0,"",VLOOKUP($G10,Data!$G$3:$BA$2935,6,FALSE))</f>
        <v>15</v>
      </c>
      <c r="N10" s="52">
        <f>IF($H10=0,"",VLOOKUP($G10,Data!$G$3:$BA$2935,7,FALSE))</f>
        <v>5</v>
      </c>
      <c r="O10" s="52">
        <f>IF($H10=0,"",VLOOKUP($G10,Data!$G$3:$BA$2935,8,FALSE))</f>
        <v>-0.87</v>
      </c>
      <c r="P10" s="52">
        <f>IF($H10=0,"",VLOOKUP($G10,Data!$G$3:$BA$2935,9,FALSE))</f>
        <v>0</v>
      </c>
      <c r="Q10" s="52">
        <f>IF($H10=0,"",VLOOKUP($G10,Data!$G$3:$BA$2935,10,FALSE))</f>
        <v>1</v>
      </c>
      <c r="R10" s="52">
        <f>IF($H10=0,"",VLOOKUP($G10,Data!$G$3:$BA$2935,11,FALSE))</f>
        <v>0</v>
      </c>
      <c r="S10" s="52">
        <f>IF($H10=0,"",VLOOKUP($G10,Data!$G$3:$BA$2935,12,FALSE))</f>
        <v>99</v>
      </c>
      <c r="T10" s="52">
        <f>IF($H10=0,"",VLOOKUP($G10,Data!$G$3:$BA$2935,13,FALSE))</f>
        <v>-99</v>
      </c>
      <c r="U10" s="52">
        <f>IF($H10=0,"",VLOOKUP($G10,Data!$G$3:$BA$2935,14,FALSE))</f>
        <v>0</v>
      </c>
      <c r="V10" s="52">
        <f>IF($H10=0,"",VLOOKUP($G10,Data!$G$3:$BA$2935,15,FALSE))</f>
        <v>9.3000000000000007</v>
      </c>
      <c r="W10" s="52">
        <f>IF($H10=0,"",VLOOKUP($G10,Data!$G$3:$BA$2935,16,FALSE))</f>
        <v>0</v>
      </c>
      <c r="X10" s="52">
        <f>IF($H10=0,"",VLOOKUP($G10,Data!$G$3:$BA$2935,17,FALSE))</f>
        <v>11.63</v>
      </c>
      <c r="Y10" s="52">
        <f>IF($H10=0,"",VLOOKUP($G10,Data!$G$3:$BA$2935,18,FALSE))</f>
        <v>0.113</v>
      </c>
      <c r="Z10" s="52">
        <f>IF($H10=0,"",VLOOKUP($G10,Data!$G$3:$BA$2935,19,FALSE))</f>
        <v>0.124</v>
      </c>
      <c r="AA10" s="52">
        <f>IF($H10=0,"",VLOOKUP($G10,Data!$G$3:$BA$2935,20,FALSE))</f>
        <v>0</v>
      </c>
      <c r="AB10" s="4" t="str">
        <f>IF($H10=0,"",VLOOKUP($G10,Data!$G$3:$BA$2935,21,FALSE))</f>
        <v>/</v>
      </c>
      <c r="AC10" s="4" t="str">
        <f>IF($H10=0,"",VLOOKUP($G10,Data!$G$3:$BA$2935,22,FALSE))</f>
        <v>/</v>
      </c>
      <c r="AD10" s="4" t="str">
        <f>IF($H10=0,"",VLOOKUP($G10,Data!$G$3:$BA$2935,23,FALSE))</f>
        <v/>
      </c>
      <c r="AE10" s="4" t="str">
        <f>IF($H10=0,"",VLOOKUP($G10,Data!$G$3:$BA$2935,24,FALSE))</f>
        <v/>
      </c>
      <c r="AF10" s="4" t="str">
        <f>IF($H10=0,"",VLOOKUP($G10,Data!$G$3:$BA$2935,25,FALSE))</f>
        <v/>
      </c>
      <c r="AG10" s="4" t="str">
        <f>IF($H10=0,"",VLOOKUP($G10,Data!$G$3:$BA$2935,26,FALSE))</f>
        <v/>
      </c>
      <c r="AH10" s="4" t="str">
        <f>IF($H10=0,"",VLOOKUP($G10,Data!$G$3:$BA$2935,27,FALSE))</f>
        <v/>
      </c>
      <c r="AI10" s="4" t="str">
        <f>IF($H10=0,"",VLOOKUP($G10,Data!$G$3:$BA$2935,28,FALSE))</f>
        <v/>
      </c>
      <c r="AJ10" s="4" t="str">
        <f>IF($H10=0,"",VLOOKUP($G10,Data!$G$3:$BA$2935,29,FALSE))</f>
        <v/>
      </c>
      <c r="AK10" s="4" t="str">
        <f>IF($H10=0,"",VLOOKUP($G10,Data!$G$3:$BA$2935,30,FALSE))</f>
        <v/>
      </c>
      <c r="AL10" s="4" t="str">
        <f>IF($H10=0,"",VLOOKUP($G10,Data!$G$3:$BA$2935,31,FALSE))</f>
        <v/>
      </c>
      <c r="AM10" s="4" t="str">
        <f>IF($H10=0,"",VLOOKUP($G10,Data!$G$3:$BA$2935,32,FALSE))</f>
        <v/>
      </c>
      <c r="AN10" s="4" t="str">
        <f>IF($H10=0,"",VLOOKUP($G10,Data!$G$3:$BA$2935,33,FALSE))</f>
        <v/>
      </c>
      <c r="AO10" s="4" t="str">
        <f>IF($H10=0,"",VLOOKUP($G10,Data!$G$3:$BA$2935,34,FALSE))</f>
        <v/>
      </c>
      <c r="AP10" s="4" t="str">
        <f>IF($H10=0,"",VLOOKUP($G10,Data!$G$3:$BA$2935,35,FALSE))</f>
        <v/>
      </c>
      <c r="AQ10" s="4" t="str">
        <f>IF($H10=0,"",VLOOKUP($G10,Data!$G$3:$BA$2935,36,FALSE))</f>
        <v/>
      </c>
      <c r="AR10" s="4" t="str">
        <f>IF($H10=0,"",VLOOKUP($G10,Data!$G$3:$BA$2935,37,FALSE))</f>
        <v/>
      </c>
      <c r="AS10" s="4" t="str">
        <f>IF($H10=0,"",VLOOKUP($G10,Data!$G$3:$BA$2935,38,FALSE))</f>
        <v/>
      </c>
      <c r="AT10" s="4" t="str">
        <f>IF($H10=0,"",VLOOKUP($G10,Data!$G$3:$BA$2935,39,FALSE))</f>
        <v/>
      </c>
    </row>
    <row r="11" spans="1:46" x14ac:dyDescent="0.3">
      <c r="A11" s="4">
        <f>PSSE!A20</f>
        <v>912021</v>
      </c>
      <c r="B11" s="4" t="str">
        <f>PSSE!B20</f>
        <v>DOAVIEN_1</v>
      </c>
      <c r="C11" s="4">
        <f>PSSE!D20</f>
        <v>6.3</v>
      </c>
      <c r="D11" s="52">
        <f>PSSE!E20</f>
        <v>55</v>
      </c>
      <c r="E11" s="52" t="str">
        <f>PSSE!F20</f>
        <v>TD</v>
      </c>
      <c r="F11" s="52">
        <f>PSSE!G20</f>
        <v>1</v>
      </c>
      <c r="G11" s="52" t="str">
        <f t="shared" si="1"/>
        <v>AVR6.355TD1</v>
      </c>
      <c r="H11" s="52">
        <f>COUNTIF(Data!$G$3:$BA$2935,AVR!$G11)</f>
        <v>1</v>
      </c>
      <c r="I11" s="52" t="str">
        <f>IF($H11=0,"",VLOOKUP($G11,Data!$G$3:$BA$2935,2,FALSE))</f>
        <v>'ESST4B'</v>
      </c>
      <c r="J11" s="52">
        <f>PSSE!C20</f>
        <v>1</v>
      </c>
      <c r="K11" s="52">
        <f>IF($H11=0,"",VLOOKUP($G11,Data!$G$3:$BA$2935,4,FALSE))</f>
        <v>0</v>
      </c>
      <c r="L11" s="52">
        <f>IF($H11=0,"",VLOOKUP($G11,Data!$G$3:$BA$2935,5,FALSE))</f>
        <v>10.75</v>
      </c>
      <c r="M11" s="52">
        <f>IF($H11=0,"",VLOOKUP($G11,Data!$G$3:$BA$2935,6,FALSE))</f>
        <v>10.75</v>
      </c>
      <c r="N11" s="52">
        <f>IF($H11=0,"",VLOOKUP($G11,Data!$G$3:$BA$2935,7,FALSE))</f>
        <v>5</v>
      </c>
      <c r="O11" s="52">
        <f>IF($H11=0,"",VLOOKUP($G11,Data!$G$3:$BA$2935,8,FALSE))</f>
        <v>-0.87</v>
      </c>
      <c r="P11" s="52">
        <f>IF($H11=0,"",VLOOKUP($G11,Data!$G$3:$BA$2935,9,FALSE))</f>
        <v>0</v>
      </c>
      <c r="Q11" s="52">
        <f>IF($H11=0,"",VLOOKUP($G11,Data!$G$3:$BA$2935,10,FALSE))</f>
        <v>1</v>
      </c>
      <c r="R11" s="52">
        <f>IF($H11=0,"",VLOOKUP($G11,Data!$G$3:$BA$2935,11,FALSE))</f>
        <v>0</v>
      </c>
      <c r="S11" s="52">
        <f>IF($H11=0,"",VLOOKUP($G11,Data!$G$3:$BA$2935,12,FALSE))</f>
        <v>99</v>
      </c>
      <c r="T11" s="52">
        <f>IF($H11=0,"",VLOOKUP($G11,Data!$G$3:$BA$2935,13,FALSE))</f>
        <v>-99</v>
      </c>
      <c r="U11" s="52">
        <f>IF($H11=0,"",VLOOKUP($G11,Data!$G$3:$BA$2935,14,FALSE))</f>
        <v>0</v>
      </c>
      <c r="V11" s="52">
        <f>IF($H11=0,"",VLOOKUP($G11,Data!$G$3:$BA$2935,15,FALSE))</f>
        <v>9.3000000000000007</v>
      </c>
      <c r="W11" s="52">
        <f>IF($H11=0,"",VLOOKUP($G11,Data!$G$3:$BA$2935,16,FALSE))</f>
        <v>0</v>
      </c>
      <c r="X11" s="52">
        <f>IF($H11=0,"",VLOOKUP($G11,Data!$G$3:$BA$2935,17,FALSE))</f>
        <v>11.63</v>
      </c>
      <c r="Y11" s="52">
        <f>IF($H11=0,"",VLOOKUP($G11,Data!$G$3:$BA$2935,18,FALSE))</f>
        <v>0.113</v>
      </c>
      <c r="Z11" s="52">
        <f>IF($H11=0,"",VLOOKUP($G11,Data!$G$3:$BA$2935,19,FALSE))</f>
        <v>0.124</v>
      </c>
      <c r="AA11" s="52">
        <f>IF($H11=0,"",VLOOKUP($G11,Data!$G$3:$BA$2935,20,FALSE))</f>
        <v>0</v>
      </c>
      <c r="AB11" s="4" t="str">
        <f>IF($H11=0,"",VLOOKUP($G11,Data!$G$3:$BA$2935,21,FALSE))</f>
        <v>/</v>
      </c>
      <c r="AC11" s="4" t="str">
        <f>IF($H11=0,"",VLOOKUP($G11,Data!$G$3:$BA$2935,22,FALSE))</f>
        <v>/</v>
      </c>
      <c r="AD11" s="4" t="str">
        <f>IF($H11=0,"",VLOOKUP($G11,Data!$G$3:$BA$2935,23,FALSE))</f>
        <v/>
      </c>
      <c r="AE11" s="4" t="str">
        <f>IF($H11=0,"",VLOOKUP($G11,Data!$G$3:$BA$2935,24,FALSE))</f>
        <v/>
      </c>
      <c r="AF11" s="4" t="str">
        <f>IF($H11=0,"",VLOOKUP($G11,Data!$G$3:$BA$2935,25,FALSE))</f>
        <v/>
      </c>
      <c r="AG11" s="4" t="str">
        <f>IF($H11=0,"",VLOOKUP($G11,Data!$G$3:$BA$2935,26,FALSE))</f>
        <v/>
      </c>
      <c r="AH11" s="4" t="str">
        <f>IF($H11=0,"",VLOOKUP($G11,Data!$G$3:$BA$2935,27,FALSE))</f>
        <v/>
      </c>
      <c r="AI11" s="4" t="str">
        <f>IF($H11=0,"",VLOOKUP($G11,Data!$G$3:$BA$2935,28,FALSE))</f>
        <v/>
      </c>
      <c r="AJ11" s="4" t="str">
        <f>IF($H11=0,"",VLOOKUP($G11,Data!$G$3:$BA$2935,29,FALSE))</f>
        <v/>
      </c>
      <c r="AK11" s="4" t="str">
        <f>IF($H11=0,"",VLOOKUP($G11,Data!$G$3:$BA$2935,30,FALSE))</f>
        <v/>
      </c>
      <c r="AL11" s="4" t="str">
        <f>IF($H11=0,"",VLOOKUP($G11,Data!$G$3:$BA$2935,31,FALSE))</f>
        <v/>
      </c>
      <c r="AM11" s="4" t="str">
        <f>IF($H11=0,"",VLOOKUP($G11,Data!$G$3:$BA$2935,32,FALSE))</f>
        <v/>
      </c>
      <c r="AN11" s="4" t="str">
        <f>IF($H11=0,"",VLOOKUP($G11,Data!$G$3:$BA$2935,33,FALSE))</f>
        <v/>
      </c>
      <c r="AO11" s="4" t="str">
        <f>IF($H11=0,"",VLOOKUP($G11,Data!$G$3:$BA$2935,34,FALSE))</f>
        <v/>
      </c>
      <c r="AP11" s="4" t="str">
        <f>IF($H11=0,"",VLOOKUP($G11,Data!$G$3:$BA$2935,35,FALSE))</f>
        <v/>
      </c>
      <c r="AQ11" s="4" t="str">
        <f>IF($H11=0,"",VLOOKUP($G11,Data!$G$3:$BA$2935,36,FALSE))</f>
        <v/>
      </c>
      <c r="AR11" s="4" t="str">
        <f>IF($H11=0,"",VLOOKUP($G11,Data!$G$3:$BA$2935,37,FALSE))</f>
        <v/>
      </c>
      <c r="AS11" s="4" t="str">
        <f>IF($H11=0,"",VLOOKUP($G11,Data!$G$3:$BA$2935,38,FALSE))</f>
        <v/>
      </c>
      <c r="AT11" s="4" t="str">
        <f>IF($H11=0,"",VLOOKUP($G11,Data!$G$3:$BA$2935,39,FALSE))</f>
        <v/>
      </c>
    </row>
    <row r="12" spans="1:46" x14ac:dyDescent="0.3">
      <c r="A12" s="4">
        <f>PSSE!A21</f>
        <v>912031</v>
      </c>
      <c r="B12" s="4" t="str">
        <f>PSSE!B21</f>
        <v>TANVIET_1</v>
      </c>
      <c r="C12" s="4">
        <f>PSSE!D21</f>
        <v>6.3</v>
      </c>
      <c r="D12" s="52">
        <f>PSSE!E21</f>
        <v>55</v>
      </c>
      <c r="E12" s="52" t="str">
        <f>PSSE!F21</f>
        <v>TD</v>
      </c>
      <c r="F12" s="52">
        <f>PSSE!G21</f>
        <v>1</v>
      </c>
      <c r="G12" s="52" t="str">
        <f t="shared" si="1"/>
        <v>AVR6.355TD1</v>
      </c>
      <c r="H12" s="52">
        <f>COUNTIF(Data!$G$3:$BA$2935,AVR!$G12)</f>
        <v>1</v>
      </c>
      <c r="I12" s="52" t="str">
        <f>IF($H12=0,"",VLOOKUP($G12,Data!$G$3:$BA$2935,2,FALSE))</f>
        <v>'ESST4B'</v>
      </c>
      <c r="J12" s="52">
        <f>PSSE!C21</f>
        <v>1</v>
      </c>
      <c r="K12" s="52">
        <f>IF($H12=0,"",VLOOKUP($G12,Data!$G$3:$BA$2935,4,FALSE))</f>
        <v>0</v>
      </c>
      <c r="L12" s="52">
        <f>IF($H12=0,"",VLOOKUP($G12,Data!$G$3:$BA$2935,5,FALSE))</f>
        <v>10.75</v>
      </c>
      <c r="M12" s="52">
        <f>IF($H12=0,"",VLOOKUP($G12,Data!$G$3:$BA$2935,6,FALSE))</f>
        <v>10.75</v>
      </c>
      <c r="N12" s="52">
        <f>IF($H12=0,"",VLOOKUP($G12,Data!$G$3:$BA$2935,7,FALSE))</f>
        <v>5</v>
      </c>
      <c r="O12" s="52">
        <f>IF($H12=0,"",VLOOKUP($G12,Data!$G$3:$BA$2935,8,FALSE))</f>
        <v>-0.87</v>
      </c>
      <c r="P12" s="52">
        <f>IF($H12=0,"",VLOOKUP($G12,Data!$G$3:$BA$2935,9,FALSE))</f>
        <v>0</v>
      </c>
      <c r="Q12" s="52">
        <f>IF($H12=0,"",VLOOKUP($G12,Data!$G$3:$BA$2935,10,FALSE))</f>
        <v>1</v>
      </c>
      <c r="R12" s="52">
        <f>IF($H12=0,"",VLOOKUP($G12,Data!$G$3:$BA$2935,11,FALSE))</f>
        <v>0</v>
      </c>
      <c r="S12" s="52">
        <f>IF($H12=0,"",VLOOKUP($G12,Data!$G$3:$BA$2935,12,FALSE))</f>
        <v>99</v>
      </c>
      <c r="T12" s="52">
        <f>IF($H12=0,"",VLOOKUP($G12,Data!$G$3:$BA$2935,13,FALSE))</f>
        <v>-99</v>
      </c>
      <c r="U12" s="52">
        <f>IF($H12=0,"",VLOOKUP($G12,Data!$G$3:$BA$2935,14,FALSE))</f>
        <v>0</v>
      </c>
      <c r="V12" s="52">
        <f>IF($H12=0,"",VLOOKUP($G12,Data!$G$3:$BA$2935,15,FALSE))</f>
        <v>9.3000000000000007</v>
      </c>
      <c r="W12" s="52">
        <f>IF($H12=0,"",VLOOKUP($G12,Data!$G$3:$BA$2935,16,FALSE))</f>
        <v>0</v>
      </c>
      <c r="X12" s="52">
        <f>IF($H12=0,"",VLOOKUP($G12,Data!$G$3:$BA$2935,17,FALSE))</f>
        <v>11.63</v>
      </c>
      <c r="Y12" s="52">
        <f>IF($H12=0,"",VLOOKUP($G12,Data!$G$3:$BA$2935,18,FALSE))</f>
        <v>0.113</v>
      </c>
      <c r="Z12" s="52">
        <f>IF($H12=0,"",VLOOKUP($G12,Data!$G$3:$BA$2935,19,FALSE))</f>
        <v>0.124</v>
      </c>
      <c r="AA12" s="52">
        <f>IF($H12=0,"",VLOOKUP($G12,Data!$G$3:$BA$2935,20,FALSE))</f>
        <v>0</v>
      </c>
      <c r="AB12" s="4" t="str">
        <f>IF($H12=0,"",VLOOKUP($G12,Data!$G$3:$BA$2935,21,FALSE))</f>
        <v>/</v>
      </c>
      <c r="AC12" s="4" t="str">
        <f>IF($H12=0,"",VLOOKUP($G12,Data!$G$3:$BA$2935,22,FALSE))</f>
        <v>/</v>
      </c>
      <c r="AD12" s="4" t="str">
        <f>IF($H12=0,"",VLOOKUP($G12,Data!$G$3:$BA$2935,23,FALSE))</f>
        <v/>
      </c>
      <c r="AE12" s="4" t="str">
        <f>IF($H12=0,"",VLOOKUP($G12,Data!$G$3:$BA$2935,24,FALSE))</f>
        <v/>
      </c>
      <c r="AF12" s="4" t="str">
        <f>IF($H12=0,"",VLOOKUP($G12,Data!$G$3:$BA$2935,25,FALSE))</f>
        <v/>
      </c>
      <c r="AG12" s="4" t="str">
        <f>IF($H12=0,"",VLOOKUP($G12,Data!$G$3:$BA$2935,26,FALSE))</f>
        <v/>
      </c>
      <c r="AH12" s="4" t="str">
        <f>IF($H12=0,"",VLOOKUP($G12,Data!$G$3:$BA$2935,27,FALSE))</f>
        <v/>
      </c>
      <c r="AI12" s="4" t="str">
        <f>IF($H12=0,"",VLOOKUP($G12,Data!$G$3:$BA$2935,28,FALSE))</f>
        <v/>
      </c>
      <c r="AJ12" s="4" t="str">
        <f>IF($H12=0,"",VLOOKUP($G12,Data!$G$3:$BA$2935,29,FALSE))</f>
        <v/>
      </c>
      <c r="AK12" s="4" t="str">
        <f>IF($H12=0,"",VLOOKUP($G12,Data!$G$3:$BA$2935,30,FALSE))</f>
        <v/>
      </c>
      <c r="AL12" s="4" t="str">
        <f>IF($H12=0,"",VLOOKUP($G12,Data!$G$3:$BA$2935,31,FALSE))</f>
        <v/>
      </c>
      <c r="AM12" s="4" t="str">
        <f>IF($H12=0,"",VLOOKUP($G12,Data!$G$3:$BA$2935,32,FALSE))</f>
        <v/>
      </c>
      <c r="AN12" s="4" t="str">
        <f>IF($H12=0,"",VLOOKUP($G12,Data!$G$3:$BA$2935,33,FALSE))</f>
        <v/>
      </c>
      <c r="AO12" s="4" t="str">
        <f>IF($H12=0,"",VLOOKUP($G12,Data!$G$3:$BA$2935,34,FALSE))</f>
        <v/>
      </c>
      <c r="AP12" s="4" t="str">
        <f>IF($H12=0,"",VLOOKUP($G12,Data!$G$3:$BA$2935,35,FALSE))</f>
        <v/>
      </c>
      <c r="AQ12" s="4" t="str">
        <f>IF($H12=0,"",VLOOKUP($G12,Data!$G$3:$BA$2935,36,FALSE))</f>
        <v/>
      </c>
      <c r="AR12" s="4" t="str">
        <f>IF($H12=0,"",VLOOKUP($G12,Data!$G$3:$BA$2935,37,FALSE))</f>
        <v/>
      </c>
      <c r="AS12" s="4" t="str">
        <f>IF($H12=0,"",VLOOKUP($G12,Data!$G$3:$BA$2935,38,FALSE))</f>
        <v/>
      </c>
      <c r="AT12" s="4" t="str">
        <f>IF($H12=0,"",VLOOKUP($G12,Data!$G$3:$BA$2935,39,FALSE))</f>
        <v/>
      </c>
    </row>
    <row r="13" spans="1:46" x14ac:dyDescent="0.3">
      <c r="A13" s="4">
        <f>PSSE!A22</f>
        <v>912041</v>
      </c>
      <c r="B13" s="4" t="str">
        <f>PSSE!B22</f>
        <v>THACXANG1</v>
      </c>
      <c r="C13" s="4">
        <f>PSSE!D22</f>
        <v>6.3</v>
      </c>
      <c r="D13" s="52">
        <f>PSSE!E22</f>
        <v>55</v>
      </c>
      <c r="E13" s="52" t="str">
        <f>PSSE!F22</f>
        <v>TD</v>
      </c>
      <c r="F13" s="52">
        <f>PSSE!G22</f>
        <v>1</v>
      </c>
      <c r="G13" s="52" t="str">
        <f t="shared" si="1"/>
        <v>AVR6.355TD1</v>
      </c>
      <c r="H13" s="52">
        <f>COUNTIF(Data!$G$3:$BA$2935,AVR!$G13)</f>
        <v>1</v>
      </c>
      <c r="I13" s="52" t="str">
        <f>IF($H13=0,"",VLOOKUP($G13,Data!$G$3:$BA$2935,2,FALSE))</f>
        <v>'ESST4B'</v>
      </c>
      <c r="J13" s="52">
        <f>PSSE!C22</f>
        <v>1</v>
      </c>
      <c r="K13" s="52">
        <f>IF($H13=0,"",VLOOKUP($G13,Data!$G$3:$BA$2935,4,FALSE))</f>
        <v>0</v>
      </c>
      <c r="L13" s="52">
        <f>IF($H13=0,"",VLOOKUP($G13,Data!$G$3:$BA$2935,5,FALSE))</f>
        <v>10.75</v>
      </c>
      <c r="M13" s="52">
        <f>IF($H13=0,"",VLOOKUP($G13,Data!$G$3:$BA$2935,6,FALSE))</f>
        <v>10.75</v>
      </c>
      <c r="N13" s="52">
        <f>IF($H13=0,"",VLOOKUP($G13,Data!$G$3:$BA$2935,7,FALSE))</f>
        <v>5</v>
      </c>
      <c r="O13" s="52">
        <f>IF($H13=0,"",VLOOKUP($G13,Data!$G$3:$BA$2935,8,FALSE))</f>
        <v>-0.87</v>
      </c>
      <c r="P13" s="52">
        <f>IF($H13=0,"",VLOOKUP($G13,Data!$G$3:$BA$2935,9,FALSE))</f>
        <v>0</v>
      </c>
      <c r="Q13" s="52">
        <f>IF($H13=0,"",VLOOKUP($G13,Data!$G$3:$BA$2935,10,FALSE))</f>
        <v>1</v>
      </c>
      <c r="R13" s="52">
        <f>IF($H13=0,"",VLOOKUP($G13,Data!$G$3:$BA$2935,11,FALSE))</f>
        <v>0</v>
      </c>
      <c r="S13" s="52">
        <f>IF($H13=0,"",VLOOKUP($G13,Data!$G$3:$BA$2935,12,FALSE))</f>
        <v>99</v>
      </c>
      <c r="T13" s="52">
        <f>IF($H13=0,"",VLOOKUP($G13,Data!$G$3:$BA$2935,13,FALSE))</f>
        <v>-99</v>
      </c>
      <c r="U13" s="52">
        <f>IF($H13=0,"",VLOOKUP($G13,Data!$G$3:$BA$2935,14,FALSE))</f>
        <v>0</v>
      </c>
      <c r="V13" s="52">
        <f>IF($H13=0,"",VLOOKUP($G13,Data!$G$3:$BA$2935,15,FALSE))</f>
        <v>9.3000000000000007</v>
      </c>
      <c r="W13" s="52">
        <f>IF($H13=0,"",VLOOKUP($G13,Data!$G$3:$BA$2935,16,FALSE))</f>
        <v>0</v>
      </c>
      <c r="X13" s="52">
        <f>IF($H13=0,"",VLOOKUP($G13,Data!$G$3:$BA$2935,17,FALSE))</f>
        <v>11.63</v>
      </c>
      <c r="Y13" s="52">
        <f>IF($H13=0,"",VLOOKUP($G13,Data!$G$3:$BA$2935,18,FALSE))</f>
        <v>0.113</v>
      </c>
      <c r="Z13" s="52">
        <f>IF($H13=0,"",VLOOKUP($G13,Data!$G$3:$BA$2935,19,FALSE))</f>
        <v>0.124</v>
      </c>
      <c r="AA13" s="52">
        <f>IF($H13=0,"",VLOOKUP($G13,Data!$G$3:$BA$2935,20,FALSE))</f>
        <v>0</v>
      </c>
      <c r="AB13" s="4" t="str">
        <f>IF($H13=0,"",VLOOKUP($G13,Data!$G$3:$BA$2935,21,FALSE))</f>
        <v>/</v>
      </c>
      <c r="AC13" s="4" t="str">
        <f>IF($H13=0,"",VLOOKUP($G13,Data!$G$3:$BA$2935,22,FALSE))</f>
        <v>/</v>
      </c>
      <c r="AD13" s="4" t="str">
        <f>IF($H13=0,"",VLOOKUP($G13,Data!$G$3:$BA$2935,23,FALSE))</f>
        <v/>
      </c>
      <c r="AE13" s="4" t="str">
        <f>IF($H13=0,"",VLOOKUP($G13,Data!$G$3:$BA$2935,24,FALSE))</f>
        <v/>
      </c>
      <c r="AF13" s="4" t="str">
        <f>IF($H13=0,"",VLOOKUP($G13,Data!$G$3:$BA$2935,25,FALSE))</f>
        <v/>
      </c>
      <c r="AG13" s="4" t="str">
        <f>IF($H13=0,"",VLOOKUP($G13,Data!$G$3:$BA$2935,26,FALSE))</f>
        <v/>
      </c>
      <c r="AH13" s="4" t="str">
        <f>IF($H13=0,"",VLOOKUP($G13,Data!$G$3:$BA$2935,27,FALSE))</f>
        <v/>
      </c>
      <c r="AI13" s="4" t="str">
        <f>IF($H13=0,"",VLOOKUP($G13,Data!$G$3:$BA$2935,28,FALSE))</f>
        <v/>
      </c>
      <c r="AJ13" s="4" t="str">
        <f>IF($H13=0,"",VLOOKUP($G13,Data!$G$3:$BA$2935,29,FALSE))</f>
        <v/>
      </c>
      <c r="AK13" s="4" t="str">
        <f>IF($H13=0,"",VLOOKUP($G13,Data!$G$3:$BA$2935,30,FALSE))</f>
        <v/>
      </c>
      <c r="AL13" s="4" t="str">
        <f>IF($H13=0,"",VLOOKUP($G13,Data!$G$3:$BA$2935,31,FALSE))</f>
        <v/>
      </c>
      <c r="AM13" s="4" t="str">
        <f>IF($H13=0,"",VLOOKUP($G13,Data!$G$3:$BA$2935,32,FALSE))</f>
        <v/>
      </c>
      <c r="AN13" s="4" t="str">
        <f>IF($H13=0,"",VLOOKUP($G13,Data!$G$3:$BA$2935,33,FALSE))</f>
        <v/>
      </c>
      <c r="AO13" s="4" t="str">
        <f>IF($H13=0,"",VLOOKUP($G13,Data!$G$3:$BA$2935,34,FALSE))</f>
        <v/>
      </c>
      <c r="AP13" s="4" t="str">
        <f>IF($H13=0,"",VLOOKUP($G13,Data!$G$3:$BA$2935,35,FALSE))</f>
        <v/>
      </c>
      <c r="AQ13" s="4" t="str">
        <f>IF($H13=0,"",VLOOKUP($G13,Data!$G$3:$BA$2935,36,FALSE))</f>
        <v/>
      </c>
      <c r="AR13" s="4" t="str">
        <f>IF($H13=0,"",VLOOKUP($G13,Data!$G$3:$BA$2935,37,FALSE))</f>
        <v/>
      </c>
      <c r="AS13" s="4" t="str">
        <f>IF($H13=0,"",VLOOKUP($G13,Data!$G$3:$BA$2935,38,FALSE))</f>
        <v/>
      </c>
      <c r="AT13" s="4" t="str">
        <f>IF($H13=0,"",VLOOKUP($G13,Data!$G$3:$BA$2935,39,FALSE))</f>
        <v/>
      </c>
    </row>
    <row r="14" spans="1:46" x14ac:dyDescent="0.3">
      <c r="A14" s="4">
        <f>PSSE!A23</f>
        <v>912051</v>
      </c>
      <c r="B14" s="4" t="str">
        <f>PSSE!B23</f>
        <v>PDMAUSON1</v>
      </c>
      <c r="C14" s="4">
        <f>PSSE!D23</f>
        <v>6.3</v>
      </c>
      <c r="D14" s="52">
        <f>PSSE!E23</f>
        <v>55</v>
      </c>
      <c r="E14" s="52" t="str">
        <f>PSSE!F23</f>
        <v>TD</v>
      </c>
      <c r="F14" s="52">
        <f>PSSE!G23</f>
        <v>1</v>
      </c>
      <c r="G14" s="52" t="str">
        <f t="shared" si="1"/>
        <v>AVR6.355TD1</v>
      </c>
      <c r="H14" s="52">
        <f>COUNTIF(Data!$G$3:$BA$2935,AVR!$G14)</f>
        <v>1</v>
      </c>
      <c r="I14" s="52" t="str">
        <f>IF($H14=0,"",VLOOKUP($G14,Data!$G$3:$BA$2935,2,FALSE))</f>
        <v>'ESST4B'</v>
      </c>
      <c r="J14" s="52">
        <f>PSSE!C23</f>
        <v>1</v>
      </c>
      <c r="K14" s="52">
        <f>IF($H14=0,"",VLOOKUP($G14,Data!$G$3:$BA$2935,4,FALSE))</f>
        <v>0</v>
      </c>
      <c r="L14" s="52">
        <f>IF($H14=0,"",VLOOKUP($G14,Data!$G$3:$BA$2935,5,FALSE))</f>
        <v>10.75</v>
      </c>
      <c r="M14" s="52">
        <f>IF($H14=0,"",VLOOKUP($G14,Data!$G$3:$BA$2935,6,FALSE))</f>
        <v>10.75</v>
      </c>
      <c r="N14" s="52">
        <f>IF($H14=0,"",VLOOKUP($G14,Data!$G$3:$BA$2935,7,FALSE))</f>
        <v>5</v>
      </c>
      <c r="O14" s="52">
        <f>IF($H14=0,"",VLOOKUP($G14,Data!$G$3:$BA$2935,8,FALSE))</f>
        <v>-0.87</v>
      </c>
      <c r="P14" s="52">
        <f>IF($H14=0,"",VLOOKUP($G14,Data!$G$3:$BA$2935,9,FALSE))</f>
        <v>0</v>
      </c>
      <c r="Q14" s="52">
        <f>IF($H14=0,"",VLOOKUP($G14,Data!$G$3:$BA$2935,10,FALSE))</f>
        <v>1</v>
      </c>
      <c r="R14" s="52">
        <f>IF($H14=0,"",VLOOKUP($G14,Data!$G$3:$BA$2935,11,FALSE))</f>
        <v>0</v>
      </c>
      <c r="S14" s="52">
        <f>IF($H14=0,"",VLOOKUP($G14,Data!$G$3:$BA$2935,12,FALSE))</f>
        <v>99</v>
      </c>
      <c r="T14" s="52">
        <f>IF($H14=0,"",VLOOKUP($G14,Data!$G$3:$BA$2935,13,FALSE))</f>
        <v>-99</v>
      </c>
      <c r="U14" s="52">
        <f>IF($H14=0,"",VLOOKUP($G14,Data!$G$3:$BA$2935,14,FALSE))</f>
        <v>0</v>
      </c>
      <c r="V14" s="52">
        <f>IF($H14=0,"",VLOOKUP($G14,Data!$G$3:$BA$2935,15,FALSE))</f>
        <v>9.3000000000000007</v>
      </c>
      <c r="W14" s="52">
        <f>IF($H14=0,"",VLOOKUP($G14,Data!$G$3:$BA$2935,16,FALSE))</f>
        <v>0</v>
      </c>
      <c r="X14" s="52">
        <f>IF($H14=0,"",VLOOKUP($G14,Data!$G$3:$BA$2935,17,FALSE))</f>
        <v>11.63</v>
      </c>
      <c r="Y14" s="52">
        <f>IF($H14=0,"",VLOOKUP($G14,Data!$G$3:$BA$2935,18,FALSE))</f>
        <v>0.113</v>
      </c>
      <c r="Z14" s="52">
        <f>IF($H14=0,"",VLOOKUP($G14,Data!$G$3:$BA$2935,19,FALSE))</f>
        <v>0.124</v>
      </c>
      <c r="AA14" s="52">
        <f>IF($H14=0,"",VLOOKUP($G14,Data!$G$3:$BA$2935,20,FALSE))</f>
        <v>0</v>
      </c>
      <c r="AB14" s="4" t="str">
        <f>IF($H14=0,"",VLOOKUP($G14,Data!$G$3:$BA$2935,21,FALSE))</f>
        <v>/</v>
      </c>
      <c r="AC14" s="4" t="str">
        <f>IF($H14=0,"",VLOOKUP($G14,Data!$G$3:$BA$2935,22,FALSE))</f>
        <v>/</v>
      </c>
      <c r="AD14" s="4" t="str">
        <f>IF($H14=0,"",VLOOKUP($G14,Data!$G$3:$BA$2935,23,FALSE))</f>
        <v/>
      </c>
      <c r="AE14" s="4" t="str">
        <f>IF($H14=0,"",VLOOKUP($G14,Data!$G$3:$BA$2935,24,FALSE))</f>
        <v/>
      </c>
      <c r="AF14" s="4" t="str">
        <f>IF($H14=0,"",VLOOKUP($G14,Data!$G$3:$BA$2935,25,FALSE))</f>
        <v/>
      </c>
      <c r="AG14" s="4" t="str">
        <f>IF($H14=0,"",VLOOKUP($G14,Data!$G$3:$BA$2935,26,FALSE))</f>
        <v/>
      </c>
      <c r="AH14" s="4" t="str">
        <f>IF($H14=0,"",VLOOKUP($G14,Data!$G$3:$BA$2935,27,FALSE))</f>
        <v/>
      </c>
      <c r="AI14" s="4" t="str">
        <f>IF($H14=0,"",VLOOKUP($G14,Data!$G$3:$BA$2935,28,FALSE))</f>
        <v/>
      </c>
      <c r="AJ14" s="4" t="str">
        <f>IF($H14=0,"",VLOOKUP($G14,Data!$G$3:$BA$2935,29,FALSE))</f>
        <v/>
      </c>
      <c r="AK14" s="4" t="str">
        <f>IF($H14=0,"",VLOOKUP($G14,Data!$G$3:$BA$2935,30,FALSE))</f>
        <v/>
      </c>
      <c r="AL14" s="4" t="str">
        <f>IF($H14=0,"",VLOOKUP($G14,Data!$G$3:$BA$2935,31,FALSE))</f>
        <v/>
      </c>
      <c r="AM14" s="4" t="str">
        <f>IF($H14=0,"",VLOOKUP($G14,Data!$G$3:$BA$2935,32,FALSE))</f>
        <v/>
      </c>
      <c r="AN14" s="4" t="str">
        <f>IF($H14=0,"",VLOOKUP($G14,Data!$G$3:$BA$2935,33,FALSE))</f>
        <v/>
      </c>
      <c r="AO14" s="4" t="str">
        <f>IF($H14=0,"",VLOOKUP($G14,Data!$G$3:$BA$2935,34,FALSE))</f>
        <v/>
      </c>
      <c r="AP14" s="4" t="str">
        <f>IF($H14=0,"",VLOOKUP($G14,Data!$G$3:$BA$2935,35,FALSE))</f>
        <v/>
      </c>
      <c r="AQ14" s="4" t="str">
        <f>IF($H14=0,"",VLOOKUP($G14,Data!$G$3:$BA$2935,36,FALSE))</f>
        <v/>
      </c>
      <c r="AR14" s="4" t="str">
        <f>IF($H14=0,"",VLOOKUP($G14,Data!$G$3:$BA$2935,37,FALSE))</f>
        <v/>
      </c>
      <c r="AS14" s="4" t="str">
        <f>IF($H14=0,"",VLOOKUP($G14,Data!$G$3:$BA$2935,38,FALSE))</f>
        <v/>
      </c>
      <c r="AT14" s="4" t="str">
        <f>IF($H14=0,"",VLOOKUP($G14,Data!$G$3:$BA$2935,39,FALSE))</f>
        <v/>
      </c>
    </row>
    <row r="15" spans="1:46" x14ac:dyDescent="0.3">
      <c r="A15" s="4">
        <f>PSSE!A24</f>
        <v>913021</v>
      </c>
      <c r="B15" s="4" t="str">
        <f>PSSE!B24</f>
        <v>NHOQUE3_H1</v>
      </c>
      <c r="C15" s="4">
        <f>PSSE!D24</f>
        <v>13.8</v>
      </c>
      <c r="D15" s="52">
        <f>PSSE!E24</f>
        <v>110</v>
      </c>
      <c r="E15" s="52" t="str">
        <f>PSSE!F24</f>
        <v>TD</v>
      </c>
      <c r="F15" s="52">
        <f>PSSE!G24</f>
        <v>1</v>
      </c>
      <c r="G15" s="52" t="str">
        <f t="shared" si="1"/>
        <v>AVR13.8110TD1</v>
      </c>
      <c r="H15" s="52">
        <f>COUNTIF(Data!$G$3:$BA$2935,AVR!$G15)</f>
        <v>1</v>
      </c>
      <c r="I15" s="52" t="str">
        <f>IF($H15=0,"",VLOOKUP($G15,Data!$G$3:$BA$2935,2,FALSE))</f>
        <v>'ESST4B'</v>
      </c>
      <c r="J15" s="52">
        <f>PSSE!C24</f>
        <v>1</v>
      </c>
      <c r="K15" s="52">
        <f>IF($H15=0,"",VLOOKUP($G15,Data!$G$3:$BA$2935,4,FALSE))</f>
        <v>0</v>
      </c>
      <c r="L15" s="52">
        <f>IF($H15=0,"",VLOOKUP($G15,Data!$G$3:$BA$2935,5,FALSE))</f>
        <v>10.75</v>
      </c>
      <c r="M15" s="52">
        <f>IF($H15=0,"",VLOOKUP($G15,Data!$G$3:$BA$2935,6,FALSE))</f>
        <v>10.75</v>
      </c>
      <c r="N15" s="52">
        <f>IF($H15=0,"",VLOOKUP($G15,Data!$G$3:$BA$2935,7,FALSE))</f>
        <v>5</v>
      </c>
      <c r="O15" s="52">
        <f>IF($H15=0,"",VLOOKUP($G15,Data!$G$3:$BA$2935,8,FALSE))</f>
        <v>-0.87</v>
      </c>
      <c r="P15" s="52">
        <f>IF($H15=0,"",VLOOKUP($G15,Data!$G$3:$BA$2935,9,FALSE))</f>
        <v>0</v>
      </c>
      <c r="Q15" s="52">
        <f>IF($H15=0,"",VLOOKUP($G15,Data!$G$3:$BA$2935,10,FALSE))</f>
        <v>1</v>
      </c>
      <c r="R15" s="52">
        <f>IF($H15=0,"",VLOOKUP($G15,Data!$G$3:$BA$2935,11,FALSE))</f>
        <v>0</v>
      </c>
      <c r="S15" s="52">
        <f>IF($H15=0,"",VLOOKUP($G15,Data!$G$3:$BA$2935,12,FALSE))</f>
        <v>99</v>
      </c>
      <c r="T15" s="52">
        <f>IF($H15=0,"",VLOOKUP($G15,Data!$G$3:$BA$2935,13,FALSE))</f>
        <v>-99</v>
      </c>
      <c r="U15" s="52">
        <f>IF($H15=0,"",VLOOKUP($G15,Data!$G$3:$BA$2935,14,FALSE))</f>
        <v>0</v>
      </c>
      <c r="V15" s="52">
        <f>IF($H15=0,"",VLOOKUP($G15,Data!$G$3:$BA$2935,15,FALSE))</f>
        <v>9.3000000000000007</v>
      </c>
      <c r="W15" s="52">
        <f>IF($H15=0,"",VLOOKUP($G15,Data!$G$3:$BA$2935,16,FALSE))</f>
        <v>0</v>
      </c>
      <c r="X15" s="52">
        <f>IF($H15=0,"",VLOOKUP($G15,Data!$G$3:$BA$2935,17,FALSE))</f>
        <v>11.63</v>
      </c>
      <c r="Y15" s="52">
        <f>IF($H15=0,"",VLOOKUP($G15,Data!$G$3:$BA$2935,18,FALSE))</f>
        <v>0.113</v>
      </c>
      <c r="Z15" s="52">
        <f>IF($H15=0,"",VLOOKUP($G15,Data!$G$3:$BA$2935,19,FALSE))</f>
        <v>0.124</v>
      </c>
      <c r="AA15" s="52">
        <f>IF($H15=0,"",VLOOKUP($G15,Data!$G$3:$BA$2935,20,FALSE))</f>
        <v>0</v>
      </c>
      <c r="AB15" s="4" t="str">
        <f>IF($H15=0,"",VLOOKUP($G15,Data!$G$3:$BA$2935,21,FALSE))</f>
        <v>/</v>
      </c>
      <c r="AC15" s="4" t="str">
        <f>IF($H15=0,"",VLOOKUP($G15,Data!$G$3:$BA$2935,22,FALSE))</f>
        <v>/</v>
      </c>
      <c r="AD15" s="4" t="str">
        <f>IF($H15=0,"",VLOOKUP($G15,Data!$G$3:$BA$2935,23,FALSE))</f>
        <v/>
      </c>
      <c r="AE15" s="4" t="str">
        <f>IF($H15=0,"",VLOOKUP($G15,Data!$G$3:$BA$2935,24,FALSE))</f>
        <v/>
      </c>
      <c r="AF15" s="4" t="str">
        <f>IF($H15=0,"",VLOOKUP($G15,Data!$G$3:$BA$2935,25,FALSE))</f>
        <v/>
      </c>
      <c r="AG15" s="4" t="str">
        <f>IF($H15=0,"",VLOOKUP($G15,Data!$G$3:$BA$2935,26,FALSE))</f>
        <v/>
      </c>
      <c r="AH15" s="4" t="str">
        <f>IF($H15=0,"",VLOOKUP($G15,Data!$G$3:$BA$2935,27,FALSE))</f>
        <v/>
      </c>
      <c r="AI15" s="4" t="str">
        <f>IF($H15=0,"",VLOOKUP($G15,Data!$G$3:$BA$2935,28,FALSE))</f>
        <v/>
      </c>
      <c r="AJ15" s="4" t="str">
        <f>IF($H15=0,"",VLOOKUP($G15,Data!$G$3:$BA$2935,29,FALSE))</f>
        <v/>
      </c>
      <c r="AK15" s="4" t="str">
        <f>IF($H15=0,"",VLOOKUP($G15,Data!$G$3:$BA$2935,30,FALSE))</f>
        <v/>
      </c>
      <c r="AL15" s="4" t="str">
        <f>IF($H15=0,"",VLOOKUP($G15,Data!$G$3:$BA$2935,31,FALSE))</f>
        <v/>
      </c>
      <c r="AM15" s="4" t="str">
        <f>IF($H15=0,"",VLOOKUP($G15,Data!$G$3:$BA$2935,32,FALSE))</f>
        <v/>
      </c>
      <c r="AN15" s="4" t="str">
        <f>IF($H15=0,"",VLOOKUP($G15,Data!$G$3:$BA$2935,33,FALSE))</f>
        <v/>
      </c>
      <c r="AO15" s="4" t="str">
        <f>IF($H15=0,"",VLOOKUP($G15,Data!$G$3:$BA$2935,34,FALSE))</f>
        <v/>
      </c>
      <c r="AP15" s="4" t="str">
        <f>IF($H15=0,"",VLOOKUP($G15,Data!$G$3:$BA$2935,35,FALSE))</f>
        <v/>
      </c>
      <c r="AQ15" s="4" t="str">
        <f>IF($H15=0,"",VLOOKUP($G15,Data!$G$3:$BA$2935,36,FALSE))</f>
        <v/>
      </c>
      <c r="AR15" s="4" t="str">
        <f>IF($H15=0,"",VLOOKUP($G15,Data!$G$3:$BA$2935,37,FALSE))</f>
        <v/>
      </c>
      <c r="AS15" s="4" t="str">
        <f>IF($H15=0,"",VLOOKUP($G15,Data!$G$3:$BA$2935,38,FALSE))</f>
        <v/>
      </c>
      <c r="AT15" s="4" t="str">
        <f>IF($H15=0,"",VLOOKUP($G15,Data!$G$3:$BA$2935,39,FALSE))</f>
        <v/>
      </c>
    </row>
    <row r="16" spans="1:46" x14ac:dyDescent="0.3">
      <c r="A16" s="4">
        <f>PSSE!A25</f>
        <v>913031</v>
      </c>
      <c r="B16" s="4" t="str">
        <f>PSSE!B25</f>
        <v>NHOQUE1_H1</v>
      </c>
      <c r="C16" s="4">
        <f>PSSE!D25</f>
        <v>10.5</v>
      </c>
      <c r="D16" s="52">
        <f>PSSE!E25</f>
        <v>40</v>
      </c>
      <c r="E16" s="52" t="str">
        <f>PSSE!F25</f>
        <v>TD</v>
      </c>
      <c r="F16" s="52">
        <f>PSSE!G25</f>
        <v>1</v>
      </c>
      <c r="G16" s="52" t="str">
        <f t="shared" si="1"/>
        <v>AVR10.540TD1</v>
      </c>
      <c r="H16" s="52">
        <f>COUNTIF(Data!$G$3:$BA$2935,AVR!$G16)</f>
        <v>1</v>
      </c>
      <c r="I16" s="52" t="str">
        <f>IF($H16=0,"",VLOOKUP($G16,Data!$G$3:$BA$2935,2,FALSE))</f>
        <v>'EXAC4'</v>
      </c>
      <c r="J16" s="52">
        <f>PSSE!C25</f>
        <v>1</v>
      </c>
      <c r="K16" s="52">
        <f>IF($H16=0,"",VLOOKUP($G16,Data!$G$3:$BA$2935,4,FALSE))</f>
        <v>0</v>
      </c>
      <c r="L16" s="52">
        <f>IF($H16=0,"",VLOOKUP($G16,Data!$G$3:$BA$2935,5,FALSE))</f>
        <v>10</v>
      </c>
      <c r="M16" s="52">
        <f>IF($H16=0,"",VLOOKUP($G16,Data!$G$3:$BA$2935,6,FALSE))</f>
        <v>-10</v>
      </c>
      <c r="N16" s="52">
        <f>IF($H16=0,"",VLOOKUP($G16,Data!$G$3:$BA$2935,7,FALSE))</f>
        <v>1</v>
      </c>
      <c r="O16" s="52">
        <f>IF($H16=0,"",VLOOKUP($G16,Data!$G$3:$BA$2935,8,FALSE))</f>
        <v>10</v>
      </c>
      <c r="P16" s="52">
        <f>IF($H16=0,"",VLOOKUP($G16,Data!$G$3:$BA$2935,9,FALSE))</f>
        <v>200</v>
      </c>
      <c r="Q16" s="52">
        <f>IF($H16=0,"",VLOOKUP($G16,Data!$G$3:$BA$2935,10,FALSE))</f>
        <v>1.4999999999999999E-2</v>
      </c>
      <c r="R16" s="52">
        <f>IF($H16=0,"",VLOOKUP($G16,Data!$G$3:$BA$2935,11,FALSE))</f>
        <v>5.64</v>
      </c>
      <c r="S16" s="52">
        <f>IF($H16=0,"",VLOOKUP($G16,Data!$G$3:$BA$2935,12,FALSE))</f>
        <v>-4.53</v>
      </c>
      <c r="T16" s="52">
        <f>IF($H16=0,"",VLOOKUP($G16,Data!$G$3:$BA$2935,13,FALSE))</f>
        <v>0</v>
      </c>
      <c r="U16" s="52" t="str">
        <f>IF($H16=0,"",VLOOKUP($G16,Data!$G$3:$BA$2935,14,FALSE))</f>
        <v>/</v>
      </c>
      <c r="V16" s="52" t="str">
        <f>IF($H16=0,"",VLOOKUP($G16,Data!$G$3:$BA$2935,15,FALSE))</f>
        <v>/</v>
      </c>
      <c r="W16" s="52" t="str">
        <f>IF($H16=0,"",VLOOKUP($G16,Data!$G$3:$BA$2935,16,FALSE))</f>
        <v/>
      </c>
      <c r="X16" s="52" t="str">
        <f>IF($H16=0,"",VLOOKUP($G16,Data!$G$3:$BA$2935,17,FALSE))</f>
        <v/>
      </c>
      <c r="Y16" s="52" t="str">
        <f>IF($H16=0,"",VLOOKUP($G16,Data!$G$3:$BA$2935,18,FALSE))</f>
        <v/>
      </c>
      <c r="Z16" s="52" t="str">
        <f>IF($H16=0,"",VLOOKUP($G16,Data!$G$3:$BA$2935,19,FALSE))</f>
        <v/>
      </c>
      <c r="AA16" s="52" t="str">
        <f>IF($H16=0,"",VLOOKUP($G16,Data!$G$3:$BA$2935,20,FALSE))</f>
        <v/>
      </c>
      <c r="AB16" s="4" t="str">
        <f>IF($H16=0,"",VLOOKUP($G16,Data!$G$3:$BA$2935,21,FALSE))</f>
        <v/>
      </c>
      <c r="AC16" s="4" t="str">
        <f>IF($H16=0,"",VLOOKUP($G16,Data!$G$3:$BA$2935,22,FALSE))</f>
        <v/>
      </c>
      <c r="AD16" s="4" t="str">
        <f>IF($H16=0,"",VLOOKUP($G16,Data!$G$3:$BA$2935,23,FALSE))</f>
        <v/>
      </c>
      <c r="AE16" s="4" t="str">
        <f>IF($H16=0,"",VLOOKUP($G16,Data!$G$3:$BA$2935,24,FALSE))</f>
        <v/>
      </c>
      <c r="AF16" s="4" t="str">
        <f>IF($H16=0,"",VLOOKUP($G16,Data!$G$3:$BA$2935,25,FALSE))</f>
        <v/>
      </c>
      <c r="AG16" s="4" t="str">
        <f>IF($H16=0,"",VLOOKUP($G16,Data!$G$3:$BA$2935,26,FALSE))</f>
        <v/>
      </c>
      <c r="AH16" s="4" t="str">
        <f>IF($H16=0,"",VLOOKUP($G16,Data!$G$3:$BA$2935,27,FALSE))</f>
        <v/>
      </c>
      <c r="AI16" s="4" t="str">
        <f>IF($H16=0,"",VLOOKUP($G16,Data!$G$3:$BA$2935,28,FALSE))</f>
        <v/>
      </c>
      <c r="AJ16" s="4" t="str">
        <f>IF($H16=0,"",VLOOKUP($G16,Data!$G$3:$BA$2935,29,FALSE))</f>
        <v/>
      </c>
      <c r="AK16" s="4" t="str">
        <f>IF($H16=0,"",VLOOKUP($G16,Data!$G$3:$BA$2935,30,FALSE))</f>
        <v/>
      </c>
      <c r="AL16" s="4" t="str">
        <f>IF($H16=0,"",VLOOKUP($G16,Data!$G$3:$BA$2935,31,FALSE))</f>
        <v/>
      </c>
      <c r="AM16" s="4" t="str">
        <f>IF($H16=0,"",VLOOKUP($G16,Data!$G$3:$BA$2935,32,FALSE))</f>
        <v/>
      </c>
      <c r="AN16" s="4" t="str">
        <f>IF($H16=0,"",VLOOKUP($G16,Data!$G$3:$BA$2935,33,FALSE))</f>
        <v/>
      </c>
      <c r="AO16" s="4" t="str">
        <f>IF($H16=0,"",VLOOKUP($G16,Data!$G$3:$BA$2935,34,FALSE))</f>
        <v/>
      </c>
      <c r="AP16" s="4" t="str">
        <f>IF($H16=0,"",VLOOKUP($G16,Data!$G$3:$BA$2935,35,FALSE))</f>
        <v/>
      </c>
      <c r="AQ16" s="4" t="str">
        <f>IF($H16=0,"",VLOOKUP($G16,Data!$G$3:$BA$2935,36,FALSE))</f>
        <v/>
      </c>
      <c r="AR16" s="4" t="str">
        <f>IF($H16=0,"",VLOOKUP($G16,Data!$G$3:$BA$2935,37,FALSE))</f>
        <v/>
      </c>
      <c r="AS16" s="4" t="str">
        <f>IF($H16=0,"",VLOOKUP($G16,Data!$G$3:$BA$2935,38,FALSE))</f>
        <v/>
      </c>
      <c r="AT16" s="4" t="str">
        <f>IF($H16=0,"",VLOOKUP($G16,Data!$G$3:$BA$2935,39,FALSE))</f>
        <v/>
      </c>
    </row>
    <row r="17" spans="1:46" x14ac:dyDescent="0.3">
      <c r="A17" s="4">
        <f>PSSE!A26</f>
        <v>913041</v>
      </c>
      <c r="B17" s="4" t="str">
        <f>PSSE!B26</f>
        <v>NHOQUE2_H1</v>
      </c>
      <c r="C17" s="4">
        <f>PSSE!D26</f>
        <v>10.5</v>
      </c>
      <c r="D17" s="52">
        <f>PSSE!E26</f>
        <v>40</v>
      </c>
      <c r="E17" s="52" t="str">
        <f>PSSE!F26</f>
        <v>TD</v>
      </c>
      <c r="F17" s="52">
        <f>PSSE!G26</f>
        <v>1</v>
      </c>
      <c r="G17" s="52" t="str">
        <f t="shared" si="1"/>
        <v>AVR10.540TD1</v>
      </c>
      <c r="H17" s="52">
        <f>COUNTIF(Data!$G$3:$BA$2935,AVR!$G17)</f>
        <v>1</v>
      </c>
      <c r="I17" s="52" t="str">
        <f>IF($H17=0,"",VLOOKUP($G17,Data!$G$3:$BA$2935,2,FALSE))</f>
        <v>'EXAC4'</v>
      </c>
      <c r="J17" s="52">
        <f>PSSE!C26</f>
        <v>1</v>
      </c>
      <c r="K17" s="52">
        <f>IF($H17=0,"",VLOOKUP($G17,Data!$G$3:$BA$2935,4,FALSE))</f>
        <v>0</v>
      </c>
      <c r="L17" s="52">
        <f>IF($H17=0,"",VLOOKUP($G17,Data!$G$3:$BA$2935,5,FALSE))</f>
        <v>10</v>
      </c>
      <c r="M17" s="52">
        <f>IF($H17=0,"",VLOOKUP($G17,Data!$G$3:$BA$2935,6,FALSE))</f>
        <v>-10</v>
      </c>
      <c r="N17" s="52">
        <f>IF($H17=0,"",VLOOKUP($G17,Data!$G$3:$BA$2935,7,FALSE))</f>
        <v>1</v>
      </c>
      <c r="O17" s="52">
        <f>IF($H17=0,"",VLOOKUP($G17,Data!$G$3:$BA$2935,8,FALSE))</f>
        <v>10</v>
      </c>
      <c r="P17" s="52">
        <f>IF($H17=0,"",VLOOKUP($G17,Data!$G$3:$BA$2935,9,FALSE))</f>
        <v>200</v>
      </c>
      <c r="Q17" s="52">
        <f>IF($H17=0,"",VLOOKUP($G17,Data!$G$3:$BA$2935,10,FALSE))</f>
        <v>1.4999999999999999E-2</v>
      </c>
      <c r="R17" s="52">
        <f>IF($H17=0,"",VLOOKUP($G17,Data!$G$3:$BA$2935,11,FALSE))</f>
        <v>5.64</v>
      </c>
      <c r="S17" s="52">
        <f>IF($H17=0,"",VLOOKUP($G17,Data!$G$3:$BA$2935,12,FALSE))</f>
        <v>-4.53</v>
      </c>
      <c r="T17" s="52">
        <f>IF($H17=0,"",VLOOKUP($G17,Data!$G$3:$BA$2935,13,FALSE))</f>
        <v>0</v>
      </c>
      <c r="U17" s="52" t="str">
        <f>IF($H17=0,"",VLOOKUP($G17,Data!$G$3:$BA$2935,14,FALSE))</f>
        <v>/</v>
      </c>
      <c r="V17" s="52" t="str">
        <f>IF($H17=0,"",VLOOKUP($G17,Data!$G$3:$BA$2935,15,FALSE))</f>
        <v>/</v>
      </c>
      <c r="W17" s="52" t="str">
        <f>IF($H17=0,"",VLOOKUP($G17,Data!$G$3:$BA$2935,16,FALSE))</f>
        <v/>
      </c>
      <c r="X17" s="52" t="str">
        <f>IF($H17=0,"",VLOOKUP($G17,Data!$G$3:$BA$2935,17,FALSE))</f>
        <v/>
      </c>
      <c r="Y17" s="52" t="str">
        <f>IF($H17=0,"",VLOOKUP($G17,Data!$G$3:$BA$2935,18,FALSE))</f>
        <v/>
      </c>
      <c r="Z17" s="52" t="str">
        <f>IF($H17=0,"",VLOOKUP($G17,Data!$G$3:$BA$2935,19,FALSE))</f>
        <v/>
      </c>
      <c r="AA17" s="52" t="str">
        <f>IF($H17=0,"",VLOOKUP($G17,Data!$G$3:$BA$2935,20,FALSE))</f>
        <v/>
      </c>
      <c r="AB17" s="4" t="str">
        <f>IF($H17=0,"",VLOOKUP($G17,Data!$G$3:$BA$2935,21,FALSE))</f>
        <v/>
      </c>
      <c r="AC17" s="4" t="str">
        <f>IF($H17=0,"",VLOOKUP($G17,Data!$G$3:$BA$2935,22,FALSE))</f>
        <v/>
      </c>
      <c r="AD17" s="4" t="str">
        <f>IF($H17=0,"",VLOOKUP($G17,Data!$G$3:$BA$2935,23,FALSE))</f>
        <v/>
      </c>
      <c r="AE17" s="4" t="str">
        <f>IF($H17=0,"",VLOOKUP($G17,Data!$G$3:$BA$2935,24,FALSE))</f>
        <v/>
      </c>
      <c r="AF17" s="4" t="str">
        <f>IF($H17=0,"",VLOOKUP($G17,Data!$G$3:$BA$2935,25,FALSE))</f>
        <v/>
      </c>
      <c r="AG17" s="4" t="str">
        <f>IF($H17=0,"",VLOOKUP($G17,Data!$G$3:$BA$2935,26,FALSE))</f>
        <v/>
      </c>
      <c r="AH17" s="4" t="str">
        <f>IF($H17=0,"",VLOOKUP($G17,Data!$G$3:$BA$2935,27,FALSE))</f>
        <v/>
      </c>
      <c r="AI17" s="4" t="str">
        <f>IF($H17=0,"",VLOOKUP($G17,Data!$G$3:$BA$2935,28,FALSE))</f>
        <v/>
      </c>
      <c r="AJ17" s="4" t="str">
        <f>IF($H17=0,"",VLOOKUP($G17,Data!$G$3:$BA$2935,29,FALSE))</f>
        <v/>
      </c>
      <c r="AK17" s="4" t="str">
        <f>IF($H17=0,"",VLOOKUP($G17,Data!$G$3:$BA$2935,30,FALSE))</f>
        <v/>
      </c>
      <c r="AL17" s="4" t="str">
        <f>IF($H17=0,"",VLOOKUP($G17,Data!$G$3:$BA$2935,31,FALSE))</f>
        <v/>
      </c>
      <c r="AM17" s="4" t="str">
        <f>IF($H17=0,"",VLOOKUP($G17,Data!$G$3:$BA$2935,32,FALSE))</f>
        <v/>
      </c>
      <c r="AN17" s="4" t="str">
        <f>IF($H17=0,"",VLOOKUP($G17,Data!$G$3:$BA$2935,33,FALSE))</f>
        <v/>
      </c>
      <c r="AO17" s="4" t="str">
        <f>IF($H17=0,"",VLOOKUP($G17,Data!$G$3:$BA$2935,34,FALSE))</f>
        <v/>
      </c>
      <c r="AP17" s="4" t="str">
        <f>IF($H17=0,"",VLOOKUP($G17,Data!$G$3:$BA$2935,35,FALSE))</f>
        <v/>
      </c>
      <c r="AQ17" s="4" t="str">
        <f>IF($H17=0,"",VLOOKUP($G17,Data!$G$3:$BA$2935,36,FALSE))</f>
        <v/>
      </c>
      <c r="AR17" s="4" t="str">
        <f>IF($H17=0,"",VLOOKUP($G17,Data!$G$3:$BA$2935,37,FALSE))</f>
        <v/>
      </c>
      <c r="AS17" s="4" t="str">
        <f>IF($H17=0,"",VLOOKUP($G17,Data!$G$3:$BA$2935,38,FALSE))</f>
        <v/>
      </c>
      <c r="AT17" s="4" t="str">
        <f>IF($H17=0,"",VLOOKUP($G17,Data!$G$3:$BA$2935,39,FALSE))</f>
        <v/>
      </c>
    </row>
    <row r="18" spans="1:46" x14ac:dyDescent="0.3">
      <c r="A18" s="4">
        <f>PSSE!A27</f>
        <v>913051</v>
      </c>
      <c r="B18" s="4" t="str">
        <f>PSSE!B27</f>
        <v>BACME_H1</v>
      </c>
      <c r="C18" s="4">
        <f>PSSE!D27</f>
        <v>13.8</v>
      </c>
      <c r="D18" s="52">
        <f>PSSE!E27</f>
        <v>75</v>
      </c>
      <c r="E18" s="52" t="str">
        <f>PSSE!F27</f>
        <v>TD</v>
      </c>
      <c r="F18" s="52">
        <f>PSSE!G27</f>
        <v>1</v>
      </c>
      <c r="G18" s="52" t="str">
        <f t="shared" si="1"/>
        <v>AVR13.875TD1</v>
      </c>
      <c r="H18" s="52">
        <f>COUNTIF(Data!$G$3:$BA$2935,AVR!$G18)</f>
        <v>1</v>
      </c>
      <c r="I18" s="52" t="str">
        <f>IF($H18=0,"",VLOOKUP($G18,Data!$G$3:$BA$2935,2,FALSE))</f>
        <v>'ESST4B'</v>
      </c>
      <c r="J18" s="52">
        <f>PSSE!C27</f>
        <v>1</v>
      </c>
      <c r="K18" s="52">
        <f>IF($H18=0,"",VLOOKUP($G18,Data!$G$3:$BA$2935,4,FALSE))</f>
        <v>0</v>
      </c>
      <c r="L18" s="52">
        <f>IF($H18=0,"",VLOOKUP($G18,Data!$G$3:$BA$2935,5,FALSE))</f>
        <v>10.75</v>
      </c>
      <c r="M18" s="52">
        <f>IF($H18=0,"",VLOOKUP($G18,Data!$G$3:$BA$2935,6,FALSE))</f>
        <v>10.75</v>
      </c>
      <c r="N18" s="52">
        <f>IF($H18=0,"",VLOOKUP($G18,Data!$G$3:$BA$2935,7,FALSE))</f>
        <v>5</v>
      </c>
      <c r="O18" s="52">
        <f>IF($H18=0,"",VLOOKUP($G18,Data!$G$3:$BA$2935,8,FALSE))</f>
        <v>-0.87</v>
      </c>
      <c r="P18" s="52">
        <f>IF($H18=0,"",VLOOKUP($G18,Data!$G$3:$BA$2935,9,FALSE))</f>
        <v>0</v>
      </c>
      <c r="Q18" s="52">
        <f>IF($H18=0,"",VLOOKUP($G18,Data!$G$3:$BA$2935,10,FALSE))</f>
        <v>1</v>
      </c>
      <c r="R18" s="52">
        <f>IF($H18=0,"",VLOOKUP($G18,Data!$G$3:$BA$2935,11,FALSE))</f>
        <v>0</v>
      </c>
      <c r="S18" s="52">
        <f>IF($H18=0,"",VLOOKUP($G18,Data!$G$3:$BA$2935,12,FALSE))</f>
        <v>99</v>
      </c>
      <c r="T18" s="52">
        <f>IF($H18=0,"",VLOOKUP($G18,Data!$G$3:$BA$2935,13,FALSE))</f>
        <v>-99</v>
      </c>
      <c r="U18" s="52">
        <f>IF($H18=0,"",VLOOKUP($G18,Data!$G$3:$BA$2935,14,FALSE))</f>
        <v>0</v>
      </c>
      <c r="V18" s="52">
        <f>IF($H18=0,"",VLOOKUP($G18,Data!$G$3:$BA$2935,15,FALSE))</f>
        <v>9.3000000000000007</v>
      </c>
      <c r="W18" s="52">
        <f>IF($H18=0,"",VLOOKUP($G18,Data!$G$3:$BA$2935,16,FALSE))</f>
        <v>0</v>
      </c>
      <c r="X18" s="52">
        <f>IF($H18=0,"",VLOOKUP($G18,Data!$G$3:$BA$2935,17,FALSE))</f>
        <v>11.63</v>
      </c>
      <c r="Y18" s="52">
        <f>IF($H18=0,"",VLOOKUP($G18,Data!$G$3:$BA$2935,18,FALSE))</f>
        <v>0.113</v>
      </c>
      <c r="Z18" s="52">
        <f>IF($H18=0,"",VLOOKUP($G18,Data!$G$3:$BA$2935,19,FALSE))</f>
        <v>0.124</v>
      </c>
      <c r="AA18" s="52">
        <f>IF($H18=0,"",VLOOKUP($G18,Data!$G$3:$BA$2935,20,FALSE))</f>
        <v>0</v>
      </c>
      <c r="AB18" s="4" t="str">
        <f>IF($H18=0,"",VLOOKUP($G18,Data!$G$3:$BA$2935,21,FALSE))</f>
        <v>/</v>
      </c>
      <c r="AC18" s="4" t="str">
        <f>IF($H18=0,"",VLOOKUP($G18,Data!$G$3:$BA$2935,22,FALSE))</f>
        <v>/</v>
      </c>
      <c r="AD18" s="4" t="str">
        <f>IF($H18=0,"",VLOOKUP($G18,Data!$G$3:$BA$2935,23,FALSE))</f>
        <v/>
      </c>
      <c r="AE18" s="4" t="str">
        <f>IF($H18=0,"",VLOOKUP($G18,Data!$G$3:$BA$2935,24,FALSE))</f>
        <v/>
      </c>
      <c r="AF18" s="4" t="str">
        <f>IF($H18=0,"",VLOOKUP($G18,Data!$G$3:$BA$2935,25,FALSE))</f>
        <v/>
      </c>
      <c r="AG18" s="4" t="str">
        <f>IF($H18=0,"",VLOOKUP($G18,Data!$G$3:$BA$2935,26,FALSE))</f>
        <v/>
      </c>
      <c r="AH18" s="4" t="str">
        <f>IF($H18=0,"",VLOOKUP($G18,Data!$G$3:$BA$2935,27,FALSE))</f>
        <v/>
      </c>
      <c r="AI18" s="4" t="str">
        <f>IF($H18=0,"",VLOOKUP($G18,Data!$G$3:$BA$2935,28,FALSE))</f>
        <v/>
      </c>
      <c r="AJ18" s="4" t="str">
        <f>IF($H18=0,"",VLOOKUP($G18,Data!$G$3:$BA$2935,29,FALSE))</f>
        <v/>
      </c>
      <c r="AK18" s="4" t="str">
        <f>IF($H18=0,"",VLOOKUP($G18,Data!$G$3:$BA$2935,30,FALSE))</f>
        <v/>
      </c>
      <c r="AL18" s="4" t="str">
        <f>IF($H18=0,"",VLOOKUP($G18,Data!$G$3:$BA$2935,31,FALSE))</f>
        <v/>
      </c>
      <c r="AM18" s="4" t="str">
        <f>IF($H18=0,"",VLOOKUP($G18,Data!$G$3:$BA$2935,32,FALSE))</f>
        <v/>
      </c>
      <c r="AN18" s="4" t="str">
        <f>IF($H18=0,"",VLOOKUP($G18,Data!$G$3:$BA$2935,33,FALSE))</f>
        <v/>
      </c>
      <c r="AO18" s="4" t="str">
        <f>IF($H18=0,"",VLOOKUP($G18,Data!$G$3:$BA$2935,34,FALSE))</f>
        <v/>
      </c>
      <c r="AP18" s="4" t="str">
        <f>IF($H18=0,"",VLOOKUP($G18,Data!$G$3:$BA$2935,35,FALSE))</f>
        <v/>
      </c>
      <c r="AQ18" s="4" t="str">
        <f>IF($H18=0,"",VLOOKUP($G18,Data!$G$3:$BA$2935,36,FALSE))</f>
        <v/>
      </c>
      <c r="AR18" s="4" t="str">
        <f>IF($H18=0,"",VLOOKUP($G18,Data!$G$3:$BA$2935,37,FALSE))</f>
        <v/>
      </c>
      <c r="AS18" s="4" t="str">
        <f>IF($H18=0,"",VLOOKUP($G18,Data!$G$3:$BA$2935,38,FALSE))</f>
        <v/>
      </c>
      <c r="AT18" s="4" t="str">
        <f>IF($H18=0,"",VLOOKUP($G18,Data!$G$3:$BA$2935,39,FALSE))</f>
        <v/>
      </c>
    </row>
    <row r="19" spans="1:46" x14ac:dyDescent="0.3">
      <c r="A19" s="4">
        <f>PSSE!A28</f>
        <v>913099</v>
      </c>
      <c r="B19" s="4" t="str">
        <f>PSSE!B28</f>
        <v>CHINA_2   _1</v>
      </c>
      <c r="C19" s="4">
        <f>PSSE!D28</f>
        <v>15</v>
      </c>
      <c r="D19" s="52">
        <f>PSSE!E28</f>
        <v>238.7</v>
      </c>
      <c r="E19" s="52" t="str">
        <f>PSSE!F28</f>
        <v>ND</v>
      </c>
      <c r="F19" s="52">
        <f>PSSE!G28</f>
        <v>1</v>
      </c>
      <c r="G19" s="52" t="str">
        <f t="shared" si="1"/>
        <v>AVR15238.7ND1</v>
      </c>
      <c r="H19" s="52">
        <f>COUNTIF(Data!$G$3:$BA$2935,AVR!$G19)</f>
        <v>1</v>
      </c>
      <c r="I19" s="52" t="str">
        <f>IF($H19=0,"",VLOOKUP($G19,Data!$G$3:$BA$2935,2,FALSE))</f>
        <v>'ESST4B'</v>
      </c>
      <c r="J19" s="52">
        <f>PSSE!C28</f>
        <v>1</v>
      </c>
      <c r="K19" s="52">
        <f>IF($H19=0,"",VLOOKUP($G19,Data!$G$3:$BA$2935,4,FALSE))</f>
        <v>0</v>
      </c>
      <c r="L19" s="52">
        <f>IF($H19=0,"",VLOOKUP($G19,Data!$G$3:$BA$2935,5,FALSE))</f>
        <v>10.75</v>
      </c>
      <c r="M19" s="52">
        <f>IF($H19=0,"",VLOOKUP($G19,Data!$G$3:$BA$2935,6,FALSE))</f>
        <v>10.75</v>
      </c>
      <c r="N19" s="52">
        <f>IF($H19=0,"",VLOOKUP($G19,Data!$G$3:$BA$2935,7,FALSE))</f>
        <v>5</v>
      </c>
      <c r="O19" s="52">
        <f>IF($H19=0,"",VLOOKUP($G19,Data!$G$3:$BA$2935,8,FALSE))</f>
        <v>-0.87</v>
      </c>
      <c r="P19" s="52">
        <f>IF($H19=0,"",VLOOKUP($G19,Data!$G$3:$BA$2935,9,FALSE))</f>
        <v>0</v>
      </c>
      <c r="Q19" s="52">
        <f>IF($H19=0,"",VLOOKUP($G19,Data!$G$3:$BA$2935,10,FALSE))</f>
        <v>1</v>
      </c>
      <c r="R19" s="52">
        <f>IF($H19=0,"",VLOOKUP($G19,Data!$G$3:$BA$2935,11,FALSE))</f>
        <v>0</v>
      </c>
      <c r="S19" s="52">
        <f>IF($H19=0,"",VLOOKUP($G19,Data!$G$3:$BA$2935,12,FALSE))</f>
        <v>99</v>
      </c>
      <c r="T19" s="52">
        <f>IF($H19=0,"",VLOOKUP($G19,Data!$G$3:$BA$2935,13,FALSE))</f>
        <v>-99</v>
      </c>
      <c r="U19" s="52">
        <f>IF($H19=0,"",VLOOKUP($G19,Data!$G$3:$BA$2935,14,FALSE))</f>
        <v>0</v>
      </c>
      <c r="V19" s="52">
        <f>IF($H19=0,"",VLOOKUP($G19,Data!$G$3:$BA$2935,15,FALSE))</f>
        <v>9.3000000000000007</v>
      </c>
      <c r="W19" s="52">
        <f>IF($H19=0,"",VLOOKUP($G19,Data!$G$3:$BA$2935,16,FALSE))</f>
        <v>0</v>
      </c>
      <c r="X19" s="52">
        <f>IF($H19=0,"",VLOOKUP($G19,Data!$G$3:$BA$2935,17,FALSE))</f>
        <v>11.63</v>
      </c>
      <c r="Y19" s="52">
        <f>IF($H19=0,"",VLOOKUP($G19,Data!$G$3:$BA$2935,18,FALSE))</f>
        <v>0.113</v>
      </c>
      <c r="Z19" s="52">
        <f>IF($H19=0,"",VLOOKUP($G19,Data!$G$3:$BA$2935,19,FALSE))</f>
        <v>0.124</v>
      </c>
      <c r="AA19" s="52">
        <f>IF($H19=0,"",VLOOKUP($G19,Data!$G$3:$BA$2935,20,FALSE))</f>
        <v>0</v>
      </c>
      <c r="AB19" s="4" t="str">
        <f>IF($H19=0,"",VLOOKUP($G19,Data!$G$3:$BA$2935,21,FALSE))</f>
        <v>/</v>
      </c>
      <c r="AC19" s="4" t="str">
        <f>IF($H19=0,"",VLOOKUP($G19,Data!$G$3:$BA$2935,22,FALSE))</f>
        <v>/</v>
      </c>
      <c r="AD19" s="4" t="str">
        <f>IF($H19=0,"",VLOOKUP($G19,Data!$G$3:$BA$2935,23,FALSE))</f>
        <v/>
      </c>
      <c r="AE19" s="4" t="str">
        <f>IF($H19=0,"",VLOOKUP($G19,Data!$G$3:$BA$2935,24,FALSE))</f>
        <v/>
      </c>
      <c r="AF19" s="4" t="str">
        <f>IF($H19=0,"",VLOOKUP($G19,Data!$G$3:$BA$2935,25,FALSE))</f>
        <v/>
      </c>
      <c r="AG19" s="4" t="str">
        <f>IF($H19=0,"",VLOOKUP($G19,Data!$G$3:$BA$2935,26,FALSE))</f>
        <v/>
      </c>
      <c r="AH19" s="4" t="str">
        <f>IF($H19=0,"",VLOOKUP($G19,Data!$G$3:$BA$2935,27,FALSE))</f>
        <v/>
      </c>
      <c r="AI19" s="4" t="str">
        <f>IF($H19=0,"",VLOOKUP($G19,Data!$G$3:$BA$2935,28,FALSE))</f>
        <v/>
      </c>
      <c r="AJ19" s="4" t="str">
        <f>IF($H19=0,"",VLOOKUP($G19,Data!$G$3:$BA$2935,29,FALSE))</f>
        <v/>
      </c>
      <c r="AK19" s="4" t="str">
        <f>IF($H19=0,"",VLOOKUP($G19,Data!$G$3:$BA$2935,30,FALSE))</f>
        <v/>
      </c>
      <c r="AL19" s="4" t="str">
        <f>IF($H19=0,"",VLOOKUP($G19,Data!$G$3:$BA$2935,31,FALSE))</f>
        <v/>
      </c>
      <c r="AM19" s="4" t="str">
        <f>IF($H19=0,"",VLOOKUP($G19,Data!$G$3:$BA$2935,32,FALSE))</f>
        <v/>
      </c>
      <c r="AN19" s="4" t="str">
        <f>IF($H19=0,"",VLOOKUP($G19,Data!$G$3:$BA$2935,33,FALSE))</f>
        <v/>
      </c>
      <c r="AO19" s="4" t="str">
        <f>IF($H19=0,"",VLOOKUP($G19,Data!$G$3:$BA$2935,34,FALSE))</f>
        <v/>
      </c>
      <c r="AP19" s="4" t="str">
        <f>IF($H19=0,"",VLOOKUP($G19,Data!$G$3:$BA$2935,35,FALSE))</f>
        <v/>
      </c>
      <c r="AQ19" s="4" t="str">
        <f>IF($H19=0,"",VLOOKUP($G19,Data!$G$3:$BA$2935,36,FALSE))</f>
        <v/>
      </c>
      <c r="AR19" s="4" t="str">
        <f>IF($H19=0,"",VLOOKUP($G19,Data!$G$3:$BA$2935,37,FALSE))</f>
        <v/>
      </c>
      <c r="AS19" s="4" t="str">
        <f>IF($H19=0,"",VLOOKUP($G19,Data!$G$3:$BA$2935,38,FALSE))</f>
        <v/>
      </c>
      <c r="AT19" s="4" t="str">
        <f>IF($H19=0,"",VLOOKUP($G19,Data!$G$3:$BA$2935,39,FALSE))</f>
        <v/>
      </c>
    </row>
    <row r="20" spans="1:46" x14ac:dyDescent="0.3">
      <c r="A20" s="4">
        <f>PSSE!A29</f>
        <v>914001</v>
      </c>
      <c r="B20" s="4" t="str">
        <f>PSSE!B29</f>
        <v>NGHIALO_H1</v>
      </c>
      <c r="C20" s="4">
        <f>PSSE!D29</f>
        <v>10.5</v>
      </c>
      <c r="D20" s="52">
        <f>PSSE!E29</f>
        <v>20</v>
      </c>
      <c r="E20" s="52" t="str">
        <f>PSSE!F29</f>
        <v>TD</v>
      </c>
      <c r="F20" s="52">
        <f>PSSE!G29</f>
        <v>1</v>
      </c>
      <c r="G20" s="52" t="str">
        <f t="shared" si="1"/>
        <v>AVR10.520TD1</v>
      </c>
      <c r="H20" s="52">
        <f>COUNTIF(Data!$G$3:$BA$2935,AVR!$G20)</f>
        <v>1</v>
      </c>
      <c r="I20" s="52" t="str">
        <f>IF($H20=0,"",VLOOKUP($G20,Data!$G$3:$BA$2935,2,FALSE))</f>
        <v>'ESST4B'</v>
      </c>
      <c r="J20" s="52">
        <f>PSSE!C29</f>
        <v>1</v>
      </c>
      <c r="K20" s="52">
        <f>IF($H20=0,"",VLOOKUP($G20,Data!$G$3:$BA$2935,4,FALSE))</f>
        <v>0</v>
      </c>
      <c r="L20" s="52">
        <f>IF($H20=0,"",VLOOKUP($G20,Data!$G$3:$BA$2935,5,FALSE))</f>
        <v>10.75</v>
      </c>
      <c r="M20" s="52">
        <f>IF($H20=0,"",VLOOKUP($G20,Data!$G$3:$BA$2935,6,FALSE))</f>
        <v>10.75</v>
      </c>
      <c r="N20" s="52">
        <f>IF($H20=0,"",VLOOKUP($G20,Data!$G$3:$BA$2935,7,FALSE))</f>
        <v>5</v>
      </c>
      <c r="O20" s="52">
        <f>IF($H20=0,"",VLOOKUP($G20,Data!$G$3:$BA$2935,8,FALSE))</f>
        <v>-0.87</v>
      </c>
      <c r="P20" s="52">
        <f>IF($H20=0,"",VLOOKUP($G20,Data!$G$3:$BA$2935,9,FALSE))</f>
        <v>0</v>
      </c>
      <c r="Q20" s="52">
        <f>IF($H20=0,"",VLOOKUP($G20,Data!$G$3:$BA$2935,10,FALSE))</f>
        <v>1</v>
      </c>
      <c r="R20" s="52">
        <f>IF($H20=0,"",VLOOKUP($G20,Data!$G$3:$BA$2935,11,FALSE))</f>
        <v>0</v>
      </c>
      <c r="S20" s="52">
        <f>IF($H20=0,"",VLOOKUP($G20,Data!$G$3:$BA$2935,12,FALSE))</f>
        <v>99</v>
      </c>
      <c r="T20" s="52">
        <f>IF($H20=0,"",VLOOKUP($G20,Data!$G$3:$BA$2935,13,FALSE))</f>
        <v>-99</v>
      </c>
      <c r="U20" s="52">
        <f>IF($H20=0,"",VLOOKUP($G20,Data!$G$3:$BA$2935,14,FALSE))</f>
        <v>0</v>
      </c>
      <c r="V20" s="52">
        <f>IF($H20=0,"",VLOOKUP($G20,Data!$G$3:$BA$2935,15,FALSE))</f>
        <v>9.3000000000000007</v>
      </c>
      <c r="W20" s="52">
        <f>IF($H20=0,"",VLOOKUP($G20,Data!$G$3:$BA$2935,16,FALSE))</f>
        <v>0</v>
      </c>
      <c r="X20" s="52">
        <f>IF($H20=0,"",VLOOKUP($G20,Data!$G$3:$BA$2935,17,FALSE))</f>
        <v>11.63</v>
      </c>
      <c r="Y20" s="52">
        <f>IF($H20=0,"",VLOOKUP($G20,Data!$G$3:$BA$2935,18,FALSE))</f>
        <v>0.113</v>
      </c>
      <c r="Z20" s="52">
        <f>IF($H20=0,"",VLOOKUP($G20,Data!$G$3:$BA$2935,19,FALSE))</f>
        <v>0.124</v>
      </c>
      <c r="AA20" s="52">
        <f>IF($H20=0,"",VLOOKUP($G20,Data!$G$3:$BA$2935,20,FALSE))</f>
        <v>0</v>
      </c>
      <c r="AB20" s="4" t="str">
        <f>IF($H20=0,"",VLOOKUP($G20,Data!$G$3:$BA$2935,21,FALSE))</f>
        <v>/</v>
      </c>
      <c r="AC20" s="4" t="str">
        <f>IF($H20=0,"",VLOOKUP($G20,Data!$G$3:$BA$2935,22,FALSE))</f>
        <v>/</v>
      </c>
      <c r="AD20" s="4" t="str">
        <f>IF($H20=0,"",VLOOKUP($G20,Data!$G$3:$BA$2935,23,FALSE))</f>
        <v/>
      </c>
      <c r="AE20" s="4" t="str">
        <f>IF($H20=0,"",VLOOKUP($G20,Data!$G$3:$BA$2935,24,FALSE))</f>
        <v/>
      </c>
      <c r="AF20" s="4" t="str">
        <f>IF($H20=0,"",VLOOKUP($G20,Data!$G$3:$BA$2935,25,FALSE))</f>
        <v/>
      </c>
      <c r="AG20" s="4" t="str">
        <f>IF($H20=0,"",VLOOKUP($G20,Data!$G$3:$BA$2935,26,FALSE))</f>
        <v/>
      </c>
      <c r="AH20" s="4" t="str">
        <f>IF($H20=0,"",VLOOKUP($G20,Data!$G$3:$BA$2935,27,FALSE))</f>
        <v/>
      </c>
      <c r="AI20" s="4" t="str">
        <f>IF($H20=0,"",VLOOKUP($G20,Data!$G$3:$BA$2935,28,FALSE))</f>
        <v/>
      </c>
      <c r="AJ20" s="4" t="str">
        <f>IF($H20=0,"",VLOOKUP($G20,Data!$G$3:$BA$2935,29,FALSE))</f>
        <v/>
      </c>
      <c r="AK20" s="4" t="str">
        <f>IF($H20=0,"",VLOOKUP($G20,Data!$G$3:$BA$2935,30,FALSE))</f>
        <v/>
      </c>
      <c r="AL20" s="4" t="str">
        <f>IF($H20=0,"",VLOOKUP($G20,Data!$G$3:$BA$2935,31,FALSE))</f>
        <v/>
      </c>
      <c r="AM20" s="4" t="str">
        <f>IF($H20=0,"",VLOOKUP($G20,Data!$G$3:$BA$2935,32,FALSE))</f>
        <v/>
      </c>
      <c r="AN20" s="4" t="str">
        <f>IF($H20=0,"",VLOOKUP($G20,Data!$G$3:$BA$2935,33,FALSE))</f>
        <v/>
      </c>
      <c r="AO20" s="4" t="str">
        <f>IF($H20=0,"",VLOOKUP($G20,Data!$G$3:$BA$2935,34,FALSE))</f>
        <v/>
      </c>
      <c r="AP20" s="4" t="str">
        <f>IF($H20=0,"",VLOOKUP($G20,Data!$G$3:$BA$2935,35,FALSE))</f>
        <v/>
      </c>
      <c r="AQ20" s="4" t="str">
        <f>IF($H20=0,"",VLOOKUP($G20,Data!$G$3:$BA$2935,36,FALSE))</f>
        <v/>
      </c>
      <c r="AR20" s="4" t="str">
        <f>IF($H20=0,"",VLOOKUP($G20,Data!$G$3:$BA$2935,37,FALSE))</f>
        <v/>
      </c>
      <c r="AS20" s="4" t="str">
        <f>IF($H20=0,"",VLOOKUP($G20,Data!$G$3:$BA$2935,38,FALSE))</f>
        <v/>
      </c>
      <c r="AT20" s="4" t="str">
        <f>IF($H20=0,"",VLOOKUP($G20,Data!$G$3:$BA$2935,39,FALSE))</f>
        <v/>
      </c>
    </row>
    <row r="21" spans="1:46" x14ac:dyDescent="0.3">
      <c r="A21" s="4">
        <f>PSSE!A30</f>
        <v>914002</v>
      </c>
      <c r="B21" s="4" t="str">
        <f>PSSE!B30</f>
        <v>NGHIALO_H2</v>
      </c>
      <c r="C21" s="4">
        <f>PSSE!D30</f>
        <v>6</v>
      </c>
      <c r="D21" s="52">
        <f>PSSE!E30</f>
        <v>7.5</v>
      </c>
      <c r="E21" s="52" t="str">
        <f>PSSE!F30</f>
        <v>TD</v>
      </c>
      <c r="F21" s="52">
        <f>PSSE!G30</f>
        <v>1</v>
      </c>
      <c r="G21" s="52" t="str">
        <f t="shared" si="1"/>
        <v>AVR67.5TD1</v>
      </c>
      <c r="H21" s="52">
        <f>COUNTIF(Data!$G$3:$BA$2935,AVR!$G21)</f>
        <v>1</v>
      </c>
      <c r="I21" s="52" t="str">
        <f>IF($H21=0,"",VLOOKUP($G21,Data!$G$3:$BA$2935,2,FALSE))</f>
        <v>'EXAC4'</v>
      </c>
      <c r="J21" s="52">
        <f>PSSE!C30</f>
        <v>1</v>
      </c>
      <c r="K21" s="52">
        <f>IF($H21=0,"",VLOOKUP($G21,Data!$G$3:$BA$2935,4,FALSE))</f>
        <v>0</v>
      </c>
      <c r="L21" s="52">
        <f>IF($H21=0,"",VLOOKUP($G21,Data!$G$3:$BA$2935,5,FALSE))</f>
        <v>0.2</v>
      </c>
      <c r="M21" s="52">
        <f>IF($H21=0,"",VLOOKUP($G21,Data!$G$3:$BA$2935,6,FALSE))</f>
        <v>-0.19900000000000001</v>
      </c>
      <c r="N21" s="52">
        <f>IF($H21=0,"",VLOOKUP($G21,Data!$G$3:$BA$2935,7,FALSE))</f>
        <v>0</v>
      </c>
      <c r="O21" s="52">
        <f>IF($H21=0,"",VLOOKUP($G21,Data!$G$3:$BA$2935,8,FALSE))</f>
        <v>5</v>
      </c>
      <c r="P21" s="52">
        <f>IF($H21=0,"",VLOOKUP($G21,Data!$G$3:$BA$2935,9,FALSE))</f>
        <v>250</v>
      </c>
      <c r="Q21" s="52">
        <f>IF($H21=0,"",VLOOKUP($G21,Data!$G$3:$BA$2935,10,FALSE))</f>
        <v>0.05</v>
      </c>
      <c r="R21" s="52">
        <f>IF($H21=0,"",VLOOKUP($G21,Data!$G$3:$BA$2935,11,FALSE))</f>
        <v>5.64</v>
      </c>
      <c r="S21" s="52">
        <f>IF($H21=0,"",VLOOKUP($G21,Data!$G$3:$BA$2935,12,FALSE))</f>
        <v>0</v>
      </c>
      <c r="T21" s="52">
        <f>IF($H21=0,"",VLOOKUP($G21,Data!$G$3:$BA$2935,13,FALSE))</f>
        <v>0</v>
      </c>
      <c r="U21" s="52" t="str">
        <f>IF($H21=0,"",VLOOKUP($G21,Data!$G$3:$BA$2935,14,FALSE))</f>
        <v>/</v>
      </c>
      <c r="V21" s="52" t="str">
        <f>IF($H21=0,"",VLOOKUP($G21,Data!$G$3:$BA$2935,15,FALSE))</f>
        <v>/</v>
      </c>
      <c r="W21" s="52" t="str">
        <f>IF($H21=0,"",VLOOKUP($G21,Data!$G$3:$BA$2935,16,FALSE))</f>
        <v/>
      </c>
      <c r="X21" s="52" t="str">
        <f>IF($H21=0,"",VLOOKUP($G21,Data!$G$3:$BA$2935,17,FALSE))</f>
        <v/>
      </c>
      <c r="Y21" s="52" t="str">
        <f>IF($H21=0,"",VLOOKUP($G21,Data!$G$3:$BA$2935,18,FALSE))</f>
        <v/>
      </c>
      <c r="Z21" s="52" t="str">
        <f>IF($H21=0,"",VLOOKUP($G21,Data!$G$3:$BA$2935,19,FALSE))</f>
        <v/>
      </c>
      <c r="AA21" s="52" t="str">
        <f>IF($H21=0,"",VLOOKUP($G21,Data!$G$3:$BA$2935,20,FALSE))</f>
        <v/>
      </c>
      <c r="AB21" s="4" t="str">
        <f>IF($H21=0,"",VLOOKUP($G21,Data!$G$3:$BA$2935,21,FALSE))</f>
        <v/>
      </c>
      <c r="AC21" s="4" t="str">
        <f>IF($H21=0,"",VLOOKUP($G21,Data!$G$3:$BA$2935,22,FALSE))</f>
        <v/>
      </c>
      <c r="AD21" s="4" t="str">
        <f>IF($H21=0,"",VLOOKUP($G21,Data!$G$3:$BA$2935,23,FALSE))</f>
        <v/>
      </c>
      <c r="AE21" s="4" t="str">
        <f>IF($H21=0,"",VLOOKUP($G21,Data!$G$3:$BA$2935,24,FALSE))</f>
        <v/>
      </c>
      <c r="AF21" s="4" t="str">
        <f>IF($H21=0,"",VLOOKUP($G21,Data!$G$3:$BA$2935,25,FALSE))</f>
        <v/>
      </c>
      <c r="AG21" s="4" t="str">
        <f>IF($H21=0,"",VLOOKUP($G21,Data!$G$3:$BA$2935,26,FALSE))</f>
        <v/>
      </c>
      <c r="AH21" s="4" t="str">
        <f>IF($H21=0,"",VLOOKUP($G21,Data!$G$3:$BA$2935,27,FALSE))</f>
        <v/>
      </c>
      <c r="AI21" s="4" t="str">
        <f>IF($H21=0,"",VLOOKUP($G21,Data!$G$3:$BA$2935,28,FALSE))</f>
        <v/>
      </c>
      <c r="AJ21" s="4" t="str">
        <f>IF($H21=0,"",VLOOKUP($G21,Data!$G$3:$BA$2935,29,FALSE))</f>
        <v/>
      </c>
      <c r="AK21" s="4" t="str">
        <f>IF($H21=0,"",VLOOKUP($G21,Data!$G$3:$BA$2935,30,FALSE))</f>
        <v/>
      </c>
      <c r="AL21" s="4" t="str">
        <f>IF($H21=0,"",VLOOKUP($G21,Data!$G$3:$BA$2935,31,FALSE))</f>
        <v/>
      </c>
      <c r="AM21" s="4" t="str">
        <f>IF($H21=0,"",VLOOKUP($G21,Data!$G$3:$BA$2935,32,FALSE))</f>
        <v/>
      </c>
      <c r="AN21" s="4" t="str">
        <f>IF($H21=0,"",VLOOKUP($G21,Data!$G$3:$BA$2935,33,FALSE))</f>
        <v/>
      </c>
      <c r="AO21" s="4" t="str">
        <f>IF($H21=0,"",VLOOKUP($G21,Data!$G$3:$BA$2935,34,FALSE))</f>
        <v/>
      </c>
      <c r="AP21" s="4" t="str">
        <f>IF($H21=0,"",VLOOKUP($G21,Data!$G$3:$BA$2935,35,FALSE))</f>
        <v/>
      </c>
      <c r="AQ21" s="4" t="str">
        <f>IF($H21=0,"",VLOOKUP($G21,Data!$G$3:$BA$2935,36,FALSE))</f>
        <v/>
      </c>
      <c r="AR21" s="4" t="str">
        <f>IF($H21=0,"",VLOOKUP($G21,Data!$G$3:$BA$2935,37,FALSE))</f>
        <v/>
      </c>
      <c r="AS21" s="4" t="str">
        <f>IF($H21=0,"",VLOOKUP($G21,Data!$G$3:$BA$2935,38,FALSE))</f>
        <v/>
      </c>
      <c r="AT21" s="4" t="str">
        <f>IF($H21=0,"",VLOOKUP($G21,Data!$G$3:$BA$2935,39,FALSE))</f>
        <v/>
      </c>
    </row>
    <row r="22" spans="1:46" x14ac:dyDescent="0.3">
      <c r="A22" s="4">
        <f>PSSE!A31</f>
        <v>914009</v>
      </c>
      <c r="B22" s="4" t="str">
        <f>PSSE!B31</f>
        <v>TRAMTAU_H1</v>
      </c>
      <c r="C22" s="4">
        <f>PSSE!D31</f>
        <v>11</v>
      </c>
      <c r="D22" s="52">
        <f>PSSE!E31</f>
        <v>32</v>
      </c>
      <c r="E22" s="52" t="str">
        <f>PSSE!F31</f>
        <v>TD</v>
      </c>
      <c r="F22" s="52">
        <f>PSSE!G31</f>
        <v>1</v>
      </c>
      <c r="G22" s="52" t="str">
        <f t="shared" si="1"/>
        <v>AVR1132TD1</v>
      </c>
      <c r="H22" s="52">
        <f>COUNTIF(Data!$G$3:$BA$2935,AVR!$G22)</f>
        <v>1</v>
      </c>
      <c r="I22" s="52" t="str">
        <f>IF($H22=0,"",VLOOKUP($G22,Data!$G$3:$BA$2935,2,FALSE))</f>
        <v>'ESST4B'</v>
      </c>
      <c r="J22" s="52">
        <f>PSSE!C31</f>
        <v>1</v>
      </c>
      <c r="K22" s="52">
        <f>IF($H22=0,"",VLOOKUP($G22,Data!$G$3:$BA$2935,4,FALSE))</f>
        <v>0</v>
      </c>
      <c r="L22" s="52">
        <f>IF($H22=0,"",VLOOKUP($G22,Data!$G$3:$BA$2935,5,FALSE))</f>
        <v>10.75</v>
      </c>
      <c r="M22" s="52">
        <f>IF($H22=0,"",VLOOKUP($G22,Data!$G$3:$BA$2935,6,FALSE))</f>
        <v>10.75</v>
      </c>
      <c r="N22" s="52">
        <f>IF($H22=0,"",VLOOKUP($G22,Data!$G$3:$BA$2935,7,FALSE))</f>
        <v>5</v>
      </c>
      <c r="O22" s="52">
        <f>IF($H22=0,"",VLOOKUP($G22,Data!$G$3:$BA$2935,8,FALSE))</f>
        <v>-0.87</v>
      </c>
      <c r="P22" s="52">
        <f>IF($H22=0,"",VLOOKUP($G22,Data!$G$3:$BA$2935,9,FALSE))</f>
        <v>0</v>
      </c>
      <c r="Q22" s="52">
        <f>IF($H22=0,"",VLOOKUP($G22,Data!$G$3:$BA$2935,10,FALSE))</f>
        <v>1</v>
      </c>
      <c r="R22" s="52">
        <f>IF($H22=0,"",VLOOKUP($G22,Data!$G$3:$BA$2935,11,FALSE))</f>
        <v>0</v>
      </c>
      <c r="S22" s="52">
        <f>IF($H22=0,"",VLOOKUP($G22,Data!$G$3:$BA$2935,12,FALSE))</f>
        <v>99</v>
      </c>
      <c r="T22" s="52">
        <f>IF($H22=0,"",VLOOKUP($G22,Data!$G$3:$BA$2935,13,FALSE))</f>
        <v>-99</v>
      </c>
      <c r="U22" s="52">
        <f>IF($H22=0,"",VLOOKUP($G22,Data!$G$3:$BA$2935,14,FALSE))</f>
        <v>0</v>
      </c>
      <c r="V22" s="52">
        <f>IF($H22=0,"",VLOOKUP($G22,Data!$G$3:$BA$2935,15,FALSE))</f>
        <v>9.3000000000000007</v>
      </c>
      <c r="W22" s="52">
        <f>IF($H22=0,"",VLOOKUP($G22,Data!$G$3:$BA$2935,16,FALSE))</f>
        <v>0</v>
      </c>
      <c r="X22" s="52">
        <f>IF($H22=0,"",VLOOKUP($G22,Data!$G$3:$BA$2935,17,FALSE))</f>
        <v>11.63</v>
      </c>
      <c r="Y22" s="52">
        <f>IF($H22=0,"",VLOOKUP($G22,Data!$G$3:$BA$2935,18,FALSE))</f>
        <v>0.113</v>
      </c>
      <c r="Z22" s="52">
        <f>IF($H22=0,"",VLOOKUP($G22,Data!$G$3:$BA$2935,19,FALSE))</f>
        <v>0.124</v>
      </c>
      <c r="AA22" s="52">
        <f>IF($H22=0,"",VLOOKUP($G22,Data!$G$3:$BA$2935,20,FALSE))</f>
        <v>0</v>
      </c>
      <c r="AB22" s="4" t="str">
        <f>IF($H22=0,"",VLOOKUP($G22,Data!$G$3:$BA$2935,21,FALSE))</f>
        <v>/</v>
      </c>
      <c r="AC22" s="4" t="str">
        <f>IF($H22=0,"",VLOOKUP($G22,Data!$G$3:$BA$2935,22,FALSE))</f>
        <v>/</v>
      </c>
      <c r="AD22" s="4" t="str">
        <f>IF($H22=0,"",VLOOKUP($G22,Data!$G$3:$BA$2935,23,FALSE))</f>
        <v/>
      </c>
      <c r="AE22" s="4" t="str">
        <f>IF($H22=0,"",VLOOKUP($G22,Data!$G$3:$BA$2935,24,FALSE))</f>
        <v/>
      </c>
      <c r="AF22" s="4" t="str">
        <f>IF($H22=0,"",VLOOKUP($G22,Data!$G$3:$BA$2935,25,FALSE))</f>
        <v/>
      </c>
      <c r="AG22" s="4" t="str">
        <f>IF($H22=0,"",VLOOKUP($G22,Data!$G$3:$BA$2935,26,FALSE))</f>
        <v/>
      </c>
      <c r="AH22" s="4" t="str">
        <f>IF($H22=0,"",VLOOKUP($G22,Data!$G$3:$BA$2935,27,FALSE))</f>
        <v/>
      </c>
      <c r="AI22" s="4" t="str">
        <f>IF($H22=0,"",VLOOKUP($G22,Data!$G$3:$BA$2935,28,FALSE))</f>
        <v/>
      </c>
      <c r="AJ22" s="4" t="str">
        <f>IF($H22=0,"",VLOOKUP($G22,Data!$G$3:$BA$2935,29,FALSE))</f>
        <v/>
      </c>
      <c r="AK22" s="4" t="str">
        <f>IF($H22=0,"",VLOOKUP($G22,Data!$G$3:$BA$2935,30,FALSE))</f>
        <v/>
      </c>
      <c r="AL22" s="4" t="str">
        <f>IF($H22=0,"",VLOOKUP($G22,Data!$G$3:$BA$2935,31,FALSE))</f>
        <v/>
      </c>
      <c r="AM22" s="4" t="str">
        <f>IF($H22=0,"",VLOOKUP($G22,Data!$G$3:$BA$2935,32,FALSE))</f>
        <v/>
      </c>
      <c r="AN22" s="4" t="str">
        <f>IF($H22=0,"",VLOOKUP($G22,Data!$G$3:$BA$2935,33,FALSE))</f>
        <v/>
      </c>
      <c r="AO22" s="4" t="str">
        <f>IF($H22=0,"",VLOOKUP($G22,Data!$G$3:$BA$2935,34,FALSE))</f>
        <v/>
      </c>
      <c r="AP22" s="4" t="str">
        <f>IF($H22=0,"",VLOOKUP($G22,Data!$G$3:$BA$2935,35,FALSE))</f>
        <v/>
      </c>
      <c r="AQ22" s="4" t="str">
        <f>IF($H22=0,"",VLOOKUP($G22,Data!$G$3:$BA$2935,36,FALSE))</f>
        <v/>
      </c>
      <c r="AR22" s="4" t="str">
        <f>IF($H22=0,"",VLOOKUP($G22,Data!$G$3:$BA$2935,37,FALSE))</f>
        <v/>
      </c>
      <c r="AS22" s="4" t="str">
        <f>IF($H22=0,"",VLOOKUP($G22,Data!$G$3:$BA$2935,38,FALSE))</f>
        <v/>
      </c>
      <c r="AT22" s="4" t="str">
        <f>IF($H22=0,"",VLOOKUP($G22,Data!$G$3:$BA$2935,39,FALSE))</f>
        <v/>
      </c>
    </row>
    <row r="23" spans="1:46" x14ac:dyDescent="0.3">
      <c r="A23" s="4">
        <f>PSSE!A32</f>
        <v>914011</v>
      </c>
      <c r="B23" s="4" t="str">
        <f>PSSE!B32</f>
        <v>THACBA_H1</v>
      </c>
      <c r="C23" s="4">
        <f>PSSE!D32</f>
        <v>10.5</v>
      </c>
      <c r="D23" s="52">
        <f>PSSE!E32</f>
        <v>40</v>
      </c>
      <c r="E23" s="52" t="str">
        <f>PSSE!F32</f>
        <v>TD</v>
      </c>
      <c r="F23" s="52">
        <f>PSSE!G32</f>
        <v>1</v>
      </c>
      <c r="G23" s="52" t="str">
        <f t="shared" si="1"/>
        <v>AVR10.540TD1</v>
      </c>
      <c r="H23" s="52">
        <f>COUNTIF(Data!$G$3:$BA$2935,AVR!$G23)</f>
        <v>1</v>
      </c>
      <c r="I23" s="52" t="str">
        <f>IF($H23=0,"",VLOOKUP($G23,Data!$G$3:$BA$2935,2,FALSE))</f>
        <v>'EXAC4'</v>
      </c>
      <c r="J23" s="52">
        <f>PSSE!C32</f>
        <v>1</v>
      </c>
      <c r="K23" s="52">
        <f>IF($H23=0,"",VLOOKUP($G23,Data!$G$3:$BA$2935,4,FALSE))</f>
        <v>0</v>
      </c>
      <c r="L23" s="52">
        <f>IF($H23=0,"",VLOOKUP($G23,Data!$G$3:$BA$2935,5,FALSE))</f>
        <v>10</v>
      </c>
      <c r="M23" s="52">
        <f>IF($H23=0,"",VLOOKUP($G23,Data!$G$3:$BA$2935,6,FALSE))</f>
        <v>-10</v>
      </c>
      <c r="N23" s="52">
        <f>IF($H23=0,"",VLOOKUP($G23,Data!$G$3:$BA$2935,7,FALSE))</f>
        <v>1</v>
      </c>
      <c r="O23" s="52">
        <f>IF($H23=0,"",VLOOKUP($G23,Data!$G$3:$BA$2935,8,FALSE))</f>
        <v>10</v>
      </c>
      <c r="P23" s="52">
        <f>IF($H23=0,"",VLOOKUP($G23,Data!$G$3:$BA$2935,9,FALSE))</f>
        <v>200</v>
      </c>
      <c r="Q23" s="52">
        <f>IF($H23=0,"",VLOOKUP($G23,Data!$G$3:$BA$2935,10,FALSE))</f>
        <v>1.4999999999999999E-2</v>
      </c>
      <c r="R23" s="52">
        <f>IF($H23=0,"",VLOOKUP($G23,Data!$G$3:$BA$2935,11,FALSE))</f>
        <v>5.64</v>
      </c>
      <c r="S23" s="52">
        <f>IF($H23=0,"",VLOOKUP($G23,Data!$G$3:$BA$2935,12,FALSE))</f>
        <v>-4.53</v>
      </c>
      <c r="T23" s="52">
        <f>IF($H23=0,"",VLOOKUP($G23,Data!$G$3:$BA$2935,13,FALSE))</f>
        <v>0</v>
      </c>
      <c r="U23" s="52" t="str">
        <f>IF($H23=0,"",VLOOKUP($G23,Data!$G$3:$BA$2935,14,FALSE))</f>
        <v>/</v>
      </c>
      <c r="V23" s="52" t="str">
        <f>IF($H23=0,"",VLOOKUP($G23,Data!$G$3:$BA$2935,15,FALSE))</f>
        <v>/</v>
      </c>
      <c r="W23" s="52" t="str">
        <f>IF($H23=0,"",VLOOKUP($G23,Data!$G$3:$BA$2935,16,FALSE))</f>
        <v/>
      </c>
      <c r="X23" s="52" t="str">
        <f>IF($H23=0,"",VLOOKUP($G23,Data!$G$3:$BA$2935,17,FALSE))</f>
        <v/>
      </c>
      <c r="Y23" s="52" t="str">
        <f>IF($H23=0,"",VLOOKUP($G23,Data!$G$3:$BA$2935,18,FALSE))</f>
        <v/>
      </c>
      <c r="Z23" s="52" t="str">
        <f>IF($H23=0,"",VLOOKUP($G23,Data!$G$3:$BA$2935,19,FALSE))</f>
        <v/>
      </c>
      <c r="AA23" s="52" t="str">
        <f>IF($H23=0,"",VLOOKUP($G23,Data!$G$3:$BA$2935,20,FALSE))</f>
        <v/>
      </c>
      <c r="AB23" s="4" t="str">
        <f>IF($H23=0,"",VLOOKUP($G23,Data!$G$3:$BA$2935,21,FALSE))</f>
        <v/>
      </c>
      <c r="AC23" s="4" t="str">
        <f>IF($H23=0,"",VLOOKUP($G23,Data!$G$3:$BA$2935,22,FALSE))</f>
        <v/>
      </c>
      <c r="AD23" s="4" t="str">
        <f>IF($H23=0,"",VLOOKUP($G23,Data!$G$3:$BA$2935,23,FALSE))</f>
        <v/>
      </c>
      <c r="AE23" s="4" t="str">
        <f>IF($H23=0,"",VLOOKUP($G23,Data!$G$3:$BA$2935,24,FALSE))</f>
        <v/>
      </c>
      <c r="AF23" s="4" t="str">
        <f>IF($H23=0,"",VLOOKUP($G23,Data!$G$3:$BA$2935,25,FALSE))</f>
        <v/>
      </c>
      <c r="AG23" s="4" t="str">
        <f>IF($H23=0,"",VLOOKUP($G23,Data!$G$3:$BA$2935,26,FALSE))</f>
        <v/>
      </c>
      <c r="AH23" s="4" t="str">
        <f>IF($H23=0,"",VLOOKUP($G23,Data!$G$3:$BA$2935,27,FALSE))</f>
        <v/>
      </c>
      <c r="AI23" s="4" t="str">
        <f>IF($H23=0,"",VLOOKUP($G23,Data!$G$3:$BA$2935,28,FALSE))</f>
        <v/>
      </c>
      <c r="AJ23" s="4" t="str">
        <f>IF($H23=0,"",VLOOKUP($G23,Data!$G$3:$BA$2935,29,FALSE))</f>
        <v/>
      </c>
      <c r="AK23" s="4" t="str">
        <f>IF($H23=0,"",VLOOKUP($G23,Data!$G$3:$BA$2935,30,FALSE))</f>
        <v/>
      </c>
      <c r="AL23" s="4" t="str">
        <f>IF($H23=0,"",VLOOKUP($G23,Data!$G$3:$BA$2935,31,FALSE))</f>
        <v/>
      </c>
      <c r="AM23" s="4" t="str">
        <f>IF($H23=0,"",VLOOKUP($G23,Data!$G$3:$BA$2935,32,FALSE))</f>
        <v/>
      </c>
      <c r="AN23" s="4" t="str">
        <f>IF($H23=0,"",VLOOKUP($G23,Data!$G$3:$BA$2935,33,FALSE))</f>
        <v/>
      </c>
      <c r="AO23" s="4" t="str">
        <f>IF($H23=0,"",VLOOKUP($G23,Data!$G$3:$BA$2935,34,FALSE))</f>
        <v/>
      </c>
      <c r="AP23" s="4" t="str">
        <f>IF($H23=0,"",VLOOKUP($G23,Data!$G$3:$BA$2935,35,FALSE))</f>
        <v/>
      </c>
      <c r="AQ23" s="4" t="str">
        <f>IF($H23=0,"",VLOOKUP($G23,Data!$G$3:$BA$2935,36,FALSE))</f>
        <v/>
      </c>
      <c r="AR23" s="4" t="str">
        <f>IF($H23=0,"",VLOOKUP($G23,Data!$G$3:$BA$2935,37,FALSE))</f>
        <v/>
      </c>
      <c r="AS23" s="4" t="str">
        <f>IF($H23=0,"",VLOOKUP($G23,Data!$G$3:$BA$2935,38,FALSE))</f>
        <v/>
      </c>
      <c r="AT23" s="4" t="str">
        <f>IF($H23=0,"",VLOOKUP($G23,Data!$G$3:$BA$2935,39,FALSE))</f>
        <v/>
      </c>
    </row>
    <row r="24" spans="1:46" x14ac:dyDescent="0.3">
      <c r="A24" s="4">
        <f>PSSE!A33</f>
        <v>914012</v>
      </c>
      <c r="B24" s="4" t="str">
        <f>PSSE!B33</f>
        <v>THACBA_H2</v>
      </c>
      <c r="C24" s="4">
        <f>PSSE!D33</f>
        <v>10.5</v>
      </c>
      <c r="D24" s="52">
        <f>PSSE!E33</f>
        <v>40</v>
      </c>
      <c r="E24" s="52" t="str">
        <f>PSSE!F33</f>
        <v>TD</v>
      </c>
      <c r="F24" s="52">
        <f>PSSE!G33</f>
        <v>1</v>
      </c>
      <c r="G24" s="52" t="str">
        <f t="shared" si="1"/>
        <v>AVR10.540TD1</v>
      </c>
      <c r="H24" s="52">
        <f>COUNTIF(Data!$G$3:$BA$2935,AVR!$G24)</f>
        <v>1</v>
      </c>
      <c r="I24" s="52" t="str">
        <f>IF($H24=0,"",VLOOKUP($G24,Data!$G$3:$BA$2935,2,FALSE))</f>
        <v>'EXAC4'</v>
      </c>
      <c r="J24" s="52">
        <f>PSSE!C33</f>
        <v>1</v>
      </c>
      <c r="K24" s="52">
        <f>IF($H24=0,"",VLOOKUP($G24,Data!$G$3:$BA$2935,4,FALSE))</f>
        <v>0</v>
      </c>
      <c r="L24" s="52">
        <f>IF($H24=0,"",VLOOKUP($G24,Data!$G$3:$BA$2935,5,FALSE))</f>
        <v>10</v>
      </c>
      <c r="M24" s="52">
        <f>IF($H24=0,"",VLOOKUP($G24,Data!$G$3:$BA$2935,6,FALSE))</f>
        <v>-10</v>
      </c>
      <c r="N24" s="52">
        <f>IF($H24=0,"",VLOOKUP($G24,Data!$G$3:$BA$2935,7,FALSE))</f>
        <v>1</v>
      </c>
      <c r="O24" s="52">
        <f>IF($H24=0,"",VLOOKUP($G24,Data!$G$3:$BA$2935,8,FALSE))</f>
        <v>10</v>
      </c>
      <c r="P24" s="52">
        <f>IF($H24=0,"",VLOOKUP($G24,Data!$G$3:$BA$2935,9,FALSE))</f>
        <v>200</v>
      </c>
      <c r="Q24" s="52">
        <f>IF($H24=0,"",VLOOKUP($G24,Data!$G$3:$BA$2935,10,FALSE))</f>
        <v>1.4999999999999999E-2</v>
      </c>
      <c r="R24" s="52">
        <f>IF($H24=0,"",VLOOKUP($G24,Data!$G$3:$BA$2935,11,FALSE))</f>
        <v>5.64</v>
      </c>
      <c r="S24" s="52">
        <f>IF($H24=0,"",VLOOKUP($G24,Data!$G$3:$BA$2935,12,FALSE))</f>
        <v>-4.53</v>
      </c>
      <c r="T24" s="52">
        <f>IF($H24=0,"",VLOOKUP($G24,Data!$G$3:$BA$2935,13,FALSE))</f>
        <v>0</v>
      </c>
      <c r="U24" s="52" t="str">
        <f>IF($H24=0,"",VLOOKUP($G24,Data!$G$3:$BA$2935,14,FALSE))</f>
        <v>/</v>
      </c>
      <c r="V24" s="52" t="str">
        <f>IF($H24=0,"",VLOOKUP($G24,Data!$G$3:$BA$2935,15,FALSE))</f>
        <v>/</v>
      </c>
      <c r="W24" s="52" t="str">
        <f>IF($H24=0,"",VLOOKUP($G24,Data!$G$3:$BA$2935,16,FALSE))</f>
        <v/>
      </c>
      <c r="X24" s="52" t="str">
        <f>IF($H24=0,"",VLOOKUP($G24,Data!$G$3:$BA$2935,17,FALSE))</f>
        <v/>
      </c>
      <c r="Y24" s="52" t="str">
        <f>IF($H24=0,"",VLOOKUP($G24,Data!$G$3:$BA$2935,18,FALSE))</f>
        <v/>
      </c>
      <c r="Z24" s="52" t="str">
        <f>IF($H24=0,"",VLOOKUP($G24,Data!$G$3:$BA$2935,19,FALSE))</f>
        <v/>
      </c>
      <c r="AA24" s="52" t="str">
        <f>IF($H24=0,"",VLOOKUP($G24,Data!$G$3:$BA$2935,20,FALSE))</f>
        <v/>
      </c>
      <c r="AB24" s="4" t="str">
        <f>IF($H24=0,"",VLOOKUP($G24,Data!$G$3:$BA$2935,21,FALSE))</f>
        <v/>
      </c>
      <c r="AC24" s="4" t="str">
        <f>IF($H24=0,"",VLOOKUP($G24,Data!$G$3:$BA$2935,22,FALSE))</f>
        <v/>
      </c>
      <c r="AD24" s="4" t="str">
        <f>IF($H24=0,"",VLOOKUP($G24,Data!$G$3:$BA$2935,23,FALSE))</f>
        <v/>
      </c>
      <c r="AE24" s="4" t="str">
        <f>IF($H24=0,"",VLOOKUP($G24,Data!$G$3:$BA$2935,24,FALSE))</f>
        <v/>
      </c>
      <c r="AF24" s="4" t="str">
        <f>IF($H24=0,"",VLOOKUP($G24,Data!$G$3:$BA$2935,25,FALSE))</f>
        <v/>
      </c>
      <c r="AG24" s="4" t="str">
        <f>IF($H24=0,"",VLOOKUP($G24,Data!$G$3:$BA$2935,26,FALSE))</f>
        <v/>
      </c>
      <c r="AH24" s="4" t="str">
        <f>IF($H24=0,"",VLOOKUP($G24,Data!$G$3:$BA$2935,27,FALSE))</f>
        <v/>
      </c>
      <c r="AI24" s="4" t="str">
        <f>IF($H24=0,"",VLOOKUP($G24,Data!$G$3:$BA$2935,28,FALSE))</f>
        <v/>
      </c>
      <c r="AJ24" s="4" t="str">
        <f>IF($H24=0,"",VLOOKUP($G24,Data!$G$3:$BA$2935,29,FALSE))</f>
        <v/>
      </c>
      <c r="AK24" s="4" t="str">
        <f>IF($H24=0,"",VLOOKUP($G24,Data!$G$3:$BA$2935,30,FALSE))</f>
        <v/>
      </c>
      <c r="AL24" s="4" t="str">
        <f>IF($H24=0,"",VLOOKUP($G24,Data!$G$3:$BA$2935,31,FALSE))</f>
        <v/>
      </c>
      <c r="AM24" s="4" t="str">
        <f>IF($H24=0,"",VLOOKUP($G24,Data!$G$3:$BA$2935,32,FALSE))</f>
        <v/>
      </c>
      <c r="AN24" s="4" t="str">
        <f>IF($H24=0,"",VLOOKUP($G24,Data!$G$3:$BA$2935,33,FALSE))</f>
        <v/>
      </c>
      <c r="AO24" s="4" t="str">
        <f>IF($H24=0,"",VLOOKUP($G24,Data!$G$3:$BA$2935,34,FALSE))</f>
        <v/>
      </c>
      <c r="AP24" s="4" t="str">
        <f>IF($H24=0,"",VLOOKUP($G24,Data!$G$3:$BA$2935,35,FALSE))</f>
        <v/>
      </c>
      <c r="AQ24" s="4" t="str">
        <f>IF($H24=0,"",VLOOKUP($G24,Data!$G$3:$BA$2935,36,FALSE))</f>
        <v/>
      </c>
      <c r="AR24" s="4" t="str">
        <f>IF($H24=0,"",VLOOKUP($G24,Data!$G$3:$BA$2935,37,FALSE))</f>
        <v/>
      </c>
      <c r="AS24" s="4" t="str">
        <f>IF($H24=0,"",VLOOKUP($G24,Data!$G$3:$BA$2935,38,FALSE))</f>
        <v/>
      </c>
      <c r="AT24" s="4" t="str">
        <f>IF($H24=0,"",VLOOKUP($G24,Data!$G$3:$BA$2935,39,FALSE))</f>
        <v/>
      </c>
    </row>
    <row r="25" spans="1:46" x14ac:dyDescent="0.3">
      <c r="A25" s="4">
        <f>PSSE!A34</f>
        <v>914013</v>
      </c>
      <c r="B25" s="4" t="str">
        <f>PSSE!B34</f>
        <v>THACBA_H3</v>
      </c>
      <c r="C25" s="4">
        <f>PSSE!D34</f>
        <v>10.5</v>
      </c>
      <c r="D25" s="52">
        <f>PSSE!E34</f>
        <v>40</v>
      </c>
      <c r="E25" s="52" t="str">
        <f>PSSE!F34</f>
        <v>TD</v>
      </c>
      <c r="F25" s="52">
        <f>PSSE!G34</f>
        <v>1</v>
      </c>
      <c r="G25" s="52" t="str">
        <f t="shared" si="1"/>
        <v>AVR10.540TD1</v>
      </c>
      <c r="H25" s="52">
        <f>COUNTIF(Data!$G$3:$BA$2935,AVR!$G25)</f>
        <v>1</v>
      </c>
      <c r="I25" s="52" t="str">
        <f>IF($H25=0,"",VLOOKUP($G25,Data!$G$3:$BA$2935,2,FALSE))</f>
        <v>'EXAC4'</v>
      </c>
      <c r="J25" s="52">
        <f>PSSE!C34</f>
        <v>1</v>
      </c>
      <c r="K25" s="52">
        <f>IF($H25=0,"",VLOOKUP($G25,Data!$G$3:$BA$2935,4,FALSE))</f>
        <v>0</v>
      </c>
      <c r="L25" s="52">
        <f>IF($H25=0,"",VLOOKUP($G25,Data!$G$3:$BA$2935,5,FALSE))</f>
        <v>10</v>
      </c>
      <c r="M25" s="52">
        <f>IF($H25=0,"",VLOOKUP($G25,Data!$G$3:$BA$2935,6,FALSE))</f>
        <v>-10</v>
      </c>
      <c r="N25" s="52">
        <f>IF($H25=0,"",VLOOKUP($G25,Data!$G$3:$BA$2935,7,FALSE))</f>
        <v>1</v>
      </c>
      <c r="O25" s="52">
        <f>IF($H25=0,"",VLOOKUP($G25,Data!$G$3:$BA$2935,8,FALSE))</f>
        <v>10</v>
      </c>
      <c r="P25" s="52">
        <f>IF($H25=0,"",VLOOKUP($G25,Data!$G$3:$BA$2935,9,FALSE))</f>
        <v>200</v>
      </c>
      <c r="Q25" s="52">
        <f>IF($H25=0,"",VLOOKUP($G25,Data!$G$3:$BA$2935,10,FALSE))</f>
        <v>1.4999999999999999E-2</v>
      </c>
      <c r="R25" s="52">
        <f>IF($H25=0,"",VLOOKUP($G25,Data!$G$3:$BA$2935,11,FALSE))</f>
        <v>5.64</v>
      </c>
      <c r="S25" s="52">
        <f>IF($H25=0,"",VLOOKUP($G25,Data!$G$3:$BA$2935,12,FALSE))</f>
        <v>-4.53</v>
      </c>
      <c r="T25" s="52">
        <f>IF($H25=0,"",VLOOKUP($G25,Data!$G$3:$BA$2935,13,FALSE))</f>
        <v>0</v>
      </c>
      <c r="U25" s="52" t="str">
        <f>IF($H25=0,"",VLOOKUP($G25,Data!$G$3:$BA$2935,14,FALSE))</f>
        <v>/</v>
      </c>
      <c r="V25" s="52" t="str">
        <f>IF($H25=0,"",VLOOKUP($G25,Data!$G$3:$BA$2935,15,FALSE))</f>
        <v>/</v>
      </c>
      <c r="W25" s="52" t="str">
        <f>IF($H25=0,"",VLOOKUP($G25,Data!$G$3:$BA$2935,16,FALSE))</f>
        <v/>
      </c>
      <c r="X25" s="52" t="str">
        <f>IF($H25=0,"",VLOOKUP($G25,Data!$G$3:$BA$2935,17,FALSE))</f>
        <v/>
      </c>
      <c r="Y25" s="52" t="str">
        <f>IF($H25=0,"",VLOOKUP($G25,Data!$G$3:$BA$2935,18,FALSE))</f>
        <v/>
      </c>
      <c r="Z25" s="52" t="str">
        <f>IF($H25=0,"",VLOOKUP($G25,Data!$G$3:$BA$2935,19,FALSE))</f>
        <v/>
      </c>
      <c r="AA25" s="52" t="str">
        <f>IF($H25=0,"",VLOOKUP($G25,Data!$G$3:$BA$2935,20,FALSE))</f>
        <v/>
      </c>
      <c r="AB25" s="4" t="str">
        <f>IF($H25=0,"",VLOOKUP($G25,Data!$G$3:$BA$2935,21,FALSE))</f>
        <v/>
      </c>
      <c r="AC25" s="4" t="str">
        <f>IF($H25=0,"",VLOOKUP($G25,Data!$G$3:$BA$2935,22,FALSE))</f>
        <v/>
      </c>
      <c r="AD25" s="4" t="str">
        <f>IF($H25=0,"",VLOOKUP($G25,Data!$G$3:$BA$2935,23,FALSE))</f>
        <v/>
      </c>
      <c r="AE25" s="4" t="str">
        <f>IF($H25=0,"",VLOOKUP($G25,Data!$G$3:$BA$2935,24,FALSE))</f>
        <v/>
      </c>
      <c r="AF25" s="4" t="str">
        <f>IF($H25=0,"",VLOOKUP($G25,Data!$G$3:$BA$2935,25,FALSE))</f>
        <v/>
      </c>
      <c r="AG25" s="4" t="str">
        <f>IF($H25=0,"",VLOOKUP($G25,Data!$G$3:$BA$2935,26,FALSE))</f>
        <v/>
      </c>
      <c r="AH25" s="4" t="str">
        <f>IF($H25=0,"",VLOOKUP($G25,Data!$G$3:$BA$2935,27,FALSE))</f>
        <v/>
      </c>
      <c r="AI25" s="4" t="str">
        <f>IF($H25=0,"",VLOOKUP($G25,Data!$G$3:$BA$2935,28,FALSE))</f>
        <v/>
      </c>
      <c r="AJ25" s="4" t="str">
        <f>IF($H25=0,"",VLOOKUP($G25,Data!$G$3:$BA$2935,29,FALSE))</f>
        <v/>
      </c>
      <c r="AK25" s="4" t="str">
        <f>IF($H25=0,"",VLOOKUP($G25,Data!$G$3:$BA$2935,30,FALSE))</f>
        <v/>
      </c>
      <c r="AL25" s="4" t="str">
        <f>IF($H25=0,"",VLOOKUP($G25,Data!$G$3:$BA$2935,31,FALSE))</f>
        <v/>
      </c>
      <c r="AM25" s="4" t="str">
        <f>IF($H25=0,"",VLOOKUP($G25,Data!$G$3:$BA$2935,32,FALSE))</f>
        <v/>
      </c>
      <c r="AN25" s="4" t="str">
        <f>IF($H25=0,"",VLOOKUP($G25,Data!$G$3:$BA$2935,33,FALSE))</f>
        <v/>
      </c>
      <c r="AO25" s="4" t="str">
        <f>IF($H25=0,"",VLOOKUP($G25,Data!$G$3:$BA$2935,34,FALSE))</f>
        <v/>
      </c>
      <c r="AP25" s="4" t="str">
        <f>IF($H25=0,"",VLOOKUP($G25,Data!$G$3:$BA$2935,35,FALSE))</f>
        <v/>
      </c>
      <c r="AQ25" s="4" t="str">
        <f>IF($H25=0,"",VLOOKUP($G25,Data!$G$3:$BA$2935,36,FALSE))</f>
        <v/>
      </c>
      <c r="AR25" s="4" t="str">
        <f>IF($H25=0,"",VLOOKUP($G25,Data!$G$3:$BA$2935,37,FALSE))</f>
        <v/>
      </c>
      <c r="AS25" s="4" t="str">
        <f>IF($H25=0,"",VLOOKUP($G25,Data!$G$3:$BA$2935,38,FALSE))</f>
        <v/>
      </c>
      <c r="AT25" s="4" t="str">
        <f>IF($H25=0,"",VLOOKUP($G25,Data!$G$3:$BA$2935,39,FALSE))</f>
        <v/>
      </c>
    </row>
    <row r="26" spans="1:46" x14ac:dyDescent="0.3">
      <c r="A26" s="4">
        <f>PSSE!A35</f>
        <v>914015</v>
      </c>
      <c r="B26" s="4" t="str">
        <f>PSSE!B35</f>
        <v>NGOIHUT2_H1</v>
      </c>
      <c r="C26" s="4">
        <f>PSSE!D35</f>
        <v>13.8</v>
      </c>
      <c r="D26" s="52">
        <f>PSSE!E35</f>
        <v>75</v>
      </c>
      <c r="E26" s="52" t="str">
        <f>PSSE!F35</f>
        <v>TD</v>
      </c>
      <c r="F26" s="52">
        <f>PSSE!G35</f>
        <v>1</v>
      </c>
      <c r="G26" s="52" t="str">
        <f t="shared" si="1"/>
        <v>AVR13.875TD1</v>
      </c>
      <c r="H26" s="52">
        <f>COUNTIF(Data!$G$3:$BA$2935,AVR!$G26)</f>
        <v>1</v>
      </c>
      <c r="I26" s="52" t="str">
        <f>IF($H26=0,"",VLOOKUP($G26,Data!$G$3:$BA$2935,2,FALSE))</f>
        <v>'ESST4B'</v>
      </c>
      <c r="J26" s="52">
        <f>PSSE!C35</f>
        <v>1</v>
      </c>
      <c r="K26" s="52">
        <f>IF($H26=0,"",VLOOKUP($G26,Data!$G$3:$BA$2935,4,FALSE))</f>
        <v>0</v>
      </c>
      <c r="L26" s="52">
        <f>IF($H26=0,"",VLOOKUP($G26,Data!$G$3:$BA$2935,5,FALSE))</f>
        <v>10.75</v>
      </c>
      <c r="M26" s="52">
        <f>IF($H26=0,"",VLOOKUP($G26,Data!$G$3:$BA$2935,6,FALSE))</f>
        <v>10.75</v>
      </c>
      <c r="N26" s="52">
        <f>IF($H26=0,"",VLOOKUP($G26,Data!$G$3:$BA$2935,7,FALSE))</f>
        <v>5</v>
      </c>
      <c r="O26" s="52">
        <f>IF($H26=0,"",VLOOKUP($G26,Data!$G$3:$BA$2935,8,FALSE))</f>
        <v>-0.87</v>
      </c>
      <c r="P26" s="52">
        <f>IF($H26=0,"",VLOOKUP($G26,Data!$G$3:$BA$2935,9,FALSE))</f>
        <v>0</v>
      </c>
      <c r="Q26" s="52">
        <f>IF($H26=0,"",VLOOKUP($G26,Data!$G$3:$BA$2935,10,FALSE))</f>
        <v>1</v>
      </c>
      <c r="R26" s="52">
        <f>IF($H26=0,"",VLOOKUP($G26,Data!$G$3:$BA$2935,11,FALSE))</f>
        <v>0</v>
      </c>
      <c r="S26" s="52">
        <f>IF($H26=0,"",VLOOKUP($G26,Data!$G$3:$BA$2935,12,FALSE))</f>
        <v>99</v>
      </c>
      <c r="T26" s="52">
        <f>IF($H26=0,"",VLOOKUP($G26,Data!$G$3:$BA$2935,13,FALSE))</f>
        <v>-99</v>
      </c>
      <c r="U26" s="52">
        <f>IF($H26=0,"",VLOOKUP($G26,Data!$G$3:$BA$2935,14,FALSE))</f>
        <v>0</v>
      </c>
      <c r="V26" s="52">
        <f>IF($H26=0,"",VLOOKUP($G26,Data!$G$3:$BA$2935,15,FALSE))</f>
        <v>9.3000000000000007</v>
      </c>
      <c r="W26" s="52">
        <f>IF($H26=0,"",VLOOKUP($G26,Data!$G$3:$BA$2935,16,FALSE))</f>
        <v>0</v>
      </c>
      <c r="X26" s="52">
        <f>IF($H26=0,"",VLOOKUP($G26,Data!$G$3:$BA$2935,17,FALSE))</f>
        <v>11.63</v>
      </c>
      <c r="Y26" s="52">
        <f>IF($H26=0,"",VLOOKUP($G26,Data!$G$3:$BA$2935,18,FALSE))</f>
        <v>0.113</v>
      </c>
      <c r="Z26" s="52">
        <f>IF($H26=0,"",VLOOKUP($G26,Data!$G$3:$BA$2935,19,FALSE))</f>
        <v>0.124</v>
      </c>
      <c r="AA26" s="52">
        <f>IF($H26=0,"",VLOOKUP($G26,Data!$G$3:$BA$2935,20,FALSE))</f>
        <v>0</v>
      </c>
      <c r="AB26" s="4" t="str">
        <f>IF($H26=0,"",VLOOKUP($G26,Data!$G$3:$BA$2935,21,FALSE))</f>
        <v>/</v>
      </c>
      <c r="AC26" s="4" t="str">
        <f>IF($H26=0,"",VLOOKUP($G26,Data!$G$3:$BA$2935,22,FALSE))</f>
        <v>/</v>
      </c>
      <c r="AD26" s="4" t="str">
        <f>IF($H26=0,"",VLOOKUP($G26,Data!$G$3:$BA$2935,23,FALSE))</f>
        <v/>
      </c>
      <c r="AE26" s="4" t="str">
        <f>IF($H26=0,"",VLOOKUP($G26,Data!$G$3:$BA$2935,24,FALSE))</f>
        <v/>
      </c>
      <c r="AF26" s="4" t="str">
        <f>IF($H26=0,"",VLOOKUP($G26,Data!$G$3:$BA$2935,25,FALSE))</f>
        <v/>
      </c>
      <c r="AG26" s="4" t="str">
        <f>IF($H26=0,"",VLOOKUP($G26,Data!$G$3:$BA$2935,26,FALSE))</f>
        <v/>
      </c>
      <c r="AH26" s="4" t="str">
        <f>IF($H26=0,"",VLOOKUP($G26,Data!$G$3:$BA$2935,27,FALSE))</f>
        <v/>
      </c>
      <c r="AI26" s="4" t="str">
        <f>IF($H26=0,"",VLOOKUP($G26,Data!$G$3:$BA$2935,28,FALSE))</f>
        <v/>
      </c>
      <c r="AJ26" s="4" t="str">
        <f>IF($H26=0,"",VLOOKUP($G26,Data!$G$3:$BA$2935,29,FALSE))</f>
        <v/>
      </c>
      <c r="AK26" s="4" t="str">
        <f>IF($H26=0,"",VLOOKUP($G26,Data!$G$3:$BA$2935,30,FALSE))</f>
        <v/>
      </c>
      <c r="AL26" s="4" t="str">
        <f>IF($H26=0,"",VLOOKUP($G26,Data!$G$3:$BA$2935,31,FALSE))</f>
        <v/>
      </c>
      <c r="AM26" s="4" t="str">
        <f>IF($H26=0,"",VLOOKUP($G26,Data!$G$3:$BA$2935,32,FALSE))</f>
        <v/>
      </c>
      <c r="AN26" s="4" t="str">
        <f>IF($H26=0,"",VLOOKUP($G26,Data!$G$3:$BA$2935,33,FALSE))</f>
        <v/>
      </c>
      <c r="AO26" s="4" t="str">
        <f>IF($H26=0,"",VLOOKUP($G26,Data!$G$3:$BA$2935,34,FALSE))</f>
        <v/>
      </c>
      <c r="AP26" s="4" t="str">
        <f>IF($H26=0,"",VLOOKUP($G26,Data!$G$3:$BA$2935,35,FALSE))</f>
        <v/>
      </c>
      <c r="AQ26" s="4" t="str">
        <f>IF($H26=0,"",VLOOKUP($G26,Data!$G$3:$BA$2935,36,FALSE))</f>
        <v/>
      </c>
      <c r="AR26" s="4" t="str">
        <f>IF($H26=0,"",VLOOKUP($G26,Data!$G$3:$BA$2935,37,FALSE))</f>
        <v/>
      </c>
      <c r="AS26" s="4" t="str">
        <f>IF($H26=0,"",VLOOKUP($G26,Data!$G$3:$BA$2935,38,FALSE))</f>
        <v/>
      </c>
      <c r="AT26" s="4" t="str">
        <f>IF($H26=0,"",VLOOKUP($G26,Data!$G$3:$BA$2935,39,FALSE))</f>
        <v/>
      </c>
    </row>
    <row r="27" spans="1:46" x14ac:dyDescent="0.3">
      <c r="A27" s="4">
        <f>PSSE!A36</f>
        <v>914017</v>
      </c>
      <c r="B27" s="4" t="str">
        <f>PSSE!B36</f>
        <v>DONGNGAI_H1</v>
      </c>
      <c r="C27" s="4">
        <f>PSSE!D36</f>
        <v>10.5</v>
      </c>
      <c r="D27" s="52">
        <f>PSSE!E36</f>
        <v>20</v>
      </c>
      <c r="E27" s="52" t="str">
        <f>PSSE!F36</f>
        <v>TD</v>
      </c>
      <c r="F27" s="52">
        <f>PSSE!G36</f>
        <v>1</v>
      </c>
      <c r="G27" s="52" t="str">
        <f t="shared" si="1"/>
        <v>AVR10.520TD1</v>
      </c>
      <c r="H27" s="52">
        <f>COUNTIF(Data!$G$3:$BA$2935,AVR!$G27)</f>
        <v>1</v>
      </c>
      <c r="I27" s="52" t="str">
        <f>IF($H27=0,"",VLOOKUP($G27,Data!$G$3:$BA$2935,2,FALSE))</f>
        <v>'ESST4B'</v>
      </c>
      <c r="J27" s="52">
        <f>PSSE!C36</f>
        <v>1</v>
      </c>
      <c r="K27" s="52">
        <f>IF($H27=0,"",VLOOKUP($G27,Data!$G$3:$BA$2935,4,FALSE))</f>
        <v>0</v>
      </c>
      <c r="L27" s="52">
        <f>IF($H27=0,"",VLOOKUP($G27,Data!$G$3:$BA$2935,5,FALSE))</f>
        <v>10.75</v>
      </c>
      <c r="M27" s="52">
        <f>IF($H27=0,"",VLOOKUP($G27,Data!$G$3:$BA$2935,6,FALSE))</f>
        <v>10.75</v>
      </c>
      <c r="N27" s="52">
        <f>IF($H27=0,"",VLOOKUP($G27,Data!$G$3:$BA$2935,7,FALSE))</f>
        <v>5</v>
      </c>
      <c r="O27" s="52">
        <f>IF($H27=0,"",VLOOKUP($G27,Data!$G$3:$BA$2935,8,FALSE))</f>
        <v>-0.87</v>
      </c>
      <c r="P27" s="52">
        <f>IF($H27=0,"",VLOOKUP($G27,Data!$G$3:$BA$2935,9,FALSE))</f>
        <v>0</v>
      </c>
      <c r="Q27" s="52">
        <f>IF($H27=0,"",VLOOKUP($G27,Data!$G$3:$BA$2935,10,FALSE))</f>
        <v>1</v>
      </c>
      <c r="R27" s="52">
        <f>IF($H27=0,"",VLOOKUP($G27,Data!$G$3:$BA$2935,11,FALSE))</f>
        <v>0</v>
      </c>
      <c r="S27" s="52">
        <f>IF($H27=0,"",VLOOKUP($G27,Data!$G$3:$BA$2935,12,FALSE))</f>
        <v>99</v>
      </c>
      <c r="T27" s="52">
        <f>IF($H27=0,"",VLOOKUP($G27,Data!$G$3:$BA$2935,13,FALSE))</f>
        <v>-99</v>
      </c>
      <c r="U27" s="52">
        <f>IF($H27=0,"",VLOOKUP($G27,Data!$G$3:$BA$2935,14,FALSE))</f>
        <v>0</v>
      </c>
      <c r="V27" s="52">
        <f>IF($H27=0,"",VLOOKUP($G27,Data!$G$3:$BA$2935,15,FALSE))</f>
        <v>9.3000000000000007</v>
      </c>
      <c r="W27" s="52">
        <f>IF($H27=0,"",VLOOKUP($G27,Data!$G$3:$BA$2935,16,FALSE))</f>
        <v>0</v>
      </c>
      <c r="X27" s="52">
        <f>IF($H27=0,"",VLOOKUP($G27,Data!$G$3:$BA$2935,17,FALSE))</f>
        <v>11.63</v>
      </c>
      <c r="Y27" s="52">
        <f>IF($H27=0,"",VLOOKUP($G27,Data!$G$3:$BA$2935,18,FALSE))</f>
        <v>0.113</v>
      </c>
      <c r="Z27" s="52">
        <f>IF($H27=0,"",VLOOKUP($G27,Data!$G$3:$BA$2935,19,FALSE))</f>
        <v>0.124</v>
      </c>
      <c r="AA27" s="52">
        <f>IF($H27=0,"",VLOOKUP($G27,Data!$G$3:$BA$2935,20,FALSE))</f>
        <v>0</v>
      </c>
      <c r="AB27" s="4" t="str">
        <f>IF($H27=0,"",VLOOKUP($G27,Data!$G$3:$BA$2935,21,FALSE))</f>
        <v>/</v>
      </c>
      <c r="AC27" s="4" t="str">
        <f>IF($H27=0,"",VLOOKUP($G27,Data!$G$3:$BA$2935,22,FALSE))</f>
        <v>/</v>
      </c>
      <c r="AD27" s="4" t="str">
        <f>IF($H27=0,"",VLOOKUP($G27,Data!$G$3:$BA$2935,23,FALSE))</f>
        <v/>
      </c>
      <c r="AE27" s="4" t="str">
        <f>IF($H27=0,"",VLOOKUP($G27,Data!$G$3:$BA$2935,24,FALSE))</f>
        <v/>
      </c>
      <c r="AF27" s="4" t="str">
        <f>IF($H27=0,"",VLOOKUP($G27,Data!$G$3:$BA$2935,25,FALSE))</f>
        <v/>
      </c>
      <c r="AG27" s="4" t="str">
        <f>IF($H27=0,"",VLOOKUP($G27,Data!$G$3:$BA$2935,26,FALSE))</f>
        <v/>
      </c>
      <c r="AH27" s="4" t="str">
        <f>IF($H27=0,"",VLOOKUP($G27,Data!$G$3:$BA$2935,27,FALSE))</f>
        <v/>
      </c>
      <c r="AI27" s="4" t="str">
        <f>IF($H27=0,"",VLOOKUP($G27,Data!$G$3:$BA$2935,28,FALSE))</f>
        <v/>
      </c>
      <c r="AJ27" s="4" t="str">
        <f>IF($H27=0,"",VLOOKUP($G27,Data!$G$3:$BA$2935,29,FALSE))</f>
        <v/>
      </c>
      <c r="AK27" s="4" t="str">
        <f>IF($H27=0,"",VLOOKUP($G27,Data!$G$3:$BA$2935,30,FALSE))</f>
        <v/>
      </c>
      <c r="AL27" s="4" t="str">
        <f>IF($H27=0,"",VLOOKUP($G27,Data!$G$3:$BA$2935,31,FALSE))</f>
        <v/>
      </c>
      <c r="AM27" s="4" t="str">
        <f>IF($H27=0,"",VLOOKUP($G27,Data!$G$3:$BA$2935,32,FALSE))</f>
        <v/>
      </c>
      <c r="AN27" s="4" t="str">
        <f>IF($H27=0,"",VLOOKUP($G27,Data!$G$3:$BA$2935,33,FALSE))</f>
        <v/>
      </c>
      <c r="AO27" s="4" t="str">
        <f>IF($H27=0,"",VLOOKUP($G27,Data!$G$3:$BA$2935,34,FALSE))</f>
        <v/>
      </c>
      <c r="AP27" s="4" t="str">
        <f>IF($H27=0,"",VLOOKUP($G27,Data!$G$3:$BA$2935,35,FALSE))</f>
        <v/>
      </c>
      <c r="AQ27" s="4" t="str">
        <f>IF($H27=0,"",VLOOKUP($G27,Data!$G$3:$BA$2935,36,FALSE))</f>
        <v/>
      </c>
      <c r="AR27" s="4" t="str">
        <f>IF($H27=0,"",VLOOKUP($G27,Data!$G$3:$BA$2935,37,FALSE))</f>
        <v/>
      </c>
      <c r="AS27" s="4" t="str">
        <f>IF($H27=0,"",VLOOKUP($G27,Data!$G$3:$BA$2935,38,FALSE))</f>
        <v/>
      </c>
      <c r="AT27" s="4" t="str">
        <f>IF($H27=0,"",VLOOKUP($G27,Data!$G$3:$BA$2935,39,FALSE))</f>
        <v/>
      </c>
    </row>
    <row r="28" spans="1:46" x14ac:dyDescent="0.3">
      <c r="A28" s="4">
        <f>PSSE!A37</f>
        <v>914019</v>
      </c>
      <c r="B28" s="4" t="str">
        <f>PSSE!B37</f>
        <v>CHANTHINH_H1</v>
      </c>
      <c r="C28" s="4">
        <f>PSSE!D37</f>
        <v>10.5</v>
      </c>
      <c r="D28" s="52">
        <f>PSSE!E37</f>
        <v>20</v>
      </c>
      <c r="E28" s="52" t="str">
        <f>PSSE!F37</f>
        <v>TD</v>
      </c>
      <c r="F28" s="52">
        <f>PSSE!G37</f>
        <v>1</v>
      </c>
      <c r="G28" s="52" t="str">
        <f t="shared" si="1"/>
        <v>AVR10.520TD1</v>
      </c>
      <c r="H28" s="52">
        <f>COUNTIF(Data!$G$3:$BA$2935,AVR!$G28)</f>
        <v>1</v>
      </c>
      <c r="I28" s="52" t="str">
        <f>IF($H28=0,"",VLOOKUP($G28,Data!$G$3:$BA$2935,2,FALSE))</f>
        <v>'ESST4B'</v>
      </c>
      <c r="J28" s="52">
        <f>PSSE!C37</f>
        <v>1</v>
      </c>
      <c r="K28" s="52">
        <f>IF($H28=0,"",VLOOKUP($G28,Data!$G$3:$BA$2935,4,FALSE))</f>
        <v>0</v>
      </c>
      <c r="L28" s="52">
        <f>IF($H28=0,"",VLOOKUP($G28,Data!$G$3:$BA$2935,5,FALSE))</f>
        <v>10.75</v>
      </c>
      <c r="M28" s="52">
        <f>IF($H28=0,"",VLOOKUP($G28,Data!$G$3:$BA$2935,6,FALSE))</f>
        <v>10.75</v>
      </c>
      <c r="N28" s="52">
        <f>IF($H28=0,"",VLOOKUP($G28,Data!$G$3:$BA$2935,7,FALSE))</f>
        <v>5</v>
      </c>
      <c r="O28" s="52">
        <f>IF($H28=0,"",VLOOKUP($G28,Data!$G$3:$BA$2935,8,FALSE))</f>
        <v>-0.87</v>
      </c>
      <c r="P28" s="52">
        <f>IF($H28=0,"",VLOOKUP($G28,Data!$G$3:$BA$2935,9,FALSE))</f>
        <v>0</v>
      </c>
      <c r="Q28" s="52">
        <f>IF($H28=0,"",VLOOKUP($G28,Data!$G$3:$BA$2935,10,FALSE))</f>
        <v>1</v>
      </c>
      <c r="R28" s="52">
        <f>IF($H28=0,"",VLOOKUP($G28,Data!$G$3:$BA$2935,11,FALSE))</f>
        <v>0</v>
      </c>
      <c r="S28" s="52">
        <f>IF($H28=0,"",VLOOKUP($G28,Data!$G$3:$BA$2935,12,FALSE))</f>
        <v>99</v>
      </c>
      <c r="T28" s="52">
        <f>IF($H28=0,"",VLOOKUP($G28,Data!$G$3:$BA$2935,13,FALSE))</f>
        <v>-99</v>
      </c>
      <c r="U28" s="52">
        <f>IF($H28=0,"",VLOOKUP($G28,Data!$G$3:$BA$2935,14,FALSE))</f>
        <v>0</v>
      </c>
      <c r="V28" s="52">
        <f>IF($H28=0,"",VLOOKUP($G28,Data!$G$3:$BA$2935,15,FALSE))</f>
        <v>9.3000000000000007</v>
      </c>
      <c r="W28" s="52">
        <f>IF($H28=0,"",VLOOKUP($G28,Data!$G$3:$BA$2935,16,FALSE))</f>
        <v>0</v>
      </c>
      <c r="X28" s="52">
        <f>IF($H28=0,"",VLOOKUP($G28,Data!$G$3:$BA$2935,17,FALSE))</f>
        <v>11.63</v>
      </c>
      <c r="Y28" s="52">
        <f>IF($H28=0,"",VLOOKUP($G28,Data!$G$3:$BA$2935,18,FALSE))</f>
        <v>0.113</v>
      </c>
      <c r="Z28" s="52">
        <f>IF($H28=0,"",VLOOKUP($G28,Data!$G$3:$BA$2935,19,FALSE))</f>
        <v>0.124</v>
      </c>
      <c r="AA28" s="52">
        <f>IF($H28=0,"",VLOOKUP($G28,Data!$G$3:$BA$2935,20,FALSE))</f>
        <v>0</v>
      </c>
      <c r="AB28" s="4" t="str">
        <f>IF($H28=0,"",VLOOKUP($G28,Data!$G$3:$BA$2935,21,FALSE))</f>
        <v>/</v>
      </c>
      <c r="AC28" s="4" t="str">
        <f>IF($H28=0,"",VLOOKUP($G28,Data!$G$3:$BA$2935,22,FALSE))</f>
        <v>/</v>
      </c>
      <c r="AD28" s="4" t="str">
        <f>IF($H28=0,"",VLOOKUP($G28,Data!$G$3:$BA$2935,23,FALSE))</f>
        <v/>
      </c>
      <c r="AE28" s="4" t="str">
        <f>IF($H28=0,"",VLOOKUP($G28,Data!$G$3:$BA$2935,24,FALSE))</f>
        <v/>
      </c>
      <c r="AF28" s="4" t="str">
        <f>IF($H28=0,"",VLOOKUP($G28,Data!$G$3:$BA$2935,25,FALSE))</f>
        <v/>
      </c>
      <c r="AG28" s="4" t="str">
        <f>IF($H28=0,"",VLOOKUP($G28,Data!$G$3:$BA$2935,26,FALSE))</f>
        <v/>
      </c>
      <c r="AH28" s="4" t="str">
        <f>IF($H28=0,"",VLOOKUP($G28,Data!$G$3:$BA$2935,27,FALSE))</f>
        <v/>
      </c>
      <c r="AI28" s="4" t="str">
        <f>IF($H28=0,"",VLOOKUP($G28,Data!$G$3:$BA$2935,28,FALSE))</f>
        <v/>
      </c>
      <c r="AJ28" s="4" t="str">
        <f>IF($H28=0,"",VLOOKUP($G28,Data!$G$3:$BA$2935,29,FALSE))</f>
        <v/>
      </c>
      <c r="AK28" s="4" t="str">
        <f>IF($H28=0,"",VLOOKUP($G28,Data!$G$3:$BA$2935,30,FALSE))</f>
        <v/>
      </c>
      <c r="AL28" s="4" t="str">
        <f>IF($H28=0,"",VLOOKUP($G28,Data!$G$3:$BA$2935,31,FALSE))</f>
        <v/>
      </c>
      <c r="AM28" s="4" t="str">
        <f>IF($H28=0,"",VLOOKUP($G28,Data!$G$3:$BA$2935,32,FALSE))</f>
        <v/>
      </c>
      <c r="AN28" s="4" t="str">
        <f>IF($H28=0,"",VLOOKUP($G28,Data!$G$3:$BA$2935,33,FALSE))</f>
        <v/>
      </c>
      <c r="AO28" s="4" t="str">
        <f>IF($H28=0,"",VLOOKUP($G28,Data!$G$3:$BA$2935,34,FALSE))</f>
        <v/>
      </c>
      <c r="AP28" s="4" t="str">
        <f>IF($H28=0,"",VLOOKUP($G28,Data!$G$3:$BA$2935,35,FALSE))</f>
        <v/>
      </c>
      <c r="AQ28" s="4" t="str">
        <f>IF($H28=0,"",VLOOKUP($G28,Data!$G$3:$BA$2935,36,FALSE))</f>
        <v/>
      </c>
      <c r="AR28" s="4" t="str">
        <f>IF($H28=0,"",VLOOKUP($G28,Data!$G$3:$BA$2935,37,FALSE))</f>
        <v/>
      </c>
      <c r="AS28" s="4" t="str">
        <f>IF($H28=0,"",VLOOKUP($G28,Data!$G$3:$BA$2935,38,FALSE))</f>
        <v/>
      </c>
      <c r="AT28" s="4" t="str">
        <f>IF($H28=0,"",VLOOKUP($G28,Data!$G$3:$BA$2935,39,FALSE))</f>
        <v/>
      </c>
    </row>
    <row r="29" spans="1:46" x14ac:dyDescent="0.3">
      <c r="A29" s="4">
        <f>PSSE!A38</f>
        <v>914021</v>
      </c>
      <c r="B29" s="4" t="str">
        <f>PSSE!B38</f>
        <v>SUOISAP_H1</v>
      </c>
      <c r="C29" s="4">
        <f>PSSE!D38</f>
        <v>10.5</v>
      </c>
      <c r="D29" s="52">
        <f>PSSE!E38</f>
        <v>20</v>
      </c>
      <c r="E29" s="52" t="str">
        <f>PSSE!F38</f>
        <v>TD</v>
      </c>
      <c r="F29" s="52">
        <f>PSSE!G38</f>
        <v>1</v>
      </c>
      <c r="G29" s="52" t="str">
        <f t="shared" si="1"/>
        <v>AVR10.520TD1</v>
      </c>
      <c r="H29" s="52">
        <f>COUNTIF(Data!$G$3:$BA$2935,AVR!$G29)</f>
        <v>1</v>
      </c>
      <c r="I29" s="52" t="str">
        <f>IF($H29=0,"",VLOOKUP($G29,Data!$G$3:$BA$2935,2,FALSE))</f>
        <v>'ESST4B'</v>
      </c>
      <c r="J29" s="52">
        <f>PSSE!C38</f>
        <v>1</v>
      </c>
      <c r="K29" s="52">
        <f>IF($H29=0,"",VLOOKUP($G29,Data!$G$3:$BA$2935,4,FALSE))</f>
        <v>0</v>
      </c>
      <c r="L29" s="52">
        <f>IF($H29=0,"",VLOOKUP($G29,Data!$G$3:$BA$2935,5,FALSE))</f>
        <v>10.75</v>
      </c>
      <c r="M29" s="52">
        <f>IF($H29=0,"",VLOOKUP($G29,Data!$G$3:$BA$2935,6,FALSE))</f>
        <v>10.75</v>
      </c>
      <c r="N29" s="52">
        <f>IF($H29=0,"",VLOOKUP($G29,Data!$G$3:$BA$2935,7,FALSE))</f>
        <v>5</v>
      </c>
      <c r="O29" s="52">
        <f>IF($H29=0,"",VLOOKUP($G29,Data!$G$3:$BA$2935,8,FALSE))</f>
        <v>-0.87</v>
      </c>
      <c r="P29" s="52">
        <f>IF($H29=0,"",VLOOKUP($G29,Data!$G$3:$BA$2935,9,FALSE))</f>
        <v>0</v>
      </c>
      <c r="Q29" s="52">
        <f>IF($H29=0,"",VLOOKUP($G29,Data!$G$3:$BA$2935,10,FALSE))</f>
        <v>1</v>
      </c>
      <c r="R29" s="52">
        <f>IF($H29=0,"",VLOOKUP($G29,Data!$G$3:$BA$2935,11,FALSE))</f>
        <v>0</v>
      </c>
      <c r="S29" s="52">
        <f>IF($H29=0,"",VLOOKUP($G29,Data!$G$3:$BA$2935,12,FALSE))</f>
        <v>99</v>
      </c>
      <c r="T29" s="52">
        <f>IF($H29=0,"",VLOOKUP($G29,Data!$G$3:$BA$2935,13,FALSE))</f>
        <v>-99</v>
      </c>
      <c r="U29" s="52">
        <f>IF($H29=0,"",VLOOKUP($G29,Data!$G$3:$BA$2935,14,FALSE))</f>
        <v>0</v>
      </c>
      <c r="V29" s="52">
        <f>IF($H29=0,"",VLOOKUP($G29,Data!$G$3:$BA$2935,15,FALSE))</f>
        <v>9.3000000000000007</v>
      </c>
      <c r="W29" s="52">
        <f>IF($H29=0,"",VLOOKUP($G29,Data!$G$3:$BA$2935,16,FALSE))</f>
        <v>0</v>
      </c>
      <c r="X29" s="52">
        <f>IF($H29=0,"",VLOOKUP($G29,Data!$G$3:$BA$2935,17,FALSE))</f>
        <v>11.63</v>
      </c>
      <c r="Y29" s="52">
        <f>IF($H29=0,"",VLOOKUP($G29,Data!$G$3:$BA$2935,18,FALSE))</f>
        <v>0.113</v>
      </c>
      <c r="Z29" s="52">
        <f>IF($H29=0,"",VLOOKUP($G29,Data!$G$3:$BA$2935,19,FALSE))</f>
        <v>0.124</v>
      </c>
      <c r="AA29" s="52">
        <f>IF($H29=0,"",VLOOKUP($G29,Data!$G$3:$BA$2935,20,FALSE))</f>
        <v>0</v>
      </c>
      <c r="AB29" s="4" t="str">
        <f>IF($H29=0,"",VLOOKUP($G29,Data!$G$3:$BA$2935,21,FALSE))</f>
        <v>/</v>
      </c>
      <c r="AC29" s="4" t="str">
        <f>IF($H29=0,"",VLOOKUP($G29,Data!$G$3:$BA$2935,22,FALSE))</f>
        <v>/</v>
      </c>
      <c r="AD29" s="4" t="str">
        <f>IF($H29=0,"",VLOOKUP($G29,Data!$G$3:$BA$2935,23,FALSE))</f>
        <v/>
      </c>
      <c r="AE29" s="4" t="str">
        <f>IF($H29=0,"",VLOOKUP($G29,Data!$G$3:$BA$2935,24,FALSE))</f>
        <v/>
      </c>
      <c r="AF29" s="4" t="str">
        <f>IF($H29=0,"",VLOOKUP($G29,Data!$G$3:$BA$2935,25,FALSE))</f>
        <v/>
      </c>
      <c r="AG29" s="4" t="str">
        <f>IF($H29=0,"",VLOOKUP($G29,Data!$G$3:$BA$2935,26,FALSE))</f>
        <v/>
      </c>
      <c r="AH29" s="4" t="str">
        <f>IF($H29=0,"",VLOOKUP($G29,Data!$G$3:$BA$2935,27,FALSE))</f>
        <v/>
      </c>
      <c r="AI29" s="4" t="str">
        <f>IF($H29=0,"",VLOOKUP($G29,Data!$G$3:$BA$2935,28,FALSE))</f>
        <v/>
      </c>
      <c r="AJ29" s="4" t="str">
        <f>IF($H29=0,"",VLOOKUP($G29,Data!$G$3:$BA$2935,29,FALSE))</f>
        <v/>
      </c>
      <c r="AK29" s="4" t="str">
        <f>IF($H29=0,"",VLOOKUP($G29,Data!$G$3:$BA$2935,30,FALSE))</f>
        <v/>
      </c>
      <c r="AL29" s="4" t="str">
        <f>IF($H29=0,"",VLOOKUP($G29,Data!$G$3:$BA$2935,31,FALSE))</f>
        <v/>
      </c>
      <c r="AM29" s="4" t="str">
        <f>IF($H29=0,"",VLOOKUP($G29,Data!$G$3:$BA$2935,32,FALSE))</f>
        <v/>
      </c>
      <c r="AN29" s="4" t="str">
        <f>IF($H29=0,"",VLOOKUP($G29,Data!$G$3:$BA$2935,33,FALSE))</f>
        <v/>
      </c>
      <c r="AO29" s="4" t="str">
        <f>IF($H29=0,"",VLOOKUP($G29,Data!$G$3:$BA$2935,34,FALSE))</f>
        <v/>
      </c>
      <c r="AP29" s="4" t="str">
        <f>IF($H29=0,"",VLOOKUP($G29,Data!$G$3:$BA$2935,35,FALSE))</f>
        <v/>
      </c>
      <c r="AQ29" s="4" t="str">
        <f>IF($H29=0,"",VLOOKUP($G29,Data!$G$3:$BA$2935,36,FALSE))</f>
        <v/>
      </c>
      <c r="AR29" s="4" t="str">
        <f>IF($H29=0,"",VLOOKUP($G29,Data!$G$3:$BA$2935,37,FALSE))</f>
        <v/>
      </c>
      <c r="AS29" s="4" t="str">
        <f>IF($H29=0,"",VLOOKUP($G29,Data!$G$3:$BA$2935,38,FALSE))</f>
        <v/>
      </c>
      <c r="AT29" s="4" t="str">
        <f>IF($H29=0,"",VLOOKUP($G29,Data!$G$3:$BA$2935,39,FALSE))</f>
        <v/>
      </c>
    </row>
    <row r="30" spans="1:46" x14ac:dyDescent="0.3">
      <c r="A30" s="4">
        <f>PSSE!A39</f>
        <v>914023</v>
      </c>
      <c r="B30" s="4" t="str">
        <f>PSSE!B39</f>
        <v>DONGSUNG_H1</v>
      </c>
      <c r="C30" s="4">
        <f>PSSE!D39</f>
        <v>10.5</v>
      </c>
      <c r="D30" s="52">
        <f>PSSE!E39</f>
        <v>20</v>
      </c>
      <c r="E30" s="52" t="str">
        <f>PSSE!F39</f>
        <v>TD</v>
      </c>
      <c r="F30" s="52">
        <f>PSSE!G39</f>
        <v>1</v>
      </c>
      <c r="G30" s="52" t="str">
        <f t="shared" si="1"/>
        <v>AVR10.520TD1</v>
      </c>
      <c r="H30" s="52">
        <f>COUNTIF(Data!$G$3:$BA$2935,AVR!$G30)</f>
        <v>1</v>
      </c>
      <c r="I30" s="52" t="str">
        <f>IF($H30=0,"",VLOOKUP($G30,Data!$G$3:$BA$2935,2,FALSE))</f>
        <v>'ESST4B'</v>
      </c>
      <c r="J30" s="52">
        <f>PSSE!C39</f>
        <v>1</v>
      </c>
      <c r="K30" s="52">
        <f>IF($H30=0,"",VLOOKUP($G30,Data!$G$3:$BA$2935,4,FALSE))</f>
        <v>0</v>
      </c>
      <c r="L30" s="52">
        <f>IF($H30=0,"",VLOOKUP($G30,Data!$G$3:$BA$2935,5,FALSE))</f>
        <v>10.75</v>
      </c>
      <c r="M30" s="52">
        <f>IF($H30=0,"",VLOOKUP($G30,Data!$G$3:$BA$2935,6,FALSE))</f>
        <v>10.75</v>
      </c>
      <c r="N30" s="52">
        <f>IF($H30=0,"",VLOOKUP($G30,Data!$G$3:$BA$2935,7,FALSE))</f>
        <v>5</v>
      </c>
      <c r="O30" s="52">
        <f>IF($H30=0,"",VLOOKUP($G30,Data!$G$3:$BA$2935,8,FALSE))</f>
        <v>-0.87</v>
      </c>
      <c r="P30" s="52">
        <f>IF($H30=0,"",VLOOKUP($G30,Data!$G$3:$BA$2935,9,FALSE))</f>
        <v>0</v>
      </c>
      <c r="Q30" s="52">
        <f>IF($H30=0,"",VLOOKUP($G30,Data!$G$3:$BA$2935,10,FALSE))</f>
        <v>1</v>
      </c>
      <c r="R30" s="52">
        <f>IF($H30=0,"",VLOOKUP($G30,Data!$G$3:$BA$2935,11,FALSE))</f>
        <v>0</v>
      </c>
      <c r="S30" s="52">
        <f>IF($H30=0,"",VLOOKUP($G30,Data!$G$3:$BA$2935,12,FALSE))</f>
        <v>99</v>
      </c>
      <c r="T30" s="52">
        <f>IF($H30=0,"",VLOOKUP($G30,Data!$G$3:$BA$2935,13,FALSE))</f>
        <v>-99</v>
      </c>
      <c r="U30" s="52">
        <f>IF($H30=0,"",VLOOKUP($G30,Data!$G$3:$BA$2935,14,FALSE))</f>
        <v>0</v>
      </c>
      <c r="V30" s="52">
        <f>IF($H30=0,"",VLOOKUP($G30,Data!$G$3:$BA$2935,15,FALSE))</f>
        <v>9.3000000000000007</v>
      </c>
      <c r="W30" s="52">
        <f>IF($H30=0,"",VLOOKUP($G30,Data!$G$3:$BA$2935,16,FALSE))</f>
        <v>0</v>
      </c>
      <c r="X30" s="52">
        <f>IF($H30=0,"",VLOOKUP($G30,Data!$G$3:$BA$2935,17,FALSE))</f>
        <v>11.63</v>
      </c>
      <c r="Y30" s="52">
        <f>IF($H30=0,"",VLOOKUP($G30,Data!$G$3:$BA$2935,18,FALSE))</f>
        <v>0.113</v>
      </c>
      <c r="Z30" s="52">
        <f>IF($H30=0,"",VLOOKUP($G30,Data!$G$3:$BA$2935,19,FALSE))</f>
        <v>0.124</v>
      </c>
      <c r="AA30" s="52">
        <f>IF($H30=0,"",VLOOKUP($G30,Data!$G$3:$BA$2935,20,FALSE))</f>
        <v>0</v>
      </c>
      <c r="AB30" s="4" t="str">
        <f>IF($H30=0,"",VLOOKUP($G30,Data!$G$3:$BA$2935,21,FALSE))</f>
        <v>/</v>
      </c>
      <c r="AC30" s="4" t="str">
        <f>IF($H30=0,"",VLOOKUP($G30,Data!$G$3:$BA$2935,22,FALSE))</f>
        <v>/</v>
      </c>
      <c r="AD30" s="4" t="str">
        <f>IF($H30=0,"",VLOOKUP($G30,Data!$G$3:$BA$2935,23,FALSE))</f>
        <v/>
      </c>
      <c r="AE30" s="4" t="str">
        <f>IF($H30=0,"",VLOOKUP($G30,Data!$G$3:$BA$2935,24,FALSE))</f>
        <v/>
      </c>
      <c r="AF30" s="4" t="str">
        <f>IF($H30=0,"",VLOOKUP($G30,Data!$G$3:$BA$2935,25,FALSE))</f>
        <v/>
      </c>
      <c r="AG30" s="4" t="str">
        <f>IF($H30=0,"",VLOOKUP($G30,Data!$G$3:$BA$2935,26,FALSE))</f>
        <v/>
      </c>
      <c r="AH30" s="4" t="str">
        <f>IF($H30=0,"",VLOOKUP($G30,Data!$G$3:$BA$2935,27,FALSE))</f>
        <v/>
      </c>
      <c r="AI30" s="4" t="str">
        <f>IF($H30=0,"",VLOOKUP($G30,Data!$G$3:$BA$2935,28,FALSE))</f>
        <v/>
      </c>
      <c r="AJ30" s="4" t="str">
        <f>IF($H30=0,"",VLOOKUP($G30,Data!$G$3:$BA$2935,29,FALSE))</f>
        <v/>
      </c>
      <c r="AK30" s="4" t="str">
        <f>IF($H30=0,"",VLOOKUP($G30,Data!$G$3:$BA$2935,30,FALSE))</f>
        <v/>
      </c>
      <c r="AL30" s="4" t="str">
        <f>IF($H30=0,"",VLOOKUP($G30,Data!$G$3:$BA$2935,31,FALSE))</f>
        <v/>
      </c>
      <c r="AM30" s="4" t="str">
        <f>IF($H30=0,"",VLOOKUP($G30,Data!$G$3:$BA$2935,32,FALSE))</f>
        <v/>
      </c>
      <c r="AN30" s="4" t="str">
        <f>IF($H30=0,"",VLOOKUP($G30,Data!$G$3:$BA$2935,33,FALSE))</f>
        <v/>
      </c>
      <c r="AO30" s="4" t="str">
        <f>IF($H30=0,"",VLOOKUP($G30,Data!$G$3:$BA$2935,34,FALSE))</f>
        <v/>
      </c>
      <c r="AP30" s="4" t="str">
        <f>IF($H30=0,"",VLOOKUP($G30,Data!$G$3:$BA$2935,35,FALSE))</f>
        <v/>
      </c>
      <c r="AQ30" s="4" t="str">
        <f>IF($H30=0,"",VLOOKUP($G30,Data!$G$3:$BA$2935,36,FALSE))</f>
        <v/>
      </c>
      <c r="AR30" s="4" t="str">
        <f>IF($H30=0,"",VLOOKUP($G30,Data!$G$3:$BA$2935,37,FALSE))</f>
        <v/>
      </c>
      <c r="AS30" s="4" t="str">
        <f>IF($H30=0,"",VLOOKUP($G30,Data!$G$3:$BA$2935,38,FALSE))</f>
        <v/>
      </c>
      <c r="AT30" s="4" t="str">
        <f>IF($H30=0,"",VLOOKUP($G30,Data!$G$3:$BA$2935,39,FALSE))</f>
        <v/>
      </c>
    </row>
    <row r="31" spans="1:46" x14ac:dyDescent="0.3">
      <c r="A31" s="4">
        <f>PSSE!A40</f>
        <v>914025</v>
      </c>
      <c r="B31" s="4" t="str">
        <f>PSSE!B40</f>
        <v>THACCA_H1</v>
      </c>
      <c r="C31" s="4">
        <f>PSSE!D40</f>
        <v>11</v>
      </c>
      <c r="D31" s="52">
        <f>PSSE!E40</f>
        <v>25.5</v>
      </c>
      <c r="E31" s="52" t="str">
        <f>PSSE!F40</f>
        <v>TD</v>
      </c>
      <c r="F31" s="52">
        <f>PSSE!G40</f>
        <v>1</v>
      </c>
      <c r="G31" s="52" t="str">
        <f t="shared" si="1"/>
        <v>AVR1125.5TD1</v>
      </c>
      <c r="H31" s="52">
        <f>COUNTIF(Data!$G$3:$BA$2935,AVR!$G31)</f>
        <v>1</v>
      </c>
      <c r="I31" s="52" t="str">
        <f>IF($H31=0,"",VLOOKUP($G31,Data!$G$3:$BA$2935,2,FALSE))</f>
        <v>'ESST4B'</v>
      </c>
      <c r="J31" s="52">
        <f>PSSE!C40</f>
        <v>1</v>
      </c>
      <c r="K31" s="52">
        <f>IF($H31=0,"",VLOOKUP($G31,Data!$G$3:$BA$2935,4,FALSE))</f>
        <v>0</v>
      </c>
      <c r="L31" s="52">
        <f>IF($H31=0,"",VLOOKUP($G31,Data!$G$3:$BA$2935,5,FALSE))</f>
        <v>10.75</v>
      </c>
      <c r="M31" s="52">
        <f>IF($H31=0,"",VLOOKUP($G31,Data!$G$3:$BA$2935,6,FALSE))</f>
        <v>10.75</v>
      </c>
      <c r="N31" s="52">
        <f>IF($H31=0,"",VLOOKUP($G31,Data!$G$3:$BA$2935,7,FALSE))</f>
        <v>5</v>
      </c>
      <c r="O31" s="52">
        <f>IF($H31=0,"",VLOOKUP($G31,Data!$G$3:$BA$2935,8,FALSE))</f>
        <v>-0.87</v>
      </c>
      <c r="P31" s="52">
        <f>IF($H31=0,"",VLOOKUP($G31,Data!$G$3:$BA$2935,9,FALSE))</f>
        <v>0</v>
      </c>
      <c r="Q31" s="52">
        <f>IF($H31=0,"",VLOOKUP($G31,Data!$G$3:$BA$2935,10,FALSE))</f>
        <v>1</v>
      </c>
      <c r="R31" s="52">
        <f>IF($H31=0,"",VLOOKUP($G31,Data!$G$3:$BA$2935,11,FALSE))</f>
        <v>0</v>
      </c>
      <c r="S31" s="52">
        <f>IF($H31=0,"",VLOOKUP($G31,Data!$G$3:$BA$2935,12,FALSE))</f>
        <v>99</v>
      </c>
      <c r="T31" s="52">
        <f>IF($H31=0,"",VLOOKUP($G31,Data!$G$3:$BA$2935,13,FALSE))</f>
        <v>-99</v>
      </c>
      <c r="U31" s="52">
        <f>IF($H31=0,"",VLOOKUP($G31,Data!$G$3:$BA$2935,14,FALSE))</f>
        <v>0</v>
      </c>
      <c r="V31" s="52">
        <f>IF($H31=0,"",VLOOKUP($G31,Data!$G$3:$BA$2935,15,FALSE))</f>
        <v>9.3000000000000007</v>
      </c>
      <c r="W31" s="52">
        <f>IF($H31=0,"",VLOOKUP($G31,Data!$G$3:$BA$2935,16,FALSE))</f>
        <v>0</v>
      </c>
      <c r="X31" s="52">
        <f>IF($H31=0,"",VLOOKUP($G31,Data!$G$3:$BA$2935,17,FALSE))</f>
        <v>11.63</v>
      </c>
      <c r="Y31" s="52">
        <f>IF($H31=0,"",VLOOKUP($G31,Data!$G$3:$BA$2935,18,FALSE))</f>
        <v>0.113</v>
      </c>
      <c r="Z31" s="52">
        <f>IF($H31=0,"",VLOOKUP($G31,Data!$G$3:$BA$2935,19,FALSE))</f>
        <v>0.124</v>
      </c>
      <c r="AA31" s="52">
        <f>IF($H31=0,"",VLOOKUP($G31,Data!$G$3:$BA$2935,20,FALSE))</f>
        <v>0</v>
      </c>
      <c r="AB31" s="4" t="str">
        <f>IF($H31=0,"",VLOOKUP($G31,Data!$G$3:$BA$2935,21,FALSE))</f>
        <v>/</v>
      </c>
      <c r="AC31" s="4" t="str">
        <f>IF($H31=0,"",VLOOKUP($G31,Data!$G$3:$BA$2935,22,FALSE))</f>
        <v>/</v>
      </c>
      <c r="AD31" s="4" t="str">
        <f>IF($H31=0,"",VLOOKUP($G31,Data!$G$3:$BA$2935,23,FALSE))</f>
        <v/>
      </c>
      <c r="AE31" s="4" t="str">
        <f>IF($H31=0,"",VLOOKUP($G31,Data!$G$3:$BA$2935,24,FALSE))</f>
        <v/>
      </c>
      <c r="AF31" s="4" t="str">
        <f>IF($H31=0,"",VLOOKUP($G31,Data!$G$3:$BA$2935,25,FALSE))</f>
        <v/>
      </c>
      <c r="AG31" s="4" t="str">
        <f>IF($H31=0,"",VLOOKUP($G31,Data!$G$3:$BA$2935,26,FALSE))</f>
        <v/>
      </c>
      <c r="AH31" s="4" t="str">
        <f>IF($H31=0,"",VLOOKUP($G31,Data!$G$3:$BA$2935,27,FALSE))</f>
        <v/>
      </c>
      <c r="AI31" s="4" t="str">
        <f>IF($H31=0,"",VLOOKUP($G31,Data!$G$3:$BA$2935,28,FALSE))</f>
        <v/>
      </c>
      <c r="AJ31" s="4" t="str">
        <f>IF($H31=0,"",VLOOKUP($G31,Data!$G$3:$BA$2935,29,FALSE))</f>
        <v/>
      </c>
      <c r="AK31" s="4" t="str">
        <f>IF($H31=0,"",VLOOKUP($G31,Data!$G$3:$BA$2935,30,FALSE))</f>
        <v/>
      </c>
      <c r="AL31" s="4" t="str">
        <f>IF($H31=0,"",VLOOKUP($G31,Data!$G$3:$BA$2935,31,FALSE))</f>
        <v/>
      </c>
      <c r="AM31" s="4" t="str">
        <f>IF($H31=0,"",VLOOKUP($G31,Data!$G$3:$BA$2935,32,FALSE))</f>
        <v/>
      </c>
      <c r="AN31" s="4" t="str">
        <f>IF($H31=0,"",VLOOKUP($G31,Data!$G$3:$BA$2935,33,FALSE))</f>
        <v/>
      </c>
      <c r="AO31" s="4" t="str">
        <f>IF($H31=0,"",VLOOKUP($G31,Data!$G$3:$BA$2935,34,FALSE))</f>
        <v/>
      </c>
      <c r="AP31" s="4" t="str">
        <f>IF($H31=0,"",VLOOKUP($G31,Data!$G$3:$BA$2935,35,FALSE))</f>
        <v/>
      </c>
      <c r="AQ31" s="4" t="str">
        <f>IF($H31=0,"",VLOOKUP($G31,Data!$G$3:$BA$2935,36,FALSE))</f>
        <v/>
      </c>
      <c r="AR31" s="4" t="str">
        <f>IF($H31=0,"",VLOOKUP($G31,Data!$G$3:$BA$2935,37,FALSE))</f>
        <v/>
      </c>
      <c r="AS31" s="4" t="str">
        <f>IF($H31=0,"",VLOOKUP($G31,Data!$G$3:$BA$2935,38,FALSE))</f>
        <v/>
      </c>
      <c r="AT31" s="4" t="str">
        <f>IF($H31=0,"",VLOOKUP($G31,Data!$G$3:$BA$2935,39,FALSE))</f>
        <v/>
      </c>
    </row>
    <row r="32" spans="1:46" x14ac:dyDescent="0.3">
      <c r="A32" s="4">
        <f>PSSE!A41</f>
        <v>914035</v>
      </c>
      <c r="B32" s="4" t="str">
        <f>PSSE!B41</f>
        <v>VANCHAN</v>
      </c>
      <c r="C32" s="4">
        <f>PSSE!D41</f>
        <v>13.8</v>
      </c>
      <c r="D32" s="52">
        <f>PSSE!E41</f>
        <v>75</v>
      </c>
      <c r="E32" s="52" t="str">
        <f>PSSE!F41</f>
        <v>TD</v>
      </c>
      <c r="F32" s="52">
        <f>PSSE!G41</f>
        <v>1</v>
      </c>
      <c r="G32" s="52" t="str">
        <f t="shared" si="1"/>
        <v>AVR13.875TD1</v>
      </c>
      <c r="H32" s="52">
        <f>COUNTIF(Data!$G$3:$BA$2935,AVR!$G32)</f>
        <v>1</v>
      </c>
      <c r="I32" s="52" t="str">
        <f>IF($H32=0,"",VLOOKUP($G32,Data!$G$3:$BA$2935,2,FALSE))</f>
        <v>'ESST4B'</v>
      </c>
      <c r="J32" s="52">
        <f>PSSE!C41</f>
        <v>1</v>
      </c>
      <c r="K32" s="52">
        <f>IF($H32=0,"",VLOOKUP($G32,Data!$G$3:$BA$2935,4,FALSE))</f>
        <v>0</v>
      </c>
      <c r="L32" s="52">
        <f>IF($H32=0,"",VLOOKUP($G32,Data!$G$3:$BA$2935,5,FALSE))</f>
        <v>10.75</v>
      </c>
      <c r="M32" s="52">
        <f>IF($H32=0,"",VLOOKUP($G32,Data!$G$3:$BA$2935,6,FALSE))</f>
        <v>10.75</v>
      </c>
      <c r="N32" s="52">
        <f>IF($H32=0,"",VLOOKUP($G32,Data!$G$3:$BA$2935,7,FALSE))</f>
        <v>5</v>
      </c>
      <c r="O32" s="52">
        <f>IF($H32=0,"",VLOOKUP($G32,Data!$G$3:$BA$2935,8,FALSE))</f>
        <v>-0.87</v>
      </c>
      <c r="P32" s="52">
        <f>IF($H32=0,"",VLOOKUP($G32,Data!$G$3:$BA$2935,9,FALSE))</f>
        <v>0</v>
      </c>
      <c r="Q32" s="52">
        <f>IF($H32=0,"",VLOOKUP($G32,Data!$G$3:$BA$2935,10,FALSE))</f>
        <v>1</v>
      </c>
      <c r="R32" s="52">
        <f>IF($H32=0,"",VLOOKUP($G32,Data!$G$3:$BA$2935,11,FALSE))</f>
        <v>0</v>
      </c>
      <c r="S32" s="52">
        <f>IF($H32=0,"",VLOOKUP($G32,Data!$G$3:$BA$2935,12,FALSE))</f>
        <v>99</v>
      </c>
      <c r="T32" s="52">
        <f>IF($H32=0,"",VLOOKUP($G32,Data!$G$3:$BA$2935,13,FALSE))</f>
        <v>-99</v>
      </c>
      <c r="U32" s="52">
        <f>IF($H32=0,"",VLOOKUP($G32,Data!$G$3:$BA$2935,14,FALSE))</f>
        <v>0</v>
      </c>
      <c r="V32" s="52">
        <f>IF($H32=0,"",VLOOKUP($G32,Data!$G$3:$BA$2935,15,FALSE))</f>
        <v>9.3000000000000007</v>
      </c>
      <c r="W32" s="52">
        <f>IF($H32=0,"",VLOOKUP($G32,Data!$G$3:$BA$2935,16,FALSE))</f>
        <v>0</v>
      </c>
      <c r="X32" s="52">
        <f>IF($H32=0,"",VLOOKUP($G32,Data!$G$3:$BA$2935,17,FALSE))</f>
        <v>11.63</v>
      </c>
      <c r="Y32" s="52">
        <f>IF($H32=0,"",VLOOKUP($G32,Data!$G$3:$BA$2935,18,FALSE))</f>
        <v>0.113</v>
      </c>
      <c r="Z32" s="52">
        <f>IF($H32=0,"",VLOOKUP($G32,Data!$G$3:$BA$2935,19,FALSE))</f>
        <v>0.124</v>
      </c>
      <c r="AA32" s="52">
        <f>IF($H32=0,"",VLOOKUP($G32,Data!$G$3:$BA$2935,20,FALSE))</f>
        <v>0</v>
      </c>
      <c r="AB32" s="4" t="str">
        <f>IF($H32=0,"",VLOOKUP($G32,Data!$G$3:$BA$2935,21,FALSE))</f>
        <v>/</v>
      </c>
      <c r="AC32" s="4" t="str">
        <f>IF($H32=0,"",VLOOKUP($G32,Data!$G$3:$BA$2935,22,FALSE))</f>
        <v>/</v>
      </c>
      <c r="AD32" s="4" t="str">
        <f>IF($H32=0,"",VLOOKUP($G32,Data!$G$3:$BA$2935,23,FALSE))</f>
        <v/>
      </c>
      <c r="AE32" s="4" t="str">
        <f>IF($H32=0,"",VLOOKUP($G32,Data!$G$3:$BA$2935,24,FALSE))</f>
        <v/>
      </c>
      <c r="AF32" s="4" t="str">
        <f>IF($H32=0,"",VLOOKUP($G32,Data!$G$3:$BA$2935,25,FALSE))</f>
        <v/>
      </c>
      <c r="AG32" s="4" t="str">
        <f>IF($H32=0,"",VLOOKUP($G32,Data!$G$3:$BA$2935,26,FALSE))</f>
        <v/>
      </c>
      <c r="AH32" s="4" t="str">
        <f>IF($H32=0,"",VLOOKUP($G32,Data!$G$3:$BA$2935,27,FALSE))</f>
        <v/>
      </c>
      <c r="AI32" s="4" t="str">
        <f>IF($H32=0,"",VLOOKUP($G32,Data!$G$3:$BA$2935,28,FALSE))</f>
        <v/>
      </c>
      <c r="AJ32" s="4" t="str">
        <f>IF($H32=0,"",VLOOKUP($G32,Data!$G$3:$BA$2935,29,FALSE))</f>
        <v/>
      </c>
      <c r="AK32" s="4" t="str">
        <f>IF($H32=0,"",VLOOKUP($G32,Data!$G$3:$BA$2935,30,FALSE))</f>
        <v/>
      </c>
      <c r="AL32" s="4" t="str">
        <f>IF($H32=0,"",VLOOKUP($G32,Data!$G$3:$BA$2935,31,FALSE))</f>
        <v/>
      </c>
      <c r="AM32" s="4" t="str">
        <f>IF($H32=0,"",VLOOKUP($G32,Data!$G$3:$BA$2935,32,FALSE))</f>
        <v/>
      </c>
      <c r="AN32" s="4" t="str">
        <f>IF($H32=0,"",VLOOKUP($G32,Data!$G$3:$BA$2935,33,FALSE))</f>
        <v/>
      </c>
      <c r="AO32" s="4" t="str">
        <f>IF($H32=0,"",VLOOKUP($G32,Data!$G$3:$BA$2935,34,FALSE))</f>
        <v/>
      </c>
      <c r="AP32" s="4" t="str">
        <f>IF($H32=0,"",VLOOKUP($G32,Data!$G$3:$BA$2935,35,FALSE))</f>
        <v/>
      </c>
      <c r="AQ32" s="4" t="str">
        <f>IF($H32=0,"",VLOOKUP($G32,Data!$G$3:$BA$2935,36,FALSE))</f>
        <v/>
      </c>
      <c r="AR32" s="4" t="str">
        <f>IF($H32=0,"",VLOOKUP($G32,Data!$G$3:$BA$2935,37,FALSE))</f>
        <v/>
      </c>
      <c r="AS32" s="4" t="str">
        <f>IF($H32=0,"",VLOOKUP($G32,Data!$G$3:$BA$2935,38,FALSE))</f>
        <v/>
      </c>
      <c r="AT32" s="4" t="str">
        <f>IF($H32=0,"",VLOOKUP($G32,Data!$G$3:$BA$2935,39,FALSE))</f>
        <v/>
      </c>
    </row>
    <row r="33" spans="1:46" x14ac:dyDescent="0.3">
      <c r="A33" s="4">
        <f>PSSE!A42</f>
        <v>915001</v>
      </c>
      <c r="B33" s="4" t="str">
        <f>PSSE!B42</f>
        <v>NAHANG_H1</v>
      </c>
      <c r="C33" s="4">
        <f>PSSE!D42</f>
        <v>13.8</v>
      </c>
      <c r="D33" s="52">
        <f>PSSE!E42</f>
        <v>114</v>
      </c>
      <c r="E33" s="52" t="str">
        <f>PSSE!F42</f>
        <v>TD</v>
      </c>
      <c r="F33" s="52">
        <f>PSSE!G42</f>
        <v>1</v>
      </c>
      <c r="G33" s="52" t="str">
        <f t="shared" si="1"/>
        <v>AVR13.8114TD1</v>
      </c>
      <c r="H33" s="52">
        <f>COUNTIF(Data!$G$3:$BA$2935,AVR!$G33)</f>
        <v>1</v>
      </c>
      <c r="I33" s="52" t="str">
        <f>IF($H33=0,"",VLOOKUP($G33,Data!$G$3:$BA$2935,2,FALSE))</f>
        <v>'ESST4B'</v>
      </c>
      <c r="J33" s="52">
        <f>PSSE!C42</f>
        <v>1</v>
      </c>
      <c r="K33" s="52">
        <f>IF($H33=0,"",VLOOKUP($G33,Data!$G$3:$BA$2935,4,FALSE))</f>
        <v>0</v>
      </c>
      <c r="L33" s="52">
        <f>IF($H33=0,"",VLOOKUP($G33,Data!$G$3:$BA$2935,5,FALSE))</f>
        <v>10.75</v>
      </c>
      <c r="M33" s="52">
        <f>IF($H33=0,"",VLOOKUP($G33,Data!$G$3:$BA$2935,6,FALSE))</f>
        <v>10.75</v>
      </c>
      <c r="N33" s="52">
        <f>IF($H33=0,"",VLOOKUP($G33,Data!$G$3:$BA$2935,7,FALSE))</f>
        <v>5</v>
      </c>
      <c r="O33" s="52">
        <f>IF($H33=0,"",VLOOKUP($G33,Data!$G$3:$BA$2935,8,FALSE))</f>
        <v>-0.87</v>
      </c>
      <c r="P33" s="52">
        <f>IF($H33=0,"",VLOOKUP($G33,Data!$G$3:$BA$2935,9,FALSE))</f>
        <v>0</v>
      </c>
      <c r="Q33" s="52">
        <f>IF($H33=0,"",VLOOKUP($G33,Data!$G$3:$BA$2935,10,FALSE))</f>
        <v>1</v>
      </c>
      <c r="R33" s="52">
        <f>IF($H33=0,"",VLOOKUP($G33,Data!$G$3:$BA$2935,11,FALSE))</f>
        <v>0</v>
      </c>
      <c r="S33" s="52">
        <f>IF($H33=0,"",VLOOKUP($G33,Data!$G$3:$BA$2935,12,FALSE))</f>
        <v>99</v>
      </c>
      <c r="T33" s="52">
        <f>IF($H33=0,"",VLOOKUP($G33,Data!$G$3:$BA$2935,13,FALSE))</f>
        <v>-99</v>
      </c>
      <c r="U33" s="52">
        <f>IF($H33=0,"",VLOOKUP($G33,Data!$G$3:$BA$2935,14,FALSE))</f>
        <v>0</v>
      </c>
      <c r="V33" s="52">
        <f>IF($H33=0,"",VLOOKUP($G33,Data!$G$3:$BA$2935,15,FALSE))</f>
        <v>9.3000000000000007</v>
      </c>
      <c r="W33" s="52">
        <f>IF($H33=0,"",VLOOKUP($G33,Data!$G$3:$BA$2935,16,FALSE))</f>
        <v>0</v>
      </c>
      <c r="X33" s="52">
        <f>IF($H33=0,"",VLOOKUP($G33,Data!$G$3:$BA$2935,17,FALSE))</f>
        <v>11.63</v>
      </c>
      <c r="Y33" s="52">
        <f>IF($H33=0,"",VLOOKUP($G33,Data!$G$3:$BA$2935,18,FALSE))</f>
        <v>0.113</v>
      </c>
      <c r="Z33" s="52">
        <f>IF($H33=0,"",VLOOKUP($G33,Data!$G$3:$BA$2935,19,FALSE))</f>
        <v>0.124</v>
      </c>
      <c r="AA33" s="52">
        <f>IF($H33=0,"",VLOOKUP($G33,Data!$G$3:$BA$2935,20,FALSE))</f>
        <v>0</v>
      </c>
      <c r="AB33" s="4" t="str">
        <f>IF($H33=0,"",VLOOKUP($G33,Data!$G$3:$BA$2935,21,FALSE))</f>
        <v>/</v>
      </c>
      <c r="AC33" s="4" t="str">
        <f>IF($H33=0,"",VLOOKUP($G33,Data!$G$3:$BA$2935,22,FALSE))</f>
        <v>/</v>
      </c>
      <c r="AD33" s="4" t="str">
        <f>IF($H33=0,"",VLOOKUP($G33,Data!$G$3:$BA$2935,23,FALSE))</f>
        <v/>
      </c>
      <c r="AE33" s="4" t="str">
        <f>IF($H33=0,"",VLOOKUP($G33,Data!$G$3:$BA$2935,24,FALSE))</f>
        <v/>
      </c>
      <c r="AF33" s="4" t="str">
        <f>IF($H33=0,"",VLOOKUP($G33,Data!$G$3:$BA$2935,25,FALSE))</f>
        <v/>
      </c>
      <c r="AG33" s="4" t="str">
        <f>IF($H33=0,"",VLOOKUP($G33,Data!$G$3:$BA$2935,26,FALSE))</f>
        <v/>
      </c>
      <c r="AH33" s="4" t="str">
        <f>IF($H33=0,"",VLOOKUP($G33,Data!$G$3:$BA$2935,27,FALSE))</f>
        <v/>
      </c>
      <c r="AI33" s="4" t="str">
        <f>IF($H33=0,"",VLOOKUP($G33,Data!$G$3:$BA$2935,28,FALSE))</f>
        <v/>
      </c>
      <c r="AJ33" s="4" t="str">
        <f>IF($H33=0,"",VLOOKUP($G33,Data!$G$3:$BA$2935,29,FALSE))</f>
        <v/>
      </c>
      <c r="AK33" s="4" t="str">
        <f>IF($H33=0,"",VLOOKUP($G33,Data!$G$3:$BA$2935,30,FALSE))</f>
        <v/>
      </c>
      <c r="AL33" s="4" t="str">
        <f>IF($H33=0,"",VLOOKUP($G33,Data!$G$3:$BA$2935,31,FALSE))</f>
        <v/>
      </c>
      <c r="AM33" s="4" t="str">
        <f>IF($H33=0,"",VLOOKUP($G33,Data!$G$3:$BA$2935,32,FALSE))</f>
        <v/>
      </c>
      <c r="AN33" s="4" t="str">
        <f>IF($H33=0,"",VLOOKUP($G33,Data!$G$3:$BA$2935,33,FALSE))</f>
        <v/>
      </c>
      <c r="AO33" s="4" t="str">
        <f>IF($H33=0,"",VLOOKUP($G33,Data!$G$3:$BA$2935,34,FALSE))</f>
        <v/>
      </c>
      <c r="AP33" s="4" t="str">
        <f>IF($H33=0,"",VLOOKUP($G33,Data!$G$3:$BA$2935,35,FALSE))</f>
        <v/>
      </c>
      <c r="AQ33" s="4" t="str">
        <f>IF($H33=0,"",VLOOKUP($G33,Data!$G$3:$BA$2935,36,FALSE))</f>
        <v/>
      </c>
      <c r="AR33" s="4" t="str">
        <f>IF($H33=0,"",VLOOKUP($G33,Data!$G$3:$BA$2935,37,FALSE))</f>
        <v/>
      </c>
      <c r="AS33" s="4" t="str">
        <f>IF($H33=0,"",VLOOKUP($G33,Data!$G$3:$BA$2935,38,FALSE))</f>
        <v/>
      </c>
      <c r="AT33" s="4" t="str">
        <f>IF($H33=0,"",VLOOKUP($G33,Data!$G$3:$BA$2935,39,FALSE))</f>
        <v/>
      </c>
    </row>
    <row r="34" spans="1:46" x14ac:dyDescent="0.3">
      <c r="A34" s="4">
        <f>PSSE!A43</f>
        <v>915002</v>
      </c>
      <c r="B34" s="4" t="str">
        <f>PSSE!B43</f>
        <v>NAHANG_H2</v>
      </c>
      <c r="C34" s="4">
        <f>PSSE!D43</f>
        <v>13.8</v>
      </c>
      <c r="D34" s="52">
        <f>PSSE!E43</f>
        <v>114</v>
      </c>
      <c r="E34" s="52" t="str">
        <f>PSSE!F43</f>
        <v>TD</v>
      </c>
      <c r="F34" s="52">
        <f>PSSE!G43</f>
        <v>1</v>
      </c>
      <c r="G34" s="52" t="str">
        <f t="shared" si="1"/>
        <v>AVR13.8114TD1</v>
      </c>
      <c r="H34" s="52">
        <f>COUNTIF(Data!$G$3:$BA$2935,AVR!$G34)</f>
        <v>1</v>
      </c>
      <c r="I34" s="52" t="str">
        <f>IF($H34=0,"",VLOOKUP($G34,Data!$G$3:$BA$2935,2,FALSE))</f>
        <v>'ESST4B'</v>
      </c>
      <c r="J34" s="52">
        <f>PSSE!C43</f>
        <v>1</v>
      </c>
      <c r="K34" s="52">
        <f>IF($H34=0,"",VLOOKUP($G34,Data!$G$3:$BA$2935,4,FALSE))</f>
        <v>0</v>
      </c>
      <c r="L34" s="52">
        <f>IF($H34=0,"",VLOOKUP($G34,Data!$G$3:$BA$2935,5,FALSE))</f>
        <v>10.75</v>
      </c>
      <c r="M34" s="52">
        <f>IF($H34=0,"",VLOOKUP($G34,Data!$G$3:$BA$2935,6,FALSE))</f>
        <v>10.75</v>
      </c>
      <c r="N34" s="52">
        <f>IF($H34=0,"",VLOOKUP($G34,Data!$G$3:$BA$2935,7,FALSE))</f>
        <v>5</v>
      </c>
      <c r="O34" s="52">
        <f>IF($H34=0,"",VLOOKUP($G34,Data!$G$3:$BA$2935,8,FALSE))</f>
        <v>-0.87</v>
      </c>
      <c r="P34" s="52">
        <f>IF($H34=0,"",VLOOKUP($G34,Data!$G$3:$BA$2935,9,FALSE))</f>
        <v>0</v>
      </c>
      <c r="Q34" s="52">
        <f>IF($H34=0,"",VLOOKUP($G34,Data!$G$3:$BA$2935,10,FALSE))</f>
        <v>1</v>
      </c>
      <c r="R34" s="52">
        <f>IF($H34=0,"",VLOOKUP($G34,Data!$G$3:$BA$2935,11,FALSE))</f>
        <v>0</v>
      </c>
      <c r="S34" s="52">
        <f>IF($H34=0,"",VLOOKUP($G34,Data!$G$3:$BA$2935,12,FALSE))</f>
        <v>99</v>
      </c>
      <c r="T34" s="52">
        <f>IF($H34=0,"",VLOOKUP($G34,Data!$G$3:$BA$2935,13,FALSE))</f>
        <v>-99</v>
      </c>
      <c r="U34" s="52">
        <f>IF($H34=0,"",VLOOKUP($G34,Data!$G$3:$BA$2935,14,FALSE))</f>
        <v>0</v>
      </c>
      <c r="V34" s="52">
        <f>IF($H34=0,"",VLOOKUP($G34,Data!$G$3:$BA$2935,15,FALSE))</f>
        <v>9.3000000000000007</v>
      </c>
      <c r="W34" s="52">
        <f>IF($H34=0,"",VLOOKUP($G34,Data!$G$3:$BA$2935,16,FALSE))</f>
        <v>0</v>
      </c>
      <c r="X34" s="52">
        <f>IF($H34=0,"",VLOOKUP($G34,Data!$G$3:$BA$2935,17,FALSE))</f>
        <v>11.63</v>
      </c>
      <c r="Y34" s="52">
        <f>IF($H34=0,"",VLOOKUP($G34,Data!$G$3:$BA$2935,18,FALSE))</f>
        <v>0.113</v>
      </c>
      <c r="Z34" s="52">
        <f>IF($H34=0,"",VLOOKUP($G34,Data!$G$3:$BA$2935,19,FALSE))</f>
        <v>0.124</v>
      </c>
      <c r="AA34" s="52">
        <f>IF($H34=0,"",VLOOKUP($G34,Data!$G$3:$BA$2935,20,FALSE))</f>
        <v>0</v>
      </c>
      <c r="AB34" s="4" t="str">
        <f>IF($H34=0,"",VLOOKUP($G34,Data!$G$3:$BA$2935,21,FALSE))</f>
        <v>/</v>
      </c>
      <c r="AC34" s="4" t="str">
        <f>IF($H34=0,"",VLOOKUP($G34,Data!$G$3:$BA$2935,22,FALSE))</f>
        <v>/</v>
      </c>
      <c r="AD34" s="4" t="str">
        <f>IF($H34=0,"",VLOOKUP($G34,Data!$G$3:$BA$2935,23,FALSE))</f>
        <v/>
      </c>
      <c r="AE34" s="4" t="str">
        <f>IF($H34=0,"",VLOOKUP($G34,Data!$G$3:$BA$2935,24,FALSE))</f>
        <v/>
      </c>
      <c r="AF34" s="4" t="str">
        <f>IF($H34=0,"",VLOOKUP($G34,Data!$G$3:$BA$2935,25,FALSE))</f>
        <v/>
      </c>
      <c r="AG34" s="4" t="str">
        <f>IF($H34=0,"",VLOOKUP($G34,Data!$G$3:$BA$2935,26,FALSE))</f>
        <v/>
      </c>
      <c r="AH34" s="4" t="str">
        <f>IF($H34=0,"",VLOOKUP($G34,Data!$G$3:$BA$2935,27,FALSE))</f>
        <v/>
      </c>
      <c r="AI34" s="4" t="str">
        <f>IF($H34=0,"",VLOOKUP($G34,Data!$G$3:$BA$2935,28,FALSE))</f>
        <v/>
      </c>
      <c r="AJ34" s="4" t="str">
        <f>IF($H34=0,"",VLOOKUP($G34,Data!$G$3:$BA$2935,29,FALSE))</f>
        <v/>
      </c>
      <c r="AK34" s="4" t="str">
        <f>IF($H34=0,"",VLOOKUP($G34,Data!$G$3:$BA$2935,30,FALSE))</f>
        <v/>
      </c>
      <c r="AL34" s="4" t="str">
        <f>IF($H34=0,"",VLOOKUP($G34,Data!$G$3:$BA$2935,31,FALSE))</f>
        <v/>
      </c>
      <c r="AM34" s="4" t="str">
        <f>IF($H34=0,"",VLOOKUP($G34,Data!$G$3:$BA$2935,32,FALSE))</f>
        <v/>
      </c>
      <c r="AN34" s="4" t="str">
        <f>IF($H34=0,"",VLOOKUP($G34,Data!$G$3:$BA$2935,33,FALSE))</f>
        <v/>
      </c>
      <c r="AO34" s="4" t="str">
        <f>IF($H34=0,"",VLOOKUP($G34,Data!$G$3:$BA$2935,34,FALSE))</f>
        <v/>
      </c>
      <c r="AP34" s="4" t="str">
        <f>IF($H34=0,"",VLOOKUP($G34,Data!$G$3:$BA$2935,35,FALSE))</f>
        <v/>
      </c>
      <c r="AQ34" s="4" t="str">
        <f>IF($H34=0,"",VLOOKUP($G34,Data!$G$3:$BA$2935,36,FALSE))</f>
        <v/>
      </c>
      <c r="AR34" s="4" t="str">
        <f>IF($H34=0,"",VLOOKUP($G34,Data!$G$3:$BA$2935,37,FALSE))</f>
        <v/>
      </c>
      <c r="AS34" s="4" t="str">
        <f>IF($H34=0,"",VLOOKUP($G34,Data!$G$3:$BA$2935,38,FALSE))</f>
        <v/>
      </c>
      <c r="AT34" s="4" t="str">
        <f>IF($H34=0,"",VLOOKUP($G34,Data!$G$3:$BA$2935,39,FALSE))</f>
        <v/>
      </c>
    </row>
    <row r="35" spans="1:46" x14ac:dyDescent="0.3">
      <c r="A35" s="4">
        <f>PSSE!A44</f>
        <v>915003</v>
      </c>
      <c r="B35" s="4" t="str">
        <f>PSSE!B44</f>
        <v>NAHANG_H3</v>
      </c>
      <c r="C35" s="4">
        <f>PSSE!D44</f>
        <v>13.8</v>
      </c>
      <c r="D35" s="52">
        <f>PSSE!E44</f>
        <v>114</v>
      </c>
      <c r="E35" s="52" t="str">
        <f>PSSE!F44</f>
        <v>TD</v>
      </c>
      <c r="F35" s="52">
        <f>PSSE!G44</f>
        <v>1</v>
      </c>
      <c r="G35" s="52" t="str">
        <f t="shared" si="1"/>
        <v>AVR13.8114TD1</v>
      </c>
      <c r="H35" s="52">
        <f>COUNTIF(Data!$G$3:$BA$2935,AVR!$G35)</f>
        <v>1</v>
      </c>
      <c r="I35" s="52" t="str">
        <f>IF($H35=0,"",VLOOKUP($G35,Data!$G$3:$BA$2935,2,FALSE))</f>
        <v>'ESST4B'</v>
      </c>
      <c r="J35" s="52">
        <f>PSSE!C44</f>
        <v>1</v>
      </c>
      <c r="K35" s="52">
        <f>IF($H35=0,"",VLOOKUP($G35,Data!$G$3:$BA$2935,4,FALSE))</f>
        <v>0</v>
      </c>
      <c r="L35" s="52">
        <f>IF($H35=0,"",VLOOKUP($G35,Data!$G$3:$BA$2935,5,FALSE))</f>
        <v>10.75</v>
      </c>
      <c r="M35" s="52">
        <f>IF($H35=0,"",VLOOKUP($G35,Data!$G$3:$BA$2935,6,FALSE))</f>
        <v>10.75</v>
      </c>
      <c r="N35" s="52">
        <f>IF($H35=0,"",VLOOKUP($G35,Data!$G$3:$BA$2935,7,FALSE))</f>
        <v>5</v>
      </c>
      <c r="O35" s="52">
        <f>IF($H35=0,"",VLOOKUP($G35,Data!$G$3:$BA$2935,8,FALSE))</f>
        <v>-0.87</v>
      </c>
      <c r="P35" s="52">
        <f>IF($H35=0,"",VLOOKUP($G35,Data!$G$3:$BA$2935,9,FALSE))</f>
        <v>0</v>
      </c>
      <c r="Q35" s="52">
        <f>IF($H35=0,"",VLOOKUP($G35,Data!$G$3:$BA$2935,10,FALSE))</f>
        <v>1</v>
      </c>
      <c r="R35" s="52">
        <f>IF($H35=0,"",VLOOKUP($G35,Data!$G$3:$BA$2935,11,FALSE))</f>
        <v>0</v>
      </c>
      <c r="S35" s="52">
        <f>IF($H35=0,"",VLOOKUP($G35,Data!$G$3:$BA$2935,12,FALSE))</f>
        <v>99</v>
      </c>
      <c r="T35" s="52">
        <f>IF($H35=0,"",VLOOKUP($G35,Data!$G$3:$BA$2935,13,FALSE))</f>
        <v>-99</v>
      </c>
      <c r="U35" s="52">
        <f>IF($H35=0,"",VLOOKUP($G35,Data!$G$3:$BA$2935,14,FALSE))</f>
        <v>0</v>
      </c>
      <c r="V35" s="52">
        <f>IF($H35=0,"",VLOOKUP($G35,Data!$G$3:$BA$2935,15,FALSE))</f>
        <v>9.3000000000000007</v>
      </c>
      <c r="W35" s="52">
        <f>IF($H35=0,"",VLOOKUP($G35,Data!$G$3:$BA$2935,16,FALSE))</f>
        <v>0</v>
      </c>
      <c r="X35" s="52">
        <f>IF($H35=0,"",VLOOKUP($G35,Data!$G$3:$BA$2935,17,FALSE))</f>
        <v>11.63</v>
      </c>
      <c r="Y35" s="52">
        <f>IF($H35=0,"",VLOOKUP($G35,Data!$G$3:$BA$2935,18,FALSE))</f>
        <v>0.113</v>
      </c>
      <c r="Z35" s="52">
        <f>IF($H35=0,"",VLOOKUP($G35,Data!$G$3:$BA$2935,19,FALSE))</f>
        <v>0.124</v>
      </c>
      <c r="AA35" s="52">
        <f>IF($H35=0,"",VLOOKUP($G35,Data!$G$3:$BA$2935,20,FALSE))</f>
        <v>0</v>
      </c>
      <c r="AB35" s="4" t="str">
        <f>IF($H35=0,"",VLOOKUP($G35,Data!$G$3:$BA$2935,21,FALSE))</f>
        <v>/</v>
      </c>
      <c r="AC35" s="4" t="str">
        <f>IF($H35=0,"",VLOOKUP($G35,Data!$G$3:$BA$2935,22,FALSE))</f>
        <v>/</v>
      </c>
      <c r="AD35" s="4" t="str">
        <f>IF($H35=0,"",VLOOKUP($G35,Data!$G$3:$BA$2935,23,FALSE))</f>
        <v/>
      </c>
      <c r="AE35" s="4" t="str">
        <f>IF($H35=0,"",VLOOKUP($G35,Data!$G$3:$BA$2935,24,FALSE))</f>
        <v/>
      </c>
      <c r="AF35" s="4" t="str">
        <f>IF($H35=0,"",VLOOKUP($G35,Data!$G$3:$BA$2935,25,FALSE))</f>
        <v/>
      </c>
      <c r="AG35" s="4" t="str">
        <f>IF($H35=0,"",VLOOKUP($G35,Data!$G$3:$BA$2935,26,FALSE))</f>
        <v/>
      </c>
      <c r="AH35" s="4" t="str">
        <f>IF($H35=0,"",VLOOKUP($G35,Data!$G$3:$BA$2935,27,FALSE))</f>
        <v/>
      </c>
      <c r="AI35" s="4" t="str">
        <f>IF($H35=0,"",VLOOKUP($G35,Data!$G$3:$BA$2935,28,FALSE))</f>
        <v/>
      </c>
      <c r="AJ35" s="4" t="str">
        <f>IF($H35=0,"",VLOOKUP($G35,Data!$G$3:$BA$2935,29,FALSE))</f>
        <v/>
      </c>
      <c r="AK35" s="4" t="str">
        <f>IF($H35=0,"",VLOOKUP($G35,Data!$G$3:$BA$2935,30,FALSE))</f>
        <v/>
      </c>
      <c r="AL35" s="4" t="str">
        <f>IF($H35=0,"",VLOOKUP($G35,Data!$G$3:$BA$2935,31,FALSE))</f>
        <v/>
      </c>
      <c r="AM35" s="4" t="str">
        <f>IF($H35=0,"",VLOOKUP($G35,Data!$G$3:$BA$2935,32,FALSE))</f>
        <v/>
      </c>
      <c r="AN35" s="4" t="str">
        <f>IF($H35=0,"",VLOOKUP($G35,Data!$G$3:$BA$2935,33,FALSE))</f>
        <v/>
      </c>
      <c r="AO35" s="4" t="str">
        <f>IF($H35=0,"",VLOOKUP($G35,Data!$G$3:$BA$2935,34,FALSE))</f>
        <v/>
      </c>
      <c r="AP35" s="4" t="str">
        <f>IF($H35=0,"",VLOOKUP($G35,Data!$G$3:$BA$2935,35,FALSE))</f>
        <v/>
      </c>
      <c r="AQ35" s="4" t="str">
        <f>IF($H35=0,"",VLOOKUP($G35,Data!$G$3:$BA$2935,36,FALSE))</f>
        <v/>
      </c>
      <c r="AR35" s="4" t="str">
        <f>IF($H35=0,"",VLOOKUP($G35,Data!$G$3:$BA$2935,37,FALSE))</f>
        <v/>
      </c>
      <c r="AS35" s="4" t="str">
        <f>IF($H35=0,"",VLOOKUP($G35,Data!$G$3:$BA$2935,38,FALSE))</f>
        <v/>
      </c>
      <c r="AT35" s="4" t="str">
        <f>IF($H35=0,"",VLOOKUP($G35,Data!$G$3:$BA$2935,39,FALSE))</f>
        <v/>
      </c>
    </row>
    <row r="36" spans="1:46" x14ac:dyDescent="0.3">
      <c r="A36" s="4">
        <f>PSSE!A45</f>
        <v>915011</v>
      </c>
      <c r="B36" s="4" t="str">
        <f>PSSE!B45</f>
        <v>TUYENQUAG_H1</v>
      </c>
      <c r="C36" s="4">
        <f>PSSE!D45</f>
        <v>13.8</v>
      </c>
      <c r="D36" s="52">
        <f>PSSE!E45</f>
        <v>114</v>
      </c>
      <c r="E36" s="52" t="str">
        <f>PSSE!F45</f>
        <v>TD</v>
      </c>
      <c r="F36" s="52">
        <f>PSSE!G45</f>
        <v>1</v>
      </c>
      <c r="G36" s="52" t="str">
        <f t="shared" si="1"/>
        <v>AVR13.8114TD1</v>
      </c>
      <c r="H36" s="52">
        <f>COUNTIF(Data!$G$3:$BA$2935,AVR!$G36)</f>
        <v>1</v>
      </c>
      <c r="I36" s="52" t="str">
        <f>IF($H36=0,"",VLOOKUP($G36,Data!$G$3:$BA$2935,2,FALSE))</f>
        <v>'ESST4B'</v>
      </c>
      <c r="J36" s="52">
        <f>PSSE!C45</f>
        <v>1</v>
      </c>
      <c r="K36" s="52">
        <f>IF($H36=0,"",VLOOKUP($G36,Data!$G$3:$BA$2935,4,FALSE))</f>
        <v>0</v>
      </c>
      <c r="L36" s="52">
        <f>IF($H36=0,"",VLOOKUP($G36,Data!$G$3:$BA$2935,5,FALSE))</f>
        <v>10.75</v>
      </c>
      <c r="M36" s="52">
        <f>IF($H36=0,"",VLOOKUP($G36,Data!$G$3:$BA$2935,6,FALSE))</f>
        <v>10.75</v>
      </c>
      <c r="N36" s="52">
        <f>IF($H36=0,"",VLOOKUP($G36,Data!$G$3:$BA$2935,7,FALSE))</f>
        <v>5</v>
      </c>
      <c r="O36" s="52">
        <f>IF($H36=0,"",VLOOKUP($G36,Data!$G$3:$BA$2935,8,FALSE))</f>
        <v>-0.87</v>
      </c>
      <c r="P36" s="52">
        <f>IF($H36=0,"",VLOOKUP($G36,Data!$G$3:$BA$2935,9,FALSE))</f>
        <v>0</v>
      </c>
      <c r="Q36" s="52">
        <f>IF($H36=0,"",VLOOKUP($G36,Data!$G$3:$BA$2935,10,FALSE))</f>
        <v>1</v>
      </c>
      <c r="R36" s="52">
        <f>IF($H36=0,"",VLOOKUP($G36,Data!$G$3:$BA$2935,11,FALSE))</f>
        <v>0</v>
      </c>
      <c r="S36" s="52">
        <f>IF($H36=0,"",VLOOKUP($G36,Data!$G$3:$BA$2935,12,FALSE))</f>
        <v>99</v>
      </c>
      <c r="T36" s="52">
        <f>IF($H36=0,"",VLOOKUP($G36,Data!$G$3:$BA$2935,13,FALSE))</f>
        <v>-99</v>
      </c>
      <c r="U36" s="52">
        <f>IF($H36=0,"",VLOOKUP($G36,Data!$G$3:$BA$2935,14,FALSE))</f>
        <v>0</v>
      </c>
      <c r="V36" s="52">
        <f>IF($H36=0,"",VLOOKUP($G36,Data!$G$3:$BA$2935,15,FALSE))</f>
        <v>9.3000000000000007</v>
      </c>
      <c r="W36" s="52">
        <f>IF($H36=0,"",VLOOKUP($G36,Data!$G$3:$BA$2935,16,FALSE))</f>
        <v>0</v>
      </c>
      <c r="X36" s="52">
        <f>IF($H36=0,"",VLOOKUP($G36,Data!$G$3:$BA$2935,17,FALSE))</f>
        <v>11.63</v>
      </c>
      <c r="Y36" s="52">
        <f>IF($H36=0,"",VLOOKUP($G36,Data!$G$3:$BA$2935,18,FALSE))</f>
        <v>0.113</v>
      </c>
      <c r="Z36" s="52">
        <f>IF($H36=0,"",VLOOKUP($G36,Data!$G$3:$BA$2935,19,FALSE))</f>
        <v>0.124</v>
      </c>
      <c r="AA36" s="52">
        <f>IF($H36=0,"",VLOOKUP($G36,Data!$G$3:$BA$2935,20,FALSE))</f>
        <v>0</v>
      </c>
      <c r="AB36" s="4" t="str">
        <f>IF($H36=0,"",VLOOKUP($G36,Data!$G$3:$BA$2935,21,FALSE))</f>
        <v>/</v>
      </c>
      <c r="AC36" s="4" t="str">
        <f>IF($H36=0,"",VLOOKUP($G36,Data!$G$3:$BA$2935,22,FALSE))</f>
        <v>/</v>
      </c>
      <c r="AD36" s="4" t="str">
        <f>IF($H36=0,"",VLOOKUP($G36,Data!$G$3:$BA$2935,23,FALSE))</f>
        <v/>
      </c>
      <c r="AE36" s="4" t="str">
        <f>IF($H36=0,"",VLOOKUP($G36,Data!$G$3:$BA$2935,24,FALSE))</f>
        <v/>
      </c>
      <c r="AF36" s="4" t="str">
        <f>IF($H36=0,"",VLOOKUP($G36,Data!$G$3:$BA$2935,25,FALSE))</f>
        <v/>
      </c>
      <c r="AG36" s="4" t="str">
        <f>IF($H36=0,"",VLOOKUP($G36,Data!$G$3:$BA$2935,26,FALSE))</f>
        <v/>
      </c>
      <c r="AH36" s="4" t="str">
        <f>IF($H36=0,"",VLOOKUP($G36,Data!$G$3:$BA$2935,27,FALSE))</f>
        <v/>
      </c>
      <c r="AI36" s="4" t="str">
        <f>IF($H36=0,"",VLOOKUP($G36,Data!$G$3:$BA$2935,28,FALSE))</f>
        <v/>
      </c>
      <c r="AJ36" s="4" t="str">
        <f>IF($H36=0,"",VLOOKUP($G36,Data!$G$3:$BA$2935,29,FALSE))</f>
        <v/>
      </c>
      <c r="AK36" s="4" t="str">
        <f>IF($H36=0,"",VLOOKUP($G36,Data!$G$3:$BA$2935,30,FALSE))</f>
        <v/>
      </c>
      <c r="AL36" s="4" t="str">
        <f>IF($H36=0,"",VLOOKUP($G36,Data!$G$3:$BA$2935,31,FALSE))</f>
        <v/>
      </c>
      <c r="AM36" s="4" t="str">
        <f>IF($H36=0,"",VLOOKUP($G36,Data!$G$3:$BA$2935,32,FALSE))</f>
        <v/>
      </c>
      <c r="AN36" s="4" t="str">
        <f>IF($H36=0,"",VLOOKUP($G36,Data!$G$3:$BA$2935,33,FALSE))</f>
        <v/>
      </c>
      <c r="AO36" s="4" t="str">
        <f>IF($H36=0,"",VLOOKUP($G36,Data!$G$3:$BA$2935,34,FALSE))</f>
        <v/>
      </c>
      <c r="AP36" s="4" t="str">
        <f>IF($H36=0,"",VLOOKUP($G36,Data!$G$3:$BA$2935,35,FALSE))</f>
        <v/>
      </c>
      <c r="AQ36" s="4" t="str">
        <f>IF($H36=0,"",VLOOKUP($G36,Data!$G$3:$BA$2935,36,FALSE))</f>
        <v/>
      </c>
      <c r="AR36" s="4" t="str">
        <f>IF($H36=0,"",VLOOKUP($G36,Data!$G$3:$BA$2935,37,FALSE))</f>
        <v/>
      </c>
      <c r="AS36" s="4" t="str">
        <f>IF($H36=0,"",VLOOKUP($G36,Data!$G$3:$BA$2935,38,FALSE))</f>
        <v/>
      </c>
      <c r="AT36" s="4" t="str">
        <f>IF($H36=0,"",VLOOKUP($G36,Data!$G$3:$BA$2935,39,FALSE))</f>
        <v/>
      </c>
    </row>
    <row r="37" spans="1:46" x14ac:dyDescent="0.3">
      <c r="A37" s="4">
        <f>PSSE!A46</f>
        <v>915012</v>
      </c>
      <c r="B37" s="4" t="str">
        <f>PSSE!B46</f>
        <v>TUYENQUAG_H2</v>
      </c>
      <c r="C37" s="4">
        <f>PSSE!D46</f>
        <v>13.8</v>
      </c>
      <c r="D37" s="52">
        <f>PSSE!E46</f>
        <v>114</v>
      </c>
      <c r="E37" s="52" t="str">
        <f>PSSE!F46</f>
        <v>TD</v>
      </c>
      <c r="F37" s="52">
        <f>PSSE!G46</f>
        <v>1</v>
      </c>
      <c r="G37" s="52" t="str">
        <f t="shared" si="1"/>
        <v>AVR13.8114TD1</v>
      </c>
      <c r="H37" s="52">
        <f>COUNTIF(Data!$G$3:$BA$2935,AVR!$G37)</f>
        <v>1</v>
      </c>
      <c r="I37" s="52" t="str">
        <f>IF($H37=0,"",VLOOKUP($G37,Data!$G$3:$BA$2935,2,FALSE))</f>
        <v>'ESST4B'</v>
      </c>
      <c r="J37" s="52">
        <f>PSSE!C46</f>
        <v>1</v>
      </c>
      <c r="K37" s="52">
        <f>IF($H37=0,"",VLOOKUP($G37,Data!$G$3:$BA$2935,4,FALSE))</f>
        <v>0</v>
      </c>
      <c r="L37" s="52">
        <f>IF($H37=0,"",VLOOKUP($G37,Data!$G$3:$BA$2935,5,FALSE))</f>
        <v>10.75</v>
      </c>
      <c r="M37" s="52">
        <f>IF($H37=0,"",VLOOKUP($G37,Data!$G$3:$BA$2935,6,FALSE))</f>
        <v>10.75</v>
      </c>
      <c r="N37" s="52">
        <f>IF($H37=0,"",VLOOKUP($G37,Data!$G$3:$BA$2935,7,FALSE))</f>
        <v>5</v>
      </c>
      <c r="O37" s="52">
        <f>IF($H37=0,"",VLOOKUP($G37,Data!$G$3:$BA$2935,8,FALSE))</f>
        <v>-0.87</v>
      </c>
      <c r="P37" s="52">
        <f>IF($H37=0,"",VLOOKUP($G37,Data!$G$3:$BA$2935,9,FALSE))</f>
        <v>0</v>
      </c>
      <c r="Q37" s="52">
        <f>IF($H37=0,"",VLOOKUP($G37,Data!$G$3:$BA$2935,10,FALSE))</f>
        <v>1</v>
      </c>
      <c r="R37" s="52">
        <f>IF($H37=0,"",VLOOKUP($G37,Data!$G$3:$BA$2935,11,FALSE))</f>
        <v>0</v>
      </c>
      <c r="S37" s="52">
        <f>IF($H37=0,"",VLOOKUP($G37,Data!$G$3:$BA$2935,12,FALSE))</f>
        <v>99</v>
      </c>
      <c r="T37" s="52">
        <f>IF($H37=0,"",VLOOKUP($G37,Data!$G$3:$BA$2935,13,FALSE))</f>
        <v>-99</v>
      </c>
      <c r="U37" s="52">
        <f>IF($H37=0,"",VLOOKUP($G37,Data!$G$3:$BA$2935,14,FALSE))</f>
        <v>0</v>
      </c>
      <c r="V37" s="52">
        <f>IF($H37=0,"",VLOOKUP($G37,Data!$G$3:$BA$2935,15,FALSE))</f>
        <v>9.3000000000000007</v>
      </c>
      <c r="W37" s="52">
        <f>IF($H37=0,"",VLOOKUP($G37,Data!$G$3:$BA$2935,16,FALSE))</f>
        <v>0</v>
      </c>
      <c r="X37" s="52">
        <f>IF($H37=0,"",VLOOKUP($G37,Data!$G$3:$BA$2935,17,FALSE))</f>
        <v>11.63</v>
      </c>
      <c r="Y37" s="52">
        <f>IF($H37=0,"",VLOOKUP($G37,Data!$G$3:$BA$2935,18,FALSE))</f>
        <v>0.113</v>
      </c>
      <c r="Z37" s="52">
        <f>IF($H37=0,"",VLOOKUP($G37,Data!$G$3:$BA$2935,19,FALSE))</f>
        <v>0.124</v>
      </c>
      <c r="AA37" s="52">
        <f>IF($H37=0,"",VLOOKUP($G37,Data!$G$3:$BA$2935,20,FALSE))</f>
        <v>0</v>
      </c>
      <c r="AB37" s="4" t="str">
        <f>IF($H37=0,"",VLOOKUP($G37,Data!$G$3:$BA$2935,21,FALSE))</f>
        <v>/</v>
      </c>
      <c r="AC37" s="4" t="str">
        <f>IF($H37=0,"",VLOOKUP($G37,Data!$G$3:$BA$2935,22,FALSE))</f>
        <v>/</v>
      </c>
      <c r="AD37" s="4" t="str">
        <f>IF($H37=0,"",VLOOKUP($G37,Data!$G$3:$BA$2935,23,FALSE))</f>
        <v/>
      </c>
      <c r="AE37" s="4" t="str">
        <f>IF($H37=0,"",VLOOKUP($G37,Data!$G$3:$BA$2935,24,FALSE))</f>
        <v/>
      </c>
      <c r="AF37" s="4" t="str">
        <f>IF($H37=0,"",VLOOKUP($G37,Data!$G$3:$BA$2935,25,FALSE))</f>
        <v/>
      </c>
      <c r="AG37" s="4" t="str">
        <f>IF($H37=0,"",VLOOKUP($G37,Data!$G$3:$BA$2935,26,FALSE))</f>
        <v/>
      </c>
      <c r="AH37" s="4" t="str">
        <f>IF($H37=0,"",VLOOKUP($G37,Data!$G$3:$BA$2935,27,FALSE))</f>
        <v/>
      </c>
      <c r="AI37" s="4" t="str">
        <f>IF($H37=0,"",VLOOKUP($G37,Data!$G$3:$BA$2935,28,FALSE))</f>
        <v/>
      </c>
      <c r="AJ37" s="4" t="str">
        <f>IF($H37=0,"",VLOOKUP($G37,Data!$G$3:$BA$2935,29,FALSE))</f>
        <v/>
      </c>
      <c r="AK37" s="4" t="str">
        <f>IF($H37=0,"",VLOOKUP($G37,Data!$G$3:$BA$2935,30,FALSE))</f>
        <v/>
      </c>
      <c r="AL37" s="4" t="str">
        <f>IF($H37=0,"",VLOOKUP($G37,Data!$G$3:$BA$2935,31,FALSE))</f>
        <v/>
      </c>
      <c r="AM37" s="4" t="str">
        <f>IF($H37=0,"",VLOOKUP($G37,Data!$G$3:$BA$2935,32,FALSE))</f>
        <v/>
      </c>
      <c r="AN37" s="4" t="str">
        <f>IF($H37=0,"",VLOOKUP($G37,Data!$G$3:$BA$2935,33,FALSE))</f>
        <v/>
      </c>
      <c r="AO37" s="4" t="str">
        <f>IF($H37=0,"",VLOOKUP($G37,Data!$G$3:$BA$2935,34,FALSE))</f>
        <v/>
      </c>
      <c r="AP37" s="4" t="str">
        <f>IF($H37=0,"",VLOOKUP($G37,Data!$G$3:$BA$2935,35,FALSE))</f>
        <v/>
      </c>
      <c r="AQ37" s="4" t="str">
        <f>IF($H37=0,"",VLOOKUP($G37,Data!$G$3:$BA$2935,36,FALSE))</f>
        <v/>
      </c>
      <c r="AR37" s="4" t="str">
        <f>IF($H37=0,"",VLOOKUP($G37,Data!$G$3:$BA$2935,37,FALSE))</f>
        <v/>
      </c>
      <c r="AS37" s="4" t="str">
        <f>IF($H37=0,"",VLOOKUP($G37,Data!$G$3:$BA$2935,38,FALSE))</f>
        <v/>
      </c>
      <c r="AT37" s="4" t="str">
        <f>IF($H37=0,"",VLOOKUP($G37,Data!$G$3:$BA$2935,39,FALSE))</f>
        <v/>
      </c>
    </row>
    <row r="38" spans="1:46" x14ac:dyDescent="0.3">
      <c r="A38" s="4">
        <f>PSSE!A47</f>
        <v>915013</v>
      </c>
      <c r="B38" s="4" t="str">
        <f>PSSE!B47</f>
        <v>TUYENQUAG_H3</v>
      </c>
      <c r="C38" s="4">
        <f>PSSE!D47</f>
        <v>13.8</v>
      </c>
      <c r="D38" s="52">
        <f>PSSE!E47</f>
        <v>114</v>
      </c>
      <c r="E38" s="52" t="str">
        <f>PSSE!F47</f>
        <v>TD</v>
      </c>
      <c r="F38" s="52">
        <f>PSSE!G47</f>
        <v>1</v>
      </c>
      <c r="G38" s="52" t="str">
        <f t="shared" si="1"/>
        <v>AVR13.8114TD1</v>
      </c>
      <c r="H38" s="52">
        <f>COUNTIF(Data!$G$3:$BA$2935,AVR!$G38)</f>
        <v>1</v>
      </c>
      <c r="I38" s="52" t="str">
        <f>IF($H38=0,"",VLOOKUP($G38,Data!$G$3:$BA$2935,2,FALSE))</f>
        <v>'ESST4B'</v>
      </c>
      <c r="J38" s="52">
        <f>PSSE!C47</f>
        <v>1</v>
      </c>
      <c r="K38" s="52">
        <f>IF($H38=0,"",VLOOKUP($G38,Data!$G$3:$BA$2935,4,FALSE))</f>
        <v>0</v>
      </c>
      <c r="L38" s="52">
        <f>IF($H38=0,"",VLOOKUP($G38,Data!$G$3:$BA$2935,5,FALSE))</f>
        <v>10.75</v>
      </c>
      <c r="M38" s="52">
        <f>IF($H38=0,"",VLOOKUP($G38,Data!$G$3:$BA$2935,6,FALSE))</f>
        <v>10.75</v>
      </c>
      <c r="N38" s="52">
        <f>IF($H38=0,"",VLOOKUP($G38,Data!$G$3:$BA$2935,7,FALSE))</f>
        <v>5</v>
      </c>
      <c r="O38" s="52">
        <f>IF($H38=0,"",VLOOKUP($G38,Data!$G$3:$BA$2935,8,FALSE))</f>
        <v>-0.87</v>
      </c>
      <c r="P38" s="52">
        <f>IF($H38=0,"",VLOOKUP($G38,Data!$G$3:$BA$2935,9,FALSE))</f>
        <v>0</v>
      </c>
      <c r="Q38" s="52">
        <f>IF($H38=0,"",VLOOKUP($G38,Data!$G$3:$BA$2935,10,FALSE))</f>
        <v>1</v>
      </c>
      <c r="R38" s="52">
        <f>IF($H38=0,"",VLOOKUP($G38,Data!$G$3:$BA$2935,11,FALSE))</f>
        <v>0</v>
      </c>
      <c r="S38" s="52">
        <f>IF($H38=0,"",VLOOKUP($G38,Data!$G$3:$BA$2935,12,FALSE))</f>
        <v>99</v>
      </c>
      <c r="T38" s="52">
        <f>IF($H38=0,"",VLOOKUP($G38,Data!$G$3:$BA$2935,13,FALSE))</f>
        <v>-99</v>
      </c>
      <c r="U38" s="52">
        <f>IF($H38=0,"",VLOOKUP($G38,Data!$G$3:$BA$2935,14,FALSE))</f>
        <v>0</v>
      </c>
      <c r="V38" s="52">
        <f>IF($H38=0,"",VLOOKUP($G38,Data!$G$3:$BA$2935,15,FALSE))</f>
        <v>9.3000000000000007</v>
      </c>
      <c r="W38" s="52">
        <f>IF($H38=0,"",VLOOKUP($G38,Data!$G$3:$BA$2935,16,FALSE))</f>
        <v>0</v>
      </c>
      <c r="X38" s="52">
        <f>IF($H38=0,"",VLOOKUP($G38,Data!$G$3:$BA$2935,17,FALSE))</f>
        <v>11.63</v>
      </c>
      <c r="Y38" s="52">
        <f>IF($H38=0,"",VLOOKUP($G38,Data!$G$3:$BA$2935,18,FALSE))</f>
        <v>0.113</v>
      </c>
      <c r="Z38" s="52">
        <f>IF($H38=0,"",VLOOKUP($G38,Data!$G$3:$BA$2935,19,FALSE))</f>
        <v>0.124</v>
      </c>
      <c r="AA38" s="52">
        <f>IF($H38=0,"",VLOOKUP($G38,Data!$G$3:$BA$2935,20,FALSE))</f>
        <v>0</v>
      </c>
      <c r="AB38" s="4" t="str">
        <f>IF($H38=0,"",VLOOKUP($G38,Data!$G$3:$BA$2935,21,FALSE))</f>
        <v>/</v>
      </c>
      <c r="AC38" s="4" t="str">
        <f>IF($H38=0,"",VLOOKUP($G38,Data!$G$3:$BA$2935,22,FALSE))</f>
        <v>/</v>
      </c>
      <c r="AD38" s="4" t="str">
        <f>IF($H38=0,"",VLOOKUP($G38,Data!$G$3:$BA$2935,23,FALSE))</f>
        <v/>
      </c>
      <c r="AE38" s="4" t="str">
        <f>IF($H38=0,"",VLOOKUP($G38,Data!$G$3:$BA$2935,24,FALSE))</f>
        <v/>
      </c>
      <c r="AF38" s="4" t="str">
        <f>IF($H38=0,"",VLOOKUP($G38,Data!$G$3:$BA$2935,25,FALSE))</f>
        <v/>
      </c>
      <c r="AG38" s="4" t="str">
        <f>IF($H38=0,"",VLOOKUP($G38,Data!$G$3:$BA$2935,26,FALSE))</f>
        <v/>
      </c>
      <c r="AH38" s="4" t="str">
        <f>IF($H38=0,"",VLOOKUP($G38,Data!$G$3:$BA$2935,27,FALSE))</f>
        <v/>
      </c>
      <c r="AI38" s="4" t="str">
        <f>IF($H38=0,"",VLOOKUP($G38,Data!$G$3:$BA$2935,28,FALSE))</f>
        <v/>
      </c>
      <c r="AJ38" s="4" t="str">
        <f>IF($H38=0,"",VLOOKUP($G38,Data!$G$3:$BA$2935,29,FALSE))</f>
        <v/>
      </c>
      <c r="AK38" s="4" t="str">
        <f>IF($H38=0,"",VLOOKUP($G38,Data!$G$3:$BA$2935,30,FALSE))</f>
        <v/>
      </c>
      <c r="AL38" s="4" t="str">
        <f>IF($H38=0,"",VLOOKUP($G38,Data!$G$3:$BA$2935,31,FALSE))</f>
        <v/>
      </c>
      <c r="AM38" s="4" t="str">
        <f>IF($H38=0,"",VLOOKUP($G38,Data!$G$3:$BA$2935,32,FALSE))</f>
        <v/>
      </c>
      <c r="AN38" s="4" t="str">
        <f>IF($H38=0,"",VLOOKUP($G38,Data!$G$3:$BA$2935,33,FALSE))</f>
        <v/>
      </c>
      <c r="AO38" s="4" t="str">
        <f>IF($H38=0,"",VLOOKUP($G38,Data!$G$3:$BA$2935,34,FALSE))</f>
        <v/>
      </c>
      <c r="AP38" s="4" t="str">
        <f>IF($H38=0,"",VLOOKUP($G38,Data!$G$3:$BA$2935,35,FALSE))</f>
        <v/>
      </c>
      <c r="AQ38" s="4" t="str">
        <f>IF($H38=0,"",VLOOKUP($G38,Data!$G$3:$BA$2935,36,FALSE))</f>
        <v/>
      </c>
      <c r="AR38" s="4" t="str">
        <f>IF($H38=0,"",VLOOKUP($G38,Data!$G$3:$BA$2935,37,FALSE))</f>
        <v/>
      </c>
      <c r="AS38" s="4" t="str">
        <f>IF($H38=0,"",VLOOKUP($G38,Data!$G$3:$BA$2935,38,FALSE))</f>
        <v/>
      </c>
      <c r="AT38" s="4" t="str">
        <f>IF($H38=0,"",VLOOKUP($G38,Data!$G$3:$BA$2935,39,FALSE))</f>
        <v/>
      </c>
    </row>
    <row r="39" spans="1:46" x14ac:dyDescent="0.3">
      <c r="A39" s="4">
        <f>PSSE!A48</f>
        <v>916015</v>
      </c>
      <c r="B39" s="4" t="str">
        <f>PSSE!B48</f>
        <v>LAOCAI2_H1</v>
      </c>
      <c r="C39" s="4">
        <f>PSSE!D48</f>
        <v>10.5</v>
      </c>
      <c r="D39" s="52">
        <f>PSSE!E48</f>
        <v>20</v>
      </c>
      <c r="E39" s="52" t="str">
        <f>PSSE!F48</f>
        <v>TD</v>
      </c>
      <c r="F39" s="52">
        <f>PSSE!G48</f>
        <v>1</v>
      </c>
      <c r="G39" s="52" t="str">
        <f t="shared" si="1"/>
        <v>AVR10.520TD1</v>
      </c>
      <c r="H39" s="52">
        <f>COUNTIF(Data!$G$3:$BA$2935,AVR!$G39)</f>
        <v>1</v>
      </c>
      <c r="I39" s="52" t="str">
        <f>IF($H39=0,"",VLOOKUP($G39,Data!$G$3:$BA$2935,2,FALSE))</f>
        <v>'ESST4B'</v>
      </c>
      <c r="J39" s="52">
        <f>PSSE!C48</f>
        <v>1</v>
      </c>
      <c r="K39" s="52">
        <f>IF($H39=0,"",VLOOKUP($G39,Data!$G$3:$BA$2935,4,FALSE))</f>
        <v>0</v>
      </c>
      <c r="L39" s="52">
        <f>IF($H39=0,"",VLOOKUP($G39,Data!$G$3:$BA$2935,5,FALSE))</f>
        <v>10.75</v>
      </c>
      <c r="M39" s="52">
        <f>IF($H39=0,"",VLOOKUP($G39,Data!$G$3:$BA$2935,6,FALSE))</f>
        <v>10.75</v>
      </c>
      <c r="N39" s="52">
        <f>IF($H39=0,"",VLOOKUP($G39,Data!$G$3:$BA$2935,7,FALSE))</f>
        <v>5</v>
      </c>
      <c r="O39" s="52">
        <f>IF($H39=0,"",VLOOKUP($G39,Data!$G$3:$BA$2935,8,FALSE))</f>
        <v>-0.87</v>
      </c>
      <c r="P39" s="52">
        <f>IF($H39=0,"",VLOOKUP($G39,Data!$G$3:$BA$2935,9,FALSE))</f>
        <v>0</v>
      </c>
      <c r="Q39" s="52">
        <f>IF($H39=0,"",VLOOKUP($G39,Data!$G$3:$BA$2935,10,FALSE))</f>
        <v>1</v>
      </c>
      <c r="R39" s="52">
        <f>IF($H39=0,"",VLOOKUP($G39,Data!$G$3:$BA$2935,11,FALSE))</f>
        <v>0</v>
      </c>
      <c r="S39" s="52">
        <f>IF($H39=0,"",VLOOKUP($G39,Data!$G$3:$BA$2935,12,FALSE))</f>
        <v>99</v>
      </c>
      <c r="T39" s="52">
        <f>IF($H39=0,"",VLOOKUP($G39,Data!$G$3:$BA$2935,13,FALSE))</f>
        <v>-99</v>
      </c>
      <c r="U39" s="52">
        <f>IF($H39=0,"",VLOOKUP($G39,Data!$G$3:$BA$2935,14,FALSE))</f>
        <v>0</v>
      </c>
      <c r="V39" s="52">
        <f>IF($H39=0,"",VLOOKUP($G39,Data!$G$3:$BA$2935,15,FALSE))</f>
        <v>9.3000000000000007</v>
      </c>
      <c r="W39" s="52">
        <f>IF($H39=0,"",VLOOKUP($G39,Data!$G$3:$BA$2935,16,FALSE))</f>
        <v>0</v>
      </c>
      <c r="X39" s="52">
        <f>IF($H39=0,"",VLOOKUP($G39,Data!$G$3:$BA$2935,17,FALSE))</f>
        <v>11.63</v>
      </c>
      <c r="Y39" s="52">
        <f>IF($H39=0,"",VLOOKUP($G39,Data!$G$3:$BA$2935,18,FALSE))</f>
        <v>0.113</v>
      </c>
      <c r="Z39" s="52">
        <f>IF($H39=0,"",VLOOKUP($G39,Data!$G$3:$BA$2935,19,FALSE))</f>
        <v>0.124</v>
      </c>
      <c r="AA39" s="52">
        <f>IF($H39=0,"",VLOOKUP($G39,Data!$G$3:$BA$2935,20,FALSE))</f>
        <v>0</v>
      </c>
      <c r="AB39" s="4" t="str">
        <f>IF($H39=0,"",VLOOKUP($G39,Data!$G$3:$BA$2935,21,FALSE))</f>
        <v>/</v>
      </c>
      <c r="AC39" s="4" t="str">
        <f>IF($H39=0,"",VLOOKUP($G39,Data!$G$3:$BA$2935,22,FALSE))</f>
        <v>/</v>
      </c>
      <c r="AD39" s="4" t="str">
        <f>IF($H39=0,"",VLOOKUP($G39,Data!$G$3:$BA$2935,23,FALSE))</f>
        <v/>
      </c>
      <c r="AE39" s="4" t="str">
        <f>IF($H39=0,"",VLOOKUP($G39,Data!$G$3:$BA$2935,24,FALSE))</f>
        <v/>
      </c>
      <c r="AF39" s="4" t="str">
        <f>IF($H39=0,"",VLOOKUP($G39,Data!$G$3:$BA$2935,25,FALSE))</f>
        <v/>
      </c>
      <c r="AG39" s="4" t="str">
        <f>IF($H39=0,"",VLOOKUP($G39,Data!$G$3:$BA$2935,26,FALSE))</f>
        <v/>
      </c>
      <c r="AH39" s="4" t="str">
        <f>IF($H39=0,"",VLOOKUP($G39,Data!$G$3:$BA$2935,27,FALSE))</f>
        <v/>
      </c>
      <c r="AI39" s="4" t="str">
        <f>IF($H39=0,"",VLOOKUP($G39,Data!$G$3:$BA$2935,28,FALSE))</f>
        <v/>
      </c>
      <c r="AJ39" s="4" t="str">
        <f>IF($H39=0,"",VLOOKUP($G39,Data!$G$3:$BA$2935,29,FALSE))</f>
        <v/>
      </c>
      <c r="AK39" s="4" t="str">
        <f>IF($H39=0,"",VLOOKUP($G39,Data!$G$3:$BA$2935,30,FALSE))</f>
        <v/>
      </c>
      <c r="AL39" s="4" t="str">
        <f>IF($H39=0,"",VLOOKUP($G39,Data!$G$3:$BA$2935,31,FALSE))</f>
        <v/>
      </c>
      <c r="AM39" s="4" t="str">
        <f>IF($H39=0,"",VLOOKUP($G39,Data!$G$3:$BA$2935,32,FALSE))</f>
        <v/>
      </c>
      <c r="AN39" s="4" t="str">
        <f>IF($H39=0,"",VLOOKUP($G39,Data!$G$3:$BA$2935,33,FALSE))</f>
        <v/>
      </c>
      <c r="AO39" s="4" t="str">
        <f>IF($H39=0,"",VLOOKUP($G39,Data!$G$3:$BA$2935,34,FALSE))</f>
        <v/>
      </c>
      <c r="AP39" s="4" t="str">
        <f>IF($H39=0,"",VLOOKUP($G39,Data!$G$3:$BA$2935,35,FALSE))</f>
        <v/>
      </c>
      <c r="AQ39" s="4" t="str">
        <f>IF($H39=0,"",VLOOKUP($G39,Data!$G$3:$BA$2935,36,FALSE))</f>
        <v/>
      </c>
      <c r="AR39" s="4" t="str">
        <f>IF($H39=0,"",VLOOKUP($G39,Data!$G$3:$BA$2935,37,FALSE))</f>
        <v/>
      </c>
      <c r="AS39" s="4" t="str">
        <f>IF($H39=0,"",VLOOKUP($G39,Data!$G$3:$BA$2935,38,FALSE))</f>
        <v/>
      </c>
      <c r="AT39" s="4" t="str">
        <f>IF($H39=0,"",VLOOKUP($G39,Data!$G$3:$BA$2935,39,FALSE))</f>
        <v/>
      </c>
    </row>
    <row r="40" spans="1:46" x14ac:dyDescent="0.3">
      <c r="A40" s="4">
        <f>PSSE!A49</f>
        <v>916016</v>
      </c>
      <c r="B40" s="4" t="str">
        <f>PSSE!B49</f>
        <v>LAOCAI2_H2</v>
      </c>
      <c r="C40" s="4">
        <f>PSSE!D49</f>
        <v>10.5</v>
      </c>
      <c r="D40" s="52">
        <f>PSSE!E49</f>
        <v>20</v>
      </c>
      <c r="E40" s="52" t="str">
        <f>PSSE!F49</f>
        <v>TD</v>
      </c>
      <c r="F40" s="52">
        <f>PSSE!G49</f>
        <v>1</v>
      </c>
      <c r="G40" s="52" t="str">
        <f t="shared" si="1"/>
        <v>AVR10.520TD1</v>
      </c>
      <c r="H40" s="52">
        <f>COUNTIF(Data!$G$3:$BA$2935,AVR!$G40)</f>
        <v>1</v>
      </c>
      <c r="I40" s="52" t="str">
        <f>IF($H40=0,"",VLOOKUP($G40,Data!$G$3:$BA$2935,2,FALSE))</f>
        <v>'ESST4B'</v>
      </c>
      <c r="J40" s="52">
        <f>PSSE!C49</f>
        <v>1</v>
      </c>
      <c r="K40" s="52">
        <f>IF($H40=0,"",VLOOKUP($G40,Data!$G$3:$BA$2935,4,FALSE))</f>
        <v>0</v>
      </c>
      <c r="L40" s="52">
        <f>IF($H40=0,"",VLOOKUP($G40,Data!$G$3:$BA$2935,5,FALSE))</f>
        <v>10.75</v>
      </c>
      <c r="M40" s="52">
        <f>IF($H40=0,"",VLOOKUP($G40,Data!$G$3:$BA$2935,6,FALSE))</f>
        <v>10.75</v>
      </c>
      <c r="N40" s="52">
        <f>IF($H40=0,"",VLOOKUP($G40,Data!$G$3:$BA$2935,7,FALSE))</f>
        <v>5</v>
      </c>
      <c r="O40" s="52">
        <f>IF($H40=0,"",VLOOKUP($G40,Data!$G$3:$BA$2935,8,FALSE))</f>
        <v>-0.87</v>
      </c>
      <c r="P40" s="52">
        <f>IF($H40=0,"",VLOOKUP($G40,Data!$G$3:$BA$2935,9,FALSE))</f>
        <v>0</v>
      </c>
      <c r="Q40" s="52">
        <f>IF($H40=0,"",VLOOKUP($G40,Data!$G$3:$BA$2935,10,FALSE))</f>
        <v>1</v>
      </c>
      <c r="R40" s="52">
        <f>IF($H40=0,"",VLOOKUP($G40,Data!$G$3:$BA$2935,11,FALSE))</f>
        <v>0</v>
      </c>
      <c r="S40" s="52">
        <f>IF($H40=0,"",VLOOKUP($G40,Data!$G$3:$BA$2935,12,FALSE))</f>
        <v>99</v>
      </c>
      <c r="T40" s="52">
        <f>IF($H40=0,"",VLOOKUP($G40,Data!$G$3:$BA$2935,13,FALSE))</f>
        <v>-99</v>
      </c>
      <c r="U40" s="52">
        <f>IF($H40=0,"",VLOOKUP($G40,Data!$G$3:$BA$2935,14,FALSE))</f>
        <v>0</v>
      </c>
      <c r="V40" s="52">
        <f>IF($H40=0,"",VLOOKUP($G40,Data!$G$3:$BA$2935,15,FALSE))</f>
        <v>9.3000000000000007</v>
      </c>
      <c r="W40" s="52">
        <f>IF($H40=0,"",VLOOKUP($G40,Data!$G$3:$BA$2935,16,FALSE))</f>
        <v>0</v>
      </c>
      <c r="X40" s="52">
        <f>IF($H40=0,"",VLOOKUP($G40,Data!$G$3:$BA$2935,17,FALSE))</f>
        <v>11.63</v>
      </c>
      <c r="Y40" s="52">
        <f>IF($H40=0,"",VLOOKUP($G40,Data!$G$3:$BA$2935,18,FALSE))</f>
        <v>0.113</v>
      </c>
      <c r="Z40" s="52">
        <f>IF($H40=0,"",VLOOKUP($G40,Data!$G$3:$BA$2935,19,FALSE))</f>
        <v>0.124</v>
      </c>
      <c r="AA40" s="52">
        <f>IF($H40=0,"",VLOOKUP($G40,Data!$G$3:$BA$2935,20,FALSE))</f>
        <v>0</v>
      </c>
      <c r="AB40" s="4" t="str">
        <f>IF($H40=0,"",VLOOKUP($G40,Data!$G$3:$BA$2935,21,FALSE))</f>
        <v>/</v>
      </c>
      <c r="AC40" s="4" t="str">
        <f>IF($H40=0,"",VLOOKUP($G40,Data!$G$3:$BA$2935,22,FALSE))</f>
        <v>/</v>
      </c>
      <c r="AD40" s="4" t="str">
        <f>IF($H40=0,"",VLOOKUP($G40,Data!$G$3:$BA$2935,23,FALSE))</f>
        <v/>
      </c>
      <c r="AE40" s="4" t="str">
        <f>IF($H40=0,"",VLOOKUP($G40,Data!$G$3:$BA$2935,24,FALSE))</f>
        <v/>
      </c>
      <c r="AF40" s="4" t="str">
        <f>IF($H40=0,"",VLOOKUP($G40,Data!$G$3:$BA$2935,25,FALSE))</f>
        <v/>
      </c>
      <c r="AG40" s="4" t="str">
        <f>IF($H40=0,"",VLOOKUP($G40,Data!$G$3:$BA$2935,26,FALSE))</f>
        <v/>
      </c>
      <c r="AH40" s="4" t="str">
        <f>IF($H40=0,"",VLOOKUP($G40,Data!$G$3:$BA$2935,27,FALSE))</f>
        <v/>
      </c>
      <c r="AI40" s="4" t="str">
        <f>IF($H40=0,"",VLOOKUP($G40,Data!$G$3:$BA$2935,28,FALSE))</f>
        <v/>
      </c>
      <c r="AJ40" s="4" t="str">
        <f>IF($H40=0,"",VLOOKUP($G40,Data!$G$3:$BA$2935,29,FALSE))</f>
        <v/>
      </c>
      <c r="AK40" s="4" t="str">
        <f>IF($H40=0,"",VLOOKUP($G40,Data!$G$3:$BA$2935,30,FALSE))</f>
        <v/>
      </c>
      <c r="AL40" s="4" t="str">
        <f>IF($H40=0,"",VLOOKUP($G40,Data!$G$3:$BA$2935,31,FALSE))</f>
        <v/>
      </c>
      <c r="AM40" s="4" t="str">
        <f>IF($H40=0,"",VLOOKUP($G40,Data!$G$3:$BA$2935,32,FALSE))</f>
        <v/>
      </c>
      <c r="AN40" s="4" t="str">
        <f>IF($H40=0,"",VLOOKUP($G40,Data!$G$3:$BA$2935,33,FALSE))</f>
        <v/>
      </c>
      <c r="AO40" s="4" t="str">
        <f>IF($H40=0,"",VLOOKUP($G40,Data!$G$3:$BA$2935,34,FALSE))</f>
        <v/>
      </c>
      <c r="AP40" s="4" t="str">
        <f>IF($H40=0,"",VLOOKUP($G40,Data!$G$3:$BA$2935,35,FALSE))</f>
        <v/>
      </c>
      <c r="AQ40" s="4" t="str">
        <f>IF($H40=0,"",VLOOKUP($G40,Data!$G$3:$BA$2935,36,FALSE))</f>
        <v/>
      </c>
      <c r="AR40" s="4" t="str">
        <f>IF($H40=0,"",VLOOKUP($G40,Data!$G$3:$BA$2935,37,FALSE))</f>
        <v/>
      </c>
      <c r="AS40" s="4" t="str">
        <f>IF($H40=0,"",VLOOKUP($G40,Data!$G$3:$BA$2935,38,FALSE))</f>
        <v/>
      </c>
      <c r="AT40" s="4" t="str">
        <f>IF($H40=0,"",VLOOKUP($G40,Data!$G$3:$BA$2935,39,FALSE))</f>
        <v/>
      </c>
    </row>
    <row r="41" spans="1:46" x14ac:dyDescent="0.3">
      <c r="A41" s="4">
        <f>PSSE!A50</f>
        <v>916017</v>
      </c>
      <c r="B41" s="4" t="str">
        <f>PSSE!B50</f>
        <v>TANGLOONG_H1</v>
      </c>
      <c r="C41" s="4">
        <f>PSSE!D50</f>
        <v>10.5</v>
      </c>
      <c r="D41" s="52">
        <f>PSSE!E50</f>
        <v>20</v>
      </c>
      <c r="E41" s="52" t="str">
        <f>PSSE!F50</f>
        <v>TD</v>
      </c>
      <c r="F41" s="52">
        <f>PSSE!G50</f>
        <v>1</v>
      </c>
      <c r="G41" s="52" t="str">
        <f t="shared" si="1"/>
        <v>AVR10.520TD1</v>
      </c>
      <c r="H41" s="52">
        <f>COUNTIF(Data!$G$3:$BA$2935,AVR!$G41)</f>
        <v>1</v>
      </c>
      <c r="I41" s="52" t="str">
        <f>IF($H41=0,"",VLOOKUP($G41,Data!$G$3:$BA$2935,2,FALSE))</f>
        <v>'ESST4B'</v>
      </c>
      <c r="J41" s="52">
        <f>PSSE!C50</f>
        <v>1</v>
      </c>
      <c r="K41" s="52">
        <f>IF($H41=0,"",VLOOKUP($G41,Data!$G$3:$BA$2935,4,FALSE))</f>
        <v>0</v>
      </c>
      <c r="L41" s="52">
        <f>IF($H41=0,"",VLOOKUP($G41,Data!$G$3:$BA$2935,5,FALSE))</f>
        <v>10.75</v>
      </c>
      <c r="M41" s="52">
        <f>IF($H41=0,"",VLOOKUP($G41,Data!$G$3:$BA$2935,6,FALSE))</f>
        <v>10.75</v>
      </c>
      <c r="N41" s="52">
        <f>IF($H41=0,"",VLOOKUP($G41,Data!$G$3:$BA$2935,7,FALSE))</f>
        <v>5</v>
      </c>
      <c r="O41" s="52">
        <f>IF($H41=0,"",VLOOKUP($G41,Data!$G$3:$BA$2935,8,FALSE))</f>
        <v>-0.87</v>
      </c>
      <c r="P41" s="52">
        <f>IF($H41=0,"",VLOOKUP($G41,Data!$G$3:$BA$2935,9,FALSE))</f>
        <v>0</v>
      </c>
      <c r="Q41" s="52">
        <f>IF($H41=0,"",VLOOKUP($G41,Data!$G$3:$BA$2935,10,FALSE))</f>
        <v>1</v>
      </c>
      <c r="R41" s="52">
        <f>IF($H41=0,"",VLOOKUP($G41,Data!$G$3:$BA$2935,11,FALSE))</f>
        <v>0</v>
      </c>
      <c r="S41" s="52">
        <f>IF($H41=0,"",VLOOKUP($G41,Data!$G$3:$BA$2935,12,FALSE))</f>
        <v>99</v>
      </c>
      <c r="T41" s="52">
        <f>IF($H41=0,"",VLOOKUP($G41,Data!$G$3:$BA$2935,13,FALSE))</f>
        <v>-99</v>
      </c>
      <c r="U41" s="52">
        <f>IF($H41=0,"",VLOOKUP($G41,Data!$G$3:$BA$2935,14,FALSE))</f>
        <v>0</v>
      </c>
      <c r="V41" s="52">
        <f>IF($H41=0,"",VLOOKUP($G41,Data!$G$3:$BA$2935,15,FALSE))</f>
        <v>9.3000000000000007</v>
      </c>
      <c r="W41" s="52">
        <f>IF($H41=0,"",VLOOKUP($G41,Data!$G$3:$BA$2935,16,FALSE))</f>
        <v>0</v>
      </c>
      <c r="X41" s="52">
        <f>IF($H41=0,"",VLOOKUP($G41,Data!$G$3:$BA$2935,17,FALSE))</f>
        <v>11.63</v>
      </c>
      <c r="Y41" s="52">
        <f>IF($H41=0,"",VLOOKUP($G41,Data!$G$3:$BA$2935,18,FALSE))</f>
        <v>0.113</v>
      </c>
      <c r="Z41" s="52">
        <f>IF($H41=0,"",VLOOKUP($G41,Data!$G$3:$BA$2935,19,FALSE))</f>
        <v>0.124</v>
      </c>
      <c r="AA41" s="52">
        <f>IF($H41=0,"",VLOOKUP($G41,Data!$G$3:$BA$2935,20,FALSE))</f>
        <v>0</v>
      </c>
      <c r="AB41" s="4" t="str">
        <f>IF($H41=0,"",VLOOKUP($G41,Data!$G$3:$BA$2935,21,FALSE))</f>
        <v>/</v>
      </c>
      <c r="AC41" s="4" t="str">
        <f>IF($H41=0,"",VLOOKUP($G41,Data!$G$3:$BA$2935,22,FALSE))</f>
        <v>/</v>
      </c>
      <c r="AD41" s="4" t="str">
        <f>IF($H41=0,"",VLOOKUP($G41,Data!$G$3:$BA$2935,23,FALSE))</f>
        <v/>
      </c>
      <c r="AE41" s="4" t="str">
        <f>IF($H41=0,"",VLOOKUP($G41,Data!$G$3:$BA$2935,24,FALSE))</f>
        <v/>
      </c>
      <c r="AF41" s="4" t="str">
        <f>IF($H41=0,"",VLOOKUP($G41,Data!$G$3:$BA$2935,25,FALSE))</f>
        <v/>
      </c>
      <c r="AG41" s="4" t="str">
        <f>IF($H41=0,"",VLOOKUP($G41,Data!$G$3:$BA$2935,26,FALSE))</f>
        <v/>
      </c>
      <c r="AH41" s="4" t="str">
        <f>IF($H41=0,"",VLOOKUP($G41,Data!$G$3:$BA$2935,27,FALSE))</f>
        <v/>
      </c>
      <c r="AI41" s="4" t="str">
        <f>IF($H41=0,"",VLOOKUP($G41,Data!$G$3:$BA$2935,28,FALSE))</f>
        <v/>
      </c>
      <c r="AJ41" s="4" t="str">
        <f>IF($H41=0,"",VLOOKUP($G41,Data!$G$3:$BA$2935,29,FALSE))</f>
        <v/>
      </c>
      <c r="AK41" s="4" t="str">
        <f>IF($H41=0,"",VLOOKUP($G41,Data!$G$3:$BA$2935,30,FALSE))</f>
        <v/>
      </c>
      <c r="AL41" s="4" t="str">
        <f>IF($H41=0,"",VLOOKUP($G41,Data!$G$3:$BA$2935,31,FALSE))</f>
        <v/>
      </c>
      <c r="AM41" s="4" t="str">
        <f>IF($H41=0,"",VLOOKUP($G41,Data!$G$3:$BA$2935,32,FALSE))</f>
        <v/>
      </c>
      <c r="AN41" s="4" t="str">
        <f>IF($H41=0,"",VLOOKUP($G41,Data!$G$3:$BA$2935,33,FALSE))</f>
        <v/>
      </c>
      <c r="AO41" s="4" t="str">
        <f>IF($H41=0,"",VLOOKUP($G41,Data!$G$3:$BA$2935,34,FALSE))</f>
        <v/>
      </c>
      <c r="AP41" s="4" t="str">
        <f>IF($H41=0,"",VLOOKUP($G41,Data!$G$3:$BA$2935,35,FALSE))</f>
        <v/>
      </c>
      <c r="AQ41" s="4" t="str">
        <f>IF($H41=0,"",VLOOKUP($G41,Data!$G$3:$BA$2935,36,FALSE))</f>
        <v/>
      </c>
      <c r="AR41" s="4" t="str">
        <f>IF($H41=0,"",VLOOKUP($G41,Data!$G$3:$BA$2935,37,FALSE))</f>
        <v/>
      </c>
      <c r="AS41" s="4" t="str">
        <f>IF($H41=0,"",VLOOKUP($G41,Data!$G$3:$BA$2935,38,FALSE))</f>
        <v/>
      </c>
      <c r="AT41" s="4" t="str">
        <f>IF($H41=0,"",VLOOKUP($G41,Data!$G$3:$BA$2935,39,FALSE))</f>
        <v/>
      </c>
    </row>
    <row r="42" spans="1:46" x14ac:dyDescent="0.3">
      <c r="A42" s="4">
        <f>PSSE!A51</f>
        <v>916020</v>
      </c>
      <c r="B42" s="4" t="str">
        <f>PSSE!B51</f>
        <v>XIMANGVI_H1</v>
      </c>
      <c r="C42" s="4">
        <f>PSSE!D51</f>
        <v>6</v>
      </c>
      <c r="D42" s="52">
        <f>PSSE!E51</f>
        <v>7.5</v>
      </c>
      <c r="E42" s="52" t="str">
        <f>PSSE!F51</f>
        <v>TD</v>
      </c>
      <c r="F42" s="52">
        <f>PSSE!G51</f>
        <v>1</v>
      </c>
      <c r="G42" s="52" t="str">
        <f t="shared" si="1"/>
        <v>AVR67.5TD1</v>
      </c>
      <c r="H42" s="52">
        <f>COUNTIF(Data!$G$3:$BA$2935,AVR!$G42)</f>
        <v>1</v>
      </c>
      <c r="I42" s="52" t="str">
        <f>IF($H42=0,"",VLOOKUP($G42,Data!$G$3:$BA$2935,2,FALSE))</f>
        <v>'EXAC4'</v>
      </c>
      <c r="J42" s="52">
        <f>PSSE!C51</f>
        <v>1</v>
      </c>
      <c r="K42" s="52">
        <f>IF($H42=0,"",VLOOKUP($G42,Data!$G$3:$BA$2935,4,FALSE))</f>
        <v>0</v>
      </c>
      <c r="L42" s="52">
        <f>IF($H42=0,"",VLOOKUP($G42,Data!$G$3:$BA$2935,5,FALSE))</f>
        <v>0.2</v>
      </c>
      <c r="M42" s="52">
        <f>IF($H42=0,"",VLOOKUP($G42,Data!$G$3:$BA$2935,6,FALSE))</f>
        <v>-0.19900000000000001</v>
      </c>
      <c r="N42" s="52">
        <f>IF($H42=0,"",VLOOKUP($G42,Data!$G$3:$BA$2935,7,FALSE))</f>
        <v>0</v>
      </c>
      <c r="O42" s="52">
        <f>IF($H42=0,"",VLOOKUP($G42,Data!$G$3:$BA$2935,8,FALSE))</f>
        <v>5</v>
      </c>
      <c r="P42" s="52">
        <f>IF($H42=0,"",VLOOKUP($G42,Data!$G$3:$BA$2935,9,FALSE))</f>
        <v>250</v>
      </c>
      <c r="Q42" s="52">
        <f>IF($H42=0,"",VLOOKUP($G42,Data!$G$3:$BA$2935,10,FALSE))</f>
        <v>0.05</v>
      </c>
      <c r="R42" s="52">
        <f>IF($H42=0,"",VLOOKUP($G42,Data!$G$3:$BA$2935,11,FALSE))</f>
        <v>5.64</v>
      </c>
      <c r="S42" s="52">
        <f>IF($H42=0,"",VLOOKUP($G42,Data!$G$3:$BA$2935,12,FALSE))</f>
        <v>0</v>
      </c>
      <c r="T42" s="52">
        <f>IF($H42=0,"",VLOOKUP($G42,Data!$G$3:$BA$2935,13,FALSE))</f>
        <v>0</v>
      </c>
      <c r="U42" s="52" t="str">
        <f>IF($H42=0,"",VLOOKUP($G42,Data!$G$3:$BA$2935,14,FALSE))</f>
        <v>/</v>
      </c>
      <c r="V42" s="52" t="str">
        <f>IF($H42=0,"",VLOOKUP($G42,Data!$G$3:$BA$2935,15,FALSE))</f>
        <v>/</v>
      </c>
      <c r="W42" s="52" t="str">
        <f>IF($H42=0,"",VLOOKUP($G42,Data!$G$3:$BA$2935,16,FALSE))</f>
        <v/>
      </c>
      <c r="X42" s="52" t="str">
        <f>IF($H42=0,"",VLOOKUP($G42,Data!$G$3:$BA$2935,17,FALSE))</f>
        <v/>
      </c>
      <c r="Y42" s="52" t="str">
        <f>IF($H42=0,"",VLOOKUP($G42,Data!$G$3:$BA$2935,18,FALSE))</f>
        <v/>
      </c>
      <c r="Z42" s="52" t="str">
        <f>IF($H42=0,"",VLOOKUP($G42,Data!$G$3:$BA$2935,19,FALSE))</f>
        <v/>
      </c>
      <c r="AA42" s="52" t="str">
        <f>IF($H42=0,"",VLOOKUP($G42,Data!$G$3:$BA$2935,20,FALSE))</f>
        <v/>
      </c>
      <c r="AB42" s="4" t="str">
        <f>IF($H42=0,"",VLOOKUP($G42,Data!$G$3:$BA$2935,21,FALSE))</f>
        <v/>
      </c>
      <c r="AC42" s="4" t="str">
        <f>IF($H42=0,"",VLOOKUP($G42,Data!$G$3:$BA$2935,22,FALSE))</f>
        <v/>
      </c>
      <c r="AD42" s="4" t="str">
        <f>IF($H42=0,"",VLOOKUP($G42,Data!$G$3:$BA$2935,23,FALSE))</f>
        <v/>
      </c>
      <c r="AE42" s="4" t="str">
        <f>IF($H42=0,"",VLOOKUP($G42,Data!$G$3:$BA$2935,24,FALSE))</f>
        <v/>
      </c>
      <c r="AF42" s="4" t="str">
        <f>IF($H42=0,"",VLOOKUP($G42,Data!$G$3:$BA$2935,25,FALSE))</f>
        <v/>
      </c>
      <c r="AG42" s="4" t="str">
        <f>IF($H42=0,"",VLOOKUP($G42,Data!$G$3:$BA$2935,26,FALSE))</f>
        <v/>
      </c>
      <c r="AH42" s="4" t="str">
        <f>IF($H42=0,"",VLOOKUP($G42,Data!$G$3:$BA$2935,27,FALSE))</f>
        <v/>
      </c>
      <c r="AI42" s="4" t="str">
        <f>IF($H42=0,"",VLOOKUP($G42,Data!$G$3:$BA$2935,28,FALSE))</f>
        <v/>
      </c>
      <c r="AJ42" s="4" t="str">
        <f>IF($H42=0,"",VLOOKUP($G42,Data!$G$3:$BA$2935,29,FALSE))</f>
        <v/>
      </c>
      <c r="AK42" s="4" t="str">
        <f>IF($H42=0,"",VLOOKUP($G42,Data!$G$3:$BA$2935,30,FALSE))</f>
        <v/>
      </c>
      <c r="AL42" s="4" t="str">
        <f>IF($H42=0,"",VLOOKUP($G42,Data!$G$3:$BA$2935,31,FALSE))</f>
        <v/>
      </c>
      <c r="AM42" s="4" t="str">
        <f>IF($H42=0,"",VLOOKUP($G42,Data!$G$3:$BA$2935,32,FALSE))</f>
        <v/>
      </c>
      <c r="AN42" s="4" t="str">
        <f>IF($H42=0,"",VLOOKUP($G42,Data!$G$3:$BA$2935,33,FALSE))</f>
        <v/>
      </c>
      <c r="AO42" s="4" t="str">
        <f>IF($H42=0,"",VLOOKUP($G42,Data!$G$3:$BA$2935,34,FALSE))</f>
        <v/>
      </c>
      <c r="AP42" s="4" t="str">
        <f>IF($H42=0,"",VLOOKUP($G42,Data!$G$3:$BA$2935,35,FALSE))</f>
        <v/>
      </c>
      <c r="AQ42" s="4" t="str">
        <f>IF($H42=0,"",VLOOKUP($G42,Data!$G$3:$BA$2935,36,FALSE))</f>
        <v/>
      </c>
      <c r="AR42" s="4" t="str">
        <f>IF($H42=0,"",VLOOKUP($G42,Data!$G$3:$BA$2935,37,FALSE))</f>
        <v/>
      </c>
      <c r="AS42" s="4" t="str">
        <f>IF($H42=0,"",VLOOKUP($G42,Data!$G$3:$BA$2935,38,FALSE))</f>
        <v/>
      </c>
      <c r="AT42" s="4" t="str">
        <f>IF($H42=0,"",VLOOKUP($G42,Data!$G$3:$BA$2935,39,FALSE))</f>
        <v/>
      </c>
    </row>
    <row r="43" spans="1:46" x14ac:dyDescent="0.3">
      <c r="A43" s="4">
        <f>PSSE!A52</f>
        <v>916023</v>
      </c>
      <c r="B43" s="4" t="str">
        <f>PSSE!B52</f>
        <v>NAMMU_H1</v>
      </c>
      <c r="C43" s="4">
        <f>PSSE!D52</f>
        <v>6</v>
      </c>
      <c r="D43" s="52">
        <f>PSSE!E52</f>
        <v>7.5</v>
      </c>
      <c r="E43" s="52" t="str">
        <f>PSSE!F52</f>
        <v>TD</v>
      </c>
      <c r="F43" s="52">
        <f>PSSE!G52</f>
        <v>1</v>
      </c>
      <c r="G43" s="52" t="str">
        <f t="shared" si="1"/>
        <v>AVR67.5TD1</v>
      </c>
      <c r="H43" s="52">
        <f>COUNTIF(Data!$G$3:$BA$2935,AVR!$G43)</f>
        <v>1</v>
      </c>
      <c r="I43" s="52" t="str">
        <f>IF($H43=0,"",VLOOKUP($G43,Data!$G$3:$BA$2935,2,FALSE))</f>
        <v>'EXAC4'</v>
      </c>
      <c r="J43" s="52">
        <f>PSSE!C52</f>
        <v>1</v>
      </c>
      <c r="K43" s="52">
        <f>IF($H43=0,"",VLOOKUP($G43,Data!$G$3:$BA$2935,4,FALSE))</f>
        <v>0</v>
      </c>
      <c r="L43" s="52">
        <f>IF($H43=0,"",VLOOKUP($G43,Data!$G$3:$BA$2935,5,FALSE))</f>
        <v>0.2</v>
      </c>
      <c r="M43" s="52">
        <f>IF($H43=0,"",VLOOKUP($G43,Data!$G$3:$BA$2935,6,FALSE))</f>
        <v>-0.19900000000000001</v>
      </c>
      <c r="N43" s="52">
        <f>IF($H43=0,"",VLOOKUP($G43,Data!$G$3:$BA$2935,7,FALSE))</f>
        <v>0</v>
      </c>
      <c r="O43" s="52">
        <f>IF($H43=0,"",VLOOKUP($G43,Data!$G$3:$BA$2935,8,FALSE))</f>
        <v>5</v>
      </c>
      <c r="P43" s="52">
        <f>IF($H43=0,"",VLOOKUP($G43,Data!$G$3:$BA$2935,9,FALSE))</f>
        <v>250</v>
      </c>
      <c r="Q43" s="52">
        <f>IF($H43=0,"",VLOOKUP($G43,Data!$G$3:$BA$2935,10,FALSE))</f>
        <v>0.05</v>
      </c>
      <c r="R43" s="52">
        <f>IF($H43=0,"",VLOOKUP($G43,Data!$G$3:$BA$2935,11,FALSE))</f>
        <v>5.64</v>
      </c>
      <c r="S43" s="52">
        <f>IF($H43=0,"",VLOOKUP($G43,Data!$G$3:$BA$2935,12,FALSE))</f>
        <v>0</v>
      </c>
      <c r="T43" s="52">
        <f>IF($H43=0,"",VLOOKUP($G43,Data!$G$3:$BA$2935,13,FALSE))</f>
        <v>0</v>
      </c>
      <c r="U43" s="52" t="str">
        <f>IF($H43=0,"",VLOOKUP($G43,Data!$G$3:$BA$2935,14,FALSE))</f>
        <v>/</v>
      </c>
      <c r="V43" s="52" t="str">
        <f>IF($H43=0,"",VLOOKUP($G43,Data!$G$3:$BA$2935,15,FALSE))</f>
        <v>/</v>
      </c>
      <c r="W43" s="52" t="str">
        <f>IF($H43=0,"",VLOOKUP($G43,Data!$G$3:$BA$2935,16,FALSE))</f>
        <v/>
      </c>
      <c r="X43" s="52" t="str">
        <f>IF($H43=0,"",VLOOKUP($G43,Data!$G$3:$BA$2935,17,FALSE))</f>
        <v/>
      </c>
      <c r="Y43" s="52" t="str">
        <f>IF($H43=0,"",VLOOKUP($G43,Data!$G$3:$BA$2935,18,FALSE))</f>
        <v/>
      </c>
      <c r="Z43" s="52" t="str">
        <f>IF($H43=0,"",VLOOKUP($G43,Data!$G$3:$BA$2935,19,FALSE))</f>
        <v/>
      </c>
      <c r="AA43" s="52" t="str">
        <f>IF($H43=0,"",VLOOKUP($G43,Data!$G$3:$BA$2935,20,FALSE))</f>
        <v/>
      </c>
      <c r="AB43" s="4" t="str">
        <f>IF($H43=0,"",VLOOKUP($G43,Data!$G$3:$BA$2935,21,FALSE))</f>
        <v/>
      </c>
      <c r="AC43" s="4" t="str">
        <f>IF($H43=0,"",VLOOKUP($G43,Data!$G$3:$BA$2935,22,FALSE))</f>
        <v/>
      </c>
      <c r="AD43" s="4" t="str">
        <f>IF($H43=0,"",VLOOKUP($G43,Data!$G$3:$BA$2935,23,FALSE))</f>
        <v/>
      </c>
      <c r="AE43" s="4" t="str">
        <f>IF($H43=0,"",VLOOKUP($G43,Data!$G$3:$BA$2935,24,FALSE))</f>
        <v/>
      </c>
      <c r="AF43" s="4" t="str">
        <f>IF($H43=0,"",VLOOKUP($G43,Data!$G$3:$BA$2935,25,FALSE))</f>
        <v/>
      </c>
      <c r="AG43" s="4" t="str">
        <f>IF($H43=0,"",VLOOKUP($G43,Data!$G$3:$BA$2935,26,FALSE))</f>
        <v/>
      </c>
      <c r="AH43" s="4" t="str">
        <f>IF($H43=0,"",VLOOKUP($G43,Data!$G$3:$BA$2935,27,FALSE))</f>
        <v/>
      </c>
      <c r="AI43" s="4" t="str">
        <f>IF($H43=0,"",VLOOKUP($G43,Data!$G$3:$BA$2935,28,FALSE))</f>
        <v/>
      </c>
      <c r="AJ43" s="4" t="str">
        <f>IF($H43=0,"",VLOOKUP($G43,Data!$G$3:$BA$2935,29,FALSE))</f>
        <v/>
      </c>
      <c r="AK43" s="4" t="str">
        <f>IF($H43=0,"",VLOOKUP($G43,Data!$G$3:$BA$2935,30,FALSE))</f>
        <v/>
      </c>
      <c r="AL43" s="4" t="str">
        <f>IF($H43=0,"",VLOOKUP($G43,Data!$G$3:$BA$2935,31,FALSE))</f>
        <v/>
      </c>
      <c r="AM43" s="4" t="str">
        <f>IF($H43=0,"",VLOOKUP($G43,Data!$G$3:$BA$2935,32,FALSE))</f>
        <v/>
      </c>
      <c r="AN43" s="4" t="str">
        <f>IF($H43=0,"",VLOOKUP($G43,Data!$G$3:$BA$2935,33,FALSE))</f>
        <v/>
      </c>
      <c r="AO43" s="4" t="str">
        <f>IF($H43=0,"",VLOOKUP($G43,Data!$G$3:$BA$2935,34,FALSE))</f>
        <v/>
      </c>
      <c r="AP43" s="4" t="str">
        <f>IF($H43=0,"",VLOOKUP($G43,Data!$G$3:$BA$2935,35,FALSE))</f>
        <v/>
      </c>
      <c r="AQ43" s="4" t="str">
        <f>IF($H43=0,"",VLOOKUP($G43,Data!$G$3:$BA$2935,36,FALSE))</f>
        <v/>
      </c>
      <c r="AR43" s="4" t="str">
        <f>IF($H43=0,"",VLOOKUP($G43,Data!$G$3:$BA$2935,37,FALSE))</f>
        <v/>
      </c>
      <c r="AS43" s="4" t="str">
        <f>IF($H43=0,"",VLOOKUP($G43,Data!$G$3:$BA$2935,38,FALSE))</f>
        <v/>
      </c>
      <c r="AT43" s="4" t="str">
        <f>IF($H43=0,"",VLOOKUP($G43,Data!$G$3:$BA$2935,39,FALSE))</f>
        <v/>
      </c>
    </row>
    <row r="44" spans="1:46" x14ac:dyDescent="0.3">
      <c r="A44" s="4">
        <f>PSSE!A53</f>
        <v>916024</v>
      </c>
      <c r="B44" s="4" t="str">
        <f>PSSE!B53</f>
        <v>BAONHAI_H1</v>
      </c>
      <c r="C44" s="4">
        <f>PSSE!D53</f>
        <v>10.5</v>
      </c>
      <c r="D44" s="52">
        <f>PSSE!E53</f>
        <v>20</v>
      </c>
      <c r="E44" s="52" t="str">
        <f>PSSE!F53</f>
        <v>TD</v>
      </c>
      <c r="F44" s="52">
        <f>PSSE!G53</f>
        <v>1</v>
      </c>
      <c r="G44" s="52" t="str">
        <f t="shared" si="1"/>
        <v>AVR10.520TD1</v>
      </c>
      <c r="H44" s="52">
        <f>COUNTIF(Data!$G$3:$BA$2935,AVR!$G44)</f>
        <v>1</v>
      </c>
      <c r="I44" s="52" t="str">
        <f>IF($H44=0,"",VLOOKUP($G44,Data!$G$3:$BA$2935,2,FALSE))</f>
        <v>'ESST4B'</v>
      </c>
      <c r="J44" s="52">
        <f>PSSE!C53</f>
        <v>1</v>
      </c>
      <c r="K44" s="52">
        <f>IF($H44=0,"",VLOOKUP($G44,Data!$G$3:$BA$2935,4,FALSE))</f>
        <v>0</v>
      </c>
      <c r="L44" s="52">
        <f>IF($H44=0,"",VLOOKUP($G44,Data!$G$3:$BA$2935,5,FALSE))</f>
        <v>10.75</v>
      </c>
      <c r="M44" s="52">
        <f>IF($H44=0,"",VLOOKUP($G44,Data!$G$3:$BA$2935,6,FALSE))</f>
        <v>10.75</v>
      </c>
      <c r="N44" s="52">
        <f>IF($H44=0,"",VLOOKUP($G44,Data!$G$3:$BA$2935,7,FALSE))</f>
        <v>5</v>
      </c>
      <c r="O44" s="52">
        <f>IF($H44=0,"",VLOOKUP($G44,Data!$G$3:$BA$2935,8,FALSE))</f>
        <v>-0.87</v>
      </c>
      <c r="P44" s="52">
        <f>IF($H44=0,"",VLOOKUP($G44,Data!$G$3:$BA$2935,9,FALSE))</f>
        <v>0</v>
      </c>
      <c r="Q44" s="52">
        <f>IF($H44=0,"",VLOOKUP($G44,Data!$G$3:$BA$2935,10,FALSE))</f>
        <v>1</v>
      </c>
      <c r="R44" s="52">
        <f>IF($H44=0,"",VLOOKUP($G44,Data!$G$3:$BA$2935,11,FALSE))</f>
        <v>0</v>
      </c>
      <c r="S44" s="52">
        <f>IF($H44=0,"",VLOOKUP($G44,Data!$G$3:$BA$2935,12,FALSE))</f>
        <v>99</v>
      </c>
      <c r="T44" s="52">
        <f>IF($H44=0,"",VLOOKUP($G44,Data!$G$3:$BA$2935,13,FALSE))</f>
        <v>-99</v>
      </c>
      <c r="U44" s="52">
        <f>IF($H44=0,"",VLOOKUP($G44,Data!$G$3:$BA$2935,14,FALSE))</f>
        <v>0</v>
      </c>
      <c r="V44" s="52">
        <f>IF($H44=0,"",VLOOKUP($G44,Data!$G$3:$BA$2935,15,FALSE))</f>
        <v>9.3000000000000007</v>
      </c>
      <c r="W44" s="52">
        <f>IF($H44=0,"",VLOOKUP($G44,Data!$G$3:$BA$2935,16,FALSE))</f>
        <v>0</v>
      </c>
      <c r="X44" s="52">
        <f>IF($H44=0,"",VLOOKUP($G44,Data!$G$3:$BA$2935,17,FALSE))</f>
        <v>11.63</v>
      </c>
      <c r="Y44" s="52">
        <f>IF($H44=0,"",VLOOKUP($G44,Data!$G$3:$BA$2935,18,FALSE))</f>
        <v>0.113</v>
      </c>
      <c r="Z44" s="52">
        <f>IF($H44=0,"",VLOOKUP($G44,Data!$G$3:$BA$2935,19,FALSE))</f>
        <v>0.124</v>
      </c>
      <c r="AA44" s="52">
        <f>IF($H44=0,"",VLOOKUP($G44,Data!$G$3:$BA$2935,20,FALSE))</f>
        <v>0</v>
      </c>
      <c r="AB44" s="4" t="str">
        <f>IF($H44=0,"",VLOOKUP($G44,Data!$G$3:$BA$2935,21,FALSE))</f>
        <v>/</v>
      </c>
      <c r="AC44" s="4" t="str">
        <f>IF($H44=0,"",VLOOKUP($G44,Data!$G$3:$BA$2935,22,FALSE))</f>
        <v>/</v>
      </c>
      <c r="AD44" s="4" t="str">
        <f>IF($H44=0,"",VLOOKUP($G44,Data!$G$3:$BA$2935,23,FALSE))</f>
        <v/>
      </c>
      <c r="AE44" s="4" t="str">
        <f>IF($H44=0,"",VLOOKUP($G44,Data!$G$3:$BA$2935,24,FALSE))</f>
        <v/>
      </c>
      <c r="AF44" s="4" t="str">
        <f>IF($H44=0,"",VLOOKUP($G44,Data!$G$3:$BA$2935,25,FALSE))</f>
        <v/>
      </c>
      <c r="AG44" s="4" t="str">
        <f>IF($H44=0,"",VLOOKUP($G44,Data!$G$3:$BA$2935,26,FALSE))</f>
        <v/>
      </c>
      <c r="AH44" s="4" t="str">
        <f>IF($H44=0,"",VLOOKUP($G44,Data!$G$3:$BA$2935,27,FALSE))</f>
        <v/>
      </c>
      <c r="AI44" s="4" t="str">
        <f>IF($H44=0,"",VLOOKUP($G44,Data!$G$3:$BA$2935,28,FALSE))</f>
        <v/>
      </c>
      <c r="AJ44" s="4" t="str">
        <f>IF($H44=0,"",VLOOKUP($G44,Data!$G$3:$BA$2935,29,FALSE))</f>
        <v/>
      </c>
      <c r="AK44" s="4" t="str">
        <f>IF($H44=0,"",VLOOKUP($G44,Data!$G$3:$BA$2935,30,FALSE))</f>
        <v/>
      </c>
      <c r="AL44" s="4" t="str">
        <f>IF($H44=0,"",VLOOKUP($G44,Data!$G$3:$BA$2935,31,FALSE))</f>
        <v/>
      </c>
      <c r="AM44" s="4" t="str">
        <f>IF($H44=0,"",VLOOKUP($G44,Data!$G$3:$BA$2935,32,FALSE))</f>
        <v/>
      </c>
      <c r="AN44" s="4" t="str">
        <f>IF($H44=0,"",VLOOKUP($G44,Data!$G$3:$BA$2935,33,FALSE))</f>
        <v/>
      </c>
      <c r="AO44" s="4" t="str">
        <f>IF($H44=0,"",VLOOKUP($G44,Data!$G$3:$BA$2935,34,FALSE))</f>
        <v/>
      </c>
      <c r="AP44" s="4" t="str">
        <f>IF($H44=0,"",VLOOKUP($G44,Data!$G$3:$BA$2935,35,FALSE))</f>
        <v/>
      </c>
      <c r="AQ44" s="4" t="str">
        <f>IF($H44=0,"",VLOOKUP($G44,Data!$G$3:$BA$2935,36,FALSE))</f>
        <v/>
      </c>
      <c r="AR44" s="4" t="str">
        <f>IF($H44=0,"",VLOOKUP($G44,Data!$G$3:$BA$2935,37,FALSE))</f>
        <v/>
      </c>
      <c r="AS44" s="4" t="str">
        <f>IF($H44=0,"",VLOOKUP($G44,Data!$G$3:$BA$2935,38,FALSE))</f>
        <v/>
      </c>
      <c r="AT44" s="4" t="str">
        <f>IF($H44=0,"",VLOOKUP($G44,Data!$G$3:$BA$2935,39,FALSE))</f>
        <v/>
      </c>
    </row>
    <row r="45" spans="1:46" x14ac:dyDescent="0.3">
      <c r="A45" s="4">
        <f>PSSE!A54</f>
        <v>916028</v>
      </c>
      <c r="B45" s="4" t="str">
        <f>PSSE!B54</f>
        <v>NAMPHANG_H1</v>
      </c>
      <c r="C45" s="4">
        <f>PSSE!D54</f>
        <v>11</v>
      </c>
      <c r="D45" s="52">
        <f>PSSE!E54</f>
        <v>40.5</v>
      </c>
      <c r="E45" s="52" t="str">
        <f>PSSE!F54</f>
        <v>TD</v>
      </c>
      <c r="F45" s="52">
        <f>PSSE!G54</f>
        <v>1</v>
      </c>
      <c r="G45" s="52" t="str">
        <f t="shared" si="1"/>
        <v>AVR1140.5TD1</v>
      </c>
      <c r="H45" s="52">
        <f>COUNTIF(Data!$G$3:$BA$2935,AVR!$G45)</f>
        <v>1</v>
      </c>
      <c r="I45" s="52" t="str">
        <f>IF($H45=0,"",VLOOKUP($G45,Data!$G$3:$BA$2935,2,FALSE))</f>
        <v>'ESST4B'</v>
      </c>
      <c r="J45" s="52">
        <f>PSSE!C54</f>
        <v>1</v>
      </c>
      <c r="K45" s="52">
        <f>IF($H45=0,"",VLOOKUP($G45,Data!$G$3:$BA$2935,4,FALSE))</f>
        <v>0</v>
      </c>
      <c r="L45" s="52">
        <f>IF($H45=0,"",VLOOKUP($G45,Data!$G$3:$BA$2935,5,FALSE))</f>
        <v>10.75</v>
      </c>
      <c r="M45" s="52">
        <f>IF($H45=0,"",VLOOKUP($G45,Data!$G$3:$BA$2935,6,FALSE))</f>
        <v>10.75</v>
      </c>
      <c r="N45" s="52">
        <f>IF($H45=0,"",VLOOKUP($G45,Data!$G$3:$BA$2935,7,FALSE))</f>
        <v>5</v>
      </c>
      <c r="O45" s="52">
        <f>IF($H45=0,"",VLOOKUP($G45,Data!$G$3:$BA$2935,8,FALSE))</f>
        <v>-0.87</v>
      </c>
      <c r="P45" s="52">
        <f>IF($H45=0,"",VLOOKUP($G45,Data!$G$3:$BA$2935,9,FALSE))</f>
        <v>0</v>
      </c>
      <c r="Q45" s="52">
        <f>IF($H45=0,"",VLOOKUP($G45,Data!$G$3:$BA$2935,10,FALSE))</f>
        <v>1</v>
      </c>
      <c r="R45" s="52">
        <f>IF($H45=0,"",VLOOKUP($G45,Data!$G$3:$BA$2935,11,FALSE))</f>
        <v>0</v>
      </c>
      <c r="S45" s="52">
        <f>IF($H45=0,"",VLOOKUP($G45,Data!$G$3:$BA$2935,12,FALSE))</f>
        <v>99</v>
      </c>
      <c r="T45" s="52">
        <f>IF($H45=0,"",VLOOKUP($G45,Data!$G$3:$BA$2935,13,FALSE))</f>
        <v>-99</v>
      </c>
      <c r="U45" s="52">
        <f>IF($H45=0,"",VLOOKUP($G45,Data!$G$3:$BA$2935,14,FALSE))</f>
        <v>0</v>
      </c>
      <c r="V45" s="52">
        <f>IF($H45=0,"",VLOOKUP($G45,Data!$G$3:$BA$2935,15,FALSE))</f>
        <v>9.3000000000000007</v>
      </c>
      <c r="W45" s="52">
        <f>IF($H45=0,"",VLOOKUP($G45,Data!$G$3:$BA$2935,16,FALSE))</f>
        <v>0</v>
      </c>
      <c r="X45" s="52">
        <f>IF($H45=0,"",VLOOKUP($G45,Data!$G$3:$BA$2935,17,FALSE))</f>
        <v>11.63</v>
      </c>
      <c r="Y45" s="52">
        <f>IF($H45=0,"",VLOOKUP($G45,Data!$G$3:$BA$2935,18,FALSE))</f>
        <v>0.113</v>
      </c>
      <c r="Z45" s="52">
        <f>IF($H45=0,"",VLOOKUP($G45,Data!$G$3:$BA$2935,19,FALSE))</f>
        <v>0.124</v>
      </c>
      <c r="AA45" s="52">
        <f>IF($H45=0,"",VLOOKUP($G45,Data!$G$3:$BA$2935,20,FALSE))</f>
        <v>0</v>
      </c>
      <c r="AB45" s="4" t="str">
        <f>IF($H45=0,"",VLOOKUP($G45,Data!$G$3:$BA$2935,21,FALSE))</f>
        <v>/</v>
      </c>
      <c r="AC45" s="4" t="str">
        <f>IF($H45=0,"",VLOOKUP($G45,Data!$G$3:$BA$2935,22,FALSE))</f>
        <v>/</v>
      </c>
      <c r="AD45" s="4" t="str">
        <f>IF($H45=0,"",VLOOKUP($G45,Data!$G$3:$BA$2935,23,FALSE))</f>
        <v/>
      </c>
      <c r="AE45" s="4" t="str">
        <f>IF($H45=0,"",VLOOKUP($G45,Data!$G$3:$BA$2935,24,FALSE))</f>
        <v/>
      </c>
      <c r="AF45" s="4" t="str">
        <f>IF($H45=0,"",VLOOKUP($G45,Data!$G$3:$BA$2935,25,FALSE))</f>
        <v/>
      </c>
      <c r="AG45" s="4" t="str">
        <f>IF($H45=0,"",VLOOKUP($G45,Data!$G$3:$BA$2935,26,FALSE))</f>
        <v/>
      </c>
      <c r="AH45" s="4" t="str">
        <f>IF($H45=0,"",VLOOKUP($G45,Data!$G$3:$BA$2935,27,FALSE))</f>
        <v/>
      </c>
      <c r="AI45" s="4" t="str">
        <f>IF($H45=0,"",VLOOKUP($G45,Data!$G$3:$BA$2935,28,FALSE))</f>
        <v/>
      </c>
      <c r="AJ45" s="4" t="str">
        <f>IF($H45=0,"",VLOOKUP($G45,Data!$G$3:$BA$2935,29,FALSE))</f>
        <v/>
      </c>
      <c r="AK45" s="4" t="str">
        <f>IF($H45=0,"",VLOOKUP($G45,Data!$G$3:$BA$2935,30,FALSE))</f>
        <v/>
      </c>
      <c r="AL45" s="4" t="str">
        <f>IF($H45=0,"",VLOOKUP($G45,Data!$G$3:$BA$2935,31,FALSE))</f>
        <v/>
      </c>
      <c r="AM45" s="4" t="str">
        <f>IF($H45=0,"",VLOOKUP($G45,Data!$G$3:$BA$2935,32,FALSE))</f>
        <v/>
      </c>
      <c r="AN45" s="4" t="str">
        <f>IF($H45=0,"",VLOOKUP($G45,Data!$G$3:$BA$2935,33,FALSE))</f>
        <v/>
      </c>
      <c r="AO45" s="4" t="str">
        <f>IF($H45=0,"",VLOOKUP($G45,Data!$G$3:$BA$2935,34,FALSE))</f>
        <v/>
      </c>
      <c r="AP45" s="4" t="str">
        <f>IF($H45=0,"",VLOOKUP($G45,Data!$G$3:$BA$2935,35,FALSE))</f>
        <v/>
      </c>
      <c r="AQ45" s="4" t="str">
        <f>IF($H45=0,"",VLOOKUP($G45,Data!$G$3:$BA$2935,36,FALSE))</f>
        <v/>
      </c>
      <c r="AR45" s="4" t="str">
        <f>IF($H45=0,"",VLOOKUP($G45,Data!$G$3:$BA$2935,37,FALSE))</f>
        <v/>
      </c>
      <c r="AS45" s="4" t="str">
        <f>IF($H45=0,"",VLOOKUP($G45,Data!$G$3:$BA$2935,38,FALSE))</f>
        <v/>
      </c>
      <c r="AT45" s="4" t="str">
        <f>IF($H45=0,"",VLOOKUP($G45,Data!$G$3:$BA$2935,39,FALSE))</f>
        <v/>
      </c>
    </row>
    <row r="46" spans="1:46" x14ac:dyDescent="0.3">
      <c r="A46" s="4">
        <f>PSSE!A55</f>
        <v>916030</v>
      </c>
      <c r="B46" s="4" t="str">
        <f>PSSE!B55</f>
        <v>NAMLUC_H1</v>
      </c>
      <c r="C46" s="4">
        <f>PSSE!D55</f>
        <v>11</v>
      </c>
      <c r="D46" s="52">
        <f>PSSE!E55</f>
        <v>25.5</v>
      </c>
      <c r="E46" s="52" t="str">
        <f>PSSE!F55</f>
        <v>TD</v>
      </c>
      <c r="F46" s="52">
        <f>PSSE!G55</f>
        <v>1</v>
      </c>
      <c r="G46" s="52" t="str">
        <f t="shared" si="1"/>
        <v>AVR1125.5TD1</v>
      </c>
      <c r="H46" s="52">
        <f>COUNTIF(Data!$G$3:$BA$2935,AVR!$G46)</f>
        <v>1</v>
      </c>
      <c r="I46" s="52" t="str">
        <f>IF($H46=0,"",VLOOKUP($G46,Data!$G$3:$BA$2935,2,FALSE))</f>
        <v>'ESST4B'</v>
      </c>
      <c r="J46" s="52">
        <f>PSSE!C55</f>
        <v>1</v>
      </c>
      <c r="K46" s="52">
        <f>IF($H46=0,"",VLOOKUP($G46,Data!$G$3:$BA$2935,4,FALSE))</f>
        <v>0</v>
      </c>
      <c r="L46" s="52">
        <f>IF($H46=0,"",VLOOKUP($G46,Data!$G$3:$BA$2935,5,FALSE))</f>
        <v>10.75</v>
      </c>
      <c r="M46" s="52">
        <f>IF($H46=0,"",VLOOKUP($G46,Data!$G$3:$BA$2935,6,FALSE))</f>
        <v>10.75</v>
      </c>
      <c r="N46" s="52">
        <f>IF($H46=0,"",VLOOKUP($G46,Data!$G$3:$BA$2935,7,FALSE))</f>
        <v>5</v>
      </c>
      <c r="O46" s="52">
        <f>IF($H46=0,"",VLOOKUP($G46,Data!$G$3:$BA$2935,8,FALSE))</f>
        <v>-0.87</v>
      </c>
      <c r="P46" s="52">
        <f>IF($H46=0,"",VLOOKUP($G46,Data!$G$3:$BA$2935,9,FALSE))</f>
        <v>0</v>
      </c>
      <c r="Q46" s="52">
        <f>IF($H46=0,"",VLOOKUP($G46,Data!$G$3:$BA$2935,10,FALSE))</f>
        <v>1</v>
      </c>
      <c r="R46" s="52">
        <f>IF($H46=0,"",VLOOKUP($G46,Data!$G$3:$BA$2935,11,FALSE))</f>
        <v>0</v>
      </c>
      <c r="S46" s="52">
        <f>IF($H46=0,"",VLOOKUP($G46,Data!$G$3:$BA$2935,12,FALSE))</f>
        <v>99</v>
      </c>
      <c r="T46" s="52">
        <f>IF($H46=0,"",VLOOKUP($G46,Data!$G$3:$BA$2935,13,FALSE))</f>
        <v>-99</v>
      </c>
      <c r="U46" s="52">
        <f>IF($H46=0,"",VLOOKUP($G46,Data!$G$3:$BA$2935,14,FALSE))</f>
        <v>0</v>
      </c>
      <c r="V46" s="52">
        <f>IF($H46=0,"",VLOOKUP($G46,Data!$G$3:$BA$2935,15,FALSE))</f>
        <v>9.3000000000000007</v>
      </c>
      <c r="W46" s="52">
        <f>IF($H46=0,"",VLOOKUP($G46,Data!$G$3:$BA$2935,16,FALSE))</f>
        <v>0</v>
      </c>
      <c r="X46" s="52">
        <f>IF($H46=0,"",VLOOKUP($G46,Data!$G$3:$BA$2935,17,FALSE))</f>
        <v>11.63</v>
      </c>
      <c r="Y46" s="52">
        <f>IF($H46=0,"",VLOOKUP($G46,Data!$G$3:$BA$2935,18,FALSE))</f>
        <v>0.113</v>
      </c>
      <c r="Z46" s="52">
        <f>IF($H46=0,"",VLOOKUP($G46,Data!$G$3:$BA$2935,19,FALSE))</f>
        <v>0.124</v>
      </c>
      <c r="AA46" s="52">
        <f>IF($H46=0,"",VLOOKUP($G46,Data!$G$3:$BA$2935,20,FALSE))</f>
        <v>0</v>
      </c>
      <c r="AB46" s="4" t="str">
        <f>IF($H46=0,"",VLOOKUP($G46,Data!$G$3:$BA$2935,21,FALSE))</f>
        <v>/</v>
      </c>
      <c r="AC46" s="4" t="str">
        <f>IF($H46=0,"",VLOOKUP($G46,Data!$G$3:$BA$2935,22,FALSE))</f>
        <v>/</v>
      </c>
      <c r="AD46" s="4" t="str">
        <f>IF($H46=0,"",VLOOKUP($G46,Data!$G$3:$BA$2935,23,FALSE))</f>
        <v/>
      </c>
      <c r="AE46" s="4" t="str">
        <f>IF($H46=0,"",VLOOKUP($G46,Data!$G$3:$BA$2935,24,FALSE))</f>
        <v/>
      </c>
      <c r="AF46" s="4" t="str">
        <f>IF($H46=0,"",VLOOKUP($G46,Data!$G$3:$BA$2935,25,FALSE))</f>
        <v/>
      </c>
      <c r="AG46" s="4" t="str">
        <f>IF($H46=0,"",VLOOKUP($G46,Data!$G$3:$BA$2935,26,FALSE))</f>
        <v/>
      </c>
      <c r="AH46" s="4" t="str">
        <f>IF($H46=0,"",VLOOKUP($G46,Data!$G$3:$BA$2935,27,FALSE))</f>
        <v/>
      </c>
      <c r="AI46" s="4" t="str">
        <f>IF($H46=0,"",VLOOKUP($G46,Data!$G$3:$BA$2935,28,FALSE))</f>
        <v/>
      </c>
      <c r="AJ46" s="4" t="str">
        <f>IF($H46=0,"",VLOOKUP($G46,Data!$G$3:$BA$2935,29,FALSE))</f>
        <v/>
      </c>
      <c r="AK46" s="4" t="str">
        <f>IF($H46=0,"",VLOOKUP($G46,Data!$G$3:$BA$2935,30,FALSE))</f>
        <v/>
      </c>
      <c r="AL46" s="4" t="str">
        <f>IF($H46=0,"",VLOOKUP($G46,Data!$G$3:$BA$2935,31,FALSE))</f>
        <v/>
      </c>
      <c r="AM46" s="4" t="str">
        <f>IF($H46=0,"",VLOOKUP($G46,Data!$G$3:$BA$2935,32,FALSE))</f>
        <v/>
      </c>
      <c r="AN46" s="4" t="str">
        <f>IF($H46=0,"",VLOOKUP($G46,Data!$G$3:$BA$2935,33,FALSE))</f>
        <v/>
      </c>
      <c r="AO46" s="4" t="str">
        <f>IF($H46=0,"",VLOOKUP($G46,Data!$G$3:$BA$2935,34,FALSE))</f>
        <v/>
      </c>
      <c r="AP46" s="4" t="str">
        <f>IF($H46=0,"",VLOOKUP($G46,Data!$G$3:$BA$2935,35,FALSE))</f>
        <v/>
      </c>
      <c r="AQ46" s="4" t="str">
        <f>IF($H46=0,"",VLOOKUP($G46,Data!$G$3:$BA$2935,36,FALSE))</f>
        <v/>
      </c>
      <c r="AR46" s="4" t="str">
        <f>IF($H46=0,"",VLOOKUP($G46,Data!$G$3:$BA$2935,37,FALSE))</f>
        <v/>
      </c>
      <c r="AS46" s="4" t="str">
        <f>IF($H46=0,"",VLOOKUP($G46,Data!$G$3:$BA$2935,38,FALSE))</f>
        <v/>
      </c>
      <c r="AT46" s="4" t="str">
        <f>IF($H46=0,"",VLOOKUP($G46,Data!$G$3:$BA$2935,39,FALSE))</f>
        <v/>
      </c>
    </row>
    <row r="47" spans="1:46" x14ac:dyDescent="0.3">
      <c r="A47" s="4">
        <f>PSSE!A56</f>
        <v>916031</v>
      </c>
      <c r="B47" s="4" t="str">
        <f>PSSE!B56</f>
        <v>PAKE_H1</v>
      </c>
      <c r="C47" s="4">
        <f>PSSE!D56</f>
        <v>10.5</v>
      </c>
      <c r="D47" s="52">
        <f>PSSE!E56</f>
        <v>20</v>
      </c>
      <c r="E47" s="52" t="str">
        <f>PSSE!F56</f>
        <v>TD</v>
      </c>
      <c r="F47" s="52">
        <f>PSSE!G56</f>
        <v>1</v>
      </c>
      <c r="G47" s="52" t="str">
        <f t="shared" si="1"/>
        <v>AVR10.520TD1</v>
      </c>
      <c r="H47" s="52">
        <f>COUNTIF(Data!$G$3:$BA$2935,AVR!$G47)</f>
        <v>1</v>
      </c>
      <c r="I47" s="52" t="str">
        <f>IF($H47=0,"",VLOOKUP($G47,Data!$G$3:$BA$2935,2,FALSE))</f>
        <v>'ESST4B'</v>
      </c>
      <c r="J47" s="52">
        <f>PSSE!C56</f>
        <v>1</v>
      </c>
      <c r="K47" s="52">
        <f>IF($H47=0,"",VLOOKUP($G47,Data!$G$3:$BA$2935,4,FALSE))</f>
        <v>0</v>
      </c>
      <c r="L47" s="52">
        <f>IF($H47=0,"",VLOOKUP($G47,Data!$G$3:$BA$2935,5,FALSE))</f>
        <v>10.75</v>
      </c>
      <c r="M47" s="52">
        <f>IF($H47=0,"",VLOOKUP($G47,Data!$G$3:$BA$2935,6,FALSE))</f>
        <v>10.75</v>
      </c>
      <c r="N47" s="52">
        <f>IF($H47=0,"",VLOOKUP($G47,Data!$G$3:$BA$2935,7,FALSE))</f>
        <v>5</v>
      </c>
      <c r="O47" s="52">
        <f>IF($H47=0,"",VLOOKUP($G47,Data!$G$3:$BA$2935,8,FALSE))</f>
        <v>-0.87</v>
      </c>
      <c r="P47" s="52">
        <f>IF($H47=0,"",VLOOKUP($G47,Data!$G$3:$BA$2935,9,FALSE))</f>
        <v>0</v>
      </c>
      <c r="Q47" s="52">
        <f>IF($H47=0,"",VLOOKUP($G47,Data!$G$3:$BA$2935,10,FALSE))</f>
        <v>1</v>
      </c>
      <c r="R47" s="52">
        <f>IF($H47=0,"",VLOOKUP($G47,Data!$G$3:$BA$2935,11,FALSE))</f>
        <v>0</v>
      </c>
      <c r="S47" s="52">
        <f>IF($H47=0,"",VLOOKUP($G47,Data!$G$3:$BA$2935,12,FALSE))</f>
        <v>99</v>
      </c>
      <c r="T47" s="52">
        <f>IF($H47=0,"",VLOOKUP($G47,Data!$G$3:$BA$2935,13,FALSE))</f>
        <v>-99</v>
      </c>
      <c r="U47" s="52">
        <f>IF($H47=0,"",VLOOKUP($G47,Data!$G$3:$BA$2935,14,FALSE))</f>
        <v>0</v>
      </c>
      <c r="V47" s="52">
        <f>IF($H47=0,"",VLOOKUP($G47,Data!$G$3:$BA$2935,15,FALSE))</f>
        <v>9.3000000000000007</v>
      </c>
      <c r="W47" s="52">
        <f>IF($H47=0,"",VLOOKUP($G47,Data!$G$3:$BA$2935,16,FALSE))</f>
        <v>0</v>
      </c>
      <c r="X47" s="52">
        <f>IF($H47=0,"",VLOOKUP($G47,Data!$G$3:$BA$2935,17,FALSE))</f>
        <v>11.63</v>
      </c>
      <c r="Y47" s="52">
        <f>IF($H47=0,"",VLOOKUP($G47,Data!$G$3:$BA$2935,18,FALSE))</f>
        <v>0.113</v>
      </c>
      <c r="Z47" s="52">
        <f>IF($H47=0,"",VLOOKUP($G47,Data!$G$3:$BA$2935,19,FALSE))</f>
        <v>0.124</v>
      </c>
      <c r="AA47" s="52">
        <f>IF($H47=0,"",VLOOKUP($G47,Data!$G$3:$BA$2935,20,FALSE))</f>
        <v>0</v>
      </c>
      <c r="AB47" s="4" t="str">
        <f>IF($H47=0,"",VLOOKUP($G47,Data!$G$3:$BA$2935,21,FALSE))</f>
        <v>/</v>
      </c>
      <c r="AC47" s="4" t="str">
        <f>IF($H47=0,"",VLOOKUP($G47,Data!$G$3:$BA$2935,22,FALSE))</f>
        <v>/</v>
      </c>
      <c r="AD47" s="4" t="str">
        <f>IF($H47=0,"",VLOOKUP($G47,Data!$G$3:$BA$2935,23,FALSE))</f>
        <v/>
      </c>
      <c r="AE47" s="4" t="str">
        <f>IF($H47=0,"",VLOOKUP($G47,Data!$G$3:$BA$2935,24,FALSE))</f>
        <v/>
      </c>
      <c r="AF47" s="4" t="str">
        <f>IF($H47=0,"",VLOOKUP($G47,Data!$G$3:$BA$2935,25,FALSE))</f>
        <v/>
      </c>
      <c r="AG47" s="4" t="str">
        <f>IF($H47=0,"",VLOOKUP($G47,Data!$G$3:$BA$2935,26,FALSE))</f>
        <v/>
      </c>
      <c r="AH47" s="4" t="str">
        <f>IF($H47=0,"",VLOOKUP($G47,Data!$G$3:$BA$2935,27,FALSE))</f>
        <v/>
      </c>
      <c r="AI47" s="4" t="str">
        <f>IF($H47=0,"",VLOOKUP($G47,Data!$G$3:$BA$2935,28,FALSE))</f>
        <v/>
      </c>
      <c r="AJ47" s="4" t="str">
        <f>IF($H47=0,"",VLOOKUP($G47,Data!$G$3:$BA$2935,29,FALSE))</f>
        <v/>
      </c>
      <c r="AK47" s="4" t="str">
        <f>IF($H47=0,"",VLOOKUP($G47,Data!$G$3:$BA$2935,30,FALSE))</f>
        <v/>
      </c>
      <c r="AL47" s="4" t="str">
        <f>IF($H47=0,"",VLOOKUP($G47,Data!$G$3:$BA$2935,31,FALSE))</f>
        <v/>
      </c>
      <c r="AM47" s="4" t="str">
        <f>IF($H47=0,"",VLOOKUP($G47,Data!$G$3:$BA$2935,32,FALSE))</f>
        <v/>
      </c>
      <c r="AN47" s="4" t="str">
        <f>IF($H47=0,"",VLOOKUP($G47,Data!$G$3:$BA$2935,33,FALSE))</f>
        <v/>
      </c>
      <c r="AO47" s="4" t="str">
        <f>IF($H47=0,"",VLOOKUP($G47,Data!$G$3:$BA$2935,34,FALSE))</f>
        <v/>
      </c>
      <c r="AP47" s="4" t="str">
        <f>IF($H47=0,"",VLOOKUP($G47,Data!$G$3:$BA$2935,35,FALSE))</f>
        <v/>
      </c>
      <c r="AQ47" s="4" t="str">
        <f>IF($H47=0,"",VLOOKUP($G47,Data!$G$3:$BA$2935,36,FALSE))</f>
        <v/>
      </c>
      <c r="AR47" s="4" t="str">
        <f>IF($H47=0,"",VLOOKUP($G47,Data!$G$3:$BA$2935,37,FALSE))</f>
        <v/>
      </c>
      <c r="AS47" s="4" t="str">
        <f>IF($H47=0,"",VLOOKUP($G47,Data!$G$3:$BA$2935,38,FALSE))</f>
        <v/>
      </c>
      <c r="AT47" s="4" t="str">
        <f>IF($H47=0,"",VLOOKUP($G47,Data!$G$3:$BA$2935,39,FALSE))</f>
        <v/>
      </c>
    </row>
    <row r="48" spans="1:46" x14ac:dyDescent="0.3">
      <c r="A48" s="4">
        <f>PSSE!A57</f>
        <v>916032</v>
      </c>
      <c r="B48" s="4" t="str">
        <f>PSSE!B57</f>
        <v>NAMKHANH_H1</v>
      </c>
      <c r="C48" s="4">
        <f>PSSE!D57</f>
        <v>10.5</v>
      </c>
      <c r="D48" s="52">
        <f>PSSE!E57</f>
        <v>20</v>
      </c>
      <c r="E48" s="52" t="str">
        <f>PSSE!F57</f>
        <v>TD</v>
      </c>
      <c r="F48" s="52">
        <f>PSSE!G57</f>
        <v>1</v>
      </c>
      <c r="G48" s="52" t="str">
        <f t="shared" si="1"/>
        <v>AVR10.520TD1</v>
      </c>
      <c r="H48" s="52">
        <f>COUNTIF(Data!$G$3:$BA$2935,AVR!$G48)</f>
        <v>1</v>
      </c>
      <c r="I48" s="52" t="str">
        <f>IF($H48=0,"",VLOOKUP($G48,Data!$G$3:$BA$2935,2,FALSE))</f>
        <v>'ESST4B'</v>
      </c>
      <c r="J48" s="52">
        <f>PSSE!C57</f>
        <v>1</v>
      </c>
      <c r="K48" s="52">
        <f>IF($H48=0,"",VLOOKUP($G48,Data!$G$3:$BA$2935,4,FALSE))</f>
        <v>0</v>
      </c>
      <c r="L48" s="52">
        <f>IF($H48=0,"",VLOOKUP($G48,Data!$G$3:$BA$2935,5,FALSE))</f>
        <v>10.75</v>
      </c>
      <c r="M48" s="52">
        <f>IF($H48=0,"",VLOOKUP($G48,Data!$G$3:$BA$2935,6,FALSE))</f>
        <v>10.75</v>
      </c>
      <c r="N48" s="52">
        <f>IF($H48=0,"",VLOOKUP($G48,Data!$G$3:$BA$2935,7,FALSE))</f>
        <v>5</v>
      </c>
      <c r="O48" s="52">
        <f>IF($H48=0,"",VLOOKUP($G48,Data!$G$3:$BA$2935,8,FALSE))</f>
        <v>-0.87</v>
      </c>
      <c r="P48" s="52">
        <f>IF($H48=0,"",VLOOKUP($G48,Data!$G$3:$BA$2935,9,FALSE))</f>
        <v>0</v>
      </c>
      <c r="Q48" s="52">
        <f>IF($H48=0,"",VLOOKUP($G48,Data!$G$3:$BA$2935,10,FALSE))</f>
        <v>1</v>
      </c>
      <c r="R48" s="52">
        <f>IF($H48=0,"",VLOOKUP($G48,Data!$G$3:$BA$2935,11,FALSE))</f>
        <v>0</v>
      </c>
      <c r="S48" s="52">
        <f>IF($H48=0,"",VLOOKUP($G48,Data!$G$3:$BA$2935,12,FALSE))</f>
        <v>99</v>
      </c>
      <c r="T48" s="52">
        <f>IF($H48=0,"",VLOOKUP($G48,Data!$G$3:$BA$2935,13,FALSE))</f>
        <v>-99</v>
      </c>
      <c r="U48" s="52">
        <f>IF($H48=0,"",VLOOKUP($G48,Data!$G$3:$BA$2935,14,FALSE))</f>
        <v>0</v>
      </c>
      <c r="V48" s="52">
        <f>IF($H48=0,"",VLOOKUP($G48,Data!$G$3:$BA$2935,15,FALSE))</f>
        <v>9.3000000000000007</v>
      </c>
      <c r="W48" s="52">
        <f>IF($H48=0,"",VLOOKUP($G48,Data!$G$3:$BA$2935,16,FALSE))</f>
        <v>0</v>
      </c>
      <c r="X48" s="52">
        <f>IF($H48=0,"",VLOOKUP($G48,Data!$G$3:$BA$2935,17,FALSE))</f>
        <v>11.63</v>
      </c>
      <c r="Y48" s="52">
        <f>IF($H48=0,"",VLOOKUP($G48,Data!$G$3:$BA$2935,18,FALSE))</f>
        <v>0.113</v>
      </c>
      <c r="Z48" s="52">
        <f>IF($H48=0,"",VLOOKUP($G48,Data!$G$3:$BA$2935,19,FALSE))</f>
        <v>0.124</v>
      </c>
      <c r="AA48" s="52">
        <f>IF($H48=0,"",VLOOKUP($G48,Data!$G$3:$BA$2935,20,FALSE))</f>
        <v>0</v>
      </c>
      <c r="AB48" s="4" t="str">
        <f>IF($H48=0,"",VLOOKUP($G48,Data!$G$3:$BA$2935,21,FALSE))</f>
        <v>/</v>
      </c>
      <c r="AC48" s="4" t="str">
        <f>IF($H48=0,"",VLOOKUP($G48,Data!$G$3:$BA$2935,22,FALSE))</f>
        <v>/</v>
      </c>
      <c r="AD48" s="4" t="str">
        <f>IF($H48=0,"",VLOOKUP($G48,Data!$G$3:$BA$2935,23,FALSE))</f>
        <v/>
      </c>
      <c r="AE48" s="4" t="str">
        <f>IF($H48=0,"",VLOOKUP($G48,Data!$G$3:$BA$2935,24,FALSE))</f>
        <v/>
      </c>
      <c r="AF48" s="4" t="str">
        <f>IF($H48=0,"",VLOOKUP($G48,Data!$G$3:$BA$2935,25,FALSE))</f>
        <v/>
      </c>
      <c r="AG48" s="4" t="str">
        <f>IF($H48=0,"",VLOOKUP($G48,Data!$G$3:$BA$2935,26,FALSE))</f>
        <v/>
      </c>
      <c r="AH48" s="4" t="str">
        <f>IF($H48=0,"",VLOOKUP($G48,Data!$G$3:$BA$2935,27,FALSE))</f>
        <v/>
      </c>
      <c r="AI48" s="4" t="str">
        <f>IF($H48=0,"",VLOOKUP($G48,Data!$G$3:$BA$2935,28,FALSE))</f>
        <v/>
      </c>
      <c r="AJ48" s="4" t="str">
        <f>IF($H48=0,"",VLOOKUP($G48,Data!$G$3:$BA$2935,29,FALSE))</f>
        <v/>
      </c>
      <c r="AK48" s="4" t="str">
        <f>IF($H48=0,"",VLOOKUP($G48,Data!$G$3:$BA$2935,30,FALSE))</f>
        <v/>
      </c>
      <c r="AL48" s="4" t="str">
        <f>IF($H48=0,"",VLOOKUP($G48,Data!$G$3:$BA$2935,31,FALSE))</f>
        <v/>
      </c>
      <c r="AM48" s="4" t="str">
        <f>IF($H48=0,"",VLOOKUP($G48,Data!$G$3:$BA$2935,32,FALSE))</f>
        <v/>
      </c>
      <c r="AN48" s="4" t="str">
        <f>IF($H48=0,"",VLOOKUP($G48,Data!$G$3:$BA$2935,33,FALSE))</f>
        <v/>
      </c>
      <c r="AO48" s="4" t="str">
        <f>IF($H48=0,"",VLOOKUP($G48,Data!$G$3:$BA$2935,34,FALSE))</f>
        <v/>
      </c>
      <c r="AP48" s="4" t="str">
        <f>IF($H48=0,"",VLOOKUP($G48,Data!$G$3:$BA$2935,35,FALSE))</f>
        <v/>
      </c>
      <c r="AQ48" s="4" t="str">
        <f>IF($H48=0,"",VLOOKUP($G48,Data!$G$3:$BA$2935,36,FALSE))</f>
        <v/>
      </c>
      <c r="AR48" s="4" t="str">
        <f>IF($H48=0,"",VLOOKUP($G48,Data!$G$3:$BA$2935,37,FALSE))</f>
        <v/>
      </c>
      <c r="AS48" s="4" t="str">
        <f>IF($H48=0,"",VLOOKUP($G48,Data!$G$3:$BA$2935,38,FALSE))</f>
        <v/>
      </c>
      <c r="AT48" s="4" t="str">
        <f>IF($H48=0,"",VLOOKUP($G48,Data!$G$3:$BA$2935,39,FALSE))</f>
        <v/>
      </c>
    </row>
    <row r="49" spans="1:46" x14ac:dyDescent="0.3">
      <c r="A49" s="4">
        <f>PSSE!A58</f>
        <v>916033</v>
      </c>
      <c r="B49" s="4" t="str">
        <f>PSSE!B58</f>
        <v>BACNA_H1</v>
      </c>
      <c r="C49" s="4">
        <f>PSSE!D58</f>
        <v>10.5</v>
      </c>
      <c r="D49" s="52">
        <f>PSSE!E58</f>
        <v>20</v>
      </c>
      <c r="E49" s="52" t="str">
        <f>PSSE!F58</f>
        <v>TD</v>
      </c>
      <c r="F49" s="52">
        <f>PSSE!G58</f>
        <v>1</v>
      </c>
      <c r="G49" s="52" t="str">
        <f t="shared" si="1"/>
        <v>AVR10.520TD1</v>
      </c>
      <c r="H49" s="52">
        <f>COUNTIF(Data!$G$3:$BA$2935,AVR!$G49)</f>
        <v>1</v>
      </c>
      <c r="I49" s="52" t="str">
        <f>IF($H49=0,"",VLOOKUP($G49,Data!$G$3:$BA$2935,2,FALSE))</f>
        <v>'ESST4B'</v>
      </c>
      <c r="J49" s="52">
        <f>PSSE!C58</f>
        <v>1</v>
      </c>
      <c r="K49" s="52">
        <f>IF($H49=0,"",VLOOKUP($G49,Data!$G$3:$BA$2935,4,FALSE))</f>
        <v>0</v>
      </c>
      <c r="L49" s="52">
        <f>IF($H49=0,"",VLOOKUP($G49,Data!$G$3:$BA$2935,5,FALSE))</f>
        <v>10.75</v>
      </c>
      <c r="M49" s="52">
        <f>IF($H49=0,"",VLOOKUP($G49,Data!$G$3:$BA$2935,6,FALSE))</f>
        <v>10.75</v>
      </c>
      <c r="N49" s="52">
        <f>IF($H49=0,"",VLOOKUP($G49,Data!$G$3:$BA$2935,7,FALSE))</f>
        <v>5</v>
      </c>
      <c r="O49" s="52">
        <f>IF($H49=0,"",VLOOKUP($G49,Data!$G$3:$BA$2935,8,FALSE))</f>
        <v>-0.87</v>
      </c>
      <c r="P49" s="52">
        <f>IF($H49=0,"",VLOOKUP($G49,Data!$G$3:$BA$2935,9,FALSE))</f>
        <v>0</v>
      </c>
      <c r="Q49" s="52">
        <f>IF($H49=0,"",VLOOKUP($G49,Data!$G$3:$BA$2935,10,FALSE))</f>
        <v>1</v>
      </c>
      <c r="R49" s="52">
        <f>IF($H49=0,"",VLOOKUP($G49,Data!$G$3:$BA$2935,11,FALSE))</f>
        <v>0</v>
      </c>
      <c r="S49" s="52">
        <f>IF($H49=0,"",VLOOKUP($G49,Data!$G$3:$BA$2935,12,FALSE))</f>
        <v>99</v>
      </c>
      <c r="T49" s="52">
        <f>IF($H49=0,"",VLOOKUP($G49,Data!$G$3:$BA$2935,13,FALSE))</f>
        <v>-99</v>
      </c>
      <c r="U49" s="52">
        <f>IF($H49=0,"",VLOOKUP($G49,Data!$G$3:$BA$2935,14,FALSE))</f>
        <v>0</v>
      </c>
      <c r="V49" s="52">
        <f>IF($H49=0,"",VLOOKUP($G49,Data!$G$3:$BA$2935,15,FALSE))</f>
        <v>9.3000000000000007</v>
      </c>
      <c r="W49" s="52">
        <f>IF($H49=0,"",VLOOKUP($G49,Data!$G$3:$BA$2935,16,FALSE))</f>
        <v>0</v>
      </c>
      <c r="X49" s="52">
        <f>IF($H49=0,"",VLOOKUP($G49,Data!$G$3:$BA$2935,17,FALSE))</f>
        <v>11.63</v>
      </c>
      <c r="Y49" s="52">
        <f>IF($H49=0,"",VLOOKUP($G49,Data!$G$3:$BA$2935,18,FALSE))</f>
        <v>0.113</v>
      </c>
      <c r="Z49" s="52">
        <f>IF($H49=0,"",VLOOKUP($G49,Data!$G$3:$BA$2935,19,FALSE))</f>
        <v>0.124</v>
      </c>
      <c r="AA49" s="52">
        <f>IF($H49=0,"",VLOOKUP($G49,Data!$G$3:$BA$2935,20,FALSE))</f>
        <v>0</v>
      </c>
      <c r="AB49" s="4" t="str">
        <f>IF($H49=0,"",VLOOKUP($G49,Data!$G$3:$BA$2935,21,FALSE))</f>
        <v>/</v>
      </c>
      <c r="AC49" s="4" t="str">
        <f>IF($H49=0,"",VLOOKUP($G49,Data!$G$3:$BA$2935,22,FALSE))</f>
        <v>/</v>
      </c>
      <c r="AD49" s="4" t="str">
        <f>IF($H49=0,"",VLOOKUP($G49,Data!$G$3:$BA$2935,23,FALSE))</f>
        <v/>
      </c>
      <c r="AE49" s="4" t="str">
        <f>IF($H49=0,"",VLOOKUP($G49,Data!$G$3:$BA$2935,24,FALSE))</f>
        <v/>
      </c>
      <c r="AF49" s="4" t="str">
        <f>IF($H49=0,"",VLOOKUP($G49,Data!$G$3:$BA$2935,25,FALSE))</f>
        <v/>
      </c>
      <c r="AG49" s="4" t="str">
        <f>IF($H49=0,"",VLOOKUP($G49,Data!$G$3:$BA$2935,26,FALSE))</f>
        <v/>
      </c>
      <c r="AH49" s="4" t="str">
        <f>IF($H49=0,"",VLOOKUP($G49,Data!$G$3:$BA$2935,27,FALSE))</f>
        <v/>
      </c>
      <c r="AI49" s="4" t="str">
        <f>IF($H49=0,"",VLOOKUP($G49,Data!$G$3:$BA$2935,28,FALSE))</f>
        <v/>
      </c>
      <c r="AJ49" s="4" t="str">
        <f>IF($H49=0,"",VLOOKUP($G49,Data!$G$3:$BA$2935,29,FALSE))</f>
        <v/>
      </c>
      <c r="AK49" s="4" t="str">
        <f>IF($H49=0,"",VLOOKUP($G49,Data!$G$3:$BA$2935,30,FALSE))</f>
        <v/>
      </c>
      <c r="AL49" s="4" t="str">
        <f>IF($H49=0,"",VLOOKUP($G49,Data!$G$3:$BA$2935,31,FALSE))</f>
        <v/>
      </c>
      <c r="AM49" s="4" t="str">
        <f>IF($H49=0,"",VLOOKUP($G49,Data!$G$3:$BA$2935,32,FALSE))</f>
        <v/>
      </c>
      <c r="AN49" s="4" t="str">
        <f>IF($H49=0,"",VLOOKUP($G49,Data!$G$3:$BA$2935,33,FALSE))</f>
        <v/>
      </c>
      <c r="AO49" s="4" t="str">
        <f>IF($H49=0,"",VLOOKUP($G49,Data!$G$3:$BA$2935,34,FALSE))</f>
        <v/>
      </c>
      <c r="AP49" s="4" t="str">
        <f>IF($H49=0,"",VLOOKUP($G49,Data!$G$3:$BA$2935,35,FALSE))</f>
        <v/>
      </c>
      <c r="AQ49" s="4" t="str">
        <f>IF($H49=0,"",VLOOKUP($G49,Data!$G$3:$BA$2935,36,FALSE))</f>
        <v/>
      </c>
      <c r="AR49" s="4" t="str">
        <f>IF($H49=0,"",VLOOKUP($G49,Data!$G$3:$BA$2935,37,FALSE))</f>
        <v/>
      </c>
      <c r="AS49" s="4" t="str">
        <f>IF($H49=0,"",VLOOKUP($G49,Data!$G$3:$BA$2935,38,FALSE))</f>
        <v/>
      </c>
      <c r="AT49" s="4" t="str">
        <f>IF($H49=0,"",VLOOKUP($G49,Data!$G$3:$BA$2935,39,FALSE))</f>
        <v/>
      </c>
    </row>
    <row r="50" spans="1:46" x14ac:dyDescent="0.3">
      <c r="A50" s="4">
        <f>PSSE!A59</f>
        <v>916036</v>
      </c>
      <c r="B50" s="4" t="str">
        <f>PSSE!B59</f>
        <v>VINHHA_H1</v>
      </c>
      <c r="C50" s="4">
        <f>PSSE!D59</f>
        <v>10.5</v>
      </c>
      <c r="D50" s="52">
        <f>PSSE!E59</f>
        <v>20</v>
      </c>
      <c r="E50" s="52" t="str">
        <f>PSSE!F59</f>
        <v>TD</v>
      </c>
      <c r="F50" s="52">
        <f>PSSE!G59</f>
        <v>1</v>
      </c>
      <c r="G50" s="52" t="str">
        <f t="shared" si="1"/>
        <v>AVR10.520TD1</v>
      </c>
      <c r="H50" s="52">
        <f>COUNTIF(Data!$G$3:$BA$2935,AVR!$G50)</f>
        <v>1</v>
      </c>
      <c r="I50" s="52" t="str">
        <f>IF($H50=0,"",VLOOKUP($G50,Data!$G$3:$BA$2935,2,FALSE))</f>
        <v>'ESST4B'</v>
      </c>
      <c r="J50" s="52">
        <f>PSSE!C59</f>
        <v>1</v>
      </c>
      <c r="K50" s="52">
        <f>IF($H50=0,"",VLOOKUP($G50,Data!$G$3:$BA$2935,4,FALSE))</f>
        <v>0</v>
      </c>
      <c r="L50" s="52">
        <f>IF($H50=0,"",VLOOKUP($G50,Data!$G$3:$BA$2935,5,FALSE))</f>
        <v>10.75</v>
      </c>
      <c r="M50" s="52">
        <f>IF($H50=0,"",VLOOKUP($G50,Data!$G$3:$BA$2935,6,FALSE))</f>
        <v>10.75</v>
      </c>
      <c r="N50" s="52">
        <f>IF($H50=0,"",VLOOKUP($G50,Data!$G$3:$BA$2935,7,FALSE))</f>
        <v>5</v>
      </c>
      <c r="O50" s="52">
        <f>IF($H50=0,"",VLOOKUP($G50,Data!$G$3:$BA$2935,8,FALSE))</f>
        <v>-0.87</v>
      </c>
      <c r="P50" s="52">
        <f>IF($H50=0,"",VLOOKUP($G50,Data!$G$3:$BA$2935,9,FALSE))</f>
        <v>0</v>
      </c>
      <c r="Q50" s="52">
        <f>IF($H50=0,"",VLOOKUP($G50,Data!$G$3:$BA$2935,10,FALSE))</f>
        <v>1</v>
      </c>
      <c r="R50" s="52">
        <f>IF($H50=0,"",VLOOKUP($G50,Data!$G$3:$BA$2935,11,FALSE))</f>
        <v>0</v>
      </c>
      <c r="S50" s="52">
        <f>IF($H50=0,"",VLOOKUP($G50,Data!$G$3:$BA$2935,12,FALSE))</f>
        <v>99</v>
      </c>
      <c r="T50" s="52">
        <f>IF($H50=0,"",VLOOKUP($G50,Data!$G$3:$BA$2935,13,FALSE))</f>
        <v>-99</v>
      </c>
      <c r="U50" s="52">
        <f>IF($H50=0,"",VLOOKUP($G50,Data!$G$3:$BA$2935,14,FALSE))</f>
        <v>0</v>
      </c>
      <c r="V50" s="52">
        <f>IF($H50=0,"",VLOOKUP($G50,Data!$G$3:$BA$2935,15,FALSE))</f>
        <v>9.3000000000000007</v>
      </c>
      <c r="W50" s="52">
        <f>IF($H50=0,"",VLOOKUP($G50,Data!$G$3:$BA$2935,16,FALSE))</f>
        <v>0</v>
      </c>
      <c r="X50" s="52">
        <f>IF($H50=0,"",VLOOKUP($G50,Data!$G$3:$BA$2935,17,FALSE))</f>
        <v>11.63</v>
      </c>
      <c r="Y50" s="52">
        <f>IF($H50=0,"",VLOOKUP($G50,Data!$G$3:$BA$2935,18,FALSE))</f>
        <v>0.113</v>
      </c>
      <c r="Z50" s="52">
        <f>IF($H50=0,"",VLOOKUP($G50,Data!$G$3:$BA$2935,19,FALSE))</f>
        <v>0.124</v>
      </c>
      <c r="AA50" s="52">
        <f>IF($H50=0,"",VLOOKUP($G50,Data!$G$3:$BA$2935,20,FALSE))</f>
        <v>0</v>
      </c>
      <c r="AB50" s="4" t="str">
        <f>IF($H50=0,"",VLOOKUP($G50,Data!$G$3:$BA$2935,21,FALSE))</f>
        <v>/</v>
      </c>
      <c r="AC50" s="4" t="str">
        <f>IF($H50=0,"",VLOOKUP($G50,Data!$G$3:$BA$2935,22,FALSE))</f>
        <v>/</v>
      </c>
      <c r="AD50" s="4" t="str">
        <f>IF($H50=0,"",VLOOKUP($G50,Data!$G$3:$BA$2935,23,FALSE))</f>
        <v/>
      </c>
      <c r="AE50" s="4" t="str">
        <f>IF($H50=0,"",VLOOKUP($G50,Data!$G$3:$BA$2935,24,FALSE))</f>
        <v/>
      </c>
      <c r="AF50" s="4" t="str">
        <f>IF($H50=0,"",VLOOKUP($G50,Data!$G$3:$BA$2935,25,FALSE))</f>
        <v/>
      </c>
      <c r="AG50" s="4" t="str">
        <f>IF($H50=0,"",VLOOKUP($G50,Data!$G$3:$BA$2935,26,FALSE))</f>
        <v/>
      </c>
      <c r="AH50" s="4" t="str">
        <f>IF($H50=0,"",VLOOKUP($G50,Data!$G$3:$BA$2935,27,FALSE))</f>
        <v/>
      </c>
      <c r="AI50" s="4" t="str">
        <f>IF($H50=0,"",VLOOKUP($G50,Data!$G$3:$BA$2935,28,FALSE))</f>
        <v/>
      </c>
      <c r="AJ50" s="4" t="str">
        <f>IF($H50=0,"",VLOOKUP($G50,Data!$G$3:$BA$2935,29,FALSE))</f>
        <v/>
      </c>
      <c r="AK50" s="4" t="str">
        <f>IF($H50=0,"",VLOOKUP($G50,Data!$G$3:$BA$2935,30,FALSE))</f>
        <v/>
      </c>
      <c r="AL50" s="4" t="str">
        <f>IF($H50=0,"",VLOOKUP($G50,Data!$G$3:$BA$2935,31,FALSE))</f>
        <v/>
      </c>
      <c r="AM50" s="4" t="str">
        <f>IF($H50=0,"",VLOOKUP($G50,Data!$G$3:$BA$2935,32,FALSE))</f>
        <v/>
      </c>
      <c r="AN50" s="4" t="str">
        <f>IF($H50=0,"",VLOOKUP($G50,Data!$G$3:$BA$2935,33,FALSE))</f>
        <v/>
      </c>
      <c r="AO50" s="4" t="str">
        <f>IF($H50=0,"",VLOOKUP($G50,Data!$G$3:$BA$2935,34,FALSE))</f>
        <v/>
      </c>
      <c r="AP50" s="4" t="str">
        <f>IF($H50=0,"",VLOOKUP($G50,Data!$G$3:$BA$2935,35,FALSE))</f>
        <v/>
      </c>
      <c r="AQ50" s="4" t="str">
        <f>IF($H50=0,"",VLOOKUP($G50,Data!$G$3:$BA$2935,36,FALSE))</f>
        <v/>
      </c>
      <c r="AR50" s="4" t="str">
        <f>IF($H50=0,"",VLOOKUP($G50,Data!$G$3:$BA$2935,37,FALSE))</f>
        <v/>
      </c>
      <c r="AS50" s="4" t="str">
        <f>IF($H50=0,"",VLOOKUP($G50,Data!$G$3:$BA$2935,38,FALSE))</f>
        <v/>
      </c>
      <c r="AT50" s="4" t="str">
        <f>IF($H50=0,"",VLOOKUP($G50,Data!$G$3:$BA$2935,39,FALSE))</f>
        <v/>
      </c>
    </row>
    <row r="51" spans="1:46" x14ac:dyDescent="0.3">
      <c r="A51" s="4">
        <f>PSSE!A60</f>
        <v>916038</v>
      </c>
      <c r="B51" s="4" t="str">
        <f>PSSE!B60</f>
        <v>SUOICHAN1_H1</v>
      </c>
      <c r="C51" s="4">
        <f>PSSE!D60</f>
        <v>10.5</v>
      </c>
      <c r="D51" s="52">
        <f>PSSE!E60</f>
        <v>20</v>
      </c>
      <c r="E51" s="52" t="str">
        <f>PSSE!F60</f>
        <v>TD</v>
      </c>
      <c r="F51" s="52">
        <f>PSSE!G60</f>
        <v>1</v>
      </c>
      <c r="G51" s="52" t="str">
        <f t="shared" si="1"/>
        <v>AVR10.520TD1</v>
      </c>
      <c r="H51" s="52">
        <f>COUNTIF(Data!$G$3:$BA$2935,AVR!$G51)</f>
        <v>1</v>
      </c>
      <c r="I51" s="52" t="str">
        <f>IF($H51=0,"",VLOOKUP($G51,Data!$G$3:$BA$2935,2,FALSE))</f>
        <v>'ESST4B'</v>
      </c>
      <c r="J51" s="52">
        <f>PSSE!C60</f>
        <v>1</v>
      </c>
      <c r="K51" s="52">
        <f>IF($H51=0,"",VLOOKUP($G51,Data!$G$3:$BA$2935,4,FALSE))</f>
        <v>0</v>
      </c>
      <c r="L51" s="52">
        <f>IF($H51=0,"",VLOOKUP($G51,Data!$G$3:$BA$2935,5,FALSE))</f>
        <v>10.75</v>
      </c>
      <c r="M51" s="52">
        <f>IF($H51=0,"",VLOOKUP($G51,Data!$G$3:$BA$2935,6,FALSE))</f>
        <v>10.75</v>
      </c>
      <c r="N51" s="52">
        <f>IF($H51=0,"",VLOOKUP($G51,Data!$G$3:$BA$2935,7,FALSE))</f>
        <v>5</v>
      </c>
      <c r="O51" s="52">
        <f>IF($H51=0,"",VLOOKUP($G51,Data!$G$3:$BA$2935,8,FALSE))</f>
        <v>-0.87</v>
      </c>
      <c r="P51" s="52">
        <f>IF($H51=0,"",VLOOKUP($G51,Data!$G$3:$BA$2935,9,FALSE))</f>
        <v>0</v>
      </c>
      <c r="Q51" s="52">
        <f>IF($H51=0,"",VLOOKUP($G51,Data!$G$3:$BA$2935,10,FALSE))</f>
        <v>1</v>
      </c>
      <c r="R51" s="52">
        <f>IF($H51=0,"",VLOOKUP($G51,Data!$G$3:$BA$2935,11,FALSE))</f>
        <v>0</v>
      </c>
      <c r="S51" s="52">
        <f>IF($H51=0,"",VLOOKUP($G51,Data!$G$3:$BA$2935,12,FALSE))</f>
        <v>99</v>
      </c>
      <c r="T51" s="52">
        <f>IF($H51=0,"",VLOOKUP($G51,Data!$G$3:$BA$2935,13,FALSE))</f>
        <v>-99</v>
      </c>
      <c r="U51" s="52">
        <f>IF($H51=0,"",VLOOKUP($G51,Data!$G$3:$BA$2935,14,FALSE))</f>
        <v>0</v>
      </c>
      <c r="V51" s="52">
        <f>IF($H51=0,"",VLOOKUP($G51,Data!$G$3:$BA$2935,15,FALSE))</f>
        <v>9.3000000000000007</v>
      </c>
      <c r="W51" s="52">
        <f>IF($H51=0,"",VLOOKUP($G51,Data!$G$3:$BA$2935,16,FALSE))</f>
        <v>0</v>
      </c>
      <c r="X51" s="52">
        <f>IF($H51=0,"",VLOOKUP($G51,Data!$G$3:$BA$2935,17,FALSE))</f>
        <v>11.63</v>
      </c>
      <c r="Y51" s="52">
        <f>IF($H51=0,"",VLOOKUP($G51,Data!$G$3:$BA$2935,18,FALSE))</f>
        <v>0.113</v>
      </c>
      <c r="Z51" s="52">
        <f>IF($H51=0,"",VLOOKUP($G51,Data!$G$3:$BA$2935,19,FALSE))</f>
        <v>0.124</v>
      </c>
      <c r="AA51" s="52">
        <f>IF($H51=0,"",VLOOKUP($G51,Data!$G$3:$BA$2935,20,FALSE))</f>
        <v>0</v>
      </c>
      <c r="AB51" s="4" t="str">
        <f>IF($H51=0,"",VLOOKUP($G51,Data!$G$3:$BA$2935,21,FALSE))</f>
        <v>/</v>
      </c>
      <c r="AC51" s="4" t="str">
        <f>IF($H51=0,"",VLOOKUP($G51,Data!$G$3:$BA$2935,22,FALSE))</f>
        <v>/</v>
      </c>
      <c r="AD51" s="4" t="str">
        <f>IF($H51=0,"",VLOOKUP($G51,Data!$G$3:$BA$2935,23,FALSE))</f>
        <v/>
      </c>
      <c r="AE51" s="4" t="str">
        <f>IF($H51=0,"",VLOOKUP($G51,Data!$G$3:$BA$2935,24,FALSE))</f>
        <v/>
      </c>
      <c r="AF51" s="4" t="str">
        <f>IF($H51=0,"",VLOOKUP($G51,Data!$G$3:$BA$2935,25,FALSE))</f>
        <v/>
      </c>
      <c r="AG51" s="4" t="str">
        <f>IF($H51=0,"",VLOOKUP($G51,Data!$G$3:$BA$2935,26,FALSE))</f>
        <v/>
      </c>
      <c r="AH51" s="4" t="str">
        <f>IF($H51=0,"",VLOOKUP($G51,Data!$G$3:$BA$2935,27,FALSE))</f>
        <v/>
      </c>
      <c r="AI51" s="4" t="str">
        <f>IF($H51=0,"",VLOOKUP($G51,Data!$G$3:$BA$2935,28,FALSE))</f>
        <v/>
      </c>
      <c r="AJ51" s="4" t="str">
        <f>IF($H51=0,"",VLOOKUP($G51,Data!$G$3:$BA$2935,29,FALSE))</f>
        <v/>
      </c>
      <c r="AK51" s="4" t="str">
        <f>IF($H51=0,"",VLOOKUP($G51,Data!$G$3:$BA$2935,30,FALSE))</f>
        <v/>
      </c>
      <c r="AL51" s="4" t="str">
        <f>IF($H51=0,"",VLOOKUP($G51,Data!$G$3:$BA$2935,31,FALSE))</f>
        <v/>
      </c>
      <c r="AM51" s="4" t="str">
        <f>IF($H51=0,"",VLOOKUP($G51,Data!$G$3:$BA$2935,32,FALSE))</f>
        <v/>
      </c>
      <c r="AN51" s="4" t="str">
        <f>IF($H51=0,"",VLOOKUP($G51,Data!$G$3:$BA$2935,33,FALSE))</f>
        <v/>
      </c>
      <c r="AO51" s="4" t="str">
        <f>IF($H51=0,"",VLOOKUP($G51,Data!$G$3:$BA$2935,34,FALSE))</f>
        <v/>
      </c>
      <c r="AP51" s="4" t="str">
        <f>IF($H51=0,"",VLOOKUP($G51,Data!$G$3:$BA$2935,35,FALSE))</f>
        <v/>
      </c>
      <c r="AQ51" s="4" t="str">
        <f>IF($H51=0,"",VLOOKUP($G51,Data!$G$3:$BA$2935,36,FALSE))</f>
        <v/>
      </c>
      <c r="AR51" s="4" t="str">
        <f>IF($H51=0,"",VLOOKUP($G51,Data!$G$3:$BA$2935,37,FALSE))</f>
        <v/>
      </c>
      <c r="AS51" s="4" t="str">
        <f>IF($H51=0,"",VLOOKUP($G51,Data!$G$3:$BA$2935,38,FALSE))</f>
        <v/>
      </c>
      <c r="AT51" s="4" t="str">
        <f>IF($H51=0,"",VLOOKUP($G51,Data!$G$3:$BA$2935,39,FALSE))</f>
        <v/>
      </c>
    </row>
    <row r="52" spans="1:46" x14ac:dyDescent="0.3">
      <c r="A52" s="4">
        <f>PSSE!A61</f>
        <v>916039</v>
      </c>
      <c r="B52" s="4" t="str">
        <f>PSSE!B61</f>
        <v>SUOICHAN2_H1</v>
      </c>
      <c r="C52" s="4">
        <f>PSSE!D61</f>
        <v>10.5</v>
      </c>
      <c r="D52" s="52">
        <f>PSSE!E61</f>
        <v>20</v>
      </c>
      <c r="E52" s="52" t="str">
        <f>PSSE!F61</f>
        <v>TD</v>
      </c>
      <c r="F52" s="52">
        <f>PSSE!G61</f>
        <v>1</v>
      </c>
      <c r="G52" s="52" t="str">
        <f t="shared" si="1"/>
        <v>AVR10.520TD1</v>
      </c>
      <c r="H52" s="52">
        <f>COUNTIF(Data!$G$3:$BA$2935,AVR!$G52)</f>
        <v>1</v>
      </c>
      <c r="I52" s="52" t="str">
        <f>IF($H52=0,"",VLOOKUP($G52,Data!$G$3:$BA$2935,2,FALSE))</f>
        <v>'ESST4B'</v>
      </c>
      <c r="J52" s="52">
        <f>PSSE!C61</f>
        <v>1</v>
      </c>
      <c r="K52" s="52">
        <f>IF($H52=0,"",VLOOKUP($G52,Data!$G$3:$BA$2935,4,FALSE))</f>
        <v>0</v>
      </c>
      <c r="L52" s="52">
        <f>IF($H52=0,"",VLOOKUP($G52,Data!$G$3:$BA$2935,5,FALSE))</f>
        <v>10.75</v>
      </c>
      <c r="M52" s="52">
        <f>IF($H52=0,"",VLOOKUP($G52,Data!$G$3:$BA$2935,6,FALSE))</f>
        <v>10.75</v>
      </c>
      <c r="N52" s="52">
        <f>IF($H52=0,"",VLOOKUP($G52,Data!$G$3:$BA$2935,7,FALSE))</f>
        <v>5</v>
      </c>
      <c r="O52" s="52">
        <f>IF($H52=0,"",VLOOKUP($G52,Data!$G$3:$BA$2935,8,FALSE))</f>
        <v>-0.87</v>
      </c>
      <c r="P52" s="52">
        <f>IF($H52=0,"",VLOOKUP($G52,Data!$G$3:$BA$2935,9,FALSE))</f>
        <v>0</v>
      </c>
      <c r="Q52" s="52">
        <f>IF($H52=0,"",VLOOKUP($G52,Data!$G$3:$BA$2935,10,FALSE))</f>
        <v>1</v>
      </c>
      <c r="R52" s="52">
        <f>IF($H52=0,"",VLOOKUP($G52,Data!$G$3:$BA$2935,11,FALSE))</f>
        <v>0</v>
      </c>
      <c r="S52" s="52">
        <f>IF($H52=0,"",VLOOKUP($G52,Data!$G$3:$BA$2935,12,FALSE))</f>
        <v>99</v>
      </c>
      <c r="T52" s="52">
        <f>IF($H52=0,"",VLOOKUP($G52,Data!$G$3:$BA$2935,13,FALSE))</f>
        <v>-99</v>
      </c>
      <c r="U52" s="52">
        <f>IF($H52=0,"",VLOOKUP($G52,Data!$G$3:$BA$2935,14,FALSE))</f>
        <v>0</v>
      </c>
      <c r="V52" s="52">
        <f>IF($H52=0,"",VLOOKUP($G52,Data!$G$3:$BA$2935,15,FALSE))</f>
        <v>9.3000000000000007</v>
      </c>
      <c r="W52" s="52">
        <f>IF($H52=0,"",VLOOKUP($G52,Data!$G$3:$BA$2935,16,FALSE))</f>
        <v>0</v>
      </c>
      <c r="X52" s="52">
        <f>IF($H52=0,"",VLOOKUP($G52,Data!$G$3:$BA$2935,17,FALSE))</f>
        <v>11.63</v>
      </c>
      <c r="Y52" s="52">
        <f>IF($H52=0,"",VLOOKUP($G52,Data!$G$3:$BA$2935,18,FALSE))</f>
        <v>0.113</v>
      </c>
      <c r="Z52" s="52">
        <f>IF($H52=0,"",VLOOKUP($G52,Data!$G$3:$BA$2935,19,FALSE))</f>
        <v>0.124</v>
      </c>
      <c r="AA52" s="52">
        <f>IF($H52=0,"",VLOOKUP($G52,Data!$G$3:$BA$2935,20,FALSE))</f>
        <v>0</v>
      </c>
      <c r="AB52" s="4" t="str">
        <f>IF($H52=0,"",VLOOKUP($G52,Data!$G$3:$BA$2935,21,FALSE))</f>
        <v>/</v>
      </c>
      <c r="AC52" s="4" t="str">
        <f>IF($H52=0,"",VLOOKUP($G52,Data!$G$3:$BA$2935,22,FALSE))</f>
        <v>/</v>
      </c>
      <c r="AD52" s="4" t="str">
        <f>IF($H52=0,"",VLOOKUP($G52,Data!$G$3:$BA$2935,23,FALSE))</f>
        <v/>
      </c>
      <c r="AE52" s="4" t="str">
        <f>IF($H52=0,"",VLOOKUP($G52,Data!$G$3:$BA$2935,24,FALSE))</f>
        <v/>
      </c>
      <c r="AF52" s="4" t="str">
        <f>IF($H52=0,"",VLOOKUP($G52,Data!$G$3:$BA$2935,25,FALSE))</f>
        <v/>
      </c>
      <c r="AG52" s="4" t="str">
        <f>IF($H52=0,"",VLOOKUP($G52,Data!$G$3:$BA$2935,26,FALSE))</f>
        <v/>
      </c>
      <c r="AH52" s="4" t="str">
        <f>IF($H52=0,"",VLOOKUP($G52,Data!$G$3:$BA$2935,27,FALSE))</f>
        <v/>
      </c>
      <c r="AI52" s="4" t="str">
        <f>IF($H52=0,"",VLOOKUP($G52,Data!$G$3:$BA$2935,28,FALSE))</f>
        <v/>
      </c>
      <c r="AJ52" s="4" t="str">
        <f>IF($H52=0,"",VLOOKUP($G52,Data!$G$3:$BA$2935,29,FALSE))</f>
        <v/>
      </c>
      <c r="AK52" s="4" t="str">
        <f>IF($H52=0,"",VLOOKUP($G52,Data!$G$3:$BA$2935,30,FALSE))</f>
        <v/>
      </c>
      <c r="AL52" s="4" t="str">
        <f>IF($H52=0,"",VLOOKUP($G52,Data!$G$3:$BA$2935,31,FALSE))</f>
        <v/>
      </c>
      <c r="AM52" s="4" t="str">
        <f>IF($H52=0,"",VLOOKUP($G52,Data!$G$3:$BA$2935,32,FALSE))</f>
        <v/>
      </c>
      <c r="AN52" s="4" t="str">
        <f>IF($H52=0,"",VLOOKUP($G52,Data!$G$3:$BA$2935,33,FALSE))</f>
        <v/>
      </c>
      <c r="AO52" s="4" t="str">
        <f>IF($H52=0,"",VLOOKUP($G52,Data!$G$3:$BA$2935,34,FALSE))</f>
        <v/>
      </c>
      <c r="AP52" s="4" t="str">
        <f>IF($H52=0,"",VLOOKUP($G52,Data!$G$3:$BA$2935,35,FALSE))</f>
        <v/>
      </c>
      <c r="AQ52" s="4" t="str">
        <f>IF($H52=0,"",VLOOKUP($G52,Data!$G$3:$BA$2935,36,FALSE))</f>
        <v/>
      </c>
      <c r="AR52" s="4" t="str">
        <f>IF($H52=0,"",VLOOKUP($G52,Data!$G$3:$BA$2935,37,FALSE))</f>
        <v/>
      </c>
      <c r="AS52" s="4" t="str">
        <f>IF($H52=0,"",VLOOKUP($G52,Data!$G$3:$BA$2935,38,FALSE))</f>
        <v/>
      </c>
      <c r="AT52" s="4" t="str">
        <f>IF($H52=0,"",VLOOKUP($G52,Data!$G$3:$BA$2935,39,FALSE))</f>
        <v/>
      </c>
    </row>
    <row r="53" spans="1:46" x14ac:dyDescent="0.3">
      <c r="A53" s="4">
        <f>PSSE!A62</f>
        <v>916045</v>
      </c>
      <c r="B53" s="4" t="str">
        <f>PSSE!B62</f>
        <v>NAMTHA_H1</v>
      </c>
      <c r="C53" s="4">
        <f>PSSE!D62</f>
        <v>11</v>
      </c>
      <c r="D53" s="52">
        <f>PSSE!E62</f>
        <v>25.5</v>
      </c>
      <c r="E53" s="52" t="str">
        <f>PSSE!F62</f>
        <v>TD</v>
      </c>
      <c r="F53" s="52">
        <f>PSSE!G62</f>
        <v>1</v>
      </c>
      <c r="G53" s="52" t="str">
        <f t="shared" si="1"/>
        <v>AVR1125.5TD1</v>
      </c>
      <c r="H53" s="52">
        <f>COUNTIF(Data!$G$3:$BA$2935,AVR!$G53)</f>
        <v>1</v>
      </c>
      <c r="I53" s="52" t="str">
        <f>IF($H53=0,"",VLOOKUP($G53,Data!$G$3:$BA$2935,2,FALSE))</f>
        <v>'ESST4B'</v>
      </c>
      <c r="J53" s="52">
        <f>PSSE!C62</f>
        <v>1</v>
      </c>
      <c r="K53" s="52">
        <f>IF($H53=0,"",VLOOKUP($G53,Data!$G$3:$BA$2935,4,FALSE))</f>
        <v>0</v>
      </c>
      <c r="L53" s="52">
        <f>IF($H53=0,"",VLOOKUP($G53,Data!$G$3:$BA$2935,5,FALSE))</f>
        <v>10.75</v>
      </c>
      <c r="M53" s="52">
        <f>IF($H53=0,"",VLOOKUP($G53,Data!$G$3:$BA$2935,6,FALSE))</f>
        <v>10.75</v>
      </c>
      <c r="N53" s="52">
        <f>IF($H53=0,"",VLOOKUP($G53,Data!$G$3:$BA$2935,7,FALSE))</f>
        <v>5</v>
      </c>
      <c r="O53" s="52">
        <f>IF($H53=0,"",VLOOKUP($G53,Data!$G$3:$BA$2935,8,FALSE))</f>
        <v>-0.87</v>
      </c>
      <c r="P53" s="52">
        <f>IF($H53=0,"",VLOOKUP($G53,Data!$G$3:$BA$2935,9,FALSE))</f>
        <v>0</v>
      </c>
      <c r="Q53" s="52">
        <f>IF($H53=0,"",VLOOKUP($G53,Data!$G$3:$BA$2935,10,FALSE))</f>
        <v>1</v>
      </c>
      <c r="R53" s="52">
        <f>IF($H53=0,"",VLOOKUP($G53,Data!$G$3:$BA$2935,11,FALSE))</f>
        <v>0</v>
      </c>
      <c r="S53" s="52">
        <f>IF($H53=0,"",VLOOKUP($G53,Data!$G$3:$BA$2935,12,FALSE))</f>
        <v>99</v>
      </c>
      <c r="T53" s="52">
        <f>IF($H53=0,"",VLOOKUP($G53,Data!$G$3:$BA$2935,13,FALSE))</f>
        <v>-99</v>
      </c>
      <c r="U53" s="52">
        <f>IF($H53=0,"",VLOOKUP($G53,Data!$G$3:$BA$2935,14,FALSE))</f>
        <v>0</v>
      </c>
      <c r="V53" s="52">
        <f>IF($H53=0,"",VLOOKUP($G53,Data!$G$3:$BA$2935,15,FALSE))</f>
        <v>9.3000000000000007</v>
      </c>
      <c r="W53" s="52">
        <f>IF($H53=0,"",VLOOKUP($G53,Data!$G$3:$BA$2935,16,FALSE))</f>
        <v>0</v>
      </c>
      <c r="X53" s="52">
        <f>IF($H53=0,"",VLOOKUP($G53,Data!$G$3:$BA$2935,17,FALSE))</f>
        <v>11.63</v>
      </c>
      <c r="Y53" s="52">
        <f>IF($H53=0,"",VLOOKUP($G53,Data!$G$3:$BA$2935,18,FALSE))</f>
        <v>0.113</v>
      </c>
      <c r="Z53" s="52">
        <f>IF($H53=0,"",VLOOKUP($G53,Data!$G$3:$BA$2935,19,FALSE))</f>
        <v>0.124</v>
      </c>
      <c r="AA53" s="52">
        <f>IF($H53=0,"",VLOOKUP($G53,Data!$G$3:$BA$2935,20,FALSE))</f>
        <v>0</v>
      </c>
      <c r="AB53" s="4" t="str">
        <f>IF($H53=0,"",VLOOKUP($G53,Data!$G$3:$BA$2935,21,FALSE))</f>
        <v>/</v>
      </c>
      <c r="AC53" s="4" t="str">
        <f>IF($H53=0,"",VLOOKUP($G53,Data!$G$3:$BA$2935,22,FALSE))</f>
        <v>/</v>
      </c>
      <c r="AD53" s="4" t="str">
        <f>IF($H53=0,"",VLOOKUP($G53,Data!$G$3:$BA$2935,23,FALSE))</f>
        <v/>
      </c>
      <c r="AE53" s="4" t="str">
        <f>IF($H53=0,"",VLOOKUP($G53,Data!$G$3:$BA$2935,24,FALSE))</f>
        <v/>
      </c>
      <c r="AF53" s="4" t="str">
        <f>IF($H53=0,"",VLOOKUP($G53,Data!$G$3:$BA$2935,25,FALSE))</f>
        <v/>
      </c>
      <c r="AG53" s="4" t="str">
        <f>IF($H53=0,"",VLOOKUP($G53,Data!$G$3:$BA$2935,26,FALSE))</f>
        <v/>
      </c>
      <c r="AH53" s="4" t="str">
        <f>IF($H53=0,"",VLOOKUP($G53,Data!$G$3:$BA$2935,27,FALSE))</f>
        <v/>
      </c>
      <c r="AI53" s="4" t="str">
        <f>IF($H53=0,"",VLOOKUP($G53,Data!$G$3:$BA$2935,28,FALSE))</f>
        <v/>
      </c>
      <c r="AJ53" s="4" t="str">
        <f>IF($H53=0,"",VLOOKUP($G53,Data!$G$3:$BA$2935,29,FALSE))</f>
        <v/>
      </c>
      <c r="AK53" s="4" t="str">
        <f>IF($H53=0,"",VLOOKUP($G53,Data!$G$3:$BA$2935,30,FALSE))</f>
        <v/>
      </c>
      <c r="AL53" s="4" t="str">
        <f>IF($H53=0,"",VLOOKUP($G53,Data!$G$3:$BA$2935,31,FALSE))</f>
        <v/>
      </c>
      <c r="AM53" s="4" t="str">
        <f>IF($H53=0,"",VLOOKUP($G53,Data!$G$3:$BA$2935,32,FALSE))</f>
        <v/>
      </c>
      <c r="AN53" s="4" t="str">
        <f>IF($H53=0,"",VLOOKUP($G53,Data!$G$3:$BA$2935,33,FALSE))</f>
        <v/>
      </c>
      <c r="AO53" s="4" t="str">
        <f>IF($H53=0,"",VLOOKUP($G53,Data!$G$3:$BA$2935,34,FALSE))</f>
        <v/>
      </c>
      <c r="AP53" s="4" t="str">
        <f>IF($H53=0,"",VLOOKUP($G53,Data!$G$3:$BA$2935,35,FALSE))</f>
        <v/>
      </c>
      <c r="AQ53" s="4" t="str">
        <f>IF($H53=0,"",VLOOKUP($G53,Data!$G$3:$BA$2935,36,FALSE))</f>
        <v/>
      </c>
      <c r="AR53" s="4" t="str">
        <f>IF($H53=0,"",VLOOKUP($G53,Data!$G$3:$BA$2935,37,FALSE))</f>
        <v/>
      </c>
      <c r="AS53" s="4" t="str">
        <f>IF($H53=0,"",VLOOKUP($G53,Data!$G$3:$BA$2935,38,FALSE))</f>
        <v/>
      </c>
      <c r="AT53" s="4" t="str">
        <f>IF($H53=0,"",VLOOKUP($G53,Data!$G$3:$BA$2935,39,FALSE))</f>
        <v/>
      </c>
    </row>
    <row r="54" spans="1:46" x14ac:dyDescent="0.3">
      <c r="A54" s="4">
        <f>PSSE!A63</f>
        <v>916046</v>
      </c>
      <c r="B54" s="4" t="str">
        <f>PSSE!B63</f>
        <v>NAMTHA_H1</v>
      </c>
      <c r="C54" s="4">
        <f>PSSE!D63</f>
        <v>10.5</v>
      </c>
      <c r="D54" s="52">
        <f>PSSE!E63</f>
        <v>20</v>
      </c>
      <c r="E54" s="52" t="str">
        <f>PSSE!F63</f>
        <v>TD</v>
      </c>
      <c r="F54" s="52">
        <f>PSSE!G63</f>
        <v>1</v>
      </c>
      <c r="G54" s="52" t="str">
        <f t="shared" si="1"/>
        <v>AVR10.520TD1</v>
      </c>
      <c r="H54" s="52">
        <f>COUNTIF(Data!$G$3:$BA$2935,AVR!$G54)</f>
        <v>1</v>
      </c>
      <c r="I54" s="52" t="str">
        <f>IF($H54=0,"",VLOOKUP($G54,Data!$G$3:$BA$2935,2,FALSE))</f>
        <v>'ESST4B'</v>
      </c>
      <c r="J54" s="52">
        <f>PSSE!C63</f>
        <v>1</v>
      </c>
      <c r="K54" s="52">
        <f>IF($H54=0,"",VLOOKUP($G54,Data!$G$3:$BA$2935,4,FALSE))</f>
        <v>0</v>
      </c>
      <c r="L54" s="52">
        <f>IF($H54=0,"",VLOOKUP($G54,Data!$G$3:$BA$2935,5,FALSE))</f>
        <v>10.75</v>
      </c>
      <c r="M54" s="52">
        <f>IF($H54=0,"",VLOOKUP($G54,Data!$G$3:$BA$2935,6,FALSE))</f>
        <v>10.75</v>
      </c>
      <c r="N54" s="52">
        <f>IF($H54=0,"",VLOOKUP($G54,Data!$G$3:$BA$2935,7,FALSE))</f>
        <v>5</v>
      </c>
      <c r="O54" s="52">
        <f>IF($H54=0,"",VLOOKUP($G54,Data!$G$3:$BA$2935,8,FALSE))</f>
        <v>-0.87</v>
      </c>
      <c r="P54" s="52">
        <f>IF($H54=0,"",VLOOKUP($G54,Data!$G$3:$BA$2935,9,FALSE))</f>
        <v>0</v>
      </c>
      <c r="Q54" s="52">
        <f>IF($H54=0,"",VLOOKUP($G54,Data!$G$3:$BA$2935,10,FALSE))</f>
        <v>1</v>
      </c>
      <c r="R54" s="52">
        <f>IF($H54=0,"",VLOOKUP($G54,Data!$G$3:$BA$2935,11,FALSE))</f>
        <v>0</v>
      </c>
      <c r="S54" s="52">
        <f>IF($H54=0,"",VLOOKUP($G54,Data!$G$3:$BA$2935,12,FALSE))</f>
        <v>99</v>
      </c>
      <c r="T54" s="52">
        <f>IF($H54=0,"",VLOOKUP($G54,Data!$G$3:$BA$2935,13,FALSE))</f>
        <v>-99</v>
      </c>
      <c r="U54" s="52">
        <f>IF($H54=0,"",VLOOKUP($G54,Data!$G$3:$BA$2935,14,FALSE))</f>
        <v>0</v>
      </c>
      <c r="V54" s="52">
        <f>IF($H54=0,"",VLOOKUP($G54,Data!$G$3:$BA$2935,15,FALSE))</f>
        <v>9.3000000000000007</v>
      </c>
      <c r="W54" s="52">
        <f>IF($H54=0,"",VLOOKUP($G54,Data!$G$3:$BA$2935,16,FALSE))</f>
        <v>0</v>
      </c>
      <c r="X54" s="52">
        <f>IF($H54=0,"",VLOOKUP($G54,Data!$G$3:$BA$2935,17,FALSE))</f>
        <v>11.63</v>
      </c>
      <c r="Y54" s="52">
        <f>IF($H54=0,"",VLOOKUP($G54,Data!$G$3:$BA$2935,18,FALSE))</f>
        <v>0.113</v>
      </c>
      <c r="Z54" s="52">
        <f>IF($H54=0,"",VLOOKUP($G54,Data!$G$3:$BA$2935,19,FALSE))</f>
        <v>0.124</v>
      </c>
      <c r="AA54" s="52">
        <f>IF($H54=0,"",VLOOKUP($G54,Data!$G$3:$BA$2935,20,FALSE))</f>
        <v>0</v>
      </c>
      <c r="AB54" s="4" t="str">
        <f>IF($H54=0,"",VLOOKUP($G54,Data!$G$3:$BA$2935,21,FALSE))</f>
        <v>/</v>
      </c>
      <c r="AC54" s="4" t="str">
        <f>IF($H54=0,"",VLOOKUP($G54,Data!$G$3:$BA$2935,22,FALSE))</f>
        <v>/</v>
      </c>
      <c r="AD54" s="4" t="str">
        <f>IF($H54=0,"",VLOOKUP($G54,Data!$G$3:$BA$2935,23,FALSE))</f>
        <v/>
      </c>
      <c r="AE54" s="4" t="str">
        <f>IF($H54=0,"",VLOOKUP($G54,Data!$G$3:$BA$2935,24,FALSE))</f>
        <v/>
      </c>
      <c r="AF54" s="4" t="str">
        <f>IF($H54=0,"",VLOOKUP($G54,Data!$G$3:$BA$2935,25,FALSE))</f>
        <v/>
      </c>
      <c r="AG54" s="4" t="str">
        <f>IF($H54=0,"",VLOOKUP($G54,Data!$G$3:$BA$2935,26,FALSE))</f>
        <v/>
      </c>
      <c r="AH54" s="4" t="str">
        <f>IF($H54=0,"",VLOOKUP($G54,Data!$G$3:$BA$2935,27,FALSE))</f>
        <v/>
      </c>
      <c r="AI54" s="4" t="str">
        <f>IF($H54=0,"",VLOOKUP($G54,Data!$G$3:$BA$2935,28,FALSE))</f>
        <v/>
      </c>
      <c r="AJ54" s="4" t="str">
        <f>IF($H54=0,"",VLOOKUP($G54,Data!$G$3:$BA$2935,29,FALSE))</f>
        <v/>
      </c>
      <c r="AK54" s="4" t="str">
        <f>IF($H54=0,"",VLOOKUP($G54,Data!$G$3:$BA$2935,30,FALSE))</f>
        <v/>
      </c>
      <c r="AL54" s="4" t="str">
        <f>IF($H54=0,"",VLOOKUP($G54,Data!$G$3:$BA$2935,31,FALSE))</f>
        <v/>
      </c>
      <c r="AM54" s="4" t="str">
        <f>IF($H54=0,"",VLOOKUP($G54,Data!$G$3:$BA$2935,32,FALSE))</f>
        <v/>
      </c>
      <c r="AN54" s="4" t="str">
        <f>IF($H54=0,"",VLOOKUP($G54,Data!$G$3:$BA$2935,33,FALSE))</f>
        <v/>
      </c>
      <c r="AO54" s="4" t="str">
        <f>IF($H54=0,"",VLOOKUP($G54,Data!$G$3:$BA$2935,34,FALSE))</f>
        <v/>
      </c>
      <c r="AP54" s="4" t="str">
        <f>IF($H54=0,"",VLOOKUP($G54,Data!$G$3:$BA$2935,35,FALSE))</f>
        <v/>
      </c>
      <c r="AQ54" s="4" t="str">
        <f>IF($H54=0,"",VLOOKUP($G54,Data!$G$3:$BA$2935,36,FALSE))</f>
        <v/>
      </c>
      <c r="AR54" s="4" t="str">
        <f>IF($H54=0,"",VLOOKUP($G54,Data!$G$3:$BA$2935,37,FALSE))</f>
        <v/>
      </c>
      <c r="AS54" s="4" t="str">
        <f>IF($H54=0,"",VLOOKUP($G54,Data!$G$3:$BA$2935,38,FALSE))</f>
        <v/>
      </c>
      <c r="AT54" s="4" t="str">
        <f>IF($H54=0,"",VLOOKUP($G54,Data!$G$3:$BA$2935,39,FALSE))</f>
        <v/>
      </c>
    </row>
    <row r="55" spans="1:46" x14ac:dyDescent="0.3">
      <c r="A55" s="4">
        <f>PSSE!A64</f>
        <v>916047</v>
      </c>
      <c r="B55" s="4" t="str">
        <f>PSSE!B64</f>
        <v>VANBAN_H1</v>
      </c>
      <c r="C55" s="4">
        <f>PSSE!D64</f>
        <v>11</v>
      </c>
      <c r="D55" s="52">
        <f>PSSE!E64</f>
        <v>25.5</v>
      </c>
      <c r="E55" s="52" t="str">
        <f>PSSE!F64</f>
        <v>TD</v>
      </c>
      <c r="F55" s="52">
        <f>PSSE!G64</f>
        <v>1</v>
      </c>
      <c r="G55" s="52" t="str">
        <f t="shared" si="1"/>
        <v>AVR1125.5TD1</v>
      </c>
      <c r="H55" s="52">
        <f>COUNTIF(Data!$G$3:$BA$2935,AVR!$G55)</f>
        <v>1</v>
      </c>
      <c r="I55" s="52" t="str">
        <f>IF($H55=0,"",VLOOKUP($G55,Data!$G$3:$BA$2935,2,FALSE))</f>
        <v>'ESST4B'</v>
      </c>
      <c r="J55" s="52">
        <f>PSSE!C64</f>
        <v>1</v>
      </c>
      <c r="K55" s="52">
        <f>IF($H55=0,"",VLOOKUP($G55,Data!$G$3:$BA$2935,4,FALSE))</f>
        <v>0</v>
      </c>
      <c r="L55" s="52">
        <f>IF($H55=0,"",VLOOKUP($G55,Data!$G$3:$BA$2935,5,FALSE))</f>
        <v>10.75</v>
      </c>
      <c r="M55" s="52">
        <f>IF($H55=0,"",VLOOKUP($G55,Data!$G$3:$BA$2935,6,FALSE))</f>
        <v>10.75</v>
      </c>
      <c r="N55" s="52">
        <f>IF($H55=0,"",VLOOKUP($G55,Data!$G$3:$BA$2935,7,FALSE))</f>
        <v>5</v>
      </c>
      <c r="O55" s="52">
        <f>IF($H55=0,"",VLOOKUP($G55,Data!$G$3:$BA$2935,8,FALSE))</f>
        <v>-0.87</v>
      </c>
      <c r="P55" s="52">
        <f>IF($H55=0,"",VLOOKUP($G55,Data!$G$3:$BA$2935,9,FALSE))</f>
        <v>0</v>
      </c>
      <c r="Q55" s="52">
        <f>IF($H55=0,"",VLOOKUP($G55,Data!$G$3:$BA$2935,10,FALSE))</f>
        <v>1</v>
      </c>
      <c r="R55" s="52">
        <f>IF($H55=0,"",VLOOKUP($G55,Data!$G$3:$BA$2935,11,FALSE))</f>
        <v>0</v>
      </c>
      <c r="S55" s="52">
        <f>IF($H55=0,"",VLOOKUP($G55,Data!$G$3:$BA$2935,12,FALSE))</f>
        <v>99</v>
      </c>
      <c r="T55" s="52">
        <f>IF($H55=0,"",VLOOKUP($G55,Data!$G$3:$BA$2935,13,FALSE))</f>
        <v>-99</v>
      </c>
      <c r="U55" s="52">
        <f>IF($H55=0,"",VLOOKUP($G55,Data!$G$3:$BA$2935,14,FALSE))</f>
        <v>0</v>
      </c>
      <c r="V55" s="52">
        <f>IF($H55=0,"",VLOOKUP($G55,Data!$G$3:$BA$2935,15,FALSE))</f>
        <v>9.3000000000000007</v>
      </c>
      <c r="W55" s="52">
        <f>IF($H55=0,"",VLOOKUP($G55,Data!$G$3:$BA$2935,16,FALSE))</f>
        <v>0</v>
      </c>
      <c r="X55" s="52">
        <f>IF($H55=0,"",VLOOKUP($G55,Data!$G$3:$BA$2935,17,FALSE))</f>
        <v>11.63</v>
      </c>
      <c r="Y55" s="52">
        <f>IF($H55=0,"",VLOOKUP($G55,Data!$G$3:$BA$2935,18,FALSE))</f>
        <v>0.113</v>
      </c>
      <c r="Z55" s="52">
        <f>IF($H55=0,"",VLOOKUP($G55,Data!$G$3:$BA$2935,19,FALSE))</f>
        <v>0.124</v>
      </c>
      <c r="AA55" s="52">
        <f>IF($H55=0,"",VLOOKUP($G55,Data!$G$3:$BA$2935,20,FALSE))</f>
        <v>0</v>
      </c>
      <c r="AB55" s="4" t="str">
        <f>IF($H55=0,"",VLOOKUP($G55,Data!$G$3:$BA$2935,21,FALSE))</f>
        <v>/</v>
      </c>
      <c r="AC55" s="4" t="str">
        <f>IF($H55=0,"",VLOOKUP($G55,Data!$G$3:$BA$2935,22,FALSE))</f>
        <v>/</v>
      </c>
      <c r="AD55" s="4" t="str">
        <f>IF($H55=0,"",VLOOKUP($G55,Data!$G$3:$BA$2935,23,FALSE))</f>
        <v/>
      </c>
      <c r="AE55" s="4" t="str">
        <f>IF($H55=0,"",VLOOKUP($G55,Data!$G$3:$BA$2935,24,FALSE))</f>
        <v/>
      </c>
      <c r="AF55" s="4" t="str">
        <f>IF($H55=0,"",VLOOKUP($G55,Data!$G$3:$BA$2935,25,FALSE))</f>
        <v/>
      </c>
      <c r="AG55" s="4" t="str">
        <f>IF($H55=0,"",VLOOKUP($G55,Data!$G$3:$BA$2935,26,FALSE))</f>
        <v/>
      </c>
      <c r="AH55" s="4" t="str">
        <f>IF($H55=0,"",VLOOKUP($G55,Data!$G$3:$BA$2935,27,FALSE))</f>
        <v/>
      </c>
      <c r="AI55" s="4" t="str">
        <f>IF($H55=0,"",VLOOKUP($G55,Data!$G$3:$BA$2935,28,FALSE))</f>
        <v/>
      </c>
      <c r="AJ55" s="4" t="str">
        <f>IF($H55=0,"",VLOOKUP($G55,Data!$G$3:$BA$2935,29,FALSE))</f>
        <v/>
      </c>
      <c r="AK55" s="4" t="str">
        <f>IF($H55=0,"",VLOOKUP($G55,Data!$G$3:$BA$2935,30,FALSE))</f>
        <v/>
      </c>
      <c r="AL55" s="4" t="str">
        <f>IF($H55=0,"",VLOOKUP($G55,Data!$G$3:$BA$2935,31,FALSE))</f>
        <v/>
      </c>
      <c r="AM55" s="4" t="str">
        <f>IF($H55=0,"",VLOOKUP($G55,Data!$G$3:$BA$2935,32,FALSE))</f>
        <v/>
      </c>
      <c r="AN55" s="4" t="str">
        <f>IF($H55=0,"",VLOOKUP($G55,Data!$G$3:$BA$2935,33,FALSE))</f>
        <v/>
      </c>
      <c r="AO55" s="4" t="str">
        <f>IF($H55=0,"",VLOOKUP($G55,Data!$G$3:$BA$2935,34,FALSE))</f>
        <v/>
      </c>
      <c r="AP55" s="4" t="str">
        <f>IF($H55=0,"",VLOOKUP($G55,Data!$G$3:$BA$2935,35,FALSE))</f>
        <v/>
      </c>
      <c r="AQ55" s="4" t="str">
        <f>IF($H55=0,"",VLOOKUP($G55,Data!$G$3:$BA$2935,36,FALSE))</f>
        <v/>
      </c>
      <c r="AR55" s="4" t="str">
        <f>IF($H55=0,"",VLOOKUP($G55,Data!$G$3:$BA$2935,37,FALSE))</f>
        <v/>
      </c>
      <c r="AS55" s="4" t="str">
        <f>IF($H55=0,"",VLOOKUP($G55,Data!$G$3:$BA$2935,38,FALSE))</f>
        <v/>
      </c>
      <c r="AT55" s="4" t="str">
        <f>IF($H55=0,"",VLOOKUP($G55,Data!$G$3:$BA$2935,39,FALSE))</f>
        <v/>
      </c>
    </row>
    <row r="56" spans="1:46" x14ac:dyDescent="0.3">
      <c r="A56" s="4">
        <f>PSSE!A65</f>
        <v>916048</v>
      </c>
      <c r="B56" s="4" t="str">
        <f>PSSE!B65</f>
        <v>VANBAN_H2</v>
      </c>
      <c r="C56" s="4">
        <f>PSSE!D65</f>
        <v>10.5</v>
      </c>
      <c r="D56" s="52">
        <f>PSSE!E65</f>
        <v>32</v>
      </c>
      <c r="E56" s="52" t="str">
        <f>PSSE!F65</f>
        <v>TD</v>
      </c>
      <c r="F56" s="52">
        <f>PSSE!G65</f>
        <v>1</v>
      </c>
      <c r="G56" s="52" t="str">
        <f t="shared" si="1"/>
        <v>AVR10.532TD1</v>
      </c>
      <c r="H56" s="52">
        <f>COUNTIF(Data!$G$3:$BA$2935,AVR!$G56)</f>
        <v>1</v>
      </c>
      <c r="I56" s="52" t="str">
        <f>IF($H56=0,"",VLOOKUP($G56,Data!$G$3:$BA$2935,2,FALSE))</f>
        <v>'ESST4B'</v>
      </c>
      <c r="J56" s="52">
        <f>PSSE!C65</f>
        <v>1</v>
      </c>
      <c r="K56" s="52">
        <f>IF($H56=0,"",VLOOKUP($G56,Data!$G$3:$BA$2935,4,FALSE))</f>
        <v>0</v>
      </c>
      <c r="L56" s="52">
        <f>IF($H56=0,"",VLOOKUP($G56,Data!$G$3:$BA$2935,5,FALSE))</f>
        <v>10.75</v>
      </c>
      <c r="M56" s="52">
        <f>IF($H56=0,"",VLOOKUP($G56,Data!$G$3:$BA$2935,6,FALSE))</f>
        <v>10.75</v>
      </c>
      <c r="N56" s="52">
        <f>IF($H56=0,"",VLOOKUP($G56,Data!$G$3:$BA$2935,7,FALSE))</f>
        <v>5</v>
      </c>
      <c r="O56" s="52">
        <f>IF($H56=0,"",VLOOKUP($G56,Data!$G$3:$BA$2935,8,FALSE))</f>
        <v>-0.87</v>
      </c>
      <c r="P56" s="52">
        <f>IF($H56=0,"",VLOOKUP($G56,Data!$G$3:$BA$2935,9,FALSE))</f>
        <v>0</v>
      </c>
      <c r="Q56" s="52">
        <f>IF($H56=0,"",VLOOKUP($G56,Data!$G$3:$BA$2935,10,FALSE))</f>
        <v>1</v>
      </c>
      <c r="R56" s="52">
        <f>IF($H56=0,"",VLOOKUP($G56,Data!$G$3:$BA$2935,11,FALSE))</f>
        <v>0</v>
      </c>
      <c r="S56" s="52">
        <f>IF($H56=0,"",VLOOKUP($G56,Data!$G$3:$BA$2935,12,FALSE))</f>
        <v>99</v>
      </c>
      <c r="T56" s="52">
        <f>IF($H56=0,"",VLOOKUP($G56,Data!$G$3:$BA$2935,13,FALSE))</f>
        <v>-99</v>
      </c>
      <c r="U56" s="52">
        <f>IF($H56=0,"",VLOOKUP($G56,Data!$G$3:$BA$2935,14,FALSE))</f>
        <v>0</v>
      </c>
      <c r="V56" s="52">
        <f>IF($H56=0,"",VLOOKUP($G56,Data!$G$3:$BA$2935,15,FALSE))</f>
        <v>9.3000000000000007</v>
      </c>
      <c r="W56" s="52">
        <f>IF($H56=0,"",VLOOKUP($G56,Data!$G$3:$BA$2935,16,FALSE))</f>
        <v>0</v>
      </c>
      <c r="X56" s="52">
        <f>IF($H56=0,"",VLOOKUP($G56,Data!$G$3:$BA$2935,17,FALSE))</f>
        <v>11.63</v>
      </c>
      <c r="Y56" s="52">
        <f>IF($H56=0,"",VLOOKUP($G56,Data!$G$3:$BA$2935,18,FALSE))</f>
        <v>0.113</v>
      </c>
      <c r="Z56" s="52">
        <f>IF($H56=0,"",VLOOKUP($G56,Data!$G$3:$BA$2935,19,FALSE))</f>
        <v>0.124</v>
      </c>
      <c r="AA56" s="52">
        <f>IF($H56=0,"",VLOOKUP($G56,Data!$G$3:$BA$2935,20,FALSE))</f>
        <v>0</v>
      </c>
      <c r="AB56" s="4" t="str">
        <f>IF($H56=0,"",VLOOKUP($G56,Data!$G$3:$BA$2935,21,FALSE))</f>
        <v>/</v>
      </c>
      <c r="AC56" s="4" t="str">
        <f>IF($H56=0,"",VLOOKUP($G56,Data!$G$3:$BA$2935,22,FALSE))</f>
        <v>/</v>
      </c>
      <c r="AD56" s="4" t="str">
        <f>IF($H56=0,"",VLOOKUP($G56,Data!$G$3:$BA$2935,23,FALSE))</f>
        <v/>
      </c>
      <c r="AE56" s="4" t="str">
        <f>IF($H56=0,"",VLOOKUP($G56,Data!$G$3:$BA$2935,24,FALSE))</f>
        <v/>
      </c>
      <c r="AF56" s="4" t="str">
        <f>IF($H56=0,"",VLOOKUP($G56,Data!$G$3:$BA$2935,25,FALSE))</f>
        <v/>
      </c>
      <c r="AG56" s="4" t="str">
        <f>IF($H56=0,"",VLOOKUP($G56,Data!$G$3:$BA$2935,26,FALSE))</f>
        <v/>
      </c>
      <c r="AH56" s="4" t="str">
        <f>IF($H56=0,"",VLOOKUP($G56,Data!$G$3:$BA$2935,27,FALSE))</f>
        <v/>
      </c>
      <c r="AI56" s="4" t="str">
        <f>IF($H56=0,"",VLOOKUP($G56,Data!$G$3:$BA$2935,28,FALSE))</f>
        <v/>
      </c>
      <c r="AJ56" s="4" t="str">
        <f>IF($H56=0,"",VLOOKUP($G56,Data!$G$3:$BA$2935,29,FALSE))</f>
        <v/>
      </c>
      <c r="AK56" s="4" t="str">
        <f>IF($H56=0,"",VLOOKUP($G56,Data!$G$3:$BA$2935,30,FALSE))</f>
        <v/>
      </c>
      <c r="AL56" s="4" t="str">
        <f>IF($H56=0,"",VLOOKUP($G56,Data!$G$3:$BA$2935,31,FALSE))</f>
        <v/>
      </c>
      <c r="AM56" s="4" t="str">
        <f>IF($H56=0,"",VLOOKUP($G56,Data!$G$3:$BA$2935,32,FALSE))</f>
        <v/>
      </c>
      <c r="AN56" s="4" t="str">
        <f>IF($H56=0,"",VLOOKUP($G56,Data!$G$3:$BA$2935,33,FALSE))</f>
        <v/>
      </c>
      <c r="AO56" s="4" t="str">
        <f>IF($H56=0,"",VLOOKUP($G56,Data!$G$3:$BA$2935,34,FALSE))</f>
        <v/>
      </c>
      <c r="AP56" s="4" t="str">
        <f>IF($H56=0,"",VLOOKUP($G56,Data!$G$3:$BA$2935,35,FALSE))</f>
        <v/>
      </c>
      <c r="AQ56" s="4" t="str">
        <f>IF($H56=0,"",VLOOKUP($G56,Data!$G$3:$BA$2935,36,FALSE))</f>
        <v/>
      </c>
      <c r="AR56" s="4" t="str">
        <f>IF($H56=0,"",VLOOKUP($G56,Data!$G$3:$BA$2935,37,FALSE))</f>
        <v/>
      </c>
      <c r="AS56" s="4" t="str">
        <f>IF($H56=0,"",VLOOKUP($G56,Data!$G$3:$BA$2935,38,FALSE))</f>
        <v/>
      </c>
      <c r="AT56" s="4" t="str">
        <f>IF($H56=0,"",VLOOKUP($G56,Data!$G$3:$BA$2935,39,FALSE))</f>
        <v/>
      </c>
    </row>
    <row r="57" spans="1:46" x14ac:dyDescent="0.3">
      <c r="A57" s="4">
        <f>PSSE!A66</f>
        <v>916049</v>
      </c>
      <c r="B57" s="4" t="str">
        <f>PSSE!B66</f>
        <v>NAMCANG_H1</v>
      </c>
      <c r="C57" s="4">
        <f>PSSE!D66</f>
        <v>10.5</v>
      </c>
      <c r="D57" s="52">
        <f>PSSE!E66</f>
        <v>20</v>
      </c>
      <c r="E57" s="52" t="str">
        <f>PSSE!F66</f>
        <v>TD</v>
      </c>
      <c r="F57" s="52">
        <f>PSSE!G66</f>
        <v>1</v>
      </c>
      <c r="G57" s="52" t="str">
        <f t="shared" si="1"/>
        <v>AVR10.520TD1</v>
      </c>
      <c r="H57" s="52">
        <f>COUNTIF(Data!$G$3:$BA$2935,AVR!$G57)</f>
        <v>1</v>
      </c>
      <c r="I57" s="52" t="str">
        <f>IF($H57=0,"",VLOOKUP($G57,Data!$G$3:$BA$2935,2,FALSE))</f>
        <v>'ESST4B'</v>
      </c>
      <c r="J57" s="52">
        <f>PSSE!C66</f>
        <v>1</v>
      </c>
      <c r="K57" s="52">
        <f>IF($H57=0,"",VLOOKUP($G57,Data!$G$3:$BA$2935,4,FALSE))</f>
        <v>0</v>
      </c>
      <c r="L57" s="52">
        <f>IF($H57=0,"",VLOOKUP($G57,Data!$G$3:$BA$2935,5,FALSE))</f>
        <v>10.75</v>
      </c>
      <c r="M57" s="52">
        <f>IF($H57=0,"",VLOOKUP($G57,Data!$G$3:$BA$2935,6,FALSE))</f>
        <v>10.75</v>
      </c>
      <c r="N57" s="52">
        <f>IF($H57=0,"",VLOOKUP($G57,Data!$G$3:$BA$2935,7,FALSE))</f>
        <v>5</v>
      </c>
      <c r="O57" s="52">
        <f>IF($H57=0,"",VLOOKUP($G57,Data!$G$3:$BA$2935,8,FALSE))</f>
        <v>-0.87</v>
      </c>
      <c r="P57" s="52">
        <f>IF($H57=0,"",VLOOKUP($G57,Data!$G$3:$BA$2935,9,FALSE))</f>
        <v>0</v>
      </c>
      <c r="Q57" s="52">
        <f>IF($H57=0,"",VLOOKUP($G57,Data!$G$3:$BA$2935,10,FALSE))</f>
        <v>1</v>
      </c>
      <c r="R57" s="52">
        <f>IF($H57=0,"",VLOOKUP($G57,Data!$G$3:$BA$2935,11,FALSE))</f>
        <v>0</v>
      </c>
      <c r="S57" s="52">
        <f>IF($H57=0,"",VLOOKUP($G57,Data!$G$3:$BA$2935,12,FALSE))</f>
        <v>99</v>
      </c>
      <c r="T57" s="52">
        <f>IF($H57=0,"",VLOOKUP($G57,Data!$G$3:$BA$2935,13,FALSE))</f>
        <v>-99</v>
      </c>
      <c r="U57" s="52">
        <f>IF($H57=0,"",VLOOKUP($G57,Data!$G$3:$BA$2935,14,FALSE))</f>
        <v>0</v>
      </c>
      <c r="V57" s="52">
        <f>IF($H57=0,"",VLOOKUP($G57,Data!$G$3:$BA$2935,15,FALSE))</f>
        <v>9.3000000000000007</v>
      </c>
      <c r="W57" s="52">
        <f>IF($H57=0,"",VLOOKUP($G57,Data!$G$3:$BA$2935,16,FALSE))</f>
        <v>0</v>
      </c>
      <c r="X57" s="52">
        <f>IF($H57=0,"",VLOOKUP($G57,Data!$G$3:$BA$2935,17,FALSE))</f>
        <v>11.63</v>
      </c>
      <c r="Y57" s="52">
        <f>IF($H57=0,"",VLOOKUP($G57,Data!$G$3:$BA$2935,18,FALSE))</f>
        <v>0.113</v>
      </c>
      <c r="Z57" s="52">
        <f>IF($H57=0,"",VLOOKUP($G57,Data!$G$3:$BA$2935,19,FALSE))</f>
        <v>0.124</v>
      </c>
      <c r="AA57" s="52">
        <f>IF($H57=0,"",VLOOKUP($G57,Data!$G$3:$BA$2935,20,FALSE))</f>
        <v>0</v>
      </c>
      <c r="AB57" s="4" t="str">
        <f>IF($H57=0,"",VLOOKUP($G57,Data!$G$3:$BA$2935,21,FALSE))</f>
        <v>/</v>
      </c>
      <c r="AC57" s="4" t="str">
        <f>IF($H57=0,"",VLOOKUP($G57,Data!$G$3:$BA$2935,22,FALSE))</f>
        <v>/</v>
      </c>
      <c r="AD57" s="4" t="str">
        <f>IF($H57=0,"",VLOOKUP($G57,Data!$G$3:$BA$2935,23,FALSE))</f>
        <v/>
      </c>
      <c r="AE57" s="4" t="str">
        <f>IF($H57=0,"",VLOOKUP($G57,Data!$G$3:$BA$2935,24,FALSE))</f>
        <v/>
      </c>
      <c r="AF57" s="4" t="str">
        <f>IF($H57=0,"",VLOOKUP($G57,Data!$G$3:$BA$2935,25,FALSE))</f>
        <v/>
      </c>
      <c r="AG57" s="4" t="str">
        <f>IF($H57=0,"",VLOOKUP($G57,Data!$G$3:$BA$2935,26,FALSE))</f>
        <v/>
      </c>
      <c r="AH57" s="4" t="str">
        <f>IF($H57=0,"",VLOOKUP($G57,Data!$G$3:$BA$2935,27,FALSE))</f>
        <v/>
      </c>
      <c r="AI57" s="4" t="str">
        <f>IF($H57=0,"",VLOOKUP($G57,Data!$G$3:$BA$2935,28,FALSE))</f>
        <v/>
      </c>
      <c r="AJ57" s="4" t="str">
        <f>IF($H57=0,"",VLOOKUP($G57,Data!$G$3:$BA$2935,29,FALSE))</f>
        <v/>
      </c>
      <c r="AK57" s="4" t="str">
        <f>IF($H57=0,"",VLOOKUP($G57,Data!$G$3:$BA$2935,30,FALSE))</f>
        <v/>
      </c>
      <c r="AL57" s="4" t="str">
        <f>IF($H57=0,"",VLOOKUP($G57,Data!$G$3:$BA$2935,31,FALSE))</f>
        <v/>
      </c>
      <c r="AM57" s="4" t="str">
        <f>IF($H57=0,"",VLOOKUP($G57,Data!$G$3:$BA$2935,32,FALSE))</f>
        <v/>
      </c>
      <c r="AN57" s="4" t="str">
        <f>IF($H57=0,"",VLOOKUP($G57,Data!$G$3:$BA$2935,33,FALSE))</f>
        <v/>
      </c>
      <c r="AO57" s="4" t="str">
        <f>IF($H57=0,"",VLOOKUP($G57,Data!$G$3:$BA$2935,34,FALSE))</f>
        <v/>
      </c>
      <c r="AP57" s="4" t="str">
        <f>IF($H57=0,"",VLOOKUP($G57,Data!$G$3:$BA$2935,35,FALSE))</f>
        <v/>
      </c>
      <c r="AQ57" s="4" t="str">
        <f>IF($H57=0,"",VLOOKUP($G57,Data!$G$3:$BA$2935,36,FALSE))</f>
        <v/>
      </c>
      <c r="AR57" s="4" t="str">
        <f>IF($H57=0,"",VLOOKUP($G57,Data!$G$3:$BA$2935,37,FALSE))</f>
        <v/>
      </c>
      <c r="AS57" s="4" t="str">
        <f>IF($H57=0,"",VLOOKUP($G57,Data!$G$3:$BA$2935,38,FALSE))</f>
        <v/>
      </c>
      <c r="AT57" s="4" t="str">
        <f>IF($H57=0,"",VLOOKUP($G57,Data!$G$3:$BA$2935,39,FALSE))</f>
        <v/>
      </c>
    </row>
    <row r="58" spans="1:46" x14ac:dyDescent="0.3">
      <c r="A58" s="4">
        <f>PSSE!A67</f>
        <v>916050</v>
      </c>
      <c r="B58" s="4" t="str">
        <f>PSSE!B67</f>
        <v>NAMCUM_H1</v>
      </c>
      <c r="C58" s="4">
        <f>PSSE!D67</f>
        <v>13.8</v>
      </c>
      <c r="D58" s="52">
        <f>PSSE!E67</f>
        <v>40</v>
      </c>
      <c r="E58" s="52" t="str">
        <f>PSSE!F67</f>
        <v>TD</v>
      </c>
      <c r="F58" s="52">
        <f>PSSE!G67</f>
        <v>1</v>
      </c>
      <c r="G58" s="52" t="str">
        <f t="shared" si="1"/>
        <v>AVR13.840TD1</v>
      </c>
      <c r="H58" s="52">
        <f>COUNTIF(Data!$G$3:$BA$2935,AVR!$G58)</f>
        <v>1</v>
      </c>
      <c r="I58" s="52" t="str">
        <f>IF($H58=0,"",VLOOKUP($G58,Data!$G$3:$BA$2935,2,FALSE))</f>
        <v>'ESST4B'</v>
      </c>
      <c r="J58" s="52">
        <f>PSSE!C67</f>
        <v>1</v>
      </c>
      <c r="K58" s="52">
        <f>IF($H58=0,"",VLOOKUP($G58,Data!$G$3:$BA$2935,4,FALSE))</f>
        <v>0</v>
      </c>
      <c r="L58" s="52">
        <f>IF($H58=0,"",VLOOKUP($G58,Data!$G$3:$BA$2935,5,FALSE))</f>
        <v>10.75</v>
      </c>
      <c r="M58" s="52">
        <f>IF($H58=0,"",VLOOKUP($G58,Data!$G$3:$BA$2935,6,FALSE))</f>
        <v>10.75</v>
      </c>
      <c r="N58" s="52">
        <f>IF($H58=0,"",VLOOKUP($G58,Data!$G$3:$BA$2935,7,FALSE))</f>
        <v>5</v>
      </c>
      <c r="O58" s="52">
        <f>IF($H58=0,"",VLOOKUP($G58,Data!$G$3:$BA$2935,8,FALSE))</f>
        <v>-0.87</v>
      </c>
      <c r="P58" s="52">
        <f>IF($H58=0,"",VLOOKUP($G58,Data!$G$3:$BA$2935,9,FALSE))</f>
        <v>0</v>
      </c>
      <c r="Q58" s="52">
        <f>IF($H58=0,"",VLOOKUP($G58,Data!$G$3:$BA$2935,10,FALSE))</f>
        <v>1</v>
      </c>
      <c r="R58" s="52">
        <f>IF($H58=0,"",VLOOKUP($G58,Data!$G$3:$BA$2935,11,FALSE))</f>
        <v>0</v>
      </c>
      <c r="S58" s="52">
        <f>IF($H58=0,"",VLOOKUP($G58,Data!$G$3:$BA$2935,12,FALSE))</f>
        <v>99</v>
      </c>
      <c r="T58" s="52">
        <f>IF($H58=0,"",VLOOKUP($G58,Data!$G$3:$BA$2935,13,FALSE))</f>
        <v>-99</v>
      </c>
      <c r="U58" s="52">
        <f>IF($H58=0,"",VLOOKUP($G58,Data!$G$3:$BA$2935,14,FALSE))</f>
        <v>0</v>
      </c>
      <c r="V58" s="52">
        <f>IF($H58=0,"",VLOOKUP($G58,Data!$G$3:$BA$2935,15,FALSE))</f>
        <v>9.3000000000000007</v>
      </c>
      <c r="W58" s="52">
        <f>IF($H58=0,"",VLOOKUP($G58,Data!$G$3:$BA$2935,16,FALSE))</f>
        <v>0</v>
      </c>
      <c r="X58" s="52">
        <f>IF($H58=0,"",VLOOKUP($G58,Data!$G$3:$BA$2935,17,FALSE))</f>
        <v>11.63</v>
      </c>
      <c r="Y58" s="52">
        <f>IF($H58=0,"",VLOOKUP($G58,Data!$G$3:$BA$2935,18,FALSE))</f>
        <v>0.113</v>
      </c>
      <c r="Z58" s="52">
        <f>IF($H58=0,"",VLOOKUP($G58,Data!$G$3:$BA$2935,19,FALSE))</f>
        <v>0.124</v>
      </c>
      <c r="AA58" s="52">
        <f>IF($H58=0,"",VLOOKUP($G58,Data!$G$3:$BA$2935,20,FALSE))</f>
        <v>0</v>
      </c>
      <c r="AB58" s="4" t="str">
        <f>IF($H58=0,"",VLOOKUP($G58,Data!$G$3:$BA$2935,21,FALSE))</f>
        <v>/</v>
      </c>
      <c r="AC58" s="4" t="str">
        <f>IF($H58=0,"",VLOOKUP($G58,Data!$G$3:$BA$2935,22,FALSE))</f>
        <v>/</v>
      </c>
      <c r="AD58" s="4" t="str">
        <f>IF($H58=0,"",VLOOKUP($G58,Data!$G$3:$BA$2935,23,FALSE))</f>
        <v/>
      </c>
      <c r="AE58" s="4" t="str">
        <f>IF($H58=0,"",VLOOKUP($G58,Data!$G$3:$BA$2935,24,FALSE))</f>
        <v/>
      </c>
      <c r="AF58" s="4" t="str">
        <f>IF($H58=0,"",VLOOKUP($G58,Data!$G$3:$BA$2935,25,FALSE))</f>
        <v/>
      </c>
      <c r="AG58" s="4" t="str">
        <f>IF($H58=0,"",VLOOKUP($G58,Data!$G$3:$BA$2935,26,FALSE))</f>
        <v/>
      </c>
      <c r="AH58" s="4" t="str">
        <f>IF($H58=0,"",VLOOKUP($G58,Data!$G$3:$BA$2935,27,FALSE))</f>
        <v/>
      </c>
      <c r="AI58" s="4" t="str">
        <f>IF($H58=0,"",VLOOKUP($G58,Data!$G$3:$BA$2935,28,FALSE))</f>
        <v/>
      </c>
      <c r="AJ58" s="4" t="str">
        <f>IF($H58=0,"",VLOOKUP($G58,Data!$G$3:$BA$2935,29,FALSE))</f>
        <v/>
      </c>
      <c r="AK58" s="4" t="str">
        <f>IF($H58=0,"",VLOOKUP($G58,Data!$G$3:$BA$2935,30,FALSE))</f>
        <v/>
      </c>
      <c r="AL58" s="4" t="str">
        <f>IF($H58=0,"",VLOOKUP($G58,Data!$G$3:$BA$2935,31,FALSE))</f>
        <v/>
      </c>
      <c r="AM58" s="4" t="str">
        <f>IF($H58=0,"",VLOOKUP($G58,Data!$G$3:$BA$2935,32,FALSE))</f>
        <v/>
      </c>
      <c r="AN58" s="4" t="str">
        <f>IF($H58=0,"",VLOOKUP($G58,Data!$G$3:$BA$2935,33,FALSE))</f>
        <v/>
      </c>
      <c r="AO58" s="4" t="str">
        <f>IF($H58=0,"",VLOOKUP($G58,Data!$G$3:$BA$2935,34,FALSE))</f>
        <v/>
      </c>
      <c r="AP58" s="4" t="str">
        <f>IF($H58=0,"",VLOOKUP($G58,Data!$G$3:$BA$2935,35,FALSE))</f>
        <v/>
      </c>
      <c r="AQ58" s="4" t="str">
        <f>IF($H58=0,"",VLOOKUP($G58,Data!$G$3:$BA$2935,36,FALSE))</f>
        <v/>
      </c>
      <c r="AR58" s="4" t="str">
        <f>IF($H58=0,"",VLOOKUP($G58,Data!$G$3:$BA$2935,37,FALSE))</f>
        <v/>
      </c>
      <c r="AS58" s="4" t="str">
        <f>IF($H58=0,"",VLOOKUP($G58,Data!$G$3:$BA$2935,38,FALSE))</f>
        <v/>
      </c>
      <c r="AT58" s="4" t="str">
        <f>IF($H58=0,"",VLOOKUP($G58,Data!$G$3:$BA$2935,39,FALSE))</f>
        <v/>
      </c>
    </row>
    <row r="59" spans="1:46" x14ac:dyDescent="0.3">
      <c r="A59" s="4">
        <f>PSSE!A68</f>
        <v>916051</v>
      </c>
      <c r="B59" s="4" t="str">
        <f>PSSE!B68</f>
        <v>CHULINH_H1</v>
      </c>
      <c r="C59" s="4">
        <f>PSSE!D68</f>
        <v>10.5</v>
      </c>
      <c r="D59" s="52">
        <f>PSSE!E68</f>
        <v>20</v>
      </c>
      <c r="E59" s="52" t="str">
        <f>PSSE!F68</f>
        <v>TD</v>
      </c>
      <c r="F59" s="52">
        <f>PSSE!G68</f>
        <v>1</v>
      </c>
      <c r="G59" s="52" t="str">
        <f t="shared" si="1"/>
        <v>AVR10.520TD1</v>
      </c>
      <c r="H59" s="52">
        <f>COUNTIF(Data!$G$3:$BA$2935,AVR!$G59)</f>
        <v>1</v>
      </c>
      <c r="I59" s="52" t="str">
        <f>IF($H59=0,"",VLOOKUP($G59,Data!$G$3:$BA$2935,2,FALSE))</f>
        <v>'ESST4B'</v>
      </c>
      <c r="J59" s="52">
        <f>PSSE!C68</f>
        <v>1</v>
      </c>
      <c r="K59" s="52">
        <f>IF($H59=0,"",VLOOKUP($G59,Data!$G$3:$BA$2935,4,FALSE))</f>
        <v>0</v>
      </c>
      <c r="L59" s="52">
        <f>IF($H59=0,"",VLOOKUP($G59,Data!$G$3:$BA$2935,5,FALSE))</f>
        <v>10.75</v>
      </c>
      <c r="M59" s="52">
        <f>IF($H59=0,"",VLOOKUP($G59,Data!$G$3:$BA$2935,6,FALSE))</f>
        <v>10.75</v>
      </c>
      <c r="N59" s="52">
        <f>IF($H59=0,"",VLOOKUP($G59,Data!$G$3:$BA$2935,7,FALSE))</f>
        <v>5</v>
      </c>
      <c r="O59" s="52">
        <f>IF($H59=0,"",VLOOKUP($G59,Data!$G$3:$BA$2935,8,FALSE))</f>
        <v>-0.87</v>
      </c>
      <c r="P59" s="52">
        <f>IF($H59=0,"",VLOOKUP($G59,Data!$G$3:$BA$2935,9,FALSE))</f>
        <v>0</v>
      </c>
      <c r="Q59" s="52">
        <f>IF($H59=0,"",VLOOKUP($G59,Data!$G$3:$BA$2935,10,FALSE))</f>
        <v>1</v>
      </c>
      <c r="R59" s="52">
        <f>IF($H59=0,"",VLOOKUP($G59,Data!$G$3:$BA$2935,11,FALSE))</f>
        <v>0</v>
      </c>
      <c r="S59" s="52">
        <f>IF($H59=0,"",VLOOKUP($G59,Data!$G$3:$BA$2935,12,FALSE))</f>
        <v>99</v>
      </c>
      <c r="T59" s="52">
        <f>IF($H59=0,"",VLOOKUP($G59,Data!$G$3:$BA$2935,13,FALSE))</f>
        <v>-99</v>
      </c>
      <c r="U59" s="52">
        <f>IF($H59=0,"",VLOOKUP($G59,Data!$G$3:$BA$2935,14,FALSE))</f>
        <v>0</v>
      </c>
      <c r="V59" s="52">
        <f>IF($H59=0,"",VLOOKUP($G59,Data!$G$3:$BA$2935,15,FALSE))</f>
        <v>9.3000000000000007</v>
      </c>
      <c r="W59" s="52">
        <f>IF($H59=0,"",VLOOKUP($G59,Data!$G$3:$BA$2935,16,FALSE))</f>
        <v>0</v>
      </c>
      <c r="X59" s="52">
        <f>IF($H59=0,"",VLOOKUP($G59,Data!$G$3:$BA$2935,17,FALSE))</f>
        <v>11.63</v>
      </c>
      <c r="Y59" s="52">
        <f>IF($H59=0,"",VLOOKUP($G59,Data!$G$3:$BA$2935,18,FALSE))</f>
        <v>0.113</v>
      </c>
      <c r="Z59" s="52">
        <f>IF($H59=0,"",VLOOKUP($G59,Data!$G$3:$BA$2935,19,FALSE))</f>
        <v>0.124</v>
      </c>
      <c r="AA59" s="52">
        <f>IF($H59=0,"",VLOOKUP($G59,Data!$G$3:$BA$2935,20,FALSE))</f>
        <v>0</v>
      </c>
      <c r="AB59" s="4" t="str">
        <f>IF($H59=0,"",VLOOKUP($G59,Data!$G$3:$BA$2935,21,FALSE))</f>
        <v>/</v>
      </c>
      <c r="AC59" s="4" t="str">
        <f>IF($H59=0,"",VLOOKUP($G59,Data!$G$3:$BA$2935,22,FALSE))</f>
        <v>/</v>
      </c>
      <c r="AD59" s="4" t="str">
        <f>IF($H59=0,"",VLOOKUP($G59,Data!$G$3:$BA$2935,23,FALSE))</f>
        <v/>
      </c>
      <c r="AE59" s="4" t="str">
        <f>IF($H59=0,"",VLOOKUP($G59,Data!$G$3:$BA$2935,24,FALSE))</f>
        <v/>
      </c>
      <c r="AF59" s="4" t="str">
        <f>IF($H59=0,"",VLOOKUP($G59,Data!$G$3:$BA$2935,25,FALSE))</f>
        <v/>
      </c>
      <c r="AG59" s="4" t="str">
        <f>IF($H59=0,"",VLOOKUP($G59,Data!$G$3:$BA$2935,26,FALSE))</f>
        <v/>
      </c>
      <c r="AH59" s="4" t="str">
        <f>IF($H59=0,"",VLOOKUP($G59,Data!$G$3:$BA$2935,27,FALSE))</f>
        <v/>
      </c>
      <c r="AI59" s="4" t="str">
        <f>IF($H59=0,"",VLOOKUP($G59,Data!$G$3:$BA$2935,28,FALSE))</f>
        <v/>
      </c>
      <c r="AJ59" s="4" t="str">
        <f>IF($H59=0,"",VLOOKUP($G59,Data!$G$3:$BA$2935,29,FALSE))</f>
        <v/>
      </c>
      <c r="AK59" s="4" t="str">
        <f>IF($H59=0,"",VLOOKUP($G59,Data!$G$3:$BA$2935,30,FALSE))</f>
        <v/>
      </c>
      <c r="AL59" s="4" t="str">
        <f>IF($H59=0,"",VLOOKUP($G59,Data!$G$3:$BA$2935,31,FALSE))</f>
        <v/>
      </c>
      <c r="AM59" s="4" t="str">
        <f>IF($H59=0,"",VLOOKUP($G59,Data!$G$3:$BA$2935,32,FALSE))</f>
        <v/>
      </c>
      <c r="AN59" s="4" t="str">
        <f>IF($H59=0,"",VLOOKUP($G59,Data!$G$3:$BA$2935,33,FALSE))</f>
        <v/>
      </c>
      <c r="AO59" s="4" t="str">
        <f>IF($H59=0,"",VLOOKUP($G59,Data!$G$3:$BA$2935,34,FALSE))</f>
        <v/>
      </c>
      <c r="AP59" s="4" t="str">
        <f>IF($H59=0,"",VLOOKUP($G59,Data!$G$3:$BA$2935,35,FALSE))</f>
        <v/>
      </c>
      <c r="AQ59" s="4" t="str">
        <f>IF($H59=0,"",VLOOKUP($G59,Data!$G$3:$BA$2935,36,FALSE))</f>
        <v/>
      </c>
      <c r="AR59" s="4" t="str">
        <f>IF($H59=0,"",VLOOKUP($G59,Data!$G$3:$BA$2935,37,FALSE))</f>
        <v/>
      </c>
      <c r="AS59" s="4" t="str">
        <f>IF($H59=0,"",VLOOKUP($G59,Data!$G$3:$BA$2935,38,FALSE))</f>
        <v/>
      </c>
      <c r="AT59" s="4" t="str">
        <f>IF($H59=0,"",VLOOKUP($G59,Data!$G$3:$BA$2935,39,FALSE))</f>
        <v/>
      </c>
    </row>
    <row r="60" spans="1:46" x14ac:dyDescent="0.3">
      <c r="A60" s="4">
        <f>PSSE!A69</f>
        <v>916055</v>
      </c>
      <c r="B60" s="4" t="str">
        <f>PSSE!B69</f>
        <v>VANBAN_H1</v>
      </c>
      <c r="C60" s="4">
        <f>PSSE!D69</f>
        <v>11</v>
      </c>
      <c r="D60" s="52">
        <f>PSSE!E69</f>
        <v>25.5</v>
      </c>
      <c r="E60" s="52" t="str">
        <f>PSSE!F69</f>
        <v>TD</v>
      </c>
      <c r="F60" s="52">
        <f>PSSE!G69</f>
        <v>1</v>
      </c>
      <c r="G60" s="52" t="str">
        <f t="shared" si="1"/>
        <v>AVR1125.5TD1</v>
      </c>
      <c r="H60" s="52">
        <f>COUNTIF(Data!$G$3:$BA$2935,AVR!$G60)</f>
        <v>1</v>
      </c>
      <c r="I60" s="52" t="str">
        <f>IF($H60=0,"",VLOOKUP($G60,Data!$G$3:$BA$2935,2,FALSE))</f>
        <v>'ESST4B'</v>
      </c>
      <c r="J60" s="52">
        <f>PSSE!C69</f>
        <v>1</v>
      </c>
      <c r="K60" s="52">
        <f>IF($H60=0,"",VLOOKUP($G60,Data!$G$3:$BA$2935,4,FALSE))</f>
        <v>0</v>
      </c>
      <c r="L60" s="52">
        <f>IF($H60=0,"",VLOOKUP($G60,Data!$G$3:$BA$2935,5,FALSE))</f>
        <v>10.75</v>
      </c>
      <c r="M60" s="52">
        <f>IF($H60=0,"",VLOOKUP($G60,Data!$G$3:$BA$2935,6,FALSE))</f>
        <v>10.75</v>
      </c>
      <c r="N60" s="52">
        <f>IF($H60=0,"",VLOOKUP($G60,Data!$G$3:$BA$2935,7,FALSE))</f>
        <v>5</v>
      </c>
      <c r="O60" s="52">
        <f>IF($H60=0,"",VLOOKUP($G60,Data!$G$3:$BA$2935,8,FALSE))</f>
        <v>-0.87</v>
      </c>
      <c r="P60" s="52">
        <f>IF($H60=0,"",VLOOKUP($G60,Data!$G$3:$BA$2935,9,FALSE))</f>
        <v>0</v>
      </c>
      <c r="Q60" s="52">
        <f>IF($H60=0,"",VLOOKUP($G60,Data!$G$3:$BA$2935,10,FALSE))</f>
        <v>1</v>
      </c>
      <c r="R60" s="52">
        <f>IF($H60=0,"",VLOOKUP($G60,Data!$G$3:$BA$2935,11,FALSE))</f>
        <v>0</v>
      </c>
      <c r="S60" s="52">
        <f>IF($H60=0,"",VLOOKUP($G60,Data!$G$3:$BA$2935,12,FALSE))</f>
        <v>99</v>
      </c>
      <c r="T60" s="52">
        <f>IF($H60=0,"",VLOOKUP($G60,Data!$G$3:$BA$2935,13,FALSE))</f>
        <v>-99</v>
      </c>
      <c r="U60" s="52">
        <f>IF($H60=0,"",VLOOKUP($G60,Data!$G$3:$BA$2935,14,FALSE))</f>
        <v>0</v>
      </c>
      <c r="V60" s="52">
        <f>IF($H60=0,"",VLOOKUP($G60,Data!$G$3:$BA$2935,15,FALSE))</f>
        <v>9.3000000000000007</v>
      </c>
      <c r="W60" s="52">
        <f>IF($H60=0,"",VLOOKUP($G60,Data!$G$3:$BA$2935,16,FALSE))</f>
        <v>0</v>
      </c>
      <c r="X60" s="52">
        <f>IF($H60=0,"",VLOOKUP($G60,Data!$G$3:$BA$2935,17,FALSE))</f>
        <v>11.63</v>
      </c>
      <c r="Y60" s="52">
        <f>IF($H60=0,"",VLOOKUP($G60,Data!$G$3:$BA$2935,18,FALSE))</f>
        <v>0.113</v>
      </c>
      <c r="Z60" s="52">
        <f>IF($H60=0,"",VLOOKUP($G60,Data!$G$3:$BA$2935,19,FALSE))</f>
        <v>0.124</v>
      </c>
      <c r="AA60" s="52">
        <f>IF($H60=0,"",VLOOKUP($G60,Data!$G$3:$BA$2935,20,FALSE))</f>
        <v>0</v>
      </c>
      <c r="AB60" s="4" t="str">
        <f>IF($H60=0,"",VLOOKUP($G60,Data!$G$3:$BA$2935,21,FALSE))</f>
        <v>/</v>
      </c>
      <c r="AC60" s="4" t="str">
        <f>IF($H60=0,"",VLOOKUP($G60,Data!$G$3:$BA$2935,22,FALSE))</f>
        <v>/</v>
      </c>
      <c r="AD60" s="4" t="str">
        <f>IF($H60=0,"",VLOOKUP($G60,Data!$G$3:$BA$2935,23,FALSE))</f>
        <v/>
      </c>
      <c r="AE60" s="4" t="str">
        <f>IF($H60=0,"",VLOOKUP($G60,Data!$G$3:$BA$2935,24,FALSE))</f>
        <v/>
      </c>
      <c r="AF60" s="4" t="str">
        <f>IF($H60=0,"",VLOOKUP($G60,Data!$G$3:$BA$2935,25,FALSE))</f>
        <v/>
      </c>
      <c r="AG60" s="4" t="str">
        <f>IF($H60=0,"",VLOOKUP($G60,Data!$G$3:$BA$2935,26,FALSE))</f>
        <v/>
      </c>
      <c r="AH60" s="4" t="str">
        <f>IF($H60=0,"",VLOOKUP($G60,Data!$G$3:$BA$2935,27,FALSE))</f>
        <v/>
      </c>
      <c r="AI60" s="4" t="str">
        <f>IF($H60=0,"",VLOOKUP($G60,Data!$G$3:$BA$2935,28,FALSE))</f>
        <v/>
      </c>
      <c r="AJ60" s="4" t="str">
        <f>IF($H60=0,"",VLOOKUP($G60,Data!$G$3:$BA$2935,29,FALSE))</f>
        <v/>
      </c>
      <c r="AK60" s="4" t="str">
        <f>IF($H60=0,"",VLOOKUP($G60,Data!$G$3:$BA$2935,30,FALSE))</f>
        <v/>
      </c>
      <c r="AL60" s="4" t="str">
        <f>IF($H60=0,"",VLOOKUP($G60,Data!$G$3:$BA$2935,31,FALSE))</f>
        <v/>
      </c>
      <c r="AM60" s="4" t="str">
        <f>IF($H60=0,"",VLOOKUP($G60,Data!$G$3:$BA$2935,32,FALSE))</f>
        <v/>
      </c>
      <c r="AN60" s="4" t="str">
        <f>IF($H60=0,"",VLOOKUP($G60,Data!$G$3:$BA$2935,33,FALSE))</f>
        <v/>
      </c>
      <c r="AO60" s="4" t="str">
        <f>IF($H60=0,"",VLOOKUP($G60,Data!$G$3:$BA$2935,34,FALSE))</f>
        <v/>
      </c>
      <c r="AP60" s="4" t="str">
        <f>IF($H60=0,"",VLOOKUP($G60,Data!$G$3:$BA$2935,35,FALSE))</f>
        <v/>
      </c>
      <c r="AQ60" s="4" t="str">
        <f>IF($H60=0,"",VLOOKUP($G60,Data!$G$3:$BA$2935,36,FALSE))</f>
        <v/>
      </c>
      <c r="AR60" s="4" t="str">
        <f>IF($H60=0,"",VLOOKUP($G60,Data!$G$3:$BA$2935,37,FALSE))</f>
        <v/>
      </c>
      <c r="AS60" s="4" t="str">
        <f>IF($H60=0,"",VLOOKUP($G60,Data!$G$3:$BA$2935,38,FALSE))</f>
        <v/>
      </c>
      <c r="AT60" s="4" t="str">
        <f>IF($H60=0,"",VLOOKUP($G60,Data!$G$3:$BA$2935,39,FALSE))</f>
        <v/>
      </c>
    </row>
    <row r="61" spans="1:46" x14ac:dyDescent="0.3">
      <c r="A61" s="4">
        <f>PSSE!A70</f>
        <v>916056</v>
      </c>
      <c r="B61" s="4" t="str">
        <f>PSSE!B70</f>
        <v>SUPAN_H1</v>
      </c>
      <c r="C61" s="4">
        <f>PSSE!D70</f>
        <v>10.5</v>
      </c>
      <c r="D61" s="52">
        <f>PSSE!E70</f>
        <v>40</v>
      </c>
      <c r="E61" s="52" t="str">
        <f>PSSE!F70</f>
        <v>TD</v>
      </c>
      <c r="F61" s="52">
        <f>PSSE!G70</f>
        <v>1</v>
      </c>
      <c r="G61" s="52" t="str">
        <f t="shared" si="1"/>
        <v>AVR10.540TD1</v>
      </c>
      <c r="H61" s="52">
        <f>COUNTIF(Data!$G$3:$BA$2935,AVR!$G61)</f>
        <v>1</v>
      </c>
      <c r="I61" s="52" t="str">
        <f>IF($H61=0,"",VLOOKUP($G61,Data!$G$3:$BA$2935,2,FALSE))</f>
        <v>'EXAC4'</v>
      </c>
      <c r="J61" s="52">
        <f>PSSE!C70</f>
        <v>1</v>
      </c>
      <c r="K61" s="52">
        <f>IF($H61=0,"",VLOOKUP($G61,Data!$G$3:$BA$2935,4,FALSE))</f>
        <v>0</v>
      </c>
      <c r="L61" s="52">
        <f>IF($H61=0,"",VLOOKUP($G61,Data!$G$3:$BA$2935,5,FALSE))</f>
        <v>10</v>
      </c>
      <c r="M61" s="52">
        <f>IF($H61=0,"",VLOOKUP($G61,Data!$G$3:$BA$2935,6,FALSE))</f>
        <v>-10</v>
      </c>
      <c r="N61" s="52">
        <f>IF($H61=0,"",VLOOKUP($G61,Data!$G$3:$BA$2935,7,FALSE))</f>
        <v>1</v>
      </c>
      <c r="O61" s="52">
        <f>IF($H61=0,"",VLOOKUP($G61,Data!$G$3:$BA$2935,8,FALSE))</f>
        <v>10</v>
      </c>
      <c r="P61" s="52">
        <f>IF($H61=0,"",VLOOKUP($G61,Data!$G$3:$BA$2935,9,FALSE))</f>
        <v>200</v>
      </c>
      <c r="Q61" s="52">
        <f>IF($H61=0,"",VLOOKUP($G61,Data!$G$3:$BA$2935,10,FALSE))</f>
        <v>1.4999999999999999E-2</v>
      </c>
      <c r="R61" s="52">
        <f>IF($H61=0,"",VLOOKUP($G61,Data!$G$3:$BA$2935,11,FALSE))</f>
        <v>5.64</v>
      </c>
      <c r="S61" s="52">
        <f>IF($H61=0,"",VLOOKUP($G61,Data!$G$3:$BA$2935,12,FALSE))</f>
        <v>-4.53</v>
      </c>
      <c r="T61" s="52">
        <f>IF($H61=0,"",VLOOKUP($G61,Data!$G$3:$BA$2935,13,FALSE))</f>
        <v>0</v>
      </c>
      <c r="U61" s="52" t="str">
        <f>IF($H61=0,"",VLOOKUP($G61,Data!$G$3:$BA$2935,14,FALSE))</f>
        <v>/</v>
      </c>
      <c r="V61" s="52" t="str">
        <f>IF($H61=0,"",VLOOKUP($G61,Data!$G$3:$BA$2935,15,FALSE))</f>
        <v>/</v>
      </c>
      <c r="W61" s="52" t="str">
        <f>IF($H61=0,"",VLOOKUP($G61,Data!$G$3:$BA$2935,16,FALSE))</f>
        <v/>
      </c>
      <c r="X61" s="52" t="str">
        <f>IF($H61=0,"",VLOOKUP($G61,Data!$G$3:$BA$2935,17,FALSE))</f>
        <v/>
      </c>
      <c r="Y61" s="52" t="str">
        <f>IF($H61=0,"",VLOOKUP($G61,Data!$G$3:$BA$2935,18,FALSE))</f>
        <v/>
      </c>
      <c r="Z61" s="52" t="str">
        <f>IF($H61=0,"",VLOOKUP($G61,Data!$G$3:$BA$2935,19,FALSE))</f>
        <v/>
      </c>
      <c r="AA61" s="52" t="str">
        <f>IF($H61=0,"",VLOOKUP($G61,Data!$G$3:$BA$2935,20,FALSE))</f>
        <v/>
      </c>
      <c r="AB61" s="4" t="str">
        <f>IF($H61=0,"",VLOOKUP($G61,Data!$G$3:$BA$2935,21,FALSE))</f>
        <v/>
      </c>
      <c r="AC61" s="4" t="str">
        <f>IF($H61=0,"",VLOOKUP($G61,Data!$G$3:$BA$2935,22,FALSE))</f>
        <v/>
      </c>
      <c r="AD61" s="4" t="str">
        <f>IF($H61=0,"",VLOOKUP($G61,Data!$G$3:$BA$2935,23,FALSE))</f>
        <v/>
      </c>
      <c r="AE61" s="4" t="str">
        <f>IF($H61=0,"",VLOOKUP($G61,Data!$G$3:$BA$2935,24,FALSE))</f>
        <v/>
      </c>
      <c r="AF61" s="4" t="str">
        <f>IF($H61=0,"",VLOOKUP($G61,Data!$G$3:$BA$2935,25,FALSE))</f>
        <v/>
      </c>
      <c r="AG61" s="4" t="str">
        <f>IF($H61=0,"",VLOOKUP($G61,Data!$G$3:$BA$2935,26,FALSE))</f>
        <v/>
      </c>
      <c r="AH61" s="4" t="str">
        <f>IF($H61=0,"",VLOOKUP($G61,Data!$G$3:$BA$2935,27,FALSE))</f>
        <v/>
      </c>
      <c r="AI61" s="4" t="str">
        <f>IF($H61=0,"",VLOOKUP($G61,Data!$G$3:$BA$2935,28,FALSE))</f>
        <v/>
      </c>
      <c r="AJ61" s="4" t="str">
        <f>IF($H61=0,"",VLOOKUP($G61,Data!$G$3:$BA$2935,29,FALSE))</f>
        <v/>
      </c>
      <c r="AK61" s="4" t="str">
        <f>IF($H61=0,"",VLOOKUP($G61,Data!$G$3:$BA$2935,30,FALSE))</f>
        <v/>
      </c>
      <c r="AL61" s="4" t="str">
        <f>IF($H61=0,"",VLOOKUP($G61,Data!$G$3:$BA$2935,31,FALSE))</f>
        <v/>
      </c>
      <c r="AM61" s="4" t="str">
        <f>IF($H61=0,"",VLOOKUP($G61,Data!$G$3:$BA$2935,32,FALSE))</f>
        <v/>
      </c>
      <c r="AN61" s="4" t="str">
        <f>IF($H61=0,"",VLOOKUP($G61,Data!$G$3:$BA$2935,33,FALSE))</f>
        <v/>
      </c>
      <c r="AO61" s="4" t="str">
        <f>IF($H61=0,"",VLOOKUP($G61,Data!$G$3:$BA$2935,34,FALSE))</f>
        <v/>
      </c>
      <c r="AP61" s="4" t="str">
        <f>IF($H61=0,"",VLOOKUP($G61,Data!$G$3:$BA$2935,35,FALSE))</f>
        <v/>
      </c>
      <c r="AQ61" s="4" t="str">
        <f>IF($H61=0,"",VLOOKUP($G61,Data!$G$3:$BA$2935,36,FALSE))</f>
        <v/>
      </c>
      <c r="AR61" s="4" t="str">
        <f>IF($H61=0,"",VLOOKUP($G61,Data!$G$3:$BA$2935,37,FALSE))</f>
        <v/>
      </c>
      <c r="AS61" s="4" t="str">
        <f>IF($H61=0,"",VLOOKUP($G61,Data!$G$3:$BA$2935,38,FALSE))</f>
        <v/>
      </c>
      <c r="AT61" s="4" t="str">
        <f>IF($H61=0,"",VLOOKUP($G61,Data!$G$3:$BA$2935,39,FALSE))</f>
        <v/>
      </c>
    </row>
    <row r="62" spans="1:46" x14ac:dyDescent="0.3">
      <c r="A62" s="4">
        <f>PSSE!A71</f>
        <v>916057</v>
      </c>
      <c r="B62" s="4" t="str">
        <f>PSSE!B71</f>
        <v>SUPAN1_H1</v>
      </c>
      <c r="C62" s="4">
        <f>PSSE!D71</f>
        <v>10.5</v>
      </c>
      <c r="D62" s="52">
        <f>PSSE!E71</f>
        <v>20</v>
      </c>
      <c r="E62" s="52" t="str">
        <f>PSSE!F71</f>
        <v>TD</v>
      </c>
      <c r="F62" s="52">
        <f>PSSE!G71</f>
        <v>1</v>
      </c>
      <c r="G62" s="52" t="str">
        <f t="shared" si="1"/>
        <v>AVR10.520TD1</v>
      </c>
      <c r="H62" s="52">
        <f>COUNTIF(Data!$G$3:$BA$2935,AVR!$G62)</f>
        <v>1</v>
      </c>
      <c r="I62" s="52" t="str">
        <f>IF($H62=0,"",VLOOKUP($G62,Data!$G$3:$BA$2935,2,FALSE))</f>
        <v>'ESST4B'</v>
      </c>
      <c r="J62" s="52">
        <f>PSSE!C71</f>
        <v>1</v>
      </c>
      <c r="K62" s="52">
        <f>IF($H62=0,"",VLOOKUP($G62,Data!$G$3:$BA$2935,4,FALSE))</f>
        <v>0</v>
      </c>
      <c r="L62" s="52">
        <f>IF($H62=0,"",VLOOKUP($G62,Data!$G$3:$BA$2935,5,FALSE))</f>
        <v>10.75</v>
      </c>
      <c r="M62" s="52">
        <f>IF($H62=0,"",VLOOKUP($G62,Data!$G$3:$BA$2935,6,FALSE))</f>
        <v>10.75</v>
      </c>
      <c r="N62" s="52">
        <f>IF($H62=0,"",VLOOKUP($G62,Data!$G$3:$BA$2935,7,FALSE))</f>
        <v>5</v>
      </c>
      <c r="O62" s="52">
        <f>IF($H62=0,"",VLOOKUP($G62,Data!$G$3:$BA$2935,8,FALSE))</f>
        <v>-0.87</v>
      </c>
      <c r="P62" s="52">
        <f>IF($H62=0,"",VLOOKUP($G62,Data!$G$3:$BA$2935,9,FALSE))</f>
        <v>0</v>
      </c>
      <c r="Q62" s="52">
        <f>IF($H62=0,"",VLOOKUP($G62,Data!$G$3:$BA$2935,10,FALSE))</f>
        <v>1</v>
      </c>
      <c r="R62" s="52">
        <f>IF($H62=0,"",VLOOKUP($G62,Data!$G$3:$BA$2935,11,FALSE))</f>
        <v>0</v>
      </c>
      <c r="S62" s="52">
        <f>IF($H62=0,"",VLOOKUP($G62,Data!$G$3:$BA$2935,12,FALSE))</f>
        <v>99</v>
      </c>
      <c r="T62" s="52">
        <f>IF($H62=0,"",VLOOKUP($G62,Data!$G$3:$BA$2935,13,FALSE))</f>
        <v>-99</v>
      </c>
      <c r="U62" s="52">
        <f>IF($H62=0,"",VLOOKUP($G62,Data!$G$3:$BA$2935,14,FALSE))</f>
        <v>0</v>
      </c>
      <c r="V62" s="52">
        <f>IF($H62=0,"",VLOOKUP($G62,Data!$G$3:$BA$2935,15,FALSE))</f>
        <v>9.3000000000000007</v>
      </c>
      <c r="W62" s="52">
        <f>IF($H62=0,"",VLOOKUP($G62,Data!$G$3:$BA$2935,16,FALSE))</f>
        <v>0</v>
      </c>
      <c r="X62" s="52">
        <f>IF($H62=0,"",VLOOKUP($G62,Data!$G$3:$BA$2935,17,FALSE))</f>
        <v>11.63</v>
      </c>
      <c r="Y62" s="52">
        <f>IF($H62=0,"",VLOOKUP($G62,Data!$G$3:$BA$2935,18,FALSE))</f>
        <v>0.113</v>
      </c>
      <c r="Z62" s="52">
        <f>IF($H62=0,"",VLOOKUP($G62,Data!$G$3:$BA$2935,19,FALSE))</f>
        <v>0.124</v>
      </c>
      <c r="AA62" s="52">
        <f>IF($H62=0,"",VLOOKUP($G62,Data!$G$3:$BA$2935,20,FALSE))</f>
        <v>0</v>
      </c>
      <c r="AB62" s="4" t="str">
        <f>IF($H62=0,"",VLOOKUP($G62,Data!$G$3:$BA$2935,21,FALSE))</f>
        <v>/</v>
      </c>
      <c r="AC62" s="4" t="str">
        <f>IF($H62=0,"",VLOOKUP($G62,Data!$G$3:$BA$2935,22,FALSE))</f>
        <v>/</v>
      </c>
      <c r="AD62" s="4" t="str">
        <f>IF($H62=0,"",VLOOKUP($G62,Data!$G$3:$BA$2935,23,FALSE))</f>
        <v/>
      </c>
      <c r="AE62" s="4" t="str">
        <f>IF($H62=0,"",VLOOKUP($G62,Data!$G$3:$BA$2935,24,FALSE))</f>
        <v/>
      </c>
      <c r="AF62" s="4" t="str">
        <f>IF($H62=0,"",VLOOKUP($G62,Data!$G$3:$BA$2935,25,FALSE))</f>
        <v/>
      </c>
      <c r="AG62" s="4" t="str">
        <f>IF($H62=0,"",VLOOKUP($G62,Data!$G$3:$BA$2935,26,FALSE))</f>
        <v/>
      </c>
      <c r="AH62" s="4" t="str">
        <f>IF($H62=0,"",VLOOKUP($G62,Data!$G$3:$BA$2935,27,FALSE))</f>
        <v/>
      </c>
      <c r="AI62" s="4" t="str">
        <f>IF($H62=0,"",VLOOKUP($G62,Data!$G$3:$BA$2935,28,FALSE))</f>
        <v/>
      </c>
      <c r="AJ62" s="4" t="str">
        <f>IF($H62=0,"",VLOOKUP($G62,Data!$G$3:$BA$2935,29,FALSE))</f>
        <v/>
      </c>
      <c r="AK62" s="4" t="str">
        <f>IF($H62=0,"",VLOOKUP($G62,Data!$G$3:$BA$2935,30,FALSE))</f>
        <v/>
      </c>
      <c r="AL62" s="4" t="str">
        <f>IF($H62=0,"",VLOOKUP($G62,Data!$G$3:$BA$2935,31,FALSE))</f>
        <v/>
      </c>
      <c r="AM62" s="4" t="str">
        <f>IF($H62=0,"",VLOOKUP($G62,Data!$G$3:$BA$2935,32,FALSE))</f>
        <v/>
      </c>
      <c r="AN62" s="4" t="str">
        <f>IF($H62=0,"",VLOOKUP($G62,Data!$G$3:$BA$2935,33,FALSE))</f>
        <v/>
      </c>
      <c r="AO62" s="4" t="str">
        <f>IF($H62=0,"",VLOOKUP($G62,Data!$G$3:$BA$2935,34,FALSE))</f>
        <v/>
      </c>
      <c r="AP62" s="4" t="str">
        <f>IF($H62=0,"",VLOOKUP($G62,Data!$G$3:$BA$2935,35,FALSE))</f>
        <v/>
      </c>
      <c r="AQ62" s="4" t="str">
        <f>IF($H62=0,"",VLOOKUP($G62,Data!$G$3:$BA$2935,36,FALSE))</f>
        <v/>
      </c>
      <c r="AR62" s="4" t="str">
        <f>IF($H62=0,"",VLOOKUP($G62,Data!$G$3:$BA$2935,37,FALSE))</f>
        <v/>
      </c>
      <c r="AS62" s="4" t="str">
        <f>IF($H62=0,"",VLOOKUP($G62,Data!$G$3:$BA$2935,38,FALSE))</f>
        <v/>
      </c>
      <c r="AT62" s="4" t="str">
        <f>IF($H62=0,"",VLOOKUP($G62,Data!$G$3:$BA$2935,39,FALSE))</f>
        <v/>
      </c>
    </row>
    <row r="63" spans="1:46" x14ac:dyDescent="0.3">
      <c r="A63" s="4">
        <f>PSSE!A72</f>
        <v>916061</v>
      </c>
      <c r="B63" s="4" t="str">
        <f>PSSE!B72</f>
        <v>NALE_H1</v>
      </c>
      <c r="C63" s="4">
        <f>PSSE!D72</f>
        <v>13.8</v>
      </c>
      <c r="D63" s="52">
        <f>PSSE!E72</f>
        <v>87</v>
      </c>
      <c r="E63" s="52" t="str">
        <f>PSSE!F72</f>
        <v>TD</v>
      </c>
      <c r="F63" s="52">
        <f>PSSE!G72</f>
        <v>1</v>
      </c>
      <c r="G63" s="52" t="str">
        <f t="shared" si="1"/>
        <v>AVR13.887TD1</v>
      </c>
      <c r="H63" s="52">
        <f>COUNTIF(Data!$G$3:$BA$2935,AVR!$G63)</f>
        <v>1</v>
      </c>
      <c r="I63" s="52" t="str">
        <f>IF($H63=0,"",VLOOKUP($G63,Data!$G$3:$BA$2935,2,FALSE))</f>
        <v>'ESST4B'</v>
      </c>
      <c r="J63" s="52">
        <f>PSSE!C72</f>
        <v>1</v>
      </c>
      <c r="K63" s="52">
        <f>IF($H63=0,"",VLOOKUP($G63,Data!$G$3:$BA$2935,4,FALSE))</f>
        <v>0</v>
      </c>
      <c r="L63" s="52">
        <f>IF($H63=0,"",VLOOKUP($G63,Data!$G$3:$BA$2935,5,FALSE))</f>
        <v>10.75</v>
      </c>
      <c r="M63" s="52">
        <f>IF($H63=0,"",VLOOKUP($G63,Data!$G$3:$BA$2935,6,FALSE))</f>
        <v>10.75</v>
      </c>
      <c r="N63" s="52">
        <f>IF($H63=0,"",VLOOKUP($G63,Data!$G$3:$BA$2935,7,FALSE))</f>
        <v>5</v>
      </c>
      <c r="O63" s="52">
        <f>IF($H63=0,"",VLOOKUP($G63,Data!$G$3:$BA$2935,8,FALSE))</f>
        <v>-0.87</v>
      </c>
      <c r="P63" s="52">
        <f>IF($H63=0,"",VLOOKUP($G63,Data!$G$3:$BA$2935,9,FALSE))</f>
        <v>0</v>
      </c>
      <c r="Q63" s="52">
        <f>IF($H63=0,"",VLOOKUP($G63,Data!$G$3:$BA$2935,10,FALSE))</f>
        <v>1</v>
      </c>
      <c r="R63" s="52">
        <f>IF($H63=0,"",VLOOKUP($G63,Data!$G$3:$BA$2935,11,FALSE))</f>
        <v>0</v>
      </c>
      <c r="S63" s="52">
        <f>IF($H63=0,"",VLOOKUP($G63,Data!$G$3:$BA$2935,12,FALSE))</f>
        <v>99</v>
      </c>
      <c r="T63" s="52">
        <f>IF($H63=0,"",VLOOKUP($G63,Data!$G$3:$BA$2935,13,FALSE))</f>
        <v>-99</v>
      </c>
      <c r="U63" s="52">
        <f>IF($H63=0,"",VLOOKUP($G63,Data!$G$3:$BA$2935,14,FALSE))</f>
        <v>0</v>
      </c>
      <c r="V63" s="52">
        <f>IF($H63=0,"",VLOOKUP($G63,Data!$G$3:$BA$2935,15,FALSE))</f>
        <v>9.3000000000000007</v>
      </c>
      <c r="W63" s="52">
        <f>IF($H63=0,"",VLOOKUP($G63,Data!$G$3:$BA$2935,16,FALSE))</f>
        <v>0</v>
      </c>
      <c r="X63" s="52">
        <f>IF($H63=0,"",VLOOKUP($G63,Data!$G$3:$BA$2935,17,FALSE))</f>
        <v>11.63</v>
      </c>
      <c r="Y63" s="52">
        <f>IF($H63=0,"",VLOOKUP($G63,Data!$G$3:$BA$2935,18,FALSE))</f>
        <v>0.113</v>
      </c>
      <c r="Z63" s="52">
        <f>IF($H63=0,"",VLOOKUP($G63,Data!$G$3:$BA$2935,19,FALSE))</f>
        <v>0.124</v>
      </c>
      <c r="AA63" s="52">
        <f>IF($H63=0,"",VLOOKUP($G63,Data!$G$3:$BA$2935,20,FALSE))</f>
        <v>0</v>
      </c>
      <c r="AB63" s="4" t="str">
        <f>IF($H63=0,"",VLOOKUP($G63,Data!$G$3:$BA$2935,21,FALSE))</f>
        <v>/</v>
      </c>
      <c r="AC63" s="4" t="str">
        <f>IF($H63=0,"",VLOOKUP($G63,Data!$G$3:$BA$2935,22,FALSE))</f>
        <v>/</v>
      </c>
      <c r="AD63" s="4" t="str">
        <f>IF($H63=0,"",VLOOKUP($G63,Data!$G$3:$BA$2935,23,FALSE))</f>
        <v/>
      </c>
      <c r="AE63" s="4" t="str">
        <f>IF($H63=0,"",VLOOKUP($G63,Data!$G$3:$BA$2935,24,FALSE))</f>
        <v/>
      </c>
      <c r="AF63" s="4" t="str">
        <f>IF($H63=0,"",VLOOKUP($G63,Data!$G$3:$BA$2935,25,FALSE))</f>
        <v/>
      </c>
      <c r="AG63" s="4" t="str">
        <f>IF($H63=0,"",VLOOKUP($G63,Data!$G$3:$BA$2935,26,FALSE))</f>
        <v/>
      </c>
      <c r="AH63" s="4" t="str">
        <f>IF($H63=0,"",VLOOKUP($G63,Data!$G$3:$BA$2935,27,FALSE))</f>
        <v/>
      </c>
      <c r="AI63" s="4" t="str">
        <f>IF($H63=0,"",VLOOKUP($G63,Data!$G$3:$BA$2935,28,FALSE))</f>
        <v/>
      </c>
      <c r="AJ63" s="4" t="str">
        <f>IF($H63=0,"",VLOOKUP($G63,Data!$G$3:$BA$2935,29,FALSE))</f>
        <v/>
      </c>
      <c r="AK63" s="4" t="str">
        <f>IF($H63=0,"",VLOOKUP($G63,Data!$G$3:$BA$2935,30,FALSE))</f>
        <v/>
      </c>
      <c r="AL63" s="4" t="str">
        <f>IF($H63=0,"",VLOOKUP($G63,Data!$G$3:$BA$2935,31,FALSE))</f>
        <v/>
      </c>
      <c r="AM63" s="4" t="str">
        <f>IF($H63=0,"",VLOOKUP($G63,Data!$G$3:$BA$2935,32,FALSE))</f>
        <v/>
      </c>
      <c r="AN63" s="4" t="str">
        <f>IF($H63=0,"",VLOOKUP($G63,Data!$G$3:$BA$2935,33,FALSE))</f>
        <v/>
      </c>
      <c r="AO63" s="4" t="str">
        <f>IF($H63=0,"",VLOOKUP($G63,Data!$G$3:$BA$2935,34,FALSE))</f>
        <v/>
      </c>
      <c r="AP63" s="4" t="str">
        <f>IF($H63=0,"",VLOOKUP($G63,Data!$G$3:$BA$2935,35,FALSE))</f>
        <v/>
      </c>
      <c r="AQ63" s="4" t="str">
        <f>IF($H63=0,"",VLOOKUP($G63,Data!$G$3:$BA$2935,36,FALSE))</f>
        <v/>
      </c>
      <c r="AR63" s="4" t="str">
        <f>IF($H63=0,"",VLOOKUP($G63,Data!$G$3:$BA$2935,37,FALSE))</f>
        <v/>
      </c>
      <c r="AS63" s="4" t="str">
        <f>IF($H63=0,"",VLOOKUP($G63,Data!$G$3:$BA$2935,38,FALSE))</f>
        <v/>
      </c>
      <c r="AT63" s="4" t="str">
        <f>IF($H63=0,"",VLOOKUP($G63,Data!$G$3:$BA$2935,39,FALSE))</f>
        <v/>
      </c>
    </row>
    <row r="64" spans="1:46" x14ac:dyDescent="0.3">
      <c r="A64" s="4">
        <f>PSSE!A73</f>
        <v>916064</v>
      </c>
      <c r="B64" s="4" t="str">
        <f>PSSE!B73</f>
        <v>NAMTONG_H1</v>
      </c>
      <c r="C64" s="4">
        <f>PSSE!D73</f>
        <v>13.8</v>
      </c>
      <c r="D64" s="52">
        <f>PSSE!E73</f>
        <v>40</v>
      </c>
      <c r="E64" s="52" t="str">
        <f>PSSE!F73</f>
        <v>TD</v>
      </c>
      <c r="F64" s="52">
        <f>PSSE!G73</f>
        <v>1</v>
      </c>
      <c r="G64" s="52" t="str">
        <f t="shared" si="1"/>
        <v>AVR13.840TD1</v>
      </c>
      <c r="H64" s="52">
        <f>COUNTIF(Data!$G$3:$BA$2935,AVR!$G64)</f>
        <v>1</v>
      </c>
      <c r="I64" s="52" t="str">
        <f>IF($H64=0,"",VLOOKUP($G64,Data!$G$3:$BA$2935,2,FALSE))</f>
        <v>'ESST4B'</v>
      </c>
      <c r="J64" s="52">
        <f>PSSE!C73</f>
        <v>1</v>
      </c>
      <c r="K64" s="52">
        <f>IF($H64=0,"",VLOOKUP($G64,Data!$G$3:$BA$2935,4,FALSE))</f>
        <v>0</v>
      </c>
      <c r="L64" s="52">
        <f>IF($H64=0,"",VLOOKUP($G64,Data!$G$3:$BA$2935,5,FALSE))</f>
        <v>10.75</v>
      </c>
      <c r="M64" s="52">
        <f>IF($H64=0,"",VLOOKUP($G64,Data!$G$3:$BA$2935,6,FALSE))</f>
        <v>10.75</v>
      </c>
      <c r="N64" s="52">
        <f>IF($H64=0,"",VLOOKUP($G64,Data!$G$3:$BA$2935,7,FALSE))</f>
        <v>5</v>
      </c>
      <c r="O64" s="52">
        <f>IF($H64=0,"",VLOOKUP($G64,Data!$G$3:$BA$2935,8,FALSE))</f>
        <v>-0.87</v>
      </c>
      <c r="P64" s="52">
        <f>IF($H64=0,"",VLOOKUP($G64,Data!$G$3:$BA$2935,9,FALSE))</f>
        <v>0</v>
      </c>
      <c r="Q64" s="52">
        <f>IF($H64=0,"",VLOOKUP($G64,Data!$G$3:$BA$2935,10,FALSE))</f>
        <v>1</v>
      </c>
      <c r="R64" s="52">
        <f>IF($H64=0,"",VLOOKUP($G64,Data!$G$3:$BA$2935,11,FALSE))</f>
        <v>0</v>
      </c>
      <c r="S64" s="52">
        <f>IF($H64=0,"",VLOOKUP($G64,Data!$G$3:$BA$2935,12,FALSE))</f>
        <v>99</v>
      </c>
      <c r="T64" s="52">
        <f>IF($H64=0,"",VLOOKUP($G64,Data!$G$3:$BA$2935,13,FALSE))</f>
        <v>-99</v>
      </c>
      <c r="U64" s="52">
        <f>IF($H64=0,"",VLOOKUP($G64,Data!$G$3:$BA$2935,14,FALSE))</f>
        <v>0</v>
      </c>
      <c r="V64" s="52">
        <f>IF($H64=0,"",VLOOKUP($G64,Data!$G$3:$BA$2935,15,FALSE))</f>
        <v>9.3000000000000007</v>
      </c>
      <c r="W64" s="52">
        <f>IF($H64=0,"",VLOOKUP($G64,Data!$G$3:$BA$2935,16,FALSE))</f>
        <v>0</v>
      </c>
      <c r="X64" s="52">
        <f>IF($H64=0,"",VLOOKUP($G64,Data!$G$3:$BA$2935,17,FALSE))</f>
        <v>11.63</v>
      </c>
      <c r="Y64" s="52">
        <f>IF($H64=0,"",VLOOKUP($G64,Data!$G$3:$BA$2935,18,FALSE))</f>
        <v>0.113</v>
      </c>
      <c r="Z64" s="52">
        <f>IF($H64=0,"",VLOOKUP($G64,Data!$G$3:$BA$2935,19,FALSE))</f>
        <v>0.124</v>
      </c>
      <c r="AA64" s="52">
        <f>IF($H64=0,"",VLOOKUP($G64,Data!$G$3:$BA$2935,20,FALSE))</f>
        <v>0</v>
      </c>
      <c r="AB64" s="4" t="str">
        <f>IF($H64=0,"",VLOOKUP($G64,Data!$G$3:$BA$2935,21,FALSE))</f>
        <v>/</v>
      </c>
      <c r="AC64" s="4" t="str">
        <f>IF($H64=0,"",VLOOKUP($G64,Data!$G$3:$BA$2935,22,FALSE))</f>
        <v>/</v>
      </c>
      <c r="AD64" s="4" t="str">
        <f>IF($H64=0,"",VLOOKUP($G64,Data!$G$3:$BA$2935,23,FALSE))</f>
        <v/>
      </c>
      <c r="AE64" s="4" t="str">
        <f>IF($H64=0,"",VLOOKUP($G64,Data!$G$3:$BA$2935,24,FALSE))</f>
        <v/>
      </c>
      <c r="AF64" s="4" t="str">
        <f>IF($H64=0,"",VLOOKUP($G64,Data!$G$3:$BA$2935,25,FALSE))</f>
        <v/>
      </c>
      <c r="AG64" s="4" t="str">
        <f>IF($H64=0,"",VLOOKUP($G64,Data!$G$3:$BA$2935,26,FALSE))</f>
        <v/>
      </c>
      <c r="AH64" s="4" t="str">
        <f>IF($H64=0,"",VLOOKUP($G64,Data!$G$3:$BA$2935,27,FALSE))</f>
        <v/>
      </c>
      <c r="AI64" s="4" t="str">
        <f>IF($H64=0,"",VLOOKUP($G64,Data!$G$3:$BA$2935,28,FALSE))</f>
        <v/>
      </c>
      <c r="AJ64" s="4" t="str">
        <f>IF($H64=0,"",VLOOKUP($G64,Data!$G$3:$BA$2935,29,FALSE))</f>
        <v/>
      </c>
      <c r="AK64" s="4" t="str">
        <f>IF($H64=0,"",VLOOKUP($G64,Data!$G$3:$BA$2935,30,FALSE))</f>
        <v/>
      </c>
      <c r="AL64" s="4" t="str">
        <f>IF($H64=0,"",VLOOKUP($G64,Data!$G$3:$BA$2935,31,FALSE))</f>
        <v/>
      </c>
      <c r="AM64" s="4" t="str">
        <f>IF($H64=0,"",VLOOKUP($G64,Data!$G$3:$BA$2935,32,FALSE))</f>
        <v/>
      </c>
      <c r="AN64" s="4" t="str">
        <f>IF($H64=0,"",VLOOKUP($G64,Data!$G$3:$BA$2935,33,FALSE))</f>
        <v/>
      </c>
      <c r="AO64" s="4" t="str">
        <f>IF($H64=0,"",VLOOKUP($G64,Data!$G$3:$BA$2935,34,FALSE))</f>
        <v/>
      </c>
      <c r="AP64" s="4" t="str">
        <f>IF($H64=0,"",VLOOKUP($G64,Data!$G$3:$BA$2935,35,FALSE))</f>
        <v/>
      </c>
      <c r="AQ64" s="4" t="str">
        <f>IF($H64=0,"",VLOOKUP($G64,Data!$G$3:$BA$2935,36,FALSE))</f>
        <v/>
      </c>
      <c r="AR64" s="4" t="str">
        <f>IF($H64=0,"",VLOOKUP($G64,Data!$G$3:$BA$2935,37,FALSE))</f>
        <v/>
      </c>
      <c r="AS64" s="4" t="str">
        <f>IF($H64=0,"",VLOOKUP($G64,Data!$G$3:$BA$2935,38,FALSE))</f>
        <v/>
      </c>
      <c r="AT64" s="4" t="str">
        <f>IF($H64=0,"",VLOOKUP($G64,Data!$G$3:$BA$2935,39,FALSE))</f>
        <v/>
      </c>
    </row>
    <row r="65" spans="1:46" x14ac:dyDescent="0.3">
      <c r="A65" s="4">
        <f>PSSE!A74</f>
        <v>916065</v>
      </c>
      <c r="B65" s="4" t="str">
        <f>PSSE!B74</f>
        <v>SEOCHUNGH_H1</v>
      </c>
      <c r="C65" s="4">
        <f>PSSE!D74</f>
        <v>10.5</v>
      </c>
      <c r="D65" s="52">
        <f>PSSE!E74</f>
        <v>20</v>
      </c>
      <c r="E65" s="52" t="str">
        <f>PSSE!F74</f>
        <v>TD</v>
      </c>
      <c r="F65" s="52">
        <f>PSSE!G74</f>
        <v>1</v>
      </c>
      <c r="G65" s="52" t="str">
        <f t="shared" si="1"/>
        <v>AVR10.520TD1</v>
      </c>
      <c r="H65" s="52">
        <f>COUNTIF(Data!$G$3:$BA$2935,AVR!$G65)</f>
        <v>1</v>
      </c>
      <c r="I65" s="52" t="str">
        <f>IF($H65=0,"",VLOOKUP($G65,Data!$G$3:$BA$2935,2,FALSE))</f>
        <v>'ESST4B'</v>
      </c>
      <c r="J65" s="52">
        <f>PSSE!C74</f>
        <v>1</v>
      </c>
      <c r="K65" s="52">
        <f>IF($H65=0,"",VLOOKUP($G65,Data!$G$3:$BA$2935,4,FALSE))</f>
        <v>0</v>
      </c>
      <c r="L65" s="52">
        <f>IF($H65=0,"",VLOOKUP($G65,Data!$G$3:$BA$2935,5,FALSE))</f>
        <v>10.75</v>
      </c>
      <c r="M65" s="52">
        <f>IF($H65=0,"",VLOOKUP($G65,Data!$G$3:$BA$2935,6,FALSE))</f>
        <v>10.75</v>
      </c>
      <c r="N65" s="52">
        <f>IF($H65=0,"",VLOOKUP($G65,Data!$G$3:$BA$2935,7,FALSE))</f>
        <v>5</v>
      </c>
      <c r="O65" s="52">
        <f>IF($H65=0,"",VLOOKUP($G65,Data!$G$3:$BA$2935,8,FALSE))</f>
        <v>-0.87</v>
      </c>
      <c r="P65" s="52">
        <f>IF($H65=0,"",VLOOKUP($G65,Data!$G$3:$BA$2935,9,FALSE))</f>
        <v>0</v>
      </c>
      <c r="Q65" s="52">
        <f>IF($H65=0,"",VLOOKUP($G65,Data!$G$3:$BA$2935,10,FALSE))</f>
        <v>1</v>
      </c>
      <c r="R65" s="52">
        <f>IF($H65=0,"",VLOOKUP($G65,Data!$G$3:$BA$2935,11,FALSE))</f>
        <v>0</v>
      </c>
      <c r="S65" s="52">
        <f>IF($H65=0,"",VLOOKUP($G65,Data!$G$3:$BA$2935,12,FALSE))</f>
        <v>99</v>
      </c>
      <c r="T65" s="52">
        <f>IF($H65=0,"",VLOOKUP($G65,Data!$G$3:$BA$2935,13,FALSE))</f>
        <v>-99</v>
      </c>
      <c r="U65" s="52">
        <f>IF($H65=0,"",VLOOKUP($G65,Data!$G$3:$BA$2935,14,FALSE))</f>
        <v>0</v>
      </c>
      <c r="V65" s="52">
        <f>IF($H65=0,"",VLOOKUP($G65,Data!$G$3:$BA$2935,15,FALSE))</f>
        <v>9.3000000000000007</v>
      </c>
      <c r="W65" s="52">
        <f>IF($H65=0,"",VLOOKUP($G65,Data!$G$3:$BA$2935,16,FALSE))</f>
        <v>0</v>
      </c>
      <c r="X65" s="52">
        <f>IF($H65=0,"",VLOOKUP($G65,Data!$G$3:$BA$2935,17,FALSE))</f>
        <v>11.63</v>
      </c>
      <c r="Y65" s="52">
        <f>IF($H65=0,"",VLOOKUP($G65,Data!$G$3:$BA$2935,18,FALSE))</f>
        <v>0.113</v>
      </c>
      <c r="Z65" s="52">
        <f>IF($H65=0,"",VLOOKUP($G65,Data!$G$3:$BA$2935,19,FALSE))</f>
        <v>0.124</v>
      </c>
      <c r="AA65" s="52">
        <f>IF($H65=0,"",VLOOKUP($G65,Data!$G$3:$BA$2935,20,FALSE))</f>
        <v>0</v>
      </c>
      <c r="AB65" s="4" t="str">
        <f>IF($H65=0,"",VLOOKUP($G65,Data!$G$3:$BA$2935,21,FALSE))</f>
        <v>/</v>
      </c>
      <c r="AC65" s="4" t="str">
        <f>IF($H65=0,"",VLOOKUP($G65,Data!$G$3:$BA$2935,22,FALSE))</f>
        <v>/</v>
      </c>
      <c r="AD65" s="4" t="str">
        <f>IF($H65=0,"",VLOOKUP($G65,Data!$G$3:$BA$2935,23,FALSE))</f>
        <v/>
      </c>
      <c r="AE65" s="4" t="str">
        <f>IF($H65=0,"",VLOOKUP($G65,Data!$G$3:$BA$2935,24,FALSE))</f>
        <v/>
      </c>
      <c r="AF65" s="4" t="str">
        <f>IF($H65=0,"",VLOOKUP($G65,Data!$G$3:$BA$2935,25,FALSE))</f>
        <v/>
      </c>
      <c r="AG65" s="4" t="str">
        <f>IF($H65=0,"",VLOOKUP($G65,Data!$G$3:$BA$2935,26,FALSE))</f>
        <v/>
      </c>
      <c r="AH65" s="4" t="str">
        <f>IF($H65=0,"",VLOOKUP($G65,Data!$G$3:$BA$2935,27,FALSE))</f>
        <v/>
      </c>
      <c r="AI65" s="4" t="str">
        <f>IF($H65=0,"",VLOOKUP($G65,Data!$G$3:$BA$2935,28,FALSE))</f>
        <v/>
      </c>
      <c r="AJ65" s="4" t="str">
        <f>IF($H65=0,"",VLOOKUP($G65,Data!$G$3:$BA$2935,29,FALSE))</f>
        <v/>
      </c>
      <c r="AK65" s="4" t="str">
        <f>IF($H65=0,"",VLOOKUP($G65,Data!$G$3:$BA$2935,30,FALSE))</f>
        <v/>
      </c>
      <c r="AL65" s="4" t="str">
        <f>IF($H65=0,"",VLOOKUP($G65,Data!$G$3:$BA$2935,31,FALSE))</f>
        <v/>
      </c>
      <c r="AM65" s="4" t="str">
        <f>IF($H65=0,"",VLOOKUP($G65,Data!$G$3:$BA$2935,32,FALSE))</f>
        <v/>
      </c>
      <c r="AN65" s="4" t="str">
        <f>IF($H65=0,"",VLOOKUP($G65,Data!$G$3:$BA$2935,33,FALSE))</f>
        <v/>
      </c>
      <c r="AO65" s="4" t="str">
        <f>IF($H65=0,"",VLOOKUP($G65,Data!$G$3:$BA$2935,34,FALSE))</f>
        <v/>
      </c>
      <c r="AP65" s="4" t="str">
        <f>IF($H65=0,"",VLOOKUP($G65,Data!$G$3:$BA$2935,35,FALSE))</f>
        <v/>
      </c>
      <c r="AQ65" s="4" t="str">
        <f>IF($H65=0,"",VLOOKUP($G65,Data!$G$3:$BA$2935,36,FALSE))</f>
        <v/>
      </c>
      <c r="AR65" s="4" t="str">
        <f>IF($H65=0,"",VLOOKUP($G65,Data!$G$3:$BA$2935,37,FALSE))</f>
        <v/>
      </c>
      <c r="AS65" s="4" t="str">
        <f>IF($H65=0,"",VLOOKUP($G65,Data!$G$3:$BA$2935,38,FALSE))</f>
        <v/>
      </c>
      <c r="AT65" s="4" t="str">
        <f>IF($H65=0,"",VLOOKUP($G65,Data!$G$3:$BA$2935,39,FALSE))</f>
        <v/>
      </c>
    </row>
    <row r="66" spans="1:46" x14ac:dyDescent="0.3">
      <c r="A66" s="4">
        <f>PSSE!A75</f>
        <v>916066</v>
      </c>
      <c r="B66" s="4" t="str">
        <f>PSSE!B75</f>
        <v>SAPA_H1</v>
      </c>
      <c r="C66" s="4">
        <f>PSSE!D75</f>
        <v>6</v>
      </c>
      <c r="D66" s="52">
        <f>PSSE!E75</f>
        <v>7.5</v>
      </c>
      <c r="E66" s="52" t="str">
        <f>PSSE!F75</f>
        <v>TD</v>
      </c>
      <c r="F66" s="52">
        <f>PSSE!G75</f>
        <v>1</v>
      </c>
      <c r="G66" s="52" t="str">
        <f t="shared" si="1"/>
        <v>AVR67.5TD1</v>
      </c>
      <c r="H66" s="52">
        <f>COUNTIF(Data!$G$3:$BA$2935,AVR!$G66)</f>
        <v>1</v>
      </c>
      <c r="I66" s="52" t="str">
        <f>IF($H66=0,"",VLOOKUP($G66,Data!$G$3:$BA$2935,2,FALSE))</f>
        <v>'EXAC4'</v>
      </c>
      <c r="J66" s="52">
        <f>PSSE!C75</f>
        <v>1</v>
      </c>
      <c r="K66" s="52">
        <f>IF($H66=0,"",VLOOKUP($G66,Data!$G$3:$BA$2935,4,FALSE))</f>
        <v>0</v>
      </c>
      <c r="L66" s="52">
        <f>IF($H66=0,"",VLOOKUP($G66,Data!$G$3:$BA$2935,5,FALSE))</f>
        <v>0.2</v>
      </c>
      <c r="M66" s="52">
        <f>IF($H66=0,"",VLOOKUP($G66,Data!$G$3:$BA$2935,6,FALSE))</f>
        <v>-0.19900000000000001</v>
      </c>
      <c r="N66" s="52">
        <f>IF($H66=0,"",VLOOKUP($G66,Data!$G$3:$BA$2935,7,FALSE))</f>
        <v>0</v>
      </c>
      <c r="O66" s="52">
        <f>IF($H66=0,"",VLOOKUP($G66,Data!$G$3:$BA$2935,8,FALSE))</f>
        <v>5</v>
      </c>
      <c r="P66" s="52">
        <f>IF($H66=0,"",VLOOKUP($G66,Data!$G$3:$BA$2935,9,FALSE))</f>
        <v>250</v>
      </c>
      <c r="Q66" s="52">
        <f>IF($H66=0,"",VLOOKUP($G66,Data!$G$3:$BA$2935,10,FALSE))</f>
        <v>0.05</v>
      </c>
      <c r="R66" s="52">
        <f>IF($H66=0,"",VLOOKUP($G66,Data!$G$3:$BA$2935,11,FALSE))</f>
        <v>5.64</v>
      </c>
      <c r="S66" s="52">
        <f>IF($H66=0,"",VLOOKUP($G66,Data!$G$3:$BA$2935,12,FALSE))</f>
        <v>0</v>
      </c>
      <c r="T66" s="52">
        <f>IF($H66=0,"",VLOOKUP($G66,Data!$G$3:$BA$2935,13,FALSE))</f>
        <v>0</v>
      </c>
      <c r="U66" s="52" t="str">
        <f>IF($H66=0,"",VLOOKUP($G66,Data!$G$3:$BA$2935,14,FALSE))</f>
        <v>/</v>
      </c>
      <c r="V66" s="52" t="str">
        <f>IF($H66=0,"",VLOOKUP($G66,Data!$G$3:$BA$2935,15,FALSE))</f>
        <v>/</v>
      </c>
      <c r="W66" s="52" t="str">
        <f>IF($H66=0,"",VLOOKUP($G66,Data!$G$3:$BA$2935,16,FALSE))</f>
        <v/>
      </c>
      <c r="X66" s="52" t="str">
        <f>IF($H66=0,"",VLOOKUP($G66,Data!$G$3:$BA$2935,17,FALSE))</f>
        <v/>
      </c>
      <c r="Y66" s="52" t="str">
        <f>IF($H66=0,"",VLOOKUP($G66,Data!$G$3:$BA$2935,18,FALSE))</f>
        <v/>
      </c>
      <c r="Z66" s="52" t="str">
        <f>IF($H66=0,"",VLOOKUP($G66,Data!$G$3:$BA$2935,19,FALSE))</f>
        <v/>
      </c>
      <c r="AA66" s="52" t="str">
        <f>IF($H66=0,"",VLOOKUP($G66,Data!$G$3:$BA$2935,20,FALSE))</f>
        <v/>
      </c>
      <c r="AB66" s="4" t="str">
        <f>IF($H66=0,"",VLOOKUP($G66,Data!$G$3:$BA$2935,21,FALSE))</f>
        <v/>
      </c>
      <c r="AC66" s="4" t="str">
        <f>IF($H66=0,"",VLOOKUP($G66,Data!$G$3:$BA$2935,22,FALSE))</f>
        <v/>
      </c>
      <c r="AD66" s="4" t="str">
        <f>IF($H66=0,"",VLOOKUP($G66,Data!$G$3:$BA$2935,23,FALSE))</f>
        <v/>
      </c>
      <c r="AE66" s="4" t="str">
        <f>IF($H66=0,"",VLOOKUP($G66,Data!$G$3:$BA$2935,24,FALSE))</f>
        <v/>
      </c>
      <c r="AF66" s="4" t="str">
        <f>IF($H66=0,"",VLOOKUP($G66,Data!$G$3:$BA$2935,25,FALSE))</f>
        <v/>
      </c>
      <c r="AG66" s="4" t="str">
        <f>IF($H66=0,"",VLOOKUP($G66,Data!$G$3:$BA$2935,26,FALSE))</f>
        <v/>
      </c>
      <c r="AH66" s="4" t="str">
        <f>IF($H66=0,"",VLOOKUP($G66,Data!$G$3:$BA$2935,27,FALSE))</f>
        <v/>
      </c>
      <c r="AI66" s="4" t="str">
        <f>IF($H66=0,"",VLOOKUP($G66,Data!$G$3:$BA$2935,28,FALSE))</f>
        <v/>
      </c>
      <c r="AJ66" s="4" t="str">
        <f>IF($H66=0,"",VLOOKUP($G66,Data!$G$3:$BA$2935,29,FALSE))</f>
        <v/>
      </c>
      <c r="AK66" s="4" t="str">
        <f>IF($H66=0,"",VLOOKUP($G66,Data!$G$3:$BA$2935,30,FALSE))</f>
        <v/>
      </c>
      <c r="AL66" s="4" t="str">
        <f>IF($H66=0,"",VLOOKUP($G66,Data!$G$3:$BA$2935,31,FALSE))</f>
        <v/>
      </c>
      <c r="AM66" s="4" t="str">
        <f>IF($H66=0,"",VLOOKUP($G66,Data!$G$3:$BA$2935,32,FALSE))</f>
        <v/>
      </c>
      <c r="AN66" s="4" t="str">
        <f>IF($H66=0,"",VLOOKUP($G66,Data!$G$3:$BA$2935,33,FALSE))</f>
        <v/>
      </c>
      <c r="AO66" s="4" t="str">
        <f>IF($H66=0,"",VLOOKUP($G66,Data!$G$3:$BA$2935,34,FALSE))</f>
        <v/>
      </c>
      <c r="AP66" s="4" t="str">
        <f>IF($H66=0,"",VLOOKUP($G66,Data!$G$3:$BA$2935,35,FALSE))</f>
        <v/>
      </c>
      <c r="AQ66" s="4" t="str">
        <f>IF($H66=0,"",VLOOKUP($G66,Data!$G$3:$BA$2935,36,FALSE))</f>
        <v/>
      </c>
      <c r="AR66" s="4" t="str">
        <f>IF($H66=0,"",VLOOKUP($G66,Data!$G$3:$BA$2935,37,FALSE))</f>
        <v/>
      </c>
      <c r="AS66" s="4" t="str">
        <f>IF($H66=0,"",VLOOKUP($G66,Data!$G$3:$BA$2935,38,FALSE))</f>
        <v/>
      </c>
      <c r="AT66" s="4" t="str">
        <f>IF($H66=0,"",VLOOKUP($G66,Data!$G$3:$BA$2935,39,FALSE))</f>
        <v/>
      </c>
    </row>
    <row r="67" spans="1:46" x14ac:dyDescent="0.3">
      <c r="A67" s="4">
        <f>PSSE!A76</f>
        <v>916070</v>
      </c>
      <c r="B67" s="4" t="str">
        <f>PSSE!B76</f>
        <v>COCXAN_H1</v>
      </c>
      <c r="C67" s="4">
        <f>PSSE!D76</f>
        <v>11</v>
      </c>
      <c r="D67" s="52">
        <f>PSSE!E76</f>
        <v>32</v>
      </c>
      <c r="E67" s="52" t="str">
        <f>PSSE!F76</f>
        <v>TD</v>
      </c>
      <c r="F67" s="52">
        <f>PSSE!G76</f>
        <v>1</v>
      </c>
      <c r="G67" s="52" t="str">
        <f t="shared" si="1"/>
        <v>AVR1132TD1</v>
      </c>
      <c r="H67" s="52">
        <f>COUNTIF(Data!$G$3:$BA$2935,AVR!$G67)</f>
        <v>1</v>
      </c>
      <c r="I67" s="52" t="str">
        <f>IF($H67=0,"",VLOOKUP($G67,Data!$G$3:$BA$2935,2,FALSE))</f>
        <v>'ESST4B'</v>
      </c>
      <c r="J67" s="52">
        <f>PSSE!C76</f>
        <v>1</v>
      </c>
      <c r="K67" s="52">
        <f>IF($H67=0,"",VLOOKUP($G67,Data!$G$3:$BA$2935,4,FALSE))</f>
        <v>0</v>
      </c>
      <c r="L67" s="52">
        <f>IF($H67=0,"",VLOOKUP($G67,Data!$G$3:$BA$2935,5,FALSE))</f>
        <v>10.75</v>
      </c>
      <c r="M67" s="52">
        <f>IF($H67=0,"",VLOOKUP($G67,Data!$G$3:$BA$2935,6,FALSE))</f>
        <v>10.75</v>
      </c>
      <c r="N67" s="52">
        <f>IF($H67=0,"",VLOOKUP($G67,Data!$G$3:$BA$2935,7,FALSE))</f>
        <v>5</v>
      </c>
      <c r="O67" s="52">
        <f>IF($H67=0,"",VLOOKUP($G67,Data!$G$3:$BA$2935,8,FALSE))</f>
        <v>-0.87</v>
      </c>
      <c r="P67" s="52">
        <f>IF($H67=0,"",VLOOKUP($G67,Data!$G$3:$BA$2935,9,FALSE))</f>
        <v>0</v>
      </c>
      <c r="Q67" s="52">
        <f>IF($H67=0,"",VLOOKUP($G67,Data!$G$3:$BA$2935,10,FALSE))</f>
        <v>1</v>
      </c>
      <c r="R67" s="52">
        <f>IF($H67=0,"",VLOOKUP($G67,Data!$G$3:$BA$2935,11,FALSE))</f>
        <v>0</v>
      </c>
      <c r="S67" s="52">
        <f>IF($H67=0,"",VLOOKUP($G67,Data!$G$3:$BA$2935,12,FALSE))</f>
        <v>99</v>
      </c>
      <c r="T67" s="52">
        <f>IF($H67=0,"",VLOOKUP($G67,Data!$G$3:$BA$2935,13,FALSE))</f>
        <v>-99</v>
      </c>
      <c r="U67" s="52">
        <f>IF($H67=0,"",VLOOKUP($G67,Data!$G$3:$BA$2935,14,FALSE))</f>
        <v>0</v>
      </c>
      <c r="V67" s="52">
        <f>IF($H67=0,"",VLOOKUP($G67,Data!$G$3:$BA$2935,15,FALSE))</f>
        <v>9.3000000000000007</v>
      </c>
      <c r="W67" s="52">
        <f>IF($H67=0,"",VLOOKUP($G67,Data!$G$3:$BA$2935,16,FALSE))</f>
        <v>0</v>
      </c>
      <c r="X67" s="52">
        <f>IF($H67=0,"",VLOOKUP($G67,Data!$G$3:$BA$2935,17,FALSE))</f>
        <v>11.63</v>
      </c>
      <c r="Y67" s="52">
        <f>IF($H67=0,"",VLOOKUP($G67,Data!$G$3:$BA$2935,18,FALSE))</f>
        <v>0.113</v>
      </c>
      <c r="Z67" s="52">
        <f>IF($H67=0,"",VLOOKUP($G67,Data!$G$3:$BA$2935,19,FALSE))</f>
        <v>0.124</v>
      </c>
      <c r="AA67" s="52">
        <f>IF($H67=0,"",VLOOKUP($G67,Data!$G$3:$BA$2935,20,FALSE))</f>
        <v>0</v>
      </c>
      <c r="AB67" s="4" t="str">
        <f>IF($H67=0,"",VLOOKUP($G67,Data!$G$3:$BA$2935,21,FALSE))</f>
        <v>/</v>
      </c>
      <c r="AC67" s="4" t="str">
        <f>IF($H67=0,"",VLOOKUP($G67,Data!$G$3:$BA$2935,22,FALSE))</f>
        <v>/</v>
      </c>
      <c r="AD67" s="4" t="str">
        <f>IF($H67=0,"",VLOOKUP($G67,Data!$G$3:$BA$2935,23,FALSE))</f>
        <v/>
      </c>
      <c r="AE67" s="4" t="str">
        <f>IF($H67=0,"",VLOOKUP($G67,Data!$G$3:$BA$2935,24,FALSE))</f>
        <v/>
      </c>
      <c r="AF67" s="4" t="str">
        <f>IF($H67=0,"",VLOOKUP($G67,Data!$G$3:$BA$2935,25,FALSE))</f>
        <v/>
      </c>
      <c r="AG67" s="4" t="str">
        <f>IF($H67=0,"",VLOOKUP($G67,Data!$G$3:$BA$2935,26,FALSE))</f>
        <v/>
      </c>
      <c r="AH67" s="4" t="str">
        <f>IF($H67=0,"",VLOOKUP($G67,Data!$G$3:$BA$2935,27,FALSE))</f>
        <v/>
      </c>
      <c r="AI67" s="4" t="str">
        <f>IF($H67=0,"",VLOOKUP($G67,Data!$G$3:$BA$2935,28,FALSE))</f>
        <v/>
      </c>
      <c r="AJ67" s="4" t="str">
        <f>IF($H67=0,"",VLOOKUP($G67,Data!$G$3:$BA$2935,29,FALSE))</f>
        <v/>
      </c>
      <c r="AK67" s="4" t="str">
        <f>IF($H67=0,"",VLOOKUP($G67,Data!$G$3:$BA$2935,30,FALSE))</f>
        <v/>
      </c>
      <c r="AL67" s="4" t="str">
        <f>IF($H67=0,"",VLOOKUP($G67,Data!$G$3:$BA$2935,31,FALSE))</f>
        <v/>
      </c>
      <c r="AM67" s="4" t="str">
        <f>IF($H67=0,"",VLOOKUP($G67,Data!$G$3:$BA$2935,32,FALSE))</f>
        <v/>
      </c>
      <c r="AN67" s="4" t="str">
        <f>IF($H67=0,"",VLOOKUP($G67,Data!$G$3:$BA$2935,33,FALSE))</f>
        <v/>
      </c>
      <c r="AO67" s="4" t="str">
        <f>IF($H67=0,"",VLOOKUP($G67,Data!$G$3:$BA$2935,34,FALSE))</f>
        <v/>
      </c>
      <c r="AP67" s="4" t="str">
        <f>IF($H67=0,"",VLOOKUP($G67,Data!$G$3:$BA$2935,35,FALSE))</f>
        <v/>
      </c>
      <c r="AQ67" s="4" t="str">
        <f>IF($H67=0,"",VLOOKUP($G67,Data!$G$3:$BA$2935,36,FALSE))</f>
        <v/>
      </c>
      <c r="AR67" s="4" t="str">
        <f>IF($H67=0,"",VLOOKUP($G67,Data!$G$3:$BA$2935,37,FALSE))</f>
        <v/>
      </c>
      <c r="AS67" s="4" t="str">
        <f>IF($H67=0,"",VLOOKUP($G67,Data!$G$3:$BA$2935,38,FALSE))</f>
        <v/>
      </c>
      <c r="AT67" s="4" t="str">
        <f>IF($H67=0,"",VLOOKUP($G67,Data!$G$3:$BA$2935,39,FALSE))</f>
        <v/>
      </c>
    </row>
    <row r="68" spans="1:46" x14ac:dyDescent="0.3">
      <c r="A68" s="4">
        <f>PSSE!A77</f>
        <v>916073</v>
      </c>
      <c r="B68" s="4" t="str">
        <f>PSSE!B77</f>
        <v>NGOIXAN_H1</v>
      </c>
      <c r="C68" s="4">
        <f>PSSE!D77</f>
        <v>13.8</v>
      </c>
      <c r="D68" s="52">
        <f>PSSE!E77</f>
        <v>40</v>
      </c>
      <c r="E68" s="52" t="str">
        <f>PSSE!F77</f>
        <v>TD</v>
      </c>
      <c r="F68" s="52">
        <f>PSSE!G77</f>
        <v>1</v>
      </c>
      <c r="G68" s="52" t="str">
        <f t="shared" si="1"/>
        <v>AVR13.840TD1</v>
      </c>
      <c r="H68" s="52">
        <f>COUNTIF(Data!$G$3:$BA$2935,AVR!$G68)</f>
        <v>1</v>
      </c>
      <c r="I68" s="52" t="str">
        <f>IF($H68=0,"",VLOOKUP($G68,Data!$G$3:$BA$2935,2,FALSE))</f>
        <v>'ESST4B'</v>
      </c>
      <c r="J68" s="52">
        <f>PSSE!C77</f>
        <v>1</v>
      </c>
      <c r="K68" s="52">
        <f>IF($H68=0,"",VLOOKUP($G68,Data!$G$3:$BA$2935,4,FALSE))</f>
        <v>0</v>
      </c>
      <c r="L68" s="52">
        <f>IF($H68=0,"",VLOOKUP($G68,Data!$G$3:$BA$2935,5,FALSE))</f>
        <v>10.75</v>
      </c>
      <c r="M68" s="52">
        <f>IF($H68=0,"",VLOOKUP($G68,Data!$G$3:$BA$2935,6,FALSE))</f>
        <v>10.75</v>
      </c>
      <c r="N68" s="52">
        <f>IF($H68=0,"",VLOOKUP($G68,Data!$G$3:$BA$2935,7,FALSE))</f>
        <v>5</v>
      </c>
      <c r="O68" s="52">
        <f>IF($H68=0,"",VLOOKUP($G68,Data!$G$3:$BA$2935,8,FALSE))</f>
        <v>-0.87</v>
      </c>
      <c r="P68" s="52">
        <f>IF($H68=0,"",VLOOKUP($G68,Data!$G$3:$BA$2935,9,FALSE))</f>
        <v>0</v>
      </c>
      <c r="Q68" s="52">
        <f>IF($H68=0,"",VLOOKUP($G68,Data!$G$3:$BA$2935,10,FALSE))</f>
        <v>1</v>
      </c>
      <c r="R68" s="52">
        <f>IF($H68=0,"",VLOOKUP($G68,Data!$G$3:$BA$2935,11,FALSE))</f>
        <v>0</v>
      </c>
      <c r="S68" s="52">
        <f>IF($H68=0,"",VLOOKUP($G68,Data!$G$3:$BA$2935,12,FALSE))</f>
        <v>99</v>
      </c>
      <c r="T68" s="52">
        <f>IF($H68=0,"",VLOOKUP($G68,Data!$G$3:$BA$2935,13,FALSE))</f>
        <v>-99</v>
      </c>
      <c r="U68" s="52">
        <f>IF($H68=0,"",VLOOKUP($G68,Data!$G$3:$BA$2935,14,FALSE))</f>
        <v>0</v>
      </c>
      <c r="V68" s="52">
        <f>IF($H68=0,"",VLOOKUP($G68,Data!$G$3:$BA$2935,15,FALSE))</f>
        <v>9.3000000000000007</v>
      </c>
      <c r="W68" s="52">
        <f>IF($H68=0,"",VLOOKUP($G68,Data!$G$3:$BA$2935,16,FALSE))</f>
        <v>0</v>
      </c>
      <c r="X68" s="52">
        <f>IF($H68=0,"",VLOOKUP($G68,Data!$G$3:$BA$2935,17,FALSE))</f>
        <v>11.63</v>
      </c>
      <c r="Y68" s="52">
        <f>IF($H68=0,"",VLOOKUP($G68,Data!$G$3:$BA$2935,18,FALSE))</f>
        <v>0.113</v>
      </c>
      <c r="Z68" s="52">
        <f>IF($H68=0,"",VLOOKUP($G68,Data!$G$3:$BA$2935,19,FALSE))</f>
        <v>0.124</v>
      </c>
      <c r="AA68" s="52">
        <f>IF($H68=0,"",VLOOKUP($G68,Data!$G$3:$BA$2935,20,FALSE))</f>
        <v>0</v>
      </c>
      <c r="AB68" s="4" t="str">
        <f>IF($H68=0,"",VLOOKUP($G68,Data!$G$3:$BA$2935,21,FALSE))</f>
        <v>/</v>
      </c>
      <c r="AC68" s="4" t="str">
        <f>IF($H68=0,"",VLOOKUP($G68,Data!$G$3:$BA$2935,22,FALSE))</f>
        <v>/</v>
      </c>
      <c r="AD68" s="4" t="str">
        <f>IF($H68=0,"",VLOOKUP($G68,Data!$G$3:$BA$2935,23,FALSE))</f>
        <v/>
      </c>
      <c r="AE68" s="4" t="str">
        <f>IF($H68=0,"",VLOOKUP($G68,Data!$G$3:$BA$2935,24,FALSE))</f>
        <v/>
      </c>
      <c r="AF68" s="4" t="str">
        <f>IF($H68=0,"",VLOOKUP($G68,Data!$G$3:$BA$2935,25,FALSE))</f>
        <v/>
      </c>
      <c r="AG68" s="4" t="str">
        <f>IF($H68=0,"",VLOOKUP($G68,Data!$G$3:$BA$2935,26,FALSE))</f>
        <v/>
      </c>
      <c r="AH68" s="4" t="str">
        <f>IF($H68=0,"",VLOOKUP($G68,Data!$G$3:$BA$2935,27,FALSE))</f>
        <v/>
      </c>
      <c r="AI68" s="4" t="str">
        <f>IF($H68=0,"",VLOOKUP($G68,Data!$G$3:$BA$2935,28,FALSE))</f>
        <v/>
      </c>
      <c r="AJ68" s="4" t="str">
        <f>IF($H68=0,"",VLOOKUP($G68,Data!$G$3:$BA$2935,29,FALSE))</f>
        <v/>
      </c>
      <c r="AK68" s="4" t="str">
        <f>IF($H68=0,"",VLOOKUP($G68,Data!$G$3:$BA$2935,30,FALSE))</f>
        <v/>
      </c>
      <c r="AL68" s="4" t="str">
        <f>IF($H68=0,"",VLOOKUP($G68,Data!$G$3:$BA$2935,31,FALSE))</f>
        <v/>
      </c>
      <c r="AM68" s="4" t="str">
        <f>IF($H68=0,"",VLOOKUP($G68,Data!$G$3:$BA$2935,32,FALSE))</f>
        <v/>
      </c>
      <c r="AN68" s="4" t="str">
        <f>IF($H68=0,"",VLOOKUP($G68,Data!$G$3:$BA$2935,33,FALSE))</f>
        <v/>
      </c>
      <c r="AO68" s="4" t="str">
        <f>IF($H68=0,"",VLOOKUP($G68,Data!$G$3:$BA$2935,34,FALSE))</f>
        <v/>
      </c>
      <c r="AP68" s="4" t="str">
        <f>IF($H68=0,"",VLOOKUP($G68,Data!$G$3:$BA$2935,35,FALSE))</f>
        <v/>
      </c>
      <c r="AQ68" s="4" t="str">
        <f>IF($H68=0,"",VLOOKUP($G68,Data!$G$3:$BA$2935,36,FALSE))</f>
        <v/>
      </c>
      <c r="AR68" s="4" t="str">
        <f>IF($H68=0,"",VLOOKUP($G68,Data!$G$3:$BA$2935,37,FALSE))</f>
        <v/>
      </c>
      <c r="AS68" s="4" t="str">
        <f>IF($H68=0,"",VLOOKUP($G68,Data!$G$3:$BA$2935,38,FALSE))</f>
        <v/>
      </c>
      <c r="AT68" s="4" t="str">
        <f>IF($H68=0,"",VLOOKUP($G68,Data!$G$3:$BA$2935,39,FALSE))</f>
        <v/>
      </c>
    </row>
    <row r="69" spans="1:46" x14ac:dyDescent="0.3">
      <c r="A69" s="4">
        <f>PSSE!A78</f>
        <v>916074</v>
      </c>
      <c r="B69" s="4" t="str">
        <f>PSSE!B78</f>
        <v>NGOIXAN_H2</v>
      </c>
      <c r="C69" s="4">
        <f>PSSE!D78</f>
        <v>6</v>
      </c>
      <c r="D69" s="52">
        <f>PSSE!E78</f>
        <v>7.5</v>
      </c>
      <c r="E69" s="52" t="str">
        <f>PSSE!F78</f>
        <v>TD</v>
      </c>
      <c r="F69" s="52">
        <f>PSSE!G78</f>
        <v>1</v>
      </c>
      <c r="G69" s="52" t="str">
        <f t="shared" ref="G69:G132" si="2">"AVR"&amp;C69&amp;D69&amp;E69&amp;F69</f>
        <v>AVR67.5TD1</v>
      </c>
      <c r="H69" s="52">
        <f>COUNTIF(Data!$G$3:$BA$2935,AVR!$G69)</f>
        <v>1</v>
      </c>
      <c r="I69" s="52" t="str">
        <f>IF($H69=0,"",VLOOKUP($G69,Data!$G$3:$BA$2935,2,FALSE))</f>
        <v>'EXAC4'</v>
      </c>
      <c r="J69" s="52">
        <f>PSSE!C78</f>
        <v>1</v>
      </c>
      <c r="K69" s="52">
        <f>IF($H69=0,"",VLOOKUP($G69,Data!$G$3:$BA$2935,4,FALSE))</f>
        <v>0</v>
      </c>
      <c r="L69" s="52">
        <f>IF($H69=0,"",VLOOKUP($G69,Data!$G$3:$BA$2935,5,FALSE))</f>
        <v>0.2</v>
      </c>
      <c r="M69" s="52">
        <f>IF($H69=0,"",VLOOKUP($G69,Data!$G$3:$BA$2935,6,FALSE))</f>
        <v>-0.19900000000000001</v>
      </c>
      <c r="N69" s="52">
        <f>IF($H69=0,"",VLOOKUP($G69,Data!$G$3:$BA$2935,7,FALSE))</f>
        <v>0</v>
      </c>
      <c r="O69" s="52">
        <f>IF($H69=0,"",VLOOKUP($G69,Data!$G$3:$BA$2935,8,FALSE))</f>
        <v>5</v>
      </c>
      <c r="P69" s="52">
        <f>IF($H69=0,"",VLOOKUP($G69,Data!$G$3:$BA$2935,9,FALSE))</f>
        <v>250</v>
      </c>
      <c r="Q69" s="52">
        <f>IF($H69=0,"",VLOOKUP($G69,Data!$G$3:$BA$2935,10,FALSE))</f>
        <v>0.05</v>
      </c>
      <c r="R69" s="52">
        <f>IF($H69=0,"",VLOOKUP($G69,Data!$G$3:$BA$2935,11,FALSE))</f>
        <v>5.64</v>
      </c>
      <c r="S69" s="52">
        <f>IF($H69=0,"",VLOOKUP($G69,Data!$G$3:$BA$2935,12,FALSE))</f>
        <v>0</v>
      </c>
      <c r="T69" s="52">
        <f>IF($H69=0,"",VLOOKUP($G69,Data!$G$3:$BA$2935,13,FALSE))</f>
        <v>0</v>
      </c>
      <c r="U69" s="52" t="str">
        <f>IF($H69=0,"",VLOOKUP($G69,Data!$G$3:$BA$2935,14,FALSE))</f>
        <v>/</v>
      </c>
      <c r="V69" s="52" t="str">
        <f>IF($H69=0,"",VLOOKUP($G69,Data!$G$3:$BA$2935,15,FALSE))</f>
        <v>/</v>
      </c>
      <c r="W69" s="52" t="str">
        <f>IF($H69=0,"",VLOOKUP($G69,Data!$G$3:$BA$2935,16,FALSE))</f>
        <v/>
      </c>
      <c r="X69" s="52" t="str">
        <f>IF($H69=0,"",VLOOKUP($G69,Data!$G$3:$BA$2935,17,FALSE))</f>
        <v/>
      </c>
      <c r="Y69" s="52" t="str">
        <f>IF($H69=0,"",VLOOKUP($G69,Data!$G$3:$BA$2935,18,FALSE))</f>
        <v/>
      </c>
      <c r="Z69" s="52" t="str">
        <f>IF($H69=0,"",VLOOKUP($G69,Data!$G$3:$BA$2935,19,FALSE))</f>
        <v/>
      </c>
      <c r="AA69" s="52" t="str">
        <f>IF($H69=0,"",VLOOKUP($G69,Data!$G$3:$BA$2935,20,FALSE))</f>
        <v/>
      </c>
      <c r="AB69" s="4" t="str">
        <f>IF($H69=0,"",VLOOKUP($G69,Data!$G$3:$BA$2935,21,FALSE))</f>
        <v/>
      </c>
      <c r="AC69" s="4" t="str">
        <f>IF($H69=0,"",VLOOKUP($G69,Data!$G$3:$BA$2935,22,FALSE))</f>
        <v/>
      </c>
      <c r="AD69" s="4" t="str">
        <f>IF($H69=0,"",VLOOKUP($G69,Data!$G$3:$BA$2935,23,FALSE))</f>
        <v/>
      </c>
      <c r="AE69" s="4" t="str">
        <f>IF($H69=0,"",VLOOKUP($G69,Data!$G$3:$BA$2935,24,FALSE))</f>
        <v/>
      </c>
      <c r="AF69" s="4" t="str">
        <f>IF($H69=0,"",VLOOKUP($G69,Data!$G$3:$BA$2935,25,FALSE))</f>
        <v/>
      </c>
      <c r="AG69" s="4" t="str">
        <f>IF($H69=0,"",VLOOKUP($G69,Data!$G$3:$BA$2935,26,FALSE))</f>
        <v/>
      </c>
      <c r="AH69" s="4" t="str">
        <f>IF($H69=0,"",VLOOKUP($G69,Data!$G$3:$BA$2935,27,FALSE))</f>
        <v/>
      </c>
      <c r="AI69" s="4" t="str">
        <f>IF($H69=0,"",VLOOKUP($G69,Data!$G$3:$BA$2935,28,FALSE))</f>
        <v/>
      </c>
      <c r="AJ69" s="4" t="str">
        <f>IF($H69=0,"",VLOOKUP($G69,Data!$G$3:$BA$2935,29,FALSE))</f>
        <v/>
      </c>
      <c r="AK69" s="4" t="str">
        <f>IF($H69=0,"",VLOOKUP($G69,Data!$G$3:$BA$2935,30,FALSE))</f>
        <v/>
      </c>
      <c r="AL69" s="4" t="str">
        <f>IF($H69=0,"",VLOOKUP($G69,Data!$G$3:$BA$2935,31,FALSE))</f>
        <v/>
      </c>
      <c r="AM69" s="4" t="str">
        <f>IF($H69=0,"",VLOOKUP($G69,Data!$G$3:$BA$2935,32,FALSE))</f>
        <v/>
      </c>
      <c r="AN69" s="4" t="str">
        <f>IF($H69=0,"",VLOOKUP($G69,Data!$G$3:$BA$2935,33,FALSE))</f>
        <v/>
      </c>
      <c r="AO69" s="4" t="str">
        <f>IF($H69=0,"",VLOOKUP($G69,Data!$G$3:$BA$2935,34,FALSE))</f>
        <v/>
      </c>
      <c r="AP69" s="4" t="str">
        <f>IF($H69=0,"",VLOOKUP($G69,Data!$G$3:$BA$2935,35,FALSE))</f>
        <v/>
      </c>
      <c r="AQ69" s="4" t="str">
        <f>IF($H69=0,"",VLOOKUP($G69,Data!$G$3:$BA$2935,36,FALSE))</f>
        <v/>
      </c>
      <c r="AR69" s="4" t="str">
        <f>IF($H69=0,"",VLOOKUP($G69,Data!$G$3:$BA$2935,37,FALSE))</f>
        <v/>
      </c>
      <c r="AS69" s="4" t="str">
        <f>IF($H69=0,"",VLOOKUP($G69,Data!$G$3:$BA$2935,38,FALSE))</f>
        <v/>
      </c>
      <c r="AT69" s="4" t="str">
        <f>IF($H69=0,"",VLOOKUP($G69,Data!$G$3:$BA$2935,39,FALSE))</f>
        <v/>
      </c>
    </row>
    <row r="70" spans="1:46" x14ac:dyDescent="0.3">
      <c r="A70" s="4">
        <f>PSSE!A79</f>
        <v>916075</v>
      </c>
      <c r="B70" s="4" t="str">
        <f>PSSE!B79</f>
        <v>NGOIPHAT_H1</v>
      </c>
      <c r="C70" s="4">
        <f>PSSE!D79</f>
        <v>13.8</v>
      </c>
      <c r="D70" s="52">
        <f>PSSE!E79</f>
        <v>75</v>
      </c>
      <c r="E70" s="52" t="str">
        <f>PSSE!F79</f>
        <v>TD</v>
      </c>
      <c r="F70" s="52">
        <f>PSSE!G79</f>
        <v>1</v>
      </c>
      <c r="G70" s="52" t="str">
        <f t="shared" si="2"/>
        <v>AVR13.875TD1</v>
      </c>
      <c r="H70" s="52">
        <f>COUNTIF(Data!$G$3:$BA$2935,AVR!$G70)</f>
        <v>1</v>
      </c>
      <c r="I70" s="52" t="str">
        <f>IF($H70=0,"",VLOOKUP($G70,Data!$G$3:$BA$2935,2,FALSE))</f>
        <v>'ESST4B'</v>
      </c>
      <c r="J70" s="52">
        <f>PSSE!C79</f>
        <v>1</v>
      </c>
      <c r="K70" s="52">
        <f>IF($H70=0,"",VLOOKUP($G70,Data!$G$3:$BA$2935,4,FALSE))</f>
        <v>0</v>
      </c>
      <c r="L70" s="52">
        <f>IF($H70=0,"",VLOOKUP($G70,Data!$G$3:$BA$2935,5,FALSE))</f>
        <v>10.75</v>
      </c>
      <c r="M70" s="52">
        <f>IF($H70=0,"",VLOOKUP($G70,Data!$G$3:$BA$2935,6,FALSE))</f>
        <v>10.75</v>
      </c>
      <c r="N70" s="52">
        <f>IF($H70=0,"",VLOOKUP($G70,Data!$G$3:$BA$2935,7,FALSE))</f>
        <v>5</v>
      </c>
      <c r="O70" s="52">
        <f>IF($H70=0,"",VLOOKUP($G70,Data!$G$3:$BA$2935,8,FALSE))</f>
        <v>-0.87</v>
      </c>
      <c r="P70" s="52">
        <f>IF($H70=0,"",VLOOKUP($G70,Data!$G$3:$BA$2935,9,FALSE))</f>
        <v>0</v>
      </c>
      <c r="Q70" s="52">
        <f>IF($H70=0,"",VLOOKUP($G70,Data!$G$3:$BA$2935,10,FALSE))</f>
        <v>1</v>
      </c>
      <c r="R70" s="52">
        <f>IF($H70=0,"",VLOOKUP($G70,Data!$G$3:$BA$2935,11,FALSE))</f>
        <v>0</v>
      </c>
      <c r="S70" s="52">
        <f>IF($H70=0,"",VLOOKUP($G70,Data!$G$3:$BA$2935,12,FALSE))</f>
        <v>99</v>
      </c>
      <c r="T70" s="52">
        <f>IF($H70=0,"",VLOOKUP($G70,Data!$G$3:$BA$2935,13,FALSE))</f>
        <v>-99</v>
      </c>
      <c r="U70" s="52">
        <f>IF($H70=0,"",VLOOKUP($G70,Data!$G$3:$BA$2935,14,FALSE))</f>
        <v>0</v>
      </c>
      <c r="V70" s="52">
        <f>IF($H70=0,"",VLOOKUP($G70,Data!$G$3:$BA$2935,15,FALSE))</f>
        <v>9.3000000000000007</v>
      </c>
      <c r="W70" s="52">
        <f>IF($H70=0,"",VLOOKUP($G70,Data!$G$3:$BA$2935,16,FALSE))</f>
        <v>0</v>
      </c>
      <c r="X70" s="52">
        <f>IF($H70=0,"",VLOOKUP($G70,Data!$G$3:$BA$2935,17,FALSE))</f>
        <v>11.63</v>
      </c>
      <c r="Y70" s="52">
        <f>IF($H70=0,"",VLOOKUP($G70,Data!$G$3:$BA$2935,18,FALSE))</f>
        <v>0.113</v>
      </c>
      <c r="Z70" s="52">
        <f>IF($H70=0,"",VLOOKUP($G70,Data!$G$3:$BA$2935,19,FALSE))</f>
        <v>0.124</v>
      </c>
      <c r="AA70" s="52">
        <f>IF($H70=0,"",VLOOKUP($G70,Data!$G$3:$BA$2935,20,FALSE))</f>
        <v>0</v>
      </c>
      <c r="AB70" s="4" t="str">
        <f>IF($H70=0,"",VLOOKUP($G70,Data!$G$3:$BA$2935,21,FALSE))</f>
        <v>/</v>
      </c>
      <c r="AC70" s="4" t="str">
        <f>IF($H70=0,"",VLOOKUP($G70,Data!$G$3:$BA$2935,22,FALSE))</f>
        <v>/</v>
      </c>
      <c r="AD70" s="4" t="str">
        <f>IF($H70=0,"",VLOOKUP($G70,Data!$G$3:$BA$2935,23,FALSE))</f>
        <v/>
      </c>
      <c r="AE70" s="4" t="str">
        <f>IF($H70=0,"",VLOOKUP($G70,Data!$G$3:$BA$2935,24,FALSE))</f>
        <v/>
      </c>
      <c r="AF70" s="4" t="str">
        <f>IF($H70=0,"",VLOOKUP($G70,Data!$G$3:$BA$2935,25,FALSE))</f>
        <v/>
      </c>
      <c r="AG70" s="4" t="str">
        <f>IF($H70=0,"",VLOOKUP($G70,Data!$G$3:$BA$2935,26,FALSE))</f>
        <v/>
      </c>
      <c r="AH70" s="4" t="str">
        <f>IF($H70=0,"",VLOOKUP($G70,Data!$G$3:$BA$2935,27,FALSE))</f>
        <v/>
      </c>
      <c r="AI70" s="4" t="str">
        <f>IF($H70=0,"",VLOOKUP($G70,Data!$G$3:$BA$2935,28,FALSE))</f>
        <v/>
      </c>
      <c r="AJ70" s="4" t="str">
        <f>IF($H70=0,"",VLOOKUP($G70,Data!$G$3:$BA$2935,29,FALSE))</f>
        <v/>
      </c>
      <c r="AK70" s="4" t="str">
        <f>IF($H70=0,"",VLOOKUP($G70,Data!$G$3:$BA$2935,30,FALSE))</f>
        <v/>
      </c>
      <c r="AL70" s="4" t="str">
        <f>IF($H70=0,"",VLOOKUP($G70,Data!$G$3:$BA$2935,31,FALSE))</f>
        <v/>
      </c>
      <c r="AM70" s="4" t="str">
        <f>IF($H70=0,"",VLOOKUP($G70,Data!$G$3:$BA$2935,32,FALSE))</f>
        <v/>
      </c>
      <c r="AN70" s="4" t="str">
        <f>IF($H70=0,"",VLOOKUP($G70,Data!$G$3:$BA$2935,33,FALSE))</f>
        <v/>
      </c>
      <c r="AO70" s="4" t="str">
        <f>IF($H70=0,"",VLOOKUP($G70,Data!$G$3:$BA$2935,34,FALSE))</f>
        <v/>
      </c>
      <c r="AP70" s="4" t="str">
        <f>IF($H70=0,"",VLOOKUP($G70,Data!$G$3:$BA$2935,35,FALSE))</f>
        <v/>
      </c>
      <c r="AQ70" s="4" t="str">
        <f>IF($H70=0,"",VLOOKUP($G70,Data!$G$3:$BA$2935,36,FALSE))</f>
        <v/>
      </c>
      <c r="AR70" s="4" t="str">
        <f>IF($H70=0,"",VLOOKUP($G70,Data!$G$3:$BA$2935,37,FALSE))</f>
        <v/>
      </c>
      <c r="AS70" s="4" t="str">
        <f>IF($H70=0,"",VLOOKUP($G70,Data!$G$3:$BA$2935,38,FALSE))</f>
        <v/>
      </c>
      <c r="AT70" s="4" t="str">
        <f>IF($H70=0,"",VLOOKUP($G70,Data!$G$3:$BA$2935,39,FALSE))</f>
        <v/>
      </c>
    </row>
    <row r="71" spans="1:46" x14ac:dyDescent="0.3">
      <c r="A71" s="4">
        <f>PSSE!A80</f>
        <v>916077</v>
      </c>
      <c r="B71" s="4" t="str">
        <f>PSSE!B80</f>
        <v>NAMXAY_H1</v>
      </c>
      <c r="C71" s="4">
        <f>PSSE!D80</f>
        <v>11</v>
      </c>
      <c r="D71" s="52">
        <f>PSSE!E80</f>
        <v>32</v>
      </c>
      <c r="E71" s="52" t="str">
        <f>PSSE!F80</f>
        <v>TD</v>
      </c>
      <c r="F71" s="52">
        <f>PSSE!G80</f>
        <v>1</v>
      </c>
      <c r="G71" s="52" t="str">
        <f t="shared" si="2"/>
        <v>AVR1132TD1</v>
      </c>
      <c r="H71" s="52">
        <f>COUNTIF(Data!$G$3:$BA$2935,AVR!$G71)</f>
        <v>1</v>
      </c>
      <c r="I71" s="52" t="str">
        <f>IF($H71=0,"",VLOOKUP($G71,Data!$G$3:$BA$2935,2,FALSE))</f>
        <v>'ESST4B'</v>
      </c>
      <c r="J71" s="52">
        <f>PSSE!C80</f>
        <v>1</v>
      </c>
      <c r="K71" s="52">
        <f>IF($H71=0,"",VLOOKUP($G71,Data!$G$3:$BA$2935,4,FALSE))</f>
        <v>0</v>
      </c>
      <c r="L71" s="52">
        <f>IF($H71=0,"",VLOOKUP($G71,Data!$G$3:$BA$2935,5,FALSE))</f>
        <v>10.75</v>
      </c>
      <c r="M71" s="52">
        <f>IF($H71=0,"",VLOOKUP($G71,Data!$G$3:$BA$2935,6,FALSE))</f>
        <v>10.75</v>
      </c>
      <c r="N71" s="52">
        <f>IF($H71=0,"",VLOOKUP($G71,Data!$G$3:$BA$2935,7,FALSE))</f>
        <v>5</v>
      </c>
      <c r="O71" s="52">
        <f>IF($H71=0,"",VLOOKUP($G71,Data!$G$3:$BA$2935,8,FALSE))</f>
        <v>-0.87</v>
      </c>
      <c r="P71" s="52">
        <f>IF($H71=0,"",VLOOKUP($G71,Data!$G$3:$BA$2935,9,FALSE))</f>
        <v>0</v>
      </c>
      <c r="Q71" s="52">
        <f>IF($H71=0,"",VLOOKUP($G71,Data!$G$3:$BA$2935,10,FALSE))</f>
        <v>1</v>
      </c>
      <c r="R71" s="52">
        <f>IF($H71=0,"",VLOOKUP($G71,Data!$G$3:$BA$2935,11,FALSE))</f>
        <v>0</v>
      </c>
      <c r="S71" s="52">
        <f>IF($H71=0,"",VLOOKUP($G71,Data!$G$3:$BA$2935,12,FALSE))</f>
        <v>99</v>
      </c>
      <c r="T71" s="52">
        <f>IF($H71=0,"",VLOOKUP($G71,Data!$G$3:$BA$2935,13,FALSE))</f>
        <v>-99</v>
      </c>
      <c r="U71" s="52">
        <f>IF($H71=0,"",VLOOKUP($G71,Data!$G$3:$BA$2935,14,FALSE))</f>
        <v>0</v>
      </c>
      <c r="V71" s="52">
        <f>IF($H71=0,"",VLOOKUP($G71,Data!$G$3:$BA$2935,15,FALSE))</f>
        <v>9.3000000000000007</v>
      </c>
      <c r="W71" s="52">
        <f>IF($H71=0,"",VLOOKUP($G71,Data!$G$3:$BA$2935,16,FALSE))</f>
        <v>0</v>
      </c>
      <c r="X71" s="52">
        <f>IF($H71=0,"",VLOOKUP($G71,Data!$G$3:$BA$2935,17,FALSE))</f>
        <v>11.63</v>
      </c>
      <c r="Y71" s="52">
        <f>IF($H71=0,"",VLOOKUP($G71,Data!$G$3:$BA$2935,18,FALSE))</f>
        <v>0.113</v>
      </c>
      <c r="Z71" s="52">
        <f>IF($H71=0,"",VLOOKUP($G71,Data!$G$3:$BA$2935,19,FALSE))</f>
        <v>0.124</v>
      </c>
      <c r="AA71" s="52">
        <f>IF($H71=0,"",VLOOKUP($G71,Data!$G$3:$BA$2935,20,FALSE))</f>
        <v>0</v>
      </c>
      <c r="AB71" s="4" t="str">
        <f>IF($H71=0,"",VLOOKUP($G71,Data!$G$3:$BA$2935,21,FALSE))</f>
        <v>/</v>
      </c>
      <c r="AC71" s="4" t="str">
        <f>IF($H71=0,"",VLOOKUP($G71,Data!$G$3:$BA$2935,22,FALSE))</f>
        <v>/</v>
      </c>
      <c r="AD71" s="4" t="str">
        <f>IF($H71=0,"",VLOOKUP($G71,Data!$G$3:$BA$2935,23,FALSE))</f>
        <v/>
      </c>
      <c r="AE71" s="4" t="str">
        <f>IF($H71=0,"",VLOOKUP($G71,Data!$G$3:$BA$2935,24,FALSE))</f>
        <v/>
      </c>
      <c r="AF71" s="4" t="str">
        <f>IF($H71=0,"",VLOOKUP($G71,Data!$G$3:$BA$2935,25,FALSE))</f>
        <v/>
      </c>
      <c r="AG71" s="4" t="str">
        <f>IF($H71=0,"",VLOOKUP($G71,Data!$G$3:$BA$2935,26,FALSE))</f>
        <v/>
      </c>
      <c r="AH71" s="4" t="str">
        <f>IF($H71=0,"",VLOOKUP($G71,Data!$G$3:$BA$2935,27,FALSE))</f>
        <v/>
      </c>
      <c r="AI71" s="4" t="str">
        <f>IF($H71=0,"",VLOOKUP($G71,Data!$G$3:$BA$2935,28,FALSE))</f>
        <v/>
      </c>
      <c r="AJ71" s="4" t="str">
        <f>IF($H71=0,"",VLOOKUP($G71,Data!$G$3:$BA$2935,29,FALSE))</f>
        <v/>
      </c>
      <c r="AK71" s="4" t="str">
        <f>IF($H71=0,"",VLOOKUP($G71,Data!$G$3:$BA$2935,30,FALSE))</f>
        <v/>
      </c>
      <c r="AL71" s="4" t="str">
        <f>IF($H71=0,"",VLOOKUP($G71,Data!$G$3:$BA$2935,31,FALSE))</f>
        <v/>
      </c>
      <c r="AM71" s="4" t="str">
        <f>IF($H71=0,"",VLOOKUP($G71,Data!$G$3:$BA$2935,32,FALSE))</f>
        <v/>
      </c>
      <c r="AN71" s="4" t="str">
        <f>IF($H71=0,"",VLOOKUP($G71,Data!$G$3:$BA$2935,33,FALSE))</f>
        <v/>
      </c>
      <c r="AO71" s="4" t="str">
        <f>IF($H71=0,"",VLOOKUP($G71,Data!$G$3:$BA$2935,34,FALSE))</f>
        <v/>
      </c>
      <c r="AP71" s="4" t="str">
        <f>IF($H71=0,"",VLOOKUP($G71,Data!$G$3:$BA$2935,35,FALSE))</f>
        <v/>
      </c>
      <c r="AQ71" s="4" t="str">
        <f>IF($H71=0,"",VLOOKUP($G71,Data!$G$3:$BA$2935,36,FALSE))</f>
        <v/>
      </c>
      <c r="AR71" s="4" t="str">
        <f>IF($H71=0,"",VLOOKUP($G71,Data!$G$3:$BA$2935,37,FALSE))</f>
        <v/>
      </c>
      <c r="AS71" s="4" t="str">
        <f>IF($H71=0,"",VLOOKUP($G71,Data!$G$3:$BA$2935,38,FALSE))</f>
        <v/>
      </c>
      <c r="AT71" s="4" t="str">
        <f>IF($H71=0,"",VLOOKUP($G71,Data!$G$3:$BA$2935,39,FALSE))</f>
        <v/>
      </c>
    </row>
    <row r="72" spans="1:46" x14ac:dyDescent="0.3">
      <c r="A72" s="4">
        <f>PSSE!A81</f>
        <v>916078</v>
      </c>
      <c r="B72" s="4" t="str">
        <f>PSSE!B81</f>
        <v>NAMXAY_H2</v>
      </c>
      <c r="C72" s="4">
        <f>PSSE!D81</f>
        <v>10.5</v>
      </c>
      <c r="D72" s="52">
        <f>PSSE!E81</f>
        <v>20</v>
      </c>
      <c r="E72" s="52" t="str">
        <f>PSSE!F81</f>
        <v>TD</v>
      </c>
      <c r="F72" s="52">
        <f>PSSE!G81</f>
        <v>1</v>
      </c>
      <c r="G72" s="52" t="str">
        <f t="shared" si="2"/>
        <v>AVR10.520TD1</v>
      </c>
      <c r="H72" s="52">
        <f>COUNTIF(Data!$G$3:$BA$2935,AVR!$G72)</f>
        <v>1</v>
      </c>
      <c r="I72" s="52" t="str">
        <f>IF($H72=0,"",VLOOKUP($G72,Data!$G$3:$BA$2935,2,FALSE))</f>
        <v>'ESST4B'</v>
      </c>
      <c r="J72" s="52">
        <f>PSSE!C81</f>
        <v>1</v>
      </c>
      <c r="K72" s="52">
        <f>IF($H72=0,"",VLOOKUP($G72,Data!$G$3:$BA$2935,4,FALSE))</f>
        <v>0</v>
      </c>
      <c r="L72" s="52">
        <f>IF($H72=0,"",VLOOKUP($G72,Data!$G$3:$BA$2935,5,FALSE))</f>
        <v>10.75</v>
      </c>
      <c r="M72" s="52">
        <f>IF($H72=0,"",VLOOKUP($G72,Data!$G$3:$BA$2935,6,FALSE))</f>
        <v>10.75</v>
      </c>
      <c r="N72" s="52">
        <f>IF($H72=0,"",VLOOKUP($G72,Data!$G$3:$BA$2935,7,FALSE))</f>
        <v>5</v>
      </c>
      <c r="O72" s="52">
        <f>IF($H72=0,"",VLOOKUP($G72,Data!$G$3:$BA$2935,8,FALSE))</f>
        <v>-0.87</v>
      </c>
      <c r="P72" s="52">
        <f>IF($H72=0,"",VLOOKUP($G72,Data!$G$3:$BA$2935,9,FALSE))</f>
        <v>0</v>
      </c>
      <c r="Q72" s="52">
        <f>IF($H72=0,"",VLOOKUP($G72,Data!$G$3:$BA$2935,10,FALSE))</f>
        <v>1</v>
      </c>
      <c r="R72" s="52">
        <f>IF($H72=0,"",VLOOKUP($G72,Data!$G$3:$BA$2935,11,FALSE))</f>
        <v>0</v>
      </c>
      <c r="S72" s="52">
        <f>IF($H72=0,"",VLOOKUP($G72,Data!$G$3:$BA$2935,12,FALSE))</f>
        <v>99</v>
      </c>
      <c r="T72" s="52">
        <f>IF($H72=0,"",VLOOKUP($G72,Data!$G$3:$BA$2935,13,FALSE))</f>
        <v>-99</v>
      </c>
      <c r="U72" s="52">
        <f>IF($H72=0,"",VLOOKUP($G72,Data!$G$3:$BA$2935,14,FALSE))</f>
        <v>0</v>
      </c>
      <c r="V72" s="52">
        <f>IF($H72=0,"",VLOOKUP($G72,Data!$G$3:$BA$2935,15,FALSE))</f>
        <v>9.3000000000000007</v>
      </c>
      <c r="W72" s="52">
        <f>IF($H72=0,"",VLOOKUP($G72,Data!$G$3:$BA$2935,16,FALSE))</f>
        <v>0</v>
      </c>
      <c r="X72" s="52">
        <f>IF($H72=0,"",VLOOKUP($G72,Data!$G$3:$BA$2935,17,FALSE))</f>
        <v>11.63</v>
      </c>
      <c r="Y72" s="52">
        <f>IF($H72=0,"",VLOOKUP($G72,Data!$G$3:$BA$2935,18,FALSE))</f>
        <v>0.113</v>
      </c>
      <c r="Z72" s="52">
        <f>IF($H72=0,"",VLOOKUP($G72,Data!$G$3:$BA$2935,19,FALSE))</f>
        <v>0.124</v>
      </c>
      <c r="AA72" s="52">
        <f>IF($H72=0,"",VLOOKUP($G72,Data!$G$3:$BA$2935,20,FALSE))</f>
        <v>0</v>
      </c>
      <c r="AB72" s="4" t="str">
        <f>IF($H72=0,"",VLOOKUP($G72,Data!$G$3:$BA$2935,21,FALSE))</f>
        <v>/</v>
      </c>
      <c r="AC72" s="4" t="str">
        <f>IF($H72=0,"",VLOOKUP($G72,Data!$G$3:$BA$2935,22,FALSE))</f>
        <v>/</v>
      </c>
      <c r="AD72" s="4" t="str">
        <f>IF($H72=0,"",VLOOKUP($G72,Data!$G$3:$BA$2935,23,FALSE))</f>
        <v/>
      </c>
      <c r="AE72" s="4" t="str">
        <f>IF($H72=0,"",VLOOKUP($G72,Data!$G$3:$BA$2935,24,FALSE))</f>
        <v/>
      </c>
      <c r="AF72" s="4" t="str">
        <f>IF($H72=0,"",VLOOKUP($G72,Data!$G$3:$BA$2935,25,FALSE))</f>
        <v/>
      </c>
      <c r="AG72" s="4" t="str">
        <f>IF($H72=0,"",VLOOKUP($G72,Data!$G$3:$BA$2935,26,FALSE))</f>
        <v/>
      </c>
      <c r="AH72" s="4" t="str">
        <f>IF($H72=0,"",VLOOKUP($G72,Data!$G$3:$BA$2935,27,FALSE))</f>
        <v/>
      </c>
      <c r="AI72" s="4" t="str">
        <f>IF($H72=0,"",VLOOKUP($G72,Data!$G$3:$BA$2935,28,FALSE))</f>
        <v/>
      </c>
      <c r="AJ72" s="4" t="str">
        <f>IF($H72=0,"",VLOOKUP($G72,Data!$G$3:$BA$2935,29,FALSE))</f>
        <v/>
      </c>
      <c r="AK72" s="4" t="str">
        <f>IF($H72=0,"",VLOOKUP($G72,Data!$G$3:$BA$2935,30,FALSE))</f>
        <v/>
      </c>
      <c r="AL72" s="4" t="str">
        <f>IF($H72=0,"",VLOOKUP($G72,Data!$G$3:$BA$2935,31,FALSE))</f>
        <v/>
      </c>
      <c r="AM72" s="4" t="str">
        <f>IF($H72=0,"",VLOOKUP($G72,Data!$G$3:$BA$2935,32,FALSE))</f>
        <v/>
      </c>
      <c r="AN72" s="4" t="str">
        <f>IF($H72=0,"",VLOOKUP($G72,Data!$G$3:$BA$2935,33,FALSE))</f>
        <v/>
      </c>
      <c r="AO72" s="4" t="str">
        <f>IF($H72=0,"",VLOOKUP($G72,Data!$G$3:$BA$2935,34,FALSE))</f>
        <v/>
      </c>
      <c r="AP72" s="4" t="str">
        <f>IF($H72=0,"",VLOOKUP($G72,Data!$G$3:$BA$2935,35,FALSE))</f>
        <v/>
      </c>
      <c r="AQ72" s="4" t="str">
        <f>IF($H72=0,"",VLOOKUP($G72,Data!$G$3:$BA$2935,36,FALSE))</f>
        <v/>
      </c>
      <c r="AR72" s="4" t="str">
        <f>IF($H72=0,"",VLOOKUP($G72,Data!$G$3:$BA$2935,37,FALSE))</f>
        <v/>
      </c>
      <c r="AS72" s="4" t="str">
        <f>IF($H72=0,"",VLOOKUP($G72,Data!$G$3:$BA$2935,38,FALSE))</f>
        <v/>
      </c>
      <c r="AT72" s="4" t="str">
        <f>IF($H72=0,"",VLOOKUP($G72,Data!$G$3:$BA$2935,39,FALSE))</f>
        <v/>
      </c>
    </row>
    <row r="73" spans="1:46" x14ac:dyDescent="0.3">
      <c r="A73" s="4">
        <f>PSSE!A82</f>
        <v>916079</v>
      </c>
      <c r="B73" s="4" t="str">
        <f>PSSE!B82</f>
        <v>NAMKHOA3_H1</v>
      </c>
      <c r="C73" s="4">
        <f>PSSE!D82</f>
        <v>10.5</v>
      </c>
      <c r="D73" s="52">
        <f>PSSE!E82</f>
        <v>20</v>
      </c>
      <c r="E73" s="52" t="str">
        <f>PSSE!F82</f>
        <v>TD</v>
      </c>
      <c r="F73" s="52">
        <f>PSSE!G82</f>
        <v>1</v>
      </c>
      <c r="G73" s="52" t="str">
        <f t="shared" si="2"/>
        <v>AVR10.520TD1</v>
      </c>
      <c r="H73" s="52">
        <f>COUNTIF(Data!$G$3:$BA$2935,AVR!$G73)</f>
        <v>1</v>
      </c>
      <c r="I73" s="52" t="str">
        <f>IF($H73=0,"",VLOOKUP($G73,Data!$G$3:$BA$2935,2,FALSE))</f>
        <v>'ESST4B'</v>
      </c>
      <c r="J73" s="52">
        <f>PSSE!C82</f>
        <v>1</v>
      </c>
      <c r="K73" s="52">
        <f>IF($H73=0,"",VLOOKUP($G73,Data!$G$3:$BA$2935,4,FALSE))</f>
        <v>0</v>
      </c>
      <c r="L73" s="52">
        <f>IF($H73=0,"",VLOOKUP($G73,Data!$G$3:$BA$2935,5,FALSE))</f>
        <v>10.75</v>
      </c>
      <c r="M73" s="52">
        <f>IF($H73=0,"",VLOOKUP($G73,Data!$G$3:$BA$2935,6,FALSE))</f>
        <v>10.75</v>
      </c>
      <c r="N73" s="52">
        <f>IF($H73=0,"",VLOOKUP($G73,Data!$G$3:$BA$2935,7,FALSE))</f>
        <v>5</v>
      </c>
      <c r="O73" s="52">
        <f>IF($H73=0,"",VLOOKUP($G73,Data!$G$3:$BA$2935,8,FALSE))</f>
        <v>-0.87</v>
      </c>
      <c r="P73" s="52">
        <f>IF($H73=0,"",VLOOKUP($G73,Data!$G$3:$BA$2935,9,FALSE))</f>
        <v>0</v>
      </c>
      <c r="Q73" s="52">
        <f>IF($H73=0,"",VLOOKUP($G73,Data!$G$3:$BA$2935,10,FALSE))</f>
        <v>1</v>
      </c>
      <c r="R73" s="52">
        <f>IF($H73=0,"",VLOOKUP($G73,Data!$G$3:$BA$2935,11,FALSE))</f>
        <v>0</v>
      </c>
      <c r="S73" s="52">
        <f>IF($H73=0,"",VLOOKUP($G73,Data!$G$3:$BA$2935,12,FALSE))</f>
        <v>99</v>
      </c>
      <c r="T73" s="52">
        <f>IF($H73=0,"",VLOOKUP($G73,Data!$G$3:$BA$2935,13,FALSE))</f>
        <v>-99</v>
      </c>
      <c r="U73" s="52">
        <f>IF($H73=0,"",VLOOKUP($G73,Data!$G$3:$BA$2935,14,FALSE))</f>
        <v>0</v>
      </c>
      <c r="V73" s="52">
        <f>IF($H73=0,"",VLOOKUP($G73,Data!$G$3:$BA$2935,15,FALSE))</f>
        <v>9.3000000000000007</v>
      </c>
      <c r="W73" s="52">
        <f>IF($H73=0,"",VLOOKUP($G73,Data!$G$3:$BA$2935,16,FALSE))</f>
        <v>0</v>
      </c>
      <c r="X73" s="52">
        <f>IF($H73=0,"",VLOOKUP($G73,Data!$G$3:$BA$2935,17,FALSE))</f>
        <v>11.63</v>
      </c>
      <c r="Y73" s="52">
        <f>IF($H73=0,"",VLOOKUP($G73,Data!$G$3:$BA$2935,18,FALSE))</f>
        <v>0.113</v>
      </c>
      <c r="Z73" s="52">
        <f>IF($H73=0,"",VLOOKUP($G73,Data!$G$3:$BA$2935,19,FALSE))</f>
        <v>0.124</v>
      </c>
      <c r="AA73" s="52">
        <f>IF($H73=0,"",VLOOKUP($G73,Data!$G$3:$BA$2935,20,FALSE))</f>
        <v>0</v>
      </c>
      <c r="AB73" s="4" t="str">
        <f>IF($H73=0,"",VLOOKUP($G73,Data!$G$3:$BA$2935,21,FALSE))</f>
        <v>/</v>
      </c>
      <c r="AC73" s="4" t="str">
        <f>IF($H73=0,"",VLOOKUP($G73,Data!$G$3:$BA$2935,22,FALSE))</f>
        <v>/</v>
      </c>
      <c r="AD73" s="4" t="str">
        <f>IF($H73=0,"",VLOOKUP($G73,Data!$G$3:$BA$2935,23,FALSE))</f>
        <v/>
      </c>
      <c r="AE73" s="4" t="str">
        <f>IF($H73=0,"",VLOOKUP($G73,Data!$G$3:$BA$2935,24,FALSE))</f>
        <v/>
      </c>
      <c r="AF73" s="4" t="str">
        <f>IF($H73=0,"",VLOOKUP($G73,Data!$G$3:$BA$2935,25,FALSE))</f>
        <v/>
      </c>
      <c r="AG73" s="4" t="str">
        <f>IF($H73=0,"",VLOOKUP($G73,Data!$G$3:$BA$2935,26,FALSE))</f>
        <v/>
      </c>
      <c r="AH73" s="4" t="str">
        <f>IF($H73=0,"",VLOOKUP($G73,Data!$G$3:$BA$2935,27,FALSE))</f>
        <v/>
      </c>
      <c r="AI73" s="4" t="str">
        <f>IF($H73=0,"",VLOOKUP($G73,Data!$G$3:$BA$2935,28,FALSE))</f>
        <v/>
      </c>
      <c r="AJ73" s="4" t="str">
        <f>IF($H73=0,"",VLOOKUP($G73,Data!$G$3:$BA$2935,29,FALSE))</f>
        <v/>
      </c>
      <c r="AK73" s="4" t="str">
        <f>IF($H73=0,"",VLOOKUP($G73,Data!$G$3:$BA$2935,30,FALSE))</f>
        <v/>
      </c>
      <c r="AL73" s="4" t="str">
        <f>IF($H73=0,"",VLOOKUP($G73,Data!$G$3:$BA$2935,31,FALSE))</f>
        <v/>
      </c>
      <c r="AM73" s="4" t="str">
        <f>IF($H73=0,"",VLOOKUP($G73,Data!$G$3:$BA$2935,32,FALSE))</f>
        <v/>
      </c>
      <c r="AN73" s="4" t="str">
        <f>IF($H73=0,"",VLOOKUP($G73,Data!$G$3:$BA$2935,33,FALSE))</f>
        <v/>
      </c>
      <c r="AO73" s="4" t="str">
        <f>IF($H73=0,"",VLOOKUP($G73,Data!$G$3:$BA$2935,34,FALSE))</f>
        <v/>
      </c>
      <c r="AP73" s="4" t="str">
        <f>IF($H73=0,"",VLOOKUP($G73,Data!$G$3:$BA$2935,35,FALSE))</f>
        <v/>
      </c>
      <c r="AQ73" s="4" t="str">
        <f>IF($H73=0,"",VLOOKUP($G73,Data!$G$3:$BA$2935,36,FALSE))</f>
        <v/>
      </c>
      <c r="AR73" s="4" t="str">
        <f>IF($H73=0,"",VLOOKUP($G73,Data!$G$3:$BA$2935,37,FALSE))</f>
        <v/>
      </c>
      <c r="AS73" s="4" t="str">
        <f>IF($H73=0,"",VLOOKUP($G73,Data!$G$3:$BA$2935,38,FALSE))</f>
        <v/>
      </c>
      <c r="AT73" s="4" t="str">
        <f>IF($H73=0,"",VLOOKUP($G73,Data!$G$3:$BA$2935,39,FALSE))</f>
        <v/>
      </c>
    </row>
    <row r="74" spans="1:46" x14ac:dyDescent="0.3">
      <c r="A74" s="4">
        <f>PSSE!A83</f>
        <v>916081</v>
      </c>
      <c r="B74" s="4" t="str">
        <f>PSSE!B83</f>
        <v>MINHLUONG_H1</v>
      </c>
      <c r="C74" s="4">
        <f>PSSE!D83</f>
        <v>11</v>
      </c>
      <c r="D74" s="52">
        <f>PSSE!E83</f>
        <v>25.5</v>
      </c>
      <c r="E74" s="52" t="str">
        <f>PSSE!F83</f>
        <v>TD</v>
      </c>
      <c r="F74" s="52">
        <f>PSSE!G83</f>
        <v>1</v>
      </c>
      <c r="G74" s="52" t="str">
        <f t="shared" si="2"/>
        <v>AVR1125.5TD1</v>
      </c>
      <c r="H74" s="52">
        <f>COUNTIF(Data!$G$3:$BA$2935,AVR!$G74)</f>
        <v>1</v>
      </c>
      <c r="I74" s="52" t="str">
        <f>IF($H74=0,"",VLOOKUP($G74,Data!$G$3:$BA$2935,2,FALSE))</f>
        <v>'ESST4B'</v>
      </c>
      <c r="J74" s="52">
        <f>PSSE!C83</f>
        <v>1</v>
      </c>
      <c r="K74" s="52">
        <f>IF($H74=0,"",VLOOKUP($G74,Data!$G$3:$BA$2935,4,FALSE))</f>
        <v>0</v>
      </c>
      <c r="L74" s="52">
        <f>IF($H74=0,"",VLOOKUP($G74,Data!$G$3:$BA$2935,5,FALSE))</f>
        <v>10.75</v>
      </c>
      <c r="M74" s="52">
        <f>IF($H74=0,"",VLOOKUP($G74,Data!$G$3:$BA$2935,6,FALSE))</f>
        <v>10.75</v>
      </c>
      <c r="N74" s="52">
        <f>IF($H74=0,"",VLOOKUP($G74,Data!$G$3:$BA$2935,7,FALSE))</f>
        <v>5</v>
      </c>
      <c r="O74" s="52">
        <f>IF($H74=0,"",VLOOKUP($G74,Data!$G$3:$BA$2935,8,FALSE))</f>
        <v>-0.87</v>
      </c>
      <c r="P74" s="52">
        <f>IF($H74=0,"",VLOOKUP($G74,Data!$G$3:$BA$2935,9,FALSE))</f>
        <v>0</v>
      </c>
      <c r="Q74" s="52">
        <f>IF($H74=0,"",VLOOKUP($G74,Data!$G$3:$BA$2935,10,FALSE))</f>
        <v>1</v>
      </c>
      <c r="R74" s="52">
        <f>IF($H74=0,"",VLOOKUP($G74,Data!$G$3:$BA$2935,11,FALSE))</f>
        <v>0</v>
      </c>
      <c r="S74" s="52">
        <f>IF($H74=0,"",VLOOKUP($G74,Data!$G$3:$BA$2935,12,FALSE))</f>
        <v>99</v>
      </c>
      <c r="T74" s="52">
        <f>IF($H74=0,"",VLOOKUP($G74,Data!$G$3:$BA$2935,13,FALSE))</f>
        <v>-99</v>
      </c>
      <c r="U74" s="52">
        <f>IF($H74=0,"",VLOOKUP($G74,Data!$G$3:$BA$2935,14,FALSE))</f>
        <v>0</v>
      </c>
      <c r="V74" s="52">
        <f>IF($H74=0,"",VLOOKUP($G74,Data!$G$3:$BA$2935,15,FALSE))</f>
        <v>9.3000000000000007</v>
      </c>
      <c r="W74" s="52">
        <f>IF($H74=0,"",VLOOKUP($G74,Data!$G$3:$BA$2935,16,FALSE))</f>
        <v>0</v>
      </c>
      <c r="X74" s="52">
        <f>IF($H74=0,"",VLOOKUP($G74,Data!$G$3:$BA$2935,17,FALSE))</f>
        <v>11.63</v>
      </c>
      <c r="Y74" s="52">
        <f>IF($H74=0,"",VLOOKUP($G74,Data!$G$3:$BA$2935,18,FALSE))</f>
        <v>0.113</v>
      </c>
      <c r="Z74" s="52">
        <f>IF($H74=0,"",VLOOKUP($G74,Data!$G$3:$BA$2935,19,FALSE))</f>
        <v>0.124</v>
      </c>
      <c r="AA74" s="52">
        <f>IF($H74=0,"",VLOOKUP($G74,Data!$G$3:$BA$2935,20,FALSE))</f>
        <v>0</v>
      </c>
      <c r="AB74" s="4" t="str">
        <f>IF($H74=0,"",VLOOKUP($G74,Data!$G$3:$BA$2935,21,FALSE))</f>
        <v>/</v>
      </c>
      <c r="AC74" s="4" t="str">
        <f>IF($H74=0,"",VLOOKUP($G74,Data!$G$3:$BA$2935,22,FALSE))</f>
        <v>/</v>
      </c>
      <c r="AD74" s="4" t="str">
        <f>IF($H74=0,"",VLOOKUP($G74,Data!$G$3:$BA$2935,23,FALSE))</f>
        <v/>
      </c>
      <c r="AE74" s="4" t="str">
        <f>IF($H74=0,"",VLOOKUP($G74,Data!$G$3:$BA$2935,24,FALSE))</f>
        <v/>
      </c>
      <c r="AF74" s="4" t="str">
        <f>IF($H74=0,"",VLOOKUP($G74,Data!$G$3:$BA$2935,25,FALSE))</f>
        <v/>
      </c>
      <c r="AG74" s="4" t="str">
        <f>IF($H74=0,"",VLOOKUP($G74,Data!$G$3:$BA$2935,26,FALSE))</f>
        <v/>
      </c>
      <c r="AH74" s="4" t="str">
        <f>IF($H74=0,"",VLOOKUP($G74,Data!$G$3:$BA$2935,27,FALSE))</f>
        <v/>
      </c>
      <c r="AI74" s="4" t="str">
        <f>IF($H74=0,"",VLOOKUP($G74,Data!$G$3:$BA$2935,28,FALSE))</f>
        <v/>
      </c>
      <c r="AJ74" s="4" t="str">
        <f>IF($H74=0,"",VLOOKUP($G74,Data!$G$3:$BA$2935,29,FALSE))</f>
        <v/>
      </c>
      <c r="AK74" s="4" t="str">
        <f>IF($H74=0,"",VLOOKUP($G74,Data!$G$3:$BA$2935,30,FALSE))</f>
        <v/>
      </c>
      <c r="AL74" s="4" t="str">
        <f>IF($H74=0,"",VLOOKUP($G74,Data!$G$3:$BA$2935,31,FALSE))</f>
        <v/>
      </c>
      <c r="AM74" s="4" t="str">
        <f>IF($H74=0,"",VLOOKUP($G74,Data!$G$3:$BA$2935,32,FALSE))</f>
        <v/>
      </c>
      <c r="AN74" s="4" t="str">
        <f>IF($H74=0,"",VLOOKUP($G74,Data!$G$3:$BA$2935,33,FALSE))</f>
        <v/>
      </c>
      <c r="AO74" s="4" t="str">
        <f>IF($H74=0,"",VLOOKUP($G74,Data!$G$3:$BA$2935,34,FALSE))</f>
        <v/>
      </c>
      <c r="AP74" s="4" t="str">
        <f>IF($H74=0,"",VLOOKUP($G74,Data!$G$3:$BA$2935,35,FALSE))</f>
        <v/>
      </c>
      <c r="AQ74" s="4" t="str">
        <f>IF($H74=0,"",VLOOKUP($G74,Data!$G$3:$BA$2935,36,FALSE))</f>
        <v/>
      </c>
      <c r="AR74" s="4" t="str">
        <f>IF($H74=0,"",VLOOKUP($G74,Data!$G$3:$BA$2935,37,FALSE))</f>
        <v/>
      </c>
      <c r="AS74" s="4" t="str">
        <f>IF($H74=0,"",VLOOKUP($G74,Data!$G$3:$BA$2935,38,FALSE))</f>
        <v/>
      </c>
      <c r="AT74" s="4" t="str">
        <f>IF($H74=0,"",VLOOKUP($G74,Data!$G$3:$BA$2935,39,FALSE))</f>
        <v/>
      </c>
    </row>
    <row r="75" spans="1:46" x14ac:dyDescent="0.3">
      <c r="A75" s="4">
        <f>PSSE!A84</f>
        <v>916085</v>
      </c>
      <c r="B75" s="4" t="str">
        <f>PSSE!B84</f>
        <v>MUONGHUM_H1</v>
      </c>
      <c r="C75" s="4">
        <f>PSSE!D84</f>
        <v>11</v>
      </c>
      <c r="D75" s="52">
        <f>PSSE!E84</f>
        <v>32</v>
      </c>
      <c r="E75" s="52" t="str">
        <f>PSSE!F84</f>
        <v>TD</v>
      </c>
      <c r="F75" s="52">
        <f>PSSE!G84</f>
        <v>1</v>
      </c>
      <c r="G75" s="52" t="str">
        <f t="shared" si="2"/>
        <v>AVR1132TD1</v>
      </c>
      <c r="H75" s="52">
        <f>COUNTIF(Data!$G$3:$BA$2935,AVR!$G75)</f>
        <v>1</v>
      </c>
      <c r="I75" s="52" t="str">
        <f>IF($H75=0,"",VLOOKUP($G75,Data!$G$3:$BA$2935,2,FALSE))</f>
        <v>'ESST4B'</v>
      </c>
      <c r="J75" s="52">
        <f>PSSE!C84</f>
        <v>1</v>
      </c>
      <c r="K75" s="52">
        <f>IF($H75=0,"",VLOOKUP($G75,Data!$G$3:$BA$2935,4,FALSE))</f>
        <v>0</v>
      </c>
      <c r="L75" s="52">
        <f>IF($H75=0,"",VLOOKUP($G75,Data!$G$3:$BA$2935,5,FALSE))</f>
        <v>10.75</v>
      </c>
      <c r="M75" s="52">
        <f>IF($H75=0,"",VLOOKUP($G75,Data!$G$3:$BA$2935,6,FALSE))</f>
        <v>10.75</v>
      </c>
      <c r="N75" s="52">
        <f>IF($H75=0,"",VLOOKUP($G75,Data!$G$3:$BA$2935,7,FALSE))</f>
        <v>5</v>
      </c>
      <c r="O75" s="52">
        <f>IF($H75=0,"",VLOOKUP($G75,Data!$G$3:$BA$2935,8,FALSE))</f>
        <v>-0.87</v>
      </c>
      <c r="P75" s="52">
        <f>IF($H75=0,"",VLOOKUP($G75,Data!$G$3:$BA$2935,9,FALSE))</f>
        <v>0</v>
      </c>
      <c r="Q75" s="52">
        <f>IF($H75=0,"",VLOOKUP($G75,Data!$G$3:$BA$2935,10,FALSE))</f>
        <v>1</v>
      </c>
      <c r="R75" s="52">
        <f>IF($H75=0,"",VLOOKUP($G75,Data!$G$3:$BA$2935,11,FALSE))</f>
        <v>0</v>
      </c>
      <c r="S75" s="52">
        <f>IF($H75=0,"",VLOOKUP($G75,Data!$G$3:$BA$2935,12,FALSE))</f>
        <v>99</v>
      </c>
      <c r="T75" s="52">
        <f>IF($H75=0,"",VLOOKUP($G75,Data!$G$3:$BA$2935,13,FALSE))</f>
        <v>-99</v>
      </c>
      <c r="U75" s="52">
        <f>IF($H75=0,"",VLOOKUP($G75,Data!$G$3:$BA$2935,14,FALSE))</f>
        <v>0</v>
      </c>
      <c r="V75" s="52">
        <f>IF($H75=0,"",VLOOKUP($G75,Data!$G$3:$BA$2935,15,FALSE))</f>
        <v>9.3000000000000007</v>
      </c>
      <c r="W75" s="52">
        <f>IF($H75=0,"",VLOOKUP($G75,Data!$G$3:$BA$2935,16,FALSE))</f>
        <v>0</v>
      </c>
      <c r="X75" s="52">
        <f>IF($H75=0,"",VLOOKUP($G75,Data!$G$3:$BA$2935,17,FALSE))</f>
        <v>11.63</v>
      </c>
      <c r="Y75" s="52">
        <f>IF($H75=0,"",VLOOKUP($G75,Data!$G$3:$BA$2935,18,FALSE))</f>
        <v>0.113</v>
      </c>
      <c r="Z75" s="52">
        <f>IF($H75=0,"",VLOOKUP($G75,Data!$G$3:$BA$2935,19,FALSE))</f>
        <v>0.124</v>
      </c>
      <c r="AA75" s="52">
        <f>IF($H75=0,"",VLOOKUP($G75,Data!$G$3:$BA$2935,20,FALSE))</f>
        <v>0</v>
      </c>
      <c r="AB75" s="4" t="str">
        <f>IF($H75=0,"",VLOOKUP($G75,Data!$G$3:$BA$2935,21,FALSE))</f>
        <v>/</v>
      </c>
      <c r="AC75" s="4" t="str">
        <f>IF($H75=0,"",VLOOKUP($G75,Data!$G$3:$BA$2935,22,FALSE))</f>
        <v>/</v>
      </c>
      <c r="AD75" s="4" t="str">
        <f>IF($H75=0,"",VLOOKUP($G75,Data!$G$3:$BA$2935,23,FALSE))</f>
        <v/>
      </c>
      <c r="AE75" s="4" t="str">
        <f>IF($H75=0,"",VLOOKUP($G75,Data!$G$3:$BA$2935,24,FALSE))</f>
        <v/>
      </c>
      <c r="AF75" s="4" t="str">
        <f>IF($H75=0,"",VLOOKUP($G75,Data!$G$3:$BA$2935,25,FALSE))</f>
        <v/>
      </c>
      <c r="AG75" s="4" t="str">
        <f>IF($H75=0,"",VLOOKUP($G75,Data!$G$3:$BA$2935,26,FALSE))</f>
        <v/>
      </c>
      <c r="AH75" s="4" t="str">
        <f>IF($H75=0,"",VLOOKUP($G75,Data!$G$3:$BA$2935,27,FALSE))</f>
        <v/>
      </c>
      <c r="AI75" s="4" t="str">
        <f>IF($H75=0,"",VLOOKUP($G75,Data!$G$3:$BA$2935,28,FALSE))</f>
        <v/>
      </c>
      <c r="AJ75" s="4" t="str">
        <f>IF($H75=0,"",VLOOKUP($G75,Data!$G$3:$BA$2935,29,FALSE))</f>
        <v/>
      </c>
      <c r="AK75" s="4" t="str">
        <f>IF($H75=0,"",VLOOKUP($G75,Data!$G$3:$BA$2935,30,FALSE))</f>
        <v/>
      </c>
      <c r="AL75" s="4" t="str">
        <f>IF($H75=0,"",VLOOKUP($G75,Data!$G$3:$BA$2935,31,FALSE))</f>
        <v/>
      </c>
      <c r="AM75" s="4" t="str">
        <f>IF($H75=0,"",VLOOKUP($G75,Data!$G$3:$BA$2935,32,FALSE))</f>
        <v/>
      </c>
      <c r="AN75" s="4" t="str">
        <f>IF($H75=0,"",VLOOKUP($G75,Data!$G$3:$BA$2935,33,FALSE))</f>
        <v/>
      </c>
      <c r="AO75" s="4" t="str">
        <f>IF($H75=0,"",VLOOKUP($G75,Data!$G$3:$BA$2935,34,FALSE))</f>
        <v/>
      </c>
      <c r="AP75" s="4" t="str">
        <f>IF($H75=0,"",VLOOKUP($G75,Data!$G$3:$BA$2935,35,FALSE))</f>
        <v/>
      </c>
      <c r="AQ75" s="4" t="str">
        <f>IF($H75=0,"",VLOOKUP($G75,Data!$G$3:$BA$2935,36,FALSE))</f>
        <v/>
      </c>
      <c r="AR75" s="4" t="str">
        <f>IF($H75=0,"",VLOOKUP($G75,Data!$G$3:$BA$2935,37,FALSE))</f>
        <v/>
      </c>
      <c r="AS75" s="4" t="str">
        <f>IF($H75=0,"",VLOOKUP($G75,Data!$G$3:$BA$2935,38,FALSE))</f>
        <v/>
      </c>
      <c r="AT75" s="4" t="str">
        <f>IF($H75=0,"",VLOOKUP($G75,Data!$G$3:$BA$2935,39,FALSE))</f>
        <v/>
      </c>
    </row>
    <row r="76" spans="1:46" x14ac:dyDescent="0.3">
      <c r="A76" s="4">
        <f>PSSE!A85</f>
        <v>916087</v>
      </c>
      <c r="B76" s="4" t="str">
        <f>PSSE!B85</f>
        <v>NAMPUNG_H1</v>
      </c>
      <c r="C76" s="4">
        <f>PSSE!D85</f>
        <v>11</v>
      </c>
      <c r="D76" s="52">
        <f>PSSE!E85</f>
        <v>25.5</v>
      </c>
      <c r="E76" s="52" t="str">
        <f>PSSE!F85</f>
        <v>TD</v>
      </c>
      <c r="F76" s="52">
        <f>PSSE!G85</f>
        <v>1</v>
      </c>
      <c r="G76" s="52" t="str">
        <f t="shared" si="2"/>
        <v>AVR1125.5TD1</v>
      </c>
      <c r="H76" s="52">
        <f>COUNTIF(Data!$G$3:$BA$2935,AVR!$G76)</f>
        <v>1</v>
      </c>
      <c r="I76" s="52" t="str">
        <f>IF($H76=0,"",VLOOKUP($G76,Data!$G$3:$BA$2935,2,FALSE))</f>
        <v>'ESST4B'</v>
      </c>
      <c r="J76" s="52">
        <f>PSSE!C85</f>
        <v>1</v>
      </c>
      <c r="K76" s="52">
        <f>IF($H76=0,"",VLOOKUP($G76,Data!$G$3:$BA$2935,4,FALSE))</f>
        <v>0</v>
      </c>
      <c r="L76" s="52">
        <f>IF($H76=0,"",VLOOKUP($G76,Data!$G$3:$BA$2935,5,FALSE))</f>
        <v>10.75</v>
      </c>
      <c r="M76" s="52">
        <f>IF($H76=0,"",VLOOKUP($G76,Data!$G$3:$BA$2935,6,FALSE))</f>
        <v>10.75</v>
      </c>
      <c r="N76" s="52">
        <f>IF($H76=0,"",VLOOKUP($G76,Data!$G$3:$BA$2935,7,FALSE))</f>
        <v>5</v>
      </c>
      <c r="O76" s="52">
        <f>IF($H76=0,"",VLOOKUP($G76,Data!$G$3:$BA$2935,8,FALSE))</f>
        <v>-0.87</v>
      </c>
      <c r="P76" s="52">
        <f>IF($H76=0,"",VLOOKUP($G76,Data!$G$3:$BA$2935,9,FALSE))</f>
        <v>0</v>
      </c>
      <c r="Q76" s="52">
        <f>IF($H76=0,"",VLOOKUP($G76,Data!$G$3:$BA$2935,10,FALSE))</f>
        <v>1</v>
      </c>
      <c r="R76" s="52">
        <f>IF($H76=0,"",VLOOKUP($G76,Data!$G$3:$BA$2935,11,FALSE))</f>
        <v>0</v>
      </c>
      <c r="S76" s="52">
        <f>IF($H76=0,"",VLOOKUP($G76,Data!$G$3:$BA$2935,12,FALSE))</f>
        <v>99</v>
      </c>
      <c r="T76" s="52">
        <f>IF($H76=0,"",VLOOKUP($G76,Data!$G$3:$BA$2935,13,FALSE))</f>
        <v>-99</v>
      </c>
      <c r="U76" s="52">
        <f>IF($H76=0,"",VLOOKUP($G76,Data!$G$3:$BA$2935,14,FALSE))</f>
        <v>0</v>
      </c>
      <c r="V76" s="52">
        <f>IF($H76=0,"",VLOOKUP($G76,Data!$G$3:$BA$2935,15,FALSE))</f>
        <v>9.3000000000000007</v>
      </c>
      <c r="W76" s="52">
        <f>IF($H76=0,"",VLOOKUP($G76,Data!$G$3:$BA$2935,16,FALSE))</f>
        <v>0</v>
      </c>
      <c r="X76" s="52">
        <f>IF($H76=0,"",VLOOKUP($G76,Data!$G$3:$BA$2935,17,FALSE))</f>
        <v>11.63</v>
      </c>
      <c r="Y76" s="52">
        <f>IF($H76=0,"",VLOOKUP($G76,Data!$G$3:$BA$2935,18,FALSE))</f>
        <v>0.113</v>
      </c>
      <c r="Z76" s="52">
        <f>IF($H76=0,"",VLOOKUP($G76,Data!$G$3:$BA$2935,19,FALSE))</f>
        <v>0.124</v>
      </c>
      <c r="AA76" s="52">
        <f>IF($H76=0,"",VLOOKUP($G76,Data!$G$3:$BA$2935,20,FALSE))</f>
        <v>0</v>
      </c>
      <c r="AB76" s="4" t="str">
        <f>IF($H76=0,"",VLOOKUP($G76,Data!$G$3:$BA$2935,21,FALSE))</f>
        <v>/</v>
      </c>
      <c r="AC76" s="4" t="str">
        <f>IF($H76=0,"",VLOOKUP($G76,Data!$G$3:$BA$2935,22,FALSE))</f>
        <v>/</v>
      </c>
      <c r="AD76" s="4" t="str">
        <f>IF($H76=0,"",VLOOKUP($G76,Data!$G$3:$BA$2935,23,FALSE))</f>
        <v/>
      </c>
      <c r="AE76" s="4" t="str">
        <f>IF($H76=0,"",VLOOKUP($G76,Data!$G$3:$BA$2935,24,FALSE))</f>
        <v/>
      </c>
      <c r="AF76" s="4" t="str">
        <f>IF($H76=0,"",VLOOKUP($G76,Data!$G$3:$BA$2935,25,FALSE))</f>
        <v/>
      </c>
      <c r="AG76" s="4" t="str">
        <f>IF($H76=0,"",VLOOKUP($G76,Data!$G$3:$BA$2935,26,FALSE))</f>
        <v/>
      </c>
      <c r="AH76" s="4" t="str">
        <f>IF($H76=0,"",VLOOKUP($G76,Data!$G$3:$BA$2935,27,FALSE))</f>
        <v/>
      </c>
      <c r="AI76" s="4" t="str">
        <f>IF($H76=0,"",VLOOKUP($G76,Data!$G$3:$BA$2935,28,FALSE))</f>
        <v/>
      </c>
      <c r="AJ76" s="4" t="str">
        <f>IF($H76=0,"",VLOOKUP($G76,Data!$G$3:$BA$2935,29,FALSE))</f>
        <v/>
      </c>
      <c r="AK76" s="4" t="str">
        <f>IF($H76=0,"",VLOOKUP($G76,Data!$G$3:$BA$2935,30,FALSE))</f>
        <v/>
      </c>
      <c r="AL76" s="4" t="str">
        <f>IF($H76=0,"",VLOOKUP($G76,Data!$G$3:$BA$2935,31,FALSE))</f>
        <v/>
      </c>
      <c r="AM76" s="4" t="str">
        <f>IF($H76=0,"",VLOOKUP($G76,Data!$G$3:$BA$2935,32,FALSE))</f>
        <v/>
      </c>
      <c r="AN76" s="4" t="str">
        <f>IF($H76=0,"",VLOOKUP($G76,Data!$G$3:$BA$2935,33,FALSE))</f>
        <v/>
      </c>
      <c r="AO76" s="4" t="str">
        <f>IF($H76=0,"",VLOOKUP($G76,Data!$G$3:$BA$2935,34,FALSE))</f>
        <v/>
      </c>
      <c r="AP76" s="4" t="str">
        <f>IF($H76=0,"",VLOOKUP($G76,Data!$G$3:$BA$2935,35,FALSE))</f>
        <v/>
      </c>
      <c r="AQ76" s="4" t="str">
        <f>IF($H76=0,"",VLOOKUP($G76,Data!$G$3:$BA$2935,36,FALSE))</f>
        <v/>
      </c>
      <c r="AR76" s="4" t="str">
        <f>IF($H76=0,"",VLOOKUP($G76,Data!$G$3:$BA$2935,37,FALSE))</f>
        <v/>
      </c>
      <c r="AS76" s="4" t="str">
        <f>IF($H76=0,"",VLOOKUP($G76,Data!$G$3:$BA$2935,38,FALSE))</f>
        <v/>
      </c>
      <c r="AT76" s="4" t="str">
        <f>IF($H76=0,"",VLOOKUP($G76,Data!$G$3:$BA$2935,39,FALSE))</f>
        <v/>
      </c>
    </row>
    <row r="77" spans="1:46" x14ac:dyDescent="0.3">
      <c r="A77" s="4">
        <f>PSSE!A86</f>
        <v>916088</v>
      </c>
      <c r="B77" s="4" t="str">
        <f>PSSE!B86</f>
        <v>NAMPUNG_H2</v>
      </c>
      <c r="C77" s="4">
        <f>PSSE!D86</f>
        <v>11</v>
      </c>
      <c r="D77" s="52">
        <f>PSSE!E86</f>
        <v>25.5</v>
      </c>
      <c r="E77" s="52" t="str">
        <f>PSSE!F86</f>
        <v>TD</v>
      </c>
      <c r="F77" s="52">
        <f>PSSE!G86</f>
        <v>1</v>
      </c>
      <c r="G77" s="52" t="str">
        <f t="shared" si="2"/>
        <v>AVR1125.5TD1</v>
      </c>
      <c r="H77" s="52">
        <f>COUNTIF(Data!$G$3:$BA$2935,AVR!$G77)</f>
        <v>1</v>
      </c>
      <c r="I77" s="52" t="str">
        <f>IF($H77=0,"",VLOOKUP($G77,Data!$G$3:$BA$2935,2,FALSE))</f>
        <v>'ESST4B'</v>
      </c>
      <c r="J77" s="52">
        <f>PSSE!C86</f>
        <v>1</v>
      </c>
      <c r="K77" s="52">
        <f>IF($H77=0,"",VLOOKUP($G77,Data!$G$3:$BA$2935,4,FALSE))</f>
        <v>0</v>
      </c>
      <c r="L77" s="52">
        <f>IF($H77=0,"",VLOOKUP($G77,Data!$G$3:$BA$2935,5,FALSE))</f>
        <v>10.75</v>
      </c>
      <c r="M77" s="52">
        <f>IF($H77=0,"",VLOOKUP($G77,Data!$G$3:$BA$2935,6,FALSE))</f>
        <v>10.75</v>
      </c>
      <c r="N77" s="52">
        <f>IF($H77=0,"",VLOOKUP($G77,Data!$G$3:$BA$2935,7,FALSE))</f>
        <v>5</v>
      </c>
      <c r="O77" s="52">
        <f>IF($H77=0,"",VLOOKUP($G77,Data!$G$3:$BA$2935,8,FALSE))</f>
        <v>-0.87</v>
      </c>
      <c r="P77" s="52">
        <f>IF($H77=0,"",VLOOKUP($G77,Data!$G$3:$BA$2935,9,FALSE))</f>
        <v>0</v>
      </c>
      <c r="Q77" s="52">
        <f>IF($H77=0,"",VLOOKUP($G77,Data!$G$3:$BA$2935,10,FALSE))</f>
        <v>1</v>
      </c>
      <c r="R77" s="52">
        <f>IF($H77=0,"",VLOOKUP($G77,Data!$G$3:$BA$2935,11,FALSE))</f>
        <v>0</v>
      </c>
      <c r="S77" s="52">
        <f>IF($H77=0,"",VLOOKUP($G77,Data!$G$3:$BA$2935,12,FALSE))</f>
        <v>99</v>
      </c>
      <c r="T77" s="52">
        <f>IF($H77=0,"",VLOOKUP($G77,Data!$G$3:$BA$2935,13,FALSE))</f>
        <v>-99</v>
      </c>
      <c r="U77" s="52">
        <f>IF($H77=0,"",VLOOKUP($G77,Data!$G$3:$BA$2935,14,FALSE))</f>
        <v>0</v>
      </c>
      <c r="V77" s="52">
        <f>IF($H77=0,"",VLOOKUP($G77,Data!$G$3:$BA$2935,15,FALSE))</f>
        <v>9.3000000000000007</v>
      </c>
      <c r="W77" s="52">
        <f>IF($H77=0,"",VLOOKUP($G77,Data!$G$3:$BA$2935,16,FALSE))</f>
        <v>0</v>
      </c>
      <c r="X77" s="52">
        <f>IF($H77=0,"",VLOOKUP($G77,Data!$G$3:$BA$2935,17,FALSE))</f>
        <v>11.63</v>
      </c>
      <c r="Y77" s="52">
        <f>IF($H77=0,"",VLOOKUP($G77,Data!$G$3:$BA$2935,18,FALSE))</f>
        <v>0.113</v>
      </c>
      <c r="Z77" s="52">
        <f>IF($H77=0,"",VLOOKUP($G77,Data!$G$3:$BA$2935,19,FALSE))</f>
        <v>0.124</v>
      </c>
      <c r="AA77" s="52">
        <f>IF($H77=0,"",VLOOKUP($G77,Data!$G$3:$BA$2935,20,FALSE))</f>
        <v>0</v>
      </c>
      <c r="AB77" s="4" t="str">
        <f>IF($H77=0,"",VLOOKUP($G77,Data!$G$3:$BA$2935,21,FALSE))</f>
        <v>/</v>
      </c>
      <c r="AC77" s="4" t="str">
        <f>IF($H77=0,"",VLOOKUP($G77,Data!$G$3:$BA$2935,22,FALSE))</f>
        <v>/</v>
      </c>
      <c r="AD77" s="4" t="str">
        <f>IF($H77=0,"",VLOOKUP($G77,Data!$G$3:$BA$2935,23,FALSE))</f>
        <v/>
      </c>
      <c r="AE77" s="4" t="str">
        <f>IF($H77=0,"",VLOOKUP($G77,Data!$G$3:$BA$2935,24,FALSE))</f>
        <v/>
      </c>
      <c r="AF77" s="4" t="str">
        <f>IF($H77=0,"",VLOOKUP($G77,Data!$G$3:$BA$2935,25,FALSE))</f>
        <v/>
      </c>
      <c r="AG77" s="4" t="str">
        <f>IF($H77=0,"",VLOOKUP($G77,Data!$G$3:$BA$2935,26,FALSE))</f>
        <v/>
      </c>
      <c r="AH77" s="4" t="str">
        <f>IF($H77=0,"",VLOOKUP($G77,Data!$G$3:$BA$2935,27,FALSE))</f>
        <v/>
      </c>
      <c r="AI77" s="4" t="str">
        <f>IF($H77=0,"",VLOOKUP($G77,Data!$G$3:$BA$2935,28,FALSE))</f>
        <v/>
      </c>
      <c r="AJ77" s="4" t="str">
        <f>IF($H77=0,"",VLOOKUP($G77,Data!$G$3:$BA$2935,29,FALSE))</f>
        <v/>
      </c>
      <c r="AK77" s="4" t="str">
        <f>IF($H77=0,"",VLOOKUP($G77,Data!$G$3:$BA$2935,30,FALSE))</f>
        <v/>
      </c>
      <c r="AL77" s="4" t="str">
        <f>IF($H77=0,"",VLOOKUP($G77,Data!$G$3:$BA$2935,31,FALSE))</f>
        <v/>
      </c>
      <c r="AM77" s="4" t="str">
        <f>IF($H77=0,"",VLOOKUP($G77,Data!$G$3:$BA$2935,32,FALSE))</f>
        <v/>
      </c>
      <c r="AN77" s="4" t="str">
        <f>IF($H77=0,"",VLOOKUP($G77,Data!$G$3:$BA$2935,33,FALSE))</f>
        <v/>
      </c>
      <c r="AO77" s="4" t="str">
        <f>IF($H77=0,"",VLOOKUP($G77,Data!$G$3:$BA$2935,34,FALSE))</f>
        <v/>
      </c>
      <c r="AP77" s="4" t="str">
        <f>IF($H77=0,"",VLOOKUP($G77,Data!$G$3:$BA$2935,35,FALSE))</f>
        <v/>
      </c>
      <c r="AQ77" s="4" t="str">
        <f>IF($H77=0,"",VLOOKUP($G77,Data!$G$3:$BA$2935,36,FALSE))</f>
        <v/>
      </c>
      <c r="AR77" s="4" t="str">
        <f>IF($H77=0,"",VLOOKUP($G77,Data!$G$3:$BA$2935,37,FALSE))</f>
        <v/>
      </c>
      <c r="AS77" s="4" t="str">
        <f>IF($H77=0,"",VLOOKUP($G77,Data!$G$3:$BA$2935,38,FALSE))</f>
        <v/>
      </c>
      <c r="AT77" s="4" t="str">
        <f>IF($H77=0,"",VLOOKUP($G77,Data!$G$3:$BA$2935,39,FALSE))</f>
        <v/>
      </c>
    </row>
    <row r="78" spans="1:46" x14ac:dyDescent="0.3">
      <c r="A78" s="4">
        <f>PSSE!A87</f>
        <v>916089</v>
      </c>
      <c r="B78" s="4" t="str">
        <f>PSSE!B87</f>
        <v>LAOCAI_H1</v>
      </c>
      <c r="C78" s="4">
        <f>PSSE!D87</f>
        <v>11</v>
      </c>
      <c r="D78" s="52">
        <f>PSSE!E87</f>
        <v>25.5</v>
      </c>
      <c r="E78" s="52" t="str">
        <f>PSSE!F87</f>
        <v>TD</v>
      </c>
      <c r="F78" s="52">
        <f>PSSE!G87</f>
        <v>1</v>
      </c>
      <c r="G78" s="52" t="str">
        <f t="shared" si="2"/>
        <v>AVR1125.5TD1</v>
      </c>
      <c r="H78" s="52">
        <f>COUNTIF(Data!$G$3:$BA$2935,AVR!$G78)</f>
        <v>1</v>
      </c>
      <c r="I78" s="52" t="str">
        <f>IF($H78=0,"",VLOOKUP($G78,Data!$G$3:$BA$2935,2,FALSE))</f>
        <v>'ESST4B'</v>
      </c>
      <c r="J78" s="52">
        <f>PSSE!C87</f>
        <v>1</v>
      </c>
      <c r="K78" s="52">
        <f>IF($H78=0,"",VLOOKUP($G78,Data!$G$3:$BA$2935,4,FALSE))</f>
        <v>0</v>
      </c>
      <c r="L78" s="52">
        <f>IF($H78=0,"",VLOOKUP($G78,Data!$G$3:$BA$2935,5,FALSE))</f>
        <v>10.75</v>
      </c>
      <c r="M78" s="52">
        <f>IF($H78=0,"",VLOOKUP($G78,Data!$G$3:$BA$2935,6,FALSE))</f>
        <v>10.75</v>
      </c>
      <c r="N78" s="52">
        <f>IF($H78=0,"",VLOOKUP($G78,Data!$G$3:$BA$2935,7,FALSE))</f>
        <v>5</v>
      </c>
      <c r="O78" s="52">
        <f>IF($H78=0,"",VLOOKUP($G78,Data!$G$3:$BA$2935,8,FALSE))</f>
        <v>-0.87</v>
      </c>
      <c r="P78" s="52">
        <f>IF($H78=0,"",VLOOKUP($G78,Data!$G$3:$BA$2935,9,FALSE))</f>
        <v>0</v>
      </c>
      <c r="Q78" s="52">
        <f>IF($H78=0,"",VLOOKUP($G78,Data!$G$3:$BA$2935,10,FALSE))</f>
        <v>1</v>
      </c>
      <c r="R78" s="52">
        <f>IF($H78=0,"",VLOOKUP($G78,Data!$G$3:$BA$2935,11,FALSE))</f>
        <v>0</v>
      </c>
      <c r="S78" s="52">
        <f>IF($H78=0,"",VLOOKUP($G78,Data!$G$3:$BA$2935,12,FALSE))</f>
        <v>99</v>
      </c>
      <c r="T78" s="52">
        <f>IF($H78=0,"",VLOOKUP($G78,Data!$G$3:$BA$2935,13,FALSE))</f>
        <v>-99</v>
      </c>
      <c r="U78" s="52">
        <f>IF($H78=0,"",VLOOKUP($G78,Data!$G$3:$BA$2935,14,FALSE))</f>
        <v>0</v>
      </c>
      <c r="V78" s="52">
        <f>IF($H78=0,"",VLOOKUP($G78,Data!$G$3:$BA$2935,15,FALSE))</f>
        <v>9.3000000000000007</v>
      </c>
      <c r="W78" s="52">
        <f>IF($H78=0,"",VLOOKUP($G78,Data!$G$3:$BA$2935,16,FALSE))</f>
        <v>0</v>
      </c>
      <c r="X78" s="52">
        <f>IF($H78=0,"",VLOOKUP($G78,Data!$G$3:$BA$2935,17,FALSE))</f>
        <v>11.63</v>
      </c>
      <c r="Y78" s="52">
        <f>IF($H78=0,"",VLOOKUP($G78,Data!$G$3:$BA$2935,18,FALSE))</f>
        <v>0.113</v>
      </c>
      <c r="Z78" s="52">
        <f>IF($H78=0,"",VLOOKUP($G78,Data!$G$3:$BA$2935,19,FALSE))</f>
        <v>0.124</v>
      </c>
      <c r="AA78" s="52">
        <f>IF($H78=0,"",VLOOKUP($G78,Data!$G$3:$BA$2935,20,FALSE))</f>
        <v>0</v>
      </c>
      <c r="AB78" s="4" t="str">
        <f>IF($H78=0,"",VLOOKUP($G78,Data!$G$3:$BA$2935,21,FALSE))</f>
        <v>/</v>
      </c>
      <c r="AC78" s="4" t="str">
        <f>IF($H78=0,"",VLOOKUP($G78,Data!$G$3:$BA$2935,22,FALSE))</f>
        <v>/</v>
      </c>
      <c r="AD78" s="4" t="str">
        <f>IF($H78=0,"",VLOOKUP($G78,Data!$G$3:$BA$2935,23,FALSE))</f>
        <v/>
      </c>
      <c r="AE78" s="4" t="str">
        <f>IF($H78=0,"",VLOOKUP($G78,Data!$G$3:$BA$2935,24,FALSE))</f>
        <v/>
      </c>
      <c r="AF78" s="4" t="str">
        <f>IF($H78=0,"",VLOOKUP($G78,Data!$G$3:$BA$2935,25,FALSE))</f>
        <v/>
      </c>
      <c r="AG78" s="4" t="str">
        <f>IF($H78=0,"",VLOOKUP($G78,Data!$G$3:$BA$2935,26,FALSE))</f>
        <v/>
      </c>
      <c r="AH78" s="4" t="str">
        <f>IF($H78=0,"",VLOOKUP($G78,Data!$G$3:$BA$2935,27,FALSE))</f>
        <v/>
      </c>
      <c r="AI78" s="4" t="str">
        <f>IF($H78=0,"",VLOOKUP($G78,Data!$G$3:$BA$2935,28,FALSE))</f>
        <v/>
      </c>
      <c r="AJ78" s="4" t="str">
        <f>IF($H78=0,"",VLOOKUP($G78,Data!$G$3:$BA$2935,29,FALSE))</f>
        <v/>
      </c>
      <c r="AK78" s="4" t="str">
        <f>IF($H78=0,"",VLOOKUP($G78,Data!$G$3:$BA$2935,30,FALSE))</f>
        <v/>
      </c>
      <c r="AL78" s="4" t="str">
        <f>IF($H78=0,"",VLOOKUP($G78,Data!$G$3:$BA$2935,31,FALSE))</f>
        <v/>
      </c>
      <c r="AM78" s="4" t="str">
        <f>IF($H78=0,"",VLOOKUP($G78,Data!$G$3:$BA$2935,32,FALSE))</f>
        <v/>
      </c>
      <c r="AN78" s="4" t="str">
        <f>IF($H78=0,"",VLOOKUP($G78,Data!$G$3:$BA$2935,33,FALSE))</f>
        <v/>
      </c>
      <c r="AO78" s="4" t="str">
        <f>IF($H78=0,"",VLOOKUP($G78,Data!$G$3:$BA$2935,34,FALSE))</f>
        <v/>
      </c>
      <c r="AP78" s="4" t="str">
        <f>IF($H78=0,"",VLOOKUP($G78,Data!$G$3:$BA$2935,35,FALSE))</f>
        <v/>
      </c>
      <c r="AQ78" s="4" t="str">
        <f>IF($H78=0,"",VLOOKUP($G78,Data!$G$3:$BA$2935,36,FALSE))</f>
        <v/>
      </c>
      <c r="AR78" s="4" t="str">
        <f>IF($H78=0,"",VLOOKUP($G78,Data!$G$3:$BA$2935,37,FALSE))</f>
        <v/>
      </c>
      <c r="AS78" s="4" t="str">
        <f>IF($H78=0,"",VLOOKUP($G78,Data!$G$3:$BA$2935,38,FALSE))</f>
        <v/>
      </c>
      <c r="AT78" s="4" t="str">
        <f>IF($H78=0,"",VLOOKUP($G78,Data!$G$3:$BA$2935,39,FALSE))</f>
        <v/>
      </c>
    </row>
    <row r="79" spans="1:46" x14ac:dyDescent="0.3">
      <c r="A79" s="4">
        <f>PSSE!A88</f>
        <v>916091</v>
      </c>
      <c r="B79" s="4" t="str">
        <f>PSSE!B88</f>
        <v>TATHANG_H1</v>
      </c>
      <c r="C79" s="4">
        <f>PSSE!D88</f>
        <v>10.5</v>
      </c>
      <c r="D79" s="52">
        <f>PSSE!E88</f>
        <v>20</v>
      </c>
      <c r="E79" s="52" t="str">
        <f>PSSE!F88</f>
        <v>TD</v>
      </c>
      <c r="F79" s="52">
        <f>PSSE!G88</f>
        <v>1</v>
      </c>
      <c r="G79" s="52" t="str">
        <f t="shared" si="2"/>
        <v>AVR10.520TD1</v>
      </c>
      <c r="H79" s="52">
        <f>COUNTIF(Data!$G$3:$BA$2935,AVR!$G79)</f>
        <v>1</v>
      </c>
      <c r="I79" s="52" t="str">
        <f>IF($H79=0,"",VLOOKUP($G79,Data!$G$3:$BA$2935,2,FALSE))</f>
        <v>'ESST4B'</v>
      </c>
      <c r="J79" s="52">
        <f>PSSE!C88</f>
        <v>1</v>
      </c>
      <c r="K79" s="52">
        <f>IF($H79=0,"",VLOOKUP($G79,Data!$G$3:$BA$2935,4,FALSE))</f>
        <v>0</v>
      </c>
      <c r="L79" s="52">
        <f>IF($H79=0,"",VLOOKUP($G79,Data!$G$3:$BA$2935,5,FALSE))</f>
        <v>10.75</v>
      </c>
      <c r="M79" s="52">
        <f>IF($H79=0,"",VLOOKUP($G79,Data!$G$3:$BA$2935,6,FALSE))</f>
        <v>10.75</v>
      </c>
      <c r="N79" s="52">
        <f>IF($H79=0,"",VLOOKUP($G79,Data!$G$3:$BA$2935,7,FALSE))</f>
        <v>5</v>
      </c>
      <c r="O79" s="52">
        <f>IF($H79=0,"",VLOOKUP($G79,Data!$G$3:$BA$2935,8,FALSE))</f>
        <v>-0.87</v>
      </c>
      <c r="P79" s="52">
        <f>IF($H79=0,"",VLOOKUP($G79,Data!$G$3:$BA$2935,9,FALSE))</f>
        <v>0</v>
      </c>
      <c r="Q79" s="52">
        <f>IF($H79=0,"",VLOOKUP($G79,Data!$G$3:$BA$2935,10,FALSE))</f>
        <v>1</v>
      </c>
      <c r="R79" s="52">
        <f>IF($H79=0,"",VLOOKUP($G79,Data!$G$3:$BA$2935,11,FALSE))</f>
        <v>0</v>
      </c>
      <c r="S79" s="52">
        <f>IF($H79=0,"",VLOOKUP($G79,Data!$G$3:$BA$2935,12,FALSE))</f>
        <v>99</v>
      </c>
      <c r="T79" s="52">
        <f>IF($H79=0,"",VLOOKUP($G79,Data!$G$3:$BA$2935,13,FALSE))</f>
        <v>-99</v>
      </c>
      <c r="U79" s="52">
        <f>IF($H79=0,"",VLOOKUP($G79,Data!$G$3:$BA$2935,14,FALSE))</f>
        <v>0</v>
      </c>
      <c r="V79" s="52">
        <f>IF($H79=0,"",VLOOKUP($G79,Data!$G$3:$BA$2935,15,FALSE))</f>
        <v>9.3000000000000007</v>
      </c>
      <c r="W79" s="52">
        <f>IF($H79=0,"",VLOOKUP($G79,Data!$G$3:$BA$2935,16,FALSE))</f>
        <v>0</v>
      </c>
      <c r="X79" s="52">
        <f>IF($H79=0,"",VLOOKUP($G79,Data!$G$3:$BA$2935,17,FALSE))</f>
        <v>11.63</v>
      </c>
      <c r="Y79" s="52">
        <f>IF($H79=0,"",VLOOKUP($G79,Data!$G$3:$BA$2935,18,FALSE))</f>
        <v>0.113</v>
      </c>
      <c r="Z79" s="52">
        <f>IF($H79=0,"",VLOOKUP($G79,Data!$G$3:$BA$2935,19,FALSE))</f>
        <v>0.124</v>
      </c>
      <c r="AA79" s="52">
        <f>IF($H79=0,"",VLOOKUP($G79,Data!$G$3:$BA$2935,20,FALSE))</f>
        <v>0</v>
      </c>
      <c r="AB79" s="4" t="str">
        <f>IF($H79=0,"",VLOOKUP($G79,Data!$G$3:$BA$2935,21,FALSE))</f>
        <v>/</v>
      </c>
      <c r="AC79" s="4" t="str">
        <f>IF($H79=0,"",VLOOKUP($G79,Data!$G$3:$BA$2935,22,FALSE))</f>
        <v>/</v>
      </c>
      <c r="AD79" s="4" t="str">
        <f>IF($H79=0,"",VLOOKUP($G79,Data!$G$3:$BA$2935,23,FALSE))</f>
        <v/>
      </c>
      <c r="AE79" s="4" t="str">
        <f>IF($H79=0,"",VLOOKUP($G79,Data!$G$3:$BA$2935,24,FALSE))</f>
        <v/>
      </c>
      <c r="AF79" s="4" t="str">
        <f>IF($H79=0,"",VLOOKUP($G79,Data!$G$3:$BA$2935,25,FALSE))</f>
        <v/>
      </c>
      <c r="AG79" s="4" t="str">
        <f>IF($H79=0,"",VLOOKUP($G79,Data!$G$3:$BA$2935,26,FALSE))</f>
        <v/>
      </c>
      <c r="AH79" s="4" t="str">
        <f>IF($H79=0,"",VLOOKUP($G79,Data!$G$3:$BA$2935,27,FALSE))</f>
        <v/>
      </c>
      <c r="AI79" s="4" t="str">
        <f>IF($H79=0,"",VLOOKUP($G79,Data!$G$3:$BA$2935,28,FALSE))</f>
        <v/>
      </c>
      <c r="AJ79" s="4" t="str">
        <f>IF($H79=0,"",VLOOKUP($G79,Data!$G$3:$BA$2935,29,FALSE))</f>
        <v/>
      </c>
      <c r="AK79" s="4" t="str">
        <f>IF($H79=0,"",VLOOKUP($G79,Data!$G$3:$BA$2935,30,FALSE))</f>
        <v/>
      </c>
      <c r="AL79" s="4" t="str">
        <f>IF($H79=0,"",VLOOKUP($G79,Data!$G$3:$BA$2935,31,FALSE))</f>
        <v/>
      </c>
      <c r="AM79" s="4" t="str">
        <f>IF($H79=0,"",VLOOKUP($G79,Data!$G$3:$BA$2935,32,FALSE))</f>
        <v/>
      </c>
      <c r="AN79" s="4" t="str">
        <f>IF($H79=0,"",VLOOKUP($G79,Data!$G$3:$BA$2935,33,FALSE))</f>
        <v/>
      </c>
      <c r="AO79" s="4" t="str">
        <f>IF($H79=0,"",VLOOKUP($G79,Data!$G$3:$BA$2935,34,FALSE))</f>
        <v/>
      </c>
      <c r="AP79" s="4" t="str">
        <f>IF($H79=0,"",VLOOKUP($G79,Data!$G$3:$BA$2935,35,FALSE))</f>
        <v/>
      </c>
      <c r="AQ79" s="4" t="str">
        <f>IF($H79=0,"",VLOOKUP($G79,Data!$G$3:$BA$2935,36,FALSE))</f>
        <v/>
      </c>
      <c r="AR79" s="4" t="str">
        <f>IF($H79=0,"",VLOOKUP($G79,Data!$G$3:$BA$2935,37,FALSE))</f>
        <v/>
      </c>
      <c r="AS79" s="4" t="str">
        <f>IF($H79=0,"",VLOOKUP($G79,Data!$G$3:$BA$2935,38,FALSE))</f>
        <v/>
      </c>
      <c r="AT79" s="4" t="str">
        <f>IF($H79=0,"",VLOOKUP($G79,Data!$G$3:$BA$2935,39,FALSE))</f>
        <v/>
      </c>
    </row>
    <row r="80" spans="1:46" x14ac:dyDescent="0.3">
      <c r="A80" s="4">
        <f>PSSE!A89</f>
        <v>916099</v>
      </c>
      <c r="B80" s="4" t="str">
        <f>PSSE!B89</f>
        <v>CHINA_2</v>
      </c>
      <c r="C80" s="4">
        <f>PSSE!D89</f>
        <v>15</v>
      </c>
      <c r="D80" s="52">
        <f>PSSE!E89</f>
        <v>238.7</v>
      </c>
      <c r="E80" s="52" t="str">
        <f>PSSE!F89</f>
        <v>ND</v>
      </c>
      <c r="F80" s="52">
        <f>PSSE!G89</f>
        <v>1</v>
      </c>
      <c r="G80" s="52" t="str">
        <f t="shared" si="2"/>
        <v>AVR15238.7ND1</v>
      </c>
      <c r="H80" s="52">
        <f>COUNTIF(Data!$G$3:$BA$2935,AVR!$G80)</f>
        <v>1</v>
      </c>
      <c r="I80" s="52" t="str">
        <f>IF($H80=0,"",VLOOKUP($G80,Data!$G$3:$BA$2935,2,FALSE))</f>
        <v>'ESST4B'</v>
      </c>
      <c r="J80" s="52">
        <f>PSSE!C89</f>
        <v>1</v>
      </c>
      <c r="K80" s="52">
        <f>IF($H80=0,"",VLOOKUP($G80,Data!$G$3:$BA$2935,4,FALSE))</f>
        <v>0</v>
      </c>
      <c r="L80" s="52">
        <f>IF($H80=0,"",VLOOKUP($G80,Data!$G$3:$BA$2935,5,FALSE))</f>
        <v>10.75</v>
      </c>
      <c r="M80" s="52">
        <f>IF($H80=0,"",VLOOKUP($G80,Data!$G$3:$BA$2935,6,FALSE))</f>
        <v>10.75</v>
      </c>
      <c r="N80" s="52">
        <f>IF($H80=0,"",VLOOKUP($G80,Data!$G$3:$BA$2935,7,FALSE))</f>
        <v>5</v>
      </c>
      <c r="O80" s="52">
        <f>IF($H80=0,"",VLOOKUP($G80,Data!$G$3:$BA$2935,8,FALSE))</f>
        <v>-0.87</v>
      </c>
      <c r="P80" s="52">
        <f>IF($H80=0,"",VLOOKUP($G80,Data!$G$3:$BA$2935,9,FALSE))</f>
        <v>0</v>
      </c>
      <c r="Q80" s="52">
        <f>IF($H80=0,"",VLOOKUP($G80,Data!$G$3:$BA$2935,10,FALSE))</f>
        <v>1</v>
      </c>
      <c r="R80" s="52">
        <f>IF($H80=0,"",VLOOKUP($G80,Data!$G$3:$BA$2935,11,FALSE))</f>
        <v>0</v>
      </c>
      <c r="S80" s="52">
        <f>IF($H80=0,"",VLOOKUP($G80,Data!$G$3:$BA$2935,12,FALSE))</f>
        <v>99</v>
      </c>
      <c r="T80" s="52">
        <f>IF($H80=0,"",VLOOKUP($G80,Data!$G$3:$BA$2935,13,FALSE))</f>
        <v>-99</v>
      </c>
      <c r="U80" s="52">
        <f>IF($H80=0,"",VLOOKUP($G80,Data!$G$3:$BA$2935,14,FALSE))</f>
        <v>0</v>
      </c>
      <c r="V80" s="52">
        <f>IF($H80=0,"",VLOOKUP($G80,Data!$G$3:$BA$2935,15,FALSE))</f>
        <v>9.3000000000000007</v>
      </c>
      <c r="W80" s="52">
        <f>IF($H80=0,"",VLOOKUP($G80,Data!$G$3:$BA$2935,16,FALSE))</f>
        <v>0</v>
      </c>
      <c r="X80" s="52">
        <f>IF($H80=0,"",VLOOKUP($G80,Data!$G$3:$BA$2935,17,FALSE))</f>
        <v>11.63</v>
      </c>
      <c r="Y80" s="52">
        <f>IF($H80=0,"",VLOOKUP($G80,Data!$G$3:$BA$2935,18,FALSE))</f>
        <v>0.113</v>
      </c>
      <c r="Z80" s="52">
        <f>IF($H80=0,"",VLOOKUP($G80,Data!$G$3:$BA$2935,19,FALSE))</f>
        <v>0.124</v>
      </c>
      <c r="AA80" s="52">
        <f>IF($H80=0,"",VLOOKUP($G80,Data!$G$3:$BA$2935,20,FALSE))</f>
        <v>0</v>
      </c>
      <c r="AB80" s="4" t="str">
        <f>IF($H80=0,"",VLOOKUP($G80,Data!$G$3:$BA$2935,21,FALSE))</f>
        <v>/</v>
      </c>
      <c r="AC80" s="4" t="str">
        <f>IF($H80=0,"",VLOOKUP($G80,Data!$G$3:$BA$2935,22,FALSE))</f>
        <v>/</v>
      </c>
      <c r="AD80" s="4" t="str">
        <f>IF($H80=0,"",VLOOKUP($G80,Data!$G$3:$BA$2935,23,FALSE))</f>
        <v/>
      </c>
      <c r="AE80" s="4" t="str">
        <f>IF($H80=0,"",VLOOKUP($G80,Data!$G$3:$BA$2935,24,FALSE))</f>
        <v/>
      </c>
      <c r="AF80" s="4" t="str">
        <f>IF($H80=0,"",VLOOKUP($G80,Data!$G$3:$BA$2935,25,FALSE))</f>
        <v/>
      </c>
      <c r="AG80" s="4" t="str">
        <f>IF($H80=0,"",VLOOKUP($G80,Data!$G$3:$BA$2935,26,FALSE))</f>
        <v/>
      </c>
      <c r="AH80" s="4" t="str">
        <f>IF($H80=0,"",VLOOKUP($G80,Data!$G$3:$BA$2935,27,FALSE))</f>
        <v/>
      </c>
      <c r="AI80" s="4" t="str">
        <f>IF($H80=0,"",VLOOKUP($G80,Data!$G$3:$BA$2935,28,FALSE))</f>
        <v/>
      </c>
      <c r="AJ80" s="4" t="str">
        <f>IF($H80=0,"",VLOOKUP($G80,Data!$G$3:$BA$2935,29,FALSE))</f>
        <v/>
      </c>
      <c r="AK80" s="4" t="str">
        <f>IF($H80=0,"",VLOOKUP($G80,Data!$G$3:$BA$2935,30,FALSE))</f>
        <v/>
      </c>
      <c r="AL80" s="4" t="str">
        <f>IF($H80=0,"",VLOOKUP($G80,Data!$G$3:$BA$2935,31,FALSE))</f>
        <v/>
      </c>
      <c r="AM80" s="4" t="str">
        <f>IF($H80=0,"",VLOOKUP($G80,Data!$G$3:$BA$2935,32,FALSE))</f>
        <v/>
      </c>
      <c r="AN80" s="4" t="str">
        <f>IF($H80=0,"",VLOOKUP($G80,Data!$G$3:$BA$2935,33,FALSE))</f>
        <v/>
      </c>
      <c r="AO80" s="4" t="str">
        <f>IF($H80=0,"",VLOOKUP($G80,Data!$G$3:$BA$2935,34,FALSE))</f>
        <v/>
      </c>
      <c r="AP80" s="4" t="str">
        <f>IF($H80=0,"",VLOOKUP($G80,Data!$G$3:$BA$2935,35,FALSE))</f>
        <v/>
      </c>
      <c r="AQ80" s="4" t="str">
        <f>IF($H80=0,"",VLOOKUP($G80,Data!$G$3:$BA$2935,36,FALSE))</f>
        <v/>
      </c>
      <c r="AR80" s="4" t="str">
        <f>IF($H80=0,"",VLOOKUP($G80,Data!$G$3:$BA$2935,37,FALSE))</f>
        <v/>
      </c>
      <c r="AS80" s="4" t="str">
        <f>IF($H80=0,"",VLOOKUP($G80,Data!$G$3:$BA$2935,38,FALSE))</f>
        <v/>
      </c>
      <c r="AT80" s="4" t="str">
        <f>IF($H80=0,"",VLOOKUP($G80,Data!$G$3:$BA$2935,39,FALSE))</f>
        <v/>
      </c>
    </row>
    <row r="81" spans="1:46" x14ac:dyDescent="0.3">
      <c r="A81" s="4">
        <f>PSSE!A90</f>
        <v>916100</v>
      </c>
      <c r="B81" s="4" t="str">
        <f>PSSE!B90</f>
        <v>NAMTHI_H1</v>
      </c>
      <c r="C81" s="4">
        <f>PSSE!D90</f>
        <v>10.5</v>
      </c>
      <c r="D81" s="52">
        <f>PSSE!E90</f>
        <v>20</v>
      </c>
      <c r="E81" s="52" t="str">
        <f>PSSE!F90</f>
        <v>TD</v>
      </c>
      <c r="F81" s="52">
        <f>PSSE!G90</f>
        <v>1</v>
      </c>
      <c r="G81" s="52" t="str">
        <f t="shared" si="2"/>
        <v>AVR10.520TD1</v>
      </c>
      <c r="H81" s="52">
        <f>COUNTIF(Data!$G$3:$BA$2935,AVR!$G81)</f>
        <v>1</v>
      </c>
      <c r="I81" s="52" t="str">
        <f>IF($H81=0,"",VLOOKUP($G81,Data!$G$3:$BA$2935,2,FALSE))</f>
        <v>'ESST4B'</v>
      </c>
      <c r="J81" s="52">
        <f>PSSE!C90</f>
        <v>1</v>
      </c>
      <c r="K81" s="52">
        <f>IF($H81=0,"",VLOOKUP($G81,Data!$G$3:$BA$2935,4,FALSE))</f>
        <v>0</v>
      </c>
      <c r="L81" s="52">
        <f>IF($H81=0,"",VLOOKUP($G81,Data!$G$3:$BA$2935,5,FALSE))</f>
        <v>10.75</v>
      </c>
      <c r="M81" s="52">
        <f>IF($H81=0,"",VLOOKUP($G81,Data!$G$3:$BA$2935,6,FALSE))</f>
        <v>10.75</v>
      </c>
      <c r="N81" s="52">
        <f>IF($H81=0,"",VLOOKUP($G81,Data!$G$3:$BA$2935,7,FALSE))</f>
        <v>5</v>
      </c>
      <c r="O81" s="52">
        <f>IF($H81=0,"",VLOOKUP($G81,Data!$G$3:$BA$2935,8,FALSE))</f>
        <v>-0.87</v>
      </c>
      <c r="P81" s="52">
        <f>IF($H81=0,"",VLOOKUP($G81,Data!$G$3:$BA$2935,9,FALSE))</f>
        <v>0</v>
      </c>
      <c r="Q81" s="52">
        <f>IF($H81=0,"",VLOOKUP($G81,Data!$G$3:$BA$2935,10,FALSE))</f>
        <v>1</v>
      </c>
      <c r="R81" s="52">
        <f>IF($H81=0,"",VLOOKUP($G81,Data!$G$3:$BA$2935,11,FALSE))</f>
        <v>0</v>
      </c>
      <c r="S81" s="52">
        <f>IF($H81=0,"",VLOOKUP($G81,Data!$G$3:$BA$2935,12,FALSE))</f>
        <v>99</v>
      </c>
      <c r="T81" s="52">
        <f>IF($H81=0,"",VLOOKUP($G81,Data!$G$3:$BA$2935,13,FALSE))</f>
        <v>-99</v>
      </c>
      <c r="U81" s="52">
        <f>IF($H81=0,"",VLOOKUP($G81,Data!$G$3:$BA$2935,14,FALSE))</f>
        <v>0</v>
      </c>
      <c r="V81" s="52">
        <f>IF($H81=0,"",VLOOKUP($G81,Data!$G$3:$BA$2935,15,FALSE))</f>
        <v>9.3000000000000007</v>
      </c>
      <c r="W81" s="52">
        <f>IF($H81=0,"",VLOOKUP($G81,Data!$G$3:$BA$2935,16,FALSE))</f>
        <v>0</v>
      </c>
      <c r="X81" s="52">
        <f>IF($H81=0,"",VLOOKUP($G81,Data!$G$3:$BA$2935,17,FALSE))</f>
        <v>11.63</v>
      </c>
      <c r="Y81" s="52">
        <f>IF($H81=0,"",VLOOKUP($G81,Data!$G$3:$BA$2935,18,FALSE))</f>
        <v>0.113</v>
      </c>
      <c r="Z81" s="52">
        <f>IF($H81=0,"",VLOOKUP($G81,Data!$G$3:$BA$2935,19,FALSE))</f>
        <v>0.124</v>
      </c>
      <c r="AA81" s="52">
        <f>IF($H81=0,"",VLOOKUP($G81,Data!$G$3:$BA$2935,20,FALSE))</f>
        <v>0</v>
      </c>
      <c r="AB81" s="4" t="str">
        <f>IF($H81=0,"",VLOOKUP($G81,Data!$G$3:$BA$2935,21,FALSE))</f>
        <v>/</v>
      </c>
      <c r="AC81" s="4" t="str">
        <f>IF($H81=0,"",VLOOKUP($G81,Data!$G$3:$BA$2935,22,FALSE))</f>
        <v>/</v>
      </c>
      <c r="AD81" s="4" t="str">
        <f>IF($H81=0,"",VLOOKUP($G81,Data!$G$3:$BA$2935,23,FALSE))</f>
        <v/>
      </c>
      <c r="AE81" s="4" t="str">
        <f>IF($H81=0,"",VLOOKUP($G81,Data!$G$3:$BA$2935,24,FALSE))</f>
        <v/>
      </c>
      <c r="AF81" s="4" t="str">
        <f>IF($H81=0,"",VLOOKUP($G81,Data!$G$3:$BA$2935,25,FALSE))</f>
        <v/>
      </c>
      <c r="AG81" s="4" t="str">
        <f>IF($H81=0,"",VLOOKUP($G81,Data!$G$3:$BA$2935,26,FALSE))</f>
        <v/>
      </c>
      <c r="AH81" s="4" t="str">
        <f>IF($H81=0,"",VLOOKUP($G81,Data!$G$3:$BA$2935,27,FALSE))</f>
        <v/>
      </c>
      <c r="AI81" s="4" t="str">
        <f>IF($H81=0,"",VLOOKUP($G81,Data!$G$3:$BA$2935,28,FALSE))</f>
        <v/>
      </c>
      <c r="AJ81" s="4" t="str">
        <f>IF($H81=0,"",VLOOKUP($G81,Data!$G$3:$BA$2935,29,FALSE))</f>
        <v/>
      </c>
      <c r="AK81" s="4" t="str">
        <f>IF($H81=0,"",VLOOKUP($G81,Data!$G$3:$BA$2935,30,FALSE))</f>
        <v/>
      </c>
      <c r="AL81" s="4" t="str">
        <f>IF($H81=0,"",VLOOKUP($G81,Data!$G$3:$BA$2935,31,FALSE))</f>
        <v/>
      </c>
      <c r="AM81" s="4" t="str">
        <f>IF($H81=0,"",VLOOKUP($G81,Data!$G$3:$BA$2935,32,FALSE))</f>
        <v/>
      </c>
      <c r="AN81" s="4" t="str">
        <f>IF($H81=0,"",VLOOKUP($G81,Data!$G$3:$BA$2935,33,FALSE))</f>
        <v/>
      </c>
      <c r="AO81" s="4" t="str">
        <f>IF($H81=0,"",VLOOKUP($G81,Data!$G$3:$BA$2935,34,FALSE))</f>
        <v/>
      </c>
      <c r="AP81" s="4" t="str">
        <f>IF($H81=0,"",VLOOKUP($G81,Data!$G$3:$BA$2935,35,FALSE))</f>
        <v/>
      </c>
      <c r="AQ81" s="4" t="str">
        <f>IF($H81=0,"",VLOOKUP($G81,Data!$G$3:$BA$2935,36,FALSE))</f>
        <v/>
      </c>
      <c r="AR81" s="4" t="str">
        <f>IF($H81=0,"",VLOOKUP($G81,Data!$G$3:$BA$2935,37,FALSE))</f>
        <v/>
      </c>
      <c r="AS81" s="4" t="str">
        <f>IF($H81=0,"",VLOOKUP($G81,Data!$G$3:$BA$2935,38,FALSE))</f>
        <v/>
      </c>
      <c r="AT81" s="4" t="str">
        <f>IF($H81=0,"",VLOOKUP($G81,Data!$G$3:$BA$2935,39,FALSE))</f>
        <v/>
      </c>
    </row>
    <row r="82" spans="1:46" x14ac:dyDescent="0.3">
      <c r="A82" s="4">
        <f>PSSE!A91</f>
        <v>916107</v>
      </c>
      <c r="B82" s="4" t="str">
        <f>PSSE!B91</f>
        <v>BAOYEN_H1</v>
      </c>
      <c r="C82" s="4">
        <f>PSSE!D91</f>
        <v>10.5</v>
      </c>
      <c r="D82" s="52">
        <f>PSSE!E91</f>
        <v>20</v>
      </c>
      <c r="E82" s="52" t="str">
        <f>PSSE!F91</f>
        <v>TD</v>
      </c>
      <c r="F82" s="52">
        <f>PSSE!G91</f>
        <v>1</v>
      </c>
      <c r="G82" s="52" t="str">
        <f t="shared" si="2"/>
        <v>AVR10.520TD1</v>
      </c>
      <c r="H82" s="52">
        <f>COUNTIF(Data!$G$3:$BA$2935,AVR!$G82)</f>
        <v>1</v>
      </c>
      <c r="I82" s="52" t="str">
        <f>IF($H82=0,"",VLOOKUP($G82,Data!$G$3:$BA$2935,2,FALSE))</f>
        <v>'ESST4B'</v>
      </c>
      <c r="J82" s="52">
        <f>PSSE!C91</f>
        <v>1</v>
      </c>
      <c r="K82" s="52">
        <f>IF($H82=0,"",VLOOKUP($G82,Data!$G$3:$BA$2935,4,FALSE))</f>
        <v>0</v>
      </c>
      <c r="L82" s="52">
        <f>IF($H82=0,"",VLOOKUP($G82,Data!$G$3:$BA$2935,5,FALSE))</f>
        <v>10.75</v>
      </c>
      <c r="M82" s="52">
        <f>IF($H82=0,"",VLOOKUP($G82,Data!$G$3:$BA$2935,6,FALSE))</f>
        <v>10.75</v>
      </c>
      <c r="N82" s="52">
        <f>IF($H82=0,"",VLOOKUP($G82,Data!$G$3:$BA$2935,7,FALSE))</f>
        <v>5</v>
      </c>
      <c r="O82" s="52">
        <f>IF($H82=0,"",VLOOKUP($G82,Data!$G$3:$BA$2935,8,FALSE))</f>
        <v>-0.87</v>
      </c>
      <c r="P82" s="52">
        <f>IF($H82=0,"",VLOOKUP($G82,Data!$G$3:$BA$2935,9,FALSE))</f>
        <v>0</v>
      </c>
      <c r="Q82" s="52">
        <f>IF($H82=0,"",VLOOKUP($G82,Data!$G$3:$BA$2935,10,FALSE))</f>
        <v>1</v>
      </c>
      <c r="R82" s="52">
        <f>IF($H82=0,"",VLOOKUP($G82,Data!$G$3:$BA$2935,11,FALSE))</f>
        <v>0</v>
      </c>
      <c r="S82" s="52">
        <f>IF($H82=0,"",VLOOKUP($G82,Data!$G$3:$BA$2935,12,FALSE))</f>
        <v>99</v>
      </c>
      <c r="T82" s="52">
        <f>IF($H82=0,"",VLOOKUP($G82,Data!$G$3:$BA$2935,13,FALSE))</f>
        <v>-99</v>
      </c>
      <c r="U82" s="52">
        <f>IF($H82=0,"",VLOOKUP($G82,Data!$G$3:$BA$2935,14,FALSE))</f>
        <v>0</v>
      </c>
      <c r="V82" s="52">
        <f>IF($H82=0,"",VLOOKUP($G82,Data!$G$3:$BA$2935,15,FALSE))</f>
        <v>9.3000000000000007</v>
      </c>
      <c r="W82" s="52">
        <f>IF($H82=0,"",VLOOKUP($G82,Data!$G$3:$BA$2935,16,FALSE))</f>
        <v>0</v>
      </c>
      <c r="X82" s="52">
        <f>IF($H82=0,"",VLOOKUP($G82,Data!$G$3:$BA$2935,17,FALSE))</f>
        <v>11.63</v>
      </c>
      <c r="Y82" s="52">
        <f>IF($H82=0,"",VLOOKUP($G82,Data!$G$3:$BA$2935,18,FALSE))</f>
        <v>0.113</v>
      </c>
      <c r="Z82" s="52">
        <f>IF($H82=0,"",VLOOKUP($G82,Data!$G$3:$BA$2935,19,FALSE))</f>
        <v>0.124</v>
      </c>
      <c r="AA82" s="52">
        <f>IF($H82=0,"",VLOOKUP($G82,Data!$G$3:$BA$2935,20,FALSE))</f>
        <v>0</v>
      </c>
      <c r="AB82" s="4" t="str">
        <f>IF($H82=0,"",VLOOKUP($G82,Data!$G$3:$BA$2935,21,FALSE))</f>
        <v>/</v>
      </c>
      <c r="AC82" s="4" t="str">
        <f>IF($H82=0,"",VLOOKUP($G82,Data!$G$3:$BA$2935,22,FALSE))</f>
        <v>/</v>
      </c>
      <c r="AD82" s="4" t="str">
        <f>IF($H82=0,"",VLOOKUP($G82,Data!$G$3:$BA$2935,23,FALSE))</f>
        <v/>
      </c>
      <c r="AE82" s="4" t="str">
        <f>IF($H82=0,"",VLOOKUP($G82,Data!$G$3:$BA$2935,24,FALSE))</f>
        <v/>
      </c>
      <c r="AF82" s="4" t="str">
        <f>IF($H82=0,"",VLOOKUP($G82,Data!$G$3:$BA$2935,25,FALSE))</f>
        <v/>
      </c>
      <c r="AG82" s="4" t="str">
        <f>IF($H82=0,"",VLOOKUP($G82,Data!$G$3:$BA$2935,26,FALSE))</f>
        <v/>
      </c>
      <c r="AH82" s="4" t="str">
        <f>IF($H82=0,"",VLOOKUP($G82,Data!$G$3:$BA$2935,27,FALSE))</f>
        <v/>
      </c>
      <c r="AI82" s="4" t="str">
        <f>IF($H82=0,"",VLOOKUP($G82,Data!$G$3:$BA$2935,28,FALSE))</f>
        <v/>
      </c>
      <c r="AJ82" s="4" t="str">
        <f>IF($H82=0,"",VLOOKUP($G82,Data!$G$3:$BA$2935,29,FALSE))</f>
        <v/>
      </c>
      <c r="AK82" s="4" t="str">
        <f>IF($H82=0,"",VLOOKUP($G82,Data!$G$3:$BA$2935,30,FALSE))</f>
        <v/>
      </c>
      <c r="AL82" s="4" t="str">
        <f>IF($H82=0,"",VLOOKUP($G82,Data!$G$3:$BA$2935,31,FALSE))</f>
        <v/>
      </c>
      <c r="AM82" s="4" t="str">
        <f>IF($H82=0,"",VLOOKUP($G82,Data!$G$3:$BA$2935,32,FALSE))</f>
        <v/>
      </c>
      <c r="AN82" s="4" t="str">
        <f>IF($H82=0,"",VLOOKUP($G82,Data!$G$3:$BA$2935,33,FALSE))</f>
        <v/>
      </c>
      <c r="AO82" s="4" t="str">
        <f>IF($H82=0,"",VLOOKUP($G82,Data!$G$3:$BA$2935,34,FALSE))</f>
        <v/>
      </c>
      <c r="AP82" s="4" t="str">
        <f>IF($H82=0,"",VLOOKUP($G82,Data!$G$3:$BA$2935,35,FALSE))</f>
        <v/>
      </c>
      <c r="AQ82" s="4" t="str">
        <f>IF($H82=0,"",VLOOKUP($G82,Data!$G$3:$BA$2935,36,FALSE))</f>
        <v/>
      </c>
      <c r="AR82" s="4" t="str">
        <f>IF($H82=0,"",VLOOKUP($G82,Data!$G$3:$BA$2935,37,FALSE))</f>
        <v/>
      </c>
      <c r="AS82" s="4" t="str">
        <f>IF($H82=0,"",VLOOKUP($G82,Data!$G$3:$BA$2935,38,FALSE))</f>
        <v/>
      </c>
      <c r="AT82" s="4" t="str">
        <f>IF($H82=0,"",VLOOKUP($G82,Data!$G$3:$BA$2935,39,FALSE))</f>
        <v/>
      </c>
    </row>
    <row r="83" spans="1:46" x14ac:dyDescent="0.3">
      <c r="A83" s="4">
        <f>PSSE!A92</f>
        <v>917011</v>
      </c>
      <c r="B83" s="4" t="str">
        <f>PSSE!B92</f>
        <v>BANCHAT_H1</v>
      </c>
      <c r="C83" s="4">
        <f>PSSE!D92</f>
        <v>13.8</v>
      </c>
      <c r="D83" s="52">
        <f>PSSE!E92</f>
        <v>105</v>
      </c>
      <c r="E83" s="52" t="str">
        <f>PSSE!F92</f>
        <v>TD</v>
      </c>
      <c r="F83" s="52">
        <f>PSSE!G92</f>
        <v>1</v>
      </c>
      <c r="G83" s="52" t="str">
        <f t="shared" si="2"/>
        <v>AVR13.8105TD1</v>
      </c>
      <c r="H83" s="52">
        <f>COUNTIF(Data!$G$3:$BA$2935,AVR!$G83)</f>
        <v>1</v>
      </c>
      <c r="I83" s="52" t="str">
        <f>IF($H83=0,"",VLOOKUP($G83,Data!$G$3:$BA$2935,2,FALSE))</f>
        <v>'EXAC4'</v>
      </c>
      <c r="J83" s="52">
        <f>PSSE!C92</f>
        <v>1</v>
      </c>
      <c r="K83" s="52">
        <f>IF($H83=0,"",VLOOKUP($G83,Data!$G$3:$BA$2935,4,FALSE))</f>
        <v>0</v>
      </c>
      <c r="L83" s="52">
        <f>IF($H83=0,"",VLOOKUP($G83,Data!$G$3:$BA$2935,5,FALSE))</f>
        <v>0.2</v>
      </c>
      <c r="M83" s="52">
        <f>IF($H83=0,"",VLOOKUP($G83,Data!$G$3:$BA$2935,6,FALSE))</f>
        <v>-0.19900000000000001</v>
      </c>
      <c r="N83" s="52">
        <f>IF($H83=0,"",VLOOKUP($G83,Data!$G$3:$BA$2935,7,FALSE))</f>
        <v>0</v>
      </c>
      <c r="O83" s="52">
        <f>IF($H83=0,"",VLOOKUP($G83,Data!$G$3:$BA$2935,8,FALSE))</f>
        <v>5</v>
      </c>
      <c r="P83" s="52">
        <f>IF($H83=0,"",VLOOKUP($G83,Data!$G$3:$BA$2935,9,FALSE))</f>
        <v>250</v>
      </c>
      <c r="Q83" s="52">
        <f>IF($H83=0,"",VLOOKUP($G83,Data!$G$3:$BA$2935,10,FALSE))</f>
        <v>0.05</v>
      </c>
      <c r="R83" s="52">
        <f>IF($H83=0,"",VLOOKUP($G83,Data!$G$3:$BA$2935,11,FALSE))</f>
        <v>5.64</v>
      </c>
      <c r="S83" s="52">
        <f>IF($H83=0,"",VLOOKUP($G83,Data!$G$3:$BA$2935,12,FALSE))</f>
        <v>0</v>
      </c>
      <c r="T83" s="52">
        <f>IF($H83=0,"",VLOOKUP($G83,Data!$G$3:$BA$2935,13,FALSE))</f>
        <v>0</v>
      </c>
      <c r="U83" s="52" t="str">
        <f>IF($H83=0,"",VLOOKUP($G83,Data!$G$3:$BA$2935,14,FALSE))</f>
        <v>/</v>
      </c>
      <c r="V83" s="52" t="str">
        <f>IF($H83=0,"",VLOOKUP($G83,Data!$G$3:$BA$2935,15,FALSE))</f>
        <v>/</v>
      </c>
      <c r="W83" s="52" t="str">
        <f>IF($H83=0,"",VLOOKUP($G83,Data!$G$3:$BA$2935,16,FALSE))</f>
        <v/>
      </c>
      <c r="X83" s="52" t="str">
        <f>IF($H83=0,"",VLOOKUP($G83,Data!$G$3:$BA$2935,17,FALSE))</f>
        <v/>
      </c>
      <c r="Y83" s="52" t="str">
        <f>IF($H83=0,"",VLOOKUP($G83,Data!$G$3:$BA$2935,18,FALSE))</f>
        <v/>
      </c>
      <c r="Z83" s="52" t="str">
        <f>IF($H83=0,"",VLOOKUP($G83,Data!$G$3:$BA$2935,19,FALSE))</f>
        <v/>
      </c>
      <c r="AA83" s="52" t="str">
        <f>IF($H83=0,"",VLOOKUP($G83,Data!$G$3:$BA$2935,20,FALSE))</f>
        <v/>
      </c>
      <c r="AB83" s="4" t="str">
        <f>IF($H83=0,"",VLOOKUP($G83,Data!$G$3:$BA$2935,21,FALSE))</f>
        <v/>
      </c>
      <c r="AC83" s="4" t="str">
        <f>IF($H83=0,"",VLOOKUP($G83,Data!$G$3:$BA$2935,22,FALSE))</f>
        <v/>
      </c>
      <c r="AD83" s="4" t="str">
        <f>IF($H83=0,"",VLOOKUP($G83,Data!$G$3:$BA$2935,23,FALSE))</f>
        <v/>
      </c>
      <c r="AE83" s="4" t="str">
        <f>IF($H83=0,"",VLOOKUP($G83,Data!$G$3:$BA$2935,24,FALSE))</f>
        <v/>
      </c>
      <c r="AF83" s="4" t="str">
        <f>IF($H83=0,"",VLOOKUP($G83,Data!$G$3:$BA$2935,25,FALSE))</f>
        <v/>
      </c>
      <c r="AG83" s="4" t="str">
        <f>IF($H83=0,"",VLOOKUP($G83,Data!$G$3:$BA$2935,26,FALSE))</f>
        <v/>
      </c>
      <c r="AH83" s="4" t="str">
        <f>IF($H83=0,"",VLOOKUP($G83,Data!$G$3:$BA$2935,27,FALSE))</f>
        <v/>
      </c>
      <c r="AI83" s="4" t="str">
        <f>IF($H83=0,"",VLOOKUP($G83,Data!$G$3:$BA$2935,28,FALSE))</f>
        <v/>
      </c>
      <c r="AJ83" s="4" t="str">
        <f>IF($H83=0,"",VLOOKUP($G83,Data!$G$3:$BA$2935,29,FALSE))</f>
        <v/>
      </c>
      <c r="AK83" s="4" t="str">
        <f>IF($H83=0,"",VLOOKUP($G83,Data!$G$3:$BA$2935,30,FALSE))</f>
        <v/>
      </c>
      <c r="AL83" s="4" t="str">
        <f>IF($H83=0,"",VLOOKUP($G83,Data!$G$3:$BA$2935,31,FALSE))</f>
        <v/>
      </c>
      <c r="AM83" s="4" t="str">
        <f>IF($H83=0,"",VLOOKUP($G83,Data!$G$3:$BA$2935,32,FALSE))</f>
        <v/>
      </c>
      <c r="AN83" s="4" t="str">
        <f>IF($H83=0,"",VLOOKUP($G83,Data!$G$3:$BA$2935,33,FALSE))</f>
        <v/>
      </c>
      <c r="AO83" s="4" t="str">
        <f>IF($H83=0,"",VLOOKUP($G83,Data!$G$3:$BA$2935,34,FALSE))</f>
        <v/>
      </c>
      <c r="AP83" s="4" t="str">
        <f>IF($H83=0,"",VLOOKUP($G83,Data!$G$3:$BA$2935,35,FALSE))</f>
        <v/>
      </c>
      <c r="AQ83" s="4" t="str">
        <f>IF($H83=0,"",VLOOKUP($G83,Data!$G$3:$BA$2935,36,FALSE))</f>
        <v/>
      </c>
      <c r="AR83" s="4" t="str">
        <f>IF($H83=0,"",VLOOKUP($G83,Data!$G$3:$BA$2935,37,FALSE))</f>
        <v/>
      </c>
      <c r="AS83" s="4" t="str">
        <f>IF($H83=0,"",VLOOKUP($G83,Data!$G$3:$BA$2935,38,FALSE))</f>
        <v/>
      </c>
      <c r="AT83" s="4" t="str">
        <f>IF($H83=0,"",VLOOKUP($G83,Data!$G$3:$BA$2935,39,FALSE))</f>
        <v/>
      </c>
    </row>
    <row r="84" spans="1:46" x14ac:dyDescent="0.3">
      <c r="A84" s="4">
        <f>PSSE!A93</f>
        <v>917012</v>
      </c>
      <c r="B84" s="4" t="str">
        <f>PSSE!B93</f>
        <v>BANCHAT_H2</v>
      </c>
      <c r="C84" s="4">
        <f>PSSE!D93</f>
        <v>13.8</v>
      </c>
      <c r="D84" s="52">
        <f>PSSE!E93</f>
        <v>105</v>
      </c>
      <c r="E84" s="52" t="str">
        <f>PSSE!F93</f>
        <v>TD</v>
      </c>
      <c r="F84" s="52">
        <f>PSSE!G93</f>
        <v>1</v>
      </c>
      <c r="G84" s="52" t="str">
        <f t="shared" si="2"/>
        <v>AVR13.8105TD1</v>
      </c>
      <c r="H84" s="52">
        <f>COUNTIF(Data!$G$3:$BA$2935,AVR!$G84)</f>
        <v>1</v>
      </c>
      <c r="I84" s="52" t="str">
        <f>IF($H84=0,"",VLOOKUP($G84,Data!$G$3:$BA$2935,2,FALSE))</f>
        <v>'EXAC4'</v>
      </c>
      <c r="J84" s="52">
        <f>PSSE!C93</f>
        <v>1</v>
      </c>
      <c r="K84" s="52">
        <f>IF($H84=0,"",VLOOKUP($G84,Data!$G$3:$BA$2935,4,FALSE))</f>
        <v>0</v>
      </c>
      <c r="L84" s="52">
        <f>IF($H84=0,"",VLOOKUP($G84,Data!$G$3:$BA$2935,5,FALSE))</f>
        <v>0.2</v>
      </c>
      <c r="M84" s="52">
        <f>IF($H84=0,"",VLOOKUP($G84,Data!$G$3:$BA$2935,6,FALSE))</f>
        <v>-0.19900000000000001</v>
      </c>
      <c r="N84" s="52">
        <f>IF($H84=0,"",VLOOKUP($G84,Data!$G$3:$BA$2935,7,FALSE))</f>
        <v>0</v>
      </c>
      <c r="O84" s="52">
        <f>IF($H84=0,"",VLOOKUP($G84,Data!$G$3:$BA$2935,8,FALSE))</f>
        <v>5</v>
      </c>
      <c r="P84" s="52">
        <f>IF($H84=0,"",VLOOKUP($G84,Data!$G$3:$BA$2935,9,FALSE))</f>
        <v>250</v>
      </c>
      <c r="Q84" s="52">
        <f>IF($H84=0,"",VLOOKUP($G84,Data!$G$3:$BA$2935,10,FALSE))</f>
        <v>0.05</v>
      </c>
      <c r="R84" s="52">
        <f>IF($H84=0,"",VLOOKUP($G84,Data!$G$3:$BA$2935,11,FALSE))</f>
        <v>5.64</v>
      </c>
      <c r="S84" s="52">
        <f>IF($H84=0,"",VLOOKUP($G84,Data!$G$3:$BA$2935,12,FALSE))</f>
        <v>0</v>
      </c>
      <c r="T84" s="52">
        <f>IF($H84=0,"",VLOOKUP($G84,Data!$G$3:$BA$2935,13,FALSE))</f>
        <v>0</v>
      </c>
      <c r="U84" s="52" t="str">
        <f>IF($H84=0,"",VLOOKUP($G84,Data!$G$3:$BA$2935,14,FALSE))</f>
        <v>/</v>
      </c>
      <c r="V84" s="52" t="str">
        <f>IF($H84=0,"",VLOOKUP($G84,Data!$G$3:$BA$2935,15,FALSE))</f>
        <v>/</v>
      </c>
      <c r="W84" s="52" t="str">
        <f>IF($H84=0,"",VLOOKUP($G84,Data!$G$3:$BA$2935,16,FALSE))</f>
        <v/>
      </c>
      <c r="X84" s="52" t="str">
        <f>IF($H84=0,"",VLOOKUP($G84,Data!$G$3:$BA$2935,17,FALSE))</f>
        <v/>
      </c>
      <c r="Y84" s="52" t="str">
        <f>IF($H84=0,"",VLOOKUP($G84,Data!$G$3:$BA$2935,18,FALSE))</f>
        <v/>
      </c>
      <c r="Z84" s="52" t="str">
        <f>IF($H84=0,"",VLOOKUP($G84,Data!$G$3:$BA$2935,19,FALSE))</f>
        <v/>
      </c>
      <c r="AA84" s="52" t="str">
        <f>IF($H84=0,"",VLOOKUP($G84,Data!$G$3:$BA$2935,20,FALSE))</f>
        <v/>
      </c>
      <c r="AB84" s="4" t="str">
        <f>IF($H84=0,"",VLOOKUP($G84,Data!$G$3:$BA$2935,21,FALSE))</f>
        <v/>
      </c>
      <c r="AC84" s="4" t="str">
        <f>IF($H84=0,"",VLOOKUP($G84,Data!$G$3:$BA$2935,22,FALSE))</f>
        <v/>
      </c>
      <c r="AD84" s="4" t="str">
        <f>IF($H84=0,"",VLOOKUP($G84,Data!$G$3:$BA$2935,23,FALSE))</f>
        <v/>
      </c>
      <c r="AE84" s="4" t="str">
        <f>IF($H84=0,"",VLOOKUP($G84,Data!$G$3:$BA$2935,24,FALSE))</f>
        <v/>
      </c>
      <c r="AF84" s="4" t="str">
        <f>IF($H84=0,"",VLOOKUP($G84,Data!$G$3:$BA$2935,25,FALSE))</f>
        <v/>
      </c>
      <c r="AG84" s="4" t="str">
        <f>IF($H84=0,"",VLOOKUP($G84,Data!$G$3:$BA$2935,26,FALSE))</f>
        <v/>
      </c>
      <c r="AH84" s="4" t="str">
        <f>IF($H84=0,"",VLOOKUP($G84,Data!$G$3:$BA$2935,27,FALSE))</f>
        <v/>
      </c>
      <c r="AI84" s="4" t="str">
        <f>IF($H84=0,"",VLOOKUP($G84,Data!$G$3:$BA$2935,28,FALSE))</f>
        <v/>
      </c>
      <c r="AJ84" s="4" t="str">
        <f>IF($H84=0,"",VLOOKUP($G84,Data!$G$3:$BA$2935,29,FALSE))</f>
        <v/>
      </c>
      <c r="AK84" s="4" t="str">
        <f>IF($H84=0,"",VLOOKUP($G84,Data!$G$3:$BA$2935,30,FALSE))</f>
        <v/>
      </c>
      <c r="AL84" s="4" t="str">
        <f>IF($H84=0,"",VLOOKUP($G84,Data!$G$3:$BA$2935,31,FALSE))</f>
        <v/>
      </c>
      <c r="AM84" s="4" t="str">
        <f>IF($H84=0,"",VLOOKUP($G84,Data!$G$3:$BA$2935,32,FALSE))</f>
        <v/>
      </c>
      <c r="AN84" s="4" t="str">
        <f>IF($H84=0,"",VLOOKUP($G84,Data!$G$3:$BA$2935,33,FALSE))</f>
        <v/>
      </c>
      <c r="AO84" s="4" t="str">
        <f>IF($H84=0,"",VLOOKUP($G84,Data!$G$3:$BA$2935,34,FALSE))</f>
        <v/>
      </c>
      <c r="AP84" s="4" t="str">
        <f>IF($H84=0,"",VLOOKUP($G84,Data!$G$3:$BA$2935,35,FALSE))</f>
        <v/>
      </c>
      <c r="AQ84" s="4" t="str">
        <f>IF($H84=0,"",VLOOKUP($G84,Data!$G$3:$BA$2935,36,FALSE))</f>
        <v/>
      </c>
      <c r="AR84" s="4" t="str">
        <f>IF($H84=0,"",VLOOKUP($G84,Data!$G$3:$BA$2935,37,FALSE))</f>
        <v/>
      </c>
      <c r="AS84" s="4" t="str">
        <f>IF($H84=0,"",VLOOKUP($G84,Data!$G$3:$BA$2935,38,FALSE))</f>
        <v/>
      </c>
      <c r="AT84" s="4" t="str">
        <f>IF($H84=0,"",VLOOKUP($G84,Data!$G$3:$BA$2935,39,FALSE))</f>
        <v/>
      </c>
    </row>
    <row r="85" spans="1:46" x14ac:dyDescent="0.3">
      <c r="A85" s="4">
        <f>PSSE!A94</f>
        <v>917021</v>
      </c>
      <c r="B85" s="4" t="str">
        <f>PSSE!B94</f>
        <v>LAICHAU_H1</v>
      </c>
      <c r="C85" s="4">
        <f>PSSE!D94</f>
        <v>15.8</v>
      </c>
      <c r="D85" s="52">
        <f>PSSE!E94</f>
        <v>400</v>
      </c>
      <c r="E85" s="52" t="str">
        <f>PSSE!F94</f>
        <v>TD</v>
      </c>
      <c r="F85" s="52">
        <f>PSSE!G94</f>
        <v>1</v>
      </c>
      <c r="G85" s="52" t="str">
        <f t="shared" si="2"/>
        <v>AVR15.8400TD1</v>
      </c>
      <c r="H85" s="52">
        <f>COUNTIF(Data!$G$3:$BA$2935,AVR!$G85)</f>
        <v>1</v>
      </c>
      <c r="I85" s="52" t="str">
        <f>IF($H85=0,"",VLOOKUP($G85,Data!$G$3:$BA$2935,2,FALSE))</f>
        <v>'ESST4B'</v>
      </c>
      <c r="J85" s="52">
        <f>PSSE!C94</f>
        <v>1</v>
      </c>
      <c r="K85" s="52">
        <f>IF($H85=0,"",VLOOKUP($G85,Data!$G$3:$BA$2935,4,FALSE))</f>
        <v>0</v>
      </c>
      <c r="L85" s="52">
        <f>IF($H85=0,"",VLOOKUP($G85,Data!$G$3:$BA$2935,5,FALSE))</f>
        <v>10.75</v>
      </c>
      <c r="M85" s="52">
        <f>IF($H85=0,"",VLOOKUP($G85,Data!$G$3:$BA$2935,6,FALSE))</f>
        <v>10.75</v>
      </c>
      <c r="N85" s="52">
        <f>IF($H85=0,"",VLOOKUP($G85,Data!$G$3:$BA$2935,7,FALSE))</f>
        <v>5</v>
      </c>
      <c r="O85" s="52">
        <f>IF($H85=0,"",VLOOKUP($G85,Data!$G$3:$BA$2935,8,FALSE))</f>
        <v>-0.87</v>
      </c>
      <c r="P85" s="52">
        <f>IF($H85=0,"",VLOOKUP($G85,Data!$G$3:$BA$2935,9,FALSE))</f>
        <v>0</v>
      </c>
      <c r="Q85" s="52">
        <f>IF($H85=0,"",VLOOKUP($G85,Data!$G$3:$BA$2935,10,FALSE))</f>
        <v>1</v>
      </c>
      <c r="R85" s="52">
        <f>IF($H85=0,"",VLOOKUP($G85,Data!$G$3:$BA$2935,11,FALSE))</f>
        <v>0</v>
      </c>
      <c r="S85" s="52">
        <f>IF($H85=0,"",VLOOKUP($G85,Data!$G$3:$BA$2935,12,FALSE))</f>
        <v>99</v>
      </c>
      <c r="T85" s="52">
        <f>IF($H85=0,"",VLOOKUP($G85,Data!$G$3:$BA$2935,13,FALSE))</f>
        <v>-99</v>
      </c>
      <c r="U85" s="52">
        <f>IF($H85=0,"",VLOOKUP($G85,Data!$G$3:$BA$2935,14,FALSE))</f>
        <v>0</v>
      </c>
      <c r="V85" s="52">
        <f>IF($H85=0,"",VLOOKUP($G85,Data!$G$3:$BA$2935,15,FALSE))</f>
        <v>9.3000000000000007</v>
      </c>
      <c r="W85" s="52">
        <f>IF($H85=0,"",VLOOKUP($G85,Data!$G$3:$BA$2935,16,FALSE))</f>
        <v>0</v>
      </c>
      <c r="X85" s="52">
        <f>IF($H85=0,"",VLOOKUP($G85,Data!$G$3:$BA$2935,17,FALSE))</f>
        <v>11.63</v>
      </c>
      <c r="Y85" s="52">
        <f>IF($H85=0,"",VLOOKUP($G85,Data!$G$3:$BA$2935,18,FALSE))</f>
        <v>0.113</v>
      </c>
      <c r="Z85" s="52">
        <f>IF($H85=0,"",VLOOKUP($G85,Data!$G$3:$BA$2935,19,FALSE))</f>
        <v>0.124</v>
      </c>
      <c r="AA85" s="52">
        <f>IF($H85=0,"",VLOOKUP($G85,Data!$G$3:$BA$2935,20,FALSE))</f>
        <v>0</v>
      </c>
      <c r="AB85" s="4" t="str">
        <f>IF($H85=0,"",VLOOKUP($G85,Data!$G$3:$BA$2935,21,FALSE))</f>
        <v>/</v>
      </c>
      <c r="AC85" s="4" t="str">
        <f>IF($H85=0,"",VLOOKUP($G85,Data!$G$3:$BA$2935,22,FALSE))</f>
        <v>/</v>
      </c>
      <c r="AD85" s="4" t="str">
        <f>IF($H85=0,"",VLOOKUP($G85,Data!$G$3:$BA$2935,23,FALSE))</f>
        <v/>
      </c>
      <c r="AE85" s="4" t="str">
        <f>IF($H85=0,"",VLOOKUP($G85,Data!$G$3:$BA$2935,24,FALSE))</f>
        <v/>
      </c>
      <c r="AF85" s="4" t="str">
        <f>IF($H85=0,"",VLOOKUP($G85,Data!$G$3:$BA$2935,25,FALSE))</f>
        <v/>
      </c>
      <c r="AG85" s="4" t="str">
        <f>IF($H85=0,"",VLOOKUP($G85,Data!$G$3:$BA$2935,26,FALSE))</f>
        <v/>
      </c>
      <c r="AH85" s="4" t="str">
        <f>IF($H85=0,"",VLOOKUP($G85,Data!$G$3:$BA$2935,27,FALSE))</f>
        <v/>
      </c>
      <c r="AI85" s="4" t="str">
        <f>IF($H85=0,"",VLOOKUP($G85,Data!$G$3:$BA$2935,28,FALSE))</f>
        <v/>
      </c>
      <c r="AJ85" s="4" t="str">
        <f>IF($H85=0,"",VLOOKUP($G85,Data!$G$3:$BA$2935,29,FALSE))</f>
        <v/>
      </c>
      <c r="AK85" s="4" t="str">
        <f>IF($H85=0,"",VLOOKUP($G85,Data!$G$3:$BA$2935,30,FALSE))</f>
        <v/>
      </c>
      <c r="AL85" s="4" t="str">
        <f>IF($H85=0,"",VLOOKUP($G85,Data!$G$3:$BA$2935,31,FALSE))</f>
        <v/>
      </c>
      <c r="AM85" s="4" t="str">
        <f>IF($H85=0,"",VLOOKUP($G85,Data!$G$3:$BA$2935,32,FALSE))</f>
        <v/>
      </c>
      <c r="AN85" s="4" t="str">
        <f>IF($H85=0,"",VLOOKUP($G85,Data!$G$3:$BA$2935,33,FALSE))</f>
        <v/>
      </c>
      <c r="AO85" s="4" t="str">
        <f>IF($H85=0,"",VLOOKUP($G85,Data!$G$3:$BA$2935,34,FALSE))</f>
        <v/>
      </c>
      <c r="AP85" s="4" t="str">
        <f>IF($H85=0,"",VLOOKUP($G85,Data!$G$3:$BA$2935,35,FALSE))</f>
        <v/>
      </c>
      <c r="AQ85" s="4" t="str">
        <f>IF($H85=0,"",VLOOKUP($G85,Data!$G$3:$BA$2935,36,FALSE))</f>
        <v/>
      </c>
      <c r="AR85" s="4" t="str">
        <f>IF($H85=0,"",VLOOKUP($G85,Data!$G$3:$BA$2935,37,FALSE))</f>
        <v/>
      </c>
      <c r="AS85" s="4" t="str">
        <f>IF($H85=0,"",VLOOKUP($G85,Data!$G$3:$BA$2935,38,FALSE))</f>
        <v/>
      </c>
      <c r="AT85" s="4" t="str">
        <f>IF($H85=0,"",VLOOKUP($G85,Data!$G$3:$BA$2935,39,FALSE))</f>
        <v/>
      </c>
    </row>
    <row r="86" spans="1:46" x14ac:dyDescent="0.3">
      <c r="A86" s="4">
        <f>PSSE!A95</f>
        <v>917022</v>
      </c>
      <c r="B86" s="4" t="str">
        <f>PSSE!B95</f>
        <v>LAICHAU_H2</v>
      </c>
      <c r="C86" s="4">
        <f>PSSE!D95</f>
        <v>15.8</v>
      </c>
      <c r="D86" s="52">
        <f>PSSE!E95</f>
        <v>400</v>
      </c>
      <c r="E86" s="52" t="str">
        <f>PSSE!F95</f>
        <v>TD</v>
      </c>
      <c r="F86" s="52">
        <f>PSSE!G95</f>
        <v>1</v>
      </c>
      <c r="G86" s="52" t="str">
        <f t="shared" si="2"/>
        <v>AVR15.8400TD1</v>
      </c>
      <c r="H86" s="52">
        <f>COUNTIF(Data!$G$3:$BA$2935,AVR!$G86)</f>
        <v>1</v>
      </c>
      <c r="I86" s="52" t="str">
        <f>IF($H86=0,"",VLOOKUP($G86,Data!$G$3:$BA$2935,2,FALSE))</f>
        <v>'ESST4B'</v>
      </c>
      <c r="J86" s="52">
        <f>PSSE!C95</f>
        <v>1</v>
      </c>
      <c r="K86" s="52">
        <f>IF($H86=0,"",VLOOKUP($G86,Data!$G$3:$BA$2935,4,FALSE))</f>
        <v>0</v>
      </c>
      <c r="L86" s="52">
        <f>IF($H86=0,"",VLOOKUP($G86,Data!$G$3:$BA$2935,5,FALSE))</f>
        <v>10.75</v>
      </c>
      <c r="M86" s="52">
        <f>IF($H86=0,"",VLOOKUP($G86,Data!$G$3:$BA$2935,6,FALSE))</f>
        <v>10.75</v>
      </c>
      <c r="N86" s="52">
        <f>IF($H86=0,"",VLOOKUP($G86,Data!$G$3:$BA$2935,7,FALSE))</f>
        <v>5</v>
      </c>
      <c r="O86" s="52">
        <f>IF($H86=0,"",VLOOKUP($G86,Data!$G$3:$BA$2935,8,FALSE))</f>
        <v>-0.87</v>
      </c>
      <c r="P86" s="52">
        <f>IF($H86=0,"",VLOOKUP($G86,Data!$G$3:$BA$2935,9,FALSE))</f>
        <v>0</v>
      </c>
      <c r="Q86" s="52">
        <f>IF($H86=0,"",VLOOKUP($G86,Data!$G$3:$BA$2935,10,FALSE))</f>
        <v>1</v>
      </c>
      <c r="R86" s="52">
        <f>IF($H86=0,"",VLOOKUP($G86,Data!$G$3:$BA$2935,11,FALSE))</f>
        <v>0</v>
      </c>
      <c r="S86" s="52">
        <f>IF($H86=0,"",VLOOKUP($G86,Data!$G$3:$BA$2935,12,FALSE))</f>
        <v>99</v>
      </c>
      <c r="T86" s="52">
        <f>IF($H86=0,"",VLOOKUP($G86,Data!$G$3:$BA$2935,13,FALSE))</f>
        <v>-99</v>
      </c>
      <c r="U86" s="52">
        <f>IF($H86=0,"",VLOOKUP($G86,Data!$G$3:$BA$2935,14,FALSE))</f>
        <v>0</v>
      </c>
      <c r="V86" s="52">
        <f>IF($H86=0,"",VLOOKUP($G86,Data!$G$3:$BA$2935,15,FALSE))</f>
        <v>9.3000000000000007</v>
      </c>
      <c r="W86" s="52">
        <f>IF($H86=0,"",VLOOKUP($G86,Data!$G$3:$BA$2935,16,FALSE))</f>
        <v>0</v>
      </c>
      <c r="X86" s="52">
        <f>IF($H86=0,"",VLOOKUP($G86,Data!$G$3:$BA$2935,17,FALSE))</f>
        <v>11.63</v>
      </c>
      <c r="Y86" s="52">
        <f>IF($H86=0,"",VLOOKUP($G86,Data!$G$3:$BA$2935,18,FALSE))</f>
        <v>0.113</v>
      </c>
      <c r="Z86" s="52">
        <f>IF($H86=0,"",VLOOKUP($G86,Data!$G$3:$BA$2935,19,FALSE))</f>
        <v>0.124</v>
      </c>
      <c r="AA86" s="52">
        <f>IF($H86=0,"",VLOOKUP($G86,Data!$G$3:$BA$2935,20,FALSE))</f>
        <v>0</v>
      </c>
      <c r="AB86" s="4" t="str">
        <f>IF($H86=0,"",VLOOKUP($G86,Data!$G$3:$BA$2935,21,FALSE))</f>
        <v>/</v>
      </c>
      <c r="AC86" s="4" t="str">
        <f>IF($H86=0,"",VLOOKUP($G86,Data!$G$3:$BA$2935,22,FALSE))</f>
        <v>/</v>
      </c>
      <c r="AD86" s="4" t="str">
        <f>IF($H86=0,"",VLOOKUP($G86,Data!$G$3:$BA$2935,23,FALSE))</f>
        <v/>
      </c>
      <c r="AE86" s="4" t="str">
        <f>IF($H86=0,"",VLOOKUP($G86,Data!$G$3:$BA$2935,24,FALSE))</f>
        <v/>
      </c>
      <c r="AF86" s="4" t="str">
        <f>IF($H86=0,"",VLOOKUP($G86,Data!$G$3:$BA$2935,25,FALSE))</f>
        <v/>
      </c>
      <c r="AG86" s="4" t="str">
        <f>IF($H86=0,"",VLOOKUP($G86,Data!$G$3:$BA$2935,26,FALSE))</f>
        <v/>
      </c>
      <c r="AH86" s="4" t="str">
        <f>IF($H86=0,"",VLOOKUP($G86,Data!$G$3:$BA$2935,27,FALSE))</f>
        <v/>
      </c>
      <c r="AI86" s="4" t="str">
        <f>IF($H86=0,"",VLOOKUP($G86,Data!$G$3:$BA$2935,28,FALSE))</f>
        <v/>
      </c>
      <c r="AJ86" s="4" t="str">
        <f>IF($H86=0,"",VLOOKUP($G86,Data!$G$3:$BA$2935,29,FALSE))</f>
        <v/>
      </c>
      <c r="AK86" s="4" t="str">
        <f>IF($H86=0,"",VLOOKUP($G86,Data!$G$3:$BA$2935,30,FALSE))</f>
        <v/>
      </c>
      <c r="AL86" s="4" t="str">
        <f>IF($H86=0,"",VLOOKUP($G86,Data!$G$3:$BA$2935,31,FALSE))</f>
        <v/>
      </c>
      <c r="AM86" s="4" t="str">
        <f>IF($H86=0,"",VLOOKUP($G86,Data!$G$3:$BA$2935,32,FALSE))</f>
        <v/>
      </c>
      <c r="AN86" s="4" t="str">
        <f>IF($H86=0,"",VLOOKUP($G86,Data!$G$3:$BA$2935,33,FALSE))</f>
        <v/>
      </c>
      <c r="AO86" s="4" t="str">
        <f>IF($H86=0,"",VLOOKUP($G86,Data!$G$3:$BA$2935,34,FALSE))</f>
        <v/>
      </c>
      <c r="AP86" s="4" t="str">
        <f>IF($H86=0,"",VLOOKUP($G86,Data!$G$3:$BA$2935,35,FALSE))</f>
        <v/>
      </c>
      <c r="AQ86" s="4" t="str">
        <f>IF($H86=0,"",VLOOKUP($G86,Data!$G$3:$BA$2935,36,FALSE))</f>
        <v/>
      </c>
      <c r="AR86" s="4" t="str">
        <f>IF($H86=0,"",VLOOKUP($G86,Data!$G$3:$BA$2935,37,FALSE))</f>
        <v/>
      </c>
      <c r="AS86" s="4" t="str">
        <f>IF($H86=0,"",VLOOKUP($G86,Data!$G$3:$BA$2935,38,FALSE))</f>
        <v/>
      </c>
      <c r="AT86" s="4" t="str">
        <f>IF($H86=0,"",VLOOKUP($G86,Data!$G$3:$BA$2935,39,FALSE))</f>
        <v/>
      </c>
    </row>
    <row r="87" spans="1:46" x14ac:dyDescent="0.3">
      <c r="A87" s="4">
        <f>PSSE!A96</f>
        <v>917023</v>
      </c>
      <c r="B87" s="4" t="str">
        <f>PSSE!B96</f>
        <v>LAICHAU_H3</v>
      </c>
      <c r="C87" s="4">
        <f>PSSE!D96</f>
        <v>15.8</v>
      </c>
      <c r="D87" s="52">
        <f>PSSE!E96</f>
        <v>400</v>
      </c>
      <c r="E87" s="52" t="str">
        <f>PSSE!F96</f>
        <v>TD</v>
      </c>
      <c r="F87" s="52">
        <f>PSSE!G96</f>
        <v>1</v>
      </c>
      <c r="G87" s="52" t="str">
        <f t="shared" si="2"/>
        <v>AVR15.8400TD1</v>
      </c>
      <c r="H87" s="52">
        <f>COUNTIF(Data!$G$3:$BA$2935,AVR!$G87)</f>
        <v>1</v>
      </c>
      <c r="I87" s="52" t="str">
        <f>IF($H87=0,"",VLOOKUP($G87,Data!$G$3:$BA$2935,2,FALSE))</f>
        <v>'ESST4B'</v>
      </c>
      <c r="J87" s="52">
        <f>PSSE!C96</f>
        <v>1</v>
      </c>
      <c r="K87" s="52">
        <f>IF($H87=0,"",VLOOKUP($G87,Data!$G$3:$BA$2935,4,FALSE))</f>
        <v>0</v>
      </c>
      <c r="L87" s="52">
        <f>IF($H87=0,"",VLOOKUP($G87,Data!$G$3:$BA$2935,5,FALSE))</f>
        <v>10.75</v>
      </c>
      <c r="M87" s="52">
        <f>IF($H87=0,"",VLOOKUP($G87,Data!$G$3:$BA$2935,6,FALSE))</f>
        <v>10.75</v>
      </c>
      <c r="N87" s="52">
        <f>IF($H87=0,"",VLOOKUP($G87,Data!$G$3:$BA$2935,7,FALSE))</f>
        <v>5</v>
      </c>
      <c r="O87" s="52">
        <f>IF($H87=0,"",VLOOKUP($G87,Data!$G$3:$BA$2935,8,FALSE))</f>
        <v>-0.87</v>
      </c>
      <c r="P87" s="52">
        <f>IF($H87=0,"",VLOOKUP($G87,Data!$G$3:$BA$2935,9,FALSE))</f>
        <v>0</v>
      </c>
      <c r="Q87" s="52">
        <f>IF($H87=0,"",VLOOKUP($G87,Data!$G$3:$BA$2935,10,FALSE))</f>
        <v>1</v>
      </c>
      <c r="R87" s="52">
        <f>IF($H87=0,"",VLOOKUP($G87,Data!$G$3:$BA$2935,11,FALSE))</f>
        <v>0</v>
      </c>
      <c r="S87" s="52">
        <f>IF($H87=0,"",VLOOKUP($G87,Data!$G$3:$BA$2935,12,FALSE))</f>
        <v>99</v>
      </c>
      <c r="T87" s="52">
        <f>IF($H87=0,"",VLOOKUP($G87,Data!$G$3:$BA$2935,13,FALSE))</f>
        <v>-99</v>
      </c>
      <c r="U87" s="52">
        <f>IF($H87=0,"",VLOOKUP($G87,Data!$G$3:$BA$2935,14,FALSE))</f>
        <v>0</v>
      </c>
      <c r="V87" s="52">
        <f>IF($H87=0,"",VLOOKUP($G87,Data!$G$3:$BA$2935,15,FALSE))</f>
        <v>9.3000000000000007</v>
      </c>
      <c r="W87" s="52">
        <f>IF($H87=0,"",VLOOKUP($G87,Data!$G$3:$BA$2935,16,FALSE))</f>
        <v>0</v>
      </c>
      <c r="X87" s="52">
        <f>IF($H87=0,"",VLOOKUP($G87,Data!$G$3:$BA$2935,17,FALSE))</f>
        <v>11.63</v>
      </c>
      <c r="Y87" s="52">
        <f>IF($H87=0,"",VLOOKUP($G87,Data!$G$3:$BA$2935,18,FALSE))</f>
        <v>0.113</v>
      </c>
      <c r="Z87" s="52">
        <f>IF($H87=0,"",VLOOKUP($G87,Data!$G$3:$BA$2935,19,FALSE))</f>
        <v>0.124</v>
      </c>
      <c r="AA87" s="52">
        <f>IF($H87=0,"",VLOOKUP($G87,Data!$G$3:$BA$2935,20,FALSE))</f>
        <v>0</v>
      </c>
      <c r="AB87" s="4" t="str">
        <f>IF($H87=0,"",VLOOKUP($G87,Data!$G$3:$BA$2935,21,FALSE))</f>
        <v>/</v>
      </c>
      <c r="AC87" s="4" t="str">
        <f>IF($H87=0,"",VLOOKUP($G87,Data!$G$3:$BA$2935,22,FALSE))</f>
        <v>/</v>
      </c>
      <c r="AD87" s="4" t="str">
        <f>IF($H87=0,"",VLOOKUP($G87,Data!$G$3:$BA$2935,23,FALSE))</f>
        <v/>
      </c>
      <c r="AE87" s="4" t="str">
        <f>IF($H87=0,"",VLOOKUP($G87,Data!$G$3:$BA$2935,24,FALSE))</f>
        <v/>
      </c>
      <c r="AF87" s="4" t="str">
        <f>IF($H87=0,"",VLOOKUP($G87,Data!$G$3:$BA$2935,25,FALSE))</f>
        <v/>
      </c>
      <c r="AG87" s="4" t="str">
        <f>IF($H87=0,"",VLOOKUP($G87,Data!$G$3:$BA$2935,26,FALSE))</f>
        <v/>
      </c>
      <c r="AH87" s="4" t="str">
        <f>IF($H87=0,"",VLOOKUP($G87,Data!$G$3:$BA$2935,27,FALSE))</f>
        <v/>
      </c>
      <c r="AI87" s="4" t="str">
        <f>IF($H87=0,"",VLOOKUP($G87,Data!$G$3:$BA$2935,28,FALSE))</f>
        <v/>
      </c>
      <c r="AJ87" s="4" t="str">
        <f>IF($H87=0,"",VLOOKUP($G87,Data!$G$3:$BA$2935,29,FALSE))</f>
        <v/>
      </c>
      <c r="AK87" s="4" t="str">
        <f>IF($H87=0,"",VLOOKUP($G87,Data!$G$3:$BA$2935,30,FALSE))</f>
        <v/>
      </c>
      <c r="AL87" s="4" t="str">
        <f>IF($H87=0,"",VLOOKUP($G87,Data!$G$3:$BA$2935,31,FALSE))</f>
        <v/>
      </c>
      <c r="AM87" s="4" t="str">
        <f>IF($H87=0,"",VLOOKUP($G87,Data!$G$3:$BA$2935,32,FALSE))</f>
        <v/>
      </c>
      <c r="AN87" s="4" t="str">
        <f>IF($H87=0,"",VLOOKUP($G87,Data!$G$3:$BA$2935,33,FALSE))</f>
        <v/>
      </c>
      <c r="AO87" s="4" t="str">
        <f>IF($H87=0,"",VLOOKUP($G87,Data!$G$3:$BA$2935,34,FALSE))</f>
        <v/>
      </c>
      <c r="AP87" s="4" t="str">
        <f>IF($H87=0,"",VLOOKUP($G87,Data!$G$3:$BA$2935,35,FALSE))</f>
        <v/>
      </c>
      <c r="AQ87" s="4" t="str">
        <f>IF($H87=0,"",VLOOKUP($G87,Data!$G$3:$BA$2935,36,FALSE))</f>
        <v/>
      </c>
      <c r="AR87" s="4" t="str">
        <f>IF($H87=0,"",VLOOKUP($G87,Data!$G$3:$BA$2935,37,FALSE))</f>
        <v/>
      </c>
      <c r="AS87" s="4" t="str">
        <f>IF($H87=0,"",VLOOKUP($G87,Data!$G$3:$BA$2935,38,FALSE))</f>
        <v/>
      </c>
      <c r="AT87" s="4" t="str">
        <f>IF($H87=0,"",VLOOKUP($G87,Data!$G$3:$BA$2935,39,FALSE))</f>
        <v/>
      </c>
    </row>
    <row r="88" spans="1:46" x14ac:dyDescent="0.3">
      <c r="A88" s="4">
        <f>PSSE!A97</f>
        <v>917024</v>
      </c>
      <c r="B88" s="4" t="str">
        <f>PSSE!B97</f>
        <v>LAICHAU_H4</v>
      </c>
      <c r="C88" s="4">
        <f>PSSE!D97</f>
        <v>15.8</v>
      </c>
      <c r="D88" s="52">
        <f>PSSE!E97</f>
        <v>400</v>
      </c>
      <c r="E88" s="52" t="str">
        <f>PSSE!F97</f>
        <v>TD</v>
      </c>
      <c r="F88" s="52">
        <f>PSSE!G97</f>
        <v>1</v>
      </c>
      <c r="G88" s="52" t="str">
        <f t="shared" si="2"/>
        <v>AVR15.8400TD1</v>
      </c>
      <c r="H88" s="52">
        <f>COUNTIF(Data!$G$3:$BA$2935,AVR!$G88)</f>
        <v>1</v>
      </c>
      <c r="I88" s="52" t="str">
        <f>IF($H88=0,"",VLOOKUP($G88,Data!$G$3:$BA$2935,2,FALSE))</f>
        <v>'ESST4B'</v>
      </c>
      <c r="J88" s="52">
        <f>PSSE!C97</f>
        <v>1</v>
      </c>
      <c r="K88" s="52">
        <f>IF($H88=0,"",VLOOKUP($G88,Data!$G$3:$BA$2935,4,FALSE))</f>
        <v>0</v>
      </c>
      <c r="L88" s="52">
        <f>IF($H88=0,"",VLOOKUP($G88,Data!$G$3:$BA$2935,5,FALSE))</f>
        <v>10.75</v>
      </c>
      <c r="M88" s="52">
        <f>IF($H88=0,"",VLOOKUP($G88,Data!$G$3:$BA$2935,6,FALSE))</f>
        <v>10.75</v>
      </c>
      <c r="N88" s="52">
        <f>IF($H88=0,"",VLOOKUP($G88,Data!$G$3:$BA$2935,7,FALSE))</f>
        <v>5</v>
      </c>
      <c r="O88" s="52">
        <f>IF($H88=0,"",VLOOKUP($G88,Data!$G$3:$BA$2935,8,FALSE))</f>
        <v>-0.87</v>
      </c>
      <c r="P88" s="52">
        <f>IF($H88=0,"",VLOOKUP($G88,Data!$G$3:$BA$2935,9,FALSE))</f>
        <v>0</v>
      </c>
      <c r="Q88" s="52">
        <f>IF($H88=0,"",VLOOKUP($G88,Data!$G$3:$BA$2935,10,FALSE))</f>
        <v>1</v>
      </c>
      <c r="R88" s="52">
        <f>IF($H88=0,"",VLOOKUP($G88,Data!$G$3:$BA$2935,11,FALSE))</f>
        <v>0</v>
      </c>
      <c r="S88" s="52">
        <f>IF($H88=0,"",VLOOKUP($G88,Data!$G$3:$BA$2935,12,FALSE))</f>
        <v>99</v>
      </c>
      <c r="T88" s="52">
        <f>IF($H88=0,"",VLOOKUP($G88,Data!$G$3:$BA$2935,13,FALSE))</f>
        <v>-99</v>
      </c>
      <c r="U88" s="52">
        <f>IF($H88=0,"",VLOOKUP($G88,Data!$G$3:$BA$2935,14,FALSE))</f>
        <v>0</v>
      </c>
      <c r="V88" s="52">
        <f>IF($H88=0,"",VLOOKUP($G88,Data!$G$3:$BA$2935,15,FALSE))</f>
        <v>9.3000000000000007</v>
      </c>
      <c r="W88" s="52">
        <f>IF($H88=0,"",VLOOKUP($G88,Data!$G$3:$BA$2935,16,FALSE))</f>
        <v>0</v>
      </c>
      <c r="X88" s="52">
        <f>IF($H88=0,"",VLOOKUP($G88,Data!$G$3:$BA$2935,17,FALSE))</f>
        <v>11.63</v>
      </c>
      <c r="Y88" s="52">
        <f>IF($H88=0,"",VLOOKUP($G88,Data!$G$3:$BA$2935,18,FALSE))</f>
        <v>0.113</v>
      </c>
      <c r="Z88" s="52">
        <f>IF($H88=0,"",VLOOKUP($G88,Data!$G$3:$BA$2935,19,FALSE))</f>
        <v>0.124</v>
      </c>
      <c r="AA88" s="52">
        <f>IF($H88=0,"",VLOOKUP($G88,Data!$G$3:$BA$2935,20,FALSE))</f>
        <v>0</v>
      </c>
      <c r="AB88" s="4" t="str">
        <f>IF($H88=0,"",VLOOKUP($G88,Data!$G$3:$BA$2935,21,FALSE))</f>
        <v>/</v>
      </c>
      <c r="AC88" s="4" t="str">
        <f>IF($H88=0,"",VLOOKUP($G88,Data!$G$3:$BA$2935,22,FALSE))</f>
        <v>/</v>
      </c>
      <c r="AD88" s="4" t="str">
        <f>IF($H88=0,"",VLOOKUP($G88,Data!$G$3:$BA$2935,23,FALSE))</f>
        <v/>
      </c>
      <c r="AE88" s="4" t="str">
        <f>IF($H88=0,"",VLOOKUP($G88,Data!$G$3:$BA$2935,24,FALSE))</f>
        <v/>
      </c>
      <c r="AF88" s="4" t="str">
        <f>IF($H88=0,"",VLOOKUP($G88,Data!$G$3:$BA$2935,25,FALSE))</f>
        <v/>
      </c>
      <c r="AG88" s="4" t="str">
        <f>IF($H88=0,"",VLOOKUP($G88,Data!$G$3:$BA$2935,26,FALSE))</f>
        <v/>
      </c>
      <c r="AH88" s="4" t="str">
        <f>IF($H88=0,"",VLOOKUP($G88,Data!$G$3:$BA$2935,27,FALSE))</f>
        <v/>
      </c>
      <c r="AI88" s="4" t="str">
        <f>IF($H88=0,"",VLOOKUP($G88,Data!$G$3:$BA$2935,28,FALSE))</f>
        <v/>
      </c>
      <c r="AJ88" s="4" t="str">
        <f>IF($H88=0,"",VLOOKUP($G88,Data!$G$3:$BA$2935,29,FALSE))</f>
        <v/>
      </c>
      <c r="AK88" s="4" t="str">
        <f>IF($H88=0,"",VLOOKUP($G88,Data!$G$3:$BA$2935,30,FALSE))</f>
        <v/>
      </c>
      <c r="AL88" s="4" t="str">
        <f>IF($H88=0,"",VLOOKUP($G88,Data!$G$3:$BA$2935,31,FALSE))</f>
        <v/>
      </c>
      <c r="AM88" s="4" t="str">
        <f>IF($H88=0,"",VLOOKUP($G88,Data!$G$3:$BA$2935,32,FALSE))</f>
        <v/>
      </c>
      <c r="AN88" s="4" t="str">
        <f>IF($H88=0,"",VLOOKUP($G88,Data!$G$3:$BA$2935,33,FALSE))</f>
        <v/>
      </c>
      <c r="AO88" s="4" t="str">
        <f>IF($H88=0,"",VLOOKUP($G88,Data!$G$3:$BA$2935,34,FALSE))</f>
        <v/>
      </c>
      <c r="AP88" s="4" t="str">
        <f>IF($H88=0,"",VLOOKUP($G88,Data!$G$3:$BA$2935,35,FALSE))</f>
        <v/>
      </c>
      <c r="AQ88" s="4" t="str">
        <f>IF($H88=0,"",VLOOKUP($G88,Data!$G$3:$BA$2935,36,FALSE))</f>
        <v/>
      </c>
      <c r="AR88" s="4" t="str">
        <f>IF($H88=0,"",VLOOKUP($G88,Data!$G$3:$BA$2935,37,FALSE))</f>
        <v/>
      </c>
      <c r="AS88" s="4" t="str">
        <f>IF($H88=0,"",VLOOKUP($G88,Data!$G$3:$BA$2935,38,FALSE))</f>
        <v/>
      </c>
      <c r="AT88" s="4" t="str">
        <f>IF($H88=0,"",VLOOKUP($G88,Data!$G$3:$BA$2935,39,FALSE))</f>
        <v/>
      </c>
    </row>
    <row r="89" spans="1:46" x14ac:dyDescent="0.3">
      <c r="A89" s="4">
        <f>PSSE!A98</f>
        <v>917031</v>
      </c>
      <c r="B89" s="4" t="str">
        <f>PSSE!B98</f>
        <v>HUOIQUANG_H1</v>
      </c>
      <c r="C89" s="4">
        <f>PSSE!D98</f>
        <v>15.8</v>
      </c>
      <c r="D89" s="52">
        <f>PSSE!E98</f>
        <v>300</v>
      </c>
      <c r="E89" s="52" t="str">
        <f>PSSE!F98</f>
        <v>TD</v>
      </c>
      <c r="F89" s="52">
        <f>PSSE!G98</f>
        <v>1</v>
      </c>
      <c r="G89" s="52" t="str">
        <f t="shared" si="2"/>
        <v>AVR15.8300TD1</v>
      </c>
      <c r="H89" s="52">
        <f>COUNTIF(Data!$G$3:$BA$2935,AVR!$G89)</f>
        <v>1</v>
      </c>
      <c r="I89" s="52" t="str">
        <f>IF($H89=0,"",VLOOKUP($G89,Data!$G$3:$BA$2935,2,FALSE))</f>
        <v>'ESST4B'</v>
      </c>
      <c r="J89" s="52">
        <f>PSSE!C98</f>
        <v>1</v>
      </c>
      <c r="K89" s="52">
        <f>IF($H89=0,"",VLOOKUP($G89,Data!$G$3:$BA$2935,4,FALSE))</f>
        <v>0</v>
      </c>
      <c r="L89" s="52">
        <f>IF($H89=0,"",VLOOKUP($G89,Data!$G$3:$BA$2935,5,FALSE))</f>
        <v>10.75</v>
      </c>
      <c r="M89" s="52">
        <f>IF($H89=0,"",VLOOKUP($G89,Data!$G$3:$BA$2935,6,FALSE))</f>
        <v>10.75</v>
      </c>
      <c r="N89" s="52">
        <f>IF($H89=0,"",VLOOKUP($G89,Data!$G$3:$BA$2935,7,FALSE))</f>
        <v>5</v>
      </c>
      <c r="O89" s="52">
        <f>IF($H89=0,"",VLOOKUP($G89,Data!$G$3:$BA$2935,8,FALSE))</f>
        <v>-0.87</v>
      </c>
      <c r="P89" s="52">
        <f>IF($H89=0,"",VLOOKUP($G89,Data!$G$3:$BA$2935,9,FALSE))</f>
        <v>0</v>
      </c>
      <c r="Q89" s="52">
        <f>IF($H89=0,"",VLOOKUP($G89,Data!$G$3:$BA$2935,10,FALSE))</f>
        <v>1</v>
      </c>
      <c r="R89" s="52">
        <f>IF($H89=0,"",VLOOKUP($G89,Data!$G$3:$BA$2935,11,FALSE))</f>
        <v>0</v>
      </c>
      <c r="S89" s="52">
        <f>IF($H89=0,"",VLOOKUP($G89,Data!$G$3:$BA$2935,12,FALSE))</f>
        <v>99</v>
      </c>
      <c r="T89" s="52">
        <f>IF($H89=0,"",VLOOKUP($G89,Data!$G$3:$BA$2935,13,FALSE))</f>
        <v>-99</v>
      </c>
      <c r="U89" s="52">
        <f>IF($H89=0,"",VLOOKUP($G89,Data!$G$3:$BA$2935,14,FALSE))</f>
        <v>0</v>
      </c>
      <c r="V89" s="52">
        <f>IF($H89=0,"",VLOOKUP($G89,Data!$G$3:$BA$2935,15,FALSE))</f>
        <v>9.3000000000000007</v>
      </c>
      <c r="W89" s="52">
        <f>IF($H89=0,"",VLOOKUP($G89,Data!$G$3:$BA$2935,16,FALSE))</f>
        <v>0</v>
      </c>
      <c r="X89" s="52">
        <f>IF($H89=0,"",VLOOKUP($G89,Data!$G$3:$BA$2935,17,FALSE))</f>
        <v>11.63</v>
      </c>
      <c r="Y89" s="52">
        <f>IF($H89=0,"",VLOOKUP($G89,Data!$G$3:$BA$2935,18,FALSE))</f>
        <v>0.113</v>
      </c>
      <c r="Z89" s="52">
        <f>IF($H89=0,"",VLOOKUP($G89,Data!$G$3:$BA$2935,19,FALSE))</f>
        <v>0.124</v>
      </c>
      <c r="AA89" s="52">
        <f>IF($H89=0,"",VLOOKUP($G89,Data!$G$3:$BA$2935,20,FALSE))</f>
        <v>0</v>
      </c>
      <c r="AB89" s="4" t="str">
        <f>IF($H89=0,"",VLOOKUP($G89,Data!$G$3:$BA$2935,21,FALSE))</f>
        <v>/</v>
      </c>
      <c r="AC89" s="4" t="str">
        <f>IF($H89=0,"",VLOOKUP($G89,Data!$G$3:$BA$2935,22,FALSE))</f>
        <v>/</v>
      </c>
      <c r="AD89" s="4" t="str">
        <f>IF($H89=0,"",VLOOKUP($G89,Data!$G$3:$BA$2935,23,FALSE))</f>
        <v/>
      </c>
      <c r="AE89" s="4" t="str">
        <f>IF($H89=0,"",VLOOKUP($G89,Data!$G$3:$BA$2935,24,FALSE))</f>
        <v/>
      </c>
      <c r="AF89" s="4" t="str">
        <f>IF($H89=0,"",VLOOKUP($G89,Data!$G$3:$BA$2935,25,FALSE))</f>
        <v/>
      </c>
      <c r="AG89" s="4" t="str">
        <f>IF($H89=0,"",VLOOKUP($G89,Data!$G$3:$BA$2935,26,FALSE))</f>
        <v/>
      </c>
      <c r="AH89" s="4" t="str">
        <f>IF($H89=0,"",VLOOKUP($G89,Data!$G$3:$BA$2935,27,FALSE))</f>
        <v/>
      </c>
      <c r="AI89" s="4" t="str">
        <f>IF($H89=0,"",VLOOKUP($G89,Data!$G$3:$BA$2935,28,FALSE))</f>
        <v/>
      </c>
      <c r="AJ89" s="4" t="str">
        <f>IF($H89=0,"",VLOOKUP($G89,Data!$G$3:$BA$2935,29,FALSE))</f>
        <v/>
      </c>
      <c r="AK89" s="4" t="str">
        <f>IF($H89=0,"",VLOOKUP($G89,Data!$G$3:$BA$2935,30,FALSE))</f>
        <v/>
      </c>
      <c r="AL89" s="4" t="str">
        <f>IF($H89=0,"",VLOOKUP($G89,Data!$G$3:$BA$2935,31,FALSE))</f>
        <v/>
      </c>
      <c r="AM89" s="4" t="str">
        <f>IF($H89=0,"",VLOOKUP($G89,Data!$G$3:$BA$2935,32,FALSE))</f>
        <v/>
      </c>
      <c r="AN89" s="4" t="str">
        <f>IF($H89=0,"",VLOOKUP($G89,Data!$G$3:$BA$2935,33,FALSE))</f>
        <v/>
      </c>
      <c r="AO89" s="4" t="str">
        <f>IF($H89=0,"",VLOOKUP($G89,Data!$G$3:$BA$2935,34,FALSE))</f>
        <v/>
      </c>
      <c r="AP89" s="4" t="str">
        <f>IF($H89=0,"",VLOOKUP($G89,Data!$G$3:$BA$2935,35,FALSE))</f>
        <v/>
      </c>
      <c r="AQ89" s="4" t="str">
        <f>IF($H89=0,"",VLOOKUP($G89,Data!$G$3:$BA$2935,36,FALSE))</f>
        <v/>
      </c>
      <c r="AR89" s="4" t="str">
        <f>IF($H89=0,"",VLOOKUP($G89,Data!$G$3:$BA$2935,37,FALSE))</f>
        <v/>
      </c>
      <c r="AS89" s="4" t="str">
        <f>IF($H89=0,"",VLOOKUP($G89,Data!$G$3:$BA$2935,38,FALSE))</f>
        <v/>
      </c>
      <c r="AT89" s="4" t="str">
        <f>IF($H89=0,"",VLOOKUP($G89,Data!$G$3:$BA$2935,39,FALSE))</f>
        <v/>
      </c>
    </row>
    <row r="90" spans="1:46" x14ac:dyDescent="0.3">
      <c r="A90" s="4">
        <f>PSSE!A99</f>
        <v>917032</v>
      </c>
      <c r="B90" s="4" t="str">
        <f>PSSE!B99</f>
        <v>HUOIQUANG_H2</v>
      </c>
      <c r="C90" s="4">
        <f>PSSE!D99</f>
        <v>15.8</v>
      </c>
      <c r="D90" s="52">
        <f>PSSE!E99</f>
        <v>300</v>
      </c>
      <c r="E90" s="52" t="str">
        <f>PSSE!F99</f>
        <v>TD</v>
      </c>
      <c r="F90" s="52">
        <f>PSSE!G99</f>
        <v>1</v>
      </c>
      <c r="G90" s="52" t="str">
        <f t="shared" si="2"/>
        <v>AVR15.8300TD1</v>
      </c>
      <c r="H90" s="52">
        <f>COUNTIF(Data!$G$3:$BA$2935,AVR!$G90)</f>
        <v>1</v>
      </c>
      <c r="I90" s="52" t="str">
        <f>IF($H90=0,"",VLOOKUP($G90,Data!$G$3:$BA$2935,2,FALSE))</f>
        <v>'ESST4B'</v>
      </c>
      <c r="J90" s="52">
        <f>PSSE!C99</f>
        <v>1</v>
      </c>
      <c r="K90" s="52">
        <f>IF($H90=0,"",VLOOKUP($G90,Data!$G$3:$BA$2935,4,FALSE))</f>
        <v>0</v>
      </c>
      <c r="L90" s="52">
        <f>IF($H90=0,"",VLOOKUP($G90,Data!$G$3:$BA$2935,5,FALSE))</f>
        <v>10.75</v>
      </c>
      <c r="M90" s="52">
        <f>IF($H90=0,"",VLOOKUP($G90,Data!$G$3:$BA$2935,6,FALSE))</f>
        <v>10.75</v>
      </c>
      <c r="N90" s="52">
        <f>IF($H90=0,"",VLOOKUP($G90,Data!$G$3:$BA$2935,7,FALSE))</f>
        <v>5</v>
      </c>
      <c r="O90" s="52">
        <f>IF($H90=0,"",VLOOKUP($G90,Data!$G$3:$BA$2935,8,FALSE))</f>
        <v>-0.87</v>
      </c>
      <c r="P90" s="52">
        <f>IF($H90=0,"",VLOOKUP($G90,Data!$G$3:$BA$2935,9,FALSE))</f>
        <v>0</v>
      </c>
      <c r="Q90" s="52">
        <f>IF($H90=0,"",VLOOKUP($G90,Data!$G$3:$BA$2935,10,FALSE))</f>
        <v>1</v>
      </c>
      <c r="R90" s="52">
        <f>IF($H90=0,"",VLOOKUP($G90,Data!$G$3:$BA$2935,11,FALSE))</f>
        <v>0</v>
      </c>
      <c r="S90" s="52">
        <f>IF($H90=0,"",VLOOKUP($G90,Data!$G$3:$BA$2935,12,FALSE))</f>
        <v>99</v>
      </c>
      <c r="T90" s="52">
        <f>IF($H90=0,"",VLOOKUP($G90,Data!$G$3:$BA$2935,13,FALSE))</f>
        <v>-99</v>
      </c>
      <c r="U90" s="52">
        <f>IF($H90=0,"",VLOOKUP($G90,Data!$G$3:$BA$2935,14,FALSE))</f>
        <v>0</v>
      </c>
      <c r="V90" s="52">
        <f>IF($H90=0,"",VLOOKUP($G90,Data!$G$3:$BA$2935,15,FALSE))</f>
        <v>9.3000000000000007</v>
      </c>
      <c r="W90" s="52">
        <f>IF($H90=0,"",VLOOKUP($G90,Data!$G$3:$BA$2935,16,FALSE))</f>
        <v>0</v>
      </c>
      <c r="X90" s="52">
        <f>IF($H90=0,"",VLOOKUP($G90,Data!$G$3:$BA$2935,17,FALSE))</f>
        <v>11.63</v>
      </c>
      <c r="Y90" s="52">
        <f>IF($H90=0,"",VLOOKUP($G90,Data!$G$3:$BA$2935,18,FALSE))</f>
        <v>0.113</v>
      </c>
      <c r="Z90" s="52">
        <f>IF($H90=0,"",VLOOKUP($G90,Data!$G$3:$BA$2935,19,FALSE))</f>
        <v>0.124</v>
      </c>
      <c r="AA90" s="52">
        <f>IF($H90=0,"",VLOOKUP($G90,Data!$G$3:$BA$2935,20,FALSE))</f>
        <v>0</v>
      </c>
      <c r="AB90" s="4" t="str">
        <f>IF($H90=0,"",VLOOKUP($G90,Data!$G$3:$BA$2935,21,FALSE))</f>
        <v>/</v>
      </c>
      <c r="AC90" s="4" t="str">
        <f>IF($H90=0,"",VLOOKUP($G90,Data!$G$3:$BA$2935,22,FALSE))</f>
        <v>/</v>
      </c>
      <c r="AD90" s="4" t="str">
        <f>IF($H90=0,"",VLOOKUP($G90,Data!$G$3:$BA$2935,23,FALSE))</f>
        <v/>
      </c>
      <c r="AE90" s="4" t="str">
        <f>IF($H90=0,"",VLOOKUP($G90,Data!$G$3:$BA$2935,24,FALSE))</f>
        <v/>
      </c>
      <c r="AF90" s="4" t="str">
        <f>IF($H90=0,"",VLOOKUP($G90,Data!$G$3:$BA$2935,25,FALSE))</f>
        <v/>
      </c>
      <c r="AG90" s="4" t="str">
        <f>IF($H90=0,"",VLOOKUP($G90,Data!$G$3:$BA$2935,26,FALSE))</f>
        <v/>
      </c>
      <c r="AH90" s="4" t="str">
        <f>IF($H90=0,"",VLOOKUP($G90,Data!$G$3:$BA$2935,27,FALSE))</f>
        <v/>
      </c>
      <c r="AI90" s="4" t="str">
        <f>IF($H90=0,"",VLOOKUP($G90,Data!$G$3:$BA$2935,28,FALSE))</f>
        <v/>
      </c>
      <c r="AJ90" s="4" t="str">
        <f>IF($H90=0,"",VLOOKUP($G90,Data!$G$3:$BA$2935,29,FALSE))</f>
        <v/>
      </c>
      <c r="AK90" s="4" t="str">
        <f>IF($H90=0,"",VLOOKUP($G90,Data!$G$3:$BA$2935,30,FALSE))</f>
        <v/>
      </c>
      <c r="AL90" s="4" t="str">
        <f>IF($H90=0,"",VLOOKUP($G90,Data!$G$3:$BA$2935,31,FALSE))</f>
        <v/>
      </c>
      <c r="AM90" s="4" t="str">
        <f>IF($H90=0,"",VLOOKUP($G90,Data!$G$3:$BA$2935,32,FALSE))</f>
        <v/>
      </c>
      <c r="AN90" s="4" t="str">
        <f>IF($H90=0,"",VLOOKUP($G90,Data!$G$3:$BA$2935,33,FALSE))</f>
        <v/>
      </c>
      <c r="AO90" s="4" t="str">
        <f>IF($H90=0,"",VLOOKUP($G90,Data!$G$3:$BA$2935,34,FALSE))</f>
        <v/>
      </c>
      <c r="AP90" s="4" t="str">
        <f>IF($H90=0,"",VLOOKUP($G90,Data!$G$3:$BA$2935,35,FALSE))</f>
        <v/>
      </c>
      <c r="AQ90" s="4" t="str">
        <f>IF($H90=0,"",VLOOKUP($G90,Data!$G$3:$BA$2935,36,FALSE))</f>
        <v/>
      </c>
      <c r="AR90" s="4" t="str">
        <f>IF($H90=0,"",VLOOKUP($G90,Data!$G$3:$BA$2935,37,FALSE))</f>
        <v/>
      </c>
      <c r="AS90" s="4" t="str">
        <f>IF($H90=0,"",VLOOKUP($G90,Data!$G$3:$BA$2935,38,FALSE))</f>
        <v/>
      </c>
      <c r="AT90" s="4" t="str">
        <f>IF($H90=0,"",VLOOKUP($G90,Data!$G$3:$BA$2935,39,FALSE))</f>
        <v/>
      </c>
    </row>
    <row r="91" spans="1:46" x14ac:dyDescent="0.3">
      <c r="A91" s="4">
        <f>PSSE!A100</f>
        <v>918010</v>
      </c>
      <c r="B91" s="4" t="str">
        <f>PSSE!B100</f>
        <v>DIENBIEN_H1</v>
      </c>
      <c r="C91" s="4">
        <f>PSSE!D100</f>
        <v>10.5</v>
      </c>
      <c r="D91" s="52">
        <f>PSSE!E100</f>
        <v>50</v>
      </c>
      <c r="E91" s="52" t="str">
        <f>PSSE!F100</f>
        <v>TD</v>
      </c>
      <c r="F91" s="52">
        <f>PSSE!G100</f>
        <v>1</v>
      </c>
      <c r="G91" s="52" t="str">
        <f t="shared" si="2"/>
        <v>AVR10.550TD1</v>
      </c>
      <c r="H91" s="52">
        <f>COUNTIF(Data!$G$3:$BA$2935,AVR!$G91)</f>
        <v>1</v>
      </c>
      <c r="I91" s="52" t="str">
        <f>IF($H91=0,"",VLOOKUP($G91,Data!$G$3:$BA$2935,2,FALSE))</f>
        <v>'ESST4B'</v>
      </c>
      <c r="J91" s="52">
        <f>PSSE!C100</f>
        <v>1</v>
      </c>
      <c r="K91" s="52">
        <f>IF($H91=0,"",VLOOKUP($G91,Data!$G$3:$BA$2935,4,FALSE))</f>
        <v>0</v>
      </c>
      <c r="L91" s="52">
        <f>IF($H91=0,"",VLOOKUP($G91,Data!$G$3:$BA$2935,5,FALSE))</f>
        <v>10.75</v>
      </c>
      <c r="M91" s="52">
        <f>IF($H91=0,"",VLOOKUP($G91,Data!$G$3:$BA$2935,6,FALSE))</f>
        <v>10.75</v>
      </c>
      <c r="N91" s="52">
        <f>IF($H91=0,"",VLOOKUP($G91,Data!$G$3:$BA$2935,7,FALSE))</f>
        <v>5</v>
      </c>
      <c r="O91" s="52">
        <f>IF($H91=0,"",VLOOKUP($G91,Data!$G$3:$BA$2935,8,FALSE))</f>
        <v>-0.87</v>
      </c>
      <c r="P91" s="52">
        <f>IF($H91=0,"",VLOOKUP($G91,Data!$G$3:$BA$2935,9,FALSE))</f>
        <v>0</v>
      </c>
      <c r="Q91" s="52">
        <f>IF($H91=0,"",VLOOKUP($G91,Data!$G$3:$BA$2935,10,FALSE))</f>
        <v>1</v>
      </c>
      <c r="R91" s="52">
        <f>IF($H91=0,"",VLOOKUP($G91,Data!$G$3:$BA$2935,11,FALSE))</f>
        <v>0</v>
      </c>
      <c r="S91" s="52">
        <f>IF($H91=0,"",VLOOKUP($G91,Data!$G$3:$BA$2935,12,FALSE))</f>
        <v>99</v>
      </c>
      <c r="T91" s="52">
        <f>IF($H91=0,"",VLOOKUP($G91,Data!$G$3:$BA$2935,13,FALSE))</f>
        <v>-99</v>
      </c>
      <c r="U91" s="52">
        <f>IF($H91=0,"",VLOOKUP($G91,Data!$G$3:$BA$2935,14,FALSE))</f>
        <v>0</v>
      </c>
      <c r="V91" s="52">
        <f>IF($H91=0,"",VLOOKUP($G91,Data!$G$3:$BA$2935,15,FALSE))</f>
        <v>9.3000000000000007</v>
      </c>
      <c r="W91" s="52">
        <f>IF($H91=0,"",VLOOKUP($G91,Data!$G$3:$BA$2935,16,FALSE))</f>
        <v>0</v>
      </c>
      <c r="X91" s="52">
        <f>IF($H91=0,"",VLOOKUP($G91,Data!$G$3:$BA$2935,17,FALSE))</f>
        <v>11.63</v>
      </c>
      <c r="Y91" s="52">
        <f>IF($H91=0,"",VLOOKUP($G91,Data!$G$3:$BA$2935,18,FALSE))</f>
        <v>0.113</v>
      </c>
      <c r="Z91" s="52">
        <f>IF($H91=0,"",VLOOKUP($G91,Data!$G$3:$BA$2935,19,FALSE))</f>
        <v>0.124</v>
      </c>
      <c r="AA91" s="52">
        <f>IF($H91=0,"",VLOOKUP($G91,Data!$G$3:$BA$2935,20,FALSE))</f>
        <v>0</v>
      </c>
      <c r="AB91" s="4" t="str">
        <f>IF($H91=0,"",VLOOKUP($G91,Data!$G$3:$BA$2935,21,FALSE))</f>
        <v>/</v>
      </c>
      <c r="AC91" s="4" t="str">
        <f>IF($H91=0,"",VLOOKUP($G91,Data!$G$3:$BA$2935,22,FALSE))</f>
        <v>/</v>
      </c>
      <c r="AD91" s="4" t="str">
        <f>IF($H91=0,"",VLOOKUP($G91,Data!$G$3:$BA$2935,23,FALSE))</f>
        <v/>
      </c>
      <c r="AE91" s="4" t="str">
        <f>IF($H91=0,"",VLOOKUP($G91,Data!$G$3:$BA$2935,24,FALSE))</f>
        <v/>
      </c>
      <c r="AF91" s="4" t="str">
        <f>IF($H91=0,"",VLOOKUP($G91,Data!$G$3:$BA$2935,25,FALSE))</f>
        <v/>
      </c>
      <c r="AG91" s="4" t="str">
        <f>IF($H91=0,"",VLOOKUP($G91,Data!$G$3:$BA$2935,26,FALSE))</f>
        <v/>
      </c>
      <c r="AH91" s="4" t="str">
        <f>IF($H91=0,"",VLOOKUP($G91,Data!$G$3:$BA$2935,27,FALSE))</f>
        <v/>
      </c>
      <c r="AI91" s="4" t="str">
        <f>IF($H91=0,"",VLOOKUP($G91,Data!$G$3:$BA$2935,28,FALSE))</f>
        <v/>
      </c>
      <c r="AJ91" s="4" t="str">
        <f>IF($H91=0,"",VLOOKUP($G91,Data!$G$3:$BA$2935,29,FALSE))</f>
        <v/>
      </c>
      <c r="AK91" s="4" t="str">
        <f>IF($H91=0,"",VLOOKUP($G91,Data!$G$3:$BA$2935,30,FALSE))</f>
        <v/>
      </c>
      <c r="AL91" s="4" t="str">
        <f>IF($H91=0,"",VLOOKUP($G91,Data!$G$3:$BA$2935,31,FALSE))</f>
        <v/>
      </c>
      <c r="AM91" s="4" t="str">
        <f>IF($H91=0,"",VLOOKUP($G91,Data!$G$3:$BA$2935,32,FALSE))</f>
        <v/>
      </c>
      <c r="AN91" s="4" t="str">
        <f>IF($H91=0,"",VLOOKUP($G91,Data!$G$3:$BA$2935,33,FALSE))</f>
        <v/>
      </c>
      <c r="AO91" s="4" t="str">
        <f>IF($H91=0,"",VLOOKUP($G91,Data!$G$3:$BA$2935,34,FALSE))</f>
        <v/>
      </c>
      <c r="AP91" s="4" t="str">
        <f>IF($H91=0,"",VLOOKUP($G91,Data!$G$3:$BA$2935,35,FALSE))</f>
        <v/>
      </c>
      <c r="AQ91" s="4" t="str">
        <f>IF($H91=0,"",VLOOKUP($G91,Data!$G$3:$BA$2935,36,FALSE))</f>
        <v/>
      </c>
      <c r="AR91" s="4" t="str">
        <f>IF($H91=0,"",VLOOKUP($G91,Data!$G$3:$BA$2935,37,FALSE))</f>
        <v/>
      </c>
      <c r="AS91" s="4" t="str">
        <f>IF($H91=0,"",VLOOKUP($G91,Data!$G$3:$BA$2935,38,FALSE))</f>
        <v/>
      </c>
      <c r="AT91" s="4" t="str">
        <f>IF($H91=0,"",VLOOKUP($G91,Data!$G$3:$BA$2935,39,FALSE))</f>
        <v/>
      </c>
    </row>
    <row r="92" spans="1:46" x14ac:dyDescent="0.3">
      <c r="A92" s="4">
        <f>PSSE!A101</f>
        <v>919011</v>
      </c>
      <c r="B92" s="4" t="str">
        <f>PSSE!B101</f>
        <v>SONLA_H1</v>
      </c>
      <c r="C92" s="4">
        <f>PSSE!D101</f>
        <v>15.8</v>
      </c>
      <c r="D92" s="52">
        <f>PSSE!E101</f>
        <v>400</v>
      </c>
      <c r="E92" s="52" t="str">
        <f>PSSE!F101</f>
        <v>TD</v>
      </c>
      <c r="F92" s="52">
        <f>PSSE!G101</f>
        <v>1</v>
      </c>
      <c r="G92" s="52" t="str">
        <f t="shared" si="2"/>
        <v>AVR15.8400TD1</v>
      </c>
      <c r="H92" s="52">
        <f>COUNTIF(Data!$G$3:$BA$2935,AVR!$G92)</f>
        <v>1</v>
      </c>
      <c r="I92" s="52" t="str">
        <f>IF($H92=0,"",VLOOKUP($G92,Data!$G$3:$BA$2935,2,FALSE))</f>
        <v>'ESST4B'</v>
      </c>
      <c r="J92" s="52">
        <f>PSSE!C101</f>
        <v>1</v>
      </c>
      <c r="K92" s="52">
        <f>IF($H92=0,"",VLOOKUP($G92,Data!$G$3:$BA$2935,4,FALSE))</f>
        <v>0</v>
      </c>
      <c r="L92" s="52">
        <f>IF($H92=0,"",VLOOKUP($G92,Data!$G$3:$BA$2935,5,FALSE))</f>
        <v>10.75</v>
      </c>
      <c r="M92" s="52">
        <f>IF($H92=0,"",VLOOKUP($G92,Data!$G$3:$BA$2935,6,FALSE))</f>
        <v>10.75</v>
      </c>
      <c r="N92" s="52">
        <f>IF($H92=0,"",VLOOKUP($G92,Data!$G$3:$BA$2935,7,FALSE))</f>
        <v>5</v>
      </c>
      <c r="O92" s="52">
        <f>IF($H92=0,"",VLOOKUP($G92,Data!$G$3:$BA$2935,8,FALSE))</f>
        <v>-0.87</v>
      </c>
      <c r="P92" s="52">
        <f>IF($H92=0,"",VLOOKUP($G92,Data!$G$3:$BA$2935,9,FALSE))</f>
        <v>0</v>
      </c>
      <c r="Q92" s="52">
        <f>IF($H92=0,"",VLOOKUP($G92,Data!$G$3:$BA$2935,10,FALSE))</f>
        <v>1</v>
      </c>
      <c r="R92" s="52">
        <f>IF($H92=0,"",VLOOKUP($G92,Data!$G$3:$BA$2935,11,FALSE))</f>
        <v>0</v>
      </c>
      <c r="S92" s="52">
        <f>IF($H92=0,"",VLOOKUP($G92,Data!$G$3:$BA$2935,12,FALSE))</f>
        <v>99</v>
      </c>
      <c r="T92" s="52">
        <f>IF($H92=0,"",VLOOKUP($G92,Data!$G$3:$BA$2935,13,FALSE))</f>
        <v>-99</v>
      </c>
      <c r="U92" s="52">
        <f>IF($H92=0,"",VLOOKUP($G92,Data!$G$3:$BA$2935,14,FALSE))</f>
        <v>0</v>
      </c>
      <c r="V92" s="52">
        <f>IF($H92=0,"",VLOOKUP($G92,Data!$G$3:$BA$2935,15,FALSE))</f>
        <v>9.3000000000000007</v>
      </c>
      <c r="W92" s="52">
        <f>IF($H92=0,"",VLOOKUP($G92,Data!$G$3:$BA$2935,16,FALSE))</f>
        <v>0</v>
      </c>
      <c r="X92" s="52">
        <f>IF($H92=0,"",VLOOKUP($G92,Data!$G$3:$BA$2935,17,FALSE))</f>
        <v>11.63</v>
      </c>
      <c r="Y92" s="52">
        <f>IF($H92=0,"",VLOOKUP($G92,Data!$G$3:$BA$2935,18,FALSE))</f>
        <v>0.113</v>
      </c>
      <c r="Z92" s="52">
        <f>IF($H92=0,"",VLOOKUP($G92,Data!$G$3:$BA$2935,19,FALSE))</f>
        <v>0.124</v>
      </c>
      <c r="AA92" s="52">
        <f>IF($H92=0,"",VLOOKUP($G92,Data!$G$3:$BA$2935,20,FALSE))</f>
        <v>0</v>
      </c>
      <c r="AB92" s="4" t="str">
        <f>IF($H92=0,"",VLOOKUP($G92,Data!$G$3:$BA$2935,21,FALSE))</f>
        <v>/</v>
      </c>
      <c r="AC92" s="4" t="str">
        <f>IF($H92=0,"",VLOOKUP($G92,Data!$G$3:$BA$2935,22,FALSE))</f>
        <v>/</v>
      </c>
      <c r="AD92" s="4" t="str">
        <f>IF($H92=0,"",VLOOKUP($G92,Data!$G$3:$BA$2935,23,FALSE))</f>
        <v/>
      </c>
      <c r="AE92" s="4" t="str">
        <f>IF($H92=0,"",VLOOKUP($G92,Data!$G$3:$BA$2935,24,FALSE))</f>
        <v/>
      </c>
      <c r="AF92" s="4" t="str">
        <f>IF($H92=0,"",VLOOKUP($G92,Data!$G$3:$BA$2935,25,FALSE))</f>
        <v/>
      </c>
      <c r="AG92" s="4" t="str">
        <f>IF($H92=0,"",VLOOKUP($G92,Data!$G$3:$BA$2935,26,FALSE))</f>
        <v/>
      </c>
      <c r="AH92" s="4" t="str">
        <f>IF($H92=0,"",VLOOKUP($G92,Data!$G$3:$BA$2935,27,FALSE))</f>
        <v/>
      </c>
      <c r="AI92" s="4" t="str">
        <f>IF($H92=0,"",VLOOKUP($G92,Data!$G$3:$BA$2935,28,FALSE))</f>
        <v/>
      </c>
      <c r="AJ92" s="4" t="str">
        <f>IF($H92=0,"",VLOOKUP($G92,Data!$G$3:$BA$2935,29,FALSE))</f>
        <v/>
      </c>
      <c r="AK92" s="4" t="str">
        <f>IF($H92=0,"",VLOOKUP($G92,Data!$G$3:$BA$2935,30,FALSE))</f>
        <v/>
      </c>
      <c r="AL92" s="4" t="str">
        <f>IF($H92=0,"",VLOOKUP($G92,Data!$G$3:$BA$2935,31,FALSE))</f>
        <v/>
      </c>
      <c r="AM92" s="4" t="str">
        <f>IF($H92=0,"",VLOOKUP($G92,Data!$G$3:$BA$2935,32,FALSE))</f>
        <v/>
      </c>
      <c r="AN92" s="4" t="str">
        <f>IF($H92=0,"",VLOOKUP($G92,Data!$G$3:$BA$2935,33,FALSE))</f>
        <v/>
      </c>
      <c r="AO92" s="4" t="str">
        <f>IF($H92=0,"",VLOOKUP($G92,Data!$G$3:$BA$2935,34,FALSE))</f>
        <v/>
      </c>
      <c r="AP92" s="4" t="str">
        <f>IF($H92=0,"",VLOOKUP($G92,Data!$G$3:$BA$2935,35,FALSE))</f>
        <v/>
      </c>
      <c r="AQ92" s="4" t="str">
        <f>IF($H92=0,"",VLOOKUP($G92,Data!$G$3:$BA$2935,36,FALSE))</f>
        <v/>
      </c>
      <c r="AR92" s="4" t="str">
        <f>IF($H92=0,"",VLOOKUP($G92,Data!$G$3:$BA$2935,37,FALSE))</f>
        <v/>
      </c>
      <c r="AS92" s="4" t="str">
        <f>IF($H92=0,"",VLOOKUP($G92,Data!$G$3:$BA$2935,38,FALSE))</f>
        <v/>
      </c>
      <c r="AT92" s="4" t="str">
        <f>IF($H92=0,"",VLOOKUP($G92,Data!$G$3:$BA$2935,39,FALSE))</f>
        <v/>
      </c>
    </row>
    <row r="93" spans="1:46" x14ac:dyDescent="0.3">
      <c r="A93" s="4">
        <f>PSSE!A102</f>
        <v>919012</v>
      </c>
      <c r="B93" s="4" t="str">
        <f>PSSE!B102</f>
        <v>SONLA_H2</v>
      </c>
      <c r="C93" s="4">
        <f>PSSE!D102</f>
        <v>15.8</v>
      </c>
      <c r="D93" s="52">
        <f>PSSE!E102</f>
        <v>400</v>
      </c>
      <c r="E93" s="52" t="str">
        <f>PSSE!F102</f>
        <v>TD</v>
      </c>
      <c r="F93" s="52">
        <f>PSSE!G102</f>
        <v>1</v>
      </c>
      <c r="G93" s="52" t="str">
        <f t="shared" si="2"/>
        <v>AVR15.8400TD1</v>
      </c>
      <c r="H93" s="52">
        <f>COUNTIF(Data!$G$3:$BA$2935,AVR!$G93)</f>
        <v>1</v>
      </c>
      <c r="I93" s="52" t="str">
        <f>IF($H93=0,"",VLOOKUP($G93,Data!$G$3:$BA$2935,2,FALSE))</f>
        <v>'ESST4B'</v>
      </c>
      <c r="J93" s="52">
        <f>PSSE!C102</f>
        <v>1</v>
      </c>
      <c r="K93" s="52">
        <f>IF($H93=0,"",VLOOKUP($G93,Data!$G$3:$BA$2935,4,FALSE))</f>
        <v>0</v>
      </c>
      <c r="L93" s="52">
        <f>IF($H93=0,"",VLOOKUP($G93,Data!$G$3:$BA$2935,5,FALSE))</f>
        <v>10.75</v>
      </c>
      <c r="M93" s="52">
        <f>IF($H93=0,"",VLOOKUP($G93,Data!$G$3:$BA$2935,6,FALSE))</f>
        <v>10.75</v>
      </c>
      <c r="N93" s="52">
        <f>IF($H93=0,"",VLOOKUP($G93,Data!$G$3:$BA$2935,7,FALSE))</f>
        <v>5</v>
      </c>
      <c r="O93" s="52">
        <f>IF($H93=0,"",VLOOKUP($G93,Data!$G$3:$BA$2935,8,FALSE))</f>
        <v>-0.87</v>
      </c>
      <c r="P93" s="52">
        <f>IF($H93=0,"",VLOOKUP($G93,Data!$G$3:$BA$2935,9,FALSE))</f>
        <v>0</v>
      </c>
      <c r="Q93" s="52">
        <f>IF($H93=0,"",VLOOKUP($G93,Data!$G$3:$BA$2935,10,FALSE))</f>
        <v>1</v>
      </c>
      <c r="R93" s="52">
        <f>IF($H93=0,"",VLOOKUP($G93,Data!$G$3:$BA$2935,11,FALSE))</f>
        <v>0</v>
      </c>
      <c r="S93" s="52">
        <f>IF($H93=0,"",VLOOKUP($G93,Data!$G$3:$BA$2935,12,FALSE))</f>
        <v>99</v>
      </c>
      <c r="T93" s="52">
        <f>IF($H93=0,"",VLOOKUP($G93,Data!$G$3:$BA$2935,13,FALSE))</f>
        <v>-99</v>
      </c>
      <c r="U93" s="52">
        <f>IF($H93=0,"",VLOOKUP($G93,Data!$G$3:$BA$2935,14,FALSE))</f>
        <v>0</v>
      </c>
      <c r="V93" s="52">
        <f>IF($H93=0,"",VLOOKUP($G93,Data!$G$3:$BA$2935,15,FALSE))</f>
        <v>9.3000000000000007</v>
      </c>
      <c r="W93" s="52">
        <f>IF($H93=0,"",VLOOKUP($G93,Data!$G$3:$BA$2935,16,FALSE))</f>
        <v>0</v>
      </c>
      <c r="X93" s="52">
        <f>IF($H93=0,"",VLOOKUP($G93,Data!$G$3:$BA$2935,17,FALSE))</f>
        <v>11.63</v>
      </c>
      <c r="Y93" s="52">
        <f>IF($H93=0,"",VLOOKUP($G93,Data!$G$3:$BA$2935,18,FALSE))</f>
        <v>0.113</v>
      </c>
      <c r="Z93" s="52">
        <f>IF($H93=0,"",VLOOKUP($G93,Data!$G$3:$BA$2935,19,FALSE))</f>
        <v>0.124</v>
      </c>
      <c r="AA93" s="52">
        <f>IF($H93=0,"",VLOOKUP($G93,Data!$G$3:$BA$2935,20,FALSE))</f>
        <v>0</v>
      </c>
      <c r="AB93" s="4" t="str">
        <f>IF($H93=0,"",VLOOKUP($G93,Data!$G$3:$BA$2935,21,FALSE))</f>
        <v>/</v>
      </c>
      <c r="AC93" s="4" t="str">
        <f>IF($H93=0,"",VLOOKUP($G93,Data!$G$3:$BA$2935,22,FALSE))</f>
        <v>/</v>
      </c>
      <c r="AD93" s="4" t="str">
        <f>IF($H93=0,"",VLOOKUP($G93,Data!$G$3:$BA$2935,23,FALSE))</f>
        <v/>
      </c>
      <c r="AE93" s="4" t="str">
        <f>IF($H93=0,"",VLOOKUP($G93,Data!$G$3:$BA$2935,24,FALSE))</f>
        <v/>
      </c>
      <c r="AF93" s="4" t="str">
        <f>IF($H93=0,"",VLOOKUP($G93,Data!$G$3:$BA$2935,25,FALSE))</f>
        <v/>
      </c>
      <c r="AG93" s="4" t="str">
        <f>IF($H93=0,"",VLOOKUP($G93,Data!$G$3:$BA$2935,26,FALSE))</f>
        <v/>
      </c>
      <c r="AH93" s="4" t="str">
        <f>IF($H93=0,"",VLOOKUP($G93,Data!$G$3:$BA$2935,27,FALSE))</f>
        <v/>
      </c>
      <c r="AI93" s="4" t="str">
        <f>IF($H93=0,"",VLOOKUP($G93,Data!$G$3:$BA$2935,28,FALSE))</f>
        <v/>
      </c>
      <c r="AJ93" s="4" t="str">
        <f>IF($H93=0,"",VLOOKUP($G93,Data!$G$3:$BA$2935,29,FALSE))</f>
        <v/>
      </c>
      <c r="AK93" s="4" t="str">
        <f>IF($H93=0,"",VLOOKUP($G93,Data!$G$3:$BA$2935,30,FALSE))</f>
        <v/>
      </c>
      <c r="AL93" s="4" t="str">
        <f>IF($H93=0,"",VLOOKUP($G93,Data!$G$3:$BA$2935,31,FALSE))</f>
        <v/>
      </c>
      <c r="AM93" s="4" t="str">
        <f>IF($H93=0,"",VLOOKUP($G93,Data!$G$3:$BA$2935,32,FALSE))</f>
        <v/>
      </c>
      <c r="AN93" s="4" t="str">
        <f>IF($H93=0,"",VLOOKUP($G93,Data!$G$3:$BA$2935,33,FALSE))</f>
        <v/>
      </c>
      <c r="AO93" s="4" t="str">
        <f>IF($H93=0,"",VLOOKUP($G93,Data!$G$3:$BA$2935,34,FALSE))</f>
        <v/>
      </c>
      <c r="AP93" s="4" t="str">
        <f>IF($H93=0,"",VLOOKUP($G93,Data!$G$3:$BA$2935,35,FALSE))</f>
        <v/>
      </c>
      <c r="AQ93" s="4" t="str">
        <f>IF($H93=0,"",VLOOKUP($G93,Data!$G$3:$BA$2935,36,FALSE))</f>
        <v/>
      </c>
      <c r="AR93" s="4" t="str">
        <f>IF($H93=0,"",VLOOKUP($G93,Data!$G$3:$BA$2935,37,FALSE))</f>
        <v/>
      </c>
      <c r="AS93" s="4" t="str">
        <f>IF($H93=0,"",VLOOKUP($G93,Data!$G$3:$BA$2935,38,FALSE))</f>
        <v/>
      </c>
      <c r="AT93" s="4" t="str">
        <f>IF($H93=0,"",VLOOKUP($G93,Data!$G$3:$BA$2935,39,FALSE))</f>
        <v/>
      </c>
    </row>
    <row r="94" spans="1:46" x14ac:dyDescent="0.3">
      <c r="A94" s="4">
        <f>PSSE!A103</f>
        <v>919013</v>
      </c>
      <c r="B94" s="4" t="str">
        <f>PSSE!B103</f>
        <v>SONLA_H3</v>
      </c>
      <c r="C94" s="4">
        <f>PSSE!D103</f>
        <v>15.8</v>
      </c>
      <c r="D94" s="52">
        <f>PSSE!E103</f>
        <v>400</v>
      </c>
      <c r="E94" s="52" t="str">
        <f>PSSE!F103</f>
        <v>TD</v>
      </c>
      <c r="F94" s="52">
        <f>PSSE!G103</f>
        <v>1</v>
      </c>
      <c r="G94" s="52" t="str">
        <f t="shared" si="2"/>
        <v>AVR15.8400TD1</v>
      </c>
      <c r="H94" s="52">
        <f>COUNTIF(Data!$G$3:$BA$2935,AVR!$G94)</f>
        <v>1</v>
      </c>
      <c r="I94" s="52" t="str">
        <f>IF($H94=0,"",VLOOKUP($G94,Data!$G$3:$BA$2935,2,FALSE))</f>
        <v>'ESST4B'</v>
      </c>
      <c r="J94" s="52">
        <f>PSSE!C103</f>
        <v>1</v>
      </c>
      <c r="K94" s="52">
        <f>IF($H94=0,"",VLOOKUP($G94,Data!$G$3:$BA$2935,4,FALSE))</f>
        <v>0</v>
      </c>
      <c r="L94" s="52">
        <f>IF($H94=0,"",VLOOKUP($G94,Data!$G$3:$BA$2935,5,FALSE))</f>
        <v>10.75</v>
      </c>
      <c r="M94" s="52">
        <f>IF($H94=0,"",VLOOKUP($G94,Data!$G$3:$BA$2935,6,FALSE))</f>
        <v>10.75</v>
      </c>
      <c r="N94" s="52">
        <f>IF($H94=0,"",VLOOKUP($G94,Data!$G$3:$BA$2935,7,FALSE))</f>
        <v>5</v>
      </c>
      <c r="O94" s="52">
        <f>IF($H94=0,"",VLOOKUP($G94,Data!$G$3:$BA$2935,8,FALSE))</f>
        <v>-0.87</v>
      </c>
      <c r="P94" s="52">
        <f>IF($H94=0,"",VLOOKUP($G94,Data!$G$3:$BA$2935,9,FALSE))</f>
        <v>0</v>
      </c>
      <c r="Q94" s="52">
        <f>IF($H94=0,"",VLOOKUP($G94,Data!$G$3:$BA$2935,10,FALSE))</f>
        <v>1</v>
      </c>
      <c r="R94" s="52">
        <f>IF($H94=0,"",VLOOKUP($G94,Data!$G$3:$BA$2935,11,FALSE))</f>
        <v>0</v>
      </c>
      <c r="S94" s="52">
        <f>IF($H94=0,"",VLOOKUP($G94,Data!$G$3:$BA$2935,12,FALSE))</f>
        <v>99</v>
      </c>
      <c r="T94" s="52">
        <f>IF($H94=0,"",VLOOKUP($G94,Data!$G$3:$BA$2935,13,FALSE))</f>
        <v>-99</v>
      </c>
      <c r="U94" s="52">
        <f>IF($H94=0,"",VLOOKUP($G94,Data!$G$3:$BA$2935,14,FALSE))</f>
        <v>0</v>
      </c>
      <c r="V94" s="52">
        <f>IF($H94=0,"",VLOOKUP($G94,Data!$G$3:$BA$2935,15,FALSE))</f>
        <v>9.3000000000000007</v>
      </c>
      <c r="W94" s="52">
        <f>IF($H94=0,"",VLOOKUP($G94,Data!$G$3:$BA$2935,16,FALSE))</f>
        <v>0</v>
      </c>
      <c r="X94" s="52">
        <f>IF($H94=0,"",VLOOKUP($G94,Data!$G$3:$BA$2935,17,FALSE))</f>
        <v>11.63</v>
      </c>
      <c r="Y94" s="52">
        <f>IF($H94=0,"",VLOOKUP($G94,Data!$G$3:$BA$2935,18,FALSE))</f>
        <v>0.113</v>
      </c>
      <c r="Z94" s="52">
        <f>IF($H94=0,"",VLOOKUP($G94,Data!$G$3:$BA$2935,19,FALSE))</f>
        <v>0.124</v>
      </c>
      <c r="AA94" s="52">
        <f>IF($H94=0,"",VLOOKUP($G94,Data!$G$3:$BA$2935,20,FALSE))</f>
        <v>0</v>
      </c>
      <c r="AB94" s="4" t="str">
        <f>IF($H94=0,"",VLOOKUP($G94,Data!$G$3:$BA$2935,21,FALSE))</f>
        <v>/</v>
      </c>
      <c r="AC94" s="4" t="str">
        <f>IF($H94=0,"",VLOOKUP($G94,Data!$G$3:$BA$2935,22,FALSE))</f>
        <v>/</v>
      </c>
      <c r="AD94" s="4" t="str">
        <f>IF($H94=0,"",VLOOKUP($G94,Data!$G$3:$BA$2935,23,FALSE))</f>
        <v/>
      </c>
      <c r="AE94" s="4" t="str">
        <f>IF($H94=0,"",VLOOKUP($G94,Data!$G$3:$BA$2935,24,FALSE))</f>
        <v/>
      </c>
      <c r="AF94" s="4" t="str">
        <f>IF($H94=0,"",VLOOKUP($G94,Data!$G$3:$BA$2935,25,FALSE))</f>
        <v/>
      </c>
      <c r="AG94" s="4" t="str">
        <f>IF($H94=0,"",VLOOKUP($G94,Data!$G$3:$BA$2935,26,FALSE))</f>
        <v/>
      </c>
      <c r="AH94" s="4" t="str">
        <f>IF($H94=0,"",VLOOKUP($G94,Data!$G$3:$BA$2935,27,FALSE))</f>
        <v/>
      </c>
      <c r="AI94" s="4" t="str">
        <f>IF($H94=0,"",VLOOKUP($G94,Data!$G$3:$BA$2935,28,FALSE))</f>
        <v/>
      </c>
      <c r="AJ94" s="4" t="str">
        <f>IF($H94=0,"",VLOOKUP($G94,Data!$G$3:$BA$2935,29,FALSE))</f>
        <v/>
      </c>
      <c r="AK94" s="4" t="str">
        <f>IF($H94=0,"",VLOOKUP($G94,Data!$G$3:$BA$2935,30,FALSE))</f>
        <v/>
      </c>
      <c r="AL94" s="4" t="str">
        <f>IF($H94=0,"",VLOOKUP($G94,Data!$G$3:$BA$2935,31,FALSE))</f>
        <v/>
      </c>
      <c r="AM94" s="4" t="str">
        <f>IF($H94=0,"",VLOOKUP($G94,Data!$G$3:$BA$2935,32,FALSE))</f>
        <v/>
      </c>
      <c r="AN94" s="4" t="str">
        <f>IF($H94=0,"",VLOOKUP($G94,Data!$G$3:$BA$2935,33,FALSE))</f>
        <v/>
      </c>
      <c r="AO94" s="4" t="str">
        <f>IF($H94=0,"",VLOOKUP($G94,Data!$G$3:$BA$2935,34,FALSE))</f>
        <v/>
      </c>
      <c r="AP94" s="4" t="str">
        <f>IF($H94=0,"",VLOOKUP($G94,Data!$G$3:$BA$2935,35,FALSE))</f>
        <v/>
      </c>
      <c r="AQ94" s="4" t="str">
        <f>IF($H94=0,"",VLOOKUP($G94,Data!$G$3:$BA$2935,36,FALSE))</f>
        <v/>
      </c>
      <c r="AR94" s="4" t="str">
        <f>IF($H94=0,"",VLOOKUP($G94,Data!$G$3:$BA$2935,37,FALSE))</f>
        <v/>
      </c>
      <c r="AS94" s="4" t="str">
        <f>IF($H94=0,"",VLOOKUP($G94,Data!$G$3:$BA$2935,38,FALSE))</f>
        <v/>
      </c>
      <c r="AT94" s="4" t="str">
        <f>IF($H94=0,"",VLOOKUP($G94,Data!$G$3:$BA$2935,39,FALSE))</f>
        <v/>
      </c>
    </row>
    <row r="95" spans="1:46" x14ac:dyDescent="0.3">
      <c r="A95" s="4">
        <f>PSSE!A104</f>
        <v>919014</v>
      </c>
      <c r="B95" s="4" t="str">
        <f>PSSE!B104</f>
        <v>SONLA_H4</v>
      </c>
      <c r="C95" s="4">
        <f>PSSE!D104</f>
        <v>15.8</v>
      </c>
      <c r="D95" s="52">
        <f>PSSE!E104</f>
        <v>400</v>
      </c>
      <c r="E95" s="52" t="str">
        <f>PSSE!F104</f>
        <v>TD</v>
      </c>
      <c r="F95" s="52">
        <f>PSSE!G104</f>
        <v>1</v>
      </c>
      <c r="G95" s="52" t="str">
        <f t="shared" si="2"/>
        <v>AVR15.8400TD1</v>
      </c>
      <c r="H95" s="52">
        <f>COUNTIF(Data!$G$3:$BA$2935,AVR!$G95)</f>
        <v>1</v>
      </c>
      <c r="I95" s="52" t="str">
        <f>IF($H95=0,"",VLOOKUP($G95,Data!$G$3:$BA$2935,2,FALSE))</f>
        <v>'ESST4B'</v>
      </c>
      <c r="J95" s="52">
        <f>PSSE!C104</f>
        <v>1</v>
      </c>
      <c r="K95" s="52">
        <f>IF($H95=0,"",VLOOKUP($G95,Data!$G$3:$BA$2935,4,FALSE))</f>
        <v>0</v>
      </c>
      <c r="L95" s="52">
        <f>IF($H95=0,"",VLOOKUP($G95,Data!$G$3:$BA$2935,5,FALSE))</f>
        <v>10.75</v>
      </c>
      <c r="M95" s="52">
        <f>IF($H95=0,"",VLOOKUP($G95,Data!$G$3:$BA$2935,6,FALSE))</f>
        <v>10.75</v>
      </c>
      <c r="N95" s="52">
        <f>IF($H95=0,"",VLOOKUP($G95,Data!$G$3:$BA$2935,7,FALSE))</f>
        <v>5</v>
      </c>
      <c r="O95" s="52">
        <f>IF($H95=0,"",VLOOKUP($G95,Data!$G$3:$BA$2935,8,FALSE))</f>
        <v>-0.87</v>
      </c>
      <c r="P95" s="52">
        <f>IF($H95=0,"",VLOOKUP($G95,Data!$G$3:$BA$2935,9,FALSE))</f>
        <v>0</v>
      </c>
      <c r="Q95" s="52">
        <f>IF($H95=0,"",VLOOKUP($G95,Data!$G$3:$BA$2935,10,FALSE))</f>
        <v>1</v>
      </c>
      <c r="R95" s="52">
        <f>IF($H95=0,"",VLOOKUP($G95,Data!$G$3:$BA$2935,11,FALSE))</f>
        <v>0</v>
      </c>
      <c r="S95" s="52">
        <f>IF($H95=0,"",VLOOKUP($G95,Data!$G$3:$BA$2935,12,FALSE))</f>
        <v>99</v>
      </c>
      <c r="T95" s="52">
        <f>IF($H95=0,"",VLOOKUP($G95,Data!$G$3:$BA$2935,13,FALSE))</f>
        <v>-99</v>
      </c>
      <c r="U95" s="52">
        <f>IF($H95=0,"",VLOOKUP($G95,Data!$G$3:$BA$2935,14,FALSE))</f>
        <v>0</v>
      </c>
      <c r="V95" s="52">
        <f>IF($H95=0,"",VLOOKUP($G95,Data!$G$3:$BA$2935,15,FALSE))</f>
        <v>9.3000000000000007</v>
      </c>
      <c r="W95" s="52">
        <f>IF($H95=0,"",VLOOKUP($G95,Data!$G$3:$BA$2935,16,FALSE))</f>
        <v>0</v>
      </c>
      <c r="X95" s="52">
        <f>IF($H95=0,"",VLOOKUP($G95,Data!$G$3:$BA$2935,17,FALSE))</f>
        <v>11.63</v>
      </c>
      <c r="Y95" s="52">
        <f>IF($H95=0,"",VLOOKUP($G95,Data!$G$3:$BA$2935,18,FALSE))</f>
        <v>0.113</v>
      </c>
      <c r="Z95" s="52">
        <f>IF($H95=0,"",VLOOKUP($G95,Data!$G$3:$BA$2935,19,FALSE))</f>
        <v>0.124</v>
      </c>
      <c r="AA95" s="52">
        <f>IF($H95=0,"",VLOOKUP($G95,Data!$G$3:$BA$2935,20,FALSE))</f>
        <v>0</v>
      </c>
      <c r="AB95" s="4" t="str">
        <f>IF($H95=0,"",VLOOKUP($G95,Data!$G$3:$BA$2935,21,FALSE))</f>
        <v>/</v>
      </c>
      <c r="AC95" s="4" t="str">
        <f>IF($H95=0,"",VLOOKUP($G95,Data!$G$3:$BA$2935,22,FALSE))</f>
        <v>/</v>
      </c>
      <c r="AD95" s="4" t="str">
        <f>IF($H95=0,"",VLOOKUP($G95,Data!$G$3:$BA$2935,23,FALSE))</f>
        <v/>
      </c>
      <c r="AE95" s="4" t="str">
        <f>IF($H95=0,"",VLOOKUP($G95,Data!$G$3:$BA$2935,24,FALSE))</f>
        <v/>
      </c>
      <c r="AF95" s="4" t="str">
        <f>IF($H95=0,"",VLOOKUP($G95,Data!$G$3:$BA$2935,25,FALSE))</f>
        <v/>
      </c>
      <c r="AG95" s="4" t="str">
        <f>IF($H95=0,"",VLOOKUP($G95,Data!$G$3:$BA$2935,26,FALSE))</f>
        <v/>
      </c>
      <c r="AH95" s="4" t="str">
        <f>IF($H95=0,"",VLOOKUP($G95,Data!$G$3:$BA$2935,27,FALSE))</f>
        <v/>
      </c>
      <c r="AI95" s="4" t="str">
        <f>IF($H95=0,"",VLOOKUP($G95,Data!$G$3:$BA$2935,28,FALSE))</f>
        <v/>
      </c>
      <c r="AJ95" s="4" t="str">
        <f>IF($H95=0,"",VLOOKUP($G95,Data!$G$3:$BA$2935,29,FALSE))</f>
        <v/>
      </c>
      <c r="AK95" s="4" t="str">
        <f>IF($H95=0,"",VLOOKUP($G95,Data!$G$3:$BA$2935,30,FALSE))</f>
        <v/>
      </c>
      <c r="AL95" s="4" t="str">
        <f>IF($H95=0,"",VLOOKUP($G95,Data!$G$3:$BA$2935,31,FALSE))</f>
        <v/>
      </c>
      <c r="AM95" s="4" t="str">
        <f>IF($H95=0,"",VLOOKUP($G95,Data!$G$3:$BA$2935,32,FALSE))</f>
        <v/>
      </c>
      <c r="AN95" s="4" t="str">
        <f>IF($H95=0,"",VLOOKUP($G95,Data!$G$3:$BA$2935,33,FALSE))</f>
        <v/>
      </c>
      <c r="AO95" s="4" t="str">
        <f>IF($H95=0,"",VLOOKUP($G95,Data!$G$3:$BA$2935,34,FALSE))</f>
        <v/>
      </c>
      <c r="AP95" s="4" t="str">
        <f>IF($H95=0,"",VLOOKUP($G95,Data!$G$3:$BA$2935,35,FALSE))</f>
        <v/>
      </c>
      <c r="AQ95" s="4" t="str">
        <f>IF($H95=0,"",VLOOKUP($G95,Data!$G$3:$BA$2935,36,FALSE))</f>
        <v/>
      </c>
      <c r="AR95" s="4" t="str">
        <f>IF($H95=0,"",VLOOKUP($G95,Data!$G$3:$BA$2935,37,FALSE))</f>
        <v/>
      </c>
      <c r="AS95" s="4" t="str">
        <f>IF($H95=0,"",VLOOKUP($G95,Data!$G$3:$BA$2935,38,FALSE))</f>
        <v/>
      </c>
      <c r="AT95" s="4" t="str">
        <f>IF($H95=0,"",VLOOKUP($G95,Data!$G$3:$BA$2935,39,FALSE))</f>
        <v/>
      </c>
    </row>
    <row r="96" spans="1:46" x14ac:dyDescent="0.3">
      <c r="A96" s="4">
        <f>PSSE!A105</f>
        <v>919015</v>
      </c>
      <c r="B96" s="4" t="str">
        <f>PSSE!B105</f>
        <v>SONLA_H5</v>
      </c>
      <c r="C96" s="4">
        <f>PSSE!D105</f>
        <v>15.8</v>
      </c>
      <c r="D96" s="52">
        <f>PSSE!E105</f>
        <v>400</v>
      </c>
      <c r="E96" s="52" t="str">
        <f>PSSE!F105</f>
        <v>TD</v>
      </c>
      <c r="F96" s="52">
        <f>PSSE!G105</f>
        <v>1</v>
      </c>
      <c r="G96" s="52" t="str">
        <f t="shared" si="2"/>
        <v>AVR15.8400TD1</v>
      </c>
      <c r="H96" s="52">
        <f>COUNTIF(Data!$G$3:$BA$2935,AVR!$G96)</f>
        <v>1</v>
      </c>
      <c r="I96" s="52" t="str">
        <f>IF($H96=0,"",VLOOKUP($G96,Data!$G$3:$BA$2935,2,FALSE))</f>
        <v>'ESST4B'</v>
      </c>
      <c r="J96" s="52">
        <f>PSSE!C105</f>
        <v>1</v>
      </c>
      <c r="K96" s="52">
        <f>IF($H96=0,"",VLOOKUP($G96,Data!$G$3:$BA$2935,4,FALSE))</f>
        <v>0</v>
      </c>
      <c r="L96" s="52">
        <f>IF($H96=0,"",VLOOKUP($G96,Data!$G$3:$BA$2935,5,FALSE))</f>
        <v>10.75</v>
      </c>
      <c r="M96" s="52">
        <f>IF($H96=0,"",VLOOKUP($G96,Data!$G$3:$BA$2935,6,FALSE))</f>
        <v>10.75</v>
      </c>
      <c r="N96" s="52">
        <f>IF($H96=0,"",VLOOKUP($G96,Data!$G$3:$BA$2935,7,FALSE))</f>
        <v>5</v>
      </c>
      <c r="O96" s="52">
        <f>IF($H96=0,"",VLOOKUP($G96,Data!$G$3:$BA$2935,8,FALSE))</f>
        <v>-0.87</v>
      </c>
      <c r="P96" s="52">
        <f>IF($H96=0,"",VLOOKUP($G96,Data!$G$3:$BA$2935,9,FALSE))</f>
        <v>0</v>
      </c>
      <c r="Q96" s="52">
        <f>IF($H96=0,"",VLOOKUP($G96,Data!$G$3:$BA$2935,10,FALSE))</f>
        <v>1</v>
      </c>
      <c r="R96" s="52">
        <f>IF($H96=0,"",VLOOKUP($G96,Data!$G$3:$BA$2935,11,FALSE))</f>
        <v>0</v>
      </c>
      <c r="S96" s="52">
        <f>IF($H96=0,"",VLOOKUP($G96,Data!$G$3:$BA$2935,12,FALSE))</f>
        <v>99</v>
      </c>
      <c r="T96" s="52">
        <f>IF($H96=0,"",VLOOKUP($G96,Data!$G$3:$BA$2935,13,FALSE))</f>
        <v>-99</v>
      </c>
      <c r="U96" s="52">
        <f>IF($H96=0,"",VLOOKUP($G96,Data!$G$3:$BA$2935,14,FALSE))</f>
        <v>0</v>
      </c>
      <c r="V96" s="52">
        <f>IF($H96=0,"",VLOOKUP($G96,Data!$G$3:$BA$2935,15,FALSE))</f>
        <v>9.3000000000000007</v>
      </c>
      <c r="W96" s="52">
        <f>IF($H96=0,"",VLOOKUP($G96,Data!$G$3:$BA$2935,16,FALSE))</f>
        <v>0</v>
      </c>
      <c r="X96" s="52">
        <f>IF($H96=0,"",VLOOKUP($G96,Data!$G$3:$BA$2935,17,FALSE))</f>
        <v>11.63</v>
      </c>
      <c r="Y96" s="52">
        <f>IF($H96=0,"",VLOOKUP($G96,Data!$G$3:$BA$2935,18,FALSE))</f>
        <v>0.113</v>
      </c>
      <c r="Z96" s="52">
        <f>IF($H96=0,"",VLOOKUP($G96,Data!$G$3:$BA$2935,19,FALSE))</f>
        <v>0.124</v>
      </c>
      <c r="AA96" s="52">
        <f>IF($H96=0,"",VLOOKUP($G96,Data!$G$3:$BA$2935,20,FALSE))</f>
        <v>0</v>
      </c>
      <c r="AB96" s="4" t="str">
        <f>IF($H96=0,"",VLOOKUP($G96,Data!$G$3:$BA$2935,21,FALSE))</f>
        <v>/</v>
      </c>
      <c r="AC96" s="4" t="str">
        <f>IF($H96=0,"",VLOOKUP($G96,Data!$G$3:$BA$2935,22,FALSE))</f>
        <v>/</v>
      </c>
      <c r="AD96" s="4" t="str">
        <f>IF($H96=0,"",VLOOKUP($G96,Data!$G$3:$BA$2935,23,FALSE))</f>
        <v/>
      </c>
      <c r="AE96" s="4" t="str">
        <f>IF($H96=0,"",VLOOKUP($G96,Data!$G$3:$BA$2935,24,FALSE))</f>
        <v/>
      </c>
      <c r="AF96" s="4" t="str">
        <f>IF($H96=0,"",VLOOKUP($G96,Data!$G$3:$BA$2935,25,FALSE))</f>
        <v/>
      </c>
      <c r="AG96" s="4" t="str">
        <f>IF($H96=0,"",VLOOKUP($G96,Data!$G$3:$BA$2935,26,FALSE))</f>
        <v/>
      </c>
      <c r="AH96" s="4" t="str">
        <f>IF($H96=0,"",VLOOKUP($G96,Data!$G$3:$BA$2935,27,FALSE))</f>
        <v/>
      </c>
      <c r="AI96" s="4" t="str">
        <f>IF($H96=0,"",VLOOKUP($G96,Data!$G$3:$BA$2935,28,FALSE))</f>
        <v/>
      </c>
      <c r="AJ96" s="4" t="str">
        <f>IF($H96=0,"",VLOOKUP($G96,Data!$G$3:$BA$2935,29,FALSE))</f>
        <v/>
      </c>
      <c r="AK96" s="4" t="str">
        <f>IF($H96=0,"",VLOOKUP($G96,Data!$G$3:$BA$2935,30,FALSE))</f>
        <v/>
      </c>
      <c r="AL96" s="4" t="str">
        <f>IF($H96=0,"",VLOOKUP($G96,Data!$G$3:$BA$2935,31,FALSE))</f>
        <v/>
      </c>
      <c r="AM96" s="4" t="str">
        <f>IF($H96=0,"",VLOOKUP($G96,Data!$G$3:$BA$2935,32,FALSE))</f>
        <v/>
      </c>
      <c r="AN96" s="4" t="str">
        <f>IF($H96=0,"",VLOOKUP($G96,Data!$G$3:$BA$2935,33,FALSE))</f>
        <v/>
      </c>
      <c r="AO96" s="4" t="str">
        <f>IF($H96=0,"",VLOOKUP($G96,Data!$G$3:$BA$2935,34,FALSE))</f>
        <v/>
      </c>
      <c r="AP96" s="4" t="str">
        <f>IF($H96=0,"",VLOOKUP($G96,Data!$G$3:$BA$2935,35,FALSE))</f>
        <v/>
      </c>
      <c r="AQ96" s="4" t="str">
        <f>IF($H96=0,"",VLOOKUP($G96,Data!$G$3:$BA$2935,36,FALSE))</f>
        <v/>
      </c>
      <c r="AR96" s="4" t="str">
        <f>IF($H96=0,"",VLOOKUP($G96,Data!$G$3:$BA$2935,37,FALSE))</f>
        <v/>
      </c>
      <c r="AS96" s="4" t="str">
        <f>IF($H96=0,"",VLOOKUP($G96,Data!$G$3:$BA$2935,38,FALSE))</f>
        <v/>
      </c>
      <c r="AT96" s="4" t="str">
        <f>IF($H96=0,"",VLOOKUP($G96,Data!$G$3:$BA$2935,39,FALSE))</f>
        <v/>
      </c>
    </row>
    <row r="97" spans="1:46" x14ac:dyDescent="0.3">
      <c r="A97" s="4">
        <f>PSSE!A106</f>
        <v>919016</v>
      </c>
      <c r="B97" s="4" t="str">
        <f>PSSE!B106</f>
        <v>SONLA_H6</v>
      </c>
      <c r="C97" s="4">
        <f>PSSE!D106</f>
        <v>15.8</v>
      </c>
      <c r="D97" s="52">
        <f>PSSE!E106</f>
        <v>400</v>
      </c>
      <c r="E97" s="52" t="str">
        <f>PSSE!F106</f>
        <v>TD</v>
      </c>
      <c r="F97" s="52">
        <f>PSSE!G106</f>
        <v>1</v>
      </c>
      <c r="G97" s="52" t="str">
        <f t="shared" si="2"/>
        <v>AVR15.8400TD1</v>
      </c>
      <c r="H97" s="52">
        <f>COUNTIF(Data!$G$3:$BA$2935,AVR!$G97)</f>
        <v>1</v>
      </c>
      <c r="I97" s="52" t="str">
        <f>IF($H97=0,"",VLOOKUP($G97,Data!$G$3:$BA$2935,2,FALSE))</f>
        <v>'ESST4B'</v>
      </c>
      <c r="J97" s="52">
        <f>PSSE!C106</f>
        <v>1</v>
      </c>
      <c r="K97" s="52">
        <f>IF($H97=0,"",VLOOKUP($G97,Data!$G$3:$BA$2935,4,FALSE))</f>
        <v>0</v>
      </c>
      <c r="L97" s="52">
        <f>IF($H97=0,"",VLOOKUP($G97,Data!$G$3:$BA$2935,5,FALSE))</f>
        <v>10.75</v>
      </c>
      <c r="M97" s="52">
        <f>IF($H97=0,"",VLOOKUP($G97,Data!$G$3:$BA$2935,6,FALSE))</f>
        <v>10.75</v>
      </c>
      <c r="N97" s="52">
        <f>IF($H97=0,"",VLOOKUP($G97,Data!$G$3:$BA$2935,7,FALSE))</f>
        <v>5</v>
      </c>
      <c r="O97" s="52">
        <f>IF($H97=0,"",VLOOKUP($G97,Data!$G$3:$BA$2935,8,FALSE))</f>
        <v>-0.87</v>
      </c>
      <c r="P97" s="52">
        <f>IF($H97=0,"",VLOOKUP($G97,Data!$G$3:$BA$2935,9,FALSE))</f>
        <v>0</v>
      </c>
      <c r="Q97" s="52">
        <f>IF($H97=0,"",VLOOKUP($G97,Data!$G$3:$BA$2935,10,FALSE))</f>
        <v>1</v>
      </c>
      <c r="R97" s="52">
        <f>IF($H97=0,"",VLOOKUP($G97,Data!$G$3:$BA$2935,11,FALSE))</f>
        <v>0</v>
      </c>
      <c r="S97" s="52">
        <f>IF($H97=0,"",VLOOKUP($G97,Data!$G$3:$BA$2935,12,FALSE))</f>
        <v>99</v>
      </c>
      <c r="T97" s="52">
        <f>IF($H97=0,"",VLOOKUP($G97,Data!$G$3:$BA$2935,13,FALSE))</f>
        <v>-99</v>
      </c>
      <c r="U97" s="52">
        <f>IF($H97=0,"",VLOOKUP($G97,Data!$G$3:$BA$2935,14,FALSE))</f>
        <v>0</v>
      </c>
      <c r="V97" s="52">
        <f>IF($H97=0,"",VLOOKUP($G97,Data!$G$3:$BA$2935,15,FALSE))</f>
        <v>9.3000000000000007</v>
      </c>
      <c r="W97" s="52">
        <f>IF($H97=0,"",VLOOKUP($G97,Data!$G$3:$BA$2935,16,FALSE))</f>
        <v>0</v>
      </c>
      <c r="X97" s="52">
        <f>IF($H97=0,"",VLOOKUP($G97,Data!$G$3:$BA$2935,17,FALSE))</f>
        <v>11.63</v>
      </c>
      <c r="Y97" s="52">
        <f>IF($H97=0,"",VLOOKUP($G97,Data!$G$3:$BA$2935,18,FALSE))</f>
        <v>0.113</v>
      </c>
      <c r="Z97" s="52">
        <f>IF($H97=0,"",VLOOKUP($G97,Data!$G$3:$BA$2935,19,FALSE))</f>
        <v>0.124</v>
      </c>
      <c r="AA97" s="52">
        <f>IF($H97=0,"",VLOOKUP($G97,Data!$G$3:$BA$2935,20,FALSE))</f>
        <v>0</v>
      </c>
      <c r="AB97" s="4" t="str">
        <f>IF($H97=0,"",VLOOKUP($G97,Data!$G$3:$BA$2935,21,FALSE))</f>
        <v>/</v>
      </c>
      <c r="AC97" s="4" t="str">
        <f>IF($H97=0,"",VLOOKUP($G97,Data!$G$3:$BA$2935,22,FALSE))</f>
        <v>/</v>
      </c>
      <c r="AD97" s="4" t="str">
        <f>IF($H97=0,"",VLOOKUP($G97,Data!$G$3:$BA$2935,23,FALSE))</f>
        <v/>
      </c>
      <c r="AE97" s="4" t="str">
        <f>IF($H97=0,"",VLOOKUP($G97,Data!$G$3:$BA$2935,24,FALSE))</f>
        <v/>
      </c>
      <c r="AF97" s="4" t="str">
        <f>IF($H97=0,"",VLOOKUP($G97,Data!$G$3:$BA$2935,25,FALSE))</f>
        <v/>
      </c>
      <c r="AG97" s="4" t="str">
        <f>IF($H97=0,"",VLOOKUP($G97,Data!$G$3:$BA$2935,26,FALSE))</f>
        <v/>
      </c>
      <c r="AH97" s="4" t="str">
        <f>IF($H97=0,"",VLOOKUP($G97,Data!$G$3:$BA$2935,27,FALSE))</f>
        <v/>
      </c>
      <c r="AI97" s="4" t="str">
        <f>IF($H97=0,"",VLOOKUP($G97,Data!$G$3:$BA$2935,28,FALSE))</f>
        <v/>
      </c>
      <c r="AJ97" s="4" t="str">
        <f>IF($H97=0,"",VLOOKUP($G97,Data!$G$3:$BA$2935,29,FALSE))</f>
        <v/>
      </c>
      <c r="AK97" s="4" t="str">
        <f>IF($H97=0,"",VLOOKUP($G97,Data!$G$3:$BA$2935,30,FALSE))</f>
        <v/>
      </c>
      <c r="AL97" s="4" t="str">
        <f>IF($H97=0,"",VLOOKUP($G97,Data!$G$3:$BA$2935,31,FALSE))</f>
        <v/>
      </c>
      <c r="AM97" s="4" t="str">
        <f>IF($H97=0,"",VLOOKUP($G97,Data!$G$3:$BA$2935,32,FALSE))</f>
        <v/>
      </c>
      <c r="AN97" s="4" t="str">
        <f>IF($H97=0,"",VLOOKUP($G97,Data!$G$3:$BA$2935,33,FALSE))</f>
        <v/>
      </c>
      <c r="AO97" s="4" t="str">
        <f>IF($H97=0,"",VLOOKUP($G97,Data!$G$3:$BA$2935,34,FALSE))</f>
        <v/>
      </c>
      <c r="AP97" s="4" t="str">
        <f>IF($H97=0,"",VLOOKUP($G97,Data!$G$3:$BA$2935,35,FALSE))</f>
        <v/>
      </c>
      <c r="AQ97" s="4" t="str">
        <f>IF($H97=0,"",VLOOKUP($G97,Data!$G$3:$BA$2935,36,FALSE))</f>
        <v/>
      </c>
      <c r="AR97" s="4" t="str">
        <f>IF($H97=0,"",VLOOKUP($G97,Data!$G$3:$BA$2935,37,FALSE))</f>
        <v/>
      </c>
      <c r="AS97" s="4" t="str">
        <f>IF($H97=0,"",VLOOKUP($G97,Data!$G$3:$BA$2935,38,FALSE))</f>
        <v/>
      </c>
      <c r="AT97" s="4" t="str">
        <f>IF($H97=0,"",VLOOKUP($G97,Data!$G$3:$BA$2935,39,FALSE))</f>
        <v/>
      </c>
    </row>
    <row r="98" spans="1:46" x14ac:dyDescent="0.3">
      <c r="A98" s="4">
        <f>PSSE!A107</f>
        <v>919021</v>
      </c>
      <c r="B98" s="4" t="str">
        <f>PSSE!B107</f>
        <v>NAMCHIEN_H1</v>
      </c>
      <c r="C98" s="4">
        <f>PSSE!D107</f>
        <v>13.8</v>
      </c>
      <c r="D98" s="52">
        <f>PSSE!E107</f>
        <v>110</v>
      </c>
      <c r="E98" s="52" t="str">
        <f>PSSE!F107</f>
        <v>TD</v>
      </c>
      <c r="F98" s="52">
        <f>PSSE!G107</f>
        <v>1</v>
      </c>
      <c r="G98" s="52" t="str">
        <f t="shared" si="2"/>
        <v>AVR13.8110TD1</v>
      </c>
      <c r="H98" s="52">
        <f>COUNTIF(Data!$G$3:$BA$2935,AVR!$G98)</f>
        <v>1</v>
      </c>
      <c r="I98" s="52" t="str">
        <f>IF($H98=0,"",VLOOKUP($G98,Data!$G$3:$BA$2935,2,FALSE))</f>
        <v>'ESST4B'</v>
      </c>
      <c r="J98" s="52">
        <f>PSSE!C107</f>
        <v>1</v>
      </c>
      <c r="K98" s="52">
        <f>IF($H98=0,"",VLOOKUP($G98,Data!$G$3:$BA$2935,4,FALSE))</f>
        <v>0</v>
      </c>
      <c r="L98" s="52">
        <f>IF($H98=0,"",VLOOKUP($G98,Data!$G$3:$BA$2935,5,FALSE))</f>
        <v>10.75</v>
      </c>
      <c r="M98" s="52">
        <f>IF($H98=0,"",VLOOKUP($G98,Data!$G$3:$BA$2935,6,FALSE))</f>
        <v>10.75</v>
      </c>
      <c r="N98" s="52">
        <f>IF($H98=0,"",VLOOKUP($G98,Data!$G$3:$BA$2935,7,FALSE))</f>
        <v>5</v>
      </c>
      <c r="O98" s="52">
        <f>IF($H98=0,"",VLOOKUP($G98,Data!$G$3:$BA$2935,8,FALSE))</f>
        <v>-0.87</v>
      </c>
      <c r="P98" s="52">
        <f>IF($H98=0,"",VLOOKUP($G98,Data!$G$3:$BA$2935,9,FALSE))</f>
        <v>0</v>
      </c>
      <c r="Q98" s="52">
        <f>IF($H98=0,"",VLOOKUP($G98,Data!$G$3:$BA$2935,10,FALSE))</f>
        <v>1</v>
      </c>
      <c r="R98" s="52">
        <f>IF($H98=0,"",VLOOKUP($G98,Data!$G$3:$BA$2935,11,FALSE))</f>
        <v>0</v>
      </c>
      <c r="S98" s="52">
        <f>IF($H98=0,"",VLOOKUP($G98,Data!$G$3:$BA$2935,12,FALSE))</f>
        <v>99</v>
      </c>
      <c r="T98" s="52">
        <f>IF($H98=0,"",VLOOKUP($G98,Data!$G$3:$BA$2935,13,FALSE))</f>
        <v>-99</v>
      </c>
      <c r="U98" s="52">
        <f>IF($H98=0,"",VLOOKUP($G98,Data!$G$3:$BA$2935,14,FALSE))</f>
        <v>0</v>
      </c>
      <c r="V98" s="52">
        <f>IF($H98=0,"",VLOOKUP($G98,Data!$G$3:$BA$2935,15,FALSE))</f>
        <v>9.3000000000000007</v>
      </c>
      <c r="W98" s="52">
        <f>IF($H98=0,"",VLOOKUP($G98,Data!$G$3:$BA$2935,16,FALSE))</f>
        <v>0</v>
      </c>
      <c r="X98" s="52">
        <f>IF($H98=0,"",VLOOKUP($G98,Data!$G$3:$BA$2935,17,FALSE))</f>
        <v>11.63</v>
      </c>
      <c r="Y98" s="52">
        <f>IF($H98=0,"",VLOOKUP($G98,Data!$G$3:$BA$2935,18,FALSE))</f>
        <v>0.113</v>
      </c>
      <c r="Z98" s="52">
        <f>IF($H98=0,"",VLOOKUP($G98,Data!$G$3:$BA$2935,19,FALSE))</f>
        <v>0.124</v>
      </c>
      <c r="AA98" s="52">
        <f>IF($H98=0,"",VLOOKUP($G98,Data!$G$3:$BA$2935,20,FALSE))</f>
        <v>0</v>
      </c>
      <c r="AB98" s="4" t="str">
        <f>IF($H98=0,"",VLOOKUP($G98,Data!$G$3:$BA$2935,21,FALSE))</f>
        <v>/</v>
      </c>
      <c r="AC98" s="4" t="str">
        <f>IF($H98=0,"",VLOOKUP($G98,Data!$G$3:$BA$2935,22,FALSE))</f>
        <v>/</v>
      </c>
      <c r="AD98" s="4" t="str">
        <f>IF($H98=0,"",VLOOKUP($G98,Data!$G$3:$BA$2935,23,FALSE))</f>
        <v/>
      </c>
      <c r="AE98" s="4" t="str">
        <f>IF($H98=0,"",VLOOKUP($G98,Data!$G$3:$BA$2935,24,FALSE))</f>
        <v/>
      </c>
      <c r="AF98" s="4" t="str">
        <f>IF($H98=0,"",VLOOKUP($G98,Data!$G$3:$BA$2935,25,FALSE))</f>
        <v/>
      </c>
      <c r="AG98" s="4" t="str">
        <f>IF($H98=0,"",VLOOKUP($G98,Data!$G$3:$BA$2935,26,FALSE))</f>
        <v/>
      </c>
      <c r="AH98" s="4" t="str">
        <f>IF($H98=0,"",VLOOKUP($G98,Data!$G$3:$BA$2935,27,FALSE))</f>
        <v/>
      </c>
      <c r="AI98" s="4" t="str">
        <f>IF($H98=0,"",VLOOKUP($G98,Data!$G$3:$BA$2935,28,FALSE))</f>
        <v/>
      </c>
      <c r="AJ98" s="4" t="str">
        <f>IF($H98=0,"",VLOOKUP($G98,Data!$G$3:$BA$2935,29,FALSE))</f>
        <v/>
      </c>
      <c r="AK98" s="4" t="str">
        <f>IF($H98=0,"",VLOOKUP($G98,Data!$G$3:$BA$2935,30,FALSE))</f>
        <v/>
      </c>
      <c r="AL98" s="4" t="str">
        <f>IF($H98=0,"",VLOOKUP($G98,Data!$G$3:$BA$2935,31,FALSE))</f>
        <v/>
      </c>
      <c r="AM98" s="4" t="str">
        <f>IF($H98=0,"",VLOOKUP($G98,Data!$G$3:$BA$2935,32,FALSE))</f>
        <v/>
      </c>
      <c r="AN98" s="4" t="str">
        <f>IF($H98=0,"",VLOOKUP($G98,Data!$G$3:$BA$2935,33,FALSE))</f>
        <v/>
      </c>
      <c r="AO98" s="4" t="str">
        <f>IF($H98=0,"",VLOOKUP($G98,Data!$G$3:$BA$2935,34,FALSE))</f>
        <v/>
      </c>
      <c r="AP98" s="4" t="str">
        <f>IF($H98=0,"",VLOOKUP($G98,Data!$G$3:$BA$2935,35,FALSE))</f>
        <v/>
      </c>
      <c r="AQ98" s="4" t="str">
        <f>IF($H98=0,"",VLOOKUP($G98,Data!$G$3:$BA$2935,36,FALSE))</f>
        <v/>
      </c>
      <c r="AR98" s="4" t="str">
        <f>IF($H98=0,"",VLOOKUP($G98,Data!$G$3:$BA$2935,37,FALSE))</f>
        <v/>
      </c>
      <c r="AS98" s="4" t="str">
        <f>IF($H98=0,"",VLOOKUP($G98,Data!$G$3:$BA$2935,38,FALSE))</f>
        <v/>
      </c>
      <c r="AT98" s="4" t="str">
        <f>IF($H98=0,"",VLOOKUP($G98,Data!$G$3:$BA$2935,39,FALSE))</f>
        <v/>
      </c>
    </row>
    <row r="99" spans="1:46" x14ac:dyDescent="0.3">
      <c r="A99" s="4">
        <f>PSSE!A108</f>
        <v>919022</v>
      </c>
      <c r="B99" s="4" t="str">
        <f>PSSE!B108</f>
        <v>NAMCHIEN_H2</v>
      </c>
      <c r="C99" s="4">
        <f>PSSE!D108</f>
        <v>13.8</v>
      </c>
      <c r="D99" s="52">
        <f>PSSE!E108</f>
        <v>110</v>
      </c>
      <c r="E99" s="52" t="str">
        <f>PSSE!F108</f>
        <v>TD</v>
      </c>
      <c r="F99" s="52">
        <f>PSSE!G108</f>
        <v>1</v>
      </c>
      <c r="G99" s="52" t="str">
        <f t="shared" si="2"/>
        <v>AVR13.8110TD1</v>
      </c>
      <c r="H99" s="52">
        <f>COUNTIF(Data!$G$3:$BA$2935,AVR!$G99)</f>
        <v>1</v>
      </c>
      <c r="I99" s="52" t="str">
        <f>IF($H99=0,"",VLOOKUP($G99,Data!$G$3:$BA$2935,2,FALSE))</f>
        <v>'ESST4B'</v>
      </c>
      <c r="J99" s="52">
        <f>PSSE!C108</f>
        <v>1</v>
      </c>
      <c r="K99" s="52">
        <f>IF($H99=0,"",VLOOKUP($G99,Data!$G$3:$BA$2935,4,FALSE))</f>
        <v>0</v>
      </c>
      <c r="L99" s="52">
        <f>IF($H99=0,"",VLOOKUP($G99,Data!$G$3:$BA$2935,5,FALSE))</f>
        <v>10.75</v>
      </c>
      <c r="M99" s="52">
        <f>IF($H99=0,"",VLOOKUP($G99,Data!$G$3:$BA$2935,6,FALSE))</f>
        <v>10.75</v>
      </c>
      <c r="N99" s="52">
        <f>IF($H99=0,"",VLOOKUP($G99,Data!$G$3:$BA$2935,7,FALSE))</f>
        <v>5</v>
      </c>
      <c r="O99" s="52">
        <f>IF($H99=0,"",VLOOKUP($G99,Data!$G$3:$BA$2935,8,FALSE))</f>
        <v>-0.87</v>
      </c>
      <c r="P99" s="52">
        <f>IF($H99=0,"",VLOOKUP($G99,Data!$G$3:$BA$2935,9,FALSE))</f>
        <v>0</v>
      </c>
      <c r="Q99" s="52">
        <f>IF($H99=0,"",VLOOKUP($G99,Data!$G$3:$BA$2935,10,FALSE))</f>
        <v>1</v>
      </c>
      <c r="R99" s="52">
        <f>IF($H99=0,"",VLOOKUP($G99,Data!$G$3:$BA$2935,11,FALSE))</f>
        <v>0</v>
      </c>
      <c r="S99" s="52">
        <f>IF($H99=0,"",VLOOKUP($G99,Data!$G$3:$BA$2935,12,FALSE))</f>
        <v>99</v>
      </c>
      <c r="T99" s="52">
        <f>IF($H99=0,"",VLOOKUP($G99,Data!$G$3:$BA$2935,13,FALSE))</f>
        <v>-99</v>
      </c>
      <c r="U99" s="52">
        <f>IF($H99=0,"",VLOOKUP($G99,Data!$G$3:$BA$2935,14,FALSE))</f>
        <v>0</v>
      </c>
      <c r="V99" s="52">
        <f>IF($H99=0,"",VLOOKUP($G99,Data!$G$3:$BA$2935,15,FALSE))</f>
        <v>9.3000000000000007</v>
      </c>
      <c r="W99" s="52">
        <f>IF($H99=0,"",VLOOKUP($G99,Data!$G$3:$BA$2935,16,FALSE))</f>
        <v>0</v>
      </c>
      <c r="X99" s="52">
        <f>IF($H99=0,"",VLOOKUP($G99,Data!$G$3:$BA$2935,17,FALSE))</f>
        <v>11.63</v>
      </c>
      <c r="Y99" s="52">
        <f>IF($H99=0,"",VLOOKUP($G99,Data!$G$3:$BA$2935,18,FALSE))</f>
        <v>0.113</v>
      </c>
      <c r="Z99" s="52">
        <f>IF($H99=0,"",VLOOKUP($G99,Data!$G$3:$BA$2935,19,FALSE))</f>
        <v>0.124</v>
      </c>
      <c r="AA99" s="52">
        <f>IF($H99=0,"",VLOOKUP($G99,Data!$G$3:$BA$2935,20,FALSE))</f>
        <v>0</v>
      </c>
      <c r="AB99" s="4" t="str">
        <f>IF($H99=0,"",VLOOKUP($G99,Data!$G$3:$BA$2935,21,FALSE))</f>
        <v>/</v>
      </c>
      <c r="AC99" s="4" t="str">
        <f>IF($H99=0,"",VLOOKUP($G99,Data!$G$3:$BA$2935,22,FALSE))</f>
        <v>/</v>
      </c>
      <c r="AD99" s="4" t="str">
        <f>IF($H99=0,"",VLOOKUP($G99,Data!$G$3:$BA$2935,23,FALSE))</f>
        <v/>
      </c>
      <c r="AE99" s="4" t="str">
        <f>IF($H99=0,"",VLOOKUP($G99,Data!$G$3:$BA$2935,24,FALSE))</f>
        <v/>
      </c>
      <c r="AF99" s="4" t="str">
        <f>IF($H99=0,"",VLOOKUP($G99,Data!$G$3:$BA$2935,25,FALSE))</f>
        <v/>
      </c>
      <c r="AG99" s="4" t="str">
        <f>IF($H99=0,"",VLOOKUP($G99,Data!$G$3:$BA$2935,26,FALSE))</f>
        <v/>
      </c>
      <c r="AH99" s="4" t="str">
        <f>IF($H99=0,"",VLOOKUP($G99,Data!$G$3:$BA$2935,27,FALSE))</f>
        <v/>
      </c>
      <c r="AI99" s="4" t="str">
        <f>IF($H99=0,"",VLOOKUP($G99,Data!$G$3:$BA$2935,28,FALSE))</f>
        <v/>
      </c>
      <c r="AJ99" s="4" t="str">
        <f>IF($H99=0,"",VLOOKUP($G99,Data!$G$3:$BA$2935,29,FALSE))</f>
        <v/>
      </c>
      <c r="AK99" s="4" t="str">
        <f>IF($H99=0,"",VLOOKUP($G99,Data!$G$3:$BA$2935,30,FALSE))</f>
        <v/>
      </c>
      <c r="AL99" s="4" t="str">
        <f>IF($H99=0,"",VLOOKUP($G99,Data!$G$3:$BA$2935,31,FALSE))</f>
        <v/>
      </c>
      <c r="AM99" s="4" t="str">
        <f>IF($H99=0,"",VLOOKUP($G99,Data!$G$3:$BA$2935,32,FALSE))</f>
        <v/>
      </c>
      <c r="AN99" s="4" t="str">
        <f>IF($H99=0,"",VLOOKUP($G99,Data!$G$3:$BA$2935,33,FALSE))</f>
        <v/>
      </c>
      <c r="AO99" s="4" t="str">
        <f>IF($H99=0,"",VLOOKUP($G99,Data!$G$3:$BA$2935,34,FALSE))</f>
        <v/>
      </c>
      <c r="AP99" s="4" t="str">
        <f>IF($H99=0,"",VLOOKUP($G99,Data!$G$3:$BA$2935,35,FALSE))</f>
        <v/>
      </c>
      <c r="AQ99" s="4" t="str">
        <f>IF($H99=0,"",VLOOKUP($G99,Data!$G$3:$BA$2935,36,FALSE))</f>
        <v/>
      </c>
      <c r="AR99" s="4" t="str">
        <f>IF($H99=0,"",VLOOKUP($G99,Data!$G$3:$BA$2935,37,FALSE))</f>
        <v/>
      </c>
      <c r="AS99" s="4" t="str">
        <f>IF($H99=0,"",VLOOKUP($G99,Data!$G$3:$BA$2935,38,FALSE))</f>
        <v/>
      </c>
      <c r="AT99" s="4" t="str">
        <f>IF($H99=0,"",VLOOKUP($G99,Data!$G$3:$BA$2935,39,FALSE))</f>
        <v/>
      </c>
    </row>
    <row r="100" spans="1:46" x14ac:dyDescent="0.3">
      <c r="A100" s="4">
        <f>PSSE!A109</f>
        <v>919041</v>
      </c>
      <c r="B100" s="4" t="str">
        <f>PSSE!B109</f>
        <v>LUONGPRAB_H1</v>
      </c>
      <c r="C100" s="4">
        <f>PSSE!D109</f>
        <v>15.8</v>
      </c>
      <c r="D100" s="52">
        <f>PSSE!E109</f>
        <v>240</v>
      </c>
      <c r="E100" s="52" t="str">
        <f>PSSE!F109</f>
        <v>TD</v>
      </c>
      <c r="F100" s="52">
        <f>PSSE!G109</f>
        <v>1</v>
      </c>
      <c r="G100" s="52" t="str">
        <f t="shared" si="2"/>
        <v>AVR15.8240TD1</v>
      </c>
      <c r="H100" s="52">
        <f>COUNTIF(Data!$G$3:$BA$2935,AVR!$G100)</f>
        <v>1</v>
      </c>
      <c r="I100" s="52" t="str">
        <f>IF($H100=0,"",VLOOKUP($G100,Data!$G$3:$BA$2935,2,FALSE))</f>
        <v>'EXAC4'</v>
      </c>
      <c r="J100" s="52">
        <f>PSSE!C109</f>
        <v>1</v>
      </c>
      <c r="K100" s="52">
        <f>IF($H100=0,"",VLOOKUP($G100,Data!$G$3:$BA$2935,4,FALSE))</f>
        <v>0</v>
      </c>
      <c r="L100" s="52">
        <f>IF($H100=0,"",VLOOKUP($G100,Data!$G$3:$BA$2935,5,FALSE))</f>
        <v>0.2</v>
      </c>
      <c r="M100" s="52">
        <f>IF($H100=0,"",VLOOKUP($G100,Data!$G$3:$BA$2935,6,FALSE))</f>
        <v>-0.19900000000000001</v>
      </c>
      <c r="N100" s="52">
        <f>IF($H100=0,"",VLOOKUP($G100,Data!$G$3:$BA$2935,7,FALSE))</f>
        <v>0</v>
      </c>
      <c r="O100" s="52">
        <f>IF($H100=0,"",VLOOKUP($G100,Data!$G$3:$BA$2935,8,FALSE))</f>
        <v>5</v>
      </c>
      <c r="P100" s="52">
        <f>IF($H100=0,"",VLOOKUP($G100,Data!$G$3:$BA$2935,9,FALSE))</f>
        <v>250</v>
      </c>
      <c r="Q100" s="52">
        <f>IF($H100=0,"",VLOOKUP($G100,Data!$G$3:$BA$2935,10,FALSE))</f>
        <v>0.05</v>
      </c>
      <c r="R100" s="52">
        <f>IF($H100=0,"",VLOOKUP($G100,Data!$G$3:$BA$2935,11,FALSE))</f>
        <v>5.64</v>
      </c>
      <c r="S100" s="52">
        <f>IF($H100=0,"",VLOOKUP($G100,Data!$G$3:$BA$2935,12,FALSE))</f>
        <v>0</v>
      </c>
      <c r="T100" s="52">
        <f>IF($H100=0,"",VLOOKUP($G100,Data!$G$3:$BA$2935,13,FALSE))</f>
        <v>0</v>
      </c>
      <c r="U100" s="52" t="str">
        <f>IF($H100=0,"",VLOOKUP($G100,Data!$G$3:$BA$2935,14,FALSE))</f>
        <v>/</v>
      </c>
      <c r="V100" s="52" t="str">
        <f>IF($H100=0,"",VLOOKUP($G100,Data!$G$3:$BA$2935,15,FALSE))</f>
        <v>/</v>
      </c>
      <c r="W100" s="52" t="str">
        <f>IF($H100=0,"",VLOOKUP($G100,Data!$G$3:$BA$2935,16,FALSE))</f>
        <v/>
      </c>
      <c r="X100" s="52" t="str">
        <f>IF($H100=0,"",VLOOKUP($G100,Data!$G$3:$BA$2935,17,FALSE))</f>
        <v/>
      </c>
      <c r="Y100" s="52" t="str">
        <f>IF($H100=0,"",VLOOKUP($G100,Data!$G$3:$BA$2935,18,FALSE))</f>
        <v/>
      </c>
      <c r="Z100" s="52" t="str">
        <f>IF($H100=0,"",VLOOKUP($G100,Data!$G$3:$BA$2935,19,FALSE))</f>
        <v/>
      </c>
      <c r="AA100" s="52" t="str">
        <f>IF($H100=0,"",VLOOKUP($G100,Data!$G$3:$BA$2935,20,FALSE))</f>
        <v/>
      </c>
      <c r="AB100" s="4" t="str">
        <f>IF($H100=0,"",VLOOKUP($G100,Data!$G$3:$BA$2935,21,FALSE))</f>
        <v/>
      </c>
      <c r="AC100" s="4" t="str">
        <f>IF($H100=0,"",VLOOKUP($G100,Data!$G$3:$BA$2935,22,FALSE))</f>
        <v/>
      </c>
      <c r="AD100" s="4" t="str">
        <f>IF($H100=0,"",VLOOKUP($G100,Data!$G$3:$BA$2935,23,FALSE))</f>
        <v/>
      </c>
      <c r="AE100" s="4" t="str">
        <f>IF($H100=0,"",VLOOKUP($G100,Data!$G$3:$BA$2935,24,FALSE))</f>
        <v/>
      </c>
      <c r="AF100" s="4" t="str">
        <f>IF($H100=0,"",VLOOKUP($G100,Data!$G$3:$BA$2935,25,FALSE))</f>
        <v/>
      </c>
      <c r="AG100" s="4" t="str">
        <f>IF($H100=0,"",VLOOKUP($G100,Data!$G$3:$BA$2935,26,FALSE))</f>
        <v/>
      </c>
      <c r="AH100" s="4" t="str">
        <f>IF($H100=0,"",VLOOKUP($G100,Data!$G$3:$BA$2935,27,FALSE))</f>
        <v/>
      </c>
      <c r="AI100" s="4" t="str">
        <f>IF($H100=0,"",VLOOKUP($G100,Data!$G$3:$BA$2935,28,FALSE))</f>
        <v/>
      </c>
      <c r="AJ100" s="4" t="str">
        <f>IF($H100=0,"",VLOOKUP($G100,Data!$G$3:$BA$2935,29,FALSE))</f>
        <v/>
      </c>
      <c r="AK100" s="4" t="str">
        <f>IF($H100=0,"",VLOOKUP($G100,Data!$G$3:$BA$2935,30,FALSE))</f>
        <v/>
      </c>
      <c r="AL100" s="4" t="str">
        <f>IF($H100=0,"",VLOOKUP($G100,Data!$G$3:$BA$2935,31,FALSE))</f>
        <v/>
      </c>
      <c r="AM100" s="4" t="str">
        <f>IF($H100=0,"",VLOOKUP($G100,Data!$G$3:$BA$2935,32,FALSE))</f>
        <v/>
      </c>
      <c r="AN100" s="4" t="str">
        <f>IF($H100=0,"",VLOOKUP($G100,Data!$G$3:$BA$2935,33,FALSE))</f>
        <v/>
      </c>
      <c r="AO100" s="4" t="str">
        <f>IF($H100=0,"",VLOOKUP($G100,Data!$G$3:$BA$2935,34,FALSE))</f>
        <v/>
      </c>
      <c r="AP100" s="4" t="str">
        <f>IF($H100=0,"",VLOOKUP($G100,Data!$G$3:$BA$2935,35,FALSE))</f>
        <v/>
      </c>
      <c r="AQ100" s="4" t="str">
        <f>IF($H100=0,"",VLOOKUP($G100,Data!$G$3:$BA$2935,36,FALSE))</f>
        <v/>
      </c>
      <c r="AR100" s="4" t="str">
        <f>IF($H100=0,"",VLOOKUP($G100,Data!$G$3:$BA$2935,37,FALSE))</f>
        <v/>
      </c>
      <c r="AS100" s="4" t="str">
        <f>IF($H100=0,"",VLOOKUP($G100,Data!$G$3:$BA$2935,38,FALSE))</f>
        <v/>
      </c>
      <c r="AT100" s="4" t="str">
        <f>IF($H100=0,"",VLOOKUP($G100,Data!$G$3:$BA$2935,39,FALSE))</f>
        <v/>
      </c>
    </row>
    <row r="101" spans="1:46" x14ac:dyDescent="0.3">
      <c r="A101" s="4">
        <f>PSSE!A110</f>
        <v>919042</v>
      </c>
      <c r="B101" s="4" t="str">
        <f>PSSE!B110</f>
        <v>LUONGPRAB_H2</v>
      </c>
      <c r="C101" s="4">
        <f>PSSE!D110</f>
        <v>15.8</v>
      </c>
      <c r="D101" s="52">
        <f>PSSE!E110</f>
        <v>240</v>
      </c>
      <c r="E101" s="52" t="str">
        <f>PSSE!F110</f>
        <v>TD</v>
      </c>
      <c r="F101" s="52">
        <f>PSSE!G110</f>
        <v>1</v>
      </c>
      <c r="G101" s="52" t="str">
        <f t="shared" si="2"/>
        <v>AVR15.8240TD1</v>
      </c>
      <c r="H101" s="52">
        <f>COUNTIF(Data!$G$3:$BA$2935,AVR!$G101)</f>
        <v>1</v>
      </c>
      <c r="I101" s="52" t="str">
        <f>IF($H101=0,"",VLOOKUP($G101,Data!$G$3:$BA$2935,2,FALSE))</f>
        <v>'EXAC4'</v>
      </c>
      <c r="J101" s="52">
        <f>PSSE!C110</f>
        <v>1</v>
      </c>
      <c r="K101" s="52">
        <f>IF($H101=0,"",VLOOKUP($G101,Data!$G$3:$BA$2935,4,FALSE))</f>
        <v>0</v>
      </c>
      <c r="L101" s="52">
        <f>IF($H101=0,"",VLOOKUP($G101,Data!$G$3:$BA$2935,5,FALSE))</f>
        <v>0.2</v>
      </c>
      <c r="M101" s="52">
        <f>IF($H101=0,"",VLOOKUP($G101,Data!$G$3:$BA$2935,6,FALSE))</f>
        <v>-0.19900000000000001</v>
      </c>
      <c r="N101" s="52">
        <f>IF($H101=0,"",VLOOKUP($G101,Data!$G$3:$BA$2935,7,FALSE))</f>
        <v>0</v>
      </c>
      <c r="O101" s="52">
        <f>IF($H101=0,"",VLOOKUP($G101,Data!$G$3:$BA$2935,8,FALSE))</f>
        <v>5</v>
      </c>
      <c r="P101" s="52">
        <f>IF($H101=0,"",VLOOKUP($G101,Data!$G$3:$BA$2935,9,FALSE))</f>
        <v>250</v>
      </c>
      <c r="Q101" s="52">
        <f>IF($H101=0,"",VLOOKUP($G101,Data!$G$3:$BA$2935,10,FALSE))</f>
        <v>0.05</v>
      </c>
      <c r="R101" s="52">
        <f>IF($H101=0,"",VLOOKUP($G101,Data!$G$3:$BA$2935,11,FALSE))</f>
        <v>5.64</v>
      </c>
      <c r="S101" s="52">
        <f>IF($H101=0,"",VLOOKUP($G101,Data!$G$3:$BA$2935,12,FALSE))</f>
        <v>0</v>
      </c>
      <c r="T101" s="52">
        <f>IF($H101=0,"",VLOOKUP($G101,Data!$G$3:$BA$2935,13,FALSE))</f>
        <v>0</v>
      </c>
      <c r="U101" s="52" t="str">
        <f>IF($H101=0,"",VLOOKUP($G101,Data!$G$3:$BA$2935,14,FALSE))</f>
        <v>/</v>
      </c>
      <c r="V101" s="52" t="str">
        <f>IF($H101=0,"",VLOOKUP($G101,Data!$G$3:$BA$2935,15,FALSE))</f>
        <v>/</v>
      </c>
      <c r="W101" s="52" t="str">
        <f>IF($H101=0,"",VLOOKUP($G101,Data!$G$3:$BA$2935,16,FALSE))</f>
        <v/>
      </c>
      <c r="X101" s="52" t="str">
        <f>IF($H101=0,"",VLOOKUP($G101,Data!$G$3:$BA$2935,17,FALSE))</f>
        <v/>
      </c>
      <c r="Y101" s="52" t="str">
        <f>IF($H101=0,"",VLOOKUP($G101,Data!$G$3:$BA$2935,18,FALSE))</f>
        <v/>
      </c>
      <c r="Z101" s="52" t="str">
        <f>IF($H101=0,"",VLOOKUP($G101,Data!$G$3:$BA$2935,19,FALSE))</f>
        <v/>
      </c>
      <c r="AA101" s="52" t="str">
        <f>IF($H101=0,"",VLOOKUP($G101,Data!$G$3:$BA$2935,20,FALSE))</f>
        <v/>
      </c>
      <c r="AB101" s="4" t="str">
        <f>IF($H101=0,"",VLOOKUP($G101,Data!$G$3:$BA$2935,21,FALSE))</f>
        <v/>
      </c>
      <c r="AC101" s="4" t="str">
        <f>IF($H101=0,"",VLOOKUP($G101,Data!$G$3:$BA$2935,22,FALSE))</f>
        <v/>
      </c>
      <c r="AD101" s="4" t="str">
        <f>IF($H101=0,"",VLOOKUP($G101,Data!$G$3:$BA$2935,23,FALSE))</f>
        <v/>
      </c>
      <c r="AE101" s="4" t="str">
        <f>IF($H101=0,"",VLOOKUP($G101,Data!$G$3:$BA$2935,24,FALSE))</f>
        <v/>
      </c>
      <c r="AF101" s="4" t="str">
        <f>IF($H101=0,"",VLOOKUP($G101,Data!$G$3:$BA$2935,25,FALSE))</f>
        <v/>
      </c>
      <c r="AG101" s="4" t="str">
        <f>IF($H101=0,"",VLOOKUP($G101,Data!$G$3:$BA$2935,26,FALSE))</f>
        <v/>
      </c>
      <c r="AH101" s="4" t="str">
        <f>IF($H101=0,"",VLOOKUP($G101,Data!$G$3:$BA$2935,27,FALSE))</f>
        <v/>
      </c>
      <c r="AI101" s="4" t="str">
        <f>IF($H101=0,"",VLOOKUP($G101,Data!$G$3:$BA$2935,28,FALSE))</f>
        <v/>
      </c>
      <c r="AJ101" s="4" t="str">
        <f>IF($H101=0,"",VLOOKUP($G101,Data!$G$3:$BA$2935,29,FALSE))</f>
        <v/>
      </c>
      <c r="AK101" s="4" t="str">
        <f>IF($H101=0,"",VLOOKUP($G101,Data!$G$3:$BA$2935,30,FALSE))</f>
        <v/>
      </c>
      <c r="AL101" s="4" t="str">
        <f>IF($H101=0,"",VLOOKUP($G101,Data!$G$3:$BA$2935,31,FALSE))</f>
        <v/>
      </c>
      <c r="AM101" s="4" t="str">
        <f>IF($H101=0,"",VLOOKUP($G101,Data!$G$3:$BA$2935,32,FALSE))</f>
        <v/>
      </c>
      <c r="AN101" s="4" t="str">
        <f>IF($H101=0,"",VLOOKUP($G101,Data!$G$3:$BA$2935,33,FALSE))</f>
        <v/>
      </c>
      <c r="AO101" s="4" t="str">
        <f>IF($H101=0,"",VLOOKUP($G101,Data!$G$3:$BA$2935,34,FALSE))</f>
        <v/>
      </c>
      <c r="AP101" s="4" t="str">
        <f>IF($H101=0,"",VLOOKUP($G101,Data!$G$3:$BA$2935,35,FALSE))</f>
        <v/>
      </c>
      <c r="AQ101" s="4" t="str">
        <f>IF($H101=0,"",VLOOKUP($G101,Data!$G$3:$BA$2935,36,FALSE))</f>
        <v/>
      </c>
      <c r="AR101" s="4" t="str">
        <f>IF($H101=0,"",VLOOKUP($G101,Data!$G$3:$BA$2935,37,FALSE))</f>
        <v/>
      </c>
      <c r="AS101" s="4" t="str">
        <f>IF($H101=0,"",VLOOKUP($G101,Data!$G$3:$BA$2935,38,FALSE))</f>
        <v/>
      </c>
      <c r="AT101" s="4" t="str">
        <f>IF($H101=0,"",VLOOKUP($G101,Data!$G$3:$BA$2935,39,FALSE))</f>
        <v/>
      </c>
    </row>
    <row r="102" spans="1:46" x14ac:dyDescent="0.3">
      <c r="A102" s="4">
        <f>PSSE!A111</f>
        <v>919043</v>
      </c>
      <c r="B102" s="4" t="str">
        <f>PSSE!B111</f>
        <v>LUONGPRAB_H3</v>
      </c>
      <c r="C102" s="4">
        <f>PSSE!D111</f>
        <v>15.8</v>
      </c>
      <c r="D102" s="52">
        <f>PSSE!E111</f>
        <v>240</v>
      </c>
      <c r="E102" s="52" t="str">
        <f>PSSE!F111</f>
        <v>TD</v>
      </c>
      <c r="F102" s="52">
        <f>PSSE!G111</f>
        <v>1</v>
      </c>
      <c r="G102" s="52" t="str">
        <f t="shared" si="2"/>
        <v>AVR15.8240TD1</v>
      </c>
      <c r="H102" s="52">
        <f>COUNTIF(Data!$G$3:$BA$2935,AVR!$G102)</f>
        <v>1</v>
      </c>
      <c r="I102" s="52" t="str">
        <f>IF($H102=0,"",VLOOKUP($G102,Data!$G$3:$BA$2935,2,FALSE))</f>
        <v>'EXAC4'</v>
      </c>
      <c r="J102" s="52">
        <f>PSSE!C111</f>
        <v>1</v>
      </c>
      <c r="K102" s="52">
        <f>IF($H102=0,"",VLOOKUP($G102,Data!$G$3:$BA$2935,4,FALSE))</f>
        <v>0</v>
      </c>
      <c r="L102" s="52">
        <f>IF($H102=0,"",VLOOKUP($G102,Data!$G$3:$BA$2935,5,FALSE))</f>
        <v>0.2</v>
      </c>
      <c r="M102" s="52">
        <f>IF($H102=0,"",VLOOKUP($G102,Data!$G$3:$BA$2935,6,FALSE))</f>
        <v>-0.19900000000000001</v>
      </c>
      <c r="N102" s="52">
        <f>IF($H102=0,"",VLOOKUP($G102,Data!$G$3:$BA$2935,7,FALSE))</f>
        <v>0</v>
      </c>
      <c r="O102" s="52">
        <f>IF($H102=0,"",VLOOKUP($G102,Data!$G$3:$BA$2935,8,FALSE))</f>
        <v>5</v>
      </c>
      <c r="P102" s="52">
        <f>IF($H102=0,"",VLOOKUP($G102,Data!$G$3:$BA$2935,9,FALSE))</f>
        <v>250</v>
      </c>
      <c r="Q102" s="52">
        <f>IF($H102=0,"",VLOOKUP($G102,Data!$G$3:$BA$2935,10,FALSE))</f>
        <v>0.05</v>
      </c>
      <c r="R102" s="52">
        <f>IF($H102=0,"",VLOOKUP($G102,Data!$G$3:$BA$2935,11,FALSE))</f>
        <v>5.64</v>
      </c>
      <c r="S102" s="52">
        <f>IF($H102=0,"",VLOOKUP($G102,Data!$G$3:$BA$2935,12,FALSE))</f>
        <v>0</v>
      </c>
      <c r="T102" s="52">
        <f>IF($H102=0,"",VLOOKUP($G102,Data!$G$3:$BA$2935,13,FALSE))</f>
        <v>0</v>
      </c>
      <c r="U102" s="52" t="str">
        <f>IF($H102=0,"",VLOOKUP($G102,Data!$G$3:$BA$2935,14,FALSE))</f>
        <v>/</v>
      </c>
      <c r="V102" s="52" t="str">
        <f>IF($H102=0,"",VLOOKUP($G102,Data!$G$3:$BA$2935,15,FALSE))</f>
        <v>/</v>
      </c>
      <c r="W102" s="52" t="str">
        <f>IF($H102=0,"",VLOOKUP($G102,Data!$G$3:$BA$2935,16,FALSE))</f>
        <v/>
      </c>
      <c r="X102" s="52" t="str">
        <f>IF($H102=0,"",VLOOKUP($G102,Data!$G$3:$BA$2935,17,FALSE))</f>
        <v/>
      </c>
      <c r="Y102" s="52" t="str">
        <f>IF($H102=0,"",VLOOKUP($G102,Data!$G$3:$BA$2935,18,FALSE))</f>
        <v/>
      </c>
      <c r="Z102" s="52" t="str">
        <f>IF($H102=0,"",VLOOKUP($G102,Data!$G$3:$BA$2935,19,FALSE))</f>
        <v/>
      </c>
      <c r="AA102" s="52" t="str">
        <f>IF($H102=0,"",VLOOKUP($G102,Data!$G$3:$BA$2935,20,FALSE))</f>
        <v/>
      </c>
      <c r="AB102" s="4" t="str">
        <f>IF($H102=0,"",VLOOKUP($G102,Data!$G$3:$BA$2935,21,FALSE))</f>
        <v/>
      </c>
      <c r="AC102" s="4" t="str">
        <f>IF($H102=0,"",VLOOKUP($G102,Data!$G$3:$BA$2935,22,FALSE))</f>
        <v/>
      </c>
      <c r="AD102" s="4" t="str">
        <f>IF($H102=0,"",VLOOKUP($G102,Data!$G$3:$BA$2935,23,FALSE))</f>
        <v/>
      </c>
      <c r="AE102" s="4" t="str">
        <f>IF($H102=0,"",VLOOKUP($G102,Data!$G$3:$BA$2935,24,FALSE))</f>
        <v/>
      </c>
      <c r="AF102" s="4" t="str">
        <f>IF($H102=0,"",VLOOKUP($G102,Data!$G$3:$BA$2935,25,FALSE))</f>
        <v/>
      </c>
      <c r="AG102" s="4" t="str">
        <f>IF($H102=0,"",VLOOKUP($G102,Data!$G$3:$BA$2935,26,FALSE))</f>
        <v/>
      </c>
      <c r="AH102" s="4" t="str">
        <f>IF($H102=0,"",VLOOKUP($G102,Data!$G$3:$BA$2935,27,FALSE))</f>
        <v/>
      </c>
      <c r="AI102" s="4" t="str">
        <f>IF($H102=0,"",VLOOKUP($G102,Data!$G$3:$BA$2935,28,FALSE))</f>
        <v/>
      </c>
      <c r="AJ102" s="4" t="str">
        <f>IF($H102=0,"",VLOOKUP($G102,Data!$G$3:$BA$2935,29,FALSE))</f>
        <v/>
      </c>
      <c r="AK102" s="4" t="str">
        <f>IF($H102=0,"",VLOOKUP($G102,Data!$G$3:$BA$2935,30,FALSE))</f>
        <v/>
      </c>
      <c r="AL102" s="4" t="str">
        <f>IF($H102=0,"",VLOOKUP($G102,Data!$G$3:$BA$2935,31,FALSE))</f>
        <v/>
      </c>
      <c r="AM102" s="4" t="str">
        <f>IF($H102=0,"",VLOOKUP($G102,Data!$G$3:$BA$2935,32,FALSE))</f>
        <v/>
      </c>
      <c r="AN102" s="4" t="str">
        <f>IF($H102=0,"",VLOOKUP($G102,Data!$G$3:$BA$2935,33,FALSE))</f>
        <v/>
      </c>
      <c r="AO102" s="4" t="str">
        <f>IF($H102=0,"",VLOOKUP($G102,Data!$G$3:$BA$2935,34,FALSE))</f>
        <v/>
      </c>
      <c r="AP102" s="4" t="str">
        <f>IF($H102=0,"",VLOOKUP($G102,Data!$G$3:$BA$2935,35,FALSE))</f>
        <v/>
      </c>
      <c r="AQ102" s="4" t="str">
        <f>IF($H102=0,"",VLOOKUP($G102,Data!$G$3:$BA$2935,36,FALSE))</f>
        <v/>
      </c>
      <c r="AR102" s="4" t="str">
        <f>IF($H102=0,"",VLOOKUP($G102,Data!$G$3:$BA$2935,37,FALSE))</f>
        <v/>
      </c>
      <c r="AS102" s="4" t="str">
        <f>IF($H102=0,"",VLOOKUP($G102,Data!$G$3:$BA$2935,38,FALSE))</f>
        <v/>
      </c>
      <c r="AT102" s="4" t="str">
        <f>IF($H102=0,"",VLOOKUP($G102,Data!$G$3:$BA$2935,39,FALSE))</f>
        <v/>
      </c>
    </row>
    <row r="103" spans="1:46" x14ac:dyDescent="0.3">
      <c r="A103" s="4">
        <f>PSSE!A112</f>
        <v>919044</v>
      </c>
      <c r="B103" s="4" t="str">
        <f>PSSE!B112</f>
        <v>LUONGPRAB_H4</v>
      </c>
      <c r="C103" s="4">
        <f>PSSE!D112</f>
        <v>15.8</v>
      </c>
      <c r="D103" s="52">
        <f>PSSE!E112</f>
        <v>240</v>
      </c>
      <c r="E103" s="52" t="str">
        <f>PSSE!F112</f>
        <v>TD</v>
      </c>
      <c r="F103" s="52">
        <f>PSSE!G112</f>
        <v>1</v>
      </c>
      <c r="G103" s="52" t="str">
        <f t="shared" si="2"/>
        <v>AVR15.8240TD1</v>
      </c>
      <c r="H103" s="52">
        <f>COUNTIF(Data!$G$3:$BA$2935,AVR!$G103)</f>
        <v>1</v>
      </c>
      <c r="I103" s="52" t="str">
        <f>IF($H103=0,"",VLOOKUP($G103,Data!$G$3:$BA$2935,2,FALSE))</f>
        <v>'EXAC4'</v>
      </c>
      <c r="J103" s="52">
        <f>PSSE!C112</f>
        <v>1</v>
      </c>
      <c r="K103" s="52">
        <f>IF($H103=0,"",VLOOKUP($G103,Data!$G$3:$BA$2935,4,FALSE))</f>
        <v>0</v>
      </c>
      <c r="L103" s="52">
        <f>IF($H103=0,"",VLOOKUP($G103,Data!$G$3:$BA$2935,5,FALSE))</f>
        <v>0.2</v>
      </c>
      <c r="M103" s="52">
        <f>IF($H103=0,"",VLOOKUP($G103,Data!$G$3:$BA$2935,6,FALSE))</f>
        <v>-0.19900000000000001</v>
      </c>
      <c r="N103" s="52">
        <f>IF($H103=0,"",VLOOKUP($G103,Data!$G$3:$BA$2935,7,FALSE))</f>
        <v>0</v>
      </c>
      <c r="O103" s="52">
        <f>IF($H103=0,"",VLOOKUP($G103,Data!$G$3:$BA$2935,8,FALSE))</f>
        <v>5</v>
      </c>
      <c r="P103" s="52">
        <f>IF($H103=0,"",VLOOKUP($G103,Data!$G$3:$BA$2935,9,FALSE))</f>
        <v>250</v>
      </c>
      <c r="Q103" s="52">
        <f>IF($H103=0,"",VLOOKUP($G103,Data!$G$3:$BA$2935,10,FALSE))</f>
        <v>0.05</v>
      </c>
      <c r="R103" s="52">
        <f>IF($H103=0,"",VLOOKUP($G103,Data!$G$3:$BA$2935,11,FALSE))</f>
        <v>5.64</v>
      </c>
      <c r="S103" s="52">
        <f>IF($H103=0,"",VLOOKUP($G103,Data!$G$3:$BA$2935,12,FALSE))</f>
        <v>0</v>
      </c>
      <c r="T103" s="52">
        <f>IF($H103=0,"",VLOOKUP($G103,Data!$G$3:$BA$2935,13,FALSE))</f>
        <v>0</v>
      </c>
      <c r="U103" s="52" t="str">
        <f>IF($H103=0,"",VLOOKUP($G103,Data!$G$3:$BA$2935,14,FALSE))</f>
        <v>/</v>
      </c>
      <c r="V103" s="52" t="str">
        <f>IF($H103=0,"",VLOOKUP($G103,Data!$G$3:$BA$2935,15,FALSE))</f>
        <v>/</v>
      </c>
      <c r="W103" s="52" t="str">
        <f>IF($H103=0,"",VLOOKUP($G103,Data!$G$3:$BA$2935,16,FALSE))</f>
        <v/>
      </c>
      <c r="X103" s="52" t="str">
        <f>IF($H103=0,"",VLOOKUP($G103,Data!$G$3:$BA$2935,17,FALSE))</f>
        <v/>
      </c>
      <c r="Y103" s="52" t="str">
        <f>IF($H103=0,"",VLOOKUP($G103,Data!$G$3:$BA$2935,18,FALSE))</f>
        <v/>
      </c>
      <c r="Z103" s="52" t="str">
        <f>IF($H103=0,"",VLOOKUP($G103,Data!$G$3:$BA$2935,19,FALSE))</f>
        <v/>
      </c>
      <c r="AA103" s="52" t="str">
        <f>IF($H103=0,"",VLOOKUP($G103,Data!$G$3:$BA$2935,20,FALSE))</f>
        <v/>
      </c>
      <c r="AB103" s="4" t="str">
        <f>IF($H103=0,"",VLOOKUP($G103,Data!$G$3:$BA$2935,21,FALSE))</f>
        <v/>
      </c>
      <c r="AC103" s="4" t="str">
        <f>IF($H103=0,"",VLOOKUP($G103,Data!$G$3:$BA$2935,22,FALSE))</f>
        <v/>
      </c>
      <c r="AD103" s="4" t="str">
        <f>IF($H103=0,"",VLOOKUP($G103,Data!$G$3:$BA$2935,23,FALSE))</f>
        <v/>
      </c>
      <c r="AE103" s="4" t="str">
        <f>IF($H103=0,"",VLOOKUP($G103,Data!$G$3:$BA$2935,24,FALSE))</f>
        <v/>
      </c>
      <c r="AF103" s="4" t="str">
        <f>IF($H103=0,"",VLOOKUP($G103,Data!$G$3:$BA$2935,25,FALSE))</f>
        <v/>
      </c>
      <c r="AG103" s="4" t="str">
        <f>IF($H103=0,"",VLOOKUP($G103,Data!$G$3:$BA$2935,26,FALSE))</f>
        <v/>
      </c>
      <c r="AH103" s="4" t="str">
        <f>IF($H103=0,"",VLOOKUP($G103,Data!$G$3:$BA$2935,27,FALSE))</f>
        <v/>
      </c>
      <c r="AI103" s="4" t="str">
        <f>IF($H103=0,"",VLOOKUP($G103,Data!$G$3:$BA$2935,28,FALSE))</f>
        <v/>
      </c>
      <c r="AJ103" s="4" t="str">
        <f>IF($H103=0,"",VLOOKUP($G103,Data!$G$3:$BA$2935,29,FALSE))</f>
        <v/>
      </c>
      <c r="AK103" s="4" t="str">
        <f>IF($H103=0,"",VLOOKUP($G103,Data!$G$3:$BA$2935,30,FALSE))</f>
        <v/>
      </c>
      <c r="AL103" s="4" t="str">
        <f>IF($H103=0,"",VLOOKUP($G103,Data!$G$3:$BA$2935,31,FALSE))</f>
        <v/>
      </c>
      <c r="AM103" s="4" t="str">
        <f>IF($H103=0,"",VLOOKUP($G103,Data!$G$3:$BA$2935,32,FALSE))</f>
        <v/>
      </c>
      <c r="AN103" s="4" t="str">
        <f>IF($H103=0,"",VLOOKUP($G103,Data!$G$3:$BA$2935,33,FALSE))</f>
        <v/>
      </c>
      <c r="AO103" s="4" t="str">
        <f>IF($H103=0,"",VLOOKUP($G103,Data!$G$3:$BA$2935,34,FALSE))</f>
        <v/>
      </c>
      <c r="AP103" s="4" t="str">
        <f>IF($H103=0,"",VLOOKUP($G103,Data!$G$3:$BA$2935,35,FALSE))</f>
        <v/>
      </c>
      <c r="AQ103" s="4" t="str">
        <f>IF($H103=0,"",VLOOKUP($G103,Data!$G$3:$BA$2935,36,FALSE))</f>
        <v/>
      </c>
      <c r="AR103" s="4" t="str">
        <f>IF($H103=0,"",VLOOKUP($G103,Data!$G$3:$BA$2935,37,FALSE))</f>
        <v/>
      </c>
      <c r="AS103" s="4" t="str">
        <f>IF($H103=0,"",VLOOKUP($G103,Data!$G$3:$BA$2935,38,FALSE))</f>
        <v/>
      </c>
      <c r="AT103" s="4" t="str">
        <f>IF($H103=0,"",VLOOKUP($G103,Data!$G$3:$BA$2935,39,FALSE))</f>
        <v/>
      </c>
    </row>
    <row r="104" spans="1:46" x14ac:dyDescent="0.3">
      <c r="A104" s="4">
        <f>PSSE!A113</f>
        <v>919045</v>
      </c>
      <c r="B104" s="4" t="str">
        <f>PSSE!B113</f>
        <v>LUONGPRAB_H5</v>
      </c>
      <c r="C104" s="4">
        <f>PSSE!D113</f>
        <v>15.8</v>
      </c>
      <c r="D104" s="52">
        <f>PSSE!E113</f>
        <v>240</v>
      </c>
      <c r="E104" s="52" t="str">
        <f>PSSE!F113</f>
        <v>TD</v>
      </c>
      <c r="F104" s="52">
        <f>PSSE!G113</f>
        <v>1</v>
      </c>
      <c r="G104" s="52" t="str">
        <f t="shared" si="2"/>
        <v>AVR15.8240TD1</v>
      </c>
      <c r="H104" s="52">
        <f>COUNTIF(Data!$G$3:$BA$2935,AVR!$G104)</f>
        <v>1</v>
      </c>
      <c r="I104" s="52" t="str">
        <f>IF($H104=0,"",VLOOKUP($G104,Data!$G$3:$BA$2935,2,FALSE))</f>
        <v>'EXAC4'</v>
      </c>
      <c r="J104" s="52">
        <f>PSSE!C113</f>
        <v>1</v>
      </c>
      <c r="K104" s="52">
        <f>IF($H104=0,"",VLOOKUP($G104,Data!$G$3:$BA$2935,4,FALSE))</f>
        <v>0</v>
      </c>
      <c r="L104" s="52">
        <f>IF($H104=0,"",VLOOKUP($G104,Data!$G$3:$BA$2935,5,FALSE))</f>
        <v>0.2</v>
      </c>
      <c r="M104" s="52">
        <f>IF($H104=0,"",VLOOKUP($G104,Data!$G$3:$BA$2935,6,FALSE))</f>
        <v>-0.19900000000000001</v>
      </c>
      <c r="N104" s="52">
        <f>IF($H104=0,"",VLOOKUP($G104,Data!$G$3:$BA$2935,7,FALSE))</f>
        <v>0</v>
      </c>
      <c r="O104" s="52">
        <f>IF($H104=0,"",VLOOKUP($G104,Data!$G$3:$BA$2935,8,FALSE))</f>
        <v>5</v>
      </c>
      <c r="P104" s="52">
        <f>IF($H104=0,"",VLOOKUP($G104,Data!$G$3:$BA$2935,9,FALSE))</f>
        <v>250</v>
      </c>
      <c r="Q104" s="52">
        <f>IF($H104=0,"",VLOOKUP($G104,Data!$G$3:$BA$2935,10,FALSE))</f>
        <v>0.05</v>
      </c>
      <c r="R104" s="52">
        <f>IF($H104=0,"",VLOOKUP($G104,Data!$G$3:$BA$2935,11,FALSE))</f>
        <v>5.64</v>
      </c>
      <c r="S104" s="52">
        <f>IF($H104=0,"",VLOOKUP($G104,Data!$G$3:$BA$2935,12,FALSE))</f>
        <v>0</v>
      </c>
      <c r="T104" s="52">
        <f>IF($H104=0,"",VLOOKUP($G104,Data!$G$3:$BA$2935,13,FALSE))</f>
        <v>0</v>
      </c>
      <c r="U104" s="52" t="str">
        <f>IF($H104=0,"",VLOOKUP($G104,Data!$G$3:$BA$2935,14,FALSE))</f>
        <v>/</v>
      </c>
      <c r="V104" s="52" t="str">
        <f>IF($H104=0,"",VLOOKUP($G104,Data!$G$3:$BA$2935,15,FALSE))</f>
        <v>/</v>
      </c>
      <c r="W104" s="52" t="str">
        <f>IF($H104=0,"",VLOOKUP($G104,Data!$G$3:$BA$2935,16,FALSE))</f>
        <v/>
      </c>
      <c r="X104" s="52" t="str">
        <f>IF($H104=0,"",VLOOKUP($G104,Data!$G$3:$BA$2935,17,FALSE))</f>
        <v/>
      </c>
      <c r="Y104" s="52" t="str">
        <f>IF($H104=0,"",VLOOKUP($G104,Data!$G$3:$BA$2935,18,FALSE))</f>
        <v/>
      </c>
      <c r="Z104" s="52" t="str">
        <f>IF($H104=0,"",VLOOKUP($G104,Data!$G$3:$BA$2935,19,FALSE))</f>
        <v/>
      </c>
      <c r="AA104" s="52" t="str">
        <f>IF($H104=0,"",VLOOKUP($G104,Data!$G$3:$BA$2935,20,FALSE))</f>
        <v/>
      </c>
      <c r="AB104" s="4" t="str">
        <f>IF($H104=0,"",VLOOKUP($G104,Data!$G$3:$BA$2935,21,FALSE))</f>
        <v/>
      </c>
      <c r="AC104" s="4" t="str">
        <f>IF($H104=0,"",VLOOKUP($G104,Data!$G$3:$BA$2935,22,FALSE))</f>
        <v/>
      </c>
      <c r="AD104" s="4" t="str">
        <f>IF($H104=0,"",VLOOKUP($G104,Data!$G$3:$BA$2935,23,FALSE))</f>
        <v/>
      </c>
      <c r="AE104" s="4" t="str">
        <f>IF($H104=0,"",VLOOKUP($G104,Data!$G$3:$BA$2935,24,FALSE))</f>
        <v/>
      </c>
      <c r="AF104" s="4" t="str">
        <f>IF($H104=0,"",VLOOKUP($G104,Data!$G$3:$BA$2935,25,FALSE))</f>
        <v/>
      </c>
      <c r="AG104" s="4" t="str">
        <f>IF($H104=0,"",VLOOKUP($G104,Data!$G$3:$BA$2935,26,FALSE))</f>
        <v/>
      </c>
      <c r="AH104" s="4" t="str">
        <f>IF($H104=0,"",VLOOKUP($G104,Data!$G$3:$BA$2935,27,FALSE))</f>
        <v/>
      </c>
      <c r="AI104" s="4" t="str">
        <f>IF($H104=0,"",VLOOKUP($G104,Data!$G$3:$BA$2935,28,FALSE))</f>
        <v/>
      </c>
      <c r="AJ104" s="4" t="str">
        <f>IF($H104=0,"",VLOOKUP($G104,Data!$G$3:$BA$2935,29,FALSE))</f>
        <v/>
      </c>
      <c r="AK104" s="4" t="str">
        <f>IF($H104=0,"",VLOOKUP($G104,Data!$G$3:$BA$2935,30,FALSE))</f>
        <v/>
      </c>
      <c r="AL104" s="4" t="str">
        <f>IF($H104=0,"",VLOOKUP($G104,Data!$G$3:$BA$2935,31,FALSE))</f>
        <v/>
      </c>
      <c r="AM104" s="4" t="str">
        <f>IF($H104=0,"",VLOOKUP($G104,Data!$G$3:$BA$2935,32,FALSE))</f>
        <v/>
      </c>
      <c r="AN104" s="4" t="str">
        <f>IF($H104=0,"",VLOOKUP($G104,Data!$G$3:$BA$2935,33,FALSE))</f>
        <v/>
      </c>
      <c r="AO104" s="4" t="str">
        <f>IF($H104=0,"",VLOOKUP($G104,Data!$G$3:$BA$2935,34,FALSE))</f>
        <v/>
      </c>
      <c r="AP104" s="4" t="str">
        <f>IF($H104=0,"",VLOOKUP($G104,Data!$G$3:$BA$2935,35,FALSE))</f>
        <v/>
      </c>
      <c r="AQ104" s="4" t="str">
        <f>IF($H104=0,"",VLOOKUP($G104,Data!$G$3:$BA$2935,36,FALSE))</f>
        <v/>
      </c>
      <c r="AR104" s="4" t="str">
        <f>IF($H104=0,"",VLOOKUP($G104,Data!$G$3:$BA$2935,37,FALSE))</f>
        <v/>
      </c>
      <c r="AS104" s="4" t="str">
        <f>IF($H104=0,"",VLOOKUP($G104,Data!$G$3:$BA$2935,38,FALSE))</f>
        <v/>
      </c>
      <c r="AT104" s="4" t="str">
        <f>IF($H104=0,"",VLOOKUP($G104,Data!$G$3:$BA$2935,39,FALSE))</f>
        <v/>
      </c>
    </row>
    <row r="105" spans="1:46" x14ac:dyDescent="0.3">
      <c r="A105" s="4">
        <f>PSSE!A114</f>
        <v>919046</v>
      </c>
      <c r="B105" s="4" t="str">
        <f>PSSE!B114</f>
        <v>LUONGPRAB_H6</v>
      </c>
      <c r="C105" s="4">
        <f>PSSE!D114</f>
        <v>15.8</v>
      </c>
      <c r="D105" s="52">
        <f>PSSE!E114</f>
        <v>240</v>
      </c>
      <c r="E105" s="52" t="str">
        <f>PSSE!F114</f>
        <v>TD</v>
      </c>
      <c r="F105" s="52">
        <f>PSSE!G114</f>
        <v>1</v>
      </c>
      <c r="G105" s="52" t="str">
        <f t="shared" si="2"/>
        <v>AVR15.8240TD1</v>
      </c>
      <c r="H105" s="52">
        <f>COUNTIF(Data!$G$3:$BA$2935,AVR!$G105)</f>
        <v>1</v>
      </c>
      <c r="I105" s="52" t="str">
        <f>IF($H105=0,"",VLOOKUP($G105,Data!$G$3:$BA$2935,2,FALSE))</f>
        <v>'EXAC4'</v>
      </c>
      <c r="J105" s="52">
        <f>PSSE!C114</f>
        <v>1</v>
      </c>
      <c r="K105" s="52">
        <f>IF($H105=0,"",VLOOKUP($G105,Data!$G$3:$BA$2935,4,FALSE))</f>
        <v>0</v>
      </c>
      <c r="L105" s="52">
        <f>IF($H105=0,"",VLOOKUP($G105,Data!$G$3:$BA$2935,5,FALSE))</f>
        <v>0.2</v>
      </c>
      <c r="M105" s="52">
        <f>IF($H105=0,"",VLOOKUP($G105,Data!$G$3:$BA$2935,6,FALSE))</f>
        <v>-0.19900000000000001</v>
      </c>
      <c r="N105" s="52">
        <f>IF($H105=0,"",VLOOKUP($G105,Data!$G$3:$BA$2935,7,FALSE))</f>
        <v>0</v>
      </c>
      <c r="O105" s="52">
        <f>IF($H105=0,"",VLOOKUP($G105,Data!$G$3:$BA$2935,8,FALSE))</f>
        <v>5</v>
      </c>
      <c r="P105" s="52">
        <f>IF($H105=0,"",VLOOKUP($G105,Data!$G$3:$BA$2935,9,FALSE))</f>
        <v>250</v>
      </c>
      <c r="Q105" s="52">
        <f>IF($H105=0,"",VLOOKUP($G105,Data!$G$3:$BA$2935,10,FALSE))</f>
        <v>0.05</v>
      </c>
      <c r="R105" s="52">
        <f>IF($H105=0,"",VLOOKUP($G105,Data!$G$3:$BA$2935,11,FALSE))</f>
        <v>5.64</v>
      </c>
      <c r="S105" s="52">
        <f>IF($H105=0,"",VLOOKUP($G105,Data!$G$3:$BA$2935,12,FALSE))</f>
        <v>0</v>
      </c>
      <c r="T105" s="52">
        <f>IF($H105=0,"",VLOOKUP($G105,Data!$G$3:$BA$2935,13,FALSE))</f>
        <v>0</v>
      </c>
      <c r="U105" s="52" t="str">
        <f>IF($H105=0,"",VLOOKUP($G105,Data!$G$3:$BA$2935,14,FALSE))</f>
        <v>/</v>
      </c>
      <c r="V105" s="52" t="str">
        <f>IF($H105=0,"",VLOOKUP($G105,Data!$G$3:$BA$2935,15,FALSE))</f>
        <v>/</v>
      </c>
      <c r="W105" s="52" t="str">
        <f>IF($H105=0,"",VLOOKUP($G105,Data!$G$3:$BA$2935,16,FALSE))</f>
        <v/>
      </c>
      <c r="X105" s="52" t="str">
        <f>IF($H105=0,"",VLOOKUP($G105,Data!$G$3:$BA$2935,17,FALSE))</f>
        <v/>
      </c>
      <c r="Y105" s="52" t="str">
        <f>IF($H105=0,"",VLOOKUP($G105,Data!$G$3:$BA$2935,18,FALSE))</f>
        <v/>
      </c>
      <c r="Z105" s="52" t="str">
        <f>IF($H105=0,"",VLOOKUP($G105,Data!$G$3:$BA$2935,19,FALSE))</f>
        <v/>
      </c>
      <c r="AA105" s="52" t="str">
        <f>IF($H105=0,"",VLOOKUP($G105,Data!$G$3:$BA$2935,20,FALSE))</f>
        <v/>
      </c>
      <c r="AB105" s="4" t="str">
        <f>IF($H105=0,"",VLOOKUP($G105,Data!$G$3:$BA$2935,21,FALSE))</f>
        <v/>
      </c>
      <c r="AC105" s="4" t="str">
        <f>IF($H105=0,"",VLOOKUP($G105,Data!$G$3:$BA$2935,22,FALSE))</f>
        <v/>
      </c>
      <c r="AD105" s="4" t="str">
        <f>IF($H105=0,"",VLOOKUP($G105,Data!$G$3:$BA$2935,23,FALSE))</f>
        <v/>
      </c>
      <c r="AE105" s="4" t="str">
        <f>IF($H105=0,"",VLOOKUP($G105,Data!$G$3:$BA$2935,24,FALSE))</f>
        <v/>
      </c>
      <c r="AF105" s="4" t="str">
        <f>IF($H105=0,"",VLOOKUP($G105,Data!$G$3:$BA$2935,25,FALSE))</f>
        <v/>
      </c>
      <c r="AG105" s="4" t="str">
        <f>IF($H105=0,"",VLOOKUP($G105,Data!$G$3:$BA$2935,26,FALSE))</f>
        <v/>
      </c>
      <c r="AH105" s="4" t="str">
        <f>IF($H105=0,"",VLOOKUP($G105,Data!$G$3:$BA$2935,27,FALSE))</f>
        <v/>
      </c>
      <c r="AI105" s="4" t="str">
        <f>IF($H105=0,"",VLOOKUP($G105,Data!$G$3:$BA$2935,28,FALSE))</f>
        <v/>
      </c>
      <c r="AJ105" s="4" t="str">
        <f>IF($H105=0,"",VLOOKUP($G105,Data!$G$3:$BA$2935,29,FALSE))</f>
        <v/>
      </c>
      <c r="AK105" s="4" t="str">
        <f>IF($H105=0,"",VLOOKUP($G105,Data!$G$3:$BA$2935,30,FALSE))</f>
        <v/>
      </c>
      <c r="AL105" s="4" t="str">
        <f>IF($H105=0,"",VLOOKUP($G105,Data!$G$3:$BA$2935,31,FALSE))</f>
        <v/>
      </c>
      <c r="AM105" s="4" t="str">
        <f>IF($H105=0,"",VLOOKUP($G105,Data!$G$3:$BA$2935,32,FALSE))</f>
        <v/>
      </c>
      <c r="AN105" s="4" t="str">
        <f>IF($H105=0,"",VLOOKUP($G105,Data!$G$3:$BA$2935,33,FALSE))</f>
        <v/>
      </c>
      <c r="AO105" s="4" t="str">
        <f>IF($H105=0,"",VLOOKUP($G105,Data!$G$3:$BA$2935,34,FALSE))</f>
        <v/>
      </c>
      <c r="AP105" s="4" t="str">
        <f>IF($H105=0,"",VLOOKUP($G105,Data!$G$3:$BA$2935,35,FALSE))</f>
        <v/>
      </c>
      <c r="AQ105" s="4" t="str">
        <f>IF($H105=0,"",VLOOKUP($G105,Data!$G$3:$BA$2935,36,FALSE))</f>
        <v/>
      </c>
      <c r="AR105" s="4" t="str">
        <f>IF($H105=0,"",VLOOKUP($G105,Data!$G$3:$BA$2935,37,FALSE))</f>
        <v/>
      </c>
      <c r="AS105" s="4" t="str">
        <f>IF($H105=0,"",VLOOKUP($G105,Data!$G$3:$BA$2935,38,FALSE))</f>
        <v/>
      </c>
      <c r="AT105" s="4" t="str">
        <f>IF($H105=0,"",VLOOKUP($G105,Data!$G$3:$BA$2935,39,FALSE))</f>
        <v/>
      </c>
    </row>
    <row r="106" spans="1:46" x14ac:dyDescent="0.3">
      <c r="A106" s="4">
        <f>PSSE!A115</f>
        <v>920094</v>
      </c>
      <c r="B106" s="4" t="str">
        <f>PSSE!B115</f>
        <v>CHINA_S5  _1</v>
      </c>
      <c r="C106" s="4">
        <f>PSSE!D115</f>
        <v>13</v>
      </c>
      <c r="D106" s="52">
        <f>PSSE!E115</f>
        <v>600</v>
      </c>
      <c r="E106" s="52" t="str">
        <f>PSSE!F115</f>
        <v>ND</v>
      </c>
      <c r="F106" s="52">
        <f>PSSE!G115</f>
        <v>1</v>
      </c>
      <c r="G106" s="52" t="str">
        <f t="shared" si="2"/>
        <v>AVR13600ND1</v>
      </c>
      <c r="H106" s="52">
        <f>COUNTIF(Data!$G$3:$BA$2935,AVR!$G106)</f>
        <v>0</v>
      </c>
      <c r="I106" s="52" t="str">
        <f>IF($H106=0,"",VLOOKUP($G106,Data!$G$3:$BA$2935,2,FALSE))</f>
        <v/>
      </c>
      <c r="J106" s="52">
        <f>PSSE!C115</f>
        <v>1</v>
      </c>
      <c r="K106" s="52" t="str">
        <f>IF($H106=0,"",VLOOKUP($G106,Data!$G$3:$BA$2935,4,FALSE))</f>
        <v/>
      </c>
      <c r="L106" s="52" t="str">
        <f>IF($H106=0,"",VLOOKUP($G106,Data!$G$3:$BA$2935,5,FALSE))</f>
        <v/>
      </c>
      <c r="M106" s="52" t="str">
        <f>IF($H106=0,"",VLOOKUP($G106,Data!$G$3:$BA$2935,6,FALSE))</f>
        <v/>
      </c>
      <c r="N106" s="52" t="str">
        <f>IF($H106=0,"",VLOOKUP($G106,Data!$G$3:$BA$2935,7,FALSE))</f>
        <v/>
      </c>
      <c r="O106" s="52" t="str">
        <f>IF($H106=0,"",VLOOKUP($G106,Data!$G$3:$BA$2935,8,FALSE))</f>
        <v/>
      </c>
      <c r="P106" s="52" t="str">
        <f>IF($H106=0,"",VLOOKUP($G106,Data!$G$3:$BA$2935,9,FALSE))</f>
        <v/>
      </c>
      <c r="Q106" s="52" t="str">
        <f>IF($H106=0,"",VLOOKUP($G106,Data!$G$3:$BA$2935,10,FALSE))</f>
        <v/>
      </c>
      <c r="R106" s="52" t="str">
        <f>IF($H106=0,"",VLOOKUP($G106,Data!$G$3:$BA$2935,11,FALSE))</f>
        <v/>
      </c>
      <c r="S106" s="52" t="str">
        <f>IF($H106=0,"",VLOOKUP($G106,Data!$G$3:$BA$2935,12,FALSE))</f>
        <v/>
      </c>
      <c r="T106" s="52" t="str">
        <f>IF($H106=0,"",VLOOKUP($G106,Data!$G$3:$BA$2935,13,FALSE))</f>
        <v/>
      </c>
      <c r="U106" s="52" t="str">
        <f>IF($H106=0,"",VLOOKUP($G106,Data!$G$3:$BA$2935,14,FALSE))</f>
        <v/>
      </c>
      <c r="V106" s="52" t="str">
        <f>IF($H106=0,"",VLOOKUP($G106,Data!$G$3:$BA$2935,15,FALSE))</f>
        <v/>
      </c>
      <c r="W106" s="52" t="str">
        <f>IF($H106=0,"",VLOOKUP($G106,Data!$G$3:$BA$2935,16,FALSE))</f>
        <v/>
      </c>
      <c r="X106" s="52" t="str">
        <f>IF($H106=0,"",VLOOKUP($G106,Data!$G$3:$BA$2935,17,FALSE))</f>
        <v/>
      </c>
      <c r="Y106" s="52" t="str">
        <f>IF($H106=0,"",VLOOKUP($G106,Data!$G$3:$BA$2935,18,FALSE))</f>
        <v/>
      </c>
      <c r="Z106" s="52" t="str">
        <f>IF($H106=0,"",VLOOKUP($G106,Data!$G$3:$BA$2935,19,FALSE))</f>
        <v/>
      </c>
      <c r="AA106" s="52" t="str">
        <f>IF($H106=0,"",VLOOKUP($G106,Data!$G$3:$BA$2935,20,FALSE))</f>
        <v/>
      </c>
      <c r="AB106" s="4" t="str">
        <f>IF($H106=0,"",VLOOKUP($G106,Data!$G$3:$BA$2935,21,FALSE))</f>
        <v/>
      </c>
      <c r="AC106" s="4" t="str">
        <f>IF($H106=0,"",VLOOKUP($G106,Data!$G$3:$BA$2935,22,FALSE))</f>
        <v/>
      </c>
      <c r="AD106" s="4" t="str">
        <f>IF($H106=0,"",VLOOKUP($G106,Data!$G$3:$BA$2935,23,FALSE))</f>
        <v/>
      </c>
      <c r="AE106" s="4" t="str">
        <f>IF($H106=0,"",VLOOKUP($G106,Data!$G$3:$BA$2935,24,FALSE))</f>
        <v/>
      </c>
      <c r="AF106" s="4" t="str">
        <f>IF($H106=0,"",VLOOKUP($G106,Data!$G$3:$BA$2935,25,FALSE))</f>
        <v/>
      </c>
      <c r="AG106" s="4" t="str">
        <f>IF($H106=0,"",VLOOKUP($G106,Data!$G$3:$BA$2935,26,FALSE))</f>
        <v/>
      </c>
      <c r="AH106" s="4" t="str">
        <f>IF($H106=0,"",VLOOKUP($G106,Data!$G$3:$BA$2935,27,FALSE))</f>
        <v/>
      </c>
      <c r="AI106" s="4" t="str">
        <f>IF($H106=0,"",VLOOKUP($G106,Data!$G$3:$BA$2935,28,FALSE))</f>
        <v/>
      </c>
      <c r="AJ106" s="4" t="str">
        <f>IF($H106=0,"",VLOOKUP($G106,Data!$G$3:$BA$2935,29,FALSE))</f>
        <v/>
      </c>
      <c r="AK106" s="4" t="str">
        <f>IF($H106=0,"",VLOOKUP($G106,Data!$G$3:$BA$2935,30,FALSE))</f>
        <v/>
      </c>
      <c r="AL106" s="4" t="str">
        <f>IF($H106=0,"",VLOOKUP($G106,Data!$G$3:$BA$2935,31,FALSE))</f>
        <v/>
      </c>
      <c r="AM106" s="4" t="str">
        <f>IF($H106=0,"",VLOOKUP($G106,Data!$G$3:$BA$2935,32,FALSE))</f>
        <v/>
      </c>
      <c r="AN106" s="4" t="str">
        <f>IF($H106=0,"",VLOOKUP($G106,Data!$G$3:$BA$2935,33,FALSE))</f>
        <v/>
      </c>
      <c r="AO106" s="4" t="str">
        <f>IF($H106=0,"",VLOOKUP($G106,Data!$G$3:$BA$2935,34,FALSE))</f>
        <v/>
      </c>
      <c r="AP106" s="4" t="str">
        <f>IF($H106=0,"",VLOOKUP($G106,Data!$G$3:$BA$2935,35,FALSE))</f>
        <v/>
      </c>
      <c r="AQ106" s="4" t="str">
        <f>IF($H106=0,"",VLOOKUP($G106,Data!$G$3:$BA$2935,36,FALSE))</f>
        <v/>
      </c>
      <c r="AR106" s="4" t="str">
        <f>IF($H106=0,"",VLOOKUP($G106,Data!$G$3:$BA$2935,37,FALSE))</f>
        <v/>
      </c>
      <c r="AS106" s="4" t="str">
        <f>IF($H106=0,"",VLOOKUP($G106,Data!$G$3:$BA$2935,38,FALSE))</f>
        <v/>
      </c>
      <c r="AT106" s="4" t="str">
        <f>IF($H106=0,"",VLOOKUP($G106,Data!$G$3:$BA$2935,39,FALSE))</f>
        <v/>
      </c>
    </row>
    <row r="107" spans="1:46" x14ac:dyDescent="0.3">
      <c r="A107" s="4">
        <f>PSSE!A116</f>
        <v>920095</v>
      </c>
      <c r="B107" s="4" t="str">
        <f>PSSE!B116</f>
        <v>CHINA_S6  _1</v>
      </c>
      <c r="C107" s="4">
        <f>PSSE!D116</f>
        <v>13</v>
      </c>
      <c r="D107" s="52">
        <f>PSSE!E116</f>
        <v>600</v>
      </c>
      <c r="E107" s="52" t="str">
        <f>PSSE!F116</f>
        <v>ND</v>
      </c>
      <c r="F107" s="52">
        <f>PSSE!G116</f>
        <v>1</v>
      </c>
      <c r="G107" s="52" t="str">
        <f t="shared" si="2"/>
        <v>AVR13600ND1</v>
      </c>
      <c r="H107" s="52">
        <f>COUNTIF(Data!$G$3:$BA$2935,AVR!$G107)</f>
        <v>0</v>
      </c>
      <c r="I107" s="52" t="str">
        <f>IF($H107=0,"",VLOOKUP($G107,Data!$G$3:$BA$2935,2,FALSE))</f>
        <v/>
      </c>
      <c r="J107" s="52">
        <f>PSSE!C116</f>
        <v>1</v>
      </c>
      <c r="K107" s="52" t="str">
        <f>IF($H107=0,"",VLOOKUP($G107,Data!$G$3:$BA$2935,4,FALSE))</f>
        <v/>
      </c>
      <c r="L107" s="52" t="str">
        <f>IF($H107=0,"",VLOOKUP($G107,Data!$G$3:$BA$2935,5,FALSE))</f>
        <v/>
      </c>
      <c r="M107" s="52" t="str">
        <f>IF($H107=0,"",VLOOKUP($G107,Data!$G$3:$BA$2935,6,FALSE))</f>
        <v/>
      </c>
      <c r="N107" s="52" t="str">
        <f>IF($H107=0,"",VLOOKUP($G107,Data!$G$3:$BA$2935,7,FALSE))</f>
        <v/>
      </c>
      <c r="O107" s="52" t="str">
        <f>IF($H107=0,"",VLOOKUP($G107,Data!$G$3:$BA$2935,8,FALSE))</f>
        <v/>
      </c>
      <c r="P107" s="52" t="str">
        <f>IF($H107=0,"",VLOOKUP($G107,Data!$G$3:$BA$2935,9,FALSE))</f>
        <v/>
      </c>
      <c r="Q107" s="52" t="str">
        <f>IF($H107=0,"",VLOOKUP($G107,Data!$G$3:$BA$2935,10,FALSE))</f>
        <v/>
      </c>
      <c r="R107" s="52" t="str">
        <f>IF($H107=0,"",VLOOKUP($G107,Data!$G$3:$BA$2935,11,FALSE))</f>
        <v/>
      </c>
      <c r="S107" s="52" t="str">
        <f>IF($H107=0,"",VLOOKUP($G107,Data!$G$3:$BA$2935,12,FALSE))</f>
        <v/>
      </c>
      <c r="T107" s="52" t="str">
        <f>IF($H107=0,"",VLOOKUP($G107,Data!$G$3:$BA$2935,13,FALSE))</f>
        <v/>
      </c>
      <c r="U107" s="52" t="str">
        <f>IF($H107=0,"",VLOOKUP($G107,Data!$G$3:$BA$2935,14,FALSE))</f>
        <v/>
      </c>
      <c r="V107" s="52" t="str">
        <f>IF($H107=0,"",VLOOKUP($G107,Data!$G$3:$BA$2935,15,FALSE))</f>
        <v/>
      </c>
      <c r="W107" s="52" t="str">
        <f>IF($H107=0,"",VLOOKUP($G107,Data!$G$3:$BA$2935,16,FALSE))</f>
        <v/>
      </c>
      <c r="X107" s="52" t="str">
        <f>IF($H107=0,"",VLOOKUP($G107,Data!$G$3:$BA$2935,17,FALSE))</f>
        <v/>
      </c>
      <c r="Y107" s="52" t="str">
        <f>IF($H107=0,"",VLOOKUP($G107,Data!$G$3:$BA$2935,18,FALSE))</f>
        <v/>
      </c>
      <c r="Z107" s="52" t="str">
        <f>IF($H107=0,"",VLOOKUP($G107,Data!$G$3:$BA$2935,19,FALSE))</f>
        <v/>
      </c>
      <c r="AA107" s="52" t="str">
        <f>IF($H107=0,"",VLOOKUP($G107,Data!$G$3:$BA$2935,20,FALSE))</f>
        <v/>
      </c>
      <c r="AB107" s="4" t="str">
        <f>IF($H107=0,"",VLOOKUP($G107,Data!$G$3:$BA$2935,21,FALSE))</f>
        <v/>
      </c>
      <c r="AC107" s="4" t="str">
        <f>IF($H107=0,"",VLOOKUP($G107,Data!$G$3:$BA$2935,22,FALSE))</f>
        <v/>
      </c>
      <c r="AD107" s="4" t="str">
        <f>IF($H107=0,"",VLOOKUP($G107,Data!$G$3:$BA$2935,23,FALSE))</f>
        <v/>
      </c>
      <c r="AE107" s="4" t="str">
        <f>IF($H107=0,"",VLOOKUP($G107,Data!$G$3:$BA$2935,24,FALSE))</f>
        <v/>
      </c>
      <c r="AF107" s="4" t="str">
        <f>IF($H107=0,"",VLOOKUP($G107,Data!$G$3:$BA$2935,25,FALSE))</f>
        <v/>
      </c>
      <c r="AG107" s="4" t="str">
        <f>IF($H107=0,"",VLOOKUP($G107,Data!$G$3:$BA$2935,26,FALSE))</f>
        <v/>
      </c>
      <c r="AH107" s="4" t="str">
        <f>IF($H107=0,"",VLOOKUP($G107,Data!$G$3:$BA$2935,27,FALSE))</f>
        <v/>
      </c>
      <c r="AI107" s="4" t="str">
        <f>IF($H107=0,"",VLOOKUP($G107,Data!$G$3:$BA$2935,28,FALSE))</f>
        <v/>
      </c>
      <c r="AJ107" s="4" t="str">
        <f>IF($H107=0,"",VLOOKUP($G107,Data!$G$3:$BA$2935,29,FALSE))</f>
        <v/>
      </c>
      <c r="AK107" s="4" t="str">
        <f>IF($H107=0,"",VLOOKUP($G107,Data!$G$3:$BA$2935,30,FALSE))</f>
        <v/>
      </c>
      <c r="AL107" s="4" t="str">
        <f>IF($H107=0,"",VLOOKUP($G107,Data!$G$3:$BA$2935,31,FALSE))</f>
        <v/>
      </c>
      <c r="AM107" s="4" t="str">
        <f>IF($H107=0,"",VLOOKUP($G107,Data!$G$3:$BA$2935,32,FALSE))</f>
        <v/>
      </c>
      <c r="AN107" s="4" t="str">
        <f>IF($H107=0,"",VLOOKUP($G107,Data!$G$3:$BA$2935,33,FALSE))</f>
        <v/>
      </c>
      <c r="AO107" s="4" t="str">
        <f>IF($H107=0,"",VLOOKUP($G107,Data!$G$3:$BA$2935,34,FALSE))</f>
        <v/>
      </c>
      <c r="AP107" s="4" t="str">
        <f>IF($H107=0,"",VLOOKUP($G107,Data!$G$3:$BA$2935,35,FALSE))</f>
        <v/>
      </c>
      <c r="AQ107" s="4" t="str">
        <f>IF($H107=0,"",VLOOKUP($G107,Data!$G$3:$BA$2935,36,FALSE))</f>
        <v/>
      </c>
      <c r="AR107" s="4" t="str">
        <f>IF($H107=0,"",VLOOKUP($G107,Data!$G$3:$BA$2935,37,FALSE))</f>
        <v/>
      </c>
      <c r="AS107" s="4" t="str">
        <f>IF($H107=0,"",VLOOKUP($G107,Data!$G$3:$BA$2935,38,FALSE))</f>
        <v/>
      </c>
      <c r="AT107" s="4" t="str">
        <f>IF($H107=0,"",VLOOKUP($G107,Data!$G$3:$BA$2935,39,FALSE))</f>
        <v/>
      </c>
    </row>
    <row r="108" spans="1:46" x14ac:dyDescent="0.3">
      <c r="A108" s="4">
        <f>PSSE!A117</f>
        <v>920096</v>
      </c>
      <c r="B108" s="4" t="str">
        <f>PSSE!B117</f>
        <v>CHINA_S4</v>
      </c>
      <c r="C108" s="4">
        <f>PSSE!D117</f>
        <v>13</v>
      </c>
      <c r="D108" s="52">
        <f>PSSE!E117</f>
        <v>600</v>
      </c>
      <c r="E108" s="52" t="str">
        <f>PSSE!F117</f>
        <v>ND</v>
      </c>
      <c r="F108" s="52">
        <f>PSSE!G117</f>
        <v>1</v>
      </c>
      <c r="G108" s="52" t="str">
        <f t="shared" si="2"/>
        <v>AVR13600ND1</v>
      </c>
      <c r="H108" s="52">
        <f>COUNTIF(Data!$G$3:$BA$2935,AVR!$G108)</f>
        <v>0</v>
      </c>
      <c r="I108" s="52" t="str">
        <f>IF($H108=0,"",VLOOKUP($G108,Data!$G$3:$BA$2935,2,FALSE))</f>
        <v/>
      </c>
      <c r="J108" s="52">
        <f>PSSE!C117</f>
        <v>1</v>
      </c>
      <c r="K108" s="52" t="str">
        <f>IF($H108=0,"",VLOOKUP($G108,Data!$G$3:$BA$2935,4,FALSE))</f>
        <v/>
      </c>
      <c r="L108" s="52" t="str">
        <f>IF($H108=0,"",VLOOKUP($G108,Data!$G$3:$BA$2935,5,FALSE))</f>
        <v/>
      </c>
      <c r="M108" s="52" t="str">
        <f>IF($H108=0,"",VLOOKUP($G108,Data!$G$3:$BA$2935,6,FALSE))</f>
        <v/>
      </c>
      <c r="N108" s="52" t="str">
        <f>IF($H108=0,"",VLOOKUP($G108,Data!$G$3:$BA$2935,7,FALSE))</f>
        <v/>
      </c>
      <c r="O108" s="52" t="str">
        <f>IF($H108=0,"",VLOOKUP($G108,Data!$G$3:$BA$2935,8,FALSE))</f>
        <v/>
      </c>
      <c r="P108" s="52" t="str">
        <f>IF($H108=0,"",VLOOKUP($G108,Data!$G$3:$BA$2935,9,FALSE))</f>
        <v/>
      </c>
      <c r="Q108" s="52" t="str">
        <f>IF($H108=0,"",VLOOKUP($G108,Data!$G$3:$BA$2935,10,FALSE))</f>
        <v/>
      </c>
      <c r="R108" s="52" t="str">
        <f>IF($H108=0,"",VLOOKUP($G108,Data!$G$3:$BA$2935,11,FALSE))</f>
        <v/>
      </c>
      <c r="S108" s="52" t="str">
        <f>IF($H108=0,"",VLOOKUP($G108,Data!$G$3:$BA$2935,12,FALSE))</f>
        <v/>
      </c>
      <c r="T108" s="52" t="str">
        <f>IF($H108=0,"",VLOOKUP($G108,Data!$G$3:$BA$2935,13,FALSE))</f>
        <v/>
      </c>
      <c r="U108" s="52" t="str">
        <f>IF($H108=0,"",VLOOKUP($G108,Data!$G$3:$BA$2935,14,FALSE))</f>
        <v/>
      </c>
      <c r="V108" s="52" t="str">
        <f>IF($H108=0,"",VLOOKUP($G108,Data!$G$3:$BA$2935,15,FALSE))</f>
        <v/>
      </c>
      <c r="W108" s="52" t="str">
        <f>IF($H108=0,"",VLOOKUP($G108,Data!$G$3:$BA$2935,16,FALSE))</f>
        <v/>
      </c>
      <c r="X108" s="52" t="str">
        <f>IF($H108=0,"",VLOOKUP($G108,Data!$G$3:$BA$2935,17,FALSE))</f>
        <v/>
      </c>
      <c r="Y108" s="52" t="str">
        <f>IF($H108=0,"",VLOOKUP($G108,Data!$G$3:$BA$2935,18,FALSE))</f>
        <v/>
      </c>
      <c r="Z108" s="52" t="str">
        <f>IF($H108=0,"",VLOOKUP($G108,Data!$G$3:$BA$2935,19,FALSE))</f>
        <v/>
      </c>
      <c r="AA108" s="52" t="str">
        <f>IF($H108=0,"",VLOOKUP($G108,Data!$G$3:$BA$2935,20,FALSE))</f>
        <v/>
      </c>
      <c r="AB108" s="4" t="str">
        <f>IF($H108=0,"",VLOOKUP($G108,Data!$G$3:$BA$2935,21,FALSE))</f>
        <v/>
      </c>
      <c r="AC108" s="4" t="str">
        <f>IF($H108=0,"",VLOOKUP($G108,Data!$G$3:$BA$2935,22,FALSE))</f>
        <v/>
      </c>
      <c r="AD108" s="4" t="str">
        <f>IF($H108=0,"",VLOOKUP($G108,Data!$G$3:$BA$2935,23,FALSE))</f>
        <v/>
      </c>
      <c r="AE108" s="4" t="str">
        <f>IF($H108=0,"",VLOOKUP($G108,Data!$G$3:$BA$2935,24,FALSE))</f>
        <v/>
      </c>
      <c r="AF108" s="4" t="str">
        <f>IF($H108=0,"",VLOOKUP($G108,Data!$G$3:$BA$2935,25,FALSE))</f>
        <v/>
      </c>
      <c r="AG108" s="4" t="str">
        <f>IF($H108=0,"",VLOOKUP($G108,Data!$G$3:$BA$2935,26,FALSE))</f>
        <v/>
      </c>
      <c r="AH108" s="4" t="str">
        <f>IF($H108=0,"",VLOOKUP($G108,Data!$G$3:$BA$2935,27,FALSE))</f>
        <v/>
      </c>
      <c r="AI108" s="4" t="str">
        <f>IF($H108=0,"",VLOOKUP($G108,Data!$G$3:$BA$2935,28,FALSE))</f>
        <v/>
      </c>
      <c r="AJ108" s="4" t="str">
        <f>IF($H108=0,"",VLOOKUP($G108,Data!$G$3:$BA$2935,29,FALSE))</f>
        <v/>
      </c>
      <c r="AK108" s="4" t="str">
        <f>IF($H108=0,"",VLOOKUP($G108,Data!$G$3:$BA$2935,30,FALSE))</f>
        <v/>
      </c>
      <c r="AL108" s="4" t="str">
        <f>IF($H108=0,"",VLOOKUP($G108,Data!$G$3:$BA$2935,31,FALSE))</f>
        <v/>
      </c>
      <c r="AM108" s="4" t="str">
        <f>IF($H108=0,"",VLOOKUP($G108,Data!$G$3:$BA$2935,32,FALSE))</f>
        <v/>
      </c>
      <c r="AN108" s="4" t="str">
        <f>IF($H108=0,"",VLOOKUP($G108,Data!$G$3:$BA$2935,33,FALSE))</f>
        <v/>
      </c>
      <c r="AO108" s="4" t="str">
        <f>IF($H108=0,"",VLOOKUP($G108,Data!$G$3:$BA$2935,34,FALSE))</f>
        <v/>
      </c>
      <c r="AP108" s="4" t="str">
        <f>IF($H108=0,"",VLOOKUP($G108,Data!$G$3:$BA$2935,35,FALSE))</f>
        <v/>
      </c>
      <c r="AQ108" s="4" t="str">
        <f>IF($H108=0,"",VLOOKUP($G108,Data!$G$3:$BA$2935,36,FALSE))</f>
        <v/>
      </c>
      <c r="AR108" s="4" t="str">
        <f>IF($H108=0,"",VLOOKUP($G108,Data!$G$3:$BA$2935,37,FALSE))</f>
        <v/>
      </c>
      <c r="AS108" s="4" t="str">
        <f>IF($H108=0,"",VLOOKUP($G108,Data!$G$3:$BA$2935,38,FALSE))</f>
        <v/>
      </c>
      <c r="AT108" s="4" t="str">
        <f>IF($H108=0,"",VLOOKUP($G108,Data!$G$3:$BA$2935,39,FALSE))</f>
        <v/>
      </c>
    </row>
    <row r="109" spans="1:46" x14ac:dyDescent="0.3">
      <c r="A109" s="4">
        <f>PSSE!A118</f>
        <v>920097</v>
      </c>
      <c r="B109" s="4" t="str">
        <f>PSSE!B118</f>
        <v>CHINA_S3</v>
      </c>
      <c r="C109" s="4">
        <f>PSSE!D118</f>
        <v>13</v>
      </c>
      <c r="D109" s="52">
        <f>PSSE!E118</f>
        <v>600</v>
      </c>
      <c r="E109" s="52" t="str">
        <f>PSSE!F118</f>
        <v>ND</v>
      </c>
      <c r="F109" s="52">
        <f>PSSE!G118</f>
        <v>1</v>
      </c>
      <c r="G109" s="52" t="str">
        <f t="shared" si="2"/>
        <v>AVR13600ND1</v>
      </c>
      <c r="H109" s="52">
        <f>COUNTIF(Data!$G$3:$BA$2935,AVR!$G109)</f>
        <v>0</v>
      </c>
      <c r="I109" s="52" t="str">
        <f>IF($H109=0,"",VLOOKUP($G109,Data!$G$3:$BA$2935,2,FALSE))</f>
        <v/>
      </c>
      <c r="J109" s="52">
        <f>PSSE!C118</f>
        <v>1</v>
      </c>
      <c r="K109" s="52" t="str">
        <f>IF($H109=0,"",VLOOKUP($G109,Data!$G$3:$BA$2935,4,FALSE))</f>
        <v/>
      </c>
      <c r="L109" s="52" t="str">
        <f>IF($H109=0,"",VLOOKUP($G109,Data!$G$3:$BA$2935,5,FALSE))</f>
        <v/>
      </c>
      <c r="M109" s="52" t="str">
        <f>IF($H109=0,"",VLOOKUP($G109,Data!$G$3:$BA$2935,6,FALSE))</f>
        <v/>
      </c>
      <c r="N109" s="52" t="str">
        <f>IF($H109=0,"",VLOOKUP($G109,Data!$G$3:$BA$2935,7,FALSE))</f>
        <v/>
      </c>
      <c r="O109" s="52" t="str">
        <f>IF($H109=0,"",VLOOKUP($G109,Data!$G$3:$BA$2935,8,FALSE))</f>
        <v/>
      </c>
      <c r="P109" s="52" t="str">
        <f>IF($H109=0,"",VLOOKUP($G109,Data!$G$3:$BA$2935,9,FALSE))</f>
        <v/>
      </c>
      <c r="Q109" s="52" t="str">
        <f>IF($H109=0,"",VLOOKUP($G109,Data!$G$3:$BA$2935,10,FALSE))</f>
        <v/>
      </c>
      <c r="R109" s="52" t="str">
        <f>IF($H109=0,"",VLOOKUP($G109,Data!$G$3:$BA$2935,11,FALSE))</f>
        <v/>
      </c>
      <c r="S109" s="52" t="str">
        <f>IF($H109=0,"",VLOOKUP($G109,Data!$G$3:$BA$2935,12,FALSE))</f>
        <v/>
      </c>
      <c r="T109" s="52" t="str">
        <f>IF($H109=0,"",VLOOKUP($G109,Data!$G$3:$BA$2935,13,FALSE))</f>
        <v/>
      </c>
      <c r="U109" s="52" t="str">
        <f>IF($H109=0,"",VLOOKUP($G109,Data!$G$3:$BA$2935,14,FALSE))</f>
        <v/>
      </c>
      <c r="V109" s="52" t="str">
        <f>IF($H109=0,"",VLOOKUP($G109,Data!$G$3:$BA$2935,15,FALSE))</f>
        <v/>
      </c>
      <c r="W109" s="52" t="str">
        <f>IF($H109=0,"",VLOOKUP($G109,Data!$G$3:$BA$2935,16,FALSE))</f>
        <v/>
      </c>
      <c r="X109" s="52" t="str">
        <f>IF($H109=0,"",VLOOKUP($G109,Data!$G$3:$BA$2935,17,FALSE))</f>
        <v/>
      </c>
      <c r="Y109" s="52" t="str">
        <f>IF($H109=0,"",VLOOKUP($G109,Data!$G$3:$BA$2935,18,FALSE))</f>
        <v/>
      </c>
      <c r="Z109" s="52" t="str">
        <f>IF($H109=0,"",VLOOKUP($G109,Data!$G$3:$BA$2935,19,FALSE))</f>
        <v/>
      </c>
      <c r="AA109" s="52" t="str">
        <f>IF($H109=0,"",VLOOKUP($G109,Data!$G$3:$BA$2935,20,FALSE))</f>
        <v/>
      </c>
      <c r="AB109" s="4" t="str">
        <f>IF($H109=0,"",VLOOKUP($G109,Data!$G$3:$BA$2935,21,FALSE))</f>
        <v/>
      </c>
      <c r="AC109" s="4" t="str">
        <f>IF($H109=0,"",VLOOKUP($G109,Data!$G$3:$BA$2935,22,FALSE))</f>
        <v/>
      </c>
      <c r="AD109" s="4" t="str">
        <f>IF($H109=0,"",VLOOKUP($G109,Data!$G$3:$BA$2935,23,FALSE))</f>
        <v/>
      </c>
      <c r="AE109" s="4" t="str">
        <f>IF($H109=0,"",VLOOKUP($G109,Data!$G$3:$BA$2935,24,FALSE))</f>
        <v/>
      </c>
      <c r="AF109" s="4" t="str">
        <f>IF($H109=0,"",VLOOKUP($G109,Data!$G$3:$BA$2935,25,FALSE))</f>
        <v/>
      </c>
      <c r="AG109" s="4" t="str">
        <f>IF($H109=0,"",VLOOKUP($G109,Data!$G$3:$BA$2935,26,FALSE))</f>
        <v/>
      </c>
      <c r="AH109" s="4" t="str">
        <f>IF($H109=0,"",VLOOKUP($G109,Data!$G$3:$BA$2935,27,FALSE))</f>
        <v/>
      </c>
      <c r="AI109" s="4" t="str">
        <f>IF($H109=0,"",VLOOKUP($G109,Data!$G$3:$BA$2935,28,FALSE))</f>
        <v/>
      </c>
      <c r="AJ109" s="4" t="str">
        <f>IF($H109=0,"",VLOOKUP($G109,Data!$G$3:$BA$2935,29,FALSE))</f>
        <v/>
      </c>
      <c r="AK109" s="4" t="str">
        <f>IF($H109=0,"",VLOOKUP($G109,Data!$G$3:$BA$2935,30,FALSE))</f>
        <v/>
      </c>
      <c r="AL109" s="4" t="str">
        <f>IF($H109=0,"",VLOOKUP($G109,Data!$G$3:$BA$2935,31,FALSE))</f>
        <v/>
      </c>
      <c r="AM109" s="4" t="str">
        <f>IF($H109=0,"",VLOOKUP($G109,Data!$G$3:$BA$2935,32,FALSE))</f>
        <v/>
      </c>
      <c r="AN109" s="4" t="str">
        <f>IF($H109=0,"",VLOOKUP($G109,Data!$G$3:$BA$2935,33,FALSE))</f>
        <v/>
      </c>
      <c r="AO109" s="4" t="str">
        <f>IF($H109=0,"",VLOOKUP($G109,Data!$G$3:$BA$2935,34,FALSE))</f>
        <v/>
      </c>
      <c r="AP109" s="4" t="str">
        <f>IF($H109=0,"",VLOOKUP($G109,Data!$G$3:$BA$2935,35,FALSE))</f>
        <v/>
      </c>
      <c r="AQ109" s="4" t="str">
        <f>IF($H109=0,"",VLOOKUP($G109,Data!$G$3:$BA$2935,36,FALSE))</f>
        <v/>
      </c>
      <c r="AR109" s="4" t="str">
        <f>IF($H109=0,"",VLOOKUP($G109,Data!$G$3:$BA$2935,37,FALSE))</f>
        <v/>
      </c>
      <c r="AS109" s="4" t="str">
        <f>IF($H109=0,"",VLOOKUP($G109,Data!$G$3:$BA$2935,38,FALSE))</f>
        <v/>
      </c>
      <c r="AT109" s="4" t="str">
        <f>IF($H109=0,"",VLOOKUP($G109,Data!$G$3:$BA$2935,39,FALSE))</f>
        <v/>
      </c>
    </row>
    <row r="110" spans="1:46" x14ac:dyDescent="0.3">
      <c r="A110" s="4">
        <f>PSSE!A119</f>
        <v>920098</v>
      </c>
      <c r="B110" s="4" t="str">
        <f>PSSE!B119</f>
        <v>CHINA_S2</v>
      </c>
      <c r="C110" s="4">
        <f>PSSE!D119</f>
        <v>13</v>
      </c>
      <c r="D110" s="52">
        <f>PSSE!E119</f>
        <v>600</v>
      </c>
      <c r="E110" s="52" t="str">
        <f>PSSE!F119</f>
        <v>ND</v>
      </c>
      <c r="F110" s="52">
        <f>PSSE!G119</f>
        <v>1</v>
      </c>
      <c r="G110" s="52" t="str">
        <f t="shared" si="2"/>
        <v>AVR13600ND1</v>
      </c>
      <c r="H110" s="52">
        <f>COUNTIF(Data!$G$3:$BA$2935,AVR!$G110)</f>
        <v>0</v>
      </c>
      <c r="I110" s="52" t="str">
        <f>IF($H110=0,"",VLOOKUP($G110,Data!$G$3:$BA$2935,2,FALSE))</f>
        <v/>
      </c>
      <c r="J110" s="52">
        <f>PSSE!C119</f>
        <v>1</v>
      </c>
      <c r="K110" s="52" t="str">
        <f>IF($H110=0,"",VLOOKUP($G110,Data!$G$3:$BA$2935,4,FALSE))</f>
        <v/>
      </c>
      <c r="L110" s="52" t="str">
        <f>IF($H110=0,"",VLOOKUP($G110,Data!$G$3:$BA$2935,5,FALSE))</f>
        <v/>
      </c>
      <c r="M110" s="52" t="str">
        <f>IF($H110=0,"",VLOOKUP($G110,Data!$G$3:$BA$2935,6,FALSE))</f>
        <v/>
      </c>
      <c r="N110" s="52" t="str">
        <f>IF($H110=0,"",VLOOKUP($G110,Data!$G$3:$BA$2935,7,FALSE))</f>
        <v/>
      </c>
      <c r="O110" s="52" t="str">
        <f>IF($H110=0,"",VLOOKUP($G110,Data!$G$3:$BA$2935,8,FALSE))</f>
        <v/>
      </c>
      <c r="P110" s="52" t="str">
        <f>IF($H110=0,"",VLOOKUP($G110,Data!$G$3:$BA$2935,9,FALSE))</f>
        <v/>
      </c>
      <c r="Q110" s="52" t="str">
        <f>IF($H110=0,"",VLOOKUP($G110,Data!$G$3:$BA$2935,10,FALSE))</f>
        <v/>
      </c>
      <c r="R110" s="52" t="str">
        <f>IF($H110=0,"",VLOOKUP($G110,Data!$G$3:$BA$2935,11,FALSE))</f>
        <v/>
      </c>
      <c r="S110" s="52" t="str">
        <f>IF($H110=0,"",VLOOKUP($G110,Data!$G$3:$BA$2935,12,FALSE))</f>
        <v/>
      </c>
      <c r="T110" s="52" t="str">
        <f>IF($H110=0,"",VLOOKUP($G110,Data!$G$3:$BA$2935,13,FALSE))</f>
        <v/>
      </c>
      <c r="U110" s="52" t="str">
        <f>IF($H110=0,"",VLOOKUP($G110,Data!$G$3:$BA$2935,14,FALSE))</f>
        <v/>
      </c>
      <c r="V110" s="52" t="str">
        <f>IF($H110=0,"",VLOOKUP($G110,Data!$G$3:$BA$2935,15,FALSE))</f>
        <v/>
      </c>
      <c r="W110" s="52" t="str">
        <f>IF($H110=0,"",VLOOKUP($G110,Data!$G$3:$BA$2935,16,FALSE))</f>
        <v/>
      </c>
      <c r="X110" s="52" t="str">
        <f>IF($H110=0,"",VLOOKUP($G110,Data!$G$3:$BA$2935,17,FALSE))</f>
        <v/>
      </c>
      <c r="Y110" s="52" t="str">
        <f>IF($H110=0,"",VLOOKUP($G110,Data!$G$3:$BA$2935,18,FALSE))</f>
        <v/>
      </c>
      <c r="Z110" s="52" t="str">
        <f>IF($H110=0,"",VLOOKUP($G110,Data!$G$3:$BA$2935,19,FALSE))</f>
        <v/>
      </c>
      <c r="AA110" s="52" t="str">
        <f>IF($H110=0,"",VLOOKUP($G110,Data!$G$3:$BA$2935,20,FALSE))</f>
        <v/>
      </c>
      <c r="AB110" s="4" t="str">
        <f>IF($H110=0,"",VLOOKUP($G110,Data!$G$3:$BA$2935,21,FALSE))</f>
        <v/>
      </c>
      <c r="AC110" s="4" t="str">
        <f>IF($H110=0,"",VLOOKUP($G110,Data!$G$3:$BA$2935,22,FALSE))</f>
        <v/>
      </c>
      <c r="AD110" s="4" t="str">
        <f>IF($H110=0,"",VLOOKUP($G110,Data!$G$3:$BA$2935,23,FALSE))</f>
        <v/>
      </c>
      <c r="AE110" s="4" t="str">
        <f>IF($H110=0,"",VLOOKUP($G110,Data!$G$3:$BA$2935,24,FALSE))</f>
        <v/>
      </c>
      <c r="AF110" s="4" t="str">
        <f>IF($H110=0,"",VLOOKUP($G110,Data!$G$3:$BA$2935,25,FALSE))</f>
        <v/>
      </c>
      <c r="AG110" s="4" t="str">
        <f>IF($H110=0,"",VLOOKUP($G110,Data!$G$3:$BA$2935,26,FALSE))</f>
        <v/>
      </c>
      <c r="AH110" s="4" t="str">
        <f>IF($H110=0,"",VLOOKUP($G110,Data!$G$3:$BA$2935,27,FALSE))</f>
        <v/>
      </c>
      <c r="AI110" s="4" t="str">
        <f>IF($H110=0,"",VLOOKUP($G110,Data!$G$3:$BA$2935,28,FALSE))</f>
        <v/>
      </c>
      <c r="AJ110" s="4" t="str">
        <f>IF($H110=0,"",VLOOKUP($G110,Data!$G$3:$BA$2935,29,FALSE))</f>
        <v/>
      </c>
      <c r="AK110" s="4" t="str">
        <f>IF($H110=0,"",VLOOKUP($G110,Data!$G$3:$BA$2935,30,FALSE))</f>
        <v/>
      </c>
      <c r="AL110" s="4" t="str">
        <f>IF($H110=0,"",VLOOKUP($G110,Data!$G$3:$BA$2935,31,FALSE))</f>
        <v/>
      </c>
      <c r="AM110" s="4" t="str">
        <f>IF($H110=0,"",VLOOKUP($G110,Data!$G$3:$BA$2935,32,FALSE))</f>
        <v/>
      </c>
      <c r="AN110" s="4" t="str">
        <f>IF($H110=0,"",VLOOKUP($G110,Data!$G$3:$BA$2935,33,FALSE))</f>
        <v/>
      </c>
      <c r="AO110" s="4" t="str">
        <f>IF($H110=0,"",VLOOKUP($G110,Data!$G$3:$BA$2935,34,FALSE))</f>
        <v/>
      </c>
      <c r="AP110" s="4" t="str">
        <f>IF($H110=0,"",VLOOKUP($G110,Data!$G$3:$BA$2935,35,FALSE))</f>
        <v/>
      </c>
      <c r="AQ110" s="4" t="str">
        <f>IF($H110=0,"",VLOOKUP($G110,Data!$G$3:$BA$2935,36,FALSE))</f>
        <v/>
      </c>
      <c r="AR110" s="4" t="str">
        <f>IF($H110=0,"",VLOOKUP($G110,Data!$G$3:$BA$2935,37,FALSE))</f>
        <v/>
      </c>
      <c r="AS110" s="4" t="str">
        <f>IF($H110=0,"",VLOOKUP($G110,Data!$G$3:$BA$2935,38,FALSE))</f>
        <v/>
      </c>
      <c r="AT110" s="4" t="str">
        <f>IF($H110=0,"",VLOOKUP($G110,Data!$G$3:$BA$2935,39,FALSE))</f>
        <v/>
      </c>
    </row>
    <row r="111" spans="1:46" x14ac:dyDescent="0.3">
      <c r="A111" s="4">
        <f>PSSE!A120</f>
        <v>920099</v>
      </c>
      <c r="B111" s="4" t="str">
        <f>PSSE!B120</f>
        <v>CHINA_S1</v>
      </c>
      <c r="C111" s="4">
        <f>PSSE!D120</f>
        <v>13</v>
      </c>
      <c r="D111" s="52">
        <f>PSSE!E120</f>
        <v>600</v>
      </c>
      <c r="E111" s="52" t="str">
        <f>PSSE!F120</f>
        <v>ND</v>
      </c>
      <c r="F111" s="52">
        <f>PSSE!G120</f>
        <v>1</v>
      </c>
      <c r="G111" s="52" t="str">
        <f t="shared" si="2"/>
        <v>AVR13600ND1</v>
      </c>
      <c r="H111" s="52">
        <f>COUNTIF(Data!$G$3:$BA$2935,AVR!$G111)</f>
        <v>0</v>
      </c>
      <c r="I111" s="52" t="str">
        <f>IF($H111=0,"",VLOOKUP($G111,Data!$G$3:$BA$2935,2,FALSE))</f>
        <v/>
      </c>
      <c r="J111" s="52">
        <f>PSSE!C120</f>
        <v>1</v>
      </c>
      <c r="K111" s="52" t="str">
        <f>IF($H111=0,"",VLOOKUP($G111,Data!$G$3:$BA$2935,4,FALSE))</f>
        <v/>
      </c>
      <c r="L111" s="52" t="str">
        <f>IF($H111=0,"",VLOOKUP($G111,Data!$G$3:$BA$2935,5,FALSE))</f>
        <v/>
      </c>
      <c r="M111" s="52" t="str">
        <f>IF($H111=0,"",VLOOKUP($G111,Data!$G$3:$BA$2935,6,FALSE))</f>
        <v/>
      </c>
      <c r="N111" s="52" t="str">
        <f>IF($H111=0,"",VLOOKUP($G111,Data!$G$3:$BA$2935,7,FALSE))</f>
        <v/>
      </c>
      <c r="O111" s="52" t="str">
        <f>IF($H111=0,"",VLOOKUP($G111,Data!$G$3:$BA$2935,8,FALSE))</f>
        <v/>
      </c>
      <c r="P111" s="52" t="str">
        <f>IF($H111=0,"",VLOOKUP($G111,Data!$G$3:$BA$2935,9,FALSE))</f>
        <v/>
      </c>
      <c r="Q111" s="52" t="str">
        <f>IF($H111=0,"",VLOOKUP($G111,Data!$G$3:$BA$2935,10,FALSE))</f>
        <v/>
      </c>
      <c r="R111" s="52" t="str">
        <f>IF($H111=0,"",VLOOKUP($G111,Data!$G$3:$BA$2935,11,FALSE))</f>
        <v/>
      </c>
      <c r="S111" s="52" t="str">
        <f>IF($H111=0,"",VLOOKUP($G111,Data!$G$3:$BA$2935,12,FALSE))</f>
        <v/>
      </c>
      <c r="T111" s="52" t="str">
        <f>IF($H111=0,"",VLOOKUP($G111,Data!$G$3:$BA$2935,13,FALSE))</f>
        <v/>
      </c>
      <c r="U111" s="52" t="str">
        <f>IF($H111=0,"",VLOOKUP($G111,Data!$G$3:$BA$2935,14,FALSE))</f>
        <v/>
      </c>
      <c r="V111" s="52" t="str">
        <f>IF($H111=0,"",VLOOKUP($G111,Data!$G$3:$BA$2935,15,FALSE))</f>
        <v/>
      </c>
      <c r="W111" s="52" t="str">
        <f>IF($H111=0,"",VLOOKUP($G111,Data!$G$3:$BA$2935,16,FALSE))</f>
        <v/>
      </c>
      <c r="X111" s="52" t="str">
        <f>IF($H111=0,"",VLOOKUP($G111,Data!$G$3:$BA$2935,17,FALSE))</f>
        <v/>
      </c>
      <c r="Y111" s="52" t="str">
        <f>IF($H111=0,"",VLOOKUP($G111,Data!$G$3:$BA$2935,18,FALSE))</f>
        <v/>
      </c>
      <c r="Z111" s="52" t="str">
        <f>IF($H111=0,"",VLOOKUP($G111,Data!$G$3:$BA$2935,19,FALSE))</f>
        <v/>
      </c>
      <c r="AA111" s="52" t="str">
        <f>IF($H111=0,"",VLOOKUP($G111,Data!$G$3:$BA$2935,20,FALSE))</f>
        <v/>
      </c>
      <c r="AB111" s="4" t="str">
        <f>IF($H111=0,"",VLOOKUP($G111,Data!$G$3:$BA$2935,21,FALSE))</f>
        <v/>
      </c>
      <c r="AC111" s="4" t="str">
        <f>IF($H111=0,"",VLOOKUP($G111,Data!$G$3:$BA$2935,22,FALSE))</f>
        <v/>
      </c>
      <c r="AD111" s="4" t="str">
        <f>IF($H111=0,"",VLOOKUP($G111,Data!$G$3:$BA$2935,23,FALSE))</f>
        <v/>
      </c>
      <c r="AE111" s="4" t="str">
        <f>IF($H111=0,"",VLOOKUP($G111,Data!$G$3:$BA$2935,24,FALSE))</f>
        <v/>
      </c>
      <c r="AF111" s="4" t="str">
        <f>IF($H111=0,"",VLOOKUP($G111,Data!$G$3:$BA$2935,25,FALSE))</f>
        <v/>
      </c>
      <c r="AG111" s="4" t="str">
        <f>IF($H111=0,"",VLOOKUP($G111,Data!$G$3:$BA$2935,26,FALSE))</f>
        <v/>
      </c>
      <c r="AH111" s="4" t="str">
        <f>IF($H111=0,"",VLOOKUP($G111,Data!$G$3:$BA$2935,27,FALSE))</f>
        <v/>
      </c>
      <c r="AI111" s="4" t="str">
        <f>IF($H111=0,"",VLOOKUP($G111,Data!$G$3:$BA$2935,28,FALSE))</f>
        <v/>
      </c>
      <c r="AJ111" s="4" t="str">
        <f>IF($H111=0,"",VLOOKUP($G111,Data!$G$3:$BA$2935,29,FALSE))</f>
        <v/>
      </c>
      <c r="AK111" s="4" t="str">
        <f>IF($H111=0,"",VLOOKUP($G111,Data!$G$3:$BA$2935,30,FALSE))</f>
        <v/>
      </c>
      <c r="AL111" s="4" t="str">
        <f>IF($H111=0,"",VLOOKUP($G111,Data!$G$3:$BA$2935,31,FALSE))</f>
        <v/>
      </c>
      <c r="AM111" s="4" t="str">
        <f>IF($H111=0,"",VLOOKUP($G111,Data!$G$3:$BA$2935,32,FALSE))</f>
        <v/>
      </c>
      <c r="AN111" s="4" t="str">
        <f>IF($H111=0,"",VLOOKUP($G111,Data!$G$3:$BA$2935,33,FALSE))</f>
        <v/>
      </c>
      <c r="AO111" s="4" t="str">
        <f>IF($H111=0,"",VLOOKUP($G111,Data!$G$3:$BA$2935,34,FALSE))</f>
        <v/>
      </c>
      <c r="AP111" s="4" t="str">
        <f>IF($H111=0,"",VLOOKUP($G111,Data!$G$3:$BA$2935,35,FALSE))</f>
        <v/>
      </c>
      <c r="AQ111" s="4" t="str">
        <f>IF($H111=0,"",VLOOKUP($G111,Data!$G$3:$BA$2935,36,FALSE))</f>
        <v/>
      </c>
      <c r="AR111" s="4" t="str">
        <f>IF($H111=0,"",VLOOKUP($G111,Data!$G$3:$BA$2935,37,FALSE))</f>
        <v/>
      </c>
      <c r="AS111" s="4" t="str">
        <f>IF($H111=0,"",VLOOKUP($G111,Data!$G$3:$BA$2935,38,FALSE))</f>
        <v/>
      </c>
      <c r="AT111" s="4" t="str">
        <f>IF($H111=0,"",VLOOKUP($G111,Data!$G$3:$BA$2935,39,FALSE))</f>
        <v/>
      </c>
    </row>
    <row r="112" spans="1:46" x14ac:dyDescent="0.3">
      <c r="A112" s="4">
        <f>PSSE!A121</f>
        <v>922011</v>
      </c>
      <c r="B112" s="4" t="str">
        <f>PSSE!B121</f>
        <v>CAONGAN_S1</v>
      </c>
      <c r="C112" s="4">
        <f>PSSE!D121</f>
        <v>10.5</v>
      </c>
      <c r="D112" s="52">
        <f>PSSE!E121</f>
        <v>57.5</v>
      </c>
      <c r="E112" s="52" t="str">
        <f>PSSE!F121</f>
        <v>ND</v>
      </c>
      <c r="F112" s="52">
        <f>PSSE!G121</f>
        <v>1</v>
      </c>
      <c r="G112" s="52" t="str">
        <f t="shared" si="2"/>
        <v>AVR10.557.5ND1</v>
      </c>
      <c r="H112" s="52">
        <f>COUNTIF(Data!$G$3:$BA$2935,AVR!$G112)</f>
        <v>1</v>
      </c>
      <c r="I112" s="52" t="str">
        <f>IF($H112=0,"",VLOOKUP($G112,Data!$G$3:$BA$2935,2,FALSE))</f>
        <v>'ESST4B'</v>
      </c>
      <c r="J112" s="52">
        <f>PSSE!C121</f>
        <v>1</v>
      </c>
      <c r="K112" s="52">
        <f>IF($H112=0,"",VLOOKUP($G112,Data!$G$3:$BA$2935,4,FALSE))</f>
        <v>0</v>
      </c>
      <c r="L112" s="52">
        <f>IF($H112=0,"",VLOOKUP($G112,Data!$G$3:$BA$2935,5,FALSE))</f>
        <v>10.75</v>
      </c>
      <c r="M112" s="52">
        <f>IF($H112=0,"",VLOOKUP($G112,Data!$G$3:$BA$2935,6,FALSE))</f>
        <v>10.75</v>
      </c>
      <c r="N112" s="52">
        <f>IF($H112=0,"",VLOOKUP($G112,Data!$G$3:$BA$2935,7,FALSE))</f>
        <v>5</v>
      </c>
      <c r="O112" s="52">
        <f>IF($H112=0,"",VLOOKUP($G112,Data!$G$3:$BA$2935,8,FALSE))</f>
        <v>-0.87</v>
      </c>
      <c r="P112" s="52">
        <f>IF($H112=0,"",VLOOKUP($G112,Data!$G$3:$BA$2935,9,FALSE))</f>
        <v>0</v>
      </c>
      <c r="Q112" s="52">
        <f>IF($H112=0,"",VLOOKUP($G112,Data!$G$3:$BA$2935,10,FALSE))</f>
        <v>1</v>
      </c>
      <c r="R112" s="52">
        <f>IF($H112=0,"",VLOOKUP($G112,Data!$G$3:$BA$2935,11,FALSE))</f>
        <v>0</v>
      </c>
      <c r="S112" s="52">
        <f>IF($H112=0,"",VLOOKUP($G112,Data!$G$3:$BA$2935,12,FALSE))</f>
        <v>99</v>
      </c>
      <c r="T112" s="52">
        <f>IF($H112=0,"",VLOOKUP($G112,Data!$G$3:$BA$2935,13,FALSE))</f>
        <v>-99</v>
      </c>
      <c r="U112" s="52">
        <f>IF($H112=0,"",VLOOKUP($G112,Data!$G$3:$BA$2935,14,FALSE))</f>
        <v>0</v>
      </c>
      <c r="V112" s="52">
        <f>IF($H112=0,"",VLOOKUP($G112,Data!$G$3:$BA$2935,15,FALSE))</f>
        <v>9.3000000000000007</v>
      </c>
      <c r="W112" s="52">
        <f>IF($H112=0,"",VLOOKUP($G112,Data!$G$3:$BA$2935,16,FALSE))</f>
        <v>0</v>
      </c>
      <c r="X112" s="52">
        <f>IF($H112=0,"",VLOOKUP($G112,Data!$G$3:$BA$2935,17,FALSE))</f>
        <v>11.63</v>
      </c>
      <c r="Y112" s="52">
        <f>IF($H112=0,"",VLOOKUP($G112,Data!$G$3:$BA$2935,18,FALSE))</f>
        <v>0.113</v>
      </c>
      <c r="Z112" s="52">
        <f>IF($H112=0,"",VLOOKUP($G112,Data!$G$3:$BA$2935,19,FALSE))</f>
        <v>0.124</v>
      </c>
      <c r="AA112" s="52">
        <f>IF($H112=0,"",VLOOKUP($G112,Data!$G$3:$BA$2935,20,FALSE))</f>
        <v>0</v>
      </c>
      <c r="AB112" s="4" t="str">
        <f>IF($H112=0,"",VLOOKUP($G112,Data!$G$3:$BA$2935,21,FALSE))</f>
        <v>/</v>
      </c>
      <c r="AC112" s="4" t="str">
        <f>IF($H112=0,"",VLOOKUP($G112,Data!$G$3:$BA$2935,22,FALSE))</f>
        <v>/</v>
      </c>
      <c r="AD112" s="4" t="str">
        <f>IF($H112=0,"",VLOOKUP($G112,Data!$G$3:$BA$2935,23,FALSE))</f>
        <v/>
      </c>
      <c r="AE112" s="4" t="str">
        <f>IF($H112=0,"",VLOOKUP($G112,Data!$G$3:$BA$2935,24,FALSE))</f>
        <v/>
      </c>
      <c r="AF112" s="4" t="str">
        <f>IF($H112=0,"",VLOOKUP($G112,Data!$G$3:$BA$2935,25,FALSE))</f>
        <v/>
      </c>
      <c r="AG112" s="4" t="str">
        <f>IF($H112=0,"",VLOOKUP($G112,Data!$G$3:$BA$2935,26,FALSE))</f>
        <v/>
      </c>
      <c r="AH112" s="4" t="str">
        <f>IF($H112=0,"",VLOOKUP($G112,Data!$G$3:$BA$2935,27,FALSE))</f>
        <v/>
      </c>
      <c r="AI112" s="4" t="str">
        <f>IF($H112=0,"",VLOOKUP($G112,Data!$G$3:$BA$2935,28,FALSE))</f>
        <v/>
      </c>
      <c r="AJ112" s="4" t="str">
        <f>IF($H112=0,"",VLOOKUP($G112,Data!$G$3:$BA$2935,29,FALSE))</f>
        <v/>
      </c>
      <c r="AK112" s="4" t="str">
        <f>IF($H112=0,"",VLOOKUP($G112,Data!$G$3:$BA$2935,30,FALSE))</f>
        <v/>
      </c>
      <c r="AL112" s="4" t="str">
        <f>IF($H112=0,"",VLOOKUP($G112,Data!$G$3:$BA$2935,31,FALSE))</f>
        <v/>
      </c>
      <c r="AM112" s="4" t="str">
        <f>IF($H112=0,"",VLOOKUP($G112,Data!$G$3:$BA$2935,32,FALSE))</f>
        <v/>
      </c>
      <c r="AN112" s="4" t="str">
        <f>IF($H112=0,"",VLOOKUP($G112,Data!$G$3:$BA$2935,33,FALSE))</f>
        <v/>
      </c>
      <c r="AO112" s="4" t="str">
        <f>IF($H112=0,"",VLOOKUP($G112,Data!$G$3:$BA$2935,34,FALSE))</f>
        <v/>
      </c>
      <c r="AP112" s="4" t="str">
        <f>IF($H112=0,"",VLOOKUP($G112,Data!$G$3:$BA$2935,35,FALSE))</f>
        <v/>
      </c>
      <c r="AQ112" s="4" t="str">
        <f>IF($H112=0,"",VLOOKUP($G112,Data!$G$3:$BA$2935,36,FALSE))</f>
        <v/>
      </c>
      <c r="AR112" s="4" t="str">
        <f>IF($H112=0,"",VLOOKUP($G112,Data!$G$3:$BA$2935,37,FALSE))</f>
        <v/>
      </c>
      <c r="AS112" s="4" t="str">
        <f>IF($H112=0,"",VLOOKUP($G112,Data!$G$3:$BA$2935,38,FALSE))</f>
        <v/>
      </c>
      <c r="AT112" s="4" t="str">
        <f>IF($H112=0,"",VLOOKUP($G112,Data!$G$3:$BA$2935,39,FALSE))</f>
        <v/>
      </c>
    </row>
    <row r="113" spans="1:46" x14ac:dyDescent="0.3">
      <c r="A113" s="4">
        <f>PSSE!A122</f>
        <v>922012</v>
      </c>
      <c r="B113" s="4" t="str">
        <f>PSSE!B122</f>
        <v>CAONGAN_S2</v>
      </c>
      <c r="C113" s="4">
        <f>PSSE!D122</f>
        <v>10.5</v>
      </c>
      <c r="D113" s="52">
        <f>PSSE!E122</f>
        <v>57.5</v>
      </c>
      <c r="E113" s="52" t="str">
        <f>PSSE!F122</f>
        <v>ND</v>
      </c>
      <c r="F113" s="52">
        <f>PSSE!G122</f>
        <v>1</v>
      </c>
      <c r="G113" s="52" t="str">
        <f t="shared" si="2"/>
        <v>AVR10.557.5ND1</v>
      </c>
      <c r="H113" s="52">
        <f>COUNTIF(Data!$G$3:$BA$2935,AVR!$G113)</f>
        <v>1</v>
      </c>
      <c r="I113" s="52" t="str">
        <f>IF($H113=0,"",VLOOKUP($G113,Data!$G$3:$BA$2935,2,FALSE))</f>
        <v>'ESST4B'</v>
      </c>
      <c r="J113" s="52">
        <f>PSSE!C122</f>
        <v>1</v>
      </c>
      <c r="K113" s="52">
        <f>IF($H113=0,"",VLOOKUP($G113,Data!$G$3:$BA$2935,4,FALSE))</f>
        <v>0</v>
      </c>
      <c r="L113" s="52">
        <f>IF($H113=0,"",VLOOKUP($G113,Data!$G$3:$BA$2935,5,FALSE))</f>
        <v>10.75</v>
      </c>
      <c r="M113" s="52">
        <f>IF($H113=0,"",VLOOKUP($G113,Data!$G$3:$BA$2935,6,FALSE))</f>
        <v>10.75</v>
      </c>
      <c r="N113" s="52">
        <f>IF($H113=0,"",VLOOKUP($G113,Data!$G$3:$BA$2935,7,FALSE))</f>
        <v>5</v>
      </c>
      <c r="O113" s="52">
        <f>IF($H113=0,"",VLOOKUP($G113,Data!$G$3:$BA$2935,8,FALSE))</f>
        <v>-0.87</v>
      </c>
      <c r="P113" s="52">
        <f>IF($H113=0,"",VLOOKUP($G113,Data!$G$3:$BA$2935,9,FALSE))</f>
        <v>0</v>
      </c>
      <c r="Q113" s="52">
        <f>IF($H113=0,"",VLOOKUP($G113,Data!$G$3:$BA$2935,10,FALSE))</f>
        <v>1</v>
      </c>
      <c r="R113" s="52">
        <f>IF($H113=0,"",VLOOKUP($G113,Data!$G$3:$BA$2935,11,FALSE))</f>
        <v>0</v>
      </c>
      <c r="S113" s="52">
        <f>IF($H113=0,"",VLOOKUP($G113,Data!$G$3:$BA$2935,12,FALSE))</f>
        <v>99</v>
      </c>
      <c r="T113" s="52">
        <f>IF($H113=0,"",VLOOKUP($G113,Data!$G$3:$BA$2935,13,FALSE))</f>
        <v>-99</v>
      </c>
      <c r="U113" s="52">
        <f>IF($H113=0,"",VLOOKUP($G113,Data!$G$3:$BA$2935,14,FALSE))</f>
        <v>0</v>
      </c>
      <c r="V113" s="52">
        <f>IF($H113=0,"",VLOOKUP($G113,Data!$G$3:$BA$2935,15,FALSE))</f>
        <v>9.3000000000000007</v>
      </c>
      <c r="W113" s="52">
        <f>IF($H113=0,"",VLOOKUP($G113,Data!$G$3:$BA$2935,16,FALSE))</f>
        <v>0</v>
      </c>
      <c r="X113" s="52">
        <f>IF($H113=0,"",VLOOKUP($G113,Data!$G$3:$BA$2935,17,FALSE))</f>
        <v>11.63</v>
      </c>
      <c r="Y113" s="52">
        <f>IF($H113=0,"",VLOOKUP($G113,Data!$G$3:$BA$2935,18,FALSE))</f>
        <v>0.113</v>
      </c>
      <c r="Z113" s="52">
        <f>IF($H113=0,"",VLOOKUP($G113,Data!$G$3:$BA$2935,19,FALSE))</f>
        <v>0.124</v>
      </c>
      <c r="AA113" s="52">
        <f>IF($H113=0,"",VLOOKUP($G113,Data!$G$3:$BA$2935,20,FALSE))</f>
        <v>0</v>
      </c>
      <c r="AB113" s="4" t="str">
        <f>IF($H113=0,"",VLOOKUP($G113,Data!$G$3:$BA$2935,21,FALSE))</f>
        <v>/</v>
      </c>
      <c r="AC113" s="4" t="str">
        <f>IF($H113=0,"",VLOOKUP($G113,Data!$G$3:$BA$2935,22,FALSE))</f>
        <v>/</v>
      </c>
      <c r="AD113" s="4" t="str">
        <f>IF($H113=0,"",VLOOKUP($G113,Data!$G$3:$BA$2935,23,FALSE))</f>
        <v/>
      </c>
      <c r="AE113" s="4" t="str">
        <f>IF($H113=0,"",VLOOKUP($G113,Data!$G$3:$BA$2935,24,FALSE))</f>
        <v/>
      </c>
      <c r="AF113" s="4" t="str">
        <f>IF($H113=0,"",VLOOKUP($G113,Data!$G$3:$BA$2935,25,FALSE))</f>
        <v/>
      </c>
      <c r="AG113" s="4" t="str">
        <f>IF($H113=0,"",VLOOKUP($G113,Data!$G$3:$BA$2935,26,FALSE))</f>
        <v/>
      </c>
      <c r="AH113" s="4" t="str">
        <f>IF($H113=0,"",VLOOKUP($G113,Data!$G$3:$BA$2935,27,FALSE))</f>
        <v/>
      </c>
      <c r="AI113" s="4" t="str">
        <f>IF($H113=0,"",VLOOKUP($G113,Data!$G$3:$BA$2935,28,FALSE))</f>
        <v/>
      </c>
      <c r="AJ113" s="4" t="str">
        <f>IF($H113=0,"",VLOOKUP($G113,Data!$G$3:$BA$2935,29,FALSE))</f>
        <v/>
      </c>
      <c r="AK113" s="4" t="str">
        <f>IF($H113=0,"",VLOOKUP($G113,Data!$G$3:$BA$2935,30,FALSE))</f>
        <v/>
      </c>
      <c r="AL113" s="4" t="str">
        <f>IF($H113=0,"",VLOOKUP($G113,Data!$G$3:$BA$2935,31,FALSE))</f>
        <v/>
      </c>
      <c r="AM113" s="4" t="str">
        <f>IF($H113=0,"",VLOOKUP($G113,Data!$G$3:$BA$2935,32,FALSE))</f>
        <v/>
      </c>
      <c r="AN113" s="4" t="str">
        <f>IF($H113=0,"",VLOOKUP($G113,Data!$G$3:$BA$2935,33,FALSE))</f>
        <v/>
      </c>
      <c r="AO113" s="4" t="str">
        <f>IF($H113=0,"",VLOOKUP($G113,Data!$G$3:$BA$2935,34,FALSE))</f>
        <v/>
      </c>
      <c r="AP113" s="4" t="str">
        <f>IF($H113=0,"",VLOOKUP($G113,Data!$G$3:$BA$2935,35,FALSE))</f>
        <v/>
      </c>
      <c r="AQ113" s="4" t="str">
        <f>IF($H113=0,"",VLOOKUP($G113,Data!$G$3:$BA$2935,36,FALSE))</f>
        <v/>
      </c>
      <c r="AR113" s="4" t="str">
        <f>IF($H113=0,"",VLOOKUP($G113,Data!$G$3:$BA$2935,37,FALSE))</f>
        <v/>
      </c>
      <c r="AS113" s="4" t="str">
        <f>IF($H113=0,"",VLOOKUP($G113,Data!$G$3:$BA$2935,38,FALSE))</f>
        <v/>
      </c>
      <c r="AT113" s="4" t="str">
        <f>IF($H113=0,"",VLOOKUP($G113,Data!$G$3:$BA$2935,39,FALSE))</f>
        <v/>
      </c>
    </row>
    <row r="114" spans="1:46" x14ac:dyDescent="0.3">
      <c r="A114" s="4">
        <f>PSSE!A123</f>
        <v>923011</v>
      </c>
      <c r="B114" s="4" t="str">
        <f>PSSE!B123</f>
        <v>HOABINH_H1</v>
      </c>
      <c r="C114" s="4">
        <f>PSSE!D123</f>
        <v>15.8</v>
      </c>
      <c r="D114" s="52">
        <f>PSSE!E123</f>
        <v>240</v>
      </c>
      <c r="E114" s="52" t="str">
        <f>PSSE!F123</f>
        <v>TD</v>
      </c>
      <c r="F114" s="52">
        <f>PSSE!G123</f>
        <v>1</v>
      </c>
      <c r="G114" s="52" t="str">
        <f t="shared" si="2"/>
        <v>AVR15.8240TD1</v>
      </c>
      <c r="H114" s="52">
        <f>COUNTIF(Data!$G$3:$BA$2935,AVR!$G114)</f>
        <v>1</v>
      </c>
      <c r="I114" s="52" t="str">
        <f>IF($H114=0,"",VLOOKUP($G114,Data!$G$3:$BA$2935,2,FALSE))</f>
        <v>'EXAC4'</v>
      </c>
      <c r="J114" s="52">
        <f>PSSE!C123</f>
        <v>1</v>
      </c>
      <c r="K114" s="52">
        <f>IF($H114=0,"",VLOOKUP($G114,Data!$G$3:$BA$2935,4,FALSE))</f>
        <v>0</v>
      </c>
      <c r="L114" s="52">
        <f>IF($H114=0,"",VLOOKUP($G114,Data!$G$3:$BA$2935,5,FALSE))</f>
        <v>0.2</v>
      </c>
      <c r="M114" s="52">
        <f>IF($H114=0,"",VLOOKUP($G114,Data!$G$3:$BA$2935,6,FALSE))</f>
        <v>-0.19900000000000001</v>
      </c>
      <c r="N114" s="52">
        <f>IF($H114=0,"",VLOOKUP($G114,Data!$G$3:$BA$2935,7,FALSE))</f>
        <v>0</v>
      </c>
      <c r="O114" s="52">
        <f>IF($H114=0,"",VLOOKUP($G114,Data!$G$3:$BA$2935,8,FALSE))</f>
        <v>5</v>
      </c>
      <c r="P114" s="52">
        <f>IF($H114=0,"",VLOOKUP($G114,Data!$G$3:$BA$2935,9,FALSE))</f>
        <v>250</v>
      </c>
      <c r="Q114" s="52">
        <f>IF($H114=0,"",VLOOKUP($G114,Data!$G$3:$BA$2935,10,FALSE))</f>
        <v>0.05</v>
      </c>
      <c r="R114" s="52">
        <f>IF($H114=0,"",VLOOKUP($G114,Data!$G$3:$BA$2935,11,FALSE))</f>
        <v>5.64</v>
      </c>
      <c r="S114" s="52">
        <f>IF($H114=0,"",VLOOKUP($G114,Data!$G$3:$BA$2935,12,FALSE))</f>
        <v>0</v>
      </c>
      <c r="T114" s="52">
        <f>IF($H114=0,"",VLOOKUP($G114,Data!$G$3:$BA$2935,13,FALSE))</f>
        <v>0</v>
      </c>
      <c r="U114" s="52" t="str">
        <f>IF($H114=0,"",VLOOKUP($G114,Data!$G$3:$BA$2935,14,FALSE))</f>
        <v>/</v>
      </c>
      <c r="V114" s="52" t="str">
        <f>IF($H114=0,"",VLOOKUP($G114,Data!$G$3:$BA$2935,15,FALSE))</f>
        <v>/</v>
      </c>
      <c r="W114" s="52" t="str">
        <f>IF($H114=0,"",VLOOKUP($G114,Data!$G$3:$BA$2935,16,FALSE))</f>
        <v/>
      </c>
      <c r="X114" s="52" t="str">
        <f>IF($H114=0,"",VLOOKUP($G114,Data!$G$3:$BA$2935,17,FALSE))</f>
        <v/>
      </c>
      <c r="Y114" s="52" t="str">
        <f>IF($H114=0,"",VLOOKUP($G114,Data!$G$3:$BA$2935,18,FALSE))</f>
        <v/>
      </c>
      <c r="Z114" s="52" t="str">
        <f>IF($H114=0,"",VLOOKUP($G114,Data!$G$3:$BA$2935,19,FALSE))</f>
        <v/>
      </c>
      <c r="AA114" s="52" t="str">
        <f>IF($H114=0,"",VLOOKUP($G114,Data!$G$3:$BA$2935,20,FALSE))</f>
        <v/>
      </c>
      <c r="AB114" s="4" t="str">
        <f>IF($H114=0,"",VLOOKUP($G114,Data!$G$3:$BA$2935,21,FALSE))</f>
        <v/>
      </c>
      <c r="AC114" s="4" t="str">
        <f>IF($H114=0,"",VLOOKUP($G114,Data!$G$3:$BA$2935,22,FALSE))</f>
        <v/>
      </c>
      <c r="AD114" s="4" t="str">
        <f>IF($H114=0,"",VLOOKUP($G114,Data!$G$3:$BA$2935,23,FALSE))</f>
        <v/>
      </c>
      <c r="AE114" s="4" t="str">
        <f>IF($H114=0,"",VLOOKUP($G114,Data!$G$3:$BA$2935,24,FALSE))</f>
        <v/>
      </c>
      <c r="AF114" s="4" t="str">
        <f>IF($H114=0,"",VLOOKUP($G114,Data!$G$3:$BA$2935,25,FALSE))</f>
        <v/>
      </c>
      <c r="AG114" s="4" t="str">
        <f>IF($H114=0,"",VLOOKUP($G114,Data!$G$3:$BA$2935,26,FALSE))</f>
        <v/>
      </c>
      <c r="AH114" s="4" t="str">
        <f>IF($H114=0,"",VLOOKUP($G114,Data!$G$3:$BA$2935,27,FALSE))</f>
        <v/>
      </c>
      <c r="AI114" s="4" t="str">
        <f>IF($H114=0,"",VLOOKUP($G114,Data!$G$3:$BA$2935,28,FALSE))</f>
        <v/>
      </c>
      <c r="AJ114" s="4" t="str">
        <f>IF($H114=0,"",VLOOKUP($G114,Data!$G$3:$BA$2935,29,FALSE))</f>
        <v/>
      </c>
      <c r="AK114" s="4" t="str">
        <f>IF($H114=0,"",VLOOKUP($G114,Data!$G$3:$BA$2935,30,FALSE))</f>
        <v/>
      </c>
      <c r="AL114" s="4" t="str">
        <f>IF($H114=0,"",VLOOKUP($G114,Data!$G$3:$BA$2935,31,FALSE))</f>
        <v/>
      </c>
      <c r="AM114" s="4" t="str">
        <f>IF($H114=0,"",VLOOKUP($G114,Data!$G$3:$BA$2935,32,FALSE))</f>
        <v/>
      </c>
      <c r="AN114" s="4" t="str">
        <f>IF($H114=0,"",VLOOKUP($G114,Data!$G$3:$BA$2935,33,FALSE))</f>
        <v/>
      </c>
      <c r="AO114" s="4" t="str">
        <f>IF($H114=0,"",VLOOKUP($G114,Data!$G$3:$BA$2935,34,FALSE))</f>
        <v/>
      </c>
      <c r="AP114" s="4" t="str">
        <f>IF($H114=0,"",VLOOKUP($G114,Data!$G$3:$BA$2935,35,FALSE))</f>
        <v/>
      </c>
      <c r="AQ114" s="4" t="str">
        <f>IF($H114=0,"",VLOOKUP($G114,Data!$G$3:$BA$2935,36,FALSE))</f>
        <v/>
      </c>
      <c r="AR114" s="4" t="str">
        <f>IF($H114=0,"",VLOOKUP($G114,Data!$G$3:$BA$2935,37,FALSE))</f>
        <v/>
      </c>
      <c r="AS114" s="4" t="str">
        <f>IF($H114=0,"",VLOOKUP($G114,Data!$G$3:$BA$2935,38,FALSE))</f>
        <v/>
      </c>
      <c r="AT114" s="4" t="str">
        <f>IF($H114=0,"",VLOOKUP($G114,Data!$G$3:$BA$2935,39,FALSE))</f>
        <v/>
      </c>
    </row>
    <row r="115" spans="1:46" x14ac:dyDescent="0.3">
      <c r="A115" s="4">
        <f>PSSE!A124</f>
        <v>923012</v>
      </c>
      <c r="B115" s="4" t="str">
        <f>PSSE!B124</f>
        <v>HOABINH_H2</v>
      </c>
      <c r="C115" s="4">
        <f>PSSE!D124</f>
        <v>15.8</v>
      </c>
      <c r="D115" s="52">
        <f>PSSE!E124</f>
        <v>240</v>
      </c>
      <c r="E115" s="52" t="str">
        <f>PSSE!F124</f>
        <v>TD</v>
      </c>
      <c r="F115" s="52">
        <f>PSSE!G124</f>
        <v>1</v>
      </c>
      <c r="G115" s="52" t="str">
        <f t="shared" si="2"/>
        <v>AVR15.8240TD1</v>
      </c>
      <c r="H115" s="52">
        <f>COUNTIF(Data!$G$3:$BA$2935,AVR!$G115)</f>
        <v>1</v>
      </c>
      <c r="I115" s="52" t="str">
        <f>IF($H115=0,"",VLOOKUP($G115,Data!$G$3:$BA$2935,2,FALSE))</f>
        <v>'EXAC4'</v>
      </c>
      <c r="J115" s="52">
        <f>PSSE!C124</f>
        <v>1</v>
      </c>
      <c r="K115" s="52">
        <f>IF($H115=0,"",VLOOKUP($G115,Data!$G$3:$BA$2935,4,FALSE))</f>
        <v>0</v>
      </c>
      <c r="L115" s="52">
        <f>IF($H115=0,"",VLOOKUP($G115,Data!$G$3:$BA$2935,5,FALSE))</f>
        <v>0.2</v>
      </c>
      <c r="M115" s="52">
        <f>IF($H115=0,"",VLOOKUP($G115,Data!$G$3:$BA$2935,6,FALSE))</f>
        <v>-0.19900000000000001</v>
      </c>
      <c r="N115" s="52">
        <f>IF($H115=0,"",VLOOKUP($G115,Data!$G$3:$BA$2935,7,FALSE))</f>
        <v>0</v>
      </c>
      <c r="O115" s="52">
        <f>IF($H115=0,"",VLOOKUP($G115,Data!$G$3:$BA$2935,8,FALSE))</f>
        <v>5</v>
      </c>
      <c r="P115" s="52">
        <f>IF($H115=0,"",VLOOKUP($G115,Data!$G$3:$BA$2935,9,FALSE))</f>
        <v>250</v>
      </c>
      <c r="Q115" s="52">
        <f>IF($H115=0,"",VLOOKUP($G115,Data!$G$3:$BA$2935,10,FALSE))</f>
        <v>0.05</v>
      </c>
      <c r="R115" s="52">
        <f>IF($H115=0,"",VLOOKUP($G115,Data!$G$3:$BA$2935,11,FALSE))</f>
        <v>5.64</v>
      </c>
      <c r="S115" s="52">
        <f>IF($H115=0,"",VLOOKUP($G115,Data!$G$3:$BA$2935,12,FALSE))</f>
        <v>0</v>
      </c>
      <c r="T115" s="52">
        <f>IF($H115=0,"",VLOOKUP($G115,Data!$G$3:$BA$2935,13,FALSE))</f>
        <v>0</v>
      </c>
      <c r="U115" s="52" t="str">
        <f>IF($H115=0,"",VLOOKUP($G115,Data!$G$3:$BA$2935,14,FALSE))</f>
        <v>/</v>
      </c>
      <c r="V115" s="52" t="str">
        <f>IF($H115=0,"",VLOOKUP($G115,Data!$G$3:$BA$2935,15,FALSE))</f>
        <v>/</v>
      </c>
      <c r="W115" s="52" t="str">
        <f>IF($H115=0,"",VLOOKUP($G115,Data!$G$3:$BA$2935,16,FALSE))</f>
        <v/>
      </c>
      <c r="X115" s="52" t="str">
        <f>IF($H115=0,"",VLOOKUP($G115,Data!$G$3:$BA$2935,17,FALSE))</f>
        <v/>
      </c>
      <c r="Y115" s="52" t="str">
        <f>IF($H115=0,"",VLOOKUP($G115,Data!$G$3:$BA$2935,18,FALSE))</f>
        <v/>
      </c>
      <c r="Z115" s="52" t="str">
        <f>IF($H115=0,"",VLOOKUP($G115,Data!$G$3:$BA$2935,19,FALSE))</f>
        <v/>
      </c>
      <c r="AA115" s="52" t="str">
        <f>IF($H115=0,"",VLOOKUP($G115,Data!$G$3:$BA$2935,20,FALSE))</f>
        <v/>
      </c>
      <c r="AB115" s="4" t="str">
        <f>IF($H115=0,"",VLOOKUP($G115,Data!$G$3:$BA$2935,21,FALSE))</f>
        <v/>
      </c>
      <c r="AC115" s="4" t="str">
        <f>IF($H115=0,"",VLOOKUP($G115,Data!$G$3:$BA$2935,22,FALSE))</f>
        <v/>
      </c>
      <c r="AD115" s="4" t="str">
        <f>IF($H115=0,"",VLOOKUP($G115,Data!$G$3:$BA$2935,23,FALSE))</f>
        <v/>
      </c>
      <c r="AE115" s="4" t="str">
        <f>IF($H115=0,"",VLOOKUP($G115,Data!$G$3:$BA$2935,24,FALSE))</f>
        <v/>
      </c>
      <c r="AF115" s="4" t="str">
        <f>IF($H115=0,"",VLOOKUP($G115,Data!$G$3:$BA$2935,25,FALSE))</f>
        <v/>
      </c>
      <c r="AG115" s="4" t="str">
        <f>IF($H115=0,"",VLOOKUP($G115,Data!$G$3:$BA$2935,26,FALSE))</f>
        <v/>
      </c>
      <c r="AH115" s="4" t="str">
        <f>IF($H115=0,"",VLOOKUP($G115,Data!$G$3:$BA$2935,27,FALSE))</f>
        <v/>
      </c>
      <c r="AI115" s="4" t="str">
        <f>IF($H115=0,"",VLOOKUP($G115,Data!$G$3:$BA$2935,28,FALSE))</f>
        <v/>
      </c>
      <c r="AJ115" s="4" t="str">
        <f>IF($H115=0,"",VLOOKUP($G115,Data!$G$3:$BA$2935,29,FALSE))</f>
        <v/>
      </c>
      <c r="AK115" s="4" t="str">
        <f>IF($H115=0,"",VLOOKUP($G115,Data!$G$3:$BA$2935,30,FALSE))</f>
        <v/>
      </c>
      <c r="AL115" s="4" t="str">
        <f>IF($H115=0,"",VLOOKUP($G115,Data!$G$3:$BA$2935,31,FALSE))</f>
        <v/>
      </c>
      <c r="AM115" s="4" t="str">
        <f>IF($H115=0,"",VLOOKUP($G115,Data!$G$3:$BA$2935,32,FALSE))</f>
        <v/>
      </c>
      <c r="AN115" s="4" t="str">
        <f>IF($H115=0,"",VLOOKUP($G115,Data!$G$3:$BA$2935,33,FALSE))</f>
        <v/>
      </c>
      <c r="AO115" s="4" t="str">
        <f>IF($H115=0,"",VLOOKUP($G115,Data!$G$3:$BA$2935,34,FALSE))</f>
        <v/>
      </c>
      <c r="AP115" s="4" t="str">
        <f>IF($H115=0,"",VLOOKUP($G115,Data!$G$3:$BA$2935,35,FALSE))</f>
        <v/>
      </c>
      <c r="AQ115" s="4" t="str">
        <f>IF($H115=0,"",VLOOKUP($G115,Data!$G$3:$BA$2935,36,FALSE))</f>
        <v/>
      </c>
      <c r="AR115" s="4" t="str">
        <f>IF($H115=0,"",VLOOKUP($G115,Data!$G$3:$BA$2935,37,FALSE))</f>
        <v/>
      </c>
      <c r="AS115" s="4" t="str">
        <f>IF($H115=0,"",VLOOKUP($G115,Data!$G$3:$BA$2935,38,FALSE))</f>
        <v/>
      </c>
      <c r="AT115" s="4" t="str">
        <f>IF($H115=0,"",VLOOKUP($G115,Data!$G$3:$BA$2935,39,FALSE))</f>
        <v/>
      </c>
    </row>
    <row r="116" spans="1:46" x14ac:dyDescent="0.3">
      <c r="A116" s="4">
        <f>PSSE!A125</f>
        <v>923013</v>
      </c>
      <c r="B116" s="4" t="str">
        <f>PSSE!B125</f>
        <v>HOABINH_H3</v>
      </c>
      <c r="C116" s="4">
        <f>PSSE!D125</f>
        <v>15.8</v>
      </c>
      <c r="D116" s="52">
        <f>PSSE!E125</f>
        <v>240</v>
      </c>
      <c r="E116" s="52" t="str">
        <f>PSSE!F125</f>
        <v>TD</v>
      </c>
      <c r="F116" s="52">
        <f>PSSE!G125</f>
        <v>1</v>
      </c>
      <c r="G116" s="52" t="str">
        <f t="shared" si="2"/>
        <v>AVR15.8240TD1</v>
      </c>
      <c r="H116" s="52">
        <f>COUNTIF(Data!$G$3:$BA$2935,AVR!$G116)</f>
        <v>1</v>
      </c>
      <c r="I116" s="52" t="str">
        <f>IF($H116=0,"",VLOOKUP($G116,Data!$G$3:$BA$2935,2,FALSE))</f>
        <v>'EXAC4'</v>
      </c>
      <c r="J116" s="52">
        <f>PSSE!C125</f>
        <v>1</v>
      </c>
      <c r="K116" s="52">
        <f>IF($H116=0,"",VLOOKUP($G116,Data!$G$3:$BA$2935,4,FALSE))</f>
        <v>0</v>
      </c>
      <c r="L116" s="52">
        <f>IF($H116=0,"",VLOOKUP($G116,Data!$G$3:$BA$2935,5,FALSE))</f>
        <v>0.2</v>
      </c>
      <c r="M116" s="52">
        <f>IF($H116=0,"",VLOOKUP($G116,Data!$G$3:$BA$2935,6,FALSE))</f>
        <v>-0.19900000000000001</v>
      </c>
      <c r="N116" s="52">
        <f>IF($H116=0,"",VLOOKUP($G116,Data!$G$3:$BA$2935,7,FALSE))</f>
        <v>0</v>
      </c>
      <c r="O116" s="52">
        <f>IF($H116=0,"",VLOOKUP($G116,Data!$G$3:$BA$2935,8,FALSE))</f>
        <v>5</v>
      </c>
      <c r="P116" s="52">
        <f>IF($H116=0,"",VLOOKUP($G116,Data!$G$3:$BA$2935,9,FALSE))</f>
        <v>250</v>
      </c>
      <c r="Q116" s="52">
        <f>IF($H116=0,"",VLOOKUP($G116,Data!$G$3:$BA$2935,10,FALSE))</f>
        <v>0.05</v>
      </c>
      <c r="R116" s="52">
        <f>IF($H116=0,"",VLOOKUP($G116,Data!$G$3:$BA$2935,11,FALSE))</f>
        <v>5.64</v>
      </c>
      <c r="S116" s="52">
        <f>IF($H116=0,"",VLOOKUP($G116,Data!$G$3:$BA$2935,12,FALSE))</f>
        <v>0</v>
      </c>
      <c r="T116" s="52">
        <f>IF($H116=0,"",VLOOKUP($G116,Data!$G$3:$BA$2935,13,FALSE))</f>
        <v>0</v>
      </c>
      <c r="U116" s="52" t="str">
        <f>IF($H116=0,"",VLOOKUP($G116,Data!$G$3:$BA$2935,14,FALSE))</f>
        <v>/</v>
      </c>
      <c r="V116" s="52" t="str">
        <f>IF($H116=0,"",VLOOKUP($G116,Data!$G$3:$BA$2935,15,FALSE))</f>
        <v>/</v>
      </c>
      <c r="W116" s="52" t="str">
        <f>IF($H116=0,"",VLOOKUP($G116,Data!$G$3:$BA$2935,16,FALSE))</f>
        <v/>
      </c>
      <c r="X116" s="52" t="str">
        <f>IF($H116=0,"",VLOOKUP($G116,Data!$G$3:$BA$2935,17,FALSE))</f>
        <v/>
      </c>
      <c r="Y116" s="52" t="str">
        <f>IF($H116=0,"",VLOOKUP($G116,Data!$G$3:$BA$2935,18,FALSE))</f>
        <v/>
      </c>
      <c r="Z116" s="52" t="str">
        <f>IF($H116=0,"",VLOOKUP($G116,Data!$G$3:$BA$2935,19,FALSE))</f>
        <v/>
      </c>
      <c r="AA116" s="52" t="str">
        <f>IF($H116=0,"",VLOOKUP($G116,Data!$G$3:$BA$2935,20,FALSE))</f>
        <v/>
      </c>
      <c r="AB116" s="4" t="str">
        <f>IF($H116=0,"",VLOOKUP($G116,Data!$G$3:$BA$2935,21,FALSE))</f>
        <v/>
      </c>
      <c r="AC116" s="4" t="str">
        <f>IF($H116=0,"",VLOOKUP($G116,Data!$G$3:$BA$2935,22,FALSE))</f>
        <v/>
      </c>
      <c r="AD116" s="4" t="str">
        <f>IF($H116=0,"",VLOOKUP($G116,Data!$G$3:$BA$2935,23,FALSE))</f>
        <v/>
      </c>
      <c r="AE116" s="4" t="str">
        <f>IF($H116=0,"",VLOOKUP($G116,Data!$G$3:$BA$2935,24,FALSE))</f>
        <v/>
      </c>
      <c r="AF116" s="4" t="str">
        <f>IF($H116=0,"",VLOOKUP($G116,Data!$G$3:$BA$2935,25,FALSE))</f>
        <v/>
      </c>
      <c r="AG116" s="4" t="str">
        <f>IF($H116=0,"",VLOOKUP($G116,Data!$G$3:$BA$2935,26,FALSE))</f>
        <v/>
      </c>
      <c r="AH116" s="4" t="str">
        <f>IF($H116=0,"",VLOOKUP($G116,Data!$G$3:$BA$2935,27,FALSE))</f>
        <v/>
      </c>
      <c r="AI116" s="4" t="str">
        <f>IF($H116=0,"",VLOOKUP($G116,Data!$G$3:$BA$2935,28,FALSE))</f>
        <v/>
      </c>
      <c r="AJ116" s="4" t="str">
        <f>IF($H116=0,"",VLOOKUP($G116,Data!$G$3:$BA$2935,29,FALSE))</f>
        <v/>
      </c>
      <c r="AK116" s="4" t="str">
        <f>IF($H116=0,"",VLOOKUP($G116,Data!$G$3:$BA$2935,30,FALSE))</f>
        <v/>
      </c>
      <c r="AL116" s="4" t="str">
        <f>IF($H116=0,"",VLOOKUP($G116,Data!$G$3:$BA$2935,31,FALSE))</f>
        <v/>
      </c>
      <c r="AM116" s="4" t="str">
        <f>IF($H116=0,"",VLOOKUP($G116,Data!$G$3:$BA$2935,32,FALSE))</f>
        <v/>
      </c>
      <c r="AN116" s="4" t="str">
        <f>IF($H116=0,"",VLOOKUP($G116,Data!$G$3:$BA$2935,33,FALSE))</f>
        <v/>
      </c>
      <c r="AO116" s="4" t="str">
        <f>IF($H116=0,"",VLOOKUP($G116,Data!$G$3:$BA$2935,34,FALSE))</f>
        <v/>
      </c>
      <c r="AP116" s="4" t="str">
        <f>IF($H116=0,"",VLOOKUP($G116,Data!$G$3:$BA$2935,35,FALSE))</f>
        <v/>
      </c>
      <c r="AQ116" s="4" t="str">
        <f>IF($H116=0,"",VLOOKUP($G116,Data!$G$3:$BA$2935,36,FALSE))</f>
        <v/>
      </c>
      <c r="AR116" s="4" t="str">
        <f>IF($H116=0,"",VLOOKUP($G116,Data!$G$3:$BA$2935,37,FALSE))</f>
        <v/>
      </c>
      <c r="AS116" s="4" t="str">
        <f>IF($H116=0,"",VLOOKUP($G116,Data!$G$3:$BA$2935,38,FALSE))</f>
        <v/>
      </c>
      <c r="AT116" s="4" t="str">
        <f>IF($H116=0,"",VLOOKUP($G116,Data!$G$3:$BA$2935,39,FALSE))</f>
        <v/>
      </c>
    </row>
    <row r="117" spans="1:46" x14ac:dyDescent="0.3">
      <c r="A117" s="4">
        <f>PSSE!A126</f>
        <v>923014</v>
      </c>
      <c r="B117" s="4" t="str">
        <f>PSSE!B126</f>
        <v>HOABINH_H4</v>
      </c>
      <c r="C117" s="4">
        <f>PSSE!D126</f>
        <v>15.8</v>
      </c>
      <c r="D117" s="52">
        <f>PSSE!E126</f>
        <v>240</v>
      </c>
      <c r="E117" s="52" t="str">
        <f>PSSE!F126</f>
        <v>TD</v>
      </c>
      <c r="F117" s="52">
        <f>PSSE!G126</f>
        <v>1</v>
      </c>
      <c r="G117" s="52" t="str">
        <f t="shared" si="2"/>
        <v>AVR15.8240TD1</v>
      </c>
      <c r="H117" s="52">
        <f>COUNTIF(Data!$G$3:$BA$2935,AVR!$G117)</f>
        <v>1</v>
      </c>
      <c r="I117" s="52" t="str">
        <f>IF($H117=0,"",VLOOKUP($G117,Data!$G$3:$BA$2935,2,FALSE))</f>
        <v>'EXAC4'</v>
      </c>
      <c r="J117" s="52">
        <f>PSSE!C126</f>
        <v>1</v>
      </c>
      <c r="K117" s="52">
        <f>IF($H117=0,"",VLOOKUP($G117,Data!$G$3:$BA$2935,4,FALSE))</f>
        <v>0</v>
      </c>
      <c r="L117" s="52">
        <f>IF($H117=0,"",VLOOKUP($G117,Data!$G$3:$BA$2935,5,FALSE))</f>
        <v>0.2</v>
      </c>
      <c r="M117" s="52">
        <f>IF($H117=0,"",VLOOKUP($G117,Data!$G$3:$BA$2935,6,FALSE))</f>
        <v>-0.19900000000000001</v>
      </c>
      <c r="N117" s="52">
        <f>IF($H117=0,"",VLOOKUP($G117,Data!$G$3:$BA$2935,7,FALSE))</f>
        <v>0</v>
      </c>
      <c r="O117" s="52">
        <f>IF($H117=0,"",VLOOKUP($G117,Data!$G$3:$BA$2935,8,FALSE))</f>
        <v>5</v>
      </c>
      <c r="P117" s="52">
        <f>IF($H117=0,"",VLOOKUP($G117,Data!$G$3:$BA$2935,9,FALSE))</f>
        <v>250</v>
      </c>
      <c r="Q117" s="52">
        <f>IF($H117=0,"",VLOOKUP($G117,Data!$G$3:$BA$2935,10,FALSE))</f>
        <v>0.05</v>
      </c>
      <c r="R117" s="52">
        <f>IF($H117=0,"",VLOOKUP($G117,Data!$G$3:$BA$2935,11,FALSE))</f>
        <v>5.64</v>
      </c>
      <c r="S117" s="52">
        <f>IF($H117=0,"",VLOOKUP($G117,Data!$G$3:$BA$2935,12,FALSE))</f>
        <v>0</v>
      </c>
      <c r="T117" s="52">
        <f>IF($H117=0,"",VLOOKUP($G117,Data!$G$3:$BA$2935,13,FALSE))</f>
        <v>0</v>
      </c>
      <c r="U117" s="52" t="str">
        <f>IF($H117=0,"",VLOOKUP($G117,Data!$G$3:$BA$2935,14,FALSE))</f>
        <v>/</v>
      </c>
      <c r="V117" s="52" t="str">
        <f>IF($H117=0,"",VLOOKUP($G117,Data!$G$3:$BA$2935,15,FALSE))</f>
        <v>/</v>
      </c>
      <c r="W117" s="52" t="str">
        <f>IF($H117=0,"",VLOOKUP($G117,Data!$G$3:$BA$2935,16,FALSE))</f>
        <v/>
      </c>
      <c r="X117" s="52" t="str">
        <f>IF($H117=0,"",VLOOKUP($G117,Data!$G$3:$BA$2935,17,FALSE))</f>
        <v/>
      </c>
      <c r="Y117" s="52" t="str">
        <f>IF($H117=0,"",VLOOKUP($G117,Data!$G$3:$BA$2935,18,FALSE))</f>
        <v/>
      </c>
      <c r="Z117" s="52" t="str">
        <f>IF($H117=0,"",VLOOKUP($G117,Data!$G$3:$BA$2935,19,FALSE))</f>
        <v/>
      </c>
      <c r="AA117" s="52" t="str">
        <f>IF($H117=0,"",VLOOKUP($G117,Data!$G$3:$BA$2935,20,FALSE))</f>
        <v/>
      </c>
      <c r="AB117" s="4" t="str">
        <f>IF($H117=0,"",VLOOKUP($G117,Data!$G$3:$BA$2935,21,FALSE))</f>
        <v/>
      </c>
      <c r="AC117" s="4" t="str">
        <f>IF($H117=0,"",VLOOKUP($G117,Data!$G$3:$BA$2935,22,FALSE))</f>
        <v/>
      </c>
      <c r="AD117" s="4" t="str">
        <f>IF($H117=0,"",VLOOKUP($G117,Data!$G$3:$BA$2935,23,FALSE))</f>
        <v/>
      </c>
      <c r="AE117" s="4" t="str">
        <f>IF($H117=0,"",VLOOKUP($G117,Data!$G$3:$BA$2935,24,FALSE))</f>
        <v/>
      </c>
      <c r="AF117" s="4" t="str">
        <f>IF($H117=0,"",VLOOKUP($G117,Data!$G$3:$BA$2935,25,FALSE))</f>
        <v/>
      </c>
      <c r="AG117" s="4" t="str">
        <f>IF($H117=0,"",VLOOKUP($G117,Data!$G$3:$BA$2935,26,FALSE))</f>
        <v/>
      </c>
      <c r="AH117" s="4" t="str">
        <f>IF($H117=0,"",VLOOKUP($G117,Data!$G$3:$BA$2935,27,FALSE))</f>
        <v/>
      </c>
      <c r="AI117" s="4" t="str">
        <f>IF($H117=0,"",VLOOKUP($G117,Data!$G$3:$BA$2935,28,FALSE))</f>
        <v/>
      </c>
      <c r="AJ117" s="4" t="str">
        <f>IF($H117=0,"",VLOOKUP($G117,Data!$G$3:$BA$2935,29,FALSE))</f>
        <v/>
      </c>
      <c r="AK117" s="4" t="str">
        <f>IF($H117=0,"",VLOOKUP($G117,Data!$G$3:$BA$2935,30,FALSE))</f>
        <v/>
      </c>
      <c r="AL117" s="4" t="str">
        <f>IF($H117=0,"",VLOOKUP($G117,Data!$G$3:$BA$2935,31,FALSE))</f>
        <v/>
      </c>
      <c r="AM117" s="4" t="str">
        <f>IF($H117=0,"",VLOOKUP($G117,Data!$G$3:$BA$2935,32,FALSE))</f>
        <v/>
      </c>
      <c r="AN117" s="4" t="str">
        <f>IF($H117=0,"",VLOOKUP($G117,Data!$G$3:$BA$2935,33,FALSE))</f>
        <v/>
      </c>
      <c r="AO117" s="4" t="str">
        <f>IF($H117=0,"",VLOOKUP($G117,Data!$G$3:$BA$2935,34,FALSE))</f>
        <v/>
      </c>
      <c r="AP117" s="4" t="str">
        <f>IF($H117=0,"",VLOOKUP($G117,Data!$G$3:$BA$2935,35,FALSE))</f>
        <v/>
      </c>
      <c r="AQ117" s="4" t="str">
        <f>IF($H117=0,"",VLOOKUP($G117,Data!$G$3:$BA$2935,36,FALSE))</f>
        <v/>
      </c>
      <c r="AR117" s="4" t="str">
        <f>IF($H117=0,"",VLOOKUP($G117,Data!$G$3:$BA$2935,37,FALSE))</f>
        <v/>
      </c>
      <c r="AS117" s="4" t="str">
        <f>IF($H117=0,"",VLOOKUP($G117,Data!$G$3:$BA$2935,38,FALSE))</f>
        <v/>
      </c>
      <c r="AT117" s="4" t="str">
        <f>IF($H117=0,"",VLOOKUP($G117,Data!$G$3:$BA$2935,39,FALSE))</f>
        <v/>
      </c>
    </row>
    <row r="118" spans="1:46" x14ac:dyDescent="0.3">
      <c r="A118" s="4">
        <f>PSSE!A127</f>
        <v>923015</v>
      </c>
      <c r="B118" s="4" t="str">
        <f>PSSE!B127</f>
        <v>HOABINH_H5</v>
      </c>
      <c r="C118" s="4">
        <f>PSSE!D127</f>
        <v>15.8</v>
      </c>
      <c r="D118" s="52">
        <f>PSSE!E127</f>
        <v>240</v>
      </c>
      <c r="E118" s="52" t="str">
        <f>PSSE!F127</f>
        <v>TD</v>
      </c>
      <c r="F118" s="52">
        <f>PSSE!G127</f>
        <v>1</v>
      </c>
      <c r="G118" s="52" t="str">
        <f t="shared" si="2"/>
        <v>AVR15.8240TD1</v>
      </c>
      <c r="H118" s="52">
        <f>COUNTIF(Data!$G$3:$BA$2935,AVR!$G118)</f>
        <v>1</v>
      </c>
      <c r="I118" s="52" t="str">
        <f>IF($H118=0,"",VLOOKUP($G118,Data!$G$3:$BA$2935,2,FALSE))</f>
        <v>'EXAC4'</v>
      </c>
      <c r="J118" s="52">
        <f>PSSE!C127</f>
        <v>1</v>
      </c>
      <c r="K118" s="52">
        <f>IF($H118=0,"",VLOOKUP($G118,Data!$G$3:$BA$2935,4,FALSE))</f>
        <v>0</v>
      </c>
      <c r="L118" s="52">
        <f>IF($H118=0,"",VLOOKUP($G118,Data!$G$3:$BA$2935,5,FALSE))</f>
        <v>0.2</v>
      </c>
      <c r="M118" s="52">
        <f>IF($H118=0,"",VLOOKUP($G118,Data!$G$3:$BA$2935,6,FALSE))</f>
        <v>-0.19900000000000001</v>
      </c>
      <c r="N118" s="52">
        <f>IF($H118=0,"",VLOOKUP($G118,Data!$G$3:$BA$2935,7,FALSE))</f>
        <v>0</v>
      </c>
      <c r="O118" s="52">
        <f>IF($H118=0,"",VLOOKUP($G118,Data!$G$3:$BA$2935,8,FALSE))</f>
        <v>5</v>
      </c>
      <c r="P118" s="52">
        <f>IF($H118=0,"",VLOOKUP($G118,Data!$G$3:$BA$2935,9,FALSE))</f>
        <v>250</v>
      </c>
      <c r="Q118" s="52">
        <f>IF($H118=0,"",VLOOKUP($G118,Data!$G$3:$BA$2935,10,FALSE))</f>
        <v>0.05</v>
      </c>
      <c r="R118" s="52">
        <f>IF($H118=0,"",VLOOKUP($G118,Data!$G$3:$BA$2935,11,FALSE))</f>
        <v>5.64</v>
      </c>
      <c r="S118" s="52">
        <f>IF($H118=0,"",VLOOKUP($G118,Data!$G$3:$BA$2935,12,FALSE))</f>
        <v>0</v>
      </c>
      <c r="T118" s="52">
        <f>IF($H118=0,"",VLOOKUP($G118,Data!$G$3:$BA$2935,13,FALSE))</f>
        <v>0</v>
      </c>
      <c r="U118" s="52" t="str">
        <f>IF($H118=0,"",VLOOKUP($G118,Data!$G$3:$BA$2935,14,FALSE))</f>
        <v>/</v>
      </c>
      <c r="V118" s="52" t="str">
        <f>IF($H118=0,"",VLOOKUP($G118,Data!$G$3:$BA$2935,15,FALSE))</f>
        <v>/</v>
      </c>
      <c r="W118" s="52" t="str">
        <f>IF($H118=0,"",VLOOKUP($G118,Data!$G$3:$BA$2935,16,FALSE))</f>
        <v/>
      </c>
      <c r="X118" s="52" t="str">
        <f>IF($H118=0,"",VLOOKUP($G118,Data!$G$3:$BA$2935,17,FALSE))</f>
        <v/>
      </c>
      <c r="Y118" s="52" t="str">
        <f>IF($H118=0,"",VLOOKUP($G118,Data!$G$3:$BA$2935,18,FALSE))</f>
        <v/>
      </c>
      <c r="Z118" s="52" t="str">
        <f>IF($H118=0,"",VLOOKUP($G118,Data!$G$3:$BA$2935,19,FALSE))</f>
        <v/>
      </c>
      <c r="AA118" s="52" t="str">
        <f>IF($H118=0,"",VLOOKUP($G118,Data!$G$3:$BA$2935,20,FALSE))</f>
        <v/>
      </c>
      <c r="AB118" s="4" t="str">
        <f>IF($H118=0,"",VLOOKUP($G118,Data!$G$3:$BA$2935,21,FALSE))</f>
        <v/>
      </c>
      <c r="AC118" s="4" t="str">
        <f>IF($H118=0,"",VLOOKUP($G118,Data!$G$3:$BA$2935,22,FALSE))</f>
        <v/>
      </c>
      <c r="AD118" s="4" t="str">
        <f>IF($H118=0,"",VLOOKUP($G118,Data!$G$3:$BA$2935,23,FALSE))</f>
        <v/>
      </c>
      <c r="AE118" s="4" t="str">
        <f>IF($H118=0,"",VLOOKUP($G118,Data!$G$3:$BA$2935,24,FALSE))</f>
        <v/>
      </c>
      <c r="AF118" s="4" t="str">
        <f>IF($H118=0,"",VLOOKUP($G118,Data!$G$3:$BA$2935,25,FALSE))</f>
        <v/>
      </c>
      <c r="AG118" s="4" t="str">
        <f>IF($H118=0,"",VLOOKUP($G118,Data!$G$3:$BA$2935,26,FALSE))</f>
        <v/>
      </c>
      <c r="AH118" s="4" t="str">
        <f>IF($H118=0,"",VLOOKUP($G118,Data!$G$3:$BA$2935,27,FALSE))</f>
        <v/>
      </c>
      <c r="AI118" s="4" t="str">
        <f>IF($H118=0,"",VLOOKUP($G118,Data!$G$3:$BA$2935,28,FALSE))</f>
        <v/>
      </c>
      <c r="AJ118" s="4" t="str">
        <f>IF($H118=0,"",VLOOKUP($G118,Data!$G$3:$BA$2935,29,FALSE))</f>
        <v/>
      </c>
      <c r="AK118" s="4" t="str">
        <f>IF($H118=0,"",VLOOKUP($G118,Data!$G$3:$BA$2935,30,FALSE))</f>
        <v/>
      </c>
      <c r="AL118" s="4" t="str">
        <f>IF($H118=0,"",VLOOKUP($G118,Data!$G$3:$BA$2935,31,FALSE))</f>
        <v/>
      </c>
      <c r="AM118" s="4" t="str">
        <f>IF($H118=0,"",VLOOKUP($G118,Data!$G$3:$BA$2935,32,FALSE))</f>
        <v/>
      </c>
      <c r="AN118" s="4" t="str">
        <f>IF($H118=0,"",VLOOKUP($G118,Data!$G$3:$BA$2935,33,FALSE))</f>
        <v/>
      </c>
      <c r="AO118" s="4" t="str">
        <f>IF($H118=0,"",VLOOKUP($G118,Data!$G$3:$BA$2935,34,FALSE))</f>
        <v/>
      </c>
      <c r="AP118" s="4" t="str">
        <f>IF($H118=0,"",VLOOKUP($G118,Data!$G$3:$BA$2935,35,FALSE))</f>
        <v/>
      </c>
      <c r="AQ118" s="4" t="str">
        <f>IF($H118=0,"",VLOOKUP($G118,Data!$G$3:$BA$2935,36,FALSE))</f>
        <v/>
      </c>
      <c r="AR118" s="4" t="str">
        <f>IF($H118=0,"",VLOOKUP($G118,Data!$G$3:$BA$2935,37,FALSE))</f>
        <v/>
      </c>
      <c r="AS118" s="4" t="str">
        <f>IF($H118=0,"",VLOOKUP($G118,Data!$G$3:$BA$2935,38,FALSE))</f>
        <v/>
      </c>
      <c r="AT118" s="4" t="str">
        <f>IF($H118=0,"",VLOOKUP($G118,Data!$G$3:$BA$2935,39,FALSE))</f>
        <v/>
      </c>
    </row>
    <row r="119" spans="1:46" x14ac:dyDescent="0.3">
      <c r="A119" s="4">
        <f>PSSE!A128</f>
        <v>923016</v>
      </c>
      <c r="B119" s="4" t="str">
        <f>PSSE!B128</f>
        <v>HOABINH_H6</v>
      </c>
      <c r="C119" s="4">
        <f>PSSE!D128</f>
        <v>15.8</v>
      </c>
      <c r="D119" s="52">
        <f>PSSE!E128</f>
        <v>240</v>
      </c>
      <c r="E119" s="52" t="str">
        <f>PSSE!F128</f>
        <v>TD</v>
      </c>
      <c r="F119" s="52">
        <f>PSSE!G128</f>
        <v>1</v>
      </c>
      <c r="G119" s="52" t="str">
        <f t="shared" si="2"/>
        <v>AVR15.8240TD1</v>
      </c>
      <c r="H119" s="52">
        <f>COUNTIF(Data!$G$3:$BA$2935,AVR!$G119)</f>
        <v>1</v>
      </c>
      <c r="I119" s="52" t="str">
        <f>IF($H119=0,"",VLOOKUP($G119,Data!$G$3:$BA$2935,2,FALSE))</f>
        <v>'EXAC4'</v>
      </c>
      <c r="J119" s="52">
        <f>PSSE!C128</f>
        <v>1</v>
      </c>
      <c r="K119" s="52">
        <f>IF($H119=0,"",VLOOKUP($G119,Data!$G$3:$BA$2935,4,FALSE))</f>
        <v>0</v>
      </c>
      <c r="L119" s="52">
        <f>IF($H119=0,"",VLOOKUP($G119,Data!$G$3:$BA$2935,5,FALSE))</f>
        <v>0.2</v>
      </c>
      <c r="M119" s="52">
        <f>IF($H119=0,"",VLOOKUP($G119,Data!$G$3:$BA$2935,6,FALSE))</f>
        <v>-0.19900000000000001</v>
      </c>
      <c r="N119" s="52">
        <f>IF($H119=0,"",VLOOKUP($G119,Data!$G$3:$BA$2935,7,FALSE))</f>
        <v>0</v>
      </c>
      <c r="O119" s="52">
        <f>IF($H119=0,"",VLOOKUP($G119,Data!$G$3:$BA$2935,8,FALSE))</f>
        <v>5</v>
      </c>
      <c r="P119" s="52">
        <f>IF($H119=0,"",VLOOKUP($G119,Data!$G$3:$BA$2935,9,FALSE))</f>
        <v>250</v>
      </c>
      <c r="Q119" s="52">
        <f>IF($H119=0,"",VLOOKUP($G119,Data!$G$3:$BA$2935,10,FALSE))</f>
        <v>0.05</v>
      </c>
      <c r="R119" s="52">
        <f>IF($H119=0,"",VLOOKUP($G119,Data!$G$3:$BA$2935,11,FALSE))</f>
        <v>5.64</v>
      </c>
      <c r="S119" s="52">
        <f>IF($H119=0,"",VLOOKUP($G119,Data!$G$3:$BA$2935,12,FALSE))</f>
        <v>0</v>
      </c>
      <c r="T119" s="52">
        <f>IF($H119=0,"",VLOOKUP($G119,Data!$G$3:$BA$2935,13,FALSE))</f>
        <v>0</v>
      </c>
      <c r="U119" s="52" t="str">
        <f>IF($H119=0,"",VLOOKUP($G119,Data!$G$3:$BA$2935,14,FALSE))</f>
        <v>/</v>
      </c>
      <c r="V119" s="52" t="str">
        <f>IF($H119=0,"",VLOOKUP($G119,Data!$G$3:$BA$2935,15,FALSE))</f>
        <v>/</v>
      </c>
      <c r="W119" s="52" t="str">
        <f>IF($H119=0,"",VLOOKUP($G119,Data!$G$3:$BA$2935,16,FALSE))</f>
        <v/>
      </c>
      <c r="X119" s="52" t="str">
        <f>IF($H119=0,"",VLOOKUP($G119,Data!$G$3:$BA$2935,17,FALSE))</f>
        <v/>
      </c>
      <c r="Y119" s="52" t="str">
        <f>IF($H119=0,"",VLOOKUP($G119,Data!$G$3:$BA$2935,18,FALSE))</f>
        <v/>
      </c>
      <c r="Z119" s="52" t="str">
        <f>IF($H119=0,"",VLOOKUP($G119,Data!$G$3:$BA$2935,19,FALSE))</f>
        <v/>
      </c>
      <c r="AA119" s="52" t="str">
        <f>IF($H119=0,"",VLOOKUP($G119,Data!$G$3:$BA$2935,20,FALSE))</f>
        <v/>
      </c>
      <c r="AB119" s="4" t="str">
        <f>IF($H119=0,"",VLOOKUP($G119,Data!$G$3:$BA$2935,21,FALSE))</f>
        <v/>
      </c>
      <c r="AC119" s="4" t="str">
        <f>IF($H119=0,"",VLOOKUP($G119,Data!$G$3:$BA$2935,22,FALSE))</f>
        <v/>
      </c>
      <c r="AD119" s="4" t="str">
        <f>IF($H119=0,"",VLOOKUP($G119,Data!$G$3:$BA$2935,23,FALSE))</f>
        <v/>
      </c>
      <c r="AE119" s="4" t="str">
        <f>IF($H119=0,"",VLOOKUP($G119,Data!$G$3:$BA$2935,24,FALSE))</f>
        <v/>
      </c>
      <c r="AF119" s="4" t="str">
        <f>IF($H119=0,"",VLOOKUP($G119,Data!$G$3:$BA$2935,25,FALSE))</f>
        <v/>
      </c>
      <c r="AG119" s="4" t="str">
        <f>IF($H119=0,"",VLOOKUP($G119,Data!$G$3:$BA$2935,26,FALSE))</f>
        <v/>
      </c>
      <c r="AH119" s="4" t="str">
        <f>IF($H119=0,"",VLOOKUP($G119,Data!$G$3:$BA$2935,27,FALSE))</f>
        <v/>
      </c>
      <c r="AI119" s="4" t="str">
        <f>IF($H119=0,"",VLOOKUP($G119,Data!$G$3:$BA$2935,28,FALSE))</f>
        <v/>
      </c>
      <c r="AJ119" s="4" t="str">
        <f>IF($H119=0,"",VLOOKUP($G119,Data!$G$3:$BA$2935,29,FALSE))</f>
        <v/>
      </c>
      <c r="AK119" s="4" t="str">
        <f>IF($H119=0,"",VLOOKUP($G119,Data!$G$3:$BA$2935,30,FALSE))</f>
        <v/>
      </c>
      <c r="AL119" s="4" t="str">
        <f>IF($H119=0,"",VLOOKUP($G119,Data!$G$3:$BA$2935,31,FALSE))</f>
        <v/>
      </c>
      <c r="AM119" s="4" t="str">
        <f>IF($H119=0,"",VLOOKUP($G119,Data!$G$3:$BA$2935,32,FALSE))</f>
        <v/>
      </c>
      <c r="AN119" s="4" t="str">
        <f>IF($H119=0,"",VLOOKUP($G119,Data!$G$3:$BA$2935,33,FALSE))</f>
        <v/>
      </c>
      <c r="AO119" s="4" t="str">
        <f>IF($H119=0,"",VLOOKUP($G119,Data!$G$3:$BA$2935,34,FALSE))</f>
        <v/>
      </c>
      <c r="AP119" s="4" t="str">
        <f>IF($H119=0,"",VLOOKUP($G119,Data!$G$3:$BA$2935,35,FALSE))</f>
        <v/>
      </c>
      <c r="AQ119" s="4" t="str">
        <f>IF($H119=0,"",VLOOKUP($G119,Data!$G$3:$BA$2935,36,FALSE))</f>
        <v/>
      </c>
      <c r="AR119" s="4" t="str">
        <f>IF($H119=0,"",VLOOKUP($G119,Data!$G$3:$BA$2935,37,FALSE))</f>
        <v/>
      </c>
      <c r="AS119" s="4" t="str">
        <f>IF($H119=0,"",VLOOKUP($G119,Data!$G$3:$BA$2935,38,FALSE))</f>
        <v/>
      </c>
      <c r="AT119" s="4" t="str">
        <f>IF($H119=0,"",VLOOKUP($G119,Data!$G$3:$BA$2935,39,FALSE))</f>
        <v/>
      </c>
    </row>
    <row r="120" spans="1:46" x14ac:dyDescent="0.3">
      <c r="A120" s="4">
        <f>PSSE!A129</f>
        <v>923017</v>
      </c>
      <c r="B120" s="4" t="str">
        <f>PSSE!B129</f>
        <v>HOABINH_H7</v>
      </c>
      <c r="C120" s="4">
        <f>PSSE!D129</f>
        <v>15.8</v>
      </c>
      <c r="D120" s="52">
        <f>PSSE!E129</f>
        <v>240</v>
      </c>
      <c r="E120" s="52" t="str">
        <f>PSSE!F129</f>
        <v>TD</v>
      </c>
      <c r="F120" s="52">
        <f>PSSE!G129</f>
        <v>1</v>
      </c>
      <c r="G120" s="52" t="str">
        <f t="shared" si="2"/>
        <v>AVR15.8240TD1</v>
      </c>
      <c r="H120" s="52">
        <f>COUNTIF(Data!$G$3:$BA$2935,AVR!$G120)</f>
        <v>1</v>
      </c>
      <c r="I120" s="52" t="str">
        <f>IF($H120=0,"",VLOOKUP($G120,Data!$G$3:$BA$2935,2,FALSE))</f>
        <v>'EXAC4'</v>
      </c>
      <c r="J120" s="52">
        <f>PSSE!C129</f>
        <v>1</v>
      </c>
      <c r="K120" s="52">
        <f>IF($H120=0,"",VLOOKUP($G120,Data!$G$3:$BA$2935,4,FALSE))</f>
        <v>0</v>
      </c>
      <c r="L120" s="52">
        <f>IF($H120=0,"",VLOOKUP($G120,Data!$G$3:$BA$2935,5,FALSE))</f>
        <v>0.2</v>
      </c>
      <c r="M120" s="52">
        <f>IF($H120=0,"",VLOOKUP($G120,Data!$G$3:$BA$2935,6,FALSE))</f>
        <v>-0.19900000000000001</v>
      </c>
      <c r="N120" s="52">
        <f>IF($H120=0,"",VLOOKUP($G120,Data!$G$3:$BA$2935,7,FALSE))</f>
        <v>0</v>
      </c>
      <c r="O120" s="52">
        <f>IF($H120=0,"",VLOOKUP($G120,Data!$G$3:$BA$2935,8,FALSE))</f>
        <v>5</v>
      </c>
      <c r="P120" s="52">
        <f>IF($H120=0,"",VLOOKUP($G120,Data!$G$3:$BA$2935,9,FALSE))</f>
        <v>250</v>
      </c>
      <c r="Q120" s="52">
        <f>IF($H120=0,"",VLOOKUP($G120,Data!$G$3:$BA$2935,10,FALSE))</f>
        <v>0.05</v>
      </c>
      <c r="R120" s="52">
        <f>IF($H120=0,"",VLOOKUP($G120,Data!$G$3:$BA$2935,11,FALSE))</f>
        <v>5.64</v>
      </c>
      <c r="S120" s="52">
        <f>IF($H120=0,"",VLOOKUP($G120,Data!$G$3:$BA$2935,12,FALSE))</f>
        <v>0</v>
      </c>
      <c r="T120" s="52">
        <f>IF($H120=0,"",VLOOKUP($G120,Data!$G$3:$BA$2935,13,FALSE))</f>
        <v>0</v>
      </c>
      <c r="U120" s="52" t="str">
        <f>IF($H120=0,"",VLOOKUP($G120,Data!$G$3:$BA$2935,14,FALSE))</f>
        <v>/</v>
      </c>
      <c r="V120" s="52" t="str">
        <f>IF($H120=0,"",VLOOKUP($G120,Data!$G$3:$BA$2935,15,FALSE))</f>
        <v>/</v>
      </c>
      <c r="W120" s="52" t="str">
        <f>IF($H120=0,"",VLOOKUP($G120,Data!$G$3:$BA$2935,16,FALSE))</f>
        <v/>
      </c>
      <c r="X120" s="52" t="str">
        <f>IF($H120=0,"",VLOOKUP($G120,Data!$G$3:$BA$2935,17,FALSE))</f>
        <v/>
      </c>
      <c r="Y120" s="52" t="str">
        <f>IF($H120=0,"",VLOOKUP($G120,Data!$G$3:$BA$2935,18,FALSE))</f>
        <v/>
      </c>
      <c r="Z120" s="52" t="str">
        <f>IF($H120=0,"",VLOOKUP($G120,Data!$G$3:$BA$2935,19,FALSE))</f>
        <v/>
      </c>
      <c r="AA120" s="52" t="str">
        <f>IF($H120=0,"",VLOOKUP($G120,Data!$G$3:$BA$2935,20,FALSE))</f>
        <v/>
      </c>
      <c r="AB120" s="4" t="str">
        <f>IF($H120=0,"",VLOOKUP($G120,Data!$G$3:$BA$2935,21,FALSE))</f>
        <v/>
      </c>
      <c r="AC120" s="4" t="str">
        <f>IF($H120=0,"",VLOOKUP($G120,Data!$G$3:$BA$2935,22,FALSE))</f>
        <v/>
      </c>
      <c r="AD120" s="4" t="str">
        <f>IF($H120=0,"",VLOOKUP($G120,Data!$G$3:$BA$2935,23,FALSE))</f>
        <v/>
      </c>
      <c r="AE120" s="4" t="str">
        <f>IF($H120=0,"",VLOOKUP($G120,Data!$G$3:$BA$2935,24,FALSE))</f>
        <v/>
      </c>
      <c r="AF120" s="4" t="str">
        <f>IF($H120=0,"",VLOOKUP($G120,Data!$G$3:$BA$2935,25,FALSE))</f>
        <v/>
      </c>
      <c r="AG120" s="4" t="str">
        <f>IF($H120=0,"",VLOOKUP($G120,Data!$G$3:$BA$2935,26,FALSE))</f>
        <v/>
      </c>
      <c r="AH120" s="4" t="str">
        <f>IF($H120=0,"",VLOOKUP($G120,Data!$G$3:$BA$2935,27,FALSE))</f>
        <v/>
      </c>
      <c r="AI120" s="4" t="str">
        <f>IF($H120=0,"",VLOOKUP($G120,Data!$G$3:$BA$2935,28,FALSE))</f>
        <v/>
      </c>
      <c r="AJ120" s="4" t="str">
        <f>IF($H120=0,"",VLOOKUP($G120,Data!$G$3:$BA$2935,29,FALSE))</f>
        <v/>
      </c>
      <c r="AK120" s="4" t="str">
        <f>IF($H120=0,"",VLOOKUP($G120,Data!$G$3:$BA$2935,30,FALSE))</f>
        <v/>
      </c>
      <c r="AL120" s="4" t="str">
        <f>IF($H120=0,"",VLOOKUP($G120,Data!$G$3:$BA$2935,31,FALSE))</f>
        <v/>
      </c>
      <c r="AM120" s="4" t="str">
        <f>IF($H120=0,"",VLOOKUP($G120,Data!$G$3:$BA$2935,32,FALSE))</f>
        <v/>
      </c>
      <c r="AN120" s="4" t="str">
        <f>IF($H120=0,"",VLOOKUP($G120,Data!$G$3:$BA$2935,33,FALSE))</f>
        <v/>
      </c>
      <c r="AO120" s="4" t="str">
        <f>IF($H120=0,"",VLOOKUP($G120,Data!$G$3:$BA$2935,34,FALSE))</f>
        <v/>
      </c>
      <c r="AP120" s="4" t="str">
        <f>IF($H120=0,"",VLOOKUP($G120,Data!$G$3:$BA$2935,35,FALSE))</f>
        <v/>
      </c>
      <c r="AQ120" s="4" t="str">
        <f>IF($H120=0,"",VLOOKUP($G120,Data!$G$3:$BA$2935,36,FALSE))</f>
        <v/>
      </c>
      <c r="AR120" s="4" t="str">
        <f>IF($H120=0,"",VLOOKUP($G120,Data!$G$3:$BA$2935,37,FALSE))</f>
        <v/>
      </c>
      <c r="AS120" s="4" t="str">
        <f>IF($H120=0,"",VLOOKUP($G120,Data!$G$3:$BA$2935,38,FALSE))</f>
        <v/>
      </c>
      <c r="AT120" s="4" t="str">
        <f>IF($H120=0,"",VLOOKUP($G120,Data!$G$3:$BA$2935,39,FALSE))</f>
        <v/>
      </c>
    </row>
    <row r="121" spans="1:46" x14ac:dyDescent="0.3">
      <c r="A121" s="4">
        <f>PSSE!A130</f>
        <v>923018</v>
      </c>
      <c r="B121" s="4" t="str">
        <f>PSSE!B130</f>
        <v>HOABINH_H8</v>
      </c>
      <c r="C121" s="4">
        <f>PSSE!D130</f>
        <v>15.8</v>
      </c>
      <c r="D121" s="52">
        <f>PSSE!E130</f>
        <v>240</v>
      </c>
      <c r="E121" s="52" t="str">
        <f>PSSE!F130</f>
        <v>TD</v>
      </c>
      <c r="F121" s="52">
        <f>PSSE!G130</f>
        <v>1</v>
      </c>
      <c r="G121" s="52" t="str">
        <f t="shared" si="2"/>
        <v>AVR15.8240TD1</v>
      </c>
      <c r="H121" s="52">
        <f>COUNTIF(Data!$G$3:$BA$2935,AVR!$G121)</f>
        <v>1</v>
      </c>
      <c r="I121" s="52" t="str">
        <f>IF($H121=0,"",VLOOKUP($G121,Data!$G$3:$BA$2935,2,FALSE))</f>
        <v>'EXAC4'</v>
      </c>
      <c r="J121" s="52">
        <f>PSSE!C130</f>
        <v>1</v>
      </c>
      <c r="K121" s="52">
        <f>IF($H121=0,"",VLOOKUP($G121,Data!$G$3:$BA$2935,4,FALSE))</f>
        <v>0</v>
      </c>
      <c r="L121" s="52">
        <f>IF($H121=0,"",VLOOKUP($G121,Data!$G$3:$BA$2935,5,FALSE))</f>
        <v>0.2</v>
      </c>
      <c r="M121" s="52">
        <f>IF($H121=0,"",VLOOKUP($G121,Data!$G$3:$BA$2935,6,FALSE))</f>
        <v>-0.19900000000000001</v>
      </c>
      <c r="N121" s="52">
        <f>IF($H121=0,"",VLOOKUP($G121,Data!$G$3:$BA$2935,7,FALSE))</f>
        <v>0</v>
      </c>
      <c r="O121" s="52">
        <f>IF($H121=0,"",VLOOKUP($G121,Data!$G$3:$BA$2935,8,FALSE))</f>
        <v>5</v>
      </c>
      <c r="P121" s="52">
        <f>IF($H121=0,"",VLOOKUP($G121,Data!$G$3:$BA$2935,9,FALSE))</f>
        <v>250</v>
      </c>
      <c r="Q121" s="52">
        <f>IF($H121=0,"",VLOOKUP($G121,Data!$G$3:$BA$2935,10,FALSE))</f>
        <v>0.05</v>
      </c>
      <c r="R121" s="52">
        <f>IF($H121=0,"",VLOOKUP($G121,Data!$G$3:$BA$2935,11,FALSE))</f>
        <v>5.64</v>
      </c>
      <c r="S121" s="52">
        <f>IF($H121=0,"",VLOOKUP($G121,Data!$G$3:$BA$2935,12,FALSE))</f>
        <v>0</v>
      </c>
      <c r="T121" s="52">
        <f>IF($H121=0,"",VLOOKUP($G121,Data!$G$3:$BA$2935,13,FALSE))</f>
        <v>0</v>
      </c>
      <c r="U121" s="52" t="str">
        <f>IF($H121=0,"",VLOOKUP($G121,Data!$G$3:$BA$2935,14,FALSE))</f>
        <v>/</v>
      </c>
      <c r="V121" s="52" t="str">
        <f>IF($H121=0,"",VLOOKUP($G121,Data!$G$3:$BA$2935,15,FALSE))</f>
        <v>/</v>
      </c>
      <c r="W121" s="52" t="str">
        <f>IF($H121=0,"",VLOOKUP($G121,Data!$G$3:$BA$2935,16,FALSE))</f>
        <v/>
      </c>
      <c r="X121" s="52" t="str">
        <f>IF($H121=0,"",VLOOKUP($G121,Data!$G$3:$BA$2935,17,FALSE))</f>
        <v/>
      </c>
      <c r="Y121" s="52" t="str">
        <f>IF($H121=0,"",VLOOKUP($G121,Data!$G$3:$BA$2935,18,FALSE))</f>
        <v/>
      </c>
      <c r="Z121" s="52" t="str">
        <f>IF($H121=0,"",VLOOKUP($G121,Data!$G$3:$BA$2935,19,FALSE))</f>
        <v/>
      </c>
      <c r="AA121" s="52" t="str">
        <f>IF($H121=0,"",VLOOKUP($G121,Data!$G$3:$BA$2935,20,FALSE))</f>
        <v/>
      </c>
      <c r="AB121" s="4" t="str">
        <f>IF($H121=0,"",VLOOKUP($G121,Data!$G$3:$BA$2935,21,FALSE))</f>
        <v/>
      </c>
      <c r="AC121" s="4" t="str">
        <f>IF($H121=0,"",VLOOKUP($G121,Data!$G$3:$BA$2935,22,FALSE))</f>
        <v/>
      </c>
      <c r="AD121" s="4" t="str">
        <f>IF($H121=0,"",VLOOKUP($G121,Data!$G$3:$BA$2935,23,FALSE))</f>
        <v/>
      </c>
      <c r="AE121" s="4" t="str">
        <f>IF($H121=0,"",VLOOKUP($G121,Data!$G$3:$BA$2935,24,FALSE))</f>
        <v/>
      </c>
      <c r="AF121" s="4" t="str">
        <f>IF($H121=0,"",VLOOKUP($G121,Data!$G$3:$BA$2935,25,FALSE))</f>
        <v/>
      </c>
      <c r="AG121" s="4" t="str">
        <f>IF($H121=0,"",VLOOKUP($G121,Data!$G$3:$BA$2935,26,FALSE))</f>
        <v/>
      </c>
      <c r="AH121" s="4" t="str">
        <f>IF($H121=0,"",VLOOKUP($G121,Data!$G$3:$BA$2935,27,FALSE))</f>
        <v/>
      </c>
      <c r="AI121" s="4" t="str">
        <f>IF($H121=0,"",VLOOKUP($G121,Data!$G$3:$BA$2935,28,FALSE))</f>
        <v/>
      </c>
      <c r="AJ121" s="4" t="str">
        <f>IF($H121=0,"",VLOOKUP($G121,Data!$G$3:$BA$2935,29,FALSE))</f>
        <v/>
      </c>
      <c r="AK121" s="4" t="str">
        <f>IF($H121=0,"",VLOOKUP($G121,Data!$G$3:$BA$2935,30,FALSE))</f>
        <v/>
      </c>
      <c r="AL121" s="4" t="str">
        <f>IF($H121=0,"",VLOOKUP($G121,Data!$G$3:$BA$2935,31,FALSE))</f>
        <v/>
      </c>
      <c r="AM121" s="4" t="str">
        <f>IF($H121=0,"",VLOOKUP($G121,Data!$G$3:$BA$2935,32,FALSE))</f>
        <v/>
      </c>
      <c r="AN121" s="4" t="str">
        <f>IF($H121=0,"",VLOOKUP($G121,Data!$G$3:$BA$2935,33,FALSE))</f>
        <v/>
      </c>
      <c r="AO121" s="4" t="str">
        <f>IF($H121=0,"",VLOOKUP($G121,Data!$G$3:$BA$2935,34,FALSE))</f>
        <v/>
      </c>
      <c r="AP121" s="4" t="str">
        <f>IF($H121=0,"",VLOOKUP($G121,Data!$G$3:$BA$2935,35,FALSE))</f>
        <v/>
      </c>
      <c r="AQ121" s="4" t="str">
        <f>IF($H121=0,"",VLOOKUP($G121,Data!$G$3:$BA$2935,36,FALSE))</f>
        <v/>
      </c>
      <c r="AR121" s="4" t="str">
        <f>IF($H121=0,"",VLOOKUP($G121,Data!$G$3:$BA$2935,37,FALSE))</f>
        <v/>
      </c>
      <c r="AS121" s="4" t="str">
        <f>IF($H121=0,"",VLOOKUP($G121,Data!$G$3:$BA$2935,38,FALSE))</f>
        <v/>
      </c>
      <c r="AT121" s="4" t="str">
        <f>IF($H121=0,"",VLOOKUP($G121,Data!$G$3:$BA$2935,39,FALSE))</f>
        <v/>
      </c>
    </row>
    <row r="122" spans="1:46" x14ac:dyDescent="0.3">
      <c r="A122" s="4">
        <f>PSSE!A131</f>
        <v>924001</v>
      </c>
      <c r="B122" s="4" t="str">
        <f>PSSE!B131</f>
        <v>SONDONG_S1</v>
      </c>
      <c r="C122" s="4">
        <f>PSSE!D131</f>
        <v>10.5</v>
      </c>
      <c r="D122" s="52">
        <f>PSSE!E131</f>
        <v>110</v>
      </c>
      <c r="E122" s="52" t="str">
        <f>PSSE!F131</f>
        <v>ND</v>
      </c>
      <c r="F122" s="52">
        <f>PSSE!G131</f>
        <v>1</v>
      </c>
      <c r="G122" s="52" t="str">
        <f t="shared" si="2"/>
        <v>AVR10.5110ND1</v>
      </c>
      <c r="H122" s="52">
        <f>COUNTIF(Data!$G$3:$BA$2935,AVR!$G122)</f>
        <v>1</v>
      </c>
      <c r="I122" s="52" t="str">
        <f>IF($H122=0,"",VLOOKUP($G122,Data!$G$3:$BA$2935,2,FALSE))</f>
        <v>'ESST4B'</v>
      </c>
      <c r="J122" s="52">
        <f>PSSE!C131</f>
        <v>1</v>
      </c>
      <c r="K122" s="52">
        <f>IF($H122=0,"",VLOOKUP($G122,Data!$G$3:$BA$2935,4,FALSE))</f>
        <v>0</v>
      </c>
      <c r="L122" s="52">
        <f>IF($H122=0,"",VLOOKUP($G122,Data!$G$3:$BA$2935,5,FALSE))</f>
        <v>10.75</v>
      </c>
      <c r="M122" s="52">
        <f>IF($H122=0,"",VLOOKUP($G122,Data!$G$3:$BA$2935,6,FALSE))</f>
        <v>10.75</v>
      </c>
      <c r="N122" s="52">
        <f>IF($H122=0,"",VLOOKUP($G122,Data!$G$3:$BA$2935,7,FALSE))</f>
        <v>5</v>
      </c>
      <c r="O122" s="52">
        <f>IF($H122=0,"",VLOOKUP($G122,Data!$G$3:$BA$2935,8,FALSE))</f>
        <v>-0.87</v>
      </c>
      <c r="P122" s="52">
        <f>IF($H122=0,"",VLOOKUP($G122,Data!$G$3:$BA$2935,9,FALSE))</f>
        <v>0</v>
      </c>
      <c r="Q122" s="52">
        <f>IF($H122=0,"",VLOOKUP($G122,Data!$G$3:$BA$2935,10,FALSE))</f>
        <v>1</v>
      </c>
      <c r="R122" s="52">
        <f>IF($H122=0,"",VLOOKUP($G122,Data!$G$3:$BA$2935,11,FALSE))</f>
        <v>0</v>
      </c>
      <c r="S122" s="52">
        <f>IF($H122=0,"",VLOOKUP($G122,Data!$G$3:$BA$2935,12,FALSE))</f>
        <v>99</v>
      </c>
      <c r="T122" s="52">
        <f>IF($H122=0,"",VLOOKUP($G122,Data!$G$3:$BA$2935,13,FALSE))</f>
        <v>-99</v>
      </c>
      <c r="U122" s="52">
        <f>IF($H122=0,"",VLOOKUP($G122,Data!$G$3:$BA$2935,14,FALSE))</f>
        <v>0</v>
      </c>
      <c r="V122" s="52">
        <f>IF($H122=0,"",VLOOKUP($G122,Data!$G$3:$BA$2935,15,FALSE))</f>
        <v>9.3000000000000007</v>
      </c>
      <c r="W122" s="52">
        <f>IF($H122=0,"",VLOOKUP($G122,Data!$G$3:$BA$2935,16,FALSE))</f>
        <v>0</v>
      </c>
      <c r="X122" s="52">
        <f>IF($H122=0,"",VLOOKUP($G122,Data!$G$3:$BA$2935,17,FALSE))</f>
        <v>11.63</v>
      </c>
      <c r="Y122" s="52">
        <f>IF($H122=0,"",VLOOKUP($G122,Data!$G$3:$BA$2935,18,FALSE))</f>
        <v>0.113</v>
      </c>
      <c r="Z122" s="52">
        <f>IF($H122=0,"",VLOOKUP($G122,Data!$G$3:$BA$2935,19,FALSE))</f>
        <v>0.124</v>
      </c>
      <c r="AA122" s="52">
        <f>IF($H122=0,"",VLOOKUP($G122,Data!$G$3:$BA$2935,20,FALSE))</f>
        <v>0</v>
      </c>
      <c r="AB122" s="4" t="str">
        <f>IF($H122=0,"",VLOOKUP($G122,Data!$G$3:$BA$2935,21,FALSE))</f>
        <v>/</v>
      </c>
      <c r="AC122" s="4" t="str">
        <f>IF($H122=0,"",VLOOKUP($G122,Data!$G$3:$BA$2935,22,FALSE))</f>
        <v>/</v>
      </c>
      <c r="AD122" s="4" t="str">
        <f>IF($H122=0,"",VLOOKUP($G122,Data!$G$3:$BA$2935,23,FALSE))</f>
        <v/>
      </c>
      <c r="AE122" s="4" t="str">
        <f>IF($H122=0,"",VLOOKUP($G122,Data!$G$3:$BA$2935,24,FALSE))</f>
        <v/>
      </c>
      <c r="AF122" s="4" t="str">
        <f>IF($H122=0,"",VLOOKUP($G122,Data!$G$3:$BA$2935,25,FALSE))</f>
        <v/>
      </c>
      <c r="AG122" s="4" t="str">
        <f>IF($H122=0,"",VLOOKUP($G122,Data!$G$3:$BA$2935,26,FALSE))</f>
        <v/>
      </c>
      <c r="AH122" s="4" t="str">
        <f>IF($H122=0,"",VLOOKUP($G122,Data!$G$3:$BA$2935,27,FALSE))</f>
        <v/>
      </c>
      <c r="AI122" s="4" t="str">
        <f>IF($H122=0,"",VLOOKUP($G122,Data!$G$3:$BA$2935,28,FALSE))</f>
        <v/>
      </c>
      <c r="AJ122" s="4" t="str">
        <f>IF($H122=0,"",VLOOKUP($G122,Data!$G$3:$BA$2935,29,FALSE))</f>
        <v/>
      </c>
      <c r="AK122" s="4" t="str">
        <f>IF($H122=0,"",VLOOKUP($G122,Data!$G$3:$BA$2935,30,FALSE))</f>
        <v/>
      </c>
      <c r="AL122" s="4" t="str">
        <f>IF($H122=0,"",VLOOKUP($G122,Data!$G$3:$BA$2935,31,FALSE))</f>
        <v/>
      </c>
      <c r="AM122" s="4" t="str">
        <f>IF($H122=0,"",VLOOKUP($G122,Data!$G$3:$BA$2935,32,FALSE))</f>
        <v/>
      </c>
      <c r="AN122" s="4" t="str">
        <f>IF($H122=0,"",VLOOKUP($G122,Data!$G$3:$BA$2935,33,FALSE))</f>
        <v/>
      </c>
      <c r="AO122" s="4" t="str">
        <f>IF($H122=0,"",VLOOKUP($G122,Data!$G$3:$BA$2935,34,FALSE))</f>
        <v/>
      </c>
      <c r="AP122" s="4" t="str">
        <f>IF($H122=0,"",VLOOKUP($G122,Data!$G$3:$BA$2935,35,FALSE))</f>
        <v/>
      </c>
      <c r="AQ122" s="4" t="str">
        <f>IF($H122=0,"",VLOOKUP($G122,Data!$G$3:$BA$2935,36,FALSE))</f>
        <v/>
      </c>
      <c r="AR122" s="4" t="str">
        <f>IF($H122=0,"",VLOOKUP($G122,Data!$G$3:$BA$2935,37,FALSE))</f>
        <v/>
      </c>
      <c r="AS122" s="4" t="str">
        <f>IF($H122=0,"",VLOOKUP($G122,Data!$G$3:$BA$2935,38,FALSE))</f>
        <v/>
      </c>
      <c r="AT122" s="4" t="str">
        <f>IF($H122=0,"",VLOOKUP($G122,Data!$G$3:$BA$2935,39,FALSE))</f>
        <v/>
      </c>
    </row>
    <row r="123" spans="1:46" x14ac:dyDescent="0.3">
      <c r="A123" s="4">
        <f>PSSE!A132</f>
        <v>924002</v>
      </c>
      <c r="B123" s="4" t="str">
        <f>PSSE!B132</f>
        <v>SONDONG_S2</v>
      </c>
      <c r="C123" s="4">
        <f>PSSE!D132</f>
        <v>10.5</v>
      </c>
      <c r="D123" s="52">
        <f>PSSE!E132</f>
        <v>110</v>
      </c>
      <c r="E123" s="52" t="str">
        <f>PSSE!F132</f>
        <v>ND</v>
      </c>
      <c r="F123" s="52">
        <f>PSSE!G132</f>
        <v>1</v>
      </c>
      <c r="G123" s="52" t="str">
        <f t="shared" si="2"/>
        <v>AVR10.5110ND1</v>
      </c>
      <c r="H123" s="52">
        <f>COUNTIF(Data!$G$3:$BA$2935,AVR!$G123)</f>
        <v>1</v>
      </c>
      <c r="I123" s="52" t="str">
        <f>IF($H123=0,"",VLOOKUP($G123,Data!$G$3:$BA$2935,2,FALSE))</f>
        <v>'ESST4B'</v>
      </c>
      <c r="J123" s="52">
        <f>PSSE!C132</f>
        <v>2</v>
      </c>
      <c r="K123" s="52">
        <f>IF($H123=0,"",VLOOKUP($G123,Data!$G$3:$BA$2935,4,FALSE))</f>
        <v>0</v>
      </c>
      <c r="L123" s="52">
        <f>IF($H123=0,"",VLOOKUP($G123,Data!$G$3:$BA$2935,5,FALSE))</f>
        <v>10.75</v>
      </c>
      <c r="M123" s="52">
        <f>IF($H123=0,"",VLOOKUP($G123,Data!$G$3:$BA$2935,6,FALSE))</f>
        <v>10.75</v>
      </c>
      <c r="N123" s="52">
        <f>IF($H123=0,"",VLOOKUP($G123,Data!$G$3:$BA$2935,7,FALSE))</f>
        <v>5</v>
      </c>
      <c r="O123" s="52">
        <f>IF($H123=0,"",VLOOKUP($G123,Data!$G$3:$BA$2935,8,FALSE))</f>
        <v>-0.87</v>
      </c>
      <c r="P123" s="52">
        <f>IF($H123=0,"",VLOOKUP($G123,Data!$G$3:$BA$2935,9,FALSE))</f>
        <v>0</v>
      </c>
      <c r="Q123" s="52">
        <f>IF($H123=0,"",VLOOKUP($G123,Data!$G$3:$BA$2935,10,FALSE))</f>
        <v>1</v>
      </c>
      <c r="R123" s="52">
        <f>IF($H123=0,"",VLOOKUP($G123,Data!$G$3:$BA$2935,11,FALSE))</f>
        <v>0</v>
      </c>
      <c r="S123" s="52">
        <f>IF($H123=0,"",VLOOKUP($G123,Data!$G$3:$BA$2935,12,FALSE))</f>
        <v>99</v>
      </c>
      <c r="T123" s="52">
        <f>IF($H123=0,"",VLOOKUP($G123,Data!$G$3:$BA$2935,13,FALSE))</f>
        <v>-99</v>
      </c>
      <c r="U123" s="52">
        <f>IF($H123=0,"",VLOOKUP($G123,Data!$G$3:$BA$2935,14,FALSE))</f>
        <v>0</v>
      </c>
      <c r="V123" s="52">
        <f>IF($H123=0,"",VLOOKUP($G123,Data!$G$3:$BA$2935,15,FALSE))</f>
        <v>9.3000000000000007</v>
      </c>
      <c r="W123" s="52">
        <f>IF($H123=0,"",VLOOKUP($G123,Data!$G$3:$BA$2935,16,FALSE))</f>
        <v>0</v>
      </c>
      <c r="X123" s="52">
        <f>IF($H123=0,"",VLOOKUP($G123,Data!$G$3:$BA$2935,17,FALSE))</f>
        <v>11.63</v>
      </c>
      <c r="Y123" s="52">
        <f>IF($H123=0,"",VLOOKUP($G123,Data!$G$3:$BA$2935,18,FALSE))</f>
        <v>0.113</v>
      </c>
      <c r="Z123" s="52">
        <f>IF($H123=0,"",VLOOKUP($G123,Data!$G$3:$BA$2935,19,FALSE))</f>
        <v>0.124</v>
      </c>
      <c r="AA123" s="52">
        <f>IF($H123=0,"",VLOOKUP($G123,Data!$G$3:$BA$2935,20,FALSE))</f>
        <v>0</v>
      </c>
      <c r="AB123" s="4" t="str">
        <f>IF($H123=0,"",VLOOKUP($G123,Data!$G$3:$BA$2935,21,FALSE))</f>
        <v>/</v>
      </c>
      <c r="AC123" s="4" t="str">
        <f>IF($H123=0,"",VLOOKUP($G123,Data!$G$3:$BA$2935,22,FALSE))</f>
        <v>/</v>
      </c>
      <c r="AD123" s="4" t="str">
        <f>IF($H123=0,"",VLOOKUP($G123,Data!$G$3:$BA$2935,23,FALSE))</f>
        <v/>
      </c>
      <c r="AE123" s="4" t="str">
        <f>IF($H123=0,"",VLOOKUP($G123,Data!$G$3:$BA$2935,24,FALSE))</f>
        <v/>
      </c>
      <c r="AF123" s="4" t="str">
        <f>IF($H123=0,"",VLOOKUP($G123,Data!$G$3:$BA$2935,25,FALSE))</f>
        <v/>
      </c>
      <c r="AG123" s="4" t="str">
        <f>IF($H123=0,"",VLOOKUP($G123,Data!$G$3:$BA$2935,26,FALSE))</f>
        <v/>
      </c>
      <c r="AH123" s="4" t="str">
        <f>IF($H123=0,"",VLOOKUP($G123,Data!$G$3:$BA$2935,27,FALSE))</f>
        <v/>
      </c>
      <c r="AI123" s="4" t="str">
        <f>IF($H123=0,"",VLOOKUP($G123,Data!$G$3:$BA$2935,28,FALSE))</f>
        <v/>
      </c>
      <c r="AJ123" s="4" t="str">
        <f>IF($H123=0,"",VLOOKUP($G123,Data!$G$3:$BA$2935,29,FALSE))</f>
        <v/>
      </c>
      <c r="AK123" s="4" t="str">
        <f>IF($H123=0,"",VLOOKUP($G123,Data!$G$3:$BA$2935,30,FALSE))</f>
        <v/>
      </c>
      <c r="AL123" s="4" t="str">
        <f>IF($H123=0,"",VLOOKUP($G123,Data!$G$3:$BA$2935,31,FALSE))</f>
        <v/>
      </c>
      <c r="AM123" s="4" t="str">
        <f>IF($H123=0,"",VLOOKUP($G123,Data!$G$3:$BA$2935,32,FALSE))</f>
        <v/>
      </c>
      <c r="AN123" s="4" t="str">
        <f>IF($H123=0,"",VLOOKUP($G123,Data!$G$3:$BA$2935,33,FALSE))</f>
        <v/>
      </c>
      <c r="AO123" s="4" t="str">
        <f>IF($H123=0,"",VLOOKUP($G123,Data!$G$3:$BA$2935,34,FALSE))</f>
        <v/>
      </c>
      <c r="AP123" s="4" t="str">
        <f>IF($H123=0,"",VLOOKUP($G123,Data!$G$3:$BA$2935,35,FALSE))</f>
        <v/>
      </c>
      <c r="AQ123" s="4" t="str">
        <f>IF($H123=0,"",VLOOKUP($G123,Data!$G$3:$BA$2935,36,FALSE))</f>
        <v/>
      </c>
      <c r="AR123" s="4" t="str">
        <f>IF($H123=0,"",VLOOKUP($G123,Data!$G$3:$BA$2935,37,FALSE))</f>
        <v/>
      </c>
      <c r="AS123" s="4" t="str">
        <f>IF($H123=0,"",VLOOKUP($G123,Data!$G$3:$BA$2935,38,FALSE))</f>
        <v/>
      </c>
      <c r="AT123" s="4" t="str">
        <f>IF($H123=0,"",VLOOKUP($G123,Data!$G$3:$BA$2935,39,FALSE))</f>
        <v/>
      </c>
    </row>
    <row r="124" spans="1:46" x14ac:dyDescent="0.3">
      <c r="A124" s="4">
        <f>PSSE!A133</f>
        <v>926011</v>
      </c>
      <c r="B124" s="4" t="str">
        <f>PSSE!B133</f>
        <v>UONGBI_S1</v>
      </c>
      <c r="C124" s="4">
        <f>PSSE!D133</f>
        <v>6.3</v>
      </c>
      <c r="D124" s="52">
        <f>PSSE!E133</f>
        <v>0</v>
      </c>
      <c r="E124" s="52" t="str">
        <f>PSSE!F133</f>
        <v>ND</v>
      </c>
      <c r="F124" s="52">
        <f>PSSE!G133</f>
        <v>1</v>
      </c>
      <c r="G124" s="52" t="str">
        <f t="shared" si="2"/>
        <v>AVR6.30ND1</v>
      </c>
      <c r="H124" s="52">
        <f>COUNTIF(Data!$G$3:$BA$2935,AVR!$G124)</f>
        <v>1</v>
      </c>
      <c r="I124" s="52" t="str">
        <f>IF($H124=0,"",VLOOKUP($G124,Data!$G$3:$BA$2935,2,FALSE))</f>
        <v>'ESST4B'</v>
      </c>
      <c r="J124" s="52">
        <f>PSSE!C133</f>
        <v>1</v>
      </c>
      <c r="K124" s="52">
        <f>IF($H124=0,"",VLOOKUP($G124,Data!$G$3:$BA$2935,4,FALSE))</f>
        <v>0</v>
      </c>
      <c r="L124" s="52">
        <f>IF($H124=0,"",VLOOKUP($G124,Data!$G$3:$BA$2935,5,FALSE))</f>
        <v>15</v>
      </c>
      <c r="M124" s="52">
        <f>IF($H124=0,"",VLOOKUP($G124,Data!$G$3:$BA$2935,6,FALSE))</f>
        <v>15</v>
      </c>
      <c r="N124" s="52">
        <f>IF($H124=0,"",VLOOKUP($G124,Data!$G$3:$BA$2935,7,FALSE))</f>
        <v>5</v>
      </c>
      <c r="O124" s="52">
        <f>IF($H124=0,"",VLOOKUP($G124,Data!$G$3:$BA$2935,8,FALSE))</f>
        <v>-0.87</v>
      </c>
      <c r="P124" s="52">
        <f>IF($H124=0,"",VLOOKUP($G124,Data!$G$3:$BA$2935,9,FALSE))</f>
        <v>0</v>
      </c>
      <c r="Q124" s="52">
        <f>IF($H124=0,"",VLOOKUP($G124,Data!$G$3:$BA$2935,10,FALSE))</f>
        <v>1</v>
      </c>
      <c r="R124" s="52">
        <f>IF($H124=0,"",VLOOKUP($G124,Data!$G$3:$BA$2935,11,FALSE))</f>
        <v>0</v>
      </c>
      <c r="S124" s="52">
        <f>IF($H124=0,"",VLOOKUP($G124,Data!$G$3:$BA$2935,12,FALSE))</f>
        <v>99</v>
      </c>
      <c r="T124" s="52">
        <f>IF($H124=0,"",VLOOKUP($G124,Data!$G$3:$BA$2935,13,FALSE))</f>
        <v>-99</v>
      </c>
      <c r="U124" s="52">
        <f>IF($H124=0,"",VLOOKUP($G124,Data!$G$3:$BA$2935,14,FALSE))</f>
        <v>0</v>
      </c>
      <c r="V124" s="52">
        <f>IF($H124=0,"",VLOOKUP($G124,Data!$G$3:$BA$2935,15,FALSE))</f>
        <v>9.3000000000000007</v>
      </c>
      <c r="W124" s="52">
        <f>IF($H124=0,"",VLOOKUP($G124,Data!$G$3:$BA$2935,16,FALSE))</f>
        <v>0</v>
      </c>
      <c r="X124" s="52">
        <f>IF($H124=0,"",VLOOKUP($G124,Data!$G$3:$BA$2935,17,FALSE))</f>
        <v>11.63</v>
      </c>
      <c r="Y124" s="52">
        <f>IF($H124=0,"",VLOOKUP($G124,Data!$G$3:$BA$2935,18,FALSE))</f>
        <v>0.113</v>
      </c>
      <c r="Z124" s="52">
        <f>IF($H124=0,"",VLOOKUP($G124,Data!$G$3:$BA$2935,19,FALSE))</f>
        <v>0.124</v>
      </c>
      <c r="AA124" s="52">
        <f>IF($H124=0,"",VLOOKUP($G124,Data!$G$3:$BA$2935,20,FALSE))</f>
        <v>0</v>
      </c>
      <c r="AB124" s="4" t="str">
        <f>IF($H124=0,"",VLOOKUP($G124,Data!$G$3:$BA$2935,21,FALSE))</f>
        <v>/</v>
      </c>
      <c r="AC124" s="4" t="str">
        <f>IF($H124=0,"",VLOOKUP($G124,Data!$G$3:$BA$2935,22,FALSE))</f>
        <v>/</v>
      </c>
      <c r="AD124" s="4" t="str">
        <f>IF($H124=0,"",VLOOKUP($G124,Data!$G$3:$BA$2935,23,FALSE))</f>
        <v/>
      </c>
      <c r="AE124" s="4" t="str">
        <f>IF($H124=0,"",VLOOKUP($G124,Data!$G$3:$BA$2935,24,FALSE))</f>
        <v/>
      </c>
      <c r="AF124" s="4" t="str">
        <f>IF($H124=0,"",VLOOKUP($G124,Data!$G$3:$BA$2935,25,FALSE))</f>
        <v/>
      </c>
      <c r="AG124" s="4" t="str">
        <f>IF($H124=0,"",VLOOKUP($G124,Data!$G$3:$BA$2935,26,FALSE))</f>
        <v/>
      </c>
      <c r="AH124" s="4" t="str">
        <f>IF($H124=0,"",VLOOKUP($G124,Data!$G$3:$BA$2935,27,FALSE))</f>
        <v/>
      </c>
      <c r="AI124" s="4" t="str">
        <f>IF($H124=0,"",VLOOKUP($G124,Data!$G$3:$BA$2935,28,FALSE))</f>
        <v/>
      </c>
      <c r="AJ124" s="4" t="str">
        <f>IF($H124=0,"",VLOOKUP($G124,Data!$G$3:$BA$2935,29,FALSE))</f>
        <v/>
      </c>
      <c r="AK124" s="4" t="str">
        <f>IF($H124=0,"",VLOOKUP($G124,Data!$G$3:$BA$2935,30,FALSE))</f>
        <v/>
      </c>
      <c r="AL124" s="4" t="str">
        <f>IF($H124=0,"",VLOOKUP($G124,Data!$G$3:$BA$2935,31,FALSE))</f>
        <v/>
      </c>
      <c r="AM124" s="4" t="str">
        <f>IF($H124=0,"",VLOOKUP($G124,Data!$G$3:$BA$2935,32,FALSE))</f>
        <v/>
      </c>
      <c r="AN124" s="4" t="str">
        <f>IF($H124=0,"",VLOOKUP($G124,Data!$G$3:$BA$2935,33,FALSE))</f>
        <v/>
      </c>
      <c r="AO124" s="4" t="str">
        <f>IF($H124=0,"",VLOOKUP($G124,Data!$G$3:$BA$2935,34,FALSE))</f>
        <v/>
      </c>
      <c r="AP124" s="4" t="str">
        <f>IF($H124=0,"",VLOOKUP($G124,Data!$G$3:$BA$2935,35,FALSE))</f>
        <v/>
      </c>
      <c r="AQ124" s="4" t="str">
        <f>IF($H124=0,"",VLOOKUP($G124,Data!$G$3:$BA$2935,36,FALSE))</f>
        <v/>
      </c>
      <c r="AR124" s="4" t="str">
        <f>IF($H124=0,"",VLOOKUP($G124,Data!$G$3:$BA$2935,37,FALSE))</f>
        <v/>
      </c>
      <c r="AS124" s="4" t="str">
        <f>IF($H124=0,"",VLOOKUP($G124,Data!$G$3:$BA$2935,38,FALSE))</f>
        <v/>
      </c>
      <c r="AT124" s="4" t="str">
        <f>IF($H124=0,"",VLOOKUP($G124,Data!$G$3:$BA$2935,39,FALSE))</f>
        <v/>
      </c>
    </row>
    <row r="125" spans="1:46" x14ac:dyDescent="0.3">
      <c r="A125" s="4">
        <f>PSSE!A134</f>
        <v>926012</v>
      </c>
      <c r="B125" s="4" t="str">
        <f>PSSE!B134</f>
        <v>UONGBI_S2</v>
      </c>
      <c r="C125" s="4">
        <f>PSSE!D134</f>
        <v>6.3</v>
      </c>
      <c r="D125" s="52">
        <f>PSSE!E134</f>
        <v>0</v>
      </c>
      <c r="E125" s="52" t="str">
        <f>PSSE!F134</f>
        <v>ND</v>
      </c>
      <c r="F125" s="52">
        <f>PSSE!G134</f>
        <v>1</v>
      </c>
      <c r="G125" s="52" t="str">
        <f t="shared" si="2"/>
        <v>AVR6.30ND1</v>
      </c>
      <c r="H125" s="52">
        <f>COUNTIF(Data!$G$3:$BA$2935,AVR!$G125)</f>
        <v>1</v>
      </c>
      <c r="I125" s="52" t="str">
        <f>IF($H125=0,"",VLOOKUP($G125,Data!$G$3:$BA$2935,2,FALSE))</f>
        <v>'ESST4B'</v>
      </c>
      <c r="J125" s="52">
        <f>PSSE!C134</f>
        <v>1</v>
      </c>
      <c r="K125" s="52">
        <f>IF($H125=0,"",VLOOKUP($G125,Data!$G$3:$BA$2935,4,FALSE))</f>
        <v>0</v>
      </c>
      <c r="L125" s="52">
        <f>IF($H125=0,"",VLOOKUP($G125,Data!$G$3:$BA$2935,5,FALSE))</f>
        <v>15</v>
      </c>
      <c r="M125" s="52">
        <f>IF($H125=0,"",VLOOKUP($G125,Data!$G$3:$BA$2935,6,FALSE))</f>
        <v>15</v>
      </c>
      <c r="N125" s="52">
        <f>IF($H125=0,"",VLOOKUP($G125,Data!$G$3:$BA$2935,7,FALSE))</f>
        <v>5</v>
      </c>
      <c r="O125" s="52">
        <f>IF($H125=0,"",VLOOKUP($G125,Data!$G$3:$BA$2935,8,FALSE))</f>
        <v>-0.87</v>
      </c>
      <c r="P125" s="52">
        <f>IF($H125=0,"",VLOOKUP($G125,Data!$G$3:$BA$2935,9,FALSE))</f>
        <v>0</v>
      </c>
      <c r="Q125" s="52">
        <f>IF($H125=0,"",VLOOKUP($G125,Data!$G$3:$BA$2935,10,FALSE))</f>
        <v>1</v>
      </c>
      <c r="R125" s="52">
        <f>IF($H125=0,"",VLOOKUP($G125,Data!$G$3:$BA$2935,11,FALSE))</f>
        <v>0</v>
      </c>
      <c r="S125" s="52">
        <f>IF($H125=0,"",VLOOKUP($G125,Data!$G$3:$BA$2935,12,FALSE))</f>
        <v>99</v>
      </c>
      <c r="T125" s="52">
        <f>IF($H125=0,"",VLOOKUP($G125,Data!$G$3:$BA$2935,13,FALSE))</f>
        <v>-99</v>
      </c>
      <c r="U125" s="52">
        <f>IF($H125=0,"",VLOOKUP($G125,Data!$G$3:$BA$2935,14,FALSE))</f>
        <v>0</v>
      </c>
      <c r="V125" s="52">
        <f>IF($H125=0,"",VLOOKUP($G125,Data!$G$3:$BA$2935,15,FALSE))</f>
        <v>9.3000000000000007</v>
      </c>
      <c r="W125" s="52">
        <f>IF($H125=0,"",VLOOKUP($G125,Data!$G$3:$BA$2935,16,FALSE))</f>
        <v>0</v>
      </c>
      <c r="X125" s="52">
        <f>IF($H125=0,"",VLOOKUP($G125,Data!$G$3:$BA$2935,17,FALSE))</f>
        <v>11.63</v>
      </c>
      <c r="Y125" s="52">
        <f>IF($H125=0,"",VLOOKUP($G125,Data!$G$3:$BA$2935,18,FALSE))</f>
        <v>0.113</v>
      </c>
      <c r="Z125" s="52">
        <f>IF($H125=0,"",VLOOKUP($G125,Data!$G$3:$BA$2935,19,FALSE))</f>
        <v>0.124</v>
      </c>
      <c r="AA125" s="52">
        <f>IF($H125=0,"",VLOOKUP($G125,Data!$G$3:$BA$2935,20,FALSE))</f>
        <v>0</v>
      </c>
      <c r="AB125" s="4" t="str">
        <f>IF($H125=0,"",VLOOKUP($G125,Data!$G$3:$BA$2935,21,FALSE))</f>
        <v>/</v>
      </c>
      <c r="AC125" s="4" t="str">
        <f>IF($H125=0,"",VLOOKUP($G125,Data!$G$3:$BA$2935,22,FALSE))</f>
        <v>/</v>
      </c>
      <c r="AD125" s="4" t="str">
        <f>IF($H125=0,"",VLOOKUP($G125,Data!$G$3:$BA$2935,23,FALSE))</f>
        <v/>
      </c>
      <c r="AE125" s="4" t="str">
        <f>IF($H125=0,"",VLOOKUP($G125,Data!$G$3:$BA$2935,24,FALSE))</f>
        <v/>
      </c>
      <c r="AF125" s="4" t="str">
        <f>IF($H125=0,"",VLOOKUP($G125,Data!$G$3:$BA$2935,25,FALSE))</f>
        <v/>
      </c>
      <c r="AG125" s="4" t="str">
        <f>IF($H125=0,"",VLOOKUP($G125,Data!$G$3:$BA$2935,26,FALSE))</f>
        <v/>
      </c>
      <c r="AH125" s="4" t="str">
        <f>IF($H125=0,"",VLOOKUP($G125,Data!$G$3:$BA$2935,27,FALSE))</f>
        <v/>
      </c>
      <c r="AI125" s="4" t="str">
        <f>IF($H125=0,"",VLOOKUP($G125,Data!$G$3:$BA$2935,28,FALSE))</f>
        <v/>
      </c>
      <c r="AJ125" s="4" t="str">
        <f>IF($H125=0,"",VLOOKUP($G125,Data!$G$3:$BA$2935,29,FALSE))</f>
        <v/>
      </c>
      <c r="AK125" s="4" t="str">
        <f>IF($H125=0,"",VLOOKUP($G125,Data!$G$3:$BA$2935,30,FALSE))</f>
        <v/>
      </c>
      <c r="AL125" s="4" t="str">
        <f>IF($H125=0,"",VLOOKUP($G125,Data!$G$3:$BA$2935,31,FALSE))</f>
        <v/>
      </c>
      <c r="AM125" s="4" t="str">
        <f>IF($H125=0,"",VLOOKUP($G125,Data!$G$3:$BA$2935,32,FALSE))</f>
        <v/>
      </c>
      <c r="AN125" s="4" t="str">
        <f>IF($H125=0,"",VLOOKUP($G125,Data!$G$3:$BA$2935,33,FALSE))</f>
        <v/>
      </c>
      <c r="AO125" s="4" t="str">
        <f>IF($H125=0,"",VLOOKUP($G125,Data!$G$3:$BA$2935,34,FALSE))</f>
        <v/>
      </c>
      <c r="AP125" s="4" t="str">
        <f>IF($H125=0,"",VLOOKUP($G125,Data!$G$3:$BA$2935,35,FALSE))</f>
        <v/>
      </c>
      <c r="AQ125" s="4" t="str">
        <f>IF($H125=0,"",VLOOKUP($G125,Data!$G$3:$BA$2935,36,FALSE))</f>
        <v/>
      </c>
      <c r="AR125" s="4" t="str">
        <f>IF($H125=0,"",VLOOKUP($G125,Data!$G$3:$BA$2935,37,FALSE))</f>
        <v/>
      </c>
      <c r="AS125" s="4" t="str">
        <f>IF($H125=0,"",VLOOKUP($G125,Data!$G$3:$BA$2935,38,FALSE))</f>
        <v/>
      </c>
      <c r="AT125" s="4" t="str">
        <f>IF($H125=0,"",VLOOKUP($G125,Data!$G$3:$BA$2935,39,FALSE))</f>
        <v/>
      </c>
    </row>
    <row r="126" spans="1:46" x14ac:dyDescent="0.3">
      <c r="A126" s="4">
        <f>PSSE!A135</f>
        <v>926013</v>
      </c>
      <c r="B126" s="4" t="str">
        <f>PSSE!B135</f>
        <v>UONGBI_S3</v>
      </c>
      <c r="C126" s="4">
        <f>PSSE!D135</f>
        <v>6.3</v>
      </c>
      <c r="D126" s="52">
        <f>PSSE!E135</f>
        <v>0</v>
      </c>
      <c r="E126" s="52" t="str">
        <f>PSSE!F135</f>
        <v>ND</v>
      </c>
      <c r="F126" s="52">
        <f>PSSE!G135</f>
        <v>1</v>
      </c>
      <c r="G126" s="52" t="str">
        <f t="shared" si="2"/>
        <v>AVR6.30ND1</v>
      </c>
      <c r="H126" s="52">
        <f>COUNTIF(Data!$G$3:$BA$2935,AVR!$G126)</f>
        <v>1</v>
      </c>
      <c r="I126" s="52" t="str">
        <f>IF($H126=0,"",VLOOKUP($G126,Data!$G$3:$BA$2935,2,FALSE))</f>
        <v>'ESST4B'</v>
      </c>
      <c r="J126" s="52">
        <f>PSSE!C135</f>
        <v>1</v>
      </c>
      <c r="K126" s="52">
        <f>IF($H126=0,"",VLOOKUP($G126,Data!$G$3:$BA$2935,4,FALSE))</f>
        <v>0</v>
      </c>
      <c r="L126" s="52">
        <f>IF($H126=0,"",VLOOKUP($G126,Data!$G$3:$BA$2935,5,FALSE))</f>
        <v>15</v>
      </c>
      <c r="M126" s="52">
        <f>IF($H126=0,"",VLOOKUP($G126,Data!$G$3:$BA$2935,6,FALSE))</f>
        <v>15</v>
      </c>
      <c r="N126" s="52">
        <f>IF($H126=0,"",VLOOKUP($G126,Data!$G$3:$BA$2935,7,FALSE))</f>
        <v>5</v>
      </c>
      <c r="O126" s="52">
        <f>IF($H126=0,"",VLOOKUP($G126,Data!$G$3:$BA$2935,8,FALSE))</f>
        <v>-0.87</v>
      </c>
      <c r="P126" s="52">
        <f>IF($H126=0,"",VLOOKUP($G126,Data!$G$3:$BA$2935,9,FALSE))</f>
        <v>0</v>
      </c>
      <c r="Q126" s="52">
        <f>IF($H126=0,"",VLOOKUP($G126,Data!$G$3:$BA$2935,10,FALSE))</f>
        <v>1</v>
      </c>
      <c r="R126" s="52">
        <f>IF($H126=0,"",VLOOKUP($G126,Data!$G$3:$BA$2935,11,FALSE))</f>
        <v>0</v>
      </c>
      <c r="S126" s="52">
        <f>IF($H126=0,"",VLOOKUP($G126,Data!$G$3:$BA$2935,12,FALSE))</f>
        <v>99</v>
      </c>
      <c r="T126" s="52">
        <f>IF($H126=0,"",VLOOKUP($G126,Data!$G$3:$BA$2935,13,FALSE))</f>
        <v>-99</v>
      </c>
      <c r="U126" s="52">
        <f>IF($H126=0,"",VLOOKUP($G126,Data!$G$3:$BA$2935,14,FALSE))</f>
        <v>0</v>
      </c>
      <c r="V126" s="52">
        <f>IF($H126=0,"",VLOOKUP($G126,Data!$G$3:$BA$2935,15,FALSE))</f>
        <v>9.3000000000000007</v>
      </c>
      <c r="W126" s="52">
        <f>IF($H126=0,"",VLOOKUP($G126,Data!$G$3:$BA$2935,16,FALSE))</f>
        <v>0</v>
      </c>
      <c r="X126" s="52">
        <f>IF($H126=0,"",VLOOKUP($G126,Data!$G$3:$BA$2935,17,FALSE))</f>
        <v>11.63</v>
      </c>
      <c r="Y126" s="52">
        <f>IF($H126=0,"",VLOOKUP($G126,Data!$G$3:$BA$2935,18,FALSE))</f>
        <v>0.113</v>
      </c>
      <c r="Z126" s="52">
        <f>IF($H126=0,"",VLOOKUP($G126,Data!$G$3:$BA$2935,19,FALSE))</f>
        <v>0.124</v>
      </c>
      <c r="AA126" s="52">
        <f>IF($H126=0,"",VLOOKUP($G126,Data!$G$3:$BA$2935,20,FALSE))</f>
        <v>0</v>
      </c>
      <c r="AB126" s="4" t="str">
        <f>IF($H126=0,"",VLOOKUP($G126,Data!$G$3:$BA$2935,21,FALSE))</f>
        <v>/</v>
      </c>
      <c r="AC126" s="4" t="str">
        <f>IF($H126=0,"",VLOOKUP($G126,Data!$G$3:$BA$2935,22,FALSE))</f>
        <v>/</v>
      </c>
      <c r="AD126" s="4" t="str">
        <f>IF($H126=0,"",VLOOKUP($G126,Data!$G$3:$BA$2935,23,FALSE))</f>
        <v/>
      </c>
      <c r="AE126" s="4" t="str">
        <f>IF($H126=0,"",VLOOKUP($G126,Data!$G$3:$BA$2935,24,FALSE))</f>
        <v/>
      </c>
      <c r="AF126" s="4" t="str">
        <f>IF($H126=0,"",VLOOKUP($G126,Data!$G$3:$BA$2935,25,FALSE))</f>
        <v/>
      </c>
      <c r="AG126" s="4" t="str">
        <f>IF($H126=0,"",VLOOKUP($G126,Data!$G$3:$BA$2935,26,FALSE))</f>
        <v/>
      </c>
      <c r="AH126" s="4" t="str">
        <f>IF($H126=0,"",VLOOKUP($G126,Data!$G$3:$BA$2935,27,FALSE))</f>
        <v/>
      </c>
      <c r="AI126" s="4" t="str">
        <f>IF($H126=0,"",VLOOKUP($G126,Data!$G$3:$BA$2935,28,FALSE))</f>
        <v/>
      </c>
      <c r="AJ126" s="4" t="str">
        <f>IF($H126=0,"",VLOOKUP($G126,Data!$G$3:$BA$2935,29,FALSE))</f>
        <v/>
      </c>
      <c r="AK126" s="4" t="str">
        <f>IF($H126=0,"",VLOOKUP($G126,Data!$G$3:$BA$2935,30,FALSE))</f>
        <v/>
      </c>
      <c r="AL126" s="4" t="str">
        <f>IF($H126=0,"",VLOOKUP($G126,Data!$G$3:$BA$2935,31,FALSE))</f>
        <v/>
      </c>
      <c r="AM126" s="4" t="str">
        <f>IF($H126=0,"",VLOOKUP($G126,Data!$G$3:$BA$2935,32,FALSE))</f>
        <v/>
      </c>
      <c r="AN126" s="4" t="str">
        <f>IF($H126=0,"",VLOOKUP($G126,Data!$G$3:$BA$2935,33,FALSE))</f>
        <v/>
      </c>
      <c r="AO126" s="4" t="str">
        <f>IF($H126=0,"",VLOOKUP($G126,Data!$G$3:$BA$2935,34,FALSE))</f>
        <v/>
      </c>
      <c r="AP126" s="4" t="str">
        <f>IF($H126=0,"",VLOOKUP($G126,Data!$G$3:$BA$2935,35,FALSE))</f>
        <v/>
      </c>
      <c r="AQ126" s="4" t="str">
        <f>IF($H126=0,"",VLOOKUP($G126,Data!$G$3:$BA$2935,36,FALSE))</f>
        <v/>
      </c>
      <c r="AR126" s="4" t="str">
        <f>IF($H126=0,"",VLOOKUP($G126,Data!$G$3:$BA$2935,37,FALSE))</f>
        <v/>
      </c>
      <c r="AS126" s="4" t="str">
        <f>IF($H126=0,"",VLOOKUP($G126,Data!$G$3:$BA$2935,38,FALSE))</f>
        <v/>
      </c>
      <c r="AT126" s="4" t="str">
        <f>IF($H126=0,"",VLOOKUP($G126,Data!$G$3:$BA$2935,39,FALSE))</f>
        <v/>
      </c>
    </row>
    <row r="127" spans="1:46" x14ac:dyDescent="0.3">
      <c r="A127" s="4">
        <f>PSSE!A136</f>
        <v>926014</v>
      </c>
      <c r="B127" s="4" t="str">
        <f>PSSE!B136</f>
        <v>UONGBI_S4</v>
      </c>
      <c r="C127" s="4">
        <f>PSSE!D136</f>
        <v>19</v>
      </c>
      <c r="D127" s="52">
        <f>PSSE!E136</f>
        <v>300</v>
      </c>
      <c r="E127" s="52" t="str">
        <f>PSSE!F136</f>
        <v>ND</v>
      </c>
      <c r="F127" s="52">
        <f>PSSE!G136</f>
        <v>1</v>
      </c>
      <c r="G127" s="52" t="str">
        <f t="shared" si="2"/>
        <v>AVR19300ND1</v>
      </c>
      <c r="H127" s="52">
        <f>COUNTIF(Data!$G$3:$BA$2935,AVR!$G127)</f>
        <v>1</v>
      </c>
      <c r="I127" s="52" t="str">
        <f>IF($H127=0,"",VLOOKUP($G127,Data!$G$3:$BA$2935,2,FALSE))</f>
        <v>'ESST4B'</v>
      </c>
      <c r="J127" s="52">
        <f>PSSE!C136</f>
        <v>1</v>
      </c>
      <c r="K127" s="52">
        <f>IF($H127=0,"",VLOOKUP($G127,Data!$G$3:$BA$2935,4,FALSE))</f>
        <v>0</v>
      </c>
      <c r="L127" s="52">
        <f>IF($H127=0,"",VLOOKUP($G127,Data!$G$3:$BA$2935,5,FALSE))</f>
        <v>15</v>
      </c>
      <c r="M127" s="52">
        <f>IF($H127=0,"",VLOOKUP($G127,Data!$G$3:$BA$2935,6,FALSE))</f>
        <v>15</v>
      </c>
      <c r="N127" s="52">
        <f>IF($H127=0,"",VLOOKUP($G127,Data!$G$3:$BA$2935,7,FALSE))</f>
        <v>5</v>
      </c>
      <c r="O127" s="52">
        <f>IF($H127=0,"",VLOOKUP($G127,Data!$G$3:$BA$2935,8,FALSE))</f>
        <v>-0.87</v>
      </c>
      <c r="P127" s="52">
        <f>IF($H127=0,"",VLOOKUP($G127,Data!$G$3:$BA$2935,9,FALSE))</f>
        <v>0</v>
      </c>
      <c r="Q127" s="52">
        <f>IF($H127=0,"",VLOOKUP($G127,Data!$G$3:$BA$2935,10,FALSE))</f>
        <v>1</v>
      </c>
      <c r="R127" s="52">
        <f>IF($H127=0,"",VLOOKUP($G127,Data!$G$3:$BA$2935,11,FALSE))</f>
        <v>0</v>
      </c>
      <c r="S127" s="52">
        <f>IF($H127=0,"",VLOOKUP($G127,Data!$G$3:$BA$2935,12,FALSE))</f>
        <v>99</v>
      </c>
      <c r="T127" s="52">
        <f>IF($H127=0,"",VLOOKUP($G127,Data!$G$3:$BA$2935,13,FALSE))</f>
        <v>-99</v>
      </c>
      <c r="U127" s="52">
        <f>IF($H127=0,"",VLOOKUP($G127,Data!$G$3:$BA$2935,14,FALSE))</f>
        <v>0</v>
      </c>
      <c r="V127" s="52">
        <f>IF($H127=0,"",VLOOKUP($G127,Data!$G$3:$BA$2935,15,FALSE))</f>
        <v>9.3000000000000007</v>
      </c>
      <c r="W127" s="52">
        <f>IF($H127=0,"",VLOOKUP($G127,Data!$G$3:$BA$2935,16,FALSE))</f>
        <v>0</v>
      </c>
      <c r="X127" s="52">
        <f>IF($H127=0,"",VLOOKUP($G127,Data!$G$3:$BA$2935,17,FALSE))</f>
        <v>11.63</v>
      </c>
      <c r="Y127" s="52">
        <f>IF($H127=0,"",VLOOKUP($G127,Data!$G$3:$BA$2935,18,FALSE))</f>
        <v>0.113</v>
      </c>
      <c r="Z127" s="52">
        <f>IF($H127=0,"",VLOOKUP($G127,Data!$G$3:$BA$2935,19,FALSE))</f>
        <v>0.124</v>
      </c>
      <c r="AA127" s="52">
        <f>IF($H127=0,"",VLOOKUP($G127,Data!$G$3:$BA$2935,20,FALSE))</f>
        <v>0</v>
      </c>
      <c r="AB127" s="4" t="str">
        <f>IF($H127=0,"",VLOOKUP($G127,Data!$G$3:$BA$2935,21,FALSE))</f>
        <v>/</v>
      </c>
      <c r="AC127" s="4" t="str">
        <f>IF($H127=0,"",VLOOKUP($G127,Data!$G$3:$BA$2935,22,FALSE))</f>
        <v>/</v>
      </c>
      <c r="AD127" s="4" t="str">
        <f>IF($H127=0,"",VLOOKUP($G127,Data!$G$3:$BA$2935,23,FALSE))</f>
        <v/>
      </c>
      <c r="AE127" s="4" t="str">
        <f>IF($H127=0,"",VLOOKUP($G127,Data!$G$3:$BA$2935,24,FALSE))</f>
        <v/>
      </c>
      <c r="AF127" s="4" t="str">
        <f>IF($H127=0,"",VLOOKUP($G127,Data!$G$3:$BA$2935,25,FALSE))</f>
        <v/>
      </c>
      <c r="AG127" s="4" t="str">
        <f>IF($H127=0,"",VLOOKUP($G127,Data!$G$3:$BA$2935,26,FALSE))</f>
        <v/>
      </c>
      <c r="AH127" s="4" t="str">
        <f>IF($H127=0,"",VLOOKUP($G127,Data!$G$3:$BA$2935,27,FALSE))</f>
        <v/>
      </c>
      <c r="AI127" s="4" t="str">
        <f>IF($H127=0,"",VLOOKUP($G127,Data!$G$3:$BA$2935,28,FALSE))</f>
        <v/>
      </c>
      <c r="AJ127" s="4" t="str">
        <f>IF($H127=0,"",VLOOKUP($G127,Data!$G$3:$BA$2935,29,FALSE))</f>
        <v/>
      </c>
      <c r="AK127" s="4" t="str">
        <f>IF($H127=0,"",VLOOKUP($G127,Data!$G$3:$BA$2935,30,FALSE))</f>
        <v/>
      </c>
      <c r="AL127" s="4" t="str">
        <f>IF($H127=0,"",VLOOKUP($G127,Data!$G$3:$BA$2935,31,FALSE))</f>
        <v/>
      </c>
      <c r="AM127" s="4" t="str">
        <f>IF($H127=0,"",VLOOKUP($G127,Data!$G$3:$BA$2935,32,FALSE))</f>
        <v/>
      </c>
      <c r="AN127" s="4" t="str">
        <f>IF($H127=0,"",VLOOKUP($G127,Data!$G$3:$BA$2935,33,FALSE))</f>
        <v/>
      </c>
      <c r="AO127" s="4" t="str">
        <f>IF($H127=0,"",VLOOKUP($G127,Data!$G$3:$BA$2935,34,FALSE))</f>
        <v/>
      </c>
      <c r="AP127" s="4" t="str">
        <f>IF($H127=0,"",VLOOKUP($G127,Data!$G$3:$BA$2935,35,FALSE))</f>
        <v/>
      </c>
      <c r="AQ127" s="4" t="str">
        <f>IF($H127=0,"",VLOOKUP($G127,Data!$G$3:$BA$2935,36,FALSE))</f>
        <v/>
      </c>
      <c r="AR127" s="4" t="str">
        <f>IF($H127=0,"",VLOOKUP($G127,Data!$G$3:$BA$2935,37,FALSE))</f>
        <v/>
      </c>
      <c r="AS127" s="4" t="str">
        <f>IF($H127=0,"",VLOOKUP($G127,Data!$G$3:$BA$2935,38,FALSE))</f>
        <v/>
      </c>
      <c r="AT127" s="4" t="str">
        <f>IF($H127=0,"",VLOOKUP($G127,Data!$G$3:$BA$2935,39,FALSE))</f>
        <v/>
      </c>
    </row>
    <row r="128" spans="1:46" x14ac:dyDescent="0.3">
      <c r="A128" s="4">
        <f>PSSE!A137</f>
        <v>926015</v>
      </c>
      <c r="B128" s="4" t="str">
        <f>PSSE!B137</f>
        <v>UONGBI_S5</v>
      </c>
      <c r="C128" s="4">
        <f>PSSE!D137</f>
        <v>6.3</v>
      </c>
      <c r="D128" s="52">
        <f>PSSE!E137</f>
        <v>55</v>
      </c>
      <c r="E128" s="52" t="str">
        <f>PSSE!F137</f>
        <v>ND</v>
      </c>
      <c r="F128" s="52">
        <f>PSSE!G137</f>
        <v>1</v>
      </c>
      <c r="G128" s="52" t="str">
        <f t="shared" si="2"/>
        <v>AVR6.355ND1</v>
      </c>
      <c r="H128" s="52">
        <f>COUNTIF(Data!$G$3:$BA$2935,AVR!$G128)</f>
        <v>1</v>
      </c>
      <c r="I128" s="52" t="str">
        <f>IF($H128=0,"",VLOOKUP($G128,Data!$G$3:$BA$2935,2,FALSE))</f>
        <v>'ESST4B'</v>
      </c>
      <c r="J128" s="52">
        <f>PSSE!C137</f>
        <v>1</v>
      </c>
      <c r="K128" s="52">
        <f>IF($H128=0,"",VLOOKUP($G128,Data!$G$3:$BA$2935,4,FALSE))</f>
        <v>0</v>
      </c>
      <c r="L128" s="52">
        <f>IF($H128=0,"",VLOOKUP($G128,Data!$G$3:$BA$2935,5,FALSE))</f>
        <v>15</v>
      </c>
      <c r="M128" s="52">
        <f>IF($H128=0,"",VLOOKUP($G128,Data!$G$3:$BA$2935,6,FALSE))</f>
        <v>15</v>
      </c>
      <c r="N128" s="52">
        <f>IF($H128=0,"",VLOOKUP($G128,Data!$G$3:$BA$2935,7,FALSE))</f>
        <v>5</v>
      </c>
      <c r="O128" s="52">
        <f>IF($H128=0,"",VLOOKUP($G128,Data!$G$3:$BA$2935,8,FALSE))</f>
        <v>-0.87</v>
      </c>
      <c r="P128" s="52">
        <f>IF($H128=0,"",VLOOKUP($G128,Data!$G$3:$BA$2935,9,FALSE))</f>
        <v>0</v>
      </c>
      <c r="Q128" s="52">
        <f>IF($H128=0,"",VLOOKUP($G128,Data!$G$3:$BA$2935,10,FALSE))</f>
        <v>1</v>
      </c>
      <c r="R128" s="52">
        <f>IF($H128=0,"",VLOOKUP($G128,Data!$G$3:$BA$2935,11,FALSE))</f>
        <v>0</v>
      </c>
      <c r="S128" s="52">
        <f>IF($H128=0,"",VLOOKUP($G128,Data!$G$3:$BA$2935,12,FALSE))</f>
        <v>99</v>
      </c>
      <c r="T128" s="52">
        <f>IF($H128=0,"",VLOOKUP($G128,Data!$G$3:$BA$2935,13,FALSE))</f>
        <v>-99</v>
      </c>
      <c r="U128" s="52">
        <f>IF($H128=0,"",VLOOKUP($G128,Data!$G$3:$BA$2935,14,FALSE))</f>
        <v>0</v>
      </c>
      <c r="V128" s="52">
        <f>IF($H128=0,"",VLOOKUP($G128,Data!$G$3:$BA$2935,15,FALSE))</f>
        <v>9.3000000000000007</v>
      </c>
      <c r="W128" s="52">
        <f>IF($H128=0,"",VLOOKUP($G128,Data!$G$3:$BA$2935,16,FALSE))</f>
        <v>0</v>
      </c>
      <c r="X128" s="52">
        <f>IF($H128=0,"",VLOOKUP($G128,Data!$G$3:$BA$2935,17,FALSE))</f>
        <v>11.63</v>
      </c>
      <c r="Y128" s="52">
        <f>IF($H128=0,"",VLOOKUP($G128,Data!$G$3:$BA$2935,18,FALSE))</f>
        <v>0.113</v>
      </c>
      <c r="Z128" s="52">
        <f>IF($H128=0,"",VLOOKUP($G128,Data!$G$3:$BA$2935,19,FALSE))</f>
        <v>0.124</v>
      </c>
      <c r="AA128" s="52">
        <f>IF($H128=0,"",VLOOKUP($G128,Data!$G$3:$BA$2935,20,FALSE))</f>
        <v>0</v>
      </c>
      <c r="AB128" s="4" t="str">
        <f>IF($H128=0,"",VLOOKUP($G128,Data!$G$3:$BA$2935,21,FALSE))</f>
        <v>/</v>
      </c>
      <c r="AC128" s="4" t="str">
        <f>IF($H128=0,"",VLOOKUP($G128,Data!$G$3:$BA$2935,22,FALSE))</f>
        <v>/</v>
      </c>
      <c r="AD128" s="4" t="str">
        <f>IF($H128=0,"",VLOOKUP($G128,Data!$G$3:$BA$2935,23,FALSE))</f>
        <v/>
      </c>
      <c r="AE128" s="4" t="str">
        <f>IF($H128=0,"",VLOOKUP($G128,Data!$G$3:$BA$2935,24,FALSE))</f>
        <v/>
      </c>
      <c r="AF128" s="4" t="str">
        <f>IF($H128=0,"",VLOOKUP($G128,Data!$G$3:$BA$2935,25,FALSE))</f>
        <v/>
      </c>
      <c r="AG128" s="4" t="str">
        <f>IF($H128=0,"",VLOOKUP($G128,Data!$G$3:$BA$2935,26,FALSE))</f>
        <v/>
      </c>
      <c r="AH128" s="4" t="str">
        <f>IF($H128=0,"",VLOOKUP($G128,Data!$G$3:$BA$2935,27,FALSE))</f>
        <v/>
      </c>
      <c r="AI128" s="4" t="str">
        <f>IF($H128=0,"",VLOOKUP($G128,Data!$G$3:$BA$2935,28,FALSE))</f>
        <v/>
      </c>
      <c r="AJ128" s="4" t="str">
        <f>IF($H128=0,"",VLOOKUP($G128,Data!$G$3:$BA$2935,29,FALSE))</f>
        <v/>
      </c>
      <c r="AK128" s="4" t="str">
        <f>IF($H128=0,"",VLOOKUP($G128,Data!$G$3:$BA$2935,30,FALSE))</f>
        <v/>
      </c>
      <c r="AL128" s="4" t="str">
        <f>IF($H128=0,"",VLOOKUP($G128,Data!$G$3:$BA$2935,31,FALSE))</f>
        <v/>
      </c>
      <c r="AM128" s="4" t="str">
        <f>IF($H128=0,"",VLOOKUP($G128,Data!$G$3:$BA$2935,32,FALSE))</f>
        <v/>
      </c>
      <c r="AN128" s="4" t="str">
        <f>IF($H128=0,"",VLOOKUP($G128,Data!$G$3:$BA$2935,33,FALSE))</f>
        <v/>
      </c>
      <c r="AO128" s="4" t="str">
        <f>IF($H128=0,"",VLOOKUP($G128,Data!$G$3:$BA$2935,34,FALSE))</f>
        <v/>
      </c>
      <c r="AP128" s="4" t="str">
        <f>IF($H128=0,"",VLOOKUP($G128,Data!$G$3:$BA$2935,35,FALSE))</f>
        <v/>
      </c>
      <c r="AQ128" s="4" t="str">
        <f>IF($H128=0,"",VLOOKUP($G128,Data!$G$3:$BA$2935,36,FALSE))</f>
        <v/>
      </c>
      <c r="AR128" s="4" t="str">
        <f>IF($H128=0,"",VLOOKUP($G128,Data!$G$3:$BA$2935,37,FALSE))</f>
        <v/>
      </c>
      <c r="AS128" s="4" t="str">
        <f>IF($H128=0,"",VLOOKUP($G128,Data!$G$3:$BA$2935,38,FALSE))</f>
        <v/>
      </c>
      <c r="AT128" s="4" t="str">
        <f>IF($H128=0,"",VLOOKUP($G128,Data!$G$3:$BA$2935,39,FALSE))</f>
        <v/>
      </c>
    </row>
    <row r="129" spans="1:46" x14ac:dyDescent="0.3">
      <c r="A129" s="4">
        <f>PSSE!A138</f>
        <v>926016</v>
      </c>
      <c r="B129" s="4" t="str">
        <f>PSSE!B138</f>
        <v>UONGBI_S6</v>
      </c>
      <c r="C129" s="4">
        <f>PSSE!D138</f>
        <v>6.3</v>
      </c>
      <c r="D129" s="52">
        <f>PSSE!E138</f>
        <v>55</v>
      </c>
      <c r="E129" s="52" t="str">
        <f>PSSE!F138</f>
        <v>ND</v>
      </c>
      <c r="F129" s="52">
        <f>PSSE!G138</f>
        <v>1</v>
      </c>
      <c r="G129" s="52" t="str">
        <f t="shared" si="2"/>
        <v>AVR6.355ND1</v>
      </c>
      <c r="H129" s="52">
        <f>COUNTIF(Data!$G$3:$BA$2935,AVR!$G129)</f>
        <v>1</v>
      </c>
      <c r="I129" s="52" t="str">
        <f>IF($H129=0,"",VLOOKUP($G129,Data!$G$3:$BA$2935,2,FALSE))</f>
        <v>'ESST4B'</v>
      </c>
      <c r="J129" s="52">
        <f>PSSE!C138</f>
        <v>1</v>
      </c>
      <c r="K129" s="52">
        <f>IF($H129=0,"",VLOOKUP($G129,Data!$G$3:$BA$2935,4,FALSE))</f>
        <v>0</v>
      </c>
      <c r="L129" s="52">
        <f>IF($H129=0,"",VLOOKUP($G129,Data!$G$3:$BA$2935,5,FALSE))</f>
        <v>15</v>
      </c>
      <c r="M129" s="52">
        <f>IF($H129=0,"",VLOOKUP($G129,Data!$G$3:$BA$2935,6,FALSE))</f>
        <v>15</v>
      </c>
      <c r="N129" s="52">
        <f>IF($H129=0,"",VLOOKUP($G129,Data!$G$3:$BA$2935,7,FALSE))</f>
        <v>5</v>
      </c>
      <c r="O129" s="52">
        <f>IF($H129=0,"",VLOOKUP($G129,Data!$G$3:$BA$2935,8,FALSE))</f>
        <v>-0.87</v>
      </c>
      <c r="P129" s="52">
        <f>IF($H129=0,"",VLOOKUP($G129,Data!$G$3:$BA$2935,9,FALSE))</f>
        <v>0</v>
      </c>
      <c r="Q129" s="52">
        <f>IF($H129=0,"",VLOOKUP($G129,Data!$G$3:$BA$2935,10,FALSE))</f>
        <v>1</v>
      </c>
      <c r="R129" s="52">
        <f>IF($H129=0,"",VLOOKUP($G129,Data!$G$3:$BA$2935,11,FALSE))</f>
        <v>0</v>
      </c>
      <c r="S129" s="52">
        <f>IF($H129=0,"",VLOOKUP($G129,Data!$G$3:$BA$2935,12,FALSE))</f>
        <v>99</v>
      </c>
      <c r="T129" s="52">
        <f>IF($H129=0,"",VLOOKUP($G129,Data!$G$3:$BA$2935,13,FALSE))</f>
        <v>-99</v>
      </c>
      <c r="U129" s="52">
        <f>IF($H129=0,"",VLOOKUP($G129,Data!$G$3:$BA$2935,14,FALSE))</f>
        <v>0</v>
      </c>
      <c r="V129" s="52">
        <f>IF($H129=0,"",VLOOKUP($G129,Data!$G$3:$BA$2935,15,FALSE))</f>
        <v>9.3000000000000007</v>
      </c>
      <c r="W129" s="52">
        <f>IF($H129=0,"",VLOOKUP($G129,Data!$G$3:$BA$2935,16,FALSE))</f>
        <v>0</v>
      </c>
      <c r="X129" s="52">
        <f>IF($H129=0,"",VLOOKUP($G129,Data!$G$3:$BA$2935,17,FALSE))</f>
        <v>11.63</v>
      </c>
      <c r="Y129" s="52">
        <f>IF($H129=0,"",VLOOKUP($G129,Data!$G$3:$BA$2935,18,FALSE))</f>
        <v>0.113</v>
      </c>
      <c r="Z129" s="52">
        <f>IF($H129=0,"",VLOOKUP($G129,Data!$G$3:$BA$2935,19,FALSE))</f>
        <v>0.124</v>
      </c>
      <c r="AA129" s="52">
        <f>IF($H129=0,"",VLOOKUP($G129,Data!$G$3:$BA$2935,20,FALSE))</f>
        <v>0</v>
      </c>
      <c r="AB129" s="4" t="str">
        <f>IF($H129=0,"",VLOOKUP($G129,Data!$G$3:$BA$2935,21,FALSE))</f>
        <v>/</v>
      </c>
      <c r="AC129" s="4" t="str">
        <f>IF($H129=0,"",VLOOKUP($G129,Data!$G$3:$BA$2935,22,FALSE))</f>
        <v>/</v>
      </c>
      <c r="AD129" s="4" t="str">
        <f>IF($H129=0,"",VLOOKUP($G129,Data!$G$3:$BA$2935,23,FALSE))</f>
        <v/>
      </c>
      <c r="AE129" s="4" t="str">
        <f>IF($H129=0,"",VLOOKUP($G129,Data!$G$3:$BA$2935,24,FALSE))</f>
        <v/>
      </c>
      <c r="AF129" s="4" t="str">
        <f>IF($H129=0,"",VLOOKUP($G129,Data!$G$3:$BA$2935,25,FALSE))</f>
        <v/>
      </c>
      <c r="AG129" s="4" t="str">
        <f>IF($H129=0,"",VLOOKUP($G129,Data!$G$3:$BA$2935,26,FALSE))</f>
        <v/>
      </c>
      <c r="AH129" s="4" t="str">
        <f>IF($H129=0,"",VLOOKUP($G129,Data!$G$3:$BA$2935,27,FALSE))</f>
        <v/>
      </c>
      <c r="AI129" s="4" t="str">
        <f>IF($H129=0,"",VLOOKUP($G129,Data!$G$3:$BA$2935,28,FALSE))</f>
        <v/>
      </c>
      <c r="AJ129" s="4" t="str">
        <f>IF($H129=0,"",VLOOKUP($G129,Data!$G$3:$BA$2935,29,FALSE))</f>
        <v/>
      </c>
      <c r="AK129" s="4" t="str">
        <f>IF($H129=0,"",VLOOKUP($G129,Data!$G$3:$BA$2935,30,FALSE))</f>
        <v/>
      </c>
      <c r="AL129" s="4" t="str">
        <f>IF($H129=0,"",VLOOKUP($G129,Data!$G$3:$BA$2935,31,FALSE))</f>
        <v/>
      </c>
      <c r="AM129" s="4" t="str">
        <f>IF($H129=0,"",VLOOKUP($G129,Data!$G$3:$BA$2935,32,FALSE))</f>
        <v/>
      </c>
      <c r="AN129" s="4" t="str">
        <f>IF($H129=0,"",VLOOKUP($G129,Data!$G$3:$BA$2935,33,FALSE))</f>
        <v/>
      </c>
      <c r="AO129" s="4" t="str">
        <f>IF($H129=0,"",VLOOKUP($G129,Data!$G$3:$BA$2935,34,FALSE))</f>
        <v/>
      </c>
      <c r="AP129" s="4" t="str">
        <f>IF($H129=0,"",VLOOKUP($G129,Data!$G$3:$BA$2935,35,FALSE))</f>
        <v/>
      </c>
      <c r="AQ129" s="4" t="str">
        <f>IF($H129=0,"",VLOOKUP($G129,Data!$G$3:$BA$2935,36,FALSE))</f>
        <v/>
      </c>
      <c r="AR129" s="4" t="str">
        <f>IF($H129=0,"",VLOOKUP($G129,Data!$G$3:$BA$2935,37,FALSE))</f>
        <v/>
      </c>
      <c r="AS129" s="4" t="str">
        <f>IF($H129=0,"",VLOOKUP($G129,Data!$G$3:$BA$2935,38,FALSE))</f>
        <v/>
      </c>
      <c r="AT129" s="4" t="str">
        <f>IF($H129=0,"",VLOOKUP($G129,Data!$G$3:$BA$2935,39,FALSE))</f>
        <v/>
      </c>
    </row>
    <row r="130" spans="1:46" x14ac:dyDescent="0.3">
      <c r="A130" s="4">
        <f>PSSE!A139</f>
        <v>926021</v>
      </c>
      <c r="B130" s="4" t="str">
        <f>PSSE!B139</f>
        <v>UONGBIMR_S1</v>
      </c>
      <c r="C130" s="4">
        <f>PSSE!D139</f>
        <v>19</v>
      </c>
      <c r="D130" s="52">
        <f>PSSE!E139</f>
        <v>300</v>
      </c>
      <c r="E130" s="52" t="str">
        <f>PSSE!F139</f>
        <v>ND</v>
      </c>
      <c r="F130" s="52">
        <f>PSSE!G139</f>
        <v>1</v>
      </c>
      <c r="G130" s="52" t="str">
        <f t="shared" si="2"/>
        <v>AVR19300ND1</v>
      </c>
      <c r="H130" s="52">
        <f>COUNTIF(Data!$G$3:$BA$2935,AVR!$G130)</f>
        <v>1</v>
      </c>
      <c r="I130" s="52" t="str">
        <f>IF($H130=0,"",VLOOKUP($G130,Data!$G$3:$BA$2935,2,FALSE))</f>
        <v>'ESST4B'</v>
      </c>
      <c r="J130" s="52">
        <f>PSSE!C139</f>
        <v>1</v>
      </c>
      <c r="K130" s="52">
        <f>IF($H130=0,"",VLOOKUP($G130,Data!$G$3:$BA$2935,4,FALSE))</f>
        <v>0</v>
      </c>
      <c r="L130" s="52">
        <f>IF($H130=0,"",VLOOKUP($G130,Data!$G$3:$BA$2935,5,FALSE))</f>
        <v>15</v>
      </c>
      <c r="M130" s="52">
        <f>IF($H130=0,"",VLOOKUP($G130,Data!$G$3:$BA$2935,6,FALSE))</f>
        <v>15</v>
      </c>
      <c r="N130" s="52">
        <f>IF($H130=0,"",VLOOKUP($G130,Data!$G$3:$BA$2935,7,FALSE))</f>
        <v>5</v>
      </c>
      <c r="O130" s="52">
        <f>IF($H130=0,"",VLOOKUP($G130,Data!$G$3:$BA$2935,8,FALSE))</f>
        <v>-0.87</v>
      </c>
      <c r="P130" s="52">
        <f>IF($H130=0,"",VLOOKUP($G130,Data!$G$3:$BA$2935,9,FALSE))</f>
        <v>0</v>
      </c>
      <c r="Q130" s="52">
        <f>IF($H130=0,"",VLOOKUP($G130,Data!$G$3:$BA$2935,10,FALSE))</f>
        <v>1</v>
      </c>
      <c r="R130" s="52">
        <f>IF($H130=0,"",VLOOKUP($G130,Data!$G$3:$BA$2935,11,FALSE))</f>
        <v>0</v>
      </c>
      <c r="S130" s="52">
        <f>IF($H130=0,"",VLOOKUP($G130,Data!$G$3:$BA$2935,12,FALSE))</f>
        <v>99</v>
      </c>
      <c r="T130" s="52">
        <f>IF($H130=0,"",VLOOKUP($G130,Data!$G$3:$BA$2935,13,FALSE))</f>
        <v>-99</v>
      </c>
      <c r="U130" s="52">
        <f>IF($H130=0,"",VLOOKUP($G130,Data!$G$3:$BA$2935,14,FALSE))</f>
        <v>0</v>
      </c>
      <c r="V130" s="52">
        <f>IF($H130=0,"",VLOOKUP($G130,Data!$G$3:$BA$2935,15,FALSE))</f>
        <v>9.3000000000000007</v>
      </c>
      <c r="W130" s="52">
        <f>IF($H130=0,"",VLOOKUP($G130,Data!$G$3:$BA$2935,16,FALSE))</f>
        <v>0</v>
      </c>
      <c r="X130" s="52">
        <f>IF($H130=0,"",VLOOKUP($G130,Data!$G$3:$BA$2935,17,FALSE))</f>
        <v>11.63</v>
      </c>
      <c r="Y130" s="52">
        <f>IF($H130=0,"",VLOOKUP($G130,Data!$G$3:$BA$2935,18,FALSE))</f>
        <v>0.113</v>
      </c>
      <c r="Z130" s="52">
        <f>IF($H130=0,"",VLOOKUP($G130,Data!$G$3:$BA$2935,19,FALSE))</f>
        <v>0.124</v>
      </c>
      <c r="AA130" s="52">
        <f>IF($H130=0,"",VLOOKUP($G130,Data!$G$3:$BA$2935,20,FALSE))</f>
        <v>0</v>
      </c>
      <c r="AB130" s="4" t="str">
        <f>IF($H130=0,"",VLOOKUP($G130,Data!$G$3:$BA$2935,21,FALSE))</f>
        <v>/</v>
      </c>
      <c r="AC130" s="4" t="str">
        <f>IF($H130=0,"",VLOOKUP($G130,Data!$G$3:$BA$2935,22,FALSE))</f>
        <v>/</v>
      </c>
      <c r="AD130" s="4" t="str">
        <f>IF($H130=0,"",VLOOKUP($G130,Data!$G$3:$BA$2935,23,FALSE))</f>
        <v/>
      </c>
      <c r="AE130" s="4" t="str">
        <f>IF($H130=0,"",VLOOKUP($G130,Data!$G$3:$BA$2935,24,FALSE))</f>
        <v/>
      </c>
      <c r="AF130" s="4" t="str">
        <f>IF($H130=0,"",VLOOKUP($G130,Data!$G$3:$BA$2935,25,FALSE))</f>
        <v/>
      </c>
      <c r="AG130" s="4" t="str">
        <f>IF($H130=0,"",VLOOKUP($G130,Data!$G$3:$BA$2935,26,FALSE))</f>
        <v/>
      </c>
      <c r="AH130" s="4" t="str">
        <f>IF($H130=0,"",VLOOKUP($G130,Data!$G$3:$BA$2935,27,FALSE))</f>
        <v/>
      </c>
      <c r="AI130" s="4" t="str">
        <f>IF($H130=0,"",VLOOKUP($G130,Data!$G$3:$BA$2935,28,FALSE))</f>
        <v/>
      </c>
      <c r="AJ130" s="4" t="str">
        <f>IF($H130=0,"",VLOOKUP($G130,Data!$G$3:$BA$2935,29,FALSE))</f>
        <v/>
      </c>
      <c r="AK130" s="4" t="str">
        <f>IF($H130=0,"",VLOOKUP($G130,Data!$G$3:$BA$2935,30,FALSE))</f>
        <v/>
      </c>
      <c r="AL130" s="4" t="str">
        <f>IF($H130=0,"",VLOOKUP($G130,Data!$G$3:$BA$2935,31,FALSE))</f>
        <v/>
      </c>
      <c r="AM130" s="4" t="str">
        <f>IF($H130=0,"",VLOOKUP($G130,Data!$G$3:$BA$2935,32,FALSE))</f>
        <v/>
      </c>
      <c r="AN130" s="4" t="str">
        <f>IF($H130=0,"",VLOOKUP($G130,Data!$G$3:$BA$2935,33,FALSE))</f>
        <v/>
      </c>
      <c r="AO130" s="4" t="str">
        <f>IF($H130=0,"",VLOOKUP($G130,Data!$G$3:$BA$2935,34,FALSE))</f>
        <v/>
      </c>
      <c r="AP130" s="4" t="str">
        <f>IF($H130=0,"",VLOOKUP($G130,Data!$G$3:$BA$2935,35,FALSE))</f>
        <v/>
      </c>
      <c r="AQ130" s="4" t="str">
        <f>IF($H130=0,"",VLOOKUP($G130,Data!$G$3:$BA$2935,36,FALSE))</f>
        <v/>
      </c>
      <c r="AR130" s="4" t="str">
        <f>IF($H130=0,"",VLOOKUP($G130,Data!$G$3:$BA$2935,37,FALSE))</f>
        <v/>
      </c>
      <c r="AS130" s="4" t="str">
        <f>IF($H130=0,"",VLOOKUP($G130,Data!$G$3:$BA$2935,38,FALSE))</f>
        <v/>
      </c>
      <c r="AT130" s="4" t="str">
        <f>IF($H130=0,"",VLOOKUP($G130,Data!$G$3:$BA$2935,39,FALSE))</f>
        <v/>
      </c>
    </row>
    <row r="131" spans="1:46" x14ac:dyDescent="0.3">
      <c r="A131" s="4">
        <f>PSSE!A140</f>
        <v>926031</v>
      </c>
      <c r="B131" s="4" t="str">
        <f>PSSE!B140</f>
        <v>CAMPHA1_S1</v>
      </c>
      <c r="C131" s="4">
        <f>PSSE!D140</f>
        <v>19</v>
      </c>
      <c r="D131" s="52">
        <f>PSSE!E140</f>
        <v>150</v>
      </c>
      <c r="E131" s="52" t="str">
        <f>PSSE!F140</f>
        <v>ND</v>
      </c>
      <c r="F131" s="52">
        <f>PSSE!G140</f>
        <v>1</v>
      </c>
      <c r="G131" s="52" t="str">
        <f t="shared" si="2"/>
        <v>AVR19150ND1</v>
      </c>
      <c r="H131" s="52">
        <f>COUNTIF(Data!$G$3:$BA$2935,AVR!$G131)</f>
        <v>1</v>
      </c>
      <c r="I131" s="52" t="str">
        <f>IF($H131=0,"",VLOOKUP($G131,Data!$G$3:$BA$2935,2,FALSE))</f>
        <v>'ESST4B'</v>
      </c>
      <c r="J131" s="52">
        <f>PSSE!C140</f>
        <v>1</v>
      </c>
      <c r="K131" s="52">
        <f>IF($H131=0,"",VLOOKUP($G131,Data!$G$3:$BA$2935,4,FALSE))</f>
        <v>0</v>
      </c>
      <c r="L131" s="52">
        <f>IF($H131=0,"",VLOOKUP($G131,Data!$G$3:$BA$2935,5,FALSE))</f>
        <v>15</v>
      </c>
      <c r="M131" s="52">
        <f>IF($H131=0,"",VLOOKUP($G131,Data!$G$3:$BA$2935,6,FALSE))</f>
        <v>15</v>
      </c>
      <c r="N131" s="52">
        <f>IF($H131=0,"",VLOOKUP($G131,Data!$G$3:$BA$2935,7,FALSE))</f>
        <v>5</v>
      </c>
      <c r="O131" s="52">
        <f>IF($H131=0,"",VLOOKUP($G131,Data!$G$3:$BA$2935,8,FALSE))</f>
        <v>-0.87</v>
      </c>
      <c r="P131" s="52">
        <f>IF($H131=0,"",VLOOKUP($G131,Data!$G$3:$BA$2935,9,FALSE))</f>
        <v>0</v>
      </c>
      <c r="Q131" s="52">
        <f>IF($H131=0,"",VLOOKUP($G131,Data!$G$3:$BA$2935,10,FALSE))</f>
        <v>1</v>
      </c>
      <c r="R131" s="52">
        <f>IF($H131=0,"",VLOOKUP($G131,Data!$G$3:$BA$2935,11,FALSE))</f>
        <v>0</v>
      </c>
      <c r="S131" s="52">
        <f>IF($H131=0,"",VLOOKUP($G131,Data!$G$3:$BA$2935,12,FALSE))</f>
        <v>99</v>
      </c>
      <c r="T131" s="52">
        <f>IF($H131=0,"",VLOOKUP($G131,Data!$G$3:$BA$2935,13,FALSE))</f>
        <v>-99</v>
      </c>
      <c r="U131" s="52">
        <f>IF($H131=0,"",VLOOKUP($G131,Data!$G$3:$BA$2935,14,FALSE))</f>
        <v>0</v>
      </c>
      <c r="V131" s="52">
        <f>IF($H131=0,"",VLOOKUP($G131,Data!$G$3:$BA$2935,15,FALSE))</f>
        <v>9.3000000000000007</v>
      </c>
      <c r="W131" s="52">
        <f>IF($H131=0,"",VLOOKUP($G131,Data!$G$3:$BA$2935,16,FALSE))</f>
        <v>0</v>
      </c>
      <c r="X131" s="52">
        <f>IF($H131=0,"",VLOOKUP($G131,Data!$G$3:$BA$2935,17,FALSE))</f>
        <v>11.63</v>
      </c>
      <c r="Y131" s="52">
        <f>IF($H131=0,"",VLOOKUP($G131,Data!$G$3:$BA$2935,18,FALSE))</f>
        <v>0.113</v>
      </c>
      <c r="Z131" s="52">
        <f>IF($H131=0,"",VLOOKUP($G131,Data!$G$3:$BA$2935,19,FALSE))</f>
        <v>0.124</v>
      </c>
      <c r="AA131" s="52">
        <f>IF($H131=0,"",VLOOKUP($G131,Data!$G$3:$BA$2935,20,FALSE))</f>
        <v>0</v>
      </c>
      <c r="AB131" s="4" t="str">
        <f>IF($H131=0,"",VLOOKUP($G131,Data!$G$3:$BA$2935,21,FALSE))</f>
        <v>/</v>
      </c>
      <c r="AC131" s="4" t="str">
        <f>IF($H131=0,"",VLOOKUP($G131,Data!$G$3:$BA$2935,22,FALSE))</f>
        <v>/</v>
      </c>
      <c r="AD131" s="4" t="str">
        <f>IF($H131=0,"",VLOOKUP($G131,Data!$G$3:$BA$2935,23,FALSE))</f>
        <v/>
      </c>
      <c r="AE131" s="4" t="str">
        <f>IF($H131=0,"",VLOOKUP($G131,Data!$G$3:$BA$2935,24,FALSE))</f>
        <v/>
      </c>
      <c r="AF131" s="4" t="str">
        <f>IF($H131=0,"",VLOOKUP($G131,Data!$G$3:$BA$2935,25,FALSE))</f>
        <v/>
      </c>
      <c r="AG131" s="4" t="str">
        <f>IF($H131=0,"",VLOOKUP($G131,Data!$G$3:$BA$2935,26,FALSE))</f>
        <v/>
      </c>
      <c r="AH131" s="4" t="str">
        <f>IF($H131=0,"",VLOOKUP($G131,Data!$G$3:$BA$2935,27,FALSE))</f>
        <v/>
      </c>
      <c r="AI131" s="4" t="str">
        <f>IF($H131=0,"",VLOOKUP($G131,Data!$G$3:$BA$2935,28,FALSE))</f>
        <v/>
      </c>
      <c r="AJ131" s="4" t="str">
        <f>IF($H131=0,"",VLOOKUP($G131,Data!$G$3:$BA$2935,29,FALSE))</f>
        <v/>
      </c>
      <c r="AK131" s="4" t="str">
        <f>IF($H131=0,"",VLOOKUP($G131,Data!$G$3:$BA$2935,30,FALSE))</f>
        <v/>
      </c>
      <c r="AL131" s="4" t="str">
        <f>IF($H131=0,"",VLOOKUP($G131,Data!$G$3:$BA$2935,31,FALSE))</f>
        <v/>
      </c>
      <c r="AM131" s="4" t="str">
        <f>IF($H131=0,"",VLOOKUP($G131,Data!$G$3:$BA$2935,32,FALSE))</f>
        <v/>
      </c>
      <c r="AN131" s="4" t="str">
        <f>IF($H131=0,"",VLOOKUP($G131,Data!$G$3:$BA$2935,33,FALSE))</f>
        <v/>
      </c>
      <c r="AO131" s="4" t="str">
        <f>IF($H131=0,"",VLOOKUP($G131,Data!$G$3:$BA$2935,34,FALSE))</f>
        <v/>
      </c>
      <c r="AP131" s="4" t="str">
        <f>IF($H131=0,"",VLOOKUP($G131,Data!$G$3:$BA$2935,35,FALSE))</f>
        <v/>
      </c>
      <c r="AQ131" s="4" t="str">
        <f>IF($H131=0,"",VLOOKUP($G131,Data!$G$3:$BA$2935,36,FALSE))</f>
        <v/>
      </c>
      <c r="AR131" s="4" t="str">
        <f>IF($H131=0,"",VLOOKUP($G131,Data!$G$3:$BA$2935,37,FALSE))</f>
        <v/>
      </c>
      <c r="AS131" s="4" t="str">
        <f>IF($H131=0,"",VLOOKUP($G131,Data!$G$3:$BA$2935,38,FALSE))</f>
        <v/>
      </c>
      <c r="AT131" s="4" t="str">
        <f>IF($H131=0,"",VLOOKUP($G131,Data!$G$3:$BA$2935,39,FALSE))</f>
        <v/>
      </c>
    </row>
    <row r="132" spans="1:46" x14ac:dyDescent="0.3">
      <c r="A132" s="4">
        <f>PSSE!A141</f>
        <v>926032</v>
      </c>
      <c r="B132" s="4" t="str">
        <f>PSSE!B141</f>
        <v>CAMPHA1_S2</v>
      </c>
      <c r="C132" s="4">
        <f>PSSE!D141</f>
        <v>19</v>
      </c>
      <c r="D132" s="52">
        <f>PSSE!E141</f>
        <v>150</v>
      </c>
      <c r="E132" s="52" t="str">
        <f>PSSE!F141</f>
        <v>ND</v>
      </c>
      <c r="F132" s="52">
        <f>PSSE!G141</f>
        <v>1</v>
      </c>
      <c r="G132" s="52" t="str">
        <f t="shared" si="2"/>
        <v>AVR19150ND1</v>
      </c>
      <c r="H132" s="52">
        <f>COUNTIF(Data!$G$3:$BA$2935,AVR!$G132)</f>
        <v>1</v>
      </c>
      <c r="I132" s="52" t="str">
        <f>IF($H132=0,"",VLOOKUP($G132,Data!$G$3:$BA$2935,2,FALSE))</f>
        <v>'ESST4B'</v>
      </c>
      <c r="J132" s="52">
        <f>PSSE!C141</f>
        <v>1</v>
      </c>
      <c r="K132" s="52">
        <f>IF($H132=0,"",VLOOKUP($G132,Data!$G$3:$BA$2935,4,FALSE))</f>
        <v>0</v>
      </c>
      <c r="L132" s="52">
        <f>IF($H132=0,"",VLOOKUP($G132,Data!$G$3:$BA$2935,5,FALSE))</f>
        <v>15</v>
      </c>
      <c r="M132" s="52">
        <f>IF($H132=0,"",VLOOKUP($G132,Data!$G$3:$BA$2935,6,FALSE))</f>
        <v>15</v>
      </c>
      <c r="N132" s="52">
        <f>IF($H132=0,"",VLOOKUP($G132,Data!$G$3:$BA$2935,7,FALSE))</f>
        <v>5</v>
      </c>
      <c r="O132" s="52">
        <f>IF($H132=0,"",VLOOKUP($G132,Data!$G$3:$BA$2935,8,FALSE))</f>
        <v>-0.87</v>
      </c>
      <c r="P132" s="52">
        <f>IF($H132=0,"",VLOOKUP($G132,Data!$G$3:$BA$2935,9,FALSE))</f>
        <v>0</v>
      </c>
      <c r="Q132" s="52">
        <f>IF($H132=0,"",VLOOKUP($G132,Data!$G$3:$BA$2935,10,FALSE))</f>
        <v>1</v>
      </c>
      <c r="R132" s="52">
        <f>IF($H132=0,"",VLOOKUP($G132,Data!$G$3:$BA$2935,11,FALSE))</f>
        <v>0</v>
      </c>
      <c r="S132" s="52">
        <f>IF($H132=0,"",VLOOKUP($G132,Data!$G$3:$BA$2935,12,FALSE))</f>
        <v>99</v>
      </c>
      <c r="T132" s="52">
        <f>IF($H132=0,"",VLOOKUP($G132,Data!$G$3:$BA$2935,13,FALSE))</f>
        <v>-99</v>
      </c>
      <c r="U132" s="52">
        <f>IF($H132=0,"",VLOOKUP($G132,Data!$G$3:$BA$2935,14,FALSE))</f>
        <v>0</v>
      </c>
      <c r="V132" s="52">
        <f>IF($H132=0,"",VLOOKUP($G132,Data!$G$3:$BA$2935,15,FALSE))</f>
        <v>9.3000000000000007</v>
      </c>
      <c r="W132" s="52">
        <f>IF($H132=0,"",VLOOKUP($G132,Data!$G$3:$BA$2935,16,FALSE))</f>
        <v>0</v>
      </c>
      <c r="X132" s="52">
        <f>IF($H132=0,"",VLOOKUP($G132,Data!$G$3:$BA$2935,17,FALSE))</f>
        <v>11.63</v>
      </c>
      <c r="Y132" s="52">
        <f>IF($H132=0,"",VLOOKUP($G132,Data!$G$3:$BA$2935,18,FALSE))</f>
        <v>0.113</v>
      </c>
      <c r="Z132" s="52">
        <f>IF($H132=0,"",VLOOKUP($G132,Data!$G$3:$BA$2935,19,FALSE))</f>
        <v>0.124</v>
      </c>
      <c r="AA132" s="52">
        <f>IF($H132=0,"",VLOOKUP($G132,Data!$G$3:$BA$2935,20,FALSE))</f>
        <v>0</v>
      </c>
      <c r="AB132" s="4" t="str">
        <f>IF($H132=0,"",VLOOKUP($G132,Data!$G$3:$BA$2935,21,FALSE))</f>
        <v>/</v>
      </c>
      <c r="AC132" s="4" t="str">
        <f>IF($H132=0,"",VLOOKUP($G132,Data!$G$3:$BA$2935,22,FALSE))</f>
        <v>/</v>
      </c>
      <c r="AD132" s="4" t="str">
        <f>IF($H132=0,"",VLOOKUP($G132,Data!$G$3:$BA$2935,23,FALSE))</f>
        <v/>
      </c>
      <c r="AE132" s="4" t="str">
        <f>IF($H132=0,"",VLOOKUP($G132,Data!$G$3:$BA$2935,24,FALSE))</f>
        <v/>
      </c>
      <c r="AF132" s="4" t="str">
        <f>IF($H132=0,"",VLOOKUP($G132,Data!$G$3:$BA$2935,25,FALSE))</f>
        <v/>
      </c>
      <c r="AG132" s="4" t="str">
        <f>IF($H132=0,"",VLOOKUP($G132,Data!$G$3:$BA$2935,26,FALSE))</f>
        <v/>
      </c>
      <c r="AH132" s="4" t="str">
        <f>IF($H132=0,"",VLOOKUP($G132,Data!$G$3:$BA$2935,27,FALSE))</f>
        <v/>
      </c>
      <c r="AI132" s="4" t="str">
        <f>IF($H132=0,"",VLOOKUP($G132,Data!$G$3:$BA$2935,28,FALSE))</f>
        <v/>
      </c>
      <c r="AJ132" s="4" t="str">
        <f>IF($H132=0,"",VLOOKUP($G132,Data!$G$3:$BA$2935,29,FALSE))</f>
        <v/>
      </c>
      <c r="AK132" s="4" t="str">
        <f>IF($H132=0,"",VLOOKUP($G132,Data!$G$3:$BA$2935,30,FALSE))</f>
        <v/>
      </c>
      <c r="AL132" s="4" t="str">
        <f>IF($H132=0,"",VLOOKUP($G132,Data!$G$3:$BA$2935,31,FALSE))</f>
        <v/>
      </c>
      <c r="AM132" s="4" t="str">
        <f>IF($H132=0,"",VLOOKUP($G132,Data!$G$3:$BA$2935,32,FALSE))</f>
        <v/>
      </c>
      <c r="AN132" s="4" t="str">
        <f>IF($H132=0,"",VLOOKUP($G132,Data!$G$3:$BA$2935,33,FALSE))</f>
        <v/>
      </c>
      <c r="AO132" s="4" t="str">
        <f>IF($H132=0,"",VLOOKUP($G132,Data!$G$3:$BA$2935,34,FALSE))</f>
        <v/>
      </c>
      <c r="AP132" s="4" t="str">
        <f>IF($H132=0,"",VLOOKUP($G132,Data!$G$3:$BA$2935,35,FALSE))</f>
        <v/>
      </c>
      <c r="AQ132" s="4" t="str">
        <f>IF($H132=0,"",VLOOKUP($G132,Data!$G$3:$BA$2935,36,FALSE))</f>
        <v/>
      </c>
      <c r="AR132" s="4" t="str">
        <f>IF($H132=0,"",VLOOKUP($G132,Data!$G$3:$BA$2935,37,FALSE))</f>
        <v/>
      </c>
      <c r="AS132" s="4" t="str">
        <f>IF($H132=0,"",VLOOKUP($G132,Data!$G$3:$BA$2935,38,FALSE))</f>
        <v/>
      </c>
      <c r="AT132" s="4" t="str">
        <f>IF($H132=0,"",VLOOKUP($G132,Data!$G$3:$BA$2935,39,FALSE))</f>
        <v/>
      </c>
    </row>
    <row r="133" spans="1:46" x14ac:dyDescent="0.3">
      <c r="A133" s="4">
        <f>PSSE!A142</f>
        <v>926041</v>
      </c>
      <c r="B133" s="4" t="str">
        <f>PSSE!B142</f>
        <v>QUANGNINI_S1</v>
      </c>
      <c r="C133" s="4">
        <f>PSSE!D142</f>
        <v>19</v>
      </c>
      <c r="D133" s="52">
        <f>PSSE!E142</f>
        <v>300</v>
      </c>
      <c r="E133" s="52" t="str">
        <f>PSSE!F142</f>
        <v>ND</v>
      </c>
      <c r="F133" s="52">
        <f>PSSE!G142</f>
        <v>1</v>
      </c>
      <c r="G133" s="52" t="str">
        <f t="shared" ref="G133:G196" si="3">"AVR"&amp;C133&amp;D133&amp;E133&amp;F133</f>
        <v>AVR19300ND1</v>
      </c>
      <c r="H133" s="52">
        <f>COUNTIF(Data!$G$3:$BA$2935,AVR!$G133)</f>
        <v>1</v>
      </c>
      <c r="I133" s="52" t="str">
        <f>IF($H133=0,"",VLOOKUP($G133,Data!$G$3:$BA$2935,2,FALSE))</f>
        <v>'ESST4B'</v>
      </c>
      <c r="J133" s="52">
        <f>PSSE!C142</f>
        <v>1</v>
      </c>
      <c r="K133" s="52">
        <f>IF($H133=0,"",VLOOKUP($G133,Data!$G$3:$BA$2935,4,FALSE))</f>
        <v>0</v>
      </c>
      <c r="L133" s="52">
        <f>IF($H133=0,"",VLOOKUP($G133,Data!$G$3:$BA$2935,5,FALSE))</f>
        <v>15</v>
      </c>
      <c r="M133" s="52">
        <f>IF($H133=0,"",VLOOKUP($G133,Data!$G$3:$BA$2935,6,FALSE))</f>
        <v>15</v>
      </c>
      <c r="N133" s="52">
        <f>IF($H133=0,"",VLOOKUP($G133,Data!$G$3:$BA$2935,7,FALSE))</f>
        <v>5</v>
      </c>
      <c r="O133" s="52">
        <f>IF($H133=0,"",VLOOKUP($G133,Data!$G$3:$BA$2935,8,FALSE))</f>
        <v>-0.87</v>
      </c>
      <c r="P133" s="52">
        <f>IF($H133=0,"",VLOOKUP($G133,Data!$G$3:$BA$2935,9,FALSE))</f>
        <v>0</v>
      </c>
      <c r="Q133" s="52">
        <f>IF($H133=0,"",VLOOKUP($G133,Data!$G$3:$BA$2935,10,FALSE))</f>
        <v>1</v>
      </c>
      <c r="R133" s="52">
        <f>IF($H133=0,"",VLOOKUP($G133,Data!$G$3:$BA$2935,11,FALSE))</f>
        <v>0</v>
      </c>
      <c r="S133" s="52">
        <f>IF($H133=0,"",VLOOKUP($G133,Data!$G$3:$BA$2935,12,FALSE))</f>
        <v>99</v>
      </c>
      <c r="T133" s="52">
        <f>IF($H133=0,"",VLOOKUP($G133,Data!$G$3:$BA$2935,13,FALSE))</f>
        <v>-99</v>
      </c>
      <c r="U133" s="52">
        <f>IF($H133=0,"",VLOOKUP($G133,Data!$G$3:$BA$2935,14,FALSE))</f>
        <v>0</v>
      </c>
      <c r="V133" s="52">
        <f>IF($H133=0,"",VLOOKUP($G133,Data!$G$3:$BA$2935,15,FALSE))</f>
        <v>9.3000000000000007</v>
      </c>
      <c r="W133" s="52">
        <f>IF($H133=0,"",VLOOKUP($G133,Data!$G$3:$BA$2935,16,FALSE))</f>
        <v>0</v>
      </c>
      <c r="X133" s="52">
        <f>IF($H133=0,"",VLOOKUP($G133,Data!$G$3:$BA$2935,17,FALSE))</f>
        <v>11.63</v>
      </c>
      <c r="Y133" s="52">
        <f>IF($H133=0,"",VLOOKUP($G133,Data!$G$3:$BA$2935,18,FALSE))</f>
        <v>0.113</v>
      </c>
      <c r="Z133" s="52">
        <f>IF($H133=0,"",VLOOKUP($G133,Data!$G$3:$BA$2935,19,FALSE))</f>
        <v>0.124</v>
      </c>
      <c r="AA133" s="52">
        <f>IF($H133=0,"",VLOOKUP($G133,Data!$G$3:$BA$2935,20,FALSE))</f>
        <v>0</v>
      </c>
      <c r="AB133" s="4" t="str">
        <f>IF($H133=0,"",VLOOKUP($G133,Data!$G$3:$BA$2935,21,FALSE))</f>
        <v>/</v>
      </c>
      <c r="AC133" s="4" t="str">
        <f>IF($H133=0,"",VLOOKUP($G133,Data!$G$3:$BA$2935,22,FALSE))</f>
        <v>/</v>
      </c>
      <c r="AD133" s="4" t="str">
        <f>IF($H133=0,"",VLOOKUP($G133,Data!$G$3:$BA$2935,23,FALSE))</f>
        <v/>
      </c>
      <c r="AE133" s="4" t="str">
        <f>IF($H133=0,"",VLOOKUP($G133,Data!$G$3:$BA$2935,24,FALSE))</f>
        <v/>
      </c>
      <c r="AF133" s="4" t="str">
        <f>IF($H133=0,"",VLOOKUP($G133,Data!$G$3:$BA$2935,25,FALSE))</f>
        <v/>
      </c>
      <c r="AG133" s="4" t="str">
        <f>IF($H133=0,"",VLOOKUP($G133,Data!$G$3:$BA$2935,26,FALSE))</f>
        <v/>
      </c>
      <c r="AH133" s="4" t="str">
        <f>IF($H133=0,"",VLOOKUP($G133,Data!$G$3:$BA$2935,27,FALSE))</f>
        <v/>
      </c>
      <c r="AI133" s="4" t="str">
        <f>IF($H133=0,"",VLOOKUP($G133,Data!$G$3:$BA$2935,28,FALSE))</f>
        <v/>
      </c>
      <c r="AJ133" s="4" t="str">
        <f>IF($H133=0,"",VLOOKUP($G133,Data!$G$3:$BA$2935,29,FALSE))</f>
        <v/>
      </c>
      <c r="AK133" s="4" t="str">
        <f>IF($H133=0,"",VLOOKUP($G133,Data!$G$3:$BA$2935,30,FALSE))</f>
        <v/>
      </c>
      <c r="AL133" s="4" t="str">
        <f>IF($H133=0,"",VLOOKUP($G133,Data!$G$3:$BA$2935,31,FALSE))</f>
        <v/>
      </c>
      <c r="AM133" s="4" t="str">
        <f>IF($H133=0,"",VLOOKUP($G133,Data!$G$3:$BA$2935,32,FALSE))</f>
        <v/>
      </c>
      <c r="AN133" s="4" t="str">
        <f>IF($H133=0,"",VLOOKUP($G133,Data!$G$3:$BA$2935,33,FALSE))</f>
        <v/>
      </c>
      <c r="AO133" s="4" t="str">
        <f>IF($H133=0,"",VLOOKUP($G133,Data!$G$3:$BA$2935,34,FALSE))</f>
        <v/>
      </c>
      <c r="AP133" s="4" t="str">
        <f>IF($H133=0,"",VLOOKUP($G133,Data!$G$3:$BA$2935,35,FALSE))</f>
        <v/>
      </c>
      <c r="AQ133" s="4" t="str">
        <f>IF($H133=0,"",VLOOKUP($G133,Data!$G$3:$BA$2935,36,FALSE))</f>
        <v/>
      </c>
      <c r="AR133" s="4" t="str">
        <f>IF($H133=0,"",VLOOKUP($G133,Data!$G$3:$BA$2935,37,FALSE))</f>
        <v/>
      </c>
      <c r="AS133" s="4" t="str">
        <f>IF($H133=0,"",VLOOKUP($G133,Data!$G$3:$BA$2935,38,FALSE))</f>
        <v/>
      </c>
      <c r="AT133" s="4" t="str">
        <f>IF($H133=0,"",VLOOKUP($G133,Data!$G$3:$BA$2935,39,FALSE))</f>
        <v/>
      </c>
    </row>
    <row r="134" spans="1:46" x14ac:dyDescent="0.3">
      <c r="A134" s="4">
        <f>PSSE!A143</f>
        <v>926042</v>
      </c>
      <c r="B134" s="4" t="str">
        <f>PSSE!B143</f>
        <v>QUANGNINI_S2</v>
      </c>
      <c r="C134" s="4">
        <f>PSSE!D143</f>
        <v>19</v>
      </c>
      <c r="D134" s="52">
        <f>PSSE!E143</f>
        <v>300</v>
      </c>
      <c r="E134" s="52" t="str">
        <f>PSSE!F143</f>
        <v>ND</v>
      </c>
      <c r="F134" s="52">
        <f>PSSE!G143</f>
        <v>1</v>
      </c>
      <c r="G134" s="52" t="str">
        <f t="shared" si="3"/>
        <v>AVR19300ND1</v>
      </c>
      <c r="H134" s="52">
        <f>COUNTIF(Data!$G$3:$BA$2935,AVR!$G134)</f>
        <v>1</v>
      </c>
      <c r="I134" s="52" t="str">
        <f>IF($H134=0,"",VLOOKUP($G134,Data!$G$3:$BA$2935,2,FALSE))</f>
        <v>'ESST4B'</v>
      </c>
      <c r="J134" s="52">
        <f>PSSE!C143</f>
        <v>1</v>
      </c>
      <c r="K134" s="52">
        <f>IF($H134=0,"",VLOOKUP($G134,Data!$G$3:$BA$2935,4,FALSE))</f>
        <v>0</v>
      </c>
      <c r="L134" s="52">
        <f>IF($H134=0,"",VLOOKUP($G134,Data!$G$3:$BA$2935,5,FALSE))</f>
        <v>15</v>
      </c>
      <c r="M134" s="52">
        <f>IF($H134=0,"",VLOOKUP($G134,Data!$G$3:$BA$2935,6,FALSE))</f>
        <v>15</v>
      </c>
      <c r="N134" s="52">
        <f>IF($H134=0,"",VLOOKUP($G134,Data!$G$3:$BA$2935,7,FALSE))</f>
        <v>5</v>
      </c>
      <c r="O134" s="52">
        <f>IF($H134=0,"",VLOOKUP($G134,Data!$G$3:$BA$2935,8,FALSE))</f>
        <v>-0.87</v>
      </c>
      <c r="P134" s="52">
        <f>IF($H134=0,"",VLOOKUP($G134,Data!$G$3:$BA$2935,9,FALSE))</f>
        <v>0</v>
      </c>
      <c r="Q134" s="52">
        <f>IF($H134=0,"",VLOOKUP($G134,Data!$G$3:$BA$2935,10,FALSE))</f>
        <v>1</v>
      </c>
      <c r="R134" s="52">
        <f>IF($H134=0,"",VLOOKUP($G134,Data!$G$3:$BA$2935,11,FALSE))</f>
        <v>0</v>
      </c>
      <c r="S134" s="52">
        <f>IF($H134=0,"",VLOOKUP($G134,Data!$G$3:$BA$2935,12,FALSE))</f>
        <v>99</v>
      </c>
      <c r="T134" s="52">
        <f>IF($H134=0,"",VLOOKUP($G134,Data!$G$3:$BA$2935,13,FALSE))</f>
        <v>-99</v>
      </c>
      <c r="U134" s="52">
        <f>IF($H134=0,"",VLOOKUP($G134,Data!$G$3:$BA$2935,14,FALSE))</f>
        <v>0</v>
      </c>
      <c r="V134" s="52">
        <f>IF($H134=0,"",VLOOKUP($G134,Data!$G$3:$BA$2935,15,FALSE))</f>
        <v>9.3000000000000007</v>
      </c>
      <c r="W134" s="52">
        <f>IF($H134=0,"",VLOOKUP($G134,Data!$G$3:$BA$2935,16,FALSE))</f>
        <v>0</v>
      </c>
      <c r="X134" s="52">
        <f>IF($H134=0,"",VLOOKUP($G134,Data!$G$3:$BA$2935,17,FALSE))</f>
        <v>11.63</v>
      </c>
      <c r="Y134" s="52">
        <f>IF($H134=0,"",VLOOKUP($G134,Data!$G$3:$BA$2935,18,FALSE))</f>
        <v>0.113</v>
      </c>
      <c r="Z134" s="52">
        <f>IF($H134=0,"",VLOOKUP($G134,Data!$G$3:$BA$2935,19,FALSE))</f>
        <v>0.124</v>
      </c>
      <c r="AA134" s="52">
        <f>IF($H134=0,"",VLOOKUP($G134,Data!$G$3:$BA$2935,20,FALSE))</f>
        <v>0</v>
      </c>
      <c r="AB134" s="4" t="str">
        <f>IF($H134=0,"",VLOOKUP($G134,Data!$G$3:$BA$2935,21,FALSE))</f>
        <v>/</v>
      </c>
      <c r="AC134" s="4" t="str">
        <f>IF($H134=0,"",VLOOKUP($G134,Data!$G$3:$BA$2935,22,FALSE))</f>
        <v>/</v>
      </c>
      <c r="AD134" s="4" t="str">
        <f>IF($H134=0,"",VLOOKUP($G134,Data!$G$3:$BA$2935,23,FALSE))</f>
        <v/>
      </c>
      <c r="AE134" s="4" t="str">
        <f>IF($H134=0,"",VLOOKUP($G134,Data!$G$3:$BA$2935,24,FALSE))</f>
        <v/>
      </c>
      <c r="AF134" s="4" t="str">
        <f>IF($H134=0,"",VLOOKUP($G134,Data!$G$3:$BA$2935,25,FALSE))</f>
        <v/>
      </c>
      <c r="AG134" s="4" t="str">
        <f>IF($H134=0,"",VLOOKUP($G134,Data!$G$3:$BA$2935,26,FALSE))</f>
        <v/>
      </c>
      <c r="AH134" s="4" t="str">
        <f>IF($H134=0,"",VLOOKUP($G134,Data!$G$3:$BA$2935,27,FALSE))</f>
        <v/>
      </c>
      <c r="AI134" s="4" t="str">
        <f>IF($H134=0,"",VLOOKUP($G134,Data!$G$3:$BA$2935,28,FALSE))</f>
        <v/>
      </c>
      <c r="AJ134" s="4" t="str">
        <f>IF($H134=0,"",VLOOKUP($G134,Data!$G$3:$BA$2935,29,FALSE))</f>
        <v/>
      </c>
      <c r="AK134" s="4" t="str">
        <f>IF($H134=0,"",VLOOKUP($G134,Data!$G$3:$BA$2935,30,FALSE))</f>
        <v/>
      </c>
      <c r="AL134" s="4" t="str">
        <f>IF($H134=0,"",VLOOKUP($G134,Data!$G$3:$BA$2935,31,FALSE))</f>
        <v/>
      </c>
      <c r="AM134" s="4" t="str">
        <f>IF($H134=0,"",VLOOKUP($G134,Data!$G$3:$BA$2935,32,FALSE))</f>
        <v/>
      </c>
      <c r="AN134" s="4" t="str">
        <f>IF($H134=0,"",VLOOKUP($G134,Data!$G$3:$BA$2935,33,FALSE))</f>
        <v/>
      </c>
      <c r="AO134" s="4" t="str">
        <f>IF($H134=0,"",VLOOKUP($G134,Data!$G$3:$BA$2935,34,FALSE))</f>
        <v/>
      </c>
      <c r="AP134" s="4" t="str">
        <f>IF($H134=0,"",VLOOKUP($G134,Data!$G$3:$BA$2935,35,FALSE))</f>
        <v/>
      </c>
      <c r="AQ134" s="4" t="str">
        <f>IF($H134=0,"",VLOOKUP($G134,Data!$G$3:$BA$2935,36,FALSE))</f>
        <v/>
      </c>
      <c r="AR134" s="4" t="str">
        <f>IF($H134=0,"",VLOOKUP($G134,Data!$G$3:$BA$2935,37,FALSE))</f>
        <v/>
      </c>
      <c r="AS134" s="4" t="str">
        <f>IF($H134=0,"",VLOOKUP($G134,Data!$G$3:$BA$2935,38,FALSE))</f>
        <v/>
      </c>
      <c r="AT134" s="4" t="str">
        <f>IF($H134=0,"",VLOOKUP($G134,Data!$G$3:$BA$2935,39,FALSE))</f>
        <v/>
      </c>
    </row>
    <row r="135" spans="1:46" x14ac:dyDescent="0.3">
      <c r="A135" s="4">
        <f>PSSE!A144</f>
        <v>926051</v>
      </c>
      <c r="B135" s="4" t="str">
        <f>PSSE!B144</f>
        <v>MAOKHE_S1</v>
      </c>
      <c r="C135" s="4">
        <f>PSSE!D144</f>
        <v>15</v>
      </c>
      <c r="D135" s="52">
        <f>PSSE!E144</f>
        <v>240</v>
      </c>
      <c r="E135" s="52" t="str">
        <f>PSSE!F144</f>
        <v>ND</v>
      </c>
      <c r="F135" s="52">
        <f>PSSE!G144</f>
        <v>1</v>
      </c>
      <c r="G135" s="52" t="str">
        <f t="shared" si="3"/>
        <v>AVR15240ND1</v>
      </c>
      <c r="H135" s="52">
        <f>COUNTIF(Data!$G$3:$BA$2935,AVR!$G135)</f>
        <v>1</v>
      </c>
      <c r="I135" s="52" t="str">
        <f>IF($H135=0,"",VLOOKUP($G135,Data!$G$3:$BA$2935,2,FALSE))</f>
        <v>'ESST4B'</v>
      </c>
      <c r="J135" s="52">
        <f>PSSE!C144</f>
        <v>1</v>
      </c>
      <c r="K135" s="52">
        <f>IF($H135=0,"",VLOOKUP($G135,Data!$G$3:$BA$2935,4,FALSE))</f>
        <v>0</v>
      </c>
      <c r="L135" s="52">
        <f>IF($H135=0,"",VLOOKUP($G135,Data!$G$3:$BA$2935,5,FALSE))</f>
        <v>10.75</v>
      </c>
      <c r="M135" s="52">
        <f>IF($H135=0,"",VLOOKUP($G135,Data!$G$3:$BA$2935,6,FALSE))</f>
        <v>10.75</v>
      </c>
      <c r="N135" s="52">
        <f>IF($H135=0,"",VLOOKUP($G135,Data!$G$3:$BA$2935,7,FALSE))</f>
        <v>5</v>
      </c>
      <c r="O135" s="52">
        <f>IF($H135=0,"",VLOOKUP($G135,Data!$G$3:$BA$2935,8,FALSE))</f>
        <v>-0.87</v>
      </c>
      <c r="P135" s="52">
        <f>IF($H135=0,"",VLOOKUP($G135,Data!$G$3:$BA$2935,9,FALSE))</f>
        <v>0</v>
      </c>
      <c r="Q135" s="52">
        <f>IF($H135=0,"",VLOOKUP($G135,Data!$G$3:$BA$2935,10,FALSE))</f>
        <v>1</v>
      </c>
      <c r="R135" s="52">
        <f>IF($H135=0,"",VLOOKUP($G135,Data!$G$3:$BA$2935,11,FALSE))</f>
        <v>0</v>
      </c>
      <c r="S135" s="52">
        <f>IF($H135=0,"",VLOOKUP($G135,Data!$G$3:$BA$2935,12,FALSE))</f>
        <v>99</v>
      </c>
      <c r="T135" s="52">
        <f>IF($H135=0,"",VLOOKUP($G135,Data!$G$3:$BA$2935,13,FALSE))</f>
        <v>-99</v>
      </c>
      <c r="U135" s="52">
        <f>IF($H135=0,"",VLOOKUP($G135,Data!$G$3:$BA$2935,14,FALSE))</f>
        <v>0</v>
      </c>
      <c r="V135" s="52">
        <f>IF($H135=0,"",VLOOKUP($G135,Data!$G$3:$BA$2935,15,FALSE))</f>
        <v>9.3000000000000007</v>
      </c>
      <c r="W135" s="52">
        <f>IF($H135=0,"",VLOOKUP($G135,Data!$G$3:$BA$2935,16,FALSE))</f>
        <v>0</v>
      </c>
      <c r="X135" s="52">
        <f>IF($H135=0,"",VLOOKUP($G135,Data!$G$3:$BA$2935,17,FALSE))</f>
        <v>11.63</v>
      </c>
      <c r="Y135" s="52">
        <f>IF($H135=0,"",VLOOKUP($G135,Data!$G$3:$BA$2935,18,FALSE))</f>
        <v>0.113</v>
      </c>
      <c r="Z135" s="52">
        <f>IF($H135=0,"",VLOOKUP($G135,Data!$G$3:$BA$2935,19,FALSE))</f>
        <v>0.124</v>
      </c>
      <c r="AA135" s="52">
        <f>IF($H135=0,"",VLOOKUP($G135,Data!$G$3:$BA$2935,20,FALSE))</f>
        <v>0</v>
      </c>
      <c r="AB135" s="4" t="str">
        <f>IF($H135=0,"",VLOOKUP($G135,Data!$G$3:$BA$2935,21,FALSE))</f>
        <v>/</v>
      </c>
      <c r="AC135" s="4" t="str">
        <f>IF($H135=0,"",VLOOKUP($G135,Data!$G$3:$BA$2935,22,FALSE))</f>
        <v>/</v>
      </c>
      <c r="AD135" s="4" t="str">
        <f>IF($H135=0,"",VLOOKUP($G135,Data!$G$3:$BA$2935,23,FALSE))</f>
        <v/>
      </c>
      <c r="AE135" s="4" t="str">
        <f>IF($H135=0,"",VLOOKUP($G135,Data!$G$3:$BA$2935,24,FALSE))</f>
        <v/>
      </c>
      <c r="AF135" s="4" t="str">
        <f>IF($H135=0,"",VLOOKUP($G135,Data!$G$3:$BA$2935,25,FALSE))</f>
        <v/>
      </c>
      <c r="AG135" s="4" t="str">
        <f>IF($H135=0,"",VLOOKUP($G135,Data!$G$3:$BA$2935,26,FALSE))</f>
        <v/>
      </c>
      <c r="AH135" s="4" t="str">
        <f>IF($H135=0,"",VLOOKUP($G135,Data!$G$3:$BA$2935,27,FALSE))</f>
        <v/>
      </c>
      <c r="AI135" s="4" t="str">
        <f>IF($H135=0,"",VLOOKUP($G135,Data!$G$3:$BA$2935,28,FALSE))</f>
        <v/>
      </c>
      <c r="AJ135" s="4" t="str">
        <f>IF($H135=0,"",VLOOKUP($G135,Data!$G$3:$BA$2935,29,FALSE))</f>
        <v/>
      </c>
      <c r="AK135" s="4" t="str">
        <f>IF($H135=0,"",VLOOKUP($G135,Data!$G$3:$BA$2935,30,FALSE))</f>
        <v/>
      </c>
      <c r="AL135" s="4" t="str">
        <f>IF($H135=0,"",VLOOKUP($G135,Data!$G$3:$BA$2935,31,FALSE))</f>
        <v/>
      </c>
      <c r="AM135" s="4" t="str">
        <f>IF($H135=0,"",VLOOKUP($G135,Data!$G$3:$BA$2935,32,FALSE))</f>
        <v/>
      </c>
      <c r="AN135" s="4" t="str">
        <f>IF($H135=0,"",VLOOKUP($G135,Data!$G$3:$BA$2935,33,FALSE))</f>
        <v/>
      </c>
      <c r="AO135" s="4" t="str">
        <f>IF($H135=0,"",VLOOKUP($G135,Data!$G$3:$BA$2935,34,FALSE))</f>
        <v/>
      </c>
      <c r="AP135" s="4" t="str">
        <f>IF($H135=0,"",VLOOKUP($G135,Data!$G$3:$BA$2935,35,FALSE))</f>
        <v/>
      </c>
      <c r="AQ135" s="4" t="str">
        <f>IF($H135=0,"",VLOOKUP($G135,Data!$G$3:$BA$2935,36,FALSE))</f>
        <v/>
      </c>
      <c r="AR135" s="4" t="str">
        <f>IF($H135=0,"",VLOOKUP($G135,Data!$G$3:$BA$2935,37,FALSE))</f>
        <v/>
      </c>
      <c r="AS135" s="4" t="str">
        <f>IF($H135=0,"",VLOOKUP($G135,Data!$G$3:$BA$2935,38,FALSE))</f>
        <v/>
      </c>
      <c r="AT135" s="4" t="str">
        <f>IF($H135=0,"",VLOOKUP($G135,Data!$G$3:$BA$2935,39,FALSE))</f>
        <v/>
      </c>
    </row>
    <row r="136" spans="1:46" x14ac:dyDescent="0.3">
      <c r="A136" s="4">
        <f>PSSE!A145</f>
        <v>926052</v>
      </c>
      <c r="B136" s="4" t="str">
        <f>PSSE!B145</f>
        <v>MAOKHE_S2</v>
      </c>
      <c r="C136" s="4">
        <f>PSSE!D145</f>
        <v>15</v>
      </c>
      <c r="D136" s="52">
        <f>PSSE!E145</f>
        <v>240</v>
      </c>
      <c r="E136" s="52" t="str">
        <f>PSSE!F145</f>
        <v>ND</v>
      </c>
      <c r="F136" s="52">
        <f>PSSE!G145</f>
        <v>1</v>
      </c>
      <c r="G136" s="52" t="str">
        <f t="shared" si="3"/>
        <v>AVR15240ND1</v>
      </c>
      <c r="H136" s="52">
        <f>COUNTIF(Data!$G$3:$BA$2935,AVR!$G136)</f>
        <v>1</v>
      </c>
      <c r="I136" s="52" t="str">
        <f>IF($H136=0,"",VLOOKUP($G136,Data!$G$3:$BA$2935,2,FALSE))</f>
        <v>'ESST4B'</v>
      </c>
      <c r="J136" s="52">
        <f>PSSE!C145</f>
        <v>1</v>
      </c>
      <c r="K136" s="52">
        <f>IF($H136=0,"",VLOOKUP($G136,Data!$G$3:$BA$2935,4,FALSE))</f>
        <v>0</v>
      </c>
      <c r="L136" s="52">
        <f>IF($H136=0,"",VLOOKUP($G136,Data!$G$3:$BA$2935,5,FALSE))</f>
        <v>10.75</v>
      </c>
      <c r="M136" s="52">
        <f>IF($H136=0,"",VLOOKUP($G136,Data!$G$3:$BA$2935,6,FALSE))</f>
        <v>10.75</v>
      </c>
      <c r="N136" s="52">
        <f>IF($H136=0,"",VLOOKUP($G136,Data!$G$3:$BA$2935,7,FALSE))</f>
        <v>5</v>
      </c>
      <c r="O136" s="52">
        <f>IF($H136=0,"",VLOOKUP($G136,Data!$G$3:$BA$2935,8,FALSE))</f>
        <v>-0.87</v>
      </c>
      <c r="P136" s="52">
        <f>IF($H136=0,"",VLOOKUP($G136,Data!$G$3:$BA$2935,9,FALSE))</f>
        <v>0</v>
      </c>
      <c r="Q136" s="52">
        <f>IF($H136=0,"",VLOOKUP($G136,Data!$G$3:$BA$2935,10,FALSE))</f>
        <v>1</v>
      </c>
      <c r="R136" s="52">
        <f>IF($H136=0,"",VLOOKUP($G136,Data!$G$3:$BA$2935,11,FALSE))</f>
        <v>0</v>
      </c>
      <c r="S136" s="52">
        <f>IF($H136=0,"",VLOOKUP($G136,Data!$G$3:$BA$2935,12,FALSE))</f>
        <v>99</v>
      </c>
      <c r="T136" s="52">
        <f>IF($H136=0,"",VLOOKUP($G136,Data!$G$3:$BA$2935,13,FALSE))</f>
        <v>-99</v>
      </c>
      <c r="U136" s="52">
        <f>IF($H136=0,"",VLOOKUP($G136,Data!$G$3:$BA$2935,14,FALSE))</f>
        <v>0</v>
      </c>
      <c r="V136" s="52">
        <f>IF($H136=0,"",VLOOKUP($G136,Data!$G$3:$BA$2935,15,FALSE))</f>
        <v>9.3000000000000007</v>
      </c>
      <c r="W136" s="52">
        <f>IF($H136=0,"",VLOOKUP($G136,Data!$G$3:$BA$2935,16,FALSE))</f>
        <v>0</v>
      </c>
      <c r="X136" s="52">
        <f>IF($H136=0,"",VLOOKUP($G136,Data!$G$3:$BA$2935,17,FALSE))</f>
        <v>11.63</v>
      </c>
      <c r="Y136" s="52">
        <f>IF($H136=0,"",VLOOKUP($G136,Data!$G$3:$BA$2935,18,FALSE))</f>
        <v>0.113</v>
      </c>
      <c r="Z136" s="52">
        <f>IF($H136=0,"",VLOOKUP($G136,Data!$G$3:$BA$2935,19,FALSE))</f>
        <v>0.124</v>
      </c>
      <c r="AA136" s="52">
        <f>IF($H136=0,"",VLOOKUP($G136,Data!$G$3:$BA$2935,20,FALSE))</f>
        <v>0</v>
      </c>
      <c r="AB136" s="4" t="str">
        <f>IF($H136=0,"",VLOOKUP($G136,Data!$G$3:$BA$2935,21,FALSE))</f>
        <v>/</v>
      </c>
      <c r="AC136" s="4" t="str">
        <f>IF($H136=0,"",VLOOKUP($G136,Data!$G$3:$BA$2935,22,FALSE))</f>
        <v>/</v>
      </c>
      <c r="AD136" s="4" t="str">
        <f>IF($H136=0,"",VLOOKUP($G136,Data!$G$3:$BA$2935,23,FALSE))</f>
        <v/>
      </c>
      <c r="AE136" s="4" t="str">
        <f>IF($H136=0,"",VLOOKUP($G136,Data!$G$3:$BA$2935,24,FALSE))</f>
        <v/>
      </c>
      <c r="AF136" s="4" t="str">
        <f>IF($H136=0,"",VLOOKUP($G136,Data!$G$3:$BA$2935,25,FALSE))</f>
        <v/>
      </c>
      <c r="AG136" s="4" t="str">
        <f>IF($H136=0,"",VLOOKUP($G136,Data!$G$3:$BA$2935,26,FALSE))</f>
        <v/>
      </c>
      <c r="AH136" s="4" t="str">
        <f>IF($H136=0,"",VLOOKUP($G136,Data!$G$3:$BA$2935,27,FALSE))</f>
        <v/>
      </c>
      <c r="AI136" s="4" t="str">
        <f>IF($H136=0,"",VLOOKUP($G136,Data!$G$3:$BA$2935,28,FALSE))</f>
        <v/>
      </c>
      <c r="AJ136" s="4" t="str">
        <f>IF($H136=0,"",VLOOKUP($G136,Data!$G$3:$BA$2935,29,FALSE))</f>
        <v/>
      </c>
      <c r="AK136" s="4" t="str">
        <f>IF($H136=0,"",VLOOKUP($G136,Data!$G$3:$BA$2935,30,FALSE))</f>
        <v/>
      </c>
      <c r="AL136" s="4" t="str">
        <f>IF($H136=0,"",VLOOKUP($G136,Data!$G$3:$BA$2935,31,FALSE))</f>
        <v/>
      </c>
      <c r="AM136" s="4" t="str">
        <f>IF($H136=0,"",VLOOKUP($G136,Data!$G$3:$BA$2935,32,FALSE))</f>
        <v/>
      </c>
      <c r="AN136" s="4" t="str">
        <f>IF($H136=0,"",VLOOKUP($G136,Data!$G$3:$BA$2935,33,FALSE))</f>
        <v/>
      </c>
      <c r="AO136" s="4" t="str">
        <f>IF($H136=0,"",VLOOKUP($G136,Data!$G$3:$BA$2935,34,FALSE))</f>
        <v/>
      </c>
      <c r="AP136" s="4" t="str">
        <f>IF($H136=0,"",VLOOKUP($G136,Data!$G$3:$BA$2935,35,FALSE))</f>
        <v/>
      </c>
      <c r="AQ136" s="4" t="str">
        <f>IF($H136=0,"",VLOOKUP($G136,Data!$G$3:$BA$2935,36,FALSE))</f>
        <v/>
      </c>
      <c r="AR136" s="4" t="str">
        <f>IF($H136=0,"",VLOOKUP($G136,Data!$G$3:$BA$2935,37,FALSE))</f>
        <v/>
      </c>
      <c r="AS136" s="4" t="str">
        <f>IF($H136=0,"",VLOOKUP($G136,Data!$G$3:$BA$2935,38,FALSE))</f>
        <v/>
      </c>
      <c r="AT136" s="4" t="str">
        <f>IF($H136=0,"",VLOOKUP($G136,Data!$G$3:$BA$2935,39,FALSE))</f>
        <v/>
      </c>
    </row>
    <row r="137" spans="1:46" x14ac:dyDescent="0.3">
      <c r="A137" s="4">
        <f>PSSE!A146</f>
        <v>926061</v>
      </c>
      <c r="B137" s="4" t="str">
        <f>PSSE!B146</f>
        <v>CAMPHA2_S1</v>
      </c>
      <c r="C137" s="4">
        <f>PSSE!D146</f>
        <v>19</v>
      </c>
      <c r="D137" s="52">
        <f>PSSE!E146</f>
        <v>150</v>
      </c>
      <c r="E137" s="52" t="str">
        <f>PSSE!F146</f>
        <v>ND</v>
      </c>
      <c r="F137" s="52">
        <f>PSSE!G146</f>
        <v>1</v>
      </c>
      <c r="G137" s="52" t="str">
        <f t="shared" si="3"/>
        <v>AVR19150ND1</v>
      </c>
      <c r="H137" s="52">
        <f>COUNTIF(Data!$G$3:$BA$2935,AVR!$G137)</f>
        <v>1</v>
      </c>
      <c r="I137" s="52" t="str">
        <f>IF($H137=0,"",VLOOKUP($G137,Data!$G$3:$BA$2935,2,FALSE))</f>
        <v>'ESST4B'</v>
      </c>
      <c r="J137" s="52">
        <f>PSSE!C146</f>
        <v>1</v>
      </c>
      <c r="K137" s="52">
        <f>IF($H137=0,"",VLOOKUP($G137,Data!$G$3:$BA$2935,4,FALSE))</f>
        <v>0</v>
      </c>
      <c r="L137" s="52">
        <f>IF($H137=0,"",VLOOKUP($G137,Data!$G$3:$BA$2935,5,FALSE))</f>
        <v>15</v>
      </c>
      <c r="M137" s="52">
        <f>IF($H137=0,"",VLOOKUP($G137,Data!$G$3:$BA$2935,6,FALSE))</f>
        <v>15</v>
      </c>
      <c r="N137" s="52">
        <f>IF($H137=0,"",VLOOKUP($G137,Data!$G$3:$BA$2935,7,FALSE))</f>
        <v>5</v>
      </c>
      <c r="O137" s="52">
        <f>IF($H137=0,"",VLOOKUP($G137,Data!$G$3:$BA$2935,8,FALSE))</f>
        <v>-0.87</v>
      </c>
      <c r="P137" s="52">
        <f>IF($H137=0,"",VLOOKUP($G137,Data!$G$3:$BA$2935,9,FALSE))</f>
        <v>0</v>
      </c>
      <c r="Q137" s="52">
        <f>IF($H137=0,"",VLOOKUP($G137,Data!$G$3:$BA$2935,10,FALSE))</f>
        <v>1</v>
      </c>
      <c r="R137" s="52">
        <f>IF($H137=0,"",VLOOKUP($G137,Data!$G$3:$BA$2935,11,FALSE))</f>
        <v>0</v>
      </c>
      <c r="S137" s="52">
        <f>IF($H137=0,"",VLOOKUP($G137,Data!$G$3:$BA$2935,12,FALSE))</f>
        <v>99</v>
      </c>
      <c r="T137" s="52">
        <f>IF($H137=0,"",VLOOKUP($G137,Data!$G$3:$BA$2935,13,FALSE))</f>
        <v>-99</v>
      </c>
      <c r="U137" s="52">
        <f>IF($H137=0,"",VLOOKUP($G137,Data!$G$3:$BA$2935,14,FALSE))</f>
        <v>0</v>
      </c>
      <c r="V137" s="52">
        <f>IF($H137=0,"",VLOOKUP($G137,Data!$G$3:$BA$2935,15,FALSE))</f>
        <v>9.3000000000000007</v>
      </c>
      <c r="W137" s="52">
        <f>IF($H137=0,"",VLOOKUP($G137,Data!$G$3:$BA$2935,16,FALSE))</f>
        <v>0</v>
      </c>
      <c r="X137" s="52">
        <f>IF($H137=0,"",VLOOKUP($G137,Data!$G$3:$BA$2935,17,FALSE))</f>
        <v>11.63</v>
      </c>
      <c r="Y137" s="52">
        <f>IF($H137=0,"",VLOOKUP($G137,Data!$G$3:$BA$2935,18,FALSE))</f>
        <v>0.113</v>
      </c>
      <c r="Z137" s="52">
        <f>IF($H137=0,"",VLOOKUP($G137,Data!$G$3:$BA$2935,19,FALSE))</f>
        <v>0.124</v>
      </c>
      <c r="AA137" s="52">
        <f>IF($H137=0,"",VLOOKUP($G137,Data!$G$3:$BA$2935,20,FALSE))</f>
        <v>0</v>
      </c>
      <c r="AB137" s="4" t="str">
        <f>IF($H137=0,"",VLOOKUP($G137,Data!$G$3:$BA$2935,21,FALSE))</f>
        <v>/</v>
      </c>
      <c r="AC137" s="4" t="str">
        <f>IF($H137=0,"",VLOOKUP($G137,Data!$G$3:$BA$2935,22,FALSE))</f>
        <v>/</v>
      </c>
      <c r="AD137" s="4" t="str">
        <f>IF($H137=0,"",VLOOKUP($G137,Data!$G$3:$BA$2935,23,FALSE))</f>
        <v/>
      </c>
      <c r="AE137" s="4" t="str">
        <f>IF($H137=0,"",VLOOKUP($G137,Data!$G$3:$BA$2935,24,FALSE))</f>
        <v/>
      </c>
      <c r="AF137" s="4" t="str">
        <f>IF($H137=0,"",VLOOKUP($G137,Data!$G$3:$BA$2935,25,FALSE))</f>
        <v/>
      </c>
      <c r="AG137" s="4" t="str">
        <f>IF($H137=0,"",VLOOKUP($G137,Data!$G$3:$BA$2935,26,FALSE))</f>
        <v/>
      </c>
      <c r="AH137" s="4" t="str">
        <f>IF($H137=0,"",VLOOKUP($G137,Data!$G$3:$BA$2935,27,FALSE))</f>
        <v/>
      </c>
      <c r="AI137" s="4" t="str">
        <f>IF($H137=0,"",VLOOKUP($G137,Data!$G$3:$BA$2935,28,FALSE))</f>
        <v/>
      </c>
      <c r="AJ137" s="4" t="str">
        <f>IF($H137=0,"",VLOOKUP($G137,Data!$G$3:$BA$2935,29,FALSE))</f>
        <v/>
      </c>
      <c r="AK137" s="4" t="str">
        <f>IF($H137=0,"",VLOOKUP($G137,Data!$G$3:$BA$2935,30,FALSE))</f>
        <v/>
      </c>
      <c r="AL137" s="4" t="str">
        <f>IF($H137=0,"",VLOOKUP($G137,Data!$G$3:$BA$2935,31,FALSE))</f>
        <v/>
      </c>
      <c r="AM137" s="4" t="str">
        <f>IF($H137=0,"",VLOOKUP($G137,Data!$G$3:$BA$2935,32,FALSE))</f>
        <v/>
      </c>
      <c r="AN137" s="4" t="str">
        <f>IF($H137=0,"",VLOOKUP($G137,Data!$G$3:$BA$2935,33,FALSE))</f>
        <v/>
      </c>
      <c r="AO137" s="4" t="str">
        <f>IF($H137=0,"",VLOOKUP($G137,Data!$G$3:$BA$2935,34,FALSE))</f>
        <v/>
      </c>
      <c r="AP137" s="4" t="str">
        <f>IF($H137=0,"",VLOOKUP($G137,Data!$G$3:$BA$2935,35,FALSE))</f>
        <v/>
      </c>
      <c r="AQ137" s="4" t="str">
        <f>IF($H137=0,"",VLOOKUP($G137,Data!$G$3:$BA$2935,36,FALSE))</f>
        <v/>
      </c>
      <c r="AR137" s="4" t="str">
        <f>IF($H137=0,"",VLOOKUP($G137,Data!$G$3:$BA$2935,37,FALSE))</f>
        <v/>
      </c>
      <c r="AS137" s="4" t="str">
        <f>IF($H137=0,"",VLOOKUP($G137,Data!$G$3:$BA$2935,38,FALSE))</f>
        <v/>
      </c>
      <c r="AT137" s="4" t="str">
        <f>IF($H137=0,"",VLOOKUP($G137,Data!$G$3:$BA$2935,39,FALSE))</f>
        <v/>
      </c>
    </row>
    <row r="138" spans="1:46" x14ac:dyDescent="0.3">
      <c r="A138" s="4">
        <f>PSSE!A147</f>
        <v>926062</v>
      </c>
      <c r="B138" s="4" t="str">
        <f>PSSE!B147</f>
        <v>CAMPHA2_S2</v>
      </c>
      <c r="C138" s="4">
        <f>PSSE!D147</f>
        <v>19</v>
      </c>
      <c r="D138" s="52">
        <f>PSSE!E147</f>
        <v>150</v>
      </c>
      <c r="E138" s="52" t="str">
        <f>PSSE!F147</f>
        <v>ND</v>
      </c>
      <c r="F138" s="52">
        <f>PSSE!G147</f>
        <v>1</v>
      </c>
      <c r="G138" s="52" t="str">
        <f t="shared" si="3"/>
        <v>AVR19150ND1</v>
      </c>
      <c r="H138" s="52">
        <f>COUNTIF(Data!$G$3:$BA$2935,AVR!$G138)</f>
        <v>1</v>
      </c>
      <c r="I138" s="52" t="str">
        <f>IF($H138=0,"",VLOOKUP($G138,Data!$G$3:$BA$2935,2,FALSE))</f>
        <v>'ESST4B'</v>
      </c>
      <c r="J138" s="52">
        <f>PSSE!C147</f>
        <v>1</v>
      </c>
      <c r="K138" s="52">
        <f>IF($H138=0,"",VLOOKUP($G138,Data!$G$3:$BA$2935,4,FALSE))</f>
        <v>0</v>
      </c>
      <c r="L138" s="52">
        <f>IF($H138=0,"",VLOOKUP($G138,Data!$G$3:$BA$2935,5,FALSE))</f>
        <v>15</v>
      </c>
      <c r="M138" s="52">
        <f>IF($H138=0,"",VLOOKUP($G138,Data!$G$3:$BA$2935,6,FALSE))</f>
        <v>15</v>
      </c>
      <c r="N138" s="52">
        <f>IF($H138=0,"",VLOOKUP($G138,Data!$G$3:$BA$2935,7,FALSE))</f>
        <v>5</v>
      </c>
      <c r="O138" s="52">
        <f>IF($H138=0,"",VLOOKUP($G138,Data!$G$3:$BA$2935,8,FALSE))</f>
        <v>-0.87</v>
      </c>
      <c r="P138" s="52">
        <f>IF($H138=0,"",VLOOKUP($G138,Data!$G$3:$BA$2935,9,FALSE))</f>
        <v>0</v>
      </c>
      <c r="Q138" s="52">
        <f>IF($H138=0,"",VLOOKUP($G138,Data!$G$3:$BA$2935,10,FALSE))</f>
        <v>1</v>
      </c>
      <c r="R138" s="52">
        <f>IF($H138=0,"",VLOOKUP($G138,Data!$G$3:$BA$2935,11,FALSE))</f>
        <v>0</v>
      </c>
      <c r="S138" s="52">
        <f>IF($H138=0,"",VLOOKUP($G138,Data!$G$3:$BA$2935,12,FALSE))</f>
        <v>99</v>
      </c>
      <c r="T138" s="52">
        <f>IF($H138=0,"",VLOOKUP($G138,Data!$G$3:$BA$2935,13,FALSE))</f>
        <v>-99</v>
      </c>
      <c r="U138" s="52">
        <f>IF($H138=0,"",VLOOKUP($G138,Data!$G$3:$BA$2935,14,FALSE))</f>
        <v>0</v>
      </c>
      <c r="V138" s="52">
        <f>IF($H138=0,"",VLOOKUP($G138,Data!$G$3:$BA$2935,15,FALSE))</f>
        <v>9.3000000000000007</v>
      </c>
      <c r="W138" s="52">
        <f>IF($H138=0,"",VLOOKUP($G138,Data!$G$3:$BA$2935,16,FALSE))</f>
        <v>0</v>
      </c>
      <c r="X138" s="52">
        <f>IF($H138=0,"",VLOOKUP($G138,Data!$G$3:$BA$2935,17,FALSE))</f>
        <v>11.63</v>
      </c>
      <c r="Y138" s="52">
        <f>IF($H138=0,"",VLOOKUP($G138,Data!$G$3:$BA$2935,18,FALSE))</f>
        <v>0.113</v>
      </c>
      <c r="Z138" s="52">
        <f>IF($H138=0,"",VLOOKUP($G138,Data!$G$3:$BA$2935,19,FALSE))</f>
        <v>0.124</v>
      </c>
      <c r="AA138" s="52">
        <f>IF($H138=0,"",VLOOKUP($G138,Data!$G$3:$BA$2935,20,FALSE))</f>
        <v>0</v>
      </c>
      <c r="AB138" s="4" t="str">
        <f>IF($H138=0,"",VLOOKUP($G138,Data!$G$3:$BA$2935,21,FALSE))</f>
        <v>/</v>
      </c>
      <c r="AC138" s="4" t="str">
        <f>IF($H138=0,"",VLOOKUP($G138,Data!$G$3:$BA$2935,22,FALSE))</f>
        <v>/</v>
      </c>
      <c r="AD138" s="4" t="str">
        <f>IF($H138=0,"",VLOOKUP($G138,Data!$G$3:$BA$2935,23,FALSE))</f>
        <v/>
      </c>
      <c r="AE138" s="4" t="str">
        <f>IF($H138=0,"",VLOOKUP($G138,Data!$G$3:$BA$2935,24,FALSE))</f>
        <v/>
      </c>
      <c r="AF138" s="4" t="str">
        <f>IF($H138=0,"",VLOOKUP($G138,Data!$G$3:$BA$2935,25,FALSE))</f>
        <v/>
      </c>
      <c r="AG138" s="4" t="str">
        <f>IF($H138=0,"",VLOOKUP($G138,Data!$G$3:$BA$2935,26,FALSE))</f>
        <v/>
      </c>
      <c r="AH138" s="4" t="str">
        <f>IF($H138=0,"",VLOOKUP($G138,Data!$G$3:$BA$2935,27,FALSE))</f>
        <v/>
      </c>
      <c r="AI138" s="4" t="str">
        <f>IF($H138=0,"",VLOOKUP($G138,Data!$G$3:$BA$2935,28,FALSE))</f>
        <v/>
      </c>
      <c r="AJ138" s="4" t="str">
        <f>IF($H138=0,"",VLOOKUP($G138,Data!$G$3:$BA$2935,29,FALSE))</f>
        <v/>
      </c>
      <c r="AK138" s="4" t="str">
        <f>IF($H138=0,"",VLOOKUP($G138,Data!$G$3:$BA$2935,30,FALSE))</f>
        <v/>
      </c>
      <c r="AL138" s="4" t="str">
        <f>IF($H138=0,"",VLOOKUP($G138,Data!$G$3:$BA$2935,31,FALSE))</f>
        <v/>
      </c>
      <c r="AM138" s="4" t="str">
        <f>IF($H138=0,"",VLOOKUP($G138,Data!$G$3:$BA$2935,32,FALSE))</f>
        <v/>
      </c>
      <c r="AN138" s="4" t="str">
        <f>IF($H138=0,"",VLOOKUP($G138,Data!$G$3:$BA$2935,33,FALSE))</f>
        <v/>
      </c>
      <c r="AO138" s="4" t="str">
        <f>IF($H138=0,"",VLOOKUP($G138,Data!$G$3:$BA$2935,34,FALSE))</f>
        <v/>
      </c>
      <c r="AP138" s="4" t="str">
        <f>IF($H138=0,"",VLOOKUP($G138,Data!$G$3:$BA$2935,35,FALSE))</f>
        <v/>
      </c>
      <c r="AQ138" s="4" t="str">
        <f>IF($H138=0,"",VLOOKUP($G138,Data!$G$3:$BA$2935,36,FALSE))</f>
        <v/>
      </c>
      <c r="AR138" s="4" t="str">
        <f>IF($H138=0,"",VLOOKUP($G138,Data!$G$3:$BA$2935,37,FALSE))</f>
        <v/>
      </c>
      <c r="AS138" s="4" t="str">
        <f>IF($H138=0,"",VLOOKUP($G138,Data!$G$3:$BA$2935,38,FALSE))</f>
        <v/>
      </c>
      <c r="AT138" s="4" t="str">
        <f>IF($H138=0,"",VLOOKUP($G138,Data!$G$3:$BA$2935,39,FALSE))</f>
        <v/>
      </c>
    </row>
    <row r="139" spans="1:46" x14ac:dyDescent="0.3">
      <c r="A139" s="4">
        <f>PSSE!A148</f>
        <v>926071</v>
      </c>
      <c r="B139" s="4" t="str">
        <f>PSSE!B148</f>
        <v>QUANGNIN2_S1</v>
      </c>
      <c r="C139" s="4">
        <f>PSSE!D148</f>
        <v>19</v>
      </c>
      <c r="D139" s="52">
        <f>PSSE!E148</f>
        <v>300</v>
      </c>
      <c r="E139" s="52" t="str">
        <f>PSSE!F148</f>
        <v>ND</v>
      </c>
      <c r="F139" s="52">
        <f>PSSE!G148</f>
        <v>1</v>
      </c>
      <c r="G139" s="52" t="str">
        <f t="shared" si="3"/>
        <v>AVR19300ND1</v>
      </c>
      <c r="H139" s="52">
        <f>COUNTIF(Data!$G$3:$BA$2935,AVR!$G139)</f>
        <v>1</v>
      </c>
      <c r="I139" s="52" t="str">
        <f>IF($H139=0,"",VLOOKUP($G139,Data!$G$3:$BA$2935,2,FALSE))</f>
        <v>'ESST4B'</v>
      </c>
      <c r="J139" s="52">
        <f>PSSE!C148</f>
        <v>1</v>
      </c>
      <c r="K139" s="52">
        <f>IF($H139=0,"",VLOOKUP($G139,Data!$G$3:$BA$2935,4,FALSE))</f>
        <v>0</v>
      </c>
      <c r="L139" s="52">
        <f>IF($H139=0,"",VLOOKUP($G139,Data!$G$3:$BA$2935,5,FALSE))</f>
        <v>15</v>
      </c>
      <c r="M139" s="52">
        <f>IF($H139=0,"",VLOOKUP($G139,Data!$G$3:$BA$2935,6,FALSE))</f>
        <v>15</v>
      </c>
      <c r="N139" s="52">
        <f>IF($H139=0,"",VLOOKUP($G139,Data!$G$3:$BA$2935,7,FALSE))</f>
        <v>5</v>
      </c>
      <c r="O139" s="52">
        <f>IF($H139=0,"",VLOOKUP($G139,Data!$G$3:$BA$2935,8,FALSE))</f>
        <v>-0.87</v>
      </c>
      <c r="P139" s="52">
        <f>IF($H139=0,"",VLOOKUP($G139,Data!$G$3:$BA$2935,9,FALSE))</f>
        <v>0</v>
      </c>
      <c r="Q139" s="52">
        <f>IF($H139=0,"",VLOOKUP($G139,Data!$G$3:$BA$2935,10,FALSE))</f>
        <v>1</v>
      </c>
      <c r="R139" s="52">
        <f>IF($H139=0,"",VLOOKUP($G139,Data!$G$3:$BA$2935,11,FALSE))</f>
        <v>0</v>
      </c>
      <c r="S139" s="52">
        <f>IF($H139=0,"",VLOOKUP($G139,Data!$G$3:$BA$2935,12,FALSE))</f>
        <v>99</v>
      </c>
      <c r="T139" s="52">
        <f>IF($H139=0,"",VLOOKUP($G139,Data!$G$3:$BA$2935,13,FALSE))</f>
        <v>-99</v>
      </c>
      <c r="U139" s="52">
        <f>IF($H139=0,"",VLOOKUP($G139,Data!$G$3:$BA$2935,14,FALSE))</f>
        <v>0</v>
      </c>
      <c r="V139" s="52">
        <f>IF($H139=0,"",VLOOKUP($G139,Data!$G$3:$BA$2935,15,FALSE))</f>
        <v>9.3000000000000007</v>
      </c>
      <c r="W139" s="52">
        <f>IF($H139=0,"",VLOOKUP($G139,Data!$G$3:$BA$2935,16,FALSE))</f>
        <v>0</v>
      </c>
      <c r="X139" s="52">
        <f>IF($H139=0,"",VLOOKUP($G139,Data!$G$3:$BA$2935,17,FALSE))</f>
        <v>11.63</v>
      </c>
      <c r="Y139" s="52">
        <f>IF($H139=0,"",VLOOKUP($G139,Data!$G$3:$BA$2935,18,FALSE))</f>
        <v>0.113</v>
      </c>
      <c r="Z139" s="52">
        <f>IF($H139=0,"",VLOOKUP($G139,Data!$G$3:$BA$2935,19,FALSE))</f>
        <v>0.124</v>
      </c>
      <c r="AA139" s="52">
        <f>IF($H139=0,"",VLOOKUP($G139,Data!$G$3:$BA$2935,20,FALSE))</f>
        <v>0</v>
      </c>
      <c r="AB139" s="4" t="str">
        <f>IF($H139=0,"",VLOOKUP($G139,Data!$G$3:$BA$2935,21,FALSE))</f>
        <v>/</v>
      </c>
      <c r="AC139" s="4" t="str">
        <f>IF($H139=0,"",VLOOKUP($G139,Data!$G$3:$BA$2935,22,FALSE))</f>
        <v>/</v>
      </c>
      <c r="AD139" s="4" t="str">
        <f>IF($H139=0,"",VLOOKUP($G139,Data!$G$3:$BA$2935,23,FALSE))</f>
        <v/>
      </c>
      <c r="AE139" s="4" t="str">
        <f>IF($H139=0,"",VLOOKUP($G139,Data!$G$3:$BA$2935,24,FALSE))</f>
        <v/>
      </c>
      <c r="AF139" s="4" t="str">
        <f>IF($H139=0,"",VLOOKUP($G139,Data!$G$3:$BA$2935,25,FALSE))</f>
        <v/>
      </c>
      <c r="AG139" s="4" t="str">
        <f>IF($H139=0,"",VLOOKUP($G139,Data!$G$3:$BA$2935,26,FALSE))</f>
        <v/>
      </c>
      <c r="AH139" s="4" t="str">
        <f>IF($H139=0,"",VLOOKUP($G139,Data!$G$3:$BA$2935,27,FALSE))</f>
        <v/>
      </c>
      <c r="AI139" s="4" t="str">
        <f>IF($H139=0,"",VLOOKUP($G139,Data!$G$3:$BA$2935,28,FALSE))</f>
        <v/>
      </c>
      <c r="AJ139" s="4" t="str">
        <f>IF($H139=0,"",VLOOKUP($G139,Data!$G$3:$BA$2935,29,FALSE))</f>
        <v/>
      </c>
      <c r="AK139" s="4" t="str">
        <f>IF($H139=0,"",VLOOKUP($G139,Data!$G$3:$BA$2935,30,FALSE))</f>
        <v/>
      </c>
      <c r="AL139" s="4" t="str">
        <f>IF($H139=0,"",VLOOKUP($G139,Data!$G$3:$BA$2935,31,FALSE))</f>
        <v/>
      </c>
      <c r="AM139" s="4" t="str">
        <f>IF($H139=0,"",VLOOKUP($G139,Data!$G$3:$BA$2935,32,FALSE))</f>
        <v/>
      </c>
      <c r="AN139" s="4" t="str">
        <f>IF($H139=0,"",VLOOKUP($G139,Data!$G$3:$BA$2935,33,FALSE))</f>
        <v/>
      </c>
      <c r="AO139" s="4" t="str">
        <f>IF($H139=0,"",VLOOKUP($G139,Data!$G$3:$BA$2935,34,FALSE))</f>
        <v/>
      </c>
      <c r="AP139" s="4" t="str">
        <f>IF($H139=0,"",VLOOKUP($G139,Data!$G$3:$BA$2935,35,FALSE))</f>
        <v/>
      </c>
      <c r="AQ139" s="4" t="str">
        <f>IF($H139=0,"",VLOOKUP($G139,Data!$G$3:$BA$2935,36,FALSE))</f>
        <v/>
      </c>
      <c r="AR139" s="4" t="str">
        <f>IF($H139=0,"",VLOOKUP($G139,Data!$G$3:$BA$2935,37,FALSE))</f>
        <v/>
      </c>
      <c r="AS139" s="4" t="str">
        <f>IF($H139=0,"",VLOOKUP($G139,Data!$G$3:$BA$2935,38,FALSE))</f>
        <v/>
      </c>
      <c r="AT139" s="4" t="str">
        <f>IF($H139=0,"",VLOOKUP($G139,Data!$G$3:$BA$2935,39,FALSE))</f>
        <v/>
      </c>
    </row>
    <row r="140" spans="1:46" x14ac:dyDescent="0.3">
      <c r="A140" s="4">
        <f>PSSE!A149</f>
        <v>926072</v>
      </c>
      <c r="B140" s="4" t="str">
        <f>PSSE!B149</f>
        <v>QUANGNIN2_S2</v>
      </c>
      <c r="C140" s="4">
        <f>PSSE!D149</f>
        <v>19</v>
      </c>
      <c r="D140" s="52">
        <f>PSSE!E149</f>
        <v>300</v>
      </c>
      <c r="E140" s="52" t="str">
        <f>PSSE!F149</f>
        <v>ND</v>
      </c>
      <c r="F140" s="52">
        <f>PSSE!G149</f>
        <v>1</v>
      </c>
      <c r="G140" s="52" t="str">
        <f t="shared" si="3"/>
        <v>AVR19300ND1</v>
      </c>
      <c r="H140" s="52">
        <f>COUNTIF(Data!$G$3:$BA$2935,AVR!$G140)</f>
        <v>1</v>
      </c>
      <c r="I140" s="52" t="str">
        <f>IF($H140=0,"",VLOOKUP($G140,Data!$G$3:$BA$2935,2,FALSE))</f>
        <v>'ESST4B'</v>
      </c>
      <c r="J140" s="52">
        <f>PSSE!C149</f>
        <v>1</v>
      </c>
      <c r="K140" s="52">
        <f>IF($H140=0,"",VLOOKUP($G140,Data!$G$3:$BA$2935,4,FALSE))</f>
        <v>0</v>
      </c>
      <c r="L140" s="52">
        <f>IF($H140=0,"",VLOOKUP($G140,Data!$G$3:$BA$2935,5,FALSE))</f>
        <v>15</v>
      </c>
      <c r="M140" s="52">
        <f>IF($H140=0,"",VLOOKUP($G140,Data!$G$3:$BA$2935,6,FALSE))</f>
        <v>15</v>
      </c>
      <c r="N140" s="52">
        <f>IF($H140=0,"",VLOOKUP($G140,Data!$G$3:$BA$2935,7,FALSE))</f>
        <v>5</v>
      </c>
      <c r="O140" s="52">
        <f>IF($H140=0,"",VLOOKUP($G140,Data!$G$3:$BA$2935,8,FALSE))</f>
        <v>-0.87</v>
      </c>
      <c r="P140" s="52">
        <f>IF($H140=0,"",VLOOKUP($G140,Data!$G$3:$BA$2935,9,FALSE))</f>
        <v>0</v>
      </c>
      <c r="Q140" s="52">
        <f>IF($H140=0,"",VLOOKUP($G140,Data!$G$3:$BA$2935,10,FALSE))</f>
        <v>1</v>
      </c>
      <c r="R140" s="52">
        <f>IF($H140=0,"",VLOOKUP($G140,Data!$G$3:$BA$2935,11,FALSE))</f>
        <v>0</v>
      </c>
      <c r="S140" s="52">
        <f>IF($H140=0,"",VLOOKUP($G140,Data!$G$3:$BA$2935,12,FALSE))</f>
        <v>99</v>
      </c>
      <c r="T140" s="52">
        <f>IF($H140=0,"",VLOOKUP($G140,Data!$G$3:$BA$2935,13,FALSE))</f>
        <v>-99</v>
      </c>
      <c r="U140" s="52">
        <f>IF($H140=0,"",VLOOKUP($G140,Data!$G$3:$BA$2935,14,FALSE))</f>
        <v>0</v>
      </c>
      <c r="V140" s="52">
        <f>IF($H140=0,"",VLOOKUP($G140,Data!$G$3:$BA$2935,15,FALSE))</f>
        <v>9.3000000000000007</v>
      </c>
      <c r="W140" s="52">
        <f>IF($H140=0,"",VLOOKUP($G140,Data!$G$3:$BA$2935,16,FALSE))</f>
        <v>0</v>
      </c>
      <c r="X140" s="52">
        <f>IF($H140=0,"",VLOOKUP($G140,Data!$G$3:$BA$2935,17,FALSE))</f>
        <v>11.63</v>
      </c>
      <c r="Y140" s="52">
        <f>IF($H140=0,"",VLOOKUP($G140,Data!$G$3:$BA$2935,18,FALSE))</f>
        <v>0.113</v>
      </c>
      <c r="Z140" s="52">
        <f>IF($H140=0,"",VLOOKUP($G140,Data!$G$3:$BA$2935,19,FALSE))</f>
        <v>0.124</v>
      </c>
      <c r="AA140" s="52">
        <f>IF($H140=0,"",VLOOKUP($G140,Data!$G$3:$BA$2935,20,FALSE))</f>
        <v>0</v>
      </c>
      <c r="AB140" s="4" t="str">
        <f>IF($H140=0,"",VLOOKUP($G140,Data!$G$3:$BA$2935,21,FALSE))</f>
        <v>/</v>
      </c>
      <c r="AC140" s="4" t="str">
        <f>IF($H140=0,"",VLOOKUP($G140,Data!$G$3:$BA$2935,22,FALSE))</f>
        <v>/</v>
      </c>
      <c r="AD140" s="4" t="str">
        <f>IF($H140=0,"",VLOOKUP($G140,Data!$G$3:$BA$2935,23,FALSE))</f>
        <v/>
      </c>
      <c r="AE140" s="4" t="str">
        <f>IF($H140=0,"",VLOOKUP($G140,Data!$G$3:$BA$2935,24,FALSE))</f>
        <v/>
      </c>
      <c r="AF140" s="4" t="str">
        <f>IF($H140=0,"",VLOOKUP($G140,Data!$G$3:$BA$2935,25,FALSE))</f>
        <v/>
      </c>
      <c r="AG140" s="4" t="str">
        <f>IF($H140=0,"",VLOOKUP($G140,Data!$G$3:$BA$2935,26,FALSE))</f>
        <v/>
      </c>
      <c r="AH140" s="4" t="str">
        <f>IF($H140=0,"",VLOOKUP($G140,Data!$G$3:$BA$2935,27,FALSE))</f>
        <v/>
      </c>
      <c r="AI140" s="4" t="str">
        <f>IF($H140=0,"",VLOOKUP($G140,Data!$G$3:$BA$2935,28,FALSE))</f>
        <v/>
      </c>
      <c r="AJ140" s="4" t="str">
        <f>IF($H140=0,"",VLOOKUP($G140,Data!$G$3:$BA$2935,29,FALSE))</f>
        <v/>
      </c>
      <c r="AK140" s="4" t="str">
        <f>IF($H140=0,"",VLOOKUP($G140,Data!$G$3:$BA$2935,30,FALSE))</f>
        <v/>
      </c>
      <c r="AL140" s="4" t="str">
        <f>IF($H140=0,"",VLOOKUP($G140,Data!$G$3:$BA$2935,31,FALSE))</f>
        <v/>
      </c>
      <c r="AM140" s="4" t="str">
        <f>IF($H140=0,"",VLOOKUP($G140,Data!$G$3:$BA$2935,32,FALSE))</f>
        <v/>
      </c>
      <c r="AN140" s="4" t="str">
        <f>IF($H140=0,"",VLOOKUP($G140,Data!$G$3:$BA$2935,33,FALSE))</f>
        <v/>
      </c>
      <c r="AO140" s="4" t="str">
        <f>IF($H140=0,"",VLOOKUP($G140,Data!$G$3:$BA$2935,34,FALSE))</f>
        <v/>
      </c>
      <c r="AP140" s="4" t="str">
        <f>IF($H140=0,"",VLOOKUP($G140,Data!$G$3:$BA$2935,35,FALSE))</f>
        <v/>
      </c>
      <c r="AQ140" s="4" t="str">
        <f>IF($H140=0,"",VLOOKUP($G140,Data!$G$3:$BA$2935,36,FALSE))</f>
        <v/>
      </c>
      <c r="AR140" s="4" t="str">
        <f>IF($H140=0,"",VLOOKUP($G140,Data!$G$3:$BA$2935,37,FALSE))</f>
        <v/>
      </c>
      <c r="AS140" s="4" t="str">
        <f>IF($H140=0,"",VLOOKUP($G140,Data!$G$3:$BA$2935,38,FALSE))</f>
        <v/>
      </c>
      <c r="AT140" s="4" t="str">
        <f>IF($H140=0,"",VLOOKUP($G140,Data!$G$3:$BA$2935,39,FALSE))</f>
        <v/>
      </c>
    </row>
    <row r="141" spans="1:46" x14ac:dyDescent="0.3">
      <c r="A141" s="4">
        <f>PSSE!A150</f>
        <v>926075</v>
      </c>
      <c r="B141" s="4" t="str">
        <f>PSSE!B150</f>
        <v>CAMPHA3_S1</v>
      </c>
      <c r="C141" s="4">
        <f>PSSE!D150</f>
        <v>15</v>
      </c>
      <c r="D141" s="52">
        <f>PSSE!E150</f>
        <v>240</v>
      </c>
      <c r="E141" s="52" t="str">
        <f>PSSE!F150</f>
        <v>ND</v>
      </c>
      <c r="F141" s="52">
        <f>PSSE!G150</f>
        <v>1</v>
      </c>
      <c r="G141" s="52" t="str">
        <f t="shared" si="3"/>
        <v>AVR15240ND1</v>
      </c>
      <c r="H141" s="52">
        <f>COUNTIF(Data!$G$3:$BA$2935,AVR!$G141)</f>
        <v>1</v>
      </c>
      <c r="I141" s="52" t="str">
        <f>IF($H141=0,"",VLOOKUP($G141,Data!$G$3:$BA$2935,2,FALSE))</f>
        <v>'ESST4B'</v>
      </c>
      <c r="J141" s="52">
        <f>PSSE!C150</f>
        <v>1</v>
      </c>
      <c r="K141" s="52">
        <f>IF($H141=0,"",VLOOKUP($G141,Data!$G$3:$BA$2935,4,FALSE))</f>
        <v>0</v>
      </c>
      <c r="L141" s="52">
        <f>IF($H141=0,"",VLOOKUP($G141,Data!$G$3:$BA$2935,5,FALSE))</f>
        <v>10.75</v>
      </c>
      <c r="M141" s="52">
        <f>IF($H141=0,"",VLOOKUP($G141,Data!$G$3:$BA$2935,6,FALSE))</f>
        <v>10.75</v>
      </c>
      <c r="N141" s="52">
        <f>IF($H141=0,"",VLOOKUP($G141,Data!$G$3:$BA$2935,7,FALSE))</f>
        <v>5</v>
      </c>
      <c r="O141" s="52">
        <f>IF($H141=0,"",VLOOKUP($G141,Data!$G$3:$BA$2935,8,FALSE))</f>
        <v>-0.87</v>
      </c>
      <c r="P141" s="52">
        <f>IF($H141=0,"",VLOOKUP($G141,Data!$G$3:$BA$2935,9,FALSE))</f>
        <v>0</v>
      </c>
      <c r="Q141" s="52">
        <f>IF($H141=0,"",VLOOKUP($G141,Data!$G$3:$BA$2935,10,FALSE))</f>
        <v>1</v>
      </c>
      <c r="R141" s="52">
        <f>IF($H141=0,"",VLOOKUP($G141,Data!$G$3:$BA$2935,11,FALSE))</f>
        <v>0</v>
      </c>
      <c r="S141" s="52">
        <f>IF($H141=0,"",VLOOKUP($G141,Data!$G$3:$BA$2935,12,FALSE))</f>
        <v>99</v>
      </c>
      <c r="T141" s="52">
        <f>IF($H141=0,"",VLOOKUP($G141,Data!$G$3:$BA$2935,13,FALSE))</f>
        <v>-99</v>
      </c>
      <c r="U141" s="52">
        <f>IF($H141=0,"",VLOOKUP($G141,Data!$G$3:$BA$2935,14,FALSE))</f>
        <v>0</v>
      </c>
      <c r="V141" s="52">
        <f>IF($H141=0,"",VLOOKUP($G141,Data!$G$3:$BA$2935,15,FALSE))</f>
        <v>9.3000000000000007</v>
      </c>
      <c r="W141" s="52">
        <f>IF($H141=0,"",VLOOKUP($G141,Data!$G$3:$BA$2935,16,FALSE))</f>
        <v>0</v>
      </c>
      <c r="X141" s="52">
        <f>IF($H141=0,"",VLOOKUP($G141,Data!$G$3:$BA$2935,17,FALSE))</f>
        <v>11.63</v>
      </c>
      <c r="Y141" s="52">
        <f>IF($H141=0,"",VLOOKUP($G141,Data!$G$3:$BA$2935,18,FALSE))</f>
        <v>0.113</v>
      </c>
      <c r="Z141" s="52">
        <f>IF($H141=0,"",VLOOKUP($G141,Data!$G$3:$BA$2935,19,FALSE))</f>
        <v>0.124</v>
      </c>
      <c r="AA141" s="52">
        <f>IF($H141=0,"",VLOOKUP($G141,Data!$G$3:$BA$2935,20,FALSE))</f>
        <v>0</v>
      </c>
      <c r="AB141" s="4" t="str">
        <f>IF($H141=0,"",VLOOKUP($G141,Data!$G$3:$BA$2935,21,FALSE))</f>
        <v>/</v>
      </c>
      <c r="AC141" s="4" t="str">
        <f>IF($H141=0,"",VLOOKUP($G141,Data!$G$3:$BA$2935,22,FALSE))</f>
        <v>/</v>
      </c>
      <c r="AD141" s="4" t="str">
        <f>IF($H141=0,"",VLOOKUP($G141,Data!$G$3:$BA$2935,23,FALSE))</f>
        <v/>
      </c>
      <c r="AE141" s="4" t="str">
        <f>IF($H141=0,"",VLOOKUP($G141,Data!$G$3:$BA$2935,24,FALSE))</f>
        <v/>
      </c>
      <c r="AF141" s="4" t="str">
        <f>IF($H141=0,"",VLOOKUP($G141,Data!$G$3:$BA$2935,25,FALSE))</f>
        <v/>
      </c>
      <c r="AG141" s="4" t="str">
        <f>IF($H141=0,"",VLOOKUP($G141,Data!$G$3:$BA$2935,26,FALSE))</f>
        <v/>
      </c>
      <c r="AH141" s="4" t="str">
        <f>IF($H141=0,"",VLOOKUP($G141,Data!$G$3:$BA$2935,27,FALSE))</f>
        <v/>
      </c>
      <c r="AI141" s="4" t="str">
        <f>IF($H141=0,"",VLOOKUP($G141,Data!$G$3:$BA$2935,28,FALSE))</f>
        <v/>
      </c>
      <c r="AJ141" s="4" t="str">
        <f>IF($H141=0,"",VLOOKUP($G141,Data!$G$3:$BA$2935,29,FALSE))</f>
        <v/>
      </c>
      <c r="AK141" s="4" t="str">
        <f>IF($H141=0,"",VLOOKUP($G141,Data!$G$3:$BA$2935,30,FALSE))</f>
        <v/>
      </c>
      <c r="AL141" s="4" t="str">
        <f>IF($H141=0,"",VLOOKUP($G141,Data!$G$3:$BA$2935,31,FALSE))</f>
        <v/>
      </c>
      <c r="AM141" s="4" t="str">
        <f>IF($H141=0,"",VLOOKUP($G141,Data!$G$3:$BA$2935,32,FALSE))</f>
        <v/>
      </c>
      <c r="AN141" s="4" t="str">
        <f>IF($H141=0,"",VLOOKUP($G141,Data!$G$3:$BA$2935,33,FALSE))</f>
        <v/>
      </c>
      <c r="AO141" s="4" t="str">
        <f>IF($H141=0,"",VLOOKUP($G141,Data!$G$3:$BA$2935,34,FALSE))</f>
        <v/>
      </c>
      <c r="AP141" s="4" t="str">
        <f>IF($H141=0,"",VLOOKUP($G141,Data!$G$3:$BA$2935,35,FALSE))</f>
        <v/>
      </c>
      <c r="AQ141" s="4" t="str">
        <f>IF($H141=0,"",VLOOKUP($G141,Data!$G$3:$BA$2935,36,FALSE))</f>
        <v/>
      </c>
      <c r="AR141" s="4" t="str">
        <f>IF($H141=0,"",VLOOKUP($G141,Data!$G$3:$BA$2935,37,FALSE))</f>
        <v/>
      </c>
      <c r="AS141" s="4" t="str">
        <f>IF($H141=0,"",VLOOKUP($G141,Data!$G$3:$BA$2935,38,FALSE))</f>
        <v/>
      </c>
      <c r="AT141" s="4" t="str">
        <f>IF($H141=0,"",VLOOKUP($G141,Data!$G$3:$BA$2935,39,FALSE))</f>
        <v/>
      </c>
    </row>
    <row r="142" spans="1:46" x14ac:dyDescent="0.3">
      <c r="A142" s="4">
        <f>PSSE!A151</f>
        <v>926076</v>
      </c>
      <c r="B142" s="4" t="str">
        <f>PSSE!B151</f>
        <v>CAMPHA3_S2</v>
      </c>
      <c r="C142" s="4">
        <f>PSSE!D151</f>
        <v>15</v>
      </c>
      <c r="D142" s="52">
        <f>PSSE!E151</f>
        <v>240</v>
      </c>
      <c r="E142" s="52" t="str">
        <f>PSSE!F151</f>
        <v>ND</v>
      </c>
      <c r="F142" s="52">
        <f>PSSE!G151</f>
        <v>1</v>
      </c>
      <c r="G142" s="52" t="str">
        <f t="shared" si="3"/>
        <v>AVR15240ND1</v>
      </c>
      <c r="H142" s="52">
        <f>COUNTIF(Data!$G$3:$BA$2935,AVR!$G142)</f>
        <v>1</v>
      </c>
      <c r="I142" s="52" t="str">
        <f>IF($H142=0,"",VLOOKUP($G142,Data!$G$3:$BA$2935,2,FALSE))</f>
        <v>'ESST4B'</v>
      </c>
      <c r="J142" s="52">
        <f>PSSE!C151</f>
        <v>1</v>
      </c>
      <c r="K142" s="52">
        <f>IF($H142=0,"",VLOOKUP($G142,Data!$G$3:$BA$2935,4,FALSE))</f>
        <v>0</v>
      </c>
      <c r="L142" s="52">
        <f>IF($H142=0,"",VLOOKUP($G142,Data!$G$3:$BA$2935,5,FALSE))</f>
        <v>10.75</v>
      </c>
      <c r="M142" s="52">
        <f>IF($H142=0,"",VLOOKUP($G142,Data!$G$3:$BA$2935,6,FALSE))</f>
        <v>10.75</v>
      </c>
      <c r="N142" s="52">
        <f>IF($H142=0,"",VLOOKUP($G142,Data!$G$3:$BA$2935,7,FALSE))</f>
        <v>5</v>
      </c>
      <c r="O142" s="52">
        <f>IF($H142=0,"",VLOOKUP($G142,Data!$G$3:$BA$2935,8,FALSE))</f>
        <v>-0.87</v>
      </c>
      <c r="P142" s="52">
        <f>IF($H142=0,"",VLOOKUP($G142,Data!$G$3:$BA$2935,9,FALSE))</f>
        <v>0</v>
      </c>
      <c r="Q142" s="52">
        <f>IF($H142=0,"",VLOOKUP($G142,Data!$G$3:$BA$2935,10,FALSE))</f>
        <v>1</v>
      </c>
      <c r="R142" s="52">
        <f>IF($H142=0,"",VLOOKUP($G142,Data!$G$3:$BA$2935,11,FALSE))</f>
        <v>0</v>
      </c>
      <c r="S142" s="52">
        <f>IF($H142=0,"",VLOOKUP($G142,Data!$G$3:$BA$2935,12,FALSE))</f>
        <v>99</v>
      </c>
      <c r="T142" s="52">
        <f>IF($H142=0,"",VLOOKUP($G142,Data!$G$3:$BA$2935,13,FALSE))</f>
        <v>-99</v>
      </c>
      <c r="U142" s="52">
        <f>IF($H142=0,"",VLOOKUP($G142,Data!$G$3:$BA$2935,14,FALSE))</f>
        <v>0</v>
      </c>
      <c r="V142" s="52">
        <f>IF($H142=0,"",VLOOKUP($G142,Data!$G$3:$BA$2935,15,FALSE))</f>
        <v>9.3000000000000007</v>
      </c>
      <c r="W142" s="52">
        <f>IF($H142=0,"",VLOOKUP($G142,Data!$G$3:$BA$2935,16,FALSE))</f>
        <v>0</v>
      </c>
      <c r="X142" s="52">
        <f>IF($H142=0,"",VLOOKUP($G142,Data!$G$3:$BA$2935,17,FALSE))</f>
        <v>11.63</v>
      </c>
      <c r="Y142" s="52">
        <f>IF($H142=0,"",VLOOKUP($G142,Data!$G$3:$BA$2935,18,FALSE))</f>
        <v>0.113</v>
      </c>
      <c r="Z142" s="52">
        <f>IF($H142=0,"",VLOOKUP($G142,Data!$G$3:$BA$2935,19,FALSE))</f>
        <v>0.124</v>
      </c>
      <c r="AA142" s="52">
        <f>IF($H142=0,"",VLOOKUP($G142,Data!$G$3:$BA$2935,20,FALSE))</f>
        <v>0</v>
      </c>
      <c r="AB142" s="4" t="str">
        <f>IF($H142=0,"",VLOOKUP($G142,Data!$G$3:$BA$2935,21,FALSE))</f>
        <v>/</v>
      </c>
      <c r="AC142" s="4" t="str">
        <f>IF($H142=0,"",VLOOKUP($G142,Data!$G$3:$BA$2935,22,FALSE))</f>
        <v>/</v>
      </c>
      <c r="AD142" s="4" t="str">
        <f>IF($H142=0,"",VLOOKUP($G142,Data!$G$3:$BA$2935,23,FALSE))</f>
        <v/>
      </c>
      <c r="AE142" s="4" t="str">
        <f>IF($H142=0,"",VLOOKUP($G142,Data!$G$3:$BA$2935,24,FALSE))</f>
        <v/>
      </c>
      <c r="AF142" s="4" t="str">
        <f>IF($H142=0,"",VLOOKUP($G142,Data!$G$3:$BA$2935,25,FALSE))</f>
        <v/>
      </c>
      <c r="AG142" s="4" t="str">
        <f>IF($H142=0,"",VLOOKUP($G142,Data!$G$3:$BA$2935,26,FALSE))</f>
        <v/>
      </c>
      <c r="AH142" s="4" t="str">
        <f>IF($H142=0,"",VLOOKUP($G142,Data!$G$3:$BA$2935,27,FALSE))</f>
        <v/>
      </c>
      <c r="AI142" s="4" t="str">
        <f>IF($H142=0,"",VLOOKUP($G142,Data!$G$3:$BA$2935,28,FALSE))</f>
        <v/>
      </c>
      <c r="AJ142" s="4" t="str">
        <f>IF($H142=0,"",VLOOKUP($G142,Data!$G$3:$BA$2935,29,FALSE))</f>
        <v/>
      </c>
      <c r="AK142" s="4" t="str">
        <f>IF($H142=0,"",VLOOKUP($G142,Data!$G$3:$BA$2935,30,FALSE))</f>
        <v/>
      </c>
      <c r="AL142" s="4" t="str">
        <f>IF($H142=0,"",VLOOKUP($G142,Data!$G$3:$BA$2935,31,FALSE))</f>
        <v/>
      </c>
      <c r="AM142" s="4" t="str">
        <f>IF($H142=0,"",VLOOKUP($G142,Data!$G$3:$BA$2935,32,FALSE))</f>
        <v/>
      </c>
      <c r="AN142" s="4" t="str">
        <f>IF($H142=0,"",VLOOKUP($G142,Data!$G$3:$BA$2935,33,FALSE))</f>
        <v/>
      </c>
      <c r="AO142" s="4" t="str">
        <f>IF($H142=0,"",VLOOKUP($G142,Data!$G$3:$BA$2935,34,FALSE))</f>
        <v/>
      </c>
      <c r="AP142" s="4" t="str">
        <f>IF($H142=0,"",VLOOKUP($G142,Data!$G$3:$BA$2935,35,FALSE))</f>
        <v/>
      </c>
      <c r="AQ142" s="4" t="str">
        <f>IF($H142=0,"",VLOOKUP($G142,Data!$G$3:$BA$2935,36,FALSE))</f>
        <v/>
      </c>
      <c r="AR142" s="4" t="str">
        <f>IF($H142=0,"",VLOOKUP($G142,Data!$G$3:$BA$2935,37,FALSE))</f>
        <v/>
      </c>
      <c r="AS142" s="4" t="str">
        <f>IF($H142=0,"",VLOOKUP($G142,Data!$G$3:$BA$2935,38,FALSE))</f>
        <v/>
      </c>
      <c r="AT142" s="4" t="str">
        <f>IF($H142=0,"",VLOOKUP($G142,Data!$G$3:$BA$2935,39,FALSE))</f>
        <v/>
      </c>
    </row>
    <row r="143" spans="1:46" x14ac:dyDescent="0.3">
      <c r="A143" s="4">
        <f>PSSE!A152</f>
        <v>926081</v>
      </c>
      <c r="B143" s="4" t="str">
        <f>PSSE!B152</f>
        <v>MONGDUON1_S1</v>
      </c>
      <c r="C143" s="4">
        <f>PSSE!D152</f>
        <v>19</v>
      </c>
      <c r="D143" s="52">
        <f>PSSE!E152</f>
        <v>500</v>
      </c>
      <c r="E143" s="52" t="str">
        <f>PSSE!F152</f>
        <v>ND</v>
      </c>
      <c r="F143" s="52">
        <f>PSSE!G152</f>
        <v>1</v>
      </c>
      <c r="G143" s="52" t="str">
        <f t="shared" si="3"/>
        <v>AVR19500ND1</v>
      </c>
      <c r="H143" s="52">
        <f>COUNTIF(Data!$G$3:$BA$2935,AVR!$G143)</f>
        <v>1</v>
      </c>
      <c r="I143" s="52" t="str">
        <f>IF($H143=0,"",VLOOKUP($G143,Data!$G$3:$BA$2935,2,FALSE))</f>
        <v>'ESST4B'</v>
      </c>
      <c r="J143" s="52">
        <f>PSSE!C152</f>
        <v>1</v>
      </c>
      <c r="K143" s="52">
        <f>IF($H143=0,"",VLOOKUP($G143,Data!$G$3:$BA$2935,4,FALSE))</f>
        <v>0</v>
      </c>
      <c r="L143" s="52">
        <f>IF($H143=0,"",VLOOKUP($G143,Data!$G$3:$BA$2935,5,FALSE))</f>
        <v>15</v>
      </c>
      <c r="M143" s="52">
        <f>IF($H143=0,"",VLOOKUP($G143,Data!$G$3:$BA$2935,6,FALSE))</f>
        <v>15</v>
      </c>
      <c r="N143" s="52">
        <f>IF($H143=0,"",VLOOKUP($G143,Data!$G$3:$BA$2935,7,FALSE))</f>
        <v>5</v>
      </c>
      <c r="O143" s="52">
        <f>IF($H143=0,"",VLOOKUP($G143,Data!$G$3:$BA$2935,8,FALSE))</f>
        <v>-0.87</v>
      </c>
      <c r="P143" s="52">
        <f>IF($H143=0,"",VLOOKUP($G143,Data!$G$3:$BA$2935,9,FALSE))</f>
        <v>0</v>
      </c>
      <c r="Q143" s="52">
        <f>IF($H143=0,"",VLOOKUP($G143,Data!$G$3:$BA$2935,10,FALSE))</f>
        <v>1</v>
      </c>
      <c r="R143" s="52">
        <f>IF($H143=0,"",VLOOKUP($G143,Data!$G$3:$BA$2935,11,FALSE))</f>
        <v>0</v>
      </c>
      <c r="S143" s="52">
        <f>IF($H143=0,"",VLOOKUP($G143,Data!$G$3:$BA$2935,12,FALSE))</f>
        <v>99</v>
      </c>
      <c r="T143" s="52">
        <f>IF($H143=0,"",VLOOKUP($G143,Data!$G$3:$BA$2935,13,FALSE))</f>
        <v>-99</v>
      </c>
      <c r="U143" s="52">
        <f>IF($H143=0,"",VLOOKUP($G143,Data!$G$3:$BA$2935,14,FALSE))</f>
        <v>0</v>
      </c>
      <c r="V143" s="52">
        <f>IF($H143=0,"",VLOOKUP($G143,Data!$G$3:$BA$2935,15,FALSE))</f>
        <v>9.3000000000000007</v>
      </c>
      <c r="W143" s="52">
        <f>IF($H143=0,"",VLOOKUP($G143,Data!$G$3:$BA$2935,16,FALSE))</f>
        <v>0</v>
      </c>
      <c r="X143" s="52">
        <f>IF($H143=0,"",VLOOKUP($G143,Data!$G$3:$BA$2935,17,FALSE))</f>
        <v>11.63</v>
      </c>
      <c r="Y143" s="52">
        <f>IF($H143=0,"",VLOOKUP($G143,Data!$G$3:$BA$2935,18,FALSE))</f>
        <v>0.113</v>
      </c>
      <c r="Z143" s="52">
        <f>IF($H143=0,"",VLOOKUP($G143,Data!$G$3:$BA$2935,19,FALSE))</f>
        <v>0.124</v>
      </c>
      <c r="AA143" s="52">
        <f>IF($H143=0,"",VLOOKUP($G143,Data!$G$3:$BA$2935,20,FALSE))</f>
        <v>0</v>
      </c>
      <c r="AB143" s="4" t="str">
        <f>IF($H143=0,"",VLOOKUP($G143,Data!$G$3:$BA$2935,21,FALSE))</f>
        <v>/</v>
      </c>
      <c r="AC143" s="4" t="str">
        <f>IF($H143=0,"",VLOOKUP($G143,Data!$G$3:$BA$2935,22,FALSE))</f>
        <v>/</v>
      </c>
      <c r="AD143" s="4" t="str">
        <f>IF($H143=0,"",VLOOKUP($G143,Data!$G$3:$BA$2935,23,FALSE))</f>
        <v/>
      </c>
      <c r="AE143" s="4" t="str">
        <f>IF($H143=0,"",VLOOKUP($G143,Data!$G$3:$BA$2935,24,FALSE))</f>
        <v/>
      </c>
      <c r="AF143" s="4" t="str">
        <f>IF($H143=0,"",VLOOKUP($G143,Data!$G$3:$BA$2935,25,FALSE))</f>
        <v/>
      </c>
      <c r="AG143" s="4" t="str">
        <f>IF($H143=0,"",VLOOKUP($G143,Data!$G$3:$BA$2935,26,FALSE))</f>
        <v/>
      </c>
      <c r="AH143" s="4" t="str">
        <f>IF($H143=0,"",VLOOKUP($G143,Data!$G$3:$BA$2935,27,FALSE))</f>
        <v/>
      </c>
      <c r="AI143" s="4" t="str">
        <f>IF($H143=0,"",VLOOKUP($G143,Data!$G$3:$BA$2935,28,FALSE))</f>
        <v/>
      </c>
      <c r="AJ143" s="4" t="str">
        <f>IF($H143=0,"",VLOOKUP($G143,Data!$G$3:$BA$2935,29,FALSE))</f>
        <v/>
      </c>
      <c r="AK143" s="4" t="str">
        <f>IF($H143=0,"",VLOOKUP($G143,Data!$G$3:$BA$2935,30,FALSE))</f>
        <v/>
      </c>
      <c r="AL143" s="4" t="str">
        <f>IF($H143=0,"",VLOOKUP($G143,Data!$G$3:$BA$2935,31,FALSE))</f>
        <v/>
      </c>
      <c r="AM143" s="4" t="str">
        <f>IF($H143=0,"",VLOOKUP($G143,Data!$G$3:$BA$2935,32,FALSE))</f>
        <v/>
      </c>
      <c r="AN143" s="4" t="str">
        <f>IF($H143=0,"",VLOOKUP($G143,Data!$G$3:$BA$2935,33,FALSE))</f>
        <v/>
      </c>
      <c r="AO143" s="4" t="str">
        <f>IF($H143=0,"",VLOOKUP($G143,Data!$G$3:$BA$2935,34,FALSE))</f>
        <v/>
      </c>
      <c r="AP143" s="4" t="str">
        <f>IF($H143=0,"",VLOOKUP($G143,Data!$G$3:$BA$2935,35,FALSE))</f>
        <v/>
      </c>
      <c r="AQ143" s="4" t="str">
        <f>IF($H143=0,"",VLOOKUP($G143,Data!$G$3:$BA$2935,36,FALSE))</f>
        <v/>
      </c>
      <c r="AR143" s="4" t="str">
        <f>IF($H143=0,"",VLOOKUP($G143,Data!$G$3:$BA$2935,37,FALSE))</f>
        <v/>
      </c>
      <c r="AS143" s="4" t="str">
        <f>IF($H143=0,"",VLOOKUP($G143,Data!$G$3:$BA$2935,38,FALSE))</f>
        <v/>
      </c>
      <c r="AT143" s="4" t="str">
        <f>IF($H143=0,"",VLOOKUP($G143,Data!$G$3:$BA$2935,39,FALSE))</f>
        <v/>
      </c>
    </row>
    <row r="144" spans="1:46" x14ac:dyDescent="0.3">
      <c r="A144" s="4">
        <f>PSSE!A153</f>
        <v>926082</v>
      </c>
      <c r="B144" s="4" t="str">
        <f>PSSE!B153</f>
        <v>MONGDUON1_S2</v>
      </c>
      <c r="C144" s="4">
        <f>PSSE!D153</f>
        <v>19</v>
      </c>
      <c r="D144" s="52">
        <f>PSSE!E153</f>
        <v>500</v>
      </c>
      <c r="E144" s="52" t="str">
        <f>PSSE!F153</f>
        <v>ND</v>
      </c>
      <c r="F144" s="52">
        <f>PSSE!G153</f>
        <v>1</v>
      </c>
      <c r="G144" s="52" t="str">
        <f t="shared" si="3"/>
        <v>AVR19500ND1</v>
      </c>
      <c r="H144" s="52">
        <f>COUNTIF(Data!$G$3:$BA$2935,AVR!$G144)</f>
        <v>1</v>
      </c>
      <c r="I144" s="52" t="str">
        <f>IF($H144=0,"",VLOOKUP($G144,Data!$G$3:$BA$2935,2,FALSE))</f>
        <v>'ESST4B'</v>
      </c>
      <c r="J144" s="52">
        <f>PSSE!C153</f>
        <v>1</v>
      </c>
      <c r="K144" s="52">
        <f>IF($H144=0,"",VLOOKUP($G144,Data!$G$3:$BA$2935,4,FALSE))</f>
        <v>0</v>
      </c>
      <c r="L144" s="52">
        <f>IF($H144=0,"",VLOOKUP($G144,Data!$G$3:$BA$2935,5,FALSE))</f>
        <v>15</v>
      </c>
      <c r="M144" s="52">
        <f>IF($H144=0,"",VLOOKUP($G144,Data!$G$3:$BA$2935,6,FALSE))</f>
        <v>15</v>
      </c>
      <c r="N144" s="52">
        <f>IF($H144=0,"",VLOOKUP($G144,Data!$G$3:$BA$2935,7,FALSE))</f>
        <v>5</v>
      </c>
      <c r="O144" s="52">
        <f>IF($H144=0,"",VLOOKUP($G144,Data!$G$3:$BA$2935,8,FALSE))</f>
        <v>-0.87</v>
      </c>
      <c r="P144" s="52">
        <f>IF($H144=0,"",VLOOKUP($G144,Data!$G$3:$BA$2935,9,FALSE))</f>
        <v>0</v>
      </c>
      <c r="Q144" s="52">
        <f>IF($H144=0,"",VLOOKUP($G144,Data!$G$3:$BA$2935,10,FALSE))</f>
        <v>1</v>
      </c>
      <c r="R144" s="52">
        <f>IF($H144=0,"",VLOOKUP($G144,Data!$G$3:$BA$2935,11,FALSE))</f>
        <v>0</v>
      </c>
      <c r="S144" s="52">
        <f>IF($H144=0,"",VLOOKUP($G144,Data!$G$3:$BA$2935,12,FALSE))</f>
        <v>99</v>
      </c>
      <c r="T144" s="52">
        <f>IF($H144=0,"",VLOOKUP($G144,Data!$G$3:$BA$2935,13,FALSE))</f>
        <v>-99</v>
      </c>
      <c r="U144" s="52">
        <f>IF($H144=0,"",VLOOKUP($G144,Data!$G$3:$BA$2935,14,FALSE))</f>
        <v>0</v>
      </c>
      <c r="V144" s="52">
        <f>IF($H144=0,"",VLOOKUP($G144,Data!$G$3:$BA$2935,15,FALSE))</f>
        <v>9.3000000000000007</v>
      </c>
      <c r="W144" s="52">
        <f>IF($H144=0,"",VLOOKUP($G144,Data!$G$3:$BA$2935,16,FALSE))</f>
        <v>0</v>
      </c>
      <c r="X144" s="52">
        <f>IF($H144=0,"",VLOOKUP($G144,Data!$G$3:$BA$2935,17,FALSE))</f>
        <v>11.63</v>
      </c>
      <c r="Y144" s="52">
        <f>IF($H144=0,"",VLOOKUP($G144,Data!$G$3:$BA$2935,18,FALSE))</f>
        <v>0.113</v>
      </c>
      <c r="Z144" s="52">
        <f>IF($H144=0,"",VLOOKUP($G144,Data!$G$3:$BA$2935,19,FALSE))</f>
        <v>0.124</v>
      </c>
      <c r="AA144" s="52">
        <f>IF($H144=0,"",VLOOKUP($G144,Data!$G$3:$BA$2935,20,FALSE))</f>
        <v>0</v>
      </c>
      <c r="AB144" s="4" t="str">
        <f>IF($H144=0,"",VLOOKUP($G144,Data!$G$3:$BA$2935,21,FALSE))</f>
        <v>/</v>
      </c>
      <c r="AC144" s="4" t="str">
        <f>IF($H144=0,"",VLOOKUP($G144,Data!$G$3:$BA$2935,22,FALSE))</f>
        <v>/</v>
      </c>
      <c r="AD144" s="4" t="str">
        <f>IF($H144=0,"",VLOOKUP($G144,Data!$G$3:$BA$2935,23,FALSE))</f>
        <v/>
      </c>
      <c r="AE144" s="4" t="str">
        <f>IF($H144=0,"",VLOOKUP($G144,Data!$G$3:$BA$2935,24,FALSE))</f>
        <v/>
      </c>
      <c r="AF144" s="4" t="str">
        <f>IF($H144=0,"",VLOOKUP($G144,Data!$G$3:$BA$2935,25,FALSE))</f>
        <v/>
      </c>
      <c r="AG144" s="4" t="str">
        <f>IF($H144=0,"",VLOOKUP($G144,Data!$G$3:$BA$2935,26,FALSE))</f>
        <v/>
      </c>
      <c r="AH144" s="4" t="str">
        <f>IF($H144=0,"",VLOOKUP($G144,Data!$G$3:$BA$2935,27,FALSE))</f>
        <v/>
      </c>
      <c r="AI144" s="4" t="str">
        <f>IF($H144=0,"",VLOOKUP($G144,Data!$G$3:$BA$2935,28,FALSE))</f>
        <v/>
      </c>
      <c r="AJ144" s="4" t="str">
        <f>IF($H144=0,"",VLOOKUP($G144,Data!$G$3:$BA$2935,29,FALSE))</f>
        <v/>
      </c>
      <c r="AK144" s="4" t="str">
        <f>IF($H144=0,"",VLOOKUP($G144,Data!$G$3:$BA$2935,30,FALSE))</f>
        <v/>
      </c>
      <c r="AL144" s="4" t="str">
        <f>IF($H144=0,"",VLOOKUP($G144,Data!$G$3:$BA$2935,31,FALSE))</f>
        <v/>
      </c>
      <c r="AM144" s="4" t="str">
        <f>IF($H144=0,"",VLOOKUP($G144,Data!$G$3:$BA$2935,32,FALSE))</f>
        <v/>
      </c>
      <c r="AN144" s="4" t="str">
        <f>IF($H144=0,"",VLOOKUP($G144,Data!$G$3:$BA$2935,33,FALSE))</f>
        <v/>
      </c>
      <c r="AO144" s="4" t="str">
        <f>IF($H144=0,"",VLOOKUP($G144,Data!$G$3:$BA$2935,34,FALSE))</f>
        <v/>
      </c>
      <c r="AP144" s="4" t="str">
        <f>IF($H144=0,"",VLOOKUP($G144,Data!$G$3:$BA$2935,35,FALSE))</f>
        <v/>
      </c>
      <c r="AQ144" s="4" t="str">
        <f>IF($H144=0,"",VLOOKUP($G144,Data!$G$3:$BA$2935,36,FALSE))</f>
        <v/>
      </c>
      <c r="AR144" s="4" t="str">
        <f>IF($H144=0,"",VLOOKUP($G144,Data!$G$3:$BA$2935,37,FALSE))</f>
        <v/>
      </c>
      <c r="AS144" s="4" t="str">
        <f>IF($H144=0,"",VLOOKUP($G144,Data!$G$3:$BA$2935,38,FALSE))</f>
        <v/>
      </c>
      <c r="AT144" s="4" t="str">
        <f>IF($H144=0,"",VLOOKUP($G144,Data!$G$3:$BA$2935,39,FALSE))</f>
        <v/>
      </c>
    </row>
    <row r="145" spans="1:46" x14ac:dyDescent="0.3">
      <c r="A145" s="4">
        <f>PSSE!A154</f>
        <v>926091</v>
      </c>
      <c r="B145" s="4" t="str">
        <f>PSSE!B154</f>
        <v>MONGDUON2_S1</v>
      </c>
      <c r="C145" s="4">
        <f>PSSE!D154</f>
        <v>26</v>
      </c>
      <c r="D145" s="52">
        <f>PSSE!E154</f>
        <v>600</v>
      </c>
      <c r="E145" s="52" t="str">
        <f>PSSE!F154</f>
        <v>ND</v>
      </c>
      <c r="F145" s="52">
        <f>PSSE!G154</f>
        <v>1</v>
      </c>
      <c r="G145" s="52" t="str">
        <f t="shared" si="3"/>
        <v>AVR26600ND1</v>
      </c>
      <c r="H145" s="52">
        <f>COUNTIF(Data!$G$3:$BA$2935,AVR!$G145)</f>
        <v>1</v>
      </c>
      <c r="I145" s="52" t="str">
        <f>IF($H145=0,"",VLOOKUP($G145,Data!$G$3:$BA$2935,2,FALSE))</f>
        <v>'ESST4B'</v>
      </c>
      <c r="J145" s="52">
        <f>PSSE!C154</f>
        <v>1</v>
      </c>
      <c r="K145" s="52">
        <f>IF($H145=0,"",VLOOKUP($G145,Data!$G$3:$BA$2935,4,FALSE))</f>
        <v>0</v>
      </c>
      <c r="L145" s="52">
        <f>IF($H145=0,"",VLOOKUP($G145,Data!$G$3:$BA$2935,5,FALSE))</f>
        <v>15</v>
      </c>
      <c r="M145" s="52">
        <f>IF($H145=0,"",VLOOKUP($G145,Data!$G$3:$BA$2935,6,FALSE))</f>
        <v>15</v>
      </c>
      <c r="N145" s="52">
        <f>IF($H145=0,"",VLOOKUP($G145,Data!$G$3:$BA$2935,7,FALSE))</f>
        <v>5</v>
      </c>
      <c r="O145" s="52">
        <f>IF($H145=0,"",VLOOKUP($G145,Data!$G$3:$BA$2935,8,FALSE))</f>
        <v>-0.87</v>
      </c>
      <c r="P145" s="52">
        <f>IF($H145=0,"",VLOOKUP($G145,Data!$G$3:$BA$2935,9,FALSE))</f>
        <v>0</v>
      </c>
      <c r="Q145" s="52">
        <f>IF($H145=0,"",VLOOKUP($G145,Data!$G$3:$BA$2935,10,FALSE))</f>
        <v>1</v>
      </c>
      <c r="R145" s="52">
        <f>IF($H145=0,"",VLOOKUP($G145,Data!$G$3:$BA$2935,11,FALSE))</f>
        <v>0</v>
      </c>
      <c r="S145" s="52">
        <f>IF($H145=0,"",VLOOKUP($G145,Data!$G$3:$BA$2935,12,FALSE))</f>
        <v>99</v>
      </c>
      <c r="T145" s="52">
        <f>IF($H145=0,"",VLOOKUP($G145,Data!$G$3:$BA$2935,13,FALSE))</f>
        <v>-99</v>
      </c>
      <c r="U145" s="52">
        <f>IF($H145=0,"",VLOOKUP($G145,Data!$G$3:$BA$2935,14,FALSE))</f>
        <v>0</v>
      </c>
      <c r="V145" s="52">
        <f>IF($H145=0,"",VLOOKUP($G145,Data!$G$3:$BA$2935,15,FALSE))</f>
        <v>9.3000000000000007</v>
      </c>
      <c r="W145" s="52">
        <f>IF($H145=0,"",VLOOKUP($G145,Data!$G$3:$BA$2935,16,FALSE))</f>
        <v>0</v>
      </c>
      <c r="X145" s="52">
        <f>IF($H145=0,"",VLOOKUP($G145,Data!$G$3:$BA$2935,17,FALSE))</f>
        <v>11.63</v>
      </c>
      <c r="Y145" s="52">
        <f>IF($H145=0,"",VLOOKUP($G145,Data!$G$3:$BA$2935,18,FALSE))</f>
        <v>0.113</v>
      </c>
      <c r="Z145" s="52">
        <f>IF($H145=0,"",VLOOKUP($G145,Data!$G$3:$BA$2935,19,FALSE))</f>
        <v>0.124</v>
      </c>
      <c r="AA145" s="52">
        <f>IF($H145=0,"",VLOOKUP($G145,Data!$G$3:$BA$2935,20,FALSE))</f>
        <v>0</v>
      </c>
      <c r="AB145" s="4" t="str">
        <f>IF($H145=0,"",VLOOKUP($G145,Data!$G$3:$BA$2935,21,FALSE))</f>
        <v>/</v>
      </c>
      <c r="AC145" s="4" t="str">
        <f>IF($H145=0,"",VLOOKUP($G145,Data!$G$3:$BA$2935,22,FALSE))</f>
        <v>/</v>
      </c>
      <c r="AD145" s="4" t="str">
        <f>IF($H145=0,"",VLOOKUP($G145,Data!$G$3:$BA$2935,23,FALSE))</f>
        <v/>
      </c>
      <c r="AE145" s="4" t="str">
        <f>IF($H145=0,"",VLOOKUP($G145,Data!$G$3:$BA$2935,24,FALSE))</f>
        <v/>
      </c>
      <c r="AF145" s="4" t="str">
        <f>IF($H145=0,"",VLOOKUP($G145,Data!$G$3:$BA$2935,25,FALSE))</f>
        <v/>
      </c>
      <c r="AG145" s="4" t="str">
        <f>IF($H145=0,"",VLOOKUP($G145,Data!$G$3:$BA$2935,26,FALSE))</f>
        <v/>
      </c>
      <c r="AH145" s="4" t="str">
        <f>IF($H145=0,"",VLOOKUP($G145,Data!$G$3:$BA$2935,27,FALSE))</f>
        <v/>
      </c>
      <c r="AI145" s="4" t="str">
        <f>IF($H145=0,"",VLOOKUP($G145,Data!$G$3:$BA$2935,28,FALSE))</f>
        <v/>
      </c>
      <c r="AJ145" s="4" t="str">
        <f>IF($H145=0,"",VLOOKUP($G145,Data!$G$3:$BA$2935,29,FALSE))</f>
        <v/>
      </c>
      <c r="AK145" s="4" t="str">
        <f>IF($H145=0,"",VLOOKUP($G145,Data!$G$3:$BA$2935,30,FALSE))</f>
        <v/>
      </c>
      <c r="AL145" s="4" t="str">
        <f>IF($H145=0,"",VLOOKUP($G145,Data!$G$3:$BA$2935,31,FALSE))</f>
        <v/>
      </c>
      <c r="AM145" s="4" t="str">
        <f>IF($H145=0,"",VLOOKUP($G145,Data!$G$3:$BA$2935,32,FALSE))</f>
        <v/>
      </c>
      <c r="AN145" s="4" t="str">
        <f>IF($H145=0,"",VLOOKUP($G145,Data!$G$3:$BA$2935,33,FALSE))</f>
        <v/>
      </c>
      <c r="AO145" s="4" t="str">
        <f>IF($H145=0,"",VLOOKUP($G145,Data!$G$3:$BA$2935,34,FALSE))</f>
        <v/>
      </c>
      <c r="AP145" s="4" t="str">
        <f>IF($H145=0,"",VLOOKUP($G145,Data!$G$3:$BA$2935,35,FALSE))</f>
        <v/>
      </c>
      <c r="AQ145" s="4" t="str">
        <f>IF($H145=0,"",VLOOKUP($G145,Data!$G$3:$BA$2935,36,FALSE))</f>
        <v/>
      </c>
      <c r="AR145" s="4" t="str">
        <f>IF($H145=0,"",VLOOKUP($G145,Data!$G$3:$BA$2935,37,FALSE))</f>
        <v/>
      </c>
      <c r="AS145" s="4" t="str">
        <f>IF($H145=0,"",VLOOKUP($G145,Data!$G$3:$BA$2935,38,FALSE))</f>
        <v/>
      </c>
      <c r="AT145" s="4" t="str">
        <f>IF($H145=0,"",VLOOKUP($G145,Data!$G$3:$BA$2935,39,FALSE))</f>
        <v/>
      </c>
    </row>
    <row r="146" spans="1:46" x14ac:dyDescent="0.3">
      <c r="A146" s="4">
        <f>PSSE!A155</f>
        <v>926092</v>
      </c>
      <c r="B146" s="4" t="str">
        <f>PSSE!B155</f>
        <v>MONGDUON2_S2</v>
      </c>
      <c r="C146" s="4">
        <f>PSSE!D155</f>
        <v>26</v>
      </c>
      <c r="D146" s="52">
        <f>PSSE!E155</f>
        <v>600</v>
      </c>
      <c r="E146" s="52" t="str">
        <f>PSSE!F155</f>
        <v>ND</v>
      </c>
      <c r="F146" s="52">
        <f>PSSE!G155</f>
        <v>1</v>
      </c>
      <c r="G146" s="52" t="str">
        <f t="shared" si="3"/>
        <v>AVR26600ND1</v>
      </c>
      <c r="H146" s="52">
        <f>COUNTIF(Data!$G$3:$BA$2935,AVR!$G146)</f>
        <v>1</v>
      </c>
      <c r="I146" s="52" t="str">
        <f>IF($H146=0,"",VLOOKUP($G146,Data!$G$3:$BA$2935,2,FALSE))</f>
        <v>'ESST4B'</v>
      </c>
      <c r="J146" s="52">
        <f>PSSE!C155</f>
        <v>1</v>
      </c>
      <c r="K146" s="52">
        <f>IF($H146=0,"",VLOOKUP($G146,Data!$G$3:$BA$2935,4,FALSE))</f>
        <v>0</v>
      </c>
      <c r="L146" s="52">
        <f>IF($H146=0,"",VLOOKUP($G146,Data!$G$3:$BA$2935,5,FALSE))</f>
        <v>15</v>
      </c>
      <c r="M146" s="52">
        <f>IF($H146=0,"",VLOOKUP($G146,Data!$G$3:$BA$2935,6,FALSE))</f>
        <v>15</v>
      </c>
      <c r="N146" s="52">
        <f>IF($H146=0,"",VLOOKUP($G146,Data!$G$3:$BA$2935,7,FALSE))</f>
        <v>5</v>
      </c>
      <c r="O146" s="52">
        <f>IF($H146=0,"",VLOOKUP($G146,Data!$G$3:$BA$2935,8,FALSE))</f>
        <v>-0.87</v>
      </c>
      <c r="P146" s="52">
        <f>IF($H146=0,"",VLOOKUP($G146,Data!$G$3:$BA$2935,9,FALSE))</f>
        <v>0</v>
      </c>
      <c r="Q146" s="52">
        <f>IF($H146=0,"",VLOOKUP($G146,Data!$G$3:$BA$2935,10,FALSE))</f>
        <v>1</v>
      </c>
      <c r="R146" s="52">
        <f>IF($H146=0,"",VLOOKUP($G146,Data!$G$3:$BA$2935,11,FALSE))</f>
        <v>0</v>
      </c>
      <c r="S146" s="52">
        <f>IF($H146=0,"",VLOOKUP($G146,Data!$G$3:$BA$2935,12,FALSE))</f>
        <v>99</v>
      </c>
      <c r="T146" s="52">
        <f>IF($H146=0,"",VLOOKUP($G146,Data!$G$3:$BA$2935,13,FALSE))</f>
        <v>-99</v>
      </c>
      <c r="U146" s="52">
        <f>IF($H146=0,"",VLOOKUP($G146,Data!$G$3:$BA$2935,14,FALSE))</f>
        <v>0</v>
      </c>
      <c r="V146" s="52">
        <f>IF($H146=0,"",VLOOKUP($G146,Data!$G$3:$BA$2935,15,FALSE))</f>
        <v>9.3000000000000007</v>
      </c>
      <c r="W146" s="52">
        <f>IF($H146=0,"",VLOOKUP($G146,Data!$G$3:$BA$2935,16,FALSE))</f>
        <v>0</v>
      </c>
      <c r="X146" s="52">
        <f>IF($H146=0,"",VLOOKUP($G146,Data!$G$3:$BA$2935,17,FALSE))</f>
        <v>11.63</v>
      </c>
      <c r="Y146" s="52">
        <f>IF($H146=0,"",VLOOKUP($G146,Data!$G$3:$BA$2935,18,FALSE))</f>
        <v>0.113</v>
      </c>
      <c r="Z146" s="52">
        <f>IF($H146=0,"",VLOOKUP($G146,Data!$G$3:$BA$2935,19,FALSE))</f>
        <v>0.124</v>
      </c>
      <c r="AA146" s="52">
        <f>IF($H146=0,"",VLOOKUP($G146,Data!$G$3:$BA$2935,20,FALSE))</f>
        <v>0</v>
      </c>
      <c r="AB146" s="4" t="str">
        <f>IF($H146=0,"",VLOOKUP($G146,Data!$G$3:$BA$2935,21,FALSE))</f>
        <v>/</v>
      </c>
      <c r="AC146" s="4" t="str">
        <f>IF($H146=0,"",VLOOKUP($G146,Data!$G$3:$BA$2935,22,FALSE))</f>
        <v>/</v>
      </c>
      <c r="AD146" s="4" t="str">
        <f>IF($H146=0,"",VLOOKUP($G146,Data!$G$3:$BA$2935,23,FALSE))</f>
        <v/>
      </c>
      <c r="AE146" s="4" t="str">
        <f>IF($H146=0,"",VLOOKUP($G146,Data!$G$3:$BA$2935,24,FALSE))</f>
        <v/>
      </c>
      <c r="AF146" s="4" t="str">
        <f>IF($H146=0,"",VLOOKUP($G146,Data!$G$3:$BA$2935,25,FALSE))</f>
        <v/>
      </c>
      <c r="AG146" s="4" t="str">
        <f>IF($H146=0,"",VLOOKUP($G146,Data!$G$3:$BA$2935,26,FALSE))</f>
        <v/>
      </c>
      <c r="AH146" s="4" t="str">
        <f>IF($H146=0,"",VLOOKUP($G146,Data!$G$3:$BA$2935,27,FALSE))</f>
        <v/>
      </c>
      <c r="AI146" s="4" t="str">
        <f>IF($H146=0,"",VLOOKUP($G146,Data!$G$3:$BA$2935,28,FALSE))</f>
        <v/>
      </c>
      <c r="AJ146" s="4" t="str">
        <f>IF($H146=0,"",VLOOKUP($G146,Data!$G$3:$BA$2935,29,FALSE))</f>
        <v/>
      </c>
      <c r="AK146" s="4" t="str">
        <f>IF($H146=0,"",VLOOKUP($G146,Data!$G$3:$BA$2935,30,FALSE))</f>
        <v/>
      </c>
      <c r="AL146" s="4" t="str">
        <f>IF($H146=0,"",VLOOKUP($G146,Data!$G$3:$BA$2935,31,FALSE))</f>
        <v/>
      </c>
      <c r="AM146" s="4" t="str">
        <f>IF($H146=0,"",VLOOKUP($G146,Data!$G$3:$BA$2935,32,FALSE))</f>
        <v/>
      </c>
      <c r="AN146" s="4" t="str">
        <f>IF($H146=0,"",VLOOKUP($G146,Data!$G$3:$BA$2935,33,FALSE))</f>
        <v/>
      </c>
      <c r="AO146" s="4" t="str">
        <f>IF($H146=0,"",VLOOKUP($G146,Data!$G$3:$BA$2935,34,FALSE))</f>
        <v/>
      </c>
      <c r="AP146" s="4" t="str">
        <f>IF($H146=0,"",VLOOKUP($G146,Data!$G$3:$BA$2935,35,FALSE))</f>
        <v/>
      </c>
      <c r="AQ146" s="4" t="str">
        <f>IF($H146=0,"",VLOOKUP($G146,Data!$G$3:$BA$2935,36,FALSE))</f>
        <v/>
      </c>
      <c r="AR146" s="4" t="str">
        <f>IF($H146=0,"",VLOOKUP($G146,Data!$G$3:$BA$2935,37,FALSE))</f>
        <v/>
      </c>
      <c r="AS146" s="4" t="str">
        <f>IF($H146=0,"",VLOOKUP($G146,Data!$G$3:$BA$2935,38,FALSE))</f>
        <v/>
      </c>
      <c r="AT146" s="4" t="str">
        <f>IF($H146=0,"",VLOOKUP($G146,Data!$G$3:$BA$2935,39,FALSE))</f>
        <v/>
      </c>
    </row>
    <row r="147" spans="1:46" x14ac:dyDescent="0.3">
      <c r="A147" s="4">
        <f>PSSE!A156</f>
        <v>926101</v>
      </c>
      <c r="B147" s="4" t="str">
        <f>PSSE!B156</f>
        <v>THANGLONG_S1</v>
      </c>
      <c r="C147" s="4">
        <f>PSSE!D156</f>
        <v>19</v>
      </c>
      <c r="D147" s="52">
        <f>PSSE!E156</f>
        <v>305</v>
      </c>
      <c r="E147" s="52" t="str">
        <f>PSSE!F156</f>
        <v>ND</v>
      </c>
      <c r="F147" s="52">
        <f>PSSE!G156</f>
        <v>1</v>
      </c>
      <c r="G147" s="52" t="str">
        <f t="shared" si="3"/>
        <v>AVR19305ND1</v>
      </c>
      <c r="H147" s="52">
        <f>COUNTIF(Data!$G$3:$BA$2935,AVR!$G147)</f>
        <v>1</v>
      </c>
      <c r="I147" s="52" t="str">
        <f>IF($H147=0,"",VLOOKUP($G147,Data!$G$3:$BA$2935,2,FALSE))</f>
        <v>'ESST4B'</v>
      </c>
      <c r="J147" s="52">
        <f>PSSE!C156</f>
        <v>1</v>
      </c>
      <c r="K147" s="52">
        <f>IF($H147=0,"",VLOOKUP($G147,Data!$G$3:$BA$2935,4,FALSE))</f>
        <v>0</v>
      </c>
      <c r="L147" s="52">
        <f>IF($H147=0,"",VLOOKUP($G147,Data!$G$3:$BA$2935,5,FALSE))</f>
        <v>15</v>
      </c>
      <c r="M147" s="52">
        <f>IF($H147=0,"",VLOOKUP($G147,Data!$G$3:$BA$2935,6,FALSE))</f>
        <v>15</v>
      </c>
      <c r="N147" s="52">
        <f>IF($H147=0,"",VLOOKUP($G147,Data!$G$3:$BA$2935,7,FALSE))</f>
        <v>5</v>
      </c>
      <c r="O147" s="52">
        <f>IF($H147=0,"",VLOOKUP($G147,Data!$G$3:$BA$2935,8,FALSE))</f>
        <v>-0.87</v>
      </c>
      <c r="P147" s="52">
        <f>IF($H147=0,"",VLOOKUP($G147,Data!$G$3:$BA$2935,9,FALSE))</f>
        <v>0</v>
      </c>
      <c r="Q147" s="52">
        <f>IF($H147=0,"",VLOOKUP($G147,Data!$G$3:$BA$2935,10,FALSE))</f>
        <v>1</v>
      </c>
      <c r="R147" s="52">
        <f>IF($H147=0,"",VLOOKUP($G147,Data!$G$3:$BA$2935,11,FALSE))</f>
        <v>0</v>
      </c>
      <c r="S147" s="52">
        <f>IF($H147=0,"",VLOOKUP($G147,Data!$G$3:$BA$2935,12,FALSE))</f>
        <v>99</v>
      </c>
      <c r="T147" s="52">
        <f>IF($H147=0,"",VLOOKUP($G147,Data!$G$3:$BA$2935,13,FALSE))</f>
        <v>-99</v>
      </c>
      <c r="U147" s="52">
        <f>IF($H147=0,"",VLOOKUP($G147,Data!$G$3:$BA$2935,14,FALSE))</f>
        <v>0</v>
      </c>
      <c r="V147" s="52">
        <f>IF($H147=0,"",VLOOKUP($G147,Data!$G$3:$BA$2935,15,FALSE))</f>
        <v>9.3000000000000007</v>
      </c>
      <c r="W147" s="52">
        <f>IF($H147=0,"",VLOOKUP($G147,Data!$G$3:$BA$2935,16,FALSE))</f>
        <v>0</v>
      </c>
      <c r="X147" s="52">
        <f>IF($H147=0,"",VLOOKUP($G147,Data!$G$3:$BA$2935,17,FALSE))</f>
        <v>11.63</v>
      </c>
      <c r="Y147" s="52">
        <f>IF($H147=0,"",VLOOKUP($G147,Data!$G$3:$BA$2935,18,FALSE))</f>
        <v>0.113</v>
      </c>
      <c r="Z147" s="52">
        <f>IF($H147=0,"",VLOOKUP($G147,Data!$G$3:$BA$2935,19,FALSE))</f>
        <v>0.124</v>
      </c>
      <c r="AA147" s="52">
        <f>IF($H147=0,"",VLOOKUP($G147,Data!$G$3:$BA$2935,20,FALSE))</f>
        <v>0</v>
      </c>
      <c r="AB147" s="4" t="str">
        <f>IF($H147=0,"",VLOOKUP($G147,Data!$G$3:$BA$2935,21,FALSE))</f>
        <v>/</v>
      </c>
      <c r="AC147" s="4" t="str">
        <f>IF($H147=0,"",VLOOKUP($G147,Data!$G$3:$BA$2935,22,FALSE))</f>
        <v>/</v>
      </c>
      <c r="AD147" s="4" t="str">
        <f>IF($H147=0,"",VLOOKUP($G147,Data!$G$3:$BA$2935,23,FALSE))</f>
        <v/>
      </c>
      <c r="AE147" s="4" t="str">
        <f>IF($H147=0,"",VLOOKUP($G147,Data!$G$3:$BA$2935,24,FALSE))</f>
        <v/>
      </c>
      <c r="AF147" s="4" t="str">
        <f>IF($H147=0,"",VLOOKUP($G147,Data!$G$3:$BA$2935,25,FALSE))</f>
        <v/>
      </c>
      <c r="AG147" s="4" t="str">
        <f>IF($H147=0,"",VLOOKUP($G147,Data!$G$3:$BA$2935,26,FALSE))</f>
        <v/>
      </c>
      <c r="AH147" s="4" t="str">
        <f>IF($H147=0,"",VLOOKUP($G147,Data!$G$3:$BA$2935,27,FALSE))</f>
        <v/>
      </c>
      <c r="AI147" s="4" t="str">
        <f>IF($H147=0,"",VLOOKUP($G147,Data!$G$3:$BA$2935,28,FALSE))</f>
        <v/>
      </c>
      <c r="AJ147" s="4" t="str">
        <f>IF($H147=0,"",VLOOKUP($G147,Data!$G$3:$BA$2935,29,FALSE))</f>
        <v/>
      </c>
      <c r="AK147" s="4" t="str">
        <f>IF($H147=0,"",VLOOKUP($G147,Data!$G$3:$BA$2935,30,FALSE))</f>
        <v/>
      </c>
      <c r="AL147" s="4" t="str">
        <f>IF($H147=0,"",VLOOKUP($G147,Data!$G$3:$BA$2935,31,FALSE))</f>
        <v/>
      </c>
      <c r="AM147" s="4" t="str">
        <f>IF($H147=0,"",VLOOKUP($G147,Data!$G$3:$BA$2935,32,FALSE))</f>
        <v/>
      </c>
      <c r="AN147" s="4" t="str">
        <f>IF($H147=0,"",VLOOKUP($G147,Data!$G$3:$BA$2935,33,FALSE))</f>
        <v/>
      </c>
      <c r="AO147" s="4" t="str">
        <f>IF($H147=0,"",VLOOKUP($G147,Data!$G$3:$BA$2935,34,FALSE))</f>
        <v/>
      </c>
      <c r="AP147" s="4" t="str">
        <f>IF($H147=0,"",VLOOKUP($G147,Data!$G$3:$BA$2935,35,FALSE))</f>
        <v/>
      </c>
      <c r="AQ147" s="4" t="str">
        <f>IF($H147=0,"",VLOOKUP($G147,Data!$G$3:$BA$2935,36,FALSE))</f>
        <v/>
      </c>
      <c r="AR147" s="4" t="str">
        <f>IF($H147=0,"",VLOOKUP($G147,Data!$G$3:$BA$2935,37,FALSE))</f>
        <v/>
      </c>
      <c r="AS147" s="4" t="str">
        <f>IF($H147=0,"",VLOOKUP($G147,Data!$G$3:$BA$2935,38,FALSE))</f>
        <v/>
      </c>
      <c r="AT147" s="4" t="str">
        <f>IF($H147=0,"",VLOOKUP($G147,Data!$G$3:$BA$2935,39,FALSE))</f>
        <v/>
      </c>
    </row>
    <row r="148" spans="1:46" x14ac:dyDescent="0.3">
      <c r="A148" s="4">
        <f>PSSE!A157</f>
        <v>927011</v>
      </c>
      <c r="B148" s="4" t="str">
        <f>PSSE!B157</f>
        <v>NOMURA_S1</v>
      </c>
      <c r="C148" s="4">
        <f>PSSE!D157</f>
        <v>6.6</v>
      </c>
      <c r="D148" s="52">
        <f>PSSE!E157</f>
        <v>6.2</v>
      </c>
      <c r="E148" s="52" t="str">
        <f>PSSE!F157</f>
        <v>ND</v>
      </c>
      <c r="F148" s="52">
        <f>PSSE!G157</f>
        <v>1</v>
      </c>
      <c r="G148" s="52" t="str">
        <f t="shared" si="3"/>
        <v>AVR6.66.2ND1</v>
      </c>
      <c r="H148" s="52">
        <f>COUNTIF(Data!$G$3:$BA$2935,AVR!$G148)</f>
        <v>1</v>
      </c>
      <c r="I148" s="52" t="str">
        <f>IF($H148=0,"",VLOOKUP($G148,Data!$G$3:$BA$2935,2,FALSE))</f>
        <v>'ESST4B'</v>
      </c>
      <c r="J148" s="52">
        <f>PSSE!C157</f>
        <v>1</v>
      </c>
      <c r="K148" s="52">
        <f>IF($H148=0,"",VLOOKUP($G148,Data!$G$3:$BA$2935,4,FALSE))</f>
        <v>0</v>
      </c>
      <c r="L148" s="52">
        <f>IF($H148=0,"",VLOOKUP($G148,Data!$G$3:$BA$2935,5,FALSE))</f>
        <v>15</v>
      </c>
      <c r="M148" s="52">
        <f>IF($H148=0,"",VLOOKUP($G148,Data!$G$3:$BA$2935,6,FALSE))</f>
        <v>15</v>
      </c>
      <c r="N148" s="52">
        <f>IF($H148=0,"",VLOOKUP($G148,Data!$G$3:$BA$2935,7,FALSE))</f>
        <v>5</v>
      </c>
      <c r="O148" s="52">
        <f>IF($H148=0,"",VLOOKUP($G148,Data!$G$3:$BA$2935,8,FALSE))</f>
        <v>-0.87</v>
      </c>
      <c r="P148" s="52">
        <f>IF($H148=0,"",VLOOKUP($G148,Data!$G$3:$BA$2935,9,FALSE))</f>
        <v>0</v>
      </c>
      <c r="Q148" s="52">
        <f>IF($H148=0,"",VLOOKUP($G148,Data!$G$3:$BA$2935,10,FALSE))</f>
        <v>1</v>
      </c>
      <c r="R148" s="52">
        <f>IF($H148=0,"",VLOOKUP($G148,Data!$G$3:$BA$2935,11,FALSE))</f>
        <v>0</v>
      </c>
      <c r="S148" s="52">
        <f>IF($H148=0,"",VLOOKUP($G148,Data!$G$3:$BA$2935,12,FALSE))</f>
        <v>99</v>
      </c>
      <c r="T148" s="52">
        <f>IF($H148=0,"",VLOOKUP($G148,Data!$G$3:$BA$2935,13,FALSE))</f>
        <v>-99</v>
      </c>
      <c r="U148" s="52">
        <f>IF($H148=0,"",VLOOKUP($G148,Data!$G$3:$BA$2935,14,FALSE))</f>
        <v>0</v>
      </c>
      <c r="V148" s="52">
        <f>IF($H148=0,"",VLOOKUP($G148,Data!$G$3:$BA$2935,15,FALSE))</f>
        <v>9.3000000000000007</v>
      </c>
      <c r="W148" s="52">
        <f>IF($H148=0,"",VLOOKUP($G148,Data!$G$3:$BA$2935,16,FALSE))</f>
        <v>0</v>
      </c>
      <c r="X148" s="52">
        <f>IF($H148=0,"",VLOOKUP($G148,Data!$G$3:$BA$2935,17,FALSE))</f>
        <v>11.63</v>
      </c>
      <c r="Y148" s="52">
        <f>IF($H148=0,"",VLOOKUP($G148,Data!$G$3:$BA$2935,18,FALSE))</f>
        <v>0.113</v>
      </c>
      <c r="Z148" s="52">
        <f>IF($H148=0,"",VLOOKUP($G148,Data!$G$3:$BA$2935,19,FALSE))</f>
        <v>0.124</v>
      </c>
      <c r="AA148" s="52">
        <f>IF($H148=0,"",VLOOKUP($G148,Data!$G$3:$BA$2935,20,FALSE))</f>
        <v>0</v>
      </c>
      <c r="AB148" s="4" t="str">
        <f>IF($H148=0,"",VLOOKUP($G148,Data!$G$3:$BA$2935,21,FALSE))</f>
        <v>/</v>
      </c>
      <c r="AC148" s="4" t="str">
        <f>IF($H148=0,"",VLOOKUP($G148,Data!$G$3:$BA$2935,22,FALSE))</f>
        <v>/</v>
      </c>
      <c r="AD148" s="4" t="str">
        <f>IF($H148=0,"",VLOOKUP($G148,Data!$G$3:$BA$2935,23,FALSE))</f>
        <v/>
      </c>
      <c r="AE148" s="4" t="str">
        <f>IF($H148=0,"",VLOOKUP($G148,Data!$G$3:$BA$2935,24,FALSE))</f>
        <v/>
      </c>
      <c r="AF148" s="4" t="str">
        <f>IF($H148=0,"",VLOOKUP($G148,Data!$G$3:$BA$2935,25,FALSE))</f>
        <v/>
      </c>
      <c r="AG148" s="4" t="str">
        <f>IF($H148=0,"",VLOOKUP($G148,Data!$G$3:$BA$2935,26,FALSE))</f>
        <v/>
      </c>
      <c r="AH148" s="4" t="str">
        <f>IF($H148=0,"",VLOOKUP($G148,Data!$G$3:$BA$2935,27,FALSE))</f>
        <v/>
      </c>
      <c r="AI148" s="4" t="str">
        <f>IF($H148=0,"",VLOOKUP($G148,Data!$G$3:$BA$2935,28,FALSE))</f>
        <v/>
      </c>
      <c r="AJ148" s="4" t="str">
        <f>IF($H148=0,"",VLOOKUP($G148,Data!$G$3:$BA$2935,29,FALSE))</f>
        <v/>
      </c>
      <c r="AK148" s="4" t="str">
        <f>IF($H148=0,"",VLOOKUP($G148,Data!$G$3:$BA$2935,30,FALSE))</f>
        <v/>
      </c>
      <c r="AL148" s="4" t="str">
        <f>IF($H148=0,"",VLOOKUP($G148,Data!$G$3:$BA$2935,31,FALSE))</f>
        <v/>
      </c>
      <c r="AM148" s="4" t="str">
        <f>IF($H148=0,"",VLOOKUP($G148,Data!$G$3:$BA$2935,32,FALSE))</f>
        <v/>
      </c>
      <c r="AN148" s="4" t="str">
        <f>IF($H148=0,"",VLOOKUP($G148,Data!$G$3:$BA$2935,33,FALSE))</f>
        <v/>
      </c>
      <c r="AO148" s="4" t="str">
        <f>IF($H148=0,"",VLOOKUP($G148,Data!$G$3:$BA$2935,34,FALSE))</f>
        <v/>
      </c>
      <c r="AP148" s="4" t="str">
        <f>IF($H148=0,"",VLOOKUP($G148,Data!$G$3:$BA$2935,35,FALSE))</f>
        <v/>
      </c>
      <c r="AQ148" s="4" t="str">
        <f>IF($H148=0,"",VLOOKUP($G148,Data!$G$3:$BA$2935,36,FALSE))</f>
        <v/>
      </c>
      <c r="AR148" s="4" t="str">
        <f>IF($H148=0,"",VLOOKUP($G148,Data!$G$3:$BA$2935,37,FALSE))</f>
        <v/>
      </c>
      <c r="AS148" s="4" t="str">
        <f>IF($H148=0,"",VLOOKUP($G148,Data!$G$3:$BA$2935,38,FALSE))</f>
        <v/>
      </c>
      <c r="AT148" s="4" t="str">
        <f>IF($H148=0,"",VLOOKUP($G148,Data!$G$3:$BA$2935,39,FALSE))</f>
        <v/>
      </c>
    </row>
    <row r="149" spans="1:46" x14ac:dyDescent="0.3">
      <c r="A149" s="4">
        <f>PSSE!A158</f>
        <v>927011</v>
      </c>
      <c r="B149" s="4" t="str">
        <f>PSSE!B158</f>
        <v>NOMURA_S1</v>
      </c>
      <c r="C149" s="4">
        <f>PSSE!D158</f>
        <v>6.6</v>
      </c>
      <c r="D149" s="52">
        <f>PSSE!E158</f>
        <v>6.2</v>
      </c>
      <c r="E149" s="52" t="str">
        <f>PSSE!F158</f>
        <v>ND</v>
      </c>
      <c r="F149" s="52">
        <f>PSSE!G158</f>
        <v>1</v>
      </c>
      <c r="G149" s="52" t="str">
        <f t="shared" si="3"/>
        <v>AVR6.66.2ND1</v>
      </c>
      <c r="H149" s="52">
        <f>COUNTIF(Data!$G$3:$BA$2935,AVR!$G149)</f>
        <v>1</v>
      </c>
      <c r="I149" s="52" t="str">
        <f>IF($H149=0,"",VLOOKUP($G149,Data!$G$3:$BA$2935,2,FALSE))</f>
        <v>'ESST4B'</v>
      </c>
      <c r="J149" s="52">
        <f>PSSE!C158</f>
        <v>2</v>
      </c>
      <c r="K149" s="52">
        <f>IF($H149=0,"",VLOOKUP($G149,Data!$G$3:$BA$2935,4,FALSE))</f>
        <v>0</v>
      </c>
      <c r="L149" s="52">
        <f>IF($H149=0,"",VLOOKUP($G149,Data!$G$3:$BA$2935,5,FALSE))</f>
        <v>15</v>
      </c>
      <c r="M149" s="52">
        <f>IF($H149=0,"",VLOOKUP($G149,Data!$G$3:$BA$2935,6,FALSE))</f>
        <v>15</v>
      </c>
      <c r="N149" s="52">
        <f>IF($H149=0,"",VLOOKUP($G149,Data!$G$3:$BA$2935,7,FALSE))</f>
        <v>5</v>
      </c>
      <c r="O149" s="52">
        <f>IF($H149=0,"",VLOOKUP($G149,Data!$G$3:$BA$2935,8,FALSE))</f>
        <v>-0.87</v>
      </c>
      <c r="P149" s="52">
        <f>IF($H149=0,"",VLOOKUP($G149,Data!$G$3:$BA$2935,9,FALSE))</f>
        <v>0</v>
      </c>
      <c r="Q149" s="52">
        <f>IF($H149=0,"",VLOOKUP($G149,Data!$G$3:$BA$2935,10,FALSE))</f>
        <v>1</v>
      </c>
      <c r="R149" s="52">
        <f>IF($H149=0,"",VLOOKUP($G149,Data!$G$3:$BA$2935,11,FALSE))</f>
        <v>0</v>
      </c>
      <c r="S149" s="52">
        <f>IF($H149=0,"",VLOOKUP($G149,Data!$G$3:$BA$2935,12,FALSE))</f>
        <v>99</v>
      </c>
      <c r="T149" s="52">
        <f>IF($H149=0,"",VLOOKUP($G149,Data!$G$3:$BA$2935,13,FALSE))</f>
        <v>-99</v>
      </c>
      <c r="U149" s="52">
        <f>IF($H149=0,"",VLOOKUP($G149,Data!$G$3:$BA$2935,14,FALSE))</f>
        <v>0</v>
      </c>
      <c r="V149" s="52">
        <f>IF($H149=0,"",VLOOKUP($G149,Data!$G$3:$BA$2935,15,FALSE))</f>
        <v>9.3000000000000007</v>
      </c>
      <c r="W149" s="52">
        <f>IF($H149=0,"",VLOOKUP($G149,Data!$G$3:$BA$2935,16,FALSE))</f>
        <v>0</v>
      </c>
      <c r="X149" s="52">
        <f>IF($H149=0,"",VLOOKUP($G149,Data!$G$3:$BA$2935,17,FALSE))</f>
        <v>11.63</v>
      </c>
      <c r="Y149" s="52">
        <f>IF($H149=0,"",VLOOKUP($G149,Data!$G$3:$BA$2935,18,FALSE))</f>
        <v>0.113</v>
      </c>
      <c r="Z149" s="52">
        <f>IF($H149=0,"",VLOOKUP($G149,Data!$G$3:$BA$2935,19,FALSE))</f>
        <v>0.124</v>
      </c>
      <c r="AA149" s="52">
        <f>IF($H149=0,"",VLOOKUP($G149,Data!$G$3:$BA$2935,20,FALSE))</f>
        <v>0</v>
      </c>
      <c r="AB149" s="4" t="str">
        <f>IF($H149=0,"",VLOOKUP($G149,Data!$G$3:$BA$2935,21,FALSE))</f>
        <v>/</v>
      </c>
      <c r="AC149" s="4" t="str">
        <f>IF($H149=0,"",VLOOKUP($G149,Data!$G$3:$BA$2935,22,FALSE))</f>
        <v>/</v>
      </c>
      <c r="AD149" s="4" t="str">
        <f>IF($H149=0,"",VLOOKUP($G149,Data!$G$3:$BA$2935,23,FALSE))</f>
        <v/>
      </c>
      <c r="AE149" s="4" t="str">
        <f>IF($H149=0,"",VLOOKUP($G149,Data!$G$3:$BA$2935,24,FALSE))</f>
        <v/>
      </c>
      <c r="AF149" s="4" t="str">
        <f>IF($H149=0,"",VLOOKUP($G149,Data!$G$3:$BA$2935,25,FALSE))</f>
        <v/>
      </c>
      <c r="AG149" s="4" t="str">
        <f>IF($H149=0,"",VLOOKUP($G149,Data!$G$3:$BA$2935,26,FALSE))</f>
        <v/>
      </c>
      <c r="AH149" s="4" t="str">
        <f>IF($H149=0,"",VLOOKUP($G149,Data!$G$3:$BA$2935,27,FALSE))</f>
        <v/>
      </c>
      <c r="AI149" s="4" t="str">
        <f>IF($H149=0,"",VLOOKUP($G149,Data!$G$3:$BA$2935,28,FALSE))</f>
        <v/>
      </c>
      <c r="AJ149" s="4" t="str">
        <f>IF($H149=0,"",VLOOKUP($G149,Data!$G$3:$BA$2935,29,FALSE))</f>
        <v/>
      </c>
      <c r="AK149" s="4" t="str">
        <f>IF($H149=0,"",VLOOKUP($G149,Data!$G$3:$BA$2935,30,FALSE))</f>
        <v/>
      </c>
      <c r="AL149" s="4" t="str">
        <f>IF($H149=0,"",VLOOKUP($G149,Data!$G$3:$BA$2935,31,FALSE))</f>
        <v/>
      </c>
      <c r="AM149" s="4" t="str">
        <f>IF($H149=0,"",VLOOKUP($G149,Data!$G$3:$BA$2935,32,FALSE))</f>
        <v/>
      </c>
      <c r="AN149" s="4" t="str">
        <f>IF($H149=0,"",VLOOKUP($G149,Data!$G$3:$BA$2935,33,FALSE))</f>
        <v/>
      </c>
      <c r="AO149" s="4" t="str">
        <f>IF($H149=0,"",VLOOKUP($G149,Data!$G$3:$BA$2935,34,FALSE))</f>
        <v/>
      </c>
      <c r="AP149" s="4" t="str">
        <f>IF($H149=0,"",VLOOKUP($G149,Data!$G$3:$BA$2935,35,FALSE))</f>
        <v/>
      </c>
      <c r="AQ149" s="4" t="str">
        <f>IF($H149=0,"",VLOOKUP($G149,Data!$G$3:$BA$2935,36,FALSE))</f>
        <v/>
      </c>
      <c r="AR149" s="4" t="str">
        <f>IF($H149=0,"",VLOOKUP($G149,Data!$G$3:$BA$2935,37,FALSE))</f>
        <v/>
      </c>
      <c r="AS149" s="4" t="str">
        <f>IF($H149=0,"",VLOOKUP($G149,Data!$G$3:$BA$2935,38,FALSE))</f>
        <v/>
      </c>
      <c r="AT149" s="4" t="str">
        <f>IF($H149=0,"",VLOOKUP($G149,Data!$G$3:$BA$2935,39,FALSE))</f>
        <v/>
      </c>
    </row>
    <row r="150" spans="1:46" x14ac:dyDescent="0.3">
      <c r="A150" s="4">
        <f>PSSE!A159</f>
        <v>927011</v>
      </c>
      <c r="B150" s="4" t="str">
        <f>PSSE!B159</f>
        <v>NOMURA_S1</v>
      </c>
      <c r="C150" s="4">
        <f>PSSE!D159</f>
        <v>6.6</v>
      </c>
      <c r="D150" s="52">
        <f>PSSE!E159</f>
        <v>6.2</v>
      </c>
      <c r="E150" s="52" t="str">
        <f>PSSE!F159</f>
        <v>ND</v>
      </c>
      <c r="F150" s="52">
        <f>PSSE!G159</f>
        <v>1</v>
      </c>
      <c r="G150" s="52" t="str">
        <f t="shared" si="3"/>
        <v>AVR6.66.2ND1</v>
      </c>
      <c r="H150" s="52">
        <f>COUNTIF(Data!$G$3:$BA$2935,AVR!$G150)</f>
        <v>1</v>
      </c>
      <c r="I150" s="52" t="str">
        <f>IF($H150=0,"",VLOOKUP($G150,Data!$G$3:$BA$2935,2,FALSE))</f>
        <v>'ESST4B'</v>
      </c>
      <c r="J150" s="52">
        <f>PSSE!C159</f>
        <v>3</v>
      </c>
      <c r="K150" s="52">
        <f>IF($H150=0,"",VLOOKUP($G150,Data!$G$3:$BA$2935,4,FALSE))</f>
        <v>0</v>
      </c>
      <c r="L150" s="52">
        <f>IF($H150=0,"",VLOOKUP($G150,Data!$G$3:$BA$2935,5,FALSE))</f>
        <v>15</v>
      </c>
      <c r="M150" s="52">
        <f>IF($H150=0,"",VLOOKUP($G150,Data!$G$3:$BA$2935,6,FALSE))</f>
        <v>15</v>
      </c>
      <c r="N150" s="52">
        <f>IF($H150=0,"",VLOOKUP($G150,Data!$G$3:$BA$2935,7,FALSE))</f>
        <v>5</v>
      </c>
      <c r="O150" s="52">
        <f>IF($H150=0,"",VLOOKUP($G150,Data!$G$3:$BA$2935,8,FALSE))</f>
        <v>-0.87</v>
      </c>
      <c r="P150" s="52">
        <f>IF($H150=0,"",VLOOKUP($G150,Data!$G$3:$BA$2935,9,FALSE))</f>
        <v>0</v>
      </c>
      <c r="Q150" s="52">
        <f>IF($H150=0,"",VLOOKUP($G150,Data!$G$3:$BA$2935,10,FALSE))</f>
        <v>1</v>
      </c>
      <c r="R150" s="52">
        <f>IF($H150=0,"",VLOOKUP($G150,Data!$G$3:$BA$2935,11,FALSE))</f>
        <v>0</v>
      </c>
      <c r="S150" s="52">
        <f>IF($H150=0,"",VLOOKUP($G150,Data!$G$3:$BA$2935,12,FALSE))</f>
        <v>99</v>
      </c>
      <c r="T150" s="52">
        <f>IF($H150=0,"",VLOOKUP($G150,Data!$G$3:$BA$2935,13,FALSE))</f>
        <v>-99</v>
      </c>
      <c r="U150" s="52">
        <f>IF($H150=0,"",VLOOKUP($G150,Data!$G$3:$BA$2935,14,FALSE))</f>
        <v>0</v>
      </c>
      <c r="V150" s="52">
        <f>IF($H150=0,"",VLOOKUP($G150,Data!$G$3:$BA$2935,15,FALSE))</f>
        <v>9.3000000000000007</v>
      </c>
      <c r="W150" s="52">
        <f>IF($H150=0,"",VLOOKUP($G150,Data!$G$3:$BA$2935,16,FALSE))</f>
        <v>0</v>
      </c>
      <c r="X150" s="52">
        <f>IF($H150=0,"",VLOOKUP($G150,Data!$G$3:$BA$2935,17,FALSE))</f>
        <v>11.63</v>
      </c>
      <c r="Y150" s="52">
        <f>IF($H150=0,"",VLOOKUP($G150,Data!$G$3:$BA$2935,18,FALSE))</f>
        <v>0.113</v>
      </c>
      <c r="Z150" s="52">
        <f>IF($H150=0,"",VLOOKUP($G150,Data!$G$3:$BA$2935,19,FALSE))</f>
        <v>0.124</v>
      </c>
      <c r="AA150" s="52">
        <f>IF($H150=0,"",VLOOKUP($G150,Data!$G$3:$BA$2935,20,FALSE))</f>
        <v>0</v>
      </c>
      <c r="AB150" s="4" t="str">
        <f>IF($H150=0,"",VLOOKUP($G150,Data!$G$3:$BA$2935,21,FALSE))</f>
        <v>/</v>
      </c>
      <c r="AC150" s="4" t="str">
        <f>IF($H150=0,"",VLOOKUP($G150,Data!$G$3:$BA$2935,22,FALSE))</f>
        <v>/</v>
      </c>
      <c r="AD150" s="4" t="str">
        <f>IF($H150=0,"",VLOOKUP($G150,Data!$G$3:$BA$2935,23,FALSE))</f>
        <v/>
      </c>
      <c r="AE150" s="4" t="str">
        <f>IF($H150=0,"",VLOOKUP($G150,Data!$G$3:$BA$2935,24,FALSE))</f>
        <v/>
      </c>
      <c r="AF150" s="4" t="str">
        <f>IF($H150=0,"",VLOOKUP($G150,Data!$G$3:$BA$2935,25,FALSE))</f>
        <v/>
      </c>
      <c r="AG150" s="4" t="str">
        <f>IF($H150=0,"",VLOOKUP($G150,Data!$G$3:$BA$2935,26,FALSE))</f>
        <v/>
      </c>
      <c r="AH150" s="4" t="str">
        <f>IF($H150=0,"",VLOOKUP($G150,Data!$G$3:$BA$2935,27,FALSE))</f>
        <v/>
      </c>
      <c r="AI150" s="4" t="str">
        <f>IF($H150=0,"",VLOOKUP($G150,Data!$G$3:$BA$2935,28,FALSE))</f>
        <v/>
      </c>
      <c r="AJ150" s="4" t="str">
        <f>IF($H150=0,"",VLOOKUP($G150,Data!$G$3:$BA$2935,29,FALSE))</f>
        <v/>
      </c>
      <c r="AK150" s="4" t="str">
        <f>IF($H150=0,"",VLOOKUP($G150,Data!$G$3:$BA$2935,30,FALSE))</f>
        <v/>
      </c>
      <c r="AL150" s="4" t="str">
        <f>IF($H150=0,"",VLOOKUP($G150,Data!$G$3:$BA$2935,31,FALSE))</f>
        <v/>
      </c>
      <c r="AM150" s="4" t="str">
        <f>IF($H150=0,"",VLOOKUP($G150,Data!$G$3:$BA$2935,32,FALSE))</f>
        <v/>
      </c>
      <c r="AN150" s="4" t="str">
        <f>IF($H150=0,"",VLOOKUP($G150,Data!$G$3:$BA$2935,33,FALSE))</f>
        <v/>
      </c>
      <c r="AO150" s="4" t="str">
        <f>IF($H150=0,"",VLOOKUP($G150,Data!$G$3:$BA$2935,34,FALSE))</f>
        <v/>
      </c>
      <c r="AP150" s="4" t="str">
        <f>IF($H150=0,"",VLOOKUP($G150,Data!$G$3:$BA$2935,35,FALSE))</f>
        <v/>
      </c>
      <c r="AQ150" s="4" t="str">
        <f>IF($H150=0,"",VLOOKUP($G150,Data!$G$3:$BA$2935,36,FALSE))</f>
        <v/>
      </c>
      <c r="AR150" s="4" t="str">
        <f>IF($H150=0,"",VLOOKUP($G150,Data!$G$3:$BA$2935,37,FALSE))</f>
        <v/>
      </c>
      <c r="AS150" s="4" t="str">
        <f>IF($H150=0,"",VLOOKUP($G150,Data!$G$3:$BA$2935,38,FALSE))</f>
        <v/>
      </c>
      <c r="AT150" s="4" t="str">
        <f>IF($H150=0,"",VLOOKUP($G150,Data!$G$3:$BA$2935,39,FALSE))</f>
        <v/>
      </c>
    </row>
    <row r="151" spans="1:46" x14ac:dyDescent="0.3">
      <c r="A151" s="4">
        <f>PSSE!A160</f>
        <v>927011</v>
      </c>
      <c r="B151" s="4" t="str">
        <f>PSSE!B160</f>
        <v>NOMURA_S1</v>
      </c>
      <c r="C151" s="4">
        <f>PSSE!D160</f>
        <v>6.6</v>
      </c>
      <c r="D151" s="52">
        <f>PSSE!E160</f>
        <v>6.2</v>
      </c>
      <c r="E151" s="52" t="str">
        <f>PSSE!F160</f>
        <v>ND</v>
      </c>
      <c r="F151" s="52">
        <f>PSSE!G160</f>
        <v>1</v>
      </c>
      <c r="G151" s="52" t="str">
        <f t="shared" si="3"/>
        <v>AVR6.66.2ND1</v>
      </c>
      <c r="H151" s="52">
        <f>COUNTIF(Data!$G$3:$BA$2935,AVR!$G151)</f>
        <v>1</v>
      </c>
      <c r="I151" s="52" t="str">
        <f>IF($H151=0,"",VLOOKUP($G151,Data!$G$3:$BA$2935,2,FALSE))</f>
        <v>'ESST4B'</v>
      </c>
      <c r="J151" s="52">
        <f>PSSE!C160</f>
        <v>4</v>
      </c>
      <c r="K151" s="52">
        <f>IF($H151=0,"",VLOOKUP($G151,Data!$G$3:$BA$2935,4,FALSE))</f>
        <v>0</v>
      </c>
      <c r="L151" s="52">
        <f>IF($H151=0,"",VLOOKUP($G151,Data!$G$3:$BA$2935,5,FALSE))</f>
        <v>15</v>
      </c>
      <c r="M151" s="52">
        <f>IF($H151=0,"",VLOOKUP($G151,Data!$G$3:$BA$2935,6,FALSE))</f>
        <v>15</v>
      </c>
      <c r="N151" s="52">
        <f>IF($H151=0,"",VLOOKUP($G151,Data!$G$3:$BA$2935,7,FALSE))</f>
        <v>5</v>
      </c>
      <c r="O151" s="52">
        <f>IF($H151=0,"",VLOOKUP($G151,Data!$G$3:$BA$2935,8,FALSE))</f>
        <v>-0.87</v>
      </c>
      <c r="P151" s="52">
        <f>IF($H151=0,"",VLOOKUP($G151,Data!$G$3:$BA$2935,9,FALSE))</f>
        <v>0</v>
      </c>
      <c r="Q151" s="52">
        <f>IF($H151=0,"",VLOOKUP($G151,Data!$G$3:$BA$2935,10,FALSE))</f>
        <v>1</v>
      </c>
      <c r="R151" s="52">
        <f>IF($H151=0,"",VLOOKUP($G151,Data!$G$3:$BA$2935,11,FALSE))</f>
        <v>0</v>
      </c>
      <c r="S151" s="52">
        <f>IF($H151=0,"",VLOOKUP($G151,Data!$G$3:$BA$2935,12,FALSE))</f>
        <v>99</v>
      </c>
      <c r="T151" s="52">
        <f>IF($H151=0,"",VLOOKUP($G151,Data!$G$3:$BA$2935,13,FALSE))</f>
        <v>-99</v>
      </c>
      <c r="U151" s="52">
        <f>IF($H151=0,"",VLOOKUP($G151,Data!$G$3:$BA$2935,14,FALSE))</f>
        <v>0</v>
      </c>
      <c r="V151" s="52">
        <f>IF($H151=0,"",VLOOKUP($G151,Data!$G$3:$BA$2935,15,FALSE))</f>
        <v>9.3000000000000007</v>
      </c>
      <c r="W151" s="52">
        <f>IF($H151=0,"",VLOOKUP($G151,Data!$G$3:$BA$2935,16,FALSE))</f>
        <v>0</v>
      </c>
      <c r="X151" s="52">
        <f>IF($H151=0,"",VLOOKUP($G151,Data!$G$3:$BA$2935,17,FALSE))</f>
        <v>11.63</v>
      </c>
      <c r="Y151" s="52">
        <f>IF($H151=0,"",VLOOKUP($G151,Data!$G$3:$BA$2935,18,FALSE))</f>
        <v>0.113</v>
      </c>
      <c r="Z151" s="52">
        <f>IF($H151=0,"",VLOOKUP($G151,Data!$G$3:$BA$2935,19,FALSE))</f>
        <v>0.124</v>
      </c>
      <c r="AA151" s="52">
        <f>IF($H151=0,"",VLOOKUP($G151,Data!$G$3:$BA$2935,20,FALSE))</f>
        <v>0</v>
      </c>
      <c r="AB151" s="4" t="str">
        <f>IF($H151=0,"",VLOOKUP($G151,Data!$G$3:$BA$2935,21,FALSE))</f>
        <v>/</v>
      </c>
      <c r="AC151" s="4" t="str">
        <f>IF($H151=0,"",VLOOKUP($G151,Data!$G$3:$BA$2935,22,FALSE))</f>
        <v>/</v>
      </c>
      <c r="AD151" s="4" t="str">
        <f>IF($H151=0,"",VLOOKUP($G151,Data!$G$3:$BA$2935,23,FALSE))</f>
        <v/>
      </c>
      <c r="AE151" s="4" t="str">
        <f>IF($H151=0,"",VLOOKUP($G151,Data!$G$3:$BA$2935,24,FALSE))</f>
        <v/>
      </c>
      <c r="AF151" s="4" t="str">
        <f>IF($H151=0,"",VLOOKUP($G151,Data!$G$3:$BA$2935,25,FALSE))</f>
        <v/>
      </c>
      <c r="AG151" s="4" t="str">
        <f>IF($H151=0,"",VLOOKUP($G151,Data!$G$3:$BA$2935,26,FALSE))</f>
        <v/>
      </c>
      <c r="AH151" s="4" t="str">
        <f>IF($H151=0,"",VLOOKUP($G151,Data!$G$3:$BA$2935,27,FALSE))</f>
        <v/>
      </c>
      <c r="AI151" s="4" t="str">
        <f>IF($H151=0,"",VLOOKUP($G151,Data!$G$3:$BA$2935,28,FALSE))</f>
        <v/>
      </c>
      <c r="AJ151" s="4" t="str">
        <f>IF($H151=0,"",VLOOKUP($G151,Data!$G$3:$BA$2935,29,FALSE))</f>
        <v/>
      </c>
      <c r="AK151" s="4" t="str">
        <f>IF($H151=0,"",VLOOKUP($G151,Data!$G$3:$BA$2935,30,FALSE))</f>
        <v/>
      </c>
      <c r="AL151" s="4" t="str">
        <f>IF($H151=0,"",VLOOKUP($G151,Data!$G$3:$BA$2935,31,FALSE))</f>
        <v/>
      </c>
      <c r="AM151" s="4" t="str">
        <f>IF($H151=0,"",VLOOKUP($G151,Data!$G$3:$BA$2935,32,FALSE))</f>
        <v/>
      </c>
      <c r="AN151" s="4" t="str">
        <f>IF($H151=0,"",VLOOKUP($G151,Data!$G$3:$BA$2935,33,FALSE))</f>
        <v/>
      </c>
      <c r="AO151" s="4" t="str">
        <f>IF($H151=0,"",VLOOKUP($G151,Data!$G$3:$BA$2935,34,FALSE))</f>
        <v/>
      </c>
      <c r="AP151" s="4" t="str">
        <f>IF($H151=0,"",VLOOKUP($G151,Data!$G$3:$BA$2935,35,FALSE))</f>
        <v/>
      </c>
      <c r="AQ151" s="4" t="str">
        <f>IF($H151=0,"",VLOOKUP($G151,Data!$G$3:$BA$2935,36,FALSE))</f>
        <v/>
      </c>
      <c r="AR151" s="4" t="str">
        <f>IF($H151=0,"",VLOOKUP($G151,Data!$G$3:$BA$2935,37,FALSE))</f>
        <v/>
      </c>
      <c r="AS151" s="4" t="str">
        <f>IF($H151=0,"",VLOOKUP($G151,Data!$G$3:$BA$2935,38,FALSE))</f>
        <v/>
      </c>
      <c r="AT151" s="4" t="str">
        <f>IF($H151=0,"",VLOOKUP($G151,Data!$G$3:$BA$2935,39,FALSE))</f>
        <v/>
      </c>
    </row>
    <row r="152" spans="1:46" x14ac:dyDescent="0.3">
      <c r="A152" s="4">
        <f>PSSE!A161</f>
        <v>927012</v>
      </c>
      <c r="B152" s="4" t="str">
        <f>PSSE!B161</f>
        <v>NOMURA_S2</v>
      </c>
      <c r="C152" s="4">
        <f>PSSE!D161</f>
        <v>6.6</v>
      </c>
      <c r="D152" s="52">
        <f>PSSE!E161</f>
        <v>6.2</v>
      </c>
      <c r="E152" s="52" t="str">
        <f>PSSE!F161</f>
        <v>ND</v>
      </c>
      <c r="F152" s="52">
        <f>PSSE!G161</f>
        <v>1</v>
      </c>
      <c r="G152" s="52" t="str">
        <f t="shared" si="3"/>
        <v>AVR6.66.2ND1</v>
      </c>
      <c r="H152" s="52">
        <f>COUNTIF(Data!$G$3:$BA$2935,AVR!$G152)</f>
        <v>1</v>
      </c>
      <c r="I152" s="52" t="str">
        <f>IF($H152=0,"",VLOOKUP($G152,Data!$G$3:$BA$2935,2,FALSE))</f>
        <v>'ESST4B'</v>
      </c>
      <c r="J152" s="52">
        <f>PSSE!C161</f>
        <v>1</v>
      </c>
      <c r="K152" s="52">
        <f>IF($H152=0,"",VLOOKUP($G152,Data!$G$3:$BA$2935,4,FALSE))</f>
        <v>0</v>
      </c>
      <c r="L152" s="52">
        <f>IF($H152=0,"",VLOOKUP($G152,Data!$G$3:$BA$2935,5,FALSE))</f>
        <v>15</v>
      </c>
      <c r="M152" s="52">
        <f>IF($H152=0,"",VLOOKUP($G152,Data!$G$3:$BA$2935,6,FALSE))</f>
        <v>15</v>
      </c>
      <c r="N152" s="52">
        <f>IF($H152=0,"",VLOOKUP($G152,Data!$G$3:$BA$2935,7,FALSE))</f>
        <v>5</v>
      </c>
      <c r="O152" s="52">
        <f>IF($H152=0,"",VLOOKUP($G152,Data!$G$3:$BA$2935,8,FALSE))</f>
        <v>-0.87</v>
      </c>
      <c r="P152" s="52">
        <f>IF($H152=0,"",VLOOKUP($G152,Data!$G$3:$BA$2935,9,FALSE))</f>
        <v>0</v>
      </c>
      <c r="Q152" s="52">
        <f>IF($H152=0,"",VLOOKUP($G152,Data!$G$3:$BA$2935,10,FALSE))</f>
        <v>1</v>
      </c>
      <c r="R152" s="52">
        <f>IF($H152=0,"",VLOOKUP($G152,Data!$G$3:$BA$2935,11,FALSE))</f>
        <v>0</v>
      </c>
      <c r="S152" s="52">
        <f>IF($H152=0,"",VLOOKUP($G152,Data!$G$3:$BA$2935,12,FALSE))</f>
        <v>99</v>
      </c>
      <c r="T152" s="52">
        <f>IF($H152=0,"",VLOOKUP($G152,Data!$G$3:$BA$2935,13,FALSE))</f>
        <v>-99</v>
      </c>
      <c r="U152" s="52">
        <f>IF($H152=0,"",VLOOKUP($G152,Data!$G$3:$BA$2935,14,FALSE))</f>
        <v>0</v>
      </c>
      <c r="V152" s="52">
        <f>IF($H152=0,"",VLOOKUP($G152,Data!$G$3:$BA$2935,15,FALSE))</f>
        <v>9.3000000000000007</v>
      </c>
      <c r="W152" s="52">
        <f>IF($H152=0,"",VLOOKUP($G152,Data!$G$3:$BA$2935,16,FALSE))</f>
        <v>0</v>
      </c>
      <c r="X152" s="52">
        <f>IF($H152=0,"",VLOOKUP($G152,Data!$G$3:$BA$2935,17,FALSE))</f>
        <v>11.63</v>
      </c>
      <c r="Y152" s="52">
        <f>IF($H152=0,"",VLOOKUP($G152,Data!$G$3:$BA$2935,18,FALSE))</f>
        <v>0.113</v>
      </c>
      <c r="Z152" s="52">
        <f>IF($H152=0,"",VLOOKUP($G152,Data!$G$3:$BA$2935,19,FALSE))</f>
        <v>0.124</v>
      </c>
      <c r="AA152" s="52">
        <f>IF($H152=0,"",VLOOKUP($G152,Data!$G$3:$BA$2935,20,FALSE))</f>
        <v>0</v>
      </c>
      <c r="AB152" s="4" t="str">
        <f>IF($H152=0,"",VLOOKUP($G152,Data!$G$3:$BA$2935,21,FALSE))</f>
        <v>/</v>
      </c>
      <c r="AC152" s="4" t="str">
        <f>IF($H152=0,"",VLOOKUP($G152,Data!$G$3:$BA$2935,22,FALSE))</f>
        <v>/</v>
      </c>
      <c r="AD152" s="4" t="str">
        <f>IF($H152=0,"",VLOOKUP($G152,Data!$G$3:$BA$2935,23,FALSE))</f>
        <v/>
      </c>
      <c r="AE152" s="4" t="str">
        <f>IF($H152=0,"",VLOOKUP($G152,Data!$G$3:$BA$2935,24,FALSE))</f>
        <v/>
      </c>
      <c r="AF152" s="4" t="str">
        <f>IF($H152=0,"",VLOOKUP($G152,Data!$G$3:$BA$2935,25,FALSE))</f>
        <v/>
      </c>
      <c r="AG152" s="4" t="str">
        <f>IF($H152=0,"",VLOOKUP($G152,Data!$G$3:$BA$2935,26,FALSE))</f>
        <v/>
      </c>
      <c r="AH152" s="4" t="str">
        <f>IF($H152=0,"",VLOOKUP($G152,Data!$G$3:$BA$2935,27,FALSE))</f>
        <v/>
      </c>
      <c r="AI152" s="4" t="str">
        <f>IF($H152=0,"",VLOOKUP($G152,Data!$G$3:$BA$2935,28,FALSE))</f>
        <v/>
      </c>
      <c r="AJ152" s="4" t="str">
        <f>IF($H152=0,"",VLOOKUP($G152,Data!$G$3:$BA$2935,29,FALSE))</f>
        <v/>
      </c>
      <c r="AK152" s="4" t="str">
        <f>IF($H152=0,"",VLOOKUP($G152,Data!$G$3:$BA$2935,30,FALSE))</f>
        <v/>
      </c>
      <c r="AL152" s="4" t="str">
        <f>IF($H152=0,"",VLOOKUP($G152,Data!$G$3:$BA$2935,31,FALSE))</f>
        <v/>
      </c>
      <c r="AM152" s="4" t="str">
        <f>IF($H152=0,"",VLOOKUP($G152,Data!$G$3:$BA$2935,32,FALSE))</f>
        <v/>
      </c>
      <c r="AN152" s="4" t="str">
        <f>IF($H152=0,"",VLOOKUP($G152,Data!$G$3:$BA$2935,33,FALSE))</f>
        <v/>
      </c>
      <c r="AO152" s="4" t="str">
        <f>IF($H152=0,"",VLOOKUP($G152,Data!$G$3:$BA$2935,34,FALSE))</f>
        <v/>
      </c>
      <c r="AP152" s="4" t="str">
        <f>IF($H152=0,"",VLOOKUP($G152,Data!$G$3:$BA$2935,35,FALSE))</f>
        <v/>
      </c>
      <c r="AQ152" s="4" t="str">
        <f>IF($H152=0,"",VLOOKUP($G152,Data!$G$3:$BA$2935,36,FALSE))</f>
        <v/>
      </c>
      <c r="AR152" s="4" t="str">
        <f>IF($H152=0,"",VLOOKUP($G152,Data!$G$3:$BA$2935,37,FALSE))</f>
        <v/>
      </c>
      <c r="AS152" s="4" t="str">
        <f>IF($H152=0,"",VLOOKUP($G152,Data!$G$3:$BA$2935,38,FALSE))</f>
        <v/>
      </c>
      <c r="AT152" s="4" t="str">
        <f>IF($H152=0,"",VLOOKUP($G152,Data!$G$3:$BA$2935,39,FALSE))</f>
        <v/>
      </c>
    </row>
    <row r="153" spans="1:46" x14ac:dyDescent="0.3">
      <c r="A153" s="4">
        <f>PSSE!A162</f>
        <v>927013</v>
      </c>
      <c r="B153" s="4" t="str">
        <f>PSSE!B162</f>
        <v>NOMURA_S3</v>
      </c>
      <c r="C153" s="4">
        <f>PSSE!D162</f>
        <v>6.6</v>
      </c>
      <c r="D153" s="52">
        <f>PSSE!E162</f>
        <v>6.2</v>
      </c>
      <c r="E153" s="52" t="str">
        <f>PSSE!F162</f>
        <v>ND</v>
      </c>
      <c r="F153" s="52">
        <f>PSSE!G162</f>
        <v>1</v>
      </c>
      <c r="G153" s="52" t="str">
        <f t="shared" si="3"/>
        <v>AVR6.66.2ND1</v>
      </c>
      <c r="H153" s="52">
        <f>COUNTIF(Data!$G$3:$BA$2935,AVR!$G153)</f>
        <v>1</v>
      </c>
      <c r="I153" s="52" t="str">
        <f>IF($H153=0,"",VLOOKUP($G153,Data!$G$3:$BA$2935,2,FALSE))</f>
        <v>'ESST4B'</v>
      </c>
      <c r="J153" s="52">
        <f>PSSE!C162</f>
        <v>1</v>
      </c>
      <c r="K153" s="52">
        <f>IF($H153=0,"",VLOOKUP($G153,Data!$G$3:$BA$2935,4,FALSE))</f>
        <v>0</v>
      </c>
      <c r="L153" s="52">
        <f>IF($H153=0,"",VLOOKUP($G153,Data!$G$3:$BA$2935,5,FALSE))</f>
        <v>15</v>
      </c>
      <c r="M153" s="52">
        <f>IF($H153=0,"",VLOOKUP($G153,Data!$G$3:$BA$2935,6,FALSE))</f>
        <v>15</v>
      </c>
      <c r="N153" s="52">
        <f>IF($H153=0,"",VLOOKUP($G153,Data!$G$3:$BA$2935,7,FALSE))</f>
        <v>5</v>
      </c>
      <c r="O153" s="52">
        <f>IF($H153=0,"",VLOOKUP($G153,Data!$G$3:$BA$2935,8,FALSE))</f>
        <v>-0.87</v>
      </c>
      <c r="P153" s="52">
        <f>IF($H153=0,"",VLOOKUP($G153,Data!$G$3:$BA$2935,9,FALSE))</f>
        <v>0</v>
      </c>
      <c r="Q153" s="52">
        <f>IF($H153=0,"",VLOOKUP($G153,Data!$G$3:$BA$2935,10,FALSE))</f>
        <v>1</v>
      </c>
      <c r="R153" s="52">
        <f>IF($H153=0,"",VLOOKUP($G153,Data!$G$3:$BA$2935,11,FALSE))</f>
        <v>0</v>
      </c>
      <c r="S153" s="52">
        <f>IF($H153=0,"",VLOOKUP($G153,Data!$G$3:$BA$2935,12,FALSE))</f>
        <v>99</v>
      </c>
      <c r="T153" s="52">
        <f>IF($H153=0,"",VLOOKUP($G153,Data!$G$3:$BA$2935,13,FALSE))</f>
        <v>-99</v>
      </c>
      <c r="U153" s="52">
        <f>IF($H153=0,"",VLOOKUP($G153,Data!$G$3:$BA$2935,14,FALSE))</f>
        <v>0</v>
      </c>
      <c r="V153" s="52">
        <f>IF($H153=0,"",VLOOKUP($G153,Data!$G$3:$BA$2935,15,FALSE))</f>
        <v>9.3000000000000007</v>
      </c>
      <c r="W153" s="52">
        <f>IF($H153=0,"",VLOOKUP($G153,Data!$G$3:$BA$2935,16,FALSE))</f>
        <v>0</v>
      </c>
      <c r="X153" s="52">
        <f>IF($H153=0,"",VLOOKUP($G153,Data!$G$3:$BA$2935,17,FALSE))</f>
        <v>11.63</v>
      </c>
      <c r="Y153" s="52">
        <f>IF($H153=0,"",VLOOKUP($G153,Data!$G$3:$BA$2935,18,FALSE))</f>
        <v>0.113</v>
      </c>
      <c r="Z153" s="52">
        <f>IF($H153=0,"",VLOOKUP($G153,Data!$G$3:$BA$2935,19,FALSE))</f>
        <v>0.124</v>
      </c>
      <c r="AA153" s="52">
        <f>IF($H153=0,"",VLOOKUP($G153,Data!$G$3:$BA$2935,20,FALSE))</f>
        <v>0</v>
      </c>
      <c r="AB153" s="4" t="str">
        <f>IF($H153=0,"",VLOOKUP($G153,Data!$G$3:$BA$2935,21,FALSE))</f>
        <v>/</v>
      </c>
      <c r="AC153" s="4" t="str">
        <f>IF($H153=0,"",VLOOKUP($G153,Data!$G$3:$BA$2935,22,FALSE))</f>
        <v>/</v>
      </c>
      <c r="AD153" s="4" t="str">
        <f>IF($H153=0,"",VLOOKUP($G153,Data!$G$3:$BA$2935,23,FALSE))</f>
        <v/>
      </c>
      <c r="AE153" s="4" t="str">
        <f>IF($H153=0,"",VLOOKUP($G153,Data!$G$3:$BA$2935,24,FALSE))</f>
        <v/>
      </c>
      <c r="AF153" s="4" t="str">
        <f>IF($H153=0,"",VLOOKUP($G153,Data!$G$3:$BA$2935,25,FALSE))</f>
        <v/>
      </c>
      <c r="AG153" s="4" t="str">
        <f>IF($H153=0,"",VLOOKUP($G153,Data!$G$3:$BA$2935,26,FALSE))</f>
        <v/>
      </c>
      <c r="AH153" s="4" t="str">
        <f>IF($H153=0,"",VLOOKUP($G153,Data!$G$3:$BA$2935,27,FALSE))</f>
        <v/>
      </c>
      <c r="AI153" s="4" t="str">
        <f>IF($H153=0,"",VLOOKUP($G153,Data!$G$3:$BA$2935,28,FALSE))</f>
        <v/>
      </c>
      <c r="AJ153" s="4" t="str">
        <f>IF($H153=0,"",VLOOKUP($G153,Data!$G$3:$BA$2935,29,FALSE))</f>
        <v/>
      </c>
      <c r="AK153" s="4" t="str">
        <f>IF($H153=0,"",VLOOKUP($G153,Data!$G$3:$BA$2935,30,FALSE))</f>
        <v/>
      </c>
      <c r="AL153" s="4" t="str">
        <f>IF($H153=0,"",VLOOKUP($G153,Data!$G$3:$BA$2935,31,FALSE))</f>
        <v/>
      </c>
      <c r="AM153" s="4" t="str">
        <f>IF($H153=0,"",VLOOKUP($G153,Data!$G$3:$BA$2935,32,FALSE))</f>
        <v/>
      </c>
      <c r="AN153" s="4" t="str">
        <f>IF($H153=0,"",VLOOKUP($G153,Data!$G$3:$BA$2935,33,FALSE))</f>
        <v/>
      </c>
      <c r="AO153" s="4" t="str">
        <f>IF($H153=0,"",VLOOKUP($G153,Data!$G$3:$BA$2935,34,FALSE))</f>
        <v/>
      </c>
      <c r="AP153" s="4" t="str">
        <f>IF($H153=0,"",VLOOKUP($G153,Data!$G$3:$BA$2935,35,FALSE))</f>
        <v/>
      </c>
      <c r="AQ153" s="4" t="str">
        <f>IF($H153=0,"",VLOOKUP($G153,Data!$G$3:$BA$2935,36,FALSE))</f>
        <v/>
      </c>
      <c r="AR153" s="4" t="str">
        <f>IF($H153=0,"",VLOOKUP($G153,Data!$G$3:$BA$2935,37,FALSE))</f>
        <v/>
      </c>
      <c r="AS153" s="4" t="str">
        <f>IF($H153=0,"",VLOOKUP($G153,Data!$G$3:$BA$2935,38,FALSE))</f>
        <v/>
      </c>
      <c r="AT153" s="4" t="str">
        <f>IF($H153=0,"",VLOOKUP($G153,Data!$G$3:$BA$2935,39,FALSE))</f>
        <v/>
      </c>
    </row>
    <row r="154" spans="1:46" x14ac:dyDescent="0.3">
      <c r="A154" s="4">
        <f>PSSE!A163</f>
        <v>927013</v>
      </c>
      <c r="B154" s="4" t="str">
        <f>PSSE!B163</f>
        <v>NOMURA_S3</v>
      </c>
      <c r="C154" s="4">
        <f>PSSE!D163</f>
        <v>6.6</v>
      </c>
      <c r="D154" s="52">
        <f>PSSE!E163</f>
        <v>6.2</v>
      </c>
      <c r="E154" s="52" t="str">
        <f>PSSE!F163</f>
        <v>ND</v>
      </c>
      <c r="F154" s="52">
        <f>PSSE!G163</f>
        <v>1</v>
      </c>
      <c r="G154" s="52" t="str">
        <f t="shared" si="3"/>
        <v>AVR6.66.2ND1</v>
      </c>
      <c r="H154" s="52">
        <f>COUNTIF(Data!$G$3:$BA$2935,AVR!$G154)</f>
        <v>1</v>
      </c>
      <c r="I154" s="52" t="str">
        <f>IF($H154=0,"",VLOOKUP($G154,Data!$G$3:$BA$2935,2,FALSE))</f>
        <v>'ESST4B'</v>
      </c>
      <c r="J154" s="52">
        <f>PSSE!C163</f>
        <v>2</v>
      </c>
      <c r="K154" s="52">
        <f>IF($H154=0,"",VLOOKUP($G154,Data!$G$3:$BA$2935,4,FALSE))</f>
        <v>0</v>
      </c>
      <c r="L154" s="52">
        <f>IF($H154=0,"",VLOOKUP($G154,Data!$G$3:$BA$2935,5,FALSE))</f>
        <v>15</v>
      </c>
      <c r="M154" s="52">
        <f>IF($H154=0,"",VLOOKUP($G154,Data!$G$3:$BA$2935,6,FALSE))</f>
        <v>15</v>
      </c>
      <c r="N154" s="52">
        <f>IF($H154=0,"",VLOOKUP($G154,Data!$G$3:$BA$2935,7,FALSE))</f>
        <v>5</v>
      </c>
      <c r="O154" s="52">
        <f>IF($H154=0,"",VLOOKUP($G154,Data!$G$3:$BA$2935,8,FALSE))</f>
        <v>-0.87</v>
      </c>
      <c r="P154" s="52">
        <f>IF($H154=0,"",VLOOKUP($G154,Data!$G$3:$BA$2935,9,FALSE))</f>
        <v>0</v>
      </c>
      <c r="Q154" s="52">
        <f>IF($H154=0,"",VLOOKUP($G154,Data!$G$3:$BA$2935,10,FALSE))</f>
        <v>1</v>
      </c>
      <c r="R154" s="52">
        <f>IF($H154=0,"",VLOOKUP($G154,Data!$G$3:$BA$2935,11,FALSE))</f>
        <v>0</v>
      </c>
      <c r="S154" s="52">
        <f>IF($H154=0,"",VLOOKUP($G154,Data!$G$3:$BA$2935,12,FALSE))</f>
        <v>99</v>
      </c>
      <c r="T154" s="52">
        <f>IF($H154=0,"",VLOOKUP($G154,Data!$G$3:$BA$2935,13,FALSE))</f>
        <v>-99</v>
      </c>
      <c r="U154" s="52">
        <f>IF($H154=0,"",VLOOKUP($G154,Data!$G$3:$BA$2935,14,FALSE))</f>
        <v>0</v>
      </c>
      <c r="V154" s="52">
        <f>IF($H154=0,"",VLOOKUP($G154,Data!$G$3:$BA$2935,15,FALSE))</f>
        <v>9.3000000000000007</v>
      </c>
      <c r="W154" s="52">
        <f>IF($H154=0,"",VLOOKUP($G154,Data!$G$3:$BA$2935,16,FALSE))</f>
        <v>0</v>
      </c>
      <c r="X154" s="52">
        <f>IF($H154=0,"",VLOOKUP($G154,Data!$G$3:$BA$2935,17,FALSE))</f>
        <v>11.63</v>
      </c>
      <c r="Y154" s="52">
        <f>IF($H154=0,"",VLOOKUP($G154,Data!$G$3:$BA$2935,18,FALSE))</f>
        <v>0.113</v>
      </c>
      <c r="Z154" s="52">
        <f>IF($H154=0,"",VLOOKUP($G154,Data!$G$3:$BA$2935,19,FALSE))</f>
        <v>0.124</v>
      </c>
      <c r="AA154" s="52">
        <f>IF($H154=0,"",VLOOKUP($G154,Data!$G$3:$BA$2935,20,FALSE))</f>
        <v>0</v>
      </c>
      <c r="AB154" s="4" t="str">
        <f>IF($H154=0,"",VLOOKUP($G154,Data!$G$3:$BA$2935,21,FALSE))</f>
        <v>/</v>
      </c>
      <c r="AC154" s="4" t="str">
        <f>IF($H154=0,"",VLOOKUP($G154,Data!$G$3:$BA$2935,22,FALSE))</f>
        <v>/</v>
      </c>
      <c r="AD154" s="4" t="str">
        <f>IF($H154=0,"",VLOOKUP($G154,Data!$G$3:$BA$2935,23,FALSE))</f>
        <v/>
      </c>
      <c r="AE154" s="4" t="str">
        <f>IF($H154=0,"",VLOOKUP($G154,Data!$G$3:$BA$2935,24,FALSE))</f>
        <v/>
      </c>
      <c r="AF154" s="4" t="str">
        <f>IF($H154=0,"",VLOOKUP($G154,Data!$G$3:$BA$2935,25,FALSE))</f>
        <v/>
      </c>
      <c r="AG154" s="4" t="str">
        <f>IF($H154=0,"",VLOOKUP($G154,Data!$G$3:$BA$2935,26,FALSE))</f>
        <v/>
      </c>
      <c r="AH154" s="4" t="str">
        <f>IF($H154=0,"",VLOOKUP($G154,Data!$G$3:$BA$2935,27,FALSE))</f>
        <v/>
      </c>
      <c r="AI154" s="4" t="str">
        <f>IF($H154=0,"",VLOOKUP($G154,Data!$G$3:$BA$2935,28,FALSE))</f>
        <v/>
      </c>
      <c r="AJ154" s="4" t="str">
        <f>IF($H154=0,"",VLOOKUP($G154,Data!$G$3:$BA$2935,29,FALSE))</f>
        <v/>
      </c>
      <c r="AK154" s="4" t="str">
        <f>IF($H154=0,"",VLOOKUP($G154,Data!$G$3:$BA$2935,30,FALSE))</f>
        <v/>
      </c>
      <c r="AL154" s="4" t="str">
        <f>IF($H154=0,"",VLOOKUP($G154,Data!$G$3:$BA$2935,31,FALSE))</f>
        <v/>
      </c>
      <c r="AM154" s="4" t="str">
        <f>IF($H154=0,"",VLOOKUP($G154,Data!$G$3:$BA$2935,32,FALSE))</f>
        <v/>
      </c>
      <c r="AN154" s="4" t="str">
        <f>IF($H154=0,"",VLOOKUP($G154,Data!$G$3:$BA$2935,33,FALSE))</f>
        <v/>
      </c>
      <c r="AO154" s="4" t="str">
        <f>IF($H154=0,"",VLOOKUP($G154,Data!$G$3:$BA$2935,34,FALSE))</f>
        <v/>
      </c>
      <c r="AP154" s="4" t="str">
        <f>IF($H154=0,"",VLOOKUP($G154,Data!$G$3:$BA$2935,35,FALSE))</f>
        <v/>
      </c>
      <c r="AQ154" s="4" t="str">
        <f>IF($H154=0,"",VLOOKUP($G154,Data!$G$3:$BA$2935,36,FALSE))</f>
        <v/>
      </c>
      <c r="AR154" s="4" t="str">
        <f>IF($H154=0,"",VLOOKUP($G154,Data!$G$3:$BA$2935,37,FALSE))</f>
        <v/>
      </c>
      <c r="AS154" s="4" t="str">
        <f>IF($H154=0,"",VLOOKUP($G154,Data!$G$3:$BA$2935,38,FALSE))</f>
        <v/>
      </c>
      <c r="AT154" s="4" t="str">
        <f>IF($H154=0,"",VLOOKUP($G154,Data!$G$3:$BA$2935,39,FALSE))</f>
        <v/>
      </c>
    </row>
    <row r="155" spans="1:46" x14ac:dyDescent="0.3">
      <c r="A155" s="4">
        <f>PSSE!A164</f>
        <v>927013</v>
      </c>
      <c r="B155" s="4" t="str">
        <f>PSSE!B164</f>
        <v>NOMURA_S3</v>
      </c>
      <c r="C155" s="4">
        <f>PSSE!D164</f>
        <v>6.6</v>
      </c>
      <c r="D155" s="52">
        <f>PSSE!E164</f>
        <v>6.2</v>
      </c>
      <c r="E155" s="52" t="str">
        <f>PSSE!F164</f>
        <v>ND</v>
      </c>
      <c r="F155" s="52">
        <f>PSSE!G164</f>
        <v>1</v>
      </c>
      <c r="G155" s="52" t="str">
        <f t="shared" si="3"/>
        <v>AVR6.66.2ND1</v>
      </c>
      <c r="H155" s="52">
        <f>COUNTIF(Data!$G$3:$BA$2935,AVR!$G155)</f>
        <v>1</v>
      </c>
      <c r="I155" s="52" t="str">
        <f>IF($H155=0,"",VLOOKUP($G155,Data!$G$3:$BA$2935,2,FALSE))</f>
        <v>'ESST4B'</v>
      </c>
      <c r="J155" s="52">
        <f>PSSE!C164</f>
        <v>3</v>
      </c>
      <c r="K155" s="52">
        <f>IF($H155=0,"",VLOOKUP($G155,Data!$G$3:$BA$2935,4,FALSE))</f>
        <v>0</v>
      </c>
      <c r="L155" s="52">
        <f>IF($H155=0,"",VLOOKUP($G155,Data!$G$3:$BA$2935,5,FALSE))</f>
        <v>15</v>
      </c>
      <c r="M155" s="52">
        <f>IF($H155=0,"",VLOOKUP($G155,Data!$G$3:$BA$2935,6,FALSE))</f>
        <v>15</v>
      </c>
      <c r="N155" s="52">
        <f>IF($H155=0,"",VLOOKUP($G155,Data!$G$3:$BA$2935,7,FALSE))</f>
        <v>5</v>
      </c>
      <c r="O155" s="52">
        <f>IF($H155=0,"",VLOOKUP($G155,Data!$G$3:$BA$2935,8,FALSE))</f>
        <v>-0.87</v>
      </c>
      <c r="P155" s="52">
        <f>IF($H155=0,"",VLOOKUP($G155,Data!$G$3:$BA$2935,9,FALSE))</f>
        <v>0</v>
      </c>
      <c r="Q155" s="52">
        <f>IF($H155=0,"",VLOOKUP($G155,Data!$G$3:$BA$2935,10,FALSE))</f>
        <v>1</v>
      </c>
      <c r="R155" s="52">
        <f>IF($H155=0,"",VLOOKUP($G155,Data!$G$3:$BA$2935,11,FALSE))</f>
        <v>0</v>
      </c>
      <c r="S155" s="52">
        <f>IF($H155=0,"",VLOOKUP($G155,Data!$G$3:$BA$2935,12,FALSE))</f>
        <v>99</v>
      </c>
      <c r="T155" s="52">
        <f>IF($H155=0,"",VLOOKUP($G155,Data!$G$3:$BA$2935,13,FALSE))</f>
        <v>-99</v>
      </c>
      <c r="U155" s="52">
        <f>IF($H155=0,"",VLOOKUP($G155,Data!$G$3:$BA$2935,14,FALSE))</f>
        <v>0</v>
      </c>
      <c r="V155" s="52">
        <f>IF($H155=0,"",VLOOKUP($G155,Data!$G$3:$BA$2935,15,FALSE))</f>
        <v>9.3000000000000007</v>
      </c>
      <c r="W155" s="52">
        <f>IF($H155=0,"",VLOOKUP($G155,Data!$G$3:$BA$2935,16,FALSE))</f>
        <v>0</v>
      </c>
      <c r="X155" s="52">
        <f>IF($H155=0,"",VLOOKUP($G155,Data!$G$3:$BA$2935,17,FALSE))</f>
        <v>11.63</v>
      </c>
      <c r="Y155" s="52">
        <f>IF($H155=0,"",VLOOKUP($G155,Data!$G$3:$BA$2935,18,FALSE))</f>
        <v>0.113</v>
      </c>
      <c r="Z155" s="52">
        <f>IF($H155=0,"",VLOOKUP($G155,Data!$G$3:$BA$2935,19,FALSE))</f>
        <v>0.124</v>
      </c>
      <c r="AA155" s="52">
        <f>IF($H155=0,"",VLOOKUP($G155,Data!$G$3:$BA$2935,20,FALSE))</f>
        <v>0</v>
      </c>
      <c r="AB155" s="4" t="str">
        <f>IF($H155=0,"",VLOOKUP($G155,Data!$G$3:$BA$2935,21,FALSE))</f>
        <v>/</v>
      </c>
      <c r="AC155" s="4" t="str">
        <f>IF($H155=0,"",VLOOKUP($G155,Data!$G$3:$BA$2935,22,FALSE))</f>
        <v>/</v>
      </c>
      <c r="AD155" s="4" t="str">
        <f>IF($H155=0,"",VLOOKUP($G155,Data!$G$3:$BA$2935,23,FALSE))</f>
        <v/>
      </c>
      <c r="AE155" s="4" t="str">
        <f>IF($H155=0,"",VLOOKUP($G155,Data!$G$3:$BA$2935,24,FALSE))</f>
        <v/>
      </c>
      <c r="AF155" s="4" t="str">
        <f>IF($H155=0,"",VLOOKUP($G155,Data!$G$3:$BA$2935,25,FALSE))</f>
        <v/>
      </c>
      <c r="AG155" s="4" t="str">
        <f>IF($H155=0,"",VLOOKUP($G155,Data!$G$3:$BA$2935,26,FALSE))</f>
        <v/>
      </c>
      <c r="AH155" s="4" t="str">
        <f>IF($H155=0,"",VLOOKUP($G155,Data!$G$3:$BA$2935,27,FALSE))</f>
        <v/>
      </c>
      <c r="AI155" s="4" t="str">
        <f>IF($H155=0,"",VLOOKUP($G155,Data!$G$3:$BA$2935,28,FALSE))</f>
        <v/>
      </c>
      <c r="AJ155" s="4" t="str">
        <f>IF($H155=0,"",VLOOKUP($G155,Data!$G$3:$BA$2935,29,FALSE))</f>
        <v/>
      </c>
      <c r="AK155" s="4" t="str">
        <f>IF($H155=0,"",VLOOKUP($G155,Data!$G$3:$BA$2935,30,FALSE))</f>
        <v/>
      </c>
      <c r="AL155" s="4" t="str">
        <f>IF($H155=0,"",VLOOKUP($G155,Data!$G$3:$BA$2935,31,FALSE))</f>
        <v/>
      </c>
      <c r="AM155" s="4" t="str">
        <f>IF($H155=0,"",VLOOKUP($G155,Data!$G$3:$BA$2935,32,FALSE))</f>
        <v/>
      </c>
      <c r="AN155" s="4" t="str">
        <f>IF($H155=0,"",VLOOKUP($G155,Data!$G$3:$BA$2935,33,FALSE))</f>
        <v/>
      </c>
      <c r="AO155" s="4" t="str">
        <f>IF($H155=0,"",VLOOKUP($G155,Data!$G$3:$BA$2935,34,FALSE))</f>
        <v/>
      </c>
      <c r="AP155" s="4" t="str">
        <f>IF($H155=0,"",VLOOKUP($G155,Data!$G$3:$BA$2935,35,FALSE))</f>
        <v/>
      </c>
      <c r="AQ155" s="4" t="str">
        <f>IF($H155=0,"",VLOOKUP($G155,Data!$G$3:$BA$2935,36,FALSE))</f>
        <v/>
      </c>
      <c r="AR155" s="4" t="str">
        <f>IF($H155=0,"",VLOOKUP($G155,Data!$G$3:$BA$2935,37,FALSE))</f>
        <v/>
      </c>
      <c r="AS155" s="4" t="str">
        <f>IF($H155=0,"",VLOOKUP($G155,Data!$G$3:$BA$2935,38,FALSE))</f>
        <v/>
      </c>
      <c r="AT155" s="4" t="str">
        <f>IF($H155=0,"",VLOOKUP($G155,Data!$G$3:$BA$2935,39,FALSE))</f>
        <v/>
      </c>
    </row>
    <row r="156" spans="1:46" x14ac:dyDescent="0.3">
      <c r="A156" s="4">
        <f>PSSE!A165</f>
        <v>927013</v>
      </c>
      <c r="B156" s="4" t="str">
        <f>PSSE!B165</f>
        <v>NOMURA_S3</v>
      </c>
      <c r="C156" s="4">
        <f>PSSE!D165</f>
        <v>6.6</v>
      </c>
      <c r="D156" s="52">
        <f>PSSE!E165</f>
        <v>6.2</v>
      </c>
      <c r="E156" s="52" t="str">
        <f>PSSE!F165</f>
        <v>ND</v>
      </c>
      <c r="F156" s="52">
        <f>PSSE!G165</f>
        <v>1</v>
      </c>
      <c r="G156" s="52" t="str">
        <f t="shared" si="3"/>
        <v>AVR6.66.2ND1</v>
      </c>
      <c r="H156" s="52">
        <f>COUNTIF(Data!$G$3:$BA$2935,AVR!$G156)</f>
        <v>1</v>
      </c>
      <c r="I156" s="52" t="str">
        <f>IF($H156=0,"",VLOOKUP($G156,Data!$G$3:$BA$2935,2,FALSE))</f>
        <v>'ESST4B'</v>
      </c>
      <c r="J156" s="52">
        <f>PSSE!C165</f>
        <v>4</v>
      </c>
      <c r="K156" s="52">
        <f>IF($H156=0,"",VLOOKUP($G156,Data!$G$3:$BA$2935,4,FALSE))</f>
        <v>0</v>
      </c>
      <c r="L156" s="52">
        <f>IF($H156=0,"",VLOOKUP($G156,Data!$G$3:$BA$2935,5,FALSE))</f>
        <v>15</v>
      </c>
      <c r="M156" s="52">
        <f>IF($H156=0,"",VLOOKUP($G156,Data!$G$3:$BA$2935,6,FALSE))</f>
        <v>15</v>
      </c>
      <c r="N156" s="52">
        <f>IF($H156=0,"",VLOOKUP($G156,Data!$G$3:$BA$2935,7,FALSE))</f>
        <v>5</v>
      </c>
      <c r="O156" s="52">
        <f>IF($H156=0,"",VLOOKUP($G156,Data!$G$3:$BA$2935,8,FALSE))</f>
        <v>-0.87</v>
      </c>
      <c r="P156" s="52">
        <f>IF($H156=0,"",VLOOKUP($G156,Data!$G$3:$BA$2935,9,FALSE))</f>
        <v>0</v>
      </c>
      <c r="Q156" s="52">
        <f>IF($H156=0,"",VLOOKUP($G156,Data!$G$3:$BA$2935,10,FALSE))</f>
        <v>1</v>
      </c>
      <c r="R156" s="52">
        <f>IF($H156=0,"",VLOOKUP($G156,Data!$G$3:$BA$2935,11,FALSE))</f>
        <v>0</v>
      </c>
      <c r="S156" s="52">
        <f>IF($H156=0,"",VLOOKUP($G156,Data!$G$3:$BA$2935,12,FALSE))</f>
        <v>99</v>
      </c>
      <c r="T156" s="52">
        <f>IF($H156=0,"",VLOOKUP($G156,Data!$G$3:$BA$2935,13,FALSE))</f>
        <v>-99</v>
      </c>
      <c r="U156" s="52">
        <f>IF($H156=0,"",VLOOKUP($G156,Data!$G$3:$BA$2935,14,FALSE))</f>
        <v>0</v>
      </c>
      <c r="V156" s="52">
        <f>IF($H156=0,"",VLOOKUP($G156,Data!$G$3:$BA$2935,15,FALSE))</f>
        <v>9.3000000000000007</v>
      </c>
      <c r="W156" s="52">
        <f>IF($H156=0,"",VLOOKUP($G156,Data!$G$3:$BA$2935,16,FALSE))</f>
        <v>0</v>
      </c>
      <c r="X156" s="52">
        <f>IF($H156=0,"",VLOOKUP($G156,Data!$G$3:$BA$2935,17,FALSE))</f>
        <v>11.63</v>
      </c>
      <c r="Y156" s="52">
        <f>IF($H156=0,"",VLOOKUP($G156,Data!$G$3:$BA$2935,18,FALSE))</f>
        <v>0.113</v>
      </c>
      <c r="Z156" s="52">
        <f>IF($H156=0,"",VLOOKUP($G156,Data!$G$3:$BA$2935,19,FALSE))</f>
        <v>0.124</v>
      </c>
      <c r="AA156" s="52">
        <f>IF($H156=0,"",VLOOKUP($G156,Data!$G$3:$BA$2935,20,FALSE))</f>
        <v>0</v>
      </c>
      <c r="AB156" s="4" t="str">
        <f>IF($H156=0,"",VLOOKUP($G156,Data!$G$3:$BA$2935,21,FALSE))</f>
        <v>/</v>
      </c>
      <c r="AC156" s="4" t="str">
        <f>IF($H156=0,"",VLOOKUP($G156,Data!$G$3:$BA$2935,22,FALSE))</f>
        <v>/</v>
      </c>
      <c r="AD156" s="4" t="str">
        <f>IF($H156=0,"",VLOOKUP($G156,Data!$G$3:$BA$2935,23,FALSE))</f>
        <v/>
      </c>
      <c r="AE156" s="4" t="str">
        <f>IF($H156=0,"",VLOOKUP($G156,Data!$G$3:$BA$2935,24,FALSE))</f>
        <v/>
      </c>
      <c r="AF156" s="4" t="str">
        <f>IF($H156=0,"",VLOOKUP($G156,Data!$G$3:$BA$2935,25,FALSE))</f>
        <v/>
      </c>
      <c r="AG156" s="4" t="str">
        <f>IF($H156=0,"",VLOOKUP($G156,Data!$G$3:$BA$2935,26,FALSE))</f>
        <v/>
      </c>
      <c r="AH156" s="4" t="str">
        <f>IF($H156=0,"",VLOOKUP($G156,Data!$G$3:$BA$2935,27,FALSE))</f>
        <v/>
      </c>
      <c r="AI156" s="4" t="str">
        <f>IF($H156=0,"",VLOOKUP($G156,Data!$G$3:$BA$2935,28,FALSE))</f>
        <v/>
      </c>
      <c r="AJ156" s="4" t="str">
        <f>IF($H156=0,"",VLOOKUP($G156,Data!$G$3:$BA$2935,29,FALSE))</f>
        <v/>
      </c>
      <c r="AK156" s="4" t="str">
        <f>IF($H156=0,"",VLOOKUP($G156,Data!$G$3:$BA$2935,30,FALSE))</f>
        <v/>
      </c>
      <c r="AL156" s="4" t="str">
        <f>IF($H156=0,"",VLOOKUP($G156,Data!$G$3:$BA$2935,31,FALSE))</f>
        <v/>
      </c>
      <c r="AM156" s="4" t="str">
        <f>IF($H156=0,"",VLOOKUP($G156,Data!$G$3:$BA$2935,32,FALSE))</f>
        <v/>
      </c>
      <c r="AN156" s="4" t="str">
        <f>IF($H156=0,"",VLOOKUP($G156,Data!$G$3:$BA$2935,33,FALSE))</f>
        <v/>
      </c>
      <c r="AO156" s="4" t="str">
        <f>IF($H156=0,"",VLOOKUP($G156,Data!$G$3:$BA$2935,34,FALSE))</f>
        <v/>
      </c>
      <c r="AP156" s="4" t="str">
        <f>IF($H156=0,"",VLOOKUP($G156,Data!$G$3:$BA$2935,35,FALSE))</f>
        <v/>
      </c>
      <c r="AQ156" s="4" t="str">
        <f>IF($H156=0,"",VLOOKUP($G156,Data!$G$3:$BA$2935,36,FALSE))</f>
        <v/>
      </c>
      <c r="AR156" s="4" t="str">
        <f>IF($H156=0,"",VLOOKUP($G156,Data!$G$3:$BA$2935,37,FALSE))</f>
        <v/>
      </c>
      <c r="AS156" s="4" t="str">
        <f>IF($H156=0,"",VLOOKUP($G156,Data!$G$3:$BA$2935,38,FALSE))</f>
        <v/>
      </c>
      <c r="AT156" s="4" t="str">
        <f>IF($H156=0,"",VLOOKUP($G156,Data!$G$3:$BA$2935,39,FALSE))</f>
        <v/>
      </c>
    </row>
    <row r="157" spans="1:46" x14ac:dyDescent="0.3">
      <c r="A157" s="4">
        <f>PSSE!A166</f>
        <v>927021</v>
      </c>
      <c r="B157" s="4" t="str">
        <f>PSSE!B166</f>
        <v>HAIPHONG1_S1</v>
      </c>
      <c r="C157" s="4">
        <f>PSSE!D166</f>
        <v>19</v>
      </c>
      <c r="D157" s="52">
        <f>PSSE!E166</f>
        <v>305</v>
      </c>
      <c r="E157" s="52" t="str">
        <f>PSSE!F166</f>
        <v>ND</v>
      </c>
      <c r="F157" s="52">
        <f>PSSE!G166</f>
        <v>1</v>
      </c>
      <c r="G157" s="52" t="str">
        <f t="shared" si="3"/>
        <v>AVR19305ND1</v>
      </c>
      <c r="H157" s="52">
        <f>COUNTIF(Data!$G$3:$BA$2935,AVR!$G157)</f>
        <v>1</v>
      </c>
      <c r="I157" s="52" t="str">
        <f>IF($H157=0,"",VLOOKUP($G157,Data!$G$3:$BA$2935,2,FALSE))</f>
        <v>'ESST4B'</v>
      </c>
      <c r="J157" s="52">
        <f>PSSE!C166</f>
        <v>1</v>
      </c>
      <c r="K157" s="52">
        <f>IF($H157=0,"",VLOOKUP($G157,Data!$G$3:$BA$2935,4,FALSE))</f>
        <v>0</v>
      </c>
      <c r="L157" s="52">
        <f>IF($H157=0,"",VLOOKUP($G157,Data!$G$3:$BA$2935,5,FALSE))</f>
        <v>15</v>
      </c>
      <c r="M157" s="52">
        <f>IF($H157=0,"",VLOOKUP($G157,Data!$G$3:$BA$2935,6,FALSE))</f>
        <v>15</v>
      </c>
      <c r="N157" s="52">
        <f>IF($H157=0,"",VLOOKUP($G157,Data!$G$3:$BA$2935,7,FALSE))</f>
        <v>5</v>
      </c>
      <c r="O157" s="52">
        <f>IF($H157=0,"",VLOOKUP($G157,Data!$G$3:$BA$2935,8,FALSE))</f>
        <v>-0.87</v>
      </c>
      <c r="P157" s="52">
        <f>IF($H157=0,"",VLOOKUP($G157,Data!$G$3:$BA$2935,9,FALSE))</f>
        <v>0</v>
      </c>
      <c r="Q157" s="52">
        <f>IF($H157=0,"",VLOOKUP($G157,Data!$G$3:$BA$2935,10,FALSE))</f>
        <v>1</v>
      </c>
      <c r="R157" s="52">
        <f>IF($H157=0,"",VLOOKUP($G157,Data!$G$3:$BA$2935,11,FALSE))</f>
        <v>0</v>
      </c>
      <c r="S157" s="52">
        <f>IF($H157=0,"",VLOOKUP($G157,Data!$G$3:$BA$2935,12,FALSE))</f>
        <v>99</v>
      </c>
      <c r="T157" s="52">
        <f>IF($H157=0,"",VLOOKUP($G157,Data!$G$3:$BA$2935,13,FALSE))</f>
        <v>-99</v>
      </c>
      <c r="U157" s="52">
        <f>IF($H157=0,"",VLOOKUP($G157,Data!$G$3:$BA$2935,14,FALSE))</f>
        <v>0</v>
      </c>
      <c r="V157" s="52">
        <f>IF($H157=0,"",VLOOKUP($G157,Data!$G$3:$BA$2935,15,FALSE))</f>
        <v>9.3000000000000007</v>
      </c>
      <c r="W157" s="52">
        <f>IF($H157=0,"",VLOOKUP($G157,Data!$G$3:$BA$2935,16,FALSE))</f>
        <v>0</v>
      </c>
      <c r="X157" s="52">
        <f>IF($H157=0,"",VLOOKUP($G157,Data!$G$3:$BA$2935,17,FALSE))</f>
        <v>11.63</v>
      </c>
      <c r="Y157" s="52">
        <f>IF($H157=0,"",VLOOKUP($G157,Data!$G$3:$BA$2935,18,FALSE))</f>
        <v>0.113</v>
      </c>
      <c r="Z157" s="52">
        <f>IF($H157=0,"",VLOOKUP($G157,Data!$G$3:$BA$2935,19,FALSE))</f>
        <v>0.124</v>
      </c>
      <c r="AA157" s="52">
        <f>IF($H157=0,"",VLOOKUP($G157,Data!$G$3:$BA$2935,20,FALSE))</f>
        <v>0</v>
      </c>
      <c r="AB157" s="4" t="str">
        <f>IF($H157=0,"",VLOOKUP($G157,Data!$G$3:$BA$2935,21,FALSE))</f>
        <v>/</v>
      </c>
      <c r="AC157" s="4" t="str">
        <f>IF($H157=0,"",VLOOKUP($G157,Data!$G$3:$BA$2935,22,FALSE))</f>
        <v>/</v>
      </c>
      <c r="AD157" s="4" t="str">
        <f>IF($H157=0,"",VLOOKUP($G157,Data!$G$3:$BA$2935,23,FALSE))</f>
        <v/>
      </c>
      <c r="AE157" s="4" t="str">
        <f>IF($H157=0,"",VLOOKUP($G157,Data!$G$3:$BA$2935,24,FALSE))</f>
        <v/>
      </c>
      <c r="AF157" s="4" t="str">
        <f>IF($H157=0,"",VLOOKUP($G157,Data!$G$3:$BA$2935,25,FALSE))</f>
        <v/>
      </c>
      <c r="AG157" s="4" t="str">
        <f>IF($H157=0,"",VLOOKUP($G157,Data!$G$3:$BA$2935,26,FALSE))</f>
        <v/>
      </c>
      <c r="AH157" s="4" t="str">
        <f>IF($H157=0,"",VLOOKUP($G157,Data!$G$3:$BA$2935,27,FALSE))</f>
        <v/>
      </c>
      <c r="AI157" s="4" t="str">
        <f>IF($H157=0,"",VLOOKUP($G157,Data!$G$3:$BA$2935,28,FALSE))</f>
        <v/>
      </c>
      <c r="AJ157" s="4" t="str">
        <f>IF($H157=0,"",VLOOKUP($G157,Data!$G$3:$BA$2935,29,FALSE))</f>
        <v/>
      </c>
      <c r="AK157" s="4" t="str">
        <f>IF($H157=0,"",VLOOKUP($G157,Data!$G$3:$BA$2935,30,FALSE))</f>
        <v/>
      </c>
      <c r="AL157" s="4" t="str">
        <f>IF($H157=0,"",VLOOKUP($G157,Data!$G$3:$BA$2935,31,FALSE))</f>
        <v/>
      </c>
      <c r="AM157" s="4" t="str">
        <f>IF($H157=0,"",VLOOKUP($G157,Data!$G$3:$BA$2935,32,FALSE))</f>
        <v/>
      </c>
      <c r="AN157" s="4" t="str">
        <f>IF($H157=0,"",VLOOKUP($G157,Data!$G$3:$BA$2935,33,FALSE))</f>
        <v/>
      </c>
      <c r="AO157" s="4" t="str">
        <f>IF($H157=0,"",VLOOKUP($G157,Data!$G$3:$BA$2935,34,FALSE))</f>
        <v/>
      </c>
      <c r="AP157" s="4" t="str">
        <f>IF($H157=0,"",VLOOKUP($G157,Data!$G$3:$BA$2935,35,FALSE))</f>
        <v/>
      </c>
      <c r="AQ157" s="4" t="str">
        <f>IF($H157=0,"",VLOOKUP($G157,Data!$G$3:$BA$2935,36,FALSE))</f>
        <v/>
      </c>
      <c r="AR157" s="4" t="str">
        <f>IF($H157=0,"",VLOOKUP($G157,Data!$G$3:$BA$2935,37,FALSE))</f>
        <v/>
      </c>
      <c r="AS157" s="4" t="str">
        <f>IF($H157=0,"",VLOOKUP($G157,Data!$G$3:$BA$2935,38,FALSE))</f>
        <v/>
      </c>
      <c r="AT157" s="4" t="str">
        <f>IF($H157=0,"",VLOOKUP($G157,Data!$G$3:$BA$2935,39,FALSE))</f>
        <v/>
      </c>
    </row>
    <row r="158" spans="1:46" x14ac:dyDescent="0.3">
      <c r="A158" s="4">
        <f>PSSE!A167</f>
        <v>927022</v>
      </c>
      <c r="B158" s="4" t="str">
        <f>PSSE!B167</f>
        <v>HAIPHONG1_S2</v>
      </c>
      <c r="C158" s="4">
        <f>PSSE!D167</f>
        <v>19</v>
      </c>
      <c r="D158" s="52">
        <f>PSSE!E167</f>
        <v>305</v>
      </c>
      <c r="E158" s="52" t="str">
        <f>PSSE!F167</f>
        <v>ND</v>
      </c>
      <c r="F158" s="52">
        <f>PSSE!G167</f>
        <v>1</v>
      </c>
      <c r="G158" s="52" t="str">
        <f t="shared" si="3"/>
        <v>AVR19305ND1</v>
      </c>
      <c r="H158" s="52">
        <f>COUNTIF(Data!$G$3:$BA$2935,AVR!$G158)</f>
        <v>1</v>
      </c>
      <c r="I158" s="52" t="str">
        <f>IF($H158=0,"",VLOOKUP($G158,Data!$G$3:$BA$2935,2,FALSE))</f>
        <v>'ESST4B'</v>
      </c>
      <c r="J158" s="52">
        <f>PSSE!C167</f>
        <v>1</v>
      </c>
      <c r="K158" s="52">
        <f>IF($H158=0,"",VLOOKUP($G158,Data!$G$3:$BA$2935,4,FALSE))</f>
        <v>0</v>
      </c>
      <c r="L158" s="52">
        <f>IF($H158=0,"",VLOOKUP($G158,Data!$G$3:$BA$2935,5,FALSE))</f>
        <v>15</v>
      </c>
      <c r="M158" s="52">
        <f>IF($H158=0,"",VLOOKUP($G158,Data!$G$3:$BA$2935,6,FALSE))</f>
        <v>15</v>
      </c>
      <c r="N158" s="52">
        <f>IF($H158=0,"",VLOOKUP($G158,Data!$G$3:$BA$2935,7,FALSE))</f>
        <v>5</v>
      </c>
      <c r="O158" s="52">
        <f>IF($H158=0,"",VLOOKUP($G158,Data!$G$3:$BA$2935,8,FALSE))</f>
        <v>-0.87</v>
      </c>
      <c r="P158" s="52">
        <f>IF($H158=0,"",VLOOKUP($G158,Data!$G$3:$BA$2935,9,FALSE))</f>
        <v>0</v>
      </c>
      <c r="Q158" s="52">
        <f>IF($H158=0,"",VLOOKUP($G158,Data!$G$3:$BA$2935,10,FALSE))</f>
        <v>1</v>
      </c>
      <c r="R158" s="52">
        <f>IF($H158=0,"",VLOOKUP($G158,Data!$G$3:$BA$2935,11,FALSE))</f>
        <v>0</v>
      </c>
      <c r="S158" s="52">
        <f>IF($H158=0,"",VLOOKUP($G158,Data!$G$3:$BA$2935,12,FALSE))</f>
        <v>99</v>
      </c>
      <c r="T158" s="52">
        <f>IF($H158=0,"",VLOOKUP($G158,Data!$G$3:$BA$2935,13,FALSE))</f>
        <v>-99</v>
      </c>
      <c r="U158" s="52">
        <f>IF($H158=0,"",VLOOKUP($G158,Data!$G$3:$BA$2935,14,FALSE))</f>
        <v>0</v>
      </c>
      <c r="V158" s="52">
        <f>IF($H158=0,"",VLOOKUP($G158,Data!$G$3:$BA$2935,15,FALSE))</f>
        <v>9.3000000000000007</v>
      </c>
      <c r="W158" s="52">
        <f>IF($H158=0,"",VLOOKUP($G158,Data!$G$3:$BA$2935,16,FALSE))</f>
        <v>0</v>
      </c>
      <c r="X158" s="52">
        <f>IF($H158=0,"",VLOOKUP($G158,Data!$G$3:$BA$2935,17,FALSE))</f>
        <v>11.63</v>
      </c>
      <c r="Y158" s="52">
        <f>IF($H158=0,"",VLOOKUP($G158,Data!$G$3:$BA$2935,18,FALSE))</f>
        <v>0.113</v>
      </c>
      <c r="Z158" s="52">
        <f>IF($H158=0,"",VLOOKUP($G158,Data!$G$3:$BA$2935,19,FALSE))</f>
        <v>0.124</v>
      </c>
      <c r="AA158" s="52">
        <f>IF($H158=0,"",VLOOKUP($G158,Data!$G$3:$BA$2935,20,FALSE))</f>
        <v>0</v>
      </c>
      <c r="AB158" s="4" t="str">
        <f>IF($H158=0,"",VLOOKUP($G158,Data!$G$3:$BA$2935,21,FALSE))</f>
        <v>/</v>
      </c>
      <c r="AC158" s="4" t="str">
        <f>IF($H158=0,"",VLOOKUP($G158,Data!$G$3:$BA$2935,22,FALSE))</f>
        <v>/</v>
      </c>
      <c r="AD158" s="4" t="str">
        <f>IF($H158=0,"",VLOOKUP($G158,Data!$G$3:$BA$2935,23,FALSE))</f>
        <v/>
      </c>
      <c r="AE158" s="4" t="str">
        <f>IF($H158=0,"",VLOOKUP($G158,Data!$G$3:$BA$2935,24,FALSE))</f>
        <v/>
      </c>
      <c r="AF158" s="4" t="str">
        <f>IF($H158=0,"",VLOOKUP($G158,Data!$G$3:$BA$2935,25,FALSE))</f>
        <v/>
      </c>
      <c r="AG158" s="4" t="str">
        <f>IF($H158=0,"",VLOOKUP($G158,Data!$G$3:$BA$2935,26,FALSE))</f>
        <v/>
      </c>
      <c r="AH158" s="4" t="str">
        <f>IF($H158=0,"",VLOOKUP($G158,Data!$G$3:$BA$2935,27,FALSE))</f>
        <v/>
      </c>
      <c r="AI158" s="4" t="str">
        <f>IF($H158=0,"",VLOOKUP($G158,Data!$G$3:$BA$2935,28,FALSE))</f>
        <v/>
      </c>
      <c r="AJ158" s="4" t="str">
        <f>IF($H158=0,"",VLOOKUP($G158,Data!$G$3:$BA$2935,29,FALSE))</f>
        <v/>
      </c>
      <c r="AK158" s="4" t="str">
        <f>IF($H158=0,"",VLOOKUP($G158,Data!$G$3:$BA$2935,30,FALSE))</f>
        <v/>
      </c>
      <c r="AL158" s="4" t="str">
        <f>IF($H158=0,"",VLOOKUP($G158,Data!$G$3:$BA$2935,31,FALSE))</f>
        <v/>
      </c>
      <c r="AM158" s="4" t="str">
        <f>IF($H158=0,"",VLOOKUP($G158,Data!$G$3:$BA$2935,32,FALSE))</f>
        <v/>
      </c>
      <c r="AN158" s="4" t="str">
        <f>IF($H158=0,"",VLOOKUP($G158,Data!$G$3:$BA$2935,33,FALSE))</f>
        <v/>
      </c>
      <c r="AO158" s="4" t="str">
        <f>IF($H158=0,"",VLOOKUP($G158,Data!$G$3:$BA$2935,34,FALSE))</f>
        <v/>
      </c>
      <c r="AP158" s="4" t="str">
        <f>IF($H158=0,"",VLOOKUP($G158,Data!$G$3:$BA$2935,35,FALSE))</f>
        <v/>
      </c>
      <c r="AQ158" s="4" t="str">
        <f>IF($H158=0,"",VLOOKUP($G158,Data!$G$3:$BA$2935,36,FALSE))</f>
        <v/>
      </c>
      <c r="AR158" s="4" t="str">
        <f>IF($H158=0,"",VLOOKUP($G158,Data!$G$3:$BA$2935,37,FALSE))</f>
        <v/>
      </c>
      <c r="AS158" s="4" t="str">
        <f>IF($H158=0,"",VLOOKUP($G158,Data!$G$3:$BA$2935,38,FALSE))</f>
        <v/>
      </c>
      <c r="AT158" s="4" t="str">
        <f>IF($H158=0,"",VLOOKUP($G158,Data!$G$3:$BA$2935,39,FALSE))</f>
        <v/>
      </c>
    </row>
    <row r="159" spans="1:46" x14ac:dyDescent="0.3">
      <c r="A159" s="4">
        <f>PSSE!A168</f>
        <v>927023</v>
      </c>
      <c r="B159" s="4" t="str">
        <f>PSSE!B168</f>
        <v>HAIPHONG2_S1</v>
      </c>
      <c r="C159" s="4">
        <f>PSSE!D168</f>
        <v>19</v>
      </c>
      <c r="D159" s="52">
        <f>PSSE!E168</f>
        <v>305</v>
      </c>
      <c r="E159" s="52" t="str">
        <f>PSSE!F168</f>
        <v>ND</v>
      </c>
      <c r="F159" s="52">
        <f>PSSE!G168</f>
        <v>1</v>
      </c>
      <c r="G159" s="52" t="str">
        <f t="shared" si="3"/>
        <v>AVR19305ND1</v>
      </c>
      <c r="H159" s="52">
        <f>COUNTIF(Data!$G$3:$BA$2935,AVR!$G159)</f>
        <v>1</v>
      </c>
      <c r="I159" s="52" t="str">
        <f>IF($H159=0,"",VLOOKUP($G159,Data!$G$3:$BA$2935,2,FALSE))</f>
        <v>'ESST4B'</v>
      </c>
      <c r="J159" s="52">
        <f>PSSE!C168</f>
        <v>1</v>
      </c>
      <c r="K159" s="52">
        <f>IF($H159=0,"",VLOOKUP($G159,Data!$G$3:$BA$2935,4,FALSE))</f>
        <v>0</v>
      </c>
      <c r="L159" s="52">
        <f>IF($H159=0,"",VLOOKUP($G159,Data!$G$3:$BA$2935,5,FALSE))</f>
        <v>15</v>
      </c>
      <c r="M159" s="52">
        <f>IF($H159=0,"",VLOOKUP($G159,Data!$G$3:$BA$2935,6,FALSE))</f>
        <v>15</v>
      </c>
      <c r="N159" s="52">
        <f>IF($H159=0,"",VLOOKUP($G159,Data!$G$3:$BA$2935,7,FALSE))</f>
        <v>5</v>
      </c>
      <c r="O159" s="52">
        <f>IF($H159=0,"",VLOOKUP($G159,Data!$G$3:$BA$2935,8,FALSE))</f>
        <v>-0.87</v>
      </c>
      <c r="P159" s="52">
        <f>IF($H159=0,"",VLOOKUP($G159,Data!$G$3:$BA$2935,9,FALSE))</f>
        <v>0</v>
      </c>
      <c r="Q159" s="52">
        <f>IF($H159=0,"",VLOOKUP($G159,Data!$G$3:$BA$2935,10,FALSE))</f>
        <v>1</v>
      </c>
      <c r="R159" s="52">
        <f>IF($H159=0,"",VLOOKUP($G159,Data!$G$3:$BA$2935,11,FALSE))</f>
        <v>0</v>
      </c>
      <c r="S159" s="52">
        <f>IF($H159=0,"",VLOOKUP($G159,Data!$G$3:$BA$2935,12,FALSE))</f>
        <v>99</v>
      </c>
      <c r="T159" s="52">
        <f>IF($H159=0,"",VLOOKUP($G159,Data!$G$3:$BA$2935,13,FALSE))</f>
        <v>-99</v>
      </c>
      <c r="U159" s="52">
        <f>IF($H159=0,"",VLOOKUP($G159,Data!$G$3:$BA$2935,14,FALSE))</f>
        <v>0</v>
      </c>
      <c r="V159" s="52">
        <f>IF($H159=0,"",VLOOKUP($G159,Data!$G$3:$BA$2935,15,FALSE))</f>
        <v>9.3000000000000007</v>
      </c>
      <c r="W159" s="52">
        <f>IF($H159=0,"",VLOOKUP($G159,Data!$G$3:$BA$2935,16,FALSE))</f>
        <v>0</v>
      </c>
      <c r="X159" s="52">
        <f>IF($H159=0,"",VLOOKUP($G159,Data!$G$3:$BA$2935,17,FALSE))</f>
        <v>11.63</v>
      </c>
      <c r="Y159" s="52">
        <f>IF($H159=0,"",VLOOKUP($G159,Data!$G$3:$BA$2935,18,FALSE))</f>
        <v>0.113</v>
      </c>
      <c r="Z159" s="52">
        <f>IF($H159=0,"",VLOOKUP($G159,Data!$G$3:$BA$2935,19,FALSE))</f>
        <v>0.124</v>
      </c>
      <c r="AA159" s="52">
        <f>IF($H159=0,"",VLOOKUP($G159,Data!$G$3:$BA$2935,20,FALSE))</f>
        <v>0</v>
      </c>
      <c r="AB159" s="4" t="str">
        <f>IF($H159=0,"",VLOOKUP($G159,Data!$G$3:$BA$2935,21,FALSE))</f>
        <v>/</v>
      </c>
      <c r="AC159" s="4" t="str">
        <f>IF($H159=0,"",VLOOKUP($G159,Data!$G$3:$BA$2935,22,FALSE))</f>
        <v>/</v>
      </c>
      <c r="AD159" s="4" t="str">
        <f>IF($H159=0,"",VLOOKUP($G159,Data!$G$3:$BA$2935,23,FALSE))</f>
        <v/>
      </c>
      <c r="AE159" s="4" t="str">
        <f>IF($H159=0,"",VLOOKUP($G159,Data!$G$3:$BA$2935,24,FALSE))</f>
        <v/>
      </c>
      <c r="AF159" s="4" t="str">
        <f>IF($H159=0,"",VLOOKUP($G159,Data!$G$3:$BA$2935,25,FALSE))</f>
        <v/>
      </c>
      <c r="AG159" s="4" t="str">
        <f>IF($H159=0,"",VLOOKUP($G159,Data!$G$3:$BA$2935,26,FALSE))</f>
        <v/>
      </c>
      <c r="AH159" s="4" t="str">
        <f>IF($H159=0,"",VLOOKUP($G159,Data!$G$3:$BA$2935,27,FALSE))</f>
        <v/>
      </c>
      <c r="AI159" s="4" t="str">
        <f>IF($H159=0,"",VLOOKUP($G159,Data!$G$3:$BA$2935,28,FALSE))</f>
        <v/>
      </c>
      <c r="AJ159" s="4" t="str">
        <f>IF($H159=0,"",VLOOKUP($G159,Data!$G$3:$BA$2935,29,FALSE))</f>
        <v/>
      </c>
      <c r="AK159" s="4" t="str">
        <f>IF($H159=0,"",VLOOKUP($G159,Data!$G$3:$BA$2935,30,FALSE))</f>
        <v/>
      </c>
      <c r="AL159" s="4" t="str">
        <f>IF($H159=0,"",VLOOKUP($G159,Data!$G$3:$BA$2935,31,FALSE))</f>
        <v/>
      </c>
      <c r="AM159" s="4" t="str">
        <f>IF($H159=0,"",VLOOKUP($G159,Data!$G$3:$BA$2935,32,FALSE))</f>
        <v/>
      </c>
      <c r="AN159" s="4" t="str">
        <f>IF($H159=0,"",VLOOKUP($G159,Data!$G$3:$BA$2935,33,FALSE))</f>
        <v/>
      </c>
      <c r="AO159" s="4" t="str">
        <f>IF($H159=0,"",VLOOKUP($G159,Data!$G$3:$BA$2935,34,FALSE))</f>
        <v/>
      </c>
      <c r="AP159" s="4" t="str">
        <f>IF($H159=0,"",VLOOKUP($G159,Data!$G$3:$BA$2935,35,FALSE))</f>
        <v/>
      </c>
      <c r="AQ159" s="4" t="str">
        <f>IF($H159=0,"",VLOOKUP($G159,Data!$G$3:$BA$2935,36,FALSE))</f>
        <v/>
      </c>
      <c r="AR159" s="4" t="str">
        <f>IF($H159=0,"",VLOOKUP($G159,Data!$G$3:$BA$2935,37,FALSE))</f>
        <v/>
      </c>
      <c r="AS159" s="4" t="str">
        <f>IF($H159=0,"",VLOOKUP($G159,Data!$G$3:$BA$2935,38,FALSE))</f>
        <v/>
      </c>
      <c r="AT159" s="4" t="str">
        <f>IF($H159=0,"",VLOOKUP($G159,Data!$G$3:$BA$2935,39,FALSE))</f>
        <v/>
      </c>
    </row>
    <row r="160" spans="1:46" x14ac:dyDescent="0.3">
      <c r="A160" s="4">
        <f>PSSE!A169</f>
        <v>927024</v>
      </c>
      <c r="B160" s="4" t="str">
        <f>PSSE!B169</f>
        <v>HAIPHONG2_S2</v>
      </c>
      <c r="C160" s="4">
        <f>PSSE!D169</f>
        <v>19</v>
      </c>
      <c r="D160" s="52">
        <f>PSSE!E169</f>
        <v>305</v>
      </c>
      <c r="E160" s="52" t="str">
        <f>PSSE!F169</f>
        <v>ND</v>
      </c>
      <c r="F160" s="52">
        <f>PSSE!G169</f>
        <v>1</v>
      </c>
      <c r="G160" s="52" t="str">
        <f t="shared" si="3"/>
        <v>AVR19305ND1</v>
      </c>
      <c r="H160" s="52">
        <f>COUNTIF(Data!$G$3:$BA$2935,AVR!$G160)</f>
        <v>1</v>
      </c>
      <c r="I160" s="52" t="str">
        <f>IF($H160=0,"",VLOOKUP($G160,Data!$G$3:$BA$2935,2,FALSE))</f>
        <v>'ESST4B'</v>
      </c>
      <c r="J160" s="52">
        <f>PSSE!C169</f>
        <v>1</v>
      </c>
      <c r="K160" s="52">
        <f>IF($H160=0,"",VLOOKUP($G160,Data!$G$3:$BA$2935,4,FALSE))</f>
        <v>0</v>
      </c>
      <c r="L160" s="52">
        <f>IF($H160=0,"",VLOOKUP($G160,Data!$G$3:$BA$2935,5,FALSE))</f>
        <v>15</v>
      </c>
      <c r="M160" s="52">
        <f>IF($H160=0,"",VLOOKUP($G160,Data!$G$3:$BA$2935,6,FALSE))</f>
        <v>15</v>
      </c>
      <c r="N160" s="52">
        <f>IF($H160=0,"",VLOOKUP($G160,Data!$G$3:$BA$2935,7,FALSE))</f>
        <v>5</v>
      </c>
      <c r="O160" s="52">
        <f>IF($H160=0,"",VLOOKUP($G160,Data!$G$3:$BA$2935,8,FALSE))</f>
        <v>-0.87</v>
      </c>
      <c r="P160" s="52">
        <f>IF($H160=0,"",VLOOKUP($G160,Data!$G$3:$BA$2935,9,FALSE))</f>
        <v>0</v>
      </c>
      <c r="Q160" s="52">
        <f>IF($H160=0,"",VLOOKUP($G160,Data!$G$3:$BA$2935,10,FALSE))</f>
        <v>1</v>
      </c>
      <c r="R160" s="52">
        <f>IF($H160=0,"",VLOOKUP($G160,Data!$G$3:$BA$2935,11,FALSE))</f>
        <v>0</v>
      </c>
      <c r="S160" s="52">
        <f>IF($H160=0,"",VLOOKUP($G160,Data!$G$3:$BA$2935,12,FALSE))</f>
        <v>99</v>
      </c>
      <c r="T160" s="52">
        <f>IF($H160=0,"",VLOOKUP($G160,Data!$G$3:$BA$2935,13,FALSE))</f>
        <v>-99</v>
      </c>
      <c r="U160" s="52">
        <f>IF($H160=0,"",VLOOKUP($G160,Data!$G$3:$BA$2935,14,FALSE))</f>
        <v>0</v>
      </c>
      <c r="V160" s="52">
        <f>IF($H160=0,"",VLOOKUP($G160,Data!$G$3:$BA$2935,15,FALSE))</f>
        <v>9.3000000000000007</v>
      </c>
      <c r="W160" s="52">
        <f>IF($H160=0,"",VLOOKUP($G160,Data!$G$3:$BA$2935,16,FALSE))</f>
        <v>0</v>
      </c>
      <c r="X160" s="52">
        <f>IF($H160=0,"",VLOOKUP($G160,Data!$G$3:$BA$2935,17,FALSE))</f>
        <v>11.63</v>
      </c>
      <c r="Y160" s="52">
        <f>IF($H160=0,"",VLOOKUP($G160,Data!$G$3:$BA$2935,18,FALSE))</f>
        <v>0.113</v>
      </c>
      <c r="Z160" s="52">
        <f>IF($H160=0,"",VLOOKUP($G160,Data!$G$3:$BA$2935,19,FALSE))</f>
        <v>0.124</v>
      </c>
      <c r="AA160" s="52">
        <f>IF($H160=0,"",VLOOKUP($G160,Data!$G$3:$BA$2935,20,FALSE))</f>
        <v>0</v>
      </c>
      <c r="AB160" s="4" t="str">
        <f>IF($H160=0,"",VLOOKUP($G160,Data!$G$3:$BA$2935,21,FALSE))</f>
        <v>/</v>
      </c>
      <c r="AC160" s="4" t="str">
        <f>IF($H160=0,"",VLOOKUP($G160,Data!$G$3:$BA$2935,22,FALSE))</f>
        <v>/</v>
      </c>
      <c r="AD160" s="4" t="str">
        <f>IF($H160=0,"",VLOOKUP($G160,Data!$G$3:$BA$2935,23,FALSE))</f>
        <v/>
      </c>
      <c r="AE160" s="4" t="str">
        <f>IF($H160=0,"",VLOOKUP($G160,Data!$G$3:$BA$2935,24,FALSE))</f>
        <v/>
      </c>
      <c r="AF160" s="4" t="str">
        <f>IF($H160=0,"",VLOOKUP($G160,Data!$G$3:$BA$2935,25,FALSE))</f>
        <v/>
      </c>
      <c r="AG160" s="4" t="str">
        <f>IF($H160=0,"",VLOOKUP($G160,Data!$G$3:$BA$2935,26,FALSE))</f>
        <v/>
      </c>
      <c r="AH160" s="4" t="str">
        <f>IF($H160=0,"",VLOOKUP($G160,Data!$G$3:$BA$2935,27,FALSE))</f>
        <v/>
      </c>
      <c r="AI160" s="4" t="str">
        <f>IF($H160=0,"",VLOOKUP($G160,Data!$G$3:$BA$2935,28,FALSE))</f>
        <v/>
      </c>
      <c r="AJ160" s="4" t="str">
        <f>IF($H160=0,"",VLOOKUP($G160,Data!$G$3:$BA$2935,29,FALSE))</f>
        <v/>
      </c>
      <c r="AK160" s="4" t="str">
        <f>IF($H160=0,"",VLOOKUP($G160,Data!$G$3:$BA$2935,30,FALSE))</f>
        <v/>
      </c>
      <c r="AL160" s="4" t="str">
        <f>IF($H160=0,"",VLOOKUP($G160,Data!$G$3:$BA$2935,31,FALSE))</f>
        <v/>
      </c>
      <c r="AM160" s="4" t="str">
        <f>IF($H160=0,"",VLOOKUP($G160,Data!$G$3:$BA$2935,32,FALSE))</f>
        <v/>
      </c>
      <c r="AN160" s="4" t="str">
        <f>IF($H160=0,"",VLOOKUP($G160,Data!$G$3:$BA$2935,33,FALSE))</f>
        <v/>
      </c>
      <c r="AO160" s="4" t="str">
        <f>IF($H160=0,"",VLOOKUP($G160,Data!$G$3:$BA$2935,34,FALSE))</f>
        <v/>
      </c>
      <c r="AP160" s="4" t="str">
        <f>IF($H160=0,"",VLOOKUP($G160,Data!$G$3:$BA$2935,35,FALSE))</f>
        <v/>
      </c>
      <c r="AQ160" s="4" t="str">
        <f>IF($H160=0,"",VLOOKUP($G160,Data!$G$3:$BA$2935,36,FALSE))</f>
        <v/>
      </c>
      <c r="AR160" s="4" t="str">
        <f>IF($H160=0,"",VLOOKUP($G160,Data!$G$3:$BA$2935,37,FALSE))</f>
        <v/>
      </c>
      <c r="AS160" s="4" t="str">
        <f>IF($H160=0,"",VLOOKUP($G160,Data!$G$3:$BA$2935,38,FALSE))</f>
        <v/>
      </c>
      <c r="AT160" s="4" t="str">
        <f>IF($H160=0,"",VLOOKUP($G160,Data!$G$3:$BA$2935,39,FALSE))</f>
        <v/>
      </c>
    </row>
    <row r="161" spans="1:46" x14ac:dyDescent="0.3">
      <c r="A161" s="4">
        <f>PSSE!A170</f>
        <v>927041</v>
      </c>
      <c r="B161" s="4" t="str">
        <f>PSSE!B170</f>
        <v>HAIPHONG3_S1</v>
      </c>
      <c r="C161" s="4">
        <f>PSSE!D170</f>
        <v>26</v>
      </c>
      <c r="D161" s="52">
        <f>PSSE!E170</f>
        <v>600</v>
      </c>
      <c r="E161" s="52" t="str">
        <f>PSSE!F170</f>
        <v>ND</v>
      </c>
      <c r="F161" s="52">
        <f>PSSE!G170</f>
        <v>1</v>
      </c>
      <c r="G161" s="52" t="str">
        <f t="shared" si="3"/>
        <v>AVR26600ND1</v>
      </c>
      <c r="H161" s="52">
        <f>COUNTIF(Data!$G$3:$BA$2935,AVR!$G161)</f>
        <v>1</v>
      </c>
      <c r="I161" s="52" t="str">
        <f>IF($H161=0,"",VLOOKUP($G161,Data!$G$3:$BA$2935,2,FALSE))</f>
        <v>'ESST4B'</v>
      </c>
      <c r="J161" s="52">
        <f>PSSE!C170</f>
        <v>1</v>
      </c>
      <c r="K161" s="52">
        <f>IF($H161=0,"",VLOOKUP($G161,Data!$G$3:$BA$2935,4,FALSE))</f>
        <v>0</v>
      </c>
      <c r="L161" s="52">
        <f>IF($H161=0,"",VLOOKUP($G161,Data!$G$3:$BA$2935,5,FALSE))</f>
        <v>15</v>
      </c>
      <c r="M161" s="52">
        <f>IF($H161=0,"",VLOOKUP($G161,Data!$G$3:$BA$2935,6,FALSE))</f>
        <v>15</v>
      </c>
      <c r="N161" s="52">
        <f>IF($H161=0,"",VLOOKUP($G161,Data!$G$3:$BA$2935,7,FALSE))</f>
        <v>5</v>
      </c>
      <c r="O161" s="52">
        <f>IF($H161=0,"",VLOOKUP($G161,Data!$G$3:$BA$2935,8,FALSE))</f>
        <v>-0.87</v>
      </c>
      <c r="P161" s="52">
        <f>IF($H161=0,"",VLOOKUP($G161,Data!$G$3:$BA$2935,9,FALSE))</f>
        <v>0</v>
      </c>
      <c r="Q161" s="52">
        <f>IF($H161=0,"",VLOOKUP($G161,Data!$G$3:$BA$2935,10,FALSE))</f>
        <v>1</v>
      </c>
      <c r="R161" s="52">
        <f>IF($H161=0,"",VLOOKUP($G161,Data!$G$3:$BA$2935,11,FALSE))</f>
        <v>0</v>
      </c>
      <c r="S161" s="52">
        <f>IF($H161=0,"",VLOOKUP($G161,Data!$G$3:$BA$2935,12,FALSE))</f>
        <v>99</v>
      </c>
      <c r="T161" s="52">
        <f>IF($H161=0,"",VLOOKUP($G161,Data!$G$3:$BA$2935,13,FALSE))</f>
        <v>-99</v>
      </c>
      <c r="U161" s="52">
        <f>IF($H161=0,"",VLOOKUP($G161,Data!$G$3:$BA$2935,14,FALSE))</f>
        <v>0</v>
      </c>
      <c r="V161" s="52">
        <f>IF($H161=0,"",VLOOKUP($G161,Data!$G$3:$BA$2935,15,FALSE))</f>
        <v>9.3000000000000007</v>
      </c>
      <c r="W161" s="52">
        <f>IF($H161=0,"",VLOOKUP($G161,Data!$G$3:$BA$2935,16,FALSE))</f>
        <v>0</v>
      </c>
      <c r="X161" s="52">
        <f>IF($H161=0,"",VLOOKUP($G161,Data!$G$3:$BA$2935,17,FALSE))</f>
        <v>11.63</v>
      </c>
      <c r="Y161" s="52">
        <f>IF($H161=0,"",VLOOKUP($G161,Data!$G$3:$BA$2935,18,FALSE))</f>
        <v>0.113</v>
      </c>
      <c r="Z161" s="52">
        <f>IF($H161=0,"",VLOOKUP($G161,Data!$G$3:$BA$2935,19,FALSE))</f>
        <v>0.124</v>
      </c>
      <c r="AA161" s="52">
        <f>IF($H161=0,"",VLOOKUP($G161,Data!$G$3:$BA$2935,20,FALSE))</f>
        <v>0</v>
      </c>
      <c r="AB161" s="4" t="str">
        <f>IF($H161=0,"",VLOOKUP($G161,Data!$G$3:$BA$2935,21,FALSE))</f>
        <v>/</v>
      </c>
      <c r="AC161" s="4" t="str">
        <f>IF($H161=0,"",VLOOKUP($G161,Data!$G$3:$BA$2935,22,FALSE))</f>
        <v>/</v>
      </c>
      <c r="AD161" s="4" t="str">
        <f>IF($H161=0,"",VLOOKUP($G161,Data!$G$3:$BA$2935,23,FALSE))</f>
        <v/>
      </c>
      <c r="AE161" s="4" t="str">
        <f>IF($H161=0,"",VLOOKUP($G161,Data!$G$3:$BA$2935,24,FALSE))</f>
        <v/>
      </c>
      <c r="AF161" s="4" t="str">
        <f>IF($H161=0,"",VLOOKUP($G161,Data!$G$3:$BA$2935,25,FALSE))</f>
        <v/>
      </c>
      <c r="AG161" s="4" t="str">
        <f>IF($H161=0,"",VLOOKUP($G161,Data!$G$3:$BA$2935,26,FALSE))</f>
        <v/>
      </c>
      <c r="AH161" s="4" t="str">
        <f>IF($H161=0,"",VLOOKUP($G161,Data!$G$3:$BA$2935,27,FALSE))</f>
        <v/>
      </c>
      <c r="AI161" s="4" t="str">
        <f>IF($H161=0,"",VLOOKUP($G161,Data!$G$3:$BA$2935,28,FALSE))</f>
        <v/>
      </c>
      <c r="AJ161" s="4" t="str">
        <f>IF($H161=0,"",VLOOKUP($G161,Data!$G$3:$BA$2935,29,FALSE))</f>
        <v/>
      </c>
      <c r="AK161" s="4" t="str">
        <f>IF($H161=0,"",VLOOKUP($G161,Data!$G$3:$BA$2935,30,FALSE))</f>
        <v/>
      </c>
      <c r="AL161" s="4" t="str">
        <f>IF($H161=0,"",VLOOKUP($G161,Data!$G$3:$BA$2935,31,FALSE))</f>
        <v/>
      </c>
      <c r="AM161" s="4" t="str">
        <f>IF($H161=0,"",VLOOKUP($G161,Data!$G$3:$BA$2935,32,FALSE))</f>
        <v/>
      </c>
      <c r="AN161" s="4" t="str">
        <f>IF($H161=0,"",VLOOKUP($G161,Data!$G$3:$BA$2935,33,FALSE))</f>
        <v/>
      </c>
      <c r="AO161" s="4" t="str">
        <f>IF($H161=0,"",VLOOKUP($G161,Data!$G$3:$BA$2935,34,FALSE))</f>
        <v/>
      </c>
      <c r="AP161" s="4" t="str">
        <f>IF($H161=0,"",VLOOKUP($G161,Data!$G$3:$BA$2935,35,FALSE))</f>
        <v/>
      </c>
      <c r="AQ161" s="4" t="str">
        <f>IF($H161=0,"",VLOOKUP($G161,Data!$G$3:$BA$2935,36,FALSE))</f>
        <v/>
      </c>
      <c r="AR161" s="4" t="str">
        <f>IF($H161=0,"",VLOOKUP($G161,Data!$G$3:$BA$2935,37,FALSE))</f>
        <v/>
      </c>
      <c r="AS161" s="4" t="str">
        <f>IF($H161=0,"",VLOOKUP($G161,Data!$G$3:$BA$2935,38,FALSE))</f>
        <v/>
      </c>
      <c r="AT161" s="4" t="str">
        <f>IF($H161=0,"",VLOOKUP($G161,Data!$G$3:$BA$2935,39,FALSE))</f>
        <v/>
      </c>
    </row>
    <row r="162" spans="1:46" x14ac:dyDescent="0.3">
      <c r="A162" s="4">
        <f>PSSE!A171</f>
        <v>927042</v>
      </c>
      <c r="B162" s="4" t="str">
        <f>PSSE!B171</f>
        <v>HAIPHONG3_S2</v>
      </c>
      <c r="C162" s="4">
        <f>PSSE!D171</f>
        <v>26</v>
      </c>
      <c r="D162" s="52">
        <f>PSSE!E171</f>
        <v>600</v>
      </c>
      <c r="E162" s="52" t="str">
        <f>PSSE!F171</f>
        <v>ND</v>
      </c>
      <c r="F162" s="52">
        <f>PSSE!G171</f>
        <v>1</v>
      </c>
      <c r="G162" s="52" t="str">
        <f t="shared" si="3"/>
        <v>AVR26600ND1</v>
      </c>
      <c r="H162" s="52">
        <f>COUNTIF(Data!$G$3:$BA$2935,AVR!$G162)</f>
        <v>1</v>
      </c>
      <c r="I162" s="52" t="str">
        <f>IF($H162=0,"",VLOOKUP($G162,Data!$G$3:$BA$2935,2,FALSE))</f>
        <v>'ESST4B'</v>
      </c>
      <c r="J162" s="52">
        <f>PSSE!C171</f>
        <v>1</v>
      </c>
      <c r="K162" s="52">
        <f>IF($H162=0,"",VLOOKUP($G162,Data!$G$3:$BA$2935,4,FALSE))</f>
        <v>0</v>
      </c>
      <c r="L162" s="52">
        <f>IF($H162=0,"",VLOOKUP($G162,Data!$G$3:$BA$2935,5,FALSE))</f>
        <v>15</v>
      </c>
      <c r="M162" s="52">
        <f>IF($H162=0,"",VLOOKUP($G162,Data!$G$3:$BA$2935,6,FALSE))</f>
        <v>15</v>
      </c>
      <c r="N162" s="52">
        <f>IF($H162=0,"",VLOOKUP($G162,Data!$G$3:$BA$2935,7,FALSE))</f>
        <v>5</v>
      </c>
      <c r="O162" s="52">
        <f>IF($H162=0,"",VLOOKUP($G162,Data!$G$3:$BA$2935,8,FALSE))</f>
        <v>-0.87</v>
      </c>
      <c r="P162" s="52">
        <f>IF($H162=0,"",VLOOKUP($G162,Data!$G$3:$BA$2935,9,FALSE))</f>
        <v>0</v>
      </c>
      <c r="Q162" s="52">
        <f>IF($H162=0,"",VLOOKUP($G162,Data!$G$3:$BA$2935,10,FALSE))</f>
        <v>1</v>
      </c>
      <c r="R162" s="52">
        <f>IF($H162=0,"",VLOOKUP($G162,Data!$G$3:$BA$2935,11,FALSE))</f>
        <v>0</v>
      </c>
      <c r="S162" s="52">
        <f>IF($H162=0,"",VLOOKUP($G162,Data!$G$3:$BA$2935,12,FALSE))</f>
        <v>99</v>
      </c>
      <c r="T162" s="52">
        <f>IF($H162=0,"",VLOOKUP($G162,Data!$G$3:$BA$2935,13,FALSE))</f>
        <v>-99</v>
      </c>
      <c r="U162" s="52">
        <f>IF($H162=0,"",VLOOKUP($G162,Data!$G$3:$BA$2935,14,FALSE))</f>
        <v>0</v>
      </c>
      <c r="V162" s="52">
        <f>IF($H162=0,"",VLOOKUP($G162,Data!$G$3:$BA$2935,15,FALSE))</f>
        <v>9.3000000000000007</v>
      </c>
      <c r="W162" s="52">
        <f>IF($H162=0,"",VLOOKUP($G162,Data!$G$3:$BA$2935,16,FALSE))</f>
        <v>0</v>
      </c>
      <c r="X162" s="52">
        <f>IF($H162=0,"",VLOOKUP($G162,Data!$G$3:$BA$2935,17,FALSE))</f>
        <v>11.63</v>
      </c>
      <c r="Y162" s="52">
        <f>IF($H162=0,"",VLOOKUP($G162,Data!$G$3:$BA$2935,18,FALSE))</f>
        <v>0.113</v>
      </c>
      <c r="Z162" s="52">
        <f>IF($H162=0,"",VLOOKUP($G162,Data!$G$3:$BA$2935,19,FALSE))</f>
        <v>0.124</v>
      </c>
      <c r="AA162" s="52">
        <f>IF($H162=0,"",VLOOKUP($G162,Data!$G$3:$BA$2935,20,FALSE))</f>
        <v>0</v>
      </c>
      <c r="AB162" s="4" t="str">
        <f>IF($H162=0,"",VLOOKUP($G162,Data!$G$3:$BA$2935,21,FALSE))</f>
        <v>/</v>
      </c>
      <c r="AC162" s="4" t="str">
        <f>IF($H162=0,"",VLOOKUP($G162,Data!$G$3:$BA$2935,22,FALSE))</f>
        <v>/</v>
      </c>
      <c r="AD162" s="4" t="str">
        <f>IF($H162=0,"",VLOOKUP($G162,Data!$G$3:$BA$2935,23,FALSE))</f>
        <v/>
      </c>
      <c r="AE162" s="4" t="str">
        <f>IF($H162=0,"",VLOOKUP($G162,Data!$G$3:$BA$2935,24,FALSE))</f>
        <v/>
      </c>
      <c r="AF162" s="4" t="str">
        <f>IF($H162=0,"",VLOOKUP($G162,Data!$G$3:$BA$2935,25,FALSE))</f>
        <v/>
      </c>
      <c r="AG162" s="4" t="str">
        <f>IF($H162=0,"",VLOOKUP($G162,Data!$G$3:$BA$2935,26,FALSE))</f>
        <v/>
      </c>
      <c r="AH162" s="4" t="str">
        <f>IF($H162=0,"",VLOOKUP($G162,Data!$G$3:$BA$2935,27,FALSE))</f>
        <v/>
      </c>
      <c r="AI162" s="4" t="str">
        <f>IF($H162=0,"",VLOOKUP($G162,Data!$G$3:$BA$2935,28,FALSE))</f>
        <v/>
      </c>
      <c r="AJ162" s="4" t="str">
        <f>IF($H162=0,"",VLOOKUP($G162,Data!$G$3:$BA$2935,29,FALSE))</f>
        <v/>
      </c>
      <c r="AK162" s="4" t="str">
        <f>IF($H162=0,"",VLOOKUP($G162,Data!$G$3:$BA$2935,30,FALSE))</f>
        <v/>
      </c>
      <c r="AL162" s="4" t="str">
        <f>IF($H162=0,"",VLOOKUP($G162,Data!$G$3:$BA$2935,31,FALSE))</f>
        <v/>
      </c>
      <c r="AM162" s="4" t="str">
        <f>IF($H162=0,"",VLOOKUP($G162,Data!$G$3:$BA$2935,32,FALSE))</f>
        <v/>
      </c>
      <c r="AN162" s="4" t="str">
        <f>IF($H162=0,"",VLOOKUP($G162,Data!$G$3:$BA$2935,33,FALSE))</f>
        <v/>
      </c>
      <c r="AO162" s="4" t="str">
        <f>IF($H162=0,"",VLOOKUP($G162,Data!$G$3:$BA$2935,34,FALSE))</f>
        <v/>
      </c>
      <c r="AP162" s="4" t="str">
        <f>IF($H162=0,"",VLOOKUP($G162,Data!$G$3:$BA$2935,35,FALSE))</f>
        <v/>
      </c>
      <c r="AQ162" s="4" t="str">
        <f>IF($H162=0,"",VLOOKUP($G162,Data!$G$3:$BA$2935,36,FALSE))</f>
        <v/>
      </c>
      <c r="AR162" s="4" t="str">
        <f>IF($H162=0,"",VLOOKUP($G162,Data!$G$3:$BA$2935,37,FALSE))</f>
        <v/>
      </c>
      <c r="AS162" s="4" t="str">
        <f>IF($H162=0,"",VLOOKUP($G162,Data!$G$3:$BA$2935,38,FALSE))</f>
        <v/>
      </c>
      <c r="AT162" s="4" t="str">
        <f>IF($H162=0,"",VLOOKUP($G162,Data!$G$3:$BA$2935,39,FALSE))</f>
        <v/>
      </c>
    </row>
    <row r="163" spans="1:46" x14ac:dyDescent="0.3">
      <c r="A163" s="4">
        <f>PSSE!A172</f>
        <v>927043</v>
      </c>
      <c r="B163" s="4" t="str">
        <f>PSSE!B172</f>
        <v>HAIPHONG3_S3</v>
      </c>
      <c r="C163" s="4">
        <f>PSSE!D172</f>
        <v>26</v>
      </c>
      <c r="D163" s="52">
        <f>PSSE!E172</f>
        <v>600</v>
      </c>
      <c r="E163" s="52" t="str">
        <f>PSSE!F172</f>
        <v>ND</v>
      </c>
      <c r="F163" s="52">
        <f>PSSE!G172</f>
        <v>1</v>
      </c>
      <c r="G163" s="52" t="str">
        <f t="shared" si="3"/>
        <v>AVR26600ND1</v>
      </c>
      <c r="H163" s="52">
        <f>COUNTIF(Data!$G$3:$BA$2935,AVR!$G163)</f>
        <v>1</v>
      </c>
      <c r="I163" s="52" t="str">
        <f>IF($H163=0,"",VLOOKUP($G163,Data!$G$3:$BA$2935,2,FALSE))</f>
        <v>'ESST4B'</v>
      </c>
      <c r="J163" s="52">
        <f>PSSE!C172</f>
        <v>1</v>
      </c>
      <c r="K163" s="52">
        <f>IF($H163=0,"",VLOOKUP($G163,Data!$G$3:$BA$2935,4,FALSE))</f>
        <v>0</v>
      </c>
      <c r="L163" s="52">
        <f>IF($H163=0,"",VLOOKUP($G163,Data!$G$3:$BA$2935,5,FALSE))</f>
        <v>15</v>
      </c>
      <c r="M163" s="52">
        <f>IF($H163=0,"",VLOOKUP($G163,Data!$G$3:$BA$2935,6,FALSE))</f>
        <v>15</v>
      </c>
      <c r="N163" s="52">
        <f>IF($H163=0,"",VLOOKUP($G163,Data!$G$3:$BA$2935,7,FALSE))</f>
        <v>5</v>
      </c>
      <c r="O163" s="52">
        <f>IF($H163=0,"",VLOOKUP($G163,Data!$G$3:$BA$2935,8,FALSE))</f>
        <v>-0.87</v>
      </c>
      <c r="P163" s="52">
        <f>IF($H163=0,"",VLOOKUP($G163,Data!$G$3:$BA$2935,9,FALSE))</f>
        <v>0</v>
      </c>
      <c r="Q163" s="52">
        <f>IF($H163=0,"",VLOOKUP($G163,Data!$G$3:$BA$2935,10,FALSE))</f>
        <v>1</v>
      </c>
      <c r="R163" s="52">
        <f>IF($H163=0,"",VLOOKUP($G163,Data!$G$3:$BA$2935,11,FALSE))</f>
        <v>0</v>
      </c>
      <c r="S163" s="52">
        <f>IF($H163=0,"",VLOOKUP($G163,Data!$G$3:$BA$2935,12,FALSE))</f>
        <v>99</v>
      </c>
      <c r="T163" s="52">
        <f>IF($H163=0,"",VLOOKUP($G163,Data!$G$3:$BA$2935,13,FALSE))</f>
        <v>-99</v>
      </c>
      <c r="U163" s="52">
        <f>IF($H163=0,"",VLOOKUP($G163,Data!$G$3:$BA$2935,14,FALSE))</f>
        <v>0</v>
      </c>
      <c r="V163" s="52">
        <f>IF($H163=0,"",VLOOKUP($G163,Data!$G$3:$BA$2935,15,FALSE))</f>
        <v>9.3000000000000007</v>
      </c>
      <c r="W163" s="52">
        <f>IF($H163=0,"",VLOOKUP($G163,Data!$G$3:$BA$2935,16,FALSE))</f>
        <v>0</v>
      </c>
      <c r="X163" s="52">
        <f>IF($H163=0,"",VLOOKUP($G163,Data!$G$3:$BA$2935,17,FALSE))</f>
        <v>11.63</v>
      </c>
      <c r="Y163" s="52">
        <f>IF($H163=0,"",VLOOKUP($G163,Data!$G$3:$BA$2935,18,FALSE))</f>
        <v>0.113</v>
      </c>
      <c r="Z163" s="52">
        <f>IF($H163=0,"",VLOOKUP($G163,Data!$G$3:$BA$2935,19,FALSE))</f>
        <v>0.124</v>
      </c>
      <c r="AA163" s="52">
        <f>IF($H163=0,"",VLOOKUP($G163,Data!$G$3:$BA$2935,20,FALSE))</f>
        <v>0</v>
      </c>
      <c r="AB163" s="4" t="str">
        <f>IF($H163=0,"",VLOOKUP($G163,Data!$G$3:$BA$2935,21,FALSE))</f>
        <v>/</v>
      </c>
      <c r="AC163" s="4" t="str">
        <f>IF($H163=0,"",VLOOKUP($G163,Data!$G$3:$BA$2935,22,FALSE))</f>
        <v>/</v>
      </c>
      <c r="AD163" s="4" t="str">
        <f>IF($H163=0,"",VLOOKUP($G163,Data!$G$3:$BA$2935,23,FALSE))</f>
        <v/>
      </c>
      <c r="AE163" s="4" t="str">
        <f>IF($H163=0,"",VLOOKUP($G163,Data!$G$3:$BA$2935,24,FALSE))</f>
        <v/>
      </c>
      <c r="AF163" s="4" t="str">
        <f>IF($H163=0,"",VLOOKUP($G163,Data!$G$3:$BA$2935,25,FALSE))</f>
        <v/>
      </c>
      <c r="AG163" s="4" t="str">
        <f>IF($H163=0,"",VLOOKUP($G163,Data!$G$3:$BA$2935,26,FALSE))</f>
        <v/>
      </c>
      <c r="AH163" s="4" t="str">
        <f>IF($H163=0,"",VLOOKUP($G163,Data!$G$3:$BA$2935,27,FALSE))</f>
        <v/>
      </c>
      <c r="AI163" s="4" t="str">
        <f>IF($H163=0,"",VLOOKUP($G163,Data!$G$3:$BA$2935,28,FALSE))</f>
        <v/>
      </c>
      <c r="AJ163" s="4" t="str">
        <f>IF($H163=0,"",VLOOKUP($G163,Data!$G$3:$BA$2935,29,FALSE))</f>
        <v/>
      </c>
      <c r="AK163" s="4" t="str">
        <f>IF($H163=0,"",VLOOKUP($G163,Data!$G$3:$BA$2935,30,FALSE))</f>
        <v/>
      </c>
      <c r="AL163" s="4" t="str">
        <f>IF($H163=0,"",VLOOKUP($G163,Data!$G$3:$BA$2935,31,FALSE))</f>
        <v/>
      </c>
      <c r="AM163" s="4" t="str">
        <f>IF($H163=0,"",VLOOKUP($G163,Data!$G$3:$BA$2935,32,FALSE))</f>
        <v/>
      </c>
      <c r="AN163" s="4" t="str">
        <f>IF($H163=0,"",VLOOKUP($G163,Data!$G$3:$BA$2935,33,FALSE))</f>
        <v/>
      </c>
      <c r="AO163" s="4" t="str">
        <f>IF($H163=0,"",VLOOKUP($G163,Data!$G$3:$BA$2935,34,FALSE))</f>
        <v/>
      </c>
      <c r="AP163" s="4" t="str">
        <f>IF($H163=0,"",VLOOKUP($G163,Data!$G$3:$BA$2935,35,FALSE))</f>
        <v/>
      </c>
      <c r="AQ163" s="4" t="str">
        <f>IF($H163=0,"",VLOOKUP($G163,Data!$G$3:$BA$2935,36,FALSE))</f>
        <v/>
      </c>
      <c r="AR163" s="4" t="str">
        <f>IF($H163=0,"",VLOOKUP($G163,Data!$G$3:$BA$2935,37,FALSE))</f>
        <v/>
      </c>
      <c r="AS163" s="4" t="str">
        <f>IF($H163=0,"",VLOOKUP($G163,Data!$G$3:$BA$2935,38,FALSE))</f>
        <v/>
      </c>
      <c r="AT163" s="4" t="str">
        <f>IF($H163=0,"",VLOOKUP($G163,Data!$G$3:$BA$2935,39,FALSE))</f>
        <v/>
      </c>
    </row>
    <row r="164" spans="1:46" x14ac:dyDescent="0.3">
      <c r="A164" s="4">
        <f>PSSE!A173</f>
        <v>927044</v>
      </c>
      <c r="B164" s="4" t="str">
        <f>PSSE!B173</f>
        <v>HAIPHONG3_S4</v>
      </c>
      <c r="C164" s="4">
        <f>PSSE!D173</f>
        <v>26</v>
      </c>
      <c r="D164" s="52">
        <f>PSSE!E173</f>
        <v>600</v>
      </c>
      <c r="E164" s="52" t="str">
        <f>PSSE!F173</f>
        <v>ND</v>
      </c>
      <c r="F164" s="52">
        <f>PSSE!G173</f>
        <v>1</v>
      </c>
      <c r="G164" s="52" t="str">
        <f t="shared" si="3"/>
        <v>AVR26600ND1</v>
      </c>
      <c r="H164" s="52">
        <f>COUNTIF(Data!$G$3:$BA$2935,AVR!$G164)</f>
        <v>1</v>
      </c>
      <c r="I164" s="52" t="str">
        <f>IF($H164=0,"",VLOOKUP($G164,Data!$G$3:$BA$2935,2,FALSE))</f>
        <v>'ESST4B'</v>
      </c>
      <c r="J164" s="52">
        <f>PSSE!C173</f>
        <v>1</v>
      </c>
      <c r="K164" s="52">
        <f>IF($H164=0,"",VLOOKUP($G164,Data!$G$3:$BA$2935,4,FALSE))</f>
        <v>0</v>
      </c>
      <c r="L164" s="52">
        <f>IF($H164=0,"",VLOOKUP($G164,Data!$G$3:$BA$2935,5,FALSE))</f>
        <v>15</v>
      </c>
      <c r="M164" s="52">
        <f>IF($H164=0,"",VLOOKUP($G164,Data!$G$3:$BA$2935,6,FALSE))</f>
        <v>15</v>
      </c>
      <c r="N164" s="52">
        <f>IF($H164=0,"",VLOOKUP($G164,Data!$G$3:$BA$2935,7,FALSE))</f>
        <v>5</v>
      </c>
      <c r="O164" s="52">
        <f>IF($H164=0,"",VLOOKUP($G164,Data!$G$3:$BA$2935,8,FALSE))</f>
        <v>-0.87</v>
      </c>
      <c r="P164" s="52">
        <f>IF($H164=0,"",VLOOKUP($G164,Data!$G$3:$BA$2935,9,FALSE))</f>
        <v>0</v>
      </c>
      <c r="Q164" s="52">
        <f>IF($H164=0,"",VLOOKUP($G164,Data!$G$3:$BA$2935,10,FALSE))</f>
        <v>1</v>
      </c>
      <c r="R164" s="52">
        <f>IF($H164=0,"",VLOOKUP($G164,Data!$G$3:$BA$2935,11,FALSE))</f>
        <v>0</v>
      </c>
      <c r="S164" s="52">
        <f>IF($H164=0,"",VLOOKUP($G164,Data!$G$3:$BA$2935,12,FALSE))</f>
        <v>99</v>
      </c>
      <c r="T164" s="52">
        <f>IF($H164=0,"",VLOOKUP($G164,Data!$G$3:$BA$2935,13,FALSE))</f>
        <v>-99</v>
      </c>
      <c r="U164" s="52">
        <f>IF($H164=0,"",VLOOKUP($G164,Data!$G$3:$BA$2935,14,FALSE))</f>
        <v>0</v>
      </c>
      <c r="V164" s="52">
        <f>IF($H164=0,"",VLOOKUP($G164,Data!$G$3:$BA$2935,15,FALSE))</f>
        <v>9.3000000000000007</v>
      </c>
      <c r="W164" s="52">
        <f>IF($H164=0,"",VLOOKUP($G164,Data!$G$3:$BA$2935,16,FALSE))</f>
        <v>0</v>
      </c>
      <c r="X164" s="52">
        <f>IF($H164=0,"",VLOOKUP($G164,Data!$G$3:$BA$2935,17,FALSE))</f>
        <v>11.63</v>
      </c>
      <c r="Y164" s="52">
        <f>IF($H164=0,"",VLOOKUP($G164,Data!$G$3:$BA$2935,18,FALSE))</f>
        <v>0.113</v>
      </c>
      <c r="Z164" s="52">
        <f>IF($H164=0,"",VLOOKUP($G164,Data!$G$3:$BA$2935,19,FALSE))</f>
        <v>0.124</v>
      </c>
      <c r="AA164" s="52">
        <f>IF($H164=0,"",VLOOKUP($G164,Data!$G$3:$BA$2935,20,FALSE))</f>
        <v>0</v>
      </c>
      <c r="AB164" s="4" t="str">
        <f>IF($H164=0,"",VLOOKUP($G164,Data!$G$3:$BA$2935,21,FALSE))</f>
        <v>/</v>
      </c>
      <c r="AC164" s="4" t="str">
        <f>IF($H164=0,"",VLOOKUP($G164,Data!$G$3:$BA$2935,22,FALSE))</f>
        <v>/</v>
      </c>
      <c r="AD164" s="4" t="str">
        <f>IF($H164=0,"",VLOOKUP($G164,Data!$G$3:$BA$2935,23,FALSE))</f>
        <v/>
      </c>
      <c r="AE164" s="4" t="str">
        <f>IF($H164=0,"",VLOOKUP($G164,Data!$G$3:$BA$2935,24,FALSE))</f>
        <v/>
      </c>
      <c r="AF164" s="4" t="str">
        <f>IF($H164=0,"",VLOOKUP($G164,Data!$G$3:$BA$2935,25,FALSE))</f>
        <v/>
      </c>
      <c r="AG164" s="4" t="str">
        <f>IF($H164=0,"",VLOOKUP($G164,Data!$G$3:$BA$2935,26,FALSE))</f>
        <v/>
      </c>
      <c r="AH164" s="4" t="str">
        <f>IF($H164=0,"",VLOOKUP($G164,Data!$G$3:$BA$2935,27,FALSE))</f>
        <v/>
      </c>
      <c r="AI164" s="4" t="str">
        <f>IF($H164=0,"",VLOOKUP($G164,Data!$G$3:$BA$2935,28,FALSE))</f>
        <v/>
      </c>
      <c r="AJ164" s="4" t="str">
        <f>IF($H164=0,"",VLOOKUP($G164,Data!$G$3:$BA$2935,29,FALSE))</f>
        <v/>
      </c>
      <c r="AK164" s="4" t="str">
        <f>IF($H164=0,"",VLOOKUP($G164,Data!$G$3:$BA$2935,30,FALSE))</f>
        <v/>
      </c>
      <c r="AL164" s="4" t="str">
        <f>IF($H164=0,"",VLOOKUP($G164,Data!$G$3:$BA$2935,31,FALSE))</f>
        <v/>
      </c>
      <c r="AM164" s="4" t="str">
        <f>IF($H164=0,"",VLOOKUP($G164,Data!$G$3:$BA$2935,32,FALSE))</f>
        <v/>
      </c>
      <c r="AN164" s="4" t="str">
        <f>IF($H164=0,"",VLOOKUP($G164,Data!$G$3:$BA$2935,33,FALSE))</f>
        <v/>
      </c>
      <c r="AO164" s="4" t="str">
        <f>IF($H164=0,"",VLOOKUP($G164,Data!$G$3:$BA$2935,34,FALSE))</f>
        <v/>
      </c>
      <c r="AP164" s="4" t="str">
        <f>IF($H164=0,"",VLOOKUP($G164,Data!$G$3:$BA$2935,35,FALSE))</f>
        <v/>
      </c>
      <c r="AQ164" s="4" t="str">
        <f>IF($H164=0,"",VLOOKUP($G164,Data!$G$3:$BA$2935,36,FALSE))</f>
        <v/>
      </c>
      <c r="AR164" s="4" t="str">
        <f>IF($H164=0,"",VLOOKUP($G164,Data!$G$3:$BA$2935,37,FALSE))</f>
        <v/>
      </c>
      <c r="AS164" s="4" t="str">
        <f>IF($H164=0,"",VLOOKUP($G164,Data!$G$3:$BA$2935,38,FALSE))</f>
        <v/>
      </c>
      <c r="AT164" s="4" t="str">
        <f>IF($H164=0,"",VLOOKUP($G164,Data!$G$3:$BA$2935,39,FALSE))</f>
        <v/>
      </c>
    </row>
    <row r="165" spans="1:46" x14ac:dyDescent="0.3">
      <c r="A165" s="4">
        <f>PSSE!A174</f>
        <v>928011</v>
      </c>
      <c r="B165" s="4" t="str">
        <f>PSSE!B174</f>
        <v>PHALAI1_S1</v>
      </c>
      <c r="C165" s="4">
        <f>PSSE!D174</f>
        <v>10.5</v>
      </c>
      <c r="D165" s="52">
        <f>PSSE!E174</f>
        <v>110</v>
      </c>
      <c r="E165" s="52" t="str">
        <f>PSSE!F174</f>
        <v>ND</v>
      </c>
      <c r="F165" s="52">
        <f>PSSE!G174</f>
        <v>1</v>
      </c>
      <c r="G165" s="52" t="str">
        <f t="shared" si="3"/>
        <v>AVR10.5110ND1</v>
      </c>
      <c r="H165" s="52">
        <f>COUNTIF(Data!$G$3:$BA$2935,AVR!$G165)</f>
        <v>1</v>
      </c>
      <c r="I165" s="52" t="str">
        <f>IF($H165=0,"",VLOOKUP($G165,Data!$G$3:$BA$2935,2,FALSE))</f>
        <v>'ESST4B'</v>
      </c>
      <c r="J165" s="52">
        <f>PSSE!C174</f>
        <v>1</v>
      </c>
      <c r="K165" s="52">
        <f>IF($H165=0,"",VLOOKUP($G165,Data!$G$3:$BA$2935,4,FALSE))</f>
        <v>0</v>
      </c>
      <c r="L165" s="52">
        <f>IF($H165=0,"",VLOOKUP($G165,Data!$G$3:$BA$2935,5,FALSE))</f>
        <v>10.75</v>
      </c>
      <c r="M165" s="52">
        <f>IF($H165=0,"",VLOOKUP($G165,Data!$G$3:$BA$2935,6,FALSE))</f>
        <v>10.75</v>
      </c>
      <c r="N165" s="52">
        <f>IF($H165=0,"",VLOOKUP($G165,Data!$G$3:$BA$2935,7,FALSE))</f>
        <v>5</v>
      </c>
      <c r="O165" s="52">
        <f>IF($H165=0,"",VLOOKUP($G165,Data!$G$3:$BA$2935,8,FALSE))</f>
        <v>-0.87</v>
      </c>
      <c r="P165" s="52">
        <f>IF($H165=0,"",VLOOKUP($G165,Data!$G$3:$BA$2935,9,FALSE))</f>
        <v>0</v>
      </c>
      <c r="Q165" s="52">
        <f>IF($H165=0,"",VLOOKUP($G165,Data!$G$3:$BA$2935,10,FALSE))</f>
        <v>1</v>
      </c>
      <c r="R165" s="52">
        <f>IF($H165=0,"",VLOOKUP($G165,Data!$G$3:$BA$2935,11,FALSE))</f>
        <v>0</v>
      </c>
      <c r="S165" s="52">
        <f>IF($H165=0,"",VLOOKUP($G165,Data!$G$3:$BA$2935,12,FALSE))</f>
        <v>99</v>
      </c>
      <c r="T165" s="52">
        <f>IF($H165=0,"",VLOOKUP($G165,Data!$G$3:$BA$2935,13,FALSE))</f>
        <v>-99</v>
      </c>
      <c r="U165" s="52">
        <f>IF($H165=0,"",VLOOKUP($G165,Data!$G$3:$BA$2935,14,FALSE))</f>
        <v>0</v>
      </c>
      <c r="V165" s="52">
        <f>IF($H165=0,"",VLOOKUP($G165,Data!$G$3:$BA$2935,15,FALSE))</f>
        <v>9.3000000000000007</v>
      </c>
      <c r="W165" s="52">
        <f>IF($H165=0,"",VLOOKUP($G165,Data!$G$3:$BA$2935,16,FALSE))</f>
        <v>0</v>
      </c>
      <c r="X165" s="52">
        <f>IF($H165=0,"",VLOOKUP($G165,Data!$G$3:$BA$2935,17,FALSE))</f>
        <v>11.63</v>
      </c>
      <c r="Y165" s="52">
        <f>IF($H165=0,"",VLOOKUP($G165,Data!$G$3:$BA$2935,18,FALSE))</f>
        <v>0.113</v>
      </c>
      <c r="Z165" s="52">
        <f>IF($H165=0,"",VLOOKUP($G165,Data!$G$3:$BA$2935,19,FALSE))</f>
        <v>0.124</v>
      </c>
      <c r="AA165" s="52">
        <f>IF($H165=0,"",VLOOKUP($G165,Data!$G$3:$BA$2935,20,FALSE))</f>
        <v>0</v>
      </c>
      <c r="AB165" s="4" t="str">
        <f>IF($H165=0,"",VLOOKUP($G165,Data!$G$3:$BA$2935,21,FALSE))</f>
        <v>/</v>
      </c>
      <c r="AC165" s="4" t="str">
        <f>IF($H165=0,"",VLOOKUP($G165,Data!$G$3:$BA$2935,22,FALSE))</f>
        <v>/</v>
      </c>
      <c r="AD165" s="4" t="str">
        <f>IF($H165=0,"",VLOOKUP($G165,Data!$G$3:$BA$2935,23,FALSE))</f>
        <v/>
      </c>
      <c r="AE165" s="4" t="str">
        <f>IF($H165=0,"",VLOOKUP($G165,Data!$G$3:$BA$2935,24,FALSE))</f>
        <v/>
      </c>
      <c r="AF165" s="4" t="str">
        <f>IF($H165=0,"",VLOOKUP($G165,Data!$G$3:$BA$2935,25,FALSE))</f>
        <v/>
      </c>
      <c r="AG165" s="4" t="str">
        <f>IF($H165=0,"",VLOOKUP($G165,Data!$G$3:$BA$2935,26,FALSE))</f>
        <v/>
      </c>
      <c r="AH165" s="4" t="str">
        <f>IF($H165=0,"",VLOOKUP($G165,Data!$G$3:$BA$2935,27,FALSE))</f>
        <v/>
      </c>
      <c r="AI165" s="4" t="str">
        <f>IF($H165=0,"",VLOOKUP($G165,Data!$G$3:$BA$2935,28,FALSE))</f>
        <v/>
      </c>
      <c r="AJ165" s="4" t="str">
        <f>IF($H165=0,"",VLOOKUP($G165,Data!$G$3:$BA$2935,29,FALSE))</f>
        <v/>
      </c>
      <c r="AK165" s="4" t="str">
        <f>IF($H165=0,"",VLOOKUP($G165,Data!$G$3:$BA$2935,30,FALSE))</f>
        <v/>
      </c>
      <c r="AL165" s="4" t="str">
        <f>IF($H165=0,"",VLOOKUP($G165,Data!$G$3:$BA$2935,31,FALSE))</f>
        <v/>
      </c>
      <c r="AM165" s="4" t="str">
        <f>IF($H165=0,"",VLOOKUP($G165,Data!$G$3:$BA$2935,32,FALSE))</f>
        <v/>
      </c>
      <c r="AN165" s="4" t="str">
        <f>IF($H165=0,"",VLOOKUP($G165,Data!$G$3:$BA$2935,33,FALSE))</f>
        <v/>
      </c>
      <c r="AO165" s="4" t="str">
        <f>IF($H165=0,"",VLOOKUP($G165,Data!$G$3:$BA$2935,34,FALSE))</f>
        <v/>
      </c>
      <c r="AP165" s="4" t="str">
        <f>IF($H165=0,"",VLOOKUP($G165,Data!$G$3:$BA$2935,35,FALSE))</f>
        <v/>
      </c>
      <c r="AQ165" s="4" t="str">
        <f>IF($H165=0,"",VLOOKUP($G165,Data!$G$3:$BA$2935,36,FALSE))</f>
        <v/>
      </c>
      <c r="AR165" s="4" t="str">
        <f>IF($H165=0,"",VLOOKUP($G165,Data!$G$3:$BA$2935,37,FALSE))</f>
        <v/>
      </c>
      <c r="AS165" s="4" t="str">
        <f>IF($H165=0,"",VLOOKUP($G165,Data!$G$3:$BA$2935,38,FALSE))</f>
        <v/>
      </c>
      <c r="AT165" s="4" t="str">
        <f>IF($H165=0,"",VLOOKUP($G165,Data!$G$3:$BA$2935,39,FALSE))</f>
        <v/>
      </c>
    </row>
    <row r="166" spans="1:46" x14ac:dyDescent="0.3">
      <c r="A166" s="4">
        <f>PSSE!A175</f>
        <v>928012</v>
      </c>
      <c r="B166" s="4" t="str">
        <f>PSSE!B175</f>
        <v>PHALAI1_S2</v>
      </c>
      <c r="C166" s="4">
        <f>PSSE!D175</f>
        <v>10.5</v>
      </c>
      <c r="D166" s="52">
        <f>PSSE!E175</f>
        <v>110</v>
      </c>
      <c r="E166" s="52" t="str">
        <f>PSSE!F175</f>
        <v>ND</v>
      </c>
      <c r="F166" s="52">
        <f>PSSE!G175</f>
        <v>1</v>
      </c>
      <c r="G166" s="52" t="str">
        <f t="shared" si="3"/>
        <v>AVR10.5110ND1</v>
      </c>
      <c r="H166" s="52">
        <f>COUNTIF(Data!$G$3:$BA$2935,AVR!$G166)</f>
        <v>1</v>
      </c>
      <c r="I166" s="52" t="str">
        <f>IF($H166=0,"",VLOOKUP($G166,Data!$G$3:$BA$2935,2,FALSE))</f>
        <v>'ESST4B'</v>
      </c>
      <c r="J166" s="52">
        <f>PSSE!C175</f>
        <v>1</v>
      </c>
      <c r="K166" s="52">
        <f>IF($H166=0,"",VLOOKUP($G166,Data!$G$3:$BA$2935,4,FALSE))</f>
        <v>0</v>
      </c>
      <c r="L166" s="52">
        <f>IF($H166=0,"",VLOOKUP($G166,Data!$G$3:$BA$2935,5,FALSE))</f>
        <v>10.75</v>
      </c>
      <c r="M166" s="52">
        <f>IF($H166=0,"",VLOOKUP($G166,Data!$G$3:$BA$2935,6,FALSE))</f>
        <v>10.75</v>
      </c>
      <c r="N166" s="52">
        <f>IF($H166=0,"",VLOOKUP($G166,Data!$G$3:$BA$2935,7,FALSE))</f>
        <v>5</v>
      </c>
      <c r="O166" s="52">
        <f>IF($H166=0,"",VLOOKUP($G166,Data!$G$3:$BA$2935,8,FALSE))</f>
        <v>-0.87</v>
      </c>
      <c r="P166" s="52">
        <f>IF($H166=0,"",VLOOKUP($G166,Data!$G$3:$BA$2935,9,FALSE))</f>
        <v>0</v>
      </c>
      <c r="Q166" s="52">
        <f>IF($H166=0,"",VLOOKUP($G166,Data!$G$3:$BA$2935,10,FALSE))</f>
        <v>1</v>
      </c>
      <c r="R166" s="52">
        <f>IF($H166=0,"",VLOOKUP($G166,Data!$G$3:$BA$2935,11,FALSE))</f>
        <v>0</v>
      </c>
      <c r="S166" s="52">
        <f>IF($H166=0,"",VLOOKUP($G166,Data!$G$3:$BA$2935,12,FALSE))</f>
        <v>99</v>
      </c>
      <c r="T166" s="52">
        <f>IF($H166=0,"",VLOOKUP($G166,Data!$G$3:$BA$2935,13,FALSE))</f>
        <v>-99</v>
      </c>
      <c r="U166" s="52">
        <f>IF($H166=0,"",VLOOKUP($G166,Data!$G$3:$BA$2935,14,FALSE))</f>
        <v>0</v>
      </c>
      <c r="V166" s="52">
        <f>IF($H166=0,"",VLOOKUP($G166,Data!$G$3:$BA$2935,15,FALSE))</f>
        <v>9.3000000000000007</v>
      </c>
      <c r="W166" s="52">
        <f>IF($H166=0,"",VLOOKUP($G166,Data!$G$3:$BA$2935,16,FALSE))</f>
        <v>0</v>
      </c>
      <c r="X166" s="52">
        <f>IF($H166=0,"",VLOOKUP($G166,Data!$G$3:$BA$2935,17,FALSE))</f>
        <v>11.63</v>
      </c>
      <c r="Y166" s="52">
        <f>IF($H166=0,"",VLOOKUP($G166,Data!$G$3:$BA$2935,18,FALSE))</f>
        <v>0.113</v>
      </c>
      <c r="Z166" s="52">
        <f>IF($H166=0,"",VLOOKUP($G166,Data!$G$3:$BA$2935,19,FALSE))</f>
        <v>0.124</v>
      </c>
      <c r="AA166" s="52">
        <f>IF($H166=0,"",VLOOKUP($G166,Data!$G$3:$BA$2935,20,FALSE))</f>
        <v>0</v>
      </c>
      <c r="AB166" s="4" t="str">
        <f>IF($H166=0,"",VLOOKUP($G166,Data!$G$3:$BA$2935,21,FALSE))</f>
        <v>/</v>
      </c>
      <c r="AC166" s="4" t="str">
        <f>IF($H166=0,"",VLOOKUP($G166,Data!$G$3:$BA$2935,22,FALSE))</f>
        <v>/</v>
      </c>
      <c r="AD166" s="4" t="str">
        <f>IF($H166=0,"",VLOOKUP($G166,Data!$G$3:$BA$2935,23,FALSE))</f>
        <v/>
      </c>
      <c r="AE166" s="4" t="str">
        <f>IF($H166=0,"",VLOOKUP($G166,Data!$G$3:$BA$2935,24,FALSE))</f>
        <v/>
      </c>
      <c r="AF166" s="4" t="str">
        <f>IF($H166=0,"",VLOOKUP($G166,Data!$G$3:$BA$2935,25,FALSE))</f>
        <v/>
      </c>
      <c r="AG166" s="4" t="str">
        <f>IF($H166=0,"",VLOOKUP($G166,Data!$G$3:$BA$2935,26,FALSE))</f>
        <v/>
      </c>
      <c r="AH166" s="4" t="str">
        <f>IF($H166=0,"",VLOOKUP($G166,Data!$G$3:$BA$2935,27,FALSE))</f>
        <v/>
      </c>
      <c r="AI166" s="4" t="str">
        <f>IF($H166=0,"",VLOOKUP($G166,Data!$G$3:$BA$2935,28,FALSE))</f>
        <v/>
      </c>
      <c r="AJ166" s="4" t="str">
        <f>IF($H166=0,"",VLOOKUP($G166,Data!$G$3:$BA$2935,29,FALSE))</f>
        <v/>
      </c>
      <c r="AK166" s="4" t="str">
        <f>IF($H166=0,"",VLOOKUP($G166,Data!$G$3:$BA$2935,30,FALSE))</f>
        <v/>
      </c>
      <c r="AL166" s="4" t="str">
        <f>IF($H166=0,"",VLOOKUP($G166,Data!$G$3:$BA$2935,31,FALSE))</f>
        <v/>
      </c>
      <c r="AM166" s="4" t="str">
        <f>IF($H166=0,"",VLOOKUP($G166,Data!$G$3:$BA$2935,32,FALSE))</f>
        <v/>
      </c>
      <c r="AN166" s="4" t="str">
        <f>IF($H166=0,"",VLOOKUP($G166,Data!$G$3:$BA$2935,33,FALSE))</f>
        <v/>
      </c>
      <c r="AO166" s="4" t="str">
        <f>IF($H166=0,"",VLOOKUP($G166,Data!$G$3:$BA$2935,34,FALSE))</f>
        <v/>
      </c>
      <c r="AP166" s="4" t="str">
        <f>IF($H166=0,"",VLOOKUP($G166,Data!$G$3:$BA$2935,35,FALSE))</f>
        <v/>
      </c>
      <c r="AQ166" s="4" t="str">
        <f>IF($H166=0,"",VLOOKUP($G166,Data!$G$3:$BA$2935,36,FALSE))</f>
        <v/>
      </c>
      <c r="AR166" s="4" t="str">
        <f>IF($H166=0,"",VLOOKUP($G166,Data!$G$3:$BA$2935,37,FALSE))</f>
        <v/>
      </c>
      <c r="AS166" s="4" t="str">
        <f>IF($H166=0,"",VLOOKUP($G166,Data!$G$3:$BA$2935,38,FALSE))</f>
        <v/>
      </c>
      <c r="AT166" s="4" t="str">
        <f>IF($H166=0,"",VLOOKUP($G166,Data!$G$3:$BA$2935,39,FALSE))</f>
        <v/>
      </c>
    </row>
    <row r="167" spans="1:46" x14ac:dyDescent="0.3">
      <c r="A167" s="4">
        <f>PSSE!A176</f>
        <v>928013</v>
      </c>
      <c r="B167" s="4" t="str">
        <f>PSSE!B176</f>
        <v>PHALAI1_S3</v>
      </c>
      <c r="C167" s="4">
        <f>PSSE!D176</f>
        <v>10.5</v>
      </c>
      <c r="D167" s="52">
        <f>PSSE!E176</f>
        <v>110</v>
      </c>
      <c r="E167" s="52" t="str">
        <f>PSSE!F176</f>
        <v>ND</v>
      </c>
      <c r="F167" s="52">
        <f>PSSE!G176</f>
        <v>1</v>
      </c>
      <c r="G167" s="52" t="str">
        <f t="shared" si="3"/>
        <v>AVR10.5110ND1</v>
      </c>
      <c r="H167" s="52">
        <f>COUNTIF(Data!$G$3:$BA$2935,AVR!$G167)</f>
        <v>1</v>
      </c>
      <c r="I167" s="52" t="str">
        <f>IF($H167=0,"",VLOOKUP($G167,Data!$G$3:$BA$2935,2,FALSE))</f>
        <v>'ESST4B'</v>
      </c>
      <c r="J167" s="52">
        <f>PSSE!C176</f>
        <v>1</v>
      </c>
      <c r="K167" s="52">
        <f>IF($H167=0,"",VLOOKUP($G167,Data!$G$3:$BA$2935,4,FALSE))</f>
        <v>0</v>
      </c>
      <c r="L167" s="52">
        <f>IF($H167=0,"",VLOOKUP($G167,Data!$G$3:$BA$2935,5,FALSE))</f>
        <v>10.75</v>
      </c>
      <c r="M167" s="52">
        <f>IF($H167=0,"",VLOOKUP($G167,Data!$G$3:$BA$2935,6,FALSE))</f>
        <v>10.75</v>
      </c>
      <c r="N167" s="52">
        <f>IF($H167=0,"",VLOOKUP($G167,Data!$G$3:$BA$2935,7,FALSE))</f>
        <v>5</v>
      </c>
      <c r="O167" s="52">
        <f>IF($H167=0,"",VLOOKUP($G167,Data!$G$3:$BA$2935,8,FALSE))</f>
        <v>-0.87</v>
      </c>
      <c r="P167" s="52">
        <f>IF($H167=0,"",VLOOKUP($G167,Data!$G$3:$BA$2935,9,FALSE))</f>
        <v>0</v>
      </c>
      <c r="Q167" s="52">
        <f>IF($H167=0,"",VLOOKUP($G167,Data!$G$3:$BA$2935,10,FALSE))</f>
        <v>1</v>
      </c>
      <c r="R167" s="52">
        <f>IF($H167=0,"",VLOOKUP($G167,Data!$G$3:$BA$2935,11,FALSE))</f>
        <v>0</v>
      </c>
      <c r="S167" s="52">
        <f>IF($H167=0,"",VLOOKUP($G167,Data!$G$3:$BA$2935,12,FALSE))</f>
        <v>99</v>
      </c>
      <c r="T167" s="52">
        <f>IF($H167=0,"",VLOOKUP($G167,Data!$G$3:$BA$2935,13,FALSE))</f>
        <v>-99</v>
      </c>
      <c r="U167" s="52">
        <f>IF($H167=0,"",VLOOKUP($G167,Data!$G$3:$BA$2935,14,FALSE))</f>
        <v>0</v>
      </c>
      <c r="V167" s="52">
        <f>IF($H167=0,"",VLOOKUP($G167,Data!$G$3:$BA$2935,15,FALSE))</f>
        <v>9.3000000000000007</v>
      </c>
      <c r="W167" s="52">
        <f>IF($H167=0,"",VLOOKUP($G167,Data!$G$3:$BA$2935,16,FALSE))</f>
        <v>0</v>
      </c>
      <c r="X167" s="52">
        <f>IF($H167=0,"",VLOOKUP($G167,Data!$G$3:$BA$2935,17,FALSE))</f>
        <v>11.63</v>
      </c>
      <c r="Y167" s="52">
        <f>IF($H167=0,"",VLOOKUP($G167,Data!$G$3:$BA$2935,18,FALSE))</f>
        <v>0.113</v>
      </c>
      <c r="Z167" s="52">
        <f>IF($H167=0,"",VLOOKUP($G167,Data!$G$3:$BA$2935,19,FALSE))</f>
        <v>0.124</v>
      </c>
      <c r="AA167" s="52">
        <f>IF($H167=0,"",VLOOKUP($G167,Data!$G$3:$BA$2935,20,FALSE))</f>
        <v>0</v>
      </c>
      <c r="AB167" s="4" t="str">
        <f>IF($H167=0,"",VLOOKUP($G167,Data!$G$3:$BA$2935,21,FALSE))</f>
        <v>/</v>
      </c>
      <c r="AC167" s="4" t="str">
        <f>IF($H167=0,"",VLOOKUP($G167,Data!$G$3:$BA$2935,22,FALSE))</f>
        <v>/</v>
      </c>
      <c r="AD167" s="4" t="str">
        <f>IF($H167=0,"",VLOOKUP($G167,Data!$G$3:$BA$2935,23,FALSE))</f>
        <v/>
      </c>
      <c r="AE167" s="4" t="str">
        <f>IF($H167=0,"",VLOOKUP($G167,Data!$G$3:$BA$2935,24,FALSE))</f>
        <v/>
      </c>
      <c r="AF167" s="4" t="str">
        <f>IF($H167=0,"",VLOOKUP($G167,Data!$G$3:$BA$2935,25,FALSE))</f>
        <v/>
      </c>
      <c r="AG167" s="4" t="str">
        <f>IF($H167=0,"",VLOOKUP($G167,Data!$G$3:$BA$2935,26,FALSE))</f>
        <v/>
      </c>
      <c r="AH167" s="4" t="str">
        <f>IF($H167=0,"",VLOOKUP($G167,Data!$G$3:$BA$2935,27,FALSE))</f>
        <v/>
      </c>
      <c r="AI167" s="4" t="str">
        <f>IF($H167=0,"",VLOOKUP($G167,Data!$G$3:$BA$2935,28,FALSE))</f>
        <v/>
      </c>
      <c r="AJ167" s="4" t="str">
        <f>IF($H167=0,"",VLOOKUP($G167,Data!$G$3:$BA$2935,29,FALSE))</f>
        <v/>
      </c>
      <c r="AK167" s="4" t="str">
        <f>IF($H167=0,"",VLOOKUP($G167,Data!$G$3:$BA$2935,30,FALSE))</f>
        <v/>
      </c>
      <c r="AL167" s="4" t="str">
        <f>IF($H167=0,"",VLOOKUP($G167,Data!$G$3:$BA$2935,31,FALSE))</f>
        <v/>
      </c>
      <c r="AM167" s="4" t="str">
        <f>IF($H167=0,"",VLOOKUP($G167,Data!$G$3:$BA$2935,32,FALSE))</f>
        <v/>
      </c>
      <c r="AN167" s="4" t="str">
        <f>IF($H167=0,"",VLOOKUP($G167,Data!$G$3:$BA$2935,33,FALSE))</f>
        <v/>
      </c>
      <c r="AO167" s="4" t="str">
        <f>IF($H167=0,"",VLOOKUP($G167,Data!$G$3:$BA$2935,34,FALSE))</f>
        <v/>
      </c>
      <c r="AP167" s="4" t="str">
        <f>IF($H167=0,"",VLOOKUP($G167,Data!$G$3:$BA$2935,35,FALSE))</f>
        <v/>
      </c>
      <c r="AQ167" s="4" t="str">
        <f>IF($H167=0,"",VLOOKUP($G167,Data!$G$3:$BA$2935,36,FALSE))</f>
        <v/>
      </c>
      <c r="AR167" s="4" t="str">
        <f>IF($H167=0,"",VLOOKUP($G167,Data!$G$3:$BA$2935,37,FALSE))</f>
        <v/>
      </c>
      <c r="AS167" s="4" t="str">
        <f>IF($H167=0,"",VLOOKUP($G167,Data!$G$3:$BA$2935,38,FALSE))</f>
        <v/>
      </c>
      <c r="AT167" s="4" t="str">
        <f>IF($H167=0,"",VLOOKUP($G167,Data!$G$3:$BA$2935,39,FALSE))</f>
        <v/>
      </c>
    </row>
    <row r="168" spans="1:46" x14ac:dyDescent="0.3">
      <c r="A168" s="4">
        <f>PSSE!A177</f>
        <v>928014</v>
      </c>
      <c r="B168" s="4" t="str">
        <f>PSSE!B177</f>
        <v>PHALAI1_S4</v>
      </c>
      <c r="C168" s="4">
        <f>PSSE!D177</f>
        <v>10.5</v>
      </c>
      <c r="D168" s="52">
        <f>PSSE!E177</f>
        <v>110</v>
      </c>
      <c r="E168" s="52" t="str">
        <f>PSSE!F177</f>
        <v>ND</v>
      </c>
      <c r="F168" s="52">
        <f>PSSE!G177</f>
        <v>1</v>
      </c>
      <c r="G168" s="52" t="str">
        <f t="shared" si="3"/>
        <v>AVR10.5110ND1</v>
      </c>
      <c r="H168" s="52">
        <f>COUNTIF(Data!$G$3:$BA$2935,AVR!$G168)</f>
        <v>1</v>
      </c>
      <c r="I168" s="52" t="str">
        <f>IF($H168=0,"",VLOOKUP($G168,Data!$G$3:$BA$2935,2,FALSE))</f>
        <v>'ESST4B'</v>
      </c>
      <c r="J168" s="52">
        <f>PSSE!C177</f>
        <v>1</v>
      </c>
      <c r="K168" s="52">
        <f>IF($H168=0,"",VLOOKUP($G168,Data!$G$3:$BA$2935,4,FALSE))</f>
        <v>0</v>
      </c>
      <c r="L168" s="52">
        <f>IF($H168=0,"",VLOOKUP($G168,Data!$G$3:$BA$2935,5,FALSE))</f>
        <v>10.75</v>
      </c>
      <c r="M168" s="52">
        <f>IF($H168=0,"",VLOOKUP($G168,Data!$G$3:$BA$2935,6,FALSE))</f>
        <v>10.75</v>
      </c>
      <c r="N168" s="52">
        <f>IF($H168=0,"",VLOOKUP($G168,Data!$G$3:$BA$2935,7,FALSE))</f>
        <v>5</v>
      </c>
      <c r="O168" s="52">
        <f>IF($H168=0,"",VLOOKUP($G168,Data!$G$3:$BA$2935,8,FALSE))</f>
        <v>-0.87</v>
      </c>
      <c r="P168" s="52">
        <f>IF($H168=0,"",VLOOKUP($G168,Data!$G$3:$BA$2935,9,FALSE))</f>
        <v>0</v>
      </c>
      <c r="Q168" s="52">
        <f>IF($H168=0,"",VLOOKUP($G168,Data!$G$3:$BA$2935,10,FALSE))</f>
        <v>1</v>
      </c>
      <c r="R168" s="52">
        <f>IF($H168=0,"",VLOOKUP($G168,Data!$G$3:$BA$2935,11,FALSE))</f>
        <v>0</v>
      </c>
      <c r="S168" s="52">
        <f>IF($H168=0,"",VLOOKUP($G168,Data!$G$3:$BA$2935,12,FALSE))</f>
        <v>99</v>
      </c>
      <c r="T168" s="52">
        <f>IF($H168=0,"",VLOOKUP($G168,Data!$G$3:$BA$2935,13,FALSE))</f>
        <v>-99</v>
      </c>
      <c r="U168" s="52">
        <f>IF($H168=0,"",VLOOKUP($G168,Data!$G$3:$BA$2935,14,FALSE))</f>
        <v>0</v>
      </c>
      <c r="V168" s="52">
        <f>IF($H168=0,"",VLOOKUP($G168,Data!$G$3:$BA$2935,15,FALSE))</f>
        <v>9.3000000000000007</v>
      </c>
      <c r="W168" s="52">
        <f>IF($H168=0,"",VLOOKUP($G168,Data!$G$3:$BA$2935,16,FALSE))</f>
        <v>0</v>
      </c>
      <c r="X168" s="52">
        <f>IF($H168=0,"",VLOOKUP($G168,Data!$G$3:$BA$2935,17,FALSE))</f>
        <v>11.63</v>
      </c>
      <c r="Y168" s="52">
        <f>IF($H168=0,"",VLOOKUP($G168,Data!$G$3:$BA$2935,18,FALSE))</f>
        <v>0.113</v>
      </c>
      <c r="Z168" s="52">
        <f>IF($H168=0,"",VLOOKUP($G168,Data!$G$3:$BA$2935,19,FALSE))</f>
        <v>0.124</v>
      </c>
      <c r="AA168" s="52">
        <f>IF($H168=0,"",VLOOKUP($G168,Data!$G$3:$BA$2935,20,FALSE))</f>
        <v>0</v>
      </c>
      <c r="AB168" s="4" t="str">
        <f>IF($H168=0,"",VLOOKUP($G168,Data!$G$3:$BA$2935,21,FALSE))</f>
        <v>/</v>
      </c>
      <c r="AC168" s="4" t="str">
        <f>IF($H168=0,"",VLOOKUP($G168,Data!$G$3:$BA$2935,22,FALSE))</f>
        <v>/</v>
      </c>
      <c r="AD168" s="4" t="str">
        <f>IF($H168=0,"",VLOOKUP($G168,Data!$G$3:$BA$2935,23,FALSE))</f>
        <v/>
      </c>
      <c r="AE168" s="4" t="str">
        <f>IF($H168=0,"",VLOOKUP($G168,Data!$G$3:$BA$2935,24,FALSE))</f>
        <v/>
      </c>
      <c r="AF168" s="4" t="str">
        <f>IF($H168=0,"",VLOOKUP($G168,Data!$G$3:$BA$2935,25,FALSE))</f>
        <v/>
      </c>
      <c r="AG168" s="4" t="str">
        <f>IF($H168=0,"",VLOOKUP($G168,Data!$G$3:$BA$2935,26,FALSE))</f>
        <v/>
      </c>
      <c r="AH168" s="4" t="str">
        <f>IF($H168=0,"",VLOOKUP($G168,Data!$G$3:$BA$2935,27,FALSE))</f>
        <v/>
      </c>
      <c r="AI168" s="4" t="str">
        <f>IF($H168=0,"",VLOOKUP($G168,Data!$G$3:$BA$2935,28,FALSE))</f>
        <v/>
      </c>
      <c r="AJ168" s="4" t="str">
        <f>IF($H168=0,"",VLOOKUP($G168,Data!$G$3:$BA$2935,29,FALSE))</f>
        <v/>
      </c>
      <c r="AK168" s="4" t="str">
        <f>IF($H168=0,"",VLOOKUP($G168,Data!$G$3:$BA$2935,30,FALSE))</f>
        <v/>
      </c>
      <c r="AL168" s="4" t="str">
        <f>IF($H168=0,"",VLOOKUP($G168,Data!$G$3:$BA$2935,31,FALSE))</f>
        <v/>
      </c>
      <c r="AM168" s="4" t="str">
        <f>IF($H168=0,"",VLOOKUP($G168,Data!$G$3:$BA$2935,32,FALSE))</f>
        <v/>
      </c>
      <c r="AN168" s="4" t="str">
        <f>IF($H168=0,"",VLOOKUP($G168,Data!$G$3:$BA$2935,33,FALSE))</f>
        <v/>
      </c>
      <c r="AO168" s="4" t="str">
        <f>IF($H168=0,"",VLOOKUP($G168,Data!$G$3:$BA$2935,34,FALSE))</f>
        <v/>
      </c>
      <c r="AP168" s="4" t="str">
        <f>IF($H168=0,"",VLOOKUP($G168,Data!$G$3:$BA$2935,35,FALSE))</f>
        <v/>
      </c>
      <c r="AQ168" s="4" t="str">
        <f>IF($H168=0,"",VLOOKUP($G168,Data!$G$3:$BA$2935,36,FALSE))</f>
        <v/>
      </c>
      <c r="AR168" s="4" t="str">
        <f>IF($H168=0,"",VLOOKUP($G168,Data!$G$3:$BA$2935,37,FALSE))</f>
        <v/>
      </c>
      <c r="AS168" s="4" t="str">
        <f>IF($H168=0,"",VLOOKUP($G168,Data!$G$3:$BA$2935,38,FALSE))</f>
        <v/>
      </c>
      <c r="AT168" s="4" t="str">
        <f>IF($H168=0,"",VLOOKUP($G168,Data!$G$3:$BA$2935,39,FALSE))</f>
        <v/>
      </c>
    </row>
    <row r="169" spans="1:46" x14ac:dyDescent="0.3">
      <c r="A169" s="4">
        <f>PSSE!A178</f>
        <v>928021</v>
      </c>
      <c r="B169" s="4" t="str">
        <f>PSSE!B178</f>
        <v>PHALAI2_S1</v>
      </c>
      <c r="C169" s="4">
        <f>PSSE!D178</f>
        <v>19</v>
      </c>
      <c r="D169" s="52">
        <f>PSSE!E178</f>
        <v>300</v>
      </c>
      <c r="E169" s="52" t="str">
        <f>PSSE!F178</f>
        <v>ND</v>
      </c>
      <c r="F169" s="52">
        <f>PSSE!G178</f>
        <v>1</v>
      </c>
      <c r="G169" s="52" t="str">
        <f t="shared" si="3"/>
        <v>AVR19300ND1</v>
      </c>
      <c r="H169" s="52">
        <f>COUNTIF(Data!$G$3:$BA$2935,AVR!$G169)</f>
        <v>1</v>
      </c>
      <c r="I169" s="52" t="str">
        <f>IF($H169=0,"",VLOOKUP($G169,Data!$G$3:$BA$2935,2,FALSE))</f>
        <v>'ESST4B'</v>
      </c>
      <c r="J169" s="52">
        <f>PSSE!C178</f>
        <v>1</v>
      </c>
      <c r="K169" s="52">
        <f>IF($H169=0,"",VLOOKUP($G169,Data!$G$3:$BA$2935,4,FALSE))</f>
        <v>0</v>
      </c>
      <c r="L169" s="52">
        <f>IF($H169=0,"",VLOOKUP($G169,Data!$G$3:$BA$2935,5,FALSE))</f>
        <v>15</v>
      </c>
      <c r="M169" s="52">
        <f>IF($H169=0,"",VLOOKUP($G169,Data!$G$3:$BA$2935,6,FALSE))</f>
        <v>15</v>
      </c>
      <c r="N169" s="52">
        <f>IF($H169=0,"",VLOOKUP($G169,Data!$G$3:$BA$2935,7,FALSE))</f>
        <v>5</v>
      </c>
      <c r="O169" s="52">
        <f>IF($H169=0,"",VLOOKUP($G169,Data!$G$3:$BA$2935,8,FALSE))</f>
        <v>-0.87</v>
      </c>
      <c r="P169" s="52">
        <f>IF($H169=0,"",VLOOKUP($G169,Data!$G$3:$BA$2935,9,FALSE))</f>
        <v>0</v>
      </c>
      <c r="Q169" s="52">
        <f>IF($H169=0,"",VLOOKUP($G169,Data!$G$3:$BA$2935,10,FALSE))</f>
        <v>1</v>
      </c>
      <c r="R169" s="52">
        <f>IF($H169=0,"",VLOOKUP($G169,Data!$G$3:$BA$2935,11,FALSE))</f>
        <v>0</v>
      </c>
      <c r="S169" s="52">
        <f>IF($H169=0,"",VLOOKUP($G169,Data!$G$3:$BA$2935,12,FALSE))</f>
        <v>99</v>
      </c>
      <c r="T169" s="52">
        <f>IF($H169=0,"",VLOOKUP($G169,Data!$G$3:$BA$2935,13,FALSE))</f>
        <v>-99</v>
      </c>
      <c r="U169" s="52">
        <f>IF($H169=0,"",VLOOKUP($G169,Data!$G$3:$BA$2935,14,FALSE))</f>
        <v>0</v>
      </c>
      <c r="V169" s="52">
        <f>IF($H169=0,"",VLOOKUP($G169,Data!$G$3:$BA$2935,15,FALSE))</f>
        <v>9.3000000000000007</v>
      </c>
      <c r="W169" s="52">
        <f>IF($H169=0,"",VLOOKUP($G169,Data!$G$3:$BA$2935,16,FALSE))</f>
        <v>0</v>
      </c>
      <c r="X169" s="52">
        <f>IF($H169=0,"",VLOOKUP($G169,Data!$G$3:$BA$2935,17,FALSE))</f>
        <v>11.63</v>
      </c>
      <c r="Y169" s="52">
        <f>IF($H169=0,"",VLOOKUP($G169,Data!$G$3:$BA$2935,18,FALSE))</f>
        <v>0.113</v>
      </c>
      <c r="Z169" s="52">
        <f>IF($H169=0,"",VLOOKUP($G169,Data!$G$3:$BA$2935,19,FALSE))</f>
        <v>0.124</v>
      </c>
      <c r="AA169" s="52">
        <f>IF($H169=0,"",VLOOKUP($G169,Data!$G$3:$BA$2935,20,FALSE))</f>
        <v>0</v>
      </c>
      <c r="AB169" s="4" t="str">
        <f>IF($H169=0,"",VLOOKUP($G169,Data!$G$3:$BA$2935,21,FALSE))</f>
        <v>/</v>
      </c>
      <c r="AC169" s="4" t="str">
        <f>IF($H169=0,"",VLOOKUP($G169,Data!$G$3:$BA$2935,22,FALSE))</f>
        <v>/</v>
      </c>
      <c r="AD169" s="4" t="str">
        <f>IF($H169=0,"",VLOOKUP($G169,Data!$G$3:$BA$2935,23,FALSE))</f>
        <v/>
      </c>
      <c r="AE169" s="4" t="str">
        <f>IF($H169=0,"",VLOOKUP($G169,Data!$G$3:$BA$2935,24,FALSE))</f>
        <v/>
      </c>
      <c r="AF169" s="4" t="str">
        <f>IF($H169=0,"",VLOOKUP($G169,Data!$G$3:$BA$2935,25,FALSE))</f>
        <v/>
      </c>
      <c r="AG169" s="4" t="str">
        <f>IF($H169=0,"",VLOOKUP($G169,Data!$G$3:$BA$2935,26,FALSE))</f>
        <v/>
      </c>
      <c r="AH169" s="4" t="str">
        <f>IF($H169=0,"",VLOOKUP($G169,Data!$G$3:$BA$2935,27,FALSE))</f>
        <v/>
      </c>
      <c r="AI169" s="4" t="str">
        <f>IF($H169=0,"",VLOOKUP($G169,Data!$G$3:$BA$2935,28,FALSE))</f>
        <v/>
      </c>
      <c r="AJ169" s="4" t="str">
        <f>IF($H169=0,"",VLOOKUP($G169,Data!$G$3:$BA$2935,29,FALSE))</f>
        <v/>
      </c>
      <c r="AK169" s="4" t="str">
        <f>IF($H169=0,"",VLOOKUP($G169,Data!$G$3:$BA$2935,30,FALSE))</f>
        <v/>
      </c>
      <c r="AL169" s="4" t="str">
        <f>IF($H169=0,"",VLOOKUP($G169,Data!$G$3:$BA$2935,31,FALSE))</f>
        <v/>
      </c>
      <c r="AM169" s="4" t="str">
        <f>IF($H169=0,"",VLOOKUP($G169,Data!$G$3:$BA$2935,32,FALSE))</f>
        <v/>
      </c>
      <c r="AN169" s="4" t="str">
        <f>IF($H169=0,"",VLOOKUP($G169,Data!$G$3:$BA$2935,33,FALSE))</f>
        <v/>
      </c>
      <c r="AO169" s="4" t="str">
        <f>IF($H169=0,"",VLOOKUP($G169,Data!$G$3:$BA$2935,34,FALSE))</f>
        <v/>
      </c>
      <c r="AP169" s="4" t="str">
        <f>IF($H169=0,"",VLOOKUP($G169,Data!$G$3:$BA$2935,35,FALSE))</f>
        <v/>
      </c>
      <c r="AQ169" s="4" t="str">
        <f>IF($H169=0,"",VLOOKUP($G169,Data!$G$3:$BA$2935,36,FALSE))</f>
        <v/>
      </c>
      <c r="AR169" s="4" t="str">
        <f>IF($H169=0,"",VLOOKUP($G169,Data!$G$3:$BA$2935,37,FALSE))</f>
        <v/>
      </c>
      <c r="AS169" s="4" t="str">
        <f>IF($H169=0,"",VLOOKUP($G169,Data!$G$3:$BA$2935,38,FALSE))</f>
        <v/>
      </c>
      <c r="AT169" s="4" t="str">
        <f>IF($H169=0,"",VLOOKUP($G169,Data!$G$3:$BA$2935,39,FALSE))</f>
        <v/>
      </c>
    </row>
    <row r="170" spans="1:46" x14ac:dyDescent="0.3">
      <c r="A170" s="4">
        <f>PSSE!A179</f>
        <v>928022</v>
      </c>
      <c r="B170" s="4" t="str">
        <f>PSSE!B179</f>
        <v>PHALAI2_S2</v>
      </c>
      <c r="C170" s="4">
        <f>PSSE!D179</f>
        <v>19</v>
      </c>
      <c r="D170" s="52">
        <f>PSSE!E179</f>
        <v>300</v>
      </c>
      <c r="E170" s="52" t="str">
        <f>PSSE!F179</f>
        <v>ND</v>
      </c>
      <c r="F170" s="52">
        <f>PSSE!G179</f>
        <v>1</v>
      </c>
      <c r="G170" s="52" t="str">
        <f t="shared" si="3"/>
        <v>AVR19300ND1</v>
      </c>
      <c r="H170" s="52">
        <f>COUNTIF(Data!$G$3:$BA$2935,AVR!$G170)</f>
        <v>1</v>
      </c>
      <c r="I170" s="52" t="str">
        <f>IF($H170=0,"",VLOOKUP($G170,Data!$G$3:$BA$2935,2,FALSE))</f>
        <v>'ESST4B'</v>
      </c>
      <c r="J170" s="52">
        <f>PSSE!C179</f>
        <v>1</v>
      </c>
      <c r="K170" s="52">
        <f>IF($H170=0,"",VLOOKUP($G170,Data!$G$3:$BA$2935,4,FALSE))</f>
        <v>0</v>
      </c>
      <c r="L170" s="52">
        <f>IF($H170=0,"",VLOOKUP($G170,Data!$G$3:$BA$2935,5,FALSE))</f>
        <v>15</v>
      </c>
      <c r="M170" s="52">
        <f>IF($H170=0,"",VLOOKUP($G170,Data!$G$3:$BA$2935,6,FALSE))</f>
        <v>15</v>
      </c>
      <c r="N170" s="52">
        <f>IF($H170=0,"",VLOOKUP($G170,Data!$G$3:$BA$2935,7,FALSE))</f>
        <v>5</v>
      </c>
      <c r="O170" s="52">
        <f>IF($H170=0,"",VLOOKUP($G170,Data!$G$3:$BA$2935,8,FALSE))</f>
        <v>-0.87</v>
      </c>
      <c r="P170" s="52">
        <f>IF($H170=0,"",VLOOKUP($G170,Data!$G$3:$BA$2935,9,FALSE))</f>
        <v>0</v>
      </c>
      <c r="Q170" s="52">
        <f>IF($H170=0,"",VLOOKUP($G170,Data!$G$3:$BA$2935,10,FALSE))</f>
        <v>1</v>
      </c>
      <c r="R170" s="52">
        <f>IF($H170=0,"",VLOOKUP($G170,Data!$G$3:$BA$2935,11,FALSE))</f>
        <v>0</v>
      </c>
      <c r="S170" s="52">
        <f>IF($H170=0,"",VLOOKUP($G170,Data!$G$3:$BA$2935,12,FALSE))</f>
        <v>99</v>
      </c>
      <c r="T170" s="52">
        <f>IF($H170=0,"",VLOOKUP($G170,Data!$G$3:$BA$2935,13,FALSE))</f>
        <v>-99</v>
      </c>
      <c r="U170" s="52">
        <f>IF($H170=0,"",VLOOKUP($G170,Data!$G$3:$BA$2935,14,FALSE))</f>
        <v>0</v>
      </c>
      <c r="V170" s="52">
        <f>IF($H170=0,"",VLOOKUP($G170,Data!$G$3:$BA$2935,15,FALSE))</f>
        <v>9.3000000000000007</v>
      </c>
      <c r="W170" s="52">
        <f>IF($H170=0,"",VLOOKUP($G170,Data!$G$3:$BA$2935,16,FALSE))</f>
        <v>0</v>
      </c>
      <c r="X170" s="52">
        <f>IF($H170=0,"",VLOOKUP($G170,Data!$G$3:$BA$2935,17,FALSE))</f>
        <v>11.63</v>
      </c>
      <c r="Y170" s="52">
        <f>IF($H170=0,"",VLOOKUP($G170,Data!$G$3:$BA$2935,18,FALSE))</f>
        <v>0.113</v>
      </c>
      <c r="Z170" s="52">
        <f>IF($H170=0,"",VLOOKUP($G170,Data!$G$3:$BA$2935,19,FALSE))</f>
        <v>0.124</v>
      </c>
      <c r="AA170" s="52">
        <f>IF($H170=0,"",VLOOKUP($G170,Data!$G$3:$BA$2935,20,FALSE))</f>
        <v>0</v>
      </c>
      <c r="AB170" s="4" t="str">
        <f>IF($H170=0,"",VLOOKUP($G170,Data!$G$3:$BA$2935,21,FALSE))</f>
        <v>/</v>
      </c>
      <c r="AC170" s="4" t="str">
        <f>IF($H170=0,"",VLOOKUP($G170,Data!$G$3:$BA$2935,22,FALSE))</f>
        <v>/</v>
      </c>
      <c r="AD170" s="4" t="str">
        <f>IF($H170=0,"",VLOOKUP($G170,Data!$G$3:$BA$2935,23,FALSE))</f>
        <v/>
      </c>
      <c r="AE170" s="4" t="str">
        <f>IF($H170=0,"",VLOOKUP($G170,Data!$G$3:$BA$2935,24,FALSE))</f>
        <v/>
      </c>
      <c r="AF170" s="4" t="str">
        <f>IF($H170=0,"",VLOOKUP($G170,Data!$G$3:$BA$2935,25,FALSE))</f>
        <v/>
      </c>
      <c r="AG170" s="4" t="str">
        <f>IF($H170=0,"",VLOOKUP($G170,Data!$G$3:$BA$2935,26,FALSE))</f>
        <v/>
      </c>
      <c r="AH170" s="4" t="str">
        <f>IF($H170=0,"",VLOOKUP($G170,Data!$G$3:$BA$2935,27,FALSE))</f>
        <v/>
      </c>
      <c r="AI170" s="4" t="str">
        <f>IF($H170=0,"",VLOOKUP($G170,Data!$G$3:$BA$2935,28,FALSE))</f>
        <v/>
      </c>
      <c r="AJ170" s="4" t="str">
        <f>IF($H170=0,"",VLOOKUP($G170,Data!$G$3:$BA$2935,29,FALSE))</f>
        <v/>
      </c>
      <c r="AK170" s="4" t="str">
        <f>IF($H170=0,"",VLOOKUP($G170,Data!$G$3:$BA$2935,30,FALSE))</f>
        <v/>
      </c>
      <c r="AL170" s="4" t="str">
        <f>IF($H170=0,"",VLOOKUP($G170,Data!$G$3:$BA$2935,31,FALSE))</f>
        <v/>
      </c>
      <c r="AM170" s="4" t="str">
        <f>IF($H170=0,"",VLOOKUP($G170,Data!$G$3:$BA$2935,32,FALSE))</f>
        <v/>
      </c>
      <c r="AN170" s="4" t="str">
        <f>IF($H170=0,"",VLOOKUP($G170,Data!$G$3:$BA$2935,33,FALSE))</f>
        <v/>
      </c>
      <c r="AO170" s="4" t="str">
        <f>IF($H170=0,"",VLOOKUP($G170,Data!$G$3:$BA$2935,34,FALSE))</f>
        <v/>
      </c>
      <c r="AP170" s="4" t="str">
        <f>IF($H170=0,"",VLOOKUP($G170,Data!$G$3:$BA$2935,35,FALSE))</f>
        <v/>
      </c>
      <c r="AQ170" s="4" t="str">
        <f>IF($H170=0,"",VLOOKUP($G170,Data!$G$3:$BA$2935,36,FALSE))</f>
        <v/>
      </c>
      <c r="AR170" s="4" t="str">
        <f>IF($H170=0,"",VLOOKUP($G170,Data!$G$3:$BA$2935,37,FALSE))</f>
        <v/>
      </c>
      <c r="AS170" s="4" t="str">
        <f>IF($H170=0,"",VLOOKUP($G170,Data!$G$3:$BA$2935,38,FALSE))</f>
        <v/>
      </c>
      <c r="AT170" s="4" t="str">
        <f>IF($H170=0,"",VLOOKUP($G170,Data!$G$3:$BA$2935,39,FALSE))</f>
        <v/>
      </c>
    </row>
    <row r="171" spans="1:46" x14ac:dyDescent="0.3">
      <c r="A171" s="4">
        <f>PSSE!A180</f>
        <v>928051</v>
      </c>
      <c r="B171" s="4" t="str">
        <f>PSSE!B180</f>
        <v>HAIDUONG_S1</v>
      </c>
      <c r="C171" s="4">
        <f>PSSE!D180</f>
        <v>26</v>
      </c>
      <c r="D171" s="52">
        <f>PSSE!E180</f>
        <v>600</v>
      </c>
      <c r="E171" s="52" t="str">
        <f>PSSE!F180</f>
        <v>ND</v>
      </c>
      <c r="F171" s="52">
        <f>PSSE!G180</f>
        <v>1</v>
      </c>
      <c r="G171" s="52" t="str">
        <f t="shared" si="3"/>
        <v>AVR26600ND1</v>
      </c>
      <c r="H171" s="52">
        <f>COUNTIF(Data!$G$3:$BA$2935,AVR!$G171)</f>
        <v>1</v>
      </c>
      <c r="I171" s="52" t="str">
        <f>IF($H171=0,"",VLOOKUP($G171,Data!$G$3:$BA$2935,2,FALSE))</f>
        <v>'ESST4B'</v>
      </c>
      <c r="J171" s="52">
        <f>PSSE!C180</f>
        <v>1</v>
      </c>
      <c r="K171" s="52">
        <f>IF($H171=0,"",VLOOKUP($G171,Data!$G$3:$BA$2935,4,FALSE))</f>
        <v>0</v>
      </c>
      <c r="L171" s="52">
        <f>IF($H171=0,"",VLOOKUP($G171,Data!$G$3:$BA$2935,5,FALSE))</f>
        <v>15</v>
      </c>
      <c r="M171" s="52">
        <f>IF($H171=0,"",VLOOKUP($G171,Data!$G$3:$BA$2935,6,FALSE))</f>
        <v>15</v>
      </c>
      <c r="N171" s="52">
        <f>IF($H171=0,"",VLOOKUP($G171,Data!$G$3:$BA$2935,7,FALSE))</f>
        <v>5</v>
      </c>
      <c r="O171" s="52">
        <f>IF($H171=0,"",VLOOKUP($G171,Data!$G$3:$BA$2935,8,FALSE))</f>
        <v>-0.87</v>
      </c>
      <c r="P171" s="52">
        <f>IF($H171=0,"",VLOOKUP($G171,Data!$G$3:$BA$2935,9,FALSE))</f>
        <v>0</v>
      </c>
      <c r="Q171" s="52">
        <f>IF($H171=0,"",VLOOKUP($G171,Data!$G$3:$BA$2935,10,FALSE))</f>
        <v>1</v>
      </c>
      <c r="R171" s="52">
        <f>IF($H171=0,"",VLOOKUP($G171,Data!$G$3:$BA$2935,11,FALSE))</f>
        <v>0</v>
      </c>
      <c r="S171" s="52">
        <f>IF($H171=0,"",VLOOKUP($G171,Data!$G$3:$BA$2935,12,FALSE))</f>
        <v>99</v>
      </c>
      <c r="T171" s="52">
        <f>IF($H171=0,"",VLOOKUP($G171,Data!$G$3:$BA$2935,13,FALSE))</f>
        <v>-99</v>
      </c>
      <c r="U171" s="52">
        <f>IF($H171=0,"",VLOOKUP($G171,Data!$G$3:$BA$2935,14,FALSE))</f>
        <v>0</v>
      </c>
      <c r="V171" s="52">
        <f>IF($H171=0,"",VLOOKUP($G171,Data!$G$3:$BA$2935,15,FALSE))</f>
        <v>9.3000000000000007</v>
      </c>
      <c r="W171" s="52">
        <f>IF($H171=0,"",VLOOKUP($G171,Data!$G$3:$BA$2935,16,FALSE))</f>
        <v>0</v>
      </c>
      <c r="X171" s="52">
        <f>IF($H171=0,"",VLOOKUP($G171,Data!$G$3:$BA$2935,17,FALSE))</f>
        <v>11.63</v>
      </c>
      <c r="Y171" s="52">
        <f>IF($H171=0,"",VLOOKUP($G171,Data!$G$3:$BA$2935,18,FALSE))</f>
        <v>0.113</v>
      </c>
      <c r="Z171" s="52">
        <f>IF($H171=0,"",VLOOKUP($G171,Data!$G$3:$BA$2935,19,FALSE))</f>
        <v>0.124</v>
      </c>
      <c r="AA171" s="52">
        <f>IF($H171=0,"",VLOOKUP($G171,Data!$G$3:$BA$2935,20,FALSE))</f>
        <v>0</v>
      </c>
      <c r="AB171" s="4" t="str">
        <f>IF($H171=0,"",VLOOKUP($G171,Data!$G$3:$BA$2935,21,FALSE))</f>
        <v>/</v>
      </c>
      <c r="AC171" s="4" t="str">
        <f>IF($H171=0,"",VLOOKUP($G171,Data!$G$3:$BA$2935,22,FALSE))</f>
        <v>/</v>
      </c>
      <c r="AD171" s="4" t="str">
        <f>IF($H171=0,"",VLOOKUP($G171,Data!$G$3:$BA$2935,23,FALSE))</f>
        <v/>
      </c>
      <c r="AE171" s="4" t="str">
        <f>IF($H171=0,"",VLOOKUP($G171,Data!$G$3:$BA$2935,24,FALSE))</f>
        <v/>
      </c>
      <c r="AF171" s="4" t="str">
        <f>IF($H171=0,"",VLOOKUP($G171,Data!$G$3:$BA$2935,25,FALSE))</f>
        <v/>
      </c>
      <c r="AG171" s="4" t="str">
        <f>IF($H171=0,"",VLOOKUP($G171,Data!$G$3:$BA$2935,26,FALSE))</f>
        <v/>
      </c>
      <c r="AH171" s="4" t="str">
        <f>IF($H171=0,"",VLOOKUP($G171,Data!$G$3:$BA$2935,27,FALSE))</f>
        <v/>
      </c>
      <c r="AI171" s="4" t="str">
        <f>IF($H171=0,"",VLOOKUP($G171,Data!$G$3:$BA$2935,28,FALSE))</f>
        <v/>
      </c>
      <c r="AJ171" s="4" t="str">
        <f>IF($H171=0,"",VLOOKUP($G171,Data!$G$3:$BA$2935,29,FALSE))</f>
        <v/>
      </c>
      <c r="AK171" s="4" t="str">
        <f>IF($H171=0,"",VLOOKUP($G171,Data!$G$3:$BA$2935,30,FALSE))</f>
        <v/>
      </c>
      <c r="AL171" s="4" t="str">
        <f>IF($H171=0,"",VLOOKUP($G171,Data!$G$3:$BA$2935,31,FALSE))</f>
        <v/>
      </c>
      <c r="AM171" s="4" t="str">
        <f>IF($H171=0,"",VLOOKUP($G171,Data!$G$3:$BA$2935,32,FALSE))</f>
        <v/>
      </c>
      <c r="AN171" s="4" t="str">
        <f>IF($H171=0,"",VLOOKUP($G171,Data!$G$3:$BA$2935,33,FALSE))</f>
        <v/>
      </c>
      <c r="AO171" s="4" t="str">
        <f>IF($H171=0,"",VLOOKUP($G171,Data!$G$3:$BA$2935,34,FALSE))</f>
        <v/>
      </c>
      <c r="AP171" s="4" t="str">
        <f>IF($H171=0,"",VLOOKUP($G171,Data!$G$3:$BA$2935,35,FALSE))</f>
        <v/>
      </c>
      <c r="AQ171" s="4" t="str">
        <f>IF($H171=0,"",VLOOKUP($G171,Data!$G$3:$BA$2935,36,FALSE))</f>
        <v/>
      </c>
      <c r="AR171" s="4" t="str">
        <f>IF($H171=0,"",VLOOKUP($G171,Data!$G$3:$BA$2935,37,FALSE))</f>
        <v/>
      </c>
      <c r="AS171" s="4" t="str">
        <f>IF($H171=0,"",VLOOKUP($G171,Data!$G$3:$BA$2935,38,FALSE))</f>
        <v/>
      </c>
      <c r="AT171" s="4" t="str">
        <f>IF($H171=0,"",VLOOKUP($G171,Data!$G$3:$BA$2935,39,FALSE))</f>
        <v/>
      </c>
    </row>
    <row r="172" spans="1:46" x14ac:dyDescent="0.3">
      <c r="A172" s="4">
        <f>PSSE!A181</f>
        <v>928052</v>
      </c>
      <c r="B172" s="4" t="str">
        <f>PSSE!B181</f>
        <v>HAIDUONG_S2</v>
      </c>
      <c r="C172" s="4">
        <f>PSSE!D181</f>
        <v>26</v>
      </c>
      <c r="D172" s="52">
        <f>PSSE!E181</f>
        <v>600</v>
      </c>
      <c r="E172" s="52" t="str">
        <f>PSSE!F181</f>
        <v>ND</v>
      </c>
      <c r="F172" s="52">
        <f>PSSE!G181</f>
        <v>1</v>
      </c>
      <c r="G172" s="52" t="str">
        <f t="shared" si="3"/>
        <v>AVR26600ND1</v>
      </c>
      <c r="H172" s="52">
        <f>COUNTIF(Data!$G$3:$BA$2935,AVR!$G172)</f>
        <v>1</v>
      </c>
      <c r="I172" s="52" t="str">
        <f>IF($H172=0,"",VLOOKUP($G172,Data!$G$3:$BA$2935,2,FALSE))</f>
        <v>'ESST4B'</v>
      </c>
      <c r="J172" s="52">
        <f>PSSE!C181</f>
        <v>1</v>
      </c>
      <c r="K172" s="52">
        <f>IF($H172=0,"",VLOOKUP($G172,Data!$G$3:$BA$2935,4,FALSE))</f>
        <v>0</v>
      </c>
      <c r="L172" s="52">
        <f>IF($H172=0,"",VLOOKUP($G172,Data!$G$3:$BA$2935,5,FALSE))</f>
        <v>15</v>
      </c>
      <c r="M172" s="52">
        <f>IF($H172=0,"",VLOOKUP($G172,Data!$G$3:$BA$2935,6,FALSE))</f>
        <v>15</v>
      </c>
      <c r="N172" s="52">
        <f>IF($H172=0,"",VLOOKUP($G172,Data!$G$3:$BA$2935,7,FALSE))</f>
        <v>5</v>
      </c>
      <c r="O172" s="52">
        <f>IF($H172=0,"",VLOOKUP($G172,Data!$G$3:$BA$2935,8,FALSE))</f>
        <v>-0.87</v>
      </c>
      <c r="P172" s="52">
        <f>IF($H172=0,"",VLOOKUP($G172,Data!$G$3:$BA$2935,9,FALSE))</f>
        <v>0</v>
      </c>
      <c r="Q172" s="52">
        <f>IF($H172=0,"",VLOOKUP($G172,Data!$G$3:$BA$2935,10,FALSE))</f>
        <v>1</v>
      </c>
      <c r="R172" s="52">
        <f>IF($H172=0,"",VLOOKUP($G172,Data!$G$3:$BA$2935,11,FALSE))</f>
        <v>0</v>
      </c>
      <c r="S172" s="52">
        <f>IF($H172=0,"",VLOOKUP($G172,Data!$G$3:$BA$2935,12,FALSE))</f>
        <v>99</v>
      </c>
      <c r="T172" s="52">
        <f>IF($H172=0,"",VLOOKUP($G172,Data!$G$3:$BA$2935,13,FALSE))</f>
        <v>-99</v>
      </c>
      <c r="U172" s="52">
        <f>IF($H172=0,"",VLOOKUP($G172,Data!$G$3:$BA$2935,14,FALSE))</f>
        <v>0</v>
      </c>
      <c r="V172" s="52">
        <f>IF($H172=0,"",VLOOKUP($G172,Data!$G$3:$BA$2935,15,FALSE))</f>
        <v>9.3000000000000007</v>
      </c>
      <c r="W172" s="52">
        <f>IF($H172=0,"",VLOOKUP($G172,Data!$G$3:$BA$2935,16,FALSE))</f>
        <v>0</v>
      </c>
      <c r="X172" s="52">
        <f>IF($H172=0,"",VLOOKUP($G172,Data!$G$3:$BA$2935,17,FALSE))</f>
        <v>11.63</v>
      </c>
      <c r="Y172" s="52">
        <f>IF($H172=0,"",VLOOKUP($G172,Data!$G$3:$BA$2935,18,FALSE))</f>
        <v>0.113</v>
      </c>
      <c r="Z172" s="52">
        <f>IF($H172=0,"",VLOOKUP($G172,Data!$G$3:$BA$2935,19,FALSE))</f>
        <v>0.124</v>
      </c>
      <c r="AA172" s="52">
        <f>IF($H172=0,"",VLOOKUP($G172,Data!$G$3:$BA$2935,20,FALSE))</f>
        <v>0</v>
      </c>
      <c r="AB172" s="4" t="str">
        <f>IF($H172=0,"",VLOOKUP($G172,Data!$G$3:$BA$2935,21,FALSE))</f>
        <v>/</v>
      </c>
      <c r="AC172" s="4" t="str">
        <f>IF($H172=0,"",VLOOKUP($G172,Data!$G$3:$BA$2935,22,FALSE))</f>
        <v>/</v>
      </c>
      <c r="AD172" s="4" t="str">
        <f>IF($H172=0,"",VLOOKUP($G172,Data!$G$3:$BA$2935,23,FALSE))</f>
        <v/>
      </c>
      <c r="AE172" s="4" t="str">
        <f>IF($H172=0,"",VLOOKUP($G172,Data!$G$3:$BA$2935,24,FALSE))</f>
        <v/>
      </c>
      <c r="AF172" s="4" t="str">
        <f>IF($H172=0,"",VLOOKUP($G172,Data!$G$3:$BA$2935,25,FALSE))</f>
        <v/>
      </c>
      <c r="AG172" s="4" t="str">
        <f>IF($H172=0,"",VLOOKUP($G172,Data!$G$3:$BA$2935,26,FALSE))</f>
        <v/>
      </c>
      <c r="AH172" s="4" t="str">
        <f>IF($H172=0,"",VLOOKUP($G172,Data!$G$3:$BA$2935,27,FALSE))</f>
        <v/>
      </c>
      <c r="AI172" s="4" t="str">
        <f>IF($H172=0,"",VLOOKUP($G172,Data!$G$3:$BA$2935,28,FALSE))</f>
        <v/>
      </c>
      <c r="AJ172" s="4" t="str">
        <f>IF($H172=0,"",VLOOKUP($G172,Data!$G$3:$BA$2935,29,FALSE))</f>
        <v/>
      </c>
      <c r="AK172" s="4" t="str">
        <f>IF($H172=0,"",VLOOKUP($G172,Data!$G$3:$BA$2935,30,FALSE))</f>
        <v/>
      </c>
      <c r="AL172" s="4" t="str">
        <f>IF($H172=0,"",VLOOKUP($G172,Data!$G$3:$BA$2935,31,FALSE))</f>
        <v/>
      </c>
      <c r="AM172" s="4" t="str">
        <f>IF($H172=0,"",VLOOKUP($G172,Data!$G$3:$BA$2935,32,FALSE))</f>
        <v/>
      </c>
      <c r="AN172" s="4" t="str">
        <f>IF($H172=0,"",VLOOKUP($G172,Data!$G$3:$BA$2935,33,FALSE))</f>
        <v/>
      </c>
      <c r="AO172" s="4" t="str">
        <f>IF($H172=0,"",VLOOKUP($G172,Data!$G$3:$BA$2935,34,FALSE))</f>
        <v/>
      </c>
      <c r="AP172" s="4" t="str">
        <f>IF($H172=0,"",VLOOKUP($G172,Data!$G$3:$BA$2935,35,FALSE))</f>
        <v/>
      </c>
      <c r="AQ172" s="4" t="str">
        <f>IF($H172=0,"",VLOOKUP($G172,Data!$G$3:$BA$2935,36,FALSE))</f>
        <v/>
      </c>
      <c r="AR172" s="4" t="str">
        <f>IF($H172=0,"",VLOOKUP($G172,Data!$G$3:$BA$2935,37,FALSE))</f>
        <v/>
      </c>
      <c r="AS172" s="4" t="str">
        <f>IF($H172=0,"",VLOOKUP($G172,Data!$G$3:$BA$2935,38,FALSE))</f>
        <v/>
      </c>
      <c r="AT172" s="4" t="str">
        <f>IF($H172=0,"",VLOOKUP($G172,Data!$G$3:$BA$2935,39,FALSE))</f>
        <v/>
      </c>
    </row>
    <row r="173" spans="1:46" x14ac:dyDescent="0.3">
      <c r="A173" s="4">
        <f>PSSE!A182</f>
        <v>931011</v>
      </c>
      <c r="B173" s="4" t="str">
        <f>PSSE!B182</f>
        <v>TIENHAI_G1</v>
      </c>
      <c r="C173" s="4">
        <f>PSSE!D182</f>
        <v>10.5</v>
      </c>
      <c r="D173" s="52">
        <f>PSSE!E182</f>
        <v>13</v>
      </c>
      <c r="E173" s="52" t="str">
        <f>PSSE!F182</f>
        <v>ND</v>
      </c>
      <c r="F173" s="52">
        <f>PSSE!G182</f>
        <v>1</v>
      </c>
      <c r="G173" s="52" t="str">
        <f t="shared" si="3"/>
        <v>AVR10.513ND1</v>
      </c>
      <c r="H173" s="52">
        <f>COUNTIF(Data!$G$3:$BA$2935,AVR!$G173)</f>
        <v>1</v>
      </c>
      <c r="I173" s="52" t="str">
        <f>IF($H173=0,"",VLOOKUP($G173,Data!$G$3:$BA$2935,2,FALSE))</f>
        <v>'ESST4B'</v>
      </c>
      <c r="J173" s="52">
        <f>PSSE!C182</f>
        <v>1</v>
      </c>
      <c r="K173" s="52">
        <f>IF($H173=0,"",VLOOKUP($G173,Data!$G$3:$BA$2935,4,FALSE))</f>
        <v>0</v>
      </c>
      <c r="L173" s="52">
        <f>IF($H173=0,"",VLOOKUP($G173,Data!$G$3:$BA$2935,5,FALSE))</f>
        <v>10.75</v>
      </c>
      <c r="M173" s="52">
        <f>IF($H173=0,"",VLOOKUP($G173,Data!$G$3:$BA$2935,6,FALSE))</f>
        <v>10.75</v>
      </c>
      <c r="N173" s="52">
        <f>IF($H173=0,"",VLOOKUP($G173,Data!$G$3:$BA$2935,7,FALSE))</f>
        <v>5</v>
      </c>
      <c r="O173" s="52">
        <f>IF($H173=0,"",VLOOKUP($G173,Data!$G$3:$BA$2935,8,FALSE))</f>
        <v>-0.87</v>
      </c>
      <c r="P173" s="52">
        <f>IF($H173=0,"",VLOOKUP($G173,Data!$G$3:$BA$2935,9,FALSE))</f>
        <v>0</v>
      </c>
      <c r="Q173" s="52">
        <f>IF($H173=0,"",VLOOKUP($G173,Data!$G$3:$BA$2935,10,FALSE))</f>
        <v>1</v>
      </c>
      <c r="R173" s="52">
        <f>IF($H173=0,"",VLOOKUP($G173,Data!$G$3:$BA$2935,11,FALSE))</f>
        <v>0</v>
      </c>
      <c r="S173" s="52">
        <f>IF($H173=0,"",VLOOKUP($G173,Data!$G$3:$BA$2935,12,FALSE))</f>
        <v>99</v>
      </c>
      <c r="T173" s="52">
        <f>IF($H173=0,"",VLOOKUP($G173,Data!$G$3:$BA$2935,13,FALSE))</f>
        <v>-99</v>
      </c>
      <c r="U173" s="52">
        <f>IF($H173=0,"",VLOOKUP($G173,Data!$G$3:$BA$2935,14,FALSE))</f>
        <v>0</v>
      </c>
      <c r="V173" s="52">
        <f>IF($H173=0,"",VLOOKUP($G173,Data!$G$3:$BA$2935,15,FALSE))</f>
        <v>9.3000000000000007</v>
      </c>
      <c r="W173" s="52">
        <f>IF($H173=0,"",VLOOKUP($G173,Data!$G$3:$BA$2935,16,FALSE))</f>
        <v>0</v>
      </c>
      <c r="X173" s="52">
        <f>IF($H173=0,"",VLOOKUP($G173,Data!$G$3:$BA$2935,17,FALSE))</f>
        <v>11.63</v>
      </c>
      <c r="Y173" s="52">
        <f>IF($H173=0,"",VLOOKUP($G173,Data!$G$3:$BA$2935,18,FALSE))</f>
        <v>0.113</v>
      </c>
      <c r="Z173" s="52">
        <f>IF($H173=0,"",VLOOKUP($G173,Data!$G$3:$BA$2935,19,FALSE))</f>
        <v>0.124</v>
      </c>
      <c r="AA173" s="52">
        <f>IF($H173=0,"",VLOOKUP($G173,Data!$G$3:$BA$2935,20,FALSE))</f>
        <v>0</v>
      </c>
      <c r="AB173" s="4" t="str">
        <f>IF($H173=0,"",VLOOKUP($G173,Data!$G$3:$BA$2935,21,FALSE))</f>
        <v>/</v>
      </c>
      <c r="AC173" s="4" t="str">
        <f>IF($H173=0,"",VLOOKUP($G173,Data!$G$3:$BA$2935,22,FALSE))</f>
        <v>/</v>
      </c>
      <c r="AD173" s="4" t="str">
        <f>IF($H173=0,"",VLOOKUP($G173,Data!$G$3:$BA$2935,23,FALSE))</f>
        <v/>
      </c>
      <c r="AE173" s="4" t="str">
        <f>IF($H173=0,"",VLOOKUP($G173,Data!$G$3:$BA$2935,24,FALSE))</f>
        <v/>
      </c>
      <c r="AF173" s="4" t="str">
        <f>IF($H173=0,"",VLOOKUP($G173,Data!$G$3:$BA$2935,25,FALSE))</f>
        <v/>
      </c>
      <c r="AG173" s="4" t="str">
        <f>IF($H173=0,"",VLOOKUP($G173,Data!$G$3:$BA$2935,26,FALSE))</f>
        <v/>
      </c>
      <c r="AH173" s="4" t="str">
        <f>IF($H173=0,"",VLOOKUP($G173,Data!$G$3:$BA$2935,27,FALSE))</f>
        <v/>
      </c>
      <c r="AI173" s="4" t="str">
        <f>IF($H173=0,"",VLOOKUP($G173,Data!$G$3:$BA$2935,28,FALSE))</f>
        <v/>
      </c>
      <c r="AJ173" s="4" t="str">
        <f>IF($H173=0,"",VLOOKUP($G173,Data!$G$3:$BA$2935,29,FALSE))</f>
        <v/>
      </c>
      <c r="AK173" s="4" t="str">
        <f>IF($H173=0,"",VLOOKUP($G173,Data!$G$3:$BA$2935,30,FALSE))</f>
        <v/>
      </c>
      <c r="AL173" s="4" t="str">
        <f>IF($H173=0,"",VLOOKUP($G173,Data!$G$3:$BA$2935,31,FALSE))</f>
        <v/>
      </c>
      <c r="AM173" s="4" t="str">
        <f>IF($H173=0,"",VLOOKUP($G173,Data!$G$3:$BA$2935,32,FALSE))</f>
        <v/>
      </c>
      <c r="AN173" s="4" t="str">
        <f>IF($H173=0,"",VLOOKUP($G173,Data!$G$3:$BA$2935,33,FALSE))</f>
        <v/>
      </c>
      <c r="AO173" s="4" t="str">
        <f>IF($H173=0,"",VLOOKUP($G173,Data!$G$3:$BA$2935,34,FALSE))</f>
        <v/>
      </c>
      <c r="AP173" s="4" t="str">
        <f>IF($H173=0,"",VLOOKUP($G173,Data!$G$3:$BA$2935,35,FALSE))</f>
        <v/>
      </c>
      <c r="AQ173" s="4" t="str">
        <f>IF($H173=0,"",VLOOKUP($G173,Data!$G$3:$BA$2935,36,FALSE))</f>
        <v/>
      </c>
      <c r="AR173" s="4" t="str">
        <f>IF($H173=0,"",VLOOKUP($G173,Data!$G$3:$BA$2935,37,FALSE))</f>
        <v/>
      </c>
      <c r="AS173" s="4" t="str">
        <f>IF($H173=0,"",VLOOKUP($G173,Data!$G$3:$BA$2935,38,FALSE))</f>
        <v/>
      </c>
      <c r="AT173" s="4" t="str">
        <f>IF($H173=0,"",VLOOKUP($G173,Data!$G$3:$BA$2935,39,FALSE))</f>
        <v/>
      </c>
    </row>
    <row r="174" spans="1:46" x14ac:dyDescent="0.3">
      <c r="A174" s="4">
        <f>PSSE!A183</f>
        <v>931021</v>
      </c>
      <c r="B174" s="4" t="str">
        <f>PSSE!B183</f>
        <v>THAIBINH1_S1</v>
      </c>
      <c r="C174" s="4">
        <f>PSSE!D183</f>
        <v>19</v>
      </c>
      <c r="D174" s="52">
        <f>PSSE!E183</f>
        <v>300</v>
      </c>
      <c r="E174" s="52" t="str">
        <f>PSSE!F183</f>
        <v>ND</v>
      </c>
      <c r="F174" s="52">
        <f>PSSE!G183</f>
        <v>1</v>
      </c>
      <c r="G174" s="52" t="str">
        <f t="shared" si="3"/>
        <v>AVR19300ND1</v>
      </c>
      <c r="H174" s="52">
        <f>COUNTIF(Data!$G$3:$BA$2935,AVR!$G174)</f>
        <v>1</v>
      </c>
      <c r="I174" s="52" t="str">
        <f>IF($H174=0,"",VLOOKUP($G174,Data!$G$3:$BA$2935,2,FALSE))</f>
        <v>'ESST4B'</v>
      </c>
      <c r="J174" s="52">
        <f>PSSE!C183</f>
        <v>1</v>
      </c>
      <c r="K174" s="52">
        <f>IF($H174=0,"",VLOOKUP($G174,Data!$G$3:$BA$2935,4,FALSE))</f>
        <v>0</v>
      </c>
      <c r="L174" s="52">
        <f>IF($H174=0,"",VLOOKUP($G174,Data!$G$3:$BA$2935,5,FALSE))</f>
        <v>15</v>
      </c>
      <c r="M174" s="52">
        <f>IF($H174=0,"",VLOOKUP($G174,Data!$G$3:$BA$2935,6,FALSE))</f>
        <v>15</v>
      </c>
      <c r="N174" s="52">
        <f>IF($H174=0,"",VLOOKUP($G174,Data!$G$3:$BA$2935,7,FALSE))</f>
        <v>5</v>
      </c>
      <c r="O174" s="52">
        <f>IF($H174=0,"",VLOOKUP($G174,Data!$G$3:$BA$2935,8,FALSE))</f>
        <v>-0.87</v>
      </c>
      <c r="P174" s="52">
        <f>IF($H174=0,"",VLOOKUP($G174,Data!$G$3:$BA$2935,9,FALSE))</f>
        <v>0</v>
      </c>
      <c r="Q174" s="52">
        <f>IF($H174=0,"",VLOOKUP($G174,Data!$G$3:$BA$2935,10,FALSE))</f>
        <v>1</v>
      </c>
      <c r="R174" s="52">
        <f>IF($H174=0,"",VLOOKUP($G174,Data!$G$3:$BA$2935,11,FALSE))</f>
        <v>0</v>
      </c>
      <c r="S174" s="52">
        <f>IF($H174=0,"",VLOOKUP($G174,Data!$G$3:$BA$2935,12,FALSE))</f>
        <v>99</v>
      </c>
      <c r="T174" s="52">
        <f>IF($H174=0,"",VLOOKUP($G174,Data!$G$3:$BA$2935,13,FALSE))</f>
        <v>-99</v>
      </c>
      <c r="U174" s="52">
        <f>IF($H174=0,"",VLOOKUP($G174,Data!$G$3:$BA$2935,14,FALSE))</f>
        <v>0</v>
      </c>
      <c r="V174" s="52">
        <f>IF($H174=0,"",VLOOKUP($G174,Data!$G$3:$BA$2935,15,FALSE))</f>
        <v>9.3000000000000007</v>
      </c>
      <c r="W174" s="52">
        <f>IF($H174=0,"",VLOOKUP($G174,Data!$G$3:$BA$2935,16,FALSE))</f>
        <v>0</v>
      </c>
      <c r="X174" s="52">
        <f>IF($H174=0,"",VLOOKUP($G174,Data!$G$3:$BA$2935,17,FALSE))</f>
        <v>11.63</v>
      </c>
      <c r="Y174" s="52">
        <f>IF($H174=0,"",VLOOKUP($G174,Data!$G$3:$BA$2935,18,FALSE))</f>
        <v>0.113</v>
      </c>
      <c r="Z174" s="52">
        <f>IF($H174=0,"",VLOOKUP($G174,Data!$G$3:$BA$2935,19,FALSE))</f>
        <v>0.124</v>
      </c>
      <c r="AA174" s="52">
        <f>IF($H174=0,"",VLOOKUP($G174,Data!$G$3:$BA$2935,20,FALSE))</f>
        <v>0</v>
      </c>
      <c r="AB174" s="4" t="str">
        <f>IF($H174=0,"",VLOOKUP($G174,Data!$G$3:$BA$2935,21,FALSE))</f>
        <v>/</v>
      </c>
      <c r="AC174" s="4" t="str">
        <f>IF($H174=0,"",VLOOKUP($G174,Data!$G$3:$BA$2935,22,FALSE))</f>
        <v>/</v>
      </c>
      <c r="AD174" s="4" t="str">
        <f>IF($H174=0,"",VLOOKUP($G174,Data!$G$3:$BA$2935,23,FALSE))</f>
        <v/>
      </c>
      <c r="AE174" s="4" t="str">
        <f>IF($H174=0,"",VLOOKUP($G174,Data!$G$3:$BA$2935,24,FALSE))</f>
        <v/>
      </c>
      <c r="AF174" s="4" t="str">
        <f>IF($H174=0,"",VLOOKUP($G174,Data!$G$3:$BA$2935,25,FALSE))</f>
        <v/>
      </c>
      <c r="AG174" s="4" t="str">
        <f>IF($H174=0,"",VLOOKUP($G174,Data!$G$3:$BA$2935,26,FALSE))</f>
        <v/>
      </c>
      <c r="AH174" s="4" t="str">
        <f>IF($H174=0,"",VLOOKUP($G174,Data!$G$3:$BA$2935,27,FALSE))</f>
        <v/>
      </c>
      <c r="AI174" s="4" t="str">
        <f>IF($H174=0,"",VLOOKUP($G174,Data!$G$3:$BA$2935,28,FALSE))</f>
        <v/>
      </c>
      <c r="AJ174" s="4" t="str">
        <f>IF($H174=0,"",VLOOKUP($G174,Data!$G$3:$BA$2935,29,FALSE))</f>
        <v/>
      </c>
      <c r="AK174" s="4" t="str">
        <f>IF($H174=0,"",VLOOKUP($G174,Data!$G$3:$BA$2935,30,FALSE))</f>
        <v/>
      </c>
      <c r="AL174" s="4" t="str">
        <f>IF($H174=0,"",VLOOKUP($G174,Data!$G$3:$BA$2935,31,FALSE))</f>
        <v/>
      </c>
      <c r="AM174" s="4" t="str">
        <f>IF($H174=0,"",VLOOKUP($G174,Data!$G$3:$BA$2935,32,FALSE))</f>
        <v/>
      </c>
      <c r="AN174" s="4" t="str">
        <f>IF($H174=0,"",VLOOKUP($G174,Data!$G$3:$BA$2935,33,FALSE))</f>
        <v/>
      </c>
      <c r="AO174" s="4" t="str">
        <f>IF($H174=0,"",VLOOKUP($G174,Data!$G$3:$BA$2935,34,FALSE))</f>
        <v/>
      </c>
      <c r="AP174" s="4" t="str">
        <f>IF($H174=0,"",VLOOKUP($G174,Data!$G$3:$BA$2935,35,FALSE))</f>
        <v/>
      </c>
      <c r="AQ174" s="4" t="str">
        <f>IF($H174=0,"",VLOOKUP($G174,Data!$G$3:$BA$2935,36,FALSE))</f>
        <v/>
      </c>
      <c r="AR174" s="4" t="str">
        <f>IF($H174=0,"",VLOOKUP($G174,Data!$G$3:$BA$2935,37,FALSE))</f>
        <v/>
      </c>
      <c r="AS174" s="4" t="str">
        <f>IF($H174=0,"",VLOOKUP($G174,Data!$G$3:$BA$2935,38,FALSE))</f>
        <v/>
      </c>
      <c r="AT174" s="4" t="str">
        <f>IF($H174=0,"",VLOOKUP($G174,Data!$G$3:$BA$2935,39,FALSE))</f>
        <v/>
      </c>
    </row>
    <row r="175" spans="1:46" x14ac:dyDescent="0.3">
      <c r="A175" s="4">
        <f>PSSE!A184</f>
        <v>931022</v>
      </c>
      <c r="B175" s="4" t="str">
        <f>PSSE!B184</f>
        <v>THAIBINH1_S2</v>
      </c>
      <c r="C175" s="4">
        <f>PSSE!D184</f>
        <v>19</v>
      </c>
      <c r="D175" s="52">
        <f>PSSE!E184</f>
        <v>300</v>
      </c>
      <c r="E175" s="52" t="str">
        <f>PSSE!F184</f>
        <v>ND</v>
      </c>
      <c r="F175" s="52">
        <f>PSSE!G184</f>
        <v>1</v>
      </c>
      <c r="G175" s="52" t="str">
        <f t="shared" si="3"/>
        <v>AVR19300ND1</v>
      </c>
      <c r="H175" s="52">
        <f>COUNTIF(Data!$G$3:$BA$2935,AVR!$G175)</f>
        <v>1</v>
      </c>
      <c r="I175" s="52" t="str">
        <f>IF($H175=0,"",VLOOKUP($G175,Data!$G$3:$BA$2935,2,FALSE))</f>
        <v>'ESST4B'</v>
      </c>
      <c r="J175" s="52">
        <f>PSSE!C184</f>
        <v>1</v>
      </c>
      <c r="K175" s="52">
        <f>IF($H175=0,"",VLOOKUP($G175,Data!$G$3:$BA$2935,4,FALSE))</f>
        <v>0</v>
      </c>
      <c r="L175" s="52">
        <f>IF($H175=0,"",VLOOKUP($G175,Data!$G$3:$BA$2935,5,FALSE))</f>
        <v>15</v>
      </c>
      <c r="M175" s="52">
        <f>IF($H175=0,"",VLOOKUP($G175,Data!$G$3:$BA$2935,6,FALSE))</f>
        <v>15</v>
      </c>
      <c r="N175" s="52">
        <f>IF($H175=0,"",VLOOKUP($G175,Data!$G$3:$BA$2935,7,FALSE))</f>
        <v>5</v>
      </c>
      <c r="O175" s="52">
        <f>IF($H175=0,"",VLOOKUP($G175,Data!$G$3:$BA$2935,8,FALSE))</f>
        <v>-0.87</v>
      </c>
      <c r="P175" s="52">
        <f>IF($H175=0,"",VLOOKUP($G175,Data!$G$3:$BA$2935,9,FALSE))</f>
        <v>0</v>
      </c>
      <c r="Q175" s="52">
        <f>IF($H175=0,"",VLOOKUP($G175,Data!$G$3:$BA$2935,10,FALSE))</f>
        <v>1</v>
      </c>
      <c r="R175" s="52">
        <f>IF($H175=0,"",VLOOKUP($G175,Data!$G$3:$BA$2935,11,FALSE))</f>
        <v>0</v>
      </c>
      <c r="S175" s="52">
        <f>IF($H175=0,"",VLOOKUP($G175,Data!$G$3:$BA$2935,12,FALSE))</f>
        <v>99</v>
      </c>
      <c r="T175" s="52">
        <f>IF($H175=0,"",VLOOKUP($G175,Data!$G$3:$BA$2935,13,FALSE))</f>
        <v>-99</v>
      </c>
      <c r="U175" s="52">
        <f>IF($H175=0,"",VLOOKUP($G175,Data!$G$3:$BA$2935,14,FALSE))</f>
        <v>0</v>
      </c>
      <c r="V175" s="52">
        <f>IF($H175=0,"",VLOOKUP($G175,Data!$G$3:$BA$2935,15,FALSE))</f>
        <v>9.3000000000000007</v>
      </c>
      <c r="W175" s="52">
        <f>IF($H175=0,"",VLOOKUP($G175,Data!$G$3:$BA$2935,16,FALSE))</f>
        <v>0</v>
      </c>
      <c r="X175" s="52">
        <f>IF($H175=0,"",VLOOKUP($G175,Data!$G$3:$BA$2935,17,FALSE))</f>
        <v>11.63</v>
      </c>
      <c r="Y175" s="52">
        <f>IF($H175=0,"",VLOOKUP($G175,Data!$G$3:$BA$2935,18,FALSE))</f>
        <v>0.113</v>
      </c>
      <c r="Z175" s="52">
        <f>IF($H175=0,"",VLOOKUP($G175,Data!$G$3:$BA$2935,19,FALSE))</f>
        <v>0.124</v>
      </c>
      <c r="AA175" s="52">
        <f>IF($H175=0,"",VLOOKUP($G175,Data!$G$3:$BA$2935,20,FALSE))</f>
        <v>0</v>
      </c>
      <c r="AB175" s="4" t="str">
        <f>IF($H175=0,"",VLOOKUP($G175,Data!$G$3:$BA$2935,21,FALSE))</f>
        <v>/</v>
      </c>
      <c r="AC175" s="4" t="str">
        <f>IF($H175=0,"",VLOOKUP($G175,Data!$G$3:$BA$2935,22,FALSE))</f>
        <v>/</v>
      </c>
      <c r="AD175" s="4" t="str">
        <f>IF($H175=0,"",VLOOKUP($G175,Data!$G$3:$BA$2935,23,FALSE))</f>
        <v/>
      </c>
      <c r="AE175" s="4" t="str">
        <f>IF($H175=0,"",VLOOKUP($G175,Data!$G$3:$BA$2935,24,FALSE))</f>
        <v/>
      </c>
      <c r="AF175" s="4" t="str">
        <f>IF($H175=0,"",VLOOKUP($G175,Data!$G$3:$BA$2935,25,FALSE))</f>
        <v/>
      </c>
      <c r="AG175" s="4" t="str">
        <f>IF($H175=0,"",VLOOKUP($G175,Data!$G$3:$BA$2935,26,FALSE))</f>
        <v/>
      </c>
      <c r="AH175" s="4" t="str">
        <f>IF($H175=0,"",VLOOKUP($G175,Data!$G$3:$BA$2935,27,FALSE))</f>
        <v/>
      </c>
      <c r="AI175" s="4" t="str">
        <f>IF($H175=0,"",VLOOKUP($G175,Data!$G$3:$BA$2935,28,FALSE))</f>
        <v/>
      </c>
      <c r="AJ175" s="4" t="str">
        <f>IF($H175=0,"",VLOOKUP($G175,Data!$G$3:$BA$2935,29,FALSE))</f>
        <v/>
      </c>
      <c r="AK175" s="4" t="str">
        <f>IF($H175=0,"",VLOOKUP($G175,Data!$G$3:$BA$2935,30,FALSE))</f>
        <v/>
      </c>
      <c r="AL175" s="4" t="str">
        <f>IF($H175=0,"",VLOOKUP($G175,Data!$G$3:$BA$2935,31,FALSE))</f>
        <v/>
      </c>
      <c r="AM175" s="4" t="str">
        <f>IF($H175=0,"",VLOOKUP($G175,Data!$G$3:$BA$2935,32,FALSE))</f>
        <v/>
      </c>
      <c r="AN175" s="4" t="str">
        <f>IF($H175=0,"",VLOOKUP($G175,Data!$G$3:$BA$2935,33,FALSE))</f>
        <v/>
      </c>
      <c r="AO175" s="4" t="str">
        <f>IF($H175=0,"",VLOOKUP($G175,Data!$G$3:$BA$2935,34,FALSE))</f>
        <v/>
      </c>
      <c r="AP175" s="4" t="str">
        <f>IF($H175=0,"",VLOOKUP($G175,Data!$G$3:$BA$2935,35,FALSE))</f>
        <v/>
      </c>
      <c r="AQ175" s="4" t="str">
        <f>IF($H175=0,"",VLOOKUP($G175,Data!$G$3:$BA$2935,36,FALSE))</f>
        <v/>
      </c>
      <c r="AR175" s="4" t="str">
        <f>IF($H175=0,"",VLOOKUP($G175,Data!$G$3:$BA$2935,37,FALSE))</f>
        <v/>
      </c>
      <c r="AS175" s="4" t="str">
        <f>IF($H175=0,"",VLOOKUP($G175,Data!$G$3:$BA$2935,38,FALSE))</f>
        <v/>
      </c>
      <c r="AT175" s="4" t="str">
        <f>IF($H175=0,"",VLOOKUP($G175,Data!$G$3:$BA$2935,39,FALSE))</f>
        <v/>
      </c>
    </row>
    <row r="176" spans="1:46" x14ac:dyDescent="0.3">
      <c r="A176" s="4">
        <f>PSSE!A185</f>
        <v>931031</v>
      </c>
      <c r="B176" s="4" t="str">
        <f>PSSE!B185</f>
        <v>THAIBINH2_S1</v>
      </c>
      <c r="C176" s="4">
        <f>PSSE!D185</f>
        <v>19</v>
      </c>
      <c r="D176" s="52">
        <f>PSSE!E185</f>
        <v>600</v>
      </c>
      <c r="E176" s="52" t="str">
        <f>PSSE!F185</f>
        <v>ND</v>
      </c>
      <c r="F176" s="52">
        <f>PSSE!G185</f>
        <v>1</v>
      </c>
      <c r="G176" s="52" t="str">
        <f t="shared" si="3"/>
        <v>AVR19600ND1</v>
      </c>
      <c r="H176" s="52">
        <f>COUNTIF(Data!$G$3:$BA$2935,AVR!$G176)</f>
        <v>1</v>
      </c>
      <c r="I176" s="52" t="str">
        <f>IF($H176=0,"",VLOOKUP($G176,Data!$G$3:$BA$2935,2,FALSE))</f>
        <v>'ESST4B'</v>
      </c>
      <c r="J176" s="52">
        <f>PSSE!C185</f>
        <v>1</v>
      </c>
      <c r="K176" s="52">
        <f>IF($H176=0,"",VLOOKUP($G176,Data!$G$3:$BA$2935,4,FALSE))</f>
        <v>0</v>
      </c>
      <c r="L176" s="52">
        <f>IF($H176=0,"",VLOOKUP($G176,Data!$G$3:$BA$2935,5,FALSE))</f>
        <v>10.75</v>
      </c>
      <c r="M176" s="52">
        <f>IF($H176=0,"",VLOOKUP($G176,Data!$G$3:$BA$2935,6,FALSE))</f>
        <v>10.75</v>
      </c>
      <c r="N176" s="52">
        <f>IF($H176=0,"",VLOOKUP($G176,Data!$G$3:$BA$2935,7,FALSE))</f>
        <v>5</v>
      </c>
      <c r="O176" s="52">
        <f>IF($H176=0,"",VLOOKUP($G176,Data!$G$3:$BA$2935,8,FALSE))</f>
        <v>-0.87</v>
      </c>
      <c r="P176" s="52">
        <f>IF($H176=0,"",VLOOKUP($G176,Data!$G$3:$BA$2935,9,FALSE))</f>
        <v>0</v>
      </c>
      <c r="Q176" s="52">
        <f>IF($H176=0,"",VLOOKUP($G176,Data!$G$3:$BA$2935,10,FALSE))</f>
        <v>1</v>
      </c>
      <c r="R176" s="52">
        <f>IF($H176=0,"",VLOOKUP($G176,Data!$G$3:$BA$2935,11,FALSE))</f>
        <v>0</v>
      </c>
      <c r="S176" s="52">
        <f>IF($H176=0,"",VLOOKUP($G176,Data!$G$3:$BA$2935,12,FALSE))</f>
        <v>99</v>
      </c>
      <c r="T176" s="52">
        <f>IF($H176=0,"",VLOOKUP($G176,Data!$G$3:$BA$2935,13,FALSE))</f>
        <v>-99</v>
      </c>
      <c r="U176" s="52">
        <f>IF($H176=0,"",VLOOKUP($G176,Data!$G$3:$BA$2935,14,FALSE))</f>
        <v>0</v>
      </c>
      <c r="V176" s="52">
        <f>IF($H176=0,"",VLOOKUP($G176,Data!$G$3:$BA$2935,15,FALSE))</f>
        <v>9.3000000000000007</v>
      </c>
      <c r="W176" s="52">
        <f>IF($H176=0,"",VLOOKUP($G176,Data!$G$3:$BA$2935,16,FALSE))</f>
        <v>0</v>
      </c>
      <c r="X176" s="52">
        <f>IF($H176=0,"",VLOOKUP($G176,Data!$G$3:$BA$2935,17,FALSE))</f>
        <v>11.63</v>
      </c>
      <c r="Y176" s="52">
        <f>IF($H176=0,"",VLOOKUP($G176,Data!$G$3:$BA$2935,18,FALSE))</f>
        <v>0.113</v>
      </c>
      <c r="Z176" s="52">
        <f>IF($H176=0,"",VLOOKUP($G176,Data!$G$3:$BA$2935,19,FALSE))</f>
        <v>0.124</v>
      </c>
      <c r="AA176" s="52">
        <f>IF($H176=0,"",VLOOKUP($G176,Data!$G$3:$BA$2935,20,FALSE))</f>
        <v>0</v>
      </c>
      <c r="AB176" s="4" t="str">
        <f>IF($H176=0,"",VLOOKUP($G176,Data!$G$3:$BA$2935,21,FALSE))</f>
        <v>/</v>
      </c>
      <c r="AC176" s="4" t="str">
        <f>IF($H176=0,"",VLOOKUP($G176,Data!$G$3:$BA$2935,22,FALSE))</f>
        <v>/</v>
      </c>
      <c r="AD176" s="4" t="str">
        <f>IF($H176=0,"",VLOOKUP($G176,Data!$G$3:$BA$2935,23,FALSE))</f>
        <v/>
      </c>
      <c r="AE176" s="4" t="str">
        <f>IF($H176=0,"",VLOOKUP($G176,Data!$G$3:$BA$2935,24,FALSE))</f>
        <v/>
      </c>
      <c r="AF176" s="4" t="str">
        <f>IF($H176=0,"",VLOOKUP($G176,Data!$G$3:$BA$2935,25,FALSE))</f>
        <v/>
      </c>
      <c r="AG176" s="4" t="str">
        <f>IF($H176=0,"",VLOOKUP($G176,Data!$G$3:$BA$2935,26,FALSE))</f>
        <v/>
      </c>
      <c r="AH176" s="4" t="str">
        <f>IF($H176=0,"",VLOOKUP($G176,Data!$G$3:$BA$2935,27,FALSE))</f>
        <v/>
      </c>
      <c r="AI176" s="4" t="str">
        <f>IF($H176=0,"",VLOOKUP($G176,Data!$G$3:$BA$2935,28,FALSE))</f>
        <v/>
      </c>
      <c r="AJ176" s="4" t="str">
        <f>IF($H176=0,"",VLOOKUP($G176,Data!$G$3:$BA$2935,29,FALSE))</f>
        <v/>
      </c>
      <c r="AK176" s="4" t="str">
        <f>IF($H176=0,"",VLOOKUP($G176,Data!$G$3:$BA$2935,30,FALSE))</f>
        <v/>
      </c>
      <c r="AL176" s="4" t="str">
        <f>IF($H176=0,"",VLOOKUP($G176,Data!$G$3:$BA$2935,31,FALSE))</f>
        <v/>
      </c>
      <c r="AM176" s="4" t="str">
        <f>IF($H176=0,"",VLOOKUP($G176,Data!$G$3:$BA$2935,32,FALSE))</f>
        <v/>
      </c>
      <c r="AN176" s="4" t="str">
        <f>IF($H176=0,"",VLOOKUP($G176,Data!$G$3:$BA$2935,33,FALSE))</f>
        <v/>
      </c>
      <c r="AO176" s="4" t="str">
        <f>IF($H176=0,"",VLOOKUP($G176,Data!$G$3:$BA$2935,34,FALSE))</f>
        <v/>
      </c>
      <c r="AP176" s="4" t="str">
        <f>IF($H176=0,"",VLOOKUP($G176,Data!$G$3:$BA$2935,35,FALSE))</f>
        <v/>
      </c>
      <c r="AQ176" s="4" t="str">
        <f>IF($H176=0,"",VLOOKUP($G176,Data!$G$3:$BA$2935,36,FALSE))</f>
        <v/>
      </c>
      <c r="AR176" s="4" t="str">
        <f>IF($H176=0,"",VLOOKUP($G176,Data!$G$3:$BA$2935,37,FALSE))</f>
        <v/>
      </c>
      <c r="AS176" s="4" t="str">
        <f>IF($H176=0,"",VLOOKUP($G176,Data!$G$3:$BA$2935,38,FALSE))</f>
        <v/>
      </c>
      <c r="AT176" s="4" t="str">
        <f>IF($H176=0,"",VLOOKUP($G176,Data!$G$3:$BA$2935,39,FALSE))</f>
        <v/>
      </c>
    </row>
    <row r="177" spans="1:46" x14ac:dyDescent="0.3">
      <c r="A177" s="4">
        <f>PSSE!A186</f>
        <v>931032</v>
      </c>
      <c r="B177" s="4" t="str">
        <f>PSSE!B186</f>
        <v>THAIBINH2_S2</v>
      </c>
      <c r="C177" s="4">
        <f>PSSE!D186</f>
        <v>19</v>
      </c>
      <c r="D177" s="52">
        <f>PSSE!E186</f>
        <v>600</v>
      </c>
      <c r="E177" s="52" t="str">
        <f>PSSE!F186</f>
        <v>ND</v>
      </c>
      <c r="F177" s="52">
        <f>PSSE!G186</f>
        <v>1</v>
      </c>
      <c r="G177" s="52" t="str">
        <f t="shared" si="3"/>
        <v>AVR19600ND1</v>
      </c>
      <c r="H177" s="52">
        <f>COUNTIF(Data!$G$3:$BA$2935,AVR!$G177)</f>
        <v>1</v>
      </c>
      <c r="I177" s="52" t="str">
        <f>IF($H177=0,"",VLOOKUP($G177,Data!$G$3:$BA$2935,2,FALSE))</f>
        <v>'ESST4B'</v>
      </c>
      <c r="J177" s="52">
        <f>PSSE!C186</f>
        <v>1</v>
      </c>
      <c r="K177" s="52">
        <f>IF($H177=0,"",VLOOKUP($G177,Data!$G$3:$BA$2935,4,FALSE))</f>
        <v>0</v>
      </c>
      <c r="L177" s="52">
        <f>IF($H177=0,"",VLOOKUP($G177,Data!$G$3:$BA$2935,5,FALSE))</f>
        <v>10.75</v>
      </c>
      <c r="M177" s="52">
        <f>IF($H177=0,"",VLOOKUP($G177,Data!$G$3:$BA$2935,6,FALSE))</f>
        <v>10.75</v>
      </c>
      <c r="N177" s="52">
        <f>IF($H177=0,"",VLOOKUP($G177,Data!$G$3:$BA$2935,7,FALSE))</f>
        <v>5</v>
      </c>
      <c r="O177" s="52">
        <f>IF($H177=0,"",VLOOKUP($G177,Data!$G$3:$BA$2935,8,FALSE))</f>
        <v>-0.87</v>
      </c>
      <c r="P177" s="52">
        <f>IF($H177=0,"",VLOOKUP($G177,Data!$G$3:$BA$2935,9,FALSE))</f>
        <v>0</v>
      </c>
      <c r="Q177" s="52">
        <f>IF($H177=0,"",VLOOKUP($G177,Data!$G$3:$BA$2935,10,FALSE))</f>
        <v>1</v>
      </c>
      <c r="R177" s="52">
        <f>IF($H177=0,"",VLOOKUP($G177,Data!$G$3:$BA$2935,11,FALSE))</f>
        <v>0</v>
      </c>
      <c r="S177" s="52">
        <f>IF($H177=0,"",VLOOKUP($G177,Data!$G$3:$BA$2935,12,FALSE))</f>
        <v>99</v>
      </c>
      <c r="T177" s="52">
        <f>IF($H177=0,"",VLOOKUP($G177,Data!$G$3:$BA$2935,13,FALSE))</f>
        <v>-99</v>
      </c>
      <c r="U177" s="52">
        <f>IF($H177=0,"",VLOOKUP($G177,Data!$G$3:$BA$2935,14,FALSE))</f>
        <v>0</v>
      </c>
      <c r="V177" s="52">
        <f>IF($H177=0,"",VLOOKUP($G177,Data!$G$3:$BA$2935,15,FALSE))</f>
        <v>9.3000000000000007</v>
      </c>
      <c r="W177" s="52">
        <f>IF($H177=0,"",VLOOKUP($G177,Data!$G$3:$BA$2935,16,FALSE))</f>
        <v>0</v>
      </c>
      <c r="X177" s="52">
        <f>IF($H177=0,"",VLOOKUP($G177,Data!$G$3:$BA$2935,17,FALSE))</f>
        <v>11.63</v>
      </c>
      <c r="Y177" s="52">
        <f>IF($H177=0,"",VLOOKUP($G177,Data!$G$3:$BA$2935,18,FALSE))</f>
        <v>0.113</v>
      </c>
      <c r="Z177" s="52">
        <f>IF($H177=0,"",VLOOKUP($G177,Data!$G$3:$BA$2935,19,FALSE))</f>
        <v>0.124</v>
      </c>
      <c r="AA177" s="52">
        <f>IF($H177=0,"",VLOOKUP($G177,Data!$G$3:$BA$2935,20,FALSE))</f>
        <v>0</v>
      </c>
      <c r="AB177" s="4" t="str">
        <f>IF($H177=0,"",VLOOKUP($G177,Data!$G$3:$BA$2935,21,FALSE))</f>
        <v>/</v>
      </c>
      <c r="AC177" s="4" t="str">
        <f>IF($H177=0,"",VLOOKUP($G177,Data!$G$3:$BA$2935,22,FALSE))</f>
        <v>/</v>
      </c>
      <c r="AD177" s="4" t="str">
        <f>IF($H177=0,"",VLOOKUP($G177,Data!$G$3:$BA$2935,23,FALSE))</f>
        <v/>
      </c>
      <c r="AE177" s="4" t="str">
        <f>IF($H177=0,"",VLOOKUP($G177,Data!$G$3:$BA$2935,24,FALSE))</f>
        <v/>
      </c>
      <c r="AF177" s="4" t="str">
        <f>IF($H177=0,"",VLOOKUP($G177,Data!$G$3:$BA$2935,25,FALSE))</f>
        <v/>
      </c>
      <c r="AG177" s="4" t="str">
        <f>IF($H177=0,"",VLOOKUP($G177,Data!$G$3:$BA$2935,26,FALSE))</f>
        <v/>
      </c>
      <c r="AH177" s="4" t="str">
        <f>IF($H177=0,"",VLOOKUP($G177,Data!$G$3:$BA$2935,27,FALSE))</f>
        <v/>
      </c>
      <c r="AI177" s="4" t="str">
        <f>IF($H177=0,"",VLOOKUP($G177,Data!$G$3:$BA$2935,28,FALSE))</f>
        <v/>
      </c>
      <c r="AJ177" s="4" t="str">
        <f>IF($H177=0,"",VLOOKUP($G177,Data!$G$3:$BA$2935,29,FALSE))</f>
        <v/>
      </c>
      <c r="AK177" s="4" t="str">
        <f>IF($H177=0,"",VLOOKUP($G177,Data!$G$3:$BA$2935,30,FALSE))</f>
        <v/>
      </c>
      <c r="AL177" s="4" t="str">
        <f>IF($H177=0,"",VLOOKUP($G177,Data!$G$3:$BA$2935,31,FALSE))</f>
        <v/>
      </c>
      <c r="AM177" s="4" t="str">
        <f>IF($H177=0,"",VLOOKUP($G177,Data!$G$3:$BA$2935,32,FALSE))</f>
        <v/>
      </c>
      <c r="AN177" s="4" t="str">
        <f>IF($H177=0,"",VLOOKUP($G177,Data!$G$3:$BA$2935,33,FALSE))</f>
        <v/>
      </c>
      <c r="AO177" s="4" t="str">
        <f>IF($H177=0,"",VLOOKUP($G177,Data!$G$3:$BA$2935,34,FALSE))</f>
        <v/>
      </c>
      <c r="AP177" s="4" t="str">
        <f>IF($H177=0,"",VLOOKUP($G177,Data!$G$3:$BA$2935,35,FALSE))</f>
        <v/>
      </c>
      <c r="AQ177" s="4" t="str">
        <f>IF($H177=0,"",VLOOKUP($G177,Data!$G$3:$BA$2935,36,FALSE))</f>
        <v/>
      </c>
      <c r="AR177" s="4" t="str">
        <f>IF($H177=0,"",VLOOKUP($G177,Data!$G$3:$BA$2935,37,FALSE))</f>
        <v/>
      </c>
      <c r="AS177" s="4" t="str">
        <f>IF($H177=0,"",VLOOKUP($G177,Data!$G$3:$BA$2935,38,FALSE))</f>
        <v/>
      </c>
      <c r="AT177" s="4" t="str">
        <f>IF($H177=0,"",VLOOKUP($G177,Data!$G$3:$BA$2935,39,FALSE))</f>
        <v/>
      </c>
    </row>
    <row r="178" spans="1:46" x14ac:dyDescent="0.3">
      <c r="A178" s="4">
        <f>PSSE!A187</f>
        <v>932021</v>
      </c>
      <c r="B178" s="4" t="str">
        <f>PSSE!B187</f>
        <v>NAMDINH1_S1</v>
      </c>
      <c r="C178" s="4">
        <f>PSSE!D187</f>
        <v>26</v>
      </c>
      <c r="D178" s="52">
        <f>PSSE!E187</f>
        <v>600</v>
      </c>
      <c r="E178" s="52" t="str">
        <f>PSSE!F187</f>
        <v>ND</v>
      </c>
      <c r="F178" s="52">
        <f>PSSE!G187</f>
        <v>1</v>
      </c>
      <c r="G178" s="52" t="str">
        <f t="shared" si="3"/>
        <v>AVR26600ND1</v>
      </c>
      <c r="H178" s="52">
        <f>COUNTIF(Data!$G$3:$BA$2935,AVR!$G178)</f>
        <v>1</v>
      </c>
      <c r="I178" s="52" t="str">
        <f>IF($H178=0,"",VLOOKUP($G178,Data!$G$3:$BA$2935,2,FALSE))</f>
        <v>'ESST4B'</v>
      </c>
      <c r="J178" s="52">
        <f>PSSE!C187</f>
        <v>1</v>
      </c>
      <c r="K178" s="52">
        <f>IF($H178=0,"",VLOOKUP($G178,Data!$G$3:$BA$2935,4,FALSE))</f>
        <v>0</v>
      </c>
      <c r="L178" s="52">
        <f>IF($H178=0,"",VLOOKUP($G178,Data!$G$3:$BA$2935,5,FALSE))</f>
        <v>15</v>
      </c>
      <c r="M178" s="52">
        <f>IF($H178=0,"",VLOOKUP($G178,Data!$G$3:$BA$2935,6,FALSE))</f>
        <v>15</v>
      </c>
      <c r="N178" s="52">
        <f>IF($H178=0,"",VLOOKUP($G178,Data!$G$3:$BA$2935,7,FALSE))</f>
        <v>5</v>
      </c>
      <c r="O178" s="52">
        <f>IF($H178=0,"",VLOOKUP($G178,Data!$G$3:$BA$2935,8,FALSE))</f>
        <v>-0.87</v>
      </c>
      <c r="P178" s="52">
        <f>IF($H178=0,"",VLOOKUP($G178,Data!$G$3:$BA$2935,9,FALSE))</f>
        <v>0</v>
      </c>
      <c r="Q178" s="52">
        <f>IF($H178=0,"",VLOOKUP($G178,Data!$G$3:$BA$2935,10,FALSE))</f>
        <v>1</v>
      </c>
      <c r="R178" s="52">
        <f>IF($H178=0,"",VLOOKUP($G178,Data!$G$3:$BA$2935,11,FALSE))</f>
        <v>0</v>
      </c>
      <c r="S178" s="52">
        <f>IF($H178=0,"",VLOOKUP($G178,Data!$G$3:$BA$2935,12,FALSE))</f>
        <v>99</v>
      </c>
      <c r="T178" s="52">
        <f>IF($H178=0,"",VLOOKUP($G178,Data!$G$3:$BA$2935,13,FALSE))</f>
        <v>-99</v>
      </c>
      <c r="U178" s="52">
        <f>IF($H178=0,"",VLOOKUP($G178,Data!$G$3:$BA$2935,14,FALSE))</f>
        <v>0</v>
      </c>
      <c r="V178" s="52">
        <f>IF($H178=0,"",VLOOKUP($G178,Data!$G$3:$BA$2935,15,FALSE))</f>
        <v>9.3000000000000007</v>
      </c>
      <c r="W178" s="52">
        <f>IF($H178=0,"",VLOOKUP($G178,Data!$G$3:$BA$2935,16,FALSE))</f>
        <v>0</v>
      </c>
      <c r="X178" s="52">
        <f>IF($H178=0,"",VLOOKUP($G178,Data!$G$3:$BA$2935,17,FALSE))</f>
        <v>11.63</v>
      </c>
      <c r="Y178" s="52">
        <f>IF($H178=0,"",VLOOKUP($G178,Data!$G$3:$BA$2935,18,FALSE))</f>
        <v>0.113</v>
      </c>
      <c r="Z178" s="52">
        <f>IF($H178=0,"",VLOOKUP($G178,Data!$G$3:$BA$2935,19,FALSE))</f>
        <v>0.124</v>
      </c>
      <c r="AA178" s="52">
        <f>IF($H178=0,"",VLOOKUP($G178,Data!$G$3:$BA$2935,20,FALSE))</f>
        <v>0</v>
      </c>
      <c r="AB178" s="4" t="str">
        <f>IF($H178=0,"",VLOOKUP($G178,Data!$G$3:$BA$2935,21,FALSE))</f>
        <v>/</v>
      </c>
      <c r="AC178" s="4" t="str">
        <f>IF($H178=0,"",VLOOKUP($G178,Data!$G$3:$BA$2935,22,FALSE))</f>
        <v>/</v>
      </c>
      <c r="AD178" s="4" t="str">
        <f>IF($H178=0,"",VLOOKUP($G178,Data!$G$3:$BA$2935,23,FALSE))</f>
        <v/>
      </c>
      <c r="AE178" s="4" t="str">
        <f>IF($H178=0,"",VLOOKUP($G178,Data!$G$3:$BA$2935,24,FALSE))</f>
        <v/>
      </c>
      <c r="AF178" s="4" t="str">
        <f>IF($H178=0,"",VLOOKUP($G178,Data!$G$3:$BA$2935,25,FALSE))</f>
        <v/>
      </c>
      <c r="AG178" s="4" t="str">
        <f>IF($H178=0,"",VLOOKUP($G178,Data!$G$3:$BA$2935,26,FALSE))</f>
        <v/>
      </c>
      <c r="AH178" s="4" t="str">
        <f>IF($H178=0,"",VLOOKUP($G178,Data!$G$3:$BA$2935,27,FALSE))</f>
        <v/>
      </c>
      <c r="AI178" s="4" t="str">
        <f>IF($H178=0,"",VLOOKUP($G178,Data!$G$3:$BA$2935,28,FALSE))</f>
        <v/>
      </c>
      <c r="AJ178" s="4" t="str">
        <f>IF($H178=0,"",VLOOKUP($G178,Data!$G$3:$BA$2935,29,FALSE))</f>
        <v/>
      </c>
      <c r="AK178" s="4" t="str">
        <f>IF($H178=0,"",VLOOKUP($G178,Data!$G$3:$BA$2935,30,FALSE))</f>
        <v/>
      </c>
      <c r="AL178" s="4" t="str">
        <f>IF($H178=0,"",VLOOKUP($G178,Data!$G$3:$BA$2935,31,FALSE))</f>
        <v/>
      </c>
      <c r="AM178" s="4" t="str">
        <f>IF($H178=0,"",VLOOKUP($G178,Data!$G$3:$BA$2935,32,FALSE))</f>
        <v/>
      </c>
      <c r="AN178" s="4" t="str">
        <f>IF($H178=0,"",VLOOKUP($G178,Data!$G$3:$BA$2935,33,FALSE))</f>
        <v/>
      </c>
      <c r="AO178" s="4" t="str">
        <f>IF($H178=0,"",VLOOKUP($G178,Data!$G$3:$BA$2935,34,FALSE))</f>
        <v/>
      </c>
      <c r="AP178" s="4" t="str">
        <f>IF($H178=0,"",VLOOKUP($G178,Data!$G$3:$BA$2935,35,FALSE))</f>
        <v/>
      </c>
      <c r="AQ178" s="4" t="str">
        <f>IF($H178=0,"",VLOOKUP($G178,Data!$G$3:$BA$2935,36,FALSE))</f>
        <v/>
      </c>
      <c r="AR178" s="4" t="str">
        <f>IF($H178=0,"",VLOOKUP($G178,Data!$G$3:$BA$2935,37,FALSE))</f>
        <v/>
      </c>
      <c r="AS178" s="4" t="str">
        <f>IF($H178=0,"",VLOOKUP($G178,Data!$G$3:$BA$2935,38,FALSE))</f>
        <v/>
      </c>
      <c r="AT178" s="4" t="str">
        <f>IF($H178=0,"",VLOOKUP($G178,Data!$G$3:$BA$2935,39,FALSE))</f>
        <v/>
      </c>
    </row>
    <row r="179" spans="1:46" x14ac:dyDescent="0.3">
      <c r="A179" s="4">
        <f>PSSE!A188</f>
        <v>932022</v>
      </c>
      <c r="B179" s="4" t="str">
        <f>PSSE!B188</f>
        <v>NAMDINH1_S2</v>
      </c>
      <c r="C179" s="4">
        <f>PSSE!D188</f>
        <v>26</v>
      </c>
      <c r="D179" s="52">
        <f>PSSE!E188</f>
        <v>600</v>
      </c>
      <c r="E179" s="52" t="str">
        <f>PSSE!F188</f>
        <v>ND</v>
      </c>
      <c r="F179" s="52">
        <f>PSSE!G188</f>
        <v>1</v>
      </c>
      <c r="G179" s="52" t="str">
        <f t="shared" si="3"/>
        <v>AVR26600ND1</v>
      </c>
      <c r="H179" s="52">
        <f>COUNTIF(Data!$G$3:$BA$2935,AVR!$G179)</f>
        <v>1</v>
      </c>
      <c r="I179" s="52" t="str">
        <f>IF($H179=0,"",VLOOKUP($G179,Data!$G$3:$BA$2935,2,FALSE))</f>
        <v>'ESST4B'</v>
      </c>
      <c r="J179" s="52">
        <f>PSSE!C188</f>
        <v>1</v>
      </c>
      <c r="K179" s="52">
        <f>IF($H179=0,"",VLOOKUP($G179,Data!$G$3:$BA$2935,4,FALSE))</f>
        <v>0</v>
      </c>
      <c r="L179" s="52">
        <f>IF($H179=0,"",VLOOKUP($G179,Data!$G$3:$BA$2935,5,FALSE))</f>
        <v>15</v>
      </c>
      <c r="M179" s="52">
        <f>IF($H179=0,"",VLOOKUP($G179,Data!$G$3:$BA$2935,6,FALSE))</f>
        <v>15</v>
      </c>
      <c r="N179" s="52">
        <f>IF($H179=0,"",VLOOKUP($G179,Data!$G$3:$BA$2935,7,FALSE))</f>
        <v>5</v>
      </c>
      <c r="O179" s="52">
        <f>IF($H179=0,"",VLOOKUP($G179,Data!$G$3:$BA$2935,8,FALSE))</f>
        <v>-0.87</v>
      </c>
      <c r="P179" s="52">
        <f>IF($H179=0,"",VLOOKUP($G179,Data!$G$3:$BA$2935,9,FALSE))</f>
        <v>0</v>
      </c>
      <c r="Q179" s="52">
        <f>IF($H179=0,"",VLOOKUP($G179,Data!$G$3:$BA$2935,10,FALSE))</f>
        <v>1</v>
      </c>
      <c r="R179" s="52">
        <f>IF($H179=0,"",VLOOKUP($G179,Data!$G$3:$BA$2935,11,FALSE))</f>
        <v>0</v>
      </c>
      <c r="S179" s="52">
        <f>IF($H179=0,"",VLOOKUP($G179,Data!$G$3:$BA$2935,12,FALSE))</f>
        <v>99</v>
      </c>
      <c r="T179" s="52">
        <f>IF($H179=0,"",VLOOKUP($G179,Data!$G$3:$BA$2935,13,FALSE))</f>
        <v>-99</v>
      </c>
      <c r="U179" s="52">
        <f>IF($H179=0,"",VLOOKUP($G179,Data!$G$3:$BA$2935,14,FALSE))</f>
        <v>0</v>
      </c>
      <c r="V179" s="52">
        <f>IF($H179=0,"",VLOOKUP($G179,Data!$G$3:$BA$2935,15,FALSE))</f>
        <v>9.3000000000000007</v>
      </c>
      <c r="W179" s="52">
        <f>IF($H179=0,"",VLOOKUP($G179,Data!$G$3:$BA$2935,16,FALSE))</f>
        <v>0</v>
      </c>
      <c r="X179" s="52">
        <f>IF($H179=0,"",VLOOKUP($G179,Data!$G$3:$BA$2935,17,FALSE))</f>
        <v>11.63</v>
      </c>
      <c r="Y179" s="52">
        <f>IF($H179=0,"",VLOOKUP($G179,Data!$G$3:$BA$2935,18,FALSE))</f>
        <v>0.113</v>
      </c>
      <c r="Z179" s="52">
        <f>IF($H179=0,"",VLOOKUP($G179,Data!$G$3:$BA$2935,19,FALSE))</f>
        <v>0.124</v>
      </c>
      <c r="AA179" s="52">
        <f>IF($H179=0,"",VLOOKUP($G179,Data!$G$3:$BA$2935,20,FALSE))</f>
        <v>0</v>
      </c>
      <c r="AB179" s="4" t="str">
        <f>IF($H179=0,"",VLOOKUP($G179,Data!$G$3:$BA$2935,21,FALSE))</f>
        <v>/</v>
      </c>
      <c r="AC179" s="4" t="str">
        <f>IF($H179=0,"",VLOOKUP($G179,Data!$G$3:$BA$2935,22,FALSE))</f>
        <v>/</v>
      </c>
      <c r="AD179" s="4" t="str">
        <f>IF($H179=0,"",VLOOKUP($G179,Data!$G$3:$BA$2935,23,FALSE))</f>
        <v/>
      </c>
      <c r="AE179" s="4" t="str">
        <f>IF($H179=0,"",VLOOKUP($G179,Data!$G$3:$BA$2935,24,FALSE))</f>
        <v/>
      </c>
      <c r="AF179" s="4" t="str">
        <f>IF($H179=0,"",VLOOKUP($G179,Data!$G$3:$BA$2935,25,FALSE))</f>
        <v/>
      </c>
      <c r="AG179" s="4" t="str">
        <f>IF($H179=0,"",VLOOKUP($G179,Data!$G$3:$BA$2935,26,FALSE))</f>
        <v/>
      </c>
      <c r="AH179" s="4" t="str">
        <f>IF($H179=0,"",VLOOKUP($G179,Data!$G$3:$BA$2935,27,FALSE))</f>
        <v/>
      </c>
      <c r="AI179" s="4" t="str">
        <f>IF($H179=0,"",VLOOKUP($G179,Data!$G$3:$BA$2935,28,FALSE))</f>
        <v/>
      </c>
      <c r="AJ179" s="4" t="str">
        <f>IF($H179=0,"",VLOOKUP($G179,Data!$G$3:$BA$2935,29,FALSE))</f>
        <v/>
      </c>
      <c r="AK179" s="4" t="str">
        <f>IF($H179=0,"",VLOOKUP($G179,Data!$G$3:$BA$2935,30,FALSE))</f>
        <v/>
      </c>
      <c r="AL179" s="4" t="str">
        <f>IF($H179=0,"",VLOOKUP($G179,Data!$G$3:$BA$2935,31,FALSE))</f>
        <v/>
      </c>
      <c r="AM179" s="4" t="str">
        <f>IF($H179=0,"",VLOOKUP($G179,Data!$G$3:$BA$2935,32,FALSE))</f>
        <v/>
      </c>
      <c r="AN179" s="4" t="str">
        <f>IF($H179=0,"",VLOOKUP($G179,Data!$G$3:$BA$2935,33,FALSE))</f>
        <v/>
      </c>
      <c r="AO179" s="4" t="str">
        <f>IF($H179=0,"",VLOOKUP($G179,Data!$G$3:$BA$2935,34,FALSE))</f>
        <v/>
      </c>
      <c r="AP179" s="4" t="str">
        <f>IF($H179=0,"",VLOOKUP($G179,Data!$G$3:$BA$2935,35,FALSE))</f>
        <v/>
      </c>
      <c r="AQ179" s="4" t="str">
        <f>IF($H179=0,"",VLOOKUP($G179,Data!$G$3:$BA$2935,36,FALSE))</f>
        <v/>
      </c>
      <c r="AR179" s="4" t="str">
        <f>IF($H179=0,"",VLOOKUP($G179,Data!$G$3:$BA$2935,37,FALSE))</f>
        <v/>
      </c>
      <c r="AS179" s="4" t="str">
        <f>IF($H179=0,"",VLOOKUP($G179,Data!$G$3:$BA$2935,38,FALSE))</f>
        <v/>
      </c>
      <c r="AT179" s="4" t="str">
        <f>IF($H179=0,"",VLOOKUP($G179,Data!$G$3:$BA$2935,39,FALSE))</f>
        <v/>
      </c>
    </row>
    <row r="180" spans="1:46" x14ac:dyDescent="0.3">
      <c r="A180" s="4">
        <f>PSSE!A189</f>
        <v>932031</v>
      </c>
      <c r="B180" s="4" t="str">
        <f>PSSE!B189</f>
        <v>NAMDINH2_S1</v>
      </c>
      <c r="C180" s="4">
        <f>PSSE!D189</f>
        <v>26</v>
      </c>
      <c r="D180" s="52">
        <f>PSSE!E189</f>
        <v>600</v>
      </c>
      <c r="E180" s="52" t="str">
        <f>PSSE!F189</f>
        <v>ND</v>
      </c>
      <c r="F180" s="52">
        <f>PSSE!G189</f>
        <v>1</v>
      </c>
      <c r="G180" s="52" t="str">
        <f t="shared" si="3"/>
        <v>AVR26600ND1</v>
      </c>
      <c r="H180" s="52">
        <f>COUNTIF(Data!$G$3:$BA$2935,AVR!$G180)</f>
        <v>1</v>
      </c>
      <c r="I180" s="52" t="str">
        <f>IF($H180=0,"",VLOOKUP($G180,Data!$G$3:$BA$2935,2,FALSE))</f>
        <v>'ESST4B'</v>
      </c>
      <c r="J180" s="52">
        <f>PSSE!C189</f>
        <v>1</v>
      </c>
      <c r="K180" s="52">
        <f>IF($H180=0,"",VLOOKUP($G180,Data!$G$3:$BA$2935,4,FALSE))</f>
        <v>0</v>
      </c>
      <c r="L180" s="52">
        <f>IF($H180=0,"",VLOOKUP($G180,Data!$G$3:$BA$2935,5,FALSE))</f>
        <v>15</v>
      </c>
      <c r="M180" s="52">
        <f>IF($H180=0,"",VLOOKUP($G180,Data!$G$3:$BA$2935,6,FALSE))</f>
        <v>15</v>
      </c>
      <c r="N180" s="52">
        <f>IF($H180=0,"",VLOOKUP($G180,Data!$G$3:$BA$2935,7,FALSE))</f>
        <v>5</v>
      </c>
      <c r="O180" s="52">
        <f>IF($H180=0,"",VLOOKUP($G180,Data!$G$3:$BA$2935,8,FALSE))</f>
        <v>-0.87</v>
      </c>
      <c r="P180" s="52">
        <f>IF($H180=0,"",VLOOKUP($G180,Data!$G$3:$BA$2935,9,FALSE))</f>
        <v>0</v>
      </c>
      <c r="Q180" s="52">
        <f>IF($H180=0,"",VLOOKUP($G180,Data!$G$3:$BA$2935,10,FALSE))</f>
        <v>1</v>
      </c>
      <c r="R180" s="52">
        <f>IF($H180=0,"",VLOOKUP($G180,Data!$G$3:$BA$2935,11,FALSE))</f>
        <v>0</v>
      </c>
      <c r="S180" s="52">
        <f>IF($H180=0,"",VLOOKUP($G180,Data!$G$3:$BA$2935,12,FALSE))</f>
        <v>99</v>
      </c>
      <c r="T180" s="52">
        <f>IF($H180=0,"",VLOOKUP($G180,Data!$G$3:$BA$2935,13,FALSE))</f>
        <v>-99</v>
      </c>
      <c r="U180" s="52">
        <f>IF($H180=0,"",VLOOKUP($G180,Data!$G$3:$BA$2935,14,FALSE))</f>
        <v>0</v>
      </c>
      <c r="V180" s="52">
        <f>IF($H180=0,"",VLOOKUP($G180,Data!$G$3:$BA$2935,15,FALSE))</f>
        <v>9.3000000000000007</v>
      </c>
      <c r="W180" s="52">
        <f>IF($H180=0,"",VLOOKUP($G180,Data!$G$3:$BA$2935,16,FALSE))</f>
        <v>0</v>
      </c>
      <c r="X180" s="52">
        <f>IF($H180=0,"",VLOOKUP($G180,Data!$G$3:$BA$2935,17,FALSE))</f>
        <v>11.63</v>
      </c>
      <c r="Y180" s="52">
        <f>IF($H180=0,"",VLOOKUP($G180,Data!$G$3:$BA$2935,18,FALSE))</f>
        <v>0.113</v>
      </c>
      <c r="Z180" s="52">
        <f>IF($H180=0,"",VLOOKUP($G180,Data!$G$3:$BA$2935,19,FALSE))</f>
        <v>0.124</v>
      </c>
      <c r="AA180" s="52">
        <f>IF($H180=0,"",VLOOKUP($G180,Data!$G$3:$BA$2935,20,FALSE))</f>
        <v>0</v>
      </c>
      <c r="AB180" s="4" t="str">
        <f>IF($H180=0,"",VLOOKUP($G180,Data!$G$3:$BA$2935,21,FALSE))</f>
        <v>/</v>
      </c>
      <c r="AC180" s="4" t="str">
        <f>IF($H180=0,"",VLOOKUP($G180,Data!$G$3:$BA$2935,22,FALSE))</f>
        <v>/</v>
      </c>
      <c r="AD180" s="4" t="str">
        <f>IF($H180=0,"",VLOOKUP($G180,Data!$G$3:$BA$2935,23,FALSE))</f>
        <v/>
      </c>
      <c r="AE180" s="4" t="str">
        <f>IF($H180=0,"",VLOOKUP($G180,Data!$G$3:$BA$2935,24,FALSE))</f>
        <v/>
      </c>
      <c r="AF180" s="4" t="str">
        <f>IF($H180=0,"",VLOOKUP($G180,Data!$G$3:$BA$2935,25,FALSE))</f>
        <v/>
      </c>
      <c r="AG180" s="4" t="str">
        <f>IF($H180=0,"",VLOOKUP($G180,Data!$G$3:$BA$2935,26,FALSE))</f>
        <v/>
      </c>
      <c r="AH180" s="4" t="str">
        <f>IF($H180=0,"",VLOOKUP($G180,Data!$G$3:$BA$2935,27,FALSE))</f>
        <v/>
      </c>
      <c r="AI180" s="4" t="str">
        <f>IF($H180=0,"",VLOOKUP($G180,Data!$G$3:$BA$2935,28,FALSE))</f>
        <v/>
      </c>
      <c r="AJ180" s="4" t="str">
        <f>IF($H180=0,"",VLOOKUP($G180,Data!$G$3:$BA$2935,29,FALSE))</f>
        <v/>
      </c>
      <c r="AK180" s="4" t="str">
        <f>IF($H180=0,"",VLOOKUP($G180,Data!$G$3:$BA$2935,30,FALSE))</f>
        <v/>
      </c>
      <c r="AL180" s="4" t="str">
        <f>IF($H180=0,"",VLOOKUP($G180,Data!$G$3:$BA$2935,31,FALSE))</f>
        <v/>
      </c>
      <c r="AM180" s="4" t="str">
        <f>IF($H180=0,"",VLOOKUP($G180,Data!$G$3:$BA$2935,32,FALSE))</f>
        <v/>
      </c>
      <c r="AN180" s="4" t="str">
        <f>IF($H180=0,"",VLOOKUP($G180,Data!$G$3:$BA$2935,33,FALSE))</f>
        <v/>
      </c>
      <c r="AO180" s="4" t="str">
        <f>IF($H180=0,"",VLOOKUP($G180,Data!$G$3:$BA$2935,34,FALSE))</f>
        <v/>
      </c>
      <c r="AP180" s="4" t="str">
        <f>IF($H180=0,"",VLOOKUP($G180,Data!$G$3:$BA$2935,35,FALSE))</f>
        <v/>
      </c>
      <c r="AQ180" s="4" t="str">
        <f>IF($H180=0,"",VLOOKUP($G180,Data!$G$3:$BA$2935,36,FALSE))</f>
        <v/>
      </c>
      <c r="AR180" s="4" t="str">
        <f>IF($H180=0,"",VLOOKUP($G180,Data!$G$3:$BA$2935,37,FALSE))</f>
        <v/>
      </c>
      <c r="AS180" s="4" t="str">
        <f>IF($H180=0,"",VLOOKUP($G180,Data!$G$3:$BA$2935,38,FALSE))</f>
        <v/>
      </c>
      <c r="AT180" s="4" t="str">
        <f>IF($H180=0,"",VLOOKUP($G180,Data!$G$3:$BA$2935,39,FALSE))</f>
        <v/>
      </c>
    </row>
    <row r="181" spans="1:46" x14ac:dyDescent="0.3">
      <c r="A181" s="4">
        <f>PSSE!A190</f>
        <v>932032</v>
      </c>
      <c r="B181" s="4" t="str">
        <f>PSSE!B190</f>
        <v>NAMDINH2_S2</v>
      </c>
      <c r="C181" s="4">
        <f>PSSE!D190</f>
        <v>26</v>
      </c>
      <c r="D181" s="52">
        <f>PSSE!E190</f>
        <v>600</v>
      </c>
      <c r="E181" s="52" t="str">
        <f>PSSE!F190</f>
        <v>ND</v>
      </c>
      <c r="F181" s="52">
        <f>PSSE!G190</f>
        <v>1</v>
      </c>
      <c r="G181" s="52" t="str">
        <f t="shared" si="3"/>
        <v>AVR26600ND1</v>
      </c>
      <c r="H181" s="52">
        <f>COUNTIF(Data!$G$3:$BA$2935,AVR!$G181)</f>
        <v>1</v>
      </c>
      <c r="I181" s="52" t="str">
        <f>IF($H181=0,"",VLOOKUP($G181,Data!$G$3:$BA$2935,2,FALSE))</f>
        <v>'ESST4B'</v>
      </c>
      <c r="J181" s="52">
        <f>PSSE!C190</f>
        <v>1</v>
      </c>
      <c r="K181" s="52">
        <f>IF($H181=0,"",VLOOKUP($G181,Data!$G$3:$BA$2935,4,FALSE))</f>
        <v>0</v>
      </c>
      <c r="L181" s="52">
        <f>IF($H181=0,"",VLOOKUP($G181,Data!$G$3:$BA$2935,5,FALSE))</f>
        <v>15</v>
      </c>
      <c r="M181" s="52">
        <f>IF($H181=0,"",VLOOKUP($G181,Data!$G$3:$BA$2935,6,FALSE))</f>
        <v>15</v>
      </c>
      <c r="N181" s="52">
        <f>IF($H181=0,"",VLOOKUP($G181,Data!$G$3:$BA$2935,7,FALSE))</f>
        <v>5</v>
      </c>
      <c r="O181" s="52">
        <f>IF($H181=0,"",VLOOKUP($G181,Data!$G$3:$BA$2935,8,FALSE))</f>
        <v>-0.87</v>
      </c>
      <c r="P181" s="52">
        <f>IF($H181=0,"",VLOOKUP($G181,Data!$G$3:$BA$2935,9,FALSE))</f>
        <v>0</v>
      </c>
      <c r="Q181" s="52">
        <f>IF($H181=0,"",VLOOKUP($G181,Data!$G$3:$BA$2935,10,FALSE))</f>
        <v>1</v>
      </c>
      <c r="R181" s="52">
        <f>IF($H181=0,"",VLOOKUP($G181,Data!$G$3:$BA$2935,11,FALSE))</f>
        <v>0</v>
      </c>
      <c r="S181" s="52">
        <f>IF($H181=0,"",VLOOKUP($G181,Data!$G$3:$BA$2935,12,FALSE))</f>
        <v>99</v>
      </c>
      <c r="T181" s="52">
        <f>IF($H181=0,"",VLOOKUP($G181,Data!$G$3:$BA$2935,13,FALSE))</f>
        <v>-99</v>
      </c>
      <c r="U181" s="52">
        <f>IF($H181=0,"",VLOOKUP($G181,Data!$G$3:$BA$2935,14,FALSE))</f>
        <v>0</v>
      </c>
      <c r="V181" s="52">
        <f>IF($H181=0,"",VLOOKUP($G181,Data!$G$3:$BA$2935,15,FALSE))</f>
        <v>9.3000000000000007</v>
      </c>
      <c r="W181" s="52">
        <f>IF($H181=0,"",VLOOKUP($G181,Data!$G$3:$BA$2935,16,FALSE))</f>
        <v>0</v>
      </c>
      <c r="X181" s="52">
        <f>IF($H181=0,"",VLOOKUP($G181,Data!$G$3:$BA$2935,17,FALSE))</f>
        <v>11.63</v>
      </c>
      <c r="Y181" s="52">
        <f>IF($H181=0,"",VLOOKUP($G181,Data!$G$3:$BA$2935,18,FALSE))</f>
        <v>0.113</v>
      </c>
      <c r="Z181" s="52">
        <f>IF($H181=0,"",VLOOKUP($G181,Data!$G$3:$BA$2935,19,FALSE))</f>
        <v>0.124</v>
      </c>
      <c r="AA181" s="52">
        <f>IF($H181=0,"",VLOOKUP($G181,Data!$G$3:$BA$2935,20,FALSE))</f>
        <v>0</v>
      </c>
      <c r="AB181" s="4" t="str">
        <f>IF($H181=0,"",VLOOKUP($G181,Data!$G$3:$BA$2935,21,FALSE))</f>
        <v>/</v>
      </c>
      <c r="AC181" s="4" t="str">
        <f>IF($H181=0,"",VLOOKUP($G181,Data!$G$3:$BA$2935,22,FALSE))</f>
        <v>/</v>
      </c>
      <c r="AD181" s="4" t="str">
        <f>IF($H181=0,"",VLOOKUP($G181,Data!$G$3:$BA$2935,23,FALSE))</f>
        <v/>
      </c>
      <c r="AE181" s="4" t="str">
        <f>IF($H181=0,"",VLOOKUP($G181,Data!$G$3:$BA$2935,24,FALSE))</f>
        <v/>
      </c>
      <c r="AF181" s="4" t="str">
        <f>IF($H181=0,"",VLOOKUP($G181,Data!$G$3:$BA$2935,25,FALSE))</f>
        <v/>
      </c>
      <c r="AG181" s="4" t="str">
        <f>IF($H181=0,"",VLOOKUP($G181,Data!$G$3:$BA$2935,26,FALSE))</f>
        <v/>
      </c>
      <c r="AH181" s="4" t="str">
        <f>IF($H181=0,"",VLOOKUP($G181,Data!$G$3:$BA$2935,27,FALSE))</f>
        <v/>
      </c>
      <c r="AI181" s="4" t="str">
        <f>IF($H181=0,"",VLOOKUP($G181,Data!$G$3:$BA$2935,28,FALSE))</f>
        <v/>
      </c>
      <c r="AJ181" s="4" t="str">
        <f>IF($H181=0,"",VLOOKUP($G181,Data!$G$3:$BA$2935,29,FALSE))</f>
        <v/>
      </c>
      <c r="AK181" s="4" t="str">
        <f>IF($H181=0,"",VLOOKUP($G181,Data!$G$3:$BA$2935,30,FALSE))</f>
        <v/>
      </c>
      <c r="AL181" s="4" t="str">
        <f>IF($H181=0,"",VLOOKUP($G181,Data!$G$3:$BA$2935,31,FALSE))</f>
        <v/>
      </c>
      <c r="AM181" s="4" t="str">
        <f>IF($H181=0,"",VLOOKUP($G181,Data!$G$3:$BA$2935,32,FALSE))</f>
        <v/>
      </c>
      <c r="AN181" s="4" t="str">
        <f>IF($H181=0,"",VLOOKUP($G181,Data!$G$3:$BA$2935,33,FALSE))</f>
        <v/>
      </c>
      <c r="AO181" s="4" t="str">
        <f>IF($H181=0,"",VLOOKUP($G181,Data!$G$3:$BA$2935,34,FALSE))</f>
        <v/>
      </c>
      <c r="AP181" s="4" t="str">
        <f>IF($H181=0,"",VLOOKUP($G181,Data!$G$3:$BA$2935,35,FALSE))</f>
        <v/>
      </c>
      <c r="AQ181" s="4" t="str">
        <f>IF($H181=0,"",VLOOKUP($G181,Data!$G$3:$BA$2935,36,FALSE))</f>
        <v/>
      </c>
      <c r="AR181" s="4" t="str">
        <f>IF($H181=0,"",VLOOKUP($G181,Data!$G$3:$BA$2935,37,FALSE))</f>
        <v/>
      </c>
      <c r="AS181" s="4" t="str">
        <f>IF($H181=0,"",VLOOKUP($G181,Data!$G$3:$BA$2935,38,FALSE))</f>
        <v/>
      </c>
      <c r="AT181" s="4" t="str">
        <f>IF($H181=0,"",VLOOKUP($G181,Data!$G$3:$BA$2935,39,FALSE))</f>
        <v/>
      </c>
    </row>
    <row r="182" spans="1:46" x14ac:dyDescent="0.3">
      <c r="A182" s="4">
        <f>PSSE!A191</f>
        <v>933011</v>
      </c>
      <c r="B182" s="4" t="str">
        <f>PSSE!B191</f>
        <v>NINHBINH_S1</v>
      </c>
      <c r="C182" s="4">
        <f>PSSE!D191</f>
        <v>6.3</v>
      </c>
      <c r="D182" s="52">
        <f>PSSE!E191</f>
        <v>25</v>
      </c>
      <c r="E182" s="52" t="str">
        <f>PSSE!F191</f>
        <v>ND</v>
      </c>
      <c r="F182" s="52">
        <f>PSSE!G191</f>
        <v>1</v>
      </c>
      <c r="G182" s="52" t="str">
        <f t="shared" si="3"/>
        <v>AVR6.325ND1</v>
      </c>
      <c r="H182" s="52">
        <f>COUNTIF(Data!$G$3:$BA$2935,AVR!$G182)</f>
        <v>1</v>
      </c>
      <c r="I182" s="52" t="str">
        <f>IF($H182=0,"",VLOOKUP($G182,Data!$G$3:$BA$2935,2,FALSE))</f>
        <v>'ESST4B'</v>
      </c>
      <c r="J182" s="52">
        <f>PSSE!C191</f>
        <v>1</v>
      </c>
      <c r="K182" s="52">
        <f>IF($H182=0,"",VLOOKUP($G182,Data!$G$3:$BA$2935,4,FALSE))</f>
        <v>0</v>
      </c>
      <c r="L182" s="52">
        <f>IF($H182=0,"",VLOOKUP($G182,Data!$G$3:$BA$2935,5,FALSE))</f>
        <v>15</v>
      </c>
      <c r="M182" s="52">
        <f>IF($H182=0,"",VLOOKUP($G182,Data!$G$3:$BA$2935,6,FALSE))</f>
        <v>15</v>
      </c>
      <c r="N182" s="52">
        <f>IF($H182=0,"",VLOOKUP($G182,Data!$G$3:$BA$2935,7,FALSE))</f>
        <v>5</v>
      </c>
      <c r="O182" s="52">
        <f>IF($H182=0,"",VLOOKUP($G182,Data!$G$3:$BA$2935,8,FALSE))</f>
        <v>-0.87</v>
      </c>
      <c r="P182" s="52">
        <f>IF($H182=0,"",VLOOKUP($G182,Data!$G$3:$BA$2935,9,FALSE))</f>
        <v>0</v>
      </c>
      <c r="Q182" s="52">
        <f>IF($H182=0,"",VLOOKUP($G182,Data!$G$3:$BA$2935,10,FALSE))</f>
        <v>1</v>
      </c>
      <c r="R182" s="52">
        <f>IF($H182=0,"",VLOOKUP($G182,Data!$G$3:$BA$2935,11,FALSE))</f>
        <v>0</v>
      </c>
      <c r="S182" s="52">
        <f>IF($H182=0,"",VLOOKUP($G182,Data!$G$3:$BA$2935,12,FALSE))</f>
        <v>99</v>
      </c>
      <c r="T182" s="52">
        <f>IF($H182=0,"",VLOOKUP($G182,Data!$G$3:$BA$2935,13,FALSE))</f>
        <v>-99</v>
      </c>
      <c r="U182" s="52">
        <f>IF($H182=0,"",VLOOKUP($G182,Data!$G$3:$BA$2935,14,FALSE))</f>
        <v>0</v>
      </c>
      <c r="V182" s="52">
        <f>IF($H182=0,"",VLOOKUP($G182,Data!$G$3:$BA$2935,15,FALSE))</f>
        <v>9.3000000000000007</v>
      </c>
      <c r="W182" s="52">
        <f>IF($H182=0,"",VLOOKUP($G182,Data!$G$3:$BA$2935,16,FALSE))</f>
        <v>0</v>
      </c>
      <c r="X182" s="52">
        <f>IF($H182=0,"",VLOOKUP($G182,Data!$G$3:$BA$2935,17,FALSE))</f>
        <v>11.63</v>
      </c>
      <c r="Y182" s="52">
        <f>IF($H182=0,"",VLOOKUP($G182,Data!$G$3:$BA$2935,18,FALSE))</f>
        <v>0.113</v>
      </c>
      <c r="Z182" s="52">
        <f>IF($H182=0,"",VLOOKUP($G182,Data!$G$3:$BA$2935,19,FALSE))</f>
        <v>0.124</v>
      </c>
      <c r="AA182" s="52">
        <f>IF($H182=0,"",VLOOKUP($G182,Data!$G$3:$BA$2935,20,FALSE))</f>
        <v>0</v>
      </c>
      <c r="AB182" s="4" t="str">
        <f>IF($H182=0,"",VLOOKUP($G182,Data!$G$3:$BA$2935,21,FALSE))</f>
        <v>/</v>
      </c>
      <c r="AC182" s="4" t="str">
        <f>IF($H182=0,"",VLOOKUP($G182,Data!$G$3:$BA$2935,22,FALSE))</f>
        <v>/</v>
      </c>
      <c r="AD182" s="4" t="str">
        <f>IF($H182=0,"",VLOOKUP($G182,Data!$G$3:$BA$2935,23,FALSE))</f>
        <v/>
      </c>
      <c r="AE182" s="4" t="str">
        <f>IF($H182=0,"",VLOOKUP($G182,Data!$G$3:$BA$2935,24,FALSE))</f>
        <v/>
      </c>
      <c r="AF182" s="4" t="str">
        <f>IF($H182=0,"",VLOOKUP($G182,Data!$G$3:$BA$2935,25,FALSE))</f>
        <v/>
      </c>
      <c r="AG182" s="4" t="str">
        <f>IF($H182=0,"",VLOOKUP($G182,Data!$G$3:$BA$2935,26,FALSE))</f>
        <v/>
      </c>
      <c r="AH182" s="4" t="str">
        <f>IF($H182=0,"",VLOOKUP($G182,Data!$G$3:$BA$2935,27,FALSE))</f>
        <v/>
      </c>
      <c r="AI182" s="4" t="str">
        <f>IF($H182=0,"",VLOOKUP($G182,Data!$G$3:$BA$2935,28,FALSE))</f>
        <v/>
      </c>
      <c r="AJ182" s="4" t="str">
        <f>IF($H182=0,"",VLOOKUP($G182,Data!$G$3:$BA$2935,29,FALSE))</f>
        <v/>
      </c>
      <c r="AK182" s="4" t="str">
        <f>IF($H182=0,"",VLOOKUP($G182,Data!$G$3:$BA$2935,30,FALSE))</f>
        <v/>
      </c>
      <c r="AL182" s="4" t="str">
        <f>IF($H182=0,"",VLOOKUP($G182,Data!$G$3:$BA$2935,31,FALSE))</f>
        <v/>
      </c>
      <c r="AM182" s="4" t="str">
        <f>IF($H182=0,"",VLOOKUP($G182,Data!$G$3:$BA$2935,32,FALSE))</f>
        <v/>
      </c>
      <c r="AN182" s="4" t="str">
        <f>IF($H182=0,"",VLOOKUP($G182,Data!$G$3:$BA$2935,33,FALSE))</f>
        <v/>
      </c>
      <c r="AO182" s="4" t="str">
        <f>IF($H182=0,"",VLOOKUP($G182,Data!$G$3:$BA$2935,34,FALSE))</f>
        <v/>
      </c>
      <c r="AP182" s="4" t="str">
        <f>IF($H182=0,"",VLOOKUP($G182,Data!$G$3:$BA$2935,35,FALSE))</f>
        <v/>
      </c>
      <c r="AQ182" s="4" t="str">
        <f>IF($H182=0,"",VLOOKUP($G182,Data!$G$3:$BA$2935,36,FALSE))</f>
        <v/>
      </c>
      <c r="AR182" s="4" t="str">
        <f>IF($H182=0,"",VLOOKUP($G182,Data!$G$3:$BA$2935,37,FALSE))</f>
        <v/>
      </c>
      <c r="AS182" s="4" t="str">
        <f>IF($H182=0,"",VLOOKUP($G182,Data!$G$3:$BA$2935,38,FALSE))</f>
        <v/>
      </c>
      <c r="AT182" s="4" t="str">
        <f>IF($H182=0,"",VLOOKUP($G182,Data!$G$3:$BA$2935,39,FALSE))</f>
        <v/>
      </c>
    </row>
    <row r="183" spans="1:46" x14ac:dyDescent="0.3">
      <c r="A183" s="4">
        <f>PSSE!A192</f>
        <v>933012</v>
      </c>
      <c r="B183" s="4" t="str">
        <f>PSSE!B192</f>
        <v>NINHBINH_S2</v>
      </c>
      <c r="C183" s="4">
        <f>PSSE!D192</f>
        <v>6.3</v>
      </c>
      <c r="D183" s="52">
        <f>PSSE!E192</f>
        <v>25</v>
      </c>
      <c r="E183" s="52" t="str">
        <f>PSSE!F192</f>
        <v>ND</v>
      </c>
      <c r="F183" s="52">
        <f>PSSE!G192</f>
        <v>1</v>
      </c>
      <c r="G183" s="52" t="str">
        <f t="shared" si="3"/>
        <v>AVR6.325ND1</v>
      </c>
      <c r="H183" s="52">
        <f>COUNTIF(Data!$G$3:$BA$2935,AVR!$G183)</f>
        <v>1</v>
      </c>
      <c r="I183" s="52" t="str">
        <f>IF($H183=0,"",VLOOKUP($G183,Data!$G$3:$BA$2935,2,FALSE))</f>
        <v>'ESST4B'</v>
      </c>
      <c r="J183" s="52">
        <f>PSSE!C192</f>
        <v>1</v>
      </c>
      <c r="K183" s="52">
        <f>IF($H183=0,"",VLOOKUP($G183,Data!$G$3:$BA$2935,4,FALSE))</f>
        <v>0</v>
      </c>
      <c r="L183" s="52">
        <f>IF($H183=0,"",VLOOKUP($G183,Data!$G$3:$BA$2935,5,FALSE))</f>
        <v>15</v>
      </c>
      <c r="M183" s="52">
        <f>IF($H183=0,"",VLOOKUP($G183,Data!$G$3:$BA$2935,6,FALSE))</f>
        <v>15</v>
      </c>
      <c r="N183" s="52">
        <f>IF($H183=0,"",VLOOKUP($G183,Data!$G$3:$BA$2935,7,FALSE))</f>
        <v>5</v>
      </c>
      <c r="O183" s="52">
        <f>IF($H183=0,"",VLOOKUP($G183,Data!$G$3:$BA$2935,8,FALSE))</f>
        <v>-0.87</v>
      </c>
      <c r="P183" s="52">
        <f>IF($H183=0,"",VLOOKUP($G183,Data!$G$3:$BA$2935,9,FALSE))</f>
        <v>0</v>
      </c>
      <c r="Q183" s="52">
        <f>IF($H183=0,"",VLOOKUP($G183,Data!$G$3:$BA$2935,10,FALSE))</f>
        <v>1</v>
      </c>
      <c r="R183" s="52">
        <f>IF($H183=0,"",VLOOKUP($G183,Data!$G$3:$BA$2935,11,FALSE))</f>
        <v>0</v>
      </c>
      <c r="S183" s="52">
        <f>IF($H183=0,"",VLOOKUP($G183,Data!$G$3:$BA$2935,12,FALSE))</f>
        <v>99</v>
      </c>
      <c r="T183" s="52">
        <f>IF($H183=0,"",VLOOKUP($G183,Data!$G$3:$BA$2935,13,FALSE))</f>
        <v>-99</v>
      </c>
      <c r="U183" s="52">
        <f>IF($H183=0,"",VLOOKUP($G183,Data!$G$3:$BA$2935,14,FALSE))</f>
        <v>0</v>
      </c>
      <c r="V183" s="52">
        <f>IF($H183=0,"",VLOOKUP($G183,Data!$G$3:$BA$2935,15,FALSE))</f>
        <v>9.3000000000000007</v>
      </c>
      <c r="W183" s="52">
        <f>IF($H183=0,"",VLOOKUP($G183,Data!$G$3:$BA$2935,16,FALSE))</f>
        <v>0</v>
      </c>
      <c r="X183" s="52">
        <f>IF($H183=0,"",VLOOKUP($G183,Data!$G$3:$BA$2935,17,FALSE))</f>
        <v>11.63</v>
      </c>
      <c r="Y183" s="52">
        <f>IF($H183=0,"",VLOOKUP($G183,Data!$G$3:$BA$2935,18,FALSE))</f>
        <v>0.113</v>
      </c>
      <c r="Z183" s="52">
        <f>IF($H183=0,"",VLOOKUP($G183,Data!$G$3:$BA$2935,19,FALSE))</f>
        <v>0.124</v>
      </c>
      <c r="AA183" s="52">
        <f>IF($H183=0,"",VLOOKUP($G183,Data!$G$3:$BA$2935,20,FALSE))</f>
        <v>0</v>
      </c>
      <c r="AB183" s="4" t="str">
        <f>IF($H183=0,"",VLOOKUP($G183,Data!$G$3:$BA$2935,21,FALSE))</f>
        <v>/</v>
      </c>
      <c r="AC183" s="4" t="str">
        <f>IF($H183=0,"",VLOOKUP($G183,Data!$G$3:$BA$2935,22,FALSE))</f>
        <v>/</v>
      </c>
      <c r="AD183" s="4" t="str">
        <f>IF($H183=0,"",VLOOKUP($G183,Data!$G$3:$BA$2935,23,FALSE))</f>
        <v/>
      </c>
      <c r="AE183" s="4" t="str">
        <f>IF($H183=0,"",VLOOKUP($G183,Data!$G$3:$BA$2935,24,FALSE))</f>
        <v/>
      </c>
      <c r="AF183" s="4" t="str">
        <f>IF($H183=0,"",VLOOKUP($G183,Data!$G$3:$BA$2935,25,FALSE))</f>
        <v/>
      </c>
      <c r="AG183" s="4" t="str">
        <f>IF($H183=0,"",VLOOKUP($G183,Data!$G$3:$BA$2935,26,FALSE))</f>
        <v/>
      </c>
      <c r="AH183" s="4" t="str">
        <f>IF($H183=0,"",VLOOKUP($G183,Data!$G$3:$BA$2935,27,FALSE))</f>
        <v/>
      </c>
      <c r="AI183" s="4" t="str">
        <f>IF($H183=0,"",VLOOKUP($G183,Data!$G$3:$BA$2935,28,FALSE))</f>
        <v/>
      </c>
      <c r="AJ183" s="4" t="str">
        <f>IF($H183=0,"",VLOOKUP($G183,Data!$G$3:$BA$2935,29,FALSE))</f>
        <v/>
      </c>
      <c r="AK183" s="4" t="str">
        <f>IF($H183=0,"",VLOOKUP($G183,Data!$G$3:$BA$2935,30,FALSE))</f>
        <v/>
      </c>
      <c r="AL183" s="4" t="str">
        <f>IF($H183=0,"",VLOOKUP($G183,Data!$G$3:$BA$2935,31,FALSE))</f>
        <v/>
      </c>
      <c r="AM183" s="4" t="str">
        <f>IF($H183=0,"",VLOOKUP($G183,Data!$G$3:$BA$2935,32,FALSE))</f>
        <v/>
      </c>
      <c r="AN183" s="4" t="str">
        <f>IF($H183=0,"",VLOOKUP($G183,Data!$G$3:$BA$2935,33,FALSE))</f>
        <v/>
      </c>
      <c r="AO183" s="4" t="str">
        <f>IF($H183=0,"",VLOOKUP($G183,Data!$G$3:$BA$2935,34,FALSE))</f>
        <v/>
      </c>
      <c r="AP183" s="4" t="str">
        <f>IF($H183=0,"",VLOOKUP($G183,Data!$G$3:$BA$2935,35,FALSE))</f>
        <v/>
      </c>
      <c r="AQ183" s="4" t="str">
        <f>IF($H183=0,"",VLOOKUP($G183,Data!$G$3:$BA$2935,36,FALSE))</f>
        <v/>
      </c>
      <c r="AR183" s="4" t="str">
        <f>IF($H183=0,"",VLOOKUP($G183,Data!$G$3:$BA$2935,37,FALSE))</f>
        <v/>
      </c>
      <c r="AS183" s="4" t="str">
        <f>IF($H183=0,"",VLOOKUP($G183,Data!$G$3:$BA$2935,38,FALSE))</f>
        <v/>
      </c>
      <c r="AT183" s="4" t="str">
        <f>IF($H183=0,"",VLOOKUP($G183,Data!$G$3:$BA$2935,39,FALSE))</f>
        <v/>
      </c>
    </row>
    <row r="184" spans="1:46" x14ac:dyDescent="0.3">
      <c r="A184" s="4">
        <f>PSSE!A193</f>
        <v>933013</v>
      </c>
      <c r="B184" s="4" t="str">
        <f>PSSE!B193</f>
        <v>NINHBINH_S3</v>
      </c>
      <c r="C184" s="4">
        <f>PSSE!D193</f>
        <v>6.3</v>
      </c>
      <c r="D184" s="52">
        <f>PSSE!E193</f>
        <v>25</v>
      </c>
      <c r="E184" s="52" t="str">
        <f>PSSE!F193</f>
        <v>ND</v>
      </c>
      <c r="F184" s="52">
        <f>PSSE!G193</f>
        <v>1</v>
      </c>
      <c r="G184" s="52" t="str">
        <f t="shared" si="3"/>
        <v>AVR6.325ND1</v>
      </c>
      <c r="H184" s="52">
        <f>COUNTIF(Data!$G$3:$BA$2935,AVR!$G184)</f>
        <v>1</v>
      </c>
      <c r="I184" s="52" t="str">
        <f>IF($H184=0,"",VLOOKUP($G184,Data!$G$3:$BA$2935,2,FALSE))</f>
        <v>'ESST4B'</v>
      </c>
      <c r="J184" s="52">
        <f>PSSE!C193</f>
        <v>1</v>
      </c>
      <c r="K184" s="52">
        <f>IF($H184=0,"",VLOOKUP($G184,Data!$G$3:$BA$2935,4,FALSE))</f>
        <v>0</v>
      </c>
      <c r="L184" s="52">
        <f>IF($H184=0,"",VLOOKUP($G184,Data!$G$3:$BA$2935,5,FALSE))</f>
        <v>15</v>
      </c>
      <c r="M184" s="52">
        <f>IF($H184=0,"",VLOOKUP($G184,Data!$G$3:$BA$2935,6,FALSE))</f>
        <v>15</v>
      </c>
      <c r="N184" s="52">
        <f>IF($H184=0,"",VLOOKUP($G184,Data!$G$3:$BA$2935,7,FALSE))</f>
        <v>5</v>
      </c>
      <c r="O184" s="52">
        <f>IF($H184=0,"",VLOOKUP($G184,Data!$G$3:$BA$2935,8,FALSE))</f>
        <v>-0.87</v>
      </c>
      <c r="P184" s="52">
        <f>IF($H184=0,"",VLOOKUP($G184,Data!$G$3:$BA$2935,9,FALSE))</f>
        <v>0</v>
      </c>
      <c r="Q184" s="52">
        <f>IF($H184=0,"",VLOOKUP($G184,Data!$G$3:$BA$2935,10,FALSE))</f>
        <v>1</v>
      </c>
      <c r="R184" s="52">
        <f>IF($H184=0,"",VLOOKUP($G184,Data!$G$3:$BA$2935,11,FALSE))</f>
        <v>0</v>
      </c>
      <c r="S184" s="52">
        <f>IF($H184=0,"",VLOOKUP($G184,Data!$G$3:$BA$2935,12,FALSE))</f>
        <v>99</v>
      </c>
      <c r="T184" s="52">
        <f>IF($H184=0,"",VLOOKUP($G184,Data!$G$3:$BA$2935,13,FALSE))</f>
        <v>-99</v>
      </c>
      <c r="U184" s="52">
        <f>IF($H184=0,"",VLOOKUP($G184,Data!$G$3:$BA$2935,14,FALSE))</f>
        <v>0</v>
      </c>
      <c r="V184" s="52">
        <f>IF($H184=0,"",VLOOKUP($G184,Data!$G$3:$BA$2935,15,FALSE))</f>
        <v>9.3000000000000007</v>
      </c>
      <c r="W184" s="52">
        <f>IF($H184=0,"",VLOOKUP($G184,Data!$G$3:$BA$2935,16,FALSE))</f>
        <v>0</v>
      </c>
      <c r="X184" s="52">
        <f>IF($H184=0,"",VLOOKUP($G184,Data!$G$3:$BA$2935,17,FALSE))</f>
        <v>11.63</v>
      </c>
      <c r="Y184" s="52">
        <f>IF($H184=0,"",VLOOKUP($G184,Data!$G$3:$BA$2935,18,FALSE))</f>
        <v>0.113</v>
      </c>
      <c r="Z184" s="52">
        <f>IF($H184=0,"",VLOOKUP($G184,Data!$G$3:$BA$2935,19,FALSE))</f>
        <v>0.124</v>
      </c>
      <c r="AA184" s="52">
        <f>IF($H184=0,"",VLOOKUP($G184,Data!$G$3:$BA$2935,20,FALSE))</f>
        <v>0</v>
      </c>
      <c r="AB184" s="4" t="str">
        <f>IF($H184=0,"",VLOOKUP($G184,Data!$G$3:$BA$2935,21,FALSE))</f>
        <v>/</v>
      </c>
      <c r="AC184" s="4" t="str">
        <f>IF($H184=0,"",VLOOKUP($G184,Data!$G$3:$BA$2935,22,FALSE))</f>
        <v>/</v>
      </c>
      <c r="AD184" s="4" t="str">
        <f>IF($H184=0,"",VLOOKUP($G184,Data!$G$3:$BA$2935,23,FALSE))</f>
        <v/>
      </c>
      <c r="AE184" s="4" t="str">
        <f>IF($H184=0,"",VLOOKUP($G184,Data!$G$3:$BA$2935,24,FALSE))</f>
        <v/>
      </c>
      <c r="AF184" s="4" t="str">
        <f>IF($H184=0,"",VLOOKUP($G184,Data!$G$3:$BA$2935,25,FALSE))</f>
        <v/>
      </c>
      <c r="AG184" s="4" t="str">
        <f>IF($H184=0,"",VLOOKUP($G184,Data!$G$3:$BA$2935,26,FALSE))</f>
        <v/>
      </c>
      <c r="AH184" s="4" t="str">
        <f>IF($H184=0,"",VLOOKUP($G184,Data!$G$3:$BA$2935,27,FALSE))</f>
        <v/>
      </c>
      <c r="AI184" s="4" t="str">
        <f>IF($H184=0,"",VLOOKUP($G184,Data!$G$3:$BA$2935,28,FALSE))</f>
        <v/>
      </c>
      <c r="AJ184" s="4" t="str">
        <f>IF($H184=0,"",VLOOKUP($G184,Data!$G$3:$BA$2935,29,FALSE))</f>
        <v/>
      </c>
      <c r="AK184" s="4" t="str">
        <f>IF($H184=0,"",VLOOKUP($G184,Data!$G$3:$BA$2935,30,FALSE))</f>
        <v/>
      </c>
      <c r="AL184" s="4" t="str">
        <f>IF($H184=0,"",VLOOKUP($G184,Data!$G$3:$BA$2935,31,FALSE))</f>
        <v/>
      </c>
      <c r="AM184" s="4" t="str">
        <f>IF($H184=0,"",VLOOKUP($G184,Data!$G$3:$BA$2935,32,FALSE))</f>
        <v/>
      </c>
      <c r="AN184" s="4" t="str">
        <f>IF($H184=0,"",VLOOKUP($G184,Data!$G$3:$BA$2935,33,FALSE))</f>
        <v/>
      </c>
      <c r="AO184" s="4" t="str">
        <f>IF($H184=0,"",VLOOKUP($G184,Data!$G$3:$BA$2935,34,FALSE))</f>
        <v/>
      </c>
      <c r="AP184" s="4" t="str">
        <f>IF($H184=0,"",VLOOKUP($G184,Data!$G$3:$BA$2935,35,FALSE))</f>
        <v/>
      </c>
      <c r="AQ184" s="4" t="str">
        <f>IF($H184=0,"",VLOOKUP($G184,Data!$G$3:$BA$2935,36,FALSE))</f>
        <v/>
      </c>
      <c r="AR184" s="4" t="str">
        <f>IF($H184=0,"",VLOOKUP($G184,Data!$G$3:$BA$2935,37,FALSE))</f>
        <v/>
      </c>
      <c r="AS184" s="4" t="str">
        <f>IF($H184=0,"",VLOOKUP($G184,Data!$G$3:$BA$2935,38,FALSE))</f>
        <v/>
      </c>
      <c r="AT184" s="4" t="str">
        <f>IF($H184=0,"",VLOOKUP($G184,Data!$G$3:$BA$2935,39,FALSE))</f>
        <v/>
      </c>
    </row>
    <row r="185" spans="1:46" x14ac:dyDescent="0.3">
      <c r="A185" s="4">
        <f>PSSE!A194</f>
        <v>933014</v>
      </c>
      <c r="B185" s="4" t="str">
        <f>PSSE!B194</f>
        <v>NINHBINH_S4</v>
      </c>
      <c r="C185" s="4">
        <f>PSSE!D194</f>
        <v>6.3</v>
      </c>
      <c r="D185" s="52">
        <f>PSSE!E194</f>
        <v>25</v>
      </c>
      <c r="E185" s="52" t="str">
        <f>PSSE!F194</f>
        <v>ND</v>
      </c>
      <c r="F185" s="52">
        <f>PSSE!G194</f>
        <v>1</v>
      </c>
      <c r="G185" s="52" t="str">
        <f t="shared" si="3"/>
        <v>AVR6.325ND1</v>
      </c>
      <c r="H185" s="52">
        <f>COUNTIF(Data!$G$3:$BA$2935,AVR!$G185)</f>
        <v>1</v>
      </c>
      <c r="I185" s="52" t="str">
        <f>IF($H185=0,"",VLOOKUP($G185,Data!$G$3:$BA$2935,2,FALSE))</f>
        <v>'ESST4B'</v>
      </c>
      <c r="J185" s="52">
        <f>PSSE!C194</f>
        <v>1</v>
      </c>
      <c r="K185" s="52">
        <f>IF($H185=0,"",VLOOKUP($G185,Data!$G$3:$BA$2935,4,FALSE))</f>
        <v>0</v>
      </c>
      <c r="L185" s="52">
        <f>IF($H185=0,"",VLOOKUP($G185,Data!$G$3:$BA$2935,5,FALSE))</f>
        <v>15</v>
      </c>
      <c r="M185" s="52">
        <f>IF($H185=0,"",VLOOKUP($G185,Data!$G$3:$BA$2935,6,FALSE))</f>
        <v>15</v>
      </c>
      <c r="N185" s="52">
        <f>IF($H185=0,"",VLOOKUP($G185,Data!$G$3:$BA$2935,7,FALSE))</f>
        <v>5</v>
      </c>
      <c r="O185" s="52">
        <f>IF($H185=0,"",VLOOKUP($G185,Data!$G$3:$BA$2935,8,FALSE))</f>
        <v>-0.87</v>
      </c>
      <c r="P185" s="52">
        <f>IF($H185=0,"",VLOOKUP($G185,Data!$G$3:$BA$2935,9,FALSE))</f>
        <v>0</v>
      </c>
      <c r="Q185" s="52">
        <f>IF($H185=0,"",VLOOKUP($G185,Data!$G$3:$BA$2935,10,FALSE))</f>
        <v>1</v>
      </c>
      <c r="R185" s="52">
        <f>IF($H185=0,"",VLOOKUP($G185,Data!$G$3:$BA$2935,11,FALSE))</f>
        <v>0</v>
      </c>
      <c r="S185" s="52">
        <f>IF($H185=0,"",VLOOKUP($G185,Data!$G$3:$BA$2935,12,FALSE))</f>
        <v>99</v>
      </c>
      <c r="T185" s="52">
        <f>IF($H185=0,"",VLOOKUP($G185,Data!$G$3:$BA$2935,13,FALSE))</f>
        <v>-99</v>
      </c>
      <c r="U185" s="52">
        <f>IF($H185=0,"",VLOOKUP($G185,Data!$G$3:$BA$2935,14,FALSE))</f>
        <v>0</v>
      </c>
      <c r="V185" s="52">
        <f>IF($H185=0,"",VLOOKUP($G185,Data!$G$3:$BA$2935,15,FALSE))</f>
        <v>9.3000000000000007</v>
      </c>
      <c r="W185" s="52">
        <f>IF($H185=0,"",VLOOKUP($G185,Data!$G$3:$BA$2935,16,FALSE))</f>
        <v>0</v>
      </c>
      <c r="X185" s="52">
        <f>IF($H185=0,"",VLOOKUP($G185,Data!$G$3:$BA$2935,17,FALSE))</f>
        <v>11.63</v>
      </c>
      <c r="Y185" s="52">
        <f>IF($H185=0,"",VLOOKUP($G185,Data!$G$3:$BA$2935,18,FALSE))</f>
        <v>0.113</v>
      </c>
      <c r="Z185" s="52">
        <f>IF($H185=0,"",VLOOKUP($G185,Data!$G$3:$BA$2935,19,FALSE))</f>
        <v>0.124</v>
      </c>
      <c r="AA185" s="52">
        <f>IF($H185=0,"",VLOOKUP($G185,Data!$G$3:$BA$2935,20,FALSE))</f>
        <v>0</v>
      </c>
      <c r="AB185" s="4" t="str">
        <f>IF($H185=0,"",VLOOKUP($G185,Data!$G$3:$BA$2935,21,FALSE))</f>
        <v>/</v>
      </c>
      <c r="AC185" s="4" t="str">
        <f>IF($H185=0,"",VLOOKUP($G185,Data!$G$3:$BA$2935,22,FALSE))</f>
        <v>/</v>
      </c>
      <c r="AD185" s="4" t="str">
        <f>IF($H185=0,"",VLOOKUP($G185,Data!$G$3:$BA$2935,23,FALSE))</f>
        <v/>
      </c>
      <c r="AE185" s="4" t="str">
        <f>IF($H185=0,"",VLOOKUP($G185,Data!$G$3:$BA$2935,24,FALSE))</f>
        <v/>
      </c>
      <c r="AF185" s="4" t="str">
        <f>IF($H185=0,"",VLOOKUP($G185,Data!$G$3:$BA$2935,25,FALSE))</f>
        <v/>
      </c>
      <c r="AG185" s="4" t="str">
        <f>IF($H185=0,"",VLOOKUP($G185,Data!$G$3:$BA$2935,26,FALSE))</f>
        <v/>
      </c>
      <c r="AH185" s="4" t="str">
        <f>IF($H185=0,"",VLOOKUP($G185,Data!$G$3:$BA$2935,27,FALSE))</f>
        <v/>
      </c>
      <c r="AI185" s="4" t="str">
        <f>IF($H185=0,"",VLOOKUP($G185,Data!$G$3:$BA$2935,28,FALSE))</f>
        <v/>
      </c>
      <c r="AJ185" s="4" t="str">
        <f>IF($H185=0,"",VLOOKUP($G185,Data!$G$3:$BA$2935,29,FALSE))</f>
        <v/>
      </c>
      <c r="AK185" s="4" t="str">
        <f>IF($H185=0,"",VLOOKUP($G185,Data!$G$3:$BA$2935,30,FALSE))</f>
        <v/>
      </c>
      <c r="AL185" s="4" t="str">
        <f>IF($H185=0,"",VLOOKUP($G185,Data!$G$3:$BA$2935,31,FALSE))</f>
        <v/>
      </c>
      <c r="AM185" s="4" t="str">
        <f>IF($H185=0,"",VLOOKUP($G185,Data!$G$3:$BA$2935,32,FALSE))</f>
        <v/>
      </c>
      <c r="AN185" s="4" t="str">
        <f>IF($H185=0,"",VLOOKUP($G185,Data!$G$3:$BA$2935,33,FALSE))</f>
        <v/>
      </c>
      <c r="AO185" s="4" t="str">
        <f>IF($H185=0,"",VLOOKUP($G185,Data!$G$3:$BA$2935,34,FALSE))</f>
        <v/>
      </c>
      <c r="AP185" s="4" t="str">
        <f>IF($H185=0,"",VLOOKUP($G185,Data!$G$3:$BA$2935,35,FALSE))</f>
        <v/>
      </c>
      <c r="AQ185" s="4" t="str">
        <f>IF($H185=0,"",VLOOKUP($G185,Data!$G$3:$BA$2935,36,FALSE))</f>
        <v/>
      </c>
      <c r="AR185" s="4" t="str">
        <f>IF($H185=0,"",VLOOKUP($G185,Data!$G$3:$BA$2935,37,FALSE))</f>
        <v/>
      </c>
      <c r="AS185" s="4" t="str">
        <f>IF($H185=0,"",VLOOKUP($G185,Data!$G$3:$BA$2935,38,FALSE))</f>
        <v/>
      </c>
      <c r="AT185" s="4" t="str">
        <f>IF($H185=0,"",VLOOKUP($G185,Data!$G$3:$BA$2935,39,FALSE))</f>
        <v/>
      </c>
    </row>
    <row r="186" spans="1:46" x14ac:dyDescent="0.3">
      <c r="A186" s="4">
        <f>PSSE!A195</f>
        <v>933021</v>
      </c>
      <c r="B186" s="4" t="str">
        <f>PSSE!B195</f>
        <v>NINHBINMR_S1</v>
      </c>
      <c r="C186" s="4">
        <f>PSSE!D195</f>
        <v>19</v>
      </c>
      <c r="D186" s="52">
        <f>PSSE!E195</f>
        <v>305</v>
      </c>
      <c r="E186" s="52" t="str">
        <f>PSSE!F195</f>
        <v>ND</v>
      </c>
      <c r="F186" s="52">
        <f>PSSE!G195</f>
        <v>1</v>
      </c>
      <c r="G186" s="52" t="str">
        <f t="shared" si="3"/>
        <v>AVR19305ND1</v>
      </c>
      <c r="H186" s="52">
        <f>COUNTIF(Data!$G$3:$BA$2935,AVR!$G186)</f>
        <v>1</v>
      </c>
      <c r="I186" s="52" t="str">
        <f>IF($H186=0,"",VLOOKUP($G186,Data!$G$3:$BA$2935,2,FALSE))</f>
        <v>'ESST4B'</v>
      </c>
      <c r="J186" s="52">
        <f>PSSE!C195</f>
        <v>1</v>
      </c>
      <c r="K186" s="52">
        <f>IF($H186=0,"",VLOOKUP($G186,Data!$G$3:$BA$2935,4,FALSE))</f>
        <v>0</v>
      </c>
      <c r="L186" s="52">
        <f>IF($H186=0,"",VLOOKUP($G186,Data!$G$3:$BA$2935,5,FALSE))</f>
        <v>15</v>
      </c>
      <c r="M186" s="52">
        <f>IF($H186=0,"",VLOOKUP($G186,Data!$G$3:$BA$2935,6,FALSE))</f>
        <v>15</v>
      </c>
      <c r="N186" s="52">
        <f>IF($H186=0,"",VLOOKUP($G186,Data!$G$3:$BA$2935,7,FALSE))</f>
        <v>5</v>
      </c>
      <c r="O186" s="52">
        <f>IF($H186=0,"",VLOOKUP($G186,Data!$G$3:$BA$2935,8,FALSE))</f>
        <v>-0.87</v>
      </c>
      <c r="P186" s="52">
        <f>IF($H186=0,"",VLOOKUP($G186,Data!$G$3:$BA$2935,9,FALSE))</f>
        <v>0</v>
      </c>
      <c r="Q186" s="52">
        <f>IF($H186=0,"",VLOOKUP($G186,Data!$G$3:$BA$2935,10,FALSE))</f>
        <v>1</v>
      </c>
      <c r="R186" s="52">
        <f>IF($H186=0,"",VLOOKUP($G186,Data!$G$3:$BA$2935,11,FALSE))</f>
        <v>0</v>
      </c>
      <c r="S186" s="52">
        <f>IF($H186=0,"",VLOOKUP($G186,Data!$G$3:$BA$2935,12,FALSE))</f>
        <v>99</v>
      </c>
      <c r="T186" s="52">
        <f>IF($H186=0,"",VLOOKUP($G186,Data!$G$3:$BA$2935,13,FALSE))</f>
        <v>-99</v>
      </c>
      <c r="U186" s="52">
        <f>IF($H186=0,"",VLOOKUP($G186,Data!$G$3:$BA$2935,14,FALSE))</f>
        <v>0</v>
      </c>
      <c r="V186" s="52">
        <f>IF($H186=0,"",VLOOKUP($G186,Data!$G$3:$BA$2935,15,FALSE))</f>
        <v>9.3000000000000007</v>
      </c>
      <c r="W186" s="52">
        <f>IF($H186=0,"",VLOOKUP($G186,Data!$G$3:$BA$2935,16,FALSE))</f>
        <v>0</v>
      </c>
      <c r="X186" s="52">
        <f>IF($H186=0,"",VLOOKUP($G186,Data!$G$3:$BA$2935,17,FALSE))</f>
        <v>11.63</v>
      </c>
      <c r="Y186" s="52">
        <f>IF($H186=0,"",VLOOKUP($G186,Data!$G$3:$BA$2935,18,FALSE))</f>
        <v>0.113</v>
      </c>
      <c r="Z186" s="52">
        <f>IF($H186=0,"",VLOOKUP($G186,Data!$G$3:$BA$2935,19,FALSE))</f>
        <v>0.124</v>
      </c>
      <c r="AA186" s="52">
        <f>IF($H186=0,"",VLOOKUP($G186,Data!$G$3:$BA$2935,20,FALSE))</f>
        <v>0</v>
      </c>
      <c r="AB186" s="4" t="str">
        <f>IF($H186=0,"",VLOOKUP($G186,Data!$G$3:$BA$2935,21,FALSE))</f>
        <v>/</v>
      </c>
      <c r="AC186" s="4" t="str">
        <f>IF($H186=0,"",VLOOKUP($G186,Data!$G$3:$BA$2935,22,FALSE))</f>
        <v>/</v>
      </c>
      <c r="AD186" s="4" t="str">
        <f>IF($H186=0,"",VLOOKUP($G186,Data!$G$3:$BA$2935,23,FALSE))</f>
        <v/>
      </c>
      <c r="AE186" s="4" t="str">
        <f>IF($H186=0,"",VLOOKUP($G186,Data!$G$3:$BA$2935,24,FALSE))</f>
        <v/>
      </c>
      <c r="AF186" s="4" t="str">
        <f>IF($H186=0,"",VLOOKUP($G186,Data!$G$3:$BA$2935,25,FALSE))</f>
        <v/>
      </c>
      <c r="AG186" s="4" t="str">
        <f>IF($H186=0,"",VLOOKUP($G186,Data!$G$3:$BA$2935,26,FALSE))</f>
        <v/>
      </c>
      <c r="AH186" s="4" t="str">
        <f>IF($H186=0,"",VLOOKUP($G186,Data!$G$3:$BA$2935,27,FALSE))</f>
        <v/>
      </c>
      <c r="AI186" s="4" t="str">
        <f>IF($H186=0,"",VLOOKUP($G186,Data!$G$3:$BA$2935,28,FALSE))</f>
        <v/>
      </c>
      <c r="AJ186" s="4" t="str">
        <f>IF($H186=0,"",VLOOKUP($G186,Data!$G$3:$BA$2935,29,FALSE))</f>
        <v/>
      </c>
      <c r="AK186" s="4" t="str">
        <f>IF($H186=0,"",VLOOKUP($G186,Data!$G$3:$BA$2935,30,FALSE))</f>
        <v/>
      </c>
      <c r="AL186" s="4" t="str">
        <f>IF($H186=0,"",VLOOKUP($G186,Data!$G$3:$BA$2935,31,FALSE))</f>
        <v/>
      </c>
      <c r="AM186" s="4" t="str">
        <f>IF($H186=0,"",VLOOKUP($G186,Data!$G$3:$BA$2935,32,FALSE))</f>
        <v/>
      </c>
      <c r="AN186" s="4" t="str">
        <f>IF($H186=0,"",VLOOKUP($G186,Data!$G$3:$BA$2935,33,FALSE))</f>
        <v/>
      </c>
      <c r="AO186" s="4" t="str">
        <f>IF($H186=0,"",VLOOKUP($G186,Data!$G$3:$BA$2935,34,FALSE))</f>
        <v/>
      </c>
      <c r="AP186" s="4" t="str">
        <f>IF($H186=0,"",VLOOKUP($G186,Data!$G$3:$BA$2935,35,FALSE))</f>
        <v/>
      </c>
      <c r="AQ186" s="4" t="str">
        <f>IF($H186=0,"",VLOOKUP($G186,Data!$G$3:$BA$2935,36,FALSE))</f>
        <v/>
      </c>
      <c r="AR186" s="4" t="str">
        <f>IF($H186=0,"",VLOOKUP($G186,Data!$G$3:$BA$2935,37,FALSE))</f>
        <v/>
      </c>
      <c r="AS186" s="4" t="str">
        <f>IF($H186=0,"",VLOOKUP($G186,Data!$G$3:$BA$2935,38,FALSE))</f>
        <v/>
      </c>
      <c r="AT186" s="4" t="str">
        <f>IF($H186=0,"",VLOOKUP($G186,Data!$G$3:$BA$2935,39,FALSE))</f>
        <v/>
      </c>
    </row>
    <row r="187" spans="1:46" x14ac:dyDescent="0.3">
      <c r="A187" s="4">
        <f>PSSE!A196</f>
        <v>936011</v>
      </c>
      <c r="B187" s="4" t="str">
        <f>PSSE!B196</f>
        <v>CUADAT_H1</v>
      </c>
      <c r="C187" s="4">
        <f>PSSE!D196</f>
        <v>13.8</v>
      </c>
      <c r="D187" s="52">
        <f>PSSE!E196</f>
        <v>55</v>
      </c>
      <c r="E187" s="52" t="str">
        <f>PSSE!F196</f>
        <v>TD</v>
      </c>
      <c r="F187" s="52">
        <f>PSSE!G196</f>
        <v>1</v>
      </c>
      <c r="G187" s="52" t="str">
        <f t="shared" si="3"/>
        <v>AVR13.855TD1</v>
      </c>
      <c r="H187" s="52">
        <f>COUNTIF(Data!$G$3:$BA$2935,AVR!$G187)</f>
        <v>1</v>
      </c>
      <c r="I187" s="52" t="str">
        <f>IF($H187=0,"",VLOOKUP($G187,Data!$G$3:$BA$2935,2,FALSE))</f>
        <v>'ESST4B'</v>
      </c>
      <c r="J187" s="52">
        <f>PSSE!C196</f>
        <v>1</v>
      </c>
      <c r="K187" s="52">
        <f>IF($H187=0,"",VLOOKUP($G187,Data!$G$3:$BA$2935,4,FALSE))</f>
        <v>0</v>
      </c>
      <c r="L187" s="52">
        <f>IF($H187=0,"",VLOOKUP($G187,Data!$G$3:$BA$2935,5,FALSE))</f>
        <v>10.75</v>
      </c>
      <c r="M187" s="52">
        <f>IF($H187=0,"",VLOOKUP($G187,Data!$G$3:$BA$2935,6,FALSE))</f>
        <v>10.75</v>
      </c>
      <c r="N187" s="52">
        <f>IF($H187=0,"",VLOOKUP($G187,Data!$G$3:$BA$2935,7,FALSE))</f>
        <v>5</v>
      </c>
      <c r="O187" s="52">
        <f>IF($H187=0,"",VLOOKUP($G187,Data!$G$3:$BA$2935,8,FALSE))</f>
        <v>-0.87</v>
      </c>
      <c r="P187" s="52">
        <f>IF($H187=0,"",VLOOKUP($G187,Data!$G$3:$BA$2935,9,FALSE))</f>
        <v>0</v>
      </c>
      <c r="Q187" s="52">
        <f>IF($H187=0,"",VLOOKUP($G187,Data!$G$3:$BA$2935,10,FALSE))</f>
        <v>1</v>
      </c>
      <c r="R187" s="52">
        <f>IF($H187=0,"",VLOOKUP($G187,Data!$G$3:$BA$2935,11,FALSE))</f>
        <v>0</v>
      </c>
      <c r="S187" s="52">
        <f>IF($H187=0,"",VLOOKUP($G187,Data!$G$3:$BA$2935,12,FALSE))</f>
        <v>99</v>
      </c>
      <c r="T187" s="52">
        <f>IF($H187=0,"",VLOOKUP($G187,Data!$G$3:$BA$2935,13,FALSE))</f>
        <v>-99</v>
      </c>
      <c r="U187" s="52">
        <f>IF($H187=0,"",VLOOKUP($G187,Data!$G$3:$BA$2935,14,FALSE))</f>
        <v>0</v>
      </c>
      <c r="V187" s="52">
        <f>IF($H187=0,"",VLOOKUP($G187,Data!$G$3:$BA$2935,15,FALSE))</f>
        <v>9.3000000000000007</v>
      </c>
      <c r="W187" s="52">
        <f>IF($H187=0,"",VLOOKUP($G187,Data!$G$3:$BA$2935,16,FALSE))</f>
        <v>0</v>
      </c>
      <c r="X187" s="52">
        <f>IF($H187=0,"",VLOOKUP($G187,Data!$G$3:$BA$2935,17,FALSE))</f>
        <v>11.63</v>
      </c>
      <c r="Y187" s="52">
        <f>IF($H187=0,"",VLOOKUP($G187,Data!$G$3:$BA$2935,18,FALSE))</f>
        <v>0.113</v>
      </c>
      <c r="Z187" s="52">
        <f>IF($H187=0,"",VLOOKUP($G187,Data!$G$3:$BA$2935,19,FALSE))</f>
        <v>0.124</v>
      </c>
      <c r="AA187" s="52">
        <f>IF($H187=0,"",VLOOKUP($G187,Data!$G$3:$BA$2935,20,FALSE))</f>
        <v>0</v>
      </c>
      <c r="AB187" s="4" t="str">
        <f>IF($H187=0,"",VLOOKUP($G187,Data!$G$3:$BA$2935,21,FALSE))</f>
        <v>/</v>
      </c>
      <c r="AC187" s="4" t="str">
        <f>IF($H187=0,"",VLOOKUP($G187,Data!$G$3:$BA$2935,22,FALSE))</f>
        <v>/</v>
      </c>
      <c r="AD187" s="4" t="str">
        <f>IF($H187=0,"",VLOOKUP($G187,Data!$G$3:$BA$2935,23,FALSE))</f>
        <v/>
      </c>
      <c r="AE187" s="4" t="str">
        <f>IF($H187=0,"",VLOOKUP($G187,Data!$G$3:$BA$2935,24,FALSE))</f>
        <v/>
      </c>
      <c r="AF187" s="4" t="str">
        <f>IF($H187=0,"",VLOOKUP($G187,Data!$G$3:$BA$2935,25,FALSE))</f>
        <v/>
      </c>
      <c r="AG187" s="4" t="str">
        <f>IF($H187=0,"",VLOOKUP($G187,Data!$G$3:$BA$2935,26,FALSE))</f>
        <v/>
      </c>
      <c r="AH187" s="4" t="str">
        <f>IF($H187=0,"",VLOOKUP($G187,Data!$G$3:$BA$2935,27,FALSE))</f>
        <v/>
      </c>
      <c r="AI187" s="4" t="str">
        <f>IF($H187=0,"",VLOOKUP($G187,Data!$G$3:$BA$2935,28,FALSE))</f>
        <v/>
      </c>
      <c r="AJ187" s="4" t="str">
        <f>IF($H187=0,"",VLOOKUP($G187,Data!$G$3:$BA$2935,29,FALSE))</f>
        <v/>
      </c>
      <c r="AK187" s="4" t="str">
        <f>IF($H187=0,"",VLOOKUP($G187,Data!$G$3:$BA$2935,30,FALSE))</f>
        <v/>
      </c>
      <c r="AL187" s="4" t="str">
        <f>IF($H187=0,"",VLOOKUP($G187,Data!$G$3:$BA$2935,31,FALSE))</f>
        <v/>
      </c>
      <c r="AM187" s="4" t="str">
        <f>IF($H187=0,"",VLOOKUP($G187,Data!$G$3:$BA$2935,32,FALSE))</f>
        <v/>
      </c>
      <c r="AN187" s="4" t="str">
        <f>IF($H187=0,"",VLOOKUP($G187,Data!$G$3:$BA$2935,33,FALSE))</f>
        <v/>
      </c>
      <c r="AO187" s="4" t="str">
        <f>IF($H187=0,"",VLOOKUP($G187,Data!$G$3:$BA$2935,34,FALSE))</f>
        <v/>
      </c>
      <c r="AP187" s="4" t="str">
        <f>IF($H187=0,"",VLOOKUP($G187,Data!$G$3:$BA$2935,35,FALSE))</f>
        <v/>
      </c>
      <c r="AQ187" s="4" t="str">
        <f>IF($H187=0,"",VLOOKUP($G187,Data!$G$3:$BA$2935,36,FALSE))</f>
        <v/>
      </c>
      <c r="AR187" s="4" t="str">
        <f>IF($H187=0,"",VLOOKUP($G187,Data!$G$3:$BA$2935,37,FALSE))</f>
        <v/>
      </c>
      <c r="AS187" s="4" t="str">
        <f>IF($H187=0,"",VLOOKUP($G187,Data!$G$3:$BA$2935,38,FALSE))</f>
        <v/>
      </c>
      <c r="AT187" s="4" t="str">
        <f>IF($H187=0,"",VLOOKUP($G187,Data!$G$3:$BA$2935,39,FALSE))</f>
        <v/>
      </c>
    </row>
    <row r="188" spans="1:46" x14ac:dyDescent="0.3">
      <c r="A188" s="4">
        <f>PSSE!A197</f>
        <v>936012</v>
      </c>
      <c r="B188" s="4" t="str">
        <f>PSSE!B197</f>
        <v>CUADAT_H2</v>
      </c>
      <c r="C188" s="4">
        <f>PSSE!D197</f>
        <v>13.8</v>
      </c>
      <c r="D188" s="52">
        <f>PSSE!E197</f>
        <v>55</v>
      </c>
      <c r="E188" s="52" t="str">
        <f>PSSE!F197</f>
        <v>TD</v>
      </c>
      <c r="F188" s="52">
        <f>PSSE!G197</f>
        <v>1</v>
      </c>
      <c r="G188" s="52" t="str">
        <f t="shared" si="3"/>
        <v>AVR13.855TD1</v>
      </c>
      <c r="H188" s="52">
        <f>COUNTIF(Data!$G$3:$BA$2935,AVR!$G188)</f>
        <v>1</v>
      </c>
      <c r="I188" s="52" t="str">
        <f>IF($H188=0,"",VLOOKUP($G188,Data!$G$3:$BA$2935,2,FALSE))</f>
        <v>'ESST4B'</v>
      </c>
      <c r="J188" s="52">
        <f>PSSE!C197</f>
        <v>1</v>
      </c>
      <c r="K188" s="52">
        <f>IF($H188=0,"",VLOOKUP($G188,Data!$G$3:$BA$2935,4,FALSE))</f>
        <v>0</v>
      </c>
      <c r="L188" s="52">
        <f>IF($H188=0,"",VLOOKUP($G188,Data!$G$3:$BA$2935,5,FALSE))</f>
        <v>10.75</v>
      </c>
      <c r="M188" s="52">
        <f>IF($H188=0,"",VLOOKUP($G188,Data!$G$3:$BA$2935,6,FALSE))</f>
        <v>10.75</v>
      </c>
      <c r="N188" s="52">
        <f>IF($H188=0,"",VLOOKUP($G188,Data!$G$3:$BA$2935,7,FALSE))</f>
        <v>5</v>
      </c>
      <c r="O188" s="52">
        <f>IF($H188=0,"",VLOOKUP($G188,Data!$G$3:$BA$2935,8,FALSE))</f>
        <v>-0.87</v>
      </c>
      <c r="P188" s="52">
        <f>IF($H188=0,"",VLOOKUP($G188,Data!$G$3:$BA$2935,9,FALSE))</f>
        <v>0</v>
      </c>
      <c r="Q188" s="52">
        <f>IF($H188=0,"",VLOOKUP($G188,Data!$G$3:$BA$2935,10,FALSE))</f>
        <v>1</v>
      </c>
      <c r="R188" s="52">
        <f>IF($H188=0,"",VLOOKUP($G188,Data!$G$3:$BA$2935,11,FALSE))</f>
        <v>0</v>
      </c>
      <c r="S188" s="52">
        <f>IF($H188=0,"",VLOOKUP($G188,Data!$G$3:$BA$2935,12,FALSE))</f>
        <v>99</v>
      </c>
      <c r="T188" s="52">
        <f>IF($H188=0,"",VLOOKUP($G188,Data!$G$3:$BA$2935,13,FALSE))</f>
        <v>-99</v>
      </c>
      <c r="U188" s="52">
        <f>IF($H188=0,"",VLOOKUP($G188,Data!$G$3:$BA$2935,14,FALSE))</f>
        <v>0</v>
      </c>
      <c r="V188" s="52">
        <f>IF($H188=0,"",VLOOKUP($G188,Data!$G$3:$BA$2935,15,FALSE))</f>
        <v>9.3000000000000007</v>
      </c>
      <c r="W188" s="52">
        <f>IF($H188=0,"",VLOOKUP($G188,Data!$G$3:$BA$2935,16,FALSE))</f>
        <v>0</v>
      </c>
      <c r="X188" s="52">
        <f>IF($H188=0,"",VLOOKUP($G188,Data!$G$3:$BA$2935,17,FALSE))</f>
        <v>11.63</v>
      </c>
      <c r="Y188" s="52">
        <f>IF($H188=0,"",VLOOKUP($G188,Data!$G$3:$BA$2935,18,FALSE))</f>
        <v>0.113</v>
      </c>
      <c r="Z188" s="52">
        <f>IF($H188=0,"",VLOOKUP($G188,Data!$G$3:$BA$2935,19,FALSE))</f>
        <v>0.124</v>
      </c>
      <c r="AA188" s="52">
        <f>IF($H188=0,"",VLOOKUP($G188,Data!$G$3:$BA$2935,20,FALSE))</f>
        <v>0</v>
      </c>
      <c r="AB188" s="4" t="str">
        <f>IF($H188=0,"",VLOOKUP($G188,Data!$G$3:$BA$2935,21,FALSE))</f>
        <v>/</v>
      </c>
      <c r="AC188" s="4" t="str">
        <f>IF($H188=0,"",VLOOKUP($G188,Data!$G$3:$BA$2935,22,FALSE))</f>
        <v>/</v>
      </c>
      <c r="AD188" s="4" t="str">
        <f>IF($H188=0,"",VLOOKUP($G188,Data!$G$3:$BA$2935,23,FALSE))</f>
        <v/>
      </c>
      <c r="AE188" s="4" t="str">
        <f>IF($H188=0,"",VLOOKUP($G188,Data!$G$3:$BA$2935,24,FALSE))</f>
        <v/>
      </c>
      <c r="AF188" s="4" t="str">
        <f>IF($H188=0,"",VLOOKUP($G188,Data!$G$3:$BA$2935,25,FALSE))</f>
        <v/>
      </c>
      <c r="AG188" s="4" t="str">
        <f>IF($H188=0,"",VLOOKUP($G188,Data!$G$3:$BA$2935,26,FALSE))</f>
        <v/>
      </c>
      <c r="AH188" s="4" t="str">
        <f>IF($H188=0,"",VLOOKUP($G188,Data!$G$3:$BA$2935,27,FALSE))</f>
        <v/>
      </c>
      <c r="AI188" s="4" t="str">
        <f>IF($H188=0,"",VLOOKUP($G188,Data!$G$3:$BA$2935,28,FALSE))</f>
        <v/>
      </c>
      <c r="AJ188" s="4" t="str">
        <f>IF($H188=0,"",VLOOKUP($G188,Data!$G$3:$BA$2935,29,FALSE))</f>
        <v/>
      </c>
      <c r="AK188" s="4" t="str">
        <f>IF($H188=0,"",VLOOKUP($G188,Data!$G$3:$BA$2935,30,FALSE))</f>
        <v/>
      </c>
      <c r="AL188" s="4" t="str">
        <f>IF($H188=0,"",VLOOKUP($G188,Data!$G$3:$BA$2935,31,FALSE))</f>
        <v/>
      </c>
      <c r="AM188" s="4" t="str">
        <f>IF($H188=0,"",VLOOKUP($G188,Data!$G$3:$BA$2935,32,FALSE))</f>
        <v/>
      </c>
      <c r="AN188" s="4" t="str">
        <f>IF($H188=0,"",VLOOKUP($G188,Data!$G$3:$BA$2935,33,FALSE))</f>
        <v/>
      </c>
      <c r="AO188" s="4" t="str">
        <f>IF($H188=0,"",VLOOKUP($G188,Data!$G$3:$BA$2935,34,FALSE))</f>
        <v/>
      </c>
      <c r="AP188" s="4" t="str">
        <f>IF($H188=0,"",VLOOKUP($G188,Data!$G$3:$BA$2935,35,FALSE))</f>
        <v/>
      </c>
      <c r="AQ188" s="4" t="str">
        <f>IF($H188=0,"",VLOOKUP($G188,Data!$G$3:$BA$2935,36,FALSE))</f>
        <v/>
      </c>
      <c r="AR188" s="4" t="str">
        <f>IF($H188=0,"",VLOOKUP($G188,Data!$G$3:$BA$2935,37,FALSE))</f>
        <v/>
      </c>
      <c r="AS188" s="4" t="str">
        <f>IF($H188=0,"",VLOOKUP($G188,Data!$G$3:$BA$2935,38,FALSE))</f>
        <v/>
      </c>
      <c r="AT188" s="4" t="str">
        <f>IF($H188=0,"",VLOOKUP($G188,Data!$G$3:$BA$2935,39,FALSE))</f>
        <v/>
      </c>
    </row>
    <row r="189" spans="1:46" x14ac:dyDescent="0.3">
      <c r="A189" s="4">
        <f>PSSE!A198</f>
        <v>936021</v>
      </c>
      <c r="B189" s="4" t="str">
        <f>PSSE!B198</f>
        <v>NGHISON1_S1</v>
      </c>
      <c r="C189" s="4">
        <f>PSSE!D198</f>
        <v>19</v>
      </c>
      <c r="D189" s="52">
        <f>PSSE!E198</f>
        <v>305</v>
      </c>
      <c r="E189" s="52" t="str">
        <f>PSSE!F198</f>
        <v>ND</v>
      </c>
      <c r="F189" s="52">
        <f>PSSE!G198</f>
        <v>1</v>
      </c>
      <c r="G189" s="52" t="str">
        <f t="shared" si="3"/>
        <v>AVR19305ND1</v>
      </c>
      <c r="H189" s="52">
        <f>COUNTIF(Data!$G$3:$BA$2935,AVR!$G189)</f>
        <v>1</v>
      </c>
      <c r="I189" s="52" t="str">
        <f>IF($H189=0,"",VLOOKUP($G189,Data!$G$3:$BA$2935,2,FALSE))</f>
        <v>'ESST4B'</v>
      </c>
      <c r="J189" s="52">
        <f>PSSE!C198</f>
        <v>1</v>
      </c>
      <c r="K189" s="52">
        <f>IF($H189=0,"",VLOOKUP($G189,Data!$G$3:$BA$2935,4,FALSE))</f>
        <v>0</v>
      </c>
      <c r="L189" s="52">
        <f>IF($H189=0,"",VLOOKUP($G189,Data!$G$3:$BA$2935,5,FALSE))</f>
        <v>15</v>
      </c>
      <c r="M189" s="52">
        <f>IF($H189=0,"",VLOOKUP($G189,Data!$G$3:$BA$2935,6,FALSE))</f>
        <v>15</v>
      </c>
      <c r="N189" s="52">
        <f>IF($H189=0,"",VLOOKUP($G189,Data!$G$3:$BA$2935,7,FALSE))</f>
        <v>5</v>
      </c>
      <c r="O189" s="52">
        <f>IF($H189=0,"",VLOOKUP($G189,Data!$G$3:$BA$2935,8,FALSE))</f>
        <v>-0.87</v>
      </c>
      <c r="P189" s="52">
        <f>IF($H189=0,"",VLOOKUP($G189,Data!$G$3:$BA$2935,9,FALSE))</f>
        <v>0</v>
      </c>
      <c r="Q189" s="52">
        <f>IF($H189=0,"",VLOOKUP($G189,Data!$G$3:$BA$2935,10,FALSE))</f>
        <v>1</v>
      </c>
      <c r="R189" s="52">
        <f>IF($H189=0,"",VLOOKUP($G189,Data!$G$3:$BA$2935,11,FALSE))</f>
        <v>0</v>
      </c>
      <c r="S189" s="52">
        <f>IF($H189=0,"",VLOOKUP($G189,Data!$G$3:$BA$2935,12,FALSE))</f>
        <v>99</v>
      </c>
      <c r="T189" s="52">
        <f>IF($H189=0,"",VLOOKUP($G189,Data!$G$3:$BA$2935,13,FALSE))</f>
        <v>-99</v>
      </c>
      <c r="U189" s="52">
        <f>IF($H189=0,"",VLOOKUP($G189,Data!$G$3:$BA$2935,14,FALSE))</f>
        <v>0</v>
      </c>
      <c r="V189" s="52">
        <f>IF($H189=0,"",VLOOKUP($G189,Data!$G$3:$BA$2935,15,FALSE))</f>
        <v>9.3000000000000007</v>
      </c>
      <c r="W189" s="52">
        <f>IF($H189=0,"",VLOOKUP($G189,Data!$G$3:$BA$2935,16,FALSE))</f>
        <v>0</v>
      </c>
      <c r="X189" s="52">
        <f>IF($H189=0,"",VLOOKUP($G189,Data!$G$3:$BA$2935,17,FALSE))</f>
        <v>11.63</v>
      </c>
      <c r="Y189" s="52">
        <f>IF($H189=0,"",VLOOKUP($G189,Data!$G$3:$BA$2935,18,FALSE))</f>
        <v>0.113</v>
      </c>
      <c r="Z189" s="52">
        <f>IF($H189=0,"",VLOOKUP($G189,Data!$G$3:$BA$2935,19,FALSE))</f>
        <v>0.124</v>
      </c>
      <c r="AA189" s="52">
        <f>IF($H189=0,"",VLOOKUP($G189,Data!$G$3:$BA$2935,20,FALSE))</f>
        <v>0</v>
      </c>
      <c r="AB189" s="4" t="str">
        <f>IF($H189=0,"",VLOOKUP($G189,Data!$G$3:$BA$2935,21,FALSE))</f>
        <v>/</v>
      </c>
      <c r="AC189" s="4" t="str">
        <f>IF($H189=0,"",VLOOKUP($G189,Data!$G$3:$BA$2935,22,FALSE))</f>
        <v>/</v>
      </c>
      <c r="AD189" s="4" t="str">
        <f>IF($H189=0,"",VLOOKUP($G189,Data!$G$3:$BA$2935,23,FALSE))</f>
        <v/>
      </c>
      <c r="AE189" s="4" t="str">
        <f>IF($H189=0,"",VLOOKUP($G189,Data!$G$3:$BA$2935,24,FALSE))</f>
        <v/>
      </c>
      <c r="AF189" s="4" t="str">
        <f>IF($H189=0,"",VLOOKUP($G189,Data!$G$3:$BA$2935,25,FALSE))</f>
        <v/>
      </c>
      <c r="AG189" s="4" t="str">
        <f>IF($H189=0,"",VLOOKUP($G189,Data!$G$3:$BA$2935,26,FALSE))</f>
        <v/>
      </c>
      <c r="AH189" s="4" t="str">
        <f>IF($H189=0,"",VLOOKUP($G189,Data!$G$3:$BA$2935,27,FALSE))</f>
        <v/>
      </c>
      <c r="AI189" s="4" t="str">
        <f>IF($H189=0,"",VLOOKUP($G189,Data!$G$3:$BA$2935,28,FALSE))</f>
        <v/>
      </c>
      <c r="AJ189" s="4" t="str">
        <f>IF($H189=0,"",VLOOKUP($G189,Data!$G$3:$BA$2935,29,FALSE))</f>
        <v/>
      </c>
      <c r="AK189" s="4" t="str">
        <f>IF($H189=0,"",VLOOKUP($G189,Data!$G$3:$BA$2935,30,FALSE))</f>
        <v/>
      </c>
      <c r="AL189" s="4" t="str">
        <f>IF($H189=0,"",VLOOKUP($G189,Data!$G$3:$BA$2935,31,FALSE))</f>
        <v/>
      </c>
      <c r="AM189" s="4" t="str">
        <f>IF($H189=0,"",VLOOKUP($G189,Data!$G$3:$BA$2935,32,FALSE))</f>
        <v/>
      </c>
      <c r="AN189" s="4" t="str">
        <f>IF($H189=0,"",VLOOKUP($G189,Data!$G$3:$BA$2935,33,FALSE))</f>
        <v/>
      </c>
      <c r="AO189" s="4" t="str">
        <f>IF($H189=0,"",VLOOKUP($G189,Data!$G$3:$BA$2935,34,FALSE))</f>
        <v/>
      </c>
      <c r="AP189" s="4" t="str">
        <f>IF($H189=0,"",VLOOKUP($G189,Data!$G$3:$BA$2935,35,FALSE))</f>
        <v/>
      </c>
      <c r="AQ189" s="4" t="str">
        <f>IF($H189=0,"",VLOOKUP($G189,Data!$G$3:$BA$2935,36,FALSE))</f>
        <v/>
      </c>
      <c r="AR189" s="4" t="str">
        <f>IF($H189=0,"",VLOOKUP($G189,Data!$G$3:$BA$2935,37,FALSE))</f>
        <v/>
      </c>
      <c r="AS189" s="4" t="str">
        <f>IF($H189=0,"",VLOOKUP($G189,Data!$G$3:$BA$2935,38,FALSE))</f>
        <v/>
      </c>
      <c r="AT189" s="4" t="str">
        <f>IF($H189=0,"",VLOOKUP($G189,Data!$G$3:$BA$2935,39,FALSE))</f>
        <v/>
      </c>
    </row>
    <row r="190" spans="1:46" x14ac:dyDescent="0.3">
      <c r="A190" s="4">
        <f>PSSE!A199</f>
        <v>936022</v>
      </c>
      <c r="B190" s="4" t="str">
        <f>PSSE!B199</f>
        <v>NGHISON1_S2</v>
      </c>
      <c r="C190" s="4">
        <f>PSSE!D199</f>
        <v>19</v>
      </c>
      <c r="D190" s="52">
        <f>PSSE!E199</f>
        <v>305</v>
      </c>
      <c r="E190" s="52" t="str">
        <f>PSSE!F199</f>
        <v>ND</v>
      </c>
      <c r="F190" s="52">
        <f>PSSE!G199</f>
        <v>1</v>
      </c>
      <c r="G190" s="52" t="str">
        <f t="shared" si="3"/>
        <v>AVR19305ND1</v>
      </c>
      <c r="H190" s="52">
        <f>COUNTIF(Data!$G$3:$BA$2935,AVR!$G190)</f>
        <v>1</v>
      </c>
      <c r="I190" s="52" t="str">
        <f>IF($H190=0,"",VLOOKUP($G190,Data!$G$3:$BA$2935,2,FALSE))</f>
        <v>'ESST4B'</v>
      </c>
      <c r="J190" s="52">
        <f>PSSE!C199</f>
        <v>1</v>
      </c>
      <c r="K190" s="52">
        <f>IF($H190=0,"",VLOOKUP($G190,Data!$G$3:$BA$2935,4,FALSE))</f>
        <v>0</v>
      </c>
      <c r="L190" s="52">
        <f>IF($H190=0,"",VLOOKUP($G190,Data!$G$3:$BA$2935,5,FALSE))</f>
        <v>15</v>
      </c>
      <c r="M190" s="52">
        <f>IF($H190=0,"",VLOOKUP($G190,Data!$G$3:$BA$2935,6,FALSE))</f>
        <v>15</v>
      </c>
      <c r="N190" s="52">
        <f>IF($H190=0,"",VLOOKUP($G190,Data!$G$3:$BA$2935,7,FALSE))</f>
        <v>5</v>
      </c>
      <c r="O190" s="52">
        <f>IF($H190=0,"",VLOOKUP($G190,Data!$G$3:$BA$2935,8,FALSE))</f>
        <v>-0.87</v>
      </c>
      <c r="P190" s="52">
        <f>IF($H190=0,"",VLOOKUP($G190,Data!$G$3:$BA$2935,9,FALSE))</f>
        <v>0</v>
      </c>
      <c r="Q190" s="52">
        <f>IF($H190=0,"",VLOOKUP($G190,Data!$G$3:$BA$2935,10,FALSE))</f>
        <v>1</v>
      </c>
      <c r="R190" s="52">
        <f>IF($H190=0,"",VLOOKUP($G190,Data!$G$3:$BA$2935,11,FALSE))</f>
        <v>0</v>
      </c>
      <c r="S190" s="52">
        <f>IF($H190=0,"",VLOOKUP($G190,Data!$G$3:$BA$2935,12,FALSE))</f>
        <v>99</v>
      </c>
      <c r="T190" s="52">
        <f>IF($H190=0,"",VLOOKUP($G190,Data!$G$3:$BA$2935,13,FALSE))</f>
        <v>-99</v>
      </c>
      <c r="U190" s="52">
        <f>IF($H190=0,"",VLOOKUP($G190,Data!$G$3:$BA$2935,14,FALSE))</f>
        <v>0</v>
      </c>
      <c r="V190" s="52">
        <f>IF($H190=0,"",VLOOKUP($G190,Data!$G$3:$BA$2935,15,FALSE))</f>
        <v>9.3000000000000007</v>
      </c>
      <c r="W190" s="52">
        <f>IF($H190=0,"",VLOOKUP($G190,Data!$G$3:$BA$2935,16,FALSE))</f>
        <v>0</v>
      </c>
      <c r="X190" s="52">
        <f>IF($H190=0,"",VLOOKUP($G190,Data!$G$3:$BA$2935,17,FALSE))</f>
        <v>11.63</v>
      </c>
      <c r="Y190" s="52">
        <f>IF($H190=0,"",VLOOKUP($G190,Data!$G$3:$BA$2935,18,FALSE))</f>
        <v>0.113</v>
      </c>
      <c r="Z190" s="52">
        <f>IF($H190=0,"",VLOOKUP($G190,Data!$G$3:$BA$2935,19,FALSE))</f>
        <v>0.124</v>
      </c>
      <c r="AA190" s="52">
        <f>IF($H190=0,"",VLOOKUP($G190,Data!$G$3:$BA$2935,20,FALSE))</f>
        <v>0</v>
      </c>
      <c r="AB190" s="4" t="str">
        <f>IF($H190=0,"",VLOOKUP($G190,Data!$G$3:$BA$2935,21,FALSE))</f>
        <v>/</v>
      </c>
      <c r="AC190" s="4" t="str">
        <f>IF($H190=0,"",VLOOKUP($G190,Data!$G$3:$BA$2935,22,FALSE))</f>
        <v>/</v>
      </c>
      <c r="AD190" s="4" t="str">
        <f>IF($H190=0,"",VLOOKUP($G190,Data!$G$3:$BA$2935,23,FALSE))</f>
        <v/>
      </c>
      <c r="AE190" s="4" t="str">
        <f>IF($H190=0,"",VLOOKUP($G190,Data!$G$3:$BA$2935,24,FALSE))</f>
        <v/>
      </c>
      <c r="AF190" s="4" t="str">
        <f>IF($H190=0,"",VLOOKUP($G190,Data!$G$3:$BA$2935,25,FALSE))</f>
        <v/>
      </c>
      <c r="AG190" s="4" t="str">
        <f>IF($H190=0,"",VLOOKUP($G190,Data!$G$3:$BA$2935,26,FALSE))</f>
        <v/>
      </c>
      <c r="AH190" s="4" t="str">
        <f>IF($H190=0,"",VLOOKUP($G190,Data!$G$3:$BA$2935,27,FALSE))</f>
        <v/>
      </c>
      <c r="AI190" s="4" t="str">
        <f>IF($H190=0,"",VLOOKUP($G190,Data!$G$3:$BA$2935,28,FALSE))</f>
        <v/>
      </c>
      <c r="AJ190" s="4" t="str">
        <f>IF($H190=0,"",VLOOKUP($G190,Data!$G$3:$BA$2935,29,FALSE))</f>
        <v/>
      </c>
      <c r="AK190" s="4" t="str">
        <f>IF($H190=0,"",VLOOKUP($G190,Data!$G$3:$BA$2935,30,FALSE))</f>
        <v/>
      </c>
      <c r="AL190" s="4" t="str">
        <f>IF($H190=0,"",VLOOKUP($G190,Data!$G$3:$BA$2935,31,FALSE))</f>
        <v/>
      </c>
      <c r="AM190" s="4" t="str">
        <f>IF($H190=0,"",VLOOKUP($G190,Data!$G$3:$BA$2935,32,FALSE))</f>
        <v/>
      </c>
      <c r="AN190" s="4" t="str">
        <f>IF($H190=0,"",VLOOKUP($G190,Data!$G$3:$BA$2935,33,FALSE))</f>
        <v/>
      </c>
      <c r="AO190" s="4" t="str">
        <f>IF($H190=0,"",VLOOKUP($G190,Data!$G$3:$BA$2935,34,FALSE))</f>
        <v/>
      </c>
      <c r="AP190" s="4" t="str">
        <f>IF($H190=0,"",VLOOKUP($G190,Data!$G$3:$BA$2935,35,FALSE))</f>
        <v/>
      </c>
      <c r="AQ190" s="4" t="str">
        <f>IF($H190=0,"",VLOOKUP($G190,Data!$G$3:$BA$2935,36,FALSE))</f>
        <v/>
      </c>
      <c r="AR190" s="4" t="str">
        <f>IF($H190=0,"",VLOOKUP($G190,Data!$G$3:$BA$2935,37,FALSE))</f>
        <v/>
      </c>
      <c r="AS190" s="4" t="str">
        <f>IF($H190=0,"",VLOOKUP($G190,Data!$G$3:$BA$2935,38,FALSE))</f>
        <v/>
      </c>
      <c r="AT190" s="4" t="str">
        <f>IF($H190=0,"",VLOOKUP($G190,Data!$G$3:$BA$2935,39,FALSE))</f>
        <v/>
      </c>
    </row>
    <row r="191" spans="1:46" x14ac:dyDescent="0.3">
      <c r="A191" s="4">
        <f>PSSE!A200</f>
        <v>936031</v>
      </c>
      <c r="B191" s="4" t="str">
        <f>PSSE!B200</f>
        <v>NGHISON2_S1</v>
      </c>
      <c r="C191" s="4">
        <f>PSSE!D200</f>
        <v>26</v>
      </c>
      <c r="D191" s="52">
        <f>PSSE!E200</f>
        <v>600</v>
      </c>
      <c r="E191" s="52" t="str">
        <f>PSSE!F200</f>
        <v>ND</v>
      </c>
      <c r="F191" s="52">
        <f>PSSE!G200</f>
        <v>1</v>
      </c>
      <c r="G191" s="52" t="str">
        <f t="shared" si="3"/>
        <v>AVR26600ND1</v>
      </c>
      <c r="H191" s="52">
        <f>COUNTIF(Data!$G$3:$BA$2935,AVR!$G191)</f>
        <v>1</v>
      </c>
      <c r="I191" s="52" t="str">
        <f>IF($H191=0,"",VLOOKUP($G191,Data!$G$3:$BA$2935,2,FALSE))</f>
        <v>'ESST4B'</v>
      </c>
      <c r="J191" s="52">
        <f>PSSE!C200</f>
        <v>1</v>
      </c>
      <c r="K191" s="52">
        <f>IF($H191=0,"",VLOOKUP($G191,Data!$G$3:$BA$2935,4,FALSE))</f>
        <v>0</v>
      </c>
      <c r="L191" s="52">
        <f>IF($H191=0,"",VLOOKUP($G191,Data!$G$3:$BA$2935,5,FALSE))</f>
        <v>15</v>
      </c>
      <c r="M191" s="52">
        <f>IF($H191=0,"",VLOOKUP($G191,Data!$G$3:$BA$2935,6,FALSE))</f>
        <v>15</v>
      </c>
      <c r="N191" s="52">
        <f>IF($H191=0,"",VLOOKUP($G191,Data!$G$3:$BA$2935,7,FALSE))</f>
        <v>5</v>
      </c>
      <c r="O191" s="52">
        <f>IF($H191=0,"",VLOOKUP($G191,Data!$G$3:$BA$2935,8,FALSE))</f>
        <v>-0.87</v>
      </c>
      <c r="P191" s="52">
        <f>IF($H191=0,"",VLOOKUP($G191,Data!$G$3:$BA$2935,9,FALSE))</f>
        <v>0</v>
      </c>
      <c r="Q191" s="52">
        <f>IF($H191=0,"",VLOOKUP($G191,Data!$G$3:$BA$2935,10,FALSE))</f>
        <v>1</v>
      </c>
      <c r="R191" s="52">
        <f>IF($H191=0,"",VLOOKUP($G191,Data!$G$3:$BA$2935,11,FALSE))</f>
        <v>0</v>
      </c>
      <c r="S191" s="52">
        <f>IF($H191=0,"",VLOOKUP($G191,Data!$G$3:$BA$2935,12,FALSE))</f>
        <v>99</v>
      </c>
      <c r="T191" s="52">
        <f>IF($H191=0,"",VLOOKUP($G191,Data!$G$3:$BA$2935,13,FALSE))</f>
        <v>-99</v>
      </c>
      <c r="U191" s="52">
        <f>IF($H191=0,"",VLOOKUP($G191,Data!$G$3:$BA$2935,14,FALSE))</f>
        <v>0</v>
      </c>
      <c r="V191" s="52">
        <f>IF($H191=0,"",VLOOKUP($G191,Data!$G$3:$BA$2935,15,FALSE))</f>
        <v>9.3000000000000007</v>
      </c>
      <c r="W191" s="52">
        <f>IF($H191=0,"",VLOOKUP($G191,Data!$G$3:$BA$2935,16,FALSE))</f>
        <v>0</v>
      </c>
      <c r="X191" s="52">
        <f>IF($H191=0,"",VLOOKUP($G191,Data!$G$3:$BA$2935,17,FALSE))</f>
        <v>11.63</v>
      </c>
      <c r="Y191" s="52">
        <f>IF($H191=0,"",VLOOKUP($G191,Data!$G$3:$BA$2935,18,FALSE))</f>
        <v>0.113</v>
      </c>
      <c r="Z191" s="52">
        <f>IF($H191=0,"",VLOOKUP($G191,Data!$G$3:$BA$2935,19,FALSE))</f>
        <v>0.124</v>
      </c>
      <c r="AA191" s="52">
        <f>IF($H191=0,"",VLOOKUP($G191,Data!$G$3:$BA$2935,20,FALSE))</f>
        <v>0</v>
      </c>
      <c r="AB191" s="4" t="str">
        <f>IF($H191=0,"",VLOOKUP($G191,Data!$G$3:$BA$2935,21,FALSE))</f>
        <v>/</v>
      </c>
      <c r="AC191" s="4" t="str">
        <f>IF($H191=0,"",VLOOKUP($G191,Data!$G$3:$BA$2935,22,FALSE))</f>
        <v>/</v>
      </c>
      <c r="AD191" s="4" t="str">
        <f>IF($H191=0,"",VLOOKUP($G191,Data!$G$3:$BA$2935,23,FALSE))</f>
        <v/>
      </c>
      <c r="AE191" s="4" t="str">
        <f>IF($H191=0,"",VLOOKUP($G191,Data!$G$3:$BA$2935,24,FALSE))</f>
        <v/>
      </c>
      <c r="AF191" s="4" t="str">
        <f>IF($H191=0,"",VLOOKUP($G191,Data!$G$3:$BA$2935,25,FALSE))</f>
        <v/>
      </c>
      <c r="AG191" s="4" t="str">
        <f>IF($H191=0,"",VLOOKUP($G191,Data!$G$3:$BA$2935,26,FALSE))</f>
        <v/>
      </c>
      <c r="AH191" s="4" t="str">
        <f>IF($H191=0,"",VLOOKUP($G191,Data!$G$3:$BA$2935,27,FALSE))</f>
        <v/>
      </c>
      <c r="AI191" s="4" t="str">
        <f>IF($H191=0,"",VLOOKUP($G191,Data!$G$3:$BA$2935,28,FALSE))</f>
        <v/>
      </c>
      <c r="AJ191" s="4" t="str">
        <f>IF($H191=0,"",VLOOKUP($G191,Data!$G$3:$BA$2935,29,FALSE))</f>
        <v/>
      </c>
      <c r="AK191" s="4" t="str">
        <f>IF($H191=0,"",VLOOKUP($G191,Data!$G$3:$BA$2935,30,FALSE))</f>
        <v/>
      </c>
      <c r="AL191" s="4" t="str">
        <f>IF($H191=0,"",VLOOKUP($G191,Data!$G$3:$BA$2935,31,FALSE))</f>
        <v/>
      </c>
      <c r="AM191" s="4" t="str">
        <f>IF($H191=0,"",VLOOKUP($G191,Data!$G$3:$BA$2935,32,FALSE))</f>
        <v/>
      </c>
      <c r="AN191" s="4" t="str">
        <f>IF($H191=0,"",VLOOKUP($G191,Data!$G$3:$BA$2935,33,FALSE))</f>
        <v/>
      </c>
      <c r="AO191" s="4" t="str">
        <f>IF($H191=0,"",VLOOKUP($G191,Data!$G$3:$BA$2935,34,FALSE))</f>
        <v/>
      </c>
      <c r="AP191" s="4" t="str">
        <f>IF($H191=0,"",VLOOKUP($G191,Data!$G$3:$BA$2935,35,FALSE))</f>
        <v/>
      </c>
      <c r="AQ191" s="4" t="str">
        <f>IF($H191=0,"",VLOOKUP($G191,Data!$G$3:$BA$2935,36,FALSE))</f>
        <v/>
      </c>
      <c r="AR191" s="4" t="str">
        <f>IF($H191=0,"",VLOOKUP($G191,Data!$G$3:$BA$2935,37,FALSE))</f>
        <v/>
      </c>
      <c r="AS191" s="4" t="str">
        <f>IF($H191=0,"",VLOOKUP($G191,Data!$G$3:$BA$2935,38,FALSE))</f>
        <v/>
      </c>
      <c r="AT191" s="4" t="str">
        <f>IF($H191=0,"",VLOOKUP($G191,Data!$G$3:$BA$2935,39,FALSE))</f>
        <v/>
      </c>
    </row>
    <row r="192" spans="1:46" x14ac:dyDescent="0.3">
      <c r="A192" s="4">
        <f>PSSE!A201</f>
        <v>936032</v>
      </c>
      <c r="B192" s="4" t="str">
        <f>PSSE!B201</f>
        <v>NGHISON2_S2</v>
      </c>
      <c r="C192" s="4">
        <f>PSSE!D201</f>
        <v>26</v>
      </c>
      <c r="D192" s="52">
        <f>PSSE!E201</f>
        <v>600</v>
      </c>
      <c r="E192" s="52" t="str">
        <f>PSSE!F201</f>
        <v>ND</v>
      </c>
      <c r="F192" s="52">
        <f>PSSE!G201</f>
        <v>1</v>
      </c>
      <c r="G192" s="52" t="str">
        <f t="shared" si="3"/>
        <v>AVR26600ND1</v>
      </c>
      <c r="H192" s="52">
        <f>COUNTIF(Data!$G$3:$BA$2935,AVR!$G192)</f>
        <v>1</v>
      </c>
      <c r="I192" s="52" t="str">
        <f>IF($H192=0,"",VLOOKUP($G192,Data!$G$3:$BA$2935,2,FALSE))</f>
        <v>'ESST4B'</v>
      </c>
      <c r="J192" s="52">
        <f>PSSE!C201</f>
        <v>1</v>
      </c>
      <c r="K192" s="52">
        <f>IF($H192=0,"",VLOOKUP($G192,Data!$G$3:$BA$2935,4,FALSE))</f>
        <v>0</v>
      </c>
      <c r="L192" s="52">
        <f>IF($H192=0,"",VLOOKUP($G192,Data!$G$3:$BA$2935,5,FALSE))</f>
        <v>15</v>
      </c>
      <c r="M192" s="52">
        <f>IF($H192=0,"",VLOOKUP($G192,Data!$G$3:$BA$2935,6,FALSE))</f>
        <v>15</v>
      </c>
      <c r="N192" s="52">
        <f>IF($H192=0,"",VLOOKUP($G192,Data!$G$3:$BA$2935,7,FALSE))</f>
        <v>5</v>
      </c>
      <c r="O192" s="52">
        <f>IF($H192=0,"",VLOOKUP($G192,Data!$G$3:$BA$2935,8,FALSE))</f>
        <v>-0.87</v>
      </c>
      <c r="P192" s="52">
        <f>IF($H192=0,"",VLOOKUP($G192,Data!$G$3:$BA$2935,9,FALSE))</f>
        <v>0</v>
      </c>
      <c r="Q192" s="52">
        <f>IF($H192=0,"",VLOOKUP($G192,Data!$G$3:$BA$2935,10,FALSE))</f>
        <v>1</v>
      </c>
      <c r="R192" s="52">
        <f>IF($H192=0,"",VLOOKUP($G192,Data!$G$3:$BA$2935,11,FALSE))</f>
        <v>0</v>
      </c>
      <c r="S192" s="52">
        <f>IF($H192=0,"",VLOOKUP($G192,Data!$G$3:$BA$2935,12,FALSE))</f>
        <v>99</v>
      </c>
      <c r="T192" s="52">
        <f>IF($H192=0,"",VLOOKUP($G192,Data!$G$3:$BA$2935,13,FALSE))</f>
        <v>-99</v>
      </c>
      <c r="U192" s="52">
        <f>IF($H192=0,"",VLOOKUP($G192,Data!$G$3:$BA$2935,14,FALSE))</f>
        <v>0</v>
      </c>
      <c r="V192" s="52">
        <f>IF($H192=0,"",VLOOKUP($G192,Data!$G$3:$BA$2935,15,FALSE))</f>
        <v>9.3000000000000007</v>
      </c>
      <c r="W192" s="52">
        <f>IF($H192=0,"",VLOOKUP($G192,Data!$G$3:$BA$2935,16,FALSE))</f>
        <v>0</v>
      </c>
      <c r="X192" s="52">
        <f>IF($H192=0,"",VLOOKUP($G192,Data!$G$3:$BA$2935,17,FALSE))</f>
        <v>11.63</v>
      </c>
      <c r="Y192" s="52">
        <f>IF($H192=0,"",VLOOKUP($G192,Data!$G$3:$BA$2935,18,FALSE))</f>
        <v>0.113</v>
      </c>
      <c r="Z192" s="52">
        <f>IF($H192=0,"",VLOOKUP($G192,Data!$G$3:$BA$2935,19,FALSE))</f>
        <v>0.124</v>
      </c>
      <c r="AA192" s="52">
        <f>IF($H192=0,"",VLOOKUP($G192,Data!$G$3:$BA$2935,20,FALSE))</f>
        <v>0</v>
      </c>
      <c r="AB192" s="4" t="str">
        <f>IF($H192=0,"",VLOOKUP($G192,Data!$G$3:$BA$2935,21,FALSE))</f>
        <v>/</v>
      </c>
      <c r="AC192" s="4" t="str">
        <f>IF($H192=0,"",VLOOKUP($G192,Data!$G$3:$BA$2935,22,FALSE))</f>
        <v>/</v>
      </c>
      <c r="AD192" s="4" t="str">
        <f>IF($H192=0,"",VLOOKUP($G192,Data!$G$3:$BA$2935,23,FALSE))</f>
        <v/>
      </c>
      <c r="AE192" s="4" t="str">
        <f>IF($H192=0,"",VLOOKUP($G192,Data!$G$3:$BA$2935,24,FALSE))</f>
        <v/>
      </c>
      <c r="AF192" s="4" t="str">
        <f>IF($H192=0,"",VLOOKUP($G192,Data!$G$3:$BA$2935,25,FALSE))</f>
        <v/>
      </c>
      <c r="AG192" s="4" t="str">
        <f>IF($H192=0,"",VLOOKUP($G192,Data!$G$3:$BA$2935,26,FALSE))</f>
        <v/>
      </c>
      <c r="AH192" s="4" t="str">
        <f>IF($H192=0,"",VLOOKUP($G192,Data!$G$3:$BA$2935,27,FALSE))</f>
        <v/>
      </c>
      <c r="AI192" s="4" t="str">
        <f>IF($H192=0,"",VLOOKUP($G192,Data!$G$3:$BA$2935,28,FALSE))</f>
        <v/>
      </c>
      <c r="AJ192" s="4" t="str">
        <f>IF($H192=0,"",VLOOKUP($G192,Data!$G$3:$BA$2935,29,FALSE))</f>
        <v/>
      </c>
      <c r="AK192" s="4" t="str">
        <f>IF($H192=0,"",VLOOKUP($G192,Data!$G$3:$BA$2935,30,FALSE))</f>
        <v/>
      </c>
      <c r="AL192" s="4" t="str">
        <f>IF($H192=0,"",VLOOKUP($G192,Data!$G$3:$BA$2935,31,FALSE))</f>
        <v/>
      </c>
      <c r="AM192" s="4" t="str">
        <f>IF($H192=0,"",VLOOKUP($G192,Data!$G$3:$BA$2935,32,FALSE))</f>
        <v/>
      </c>
      <c r="AN192" s="4" t="str">
        <f>IF($H192=0,"",VLOOKUP($G192,Data!$G$3:$BA$2935,33,FALSE))</f>
        <v/>
      </c>
      <c r="AO192" s="4" t="str">
        <f>IF($H192=0,"",VLOOKUP($G192,Data!$G$3:$BA$2935,34,FALSE))</f>
        <v/>
      </c>
      <c r="AP192" s="4" t="str">
        <f>IF($H192=0,"",VLOOKUP($G192,Data!$G$3:$BA$2935,35,FALSE))</f>
        <v/>
      </c>
      <c r="AQ192" s="4" t="str">
        <f>IF($H192=0,"",VLOOKUP($G192,Data!$G$3:$BA$2935,36,FALSE))</f>
        <v/>
      </c>
      <c r="AR192" s="4" t="str">
        <f>IF($H192=0,"",VLOOKUP($G192,Data!$G$3:$BA$2935,37,FALSE))</f>
        <v/>
      </c>
      <c r="AS192" s="4" t="str">
        <f>IF($H192=0,"",VLOOKUP($G192,Data!$G$3:$BA$2935,38,FALSE))</f>
        <v/>
      </c>
      <c r="AT192" s="4" t="str">
        <f>IF($H192=0,"",VLOOKUP($G192,Data!$G$3:$BA$2935,39,FALSE))</f>
        <v/>
      </c>
    </row>
    <row r="193" spans="1:46" x14ac:dyDescent="0.3">
      <c r="A193" s="4">
        <f>PSSE!A202</f>
        <v>936035</v>
      </c>
      <c r="B193" s="4" t="str">
        <f>PSSE!B202</f>
        <v>NDCONTHA_S1</v>
      </c>
      <c r="C193" s="4">
        <f>PSSE!D202</f>
        <v>19</v>
      </c>
      <c r="D193" s="52">
        <f>PSSE!E202</f>
        <v>305</v>
      </c>
      <c r="E193" s="52" t="str">
        <f>PSSE!F202</f>
        <v>ND</v>
      </c>
      <c r="F193" s="52">
        <f>PSSE!G202</f>
        <v>1</v>
      </c>
      <c r="G193" s="52" t="str">
        <f t="shared" si="3"/>
        <v>AVR19305ND1</v>
      </c>
      <c r="H193" s="52">
        <f>COUNTIF(Data!$G$3:$BA$2935,AVR!$G193)</f>
        <v>1</v>
      </c>
      <c r="I193" s="52" t="str">
        <f>IF($H193=0,"",VLOOKUP($G193,Data!$G$3:$BA$2935,2,FALSE))</f>
        <v>'ESST4B'</v>
      </c>
      <c r="J193" s="52">
        <f>PSSE!C202</f>
        <v>1</v>
      </c>
      <c r="K193" s="52">
        <f>IF($H193=0,"",VLOOKUP($G193,Data!$G$3:$BA$2935,4,FALSE))</f>
        <v>0</v>
      </c>
      <c r="L193" s="52">
        <f>IF($H193=0,"",VLOOKUP($G193,Data!$G$3:$BA$2935,5,FALSE))</f>
        <v>15</v>
      </c>
      <c r="M193" s="52">
        <f>IF($H193=0,"",VLOOKUP($G193,Data!$G$3:$BA$2935,6,FALSE))</f>
        <v>15</v>
      </c>
      <c r="N193" s="52">
        <f>IF($H193=0,"",VLOOKUP($G193,Data!$G$3:$BA$2935,7,FALSE))</f>
        <v>5</v>
      </c>
      <c r="O193" s="52">
        <f>IF($H193=0,"",VLOOKUP($G193,Data!$G$3:$BA$2935,8,FALSE))</f>
        <v>-0.87</v>
      </c>
      <c r="P193" s="52">
        <f>IF($H193=0,"",VLOOKUP($G193,Data!$G$3:$BA$2935,9,FALSE))</f>
        <v>0</v>
      </c>
      <c r="Q193" s="52">
        <f>IF($H193=0,"",VLOOKUP($G193,Data!$G$3:$BA$2935,10,FALSE))</f>
        <v>1</v>
      </c>
      <c r="R193" s="52">
        <f>IF($H193=0,"",VLOOKUP($G193,Data!$G$3:$BA$2935,11,FALSE))</f>
        <v>0</v>
      </c>
      <c r="S193" s="52">
        <f>IF($H193=0,"",VLOOKUP($G193,Data!$G$3:$BA$2935,12,FALSE))</f>
        <v>99</v>
      </c>
      <c r="T193" s="52">
        <f>IF($H193=0,"",VLOOKUP($G193,Data!$G$3:$BA$2935,13,FALSE))</f>
        <v>-99</v>
      </c>
      <c r="U193" s="52">
        <f>IF($H193=0,"",VLOOKUP($G193,Data!$G$3:$BA$2935,14,FALSE))</f>
        <v>0</v>
      </c>
      <c r="V193" s="52">
        <f>IF($H193=0,"",VLOOKUP($G193,Data!$G$3:$BA$2935,15,FALSE))</f>
        <v>9.3000000000000007</v>
      </c>
      <c r="W193" s="52">
        <f>IF($H193=0,"",VLOOKUP($G193,Data!$G$3:$BA$2935,16,FALSE))</f>
        <v>0</v>
      </c>
      <c r="X193" s="52">
        <f>IF($H193=0,"",VLOOKUP($G193,Data!$G$3:$BA$2935,17,FALSE))</f>
        <v>11.63</v>
      </c>
      <c r="Y193" s="52">
        <f>IF($H193=0,"",VLOOKUP($G193,Data!$G$3:$BA$2935,18,FALSE))</f>
        <v>0.113</v>
      </c>
      <c r="Z193" s="52">
        <f>IF($H193=0,"",VLOOKUP($G193,Data!$G$3:$BA$2935,19,FALSE))</f>
        <v>0.124</v>
      </c>
      <c r="AA193" s="52">
        <f>IF($H193=0,"",VLOOKUP($G193,Data!$G$3:$BA$2935,20,FALSE))</f>
        <v>0</v>
      </c>
      <c r="AB193" s="4" t="str">
        <f>IF($H193=0,"",VLOOKUP($G193,Data!$G$3:$BA$2935,21,FALSE))</f>
        <v>/</v>
      </c>
      <c r="AC193" s="4" t="str">
        <f>IF($H193=0,"",VLOOKUP($G193,Data!$G$3:$BA$2935,22,FALSE))</f>
        <v>/</v>
      </c>
      <c r="AD193" s="4" t="str">
        <f>IF($H193=0,"",VLOOKUP($G193,Data!$G$3:$BA$2935,23,FALSE))</f>
        <v/>
      </c>
      <c r="AE193" s="4" t="str">
        <f>IF($H193=0,"",VLOOKUP($G193,Data!$G$3:$BA$2935,24,FALSE))</f>
        <v/>
      </c>
      <c r="AF193" s="4" t="str">
        <f>IF($H193=0,"",VLOOKUP($G193,Data!$G$3:$BA$2935,25,FALSE))</f>
        <v/>
      </c>
      <c r="AG193" s="4" t="str">
        <f>IF($H193=0,"",VLOOKUP($G193,Data!$G$3:$BA$2935,26,FALSE))</f>
        <v/>
      </c>
      <c r="AH193" s="4" t="str">
        <f>IF($H193=0,"",VLOOKUP($G193,Data!$G$3:$BA$2935,27,FALSE))</f>
        <v/>
      </c>
      <c r="AI193" s="4" t="str">
        <f>IF($H193=0,"",VLOOKUP($G193,Data!$G$3:$BA$2935,28,FALSE))</f>
        <v/>
      </c>
      <c r="AJ193" s="4" t="str">
        <f>IF($H193=0,"",VLOOKUP($G193,Data!$G$3:$BA$2935,29,FALSE))</f>
        <v/>
      </c>
      <c r="AK193" s="4" t="str">
        <f>IF($H193=0,"",VLOOKUP($G193,Data!$G$3:$BA$2935,30,FALSE))</f>
        <v/>
      </c>
      <c r="AL193" s="4" t="str">
        <f>IF($H193=0,"",VLOOKUP($G193,Data!$G$3:$BA$2935,31,FALSE))</f>
        <v/>
      </c>
      <c r="AM193" s="4" t="str">
        <f>IF($H193=0,"",VLOOKUP($G193,Data!$G$3:$BA$2935,32,FALSE))</f>
        <v/>
      </c>
      <c r="AN193" s="4" t="str">
        <f>IF($H193=0,"",VLOOKUP($G193,Data!$G$3:$BA$2935,33,FALSE))</f>
        <v/>
      </c>
      <c r="AO193" s="4" t="str">
        <f>IF($H193=0,"",VLOOKUP($G193,Data!$G$3:$BA$2935,34,FALSE))</f>
        <v/>
      </c>
      <c r="AP193" s="4" t="str">
        <f>IF($H193=0,"",VLOOKUP($G193,Data!$G$3:$BA$2935,35,FALSE))</f>
        <v/>
      </c>
      <c r="AQ193" s="4" t="str">
        <f>IF($H193=0,"",VLOOKUP($G193,Data!$G$3:$BA$2935,36,FALSE))</f>
        <v/>
      </c>
      <c r="AR193" s="4" t="str">
        <f>IF($H193=0,"",VLOOKUP($G193,Data!$G$3:$BA$2935,37,FALSE))</f>
        <v/>
      </c>
      <c r="AS193" s="4" t="str">
        <f>IF($H193=0,"",VLOOKUP($G193,Data!$G$3:$BA$2935,38,FALSE))</f>
        <v/>
      </c>
      <c r="AT193" s="4" t="str">
        <f>IF($H193=0,"",VLOOKUP($G193,Data!$G$3:$BA$2935,39,FALSE))</f>
        <v/>
      </c>
    </row>
    <row r="194" spans="1:46" x14ac:dyDescent="0.3">
      <c r="A194" s="4">
        <f>PSSE!A203</f>
        <v>936036</v>
      </c>
      <c r="B194" s="4" t="str">
        <f>PSSE!B203</f>
        <v>NDCONTHA_S2</v>
      </c>
      <c r="C194" s="4">
        <f>PSSE!D203</f>
        <v>19</v>
      </c>
      <c r="D194" s="52">
        <f>PSSE!E203</f>
        <v>305</v>
      </c>
      <c r="E194" s="52" t="str">
        <f>PSSE!F203</f>
        <v>ND</v>
      </c>
      <c r="F194" s="52">
        <f>PSSE!G203</f>
        <v>1</v>
      </c>
      <c r="G194" s="52" t="str">
        <f t="shared" si="3"/>
        <v>AVR19305ND1</v>
      </c>
      <c r="H194" s="52">
        <f>COUNTIF(Data!$G$3:$BA$2935,AVR!$G194)</f>
        <v>1</v>
      </c>
      <c r="I194" s="52" t="str">
        <f>IF($H194=0,"",VLOOKUP($G194,Data!$G$3:$BA$2935,2,FALSE))</f>
        <v>'ESST4B'</v>
      </c>
      <c r="J194" s="52">
        <f>PSSE!C203</f>
        <v>1</v>
      </c>
      <c r="K194" s="52">
        <f>IF($H194=0,"",VLOOKUP($G194,Data!$G$3:$BA$2935,4,FALSE))</f>
        <v>0</v>
      </c>
      <c r="L194" s="52">
        <f>IF($H194=0,"",VLOOKUP($G194,Data!$G$3:$BA$2935,5,FALSE))</f>
        <v>15</v>
      </c>
      <c r="M194" s="52">
        <f>IF($H194=0,"",VLOOKUP($G194,Data!$G$3:$BA$2935,6,FALSE))</f>
        <v>15</v>
      </c>
      <c r="N194" s="52">
        <f>IF($H194=0,"",VLOOKUP($G194,Data!$G$3:$BA$2935,7,FALSE))</f>
        <v>5</v>
      </c>
      <c r="O194" s="52">
        <f>IF($H194=0,"",VLOOKUP($G194,Data!$G$3:$BA$2935,8,FALSE))</f>
        <v>-0.87</v>
      </c>
      <c r="P194" s="52">
        <f>IF($H194=0,"",VLOOKUP($G194,Data!$G$3:$BA$2935,9,FALSE))</f>
        <v>0</v>
      </c>
      <c r="Q194" s="52">
        <f>IF($H194=0,"",VLOOKUP($G194,Data!$G$3:$BA$2935,10,FALSE))</f>
        <v>1</v>
      </c>
      <c r="R194" s="52">
        <f>IF($H194=0,"",VLOOKUP($G194,Data!$G$3:$BA$2935,11,FALSE))</f>
        <v>0</v>
      </c>
      <c r="S194" s="52">
        <f>IF($H194=0,"",VLOOKUP($G194,Data!$G$3:$BA$2935,12,FALSE))</f>
        <v>99</v>
      </c>
      <c r="T194" s="52">
        <f>IF($H194=0,"",VLOOKUP($G194,Data!$G$3:$BA$2935,13,FALSE))</f>
        <v>-99</v>
      </c>
      <c r="U194" s="52">
        <f>IF($H194=0,"",VLOOKUP($G194,Data!$G$3:$BA$2935,14,FALSE))</f>
        <v>0</v>
      </c>
      <c r="V194" s="52">
        <f>IF($H194=0,"",VLOOKUP($G194,Data!$G$3:$BA$2935,15,FALSE))</f>
        <v>9.3000000000000007</v>
      </c>
      <c r="W194" s="52">
        <f>IF($H194=0,"",VLOOKUP($G194,Data!$G$3:$BA$2935,16,FALSE))</f>
        <v>0</v>
      </c>
      <c r="X194" s="52">
        <f>IF($H194=0,"",VLOOKUP($G194,Data!$G$3:$BA$2935,17,FALSE))</f>
        <v>11.63</v>
      </c>
      <c r="Y194" s="52">
        <f>IF($H194=0,"",VLOOKUP($G194,Data!$G$3:$BA$2935,18,FALSE))</f>
        <v>0.113</v>
      </c>
      <c r="Z194" s="52">
        <f>IF($H194=0,"",VLOOKUP($G194,Data!$G$3:$BA$2935,19,FALSE))</f>
        <v>0.124</v>
      </c>
      <c r="AA194" s="52">
        <f>IF($H194=0,"",VLOOKUP($G194,Data!$G$3:$BA$2935,20,FALSE))</f>
        <v>0</v>
      </c>
      <c r="AB194" s="4" t="str">
        <f>IF($H194=0,"",VLOOKUP($G194,Data!$G$3:$BA$2935,21,FALSE))</f>
        <v>/</v>
      </c>
      <c r="AC194" s="4" t="str">
        <f>IF($H194=0,"",VLOOKUP($G194,Data!$G$3:$BA$2935,22,FALSE))</f>
        <v>/</v>
      </c>
      <c r="AD194" s="4" t="str">
        <f>IF($H194=0,"",VLOOKUP($G194,Data!$G$3:$BA$2935,23,FALSE))</f>
        <v/>
      </c>
      <c r="AE194" s="4" t="str">
        <f>IF($H194=0,"",VLOOKUP($G194,Data!$G$3:$BA$2935,24,FALSE))</f>
        <v/>
      </c>
      <c r="AF194" s="4" t="str">
        <f>IF($H194=0,"",VLOOKUP($G194,Data!$G$3:$BA$2935,25,FALSE))</f>
        <v/>
      </c>
      <c r="AG194" s="4" t="str">
        <f>IF($H194=0,"",VLOOKUP($G194,Data!$G$3:$BA$2935,26,FALSE))</f>
        <v/>
      </c>
      <c r="AH194" s="4" t="str">
        <f>IF($H194=0,"",VLOOKUP($G194,Data!$G$3:$BA$2935,27,FALSE))</f>
        <v/>
      </c>
      <c r="AI194" s="4" t="str">
        <f>IF($H194=0,"",VLOOKUP($G194,Data!$G$3:$BA$2935,28,FALSE))</f>
        <v/>
      </c>
      <c r="AJ194" s="4" t="str">
        <f>IF($H194=0,"",VLOOKUP($G194,Data!$G$3:$BA$2935,29,FALSE))</f>
        <v/>
      </c>
      <c r="AK194" s="4" t="str">
        <f>IF($H194=0,"",VLOOKUP($G194,Data!$G$3:$BA$2935,30,FALSE))</f>
        <v/>
      </c>
      <c r="AL194" s="4" t="str">
        <f>IF($H194=0,"",VLOOKUP($G194,Data!$G$3:$BA$2935,31,FALSE))</f>
        <v/>
      </c>
      <c r="AM194" s="4" t="str">
        <f>IF($H194=0,"",VLOOKUP($G194,Data!$G$3:$BA$2935,32,FALSE))</f>
        <v/>
      </c>
      <c r="AN194" s="4" t="str">
        <f>IF($H194=0,"",VLOOKUP($G194,Data!$G$3:$BA$2935,33,FALSE))</f>
        <v/>
      </c>
      <c r="AO194" s="4" t="str">
        <f>IF($H194=0,"",VLOOKUP($G194,Data!$G$3:$BA$2935,34,FALSE))</f>
        <v/>
      </c>
      <c r="AP194" s="4" t="str">
        <f>IF($H194=0,"",VLOOKUP($G194,Data!$G$3:$BA$2935,35,FALSE))</f>
        <v/>
      </c>
      <c r="AQ194" s="4" t="str">
        <f>IF($H194=0,"",VLOOKUP($G194,Data!$G$3:$BA$2935,36,FALSE))</f>
        <v/>
      </c>
      <c r="AR194" s="4" t="str">
        <f>IF($H194=0,"",VLOOKUP($G194,Data!$G$3:$BA$2935,37,FALSE))</f>
        <v/>
      </c>
      <c r="AS194" s="4" t="str">
        <f>IF($H194=0,"",VLOOKUP($G194,Data!$G$3:$BA$2935,38,FALSE))</f>
        <v/>
      </c>
      <c r="AT194" s="4" t="str">
        <f>IF($H194=0,"",VLOOKUP($G194,Data!$G$3:$BA$2935,39,FALSE))</f>
        <v/>
      </c>
    </row>
    <row r="195" spans="1:46" x14ac:dyDescent="0.3">
      <c r="A195" s="4">
        <f>PSSE!A204</f>
        <v>936041</v>
      </c>
      <c r="B195" s="4" t="str">
        <f>PSSE!B204</f>
        <v>TRUNGSON_H1</v>
      </c>
      <c r="C195" s="4">
        <f>PSSE!D204</f>
        <v>15.8</v>
      </c>
      <c r="D195" s="52">
        <f>PSSE!E204</f>
        <v>130</v>
      </c>
      <c r="E195" s="52" t="str">
        <f>PSSE!F204</f>
        <v>TD</v>
      </c>
      <c r="F195" s="52">
        <f>PSSE!G204</f>
        <v>1</v>
      </c>
      <c r="G195" s="52" t="str">
        <f t="shared" si="3"/>
        <v>AVR15.8130TD1</v>
      </c>
      <c r="H195" s="52">
        <f>COUNTIF(Data!$G$3:$BA$2935,AVR!$G195)</f>
        <v>1</v>
      </c>
      <c r="I195" s="52" t="str">
        <f>IF($H195=0,"",VLOOKUP($G195,Data!$G$3:$BA$2935,2,FALSE))</f>
        <v>'ESST4B'</v>
      </c>
      <c r="J195" s="52">
        <f>PSSE!C204</f>
        <v>1</v>
      </c>
      <c r="K195" s="52">
        <f>IF($H195=0,"",VLOOKUP($G195,Data!$G$3:$BA$2935,4,FALSE))</f>
        <v>0</v>
      </c>
      <c r="L195" s="52">
        <f>IF($H195=0,"",VLOOKUP($G195,Data!$G$3:$BA$2935,5,FALSE))</f>
        <v>10.75</v>
      </c>
      <c r="M195" s="52">
        <f>IF($H195=0,"",VLOOKUP($G195,Data!$G$3:$BA$2935,6,FALSE))</f>
        <v>10.75</v>
      </c>
      <c r="N195" s="52">
        <f>IF($H195=0,"",VLOOKUP($G195,Data!$G$3:$BA$2935,7,FALSE))</f>
        <v>5</v>
      </c>
      <c r="O195" s="52">
        <f>IF($H195=0,"",VLOOKUP($G195,Data!$G$3:$BA$2935,8,FALSE))</f>
        <v>-0.87</v>
      </c>
      <c r="P195" s="52">
        <f>IF($H195=0,"",VLOOKUP($G195,Data!$G$3:$BA$2935,9,FALSE))</f>
        <v>0</v>
      </c>
      <c r="Q195" s="52">
        <f>IF($H195=0,"",VLOOKUP($G195,Data!$G$3:$BA$2935,10,FALSE))</f>
        <v>1</v>
      </c>
      <c r="R195" s="52">
        <f>IF($H195=0,"",VLOOKUP($G195,Data!$G$3:$BA$2935,11,FALSE))</f>
        <v>0</v>
      </c>
      <c r="S195" s="52">
        <f>IF($H195=0,"",VLOOKUP($G195,Data!$G$3:$BA$2935,12,FALSE))</f>
        <v>99</v>
      </c>
      <c r="T195" s="52">
        <f>IF($H195=0,"",VLOOKUP($G195,Data!$G$3:$BA$2935,13,FALSE))</f>
        <v>-99</v>
      </c>
      <c r="U195" s="52">
        <f>IF($H195=0,"",VLOOKUP($G195,Data!$G$3:$BA$2935,14,FALSE))</f>
        <v>0</v>
      </c>
      <c r="V195" s="52">
        <f>IF($H195=0,"",VLOOKUP($G195,Data!$G$3:$BA$2935,15,FALSE))</f>
        <v>9.3000000000000007</v>
      </c>
      <c r="W195" s="52">
        <f>IF($H195=0,"",VLOOKUP($G195,Data!$G$3:$BA$2935,16,FALSE))</f>
        <v>0</v>
      </c>
      <c r="X195" s="52">
        <f>IF($H195=0,"",VLOOKUP($G195,Data!$G$3:$BA$2935,17,FALSE))</f>
        <v>11.63</v>
      </c>
      <c r="Y195" s="52">
        <f>IF($H195=0,"",VLOOKUP($G195,Data!$G$3:$BA$2935,18,FALSE))</f>
        <v>0.113</v>
      </c>
      <c r="Z195" s="52">
        <f>IF($H195=0,"",VLOOKUP($G195,Data!$G$3:$BA$2935,19,FALSE))</f>
        <v>0.124</v>
      </c>
      <c r="AA195" s="52">
        <f>IF($H195=0,"",VLOOKUP($G195,Data!$G$3:$BA$2935,20,FALSE))</f>
        <v>0</v>
      </c>
      <c r="AB195" s="4" t="str">
        <f>IF($H195=0,"",VLOOKUP($G195,Data!$G$3:$BA$2935,21,FALSE))</f>
        <v>/</v>
      </c>
      <c r="AC195" s="4" t="str">
        <f>IF($H195=0,"",VLOOKUP($G195,Data!$G$3:$BA$2935,22,FALSE))</f>
        <v>/</v>
      </c>
      <c r="AD195" s="4" t="str">
        <f>IF($H195=0,"",VLOOKUP($G195,Data!$G$3:$BA$2935,23,FALSE))</f>
        <v/>
      </c>
      <c r="AE195" s="4" t="str">
        <f>IF($H195=0,"",VLOOKUP($G195,Data!$G$3:$BA$2935,24,FALSE))</f>
        <v/>
      </c>
      <c r="AF195" s="4" t="str">
        <f>IF($H195=0,"",VLOOKUP($G195,Data!$G$3:$BA$2935,25,FALSE))</f>
        <v/>
      </c>
      <c r="AG195" s="4" t="str">
        <f>IF($H195=0,"",VLOOKUP($G195,Data!$G$3:$BA$2935,26,FALSE))</f>
        <v/>
      </c>
      <c r="AH195" s="4" t="str">
        <f>IF($H195=0,"",VLOOKUP($G195,Data!$G$3:$BA$2935,27,FALSE))</f>
        <v/>
      </c>
      <c r="AI195" s="4" t="str">
        <f>IF($H195=0,"",VLOOKUP($G195,Data!$G$3:$BA$2935,28,FALSE))</f>
        <v/>
      </c>
      <c r="AJ195" s="4" t="str">
        <f>IF($H195=0,"",VLOOKUP($G195,Data!$G$3:$BA$2935,29,FALSE))</f>
        <v/>
      </c>
      <c r="AK195" s="4" t="str">
        <f>IF($H195=0,"",VLOOKUP($G195,Data!$G$3:$BA$2935,30,FALSE))</f>
        <v/>
      </c>
      <c r="AL195" s="4" t="str">
        <f>IF($H195=0,"",VLOOKUP($G195,Data!$G$3:$BA$2935,31,FALSE))</f>
        <v/>
      </c>
      <c r="AM195" s="4" t="str">
        <f>IF($H195=0,"",VLOOKUP($G195,Data!$G$3:$BA$2935,32,FALSE))</f>
        <v/>
      </c>
      <c r="AN195" s="4" t="str">
        <f>IF($H195=0,"",VLOOKUP($G195,Data!$G$3:$BA$2935,33,FALSE))</f>
        <v/>
      </c>
      <c r="AO195" s="4" t="str">
        <f>IF($H195=0,"",VLOOKUP($G195,Data!$G$3:$BA$2935,34,FALSE))</f>
        <v/>
      </c>
      <c r="AP195" s="4" t="str">
        <f>IF($H195=0,"",VLOOKUP($G195,Data!$G$3:$BA$2935,35,FALSE))</f>
        <v/>
      </c>
      <c r="AQ195" s="4" t="str">
        <f>IF($H195=0,"",VLOOKUP($G195,Data!$G$3:$BA$2935,36,FALSE))</f>
        <v/>
      </c>
      <c r="AR195" s="4" t="str">
        <f>IF($H195=0,"",VLOOKUP($G195,Data!$G$3:$BA$2935,37,FALSE))</f>
        <v/>
      </c>
      <c r="AS195" s="4" t="str">
        <f>IF($H195=0,"",VLOOKUP($G195,Data!$G$3:$BA$2935,38,FALSE))</f>
        <v/>
      </c>
      <c r="AT195" s="4" t="str">
        <f>IF($H195=0,"",VLOOKUP($G195,Data!$G$3:$BA$2935,39,FALSE))</f>
        <v/>
      </c>
    </row>
    <row r="196" spans="1:46" x14ac:dyDescent="0.3">
      <c r="A196" s="4">
        <f>PSSE!A205</f>
        <v>936042</v>
      </c>
      <c r="B196" s="4" t="str">
        <f>PSSE!B205</f>
        <v>TRUNGSON_H2</v>
      </c>
      <c r="C196" s="4">
        <f>PSSE!D205</f>
        <v>15.8</v>
      </c>
      <c r="D196" s="52">
        <f>PSSE!E205</f>
        <v>130</v>
      </c>
      <c r="E196" s="52" t="str">
        <f>PSSE!F205</f>
        <v>TD</v>
      </c>
      <c r="F196" s="52">
        <f>PSSE!G205</f>
        <v>1</v>
      </c>
      <c r="G196" s="52" t="str">
        <f t="shared" si="3"/>
        <v>AVR15.8130TD1</v>
      </c>
      <c r="H196" s="52">
        <f>COUNTIF(Data!$G$3:$BA$2935,AVR!$G196)</f>
        <v>1</v>
      </c>
      <c r="I196" s="52" t="str">
        <f>IF($H196=0,"",VLOOKUP($G196,Data!$G$3:$BA$2935,2,FALSE))</f>
        <v>'ESST4B'</v>
      </c>
      <c r="J196" s="52">
        <f>PSSE!C205</f>
        <v>1</v>
      </c>
      <c r="K196" s="52">
        <f>IF($H196=0,"",VLOOKUP($G196,Data!$G$3:$BA$2935,4,FALSE))</f>
        <v>0</v>
      </c>
      <c r="L196" s="52">
        <f>IF($H196=0,"",VLOOKUP($G196,Data!$G$3:$BA$2935,5,FALSE))</f>
        <v>10.75</v>
      </c>
      <c r="M196" s="52">
        <f>IF($H196=0,"",VLOOKUP($G196,Data!$G$3:$BA$2935,6,FALSE))</f>
        <v>10.75</v>
      </c>
      <c r="N196" s="52">
        <f>IF($H196=0,"",VLOOKUP($G196,Data!$G$3:$BA$2935,7,FALSE))</f>
        <v>5</v>
      </c>
      <c r="O196" s="52">
        <f>IF($H196=0,"",VLOOKUP($G196,Data!$G$3:$BA$2935,8,FALSE))</f>
        <v>-0.87</v>
      </c>
      <c r="P196" s="52">
        <f>IF($H196=0,"",VLOOKUP($G196,Data!$G$3:$BA$2935,9,FALSE))</f>
        <v>0</v>
      </c>
      <c r="Q196" s="52">
        <f>IF($H196=0,"",VLOOKUP($G196,Data!$G$3:$BA$2935,10,FALSE))</f>
        <v>1</v>
      </c>
      <c r="R196" s="52">
        <f>IF($H196=0,"",VLOOKUP($G196,Data!$G$3:$BA$2935,11,FALSE))</f>
        <v>0</v>
      </c>
      <c r="S196" s="52">
        <f>IF($H196=0,"",VLOOKUP($G196,Data!$G$3:$BA$2935,12,FALSE))</f>
        <v>99</v>
      </c>
      <c r="T196" s="52">
        <f>IF($H196=0,"",VLOOKUP($G196,Data!$G$3:$BA$2935,13,FALSE))</f>
        <v>-99</v>
      </c>
      <c r="U196" s="52">
        <f>IF($H196=0,"",VLOOKUP($G196,Data!$G$3:$BA$2935,14,FALSE))</f>
        <v>0</v>
      </c>
      <c r="V196" s="52">
        <f>IF($H196=0,"",VLOOKUP($G196,Data!$G$3:$BA$2935,15,FALSE))</f>
        <v>9.3000000000000007</v>
      </c>
      <c r="W196" s="52">
        <f>IF($H196=0,"",VLOOKUP($G196,Data!$G$3:$BA$2935,16,FALSE))</f>
        <v>0</v>
      </c>
      <c r="X196" s="52">
        <f>IF($H196=0,"",VLOOKUP($G196,Data!$G$3:$BA$2935,17,FALSE))</f>
        <v>11.63</v>
      </c>
      <c r="Y196" s="52">
        <f>IF($H196=0,"",VLOOKUP($G196,Data!$G$3:$BA$2935,18,FALSE))</f>
        <v>0.113</v>
      </c>
      <c r="Z196" s="52">
        <f>IF($H196=0,"",VLOOKUP($G196,Data!$G$3:$BA$2935,19,FALSE))</f>
        <v>0.124</v>
      </c>
      <c r="AA196" s="52">
        <f>IF($H196=0,"",VLOOKUP($G196,Data!$G$3:$BA$2935,20,FALSE))</f>
        <v>0</v>
      </c>
      <c r="AB196" s="4" t="str">
        <f>IF($H196=0,"",VLOOKUP($G196,Data!$G$3:$BA$2935,21,FALSE))</f>
        <v>/</v>
      </c>
      <c r="AC196" s="4" t="str">
        <f>IF($H196=0,"",VLOOKUP($G196,Data!$G$3:$BA$2935,22,FALSE))</f>
        <v>/</v>
      </c>
      <c r="AD196" s="4" t="str">
        <f>IF($H196=0,"",VLOOKUP($G196,Data!$G$3:$BA$2935,23,FALSE))</f>
        <v/>
      </c>
      <c r="AE196" s="4" t="str">
        <f>IF($H196=0,"",VLOOKUP($G196,Data!$G$3:$BA$2935,24,FALSE))</f>
        <v/>
      </c>
      <c r="AF196" s="4" t="str">
        <f>IF($H196=0,"",VLOOKUP($G196,Data!$G$3:$BA$2935,25,FALSE))</f>
        <v/>
      </c>
      <c r="AG196" s="4" t="str">
        <f>IF($H196=0,"",VLOOKUP($G196,Data!$G$3:$BA$2935,26,FALSE))</f>
        <v/>
      </c>
      <c r="AH196" s="4" t="str">
        <f>IF($H196=0,"",VLOOKUP($G196,Data!$G$3:$BA$2935,27,FALSE))</f>
        <v/>
      </c>
      <c r="AI196" s="4" t="str">
        <f>IF($H196=0,"",VLOOKUP($G196,Data!$G$3:$BA$2935,28,FALSE))</f>
        <v/>
      </c>
      <c r="AJ196" s="4" t="str">
        <f>IF($H196=0,"",VLOOKUP($G196,Data!$G$3:$BA$2935,29,FALSE))</f>
        <v/>
      </c>
      <c r="AK196" s="4" t="str">
        <f>IF($H196=0,"",VLOOKUP($G196,Data!$G$3:$BA$2935,30,FALSE))</f>
        <v/>
      </c>
      <c r="AL196" s="4" t="str">
        <f>IF($H196=0,"",VLOOKUP($G196,Data!$G$3:$BA$2935,31,FALSE))</f>
        <v/>
      </c>
      <c r="AM196" s="4" t="str">
        <f>IF($H196=0,"",VLOOKUP($G196,Data!$G$3:$BA$2935,32,FALSE))</f>
        <v/>
      </c>
      <c r="AN196" s="4" t="str">
        <f>IF($H196=0,"",VLOOKUP($G196,Data!$G$3:$BA$2935,33,FALSE))</f>
        <v/>
      </c>
      <c r="AO196" s="4" t="str">
        <f>IF($H196=0,"",VLOOKUP($G196,Data!$G$3:$BA$2935,34,FALSE))</f>
        <v/>
      </c>
      <c r="AP196" s="4" t="str">
        <f>IF($H196=0,"",VLOOKUP($G196,Data!$G$3:$BA$2935,35,FALSE))</f>
        <v/>
      </c>
      <c r="AQ196" s="4" t="str">
        <f>IF($H196=0,"",VLOOKUP($G196,Data!$G$3:$BA$2935,36,FALSE))</f>
        <v/>
      </c>
      <c r="AR196" s="4" t="str">
        <f>IF($H196=0,"",VLOOKUP($G196,Data!$G$3:$BA$2935,37,FALSE))</f>
        <v/>
      </c>
      <c r="AS196" s="4" t="str">
        <f>IF($H196=0,"",VLOOKUP($G196,Data!$G$3:$BA$2935,38,FALSE))</f>
        <v/>
      </c>
      <c r="AT196" s="4" t="str">
        <f>IF($H196=0,"",VLOOKUP($G196,Data!$G$3:$BA$2935,39,FALSE))</f>
        <v/>
      </c>
    </row>
    <row r="197" spans="1:46" x14ac:dyDescent="0.3">
      <c r="A197" s="4">
        <f>PSSE!A206</f>
        <v>936051</v>
      </c>
      <c r="B197" s="4" t="str">
        <f>PSSE!B206</f>
        <v>HOIXUAN_H1</v>
      </c>
      <c r="C197" s="4">
        <f>PSSE!D206</f>
        <v>13.8</v>
      </c>
      <c r="D197" s="52">
        <f>PSSE!E206</f>
        <v>110</v>
      </c>
      <c r="E197" s="52" t="str">
        <f>PSSE!F206</f>
        <v>TD</v>
      </c>
      <c r="F197" s="52">
        <f>PSSE!G206</f>
        <v>1</v>
      </c>
      <c r="G197" s="52" t="str">
        <f t="shared" ref="G197:G260" si="4">"AVR"&amp;C197&amp;D197&amp;E197&amp;F197</f>
        <v>AVR13.8110TD1</v>
      </c>
      <c r="H197" s="52">
        <f>COUNTIF(Data!$G$3:$BA$2935,AVR!$G197)</f>
        <v>1</v>
      </c>
      <c r="I197" s="52" t="str">
        <f>IF($H197=0,"",VLOOKUP($G197,Data!$G$3:$BA$2935,2,FALSE))</f>
        <v>'ESST4B'</v>
      </c>
      <c r="J197" s="52">
        <f>PSSE!C206</f>
        <v>1</v>
      </c>
      <c r="K197" s="52">
        <f>IF($H197=0,"",VLOOKUP($G197,Data!$G$3:$BA$2935,4,FALSE))</f>
        <v>0</v>
      </c>
      <c r="L197" s="52">
        <f>IF($H197=0,"",VLOOKUP($G197,Data!$G$3:$BA$2935,5,FALSE))</f>
        <v>10.75</v>
      </c>
      <c r="M197" s="52">
        <f>IF($H197=0,"",VLOOKUP($G197,Data!$G$3:$BA$2935,6,FALSE))</f>
        <v>10.75</v>
      </c>
      <c r="N197" s="52">
        <f>IF($H197=0,"",VLOOKUP($G197,Data!$G$3:$BA$2935,7,FALSE))</f>
        <v>5</v>
      </c>
      <c r="O197" s="52">
        <f>IF($H197=0,"",VLOOKUP($G197,Data!$G$3:$BA$2935,8,FALSE))</f>
        <v>-0.87</v>
      </c>
      <c r="P197" s="52">
        <f>IF($H197=0,"",VLOOKUP($G197,Data!$G$3:$BA$2935,9,FALSE))</f>
        <v>0</v>
      </c>
      <c r="Q197" s="52">
        <f>IF($H197=0,"",VLOOKUP($G197,Data!$G$3:$BA$2935,10,FALSE))</f>
        <v>1</v>
      </c>
      <c r="R197" s="52">
        <f>IF($H197=0,"",VLOOKUP($G197,Data!$G$3:$BA$2935,11,FALSE))</f>
        <v>0</v>
      </c>
      <c r="S197" s="52">
        <f>IF($H197=0,"",VLOOKUP($G197,Data!$G$3:$BA$2935,12,FALSE))</f>
        <v>99</v>
      </c>
      <c r="T197" s="52">
        <f>IF($H197=0,"",VLOOKUP($G197,Data!$G$3:$BA$2935,13,FALSE))</f>
        <v>-99</v>
      </c>
      <c r="U197" s="52">
        <f>IF($H197=0,"",VLOOKUP($G197,Data!$G$3:$BA$2935,14,FALSE))</f>
        <v>0</v>
      </c>
      <c r="V197" s="52">
        <f>IF($H197=0,"",VLOOKUP($G197,Data!$G$3:$BA$2935,15,FALSE))</f>
        <v>9.3000000000000007</v>
      </c>
      <c r="W197" s="52">
        <f>IF($H197=0,"",VLOOKUP($G197,Data!$G$3:$BA$2935,16,FALSE))</f>
        <v>0</v>
      </c>
      <c r="X197" s="52">
        <f>IF($H197=0,"",VLOOKUP($G197,Data!$G$3:$BA$2935,17,FALSE))</f>
        <v>11.63</v>
      </c>
      <c r="Y197" s="52">
        <f>IF($H197=0,"",VLOOKUP($G197,Data!$G$3:$BA$2935,18,FALSE))</f>
        <v>0.113</v>
      </c>
      <c r="Z197" s="52">
        <f>IF($H197=0,"",VLOOKUP($G197,Data!$G$3:$BA$2935,19,FALSE))</f>
        <v>0.124</v>
      </c>
      <c r="AA197" s="52">
        <f>IF($H197=0,"",VLOOKUP($G197,Data!$G$3:$BA$2935,20,FALSE))</f>
        <v>0</v>
      </c>
      <c r="AB197" s="4" t="str">
        <f>IF($H197=0,"",VLOOKUP($G197,Data!$G$3:$BA$2935,21,FALSE))</f>
        <v>/</v>
      </c>
      <c r="AC197" s="4" t="str">
        <f>IF($H197=0,"",VLOOKUP($G197,Data!$G$3:$BA$2935,22,FALSE))</f>
        <v>/</v>
      </c>
      <c r="AD197" s="4" t="str">
        <f>IF($H197=0,"",VLOOKUP($G197,Data!$G$3:$BA$2935,23,FALSE))</f>
        <v/>
      </c>
      <c r="AE197" s="4" t="str">
        <f>IF($H197=0,"",VLOOKUP($G197,Data!$G$3:$BA$2935,24,FALSE))</f>
        <v/>
      </c>
      <c r="AF197" s="4" t="str">
        <f>IF($H197=0,"",VLOOKUP($G197,Data!$G$3:$BA$2935,25,FALSE))</f>
        <v/>
      </c>
      <c r="AG197" s="4" t="str">
        <f>IF($H197=0,"",VLOOKUP($G197,Data!$G$3:$BA$2935,26,FALSE))</f>
        <v/>
      </c>
      <c r="AH197" s="4" t="str">
        <f>IF($H197=0,"",VLOOKUP($G197,Data!$G$3:$BA$2935,27,FALSE))</f>
        <v/>
      </c>
      <c r="AI197" s="4" t="str">
        <f>IF($H197=0,"",VLOOKUP($G197,Data!$G$3:$BA$2935,28,FALSE))</f>
        <v/>
      </c>
      <c r="AJ197" s="4" t="str">
        <f>IF($H197=0,"",VLOOKUP($G197,Data!$G$3:$BA$2935,29,FALSE))</f>
        <v/>
      </c>
      <c r="AK197" s="4" t="str">
        <f>IF($H197=0,"",VLOOKUP($G197,Data!$G$3:$BA$2935,30,FALSE))</f>
        <v/>
      </c>
      <c r="AL197" s="4" t="str">
        <f>IF($H197=0,"",VLOOKUP($G197,Data!$G$3:$BA$2935,31,FALSE))</f>
        <v/>
      </c>
      <c r="AM197" s="4" t="str">
        <f>IF($H197=0,"",VLOOKUP($G197,Data!$G$3:$BA$2935,32,FALSE))</f>
        <v/>
      </c>
      <c r="AN197" s="4" t="str">
        <f>IF($H197=0,"",VLOOKUP($G197,Data!$G$3:$BA$2935,33,FALSE))</f>
        <v/>
      </c>
      <c r="AO197" s="4" t="str">
        <f>IF($H197=0,"",VLOOKUP($G197,Data!$G$3:$BA$2935,34,FALSE))</f>
        <v/>
      </c>
      <c r="AP197" s="4" t="str">
        <f>IF($H197=0,"",VLOOKUP($G197,Data!$G$3:$BA$2935,35,FALSE))</f>
        <v/>
      </c>
      <c r="AQ197" s="4" t="str">
        <f>IF($H197=0,"",VLOOKUP($G197,Data!$G$3:$BA$2935,36,FALSE))</f>
        <v/>
      </c>
      <c r="AR197" s="4" t="str">
        <f>IF($H197=0,"",VLOOKUP($G197,Data!$G$3:$BA$2935,37,FALSE))</f>
        <v/>
      </c>
      <c r="AS197" s="4" t="str">
        <f>IF($H197=0,"",VLOOKUP($G197,Data!$G$3:$BA$2935,38,FALSE))</f>
        <v/>
      </c>
      <c r="AT197" s="4" t="str">
        <f>IF($H197=0,"",VLOOKUP($G197,Data!$G$3:$BA$2935,39,FALSE))</f>
        <v/>
      </c>
    </row>
    <row r="198" spans="1:46" x14ac:dyDescent="0.3">
      <c r="A198" s="4">
        <f>PSSE!A207</f>
        <v>937001</v>
      </c>
      <c r="B198" s="4" t="str">
        <f>PSSE!B207</f>
        <v>BANVE_H1</v>
      </c>
      <c r="C198" s="4">
        <f>PSSE!D207</f>
        <v>13.8</v>
      </c>
      <c r="D198" s="52">
        <f>PSSE!E207</f>
        <v>165</v>
      </c>
      <c r="E198" s="52" t="str">
        <f>PSSE!F207</f>
        <v>TD</v>
      </c>
      <c r="F198" s="52">
        <f>PSSE!G207</f>
        <v>1</v>
      </c>
      <c r="G198" s="52" t="str">
        <f t="shared" si="4"/>
        <v>AVR13.8165TD1</v>
      </c>
      <c r="H198" s="52">
        <f>COUNTIF(Data!$G$3:$BA$2935,AVR!$G198)</f>
        <v>1</v>
      </c>
      <c r="I198" s="52" t="str">
        <f>IF($H198=0,"",VLOOKUP($G198,Data!$G$3:$BA$2935,2,FALSE))</f>
        <v>'ESST4B'</v>
      </c>
      <c r="J198" s="52">
        <f>PSSE!C207</f>
        <v>2</v>
      </c>
      <c r="K198" s="52">
        <f>IF($H198=0,"",VLOOKUP($G198,Data!$G$3:$BA$2935,4,FALSE))</f>
        <v>0</v>
      </c>
      <c r="L198" s="52">
        <f>IF($H198=0,"",VLOOKUP($G198,Data!$G$3:$BA$2935,5,FALSE))</f>
        <v>10.75</v>
      </c>
      <c r="M198" s="52">
        <f>IF($H198=0,"",VLOOKUP($G198,Data!$G$3:$BA$2935,6,FALSE))</f>
        <v>10.75</v>
      </c>
      <c r="N198" s="52">
        <f>IF($H198=0,"",VLOOKUP($G198,Data!$G$3:$BA$2935,7,FALSE))</f>
        <v>5</v>
      </c>
      <c r="O198" s="52">
        <f>IF($H198=0,"",VLOOKUP($G198,Data!$G$3:$BA$2935,8,FALSE))</f>
        <v>-0.87</v>
      </c>
      <c r="P198" s="52">
        <f>IF($H198=0,"",VLOOKUP($G198,Data!$G$3:$BA$2935,9,FALSE))</f>
        <v>0</v>
      </c>
      <c r="Q198" s="52">
        <f>IF($H198=0,"",VLOOKUP($G198,Data!$G$3:$BA$2935,10,FALSE))</f>
        <v>1</v>
      </c>
      <c r="R198" s="52">
        <f>IF($H198=0,"",VLOOKUP($G198,Data!$G$3:$BA$2935,11,FALSE))</f>
        <v>0</v>
      </c>
      <c r="S198" s="52">
        <f>IF($H198=0,"",VLOOKUP($G198,Data!$G$3:$BA$2935,12,FALSE))</f>
        <v>99</v>
      </c>
      <c r="T198" s="52">
        <f>IF($H198=0,"",VLOOKUP($G198,Data!$G$3:$BA$2935,13,FALSE))</f>
        <v>-99</v>
      </c>
      <c r="U198" s="52">
        <f>IF($H198=0,"",VLOOKUP($G198,Data!$G$3:$BA$2935,14,FALSE))</f>
        <v>0</v>
      </c>
      <c r="V198" s="52">
        <f>IF($H198=0,"",VLOOKUP($G198,Data!$G$3:$BA$2935,15,FALSE))</f>
        <v>9.3000000000000007</v>
      </c>
      <c r="W198" s="52">
        <f>IF($H198=0,"",VLOOKUP($G198,Data!$G$3:$BA$2935,16,FALSE))</f>
        <v>0</v>
      </c>
      <c r="X198" s="52">
        <f>IF($H198=0,"",VLOOKUP($G198,Data!$G$3:$BA$2935,17,FALSE))</f>
        <v>11.63</v>
      </c>
      <c r="Y198" s="52">
        <f>IF($H198=0,"",VLOOKUP($G198,Data!$G$3:$BA$2935,18,FALSE))</f>
        <v>0.113</v>
      </c>
      <c r="Z198" s="52">
        <f>IF($H198=0,"",VLOOKUP($G198,Data!$G$3:$BA$2935,19,FALSE))</f>
        <v>0.124</v>
      </c>
      <c r="AA198" s="52">
        <f>IF($H198=0,"",VLOOKUP($G198,Data!$G$3:$BA$2935,20,FALSE))</f>
        <v>0</v>
      </c>
      <c r="AB198" s="4" t="str">
        <f>IF($H198=0,"",VLOOKUP($G198,Data!$G$3:$BA$2935,21,FALSE))</f>
        <v>/</v>
      </c>
      <c r="AC198" s="4" t="str">
        <f>IF($H198=0,"",VLOOKUP($G198,Data!$G$3:$BA$2935,22,FALSE))</f>
        <v>/</v>
      </c>
      <c r="AD198" s="4" t="str">
        <f>IF($H198=0,"",VLOOKUP($G198,Data!$G$3:$BA$2935,23,FALSE))</f>
        <v/>
      </c>
      <c r="AE198" s="4" t="str">
        <f>IF($H198=0,"",VLOOKUP($G198,Data!$G$3:$BA$2935,24,FALSE))</f>
        <v/>
      </c>
      <c r="AF198" s="4" t="str">
        <f>IF($H198=0,"",VLOOKUP($G198,Data!$G$3:$BA$2935,25,FALSE))</f>
        <v/>
      </c>
      <c r="AG198" s="4" t="str">
        <f>IF($H198=0,"",VLOOKUP($G198,Data!$G$3:$BA$2935,26,FALSE))</f>
        <v/>
      </c>
      <c r="AH198" s="4" t="str">
        <f>IF($H198=0,"",VLOOKUP($G198,Data!$G$3:$BA$2935,27,FALSE))</f>
        <v/>
      </c>
      <c r="AI198" s="4" t="str">
        <f>IF($H198=0,"",VLOOKUP($G198,Data!$G$3:$BA$2935,28,FALSE))</f>
        <v/>
      </c>
      <c r="AJ198" s="4" t="str">
        <f>IF($H198=0,"",VLOOKUP($G198,Data!$G$3:$BA$2935,29,FALSE))</f>
        <v/>
      </c>
      <c r="AK198" s="4" t="str">
        <f>IF($H198=0,"",VLOOKUP($G198,Data!$G$3:$BA$2935,30,FALSE))</f>
        <v/>
      </c>
      <c r="AL198" s="4" t="str">
        <f>IF($H198=0,"",VLOOKUP($G198,Data!$G$3:$BA$2935,31,FALSE))</f>
        <v/>
      </c>
      <c r="AM198" s="4" t="str">
        <f>IF($H198=0,"",VLOOKUP($G198,Data!$G$3:$BA$2935,32,FALSE))</f>
        <v/>
      </c>
      <c r="AN198" s="4" t="str">
        <f>IF($H198=0,"",VLOOKUP($G198,Data!$G$3:$BA$2935,33,FALSE))</f>
        <v/>
      </c>
      <c r="AO198" s="4" t="str">
        <f>IF($H198=0,"",VLOOKUP($G198,Data!$G$3:$BA$2935,34,FALSE))</f>
        <v/>
      </c>
      <c r="AP198" s="4" t="str">
        <f>IF($H198=0,"",VLOOKUP($G198,Data!$G$3:$BA$2935,35,FALSE))</f>
        <v/>
      </c>
      <c r="AQ198" s="4" t="str">
        <f>IF($H198=0,"",VLOOKUP($G198,Data!$G$3:$BA$2935,36,FALSE))</f>
        <v/>
      </c>
      <c r="AR198" s="4" t="str">
        <f>IF($H198=0,"",VLOOKUP($G198,Data!$G$3:$BA$2935,37,FALSE))</f>
        <v/>
      </c>
      <c r="AS198" s="4" t="str">
        <f>IF($H198=0,"",VLOOKUP($G198,Data!$G$3:$BA$2935,38,FALSE))</f>
        <v/>
      </c>
      <c r="AT198" s="4" t="str">
        <f>IF($H198=0,"",VLOOKUP($G198,Data!$G$3:$BA$2935,39,FALSE))</f>
        <v/>
      </c>
    </row>
    <row r="199" spans="1:46" x14ac:dyDescent="0.3">
      <c r="A199" s="4">
        <f>PSSE!A208</f>
        <v>937002</v>
      </c>
      <c r="B199" s="4" t="str">
        <f>PSSE!B208</f>
        <v>BANVE_H2</v>
      </c>
      <c r="C199" s="4">
        <f>PSSE!D208</f>
        <v>13.8</v>
      </c>
      <c r="D199" s="52">
        <f>PSSE!E208</f>
        <v>165</v>
      </c>
      <c r="E199" s="52" t="str">
        <f>PSSE!F208</f>
        <v>TD</v>
      </c>
      <c r="F199" s="52">
        <f>PSSE!G208</f>
        <v>1</v>
      </c>
      <c r="G199" s="52" t="str">
        <f t="shared" si="4"/>
        <v>AVR13.8165TD1</v>
      </c>
      <c r="H199" s="52">
        <f>COUNTIF(Data!$G$3:$BA$2935,AVR!$G199)</f>
        <v>1</v>
      </c>
      <c r="I199" s="52" t="str">
        <f>IF($H199=0,"",VLOOKUP($G199,Data!$G$3:$BA$2935,2,FALSE))</f>
        <v>'ESST4B'</v>
      </c>
      <c r="J199" s="52">
        <f>PSSE!C208</f>
        <v>1</v>
      </c>
      <c r="K199" s="52">
        <f>IF($H199=0,"",VLOOKUP($G199,Data!$G$3:$BA$2935,4,FALSE))</f>
        <v>0</v>
      </c>
      <c r="L199" s="52">
        <f>IF($H199=0,"",VLOOKUP($G199,Data!$G$3:$BA$2935,5,FALSE))</f>
        <v>10.75</v>
      </c>
      <c r="M199" s="52">
        <f>IF($H199=0,"",VLOOKUP($G199,Data!$G$3:$BA$2935,6,FALSE))</f>
        <v>10.75</v>
      </c>
      <c r="N199" s="52">
        <f>IF($H199=0,"",VLOOKUP($G199,Data!$G$3:$BA$2935,7,FALSE))</f>
        <v>5</v>
      </c>
      <c r="O199" s="52">
        <f>IF($H199=0,"",VLOOKUP($G199,Data!$G$3:$BA$2935,8,FALSE))</f>
        <v>-0.87</v>
      </c>
      <c r="P199" s="52">
        <f>IF($H199=0,"",VLOOKUP($G199,Data!$G$3:$BA$2935,9,FALSE))</f>
        <v>0</v>
      </c>
      <c r="Q199" s="52">
        <f>IF($H199=0,"",VLOOKUP($G199,Data!$G$3:$BA$2935,10,FALSE))</f>
        <v>1</v>
      </c>
      <c r="R199" s="52">
        <f>IF($H199=0,"",VLOOKUP($G199,Data!$G$3:$BA$2935,11,FALSE))</f>
        <v>0</v>
      </c>
      <c r="S199" s="52">
        <f>IF($H199=0,"",VLOOKUP($G199,Data!$G$3:$BA$2935,12,FALSE))</f>
        <v>99</v>
      </c>
      <c r="T199" s="52">
        <f>IF($H199=0,"",VLOOKUP($G199,Data!$G$3:$BA$2935,13,FALSE))</f>
        <v>-99</v>
      </c>
      <c r="U199" s="52">
        <f>IF($H199=0,"",VLOOKUP($G199,Data!$G$3:$BA$2935,14,FALSE))</f>
        <v>0</v>
      </c>
      <c r="V199" s="52">
        <f>IF($H199=0,"",VLOOKUP($G199,Data!$G$3:$BA$2935,15,FALSE))</f>
        <v>9.3000000000000007</v>
      </c>
      <c r="W199" s="52">
        <f>IF($H199=0,"",VLOOKUP($G199,Data!$G$3:$BA$2935,16,FALSE))</f>
        <v>0</v>
      </c>
      <c r="X199" s="52">
        <f>IF($H199=0,"",VLOOKUP($G199,Data!$G$3:$BA$2935,17,FALSE))</f>
        <v>11.63</v>
      </c>
      <c r="Y199" s="52">
        <f>IF($H199=0,"",VLOOKUP($G199,Data!$G$3:$BA$2935,18,FALSE))</f>
        <v>0.113</v>
      </c>
      <c r="Z199" s="52">
        <f>IF($H199=0,"",VLOOKUP($G199,Data!$G$3:$BA$2935,19,FALSE))</f>
        <v>0.124</v>
      </c>
      <c r="AA199" s="52">
        <f>IF($H199=0,"",VLOOKUP($G199,Data!$G$3:$BA$2935,20,FALSE))</f>
        <v>0</v>
      </c>
      <c r="AB199" s="4" t="str">
        <f>IF($H199=0,"",VLOOKUP($G199,Data!$G$3:$BA$2935,21,FALSE))</f>
        <v>/</v>
      </c>
      <c r="AC199" s="4" t="str">
        <f>IF($H199=0,"",VLOOKUP($G199,Data!$G$3:$BA$2935,22,FALSE))</f>
        <v>/</v>
      </c>
      <c r="AD199" s="4" t="str">
        <f>IF($H199=0,"",VLOOKUP($G199,Data!$G$3:$BA$2935,23,FALSE))</f>
        <v/>
      </c>
      <c r="AE199" s="4" t="str">
        <f>IF($H199=0,"",VLOOKUP($G199,Data!$G$3:$BA$2935,24,FALSE))</f>
        <v/>
      </c>
      <c r="AF199" s="4" t="str">
        <f>IF($H199=0,"",VLOOKUP($G199,Data!$G$3:$BA$2935,25,FALSE))</f>
        <v/>
      </c>
      <c r="AG199" s="4" t="str">
        <f>IF($H199=0,"",VLOOKUP($G199,Data!$G$3:$BA$2935,26,FALSE))</f>
        <v/>
      </c>
      <c r="AH199" s="4" t="str">
        <f>IF($H199=0,"",VLOOKUP($G199,Data!$G$3:$BA$2935,27,FALSE))</f>
        <v/>
      </c>
      <c r="AI199" s="4" t="str">
        <f>IF($H199=0,"",VLOOKUP($G199,Data!$G$3:$BA$2935,28,FALSE))</f>
        <v/>
      </c>
      <c r="AJ199" s="4" t="str">
        <f>IF($H199=0,"",VLOOKUP($G199,Data!$G$3:$BA$2935,29,FALSE))</f>
        <v/>
      </c>
      <c r="AK199" s="4" t="str">
        <f>IF($H199=0,"",VLOOKUP($G199,Data!$G$3:$BA$2935,30,FALSE))</f>
        <v/>
      </c>
      <c r="AL199" s="4" t="str">
        <f>IF($H199=0,"",VLOOKUP($G199,Data!$G$3:$BA$2935,31,FALSE))</f>
        <v/>
      </c>
      <c r="AM199" s="4" t="str">
        <f>IF($H199=0,"",VLOOKUP($G199,Data!$G$3:$BA$2935,32,FALSE))</f>
        <v/>
      </c>
      <c r="AN199" s="4" t="str">
        <f>IF($H199=0,"",VLOOKUP($G199,Data!$G$3:$BA$2935,33,FALSE))</f>
        <v/>
      </c>
      <c r="AO199" s="4" t="str">
        <f>IF($H199=0,"",VLOOKUP($G199,Data!$G$3:$BA$2935,34,FALSE))</f>
        <v/>
      </c>
      <c r="AP199" s="4" t="str">
        <f>IF($H199=0,"",VLOOKUP($G199,Data!$G$3:$BA$2935,35,FALSE))</f>
        <v/>
      </c>
      <c r="AQ199" s="4" t="str">
        <f>IF($H199=0,"",VLOOKUP($G199,Data!$G$3:$BA$2935,36,FALSE))</f>
        <v/>
      </c>
      <c r="AR199" s="4" t="str">
        <f>IF($H199=0,"",VLOOKUP($G199,Data!$G$3:$BA$2935,37,FALSE))</f>
        <v/>
      </c>
      <c r="AS199" s="4" t="str">
        <f>IF($H199=0,"",VLOOKUP($G199,Data!$G$3:$BA$2935,38,FALSE))</f>
        <v/>
      </c>
      <c r="AT199" s="4" t="str">
        <f>IF($H199=0,"",VLOOKUP($G199,Data!$G$3:$BA$2935,39,FALSE))</f>
        <v/>
      </c>
    </row>
    <row r="200" spans="1:46" x14ac:dyDescent="0.3">
      <c r="A200" s="4">
        <f>PSSE!A209</f>
        <v>937011</v>
      </c>
      <c r="B200" s="4" t="str">
        <f>PSSE!B209</f>
        <v>NHANHAC_H1</v>
      </c>
      <c r="C200" s="4">
        <f>PSSE!D209</f>
        <v>10.5</v>
      </c>
      <c r="D200" s="52">
        <f>PSSE!E209</f>
        <v>55</v>
      </c>
      <c r="E200" s="52" t="str">
        <f>PSSE!F209</f>
        <v>TD</v>
      </c>
      <c r="F200" s="52">
        <f>PSSE!G209</f>
        <v>1</v>
      </c>
      <c r="G200" s="52" t="str">
        <f t="shared" si="4"/>
        <v>AVR10.555TD1</v>
      </c>
      <c r="H200" s="52">
        <f>COUNTIF(Data!$G$3:$BA$2935,AVR!$G200)</f>
        <v>1</v>
      </c>
      <c r="I200" s="52" t="str">
        <f>IF($H200=0,"",VLOOKUP($G200,Data!$G$3:$BA$2935,2,FALSE))</f>
        <v>'ESST4B'</v>
      </c>
      <c r="J200" s="52">
        <f>PSSE!C209</f>
        <v>1</v>
      </c>
      <c r="K200" s="52">
        <f>IF($H200=0,"",VLOOKUP($G200,Data!$G$3:$BA$2935,4,FALSE))</f>
        <v>0</v>
      </c>
      <c r="L200" s="52">
        <f>IF($H200=0,"",VLOOKUP($G200,Data!$G$3:$BA$2935,5,FALSE))</f>
        <v>10.75</v>
      </c>
      <c r="M200" s="52">
        <f>IF($H200=0,"",VLOOKUP($G200,Data!$G$3:$BA$2935,6,FALSE))</f>
        <v>10.75</v>
      </c>
      <c r="N200" s="52">
        <f>IF($H200=0,"",VLOOKUP($G200,Data!$G$3:$BA$2935,7,FALSE))</f>
        <v>5</v>
      </c>
      <c r="O200" s="52">
        <f>IF($H200=0,"",VLOOKUP($G200,Data!$G$3:$BA$2935,8,FALSE))</f>
        <v>-0.87</v>
      </c>
      <c r="P200" s="52">
        <f>IF($H200=0,"",VLOOKUP($G200,Data!$G$3:$BA$2935,9,FALSE))</f>
        <v>0</v>
      </c>
      <c r="Q200" s="52">
        <f>IF($H200=0,"",VLOOKUP($G200,Data!$G$3:$BA$2935,10,FALSE))</f>
        <v>1</v>
      </c>
      <c r="R200" s="52">
        <f>IF($H200=0,"",VLOOKUP($G200,Data!$G$3:$BA$2935,11,FALSE))</f>
        <v>0</v>
      </c>
      <c r="S200" s="52">
        <f>IF($H200=0,"",VLOOKUP($G200,Data!$G$3:$BA$2935,12,FALSE))</f>
        <v>99</v>
      </c>
      <c r="T200" s="52">
        <f>IF($H200=0,"",VLOOKUP($G200,Data!$G$3:$BA$2935,13,FALSE))</f>
        <v>-99</v>
      </c>
      <c r="U200" s="52">
        <f>IF($H200=0,"",VLOOKUP($G200,Data!$G$3:$BA$2935,14,FALSE))</f>
        <v>0</v>
      </c>
      <c r="V200" s="52">
        <f>IF($H200=0,"",VLOOKUP($G200,Data!$G$3:$BA$2935,15,FALSE))</f>
        <v>9.3000000000000007</v>
      </c>
      <c r="W200" s="52">
        <f>IF($H200=0,"",VLOOKUP($G200,Data!$G$3:$BA$2935,16,FALSE))</f>
        <v>0</v>
      </c>
      <c r="X200" s="52">
        <f>IF($H200=0,"",VLOOKUP($G200,Data!$G$3:$BA$2935,17,FALSE))</f>
        <v>11.63</v>
      </c>
      <c r="Y200" s="52">
        <f>IF($H200=0,"",VLOOKUP($G200,Data!$G$3:$BA$2935,18,FALSE))</f>
        <v>0.113</v>
      </c>
      <c r="Z200" s="52">
        <f>IF($H200=0,"",VLOOKUP($G200,Data!$G$3:$BA$2935,19,FALSE))</f>
        <v>0.124</v>
      </c>
      <c r="AA200" s="52">
        <f>IF($H200=0,"",VLOOKUP($G200,Data!$G$3:$BA$2935,20,FALSE))</f>
        <v>0</v>
      </c>
      <c r="AB200" s="4" t="str">
        <f>IF($H200=0,"",VLOOKUP($G200,Data!$G$3:$BA$2935,21,FALSE))</f>
        <v>/</v>
      </c>
      <c r="AC200" s="4" t="str">
        <f>IF($H200=0,"",VLOOKUP($G200,Data!$G$3:$BA$2935,22,FALSE))</f>
        <v>/</v>
      </c>
      <c r="AD200" s="4" t="str">
        <f>IF($H200=0,"",VLOOKUP($G200,Data!$G$3:$BA$2935,23,FALSE))</f>
        <v/>
      </c>
      <c r="AE200" s="4" t="str">
        <f>IF($H200=0,"",VLOOKUP($G200,Data!$G$3:$BA$2935,24,FALSE))</f>
        <v/>
      </c>
      <c r="AF200" s="4" t="str">
        <f>IF($H200=0,"",VLOOKUP($G200,Data!$G$3:$BA$2935,25,FALSE))</f>
        <v/>
      </c>
      <c r="AG200" s="4" t="str">
        <f>IF($H200=0,"",VLOOKUP($G200,Data!$G$3:$BA$2935,26,FALSE))</f>
        <v/>
      </c>
      <c r="AH200" s="4" t="str">
        <f>IF($H200=0,"",VLOOKUP($G200,Data!$G$3:$BA$2935,27,FALSE))</f>
        <v/>
      </c>
      <c r="AI200" s="4" t="str">
        <f>IF($H200=0,"",VLOOKUP($G200,Data!$G$3:$BA$2935,28,FALSE))</f>
        <v/>
      </c>
      <c r="AJ200" s="4" t="str">
        <f>IF($H200=0,"",VLOOKUP($G200,Data!$G$3:$BA$2935,29,FALSE))</f>
        <v/>
      </c>
      <c r="AK200" s="4" t="str">
        <f>IF($H200=0,"",VLOOKUP($G200,Data!$G$3:$BA$2935,30,FALSE))</f>
        <v/>
      </c>
      <c r="AL200" s="4" t="str">
        <f>IF($H200=0,"",VLOOKUP($G200,Data!$G$3:$BA$2935,31,FALSE))</f>
        <v/>
      </c>
      <c r="AM200" s="4" t="str">
        <f>IF($H200=0,"",VLOOKUP($G200,Data!$G$3:$BA$2935,32,FALSE))</f>
        <v/>
      </c>
      <c r="AN200" s="4" t="str">
        <f>IF($H200=0,"",VLOOKUP($G200,Data!$G$3:$BA$2935,33,FALSE))</f>
        <v/>
      </c>
      <c r="AO200" s="4" t="str">
        <f>IF($H200=0,"",VLOOKUP($G200,Data!$G$3:$BA$2935,34,FALSE))</f>
        <v/>
      </c>
      <c r="AP200" s="4" t="str">
        <f>IF($H200=0,"",VLOOKUP($G200,Data!$G$3:$BA$2935,35,FALSE))</f>
        <v/>
      </c>
      <c r="AQ200" s="4" t="str">
        <f>IF($H200=0,"",VLOOKUP($G200,Data!$G$3:$BA$2935,36,FALSE))</f>
        <v/>
      </c>
      <c r="AR200" s="4" t="str">
        <f>IF($H200=0,"",VLOOKUP($G200,Data!$G$3:$BA$2935,37,FALSE))</f>
        <v/>
      </c>
      <c r="AS200" s="4" t="str">
        <f>IF($H200=0,"",VLOOKUP($G200,Data!$G$3:$BA$2935,38,FALSE))</f>
        <v/>
      </c>
      <c r="AT200" s="4" t="str">
        <f>IF($H200=0,"",VLOOKUP($G200,Data!$G$3:$BA$2935,39,FALSE))</f>
        <v/>
      </c>
    </row>
    <row r="201" spans="1:46" x14ac:dyDescent="0.3">
      <c r="A201" s="4">
        <f>PSSE!A210</f>
        <v>937021</v>
      </c>
      <c r="B201" s="4" t="str">
        <f>PSSE!B210</f>
        <v>KHEBO_H1</v>
      </c>
      <c r="C201" s="4">
        <f>PSSE!D210</f>
        <v>13.8</v>
      </c>
      <c r="D201" s="52">
        <f>PSSE!E210</f>
        <v>110</v>
      </c>
      <c r="E201" s="52" t="str">
        <f>PSSE!F210</f>
        <v>TD</v>
      </c>
      <c r="F201" s="52">
        <f>PSSE!G210</f>
        <v>1</v>
      </c>
      <c r="G201" s="52" t="str">
        <f t="shared" si="4"/>
        <v>AVR13.8110TD1</v>
      </c>
      <c r="H201" s="52">
        <f>COUNTIF(Data!$G$3:$BA$2935,AVR!$G201)</f>
        <v>1</v>
      </c>
      <c r="I201" s="52" t="str">
        <f>IF($H201=0,"",VLOOKUP($G201,Data!$G$3:$BA$2935,2,FALSE))</f>
        <v>'ESST4B'</v>
      </c>
      <c r="J201" s="52">
        <f>PSSE!C210</f>
        <v>1</v>
      </c>
      <c r="K201" s="52">
        <f>IF($H201=0,"",VLOOKUP($G201,Data!$G$3:$BA$2935,4,FALSE))</f>
        <v>0</v>
      </c>
      <c r="L201" s="52">
        <f>IF($H201=0,"",VLOOKUP($G201,Data!$G$3:$BA$2935,5,FALSE))</f>
        <v>10.75</v>
      </c>
      <c r="M201" s="52">
        <f>IF($H201=0,"",VLOOKUP($G201,Data!$G$3:$BA$2935,6,FALSE))</f>
        <v>10.75</v>
      </c>
      <c r="N201" s="52">
        <f>IF($H201=0,"",VLOOKUP($G201,Data!$G$3:$BA$2935,7,FALSE))</f>
        <v>5</v>
      </c>
      <c r="O201" s="52">
        <f>IF($H201=0,"",VLOOKUP($G201,Data!$G$3:$BA$2935,8,FALSE))</f>
        <v>-0.87</v>
      </c>
      <c r="P201" s="52">
        <f>IF($H201=0,"",VLOOKUP($G201,Data!$G$3:$BA$2935,9,FALSE))</f>
        <v>0</v>
      </c>
      <c r="Q201" s="52">
        <f>IF($H201=0,"",VLOOKUP($G201,Data!$G$3:$BA$2935,10,FALSE))</f>
        <v>1</v>
      </c>
      <c r="R201" s="52">
        <f>IF($H201=0,"",VLOOKUP($G201,Data!$G$3:$BA$2935,11,FALSE))</f>
        <v>0</v>
      </c>
      <c r="S201" s="52">
        <f>IF($H201=0,"",VLOOKUP($G201,Data!$G$3:$BA$2935,12,FALSE))</f>
        <v>99</v>
      </c>
      <c r="T201" s="52">
        <f>IF($H201=0,"",VLOOKUP($G201,Data!$G$3:$BA$2935,13,FALSE))</f>
        <v>-99</v>
      </c>
      <c r="U201" s="52">
        <f>IF($H201=0,"",VLOOKUP($G201,Data!$G$3:$BA$2935,14,FALSE))</f>
        <v>0</v>
      </c>
      <c r="V201" s="52">
        <f>IF($H201=0,"",VLOOKUP($G201,Data!$G$3:$BA$2935,15,FALSE))</f>
        <v>9.3000000000000007</v>
      </c>
      <c r="W201" s="52">
        <f>IF($H201=0,"",VLOOKUP($G201,Data!$G$3:$BA$2935,16,FALSE))</f>
        <v>0</v>
      </c>
      <c r="X201" s="52">
        <f>IF($H201=0,"",VLOOKUP($G201,Data!$G$3:$BA$2935,17,FALSE))</f>
        <v>11.63</v>
      </c>
      <c r="Y201" s="52">
        <f>IF($H201=0,"",VLOOKUP($G201,Data!$G$3:$BA$2935,18,FALSE))</f>
        <v>0.113</v>
      </c>
      <c r="Z201" s="52">
        <f>IF($H201=0,"",VLOOKUP($G201,Data!$G$3:$BA$2935,19,FALSE))</f>
        <v>0.124</v>
      </c>
      <c r="AA201" s="52">
        <f>IF($H201=0,"",VLOOKUP($G201,Data!$G$3:$BA$2935,20,FALSE))</f>
        <v>0</v>
      </c>
      <c r="AB201" s="4" t="str">
        <f>IF($H201=0,"",VLOOKUP($G201,Data!$G$3:$BA$2935,21,FALSE))</f>
        <v>/</v>
      </c>
      <c r="AC201" s="4" t="str">
        <f>IF($H201=0,"",VLOOKUP($G201,Data!$G$3:$BA$2935,22,FALSE))</f>
        <v>/</v>
      </c>
      <c r="AD201" s="4" t="str">
        <f>IF($H201=0,"",VLOOKUP($G201,Data!$G$3:$BA$2935,23,FALSE))</f>
        <v/>
      </c>
      <c r="AE201" s="4" t="str">
        <f>IF($H201=0,"",VLOOKUP($G201,Data!$G$3:$BA$2935,24,FALSE))</f>
        <v/>
      </c>
      <c r="AF201" s="4" t="str">
        <f>IF($H201=0,"",VLOOKUP($G201,Data!$G$3:$BA$2935,25,FALSE))</f>
        <v/>
      </c>
      <c r="AG201" s="4" t="str">
        <f>IF($H201=0,"",VLOOKUP($G201,Data!$G$3:$BA$2935,26,FALSE))</f>
        <v/>
      </c>
      <c r="AH201" s="4" t="str">
        <f>IF($H201=0,"",VLOOKUP($G201,Data!$G$3:$BA$2935,27,FALSE))</f>
        <v/>
      </c>
      <c r="AI201" s="4" t="str">
        <f>IF($H201=0,"",VLOOKUP($G201,Data!$G$3:$BA$2935,28,FALSE))</f>
        <v/>
      </c>
      <c r="AJ201" s="4" t="str">
        <f>IF($H201=0,"",VLOOKUP($G201,Data!$G$3:$BA$2935,29,FALSE))</f>
        <v/>
      </c>
      <c r="AK201" s="4" t="str">
        <f>IF($H201=0,"",VLOOKUP($G201,Data!$G$3:$BA$2935,30,FALSE))</f>
        <v/>
      </c>
      <c r="AL201" s="4" t="str">
        <f>IF($H201=0,"",VLOOKUP($G201,Data!$G$3:$BA$2935,31,FALSE))</f>
        <v/>
      </c>
      <c r="AM201" s="4" t="str">
        <f>IF($H201=0,"",VLOOKUP($G201,Data!$G$3:$BA$2935,32,FALSE))</f>
        <v/>
      </c>
      <c r="AN201" s="4" t="str">
        <f>IF($H201=0,"",VLOOKUP($G201,Data!$G$3:$BA$2935,33,FALSE))</f>
        <v/>
      </c>
      <c r="AO201" s="4" t="str">
        <f>IF($H201=0,"",VLOOKUP($G201,Data!$G$3:$BA$2935,34,FALSE))</f>
        <v/>
      </c>
      <c r="AP201" s="4" t="str">
        <f>IF($H201=0,"",VLOOKUP($G201,Data!$G$3:$BA$2935,35,FALSE))</f>
        <v/>
      </c>
      <c r="AQ201" s="4" t="str">
        <f>IF($H201=0,"",VLOOKUP($G201,Data!$G$3:$BA$2935,36,FALSE))</f>
        <v/>
      </c>
      <c r="AR201" s="4" t="str">
        <f>IF($H201=0,"",VLOOKUP($G201,Data!$G$3:$BA$2935,37,FALSE))</f>
        <v/>
      </c>
      <c r="AS201" s="4" t="str">
        <f>IF($H201=0,"",VLOOKUP($G201,Data!$G$3:$BA$2935,38,FALSE))</f>
        <v/>
      </c>
      <c r="AT201" s="4" t="str">
        <f>IF($H201=0,"",VLOOKUP($G201,Data!$G$3:$BA$2935,39,FALSE))</f>
        <v/>
      </c>
    </row>
    <row r="202" spans="1:46" x14ac:dyDescent="0.3">
      <c r="A202" s="4">
        <f>PSSE!A211</f>
        <v>937031</v>
      </c>
      <c r="B202" s="4" t="str">
        <f>PSSE!B211</f>
        <v>NAMMO_H1</v>
      </c>
      <c r="C202" s="4">
        <f>PSSE!D211</f>
        <v>13.8</v>
      </c>
      <c r="D202" s="52">
        <f>PSSE!E211</f>
        <v>110</v>
      </c>
      <c r="E202" s="52" t="str">
        <f>PSSE!F211</f>
        <v>TD</v>
      </c>
      <c r="F202" s="52">
        <f>PSSE!G211</f>
        <v>1</v>
      </c>
      <c r="G202" s="52" t="str">
        <f t="shared" si="4"/>
        <v>AVR13.8110TD1</v>
      </c>
      <c r="H202" s="52">
        <f>COUNTIF(Data!$G$3:$BA$2935,AVR!$G202)</f>
        <v>1</v>
      </c>
      <c r="I202" s="52" t="str">
        <f>IF($H202=0,"",VLOOKUP($G202,Data!$G$3:$BA$2935,2,FALSE))</f>
        <v>'ESST4B'</v>
      </c>
      <c r="J202" s="52">
        <f>PSSE!C211</f>
        <v>1</v>
      </c>
      <c r="K202" s="52">
        <f>IF($H202=0,"",VLOOKUP($G202,Data!$G$3:$BA$2935,4,FALSE))</f>
        <v>0</v>
      </c>
      <c r="L202" s="52">
        <f>IF($H202=0,"",VLOOKUP($G202,Data!$G$3:$BA$2935,5,FALSE))</f>
        <v>10.75</v>
      </c>
      <c r="M202" s="52">
        <f>IF($H202=0,"",VLOOKUP($G202,Data!$G$3:$BA$2935,6,FALSE))</f>
        <v>10.75</v>
      </c>
      <c r="N202" s="52">
        <f>IF($H202=0,"",VLOOKUP($G202,Data!$G$3:$BA$2935,7,FALSE))</f>
        <v>5</v>
      </c>
      <c r="O202" s="52">
        <f>IF($H202=0,"",VLOOKUP($G202,Data!$G$3:$BA$2935,8,FALSE))</f>
        <v>-0.87</v>
      </c>
      <c r="P202" s="52">
        <f>IF($H202=0,"",VLOOKUP($G202,Data!$G$3:$BA$2935,9,FALSE))</f>
        <v>0</v>
      </c>
      <c r="Q202" s="52">
        <f>IF($H202=0,"",VLOOKUP($G202,Data!$G$3:$BA$2935,10,FALSE))</f>
        <v>1</v>
      </c>
      <c r="R202" s="52">
        <f>IF($H202=0,"",VLOOKUP($G202,Data!$G$3:$BA$2935,11,FALSE))</f>
        <v>0</v>
      </c>
      <c r="S202" s="52">
        <f>IF($H202=0,"",VLOOKUP($G202,Data!$G$3:$BA$2935,12,FALSE))</f>
        <v>99</v>
      </c>
      <c r="T202" s="52">
        <f>IF($H202=0,"",VLOOKUP($G202,Data!$G$3:$BA$2935,13,FALSE))</f>
        <v>-99</v>
      </c>
      <c r="U202" s="52">
        <f>IF($H202=0,"",VLOOKUP($G202,Data!$G$3:$BA$2935,14,FALSE))</f>
        <v>0</v>
      </c>
      <c r="V202" s="52">
        <f>IF($H202=0,"",VLOOKUP($G202,Data!$G$3:$BA$2935,15,FALSE))</f>
        <v>9.3000000000000007</v>
      </c>
      <c r="W202" s="52">
        <f>IF($H202=0,"",VLOOKUP($G202,Data!$G$3:$BA$2935,16,FALSE))</f>
        <v>0</v>
      </c>
      <c r="X202" s="52">
        <f>IF($H202=0,"",VLOOKUP($G202,Data!$G$3:$BA$2935,17,FALSE))</f>
        <v>11.63</v>
      </c>
      <c r="Y202" s="52">
        <f>IF($H202=0,"",VLOOKUP($G202,Data!$G$3:$BA$2935,18,FALSE))</f>
        <v>0.113</v>
      </c>
      <c r="Z202" s="52">
        <f>IF($H202=0,"",VLOOKUP($G202,Data!$G$3:$BA$2935,19,FALSE))</f>
        <v>0.124</v>
      </c>
      <c r="AA202" s="52">
        <f>IF($H202=0,"",VLOOKUP($G202,Data!$G$3:$BA$2935,20,FALSE))</f>
        <v>0</v>
      </c>
      <c r="AB202" s="4" t="str">
        <f>IF($H202=0,"",VLOOKUP($G202,Data!$G$3:$BA$2935,21,FALSE))</f>
        <v>/</v>
      </c>
      <c r="AC202" s="4" t="str">
        <f>IF($H202=0,"",VLOOKUP($G202,Data!$G$3:$BA$2935,22,FALSE))</f>
        <v>/</v>
      </c>
      <c r="AD202" s="4" t="str">
        <f>IF($H202=0,"",VLOOKUP($G202,Data!$G$3:$BA$2935,23,FALSE))</f>
        <v/>
      </c>
      <c r="AE202" s="4" t="str">
        <f>IF($H202=0,"",VLOOKUP($G202,Data!$G$3:$BA$2935,24,FALSE))</f>
        <v/>
      </c>
      <c r="AF202" s="4" t="str">
        <f>IF($H202=0,"",VLOOKUP($G202,Data!$G$3:$BA$2935,25,FALSE))</f>
        <v/>
      </c>
      <c r="AG202" s="4" t="str">
        <f>IF($H202=0,"",VLOOKUP($G202,Data!$G$3:$BA$2935,26,FALSE))</f>
        <v/>
      </c>
      <c r="AH202" s="4" t="str">
        <f>IF($H202=0,"",VLOOKUP($G202,Data!$G$3:$BA$2935,27,FALSE))</f>
        <v/>
      </c>
      <c r="AI202" s="4" t="str">
        <f>IF($H202=0,"",VLOOKUP($G202,Data!$G$3:$BA$2935,28,FALSE))</f>
        <v/>
      </c>
      <c r="AJ202" s="4" t="str">
        <f>IF($H202=0,"",VLOOKUP($G202,Data!$G$3:$BA$2935,29,FALSE))</f>
        <v/>
      </c>
      <c r="AK202" s="4" t="str">
        <f>IF($H202=0,"",VLOOKUP($G202,Data!$G$3:$BA$2935,30,FALSE))</f>
        <v/>
      </c>
      <c r="AL202" s="4" t="str">
        <f>IF($H202=0,"",VLOOKUP($G202,Data!$G$3:$BA$2935,31,FALSE))</f>
        <v/>
      </c>
      <c r="AM202" s="4" t="str">
        <f>IF($H202=0,"",VLOOKUP($G202,Data!$G$3:$BA$2935,32,FALSE))</f>
        <v/>
      </c>
      <c r="AN202" s="4" t="str">
        <f>IF($H202=0,"",VLOOKUP($G202,Data!$G$3:$BA$2935,33,FALSE))</f>
        <v/>
      </c>
      <c r="AO202" s="4" t="str">
        <f>IF($H202=0,"",VLOOKUP($G202,Data!$G$3:$BA$2935,34,FALSE))</f>
        <v/>
      </c>
      <c r="AP202" s="4" t="str">
        <f>IF($H202=0,"",VLOOKUP($G202,Data!$G$3:$BA$2935,35,FALSE))</f>
        <v/>
      </c>
      <c r="AQ202" s="4" t="str">
        <f>IF($H202=0,"",VLOOKUP($G202,Data!$G$3:$BA$2935,36,FALSE))</f>
        <v/>
      </c>
      <c r="AR202" s="4" t="str">
        <f>IF($H202=0,"",VLOOKUP($G202,Data!$G$3:$BA$2935,37,FALSE))</f>
        <v/>
      </c>
      <c r="AS202" s="4" t="str">
        <f>IF($H202=0,"",VLOOKUP($G202,Data!$G$3:$BA$2935,38,FALSE))</f>
        <v/>
      </c>
      <c r="AT202" s="4" t="str">
        <f>IF($H202=0,"",VLOOKUP($G202,Data!$G$3:$BA$2935,39,FALSE))</f>
        <v/>
      </c>
    </row>
    <row r="203" spans="1:46" x14ac:dyDescent="0.3">
      <c r="A203" s="4">
        <f>PSSE!A212</f>
        <v>937035</v>
      </c>
      <c r="B203" s="4" t="str">
        <f>PSSE!B212</f>
        <v>NAMMO1_H1</v>
      </c>
      <c r="C203" s="4">
        <f>PSSE!D212</f>
        <v>13.8</v>
      </c>
      <c r="D203" s="52">
        <f>PSSE!E212</f>
        <v>75</v>
      </c>
      <c r="E203" s="52" t="str">
        <f>PSSE!F212</f>
        <v>TD</v>
      </c>
      <c r="F203" s="52">
        <f>PSSE!G212</f>
        <v>1</v>
      </c>
      <c r="G203" s="52" t="str">
        <f t="shared" si="4"/>
        <v>AVR13.875TD1</v>
      </c>
      <c r="H203" s="52">
        <f>COUNTIF(Data!$G$3:$BA$2935,AVR!$G203)</f>
        <v>1</v>
      </c>
      <c r="I203" s="52" t="str">
        <f>IF($H203=0,"",VLOOKUP($G203,Data!$G$3:$BA$2935,2,FALSE))</f>
        <v>'ESST4B'</v>
      </c>
      <c r="J203" s="52">
        <f>PSSE!C212</f>
        <v>1</v>
      </c>
      <c r="K203" s="52">
        <f>IF($H203=0,"",VLOOKUP($G203,Data!$G$3:$BA$2935,4,FALSE))</f>
        <v>0</v>
      </c>
      <c r="L203" s="52">
        <f>IF($H203=0,"",VLOOKUP($G203,Data!$G$3:$BA$2935,5,FALSE))</f>
        <v>10.75</v>
      </c>
      <c r="M203" s="52">
        <f>IF($H203=0,"",VLOOKUP($G203,Data!$G$3:$BA$2935,6,FALSE))</f>
        <v>10.75</v>
      </c>
      <c r="N203" s="52">
        <f>IF($H203=0,"",VLOOKUP($G203,Data!$G$3:$BA$2935,7,FALSE))</f>
        <v>5</v>
      </c>
      <c r="O203" s="52">
        <f>IF($H203=0,"",VLOOKUP($G203,Data!$G$3:$BA$2935,8,FALSE))</f>
        <v>-0.87</v>
      </c>
      <c r="P203" s="52">
        <f>IF($H203=0,"",VLOOKUP($G203,Data!$G$3:$BA$2935,9,FALSE))</f>
        <v>0</v>
      </c>
      <c r="Q203" s="52">
        <f>IF($H203=0,"",VLOOKUP($G203,Data!$G$3:$BA$2935,10,FALSE))</f>
        <v>1</v>
      </c>
      <c r="R203" s="52">
        <f>IF($H203=0,"",VLOOKUP($G203,Data!$G$3:$BA$2935,11,FALSE))</f>
        <v>0</v>
      </c>
      <c r="S203" s="52">
        <f>IF($H203=0,"",VLOOKUP($G203,Data!$G$3:$BA$2935,12,FALSE))</f>
        <v>99</v>
      </c>
      <c r="T203" s="52">
        <f>IF($H203=0,"",VLOOKUP($G203,Data!$G$3:$BA$2935,13,FALSE))</f>
        <v>-99</v>
      </c>
      <c r="U203" s="52">
        <f>IF($H203=0,"",VLOOKUP($G203,Data!$G$3:$BA$2935,14,FALSE))</f>
        <v>0</v>
      </c>
      <c r="V203" s="52">
        <f>IF($H203=0,"",VLOOKUP($G203,Data!$G$3:$BA$2935,15,FALSE))</f>
        <v>9.3000000000000007</v>
      </c>
      <c r="W203" s="52">
        <f>IF($H203=0,"",VLOOKUP($G203,Data!$G$3:$BA$2935,16,FALSE))</f>
        <v>0</v>
      </c>
      <c r="X203" s="52">
        <f>IF($H203=0,"",VLOOKUP($G203,Data!$G$3:$BA$2935,17,FALSE))</f>
        <v>11.63</v>
      </c>
      <c r="Y203" s="52">
        <f>IF($H203=0,"",VLOOKUP($G203,Data!$G$3:$BA$2935,18,FALSE))</f>
        <v>0.113</v>
      </c>
      <c r="Z203" s="52">
        <f>IF($H203=0,"",VLOOKUP($G203,Data!$G$3:$BA$2935,19,FALSE))</f>
        <v>0.124</v>
      </c>
      <c r="AA203" s="52">
        <f>IF($H203=0,"",VLOOKUP($G203,Data!$G$3:$BA$2935,20,FALSE))</f>
        <v>0</v>
      </c>
      <c r="AB203" s="4" t="str">
        <f>IF($H203=0,"",VLOOKUP($G203,Data!$G$3:$BA$2935,21,FALSE))</f>
        <v>/</v>
      </c>
      <c r="AC203" s="4" t="str">
        <f>IF($H203=0,"",VLOOKUP($G203,Data!$G$3:$BA$2935,22,FALSE))</f>
        <v>/</v>
      </c>
      <c r="AD203" s="4" t="str">
        <f>IF($H203=0,"",VLOOKUP($G203,Data!$G$3:$BA$2935,23,FALSE))</f>
        <v/>
      </c>
      <c r="AE203" s="4" t="str">
        <f>IF($H203=0,"",VLOOKUP($G203,Data!$G$3:$BA$2935,24,FALSE))</f>
        <v/>
      </c>
      <c r="AF203" s="4" t="str">
        <f>IF($H203=0,"",VLOOKUP($G203,Data!$G$3:$BA$2935,25,FALSE))</f>
        <v/>
      </c>
      <c r="AG203" s="4" t="str">
        <f>IF($H203=0,"",VLOOKUP($G203,Data!$G$3:$BA$2935,26,FALSE))</f>
        <v/>
      </c>
      <c r="AH203" s="4" t="str">
        <f>IF($H203=0,"",VLOOKUP($G203,Data!$G$3:$BA$2935,27,FALSE))</f>
        <v/>
      </c>
      <c r="AI203" s="4" t="str">
        <f>IF($H203=0,"",VLOOKUP($G203,Data!$G$3:$BA$2935,28,FALSE))</f>
        <v/>
      </c>
      <c r="AJ203" s="4" t="str">
        <f>IF($H203=0,"",VLOOKUP($G203,Data!$G$3:$BA$2935,29,FALSE))</f>
        <v/>
      </c>
      <c r="AK203" s="4" t="str">
        <f>IF($H203=0,"",VLOOKUP($G203,Data!$G$3:$BA$2935,30,FALSE))</f>
        <v/>
      </c>
      <c r="AL203" s="4" t="str">
        <f>IF($H203=0,"",VLOOKUP($G203,Data!$G$3:$BA$2935,31,FALSE))</f>
        <v/>
      </c>
      <c r="AM203" s="4" t="str">
        <f>IF($H203=0,"",VLOOKUP($G203,Data!$G$3:$BA$2935,32,FALSE))</f>
        <v/>
      </c>
      <c r="AN203" s="4" t="str">
        <f>IF($H203=0,"",VLOOKUP($G203,Data!$G$3:$BA$2935,33,FALSE))</f>
        <v/>
      </c>
      <c r="AO203" s="4" t="str">
        <f>IF($H203=0,"",VLOOKUP($G203,Data!$G$3:$BA$2935,34,FALSE))</f>
        <v/>
      </c>
      <c r="AP203" s="4" t="str">
        <f>IF($H203=0,"",VLOOKUP($G203,Data!$G$3:$BA$2935,35,FALSE))</f>
        <v/>
      </c>
      <c r="AQ203" s="4" t="str">
        <f>IF($H203=0,"",VLOOKUP($G203,Data!$G$3:$BA$2935,36,FALSE))</f>
        <v/>
      </c>
      <c r="AR203" s="4" t="str">
        <f>IF($H203=0,"",VLOOKUP($G203,Data!$G$3:$BA$2935,37,FALSE))</f>
        <v/>
      </c>
      <c r="AS203" s="4" t="str">
        <f>IF($H203=0,"",VLOOKUP($G203,Data!$G$3:$BA$2935,38,FALSE))</f>
        <v/>
      </c>
      <c r="AT203" s="4" t="str">
        <f>IF($H203=0,"",VLOOKUP($G203,Data!$G$3:$BA$2935,39,FALSE))</f>
        <v/>
      </c>
    </row>
    <row r="204" spans="1:46" x14ac:dyDescent="0.3">
      <c r="A204" s="4">
        <f>PSSE!A213</f>
        <v>937041</v>
      </c>
      <c r="B204" s="4" t="str">
        <f>PSSE!B213</f>
        <v>HUANA_H1</v>
      </c>
      <c r="C204" s="4">
        <f>PSSE!D213</f>
        <v>15.8</v>
      </c>
      <c r="D204" s="52">
        <f>PSSE!E213</f>
        <v>180</v>
      </c>
      <c r="E204" s="52" t="str">
        <f>PSSE!F213</f>
        <v>TD</v>
      </c>
      <c r="F204" s="52">
        <f>PSSE!G213</f>
        <v>1</v>
      </c>
      <c r="G204" s="52" t="str">
        <f t="shared" si="4"/>
        <v>AVR15.8180TD1</v>
      </c>
      <c r="H204" s="52">
        <f>COUNTIF(Data!$G$3:$BA$2935,AVR!$G204)</f>
        <v>1</v>
      </c>
      <c r="I204" s="52" t="str">
        <f>IF($H204=0,"",VLOOKUP($G204,Data!$G$3:$BA$2935,2,FALSE))</f>
        <v>'ESST4B'</v>
      </c>
      <c r="J204" s="52">
        <f>PSSE!C213</f>
        <v>1</v>
      </c>
      <c r="K204" s="52">
        <f>IF($H204=0,"",VLOOKUP($G204,Data!$G$3:$BA$2935,4,FALSE))</f>
        <v>0</v>
      </c>
      <c r="L204" s="52">
        <f>IF($H204=0,"",VLOOKUP($G204,Data!$G$3:$BA$2935,5,FALSE))</f>
        <v>10.75</v>
      </c>
      <c r="M204" s="52">
        <f>IF($H204=0,"",VLOOKUP($G204,Data!$G$3:$BA$2935,6,FALSE))</f>
        <v>10.75</v>
      </c>
      <c r="N204" s="52">
        <f>IF($H204=0,"",VLOOKUP($G204,Data!$G$3:$BA$2935,7,FALSE))</f>
        <v>5</v>
      </c>
      <c r="O204" s="52">
        <f>IF($H204=0,"",VLOOKUP($G204,Data!$G$3:$BA$2935,8,FALSE))</f>
        <v>-0.87</v>
      </c>
      <c r="P204" s="52">
        <f>IF($H204=0,"",VLOOKUP($G204,Data!$G$3:$BA$2935,9,FALSE))</f>
        <v>0</v>
      </c>
      <c r="Q204" s="52">
        <f>IF($H204=0,"",VLOOKUP($G204,Data!$G$3:$BA$2935,10,FALSE))</f>
        <v>1</v>
      </c>
      <c r="R204" s="52">
        <f>IF($H204=0,"",VLOOKUP($G204,Data!$G$3:$BA$2935,11,FALSE))</f>
        <v>0</v>
      </c>
      <c r="S204" s="52">
        <f>IF($H204=0,"",VLOOKUP($G204,Data!$G$3:$BA$2935,12,FALSE))</f>
        <v>99</v>
      </c>
      <c r="T204" s="52">
        <f>IF($H204=0,"",VLOOKUP($G204,Data!$G$3:$BA$2935,13,FALSE))</f>
        <v>-99</v>
      </c>
      <c r="U204" s="52">
        <f>IF($H204=0,"",VLOOKUP($G204,Data!$G$3:$BA$2935,14,FALSE))</f>
        <v>0</v>
      </c>
      <c r="V204" s="52">
        <f>IF($H204=0,"",VLOOKUP($G204,Data!$G$3:$BA$2935,15,FALSE))</f>
        <v>9.3000000000000007</v>
      </c>
      <c r="W204" s="52">
        <f>IF($H204=0,"",VLOOKUP($G204,Data!$G$3:$BA$2935,16,FALSE))</f>
        <v>0</v>
      </c>
      <c r="X204" s="52">
        <f>IF($H204=0,"",VLOOKUP($G204,Data!$G$3:$BA$2935,17,FALSE))</f>
        <v>11.63</v>
      </c>
      <c r="Y204" s="52">
        <f>IF($H204=0,"",VLOOKUP($G204,Data!$G$3:$BA$2935,18,FALSE))</f>
        <v>0.113</v>
      </c>
      <c r="Z204" s="52">
        <f>IF($H204=0,"",VLOOKUP($G204,Data!$G$3:$BA$2935,19,FALSE))</f>
        <v>0.124</v>
      </c>
      <c r="AA204" s="52">
        <f>IF($H204=0,"",VLOOKUP($G204,Data!$G$3:$BA$2935,20,FALSE))</f>
        <v>0</v>
      </c>
      <c r="AB204" s="4" t="str">
        <f>IF($H204=0,"",VLOOKUP($G204,Data!$G$3:$BA$2935,21,FALSE))</f>
        <v>/</v>
      </c>
      <c r="AC204" s="4" t="str">
        <f>IF($H204=0,"",VLOOKUP($G204,Data!$G$3:$BA$2935,22,FALSE))</f>
        <v>/</v>
      </c>
      <c r="AD204" s="4" t="str">
        <f>IF($H204=0,"",VLOOKUP($G204,Data!$G$3:$BA$2935,23,FALSE))</f>
        <v/>
      </c>
      <c r="AE204" s="4" t="str">
        <f>IF($H204=0,"",VLOOKUP($G204,Data!$G$3:$BA$2935,24,FALSE))</f>
        <v/>
      </c>
      <c r="AF204" s="4" t="str">
        <f>IF($H204=0,"",VLOOKUP($G204,Data!$G$3:$BA$2935,25,FALSE))</f>
        <v/>
      </c>
      <c r="AG204" s="4" t="str">
        <f>IF($H204=0,"",VLOOKUP($G204,Data!$G$3:$BA$2935,26,FALSE))</f>
        <v/>
      </c>
      <c r="AH204" s="4" t="str">
        <f>IF($H204=0,"",VLOOKUP($G204,Data!$G$3:$BA$2935,27,FALSE))</f>
        <v/>
      </c>
      <c r="AI204" s="4" t="str">
        <f>IF($H204=0,"",VLOOKUP($G204,Data!$G$3:$BA$2935,28,FALSE))</f>
        <v/>
      </c>
      <c r="AJ204" s="4" t="str">
        <f>IF($H204=0,"",VLOOKUP($G204,Data!$G$3:$BA$2935,29,FALSE))</f>
        <v/>
      </c>
      <c r="AK204" s="4" t="str">
        <f>IF($H204=0,"",VLOOKUP($G204,Data!$G$3:$BA$2935,30,FALSE))</f>
        <v/>
      </c>
      <c r="AL204" s="4" t="str">
        <f>IF($H204=0,"",VLOOKUP($G204,Data!$G$3:$BA$2935,31,FALSE))</f>
        <v/>
      </c>
      <c r="AM204" s="4" t="str">
        <f>IF($H204=0,"",VLOOKUP($G204,Data!$G$3:$BA$2935,32,FALSE))</f>
        <v/>
      </c>
      <c r="AN204" s="4" t="str">
        <f>IF($H204=0,"",VLOOKUP($G204,Data!$G$3:$BA$2935,33,FALSE))</f>
        <v/>
      </c>
      <c r="AO204" s="4" t="str">
        <f>IF($H204=0,"",VLOOKUP($G204,Data!$G$3:$BA$2935,34,FALSE))</f>
        <v/>
      </c>
      <c r="AP204" s="4" t="str">
        <f>IF($H204=0,"",VLOOKUP($G204,Data!$G$3:$BA$2935,35,FALSE))</f>
        <v/>
      </c>
      <c r="AQ204" s="4" t="str">
        <f>IF($H204=0,"",VLOOKUP($G204,Data!$G$3:$BA$2935,36,FALSE))</f>
        <v/>
      </c>
      <c r="AR204" s="4" t="str">
        <f>IF($H204=0,"",VLOOKUP($G204,Data!$G$3:$BA$2935,37,FALSE))</f>
        <v/>
      </c>
      <c r="AS204" s="4" t="str">
        <f>IF($H204=0,"",VLOOKUP($G204,Data!$G$3:$BA$2935,38,FALSE))</f>
        <v/>
      </c>
      <c r="AT204" s="4" t="str">
        <f>IF($H204=0,"",VLOOKUP($G204,Data!$G$3:$BA$2935,39,FALSE))</f>
        <v/>
      </c>
    </row>
    <row r="205" spans="1:46" x14ac:dyDescent="0.3">
      <c r="A205" s="4">
        <f>PSSE!A214</f>
        <v>937051</v>
      </c>
      <c r="B205" s="4" t="str">
        <f>PSSE!B214</f>
        <v>SONGHIEU_H1</v>
      </c>
      <c r="C205" s="4">
        <f>PSSE!D214</f>
        <v>13.8</v>
      </c>
      <c r="D205" s="52">
        <f>PSSE!E214</f>
        <v>54</v>
      </c>
      <c r="E205" s="52" t="str">
        <f>PSSE!F214</f>
        <v>TD</v>
      </c>
      <c r="F205" s="52">
        <f>PSSE!G214</f>
        <v>1</v>
      </c>
      <c r="G205" s="52" t="str">
        <f t="shared" si="4"/>
        <v>AVR13.854TD1</v>
      </c>
      <c r="H205" s="52">
        <f>COUNTIF(Data!$G$3:$BA$2935,AVR!$G205)</f>
        <v>1</v>
      </c>
      <c r="I205" s="52" t="str">
        <f>IF($H205=0,"",VLOOKUP($G205,Data!$G$3:$BA$2935,2,FALSE))</f>
        <v>'ESST4B'</v>
      </c>
      <c r="J205" s="52">
        <f>PSSE!C214</f>
        <v>1</v>
      </c>
      <c r="K205" s="52">
        <f>IF($H205=0,"",VLOOKUP($G205,Data!$G$3:$BA$2935,4,FALSE))</f>
        <v>0</v>
      </c>
      <c r="L205" s="52">
        <f>IF($H205=0,"",VLOOKUP($G205,Data!$G$3:$BA$2935,5,FALSE))</f>
        <v>10.75</v>
      </c>
      <c r="M205" s="52">
        <f>IF($H205=0,"",VLOOKUP($G205,Data!$G$3:$BA$2935,6,FALSE))</f>
        <v>10.75</v>
      </c>
      <c r="N205" s="52">
        <f>IF($H205=0,"",VLOOKUP($G205,Data!$G$3:$BA$2935,7,FALSE))</f>
        <v>5</v>
      </c>
      <c r="O205" s="52">
        <f>IF($H205=0,"",VLOOKUP($G205,Data!$G$3:$BA$2935,8,FALSE))</f>
        <v>-0.87</v>
      </c>
      <c r="P205" s="52">
        <f>IF($H205=0,"",VLOOKUP($G205,Data!$G$3:$BA$2935,9,FALSE))</f>
        <v>0</v>
      </c>
      <c r="Q205" s="52">
        <f>IF($H205=0,"",VLOOKUP($G205,Data!$G$3:$BA$2935,10,FALSE))</f>
        <v>1</v>
      </c>
      <c r="R205" s="52">
        <f>IF($H205=0,"",VLOOKUP($G205,Data!$G$3:$BA$2935,11,FALSE))</f>
        <v>0</v>
      </c>
      <c r="S205" s="52">
        <f>IF($H205=0,"",VLOOKUP($G205,Data!$G$3:$BA$2935,12,FALSE))</f>
        <v>99</v>
      </c>
      <c r="T205" s="52">
        <f>IF($H205=0,"",VLOOKUP($G205,Data!$G$3:$BA$2935,13,FALSE))</f>
        <v>-99</v>
      </c>
      <c r="U205" s="52">
        <f>IF($H205=0,"",VLOOKUP($G205,Data!$G$3:$BA$2935,14,FALSE))</f>
        <v>0</v>
      </c>
      <c r="V205" s="52">
        <f>IF($H205=0,"",VLOOKUP($G205,Data!$G$3:$BA$2935,15,FALSE))</f>
        <v>9.3000000000000007</v>
      </c>
      <c r="W205" s="52">
        <f>IF($H205=0,"",VLOOKUP($G205,Data!$G$3:$BA$2935,16,FALSE))</f>
        <v>0</v>
      </c>
      <c r="X205" s="52">
        <f>IF($H205=0,"",VLOOKUP($G205,Data!$G$3:$BA$2935,17,FALSE))</f>
        <v>11.63</v>
      </c>
      <c r="Y205" s="52">
        <f>IF($H205=0,"",VLOOKUP($G205,Data!$G$3:$BA$2935,18,FALSE))</f>
        <v>0.113</v>
      </c>
      <c r="Z205" s="52">
        <f>IF($H205=0,"",VLOOKUP($G205,Data!$G$3:$BA$2935,19,FALSE))</f>
        <v>0.124</v>
      </c>
      <c r="AA205" s="52">
        <f>IF($H205=0,"",VLOOKUP($G205,Data!$G$3:$BA$2935,20,FALSE))</f>
        <v>0</v>
      </c>
      <c r="AB205" s="4" t="str">
        <f>IF($H205=0,"",VLOOKUP($G205,Data!$G$3:$BA$2935,21,FALSE))</f>
        <v>/</v>
      </c>
      <c r="AC205" s="4" t="str">
        <f>IF($H205=0,"",VLOOKUP($G205,Data!$G$3:$BA$2935,22,FALSE))</f>
        <v>/</v>
      </c>
      <c r="AD205" s="4" t="str">
        <f>IF($H205=0,"",VLOOKUP($G205,Data!$G$3:$BA$2935,23,FALSE))</f>
        <v/>
      </c>
      <c r="AE205" s="4" t="str">
        <f>IF($H205=0,"",VLOOKUP($G205,Data!$G$3:$BA$2935,24,FALSE))</f>
        <v/>
      </c>
      <c r="AF205" s="4" t="str">
        <f>IF($H205=0,"",VLOOKUP($G205,Data!$G$3:$BA$2935,25,FALSE))</f>
        <v/>
      </c>
      <c r="AG205" s="4" t="str">
        <f>IF($H205=0,"",VLOOKUP($G205,Data!$G$3:$BA$2935,26,FALSE))</f>
        <v/>
      </c>
      <c r="AH205" s="4" t="str">
        <f>IF($H205=0,"",VLOOKUP($G205,Data!$G$3:$BA$2935,27,FALSE))</f>
        <v/>
      </c>
      <c r="AI205" s="4" t="str">
        <f>IF($H205=0,"",VLOOKUP($G205,Data!$G$3:$BA$2935,28,FALSE))</f>
        <v/>
      </c>
      <c r="AJ205" s="4" t="str">
        <f>IF($H205=0,"",VLOOKUP($G205,Data!$G$3:$BA$2935,29,FALSE))</f>
        <v/>
      </c>
      <c r="AK205" s="4" t="str">
        <f>IF($H205=0,"",VLOOKUP($G205,Data!$G$3:$BA$2935,30,FALSE))</f>
        <v/>
      </c>
      <c r="AL205" s="4" t="str">
        <f>IF($H205=0,"",VLOOKUP($G205,Data!$G$3:$BA$2935,31,FALSE))</f>
        <v/>
      </c>
      <c r="AM205" s="4" t="str">
        <f>IF($H205=0,"",VLOOKUP($G205,Data!$G$3:$BA$2935,32,FALSE))</f>
        <v/>
      </c>
      <c r="AN205" s="4" t="str">
        <f>IF($H205=0,"",VLOOKUP($G205,Data!$G$3:$BA$2935,33,FALSE))</f>
        <v/>
      </c>
      <c r="AO205" s="4" t="str">
        <f>IF($H205=0,"",VLOOKUP($G205,Data!$G$3:$BA$2935,34,FALSE))</f>
        <v/>
      </c>
      <c r="AP205" s="4" t="str">
        <f>IF($H205=0,"",VLOOKUP($G205,Data!$G$3:$BA$2935,35,FALSE))</f>
        <v/>
      </c>
      <c r="AQ205" s="4" t="str">
        <f>IF($H205=0,"",VLOOKUP($G205,Data!$G$3:$BA$2935,36,FALSE))</f>
        <v/>
      </c>
      <c r="AR205" s="4" t="str">
        <f>IF($H205=0,"",VLOOKUP($G205,Data!$G$3:$BA$2935,37,FALSE))</f>
        <v/>
      </c>
      <c r="AS205" s="4" t="str">
        <f>IF($H205=0,"",VLOOKUP($G205,Data!$G$3:$BA$2935,38,FALSE))</f>
        <v/>
      </c>
      <c r="AT205" s="4" t="str">
        <f>IF($H205=0,"",VLOOKUP($G205,Data!$G$3:$BA$2935,39,FALSE))</f>
        <v/>
      </c>
    </row>
    <row r="206" spans="1:46" x14ac:dyDescent="0.3">
      <c r="A206" s="4">
        <f>PSSE!A215</f>
        <v>938011</v>
      </c>
      <c r="B206" s="4" t="str">
        <f>PSSE!B215</f>
        <v>VUNGANG1_S1</v>
      </c>
      <c r="C206" s="4">
        <f>PSSE!D215</f>
        <v>26</v>
      </c>
      <c r="D206" s="52">
        <f>PSSE!E215</f>
        <v>600</v>
      </c>
      <c r="E206" s="52" t="str">
        <f>PSSE!F215</f>
        <v>ND</v>
      </c>
      <c r="F206" s="52">
        <f>PSSE!G215</f>
        <v>1</v>
      </c>
      <c r="G206" s="52" t="str">
        <f t="shared" si="4"/>
        <v>AVR26600ND1</v>
      </c>
      <c r="H206" s="52">
        <f>COUNTIF(Data!$G$3:$BA$2935,AVR!$G206)</f>
        <v>1</v>
      </c>
      <c r="I206" s="52" t="str">
        <f>IF($H206=0,"",VLOOKUP($G206,Data!$G$3:$BA$2935,2,FALSE))</f>
        <v>'ESST4B'</v>
      </c>
      <c r="J206" s="52">
        <f>PSSE!C215</f>
        <v>1</v>
      </c>
      <c r="K206" s="52">
        <f>IF($H206=0,"",VLOOKUP($G206,Data!$G$3:$BA$2935,4,FALSE))</f>
        <v>0</v>
      </c>
      <c r="L206" s="52">
        <f>IF($H206=0,"",VLOOKUP($G206,Data!$G$3:$BA$2935,5,FALSE))</f>
        <v>15</v>
      </c>
      <c r="M206" s="52">
        <f>IF($H206=0,"",VLOOKUP($G206,Data!$G$3:$BA$2935,6,FALSE))</f>
        <v>15</v>
      </c>
      <c r="N206" s="52">
        <f>IF($H206=0,"",VLOOKUP($G206,Data!$G$3:$BA$2935,7,FALSE))</f>
        <v>5</v>
      </c>
      <c r="O206" s="52">
        <f>IF($H206=0,"",VLOOKUP($G206,Data!$G$3:$BA$2935,8,FALSE))</f>
        <v>-0.87</v>
      </c>
      <c r="P206" s="52">
        <f>IF($H206=0,"",VLOOKUP($G206,Data!$G$3:$BA$2935,9,FALSE))</f>
        <v>0</v>
      </c>
      <c r="Q206" s="52">
        <f>IF($H206=0,"",VLOOKUP($G206,Data!$G$3:$BA$2935,10,FALSE))</f>
        <v>1</v>
      </c>
      <c r="R206" s="52">
        <f>IF($H206=0,"",VLOOKUP($G206,Data!$G$3:$BA$2935,11,FALSE))</f>
        <v>0</v>
      </c>
      <c r="S206" s="52">
        <f>IF($H206=0,"",VLOOKUP($G206,Data!$G$3:$BA$2935,12,FALSE))</f>
        <v>99</v>
      </c>
      <c r="T206" s="52">
        <f>IF($H206=0,"",VLOOKUP($G206,Data!$G$3:$BA$2935,13,FALSE))</f>
        <v>-99</v>
      </c>
      <c r="U206" s="52">
        <f>IF($H206=0,"",VLOOKUP($G206,Data!$G$3:$BA$2935,14,FALSE))</f>
        <v>0</v>
      </c>
      <c r="V206" s="52">
        <f>IF($H206=0,"",VLOOKUP($G206,Data!$G$3:$BA$2935,15,FALSE))</f>
        <v>9.3000000000000007</v>
      </c>
      <c r="W206" s="52">
        <f>IF($H206=0,"",VLOOKUP($G206,Data!$G$3:$BA$2935,16,FALSE))</f>
        <v>0</v>
      </c>
      <c r="X206" s="52">
        <f>IF($H206=0,"",VLOOKUP($G206,Data!$G$3:$BA$2935,17,FALSE))</f>
        <v>11.63</v>
      </c>
      <c r="Y206" s="52">
        <f>IF($H206=0,"",VLOOKUP($G206,Data!$G$3:$BA$2935,18,FALSE))</f>
        <v>0.113</v>
      </c>
      <c r="Z206" s="52">
        <f>IF($H206=0,"",VLOOKUP($G206,Data!$G$3:$BA$2935,19,FALSE))</f>
        <v>0.124</v>
      </c>
      <c r="AA206" s="52">
        <f>IF($H206=0,"",VLOOKUP($G206,Data!$G$3:$BA$2935,20,FALSE))</f>
        <v>0</v>
      </c>
      <c r="AB206" s="4" t="str">
        <f>IF($H206=0,"",VLOOKUP($G206,Data!$G$3:$BA$2935,21,FALSE))</f>
        <v>/</v>
      </c>
      <c r="AC206" s="4" t="str">
        <f>IF($H206=0,"",VLOOKUP($G206,Data!$G$3:$BA$2935,22,FALSE))</f>
        <v>/</v>
      </c>
      <c r="AD206" s="4" t="str">
        <f>IF($H206=0,"",VLOOKUP($G206,Data!$G$3:$BA$2935,23,FALSE))</f>
        <v/>
      </c>
      <c r="AE206" s="4" t="str">
        <f>IF($H206=0,"",VLOOKUP($G206,Data!$G$3:$BA$2935,24,FALSE))</f>
        <v/>
      </c>
      <c r="AF206" s="4" t="str">
        <f>IF($H206=0,"",VLOOKUP($G206,Data!$G$3:$BA$2935,25,FALSE))</f>
        <v/>
      </c>
      <c r="AG206" s="4" t="str">
        <f>IF($H206=0,"",VLOOKUP($G206,Data!$G$3:$BA$2935,26,FALSE))</f>
        <v/>
      </c>
      <c r="AH206" s="4" t="str">
        <f>IF($H206=0,"",VLOOKUP($G206,Data!$G$3:$BA$2935,27,FALSE))</f>
        <v/>
      </c>
      <c r="AI206" s="4" t="str">
        <f>IF($H206=0,"",VLOOKUP($G206,Data!$G$3:$BA$2935,28,FALSE))</f>
        <v/>
      </c>
      <c r="AJ206" s="4" t="str">
        <f>IF($H206=0,"",VLOOKUP($G206,Data!$G$3:$BA$2935,29,FALSE))</f>
        <v/>
      </c>
      <c r="AK206" s="4" t="str">
        <f>IF($H206=0,"",VLOOKUP($G206,Data!$G$3:$BA$2935,30,FALSE))</f>
        <v/>
      </c>
      <c r="AL206" s="4" t="str">
        <f>IF($H206=0,"",VLOOKUP($G206,Data!$G$3:$BA$2935,31,FALSE))</f>
        <v/>
      </c>
      <c r="AM206" s="4" t="str">
        <f>IF($H206=0,"",VLOOKUP($G206,Data!$G$3:$BA$2935,32,FALSE))</f>
        <v/>
      </c>
      <c r="AN206" s="4" t="str">
        <f>IF($H206=0,"",VLOOKUP($G206,Data!$G$3:$BA$2935,33,FALSE))</f>
        <v/>
      </c>
      <c r="AO206" s="4" t="str">
        <f>IF($H206=0,"",VLOOKUP($G206,Data!$G$3:$BA$2935,34,FALSE))</f>
        <v/>
      </c>
      <c r="AP206" s="4" t="str">
        <f>IF($H206=0,"",VLOOKUP($G206,Data!$G$3:$BA$2935,35,FALSE))</f>
        <v/>
      </c>
      <c r="AQ206" s="4" t="str">
        <f>IF($H206=0,"",VLOOKUP($G206,Data!$G$3:$BA$2935,36,FALSE))</f>
        <v/>
      </c>
      <c r="AR206" s="4" t="str">
        <f>IF($H206=0,"",VLOOKUP($G206,Data!$G$3:$BA$2935,37,FALSE))</f>
        <v/>
      </c>
      <c r="AS206" s="4" t="str">
        <f>IF($H206=0,"",VLOOKUP($G206,Data!$G$3:$BA$2935,38,FALSE))</f>
        <v/>
      </c>
      <c r="AT206" s="4" t="str">
        <f>IF($H206=0,"",VLOOKUP($G206,Data!$G$3:$BA$2935,39,FALSE))</f>
        <v/>
      </c>
    </row>
    <row r="207" spans="1:46" x14ac:dyDescent="0.3">
      <c r="A207" s="4">
        <f>PSSE!A216</f>
        <v>938012</v>
      </c>
      <c r="B207" s="4" t="str">
        <f>PSSE!B216</f>
        <v>VUNGANG1_S2</v>
      </c>
      <c r="C207" s="4">
        <f>PSSE!D216</f>
        <v>26</v>
      </c>
      <c r="D207" s="52">
        <f>PSSE!E216</f>
        <v>600</v>
      </c>
      <c r="E207" s="52" t="str">
        <f>PSSE!F216</f>
        <v>ND</v>
      </c>
      <c r="F207" s="52">
        <f>PSSE!G216</f>
        <v>1</v>
      </c>
      <c r="G207" s="52" t="str">
        <f t="shared" si="4"/>
        <v>AVR26600ND1</v>
      </c>
      <c r="H207" s="52">
        <f>COUNTIF(Data!$G$3:$BA$2935,AVR!$G207)</f>
        <v>1</v>
      </c>
      <c r="I207" s="52" t="str">
        <f>IF($H207=0,"",VLOOKUP($G207,Data!$G$3:$BA$2935,2,FALSE))</f>
        <v>'ESST4B'</v>
      </c>
      <c r="J207" s="52">
        <f>PSSE!C216</f>
        <v>1</v>
      </c>
      <c r="K207" s="52">
        <f>IF($H207=0,"",VLOOKUP($G207,Data!$G$3:$BA$2935,4,FALSE))</f>
        <v>0</v>
      </c>
      <c r="L207" s="52">
        <f>IF($H207=0,"",VLOOKUP($G207,Data!$G$3:$BA$2935,5,FALSE))</f>
        <v>15</v>
      </c>
      <c r="M207" s="52">
        <f>IF($H207=0,"",VLOOKUP($G207,Data!$G$3:$BA$2935,6,FALSE))</f>
        <v>15</v>
      </c>
      <c r="N207" s="52">
        <f>IF($H207=0,"",VLOOKUP($G207,Data!$G$3:$BA$2935,7,FALSE))</f>
        <v>5</v>
      </c>
      <c r="O207" s="52">
        <f>IF($H207=0,"",VLOOKUP($G207,Data!$G$3:$BA$2935,8,FALSE))</f>
        <v>-0.87</v>
      </c>
      <c r="P207" s="52">
        <f>IF($H207=0,"",VLOOKUP($G207,Data!$G$3:$BA$2935,9,FALSE))</f>
        <v>0</v>
      </c>
      <c r="Q207" s="52">
        <f>IF($H207=0,"",VLOOKUP($G207,Data!$G$3:$BA$2935,10,FALSE))</f>
        <v>1</v>
      </c>
      <c r="R207" s="52">
        <f>IF($H207=0,"",VLOOKUP($G207,Data!$G$3:$BA$2935,11,FALSE))</f>
        <v>0</v>
      </c>
      <c r="S207" s="52">
        <f>IF($H207=0,"",VLOOKUP($G207,Data!$G$3:$BA$2935,12,FALSE))</f>
        <v>99</v>
      </c>
      <c r="T207" s="52">
        <f>IF($H207=0,"",VLOOKUP($G207,Data!$G$3:$BA$2935,13,FALSE))</f>
        <v>-99</v>
      </c>
      <c r="U207" s="52">
        <f>IF($H207=0,"",VLOOKUP($G207,Data!$G$3:$BA$2935,14,FALSE))</f>
        <v>0</v>
      </c>
      <c r="V207" s="52">
        <f>IF($H207=0,"",VLOOKUP($G207,Data!$G$3:$BA$2935,15,FALSE))</f>
        <v>9.3000000000000007</v>
      </c>
      <c r="W207" s="52">
        <f>IF($H207=0,"",VLOOKUP($G207,Data!$G$3:$BA$2935,16,FALSE))</f>
        <v>0</v>
      </c>
      <c r="X207" s="52">
        <f>IF($H207=0,"",VLOOKUP($G207,Data!$G$3:$BA$2935,17,FALSE))</f>
        <v>11.63</v>
      </c>
      <c r="Y207" s="52">
        <f>IF($H207=0,"",VLOOKUP($G207,Data!$G$3:$BA$2935,18,FALSE))</f>
        <v>0.113</v>
      </c>
      <c r="Z207" s="52">
        <f>IF($H207=0,"",VLOOKUP($G207,Data!$G$3:$BA$2935,19,FALSE))</f>
        <v>0.124</v>
      </c>
      <c r="AA207" s="52">
        <f>IF($H207=0,"",VLOOKUP($G207,Data!$G$3:$BA$2935,20,FALSE))</f>
        <v>0</v>
      </c>
      <c r="AB207" s="4" t="str">
        <f>IF($H207=0,"",VLOOKUP($G207,Data!$G$3:$BA$2935,21,FALSE))</f>
        <v>/</v>
      </c>
      <c r="AC207" s="4" t="str">
        <f>IF($H207=0,"",VLOOKUP($G207,Data!$G$3:$BA$2935,22,FALSE))</f>
        <v>/</v>
      </c>
      <c r="AD207" s="4" t="str">
        <f>IF($H207=0,"",VLOOKUP($G207,Data!$G$3:$BA$2935,23,FALSE))</f>
        <v/>
      </c>
      <c r="AE207" s="4" t="str">
        <f>IF($H207=0,"",VLOOKUP($G207,Data!$G$3:$BA$2935,24,FALSE))</f>
        <v/>
      </c>
      <c r="AF207" s="4" t="str">
        <f>IF($H207=0,"",VLOOKUP($G207,Data!$G$3:$BA$2935,25,FALSE))</f>
        <v/>
      </c>
      <c r="AG207" s="4" t="str">
        <f>IF($H207=0,"",VLOOKUP($G207,Data!$G$3:$BA$2935,26,FALSE))</f>
        <v/>
      </c>
      <c r="AH207" s="4" t="str">
        <f>IF($H207=0,"",VLOOKUP($G207,Data!$G$3:$BA$2935,27,FALSE))</f>
        <v/>
      </c>
      <c r="AI207" s="4" t="str">
        <f>IF($H207=0,"",VLOOKUP($G207,Data!$G$3:$BA$2935,28,FALSE))</f>
        <v/>
      </c>
      <c r="AJ207" s="4" t="str">
        <f>IF($H207=0,"",VLOOKUP($G207,Data!$G$3:$BA$2935,29,FALSE))</f>
        <v/>
      </c>
      <c r="AK207" s="4" t="str">
        <f>IF($H207=0,"",VLOOKUP($G207,Data!$G$3:$BA$2935,30,FALSE))</f>
        <v/>
      </c>
      <c r="AL207" s="4" t="str">
        <f>IF($H207=0,"",VLOOKUP($G207,Data!$G$3:$BA$2935,31,FALSE))</f>
        <v/>
      </c>
      <c r="AM207" s="4" t="str">
        <f>IF($H207=0,"",VLOOKUP($G207,Data!$G$3:$BA$2935,32,FALSE))</f>
        <v/>
      </c>
      <c r="AN207" s="4" t="str">
        <f>IF($H207=0,"",VLOOKUP($G207,Data!$G$3:$BA$2935,33,FALSE))</f>
        <v/>
      </c>
      <c r="AO207" s="4" t="str">
        <f>IF($H207=0,"",VLOOKUP($G207,Data!$G$3:$BA$2935,34,FALSE))</f>
        <v/>
      </c>
      <c r="AP207" s="4" t="str">
        <f>IF($H207=0,"",VLOOKUP($G207,Data!$G$3:$BA$2935,35,FALSE))</f>
        <v/>
      </c>
      <c r="AQ207" s="4" t="str">
        <f>IF($H207=0,"",VLOOKUP($G207,Data!$G$3:$BA$2935,36,FALSE))</f>
        <v/>
      </c>
      <c r="AR207" s="4" t="str">
        <f>IF($H207=0,"",VLOOKUP($G207,Data!$G$3:$BA$2935,37,FALSE))</f>
        <v/>
      </c>
      <c r="AS207" s="4" t="str">
        <f>IF($H207=0,"",VLOOKUP($G207,Data!$G$3:$BA$2935,38,FALSE))</f>
        <v/>
      </c>
      <c r="AT207" s="4" t="str">
        <f>IF($H207=0,"",VLOOKUP($G207,Data!$G$3:$BA$2935,39,FALSE))</f>
        <v/>
      </c>
    </row>
    <row r="208" spans="1:46" x14ac:dyDescent="0.3">
      <c r="A208" s="4">
        <f>PSSE!A217</f>
        <v>938021</v>
      </c>
      <c r="B208" s="4" t="str">
        <f>PSSE!B217</f>
        <v>VUNGANG2_S1</v>
      </c>
      <c r="C208" s="4">
        <f>PSSE!D217</f>
        <v>26</v>
      </c>
      <c r="D208" s="52">
        <f>PSSE!E217</f>
        <v>600</v>
      </c>
      <c r="E208" s="52" t="str">
        <f>PSSE!F217</f>
        <v>ND</v>
      </c>
      <c r="F208" s="52">
        <f>PSSE!G217</f>
        <v>1</v>
      </c>
      <c r="G208" s="52" t="str">
        <f t="shared" si="4"/>
        <v>AVR26600ND1</v>
      </c>
      <c r="H208" s="52">
        <f>COUNTIF(Data!$G$3:$BA$2935,AVR!$G208)</f>
        <v>1</v>
      </c>
      <c r="I208" s="52" t="str">
        <f>IF($H208=0,"",VLOOKUP($G208,Data!$G$3:$BA$2935,2,FALSE))</f>
        <v>'ESST4B'</v>
      </c>
      <c r="J208" s="52">
        <f>PSSE!C217</f>
        <v>1</v>
      </c>
      <c r="K208" s="52">
        <f>IF($H208=0,"",VLOOKUP($G208,Data!$G$3:$BA$2935,4,FALSE))</f>
        <v>0</v>
      </c>
      <c r="L208" s="52">
        <f>IF($H208=0,"",VLOOKUP($G208,Data!$G$3:$BA$2935,5,FALSE))</f>
        <v>15</v>
      </c>
      <c r="M208" s="52">
        <f>IF($H208=0,"",VLOOKUP($G208,Data!$G$3:$BA$2935,6,FALSE))</f>
        <v>15</v>
      </c>
      <c r="N208" s="52">
        <f>IF($H208=0,"",VLOOKUP($G208,Data!$G$3:$BA$2935,7,FALSE))</f>
        <v>5</v>
      </c>
      <c r="O208" s="52">
        <f>IF($H208=0,"",VLOOKUP($G208,Data!$G$3:$BA$2935,8,FALSE))</f>
        <v>-0.87</v>
      </c>
      <c r="P208" s="52">
        <f>IF($H208=0,"",VLOOKUP($G208,Data!$G$3:$BA$2935,9,FALSE))</f>
        <v>0</v>
      </c>
      <c r="Q208" s="52">
        <f>IF($H208=0,"",VLOOKUP($G208,Data!$G$3:$BA$2935,10,FALSE))</f>
        <v>1</v>
      </c>
      <c r="R208" s="52">
        <f>IF($H208=0,"",VLOOKUP($G208,Data!$G$3:$BA$2935,11,FALSE))</f>
        <v>0</v>
      </c>
      <c r="S208" s="52">
        <f>IF($H208=0,"",VLOOKUP($G208,Data!$G$3:$BA$2935,12,FALSE))</f>
        <v>99</v>
      </c>
      <c r="T208" s="52">
        <f>IF($H208=0,"",VLOOKUP($G208,Data!$G$3:$BA$2935,13,FALSE))</f>
        <v>-99</v>
      </c>
      <c r="U208" s="52">
        <f>IF($H208=0,"",VLOOKUP($G208,Data!$G$3:$BA$2935,14,FALSE))</f>
        <v>0</v>
      </c>
      <c r="V208" s="52">
        <f>IF($H208=0,"",VLOOKUP($G208,Data!$G$3:$BA$2935,15,FALSE))</f>
        <v>9.3000000000000007</v>
      </c>
      <c r="W208" s="52">
        <f>IF($H208=0,"",VLOOKUP($G208,Data!$G$3:$BA$2935,16,FALSE))</f>
        <v>0</v>
      </c>
      <c r="X208" s="52">
        <f>IF($H208=0,"",VLOOKUP($G208,Data!$G$3:$BA$2935,17,FALSE))</f>
        <v>11.63</v>
      </c>
      <c r="Y208" s="52">
        <f>IF($H208=0,"",VLOOKUP($G208,Data!$G$3:$BA$2935,18,FALSE))</f>
        <v>0.113</v>
      </c>
      <c r="Z208" s="52">
        <f>IF($H208=0,"",VLOOKUP($G208,Data!$G$3:$BA$2935,19,FALSE))</f>
        <v>0.124</v>
      </c>
      <c r="AA208" s="52">
        <f>IF($H208=0,"",VLOOKUP($G208,Data!$G$3:$BA$2935,20,FALSE))</f>
        <v>0</v>
      </c>
      <c r="AB208" s="4" t="str">
        <f>IF($H208=0,"",VLOOKUP($G208,Data!$G$3:$BA$2935,21,FALSE))</f>
        <v>/</v>
      </c>
      <c r="AC208" s="4" t="str">
        <f>IF($H208=0,"",VLOOKUP($G208,Data!$G$3:$BA$2935,22,FALSE))</f>
        <v>/</v>
      </c>
      <c r="AD208" s="4" t="str">
        <f>IF($H208=0,"",VLOOKUP($G208,Data!$G$3:$BA$2935,23,FALSE))</f>
        <v/>
      </c>
      <c r="AE208" s="4" t="str">
        <f>IF($H208=0,"",VLOOKUP($G208,Data!$G$3:$BA$2935,24,FALSE))</f>
        <v/>
      </c>
      <c r="AF208" s="4" t="str">
        <f>IF($H208=0,"",VLOOKUP($G208,Data!$G$3:$BA$2935,25,FALSE))</f>
        <v/>
      </c>
      <c r="AG208" s="4" t="str">
        <f>IF($H208=0,"",VLOOKUP($G208,Data!$G$3:$BA$2935,26,FALSE))</f>
        <v/>
      </c>
      <c r="AH208" s="4" t="str">
        <f>IF($H208=0,"",VLOOKUP($G208,Data!$G$3:$BA$2935,27,FALSE))</f>
        <v/>
      </c>
      <c r="AI208" s="4" t="str">
        <f>IF($H208=0,"",VLOOKUP($G208,Data!$G$3:$BA$2935,28,FALSE))</f>
        <v/>
      </c>
      <c r="AJ208" s="4" t="str">
        <f>IF($H208=0,"",VLOOKUP($G208,Data!$G$3:$BA$2935,29,FALSE))</f>
        <v/>
      </c>
      <c r="AK208" s="4" t="str">
        <f>IF($H208=0,"",VLOOKUP($G208,Data!$G$3:$BA$2935,30,FALSE))</f>
        <v/>
      </c>
      <c r="AL208" s="4" t="str">
        <f>IF($H208=0,"",VLOOKUP($G208,Data!$G$3:$BA$2935,31,FALSE))</f>
        <v/>
      </c>
      <c r="AM208" s="4" t="str">
        <f>IF($H208=0,"",VLOOKUP($G208,Data!$G$3:$BA$2935,32,FALSE))</f>
        <v/>
      </c>
      <c r="AN208" s="4" t="str">
        <f>IF($H208=0,"",VLOOKUP($G208,Data!$G$3:$BA$2935,33,FALSE))</f>
        <v/>
      </c>
      <c r="AO208" s="4" t="str">
        <f>IF($H208=0,"",VLOOKUP($G208,Data!$G$3:$BA$2935,34,FALSE))</f>
        <v/>
      </c>
      <c r="AP208" s="4" t="str">
        <f>IF($H208=0,"",VLOOKUP($G208,Data!$G$3:$BA$2935,35,FALSE))</f>
        <v/>
      </c>
      <c r="AQ208" s="4" t="str">
        <f>IF($H208=0,"",VLOOKUP($G208,Data!$G$3:$BA$2935,36,FALSE))</f>
        <v/>
      </c>
      <c r="AR208" s="4" t="str">
        <f>IF($H208=0,"",VLOOKUP($G208,Data!$G$3:$BA$2935,37,FALSE))</f>
        <v/>
      </c>
      <c r="AS208" s="4" t="str">
        <f>IF($H208=0,"",VLOOKUP($G208,Data!$G$3:$BA$2935,38,FALSE))</f>
        <v/>
      </c>
      <c r="AT208" s="4" t="str">
        <f>IF($H208=0,"",VLOOKUP($G208,Data!$G$3:$BA$2935,39,FALSE))</f>
        <v/>
      </c>
    </row>
    <row r="209" spans="1:46" x14ac:dyDescent="0.3">
      <c r="A209" s="4">
        <f>PSSE!A218</f>
        <v>938022</v>
      </c>
      <c r="B209" s="4" t="str">
        <f>PSSE!B218</f>
        <v>VUNGANG2_S2</v>
      </c>
      <c r="C209" s="4">
        <f>PSSE!D218</f>
        <v>26</v>
      </c>
      <c r="D209" s="52">
        <f>PSSE!E218</f>
        <v>600</v>
      </c>
      <c r="E209" s="52" t="str">
        <f>PSSE!F218</f>
        <v>ND</v>
      </c>
      <c r="F209" s="52">
        <f>PSSE!G218</f>
        <v>1</v>
      </c>
      <c r="G209" s="52" t="str">
        <f t="shared" si="4"/>
        <v>AVR26600ND1</v>
      </c>
      <c r="H209" s="52">
        <f>COUNTIF(Data!$G$3:$BA$2935,AVR!$G209)</f>
        <v>1</v>
      </c>
      <c r="I209" s="52" t="str">
        <f>IF($H209=0,"",VLOOKUP($G209,Data!$G$3:$BA$2935,2,FALSE))</f>
        <v>'ESST4B'</v>
      </c>
      <c r="J209" s="52">
        <f>PSSE!C218</f>
        <v>1</v>
      </c>
      <c r="K209" s="52">
        <f>IF($H209=0,"",VLOOKUP($G209,Data!$G$3:$BA$2935,4,FALSE))</f>
        <v>0</v>
      </c>
      <c r="L209" s="52">
        <f>IF($H209=0,"",VLOOKUP($G209,Data!$G$3:$BA$2935,5,FALSE))</f>
        <v>15</v>
      </c>
      <c r="M209" s="52">
        <f>IF($H209=0,"",VLOOKUP($G209,Data!$G$3:$BA$2935,6,FALSE))</f>
        <v>15</v>
      </c>
      <c r="N209" s="52">
        <f>IF($H209=0,"",VLOOKUP($G209,Data!$G$3:$BA$2935,7,FALSE))</f>
        <v>5</v>
      </c>
      <c r="O209" s="52">
        <f>IF($H209=0,"",VLOOKUP($G209,Data!$G$3:$BA$2935,8,FALSE))</f>
        <v>-0.87</v>
      </c>
      <c r="P209" s="52">
        <f>IF($H209=0,"",VLOOKUP($G209,Data!$G$3:$BA$2935,9,FALSE))</f>
        <v>0</v>
      </c>
      <c r="Q209" s="52">
        <f>IF($H209=0,"",VLOOKUP($G209,Data!$G$3:$BA$2935,10,FALSE))</f>
        <v>1</v>
      </c>
      <c r="R209" s="52">
        <f>IF($H209=0,"",VLOOKUP($G209,Data!$G$3:$BA$2935,11,FALSE))</f>
        <v>0</v>
      </c>
      <c r="S209" s="52">
        <f>IF($H209=0,"",VLOOKUP($G209,Data!$G$3:$BA$2935,12,FALSE))</f>
        <v>99</v>
      </c>
      <c r="T209" s="52">
        <f>IF($H209=0,"",VLOOKUP($G209,Data!$G$3:$BA$2935,13,FALSE))</f>
        <v>-99</v>
      </c>
      <c r="U209" s="52">
        <f>IF($H209=0,"",VLOOKUP($G209,Data!$G$3:$BA$2935,14,FALSE))</f>
        <v>0</v>
      </c>
      <c r="V209" s="52">
        <f>IF($H209=0,"",VLOOKUP($G209,Data!$G$3:$BA$2935,15,FALSE))</f>
        <v>9.3000000000000007</v>
      </c>
      <c r="W209" s="52">
        <f>IF($H209=0,"",VLOOKUP($G209,Data!$G$3:$BA$2935,16,FALSE))</f>
        <v>0</v>
      </c>
      <c r="X209" s="52">
        <f>IF($H209=0,"",VLOOKUP($G209,Data!$G$3:$BA$2935,17,FALSE))</f>
        <v>11.63</v>
      </c>
      <c r="Y209" s="52">
        <f>IF($H209=0,"",VLOOKUP($G209,Data!$G$3:$BA$2935,18,FALSE))</f>
        <v>0.113</v>
      </c>
      <c r="Z209" s="52">
        <f>IF($H209=0,"",VLOOKUP($G209,Data!$G$3:$BA$2935,19,FALSE))</f>
        <v>0.124</v>
      </c>
      <c r="AA209" s="52">
        <f>IF($H209=0,"",VLOOKUP($G209,Data!$G$3:$BA$2935,20,FALSE))</f>
        <v>0</v>
      </c>
      <c r="AB209" s="4" t="str">
        <f>IF($H209=0,"",VLOOKUP($G209,Data!$G$3:$BA$2935,21,FALSE))</f>
        <v>/</v>
      </c>
      <c r="AC209" s="4" t="str">
        <f>IF($H209=0,"",VLOOKUP($G209,Data!$G$3:$BA$2935,22,FALSE))</f>
        <v>/</v>
      </c>
      <c r="AD209" s="4" t="str">
        <f>IF($H209=0,"",VLOOKUP($G209,Data!$G$3:$BA$2935,23,FALSE))</f>
        <v/>
      </c>
      <c r="AE209" s="4" t="str">
        <f>IF($H209=0,"",VLOOKUP($G209,Data!$G$3:$BA$2935,24,FALSE))</f>
        <v/>
      </c>
      <c r="AF209" s="4" t="str">
        <f>IF($H209=0,"",VLOOKUP($G209,Data!$G$3:$BA$2935,25,FALSE))</f>
        <v/>
      </c>
      <c r="AG209" s="4" t="str">
        <f>IF($H209=0,"",VLOOKUP($G209,Data!$G$3:$BA$2935,26,FALSE))</f>
        <v/>
      </c>
      <c r="AH209" s="4" t="str">
        <f>IF($H209=0,"",VLOOKUP($G209,Data!$G$3:$BA$2935,27,FALSE))</f>
        <v/>
      </c>
      <c r="AI209" s="4" t="str">
        <f>IF($H209=0,"",VLOOKUP($G209,Data!$G$3:$BA$2935,28,FALSE))</f>
        <v/>
      </c>
      <c r="AJ209" s="4" t="str">
        <f>IF($H209=0,"",VLOOKUP($G209,Data!$G$3:$BA$2935,29,FALSE))</f>
        <v/>
      </c>
      <c r="AK209" s="4" t="str">
        <f>IF($H209=0,"",VLOOKUP($G209,Data!$G$3:$BA$2935,30,FALSE))</f>
        <v/>
      </c>
      <c r="AL209" s="4" t="str">
        <f>IF($H209=0,"",VLOOKUP($G209,Data!$G$3:$BA$2935,31,FALSE))</f>
        <v/>
      </c>
      <c r="AM209" s="4" t="str">
        <f>IF($H209=0,"",VLOOKUP($G209,Data!$G$3:$BA$2935,32,FALSE))</f>
        <v/>
      </c>
      <c r="AN209" s="4" t="str">
        <f>IF($H209=0,"",VLOOKUP($G209,Data!$G$3:$BA$2935,33,FALSE))</f>
        <v/>
      </c>
      <c r="AO209" s="4" t="str">
        <f>IF($H209=0,"",VLOOKUP($G209,Data!$G$3:$BA$2935,34,FALSE))</f>
        <v/>
      </c>
      <c r="AP209" s="4" t="str">
        <f>IF($H209=0,"",VLOOKUP($G209,Data!$G$3:$BA$2935,35,FALSE))</f>
        <v/>
      </c>
      <c r="AQ209" s="4" t="str">
        <f>IF($H209=0,"",VLOOKUP($G209,Data!$G$3:$BA$2935,36,FALSE))</f>
        <v/>
      </c>
      <c r="AR209" s="4" t="str">
        <f>IF($H209=0,"",VLOOKUP($G209,Data!$G$3:$BA$2935,37,FALSE))</f>
        <v/>
      </c>
      <c r="AS209" s="4" t="str">
        <f>IF($H209=0,"",VLOOKUP($G209,Data!$G$3:$BA$2935,38,FALSE))</f>
        <v/>
      </c>
      <c r="AT209" s="4" t="str">
        <f>IF($H209=0,"",VLOOKUP($G209,Data!$G$3:$BA$2935,39,FALSE))</f>
        <v/>
      </c>
    </row>
    <row r="210" spans="1:46" x14ac:dyDescent="0.3">
      <c r="A210" s="4">
        <f>PSSE!A219</f>
        <v>938071</v>
      </c>
      <c r="B210" s="4" t="str">
        <f>PSSE!B219</f>
        <v>FORMOSAHT_S</v>
      </c>
      <c r="C210" s="4">
        <f>PSSE!D219</f>
        <v>26</v>
      </c>
      <c r="D210" s="52">
        <f>PSSE!E219</f>
        <v>600</v>
      </c>
      <c r="E210" s="52" t="str">
        <f>PSSE!F219</f>
        <v>ND</v>
      </c>
      <c r="F210" s="52">
        <f>PSSE!G219</f>
        <v>1</v>
      </c>
      <c r="G210" s="52" t="str">
        <f t="shared" si="4"/>
        <v>AVR26600ND1</v>
      </c>
      <c r="H210" s="52">
        <f>COUNTIF(Data!$G$3:$BA$2935,AVR!$G210)</f>
        <v>1</v>
      </c>
      <c r="I210" s="52" t="str">
        <f>IF($H210=0,"",VLOOKUP($G210,Data!$G$3:$BA$2935,2,FALSE))</f>
        <v>'ESST4B'</v>
      </c>
      <c r="J210" s="52">
        <f>PSSE!C219</f>
        <v>1</v>
      </c>
      <c r="K210" s="52">
        <f>IF($H210=0,"",VLOOKUP($G210,Data!$G$3:$BA$2935,4,FALSE))</f>
        <v>0</v>
      </c>
      <c r="L210" s="52">
        <f>IF($H210=0,"",VLOOKUP($G210,Data!$G$3:$BA$2935,5,FALSE))</f>
        <v>15</v>
      </c>
      <c r="M210" s="52">
        <f>IF($H210=0,"",VLOOKUP($G210,Data!$G$3:$BA$2935,6,FALSE))</f>
        <v>15</v>
      </c>
      <c r="N210" s="52">
        <f>IF($H210=0,"",VLOOKUP($G210,Data!$G$3:$BA$2935,7,FALSE))</f>
        <v>5</v>
      </c>
      <c r="O210" s="52">
        <f>IF($H210=0,"",VLOOKUP($G210,Data!$G$3:$BA$2935,8,FALSE))</f>
        <v>-0.87</v>
      </c>
      <c r="P210" s="52">
        <f>IF($H210=0,"",VLOOKUP($G210,Data!$G$3:$BA$2935,9,FALSE))</f>
        <v>0</v>
      </c>
      <c r="Q210" s="52">
        <f>IF($H210=0,"",VLOOKUP($G210,Data!$G$3:$BA$2935,10,FALSE))</f>
        <v>1</v>
      </c>
      <c r="R210" s="52">
        <f>IF($H210=0,"",VLOOKUP($G210,Data!$G$3:$BA$2935,11,FALSE))</f>
        <v>0</v>
      </c>
      <c r="S210" s="52">
        <f>IF($H210=0,"",VLOOKUP($G210,Data!$G$3:$BA$2935,12,FALSE))</f>
        <v>99</v>
      </c>
      <c r="T210" s="52">
        <f>IF($H210=0,"",VLOOKUP($G210,Data!$G$3:$BA$2935,13,FALSE))</f>
        <v>-99</v>
      </c>
      <c r="U210" s="52">
        <f>IF($H210=0,"",VLOOKUP($G210,Data!$G$3:$BA$2935,14,FALSE))</f>
        <v>0</v>
      </c>
      <c r="V210" s="52">
        <f>IF($H210=0,"",VLOOKUP($G210,Data!$G$3:$BA$2935,15,FALSE))</f>
        <v>9.3000000000000007</v>
      </c>
      <c r="W210" s="52">
        <f>IF($H210=0,"",VLOOKUP($G210,Data!$G$3:$BA$2935,16,FALSE))</f>
        <v>0</v>
      </c>
      <c r="X210" s="52">
        <f>IF($H210=0,"",VLOOKUP($G210,Data!$G$3:$BA$2935,17,FALSE))</f>
        <v>11.63</v>
      </c>
      <c r="Y210" s="52">
        <f>IF($H210=0,"",VLOOKUP($G210,Data!$G$3:$BA$2935,18,FALSE))</f>
        <v>0.113</v>
      </c>
      <c r="Z210" s="52">
        <f>IF($H210=0,"",VLOOKUP($G210,Data!$G$3:$BA$2935,19,FALSE))</f>
        <v>0.124</v>
      </c>
      <c r="AA210" s="52">
        <f>IF($H210=0,"",VLOOKUP($G210,Data!$G$3:$BA$2935,20,FALSE))</f>
        <v>0</v>
      </c>
      <c r="AB210" s="4" t="str">
        <f>IF($H210=0,"",VLOOKUP($G210,Data!$G$3:$BA$2935,21,FALSE))</f>
        <v>/</v>
      </c>
      <c r="AC210" s="4" t="str">
        <f>IF($H210=0,"",VLOOKUP($G210,Data!$G$3:$BA$2935,22,FALSE))</f>
        <v>/</v>
      </c>
      <c r="AD210" s="4" t="str">
        <f>IF($H210=0,"",VLOOKUP($G210,Data!$G$3:$BA$2935,23,FALSE))</f>
        <v/>
      </c>
      <c r="AE210" s="4" t="str">
        <f>IF($H210=0,"",VLOOKUP($G210,Data!$G$3:$BA$2935,24,FALSE))</f>
        <v/>
      </c>
      <c r="AF210" s="4" t="str">
        <f>IF($H210=0,"",VLOOKUP($G210,Data!$G$3:$BA$2935,25,FALSE))</f>
        <v/>
      </c>
      <c r="AG210" s="4" t="str">
        <f>IF($H210=0,"",VLOOKUP($G210,Data!$G$3:$BA$2935,26,FALSE))</f>
        <v/>
      </c>
      <c r="AH210" s="4" t="str">
        <f>IF($H210=0,"",VLOOKUP($G210,Data!$G$3:$BA$2935,27,FALSE))</f>
        <v/>
      </c>
      <c r="AI210" s="4" t="str">
        <f>IF($H210=0,"",VLOOKUP($G210,Data!$G$3:$BA$2935,28,FALSE))</f>
        <v/>
      </c>
      <c r="AJ210" s="4" t="str">
        <f>IF($H210=0,"",VLOOKUP($G210,Data!$G$3:$BA$2935,29,FALSE))</f>
        <v/>
      </c>
      <c r="AK210" s="4" t="str">
        <f>IF($H210=0,"",VLOOKUP($G210,Data!$G$3:$BA$2935,30,FALSE))</f>
        <v/>
      </c>
      <c r="AL210" s="4" t="str">
        <f>IF($H210=0,"",VLOOKUP($G210,Data!$G$3:$BA$2935,31,FALSE))</f>
        <v/>
      </c>
      <c r="AM210" s="4" t="str">
        <f>IF($H210=0,"",VLOOKUP($G210,Data!$G$3:$BA$2935,32,FALSE))</f>
        <v/>
      </c>
      <c r="AN210" s="4" t="str">
        <f>IF($H210=0,"",VLOOKUP($G210,Data!$G$3:$BA$2935,33,FALSE))</f>
        <v/>
      </c>
      <c r="AO210" s="4" t="str">
        <f>IF($H210=0,"",VLOOKUP($G210,Data!$G$3:$BA$2935,34,FALSE))</f>
        <v/>
      </c>
      <c r="AP210" s="4" t="str">
        <f>IF($H210=0,"",VLOOKUP($G210,Data!$G$3:$BA$2935,35,FALSE))</f>
        <v/>
      </c>
      <c r="AQ210" s="4" t="str">
        <f>IF($H210=0,"",VLOOKUP($G210,Data!$G$3:$BA$2935,36,FALSE))</f>
        <v/>
      </c>
      <c r="AR210" s="4" t="str">
        <f>IF($H210=0,"",VLOOKUP($G210,Data!$G$3:$BA$2935,37,FALSE))</f>
        <v/>
      </c>
      <c r="AS210" s="4" t="str">
        <f>IF($H210=0,"",VLOOKUP($G210,Data!$G$3:$BA$2935,38,FALSE))</f>
        <v/>
      </c>
      <c r="AT210" s="4" t="str">
        <f>IF($H210=0,"",VLOOKUP($G210,Data!$G$3:$BA$2935,39,FALSE))</f>
        <v/>
      </c>
    </row>
    <row r="211" spans="1:46" x14ac:dyDescent="0.3">
      <c r="A211" s="4">
        <f>PSSE!A220</f>
        <v>950011</v>
      </c>
      <c r="B211" s="4" t="str">
        <f>PSSE!B220</f>
        <v>QUGTRACH1_S1</v>
      </c>
      <c r="C211" s="4">
        <f>PSSE!D220</f>
        <v>26</v>
      </c>
      <c r="D211" s="52">
        <f>PSSE!E220</f>
        <v>600</v>
      </c>
      <c r="E211" s="52" t="str">
        <f>PSSE!F220</f>
        <v>ND</v>
      </c>
      <c r="F211" s="52">
        <f>PSSE!G220</f>
        <v>1</v>
      </c>
      <c r="G211" s="52" t="str">
        <f t="shared" si="4"/>
        <v>AVR26600ND1</v>
      </c>
      <c r="H211" s="52">
        <f>COUNTIF(Data!$G$3:$BA$2935,AVR!$G211)</f>
        <v>1</v>
      </c>
      <c r="I211" s="52" t="str">
        <f>IF($H211=0,"",VLOOKUP($G211,Data!$G$3:$BA$2935,2,FALSE))</f>
        <v>'ESST4B'</v>
      </c>
      <c r="J211" s="52">
        <f>PSSE!C220</f>
        <v>1</v>
      </c>
      <c r="K211" s="52">
        <f>IF($H211=0,"",VLOOKUP($G211,Data!$G$3:$BA$2935,4,FALSE))</f>
        <v>0</v>
      </c>
      <c r="L211" s="52">
        <f>IF($H211=0,"",VLOOKUP($G211,Data!$G$3:$BA$2935,5,FALSE))</f>
        <v>15</v>
      </c>
      <c r="M211" s="52">
        <f>IF($H211=0,"",VLOOKUP($G211,Data!$G$3:$BA$2935,6,FALSE))</f>
        <v>15</v>
      </c>
      <c r="N211" s="52">
        <f>IF($H211=0,"",VLOOKUP($G211,Data!$G$3:$BA$2935,7,FALSE))</f>
        <v>5</v>
      </c>
      <c r="O211" s="52">
        <f>IF($H211=0,"",VLOOKUP($G211,Data!$G$3:$BA$2935,8,FALSE))</f>
        <v>-0.87</v>
      </c>
      <c r="P211" s="52">
        <f>IF($H211=0,"",VLOOKUP($G211,Data!$G$3:$BA$2935,9,FALSE))</f>
        <v>0</v>
      </c>
      <c r="Q211" s="52">
        <f>IF($H211=0,"",VLOOKUP($G211,Data!$G$3:$BA$2935,10,FALSE))</f>
        <v>1</v>
      </c>
      <c r="R211" s="52">
        <f>IF($H211=0,"",VLOOKUP($G211,Data!$G$3:$BA$2935,11,FALSE))</f>
        <v>0</v>
      </c>
      <c r="S211" s="52">
        <f>IF($H211=0,"",VLOOKUP($G211,Data!$G$3:$BA$2935,12,FALSE))</f>
        <v>99</v>
      </c>
      <c r="T211" s="52">
        <f>IF($H211=0,"",VLOOKUP($G211,Data!$G$3:$BA$2935,13,FALSE))</f>
        <v>-99</v>
      </c>
      <c r="U211" s="52">
        <f>IF($H211=0,"",VLOOKUP($G211,Data!$G$3:$BA$2935,14,FALSE))</f>
        <v>0</v>
      </c>
      <c r="V211" s="52">
        <f>IF($H211=0,"",VLOOKUP($G211,Data!$G$3:$BA$2935,15,FALSE))</f>
        <v>9.3000000000000007</v>
      </c>
      <c r="W211" s="52">
        <f>IF($H211=0,"",VLOOKUP($G211,Data!$G$3:$BA$2935,16,FALSE))</f>
        <v>0</v>
      </c>
      <c r="X211" s="52">
        <f>IF($H211=0,"",VLOOKUP($G211,Data!$G$3:$BA$2935,17,FALSE))</f>
        <v>11.63</v>
      </c>
      <c r="Y211" s="52">
        <f>IF($H211=0,"",VLOOKUP($G211,Data!$G$3:$BA$2935,18,FALSE))</f>
        <v>0.113</v>
      </c>
      <c r="Z211" s="52">
        <f>IF($H211=0,"",VLOOKUP($G211,Data!$G$3:$BA$2935,19,FALSE))</f>
        <v>0.124</v>
      </c>
      <c r="AA211" s="52">
        <f>IF($H211=0,"",VLOOKUP($G211,Data!$G$3:$BA$2935,20,FALSE))</f>
        <v>0</v>
      </c>
      <c r="AB211" s="4" t="str">
        <f>IF($H211=0,"",VLOOKUP($G211,Data!$G$3:$BA$2935,21,FALSE))</f>
        <v>/</v>
      </c>
      <c r="AC211" s="4" t="str">
        <f>IF($H211=0,"",VLOOKUP($G211,Data!$G$3:$BA$2935,22,FALSE))</f>
        <v>/</v>
      </c>
      <c r="AD211" s="4" t="str">
        <f>IF($H211=0,"",VLOOKUP($G211,Data!$G$3:$BA$2935,23,FALSE))</f>
        <v/>
      </c>
      <c r="AE211" s="4" t="str">
        <f>IF($H211=0,"",VLOOKUP($G211,Data!$G$3:$BA$2935,24,FALSE))</f>
        <v/>
      </c>
      <c r="AF211" s="4" t="str">
        <f>IF($H211=0,"",VLOOKUP($G211,Data!$G$3:$BA$2935,25,FALSE))</f>
        <v/>
      </c>
      <c r="AG211" s="4" t="str">
        <f>IF($H211=0,"",VLOOKUP($G211,Data!$G$3:$BA$2935,26,FALSE))</f>
        <v/>
      </c>
      <c r="AH211" s="4" t="str">
        <f>IF($H211=0,"",VLOOKUP($G211,Data!$G$3:$BA$2935,27,FALSE))</f>
        <v/>
      </c>
      <c r="AI211" s="4" t="str">
        <f>IF($H211=0,"",VLOOKUP($G211,Data!$G$3:$BA$2935,28,FALSE))</f>
        <v/>
      </c>
      <c r="AJ211" s="4" t="str">
        <f>IF($H211=0,"",VLOOKUP($G211,Data!$G$3:$BA$2935,29,FALSE))</f>
        <v/>
      </c>
      <c r="AK211" s="4" t="str">
        <f>IF($H211=0,"",VLOOKUP($G211,Data!$G$3:$BA$2935,30,FALSE))</f>
        <v/>
      </c>
      <c r="AL211" s="4" t="str">
        <f>IF($H211=0,"",VLOOKUP($G211,Data!$G$3:$BA$2935,31,FALSE))</f>
        <v/>
      </c>
      <c r="AM211" s="4" t="str">
        <f>IF($H211=0,"",VLOOKUP($G211,Data!$G$3:$BA$2935,32,FALSE))</f>
        <v/>
      </c>
      <c r="AN211" s="4" t="str">
        <f>IF($H211=0,"",VLOOKUP($G211,Data!$G$3:$BA$2935,33,FALSE))</f>
        <v/>
      </c>
      <c r="AO211" s="4" t="str">
        <f>IF($H211=0,"",VLOOKUP($G211,Data!$G$3:$BA$2935,34,FALSE))</f>
        <v/>
      </c>
      <c r="AP211" s="4" t="str">
        <f>IF($H211=0,"",VLOOKUP($G211,Data!$G$3:$BA$2935,35,FALSE))</f>
        <v/>
      </c>
      <c r="AQ211" s="4" t="str">
        <f>IF($H211=0,"",VLOOKUP($G211,Data!$G$3:$BA$2935,36,FALSE))</f>
        <v/>
      </c>
      <c r="AR211" s="4" t="str">
        <f>IF($H211=0,"",VLOOKUP($G211,Data!$G$3:$BA$2935,37,FALSE))</f>
        <v/>
      </c>
      <c r="AS211" s="4" t="str">
        <f>IF($H211=0,"",VLOOKUP($G211,Data!$G$3:$BA$2935,38,FALSE))</f>
        <v/>
      </c>
      <c r="AT211" s="4" t="str">
        <f>IF($H211=0,"",VLOOKUP($G211,Data!$G$3:$BA$2935,39,FALSE))</f>
        <v/>
      </c>
    </row>
    <row r="212" spans="1:46" x14ac:dyDescent="0.3">
      <c r="A212" s="4">
        <f>PSSE!A221</f>
        <v>950012</v>
      </c>
      <c r="B212" s="4" t="str">
        <f>PSSE!B221</f>
        <v>QUGTRACH1_S2</v>
      </c>
      <c r="C212" s="4">
        <f>PSSE!D221</f>
        <v>26</v>
      </c>
      <c r="D212" s="52">
        <f>PSSE!E221</f>
        <v>600</v>
      </c>
      <c r="E212" s="52" t="str">
        <f>PSSE!F221</f>
        <v>ND</v>
      </c>
      <c r="F212" s="52">
        <f>PSSE!G221</f>
        <v>1</v>
      </c>
      <c r="G212" s="52" t="str">
        <f t="shared" si="4"/>
        <v>AVR26600ND1</v>
      </c>
      <c r="H212" s="52">
        <f>COUNTIF(Data!$G$3:$BA$2935,AVR!$G212)</f>
        <v>1</v>
      </c>
      <c r="I212" s="52" t="str">
        <f>IF($H212=0,"",VLOOKUP($G212,Data!$G$3:$BA$2935,2,FALSE))</f>
        <v>'ESST4B'</v>
      </c>
      <c r="J212" s="52">
        <f>PSSE!C221</f>
        <v>1</v>
      </c>
      <c r="K212" s="52">
        <f>IF($H212=0,"",VLOOKUP($G212,Data!$G$3:$BA$2935,4,FALSE))</f>
        <v>0</v>
      </c>
      <c r="L212" s="52">
        <f>IF($H212=0,"",VLOOKUP($G212,Data!$G$3:$BA$2935,5,FALSE))</f>
        <v>15</v>
      </c>
      <c r="M212" s="52">
        <f>IF($H212=0,"",VLOOKUP($G212,Data!$G$3:$BA$2935,6,FALSE))</f>
        <v>15</v>
      </c>
      <c r="N212" s="52">
        <f>IF($H212=0,"",VLOOKUP($G212,Data!$G$3:$BA$2935,7,FALSE))</f>
        <v>5</v>
      </c>
      <c r="O212" s="52">
        <f>IF($H212=0,"",VLOOKUP($G212,Data!$G$3:$BA$2935,8,FALSE))</f>
        <v>-0.87</v>
      </c>
      <c r="P212" s="52">
        <f>IF($H212=0,"",VLOOKUP($G212,Data!$G$3:$BA$2935,9,FALSE))</f>
        <v>0</v>
      </c>
      <c r="Q212" s="52">
        <f>IF($H212=0,"",VLOOKUP($G212,Data!$G$3:$BA$2935,10,FALSE))</f>
        <v>1</v>
      </c>
      <c r="R212" s="52">
        <f>IF($H212=0,"",VLOOKUP($G212,Data!$G$3:$BA$2935,11,FALSE))</f>
        <v>0</v>
      </c>
      <c r="S212" s="52">
        <f>IF($H212=0,"",VLOOKUP($G212,Data!$G$3:$BA$2935,12,FALSE))</f>
        <v>99</v>
      </c>
      <c r="T212" s="52">
        <f>IF($H212=0,"",VLOOKUP($G212,Data!$G$3:$BA$2935,13,FALSE))</f>
        <v>-99</v>
      </c>
      <c r="U212" s="52">
        <f>IF($H212=0,"",VLOOKUP($G212,Data!$G$3:$BA$2935,14,FALSE))</f>
        <v>0</v>
      </c>
      <c r="V212" s="52">
        <f>IF($H212=0,"",VLOOKUP($G212,Data!$G$3:$BA$2935,15,FALSE))</f>
        <v>9.3000000000000007</v>
      </c>
      <c r="W212" s="52">
        <f>IF($H212=0,"",VLOOKUP($G212,Data!$G$3:$BA$2935,16,FALSE))</f>
        <v>0</v>
      </c>
      <c r="X212" s="52">
        <f>IF($H212=0,"",VLOOKUP($G212,Data!$G$3:$BA$2935,17,FALSE))</f>
        <v>11.63</v>
      </c>
      <c r="Y212" s="52">
        <f>IF($H212=0,"",VLOOKUP($G212,Data!$G$3:$BA$2935,18,FALSE))</f>
        <v>0.113</v>
      </c>
      <c r="Z212" s="52">
        <f>IF($H212=0,"",VLOOKUP($G212,Data!$G$3:$BA$2935,19,FALSE))</f>
        <v>0.124</v>
      </c>
      <c r="AA212" s="52">
        <f>IF($H212=0,"",VLOOKUP($G212,Data!$G$3:$BA$2935,20,FALSE))</f>
        <v>0</v>
      </c>
      <c r="AB212" s="4" t="str">
        <f>IF($H212=0,"",VLOOKUP($G212,Data!$G$3:$BA$2935,21,FALSE))</f>
        <v>/</v>
      </c>
      <c r="AC212" s="4" t="str">
        <f>IF($H212=0,"",VLOOKUP($G212,Data!$G$3:$BA$2935,22,FALSE))</f>
        <v>/</v>
      </c>
      <c r="AD212" s="4" t="str">
        <f>IF($H212=0,"",VLOOKUP($G212,Data!$G$3:$BA$2935,23,FALSE))</f>
        <v/>
      </c>
      <c r="AE212" s="4" t="str">
        <f>IF($H212=0,"",VLOOKUP($G212,Data!$G$3:$BA$2935,24,FALSE))</f>
        <v/>
      </c>
      <c r="AF212" s="4" t="str">
        <f>IF($H212=0,"",VLOOKUP($G212,Data!$G$3:$BA$2935,25,FALSE))</f>
        <v/>
      </c>
      <c r="AG212" s="4" t="str">
        <f>IF($H212=0,"",VLOOKUP($G212,Data!$G$3:$BA$2935,26,FALSE))</f>
        <v/>
      </c>
      <c r="AH212" s="4" t="str">
        <f>IF($H212=0,"",VLOOKUP($G212,Data!$G$3:$BA$2935,27,FALSE))</f>
        <v/>
      </c>
      <c r="AI212" s="4" t="str">
        <f>IF($H212=0,"",VLOOKUP($G212,Data!$G$3:$BA$2935,28,FALSE))</f>
        <v/>
      </c>
      <c r="AJ212" s="4" t="str">
        <f>IF($H212=0,"",VLOOKUP($G212,Data!$G$3:$BA$2935,29,FALSE))</f>
        <v/>
      </c>
      <c r="AK212" s="4" t="str">
        <f>IF($H212=0,"",VLOOKUP($G212,Data!$G$3:$BA$2935,30,FALSE))</f>
        <v/>
      </c>
      <c r="AL212" s="4" t="str">
        <f>IF($H212=0,"",VLOOKUP($G212,Data!$G$3:$BA$2935,31,FALSE))</f>
        <v/>
      </c>
      <c r="AM212" s="4" t="str">
        <f>IF($H212=0,"",VLOOKUP($G212,Data!$G$3:$BA$2935,32,FALSE))</f>
        <v/>
      </c>
      <c r="AN212" s="4" t="str">
        <f>IF($H212=0,"",VLOOKUP($G212,Data!$G$3:$BA$2935,33,FALSE))</f>
        <v/>
      </c>
      <c r="AO212" s="4" t="str">
        <f>IF($H212=0,"",VLOOKUP($G212,Data!$G$3:$BA$2935,34,FALSE))</f>
        <v/>
      </c>
      <c r="AP212" s="4" t="str">
        <f>IF($H212=0,"",VLOOKUP($G212,Data!$G$3:$BA$2935,35,FALSE))</f>
        <v/>
      </c>
      <c r="AQ212" s="4" t="str">
        <f>IF($H212=0,"",VLOOKUP($G212,Data!$G$3:$BA$2935,36,FALSE))</f>
        <v/>
      </c>
      <c r="AR212" s="4" t="str">
        <f>IF($H212=0,"",VLOOKUP($G212,Data!$G$3:$BA$2935,37,FALSE))</f>
        <v/>
      </c>
      <c r="AS212" s="4" t="str">
        <f>IF($H212=0,"",VLOOKUP($G212,Data!$G$3:$BA$2935,38,FALSE))</f>
        <v/>
      </c>
      <c r="AT212" s="4" t="str">
        <f>IF($H212=0,"",VLOOKUP($G212,Data!$G$3:$BA$2935,39,FALSE))</f>
        <v/>
      </c>
    </row>
    <row r="213" spans="1:46" x14ac:dyDescent="0.3">
      <c r="A213" s="4">
        <f>PSSE!A222</f>
        <v>950021</v>
      </c>
      <c r="B213" s="4" t="str">
        <f>PSSE!B222</f>
        <v>QUGTRACH2_S1</v>
      </c>
      <c r="C213" s="4">
        <f>PSSE!D222</f>
        <v>26</v>
      </c>
      <c r="D213" s="52">
        <f>PSSE!E222</f>
        <v>600</v>
      </c>
      <c r="E213" s="52" t="str">
        <f>PSSE!F222</f>
        <v>ND</v>
      </c>
      <c r="F213" s="52">
        <f>PSSE!G222</f>
        <v>1</v>
      </c>
      <c r="G213" s="52" t="str">
        <f t="shared" si="4"/>
        <v>AVR26600ND1</v>
      </c>
      <c r="H213" s="52">
        <f>COUNTIF(Data!$G$3:$BA$2935,AVR!$G213)</f>
        <v>1</v>
      </c>
      <c r="I213" s="52" t="str">
        <f>IF($H213=0,"",VLOOKUP($G213,Data!$G$3:$BA$2935,2,FALSE))</f>
        <v>'ESST4B'</v>
      </c>
      <c r="J213" s="52">
        <f>PSSE!C222</f>
        <v>1</v>
      </c>
      <c r="K213" s="52">
        <f>IF($H213=0,"",VLOOKUP($G213,Data!$G$3:$BA$2935,4,FALSE))</f>
        <v>0</v>
      </c>
      <c r="L213" s="52">
        <f>IF($H213=0,"",VLOOKUP($G213,Data!$G$3:$BA$2935,5,FALSE))</f>
        <v>15</v>
      </c>
      <c r="M213" s="52">
        <f>IF($H213=0,"",VLOOKUP($G213,Data!$G$3:$BA$2935,6,FALSE))</f>
        <v>15</v>
      </c>
      <c r="N213" s="52">
        <f>IF($H213=0,"",VLOOKUP($G213,Data!$G$3:$BA$2935,7,FALSE))</f>
        <v>5</v>
      </c>
      <c r="O213" s="52">
        <f>IF($H213=0,"",VLOOKUP($G213,Data!$G$3:$BA$2935,8,FALSE))</f>
        <v>-0.87</v>
      </c>
      <c r="P213" s="52">
        <f>IF($H213=0,"",VLOOKUP($G213,Data!$G$3:$BA$2935,9,FALSE))</f>
        <v>0</v>
      </c>
      <c r="Q213" s="52">
        <f>IF($H213=0,"",VLOOKUP($G213,Data!$G$3:$BA$2935,10,FALSE))</f>
        <v>1</v>
      </c>
      <c r="R213" s="52">
        <f>IF($H213=0,"",VLOOKUP($G213,Data!$G$3:$BA$2935,11,FALSE))</f>
        <v>0</v>
      </c>
      <c r="S213" s="52">
        <f>IF($H213=0,"",VLOOKUP($G213,Data!$G$3:$BA$2935,12,FALSE))</f>
        <v>99</v>
      </c>
      <c r="T213" s="52">
        <f>IF($H213=0,"",VLOOKUP($G213,Data!$G$3:$BA$2935,13,FALSE))</f>
        <v>-99</v>
      </c>
      <c r="U213" s="52">
        <f>IF($H213=0,"",VLOOKUP($G213,Data!$G$3:$BA$2935,14,FALSE))</f>
        <v>0</v>
      </c>
      <c r="V213" s="52">
        <f>IF($H213=0,"",VLOOKUP($G213,Data!$G$3:$BA$2935,15,FALSE))</f>
        <v>9.3000000000000007</v>
      </c>
      <c r="W213" s="52">
        <f>IF($H213=0,"",VLOOKUP($G213,Data!$G$3:$BA$2935,16,FALSE))</f>
        <v>0</v>
      </c>
      <c r="X213" s="52">
        <f>IF($H213=0,"",VLOOKUP($G213,Data!$G$3:$BA$2935,17,FALSE))</f>
        <v>11.63</v>
      </c>
      <c r="Y213" s="52">
        <f>IF($H213=0,"",VLOOKUP($G213,Data!$G$3:$BA$2935,18,FALSE))</f>
        <v>0.113</v>
      </c>
      <c r="Z213" s="52">
        <f>IF($H213=0,"",VLOOKUP($G213,Data!$G$3:$BA$2935,19,FALSE))</f>
        <v>0.124</v>
      </c>
      <c r="AA213" s="52">
        <f>IF($H213=0,"",VLOOKUP($G213,Data!$G$3:$BA$2935,20,FALSE))</f>
        <v>0</v>
      </c>
      <c r="AB213" s="4" t="str">
        <f>IF($H213=0,"",VLOOKUP($G213,Data!$G$3:$BA$2935,21,FALSE))</f>
        <v>/</v>
      </c>
      <c r="AC213" s="4" t="str">
        <f>IF($H213=0,"",VLOOKUP($G213,Data!$G$3:$BA$2935,22,FALSE))</f>
        <v>/</v>
      </c>
      <c r="AD213" s="4" t="str">
        <f>IF($H213=0,"",VLOOKUP($G213,Data!$G$3:$BA$2935,23,FALSE))</f>
        <v/>
      </c>
      <c r="AE213" s="4" t="str">
        <f>IF($H213=0,"",VLOOKUP($G213,Data!$G$3:$BA$2935,24,FALSE))</f>
        <v/>
      </c>
      <c r="AF213" s="4" t="str">
        <f>IF($H213=0,"",VLOOKUP($G213,Data!$G$3:$BA$2935,25,FALSE))</f>
        <v/>
      </c>
      <c r="AG213" s="4" t="str">
        <f>IF($H213=0,"",VLOOKUP($G213,Data!$G$3:$BA$2935,26,FALSE))</f>
        <v/>
      </c>
      <c r="AH213" s="4" t="str">
        <f>IF($H213=0,"",VLOOKUP($G213,Data!$G$3:$BA$2935,27,FALSE))</f>
        <v/>
      </c>
      <c r="AI213" s="4" t="str">
        <f>IF($H213=0,"",VLOOKUP($G213,Data!$G$3:$BA$2935,28,FALSE))</f>
        <v/>
      </c>
      <c r="AJ213" s="4" t="str">
        <f>IF($H213=0,"",VLOOKUP($G213,Data!$G$3:$BA$2935,29,FALSE))</f>
        <v/>
      </c>
      <c r="AK213" s="4" t="str">
        <f>IF($H213=0,"",VLOOKUP($G213,Data!$G$3:$BA$2935,30,FALSE))</f>
        <v/>
      </c>
      <c r="AL213" s="4" t="str">
        <f>IF($H213=0,"",VLOOKUP($G213,Data!$G$3:$BA$2935,31,FALSE))</f>
        <v/>
      </c>
      <c r="AM213" s="4" t="str">
        <f>IF($H213=0,"",VLOOKUP($G213,Data!$G$3:$BA$2935,32,FALSE))</f>
        <v/>
      </c>
      <c r="AN213" s="4" t="str">
        <f>IF($H213=0,"",VLOOKUP($G213,Data!$G$3:$BA$2935,33,FALSE))</f>
        <v/>
      </c>
      <c r="AO213" s="4" t="str">
        <f>IF($H213=0,"",VLOOKUP($G213,Data!$G$3:$BA$2935,34,FALSE))</f>
        <v/>
      </c>
      <c r="AP213" s="4" t="str">
        <f>IF($H213=0,"",VLOOKUP($G213,Data!$G$3:$BA$2935,35,FALSE))</f>
        <v/>
      </c>
      <c r="AQ213" s="4" t="str">
        <f>IF($H213=0,"",VLOOKUP($G213,Data!$G$3:$BA$2935,36,FALSE))</f>
        <v/>
      </c>
      <c r="AR213" s="4" t="str">
        <f>IF($H213=0,"",VLOOKUP($G213,Data!$G$3:$BA$2935,37,FALSE))</f>
        <v/>
      </c>
      <c r="AS213" s="4" t="str">
        <f>IF($H213=0,"",VLOOKUP($G213,Data!$G$3:$BA$2935,38,FALSE))</f>
        <v/>
      </c>
      <c r="AT213" s="4" t="str">
        <f>IF($H213=0,"",VLOOKUP($G213,Data!$G$3:$BA$2935,39,FALSE))</f>
        <v/>
      </c>
    </row>
    <row r="214" spans="1:46" x14ac:dyDescent="0.3">
      <c r="A214" s="4">
        <f>PSSE!A223</f>
        <v>950022</v>
      </c>
      <c r="B214" s="4" t="str">
        <f>PSSE!B223</f>
        <v>QUGTRACH2_S2</v>
      </c>
      <c r="C214" s="4">
        <f>PSSE!D223</f>
        <v>26</v>
      </c>
      <c r="D214" s="52">
        <f>PSSE!E223</f>
        <v>600</v>
      </c>
      <c r="E214" s="52" t="str">
        <f>PSSE!F223</f>
        <v>ND</v>
      </c>
      <c r="F214" s="52">
        <f>PSSE!G223</f>
        <v>1</v>
      </c>
      <c r="G214" s="52" t="str">
        <f t="shared" si="4"/>
        <v>AVR26600ND1</v>
      </c>
      <c r="H214" s="52">
        <f>COUNTIF(Data!$G$3:$BA$2935,AVR!$G214)</f>
        <v>1</v>
      </c>
      <c r="I214" s="52" t="str">
        <f>IF($H214=0,"",VLOOKUP($G214,Data!$G$3:$BA$2935,2,FALSE))</f>
        <v>'ESST4B'</v>
      </c>
      <c r="J214" s="52">
        <f>PSSE!C223</f>
        <v>1</v>
      </c>
      <c r="K214" s="52">
        <f>IF($H214=0,"",VLOOKUP($G214,Data!$G$3:$BA$2935,4,FALSE))</f>
        <v>0</v>
      </c>
      <c r="L214" s="52">
        <f>IF($H214=0,"",VLOOKUP($G214,Data!$G$3:$BA$2935,5,FALSE))</f>
        <v>15</v>
      </c>
      <c r="M214" s="52">
        <f>IF($H214=0,"",VLOOKUP($G214,Data!$G$3:$BA$2935,6,FALSE))</f>
        <v>15</v>
      </c>
      <c r="N214" s="52">
        <f>IF($H214=0,"",VLOOKUP($G214,Data!$G$3:$BA$2935,7,FALSE))</f>
        <v>5</v>
      </c>
      <c r="O214" s="52">
        <f>IF($H214=0,"",VLOOKUP($G214,Data!$G$3:$BA$2935,8,FALSE))</f>
        <v>-0.87</v>
      </c>
      <c r="P214" s="52">
        <f>IF($H214=0,"",VLOOKUP($G214,Data!$G$3:$BA$2935,9,FALSE))</f>
        <v>0</v>
      </c>
      <c r="Q214" s="52">
        <f>IF($H214=0,"",VLOOKUP($G214,Data!$G$3:$BA$2935,10,FALSE))</f>
        <v>1</v>
      </c>
      <c r="R214" s="52">
        <f>IF($H214=0,"",VLOOKUP($G214,Data!$G$3:$BA$2935,11,FALSE))</f>
        <v>0</v>
      </c>
      <c r="S214" s="52">
        <f>IF($H214=0,"",VLOOKUP($G214,Data!$G$3:$BA$2935,12,FALSE))</f>
        <v>99</v>
      </c>
      <c r="T214" s="52">
        <f>IF($H214=0,"",VLOOKUP($G214,Data!$G$3:$BA$2935,13,FALSE))</f>
        <v>-99</v>
      </c>
      <c r="U214" s="52">
        <f>IF($H214=0,"",VLOOKUP($G214,Data!$G$3:$BA$2935,14,FALSE))</f>
        <v>0</v>
      </c>
      <c r="V214" s="52">
        <f>IF($H214=0,"",VLOOKUP($G214,Data!$G$3:$BA$2935,15,FALSE))</f>
        <v>9.3000000000000007</v>
      </c>
      <c r="W214" s="52">
        <f>IF($H214=0,"",VLOOKUP($G214,Data!$G$3:$BA$2935,16,FALSE))</f>
        <v>0</v>
      </c>
      <c r="X214" s="52">
        <f>IF($H214=0,"",VLOOKUP($G214,Data!$G$3:$BA$2935,17,FALSE))</f>
        <v>11.63</v>
      </c>
      <c r="Y214" s="52">
        <f>IF($H214=0,"",VLOOKUP($G214,Data!$G$3:$BA$2935,18,FALSE))</f>
        <v>0.113</v>
      </c>
      <c r="Z214" s="52">
        <f>IF($H214=0,"",VLOOKUP($G214,Data!$G$3:$BA$2935,19,FALSE))</f>
        <v>0.124</v>
      </c>
      <c r="AA214" s="52">
        <f>IF($H214=0,"",VLOOKUP($G214,Data!$G$3:$BA$2935,20,FALSE))</f>
        <v>0</v>
      </c>
      <c r="AB214" s="4" t="str">
        <f>IF($H214=0,"",VLOOKUP($G214,Data!$G$3:$BA$2935,21,FALSE))</f>
        <v>/</v>
      </c>
      <c r="AC214" s="4" t="str">
        <f>IF($H214=0,"",VLOOKUP($G214,Data!$G$3:$BA$2935,22,FALSE))</f>
        <v>/</v>
      </c>
      <c r="AD214" s="4" t="str">
        <f>IF($H214=0,"",VLOOKUP($G214,Data!$G$3:$BA$2935,23,FALSE))</f>
        <v/>
      </c>
      <c r="AE214" s="4" t="str">
        <f>IF($H214=0,"",VLOOKUP($G214,Data!$G$3:$BA$2935,24,FALSE))</f>
        <v/>
      </c>
      <c r="AF214" s="4" t="str">
        <f>IF($H214=0,"",VLOOKUP($G214,Data!$G$3:$BA$2935,25,FALSE))</f>
        <v/>
      </c>
      <c r="AG214" s="4" t="str">
        <f>IF($H214=0,"",VLOOKUP($G214,Data!$G$3:$BA$2935,26,FALSE))</f>
        <v/>
      </c>
      <c r="AH214" s="4" t="str">
        <f>IF($H214=0,"",VLOOKUP($G214,Data!$G$3:$BA$2935,27,FALSE))</f>
        <v/>
      </c>
      <c r="AI214" s="4" t="str">
        <f>IF($H214=0,"",VLOOKUP($G214,Data!$G$3:$BA$2935,28,FALSE))</f>
        <v/>
      </c>
      <c r="AJ214" s="4" t="str">
        <f>IF($H214=0,"",VLOOKUP($G214,Data!$G$3:$BA$2935,29,FALSE))</f>
        <v/>
      </c>
      <c r="AK214" s="4" t="str">
        <f>IF($H214=0,"",VLOOKUP($G214,Data!$G$3:$BA$2935,30,FALSE))</f>
        <v/>
      </c>
      <c r="AL214" s="4" t="str">
        <f>IF($H214=0,"",VLOOKUP($G214,Data!$G$3:$BA$2935,31,FALSE))</f>
        <v/>
      </c>
      <c r="AM214" s="4" t="str">
        <f>IF($H214=0,"",VLOOKUP($G214,Data!$G$3:$BA$2935,32,FALSE))</f>
        <v/>
      </c>
      <c r="AN214" s="4" t="str">
        <f>IF($H214=0,"",VLOOKUP($G214,Data!$G$3:$BA$2935,33,FALSE))</f>
        <v/>
      </c>
      <c r="AO214" s="4" t="str">
        <f>IF($H214=0,"",VLOOKUP($G214,Data!$G$3:$BA$2935,34,FALSE))</f>
        <v/>
      </c>
      <c r="AP214" s="4" t="str">
        <f>IF($H214=0,"",VLOOKUP($G214,Data!$G$3:$BA$2935,35,FALSE))</f>
        <v/>
      </c>
      <c r="AQ214" s="4" t="str">
        <f>IF($H214=0,"",VLOOKUP($G214,Data!$G$3:$BA$2935,36,FALSE))</f>
        <v/>
      </c>
      <c r="AR214" s="4" t="str">
        <f>IF($H214=0,"",VLOOKUP($G214,Data!$G$3:$BA$2935,37,FALSE))</f>
        <v/>
      </c>
      <c r="AS214" s="4" t="str">
        <f>IF($H214=0,"",VLOOKUP($G214,Data!$G$3:$BA$2935,38,FALSE))</f>
        <v/>
      </c>
      <c r="AT214" s="4" t="str">
        <f>IF($H214=0,"",VLOOKUP($G214,Data!$G$3:$BA$2935,39,FALSE))</f>
        <v/>
      </c>
    </row>
    <row r="215" spans="1:46" x14ac:dyDescent="0.3">
      <c r="A215" s="4">
        <f>PSSE!A224</f>
        <v>950041</v>
      </c>
      <c r="B215" s="4" t="str">
        <f>PSSE!B224</f>
        <v>KIMHOA_H1</v>
      </c>
      <c r="C215" s="4">
        <f>PSSE!D224</f>
        <v>11</v>
      </c>
      <c r="D215" s="52">
        <f>PSSE!E224</f>
        <v>24</v>
      </c>
      <c r="E215" s="52" t="str">
        <f>PSSE!F224</f>
        <v>TD</v>
      </c>
      <c r="F215" s="52">
        <f>PSSE!G224</f>
        <v>1</v>
      </c>
      <c r="G215" s="52" t="str">
        <f t="shared" si="4"/>
        <v>AVR1124TD1</v>
      </c>
      <c r="H215" s="52">
        <f>COUNTIF(Data!$G$3:$BA$2935,AVR!$G215)</f>
        <v>1</v>
      </c>
      <c r="I215" s="52" t="str">
        <f>IF($H215=0,"",VLOOKUP($G215,Data!$G$3:$BA$2935,2,FALSE))</f>
        <v>'ESST4B'</v>
      </c>
      <c r="J215" s="52">
        <f>PSSE!C224</f>
        <v>1</v>
      </c>
      <c r="K215" s="52">
        <f>IF($H215=0,"",VLOOKUP($G215,Data!$G$3:$BA$2935,4,FALSE))</f>
        <v>0</v>
      </c>
      <c r="L215" s="52">
        <f>IF($H215=0,"",VLOOKUP($G215,Data!$G$3:$BA$2935,5,FALSE))</f>
        <v>10.75</v>
      </c>
      <c r="M215" s="52">
        <f>IF($H215=0,"",VLOOKUP($G215,Data!$G$3:$BA$2935,6,FALSE))</f>
        <v>10.75</v>
      </c>
      <c r="N215" s="52">
        <f>IF($H215=0,"",VLOOKUP($G215,Data!$G$3:$BA$2935,7,FALSE))</f>
        <v>5</v>
      </c>
      <c r="O215" s="52">
        <f>IF($H215=0,"",VLOOKUP($G215,Data!$G$3:$BA$2935,8,FALSE))</f>
        <v>-0.87</v>
      </c>
      <c r="P215" s="52">
        <f>IF($H215=0,"",VLOOKUP($G215,Data!$G$3:$BA$2935,9,FALSE))</f>
        <v>0</v>
      </c>
      <c r="Q215" s="52">
        <f>IF($H215=0,"",VLOOKUP($G215,Data!$G$3:$BA$2935,10,FALSE))</f>
        <v>1</v>
      </c>
      <c r="R215" s="52">
        <f>IF($H215=0,"",VLOOKUP($G215,Data!$G$3:$BA$2935,11,FALSE))</f>
        <v>0</v>
      </c>
      <c r="S215" s="52">
        <f>IF($H215=0,"",VLOOKUP($G215,Data!$G$3:$BA$2935,12,FALSE))</f>
        <v>99</v>
      </c>
      <c r="T215" s="52">
        <f>IF($H215=0,"",VLOOKUP($G215,Data!$G$3:$BA$2935,13,FALSE))</f>
        <v>-99</v>
      </c>
      <c r="U215" s="52">
        <f>IF($H215=0,"",VLOOKUP($G215,Data!$G$3:$BA$2935,14,FALSE))</f>
        <v>0</v>
      </c>
      <c r="V215" s="52">
        <f>IF($H215=0,"",VLOOKUP($G215,Data!$G$3:$BA$2935,15,FALSE))</f>
        <v>9.3000000000000007</v>
      </c>
      <c r="W215" s="52">
        <f>IF($H215=0,"",VLOOKUP($G215,Data!$G$3:$BA$2935,16,FALSE))</f>
        <v>0</v>
      </c>
      <c r="X215" s="52">
        <f>IF($H215=0,"",VLOOKUP($G215,Data!$G$3:$BA$2935,17,FALSE))</f>
        <v>11.63</v>
      </c>
      <c r="Y215" s="52">
        <f>IF($H215=0,"",VLOOKUP($G215,Data!$G$3:$BA$2935,18,FALSE))</f>
        <v>0.113</v>
      </c>
      <c r="Z215" s="52">
        <f>IF($H215=0,"",VLOOKUP($G215,Data!$G$3:$BA$2935,19,FALSE))</f>
        <v>0.124</v>
      </c>
      <c r="AA215" s="52">
        <f>IF($H215=0,"",VLOOKUP($G215,Data!$G$3:$BA$2935,20,FALSE))</f>
        <v>0</v>
      </c>
      <c r="AB215" s="4" t="str">
        <f>IF($H215=0,"",VLOOKUP($G215,Data!$G$3:$BA$2935,21,FALSE))</f>
        <v>/</v>
      </c>
      <c r="AC215" s="4" t="str">
        <f>IF($H215=0,"",VLOOKUP($G215,Data!$G$3:$BA$2935,22,FALSE))</f>
        <v>/</v>
      </c>
      <c r="AD215" s="4" t="str">
        <f>IF($H215=0,"",VLOOKUP($G215,Data!$G$3:$BA$2935,23,FALSE))</f>
        <v/>
      </c>
      <c r="AE215" s="4" t="str">
        <f>IF($H215=0,"",VLOOKUP($G215,Data!$G$3:$BA$2935,24,FALSE))</f>
        <v/>
      </c>
      <c r="AF215" s="4" t="str">
        <f>IF($H215=0,"",VLOOKUP($G215,Data!$G$3:$BA$2935,25,FALSE))</f>
        <v/>
      </c>
      <c r="AG215" s="4" t="str">
        <f>IF($H215=0,"",VLOOKUP($G215,Data!$G$3:$BA$2935,26,FALSE))</f>
        <v/>
      </c>
      <c r="AH215" s="4" t="str">
        <f>IF($H215=0,"",VLOOKUP($G215,Data!$G$3:$BA$2935,27,FALSE))</f>
        <v/>
      </c>
      <c r="AI215" s="4" t="str">
        <f>IF($H215=0,"",VLOOKUP($G215,Data!$G$3:$BA$2935,28,FALSE))</f>
        <v/>
      </c>
      <c r="AJ215" s="4" t="str">
        <f>IF($H215=0,"",VLOOKUP($G215,Data!$G$3:$BA$2935,29,FALSE))</f>
        <v/>
      </c>
      <c r="AK215" s="4" t="str">
        <f>IF($H215=0,"",VLOOKUP($G215,Data!$G$3:$BA$2935,30,FALSE))</f>
        <v/>
      </c>
      <c r="AL215" s="4" t="str">
        <f>IF($H215=0,"",VLOOKUP($G215,Data!$G$3:$BA$2935,31,FALSE))</f>
        <v/>
      </c>
      <c r="AM215" s="4" t="str">
        <f>IF($H215=0,"",VLOOKUP($G215,Data!$G$3:$BA$2935,32,FALSE))</f>
        <v/>
      </c>
      <c r="AN215" s="4" t="str">
        <f>IF($H215=0,"",VLOOKUP($G215,Data!$G$3:$BA$2935,33,FALSE))</f>
        <v/>
      </c>
      <c r="AO215" s="4" t="str">
        <f>IF($H215=0,"",VLOOKUP($G215,Data!$G$3:$BA$2935,34,FALSE))</f>
        <v/>
      </c>
      <c r="AP215" s="4" t="str">
        <f>IF($H215=0,"",VLOOKUP($G215,Data!$G$3:$BA$2935,35,FALSE))</f>
        <v/>
      </c>
      <c r="AQ215" s="4" t="str">
        <f>IF($H215=0,"",VLOOKUP($G215,Data!$G$3:$BA$2935,36,FALSE))</f>
        <v/>
      </c>
      <c r="AR215" s="4" t="str">
        <f>IF($H215=0,"",VLOOKUP($G215,Data!$G$3:$BA$2935,37,FALSE))</f>
        <v/>
      </c>
      <c r="AS215" s="4" t="str">
        <f>IF($H215=0,"",VLOOKUP($G215,Data!$G$3:$BA$2935,38,FALSE))</f>
        <v/>
      </c>
      <c r="AT215" s="4" t="str">
        <f>IF($H215=0,"",VLOOKUP($G215,Data!$G$3:$BA$2935,39,FALSE))</f>
        <v/>
      </c>
    </row>
    <row r="216" spans="1:46" x14ac:dyDescent="0.3">
      <c r="A216" s="4">
        <f>PSSE!A225</f>
        <v>950051</v>
      </c>
      <c r="B216" s="4" t="str">
        <f>PSSE!B225</f>
        <v>LATRONG_H1</v>
      </c>
      <c r="C216" s="4">
        <f>PSSE!D225</f>
        <v>10.5</v>
      </c>
      <c r="D216" s="52">
        <f>PSSE!E225</f>
        <v>20</v>
      </c>
      <c r="E216" s="52" t="str">
        <f>PSSE!F225</f>
        <v>TD</v>
      </c>
      <c r="F216" s="52">
        <f>PSSE!G225</f>
        <v>1</v>
      </c>
      <c r="G216" s="52" t="str">
        <f t="shared" si="4"/>
        <v>AVR10.520TD1</v>
      </c>
      <c r="H216" s="52">
        <f>COUNTIF(Data!$G$3:$BA$2935,AVR!$G216)</f>
        <v>1</v>
      </c>
      <c r="I216" s="52" t="str">
        <f>IF($H216=0,"",VLOOKUP($G216,Data!$G$3:$BA$2935,2,FALSE))</f>
        <v>'ESST4B'</v>
      </c>
      <c r="J216" s="52">
        <f>PSSE!C225</f>
        <v>1</v>
      </c>
      <c r="K216" s="52">
        <f>IF($H216=0,"",VLOOKUP($G216,Data!$G$3:$BA$2935,4,FALSE))</f>
        <v>0</v>
      </c>
      <c r="L216" s="52">
        <f>IF($H216=0,"",VLOOKUP($G216,Data!$G$3:$BA$2935,5,FALSE))</f>
        <v>10.75</v>
      </c>
      <c r="M216" s="52">
        <f>IF($H216=0,"",VLOOKUP($G216,Data!$G$3:$BA$2935,6,FALSE))</f>
        <v>10.75</v>
      </c>
      <c r="N216" s="52">
        <f>IF($H216=0,"",VLOOKUP($G216,Data!$G$3:$BA$2935,7,FALSE))</f>
        <v>5</v>
      </c>
      <c r="O216" s="52">
        <f>IF($H216=0,"",VLOOKUP($G216,Data!$G$3:$BA$2935,8,FALSE))</f>
        <v>-0.87</v>
      </c>
      <c r="P216" s="52">
        <f>IF($H216=0,"",VLOOKUP($G216,Data!$G$3:$BA$2935,9,FALSE))</f>
        <v>0</v>
      </c>
      <c r="Q216" s="52">
        <f>IF($H216=0,"",VLOOKUP($G216,Data!$G$3:$BA$2935,10,FALSE))</f>
        <v>1</v>
      </c>
      <c r="R216" s="52">
        <f>IF($H216=0,"",VLOOKUP($G216,Data!$G$3:$BA$2935,11,FALSE))</f>
        <v>0</v>
      </c>
      <c r="S216" s="52">
        <f>IF($H216=0,"",VLOOKUP($G216,Data!$G$3:$BA$2935,12,FALSE))</f>
        <v>99</v>
      </c>
      <c r="T216" s="52">
        <f>IF($H216=0,"",VLOOKUP($G216,Data!$G$3:$BA$2935,13,FALSE))</f>
        <v>-99</v>
      </c>
      <c r="U216" s="52">
        <f>IF($H216=0,"",VLOOKUP($G216,Data!$G$3:$BA$2935,14,FALSE))</f>
        <v>0</v>
      </c>
      <c r="V216" s="52">
        <f>IF($H216=0,"",VLOOKUP($G216,Data!$G$3:$BA$2935,15,FALSE))</f>
        <v>9.3000000000000007</v>
      </c>
      <c r="W216" s="52">
        <f>IF($H216=0,"",VLOOKUP($G216,Data!$G$3:$BA$2935,16,FALSE))</f>
        <v>0</v>
      </c>
      <c r="X216" s="52">
        <f>IF($H216=0,"",VLOOKUP($G216,Data!$G$3:$BA$2935,17,FALSE))</f>
        <v>11.63</v>
      </c>
      <c r="Y216" s="52">
        <f>IF($H216=0,"",VLOOKUP($G216,Data!$G$3:$BA$2935,18,FALSE))</f>
        <v>0.113</v>
      </c>
      <c r="Z216" s="52">
        <f>IF($H216=0,"",VLOOKUP($G216,Data!$G$3:$BA$2935,19,FALSE))</f>
        <v>0.124</v>
      </c>
      <c r="AA216" s="52">
        <f>IF($H216=0,"",VLOOKUP($G216,Data!$G$3:$BA$2935,20,FALSE))</f>
        <v>0</v>
      </c>
      <c r="AB216" s="4" t="str">
        <f>IF($H216=0,"",VLOOKUP($G216,Data!$G$3:$BA$2935,21,FALSE))</f>
        <v>/</v>
      </c>
      <c r="AC216" s="4" t="str">
        <f>IF($H216=0,"",VLOOKUP($G216,Data!$G$3:$BA$2935,22,FALSE))</f>
        <v>/</v>
      </c>
      <c r="AD216" s="4" t="str">
        <f>IF($H216=0,"",VLOOKUP($G216,Data!$G$3:$BA$2935,23,FALSE))</f>
        <v/>
      </c>
      <c r="AE216" s="4" t="str">
        <f>IF($H216=0,"",VLOOKUP($G216,Data!$G$3:$BA$2935,24,FALSE))</f>
        <v/>
      </c>
      <c r="AF216" s="4" t="str">
        <f>IF($H216=0,"",VLOOKUP($G216,Data!$G$3:$BA$2935,25,FALSE))</f>
        <v/>
      </c>
      <c r="AG216" s="4" t="str">
        <f>IF($H216=0,"",VLOOKUP($G216,Data!$G$3:$BA$2935,26,FALSE))</f>
        <v/>
      </c>
      <c r="AH216" s="4" t="str">
        <f>IF($H216=0,"",VLOOKUP($G216,Data!$G$3:$BA$2935,27,FALSE))</f>
        <v/>
      </c>
      <c r="AI216" s="4" t="str">
        <f>IF($H216=0,"",VLOOKUP($G216,Data!$G$3:$BA$2935,28,FALSE))</f>
        <v/>
      </c>
      <c r="AJ216" s="4" t="str">
        <f>IF($H216=0,"",VLOOKUP($G216,Data!$G$3:$BA$2935,29,FALSE))</f>
        <v/>
      </c>
      <c r="AK216" s="4" t="str">
        <f>IF($H216=0,"",VLOOKUP($G216,Data!$G$3:$BA$2935,30,FALSE))</f>
        <v/>
      </c>
      <c r="AL216" s="4" t="str">
        <f>IF($H216=0,"",VLOOKUP($G216,Data!$G$3:$BA$2935,31,FALSE))</f>
        <v/>
      </c>
      <c r="AM216" s="4" t="str">
        <f>IF($H216=0,"",VLOOKUP($G216,Data!$G$3:$BA$2935,32,FALSE))</f>
        <v/>
      </c>
      <c r="AN216" s="4" t="str">
        <f>IF($H216=0,"",VLOOKUP($G216,Data!$G$3:$BA$2935,33,FALSE))</f>
        <v/>
      </c>
      <c r="AO216" s="4" t="str">
        <f>IF($H216=0,"",VLOOKUP($G216,Data!$G$3:$BA$2935,34,FALSE))</f>
        <v/>
      </c>
      <c r="AP216" s="4" t="str">
        <f>IF($H216=0,"",VLOOKUP($G216,Data!$G$3:$BA$2935,35,FALSE))</f>
        <v/>
      </c>
      <c r="AQ216" s="4" t="str">
        <f>IF($H216=0,"",VLOOKUP($G216,Data!$G$3:$BA$2935,36,FALSE))</f>
        <v/>
      </c>
      <c r="AR216" s="4" t="str">
        <f>IF($H216=0,"",VLOOKUP($G216,Data!$G$3:$BA$2935,37,FALSE))</f>
        <v/>
      </c>
      <c r="AS216" s="4" t="str">
        <f>IF($H216=0,"",VLOOKUP($G216,Data!$G$3:$BA$2935,38,FALSE))</f>
        <v/>
      </c>
      <c r="AT216" s="4" t="str">
        <f>IF($H216=0,"",VLOOKUP($G216,Data!$G$3:$BA$2935,39,FALSE))</f>
        <v/>
      </c>
    </row>
    <row r="217" spans="1:46" x14ac:dyDescent="0.3">
      <c r="A217" s="4">
        <f>PSSE!A226</f>
        <v>951011</v>
      </c>
      <c r="B217" s="4" t="str">
        <f>PSSE!B226</f>
        <v>RAOQUAN_H1</v>
      </c>
      <c r="C217" s="4">
        <f>PSSE!D226</f>
        <v>10.5</v>
      </c>
      <c r="D217" s="52">
        <f>PSSE!E226</f>
        <v>32</v>
      </c>
      <c r="E217" s="52" t="str">
        <f>PSSE!F226</f>
        <v>TD</v>
      </c>
      <c r="F217" s="52">
        <f>PSSE!G226</f>
        <v>1</v>
      </c>
      <c r="G217" s="52" t="str">
        <f t="shared" si="4"/>
        <v>AVR10.532TD1</v>
      </c>
      <c r="H217" s="52">
        <f>COUNTIF(Data!$G$3:$BA$2935,AVR!$G217)</f>
        <v>1</v>
      </c>
      <c r="I217" s="52" t="str">
        <f>IF($H217=0,"",VLOOKUP($G217,Data!$G$3:$BA$2935,2,FALSE))</f>
        <v>'ESST4B'</v>
      </c>
      <c r="J217" s="52">
        <f>PSSE!C226</f>
        <v>1</v>
      </c>
      <c r="K217" s="52">
        <f>IF($H217=0,"",VLOOKUP($G217,Data!$G$3:$BA$2935,4,FALSE))</f>
        <v>0</v>
      </c>
      <c r="L217" s="52">
        <f>IF($H217=0,"",VLOOKUP($G217,Data!$G$3:$BA$2935,5,FALSE))</f>
        <v>10.75</v>
      </c>
      <c r="M217" s="52">
        <f>IF($H217=0,"",VLOOKUP($G217,Data!$G$3:$BA$2935,6,FALSE))</f>
        <v>10.75</v>
      </c>
      <c r="N217" s="52">
        <f>IF($H217=0,"",VLOOKUP($G217,Data!$G$3:$BA$2935,7,FALSE))</f>
        <v>5</v>
      </c>
      <c r="O217" s="52">
        <f>IF($H217=0,"",VLOOKUP($G217,Data!$G$3:$BA$2935,8,FALSE))</f>
        <v>-0.87</v>
      </c>
      <c r="P217" s="52">
        <f>IF($H217=0,"",VLOOKUP($G217,Data!$G$3:$BA$2935,9,FALSE))</f>
        <v>0</v>
      </c>
      <c r="Q217" s="52">
        <f>IF($H217=0,"",VLOOKUP($G217,Data!$G$3:$BA$2935,10,FALSE))</f>
        <v>1</v>
      </c>
      <c r="R217" s="52">
        <f>IF($H217=0,"",VLOOKUP($G217,Data!$G$3:$BA$2935,11,FALSE))</f>
        <v>0</v>
      </c>
      <c r="S217" s="52">
        <f>IF($H217=0,"",VLOOKUP($G217,Data!$G$3:$BA$2935,12,FALSE))</f>
        <v>99</v>
      </c>
      <c r="T217" s="52">
        <f>IF($H217=0,"",VLOOKUP($G217,Data!$G$3:$BA$2935,13,FALSE))</f>
        <v>-99</v>
      </c>
      <c r="U217" s="52">
        <f>IF($H217=0,"",VLOOKUP($G217,Data!$G$3:$BA$2935,14,FALSE))</f>
        <v>0</v>
      </c>
      <c r="V217" s="52">
        <f>IF($H217=0,"",VLOOKUP($G217,Data!$G$3:$BA$2935,15,FALSE))</f>
        <v>9.3000000000000007</v>
      </c>
      <c r="W217" s="52">
        <f>IF($H217=0,"",VLOOKUP($G217,Data!$G$3:$BA$2935,16,FALSE))</f>
        <v>0</v>
      </c>
      <c r="X217" s="52">
        <f>IF($H217=0,"",VLOOKUP($G217,Data!$G$3:$BA$2935,17,FALSE))</f>
        <v>11.63</v>
      </c>
      <c r="Y217" s="52">
        <f>IF($H217=0,"",VLOOKUP($G217,Data!$G$3:$BA$2935,18,FALSE))</f>
        <v>0.113</v>
      </c>
      <c r="Z217" s="52">
        <f>IF($H217=0,"",VLOOKUP($G217,Data!$G$3:$BA$2935,19,FALSE))</f>
        <v>0.124</v>
      </c>
      <c r="AA217" s="52">
        <f>IF($H217=0,"",VLOOKUP($G217,Data!$G$3:$BA$2935,20,FALSE))</f>
        <v>0</v>
      </c>
      <c r="AB217" s="4" t="str">
        <f>IF($H217=0,"",VLOOKUP($G217,Data!$G$3:$BA$2935,21,FALSE))</f>
        <v>/</v>
      </c>
      <c r="AC217" s="4" t="str">
        <f>IF($H217=0,"",VLOOKUP($G217,Data!$G$3:$BA$2935,22,FALSE))</f>
        <v>/</v>
      </c>
      <c r="AD217" s="4" t="str">
        <f>IF($H217=0,"",VLOOKUP($G217,Data!$G$3:$BA$2935,23,FALSE))</f>
        <v/>
      </c>
      <c r="AE217" s="4" t="str">
        <f>IF($H217=0,"",VLOOKUP($G217,Data!$G$3:$BA$2935,24,FALSE))</f>
        <v/>
      </c>
      <c r="AF217" s="4" t="str">
        <f>IF($H217=0,"",VLOOKUP($G217,Data!$G$3:$BA$2935,25,FALSE))</f>
        <v/>
      </c>
      <c r="AG217" s="4" t="str">
        <f>IF($H217=0,"",VLOOKUP($G217,Data!$G$3:$BA$2935,26,FALSE))</f>
        <v/>
      </c>
      <c r="AH217" s="4" t="str">
        <f>IF($H217=0,"",VLOOKUP($G217,Data!$G$3:$BA$2935,27,FALSE))</f>
        <v/>
      </c>
      <c r="AI217" s="4" t="str">
        <f>IF($H217=0,"",VLOOKUP($G217,Data!$G$3:$BA$2935,28,FALSE))</f>
        <v/>
      </c>
      <c r="AJ217" s="4" t="str">
        <f>IF($H217=0,"",VLOOKUP($G217,Data!$G$3:$BA$2935,29,FALSE))</f>
        <v/>
      </c>
      <c r="AK217" s="4" t="str">
        <f>IF($H217=0,"",VLOOKUP($G217,Data!$G$3:$BA$2935,30,FALSE))</f>
        <v/>
      </c>
      <c r="AL217" s="4" t="str">
        <f>IF($H217=0,"",VLOOKUP($G217,Data!$G$3:$BA$2935,31,FALSE))</f>
        <v/>
      </c>
      <c r="AM217" s="4" t="str">
        <f>IF($H217=0,"",VLOOKUP($G217,Data!$G$3:$BA$2935,32,FALSE))</f>
        <v/>
      </c>
      <c r="AN217" s="4" t="str">
        <f>IF($H217=0,"",VLOOKUP($G217,Data!$G$3:$BA$2935,33,FALSE))</f>
        <v/>
      </c>
      <c r="AO217" s="4" t="str">
        <f>IF($H217=0,"",VLOOKUP($G217,Data!$G$3:$BA$2935,34,FALSE))</f>
        <v/>
      </c>
      <c r="AP217" s="4" t="str">
        <f>IF($H217=0,"",VLOOKUP($G217,Data!$G$3:$BA$2935,35,FALSE))</f>
        <v/>
      </c>
      <c r="AQ217" s="4" t="str">
        <f>IF($H217=0,"",VLOOKUP($G217,Data!$G$3:$BA$2935,36,FALSE))</f>
        <v/>
      </c>
      <c r="AR217" s="4" t="str">
        <f>IF($H217=0,"",VLOOKUP($G217,Data!$G$3:$BA$2935,37,FALSE))</f>
        <v/>
      </c>
      <c r="AS217" s="4" t="str">
        <f>IF($H217=0,"",VLOOKUP($G217,Data!$G$3:$BA$2935,38,FALSE))</f>
        <v/>
      </c>
      <c r="AT217" s="4" t="str">
        <f>IF($H217=0,"",VLOOKUP($G217,Data!$G$3:$BA$2935,39,FALSE))</f>
        <v/>
      </c>
    </row>
    <row r="218" spans="1:46" x14ac:dyDescent="0.3">
      <c r="A218" s="4">
        <f>PSSE!A227</f>
        <v>951012</v>
      </c>
      <c r="B218" s="4" t="str">
        <f>PSSE!B227</f>
        <v>RAOQUAN_H2</v>
      </c>
      <c r="C218" s="4">
        <f>PSSE!D227</f>
        <v>10.5</v>
      </c>
      <c r="D218" s="52">
        <f>PSSE!E227</f>
        <v>32</v>
      </c>
      <c r="E218" s="52" t="str">
        <f>PSSE!F227</f>
        <v>TD</v>
      </c>
      <c r="F218" s="52">
        <f>PSSE!G227</f>
        <v>1</v>
      </c>
      <c r="G218" s="52" t="str">
        <f t="shared" si="4"/>
        <v>AVR10.532TD1</v>
      </c>
      <c r="H218" s="52">
        <f>COUNTIF(Data!$G$3:$BA$2935,AVR!$G218)</f>
        <v>1</v>
      </c>
      <c r="I218" s="52" t="str">
        <f>IF($H218=0,"",VLOOKUP($G218,Data!$G$3:$BA$2935,2,FALSE))</f>
        <v>'ESST4B'</v>
      </c>
      <c r="J218" s="52">
        <f>PSSE!C227</f>
        <v>1</v>
      </c>
      <c r="K218" s="52">
        <f>IF($H218=0,"",VLOOKUP($G218,Data!$G$3:$BA$2935,4,FALSE))</f>
        <v>0</v>
      </c>
      <c r="L218" s="52">
        <f>IF($H218=0,"",VLOOKUP($G218,Data!$G$3:$BA$2935,5,FALSE))</f>
        <v>10.75</v>
      </c>
      <c r="M218" s="52">
        <f>IF($H218=0,"",VLOOKUP($G218,Data!$G$3:$BA$2935,6,FALSE))</f>
        <v>10.75</v>
      </c>
      <c r="N218" s="52">
        <f>IF($H218=0,"",VLOOKUP($G218,Data!$G$3:$BA$2935,7,FALSE))</f>
        <v>5</v>
      </c>
      <c r="O218" s="52">
        <f>IF($H218=0,"",VLOOKUP($G218,Data!$G$3:$BA$2935,8,FALSE))</f>
        <v>-0.87</v>
      </c>
      <c r="P218" s="52">
        <f>IF($H218=0,"",VLOOKUP($G218,Data!$G$3:$BA$2935,9,FALSE))</f>
        <v>0</v>
      </c>
      <c r="Q218" s="52">
        <f>IF($H218=0,"",VLOOKUP($G218,Data!$G$3:$BA$2935,10,FALSE))</f>
        <v>1</v>
      </c>
      <c r="R218" s="52">
        <f>IF($H218=0,"",VLOOKUP($G218,Data!$G$3:$BA$2935,11,FALSE))</f>
        <v>0</v>
      </c>
      <c r="S218" s="52">
        <f>IF($H218=0,"",VLOOKUP($G218,Data!$G$3:$BA$2935,12,FALSE))</f>
        <v>99</v>
      </c>
      <c r="T218" s="52">
        <f>IF($H218=0,"",VLOOKUP($G218,Data!$G$3:$BA$2935,13,FALSE))</f>
        <v>-99</v>
      </c>
      <c r="U218" s="52">
        <f>IF($H218=0,"",VLOOKUP($G218,Data!$G$3:$BA$2935,14,FALSE))</f>
        <v>0</v>
      </c>
      <c r="V218" s="52">
        <f>IF($H218=0,"",VLOOKUP($G218,Data!$G$3:$BA$2935,15,FALSE))</f>
        <v>9.3000000000000007</v>
      </c>
      <c r="W218" s="52">
        <f>IF($H218=0,"",VLOOKUP($G218,Data!$G$3:$BA$2935,16,FALSE))</f>
        <v>0</v>
      </c>
      <c r="X218" s="52">
        <f>IF($H218=0,"",VLOOKUP($G218,Data!$G$3:$BA$2935,17,FALSE))</f>
        <v>11.63</v>
      </c>
      <c r="Y218" s="52">
        <f>IF($H218=0,"",VLOOKUP($G218,Data!$G$3:$BA$2935,18,FALSE))</f>
        <v>0.113</v>
      </c>
      <c r="Z218" s="52">
        <f>IF($H218=0,"",VLOOKUP($G218,Data!$G$3:$BA$2935,19,FALSE))</f>
        <v>0.124</v>
      </c>
      <c r="AA218" s="52">
        <f>IF($H218=0,"",VLOOKUP($G218,Data!$G$3:$BA$2935,20,FALSE))</f>
        <v>0</v>
      </c>
      <c r="AB218" s="4" t="str">
        <f>IF($H218=0,"",VLOOKUP($G218,Data!$G$3:$BA$2935,21,FALSE))</f>
        <v>/</v>
      </c>
      <c r="AC218" s="4" t="str">
        <f>IF($H218=0,"",VLOOKUP($G218,Data!$G$3:$BA$2935,22,FALSE))</f>
        <v>/</v>
      </c>
      <c r="AD218" s="4" t="str">
        <f>IF($H218=0,"",VLOOKUP($G218,Data!$G$3:$BA$2935,23,FALSE))</f>
        <v/>
      </c>
      <c r="AE218" s="4" t="str">
        <f>IF($H218=0,"",VLOOKUP($G218,Data!$G$3:$BA$2935,24,FALSE))</f>
        <v/>
      </c>
      <c r="AF218" s="4" t="str">
        <f>IF($H218=0,"",VLOOKUP($G218,Data!$G$3:$BA$2935,25,FALSE))</f>
        <v/>
      </c>
      <c r="AG218" s="4" t="str">
        <f>IF($H218=0,"",VLOOKUP($G218,Data!$G$3:$BA$2935,26,FALSE))</f>
        <v/>
      </c>
      <c r="AH218" s="4" t="str">
        <f>IF($H218=0,"",VLOOKUP($G218,Data!$G$3:$BA$2935,27,FALSE))</f>
        <v/>
      </c>
      <c r="AI218" s="4" t="str">
        <f>IF($H218=0,"",VLOOKUP($G218,Data!$G$3:$BA$2935,28,FALSE))</f>
        <v/>
      </c>
      <c r="AJ218" s="4" t="str">
        <f>IF($H218=0,"",VLOOKUP($G218,Data!$G$3:$BA$2935,29,FALSE))</f>
        <v/>
      </c>
      <c r="AK218" s="4" t="str">
        <f>IF($H218=0,"",VLOOKUP($G218,Data!$G$3:$BA$2935,30,FALSE))</f>
        <v/>
      </c>
      <c r="AL218" s="4" t="str">
        <f>IF($H218=0,"",VLOOKUP($G218,Data!$G$3:$BA$2935,31,FALSE))</f>
        <v/>
      </c>
      <c r="AM218" s="4" t="str">
        <f>IF($H218=0,"",VLOOKUP($G218,Data!$G$3:$BA$2935,32,FALSE))</f>
        <v/>
      </c>
      <c r="AN218" s="4" t="str">
        <f>IF($H218=0,"",VLOOKUP($G218,Data!$G$3:$BA$2935,33,FALSE))</f>
        <v/>
      </c>
      <c r="AO218" s="4" t="str">
        <f>IF($H218=0,"",VLOOKUP($G218,Data!$G$3:$BA$2935,34,FALSE))</f>
        <v/>
      </c>
      <c r="AP218" s="4" t="str">
        <f>IF($H218=0,"",VLOOKUP($G218,Data!$G$3:$BA$2935,35,FALSE))</f>
        <v/>
      </c>
      <c r="AQ218" s="4" t="str">
        <f>IF($H218=0,"",VLOOKUP($G218,Data!$G$3:$BA$2935,36,FALSE))</f>
        <v/>
      </c>
      <c r="AR218" s="4" t="str">
        <f>IF($H218=0,"",VLOOKUP($G218,Data!$G$3:$BA$2935,37,FALSE))</f>
        <v/>
      </c>
      <c r="AS218" s="4" t="str">
        <f>IF($H218=0,"",VLOOKUP($G218,Data!$G$3:$BA$2935,38,FALSE))</f>
        <v/>
      </c>
      <c r="AT218" s="4" t="str">
        <f>IF($H218=0,"",VLOOKUP($G218,Data!$G$3:$BA$2935,39,FALSE))</f>
        <v/>
      </c>
    </row>
    <row r="219" spans="1:46" x14ac:dyDescent="0.3">
      <c r="A219" s="4">
        <f>PSSE!A228</f>
        <v>951021</v>
      </c>
      <c r="B219" s="4" t="str">
        <f>PSSE!B228</f>
        <v>QUANGTRI1_S1</v>
      </c>
      <c r="C219" s="4">
        <f>PSSE!D228</f>
        <v>26</v>
      </c>
      <c r="D219" s="52">
        <f>PSSE!E228</f>
        <v>600</v>
      </c>
      <c r="E219" s="52" t="str">
        <f>PSSE!F228</f>
        <v>ND</v>
      </c>
      <c r="F219" s="52">
        <f>PSSE!G228</f>
        <v>1</v>
      </c>
      <c r="G219" s="52" t="str">
        <f t="shared" si="4"/>
        <v>AVR26600ND1</v>
      </c>
      <c r="H219" s="52">
        <f>COUNTIF(Data!$G$3:$BA$2935,AVR!$G219)</f>
        <v>1</v>
      </c>
      <c r="I219" s="52" t="str">
        <f>IF($H219=0,"",VLOOKUP($G219,Data!$G$3:$BA$2935,2,FALSE))</f>
        <v>'ESST4B'</v>
      </c>
      <c r="J219" s="52">
        <f>PSSE!C228</f>
        <v>1</v>
      </c>
      <c r="K219" s="52">
        <f>IF($H219=0,"",VLOOKUP($G219,Data!$G$3:$BA$2935,4,FALSE))</f>
        <v>0</v>
      </c>
      <c r="L219" s="52">
        <f>IF($H219=0,"",VLOOKUP($G219,Data!$G$3:$BA$2935,5,FALSE))</f>
        <v>15</v>
      </c>
      <c r="M219" s="52">
        <f>IF($H219=0,"",VLOOKUP($G219,Data!$G$3:$BA$2935,6,FALSE))</f>
        <v>15</v>
      </c>
      <c r="N219" s="52">
        <f>IF($H219=0,"",VLOOKUP($G219,Data!$G$3:$BA$2935,7,FALSE))</f>
        <v>5</v>
      </c>
      <c r="O219" s="52">
        <f>IF($H219=0,"",VLOOKUP($G219,Data!$G$3:$BA$2935,8,FALSE))</f>
        <v>-0.87</v>
      </c>
      <c r="P219" s="52">
        <f>IF($H219=0,"",VLOOKUP($G219,Data!$G$3:$BA$2935,9,FALSE))</f>
        <v>0</v>
      </c>
      <c r="Q219" s="52">
        <f>IF($H219=0,"",VLOOKUP($G219,Data!$G$3:$BA$2935,10,FALSE))</f>
        <v>1</v>
      </c>
      <c r="R219" s="52">
        <f>IF($H219=0,"",VLOOKUP($G219,Data!$G$3:$BA$2935,11,FALSE))</f>
        <v>0</v>
      </c>
      <c r="S219" s="52">
        <f>IF($H219=0,"",VLOOKUP($G219,Data!$G$3:$BA$2935,12,FALSE))</f>
        <v>99</v>
      </c>
      <c r="T219" s="52">
        <f>IF($H219=0,"",VLOOKUP($G219,Data!$G$3:$BA$2935,13,FALSE))</f>
        <v>-99</v>
      </c>
      <c r="U219" s="52">
        <f>IF($H219=0,"",VLOOKUP($G219,Data!$G$3:$BA$2935,14,FALSE))</f>
        <v>0</v>
      </c>
      <c r="V219" s="52">
        <f>IF($H219=0,"",VLOOKUP($G219,Data!$G$3:$BA$2935,15,FALSE))</f>
        <v>9.3000000000000007</v>
      </c>
      <c r="W219" s="52">
        <f>IF($H219=0,"",VLOOKUP($G219,Data!$G$3:$BA$2935,16,FALSE))</f>
        <v>0</v>
      </c>
      <c r="X219" s="52">
        <f>IF($H219=0,"",VLOOKUP($G219,Data!$G$3:$BA$2935,17,FALSE))</f>
        <v>11.63</v>
      </c>
      <c r="Y219" s="52">
        <f>IF($H219=0,"",VLOOKUP($G219,Data!$G$3:$BA$2935,18,FALSE))</f>
        <v>0.113</v>
      </c>
      <c r="Z219" s="52">
        <f>IF($H219=0,"",VLOOKUP($G219,Data!$G$3:$BA$2935,19,FALSE))</f>
        <v>0.124</v>
      </c>
      <c r="AA219" s="52">
        <f>IF($H219=0,"",VLOOKUP($G219,Data!$G$3:$BA$2935,20,FALSE))</f>
        <v>0</v>
      </c>
      <c r="AB219" s="4" t="str">
        <f>IF($H219=0,"",VLOOKUP($G219,Data!$G$3:$BA$2935,21,FALSE))</f>
        <v>/</v>
      </c>
      <c r="AC219" s="4" t="str">
        <f>IF($H219=0,"",VLOOKUP($G219,Data!$G$3:$BA$2935,22,FALSE))</f>
        <v>/</v>
      </c>
      <c r="AD219" s="4" t="str">
        <f>IF($H219=0,"",VLOOKUP($G219,Data!$G$3:$BA$2935,23,FALSE))</f>
        <v/>
      </c>
      <c r="AE219" s="4" t="str">
        <f>IF($H219=0,"",VLOOKUP($G219,Data!$G$3:$BA$2935,24,FALSE))</f>
        <v/>
      </c>
      <c r="AF219" s="4" t="str">
        <f>IF($H219=0,"",VLOOKUP($G219,Data!$G$3:$BA$2935,25,FALSE))</f>
        <v/>
      </c>
      <c r="AG219" s="4" t="str">
        <f>IF($H219=0,"",VLOOKUP($G219,Data!$G$3:$BA$2935,26,FALSE))</f>
        <v/>
      </c>
      <c r="AH219" s="4" t="str">
        <f>IF($H219=0,"",VLOOKUP($G219,Data!$G$3:$BA$2935,27,FALSE))</f>
        <v/>
      </c>
      <c r="AI219" s="4" t="str">
        <f>IF($H219=0,"",VLOOKUP($G219,Data!$G$3:$BA$2935,28,FALSE))</f>
        <v/>
      </c>
      <c r="AJ219" s="4" t="str">
        <f>IF($H219=0,"",VLOOKUP($G219,Data!$G$3:$BA$2935,29,FALSE))</f>
        <v/>
      </c>
      <c r="AK219" s="4" t="str">
        <f>IF($H219=0,"",VLOOKUP($G219,Data!$G$3:$BA$2935,30,FALSE))</f>
        <v/>
      </c>
      <c r="AL219" s="4" t="str">
        <f>IF($H219=0,"",VLOOKUP($G219,Data!$G$3:$BA$2935,31,FALSE))</f>
        <v/>
      </c>
      <c r="AM219" s="4" t="str">
        <f>IF($H219=0,"",VLOOKUP($G219,Data!$G$3:$BA$2935,32,FALSE))</f>
        <v/>
      </c>
      <c r="AN219" s="4" t="str">
        <f>IF($H219=0,"",VLOOKUP($G219,Data!$G$3:$BA$2935,33,FALSE))</f>
        <v/>
      </c>
      <c r="AO219" s="4" t="str">
        <f>IF($H219=0,"",VLOOKUP($G219,Data!$G$3:$BA$2935,34,FALSE))</f>
        <v/>
      </c>
      <c r="AP219" s="4" t="str">
        <f>IF($H219=0,"",VLOOKUP($G219,Data!$G$3:$BA$2935,35,FALSE))</f>
        <v/>
      </c>
      <c r="AQ219" s="4" t="str">
        <f>IF($H219=0,"",VLOOKUP($G219,Data!$G$3:$BA$2935,36,FALSE))</f>
        <v/>
      </c>
      <c r="AR219" s="4" t="str">
        <f>IF($H219=0,"",VLOOKUP($G219,Data!$G$3:$BA$2935,37,FALSE))</f>
        <v/>
      </c>
      <c r="AS219" s="4" t="str">
        <f>IF($H219=0,"",VLOOKUP($G219,Data!$G$3:$BA$2935,38,FALSE))</f>
        <v/>
      </c>
      <c r="AT219" s="4" t="str">
        <f>IF($H219=0,"",VLOOKUP($G219,Data!$G$3:$BA$2935,39,FALSE))</f>
        <v/>
      </c>
    </row>
    <row r="220" spans="1:46" x14ac:dyDescent="0.3">
      <c r="A220" s="4">
        <f>PSSE!A229</f>
        <v>951022</v>
      </c>
      <c r="B220" s="4" t="str">
        <f>PSSE!B229</f>
        <v>QUANGTRI1_S2</v>
      </c>
      <c r="C220" s="4">
        <f>PSSE!D229</f>
        <v>26</v>
      </c>
      <c r="D220" s="52">
        <f>PSSE!E229</f>
        <v>600</v>
      </c>
      <c r="E220" s="52" t="str">
        <f>PSSE!F229</f>
        <v>ND</v>
      </c>
      <c r="F220" s="52">
        <f>PSSE!G229</f>
        <v>1</v>
      </c>
      <c r="G220" s="52" t="str">
        <f t="shared" si="4"/>
        <v>AVR26600ND1</v>
      </c>
      <c r="H220" s="52">
        <f>COUNTIF(Data!$G$3:$BA$2935,AVR!$G220)</f>
        <v>1</v>
      </c>
      <c r="I220" s="52" t="str">
        <f>IF($H220=0,"",VLOOKUP($G220,Data!$G$3:$BA$2935,2,FALSE))</f>
        <v>'ESST4B'</v>
      </c>
      <c r="J220" s="52">
        <f>PSSE!C229</f>
        <v>1</v>
      </c>
      <c r="K220" s="52">
        <f>IF($H220=0,"",VLOOKUP($G220,Data!$G$3:$BA$2935,4,FALSE))</f>
        <v>0</v>
      </c>
      <c r="L220" s="52">
        <f>IF($H220=0,"",VLOOKUP($G220,Data!$G$3:$BA$2935,5,FALSE))</f>
        <v>15</v>
      </c>
      <c r="M220" s="52">
        <f>IF($H220=0,"",VLOOKUP($G220,Data!$G$3:$BA$2935,6,FALSE))</f>
        <v>15</v>
      </c>
      <c r="N220" s="52">
        <f>IF($H220=0,"",VLOOKUP($G220,Data!$G$3:$BA$2935,7,FALSE))</f>
        <v>5</v>
      </c>
      <c r="O220" s="52">
        <f>IF($H220=0,"",VLOOKUP($G220,Data!$G$3:$BA$2935,8,FALSE))</f>
        <v>-0.87</v>
      </c>
      <c r="P220" s="52">
        <f>IF($H220=0,"",VLOOKUP($G220,Data!$G$3:$BA$2935,9,FALSE))</f>
        <v>0</v>
      </c>
      <c r="Q220" s="52">
        <f>IF($H220=0,"",VLOOKUP($G220,Data!$G$3:$BA$2935,10,FALSE))</f>
        <v>1</v>
      </c>
      <c r="R220" s="52">
        <f>IF($H220=0,"",VLOOKUP($G220,Data!$G$3:$BA$2935,11,FALSE))</f>
        <v>0</v>
      </c>
      <c r="S220" s="52">
        <f>IF($H220=0,"",VLOOKUP($G220,Data!$G$3:$BA$2935,12,FALSE))</f>
        <v>99</v>
      </c>
      <c r="T220" s="52">
        <f>IF($H220=0,"",VLOOKUP($G220,Data!$G$3:$BA$2935,13,FALSE))</f>
        <v>-99</v>
      </c>
      <c r="U220" s="52">
        <f>IF($H220=0,"",VLOOKUP($G220,Data!$G$3:$BA$2935,14,FALSE))</f>
        <v>0</v>
      </c>
      <c r="V220" s="52">
        <f>IF($H220=0,"",VLOOKUP($G220,Data!$G$3:$BA$2935,15,FALSE))</f>
        <v>9.3000000000000007</v>
      </c>
      <c r="W220" s="52">
        <f>IF($H220=0,"",VLOOKUP($G220,Data!$G$3:$BA$2935,16,FALSE))</f>
        <v>0</v>
      </c>
      <c r="X220" s="52">
        <f>IF($H220=0,"",VLOOKUP($G220,Data!$G$3:$BA$2935,17,FALSE))</f>
        <v>11.63</v>
      </c>
      <c r="Y220" s="52">
        <f>IF($H220=0,"",VLOOKUP($G220,Data!$G$3:$BA$2935,18,FALSE))</f>
        <v>0.113</v>
      </c>
      <c r="Z220" s="52">
        <f>IF($H220=0,"",VLOOKUP($G220,Data!$G$3:$BA$2935,19,FALSE))</f>
        <v>0.124</v>
      </c>
      <c r="AA220" s="52">
        <f>IF($H220=0,"",VLOOKUP($G220,Data!$G$3:$BA$2935,20,FALSE))</f>
        <v>0</v>
      </c>
      <c r="AB220" s="4" t="str">
        <f>IF($H220=0,"",VLOOKUP($G220,Data!$G$3:$BA$2935,21,FALSE))</f>
        <v>/</v>
      </c>
      <c r="AC220" s="4" t="str">
        <f>IF($H220=0,"",VLOOKUP($G220,Data!$G$3:$BA$2935,22,FALSE))</f>
        <v>/</v>
      </c>
      <c r="AD220" s="4" t="str">
        <f>IF($H220=0,"",VLOOKUP($G220,Data!$G$3:$BA$2935,23,FALSE))</f>
        <v/>
      </c>
      <c r="AE220" s="4" t="str">
        <f>IF($H220=0,"",VLOOKUP($G220,Data!$G$3:$BA$2935,24,FALSE))</f>
        <v/>
      </c>
      <c r="AF220" s="4" t="str">
        <f>IF($H220=0,"",VLOOKUP($G220,Data!$G$3:$BA$2935,25,FALSE))</f>
        <v/>
      </c>
      <c r="AG220" s="4" t="str">
        <f>IF($H220=0,"",VLOOKUP($G220,Data!$G$3:$BA$2935,26,FALSE))</f>
        <v/>
      </c>
      <c r="AH220" s="4" t="str">
        <f>IF($H220=0,"",VLOOKUP($G220,Data!$G$3:$BA$2935,27,FALSE))</f>
        <v/>
      </c>
      <c r="AI220" s="4" t="str">
        <f>IF($H220=0,"",VLOOKUP($G220,Data!$G$3:$BA$2935,28,FALSE))</f>
        <v/>
      </c>
      <c r="AJ220" s="4" t="str">
        <f>IF($H220=0,"",VLOOKUP($G220,Data!$G$3:$BA$2935,29,FALSE))</f>
        <v/>
      </c>
      <c r="AK220" s="4" t="str">
        <f>IF($H220=0,"",VLOOKUP($G220,Data!$G$3:$BA$2935,30,FALSE))</f>
        <v/>
      </c>
      <c r="AL220" s="4" t="str">
        <f>IF($H220=0,"",VLOOKUP($G220,Data!$G$3:$BA$2935,31,FALSE))</f>
        <v/>
      </c>
      <c r="AM220" s="4" t="str">
        <f>IF($H220=0,"",VLOOKUP($G220,Data!$G$3:$BA$2935,32,FALSE))</f>
        <v/>
      </c>
      <c r="AN220" s="4" t="str">
        <f>IF($H220=0,"",VLOOKUP($G220,Data!$G$3:$BA$2935,33,FALSE))</f>
        <v/>
      </c>
      <c r="AO220" s="4" t="str">
        <f>IF($H220=0,"",VLOOKUP($G220,Data!$G$3:$BA$2935,34,FALSE))</f>
        <v/>
      </c>
      <c r="AP220" s="4" t="str">
        <f>IF($H220=0,"",VLOOKUP($G220,Data!$G$3:$BA$2935,35,FALSE))</f>
        <v/>
      </c>
      <c r="AQ220" s="4" t="str">
        <f>IF($H220=0,"",VLOOKUP($G220,Data!$G$3:$BA$2935,36,FALSE))</f>
        <v/>
      </c>
      <c r="AR220" s="4" t="str">
        <f>IF($H220=0,"",VLOOKUP($G220,Data!$G$3:$BA$2935,37,FALSE))</f>
        <v/>
      </c>
      <c r="AS220" s="4" t="str">
        <f>IF($H220=0,"",VLOOKUP($G220,Data!$G$3:$BA$2935,38,FALSE))</f>
        <v/>
      </c>
      <c r="AT220" s="4" t="str">
        <f>IF($H220=0,"",VLOOKUP($G220,Data!$G$3:$BA$2935,39,FALSE))</f>
        <v/>
      </c>
    </row>
    <row r="221" spans="1:46" x14ac:dyDescent="0.3">
      <c r="A221" s="4">
        <f>PSSE!A230</f>
        <v>952011</v>
      </c>
      <c r="B221" s="4" t="str">
        <f>PSSE!B230</f>
        <v>ALUOI_H1</v>
      </c>
      <c r="C221" s="4">
        <f>PSSE!D230</f>
        <v>13.8</v>
      </c>
      <c r="D221" s="52">
        <f>PSSE!E230</f>
        <v>150</v>
      </c>
      <c r="E221" s="52" t="str">
        <f>PSSE!F230</f>
        <v>TD</v>
      </c>
      <c r="F221" s="52">
        <f>PSSE!G230</f>
        <v>1</v>
      </c>
      <c r="G221" s="52" t="str">
        <f t="shared" si="4"/>
        <v>AVR13.8150TD1</v>
      </c>
      <c r="H221" s="52">
        <f>COUNTIF(Data!$G$3:$BA$2935,AVR!$G221)</f>
        <v>1</v>
      </c>
      <c r="I221" s="52" t="str">
        <f>IF($H221=0,"",VLOOKUP($G221,Data!$G$3:$BA$2935,2,FALSE))</f>
        <v>'ESST4B'</v>
      </c>
      <c r="J221" s="52">
        <f>PSSE!C230</f>
        <v>1</v>
      </c>
      <c r="K221" s="52">
        <f>IF($H221=0,"",VLOOKUP($G221,Data!$G$3:$BA$2935,4,FALSE))</f>
        <v>0</v>
      </c>
      <c r="L221" s="52">
        <f>IF($H221=0,"",VLOOKUP($G221,Data!$G$3:$BA$2935,5,FALSE))</f>
        <v>10.75</v>
      </c>
      <c r="M221" s="52">
        <f>IF($H221=0,"",VLOOKUP($G221,Data!$G$3:$BA$2935,6,FALSE))</f>
        <v>10.75</v>
      </c>
      <c r="N221" s="52">
        <f>IF($H221=0,"",VLOOKUP($G221,Data!$G$3:$BA$2935,7,FALSE))</f>
        <v>5</v>
      </c>
      <c r="O221" s="52">
        <f>IF($H221=0,"",VLOOKUP($G221,Data!$G$3:$BA$2935,8,FALSE))</f>
        <v>-0.87</v>
      </c>
      <c r="P221" s="52">
        <f>IF($H221=0,"",VLOOKUP($G221,Data!$G$3:$BA$2935,9,FALSE))</f>
        <v>0</v>
      </c>
      <c r="Q221" s="52">
        <f>IF($H221=0,"",VLOOKUP($G221,Data!$G$3:$BA$2935,10,FALSE))</f>
        <v>1</v>
      </c>
      <c r="R221" s="52">
        <f>IF($H221=0,"",VLOOKUP($G221,Data!$G$3:$BA$2935,11,FALSE))</f>
        <v>0</v>
      </c>
      <c r="S221" s="52">
        <f>IF($H221=0,"",VLOOKUP($G221,Data!$G$3:$BA$2935,12,FALSE))</f>
        <v>99</v>
      </c>
      <c r="T221" s="52">
        <f>IF($H221=0,"",VLOOKUP($G221,Data!$G$3:$BA$2935,13,FALSE))</f>
        <v>-99</v>
      </c>
      <c r="U221" s="52">
        <f>IF($H221=0,"",VLOOKUP($G221,Data!$G$3:$BA$2935,14,FALSE))</f>
        <v>0</v>
      </c>
      <c r="V221" s="52">
        <f>IF($H221=0,"",VLOOKUP($G221,Data!$G$3:$BA$2935,15,FALSE))</f>
        <v>9.3000000000000007</v>
      </c>
      <c r="W221" s="52">
        <f>IF($H221=0,"",VLOOKUP($G221,Data!$G$3:$BA$2935,16,FALSE))</f>
        <v>0</v>
      </c>
      <c r="X221" s="52">
        <f>IF($H221=0,"",VLOOKUP($G221,Data!$G$3:$BA$2935,17,FALSE))</f>
        <v>11.63</v>
      </c>
      <c r="Y221" s="52">
        <f>IF($H221=0,"",VLOOKUP($G221,Data!$G$3:$BA$2935,18,FALSE))</f>
        <v>0.113</v>
      </c>
      <c r="Z221" s="52">
        <f>IF($H221=0,"",VLOOKUP($G221,Data!$G$3:$BA$2935,19,FALSE))</f>
        <v>0.124</v>
      </c>
      <c r="AA221" s="52">
        <f>IF($H221=0,"",VLOOKUP($G221,Data!$G$3:$BA$2935,20,FALSE))</f>
        <v>0</v>
      </c>
      <c r="AB221" s="4" t="str">
        <f>IF($H221=0,"",VLOOKUP($G221,Data!$G$3:$BA$2935,21,FALSE))</f>
        <v>/</v>
      </c>
      <c r="AC221" s="4" t="str">
        <f>IF($H221=0,"",VLOOKUP($G221,Data!$G$3:$BA$2935,22,FALSE))</f>
        <v>/</v>
      </c>
      <c r="AD221" s="4" t="str">
        <f>IF($H221=0,"",VLOOKUP($G221,Data!$G$3:$BA$2935,23,FALSE))</f>
        <v/>
      </c>
      <c r="AE221" s="4" t="str">
        <f>IF($H221=0,"",VLOOKUP($G221,Data!$G$3:$BA$2935,24,FALSE))</f>
        <v/>
      </c>
      <c r="AF221" s="4" t="str">
        <f>IF($H221=0,"",VLOOKUP($G221,Data!$G$3:$BA$2935,25,FALSE))</f>
        <v/>
      </c>
      <c r="AG221" s="4" t="str">
        <f>IF($H221=0,"",VLOOKUP($G221,Data!$G$3:$BA$2935,26,FALSE))</f>
        <v/>
      </c>
      <c r="AH221" s="4" t="str">
        <f>IF($H221=0,"",VLOOKUP($G221,Data!$G$3:$BA$2935,27,FALSE))</f>
        <v/>
      </c>
      <c r="AI221" s="4" t="str">
        <f>IF($H221=0,"",VLOOKUP($G221,Data!$G$3:$BA$2935,28,FALSE))</f>
        <v/>
      </c>
      <c r="AJ221" s="4" t="str">
        <f>IF($H221=0,"",VLOOKUP($G221,Data!$G$3:$BA$2935,29,FALSE))</f>
        <v/>
      </c>
      <c r="AK221" s="4" t="str">
        <f>IF($H221=0,"",VLOOKUP($G221,Data!$G$3:$BA$2935,30,FALSE))</f>
        <v/>
      </c>
      <c r="AL221" s="4" t="str">
        <f>IF($H221=0,"",VLOOKUP($G221,Data!$G$3:$BA$2935,31,FALSE))</f>
        <v/>
      </c>
      <c r="AM221" s="4" t="str">
        <f>IF($H221=0,"",VLOOKUP($G221,Data!$G$3:$BA$2935,32,FALSE))</f>
        <v/>
      </c>
      <c r="AN221" s="4" t="str">
        <f>IF($H221=0,"",VLOOKUP($G221,Data!$G$3:$BA$2935,33,FALSE))</f>
        <v/>
      </c>
      <c r="AO221" s="4" t="str">
        <f>IF($H221=0,"",VLOOKUP($G221,Data!$G$3:$BA$2935,34,FALSE))</f>
        <v/>
      </c>
      <c r="AP221" s="4" t="str">
        <f>IF($H221=0,"",VLOOKUP($G221,Data!$G$3:$BA$2935,35,FALSE))</f>
        <v/>
      </c>
      <c r="AQ221" s="4" t="str">
        <f>IF($H221=0,"",VLOOKUP($G221,Data!$G$3:$BA$2935,36,FALSE))</f>
        <v/>
      </c>
      <c r="AR221" s="4" t="str">
        <f>IF($H221=0,"",VLOOKUP($G221,Data!$G$3:$BA$2935,37,FALSE))</f>
        <v/>
      </c>
      <c r="AS221" s="4" t="str">
        <f>IF($H221=0,"",VLOOKUP($G221,Data!$G$3:$BA$2935,38,FALSE))</f>
        <v/>
      </c>
      <c r="AT221" s="4" t="str">
        <f>IF($H221=0,"",VLOOKUP($G221,Data!$G$3:$BA$2935,39,FALSE))</f>
        <v/>
      </c>
    </row>
    <row r="222" spans="1:46" x14ac:dyDescent="0.3">
      <c r="A222" s="4">
        <f>PSSE!A231</f>
        <v>953021</v>
      </c>
      <c r="B222" s="4" t="str">
        <f>PSSE!B231</f>
        <v>SONGNAM_H1</v>
      </c>
      <c r="C222" s="4">
        <f>PSSE!D231</f>
        <v>6</v>
      </c>
      <c r="D222" s="52">
        <f>PSSE!E231</f>
        <v>7.5</v>
      </c>
      <c r="E222" s="52" t="str">
        <f>PSSE!F231</f>
        <v>TD</v>
      </c>
      <c r="F222" s="52">
        <f>PSSE!G231</f>
        <v>1</v>
      </c>
      <c r="G222" s="52" t="str">
        <f t="shared" si="4"/>
        <v>AVR67.5TD1</v>
      </c>
      <c r="H222" s="52">
        <f>COUNTIF(Data!$G$3:$BA$2935,AVR!$G222)</f>
        <v>1</v>
      </c>
      <c r="I222" s="52" t="str">
        <f>IF($H222=0,"",VLOOKUP($G222,Data!$G$3:$BA$2935,2,FALSE))</f>
        <v>'EXAC4'</v>
      </c>
      <c r="J222" s="52">
        <f>PSSE!C231</f>
        <v>1</v>
      </c>
      <c r="K222" s="52">
        <f>IF($H222=0,"",VLOOKUP($G222,Data!$G$3:$BA$2935,4,FALSE))</f>
        <v>0</v>
      </c>
      <c r="L222" s="52">
        <f>IF($H222=0,"",VLOOKUP($G222,Data!$G$3:$BA$2935,5,FALSE))</f>
        <v>0.2</v>
      </c>
      <c r="M222" s="52">
        <f>IF($H222=0,"",VLOOKUP($G222,Data!$G$3:$BA$2935,6,FALSE))</f>
        <v>-0.19900000000000001</v>
      </c>
      <c r="N222" s="52">
        <f>IF($H222=0,"",VLOOKUP($G222,Data!$G$3:$BA$2935,7,FALSE))</f>
        <v>0</v>
      </c>
      <c r="O222" s="52">
        <f>IF($H222=0,"",VLOOKUP($G222,Data!$G$3:$BA$2935,8,FALSE))</f>
        <v>5</v>
      </c>
      <c r="P222" s="52">
        <f>IF($H222=0,"",VLOOKUP($G222,Data!$G$3:$BA$2935,9,FALSE))</f>
        <v>250</v>
      </c>
      <c r="Q222" s="52">
        <f>IF($H222=0,"",VLOOKUP($G222,Data!$G$3:$BA$2935,10,FALSE))</f>
        <v>0.05</v>
      </c>
      <c r="R222" s="52">
        <f>IF($H222=0,"",VLOOKUP($G222,Data!$G$3:$BA$2935,11,FALSE))</f>
        <v>5.64</v>
      </c>
      <c r="S222" s="52">
        <f>IF($H222=0,"",VLOOKUP($G222,Data!$G$3:$BA$2935,12,FALSE))</f>
        <v>0</v>
      </c>
      <c r="T222" s="52">
        <f>IF($H222=0,"",VLOOKUP($G222,Data!$G$3:$BA$2935,13,FALSE))</f>
        <v>0</v>
      </c>
      <c r="U222" s="52" t="str">
        <f>IF($H222=0,"",VLOOKUP($G222,Data!$G$3:$BA$2935,14,FALSE))</f>
        <v>/</v>
      </c>
      <c r="V222" s="52" t="str">
        <f>IF($H222=0,"",VLOOKUP($G222,Data!$G$3:$BA$2935,15,FALSE))</f>
        <v>/</v>
      </c>
      <c r="W222" s="52" t="str">
        <f>IF($H222=0,"",VLOOKUP($G222,Data!$G$3:$BA$2935,16,FALSE))</f>
        <v/>
      </c>
      <c r="X222" s="52" t="str">
        <f>IF($H222=0,"",VLOOKUP($G222,Data!$G$3:$BA$2935,17,FALSE))</f>
        <v/>
      </c>
      <c r="Y222" s="52" t="str">
        <f>IF($H222=0,"",VLOOKUP($G222,Data!$G$3:$BA$2935,18,FALSE))</f>
        <v/>
      </c>
      <c r="Z222" s="52" t="str">
        <f>IF($H222=0,"",VLOOKUP($G222,Data!$G$3:$BA$2935,19,FALSE))</f>
        <v/>
      </c>
      <c r="AA222" s="52" t="str">
        <f>IF($H222=0,"",VLOOKUP($G222,Data!$G$3:$BA$2935,20,FALSE))</f>
        <v/>
      </c>
      <c r="AB222" s="4" t="str">
        <f>IF($H222=0,"",VLOOKUP($G222,Data!$G$3:$BA$2935,21,FALSE))</f>
        <v/>
      </c>
      <c r="AC222" s="4" t="str">
        <f>IF($H222=0,"",VLOOKUP($G222,Data!$G$3:$BA$2935,22,FALSE))</f>
        <v/>
      </c>
      <c r="AD222" s="4" t="str">
        <f>IF($H222=0,"",VLOOKUP($G222,Data!$G$3:$BA$2935,23,FALSE))</f>
        <v/>
      </c>
      <c r="AE222" s="4" t="str">
        <f>IF($H222=0,"",VLOOKUP($G222,Data!$G$3:$BA$2935,24,FALSE))</f>
        <v/>
      </c>
      <c r="AF222" s="4" t="str">
        <f>IF($H222=0,"",VLOOKUP($G222,Data!$G$3:$BA$2935,25,FALSE))</f>
        <v/>
      </c>
      <c r="AG222" s="4" t="str">
        <f>IF($H222=0,"",VLOOKUP($G222,Data!$G$3:$BA$2935,26,FALSE))</f>
        <v/>
      </c>
      <c r="AH222" s="4" t="str">
        <f>IF($H222=0,"",VLOOKUP($G222,Data!$G$3:$BA$2935,27,FALSE))</f>
        <v/>
      </c>
      <c r="AI222" s="4" t="str">
        <f>IF($H222=0,"",VLOOKUP($G222,Data!$G$3:$BA$2935,28,FALSE))</f>
        <v/>
      </c>
      <c r="AJ222" s="4" t="str">
        <f>IF($H222=0,"",VLOOKUP($G222,Data!$G$3:$BA$2935,29,FALSE))</f>
        <v/>
      </c>
      <c r="AK222" s="4" t="str">
        <f>IF($H222=0,"",VLOOKUP($G222,Data!$G$3:$BA$2935,30,FALSE))</f>
        <v/>
      </c>
      <c r="AL222" s="4" t="str">
        <f>IF($H222=0,"",VLOOKUP($G222,Data!$G$3:$BA$2935,31,FALSE))</f>
        <v/>
      </c>
      <c r="AM222" s="4" t="str">
        <f>IF($H222=0,"",VLOOKUP($G222,Data!$G$3:$BA$2935,32,FALSE))</f>
        <v/>
      </c>
      <c r="AN222" s="4" t="str">
        <f>IF($H222=0,"",VLOOKUP($G222,Data!$G$3:$BA$2935,33,FALSE))</f>
        <v/>
      </c>
      <c r="AO222" s="4" t="str">
        <f>IF($H222=0,"",VLOOKUP($G222,Data!$G$3:$BA$2935,34,FALSE))</f>
        <v/>
      </c>
      <c r="AP222" s="4" t="str">
        <f>IF($H222=0,"",VLOOKUP($G222,Data!$G$3:$BA$2935,35,FALSE))</f>
        <v/>
      </c>
      <c r="AQ222" s="4" t="str">
        <f>IF($H222=0,"",VLOOKUP($G222,Data!$G$3:$BA$2935,36,FALSE))</f>
        <v/>
      </c>
      <c r="AR222" s="4" t="str">
        <f>IF($H222=0,"",VLOOKUP($G222,Data!$G$3:$BA$2935,37,FALSE))</f>
        <v/>
      </c>
      <c r="AS222" s="4" t="str">
        <f>IF($H222=0,"",VLOOKUP($G222,Data!$G$3:$BA$2935,38,FALSE))</f>
        <v/>
      </c>
      <c r="AT222" s="4" t="str">
        <f>IF($H222=0,"",VLOOKUP($G222,Data!$G$3:$BA$2935,39,FALSE))</f>
        <v/>
      </c>
    </row>
    <row r="223" spans="1:46" x14ac:dyDescent="0.3">
      <c r="A223" s="4">
        <f>PSSE!A232</f>
        <v>953031</v>
      </c>
      <c r="B223" s="4" t="str">
        <f>PSSE!B232</f>
        <v>SONGBAC1_H1</v>
      </c>
      <c r="C223" s="4">
        <f>PSSE!D232</f>
        <v>10.5</v>
      </c>
      <c r="D223" s="52">
        <f>PSSE!E232</f>
        <v>20</v>
      </c>
      <c r="E223" s="52" t="str">
        <f>PSSE!F232</f>
        <v>TD</v>
      </c>
      <c r="F223" s="52">
        <f>PSSE!G232</f>
        <v>1</v>
      </c>
      <c r="G223" s="52" t="str">
        <f t="shared" si="4"/>
        <v>AVR10.520TD1</v>
      </c>
      <c r="H223" s="52">
        <f>COUNTIF(Data!$G$3:$BA$2935,AVR!$G223)</f>
        <v>1</v>
      </c>
      <c r="I223" s="52" t="str">
        <f>IF($H223=0,"",VLOOKUP($G223,Data!$G$3:$BA$2935,2,FALSE))</f>
        <v>'ESST4B'</v>
      </c>
      <c r="J223" s="52">
        <f>PSSE!C232</f>
        <v>1</v>
      </c>
      <c r="K223" s="52">
        <f>IF($H223=0,"",VLOOKUP($G223,Data!$G$3:$BA$2935,4,FALSE))</f>
        <v>0</v>
      </c>
      <c r="L223" s="52">
        <f>IF($H223=0,"",VLOOKUP($G223,Data!$G$3:$BA$2935,5,FALSE))</f>
        <v>10.75</v>
      </c>
      <c r="M223" s="52">
        <f>IF($H223=0,"",VLOOKUP($G223,Data!$G$3:$BA$2935,6,FALSE))</f>
        <v>10.75</v>
      </c>
      <c r="N223" s="52">
        <f>IF($H223=0,"",VLOOKUP($G223,Data!$G$3:$BA$2935,7,FALSE))</f>
        <v>5</v>
      </c>
      <c r="O223" s="52">
        <f>IF($H223=0,"",VLOOKUP($G223,Data!$G$3:$BA$2935,8,FALSE))</f>
        <v>-0.87</v>
      </c>
      <c r="P223" s="52">
        <f>IF($H223=0,"",VLOOKUP($G223,Data!$G$3:$BA$2935,9,FALSE))</f>
        <v>0</v>
      </c>
      <c r="Q223" s="52">
        <f>IF($H223=0,"",VLOOKUP($G223,Data!$G$3:$BA$2935,10,FALSE))</f>
        <v>1</v>
      </c>
      <c r="R223" s="52">
        <f>IF($H223=0,"",VLOOKUP($G223,Data!$G$3:$BA$2935,11,FALSE))</f>
        <v>0</v>
      </c>
      <c r="S223" s="52">
        <f>IF($H223=0,"",VLOOKUP($G223,Data!$G$3:$BA$2935,12,FALSE))</f>
        <v>99</v>
      </c>
      <c r="T223" s="52">
        <f>IF($H223=0,"",VLOOKUP($G223,Data!$G$3:$BA$2935,13,FALSE))</f>
        <v>-99</v>
      </c>
      <c r="U223" s="52">
        <f>IF($H223=0,"",VLOOKUP($G223,Data!$G$3:$BA$2935,14,FALSE))</f>
        <v>0</v>
      </c>
      <c r="V223" s="52">
        <f>IF($H223=0,"",VLOOKUP($G223,Data!$G$3:$BA$2935,15,FALSE))</f>
        <v>9.3000000000000007</v>
      </c>
      <c r="W223" s="52">
        <f>IF($H223=0,"",VLOOKUP($G223,Data!$G$3:$BA$2935,16,FALSE))</f>
        <v>0</v>
      </c>
      <c r="X223" s="52">
        <f>IF($H223=0,"",VLOOKUP($G223,Data!$G$3:$BA$2935,17,FALSE))</f>
        <v>11.63</v>
      </c>
      <c r="Y223" s="52">
        <f>IF($H223=0,"",VLOOKUP($G223,Data!$G$3:$BA$2935,18,FALSE))</f>
        <v>0.113</v>
      </c>
      <c r="Z223" s="52">
        <f>IF($H223=0,"",VLOOKUP($G223,Data!$G$3:$BA$2935,19,FALSE))</f>
        <v>0.124</v>
      </c>
      <c r="AA223" s="52">
        <f>IF($H223=0,"",VLOOKUP($G223,Data!$G$3:$BA$2935,20,FALSE))</f>
        <v>0</v>
      </c>
      <c r="AB223" s="4" t="str">
        <f>IF($H223=0,"",VLOOKUP($G223,Data!$G$3:$BA$2935,21,FALSE))</f>
        <v>/</v>
      </c>
      <c r="AC223" s="4" t="str">
        <f>IF($H223=0,"",VLOOKUP($G223,Data!$G$3:$BA$2935,22,FALSE))</f>
        <v>/</v>
      </c>
      <c r="AD223" s="4" t="str">
        <f>IF($H223=0,"",VLOOKUP($G223,Data!$G$3:$BA$2935,23,FALSE))</f>
        <v/>
      </c>
      <c r="AE223" s="4" t="str">
        <f>IF($H223=0,"",VLOOKUP($G223,Data!$G$3:$BA$2935,24,FALSE))</f>
        <v/>
      </c>
      <c r="AF223" s="4" t="str">
        <f>IF($H223=0,"",VLOOKUP($G223,Data!$G$3:$BA$2935,25,FALSE))</f>
        <v/>
      </c>
      <c r="AG223" s="4" t="str">
        <f>IF($H223=0,"",VLOOKUP($G223,Data!$G$3:$BA$2935,26,FALSE))</f>
        <v/>
      </c>
      <c r="AH223" s="4" t="str">
        <f>IF($H223=0,"",VLOOKUP($G223,Data!$G$3:$BA$2935,27,FALSE))</f>
        <v/>
      </c>
      <c r="AI223" s="4" t="str">
        <f>IF($H223=0,"",VLOOKUP($G223,Data!$G$3:$BA$2935,28,FALSE))</f>
        <v/>
      </c>
      <c r="AJ223" s="4" t="str">
        <f>IF($H223=0,"",VLOOKUP($G223,Data!$G$3:$BA$2935,29,FALSE))</f>
        <v/>
      </c>
      <c r="AK223" s="4" t="str">
        <f>IF($H223=0,"",VLOOKUP($G223,Data!$G$3:$BA$2935,30,FALSE))</f>
        <v/>
      </c>
      <c r="AL223" s="4" t="str">
        <f>IF($H223=0,"",VLOOKUP($G223,Data!$G$3:$BA$2935,31,FALSE))</f>
        <v/>
      </c>
      <c r="AM223" s="4" t="str">
        <f>IF($H223=0,"",VLOOKUP($G223,Data!$G$3:$BA$2935,32,FALSE))</f>
        <v/>
      </c>
      <c r="AN223" s="4" t="str">
        <f>IF($H223=0,"",VLOOKUP($G223,Data!$G$3:$BA$2935,33,FALSE))</f>
        <v/>
      </c>
      <c r="AO223" s="4" t="str">
        <f>IF($H223=0,"",VLOOKUP($G223,Data!$G$3:$BA$2935,34,FALSE))</f>
        <v/>
      </c>
      <c r="AP223" s="4" t="str">
        <f>IF($H223=0,"",VLOOKUP($G223,Data!$G$3:$BA$2935,35,FALSE))</f>
        <v/>
      </c>
      <c r="AQ223" s="4" t="str">
        <f>IF($H223=0,"",VLOOKUP($G223,Data!$G$3:$BA$2935,36,FALSE))</f>
        <v/>
      </c>
      <c r="AR223" s="4" t="str">
        <f>IF($H223=0,"",VLOOKUP($G223,Data!$G$3:$BA$2935,37,FALSE))</f>
        <v/>
      </c>
      <c r="AS223" s="4" t="str">
        <f>IF($H223=0,"",VLOOKUP($G223,Data!$G$3:$BA$2935,38,FALSE))</f>
        <v/>
      </c>
      <c r="AT223" s="4" t="str">
        <f>IF($H223=0,"",VLOOKUP($G223,Data!$G$3:$BA$2935,39,FALSE))</f>
        <v/>
      </c>
    </row>
    <row r="224" spans="1:46" x14ac:dyDescent="0.3">
      <c r="A224" s="4">
        <f>PSSE!A233</f>
        <v>953041</v>
      </c>
      <c r="B224" s="4" t="str">
        <f>PSSE!B233</f>
        <v>SONGBAC2_H1</v>
      </c>
      <c r="C224" s="4">
        <f>PSSE!D233</f>
        <v>10.5</v>
      </c>
      <c r="D224" s="52">
        <f>PSSE!E233</f>
        <v>20</v>
      </c>
      <c r="E224" s="52" t="str">
        <f>PSSE!F233</f>
        <v>TD</v>
      </c>
      <c r="F224" s="52">
        <f>PSSE!G233</f>
        <v>1</v>
      </c>
      <c r="G224" s="52" t="str">
        <f t="shared" si="4"/>
        <v>AVR10.520TD1</v>
      </c>
      <c r="H224" s="52">
        <f>COUNTIF(Data!$G$3:$BA$2935,AVR!$G224)</f>
        <v>1</v>
      </c>
      <c r="I224" s="52" t="str">
        <f>IF($H224=0,"",VLOOKUP($G224,Data!$G$3:$BA$2935,2,FALSE))</f>
        <v>'ESST4B'</v>
      </c>
      <c r="J224" s="52">
        <f>PSSE!C233</f>
        <v>1</v>
      </c>
      <c r="K224" s="52">
        <f>IF($H224=0,"",VLOOKUP($G224,Data!$G$3:$BA$2935,4,FALSE))</f>
        <v>0</v>
      </c>
      <c r="L224" s="52">
        <f>IF($H224=0,"",VLOOKUP($G224,Data!$G$3:$BA$2935,5,FALSE))</f>
        <v>10.75</v>
      </c>
      <c r="M224" s="52">
        <f>IF($H224=0,"",VLOOKUP($G224,Data!$G$3:$BA$2935,6,FALSE))</f>
        <v>10.75</v>
      </c>
      <c r="N224" s="52">
        <f>IF($H224=0,"",VLOOKUP($G224,Data!$G$3:$BA$2935,7,FALSE))</f>
        <v>5</v>
      </c>
      <c r="O224" s="52">
        <f>IF($H224=0,"",VLOOKUP($G224,Data!$G$3:$BA$2935,8,FALSE))</f>
        <v>-0.87</v>
      </c>
      <c r="P224" s="52">
        <f>IF($H224=0,"",VLOOKUP($G224,Data!$G$3:$BA$2935,9,FALSE))</f>
        <v>0</v>
      </c>
      <c r="Q224" s="52">
        <f>IF($H224=0,"",VLOOKUP($G224,Data!$G$3:$BA$2935,10,FALSE))</f>
        <v>1</v>
      </c>
      <c r="R224" s="52">
        <f>IF($H224=0,"",VLOOKUP($G224,Data!$G$3:$BA$2935,11,FALSE))</f>
        <v>0</v>
      </c>
      <c r="S224" s="52">
        <f>IF($H224=0,"",VLOOKUP($G224,Data!$G$3:$BA$2935,12,FALSE))</f>
        <v>99</v>
      </c>
      <c r="T224" s="52">
        <f>IF($H224=0,"",VLOOKUP($G224,Data!$G$3:$BA$2935,13,FALSE))</f>
        <v>-99</v>
      </c>
      <c r="U224" s="52">
        <f>IF($H224=0,"",VLOOKUP($G224,Data!$G$3:$BA$2935,14,FALSE))</f>
        <v>0</v>
      </c>
      <c r="V224" s="52">
        <f>IF($H224=0,"",VLOOKUP($G224,Data!$G$3:$BA$2935,15,FALSE))</f>
        <v>9.3000000000000007</v>
      </c>
      <c r="W224" s="52">
        <f>IF($H224=0,"",VLOOKUP($G224,Data!$G$3:$BA$2935,16,FALSE))</f>
        <v>0</v>
      </c>
      <c r="X224" s="52">
        <f>IF($H224=0,"",VLOOKUP($G224,Data!$G$3:$BA$2935,17,FALSE))</f>
        <v>11.63</v>
      </c>
      <c r="Y224" s="52">
        <f>IF($H224=0,"",VLOOKUP($G224,Data!$G$3:$BA$2935,18,FALSE))</f>
        <v>0.113</v>
      </c>
      <c r="Z224" s="52">
        <f>IF($H224=0,"",VLOOKUP($G224,Data!$G$3:$BA$2935,19,FALSE))</f>
        <v>0.124</v>
      </c>
      <c r="AA224" s="52">
        <f>IF($H224=0,"",VLOOKUP($G224,Data!$G$3:$BA$2935,20,FALSE))</f>
        <v>0</v>
      </c>
      <c r="AB224" s="4" t="str">
        <f>IF($H224=0,"",VLOOKUP($G224,Data!$G$3:$BA$2935,21,FALSE))</f>
        <v>/</v>
      </c>
      <c r="AC224" s="4" t="str">
        <f>IF($H224=0,"",VLOOKUP($G224,Data!$G$3:$BA$2935,22,FALSE))</f>
        <v>/</v>
      </c>
      <c r="AD224" s="4" t="str">
        <f>IF($H224=0,"",VLOOKUP($G224,Data!$G$3:$BA$2935,23,FALSE))</f>
        <v/>
      </c>
      <c r="AE224" s="4" t="str">
        <f>IF($H224=0,"",VLOOKUP($G224,Data!$G$3:$BA$2935,24,FALSE))</f>
        <v/>
      </c>
      <c r="AF224" s="4" t="str">
        <f>IF($H224=0,"",VLOOKUP($G224,Data!$G$3:$BA$2935,25,FALSE))</f>
        <v/>
      </c>
      <c r="AG224" s="4" t="str">
        <f>IF($H224=0,"",VLOOKUP($G224,Data!$G$3:$BA$2935,26,FALSE))</f>
        <v/>
      </c>
      <c r="AH224" s="4" t="str">
        <f>IF($H224=0,"",VLOOKUP($G224,Data!$G$3:$BA$2935,27,FALSE))</f>
        <v/>
      </c>
      <c r="AI224" s="4" t="str">
        <f>IF($H224=0,"",VLOOKUP($G224,Data!$G$3:$BA$2935,28,FALSE))</f>
        <v/>
      </c>
      <c r="AJ224" s="4" t="str">
        <f>IF($H224=0,"",VLOOKUP($G224,Data!$G$3:$BA$2935,29,FALSE))</f>
        <v/>
      </c>
      <c r="AK224" s="4" t="str">
        <f>IF($H224=0,"",VLOOKUP($G224,Data!$G$3:$BA$2935,30,FALSE))</f>
        <v/>
      </c>
      <c r="AL224" s="4" t="str">
        <f>IF($H224=0,"",VLOOKUP($G224,Data!$G$3:$BA$2935,31,FALSE))</f>
        <v/>
      </c>
      <c r="AM224" s="4" t="str">
        <f>IF($H224=0,"",VLOOKUP($G224,Data!$G$3:$BA$2935,32,FALSE))</f>
        <v/>
      </c>
      <c r="AN224" s="4" t="str">
        <f>IF($H224=0,"",VLOOKUP($G224,Data!$G$3:$BA$2935,33,FALSE))</f>
        <v/>
      </c>
      <c r="AO224" s="4" t="str">
        <f>IF($H224=0,"",VLOOKUP($G224,Data!$G$3:$BA$2935,34,FALSE))</f>
        <v/>
      </c>
      <c r="AP224" s="4" t="str">
        <f>IF($H224=0,"",VLOOKUP($G224,Data!$G$3:$BA$2935,35,FALSE))</f>
        <v/>
      </c>
      <c r="AQ224" s="4" t="str">
        <f>IF($H224=0,"",VLOOKUP($G224,Data!$G$3:$BA$2935,36,FALSE))</f>
        <v/>
      </c>
      <c r="AR224" s="4" t="str">
        <f>IF($H224=0,"",VLOOKUP($G224,Data!$G$3:$BA$2935,37,FALSE))</f>
        <v/>
      </c>
      <c r="AS224" s="4" t="str">
        <f>IF($H224=0,"",VLOOKUP($G224,Data!$G$3:$BA$2935,38,FALSE))</f>
        <v/>
      </c>
      <c r="AT224" s="4" t="str">
        <f>IF($H224=0,"",VLOOKUP($G224,Data!$G$3:$BA$2935,39,FALSE))</f>
        <v/>
      </c>
    </row>
    <row r="225" spans="1:46" x14ac:dyDescent="0.3">
      <c r="A225" s="4">
        <f>PSSE!A234</f>
        <v>954001</v>
      </c>
      <c r="B225" s="4" t="str">
        <f>PSSE!B234</f>
        <v>AVUONG_H1</v>
      </c>
      <c r="C225" s="4">
        <f>PSSE!D234</f>
        <v>13.8</v>
      </c>
      <c r="D225" s="52">
        <f>PSSE!E234</f>
        <v>105</v>
      </c>
      <c r="E225" s="52" t="str">
        <f>PSSE!F234</f>
        <v>TD</v>
      </c>
      <c r="F225" s="52">
        <f>PSSE!G234</f>
        <v>1</v>
      </c>
      <c r="G225" s="52" t="str">
        <f t="shared" si="4"/>
        <v>AVR13.8105TD1</v>
      </c>
      <c r="H225" s="52">
        <f>COUNTIF(Data!$G$3:$BA$2935,AVR!$G225)</f>
        <v>1</v>
      </c>
      <c r="I225" s="52" t="str">
        <f>IF($H225=0,"",VLOOKUP($G225,Data!$G$3:$BA$2935,2,FALSE))</f>
        <v>'EXAC4'</v>
      </c>
      <c r="J225" s="52">
        <f>PSSE!C234</f>
        <v>1</v>
      </c>
      <c r="K225" s="52">
        <f>IF($H225=0,"",VLOOKUP($G225,Data!$G$3:$BA$2935,4,FALSE))</f>
        <v>0</v>
      </c>
      <c r="L225" s="52">
        <f>IF($H225=0,"",VLOOKUP($G225,Data!$G$3:$BA$2935,5,FALSE))</f>
        <v>0.2</v>
      </c>
      <c r="M225" s="52">
        <f>IF($H225=0,"",VLOOKUP($G225,Data!$G$3:$BA$2935,6,FALSE))</f>
        <v>-0.19900000000000001</v>
      </c>
      <c r="N225" s="52">
        <f>IF($H225=0,"",VLOOKUP($G225,Data!$G$3:$BA$2935,7,FALSE))</f>
        <v>0</v>
      </c>
      <c r="O225" s="52">
        <f>IF($H225=0,"",VLOOKUP($G225,Data!$G$3:$BA$2935,8,FALSE))</f>
        <v>5</v>
      </c>
      <c r="P225" s="52">
        <f>IF($H225=0,"",VLOOKUP($G225,Data!$G$3:$BA$2935,9,FALSE))</f>
        <v>250</v>
      </c>
      <c r="Q225" s="52">
        <f>IF($H225=0,"",VLOOKUP($G225,Data!$G$3:$BA$2935,10,FALSE))</f>
        <v>0.05</v>
      </c>
      <c r="R225" s="52">
        <f>IF($H225=0,"",VLOOKUP($G225,Data!$G$3:$BA$2935,11,FALSE))</f>
        <v>5.64</v>
      </c>
      <c r="S225" s="52">
        <f>IF($H225=0,"",VLOOKUP($G225,Data!$G$3:$BA$2935,12,FALSE))</f>
        <v>0</v>
      </c>
      <c r="T225" s="52">
        <f>IF($H225=0,"",VLOOKUP($G225,Data!$G$3:$BA$2935,13,FALSE))</f>
        <v>0</v>
      </c>
      <c r="U225" s="52" t="str">
        <f>IF($H225=0,"",VLOOKUP($G225,Data!$G$3:$BA$2935,14,FALSE))</f>
        <v>/</v>
      </c>
      <c r="V225" s="52" t="str">
        <f>IF($H225=0,"",VLOOKUP($G225,Data!$G$3:$BA$2935,15,FALSE))</f>
        <v>/</v>
      </c>
      <c r="W225" s="52" t="str">
        <f>IF($H225=0,"",VLOOKUP($G225,Data!$G$3:$BA$2935,16,FALSE))</f>
        <v/>
      </c>
      <c r="X225" s="52" t="str">
        <f>IF($H225=0,"",VLOOKUP($G225,Data!$G$3:$BA$2935,17,FALSE))</f>
        <v/>
      </c>
      <c r="Y225" s="52" t="str">
        <f>IF($H225=0,"",VLOOKUP($G225,Data!$G$3:$BA$2935,18,FALSE))</f>
        <v/>
      </c>
      <c r="Z225" s="52" t="str">
        <f>IF($H225=0,"",VLOOKUP($G225,Data!$G$3:$BA$2935,19,FALSE))</f>
        <v/>
      </c>
      <c r="AA225" s="52" t="str">
        <f>IF($H225=0,"",VLOOKUP($G225,Data!$G$3:$BA$2935,20,FALSE))</f>
        <v/>
      </c>
      <c r="AB225" s="4" t="str">
        <f>IF($H225=0,"",VLOOKUP($G225,Data!$G$3:$BA$2935,21,FALSE))</f>
        <v/>
      </c>
      <c r="AC225" s="4" t="str">
        <f>IF($H225=0,"",VLOOKUP($G225,Data!$G$3:$BA$2935,22,FALSE))</f>
        <v/>
      </c>
      <c r="AD225" s="4" t="str">
        <f>IF($H225=0,"",VLOOKUP($G225,Data!$G$3:$BA$2935,23,FALSE))</f>
        <v/>
      </c>
      <c r="AE225" s="4" t="str">
        <f>IF($H225=0,"",VLOOKUP($G225,Data!$G$3:$BA$2935,24,FALSE))</f>
        <v/>
      </c>
      <c r="AF225" s="4" t="str">
        <f>IF($H225=0,"",VLOOKUP($G225,Data!$G$3:$BA$2935,25,FALSE))</f>
        <v/>
      </c>
      <c r="AG225" s="4" t="str">
        <f>IF($H225=0,"",VLOOKUP($G225,Data!$G$3:$BA$2935,26,FALSE))</f>
        <v/>
      </c>
      <c r="AH225" s="4" t="str">
        <f>IF($H225=0,"",VLOOKUP($G225,Data!$G$3:$BA$2935,27,FALSE))</f>
        <v/>
      </c>
      <c r="AI225" s="4" t="str">
        <f>IF($H225=0,"",VLOOKUP($G225,Data!$G$3:$BA$2935,28,FALSE))</f>
        <v/>
      </c>
      <c r="AJ225" s="4" t="str">
        <f>IF($H225=0,"",VLOOKUP($G225,Data!$G$3:$BA$2935,29,FALSE))</f>
        <v/>
      </c>
      <c r="AK225" s="4" t="str">
        <f>IF($H225=0,"",VLOOKUP($G225,Data!$G$3:$BA$2935,30,FALSE))</f>
        <v/>
      </c>
      <c r="AL225" s="4" t="str">
        <f>IF($H225=0,"",VLOOKUP($G225,Data!$G$3:$BA$2935,31,FALSE))</f>
        <v/>
      </c>
      <c r="AM225" s="4" t="str">
        <f>IF($H225=0,"",VLOOKUP($G225,Data!$G$3:$BA$2935,32,FALSE))</f>
        <v/>
      </c>
      <c r="AN225" s="4" t="str">
        <f>IF($H225=0,"",VLOOKUP($G225,Data!$G$3:$BA$2935,33,FALSE))</f>
        <v/>
      </c>
      <c r="AO225" s="4" t="str">
        <f>IF($H225=0,"",VLOOKUP($G225,Data!$G$3:$BA$2935,34,FALSE))</f>
        <v/>
      </c>
      <c r="AP225" s="4" t="str">
        <f>IF($H225=0,"",VLOOKUP($G225,Data!$G$3:$BA$2935,35,FALSE))</f>
        <v/>
      </c>
      <c r="AQ225" s="4" t="str">
        <f>IF($H225=0,"",VLOOKUP($G225,Data!$G$3:$BA$2935,36,FALSE))</f>
        <v/>
      </c>
      <c r="AR225" s="4" t="str">
        <f>IF($H225=0,"",VLOOKUP($G225,Data!$G$3:$BA$2935,37,FALSE))</f>
        <v/>
      </c>
      <c r="AS225" s="4" t="str">
        <f>IF($H225=0,"",VLOOKUP($G225,Data!$G$3:$BA$2935,38,FALSE))</f>
        <v/>
      </c>
      <c r="AT225" s="4" t="str">
        <f>IF($H225=0,"",VLOOKUP($G225,Data!$G$3:$BA$2935,39,FALSE))</f>
        <v/>
      </c>
    </row>
    <row r="226" spans="1:46" x14ac:dyDescent="0.3">
      <c r="A226" s="4">
        <f>PSSE!A235</f>
        <v>954002</v>
      </c>
      <c r="B226" s="4" t="str">
        <f>PSSE!B235</f>
        <v>AVUONG_H2</v>
      </c>
      <c r="C226" s="4">
        <f>PSSE!D235</f>
        <v>13.8</v>
      </c>
      <c r="D226" s="52">
        <f>PSSE!E235</f>
        <v>105</v>
      </c>
      <c r="E226" s="52" t="str">
        <f>PSSE!F235</f>
        <v>TD</v>
      </c>
      <c r="F226" s="52">
        <f>PSSE!G235</f>
        <v>1</v>
      </c>
      <c r="G226" s="52" t="str">
        <f t="shared" si="4"/>
        <v>AVR13.8105TD1</v>
      </c>
      <c r="H226" s="52">
        <f>COUNTIF(Data!$G$3:$BA$2935,AVR!$G226)</f>
        <v>1</v>
      </c>
      <c r="I226" s="52" t="str">
        <f>IF($H226=0,"",VLOOKUP($G226,Data!$G$3:$BA$2935,2,FALSE))</f>
        <v>'EXAC4'</v>
      </c>
      <c r="J226" s="52">
        <f>PSSE!C235</f>
        <v>1</v>
      </c>
      <c r="K226" s="52">
        <f>IF($H226=0,"",VLOOKUP($G226,Data!$G$3:$BA$2935,4,FALSE))</f>
        <v>0</v>
      </c>
      <c r="L226" s="52">
        <f>IF($H226=0,"",VLOOKUP($G226,Data!$G$3:$BA$2935,5,FALSE))</f>
        <v>0.2</v>
      </c>
      <c r="M226" s="52">
        <f>IF($H226=0,"",VLOOKUP($G226,Data!$G$3:$BA$2935,6,FALSE))</f>
        <v>-0.19900000000000001</v>
      </c>
      <c r="N226" s="52">
        <f>IF($H226=0,"",VLOOKUP($G226,Data!$G$3:$BA$2935,7,FALSE))</f>
        <v>0</v>
      </c>
      <c r="O226" s="52">
        <f>IF($H226=0,"",VLOOKUP($G226,Data!$G$3:$BA$2935,8,FALSE))</f>
        <v>5</v>
      </c>
      <c r="P226" s="52">
        <f>IF($H226=0,"",VLOOKUP($G226,Data!$G$3:$BA$2935,9,FALSE))</f>
        <v>250</v>
      </c>
      <c r="Q226" s="52">
        <f>IF($H226=0,"",VLOOKUP($G226,Data!$G$3:$BA$2935,10,FALSE))</f>
        <v>0.05</v>
      </c>
      <c r="R226" s="52">
        <f>IF($H226=0,"",VLOOKUP($G226,Data!$G$3:$BA$2935,11,FALSE))</f>
        <v>5.64</v>
      </c>
      <c r="S226" s="52">
        <f>IF($H226=0,"",VLOOKUP($G226,Data!$G$3:$BA$2935,12,FALSE))</f>
        <v>0</v>
      </c>
      <c r="T226" s="52">
        <f>IF($H226=0,"",VLOOKUP($G226,Data!$G$3:$BA$2935,13,FALSE))</f>
        <v>0</v>
      </c>
      <c r="U226" s="52" t="str">
        <f>IF($H226=0,"",VLOOKUP($G226,Data!$G$3:$BA$2935,14,FALSE))</f>
        <v>/</v>
      </c>
      <c r="V226" s="52" t="str">
        <f>IF($H226=0,"",VLOOKUP($G226,Data!$G$3:$BA$2935,15,FALSE))</f>
        <v>/</v>
      </c>
      <c r="W226" s="52" t="str">
        <f>IF($H226=0,"",VLOOKUP($G226,Data!$G$3:$BA$2935,16,FALSE))</f>
        <v/>
      </c>
      <c r="X226" s="52" t="str">
        <f>IF($H226=0,"",VLOOKUP($G226,Data!$G$3:$BA$2935,17,FALSE))</f>
        <v/>
      </c>
      <c r="Y226" s="52" t="str">
        <f>IF($H226=0,"",VLOOKUP($G226,Data!$G$3:$BA$2935,18,FALSE))</f>
        <v/>
      </c>
      <c r="Z226" s="52" t="str">
        <f>IF($H226=0,"",VLOOKUP($G226,Data!$G$3:$BA$2935,19,FALSE))</f>
        <v/>
      </c>
      <c r="AA226" s="52" t="str">
        <f>IF($H226=0,"",VLOOKUP($G226,Data!$G$3:$BA$2935,20,FALSE))</f>
        <v/>
      </c>
      <c r="AB226" s="4" t="str">
        <f>IF($H226=0,"",VLOOKUP($G226,Data!$G$3:$BA$2935,21,FALSE))</f>
        <v/>
      </c>
      <c r="AC226" s="4" t="str">
        <f>IF($H226=0,"",VLOOKUP($G226,Data!$G$3:$BA$2935,22,FALSE))</f>
        <v/>
      </c>
      <c r="AD226" s="4" t="str">
        <f>IF($H226=0,"",VLOOKUP($G226,Data!$G$3:$BA$2935,23,FALSE))</f>
        <v/>
      </c>
      <c r="AE226" s="4" t="str">
        <f>IF($H226=0,"",VLOOKUP($G226,Data!$G$3:$BA$2935,24,FALSE))</f>
        <v/>
      </c>
      <c r="AF226" s="4" t="str">
        <f>IF($H226=0,"",VLOOKUP($G226,Data!$G$3:$BA$2935,25,FALSE))</f>
        <v/>
      </c>
      <c r="AG226" s="4" t="str">
        <f>IF($H226=0,"",VLOOKUP($G226,Data!$G$3:$BA$2935,26,FALSE))</f>
        <v/>
      </c>
      <c r="AH226" s="4" t="str">
        <f>IF($H226=0,"",VLOOKUP($G226,Data!$G$3:$BA$2935,27,FALSE))</f>
        <v/>
      </c>
      <c r="AI226" s="4" t="str">
        <f>IF($H226=0,"",VLOOKUP($G226,Data!$G$3:$BA$2935,28,FALSE))</f>
        <v/>
      </c>
      <c r="AJ226" s="4" t="str">
        <f>IF($H226=0,"",VLOOKUP($G226,Data!$G$3:$BA$2935,29,FALSE))</f>
        <v/>
      </c>
      <c r="AK226" s="4" t="str">
        <f>IF($H226=0,"",VLOOKUP($G226,Data!$G$3:$BA$2935,30,FALSE))</f>
        <v/>
      </c>
      <c r="AL226" s="4" t="str">
        <f>IF($H226=0,"",VLOOKUP($G226,Data!$G$3:$BA$2935,31,FALSE))</f>
        <v/>
      </c>
      <c r="AM226" s="4" t="str">
        <f>IF($H226=0,"",VLOOKUP($G226,Data!$G$3:$BA$2935,32,FALSE))</f>
        <v/>
      </c>
      <c r="AN226" s="4" t="str">
        <f>IF($H226=0,"",VLOOKUP($G226,Data!$G$3:$BA$2935,33,FALSE))</f>
        <v/>
      </c>
      <c r="AO226" s="4" t="str">
        <f>IF($H226=0,"",VLOOKUP($G226,Data!$G$3:$BA$2935,34,FALSE))</f>
        <v/>
      </c>
      <c r="AP226" s="4" t="str">
        <f>IF($H226=0,"",VLOOKUP($G226,Data!$G$3:$BA$2935,35,FALSE))</f>
        <v/>
      </c>
      <c r="AQ226" s="4" t="str">
        <f>IF($H226=0,"",VLOOKUP($G226,Data!$G$3:$BA$2935,36,FALSE))</f>
        <v/>
      </c>
      <c r="AR226" s="4" t="str">
        <f>IF($H226=0,"",VLOOKUP($G226,Data!$G$3:$BA$2935,37,FALSE))</f>
        <v/>
      </c>
      <c r="AS226" s="4" t="str">
        <f>IF($H226=0,"",VLOOKUP($G226,Data!$G$3:$BA$2935,38,FALSE))</f>
        <v/>
      </c>
      <c r="AT226" s="4" t="str">
        <f>IF($H226=0,"",VLOOKUP($G226,Data!$G$3:$BA$2935,39,FALSE))</f>
        <v/>
      </c>
    </row>
    <row r="227" spans="1:46" x14ac:dyDescent="0.3">
      <c r="A227" s="4">
        <f>PSSE!A236</f>
        <v>954011</v>
      </c>
      <c r="B227" s="4" t="str">
        <f>PSSE!B236</f>
        <v>SONGCON2_H1</v>
      </c>
      <c r="C227" s="4">
        <f>PSSE!D236</f>
        <v>10.5</v>
      </c>
      <c r="D227" s="52">
        <f>PSSE!E236</f>
        <v>40</v>
      </c>
      <c r="E227" s="52" t="str">
        <f>PSSE!F236</f>
        <v>TD</v>
      </c>
      <c r="F227" s="52">
        <f>PSSE!G236</f>
        <v>1</v>
      </c>
      <c r="G227" s="52" t="str">
        <f t="shared" si="4"/>
        <v>AVR10.540TD1</v>
      </c>
      <c r="H227" s="52">
        <f>COUNTIF(Data!$G$3:$BA$2935,AVR!$G227)</f>
        <v>1</v>
      </c>
      <c r="I227" s="52" t="str">
        <f>IF($H227=0,"",VLOOKUP($G227,Data!$G$3:$BA$2935,2,FALSE))</f>
        <v>'EXAC4'</v>
      </c>
      <c r="J227" s="52">
        <f>PSSE!C236</f>
        <v>1</v>
      </c>
      <c r="K227" s="52">
        <f>IF($H227=0,"",VLOOKUP($G227,Data!$G$3:$BA$2935,4,FALSE))</f>
        <v>0</v>
      </c>
      <c r="L227" s="52">
        <f>IF($H227=0,"",VLOOKUP($G227,Data!$G$3:$BA$2935,5,FALSE))</f>
        <v>10</v>
      </c>
      <c r="M227" s="52">
        <f>IF($H227=0,"",VLOOKUP($G227,Data!$G$3:$BA$2935,6,FALSE))</f>
        <v>-10</v>
      </c>
      <c r="N227" s="52">
        <f>IF($H227=0,"",VLOOKUP($G227,Data!$G$3:$BA$2935,7,FALSE))</f>
        <v>1</v>
      </c>
      <c r="O227" s="52">
        <f>IF($H227=0,"",VLOOKUP($G227,Data!$G$3:$BA$2935,8,FALSE))</f>
        <v>10</v>
      </c>
      <c r="P227" s="52">
        <f>IF($H227=0,"",VLOOKUP($G227,Data!$G$3:$BA$2935,9,FALSE))</f>
        <v>200</v>
      </c>
      <c r="Q227" s="52">
        <f>IF($H227=0,"",VLOOKUP($G227,Data!$G$3:$BA$2935,10,FALSE))</f>
        <v>1.4999999999999999E-2</v>
      </c>
      <c r="R227" s="52">
        <f>IF($H227=0,"",VLOOKUP($G227,Data!$G$3:$BA$2935,11,FALSE))</f>
        <v>5.64</v>
      </c>
      <c r="S227" s="52">
        <f>IF($H227=0,"",VLOOKUP($G227,Data!$G$3:$BA$2935,12,FALSE))</f>
        <v>-4.53</v>
      </c>
      <c r="T227" s="52">
        <f>IF($H227=0,"",VLOOKUP($G227,Data!$G$3:$BA$2935,13,FALSE))</f>
        <v>0</v>
      </c>
      <c r="U227" s="52" t="str">
        <f>IF($H227=0,"",VLOOKUP($G227,Data!$G$3:$BA$2935,14,FALSE))</f>
        <v>/</v>
      </c>
      <c r="V227" s="52" t="str">
        <f>IF($H227=0,"",VLOOKUP($G227,Data!$G$3:$BA$2935,15,FALSE))</f>
        <v>/</v>
      </c>
      <c r="W227" s="52" t="str">
        <f>IF($H227=0,"",VLOOKUP($G227,Data!$G$3:$BA$2935,16,FALSE))</f>
        <v/>
      </c>
      <c r="X227" s="52" t="str">
        <f>IF($H227=0,"",VLOOKUP($G227,Data!$G$3:$BA$2935,17,FALSE))</f>
        <v/>
      </c>
      <c r="Y227" s="52" t="str">
        <f>IF($H227=0,"",VLOOKUP($G227,Data!$G$3:$BA$2935,18,FALSE))</f>
        <v/>
      </c>
      <c r="Z227" s="52" t="str">
        <f>IF($H227=0,"",VLOOKUP($G227,Data!$G$3:$BA$2935,19,FALSE))</f>
        <v/>
      </c>
      <c r="AA227" s="52" t="str">
        <f>IF($H227=0,"",VLOOKUP($G227,Data!$G$3:$BA$2935,20,FALSE))</f>
        <v/>
      </c>
      <c r="AB227" s="4" t="str">
        <f>IF($H227=0,"",VLOOKUP($G227,Data!$G$3:$BA$2935,21,FALSE))</f>
        <v/>
      </c>
      <c r="AC227" s="4" t="str">
        <f>IF($H227=0,"",VLOOKUP($G227,Data!$G$3:$BA$2935,22,FALSE))</f>
        <v/>
      </c>
      <c r="AD227" s="4" t="str">
        <f>IF($H227=0,"",VLOOKUP($G227,Data!$G$3:$BA$2935,23,FALSE))</f>
        <v/>
      </c>
      <c r="AE227" s="4" t="str">
        <f>IF($H227=0,"",VLOOKUP($G227,Data!$G$3:$BA$2935,24,FALSE))</f>
        <v/>
      </c>
      <c r="AF227" s="4" t="str">
        <f>IF($H227=0,"",VLOOKUP($G227,Data!$G$3:$BA$2935,25,FALSE))</f>
        <v/>
      </c>
      <c r="AG227" s="4" t="str">
        <f>IF($H227=0,"",VLOOKUP($G227,Data!$G$3:$BA$2935,26,FALSE))</f>
        <v/>
      </c>
      <c r="AH227" s="4" t="str">
        <f>IF($H227=0,"",VLOOKUP($G227,Data!$G$3:$BA$2935,27,FALSE))</f>
        <v/>
      </c>
      <c r="AI227" s="4" t="str">
        <f>IF($H227=0,"",VLOOKUP($G227,Data!$G$3:$BA$2935,28,FALSE))</f>
        <v/>
      </c>
      <c r="AJ227" s="4" t="str">
        <f>IF($H227=0,"",VLOOKUP($G227,Data!$G$3:$BA$2935,29,FALSE))</f>
        <v/>
      </c>
      <c r="AK227" s="4" t="str">
        <f>IF($H227=0,"",VLOOKUP($G227,Data!$G$3:$BA$2935,30,FALSE))</f>
        <v/>
      </c>
      <c r="AL227" s="4" t="str">
        <f>IF($H227=0,"",VLOOKUP($G227,Data!$G$3:$BA$2935,31,FALSE))</f>
        <v/>
      </c>
      <c r="AM227" s="4" t="str">
        <f>IF($H227=0,"",VLOOKUP($G227,Data!$G$3:$BA$2935,32,FALSE))</f>
        <v/>
      </c>
      <c r="AN227" s="4" t="str">
        <f>IF($H227=0,"",VLOOKUP($G227,Data!$G$3:$BA$2935,33,FALSE))</f>
        <v/>
      </c>
      <c r="AO227" s="4" t="str">
        <f>IF($H227=0,"",VLOOKUP($G227,Data!$G$3:$BA$2935,34,FALSE))</f>
        <v/>
      </c>
      <c r="AP227" s="4" t="str">
        <f>IF($H227=0,"",VLOOKUP($G227,Data!$G$3:$BA$2935,35,FALSE))</f>
        <v/>
      </c>
      <c r="AQ227" s="4" t="str">
        <f>IF($H227=0,"",VLOOKUP($G227,Data!$G$3:$BA$2935,36,FALSE))</f>
        <v/>
      </c>
      <c r="AR227" s="4" t="str">
        <f>IF($H227=0,"",VLOOKUP($G227,Data!$G$3:$BA$2935,37,FALSE))</f>
        <v/>
      </c>
      <c r="AS227" s="4" t="str">
        <f>IF($H227=0,"",VLOOKUP($G227,Data!$G$3:$BA$2935,38,FALSE))</f>
        <v/>
      </c>
      <c r="AT227" s="4" t="str">
        <f>IF($H227=0,"",VLOOKUP($G227,Data!$G$3:$BA$2935,39,FALSE))</f>
        <v/>
      </c>
    </row>
    <row r="228" spans="1:46" x14ac:dyDescent="0.3">
      <c r="A228" s="4">
        <f>PSSE!A237</f>
        <v>954011</v>
      </c>
      <c r="B228" s="4" t="str">
        <f>PSSE!B237</f>
        <v>SONGCON2_H1</v>
      </c>
      <c r="C228" s="4">
        <f>PSSE!D237</f>
        <v>10.5</v>
      </c>
      <c r="D228" s="52">
        <f>PSSE!E237</f>
        <v>20</v>
      </c>
      <c r="E228" s="52" t="str">
        <f>PSSE!F237</f>
        <v>TD</v>
      </c>
      <c r="F228" s="52">
        <f>PSSE!G237</f>
        <v>1</v>
      </c>
      <c r="G228" s="52" t="str">
        <f t="shared" si="4"/>
        <v>AVR10.520TD1</v>
      </c>
      <c r="H228" s="52">
        <f>COUNTIF(Data!$G$3:$BA$2935,AVR!$G228)</f>
        <v>1</v>
      </c>
      <c r="I228" s="52" t="str">
        <f>IF($H228=0,"",VLOOKUP($G228,Data!$G$3:$BA$2935,2,FALSE))</f>
        <v>'ESST4B'</v>
      </c>
      <c r="J228" s="52">
        <f>PSSE!C237</f>
        <v>2</v>
      </c>
      <c r="K228" s="52">
        <f>IF($H228=0,"",VLOOKUP($G228,Data!$G$3:$BA$2935,4,FALSE))</f>
        <v>0</v>
      </c>
      <c r="L228" s="52">
        <f>IF($H228=0,"",VLOOKUP($G228,Data!$G$3:$BA$2935,5,FALSE))</f>
        <v>10.75</v>
      </c>
      <c r="M228" s="52">
        <f>IF($H228=0,"",VLOOKUP($G228,Data!$G$3:$BA$2935,6,FALSE))</f>
        <v>10.75</v>
      </c>
      <c r="N228" s="52">
        <f>IF($H228=0,"",VLOOKUP($G228,Data!$G$3:$BA$2935,7,FALSE))</f>
        <v>5</v>
      </c>
      <c r="O228" s="52">
        <f>IF($H228=0,"",VLOOKUP($G228,Data!$G$3:$BA$2935,8,FALSE))</f>
        <v>-0.87</v>
      </c>
      <c r="P228" s="52">
        <f>IF($H228=0,"",VLOOKUP($G228,Data!$G$3:$BA$2935,9,FALSE))</f>
        <v>0</v>
      </c>
      <c r="Q228" s="52">
        <f>IF($H228=0,"",VLOOKUP($G228,Data!$G$3:$BA$2935,10,FALSE))</f>
        <v>1</v>
      </c>
      <c r="R228" s="52">
        <f>IF($H228=0,"",VLOOKUP($G228,Data!$G$3:$BA$2935,11,FALSE))</f>
        <v>0</v>
      </c>
      <c r="S228" s="52">
        <f>IF($H228=0,"",VLOOKUP($G228,Data!$G$3:$BA$2935,12,FALSE))</f>
        <v>99</v>
      </c>
      <c r="T228" s="52">
        <f>IF($H228=0,"",VLOOKUP($G228,Data!$G$3:$BA$2935,13,FALSE))</f>
        <v>-99</v>
      </c>
      <c r="U228" s="52">
        <f>IF($H228=0,"",VLOOKUP($G228,Data!$G$3:$BA$2935,14,FALSE))</f>
        <v>0</v>
      </c>
      <c r="V228" s="52">
        <f>IF($H228=0,"",VLOOKUP($G228,Data!$G$3:$BA$2935,15,FALSE))</f>
        <v>9.3000000000000007</v>
      </c>
      <c r="W228" s="52">
        <f>IF($H228=0,"",VLOOKUP($G228,Data!$G$3:$BA$2935,16,FALSE))</f>
        <v>0</v>
      </c>
      <c r="X228" s="52">
        <f>IF($H228=0,"",VLOOKUP($G228,Data!$G$3:$BA$2935,17,FALSE))</f>
        <v>11.63</v>
      </c>
      <c r="Y228" s="52">
        <f>IF($H228=0,"",VLOOKUP($G228,Data!$G$3:$BA$2935,18,FALSE))</f>
        <v>0.113</v>
      </c>
      <c r="Z228" s="52">
        <f>IF($H228=0,"",VLOOKUP($G228,Data!$G$3:$BA$2935,19,FALSE))</f>
        <v>0.124</v>
      </c>
      <c r="AA228" s="52">
        <f>IF($H228=0,"",VLOOKUP($G228,Data!$G$3:$BA$2935,20,FALSE))</f>
        <v>0</v>
      </c>
      <c r="AB228" s="4" t="str">
        <f>IF($H228=0,"",VLOOKUP($G228,Data!$G$3:$BA$2935,21,FALSE))</f>
        <v>/</v>
      </c>
      <c r="AC228" s="4" t="str">
        <f>IF($H228=0,"",VLOOKUP($G228,Data!$G$3:$BA$2935,22,FALSE))</f>
        <v>/</v>
      </c>
      <c r="AD228" s="4" t="str">
        <f>IF($H228=0,"",VLOOKUP($G228,Data!$G$3:$BA$2935,23,FALSE))</f>
        <v/>
      </c>
      <c r="AE228" s="4" t="str">
        <f>IF($H228=0,"",VLOOKUP($G228,Data!$G$3:$BA$2935,24,FALSE))</f>
        <v/>
      </c>
      <c r="AF228" s="4" t="str">
        <f>IF($H228=0,"",VLOOKUP($G228,Data!$G$3:$BA$2935,25,FALSE))</f>
        <v/>
      </c>
      <c r="AG228" s="4" t="str">
        <f>IF($H228=0,"",VLOOKUP($G228,Data!$G$3:$BA$2935,26,FALSE))</f>
        <v/>
      </c>
      <c r="AH228" s="4" t="str">
        <f>IF($H228=0,"",VLOOKUP($G228,Data!$G$3:$BA$2935,27,FALSE))</f>
        <v/>
      </c>
      <c r="AI228" s="4" t="str">
        <f>IF($H228=0,"",VLOOKUP($G228,Data!$G$3:$BA$2935,28,FALSE))</f>
        <v/>
      </c>
      <c r="AJ228" s="4" t="str">
        <f>IF($H228=0,"",VLOOKUP($G228,Data!$G$3:$BA$2935,29,FALSE))</f>
        <v/>
      </c>
      <c r="AK228" s="4" t="str">
        <f>IF($H228=0,"",VLOOKUP($G228,Data!$G$3:$BA$2935,30,FALSE))</f>
        <v/>
      </c>
      <c r="AL228" s="4" t="str">
        <f>IF($H228=0,"",VLOOKUP($G228,Data!$G$3:$BA$2935,31,FALSE))</f>
        <v/>
      </c>
      <c r="AM228" s="4" t="str">
        <f>IF($H228=0,"",VLOOKUP($G228,Data!$G$3:$BA$2935,32,FALSE))</f>
        <v/>
      </c>
      <c r="AN228" s="4" t="str">
        <f>IF($H228=0,"",VLOOKUP($G228,Data!$G$3:$BA$2935,33,FALSE))</f>
        <v/>
      </c>
      <c r="AO228" s="4" t="str">
        <f>IF($H228=0,"",VLOOKUP($G228,Data!$G$3:$BA$2935,34,FALSE))</f>
        <v/>
      </c>
      <c r="AP228" s="4" t="str">
        <f>IF($H228=0,"",VLOOKUP($G228,Data!$G$3:$BA$2935,35,FALSE))</f>
        <v/>
      </c>
      <c r="AQ228" s="4" t="str">
        <f>IF($H228=0,"",VLOOKUP($G228,Data!$G$3:$BA$2935,36,FALSE))</f>
        <v/>
      </c>
      <c r="AR228" s="4" t="str">
        <f>IF($H228=0,"",VLOOKUP($G228,Data!$G$3:$BA$2935,37,FALSE))</f>
        <v/>
      </c>
      <c r="AS228" s="4" t="str">
        <f>IF($H228=0,"",VLOOKUP($G228,Data!$G$3:$BA$2935,38,FALSE))</f>
        <v/>
      </c>
      <c r="AT228" s="4" t="str">
        <f>IF($H228=0,"",VLOOKUP($G228,Data!$G$3:$BA$2935,39,FALSE))</f>
        <v/>
      </c>
    </row>
    <row r="229" spans="1:46" x14ac:dyDescent="0.3">
      <c r="A229" s="4">
        <f>PSSE!A238</f>
        <v>954012</v>
      </c>
      <c r="B229" s="4" t="str">
        <f>PSSE!B238</f>
        <v>SONGCON2_H2</v>
      </c>
      <c r="C229" s="4">
        <f>PSSE!D238</f>
        <v>10.5</v>
      </c>
      <c r="D229" s="52">
        <f>PSSE!E238</f>
        <v>40</v>
      </c>
      <c r="E229" s="52" t="str">
        <f>PSSE!F238</f>
        <v>TD</v>
      </c>
      <c r="F229" s="52">
        <f>PSSE!G238</f>
        <v>1</v>
      </c>
      <c r="G229" s="52" t="str">
        <f t="shared" si="4"/>
        <v>AVR10.540TD1</v>
      </c>
      <c r="H229" s="52">
        <f>COUNTIF(Data!$G$3:$BA$2935,AVR!$G229)</f>
        <v>1</v>
      </c>
      <c r="I229" s="52" t="str">
        <f>IF($H229=0,"",VLOOKUP($G229,Data!$G$3:$BA$2935,2,FALSE))</f>
        <v>'EXAC4'</v>
      </c>
      <c r="J229" s="52">
        <f>PSSE!C238</f>
        <v>1</v>
      </c>
      <c r="K229" s="52">
        <f>IF($H229=0,"",VLOOKUP($G229,Data!$G$3:$BA$2935,4,FALSE))</f>
        <v>0</v>
      </c>
      <c r="L229" s="52">
        <f>IF($H229=0,"",VLOOKUP($G229,Data!$G$3:$BA$2935,5,FALSE))</f>
        <v>10</v>
      </c>
      <c r="M229" s="52">
        <f>IF($H229=0,"",VLOOKUP($G229,Data!$G$3:$BA$2935,6,FALSE))</f>
        <v>-10</v>
      </c>
      <c r="N229" s="52">
        <f>IF($H229=0,"",VLOOKUP($G229,Data!$G$3:$BA$2935,7,FALSE))</f>
        <v>1</v>
      </c>
      <c r="O229" s="52">
        <f>IF($H229=0,"",VLOOKUP($G229,Data!$G$3:$BA$2935,8,FALSE))</f>
        <v>10</v>
      </c>
      <c r="P229" s="52">
        <f>IF($H229=0,"",VLOOKUP($G229,Data!$G$3:$BA$2935,9,FALSE))</f>
        <v>200</v>
      </c>
      <c r="Q229" s="52">
        <f>IF($H229=0,"",VLOOKUP($G229,Data!$G$3:$BA$2935,10,FALSE))</f>
        <v>1.4999999999999999E-2</v>
      </c>
      <c r="R229" s="52">
        <f>IF($H229=0,"",VLOOKUP($G229,Data!$G$3:$BA$2935,11,FALSE))</f>
        <v>5.64</v>
      </c>
      <c r="S229" s="52">
        <f>IF($H229=0,"",VLOOKUP($G229,Data!$G$3:$BA$2935,12,FALSE))</f>
        <v>-4.53</v>
      </c>
      <c r="T229" s="52">
        <f>IF($H229=0,"",VLOOKUP($G229,Data!$G$3:$BA$2935,13,FALSE))</f>
        <v>0</v>
      </c>
      <c r="U229" s="52" t="str">
        <f>IF($H229=0,"",VLOOKUP($G229,Data!$G$3:$BA$2935,14,FALSE))</f>
        <v>/</v>
      </c>
      <c r="V229" s="52" t="str">
        <f>IF($H229=0,"",VLOOKUP($G229,Data!$G$3:$BA$2935,15,FALSE))</f>
        <v>/</v>
      </c>
      <c r="W229" s="52" t="str">
        <f>IF($H229=0,"",VLOOKUP($G229,Data!$G$3:$BA$2935,16,FALSE))</f>
        <v/>
      </c>
      <c r="X229" s="52" t="str">
        <f>IF($H229=0,"",VLOOKUP($G229,Data!$G$3:$BA$2935,17,FALSE))</f>
        <v/>
      </c>
      <c r="Y229" s="52" t="str">
        <f>IF($H229=0,"",VLOOKUP($G229,Data!$G$3:$BA$2935,18,FALSE))</f>
        <v/>
      </c>
      <c r="Z229" s="52" t="str">
        <f>IF($H229=0,"",VLOOKUP($G229,Data!$G$3:$BA$2935,19,FALSE))</f>
        <v/>
      </c>
      <c r="AA229" s="52" t="str">
        <f>IF($H229=0,"",VLOOKUP($G229,Data!$G$3:$BA$2935,20,FALSE))</f>
        <v/>
      </c>
      <c r="AB229" s="4" t="str">
        <f>IF($H229=0,"",VLOOKUP($G229,Data!$G$3:$BA$2935,21,FALSE))</f>
        <v/>
      </c>
      <c r="AC229" s="4" t="str">
        <f>IF($H229=0,"",VLOOKUP($G229,Data!$G$3:$BA$2935,22,FALSE))</f>
        <v/>
      </c>
      <c r="AD229" s="4" t="str">
        <f>IF($H229=0,"",VLOOKUP($G229,Data!$G$3:$BA$2935,23,FALSE))</f>
        <v/>
      </c>
      <c r="AE229" s="4" t="str">
        <f>IF($H229=0,"",VLOOKUP($G229,Data!$G$3:$BA$2935,24,FALSE))</f>
        <v/>
      </c>
      <c r="AF229" s="4" t="str">
        <f>IF($H229=0,"",VLOOKUP($G229,Data!$G$3:$BA$2935,25,FALSE))</f>
        <v/>
      </c>
      <c r="AG229" s="4" t="str">
        <f>IF($H229=0,"",VLOOKUP($G229,Data!$G$3:$BA$2935,26,FALSE))</f>
        <v/>
      </c>
      <c r="AH229" s="4" t="str">
        <f>IF($H229=0,"",VLOOKUP($G229,Data!$G$3:$BA$2935,27,FALSE))</f>
        <v/>
      </c>
      <c r="AI229" s="4" t="str">
        <f>IF($H229=0,"",VLOOKUP($G229,Data!$G$3:$BA$2935,28,FALSE))</f>
        <v/>
      </c>
      <c r="AJ229" s="4" t="str">
        <f>IF($H229=0,"",VLOOKUP($G229,Data!$G$3:$BA$2935,29,FALSE))</f>
        <v/>
      </c>
      <c r="AK229" s="4" t="str">
        <f>IF($H229=0,"",VLOOKUP($G229,Data!$G$3:$BA$2935,30,FALSE))</f>
        <v/>
      </c>
      <c r="AL229" s="4" t="str">
        <f>IF($H229=0,"",VLOOKUP($G229,Data!$G$3:$BA$2935,31,FALSE))</f>
        <v/>
      </c>
      <c r="AM229" s="4" t="str">
        <f>IF($H229=0,"",VLOOKUP($G229,Data!$G$3:$BA$2935,32,FALSE))</f>
        <v/>
      </c>
      <c r="AN229" s="4" t="str">
        <f>IF($H229=0,"",VLOOKUP($G229,Data!$G$3:$BA$2935,33,FALSE))</f>
        <v/>
      </c>
      <c r="AO229" s="4" t="str">
        <f>IF($H229=0,"",VLOOKUP($G229,Data!$G$3:$BA$2935,34,FALSE))</f>
        <v/>
      </c>
      <c r="AP229" s="4" t="str">
        <f>IF($H229=0,"",VLOOKUP($G229,Data!$G$3:$BA$2935,35,FALSE))</f>
        <v/>
      </c>
      <c r="AQ229" s="4" t="str">
        <f>IF($H229=0,"",VLOOKUP($G229,Data!$G$3:$BA$2935,36,FALSE))</f>
        <v/>
      </c>
      <c r="AR229" s="4" t="str">
        <f>IF($H229=0,"",VLOOKUP($G229,Data!$G$3:$BA$2935,37,FALSE))</f>
        <v/>
      </c>
      <c r="AS229" s="4" t="str">
        <f>IF($H229=0,"",VLOOKUP($G229,Data!$G$3:$BA$2935,38,FALSE))</f>
        <v/>
      </c>
      <c r="AT229" s="4" t="str">
        <f>IF($H229=0,"",VLOOKUP($G229,Data!$G$3:$BA$2935,39,FALSE))</f>
        <v/>
      </c>
    </row>
    <row r="230" spans="1:46" x14ac:dyDescent="0.3">
      <c r="A230" s="4">
        <f>PSSE!A239</f>
        <v>954012</v>
      </c>
      <c r="B230" s="4" t="str">
        <f>PSSE!B239</f>
        <v>SONGCON2_H2</v>
      </c>
      <c r="C230" s="4">
        <f>PSSE!D239</f>
        <v>10.5</v>
      </c>
      <c r="D230" s="52">
        <f>PSSE!E239</f>
        <v>20</v>
      </c>
      <c r="E230" s="52" t="str">
        <f>PSSE!F239</f>
        <v>TD</v>
      </c>
      <c r="F230" s="52">
        <f>PSSE!G239</f>
        <v>1</v>
      </c>
      <c r="G230" s="52" t="str">
        <f t="shared" si="4"/>
        <v>AVR10.520TD1</v>
      </c>
      <c r="H230" s="52">
        <f>COUNTIF(Data!$G$3:$BA$2935,AVR!$G230)</f>
        <v>1</v>
      </c>
      <c r="I230" s="52" t="str">
        <f>IF($H230=0,"",VLOOKUP($G230,Data!$G$3:$BA$2935,2,FALSE))</f>
        <v>'ESST4B'</v>
      </c>
      <c r="J230" s="52">
        <f>PSSE!C239</f>
        <v>2</v>
      </c>
      <c r="K230" s="52">
        <f>IF($H230=0,"",VLOOKUP($G230,Data!$G$3:$BA$2935,4,FALSE))</f>
        <v>0</v>
      </c>
      <c r="L230" s="52">
        <f>IF($H230=0,"",VLOOKUP($G230,Data!$G$3:$BA$2935,5,FALSE))</f>
        <v>10.75</v>
      </c>
      <c r="M230" s="52">
        <f>IF($H230=0,"",VLOOKUP($G230,Data!$G$3:$BA$2935,6,FALSE))</f>
        <v>10.75</v>
      </c>
      <c r="N230" s="52">
        <f>IF($H230=0,"",VLOOKUP($G230,Data!$G$3:$BA$2935,7,FALSE))</f>
        <v>5</v>
      </c>
      <c r="O230" s="52">
        <f>IF($H230=0,"",VLOOKUP($G230,Data!$G$3:$BA$2935,8,FALSE))</f>
        <v>-0.87</v>
      </c>
      <c r="P230" s="52">
        <f>IF($H230=0,"",VLOOKUP($G230,Data!$G$3:$BA$2935,9,FALSE))</f>
        <v>0</v>
      </c>
      <c r="Q230" s="52">
        <f>IF($H230=0,"",VLOOKUP($G230,Data!$G$3:$BA$2935,10,FALSE))</f>
        <v>1</v>
      </c>
      <c r="R230" s="52">
        <f>IF($H230=0,"",VLOOKUP($G230,Data!$G$3:$BA$2935,11,FALSE))</f>
        <v>0</v>
      </c>
      <c r="S230" s="52">
        <f>IF($H230=0,"",VLOOKUP($G230,Data!$G$3:$BA$2935,12,FALSE))</f>
        <v>99</v>
      </c>
      <c r="T230" s="52">
        <f>IF($H230=0,"",VLOOKUP($G230,Data!$G$3:$BA$2935,13,FALSE))</f>
        <v>-99</v>
      </c>
      <c r="U230" s="52">
        <f>IF($H230=0,"",VLOOKUP($G230,Data!$G$3:$BA$2935,14,FALSE))</f>
        <v>0</v>
      </c>
      <c r="V230" s="52">
        <f>IF($H230=0,"",VLOOKUP($G230,Data!$G$3:$BA$2935,15,FALSE))</f>
        <v>9.3000000000000007</v>
      </c>
      <c r="W230" s="52">
        <f>IF($H230=0,"",VLOOKUP($G230,Data!$G$3:$BA$2935,16,FALSE))</f>
        <v>0</v>
      </c>
      <c r="X230" s="52">
        <f>IF($H230=0,"",VLOOKUP($G230,Data!$G$3:$BA$2935,17,FALSE))</f>
        <v>11.63</v>
      </c>
      <c r="Y230" s="52">
        <f>IF($H230=0,"",VLOOKUP($G230,Data!$G$3:$BA$2935,18,FALSE))</f>
        <v>0.113</v>
      </c>
      <c r="Z230" s="52">
        <f>IF($H230=0,"",VLOOKUP($G230,Data!$G$3:$BA$2935,19,FALSE))</f>
        <v>0.124</v>
      </c>
      <c r="AA230" s="52">
        <f>IF($H230=0,"",VLOOKUP($G230,Data!$G$3:$BA$2935,20,FALSE))</f>
        <v>0</v>
      </c>
      <c r="AB230" s="4" t="str">
        <f>IF($H230=0,"",VLOOKUP($G230,Data!$G$3:$BA$2935,21,FALSE))</f>
        <v>/</v>
      </c>
      <c r="AC230" s="4" t="str">
        <f>IF($H230=0,"",VLOOKUP($G230,Data!$G$3:$BA$2935,22,FALSE))</f>
        <v>/</v>
      </c>
      <c r="AD230" s="4" t="str">
        <f>IF($H230=0,"",VLOOKUP($G230,Data!$G$3:$BA$2935,23,FALSE))</f>
        <v/>
      </c>
      <c r="AE230" s="4" t="str">
        <f>IF($H230=0,"",VLOOKUP($G230,Data!$G$3:$BA$2935,24,FALSE))</f>
        <v/>
      </c>
      <c r="AF230" s="4" t="str">
        <f>IF($H230=0,"",VLOOKUP($G230,Data!$G$3:$BA$2935,25,FALSE))</f>
        <v/>
      </c>
      <c r="AG230" s="4" t="str">
        <f>IF($H230=0,"",VLOOKUP($G230,Data!$G$3:$BA$2935,26,FALSE))</f>
        <v/>
      </c>
      <c r="AH230" s="4" t="str">
        <f>IF($H230=0,"",VLOOKUP($G230,Data!$G$3:$BA$2935,27,FALSE))</f>
        <v/>
      </c>
      <c r="AI230" s="4" t="str">
        <f>IF($H230=0,"",VLOOKUP($G230,Data!$G$3:$BA$2935,28,FALSE))</f>
        <v/>
      </c>
      <c r="AJ230" s="4" t="str">
        <f>IF($H230=0,"",VLOOKUP($G230,Data!$G$3:$BA$2935,29,FALSE))</f>
        <v/>
      </c>
      <c r="AK230" s="4" t="str">
        <f>IF($H230=0,"",VLOOKUP($G230,Data!$G$3:$BA$2935,30,FALSE))</f>
        <v/>
      </c>
      <c r="AL230" s="4" t="str">
        <f>IF($H230=0,"",VLOOKUP($G230,Data!$G$3:$BA$2935,31,FALSE))</f>
        <v/>
      </c>
      <c r="AM230" s="4" t="str">
        <f>IF($H230=0,"",VLOOKUP($G230,Data!$G$3:$BA$2935,32,FALSE))</f>
        <v/>
      </c>
      <c r="AN230" s="4" t="str">
        <f>IF($H230=0,"",VLOOKUP($G230,Data!$G$3:$BA$2935,33,FALSE))</f>
        <v/>
      </c>
      <c r="AO230" s="4" t="str">
        <f>IF($H230=0,"",VLOOKUP($G230,Data!$G$3:$BA$2935,34,FALSE))</f>
        <v/>
      </c>
      <c r="AP230" s="4" t="str">
        <f>IF($H230=0,"",VLOOKUP($G230,Data!$G$3:$BA$2935,35,FALSE))</f>
        <v/>
      </c>
      <c r="AQ230" s="4" t="str">
        <f>IF($H230=0,"",VLOOKUP($G230,Data!$G$3:$BA$2935,36,FALSE))</f>
        <v/>
      </c>
      <c r="AR230" s="4" t="str">
        <f>IF($H230=0,"",VLOOKUP($G230,Data!$G$3:$BA$2935,37,FALSE))</f>
        <v/>
      </c>
      <c r="AS230" s="4" t="str">
        <f>IF($H230=0,"",VLOOKUP($G230,Data!$G$3:$BA$2935,38,FALSE))</f>
        <v/>
      </c>
      <c r="AT230" s="4" t="str">
        <f>IF($H230=0,"",VLOOKUP($G230,Data!$G$3:$BA$2935,39,FALSE))</f>
        <v/>
      </c>
    </row>
    <row r="231" spans="1:46" x14ac:dyDescent="0.3">
      <c r="A231" s="4">
        <f>PSSE!A240</f>
        <v>954013</v>
      </c>
      <c r="B231" s="4" t="str">
        <f>PSSE!B240</f>
        <v>SONGCON_H3</v>
      </c>
      <c r="C231" s="4">
        <f>PSSE!D240</f>
        <v>10.5</v>
      </c>
      <c r="D231" s="52">
        <f>PSSE!E240</f>
        <v>20</v>
      </c>
      <c r="E231" s="52" t="str">
        <f>PSSE!F240</f>
        <v>TD</v>
      </c>
      <c r="F231" s="52">
        <f>PSSE!G240</f>
        <v>1</v>
      </c>
      <c r="G231" s="52" t="str">
        <f t="shared" si="4"/>
        <v>AVR10.520TD1</v>
      </c>
      <c r="H231" s="52">
        <f>COUNTIF(Data!$G$3:$BA$2935,AVR!$G231)</f>
        <v>1</v>
      </c>
      <c r="I231" s="52" t="str">
        <f>IF($H231=0,"",VLOOKUP($G231,Data!$G$3:$BA$2935,2,FALSE))</f>
        <v>'ESST4B'</v>
      </c>
      <c r="J231" s="52">
        <f>PSSE!C240</f>
        <v>1</v>
      </c>
      <c r="K231" s="52">
        <f>IF($H231=0,"",VLOOKUP($G231,Data!$G$3:$BA$2935,4,FALSE))</f>
        <v>0</v>
      </c>
      <c r="L231" s="52">
        <f>IF($H231=0,"",VLOOKUP($G231,Data!$G$3:$BA$2935,5,FALSE))</f>
        <v>10.75</v>
      </c>
      <c r="M231" s="52">
        <f>IF($H231=0,"",VLOOKUP($G231,Data!$G$3:$BA$2935,6,FALSE))</f>
        <v>10.75</v>
      </c>
      <c r="N231" s="52">
        <f>IF($H231=0,"",VLOOKUP($G231,Data!$G$3:$BA$2935,7,FALSE))</f>
        <v>5</v>
      </c>
      <c r="O231" s="52">
        <f>IF($H231=0,"",VLOOKUP($G231,Data!$G$3:$BA$2935,8,FALSE))</f>
        <v>-0.87</v>
      </c>
      <c r="P231" s="52">
        <f>IF($H231=0,"",VLOOKUP($G231,Data!$G$3:$BA$2935,9,FALSE))</f>
        <v>0</v>
      </c>
      <c r="Q231" s="52">
        <f>IF($H231=0,"",VLOOKUP($G231,Data!$G$3:$BA$2935,10,FALSE))</f>
        <v>1</v>
      </c>
      <c r="R231" s="52">
        <f>IF($H231=0,"",VLOOKUP($G231,Data!$G$3:$BA$2935,11,FALSE))</f>
        <v>0</v>
      </c>
      <c r="S231" s="52">
        <f>IF($H231=0,"",VLOOKUP($G231,Data!$G$3:$BA$2935,12,FALSE))</f>
        <v>99</v>
      </c>
      <c r="T231" s="52">
        <f>IF($H231=0,"",VLOOKUP($G231,Data!$G$3:$BA$2935,13,FALSE))</f>
        <v>-99</v>
      </c>
      <c r="U231" s="52">
        <f>IF($H231=0,"",VLOOKUP($G231,Data!$G$3:$BA$2935,14,FALSE))</f>
        <v>0</v>
      </c>
      <c r="V231" s="52">
        <f>IF($H231=0,"",VLOOKUP($G231,Data!$G$3:$BA$2935,15,FALSE))</f>
        <v>9.3000000000000007</v>
      </c>
      <c r="W231" s="52">
        <f>IF($H231=0,"",VLOOKUP($G231,Data!$G$3:$BA$2935,16,FALSE))</f>
        <v>0</v>
      </c>
      <c r="X231" s="52">
        <f>IF($H231=0,"",VLOOKUP($G231,Data!$G$3:$BA$2935,17,FALSE))</f>
        <v>11.63</v>
      </c>
      <c r="Y231" s="52">
        <f>IF($H231=0,"",VLOOKUP($G231,Data!$G$3:$BA$2935,18,FALSE))</f>
        <v>0.113</v>
      </c>
      <c r="Z231" s="52">
        <f>IF($H231=0,"",VLOOKUP($G231,Data!$G$3:$BA$2935,19,FALSE))</f>
        <v>0.124</v>
      </c>
      <c r="AA231" s="52">
        <f>IF($H231=0,"",VLOOKUP($G231,Data!$G$3:$BA$2935,20,FALSE))</f>
        <v>0</v>
      </c>
      <c r="AB231" s="4" t="str">
        <f>IF($H231=0,"",VLOOKUP($G231,Data!$G$3:$BA$2935,21,FALSE))</f>
        <v>/</v>
      </c>
      <c r="AC231" s="4" t="str">
        <f>IF($H231=0,"",VLOOKUP($G231,Data!$G$3:$BA$2935,22,FALSE))</f>
        <v>/</v>
      </c>
      <c r="AD231" s="4" t="str">
        <f>IF($H231=0,"",VLOOKUP($G231,Data!$G$3:$BA$2935,23,FALSE))</f>
        <v/>
      </c>
      <c r="AE231" s="4" t="str">
        <f>IF($H231=0,"",VLOOKUP($G231,Data!$G$3:$BA$2935,24,FALSE))</f>
        <v/>
      </c>
      <c r="AF231" s="4" t="str">
        <f>IF($H231=0,"",VLOOKUP($G231,Data!$G$3:$BA$2935,25,FALSE))</f>
        <v/>
      </c>
      <c r="AG231" s="4" t="str">
        <f>IF($H231=0,"",VLOOKUP($G231,Data!$G$3:$BA$2935,26,FALSE))</f>
        <v/>
      </c>
      <c r="AH231" s="4" t="str">
        <f>IF($H231=0,"",VLOOKUP($G231,Data!$G$3:$BA$2935,27,FALSE))</f>
        <v/>
      </c>
      <c r="AI231" s="4" t="str">
        <f>IF($H231=0,"",VLOOKUP($G231,Data!$G$3:$BA$2935,28,FALSE))</f>
        <v/>
      </c>
      <c r="AJ231" s="4" t="str">
        <f>IF($H231=0,"",VLOOKUP($G231,Data!$G$3:$BA$2935,29,FALSE))</f>
        <v/>
      </c>
      <c r="AK231" s="4" t="str">
        <f>IF($H231=0,"",VLOOKUP($G231,Data!$G$3:$BA$2935,30,FALSE))</f>
        <v/>
      </c>
      <c r="AL231" s="4" t="str">
        <f>IF($H231=0,"",VLOOKUP($G231,Data!$G$3:$BA$2935,31,FALSE))</f>
        <v/>
      </c>
      <c r="AM231" s="4" t="str">
        <f>IF($H231=0,"",VLOOKUP($G231,Data!$G$3:$BA$2935,32,FALSE))</f>
        <v/>
      </c>
      <c r="AN231" s="4" t="str">
        <f>IF($H231=0,"",VLOOKUP($G231,Data!$G$3:$BA$2935,33,FALSE))</f>
        <v/>
      </c>
      <c r="AO231" s="4" t="str">
        <f>IF($H231=0,"",VLOOKUP($G231,Data!$G$3:$BA$2935,34,FALSE))</f>
        <v/>
      </c>
      <c r="AP231" s="4" t="str">
        <f>IF($H231=0,"",VLOOKUP($G231,Data!$G$3:$BA$2935,35,FALSE))</f>
        <v/>
      </c>
      <c r="AQ231" s="4" t="str">
        <f>IF($H231=0,"",VLOOKUP($G231,Data!$G$3:$BA$2935,36,FALSE))</f>
        <v/>
      </c>
      <c r="AR231" s="4" t="str">
        <f>IF($H231=0,"",VLOOKUP($G231,Data!$G$3:$BA$2935,37,FALSE))</f>
        <v/>
      </c>
      <c r="AS231" s="4" t="str">
        <f>IF($H231=0,"",VLOOKUP($G231,Data!$G$3:$BA$2935,38,FALSE))</f>
        <v/>
      </c>
      <c r="AT231" s="4" t="str">
        <f>IF($H231=0,"",VLOOKUP($G231,Data!$G$3:$BA$2935,39,FALSE))</f>
        <v/>
      </c>
    </row>
    <row r="232" spans="1:46" x14ac:dyDescent="0.3">
      <c r="A232" s="4">
        <f>PSSE!A241</f>
        <v>954031</v>
      </c>
      <c r="B232" s="4" t="str">
        <f>PSSE!B241</f>
        <v>NONGSON_S1</v>
      </c>
      <c r="C232" s="4">
        <f>PSSE!D241</f>
        <v>13.2</v>
      </c>
      <c r="D232" s="52">
        <f>PSSE!E241</f>
        <v>34.700000000000003</v>
      </c>
      <c r="E232" s="52" t="str">
        <f>PSSE!F241</f>
        <v>ND</v>
      </c>
      <c r="F232" s="52">
        <f>PSSE!G241</f>
        <v>1</v>
      </c>
      <c r="G232" s="52" t="str">
        <f t="shared" si="4"/>
        <v>AVR13.234.7ND1</v>
      </c>
      <c r="H232" s="52">
        <f>COUNTIF(Data!$G$3:$BA$2935,AVR!$G232)</f>
        <v>1</v>
      </c>
      <c r="I232" s="52" t="str">
        <f>IF($H232=0,"",VLOOKUP($G232,Data!$G$3:$BA$2935,2,FALSE))</f>
        <v>'ESST4B'</v>
      </c>
      <c r="J232" s="52">
        <f>PSSE!C241</f>
        <v>1</v>
      </c>
      <c r="K232" s="52">
        <f>IF($H232=0,"",VLOOKUP($G232,Data!$G$3:$BA$2935,4,FALSE))</f>
        <v>0</v>
      </c>
      <c r="L232" s="52">
        <f>IF($H232=0,"",VLOOKUP($G232,Data!$G$3:$BA$2935,5,FALSE))</f>
        <v>10.75</v>
      </c>
      <c r="M232" s="52">
        <f>IF($H232=0,"",VLOOKUP($G232,Data!$G$3:$BA$2935,6,FALSE))</f>
        <v>10.75</v>
      </c>
      <c r="N232" s="52">
        <f>IF($H232=0,"",VLOOKUP($G232,Data!$G$3:$BA$2935,7,FALSE))</f>
        <v>5</v>
      </c>
      <c r="O232" s="52">
        <f>IF($H232=0,"",VLOOKUP($G232,Data!$G$3:$BA$2935,8,FALSE))</f>
        <v>-0.87</v>
      </c>
      <c r="P232" s="52">
        <f>IF($H232=0,"",VLOOKUP($G232,Data!$G$3:$BA$2935,9,FALSE))</f>
        <v>0</v>
      </c>
      <c r="Q232" s="52">
        <f>IF($H232=0,"",VLOOKUP($G232,Data!$G$3:$BA$2935,10,FALSE))</f>
        <v>1</v>
      </c>
      <c r="R232" s="52">
        <f>IF($H232=0,"",VLOOKUP($G232,Data!$G$3:$BA$2935,11,FALSE))</f>
        <v>0</v>
      </c>
      <c r="S232" s="52">
        <f>IF($H232=0,"",VLOOKUP($G232,Data!$G$3:$BA$2935,12,FALSE))</f>
        <v>99</v>
      </c>
      <c r="T232" s="52">
        <f>IF($H232=0,"",VLOOKUP($G232,Data!$G$3:$BA$2935,13,FALSE))</f>
        <v>-99</v>
      </c>
      <c r="U232" s="52">
        <f>IF($H232=0,"",VLOOKUP($G232,Data!$G$3:$BA$2935,14,FALSE))</f>
        <v>0</v>
      </c>
      <c r="V232" s="52">
        <f>IF($H232=0,"",VLOOKUP($G232,Data!$G$3:$BA$2935,15,FALSE))</f>
        <v>9.3000000000000007</v>
      </c>
      <c r="W232" s="52">
        <f>IF($H232=0,"",VLOOKUP($G232,Data!$G$3:$BA$2935,16,FALSE))</f>
        <v>0</v>
      </c>
      <c r="X232" s="52">
        <f>IF($H232=0,"",VLOOKUP($G232,Data!$G$3:$BA$2935,17,FALSE))</f>
        <v>11.63</v>
      </c>
      <c r="Y232" s="52">
        <f>IF($H232=0,"",VLOOKUP($G232,Data!$G$3:$BA$2935,18,FALSE))</f>
        <v>0.113</v>
      </c>
      <c r="Z232" s="52">
        <f>IF($H232=0,"",VLOOKUP($G232,Data!$G$3:$BA$2935,19,FALSE))</f>
        <v>0.124</v>
      </c>
      <c r="AA232" s="52">
        <f>IF($H232=0,"",VLOOKUP($G232,Data!$G$3:$BA$2935,20,FALSE))</f>
        <v>0</v>
      </c>
      <c r="AB232" s="4" t="str">
        <f>IF($H232=0,"",VLOOKUP($G232,Data!$G$3:$BA$2935,21,FALSE))</f>
        <v>/</v>
      </c>
      <c r="AC232" s="4" t="str">
        <f>IF($H232=0,"",VLOOKUP($G232,Data!$G$3:$BA$2935,22,FALSE))</f>
        <v>/</v>
      </c>
      <c r="AD232" s="4" t="str">
        <f>IF($H232=0,"",VLOOKUP($G232,Data!$G$3:$BA$2935,23,FALSE))</f>
        <v/>
      </c>
      <c r="AE232" s="4" t="str">
        <f>IF($H232=0,"",VLOOKUP($G232,Data!$G$3:$BA$2935,24,FALSE))</f>
        <v/>
      </c>
      <c r="AF232" s="4" t="str">
        <f>IF($H232=0,"",VLOOKUP($G232,Data!$G$3:$BA$2935,25,FALSE))</f>
        <v/>
      </c>
      <c r="AG232" s="4" t="str">
        <f>IF($H232=0,"",VLOOKUP($G232,Data!$G$3:$BA$2935,26,FALSE))</f>
        <v/>
      </c>
      <c r="AH232" s="4" t="str">
        <f>IF($H232=0,"",VLOOKUP($G232,Data!$G$3:$BA$2935,27,FALSE))</f>
        <v/>
      </c>
      <c r="AI232" s="4" t="str">
        <f>IF($H232=0,"",VLOOKUP($G232,Data!$G$3:$BA$2935,28,FALSE))</f>
        <v/>
      </c>
      <c r="AJ232" s="4" t="str">
        <f>IF($H232=0,"",VLOOKUP($G232,Data!$G$3:$BA$2935,29,FALSE))</f>
        <v/>
      </c>
      <c r="AK232" s="4" t="str">
        <f>IF($H232=0,"",VLOOKUP($G232,Data!$G$3:$BA$2935,30,FALSE))</f>
        <v/>
      </c>
      <c r="AL232" s="4" t="str">
        <f>IF($H232=0,"",VLOOKUP($G232,Data!$G$3:$BA$2935,31,FALSE))</f>
        <v/>
      </c>
      <c r="AM232" s="4" t="str">
        <f>IF($H232=0,"",VLOOKUP($G232,Data!$G$3:$BA$2935,32,FALSE))</f>
        <v/>
      </c>
      <c r="AN232" s="4" t="str">
        <f>IF($H232=0,"",VLOOKUP($G232,Data!$G$3:$BA$2935,33,FALSE))</f>
        <v/>
      </c>
      <c r="AO232" s="4" t="str">
        <f>IF($H232=0,"",VLOOKUP($G232,Data!$G$3:$BA$2935,34,FALSE))</f>
        <v/>
      </c>
      <c r="AP232" s="4" t="str">
        <f>IF($H232=0,"",VLOOKUP($G232,Data!$G$3:$BA$2935,35,FALSE))</f>
        <v/>
      </c>
      <c r="AQ232" s="4" t="str">
        <f>IF($H232=0,"",VLOOKUP($G232,Data!$G$3:$BA$2935,36,FALSE))</f>
        <v/>
      </c>
      <c r="AR232" s="4" t="str">
        <f>IF($H232=0,"",VLOOKUP($G232,Data!$G$3:$BA$2935,37,FALSE))</f>
        <v/>
      </c>
      <c r="AS232" s="4" t="str">
        <f>IF($H232=0,"",VLOOKUP($G232,Data!$G$3:$BA$2935,38,FALSE))</f>
        <v/>
      </c>
      <c r="AT232" s="4" t="str">
        <f>IF($H232=0,"",VLOOKUP($G232,Data!$G$3:$BA$2935,39,FALSE))</f>
        <v/>
      </c>
    </row>
    <row r="233" spans="1:46" x14ac:dyDescent="0.3">
      <c r="A233" s="4">
        <f>PSSE!A242</f>
        <v>954041</v>
      </c>
      <c r="B233" s="4" t="str">
        <f>PSSE!B242</f>
        <v>SONGTRAN2_H1</v>
      </c>
      <c r="C233" s="4">
        <f>PSSE!D242</f>
        <v>13.8</v>
      </c>
      <c r="D233" s="52">
        <f>PSSE!E242</f>
        <v>80</v>
      </c>
      <c r="E233" s="52" t="str">
        <f>PSSE!F242</f>
        <v>TD</v>
      </c>
      <c r="F233" s="52">
        <f>PSSE!G242</f>
        <v>1</v>
      </c>
      <c r="G233" s="52" t="str">
        <f t="shared" si="4"/>
        <v>AVR13.880TD1</v>
      </c>
      <c r="H233" s="52">
        <f>COUNTIF(Data!$G$3:$BA$2935,AVR!$G233)</f>
        <v>1</v>
      </c>
      <c r="I233" s="52" t="str">
        <f>IF($H233=0,"",VLOOKUP($G233,Data!$G$3:$BA$2935,2,FALSE))</f>
        <v>'ESST4B'</v>
      </c>
      <c r="J233" s="52">
        <f>PSSE!C242</f>
        <v>1</v>
      </c>
      <c r="K233" s="52">
        <f>IF($H233=0,"",VLOOKUP($G233,Data!$G$3:$BA$2935,4,FALSE))</f>
        <v>0</v>
      </c>
      <c r="L233" s="52">
        <f>IF($H233=0,"",VLOOKUP($G233,Data!$G$3:$BA$2935,5,FALSE))</f>
        <v>10.75</v>
      </c>
      <c r="M233" s="52">
        <f>IF($H233=0,"",VLOOKUP($G233,Data!$G$3:$BA$2935,6,FALSE))</f>
        <v>10.75</v>
      </c>
      <c r="N233" s="52">
        <f>IF($H233=0,"",VLOOKUP($G233,Data!$G$3:$BA$2935,7,FALSE))</f>
        <v>5</v>
      </c>
      <c r="O233" s="52">
        <f>IF($H233=0,"",VLOOKUP($G233,Data!$G$3:$BA$2935,8,FALSE))</f>
        <v>-0.87</v>
      </c>
      <c r="P233" s="52">
        <f>IF($H233=0,"",VLOOKUP($G233,Data!$G$3:$BA$2935,9,FALSE))</f>
        <v>0</v>
      </c>
      <c r="Q233" s="52">
        <f>IF($H233=0,"",VLOOKUP($G233,Data!$G$3:$BA$2935,10,FALSE))</f>
        <v>1</v>
      </c>
      <c r="R233" s="52">
        <f>IF($H233=0,"",VLOOKUP($G233,Data!$G$3:$BA$2935,11,FALSE))</f>
        <v>0</v>
      </c>
      <c r="S233" s="52">
        <f>IF($H233=0,"",VLOOKUP($G233,Data!$G$3:$BA$2935,12,FALSE))</f>
        <v>99</v>
      </c>
      <c r="T233" s="52">
        <f>IF($H233=0,"",VLOOKUP($G233,Data!$G$3:$BA$2935,13,FALSE))</f>
        <v>-99</v>
      </c>
      <c r="U233" s="52">
        <f>IF($H233=0,"",VLOOKUP($G233,Data!$G$3:$BA$2935,14,FALSE))</f>
        <v>0</v>
      </c>
      <c r="V233" s="52">
        <f>IF($H233=0,"",VLOOKUP($G233,Data!$G$3:$BA$2935,15,FALSE))</f>
        <v>9.3000000000000007</v>
      </c>
      <c r="W233" s="52">
        <f>IF($H233=0,"",VLOOKUP($G233,Data!$G$3:$BA$2935,16,FALSE))</f>
        <v>0</v>
      </c>
      <c r="X233" s="52">
        <f>IF($H233=0,"",VLOOKUP($G233,Data!$G$3:$BA$2935,17,FALSE))</f>
        <v>11.63</v>
      </c>
      <c r="Y233" s="52">
        <f>IF($H233=0,"",VLOOKUP($G233,Data!$G$3:$BA$2935,18,FALSE))</f>
        <v>0.113</v>
      </c>
      <c r="Z233" s="52">
        <f>IF($H233=0,"",VLOOKUP($G233,Data!$G$3:$BA$2935,19,FALSE))</f>
        <v>0.124</v>
      </c>
      <c r="AA233" s="52">
        <f>IF($H233=0,"",VLOOKUP($G233,Data!$G$3:$BA$2935,20,FALSE))</f>
        <v>0</v>
      </c>
      <c r="AB233" s="4" t="str">
        <f>IF($H233=0,"",VLOOKUP($G233,Data!$G$3:$BA$2935,21,FALSE))</f>
        <v>/</v>
      </c>
      <c r="AC233" s="4" t="str">
        <f>IF($H233=0,"",VLOOKUP($G233,Data!$G$3:$BA$2935,22,FALSE))</f>
        <v>/</v>
      </c>
      <c r="AD233" s="4" t="str">
        <f>IF($H233=0,"",VLOOKUP($G233,Data!$G$3:$BA$2935,23,FALSE))</f>
        <v/>
      </c>
      <c r="AE233" s="4" t="str">
        <f>IF($H233=0,"",VLOOKUP($G233,Data!$G$3:$BA$2935,24,FALSE))</f>
        <v/>
      </c>
      <c r="AF233" s="4" t="str">
        <f>IF($H233=0,"",VLOOKUP($G233,Data!$G$3:$BA$2935,25,FALSE))</f>
        <v/>
      </c>
      <c r="AG233" s="4" t="str">
        <f>IF($H233=0,"",VLOOKUP($G233,Data!$G$3:$BA$2935,26,FALSE))</f>
        <v/>
      </c>
      <c r="AH233" s="4" t="str">
        <f>IF($H233=0,"",VLOOKUP($G233,Data!$G$3:$BA$2935,27,FALSE))</f>
        <v/>
      </c>
      <c r="AI233" s="4" t="str">
        <f>IF($H233=0,"",VLOOKUP($G233,Data!$G$3:$BA$2935,28,FALSE))</f>
        <v/>
      </c>
      <c r="AJ233" s="4" t="str">
        <f>IF($H233=0,"",VLOOKUP($G233,Data!$G$3:$BA$2935,29,FALSE))</f>
        <v/>
      </c>
      <c r="AK233" s="4" t="str">
        <f>IF($H233=0,"",VLOOKUP($G233,Data!$G$3:$BA$2935,30,FALSE))</f>
        <v/>
      </c>
      <c r="AL233" s="4" t="str">
        <f>IF($H233=0,"",VLOOKUP($G233,Data!$G$3:$BA$2935,31,FALSE))</f>
        <v/>
      </c>
      <c r="AM233" s="4" t="str">
        <f>IF($H233=0,"",VLOOKUP($G233,Data!$G$3:$BA$2935,32,FALSE))</f>
        <v/>
      </c>
      <c r="AN233" s="4" t="str">
        <f>IF($H233=0,"",VLOOKUP($G233,Data!$G$3:$BA$2935,33,FALSE))</f>
        <v/>
      </c>
      <c r="AO233" s="4" t="str">
        <f>IF($H233=0,"",VLOOKUP($G233,Data!$G$3:$BA$2935,34,FALSE))</f>
        <v/>
      </c>
      <c r="AP233" s="4" t="str">
        <f>IF($H233=0,"",VLOOKUP($G233,Data!$G$3:$BA$2935,35,FALSE))</f>
        <v/>
      </c>
      <c r="AQ233" s="4" t="str">
        <f>IF($H233=0,"",VLOOKUP($G233,Data!$G$3:$BA$2935,36,FALSE))</f>
        <v/>
      </c>
      <c r="AR233" s="4" t="str">
        <f>IF($H233=0,"",VLOOKUP($G233,Data!$G$3:$BA$2935,37,FALSE))</f>
        <v/>
      </c>
      <c r="AS233" s="4" t="str">
        <f>IF($H233=0,"",VLOOKUP($G233,Data!$G$3:$BA$2935,38,FALSE))</f>
        <v/>
      </c>
      <c r="AT233" s="4" t="str">
        <f>IF($H233=0,"",VLOOKUP($G233,Data!$G$3:$BA$2935,39,FALSE))</f>
        <v/>
      </c>
    </row>
    <row r="234" spans="1:46" x14ac:dyDescent="0.3">
      <c r="A234" s="4">
        <f>PSSE!A243</f>
        <v>954042</v>
      </c>
      <c r="B234" s="4" t="str">
        <f>PSSE!B243</f>
        <v>SONGTRAN2_H2</v>
      </c>
      <c r="C234" s="4">
        <f>PSSE!D243</f>
        <v>13.8</v>
      </c>
      <c r="D234" s="52">
        <f>PSSE!E243</f>
        <v>80</v>
      </c>
      <c r="E234" s="52" t="str">
        <f>PSSE!F243</f>
        <v>TD</v>
      </c>
      <c r="F234" s="52">
        <f>PSSE!G243</f>
        <v>1</v>
      </c>
      <c r="G234" s="52" t="str">
        <f t="shared" si="4"/>
        <v>AVR13.880TD1</v>
      </c>
      <c r="H234" s="52">
        <f>COUNTIF(Data!$G$3:$BA$2935,AVR!$G234)</f>
        <v>1</v>
      </c>
      <c r="I234" s="52" t="str">
        <f>IF($H234=0,"",VLOOKUP($G234,Data!$G$3:$BA$2935,2,FALSE))</f>
        <v>'ESST4B'</v>
      </c>
      <c r="J234" s="52">
        <f>PSSE!C243</f>
        <v>1</v>
      </c>
      <c r="K234" s="52">
        <f>IF($H234=0,"",VLOOKUP($G234,Data!$G$3:$BA$2935,4,FALSE))</f>
        <v>0</v>
      </c>
      <c r="L234" s="52">
        <f>IF($H234=0,"",VLOOKUP($G234,Data!$G$3:$BA$2935,5,FALSE))</f>
        <v>10.75</v>
      </c>
      <c r="M234" s="52">
        <f>IF($H234=0,"",VLOOKUP($G234,Data!$G$3:$BA$2935,6,FALSE))</f>
        <v>10.75</v>
      </c>
      <c r="N234" s="52">
        <f>IF($H234=0,"",VLOOKUP($G234,Data!$G$3:$BA$2935,7,FALSE))</f>
        <v>5</v>
      </c>
      <c r="O234" s="52">
        <f>IF($H234=0,"",VLOOKUP($G234,Data!$G$3:$BA$2935,8,FALSE))</f>
        <v>-0.87</v>
      </c>
      <c r="P234" s="52">
        <f>IF($H234=0,"",VLOOKUP($G234,Data!$G$3:$BA$2935,9,FALSE))</f>
        <v>0</v>
      </c>
      <c r="Q234" s="52">
        <f>IF($H234=0,"",VLOOKUP($G234,Data!$G$3:$BA$2935,10,FALSE))</f>
        <v>1</v>
      </c>
      <c r="R234" s="52">
        <f>IF($H234=0,"",VLOOKUP($G234,Data!$G$3:$BA$2935,11,FALSE))</f>
        <v>0</v>
      </c>
      <c r="S234" s="52">
        <f>IF($H234=0,"",VLOOKUP($G234,Data!$G$3:$BA$2935,12,FALSE))</f>
        <v>99</v>
      </c>
      <c r="T234" s="52">
        <f>IF($H234=0,"",VLOOKUP($G234,Data!$G$3:$BA$2935,13,FALSE))</f>
        <v>-99</v>
      </c>
      <c r="U234" s="52">
        <f>IF($H234=0,"",VLOOKUP($G234,Data!$G$3:$BA$2935,14,FALSE))</f>
        <v>0</v>
      </c>
      <c r="V234" s="52">
        <f>IF($H234=0,"",VLOOKUP($G234,Data!$G$3:$BA$2935,15,FALSE))</f>
        <v>9.3000000000000007</v>
      </c>
      <c r="W234" s="52">
        <f>IF($H234=0,"",VLOOKUP($G234,Data!$G$3:$BA$2935,16,FALSE))</f>
        <v>0</v>
      </c>
      <c r="X234" s="52">
        <f>IF($H234=0,"",VLOOKUP($G234,Data!$G$3:$BA$2935,17,FALSE))</f>
        <v>11.63</v>
      </c>
      <c r="Y234" s="52">
        <f>IF($H234=0,"",VLOOKUP($G234,Data!$G$3:$BA$2935,18,FALSE))</f>
        <v>0.113</v>
      </c>
      <c r="Z234" s="52">
        <f>IF($H234=0,"",VLOOKUP($G234,Data!$G$3:$BA$2935,19,FALSE))</f>
        <v>0.124</v>
      </c>
      <c r="AA234" s="52">
        <f>IF($H234=0,"",VLOOKUP($G234,Data!$G$3:$BA$2935,20,FALSE))</f>
        <v>0</v>
      </c>
      <c r="AB234" s="4" t="str">
        <f>IF($H234=0,"",VLOOKUP($G234,Data!$G$3:$BA$2935,21,FALSE))</f>
        <v>/</v>
      </c>
      <c r="AC234" s="4" t="str">
        <f>IF($H234=0,"",VLOOKUP($G234,Data!$G$3:$BA$2935,22,FALSE))</f>
        <v>/</v>
      </c>
      <c r="AD234" s="4" t="str">
        <f>IF($H234=0,"",VLOOKUP($G234,Data!$G$3:$BA$2935,23,FALSE))</f>
        <v/>
      </c>
      <c r="AE234" s="4" t="str">
        <f>IF($H234=0,"",VLOOKUP($G234,Data!$G$3:$BA$2935,24,FALSE))</f>
        <v/>
      </c>
      <c r="AF234" s="4" t="str">
        <f>IF($H234=0,"",VLOOKUP($G234,Data!$G$3:$BA$2935,25,FALSE))</f>
        <v/>
      </c>
      <c r="AG234" s="4" t="str">
        <f>IF($H234=0,"",VLOOKUP($G234,Data!$G$3:$BA$2935,26,FALSE))</f>
        <v/>
      </c>
      <c r="AH234" s="4" t="str">
        <f>IF($H234=0,"",VLOOKUP($G234,Data!$G$3:$BA$2935,27,FALSE))</f>
        <v/>
      </c>
      <c r="AI234" s="4" t="str">
        <f>IF($H234=0,"",VLOOKUP($G234,Data!$G$3:$BA$2935,28,FALSE))</f>
        <v/>
      </c>
      <c r="AJ234" s="4" t="str">
        <f>IF($H234=0,"",VLOOKUP($G234,Data!$G$3:$BA$2935,29,FALSE))</f>
        <v/>
      </c>
      <c r="AK234" s="4" t="str">
        <f>IF($H234=0,"",VLOOKUP($G234,Data!$G$3:$BA$2935,30,FALSE))</f>
        <v/>
      </c>
      <c r="AL234" s="4" t="str">
        <f>IF($H234=0,"",VLOOKUP($G234,Data!$G$3:$BA$2935,31,FALSE))</f>
        <v/>
      </c>
      <c r="AM234" s="4" t="str">
        <f>IF($H234=0,"",VLOOKUP($G234,Data!$G$3:$BA$2935,32,FALSE))</f>
        <v/>
      </c>
      <c r="AN234" s="4" t="str">
        <f>IF($H234=0,"",VLOOKUP($G234,Data!$G$3:$BA$2935,33,FALSE))</f>
        <v/>
      </c>
      <c r="AO234" s="4" t="str">
        <f>IF($H234=0,"",VLOOKUP($G234,Data!$G$3:$BA$2935,34,FALSE))</f>
        <v/>
      </c>
      <c r="AP234" s="4" t="str">
        <f>IF($H234=0,"",VLOOKUP($G234,Data!$G$3:$BA$2935,35,FALSE))</f>
        <v/>
      </c>
      <c r="AQ234" s="4" t="str">
        <f>IF($H234=0,"",VLOOKUP($G234,Data!$G$3:$BA$2935,36,FALSE))</f>
        <v/>
      </c>
      <c r="AR234" s="4" t="str">
        <f>IF($H234=0,"",VLOOKUP($G234,Data!$G$3:$BA$2935,37,FALSE))</f>
        <v/>
      </c>
      <c r="AS234" s="4" t="str">
        <f>IF($H234=0,"",VLOOKUP($G234,Data!$G$3:$BA$2935,38,FALSE))</f>
        <v/>
      </c>
      <c r="AT234" s="4" t="str">
        <f>IF($H234=0,"",VLOOKUP($G234,Data!$G$3:$BA$2935,39,FALSE))</f>
        <v/>
      </c>
    </row>
    <row r="235" spans="1:46" x14ac:dyDescent="0.3">
      <c r="A235" s="4">
        <f>PSSE!A244</f>
        <v>954051</v>
      </c>
      <c r="B235" s="4" t="str">
        <f>PSSE!B244</f>
        <v>SEKAMAN3_H1</v>
      </c>
      <c r="C235" s="4">
        <f>PSSE!D244</f>
        <v>15.8</v>
      </c>
      <c r="D235" s="52">
        <f>PSSE!E244</f>
        <v>248</v>
      </c>
      <c r="E235" s="52" t="str">
        <f>PSSE!F244</f>
        <v>TD</v>
      </c>
      <c r="F235" s="52">
        <f>PSSE!G244</f>
        <v>1</v>
      </c>
      <c r="G235" s="52" t="str">
        <f t="shared" si="4"/>
        <v>AVR15.8248TD1</v>
      </c>
      <c r="H235" s="52">
        <f>COUNTIF(Data!$G$3:$BA$2935,AVR!$G235)</f>
        <v>1</v>
      </c>
      <c r="I235" s="52" t="str">
        <f>IF($H235=0,"",VLOOKUP($G235,Data!$G$3:$BA$2935,2,FALSE))</f>
        <v>'ESST4B'</v>
      </c>
      <c r="J235" s="52">
        <f>PSSE!C244</f>
        <v>1</v>
      </c>
      <c r="K235" s="52">
        <f>IF($H235=0,"",VLOOKUP($G235,Data!$G$3:$BA$2935,4,FALSE))</f>
        <v>0</v>
      </c>
      <c r="L235" s="52">
        <f>IF($H235=0,"",VLOOKUP($G235,Data!$G$3:$BA$2935,5,FALSE))</f>
        <v>10.75</v>
      </c>
      <c r="M235" s="52">
        <f>IF($H235=0,"",VLOOKUP($G235,Data!$G$3:$BA$2935,6,FALSE))</f>
        <v>10.75</v>
      </c>
      <c r="N235" s="52">
        <f>IF($H235=0,"",VLOOKUP($G235,Data!$G$3:$BA$2935,7,FALSE))</f>
        <v>5</v>
      </c>
      <c r="O235" s="52">
        <f>IF($H235=0,"",VLOOKUP($G235,Data!$G$3:$BA$2935,8,FALSE))</f>
        <v>-0.87</v>
      </c>
      <c r="P235" s="52">
        <f>IF($H235=0,"",VLOOKUP($G235,Data!$G$3:$BA$2935,9,FALSE))</f>
        <v>0</v>
      </c>
      <c r="Q235" s="52">
        <f>IF($H235=0,"",VLOOKUP($G235,Data!$G$3:$BA$2935,10,FALSE))</f>
        <v>1</v>
      </c>
      <c r="R235" s="52">
        <f>IF($H235=0,"",VLOOKUP($G235,Data!$G$3:$BA$2935,11,FALSE))</f>
        <v>0</v>
      </c>
      <c r="S235" s="52">
        <f>IF($H235=0,"",VLOOKUP($G235,Data!$G$3:$BA$2935,12,FALSE))</f>
        <v>99</v>
      </c>
      <c r="T235" s="52">
        <f>IF($H235=0,"",VLOOKUP($G235,Data!$G$3:$BA$2935,13,FALSE))</f>
        <v>-99</v>
      </c>
      <c r="U235" s="52">
        <f>IF($H235=0,"",VLOOKUP($G235,Data!$G$3:$BA$2935,14,FALSE))</f>
        <v>0</v>
      </c>
      <c r="V235" s="52">
        <f>IF($H235=0,"",VLOOKUP($G235,Data!$G$3:$BA$2935,15,FALSE))</f>
        <v>9.3000000000000007</v>
      </c>
      <c r="W235" s="52">
        <f>IF($H235=0,"",VLOOKUP($G235,Data!$G$3:$BA$2935,16,FALSE))</f>
        <v>0</v>
      </c>
      <c r="X235" s="52">
        <f>IF($H235=0,"",VLOOKUP($G235,Data!$G$3:$BA$2935,17,FALSE))</f>
        <v>11.63</v>
      </c>
      <c r="Y235" s="52">
        <f>IF($H235=0,"",VLOOKUP($G235,Data!$G$3:$BA$2935,18,FALSE))</f>
        <v>0.113</v>
      </c>
      <c r="Z235" s="52">
        <f>IF($H235=0,"",VLOOKUP($G235,Data!$G$3:$BA$2935,19,FALSE))</f>
        <v>0.124</v>
      </c>
      <c r="AA235" s="52">
        <f>IF($H235=0,"",VLOOKUP($G235,Data!$G$3:$BA$2935,20,FALSE))</f>
        <v>0</v>
      </c>
      <c r="AB235" s="4" t="str">
        <f>IF($H235=0,"",VLOOKUP($G235,Data!$G$3:$BA$2935,21,FALSE))</f>
        <v>/</v>
      </c>
      <c r="AC235" s="4" t="str">
        <f>IF($H235=0,"",VLOOKUP($G235,Data!$G$3:$BA$2935,22,FALSE))</f>
        <v>/</v>
      </c>
      <c r="AD235" s="4" t="str">
        <f>IF($H235=0,"",VLOOKUP($G235,Data!$G$3:$BA$2935,23,FALSE))</f>
        <v/>
      </c>
      <c r="AE235" s="4" t="str">
        <f>IF($H235=0,"",VLOOKUP($G235,Data!$G$3:$BA$2935,24,FALSE))</f>
        <v/>
      </c>
      <c r="AF235" s="4" t="str">
        <f>IF($H235=0,"",VLOOKUP($G235,Data!$G$3:$BA$2935,25,FALSE))</f>
        <v/>
      </c>
      <c r="AG235" s="4" t="str">
        <f>IF($H235=0,"",VLOOKUP($G235,Data!$G$3:$BA$2935,26,FALSE))</f>
        <v/>
      </c>
      <c r="AH235" s="4" t="str">
        <f>IF($H235=0,"",VLOOKUP($G235,Data!$G$3:$BA$2935,27,FALSE))</f>
        <v/>
      </c>
      <c r="AI235" s="4" t="str">
        <f>IF($H235=0,"",VLOOKUP($G235,Data!$G$3:$BA$2935,28,FALSE))</f>
        <v/>
      </c>
      <c r="AJ235" s="4" t="str">
        <f>IF($H235=0,"",VLOOKUP($G235,Data!$G$3:$BA$2935,29,FALSE))</f>
        <v/>
      </c>
      <c r="AK235" s="4" t="str">
        <f>IF($H235=0,"",VLOOKUP($G235,Data!$G$3:$BA$2935,30,FALSE))</f>
        <v/>
      </c>
      <c r="AL235" s="4" t="str">
        <f>IF($H235=0,"",VLOOKUP($G235,Data!$G$3:$BA$2935,31,FALSE))</f>
        <v/>
      </c>
      <c r="AM235" s="4" t="str">
        <f>IF($H235=0,"",VLOOKUP($G235,Data!$G$3:$BA$2935,32,FALSE))</f>
        <v/>
      </c>
      <c r="AN235" s="4" t="str">
        <f>IF($H235=0,"",VLOOKUP($G235,Data!$G$3:$BA$2935,33,FALSE))</f>
        <v/>
      </c>
      <c r="AO235" s="4" t="str">
        <f>IF($H235=0,"",VLOOKUP($G235,Data!$G$3:$BA$2935,34,FALSE))</f>
        <v/>
      </c>
      <c r="AP235" s="4" t="str">
        <f>IF($H235=0,"",VLOOKUP($G235,Data!$G$3:$BA$2935,35,FALSE))</f>
        <v/>
      </c>
      <c r="AQ235" s="4" t="str">
        <f>IF($H235=0,"",VLOOKUP($G235,Data!$G$3:$BA$2935,36,FALSE))</f>
        <v/>
      </c>
      <c r="AR235" s="4" t="str">
        <f>IF($H235=0,"",VLOOKUP($G235,Data!$G$3:$BA$2935,37,FALSE))</f>
        <v/>
      </c>
      <c r="AS235" s="4" t="str">
        <f>IF($H235=0,"",VLOOKUP($G235,Data!$G$3:$BA$2935,38,FALSE))</f>
        <v/>
      </c>
      <c r="AT235" s="4" t="str">
        <f>IF($H235=0,"",VLOOKUP($G235,Data!$G$3:$BA$2935,39,FALSE))</f>
        <v/>
      </c>
    </row>
    <row r="236" spans="1:46" x14ac:dyDescent="0.3">
      <c r="A236" s="4">
        <f>PSSE!A245</f>
        <v>954061</v>
      </c>
      <c r="B236" s="4" t="str">
        <f>PSSE!B245</f>
        <v>SONGBUNG4_H1</v>
      </c>
      <c r="C236" s="4">
        <f>PSSE!D245</f>
        <v>13.8</v>
      </c>
      <c r="D236" s="52">
        <f>PSSE!E245</f>
        <v>150</v>
      </c>
      <c r="E236" s="52" t="str">
        <f>PSSE!F245</f>
        <v>TD</v>
      </c>
      <c r="F236" s="52">
        <f>PSSE!G245</f>
        <v>1</v>
      </c>
      <c r="G236" s="52" t="str">
        <f t="shared" si="4"/>
        <v>AVR13.8150TD1</v>
      </c>
      <c r="H236" s="52">
        <f>COUNTIF(Data!$G$3:$BA$2935,AVR!$G236)</f>
        <v>1</v>
      </c>
      <c r="I236" s="52" t="str">
        <f>IF($H236=0,"",VLOOKUP($G236,Data!$G$3:$BA$2935,2,FALSE))</f>
        <v>'ESST4B'</v>
      </c>
      <c r="J236" s="52">
        <f>PSSE!C245</f>
        <v>1</v>
      </c>
      <c r="K236" s="52">
        <f>IF($H236=0,"",VLOOKUP($G236,Data!$G$3:$BA$2935,4,FALSE))</f>
        <v>0</v>
      </c>
      <c r="L236" s="52">
        <f>IF($H236=0,"",VLOOKUP($G236,Data!$G$3:$BA$2935,5,FALSE))</f>
        <v>10.75</v>
      </c>
      <c r="M236" s="52">
        <f>IF($H236=0,"",VLOOKUP($G236,Data!$G$3:$BA$2935,6,FALSE))</f>
        <v>10.75</v>
      </c>
      <c r="N236" s="52">
        <f>IF($H236=0,"",VLOOKUP($G236,Data!$G$3:$BA$2935,7,FALSE))</f>
        <v>5</v>
      </c>
      <c r="O236" s="52">
        <f>IF($H236=0,"",VLOOKUP($G236,Data!$G$3:$BA$2935,8,FALSE))</f>
        <v>-0.87</v>
      </c>
      <c r="P236" s="52">
        <f>IF($H236=0,"",VLOOKUP($G236,Data!$G$3:$BA$2935,9,FALSE))</f>
        <v>0</v>
      </c>
      <c r="Q236" s="52">
        <f>IF($H236=0,"",VLOOKUP($G236,Data!$G$3:$BA$2935,10,FALSE))</f>
        <v>1</v>
      </c>
      <c r="R236" s="52">
        <f>IF($H236=0,"",VLOOKUP($G236,Data!$G$3:$BA$2935,11,FALSE))</f>
        <v>0</v>
      </c>
      <c r="S236" s="52">
        <f>IF($H236=0,"",VLOOKUP($G236,Data!$G$3:$BA$2935,12,FALSE))</f>
        <v>99</v>
      </c>
      <c r="T236" s="52">
        <f>IF($H236=0,"",VLOOKUP($G236,Data!$G$3:$BA$2935,13,FALSE))</f>
        <v>-99</v>
      </c>
      <c r="U236" s="52">
        <f>IF($H236=0,"",VLOOKUP($G236,Data!$G$3:$BA$2935,14,FALSE))</f>
        <v>0</v>
      </c>
      <c r="V236" s="52">
        <f>IF($H236=0,"",VLOOKUP($G236,Data!$G$3:$BA$2935,15,FALSE))</f>
        <v>9.3000000000000007</v>
      </c>
      <c r="W236" s="52">
        <f>IF($H236=0,"",VLOOKUP($G236,Data!$G$3:$BA$2935,16,FALSE))</f>
        <v>0</v>
      </c>
      <c r="X236" s="52">
        <f>IF($H236=0,"",VLOOKUP($G236,Data!$G$3:$BA$2935,17,FALSE))</f>
        <v>11.63</v>
      </c>
      <c r="Y236" s="52">
        <f>IF($H236=0,"",VLOOKUP($G236,Data!$G$3:$BA$2935,18,FALSE))</f>
        <v>0.113</v>
      </c>
      <c r="Z236" s="52">
        <f>IF($H236=0,"",VLOOKUP($G236,Data!$G$3:$BA$2935,19,FALSE))</f>
        <v>0.124</v>
      </c>
      <c r="AA236" s="52">
        <f>IF($H236=0,"",VLOOKUP($G236,Data!$G$3:$BA$2935,20,FALSE))</f>
        <v>0</v>
      </c>
      <c r="AB236" s="4" t="str">
        <f>IF($H236=0,"",VLOOKUP($G236,Data!$G$3:$BA$2935,21,FALSE))</f>
        <v>/</v>
      </c>
      <c r="AC236" s="4" t="str">
        <f>IF($H236=0,"",VLOOKUP($G236,Data!$G$3:$BA$2935,22,FALSE))</f>
        <v>/</v>
      </c>
      <c r="AD236" s="4" t="str">
        <f>IF($H236=0,"",VLOOKUP($G236,Data!$G$3:$BA$2935,23,FALSE))</f>
        <v/>
      </c>
      <c r="AE236" s="4" t="str">
        <f>IF($H236=0,"",VLOOKUP($G236,Data!$G$3:$BA$2935,24,FALSE))</f>
        <v/>
      </c>
      <c r="AF236" s="4" t="str">
        <f>IF($H236=0,"",VLOOKUP($G236,Data!$G$3:$BA$2935,25,FALSE))</f>
        <v/>
      </c>
      <c r="AG236" s="4" t="str">
        <f>IF($H236=0,"",VLOOKUP($G236,Data!$G$3:$BA$2935,26,FALSE))</f>
        <v/>
      </c>
      <c r="AH236" s="4" t="str">
        <f>IF($H236=0,"",VLOOKUP($G236,Data!$G$3:$BA$2935,27,FALSE))</f>
        <v/>
      </c>
      <c r="AI236" s="4" t="str">
        <f>IF($H236=0,"",VLOOKUP($G236,Data!$G$3:$BA$2935,28,FALSE))</f>
        <v/>
      </c>
      <c r="AJ236" s="4" t="str">
        <f>IF($H236=0,"",VLOOKUP($G236,Data!$G$3:$BA$2935,29,FALSE))</f>
        <v/>
      </c>
      <c r="AK236" s="4" t="str">
        <f>IF($H236=0,"",VLOOKUP($G236,Data!$G$3:$BA$2935,30,FALSE))</f>
        <v/>
      </c>
      <c r="AL236" s="4" t="str">
        <f>IF($H236=0,"",VLOOKUP($G236,Data!$G$3:$BA$2935,31,FALSE))</f>
        <v/>
      </c>
      <c r="AM236" s="4" t="str">
        <f>IF($H236=0,"",VLOOKUP($G236,Data!$G$3:$BA$2935,32,FALSE))</f>
        <v/>
      </c>
      <c r="AN236" s="4" t="str">
        <f>IF($H236=0,"",VLOOKUP($G236,Data!$G$3:$BA$2935,33,FALSE))</f>
        <v/>
      </c>
      <c r="AO236" s="4" t="str">
        <f>IF($H236=0,"",VLOOKUP($G236,Data!$G$3:$BA$2935,34,FALSE))</f>
        <v/>
      </c>
      <c r="AP236" s="4" t="str">
        <f>IF($H236=0,"",VLOOKUP($G236,Data!$G$3:$BA$2935,35,FALSE))</f>
        <v/>
      </c>
      <c r="AQ236" s="4" t="str">
        <f>IF($H236=0,"",VLOOKUP($G236,Data!$G$3:$BA$2935,36,FALSE))</f>
        <v/>
      </c>
      <c r="AR236" s="4" t="str">
        <f>IF($H236=0,"",VLOOKUP($G236,Data!$G$3:$BA$2935,37,FALSE))</f>
        <v/>
      </c>
      <c r="AS236" s="4" t="str">
        <f>IF($H236=0,"",VLOOKUP($G236,Data!$G$3:$BA$2935,38,FALSE))</f>
        <v/>
      </c>
      <c r="AT236" s="4" t="str">
        <f>IF($H236=0,"",VLOOKUP($G236,Data!$G$3:$BA$2935,39,FALSE))</f>
        <v/>
      </c>
    </row>
    <row r="237" spans="1:46" x14ac:dyDescent="0.3">
      <c r="A237" s="4">
        <f>PSSE!A246</f>
        <v>954071</v>
      </c>
      <c r="B237" s="4" t="str">
        <f>PSSE!B246</f>
        <v>DAKMI4_H1</v>
      </c>
      <c r="C237" s="4">
        <f>PSSE!D246</f>
        <v>13.8</v>
      </c>
      <c r="D237" s="52">
        <f>PSSE!E246</f>
        <v>74</v>
      </c>
      <c r="E237" s="52" t="str">
        <f>PSSE!F246</f>
        <v>TD</v>
      </c>
      <c r="F237" s="52">
        <f>PSSE!G246</f>
        <v>1</v>
      </c>
      <c r="G237" s="52" t="str">
        <f t="shared" si="4"/>
        <v>AVR13.874TD1</v>
      </c>
      <c r="H237" s="52">
        <f>COUNTIF(Data!$G$3:$BA$2935,AVR!$G237)</f>
        <v>1</v>
      </c>
      <c r="I237" s="52" t="str">
        <f>IF($H237=0,"",VLOOKUP($G237,Data!$G$3:$BA$2935,2,FALSE))</f>
        <v>'ESST4B'</v>
      </c>
      <c r="J237" s="52">
        <f>PSSE!C246</f>
        <v>1</v>
      </c>
      <c r="K237" s="52">
        <f>IF($H237=0,"",VLOOKUP($G237,Data!$G$3:$BA$2935,4,FALSE))</f>
        <v>0</v>
      </c>
      <c r="L237" s="52">
        <f>IF($H237=0,"",VLOOKUP($G237,Data!$G$3:$BA$2935,5,FALSE))</f>
        <v>10.75</v>
      </c>
      <c r="M237" s="52">
        <f>IF($H237=0,"",VLOOKUP($G237,Data!$G$3:$BA$2935,6,FALSE))</f>
        <v>10.75</v>
      </c>
      <c r="N237" s="52">
        <f>IF($H237=0,"",VLOOKUP($G237,Data!$G$3:$BA$2935,7,FALSE))</f>
        <v>5</v>
      </c>
      <c r="O237" s="52">
        <f>IF($H237=0,"",VLOOKUP($G237,Data!$G$3:$BA$2935,8,FALSE))</f>
        <v>-0.87</v>
      </c>
      <c r="P237" s="52">
        <f>IF($H237=0,"",VLOOKUP($G237,Data!$G$3:$BA$2935,9,FALSE))</f>
        <v>0</v>
      </c>
      <c r="Q237" s="52">
        <f>IF($H237=0,"",VLOOKUP($G237,Data!$G$3:$BA$2935,10,FALSE))</f>
        <v>1</v>
      </c>
      <c r="R237" s="52">
        <f>IF($H237=0,"",VLOOKUP($G237,Data!$G$3:$BA$2935,11,FALSE))</f>
        <v>0</v>
      </c>
      <c r="S237" s="52">
        <f>IF($H237=0,"",VLOOKUP($G237,Data!$G$3:$BA$2935,12,FALSE))</f>
        <v>99</v>
      </c>
      <c r="T237" s="52">
        <f>IF($H237=0,"",VLOOKUP($G237,Data!$G$3:$BA$2935,13,FALSE))</f>
        <v>-99</v>
      </c>
      <c r="U237" s="52">
        <f>IF($H237=0,"",VLOOKUP($G237,Data!$G$3:$BA$2935,14,FALSE))</f>
        <v>0</v>
      </c>
      <c r="V237" s="52">
        <f>IF($H237=0,"",VLOOKUP($G237,Data!$G$3:$BA$2935,15,FALSE))</f>
        <v>9.3000000000000007</v>
      </c>
      <c r="W237" s="52">
        <f>IF($H237=0,"",VLOOKUP($G237,Data!$G$3:$BA$2935,16,FALSE))</f>
        <v>0</v>
      </c>
      <c r="X237" s="52">
        <f>IF($H237=0,"",VLOOKUP($G237,Data!$G$3:$BA$2935,17,FALSE))</f>
        <v>11.63</v>
      </c>
      <c r="Y237" s="52">
        <f>IF($H237=0,"",VLOOKUP($G237,Data!$G$3:$BA$2935,18,FALSE))</f>
        <v>0.113</v>
      </c>
      <c r="Z237" s="52">
        <f>IF($H237=0,"",VLOOKUP($G237,Data!$G$3:$BA$2935,19,FALSE))</f>
        <v>0.124</v>
      </c>
      <c r="AA237" s="52">
        <f>IF($H237=0,"",VLOOKUP($G237,Data!$G$3:$BA$2935,20,FALSE))</f>
        <v>0</v>
      </c>
      <c r="AB237" s="4" t="str">
        <f>IF($H237=0,"",VLOOKUP($G237,Data!$G$3:$BA$2935,21,FALSE))</f>
        <v>/</v>
      </c>
      <c r="AC237" s="4" t="str">
        <f>IF($H237=0,"",VLOOKUP($G237,Data!$G$3:$BA$2935,22,FALSE))</f>
        <v>/</v>
      </c>
      <c r="AD237" s="4" t="str">
        <f>IF($H237=0,"",VLOOKUP($G237,Data!$G$3:$BA$2935,23,FALSE))</f>
        <v/>
      </c>
      <c r="AE237" s="4" t="str">
        <f>IF($H237=0,"",VLOOKUP($G237,Data!$G$3:$BA$2935,24,FALSE))</f>
        <v/>
      </c>
      <c r="AF237" s="4" t="str">
        <f>IF($H237=0,"",VLOOKUP($G237,Data!$G$3:$BA$2935,25,FALSE))</f>
        <v/>
      </c>
      <c r="AG237" s="4" t="str">
        <f>IF($H237=0,"",VLOOKUP($G237,Data!$G$3:$BA$2935,26,FALSE))</f>
        <v/>
      </c>
      <c r="AH237" s="4" t="str">
        <f>IF($H237=0,"",VLOOKUP($G237,Data!$G$3:$BA$2935,27,FALSE))</f>
        <v/>
      </c>
      <c r="AI237" s="4" t="str">
        <f>IF($H237=0,"",VLOOKUP($G237,Data!$G$3:$BA$2935,28,FALSE))</f>
        <v/>
      </c>
      <c r="AJ237" s="4" t="str">
        <f>IF($H237=0,"",VLOOKUP($G237,Data!$G$3:$BA$2935,29,FALSE))</f>
        <v/>
      </c>
      <c r="AK237" s="4" t="str">
        <f>IF($H237=0,"",VLOOKUP($G237,Data!$G$3:$BA$2935,30,FALSE))</f>
        <v/>
      </c>
      <c r="AL237" s="4" t="str">
        <f>IF($H237=0,"",VLOOKUP($G237,Data!$G$3:$BA$2935,31,FALSE))</f>
        <v/>
      </c>
      <c r="AM237" s="4" t="str">
        <f>IF($H237=0,"",VLOOKUP($G237,Data!$G$3:$BA$2935,32,FALSE))</f>
        <v/>
      </c>
      <c r="AN237" s="4" t="str">
        <f>IF($H237=0,"",VLOOKUP($G237,Data!$G$3:$BA$2935,33,FALSE))</f>
        <v/>
      </c>
      <c r="AO237" s="4" t="str">
        <f>IF($H237=0,"",VLOOKUP($G237,Data!$G$3:$BA$2935,34,FALSE))</f>
        <v/>
      </c>
      <c r="AP237" s="4" t="str">
        <f>IF($H237=0,"",VLOOKUP($G237,Data!$G$3:$BA$2935,35,FALSE))</f>
        <v/>
      </c>
      <c r="AQ237" s="4" t="str">
        <f>IF($H237=0,"",VLOOKUP($G237,Data!$G$3:$BA$2935,36,FALSE))</f>
        <v/>
      </c>
      <c r="AR237" s="4" t="str">
        <f>IF($H237=0,"",VLOOKUP($G237,Data!$G$3:$BA$2935,37,FALSE))</f>
        <v/>
      </c>
      <c r="AS237" s="4" t="str">
        <f>IF($H237=0,"",VLOOKUP($G237,Data!$G$3:$BA$2935,38,FALSE))</f>
        <v/>
      </c>
      <c r="AT237" s="4" t="str">
        <f>IF($H237=0,"",VLOOKUP($G237,Data!$G$3:$BA$2935,39,FALSE))</f>
        <v/>
      </c>
    </row>
    <row r="238" spans="1:46" x14ac:dyDescent="0.3">
      <c r="A238" s="4">
        <f>PSSE!A247</f>
        <v>954072</v>
      </c>
      <c r="B238" s="4" t="str">
        <f>PSSE!B247</f>
        <v>DAKMI4_H2</v>
      </c>
      <c r="C238" s="4">
        <f>PSSE!D247</f>
        <v>13.8</v>
      </c>
      <c r="D238" s="52">
        <f>PSSE!E247</f>
        <v>74</v>
      </c>
      <c r="E238" s="52" t="str">
        <f>PSSE!F247</f>
        <v>TD</v>
      </c>
      <c r="F238" s="52">
        <f>PSSE!G247</f>
        <v>1</v>
      </c>
      <c r="G238" s="52" t="str">
        <f t="shared" si="4"/>
        <v>AVR13.874TD1</v>
      </c>
      <c r="H238" s="52">
        <f>COUNTIF(Data!$G$3:$BA$2935,AVR!$G238)</f>
        <v>1</v>
      </c>
      <c r="I238" s="52" t="str">
        <f>IF($H238=0,"",VLOOKUP($G238,Data!$G$3:$BA$2935,2,FALSE))</f>
        <v>'ESST4B'</v>
      </c>
      <c r="J238" s="52">
        <f>PSSE!C247</f>
        <v>1</v>
      </c>
      <c r="K238" s="52">
        <f>IF($H238=0,"",VLOOKUP($G238,Data!$G$3:$BA$2935,4,FALSE))</f>
        <v>0</v>
      </c>
      <c r="L238" s="52">
        <f>IF($H238=0,"",VLOOKUP($G238,Data!$G$3:$BA$2935,5,FALSE))</f>
        <v>10.75</v>
      </c>
      <c r="M238" s="52">
        <f>IF($H238=0,"",VLOOKUP($G238,Data!$G$3:$BA$2935,6,FALSE))</f>
        <v>10.75</v>
      </c>
      <c r="N238" s="52">
        <f>IF($H238=0,"",VLOOKUP($G238,Data!$G$3:$BA$2935,7,FALSE))</f>
        <v>5</v>
      </c>
      <c r="O238" s="52">
        <f>IF($H238=0,"",VLOOKUP($G238,Data!$G$3:$BA$2935,8,FALSE))</f>
        <v>-0.87</v>
      </c>
      <c r="P238" s="52">
        <f>IF($H238=0,"",VLOOKUP($G238,Data!$G$3:$BA$2935,9,FALSE))</f>
        <v>0</v>
      </c>
      <c r="Q238" s="52">
        <f>IF($H238=0,"",VLOOKUP($G238,Data!$G$3:$BA$2935,10,FALSE))</f>
        <v>1</v>
      </c>
      <c r="R238" s="52">
        <f>IF($H238=0,"",VLOOKUP($G238,Data!$G$3:$BA$2935,11,FALSE))</f>
        <v>0</v>
      </c>
      <c r="S238" s="52">
        <f>IF($H238=0,"",VLOOKUP($G238,Data!$G$3:$BA$2935,12,FALSE))</f>
        <v>99</v>
      </c>
      <c r="T238" s="52">
        <f>IF($H238=0,"",VLOOKUP($G238,Data!$G$3:$BA$2935,13,FALSE))</f>
        <v>-99</v>
      </c>
      <c r="U238" s="52">
        <f>IF($H238=0,"",VLOOKUP($G238,Data!$G$3:$BA$2935,14,FALSE))</f>
        <v>0</v>
      </c>
      <c r="V238" s="52">
        <f>IF($H238=0,"",VLOOKUP($G238,Data!$G$3:$BA$2935,15,FALSE))</f>
        <v>9.3000000000000007</v>
      </c>
      <c r="W238" s="52">
        <f>IF($H238=0,"",VLOOKUP($G238,Data!$G$3:$BA$2935,16,FALSE))</f>
        <v>0</v>
      </c>
      <c r="X238" s="52">
        <f>IF($H238=0,"",VLOOKUP($G238,Data!$G$3:$BA$2935,17,FALSE))</f>
        <v>11.63</v>
      </c>
      <c r="Y238" s="52">
        <f>IF($H238=0,"",VLOOKUP($G238,Data!$G$3:$BA$2935,18,FALSE))</f>
        <v>0.113</v>
      </c>
      <c r="Z238" s="52">
        <f>IF($H238=0,"",VLOOKUP($G238,Data!$G$3:$BA$2935,19,FALSE))</f>
        <v>0.124</v>
      </c>
      <c r="AA238" s="52">
        <f>IF($H238=0,"",VLOOKUP($G238,Data!$G$3:$BA$2935,20,FALSE))</f>
        <v>0</v>
      </c>
      <c r="AB238" s="4" t="str">
        <f>IF($H238=0,"",VLOOKUP($G238,Data!$G$3:$BA$2935,21,FALSE))</f>
        <v>/</v>
      </c>
      <c r="AC238" s="4" t="str">
        <f>IF($H238=0,"",VLOOKUP($G238,Data!$G$3:$BA$2935,22,FALSE))</f>
        <v>/</v>
      </c>
      <c r="AD238" s="4" t="str">
        <f>IF($H238=0,"",VLOOKUP($G238,Data!$G$3:$BA$2935,23,FALSE))</f>
        <v/>
      </c>
      <c r="AE238" s="4" t="str">
        <f>IF($H238=0,"",VLOOKUP($G238,Data!$G$3:$BA$2935,24,FALSE))</f>
        <v/>
      </c>
      <c r="AF238" s="4" t="str">
        <f>IF($H238=0,"",VLOOKUP($G238,Data!$G$3:$BA$2935,25,FALSE))</f>
        <v/>
      </c>
      <c r="AG238" s="4" t="str">
        <f>IF($H238=0,"",VLOOKUP($G238,Data!$G$3:$BA$2935,26,FALSE))</f>
        <v/>
      </c>
      <c r="AH238" s="4" t="str">
        <f>IF($H238=0,"",VLOOKUP($G238,Data!$G$3:$BA$2935,27,FALSE))</f>
        <v/>
      </c>
      <c r="AI238" s="4" t="str">
        <f>IF($H238=0,"",VLOOKUP($G238,Data!$G$3:$BA$2935,28,FALSE))</f>
        <v/>
      </c>
      <c r="AJ238" s="4" t="str">
        <f>IF($H238=0,"",VLOOKUP($G238,Data!$G$3:$BA$2935,29,FALSE))</f>
        <v/>
      </c>
      <c r="AK238" s="4" t="str">
        <f>IF($H238=0,"",VLOOKUP($G238,Data!$G$3:$BA$2935,30,FALSE))</f>
        <v/>
      </c>
      <c r="AL238" s="4" t="str">
        <f>IF($H238=0,"",VLOOKUP($G238,Data!$G$3:$BA$2935,31,FALSE))</f>
        <v/>
      </c>
      <c r="AM238" s="4" t="str">
        <f>IF($H238=0,"",VLOOKUP($G238,Data!$G$3:$BA$2935,32,FALSE))</f>
        <v/>
      </c>
      <c r="AN238" s="4" t="str">
        <f>IF($H238=0,"",VLOOKUP($G238,Data!$G$3:$BA$2935,33,FALSE))</f>
        <v/>
      </c>
      <c r="AO238" s="4" t="str">
        <f>IF($H238=0,"",VLOOKUP($G238,Data!$G$3:$BA$2935,34,FALSE))</f>
        <v/>
      </c>
      <c r="AP238" s="4" t="str">
        <f>IF($H238=0,"",VLOOKUP($G238,Data!$G$3:$BA$2935,35,FALSE))</f>
        <v/>
      </c>
      <c r="AQ238" s="4" t="str">
        <f>IF($H238=0,"",VLOOKUP($G238,Data!$G$3:$BA$2935,36,FALSE))</f>
        <v/>
      </c>
      <c r="AR238" s="4" t="str">
        <f>IF($H238=0,"",VLOOKUP($G238,Data!$G$3:$BA$2935,37,FALSE))</f>
        <v/>
      </c>
      <c r="AS238" s="4" t="str">
        <f>IF($H238=0,"",VLOOKUP($G238,Data!$G$3:$BA$2935,38,FALSE))</f>
        <v/>
      </c>
      <c r="AT238" s="4" t="str">
        <f>IF($H238=0,"",VLOOKUP($G238,Data!$G$3:$BA$2935,39,FALSE))</f>
        <v/>
      </c>
    </row>
    <row r="239" spans="1:46" x14ac:dyDescent="0.3">
      <c r="A239" s="4">
        <f>PSSE!A248</f>
        <v>954081</v>
      </c>
      <c r="B239" s="4" t="str">
        <f>PSSE!B248</f>
        <v>SONGBUNG2_H1</v>
      </c>
      <c r="C239" s="4">
        <f>PSSE!D248</f>
        <v>13.8</v>
      </c>
      <c r="D239" s="52">
        <f>PSSE!E248</f>
        <v>110</v>
      </c>
      <c r="E239" s="52" t="str">
        <f>PSSE!F248</f>
        <v>TD</v>
      </c>
      <c r="F239" s="52">
        <f>PSSE!G248</f>
        <v>1</v>
      </c>
      <c r="G239" s="52" t="str">
        <f t="shared" si="4"/>
        <v>AVR13.8110TD1</v>
      </c>
      <c r="H239" s="52">
        <f>COUNTIF(Data!$G$3:$BA$2935,AVR!$G239)</f>
        <v>1</v>
      </c>
      <c r="I239" s="52" t="str">
        <f>IF($H239=0,"",VLOOKUP($G239,Data!$G$3:$BA$2935,2,FALSE))</f>
        <v>'ESST4B'</v>
      </c>
      <c r="J239" s="52">
        <f>PSSE!C248</f>
        <v>1</v>
      </c>
      <c r="K239" s="52">
        <f>IF($H239=0,"",VLOOKUP($G239,Data!$G$3:$BA$2935,4,FALSE))</f>
        <v>0</v>
      </c>
      <c r="L239" s="52">
        <f>IF($H239=0,"",VLOOKUP($G239,Data!$G$3:$BA$2935,5,FALSE))</f>
        <v>10.75</v>
      </c>
      <c r="M239" s="52">
        <f>IF($H239=0,"",VLOOKUP($G239,Data!$G$3:$BA$2935,6,FALSE))</f>
        <v>10.75</v>
      </c>
      <c r="N239" s="52">
        <f>IF($H239=0,"",VLOOKUP($G239,Data!$G$3:$BA$2935,7,FALSE))</f>
        <v>5</v>
      </c>
      <c r="O239" s="52">
        <f>IF($H239=0,"",VLOOKUP($G239,Data!$G$3:$BA$2935,8,FALSE))</f>
        <v>-0.87</v>
      </c>
      <c r="P239" s="52">
        <f>IF($H239=0,"",VLOOKUP($G239,Data!$G$3:$BA$2935,9,FALSE))</f>
        <v>0</v>
      </c>
      <c r="Q239" s="52">
        <f>IF($H239=0,"",VLOOKUP($G239,Data!$G$3:$BA$2935,10,FALSE))</f>
        <v>1</v>
      </c>
      <c r="R239" s="52">
        <f>IF($H239=0,"",VLOOKUP($G239,Data!$G$3:$BA$2935,11,FALSE))</f>
        <v>0</v>
      </c>
      <c r="S239" s="52">
        <f>IF($H239=0,"",VLOOKUP($G239,Data!$G$3:$BA$2935,12,FALSE))</f>
        <v>99</v>
      </c>
      <c r="T239" s="52">
        <f>IF($H239=0,"",VLOOKUP($G239,Data!$G$3:$BA$2935,13,FALSE))</f>
        <v>-99</v>
      </c>
      <c r="U239" s="52">
        <f>IF($H239=0,"",VLOOKUP($G239,Data!$G$3:$BA$2935,14,FALSE))</f>
        <v>0</v>
      </c>
      <c r="V239" s="52">
        <f>IF($H239=0,"",VLOOKUP($G239,Data!$G$3:$BA$2935,15,FALSE))</f>
        <v>9.3000000000000007</v>
      </c>
      <c r="W239" s="52">
        <f>IF($H239=0,"",VLOOKUP($G239,Data!$G$3:$BA$2935,16,FALSE))</f>
        <v>0</v>
      </c>
      <c r="X239" s="52">
        <f>IF($H239=0,"",VLOOKUP($G239,Data!$G$3:$BA$2935,17,FALSE))</f>
        <v>11.63</v>
      </c>
      <c r="Y239" s="52">
        <f>IF($H239=0,"",VLOOKUP($G239,Data!$G$3:$BA$2935,18,FALSE))</f>
        <v>0.113</v>
      </c>
      <c r="Z239" s="52">
        <f>IF($H239=0,"",VLOOKUP($G239,Data!$G$3:$BA$2935,19,FALSE))</f>
        <v>0.124</v>
      </c>
      <c r="AA239" s="52">
        <f>IF($H239=0,"",VLOOKUP($G239,Data!$G$3:$BA$2935,20,FALSE))</f>
        <v>0</v>
      </c>
      <c r="AB239" s="4" t="str">
        <f>IF($H239=0,"",VLOOKUP($G239,Data!$G$3:$BA$2935,21,FALSE))</f>
        <v>/</v>
      </c>
      <c r="AC239" s="4" t="str">
        <f>IF($H239=0,"",VLOOKUP($G239,Data!$G$3:$BA$2935,22,FALSE))</f>
        <v>/</v>
      </c>
      <c r="AD239" s="4" t="str">
        <f>IF($H239=0,"",VLOOKUP($G239,Data!$G$3:$BA$2935,23,FALSE))</f>
        <v/>
      </c>
      <c r="AE239" s="4" t="str">
        <f>IF($H239=0,"",VLOOKUP($G239,Data!$G$3:$BA$2935,24,FALSE))</f>
        <v/>
      </c>
      <c r="AF239" s="4" t="str">
        <f>IF($H239=0,"",VLOOKUP($G239,Data!$G$3:$BA$2935,25,FALSE))</f>
        <v/>
      </c>
      <c r="AG239" s="4" t="str">
        <f>IF($H239=0,"",VLOOKUP($G239,Data!$G$3:$BA$2935,26,FALSE))</f>
        <v/>
      </c>
      <c r="AH239" s="4" t="str">
        <f>IF($H239=0,"",VLOOKUP($G239,Data!$G$3:$BA$2935,27,FALSE))</f>
        <v/>
      </c>
      <c r="AI239" s="4" t="str">
        <f>IF($H239=0,"",VLOOKUP($G239,Data!$G$3:$BA$2935,28,FALSE))</f>
        <v/>
      </c>
      <c r="AJ239" s="4" t="str">
        <f>IF($H239=0,"",VLOOKUP($G239,Data!$G$3:$BA$2935,29,FALSE))</f>
        <v/>
      </c>
      <c r="AK239" s="4" t="str">
        <f>IF($H239=0,"",VLOOKUP($G239,Data!$G$3:$BA$2935,30,FALSE))</f>
        <v/>
      </c>
      <c r="AL239" s="4" t="str">
        <f>IF($H239=0,"",VLOOKUP($G239,Data!$G$3:$BA$2935,31,FALSE))</f>
        <v/>
      </c>
      <c r="AM239" s="4" t="str">
        <f>IF($H239=0,"",VLOOKUP($G239,Data!$G$3:$BA$2935,32,FALSE))</f>
        <v/>
      </c>
      <c r="AN239" s="4" t="str">
        <f>IF($H239=0,"",VLOOKUP($G239,Data!$G$3:$BA$2935,33,FALSE))</f>
        <v/>
      </c>
      <c r="AO239" s="4" t="str">
        <f>IF($H239=0,"",VLOOKUP($G239,Data!$G$3:$BA$2935,34,FALSE))</f>
        <v/>
      </c>
      <c r="AP239" s="4" t="str">
        <f>IF($H239=0,"",VLOOKUP($G239,Data!$G$3:$BA$2935,35,FALSE))</f>
        <v/>
      </c>
      <c r="AQ239" s="4" t="str">
        <f>IF($H239=0,"",VLOOKUP($G239,Data!$G$3:$BA$2935,36,FALSE))</f>
        <v/>
      </c>
      <c r="AR239" s="4" t="str">
        <f>IF($H239=0,"",VLOOKUP($G239,Data!$G$3:$BA$2935,37,FALSE))</f>
        <v/>
      </c>
      <c r="AS239" s="4" t="str">
        <f>IF($H239=0,"",VLOOKUP($G239,Data!$G$3:$BA$2935,38,FALSE))</f>
        <v/>
      </c>
      <c r="AT239" s="4" t="str">
        <f>IF($H239=0,"",VLOOKUP($G239,Data!$G$3:$BA$2935,39,FALSE))</f>
        <v/>
      </c>
    </row>
    <row r="240" spans="1:46" x14ac:dyDescent="0.3">
      <c r="A240" s="4">
        <f>PSSE!A249</f>
        <v>954091</v>
      </c>
      <c r="B240" s="4" t="str">
        <f>PSSE!B249</f>
        <v>SONGBUNG5_H1</v>
      </c>
      <c r="C240" s="4">
        <f>PSSE!D249</f>
        <v>10.5</v>
      </c>
      <c r="D240" s="52">
        <f>PSSE!E249</f>
        <v>49</v>
      </c>
      <c r="E240" s="52" t="str">
        <f>PSSE!F249</f>
        <v>TD</v>
      </c>
      <c r="F240" s="52">
        <f>PSSE!G249</f>
        <v>1</v>
      </c>
      <c r="G240" s="52" t="str">
        <f t="shared" si="4"/>
        <v>AVR10.549TD1</v>
      </c>
      <c r="H240" s="52">
        <f>COUNTIF(Data!$G$3:$BA$2935,AVR!$G240)</f>
        <v>1</v>
      </c>
      <c r="I240" s="52" t="str">
        <f>IF($H240=0,"",VLOOKUP($G240,Data!$G$3:$BA$2935,2,FALSE))</f>
        <v>'ESST4B'</v>
      </c>
      <c r="J240" s="52">
        <f>PSSE!C249</f>
        <v>1</v>
      </c>
      <c r="K240" s="52">
        <f>IF($H240=0,"",VLOOKUP($G240,Data!$G$3:$BA$2935,4,FALSE))</f>
        <v>0</v>
      </c>
      <c r="L240" s="52">
        <f>IF($H240=0,"",VLOOKUP($G240,Data!$G$3:$BA$2935,5,FALSE))</f>
        <v>10.75</v>
      </c>
      <c r="M240" s="52">
        <f>IF($H240=0,"",VLOOKUP($G240,Data!$G$3:$BA$2935,6,FALSE))</f>
        <v>10.75</v>
      </c>
      <c r="N240" s="52">
        <f>IF($H240=0,"",VLOOKUP($G240,Data!$G$3:$BA$2935,7,FALSE))</f>
        <v>5</v>
      </c>
      <c r="O240" s="52">
        <f>IF($H240=0,"",VLOOKUP($G240,Data!$G$3:$BA$2935,8,FALSE))</f>
        <v>-0.87</v>
      </c>
      <c r="P240" s="52">
        <f>IF($H240=0,"",VLOOKUP($G240,Data!$G$3:$BA$2935,9,FALSE))</f>
        <v>0</v>
      </c>
      <c r="Q240" s="52">
        <f>IF($H240=0,"",VLOOKUP($G240,Data!$G$3:$BA$2935,10,FALSE))</f>
        <v>1</v>
      </c>
      <c r="R240" s="52">
        <f>IF($H240=0,"",VLOOKUP($G240,Data!$G$3:$BA$2935,11,FALSE))</f>
        <v>0</v>
      </c>
      <c r="S240" s="52">
        <f>IF($H240=0,"",VLOOKUP($G240,Data!$G$3:$BA$2935,12,FALSE))</f>
        <v>99</v>
      </c>
      <c r="T240" s="52">
        <f>IF($H240=0,"",VLOOKUP($G240,Data!$G$3:$BA$2935,13,FALSE))</f>
        <v>-99</v>
      </c>
      <c r="U240" s="52">
        <f>IF($H240=0,"",VLOOKUP($G240,Data!$G$3:$BA$2935,14,FALSE))</f>
        <v>0</v>
      </c>
      <c r="V240" s="52">
        <f>IF($H240=0,"",VLOOKUP($G240,Data!$G$3:$BA$2935,15,FALSE))</f>
        <v>9.3000000000000007</v>
      </c>
      <c r="W240" s="52">
        <f>IF($H240=0,"",VLOOKUP($G240,Data!$G$3:$BA$2935,16,FALSE))</f>
        <v>0</v>
      </c>
      <c r="X240" s="52">
        <f>IF($H240=0,"",VLOOKUP($G240,Data!$G$3:$BA$2935,17,FALSE))</f>
        <v>11.63</v>
      </c>
      <c r="Y240" s="52">
        <f>IF($H240=0,"",VLOOKUP($G240,Data!$G$3:$BA$2935,18,FALSE))</f>
        <v>0.113</v>
      </c>
      <c r="Z240" s="52">
        <f>IF($H240=0,"",VLOOKUP($G240,Data!$G$3:$BA$2935,19,FALSE))</f>
        <v>0.124</v>
      </c>
      <c r="AA240" s="52">
        <f>IF($H240=0,"",VLOOKUP($G240,Data!$G$3:$BA$2935,20,FALSE))</f>
        <v>0</v>
      </c>
      <c r="AB240" s="4" t="str">
        <f>IF($H240=0,"",VLOOKUP($G240,Data!$G$3:$BA$2935,21,FALSE))</f>
        <v>/</v>
      </c>
      <c r="AC240" s="4" t="str">
        <f>IF($H240=0,"",VLOOKUP($G240,Data!$G$3:$BA$2935,22,FALSE))</f>
        <v>/</v>
      </c>
      <c r="AD240" s="4" t="str">
        <f>IF($H240=0,"",VLOOKUP($G240,Data!$G$3:$BA$2935,23,FALSE))</f>
        <v/>
      </c>
      <c r="AE240" s="4" t="str">
        <f>IF($H240=0,"",VLOOKUP($G240,Data!$G$3:$BA$2935,24,FALSE))</f>
        <v/>
      </c>
      <c r="AF240" s="4" t="str">
        <f>IF($H240=0,"",VLOOKUP($G240,Data!$G$3:$BA$2935,25,FALSE))</f>
        <v/>
      </c>
      <c r="AG240" s="4" t="str">
        <f>IF($H240=0,"",VLOOKUP($G240,Data!$G$3:$BA$2935,26,FALSE))</f>
        <v/>
      </c>
      <c r="AH240" s="4" t="str">
        <f>IF($H240=0,"",VLOOKUP($G240,Data!$G$3:$BA$2935,27,FALSE))</f>
        <v/>
      </c>
      <c r="AI240" s="4" t="str">
        <f>IF($H240=0,"",VLOOKUP($G240,Data!$G$3:$BA$2935,28,FALSE))</f>
        <v/>
      </c>
      <c r="AJ240" s="4" t="str">
        <f>IF($H240=0,"",VLOOKUP($G240,Data!$G$3:$BA$2935,29,FALSE))</f>
        <v/>
      </c>
      <c r="AK240" s="4" t="str">
        <f>IF($H240=0,"",VLOOKUP($G240,Data!$G$3:$BA$2935,30,FALSE))</f>
        <v/>
      </c>
      <c r="AL240" s="4" t="str">
        <f>IF($H240=0,"",VLOOKUP($G240,Data!$G$3:$BA$2935,31,FALSE))</f>
        <v/>
      </c>
      <c r="AM240" s="4" t="str">
        <f>IF($H240=0,"",VLOOKUP($G240,Data!$G$3:$BA$2935,32,FALSE))</f>
        <v/>
      </c>
      <c r="AN240" s="4" t="str">
        <f>IF($H240=0,"",VLOOKUP($G240,Data!$G$3:$BA$2935,33,FALSE))</f>
        <v/>
      </c>
      <c r="AO240" s="4" t="str">
        <f>IF($H240=0,"",VLOOKUP($G240,Data!$G$3:$BA$2935,34,FALSE))</f>
        <v/>
      </c>
      <c r="AP240" s="4" t="str">
        <f>IF($H240=0,"",VLOOKUP($G240,Data!$G$3:$BA$2935,35,FALSE))</f>
        <v/>
      </c>
      <c r="AQ240" s="4" t="str">
        <f>IF($H240=0,"",VLOOKUP($G240,Data!$G$3:$BA$2935,36,FALSE))</f>
        <v/>
      </c>
      <c r="AR240" s="4" t="str">
        <f>IF($H240=0,"",VLOOKUP($G240,Data!$G$3:$BA$2935,37,FALSE))</f>
        <v/>
      </c>
      <c r="AS240" s="4" t="str">
        <f>IF($H240=0,"",VLOOKUP($G240,Data!$G$3:$BA$2935,38,FALSE))</f>
        <v/>
      </c>
      <c r="AT240" s="4" t="str">
        <f>IF($H240=0,"",VLOOKUP($G240,Data!$G$3:$BA$2935,39,FALSE))</f>
        <v/>
      </c>
    </row>
    <row r="241" spans="1:46" x14ac:dyDescent="0.3">
      <c r="A241" s="4">
        <f>PSSE!A250</f>
        <v>954091</v>
      </c>
      <c r="B241" s="4" t="str">
        <f>PSSE!B250</f>
        <v>SONGBUNG5_H1</v>
      </c>
      <c r="C241" s="4">
        <f>PSSE!D250</f>
        <v>10.5</v>
      </c>
      <c r="D241" s="52">
        <f>PSSE!E250</f>
        <v>25.5</v>
      </c>
      <c r="E241" s="52" t="str">
        <f>PSSE!F250</f>
        <v>TD</v>
      </c>
      <c r="F241" s="52">
        <f>PSSE!G250</f>
        <v>1</v>
      </c>
      <c r="G241" s="52" t="str">
        <f t="shared" si="4"/>
        <v>AVR10.525.5TD1</v>
      </c>
      <c r="H241" s="52">
        <f>COUNTIF(Data!$G$3:$BA$2935,AVR!$G241)</f>
        <v>1</v>
      </c>
      <c r="I241" s="52" t="str">
        <f>IF($H241=0,"",VLOOKUP($G241,Data!$G$3:$BA$2935,2,FALSE))</f>
        <v>'ESST4B'</v>
      </c>
      <c r="J241" s="52">
        <f>PSSE!C250</f>
        <v>2</v>
      </c>
      <c r="K241" s="52">
        <f>IF($H241=0,"",VLOOKUP($G241,Data!$G$3:$BA$2935,4,FALSE))</f>
        <v>0</v>
      </c>
      <c r="L241" s="52">
        <f>IF($H241=0,"",VLOOKUP($G241,Data!$G$3:$BA$2935,5,FALSE))</f>
        <v>10.75</v>
      </c>
      <c r="M241" s="52">
        <f>IF($H241=0,"",VLOOKUP($G241,Data!$G$3:$BA$2935,6,FALSE))</f>
        <v>10.75</v>
      </c>
      <c r="N241" s="52">
        <f>IF($H241=0,"",VLOOKUP($G241,Data!$G$3:$BA$2935,7,FALSE))</f>
        <v>5</v>
      </c>
      <c r="O241" s="52">
        <f>IF($H241=0,"",VLOOKUP($G241,Data!$G$3:$BA$2935,8,FALSE))</f>
        <v>-0.87</v>
      </c>
      <c r="P241" s="52">
        <f>IF($H241=0,"",VLOOKUP($G241,Data!$G$3:$BA$2935,9,FALSE))</f>
        <v>0</v>
      </c>
      <c r="Q241" s="52">
        <f>IF($H241=0,"",VLOOKUP($G241,Data!$G$3:$BA$2935,10,FALSE))</f>
        <v>1</v>
      </c>
      <c r="R241" s="52">
        <f>IF($H241=0,"",VLOOKUP($G241,Data!$G$3:$BA$2935,11,FALSE))</f>
        <v>0</v>
      </c>
      <c r="S241" s="52">
        <f>IF($H241=0,"",VLOOKUP($G241,Data!$G$3:$BA$2935,12,FALSE))</f>
        <v>99</v>
      </c>
      <c r="T241" s="52">
        <f>IF($H241=0,"",VLOOKUP($G241,Data!$G$3:$BA$2935,13,FALSE))</f>
        <v>-99</v>
      </c>
      <c r="U241" s="52">
        <f>IF($H241=0,"",VLOOKUP($G241,Data!$G$3:$BA$2935,14,FALSE))</f>
        <v>0</v>
      </c>
      <c r="V241" s="52">
        <f>IF($H241=0,"",VLOOKUP($G241,Data!$G$3:$BA$2935,15,FALSE))</f>
        <v>9.3000000000000007</v>
      </c>
      <c r="W241" s="52">
        <f>IF($H241=0,"",VLOOKUP($G241,Data!$G$3:$BA$2935,16,FALSE))</f>
        <v>0</v>
      </c>
      <c r="X241" s="52">
        <f>IF($H241=0,"",VLOOKUP($G241,Data!$G$3:$BA$2935,17,FALSE))</f>
        <v>11.63</v>
      </c>
      <c r="Y241" s="52">
        <f>IF($H241=0,"",VLOOKUP($G241,Data!$G$3:$BA$2935,18,FALSE))</f>
        <v>0.113</v>
      </c>
      <c r="Z241" s="52">
        <f>IF($H241=0,"",VLOOKUP($G241,Data!$G$3:$BA$2935,19,FALSE))</f>
        <v>0.124</v>
      </c>
      <c r="AA241" s="52">
        <f>IF($H241=0,"",VLOOKUP($G241,Data!$G$3:$BA$2935,20,FALSE))</f>
        <v>0</v>
      </c>
      <c r="AB241" s="4" t="str">
        <f>IF($H241=0,"",VLOOKUP($G241,Data!$G$3:$BA$2935,21,FALSE))</f>
        <v>/</v>
      </c>
      <c r="AC241" s="4" t="str">
        <f>IF($H241=0,"",VLOOKUP($G241,Data!$G$3:$BA$2935,22,FALSE))</f>
        <v>/</v>
      </c>
      <c r="AD241" s="4" t="str">
        <f>IF($H241=0,"",VLOOKUP($G241,Data!$G$3:$BA$2935,23,FALSE))</f>
        <v/>
      </c>
      <c r="AE241" s="4" t="str">
        <f>IF($H241=0,"",VLOOKUP($G241,Data!$G$3:$BA$2935,24,FALSE))</f>
        <v/>
      </c>
      <c r="AF241" s="4" t="str">
        <f>IF($H241=0,"",VLOOKUP($G241,Data!$G$3:$BA$2935,25,FALSE))</f>
        <v/>
      </c>
      <c r="AG241" s="4" t="str">
        <f>IF($H241=0,"",VLOOKUP($G241,Data!$G$3:$BA$2935,26,FALSE))</f>
        <v/>
      </c>
      <c r="AH241" s="4" t="str">
        <f>IF($H241=0,"",VLOOKUP($G241,Data!$G$3:$BA$2935,27,FALSE))</f>
        <v/>
      </c>
      <c r="AI241" s="4" t="str">
        <f>IF($H241=0,"",VLOOKUP($G241,Data!$G$3:$BA$2935,28,FALSE))</f>
        <v/>
      </c>
      <c r="AJ241" s="4" t="str">
        <f>IF($H241=0,"",VLOOKUP($G241,Data!$G$3:$BA$2935,29,FALSE))</f>
        <v/>
      </c>
      <c r="AK241" s="4" t="str">
        <f>IF($H241=0,"",VLOOKUP($G241,Data!$G$3:$BA$2935,30,FALSE))</f>
        <v/>
      </c>
      <c r="AL241" s="4" t="str">
        <f>IF($H241=0,"",VLOOKUP($G241,Data!$G$3:$BA$2935,31,FALSE))</f>
        <v/>
      </c>
      <c r="AM241" s="4" t="str">
        <f>IF($H241=0,"",VLOOKUP($G241,Data!$G$3:$BA$2935,32,FALSE))</f>
        <v/>
      </c>
      <c r="AN241" s="4" t="str">
        <f>IF($H241=0,"",VLOOKUP($G241,Data!$G$3:$BA$2935,33,FALSE))</f>
        <v/>
      </c>
      <c r="AO241" s="4" t="str">
        <f>IF($H241=0,"",VLOOKUP($G241,Data!$G$3:$BA$2935,34,FALSE))</f>
        <v/>
      </c>
      <c r="AP241" s="4" t="str">
        <f>IF($H241=0,"",VLOOKUP($G241,Data!$G$3:$BA$2935,35,FALSE))</f>
        <v/>
      </c>
      <c r="AQ241" s="4" t="str">
        <f>IF($H241=0,"",VLOOKUP($G241,Data!$G$3:$BA$2935,36,FALSE))</f>
        <v/>
      </c>
      <c r="AR241" s="4" t="str">
        <f>IF($H241=0,"",VLOOKUP($G241,Data!$G$3:$BA$2935,37,FALSE))</f>
        <v/>
      </c>
      <c r="AS241" s="4" t="str">
        <f>IF($H241=0,"",VLOOKUP($G241,Data!$G$3:$BA$2935,38,FALSE))</f>
        <v/>
      </c>
      <c r="AT241" s="4" t="str">
        <f>IF($H241=0,"",VLOOKUP($G241,Data!$G$3:$BA$2935,39,FALSE))</f>
        <v/>
      </c>
    </row>
    <row r="242" spans="1:46" x14ac:dyDescent="0.3">
      <c r="A242" s="4">
        <f>PSSE!A251</f>
        <v>954092</v>
      </c>
      <c r="B242" s="4" t="str">
        <f>PSSE!B251</f>
        <v>SONGBUNG5_H2</v>
      </c>
      <c r="C242" s="4">
        <f>PSSE!D251</f>
        <v>10.5</v>
      </c>
      <c r="D242" s="52">
        <f>PSSE!E251</f>
        <v>25.5</v>
      </c>
      <c r="E242" s="52" t="str">
        <f>PSSE!F251</f>
        <v>TD</v>
      </c>
      <c r="F242" s="52">
        <f>PSSE!G251</f>
        <v>1</v>
      </c>
      <c r="G242" s="52" t="str">
        <f t="shared" si="4"/>
        <v>AVR10.525.5TD1</v>
      </c>
      <c r="H242" s="52">
        <f>COUNTIF(Data!$G$3:$BA$2935,AVR!$G242)</f>
        <v>1</v>
      </c>
      <c r="I242" s="52" t="str">
        <f>IF($H242=0,"",VLOOKUP($G242,Data!$G$3:$BA$2935,2,FALSE))</f>
        <v>'ESST4B'</v>
      </c>
      <c r="J242" s="52">
        <f>PSSE!C251</f>
        <v>1</v>
      </c>
      <c r="K242" s="52">
        <f>IF($H242=0,"",VLOOKUP($G242,Data!$G$3:$BA$2935,4,FALSE))</f>
        <v>0</v>
      </c>
      <c r="L242" s="52">
        <f>IF($H242=0,"",VLOOKUP($G242,Data!$G$3:$BA$2935,5,FALSE))</f>
        <v>10.75</v>
      </c>
      <c r="M242" s="52">
        <f>IF($H242=0,"",VLOOKUP($G242,Data!$G$3:$BA$2935,6,FALSE))</f>
        <v>10.75</v>
      </c>
      <c r="N242" s="52">
        <f>IF($H242=0,"",VLOOKUP($G242,Data!$G$3:$BA$2935,7,FALSE))</f>
        <v>5</v>
      </c>
      <c r="O242" s="52">
        <f>IF($H242=0,"",VLOOKUP($G242,Data!$G$3:$BA$2935,8,FALSE))</f>
        <v>-0.87</v>
      </c>
      <c r="P242" s="52">
        <f>IF($H242=0,"",VLOOKUP($G242,Data!$G$3:$BA$2935,9,FALSE))</f>
        <v>0</v>
      </c>
      <c r="Q242" s="52">
        <f>IF($H242=0,"",VLOOKUP($G242,Data!$G$3:$BA$2935,10,FALSE))</f>
        <v>1</v>
      </c>
      <c r="R242" s="52">
        <f>IF($H242=0,"",VLOOKUP($G242,Data!$G$3:$BA$2935,11,FALSE))</f>
        <v>0</v>
      </c>
      <c r="S242" s="52">
        <f>IF($H242=0,"",VLOOKUP($G242,Data!$G$3:$BA$2935,12,FALSE))</f>
        <v>99</v>
      </c>
      <c r="T242" s="52">
        <f>IF($H242=0,"",VLOOKUP($G242,Data!$G$3:$BA$2935,13,FALSE))</f>
        <v>-99</v>
      </c>
      <c r="U242" s="52">
        <f>IF($H242=0,"",VLOOKUP($G242,Data!$G$3:$BA$2935,14,FALSE))</f>
        <v>0</v>
      </c>
      <c r="V242" s="52">
        <f>IF($H242=0,"",VLOOKUP($G242,Data!$G$3:$BA$2935,15,FALSE))</f>
        <v>9.3000000000000007</v>
      </c>
      <c r="W242" s="52">
        <f>IF($H242=0,"",VLOOKUP($G242,Data!$G$3:$BA$2935,16,FALSE))</f>
        <v>0</v>
      </c>
      <c r="X242" s="52">
        <f>IF($H242=0,"",VLOOKUP($G242,Data!$G$3:$BA$2935,17,FALSE))</f>
        <v>11.63</v>
      </c>
      <c r="Y242" s="52">
        <f>IF($H242=0,"",VLOOKUP($G242,Data!$G$3:$BA$2935,18,FALSE))</f>
        <v>0.113</v>
      </c>
      <c r="Z242" s="52">
        <f>IF($H242=0,"",VLOOKUP($G242,Data!$G$3:$BA$2935,19,FALSE))</f>
        <v>0.124</v>
      </c>
      <c r="AA242" s="52">
        <f>IF($H242=0,"",VLOOKUP($G242,Data!$G$3:$BA$2935,20,FALSE))</f>
        <v>0</v>
      </c>
      <c r="AB242" s="4" t="str">
        <f>IF($H242=0,"",VLOOKUP($G242,Data!$G$3:$BA$2935,21,FALSE))</f>
        <v>/</v>
      </c>
      <c r="AC242" s="4" t="str">
        <f>IF($H242=0,"",VLOOKUP($G242,Data!$G$3:$BA$2935,22,FALSE))</f>
        <v>/</v>
      </c>
      <c r="AD242" s="4" t="str">
        <f>IF($H242=0,"",VLOOKUP($G242,Data!$G$3:$BA$2935,23,FALSE))</f>
        <v/>
      </c>
      <c r="AE242" s="4" t="str">
        <f>IF($H242=0,"",VLOOKUP($G242,Data!$G$3:$BA$2935,24,FALSE))</f>
        <v/>
      </c>
      <c r="AF242" s="4" t="str">
        <f>IF($H242=0,"",VLOOKUP($G242,Data!$G$3:$BA$2935,25,FALSE))</f>
        <v/>
      </c>
      <c r="AG242" s="4" t="str">
        <f>IF($H242=0,"",VLOOKUP($G242,Data!$G$3:$BA$2935,26,FALSE))</f>
        <v/>
      </c>
      <c r="AH242" s="4" t="str">
        <f>IF($H242=0,"",VLOOKUP($G242,Data!$G$3:$BA$2935,27,FALSE))</f>
        <v/>
      </c>
      <c r="AI242" s="4" t="str">
        <f>IF($H242=0,"",VLOOKUP($G242,Data!$G$3:$BA$2935,28,FALSE))</f>
        <v/>
      </c>
      <c r="AJ242" s="4" t="str">
        <f>IF($H242=0,"",VLOOKUP($G242,Data!$G$3:$BA$2935,29,FALSE))</f>
        <v/>
      </c>
      <c r="AK242" s="4" t="str">
        <f>IF($H242=0,"",VLOOKUP($G242,Data!$G$3:$BA$2935,30,FALSE))</f>
        <v/>
      </c>
      <c r="AL242" s="4" t="str">
        <f>IF($H242=0,"",VLOOKUP($G242,Data!$G$3:$BA$2935,31,FALSE))</f>
        <v/>
      </c>
      <c r="AM242" s="4" t="str">
        <f>IF($H242=0,"",VLOOKUP($G242,Data!$G$3:$BA$2935,32,FALSE))</f>
        <v/>
      </c>
      <c r="AN242" s="4" t="str">
        <f>IF($H242=0,"",VLOOKUP($G242,Data!$G$3:$BA$2935,33,FALSE))</f>
        <v/>
      </c>
      <c r="AO242" s="4" t="str">
        <f>IF($H242=0,"",VLOOKUP($G242,Data!$G$3:$BA$2935,34,FALSE))</f>
        <v/>
      </c>
      <c r="AP242" s="4" t="str">
        <f>IF($H242=0,"",VLOOKUP($G242,Data!$G$3:$BA$2935,35,FALSE))</f>
        <v/>
      </c>
      <c r="AQ242" s="4" t="str">
        <f>IF($H242=0,"",VLOOKUP($G242,Data!$G$3:$BA$2935,36,FALSE))</f>
        <v/>
      </c>
      <c r="AR242" s="4" t="str">
        <f>IF($H242=0,"",VLOOKUP($G242,Data!$G$3:$BA$2935,37,FALSE))</f>
        <v/>
      </c>
      <c r="AS242" s="4" t="str">
        <f>IF($H242=0,"",VLOOKUP($G242,Data!$G$3:$BA$2935,38,FALSE))</f>
        <v/>
      </c>
      <c r="AT242" s="4" t="str">
        <f>IF($H242=0,"",VLOOKUP($G242,Data!$G$3:$BA$2935,39,FALSE))</f>
        <v/>
      </c>
    </row>
    <row r="243" spans="1:46" x14ac:dyDescent="0.3">
      <c r="A243" s="4">
        <f>PSSE!A252</f>
        <v>954101</v>
      </c>
      <c r="B243" s="4" t="str">
        <f>PSSE!B252</f>
        <v>DAKMI1_H1</v>
      </c>
      <c r="C243" s="4">
        <f>PSSE!D252</f>
        <v>13.8</v>
      </c>
      <c r="D243" s="52">
        <f>PSSE!E252</f>
        <v>49</v>
      </c>
      <c r="E243" s="52" t="str">
        <f>PSSE!F252</f>
        <v>TD</v>
      </c>
      <c r="F243" s="52">
        <f>PSSE!G252</f>
        <v>1</v>
      </c>
      <c r="G243" s="52" t="str">
        <f t="shared" si="4"/>
        <v>AVR13.849TD1</v>
      </c>
      <c r="H243" s="52">
        <f>COUNTIF(Data!$G$3:$BA$2935,AVR!$G243)</f>
        <v>1</v>
      </c>
      <c r="I243" s="52" t="str">
        <f>IF($H243=0,"",VLOOKUP($G243,Data!$G$3:$BA$2935,2,FALSE))</f>
        <v>'ESST4B'</v>
      </c>
      <c r="J243" s="52">
        <f>PSSE!C252</f>
        <v>1</v>
      </c>
      <c r="K243" s="52">
        <f>IF($H243=0,"",VLOOKUP($G243,Data!$G$3:$BA$2935,4,FALSE))</f>
        <v>0</v>
      </c>
      <c r="L243" s="52">
        <f>IF($H243=0,"",VLOOKUP($G243,Data!$G$3:$BA$2935,5,FALSE))</f>
        <v>10.75</v>
      </c>
      <c r="M243" s="52">
        <f>IF($H243=0,"",VLOOKUP($G243,Data!$G$3:$BA$2935,6,FALSE))</f>
        <v>10.75</v>
      </c>
      <c r="N243" s="52">
        <f>IF($H243=0,"",VLOOKUP($G243,Data!$G$3:$BA$2935,7,FALSE))</f>
        <v>5</v>
      </c>
      <c r="O243" s="52">
        <f>IF($H243=0,"",VLOOKUP($G243,Data!$G$3:$BA$2935,8,FALSE))</f>
        <v>-0.87</v>
      </c>
      <c r="P243" s="52">
        <f>IF($H243=0,"",VLOOKUP($G243,Data!$G$3:$BA$2935,9,FALSE))</f>
        <v>0</v>
      </c>
      <c r="Q243" s="52">
        <f>IF($H243=0,"",VLOOKUP($G243,Data!$G$3:$BA$2935,10,FALSE))</f>
        <v>1</v>
      </c>
      <c r="R243" s="52">
        <f>IF($H243=0,"",VLOOKUP($G243,Data!$G$3:$BA$2935,11,FALSE))</f>
        <v>0</v>
      </c>
      <c r="S243" s="52">
        <f>IF($H243=0,"",VLOOKUP($G243,Data!$G$3:$BA$2935,12,FALSE))</f>
        <v>99</v>
      </c>
      <c r="T243" s="52">
        <f>IF($H243=0,"",VLOOKUP($G243,Data!$G$3:$BA$2935,13,FALSE))</f>
        <v>-99</v>
      </c>
      <c r="U243" s="52">
        <f>IF($H243=0,"",VLOOKUP($G243,Data!$G$3:$BA$2935,14,FALSE))</f>
        <v>0</v>
      </c>
      <c r="V243" s="52">
        <f>IF($H243=0,"",VLOOKUP($G243,Data!$G$3:$BA$2935,15,FALSE))</f>
        <v>9.3000000000000007</v>
      </c>
      <c r="W243" s="52">
        <f>IF($H243=0,"",VLOOKUP($G243,Data!$G$3:$BA$2935,16,FALSE))</f>
        <v>0</v>
      </c>
      <c r="X243" s="52">
        <f>IF($H243=0,"",VLOOKUP($G243,Data!$G$3:$BA$2935,17,FALSE))</f>
        <v>11.63</v>
      </c>
      <c r="Y243" s="52">
        <f>IF($H243=0,"",VLOOKUP($G243,Data!$G$3:$BA$2935,18,FALSE))</f>
        <v>0.113</v>
      </c>
      <c r="Z243" s="52">
        <f>IF($H243=0,"",VLOOKUP($G243,Data!$G$3:$BA$2935,19,FALSE))</f>
        <v>0.124</v>
      </c>
      <c r="AA243" s="52">
        <f>IF($H243=0,"",VLOOKUP($G243,Data!$G$3:$BA$2935,20,FALSE))</f>
        <v>0</v>
      </c>
      <c r="AB243" s="4" t="str">
        <f>IF($H243=0,"",VLOOKUP($G243,Data!$G$3:$BA$2935,21,FALSE))</f>
        <v>/</v>
      </c>
      <c r="AC243" s="4" t="str">
        <f>IF($H243=0,"",VLOOKUP($G243,Data!$G$3:$BA$2935,22,FALSE))</f>
        <v>/</v>
      </c>
      <c r="AD243" s="4" t="str">
        <f>IF($H243=0,"",VLOOKUP($G243,Data!$G$3:$BA$2935,23,FALSE))</f>
        <v/>
      </c>
      <c r="AE243" s="4" t="str">
        <f>IF($H243=0,"",VLOOKUP($G243,Data!$G$3:$BA$2935,24,FALSE))</f>
        <v/>
      </c>
      <c r="AF243" s="4" t="str">
        <f>IF($H243=0,"",VLOOKUP($G243,Data!$G$3:$BA$2935,25,FALSE))</f>
        <v/>
      </c>
      <c r="AG243" s="4" t="str">
        <f>IF($H243=0,"",VLOOKUP($G243,Data!$G$3:$BA$2935,26,FALSE))</f>
        <v/>
      </c>
      <c r="AH243" s="4" t="str">
        <f>IF($H243=0,"",VLOOKUP($G243,Data!$G$3:$BA$2935,27,FALSE))</f>
        <v/>
      </c>
      <c r="AI243" s="4" t="str">
        <f>IF($H243=0,"",VLOOKUP($G243,Data!$G$3:$BA$2935,28,FALSE))</f>
        <v/>
      </c>
      <c r="AJ243" s="4" t="str">
        <f>IF($H243=0,"",VLOOKUP($G243,Data!$G$3:$BA$2935,29,FALSE))</f>
        <v/>
      </c>
      <c r="AK243" s="4" t="str">
        <f>IF($H243=0,"",VLOOKUP($G243,Data!$G$3:$BA$2935,30,FALSE))</f>
        <v/>
      </c>
      <c r="AL243" s="4" t="str">
        <f>IF($H243=0,"",VLOOKUP($G243,Data!$G$3:$BA$2935,31,FALSE))</f>
        <v/>
      </c>
      <c r="AM243" s="4" t="str">
        <f>IF($H243=0,"",VLOOKUP($G243,Data!$G$3:$BA$2935,32,FALSE))</f>
        <v/>
      </c>
      <c r="AN243" s="4" t="str">
        <f>IF($H243=0,"",VLOOKUP($G243,Data!$G$3:$BA$2935,33,FALSE))</f>
        <v/>
      </c>
      <c r="AO243" s="4" t="str">
        <f>IF($H243=0,"",VLOOKUP($G243,Data!$G$3:$BA$2935,34,FALSE))</f>
        <v/>
      </c>
      <c r="AP243" s="4" t="str">
        <f>IF($H243=0,"",VLOOKUP($G243,Data!$G$3:$BA$2935,35,FALSE))</f>
        <v/>
      </c>
      <c r="AQ243" s="4" t="str">
        <f>IF($H243=0,"",VLOOKUP($G243,Data!$G$3:$BA$2935,36,FALSE))</f>
        <v/>
      </c>
      <c r="AR243" s="4" t="str">
        <f>IF($H243=0,"",VLOOKUP($G243,Data!$G$3:$BA$2935,37,FALSE))</f>
        <v/>
      </c>
      <c r="AS243" s="4" t="str">
        <f>IF($H243=0,"",VLOOKUP($G243,Data!$G$3:$BA$2935,38,FALSE))</f>
        <v/>
      </c>
      <c r="AT243" s="4" t="str">
        <f>IF($H243=0,"",VLOOKUP($G243,Data!$G$3:$BA$2935,39,FALSE))</f>
        <v/>
      </c>
    </row>
    <row r="244" spans="1:46" x14ac:dyDescent="0.3">
      <c r="A244" s="4">
        <f>PSSE!A253</f>
        <v>954102</v>
      </c>
      <c r="B244" s="4" t="str">
        <f>PSSE!B253</f>
        <v>DAKMI1_H2</v>
      </c>
      <c r="C244" s="4">
        <f>PSSE!D253</f>
        <v>13.8</v>
      </c>
      <c r="D244" s="52">
        <f>PSSE!E253</f>
        <v>49</v>
      </c>
      <c r="E244" s="52" t="str">
        <f>PSSE!F253</f>
        <v>TD</v>
      </c>
      <c r="F244" s="52">
        <f>PSSE!G253</f>
        <v>1</v>
      </c>
      <c r="G244" s="52" t="str">
        <f t="shared" si="4"/>
        <v>AVR13.849TD1</v>
      </c>
      <c r="H244" s="52">
        <f>COUNTIF(Data!$G$3:$BA$2935,AVR!$G244)</f>
        <v>1</v>
      </c>
      <c r="I244" s="52" t="str">
        <f>IF($H244=0,"",VLOOKUP($G244,Data!$G$3:$BA$2935,2,FALSE))</f>
        <v>'ESST4B'</v>
      </c>
      <c r="J244" s="52">
        <f>PSSE!C253</f>
        <v>1</v>
      </c>
      <c r="K244" s="52">
        <f>IF($H244=0,"",VLOOKUP($G244,Data!$G$3:$BA$2935,4,FALSE))</f>
        <v>0</v>
      </c>
      <c r="L244" s="52">
        <f>IF($H244=0,"",VLOOKUP($G244,Data!$G$3:$BA$2935,5,FALSE))</f>
        <v>10.75</v>
      </c>
      <c r="M244" s="52">
        <f>IF($H244=0,"",VLOOKUP($G244,Data!$G$3:$BA$2935,6,FALSE))</f>
        <v>10.75</v>
      </c>
      <c r="N244" s="52">
        <f>IF($H244=0,"",VLOOKUP($G244,Data!$G$3:$BA$2935,7,FALSE))</f>
        <v>5</v>
      </c>
      <c r="O244" s="52">
        <f>IF($H244=0,"",VLOOKUP($G244,Data!$G$3:$BA$2935,8,FALSE))</f>
        <v>-0.87</v>
      </c>
      <c r="P244" s="52">
        <f>IF($H244=0,"",VLOOKUP($G244,Data!$G$3:$BA$2935,9,FALSE))</f>
        <v>0</v>
      </c>
      <c r="Q244" s="52">
        <f>IF($H244=0,"",VLOOKUP($G244,Data!$G$3:$BA$2935,10,FALSE))</f>
        <v>1</v>
      </c>
      <c r="R244" s="52">
        <f>IF($H244=0,"",VLOOKUP($G244,Data!$G$3:$BA$2935,11,FALSE))</f>
        <v>0</v>
      </c>
      <c r="S244" s="52">
        <f>IF($H244=0,"",VLOOKUP($G244,Data!$G$3:$BA$2935,12,FALSE))</f>
        <v>99</v>
      </c>
      <c r="T244" s="52">
        <f>IF($H244=0,"",VLOOKUP($G244,Data!$G$3:$BA$2935,13,FALSE))</f>
        <v>-99</v>
      </c>
      <c r="U244" s="52">
        <f>IF($H244=0,"",VLOOKUP($G244,Data!$G$3:$BA$2935,14,FALSE))</f>
        <v>0</v>
      </c>
      <c r="V244" s="52">
        <f>IF($H244=0,"",VLOOKUP($G244,Data!$G$3:$BA$2935,15,FALSE))</f>
        <v>9.3000000000000007</v>
      </c>
      <c r="W244" s="52">
        <f>IF($H244=0,"",VLOOKUP($G244,Data!$G$3:$BA$2935,16,FALSE))</f>
        <v>0</v>
      </c>
      <c r="X244" s="52">
        <f>IF($H244=0,"",VLOOKUP($G244,Data!$G$3:$BA$2935,17,FALSE))</f>
        <v>11.63</v>
      </c>
      <c r="Y244" s="52">
        <f>IF($H244=0,"",VLOOKUP($G244,Data!$G$3:$BA$2935,18,FALSE))</f>
        <v>0.113</v>
      </c>
      <c r="Z244" s="52">
        <f>IF($H244=0,"",VLOOKUP($G244,Data!$G$3:$BA$2935,19,FALSE))</f>
        <v>0.124</v>
      </c>
      <c r="AA244" s="52">
        <f>IF($H244=0,"",VLOOKUP($G244,Data!$G$3:$BA$2935,20,FALSE))</f>
        <v>0</v>
      </c>
      <c r="AB244" s="4" t="str">
        <f>IF($H244=0,"",VLOOKUP($G244,Data!$G$3:$BA$2935,21,FALSE))</f>
        <v>/</v>
      </c>
      <c r="AC244" s="4" t="str">
        <f>IF($H244=0,"",VLOOKUP($G244,Data!$G$3:$BA$2935,22,FALSE))</f>
        <v>/</v>
      </c>
      <c r="AD244" s="4" t="str">
        <f>IF($H244=0,"",VLOOKUP($G244,Data!$G$3:$BA$2935,23,FALSE))</f>
        <v/>
      </c>
      <c r="AE244" s="4" t="str">
        <f>IF($H244=0,"",VLOOKUP($G244,Data!$G$3:$BA$2935,24,FALSE))</f>
        <v/>
      </c>
      <c r="AF244" s="4" t="str">
        <f>IF($H244=0,"",VLOOKUP($G244,Data!$G$3:$BA$2935,25,FALSE))</f>
        <v/>
      </c>
      <c r="AG244" s="4" t="str">
        <f>IF($H244=0,"",VLOOKUP($G244,Data!$G$3:$BA$2935,26,FALSE))</f>
        <v/>
      </c>
      <c r="AH244" s="4" t="str">
        <f>IF($H244=0,"",VLOOKUP($G244,Data!$G$3:$BA$2935,27,FALSE))</f>
        <v/>
      </c>
      <c r="AI244" s="4" t="str">
        <f>IF($H244=0,"",VLOOKUP($G244,Data!$G$3:$BA$2935,28,FALSE))</f>
        <v/>
      </c>
      <c r="AJ244" s="4" t="str">
        <f>IF($H244=0,"",VLOOKUP($G244,Data!$G$3:$BA$2935,29,FALSE))</f>
        <v/>
      </c>
      <c r="AK244" s="4" t="str">
        <f>IF($H244=0,"",VLOOKUP($G244,Data!$G$3:$BA$2935,30,FALSE))</f>
        <v/>
      </c>
      <c r="AL244" s="4" t="str">
        <f>IF($H244=0,"",VLOOKUP($G244,Data!$G$3:$BA$2935,31,FALSE))</f>
        <v/>
      </c>
      <c r="AM244" s="4" t="str">
        <f>IF($H244=0,"",VLOOKUP($G244,Data!$G$3:$BA$2935,32,FALSE))</f>
        <v/>
      </c>
      <c r="AN244" s="4" t="str">
        <f>IF($H244=0,"",VLOOKUP($G244,Data!$G$3:$BA$2935,33,FALSE))</f>
        <v/>
      </c>
      <c r="AO244" s="4" t="str">
        <f>IF($H244=0,"",VLOOKUP($G244,Data!$G$3:$BA$2935,34,FALSE))</f>
        <v/>
      </c>
      <c r="AP244" s="4" t="str">
        <f>IF($H244=0,"",VLOOKUP($G244,Data!$G$3:$BA$2935,35,FALSE))</f>
        <v/>
      </c>
      <c r="AQ244" s="4" t="str">
        <f>IF($H244=0,"",VLOOKUP($G244,Data!$G$3:$BA$2935,36,FALSE))</f>
        <v/>
      </c>
      <c r="AR244" s="4" t="str">
        <f>IF($H244=0,"",VLOOKUP($G244,Data!$G$3:$BA$2935,37,FALSE))</f>
        <v/>
      </c>
      <c r="AS244" s="4" t="str">
        <f>IF($H244=0,"",VLOOKUP($G244,Data!$G$3:$BA$2935,38,FALSE))</f>
        <v/>
      </c>
      <c r="AT244" s="4" t="str">
        <f>IF($H244=0,"",VLOOKUP($G244,Data!$G$3:$BA$2935,39,FALSE))</f>
        <v/>
      </c>
    </row>
    <row r="245" spans="1:46" x14ac:dyDescent="0.3">
      <c r="A245" s="4">
        <f>PSSE!A254</f>
        <v>954161</v>
      </c>
      <c r="B245" s="4" t="str">
        <f>PSSE!B254</f>
        <v>SGBUNG4A_H1</v>
      </c>
      <c r="C245" s="4">
        <f>PSSE!D254</f>
        <v>13.8</v>
      </c>
      <c r="D245" s="52">
        <f>PSSE!E254</f>
        <v>49</v>
      </c>
      <c r="E245" s="52" t="str">
        <f>PSSE!F254</f>
        <v>TD</v>
      </c>
      <c r="F245" s="52">
        <f>PSSE!G254</f>
        <v>1</v>
      </c>
      <c r="G245" s="52" t="str">
        <f t="shared" si="4"/>
        <v>AVR13.849TD1</v>
      </c>
      <c r="H245" s="52">
        <f>COUNTIF(Data!$G$3:$BA$2935,AVR!$G245)</f>
        <v>1</v>
      </c>
      <c r="I245" s="52" t="str">
        <f>IF($H245=0,"",VLOOKUP($G245,Data!$G$3:$BA$2935,2,FALSE))</f>
        <v>'ESST4B'</v>
      </c>
      <c r="J245" s="52">
        <f>PSSE!C254</f>
        <v>1</v>
      </c>
      <c r="K245" s="52">
        <f>IF($H245=0,"",VLOOKUP($G245,Data!$G$3:$BA$2935,4,FALSE))</f>
        <v>0</v>
      </c>
      <c r="L245" s="52">
        <f>IF($H245=0,"",VLOOKUP($G245,Data!$G$3:$BA$2935,5,FALSE))</f>
        <v>10.75</v>
      </c>
      <c r="M245" s="52">
        <f>IF($H245=0,"",VLOOKUP($G245,Data!$G$3:$BA$2935,6,FALSE))</f>
        <v>10.75</v>
      </c>
      <c r="N245" s="52">
        <f>IF($H245=0,"",VLOOKUP($G245,Data!$G$3:$BA$2935,7,FALSE))</f>
        <v>5</v>
      </c>
      <c r="O245" s="52">
        <f>IF($H245=0,"",VLOOKUP($G245,Data!$G$3:$BA$2935,8,FALSE))</f>
        <v>-0.87</v>
      </c>
      <c r="P245" s="52">
        <f>IF($H245=0,"",VLOOKUP($G245,Data!$G$3:$BA$2935,9,FALSE))</f>
        <v>0</v>
      </c>
      <c r="Q245" s="52">
        <f>IF($H245=0,"",VLOOKUP($G245,Data!$G$3:$BA$2935,10,FALSE))</f>
        <v>1</v>
      </c>
      <c r="R245" s="52">
        <f>IF($H245=0,"",VLOOKUP($G245,Data!$G$3:$BA$2935,11,FALSE))</f>
        <v>0</v>
      </c>
      <c r="S245" s="52">
        <f>IF($H245=0,"",VLOOKUP($G245,Data!$G$3:$BA$2935,12,FALSE))</f>
        <v>99</v>
      </c>
      <c r="T245" s="52">
        <f>IF($H245=0,"",VLOOKUP($G245,Data!$G$3:$BA$2935,13,FALSE))</f>
        <v>-99</v>
      </c>
      <c r="U245" s="52">
        <f>IF($H245=0,"",VLOOKUP($G245,Data!$G$3:$BA$2935,14,FALSE))</f>
        <v>0</v>
      </c>
      <c r="V245" s="52">
        <f>IF($H245=0,"",VLOOKUP($G245,Data!$G$3:$BA$2935,15,FALSE))</f>
        <v>9.3000000000000007</v>
      </c>
      <c r="W245" s="52">
        <f>IF($H245=0,"",VLOOKUP($G245,Data!$G$3:$BA$2935,16,FALSE))</f>
        <v>0</v>
      </c>
      <c r="X245" s="52">
        <f>IF($H245=0,"",VLOOKUP($G245,Data!$G$3:$BA$2935,17,FALSE))</f>
        <v>11.63</v>
      </c>
      <c r="Y245" s="52">
        <f>IF($H245=0,"",VLOOKUP($G245,Data!$G$3:$BA$2935,18,FALSE))</f>
        <v>0.113</v>
      </c>
      <c r="Z245" s="52">
        <f>IF($H245=0,"",VLOOKUP($G245,Data!$G$3:$BA$2935,19,FALSE))</f>
        <v>0.124</v>
      </c>
      <c r="AA245" s="52">
        <f>IF($H245=0,"",VLOOKUP($G245,Data!$G$3:$BA$2935,20,FALSE))</f>
        <v>0</v>
      </c>
      <c r="AB245" s="4" t="str">
        <f>IF($H245=0,"",VLOOKUP($G245,Data!$G$3:$BA$2935,21,FALSE))</f>
        <v>/</v>
      </c>
      <c r="AC245" s="4" t="str">
        <f>IF($H245=0,"",VLOOKUP($G245,Data!$G$3:$BA$2935,22,FALSE))</f>
        <v>/</v>
      </c>
      <c r="AD245" s="4" t="str">
        <f>IF($H245=0,"",VLOOKUP($G245,Data!$G$3:$BA$2935,23,FALSE))</f>
        <v/>
      </c>
      <c r="AE245" s="4" t="str">
        <f>IF($H245=0,"",VLOOKUP($G245,Data!$G$3:$BA$2935,24,FALSE))</f>
        <v/>
      </c>
      <c r="AF245" s="4" t="str">
        <f>IF($H245=0,"",VLOOKUP($G245,Data!$G$3:$BA$2935,25,FALSE))</f>
        <v/>
      </c>
      <c r="AG245" s="4" t="str">
        <f>IF($H245=0,"",VLOOKUP($G245,Data!$G$3:$BA$2935,26,FALSE))</f>
        <v/>
      </c>
      <c r="AH245" s="4" t="str">
        <f>IF($H245=0,"",VLOOKUP($G245,Data!$G$3:$BA$2935,27,FALSE))</f>
        <v/>
      </c>
      <c r="AI245" s="4" t="str">
        <f>IF($H245=0,"",VLOOKUP($G245,Data!$G$3:$BA$2935,28,FALSE))</f>
        <v/>
      </c>
      <c r="AJ245" s="4" t="str">
        <f>IF($H245=0,"",VLOOKUP($G245,Data!$G$3:$BA$2935,29,FALSE))</f>
        <v/>
      </c>
      <c r="AK245" s="4" t="str">
        <f>IF($H245=0,"",VLOOKUP($G245,Data!$G$3:$BA$2935,30,FALSE))</f>
        <v/>
      </c>
      <c r="AL245" s="4" t="str">
        <f>IF($H245=0,"",VLOOKUP($G245,Data!$G$3:$BA$2935,31,FALSE))</f>
        <v/>
      </c>
      <c r="AM245" s="4" t="str">
        <f>IF($H245=0,"",VLOOKUP($G245,Data!$G$3:$BA$2935,32,FALSE))</f>
        <v/>
      </c>
      <c r="AN245" s="4" t="str">
        <f>IF($H245=0,"",VLOOKUP($G245,Data!$G$3:$BA$2935,33,FALSE))</f>
        <v/>
      </c>
      <c r="AO245" s="4" t="str">
        <f>IF($H245=0,"",VLOOKUP($G245,Data!$G$3:$BA$2935,34,FALSE))</f>
        <v/>
      </c>
      <c r="AP245" s="4" t="str">
        <f>IF($H245=0,"",VLOOKUP($G245,Data!$G$3:$BA$2935,35,FALSE))</f>
        <v/>
      </c>
      <c r="AQ245" s="4" t="str">
        <f>IF($H245=0,"",VLOOKUP($G245,Data!$G$3:$BA$2935,36,FALSE))</f>
        <v/>
      </c>
      <c r="AR245" s="4" t="str">
        <f>IF($H245=0,"",VLOOKUP($G245,Data!$G$3:$BA$2935,37,FALSE))</f>
        <v/>
      </c>
      <c r="AS245" s="4" t="str">
        <f>IF($H245=0,"",VLOOKUP($G245,Data!$G$3:$BA$2935,38,FALSE))</f>
        <v/>
      </c>
      <c r="AT245" s="4" t="str">
        <f>IF($H245=0,"",VLOOKUP($G245,Data!$G$3:$BA$2935,39,FALSE))</f>
        <v/>
      </c>
    </row>
    <row r="246" spans="1:46" x14ac:dyDescent="0.3">
      <c r="A246" s="4">
        <f>PSSE!A255</f>
        <v>954171</v>
      </c>
      <c r="B246" s="4" t="str">
        <f>PSSE!B255</f>
        <v>SONGTRAN3_H1</v>
      </c>
      <c r="C246" s="4">
        <f>PSSE!D255</f>
        <v>13.8</v>
      </c>
      <c r="D246" s="52">
        <f>PSSE!E255</f>
        <v>75</v>
      </c>
      <c r="E246" s="52" t="str">
        <f>PSSE!F255</f>
        <v>TD</v>
      </c>
      <c r="F246" s="52">
        <f>PSSE!G255</f>
        <v>1</v>
      </c>
      <c r="G246" s="52" t="str">
        <f t="shared" si="4"/>
        <v>AVR13.875TD1</v>
      </c>
      <c r="H246" s="52">
        <f>COUNTIF(Data!$G$3:$BA$2935,AVR!$G246)</f>
        <v>1</v>
      </c>
      <c r="I246" s="52" t="str">
        <f>IF($H246=0,"",VLOOKUP($G246,Data!$G$3:$BA$2935,2,FALSE))</f>
        <v>'ESST4B'</v>
      </c>
      <c r="J246" s="52">
        <f>PSSE!C255</f>
        <v>1</v>
      </c>
      <c r="K246" s="52">
        <f>IF($H246=0,"",VLOOKUP($G246,Data!$G$3:$BA$2935,4,FALSE))</f>
        <v>0</v>
      </c>
      <c r="L246" s="52">
        <f>IF($H246=0,"",VLOOKUP($G246,Data!$G$3:$BA$2935,5,FALSE))</f>
        <v>10.75</v>
      </c>
      <c r="M246" s="52">
        <f>IF($H246=0,"",VLOOKUP($G246,Data!$G$3:$BA$2935,6,FALSE))</f>
        <v>10.75</v>
      </c>
      <c r="N246" s="52">
        <f>IF($H246=0,"",VLOOKUP($G246,Data!$G$3:$BA$2935,7,FALSE))</f>
        <v>5</v>
      </c>
      <c r="O246" s="52">
        <f>IF($H246=0,"",VLOOKUP($G246,Data!$G$3:$BA$2935,8,FALSE))</f>
        <v>-0.87</v>
      </c>
      <c r="P246" s="52">
        <f>IF($H246=0,"",VLOOKUP($G246,Data!$G$3:$BA$2935,9,FALSE))</f>
        <v>0</v>
      </c>
      <c r="Q246" s="52">
        <f>IF($H246=0,"",VLOOKUP($G246,Data!$G$3:$BA$2935,10,FALSE))</f>
        <v>1</v>
      </c>
      <c r="R246" s="52">
        <f>IF($H246=0,"",VLOOKUP($G246,Data!$G$3:$BA$2935,11,FALSE))</f>
        <v>0</v>
      </c>
      <c r="S246" s="52">
        <f>IF($H246=0,"",VLOOKUP($G246,Data!$G$3:$BA$2935,12,FALSE))</f>
        <v>99</v>
      </c>
      <c r="T246" s="52">
        <f>IF($H246=0,"",VLOOKUP($G246,Data!$G$3:$BA$2935,13,FALSE))</f>
        <v>-99</v>
      </c>
      <c r="U246" s="52">
        <f>IF($H246=0,"",VLOOKUP($G246,Data!$G$3:$BA$2935,14,FALSE))</f>
        <v>0</v>
      </c>
      <c r="V246" s="52">
        <f>IF($H246=0,"",VLOOKUP($G246,Data!$G$3:$BA$2935,15,FALSE))</f>
        <v>9.3000000000000007</v>
      </c>
      <c r="W246" s="52">
        <f>IF($H246=0,"",VLOOKUP($G246,Data!$G$3:$BA$2935,16,FALSE))</f>
        <v>0</v>
      </c>
      <c r="X246" s="52">
        <f>IF($H246=0,"",VLOOKUP($G246,Data!$G$3:$BA$2935,17,FALSE))</f>
        <v>11.63</v>
      </c>
      <c r="Y246" s="52">
        <f>IF($H246=0,"",VLOOKUP($G246,Data!$G$3:$BA$2935,18,FALSE))</f>
        <v>0.113</v>
      </c>
      <c r="Z246" s="52">
        <f>IF($H246=0,"",VLOOKUP($G246,Data!$G$3:$BA$2935,19,FALSE))</f>
        <v>0.124</v>
      </c>
      <c r="AA246" s="52">
        <f>IF($H246=0,"",VLOOKUP($G246,Data!$G$3:$BA$2935,20,FALSE))</f>
        <v>0</v>
      </c>
      <c r="AB246" s="4" t="str">
        <f>IF($H246=0,"",VLOOKUP($G246,Data!$G$3:$BA$2935,21,FALSE))</f>
        <v>/</v>
      </c>
      <c r="AC246" s="4" t="str">
        <f>IF($H246=0,"",VLOOKUP($G246,Data!$G$3:$BA$2935,22,FALSE))</f>
        <v>/</v>
      </c>
      <c r="AD246" s="4" t="str">
        <f>IF($H246=0,"",VLOOKUP($G246,Data!$G$3:$BA$2935,23,FALSE))</f>
        <v/>
      </c>
      <c r="AE246" s="4" t="str">
        <f>IF($H246=0,"",VLOOKUP($G246,Data!$G$3:$BA$2935,24,FALSE))</f>
        <v/>
      </c>
      <c r="AF246" s="4" t="str">
        <f>IF($H246=0,"",VLOOKUP($G246,Data!$G$3:$BA$2935,25,FALSE))</f>
        <v/>
      </c>
      <c r="AG246" s="4" t="str">
        <f>IF($H246=0,"",VLOOKUP($G246,Data!$G$3:$BA$2935,26,FALSE))</f>
        <v/>
      </c>
      <c r="AH246" s="4" t="str">
        <f>IF($H246=0,"",VLOOKUP($G246,Data!$G$3:$BA$2935,27,FALSE))</f>
        <v/>
      </c>
      <c r="AI246" s="4" t="str">
        <f>IF($H246=0,"",VLOOKUP($G246,Data!$G$3:$BA$2935,28,FALSE))</f>
        <v/>
      </c>
      <c r="AJ246" s="4" t="str">
        <f>IF($H246=0,"",VLOOKUP($G246,Data!$G$3:$BA$2935,29,FALSE))</f>
        <v/>
      </c>
      <c r="AK246" s="4" t="str">
        <f>IF($H246=0,"",VLOOKUP($G246,Data!$G$3:$BA$2935,30,FALSE))</f>
        <v/>
      </c>
      <c r="AL246" s="4" t="str">
        <f>IF($H246=0,"",VLOOKUP($G246,Data!$G$3:$BA$2935,31,FALSE))</f>
        <v/>
      </c>
      <c r="AM246" s="4" t="str">
        <f>IF($H246=0,"",VLOOKUP($G246,Data!$G$3:$BA$2935,32,FALSE))</f>
        <v/>
      </c>
      <c r="AN246" s="4" t="str">
        <f>IF($H246=0,"",VLOOKUP($G246,Data!$G$3:$BA$2935,33,FALSE))</f>
        <v/>
      </c>
      <c r="AO246" s="4" t="str">
        <f>IF($H246=0,"",VLOOKUP($G246,Data!$G$3:$BA$2935,34,FALSE))</f>
        <v/>
      </c>
      <c r="AP246" s="4" t="str">
        <f>IF($H246=0,"",VLOOKUP($G246,Data!$G$3:$BA$2935,35,FALSE))</f>
        <v/>
      </c>
      <c r="AQ246" s="4" t="str">
        <f>IF($H246=0,"",VLOOKUP($G246,Data!$G$3:$BA$2935,36,FALSE))</f>
        <v/>
      </c>
      <c r="AR246" s="4" t="str">
        <f>IF($H246=0,"",VLOOKUP($G246,Data!$G$3:$BA$2935,37,FALSE))</f>
        <v/>
      </c>
      <c r="AS246" s="4" t="str">
        <f>IF($H246=0,"",VLOOKUP($G246,Data!$G$3:$BA$2935,38,FALSE))</f>
        <v/>
      </c>
      <c r="AT246" s="4" t="str">
        <f>IF($H246=0,"",VLOOKUP($G246,Data!$G$3:$BA$2935,39,FALSE))</f>
        <v/>
      </c>
    </row>
    <row r="247" spans="1:46" x14ac:dyDescent="0.3">
      <c r="A247" s="4">
        <f>PSSE!A256</f>
        <v>954181</v>
      </c>
      <c r="B247" s="4" t="str">
        <f>PSSE!B256</f>
        <v>ZAHUNG_H1</v>
      </c>
      <c r="C247" s="4">
        <f>PSSE!D256</f>
        <v>10.5</v>
      </c>
      <c r="D247" s="52">
        <f>PSSE!E256</f>
        <v>20</v>
      </c>
      <c r="E247" s="52" t="str">
        <f>PSSE!F256</f>
        <v>TD</v>
      </c>
      <c r="F247" s="52">
        <f>PSSE!G256</f>
        <v>1</v>
      </c>
      <c r="G247" s="52" t="str">
        <f t="shared" si="4"/>
        <v>AVR10.520TD1</v>
      </c>
      <c r="H247" s="52">
        <f>COUNTIF(Data!$G$3:$BA$2935,AVR!$G247)</f>
        <v>1</v>
      </c>
      <c r="I247" s="52" t="str">
        <f>IF($H247=0,"",VLOOKUP($G247,Data!$G$3:$BA$2935,2,FALSE))</f>
        <v>'ESST4B'</v>
      </c>
      <c r="J247" s="52">
        <f>PSSE!C256</f>
        <v>1</v>
      </c>
      <c r="K247" s="52">
        <f>IF($H247=0,"",VLOOKUP($G247,Data!$G$3:$BA$2935,4,FALSE))</f>
        <v>0</v>
      </c>
      <c r="L247" s="52">
        <f>IF($H247=0,"",VLOOKUP($G247,Data!$G$3:$BA$2935,5,FALSE))</f>
        <v>10.75</v>
      </c>
      <c r="M247" s="52">
        <f>IF($H247=0,"",VLOOKUP($G247,Data!$G$3:$BA$2935,6,FALSE))</f>
        <v>10.75</v>
      </c>
      <c r="N247" s="52">
        <f>IF($H247=0,"",VLOOKUP($G247,Data!$G$3:$BA$2935,7,FALSE))</f>
        <v>5</v>
      </c>
      <c r="O247" s="52">
        <f>IF($H247=0,"",VLOOKUP($G247,Data!$G$3:$BA$2935,8,FALSE))</f>
        <v>-0.87</v>
      </c>
      <c r="P247" s="52">
        <f>IF($H247=0,"",VLOOKUP($G247,Data!$G$3:$BA$2935,9,FALSE))</f>
        <v>0</v>
      </c>
      <c r="Q247" s="52">
        <f>IF($H247=0,"",VLOOKUP($G247,Data!$G$3:$BA$2935,10,FALSE))</f>
        <v>1</v>
      </c>
      <c r="R247" s="52">
        <f>IF($H247=0,"",VLOOKUP($G247,Data!$G$3:$BA$2935,11,FALSE))</f>
        <v>0</v>
      </c>
      <c r="S247" s="52">
        <f>IF($H247=0,"",VLOOKUP($G247,Data!$G$3:$BA$2935,12,FALSE))</f>
        <v>99</v>
      </c>
      <c r="T247" s="52">
        <f>IF($H247=0,"",VLOOKUP($G247,Data!$G$3:$BA$2935,13,FALSE))</f>
        <v>-99</v>
      </c>
      <c r="U247" s="52">
        <f>IF($H247=0,"",VLOOKUP($G247,Data!$G$3:$BA$2935,14,FALSE))</f>
        <v>0</v>
      </c>
      <c r="V247" s="52">
        <f>IF($H247=0,"",VLOOKUP($G247,Data!$G$3:$BA$2935,15,FALSE))</f>
        <v>9.3000000000000007</v>
      </c>
      <c r="W247" s="52">
        <f>IF($H247=0,"",VLOOKUP($G247,Data!$G$3:$BA$2935,16,FALSE))</f>
        <v>0</v>
      </c>
      <c r="X247" s="52">
        <f>IF($H247=0,"",VLOOKUP($G247,Data!$G$3:$BA$2935,17,FALSE))</f>
        <v>11.63</v>
      </c>
      <c r="Y247" s="52">
        <f>IF($H247=0,"",VLOOKUP($G247,Data!$G$3:$BA$2935,18,FALSE))</f>
        <v>0.113</v>
      </c>
      <c r="Z247" s="52">
        <f>IF($H247=0,"",VLOOKUP($G247,Data!$G$3:$BA$2935,19,FALSE))</f>
        <v>0.124</v>
      </c>
      <c r="AA247" s="52">
        <f>IF($H247=0,"",VLOOKUP($G247,Data!$G$3:$BA$2935,20,FALSE))</f>
        <v>0</v>
      </c>
      <c r="AB247" s="4" t="str">
        <f>IF($H247=0,"",VLOOKUP($G247,Data!$G$3:$BA$2935,21,FALSE))</f>
        <v>/</v>
      </c>
      <c r="AC247" s="4" t="str">
        <f>IF($H247=0,"",VLOOKUP($G247,Data!$G$3:$BA$2935,22,FALSE))</f>
        <v>/</v>
      </c>
      <c r="AD247" s="4" t="str">
        <f>IF($H247=0,"",VLOOKUP($G247,Data!$G$3:$BA$2935,23,FALSE))</f>
        <v/>
      </c>
      <c r="AE247" s="4" t="str">
        <f>IF($H247=0,"",VLOOKUP($G247,Data!$G$3:$BA$2935,24,FALSE))</f>
        <v/>
      </c>
      <c r="AF247" s="4" t="str">
        <f>IF($H247=0,"",VLOOKUP($G247,Data!$G$3:$BA$2935,25,FALSE))</f>
        <v/>
      </c>
      <c r="AG247" s="4" t="str">
        <f>IF($H247=0,"",VLOOKUP($G247,Data!$G$3:$BA$2935,26,FALSE))</f>
        <v/>
      </c>
      <c r="AH247" s="4" t="str">
        <f>IF($H247=0,"",VLOOKUP($G247,Data!$G$3:$BA$2935,27,FALSE))</f>
        <v/>
      </c>
      <c r="AI247" s="4" t="str">
        <f>IF($H247=0,"",VLOOKUP($G247,Data!$G$3:$BA$2935,28,FALSE))</f>
        <v/>
      </c>
      <c r="AJ247" s="4" t="str">
        <f>IF($H247=0,"",VLOOKUP($G247,Data!$G$3:$BA$2935,29,FALSE))</f>
        <v/>
      </c>
      <c r="AK247" s="4" t="str">
        <f>IF($H247=0,"",VLOOKUP($G247,Data!$G$3:$BA$2935,30,FALSE))</f>
        <v/>
      </c>
      <c r="AL247" s="4" t="str">
        <f>IF($H247=0,"",VLOOKUP($G247,Data!$G$3:$BA$2935,31,FALSE))</f>
        <v/>
      </c>
      <c r="AM247" s="4" t="str">
        <f>IF($H247=0,"",VLOOKUP($G247,Data!$G$3:$BA$2935,32,FALSE))</f>
        <v/>
      </c>
      <c r="AN247" s="4" t="str">
        <f>IF($H247=0,"",VLOOKUP($G247,Data!$G$3:$BA$2935,33,FALSE))</f>
        <v/>
      </c>
      <c r="AO247" s="4" t="str">
        <f>IF($H247=0,"",VLOOKUP($G247,Data!$G$3:$BA$2935,34,FALSE))</f>
        <v/>
      </c>
      <c r="AP247" s="4" t="str">
        <f>IF($H247=0,"",VLOOKUP($G247,Data!$G$3:$BA$2935,35,FALSE))</f>
        <v/>
      </c>
      <c r="AQ247" s="4" t="str">
        <f>IF($H247=0,"",VLOOKUP($G247,Data!$G$3:$BA$2935,36,FALSE))</f>
        <v/>
      </c>
      <c r="AR247" s="4" t="str">
        <f>IF($H247=0,"",VLOOKUP($G247,Data!$G$3:$BA$2935,37,FALSE))</f>
        <v/>
      </c>
      <c r="AS247" s="4" t="str">
        <f>IF($H247=0,"",VLOOKUP($G247,Data!$G$3:$BA$2935,38,FALSE))</f>
        <v/>
      </c>
      <c r="AT247" s="4" t="str">
        <f>IF($H247=0,"",VLOOKUP($G247,Data!$G$3:$BA$2935,39,FALSE))</f>
        <v/>
      </c>
    </row>
    <row r="248" spans="1:46" x14ac:dyDescent="0.3">
      <c r="A248" s="4">
        <f>PSSE!A257</f>
        <v>954182</v>
      </c>
      <c r="B248" s="4" t="str">
        <f>PSSE!B257</f>
        <v>ZAHUNG_H2</v>
      </c>
      <c r="C248" s="4">
        <f>PSSE!D257</f>
        <v>10.5</v>
      </c>
      <c r="D248" s="52">
        <f>PSSE!E257</f>
        <v>20</v>
      </c>
      <c r="E248" s="52" t="str">
        <f>PSSE!F257</f>
        <v>TD</v>
      </c>
      <c r="F248" s="52">
        <f>PSSE!G257</f>
        <v>1</v>
      </c>
      <c r="G248" s="52" t="str">
        <f t="shared" si="4"/>
        <v>AVR10.520TD1</v>
      </c>
      <c r="H248" s="52">
        <f>COUNTIF(Data!$G$3:$BA$2935,AVR!$G248)</f>
        <v>1</v>
      </c>
      <c r="I248" s="52" t="str">
        <f>IF($H248=0,"",VLOOKUP($G248,Data!$G$3:$BA$2935,2,FALSE))</f>
        <v>'ESST4B'</v>
      </c>
      <c r="J248" s="52">
        <f>PSSE!C257</f>
        <v>1</v>
      </c>
      <c r="K248" s="52">
        <f>IF($H248=0,"",VLOOKUP($G248,Data!$G$3:$BA$2935,4,FALSE))</f>
        <v>0</v>
      </c>
      <c r="L248" s="52">
        <f>IF($H248=0,"",VLOOKUP($G248,Data!$G$3:$BA$2935,5,FALSE))</f>
        <v>10.75</v>
      </c>
      <c r="M248" s="52">
        <f>IF($H248=0,"",VLOOKUP($G248,Data!$G$3:$BA$2935,6,FALSE))</f>
        <v>10.75</v>
      </c>
      <c r="N248" s="52">
        <f>IF($H248=0,"",VLOOKUP($G248,Data!$G$3:$BA$2935,7,FALSE))</f>
        <v>5</v>
      </c>
      <c r="O248" s="52">
        <f>IF($H248=0,"",VLOOKUP($G248,Data!$G$3:$BA$2935,8,FALSE))</f>
        <v>-0.87</v>
      </c>
      <c r="P248" s="52">
        <f>IF($H248=0,"",VLOOKUP($G248,Data!$G$3:$BA$2935,9,FALSE))</f>
        <v>0</v>
      </c>
      <c r="Q248" s="52">
        <f>IF($H248=0,"",VLOOKUP($G248,Data!$G$3:$BA$2935,10,FALSE))</f>
        <v>1</v>
      </c>
      <c r="R248" s="52">
        <f>IF($H248=0,"",VLOOKUP($G248,Data!$G$3:$BA$2935,11,FALSE))</f>
        <v>0</v>
      </c>
      <c r="S248" s="52">
        <f>IF($H248=0,"",VLOOKUP($G248,Data!$G$3:$BA$2935,12,FALSE))</f>
        <v>99</v>
      </c>
      <c r="T248" s="52">
        <f>IF($H248=0,"",VLOOKUP($G248,Data!$G$3:$BA$2935,13,FALSE))</f>
        <v>-99</v>
      </c>
      <c r="U248" s="52">
        <f>IF($H248=0,"",VLOOKUP($G248,Data!$G$3:$BA$2935,14,FALSE))</f>
        <v>0</v>
      </c>
      <c r="V248" s="52">
        <f>IF($H248=0,"",VLOOKUP($G248,Data!$G$3:$BA$2935,15,FALSE))</f>
        <v>9.3000000000000007</v>
      </c>
      <c r="W248" s="52">
        <f>IF($H248=0,"",VLOOKUP($G248,Data!$G$3:$BA$2935,16,FALSE))</f>
        <v>0</v>
      </c>
      <c r="X248" s="52">
        <f>IF($H248=0,"",VLOOKUP($G248,Data!$G$3:$BA$2935,17,FALSE))</f>
        <v>11.63</v>
      </c>
      <c r="Y248" s="52">
        <f>IF($H248=0,"",VLOOKUP($G248,Data!$G$3:$BA$2935,18,FALSE))</f>
        <v>0.113</v>
      </c>
      <c r="Z248" s="52">
        <f>IF($H248=0,"",VLOOKUP($G248,Data!$G$3:$BA$2935,19,FALSE))</f>
        <v>0.124</v>
      </c>
      <c r="AA248" s="52">
        <f>IF($H248=0,"",VLOOKUP($G248,Data!$G$3:$BA$2935,20,FALSE))</f>
        <v>0</v>
      </c>
      <c r="AB248" s="4" t="str">
        <f>IF($H248=0,"",VLOOKUP($G248,Data!$G$3:$BA$2935,21,FALSE))</f>
        <v>/</v>
      </c>
      <c r="AC248" s="4" t="str">
        <f>IF($H248=0,"",VLOOKUP($G248,Data!$G$3:$BA$2935,22,FALSE))</f>
        <v>/</v>
      </c>
      <c r="AD248" s="4" t="str">
        <f>IF($H248=0,"",VLOOKUP($G248,Data!$G$3:$BA$2935,23,FALSE))</f>
        <v/>
      </c>
      <c r="AE248" s="4" t="str">
        <f>IF($H248=0,"",VLOOKUP($G248,Data!$G$3:$BA$2935,24,FALSE))</f>
        <v/>
      </c>
      <c r="AF248" s="4" t="str">
        <f>IF($H248=0,"",VLOOKUP($G248,Data!$G$3:$BA$2935,25,FALSE))</f>
        <v/>
      </c>
      <c r="AG248" s="4" t="str">
        <f>IF($H248=0,"",VLOOKUP($G248,Data!$G$3:$BA$2935,26,FALSE))</f>
        <v/>
      </c>
      <c r="AH248" s="4" t="str">
        <f>IF($H248=0,"",VLOOKUP($G248,Data!$G$3:$BA$2935,27,FALSE))</f>
        <v/>
      </c>
      <c r="AI248" s="4" t="str">
        <f>IF($H248=0,"",VLOOKUP($G248,Data!$G$3:$BA$2935,28,FALSE))</f>
        <v/>
      </c>
      <c r="AJ248" s="4" t="str">
        <f>IF($H248=0,"",VLOOKUP($G248,Data!$G$3:$BA$2935,29,FALSE))</f>
        <v/>
      </c>
      <c r="AK248" s="4" t="str">
        <f>IF($H248=0,"",VLOOKUP($G248,Data!$G$3:$BA$2935,30,FALSE))</f>
        <v/>
      </c>
      <c r="AL248" s="4" t="str">
        <f>IF($H248=0,"",VLOOKUP($G248,Data!$G$3:$BA$2935,31,FALSE))</f>
        <v/>
      </c>
      <c r="AM248" s="4" t="str">
        <f>IF($H248=0,"",VLOOKUP($G248,Data!$G$3:$BA$2935,32,FALSE))</f>
        <v/>
      </c>
      <c r="AN248" s="4" t="str">
        <f>IF($H248=0,"",VLOOKUP($G248,Data!$G$3:$BA$2935,33,FALSE))</f>
        <v/>
      </c>
      <c r="AO248" s="4" t="str">
        <f>IF($H248=0,"",VLOOKUP($G248,Data!$G$3:$BA$2935,34,FALSE))</f>
        <v/>
      </c>
      <c r="AP248" s="4" t="str">
        <f>IF($H248=0,"",VLOOKUP($G248,Data!$G$3:$BA$2935,35,FALSE))</f>
        <v/>
      </c>
      <c r="AQ248" s="4" t="str">
        <f>IF($H248=0,"",VLOOKUP($G248,Data!$G$3:$BA$2935,36,FALSE))</f>
        <v/>
      </c>
      <c r="AR248" s="4" t="str">
        <f>IF($H248=0,"",VLOOKUP($G248,Data!$G$3:$BA$2935,37,FALSE))</f>
        <v/>
      </c>
      <c r="AS248" s="4" t="str">
        <f>IF($H248=0,"",VLOOKUP($G248,Data!$G$3:$BA$2935,38,FALSE))</f>
        <v/>
      </c>
      <c r="AT248" s="4" t="str">
        <f>IF($H248=0,"",VLOOKUP($G248,Data!$G$3:$BA$2935,39,FALSE))</f>
        <v/>
      </c>
    </row>
    <row r="249" spans="1:46" x14ac:dyDescent="0.3">
      <c r="A249" s="4">
        <f>PSSE!A258</f>
        <v>954191</v>
      </c>
      <c r="B249" s="4" t="str">
        <f>PSSE!B258</f>
        <v>SONGBUNG6_H1</v>
      </c>
      <c r="C249" s="4">
        <f>PSSE!D258</f>
        <v>10.5</v>
      </c>
      <c r="D249" s="52">
        <f>PSSE!E258</f>
        <v>20</v>
      </c>
      <c r="E249" s="52" t="str">
        <f>PSSE!F258</f>
        <v>TD</v>
      </c>
      <c r="F249" s="52">
        <f>PSSE!G258</f>
        <v>1</v>
      </c>
      <c r="G249" s="52" t="str">
        <f t="shared" si="4"/>
        <v>AVR10.520TD1</v>
      </c>
      <c r="H249" s="52">
        <f>COUNTIF(Data!$G$3:$BA$2935,AVR!$G249)</f>
        <v>1</v>
      </c>
      <c r="I249" s="52" t="str">
        <f>IF($H249=0,"",VLOOKUP($G249,Data!$G$3:$BA$2935,2,FALSE))</f>
        <v>'ESST4B'</v>
      </c>
      <c r="J249" s="52">
        <f>PSSE!C258</f>
        <v>1</v>
      </c>
      <c r="K249" s="52">
        <f>IF($H249=0,"",VLOOKUP($G249,Data!$G$3:$BA$2935,4,FALSE))</f>
        <v>0</v>
      </c>
      <c r="L249" s="52">
        <f>IF($H249=0,"",VLOOKUP($G249,Data!$G$3:$BA$2935,5,FALSE))</f>
        <v>10.75</v>
      </c>
      <c r="M249" s="52">
        <f>IF($H249=0,"",VLOOKUP($G249,Data!$G$3:$BA$2935,6,FALSE))</f>
        <v>10.75</v>
      </c>
      <c r="N249" s="52">
        <f>IF($H249=0,"",VLOOKUP($G249,Data!$G$3:$BA$2935,7,FALSE))</f>
        <v>5</v>
      </c>
      <c r="O249" s="52">
        <f>IF($H249=0,"",VLOOKUP($G249,Data!$G$3:$BA$2935,8,FALSE))</f>
        <v>-0.87</v>
      </c>
      <c r="P249" s="52">
        <f>IF($H249=0,"",VLOOKUP($G249,Data!$G$3:$BA$2935,9,FALSE))</f>
        <v>0</v>
      </c>
      <c r="Q249" s="52">
        <f>IF($H249=0,"",VLOOKUP($G249,Data!$G$3:$BA$2935,10,FALSE))</f>
        <v>1</v>
      </c>
      <c r="R249" s="52">
        <f>IF($H249=0,"",VLOOKUP($G249,Data!$G$3:$BA$2935,11,FALSE))</f>
        <v>0</v>
      </c>
      <c r="S249" s="52">
        <f>IF($H249=0,"",VLOOKUP($G249,Data!$G$3:$BA$2935,12,FALSE))</f>
        <v>99</v>
      </c>
      <c r="T249" s="52">
        <f>IF($H249=0,"",VLOOKUP($G249,Data!$G$3:$BA$2935,13,FALSE))</f>
        <v>-99</v>
      </c>
      <c r="U249" s="52">
        <f>IF($H249=0,"",VLOOKUP($G249,Data!$G$3:$BA$2935,14,FALSE))</f>
        <v>0</v>
      </c>
      <c r="V249" s="52">
        <f>IF($H249=0,"",VLOOKUP($G249,Data!$G$3:$BA$2935,15,FALSE))</f>
        <v>9.3000000000000007</v>
      </c>
      <c r="W249" s="52">
        <f>IF($H249=0,"",VLOOKUP($G249,Data!$G$3:$BA$2935,16,FALSE))</f>
        <v>0</v>
      </c>
      <c r="X249" s="52">
        <f>IF($H249=0,"",VLOOKUP($G249,Data!$G$3:$BA$2935,17,FALSE))</f>
        <v>11.63</v>
      </c>
      <c r="Y249" s="52">
        <f>IF($H249=0,"",VLOOKUP($G249,Data!$G$3:$BA$2935,18,FALSE))</f>
        <v>0.113</v>
      </c>
      <c r="Z249" s="52">
        <f>IF($H249=0,"",VLOOKUP($G249,Data!$G$3:$BA$2935,19,FALSE))</f>
        <v>0.124</v>
      </c>
      <c r="AA249" s="52">
        <f>IF($H249=0,"",VLOOKUP($G249,Data!$G$3:$BA$2935,20,FALSE))</f>
        <v>0</v>
      </c>
      <c r="AB249" s="4" t="str">
        <f>IF($H249=0,"",VLOOKUP($G249,Data!$G$3:$BA$2935,21,FALSE))</f>
        <v>/</v>
      </c>
      <c r="AC249" s="4" t="str">
        <f>IF($H249=0,"",VLOOKUP($G249,Data!$G$3:$BA$2935,22,FALSE))</f>
        <v>/</v>
      </c>
      <c r="AD249" s="4" t="str">
        <f>IF($H249=0,"",VLOOKUP($G249,Data!$G$3:$BA$2935,23,FALSE))</f>
        <v/>
      </c>
      <c r="AE249" s="4" t="str">
        <f>IF($H249=0,"",VLOOKUP($G249,Data!$G$3:$BA$2935,24,FALSE))</f>
        <v/>
      </c>
      <c r="AF249" s="4" t="str">
        <f>IF($H249=0,"",VLOOKUP($G249,Data!$G$3:$BA$2935,25,FALSE))</f>
        <v/>
      </c>
      <c r="AG249" s="4" t="str">
        <f>IF($H249=0,"",VLOOKUP($G249,Data!$G$3:$BA$2935,26,FALSE))</f>
        <v/>
      </c>
      <c r="AH249" s="4" t="str">
        <f>IF($H249=0,"",VLOOKUP($G249,Data!$G$3:$BA$2935,27,FALSE))</f>
        <v/>
      </c>
      <c r="AI249" s="4" t="str">
        <f>IF($H249=0,"",VLOOKUP($G249,Data!$G$3:$BA$2935,28,FALSE))</f>
        <v/>
      </c>
      <c r="AJ249" s="4" t="str">
        <f>IF($H249=0,"",VLOOKUP($G249,Data!$G$3:$BA$2935,29,FALSE))</f>
        <v/>
      </c>
      <c r="AK249" s="4" t="str">
        <f>IF($H249=0,"",VLOOKUP($G249,Data!$G$3:$BA$2935,30,FALSE))</f>
        <v/>
      </c>
      <c r="AL249" s="4" t="str">
        <f>IF($H249=0,"",VLOOKUP($G249,Data!$G$3:$BA$2935,31,FALSE))</f>
        <v/>
      </c>
      <c r="AM249" s="4" t="str">
        <f>IF($H249=0,"",VLOOKUP($G249,Data!$G$3:$BA$2935,32,FALSE))</f>
        <v/>
      </c>
      <c r="AN249" s="4" t="str">
        <f>IF($H249=0,"",VLOOKUP($G249,Data!$G$3:$BA$2935,33,FALSE))</f>
        <v/>
      </c>
      <c r="AO249" s="4" t="str">
        <f>IF($H249=0,"",VLOOKUP($G249,Data!$G$3:$BA$2935,34,FALSE))</f>
        <v/>
      </c>
      <c r="AP249" s="4" t="str">
        <f>IF($H249=0,"",VLOOKUP($G249,Data!$G$3:$BA$2935,35,FALSE))</f>
        <v/>
      </c>
      <c r="AQ249" s="4" t="str">
        <f>IF($H249=0,"",VLOOKUP($G249,Data!$G$3:$BA$2935,36,FALSE))</f>
        <v/>
      </c>
      <c r="AR249" s="4" t="str">
        <f>IF($H249=0,"",VLOOKUP($G249,Data!$G$3:$BA$2935,37,FALSE))</f>
        <v/>
      </c>
      <c r="AS249" s="4" t="str">
        <f>IF($H249=0,"",VLOOKUP($G249,Data!$G$3:$BA$2935,38,FALSE))</f>
        <v/>
      </c>
      <c r="AT249" s="4" t="str">
        <f>IF($H249=0,"",VLOOKUP($G249,Data!$G$3:$BA$2935,39,FALSE))</f>
        <v/>
      </c>
    </row>
    <row r="250" spans="1:46" x14ac:dyDescent="0.3">
      <c r="A250" s="4">
        <f>PSSE!A259</f>
        <v>954192</v>
      </c>
      <c r="B250" s="4" t="str">
        <f>PSSE!B259</f>
        <v>SONGBUNG6_H2</v>
      </c>
      <c r="C250" s="4">
        <f>PSSE!D259</f>
        <v>10.5</v>
      </c>
      <c r="D250" s="52">
        <f>PSSE!E259</f>
        <v>20</v>
      </c>
      <c r="E250" s="52" t="str">
        <f>PSSE!F259</f>
        <v>TD</v>
      </c>
      <c r="F250" s="52">
        <f>PSSE!G259</f>
        <v>1</v>
      </c>
      <c r="G250" s="52" t="str">
        <f t="shared" si="4"/>
        <v>AVR10.520TD1</v>
      </c>
      <c r="H250" s="52">
        <f>COUNTIF(Data!$G$3:$BA$2935,AVR!$G250)</f>
        <v>1</v>
      </c>
      <c r="I250" s="52" t="str">
        <f>IF($H250=0,"",VLOOKUP($G250,Data!$G$3:$BA$2935,2,FALSE))</f>
        <v>'ESST4B'</v>
      </c>
      <c r="J250" s="52">
        <f>PSSE!C259</f>
        <v>1</v>
      </c>
      <c r="K250" s="52">
        <f>IF($H250=0,"",VLOOKUP($G250,Data!$G$3:$BA$2935,4,FALSE))</f>
        <v>0</v>
      </c>
      <c r="L250" s="52">
        <f>IF($H250=0,"",VLOOKUP($G250,Data!$G$3:$BA$2935,5,FALSE))</f>
        <v>10.75</v>
      </c>
      <c r="M250" s="52">
        <f>IF($H250=0,"",VLOOKUP($G250,Data!$G$3:$BA$2935,6,FALSE))</f>
        <v>10.75</v>
      </c>
      <c r="N250" s="52">
        <f>IF($H250=0,"",VLOOKUP($G250,Data!$G$3:$BA$2935,7,FALSE))</f>
        <v>5</v>
      </c>
      <c r="O250" s="52">
        <f>IF($H250=0,"",VLOOKUP($G250,Data!$G$3:$BA$2935,8,FALSE))</f>
        <v>-0.87</v>
      </c>
      <c r="P250" s="52">
        <f>IF($H250=0,"",VLOOKUP($G250,Data!$G$3:$BA$2935,9,FALSE))</f>
        <v>0</v>
      </c>
      <c r="Q250" s="52">
        <f>IF($H250=0,"",VLOOKUP($G250,Data!$G$3:$BA$2935,10,FALSE))</f>
        <v>1</v>
      </c>
      <c r="R250" s="52">
        <f>IF($H250=0,"",VLOOKUP($G250,Data!$G$3:$BA$2935,11,FALSE))</f>
        <v>0</v>
      </c>
      <c r="S250" s="52">
        <f>IF($H250=0,"",VLOOKUP($G250,Data!$G$3:$BA$2935,12,FALSE))</f>
        <v>99</v>
      </c>
      <c r="T250" s="52">
        <f>IF($H250=0,"",VLOOKUP($G250,Data!$G$3:$BA$2935,13,FALSE))</f>
        <v>-99</v>
      </c>
      <c r="U250" s="52">
        <f>IF($H250=0,"",VLOOKUP($G250,Data!$G$3:$BA$2935,14,FALSE))</f>
        <v>0</v>
      </c>
      <c r="V250" s="52">
        <f>IF($H250=0,"",VLOOKUP($G250,Data!$G$3:$BA$2935,15,FALSE))</f>
        <v>9.3000000000000007</v>
      </c>
      <c r="W250" s="52">
        <f>IF($H250=0,"",VLOOKUP($G250,Data!$G$3:$BA$2935,16,FALSE))</f>
        <v>0</v>
      </c>
      <c r="X250" s="52">
        <f>IF($H250=0,"",VLOOKUP($G250,Data!$G$3:$BA$2935,17,FALSE))</f>
        <v>11.63</v>
      </c>
      <c r="Y250" s="52">
        <f>IF($H250=0,"",VLOOKUP($G250,Data!$G$3:$BA$2935,18,FALSE))</f>
        <v>0.113</v>
      </c>
      <c r="Z250" s="52">
        <f>IF($H250=0,"",VLOOKUP($G250,Data!$G$3:$BA$2935,19,FALSE))</f>
        <v>0.124</v>
      </c>
      <c r="AA250" s="52">
        <f>IF($H250=0,"",VLOOKUP($G250,Data!$G$3:$BA$2935,20,FALSE))</f>
        <v>0</v>
      </c>
      <c r="AB250" s="4" t="str">
        <f>IF($H250=0,"",VLOOKUP($G250,Data!$G$3:$BA$2935,21,FALSE))</f>
        <v>/</v>
      </c>
      <c r="AC250" s="4" t="str">
        <f>IF($H250=0,"",VLOOKUP($G250,Data!$G$3:$BA$2935,22,FALSE))</f>
        <v>/</v>
      </c>
      <c r="AD250" s="4" t="str">
        <f>IF($H250=0,"",VLOOKUP($G250,Data!$G$3:$BA$2935,23,FALSE))</f>
        <v/>
      </c>
      <c r="AE250" s="4" t="str">
        <f>IF($H250=0,"",VLOOKUP($G250,Data!$G$3:$BA$2935,24,FALSE))</f>
        <v/>
      </c>
      <c r="AF250" s="4" t="str">
        <f>IF($H250=0,"",VLOOKUP($G250,Data!$G$3:$BA$2935,25,FALSE))</f>
        <v/>
      </c>
      <c r="AG250" s="4" t="str">
        <f>IF($H250=0,"",VLOOKUP($G250,Data!$G$3:$BA$2935,26,FALSE))</f>
        <v/>
      </c>
      <c r="AH250" s="4" t="str">
        <f>IF($H250=0,"",VLOOKUP($G250,Data!$G$3:$BA$2935,27,FALSE))</f>
        <v/>
      </c>
      <c r="AI250" s="4" t="str">
        <f>IF($H250=0,"",VLOOKUP($G250,Data!$G$3:$BA$2935,28,FALSE))</f>
        <v/>
      </c>
      <c r="AJ250" s="4" t="str">
        <f>IF($H250=0,"",VLOOKUP($G250,Data!$G$3:$BA$2935,29,FALSE))</f>
        <v/>
      </c>
      <c r="AK250" s="4" t="str">
        <f>IF($H250=0,"",VLOOKUP($G250,Data!$G$3:$BA$2935,30,FALSE))</f>
        <v/>
      </c>
      <c r="AL250" s="4" t="str">
        <f>IF($H250=0,"",VLOOKUP($G250,Data!$G$3:$BA$2935,31,FALSE))</f>
        <v/>
      </c>
      <c r="AM250" s="4" t="str">
        <f>IF($H250=0,"",VLOOKUP($G250,Data!$G$3:$BA$2935,32,FALSE))</f>
        <v/>
      </c>
      <c r="AN250" s="4" t="str">
        <f>IF($H250=0,"",VLOOKUP($G250,Data!$G$3:$BA$2935,33,FALSE))</f>
        <v/>
      </c>
      <c r="AO250" s="4" t="str">
        <f>IF($H250=0,"",VLOOKUP($G250,Data!$G$3:$BA$2935,34,FALSE))</f>
        <v/>
      </c>
      <c r="AP250" s="4" t="str">
        <f>IF($H250=0,"",VLOOKUP($G250,Data!$G$3:$BA$2935,35,FALSE))</f>
        <v/>
      </c>
      <c r="AQ250" s="4" t="str">
        <f>IF($H250=0,"",VLOOKUP($G250,Data!$G$3:$BA$2935,36,FALSE))</f>
        <v/>
      </c>
      <c r="AR250" s="4" t="str">
        <f>IF($H250=0,"",VLOOKUP($G250,Data!$G$3:$BA$2935,37,FALSE))</f>
        <v/>
      </c>
      <c r="AS250" s="4" t="str">
        <f>IF($H250=0,"",VLOOKUP($G250,Data!$G$3:$BA$2935,38,FALSE))</f>
        <v/>
      </c>
      <c r="AT250" s="4" t="str">
        <f>IF($H250=0,"",VLOOKUP($G250,Data!$G$3:$BA$2935,39,FALSE))</f>
        <v/>
      </c>
    </row>
    <row r="251" spans="1:46" x14ac:dyDescent="0.3">
      <c r="A251" s="4">
        <f>PSSE!A260</f>
        <v>954201</v>
      </c>
      <c r="B251" s="4" t="str">
        <f>PSSE!B260</f>
        <v>DAKMI32_H1</v>
      </c>
      <c r="C251" s="4">
        <f>PSSE!D260</f>
        <v>10.5</v>
      </c>
      <c r="D251" s="52">
        <f>PSSE!E260</f>
        <v>49</v>
      </c>
      <c r="E251" s="52" t="str">
        <f>PSSE!F260</f>
        <v>TD</v>
      </c>
      <c r="F251" s="52">
        <f>PSSE!G260</f>
        <v>1</v>
      </c>
      <c r="G251" s="52" t="str">
        <f t="shared" si="4"/>
        <v>AVR10.549TD1</v>
      </c>
      <c r="H251" s="52">
        <f>COUNTIF(Data!$G$3:$BA$2935,AVR!$G251)</f>
        <v>1</v>
      </c>
      <c r="I251" s="52" t="str">
        <f>IF($H251=0,"",VLOOKUP($G251,Data!$G$3:$BA$2935,2,FALSE))</f>
        <v>'ESST4B'</v>
      </c>
      <c r="J251" s="52">
        <f>PSSE!C260</f>
        <v>1</v>
      </c>
      <c r="K251" s="52">
        <f>IF($H251=0,"",VLOOKUP($G251,Data!$G$3:$BA$2935,4,FALSE))</f>
        <v>0</v>
      </c>
      <c r="L251" s="52">
        <f>IF($H251=0,"",VLOOKUP($G251,Data!$G$3:$BA$2935,5,FALSE))</f>
        <v>10.75</v>
      </c>
      <c r="M251" s="52">
        <f>IF($H251=0,"",VLOOKUP($G251,Data!$G$3:$BA$2935,6,FALSE))</f>
        <v>10.75</v>
      </c>
      <c r="N251" s="52">
        <f>IF($H251=0,"",VLOOKUP($G251,Data!$G$3:$BA$2935,7,FALSE))</f>
        <v>5</v>
      </c>
      <c r="O251" s="52">
        <f>IF($H251=0,"",VLOOKUP($G251,Data!$G$3:$BA$2935,8,FALSE))</f>
        <v>-0.87</v>
      </c>
      <c r="P251" s="52">
        <f>IF($H251=0,"",VLOOKUP($G251,Data!$G$3:$BA$2935,9,FALSE))</f>
        <v>0</v>
      </c>
      <c r="Q251" s="52">
        <f>IF($H251=0,"",VLOOKUP($G251,Data!$G$3:$BA$2935,10,FALSE))</f>
        <v>1</v>
      </c>
      <c r="R251" s="52">
        <f>IF($H251=0,"",VLOOKUP($G251,Data!$G$3:$BA$2935,11,FALSE))</f>
        <v>0</v>
      </c>
      <c r="S251" s="52">
        <f>IF($H251=0,"",VLOOKUP($G251,Data!$G$3:$BA$2935,12,FALSE))</f>
        <v>99</v>
      </c>
      <c r="T251" s="52">
        <f>IF($H251=0,"",VLOOKUP($G251,Data!$G$3:$BA$2935,13,FALSE))</f>
        <v>-99</v>
      </c>
      <c r="U251" s="52">
        <f>IF($H251=0,"",VLOOKUP($G251,Data!$G$3:$BA$2935,14,FALSE))</f>
        <v>0</v>
      </c>
      <c r="V251" s="52">
        <f>IF($H251=0,"",VLOOKUP($G251,Data!$G$3:$BA$2935,15,FALSE))</f>
        <v>9.3000000000000007</v>
      </c>
      <c r="W251" s="52">
        <f>IF($H251=0,"",VLOOKUP($G251,Data!$G$3:$BA$2935,16,FALSE))</f>
        <v>0</v>
      </c>
      <c r="X251" s="52">
        <f>IF($H251=0,"",VLOOKUP($G251,Data!$G$3:$BA$2935,17,FALSE))</f>
        <v>11.63</v>
      </c>
      <c r="Y251" s="52">
        <f>IF($H251=0,"",VLOOKUP($G251,Data!$G$3:$BA$2935,18,FALSE))</f>
        <v>0.113</v>
      </c>
      <c r="Z251" s="52">
        <f>IF($H251=0,"",VLOOKUP($G251,Data!$G$3:$BA$2935,19,FALSE))</f>
        <v>0.124</v>
      </c>
      <c r="AA251" s="52">
        <f>IF($H251=0,"",VLOOKUP($G251,Data!$G$3:$BA$2935,20,FALSE))</f>
        <v>0</v>
      </c>
      <c r="AB251" s="4" t="str">
        <f>IF($H251=0,"",VLOOKUP($G251,Data!$G$3:$BA$2935,21,FALSE))</f>
        <v>/</v>
      </c>
      <c r="AC251" s="4" t="str">
        <f>IF($H251=0,"",VLOOKUP($G251,Data!$G$3:$BA$2935,22,FALSE))</f>
        <v>/</v>
      </c>
      <c r="AD251" s="4" t="str">
        <f>IF($H251=0,"",VLOOKUP($G251,Data!$G$3:$BA$2935,23,FALSE))</f>
        <v/>
      </c>
      <c r="AE251" s="4" t="str">
        <f>IF($H251=0,"",VLOOKUP($G251,Data!$G$3:$BA$2935,24,FALSE))</f>
        <v/>
      </c>
      <c r="AF251" s="4" t="str">
        <f>IF($H251=0,"",VLOOKUP($G251,Data!$G$3:$BA$2935,25,FALSE))</f>
        <v/>
      </c>
      <c r="AG251" s="4" t="str">
        <f>IF($H251=0,"",VLOOKUP($G251,Data!$G$3:$BA$2935,26,FALSE))</f>
        <v/>
      </c>
      <c r="AH251" s="4" t="str">
        <f>IF($H251=0,"",VLOOKUP($G251,Data!$G$3:$BA$2935,27,FALSE))</f>
        <v/>
      </c>
      <c r="AI251" s="4" t="str">
        <f>IF($H251=0,"",VLOOKUP($G251,Data!$G$3:$BA$2935,28,FALSE))</f>
        <v/>
      </c>
      <c r="AJ251" s="4" t="str">
        <f>IF($H251=0,"",VLOOKUP($G251,Data!$G$3:$BA$2935,29,FALSE))</f>
        <v/>
      </c>
      <c r="AK251" s="4" t="str">
        <f>IF($H251=0,"",VLOOKUP($G251,Data!$G$3:$BA$2935,30,FALSE))</f>
        <v/>
      </c>
      <c r="AL251" s="4" t="str">
        <f>IF($H251=0,"",VLOOKUP($G251,Data!$G$3:$BA$2935,31,FALSE))</f>
        <v/>
      </c>
      <c r="AM251" s="4" t="str">
        <f>IF($H251=0,"",VLOOKUP($G251,Data!$G$3:$BA$2935,32,FALSE))</f>
        <v/>
      </c>
      <c r="AN251" s="4" t="str">
        <f>IF($H251=0,"",VLOOKUP($G251,Data!$G$3:$BA$2935,33,FALSE))</f>
        <v/>
      </c>
      <c r="AO251" s="4" t="str">
        <f>IF($H251=0,"",VLOOKUP($G251,Data!$G$3:$BA$2935,34,FALSE))</f>
        <v/>
      </c>
      <c r="AP251" s="4" t="str">
        <f>IF($H251=0,"",VLOOKUP($G251,Data!$G$3:$BA$2935,35,FALSE))</f>
        <v/>
      </c>
      <c r="AQ251" s="4" t="str">
        <f>IF($H251=0,"",VLOOKUP($G251,Data!$G$3:$BA$2935,36,FALSE))</f>
        <v/>
      </c>
      <c r="AR251" s="4" t="str">
        <f>IF($H251=0,"",VLOOKUP($G251,Data!$G$3:$BA$2935,37,FALSE))</f>
        <v/>
      </c>
      <c r="AS251" s="4" t="str">
        <f>IF($H251=0,"",VLOOKUP($G251,Data!$G$3:$BA$2935,38,FALSE))</f>
        <v/>
      </c>
      <c r="AT251" s="4" t="str">
        <f>IF($H251=0,"",VLOOKUP($G251,Data!$G$3:$BA$2935,39,FALSE))</f>
        <v/>
      </c>
    </row>
    <row r="252" spans="1:46" x14ac:dyDescent="0.3">
      <c r="A252" s="4">
        <f>PSSE!A261</f>
        <v>954211</v>
      </c>
      <c r="B252" s="4" t="str">
        <f>PSSE!B261</f>
        <v>DAKM22_H1</v>
      </c>
      <c r="C252" s="4">
        <f>PSSE!D261</f>
        <v>13.8</v>
      </c>
      <c r="D252" s="52">
        <f>PSSE!E261</f>
        <v>105</v>
      </c>
      <c r="E252" s="52" t="str">
        <f>PSSE!F261</f>
        <v>TD</v>
      </c>
      <c r="F252" s="52">
        <f>PSSE!G261</f>
        <v>1</v>
      </c>
      <c r="G252" s="52" t="str">
        <f t="shared" si="4"/>
        <v>AVR13.8105TD1</v>
      </c>
      <c r="H252" s="52">
        <f>COUNTIF(Data!$G$3:$BA$2935,AVR!$G252)</f>
        <v>1</v>
      </c>
      <c r="I252" s="52" t="str">
        <f>IF($H252=0,"",VLOOKUP($G252,Data!$G$3:$BA$2935,2,FALSE))</f>
        <v>'EXAC4'</v>
      </c>
      <c r="J252" s="52">
        <f>PSSE!C261</f>
        <v>1</v>
      </c>
      <c r="K252" s="52">
        <f>IF($H252=0,"",VLOOKUP($G252,Data!$G$3:$BA$2935,4,FALSE))</f>
        <v>0</v>
      </c>
      <c r="L252" s="52">
        <f>IF($H252=0,"",VLOOKUP($G252,Data!$G$3:$BA$2935,5,FALSE))</f>
        <v>0.2</v>
      </c>
      <c r="M252" s="52">
        <f>IF($H252=0,"",VLOOKUP($G252,Data!$G$3:$BA$2935,6,FALSE))</f>
        <v>-0.19900000000000001</v>
      </c>
      <c r="N252" s="52">
        <f>IF($H252=0,"",VLOOKUP($G252,Data!$G$3:$BA$2935,7,FALSE))</f>
        <v>0</v>
      </c>
      <c r="O252" s="52">
        <f>IF($H252=0,"",VLOOKUP($G252,Data!$G$3:$BA$2935,8,FALSE))</f>
        <v>5</v>
      </c>
      <c r="P252" s="52">
        <f>IF($H252=0,"",VLOOKUP($G252,Data!$G$3:$BA$2935,9,FALSE))</f>
        <v>250</v>
      </c>
      <c r="Q252" s="52">
        <f>IF($H252=0,"",VLOOKUP($G252,Data!$G$3:$BA$2935,10,FALSE))</f>
        <v>0.05</v>
      </c>
      <c r="R252" s="52">
        <f>IF($H252=0,"",VLOOKUP($G252,Data!$G$3:$BA$2935,11,FALSE))</f>
        <v>5.64</v>
      </c>
      <c r="S252" s="52">
        <f>IF($H252=0,"",VLOOKUP($G252,Data!$G$3:$BA$2935,12,FALSE))</f>
        <v>0</v>
      </c>
      <c r="T252" s="52">
        <f>IF($H252=0,"",VLOOKUP($G252,Data!$G$3:$BA$2935,13,FALSE))</f>
        <v>0</v>
      </c>
      <c r="U252" s="52" t="str">
        <f>IF($H252=0,"",VLOOKUP($G252,Data!$G$3:$BA$2935,14,FALSE))</f>
        <v>/</v>
      </c>
      <c r="V252" s="52" t="str">
        <f>IF($H252=0,"",VLOOKUP($G252,Data!$G$3:$BA$2935,15,FALSE))</f>
        <v>/</v>
      </c>
      <c r="W252" s="52" t="str">
        <f>IF($H252=0,"",VLOOKUP($G252,Data!$G$3:$BA$2935,16,FALSE))</f>
        <v/>
      </c>
      <c r="X252" s="52" t="str">
        <f>IF($H252=0,"",VLOOKUP($G252,Data!$G$3:$BA$2935,17,FALSE))</f>
        <v/>
      </c>
      <c r="Y252" s="52" t="str">
        <f>IF($H252=0,"",VLOOKUP($G252,Data!$G$3:$BA$2935,18,FALSE))</f>
        <v/>
      </c>
      <c r="Z252" s="52" t="str">
        <f>IF($H252=0,"",VLOOKUP($G252,Data!$G$3:$BA$2935,19,FALSE))</f>
        <v/>
      </c>
      <c r="AA252" s="52" t="str">
        <f>IF($H252=0,"",VLOOKUP($G252,Data!$G$3:$BA$2935,20,FALSE))</f>
        <v/>
      </c>
      <c r="AB252" s="4" t="str">
        <f>IF($H252=0,"",VLOOKUP($G252,Data!$G$3:$BA$2935,21,FALSE))</f>
        <v/>
      </c>
      <c r="AC252" s="4" t="str">
        <f>IF($H252=0,"",VLOOKUP($G252,Data!$G$3:$BA$2935,22,FALSE))</f>
        <v/>
      </c>
      <c r="AD252" s="4" t="str">
        <f>IF($H252=0,"",VLOOKUP($G252,Data!$G$3:$BA$2935,23,FALSE))</f>
        <v/>
      </c>
      <c r="AE252" s="4" t="str">
        <f>IF($H252=0,"",VLOOKUP($G252,Data!$G$3:$BA$2935,24,FALSE))</f>
        <v/>
      </c>
      <c r="AF252" s="4" t="str">
        <f>IF($H252=0,"",VLOOKUP($G252,Data!$G$3:$BA$2935,25,FALSE))</f>
        <v/>
      </c>
      <c r="AG252" s="4" t="str">
        <f>IF($H252=0,"",VLOOKUP($G252,Data!$G$3:$BA$2935,26,FALSE))</f>
        <v/>
      </c>
      <c r="AH252" s="4" t="str">
        <f>IF($H252=0,"",VLOOKUP($G252,Data!$G$3:$BA$2935,27,FALSE))</f>
        <v/>
      </c>
      <c r="AI252" s="4" t="str">
        <f>IF($H252=0,"",VLOOKUP($G252,Data!$G$3:$BA$2935,28,FALSE))</f>
        <v/>
      </c>
      <c r="AJ252" s="4" t="str">
        <f>IF($H252=0,"",VLOOKUP($G252,Data!$G$3:$BA$2935,29,FALSE))</f>
        <v/>
      </c>
      <c r="AK252" s="4" t="str">
        <f>IF($H252=0,"",VLOOKUP($G252,Data!$G$3:$BA$2935,30,FALSE))</f>
        <v/>
      </c>
      <c r="AL252" s="4" t="str">
        <f>IF($H252=0,"",VLOOKUP($G252,Data!$G$3:$BA$2935,31,FALSE))</f>
        <v/>
      </c>
      <c r="AM252" s="4" t="str">
        <f>IF($H252=0,"",VLOOKUP($G252,Data!$G$3:$BA$2935,32,FALSE))</f>
        <v/>
      </c>
      <c r="AN252" s="4" t="str">
        <f>IF($H252=0,"",VLOOKUP($G252,Data!$G$3:$BA$2935,33,FALSE))</f>
        <v/>
      </c>
      <c r="AO252" s="4" t="str">
        <f>IF($H252=0,"",VLOOKUP($G252,Data!$G$3:$BA$2935,34,FALSE))</f>
        <v/>
      </c>
      <c r="AP252" s="4" t="str">
        <f>IF($H252=0,"",VLOOKUP($G252,Data!$G$3:$BA$2935,35,FALSE))</f>
        <v/>
      </c>
      <c r="AQ252" s="4" t="str">
        <f>IF($H252=0,"",VLOOKUP($G252,Data!$G$3:$BA$2935,36,FALSE))</f>
        <v/>
      </c>
      <c r="AR252" s="4" t="str">
        <f>IF($H252=0,"",VLOOKUP($G252,Data!$G$3:$BA$2935,37,FALSE))</f>
        <v/>
      </c>
      <c r="AS252" s="4" t="str">
        <f>IF($H252=0,"",VLOOKUP($G252,Data!$G$3:$BA$2935,38,FALSE))</f>
        <v/>
      </c>
      <c r="AT252" s="4" t="str">
        <f>IF($H252=0,"",VLOOKUP($G252,Data!$G$3:$BA$2935,39,FALSE))</f>
        <v/>
      </c>
    </row>
    <row r="253" spans="1:46" x14ac:dyDescent="0.3">
      <c r="A253" s="4">
        <f>PSSE!A262</f>
        <v>955011</v>
      </c>
      <c r="B253" s="4" t="str">
        <f>PSSE!B262</f>
        <v>LOCDAUDUQ_S1</v>
      </c>
      <c r="C253" s="4">
        <f>PSSE!D262</f>
        <v>10.5</v>
      </c>
      <c r="D253" s="52">
        <f>PSSE!E262</f>
        <v>120</v>
      </c>
      <c r="E253" s="52" t="str">
        <f>PSSE!F262</f>
        <v>ND</v>
      </c>
      <c r="F253" s="52">
        <f>PSSE!G262</f>
        <v>1</v>
      </c>
      <c r="G253" s="52" t="str">
        <f t="shared" si="4"/>
        <v>AVR10.5120ND1</v>
      </c>
      <c r="H253" s="52">
        <f>COUNTIF(Data!$G$3:$BA$2935,AVR!$G253)</f>
        <v>1</v>
      </c>
      <c r="I253" s="52" t="str">
        <f>IF($H253=0,"",VLOOKUP($G253,Data!$G$3:$BA$2935,2,FALSE))</f>
        <v>'ESST4B'</v>
      </c>
      <c r="J253" s="52">
        <f>PSSE!C262</f>
        <v>1</v>
      </c>
      <c r="K253" s="52">
        <f>IF($H253=0,"",VLOOKUP($G253,Data!$G$3:$BA$2935,4,FALSE))</f>
        <v>0</v>
      </c>
      <c r="L253" s="52">
        <f>IF($H253=0,"",VLOOKUP($G253,Data!$G$3:$BA$2935,5,FALSE))</f>
        <v>10.75</v>
      </c>
      <c r="M253" s="52">
        <f>IF($H253=0,"",VLOOKUP($G253,Data!$G$3:$BA$2935,6,FALSE))</f>
        <v>10.75</v>
      </c>
      <c r="N253" s="52">
        <f>IF($H253=0,"",VLOOKUP($G253,Data!$G$3:$BA$2935,7,FALSE))</f>
        <v>5</v>
      </c>
      <c r="O253" s="52">
        <f>IF($H253=0,"",VLOOKUP($G253,Data!$G$3:$BA$2935,8,FALSE))</f>
        <v>-0.87</v>
      </c>
      <c r="P253" s="52">
        <f>IF($H253=0,"",VLOOKUP($G253,Data!$G$3:$BA$2935,9,FALSE))</f>
        <v>0</v>
      </c>
      <c r="Q253" s="52">
        <f>IF($H253=0,"",VLOOKUP($G253,Data!$G$3:$BA$2935,10,FALSE))</f>
        <v>1</v>
      </c>
      <c r="R253" s="52">
        <f>IF($H253=0,"",VLOOKUP($G253,Data!$G$3:$BA$2935,11,FALSE))</f>
        <v>0</v>
      </c>
      <c r="S253" s="52">
        <f>IF($H253=0,"",VLOOKUP($G253,Data!$G$3:$BA$2935,12,FALSE))</f>
        <v>99</v>
      </c>
      <c r="T253" s="52">
        <f>IF($H253=0,"",VLOOKUP($G253,Data!$G$3:$BA$2935,13,FALSE))</f>
        <v>-99</v>
      </c>
      <c r="U253" s="52">
        <f>IF($H253=0,"",VLOOKUP($G253,Data!$G$3:$BA$2935,14,FALSE))</f>
        <v>0</v>
      </c>
      <c r="V253" s="52">
        <f>IF($H253=0,"",VLOOKUP($G253,Data!$G$3:$BA$2935,15,FALSE))</f>
        <v>9.3000000000000007</v>
      </c>
      <c r="W253" s="52">
        <f>IF($H253=0,"",VLOOKUP($G253,Data!$G$3:$BA$2935,16,FALSE))</f>
        <v>0</v>
      </c>
      <c r="X253" s="52">
        <f>IF($H253=0,"",VLOOKUP($G253,Data!$G$3:$BA$2935,17,FALSE))</f>
        <v>11.63</v>
      </c>
      <c r="Y253" s="52">
        <f>IF($H253=0,"",VLOOKUP($G253,Data!$G$3:$BA$2935,18,FALSE))</f>
        <v>0.113</v>
      </c>
      <c r="Z253" s="52">
        <f>IF($H253=0,"",VLOOKUP($G253,Data!$G$3:$BA$2935,19,FALSE))</f>
        <v>0.124</v>
      </c>
      <c r="AA253" s="52">
        <f>IF($H253=0,"",VLOOKUP($G253,Data!$G$3:$BA$2935,20,FALSE))</f>
        <v>0</v>
      </c>
      <c r="AB253" s="4" t="str">
        <f>IF($H253=0,"",VLOOKUP($G253,Data!$G$3:$BA$2935,21,FALSE))</f>
        <v>/</v>
      </c>
      <c r="AC253" s="4" t="str">
        <f>IF($H253=0,"",VLOOKUP($G253,Data!$G$3:$BA$2935,22,FALSE))</f>
        <v>/</v>
      </c>
      <c r="AD253" s="4" t="str">
        <f>IF($H253=0,"",VLOOKUP($G253,Data!$G$3:$BA$2935,23,FALSE))</f>
        <v/>
      </c>
      <c r="AE253" s="4" t="str">
        <f>IF($H253=0,"",VLOOKUP($G253,Data!$G$3:$BA$2935,24,FALSE))</f>
        <v/>
      </c>
      <c r="AF253" s="4" t="str">
        <f>IF($H253=0,"",VLOOKUP($G253,Data!$G$3:$BA$2935,25,FALSE))</f>
        <v/>
      </c>
      <c r="AG253" s="4" t="str">
        <f>IF($H253=0,"",VLOOKUP($G253,Data!$G$3:$BA$2935,26,FALSE))</f>
        <v/>
      </c>
      <c r="AH253" s="4" t="str">
        <f>IF($H253=0,"",VLOOKUP($G253,Data!$G$3:$BA$2935,27,FALSE))</f>
        <v/>
      </c>
      <c r="AI253" s="4" t="str">
        <f>IF($H253=0,"",VLOOKUP($G253,Data!$G$3:$BA$2935,28,FALSE))</f>
        <v/>
      </c>
      <c r="AJ253" s="4" t="str">
        <f>IF($H253=0,"",VLOOKUP($G253,Data!$G$3:$BA$2935,29,FALSE))</f>
        <v/>
      </c>
      <c r="AK253" s="4" t="str">
        <f>IF($H253=0,"",VLOOKUP($G253,Data!$G$3:$BA$2935,30,FALSE))</f>
        <v/>
      </c>
      <c r="AL253" s="4" t="str">
        <f>IF($H253=0,"",VLOOKUP($G253,Data!$G$3:$BA$2935,31,FALSE))</f>
        <v/>
      </c>
      <c r="AM253" s="4" t="str">
        <f>IF($H253=0,"",VLOOKUP($G253,Data!$G$3:$BA$2935,32,FALSE))</f>
        <v/>
      </c>
      <c r="AN253" s="4" t="str">
        <f>IF($H253=0,"",VLOOKUP($G253,Data!$G$3:$BA$2935,33,FALSE))</f>
        <v/>
      </c>
      <c r="AO253" s="4" t="str">
        <f>IF($H253=0,"",VLOOKUP($G253,Data!$G$3:$BA$2935,34,FALSE))</f>
        <v/>
      </c>
      <c r="AP253" s="4" t="str">
        <f>IF($H253=0,"",VLOOKUP($G253,Data!$G$3:$BA$2935,35,FALSE))</f>
        <v/>
      </c>
      <c r="AQ253" s="4" t="str">
        <f>IF($H253=0,"",VLOOKUP($G253,Data!$G$3:$BA$2935,36,FALSE))</f>
        <v/>
      </c>
      <c r="AR253" s="4" t="str">
        <f>IF($H253=0,"",VLOOKUP($G253,Data!$G$3:$BA$2935,37,FALSE))</f>
        <v/>
      </c>
      <c r="AS253" s="4" t="str">
        <f>IF($H253=0,"",VLOOKUP($G253,Data!$G$3:$BA$2935,38,FALSE))</f>
        <v/>
      </c>
      <c r="AT253" s="4" t="str">
        <f>IF($H253=0,"",VLOOKUP($G253,Data!$G$3:$BA$2935,39,FALSE))</f>
        <v/>
      </c>
    </row>
    <row r="254" spans="1:46" x14ac:dyDescent="0.3">
      <c r="A254" s="4">
        <f>PSSE!A263</f>
        <v>955021</v>
      </c>
      <c r="B254" s="4" t="str">
        <f>PSSE!B263</f>
        <v>DAKRINH_H1</v>
      </c>
      <c r="C254" s="4">
        <f>PSSE!D263</f>
        <v>13.8</v>
      </c>
      <c r="D254" s="52">
        <f>PSSE!E263</f>
        <v>130</v>
      </c>
      <c r="E254" s="52" t="str">
        <f>PSSE!F263</f>
        <v>TD</v>
      </c>
      <c r="F254" s="52">
        <f>PSSE!G263</f>
        <v>1</v>
      </c>
      <c r="G254" s="52" t="str">
        <f t="shared" si="4"/>
        <v>AVR13.8130TD1</v>
      </c>
      <c r="H254" s="52">
        <f>COUNTIF(Data!$G$3:$BA$2935,AVR!$G254)</f>
        <v>1</v>
      </c>
      <c r="I254" s="52" t="str">
        <f>IF($H254=0,"",VLOOKUP($G254,Data!$G$3:$BA$2935,2,FALSE))</f>
        <v>'ESST4B'</v>
      </c>
      <c r="J254" s="52">
        <f>PSSE!C263</f>
        <v>1</v>
      </c>
      <c r="K254" s="52">
        <f>IF($H254=0,"",VLOOKUP($G254,Data!$G$3:$BA$2935,4,FALSE))</f>
        <v>0</v>
      </c>
      <c r="L254" s="52">
        <f>IF($H254=0,"",VLOOKUP($G254,Data!$G$3:$BA$2935,5,FALSE))</f>
        <v>10.75</v>
      </c>
      <c r="M254" s="52">
        <f>IF($H254=0,"",VLOOKUP($G254,Data!$G$3:$BA$2935,6,FALSE))</f>
        <v>10.75</v>
      </c>
      <c r="N254" s="52">
        <f>IF($H254=0,"",VLOOKUP($G254,Data!$G$3:$BA$2935,7,FALSE))</f>
        <v>5</v>
      </c>
      <c r="O254" s="52">
        <f>IF($H254=0,"",VLOOKUP($G254,Data!$G$3:$BA$2935,8,FALSE))</f>
        <v>-0.87</v>
      </c>
      <c r="P254" s="52">
        <f>IF($H254=0,"",VLOOKUP($G254,Data!$G$3:$BA$2935,9,FALSE))</f>
        <v>0</v>
      </c>
      <c r="Q254" s="52">
        <f>IF($H254=0,"",VLOOKUP($G254,Data!$G$3:$BA$2935,10,FALSE))</f>
        <v>1</v>
      </c>
      <c r="R254" s="52">
        <f>IF($H254=0,"",VLOOKUP($G254,Data!$G$3:$BA$2935,11,FALSE))</f>
        <v>0</v>
      </c>
      <c r="S254" s="52">
        <f>IF($H254=0,"",VLOOKUP($G254,Data!$G$3:$BA$2935,12,FALSE))</f>
        <v>99</v>
      </c>
      <c r="T254" s="52">
        <f>IF($H254=0,"",VLOOKUP($G254,Data!$G$3:$BA$2935,13,FALSE))</f>
        <v>-99</v>
      </c>
      <c r="U254" s="52">
        <f>IF($H254=0,"",VLOOKUP($G254,Data!$G$3:$BA$2935,14,FALSE))</f>
        <v>0</v>
      </c>
      <c r="V254" s="52">
        <f>IF($H254=0,"",VLOOKUP($G254,Data!$G$3:$BA$2935,15,FALSE))</f>
        <v>9.3000000000000007</v>
      </c>
      <c r="W254" s="52">
        <f>IF($H254=0,"",VLOOKUP($G254,Data!$G$3:$BA$2935,16,FALSE))</f>
        <v>0</v>
      </c>
      <c r="X254" s="52">
        <f>IF($H254=0,"",VLOOKUP($G254,Data!$G$3:$BA$2935,17,FALSE))</f>
        <v>11.63</v>
      </c>
      <c r="Y254" s="52">
        <f>IF($H254=0,"",VLOOKUP($G254,Data!$G$3:$BA$2935,18,FALSE))</f>
        <v>0.113</v>
      </c>
      <c r="Z254" s="52">
        <f>IF($H254=0,"",VLOOKUP($G254,Data!$G$3:$BA$2935,19,FALSE))</f>
        <v>0.124</v>
      </c>
      <c r="AA254" s="52">
        <f>IF($H254=0,"",VLOOKUP($G254,Data!$G$3:$BA$2935,20,FALSE))</f>
        <v>0</v>
      </c>
      <c r="AB254" s="4" t="str">
        <f>IF($H254=0,"",VLOOKUP($G254,Data!$G$3:$BA$2935,21,FALSE))</f>
        <v>/</v>
      </c>
      <c r="AC254" s="4" t="str">
        <f>IF($H254=0,"",VLOOKUP($G254,Data!$G$3:$BA$2935,22,FALSE))</f>
        <v>/</v>
      </c>
      <c r="AD254" s="4" t="str">
        <f>IF($H254=0,"",VLOOKUP($G254,Data!$G$3:$BA$2935,23,FALSE))</f>
        <v/>
      </c>
      <c r="AE254" s="4" t="str">
        <f>IF($H254=0,"",VLOOKUP($G254,Data!$G$3:$BA$2935,24,FALSE))</f>
        <v/>
      </c>
      <c r="AF254" s="4" t="str">
        <f>IF($H254=0,"",VLOOKUP($G254,Data!$G$3:$BA$2935,25,FALSE))</f>
        <v/>
      </c>
      <c r="AG254" s="4" t="str">
        <f>IF($H254=0,"",VLOOKUP($G254,Data!$G$3:$BA$2935,26,FALSE))</f>
        <v/>
      </c>
      <c r="AH254" s="4" t="str">
        <f>IF($H254=0,"",VLOOKUP($G254,Data!$G$3:$BA$2935,27,FALSE))</f>
        <v/>
      </c>
      <c r="AI254" s="4" t="str">
        <f>IF($H254=0,"",VLOOKUP($G254,Data!$G$3:$BA$2935,28,FALSE))</f>
        <v/>
      </c>
      <c r="AJ254" s="4" t="str">
        <f>IF($H254=0,"",VLOOKUP($G254,Data!$G$3:$BA$2935,29,FALSE))</f>
        <v/>
      </c>
      <c r="AK254" s="4" t="str">
        <f>IF($H254=0,"",VLOOKUP($G254,Data!$G$3:$BA$2935,30,FALSE))</f>
        <v/>
      </c>
      <c r="AL254" s="4" t="str">
        <f>IF($H254=0,"",VLOOKUP($G254,Data!$G$3:$BA$2935,31,FALSE))</f>
        <v/>
      </c>
      <c r="AM254" s="4" t="str">
        <f>IF($H254=0,"",VLOOKUP($G254,Data!$G$3:$BA$2935,32,FALSE))</f>
        <v/>
      </c>
      <c r="AN254" s="4" t="str">
        <f>IF($H254=0,"",VLOOKUP($G254,Data!$G$3:$BA$2935,33,FALSE))</f>
        <v/>
      </c>
      <c r="AO254" s="4" t="str">
        <f>IF($H254=0,"",VLOOKUP($G254,Data!$G$3:$BA$2935,34,FALSE))</f>
        <v/>
      </c>
      <c r="AP254" s="4" t="str">
        <f>IF($H254=0,"",VLOOKUP($G254,Data!$G$3:$BA$2935,35,FALSE))</f>
        <v/>
      </c>
      <c r="AQ254" s="4" t="str">
        <f>IF($H254=0,"",VLOOKUP($G254,Data!$G$3:$BA$2935,36,FALSE))</f>
        <v/>
      </c>
      <c r="AR254" s="4" t="str">
        <f>IF($H254=0,"",VLOOKUP($G254,Data!$G$3:$BA$2935,37,FALSE))</f>
        <v/>
      </c>
      <c r="AS254" s="4" t="str">
        <f>IF($H254=0,"",VLOOKUP($G254,Data!$G$3:$BA$2935,38,FALSE))</f>
        <v/>
      </c>
      <c r="AT254" s="4" t="str">
        <f>IF($H254=0,"",VLOOKUP($G254,Data!$G$3:$BA$2935,39,FALSE))</f>
        <v/>
      </c>
    </row>
    <row r="255" spans="1:46" x14ac:dyDescent="0.3">
      <c r="A255" s="4">
        <f>PSSE!A264</f>
        <v>955021</v>
      </c>
      <c r="B255" s="4" t="str">
        <f>PSSE!B264</f>
        <v>DAKRINH_H1</v>
      </c>
      <c r="C255" s="4">
        <f>PSSE!D264</f>
        <v>13.8</v>
      </c>
      <c r="D255" s="52">
        <f>PSSE!E264</f>
        <v>75</v>
      </c>
      <c r="E255" s="52" t="str">
        <f>PSSE!F264</f>
        <v>TD</v>
      </c>
      <c r="F255" s="52">
        <f>PSSE!G264</f>
        <v>1</v>
      </c>
      <c r="G255" s="52" t="str">
        <f t="shared" si="4"/>
        <v>AVR13.875TD1</v>
      </c>
      <c r="H255" s="52">
        <f>COUNTIF(Data!$G$3:$BA$2935,AVR!$G255)</f>
        <v>1</v>
      </c>
      <c r="I255" s="52" t="str">
        <f>IF($H255=0,"",VLOOKUP($G255,Data!$G$3:$BA$2935,2,FALSE))</f>
        <v>'ESST4B'</v>
      </c>
      <c r="J255" s="52">
        <f>PSSE!C264</f>
        <v>2</v>
      </c>
      <c r="K255" s="52">
        <f>IF($H255=0,"",VLOOKUP($G255,Data!$G$3:$BA$2935,4,FALSE))</f>
        <v>0</v>
      </c>
      <c r="L255" s="52">
        <f>IF($H255=0,"",VLOOKUP($G255,Data!$G$3:$BA$2935,5,FALSE))</f>
        <v>10.75</v>
      </c>
      <c r="M255" s="52">
        <f>IF($H255=0,"",VLOOKUP($G255,Data!$G$3:$BA$2935,6,FALSE))</f>
        <v>10.75</v>
      </c>
      <c r="N255" s="52">
        <f>IF($H255=0,"",VLOOKUP($G255,Data!$G$3:$BA$2935,7,FALSE))</f>
        <v>5</v>
      </c>
      <c r="O255" s="52">
        <f>IF($H255=0,"",VLOOKUP($G255,Data!$G$3:$BA$2935,8,FALSE))</f>
        <v>-0.87</v>
      </c>
      <c r="P255" s="52">
        <f>IF($H255=0,"",VLOOKUP($G255,Data!$G$3:$BA$2935,9,FALSE))</f>
        <v>0</v>
      </c>
      <c r="Q255" s="52">
        <f>IF($H255=0,"",VLOOKUP($G255,Data!$G$3:$BA$2935,10,FALSE))</f>
        <v>1</v>
      </c>
      <c r="R255" s="52">
        <f>IF($H255=0,"",VLOOKUP($G255,Data!$G$3:$BA$2935,11,FALSE))</f>
        <v>0</v>
      </c>
      <c r="S255" s="52">
        <f>IF($H255=0,"",VLOOKUP($G255,Data!$G$3:$BA$2935,12,FALSE))</f>
        <v>99</v>
      </c>
      <c r="T255" s="52">
        <f>IF($H255=0,"",VLOOKUP($G255,Data!$G$3:$BA$2935,13,FALSE))</f>
        <v>-99</v>
      </c>
      <c r="U255" s="52">
        <f>IF($H255=0,"",VLOOKUP($G255,Data!$G$3:$BA$2935,14,FALSE))</f>
        <v>0</v>
      </c>
      <c r="V255" s="52">
        <f>IF($H255=0,"",VLOOKUP($G255,Data!$G$3:$BA$2935,15,FALSE))</f>
        <v>9.3000000000000007</v>
      </c>
      <c r="W255" s="52">
        <f>IF($H255=0,"",VLOOKUP($G255,Data!$G$3:$BA$2935,16,FALSE))</f>
        <v>0</v>
      </c>
      <c r="X255" s="52">
        <f>IF($H255=0,"",VLOOKUP($G255,Data!$G$3:$BA$2935,17,FALSE))</f>
        <v>11.63</v>
      </c>
      <c r="Y255" s="52">
        <f>IF($H255=0,"",VLOOKUP($G255,Data!$G$3:$BA$2935,18,FALSE))</f>
        <v>0.113</v>
      </c>
      <c r="Z255" s="52">
        <f>IF($H255=0,"",VLOOKUP($G255,Data!$G$3:$BA$2935,19,FALSE))</f>
        <v>0.124</v>
      </c>
      <c r="AA255" s="52">
        <f>IF($H255=0,"",VLOOKUP($G255,Data!$G$3:$BA$2935,20,FALSE))</f>
        <v>0</v>
      </c>
      <c r="AB255" s="4" t="str">
        <f>IF($H255=0,"",VLOOKUP($G255,Data!$G$3:$BA$2935,21,FALSE))</f>
        <v>/</v>
      </c>
      <c r="AC255" s="4" t="str">
        <f>IF($H255=0,"",VLOOKUP($G255,Data!$G$3:$BA$2935,22,FALSE))</f>
        <v>/</v>
      </c>
      <c r="AD255" s="4" t="str">
        <f>IF($H255=0,"",VLOOKUP($G255,Data!$G$3:$BA$2935,23,FALSE))</f>
        <v/>
      </c>
      <c r="AE255" s="4" t="str">
        <f>IF($H255=0,"",VLOOKUP($G255,Data!$G$3:$BA$2935,24,FALSE))</f>
        <v/>
      </c>
      <c r="AF255" s="4" t="str">
        <f>IF($H255=0,"",VLOOKUP($G255,Data!$G$3:$BA$2935,25,FALSE))</f>
        <v/>
      </c>
      <c r="AG255" s="4" t="str">
        <f>IF($H255=0,"",VLOOKUP($G255,Data!$G$3:$BA$2935,26,FALSE))</f>
        <v/>
      </c>
      <c r="AH255" s="4" t="str">
        <f>IF($H255=0,"",VLOOKUP($G255,Data!$G$3:$BA$2935,27,FALSE))</f>
        <v/>
      </c>
      <c r="AI255" s="4" t="str">
        <f>IF($H255=0,"",VLOOKUP($G255,Data!$G$3:$BA$2935,28,FALSE))</f>
        <v/>
      </c>
      <c r="AJ255" s="4" t="str">
        <f>IF($H255=0,"",VLOOKUP($G255,Data!$G$3:$BA$2935,29,FALSE))</f>
        <v/>
      </c>
      <c r="AK255" s="4" t="str">
        <f>IF($H255=0,"",VLOOKUP($G255,Data!$G$3:$BA$2935,30,FALSE))</f>
        <v/>
      </c>
      <c r="AL255" s="4" t="str">
        <f>IF($H255=0,"",VLOOKUP($G255,Data!$G$3:$BA$2935,31,FALSE))</f>
        <v/>
      </c>
      <c r="AM255" s="4" t="str">
        <f>IF($H255=0,"",VLOOKUP($G255,Data!$G$3:$BA$2935,32,FALSE))</f>
        <v/>
      </c>
      <c r="AN255" s="4" t="str">
        <f>IF($H255=0,"",VLOOKUP($G255,Data!$G$3:$BA$2935,33,FALSE))</f>
        <v/>
      </c>
      <c r="AO255" s="4" t="str">
        <f>IF($H255=0,"",VLOOKUP($G255,Data!$G$3:$BA$2935,34,FALSE))</f>
        <v/>
      </c>
      <c r="AP255" s="4" t="str">
        <f>IF($H255=0,"",VLOOKUP($G255,Data!$G$3:$BA$2935,35,FALSE))</f>
        <v/>
      </c>
      <c r="AQ255" s="4" t="str">
        <f>IF($H255=0,"",VLOOKUP($G255,Data!$G$3:$BA$2935,36,FALSE))</f>
        <v/>
      </c>
      <c r="AR255" s="4" t="str">
        <f>IF($H255=0,"",VLOOKUP($G255,Data!$G$3:$BA$2935,37,FALSE))</f>
        <v/>
      </c>
      <c r="AS255" s="4" t="str">
        <f>IF($H255=0,"",VLOOKUP($G255,Data!$G$3:$BA$2935,38,FALSE))</f>
        <v/>
      </c>
      <c r="AT255" s="4" t="str">
        <f>IF($H255=0,"",VLOOKUP($G255,Data!$G$3:$BA$2935,39,FALSE))</f>
        <v/>
      </c>
    </row>
    <row r="256" spans="1:46" x14ac:dyDescent="0.3">
      <c r="A256" s="4">
        <f>PSSE!A265</f>
        <v>955022</v>
      </c>
      <c r="B256" s="4" t="str">
        <f>PSSE!B265</f>
        <v>DAKRINH_H2</v>
      </c>
      <c r="C256" s="4">
        <f>PSSE!D265</f>
        <v>13.8</v>
      </c>
      <c r="D256" s="52">
        <f>PSSE!E265</f>
        <v>75</v>
      </c>
      <c r="E256" s="52" t="str">
        <f>PSSE!F265</f>
        <v>TD</v>
      </c>
      <c r="F256" s="52">
        <f>PSSE!G265</f>
        <v>1</v>
      </c>
      <c r="G256" s="52" t="str">
        <f t="shared" si="4"/>
        <v>AVR13.875TD1</v>
      </c>
      <c r="H256" s="52">
        <f>COUNTIF(Data!$G$3:$BA$2935,AVR!$G256)</f>
        <v>1</v>
      </c>
      <c r="I256" s="52" t="str">
        <f>IF($H256=0,"",VLOOKUP($G256,Data!$G$3:$BA$2935,2,FALSE))</f>
        <v>'ESST4B'</v>
      </c>
      <c r="J256" s="52">
        <f>PSSE!C265</f>
        <v>1</v>
      </c>
      <c r="K256" s="52">
        <f>IF($H256=0,"",VLOOKUP($G256,Data!$G$3:$BA$2935,4,FALSE))</f>
        <v>0</v>
      </c>
      <c r="L256" s="52">
        <f>IF($H256=0,"",VLOOKUP($G256,Data!$G$3:$BA$2935,5,FALSE))</f>
        <v>10.75</v>
      </c>
      <c r="M256" s="52">
        <f>IF($H256=0,"",VLOOKUP($G256,Data!$G$3:$BA$2935,6,FALSE))</f>
        <v>10.75</v>
      </c>
      <c r="N256" s="52">
        <f>IF($H256=0,"",VLOOKUP($G256,Data!$G$3:$BA$2935,7,FALSE))</f>
        <v>5</v>
      </c>
      <c r="O256" s="52">
        <f>IF($H256=0,"",VLOOKUP($G256,Data!$G$3:$BA$2935,8,FALSE))</f>
        <v>-0.87</v>
      </c>
      <c r="P256" s="52">
        <f>IF($H256=0,"",VLOOKUP($G256,Data!$G$3:$BA$2935,9,FALSE))</f>
        <v>0</v>
      </c>
      <c r="Q256" s="52">
        <f>IF($H256=0,"",VLOOKUP($G256,Data!$G$3:$BA$2935,10,FALSE))</f>
        <v>1</v>
      </c>
      <c r="R256" s="52">
        <f>IF($H256=0,"",VLOOKUP($G256,Data!$G$3:$BA$2935,11,FALSE))</f>
        <v>0</v>
      </c>
      <c r="S256" s="52">
        <f>IF($H256=0,"",VLOOKUP($G256,Data!$G$3:$BA$2935,12,FALSE))</f>
        <v>99</v>
      </c>
      <c r="T256" s="52">
        <f>IF($H256=0,"",VLOOKUP($G256,Data!$G$3:$BA$2935,13,FALSE))</f>
        <v>-99</v>
      </c>
      <c r="U256" s="52">
        <f>IF($H256=0,"",VLOOKUP($G256,Data!$G$3:$BA$2935,14,FALSE))</f>
        <v>0</v>
      </c>
      <c r="V256" s="52">
        <f>IF($H256=0,"",VLOOKUP($G256,Data!$G$3:$BA$2935,15,FALSE))</f>
        <v>9.3000000000000007</v>
      </c>
      <c r="W256" s="52">
        <f>IF($H256=0,"",VLOOKUP($G256,Data!$G$3:$BA$2935,16,FALSE))</f>
        <v>0</v>
      </c>
      <c r="X256" s="52">
        <f>IF($H256=0,"",VLOOKUP($G256,Data!$G$3:$BA$2935,17,FALSE))</f>
        <v>11.63</v>
      </c>
      <c r="Y256" s="52">
        <f>IF($H256=0,"",VLOOKUP($G256,Data!$G$3:$BA$2935,18,FALSE))</f>
        <v>0.113</v>
      </c>
      <c r="Z256" s="52">
        <f>IF($H256=0,"",VLOOKUP($G256,Data!$G$3:$BA$2935,19,FALSE))</f>
        <v>0.124</v>
      </c>
      <c r="AA256" s="52">
        <f>IF($H256=0,"",VLOOKUP($G256,Data!$G$3:$BA$2935,20,FALSE))</f>
        <v>0</v>
      </c>
      <c r="AB256" s="4" t="str">
        <f>IF($H256=0,"",VLOOKUP($G256,Data!$G$3:$BA$2935,21,FALSE))</f>
        <v>/</v>
      </c>
      <c r="AC256" s="4" t="str">
        <f>IF($H256=0,"",VLOOKUP($G256,Data!$G$3:$BA$2935,22,FALSE))</f>
        <v>/</v>
      </c>
      <c r="AD256" s="4" t="str">
        <f>IF($H256=0,"",VLOOKUP($G256,Data!$G$3:$BA$2935,23,FALSE))</f>
        <v/>
      </c>
      <c r="AE256" s="4" t="str">
        <f>IF($H256=0,"",VLOOKUP($G256,Data!$G$3:$BA$2935,24,FALSE))</f>
        <v/>
      </c>
      <c r="AF256" s="4" t="str">
        <f>IF($H256=0,"",VLOOKUP($G256,Data!$G$3:$BA$2935,25,FALSE))</f>
        <v/>
      </c>
      <c r="AG256" s="4" t="str">
        <f>IF($H256=0,"",VLOOKUP($G256,Data!$G$3:$BA$2935,26,FALSE))</f>
        <v/>
      </c>
      <c r="AH256" s="4" t="str">
        <f>IF($H256=0,"",VLOOKUP($G256,Data!$G$3:$BA$2935,27,FALSE))</f>
        <v/>
      </c>
      <c r="AI256" s="4" t="str">
        <f>IF($H256=0,"",VLOOKUP($G256,Data!$G$3:$BA$2935,28,FALSE))</f>
        <v/>
      </c>
      <c r="AJ256" s="4" t="str">
        <f>IF($H256=0,"",VLOOKUP($G256,Data!$G$3:$BA$2935,29,FALSE))</f>
        <v/>
      </c>
      <c r="AK256" s="4" t="str">
        <f>IF($H256=0,"",VLOOKUP($G256,Data!$G$3:$BA$2935,30,FALSE))</f>
        <v/>
      </c>
      <c r="AL256" s="4" t="str">
        <f>IF($H256=0,"",VLOOKUP($G256,Data!$G$3:$BA$2935,31,FALSE))</f>
        <v/>
      </c>
      <c r="AM256" s="4" t="str">
        <f>IF($H256=0,"",VLOOKUP($G256,Data!$G$3:$BA$2935,32,FALSE))</f>
        <v/>
      </c>
      <c r="AN256" s="4" t="str">
        <f>IF($H256=0,"",VLOOKUP($G256,Data!$G$3:$BA$2935,33,FALSE))</f>
        <v/>
      </c>
      <c r="AO256" s="4" t="str">
        <f>IF($H256=0,"",VLOOKUP($G256,Data!$G$3:$BA$2935,34,FALSE))</f>
        <v/>
      </c>
      <c r="AP256" s="4" t="str">
        <f>IF($H256=0,"",VLOOKUP($G256,Data!$G$3:$BA$2935,35,FALSE))</f>
        <v/>
      </c>
      <c r="AQ256" s="4" t="str">
        <f>IF($H256=0,"",VLOOKUP($G256,Data!$G$3:$BA$2935,36,FALSE))</f>
        <v/>
      </c>
      <c r="AR256" s="4" t="str">
        <f>IF($H256=0,"",VLOOKUP($G256,Data!$G$3:$BA$2935,37,FALSE))</f>
        <v/>
      </c>
      <c r="AS256" s="4" t="str">
        <f>IF($H256=0,"",VLOOKUP($G256,Data!$G$3:$BA$2935,38,FALSE))</f>
        <v/>
      </c>
      <c r="AT256" s="4" t="str">
        <f>IF($H256=0,"",VLOOKUP($G256,Data!$G$3:$BA$2935,39,FALSE))</f>
        <v/>
      </c>
    </row>
    <row r="257" spans="1:46" x14ac:dyDescent="0.3">
      <c r="A257" s="4">
        <f>PSSE!A266</f>
        <v>956011</v>
      </c>
      <c r="B257" s="4" t="str">
        <f>PSSE!B266</f>
        <v>DONGNAI3_H1</v>
      </c>
      <c r="C257" s="4">
        <f>PSSE!D266</f>
        <v>13.8</v>
      </c>
      <c r="D257" s="52">
        <f>PSSE!E266</f>
        <v>87</v>
      </c>
      <c r="E257" s="52" t="str">
        <f>PSSE!F266</f>
        <v>TD</v>
      </c>
      <c r="F257" s="52">
        <f>PSSE!G266</f>
        <v>1</v>
      </c>
      <c r="G257" s="52" t="str">
        <f t="shared" si="4"/>
        <v>AVR13.887TD1</v>
      </c>
      <c r="H257" s="52">
        <f>COUNTIF(Data!$G$3:$BA$2935,AVR!$G257)</f>
        <v>1</v>
      </c>
      <c r="I257" s="52" t="str">
        <f>IF($H257=0,"",VLOOKUP($G257,Data!$G$3:$BA$2935,2,FALSE))</f>
        <v>'ESST4B'</v>
      </c>
      <c r="J257" s="52">
        <f>PSSE!C266</f>
        <v>1</v>
      </c>
      <c r="K257" s="52">
        <f>IF($H257=0,"",VLOOKUP($G257,Data!$G$3:$BA$2935,4,FALSE))</f>
        <v>0</v>
      </c>
      <c r="L257" s="52">
        <f>IF($H257=0,"",VLOOKUP($G257,Data!$G$3:$BA$2935,5,FALSE))</f>
        <v>10.75</v>
      </c>
      <c r="M257" s="52">
        <f>IF($H257=0,"",VLOOKUP($G257,Data!$G$3:$BA$2935,6,FALSE))</f>
        <v>10.75</v>
      </c>
      <c r="N257" s="52">
        <f>IF($H257=0,"",VLOOKUP($G257,Data!$G$3:$BA$2935,7,FALSE))</f>
        <v>5</v>
      </c>
      <c r="O257" s="52">
        <f>IF($H257=0,"",VLOOKUP($G257,Data!$G$3:$BA$2935,8,FALSE))</f>
        <v>-0.87</v>
      </c>
      <c r="P257" s="52">
        <f>IF($H257=0,"",VLOOKUP($G257,Data!$G$3:$BA$2935,9,FALSE))</f>
        <v>0</v>
      </c>
      <c r="Q257" s="52">
        <f>IF($H257=0,"",VLOOKUP($G257,Data!$G$3:$BA$2935,10,FALSE))</f>
        <v>1</v>
      </c>
      <c r="R257" s="52">
        <f>IF($H257=0,"",VLOOKUP($G257,Data!$G$3:$BA$2935,11,FALSE))</f>
        <v>0</v>
      </c>
      <c r="S257" s="52">
        <f>IF($H257=0,"",VLOOKUP($G257,Data!$G$3:$BA$2935,12,FALSE))</f>
        <v>99</v>
      </c>
      <c r="T257" s="52">
        <f>IF($H257=0,"",VLOOKUP($G257,Data!$G$3:$BA$2935,13,FALSE))</f>
        <v>-99</v>
      </c>
      <c r="U257" s="52">
        <f>IF($H257=0,"",VLOOKUP($G257,Data!$G$3:$BA$2935,14,FALSE))</f>
        <v>0</v>
      </c>
      <c r="V257" s="52">
        <f>IF($H257=0,"",VLOOKUP($G257,Data!$G$3:$BA$2935,15,FALSE))</f>
        <v>9.3000000000000007</v>
      </c>
      <c r="W257" s="52">
        <f>IF($H257=0,"",VLOOKUP($G257,Data!$G$3:$BA$2935,16,FALSE))</f>
        <v>0</v>
      </c>
      <c r="X257" s="52">
        <f>IF($H257=0,"",VLOOKUP($G257,Data!$G$3:$BA$2935,17,FALSE))</f>
        <v>11.63</v>
      </c>
      <c r="Y257" s="52">
        <f>IF($H257=0,"",VLOOKUP($G257,Data!$G$3:$BA$2935,18,FALSE))</f>
        <v>0.113</v>
      </c>
      <c r="Z257" s="52">
        <f>IF($H257=0,"",VLOOKUP($G257,Data!$G$3:$BA$2935,19,FALSE))</f>
        <v>0.124</v>
      </c>
      <c r="AA257" s="52">
        <f>IF($H257=0,"",VLOOKUP($G257,Data!$G$3:$BA$2935,20,FALSE))</f>
        <v>0</v>
      </c>
      <c r="AB257" s="4" t="str">
        <f>IF($H257=0,"",VLOOKUP($G257,Data!$G$3:$BA$2935,21,FALSE))</f>
        <v>/</v>
      </c>
      <c r="AC257" s="4" t="str">
        <f>IF($H257=0,"",VLOOKUP($G257,Data!$G$3:$BA$2935,22,FALSE))</f>
        <v>/</v>
      </c>
      <c r="AD257" s="4" t="str">
        <f>IF($H257=0,"",VLOOKUP($G257,Data!$G$3:$BA$2935,23,FALSE))</f>
        <v/>
      </c>
      <c r="AE257" s="4" t="str">
        <f>IF($H257=0,"",VLOOKUP($G257,Data!$G$3:$BA$2935,24,FALSE))</f>
        <v/>
      </c>
      <c r="AF257" s="4" t="str">
        <f>IF($H257=0,"",VLOOKUP($G257,Data!$G$3:$BA$2935,25,FALSE))</f>
        <v/>
      </c>
      <c r="AG257" s="4" t="str">
        <f>IF($H257=0,"",VLOOKUP($G257,Data!$G$3:$BA$2935,26,FALSE))</f>
        <v/>
      </c>
      <c r="AH257" s="4" t="str">
        <f>IF($H257=0,"",VLOOKUP($G257,Data!$G$3:$BA$2935,27,FALSE))</f>
        <v/>
      </c>
      <c r="AI257" s="4" t="str">
        <f>IF($H257=0,"",VLOOKUP($G257,Data!$G$3:$BA$2935,28,FALSE))</f>
        <v/>
      </c>
      <c r="AJ257" s="4" t="str">
        <f>IF($H257=0,"",VLOOKUP($G257,Data!$G$3:$BA$2935,29,FALSE))</f>
        <v/>
      </c>
      <c r="AK257" s="4" t="str">
        <f>IF($H257=0,"",VLOOKUP($G257,Data!$G$3:$BA$2935,30,FALSE))</f>
        <v/>
      </c>
      <c r="AL257" s="4" t="str">
        <f>IF($H257=0,"",VLOOKUP($G257,Data!$G$3:$BA$2935,31,FALSE))</f>
        <v/>
      </c>
      <c r="AM257" s="4" t="str">
        <f>IF($H257=0,"",VLOOKUP($G257,Data!$G$3:$BA$2935,32,FALSE))</f>
        <v/>
      </c>
      <c r="AN257" s="4" t="str">
        <f>IF($H257=0,"",VLOOKUP($G257,Data!$G$3:$BA$2935,33,FALSE))</f>
        <v/>
      </c>
      <c r="AO257" s="4" t="str">
        <f>IF($H257=0,"",VLOOKUP($G257,Data!$G$3:$BA$2935,34,FALSE))</f>
        <v/>
      </c>
      <c r="AP257" s="4" t="str">
        <f>IF($H257=0,"",VLOOKUP($G257,Data!$G$3:$BA$2935,35,FALSE))</f>
        <v/>
      </c>
      <c r="AQ257" s="4" t="str">
        <f>IF($H257=0,"",VLOOKUP($G257,Data!$G$3:$BA$2935,36,FALSE))</f>
        <v/>
      </c>
      <c r="AR257" s="4" t="str">
        <f>IF($H257=0,"",VLOOKUP($G257,Data!$G$3:$BA$2935,37,FALSE))</f>
        <v/>
      </c>
      <c r="AS257" s="4" t="str">
        <f>IF($H257=0,"",VLOOKUP($G257,Data!$G$3:$BA$2935,38,FALSE))</f>
        <v/>
      </c>
      <c r="AT257" s="4" t="str">
        <f>IF($H257=0,"",VLOOKUP($G257,Data!$G$3:$BA$2935,39,FALSE))</f>
        <v/>
      </c>
    </row>
    <row r="258" spans="1:46" x14ac:dyDescent="0.3">
      <c r="A258" s="4">
        <f>PSSE!A267</f>
        <v>956012</v>
      </c>
      <c r="B258" s="4" t="str">
        <f>PSSE!B267</f>
        <v>DONGNAI3_H2</v>
      </c>
      <c r="C258" s="4">
        <f>PSSE!D267</f>
        <v>13.8</v>
      </c>
      <c r="D258" s="52">
        <f>PSSE!E267</f>
        <v>87</v>
      </c>
      <c r="E258" s="52" t="str">
        <f>PSSE!F267</f>
        <v>TD</v>
      </c>
      <c r="F258" s="52">
        <f>PSSE!G267</f>
        <v>1</v>
      </c>
      <c r="G258" s="52" t="str">
        <f t="shared" si="4"/>
        <v>AVR13.887TD1</v>
      </c>
      <c r="H258" s="52">
        <f>COUNTIF(Data!$G$3:$BA$2935,AVR!$G258)</f>
        <v>1</v>
      </c>
      <c r="I258" s="52" t="str">
        <f>IF($H258=0,"",VLOOKUP($G258,Data!$G$3:$BA$2935,2,FALSE))</f>
        <v>'ESST4B'</v>
      </c>
      <c r="J258" s="52">
        <f>PSSE!C267</f>
        <v>1</v>
      </c>
      <c r="K258" s="52">
        <f>IF($H258=0,"",VLOOKUP($G258,Data!$G$3:$BA$2935,4,FALSE))</f>
        <v>0</v>
      </c>
      <c r="L258" s="52">
        <f>IF($H258=0,"",VLOOKUP($G258,Data!$G$3:$BA$2935,5,FALSE))</f>
        <v>10.75</v>
      </c>
      <c r="M258" s="52">
        <f>IF($H258=0,"",VLOOKUP($G258,Data!$G$3:$BA$2935,6,FALSE))</f>
        <v>10.75</v>
      </c>
      <c r="N258" s="52">
        <f>IF($H258=0,"",VLOOKUP($G258,Data!$G$3:$BA$2935,7,FALSE))</f>
        <v>5</v>
      </c>
      <c r="O258" s="52">
        <f>IF($H258=0,"",VLOOKUP($G258,Data!$G$3:$BA$2935,8,FALSE))</f>
        <v>-0.87</v>
      </c>
      <c r="P258" s="52">
        <f>IF($H258=0,"",VLOOKUP($G258,Data!$G$3:$BA$2935,9,FALSE))</f>
        <v>0</v>
      </c>
      <c r="Q258" s="52">
        <f>IF($H258=0,"",VLOOKUP($G258,Data!$G$3:$BA$2935,10,FALSE))</f>
        <v>1</v>
      </c>
      <c r="R258" s="52">
        <f>IF($H258=0,"",VLOOKUP($G258,Data!$G$3:$BA$2935,11,FALSE))</f>
        <v>0</v>
      </c>
      <c r="S258" s="52">
        <f>IF($H258=0,"",VLOOKUP($G258,Data!$G$3:$BA$2935,12,FALSE))</f>
        <v>99</v>
      </c>
      <c r="T258" s="52">
        <f>IF($H258=0,"",VLOOKUP($G258,Data!$G$3:$BA$2935,13,FALSE))</f>
        <v>-99</v>
      </c>
      <c r="U258" s="52">
        <f>IF($H258=0,"",VLOOKUP($G258,Data!$G$3:$BA$2935,14,FALSE))</f>
        <v>0</v>
      </c>
      <c r="V258" s="52">
        <f>IF($H258=0,"",VLOOKUP($G258,Data!$G$3:$BA$2935,15,FALSE))</f>
        <v>9.3000000000000007</v>
      </c>
      <c r="W258" s="52">
        <f>IF($H258=0,"",VLOOKUP($G258,Data!$G$3:$BA$2935,16,FALSE))</f>
        <v>0</v>
      </c>
      <c r="X258" s="52">
        <f>IF($H258=0,"",VLOOKUP($G258,Data!$G$3:$BA$2935,17,FALSE))</f>
        <v>11.63</v>
      </c>
      <c r="Y258" s="52">
        <f>IF($H258=0,"",VLOOKUP($G258,Data!$G$3:$BA$2935,18,FALSE))</f>
        <v>0.113</v>
      </c>
      <c r="Z258" s="52">
        <f>IF($H258=0,"",VLOOKUP($G258,Data!$G$3:$BA$2935,19,FALSE))</f>
        <v>0.124</v>
      </c>
      <c r="AA258" s="52">
        <f>IF($H258=0,"",VLOOKUP($G258,Data!$G$3:$BA$2935,20,FALSE))</f>
        <v>0</v>
      </c>
      <c r="AB258" s="4" t="str">
        <f>IF($H258=0,"",VLOOKUP($G258,Data!$G$3:$BA$2935,21,FALSE))</f>
        <v>/</v>
      </c>
      <c r="AC258" s="4" t="str">
        <f>IF($H258=0,"",VLOOKUP($G258,Data!$G$3:$BA$2935,22,FALSE))</f>
        <v>/</v>
      </c>
      <c r="AD258" s="4" t="str">
        <f>IF($H258=0,"",VLOOKUP($G258,Data!$G$3:$BA$2935,23,FALSE))</f>
        <v/>
      </c>
      <c r="AE258" s="4" t="str">
        <f>IF($H258=0,"",VLOOKUP($G258,Data!$G$3:$BA$2935,24,FALSE))</f>
        <v/>
      </c>
      <c r="AF258" s="4" t="str">
        <f>IF($H258=0,"",VLOOKUP($G258,Data!$G$3:$BA$2935,25,FALSE))</f>
        <v/>
      </c>
      <c r="AG258" s="4" t="str">
        <f>IF($H258=0,"",VLOOKUP($G258,Data!$G$3:$BA$2935,26,FALSE))</f>
        <v/>
      </c>
      <c r="AH258" s="4" t="str">
        <f>IF($H258=0,"",VLOOKUP($G258,Data!$G$3:$BA$2935,27,FALSE))</f>
        <v/>
      </c>
      <c r="AI258" s="4" t="str">
        <f>IF($H258=0,"",VLOOKUP($G258,Data!$G$3:$BA$2935,28,FALSE))</f>
        <v/>
      </c>
      <c r="AJ258" s="4" t="str">
        <f>IF($H258=0,"",VLOOKUP($G258,Data!$G$3:$BA$2935,29,FALSE))</f>
        <v/>
      </c>
      <c r="AK258" s="4" t="str">
        <f>IF($H258=0,"",VLOOKUP($G258,Data!$G$3:$BA$2935,30,FALSE))</f>
        <v/>
      </c>
      <c r="AL258" s="4" t="str">
        <f>IF($H258=0,"",VLOOKUP($G258,Data!$G$3:$BA$2935,31,FALSE))</f>
        <v/>
      </c>
      <c r="AM258" s="4" t="str">
        <f>IF($H258=0,"",VLOOKUP($G258,Data!$G$3:$BA$2935,32,FALSE))</f>
        <v/>
      </c>
      <c r="AN258" s="4" t="str">
        <f>IF($H258=0,"",VLOOKUP($G258,Data!$G$3:$BA$2935,33,FALSE))</f>
        <v/>
      </c>
      <c r="AO258" s="4" t="str">
        <f>IF($H258=0,"",VLOOKUP($G258,Data!$G$3:$BA$2935,34,FALSE))</f>
        <v/>
      </c>
      <c r="AP258" s="4" t="str">
        <f>IF($H258=0,"",VLOOKUP($G258,Data!$G$3:$BA$2935,35,FALSE))</f>
        <v/>
      </c>
      <c r="AQ258" s="4" t="str">
        <f>IF($H258=0,"",VLOOKUP($G258,Data!$G$3:$BA$2935,36,FALSE))</f>
        <v/>
      </c>
      <c r="AR258" s="4" t="str">
        <f>IF($H258=0,"",VLOOKUP($G258,Data!$G$3:$BA$2935,37,FALSE))</f>
        <v/>
      </c>
      <c r="AS258" s="4" t="str">
        <f>IF($H258=0,"",VLOOKUP($G258,Data!$G$3:$BA$2935,38,FALSE))</f>
        <v/>
      </c>
      <c r="AT258" s="4" t="str">
        <f>IF($H258=0,"",VLOOKUP($G258,Data!$G$3:$BA$2935,39,FALSE))</f>
        <v/>
      </c>
    </row>
    <row r="259" spans="1:46" x14ac:dyDescent="0.3">
      <c r="A259" s="4">
        <f>PSSE!A268</f>
        <v>956021</v>
      </c>
      <c r="B259" s="4" t="str">
        <f>PSSE!B268</f>
        <v>BUONTUASA_H1</v>
      </c>
      <c r="C259" s="4">
        <f>PSSE!D268</f>
        <v>10.5</v>
      </c>
      <c r="D259" s="52">
        <f>PSSE!E268</f>
        <v>55</v>
      </c>
      <c r="E259" s="52" t="str">
        <f>PSSE!F268</f>
        <v>TD</v>
      </c>
      <c r="F259" s="52">
        <f>PSSE!G268</f>
        <v>1</v>
      </c>
      <c r="G259" s="52" t="str">
        <f t="shared" si="4"/>
        <v>AVR10.555TD1</v>
      </c>
      <c r="H259" s="52">
        <f>COUNTIF(Data!$G$3:$BA$2935,AVR!$G259)</f>
        <v>1</v>
      </c>
      <c r="I259" s="52" t="str">
        <f>IF($H259=0,"",VLOOKUP($G259,Data!$G$3:$BA$2935,2,FALSE))</f>
        <v>'ESST4B'</v>
      </c>
      <c r="J259" s="52">
        <f>PSSE!C268</f>
        <v>1</v>
      </c>
      <c r="K259" s="52">
        <f>IF($H259=0,"",VLOOKUP($G259,Data!$G$3:$BA$2935,4,FALSE))</f>
        <v>0</v>
      </c>
      <c r="L259" s="52">
        <f>IF($H259=0,"",VLOOKUP($G259,Data!$G$3:$BA$2935,5,FALSE))</f>
        <v>10.75</v>
      </c>
      <c r="M259" s="52">
        <f>IF($H259=0,"",VLOOKUP($G259,Data!$G$3:$BA$2935,6,FALSE))</f>
        <v>10.75</v>
      </c>
      <c r="N259" s="52">
        <f>IF($H259=0,"",VLOOKUP($G259,Data!$G$3:$BA$2935,7,FALSE))</f>
        <v>5</v>
      </c>
      <c r="O259" s="52">
        <f>IF($H259=0,"",VLOOKUP($G259,Data!$G$3:$BA$2935,8,FALSE))</f>
        <v>-0.87</v>
      </c>
      <c r="P259" s="52">
        <f>IF($H259=0,"",VLOOKUP($G259,Data!$G$3:$BA$2935,9,FALSE))</f>
        <v>0</v>
      </c>
      <c r="Q259" s="52">
        <f>IF($H259=0,"",VLOOKUP($G259,Data!$G$3:$BA$2935,10,FALSE))</f>
        <v>1</v>
      </c>
      <c r="R259" s="52">
        <f>IF($H259=0,"",VLOOKUP($G259,Data!$G$3:$BA$2935,11,FALSE))</f>
        <v>0</v>
      </c>
      <c r="S259" s="52">
        <f>IF($H259=0,"",VLOOKUP($G259,Data!$G$3:$BA$2935,12,FALSE))</f>
        <v>99</v>
      </c>
      <c r="T259" s="52">
        <f>IF($H259=0,"",VLOOKUP($G259,Data!$G$3:$BA$2935,13,FALSE))</f>
        <v>-99</v>
      </c>
      <c r="U259" s="52">
        <f>IF($H259=0,"",VLOOKUP($G259,Data!$G$3:$BA$2935,14,FALSE))</f>
        <v>0</v>
      </c>
      <c r="V259" s="52">
        <f>IF($H259=0,"",VLOOKUP($G259,Data!$G$3:$BA$2935,15,FALSE))</f>
        <v>9.3000000000000007</v>
      </c>
      <c r="W259" s="52">
        <f>IF($H259=0,"",VLOOKUP($G259,Data!$G$3:$BA$2935,16,FALSE))</f>
        <v>0</v>
      </c>
      <c r="X259" s="52">
        <f>IF($H259=0,"",VLOOKUP($G259,Data!$G$3:$BA$2935,17,FALSE))</f>
        <v>11.63</v>
      </c>
      <c r="Y259" s="52">
        <f>IF($H259=0,"",VLOOKUP($G259,Data!$G$3:$BA$2935,18,FALSE))</f>
        <v>0.113</v>
      </c>
      <c r="Z259" s="52">
        <f>IF($H259=0,"",VLOOKUP($G259,Data!$G$3:$BA$2935,19,FALSE))</f>
        <v>0.124</v>
      </c>
      <c r="AA259" s="52">
        <f>IF($H259=0,"",VLOOKUP($G259,Data!$G$3:$BA$2935,20,FALSE))</f>
        <v>0</v>
      </c>
      <c r="AB259" s="4" t="str">
        <f>IF($H259=0,"",VLOOKUP($G259,Data!$G$3:$BA$2935,21,FALSE))</f>
        <v>/</v>
      </c>
      <c r="AC259" s="4" t="str">
        <f>IF($H259=0,"",VLOOKUP($G259,Data!$G$3:$BA$2935,22,FALSE))</f>
        <v>/</v>
      </c>
      <c r="AD259" s="4" t="str">
        <f>IF($H259=0,"",VLOOKUP($G259,Data!$G$3:$BA$2935,23,FALSE))</f>
        <v/>
      </c>
      <c r="AE259" s="4" t="str">
        <f>IF($H259=0,"",VLOOKUP($G259,Data!$G$3:$BA$2935,24,FALSE))</f>
        <v/>
      </c>
      <c r="AF259" s="4" t="str">
        <f>IF($H259=0,"",VLOOKUP($G259,Data!$G$3:$BA$2935,25,FALSE))</f>
        <v/>
      </c>
      <c r="AG259" s="4" t="str">
        <f>IF($H259=0,"",VLOOKUP($G259,Data!$G$3:$BA$2935,26,FALSE))</f>
        <v/>
      </c>
      <c r="AH259" s="4" t="str">
        <f>IF($H259=0,"",VLOOKUP($G259,Data!$G$3:$BA$2935,27,FALSE))</f>
        <v/>
      </c>
      <c r="AI259" s="4" t="str">
        <f>IF($H259=0,"",VLOOKUP($G259,Data!$G$3:$BA$2935,28,FALSE))</f>
        <v/>
      </c>
      <c r="AJ259" s="4" t="str">
        <f>IF($H259=0,"",VLOOKUP($G259,Data!$G$3:$BA$2935,29,FALSE))</f>
        <v/>
      </c>
      <c r="AK259" s="4" t="str">
        <f>IF($H259=0,"",VLOOKUP($G259,Data!$G$3:$BA$2935,30,FALSE))</f>
        <v/>
      </c>
      <c r="AL259" s="4" t="str">
        <f>IF($H259=0,"",VLOOKUP($G259,Data!$G$3:$BA$2935,31,FALSE))</f>
        <v/>
      </c>
      <c r="AM259" s="4" t="str">
        <f>IF($H259=0,"",VLOOKUP($G259,Data!$G$3:$BA$2935,32,FALSE))</f>
        <v/>
      </c>
      <c r="AN259" s="4" t="str">
        <f>IF($H259=0,"",VLOOKUP($G259,Data!$G$3:$BA$2935,33,FALSE))</f>
        <v/>
      </c>
      <c r="AO259" s="4" t="str">
        <f>IF($H259=0,"",VLOOKUP($G259,Data!$G$3:$BA$2935,34,FALSE))</f>
        <v/>
      </c>
      <c r="AP259" s="4" t="str">
        <f>IF($H259=0,"",VLOOKUP($G259,Data!$G$3:$BA$2935,35,FALSE))</f>
        <v/>
      </c>
      <c r="AQ259" s="4" t="str">
        <f>IF($H259=0,"",VLOOKUP($G259,Data!$G$3:$BA$2935,36,FALSE))</f>
        <v/>
      </c>
      <c r="AR259" s="4" t="str">
        <f>IF($H259=0,"",VLOOKUP($G259,Data!$G$3:$BA$2935,37,FALSE))</f>
        <v/>
      </c>
      <c r="AS259" s="4" t="str">
        <f>IF($H259=0,"",VLOOKUP($G259,Data!$G$3:$BA$2935,38,FALSE))</f>
        <v/>
      </c>
      <c r="AT259" s="4" t="str">
        <f>IF($H259=0,"",VLOOKUP($G259,Data!$G$3:$BA$2935,39,FALSE))</f>
        <v/>
      </c>
    </row>
    <row r="260" spans="1:46" x14ac:dyDescent="0.3">
      <c r="A260" s="4">
        <f>PSSE!A269</f>
        <v>956022</v>
      </c>
      <c r="B260" s="4" t="str">
        <f>PSSE!B269</f>
        <v>BUONTUASA_H2</v>
      </c>
      <c r="C260" s="4">
        <f>PSSE!D269</f>
        <v>10.5</v>
      </c>
      <c r="D260" s="52">
        <f>PSSE!E269</f>
        <v>55</v>
      </c>
      <c r="E260" s="52" t="str">
        <f>PSSE!F269</f>
        <v>TD</v>
      </c>
      <c r="F260" s="52">
        <f>PSSE!G269</f>
        <v>1</v>
      </c>
      <c r="G260" s="52" t="str">
        <f t="shared" si="4"/>
        <v>AVR10.555TD1</v>
      </c>
      <c r="H260" s="52">
        <f>COUNTIF(Data!$G$3:$BA$2935,AVR!$G260)</f>
        <v>1</v>
      </c>
      <c r="I260" s="52" t="str">
        <f>IF($H260=0,"",VLOOKUP($G260,Data!$G$3:$BA$2935,2,FALSE))</f>
        <v>'ESST4B'</v>
      </c>
      <c r="J260" s="52">
        <f>PSSE!C269</f>
        <v>1</v>
      </c>
      <c r="K260" s="52">
        <f>IF($H260=0,"",VLOOKUP($G260,Data!$G$3:$BA$2935,4,FALSE))</f>
        <v>0</v>
      </c>
      <c r="L260" s="52">
        <f>IF($H260=0,"",VLOOKUP($G260,Data!$G$3:$BA$2935,5,FALSE))</f>
        <v>10.75</v>
      </c>
      <c r="M260" s="52">
        <f>IF($H260=0,"",VLOOKUP($G260,Data!$G$3:$BA$2935,6,FALSE))</f>
        <v>10.75</v>
      </c>
      <c r="N260" s="52">
        <f>IF($H260=0,"",VLOOKUP($G260,Data!$G$3:$BA$2935,7,FALSE))</f>
        <v>5</v>
      </c>
      <c r="O260" s="52">
        <f>IF($H260=0,"",VLOOKUP($G260,Data!$G$3:$BA$2935,8,FALSE))</f>
        <v>-0.87</v>
      </c>
      <c r="P260" s="52">
        <f>IF($H260=0,"",VLOOKUP($G260,Data!$G$3:$BA$2935,9,FALSE))</f>
        <v>0</v>
      </c>
      <c r="Q260" s="52">
        <f>IF($H260=0,"",VLOOKUP($G260,Data!$G$3:$BA$2935,10,FALSE))</f>
        <v>1</v>
      </c>
      <c r="R260" s="52">
        <f>IF($H260=0,"",VLOOKUP($G260,Data!$G$3:$BA$2935,11,FALSE))</f>
        <v>0</v>
      </c>
      <c r="S260" s="52">
        <f>IF($H260=0,"",VLOOKUP($G260,Data!$G$3:$BA$2935,12,FALSE))</f>
        <v>99</v>
      </c>
      <c r="T260" s="52">
        <f>IF($H260=0,"",VLOOKUP($G260,Data!$G$3:$BA$2935,13,FALSE))</f>
        <v>-99</v>
      </c>
      <c r="U260" s="52">
        <f>IF($H260=0,"",VLOOKUP($G260,Data!$G$3:$BA$2935,14,FALSE))</f>
        <v>0</v>
      </c>
      <c r="V260" s="52">
        <f>IF($H260=0,"",VLOOKUP($G260,Data!$G$3:$BA$2935,15,FALSE))</f>
        <v>9.3000000000000007</v>
      </c>
      <c r="W260" s="52">
        <f>IF($H260=0,"",VLOOKUP($G260,Data!$G$3:$BA$2935,16,FALSE))</f>
        <v>0</v>
      </c>
      <c r="X260" s="52">
        <f>IF($H260=0,"",VLOOKUP($G260,Data!$G$3:$BA$2935,17,FALSE))</f>
        <v>11.63</v>
      </c>
      <c r="Y260" s="52">
        <f>IF($H260=0,"",VLOOKUP($G260,Data!$G$3:$BA$2935,18,FALSE))</f>
        <v>0.113</v>
      </c>
      <c r="Z260" s="52">
        <f>IF($H260=0,"",VLOOKUP($G260,Data!$G$3:$BA$2935,19,FALSE))</f>
        <v>0.124</v>
      </c>
      <c r="AA260" s="52">
        <f>IF($H260=0,"",VLOOKUP($G260,Data!$G$3:$BA$2935,20,FALSE))</f>
        <v>0</v>
      </c>
      <c r="AB260" s="4" t="str">
        <f>IF($H260=0,"",VLOOKUP($G260,Data!$G$3:$BA$2935,21,FALSE))</f>
        <v>/</v>
      </c>
      <c r="AC260" s="4" t="str">
        <f>IF($H260=0,"",VLOOKUP($G260,Data!$G$3:$BA$2935,22,FALSE))</f>
        <v>/</v>
      </c>
      <c r="AD260" s="4" t="str">
        <f>IF($H260=0,"",VLOOKUP($G260,Data!$G$3:$BA$2935,23,FALSE))</f>
        <v/>
      </c>
      <c r="AE260" s="4" t="str">
        <f>IF($H260=0,"",VLOOKUP($G260,Data!$G$3:$BA$2935,24,FALSE))</f>
        <v/>
      </c>
      <c r="AF260" s="4" t="str">
        <f>IF($H260=0,"",VLOOKUP($G260,Data!$G$3:$BA$2935,25,FALSE))</f>
        <v/>
      </c>
      <c r="AG260" s="4" t="str">
        <f>IF($H260=0,"",VLOOKUP($G260,Data!$G$3:$BA$2935,26,FALSE))</f>
        <v/>
      </c>
      <c r="AH260" s="4" t="str">
        <f>IF($H260=0,"",VLOOKUP($G260,Data!$G$3:$BA$2935,27,FALSE))</f>
        <v/>
      </c>
      <c r="AI260" s="4" t="str">
        <f>IF($H260=0,"",VLOOKUP($G260,Data!$G$3:$BA$2935,28,FALSE))</f>
        <v/>
      </c>
      <c r="AJ260" s="4" t="str">
        <f>IF($H260=0,"",VLOOKUP($G260,Data!$G$3:$BA$2935,29,FALSE))</f>
        <v/>
      </c>
      <c r="AK260" s="4" t="str">
        <f>IF($H260=0,"",VLOOKUP($G260,Data!$G$3:$BA$2935,30,FALSE))</f>
        <v/>
      </c>
      <c r="AL260" s="4" t="str">
        <f>IF($H260=0,"",VLOOKUP($G260,Data!$G$3:$BA$2935,31,FALSE))</f>
        <v/>
      </c>
      <c r="AM260" s="4" t="str">
        <f>IF($H260=0,"",VLOOKUP($G260,Data!$G$3:$BA$2935,32,FALSE))</f>
        <v/>
      </c>
      <c r="AN260" s="4" t="str">
        <f>IF($H260=0,"",VLOOKUP($G260,Data!$G$3:$BA$2935,33,FALSE))</f>
        <v/>
      </c>
      <c r="AO260" s="4" t="str">
        <f>IF($H260=0,"",VLOOKUP($G260,Data!$G$3:$BA$2935,34,FALSE))</f>
        <v/>
      </c>
      <c r="AP260" s="4" t="str">
        <f>IF($H260=0,"",VLOOKUP($G260,Data!$G$3:$BA$2935,35,FALSE))</f>
        <v/>
      </c>
      <c r="AQ260" s="4" t="str">
        <f>IF($H260=0,"",VLOOKUP($G260,Data!$G$3:$BA$2935,36,FALSE))</f>
        <v/>
      </c>
      <c r="AR260" s="4" t="str">
        <f>IF($H260=0,"",VLOOKUP($G260,Data!$G$3:$BA$2935,37,FALSE))</f>
        <v/>
      </c>
      <c r="AS260" s="4" t="str">
        <f>IF($H260=0,"",VLOOKUP($G260,Data!$G$3:$BA$2935,38,FALSE))</f>
        <v/>
      </c>
      <c r="AT260" s="4" t="str">
        <f>IF($H260=0,"",VLOOKUP($G260,Data!$G$3:$BA$2935,39,FALSE))</f>
        <v/>
      </c>
    </row>
    <row r="261" spans="1:46" x14ac:dyDescent="0.3">
      <c r="A261" s="4">
        <f>PSSE!A270</f>
        <v>956031</v>
      </c>
      <c r="B261" s="4" t="str">
        <f>PSSE!B270</f>
        <v>DONGNAI4_H1</v>
      </c>
      <c r="C261" s="4">
        <f>PSSE!D270</f>
        <v>15.8</v>
      </c>
      <c r="D261" s="52">
        <f>PSSE!E270</f>
        <v>170</v>
      </c>
      <c r="E261" s="52" t="str">
        <f>PSSE!F270</f>
        <v>TD</v>
      </c>
      <c r="F261" s="52">
        <f>PSSE!G270</f>
        <v>1</v>
      </c>
      <c r="G261" s="52" t="str">
        <f t="shared" ref="G261:G324" si="5">"AVR"&amp;C261&amp;D261&amp;E261&amp;F261</f>
        <v>AVR15.8170TD1</v>
      </c>
      <c r="H261" s="52">
        <f>COUNTIF(Data!$G$3:$BA$2935,AVR!$G261)</f>
        <v>1</v>
      </c>
      <c r="I261" s="52" t="str">
        <f>IF($H261=0,"",VLOOKUP($G261,Data!$G$3:$BA$2935,2,FALSE))</f>
        <v>'ESST4B'</v>
      </c>
      <c r="J261" s="52">
        <f>PSSE!C270</f>
        <v>1</v>
      </c>
      <c r="K261" s="52">
        <f>IF($H261=0,"",VLOOKUP($G261,Data!$G$3:$BA$2935,4,FALSE))</f>
        <v>0</v>
      </c>
      <c r="L261" s="52">
        <f>IF($H261=0,"",VLOOKUP($G261,Data!$G$3:$BA$2935,5,FALSE))</f>
        <v>10.75</v>
      </c>
      <c r="M261" s="52">
        <f>IF($H261=0,"",VLOOKUP($G261,Data!$G$3:$BA$2935,6,FALSE))</f>
        <v>10.75</v>
      </c>
      <c r="N261" s="52">
        <f>IF($H261=0,"",VLOOKUP($G261,Data!$G$3:$BA$2935,7,FALSE))</f>
        <v>5</v>
      </c>
      <c r="O261" s="52">
        <f>IF($H261=0,"",VLOOKUP($G261,Data!$G$3:$BA$2935,8,FALSE))</f>
        <v>-0.87</v>
      </c>
      <c r="P261" s="52">
        <f>IF($H261=0,"",VLOOKUP($G261,Data!$G$3:$BA$2935,9,FALSE))</f>
        <v>0</v>
      </c>
      <c r="Q261" s="52">
        <f>IF($H261=0,"",VLOOKUP($G261,Data!$G$3:$BA$2935,10,FALSE))</f>
        <v>1</v>
      </c>
      <c r="R261" s="52">
        <f>IF($H261=0,"",VLOOKUP($G261,Data!$G$3:$BA$2935,11,FALSE))</f>
        <v>0</v>
      </c>
      <c r="S261" s="52">
        <f>IF($H261=0,"",VLOOKUP($G261,Data!$G$3:$BA$2935,12,FALSE))</f>
        <v>99</v>
      </c>
      <c r="T261" s="52">
        <f>IF($H261=0,"",VLOOKUP($G261,Data!$G$3:$BA$2935,13,FALSE))</f>
        <v>-99</v>
      </c>
      <c r="U261" s="52">
        <f>IF($H261=0,"",VLOOKUP($G261,Data!$G$3:$BA$2935,14,FALSE))</f>
        <v>0</v>
      </c>
      <c r="V261" s="52">
        <f>IF($H261=0,"",VLOOKUP($G261,Data!$G$3:$BA$2935,15,FALSE))</f>
        <v>9.3000000000000007</v>
      </c>
      <c r="W261" s="52">
        <f>IF($H261=0,"",VLOOKUP($G261,Data!$G$3:$BA$2935,16,FALSE))</f>
        <v>0</v>
      </c>
      <c r="X261" s="52">
        <f>IF($H261=0,"",VLOOKUP($G261,Data!$G$3:$BA$2935,17,FALSE))</f>
        <v>11.63</v>
      </c>
      <c r="Y261" s="52">
        <f>IF($H261=0,"",VLOOKUP($G261,Data!$G$3:$BA$2935,18,FALSE))</f>
        <v>0.113</v>
      </c>
      <c r="Z261" s="52">
        <f>IF($H261=0,"",VLOOKUP($G261,Data!$G$3:$BA$2935,19,FALSE))</f>
        <v>0.124</v>
      </c>
      <c r="AA261" s="52">
        <f>IF($H261=0,"",VLOOKUP($G261,Data!$G$3:$BA$2935,20,FALSE))</f>
        <v>0</v>
      </c>
      <c r="AB261" s="4" t="str">
        <f>IF($H261=0,"",VLOOKUP($G261,Data!$G$3:$BA$2935,21,FALSE))</f>
        <v>/</v>
      </c>
      <c r="AC261" s="4" t="str">
        <f>IF($H261=0,"",VLOOKUP($G261,Data!$G$3:$BA$2935,22,FALSE))</f>
        <v>/</v>
      </c>
      <c r="AD261" s="4" t="str">
        <f>IF($H261=0,"",VLOOKUP($G261,Data!$G$3:$BA$2935,23,FALSE))</f>
        <v/>
      </c>
      <c r="AE261" s="4" t="str">
        <f>IF($H261=0,"",VLOOKUP($G261,Data!$G$3:$BA$2935,24,FALSE))</f>
        <v/>
      </c>
      <c r="AF261" s="4" t="str">
        <f>IF($H261=0,"",VLOOKUP($G261,Data!$G$3:$BA$2935,25,FALSE))</f>
        <v/>
      </c>
      <c r="AG261" s="4" t="str">
        <f>IF($H261=0,"",VLOOKUP($G261,Data!$G$3:$BA$2935,26,FALSE))</f>
        <v/>
      </c>
      <c r="AH261" s="4" t="str">
        <f>IF($H261=0,"",VLOOKUP($G261,Data!$G$3:$BA$2935,27,FALSE))</f>
        <v/>
      </c>
      <c r="AI261" s="4" t="str">
        <f>IF($H261=0,"",VLOOKUP($G261,Data!$G$3:$BA$2935,28,FALSE))</f>
        <v/>
      </c>
      <c r="AJ261" s="4" t="str">
        <f>IF($H261=0,"",VLOOKUP($G261,Data!$G$3:$BA$2935,29,FALSE))</f>
        <v/>
      </c>
      <c r="AK261" s="4" t="str">
        <f>IF($H261=0,"",VLOOKUP($G261,Data!$G$3:$BA$2935,30,FALSE))</f>
        <v/>
      </c>
      <c r="AL261" s="4" t="str">
        <f>IF($H261=0,"",VLOOKUP($G261,Data!$G$3:$BA$2935,31,FALSE))</f>
        <v/>
      </c>
      <c r="AM261" s="4" t="str">
        <f>IF($H261=0,"",VLOOKUP($G261,Data!$G$3:$BA$2935,32,FALSE))</f>
        <v/>
      </c>
      <c r="AN261" s="4" t="str">
        <f>IF($H261=0,"",VLOOKUP($G261,Data!$G$3:$BA$2935,33,FALSE))</f>
        <v/>
      </c>
      <c r="AO261" s="4" t="str">
        <f>IF($H261=0,"",VLOOKUP($G261,Data!$G$3:$BA$2935,34,FALSE))</f>
        <v/>
      </c>
      <c r="AP261" s="4" t="str">
        <f>IF($H261=0,"",VLOOKUP($G261,Data!$G$3:$BA$2935,35,FALSE))</f>
        <v/>
      </c>
      <c r="AQ261" s="4" t="str">
        <f>IF($H261=0,"",VLOOKUP($G261,Data!$G$3:$BA$2935,36,FALSE))</f>
        <v/>
      </c>
      <c r="AR261" s="4" t="str">
        <f>IF($H261=0,"",VLOOKUP($G261,Data!$G$3:$BA$2935,37,FALSE))</f>
        <v/>
      </c>
      <c r="AS261" s="4" t="str">
        <f>IF($H261=0,"",VLOOKUP($G261,Data!$G$3:$BA$2935,38,FALSE))</f>
        <v/>
      </c>
      <c r="AT261" s="4" t="str">
        <f>IF($H261=0,"",VLOOKUP($G261,Data!$G$3:$BA$2935,39,FALSE))</f>
        <v/>
      </c>
    </row>
    <row r="262" spans="1:46" x14ac:dyDescent="0.3">
      <c r="A262" s="4">
        <f>PSSE!A271</f>
        <v>956032</v>
      </c>
      <c r="B262" s="4" t="str">
        <f>PSSE!B271</f>
        <v>DONGNAI4_H2</v>
      </c>
      <c r="C262" s="4">
        <f>PSSE!D271</f>
        <v>15.8</v>
      </c>
      <c r="D262" s="52">
        <f>PSSE!E271</f>
        <v>170</v>
      </c>
      <c r="E262" s="52" t="str">
        <f>PSSE!F271</f>
        <v>TD</v>
      </c>
      <c r="F262" s="52">
        <f>PSSE!G271</f>
        <v>1</v>
      </c>
      <c r="G262" s="52" t="str">
        <f t="shared" si="5"/>
        <v>AVR15.8170TD1</v>
      </c>
      <c r="H262" s="52">
        <f>COUNTIF(Data!$G$3:$BA$2935,AVR!$G262)</f>
        <v>1</v>
      </c>
      <c r="I262" s="52" t="str">
        <f>IF($H262=0,"",VLOOKUP($G262,Data!$G$3:$BA$2935,2,FALSE))</f>
        <v>'ESST4B'</v>
      </c>
      <c r="J262" s="52">
        <f>PSSE!C271</f>
        <v>1</v>
      </c>
      <c r="K262" s="52">
        <f>IF($H262=0,"",VLOOKUP($G262,Data!$G$3:$BA$2935,4,FALSE))</f>
        <v>0</v>
      </c>
      <c r="L262" s="52">
        <f>IF($H262=0,"",VLOOKUP($G262,Data!$G$3:$BA$2935,5,FALSE))</f>
        <v>10.75</v>
      </c>
      <c r="M262" s="52">
        <f>IF($H262=0,"",VLOOKUP($G262,Data!$G$3:$BA$2935,6,FALSE))</f>
        <v>10.75</v>
      </c>
      <c r="N262" s="52">
        <f>IF($H262=0,"",VLOOKUP($G262,Data!$G$3:$BA$2935,7,FALSE))</f>
        <v>5</v>
      </c>
      <c r="O262" s="52">
        <f>IF($H262=0,"",VLOOKUP($G262,Data!$G$3:$BA$2935,8,FALSE))</f>
        <v>-0.87</v>
      </c>
      <c r="P262" s="52">
        <f>IF($H262=0,"",VLOOKUP($G262,Data!$G$3:$BA$2935,9,FALSE))</f>
        <v>0</v>
      </c>
      <c r="Q262" s="52">
        <f>IF($H262=0,"",VLOOKUP($G262,Data!$G$3:$BA$2935,10,FALSE))</f>
        <v>1</v>
      </c>
      <c r="R262" s="52">
        <f>IF($H262=0,"",VLOOKUP($G262,Data!$G$3:$BA$2935,11,FALSE))</f>
        <v>0</v>
      </c>
      <c r="S262" s="52">
        <f>IF($H262=0,"",VLOOKUP($G262,Data!$G$3:$BA$2935,12,FALSE))</f>
        <v>99</v>
      </c>
      <c r="T262" s="52">
        <f>IF($H262=0,"",VLOOKUP($G262,Data!$G$3:$BA$2935,13,FALSE))</f>
        <v>-99</v>
      </c>
      <c r="U262" s="52">
        <f>IF($H262=0,"",VLOOKUP($G262,Data!$G$3:$BA$2935,14,FALSE))</f>
        <v>0</v>
      </c>
      <c r="V262" s="52">
        <f>IF($H262=0,"",VLOOKUP($G262,Data!$G$3:$BA$2935,15,FALSE))</f>
        <v>9.3000000000000007</v>
      </c>
      <c r="W262" s="52">
        <f>IF($H262=0,"",VLOOKUP($G262,Data!$G$3:$BA$2935,16,FALSE))</f>
        <v>0</v>
      </c>
      <c r="X262" s="52">
        <f>IF($H262=0,"",VLOOKUP($G262,Data!$G$3:$BA$2935,17,FALSE))</f>
        <v>11.63</v>
      </c>
      <c r="Y262" s="52">
        <f>IF($H262=0,"",VLOOKUP($G262,Data!$G$3:$BA$2935,18,FALSE))</f>
        <v>0.113</v>
      </c>
      <c r="Z262" s="52">
        <f>IF($H262=0,"",VLOOKUP($G262,Data!$G$3:$BA$2935,19,FALSE))</f>
        <v>0.124</v>
      </c>
      <c r="AA262" s="52">
        <f>IF($H262=0,"",VLOOKUP($G262,Data!$G$3:$BA$2935,20,FALSE))</f>
        <v>0</v>
      </c>
      <c r="AB262" s="4" t="str">
        <f>IF($H262=0,"",VLOOKUP($G262,Data!$G$3:$BA$2935,21,FALSE))</f>
        <v>/</v>
      </c>
      <c r="AC262" s="4" t="str">
        <f>IF($H262=0,"",VLOOKUP($G262,Data!$G$3:$BA$2935,22,FALSE))</f>
        <v>/</v>
      </c>
      <c r="AD262" s="4" t="str">
        <f>IF($H262=0,"",VLOOKUP($G262,Data!$G$3:$BA$2935,23,FALSE))</f>
        <v/>
      </c>
      <c r="AE262" s="4" t="str">
        <f>IF($H262=0,"",VLOOKUP($G262,Data!$G$3:$BA$2935,24,FALSE))</f>
        <v/>
      </c>
      <c r="AF262" s="4" t="str">
        <f>IF($H262=0,"",VLOOKUP($G262,Data!$G$3:$BA$2935,25,FALSE))</f>
        <v/>
      </c>
      <c r="AG262" s="4" t="str">
        <f>IF($H262=0,"",VLOOKUP($G262,Data!$G$3:$BA$2935,26,FALSE))</f>
        <v/>
      </c>
      <c r="AH262" s="4" t="str">
        <f>IF($H262=0,"",VLOOKUP($G262,Data!$G$3:$BA$2935,27,FALSE))</f>
        <v/>
      </c>
      <c r="AI262" s="4" t="str">
        <f>IF($H262=0,"",VLOOKUP($G262,Data!$G$3:$BA$2935,28,FALSE))</f>
        <v/>
      </c>
      <c r="AJ262" s="4" t="str">
        <f>IF($H262=0,"",VLOOKUP($G262,Data!$G$3:$BA$2935,29,FALSE))</f>
        <v/>
      </c>
      <c r="AK262" s="4" t="str">
        <f>IF($H262=0,"",VLOOKUP($G262,Data!$G$3:$BA$2935,30,FALSE))</f>
        <v/>
      </c>
      <c r="AL262" s="4" t="str">
        <f>IF($H262=0,"",VLOOKUP($G262,Data!$G$3:$BA$2935,31,FALSE))</f>
        <v/>
      </c>
      <c r="AM262" s="4" t="str">
        <f>IF($H262=0,"",VLOOKUP($G262,Data!$G$3:$BA$2935,32,FALSE))</f>
        <v/>
      </c>
      <c r="AN262" s="4" t="str">
        <f>IF($H262=0,"",VLOOKUP($G262,Data!$G$3:$BA$2935,33,FALSE))</f>
        <v/>
      </c>
      <c r="AO262" s="4" t="str">
        <f>IF($H262=0,"",VLOOKUP($G262,Data!$G$3:$BA$2935,34,FALSE))</f>
        <v/>
      </c>
      <c r="AP262" s="4" t="str">
        <f>IF($H262=0,"",VLOOKUP($G262,Data!$G$3:$BA$2935,35,FALSE))</f>
        <v/>
      </c>
      <c r="AQ262" s="4" t="str">
        <f>IF($H262=0,"",VLOOKUP($G262,Data!$G$3:$BA$2935,36,FALSE))</f>
        <v/>
      </c>
      <c r="AR262" s="4" t="str">
        <f>IF($H262=0,"",VLOOKUP($G262,Data!$G$3:$BA$2935,37,FALSE))</f>
        <v/>
      </c>
      <c r="AS262" s="4" t="str">
        <f>IF($H262=0,"",VLOOKUP($G262,Data!$G$3:$BA$2935,38,FALSE))</f>
        <v/>
      </c>
      <c r="AT262" s="4" t="str">
        <f>IF($H262=0,"",VLOOKUP($G262,Data!$G$3:$BA$2935,39,FALSE))</f>
        <v/>
      </c>
    </row>
    <row r="263" spans="1:46" x14ac:dyDescent="0.3">
      <c r="A263" s="4">
        <f>PSSE!A272</f>
        <v>956041</v>
      </c>
      <c r="B263" s="4" t="str">
        <f>PSSE!B272</f>
        <v>DAKRTIH_H1</v>
      </c>
      <c r="C263" s="4">
        <f>PSSE!D272</f>
        <v>13.8</v>
      </c>
      <c r="D263" s="52">
        <f>PSSE!E272</f>
        <v>72</v>
      </c>
      <c r="E263" s="52" t="str">
        <f>PSSE!F272</f>
        <v>TD</v>
      </c>
      <c r="F263" s="52">
        <f>PSSE!G272</f>
        <v>1</v>
      </c>
      <c r="G263" s="52" t="str">
        <f t="shared" si="5"/>
        <v>AVR13.872TD1</v>
      </c>
      <c r="H263" s="52">
        <f>COUNTIF(Data!$G$3:$BA$2935,AVR!$G263)</f>
        <v>1</v>
      </c>
      <c r="I263" s="52" t="str">
        <f>IF($H263=0,"",VLOOKUP($G263,Data!$G$3:$BA$2935,2,FALSE))</f>
        <v>'ESST4B'</v>
      </c>
      <c r="J263" s="52">
        <f>PSSE!C272</f>
        <v>1</v>
      </c>
      <c r="K263" s="52">
        <f>IF($H263=0,"",VLOOKUP($G263,Data!$G$3:$BA$2935,4,FALSE))</f>
        <v>0</v>
      </c>
      <c r="L263" s="52">
        <f>IF($H263=0,"",VLOOKUP($G263,Data!$G$3:$BA$2935,5,FALSE))</f>
        <v>10.75</v>
      </c>
      <c r="M263" s="52">
        <f>IF($H263=0,"",VLOOKUP($G263,Data!$G$3:$BA$2935,6,FALSE))</f>
        <v>10.75</v>
      </c>
      <c r="N263" s="52">
        <f>IF($H263=0,"",VLOOKUP($G263,Data!$G$3:$BA$2935,7,FALSE))</f>
        <v>5</v>
      </c>
      <c r="O263" s="52">
        <f>IF($H263=0,"",VLOOKUP($G263,Data!$G$3:$BA$2935,8,FALSE))</f>
        <v>-0.87</v>
      </c>
      <c r="P263" s="52">
        <f>IF($H263=0,"",VLOOKUP($G263,Data!$G$3:$BA$2935,9,FALSE))</f>
        <v>0</v>
      </c>
      <c r="Q263" s="52">
        <f>IF($H263=0,"",VLOOKUP($G263,Data!$G$3:$BA$2935,10,FALSE))</f>
        <v>1</v>
      </c>
      <c r="R263" s="52">
        <f>IF($H263=0,"",VLOOKUP($G263,Data!$G$3:$BA$2935,11,FALSE))</f>
        <v>0</v>
      </c>
      <c r="S263" s="52">
        <f>IF($H263=0,"",VLOOKUP($G263,Data!$G$3:$BA$2935,12,FALSE))</f>
        <v>99</v>
      </c>
      <c r="T263" s="52">
        <f>IF($H263=0,"",VLOOKUP($G263,Data!$G$3:$BA$2935,13,FALSE))</f>
        <v>-99</v>
      </c>
      <c r="U263" s="52">
        <f>IF($H263=0,"",VLOOKUP($G263,Data!$G$3:$BA$2935,14,FALSE))</f>
        <v>0</v>
      </c>
      <c r="V263" s="52">
        <f>IF($H263=0,"",VLOOKUP($G263,Data!$G$3:$BA$2935,15,FALSE))</f>
        <v>9.3000000000000007</v>
      </c>
      <c r="W263" s="52">
        <f>IF($H263=0,"",VLOOKUP($G263,Data!$G$3:$BA$2935,16,FALSE))</f>
        <v>0</v>
      </c>
      <c r="X263" s="52">
        <f>IF($H263=0,"",VLOOKUP($G263,Data!$G$3:$BA$2935,17,FALSE))</f>
        <v>11.63</v>
      </c>
      <c r="Y263" s="52">
        <f>IF($H263=0,"",VLOOKUP($G263,Data!$G$3:$BA$2935,18,FALSE))</f>
        <v>0.113</v>
      </c>
      <c r="Z263" s="52">
        <f>IF($H263=0,"",VLOOKUP($G263,Data!$G$3:$BA$2935,19,FALSE))</f>
        <v>0.124</v>
      </c>
      <c r="AA263" s="52">
        <f>IF($H263=0,"",VLOOKUP($G263,Data!$G$3:$BA$2935,20,FALSE))</f>
        <v>0</v>
      </c>
      <c r="AB263" s="4" t="str">
        <f>IF($H263=0,"",VLOOKUP($G263,Data!$G$3:$BA$2935,21,FALSE))</f>
        <v>/</v>
      </c>
      <c r="AC263" s="4" t="str">
        <f>IF($H263=0,"",VLOOKUP($G263,Data!$G$3:$BA$2935,22,FALSE))</f>
        <v>/</v>
      </c>
      <c r="AD263" s="4" t="str">
        <f>IF($H263=0,"",VLOOKUP($G263,Data!$G$3:$BA$2935,23,FALSE))</f>
        <v/>
      </c>
      <c r="AE263" s="4" t="str">
        <f>IF($H263=0,"",VLOOKUP($G263,Data!$G$3:$BA$2935,24,FALSE))</f>
        <v/>
      </c>
      <c r="AF263" s="4" t="str">
        <f>IF($H263=0,"",VLOOKUP($G263,Data!$G$3:$BA$2935,25,FALSE))</f>
        <v/>
      </c>
      <c r="AG263" s="4" t="str">
        <f>IF($H263=0,"",VLOOKUP($G263,Data!$G$3:$BA$2935,26,FALSE))</f>
        <v/>
      </c>
      <c r="AH263" s="4" t="str">
        <f>IF($H263=0,"",VLOOKUP($G263,Data!$G$3:$BA$2935,27,FALSE))</f>
        <v/>
      </c>
      <c r="AI263" s="4" t="str">
        <f>IF($H263=0,"",VLOOKUP($G263,Data!$G$3:$BA$2935,28,FALSE))</f>
        <v/>
      </c>
      <c r="AJ263" s="4" t="str">
        <f>IF($H263=0,"",VLOOKUP($G263,Data!$G$3:$BA$2935,29,FALSE))</f>
        <v/>
      </c>
      <c r="AK263" s="4" t="str">
        <f>IF($H263=0,"",VLOOKUP($G263,Data!$G$3:$BA$2935,30,FALSE))</f>
        <v/>
      </c>
      <c r="AL263" s="4" t="str">
        <f>IF($H263=0,"",VLOOKUP($G263,Data!$G$3:$BA$2935,31,FALSE))</f>
        <v/>
      </c>
      <c r="AM263" s="4" t="str">
        <f>IF($H263=0,"",VLOOKUP($G263,Data!$G$3:$BA$2935,32,FALSE))</f>
        <v/>
      </c>
      <c r="AN263" s="4" t="str">
        <f>IF($H263=0,"",VLOOKUP($G263,Data!$G$3:$BA$2935,33,FALSE))</f>
        <v/>
      </c>
      <c r="AO263" s="4" t="str">
        <f>IF($H263=0,"",VLOOKUP($G263,Data!$G$3:$BA$2935,34,FALSE))</f>
        <v/>
      </c>
      <c r="AP263" s="4" t="str">
        <f>IF($H263=0,"",VLOOKUP($G263,Data!$G$3:$BA$2935,35,FALSE))</f>
        <v/>
      </c>
      <c r="AQ263" s="4" t="str">
        <f>IF($H263=0,"",VLOOKUP($G263,Data!$G$3:$BA$2935,36,FALSE))</f>
        <v/>
      </c>
      <c r="AR263" s="4" t="str">
        <f>IF($H263=0,"",VLOOKUP($G263,Data!$G$3:$BA$2935,37,FALSE))</f>
        <v/>
      </c>
      <c r="AS263" s="4" t="str">
        <f>IF($H263=0,"",VLOOKUP($G263,Data!$G$3:$BA$2935,38,FALSE))</f>
        <v/>
      </c>
      <c r="AT263" s="4" t="str">
        <f>IF($H263=0,"",VLOOKUP($G263,Data!$G$3:$BA$2935,39,FALSE))</f>
        <v/>
      </c>
    </row>
    <row r="264" spans="1:46" x14ac:dyDescent="0.3">
      <c r="A264" s="4">
        <f>PSSE!A273</f>
        <v>956042</v>
      </c>
      <c r="B264" s="4" t="str">
        <f>PSSE!B273</f>
        <v>DAKRTIH_H2</v>
      </c>
      <c r="C264" s="4">
        <f>PSSE!D273</f>
        <v>13.8</v>
      </c>
      <c r="D264" s="52">
        <f>PSSE!E273</f>
        <v>72</v>
      </c>
      <c r="E264" s="52" t="str">
        <f>PSSE!F273</f>
        <v>TD</v>
      </c>
      <c r="F264" s="52">
        <f>PSSE!G273</f>
        <v>1</v>
      </c>
      <c r="G264" s="52" t="str">
        <f t="shared" si="5"/>
        <v>AVR13.872TD1</v>
      </c>
      <c r="H264" s="52">
        <f>COUNTIF(Data!$G$3:$BA$2935,AVR!$G264)</f>
        <v>1</v>
      </c>
      <c r="I264" s="52" t="str">
        <f>IF($H264=0,"",VLOOKUP($G264,Data!$G$3:$BA$2935,2,FALSE))</f>
        <v>'ESST4B'</v>
      </c>
      <c r="J264" s="52">
        <f>PSSE!C273</f>
        <v>1</v>
      </c>
      <c r="K264" s="52">
        <f>IF($H264=0,"",VLOOKUP($G264,Data!$G$3:$BA$2935,4,FALSE))</f>
        <v>0</v>
      </c>
      <c r="L264" s="52">
        <f>IF($H264=0,"",VLOOKUP($G264,Data!$G$3:$BA$2935,5,FALSE))</f>
        <v>10.75</v>
      </c>
      <c r="M264" s="52">
        <f>IF($H264=0,"",VLOOKUP($G264,Data!$G$3:$BA$2935,6,FALSE))</f>
        <v>10.75</v>
      </c>
      <c r="N264" s="52">
        <f>IF($H264=0,"",VLOOKUP($G264,Data!$G$3:$BA$2935,7,FALSE))</f>
        <v>5</v>
      </c>
      <c r="O264" s="52">
        <f>IF($H264=0,"",VLOOKUP($G264,Data!$G$3:$BA$2935,8,FALSE))</f>
        <v>-0.87</v>
      </c>
      <c r="P264" s="52">
        <f>IF($H264=0,"",VLOOKUP($G264,Data!$G$3:$BA$2935,9,FALSE))</f>
        <v>0</v>
      </c>
      <c r="Q264" s="52">
        <f>IF($H264=0,"",VLOOKUP($G264,Data!$G$3:$BA$2935,10,FALSE))</f>
        <v>1</v>
      </c>
      <c r="R264" s="52">
        <f>IF($H264=0,"",VLOOKUP($G264,Data!$G$3:$BA$2935,11,FALSE))</f>
        <v>0</v>
      </c>
      <c r="S264" s="52">
        <f>IF($H264=0,"",VLOOKUP($G264,Data!$G$3:$BA$2935,12,FALSE))</f>
        <v>99</v>
      </c>
      <c r="T264" s="52">
        <f>IF($H264=0,"",VLOOKUP($G264,Data!$G$3:$BA$2935,13,FALSE))</f>
        <v>-99</v>
      </c>
      <c r="U264" s="52">
        <f>IF($H264=0,"",VLOOKUP($G264,Data!$G$3:$BA$2935,14,FALSE))</f>
        <v>0</v>
      </c>
      <c r="V264" s="52">
        <f>IF($H264=0,"",VLOOKUP($G264,Data!$G$3:$BA$2935,15,FALSE))</f>
        <v>9.3000000000000007</v>
      </c>
      <c r="W264" s="52">
        <f>IF($H264=0,"",VLOOKUP($G264,Data!$G$3:$BA$2935,16,FALSE))</f>
        <v>0</v>
      </c>
      <c r="X264" s="52">
        <f>IF($H264=0,"",VLOOKUP($G264,Data!$G$3:$BA$2935,17,FALSE))</f>
        <v>11.63</v>
      </c>
      <c r="Y264" s="52">
        <f>IF($H264=0,"",VLOOKUP($G264,Data!$G$3:$BA$2935,18,FALSE))</f>
        <v>0.113</v>
      </c>
      <c r="Z264" s="52">
        <f>IF($H264=0,"",VLOOKUP($G264,Data!$G$3:$BA$2935,19,FALSE))</f>
        <v>0.124</v>
      </c>
      <c r="AA264" s="52">
        <f>IF($H264=0,"",VLOOKUP($G264,Data!$G$3:$BA$2935,20,FALSE))</f>
        <v>0</v>
      </c>
      <c r="AB264" s="4" t="str">
        <f>IF($H264=0,"",VLOOKUP($G264,Data!$G$3:$BA$2935,21,FALSE))</f>
        <v>/</v>
      </c>
      <c r="AC264" s="4" t="str">
        <f>IF($H264=0,"",VLOOKUP($G264,Data!$G$3:$BA$2935,22,FALSE))</f>
        <v>/</v>
      </c>
      <c r="AD264" s="4" t="str">
        <f>IF($H264=0,"",VLOOKUP($G264,Data!$G$3:$BA$2935,23,FALSE))</f>
        <v/>
      </c>
      <c r="AE264" s="4" t="str">
        <f>IF($H264=0,"",VLOOKUP($G264,Data!$G$3:$BA$2935,24,FALSE))</f>
        <v/>
      </c>
      <c r="AF264" s="4" t="str">
        <f>IF($H264=0,"",VLOOKUP($G264,Data!$G$3:$BA$2935,25,FALSE))</f>
        <v/>
      </c>
      <c r="AG264" s="4" t="str">
        <f>IF($H264=0,"",VLOOKUP($G264,Data!$G$3:$BA$2935,26,FALSE))</f>
        <v/>
      </c>
      <c r="AH264" s="4" t="str">
        <f>IF($H264=0,"",VLOOKUP($G264,Data!$G$3:$BA$2935,27,FALSE))</f>
        <v/>
      </c>
      <c r="AI264" s="4" t="str">
        <f>IF($H264=0,"",VLOOKUP($G264,Data!$G$3:$BA$2935,28,FALSE))</f>
        <v/>
      </c>
      <c r="AJ264" s="4" t="str">
        <f>IF($H264=0,"",VLOOKUP($G264,Data!$G$3:$BA$2935,29,FALSE))</f>
        <v/>
      </c>
      <c r="AK264" s="4" t="str">
        <f>IF($H264=0,"",VLOOKUP($G264,Data!$G$3:$BA$2935,30,FALSE))</f>
        <v/>
      </c>
      <c r="AL264" s="4" t="str">
        <f>IF($H264=0,"",VLOOKUP($G264,Data!$G$3:$BA$2935,31,FALSE))</f>
        <v/>
      </c>
      <c r="AM264" s="4" t="str">
        <f>IF($H264=0,"",VLOOKUP($G264,Data!$G$3:$BA$2935,32,FALSE))</f>
        <v/>
      </c>
      <c r="AN264" s="4" t="str">
        <f>IF($H264=0,"",VLOOKUP($G264,Data!$G$3:$BA$2935,33,FALSE))</f>
        <v/>
      </c>
      <c r="AO264" s="4" t="str">
        <f>IF($H264=0,"",VLOOKUP($G264,Data!$G$3:$BA$2935,34,FALSE))</f>
        <v/>
      </c>
      <c r="AP264" s="4" t="str">
        <f>IF($H264=0,"",VLOOKUP($G264,Data!$G$3:$BA$2935,35,FALSE))</f>
        <v/>
      </c>
      <c r="AQ264" s="4" t="str">
        <f>IF($H264=0,"",VLOOKUP($G264,Data!$G$3:$BA$2935,36,FALSE))</f>
        <v/>
      </c>
      <c r="AR264" s="4" t="str">
        <f>IF($H264=0,"",VLOOKUP($G264,Data!$G$3:$BA$2935,37,FALSE))</f>
        <v/>
      </c>
      <c r="AS264" s="4" t="str">
        <f>IF($H264=0,"",VLOOKUP($G264,Data!$G$3:$BA$2935,38,FALSE))</f>
        <v/>
      </c>
      <c r="AT264" s="4" t="str">
        <f>IF($H264=0,"",VLOOKUP($G264,Data!$G$3:$BA$2935,39,FALSE))</f>
        <v/>
      </c>
    </row>
    <row r="265" spans="1:46" x14ac:dyDescent="0.3">
      <c r="A265" s="4">
        <f>PSSE!A274</f>
        <v>956051</v>
      </c>
      <c r="B265" s="4" t="str">
        <f>PSSE!B274</f>
        <v>DONGNAI2_H1</v>
      </c>
      <c r="C265" s="4">
        <f>PSSE!D274</f>
        <v>13.8</v>
      </c>
      <c r="D265" s="52">
        <f>PSSE!E274</f>
        <v>80</v>
      </c>
      <c r="E265" s="52" t="str">
        <f>PSSE!F274</f>
        <v>TD</v>
      </c>
      <c r="F265" s="52">
        <f>PSSE!G274</f>
        <v>1</v>
      </c>
      <c r="G265" s="52" t="str">
        <f t="shared" si="5"/>
        <v>AVR13.880TD1</v>
      </c>
      <c r="H265" s="52">
        <f>COUNTIF(Data!$G$3:$BA$2935,AVR!$G265)</f>
        <v>1</v>
      </c>
      <c r="I265" s="52" t="str">
        <f>IF($H265=0,"",VLOOKUP($G265,Data!$G$3:$BA$2935,2,FALSE))</f>
        <v>'ESST4B'</v>
      </c>
      <c r="J265" s="52">
        <f>PSSE!C274</f>
        <v>1</v>
      </c>
      <c r="K265" s="52">
        <f>IF($H265=0,"",VLOOKUP($G265,Data!$G$3:$BA$2935,4,FALSE))</f>
        <v>0</v>
      </c>
      <c r="L265" s="52">
        <f>IF($H265=0,"",VLOOKUP($G265,Data!$G$3:$BA$2935,5,FALSE))</f>
        <v>10.75</v>
      </c>
      <c r="M265" s="52">
        <f>IF($H265=0,"",VLOOKUP($G265,Data!$G$3:$BA$2935,6,FALSE))</f>
        <v>10.75</v>
      </c>
      <c r="N265" s="52">
        <f>IF($H265=0,"",VLOOKUP($G265,Data!$G$3:$BA$2935,7,FALSE))</f>
        <v>5</v>
      </c>
      <c r="O265" s="52">
        <f>IF($H265=0,"",VLOOKUP($G265,Data!$G$3:$BA$2935,8,FALSE))</f>
        <v>-0.87</v>
      </c>
      <c r="P265" s="52">
        <f>IF($H265=0,"",VLOOKUP($G265,Data!$G$3:$BA$2935,9,FALSE))</f>
        <v>0</v>
      </c>
      <c r="Q265" s="52">
        <f>IF($H265=0,"",VLOOKUP($G265,Data!$G$3:$BA$2935,10,FALSE))</f>
        <v>1</v>
      </c>
      <c r="R265" s="52">
        <f>IF($H265=0,"",VLOOKUP($G265,Data!$G$3:$BA$2935,11,FALSE))</f>
        <v>0</v>
      </c>
      <c r="S265" s="52">
        <f>IF($H265=0,"",VLOOKUP($G265,Data!$G$3:$BA$2935,12,FALSE))</f>
        <v>99</v>
      </c>
      <c r="T265" s="52">
        <f>IF($H265=0,"",VLOOKUP($G265,Data!$G$3:$BA$2935,13,FALSE))</f>
        <v>-99</v>
      </c>
      <c r="U265" s="52">
        <f>IF($H265=0,"",VLOOKUP($G265,Data!$G$3:$BA$2935,14,FALSE))</f>
        <v>0</v>
      </c>
      <c r="V265" s="52">
        <f>IF($H265=0,"",VLOOKUP($G265,Data!$G$3:$BA$2935,15,FALSE))</f>
        <v>9.3000000000000007</v>
      </c>
      <c r="W265" s="52">
        <f>IF($H265=0,"",VLOOKUP($G265,Data!$G$3:$BA$2935,16,FALSE))</f>
        <v>0</v>
      </c>
      <c r="X265" s="52">
        <f>IF($H265=0,"",VLOOKUP($G265,Data!$G$3:$BA$2935,17,FALSE))</f>
        <v>11.63</v>
      </c>
      <c r="Y265" s="52">
        <f>IF($H265=0,"",VLOOKUP($G265,Data!$G$3:$BA$2935,18,FALSE))</f>
        <v>0.113</v>
      </c>
      <c r="Z265" s="52">
        <f>IF($H265=0,"",VLOOKUP($G265,Data!$G$3:$BA$2935,19,FALSE))</f>
        <v>0.124</v>
      </c>
      <c r="AA265" s="52">
        <f>IF($H265=0,"",VLOOKUP($G265,Data!$G$3:$BA$2935,20,FALSE))</f>
        <v>0</v>
      </c>
      <c r="AB265" s="4" t="str">
        <f>IF($H265=0,"",VLOOKUP($G265,Data!$G$3:$BA$2935,21,FALSE))</f>
        <v>/</v>
      </c>
      <c r="AC265" s="4" t="str">
        <f>IF($H265=0,"",VLOOKUP($G265,Data!$G$3:$BA$2935,22,FALSE))</f>
        <v>/</v>
      </c>
      <c r="AD265" s="4" t="str">
        <f>IF($H265=0,"",VLOOKUP($G265,Data!$G$3:$BA$2935,23,FALSE))</f>
        <v/>
      </c>
      <c r="AE265" s="4" t="str">
        <f>IF($H265=0,"",VLOOKUP($G265,Data!$G$3:$BA$2935,24,FALSE))</f>
        <v/>
      </c>
      <c r="AF265" s="4" t="str">
        <f>IF($H265=0,"",VLOOKUP($G265,Data!$G$3:$BA$2935,25,FALSE))</f>
        <v/>
      </c>
      <c r="AG265" s="4" t="str">
        <f>IF($H265=0,"",VLOOKUP($G265,Data!$G$3:$BA$2935,26,FALSE))</f>
        <v/>
      </c>
      <c r="AH265" s="4" t="str">
        <f>IF($H265=0,"",VLOOKUP($G265,Data!$G$3:$BA$2935,27,FALSE))</f>
        <v/>
      </c>
      <c r="AI265" s="4" t="str">
        <f>IF($H265=0,"",VLOOKUP($G265,Data!$G$3:$BA$2935,28,FALSE))</f>
        <v/>
      </c>
      <c r="AJ265" s="4" t="str">
        <f>IF($H265=0,"",VLOOKUP($G265,Data!$G$3:$BA$2935,29,FALSE))</f>
        <v/>
      </c>
      <c r="AK265" s="4" t="str">
        <f>IF($H265=0,"",VLOOKUP($G265,Data!$G$3:$BA$2935,30,FALSE))</f>
        <v/>
      </c>
      <c r="AL265" s="4" t="str">
        <f>IF($H265=0,"",VLOOKUP($G265,Data!$G$3:$BA$2935,31,FALSE))</f>
        <v/>
      </c>
      <c r="AM265" s="4" t="str">
        <f>IF($H265=0,"",VLOOKUP($G265,Data!$G$3:$BA$2935,32,FALSE))</f>
        <v/>
      </c>
      <c r="AN265" s="4" t="str">
        <f>IF($H265=0,"",VLOOKUP($G265,Data!$G$3:$BA$2935,33,FALSE))</f>
        <v/>
      </c>
      <c r="AO265" s="4" t="str">
        <f>IF($H265=0,"",VLOOKUP($G265,Data!$G$3:$BA$2935,34,FALSE))</f>
        <v/>
      </c>
      <c r="AP265" s="4" t="str">
        <f>IF($H265=0,"",VLOOKUP($G265,Data!$G$3:$BA$2935,35,FALSE))</f>
        <v/>
      </c>
      <c r="AQ265" s="4" t="str">
        <f>IF($H265=0,"",VLOOKUP($G265,Data!$G$3:$BA$2935,36,FALSE))</f>
        <v/>
      </c>
      <c r="AR265" s="4" t="str">
        <f>IF($H265=0,"",VLOOKUP($G265,Data!$G$3:$BA$2935,37,FALSE))</f>
        <v/>
      </c>
      <c r="AS265" s="4" t="str">
        <f>IF($H265=0,"",VLOOKUP($G265,Data!$G$3:$BA$2935,38,FALSE))</f>
        <v/>
      </c>
      <c r="AT265" s="4" t="str">
        <f>IF($H265=0,"",VLOOKUP($G265,Data!$G$3:$BA$2935,39,FALSE))</f>
        <v/>
      </c>
    </row>
    <row r="266" spans="1:46" x14ac:dyDescent="0.3">
      <c r="A266" s="4">
        <f>PSSE!A275</f>
        <v>956061</v>
      </c>
      <c r="B266" s="4" t="str">
        <f>PSSE!B275</f>
        <v>DONGNAI5_H1</v>
      </c>
      <c r="C266" s="4">
        <f>PSSE!D275</f>
        <v>13.8</v>
      </c>
      <c r="D266" s="52">
        <f>PSSE!E275</f>
        <v>150</v>
      </c>
      <c r="E266" s="52" t="str">
        <f>PSSE!F275</f>
        <v>TD</v>
      </c>
      <c r="F266" s="52">
        <f>PSSE!G275</f>
        <v>1</v>
      </c>
      <c r="G266" s="52" t="str">
        <f t="shared" si="5"/>
        <v>AVR13.8150TD1</v>
      </c>
      <c r="H266" s="52">
        <f>COUNTIF(Data!$G$3:$BA$2935,AVR!$G266)</f>
        <v>1</v>
      </c>
      <c r="I266" s="52" t="str">
        <f>IF($H266=0,"",VLOOKUP($G266,Data!$G$3:$BA$2935,2,FALSE))</f>
        <v>'ESST4B'</v>
      </c>
      <c r="J266" s="52">
        <f>PSSE!C275</f>
        <v>1</v>
      </c>
      <c r="K266" s="52">
        <f>IF($H266=0,"",VLOOKUP($G266,Data!$G$3:$BA$2935,4,FALSE))</f>
        <v>0</v>
      </c>
      <c r="L266" s="52">
        <f>IF($H266=0,"",VLOOKUP($G266,Data!$G$3:$BA$2935,5,FALSE))</f>
        <v>10.75</v>
      </c>
      <c r="M266" s="52">
        <f>IF($H266=0,"",VLOOKUP($G266,Data!$G$3:$BA$2935,6,FALSE))</f>
        <v>10.75</v>
      </c>
      <c r="N266" s="52">
        <f>IF($H266=0,"",VLOOKUP($G266,Data!$G$3:$BA$2935,7,FALSE))</f>
        <v>5</v>
      </c>
      <c r="O266" s="52">
        <f>IF($H266=0,"",VLOOKUP($G266,Data!$G$3:$BA$2935,8,FALSE))</f>
        <v>-0.87</v>
      </c>
      <c r="P266" s="52">
        <f>IF($H266=0,"",VLOOKUP($G266,Data!$G$3:$BA$2935,9,FALSE))</f>
        <v>0</v>
      </c>
      <c r="Q266" s="52">
        <f>IF($H266=0,"",VLOOKUP($G266,Data!$G$3:$BA$2935,10,FALSE))</f>
        <v>1</v>
      </c>
      <c r="R266" s="52">
        <f>IF($H266=0,"",VLOOKUP($G266,Data!$G$3:$BA$2935,11,FALSE))</f>
        <v>0</v>
      </c>
      <c r="S266" s="52">
        <f>IF($H266=0,"",VLOOKUP($G266,Data!$G$3:$BA$2935,12,FALSE))</f>
        <v>99</v>
      </c>
      <c r="T266" s="52">
        <f>IF($H266=0,"",VLOOKUP($G266,Data!$G$3:$BA$2935,13,FALSE))</f>
        <v>-99</v>
      </c>
      <c r="U266" s="52">
        <f>IF($H266=0,"",VLOOKUP($G266,Data!$G$3:$BA$2935,14,FALSE))</f>
        <v>0</v>
      </c>
      <c r="V266" s="52">
        <f>IF($H266=0,"",VLOOKUP($G266,Data!$G$3:$BA$2935,15,FALSE))</f>
        <v>9.3000000000000007</v>
      </c>
      <c r="W266" s="52">
        <f>IF($H266=0,"",VLOOKUP($G266,Data!$G$3:$BA$2935,16,FALSE))</f>
        <v>0</v>
      </c>
      <c r="X266" s="52">
        <f>IF($H266=0,"",VLOOKUP($G266,Data!$G$3:$BA$2935,17,FALSE))</f>
        <v>11.63</v>
      </c>
      <c r="Y266" s="52">
        <f>IF($H266=0,"",VLOOKUP($G266,Data!$G$3:$BA$2935,18,FALSE))</f>
        <v>0.113</v>
      </c>
      <c r="Z266" s="52">
        <f>IF($H266=0,"",VLOOKUP($G266,Data!$G$3:$BA$2935,19,FALSE))</f>
        <v>0.124</v>
      </c>
      <c r="AA266" s="52">
        <f>IF($H266=0,"",VLOOKUP($G266,Data!$G$3:$BA$2935,20,FALSE))</f>
        <v>0</v>
      </c>
      <c r="AB266" s="4" t="str">
        <f>IF($H266=0,"",VLOOKUP($G266,Data!$G$3:$BA$2935,21,FALSE))</f>
        <v>/</v>
      </c>
      <c r="AC266" s="4" t="str">
        <f>IF($H266=0,"",VLOOKUP($G266,Data!$G$3:$BA$2935,22,FALSE))</f>
        <v>/</v>
      </c>
      <c r="AD266" s="4" t="str">
        <f>IF($H266=0,"",VLOOKUP($G266,Data!$G$3:$BA$2935,23,FALSE))</f>
        <v/>
      </c>
      <c r="AE266" s="4" t="str">
        <f>IF($H266=0,"",VLOOKUP($G266,Data!$G$3:$BA$2935,24,FALSE))</f>
        <v/>
      </c>
      <c r="AF266" s="4" t="str">
        <f>IF($H266=0,"",VLOOKUP($G266,Data!$G$3:$BA$2935,25,FALSE))</f>
        <v/>
      </c>
      <c r="AG266" s="4" t="str">
        <f>IF($H266=0,"",VLOOKUP($G266,Data!$G$3:$BA$2935,26,FALSE))</f>
        <v/>
      </c>
      <c r="AH266" s="4" t="str">
        <f>IF($H266=0,"",VLOOKUP($G266,Data!$G$3:$BA$2935,27,FALSE))</f>
        <v/>
      </c>
      <c r="AI266" s="4" t="str">
        <f>IF($H266=0,"",VLOOKUP($G266,Data!$G$3:$BA$2935,28,FALSE))</f>
        <v/>
      </c>
      <c r="AJ266" s="4" t="str">
        <f>IF($H266=0,"",VLOOKUP($G266,Data!$G$3:$BA$2935,29,FALSE))</f>
        <v/>
      </c>
      <c r="AK266" s="4" t="str">
        <f>IF($H266=0,"",VLOOKUP($G266,Data!$G$3:$BA$2935,30,FALSE))</f>
        <v/>
      </c>
      <c r="AL266" s="4" t="str">
        <f>IF($H266=0,"",VLOOKUP($G266,Data!$G$3:$BA$2935,31,FALSE))</f>
        <v/>
      </c>
      <c r="AM266" s="4" t="str">
        <f>IF($H266=0,"",VLOOKUP($G266,Data!$G$3:$BA$2935,32,FALSE))</f>
        <v/>
      </c>
      <c r="AN266" s="4" t="str">
        <f>IF($H266=0,"",VLOOKUP($G266,Data!$G$3:$BA$2935,33,FALSE))</f>
        <v/>
      </c>
      <c r="AO266" s="4" t="str">
        <f>IF($H266=0,"",VLOOKUP($G266,Data!$G$3:$BA$2935,34,FALSE))</f>
        <v/>
      </c>
      <c r="AP266" s="4" t="str">
        <f>IF($H266=0,"",VLOOKUP($G266,Data!$G$3:$BA$2935,35,FALSE))</f>
        <v/>
      </c>
      <c r="AQ266" s="4" t="str">
        <f>IF($H266=0,"",VLOOKUP($G266,Data!$G$3:$BA$2935,36,FALSE))</f>
        <v/>
      </c>
      <c r="AR266" s="4" t="str">
        <f>IF($H266=0,"",VLOOKUP($G266,Data!$G$3:$BA$2935,37,FALSE))</f>
        <v/>
      </c>
      <c r="AS266" s="4" t="str">
        <f>IF($H266=0,"",VLOOKUP($G266,Data!$G$3:$BA$2935,38,FALSE))</f>
        <v/>
      </c>
      <c r="AT266" s="4" t="str">
        <f>IF($H266=0,"",VLOOKUP($G266,Data!$G$3:$BA$2935,39,FALSE))</f>
        <v/>
      </c>
    </row>
    <row r="267" spans="1:46" x14ac:dyDescent="0.3">
      <c r="A267" s="4">
        <f>PSSE!A276</f>
        <v>956071</v>
      </c>
      <c r="B267" s="4" t="str">
        <f>PSSE!B276</f>
        <v>DONGNAI6_H1</v>
      </c>
      <c r="C267" s="4">
        <f>PSSE!D276</f>
        <v>13.8</v>
      </c>
      <c r="D267" s="52">
        <f>PSSE!E276</f>
        <v>106</v>
      </c>
      <c r="E267" s="52" t="str">
        <f>PSSE!F276</f>
        <v>TD</v>
      </c>
      <c r="F267" s="52">
        <f>PSSE!G276</f>
        <v>1</v>
      </c>
      <c r="G267" s="52" t="str">
        <f t="shared" si="5"/>
        <v>AVR13.8106TD1</v>
      </c>
      <c r="H267" s="52">
        <f>COUNTIF(Data!$G$3:$BA$2935,AVR!$G267)</f>
        <v>1</v>
      </c>
      <c r="I267" s="52" t="str">
        <f>IF($H267=0,"",VLOOKUP($G267,Data!$G$3:$BA$2935,2,FALSE))</f>
        <v>'ESST4B'</v>
      </c>
      <c r="J267" s="52">
        <f>PSSE!C276</f>
        <v>1</v>
      </c>
      <c r="K267" s="52">
        <f>IF($H267=0,"",VLOOKUP($G267,Data!$G$3:$BA$2935,4,FALSE))</f>
        <v>0</v>
      </c>
      <c r="L267" s="52">
        <f>IF($H267=0,"",VLOOKUP($G267,Data!$G$3:$BA$2935,5,FALSE))</f>
        <v>10.75</v>
      </c>
      <c r="M267" s="52">
        <f>IF($H267=0,"",VLOOKUP($G267,Data!$G$3:$BA$2935,6,FALSE))</f>
        <v>10.75</v>
      </c>
      <c r="N267" s="52">
        <f>IF($H267=0,"",VLOOKUP($G267,Data!$G$3:$BA$2935,7,FALSE))</f>
        <v>5</v>
      </c>
      <c r="O267" s="52">
        <f>IF($H267=0,"",VLOOKUP($G267,Data!$G$3:$BA$2935,8,FALSE))</f>
        <v>-0.87</v>
      </c>
      <c r="P267" s="52">
        <f>IF($H267=0,"",VLOOKUP($G267,Data!$G$3:$BA$2935,9,FALSE))</f>
        <v>0</v>
      </c>
      <c r="Q267" s="52">
        <f>IF($H267=0,"",VLOOKUP($G267,Data!$G$3:$BA$2935,10,FALSE))</f>
        <v>1</v>
      </c>
      <c r="R267" s="52">
        <f>IF($H267=0,"",VLOOKUP($G267,Data!$G$3:$BA$2935,11,FALSE))</f>
        <v>0</v>
      </c>
      <c r="S267" s="52">
        <f>IF($H267=0,"",VLOOKUP($G267,Data!$G$3:$BA$2935,12,FALSE))</f>
        <v>99</v>
      </c>
      <c r="T267" s="52">
        <f>IF($H267=0,"",VLOOKUP($G267,Data!$G$3:$BA$2935,13,FALSE))</f>
        <v>-99</v>
      </c>
      <c r="U267" s="52">
        <f>IF($H267=0,"",VLOOKUP($G267,Data!$G$3:$BA$2935,14,FALSE))</f>
        <v>0</v>
      </c>
      <c r="V267" s="52">
        <f>IF($H267=0,"",VLOOKUP($G267,Data!$G$3:$BA$2935,15,FALSE))</f>
        <v>9.3000000000000007</v>
      </c>
      <c r="W267" s="52">
        <f>IF($H267=0,"",VLOOKUP($G267,Data!$G$3:$BA$2935,16,FALSE))</f>
        <v>0</v>
      </c>
      <c r="X267" s="52">
        <f>IF($H267=0,"",VLOOKUP($G267,Data!$G$3:$BA$2935,17,FALSE))</f>
        <v>11.63</v>
      </c>
      <c r="Y267" s="52">
        <f>IF($H267=0,"",VLOOKUP($G267,Data!$G$3:$BA$2935,18,FALSE))</f>
        <v>0.113</v>
      </c>
      <c r="Z267" s="52">
        <f>IF($H267=0,"",VLOOKUP($G267,Data!$G$3:$BA$2935,19,FALSE))</f>
        <v>0.124</v>
      </c>
      <c r="AA267" s="52">
        <f>IF($H267=0,"",VLOOKUP($G267,Data!$G$3:$BA$2935,20,FALSE))</f>
        <v>0</v>
      </c>
      <c r="AB267" s="4" t="str">
        <f>IF($H267=0,"",VLOOKUP($G267,Data!$G$3:$BA$2935,21,FALSE))</f>
        <v>/</v>
      </c>
      <c r="AC267" s="4" t="str">
        <f>IF($H267=0,"",VLOOKUP($G267,Data!$G$3:$BA$2935,22,FALSE))</f>
        <v>/</v>
      </c>
      <c r="AD267" s="4" t="str">
        <f>IF($H267=0,"",VLOOKUP($G267,Data!$G$3:$BA$2935,23,FALSE))</f>
        <v/>
      </c>
      <c r="AE267" s="4" t="str">
        <f>IF($H267=0,"",VLOOKUP($G267,Data!$G$3:$BA$2935,24,FALSE))</f>
        <v/>
      </c>
      <c r="AF267" s="4" t="str">
        <f>IF($H267=0,"",VLOOKUP($G267,Data!$G$3:$BA$2935,25,FALSE))</f>
        <v/>
      </c>
      <c r="AG267" s="4" t="str">
        <f>IF($H267=0,"",VLOOKUP($G267,Data!$G$3:$BA$2935,26,FALSE))</f>
        <v/>
      </c>
      <c r="AH267" s="4" t="str">
        <f>IF($H267=0,"",VLOOKUP($G267,Data!$G$3:$BA$2935,27,FALSE))</f>
        <v/>
      </c>
      <c r="AI267" s="4" t="str">
        <f>IF($H267=0,"",VLOOKUP($G267,Data!$G$3:$BA$2935,28,FALSE))</f>
        <v/>
      </c>
      <c r="AJ267" s="4" t="str">
        <f>IF($H267=0,"",VLOOKUP($G267,Data!$G$3:$BA$2935,29,FALSE))</f>
        <v/>
      </c>
      <c r="AK267" s="4" t="str">
        <f>IF($H267=0,"",VLOOKUP($G267,Data!$G$3:$BA$2935,30,FALSE))</f>
        <v/>
      </c>
      <c r="AL267" s="4" t="str">
        <f>IF($H267=0,"",VLOOKUP($G267,Data!$G$3:$BA$2935,31,FALSE))</f>
        <v/>
      </c>
      <c r="AM267" s="4" t="str">
        <f>IF($H267=0,"",VLOOKUP($G267,Data!$G$3:$BA$2935,32,FALSE))</f>
        <v/>
      </c>
      <c r="AN267" s="4" t="str">
        <f>IF($H267=0,"",VLOOKUP($G267,Data!$G$3:$BA$2935,33,FALSE))</f>
        <v/>
      </c>
      <c r="AO267" s="4" t="str">
        <f>IF($H267=0,"",VLOOKUP($G267,Data!$G$3:$BA$2935,34,FALSE))</f>
        <v/>
      </c>
      <c r="AP267" s="4" t="str">
        <f>IF($H267=0,"",VLOOKUP($G267,Data!$G$3:$BA$2935,35,FALSE))</f>
        <v/>
      </c>
      <c r="AQ267" s="4" t="str">
        <f>IF($H267=0,"",VLOOKUP($G267,Data!$G$3:$BA$2935,36,FALSE))</f>
        <v/>
      </c>
      <c r="AR267" s="4" t="str">
        <f>IF($H267=0,"",VLOOKUP($G267,Data!$G$3:$BA$2935,37,FALSE))</f>
        <v/>
      </c>
      <c r="AS267" s="4" t="str">
        <f>IF($H267=0,"",VLOOKUP($G267,Data!$G$3:$BA$2935,38,FALSE))</f>
        <v/>
      </c>
      <c r="AT267" s="4" t="str">
        <f>IF($H267=0,"",VLOOKUP($G267,Data!$G$3:$BA$2935,39,FALSE))</f>
        <v/>
      </c>
    </row>
    <row r="268" spans="1:46" x14ac:dyDescent="0.3">
      <c r="A268" s="4">
        <f>PSSE!A277</f>
        <v>956081</v>
      </c>
      <c r="B268" s="4" t="str">
        <f>PSSE!B277</f>
        <v>DONGNAI6A_H1</v>
      </c>
      <c r="C268" s="4">
        <f>PSSE!D277</f>
        <v>13.8</v>
      </c>
      <c r="D268" s="52">
        <f>PSSE!E277</f>
        <v>135</v>
      </c>
      <c r="E268" s="52" t="str">
        <f>PSSE!F277</f>
        <v>TD</v>
      </c>
      <c r="F268" s="52">
        <f>PSSE!G277</f>
        <v>1</v>
      </c>
      <c r="G268" s="52" t="str">
        <f t="shared" si="5"/>
        <v>AVR13.8135TD1</v>
      </c>
      <c r="H268" s="52">
        <f>COUNTIF(Data!$G$3:$BA$2935,AVR!$G268)</f>
        <v>1</v>
      </c>
      <c r="I268" s="52" t="str">
        <f>IF($H268=0,"",VLOOKUP($G268,Data!$G$3:$BA$2935,2,FALSE))</f>
        <v>'ESST4B'</v>
      </c>
      <c r="J268" s="52">
        <f>PSSE!C277</f>
        <v>1</v>
      </c>
      <c r="K268" s="52">
        <f>IF($H268=0,"",VLOOKUP($G268,Data!$G$3:$BA$2935,4,FALSE))</f>
        <v>0</v>
      </c>
      <c r="L268" s="52">
        <f>IF($H268=0,"",VLOOKUP($G268,Data!$G$3:$BA$2935,5,FALSE))</f>
        <v>10.75</v>
      </c>
      <c r="M268" s="52">
        <f>IF($H268=0,"",VLOOKUP($G268,Data!$G$3:$BA$2935,6,FALSE))</f>
        <v>10.75</v>
      </c>
      <c r="N268" s="52">
        <f>IF($H268=0,"",VLOOKUP($G268,Data!$G$3:$BA$2935,7,FALSE))</f>
        <v>5</v>
      </c>
      <c r="O268" s="52">
        <f>IF($H268=0,"",VLOOKUP($G268,Data!$G$3:$BA$2935,8,FALSE))</f>
        <v>-0.87</v>
      </c>
      <c r="P268" s="52">
        <f>IF($H268=0,"",VLOOKUP($G268,Data!$G$3:$BA$2935,9,FALSE))</f>
        <v>0</v>
      </c>
      <c r="Q268" s="52">
        <f>IF($H268=0,"",VLOOKUP($G268,Data!$G$3:$BA$2935,10,FALSE))</f>
        <v>1</v>
      </c>
      <c r="R268" s="52">
        <f>IF($H268=0,"",VLOOKUP($G268,Data!$G$3:$BA$2935,11,FALSE))</f>
        <v>0</v>
      </c>
      <c r="S268" s="52">
        <f>IF($H268=0,"",VLOOKUP($G268,Data!$G$3:$BA$2935,12,FALSE))</f>
        <v>99</v>
      </c>
      <c r="T268" s="52">
        <f>IF($H268=0,"",VLOOKUP($G268,Data!$G$3:$BA$2935,13,FALSE))</f>
        <v>-99</v>
      </c>
      <c r="U268" s="52">
        <f>IF($H268=0,"",VLOOKUP($G268,Data!$G$3:$BA$2935,14,FALSE))</f>
        <v>0</v>
      </c>
      <c r="V268" s="52">
        <f>IF($H268=0,"",VLOOKUP($G268,Data!$G$3:$BA$2935,15,FALSE))</f>
        <v>9.3000000000000007</v>
      </c>
      <c r="W268" s="52">
        <f>IF($H268=0,"",VLOOKUP($G268,Data!$G$3:$BA$2935,16,FALSE))</f>
        <v>0</v>
      </c>
      <c r="X268" s="52">
        <f>IF($H268=0,"",VLOOKUP($G268,Data!$G$3:$BA$2935,17,FALSE))</f>
        <v>11.63</v>
      </c>
      <c r="Y268" s="52">
        <f>IF($H268=0,"",VLOOKUP($G268,Data!$G$3:$BA$2935,18,FALSE))</f>
        <v>0.113</v>
      </c>
      <c r="Z268" s="52">
        <f>IF($H268=0,"",VLOOKUP($G268,Data!$G$3:$BA$2935,19,FALSE))</f>
        <v>0.124</v>
      </c>
      <c r="AA268" s="52">
        <f>IF($H268=0,"",VLOOKUP($G268,Data!$G$3:$BA$2935,20,FALSE))</f>
        <v>0</v>
      </c>
      <c r="AB268" s="4" t="str">
        <f>IF($H268=0,"",VLOOKUP($G268,Data!$G$3:$BA$2935,21,FALSE))</f>
        <v>/</v>
      </c>
      <c r="AC268" s="4" t="str">
        <f>IF($H268=0,"",VLOOKUP($G268,Data!$G$3:$BA$2935,22,FALSE))</f>
        <v>/</v>
      </c>
      <c r="AD268" s="4" t="str">
        <f>IF($H268=0,"",VLOOKUP($G268,Data!$G$3:$BA$2935,23,FALSE))</f>
        <v/>
      </c>
      <c r="AE268" s="4" t="str">
        <f>IF($H268=0,"",VLOOKUP($G268,Data!$G$3:$BA$2935,24,FALSE))</f>
        <v/>
      </c>
      <c r="AF268" s="4" t="str">
        <f>IF($H268=0,"",VLOOKUP($G268,Data!$G$3:$BA$2935,25,FALSE))</f>
        <v/>
      </c>
      <c r="AG268" s="4" t="str">
        <f>IF($H268=0,"",VLOOKUP($G268,Data!$G$3:$BA$2935,26,FALSE))</f>
        <v/>
      </c>
      <c r="AH268" s="4" t="str">
        <f>IF($H268=0,"",VLOOKUP($G268,Data!$G$3:$BA$2935,27,FALSE))</f>
        <v/>
      </c>
      <c r="AI268" s="4" t="str">
        <f>IF($H268=0,"",VLOOKUP($G268,Data!$G$3:$BA$2935,28,FALSE))</f>
        <v/>
      </c>
      <c r="AJ268" s="4" t="str">
        <f>IF($H268=0,"",VLOOKUP($G268,Data!$G$3:$BA$2935,29,FALSE))</f>
        <v/>
      </c>
      <c r="AK268" s="4" t="str">
        <f>IF($H268=0,"",VLOOKUP($G268,Data!$G$3:$BA$2935,30,FALSE))</f>
        <v/>
      </c>
      <c r="AL268" s="4" t="str">
        <f>IF($H268=0,"",VLOOKUP($G268,Data!$G$3:$BA$2935,31,FALSE))</f>
        <v/>
      </c>
      <c r="AM268" s="4" t="str">
        <f>IF($H268=0,"",VLOOKUP($G268,Data!$G$3:$BA$2935,32,FALSE))</f>
        <v/>
      </c>
      <c r="AN268" s="4" t="str">
        <f>IF($H268=0,"",VLOOKUP($G268,Data!$G$3:$BA$2935,33,FALSE))</f>
        <v/>
      </c>
      <c r="AO268" s="4" t="str">
        <f>IF($H268=0,"",VLOOKUP($G268,Data!$G$3:$BA$2935,34,FALSE))</f>
        <v/>
      </c>
      <c r="AP268" s="4" t="str">
        <f>IF($H268=0,"",VLOOKUP($G268,Data!$G$3:$BA$2935,35,FALSE))</f>
        <v/>
      </c>
      <c r="AQ268" s="4" t="str">
        <f>IF($H268=0,"",VLOOKUP($G268,Data!$G$3:$BA$2935,36,FALSE))</f>
        <v/>
      </c>
      <c r="AR268" s="4" t="str">
        <f>IF($H268=0,"",VLOOKUP($G268,Data!$G$3:$BA$2935,37,FALSE))</f>
        <v/>
      </c>
      <c r="AS268" s="4" t="str">
        <f>IF($H268=0,"",VLOOKUP($G268,Data!$G$3:$BA$2935,38,FALSE))</f>
        <v/>
      </c>
      <c r="AT268" s="4" t="str">
        <f>IF($H268=0,"",VLOOKUP($G268,Data!$G$3:$BA$2935,39,FALSE))</f>
        <v/>
      </c>
    </row>
    <row r="269" spans="1:46" x14ac:dyDescent="0.3">
      <c r="A269" s="4">
        <f>PSSE!A278</f>
        <v>957001</v>
      </c>
      <c r="B269" s="4" t="str">
        <f>PSSE!B278</f>
        <v>BUONKUOP_H1</v>
      </c>
      <c r="C269" s="4">
        <f>PSSE!D278</f>
        <v>13.8</v>
      </c>
      <c r="D269" s="52">
        <f>PSSE!E278</f>
        <v>140</v>
      </c>
      <c r="E269" s="52" t="str">
        <f>PSSE!F278</f>
        <v>TD</v>
      </c>
      <c r="F269" s="52">
        <f>PSSE!G278</f>
        <v>1</v>
      </c>
      <c r="G269" s="52" t="str">
        <f t="shared" si="5"/>
        <v>AVR13.8140TD1</v>
      </c>
      <c r="H269" s="52">
        <f>COUNTIF(Data!$G$3:$BA$2935,AVR!$G269)</f>
        <v>1</v>
      </c>
      <c r="I269" s="52" t="str">
        <f>IF($H269=0,"",VLOOKUP($G269,Data!$G$3:$BA$2935,2,FALSE))</f>
        <v>'ESST4B'</v>
      </c>
      <c r="J269" s="52">
        <f>PSSE!C278</f>
        <v>1</v>
      </c>
      <c r="K269" s="52">
        <f>IF($H269=0,"",VLOOKUP($G269,Data!$G$3:$BA$2935,4,FALSE))</f>
        <v>0</v>
      </c>
      <c r="L269" s="52">
        <f>IF($H269=0,"",VLOOKUP($G269,Data!$G$3:$BA$2935,5,FALSE))</f>
        <v>10.75</v>
      </c>
      <c r="M269" s="52">
        <f>IF($H269=0,"",VLOOKUP($G269,Data!$G$3:$BA$2935,6,FALSE))</f>
        <v>10.75</v>
      </c>
      <c r="N269" s="52">
        <f>IF($H269=0,"",VLOOKUP($G269,Data!$G$3:$BA$2935,7,FALSE))</f>
        <v>5</v>
      </c>
      <c r="O269" s="52">
        <f>IF($H269=0,"",VLOOKUP($G269,Data!$G$3:$BA$2935,8,FALSE))</f>
        <v>-0.87</v>
      </c>
      <c r="P269" s="52">
        <f>IF($H269=0,"",VLOOKUP($G269,Data!$G$3:$BA$2935,9,FALSE))</f>
        <v>0</v>
      </c>
      <c r="Q269" s="52">
        <f>IF($H269=0,"",VLOOKUP($G269,Data!$G$3:$BA$2935,10,FALSE))</f>
        <v>1</v>
      </c>
      <c r="R269" s="52">
        <f>IF($H269=0,"",VLOOKUP($G269,Data!$G$3:$BA$2935,11,FALSE))</f>
        <v>0</v>
      </c>
      <c r="S269" s="52">
        <f>IF($H269=0,"",VLOOKUP($G269,Data!$G$3:$BA$2935,12,FALSE))</f>
        <v>99</v>
      </c>
      <c r="T269" s="52">
        <f>IF($H269=0,"",VLOOKUP($G269,Data!$G$3:$BA$2935,13,FALSE))</f>
        <v>-99</v>
      </c>
      <c r="U269" s="52">
        <f>IF($H269=0,"",VLOOKUP($G269,Data!$G$3:$BA$2935,14,FALSE))</f>
        <v>0</v>
      </c>
      <c r="V269" s="52">
        <f>IF($H269=0,"",VLOOKUP($G269,Data!$G$3:$BA$2935,15,FALSE))</f>
        <v>9.3000000000000007</v>
      </c>
      <c r="W269" s="52">
        <f>IF($H269=0,"",VLOOKUP($G269,Data!$G$3:$BA$2935,16,FALSE))</f>
        <v>0</v>
      </c>
      <c r="X269" s="52">
        <f>IF($H269=0,"",VLOOKUP($G269,Data!$G$3:$BA$2935,17,FALSE))</f>
        <v>11.63</v>
      </c>
      <c r="Y269" s="52">
        <f>IF($H269=0,"",VLOOKUP($G269,Data!$G$3:$BA$2935,18,FALSE))</f>
        <v>0.113</v>
      </c>
      <c r="Z269" s="52">
        <f>IF($H269=0,"",VLOOKUP($G269,Data!$G$3:$BA$2935,19,FALSE))</f>
        <v>0.124</v>
      </c>
      <c r="AA269" s="52">
        <f>IF($H269=0,"",VLOOKUP($G269,Data!$G$3:$BA$2935,20,FALSE))</f>
        <v>0</v>
      </c>
      <c r="AB269" s="4" t="str">
        <f>IF($H269=0,"",VLOOKUP($G269,Data!$G$3:$BA$2935,21,FALSE))</f>
        <v>/</v>
      </c>
      <c r="AC269" s="4" t="str">
        <f>IF($H269=0,"",VLOOKUP($G269,Data!$G$3:$BA$2935,22,FALSE))</f>
        <v>/</v>
      </c>
      <c r="AD269" s="4" t="str">
        <f>IF($H269=0,"",VLOOKUP($G269,Data!$G$3:$BA$2935,23,FALSE))</f>
        <v/>
      </c>
      <c r="AE269" s="4" t="str">
        <f>IF($H269=0,"",VLOOKUP($G269,Data!$G$3:$BA$2935,24,FALSE))</f>
        <v/>
      </c>
      <c r="AF269" s="4" t="str">
        <f>IF($H269=0,"",VLOOKUP($G269,Data!$G$3:$BA$2935,25,FALSE))</f>
        <v/>
      </c>
      <c r="AG269" s="4" t="str">
        <f>IF($H269=0,"",VLOOKUP($G269,Data!$G$3:$BA$2935,26,FALSE))</f>
        <v/>
      </c>
      <c r="AH269" s="4" t="str">
        <f>IF($H269=0,"",VLOOKUP($G269,Data!$G$3:$BA$2935,27,FALSE))</f>
        <v/>
      </c>
      <c r="AI269" s="4" t="str">
        <f>IF($H269=0,"",VLOOKUP($G269,Data!$G$3:$BA$2935,28,FALSE))</f>
        <v/>
      </c>
      <c r="AJ269" s="4" t="str">
        <f>IF($H269=0,"",VLOOKUP($G269,Data!$G$3:$BA$2935,29,FALSE))</f>
        <v/>
      </c>
      <c r="AK269" s="4" t="str">
        <f>IF($H269=0,"",VLOOKUP($G269,Data!$G$3:$BA$2935,30,FALSE))</f>
        <v/>
      </c>
      <c r="AL269" s="4" t="str">
        <f>IF($H269=0,"",VLOOKUP($G269,Data!$G$3:$BA$2935,31,FALSE))</f>
        <v/>
      </c>
      <c r="AM269" s="4" t="str">
        <f>IF($H269=0,"",VLOOKUP($G269,Data!$G$3:$BA$2935,32,FALSE))</f>
        <v/>
      </c>
      <c r="AN269" s="4" t="str">
        <f>IF($H269=0,"",VLOOKUP($G269,Data!$G$3:$BA$2935,33,FALSE))</f>
        <v/>
      </c>
      <c r="AO269" s="4" t="str">
        <f>IF($H269=0,"",VLOOKUP($G269,Data!$G$3:$BA$2935,34,FALSE))</f>
        <v/>
      </c>
      <c r="AP269" s="4" t="str">
        <f>IF($H269=0,"",VLOOKUP($G269,Data!$G$3:$BA$2935,35,FALSE))</f>
        <v/>
      </c>
      <c r="AQ269" s="4" t="str">
        <f>IF($H269=0,"",VLOOKUP($G269,Data!$G$3:$BA$2935,36,FALSE))</f>
        <v/>
      </c>
      <c r="AR269" s="4" t="str">
        <f>IF($H269=0,"",VLOOKUP($G269,Data!$G$3:$BA$2935,37,FALSE))</f>
        <v/>
      </c>
      <c r="AS269" s="4" t="str">
        <f>IF($H269=0,"",VLOOKUP($G269,Data!$G$3:$BA$2935,38,FALSE))</f>
        <v/>
      </c>
      <c r="AT269" s="4" t="str">
        <f>IF($H269=0,"",VLOOKUP($G269,Data!$G$3:$BA$2935,39,FALSE))</f>
        <v/>
      </c>
    </row>
    <row r="270" spans="1:46" x14ac:dyDescent="0.3">
      <c r="A270" s="4">
        <f>PSSE!A279</f>
        <v>957002</v>
      </c>
      <c r="B270" s="4" t="str">
        <f>PSSE!B279</f>
        <v>BUONKUOP_H1</v>
      </c>
      <c r="C270" s="4">
        <f>PSSE!D279</f>
        <v>13.8</v>
      </c>
      <c r="D270" s="52">
        <f>PSSE!E279</f>
        <v>140</v>
      </c>
      <c r="E270" s="52" t="str">
        <f>PSSE!F279</f>
        <v>TD</v>
      </c>
      <c r="F270" s="52">
        <f>PSSE!G279</f>
        <v>1</v>
      </c>
      <c r="G270" s="52" t="str">
        <f t="shared" si="5"/>
        <v>AVR13.8140TD1</v>
      </c>
      <c r="H270" s="52">
        <f>COUNTIF(Data!$G$3:$BA$2935,AVR!$G270)</f>
        <v>1</v>
      </c>
      <c r="I270" s="52" t="str">
        <f>IF($H270=0,"",VLOOKUP($G270,Data!$G$3:$BA$2935,2,FALSE))</f>
        <v>'ESST4B'</v>
      </c>
      <c r="J270" s="52">
        <f>PSSE!C279</f>
        <v>2</v>
      </c>
      <c r="K270" s="52">
        <f>IF($H270=0,"",VLOOKUP($G270,Data!$G$3:$BA$2935,4,FALSE))</f>
        <v>0</v>
      </c>
      <c r="L270" s="52">
        <f>IF($H270=0,"",VLOOKUP($G270,Data!$G$3:$BA$2935,5,FALSE))</f>
        <v>10.75</v>
      </c>
      <c r="M270" s="52">
        <f>IF($H270=0,"",VLOOKUP($G270,Data!$G$3:$BA$2935,6,FALSE))</f>
        <v>10.75</v>
      </c>
      <c r="N270" s="52">
        <f>IF($H270=0,"",VLOOKUP($G270,Data!$G$3:$BA$2935,7,FALSE))</f>
        <v>5</v>
      </c>
      <c r="O270" s="52">
        <f>IF($H270=0,"",VLOOKUP($G270,Data!$G$3:$BA$2935,8,FALSE))</f>
        <v>-0.87</v>
      </c>
      <c r="P270" s="52">
        <f>IF($H270=0,"",VLOOKUP($G270,Data!$G$3:$BA$2935,9,FALSE))</f>
        <v>0</v>
      </c>
      <c r="Q270" s="52">
        <f>IF($H270=0,"",VLOOKUP($G270,Data!$G$3:$BA$2935,10,FALSE))</f>
        <v>1</v>
      </c>
      <c r="R270" s="52">
        <f>IF($H270=0,"",VLOOKUP($G270,Data!$G$3:$BA$2935,11,FALSE))</f>
        <v>0</v>
      </c>
      <c r="S270" s="52">
        <f>IF($H270=0,"",VLOOKUP($G270,Data!$G$3:$BA$2935,12,FALSE))</f>
        <v>99</v>
      </c>
      <c r="T270" s="52">
        <f>IF($H270=0,"",VLOOKUP($G270,Data!$G$3:$BA$2935,13,FALSE))</f>
        <v>-99</v>
      </c>
      <c r="U270" s="52">
        <f>IF($H270=0,"",VLOOKUP($G270,Data!$G$3:$BA$2935,14,FALSE))</f>
        <v>0</v>
      </c>
      <c r="V270" s="52">
        <f>IF($H270=0,"",VLOOKUP($G270,Data!$G$3:$BA$2935,15,FALSE))</f>
        <v>9.3000000000000007</v>
      </c>
      <c r="W270" s="52">
        <f>IF($H270=0,"",VLOOKUP($G270,Data!$G$3:$BA$2935,16,FALSE))</f>
        <v>0</v>
      </c>
      <c r="X270" s="52">
        <f>IF($H270=0,"",VLOOKUP($G270,Data!$G$3:$BA$2935,17,FALSE))</f>
        <v>11.63</v>
      </c>
      <c r="Y270" s="52">
        <f>IF($H270=0,"",VLOOKUP($G270,Data!$G$3:$BA$2935,18,FALSE))</f>
        <v>0.113</v>
      </c>
      <c r="Z270" s="52">
        <f>IF($H270=0,"",VLOOKUP($G270,Data!$G$3:$BA$2935,19,FALSE))</f>
        <v>0.124</v>
      </c>
      <c r="AA270" s="52">
        <f>IF($H270=0,"",VLOOKUP($G270,Data!$G$3:$BA$2935,20,FALSE))</f>
        <v>0</v>
      </c>
      <c r="AB270" s="4" t="str">
        <f>IF($H270=0,"",VLOOKUP($G270,Data!$G$3:$BA$2935,21,FALSE))</f>
        <v>/</v>
      </c>
      <c r="AC270" s="4" t="str">
        <f>IF($H270=0,"",VLOOKUP($G270,Data!$G$3:$BA$2935,22,FALSE))</f>
        <v>/</v>
      </c>
      <c r="AD270" s="4" t="str">
        <f>IF($H270=0,"",VLOOKUP($G270,Data!$G$3:$BA$2935,23,FALSE))</f>
        <v/>
      </c>
      <c r="AE270" s="4" t="str">
        <f>IF($H270=0,"",VLOOKUP($G270,Data!$G$3:$BA$2935,24,FALSE))</f>
        <v/>
      </c>
      <c r="AF270" s="4" t="str">
        <f>IF($H270=0,"",VLOOKUP($G270,Data!$G$3:$BA$2935,25,FALSE))</f>
        <v/>
      </c>
      <c r="AG270" s="4" t="str">
        <f>IF($H270=0,"",VLOOKUP($G270,Data!$G$3:$BA$2935,26,FALSE))</f>
        <v/>
      </c>
      <c r="AH270" s="4" t="str">
        <f>IF($H270=0,"",VLOOKUP($G270,Data!$G$3:$BA$2935,27,FALSE))</f>
        <v/>
      </c>
      <c r="AI270" s="4" t="str">
        <f>IF($H270=0,"",VLOOKUP($G270,Data!$G$3:$BA$2935,28,FALSE))</f>
        <v/>
      </c>
      <c r="AJ270" s="4" t="str">
        <f>IF($H270=0,"",VLOOKUP($G270,Data!$G$3:$BA$2935,29,FALSE))</f>
        <v/>
      </c>
      <c r="AK270" s="4" t="str">
        <f>IF($H270=0,"",VLOOKUP($G270,Data!$G$3:$BA$2935,30,FALSE))</f>
        <v/>
      </c>
      <c r="AL270" s="4" t="str">
        <f>IF($H270=0,"",VLOOKUP($G270,Data!$G$3:$BA$2935,31,FALSE))</f>
        <v/>
      </c>
      <c r="AM270" s="4" t="str">
        <f>IF($H270=0,"",VLOOKUP($G270,Data!$G$3:$BA$2935,32,FALSE))</f>
        <v/>
      </c>
      <c r="AN270" s="4" t="str">
        <f>IF($H270=0,"",VLOOKUP($G270,Data!$G$3:$BA$2935,33,FALSE))</f>
        <v/>
      </c>
      <c r="AO270" s="4" t="str">
        <f>IF($H270=0,"",VLOOKUP($G270,Data!$G$3:$BA$2935,34,FALSE))</f>
        <v/>
      </c>
      <c r="AP270" s="4" t="str">
        <f>IF($H270=0,"",VLOOKUP($G270,Data!$G$3:$BA$2935,35,FALSE))</f>
        <v/>
      </c>
      <c r="AQ270" s="4" t="str">
        <f>IF($H270=0,"",VLOOKUP($G270,Data!$G$3:$BA$2935,36,FALSE))</f>
        <v/>
      </c>
      <c r="AR270" s="4" t="str">
        <f>IF($H270=0,"",VLOOKUP($G270,Data!$G$3:$BA$2935,37,FALSE))</f>
        <v/>
      </c>
      <c r="AS270" s="4" t="str">
        <f>IF($H270=0,"",VLOOKUP($G270,Data!$G$3:$BA$2935,38,FALSE))</f>
        <v/>
      </c>
      <c r="AT270" s="4" t="str">
        <f>IF($H270=0,"",VLOOKUP($G270,Data!$G$3:$BA$2935,39,FALSE))</f>
        <v/>
      </c>
    </row>
    <row r="271" spans="1:46" x14ac:dyDescent="0.3">
      <c r="A271" s="4">
        <f>PSSE!A280</f>
        <v>957011</v>
      </c>
      <c r="B271" s="4" t="str">
        <f>PSSE!B280</f>
        <v>SREPOK3_H1</v>
      </c>
      <c r="C271" s="4">
        <f>PSSE!D280</f>
        <v>13.8</v>
      </c>
      <c r="D271" s="52">
        <f>PSSE!E280</f>
        <v>110</v>
      </c>
      <c r="E271" s="52" t="str">
        <f>PSSE!F280</f>
        <v>TD</v>
      </c>
      <c r="F271" s="52">
        <f>PSSE!G280</f>
        <v>1</v>
      </c>
      <c r="G271" s="52" t="str">
        <f t="shared" si="5"/>
        <v>AVR13.8110TD1</v>
      </c>
      <c r="H271" s="52">
        <f>COUNTIF(Data!$G$3:$BA$2935,AVR!$G271)</f>
        <v>1</v>
      </c>
      <c r="I271" s="52" t="str">
        <f>IF($H271=0,"",VLOOKUP($G271,Data!$G$3:$BA$2935,2,FALSE))</f>
        <v>'ESST4B'</v>
      </c>
      <c r="J271" s="52">
        <f>PSSE!C280</f>
        <v>1</v>
      </c>
      <c r="K271" s="52">
        <f>IF($H271=0,"",VLOOKUP($G271,Data!$G$3:$BA$2935,4,FALSE))</f>
        <v>0</v>
      </c>
      <c r="L271" s="52">
        <f>IF($H271=0,"",VLOOKUP($G271,Data!$G$3:$BA$2935,5,FALSE))</f>
        <v>10.75</v>
      </c>
      <c r="M271" s="52">
        <f>IF($H271=0,"",VLOOKUP($G271,Data!$G$3:$BA$2935,6,FALSE))</f>
        <v>10.75</v>
      </c>
      <c r="N271" s="52">
        <f>IF($H271=0,"",VLOOKUP($G271,Data!$G$3:$BA$2935,7,FALSE))</f>
        <v>5</v>
      </c>
      <c r="O271" s="52">
        <f>IF($H271=0,"",VLOOKUP($G271,Data!$G$3:$BA$2935,8,FALSE))</f>
        <v>-0.87</v>
      </c>
      <c r="P271" s="52">
        <f>IF($H271=0,"",VLOOKUP($G271,Data!$G$3:$BA$2935,9,FALSE))</f>
        <v>0</v>
      </c>
      <c r="Q271" s="52">
        <f>IF($H271=0,"",VLOOKUP($G271,Data!$G$3:$BA$2935,10,FALSE))</f>
        <v>1</v>
      </c>
      <c r="R271" s="52">
        <f>IF($H271=0,"",VLOOKUP($G271,Data!$G$3:$BA$2935,11,FALSE))</f>
        <v>0</v>
      </c>
      <c r="S271" s="52">
        <f>IF($H271=0,"",VLOOKUP($G271,Data!$G$3:$BA$2935,12,FALSE))</f>
        <v>99</v>
      </c>
      <c r="T271" s="52">
        <f>IF($H271=0,"",VLOOKUP($G271,Data!$G$3:$BA$2935,13,FALSE))</f>
        <v>-99</v>
      </c>
      <c r="U271" s="52">
        <f>IF($H271=0,"",VLOOKUP($G271,Data!$G$3:$BA$2935,14,FALSE))</f>
        <v>0</v>
      </c>
      <c r="V271" s="52">
        <f>IF($H271=0,"",VLOOKUP($G271,Data!$G$3:$BA$2935,15,FALSE))</f>
        <v>9.3000000000000007</v>
      </c>
      <c r="W271" s="52">
        <f>IF($H271=0,"",VLOOKUP($G271,Data!$G$3:$BA$2935,16,FALSE))</f>
        <v>0</v>
      </c>
      <c r="X271" s="52">
        <f>IF($H271=0,"",VLOOKUP($G271,Data!$G$3:$BA$2935,17,FALSE))</f>
        <v>11.63</v>
      </c>
      <c r="Y271" s="52">
        <f>IF($H271=0,"",VLOOKUP($G271,Data!$G$3:$BA$2935,18,FALSE))</f>
        <v>0.113</v>
      </c>
      <c r="Z271" s="52">
        <f>IF($H271=0,"",VLOOKUP($G271,Data!$G$3:$BA$2935,19,FALSE))</f>
        <v>0.124</v>
      </c>
      <c r="AA271" s="52">
        <f>IF($H271=0,"",VLOOKUP($G271,Data!$G$3:$BA$2935,20,FALSE))</f>
        <v>0</v>
      </c>
      <c r="AB271" s="4" t="str">
        <f>IF($H271=0,"",VLOOKUP($G271,Data!$G$3:$BA$2935,21,FALSE))</f>
        <v>/</v>
      </c>
      <c r="AC271" s="4" t="str">
        <f>IF($H271=0,"",VLOOKUP($G271,Data!$G$3:$BA$2935,22,FALSE))</f>
        <v>/</v>
      </c>
      <c r="AD271" s="4" t="str">
        <f>IF($H271=0,"",VLOOKUP($G271,Data!$G$3:$BA$2935,23,FALSE))</f>
        <v/>
      </c>
      <c r="AE271" s="4" t="str">
        <f>IF($H271=0,"",VLOOKUP($G271,Data!$G$3:$BA$2935,24,FALSE))</f>
        <v/>
      </c>
      <c r="AF271" s="4" t="str">
        <f>IF($H271=0,"",VLOOKUP($G271,Data!$G$3:$BA$2935,25,FALSE))</f>
        <v/>
      </c>
      <c r="AG271" s="4" t="str">
        <f>IF($H271=0,"",VLOOKUP($G271,Data!$G$3:$BA$2935,26,FALSE))</f>
        <v/>
      </c>
      <c r="AH271" s="4" t="str">
        <f>IF($H271=0,"",VLOOKUP($G271,Data!$G$3:$BA$2935,27,FALSE))</f>
        <v/>
      </c>
      <c r="AI271" s="4" t="str">
        <f>IF($H271=0,"",VLOOKUP($G271,Data!$G$3:$BA$2935,28,FALSE))</f>
        <v/>
      </c>
      <c r="AJ271" s="4" t="str">
        <f>IF($H271=0,"",VLOOKUP($G271,Data!$G$3:$BA$2935,29,FALSE))</f>
        <v/>
      </c>
      <c r="AK271" s="4" t="str">
        <f>IF($H271=0,"",VLOOKUP($G271,Data!$G$3:$BA$2935,30,FALSE))</f>
        <v/>
      </c>
      <c r="AL271" s="4" t="str">
        <f>IF($H271=0,"",VLOOKUP($G271,Data!$G$3:$BA$2935,31,FALSE))</f>
        <v/>
      </c>
      <c r="AM271" s="4" t="str">
        <f>IF($H271=0,"",VLOOKUP($G271,Data!$G$3:$BA$2935,32,FALSE))</f>
        <v/>
      </c>
      <c r="AN271" s="4" t="str">
        <f>IF($H271=0,"",VLOOKUP($G271,Data!$G$3:$BA$2935,33,FALSE))</f>
        <v/>
      </c>
      <c r="AO271" s="4" t="str">
        <f>IF($H271=0,"",VLOOKUP($G271,Data!$G$3:$BA$2935,34,FALSE))</f>
        <v/>
      </c>
      <c r="AP271" s="4" t="str">
        <f>IF($H271=0,"",VLOOKUP($G271,Data!$G$3:$BA$2935,35,FALSE))</f>
        <v/>
      </c>
      <c r="AQ271" s="4" t="str">
        <f>IF($H271=0,"",VLOOKUP($G271,Data!$G$3:$BA$2935,36,FALSE))</f>
        <v/>
      </c>
      <c r="AR271" s="4" t="str">
        <f>IF($H271=0,"",VLOOKUP($G271,Data!$G$3:$BA$2935,37,FALSE))</f>
        <v/>
      </c>
      <c r="AS271" s="4" t="str">
        <f>IF($H271=0,"",VLOOKUP($G271,Data!$G$3:$BA$2935,38,FALSE))</f>
        <v/>
      </c>
      <c r="AT271" s="4" t="str">
        <f>IF($H271=0,"",VLOOKUP($G271,Data!$G$3:$BA$2935,39,FALSE))</f>
        <v/>
      </c>
    </row>
    <row r="272" spans="1:46" x14ac:dyDescent="0.3">
      <c r="A272" s="4">
        <f>PSSE!A281</f>
        <v>957012</v>
      </c>
      <c r="B272" s="4" t="str">
        <f>PSSE!B281</f>
        <v>SREPOK3_H2</v>
      </c>
      <c r="C272" s="4">
        <f>PSSE!D281</f>
        <v>13.8</v>
      </c>
      <c r="D272" s="52">
        <f>PSSE!E281</f>
        <v>110</v>
      </c>
      <c r="E272" s="52" t="str">
        <f>PSSE!F281</f>
        <v>TD</v>
      </c>
      <c r="F272" s="52">
        <f>PSSE!G281</f>
        <v>1</v>
      </c>
      <c r="G272" s="52" t="str">
        <f t="shared" si="5"/>
        <v>AVR13.8110TD1</v>
      </c>
      <c r="H272" s="52">
        <f>COUNTIF(Data!$G$3:$BA$2935,AVR!$G272)</f>
        <v>1</v>
      </c>
      <c r="I272" s="52" t="str">
        <f>IF($H272=0,"",VLOOKUP($G272,Data!$G$3:$BA$2935,2,FALSE))</f>
        <v>'ESST4B'</v>
      </c>
      <c r="J272" s="52">
        <f>PSSE!C281</f>
        <v>1</v>
      </c>
      <c r="K272" s="52">
        <f>IF($H272=0,"",VLOOKUP($G272,Data!$G$3:$BA$2935,4,FALSE))</f>
        <v>0</v>
      </c>
      <c r="L272" s="52">
        <f>IF($H272=0,"",VLOOKUP($G272,Data!$G$3:$BA$2935,5,FALSE))</f>
        <v>10.75</v>
      </c>
      <c r="M272" s="52">
        <f>IF($H272=0,"",VLOOKUP($G272,Data!$G$3:$BA$2935,6,FALSE))</f>
        <v>10.75</v>
      </c>
      <c r="N272" s="52">
        <f>IF($H272=0,"",VLOOKUP($G272,Data!$G$3:$BA$2935,7,FALSE))</f>
        <v>5</v>
      </c>
      <c r="O272" s="52">
        <f>IF($H272=0,"",VLOOKUP($G272,Data!$G$3:$BA$2935,8,FALSE))</f>
        <v>-0.87</v>
      </c>
      <c r="P272" s="52">
        <f>IF($H272=0,"",VLOOKUP($G272,Data!$G$3:$BA$2935,9,FALSE))</f>
        <v>0</v>
      </c>
      <c r="Q272" s="52">
        <f>IF($H272=0,"",VLOOKUP($G272,Data!$G$3:$BA$2935,10,FALSE))</f>
        <v>1</v>
      </c>
      <c r="R272" s="52">
        <f>IF($H272=0,"",VLOOKUP($G272,Data!$G$3:$BA$2935,11,FALSE))</f>
        <v>0</v>
      </c>
      <c r="S272" s="52">
        <f>IF($H272=0,"",VLOOKUP($G272,Data!$G$3:$BA$2935,12,FALSE))</f>
        <v>99</v>
      </c>
      <c r="T272" s="52">
        <f>IF($H272=0,"",VLOOKUP($G272,Data!$G$3:$BA$2935,13,FALSE))</f>
        <v>-99</v>
      </c>
      <c r="U272" s="52">
        <f>IF($H272=0,"",VLOOKUP($G272,Data!$G$3:$BA$2935,14,FALSE))</f>
        <v>0</v>
      </c>
      <c r="V272" s="52">
        <f>IF($H272=0,"",VLOOKUP($G272,Data!$G$3:$BA$2935,15,FALSE))</f>
        <v>9.3000000000000007</v>
      </c>
      <c r="W272" s="52">
        <f>IF($H272=0,"",VLOOKUP($G272,Data!$G$3:$BA$2935,16,FALSE))</f>
        <v>0</v>
      </c>
      <c r="X272" s="52">
        <f>IF($H272=0,"",VLOOKUP($G272,Data!$G$3:$BA$2935,17,FALSE))</f>
        <v>11.63</v>
      </c>
      <c r="Y272" s="52">
        <f>IF($H272=0,"",VLOOKUP($G272,Data!$G$3:$BA$2935,18,FALSE))</f>
        <v>0.113</v>
      </c>
      <c r="Z272" s="52">
        <f>IF($H272=0,"",VLOOKUP($G272,Data!$G$3:$BA$2935,19,FALSE))</f>
        <v>0.124</v>
      </c>
      <c r="AA272" s="52">
        <f>IF($H272=0,"",VLOOKUP($G272,Data!$G$3:$BA$2935,20,FALSE))</f>
        <v>0</v>
      </c>
      <c r="AB272" s="4" t="str">
        <f>IF($H272=0,"",VLOOKUP($G272,Data!$G$3:$BA$2935,21,FALSE))</f>
        <v>/</v>
      </c>
      <c r="AC272" s="4" t="str">
        <f>IF($H272=0,"",VLOOKUP($G272,Data!$G$3:$BA$2935,22,FALSE))</f>
        <v>/</v>
      </c>
      <c r="AD272" s="4" t="str">
        <f>IF($H272=0,"",VLOOKUP($G272,Data!$G$3:$BA$2935,23,FALSE))</f>
        <v/>
      </c>
      <c r="AE272" s="4" t="str">
        <f>IF($H272=0,"",VLOOKUP($G272,Data!$G$3:$BA$2935,24,FALSE))</f>
        <v/>
      </c>
      <c r="AF272" s="4" t="str">
        <f>IF($H272=0,"",VLOOKUP($G272,Data!$G$3:$BA$2935,25,FALSE))</f>
        <v/>
      </c>
      <c r="AG272" s="4" t="str">
        <f>IF($H272=0,"",VLOOKUP($G272,Data!$G$3:$BA$2935,26,FALSE))</f>
        <v/>
      </c>
      <c r="AH272" s="4" t="str">
        <f>IF($H272=0,"",VLOOKUP($G272,Data!$G$3:$BA$2935,27,FALSE))</f>
        <v/>
      </c>
      <c r="AI272" s="4" t="str">
        <f>IF($H272=0,"",VLOOKUP($G272,Data!$G$3:$BA$2935,28,FALSE))</f>
        <v/>
      </c>
      <c r="AJ272" s="4" t="str">
        <f>IF($H272=0,"",VLOOKUP($G272,Data!$G$3:$BA$2935,29,FALSE))</f>
        <v/>
      </c>
      <c r="AK272" s="4" t="str">
        <f>IF($H272=0,"",VLOOKUP($G272,Data!$G$3:$BA$2935,30,FALSE))</f>
        <v/>
      </c>
      <c r="AL272" s="4" t="str">
        <f>IF($H272=0,"",VLOOKUP($G272,Data!$G$3:$BA$2935,31,FALSE))</f>
        <v/>
      </c>
      <c r="AM272" s="4" t="str">
        <f>IF($H272=0,"",VLOOKUP($G272,Data!$G$3:$BA$2935,32,FALSE))</f>
        <v/>
      </c>
      <c r="AN272" s="4" t="str">
        <f>IF($H272=0,"",VLOOKUP($G272,Data!$G$3:$BA$2935,33,FALSE))</f>
        <v/>
      </c>
      <c r="AO272" s="4" t="str">
        <f>IF($H272=0,"",VLOOKUP($G272,Data!$G$3:$BA$2935,34,FALSE))</f>
        <v/>
      </c>
      <c r="AP272" s="4" t="str">
        <f>IF($H272=0,"",VLOOKUP($G272,Data!$G$3:$BA$2935,35,FALSE))</f>
        <v/>
      </c>
      <c r="AQ272" s="4" t="str">
        <f>IF($H272=0,"",VLOOKUP($G272,Data!$G$3:$BA$2935,36,FALSE))</f>
        <v/>
      </c>
      <c r="AR272" s="4" t="str">
        <f>IF($H272=0,"",VLOOKUP($G272,Data!$G$3:$BA$2935,37,FALSE))</f>
        <v/>
      </c>
      <c r="AS272" s="4" t="str">
        <f>IF($H272=0,"",VLOOKUP($G272,Data!$G$3:$BA$2935,38,FALSE))</f>
        <v/>
      </c>
      <c r="AT272" s="4" t="str">
        <f>IF($H272=0,"",VLOOKUP($G272,Data!$G$3:$BA$2935,39,FALSE))</f>
        <v/>
      </c>
    </row>
    <row r="273" spans="1:46" x14ac:dyDescent="0.3">
      <c r="A273" s="4">
        <f>PSSE!A282</f>
        <v>957021</v>
      </c>
      <c r="B273" s="4" t="str">
        <f>PSSE!B282</f>
        <v>SREPOK4_H1</v>
      </c>
      <c r="C273" s="4">
        <f>PSSE!D282</f>
        <v>13.8</v>
      </c>
      <c r="D273" s="52">
        <f>PSSE!E282</f>
        <v>75</v>
      </c>
      <c r="E273" s="52" t="str">
        <f>PSSE!F282</f>
        <v>TD</v>
      </c>
      <c r="F273" s="52">
        <f>PSSE!G282</f>
        <v>1</v>
      </c>
      <c r="G273" s="52" t="str">
        <f t="shared" si="5"/>
        <v>AVR13.875TD1</v>
      </c>
      <c r="H273" s="52">
        <f>COUNTIF(Data!$G$3:$BA$2935,AVR!$G273)</f>
        <v>1</v>
      </c>
      <c r="I273" s="52" t="str">
        <f>IF($H273=0,"",VLOOKUP($G273,Data!$G$3:$BA$2935,2,FALSE))</f>
        <v>'ESST4B'</v>
      </c>
      <c r="J273" s="52">
        <f>PSSE!C282</f>
        <v>1</v>
      </c>
      <c r="K273" s="52">
        <f>IF($H273=0,"",VLOOKUP($G273,Data!$G$3:$BA$2935,4,FALSE))</f>
        <v>0</v>
      </c>
      <c r="L273" s="52">
        <f>IF($H273=0,"",VLOOKUP($G273,Data!$G$3:$BA$2935,5,FALSE))</f>
        <v>10.75</v>
      </c>
      <c r="M273" s="52">
        <f>IF($H273=0,"",VLOOKUP($G273,Data!$G$3:$BA$2935,6,FALSE))</f>
        <v>10.75</v>
      </c>
      <c r="N273" s="52">
        <f>IF($H273=0,"",VLOOKUP($G273,Data!$G$3:$BA$2935,7,FALSE))</f>
        <v>5</v>
      </c>
      <c r="O273" s="52">
        <f>IF($H273=0,"",VLOOKUP($G273,Data!$G$3:$BA$2935,8,FALSE))</f>
        <v>-0.87</v>
      </c>
      <c r="P273" s="52">
        <f>IF($H273=0,"",VLOOKUP($G273,Data!$G$3:$BA$2935,9,FALSE))</f>
        <v>0</v>
      </c>
      <c r="Q273" s="52">
        <f>IF($H273=0,"",VLOOKUP($G273,Data!$G$3:$BA$2935,10,FALSE))</f>
        <v>1</v>
      </c>
      <c r="R273" s="52">
        <f>IF($H273=0,"",VLOOKUP($G273,Data!$G$3:$BA$2935,11,FALSE))</f>
        <v>0</v>
      </c>
      <c r="S273" s="52">
        <f>IF($H273=0,"",VLOOKUP($G273,Data!$G$3:$BA$2935,12,FALSE))</f>
        <v>99</v>
      </c>
      <c r="T273" s="52">
        <f>IF($H273=0,"",VLOOKUP($G273,Data!$G$3:$BA$2935,13,FALSE))</f>
        <v>-99</v>
      </c>
      <c r="U273" s="52">
        <f>IF($H273=0,"",VLOOKUP($G273,Data!$G$3:$BA$2935,14,FALSE))</f>
        <v>0</v>
      </c>
      <c r="V273" s="52">
        <f>IF($H273=0,"",VLOOKUP($G273,Data!$G$3:$BA$2935,15,FALSE))</f>
        <v>9.3000000000000007</v>
      </c>
      <c r="W273" s="52">
        <f>IF($H273=0,"",VLOOKUP($G273,Data!$G$3:$BA$2935,16,FALSE))</f>
        <v>0</v>
      </c>
      <c r="X273" s="52">
        <f>IF($H273=0,"",VLOOKUP($G273,Data!$G$3:$BA$2935,17,FALSE))</f>
        <v>11.63</v>
      </c>
      <c r="Y273" s="52">
        <f>IF($H273=0,"",VLOOKUP($G273,Data!$G$3:$BA$2935,18,FALSE))</f>
        <v>0.113</v>
      </c>
      <c r="Z273" s="52">
        <f>IF($H273=0,"",VLOOKUP($G273,Data!$G$3:$BA$2935,19,FALSE))</f>
        <v>0.124</v>
      </c>
      <c r="AA273" s="52">
        <f>IF($H273=0,"",VLOOKUP($G273,Data!$G$3:$BA$2935,20,FALSE))</f>
        <v>0</v>
      </c>
      <c r="AB273" s="4" t="str">
        <f>IF($H273=0,"",VLOOKUP($G273,Data!$G$3:$BA$2935,21,FALSE))</f>
        <v>/</v>
      </c>
      <c r="AC273" s="4" t="str">
        <f>IF($H273=0,"",VLOOKUP($G273,Data!$G$3:$BA$2935,22,FALSE))</f>
        <v>/</v>
      </c>
      <c r="AD273" s="4" t="str">
        <f>IF($H273=0,"",VLOOKUP($G273,Data!$G$3:$BA$2935,23,FALSE))</f>
        <v/>
      </c>
      <c r="AE273" s="4" t="str">
        <f>IF($H273=0,"",VLOOKUP($G273,Data!$G$3:$BA$2935,24,FALSE))</f>
        <v/>
      </c>
      <c r="AF273" s="4" t="str">
        <f>IF($H273=0,"",VLOOKUP($G273,Data!$G$3:$BA$2935,25,FALSE))</f>
        <v/>
      </c>
      <c r="AG273" s="4" t="str">
        <f>IF($H273=0,"",VLOOKUP($G273,Data!$G$3:$BA$2935,26,FALSE))</f>
        <v/>
      </c>
      <c r="AH273" s="4" t="str">
        <f>IF($H273=0,"",VLOOKUP($G273,Data!$G$3:$BA$2935,27,FALSE))</f>
        <v/>
      </c>
      <c r="AI273" s="4" t="str">
        <f>IF($H273=0,"",VLOOKUP($G273,Data!$G$3:$BA$2935,28,FALSE))</f>
        <v/>
      </c>
      <c r="AJ273" s="4" t="str">
        <f>IF($H273=0,"",VLOOKUP($G273,Data!$G$3:$BA$2935,29,FALSE))</f>
        <v/>
      </c>
      <c r="AK273" s="4" t="str">
        <f>IF($H273=0,"",VLOOKUP($G273,Data!$G$3:$BA$2935,30,FALSE))</f>
        <v/>
      </c>
      <c r="AL273" s="4" t="str">
        <f>IF($H273=0,"",VLOOKUP($G273,Data!$G$3:$BA$2935,31,FALSE))</f>
        <v/>
      </c>
      <c r="AM273" s="4" t="str">
        <f>IF($H273=0,"",VLOOKUP($G273,Data!$G$3:$BA$2935,32,FALSE))</f>
        <v/>
      </c>
      <c r="AN273" s="4" t="str">
        <f>IF($H273=0,"",VLOOKUP($G273,Data!$G$3:$BA$2935,33,FALSE))</f>
        <v/>
      </c>
      <c r="AO273" s="4" t="str">
        <f>IF($H273=0,"",VLOOKUP($G273,Data!$G$3:$BA$2935,34,FALSE))</f>
        <v/>
      </c>
      <c r="AP273" s="4" t="str">
        <f>IF($H273=0,"",VLOOKUP($G273,Data!$G$3:$BA$2935,35,FALSE))</f>
        <v/>
      </c>
      <c r="AQ273" s="4" t="str">
        <f>IF($H273=0,"",VLOOKUP($G273,Data!$G$3:$BA$2935,36,FALSE))</f>
        <v/>
      </c>
      <c r="AR273" s="4" t="str">
        <f>IF($H273=0,"",VLOOKUP($G273,Data!$G$3:$BA$2935,37,FALSE))</f>
        <v/>
      </c>
      <c r="AS273" s="4" t="str">
        <f>IF($H273=0,"",VLOOKUP($G273,Data!$G$3:$BA$2935,38,FALSE))</f>
        <v/>
      </c>
      <c r="AT273" s="4" t="str">
        <f>IF($H273=0,"",VLOOKUP($G273,Data!$G$3:$BA$2935,39,FALSE))</f>
        <v/>
      </c>
    </row>
    <row r="274" spans="1:46" x14ac:dyDescent="0.3">
      <c r="A274" s="4">
        <f>PSSE!A283</f>
        <v>957022</v>
      </c>
      <c r="B274" s="4" t="str">
        <f>PSSE!B283</f>
        <v>SREPOK4_H2</v>
      </c>
      <c r="C274" s="4">
        <f>PSSE!D283</f>
        <v>13.8</v>
      </c>
      <c r="D274" s="52">
        <f>PSSE!E283</f>
        <v>75</v>
      </c>
      <c r="E274" s="52" t="str">
        <f>PSSE!F283</f>
        <v>TD</v>
      </c>
      <c r="F274" s="52">
        <f>PSSE!G283</f>
        <v>1</v>
      </c>
      <c r="G274" s="52" t="str">
        <f t="shared" si="5"/>
        <v>AVR13.875TD1</v>
      </c>
      <c r="H274" s="52">
        <f>COUNTIF(Data!$G$3:$BA$2935,AVR!$G274)</f>
        <v>1</v>
      </c>
      <c r="I274" s="52" t="str">
        <f>IF($H274=0,"",VLOOKUP($G274,Data!$G$3:$BA$2935,2,FALSE))</f>
        <v>'ESST4B'</v>
      </c>
      <c r="J274" s="52">
        <f>PSSE!C283</f>
        <v>1</v>
      </c>
      <c r="K274" s="52">
        <f>IF($H274=0,"",VLOOKUP($G274,Data!$G$3:$BA$2935,4,FALSE))</f>
        <v>0</v>
      </c>
      <c r="L274" s="52">
        <f>IF($H274=0,"",VLOOKUP($G274,Data!$G$3:$BA$2935,5,FALSE))</f>
        <v>10.75</v>
      </c>
      <c r="M274" s="52">
        <f>IF($H274=0,"",VLOOKUP($G274,Data!$G$3:$BA$2935,6,FALSE))</f>
        <v>10.75</v>
      </c>
      <c r="N274" s="52">
        <f>IF($H274=0,"",VLOOKUP($G274,Data!$G$3:$BA$2935,7,FALSE))</f>
        <v>5</v>
      </c>
      <c r="O274" s="52">
        <f>IF($H274=0,"",VLOOKUP($G274,Data!$G$3:$BA$2935,8,FALSE))</f>
        <v>-0.87</v>
      </c>
      <c r="P274" s="52">
        <f>IF($H274=0,"",VLOOKUP($G274,Data!$G$3:$BA$2935,9,FALSE))</f>
        <v>0</v>
      </c>
      <c r="Q274" s="52">
        <f>IF($H274=0,"",VLOOKUP($G274,Data!$G$3:$BA$2935,10,FALSE))</f>
        <v>1</v>
      </c>
      <c r="R274" s="52">
        <f>IF($H274=0,"",VLOOKUP($G274,Data!$G$3:$BA$2935,11,FALSE))</f>
        <v>0</v>
      </c>
      <c r="S274" s="52">
        <f>IF($H274=0,"",VLOOKUP($G274,Data!$G$3:$BA$2935,12,FALSE))</f>
        <v>99</v>
      </c>
      <c r="T274" s="52">
        <f>IF($H274=0,"",VLOOKUP($G274,Data!$G$3:$BA$2935,13,FALSE))</f>
        <v>-99</v>
      </c>
      <c r="U274" s="52">
        <f>IF($H274=0,"",VLOOKUP($G274,Data!$G$3:$BA$2935,14,FALSE))</f>
        <v>0</v>
      </c>
      <c r="V274" s="52">
        <f>IF($H274=0,"",VLOOKUP($G274,Data!$G$3:$BA$2935,15,FALSE))</f>
        <v>9.3000000000000007</v>
      </c>
      <c r="W274" s="52">
        <f>IF($H274=0,"",VLOOKUP($G274,Data!$G$3:$BA$2935,16,FALSE))</f>
        <v>0</v>
      </c>
      <c r="X274" s="52">
        <f>IF($H274=0,"",VLOOKUP($G274,Data!$G$3:$BA$2935,17,FALSE))</f>
        <v>11.63</v>
      </c>
      <c r="Y274" s="52">
        <f>IF($H274=0,"",VLOOKUP($G274,Data!$G$3:$BA$2935,18,FALSE))</f>
        <v>0.113</v>
      </c>
      <c r="Z274" s="52">
        <f>IF($H274=0,"",VLOOKUP($G274,Data!$G$3:$BA$2935,19,FALSE))</f>
        <v>0.124</v>
      </c>
      <c r="AA274" s="52">
        <f>IF($H274=0,"",VLOOKUP($G274,Data!$G$3:$BA$2935,20,FALSE))</f>
        <v>0</v>
      </c>
      <c r="AB274" s="4" t="str">
        <f>IF($H274=0,"",VLOOKUP($G274,Data!$G$3:$BA$2935,21,FALSE))</f>
        <v>/</v>
      </c>
      <c r="AC274" s="4" t="str">
        <f>IF($H274=0,"",VLOOKUP($G274,Data!$G$3:$BA$2935,22,FALSE))</f>
        <v>/</v>
      </c>
      <c r="AD274" s="4" t="str">
        <f>IF($H274=0,"",VLOOKUP($G274,Data!$G$3:$BA$2935,23,FALSE))</f>
        <v/>
      </c>
      <c r="AE274" s="4" t="str">
        <f>IF($H274=0,"",VLOOKUP($G274,Data!$G$3:$BA$2935,24,FALSE))</f>
        <v/>
      </c>
      <c r="AF274" s="4" t="str">
        <f>IF($H274=0,"",VLOOKUP($G274,Data!$G$3:$BA$2935,25,FALSE))</f>
        <v/>
      </c>
      <c r="AG274" s="4" t="str">
        <f>IF($H274=0,"",VLOOKUP($G274,Data!$G$3:$BA$2935,26,FALSE))</f>
        <v/>
      </c>
      <c r="AH274" s="4" t="str">
        <f>IF($H274=0,"",VLOOKUP($G274,Data!$G$3:$BA$2935,27,FALSE))</f>
        <v/>
      </c>
      <c r="AI274" s="4" t="str">
        <f>IF($H274=0,"",VLOOKUP($G274,Data!$G$3:$BA$2935,28,FALSE))</f>
        <v/>
      </c>
      <c r="AJ274" s="4" t="str">
        <f>IF($H274=0,"",VLOOKUP($G274,Data!$G$3:$BA$2935,29,FALSE))</f>
        <v/>
      </c>
      <c r="AK274" s="4" t="str">
        <f>IF($H274=0,"",VLOOKUP($G274,Data!$G$3:$BA$2935,30,FALSE))</f>
        <v/>
      </c>
      <c r="AL274" s="4" t="str">
        <f>IF($H274=0,"",VLOOKUP($G274,Data!$G$3:$BA$2935,31,FALSE))</f>
        <v/>
      </c>
      <c r="AM274" s="4" t="str">
        <f>IF($H274=0,"",VLOOKUP($G274,Data!$G$3:$BA$2935,32,FALSE))</f>
        <v/>
      </c>
      <c r="AN274" s="4" t="str">
        <f>IF($H274=0,"",VLOOKUP($G274,Data!$G$3:$BA$2935,33,FALSE))</f>
        <v/>
      </c>
      <c r="AO274" s="4" t="str">
        <f>IF($H274=0,"",VLOOKUP($G274,Data!$G$3:$BA$2935,34,FALSE))</f>
        <v/>
      </c>
      <c r="AP274" s="4" t="str">
        <f>IF($H274=0,"",VLOOKUP($G274,Data!$G$3:$BA$2935,35,FALSE))</f>
        <v/>
      </c>
      <c r="AQ274" s="4" t="str">
        <f>IF($H274=0,"",VLOOKUP($G274,Data!$G$3:$BA$2935,36,FALSE))</f>
        <v/>
      </c>
      <c r="AR274" s="4" t="str">
        <f>IF($H274=0,"",VLOOKUP($G274,Data!$G$3:$BA$2935,37,FALSE))</f>
        <v/>
      </c>
      <c r="AS274" s="4" t="str">
        <f>IF($H274=0,"",VLOOKUP($G274,Data!$G$3:$BA$2935,38,FALSE))</f>
        <v/>
      </c>
      <c r="AT274" s="4" t="str">
        <f>IF($H274=0,"",VLOOKUP($G274,Data!$G$3:$BA$2935,39,FALSE))</f>
        <v/>
      </c>
    </row>
    <row r="275" spans="1:46" x14ac:dyDescent="0.3">
      <c r="A275" s="4">
        <f>PSSE!A284</f>
        <v>957031</v>
      </c>
      <c r="B275" s="4" t="str">
        <f>PSSE!B284</f>
        <v>EAKRONGHN_H1</v>
      </c>
      <c r="C275" s="4">
        <f>PSSE!D284</f>
        <v>13.8</v>
      </c>
      <c r="D275" s="52">
        <f>PSSE!E284</f>
        <v>40</v>
      </c>
      <c r="E275" s="52" t="str">
        <f>PSSE!F284</f>
        <v>TD</v>
      </c>
      <c r="F275" s="52">
        <f>PSSE!G284</f>
        <v>1</v>
      </c>
      <c r="G275" s="52" t="str">
        <f t="shared" si="5"/>
        <v>AVR13.840TD1</v>
      </c>
      <c r="H275" s="52">
        <f>COUNTIF(Data!$G$3:$BA$2935,AVR!$G275)</f>
        <v>1</v>
      </c>
      <c r="I275" s="52" t="str">
        <f>IF($H275=0,"",VLOOKUP($G275,Data!$G$3:$BA$2935,2,FALSE))</f>
        <v>'ESST4B'</v>
      </c>
      <c r="J275" s="52">
        <f>PSSE!C284</f>
        <v>1</v>
      </c>
      <c r="K275" s="52">
        <f>IF($H275=0,"",VLOOKUP($G275,Data!$G$3:$BA$2935,4,FALSE))</f>
        <v>0</v>
      </c>
      <c r="L275" s="52">
        <f>IF($H275=0,"",VLOOKUP($G275,Data!$G$3:$BA$2935,5,FALSE))</f>
        <v>10.75</v>
      </c>
      <c r="M275" s="52">
        <f>IF($H275=0,"",VLOOKUP($G275,Data!$G$3:$BA$2935,6,FALSE))</f>
        <v>10.75</v>
      </c>
      <c r="N275" s="52">
        <f>IF($H275=0,"",VLOOKUP($G275,Data!$G$3:$BA$2935,7,FALSE))</f>
        <v>5</v>
      </c>
      <c r="O275" s="52">
        <f>IF($H275=0,"",VLOOKUP($G275,Data!$G$3:$BA$2935,8,FALSE))</f>
        <v>-0.87</v>
      </c>
      <c r="P275" s="52">
        <f>IF($H275=0,"",VLOOKUP($G275,Data!$G$3:$BA$2935,9,FALSE))</f>
        <v>0</v>
      </c>
      <c r="Q275" s="52">
        <f>IF($H275=0,"",VLOOKUP($G275,Data!$G$3:$BA$2935,10,FALSE))</f>
        <v>1</v>
      </c>
      <c r="R275" s="52">
        <f>IF($H275=0,"",VLOOKUP($G275,Data!$G$3:$BA$2935,11,FALSE))</f>
        <v>0</v>
      </c>
      <c r="S275" s="52">
        <f>IF($H275=0,"",VLOOKUP($G275,Data!$G$3:$BA$2935,12,FALSE))</f>
        <v>99</v>
      </c>
      <c r="T275" s="52">
        <f>IF($H275=0,"",VLOOKUP($G275,Data!$G$3:$BA$2935,13,FALSE))</f>
        <v>-99</v>
      </c>
      <c r="U275" s="52">
        <f>IF($H275=0,"",VLOOKUP($G275,Data!$G$3:$BA$2935,14,FALSE))</f>
        <v>0</v>
      </c>
      <c r="V275" s="52">
        <f>IF($H275=0,"",VLOOKUP($G275,Data!$G$3:$BA$2935,15,FALSE))</f>
        <v>9.3000000000000007</v>
      </c>
      <c r="W275" s="52">
        <f>IF($H275=0,"",VLOOKUP($G275,Data!$G$3:$BA$2935,16,FALSE))</f>
        <v>0</v>
      </c>
      <c r="X275" s="52">
        <f>IF($H275=0,"",VLOOKUP($G275,Data!$G$3:$BA$2935,17,FALSE))</f>
        <v>11.63</v>
      </c>
      <c r="Y275" s="52">
        <f>IF($H275=0,"",VLOOKUP($G275,Data!$G$3:$BA$2935,18,FALSE))</f>
        <v>0.113</v>
      </c>
      <c r="Z275" s="52">
        <f>IF($H275=0,"",VLOOKUP($G275,Data!$G$3:$BA$2935,19,FALSE))</f>
        <v>0.124</v>
      </c>
      <c r="AA275" s="52">
        <f>IF($H275=0,"",VLOOKUP($G275,Data!$G$3:$BA$2935,20,FALSE))</f>
        <v>0</v>
      </c>
      <c r="AB275" s="4" t="str">
        <f>IF($H275=0,"",VLOOKUP($G275,Data!$G$3:$BA$2935,21,FALSE))</f>
        <v>/</v>
      </c>
      <c r="AC275" s="4" t="str">
        <f>IF($H275=0,"",VLOOKUP($G275,Data!$G$3:$BA$2935,22,FALSE))</f>
        <v>/</v>
      </c>
      <c r="AD275" s="4" t="str">
        <f>IF($H275=0,"",VLOOKUP($G275,Data!$G$3:$BA$2935,23,FALSE))</f>
        <v/>
      </c>
      <c r="AE275" s="4" t="str">
        <f>IF($H275=0,"",VLOOKUP($G275,Data!$G$3:$BA$2935,24,FALSE))</f>
        <v/>
      </c>
      <c r="AF275" s="4" t="str">
        <f>IF($H275=0,"",VLOOKUP($G275,Data!$G$3:$BA$2935,25,FALSE))</f>
        <v/>
      </c>
      <c r="AG275" s="4" t="str">
        <f>IF($H275=0,"",VLOOKUP($G275,Data!$G$3:$BA$2935,26,FALSE))</f>
        <v/>
      </c>
      <c r="AH275" s="4" t="str">
        <f>IF($H275=0,"",VLOOKUP($G275,Data!$G$3:$BA$2935,27,FALSE))</f>
        <v/>
      </c>
      <c r="AI275" s="4" t="str">
        <f>IF($H275=0,"",VLOOKUP($G275,Data!$G$3:$BA$2935,28,FALSE))</f>
        <v/>
      </c>
      <c r="AJ275" s="4" t="str">
        <f>IF($H275=0,"",VLOOKUP($G275,Data!$G$3:$BA$2935,29,FALSE))</f>
        <v/>
      </c>
      <c r="AK275" s="4" t="str">
        <f>IF($H275=0,"",VLOOKUP($G275,Data!$G$3:$BA$2935,30,FALSE))</f>
        <v/>
      </c>
      <c r="AL275" s="4" t="str">
        <f>IF($H275=0,"",VLOOKUP($G275,Data!$G$3:$BA$2935,31,FALSE))</f>
        <v/>
      </c>
      <c r="AM275" s="4" t="str">
        <f>IF($H275=0,"",VLOOKUP($G275,Data!$G$3:$BA$2935,32,FALSE))</f>
        <v/>
      </c>
      <c r="AN275" s="4" t="str">
        <f>IF($H275=0,"",VLOOKUP($G275,Data!$G$3:$BA$2935,33,FALSE))</f>
        <v/>
      </c>
      <c r="AO275" s="4" t="str">
        <f>IF($H275=0,"",VLOOKUP($G275,Data!$G$3:$BA$2935,34,FALSE))</f>
        <v/>
      </c>
      <c r="AP275" s="4" t="str">
        <f>IF($H275=0,"",VLOOKUP($G275,Data!$G$3:$BA$2935,35,FALSE))</f>
        <v/>
      </c>
      <c r="AQ275" s="4" t="str">
        <f>IF($H275=0,"",VLOOKUP($G275,Data!$G$3:$BA$2935,36,FALSE))</f>
        <v/>
      </c>
      <c r="AR275" s="4" t="str">
        <f>IF($H275=0,"",VLOOKUP($G275,Data!$G$3:$BA$2935,37,FALSE))</f>
        <v/>
      </c>
      <c r="AS275" s="4" t="str">
        <f>IF($H275=0,"",VLOOKUP($G275,Data!$G$3:$BA$2935,38,FALSE))</f>
        <v/>
      </c>
      <c r="AT275" s="4" t="str">
        <f>IF($H275=0,"",VLOOKUP($G275,Data!$G$3:$BA$2935,39,FALSE))</f>
        <v/>
      </c>
    </row>
    <row r="276" spans="1:46" x14ac:dyDescent="0.3">
      <c r="A276" s="4">
        <f>PSSE!A285</f>
        <v>957032</v>
      </c>
      <c r="B276" s="4" t="str">
        <f>PSSE!B285</f>
        <v>EAKRONGHN_H2</v>
      </c>
      <c r="C276" s="4">
        <f>PSSE!D285</f>
        <v>13.8</v>
      </c>
      <c r="D276" s="52">
        <f>PSSE!E285</f>
        <v>40</v>
      </c>
      <c r="E276" s="52" t="str">
        <f>PSSE!F285</f>
        <v>TD</v>
      </c>
      <c r="F276" s="52">
        <f>PSSE!G285</f>
        <v>1</v>
      </c>
      <c r="G276" s="52" t="str">
        <f t="shared" si="5"/>
        <v>AVR13.840TD1</v>
      </c>
      <c r="H276" s="52">
        <f>COUNTIF(Data!$G$3:$BA$2935,AVR!$G276)</f>
        <v>1</v>
      </c>
      <c r="I276" s="52" t="str">
        <f>IF($H276=0,"",VLOOKUP($G276,Data!$G$3:$BA$2935,2,FALSE))</f>
        <v>'ESST4B'</v>
      </c>
      <c r="J276" s="52">
        <f>PSSE!C285</f>
        <v>1</v>
      </c>
      <c r="K276" s="52">
        <f>IF($H276=0,"",VLOOKUP($G276,Data!$G$3:$BA$2935,4,FALSE))</f>
        <v>0</v>
      </c>
      <c r="L276" s="52">
        <f>IF($H276=0,"",VLOOKUP($G276,Data!$G$3:$BA$2935,5,FALSE))</f>
        <v>10.75</v>
      </c>
      <c r="M276" s="52">
        <f>IF($H276=0,"",VLOOKUP($G276,Data!$G$3:$BA$2935,6,FALSE))</f>
        <v>10.75</v>
      </c>
      <c r="N276" s="52">
        <f>IF($H276=0,"",VLOOKUP($G276,Data!$G$3:$BA$2935,7,FALSE))</f>
        <v>5</v>
      </c>
      <c r="O276" s="52">
        <f>IF($H276=0,"",VLOOKUP($G276,Data!$G$3:$BA$2935,8,FALSE))</f>
        <v>-0.87</v>
      </c>
      <c r="P276" s="52">
        <f>IF($H276=0,"",VLOOKUP($G276,Data!$G$3:$BA$2935,9,FALSE))</f>
        <v>0</v>
      </c>
      <c r="Q276" s="52">
        <f>IF($H276=0,"",VLOOKUP($G276,Data!$G$3:$BA$2935,10,FALSE))</f>
        <v>1</v>
      </c>
      <c r="R276" s="52">
        <f>IF($H276=0,"",VLOOKUP($G276,Data!$G$3:$BA$2935,11,FALSE))</f>
        <v>0</v>
      </c>
      <c r="S276" s="52">
        <f>IF($H276=0,"",VLOOKUP($G276,Data!$G$3:$BA$2935,12,FALSE))</f>
        <v>99</v>
      </c>
      <c r="T276" s="52">
        <f>IF($H276=0,"",VLOOKUP($G276,Data!$G$3:$BA$2935,13,FALSE))</f>
        <v>-99</v>
      </c>
      <c r="U276" s="52">
        <f>IF($H276=0,"",VLOOKUP($G276,Data!$G$3:$BA$2935,14,FALSE))</f>
        <v>0</v>
      </c>
      <c r="V276" s="52">
        <f>IF($H276=0,"",VLOOKUP($G276,Data!$G$3:$BA$2935,15,FALSE))</f>
        <v>9.3000000000000007</v>
      </c>
      <c r="W276" s="52">
        <f>IF($H276=0,"",VLOOKUP($G276,Data!$G$3:$BA$2935,16,FALSE))</f>
        <v>0</v>
      </c>
      <c r="X276" s="52">
        <f>IF($H276=0,"",VLOOKUP($G276,Data!$G$3:$BA$2935,17,FALSE))</f>
        <v>11.63</v>
      </c>
      <c r="Y276" s="52">
        <f>IF($H276=0,"",VLOOKUP($G276,Data!$G$3:$BA$2935,18,FALSE))</f>
        <v>0.113</v>
      </c>
      <c r="Z276" s="52">
        <f>IF($H276=0,"",VLOOKUP($G276,Data!$G$3:$BA$2935,19,FALSE))</f>
        <v>0.124</v>
      </c>
      <c r="AA276" s="52">
        <f>IF($H276=0,"",VLOOKUP($G276,Data!$G$3:$BA$2935,20,FALSE))</f>
        <v>0</v>
      </c>
      <c r="AB276" s="4" t="str">
        <f>IF($H276=0,"",VLOOKUP($G276,Data!$G$3:$BA$2935,21,FALSE))</f>
        <v>/</v>
      </c>
      <c r="AC276" s="4" t="str">
        <f>IF($H276=0,"",VLOOKUP($G276,Data!$G$3:$BA$2935,22,FALSE))</f>
        <v>/</v>
      </c>
      <c r="AD276" s="4" t="str">
        <f>IF($H276=0,"",VLOOKUP($G276,Data!$G$3:$BA$2935,23,FALSE))</f>
        <v/>
      </c>
      <c r="AE276" s="4" t="str">
        <f>IF($H276=0,"",VLOOKUP($G276,Data!$G$3:$BA$2935,24,FALSE))</f>
        <v/>
      </c>
      <c r="AF276" s="4" t="str">
        <f>IF($H276=0,"",VLOOKUP($G276,Data!$G$3:$BA$2935,25,FALSE))</f>
        <v/>
      </c>
      <c r="AG276" s="4" t="str">
        <f>IF($H276=0,"",VLOOKUP($G276,Data!$G$3:$BA$2935,26,FALSE))</f>
        <v/>
      </c>
      <c r="AH276" s="4" t="str">
        <f>IF($H276=0,"",VLOOKUP($G276,Data!$G$3:$BA$2935,27,FALSE))</f>
        <v/>
      </c>
      <c r="AI276" s="4" t="str">
        <f>IF($H276=0,"",VLOOKUP($G276,Data!$G$3:$BA$2935,28,FALSE))</f>
        <v/>
      </c>
      <c r="AJ276" s="4" t="str">
        <f>IF($H276=0,"",VLOOKUP($G276,Data!$G$3:$BA$2935,29,FALSE))</f>
        <v/>
      </c>
      <c r="AK276" s="4" t="str">
        <f>IF($H276=0,"",VLOOKUP($G276,Data!$G$3:$BA$2935,30,FALSE))</f>
        <v/>
      </c>
      <c r="AL276" s="4" t="str">
        <f>IF($H276=0,"",VLOOKUP($G276,Data!$G$3:$BA$2935,31,FALSE))</f>
        <v/>
      </c>
      <c r="AM276" s="4" t="str">
        <f>IF($H276=0,"",VLOOKUP($G276,Data!$G$3:$BA$2935,32,FALSE))</f>
        <v/>
      </c>
      <c r="AN276" s="4" t="str">
        <f>IF($H276=0,"",VLOOKUP($G276,Data!$G$3:$BA$2935,33,FALSE))</f>
        <v/>
      </c>
      <c r="AO276" s="4" t="str">
        <f>IF($H276=0,"",VLOOKUP($G276,Data!$G$3:$BA$2935,34,FALSE))</f>
        <v/>
      </c>
      <c r="AP276" s="4" t="str">
        <f>IF($H276=0,"",VLOOKUP($G276,Data!$G$3:$BA$2935,35,FALSE))</f>
        <v/>
      </c>
      <c r="AQ276" s="4" t="str">
        <f>IF($H276=0,"",VLOOKUP($G276,Data!$G$3:$BA$2935,36,FALSE))</f>
        <v/>
      </c>
      <c r="AR276" s="4" t="str">
        <f>IF($H276=0,"",VLOOKUP($G276,Data!$G$3:$BA$2935,37,FALSE))</f>
        <v/>
      </c>
      <c r="AS276" s="4" t="str">
        <f>IF($H276=0,"",VLOOKUP($G276,Data!$G$3:$BA$2935,38,FALSE))</f>
        <v/>
      </c>
      <c r="AT276" s="4" t="str">
        <f>IF($H276=0,"",VLOOKUP($G276,Data!$G$3:$BA$2935,39,FALSE))</f>
        <v/>
      </c>
    </row>
    <row r="277" spans="1:46" x14ac:dyDescent="0.3">
      <c r="A277" s="4">
        <f>PSSE!A286</f>
        <v>957041</v>
      </c>
      <c r="B277" s="4" t="str">
        <f>PSSE!B286</f>
        <v>SREPOK4A_H1</v>
      </c>
      <c r="C277" s="4">
        <f>PSSE!D286</f>
        <v>13.8</v>
      </c>
      <c r="D277" s="52">
        <f>PSSE!E286</f>
        <v>75</v>
      </c>
      <c r="E277" s="52" t="str">
        <f>PSSE!F286</f>
        <v>TD</v>
      </c>
      <c r="F277" s="52">
        <f>PSSE!G286</f>
        <v>1</v>
      </c>
      <c r="G277" s="52" t="str">
        <f t="shared" si="5"/>
        <v>AVR13.875TD1</v>
      </c>
      <c r="H277" s="52">
        <f>COUNTIF(Data!$G$3:$BA$2935,AVR!$G277)</f>
        <v>1</v>
      </c>
      <c r="I277" s="52" t="str">
        <f>IF($H277=0,"",VLOOKUP($G277,Data!$G$3:$BA$2935,2,FALSE))</f>
        <v>'ESST4B'</v>
      </c>
      <c r="J277" s="52">
        <f>PSSE!C286</f>
        <v>1</v>
      </c>
      <c r="K277" s="52">
        <f>IF($H277=0,"",VLOOKUP($G277,Data!$G$3:$BA$2935,4,FALSE))</f>
        <v>0</v>
      </c>
      <c r="L277" s="52">
        <f>IF($H277=0,"",VLOOKUP($G277,Data!$G$3:$BA$2935,5,FALSE))</f>
        <v>10.75</v>
      </c>
      <c r="M277" s="52">
        <f>IF($H277=0,"",VLOOKUP($G277,Data!$G$3:$BA$2935,6,FALSE))</f>
        <v>10.75</v>
      </c>
      <c r="N277" s="52">
        <f>IF($H277=0,"",VLOOKUP($G277,Data!$G$3:$BA$2935,7,FALSE))</f>
        <v>5</v>
      </c>
      <c r="O277" s="52">
        <f>IF($H277=0,"",VLOOKUP($G277,Data!$G$3:$BA$2935,8,FALSE))</f>
        <v>-0.87</v>
      </c>
      <c r="P277" s="52">
        <f>IF($H277=0,"",VLOOKUP($G277,Data!$G$3:$BA$2935,9,FALSE))</f>
        <v>0</v>
      </c>
      <c r="Q277" s="52">
        <f>IF($H277=0,"",VLOOKUP($G277,Data!$G$3:$BA$2935,10,FALSE))</f>
        <v>1</v>
      </c>
      <c r="R277" s="52">
        <f>IF($H277=0,"",VLOOKUP($G277,Data!$G$3:$BA$2935,11,FALSE))</f>
        <v>0</v>
      </c>
      <c r="S277" s="52">
        <f>IF($H277=0,"",VLOOKUP($G277,Data!$G$3:$BA$2935,12,FALSE))</f>
        <v>99</v>
      </c>
      <c r="T277" s="52">
        <f>IF($H277=0,"",VLOOKUP($G277,Data!$G$3:$BA$2935,13,FALSE))</f>
        <v>-99</v>
      </c>
      <c r="U277" s="52">
        <f>IF($H277=0,"",VLOOKUP($G277,Data!$G$3:$BA$2935,14,FALSE))</f>
        <v>0</v>
      </c>
      <c r="V277" s="52">
        <f>IF($H277=0,"",VLOOKUP($G277,Data!$G$3:$BA$2935,15,FALSE))</f>
        <v>9.3000000000000007</v>
      </c>
      <c r="W277" s="52">
        <f>IF($H277=0,"",VLOOKUP($G277,Data!$G$3:$BA$2935,16,FALSE))</f>
        <v>0</v>
      </c>
      <c r="X277" s="52">
        <f>IF($H277=0,"",VLOOKUP($G277,Data!$G$3:$BA$2935,17,FALSE))</f>
        <v>11.63</v>
      </c>
      <c r="Y277" s="52">
        <f>IF($H277=0,"",VLOOKUP($G277,Data!$G$3:$BA$2935,18,FALSE))</f>
        <v>0.113</v>
      </c>
      <c r="Z277" s="52">
        <f>IF($H277=0,"",VLOOKUP($G277,Data!$G$3:$BA$2935,19,FALSE))</f>
        <v>0.124</v>
      </c>
      <c r="AA277" s="52">
        <f>IF($H277=0,"",VLOOKUP($G277,Data!$G$3:$BA$2935,20,FALSE))</f>
        <v>0</v>
      </c>
      <c r="AB277" s="4" t="str">
        <f>IF($H277=0,"",VLOOKUP($G277,Data!$G$3:$BA$2935,21,FALSE))</f>
        <v>/</v>
      </c>
      <c r="AC277" s="4" t="str">
        <f>IF($H277=0,"",VLOOKUP($G277,Data!$G$3:$BA$2935,22,FALSE))</f>
        <v>/</v>
      </c>
      <c r="AD277" s="4" t="str">
        <f>IF($H277=0,"",VLOOKUP($G277,Data!$G$3:$BA$2935,23,FALSE))</f>
        <v/>
      </c>
      <c r="AE277" s="4" t="str">
        <f>IF($H277=0,"",VLOOKUP($G277,Data!$G$3:$BA$2935,24,FALSE))</f>
        <v/>
      </c>
      <c r="AF277" s="4" t="str">
        <f>IF($H277=0,"",VLOOKUP($G277,Data!$G$3:$BA$2935,25,FALSE))</f>
        <v/>
      </c>
      <c r="AG277" s="4" t="str">
        <f>IF($H277=0,"",VLOOKUP($G277,Data!$G$3:$BA$2935,26,FALSE))</f>
        <v/>
      </c>
      <c r="AH277" s="4" t="str">
        <f>IF($H277=0,"",VLOOKUP($G277,Data!$G$3:$BA$2935,27,FALSE))</f>
        <v/>
      </c>
      <c r="AI277" s="4" t="str">
        <f>IF($H277=0,"",VLOOKUP($G277,Data!$G$3:$BA$2935,28,FALSE))</f>
        <v/>
      </c>
      <c r="AJ277" s="4" t="str">
        <f>IF($H277=0,"",VLOOKUP($G277,Data!$G$3:$BA$2935,29,FALSE))</f>
        <v/>
      </c>
      <c r="AK277" s="4" t="str">
        <f>IF($H277=0,"",VLOOKUP($G277,Data!$G$3:$BA$2935,30,FALSE))</f>
        <v/>
      </c>
      <c r="AL277" s="4" t="str">
        <f>IF($H277=0,"",VLOOKUP($G277,Data!$G$3:$BA$2935,31,FALSE))</f>
        <v/>
      </c>
      <c r="AM277" s="4" t="str">
        <f>IF($H277=0,"",VLOOKUP($G277,Data!$G$3:$BA$2935,32,FALSE))</f>
        <v/>
      </c>
      <c r="AN277" s="4" t="str">
        <f>IF($H277=0,"",VLOOKUP($G277,Data!$G$3:$BA$2935,33,FALSE))</f>
        <v/>
      </c>
      <c r="AO277" s="4" t="str">
        <f>IF($H277=0,"",VLOOKUP($G277,Data!$G$3:$BA$2935,34,FALSE))</f>
        <v/>
      </c>
      <c r="AP277" s="4" t="str">
        <f>IF($H277=0,"",VLOOKUP($G277,Data!$G$3:$BA$2935,35,FALSE))</f>
        <v/>
      </c>
      <c r="AQ277" s="4" t="str">
        <f>IF($H277=0,"",VLOOKUP($G277,Data!$G$3:$BA$2935,36,FALSE))</f>
        <v/>
      </c>
      <c r="AR277" s="4" t="str">
        <f>IF($H277=0,"",VLOOKUP($G277,Data!$G$3:$BA$2935,37,FALSE))</f>
        <v/>
      </c>
      <c r="AS277" s="4" t="str">
        <f>IF($H277=0,"",VLOOKUP($G277,Data!$G$3:$BA$2935,38,FALSE))</f>
        <v/>
      </c>
      <c r="AT277" s="4" t="str">
        <f>IF($H277=0,"",VLOOKUP($G277,Data!$G$3:$BA$2935,39,FALSE))</f>
        <v/>
      </c>
    </row>
    <row r="278" spans="1:46" x14ac:dyDescent="0.3">
      <c r="A278" s="4">
        <f>PSSE!A287</f>
        <v>958011</v>
      </c>
      <c r="B278" s="4" t="str">
        <f>PSSE!B287</f>
        <v>VINHSON_H1</v>
      </c>
      <c r="C278" s="4">
        <f>PSSE!D287</f>
        <v>13.8</v>
      </c>
      <c r="D278" s="52">
        <f>PSSE!E287</f>
        <v>33</v>
      </c>
      <c r="E278" s="52" t="str">
        <f>PSSE!F287</f>
        <v>TD</v>
      </c>
      <c r="F278" s="52">
        <f>PSSE!G287</f>
        <v>1</v>
      </c>
      <c r="G278" s="52" t="str">
        <f t="shared" si="5"/>
        <v>AVR13.833TD1</v>
      </c>
      <c r="H278" s="52">
        <f>COUNTIF(Data!$G$3:$BA$2935,AVR!$G278)</f>
        <v>1</v>
      </c>
      <c r="I278" s="52" t="str">
        <f>IF($H278=0,"",VLOOKUP($G278,Data!$G$3:$BA$2935,2,FALSE))</f>
        <v>'ESST4B'</v>
      </c>
      <c r="J278" s="52">
        <f>PSSE!C287</f>
        <v>1</v>
      </c>
      <c r="K278" s="52">
        <f>IF($H278=0,"",VLOOKUP($G278,Data!$G$3:$BA$2935,4,FALSE))</f>
        <v>0</v>
      </c>
      <c r="L278" s="52">
        <f>IF($H278=0,"",VLOOKUP($G278,Data!$G$3:$BA$2935,5,FALSE))</f>
        <v>15</v>
      </c>
      <c r="M278" s="52">
        <f>IF($H278=0,"",VLOOKUP($G278,Data!$G$3:$BA$2935,6,FALSE))</f>
        <v>15</v>
      </c>
      <c r="N278" s="52">
        <f>IF($H278=0,"",VLOOKUP($G278,Data!$G$3:$BA$2935,7,FALSE))</f>
        <v>5</v>
      </c>
      <c r="O278" s="52">
        <f>IF($H278=0,"",VLOOKUP($G278,Data!$G$3:$BA$2935,8,FALSE))</f>
        <v>-0.87</v>
      </c>
      <c r="P278" s="52">
        <f>IF($H278=0,"",VLOOKUP($G278,Data!$G$3:$BA$2935,9,FALSE))</f>
        <v>0</v>
      </c>
      <c r="Q278" s="52">
        <f>IF($H278=0,"",VLOOKUP($G278,Data!$G$3:$BA$2935,10,FALSE))</f>
        <v>1</v>
      </c>
      <c r="R278" s="52">
        <f>IF($H278=0,"",VLOOKUP($G278,Data!$G$3:$BA$2935,11,FALSE))</f>
        <v>0</v>
      </c>
      <c r="S278" s="52">
        <f>IF($H278=0,"",VLOOKUP($G278,Data!$G$3:$BA$2935,12,FALSE))</f>
        <v>99</v>
      </c>
      <c r="T278" s="52">
        <f>IF($H278=0,"",VLOOKUP($G278,Data!$G$3:$BA$2935,13,FALSE))</f>
        <v>-99</v>
      </c>
      <c r="U278" s="52">
        <f>IF($H278=0,"",VLOOKUP($G278,Data!$G$3:$BA$2935,14,FALSE))</f>
        <v>0</v>
      </c>
      <c r="V278" s="52">
        <f>IF($H278=0,"",VLOOKUP($G278,Data!$G$3:$BA$2935,15,FALSE))</f>
        <v>9.3000000000000007</v>
      </c>
      <c r="W278" s="52">
        <f>IF($H278=0,"",VLOOKUP($G278,Data!$G$3:$BA$2935,16,FALSE))</f>
        <v>0</v>
      </c>
      <c r="X278" s="52">
        <f>IF($H278=0,"",VLOOKUP($G278,Data!$G$3:$BA$2935,17,FALSE))</f>
        <v>11.63</v>
      </c>
      <c r="Y278" s="52">
        <f>IF($H278=0,"",VLOOKUP($G278,Data!$G$3:$BA$2935,18,FALSE))</f>
        <v>0.113</v>
      </c>
      <c r="Z278" s="52">
        <f>IF($H278=0,"",VLOOKUP($G278,Data!$G$3:$BA$2935,19,FALSE))</f>
        <v>0.124</v>
      </c>
      <c r="AA278" s="52">
        <f>IF($H278=0,"",VLOOKUP($G278,Data!$G$3:$BA$2935,20,FALSE))</f>
        <v>0</v>
      </c>
      <c r="AB278" s="4" t="str">
        <f>IF($H278=0,"",VLOOKUP($G278,Data!$G$3:$BA$2935,21,FALSE))</f>
        <v>/</v>
      </c>
      <c r="AC278" s="4" t="str">
        <f>IF($H278=0,"",VLOOKUP($G278,Data!$G$3:$BA$2935,22,FALSE))</f>
        <v>/</v>
      </c>
      <c r="AD278" s="4" t="str">
        <f>IF($H278=0,"",VLOOKUP($G278,Data!$G$3:$BA$2935,23,FALSE))</f>
        <v/>
      </c>
      <c r="AE278" s="4" t="str">
        <f>IF($H278=0,"",VLOOKUP($G278,Data!$G$3:$BA$2935,24,FALSE))</f>
        <v/>
      </c>
      <c r="AF278" s="4" t="str">
        <f>IF($H278=0,"",VLOOKUP($G278,Data!$G$3:$BA$2935,25,FALSE))</f>
        <v/>
      </c>
      <c r="AG278" s="4" t="str">
        <f>IF($H278=0,"",VLOOKUP($G278,Data!$G$3:$BA$2935,26,FALSE))</f>
        <v/>
      </c>
      <c r="AH278" s="4" t="str">
        <f>IF($H278=0,"",VLOOKUP($G278,Data!$G$3:$BA$2935,27,FALSE))</f>
        <v/>
      </c>
      <c r="AI278" s="4" t="str">
        <f>IF($H278=0,"",VLOOKUP($G278,Data!$G$3:$BA$2935,28,FALSE))</f>
        <v/>
      </c>
      <c r="AJ278" s="4" t="str">
        <f>IF($H278=0,"",VLOOKUP($G278,Data!$G$3:$BA$2935,29,FALSE))</f>
        <v/>
      </c>
      <c r="AK278" s="4" t="str">
        <f>IF($H278=0,"",VLOOKUP($G278,Data!$G$3:$BA$2935,30,FALSE))</f>
        <v/>
      </c>
      <c r="AL278" s="4" t="str">
        <f>IF($H278=0,"",VLOOKUP($G278,Data!$G$3:$BA$2935,31,FALSE))</f>
        <v/>
      </c>
      <c r="AM278" s="4" t="str">
        <f>IF($H278=0,"",VLOOKUP($G278,Data!$G$3:$BA$2935,32,FALSE))</f>
        <v/>
      </c>
      <c r="AN278" s="4" t="str">
        <f>IF($H278=0,"",VLOOKUP($G278,Data!$G$3:$BA$2935,33,FALSE))</f>
        <v/>
      </c>
      <c r="AO278" s="4" t="str">
        <f>IF($H278=0,"",VLOOKUP($G278,Data!$G$3:$BA$2935,34,FALSE))</f>
        <v/>
      </c>
      <c r="AP278" s="4" t="str">
        <f>IF($H278=0,"",VLOOKUP($G278,Data!$G$3:$BA$2935,35,FALSE))</f>
        <v/>
      </c>
      <c r="AQ278" s="4" t="str">
        <f>IF($H278=0,"",VLOOKUP($G278,Data!$G$3:$BA$2935,36,FALSE))</f>
        <v/>
      </c>
      <c r="AR278" s="4" t="str">
        <f>IF($H278=0,"",VLOOKUP($G278,Data!$G$3:$BA$2935,37,FALSE))</f>
        <v/>
      </c>
      <c r="AS278" s="4" t="str">
        <f>IF($H278=0,"",VLOOKUP($G278,Data!$G$3:$BA$2935,38,FALSE))</f>
        <v/>
      </c>
      <c r="AT278" s="4" t="str">
        <f>IF($H278=0,"",VLOOKUP($G278,Data!$G$3:$BA$2935,39,FALSE))</f>
        <v/>
      </c>
    </row>
    <row r="279" spans="1:46" x14ac:dyDescent="0.3">
      <c r="A279" s="4">
        <f>PSSE!A288</f>
        <v>958012</v>
      </c>
      <c r="B279" s="4" t="str">
        <f>PSSE!B288</f>
        <v>VINHSON_H2</v>
      </c>
      <c r="C279" s="4">
        <f>PSSE!D288</f>
        <v>13.8</v>
      </c>
      <c r="D279" s="52">
        <f>PSSE!E288</f>
        <v>33</v>
      </c>
      <c r="E279" s="52" t="str">
        <f>PSSE!F288</f>
        <v>TD</v>
      </c>
      <c r="F279" s="52">
        <f>PSSE!G288</f>
        <v>1</v>
      </c>
      <c r="G279" s="52" t="str">
        <f t="shared" si="5"/>
        <v>AVR13.833TD1</v>
      </c>
      <c r="H279" s="52">
        <f>COUNTIF(Data!$G$3:$BA$2935,AVR!$G279)</f>
        <v>1</v>
      </c>
      <c r="I279" s="52" t="str">
        <f>IF($H279=0,"",VLOOKUP($G279,Data!$G$3:$BA$2935,2,FALSE))</f>
        <v>'ESST4B'</v>
      </c>
      <c r="J279" s="52">
        <f>PSSE!C288</f>
        <v>1</v>
      </c>
      <c r="K279" s="52">
        <f>IF($H279=0,"",VLOOKUP($G279,Data!$G$3:$BA$2935,4,FALSE))</f>
        <v>0</v>
      </c>
      <c r="L279" s="52">
        <f>IF($H279=0,"",VLOOKUP($G279,Data!$G$3:$BA$2935,5,FALSE))</f>
        <v>15</v>
      </c>
      <c r="M279" s="52">
        <f>IF($H279=0,"",VLOOKUP($G279,Data!$G$3:$BA$2935,6,FALSE))</f>
        <v>15</v>
      </c>
      <c r="N279" s="52">
        <f>IF($H279=0,"",VLOOKUP($G279,Data!$G$3:$BA$2935,7,FALSE))</f>
        <v>5</v>
      </c>
      <c r="O279" s="52">
        <f>IF($H279=0,"",VLOOKUP($G279,Data!$G$3:$BA$2935,8,FALSE))</f>
        <v>-0.87</v>
      </c>
      <c r="P279" s="52">
        <f>IF($H279=0,"",VLOOKUP($G279,Data!$G$3:$BA$2935,9,FALSE))</f>
        <v>0</v>
      </c>
      <c r="Q279" s="52">
        <f>IF($H279=0,"",VLOOKUP($G279,Data!$G$3:$BA$2935,10,FALSE))</f>
        <v>1</v>
      </c>
      <c r="R279" s="52">
        <f>IF($H279=0,"",VLOOKUP($G279,Data!$G$3:$BA$2935,11,FALSE))</f>
        <v>0</v>
      </c>
      <c r="S279" s="52">
        <f>IF($H279=0,"",VLOOKUP($G279,Data!$G$3:$BA$2935,12,FALSE))</f>
        <v>99</v>
      </c>
      <c r="T279" s="52">
        <f>IF($H279=0,"",VLOOKUP($G279,Data!$G$3:$BA$2935,13,FALSE))</f>
        <v>-99</v>
      </c>
      <c r="U279" s="52">
        <f>IF($H279=0,"",VLOOKUP($G279,Data!$G$3:$BA$2935,14,FALSE))</f>
        <v>0</v>
      </c>
      <c r="V279" s="52">
        <f>IF($H279=0,"",VLOOKUP($G279,Data!$G$3:$BA$2935,15,FALSE))</f>
        <v>9.3000000000000007</v>
      </c>
      <c r="W279" s="52">
        <f>IF($H279=0,"",VLOOKUP($G279,Data!$G$3:$BA$2935,16,FALSE))</f>
        <v>0</v>
      </c>
      <c r="X279" s="52">
        <f>IF($H279=0,"",VLOOKUP($G279,Data!$G$3:$BA$2935,17,FALSE))</f>
        <v>11.63</v>
      </c>
      <c r="Y279" s="52">
        <f>IF($H279=0,"",VLOOKUP($G279,Data!$G$3:$BA$2935,18,FALSE))</f>
        <v>0.113</v>
      </c>
      <c r="Z279" s="52">
        <f>IF($H279=0,"",VLOOKUP($G279,Data!$G$3:$BA$2935,19,FALSE))</f>
        <v>0.124</v>
      </c>
      <c r="AA279" s="52">
        <f>IF($H279=0,"",VLOOKUP($G279,Data!$G$3:$BA$2935,20,FALSE))</f>
        <v>0</v>
      </c>
      <c r="AB279" s="4" t="str">
        <f>IF($H279=0,"",VLOOKUP($G279,Data!$G$3:$BA$2935,21,FALSE))</f>
        <v>/</v>
      </c>
      <c r="AC279" s="4" t="str">
        <f>IF($H279=0,"",VLOOKUP($G279,Data!$G$3:$BA$2935,22,FALSE))</f>
        <v>/</v>
      </c>
      <c r="AD279" s="4" t="str">
        <f>IF($H279=0,"",VLOOKUP($G279,Data!$G$3:$BA$2935,23,FALSE))</f>
        <v/>
      </c>
      <c r="AE279" s="4" t="str">
        <f>IF($H279=0,"",VLOOKUP($G279,Data!$G$3:$BA$2935,24,FALSE))</f>
        <v/>
      </c>
      <c r="AF279" s="4" t="str">
        <f>IF($H279=0,"",VLOOKUP($G279,Data!$G$3:$BA$2935,25,FALSE))</f>
        <v/>
      </c>
      <c r="AG279" s="4" t="str">
        <f>IF($H279=0,"",VLOOKUP($G279,Data!$G$3:$BA$2935,26,FALSE))</f>
        <v/>
      </c>
      <c r="AH279" s="4" t="str">
        <f>IF($H279=0,"",VLOOKUP($G279,Data!$G$3:$BA$2935,27,FALSE))</f>
        <v/>
      </c>
      <c r="AI279" s="4" t="str">
        <f>IF($H279=0,"",VLOOKUP($G279,Data!$G$3:$BA$2935,28,FALSE))</f>
        <v/>
      </c>
      <c r="AJ279" s="4" t="str">
        <f>IF($H279=0,"",VLOOKUP($G279,Data!$G$3:$BA$2935,29,FALSE))</f>
        <v/>
      </c>
      <c r="AK279" s="4" t="str">
        <f>IF($H279=0,"",VLOOKUP($G279,Data!$G$3:$BA$2935,30,FALSE))</f>
        <v/>
      </c>
      <c r="AL279" s="4" t="str">
        <f>IF($H279=0,"",VLOOKUP($G279,Data!$G$3:$BA$2935,31,FALSE))</f>
        <v/>
      </c>
      <c r="AM279" s="4" t="str">
        <f>IF($H279=0,"",VLOOKUP($G279,Data!$G$3:$BA$2935,32,FALSE))</f>
        <v/>
      </c>
      <c r="AN279" s="4" t="str">
        <f>IF($H279=0,"",VLOOKUP($G279,Data!$G$3:$BA$2935,33,FALSE))</f>
        <v/>
      </c>
      <c r="AO279" s="4" t="str">
        <f>IF($H279=0,"",VLOOKUP($G279,Data!$G$3:$BA$2935,34,FALSE))</f>
        <v/>
      </c>
      <c r="AP279" s="4" t="str">
        <f>IF($H279=0,"",VLOOKUP($G279,Data!$G$3:$BA$2935,35,FALSE))</f>
        <v/>
      </c>
      <c r="AQ279" s="4" t="str">
        <f>IF($H279=0,"",VLOOKUP($G279,Data!$G$3:$BA$2935,36,FALSE))</f>
        <v/>
      </c>
      <c r="AR279" s="4" t="str">
        <f>IF($H279=0,"",VLOOKUP($G279,Data!$G$3:$BA$2935,37,FALSE))</f>
        <v/>
      </c>
      <c r="AS279" s="4" t="str">
        <f>IF($H279=0,"",VLOOKUP($G279,Data!$G$3:$BA$2935,38,FALSE))</f>
        <v/>
      </c>
      <c r="AT279" s="4" t="str">
        <f>IF($H279=0,"",VLOOKUP($G279,Data!$G$3:$BA$2935,39,FALSE))</f>
        <v/>
      </c>
    </row>
    <row r="280" spans="1:46" x14ac:dyDescent="0.3">
      <c r="A280" s="4">
        <f>PSSE!A289</f>
        <v>958021</v>
      </c>
      <c r="B280" s="4" t="str">
        <f>PSSE!B289</f>
        <v>VINHSON2_H1</v>
      </c>
      <c r="C280" s="4">
        <f>PSSE!D289</f>
        <v>13.8</v>
      </c>
      <c r="D280" s="52">
        <f>PSSE!E289</f>
        <v>105</v>
      </c>
      <c r="E280" s="52" t="str">
        <f>PSSE!F289</f>
        <v>TD</v>
      </c>
      <c r="F280" s="52">
        <f>PSSE!G289</f>
        <v>1</v>
      </c>
      <c r="G280" s="52" t="str">
        <f t="shared" si="5"/>
        <v>AVR13.8105TD1</v>
      </c>
      <c r="H280" s="52">
        <f>COUNTIF(Data!$G$3:$BA$2935,AVR!$G280)</f>
        <v>1</v>
      </c>
      <c r="I280" s="52" t="str">
        <f>IF($H280=0,"",VLOOKUP($G280,Data!$G$3:$BA$2935,2,FALSE))</f>
        <v>'EXAC4'</v>
      </c>
      <c r="J280" s="52">
        <f>PSSE!C289</f>
        <v>1</v>
      </c>
      <c r="K280" s="52">
        <f>IF($H280=0,"",VLOOKUP($G280,Data!$G$3:$BA$2935,4,FALSE))</f>
        <v>0</v>
      </c>
      <c r="L280" s="52">
        <f>IF($H280=0,"",VLOOKUP($G280,Data!$G$3:$BA$2935,5,FALSE))</f>
        <v>0.2</v>
      </c>
      <c r="M280" s="52">
        <f>IF($H280=0,"",VLOOKUP($G280,Data!$G$3:$BA$2935,6,FALSE))</f>
        <v>-0.19900000000000001</v>
      </c>
      <c r="N280" s="52">
        <f>IF($H280=0,"",VLOOKUP($G280,Data!$G$3:$BA$2935,7,FALSE))</f>
        <v>0</v>
      </c>
      <c r="O280" s="52">
        <f>IF($H280=0,"",VLOOKUP($G280,Data!$G$3:$BA$2935,8,FALSE))</f>
        <v>5</v>
      </c>
      <c r="P280" s="52">
        <f>IF($H280=0,"",VLOOKUP($G280,Data!$G$3:$BA$2935,9,FALSE))</f>
        <v>250</v>
      </c>
      <c r="Q280" s="52">
        <f>IF($H280=0,"",VLOOKUP($G280,Data!$G$3:$BA$2935,10,FALSE))</f>
        <v>0.05</v>
      </c>
      <c r="R280" s="52">
        <f>IF($H280=0,"",VLOOKUP($G280,Data!$G$3:$BA$2935,11,FALSE))</f>
        <v>5.64</v>
      </c>
      <c r="S280" s="52">
        <f>IF($H280=0,"",VLOOKUP($G280,Data!$G$3:$BA$2935,12,FALSE))</f>
        <v>0</v>
      </c>
      <c r="T280" s="52">
        <f>IF($H280=0,"",VLOOKUP($G280,Data!$G$3:$BA$2935,13,FALSE))</f>
        <v>0</v>
      </c>
      <c r="U280" s="52" t="str">
        <f>IF($H280=0,"",VLOOKUP($G280,Data!$G$3:$BA$2935,14,FALSE))</f>
        <v>/</v>
      </c>
      <c r="V280" s="52" t="str">
        <f>IF($H280=0,"",VLOOKUP($G280,Data!$G$3:$BA$2935,15,FALSE))</f>
        <v>/</v>
      </c>
      <c r="W280" s="52" t="str">
        <f>IF($H280=0,"",VLOOKUP($G280,Data!$G$3:$BA$2935,16,FALSE))</f>
        <v/>
      </c>
      <c r="X280" s="52" t="str">
        <f>IF($H280=0,"",VLOOKUP($G280,Data!$G$3:$BA$2935,17,FALSE))</f>
        <v/>
      </c>
      <c r="Y280" s="52" t="str">
        <f>IF($H280=0,"",VLOOKUP($G280,Data!$G$3:$BA$2935,18,FALSE))</f>
        <v/>
      </c>
      <c r="Z280" s="52" t="str">
        <f>IF($H280=0,"",VLOOKUP($G280,Data!$G$3:$BA$2935,19,FALSE))</f>
        <v/>
      </c>
      <c r="AA280" s="52" t="str">
        <f>IF($H280=0,"",VLOOKUP($G280,Data!$G$3:$BA$2935,20,FALSE))</f>
        <v/>
      </c>
      <c r="AB280" s="4" t="str">
        <f>IF($H280=0,"",VLOOKUP($G280,Data!$G$3:$BA$2935,21,FALSE))</f>
        <v/>
      </c>
      <c r="AC280" s="4" t="str">
        <f>IF($H280=0,"",VLOOKUP($G280,Data!$G$3:$BA$2935,22,FALSE))</f>
        <v/>
      </c>
      <c r="AD280" s="4" t="str">
        <f>IF($H280=0,"",VLOOKUP($G280,Data!$G$3:$BA$2935,23,FALSE))</f>
        <v/>
      </c>
      <c r="AE280" s="4" t="str">
        <f>IF($H280=0,"",VLOOKUP($G280,Data!$G$3:$BA$2935,24,FALSE))</f>
        <v/>
      </c>
      <c r="AF280" s="4" t="str">
        <f>IF($H280=0,"",VLOOKUP($G280,Data!$G$3:$BA$2935,25,FALSE))</f>
        <v/>
      </c>
      <c r="AG280" s="4" t="str">
        <f>IF($H280=0,"",VLOOKUP($G280,Data!$G$3:$BA$2935,26,FALSE))</f>
        <v/>
      </c>
      <c r="AH280" s="4" t="str">
        <f>IF($H280=0,"",VLOOKUP($G280,Data!$G$3:$BA$2935,27,FALSE))</f>
        <v/>
      </c>
      <c r="AI280" s="4" t="str">
        <f>IF($H280=0,"",VLOOKUP($G280,Data!$G$3:$BA$2935,28,FALSE))</f>
        <v/>
      </c>
      <c r="AJ280" s="4" t="str">
        <f>IF($H280=0,"",VLOOKUP($G280,Data!$G$3:$BA$2935,29,FALSE))</f>
        <v/>
      </c>
      <c r="AK280" s="4" t="str">
        <f>IF($H280=0,"",VLOOKUP($G280,Data!$G$3:$BA$2935,30,FALSE))</f>
        <v/>
      </c>
      <c r="AL280" s="4" t="str">
        <f>IF($H280=0,"",VLOOKUP($G280,Data!$G$3:$BA$2935,31,FALSE))</f>
        <v/>
      </c>
      <c r="AM280" s="4" t="str">
        <f>IF($H280=0,"",VLOOKUP($G280,Data!$G$3:$BA$2935,32,FALSE))</f>
        <v/>
      </c>
      <c r="AN280" s="4" t="str">
        <f>IF($H280=0,"",VLOOKUP($G280,Data!$G$3:$BA$2935,33,FALSE))</f>
        <v/>
      </c>
      <c r="AO280" s="4" t="str">
        <f>IF($H280=0,"",VLOOKUP($G280,Data!$G$3:$BA$2935,34,FALSE))</f>
        <v/>
      </c>
      <c r="AP280" s="4" t="str">
        <f>IF($H280=0,"",VLOOKUP($G280,Data!$G$3:$BA$2935,35,FALSE))</f>
        <v/>
      </c>
      <c r="AQ280" s="4" t="str">
        <f>IF($H280=0,"",VLOOKUP($G280,Data!$G$3:$BA$2935,36,FALSE))</f>
        <v/>
      </c>
      <c r="AR280" s="4" t="str">
        <f>IF($H280=0,"",VLOOKUP($G280,Data!$G$3:$BA$2935,37,FALSE))</f>
        <v/>
      </c>
      <c r="AS280" s="4" t="str">
        <f>IF($H280=0,"",VLOOKUP($G280,Data!$G$3:$BA$2935,38,FALSE))</f>
        <v/>
      </c>
      <c r="AT280" s="4" t="str">
        <f>IF($H280=0,"",VLOOKUP($G280,Data!$G$3:$BA$2935,39,FALSE))</f>
        <v/>
      </c>
    </row>
    <row r="281" spans="1:46" x14ac:dyDescent="0.3">
      <c r="A281" s="4">
        <f>PSSE!A290</f>
        <v>958111</v>
      </c>
      <c r="B281" s="4" t="str">
        <f>PSSE!B290</f>
        <v>BINHDINH_S1</v>
      </c>
      <c r="C281" s="4">
        <f>PSSE!D290</f>
        <v>26</v>
      </c>
      <c r="D281" s="52">
        <f>PSSE!E290</f>
        <v>600</v>
      </c>
      <c r="E281" s="52" t="str">
        <f>PSSE!F290</f>
        <v>ND</v>
      </c>
      <c r="F281" s="52">
        <f>PSSE!G290</f>
        <v>1</v>
      </c>
      <c r="G281" s="52" t="str">
        <f t="shared" si="5"/>
        <v>AVR26600ND1</v>
      </c>
      <c r="H281" s="52">
        <f>COUNTIF(Data!$G$3:$BA$2935,AVR!$G281)</f>
        <v>1</v>
      </c>
      <c r="I281" s="52" t="str">
        <f>IF($H281=0,"",VLOOKUP($G281,Data!$G$3:$BA$2935,2,FALSE))</f>
        <v>'ESST4B'</v>
      </c>
      <c r="J281" s="52">
        <f>PSSE!C290</f>
        <v>1</v>
      </c>
      <c r="K281" s="52">
        <f>IF($H281=0,"",VLOOKUP($G281,Data!$G$3:$BA$2935,4,FALSE))</f>
        <v>0</v>
      </c>
      <c r="L281" s="52">
        <f>IF($H281=0,"",VLOOKUP($G281,Data!$G$3:$BA$2935,5,FALSE))</f>
        <v>15</v>
      </c>
      <c r="M281" s="52">
        <f>IF($H281=0,"",VLOOKUP($G281,Data!$G$3:$BA$2935,6,FALSE))</f>
        <v>15</v>
      </c>
      <c r="N281" s="52">
        <f>IF($H281=0,"",VLOOKUP($G281,Data!$G$3:$BA$2935,7,FALSE))</f>
        <v>5</v>
      </c>
      <c r="O281" s="52">
        <f>IF($H281=0,"",VLOOKUP($G281,Data!$G$3:$BA$2935,8,FALSE))</f>
        <v>-0.87</v>
      </c>
      <c r="P281" s="52">
        <f>IF($H281=0,"",VLOOKUP($G281,Data!$G$3:$BA$2935,9,FALSE))</f>
        <v>0</v>
      </c>
      <c r="Q281" s="52">
        <f>IF($H281=0,"",VLOOKUP($G281,Data!$G$3:$BA$2935,10,FALSE))</f>
        <v>1</v>
      </c>
      <c r="R281" s="52">
        <f>IF($H281=0,"",VLOOKUP($G281,Data!$G$3:$BA$2935,11,FALSE))</f>
        <v>0</v>
      </c>
      <c r="S281" s="52">
        <f>IF($H281=0,"",VLOOKUP($G281,Data!$G$3:$BA$2935,12,FALSE))</f>
        <v>99</v>
      </c>
      <c r="T281" s="52">
        <f>IF($H281=0,"",VLOOKUP($G281,Data!$G$3:$BA$2935,13,FALSE))</f>
        <v>-99</v>
      </c>
      <c r="U281" s="52">
        <f>IF($H281=0,"",VLOOKUP($G281,Data!$G$3:$BA$2935,14,FALSE))</f>
        <v>0</v>
      </c>
      <c r="V281" s="52">
        <f>IF($H281=0,"",VLOOKUP($G281,Data!$G$3:$BA$2935,15,FALSE))</f>
        <v>9.3000000000000007</v>
      </c>
      <c r="W281" s="52">
        <f>IF($H281=0,"",VLOOKUP($G281,Data!$G$3:$BA$2935,16,FALSE))</f>
        <v>0</v>
      </c>
      <c r="X281" s="52">
        <f>IF($H281=0,"",VLOOKUP($G281,Data!$G$3:$BA$2935,17,FALSE))</f>
        <v>11.63</v>
      </c>
      <c r="Y281" s="52">
        <f>IF($H281=0,"",VLOOKUP($G281,Data!$G$3:$BA$2935,18,FALSE))</f>
        <v>0.113</v>
      </c>
      <c r="Z281" s="52">
        <f>IF($H281=0,"",VLOOKUP($G281,Data!$G$3:$BA$2935,19,FALSE))</f>
        <v>0.124</v>
      </c>
      <c r="AA281" s="52">
        <f>IF($H281=0,"",VLOOKUP($G281,Data!$G$3:$BA$2935,20,FALSE))</f>
        <v>0</v>
      </c>
      <c r="AB281" s="4" t="str">
        <f>IF($H281=0,"",VLOOKUP($G281,Data!$G$3:$BA$2935,21,FALSE))</f>
        <v>/</v>
      </c>
      <c r="AC281" s="4" t="str">
        <f>IF($H281=0,"",VLOOKUP($G281,Data!$G$3:$BA$2935,22,FALSE))</f>
        <v>/</v>
      </c>
      <c r="AD281" s="4" t="str">
        <f>IF($H281=0,"",VLOOKUP($G281,Data!$G$3:$BA$2935,23,FALSE))</f>
        <v/>
      </c>
      <c r="AE281" s="4" t="str">
        <f>IF($H281=0,"",VLOOKUP($G281,Data!$G$3:$BA$2935,24,FALSE))</f>
        <v/>
      </c>
      <c r="AF281" s="4" t="str">
        <f>IF($H281=0,"",VLOOKUP($G281,Data!$G$3:$BA$2935,25,FALSE))</f>
        <v/>
      </c>
      <c r="AG281" s="4" t="str">
        <f>IF($H281=0,"",VLOOKUP($G281,Data!$G$3:$BA$2935,26,FALSE))</f>
        <v/>
      </c>
      <c r="AH281" s="4" t="str">
        <f>IF($H281=0,"",VLOOKUP($G281,Data!$G$3:$BA$2935,27,FALSE))</f>
        <v/>
      </c>
      <c r="AI281" s="4" t="str">
        <f>IF($H281=0,"",VLOOKUP($G281,Data!$G$3:$BA$2935,28,FALSE))</f>
        <v/>
      </c>
      <c r="AJ281" s="4" t="str">
        <f>IF($H281=0,"",VLOOKUP($G281,Data!$G$3:$BA$2935,29,FALSE))</f>
        <v/>
      </c>
      <c r="AK281" s="4" t="str">
        <f>IF($H281=0,"",VLOOKUP($G281,Data!$G$3:$BA$2935,30,FALSE))</f>
        <v/>
      </c>
      <c r="AL281" s="4" t="str">
        <f>IF($H281=0,"",VLOOKUP($G281,Data!$G$3:$BA$2935,31,FALSE))</f>
        <v/>
      </c>
      <c r="AM281" s="4" t="str">
        <f>IF($H281=0,"",VLOOKUP($G281,Data!$G$3:$BA$2935,32,FALSE))</f>
        <v/>
      </c>
      <c r="AN281" s="4" t="str">
        <f>IF($H281=0,"",VLOOKUP($G281,Data!$G$3:$BA$2935,33,FALSE))</f>
        <v/>
      </c>
      <c r="AO281" s="4" t="str">
        <f>IF($H281=0,"",VLOOKUP($G281,Data!$G$3:$BA$2935,34,FALSE))</f>
        <v/>
      </c>
      <c r="AP281" s="4" t="str">
        <f>IF($H281=0,"",VLOOKUP($G281,Data!$G$3:$BA$2935,35,FALSE))</f>
        <v/>
      </c>
      <c r="AQ281" s="4" t="str">
        <f>IF($H281=0,"",VLOOKUP($G281,Data!$G$3:$BA$2935,36,FALSE))</f>
        <v/>
      </c>
      <c r="AR281" s="4" t="str">
        <f>IF($H281=0,"",VLOOKUP($G281,Data!$G$3:$BA$2935,37,FALSE))</f>
        <v/>
      </c>
      <c r="AS281" s="4" t="str">
        <f>IF($H281=0,"",VLOOKUP($G281,Data!$G$3:$BA$2935,38,FALSE))</f>
        <v/>
      </c>
      <c r="AT281" s="4" t="str">
        <f>IF($H281=0,"",VLOOKUP($G281,Data!$G$3:$BA$2935,39,FALSE))</f>
        <v/>
      </c>
    </row>
    <row r="282" spans="1:46" x14ac:dyDescent="0.3">
      <c r="A282" s="4">
        <f>PSSE!A291</f>
        <v>958112</v>
      </c>
      <c r="B282" s="4" t="str">
        <f>PSSE!B291</f>
        <v>BINHDINH_S2</v>
      </c>
      <c r="C282" s="4">
        <f>PSSE!D291</f>
        <v>26</v>
      </c>
      <c r="D282" s="52">
        <f>PSSE!E291</f>
        <v>600</v>
      </c>
      <c r="E282" s="52" t="str">
        <f>PSSE!F291</f>
        <v>ND</v>
      </c>
      <c r="F282" s="52">
        <f>PSSE!G291</f>
        <v>1</v>
      </c>
      <c r="G282" s="52" t="str">
        <f t="shared" si="5"/>
        <v>AVR26600ND1</v>
      </c>
      <c r="H282" s="52">
        <f>COUNTIF(Data!$G$3:$BA$2935,AVR!$G282)</f>
        <v>1</v>
      </c>
      <c r="I282" s="52" t="str">
        <f>IF($H282=0,"",VLOOKUP($G282,Data!$G$3:$BA$2935,2,FALSE))</f>
        <v>'ESST4B'</v>
      </c>
      <c r="J282" s="52">
        <f>PSSE!C291</f>
        <v>1</v>
      </c>
      <c r="K282" s="52">
        <f>IF($H282=0,"",VLOOKUP($G282,Data!$G$3:$BA$2935,4,FALSE))</f>
        <v>0</v>
      </c>
      <c r="L282" s="52">
        <f>IF($H282=0,"",VLOOKUP($G282,Data!$G$3:$BA$2935,5,FALSE))</f>
        <v>15</v>
      </c>
      <c r="M282" s="52">
        <f>IF($H282=0,"",VLOOKUP($G282,Data!$G$3:$BA$2935,6,FALSE))</f>
        <v>15</v>
      </c>
      <c r="N282" s="52">
        <f>IF($H282=0,"",VLOOKUP($G282,Data!$G$3:$BA$2935,7,FALSE))</f>
        <v>5</v>
      </c>
      <c r="O282" s="52">
        <f>IF($H282=0,"",VLOOKUP($G282,Data!$G$3:$BA$2935,8,FALSE))</f>
        <v>-0.87</v>
      </c>
      <c r="P282" s="52">
        <f>IF($H282=0,"",VLOOKUP($G282,Data!$G$3:$BA$2935,9,FALSE))</f>
        <v>0</v>
      </c>
      <c r="Q282" s="52">
        <f>IF($H282=0,"",VLOOKUP($G282,Data!$G$3:$BA$2935,10,FALSE))</f>
        <v>1</v>
      </c>
      <c r="R282" s="52">
        <f>IF($H282=0,"",VLOOKUP($G282,Data!$G$3:$BA$2935,11,FALSE))</f>
        <v>0</v>
      </c>
      <c r="S282" s="52">
        <f>IF($H282=0,"",VLOOKUP($G282,Data!$G$3:$BA$2935,12,FALSE))</f>
        <v>99</v>
      </c>
      <c r="T282" s="52">
        <f>IF($H282=0,"",VLOOKUP($G282,Data!$G$3:$BA$2935,13,FALSE))</f>
        <v>-99</v>
      </c>
      <c r="U282" s="52">
        <f>IF($H282=0,"",VLOOKUP($G282,Data!$G$3:$BA$2935,14,FALSE))</f>
        <v>0</v>
      </c>
      <c r="V282" s="52">
        <f>IF($H282=0,"",VLOOKUP($G282,Data!$G$3:$BA$2935,15,FALSE))</f>
        <v>9.3000000000000007</v>
      </c>
      <c r="W282" s="52">
        <f>IF($H282=0,"",VLOOKUP($G282,Data!$G$3:$BA$2935,16,FALSE))</f>
        <v>0</v>
      </c>
      <c r="X282" s="52">
        <f>IF($H282=0,"",VLOOKUP($G282,Data!$G$3:$BA$2935,17,FALSE))</f>
        <v>11.63</v>
      </c>
      <c r="Y282" s="52">
        <f>IF($H282=0,"",VLOOKUP($G282,Data!$G$3:$BA$2935,18,FALSE))</f>
        <v>0.113</v>
      </c>
      <c r="Z282" s="52">
        <f>IF($H282=0,"",VLOOKUP($G282,Data!$G$3:$BA$2935,19,FALSE))</f>
        <v>0.124</v>
      </c>
      <c r="AA282" s="52">
        <f>IF($H282=0,"",VLOOKUP($G282,Data!$G$3:$BA$2935,20,FALSE))</f>
        <v>0</v>
      </c>
      <c r="AB282" s="4" t="str">
        <f>IF($H282=0,"",VLOOKUP($G282,Data!$G$3:$BA$2935,21,FALSE))</f>
        <v>/</v>
      </c>
      <c r="AC282" s="4" t="str">
        <f>IF($H282=0,"",VLOOKUP($G282,Data!$G$3:$BA$2935,22,FALSE))</f>
        <v>/</v>
      </c>
      <c r="AD282" s="4" t="str">
        <f>IF($H282=0,"",VLOOKUP($G282,Data!$G$3:$BA$2935,23,FALSE))</f>
        <v/>
      </c>
      <c r="AE282" s="4" t="str">
        <f>IF($H282=0,"",VLOOKUP($G282,Data!$G$3:$BA$2935,24,FALSE))</f>
        <v/>
      </c>
      <c r="AF282" s="4" t="str">
        <f>IF($H282=0,"",VLOOKUP($G282,Data!$G$3:$BA$2935,25,FALSE))</f>
        <v/>
      </c>
      <c r="AG282" s="4" t="str">
        <f>IF($H282=0,"",VLOOKUP($G282,Data!$G$3:$BA$2935,26,FALSE))</f>
        <v/>
      </c>
      <c r="AH282" s="4" t="str">
        <f>IF($H282=0,"",VLOOKUP($G282,Data!$G$3:$BA$2935,27,FALSE))</f>
        <v/>
      </c>
      <c r="AI282" s="4" t="str">
        <f>IF($H282=0,"",VLOOKUP($G282,Data!$G$3:$BA$2935,28,FALSE))</f>
        <v/>
      </c>
      <c r="AJ282" s="4" t="str">
        <f>IF($H282=0,"",VLOOKUP($G282,Data!$G$3:$BA$2935,29,FALSE))</f>
        <v/>
      </c>
      <c r="AK282" s="4" t="str">
        <f>IF($H282=0,"",VLOOKUP($G282,Data!$G$3:$BA$2935,30,FALSE))</f>
        <v/>
      </c>
      <c r="AL282" s="4" t="str">
        <f>IF($H282=0,"",VLOOKUP($G282,Data!$G$3:$BA$2935,31,FALSE))</f>
        <v/>
      </c>
      <c r="AM282" s="4" t="str">
        <f>IF($H282=0,"",VLOOKUP($G282,Data!$G$3:$BA$2935,32,FALSE))</f>
        <v/>
      </c>
      <c r="AN282" s="4" t="str">
        <f>IF($H282=0,"",VLOOKUP($G282,Data!$G$3:$BA$2935,33,FALSE))</f>
        <v/>
      </c>
      <c r="AO282" s="4" t="str">
        <f>IF($H282=0,"",VLOOKUP($G282,Data!$G$3:$BA$2935,34,FALSE))</f>
        <v/>
      </c>
      <c r="AP282" s="4" t="str">
        <f>IF($H282=0,"",VLOOKUP($G282,Data!$G$3:$BA$2935,35,FALSE))</f>
        <v/>
      </c>
      <c r="AQ282" s="4" t="str">
        <f>IF($H282=0,"",VLOOKUP($G282,Data!$G$3:$BA$2935,36,FALSE))</f>
        <v/>
      </c>
      <c r="AR282" s="4" t="str">
        <f>IF($H282=0,"",VLOOKUP($G282,Data!$G$3:$BA$2935,37,FALSE))</f>
        <v/>
      </c>
      <c r="AS282" s="4" t="str">
        <f>IF($H282=0,"",VLOOKUP($G282,Data!$G$3:$BA$2935,38,FALSE))</f>
        <v/>
      </c>
      <c r="AT282" s="4" t="str">
        <f>IF($H282=0,"",VLOOKUP($G282,Data!$G$3:$BA$2935,39,FALSE))</f>
        <v/>
      </c>
    </row>
    <row r="283" spans="1:46" x14ac:dyDescent="0.3">
      <c r="A283" s="4">
        <f>PSSE!A292</f>
        <v>958113</v>
      </c>
      <c r="B283" s="4" t="str">
        <f>PSSE!B292</f>
        <v>BINHDINH_S3</v>
      </c>
      <c r="C283" s="4">
        <f>PSSE!D292</f>
        <v>26</v>
      </c>
      <c r="D283" s="52">
        <f>PSSE!E292</f>
        <v>600</v>
      </c>
      <c r="E283" s="52" t="str">
        <f>PSSE!F292</f>
        <v>ND</v>
      </c>
      <c r="F283" s="52">
        <f>PSSE!G292</f>
        <v>1</v>
      </c>
      <c r="G283" s="52" t="str">
        <f t="shared" si="5"/>
        <v>AVR26600ND1</v>
      </c>
      <c r="H283" s="52">
        <f>COUNTIF(Data!$G$3:$BA$2935,AVR!$G283)</f>
        <v>1</v>
      </c>
      <c r="I283" s="52" t="str">
        <f>IF($H283=0,"",VLOOKUP($G283,Data!$G$3:$BA$2935,2,FALSE))</f>
        <v>'ESST4B'</v>
      </c>
      <c r="J283" s="52">
        <f>PSSE!C292</f>
        <v>1</v>
      </c>
      <c r="K283" s="52">
        <f>IF($H283=0,"",VLOOKUP($G283,Data!$G$3:$BA$2935,4,FALSE))</f>
        <v>0</v>
      </c>
      <c r="L283" s="52">
        <f>IF($H283=0,"",VLOOKUP($G283,Data!$G$3:$BA$2935,5,FALSE))</f>
        <v>15</v>
      </c>
      <c r="M283" s="52">
        <f>IF($H283=0,"",VLOOKUP($G283,Data!$G$3:$BA$2935,6,FALSE))</f>
        <v>15</v>
      </c>
      <c r="N283" s="52">
        <f>IF($H283=0,"",VLOOKUP($G283,Data!$G$3:$BA$2935,7,FALSE))</f>
        <v>5</v>
      </c>
      <c r="O283" s="52">
        <f>IF($H283=0,"",VLOOKUP($G283,Data!$G$3:$BA$2935,8,FALSE))</f>
        <v>-0.87</v>
      </c>
      <c r="P283" s="52">
        <f>IF($H283=0,"",VLOOKUP($G283,Data!$G$3:$BA$2935,9,FALSE))</f>
        <v>0</v>
      </c>
      <c r="Q283" s="52">
        <f>IF($H283=0,"",VLOOKUP($G283,Data!$G$3:$BA$2935,10,FALSE))</f>
        <v>1</v>
      </c>
      <c r="R283" s="52">
        <f>IF($H283=0,"",VLOOKUP($G283,Data!$G$3:$BA$2935,11,FALSE))</f>
        <v>0</v>
      </c>
      <c r="S283" s="52">
        <f>IF($H283=0,"",VLOOKUP($G283,Data!$G$3:$BA$2935,12,FALSE))</f>
        <v>99</v>
      </c>
      <c r="T283" s="52">
        <f>IF($H283=0,"",VLOOKUP($G283,Data!$G$3:$BA$2935,13,FALSE))</f>
        <v>-99</v>
      </c>
      <c r="U283" s="52">
        <f>IF($H283=0,"",VLOOKUP($G283,Data!$G$3:$BA$2935,14,FALSE))</f>
        <v>0</v>
      </c>
      <c r="V283" s="52">
        <f>IF($H283=0,"",VLOOKUP($G283,Data!$G$3:$BA$2935,15,FALSE))</f>
        <v>9.3000000000000007</v>
      </c>
      <c r="W283" s="52">
        <f>IF($H283=0,"",VLOOKUP($G283,Data!$G$3:$BA$2935,16,FALSE))</f>
        <v>0</v>
      </c>
      <c r="X283" s="52">
        <f>IF($H283=0,"",VLOOKUP($G283,Data!$G$3:$BA$2935,17,FALSE))</f>
        <v>11.63</v>
      </c>
      <c r="Y283" s="52">
        <f>IF($H283=0,"",VLOOKUP($G283,Data!$G$3:$BA$2935,18,FALSE))</f>
        <v>0.113</v>
      </c>
      <c r="Z283" s="52">
        <f>IF($H283=0,"",VLOOKUP($G283,Data!$G$3:$BA$2935,19,FALSE))</f>
        <v>0.124</v>
      </c>
      <c r="AA283" s="52">
        <f>IF($H283=0,"",VLOOKUP($G283,Data!$G$3:$BA$2935,20,FALSE))</f>
        <v>0</v>
      </c>
      <c r="AB283" s="4" t="str">
        <f>IF($H283=0,"",VLOOKUP($G283,Data!$G$3:$BA$2935,21,FALSE))</f>
        <v>/</v>
      </c>
      <c r="AC283" s="4" t="str">
        <f>IF($H283=0,"",VLOOKUP($G283,Data!$G$3:$BA$2935,22,FALSE))</f>
        <v>/</v>
      </c>
      <c r="AD283" s="4" t="str">
        <f>IF($H283=0,"",VLOOKUP($G283,Data!$G$3:$BA$2935,23,FALSE))</f>
        <v/>
      </c>
      <c r="AE283" s="4" t="str">
        <f>IF($H283=0,"",VLOOKUP($G283,Data!$G$3:$BA$2935,24,FALSE))</f>
        <v/>
      </c>
      <c r="AF283" s="4" t="str">
        <f>IF($H283=0,"",VLOOKUP($G283,Data!$G$3:$BA$2935,25,FALSE))</f>
        <v/>
      </c>
      <c r="AG283" s="4" t="str">
        <f>IF($H283=0,"",VLOOKUP($G283,Data!$G$3:$BA$2935,26,FALSE))</f>
        <v/>
      </c>
      <c r="AH283" s="4" t="str">
        <f>IF($H283=0,"",VLOOKUP($G283,Data!$G$3:$BA$2935,27,FALSE))</f>
        <v/>
      </c>
      <c r="AI283" s="4" t="str">
        <f>IF($H283=0,"",VLOOKUP($G283,Data!$G$3:$BA$2935,28,FALSE))</f>
        <v/>
      </c>
      <c r="AJ283" s="4" t="str">
        <f>IF($H283=0,"",VLOOKUP($G283,Data!$G$3:$BA$2935,29,FALSE))</f>
        <v/>
      </c>
      <c r="AK283" s="4" t="str">
        <f>IF($H283=0,"",VLOOKUP($G283,Data!$G$3:$BA$2935,30,FALSE))</f>
        <v/>
      </c>
      <c r="AL283" s="4" t="str">
        <f>IF($H283=0,"",VLOOKUP($G283,Data!$G$3:$BA$2935,31,FALSE))</f>
        <v/>
      </c>
      <c r="AM283" s="4" t="str">
        <f>IF($H283=0,"",VLOOKUP($G283,Data!$G$3:$BA$2935,32,FALSE))</f>
        <v/>
      </c>
      <c r="AN283" s="4" t="str">
        <f>IF($H283=0,"",VLOOKUP($G283,Data!$G$3:$BA$2935,33,FALSE))</f>
        <v/>
      </c>
      <c r="AO283" s="4" t="str">
        <f>IF($H283=0,"",VLOOKUP($G283,Data!$G$3:$BA$2935,34,FALSE))</f>
        <v/>
      </c>
      <c r="AP283" s="4" t="str">
        <f>IF($H283=0,"",VLOOKUP($G283,Data!$G$3:$BA$2935,35,FALSE))</f>
        <v/>
      </c>
      <c r="AQ283" s="4" t="str">
        <f>IF($H283=0,"",VLOOKUP($G283,Data!$G$3:$BA$2935,36,FALSE))</f>
        <v/>
      </c>
      <c r="AR283" s="4" t="str">
        <f>IF($H283=0,"",VLOOKUP($G283,Data!$G$3:$BA$2935,37,FALSE))</f>
        <v/>
      </c>
      <c r="AS283" s="4" t="str">
        <f>IF($H283=0,"",VLOOKUP($G283,Data!$G$3:$BA$2935,38,FALSE))</f>
        <v/>
      </c>
      <c r="AT283" s="4" t="str">
        <f>IF($H283=0,"",VLOOKUP($G283,Data!$G$3:$BA$2935,39,FALSE))</f>
        <v/>
      </c>
    </row>
    <row r="284" spans="1:46" x14ac:dyDescent="0.3">
      <c r="A284" s="4">
        <f>PSSE!A293</f>
        <v>958114</v>
      </c>
      <c r="B284" s="4" t="str">
        <f>PSSE!B293</f>
        <v>BINHDINH_S4</v>
      </c>
      <c r="C284" s="4">
        <f>PSSE!D293</f>
        <v>26</v>
      </c>
      <c r="D284" s="52">
        <f>PSSE!E293</f>
        <v>600</v>
      </c>
      <c r="E284" s="52" t="str">
        <f>PSSE!F293</f>
        <v>ND</v>
      </c>
      <c r="F284" s="52">
        <f>PSSE!G293</f>
        <v>1</v>
      </c>
      <c r="G284" s="52" t="str">
        <f t="shared" si="5"/>
        <v>AVR26600ND1</v>
      </c>
      <c r="H284" s="52">
        <f>COUNTIF(Data!$G$3:$BA$2935,AVR!$G284)</f>
        <v>1</v>
      </c>
      <c r="I284" s="52" t="str">
        <f>IF($H284=0,"",VLOOKUP($G284,Data!$G$3:$BA$2935,2,FALSE))</f>
        <v>'ESST4B'</v>
      </c>
      <c r="J284" s="52">
        <f>PSSE!C293</f>
        <v>1</v>
      </c>
      <c r="K284" s="52">
        <f>IF($H284=0,"",VLOOKUP($G284,Data!$G$3:$BA$2935,4,FALSE))</f>
        <v>0</v>
      </c>
      <c r="L284" s="52">
        <f>IF($H284=0,"",VLOOKUP($G284,Data!$G$3:$BA$2935,5,FALSE))</f>
        <v>15</v>
      </c>
      <c r="M284" s="52">
        <f>IF($H284=0,"",VLOOKUP($G284,Data!$G$3:$BA$2935,6,FALSE))</f>
        <v>15</v>
      </c>
      <c r="N284" s="52">
        <f>IF($H284=0,"",VLOOKUP($G284,Data!$G$3:$BA$2935,7,FALSE))</f>
        <v>5</v>
      </c>
      <c r="O284" s="52">
        <f>IF($H284=0,"",VLOOKUP($G284,Data!$G$3:$BA$2935,8,FALSE))</f>
        <v>-0.87</v>
      </c>
      <c r="P284" s="52">
        <f>IF($H284=0,"",VLOOKUP($G284,Data!$G$3:$BA$2935,9,FALSE))</f>
        <v>0</v>
      </c>
      <c r="Q284" s="52">
        <f>IF($H284=0,"",VLOOKUP($G284,Data!$G$3:$BA$2935,10,FALSE))</f>
        <v>1</v>
      </c>
      <c r="R284" s="52">
        <f>IF($H284=0,"",VLOOKUP($G284,Data!$G$3:$BA$2935,11,FALSE))</f>
        <v>0</v>
      </c>
      <c r="S284" s="52">
        <f>IF($H284=0,"",VLOOKUP($G284,Data!$G$3:$BA$2935,12,FALSE))</f>
        <v>99</v>
      </c>
      <c r="T284" s="52">
        <f>IF($H284=0,"",VLOOKUP($G284,Data!$G$3:$BA$2935,13,FALSE))</f>
        <v>-99</v>
      </c>
      <c r="U284" s="52">
        <f>IF($H284=0,"",VLOOKUP($G284,Data!$G$3:$BA$2935,14,FALSE))</f>
        <v>0</v>
      </c>
      <c r="V284" s="52">
        <f>IF($H284=0,"",VLOOKUP($G284,Data!$G$3:$BA$2935,15,FALSE))</f>
        <v>9.3000000000000007</v>
      </c>
      <c r="W284" s="52">
        <f>IF($H284=0,"",VLOOKUP($G284,Data!$G$3:$BA$2935,16,FALSE))</f>
        <v>0</v>
      </c>
      <c r="X284" s="52">
        <f>IF($H284=0,"",VLOOKUP($G284,Data!$G$3:$BA$2935,17,FALSE))</f>
        <v>11.63</v>
      </c>
      <c r="Y284" s="52">
        <f>IF($H284=0,"",VLOOKUP($G284,Data!$G$3:$BA$2935,18,FALSE))</f>
        <v>0.113</v>
      </c>
      <c r="Z284" s="52">
        <f>IF($H284=0,"",VLOOKUP($G284,Data!$G$3:$BA$2935,19,FALSE))</f>
        <v>0.124</v>
      </c>
      <c r="AA284" s="52">
        <f>IF($H284=0,"",VLOOKUP($G284,Data!$G$3:$BA$2935,20,FALSE))</f>
        <v>0</v>
      </c>
      <c r="AB284" s="4" t="str">
        <f>IF($H284=0,"",VLOOKUP($G284,Data!$G$3:$BA$2935,21,FALSE))</f>
        <v>/</v>
      </c>
      <c r="AC284" s="4" t="str">
        <f>IF($H284=0,"",VLOOKUP($G284,Data!$G$3:$BA$2935,22,FALSE))</f>
        <v>/</v>
      </c>
      <c r="AD284" s="4" t="str">
        <f>IF($H284=0,"",VLOOKUP($G284,Data!$G$3:$BA$2935,23,FALSE))</f>
        <v/>
      </c>
      <c r="AE284" s="4" t="str">
        <f>IF($H284=0,"",VLOOKUP($G284,Data!$G$3:$BA$2935,24,FALSE))</f>
        <v/>
      </c>
      <c r="AF284" s="4" t="str">
        <f>IF($H284=0,"",VLOOKUP($G284,Data!$G$3:$BA$2935,25,FALSE))</f>
        <v/>
      </c>
      <c r="AG284" s="4" t="str">
        <f>IF($H284=0,"",VLOOKUP($G284,Data!$G$3:$BA$2935,26,FALSE))</f>
        <v/>
      </c>
      <c r="AH284" s="4" t="str">
        <f>IF($H284=0,"",VLOOKUP($G284,Data!$G$3:$BA$2935,27,FALSE))</f>
        <v/>
      </c>
      <c r="AI284" s="4" t="str">
        <f>IF($H284=0,"",VLOOKUP($G284,Data!$G$3:$BA$2935,28,FALSE))</f>
        <v/>
      </c>
      <c r="AJ284" s="4" t="str">
        <f>IF($H284=0,"",VLOOKUP($G284,Data!$G$3:$BA$2935,29,FALSE))</f>
        <v/>
      </c>
      <c r="AK284" s="4" t="str">
        <f>IF($H284=0,"",VLOOKUP($G284,Data!$G$3:$BA$2935,30,FALSE))</f>
        <v/>
      </c>
      <c r="AL284" s="4" t="str">
        <f>IF($H284=0,"",VLOOKUP($G284,Data!$G$3:$BA$2935,31,FALSE))</f>
        <v/>
      </c>
      <c r="AM284" s="4" t="str">
        <f>IF($H284=0,"",VLOOKUP($G284,Data!$G$3:$BA$2935,32,FALSE))</f>
        <v/>
      </c>
      <c r="AN284" s="4" t="str">
        <f>IF($H284=0,"",VLOOKUP($G284,Data!$G$3:$BA$2935,33,FALSE))</f>
        <v/>
      </c>
      <c r="AO284" s="4" t="str">
        <f>IF($H284=0,"",VLOOKUP($G284,Data!$G$3:$BA$2935,34,FALSE))</f>
        <v/>
      </c>
      <c r="AP284" s="4" t="str">
        <f>IF($H284=0,"",VLOOKUP($G284,Data!$G$3:$BA$2935,35,FALSE))</f>
        <v/>
      </c>
      <c r="AQ284" s="4" t="str">
        <f>IF($H284=0,"",VLOOKUP($G284,Data!$G$3:$BA$2935,36,FALSE))</f>
        <v/>
      </c>
      <c r="AR284" s="4" t="str">
        <f>IF($H284=0,"",VLOOKUP($G284,Data!$G$3:$BA$2935,37,FALSE))</f>
        <v/>
      </c>
      <c r="AS284" s="4" t="str">
        <f>IF($H284=0,"",VLOOKUP($G284,Data!$G$3:$BA$2935,38,FALSE))</f>
        <v/>
      </c>
      <c r="AT284" s="4" t="str">
        <f>IF($H284=0,"",VLOOKUP($G284,Data!$G$3:$BA$2935,39,FALSE))</f>
        <v/>
      </c>
    </row>
    <row r="285" spans="1:46" x14ac:dyDescent="0.3">
      <c r="A285" s="4">
        <f>PSSE!A294</f>
        <v>959001</v>
      </c>
      <c r="B285" s="4" t="str">
        <f>PSSE!B294</f>
        <v>PLEIKRONG_H1</v>
      </c>
      <c r="C285" s="4">
        <f>PSSE!D294</f>
        <v>10.5</v>
      </c>
      <c r="D285" s="52">
        <f>PSSE!E294</f>
        <v>50</v>
      </c>
      <c r="E285" s="52" t="str">
        <f>PSSE!F294</f>
        <v>TD</v>
      </c>
      <c r="F285" s="52">
        <f>PSSE!G294</f>
        <v>1</v>
      </c>
      <c r="G285" s="52" t="str">
        <f t="shared" si="5"/>
        <v>AVR10.550TD1</v>
      </c>
      <c r="H285" s="52">
        <f>COUNTIF(Data!$G$3:$BA$2935,AVR!$G285)</f>
        <v>1</v>
      </c>
      <c r="I285" s="52" t="str">
        <f>IF($H285=0,"",VLOOKUP($G285,Data!$G$3:$BA$2935,2,FALSE))</f>
        <v>'ESST4B'</v>
      </c>
      <c r="J285" s="52">
        <f>PSSE!C294</f>
        <v>1</v>
      </c>
      <c r="K285" s="52">
        <f>IF($H285=0,"",VLOOKUP($G285,Data!$G$3:$BA$2935,4,FALSE))</f>
        <v>0</v>
      </c>
      <c r="L285" s="52">
        <f>IF($H285=0,"",VLOOKUP($G285,Data!$G$3:$BA$2935,5,FALSE))</f>
        <v>10.75</v>
      </c>
      <c r="M285" s="52">
        <f>IF($H285=0,"",VLOOKUP($G285,Data!$G$3:$BA$2935,6,FALSE))</f>
        <v>10.75</v>
      </c>
      <c r="N285" s="52">
        <f>IF($H285=0,"",VLOOKUP($G285,Data!$G$3:$BA$2935,7,FALSE))</f>
        <v>5</v>
      </c>
      <c r="O285" s="52">
        <f>IF($H285=0,"",VLOOKUP($G285,Data!$G$3:$BA$2935,8,FALSE))</f>
        <v>-0.87</v>
      </c>
      <c r="P285" s="52">
        <f>IF($H285=0,"",VLOOKUP($G285,Data!$G$3:$BA$2935,9,FALSE))</f>
        <v>0</v>
      </c>
      <c r="Q285" s="52">
        <f>IF($H285=0,"",VLOOKUP($G285,Data!$G$3:$BA$2935,10,FALSE))</f>
        <v>1</v>
      </c>
      <c r="R285" s="52">
        <f>IF($H285=0,"",VLOOKUP($G285,Data!$G$3:$BA$2935,11,FALSE))</f>
        <v>0</v>
      </c>
      <c r="S285" s="52">
        <f>IF($H285=0,"",VLOOKUP($G285,Data!$G$3:$BA$2935,12,FALSE))</f>
        <v>99</v>
      </c>
      <c r="T285" s="52">
        <f>IF($H285=0,"",VLOOKUP($G285,Data!$G$3:$BA$2935,13,FALSE))</f>
        <v>-99</v>
      </c>
      <c r="U285" s="52">
        <f>IF($H285=0,"",VLOOKUP($G285,Data!$G$3:$BA$2935,14,FALSE))</f>
        <v>0</v>
      </c>
      <c r="V285" s="52">
        <f>IF($H285=0,"",VLOOKUP($G285,Data!$G$3:$BA$2935,15,FALSE))</f>
        <v>9.3000000000000007</v>
      </c>
      <c r="W285" s="52">
        <f>IF($H285=0,"",VLOOKUP($G285,Data!$G$3:$BA$2935,16,FALSE))</f>
        <v>0</v>
      </c>
      <c r="X285" s="52">
        <f>IF($H285=0,"",VLOOKUP($G285,Data!$G$3:$BA$2935,17,FALSE))</f>
        <v>11.63</v>
      </c>
      <c r="Y285" s="52">
        <f>IF($H285=0,"",VLOOKUP($G285,Data!$G$3:$BA$2935,18,FALSE))</f>
        <v>0.113</v>
      </c>
      <c r="Z285" s="52">
        <f>IF($H285=0,"",VLOOKUP($G285,Data!$G$3:$BA$2935,19,FALSE))</f>
        <v>0.124</v>
      </c>
      <c r="AA285" s="52">
        <f>IF($H285=0,"",VLOOKUP($G285,Data!$G$3:$BA$2935,20,FALSE))</f>
        <v>0</v>
      </c>
      <c r="AB285" s="4" t="str">
        <f>IF($H285=0,"",VLOOKUP($G285,Data!$G$3:$BA$2935,21,FALSE))</f>
        <v>/</v>
      </c>
      <c r="AC285" s="4" t="str">
        <f>IF($H285=0,"",VLOOKUP($G285,Data!$G$3:$BA$2935,22,FALSE))</f>
        <v>/</v>
      </c>
      <c r="AD285" s="4" t="str">
        <f>IF($H285=0,"",VLOOKUP($G285,Data!$G$3:$BA$2935,23,FALSE))</f>
        <v/>
      </c>
      <c r="AE285" s="4" t="str">
        <f>IF($H285=0,"",VLOOKUP($G285,Data!$G$3:$BA$2935,24,FALSE))</f>
        <v/>
      </c>
      <c r="AF285" s="4" t="str">
        <f>IF($H285=0,"",VLOOKUP($G285,Data!$G$3:$BA$2935,25,FALSE))</f>
        <v/>
      </c>
      <c r="AG285" s="4" t="str">
        <f>IF($H285=0,"",VLOOKUP($G285,Data!$G$3:$BA$2935,26,FALSE))</f>
        <v/>
      </c>
      <c r="AH285" s="4" t="str">
        <f>IF($H285=0,"",VLOOKUP($G285,Data!$G$3:$BA$2935,27,FALSE))</f>
        <v/>
      </c>
      <c r="AI285" s="4" t="str">
        <f>IF($H285=0,"",VLOOKUP($G285,Data!$G$3:$BA$2935,28,FALSE))</f>
        <v/>
      </c>
      <c r="AJ285" s="4" t="str">
        <f>IF($H285=0,"",VLOOKUP($G285,Data!$G$3:$BA$2935,29,FALSE))</f>
        <v/>
      </c>
      <c r="AK285" s="4" t="str">
        <f>IF($H285=0,"",VLOOKUP($G285,Data!$G$3:$BA$2935,30,FALSE))</f>
        <v/>
      </c>
      <c r="AL285" s="4" t="str">
        <f>IF($H285=0,"",VLOOKUP($G285,Data!$G$3:$BA$2935,31,FALSE))</f>
        <v/>
      </c>
      <c r="AM285" s="4" t="str">
        <f>IF($H285=0,"",VLOOKUP($G285,Data!$G$3:$BA$2935,32,FALSE))</f>
        <v/>
      </c>
      <c r="AN285" s="4" t="str">
        <f>IF($H285=0,"",VLOOKUP($G285,Data!$G$3:$BA$2935,33,FALSE))</f>
        <v/>
      </c>
      <c r="AO285" s="4" t="str">
        <f>IF($H285=0,"",VLOOKUP($G285,Data!$G$3:$BA$2935,34,FALSE))</f>
        <v/>
      </c>
      <c r="AP285" s="4" t="str">
        <f>IF($H285=0,"",VLOOKUP($G285,Data!$G$3:$BA$2935,35,FALSE))</f>
        <v/>
      </c>
      <c r="AQ285" s="4" t="str">
        <f>IF($H285=0,"",VLOOKUP($G285,Data!$G$3:$BA$2935,36,FALSE))</f>
        <v/>
      </c>
      <c r="AR285" s="4" t="str">
        <f>IF($H285=0,"",VLOOKUP($G285,Data!$G$3:$BA$2935,37,FALSE))</f>
        <v/>
      </c>
      <c r="AS285" s="4" t="str">
        <f>IF($H285=0,"",VLOOKUP($G285,Data!$G$3:$BA$2935,38,FALSE))</f>
        <v/>
      </c>
      <c r="AT285" s="4" t="str">
        <f>IF($H285=0,"",VLOOKUP($G285,Data!$G$3:$BA$2935,39,FALSE))</f>
        <v/>
      </c>
    </row>
    <row r="286" spans="1:46" x14ac:dyDescent="0.3">
      <c r="A286" s="4">
        <f>PSSE!A295</f>
        <v>959002</v>
      </c>
      <c r="B286" s="4" t="str">
        <f>PSSE!B295</f>
        <v>PLEIKRONG_H2</v>
      </c>
      <c r="C286" s="4">
        <f>PSSE!D295</f>
        <v>10.5</v>
      </c>
      <c r="D286" s="52">
        <f>PSSE!E295</f>
        <v>50</v>
      </c>
      <c r="E286" s="52" t="str">
        <f>PSSE!F295</f>
        <v>TD</v>
      </c>
      <c r="F286" s="52">
        <f>PSSE!G295</f>
        <v>1</v>
      </c>
      <c r="G286" s="52" t="str">
        <f t="shared" si="5"/>
        <v>AVR10.550TD1</v>
      </c>
      <c r="H286" s="52">
        <f>COUNTIF(Data!$G$3:$BA$2935,AVR!$G286)</f>
        <v>1</v>
      </c>
      <c r="I286" s="52" t="str">
        <f>IF($H286=0,"",VLOOKUP($G286,Data!$G$3:$BA$2935,2,FALSE))</f>
        <v>'ESST4B'</v>
      </c>
      <c r="J286" s="52">
        <f>PSSE!C295</f>
        <v>2</v>
      </c>
      <c r="K286" s="52">
        <f>IF($H286=0,"",VLOOKUP($G286,Data!$G$3:$BA$2935,4,FALSE))</f>
        <v>0</v>
      </c>
      <c r="L286" s="52">
        <f>IF($H286=0,"",VLOOKUP($G286,Data!$G$3:$BA$2935,5,FALSE))</f>
        <v>10.75</v>
      </c>
      <c r="M286" s="52">
        <f>IF($H286=0,"",VLOOKUP($G286,Data!$G$3:$BA$2935,6,FALSE))</f>
        <v>10.75</v>
      </c>
      <c r="N286" s="52">
        <f>IF($H286=0,"",VLOOKUP($G286,Data!$G$3:$BA$2935,7,FALSE))</f>
        <v>5</v>
      </c>
      <c r="O286" s="52">
        <f>IF($H286=0,"",VLOOKUP($G286,Data!$G$3:$BA$2935,8,FALSE))</f>
        <v>-0.87</v>
      </c>
      <c r="P286" s="52">
        <f>IF($H286=0,"",VLOOKUP($G286,Data!$G$3:$BA$2935,9,FALSE))</f>
        <v>0</v>
      </c>
      <c r="Q286" s="52">
        <f>IF($H286=0,"",VLOOKUP($G286,Data!$G$3:$BA$2935,10,FALSE))</f>
        <v>1</v>
      </c>
      <c r="R286" s="52">
        <f>IF($H286=0,"",VLOOKUP($G286,Data!$G$3:$BA$2935,11,FALSE))</f>
        <v>0</v>
      </c>
      <c r="S286" s="52">
        <f>IF($H286=0,"",VLOOKUP($G286,Data!$G$3:$BA$2935,12,FALSE))</f>
        <v>99</v>
      </c>
      <c r="T286" s="52">
        <f>IF($H286=0,"",VLOOKUP($G286,Data!$G$3:$BA$2935,13,FALSE))</f>
        <v>-99</v>
      </c>
      <c r="U286" s="52">
        <f>IF($H286=0,"",VLOOKUP($G286,Data!$G$3:$BA$2935,14,FALSE))</f>
        <v>0</v>
      </c>
      <c r="V286" s="52">
        <f>IF($H286=0,"",VLOOKUP($G286,Data!$G$3:$BA$2935,15,FALSE))</f>
        <v>9.3000000000000007</v>
      </c>
      <c r="W286" s="52">
        <f>IF($H286=0,"",VLOOKUP($G286,Data!$G$3:$BA$2935,16,FALSE))</f>
        <v>0</v>
      </c>
      <c r="X286" s="52">
        <f>IF($H286=0,"",VLOOKUP($G286,Data!$G$3:$BA$2935,17,FALSE))</f>
        <v>11.63</v>
      </c>
      <c r="Y286" s="52">
        <f>IF($H286=0,"",VLOOKUP($G286,Data!$G$3:$BA$2935,18,FALSE))</f>
        <v>0.113</v>
      </c>
      <c r="Z286" s="52">
        <f>IF($H286=0,"",VLOOKUP($G286,Data!$G$3:$BA$2935,19,FALSE))</f>
        <v>0.124</v>
      </c>
      <c r="AA286" s="52">
        <f>IF($H286=0,"",VLOOKUP($G286,Data!$G$3:$BA$2935,20,FALSE))</f>
        <v>0</v>
      </c>
      <c r="AB286" s="4" t="str">
        <f>IF($H286=0,"",VLOOKUP($G286,Data!$G$3:$BA$2935,21,FALSE))</f>
        <v>/</v>
      </c>
      <c r="AC286" s="4" t="str">
        <f>IF($H286=0,"",VLOOKUP($G286,Data!$G$3:$BA$2935,22,FALSE))</f>
        <v>/</v>
      </c>
      <c r="AD286" s="4" t="str">
        <f>IF($H286=0,"",VLOOKUP($G286,Data!$G$3:$BA$2935,23,FALSE))</f>
        <v/>
      </c>
      <c r="AE286" s="4" t="str">
        <f>IF($H286=0,"",VLOOKUP($G286,Data!$G$3:$BA$2935,24,FALSE))</f>
        <v/>
      </c>
      <c r="AF286" s="4" t="str">
        <f>IF($H286=0,"",VLOOKUP($G286,Data!$G$3:$BA$2935,25,FALSE))</f>
        <v/>
      </c>
      <c r="AG286" s="4" t="str">
        <f>IF($H286=0,"",VLOOKUP($G286,Data!$G$3:$BA$2935,26,FALSE))</f>
        <v/>
      </c>
      <c r="AH286" s="4" t="str">
        <f>IF($H286=0,"",VLOOKUP($G286,Data!$G$3:$BA$2935,27,FALSE))</f>
        <v/>
      </c>
      <c r="AI286" s="4" t="str">
        <f>IF($H286=0,"",VLOOKUP($G286,Data!$G$3:$BA$2935,28,FALSE))</f>
        <v/>
      </c>
      <c r="AJ286" s="4" t="str">
        <f>IF($H286=0,"",VLOOKUP($G286,Data!$G$3:$BA$2935,29,FALSE))</f>
        <v/>
      </c>
      <c r="AK286" s="4" t="str">
        <f>IF($H286=0,"",VLOOKUP($G286,Data!$G$3:$BA$2935,30,FALSE))</f>
        <v/>
      </c>
      <c r="AL286" s="4" t="str">
        <f>IF($H286=0,"",VLOOKUP($G286,Data!$G$3:$BA$2935,31,FALSE))</f>
        <v/>
      </c>
      <c r="AM286" s="4" t="str">
        <f>IF($H286=0,"",VLOOKUP($G286,Data!$G$3:$BA$2935,32,FALSE))</f>
        <v/>
      </c>
      <c r="AN286" s="4" t="str">
        <f>IF($H286=0,"",VLOOKUP($G286,Data!$G$3:$BA$2935,33,FALSE))</f>
        <v/>
      </c>
      <c r="AO286" s="4" t="str">
        <f>IF($H286=0,"",VLOOKUP($G286,Data!$G$3:$BA$2935,34,FALSE))</f>
        <v/>
      </c>
      <c r="AP286" s="4" t="str">
        <f>IF($H286=0,"",VLOOKUP($G286,Data!$G$3:$BA$2935,35,FALSE))</f>
        <v/>
      </c>
      <c r="AQ286" s="4" t="str">
        <f>IF($H286=0,"",VLOOKUP($G286,Data!$G$3:$BA$2935,36,FALSE))</f>
        <v/>
      </c>
      <c r="AR286" s="4" t="str">
        <f>IF($H286=0,"",VLOOKUP($G286,Data!$G$3:$BA$2935,37,FALSE))</f>
        <v/>
      </c>
      <c r="AS286" s="4" t="str">
        <f>IF($H286=0,"",VLOOKUP($G286,Data!$G$3:$BA$2935,38,FALSE))</f>
        <v/>
      </c>
      <c r="AT286" s="4" t="str">
        <f>IF($H286=0,"",VLOOKUP($G286,Data!$G$3:$BA$2935,39,FALSE))</f>
        <v/>
      </c>
    </row>
    <row r="287" spans="1:46" x14ac:dyDescent="0.3">
      <c r="A287" s="4">
        <f>PSSE!A296</f>
        <v>959011</v>
      </c>
      <c r="B287" s="4" t="str">
        <f>PSSE!B296</f>
        <v>THUONGKOT_H1</v>
      </c>
      <c r="C287" s="4">
        <f>PSSE!D296</f>
        <v>13.8</v>
      </c>
      <c r="D287" s="52">
        <f>PSSE!E296</f>
        <v>105</v>
      </c>
      <c r="E287" s="52" t="str">
        <f>PSSE!F296</f>
        <v>TD</v>
      </c>
      <c r="F287" s="52">
        <f>PSSE!G296</f>
        <v>1</v>
      </c>
      <c r="G287" s="52" t="str">
        <f t="shared" si="5"/>
        <v>AVR13.8105TD1</v>
      </c>
      <c r="H287" s="52">
        <f>COUNTIF(Data!$G$3:$BA$2935,AVR!$G287)</f>
        <v>1</v>
      </c>
      <c r="I287" s="52" t="str">
        <f>IF($H287=0,"",VLOOKUP($G287,Data!$G$3:$BA$2935,2,FALSE))</f>
        <v>'EXAC4'</v>
      </c>
      <c r="J287" s="52">
        <f>PSSE!C296</f>
        <v>1</v>
      </c>
      <c r="K287" s="52">
        <f>IF($H287=0,"",VLOOKUP($G287,Data!$G$3:$BA$2935,4,FALSE))</f>
        <v>0</v>
      </c>
      <c r="L287" s="52">
        <f>IF($H287=0,"",VLOOKUP($G287,Data!$G$3:$BA$2935,5,FALSE))</f>
        <v>0.2</v>
      </c>
      <c r="M287" s="52">
        <f>IF($H287=0,"",VLOOKUP($G287,Data!$G$3:$BA$2935,6,FALSE))</f>
        <v>-0.19900000000000001</v>
      </c>
      <c r="N287" s="52">
        <f>IF($H287=0,"",VLOOKUP($G287,Data!$G$3:$BA$2935,7,FALSE))</f>
        <v>0</v>
      </c>
      <c r="O287" s="52">
        <f>IF($H287=0,"",VLOOKUP($G287,Data!$G$3:$BA$2935,8,FALSE))</f>
        <v>5</v>
      </c>
      <c r="P287" s="52">
        <f>IF($H287=0,"",VLOOKUP($G287,Data!$G$3:$BA$2935,9,FALSE))</f>
        <v>250</v>
      </c>
      <c r="Q287" s="52">
        <f>IF($H287=0,"",VLOOKUP($G287,Data!$G$3:$BA$2935,10,FALSE))</f>
        <v>0.05</v>
      </c>
      <c r="R287" s="52">
        <f>IF($H287=0,"",VLOOKUP($G287,Data!$G$3:$BA$2935,11,FALSE))</f>
        <v>5.64</v>
      </c>
      <c r="S287" s="52">
        <f>IF($H287=0,"",VLOOKUP($G287,Data!$G$3:$BA$2935,12,FALSE))</f>
        <v>0</v>
      </c>
      <c r="T287" s="52">
        <f>IF($H287=0,"",VLOOKUP($G287,Data!$G$3:$BA$2935,13,FALSE))</f>
        <v>0</v>
      </c>
      <c r="U287" s="52" t="str">
        <f>IF($H287=0,"",VLOOKUP($G287,Data!$G$3:$BA$2935,14,FALSE))</f>
        <v>/</v>
      </c>
      <c r="V287" s="52" t="str">
        <f>IF($H287=0,"",VLOOKUP($G287,Data!$G$3:$BA$2935,15,FALSE))</f>
        <v>/</v>
      </c>
      <c r="W287" s="52" t="str">
        <f>IF($H287=0,"",VLOOKUP($G287,Data!$G$3:$BA$2935,16,FALSE))</f>
        <v/>
      </c>
      <c r="X287" s="52" t="str">
        <f>IF($H287=0,"",VLOOKUP($G287,Data!$G$3:$BA$2935,17,FALSE))</f>
        <v/>
      </c>
      <c r="Y287" s="52" t="str">
        <f>IF($H287=0,"",VLOOKUP($G287,Data!$G$3:$BA$2935,18,FALSE))</f>
        <v/>
      </c>
      <c r="Z287" s="52" t="str">
        <f>IF($H287=0,"",VLOOKUP($G287,Data!$G$3:$BA$2935,19,FALSE))</f>
        <v/>
      </c>
      <c r="AA287" s="52" t="str">
        <f>IF($H287=0,"",VLOOKUP($G287,Data!$G$3:$BA$2935,20,FALSE))</f>
        <v/>
      </c>
      <c r="AB287" s="4" t="str">
        <f>IF($H287=0,"",VLOOKUP($G287,Data!$G$3:$BA$2935,21,FALSE))</f>
        <v/>
      </c>
      <c r="AC287" s="4" t="str">
        <f>IF($H287=0,"",VLOOKUP($G287,Data!$G$3:$BA$2935,22,FALSE))</f>
        <v/>
      </c>
      <c r="AD287" s="4" t="str">
        <f>IF($H287=0,"",VLOOKUP($G287,Data!$G$3:$BA$2935,23,FALSE))</f>
        <v/>
      </c>
      <c r="AE287" s="4" t="str">
        <f>IF($H287=0,"",VLOOKUP($G287,Data!$G$3:$BA$2935,24,FALSE))</f>
        <v/>
      </c>
      <c r="AF287" s="4" t="str">
        <f>IF($H287=0,"",VLOOKUP($G287,Data!$G$3:$BA$2935,25,FALSE))</f>
        <v/>
      </c>
      <c r="AG287" s="4" t="str">
        <f>IF($H287=0,"",VLOOKUP($G287,Data!$G$3:$BA$2935,26,FALSE))</f>
        <v/>
      </c>
      <c r="AH287" s="4" t="str">
        <f>IF($H287=0,"",VLOOKUP($G287,Data!$G$3:$BA$2935,27,FALSE))</f>
        <v/>
      </c>
      <c r="AI287" s="4" t="str">
        <f>IF($H287=0,"",VLOOKUP($G287,Data!$G$3:$BA$2935,28,FALSE))</f>
        <v/>
      </c>
      <c r="AJ287" s="4" t="str">
        <f>IF($H287=0,"",VLOOKUP($G287,Data!$G$3:$BA$2935,29,FALSE))</f>
        <v/>
      </c>
      <c r="AK287" s="4" t="str">
        <f>IF($H287=0,"",VLOOKUP($G287,Data!$G$3:$BA$2935,30,FALSE))</f>
        <v/>
      </c>
      <c r="AL287" s="4" t="str">
        <f>IF($H287=0,"",VLOOKUP($G287,Data!$G$3:$BA$2935,31,FALSE))</f>
        <v/>
      </c>
      <c r="AM287" s="4" t="str">
        <f>IF($H287=0,"",VLOOKUP($G287,Data!$G$3:$BA$2935,32,FALSE))</f>
        <v/>
      </c>
      <c r="AN287" s="4" t="str">
        <f>IF($H287=0,"",VLOOKUP($G287,Data!$G$3:$BA$2935,33,FALSE))</f>
        <v/>
      </c>
      <c r="AO287" s="4" t="str">
        <f>IF($H287=0,"",VLOOKUP($G287,Data!$G$3:$BA$2935,34,FALSE))</f>
        <v/>
      </c>
      <c r="AP287" s="4" t="str">
        <f>IF($H287=0,"",VLOOKUP($G287,Data!$G$3:$BA$2935,35,FALSE))</f>
        <v/>
      </c>
      <c r="AQ287" s="4" t="str">
        <f>IF($H287=0,"",VLOOKUP($G287,Data!$G$3:$BA$2935,36,FALSE))</f>
        <v/>
      </c>
      <c r="AR287" s="4" t="str">
        <f>IF($H287=0,"",VLOOKUP($G287,Data!$G$3:$BA$2935,37,FALSE))</f>
        <v/>
      </c>
      <c r="AS287" s="4" t="str">
        <f>IF($H287=0,"",VLOOKUP($G287,Data!$G$3:$BA$2935,38,FALSE))</f>
        <v/>
      </c>
      <c r="AT287" s="4" t="str">
        <f>IF($H287=0,"",VLOOKUP($G287,Data!$G$3:$BA$2935,39,FALSE))</f>
        <v/>
      </c>
    </row>
    <row r="288" spans="1:46" x14ac:dyDescent="0.3">
      <c r="A288" s="4">
        <f>PSSE!A297</f>
        <v>959012</v>
      </c>
      <c r="B288" s="4" t="str">
        <f>PSSE!B297</f>
        <v>THUONGKOT_H2</v>
      </c>
      <c r="C288" s="4">
        <f>PSSE!D297</f>
        <v>13.8</v>
      </c>
      <c r="D288" s="52">
        <f>PSSE!E297</f>
        <v>105</v>
      </c>
      <c r="E288" s="52" t="str">
        <f>PSSE!F297</f>
        <v>TD</v>
      </c>
      <c r="F288" s="52">
        <f>PSSE!G297</f>
        <v>1</v>
      </c>
      <c r="G288" s="52" t="str">
        <f t="shared" si="5"/>
        <v>AVR13.8105TD1</v>
      </c>
      <c r="H288" s="52">
        <f>COUNTIF(Data!$G$3:$BA$2935,AVR!$G288)</f>
        <v>1</v>
      </c>
      <c r="I288" s="52" t="str">
        <f>IF($H288=0,"",VLOOKUP($G288,Data!$G$3:$BA$2935,2,FALSE))</f>
        <v>'EXAC4'</v>
      </c>
      <c r="J288" s="52">
        <f>PSSE!C297</f>
        <v>1</v>
      </c>
      <c r="K288" s="52">
        <f>IF($H288=0,"",VLOOKUP($G288,Data!$G$3:$BA$2935,4,FALSE))</f>
        <v>0</v>
      </c>
      <c r="L288" s="52">
        <f>IF($H288=0,"",VLOOKUP($G288,Data!$G$3:$BA$2935,5,FALSE))</f>
        <v>0.2</v>
      </c>
      <c r="M288" s="52">
        <f>IF($H288=0,"",VLOOKUP($G288,Data!$G$3:$BA$2935,6,FALSE))</f>
        <v>-0.19900000000000001</v>
      </c>
      <c r="N288" s="52">
        <f>IF($H288=0,"",VLOOKUP($G288,Data!$G$3:$BA$2935,7,FALSE))</f>
        <v>0</v>
      </c>
      <c r="O288" s="52">
        <f>IF($H288=0,"",VLOOKUP($G288,Data!$G$3:$BA$2935,8,FALSE))</f>
        <v>5</v>
      </c>
      <c r="P288" s="52">
        <f>IF($H288=0,"",VLOOKUP($G288,Data!$G$3:$BA$2935,9,FALSE))</f>
        <v>250</v>
      </c>
      <c r="Q288" s="52">
        <f>IF($H288=0,"",VLOOKUP($G288,Data!$G$3:$BA$2935,10,FALSE))</f>
        <v>0.05</v>
      </c>
      <c r="R288" s="52">
        <f>IF($H288=0,"",VLOOKUP($G288,Data!$G$3:$BA$2935,11,FALSE))</f>
        <v>5.64</v>
      </c>
      <c r="S288" s="52">
        <f>IF($H288=0,"",VLOOKUP($G288,Data!$G$3:$BA$2935,12,FALSE))</f>
        <v>0</v>
      </c>
      <c r="T288" s="52">
        <f>IF($H288=0,"",VLOOKUP($G288,Data!$G$3:$BA$2935,13,FALSE))</f>
        <v>0</v>
      </c>
      <c r="U288" s="52" t="str">
        <f>IF($H288=0,"",VLOOKUP($G288,Data!$G$3:$BA$2935,14,FALSE))</f>
        <v>/</v>
      </c>
      <c r="V288" s="52" t="str">
        <f>IF($H288=0,"",VLOOKUP($G288,Data!$G$3:$BA$2935,15,FALSE))</f>
        <v>/</v>
      </c>
      <c r="W288" s="52" t="str">
        <f>IF($H288=0,"",VLOOKUP($G288,Data!$G$3:$BA$2935,16,FALSE))</f>
        <v/>
      </c>
      <c r="X288" s="52" t="str">
        <f>IF($H288=0,"",VLOOKUP($G288,Data!$G$3:$BA$2935,17,FALSE))</f>
        <v/>
      </c>
      <c r="Y288" s="52" t="str">
        <f>IF($H288=0,"",VLOOKUP($G288,Data!$G$3:$BA$2935,18,FALSE))</f>
        <v/>
      </c>
      <c r="Z288" s="52" t="str">
        <f>IF($H288=0,"",VLOOKUP($G288,Data!$G$3:$BA$2935,19,FALSE))</f>
        <v/>
      </c>
      <c r="AA288" s="52" t="str">
        <f>IF($H288=0,"",VLOOKUP($G288,Data!$G$3:$BA$2935,20,FALSE))</f>
        <v/>
      </c>
      <c r="AB288" s="4" t="str">
        <f>IF($H288=0,"",VLOOKUP($G288,Data!$G$3:$BA$2935,21,FALSE))</f>
        <v/>
      </c>
      <c r="AC288" s="4" t="str">
        <f>IF($H288=0,"",VLOOKUP($G288,Data!$G$3:$BA$2935,22,FALSE))</f>
        <v/>
      </c>
      <c r="AD288" s="4" t="str">
        <f>IF($H288=0,"",VLOOKUP($G288,Data!$G$3:$BA$2935,23,FALSE))</f>
        <v/>
      </c>
      <c r="AE288" s="4" t="str">
        <f>IF($H288=0,"",VLOOKUP($G288,Data!$G$3:$BA$2935,24,FALSE))</f>
        <v/>
      </c>
      <c r="AF288" s="4" t="str">
        <f>IF($H288=0,"",VLOOKUP($G288,Data!$G$3:$BA$2935,25,FALSE))</f>
        <v/>
      </c>
      <c r="AG288" s="4" t="str">
        <f>IF($H288=0,"",VLOOKUP($G288,Data!$G$3:$BA$2935,26,FALSE))</f>
        <v/>
      </c>
      <c r="AH288" s="4" t="str">
        <f>IF($H288=0,"",VLOOKUP($G288,Data!$G$3:$BA$2935,27,FALSE))</f>
        <v/>
      </c>
      <c r="AI288" s="4" t="str">
        <f>IF($H288=0,"",VLOOKUP($G288,Data!$G$3:$BA$2935,28,FALSE))</f>
        <v/>
      </c>
      <c r="AJ288" s="4" t="str">
        <f>IF($H288=0,"",VLOOKUP($G288,Data!$G$3:$BA$2935,29,FALSE))</f>
        <v/>
      </c>
      <c r="AK288" s="4" t="str">
        <f>IF($H288=0,"",VLOOKUP($G288,Data!$G$3:$BA$2935,30,FALSE))</f>
        <v/>
      </c>
      <c r="AL288" s="4" t="str">
        <f>IF($H288=0,"",VLOOKUP($G288,Data!$G$3:$BA$2935,31,FALSE))</f>
        <v/>
      </c>
      <c r="AM288" s="4" t="str">
        <f>IF($H288=0,"",VLOOKUP($G288,Data!$G$3:$BA$2935,32,FALSE))</f>
        <v/>
      </c>
      <c r="AN288" s="4" t="str">
        <f>IF($H288=0,"",VLOOKUP($G288,Data!$G$3:$BA$2935,33,FALSE))</f>
        <v/>
      </c>
      <c r="AO288" s="4" t="str">
        <f>IF($H288=0,"",VLOOKUP($G288,Data!$G$3:$BA$2935,34,FALSE))</f>
        <v/>
      </c>
      <c r="AP288" s="4" t="str">
        <f>IF($H288=0,"",VLOOKUP($G288,Data!$G$3:$BA$2935,35,FALSE))</f>
        <v/>
      </c>
      <c r="AQ288" s="4" t="str">
        <f>IF($H288=0,"",VLOOKUP($G288,Data!$G$3:$BA$2935,36,FALSE))</f>
        <v/>
      </c>
      <c r="AR288" s="4" t="str">
        <f>IF($H288=0,"",VLOOKUP($G288,Data!$G$3:$BA$2935,37,FALSE))</f>
        <v/>
      </c>
      <c r="AS288" s="4" t="str">
        <f>IF($H288=0,"",VLOOKUP($G288,Data!$G$3:$BA$2935,38,FALSE))</f>
        <v/>
      </c>
      <c r="AT288" s="4" t="str">
        <f>IF($H288=0,"",VLOOKUP($G288,Data!$G$3:$BA$2935,39,FALSE))</f>
        <v/>
      </c>
    </row>
    <row r="289" spans="1:46" x14ac:dyDescent="0.3">
      <c r="A289" s="4">
        <f>PSSE!A298</f>
        <v>959021</v>
      </c>
      <c r="B289" s="4" t="str">
        <f>PSSE!B298</f>
        <v>HASESAN2_H1</v>
      </c>
      <c r="C289" s="4">
        <f>PSSE!D298</f>
        <v>15.8</v>
      </c>
      <c r="D289" s="52">
        <f>PSSE!E298</f>
        <v>180</v>
      </c>
      <c r="E289" s="52" t="str">
        <f>PSSE!F298</f>
        <v>TD</v>
      </c>
      <c r="F289" s="52">
        <f>PSSE!G298</f>
        <v>1</v>
      </c>
      <c r="G289" s="52" t="str">
        <f t="shared" si="5"/>
        <v>AVR15.8180TD1</v>
      </c>
      <c r="H289" s="52">
        <f>COUNTIF(Data!$G$3:$BA$2935,AVR!$G289)</f>
        <v>1</v>
      </c>
      <c r="I289" s="52" t="str">
        <f>IF($H289=0,"",VLOOKUP($G289,Data!$G$3:$BA$2935,2,FALSE))</f>
        <v>'ESST4B'</v>
      </c>
      <c r="J289" s="52">
        <f>PSSE!C298</f>
        <v>1</v>
      </c>
      <c r="K289" s="52">
        <f>IF($H289=0,"",VLOOKUP($G289,Data!$G$3:$BA$2935,4,FALSE))</f>
        <v>0</v>
      </c>
      <c r="L289" s="52">
        <f>IF($H289=0,"",VLOOKUP($G289,Data!$G$3:$BA$2935,5,FALSE))</f>
        <v>10.75</v>
      </c>
      <c r="M289" s="52">
        <f>IF($H289=0,"",VLOOKUP($G289,Data!$G$3:$BA$2935,6,FALSE))</f>
        <v>10.75</v>
      </c>
      <c r="N289" s="52">
        <f>IF($H289=0,"",VLOOKUP($G289,Data!$G$3:$BA$2935,7,FALSE))</f>
        <v>5</v>
      </c>
      <c r="O289" s="52">
        <f>IF($H289=0,"",VLOOKUP($G289,Data!$G$3:$BA$2935,8,FALSE))</f>
        <v>-0.87</v>
      </c>
      <c r="P289" s="52">
        <f>IF($H289=0,"",VLOOKUP($G289,Data!$G$3:$BA$2935,9,FALSE))</f>
        <v>0</v>
      </c>
      <c r="Q289" s="52">
        <f>IF($H289=0,"",VLOOKUP($G289,Data!$G$3:$BA$2935,10,FALSE))</f>
        <v>1</v>
      </c>
      <c r="R289" s="52">
        <f>IF($H289=0,"",VLOOKUP($G289,Data!$G$3:$BA$2935,11,FALSE))</f>
        <v>0</v>
      </c>
      <c r="S289" s="52">
        <f>IF($H289=0,"",VLOOKUP($G289,Data!$G$3:$BA$2935,12,FALSE))</f>
        <v>99</v>
      </c>
      <c r="T289" s="52">
        <f>IF($H289=0,"",VLOOKUP($G289,Data!$G$3:$BA$2935,13,FALSE))</f>
        <v>-99</v>
      </c>
      <c r="U289" s="52">
        <f>IF($H289=0,"",VLOOKUP($G289,Data!$G$3:$BA$2935,14,FALSE))</f>
        <v>0</v>
      </c>
      <c r="V289" s="52">
        <f>IF($H289=0,"",VLOOKUP($G289,Data!$G$3:$BA$2935,15,FALSE))</f>
        <v>9.3000000000000007</v>
      </c>
      <c r="W289" s="52">
        <f>IF($H289=0,"",VLOOKUP($G289,Data!$G$3:$BA$2935,16,FALSE))</f>
        <v>0</v>
      </c>
      <c r="X289" s="52">
        <f>IF($H289=0,"",VLOOKUP($G289,Data!$G$3:$BA$2935,17,FALSE))</f>
        <v>11.63</v>
      </c>
      <c r="Y289" s="52">
        <f>IF($H289=0,"",VLOOKUP($G289,Data!$G$3:$BA$2935,18,FALSE))</f>
        <v>0.113</v>
      </c>
      <c r="Z289" s="52">
        <f>IF($H289=0,"",VLOOKUP($G289,Data!$G$3:$BA$2935,19,FALSE))</f>
        <v>0.124</v>
      </c>
      <c r="AA289" s="52">
        <f>IF($H289=0,"",VLOOKUP($G289,Data!$G$3:$BA$2935,20,FALSE))</f>
        <v>0</v>
      </c>
      <c r="AB289" s="4" t="str">
        <f>IF($H289=0,"",VLOOKUP($G289,Data!$G$3:$BA$2935,21,FALSE))</f>
        <v>/</v>
      </c>
      <c r="AC289" s="4" t="str">
        <f>IF($H289=0,"",VLOOKUP($G289,Data!$G$3:$BA$2935,22,FALSE))</f>
        <v>/</v>
      </c>
      <c r="AD289" s="4" t="str">
        <f>IF($H289=0,"",VLOOKUP($G289,Data!$G$3:$BA$2935,23,FALSE))</f>
        <v/>
      </c>
      <c r="AE289" s="4" t="str">
        <f>IF($H289=0,"",VLOOKUP($G289,Data!$G$3:$BA$2935,24,FALSE))</f>
        <v/>
      </c>
      <c r="AF289" s="4" t="str">
        <f>IF($H289=0,"",VLOOKUP($G289,Data!$G$3:$BA$2935,25,FALSE))</f>
        <v/>
      </c>
      <c r="AG289" s="4" t="str">
        <f>IF($H289=0,"",VLOOKUP($G289,Data!$G$3:$BA$2935,26,FALSE))</f>
        <v/>
      </c>
      <c r="AH289" s="4" t="str">
        <f>IF($H289=0,"",VLOOKUP($G289,Data!$G$3:$BA$2935,27,FALSE))</f>
        <v/>
      </c>
      <c r="AI289" s="4" t="str">
        <f>IF($H289=0,"",VLOOKUP($G289,Data!$G$3:$BA$2935,28,FALSE))</f>
        <v/>
      </c>
      <c r="AJ289" s="4" t="str">
        <f>IF($H289=0,"",VLOOKUP($G289,Data!$G$3:$BA$2935,29,FALSE))</f>
        <v/>
      </c>
      <c r="AK289" s="4" t="str">
        <f>IF($H289=0,"",VLOOKUP($G289,Data!$G$3:$BA$2935,30,FALSE))</f>
        <v/>
      </c>
      <c r="AL289" s="4" t="str">
        <f>IF($H289=0,"",VLOOKUP($G289,Data!$G$3:$BA$2935,31,FALSE))</f>
        <v/>
      </c>
      <c r="AM289" s="4" t="str">
        <f>IF($H289=0,"",VLOOKUP($G289,Data!$G$3:$BA$2935,32,FALSE))</f>
        <v/>
      </c>
      <c r="AN289" s="4" t="str">
        <f>IF($H289=0,"",VLOOKUP($G289,Data!$G$3:$BA$2935,33,FALSE))</f>
        <v/>
      </c>
      <c r="AO289" s="4" t="str">
        <f>IF($H289=0,"",VLOOKUP($G289,Data!$G$3:$BA$2935,34,FALSE))</f>
        <v/>
      </c>
      <c r="AP289" s="4" t="str">
        <f>IF($H289=0,"",VLOOKUP($G289,Data!$G$3:$BA$2935,35,FALSE))</f>
        <v/>
      </c>
      <c r="AQ289" s="4" t="str">
        <f>IF($H289=0,"",VLOOKUP($G289,Data!$G$3:$BA$2935,36,FALSE))</f>
        <v/>
      </c>
      <c r="AR289" s="4" t="str">
        <f>IF($H289=0,"",VLOOKUP($G289,Data!$G$3:$BA$2935,37,FALSE))</f>
        <v/>
      </c>
      <c r="AS289" s="4" t="str">
        <f>IF($H289=0,"",VLOOKUP($G289,Data!$G$3:$BA$2935,38,FALSE))</f>
        <v/>
      </c>
      <c r="AT289" s="4" t="str">
        <f>IF($H289=0,"",VLOOKUP($G289,Data!$G$3:$BA$2935,39,FALSE))</f>
        <v/>
      </c>
    </row>
    <row r="290" spans="1:46" x14ac:dyDescent="0.3">
      <c r="A290" s="4">
        <f>PSSE!A299</f>
        <v>959031</v>
      </c>
      <c r="B290" s="4" t="str">
        <f>PSSE!B299</f>
        <v>NAMKONG1_H1</v>
      </c>
      <c r="C290" s="4">
        <f>PSSE!D299</f>
        <v>15.8</v>
      </c>
      <c r="D290" s="52">
        <f>PSSE!E299</f>
        <v>240</v>
      </c>
      <c r="E290" s="52" t="str">
        <f>PSSE!F299</f>
        <v>TD</v>
      </c>
      <c r="F290" s="52">
        <f>PSSE!G299</f>
        <v>1</v>
      </c>
      <c r="G290" s="52" t="str">
        <f t="shared" si="5"/>
        <v>AVR15.8240TD1</v>
      </c>
      <c r="H290" s="52">
        <f>COUNTIF(Data!$G$3:$BA$2935,AVR!$G290)</f>
        <v>1</v>
      </c>
      <c r="I290" s="52" t="str">
        <f>IF($H290=0,"",VLOOKUP($G290,Data!$G$3:$BA$2935,2,FALSE))</f>
        <v>'EXAC4'</v>
      </c>
      <c r="J290" s="52">
        <f>PSSE!C299</f>
        <v>1</v>
      </c>
      <c r="K290" s="52">
        <f>IF($H290=0,"",VLOOKUP($G290,Data!$G$3:$BA$2935,4,FALSE))</f>
        <v>0</v>
      </c>
      <c r="L290" s="52">
        <f>IF($H290=0,"",VLOOKUP($G290,Data!$G$3:$BA$2935,5,FALSE))</f>
        <v>0.2</v>
      </c>
      <c r="M290" s="52">
        <f>IF($H290=0,"",VLOOKUP($G290,Data!$G$3:$BA$2935,6,FALSE))</f>
        <v>-0.19900000000000001</v>
      </c>
      <c r="N290" s="52">
        <f>IF($H290=0,"",VLOOKUP($G290,Data!$G$3:$BA$2935,7,FALSE))</f>
        <v>0</v>
      </c>
      <c r="O290" s="52">
        <f>IF($H290=0,"",VLOOKUP($G290,Data!$G$3:$BA$2935,8,FALSE))</f>
        <v>5</v>
      </c>
      <c r="P290" s="52">
        <f>IF($H290=0,"",VLOOKUP($G290,Data!$G$3:$BA$2935,9,FALSE))</f>
        <v>250</v>
      </c>
      <c r="Q290" s="52">
        <f>IF($H290=0,"",VLOOKUP($G290,Data!$G$3:$BA$2935,10,FALSE))</f>
        <v>0.05</v>
      </c>
      <c r="R290" s="52">
        <f>IF($H290=0,"",VLOOKUP($G290,Data!$G$3:$BA$2935,11,FALSE))</f>
        <v>5.64</v>
      </c>
      <c r="S290" s="52">
        <f>IF($H290=0,"",VLOOKUP($G290,Data!$G$3:$BA$2935,12,FALSE))</f>
        <v>0</v>
      </c>
      <c r="T290" s="52">
        <f>IF($H290=0,"",VLOOKUP($G290,Data!$G$3:$BA$2935,13,FALSE))</f>
        <v>0</v>
      </c>
      <c r="U290" s="52" t="str">
        <f>IF($H290=0,"",VLOOKUP($G290,Data!$G$3:$BA$2935,14,FALSE))</f>
        <v>/</v>
      </c>
      <c r="V290" s="52" t="str">
        <f>IF($H290=0,"",VLOOKUP($G290,Data!$G$3:$BA$2935,15,FALSE))</f>
        <v>/</v>
      </c>
      <c r="W290" s="52" t="str">
        <f>IF($H290=0,"",VLOOKUP($G290,Data!$G$3:$BA$2935,16,FALSE))</f>
        <v/>
      </c>
      <c r="X290" s="52" t="str">
        <f>IF($H290=0,"",VLOOKUP($G290,Data!$G$3:$BA$2935,17,FALSE))</f>
        <v/>
      </c>
      <c r="Y290" s="52" t="str">
        <f>IF($H290=0,"",VLOOKUP($G290,Data!$G$3:$BA$2935,18,FALSE))</f>
        <v/>
      </c>
      <c r="Z290" s="52" t="str">
        <f>IF($H290=0,"",VLOOKUP($G290,Data!$G$3:$BA$2935,19,FALSE))</f>
        <v/>
      </c>
      <c r="AA290" s="52" t="str">
        <f>IF($H290=0,"",VLOOKUP($G290,Data!$G$3:$BA$2935,20,FALSE))</f>
        <v/>
      </c>
      <c r="AB290" s="4" t="str">
        <f>IF($H290=0,"",VLOOKUP($G290,Data!$G$3:$BA$2935,21,FALSE))</f>
        <v/>
      </c>
      <c r="AC290" s="4" t="str">
        <f>IF($H290=0,"",VLOOKUP($G290,Data!$G$3:$BA$2935,22,FALSE))</f>
        <v/>
      </c>
      <c r="AD290" s="4" t="str">
        <f>IF($H290=0,"",VLOOKUP($G290,Data!$G$3:$BA$2935,23,FALSE))</f>
        <v/>
      </c>
      <c r="AE290" s="4" t="str">
        <f>IF($H290=0,"",VLOOKUP($G290,Data!$G$3:$BA$2935,24,FALSE))</f>
        <v/>
      </c>
      <c r="AF290" s="4" t="str">
        <f>IF($H290=0,"",VLOOKUP($G290,Data!$G$3:$BA$2935,25,FALSE))</f>
        <v/>
      </c>
      <c r="AG290" s="4" t="str">
        <f>IF($H290=0,"",VLOOKUP($G290,Data!$G$3:$BA$2935,26,FALSE))</f>
        <v/>
      </c>
      <c r="AH290" s="4" t="str">
        <f>IF($H290=0,"",VLOOKUP($G290,Data!$G$3:$BA$2935,27,FALSE))</f>
        <v/>
      </c>
      <c r="AI290" s="4" t="str">
        <f>IF($H290=0,"",VLOOKUP($G290,Data!$G$3:$BA$2935,28,FALSE))</f>
        <v/>
      </c>
      <c r="AJ290" s="4" t="str">
        <f>IF($H290=0,"",VLOOKUP($G290,Data!$G$3:$BA$2935,29,FALSE))</f>
        <v/>
      </c>
      <c r="AK290" s="4" t="str">
        <f>IF($H290=0,"",VLOOKUP($G290,Data!$G$3:$BA$2935,30,FALSE))</f>
        <v/>
      </c>
      <c r="AL290" s="4" t="str">
        <f>IF($H290=0,"",VLOOKUP($G290,Data!$G$3:$BA$2935,31,FALSE))</f>
        <v/>
      </c>
      <c r="AM290" s="4" t="str">
        <f>IF($H290=0,"",VLOOKUP($G290,Data!$G$3:$BA$2935,32,FALSE))</f>
        <v/>
      </c>
      <c r="AN290" s="4" t="str">
        <f>IF($H290=0,"",VLOOKUP($G290,Data!$G$3:$BA$2935,33,FALSE))</f>
        <v/>
      </c>
      <c r="AO290" s="4" t="str">
        <f>IF($H290=0,"",VLOOKUP($G290,Data!$G$3:$BA$2935,34,FALSE))</f>
        <v/>
      </c>
      <c r="AP290" s="4" t="str">
        <f>IF($H290=0,"",VLOOKUP($G290,Data!$G$3:$BA$2935,35,FALSE))</f>
        <v/>
      </c>
      <c r="AQ290" s="4" t="str">
        <f>IF($H290=0,"",VLOOKUP($G290,Data!$G$3:$BA$2935,36,FALSE))</f>
        <v/>
      </c>
      <c r="AR290" s="4" t="str">
        <f>IF($H290=0,"",VLOOKUP($G290,Data!$G$3:$BA$2935,37,FALSE))</f>
        <v/>
      </c>
      <c r="AS290" s="4" t="str">
        <f>IF($H290=0,"",VLOOKUP($G290,Data!$G$3:$BA$2935,38,FALSE))</f>
        <v/>
      </c>
      <c r="AT290" s="4" t="str">
        <f>IF($H290=0,"",VLOOKUP($G290,Data!$G$3:$BA$2935,39,FALSE))</f>
        <v/>
      </c>
    </row>
    <row r="291" spans="1:46" x14ac:dyDescent="0.3">
      <c r="A291" s="4">
        <f>PSSE!A300</f>
        <v>959041</v>
      </c>
      <c r="B291" s="4" t="str">
        <f>PSSE!B300</f>
        <v>DAKLA_H1</v>
      </c>
      <c r="C291" s="4">
        <f>PSSE!D300</f>
        <v>10.5</v>
      </c>
      <c r="D291" s="52">
        <f>PSSE!E300</f>
        <v>20</v>
      </c>
      <c r="E291" s="52" t="str">
        <f>PSSE!F300</f>
        <v>TD</v>
      </c>
      <c r="F291" s="52">
        <f>PSSE!G300</f>
        <v>1</v>
      </c>
      <c r="G291" s="52" t="str">
        <f t="shared" si="5"/>
        <v>AVR10.520TD1</v>
      </c>
      <c r="H291" s="52">
        <f>COUNTIF(Data!$G$3:$BA$2935,AVR!$G291)</f>
        <v>1</v>
      </c>
      <c r="I291" s="52" t="str">
        <f>IF($H291=0,"",VLOOKUP($G291,Data!$G$3:$BA$2935,2,FALSE))</f>
        <v>'ESST4B'</v>
      </c>
      <c r="J291" s="52">
        <f>PSSE!C300</f>
        <v>1</v>
      </c>
      <c r="K291" s="52">
        <f>IF($H291=0,"",VLOOKUP($G291,Data!$G$3:$BA$2935,4,FALSE))</f>
        <v>0</v>
      </c>
      <c r="L291" s="52">
        <f>IF($H291=0,"",VLOOKUP($G291,Data!$G$3:$BA$2935,5,FALSE))</f>
        <v>10.75</v>
      </c>
      <c r="M291" s="52">
        <f>IF($H291=0,"",VLOOKUP($G291,Data!$G$3:$BA$2935,6,FALSE))</f>
        <v>10.75</v>
      </c>
      <c r="N291" s="52">
        <f>IF($H291=0,"",VLOOKUP($G291,Data!$G$3:$BA$2935,7,FALSE))</f>
        <v>5</v>
      </c>
      <c r="O291" s="52">
        <f>IF($H291=0,"",VLOOKUP($G291,Data!$G$3:$BA$2935,8,FALSE))</f>
        <v>-0.87</v>
      </c>
      <c r="P291" s="52">
        <f>IF($H291=0,"",VLOOKUP($G291,Data!$G$3:$BA$2935,9,FALSE))</f>
        <v>0</v>
      </c>
      <c r="Q291" s="52">
        <f>IF($H291=0,"",VLOOKUP($G291,Data!$G$3:$BA$2935,10,FALSE))</f>
        <v>1</v>
      </c>
      <c r="R291" s="52">
        <f>IF($H291=0,"",VLOOKUP($G291,Data!$G$3:$BA$2935,11,FALSE))</f>
        <v>0</v>
      </c>
      <c r="S291" s="52">
        <f>IF($H291=0,"",VLOOKUP($G291,Data!$G$3:$BA$2935,12,FALSE))</f>
        <v>99</v>
      </c>
      <c r="T291" s="52">
        <f>IF($H291=0,"",VLOOKUP($G291,Data!$G$3:$BA$2935,13,FALSE))</f>
        <v>-99</v>
      </c>
      <c r="U291" s="52">
        <f>IF($H291=0,"",VLOOKUP($G291,Data!$G$3:$BA$2935,14,FALSE))</f>
        <v>0</v>
      </c>
      <c r="V291" s="52">
        <f>IF($H291=0,"",VLOOKUP($G291,Data!$G$3:$BA$2935,15,FALSE))</f>
        <v>9.3000000000000007</v>
      </c>
      <c r="W291" s="52">
        <f>IF($H291=0,"",VLOOKUP($G291,Data!$G$3:$BA$2935,16,FALSE))</f>
        <v>0</v>
      </c>
      <c r="X291" s="52">
        <f>IF($H291=0,"",VLOOKUP($G291,Data!$G$3:$BA$2935,17,FALSE))</f>
        <v>11.63</v>
      </c>
      <c r="Y291" s="52">
        <f>IF($H291=0,"",VLOOKUP($G291,Data!$G$3:$BA$2935,18,FALSE))</f>
        <v>0.113</v>
      </c>
      <c r="Z291" s="52">
        <f>IF($H291=0,"",VLOOKUP($G291,Data!$G$3:$BA$2935,19,FALSE))</f>
        <v>0.124</v>
      </c>
      <c r="AA291" s="52">
        <f>IF($H291=0,"",VLOOKUP($G291,Data!$G$3:$BA$2935,20,FALSE))</f>
        <v>0</v>
      </c>
      <c r="AB291" s="4" t="str">
        <f>IF($H291=0,"",VLOOKUP($G291,Data!$G$3:$BA$2935,21,FALSE))</f>
        <v>/</v>
      </c>
      <c r="AC291" s="4" t="str">
        <f>IF($H291=0,"",VLOOKUP($G291,Data!$G$3:$BA$2935,22,FALSE))</f>
        <v>/</v>
      </c>
      <c r="AD291" s="4" t="str">
        <f>IF($H291=0,"",VLOOKUP($G291,Data!$G$3:$BA$2935,23,FALSE))</f>
        <v/>
      </c>
      <c r="AE291" s="4" t="str">
        <f>IF($H291=0,"",VLOOKUP($G291,Data!$G$3:$BA$2935,24,FALSE))</f>
        <v/>
      </c>
      <c r="AF291" s="4" t="str">
        <f>IF($H291=0,"",VLOOKUP($G291,Data!$G$3:$BA$2935,25,FALSE))</f>
        <v/>
      </c>
      <c r="AG291" s="4" t="str">
        <f>IF($H291=0,"",VLOOKUP($G291,Data!$G$3:$BA$2935,26,FALSE))</f>
        <v/>
      </c>
      <c r="AH291" s="4" t="str">
        <f>IF($H291=0,"",VLOOKUP($G291,Data!$G$3:$BA$2935,27,FALSE))</f>
        <v/>
      </c>
      <c r="AI291" s="4" t="str">
        <f>IF($H291=0,"",VLOOKUP($G291,Data!$G$3:$BA$2935,28,FALSE))</f>
        <v/>
      </c>
      <c r="AJ291" s="4" t="str">
        <f>IF($H291=0,"",VLOOKUP($G291,Data!$G$3:$BA$2935,29,FALSE))</f>
        <v/>
      </c>
      <c r="AK291" s="4" t="str">
        <f>IF($H291=0,"",VLOOKUP($G291,Data!$G$3:$BA$2935,30,FALSE))</f>
        <v/>
      </c>
      <c r="AL291" s="4" t="str">
        <f>IF($H291=0,"",VLOOKUP($G291,Data!$G$3:$BA$2935,31,FALSE))</f>
        <v/>
      </c>
      <c r="AM291" s="4" t="str">
        <f>IF($H291=0,"",VLOOKUP($G291,Data!$G$3:$BA$2935,32,FALSE))</f>
        <v/>
      </c>
      <c r="AN291" s="4" t="str">
        <f>IF($H291=0,"",VLOOKUP($G291,Data!$G$3:$BA$2935,33,FALSE))</f>
        <v/>
      </c>
      <c r="AO291" s="4" t="str">
        <f>IF($H291=0,"",VLOOKUP($G291,Data!$G$3:$BA$2935,34,FALSE))</f>
        <v/>
      </c>
      <c r="AP291" s="4" t="str">
        <f>IF($H291=0,"",VLOOKUP($G291,Data!$G$3:$BA$2935,35,FALSE))</f>
        <v/>
      </c>
      <c r="AQ291" s="4" t="str">
        <f>IF($H291=0,"",VLOOKUP($G291,Data!$G$3:$BA$2935,36,FALSE))</f>
        <v/>
      </c>
      <c r="AR291" s="4" t="str">
        <f>IF($H291=0,"",VLOOKUP($G291,Data!$G$3:$BA$2935,37,FALSE))</f>
        <v/>
      </c>
      <c r="AS291" s="4" t="str">
        <f>IF($H291=0,"",VLOOKUP($G291,Data!$G$3:$BA$2935,38,FALSE))</f>
        <v/>
      </c>
      <c r="AT291" s="4" t="str">
        <f>IF($H291=0,"",VLOOKUP($G291,Data!$G$3:$BA$2935,39,FALSE))</f>
        <v/>
      </c>
    </row>
    <row r="292" spans="1:46" x14ac:dyDescent="0.3">
      <c r="A292" s="4">
        <f>PSSE!A301</f>
        <v>959051</v>
      </c>
      <c r="B292" s="4" t="str">
        <f>PSSE!B301</f>
        <v>DAKNE_H1</v>
      </c>
      <c r="C292" s="4">
        <f>PSSE!D301</f>
        <v>10.5</v>
      </c>
      <c r="D292" s="52">
        <f>PSSE!E301</f>
        <v>20</v>
      </c>
      <c r="E292" s="52" t="str">
        <f>PSSE!F301</f>
        <v>TD</v>
      </c>
      <c r="F292" s="52">
        <f>PSSE!G301</f>
        <v>1</v>
      </c>
      <c r="G292" s="52" t="str">
        <f t="shared" si="5"/>
        <v>AVR10.520TD1</v>
      </c>
      <c r="H292" s="52">
        <f>COUNTIF(Data!$G$3:$BA$2935,AVR!$G292)</f>
        <v>1</v>
      </c>
      <c r="I292" s="52" t="str">
        <f>IF($H292=0,"",VLOOKUP($G292,Data!$G$3:$BA$2935,2,FALSE))</f>
        <v>'ESST4B'</v>
      </c>
      <c r="J292" s="52">
        <f>PSSE!C301</f>
        <v>1</v>
      </c>
      <c r="K292" s="52">
        <f>IF($H292=0,"",VLOOKUP($G292,Data!$G$3:$BA$2935,4,FALSE))</f>
        <v>0</v>
      </c>
      <c r="L292" s="52">
        <f>IF($H292=0,"",VLOOKUP($G292,Data!$G$3:$BA$2935,5,FALSE))</f>
        <v>10.75</v>
      </c>
      <c r="M292" s="52">
        <f>IF($H292=0,"",VLOOKUP($G292,Data!$G$3:$BA$2935,6,FALSE))</f>
        <v>10.75</v>
      </c>
      <c r="N292" s="52">
        <f>IF($H292=0,"",VLOOKUP($G292,Data!$G$3:$BA$2935,7,FALSE))</f>
        <v>5</v>
      </c>
      <c r="O292" s="52">
        <f>IF($H292=0,"",VLOOKUP($G292,Data!$G$3:$BA$2935,8,FALSE))</f>
        <v>-0.87</v>
      </c>
      <c r="P292" s="52">
        <f>IF($H292=0,"",VLOOKUP($G292,Data!$G$3:$BA$2935,9,FALSE))</f>
        <v>0</v>
      </c>
      <c r="Q292" s="52">
        <f>IF($H292=0,"",VLOOKUP($G292,Data!$G$3:$BA$2935,10,FALSE))</f>
        <v>1</v>
      </c>
      <c r="R292" s="52">
        <f>IF($H292=0,"",VLOOKUP($G292,Data!$G$3:$BA$2935,11,FALSE))</f>
        <v>0</v>
      </c>
      <c r="S292" s="52">
        <f>IF($H292=0,"",VLOOKUP($G292,Data!$G$3:$BA$2935,12,FALSE))</f>
        <v>99</v>
      </c>
      <c r="T292" s="52">
        <f>IF($H292=0,"",VLOOKUP($G292,Data!$G$3:$BA$2935,13,FALSE))</f>
        <v>-99</v>
      </c>
      <c r="U292" s="52">
        <f>IF($H292=0,"",VLOOKUP($G292,Data!$G$3:$BA$2935,14,FALSE))</f>
        <v>0</v>
      </c>
      <c r="V292" s="52">
        <f>IF($H292=0,"",VLOOKUP($G292,Data!$G$3:$BA$2935,15,FALSE))</f>
        <v>9.3000000000000007</v>
      </c>
      <c r="W292" s="52">
        <f>IF($H292=0,"",VLOOKUP($G292,Data!$G$3:$BA$2935,16,FALSE))</f>
        <v>0</v>
      </c>
      <c r="X292" s="52">
        <f>IF($H292=0,"",VLOOKUP($G292,Data!$G$3:$BA$2935,17,FALSE))</f>
        <v>11.63</v>
      </c>
      <c r="Y292" s="52">
        <f>IF($H292=0,"",VLOOKUP($G292,Data!$G$3:$BA$2935,18,FALSE))</f>
        <v>0.113</v>
      </c>
      <c r="Z292" s="52">
        <f>IF($H292=0,"",VLOOKUP($G292,Data!$G$3:$BA$2935,19,FALSE))</f>
        <v>0.124</v>
      </c>
      <c r="AA292" s="52">
        <f>IF($H292=0,"",VLOOKUP($G292,Data!$G$3:$BA$2935,20,FALSE))</f>
        <v>0</v>
      </c>
      <c r="AB292" s="4" t="str">
        <f>IF($H292=0,"",VLOOKUP($G292,Data!$G$3:$BA$2935,21,FALSE))</f>
        <v>/</v>
      </c>
      <c r="AC292" s="4" t="str">
        <f>IF($H292=0,"",VLOOKUP($G292,Data!$G$3:$BA$2935,22,FALSE))</f>
        <v>/</v>
      </c>
      <c r="AD292" s="4" t="str">
        <f>IF($H292=0,"",VLOOKUP($G292,Data!$G$3:$BA$2935,23,FALSE))</f>
        <v/>
      </c>
      <c r="AE292" s="4" t="str">
        <f>IF($H292=0,"",VLOOKUP($G292,Data!$G$3:$BA$2935,24,FALSE))</f>
        <v/>
      </c>
      <c r="AF292" s="4" t="str">
        <f>IF($H292=0,"",VLOOKUP($G292,Data!$G$3:$BA$2935,25,FALSE))</f>
        <v/>
      </c>
      <c r="AG292" s="4" t="str">
        <f>IF($H292=0,"",VLOOKUP($G292,Data!$G$3:$BA$2935,26,FALSE))</f>
        <v/>
      </c>
      <c r="AH292" s="4" t="str">
        <f>IF($H292=0,"",VLOOKUP($G292,Data!$G$3:$BA$2935,27,FALSE))</f>
        <v/>
      </c>
      <c r="AI292" s="4" t="str">
        <f>IF($H292=0,"",VLOOKUP($G292,Data!$G$3:$BA$2935,28,FALSE))</f>
        <v/>
      </c>
      <c r="AJ292" s="4" t="str">
        <f>IF($H292=0,"",VLOOKUP($G292,Data!$G$3:$BA$2935,29,FALSE))</f>
        <v/>
      </c>
      <c r="AK292" s="4" t="str">
        <f>IF($H292=0,"",VLOOKUP($G292,Data!$G$3:$BA$2935,30,FALSE))</f>
        <v/>
      </c>
      <c r="AL292" s="4" t="str">
        <f>IF($H292=0,"",VLOOKUP($G292,Data!$G$3:$BA$2935,31,FALSE))</f>
        <v/>
      </c>
      <c r="AM292" s="4" t="str">
        <f>IF($H292=0,"",VLOOKUP($G292,Data!$G$3:$BA$2935,32,FALSE))</f>
        <v/>
      </c>
      <c r="AN292" s="4" t="str">
        <f>IF($H292=0,"",VLOOKUP($G292,Data!$G$3:$BA$2935,33,FALSE))</f>
        <v/>
      </c>
      <c r="AO292" s="4" t="str">
        <f>IF($H292=0,"",VLOOKUP($G292,Data!$G$3:$BA$2935,34,FALSE))</f>
        <v/>
      </c>
      <c r="AP292" s="4" t="str">
        <f>IF($H292=0,"",VLOOKUP($G292,Data!$G$3:$BA$2935,35,FALSE))</f>
        <v/>
      </c>
      <c r="AQ292" s="4" t="str">
        <f>IF($H292=0,"",VLOOKUP($G292,Data!$G$3:$BA$2935,36,FALSE))</f>
        <v/>
      </c>
      <c r="AR292" s="4" t="str">
        <f>IF($H292=0,"",VLOOKUP($G292,Data!$G$3:$BA$2935,37,FALSE))</f>
        <v/>
      </c>
      <c r="AS292" s="4" t="str">
        <f>IF($H292=0,"",VLOOKUP($G292,Data!$G$3:$BA$2935,38,FALSE))</f>
        <v/>
      </c>
      <c r="AT292" s="4" t="str">
        <f>IF($H292=0,"",VLOOKUP($G292,Data!$G$3:$BA$2935,39,FALSE))</f>
        <v/>
      </c>
    </row>
    <row r="293" spans="1:46" x14ac:dyDescent="0.3">
      <c r="A293" s="4">
        <f>PSSE!A302</f>
        <v>959052</v>
      </c>
      <c r="B293" s="4" t="str">
        <f>PSSE!B302</f>
        <v>TDBDIEN</v>
      </c>
      <c r="C293" s="4">
        <f>PSSE!D302</f>
        <v>10.5</v>
      </c>
      <c r="D293" s="52">
        <f>PSSE!E302</f>
        <v>44</v>
      </c>
      <c r="E293" s="52" t="str">
        <f>PSSE!F302</f>
        <v>TD</v>
      </c>
      <c r="F293" s="52">
        <f>PSSE!G302</f>
        <v>1</v>
      </c>
      <c r="G293" s="52" t="str">
        <f t="shared" si="5"/>
        <v>AVR10.544TD1</v>
      </c>
      <c r="H293" s="52">
        <f>COUNTIF(Data!$G$3:$BA$2935,AVR!$G293)</f>
        <v>1</v>
      </c>
      <c r="I293" s="52" t="str">
        <f>IF($H293=0,"",VLOOKUP($G293,Data!$G$3:$BA$2935,2,FALSE))</f>
        <v>'ESST4B'</v>
      </c>
      <c r="J293" s="52">
        <f>PSSE!C302</f>
        <v>1</v>
      </c>
      <c r="K293" s="52">
        <f>IF($H293=0,"",VLOOKUP($G293,Data!$G$3:$BA$2935,4,FALSE))</f>
        <v>0</v>
      </c>
      <c r="L293" s="52">
        <f>IF($H293=0,"",VLOOKUP($G293,Data!$G$3:$BA$2935,5,FALSE))</f>
        <v>10.75</v>
      </c>
      <c r="M293" s="52">
        <f>IF($H293=0,"",VLOOKUP($G293,Data!$G$3:$BA$2935,6,FALSE))</f>
        <v>10.75</v>
      </c>
      <c r="N293" s="52">
        <f>IF($H293=0,"",VLOOKUP($G293,Data!$G$3:$BA$2935,7,FALSE))</f>
        <v>5</v>
      </c>
      <c r="O293" s="52">
        <f>IF($H293=0,"",VLOOKUP($G293,Data!$G$3:$BA$2935,8,FALSE))</f>
        <v>-0.87</v>
      </c>
      <c r="P293" s="52">
        <f>IF($H293=0,"",VLOOKUP($G293,Data!$G$3:$BA$2935,9,FALSE))</f>
        <v>0</v>
      </c>
      <c r="Q293" s="52">
        <f>IF($H293=0,"",VLOOKUP($G293,Data!$G$3:$BA$2935,10,FALSE))</f>
        <v>1</v>
      </c>
      <c r="R293" s="52">
        <f>IF($H293=0,"",VLOOKUP($G293,Data!$G$3:$BA$2935,11,FALSE))</f>
        <v>0</v>
      </c>
      <c r="S293" s="52">
        <f>IF($H293=0,"",VLOOKUP($G293,Data!$G$3:$BA$2935,12,FALSE))</f>
        <v>99</v>
      </c>
      <c r="T293" s="52">
        <f>IF($H293=0,"",VLOOKUP($G293,Data!$G$3:$BA$2935,13,FALSE))</f>
        <v>-99</v>
      </c>
      <c r="U293" s="52">
        <f>IF($H293=0,"",VLOOKUP($G293,Data!$G$3:$BA$2935,14,FALSE))</f>
        <v>0</v>
      </c>
      <c r="V293" s="52">
        <f>IF($H293=0,"",VLOOKUP($G293,Data!$G$3:$BA$2935,15,FALSE))</f>
        <v>9.3000000000000007</v>
      </c>
      <c r="W293" s="52">
        <f>IF($H293=0,"",VLOOKUP($G293,Data!$G$3:$BA$2935,16,FALSE))</f>
        <v>0</v>
      </c>
      <c r="X293" s="52">
        <f>IF($H293=0,"",VLOOKUP($G293,Data!$G$3:$BA$2935,17,FALSE))</f>
        <v>11.63</v>
      </c>
      <c r="Y293" s="52">
        <f>IF($H293=0,"",VLOOKUP($G293,Data!$G$3:$BA$2935,18,FALSE))</f>
        <v>0.113</v>
      </c>
      <c r="Z293" s="52">
        <f>IF($H293=0,"",VLOOKUP($G293,Data!$G$3:$BA$2935,19,FALSE))</f>
        <v>0.124</v>
      </c>
      <c r="AA293" s="52">
        <f>IF($H293=0,"",VLOOKUP($G293,Data!$G$3:$BA$2935,20,FALSE))</f>
        <v>0</v>
      </c>
      <c r="AB293" s="4" t="str">
        <f>IF($H293=0,"",VLOOKUP($G293,Data!$G$3:$BA$2935,21,FALSE))</f>
        <v>/</v>
      </c>
      <c r="AC293" s="4" t="str">
        <f>IF($H293=0,"",VLOOKUP($G293,Data!$G$3:$BA$2935,22,FALSE))</f>
        <v>/</v>
      </c>
      <c r="AD293" s="4" t="str">
        <f>IF($H293=0,"",VLOOKUP($G293,Data!$G$3:$BA$2935,23,FALSE))</f>
        <v/>
      </c>
      <c r="AE293" s="4" t="str">
        <f>IF($H293=0,"",VLOOKUP($G293,Data!$G$3:$BA$2935,24,FALSE))</f>
        <v/>
      </c>
      <c r="AF293" s="4" t="str">
        <f>IF($H293=0,"",VLOOKUP($G293,Data!$G$3:$BA$2935,25,FALSE))</f>
        <v/>
      </c>
      <c r="AG293" s="4" t="str">
        <f>IF($H293=0,"",VLOOKUP($G293,Data!$G$3:$BA$2935,26,FALSE))</f>
        <v/>
      </c>
      <c r="AH293" s="4" t="str">
        <f>IF($H293=0,"",VLOOKUP($G293,Data!$G$3:$BA$2935,27,FALSE))</f>
        <v/>
      </c>
      <c r="AI293" s="4" t="str">
        <f>IF($H293=0,"",VLOOKUP($G293,Data!$G$3:$BA$2935,28,FALSE))</f>
        <v/>
      </c>
      <c r="AJ293" s="4" t="str">
        <f>IF($H293=0,"",VLOOKUP($G293,Data!$G$3:$BA$2935,29,FALSE))</f>
        <v/>
      </c>
      <c r="AK293" s="4" t="str">
        <f>IF($H293=0,"",VLOOKUP($G293,Data!$G$3:$BA$2935,30,FALSE))</f>
        <v/>
      </c>
      <c r="AL293" s="4" t="str">
        <f>IF($H293=0,"",VLOOKUP($G293,Data!$G$3:$BA$2935,31,FALSE))</f>
        <v/>
      </c>
      <c r="AM293" s="4" t="str">
        <f>IF($H293=0,"",VLOOKUP($G293,Data!$G$3:$BA$2935,32,FALSE))</f>
        <v/>
      </c>
      <c r="AN293" s="4" t="str">
        <f>IF($H293=0,"",VLOOKUP($G293,Data!$G$3:$BA$2935,33,FALSE))</f>
        <v/>
      </c>
      <c r="AO293" s="4" t="str">
        <f>IF($H293=0,"",VLOOKUP($G293,Data!$G$3:$BA$2935,34,FALSE))</f>
        <v/>
      </c>
      <c r="AP293" s="4" t="str">
        <f>IF($H293=0,"",VLOOKUP($G293,Data!$G$3:$BA$2935,35,FALSE))</f>
        <v/>
      </c>
      <c r="AQ293" s="4" t="str">
        <f>IF($H293=0,"",VLOOKUP($G293,Data!$G$3:$BA$2935,36,FALSE))</f>
        <v/>
      </c>
      <c r="AR293" s="4" t="str">
        <f>IF($H293=0,"",VLOOKUP($G293,Data!$G$3:$BA$2935,37,FALSE))</f>
        <v/>
      </c>
      <c r="AS293" s="4" t="str">
        <f>IF($H293=0,"",VLOOKUP($G293,Data!$G$3:$BA$2935,38,FALSE))</f>
        <v/>
      </c>
      <c r="AT293" s="4" t="str">
        <f>IF($H293=0,"",VLOOKUP($G293,Data!$G$3:$BA$2935,39,FALSE))</f>
        <v/>
      </c>
    </row>
    <row r="294" spans="1:46" x14ac:dyDescent="0.3">
      <c r="A294" s="4">
        <f>PSSE!A303</f>
        <v>959061</v>
      </c>
      <c r="B294" s="4" t="str">
        <f>PSSE!B303</f>
        <v>DAKPONE1_H1</v>
      </c>
      <c r="C294" s="4">
        <f>PSSE!D303</f>
        <v>10.5</v>
      </c>
      <c r="D294" s="52">
        <f>PSSE!E303</f>
        <v>20</v>
      </c>
      <c r="E294" s="52" t="str">
        <f>PSSE!F303</f>
        <v>TD</v>
      </c>
      <c r="F294" s="52">
        <f>PSSE!G303</f>
        <v>1</v>
      </c>
      <c r="G294" s="52" t="str">
        <f t="shared" si="5"/>
        <v>AVR10.520TD1</v>
      </c>
      <c r="H294" s="52">
        <f>COUNTIF(Data!$G$3:$BA$2935,AVR!$G294)</f>
        <v>1</v>
      </c>
      <c r="I294" s="52" t="str">
        <f>IF($H294=0,"",VLOOKUP($G294,Data!$G$3:$BA$2935,2,FALSE))</f>
        <v>'ESST4B'</v>
      </c>
      <c r="J294" s="52">
        <f>PSSE!C303</f>
        <v>1</v>
      </c>
      <c r="K294" s="52">
        <f>IF($H294=0,"",VLOOKUP($G294,Data!$G$3:$BA$2935,4,FALSE))</f>
        <v>0</v>
      </c>
      <c r="L294" s="52">
        <f>IF($H294=0,"",VLOOKUP($G294,Data!$G$3:$BA$2935,5,FALSE))</f>
        <v>10.75</v>
      </c>
      <c r="M294" s="52">
        <f>IF($H294=0,"",VLOOKUP($G294,Data!$G$3:$BA$2935,6,FALSE))</f>
        <v>10.75</v>
      </c>
      <c r="N294" s="52">
        <f>IF($H294=0,"",VLOOKUP($G294,Data!$G$3:$BA$2935,7,FALSE))</f>
        <v>5</v>
      </c>
      <c r="O294" s="52">
        <f>IF($H294=0,"",VLOOKUP($G294,Data!$G$3:$BA$2935,8,FALSE))</f>
        <v>-0.87</v>
      </c>
      <c r="P294" s="52">
        <f>IF($H294=0,"",VLOOKUP($G294,Data!$G$3:$BA$2935,9,FALSE))</f>
        <v>0</v>
      </c>
      <c r="Q294" s="52">
        <f>IF($H294=0,"",VLOOKUP($G294,Data!$G$3:$BA$2935,10,FALSE))</f>
        <v>1</v>
      </c>
      <c r="R294" s="52">
        <f>IF($H294=0,"",VLOOKUP($G294,Data!$G$3:$BA$2935,11,FALSE))</f>
        <v>0</v>
      </c>
      <c r="S294" s="52">
        <f>IF($H294=0,"",VLOOKUP($G294,Data!$G$3:$BA$2935,12,FALSE))</f>
        <v>99</v>
      </c>
      <c r="T294" s="52">
        <f>IF($H294=0,"",VLOOKUP($G294,Data!$G$3:$BA$2935,13,FALSE))</f>
        <v>-99</v>
      </c>
      <c r="U294" s="52">
        <f>IF($H294=0,"",VLOOKUP($G294,Data!$G$3:$BA$2935,14,FALSE))</f>
        <v>0</v>
      </c>
      <c r="V294" s="52">
        <f>IF($H294=0,"",VLOOKUP($G294,Data!$G$3:$BA$2935,15,FALSE))</f>
        <v>9.3000000000000007</v>
      </c>
      <c r="W294" s="52">
        <f>IF($H294=0,"",VLOOKUP($G294,Data!$G$3:$BA$2935,16,FALSE))</f>
        <v>0</v>
      </c>
      <c r="X294" s="52">
        <f>IF($H294=0,"",VLOOKUP($G294,Data!$G$3:$BA$2935,17,FALSE))</f>
        <v>11.63</v>
      </c>
      <c r="Y294" s="52">
        <f>IF($H294=0,"",VLOOKUP($G294,Data!$G$3:$BA$2935,18,FALSE))</f>
        <v>0.113</v>
      </c>
      <c r="Z294" s="52">
        <f>IF($H294=0,"",VLOOKUP($G294,Data!$G$3:$BA$2935,19,FALSE))</f>
        <v>0.124</v>
      </c>
      <c r="AA294" s="52">
        <f>IF($H294=0,"",VLOOKUP($G294,Data!$G$3:$BA$2935,20,FALSE))</f>
        <v>0</v>
      </c>
      <c r="AB294" s="4" t="str">
        <f>IF($H294=0,"",VLOOKUP($G294,Data!$G$3:$BA$2935,21,FALSE))</f>
        <v>/</v>
      </c>
      <c r="AC294" s="4" t="str">
        <f>IF($H294=0,"",VLOOKUP($G294,Data!$G$3:$BA$2935,22,FALSE))</f>
        <v>/</v>
      </c>
      <c r="AD294" s="4" t="str">
        <f>IF($H294=0,"",VLOOKUP($G294,Data!$G$3:$BA$2935,23,FALSE))</f>
        <v/>
      </c>
      <c r="AE294" s="4" t="str">
        <f>IF($H294=0,"",VLOOKUP($G294,Data!$G$3:$BA$2935,24,FALSE))</f>
        <v/>
      </c>
      <c r="AF294" s="4" t="str">
        <f>IF($H294=0,"",VLOOKUP($G294,Data!$G$3:$BA$2935,25,FALSE))</f>
        <v/>
      </c>
      <c r="AG294" s="4" t="str">
        <f>IF($H294=0,"",VLOOKUP($G294,Data!$G$3:$BA$2935,26,FALSE))</f>
        <v/>
      </c>
      <c r="AH294" s="4" t="str">
        <f>IF($H294=0,"",VLOOKUP($G294,Data!$G$3:$BA$2935,27,FALSE))</f>
        <v/>
      </c>
      <c r="AI294" s="4" t="str">
        <f>IF($H294=0,"",VLOOKUP($G294,Data!$G$3:$BA$2935,28,FALSE))</f>
        <v/>
      </c>
      <c r="AJ294" s="4" t="str">
        <f>IF($H294=0,"",VLOOKUP($G294,Data!$G$3:$BA$2935,29,FALSE))</f>
        <v/>
      </c>
      <c r="AK294" s="4" t="str">
        <f>IF($H294=0,"",VLOOKUP($G294,Data!$G$3:$BA$2935,30,FALSE))</f>
        <v/>
      </c>
      <c r="AL294" s="4" t="str">
        <f>IF($H294=0,"",VLOOKUP($G294,Data!$G$3:$BA$2935,31,FALSE))</f>
        <v/>
      </c>
      <c r="AM294" s="4" t="str">
        <f>IF($H294=0,"",VLOOKUP($G294,Data!$G$3:$BA$2935,32,FALSE))</f>
        <v/>
      </c>
      <c r="AN294" s="4" t="str">
        <f>IF($H294=0,"",VLOOKUP($G294,Data!$G$3:$BA$2935,33,FALSE))</f>
        <v/>
      </c>
      <c r="AO294" s="4" t="str">
        <f>IF($H294=0,"",VLOOKUP($G294,Data!$G$3:$BA$2935,34,FALSE))</f>
        <v/>
      </c>
      <c r="AP294" s="4" t="str">
        <f>IF($H294=0,"",VLOOKUP($G294,Data!$G$3:$BA$2935,35,FALSE))</f>
        <v/>
      </c>
      <c r="AQ294" s="4" t="str">
        <f>IF($H294=0,"",VLOOKUP($G294,Data!$G$3:$BA$2935,36,FALSE))</f>
        <v/>
      </c>
      <c r="AR294" s="4" t="str">
        <f>IF($H294=0,"",VLOOKUP($G294,Data!$G$3:$BA$2935,37,FALSE))</f>
        <v/>
      </c>
      <c r="AS294" s="4" t="str">
        <f>IF($H294=0,"",VLOOKUP($G294,Data!$G$3:$BA$2935,38,FALSE))</f>
        <v/>
      </c>
      <c r="AT294" s="4" t="str">
        <f>IF($H294=0,"",VLOOKUP($G294,Data!$G$3:$BA$2935,39,FALSE))</f>
        <v/>
      </c>
    </row>
    <row r="295" spans="1:46" x14ac:dyDescent="0.3">
      <c r="A295" s="4">
        <f>PSSE!A304</f>
        <v>959062</v>
      </c>
      <c r="B295" s="4" t="str">
        <f>PSSE!B304</f>
        <v>DAKPONE2_H1</v>
      </c>
      <c r="C295" s="4">
        <f>PSSE!D304</f>
        <v>6</v>
      </c>
      <c r="D295" s="52">
        <f>PSSE!E304</f>
        <v>7.5</v>
      </c>
      <c r="E295" s="52" t="str">
        <f>PSSE!F304</f>
        <v>TD</v>
      </c>
      <c r="F295" s="52">
        <f>PSSE!G304</f>
        <v>1</v>
      </c>
      <c r="G295" s="52" t="str">
        <f t="shared" si="5"/>
        <v>AVR67.5TD1</v>
      </c>
      <c r="H295" s="52">
        <f>COUNTIF(Data!$G$3:$BA$2935,AVR!$G295)</f>
        <v>1</v>
      </c>
      <c r="I295" s="52" t="str">
        <f>IF($H295=0,"",VLOOKUP($G295,Data!$G$3:$BA$2935,2,FALSE))</f>
        <v>'EXAC4'</v>
      </c>
      <c r="J295" s="52">
        <f>PSSE!C304</f>
        <v>1</v>
      </c>
      <c r="K295" s="52">
        <f>IF($H295=0,"",VLOOKUP($G295,Data!$G$3:$BA$2935,4,FALSE))</f>
        <v>0</v>
      </c>
      <c r="L295" s="52">
        <f>IF($H295=0,"",VLOOKUP($G295,Data!$G$3:$BA$2935,5,FALSE))</f>
        <v>0.2</v>
      </c>
      <c r="M295" s="52">
        <f>IF($H295=0,"",VLOOKUP($G295,Data!$G$3:$BA$2935,6,FALSE))</f>
        <v>-0.19900000000000001</v>
      </c>
      <c r="N295" s="52">
        <f>IF($H295=0,"",VLOOKUP($G295,Data!$G$3:$BA$2935,7,FALSE))</f>
        <v>0</v>
      </c>
      <c r="O295" s="52">
        <f>IF($H295=0,"",VLOOKUP($G295,Data!$G$3:$BA$2935,8,FALSE))</f>
        <v>5</v>
      </c>
      <c r="P295" s="52">
        <f>IF($H295=0,"",VLOOKUP($G295,Data!$G$3:$BA$2935,9,FALSE))</f>
        <v>250</v>
      </c>
      <c r="Q295" s="52">
        <f>IF($H295=0,"",VLOOKUP($G295,Data!$G$3:$BA$2935,10,FALSE))</f>
        <v>0.05</v>
      </c>
      <c r="R295" s="52">
        <f>IF($H295=0,"",VLOOKUP($G295,Data!$G$3:$BA$2935,11,FALSE))</f>
        <v>5.64</v>
      </c>
      <c r="S295" s="52">
        <f>IF($H295=0,"",VLOOKUP($G295,Data!$G$3:$BA$2935,12,FALSE))</f>
        <v>0</v>
      </c>
      <c r="T295" s="52">
        <f>IF($H295=0,"",VLOOKUP($G295,Data!$G$3:$BA$2935,13,FALSE))</f>
        <v>0</v>
      </c>
      <c r="U295" s="52" t="str">
        <f>IF($H295=0,"",VLOOKUP($G295,Data!$G$3:$BA$2935,14,FALSE))</f>
        <v>/</v>
      </c>
      <c r="V295" s="52" t="str">
        <f>IF($H295=0,"",VLOOKUP($G295,Data!$G$3:$BA$2935,15,FALSE))</f>
        <v>/</v>
      </c>
      <c r="W295" s="52" t="str">
        <f>IF($H295=0,"",VLOOKUP($G295,Data!$G$3:$BA$2935,16,FALSE))</f>
        <v/>
      </c>
      <c r="X295" s="52" t="str">
        <f>IF($H295=0,"",VLOOKUP($G295,Data!$G$3:$BA$2935,17,FALSE))</f>
        <v/>
      </c>
      <c r="Y295" s="52" t="str">
        <f>IF($H295=0,"",VLOOKUP($G295,Data!$G$3:$BA$2935,18,FALSE))</f>
        <v/>
      </c>
      <c r="Z295" s="52" t="str">
        <f>IF($H295=0,"",VLOOKUP($G295,Data!$G$3:$BA$2935,19,FALSE))</f>
        <v/>
      </c>
      <c r="AA295" s="52" t="str">
        <f>IF($H295=0,"",VLOOKUP($G295,Data!$G$3:$BA$2935,20,FALSE))</f>
        <v/>
      </c>
      <c r="AB295" s="4" t="str">
        <f>IF($H295=0,"",VLOOKUP($G295,Data!$G$3:$BA$2935,21,FALSE))</f>
        <v/>
      </c>
      <c r="AC295" s="4" t="str">
        <f>IF($H295=0,"",VLOOKUP($G295,Data!$G$3:$BA$2935,22,FALSE))</f>
        <v/>
      </c>
      <c r="AD295" s="4" t="str">
        <f>IF($H295=0,"",VLOOKUP($G295,Data!$G$3:$BA$2935,23,FALSE))</f>
        <v/>
      </c>
      <c r="AE295" s="4" t="str">
        <f>IF($H295=0,"",VLOOKUP($G295,Data!$G$3:$BA$2935,24,FALSE))</f>
        <v/>
      </c>
      <c r="AF295" s="4" t="str">
        <f>IF($H295=0,"",VLOOKUP($G295,Data!$G$3:$BA$2935,25,FALSE))</f>
        <v/>
      </c>
      <c r="AG295" s="4" t="str">
        <f>IF($H295=0,"",VLOOKUP($G295,Data!$G$3:$BA$2935,26,FALSE))</f>
        <v/>
      </c>
      <c r="AH295" s="4" t="str">
        <f>IF($H295=0,"",VLOOKUP($G295,Data!$G$3:$BA$2935,27,FALSE))</f>
        <v/>
      </c>
      <c r="AI295" s="4" t="str">
        <f>IF($H295=0,"",VLOOKUP($G295,Data!$G$3:$BA$2935,28,FALSE))</f>
        <v/>
      </c>
      <c r="AJ295" s="4" t="str">
        <f>IF($H295=0,"",VLOOKUP($G295,Data!$G$3:$BA$2935,29,FALSE))</f>
        <v/>
      </c>
      <c r="AK295" s="4" t="str">
        <f>IF($H295=0,"",VLOOKUP($G295,Data!$G$3:$BA$2935,30,FALSE))</f>
        <v/>
      </c>
      <c r="AL295" s="4" t="str">
        <f>IF($H295=0,"",VLOOKUP($G295,Data!$G$3:$BA$2935,31,FALSE))</f>
        <v/>
      </c>
      <c r="AM295" s="4" t="str">
        <f>IF($H295=0,"",VLOOKUP($G295,Data!$G$3:$BA$2935,32,FALSE))</f>
        <v/>
      </c>
      <c r="AN295" s="4" t="str">
        <f>IF($H295=0,"",VLOOKUP($G295,Data!$G$3:$BA$2935,33,FALSE))</f>
        <v/>
      </c>
      <c r="AO295" s="4" t="str">
        <f>IF($H295=0,"",VLOOKUP($G295,Data!$G$3:$BA$2935,34,FALSE))</f>
        <v/>
      </c>
      <c r="AP295" s="4" t="str">
        <f>IF($H295=0,"",VLOOKUP($G295,Data!$G$3:$BA$2935,35,FALSE))</f>
        <v/>
      </c>
      <c r="AQ295" s="4" t="str">
        <f>IF($H295=0,"",VLOOKUP($G295,Data!$G$3:$BA$2935,36,FALSE))</f>
        <v/>
      </c>
      <c r="AR295" s="4" t="str">
        <f>IF($H295=0,"",VLOOKUP($G295,Data!$G$3:$BA$2935,37,FALSE))</f>
        <v/>
      </c>
      <c r="AS295" s="4" t="str">
        <f>IF($H295=0,"",VLOOKUP($G295,Data!$G$3:$BA$2935,38,FALSE))</f>
        <v/>
      </c>
      <c r="AT295" s="4" t="str">
        <f>IF($H295=0,"",VLOOKUP($G295,Data!$G$3:$BA$2935,39,FALSE))</f>
        <v/>
      </c>
    </row>
    <row r="296" spans="1:46" x14ac:dyDescent="0.3">
      <c r="A296" s="4">
        <f>PSSE!A305</f>
        <v>959063</v>
      </c>
      <c r="B296" s="4" t="str">
        <f>PSSE!B305</f>
        <v>DAKPON2AB_H1</v>
      </c>
      <c r="C296" s="4">
        <f>PSSE!D305</f>
        <v>6</v>
      </c>
      <c r="D296" s="52">
        <f>PSSE!E305</f>
        <v>7.5</v>
      </c>
      <c r="E296" s="52" t="str">
        <f>PSSE!F305</f>
        <v>TD</v>
      </c>
      <c r="F296" s="52">
        <f>PSSE!G305</f>
        <v>1</v>
      </c>
      <c r="G296" s="52" t="str">
        <f t="shared" si="5"/>
        <v>AVR67.5TD1</v>
      </c>
      <c r="H296" s="52">
        <f>COUNTIF(Data!$G$3:$BA$2935,AVR!$G296)</f>
        <v>1</v>
      </c>
      <c r="I296" s="52" t="str">
        <f>IF($H296=0,"",VLOOKUP($G296,Data!$G$3:$BA$2935,2,FALSE))</f>
        <v>'EXAC4'</v>
      </c>
      <c r="J296" s="52">
        <f>PSSE!C305</f>
        <v>1</v>
      </c>
      <c r="K296" s="52">
        <f>IF($H296=0,"",VLOOKUP($G296,Data!$G$3:$BA$2935,4,FALSE))</f>
        <v>0</v>
      </c>
      <c r="L296" s="52">
        <f>IF($H296=0,"",VLOOKUP($G296,Data!$G$3:$BA$2935,5,FALSE))</f>
        <v>0.2</v>
      </c>
      <c r="M296" s="52">
        <f>IF($H296=0,"",VLOOKUP($G296,Data!$G$3:$BA$2935,6,FALSE))</f>
        <v>-0.19900000000000001</v>
      </c>
      <c r="N296" s="52">
        <f>IF($H296=0,"",VLOOKUP($G296,Data!$G$3:$BA$2935,7,FALSE))</f>
        <v>0</v>
      </c>
      <c r="O296" s="52">
        <f>IF($H296=0,"",VLOOKUP($G296,Data!$G$3:$BA$2935,8,FALSE))</f>
        <v>5</v>
      </c>
      <c r="P296" s="52">
        <f>IF($H296=0,"",VLOOKUP($G296,Data!$G$3:$BA$2935,9,FALSE))</f>
        <v>250</v>
      </c>
      <c r="Q296" s="52">
        <f>IF($H296=0,"",VLOOKUP($G296,Data!$G$3:$BA$2935,10,FALSE))</f>
        <v>0.05</v>
      </c>
      <c r="R296" s="52">
        <f>IF($H296=0,"",VLOOKUP($G296,Data!$G$3:$BA$2935,11,FALSE))</f>
        <v>5.64</v>
      </c>
      <c r="S296" s="52">
        <f>IF($H296=0,"",VLOOKUP($G296,Data!$G$3:$BA$2935,12,FALSE))</f>
        <v>0</v>
      </c>
      <c r="T296" s="52">
        <f>IF($H296=0,"",VLOOKUP($G296,Data!$G$3:$BA$2935,13,FALSE))</f>
        <v>0</v>
      </c>
      <c r="U296" s="52" t="str">
        <f>IF($H296=0,"",VLOOKUP($G296,Data!$G$3:$BA$2935,14,FALSE))</f>
        <v>/</v>
      </c>
      <c r="V296" s="52" t="str">
        <f>IF($H296=0,"",VLOOKUP($G296,Data!$G$3:$BA$2935,15,FALSE))</f>
        <v>/</v>
      </c>
      <c r="W296" s="52" t="str">
        <f>IF($H296=0,"",VLOOKUP($G296,Data!$G$3:$BA$2935,16,FALSE))</f>
        <v/>
      </c>
      <c r="X296" s="52" t="str">
        <f>IF($H296=0,"",VLOOKUP($G296,Data!$G$3:$BA$2935,17,FALSE))</f>
        <v/>
      </c>
      <c r="Y296" s="52" t="str">
        <f>IF($H296=0,"",VLOOKUP($G296,Data!$G$3:$BA$2935,18,FALSE))</f>
        <v/>
      </c>
      <c r="Z296" s="52" t="str">
        <f>IF($H296=0,"",VLOOKUP($G296,Data!$G$3:$BA$2935,19,FALSE))</f>
        <v/>
      </c>
      <c r="AA296" s="52" t="str">
        <f>IF($H296=0,"",VLOOKUP($G296,Data!$G$3:$BA$2935,20,FALSE))</f>
        <v/>
      </c>
      <c r="AB296" s="4" t="str">
        <f>IF($H296=0,"",VLOOKUP($G296,Data!$G$3:$BA$2935,21,FALSE))</f>
        <v/>
      </c>
      <c r="AC296" s="4" t="str">
        <f>IF($H296=0,"",VLOOKUP($G296,Data!$G$3:$BA$2935,22,FALSE))</f>
        <v/>
      </c>
      <c r="AD296" s="4" t="str">
        <f>IF($H296=0,"",VLOOKUP($G296,Data!$G$3:$BA$2935,23,FALSE))</f>
        <v/>
      </c>
      <c r="AE296" s="4" t="str">
        <f>IF($H296=0,"",VLOOKUP($G296,Data!$G$3:$BA$2935,24,FALSE))</f>
        <v/>
      </c>
      <c r="AF296" s="4" t="str">
        <f>IF($H296=0,"",VLOOKUP($G296,Data!$G$3:$BA$2935,25,FALSE))</f>
        <v/>
      </c>
      <c r="AG296" s="4" t="str">
        <f>IF($H296=0,"",VLOOKUP($G296,Data!$G$3:$BA$2935,26,FALSE))</f>
        <v/>
      </c>
      <c r="AH296" s="4" t="str">
        <f>IF($H296=0,"",VLOOKUP($G296,Data!$G$3:$BA$2935,27,FALSE))</f>
        <v/>
      </c>
      <c r="AI296" s="4" t="str">
        <f>IF($H296=0,"",VLOOKUP($G296,Data!$G$3:$BA$2935,28,FALSE))</f>
        <v/>
      </c>
      <c r="AJ296" s="4" t="str">
        <f>IF($H296=0,"",VLOOKUP($G296,Data!$G$3:$BA$2935,29,FALSE))</f>
        <v/>
      </c>
      <c r="AK296" s="4" t="str">
        <f>IF($H296=0,"",VLOOKUP($G296,Data!$G$3:$BA$2935,30,FALSE))</f>
        <v/>
      </c>
      <c r="AL296" s="4" t="str">
        <f>IF($H296=0,"",VLOOKUP($G296,Data!$G$3:$BA$2935,31,FALSE))</f>
        <v/>
      </c>
      <c r="AM296" s="4" t="str">
        <f>IF($H296=0,"",VLOOKUP($G296,Data!$G$3:$BA$2935,32,FALSE))</f>
        <v/>
      </c>
      <c r="AN296" s="4" t="str">
        <f>IF($H296=0,"",VLOOKUP($G296,Data!$G$3:$BA$2935,33,FALSE))</f>
        <v/>
      </c>
      <c r="AO296" s="4" t="str">
        <f>IF($H296=0,"",VLOOKUP($G296,Data!$G$3:$BA$2935,34,FALSE))</f>
        <v/>
      </c>
      <c r="AP296" s="4" t="str">
        <f>IF($H296=0,"",VLOOKUP($G296,Data!$G$3:$BA$2935,35,FALSE))</f>
        <v/>
      </c>
      <c r="AQ296" s="4" t="str">
        <f>IF($H296=0,"",VLOOKUP($G296,Data!$G$3:$BA$2935,36,FALSE))</f>
        <v/>
      </c>
      <c r="AR296" s="4" t="str">
        <f>IF($H296=0,"",VLOOKUP($G296,Data!$G$3:$BA$2935,37,FALSE))</f>
        <v/>
      </c>
      <c r="AS296" s="4" t="str">
        <f>IF($H296=0,"",VLOOKUP($G296,Data!$G$3:$BA$2935,38,FALSE))</f>
        <v/>
      </c>
      <c r="AT296" s="4" t="str">
        <f>IF($H296=0,"",VLOOKUP($G296,Data!$G$3:$BA$2935,39,FALSE))</f>
        <v/>
      </c>
    </row>
    <row r="297" spans="1:46" x14ac:dyDescent="0.3">
      <c r="A297" s="4">
        <f>PSSE!A306</f>
        <v>959071</v>
      </c>
      <c r="B297" s="4" t="str">
        <f>PSSE!B306</f>
        <v>DAKRING1A_H1</v>
      </c>
      <c r="C297" s="4">
        <f>PSSE!D306</f>
        <v>6</v>
      </c>
      <c r="D297" s="52">
        <f>PSSE!E306</f>
        <v>7.5</v>
      </c>
      <c r="E297" s="52" t="str">
        <f>PSSE!F306</f>
        <v>TD</v>
      </c>
      <c r="F297" s="52">
        <f>PSSE!G306</f>
        <v>1</v>
      </c>
      <c r="G297" s="52" t="str">
        <f t="shared" si="5"/>
        <v>AVR67.5TD1</v>
      </c>
      <c r="H297" s="52">
        <f>COUNTIF(Data!$G$3:$BA$2935,AVR!$G297)</f>
        <v>1</v>
      </c>
      <c r="I297" s="52" t="str">
        <f>IF($H297=0,"",VLOOKUP($G297,Data!$G$3:$BA$2935,2,FALSE))</f>
        <v>'EXAC4'</v>
      </c>
      <c r="J297" s="52">
        <f>PSSE!C306</f>
        <v>1</v>
      </c>
      <c r="K297" s="52">
        <f>IF($H297=0,"",VLOOKUP($G297,Data!$G$3:$BA$2935,4,FALSE))</f>
        <v>0</v>
      </c>
      <c r="L297" s="52">
        <f>IF($H297=0,"",VLOOKUP($G297,Data!$G$3:$BA$2935,5,FALSE))</f>
        <v>0.2</v>
      </c>
      <c r="M297" s="52">
        <f>IF($H297=0,"",VLOOKUP($G297,Data!$G$3:$BA$2935,6,FALSE))</f>
        <v>-0.19900000000000001</v>
      </c>
      <c r="N297" s="52">
        <f>IF($H297=0,"",VLOOKUP($G297,Data!$G$3:$BA$2935,7,FALSE))</f>
        <v>0</v>
      </c>
      <c r="O297" s="52">
        <f>IF($H297=0,"",VLOOKUP($G297,Data!$G$3:$BA$2935,8,FALSE))</f>
        <v>5</v>
      </c>
      <c r="P297" s="52">
        <f>IF($H297=0,"",VLOOKUP($G297,Data!$G$3:$BA$2935,9,FALSE))</f>
        <v>250</v>
      </c>
      <c r="Q297" s="52">
        <f>IF($H297=0,"",VLOOKUP($G297,Data!$G$3:$BA$2935,10,FALSE))</f>
        <v>0.05</v>
      </c>
      <c r="R297" s="52">
        <f>IF($H297=0,"",VLOOKUP($G297,Data!$G$3:$BA$2935,11,FALSE))</f>
        <v>5.64</v>
      </c>
      <c r="S297" s="52">
        <f>IF($H297=0,"",VLOOKUP($G297,Data!$G$3:$BA$2935,12,FALSE))</f>
        <v>0</v>
      </c>
      <c r="T297" s="52">
        <f>IF($H297=0,"",VLOOKUP($G297,Data!$G$3:$BA$2935,13,FALSE))</f>
        <v>0</v>
      </c>
      <c r="U297" s="52" t="str">
        <f>IF($H297=0,"",VLOOKUP($G297,Data!$G$3:$BA$2935,14,FALSE))</f>
        <v>/</v>
      </c>
      <c r="V297" s="52" t="str">
        <f>IF($H297=0,"",VLOOKUP($G297,Data!$G$3:$BA$2935,15,FALSE))</f>
        <v>/</v>
      </c>
      <c r="W297" s="52" t="str">
        <f>IF($H297=0,"",VLOOKUP($G297,Data!$G$3:$BA$2935,16,FALSE))</f>
        <v/>
      </c>
      <c r="X297" s="52" t="str">
        <f>IF($H297=0,"",VLOOKUP($G297,Data!$G$3:$BA$2935,17,FALSE))</f>
        <v/>
      </c>
      <c r="Y297" s="52" t="str">
        <f>IF($H297=0,"",VLOOKUP($G297,Data!$G$3:$BA$2935,18,FALSE))</f>
        <v/>
      </c>
      <c r="Z297" s="52" t="str">
        <f>IF($H297=0,"",VLOOKUP($G297,Data!$G$3:$BA$2935,19,FALSE))</f>
        <v/>
      </c>
      <c r="AA297" s="52" t="str">
        <f>IF($H297=0,"",VLOOKUP($G297,Data!$G$3:$BA$2935,20,FALSE))</f>
        <v/>
      </c>
      <c r="AB297" s="4" t="str">
        <f>IF($H297=0,"",VLOOKUP($G297,Data!$G$3:$BA$2935,21,FALSE))</f>
        <v/>
      </c>
      <c r="AC297" s="4" t="str">
        <f>IF($H297=0,"",VLOOKUP($G297,Data!$G$3:$BA$2935,22,FALSE))</f>
        <v/>
      </c>
      <c r="AD297" s="4" t="str">
        <f>IF($H297=0,"",VLOOKUP($G297,Data!$G$3:$BA$2935,23,FALSE))</f>
        <v/>
      </c>
      <c r="AE297" s="4" t="str">
        <f>IF($H297=0,"",VLOOKUP($G297,Data!$G$3:$BA$2935,24,FALSE))</f>
        <v/>
      </c>
      <c r="AF297" s="4" t="str">
        <f>IF($H297=0,"",VLOOKUP($G297,Data!$G$3:$BA$2935,25,FALSE))</f>
        <v/>
      </c>
      <c r="AG297" s="4" t="str">
        <f>IF($H297=0,"",VLOOKUP($G297,Data!$G$3:$BA$2935,26,FALSE))</f>
        <v/>
      </c>
      <c r="AH297" s="4" t="str">
        <f>IF($H297=0,"",VLOOKUP($G297,Data!$G$3:$BA$2935,27,FALSE))</f>
        <v/>
      </c>
      <c r="AI297" s="4" t="str">
        <f>IF($H297=0,"",VLOOKUP($G297,Data!$G$3:$BA$2935,28,FALSE))</f>
        <v/>
      </c>
      <c r="AJ297" s="4" t="str">
        <f>IF($H297=0,"",VLOOKUP($G297,Data!$G$3:$BA$2935,29,FALSE))</f>
        <v/>
      </c>
      <c r="AK297" s="4" t="str">
        <f>IF($H297=0,"",VLOOKUP($G297,Data!$G$3:$BA$2935,30,FALSE))</f>
        <v/>
      </c>
      <c r="AL297" s="4" t="str">
        <f>IF($H297=0,"",VLOOKUP($G297,Data!$G$3:$BA$2935,31,FALSE))</f>
        <v/>
      </c>
      <c r="AM297" s="4" t="str">
        <f>IF($H297=0,"",VLOOKUP($G297,Data!$G$3:$BA$2935,32,FALSE))</f>
        <v/>
      </c>
      <c r="AN297" s="4" t="str">
        <f>IF($H297=0,"",VLOOKUP($G297,Data!$G$3:$BA$2935,33,FALSE))</f>
        <v/>
      </c>
      <c r="AO297" s="4" t="str">
        <f>IF($H297=0,"",VLOOKUP($G297,Data!$G$3:$BA$2935,34,FALSE))</f>
        <v/>
      </c>
      <c r="AP297" s="4" t="str">
        <f>IF($H297=0,"",VLOOKUP($G297,Data!$G$3:$BA$2935,35,FALSE))</f>
        <v/>
      </c>
      <c r="AQ297" s="4" t="str">
        <f>IF($H297=0,"",VLOOKUP($G297,Data!$G$3:$BA$2935,36,FALSE))</f>
        <v/>
      </c>
      <c r="AR297" s="4" t="str">
        <f>IF($H297=0,"",VLOOKUP($G297,Data!$G$3:$BA$2935,37,FALSE))</f>
        <v/>
      </c>
      <c r="AS297" s="4" t="str">
        <f>IF($H297=0,"",VLOOKUP($G297,Data!$G$3:$BA$2935,38,FALSE))</f>
        <v/>
      </c>
      <c r="AT297" s="4" t="str">
        <f>IF($H297=0,"",VLOOKUP($G297,Data!$G$3:$BA$2935,39,FALSE))</f>
        <v/>
      </c>
    </row>
    <row r="298" spans="1:46" x14ac:dyDescent="0.3">
      <c r="A298" s="4">
        <f>PSSE!A307</f>
        <v>959072</v>
      </c>
      <c r="B298" s="4" t="str">
        <f>PSSE!B307</f>
        <v>DAKRING1B_H1</v>
      </c>
      <c r="C298" s="4">
        <f>PSSE!D307</f>
        <v>6</v>
      </c>
      <c r="D298" s="52">
        <f>PSSE!E307</f>
        <v>7.5</v>
      </c>
      <c r="E298" s="52" t="str">
        <f>PSSE!F307</f>
        <v>TD</v>
      </c>
      <c r="F298" s="52">
        <f>PSSE!G307</f>
        <v>1</v>
      </c>
      <c r="G298" s="52" t="str">
        <f t="shared" si="5"/>
        <v>AVR67.5TD1</v>
      </c>
      <c r="H298" s="52">
        <f>COUNTIF(Data!$G$3:$BA$2935,AVR!$G298)</f>
        <v>1</v>
      </c>
      <c r="I298" s="52" t="str">
        <f>IF($H298=0,"",VLOOKUP($G298,Data!$G$3:$BA$2935,2,FALSE))</f>
        <v>'EXAC4'</v>
      </c>
      <c r="J298" s="52">
        <f>PSSE!C307</f>
        <v>1</v>
      </c>
      <c r="K298" s="52">
        <f>IF($H298=0,"",VLOOKUP($G298,Data!$G$3:$BA$2935,4,FALSE))</f>
        <v>0</v>
      </c>
      <c r="L298" s="52">
        <f>IF($H298=0,"",VLOOKUP($G298,Data!$G$3:$BA$2935,5,FALSE))</f>
        <v>0.2</v>
      </c>
      <c r="M298" s="52">
        <f>IF($H298=0,"",VLOOKUP($G298,Data!$G$3:$BA$2935,6,FALSE))</f>
        <v>-0.19900000000000001</v>
      </c>
      <c r="N298" s="52">
        <f>IF($H298=0,"",VLOOKUP($G298,Data!$G$3:$BA$2935,7,FALSE))</f>
        <v>0</v>
      </c>
      <c r="O298" s="52">
        <f>IF($H298=0,"",VLOOKUP($G298,Data!$G$3:$BA$2935,8,FALSE))</f>
        <v>5</v>
      </c>
      <c r="P298" s="52">
        <f>IF($H298=0,"",VLOOKUP($G298,Data!$G$3:$BA$2935,9,FALSE))</f>
        <v>250</v>
      </c>
      <c r="Q298" s="52">
        <f>IF($H298=0,"",VLOOKUP($G298,Data!$G$3:$BA$2935,10,FALSE))</f>
        <v>0.05</v>
      </c>
      <c r="R298" s="52">
        <f>IF($H298=0,"",VLOOKUP($G298,Data!$G$3:$BA$2935,11,FALSE))</f>
        <v>5.64</v>
      </c>
      <c r="S298" s="52">
        <f>IF($H298=0,"",VLOOKUP($G298,Data!$G$3:$BA$2935,12,FALSE))</f>
        <v>0</v>
      </c>
      <c r="T298" s="52">
        <f>IF($H298=0,"",VLOOKUP($G298,Data!$G$3:$BA$2935,13,FALSE))</f>
        <v>0</v>
      </c>
      <c r="U298" s="52" t="str">
        <f>IF($H298=0,"",VLOOKUP($G298,Data!$G$3:$BA$2935,14,FALSE))</f>
        <v>/</v>
      </c>
      <c r="V298" s="52" t="str">
        <f>IF($H298=0,"",VLOOKUP($G298,Data!$G$3:$BA$2935,15,FALSE))</f>
        <v>/</v>
      </c>
      <c r="W298" s="52" t="str">
        <f>IF($H298=0,"",VLOOKUP($G298,Data!$G$3:$BA$2935,16,FALSE))</f>
        <v/>
      </c>
      <c r="X298" s="52" t="str">
        <f>IF($H298=0,"",VLOOKUP($G298,Data!$G$3:$BA$2935,17,FALSE))</f>
        <v/>
      </c>
      <c r="Y298" s="52" t="str">
        <f>IF($H298=0,"",VLOOKUP($G298,Data!$G$3:$BA$2935,18,FALSE))</f>
        <v/>
      </c>
      <c r="Z298" s="52" t="str">
        <f>IF($H298=0,"",VLOOKUP($G298,Data!$G$3:$BA$2935,19,FALSE))</f>
        <v/>
      </c>
      <c r="AA298" s="52" t="str">
        <f>IF($H298=0,"",VLOOKUP($G298,Data!$G$3:$BA$2935,20,FALSE))</f>
        <v/>
      </c>
      <c r="AB298" s="4" t="str">
        <f>IF($H298=0,"",VLOOKUP($G298,Data!$G$3:$BA$2935,21,FALSE))</f>
        <v/>
      </c>
      <c r="AC298" s="4" t="str">
        <f>IF($H298=0,"",VLOOKUP($G298,Data!$G$3:$BA$2935,22,FALSE))</f>
        <v/>
      </c>
      <c r="AD298" s="4" t="str">
        <f>IF($H298=0,"",VLOOKUP($G298,Data!$G$3:$BA$2935,23,FALSE))</f>
        <v/>
      </c>
      <c r="AE298" s="4" t="str">
        <f>IF($H298=0,"",VLOOKUP($G298,Data!$G$3:$BA$2935,24,FALSE))</f>
        <v/>
      </c>
      <c r="AF298" s="4" t="str">
        <f>IF($H298=0,"",VLOOKUP($G298,Data!$G$3:$BA$2935,25,FALSE))</f>
        <v/>
      </c>
      <c r="AG298" s="4" t="str">
        <f>IF($H298=0,"",VLOOKUP($G298,Data!$G$3:$BA$2935,26,FALSE))</f>
        <v/>
      </c>
      <c r="AH298" s="4" t="str">
        <f>IF($H298=0,"",VLOOKUP($G298,Data!$G$3:$BA$2935,27,FALSE))</f>
        <v/>
      </c>
      <c r="AI298" s="4" t="str">
        <f>IF($H298=0,"",VLOOKUP($G298,Data!$G$3:$BA$2935,28,FALSE))</f>
        <v/>
      </c>
      <c r="AJ298" s="4" t="str">
        <f>IF($H298=0,"",VLOOKUP($G298,Data!$G$3:$BA$2935,29,FALSE))</f>
        <v/>
      </c>
      <c r="AK298" s="4" t="str">
        <f>IF($H298=0,"",VLOOKUP($G298,Data!$G$3:$BA$2935,30,FALSE))</f>
        <v/>
      </c>
      <c r="AL298" s="4" t="str">
        <f>IF($H298=0,"",VLOOKUP($G298,Data!$G$3:$BA$2935,31,FALSE))</f>
        <v/>
      </c>
      <c r="AM298" s="4" t="str">
        <f>IF($H298=0,"",VLOOKUP($G298,Data!$G$3:$BA$2935,32,FALSE))</f>
        <v/>
      </c>
      <c r="AN298" s="4" t="str">
        <f>IF($H298=0,"",VLOOKUP($G298,Data!$G$3:$BA$2935,33,FALSE))</f>
        <v/>
      </c>
      <c r="AO298" s="4" t="str">
        <f>IF($H298=0,"",VLOOKUP($G298,Data!$G$3:$BA$2935,34,FALSE))</f>
        <v/>
      </c>
      <c r="AP298" s="4" t="str">
        <f>IF($H298=0,"",VLOOKUP($G298,Data!$G$3:$BA$2935,35,FALSE))</f>
        <v/>
      </c>
      <c r="AQ298" s="4" t="str">
        <f>IF($H298=0,"",VLOOKUP($G298,Data!$G$3:$BA$2935,36,FALSE))</f>
        <v/>
      </c>
      <c r="AR298" s="4" t="str">
        <f>IF($H298=0,"",VLOOKUP($G298,Data!$G$3:$BA$2935,37,FALSE))</f>
        <v/>
      </c>
      <c r="AS298" s="4" t="str">
        <f>IF($H298=0,"",VLOOKUP($G298,Data!$G$3:$BA$2935,38,FALSE))</f>
        <v/>
      </c>
      <c r="AT298" s="4" t="str">
        <f>IF($H298=0,"",VLOOKUP($G298,Data!$G$3:$BA$2935,39,FALSE))</f>
        <v/>
      </c>
    </row>
    <row r="299" spans="1:46" x14ac:dyDescent="0.3">
      <c r="A299" s="4">
        <f>PSSE!A308</f>
        <v>959073</v>
      </c>
      <c r="B299" s="4" t="str">
        <f>PSSE!B308</f>
        <v>DAKRING2_H1</v>
      </c>
      <c r="C299" s="4">
        <f>PSSE!D308</f>
        <v>6</v>
      </c>
      <c r="D299" s="52">
        <f>PSSE!E308</f>
        <v>7.5</v>
      </c>
      <c r="E299" s="52" t="str">
        <f>PSSE!F308</f>
        <v>TD</v>
      </c>
      <c r="F299" s="52">
        <f>PSSE!G308</f>
        <v>1</v>
      </c>
      <c r="G299" s="52" t="str">
        <f t="shared" si="5"/>
        <v>AVR67.5TD1</v>
      </c>
      <c r="H299" s="52">
        <f>COUNTIF(Data!$G$3:$BA$2935,AVR!$G299)</f>
        <v>1</v>
      </c>
      <c r="I299" s="52" t="str">
        <f>IF($H299=0,"",VLOOKUP($G299,Data!$G$3:$BA$2935,2,FALSE))</f>
        <v>'EXAC4'</v>
      </c>
      <c r="J299" s="52">
        <f>PSSE!C308</f>
        <v>1</v>
      </c>
      <c r="K299" s="52">
        <f>IF($H299=0,"",VLOOKUP($G299,Data!$G$3:$BA$2935,4,FALSE))</f>
        <v>0</v>
      </c>
      <c r="L299" s="52">
        <f>IF($H299=0,"",VLOOKUP($G299,Data!$G$3:$BA$2935,5,FALSE))</f>
        <v>0.2</v>
      </c>
      <c r="M299" s="52">
        <f>IF($H299=0,"",VLOOKUP($G299,Data!$G$3:$BA$2935,6,FALSE))</f>
        <v>-0.19900000000000001</v>
      </c>
      <c r="N299" s="52">
        <f>IF($H299=0,"",VLOOKUP($G299,Data!$G$3:$BA$2935,7,FALSE))</f>
        <v>0</v>
      </c>
      <c r="O299" s="52">
        <f>IF($H299=0,"",VLOOKUP($G299,Data!$G$3:$BA$2935,8,FALSE))</f>
        <v>5</v>
      </c>
      <c r="P299" s="52">
        <f>IF($H299=0,"",VLOOKUP($G299,Data!$G$3:$BA$2935,9,FALSE))</f>
        <v>250</v>
      </c>
      <c r="Q299" s="52">
        <f>IF($H299=0,"",VLOOKUP($G299,Data!$G$3:$BA$2935,10,FALSE))</f>
        <v>0.05</v>
      </c>
      <c r="R299" s="52">
        <f>IF($H299=0,"",VLOOKUP($G299,Data!$G$3:$BA$2935,11,FALSE))</f>
        <v>5.64</v>
      </c>
      <c r="S299" s="52">
        <f>IF($H299=0,"",VLOOKUP($G299,Data!$G$3:$BA$2935,12,FALSE))</f>
        <v>0</v>
      </c>
      <c r="T299" s="52">
        <f>IF($H299=0,"",VLOOKUP($G299,Data!$G$3:$BA$2935,13,FALSE))</f>
        <v>0</v>
      </c>
      <c r="U299" s="52" t="str">
        <f>IF($H299=0,"",VLOOKUP($G299,Data!$G$3:$BA$2935,14,FALSE))</f>
        <v>/</v>
      </c>
      <c r="V299" s="52" t="str">
        <f>IF($H299=0,"",VLOOKUP($G299,Data!$G$3:$BA$2935,15,FALSE))</f>
        <v>/</v>
      </c>
      <c r="W299" s="52" t="str">
        <f>IF($H299=0,"",VLOOKUP($G299,Data!$G$3:$BA$2935,16,FALSE))</f>
        <v/>
      </c>
      <c r="X299" s="52" t="str">
        <f>IF($H299=0,"",VLOOKUP($G299,Data!$G$3:$BA$2935,17,FALSE))</f>
        <v/>
      </c>
      <c r="Y299" s="52" t="str">
        <f>IF($H299=0,"",VLOOKUP($G299,Data!$G$3:$BA$2935,18,FALSE))</f>
        <v/>
      </c>
      <c r="Z299" s="52" t="str">
        <f>IF($H299=0,"",VLOOKUP($G299,Data!$G$3:$BA$2935,19,FALSE))</f>
        <v/>
      </c>
      <c r="AA299" s="52" t="str">
        <f>IF($H299=0,"",VLOOKUP($G299,Data!$G$3:$BA$2935,20,FALSE))</f>
        <v/>
      </c>
      <c r="AB299" s="4" t="str">
        <f>IF($H299=0,"",VLOOKUP($G299,Data!$G$3:$BA$2935,21,FALSE))</f>
        <v/>
      </c>
      <c r="AC299" s="4" t="str">
        <f>IF($H299=0,"",VLOOKUP($G299,Data!$G$3:$BA$2935,22,FALSE))</f>
        <v/>
      </c>
      <c r="AD299" s="4" t="str">
        <f>IF($H299=0,"",VLOOKUP($G299,Data!$G$3:$BA$2935,23,FALSE))</f>
        <v/>
      </c>
      <c r="AE299" s="4" t="str">
        <f>IF($H299=0,"",VLOOKUP($G299,Data!$G$3:$BA$2935,24,FALSE))</f>
        <v/>
      </c>
      <c r="AF299" s="4" t="str">
        <f>IF($H299=0,"",VLOOKUP($G299,Data!$G$3:$BA$2935,25,FALSE))</f>
        <v/>
      </c>
      <c r="AG299" s="4" t="str">
        <f>IF($H299=0,"",VLOOKUP($G299,Data!$G$3:$BA$2935,26,FALSE))</f>
        <v/>
      </c>
      <c r="AH299" s="4" t="str">
        <f>IF($H299=0,"",VLOOKUP($G299,Data!$G$3:$BA$2935,27,FALSE))</f>
        <v/>
      </c>
      <c r="AI299" s="4" t="str">
        <f>IF($H299=0,"",VLOOKUP($G299,Data!$G$3:$BA$2935,28,FALSE))</f>
        <v/>
      </c>
      <c r="AJ299" s="4" t="str">
        <f>IF($H299=0,"",VLOOKUP($G299,Data!$G$3:$BA$2935,29,FALSE))</f>
        <v/>
      </c>
      <c r="AK299" s="4" t="str">
        <f>IF($H299=0,"",VLOOKUP($G299,Data!$G$3:$BA$2935,30,FALSE))</f>
        <v/>
      </c>
      <c r="AL299" s="4" t="str">
        <f>IF($H299=0,"",VLOOKUP($G299,Data!$G$3:$BA$2935,31,FALSE))</f>
        <v/>
      </c>
      <c r="AM299" s="4" t="str">
        <f>IF($H299=0,"",VLOOKUP($G299,Data!$G$3:$BA$2935,32,FALSE))</f>
        <v/>
      </c>
      <c r="AN299" s="4" t="str">
        <f>IF($H299=0,"",VLOOKUP($G299,Data!$G$3:$BA$2935,33,FALSE))</f>
        <v/>
      </c>
      <c r="AO299" s="4" t="str">
        <f>IF($H299=0,"",VLOOKUP($G299,Data!$G$3:$BA$2935,34,FALSE))</f>
        <v/>
      </c>
      <c r="AP299" s="4" t="str">
        <f>IF($H299=0,"",VLOOKUP($G299,Data!$G$3:$BA$2935,35,FALSE))</f>
        <v/>
      </c>
      <c r="AQ299" s="4" t="str">
        <f>IF($H299=0,"",VLOOKUP($G299,Data!$G$3:$BA$2935,36,FALSE))</f>
        <v/>
      </c>
      <c r="AR299" s="4" t="str">
        <f>IF($H299=0,"",VLOOKUP($G299,Data!$G$3:$BA$2935,37,FALSE))</f>
        <v/>
      </c>
      <c r="AS299" s="4" t="str">
        <f>IF($H299=0,"",VLOOKUP($G299,Data!$G$3:$BA$2935,38,FALSE))</f>
        <v/>
      </c>
      <c r="AT299" s="4" t="str">
        <f>IF($H299=0,"",VLOOKUP($G299,Data!$G$3:$BA$2935,39,FALSE))</f>
        <v/>
      </c>
    </row>
    <row r="300" spans="1:46" x14ac:dyDescent="0.3">
      <c r="A300" s="4">
        <f>PSSE!A309</f>
        <v>959074</v>
      </c>
      <c r="B300" s="4" t="str">
        <f>PSSE!B309</f>
        <v>DAKSAO_H1</v>
      </c>
      <c r="C300" s="4">
        <f>PSSE!D309</f>
        <v>6</v>
      </c>
      <c r="D300" s="52">
        <f>PSSE!E309</f>
        <v>7.5</v>
      </c>
      <c r="E300" s="52" t="str">
        <f>PSSE!F309</f>
        <v>TD</v>
      </c>
      <c r="F300" s="52">
        <f>PSSE!G309</f>
        <v>1</v>
      </c>
      <c r="G300" s="52" t="str">
        <f t="shared" si="5"/>
        <v>AVR67.5TD1</v>
      </c>
      <c r="H300" s="52">
        <f>COUNTIF(Data!$G$3:$BA$2935,AVR!$G300)</f>
        <v>1</v>
      </c>
      <c r="I300" s="52" t="str">
        <f>IF($H300=0,"",VLOOKUP($G300,Data!$G$3:$BA$2935,2,FALSE))</f>
        <v>'EXAC4'</v>
      </c>
      <c r="J300" s="52">
        <f>PSSE!C309</f>
        <v>1</v>
      </c>
      <c r="K300" s="52">
        <f>IF($H300=0,"",VLOOKUP($G300,Data!$G$3:$BA$2935,4,FALSE))</f>
        <v>0</v>
      </c>
      <c r="L300" s="52">
        <f>IF($H300=0,"",VLOOKUP($G300,Data!$G$3:$BA$2935,5,FALSE))</f>
        <v>0.2</v>
      </c>
      <c r="M300" s="52">
        <f>IF($H300=0,"",VLOOKUP($G300,Data!$G$3:$BA$2935,6,FALSE))</f>
        <v>-0.19900000000000001</v>
      </c>
      <c r="N300" s="52">
        <f>IF($H300=0,"",VLOOKUP($G300,Data!$G$3:$BA$2935,7,FALSE))</f>
        <v>0</v>
      </c>
      <c r="O300" s="52">
        <f>IF($H300=0,"",VLOOKUP($G300,Data!$G$3:$BA$2935,8,FALSE))</f>
        <v>5</v>
      </c>
      <c r="P300" s="52">
        <f>IF($H300=0,"",VLOOKUP($G300,Data!$G$3:$BA$2935,9,FALSE))</f>
        <v>250</v>
      </c>
      <c r="Q300" s="52">
        <f>IF($H300=0,"",VLOOKUP($G300,Data!$G$3:$BA$2935,10,FALSE))</f>
        <v>0.05</v>
      </c>
      <c r="R300" s="52">
        <f>IF($H300=0,"",VLOOKUP($G300,Data!$G$3:$BA$2935,11,FALSE))</f>
        <v>5.64</v>
      </c>
      <c r="S300" s="52">
        <f>IF($H300=0,"",VLOOKUP($G300,Data!$G$3:$BA$2935,12,FALSE))</f>
        <v>0</v>
      </c>
      <c r="T300" s="52">
        <f>IF($H300=0,"",VLOOKUP($G300,Data!$G$3:$BA$2935,13,FALSE))</f>
        <v>0</v>
      </c>
      <c r="U300" s="52" t="str">
        <f>IF($H300=0,"",VLOOKUP($G300,Data!$G$3:$BA$2935,14,FALSE))</f>
        <v>/</v>
      </c>
      <c r="V300" s="52" t="str">
        <f>IF($H300=0,"",VLOOKUP($G300,Data!$G$3:$BA$2935,15,FALSE))</f>
        <v>/</v>
      </c>
      <c r="W300" s="52" t="str">
        <f>IF($H300=0,"",VLOOKUP($G300,Data!$G$3:$BA$2935,16,FALSE))</f>
        <v/>
      </c>
      <c r="X300" s="52" t="str">
        <f>IF($H300=0,"",VLOOKUP($G300,Data!$G$3:$BA$2935,17,FALSE))</f>
        <v/>
      </c>
      <c r="Y300" s="52" t="str">
        <f>IF($H300=0,"",VLOOKUP($G300,Data!$G$3:$BA$2935,18,FALSE))</f>
        <v/>
      </c>
      <c r="Z300" s="52" t="str">
        <f>IF($H300=0,"",VLOOKUP($G300,Data!$G$3:$BA$2935,19,FALSE))</f>
        <v/>
      </c>
      <c r="AA300" s="52" t="str">
        <f>IF($H300=0,"",VLOOKUP($G300,Data!$G$3:$BA$2935,20,FALSE))</f>
        <v/>
      </c>
      <c r="AB300" s="4" t="str">
        <f>IF($H300=0,"",VLOOKUP($G300,Data!$G$3:$BA$2935,21,FALSE))</f>
        <v/>
      </c>
      <c r="AC300" s="4" t="str">
        <f>IF($H300=0,"",VLOOKUP($G300,Data!$G$3:$BA$2935,22,FALSE))</f>
        <v/>
      </c>
      <c r="AD300" s="4" t="str">
        <f>IF($H300=0,"",VLOOKUP($G300,Data!$G$3:$BA$2935,23,FALSE))</f>
        <v/>
      </c>
      <c r="AE300" s="4" t="str">
        <f>IF($H300=0,"",VLOOKUP($G300,Data!$G$3:$BA$2935,24,FALSE))</f>
        <v/>
      </c>
      <c r="AF300" s="4" t="str">
        <f>IF($H300=0,"",VLOOKUP($G300,Data!$G$3:$BA$2935,25,FALSE))</f>
        <v/>
      </c>
      <c r="AG300" s="4" t="str">
        <f>IF($H300=0,"",VLOOKUP($G300,Data!$G$3:$BA$2935,26,FALSE))</f>
        <v/>
      </c>
      <c r="AH300" s="4" t="str">
        <f>IF($H300=0,"",VLOOKUP($G300,Data!$G$3:$BA$2935,27,FALSE))</f>
        <v/>
      </c>
      <c r="AI300" s="4" t="str">
        <f>IF($H300=0,"",VLOOKUP($G300,Data!$G$3:$BA$2935,28,FALSE))</f>
        <v/>
      </c>
      <c r="AJ300" s="4" t="str">
        <f>IF($H300=0,"",VLOOKUP($G300,Data!$G$3:$BA$2935,29,FALSE))</f>
        <v/>
      </c>
      <c r="AK300" s="4" t="str">
        <f>IF($H300=0,"",VLOOKUP($G300,Data!$G$3:$BA$2935,30,FALSE))</f>
        <v/>
      </c>
      <c r="AL300" s="4" t="str">
        <f>IF($H300=0,"",VLOOKUP($G300,Data!$G$3:$BA$2935,31,FALSE))</f>
        <v/>
      </c>
      <c r="AM300" s="4" t="str">
        <f>IF($H300=0,"",VLOOKUP($G300,Data!$G$3:$BA$2935,32,FALSE))</f>
        <v/>
      </c>
      <c r="AN300" s="4" t="str">
        <f>IF($H300=0,"",VLOOKUP($G300,Data!$G$3:$BA$2935,33,FALSE))</f>
        <v/>
      </c>
      <c r="AO300" s="4" t="str">
        <f>IF($H300=0,"",VLOOKUP($G300,Data!$G$3:$BA$2935,34,FALSE))</f>
        <v/>
      </c>
      <c r="AP300" s="4" t="str">
        <f>IF($H300=0,"",VLOOKUP($G300,Data!$G$3:$BA$2935,35,FALSE))</f>
        <v/>
      </c>
      <c r="AQ300" s="4" t="str">
        <f>IF($H300=0,"",VLOOKUP($G300,Data!$G$3:$BA$2935,36,FALSE))</f>
        <v/>
      </c>
      <c r="AR300" s="4" t="str">
        <f>IF($H300=0,"",VLOOKUP($G300,Data!$G$3:$BA$2935,37,FALSE))</f>
        <v/>
      </c>
      <c r="AS300" s="4" t="str">
        <f>IF($H300=0,"",VLOOKUP($G300,Data!$G$3:$BA$2935,38,FALSE))</f>
        <v/>
      </c>
      <c r="AT300" s="4" t="str">
        <f>IF($H300=0,"",VLOOKUP($G300,Data!$G$3:$BA$2935,39,FALSE))</f>
        <v/>
      </c>
    </row>
    <row r="301" spans="1:46" x14ac:dyDescent="0.3">
      <c r="A301" s="4">
        <f>PSSE!A310</f>
        <v>959081</v>
      </c>
      <c r="B301" s="4" t="str">
        <f>PSSE!B310</f>
        <v>DAKGRET_H1</v>
      </c>
      <c r="C301" s="4">
        <f>PSSE!D310</f>
        <v>6</v>
      </c>
      <c r="D301" s="52">
        <f>PSSE!E310</f>
        <v>7.5</v>
      </c>
      <c r="E301" s="52" t="str">
        <f>PSSE!F310</f>
        <v>TD</v>
      </c>
      <c r="F301" s="52">
        <f>PSSE!G310</f>
        <v>1</v>
      </c>
      <c r="G301" s="52" t="str">
        <f t="shared" si="5"/>
        <v>AVR67.5TD1</v>
      </c>
      <c r="H301" s="52">
        <f>COUNTIF(Data!$G$3:$BA$2935,AVR!$G301)</f>
        <v>1</v>
      </c>
      <c r="I301" s="52" t="str">
        <f>IF($H301=0,"",VLOOKUP($G301,Data!$G$3:$BA$2935,2,FALSE))</f>
        <v>'EXAC4'</v>
      </c>
      <c r="J301" s="52">
        <f>PSSE!C310</f>
        <v>1</v>
      </c>
      <c r="K301" s="52">
        <f>IF($H301=0,"",VLOOKUP($G301,Data!$G$3:$BA$2935,4,FALSE))</f>
        <v>0</v>
      </c>
      <c r="L301" s="52">
        <f>IF($H301=0,"",VLOOKUP($G301,Data!$G$3:$BA$2935,5,FALSE))</f>
        <v>0.2</v>
      </c>
      <c r="M301" s="52">
        <f>IF($H301=0,"",VLOOKUP($G301,Data!$G$3:$BA$2935,6,FALSE))</f>
        <v>-0.19900000000000001</v>
      </c>
      <c r="N301" s="52">
        <f>IF($H301=0,"",VLOOKUP($G301,Data!$G$3:$BA$2935,7,FALSE))</f>
        <v>0</v>
      </c>
      <c r="O301" s="52">
        <f>IF($H301=0,"",VLOOKUP($G301,Data!$G$3:$BA$2935,8,FALSE))</f>
        <v>5</v>
      </c>
      <c r="P301" s="52">
        <f>IF($H301=0,"",VLOOKUP($G301,Data!$G$3:$BA$2935,9,FALSE))</f>
        <v>250</v>
      </c>
      <c r="Q301" s="52">
        <f>IF($H301=0,"",VLOOKUP($G301,Data!$G$3:$BA$2935,10,FALSE))</f>
        <v>0.05</v>
      </c>
      <c r="R301" s="52">
        <f>IF($H301=0,"",VLOOKUP($G301,Data!$G$3:$BA$2935,11,FALSE))</f>
        <v>5.64</v>
      </c>
      <c r="S301" s="52">
        <f>IF($H301=0,"",VLOOKUP($G301,Data!$G$3:$BA$2935,12,FALSE))</f>
        <v>0</v>
      </c>
      <c r="T301" s="52">
        <f>IF($H301=0,"",VLOOKUP($G301,Data!$G$3:$BA$2935,13,FALSE))</f>
        <v>0</v>
      </c>
      <c r="U301" s="52" t="str">
        <f>IF($H301=0,"",VLOOKUP($G301,Data!$G$3:$BA$2935,14,FALSE))</f>
        <v>/</v>
      </c>
      <c r="V301" s="52" t="str">
        <f>IF($H301=0,"",VLOOKUP($G301,Data!$G$3:$BA$2935,15,FALSE))</f>
        <v>/</v>
      </c>
      <c r="W301" s="52" t="str">
        <f>IF($H301=0,"",VLOOKUP($G301,Data!$G$3:$BA$2935,16,FALSE))</f>
        <v/>
      </c>
      <c r="X301" s="52" t="str">
        <f>IF($H301=0,"",VLOOKUP($G301,Data!$G$3:$BA$2935,17,FALSE))</f>
        <v/>
      </c>
      <c r="Y301" s="52" t="str">
        <f>IF($H301=0,"",VLOOKUP($G301,Data!$G$3:$BA$2935,18,FALSE))</f>
        <v/>
      </c>
      <c r="Z301" s="52" t="str">
        <f>IF($H301=0,"",VLOOKUP($G301,Data!$G$3:$BA$2935,19,FALSE))</f>
        <v/>
      </c>
      <c r="AA301" s="52" t="str">
        <f>IF($H301=0,"",VLOOKUP($G301,Data!$G$3:$BA$2935,20,FALSE))</f>
        <v/>
      </c>
      <c r="AB301" s="4" t="str">
        <f>IF($H301=0,"",VLOOKUP($G301,Data!$G$3:$BA$2935,21,FALSE))</f>
        <v/>
      </c>
      <c r="AC301" s="4" t="str">
        <f>IF($H301=0,"",VLOOKUP($G301,Data!$G$3:$BA$2935,22,FALSE))</f>
        <v/>
      </c>
      <c r="AD301" s="4" t="str">
        <f>IF($H301=0,"",VLOOKUP($G301,Data!$G$3:$BA$2935,23,FALSE))</f>
        <v/>
      </c>
      <c r="AE301" s="4" t="str">
        <f>IF($H301=0,"",VLOOKUP($G301,Data!$G$3:$BA$2935,24,FALSE))</f>
        <v/>
      </c>
      <c r="AF301" s="4" t="str">
        <f>IF($H301=0,"",VLOOKUP($G301,Data!$G$3:$BA$2935,25,FALSE))</f>
        <v/>
      </c>
      <c r="AG301" s="4" t="str">
        <f>IF($H301=0,"",VLOOKUP($G301,Data!$G$3:$BA$2935,26,FALSE))</f>
        <v/>
      </c>
      <c r="AH301" s="4" t="str">
        <f>IF($H301=0,"",VLOOKUP($G301,Data!$G$3:$BA$2935,27,FALSE))</f>
        <v/>
      </c>
      <c r="AI301" s="4" t="str">
        <f>IF($H301=0,"",VLOOKUP($G301,Data!$G$3:$BA$2935,28,FALSE))</f>
        <v/>
      </c>
      <c r="AJ301" s="4" t="str">
        <f>IF($H301=0,"",VLOOKUP($G301,Data!$G$3:$BA$2935,29,FALSE))</f>
        <v/>
      </c>
      <c r="AK301" s="4" t="str">
        <f>IF($H301=0,"",VLOOKUP($G301,Data!$G$3:$BA$2935,30,FALSE))</f>
        <v/>
      </c>
      <c r="AL301" s="4" t="str">
        <f>IF($H301=0,"",VLOOKUP($G301,Data!$G$3:$BA$2935,31,FALSE))</f>
        <v/>
      </c>
      <c r="AM301" s="4" t="str">
        <f>IF($H301=0,"",VLOOKUP($G301,Data!$G$3:$BA$2935,32,FALSE))</f>
        <v/>
      </c>
      <c r="AN301" s="4" t="str">
        <f>IF($H301=0,"",VLOOKUP($G301,Data!$G$3:$BA$2935,33,FALSE))</f>
        <v/>
      </c>
      <c r="AO301" s="4" t="str">
        <f>IF($H301=0,"",VLOOKUP($G301,Data!$G$3:$BA$2935,34,FALSE))</f>
        <v/>
      </c>
      <c r="AP301" s="4" t="str">
        <f>IF($H301=0,"",VLOOKUP($G301,Data!$G$3:$BA$2935,35,FALSE))</f>
        <v/>
      </c>
      <c r="AQ301" s="4" t="str">
        <f>IF($H301=0,"",VLOOKUP($G301,Data!$G$3:$BA$2935,36,FALSE))</f>
        <v/>
      </c>
      <c r="AR301" s="4" t="str">
        <f>IF($H301=0,"",VLOOKUP($G301,Data!$G$3:$BA$2935,37,FALSE))</f>
        <v/>
      </c>
      <c r="AS301" s="4" t="str">
        <f>IF($H301=0,"",VLOOKUP($G301,Data!$G$3:$BA$2935,38,FALSE))</f>
        <v/>
      </c>
      <c r="AT301" s="4" t="str">
        <f>IF($H301=0,"",VLOOKUP($G301,Data!$G$3:$BA$2935,39,FALSE))</f>
        <v/>
      </c>
    </row>
    <row r="302" spans="1:46" x14ac:dyDescent="0.3">
      <c r="A302" s="4">
        <f>PSSE!A311</f>
        <v>959082</v>
      </c>
      <c r="B302" s="4" t="str">
        <f>PSSE!B311</f>
        <v>DAKPIA_H1</v>
      </c>
      <c r="C302" s="4">
        <f>PSSE!D311</f>
        <v>6</v>
      </c>
      <c r="D302" s="52">
        <f>PSSE!E311</f>
        <v>7.5</v>
      </c>
      <c r="E302" s="52" t="str">
        <f>PSSE!F311</f>
        <v>TD</v>
      </c>
      <c r="F302" s="52">
        <f>PSSE!G311</f>
        <v>1</v>
      </c>
      <c r="G302" s="52" t="str">
        <f t="shared" si="5"/>
        <v>AVR67.5TD1</v>
      </c>
      <c r="H302" s="52">
        <f>COUNTIF(Data!$G$3:$BA$2935,AVR!$G302)</f>
        <v>1</v>
      </c>
      <c r="I302" s="52" t="str">
        <f>IF($H302=0,"",VLOOKUP($G302,Data!$G$3:$BA$2935,2,FALSE))</f>
        <v>'EXAC4'</v>
      </c>
      <c r="J302" s="52">
        <f>PSSE!C311</f>
        <v>1</v>
      </c>
      <c r="K302" s="52">
        <f>IF($H302=0,"",VLOOKUP($G302,Data!$G$3:$BA$2935,4,FALSE))</f>
        <v>0</v>
      </c>
      <c r="L302" s="52">
        <f>IF($H302=0,"",VLOOKUP($G302,Data!$G$3:$BA$2935,5,FALSE))</f>
        <v>0.2</v>
      </c>
      <c r="M302" s="52">
        <f>IF($H302=0,"",VLOOKUP($G302,Data!$G$3:$BA$2935,6,FALSE))</f>
        <v>-0.19900000000000001</v>
      </c>
      <c r="N302" s="52">
        <f>IF($H302=0,"",VLOOKUP($G302,Data!$G$3:$BA$2935,7,FALSE))</f>
        <v>0</v>
      </c>
      <c r="O302" s="52">
        <f>IF($H302=0,"",VLOOKUP($G302,Data!$G$3:$BA$2935,8,FALSE))</f>
        <v>5</v>
      </c>
      <c r="P302" s="52">
        <f>IF($H302=0,"",VLOOKUP($G302,Data!$G$3:$BA$2935,9,FALSE))</f>
        <v>250</v>
      </c>
      <c r="Q302" s="52">
        <f>IF($H302=0,"",VLOOKUP($G302,Data!$G$3:$BA$2935,10,FALSE))</f>
        <v>0.05</v>
      </c>
      <c r="R302" s="52">
        <f>IF($H302=0,"",VLOOKUP($G302,Data!$G$3:$BA$2935,11,FALSE))</f>
        <v>5.64</v>
      </c>
      <c r="S302" s="52">
        <f>IF($H302=0,"",VLOOKUP($G302,Data!$G$3:$BA$2935,12,FALSE))</f>
        <v>0</v>
      </c>
      <c r="T302" s="52">
        <f>IF($H302=0,"",VLOOKUP($G302,Data!$G$3:$BA$2935,13,FALSE))</f>
        <v>0</v>
      </c>
      <c r="U302" s="52" t="str">
        <f>IF($H302=0,"",VLOOKUP($G302,Data!$G$3:$BA$2935,14,FALSE))</f>
        <v>/</v>
      </c>
      <c r="V302" s="52" t="str">
        <f>IF($H302=0,"",VLOOKUP($G302,Data!$G$3:$BA$2935,15,FALSE))</f>
        <v>/</v>
      </c>
      <c r="W302" s="52" t="str">
        <f>IF($H302=0,"",VLOOKUP($G302,Data!$G$3:$BA$2935,16,FALSE))</f>
        <v/>
      </c>
      <c r="X302" s="52" t="str">
        <f>IF($H302=0,"",VLOOKUP($G302,Data!$G$3:$BA$2935,17,FALSE))</f>
        <v/>
      </c>
      <c r="Y302" s="52" t="str">
        <f>IF($H302=0,"",VLOOKUP($G302,Data!$G$3:$BA$2935,18,FALSE))</f>
        <v/>
      </c>
      <c r="Z302" s="52" t="str">
        <f>IF($H302=0,"",VLOOKUP($G302,Data!$G$3:$BA$2935,19,FALSE))</f>
        <v/>
      </c>
      <c r="AA302" s="52" t="str">
        <f>IF($H302=0,"",VLOOKUP($G302,Data!$G$3:$BA$2935,20,FALSE))</f>
        <v/>
      </c>
      <c r="AB302" s="4" t="str">
        <f>IF($H302=0,"",VLOOKUP($G302,Data!$G$3:$BA$2935,21,FALSE))</f>
        <v/>
      </c>
      <c r="AC302" s="4" t="str">
        <f>IF($H302=0,"",VLOOKUP($G302,Data!$G$3:$BA$2935,22,FALSE))</f>
        <v/>
      </c>
      <c r="AD302" s="4" t="str">
        <f>IF($H302=0,"",VLOOKUP($G302,Data!$G$3:$BA$2935,23,FALSE))</f>
        <v/>
      </c>
      <c r="AE302" s="4" t="str">
        <f>IF($H302=0,"",VLOOKUP($G302,Data!$G$3:$BA$2935,24,FALSE))</f>
        <v/>
      </c>
      <c r="AF302" s="4" t="str">
        <f>IF($H302=0,"",VLOOKUP($G302,Data!$G$3:$BA$2935,25,FALSE))</f>
        <v/>
      </c>
      <c r="AG302" s="4" t="str">
        <f>IF($H302=0,"",VLOOKUP($G302,Data!$G$3:$BA$2935,26,FALSE))</f>
        <v/>
      </c>
      <c r="AH302" s="4" t="str">
        <f>IF($H302=0,"",VLOOKUP($G302,Data!$G$3:$BA$2935,27,FALSE))</f>
        <v/>
      </c>
      <c r="AI302" s="4" t="str">
        <f>IF($H302=0,"",VLOOKUP($G302,Data!$G$3:$BA$2935,28,FALSE))</f>
        <v/>
      </c>
      <c r="AJ302" s="4" t="str">
        <f>IF($H302=0,"",VLOOKUP($G302,Data!$G$3:$BA$2935,29,FALSE))</f>
        <v/>
      </c>
      <c r="AK302" s="4" t="str">
        <f>IF($H302=0,"",VLOOKUP($G302,Data!$G$3:$BA$2935,30,FALSE))</f>
        <v/>
      </c>
      <c r="AL302" s="4" t="str">
        <f>IF($H302=0,"",VLOOKUP($G302,Data!$G$3:$BA$2935,31,FALSE))</f>
        <v/>
      </c>
      <c r="AM302" s="4" t="str">
        <f>IF($H302=0,"",VLOOKUP($G302,Data!$G$3:$BA$2935,32,FALSE))</f>
        <v/>
      </c>
      <c r="AN302" s="4" t="str">
        <f>IF($H302=0,"",VLOOKUP($G302,Data!$G$3:$BA$2935,33,FALSE))</f>
        <v/>
      </c>
      <c r="AO302" s="4" t="str">
        <f>IF($H302=0,"",VLOOKUP($G302,Data!$G$3:$BA$2935,34,FALSE))</f>
        <v/>
      </c>
      <c r="AP302" s="4" t="str">
        <f>IF($H302=0,"",VLOOKUP($G302,Data!$G$3:$BA$2935,35,FALSE))</f>
        <v/>
      </c>
      <c r="AQ302" s="4" t="str">
        <f>IF($H302=0,"",VLOOKUP($G302,Data!$G$3:$BA$2935,36,FALSE))</f>
        <v/>
      </c>
      <c r="AR302" s="4" t="str">
        <f>IF($H302=0,"",VLOOKUP($G302,Data!$G$3:$BA$2935,37,FALSE))</f>
        <v/>
      </c>
      <c r="AS302" s="4" t="str">
        <f>IF($H302=0,"",VLOOKUP($G302,Data!$G$3:$BA$2935,38,FALSE))</f>
        <v/>
      </c>
      <c r="AT302" s="4" t="str">
        <f>IF($H302=0,"",VLOOKUP($G302,Data!$G$3:$BA$2935,39,FALSE))</f>
        <v/>
      </c>
    </row>
    <row r="303" spans="1:46" x14ac:dyDescent="0.3">
      <c r="A303" s="4">
        <f>PSSE!A312</f>
        <v>959091</v>
      </c>
      <c r="B303" s="4" t="str">
        <f>PSSE!B312</f>
        <v>DAKLO_H1</v>
      </c>
      <c r="C303" s="4">
        <f>PSSE!D312</f>
        <v>10.5</v>
      </c>
      <c r="D303" s="52">
        <f>PSSE!E312</f>
        <v>20</v>
      </c>
      <c r="E303" s="52" t="str">
        <f>PSSE!F312</f>
        <v>TD</v>
      </c>
      <c r="F303" s="52">
        <f>PSSE!G312</f>
        <v>1</v>
      </c>
      <c r="G303" s="52" t="str">
        <f t="shared" si="5"/>
        <v>AVR10.520TD1</v>
      </c>
      <c r="H303" s="52">
        <f>COUNTIF(Data!$G$3:$BA$2935,AVR!$G303)</f>
        <v>1</v>
      </c>
      <c r="I303" s="52" t="str">
        <f>IF($H303=0,"",VLOOKUP($G303,Data!$G$3:$BA$2935,2,FALSE))</f>
        <v>'ESST4B'</v>
      </c>
      <c r="J303" s="52">
        <f>PSSE!C312</f>
        <v>1</v>
      </c>
      <c r="K303" s="52">
        <f>IF($H303=0,"",VLOOKUP($G303,Data!$G$3:$BA$2935,4,FALSE))</f>
        <v>0</v>
      </c>
      <c r="L303" s="52">
        <f>IF($H303=0,"",VLOOKUP($G303,Data!$G$3:$BA$2935,5,FALSE))</f>
        <v>10.75</v>
      </c>
      <c r="M303" s="52">
        <f>IF($H303=0,"",VLOOKUP($G303,Data!$G$3:$BA$2935,6,FALSE))</f>
        <v>10.75</v>
      </c>
      <c r="N303" s="52">
        <f>IF($H303=0,"",VLOOKUP($G303,Data!$G$3:$BA$2935,7,FALSE))</f>
        <v>5</v>
      </c>
      <c r="O303" s="52">
        <f>IF($H303=0,"",VLOOKUP($G303,Data!$G$3:$BA$2935,8,FALSE))</f>
        <v>-0.87</v>
      </c>
      <c r="P303" s="52">
        <f>IF($H303=0,"",VLOOKUP($G303,Data!$G$3:$BA$2935,9,FALSE))</f>
        <v>0</v>
      </c>
      <c r="Q303" s="52">
        <f>IF($H303=0,"",VLOOKUP($G303,Data!$G$3:$BA$2935,10,FALSE))</f>
        <v>1</v>
      </c>
      <c r="R303" s="52">
        <f>IF($H303=0,"",VLOOKUP($G303,Data!$G$3:$BA$2935,11,FALSE))</f>
        <v>0</v>
      </c>
      <c r="S303" s="52">
        <f>IF($H303=0,"",VLOOKUP($G303,Data!$G$3:$BA$2935,12,FALSE))</f>
        <v>99</v>
      </c>
      <c r="T303" s="52">
        <f>IF($H303=0,"",VLOOKUP($G303,Data!$G$3:$BA$2935,13,FALSE))</f>
        <v>-99</v>
      </c>
      <c r="U303" s="52">
        <f>IF($H303=0,"",VLOOKUP($G303,Data!$G$3:$BA$2935,14,FALSE))</f>
        <v>0</v>
      </c>
      <c r="V303" s="52">
        <f>IF($H303=0,"",VLOOKUP($G303,Data!$G$3:$BA$2935,15,FALSE))</f>
        <v>9.3000000000000007</v>
      </c>
      <c r="W303" s="52">
        <f>IF($H303=0,"",VLOOKUP($G303,Data!$G$3:$BA$2935,16,FALSE))</f>
        <v>0</v>
      </c>
      <c r="X303" s="52">
        <f>IF($H303=0,"",VLOOKUP($G303,Data!$G$3:$BA$2935,17,FALSE))</f>
        <v>11.63</v>
      </c>
      <c r="Y303" s="52">
        <f>IF($H303=0,"",VLOOKUP($G303,Data!$G$3:$BA$2935,18,FALSE))</f>
        <v>0.113</v>
      </c>
      <c r="Z303" s="52">
        <f>IF($H303=0,"",VLOOKUP($G303,Data!$G$3:$BA$2935,19,FALSE))</f>
        <v>0.124</v>
      </c>
      <c r="AA303" s="52">
        <f>IF($H303=0,"",VLOOKUP($G303,Data!$G$3:$BA$2935,20,FALSE))</f>
        <v>0</v>
      </c>
      <c r="AB303" s="4" t="str">
        <f>IF($H303=0,"",VLOOKUP($G303,Data!$G$3:$BA$2935,21,FALSE))</f>
        <v>/</v>
      </c>
      <c r="AC303" s="4" t="str">
        <f>IF($H303=0,"",VLOOKUP($G303,Data!$G$3:$BA$2935,22,FALSE))</f>
        <v>/</v>
      </c>
      <c r="AD303" s="4" t="str">
        <f>IF($H303=0,"",VLOOKUP($G303,Data!$G$3:$BA$2935,23,FALSE))</f>
        <v/>
      </c>
      <c r="AE303" s="4" t="str">
        <f>IF($H303=0,"",VLOOKUP($G303,Data!$G$3:$BA$2935,24,FALSE))</f>
        <v/>
      </c>
      <c r="AF303" s="4" t="str">
        <f>IF($H303=0,"",VLOOKUP($G303,Data!$G$3:$BA$2935,25,FALSE))</f>
        <v/>
      </c>
      <c r="AG303" s="4" t="str">
        <f>IF($H303=0,"",VLOOKUP($G303,Data!$G$3:$BA$2935,26,FALSE))</f>
        <v/>
      </c>
      <c r="AH303" s="4" t="str">
        <f>IF($H303=0,"",VLOOKUP($G303,Data!$G$3:$BA$2935,27,FALSE))</f>
        <v/>
      </c>
      <c r="AI303" s="4" t="str">
        <f>IF($H303=0,"",VLOOKUP($G303,Data!$G$3:$BA$2935,28,FALSE))</f>
        <v/>
      </c>
      <c r="AJ303" s="4" t="str">
        <f>IF($H303=0,"",VLOOKUP($G303,Data!$G$3:$BA$2935,29,FALSE))</f>
        <v/>
      </c>
      <c r="AK303" s="4" t="str">
        <f>IF($H303=0,"",VLOOKUP($G303,Data!$G$3:$BA$2935,30,FALSE))</f>
        <v/>
      </c>
      <c r="AL303" s="4" t="str">
        <f>IF($H303=0,"",VLOOKUP($G303,Data!$G$3:$BA$2935,31,FALSE))</f>
        <v/>
      </c>
      <c r="AM303" s="4" t="str">
        <f>IF($H303=0,"",VLOOKUP($G303,Data!$G$3:$BA$2935,32,FALSE))</f>
        <v/>
      </c>
      <c r="AN303" s="4" t="str">
        <f>IF($H303=0,"",VLOOKUP($G303,Data!$G$3:$BA$2935,33,FALSE))</f>
        <v/>
      </c>
      <c r="AO303" s="4" t="str">
        <f>IF($H303=0,"",VLOOKUP($G303,Data!$G$3:$BA$2935,34,FALSE))</f>
        <v/>
      </c>
      <c r="AP303" s="4" t="str">
        <f>IF($H303=0,"",VLOOKUP($G303,Data!$G$3:$BA$2935,35,FALSE))</f>
        <v/>
      </c>
      <c r="AQ303" s="4" t="str">
        <f>IF($H303=0,"",VLOOKUP($G303,Data!$G$3:$BA$2935,36,FALSE))</f>
        <v/>
      </c>
      <c r="AR303" s="4" t="str">
        <f>IF($H303=0,"",VLOOKUP($G303,Data!$G$3:$BA$2935,37,FALSE))</f>
        <v/>
      </c>
      <c r="AS303" s="4" t="str">
        <f>IF($H303=0,"",VLOOKUP($G303,Data!$G$3:$BA$2935,38,FALSE))</f>
        <v/>
      </c>
      <c r="AT303" s="4" t="str">
        <f>IF($H303=0,"",VLOOKUP($G303,Data!$G$3:$BA$2935,39,FALSE))</f>
        <v/>
      </c>
    </row>
    <row r="304" spans="1:46" x14ac:dyDescent="0.3">
      <c r="A304" s="4">
        <f>PSSE!A313</f>
        <v>959092</v>
      </c>
      <c r="B304" s="4" t="str">
        <f>PSSE!B313</f>
        <v>DAKLO1_H1</v>
      </c>
      <c r="C304" s="4">
        <f>PSSE!D313</f>
        <v>6</v>
      </c>
      <c r="D304" s="52">
        <f>PSSE!E313</f>
        <v>7.5</v>
      </c>
      <c r="E304" s="52" t="str">
        <f>PSSE!F313</f>
        <v>TD</v>
      </c>
      <c r="F304" s="52">
        <f>PSSE!G313</f>
        <v>1</v>
      </c>
      <c r="G304" s="52" t="str">
        <f t="shared" si="5"/>
        <v>AVR67.5TD1</v>
      </c>
      <c r="H304" s="52">
        <f>COUNTIF(Data!$G$3:$BA$2935,AVR!$G304)</f>
        <v>1</v>
      </c>
      <c r="I304" s="52" t="str">
        <f>IF($H304=0,"",VLOOKUP($G304,Data!$G$3:$BA$2935,2,FALSE))</f>
        <v>'EXAC4'</v>
      </c>
      <c r="J304" s="52">
        <f>PSSE!C313</f>
        <v>1</v>
      </c>
      <c r="K304" s="52">
        <f>IF($H304=0,"",VLOOKUP($G304,Data!$G$3:$BA$2935,4,FALSE))</f>
        <v>0</v>
      </c>
      <c r="L304" s="52">
        <f>IF($H304=0,"",VLOOKUP($G304,Data!$G$3:$BA$2935,5,FALSE))</f>
        <v>0.2</v>
      </c>
      <c r="M304" s="52">
        <f>IF($H304=0,"",VLOOKUP($G304,Data!$G$3:$BA$2935,6,FALSE))</f>
        <v>-0.19900000000000001</v>
      </c>
      <c r="N304" s="52">
        <f>IF($H304=0,"",VLOOKUP($G304,Data!$G$3:$BA$2935,7,FALSE))</f>
        <v>0</v>
      </c>
      <c r="O304" s="52">
        <f>IF($H304=0,"",VLOOKUP($G304,Data!$G$3:$BA$2935,8,FALSE))</f>
        <v>5</v>
      </c>
      <c r="P304" s="52">
        <f>IF($H304=0,"",VLOOKUP($G304,Data!$G$3:$BA$2935,9,FALSE))</f>
        <v>250</v>
      </c>
      <c r="Q304" s="52">
        <f>IF($H304=0,"",VLOOKUP($G304,Data!$G$3:$BA$2935,10,FALSE))</f>
        <v>0.05</v>
      </c>
      <c r="R304" s="52">
        <f>IF($H304=0,"",VLOOKUP($G304,Data!$G$3:$BA$2935,11,FALSE))</f>
        <v>5.64</v>
      </c>
      <c r="S304" s="52">
        <f>IF($H304=0,"",VLOOKUP($G304,Data!$G$3:$BA$2935,12,FALSE))</f>
        <v>0</v>
      </c>
      <c r="T304" s="52">
        <f>IF($H304=0,"",VLOOKUP($G304,Data!$G$3:$BA$2935,13,FALSE))</f>
        <v>0</v>
      </c>
      <c r="U304" s="52" t="str">
        <f>IF($H304=0,"",VLOOKUP($G304,Data!$G$3:$BA$2935,14,FALSE))</f>
        <v>/</v>
      </c>
      <c r="V304" s="52" t="str">
        <f>IF($H304=0,"",VLOOKUP($G304,Data!$G$3:$BA$2935,15,FALSE))</f>
        <v>/</v>
      </c>
      <c r="W304" s="52" t="str">
        <f>IF($H304=0,"",VLOOKUP($G304,Data!$G$3:$BA$2935,16,FALSE))</f>
        <v/>
      </c>
      <c r="X304" s="52" t="str">
        <f>IF($H304=0,"",VLOOKUP($G304,Data!$G$3:$BA$2935,17,FALSE))</f>
        <v/>
      </c>
      <c r="Y304" s="52" t="str">
        <f>IF($H304=0,"",VLOOKUP($G304,Data!$G$3:$BA$2935,18,FALSE))</f>
        <v/>
      </c>
      <c r="Z304" s="52" t="str">
        <f>IF($H304=0,"",VLOOKUP($G304,Data!$G$3:$BA$2935,19,FALSE))</f>
        <v/>
      </c>
      <c r="AA304" s="52" t="str">
        <f>IF($H304=0,"",VLOOKUP($G304,Data!$G$3:$BA$2935,20,FALSE))</f>
        <v/>
      </c>
      <c r="AB304" s="4" t="str">
        <f>IF($H304=0,"",VLOOKUP($G304,Data!$G$3:$BA$2935,21,FALSE))</f>
        <v/>
      </c>
      <c r="AC304" s="4" t="str">
        <f>IF($H304=0,"",VLOOKUP($G304,Data!$G$3:$BA$2935,22,FALSE))</f>
        <v/>
      </c>
      <c r="AD304" s="4" t="str">
        <f>IF($H304=0,"",VLOOKUP($G304,Data!$G$3:$BA$2935,23,FALSE))</f>
        <v/>
      </c>
      <c r="AE304" s="4" t="str">
        <f>IF($H304=0,"",VLOOKUP($G304,Data!$G$3:$BA$2935,24,FALSE))</f>
        <v/>
      </c>
      <c r="AF304" s="4" t="str">
        <f>IF($H304=0,"",VLOOKUP($G304,Data!$G$3:$BA$2935,25,FALSE))</f>
        <v/>
      </c>
      <c r="AG304" s="4" t="str">
        <f>IF($H304=0,"",VLOOKUP($G304,Data!$G$3:$BA$2935,26,FALSE))</f>
        <v/>
      </c>
      <c r="AH304" s="4" t="str">
        <f>IF($H304=0,"",VLOOKUP($G304,Data!$G$3:$BA$2935,27,FALSE))</f>
        <v/>
      </c>
      <c r="AI304" s="4" t="str">
        <f>IF($H304=0,"",VLOOKUP($G304,Data!$G$3:$BA$2935,28,FALSE))</f>
        <v/>
      </c>
      <c r="AJ304" s="4" t="str">
        <f>IF($H304=0,"",VLOOKUP($G304,Data!$G$3:$BA$2935,29,FALSE))</f>
        <v/>
      </c>
      <c r="AK304" s="4" t="str">
        <f>IF($H304=0,"",VLOOKUP($G304,Data!$G$3:$BA$2935,30,FALSE))</f>
        <v/>
      </c>
      <c r="AL304" s="4" t="str">
        <f>IF($H304=0,"",VLOOKUP($G304,Data!$G$3:$BA$2935,31,FALSE))</f>
        <v/>
      </c>
      <c r="AM304" s="4" t="str">
        <f>IF($H304=0,"",VLOOKUP($G304,Data!$G$3:$BA$2935,32,FALSE))</f>
        <v/>
      </c>
      <c r="AN304" s="4" t="str">
        <f>IF($H304=0,"",VLOOKUP($G304,Data!$G$3:$BA$2935,33,FALSE))</f>
        <v/>
      </c>
      <c r="AO304" s="4" t="str">
        <f>IF($H304=0,"",VLOOKUP($G304,Data!$G$3:$BA$2935,34,FALSE))</f>
        <v/>
      </c>
      <c r="AP304" s="4" t="str">
        <f>IF($H304=0,"",VLOOKUP($G304,Data!$G$3:$BA$2935,35,FALSE))</f>
        <v/>
      </c>
      <c r="AQ304" s="4" t="str">
        <f>IF($H304=0,"",VLOOKUP($G304,Data!$G$3:$BA$2935,36,FALSE))</f>
        <v/>
      </c>
      <c r="AR304" s="4" t="str">
        <f>IF($H304=0,"",VLOOKUP($G304,Data!$G$3:$BA$2935,37,FALSE))</f>
        <v/>
      </c>
      <c r="AS304" s="4" t="str">
        <f>IF($H304=0,"",VLOOKUP($G304,Data!$G$3:$BA$2935,38,FALSE))</f>
        <v/>
      </c>
      <c r="AT304" s="4" t="str">
        <f>IF($H304=0,"",VLOOKUP($G304,Data!$G$3:$BA$2935,39,FALSE))</f>
        <v/>
      </c>
    </row>
    <row r="305" spans="1:46" x14ac:dyDescent="0.3">
      <c r="A305" s="4">
        <f>PSSE!A314</f>
        <v>959093</v>
      </c>
      <c r="B305" s="4" t="str">
        <f>PSSE!B314</f>
        <v>DAKLO2_H1</v>
      </c>
      <c r="C305" s="4">
        <f>PSSE!D314</f>
        <v>6</v>
      </c>
      <c r="D305" s="52">
        <f>PSSE!E314</f>
        <v>7.5</v>
      </c>
      <c r="E305" s="52" t="str">
        <f>PSSE!F314</f>
        <v>TD</v>
      </c>
      <c r="F305" s="52">
        <f>PSSE!G314</f>
        <v>1</v>
      </c>
      <c r="G305" s="52" t="str">
        <f t="shared" si="5"/>
        <v>AVR67.5TD1</v>
      </c>
      <c r="H305" s="52">
        <f>COUNTIF(Data!$G$3:$BA$2935,AVR!$G305)</f>
        <v>1</v>
      </c>
      <c r="I305" s="52" t="str">
        <f>IF($H305=0,"",VLOOKUP($G305,Data!$G$3:$BA$2935,2,FALSE))</f>
        <v>'EXAC4'</v>
      </c>
      <c r="J305" s="52">
        <f>PSSE!C314</f>
        <v>1</v>
      </c>
      <c r="K305" s="52">
        <f>IF($H305=0,"",VLOOKUP($G305,Data!$G$3:$BA$2935,4,FALSE))</f>
        <v>0</v>
      </c>
      <c r="L305" s="52">
        <f>IF($H305=0,"",VLOOKUP($G305,Data!$G$3:$BA$2935,5,FALSE))</f>
        <v>0.2</v>
      </c>
      <c r="M305" s="52">
        <f>IF($H305=0,"",VLOOKUP($G305,Data!$G$3:$BA$2935,6,FALSE))</f>
        <v>-0.19900000000000001</v>
      </c>
      <c r="N305" s="52">
        <f>IF($H305=0,"",VLOOKUP($G305,Data!$G$3:$BA$2935,7,FALSE))</f>
        <v>0</v>
      </c>
      <c r="O305" s="52">
        <f>IF($H305=0,"",VLOOKUP($G305,Data!$G$3:$BA$2935,8,FALSE))</f>
        <v>5</v>
      </c>
      <c r="P305" s="52">
        <f>IF($H305=0,"",VLOOKUP($G305,Data!$G$3:$BA$2935,9,FALSE))</f>
        <v>250</v>
      </c>
      <c r="Q305" s="52">
        <f>IF($H305=0,"",VLOOKUP($G305,Data!$G$3:$BA$2935,10,FALSE))</f>
        <v>0.05</v>
      </c>
      <c r="R305" s="52">
        <f>IF($H305=0,"",VLOOKUP($G305,Data!$G$3:$BA$2935,11,FALSE))</f>
        <v>5.64</v>
      </c>
      <c r="S305" s="52">
        <f>IF($H305=0,"",VLOOKUP($G305,Data!$G$3:$BA$2935,12,FALSE))</f>
        <v>0</v>
      </c>
      <c r="T305" s="52">
        <f>IF($H305=0,"",VLOOKUP($G305,Data!$G$3:$BA$2935,13,FALSE))</f>
        <v>0</v>
      </c>
      <c r="U305" s="52" t="str">
        <f>IF($H305=0,"",VLOOKUP($G305,Data!$G$3:$BA$2935,14,FALSE))</f>
        <v>/</v>
      </c>
      <c r="V305" s="52" t="str">
        <f>IF($H305=0,"",VLOOKUP($G305,Data!$G$3:$BA$2935,15,FALSE))</f>
        <v>/</v>
      </c>
      <c r="W305" s="52" t="str">
        <f>IF($H305=0,"",VLOOKUP($G305,Data!$G$3:$BA$2935,16,FALSE))</f>
        <v/>
      </c>
      <c r="X305" s="52" t="str">
        <f>IF($H305=0,"",VLOOKUP($G305,Data!$G$3:$BA$2935,17,FALSE))</f>
        <v/>
      </c>
      <c r="Y305" s="52" t="str">
        <f>IF($H305=0,"",VLOOKUP($G305,Data!$G$3:$BA$2935,18,FALSE))</f>
        <v/>
      </c>
      <c r="Z305" s="52" t="str">
        <f>IF($H305=0,"",VLOOKUP($G305,Data!$G$3:$BA$2935,19,FALSE))</f>
        <v/>
      </c>
      <c r="AA305" s="52" t="str">
        <f>IF($H305=0,"",VLOOKUP($G305,Data!$G$3:$BA$2935,20,FALSE))</f>
        <v/>
      </c>
      <c r="AB305" s="4" t="str">
        <f>IF($H305=0,"",VLOOKUP($G305,Data!$G$3:$BA$2935,21,FALSE))</f>
        <v/>
      </c>
      <c r="AC305" s="4" t="str">
        <f>IF($H305=0,"",VLOOKUP($G305,Data!$G$3:$BA$2935,22,FALSE))</f>
        <v/>
      </c>
      <c r="AD305" s="4" t="str">
        <f>IF($H305=0,"",VLOOKUP($G305,Data!$G$3:$BA$2935,23,FALSE))</f>
        <v/>
      </c>
      <c r="AE305" s="4" t="str">
        <f>IF($H305=0,"",VLOOKUP($G305,Data!$G$3:$BA$2935,24,FALSE))</f>
        <v/>
      </c>
      <c r="AF305" s="4" t="str">
        <f>IF($H305=0,"",VLOOKUP($G305,Data!$G$3:$BA$2935,25,FALSE))</f>
        <v/>
      </c>
      <c r="AG305" s="4" t="str">
        <f>IF($H305=0,"",VLOOKUP($G305,Data!$G$3:$BA$2935,26,FALSE))</f>
        <v/>
      </c>
      <c r="AH305" s="4" t="str">
        <f>IF($H305=0,"",VLOOKUP($G305,Data!$G$3:$BA$2935,27,FALSE))</f>
        <v/>
      </c>
      <c r="AI305" s="4" t="str">
        <f>IF($H305=0,"",VLOOKUP($G305,Data!$G$3:$BA$2935,28,FALSE))</f>
        <v/>
      </c>
      <c r="AJ305" s="4" t="str">
        <f>IF($H305=0,"",VLOOKUP($G305,Data!$G$3:$BA$2935,29,FALSE))</f>
        <v/>
      </c>
      <c r="AK305" s="4" t="str">
        <f>IF($H305=0,"",VLOOKUP($G305,Data!$G$3:$BA$2935,30,FALSE))</f>
        <v/>
      </c>
      <c r="AL305" s="4" t="str">
        <f>IF($H305=0,"",VLOOKUP($G305,Data!$G$3:$BA$2935,31,FALSE))</f>
        <v/>
      </c>
      <c r="AM305" s="4" t="str">
        <f>IF($H305=0,"",VLOOKUP($G305,Data!$G$3:$BA$2935,32,FALSE))</f>
        <v/>
      </c>
      <c r="AN305" s="4" t="str">
        <f>IF($H305=0,"",VLOOKUP($G305,Data!$G$3:$BA$2935,33,FALSE))</f>
        <v/>
      </c>
      <c r="AO305" s="4" t="str">
        <f>IF($H305=0,"",VLOOKUP($G305,Data!$G$3:$BA$2935,34,FALSE))</f>
        <v/>
      </c>
      <c r="AP305" s="4" t="str">
        <f>IF($H305=0,"",VLOOKUP($G305,Data!$G$3:$BA$2935,35,FALSE))</f>
        <v/>
      </c>
      <c r="AQ305" s="4" t="str">
        <f>IF($H305=0,"",VLOOKUP($G305,Data!$G$3:$BA$2935,36,FALSE))</f>
        <v/>
      </c>
      <c r="AR305" s="4" t="str">
        <f>IF($H305=0,"",VLOOKUP($G305,Data!$G$3:$BA$2935,37,FALSE))</f>
        <v/>
      </c>
      <c r="AS305" s="4" t="str">
        <f>IF($H305=0,"",VLOOKUP($G305,Data!$G$3:$BA$2935,38,FALSE))</f>
        <v/>
      </c>
      <c r="AT305" s="4" t="str">
        <f>IF($H305=0,"",VLOOKUP($G305,Data!$G$3:$BA$2935,39,FALSE))</f>
        <v/>
      </c>
    </row>
    <row r="306" spans="1:46" x14ac:dyDescent="0.3">
      <c r="A306" s="4">
        <f>PSSE!A315</f>
        <v>959094</v>
      </c>
      <c r="B306" s="4" t="str">
        <f>PSSE!B315</f>
        <v>DAKLO3_H1</v>
      </c>
      <c r="C306" s="4">
        <f>PSSE!D315</f>
        <v>6</v>
      </c>
      <c r="D306" s="52">
        <f>PSSE!E315</f>
        <v>7.5</v>
      </c>
      <c r="E306" s="52" t="str">
        <f>PSSE!F315</f>
        <v>TD</v>
      </c>
      <c r="F306" s="52">
        <f>PSSE!G315</f>
        <v>1</v>
      </c>
      <c r="G306" s="52" t="str">
        <f t="shared" si="5"/>
        <v>AVR67.5TD1</v>
      </c>
      <c r="H306" s="52">
        <f>COUNTIF(Data!$G$3:$BA$2935,AVR!$G306)</f>
        <v>1</v>
      </c>
      <c r="I306" s="52" t="str">
        <f>IF($H306=0,"",VLOOKUP($G306,Data!$G$3:$BA$2935,2,FALSE))</f>
        <v>'EXAC4'</v>
      </c>
      <c r="J306" s="52">
        <f>PSSE!C315</f>
        <v>1</v>
      </c>
      <c r="K306" s="52">
        <f>IF($H306=0,"",VLOOKUP($G306,Data!$G$3:$BA$2935,4,FALSE))</f>
        <v>0</v>
      </c>
      <c r="L306" s="52">
        <f>IF($H306=0,"",VLOOKUP($G306,Data!$G$3:$BA$2935,5,FALSE))</f>
        <v>0.2</v>
      </c>
      <c r="M306" s="52">
        <f>IF($H306=0,"",VLOOKUP($G306,Data!$G$3:$BA$2935,6,FALSE))</f>
        <v>-0.19900000000000001</v>
      </c>
      <c r="N306" s="52">
        <f>IF($H306=0,"",VLOOKUP($G306,Data!$G$3:$BA$2935,7,FALSE))</f>
        <v>0</v>
      </c>
      <c r="O306" s="52">
        <f>IF($H306=0,"",VLOOKUP($G306,Data!$G$3:$BA$2935,8,FALSE))</f>
        <v>5</v>
      </c>
      <c r="P306" s="52">
        <f>IF($H306=0,"",VLOOKUP($G306,Data!$G$3:$BA$2935,9,FALSE))</f>
        <v>250</v>
      </c>
      <c r="Q306" s="52">
        <f>IF($H306=0,"",VLOOKUP($G306,Data!$G$3:$BA$2935,10,FALSE))</f>
        <v>0.05</v>
      </c>
      <c r="R306" s="52">
        <f>IF($H306=0,"",VLOOKUP($G306,Data!$G$3:$BA$2935,11,FALSE))</f>
        <v>5.64</v>
      </c>
      <c r="S306" s="52">
        <f>IF($H306=0,"",VLOOKUP($G306,Data!$G$3:$BA$2935,12,FALSE))</f>
        <v>0</v>
      </c>
      <c r="T306" s="52">
        <f>IF($H306=0,"",VLOOKUP($G306,Data!$G$3:$BA$2935,13,FALSE))</f>
        <v>0</v>
      </c>
      <c r="U306" s="52" t="str">
        <f>IF($H306=0,"",VLOOKUP($G306,Data!$G$3:$BA$2935,14,FALSE))</f>
        <v>/</v>
      </c>
      <c r="V306" s="52" t="str">
        <f>IF($H306=0,"",VLOOKUP($G306,Data!$G$3:$BA$2935,15,FALSE))</f>
        <v>/</v>
      </c>
      <c r="W306" s="52" t="str">
        <f>IF($H306=0,"",VLOOKUP($G306,Data!$G$3:$BA$2935,16,FALSE))</f>
        <v/>
      </c>
      <c r="X306" s="52" t="str">
        <f>IF($H306=0,"",VLOOKUP($G306,Data!$G$3:$BA$2935,17,FALSE))</f>
        <v/>
      </c>
      <c r="Y306" s="52" t="str">
        <f>IF($H306=0,"",VLOOKUP($G306,Data!$G$3:$BA$2935,18,FALSE))</f>
        <v/>
      </c>
      <c r="Z306" s="52" t="str">
        <f>IF($H306=0,"",VLOOKUP($G306,Data!$G$3:$BA$2935,19,FALSE))</f>
        <v/>
      </c>
      <c r="AA306" s="52" t="str">
        <f>IF($H306=0,"",VLOOKUP($G306,Data!$G$3:$BA$2935,20,FALSE))</f>
        <v/>
      </c>
      <c r="AB306" s="4" t="str">
        <f>IF($H306=0,"",VLOOKUP($G306,Data!$G$3:$BA$2935,21,FALSE))</f>
        <v/>
      </c>
      <c r="AC306" s="4" t="str">
        <f>IF($H306=0,"",VLOOKUP($G306,Data!$G$3:$BA$2935,22,FALSE))</f>
        <v/>
      </c>
      <c r="AD306" s="4" t="str">
        <f>IF($H306=0,"",VLOOKUP($G306,Data!$G$3:$BA$2935,23,FALSE))</f>
        <v/>
      </c>
      <c r="AE306" s="4" t="str">
        <f>IF($H306=0,"",VLOOKUP($G306,Data!$G$3:$BA$2935,24,FALSE))</f>
        <v/>
      </c>
      <c r="AF306" s="4" t="str">
        <f>IF($H306=0,"",VLOOKUP($G306,Data!$G$3:$BA$2935,25,FALSE))</f>
        <v/>
      </c>
      <c r="AG306" s="4" t="str">
        <f>IF($H306=0,"",VLOOKUP($G306,Data!$G$3:$BA$2935,26,FALSE))</f>
        <v/>
      </c>
      <c r="AH306" s="4" t="str">
        <f>IF($H306=0,"",VLOOKUP($G306,Data!$G$3:$BA$2935,27,FALSE))</f>
        <v/>
      </c>
      <c r="AI306" s="4" t="str">
        <f>IF($H306=0,"",VLOOKUP($G306,Data!$G$3:$BA$2935,28,FALSE))</f>
        <v/>
      </c>
      <c r="AJ306" s="4" t="str">
        <f>IF($H306=0,"",VLOOKUP($G306,Data!$G$3:$BA$2935,29,FALSE))</f>
        <v/>
      </c>
      <c r="AK306" s="4" t="str">
        <f>IF($H306=0,"",VLOOKUP($G306,Data!$G$3:$BA$2935,30,FALSE))</f>
        <v/>
      </c>
      <c r="AL306" s="4" t="str">
        <f>IF($H306=0,"",VLOOKUP($G306,Data!$G$3:$BA$2935,31,FALSE))</f>
        <v/>
      </c>
      <c r="AM306" s="4" t="str">
        <f>IF($H306=0,"",VLOOKUP($G306,Data!$G$3:$BA$2935,32,FALSE))</f>
        <v/>
      </c>
      <c r="AN306" s="4" t="str">
        <f>IF($H306=0,"",VLOOKUP($G306,Data!$G$3:$BA$2935,33,FALSE))</f>
        <v/>
      </c>
      <c r="AO306" s="4" t="str">
        <f>IF($H306=0,"",VLOOKUP($G306,Data!$G$3:$BA$2935,34,FALSE))</f>
        <v/>
      </c>
      <c r="AP306" s="4" t="str">
        <f>IF($H306=0,"",VLOOKUP($G306,Data!$G$3:$BA$2935,35,FALSE))</f>
        <v/>
      </c>
      <c r="AQ306" s="4" t="str">
        <f>IF($H306=0,"",VLOOKUP($G306,Data!$G$3:$BA$2935,36,FALSE))</f>
        <v/>
      </c>
      <c r="AR306" s="4" t="str">
        <f>IF($H306=0,"",VLOOKUP($G306,Data!$G$3:$BA$2935,37,FALSE))</f>
        <v/>
      </c>
      <c r="AS306" s="4" t="str">
        <f>IF($H306=0,"",VLOOKUP($G306,Data!$G$3:$BA$2935,38,FALSE))</f>
        <v/>
      </c>
      <c r="AT306" s="4" t="str">
        <f>IF($H306=0,"",VLOOKUP($G306,Data!$G$3:$BA$2935,39,FALSE))</f>
        <v/>
      </c>
    </row>
    <row r="307" spans="1:46" x14ac:dyDescent="0.3">
      <c r="A307" s="4">
        <f>PSSE!A316</f>
        <v>959101</v>
      </c>
      <c r="B307" s="4" t="str">
        <f>PSSE!B316</f>
        <v>DAKSELO_H1</v>
      </c>
      <c r="C307" s="4">
        <f>PSSE!D316</f>
        <v>10.5</v>
      </c>
      <c r="D307" s="52">
        <f>PSSE!E316</f>
        <v>20</v>
      </c>
      <c r="E307" s="52" t="str">
        <f>PSSE!F316</f>
        <v>TD</v>
      </c>
      <c r="F307" s="52">
        <f>PSSE!G316</f>
        <v>1</v>
      </c>
      <c r="G307" s="52" t="str">
        <f t="shared" si="5"/>
        <v>AVR10.520TD1</v>
      </c>
      <c r="H307" s="52">
        <f>COUNTIF(Data!$G$3:$BA$2935,AVR!$G307)</f>
        <v>1</v>
      </c>
      <c r="I307" s="52" t="str">
        <f>IF($H307=0,"",VLOOKUP($G307,Data!$G$3:$BA$2935,2,FALSE))</f>
        <v>'ESST4B'</v>
      </c>
      <c r="J307" s="52">
        <f>PSSE!C316</f>
        <v>1</v>
      </c>
      <c r="K307" s="52">
        <f>IF($H307=0,"",VLOOKUP($G307,Data!$G$3:$BA$2935,4,FALSE))</f>
        <v>0</v>
      </c>
      <c r="L307" s="52">
        <f>IF($H307=0,"",VLOOKUP($G307,Data!$G$3:$BA$2935,5,FALSE))</f>
        <v>10.75</v>
      </c>
      <c r="M307" s="52">
        <f>IF($H307=0,"",VLOOKUP($G307,Data!$G$3:$BA$2935,6,FALSE))</f>
        <v>10.75</v>
      </c>
      <c r="N307" s="52">
        <f>IF($H307=0,"",VLOOKUP($G307,Data!$G$3:$BA$2935,7,FALSE))</f>
        <v>5</v>
      </c>
      <c r="O307" s="52">
        <f>IF($H307=0,"",VLOOKUP($G307,Data!$G$3:$BA$2935,8,FALSE))</f>
        <v>-0.87</v>
      </c>
      <c r="P307" s="52">
        <f>IF($H307=0,"",VLOOKUP($G307,Data!$G$3:$BA$2935,9,FALSE))</f>
        <v>0</v>
      </c>
      <c r="Q307" s="52">
        <f>IF($H307=0,"",VLOOKUP($G307,Data!$G$3:$BA$2935,10,FALSE))</f>
        <v>1</v>
      </c>
      <c r="R307" s="52">
        <f>IF($H307=0,"",VLOOKUP($G307,Data!$G$3:$BA$2935,11,FALSE))</f>
        <v>0</v>
      </c>
      <c r="S307" s="52">
        <f>IF($H307=0,"",VLOOKUP($G307,Data!$G$3:$BA$2935,12,FALSE))</f>
        <v>99</v>
      </c>
      <c r="T307" s="52">
        <f>IF($H307=0,"",VLOOKUP($G307,Data!$G$3:$BA$2935,13,FALSE))</f>
        <v>-99</v>
      </c>
      <c r="U307" s="52">
        <f>IF($H307=0,"",VLOOKUP($G307,Data!$G$3:$BA$2935,14,FALSE))</f>
        <v>0</v>
      </c>
      <c r="V307" s="52">
        <f>IF($H307=0,"",VLOOKUP($G307,Data!$G$3:$BA$2935,15,FALSE))</f>
        <v>9.3000000000000007</v>
      </c>
      <c r="W307" s="52">
        <f>IF($H307=0,"",VLOOKUP($G307,Data!$G$3:$BA$2935,16,FALSE))</f>
        <v>0</v>
      </c>
      <c r="X307" s="52">
        <f>IF($H307=0,"",VLOOKUP($G307,Data!$G$3:$BA$2935,17,FALSE))</f>
        <v>11.63</v>
      </c>
      <c r="Y307" s="52">
        <f>IF($H307=0,"",VLOOKUP($G307,Data!$G$3:$BA$2935,18,FALSE))</f>
        <v>0.113</v>
      </c>
      <c r="Z307" s="52">
        <f>IF($H307=0,"",VLOOKUP($G307,Data!$G$3:$BA$2935,19,FALSE))</f>
        <v>0.124</v>
      </c>
      <c r="AA307" s="52">
        <f>IF($H307=0,"",VLOOKUP($G307,Data!$G$3:$BA$2935,20,FALSE))</f>
        <v>0</v>
      </c>
      <c r="AB307" s="4" t="str">
        <f>IF($H307=0,"",VLOOKUP($G307,Data!$G$3:$BA$2935,21,FALSE))</f>
        <v>/</v>
      </c>
      <c r="AC307" s="4" t="str">
        <f>IF($H307=0,"",VLOOKUP($G307,Data!$G$3:$BA$2935,22,FALSE))</f>
        <v>/</v>
      </c>
      <c r="AD307" s="4" t="str">
        <f>IF($H307=0,"",VLOOKUP($G307,Data!$G$3:$BA$2935,23,FALSE))</f>
        <v/>
      </c>
      <c r="AE307" s="4" t="str">
        <f>IF($H307=0,"",VLOOKUP($G307,Data!$G$3:$BA$2935,24,FALSE))</f>
        <v/>
      </c>
      <c r="AF307" s="4" t="str">
        <f>IF($H307=0,"",VLOOKUP($G307,Data!$G$3:$BA$2935,25,FALSE))</f>
        <v/>
      </c>
      <c r="AG307" s="4" t="str">
        <f>IF($H307=0,"",VLOOKUP($G307,Data!$G$3:$BA$2935,26,FALSE))</f>
        <v/>
      </c>
      <c r="AH307" s="4" t="str">
        <f>IF($H307=0,"",VLOOKUP($G307,Data!$G$3:$BA$2935,27,FALSE))</f>
        <v/>
      </c>
      <c r="AI307" s="4" t="str">
        <f>IF($H307=0,"",VLOOKUP($G307,Data!$G$3:$BA$2935,28,FALSE))</f>
        <v/>
      </c>
      <c r="AJ307" s="4" t="str">
        <f>IF($H307=0,"",VLOOKUP($G307,Data!$G$3:$BA$2935,29,FALSE))</f>
        <v/>
      </c>
      <c r="AK307" s="4" t="str">
        <f>IF($H307=0,"",VLOOKUP($G307,Data!$G$3:$BA$2935,30,FALSE))</f>
        <v/>
      </c>
      <c r="AL307" s="4" t="str">
        <f>IF($H307=0,"",VLOOKUP($G307,Data!$G$3:$BA$2935,31,FALSE))</f>
        <v/>
      </c>
      <c r="AM307" s="4" t="str">
        <f>IF($H307=0,"",VLOOKUP($G307,Data!$G$3:$BA$2935,32,FALSE))</f>
        <v/>
      </c>
      <c r="AN307" s="4" t="str">
        <f>IF($H307=0,"",VLOOKUP($G307,Data!$G$3:$BA$2935,33,FALSE))</f>
        <v/>
      </c>
      <c r="AO307" s="4" t="str">
        <f>IF($H307=0,"",VLOOKUP($G307,Data!$G$3:$BA$2935,34,FALSE))</f>
        <v/>
      </c>
      <c r="AP307" s="4" t="str">
        <f>IF($H307=0,"",VLOOKUP($G307,Data!$G$3:$BA$2935,35,FALSE))</f>
        <v/>
      </c>
      <c r="AQ307" s="4" t="str">
        <f>IF($H307=0,"",VLOOKUP($G307,Data!$G$3:$BA$2935,36,FALSE))</f>
        <v/>
      </c>
      <c r="AR307" s="4" t="str">
        <f>IF($H307=0,"",VLOOKUP($G307,Data!$G$3:$BA$2935,37,FALSE))</f>
        <v/>
      </c>
      <c r="AS307" s="4" t="str">
        <f>IF($H307=0,"",VLOOKUP($G307,Data!$G$3:$BA$2935,38,FALSE))</f>
        <v/>
      </c>
      <c r="AT307" s="4" t="str">
        <f>IF($H307=0,"",VLOOKUP($G307,Data!$G$3:$BA$2935,39,FALSE))</f>
        <v/>
      </c>
    </row>
    <row r="308" spans="1:46" x14ac:dyDescent="0.3">
      <c r="A308" s="4">
        <f>PSSE!A317</f>
        <v>959111</v>
      </c>
      <c r="B308" s="4" t="str">
        <f>PSSE!B317</f>
        <v>SONTRA1_H1</v>
      </c>
      <c r="C308" s="4">
        <f>PSSE!D317</f>
        <v>11</v>
      </c>
      <c r="D308" s="52">
        <f>PSSE!E317</f>
        <v>38.799999999999997</v>
      </c>
      <c r="E308" s="52" t="str">
        <f>PSSE!F317</f>
        <v>TD</v>
      </c>
      <c r="F308" s="52">
        <f>PSSE!G317</f>
        <v>1</v>
      </c>
      <c r="G308" s="52" t="str">
        <f t="shared" si="5"/>
        <v>AVR1138.8TD1</v>
      </c>
      <c r="H308" s="52">
        <f>COUNTIF(Data!$G$3:$BA$2935,AVR!$G308)</f>
        <v>1</v>
      </c>
      <c r="I308" s="52" t="str">
        <f>IF($H308=0,"",VLOOKUP($G308,Data!$G$3:$BA$2935,2,FALSE))</f>
        <v>'EXAC4'</v>
      </c>
      <c r="J308" s="52">
        <f>PSSE!C317</f>
        <v>1</v>
      </c>
      <c r="K308" s="52">
        <f>IF($H308=0,"",VLOOKUP($G308,Data!$G$3:$BA$2935,4,FALSE))</f>
        <v>0</v>
      </c>
      <c r="L308" s="52">
        <f>IF($H308=0,"",VLOOKUP($G308,Data!$G$3:$BA$2935,5,FALSE))</f>
        <v>0.2</v>
      </c>
      <c r="M308" s="52">
        <f>IF($H308=0,"",VLOOKUP($G308,Data!$G$3:$BA$2935,6,FALSE))</f>
        <v>-0.19900000000000001</v>
      </c>
      <c r="N308" s="52">
        <f>IF($H308=0,"",VLOOKUP($G308,Data!$G$3:$BA$2935,7,FALSE))</f>
        <v>0</v>
      </c>
      <c r="O308" s="52">
        <f>IF($H308=0,"",VLOOKUP($G308,Data!$G$3:$BA$2935,8,FALSE))</f>
        <v>5</v>
      </c>
      <c r="P308" s="52">
        <f>IF($H308=0,"",VLOOKUP($G308,Data!$G$3:$BA$2935,9,FALSE))</f>
        <v>250</v>
      </c>
      <c r="Q308" s="52">
        <f>IF($H308=0,"",VLOOKUP($G308,Data!$G$3:$BA$2935,10,FALSE))</f>
        <v>0.05</v>
      </c>
      <c r="R308" s="52">
        <f>IF($H308=0,"",VLOOKUP($G308,Data!$G$3:$BA$2935,11,FALSE))</f>
        <v>5.64</v>
      </c>
      <c r="S308" s="52">
        <f>IF($H308=0,"",VLOOKUP($G308,Data!$G$3:$BA$2935,12,FALSE))</f>
        <v>0</v>
      </c>
      <c r="T308" s="52">
        <f>IF($H308=0,"",VLOOKUP($G308,Data!$G$3:$BA$2935,13,FALSE))</f>
        <v>0</v>
      </c>
      <c r="U308" s="52" t="str">
        <f>IF($H308=0,"",VLOOKUP($G308,Data!$G$3:$BA$2935,14,FALSE))</f>
        <v>/</v>
      </c>
      <c r="V308" s="52" t="str">
        <f>IF($H308=0,"",VLOOKUP($G308,Data!$G$3:$BA$2935,15,FALSE))</f>
        <v>/</v>
      </c>
      <c r="W308" s="52" t="str">
        <f>IF($H308=0,"",VLOOKUP($G308,Data!$G$3:$BA$2935,16,FALSE))</f>
        <v/>
      </c>
      <c r="X308" s="52" t="str">
        <f>IF($H308=0,"",VLOOKUP($G308,Data!$G$3:$BA$2935,17,FALSE))</f>
        <v/>
      </c>
      <c r="Y308" s="52" t="str">
        <f>IF($H308=0,"",VLOOKUP($G308,Data!$G$3:$BA$2935,18,FALSE))</f>
        <v/>
      </c>
      <c r="Z308" s="52" t="str">
        <f>IF($H308=0,"",VLOOKUP($G308,Data!$G$3:$BA$2935,19,FALSE))</f>
        <v/>
      </c>
      <c r="AA308" s="52" t="str">
        <f>IF($H308=0,"",VLOOKUP($G308,Data!$G$3:$BA$2935,20,FALSE))</f>
        <v/>
      </c>
      <c r="AB308" s="4" t="str">
        <f>IF($H308=0,"",VLOOKUP($G308,Data!$G$3:$BA$2935,21,FALSE))</f>
        <v/>
      </c>
      <c r="AC308" s="4" t="str">
        <f>IF($H308=0,"",VLOOKUP($G308,Data!$G$3:$BA$2935,22,FALSE))</f>
        <v/>
      </c>
      <c r="AD308" s="4" t="str">
        <f>IF($H308=0,"",VLOOKUP($G308,Data!$G$3:$BA$2935,23,FALSE))</f>
        <v/>
      </c>
      <c r="AE308" s="4" t="str">
        <f>IF($H308=0,"",VLOOKUP($G308,Data!$G$3:$BA$2935,24,FALSE))</f>
        <v/>
      </c>
      <c r="AF308" s="4" t="str">
        <f>IF($H308=0,"",VLOOKUP($G308,Data!$G$3:$BA$2935,25,FALSE))</f>
        <v/>
      </c>
      <c r="AG308" s="4" t="str">
        <f>IF($H308=0,"",VLOOKUP($G308,Data!$G$3:$BA$2935,26,FALSE))</f>
        <v/>
      </c>
      <c r="AH308" s="4" t="str">
        <f>IF($H308=0,"",VLOOKUP($G308,Data!$G$3:$BA$2935,27,FALSE))</f>
        <v/>
      </c>
      <c r="AI308" s="4" t="str">
        <f>IF($H308=0,"",VLOOKUP($G308,Data!$G$3:$BA$2935,28,FALSE))</f>
        <v/>
      </c>
      <c r="AJ308" s="4" t="str">
        <f>IF($H308=0,"",VLOOKUP($G308,Data!$G$3:$BA$2935,29,FALSE))</f>
        <v/>
      </c>
      <c r="AK308" s="4" t="str">
        <f>IF($H308=0,"",VLOOKUP($G308,Data!$G$3:$BA$2935,30,FALSE))</f>
        <v/>
      </c>
      <c r="AL308" s="4" t="str">
        <f>IF($H308=0,"",VLOOKUP($G308,Data!$G$3:$BA$2935,31,FALSE))</f>
        <v/>
      </c>
      <c r="AM308" s="4" t="str">
        <f>IF($H308=0,"",VLOOKUP($G308,Data!$G$3:$BA$2935,32,FALSE))</f>
        <v/>
      </c>
      <c r="AN308" s="4" t="str">
        <f>IF($H308=0,"",VLOOKUP($G308,Data!$G$3:$BA$2935,33,FALSE))</f>
        <v/>
      </c>
      <c r="AO308" s="4" t="str">
        <f>IF($H308=0,"",VLOOKUP($G308,Data!$G$3:$BA$2935,34,FALSE))</f>
        <v/>
      </c>
      <c r="AP308" s="4" t="str">
        <f>IF($H308=0,"",VLOOKUP($G308,Data!$G$3:$BA$2935,35,FALSE))</f>
        <v/>
      </c>
      <c r="AQ308" s="4" t="str">
        <f>IF($H308=0,"",VLOOKUP($G308,Data!$G$3:$BA$2935,36,FALSE))</f>
        <v/>
      </c>
      <c r="AR308" s="4" t="str">
        <f>IF($H308=0,"",VLOOKUP($G308,Data!$G$3:$BA$2935,37,FALSE))</f>
        <v/>
      </c>
      <c r="AS308" s="4" t="str">
        <f>IF($H308=0,"",VLOOKUP($G308,Data!$G$3:$BA$2935,38,FALSE))</f>
        <v/>
      </c>
      <c r="AT308" s="4" t="str">
        <f>IF($H308=0,"",VLOOKUP($G308,Data!$G$3:$BA$2935,39,FALSE))</f>
        <v/>
      </c>
    </row>
    <row r="309" spans="1:46" x14ac:dyDescent="0.3">
      <c r="A309" s="4">
        <f>PSSE!A318</f>
        <v>959121</v>
      </c>
      <c r="B309" s="4" t="str">
        <f>PSSE!B318</f>
        <v>POE-H1</v>
      </c>
      <c r="C309" s="4">
        <f>PSSE!D318</f>
        <v>10.5</v>
      </c>
      <c r="D309" s="52">
        <f>PSSE!E318</f>
        <v>20</v>
      </c>
      <c r="E309" s="52" t="str">
        <f>PSSE!F318</f>
        <v>TD</v>
      </c>
      <c r="F309" s="52">
        <f>PSSE!G318</f>
        <v>1</v>
      </c>
      <c r="G309" s="52" t="str">
        <f t="shared" si="5"/>
        <v>AVR10.520TD1</v>
      </c>
      <c r="H309" s="52">
        <f>COUNTIF(Data!$G$3:$BA$2935,AVR!$G309)</f>
        <v>1</v>
      </c>
      <c r="I309" s="52" t="str">
        <f>IF($H309=0,"",VLOOKUP($G309,Data!$G$3:$BA$2935,2,FALSE))</f>
        <v>'ESST4B'</v>
      </c>
      <c r="J309" s="52">
        <f>PSSE!C318</f>
        <v>1</v>
      </c>
      <c r="K309" s="52">
        <f>IF($H309=0,"",VLOOKUP($G309,Data!$G$3:$BA$2935,4,FALSE))</f>
        <v>0</v>
      </c>
      <c r="L309" s="52">
        <f>IF($H309=0,"",VLOOKUP($G309,Data!$G$3:$BA$2935,5,FALSE))</f>
        <v>10.75</v>
      </c>
      <c r="M309" s="52">
        <f>IF($H309=0,"",VLOOKUP($G309,Data!$G$3:$BA$2935,6,FALSE))</f>
        <v>10.75</v>
      </c>
      <c r="N309" s="52">
        <f>IF($H309=0,"",VLOOKUP($G309,Data!$G$3:$BA$2935,7,FALSE))</f>
        <v>5</v>
      </c>
      <c r="O309" s="52">
        <f>IF($H309=0,"",VLOOKUP($G309,Data!$G$3:$BA$2935,8,FALSE))</f>
        <v>-0.87</v>
      </c>
      <c r="P309" s="52">
        <f>IF($H309=0,"",VLOOKUP($G309,Data!$G$3:$BA$2935,9,FALSE))</f>
        <v>0</v>
      </c>
      <c r="Q309" s="52">
        <f>IF($H309=0,"",VLOOKUP($G309,Data!$G$3:$BA$2935,10,FALSE))</f>
        <v>1</v>
      </c>
      <c r="R309" s="52">
        <f>IF($H309=0,"",VLOOKUP($G309,Data!$G$3:$BA$2935,11,FALSE))</f>
        <v>0</v>
      </c>
      <c r="S309" s="52">
        <f>IF($H309=0,"",VLOOKUP($G309,Data!$G$3:$BA$2935,12,FALSE))</f>
        <v>99</v>
      </c>
      <c r="T309" s="52">
        <f>IF($H309=0,"",VLOOKUP($G309,Data!$G$3:$BA$2935,13,FALSE))</f>
        <v>-99</v>
      </c>
      <c r="U309" s="52">
        <f>IF($H309=0,"",VLOOKUP($G309,Data!$G$3:$BA$2935,14,FALSE))</f>
        <v>0</v>
      </c>
      <c r="V309" s="52">
        <f>IF($H309=0,"",VLOOKUP($G309,Data!$G$3:$BA$2935,15,FALSE))</f>
        <v>9.3000000000000007</v>
      </c>
      <c r="W309" s="52">
        <f>IF($H309=0,"",VLOOKUP($G309,Data!$G$3:$BA$2935,16,FALSE))</f>
        <v>0</v>
      </c>
      <c r="X309" s="52">
        <f>IF($H309=0,"",VLOOKUP($G309,Data!$G$3:$BA$2935,17,FALSE))</f>
        <v>11.63</v>
      </c>
      <c r="Y309" s="52">
        <f>IF($H309=0,"",VLOOKUP($G309,Data!$G$3:$BA$2935,18,FALSE))</f>
        <v>0.113</v>
      </c>
      <c r="Z309" s="52">
        <f>IF($H309=0,"",VLOOKUP($G309,Data!$G$3:$BA$2935,19,FALSE))</f>
        <v>0.124</v>
      </c>
      <c r="AA309" s="52">
        <f>IF($H309=0,"",VLOOKUP($G309,Data!$G$3:$BA$2935,20,FALSE))</f>
        <v>0</v>
      </c>
      <c r="AB309" s="4" t="str">
        <f>IF($H309=0,"",VLOOKUP($G309,Data!$G$3:$BA$2935,21,FALSE))</f>
        <v>/</v>
      </c>
      <c r="AC309" s="4" t="str">
        <f>IF($H309=0,"",VLOOKUP($G309,Data!$G$3:$BA$2935,22,FALSE))</f>
        <v>/</v>
      </c>
      <c r="AD309" s="4" t="str">
        <f>IF($H309=0,"",VLOOKUP($G309,Data!$G$3:$BA$2935,23,FALSE))</f>
        <v/>
      </c>
      <c r="AE309" s="4" t="str">
        <f>IF($H309=0,"",VLOOKUP($G309,Data!$G$3:$BA$2935,24,FALSE))</f>
        <v/>
      </c>
      <c r="AF309" s="4" t="str">
        <f>IF($H309=0,"",VLOOKUP($G309,Data!$G$3:$BA$2935,25,FALSE))</f>
        <v/>
      </c>
      <c r="AG309" s="4" t="str">
        <f>IF($H309=0,"",VLOOKUP($G309,Data!$G$3:$BA$2935,26,FALSE))</f>
        <v/>
      </c>
      <c r="AH309" s="4" t="str">
        <f>IF($H309=0,"",VLOOKUP($G309,Data!$G$3:$BA$2935,27,FALSE))</f>
        <v/>
      </c>
      <c r="AI309" s="4" t="str">
        <f>IF($H309=0,"",VLOOKUP($G309,Data!$G$3:$BA$2935,28,FALSE))</f>
        <v/>
      </c>
      <c r="AJ309" s="4" t="str">
        <f>IF($H309=0,"",VLOOKUP($G309,Data!$G$3:$BA$2935,29,FALSE))</f>
        <v/>
      </c>
      <c r="AK309" s="4" t="str">
        <f>IF($H309=0,"",VLOOKUP($G309,Data!$G$3:$BA$2935,30,FALSE))</f>
        <v/>
      </c>
      <c r="AL309" s="4" t="str">
        <f>IF($H309=0,"",VLOOKUP($G309,Data!$G$3:$BA$2935,31,FALSE))</f>
        <v/>
      </c>
      <c r="AM309" s="4" t="str">
        <f>IF($H309=0,"",VLOOKUP($G309,Data!$G$3:$BA$2935,32,FALSE))</f>
        <v/>
      </c>
      <c r="AN309" s="4" t="str">
        <f>IF($H309=0,"",VLOOKUP($G309,Data!$G$3:$BA$2935,33,FALSE))</f>
        <v/>
      </c>
      <c r="AO309" s="4" t="str">
        <f>IF($H309=0,"",VLOOKUP($G309,Data!$G$3:$BA$2935,34,FALSE))</f>
        <v/>
      </c>
      <c r="AP309" s="4" t="str">
        <f>IF($H309=0,"",VLOOKUP($G309,Data!$G$3:$BA$2935,35,FALSE))</f>
        <v/>
      </c>
      <c r="AQ309" s="4" t="str">
        <f>IF($H309=0,"",VLOOKUP($G309,Data!$G$3:$BA$2935,36,FALSE))</f>
        <v/>
      </c>
      <c r="AR309" s="4" t="str">
        <f>IF($H309=0,"",VLOOKUP($G309,Data!$G$3:$BA$2935,37,FALSE))</f>
        <v/>
      </c>
      <c r="AS309" s="4" t="str">
        <f>IF($H309=0,"",VLOOKUP($G309,Data!$G$3:$BA$2935,38,FALSE))</f>
        <v/>
      </c>
      <c r="AT309" s="4" t="str">
        <f>IF($H309=0,"",VLOOKUP($G309,Data!$G$3:$BA$2935,39,FALSE))</f>
        <v/>
      </c>
    </row>
    <row r="310" spans="1:46" x14ac:dyDescent="0.3">
      <c r="A310" s="4">
        <f>PSSE!A319</f>
        <v>959131</v>
      </c>
      <c r="B310" s="4" t="str">
        <f>PSSE!B319</f>
        <v>BOKO_H1</v>
      </c>
      <c r="C310" s="4">
        <f>PSSE!D319</f>
        <v>10.5</v>
      </c>
      <c r="D310" s="52">
        <f>PSSE!E319</f>
        <v>20</v>
      </c>
      <c r="E310" s="52" t="str">
        <f>PSSE!F319</f>
        <v>TD</v>
      </c>
      <c r="F310" s="52">
        <f>PSSE!G319</f>
        <v>1</v>
      </c>
      <c r="G310" s="52" t="str">
        <f t="shared" si="5"/>
        <v>AVR10.520TD1</v>
      </c>
      <c r="H310" s="52">
        <f>COUNTIF(Data!$G$3:$BA$2935,AVR!$G310)</f>
        <v>1</v>
      </c>
      <c r="I310" s="52" t="str">
        <f>IF($H310=0,"",VLOOKUP($G310,Data!$G$3:$BA$2935,2,FALSE))</f>
        <v>'ESST4B'</v>
      </c>
      <c r="J310" s="52">
        <f>PSSE!C319</f>
        <v>1</v>
      </c>
      <c r="K310" s="52">
        <f>IF($H310=0,"",VLOOKUP($G310,Data!$G$3:$BA$2935,4,FALSE))</f>
        <v>0</v>
      </c>
      <c r="L310" s="52">
        <f>IF($H310=0,"",VLOOKUP($G310,Data!$G$3:$BA$2935,5,FALSE))</f>
        <v>10.75</v>
      </c>
      <c r="M310" s="52">
        <f>IF($H310=0,"",VLOOKUP($G310,Data!$G$3:$BA$2935,6,FALSE))</f>
        <v>10.75</v>
      </c>
      <c r="N310" s="52">
        <f>IF($H310=0,"",VLOOKUP($G310,Data!$G$3:$BA$2935,7,FALSE))</f>
        <v>5</v>
      </c>
      <c r="O310" s="52">
        <f>IF($H310=0,"",VLOOKUP($G310,Data!$G$3:$BA$2935,8,FALSE))</f>
        <v>-0.87</v>
      </c>
      <c r="P310" s="52">
        <f>IF($H310=0,"",VLOOKUP($G310,Data!$G$3:$BA$2935,9,FALSE))</f>
        <v>0</v>
      </c>
      <c r="Q310" s="52">
        <f>IF($H310=0,"",VLOOKUP($G310,Data!$G$3:$BA$2935,10,FALSE))</f>
        <v>1</v>
      </c>
      <c r="R310" s="52">
        <f>IF($H310=0,"",VLOOKUP($G310,Data!$G$3:$BA$2935,11,FALSE))</f>
        <v>0</v>
      </c>
      <c r="S310" s="52">
        <f>IF($H310=0,"",VLOOKUP($G310,Data!$G$3:$BA$2935,12,FALSE))</f>
        <v>99</v>
      </c>
      <c r="T310" s="52">
        <f>IF($H310=0,"",VLOOKUP($G310,Data!$G$3:$BA$2935,13,FALSE))</f>
        <v>-99</v>
      </c>
      <c r="U310" s="52">
        <f>IF($H310=0,"",VLOOKUP($G310,Data!$G$3:$BA$2935,14,FALSE))</f>
        <v>0</v>
      </c>
      <c r="V310" s="52">
        <f>IF($H310=0,"",VLOOKUP($G310,Data!$G$3:$BA$2935,15,FALSE))</f>
        <v>9.3000000000000007</v>
      </c>
      <c r="W310" s="52">
        <f>IF($H310=0,"",VLOOKUP($G310,Data!$G$3:$BA$2935,16,FALSE))</f>
        <v>0</v>
      </c>
      <c r="X310" s="52">
        <f>IF($H310=0,"",VLOOKUP($G310,Data!$G$3:$BA$2935,17,FALSE))</f>
        <v>11.63</v>
      </c>
      <c r="Y310" s="52">
        <f>IF($H310=0,"",VLOOKUP($G310,Data!$G$3:$BA$2935,18,FALSE))</f>
        <v>0.113</v>
      </c>
      <c r="Z310" s="52">
        <f>IF($H310=0,"",VLOOKUP($G310,Data!$G$3:$BA$2935,19,FALSE))</f>
        <v>0.124</v>
      </c>
      <c r="AA310" s="52">
        <f>IF($H310=0,"",VLOOKUP($G310,Data!$G$3:$BA$2935,20,FALSE))</f>
        <v>0</v>
      </c>
      <c r="AB310" s="4" t="str">
        <f>IF($H310=0,"",VLOOKUP($G310,Data!$G$3:$BA$2935,21,FALSE))</f>
        <v>/</v>
      </c>
      <c r="AC310" s="4" t="str">
        <f>IF($H310=0,"",VLOOKUP($G310,Data!$G$3:$BA$2935,22,FALSE))</f>
        <v>/</v>
      </c>
      <c r="AD310" s="4" t="str">
        <f>IF($H310=0,"",VLOOKUP($G310,Data!$G$3:$BA$2935,23,FALSE))</f>
        <v/>
      </c>
      <c r="AE310" s="4" t="str">
        <f>IF($H310=0,"",VLOOKUP($G310,Data!$G$3:$BA$2935,24,FALSE))</f>
        <v/>
      </c>
      <c r="AF310" s="4" t="str">
        <f>IF($H310=0,"",VLOOKUP($G310,Data!$G$3:$BA$2935,25,FALSE))</f>
        <v/>
      </c>
      <c r="AG310" s="4" t="str">
        <f>IF($H310=0,"",VLOOKUP($G310,Data!$G$3:$BA$2935,26,FALSE))</f>
        <v/>
      </c>
      <c r="AH310" s="4" t="str">
        <f>IF($H310=0,"",VLOOKUP($G310,Data!$G$3:$BA$2935,27,FALSE))</f>
        <v/>
      </c>
      <c r="AI310" s="4" t="str">
        <f>IF($H310=0,"",VLOOKUP($G310,Data!$G$3:$BA$2935,28,FALSE))</f>
        <v/>
      </c>
      <c r="AJ310" s="4" t="str">
        <f>IF($H310=0,"",VLOOKUP($G310,Data!$G$3:$BA$2935,29,FALSE))</f>
        <v/>
      </c>
      <c r="AK310" s="4" t="str">
        <f>IF($H310=0,"",VLOOKUP($G310,Data!$G$3:$BA$2935,30,FALSE))</f>
        <v/>
      </c>
      <c r="AL310" s="4" t="str">
        <f>IF($H310=0,"",VLOOKUP($G310,Data!$G$3:$BA$2935,31,FALSE))</f>
        <v/>
      </c>
      <c r="AM310" s="4" t="str">
        <f>IF($H310=0,"",VLOOKUP($G310,Data!$G$3:$BA$2935,32,FALSE))</f>
        <v/>
      </c>
      <c r="AN310" s="4" t="str">
        <f>IF($H310=0,"",VLOOKUP($G310,Data!$G$3:$BA$2935,33,FALSE))</f>
        <v/>
      </c>
      <c r="AO310" s="4" t="str">
        <f>IF($H310=0,"",VLOOKUP($G310,Data!$G$3:$BA$2935,34,FALSE))</f>
        <v/>
      </c>
      <c r="AP310" s="4" t="str">
        <f>IF($H310=0,"",VLOOKUP($G310,Data!$G$3:$BA$2935,35,FALSE))</f>
        <v/>
      </c>
      <c r="AQ310" s="4" t="str">
        <f>IF($H310=0,"",VLOOKUP($G310,Data!$G$3:$BA$2935,36,FALSE))</f>
        <v/>
      </c>
      <c r="AR310" s="4" t="str">
        <f>IF($H310=0,"",VLOOKUP($G310,Data!$G$3:$BA$2935,37,FALSE))</f>
        <v/>
      </c>
      <c r="AS310" s="4" t="str">
        <f>IF($H310=0,"",VLOOKUP($G310,Data!$G$3:$BA$2935,38,FALSE))</f>
        <v/>
      </c>
      <c r="AT310" s="4" t="str">
        <f>IF($H310=0,"",VLOOKUP($G310,Data!$G$3:$BA$2935,39,FALSE))</f>
        <v/>
      </c>
    </row>
    <row r="311" spans="1:46" x14ac:dyDescent="0.3">
      <c r="A311" s="4">
        <f>PSSE!A320</f>
        <v>959141</v>
      </c>
      <c r="B311" s="4" t="str">
        <f>PSSE!B320</f>
        <v>DAKPSI_H1</v>
      </c>
      <c r="C311" s="4">
        <f>PSSE!D320</f>
        <v>10.5</v>
      </c>
      <c r="D311" s="52">
        <f>PSSE!E320</f>
        <v>20</v>
      </c>
      <c r="E311" s="52" t="str">
        <f>PSSE!F320</f>
        <v>TD</v>
      </c>
      <c r="F311" s="52">
        <f>PSSE!G320</f>
        <v>1</v>
      </c>
      <c r="G311" s="52" t="str">
        <f t="shared" si="5"/>
        <v>AVR10.520TD1</v>
      </c>
      <c r="H311" s="52">
        <f>COUNTIF(Data!$G$3:$BA$2935,AVR!$G311)</f>
        <v>1</v>
      </c>
      <c r="I311" s="52" t="str">
        <f>IF($H311=0,"",VLOOKUP($G311,Data!$G$3:$BA$2935,2,FALSE))</f>
        <v>'ESST4B'</v>
      </c>
      <c r="J311" s="52">
        <f>PSSE!C320</f>
        <v>1</v>
      </c>
      <c r="K311" s="52">
        <f>IF($H311=0,"",VLOOKUP($G311,Data!$G$3:$BA$2935,4,FALSE))</f>
        <v>0</v>
      </c>
      <c r="L311" s="52">
        <f>IF($H311=0,"",VLOOKUP($G311,Data!$G$3:$BA$2935,5,FALSE))</f>
        <v>10.75</v>
      </c>
      <c r="M311" s="52">
        <f>IF($H311=0,"",VLOOKUP($G311,Data!$G$3:$BA$2935,6,FALSE))</f>
        <v>10.75</v>
      </c>
      <c r="N311" s="52">
        <f>IF($H311=0,"",VLOOKUP($G311,Data!$G$3:$BA$2935,7,FALSE))</f>
        <v>5</v>
      </c>
      <c r="O311" s="52">
        <f>IF($H311=0,"",VLOOKUP($G311,Data!$G$3:$BA$2935,8,FALSE))</f>
        <v>-0.87</v>
      </c>
      <c r="P311" s="52">
        <f>IF($H311=0,"",VLOOKUP($G311,Data!$G$3:$BA$2935,9,FALSE))</f>
        <v>0</v>
      </c>
      <c r="Q311" s="52">
        <f>IF($H311=0,"",VLOOKUP($G311,Data!$G$3:$BA$2935,10,FALSE))</f>
        <v>1</v>
      </c>
      <c r="R311" s="52">
        <f>IF($H311=0,"",VLOOKUP($G311,Data!$G$3:$BA$2935,11,FALSE))</f>
        <v>0</v>
      </c>
      <c r="S311" s="52">
        <f>IF($H311=0,"",VLOOKUP($G311,Data!$G$3:$BA$2935,12,FALSE))</f>
        <v>99</v>
      </c>
      <c r="T311" s="52">
        <f>IF($H311=0,"",VLOOKUP($G311,Data!$G$3:$BA$2935,13,FALSE))</f>
        <v>-99</v>
      </c>
      <c r="U311" s="52">
        <f>IF($H311=0,"",VLOOKUP($G311,Data!$G$3:$BA$2935,14,FALSE))</f>
        <v>0</v>
      </c>
      <c r="V311" s="52">
        <f>IF($H311=0,"",VLOOKUP($G311,Data!$G$3:$BA$2935,15,FALSE))</f>
        <v>9.3000000000000007</v>
      </c>
      <c r="W311" s="52">
        <f>IF($H311=0,"",VLOOKUP($G311,Data!$G$3:$BA$2935,16,FALSE))</f>
        <v>0</v>
      </c>
      <c r="X311" s="52">
        <f>IF($H311=0,"",VLOOKUP($G311,Data!$G$3:$BA$2935,17,FALSE))</f>
        <v>11.63</v>
      </c>
      <c r="Y311" s="52">
        <f>IF($H311=0,"",VLOOKUP($G311,Data!$G$3:$BA$2935,18,FALSE))</f>
        <v>0.113</v>
      </c>
      <c r="Z311" s="52">
        <f>IF($H311=0,"",VLOOKUP($G311,Data!$G$3:$BA$2935,19,FALSE))</f>
        <v>0.124</v>
      </c>
      <c r="AA311" s="52">
        <f>IF($H311=0,"",VLOOKUP($G311,Data!$G$3:$BA$2935,20,FALSE))</f>
        <v>0</v>
      </c>
      <c r="AB311" s="4" t="str">
        <f>IF($H311=0,"",VLOOKUP($G311,Data!$G$3:$BA$2935,21,FALSE))</f>
        <v>/</v>
      </c>
      <c r="AC311" s="4" t="str">
        <f>IF($H311=0,"",VLOOKUP($G311,Data!$G$3:$BA$2935,22,FALSE))</f>
        <v>/</v>
      </c>
      <c r="AD311" s="4" t="str">
        <f>IF($H311=0,"",VLOOKUP($G311,Data!$G$3:$BA$2935,23,FALSE))</f>
        <v/>
      </c>
      <c r="AE311" s="4" t="str">
        <f>IF($H311=0,"",VLOOKUP($G311,Data!$G$3:$BA$2935,24,FALSE))</f>
        <v/>
      </c>
      <c r="AF311" s="4" t="str">
        <f>IF($H311=0,"",VLOOKUP($G311,Data!$G$3:$BA$2935,25,FALSE))</f>
        <v/>
      </c>
      <c r="AG311" s="4" t="str">
        <f>IF($H311=0,"",VLOOKUP($G311,Data!$G$3:$BA$2935,26,FALSE))</f>
        <v/>
      </c>
      <c r="AH311" s="4" t="str">
        <f>IF($H311=0,"",VLOOKUP($G311,Data!$G$3:$BA$2935,27,FALSE))</f>
        <v/>
      </c>
      <c r="AI311" s="4" t="str">
        <f>IF($H311=0,"",VLOOKUP($G311,Data!$G$3:$BA$2935,28,FALSE))</f>
        <v/>
      </c>
      <c r="AJ311" s="4" t="str">
        <f>IF($H311=0,"",VLOOKUP($G311,Data!$G$3:$BA$2935,29,FALSE))</f>
        <v/>
      </c>
      <c r="AK311" s="4" t="str">
        <f>IF($H311=0,"",VLOOKUP($G311,Data!$G$3:$BA$2935,30,FALSE))</f>
        <v/>
      </c>
      <c r="AL311" s="4" t="str">
        <f>IF($H311=0,"",VLOOKUP($G311,Data!$G$3:$BA$2935,31,FALSE))</f>
        <v/>
      </c>
      <c r="AM311" s="4" t="str">
        <f>IF($H311=0,"",VLOOKUP($G311,Data!$G$3:$BA$2935,32,FALSE))</f>
        <v/>
      </c>
      <c r="AN311" s="4" t="str">
        <f>IF($H311=0,"",VLOOKUP($G311,Data!$G$3:$BA$2935,33,FALSE))</f>
        <v/>
      </c>
      <c r="AO311" s="4" t="str">
        <f>IF($H311=0,"",VLOOKUP($G311,Data!$G$3:$BA$2935,34,FALSE))</f>
        <v/>
      </c>
      <c r="AP311" s="4" t="str">
        <f>IF($H311=0,"",VLOOKUP($G311,Data!$G$3:$BA$2935,35,FALSE))</f>
        <v/>
      </c>
      <c r="AQ311" s="4" t="str">
        <f>IF($H311=0,"",VLOOKUP($G311,Data!$G$3:$BA$2935,36,FALSE))</f>
        <v/>
      </c>
      <c r="AR311" s="4" t="str">
        <f>IF($H311=0,"",VLOOKUP($G311,Data!$G$3:$BA$2935,37,FALSE))</f>
        <v/>
      </c>
      <c r="AS311" s="4" t="str">
        <f>IF($H311=0,"",VLOOKUP($G311,Data!$G$3:$BA$2935,38,FALSE))</f>
        <v/>
      </c>
      <c r="AT311" s="4" t="str">
        <f>IF($H311=0,"",VLOOKUP($G311,Data!$G$3:$BA$2935,39,FALSE))</f>
        <v/>
      </c>
    </row>
    <row r="312" spans="1:46" x14ac:dyDescent="0.3">
      <c r="A312" s="4">
        <f>PSSE!A321</f>
        <v>959142</v>
      </c>
      <c r="B312" s="4" t="str">
        <f>PSSE!B321</f>
        <v>DAKPSI5_H1</v>
      </c>
      <c r="C312" s="4">
        <f>PSSE!D321</f>
        <v>10.5</v>
      </c>
      <c r="D312" s="52">
        <f>PSSE!E321</f>
        <v>20</v>
      </c>
      <c r="E312" s="52" t="str">
        <f>PSSE!F321</f>
        <v>TD</v>
      </c>
      <c r="F312" s="52">
        <f>PSSE!G321</f>
        <v>1</v>
      </c>
      <c r="G312" s="52" t="str">
        <f t="shared" si="5"/>
        <v>AVR10.520TD1</v>
      </c>
      <c r="H312" s="52">
        <f>COUNTIF(Data!$G$3:$BA$2935,AVR!$G312)</f>
        <v>1</v>
      </c>
      <c r="I312" s="52" t="str">
        <f>IF($H312=0,"",VLOOKUP($G312,Data!$G$3:$BA$2935,2,FALSE))</f>
        <v>'ESST4B'</v>
      </c>
      <c r="J312" s="52">
        <f>PSSE!C321</f>
        <v>1</v>
      </c>
      <c r="K312" s="52">
        <f>IF($H312=0,"",VLOOKUP($G312,Data!$G$3:$BA$2935,4,FALSE))</f>
        <v>0</v>
      </c>
      <c r="L312" s="52">
        <f>IF($H312=0,"",VLOOKUP($G312,Data!$G$3:$BA$2935,5,FALSE))</f>
        <v>10.75</v>
      </c>
      <c r="M312" s="52">
        <f>IF($H312=0,"",VLOOKUP($G312,Data!$G$3:$BA$2935,6,FALSE))</f>
        <v>10.75</v>
      </c>
      <c r="N312" s="52">
        <f>IF($H312=0,"",VLOOKUP($G312,Data!$G$3:$BA$2935,7,FALSE))</f>
        <v>5</v>
      </c>
      <c r="O312" s="52">
        <f>IF($H312=0,"",VLOOKUP($G312,Data!$G$3:$BA$2935,8,FALSE))</f>
        <v>-0.87</v>
      </c>
      <c r="P312" s="52">
        <f>IF($H312=0,"",VLOOKUP($G312,Data!$G$3:$BA$2935,9,FALSE))</f>
        <v>0</v>
      </c>
      <c r="Q312" s="52">
        <f>IF($H312=0,"",VLOOKUP($G312,Data!$G$3:$BA$2935,10,FALSE))</f>
        <v>1</v>
      </c>
      <c r="R312" s="52">
        <f>IF($H312=0,"",VLOOKUP($G312,Data!$G$3:$BA$2935,11,FALSE))</f>
        <v>0</v>
      </c>
      <c r="S312" s="52">
        <f>IF($H312=0,"",VLOOKUP($G312,Data!$G$3:$BA$2935,12,FALSE))</f>
        <v>99</v>
      </c>
      <c r="T312" s="52">
        <f>IF($H312=0,"",VLOOKUP($G312,Data!$G$3:$BA$2935,13,FALSE))</f>
        <v>-99</v>
      </c>
      <c r="U312" s="52">
        <f>IF($H312=0,"",VLOOKUP($G312,Data!$G$3:$BA$2935,14,FALSE))</f>
        <v>0</v>
      </c>
      <c r="V312" s="52">
        <f>IF($H312=0,"",VLOOKUP($G312,Data!$G$3:$BA$2935,15,FALSE))</f>
        <v>9.3000000000000007</v>
      </c>
      <c r="W312" s="52">
        <f>IF($H312=0,"",VLOOKUP($G312,Data!$G$3:$BA$2935,16,FALSE))</f>
        <v>0</v>
      </c>
      <c r="X312" s="52">
        <f>IF($H312=0,"",VLOOKUP($G312,Data!$G$3:$BA$2935,17,FALSE))</f>
        <v>11.63</v>
      </c>
      <c r="Y312" s="52">
        <f>IF($H312=0,"",VLOOKUP($G312,Data!$G$3:$BA$2935,18,FALSE))</f>
        <v>0.113</v>
      </c>
      <c r="Z312" s="52">
        <f>IF($H312=0,"",VLOOKUP($G312,Data!$G$3:$BA$2935,19,FALSE))</f>
        <v>0.124</v>
      </c>
      <c r="AA312" s="52">
        <f>IF($H312=0,"",VLOOKUP($G312,Data!$G$3:$BA$2935,20,FALSE))</f>
        <v>0</v>
      </c>
      <c r="AB312" s="4" t="str">
        <f>IF($H312=0,"",VLOOKUP($G312,Data!$G$3:$BA$2935,21,FALSE))</f>
        <v>/</v>
      </c>
      <c r="AC312" s="4" t="str">
        <f>IF($H312=0,"",VLOOKUP($G312,Data!$G$3:$BA$2935,22,FALSE))</f>
        <v>/</v>
      </c>
      <c r="AD312" s="4" t="str">
        <f>IF($H312=0,"",VLOOKUP($G312,Data!$G$3:$BA$2935,23,FALSE))</f>
        <v/>
      </c>
      <c r="AE312" s="4" t="str">
        <f>IF($H312=0,"",VLOOKUP($G312,Data!$G$3:$BA$2935,24,FALSE))</f>
        <v/>
      </c>
      <c r="AF312" s="4" t="str">
        <f>IF($H312=0,"",VLOOKUP($G312,Data!$G$3:$BA$2935,25,FALSE))</f>
        <v/>
      </c>
      <c r="AG312" s="4" t="str">
        <f>IF($H312=0,"",VLOOKUP($G312,Data!$G$3:$BA$2935,26,FALSE))</f>
        <v/>
      </c>
      <c r="AH312" s="4" t="str">
        <f>IF($H312=0,"",VLOOKUP($G312,Data!$G$3:$BA$2935,27,FALSE))</f>
        <v/>
      </c>
      <c r="AI312" s="4" t="str">
        <f>IF($H312=0,"",VLOOKUP($G312,Data!$G$3:$BA$2935,28,FALSE))</f>
        <v/>
      </c>
      <c r="AJ312" s="4" t="str">
        <f>IF($H312=0,"",VLOOKUP($G312,Data!$G$3:$BA$2935,29,FALSE))</f>
        <v/>
      </c>
      <c r="AK312" s="4" t="str">
        <f>IF($H312=0,"",VLOOKUP($G312,Data!$G$3:$BA$2935,30,FALSE))</f>
        <v/>
      </c>
      <c r="AL312" s="4" t="str">
        <f>IF($H312=0,"",VLOOKUP($G312,Data!$G$3:$BA$2935,31,FALSE))</f>
        <v/>
      </c>
      <c r="AM312" s="4" t="str">
        <f>IF($H312=0,"",VLOOKUP($G312,Data!$G$3:$BA$2935,32,FALSE))</f>
        <v/>
      </c>
      <c r="AN312" s="4" t="str">
        <f>IF($H312=0,"",VLOOKUP($G312,Data!$G$3:$BA$2935,33,FALSE))</f>
        <v/>
      </c>
      <c r="AO312" s="4" t="str">
        <f>IF($H312=0,"",VLOOKUP($G312,Data!$G$3:$BA$2935,34,FALSE))</f>
        <v/>
      </c>
      <c r="AP312" s="4" t="str">
        <f>IF($H312=0,"",VLOOKUP($G312,Data!$G$3:$BA$2935,35,FALSE))</f>
        <v/>
      </c>
      <c r="AQ312" s="4" t="str">
        <f>IF($H312=0,"",VLOOKUP($G312,Data!$G$3:$BA$2935,36,FALSE))</f>
        <v/>
      </c>
      <c r="AR312" s="4" t="str">
        <f>IF($H312=0,"",VLOOKUP($G312,Data!$G$3:$BA$2935,37,FALSE))</f>
        <v/>
      </c>
      <c r="AS312" s="4" t="str">
        <f>IF($H312=0,"",VLOOKUP($G312,Data!$G$3:$BA$2935,38,FALSE))</f>
        <v/>
      </c>
      <c r="AT312" s="4" t="str">
        <f>IF($H312=0,"",VLOOKUP($G312,Data!$G$3:$BA$2935,39,FALSE))</f>
        <v/>
      </c>
    </row>
    <row r="313" spans="1:46" x14ac:dyDescent="0.3">
      <c r="A313" s="4">
        <f>PSSE!A322</f>
        <v>959151</v>
      </c>
      <c r="B313" s="4" t="str">
        <f>PSSE!B322</f>
        <v>DAKPSI1_H1</v>
      </c>
      <c r="C313" s="4">
        <f>PSSE!D322</f>
        <v>6</v>
      </c>
      <c r="D313" s="52">
        <f>PSSE!E322</f>
        <v>7.5</v>
      </c>
      <c r="E313" s="52" t="str">
        <f>PSSE!F322</f>
        <v>TD</v>
      </c>
      <c r="F313" s="52">
        <f>PSSE!G322</f>
        <v>1</v>
      </c>
      <c r="G313" s="52" t="str">
        <f t="shared" si="5"/>
        <v>AVR67.5TD1</v>
      </c>
      <c r="H313" s="52">
        <f>COUNTIF(Data!$G$3:$BA$2935,AVR!$G313)</f>
        <v>1</v>
      </c>
      <c r="I313" s="52" t="str">
        <f>IF($H313=0,"",VLOOKUP($G313,Data!$G$3:$BA$2935,2,FALSE))</f>
        <v>'EXAC4'</v>
      </c>
      <c r="J313" s="52">
        <f>PSSE!C322</f>
        <v>1</v>
      </c>
      <c r="K313" s="52">
        <f>IF($H313=0,"",VLOOKUP($G313,Data!$G$3:$BA$2935,4,FALSE))</f>
        <v>0</v>
      </c>
      <c r="L313" s="52">
        <f>IF($H313=0,"",VLOOKUP($G313,Data!$G$3:$BA$2935,5,FALSE))</f>
        <v>0.2</v>
      </c>
      <c r="M313" s="52">
        <f>IF($H313=0,"",VLOOKUP($G313,Data!$G$3:$BA$2935,6,FALSE))</f>
        <v>-0.19900000000000001</v>
      </c>
      <c r="N313" s="52">
        <f>IF($H313=0,"",VLOOKUP($G313,Data!$G$3:$BA$2935,7,FALSE))</f>
        <v>0</v>
      </c>
      <c r="O313" s="52">
        <f>IF($H313=0,"",VLOOKUP($G313,Data!$G$3:$BA$2935,8,FALSE))</f>
        <v>5</v>
      </c>
      <c r="P313" s="52">
        <f>IF($H313=0,"",VLOOKUP($G313,Data!$G$3:$BA$2935,9,FALSE))</f>
        <v>250</v>
      </c>
      <c r="Q313" s="52">
        <f>IF($H313=0,"",VLOOKUP($G313,Data!$G$3:$BA$2935,10,FALSE))</f>
        <v>0.05</v>
      </c>
      <c r="R313" s="52">
        <f>IF($H313=0,"",VLOOKUP($G313,Data!$G$3:$BA$2935,11,FALSE))</f>
        <v>5.64</v>
      </c>
      <c r="S313" s="52">
        <f>IF($H313=0,"",VLOOKUP($G313,Data!$G$3:$BA$2935,12,FALSE))</f>
        <v>0</v>
      </c>
      <c r="T313" s="52">
        <f>IF($H313=0,"",VLOOKUP($G313,Data!$G$3:$BA$2935,13,FALSE))</f>
        <v>0</v>
      </c>
      <c r="U313" s="52" t="str">
        <f>IF($H313=0,"",VLOOKUP($G313,Data!$G$3:$BA$2935,14,FALSE))</f>
        <v>/</v>
      </c>
      <c r="V313" s="52" t="str">
        <f>IF($H313=0,"",VLOOKUP($G313,Data!$G$3:$BA$2935,15,FALSE))</f>
        <v>/</v>
      </c>
      <c r="W313" s="52" t="str">
        <f>IF($H313=0,"",VLOOKUP($G313,Data!$G$3:$BA$2935,16,FALSE))</f>
        <v/>
      </c>
      <c r="X313" s="52" t="str">
        <f>IF($H313=0,"",VLOOKUP($G313,Data!$G$3:$BA$2935,17,FALSE))</f>
        <v/>
      </c>
      <c r="Y313" s="52" t="str">
        <f>IF($H313=0,"",VLOOKUP($G313,Data!$G$3:$BA$2935,18,FALSE))</f>
        <v/>
      </c>
      <c r="Z313" s="52" t="str">
        <f>IF($H313=0,"",VLOOKUP($G313,Data!$G$3:$BA$2935,19,FALSE))</f>
        <v/>
      </c>
      <c r="AA313" s="52" t="str">
        <f>IF($H313=0,"",VLOOKUP($G313,Data!$G$3:$BA$2935,20,FALSE))</f>
        <v/>
      </c>
      <c r="AB313" s="4" t="str">
        <f>IF($H313=0,"",VLOOKUP($G313,Data!$G$3:$BA$2935,21,FALSE))</f>
        <v/>
      </c>
      <c r="AC313" s="4" t="str">
        <f>IF($H313=0,"",VLOOKUP($G313,Data!$G$3:$BA$2935,22,FALSE))</f>
        <v/>
      </c>
      <c r="AD313" s="4" t="str">
        <f>IF($H313=0,"",VLOOKUP($G313,Data!$G$3:$BA$2935,23,FALSE))</f>
        <v/>
      </c>
      <c r="AE313" s="4" t="str">
        <f>IF($H313=0,"",VLOOKUP($G313,Data!$G$3:$BA$2935,24,FALSE))</f>
        <v/>
      </c>
      <c r="AF313" s="4" t="str">
        <f>IF($H313=0,"",VLOOKUP($G313,Data!$G$3:$BA$2935,25,FALSE))</f>
        <v/>
      </c>
      <c r="AG313" s="4" t="str">
        <f>IF($H313=0,"",VLOOKUP($G313,Data!$G$3:$BA$2935,26,FALSE))</f>
        <v/>
      </c>
      <c r="AH313" s="4" t="str">
        <f>IF($H313=0,"",VLOOKUP($G313,Data!$G$3:$BA$2935,27,FALSE))</f>
        <v/>
      </c>
      <c r="AI313" s="4" t="str">
        <f>IF($H313=0,"",VLOOKUP($G313,Data!$G$3:$BA$2935,28,FALSE))</f>
        <v/>
      </c>
      <c r="AJ313" s="4" t="str">
        <f>IF($H313=0,"",VLOOKUP($G313,Data!$G$3:$BA$2935,29,FALSE))</f>
        <v/>
      </c>
      <c r="AK313" s="4" t="str">
        <f>IF($H313=0,"",VLOOKUP($G313,Data!$G$3:$BA$2935,30,FALSE))</f>
        <v/>
      </c>
      <c r="AL313" s="4" t="str">
        <f>IF($H313=0,"",VLOOKUP($G313,Data!$G$3:$BA$2935,31,FALSE))</f>
        <v/>
      </c>
      <c r="AM313" s="4" t="str">
        <f>IF($H313=0,"",VLOOKUP($G313,Data!$G$3:$BA$2935,32,FALSE))</f>
        <v/>
      </c>
      <c r="AN313" s="4" t="str">
        <f>IF($H313=0,"",VLOOKUP($G313,Data!$G$3:$BA$2935,33,FALSE))</f>
        <v/>
      </c>
      <c r="AO313" s="4" t="str">
        <f>IF($H313=0,"",VLOOKUP($G313,Data!$G$3:$BA$2935,34,FALSE))</f>
        <v/>
      </c>
      <c r="AP313" s="4" t="str">
        <f>IF($H313=0,"",VLOOKUP($G313,Data!$G$3:$BA$2935,35,FALSE))</f>
        <v/>
      </c>
      <c r="AQ313" s="4" t="str">
        <f>IF($H313=0,"",VLOOKUP($G313,Data!$G$3:$BA$2935,36,FALSE))</f>
        <v/>
      </c>
      <c r="AR313" s="4" t="str">
        <f>IF($H313=0,"",VLOOKUP($G313,Data!$G$3:$BA$2935,37,FALSE))</f>
        <v/>
      </c>
      <c r="AS313" s="4" t="str">
        <f>IF($H313=0,"",VLOOKUP($G313,Data!$G$3:$BA$2935,38,FALSE))</f>
        <v/>
      </c>
      <c r="AT313" s="4" t="str">
        <f>IF($H313=0,"",VLOOKUP($G313,Data!$G$3:$BA$2935,39,FALSE))</f>
        <v/>
      </c>
    </row>
    <row r="314" spans="1:46" x14ac:dyDescent="0.3">
      <c r="A314" s="4">
        <f>PSSE!A323</f>
        <v>959152</v>
      </c>
      <c r="B314" s="4" t="str">
        <f>PSSE!B323</f>
        <v>DAKPSI2_H1</v>
      </c>
      <c r="C314" s="4">
        <f>PSSE!D323</f>
        <v>6</v>
      </c>
      <c r="D314" s="52">
        <f>PSSE!E323</f>
        <v>7.5</v>
      </c>
      <c r="E314" s="52" t="str">
        <f>PSSE!F323</f>
        <v>TD</v>
      </c>
      <c r="F314" s="52">
        <f>PSSE!G323</f>
        <v>1</v>
      </c>
      <c r="G314" s="52" t="str">
        <f t="shared" si="5"/>
        <v>AVR67.5TD1</v>
      </c>
      <c r="H314" s="52">
        <f>COUNTIF(Data!$G$3:$BA$2935,AVR!$G314)</f>
        <v>1</v>
      </c>
      <c r="I314" s="52" t="str">
        <f>IF($H314=0,"",VLOOKUP($G314,Data!$G$3:$BA$2935,2,FALSE))</f>
        <v>'EXAC4'</v>
      </c>
      <c r="J314" s="52">
        <f>PSSE!C323</f>
        <v>1</v>
      </c>
      <c r="K314" s="52">
        <f>IF($H314=0,"",VLOOKUP($G314,Data!$G$3:$BA$2935,4,FALSE))</f>
        <v>0</v>
      </c>
      <c r="L314" s="52">
        <f>IF($H314=0,"",VLOOKUP($G314,Data!$G$3:$BA$2935,5,FALSE))</f>
        <v>0.2</v>
      </c>
      <c r="M314" s="52">
        <f>IF($H314=0,"",VLOOKUP($G314,Data!$G$3:$BA$2935,6,FALSE))</f>
        <v>-0.19900000000000001</v>
      </c>
      <c r="N314" s="52">
        <f>IF($H314=0,"",VLOOKUP($G314,Data!$G$3:$BA$2935,7,FALSE))</f>
        <v>0</v>
      </c>
      <c r="O314" s="52">
        <f>IF($H314=0,"",VLOOKUP($G314,Data!$G$3:$BA$2935,8,FALSE))</f>
        <v>5</v>
      </c>
      <c r="P314" s="52">
        <f>IF($H314=0,"",VLOOKUP($G314,Data!$G$3:$BA$2935,9,FALSE))</f>
        <v>250</v>
      </c>
      <c r="Q314" s="52">
        <f>IF($H314=0,"",VLOOKUP($G314,Data!$G$3:$BA$2935,10,FALSE))</f>
        <v>0.05</v>
      </c>
      <c r="R314" s="52">
        <f>IF($H314=0,"",VLOOKUP($G314,Data!$G$3:$BA$2935,11,FALSE))</f>
        <v>5.64</v>
      </c>
      <c r="S314" s="52">
        <f>IF($H314=0,"",VLOOKUP($G314,Data!$G$3:$BA$2935,12,FALSE))</f>
        <v>0</v>
      </c>
      <c r="T314" s="52">
        <f>IF($H314=0,"",VLOOKUP($G314,Data!$G$3:$BA$2935,13,FALSE))</f>
        <v>0</v>
      </c>
      <c r="U314" s="52" t="str">
        <f>IF($H314=0,"",VLOOKUP($G314,Data!$G$3:$BA$2935,14,FALSE))</f>
        <v>/</v>
      </c>
      <c r="V314" s="52" t="str">
        <f>IF($H314=0,"",VLOOKUP($G314,Data!$G$3:$BA$2935,15,FALSE))</f>
        <v>/</v>
      </c>
      <c r="W314" s="52" t="str">
        <f>IF($H314=0,"",VLOOKUP($G314,Data!$G$3:$BA$2935,16,FALSE))</f>
        <v/>
      </c>
      <c r="X314" s="52" t="str">
        <f>IF($H314=0,"",VLOOKUP($G314,Data!$G$3:$BA$2935,17,FALSE))</f>
        <v/>
      </c>
      <c r="Y314" s="52" t="str">
        <f>IF($H314=0,"",VLOOKUP($G314,Data!$G$3:$BA$2935,18,FALSE))</f>
        <v/>
      </c>
      <c r="Z314" s="52" t="str">
        <f>IF($H314=0,"",VLOOKUP($G314,Data!$G$3:$BA$2935,19,FALSE))</f>
        <v/>
      </c>
      <c r="AA314" s="52" t="str">
        <f>IF($H314=0,"",VLOOKUP($G314,Data!$G$3:$BA$2935,20,FALSE))</f>
        <v/>
      </c>
      <c r="AB314" s="4" t="str">
        <f>IF($H314=0,"",VLOOKUP($G314,Data!$G$3:$BA$2935,21,FALSE))</f>
        <v/>
      </c>
      <c r="AC314" s="4" t="str">
        <f>IF($H314=0,"",VLOOKUP($G314,Data!$G$3:$BA$2935,22,FALSE))</f>
        <v/>
      </c>
      <c r="AD314" s="4" t="str">
        <f>IF($H314=0,"",VLOOKUP($G314,Data!$G$3:$BA$2935,23,FALSE))</f>
        <v/>
      </c>
      <c r="AE314" s="4" t="str">
        <f>IF($H314=0,"",VLOOKUP($G314,Data!$G$3:$BA$2935,24,FALSE))</f>
        <v/>
      </c>
      <c r="AF314" s="4" t="str">
        <f>IF($H314=0,"",VLOOKUP($G314,Data!$G$3:$BA$2935,25,FALSE))</f>
        <v/>
      </c>
      <c r="AG314" s="4" t="str">
        <f>IF($H314=0,"",VLOOKUP($G314,Data!$G$3:$BA$2935,26,FALSE))</f>
        <v/>
      </c>
      <c r="AH314" s="4" t="str">
        <f>IF($H314=0,"",VLOOKUP($G314,Data!$G$3:$BA$2935,27,FALSE))</f>
        <v/>
      </c>
      <c r="AI314" s="4" t="str">
        <f>IF($H314=0,"",VLOOKUP($G314,Data!$G$3:$BA$2935,28,FALSE))</f>
        <v/>
      </c>
      <c r="AJ314" s="4" t="str">
        <f>IF($H314=0,"",VLOOKUP($G314,Data!$G$3:$BA$2935,29,FALSE))</f>
        <v/>
      </c>
      <c r="AK314" s="4" t="str">
        <f>IF($H314=0,"",VLOOKUP($G314,Data!$G$3:$BA$2935,30,FALSE))</f>
        <v/>
      </c>
      <c r="AL314" s="4" t="str">
        <f>IF($H314=0,"",VLOOKUP($G314,Data!$G$3:$BA$2935,31,FALSE))</f>
        <v/>
      </c>
      <c r="AM314" s="4" t="str">
        <f>IF($H314=0,"",VLOOKUP($G314,Data!$G$3:$BA$2935,32,FALSE))</f>
        <v/>
      </c>
      <c r="AN314" s="4" t="str">
        <f>IF($H314=0,"",VLOOKUP($G314,Data!$G$3:$BA$2935,33,FALSE))</f>
        <v/>
      </c>
      <c r="AO314" s="4" t="str">
        <f>IF($H314=0,"",VLOOKUP($G314,Data!$G$3:$BA$2935,34,FALSE))</f>
        <v/>
      </c>
      <c r="AP314" s="4" t="str">
        <f>IF($H314=0,"",VLOOKUP($G314,Data!$G$3:$BA$2935,35,FALSE))</f>
        <v/>
      </c>
      <c r="AQ314" s="4" t="str">
        <f>IF($H314=0,"",VLOOKUP($G314,Data!$G$3:$BA$2935,36,FALSE))</f>
        <v/>
      </c>
      <c r="AR314" s="4" t="str">
        <f>IF($H314=0,"",VLOOKUP($G314,Data!$G$3:$BA$2935,37,FALSE))</f>
        <v/>
      </c>
      <c r="AS314" s="4" t="str">
        <f>IF($H314=0,"",VLOOKUP($G314,Data!$G$3:$BA$2935,38,FALSE))</f>
        <v/>
      </c>
      <c r="AT314" s="4" t="str">
        <f>IF($H314=0,"",VLOOKUP($G314,Data!$G$3:$BA$2935,39,FALSE))</f>
        <v/>
      </c>
    </row>
    <row r="315" spans="1:46" x14ac:dyDescent="0.3">
      <c r="A315" s="4">
        <f>PSSE!A324</f>
        <v>959153</v>
      </c>
      <c r="B315" s="4" t="str">
        <f>PSSE!B324</f>
        <v>DAKLEY_H1</v>
      </c>
      <c r="C315" s="4">
        <f>PSSE!D324</f>
        <v>6</v>
      </c>
      <c r="D315" s="52">
        <f>PSSE!E324</f>
        <v>7.5</v>
      </c>
      <c r="E315" s="52" t="str">
        <f>PSSE!F324</f>
        <v>TD</v>
      </c>
      <c r="F315" s="52">
        <f>PSSE!G324</f>
        <v>1</v>
      </c>
      <c r="G315" s="52" t="str">
        <f t="shared" si="5"/>
        <v>AVR67.5TD1</v>
      </c>
      <c r="H315" s="52">
        <f>COUNTIF(Data!$G$3:$BA$2935,AVR!$G315)</f>
        <v>1</v>
      </c>
      <c r="I315" s="52" t="str">
        <f>IF($H315=0,"",VLOOKUP($G315,Data!$G$3:$BA$2935,2,FALSE))</f>
        <v>'EXAC4'</v>
      </c>
      <c r="J315" s="52">
        <f>PSSE!C324</f>
        <v>1</v>
      </c>
      <c r="K315" s="52">
        <f>IF($H315=0,"",VLOOKUP($G315,Data!$G$3:$BA$2935,4,FALSE))</f>
        <v>0</v>
      </c>
      <c r="L315" s="52">
        <f>IF($H315=0,"",VLOOKUP($G315,Data!$G$3:$BA$2935,5,FALSE))</f>
        <v>0.2</v>
      </c>
      <c r="M315" s="52">
        <f>IF($H315=0,"",VLOOKUP($G315,Data!$G$3:$BA$2935,6,FALSE))</f>
        <v>-0.19900000000000001</v>
      </c>
      <c r="N315" s="52">
        <f>IF($H315=0,"",VLOOKUP($G315,Data!$G$3:$BA$2935,7,FALSE))</f>
        <v>0</v>
      </c>
      <c r="O315" s="52">
        <f>IF($H315=0,"",VLOOKUP($G315,Data!$G$3:$BA$2935,8,FALSE))</f>
        <v>5</v>
      </c>
      <c r="P315" s="52">
        <f>IF($H315=0,"",VLOOKUP($G315,Data!$G$3:$BA$2935,9,FALSE))</f>
        <v>250</v>
      </c>
      <c r="Q315" s="52">
        <f>IF($H315=0,"",VLOOKUP($G315,Data!$G$3:$BA$2935,10,FALSE))</f>
        <v>0.05</v>
      </c>
      <c r="R315" s="52">
        <f>IF($H315=0,"",VLOOKUP($G315,Data!$G$3:$BA$2935,11,FALSE))</f>
        <v>5.64</v>
      </c>
      <c r="S315" s="52">
        <f>IF($H315=0,"",VLOOKUP($G315,Data!$G$3:$BA$2935,12,FALSE))</f>
        <v>0</v>
      </c>
      <c r="T315" s="52">
        <f>IF($H315=0,"",VLOOKUP($G315,Data!$G$3:$BA$2935,13,FALSE))</f>
        <v>0</v>
      </c>
      <c r="U315" s="52" t="str">
        <f>IF($H315=0,"",VLOOKUP($G315,Data!$G$3:$BA$2935,14,FALSE))</f>
        <v>/</v>
      </c>
      <c r="V315" s="52" t="str">
        <f>IF($H315=0,"",VLOOKUP($G315,Data!$G$3:$BA$2935,15,FALSE))</f>
        <v>/</v>
      </c>
      <c r="W315" s="52" t="str">
        <f>IF($H315=0,"",VLOOKUP($G315,Data!$G$3:$BA$2935,16,FALSE))</f>
        <v/>
      </c>
      <c r="X315" s="52" t="str">
        <f>IF($H315=0,"",VLOOKUP($G315,Data!$G$3:$BA$2935,17,FALSE))</f>
        <v/>
      </c>
      <c r="Y315" s="52" t="str">
        <f>IF($H315=0,"",VLOOKUP($G315,Data!$G$3:$BA$2935,18,FALSE))</f>
        <v/>
      </c>
      <c r="Z315" s="52" t="str">
        <f>IF($H315=0,"",VLOOKUP($G315,Data!$G$3:$BA$2935,19,FALSE))</f>
        <v/>
      </c>
      <c r="AA315" s="52" t="str">
        <f>IF($H315=0,"",VLOOKUP($G315,Data!$G$3:$BA$2935,20,FALSE))</f>
        <v/>
      </c>
      <c r="AB315" s="4" t="str">
        <f>IF($H315=0,"",VLOOKUP($G315,Data!$G$3:$BA$2935,21,FALSE))</f>
        <v/>
      </c>
      <c r="AC315" s="4" t="str">
        <f>IF($H315=0,"",VLOOKUP($G315,Data!$G$3:$BA$2935,22,FALSE))</f>
        <v/>
      </c>
      <c r="AD315" s="4" t="str">
        <f>IF($H315=0,"",VLOOKUP($G315,Data!$G$3:$BA$2935,23,FALSE))</f>
        <v/>
      </c>
      <c r="AE315" s="4" t="str">
        <f>IF($H315=0,"",VLOOKUP($G315,Data!$G$3:$BA$2935,24,FALSE))</f>
        <v/>
      </c>
      <c r="AF315" s="4" t="str">
        <f>IF($H315=0,"",VLOOKUP($G315,Data!$G$3:$BA$2935,25,FALSE))</f>
        <v/>
      </c>
      <c r="AG315" s="4" t="str">
        <f>IF($H315=0,"",VLOOKUP($G315,Data!$G$3:$BA$2935,26,FALSE))</f>
        <v/>
      </c>
      <c r="AH315" s="4" t="str">
        <f>IF($H315=0,"",VLOOKUP($G315,Data!$G$3:$BA$2935,27,FALSE))</f>
        <v/>
      </c>
      <c r="AI315" s="4" t="str">
        <f>IF($H315=0,"",VLOOKUP($G315,Data!$G$3:$BA$2935,28,FALSE))</f>
        <v/>
      </c>
      <c r="AJ315" s="4" t="str">
        <f>IF($H315=0,"",VLOOKUP($G315,Data!$G$3:$BA$2935,29,FALSE))</f>
        <v/>
      </c>
      <c r="AK315" s="4" t="str">
        <f>IF($H315=0,"",VLOOKUP($G315,Data!$G$3:$BA$2935,30,FALSE))</f>
        <v/>
      </c>
      <c r="AL315" s="4" t="str">
        <f>IF($H315=0,"",VLOOKUP($G315,Data!$G$3:$BA$2935,31,FALSE))</f>
        <v/>
      </c>
      <c r="AM315" s="4" t="str">
        <f>IF($H315=0,"",VLOOKUP($G315,Data!$G$3:$BA$2935,32,FALSE))</f>
        <v/>
      </c>
      <c r="AN315" s="4" t="str">
        <f>IF($H315=0,"",VLOOKUP($G315,Data!$G$3:$BA$2935,33,FALSE))</f>
        <v/>
      </c>
      <c r="AO315" s="4" t="str">
        <f>IF($H315=0,"",VLOOKUP($G315,Data!$G$3:$BA$2935,34,FALSE))</f>
        <v/>
      </c>
      <c r="AP315" s="4" t="str">
        <f>IF($H315=0,"",VLOOKUP($G315,Data!$G$3:$BA$2935,35,FALSE))</f>
        <v/>
      </c>
      <c r="AQ315" s="4" t="str">
        <f>IF($H315=0,"",VLOOKUP($G315,Data!$G$3:$BA$2935,36,FALSE))</f>
        <v/>
      </c>
      <c r="AR315" s="4" t="str">
        <f>IF($H315=0,"",VLOOKUP($G315,Data!$G$3:$BA$2935,37,FALSE))</f>
        <v/>
      </c>
      <c r="AS315" s="4" t="str">
        <f>IF($H315=0,"",VLOOKUP($G315,Data!$G$3:$BA$2935,38,FALSE))</f>
        <v/>
      </c>
      <c r="AT315" s="4" t="str">
        <f>IF($H315=0,"",VLOOKUP($G315,Data!$G$3:$BA$2935,39,FALSE))</f>
        <v/>
      </c>
    </row>
    <row r="316" spans="1:46" x14ac:dyDescent="0.3">
      <c r="A316" s="4">
        <f>PSSE!A325</f>
        <v>959154</v>
      </c>
      <c r="B316" s="4" t="str">
        <f>PSSE!B325</f>
        <v>SONGTRANH_H1</v>
      </c>
      <c r="C316" s="4">
        <f>PSSE!D325</f>
        <v>6</v>
      </c>
      <c r="D316" s="52">
        <f>PSSE!E325</f>
        <v>7.5</v>
      </c>
      <c r="E316" s="52" t="str">
        <f>PSSE!F325</f>
        <v>TD</v>
      </c>
      <c r="F316" s="52">
        <f>PSSE!G325</f>
        <v>1</v>
      </c>
      <c r="G316" s="52" t="str">
        <f t="shared" si="5"/>
        <v>AVR67.5TD1</v>
      </c>
      <c r="H316" s="52">
        <f>COUNTIF(Data!$G$3:$BA$2935,AVR!$G316)</f>
        <v>1</v>
      </c>
      <c r="I316" s="52" t="str">
        <f>IF($H316=0,"",VLOOKUP($G316,Data!$G$3:$BA$2935,2,FALSE))</f>
        <v>'EXAC4'</v>
      </c>
      <c r="J316" s="52">
        <f>PSSE!C325</f>
        <v>1</v>
      </c>
      <c r="K316" s="52">
        <f>IF($H316=0,"",VLOOKUP($G316,Data!$G$3:$BA$2935,4,FALSE))</f>
        <v>0</v>
      </c>
      <c r="L316" s="52">
        <f>IF($H316=0,"",VLOOKUP($G316,Data!$G$3:$BA$2935,5,FALSE))</f>
        <v>0.2</v>
      </c>
      <c r="M316" s="52">
        <f>IF($H316=0,"",VLOOKUP($G316,Data!$G$3:$BA$2935,6,FALSE))</f>
        <v>-0.19900000000000001</v>
      </c>
      <c r="N316" s="52">
        <f>IF($H316=0,"",VLOOKUP($G316,Data!$G$3:$BA$2935,7,FALSE))</f>
        <v>0</v>
      </c>
      <c r="O316" s="52">
        <f>IF($H316=0,"",VLOOKUP($G316,Data!$G$3:$BA$2935,8,FALSE))</f>
        <v>5</v>
      </c>
      <c r="P316" s="52">
        <f>IF($H316=0,"",VLOOKUP($G316,Data!$G$3:$BA$2935,9,FALSE))</f>
        <v>250</v>
      </c>
      <c r="Q316" s="52">
        <f>IF($H316=0,"",VLOOKUP($G316,Data!$G$3:$BA$2935,10,FALSE))</f>
        <v>0.05</v>
      </c>
      <c r="R316" s="52">
        <f>IF($H316=0,"",VLOOKUP($G316,Data!$G$3:$BA$2935,11,FALSE))</f>
        <v>5.64</v>
      </c>
      <c r="S316" s="52">
        <f>IF($H316=0,"",VLOOKUP($G316,Data!$G$3:$BA$2935,12,FALSE))</f>
        <v>0</v>
      </c>
      <c r="T316" s="52">
        <f>IF($H316=0,"",VLOOKUP($G316,Data!$G$3:$BA$2935,13,FALSE))</f>
        <v>0</v>
      </c>
      <c r="U316" s="52" t="str">
        <f>IF($H316=0,"",VLOOKUP($G316,Data!$G$3:$BA$2935,14,FALSE))</f>
        <v>/</v>
      </c>
      <c r="V316" s="52" t="str">
        <f>IF($H316=0,"",VLOOKUP($G316,Data!$G$3:$BA$2935,15,FALSE))</f>
        <v>/</v>
      </c>
      <c r="W316" s="52" t="str">
        <f>IF($H316=0,"",VLOOKUP($G316,Data!$G$3:$BA$2935,16,FALSE))</f>
        <v/>
      </c>
      <c r="X316" s="52" t="str">
        <f>IF($H316=0,"",VLOOKUP($G316,Data!$G$3:$BA$2935,17,FALSE))</f>
        <v/>
      </c>
      <c r="Y316" s="52" t="str">
        <f>IF($H316=0,"",VLOOKUP($G316,Data!$G$3:$BA$2935,18,FALSE))</f>
        <v/>
      </c>
      <c r="Z316" s="52" t="str">
        <f>IF($H316=0,"",VLOOKUP($G316,Data!$G$3:$BA$2935,19,FALSE))</f>
        <v/>
      </c>
      <c r="AA316" s="52" t="str">
        <f>IF($H316=0,"",VLOOKUP($G316,Data!$G$3:$BA$2935,20,FALSE))</f>
        <v/>
      </c>
      <c r="AB316" s="4" t="str">
        <f>IF($H316=0,"",VLOOKUP($G316,Data!$G$3:$BA$2935,21,FALSE))</f>
        <v/>
      </c>
      <c r="AC316" s="4" t="str">
        <f>IF($H316=0,"",VLOOKUP($G316,Data!$G$3:$BA$2935,22,FALSE))</f>
        <v/>
      </c>
      <c r="AD316" s="4" t="str">
        <f>IF($H316=0,"",VLOOKUP($G316,Data!$G$3:$BA$2935,23,FALSE))</f>
        <v/>
      </c>
      <c r="AE316" s="4" t="str">
        <f>IF($H316=0,"",VLOOKUP($G316,Data!$G$3:$BA$2935,24,FALSE))</f>
        <v/>
      </c>
      <c r="AF316" s="4" t="str">
        <f>IF($H316=0,"",VLOOKUP($G316,Data!$G$3:$BA$2935,25,FALSE))</f>
        <v/>
      </c>
      <c r="AG316" s="4" t="str">
        <f>IF($H316=0,"",VLOOKUP($G316,Data!$G$3:$BA$2935,26,FALSE))</f>
        <v/>
      </c>
      <c r="AH316" s="4" t="str">
        <f>IF($H316=0,"",VLOOKUP($G316,Data!$G$3:$BA$2935,27,FALSE))</f>
        <v/>
      </c>
      <c r="AI316" s="4" t="str">
        <f>IF($H316=0,"",VLOOKUP($G316,Data!$G$3:$BA$2935,28,FALSE))</f>
        <v/>
      </c>
      <c r="AJ316" s="4" t="str">
        <f>IF($H316=0,"",VLOOKUP($G316,Data!$G$3:$BA$2935,29,FALSE))</f>
        <v/>
      </c>
      <c r="AK316" s="4" t="str">
        <f>IF($H316=0,"",VLOOKUP($G316,Data!$G$3:$BA$2935,30,FALSE))</f>
        <v/>
      </c>
      <c r="AL316" s="4" t="str">
        <f>IF($H316=0,"",VLOOKUP($G316,Data!$G$3:$BA$2935,31,FALSE))</f>
        <v/>
      </c>
      <c r="AM316" s="4" t="str">
        <f>IF($H316=0,"",VLOOKUP($G316,Data!$G$3:$BA$2935,32,FALSE))</f>
        <v/>
      </c>
      <c r="AN316" s="4" t="str">
        <f>IF($H316=0,"",VLOOKUP($G316,Data!$G$3:$BA$2935,33,FALSE))</f>
        <v/>
      </c>
      <c r="AO316" s="4" t="str">
        <f>IF($H316=0,"",VLOOKUP($G316,Data!$G$3:$BA$2935,34,FALSE))</f>
        <v/>
      </c>
      <c r="AP316" s="4" t="str">
        <f>IF($H316=0,"",VLOOKUP($G316,Data!$G$3:$BA$2935,35,FALSE))</f>
        <v/>
      </c>
      <c r="AQ316" s="4" t="str">
        <f>IF($H316=0,"",VLOOKUP($G316,Data!$G$3:$BA$2935,36,FALSE))</f>
        <v/>
      </c>
      <c r="AR316" s="4" t="str">
        <f>IF($H316=0,"",VLOOKUP($G316,Data!$G$3:$BA$2935,37,FALSE))</f>
        <v/>
      </c>
      <c r="AS316" s="4" t="str">
        <f>IF($H316=0,"",VLOOKUP($G316,Data!$G$3:$BA$2935,38,FALSE))</f>
        <v/>
      </c>
      <c r="AT316" s="4" t="str">
        <f>IF($H316=0,"",VLOOKUP($G316,Data!$G$3:$BA$2935,39,FALSE))</f>
        <v/>
      </c>
    </row>
    <row r="317" spans="1:46" x14ac:dyDescent="0.3">
      <c r="A317" s="4">
        <f>PSSE!A326</f>
        <v>959161</v>
      </c>
      <c r="B317" s="4" t="str">
        <f>PSSE!B326</f>
        <v>DAKPSI2B_H1</v>
      </c>
      <c r="C317" s="4">
        <f>PSSE!D326</f>
        <v>10.5</v>
      </c>
      <c r="D317" s="52">
        <f>PSSE!E326</f>
        <v>20</v>
      </c>
      <c r="E317" s="52" t="str">
        <f>PSSE!F326</f>
        <v>TD</v>
      </c>
      <c r="F317" s="52">
        <f>PSSE!G326</f>
        <v>1</v>
      </c>
      <c r="G317" s="52" t="str">
        <f t="shared" si="5"/>
        <v>AVR10.520TD1</v>
      </c>
      <c r="H317" s="52">
        <f>COUNTIF(Data!$G$3:$BA$2935,AVR!$G317)</f>
        <v>1</v>
      </c>
      <c r="I317" s="52" t="str">
        <f>IF($H317=0,"",VLOOKUP($G317,Data!$G$3:$BA$2935,2,FALSE))</f>
        <v>'ESST4B'</v>
      </c>
      <c r="J317" s="52">
        <f>PSSE!C326</f>
        <v>1</v>
      </c>
      <c r="K317" s="52">
        <f>IF($H317=0,"",VLOOKUP($G317,Data!$G$3:$BA$2935,4,FALSE))</f>
        <v>0</v>
      </c>
      <c r="L317" s="52">
        <f>IF($H317=0,"",VLOOKUP($G317,Data!$G$3:$BA$2935,5,FALSE))</f>
        <v>10.75</v>
      </c>
      <c r="M317" s="52">
        <f>IF($H317=0,"",VLOOKUP($G317,Data!$G$3:$BA$2935,6,FALSE))</f>
        <v>10.75</v>
      </c>
      <c r="N317" s="52">
        <f>IF($H317=0,"",VLOOKUP($G317,Data!$G$3:$BA$2935,7,FALSE))</f>
        <v>5</v>
      </c>
      <c r="O317" s="52">
        <f>IF($H317=0,"",VLOOKUP($G317,Data!$G$3:$BA$2935,8,FALSE))</f>
        <v>-0.87</v>
      </c>
      <c r="P317" s="52">
        <f>IF($H317=0,"",VLOOKUP($G317,Data!$G$3:$BA$2935,9,FALSE))</f>
        <v>0</v>
      </c>
      <c r="Q317" s="52">
        <f>IF($H317=0,"",VLOOKUP($G317,Data!$G$3:$BA$2935,10,FALSE))</f>
        <v>1</v>
      </c>
      <c r="R317" s="52">
        <f>IF($H317=0,"",VLOOKUP($G317,Data!$G$3:$BA$2935,11,FALSE))</f>
        <v>0</v>
      </c>
      <c r="S317" s="52">
        <f>IF($H317=0,"",VLOOKUP($G317,Data!$G$3:$BA$2935,12,FALSE))</f>
        <v>99</v>
      </c>
      <c r="T317" s="52">
        <f>IF($H317=0,"",VLOOKUP($G317,Data!$G$3:$BA$2935,13,FALSE))</f>
        <v>-99</v>
      </c>
      <c r="U317" s="52">
        <f>IF($H317=0,"",VLOOKUP($G317,Data!$G$3:$BA$2935,14,FALSE))</f>
        <v>0</v>
      </c>
      <c r="V317" s="52">
        <f>IF($H317=0,"",VLOOKUP($G317,Data!$G$3:$BA$2935,15,FALSE))</f>
        <v>9.3000000000000007</v>
      </c>
      <c r="W317" s="52">
        <f>IF($H317=0,"",VLOOKUP($G317,Data!$G$3:$BA$2935,16,FALSE))</f>
        <v>0</v>
      </c>
      <c r="X317" s="52">
        <f>IF($H317=0,"",VLOOKUP($G317,Data!$G$3:$BA$2935,17,FALSE))</f>
        <v>11.63</v>
      </c>
      <c r="Y317" s="52">
        <f>IF($H317=0,"",VLOOKUP($G317,Data!$G$3:$BA$2935,18,FALSE))</f>
        <v>0.113</v>
      </c>
      <c r="Z317" s="52">
        <f>IF($H317=0,"",VLOOKUP($G317,Data!$G$3:$BA$2935,19,FALSE))</f>
        <v>0.124</v>
      </c>
      <c r="AA317" s="52">
        <f>IF($H317=0,"",VLOOKUP($G317,Data!$G$3:$BA$2935,20,FALSE))</f>
        <v>0</v>
      </c>
      <c r="AB317" s="4" t="str">
        <f>IF($H317=0,"",VLOOKUP($G317,Data!$G$3:$BA$2935,21,FALSE))</f>
        <v>/</v>
      </c>
      <c r="AC317" s="4" t="str">
        <f>IF($H317=0,"",VLOOKUP($G317,Data!$G$3:$BA$2935,22,FALSE))</f>
        <v>/</v>
      </c>
      <c r="AD317" s="4" t="str">
        <f>IF($H317=0,"",VLOOKUP($G317,Data!$G$3:$BA$2935,23,FALSE))</f>
        <v/>
      </c>
      <c r="AE317" s="4" t="str">
        <f>IF($H317=0,"",VLOOKUP($G317,Data!$G$3:$BA$2935,24,FALSE))</f>
        <v/>
      </c>
      <c r="AF317" s="4" t="str">
        <f>IF($H317=0,"",VLOOKUP($G317,Data!$G$3:$BA$2935,25,FALSE))</f>
        <v/>
      </c>
      <c r="AG317" s="4" t="str">
        <f>IF($H317=0,"",VLOOKUP($G317,Data!$G$3:$BA$2935,26,FALSE))</f>
        <v/>
      </c>
      <c r="AH317" s="4" t="str">
        <f>IF($H317=0,"",VLOOKUP($G317,Data!$G$3:$BA$2935,27,FALSE))</f>
        <v/>
      </c>
      <c r="AI317" s="4" t="str">
        <f>IF($H317=0,"",VLOOKUP($G317,Data!$G$3:$BA$2935,28,FALSE))</f>
        <v/>
      </c>
      <c r="AJ317" s="4" t="str">
        <f>IF($H317=0,"",VLOOKUP($G317,Data!$G$3:$BA$2935,29,FALSE))</f>
        <v/>
      </c>
      <c r="AK317" s="4" t="str">
        <f>IF($H317=0,"",VLOOKUP($G317,Data!$G$3:$BA$2935,30,FALSE))</f>
        <v/>
      </c>
      <c r="AL317" s="4" t="str">
        <f>IF($H317=0,"",VLOOKUP($G317,Data!$G$3:$BA$2935,31,FALSE))</f>
        <v/>
      </c>
      <c r="AM317" s="4" t="str">
        <f>IF($H317=0,"",VLOOKUP($G317,Data!$G$3:$BA$2935,32,FALSE))</f>
        <v/>
      </c>
      <c r="AN317" s="4" t="str">
        <f>IF($H317=0,"",VLOOKUP($G317,Data!$G$3:$BA$2935,33,FALSE))</f>
        <v/>
      </c>
      <c r="AO317" s="4" t="str">
        <f>IF($H317=0,"",VLOOKUP($G317,Data!$G$3:$BA$2935,34,FALSE))</f>
        <v/>
      </c>
      <c r="AP317" s="4" t="str">
        <f>IF($H317=0,"",VLOOKUP($G317,Data!$G$3:$BA$2935,35,FALSE))</f>
        <v/>
      </c>
      <c r="AQ317" s="4" t="str">
        <f>IF($H317=0,"",VLOOKUP($G317,Data!$G$3:$BA$2935,36,FALSE))</f>
        <v/>
      </c>
      <c r="AR317" s="4" t="str">
        <f>IF($H317=0,"",VLOOKUP($G317,Data!$G$3:$BA$2935,37,FALSE))</f>
        <v/>
      </c>
      <c r="AS317" s="4" t="str">
        <f>IF($H317=0,"",VLOOKUP($G317,Data!$G$3:$BA$2935,38,FALSE))</f>
        <v/>
      </c>
      <c r="AT317" s="4" t="str">
        <f>IF($H317=0,"",VLOOKUP($G317,Data!$G$3:$BA$2935,39,FALSE))</f>
        <v/>
      </c>
    </row>
    <row r="318" spans="1:46" x14ac:dyDescent="0.3">
      <c r="A318" s="4">
        <f>PSSE!A327</f>
        <v>959162</v>
      </c>
      <c r="B318" s="4" t="str">
        <f>PSSE!B327</f>
        <v>DAKPSI2C_H1</v>
      </c>
      <c r="C318" s="4">
        <f>PSSE!D327</f>
        <v>6</v>
      </c>
      <c r="D318" s="52">
        <f>PSSE!E327</f>
        <v>7.5</v>
      </c>
      <c r="E318" s="52" t="str">
        <f>PSSE!F327</f>
        <v>TD</v>
      </c>
      <c r="F318" s="52">
        <f>PSSE!G327</f>
        <v>1</v>
      </c>
      <c r="G318" s="52" t="str">
        <f t="shared" si="5"/>
        <v>AVR67.5TD1</v>
      </c>
      <c r="H318" s="52">
        <f>COUNTIF(Data!$G$3:$BA$2935,AVR!$G318)</f>
        <v>1</v>
      </c>
      <c r="I318" s="52" t="str">
        <f>IF($H318=0,"",VLOOKUP($G318,Data!$G$3:$BA$2935,2,FALSE))</f>
        <v>'EXAC4'</v>
      </c>
      <c r="J318" s="52">
        <f>PSSE!C327</f>
        <v>1</v>
      </c>
      <c r="K318" s="52">
        <f>IF($H318=0,"",VLOOKUP($G318,Data!$G$3:$BA$2935,4,FALSE))</f>
        <v>0</v>
      </c>
      <c r="L318" s="52">
        <f>IF($H318=0,"",VLOOKUP($G318,Data!$G$3:$BA$2935,5,FALSE))</f>
        <v>0.2</v>
      </c>
      <c r="M318" s="52">
        <f>IF($H318=0,"",VLOOKUP($G318,Data!$G$3:$BA$2935,6,FALSE))</f>
        <v>-0.19900000000000001</v>
      </c>
      <c r="N318" s="52">
        <f>IF($H318=0,"",VLOOKUP($G318,Data!$G$3:$BA$2935,7,FALSE))</f>
        <v>0</v>
      </c>
      <c r="O318" s="52">
        <f>IF($H318=0,"",VLOOKUP($G318,Data!$G$3:$BA$2935,8,FALSE))</f>
        <v>5</v>
      </c>
      <c r="P318" s="52">
        <f>IF($H318=0,"",VLOOKUP($G318,Data!$G$3:$BA$2935,9,FALSE))</f>
        <v>250</v>
      </c>
      <c r="Q318" s="52">
        <f>IF($H318=0,"",VLOOKUP($G318,Data!$G$3:$BA$2935,10,FALSE))</f>
        <v>0.05</v>
      </c>
      <c r="R318" s="52">
        <f>IF($H318=0,"",VLOOKUP($G318,Data!$G$3:$BA$2935,11,FALSE))</f>
        <v>5.64</v>
      </c>
      <c r="S318" s="52">
        <f>IF($H318=0,"",VLOOKUP($G318,Data!$G$3:$BA$2935,12,FALSE))</f>
        <v>0</v>
      </c>
      <c r="T318" s="52">
        <f>IF($H318=0,"",VLOOKUP($G318,Data!$G$3:$BA$2935,13,FALSE))</f>
        <v>0</v>
      </c>
      <c r="U318" s="52" t="str">
        <f>IF($H318=0,"",VLOOKUP($G318,Data!$G$3:$BA$2935,14,FALSE))</f>
        <v>/</v>
      </c>
      <c r="V318" s="52" t="str">
        <f>IF($H318=0,"",VLOOKUP($G318,Data!$G$3:$BA$2935,15,FALSE))</f>
        <v>/</v>
      </c>
      <c r="W318" s="52" t="str">
        <f>IF($H318=0,"",VLOOKUP($G318,Data!$G$3:$BA$2935,16,FALSE))</f>
        <v/>
      </c>
      <c r="X318" s="52" t="str">
        <f>IF($H318=0,"",VLOOKUP($G318,Data!$G$3:$BA$2935,17,FALSE))</f>
        <v/>
      </c>
      <c r="Y318" s="52" t="str">
        <f>IF($H318=0,"",VLOOKUP($G318,Data!$G$3:$BA$2935,18,FALSE))</f>
        <v/>
      </c>
      <c r="Z318" s="52" t="str">
        <f>IF($H318=0,"",VLOOKUP($G318,Data!$G$3:$BA$2935,19,FALSE))</f>
        <v/>
      </c>
      <c r="AA318" s="52" t="str">
        <f>IF($H318=0,"",VLOOKUP($G318,Data!$G$3:$BA$2935,20,FALSE))</f>
        <v/>
      </c>
      <c r="AB318" s="4" t="str">
        <f>IF($H318=0,"",VLOOKUP($G318,Data!$G$3:$BA$2935,21,FALSE))</f>
        <v/>
      </c>
      <c r="AC318" s="4" t="str">
        <f>IF($H318=0,"",VLOOKUP($G318,Data!$G$3:$BA$2935,22,FALSE))</f>
        <v/>
      </c>
      <c r="AD318" s="4" t="str">
        <f>IF($H318=0,"",VLOOKUP($G318,Data!$G$3:$BA$2935,23,FALSE))</f>
        <v/>
      </c>
      <c r="AE318" s="4" t="str">
        <f>IF($H318=0,"",VLOOKUP($G318,Data!$G$3:$BA$2935,24,FALSE))</f>
        <v/>
      </c>
      <c r="AF318" s="4" t="str">
        <f>IF($H318=0,"",VLOOKUP($G318,Data!$G$3:$BA$2935,25,FALSE))</f>
        <v/>
      </c>
      <c r="AG318" s="4" t="str">
        <f>IF($H318=0,"",VLOOKUP($G318,Data!$G$3:$BA$2935,26,FALSE))</f>
        <v/>
      </c>
      <c r="AH318" s="4" t="str">
        <f>IF($H318=0,"",VLOOKUP($G318,Data!$G$3:$BA$2935,27,FALSE))</f>
        <v/>
      </c>
      <c r="AI318" s="4" t="str">
        <f>IF($H318=0,"",VLOOKUP($G318,Data!$G$3:$BA$2935,28,FALSE))</f>
        <v/>
      </c>
      <c r="AJ318" s="4" t="str">
        <f>IF($H318=0,"",VLOOKUP($G318,Data!$G$3:$BA$2935,29,FALSE))</f>
        <v/>
      </c>
      <c r="AK318" s="4" t="str">
        <f>IF($H318=0,"",VLOOKUP($G318,Data!$G$3:$BA$2935,30,FALSE))</f>
        <v/>
      </c>
      <c r="AL318" s="4" t="str">
        <f>IF($H318=0,"",VLOOKUP($G318,Data!$G$3:$BA$2935,31,FALSE))</f>
        <v/>
      </c>
      <c r="AM318" s="4" t="str">
        <f>IF($H318=0,"",VLOOKUP($G318,Data!$G$3:$BA$2935,32,FALSE))</f>
        <v/>
      </c>
      <c r="AN318" s="4" t="str">
        <f>IF($H318=0,"",VLOOKUP($G318,Data!$G$3:$BA$2935,33,FALSE))</f>
        <v/>
      </c>
      <c r="AO318" s="4" t="str">
        <f>IF($H318=0,"",VLOOKUP($G318,Data!$G$3:$BA$2935,34,FALSE))</f>
        <v/>
      </c>
      <c r="AP318" s="4" t="str">
        <f>IF($H318=0,"",VLOOKUP($G318,Data!$G$3:$BA$2935,35,FALSE))</f>
        <v/>
      </c>
      <c r="AQ318" s="4" t="str">
        <f>IF($H318=0,"",VLOOKUP($G318,Data!$G$3:$BA$2935,36,FALSE))</f>
        <v/>
      </c>
      <c r="AR318" s="4" t="str">
        <f>IF($H318=0,"",VLOOKUP($G318,Data!$G$3:$BA$2935,37,FALSE))</f>
        <v/>
      </c>
      <c r="AS318" s="4" t="str">
        <f>IF($H318=0,"",VLOOKUP($G318,Data!$G$3:$BA$2935,38,FALSE))</f>
        <v/>
      </c>
      <c r="AT318" s="4" t="str">
        <f>IF($H318=0,"",VLOOKUP($G318,Data!$G$3:$BA$2935,39,FALSE))</f>
        <v/>
      </c>
    </row>
    <row r="319" spans="1:46" x14ac:dyDescent="0.3">
      <c r="A319" s="4">
        <f>PSSE!A328</f>
        <v>959163</v>
      </c>
      <c r="B319" s="4" t="str">
        <f>PSSE!B328</f>
        <v>NGOCYEU_H1</v>
      </c>
      <c r="C319" s="4">
        <f>PSSE!D328</f>
        <v>6</v>
      </c>
      <c r="D319" s="52">
        <f>PSSE!E328</f>
        <v>7.5</v>
      </c>
      <c r="E319" s="52" t="str">
        <f>PSSE!F328</f>
        <v>TD</v>
      </c>
      <c r="F319" s="52">
        <f>PSSE!G328</f>
        <v>1</v>
      </c>
      <c r="G319" s="52" t="str">
        <f t="shared" si="5"/>
        <v>AVR67.5TD1</v>
      </c>
      <c r="H319" s="52">
        <f>COUNTIF(Data!$G$3:$BA$2935,AVR!$G319)</f>
        <v>1</v>
      </c>
      <c r="I319" s="52" t="str">
        <f>IF($H319=0,"",VLOOKUP($G319,Data!$G$3:$BA$2935,2,FALSE))</f>
        <v>'EXAC4'</v>
      </c>
      <c r="J319" s="52">
        <f>PSSE!C328</f>
        <v>1</v>
      </c>
      <c r="K319" s="52">
        <f>IF($H319=0,"",VLOOKUP($G319,Data!$G$3:$BA$2935,4,FALSE))</f>
        <v>0</v>
      </c>
      <c r="L319" s="52">
        <f>IF($H319=0,"",VLOOKUP($G319,Data!$G$3:$BA$2935,5,FALSE))</f>
        <v>0.2</v>
      </c>
      <c r="M319" s="52">
        <f>IF($H319=0,"",VLOOKUP($G319,Data!$G$3:$BA$2935,6,FALSE))</f>
        <v>-0.19900000000000001</v>
      </c>
      <c r="N319" s="52">
        <f>IF($H319=0,"",VLOOKUP($G319,Data!$G$3:$BA$2935,7,FALSE))</f>
        <v>0</v>
      </c>
      <c r="O319" s="52">
        <f>IF($H319=0,"",VLOOKUP($G319,Data!$G$3:$BA$2935,8,FALSE))</f>
        <v>5</v>
      </c>
      <c r="P319" s="52">
        <f>IF($H319=0,"",VLOOKUP($G319,Data!$G$3:$BA$2935,9,FALSE))</f>
        <v>250</v>
      </c>
      <c r="Q319" s="52">
        <f>IF($H319=0,"",VLOOKUP($G319,Data!$G$3:$BA$2935,10,FALSE))</f>
        <v>0.05</v>
      </c>
      <c r="R319" s="52">
        <f>IF($H319=0,"",VLOOKUP($G319,Data!$G$3:$BA$2935,11,FALSE))</f>
        <v>5.64</v>
      </c>
      <c r="S319" s="52">
        <f>IF($H319=0,"",VLOOKUP($G319,Data!$G$3:$BA$2935,12,FALSE))</f>
        <v>0</v>
      </c>
      <c r="T319" s="52">
        <f>IF($H319=0,"",VLOOKUP($G319,Data!$G$3:$BA$2935,13,FALSE))</f>
        <v>0</v>
      </c>
      <c r="U319" s="52" t="str">
        <f>IF($H319=0,"",VLOOKUP($G319,Data!$G$3:$BA$2935,14,FALSE))</f>
        <v>/</v>
      </c>
      <c r="V319" s="52" t="str">
        <f>IF($H319=0,"",VLOOKUP($G319,Data!$G$3:$BA$2935,15,FALSE))</f>
        <v>/</v>
      </c>
      <c r="W319" s="52" t="str">
        <f>IF($H319=0,"",VLOOKUP($G319,Data!$G$3:$BA$2935,16,FALSE))</f>
        <v/>
      </c>
      <c r="X319" s="52" t="str">
        <f>IF($H319=0,"",VLOOKUP($G319,Data!$G$3:$BA$2935,17,FALSE))</f>
        <v/>
      </c>
      <c r="Y319" s="52" t="str">
        <f>IF($H319=0,"",VLOOKUP($G319,Data!$G$3:$BA$2935,18,FALSE))</f>
        <v/>
      </c>
      <c r="Z319" s="52" t="str">
        <f>IF($H319=0,"",VLOOKUP($G319,Data!$G$3:$BA$2935,19,FALSE))</f>
        <v/>
      </c>
      <c r="AA319" s="52" t="str">
        <f>IF($H319=0,"",VLOOKUP($G319,Data!$G$3:$BA$2935,20,FALSE))</f>
        <v/>
      </c>
      <c r="AB319" s="4" t="str">
        <f>IF($H319=0,"",VLOOKUP($G319,Data!$G$3:$BA$2935,21,FALSE))</f>
        <v/>
      </c>
      <c r="AC319" s="4" t="str">
        <f>IF($H319=0,"",VLOOKUP($G319,Data!$G$3:$BA$2935,22,FALSE))</f>
        <v/>
      </c>
      <c r="AD319" s="4" t="str">
        <f>IF($H319=0,"",VLOOKUP($G319,Data!$G$3:$BA$2935,23,FALSE))</f>
        <v/>
      </c>
      <c r="AE319" s="4" t="str">
        <f>IF($H319=0,"",VLOOKUP($G319,Data!$G$3:$BA$2935,24,FALSE))</f>
        <v/>
      </c>
      <c r="AF319" s="4" t="str">
        <f>IF($H319=0,"",VLOOKUP($G319,Data!$G$3:$BA$2935,25,FALSE))</f>
        <v/>
      </c>
      <c r="AG319" s="4" t="str">
        <f>IF($H319=0,"",VLOOKUP($G319,Data!$G$3:$BA$2935,26,FALSE))</f>
        <v/>
      </c>
      <c r="AH319" s="4" t="str">
        <f>IF($H319=0,"",VLOOKUP($G319,Data!$G$3:$BA$2935,27,FALSE))</f>
        <v/>
      </c>
      <c r="AI319" s="4" t="str">
        <f>IF($H319=0,"",VLOOKUP($G319,Data!$G$3:$BA$2935,28,FALSE))</f>
        <v/>
      </c>
      <c r="AJ319" s="4" t="str">
        <f>IF($H319=0,"",VLOOKUP($G319,Data!$G$3:$BA$2935,29,FALSE))</f>
        <v/>
      </c>
      <c r="AK319" s="4" t="str">
        <f>IF($H319=0,"",VLOOKUP($G319,Data!$G$3:$BA$2935,30,FALSE))</f>
        <v/>
      </c>
      <c r="AL319" s="4" t="str">
        <f>IF($H319=0,"",VLOOKUP($G319,Data!$G$3:$BA$2935,31,FALSE))</f>
        <v/>
      </c>
      <c r="AM319" s="4" t="str">
        <f>IF($H319=0,"",VLOOKUP($G319,Data!$G$3:$BA$2935,32,FALSE))</f>
        <v/>
      </c>
      <c r="AN319" s="4" t="str">
        <f>IF($H319=0,"",VLOOKUP($G319,Data!$G$3:$BA$2935,33,FALSE))</f>
        <v/>
      </c>
      <c r="AO319" s="4" t="str">
        <f>IF($H319=0,"",VLOOKUP($G319,Data!$G$3:$BA$2935,34,FALSE))</f>
        <v/>
      </c>
      <c r="AP319" s="4" t="str">
        <f>IF($H319=0,"",VLOOKUP($G319,Data!$G$3:$BA$2935,35,FALSE))</f>
        <v/>
      </c>
      <c r="AQ319" s="4" t="str">
        <f>IF($H319=0,"",VLOOKUP($G319,Data!$G$3:$BA$2935,36,FALSE))</f>
        <v/>
      </c>
      <c r="AR319" s="4" t="str">
        <f>IF($H319=0,"",VLOOKUP($G319,Data!$G$3:$BA$2935,37,FALSE))</f>
        <v/>
      </c>
      <c r="AS319" s="4" t="str">
        <f>IF($H319=0,"",VLOOKUP($G319,Data!$G$3:$BA$2935,38,FALSE))</f>
        <v/>
      </c>
      <c r="AT319" s="4" t="str">
        <f>IF($H319=0,"",VLOOKUP($G319,Data!$G$3:$BA$2935,39,FALSE))</f>
        <v/>
      </c>
    </row>
    <row r="320" spans="1:46" x14ac:dyDescent="0.3">
      <c r="A320" s="4">
        <f>PSSE!A329</f>
        <v>959171</v>
      </c>
      <c r="B320" s="4" t="str">
        <f>PSSE!B329</f>
        <v>DAKROSA1_H1</v>
      </c>
      <c r="C320" s="4">
        <f>PSSE!D329</f>
        <v>6</v>
      </c>
      <c r="D320" s="52">
        <f>PSSE!E329</f>
        <v>7.5</v>
      </c>
      <c r="E320" s="52" t="str">
        <f>PSSE!F329</f>
        <v>TD</v>
      </c>
      <c r="F320" s="52">
        <f>PSSE!G329</f>
        <v>1</v>
      </c>
      <c r="G320" s="52" t="str">
        <f t="shared" si="5"/>
        <v>AVR67.5TD1</v>
      </c>
      <c r="H320" s="52">
        <f>COUNTIF(Data!$G$3:$BA$2935,AVR!$G320)</f>
        <v>1</v>
      </c>
      <c r="I320" s="52" t="str">
        <f>IF($H320=0,"",VLOOKUP($G320,Data!$G$3:$BA$2935,2,FALSE))</f>
        <v>'EXAC4'</v>
      </c>
      <c r="J320" s="52">
        <f>PSSE!C329</f>
        <v>1</v>
      </c>
      <c r="K320" s="52">
        <f>IF($H320=0,"",VLOOKUP($G320,Data!$G$3:$BA$2935,4,FALSE))</f>
        <v>0</v>
      </c>
      <c r="L320" s="52">
        <f>IF($H320=0,"",VLOOKUP($G320,Data!$G$3:$BA$2935,5,FALSE))</f>
        <v>0.2</v>
      </c>
      <c r="M320" s="52">
        <f>IF($H320=0,"",VLOOKUP($G320,Data!$G$3:$BA$2935,6,FALSE))</f>
        <v>-0.19900000000000001</v>
      </c>
      <c r="N320" s="52">
        <f>IF($H320=0,"",VLOOKUP($G320,Data!$G$3:$BA$2935,7,FALSE))</f>
        <v>0</v>
      </c>
      <c r="O320" s="52">
        <f>IF($H320=0,"",VLOOKUP($G320,Data!$G$3:$BA$2935,8,FALSE))</f>
        <v>5</v>
      </c>
      <c r="P320" s="52">
        <f>IF($H320=0,"",VLOOKUP($G320,Data!$G$3:$BA$2935,9,FALSE))</f>
        <v>250</v>
      </c>
      <c r="Q320" s="52">
        <f>IF($H320=0,"",VLOOKUP($G320,Data!$G$3:$BA$2935,10,FALSE))</f>
        <v>0.05</v>
      </c>
      <c r="R320" s="52">
        <f>IF($H320=0,"",VLOOKUP($G320,Data!$G$3:$BA$2935,11,FALSE))</f>
        <v>5.64</v>
      </c>
      <c r="S320" s="52">
        <f>IF($H320=0,"",VLOOKUP($G320,Data!$G$3:$BA$2935,12,FALSE))</f>
        <v>0</v>
      </c>
      <c r="T320" s="52">
        <f>IF($H320=0,"",VLOOKUP($G320,Data!$G$3:$BA$2935,13,FALSE))</f>
        <v>0</v>
      </c>
      <c r="U320" s="52" t="str">
        <f>IF($H320=0,"",VLOOKUP($G320,Data!$G$3:$BA$2935,14,FALSE))</f>
        <v>/</v>
      </c>
      <c r="V320" s="52" t="str">
        <f>IF($H320=0,"",VLOOKUP($G320,Data!$G$3:$BA$2935,15,FALSE))</f>
        <v>/</v>
      </c>
      <c r="W320" s="52" t="str">
        <f>IF($H320=0,"",VLOOKUP($G320,Data!$G$3:$BA$2935,16,FALSE))</f>
        <v/>
      </c>
      <c r="X320" s="52" t="str">
        <f>IF($H320=0,"",VLOOKUP($G320,Data!$G$3:$BA$2935,17,FALSE))</f>
        <v/>
      </c>
      <c r="Y320" s="52" t="str">
        <f>IF($H320=0,"",VLOOKUP($G320,Data!$G$3:$BA$2935,18,FALSE))</f>
        <v/>
      </c>
      <c r="Z320" s="52" t="str">
        <f>IF($H320=0,"",VLOOKUP($G320,Data!$G$3:$BA$2935,19,FALSE))</f>
        <v/>
      </c>
      <c r="AA320" s="52" t="str">
        <f>IF($H320=0,"",VLOOKUP($G320,Data!$G$3:$BA$2935,20,FALSE))</f>
        <v/>
      </c>
      <c r="AB320" s="4" t="str">
        <f>IF($H320=0,"",VLOOKUP($G320,Data!$G$3:$BA$2935,21,FALSE))</f>
        <v/>
      </c>
      <c r="AC320" s="4" t="str">
        <f>IF($H320=0,"",VLOOKUP($G320,Data!$G$3:$BA$2935,22,FALSE))</f>
        <v/>
      </c>
      <c r="AD320" s="4" t="str">
        <f>IF($H320=0,"",VLOOKUP($G320,Data!$G$3:$BA$2935,23,FALSE))</f>
        <v/>
      </c>
      <c r="AE320" s="4" t="str">
        <f>IF($H320=0,"",VLOOKUP($G320,Data!$G$3:$BA$2935,24,FALSE))</f>
        <v/>
      </c>
      <c r="AF320" s="4" t="str">
        <f>IF($H320=0,"",VLOOKUP($G320,Data!$G$3:$BA$2935,25,FALSE))</f>
        <v/>
      </c>
      <c r="AG320" s="4" t="str">
        <f>IF($H320=0,"",VLOOKUP($G320,Data!$G$3:$BA$2935,26,FALSE))</f>
        <v/>
      </c>
      <c r="AH320" s="4" t="str">
        <f>IF($H320=0,"",VLOOKUP($G320,Data!$G$3:$BA$2935,27,FALSE))</f>
        <v/>
      </c>
      <c r="AI320" s="4" t="str">
        <f>IF($H320=0,"",VLOOKUP($G320,Data!$G$3:$BA$2935,28,FALSE))</f>
        <v/>
      </c>
      <c r="AJ320" s="4" t="str">
        <f>IF($H320=0,"",VLOOKUP($G320,Data!$G$3:$BA$2935,29,FALSE))</f>
        <v/>
      </c>
      <c r="AK320" s="4" t="str">
        <f>IF($H320=0,"",VLOOKUP($G320,Data!$G$3:$BA$2935,30,FALSE))</f>
        <v/>
      </c>
      <c r="AL320" s="4" t="str">
        <f>IF($H320=0,"",VLOOKUP($G320,Data!$G$3:$BA$2935,31,FALSE))</f>
        <v/>
      </c>
      <c r="AM320" s="4" t="str">
        <f>IF($H320=0,"",VLOOKUP($G320,Data!$G$3:$BA$2935,32,FALSE))</f>
        <v/>
      </c>
      <c r="AN320" s="4" t="str">
        <f>IF($H320=0,"",VLOOKUP($G320,Data!$G$3:$BA$2935,33,FALSE))</f>
        <v/>
      </c>
      <c r="AO320" s="4" t="str">
        <f>IF($H320=0,"",VLOOKUP($G320,Data!$G$3:$BA$2935,34,FALSE))</f>
        <v/>
      </c>
      <c r="AP320" s="4" t="str">
        <f>IF($H320=0,"",VLOOKUP($G320,Data!$G$3:$BA$2935,35,FALSE))</f>
        <v/>
      </c>
      <c r="AQ320" s="4" t="str">
        <f>IF($H320=0,"",VLOOKUP($G320,Data!$G$3:$BA$2935,36,FALSE))</f>
        <v/>
      </c>
      <c r="AR320" s="4" t="str">
        <f>IF($H320=0,"",VLOOKUP($G320,Data!$G$3:$BA$2935,37,FALSE))</f>
        <v/>
      </c>
      <c r="AS320" s="4" t="str">
        <f>IF($H320=0,"",VLOOKUP($G320,Data!$G$3:$BA$2935,38,FALSE))</f>
        <v/>
      </c>
      <c r="AT320" s="4" t="str">
        <f>IF($H320=0,"",VLOOKUP($G320,Data!$G$3:$BA$2935,39,FALSE))</f>
        <v/>
      </c>
    </row>
    <row r="321" spans="1:46" x14ac:dyDescent="0.3">
      <c r="A321" s="4">
        <f>PSSE!A330</f>
        <v>959172</v>
      </c>
      <c r="B321" s="4" t="str">
        <f>PSSE!B330</f>
        <v>DAKROSA2_H1</v>
      </c>
      <c r="C321" s="4">
        <f>PSSE!D330</f>
        <v>6</v>
      </c>
      <c r="D321" s="52">
        <f>PSSE!E330</f>
        <v>7.5</v>
      </c>
      <c r="E321" s="52" t="str">
        <f>PSSE!F330</f>
        <v>TD</v>
      </c>
      <c r="F321" s="52">
        <f>PSSE!G330</f>
        <v>1</v>
      </c>
      <c r="G321" s="52" t="str">
        <f t="shared" si="5"/>
        <v>AVR67.5TD1</v>
      </c>
      <c r="H321" s="52">
        <f>COUNTIF(Data!$G$3:$BA$2935,AVR!$G321)</f>
        <v>1</v>
      </c>
      <c r="I321" s="52" t="str">
        <f>IF($H321=0,"",VLOOKUP($G321,Data!$G$3:$BA$2935,2,FALSE))</f>
        <v>'EXAC4'</v>
      </c>
      <c r="J321" s="52">
        <f>PSSE!C330</f>
        <v>1</v>
      </c>
      <c r="K321" s="52">
        <f>IF($H321=0,"",VLOOKUP($G321,Data!$G$3:$BA$2935,4,FALSE))</f>
        <v>0</v>
      </c>
      <c r="L321" s="52">
        <f>IF($H321=0,"",VLOOKUP($G321,Data!$G$3:$BA$2935,5,FALSE))</f>
        <v>0.2</v>
      </c>
      <c r="M321" s="52">
        <f>IF($H321=0,"",VLOOKUP($G321,Data!$G$3:$BA$2935,6,FALSE))</f>
        <v>-0.19900000000000001</v>
      </c>
      <c r="N321" s="52">
        <f>IF($H321=0,"",VLOOKUP($G321,Data!$G$3:$BA$2935,7,FALSE))</f>
        <v>0</v>
      </c>
      <c r="O321" s="52">
        <f>IF($H321=0,"",VLOOKUP($G321,Data!$G$3:$BA$2935,8,FALSE))</f>
        <v>5</v>
      </c>
      <c r="P321" s="52">
        <f>IF($H321=0,"",VLOOKUP($G321,Data!$G$3:$BA$2935,9,FALSE))</f>
        <v>250</v>
      </c>
      <c r="Q321" s="52">
        <f>IF($H321=0,"",VLOOKUP($G321,Data!$G$3:$BA$2935,10,FALSE))</f>
        <v>0.05</v>
      </c>
      <c r="R321" s="52">
        <f>IF($H321=0,"",VLOOKUP($G321,Data!$G$3:$BA$2935,11,FALSE))</f>
        <v>5.64</v>
      </c>
      <c r="S321" s="52">
        <f>IF($H321=0,"",VLOOKUP($G321,Data!$G$3:$BA$2935,12,FALSE))</f>
        <v>0</v>
      </c>
      <c r="T321" s="52">
        <f>IF($H321=0,"",VLOOKUP($G321,Data!$G$3:$BA$2935,13,FALSE))</f>
        <v>0</v>
      </c>
      <c r="U321" s="52" t="str">
        <f>IF($H321=0,"",VLOOKUP($G321,Data!$G$3:$BA$2935,14,FALSE))</f>
        <v>/</v>
      </c>
      <c r="V321" s="52" t="str">
        <f>IF($H321=0,"",VLOOKUP($G321,Data!$G$3:$BA$2935,15,FALSE))</f>
        <v>/</v>
      </c>
      <c r="W321" s="52" t="str">
        <f>IF($H321=0,"",VLOOKUP($G321,Data!$G$3:$BA$2935,16,FALSE))</f>
        <v/>
      </c>
      <c r="X321" s="52" t="str">
        <f>IF($H321=0,"",VLOOKUP($G321,Data!$G$3:$BA$2935,17,FALSE))</f>
        <v/>
      </c>
      <c r="Y321" s="52" t="str">
        <f>IF($H321=0,"",VLOOKUP($G321,Data!$G$3:$BA$2935,18,FALSE))</f>
        <v/>
      </c>
      <c r="Z321" s="52" t="str">
        <f>IF($H321=0,"",VLOOKUP($G321,Data!$G$3:$BA$2935,19,FALSE))</f>
        <v/>
      </c>
      <c r="AA321" s="52" t="str">
        <f>IF($H321=0,"",VLOOKUP($G321,Data!$G$3:$BA$2935,20,FALSE))</f>
        <v/>
      </c>
      <c r="AB321" s="4" t="str">
        <f>IF($H321=0,"",VLOOKUP($G321,Data!$G$3:$BA$2935,21,FALSE))</f>
        <v/>
      </c>
      <c r="AC321" s="4" t="str">
        <f>IF($H321=0,"",VLOOKUP($G321,Data!$G$3:$BA$2935,22,FALSE))</f>
        <v/>
      </c>
      <c r="AD321" s="4" t="str">
        <f>IF($H321=0,"",VLOOKUP($G321,Data!$G$3:$BA$2935,23,FALSE))</f>
        <v/>
      </c>
      <c r="AE321" s="4" t="str">
        <f>IF($H321=0,"",VLOOKUP($G321,Data!$G$3:$BA$2935,24,FALSE))</f>
        <v/>
      </c>
      <c r="AF321" s="4" t="str">
        <f>IF($H321=0,"",VLOOKUP($G321,Data!$G$3:$BA$2935,25,FALSE))</f>
        <v/>
      </c>
      <c r="AG321" s="4" t="str">
        <f>IF($H321=0,"",VLOOKUP($G321,Data!$G$3:$BA$2935,26,FALSE))</f>
        <v/>
      </c>
      <c r="AH321" s="4" t="str">
        <f>IF($H321=0,"",VLOOKUP($G321,Data!$G$3:$BA$2935,27,FALSE))</f>
        <v/>
      </c>
      <c r="AI321" s="4" t="str">
        <f>IF($H321=0,"",VLOOKUP($G321,Data!$G$3:$BA$2935,28,FALSE))</f>
        <v/>
      </c>
      <c r="AJ321" s="4" t="str">
        <f>IF($H321=0,"",VLOOKUP($G321,Data!$G$3:$BA$2935,29,FALSE))</f>
        <v/>
      </c>
      <c r="AK321" s="4" t="str">
        <f>IF($H321=0,"",VLOOKUP($G321,Data!$G$3:$BA$2935,30,FALSE))</f>
        <v/>
      </c>
      <c r="AL321" s="4" t="str">
        <f>IF($H321=0,"",VLOOKUP($G321,Data!$G$3:$BA$2935,31,FALSE))</f>
        <v/>
      </c>
      <c r="AM321" s="4" t="str">
        <f>IF($H321=0,"",VLOOKUP($G321,Data!$G$3:$BA$2935,32,FALSE))</f>
        <v/>
      </c>
      <c r="AN321" s="4" t="str">
        <f>IF($H321=0,"",VLOOKUP($G321,Data!$G$3:$BA$2935,33,FALSE))</f>
        <v/>
      </c>
      <c r="AO321" s="4" t="str">
        <f>IF($H321=0,"",VLOOKUP($G321,Data!$G$3:$BA$2935,34,FALSE))</f>
        <v/>
      </c>
      <c r="AP321" s="4" t="str">
        <f>IF($H321=0,"",VLOOKUP($G321,Data!$G$3:$BA$2935,35,FALSE))</f>
        <v/>
      </c>
      <c r="AQ321" s="4" t="str">
        <f>IF($H321=0,"",VLOOKUP($G321,Data!$G$3:$BA$2935,36,FALSE))</f>
        <v/>
      </c>
      <c r="AR321" s="4" t="str">
        <f>IF($H321=0,"",VLOOKUP($G321,Data!$G$3:$BA$2935,37,FALSE))</f>
        <v/>
      </c>
      <c r="AS321" s="4" t="str">
        <f>IF($H321=0,"",VLOOKUP($G321,Data!$G$3:$BA$2935,38,FALSE))</f>
        <v/>
      </c>
      <c r="AT321" s="4" t="str">
        <f>IF($H321=0,"",VLOOKUP($G321,Data!$G$3:$BA$2935,39,FALSE))</f>
        <v/>
      </c>
    </row>
    <row r="322" spans="1:46" x14ac:dyDescent="0.3">
      <c r="A322" s="4">
        <f>PSSE!A331</f>
        <v>959181</v>
      </c>
      <c r="B322" s="4" t="str">
        <f>PSSE!B331</f>
        <v>DAKPOCO_H1</v>
      </c>
      <c r="C322" s="4">
        <f>PSSE!D331</f>
        <v>10.5</v>
      </c>
      <c r="D322" s="52">
        <f>PSSE!E331</f>
        <v>20</v>
      </c>
      <c r="E322" s="52" t="str">
        <f>PSSE!F331</f>
        <v>TD</v>
      </c>
      <c r="F322" s="52">
        <f>PSSE!G331</f>
        <v>1</v>
      </c>
      <c r="G322" s="52" t="str">
        <f t="shared" si="5"/>
        <v>AVR10.520TD1</v>
      </c>
      <c r="H322" s="52">
        <f>COUNTIF(Data!$G$3:$BA$2935,AVR!$G322)</f>
        <v>1</v>
      </c>
      <c r="I322" s="52" t="str">
        <f>IF($H322=0,"",VLOOKUP($G322,Data!$G$3:$BA$2935,2,FALSE))</f>
        <v>'ESST4B'</v>
      </c>
      <c r="J322" s="52">
        <f>PSSE!C331</f>
        <v>1</v>
      </c>
      <c r="K322" s="52">
        <f>IF($H322=0,"",VLOOKUP($G322,Data!$G$3:$BA$2935,4,FALSE))</f>
        <v>0</v>
      </c>
      <c r="L322" s="52">
        <f>IF($H322=0,"",VLOOKUP($G322,Data!$G$3:$BA$2935,5,FALSE))</f>
        <v>10.75</v>
      </c>
      <c r="M322" s="52">
        <f>IF($H322=0,"",VLOOKUP($G322,Data!$G$3:$BA$2935,6,FALSE))</f>
        <v>10.75</v>
      </c>
      <c r="N322" s="52">
        <f>IF($H322=0,"",VLOOKUP($G322,Data!$G$3:$BA$2935,7,FALSE))</f>
        <v>5</v>
      </c>
      <c r="O322" s="52">
        <f>IF($H322=0,"",VLOOKUP($G322,Data!$G$3:$BA$2935,8,FALSE))</f>
        <v>-0.87</v>
      </c>
      <c r="P322" s="52">
        <f>IF($H322=0,"",VLOOKUP($G322,Data!$G$3:$BA$2935,9,FALSE))</f>
        <v>0</v>
      </c>
      <c r="Q322" s="52">
        <f>IF($H322=0,"",VLOOKUP($G322,Data!$G$3:$BA$2935,10,FALSE))</f>
        <v>1</v>
      </c>
      <c r="R322" s="52">
        <f>IF($H322=0,"",VLOOKUP($G322,Data!$G$3:$BA$2935,11,FALSE))</f>
        <v>0</v>
      </c>
      <c r="S322" s="52">
        <f>IF($H322=0,"",VLOOKUP($G322,Data!$G$3:$BA$2935,12,FALSE))</f>
        <v>99</v>
      </c>
      <c r="T322" s="52">
        <f>IF($H322=0,"",VLOOKUP($G322,Data!$G$3:$BA$2935,13,FALSE))</f>
        <v>-99</v>
      </c>
      <c r="U322" s="52">
        <f>IF($H322=0,"",VLOOKUP($G322,Data!$G$3:$BA$2935,14,FALSE))</f>
        <v>0</v>
      </c>
      <c r="V322" s="52">
        <f>IF($H322=0,"",VLOOKUP($G322,Data!$G$3:$BA$2935,15,FALSE))</f>
        <v>9.3000000000000007</v>
      </c>
      <c r="W322" s="52">
        <f>IF($H322=0,"",VLOOKUP($G322,Data!$G$3:$BA$2935,16,FALSE))</f>
        <v>0</v>
      </c>
      <c r="X322" s="52">
        <f>IF($H322=0,"",VLOOKUP($G322,Data!$G$3:$BA$2935,17,FALSE))</f>
        <v>11.63</v>
      </c>
      <c r="Y322" s="52">
        <f>IF($H322=0,"",VLOOKUP($G322,Data!$G$3:$BA$2935,18,FALSE))</f>
        <v>0.113</v>
      </c>
      <c r="Z322" s="52">
        <f>IF($H322=0,"",VLOOKUP($G322,Data!$G$3:$BA$2935,19,FALSE))</f>
        <v>0.124</v>
      </c>
      <c r="AA322" s="52">
        <f>IF($H322=0,"",VLOOKUP($G322,Data!$G$3:$BA$2935,20,FALSE))</f>
        <v>0</v>
      </c>
      <c r="AB322" s="4" t="str">
        <f>IF($H322=0,"",VLOOKUP($G322,Data!$G$3:$BA$2935,21,FALSE))</f>
        <v>/</v>
      </c>
      <c r="AC322" s="4" t="str">
        <f>IF($H322=0,"",VLOOKUP($G322,Data!$G$3:$BA$2935,22,FALSE))</f>
        <v>/</v>
      </c>
      <c r="AD322" s="4" t="str">
        <f>IF($H322=0,"",VLOOKUP($G322,Data!$G$3:$BA$2935,23,FALSE))</f>
        <v/>
      </c>
      <c r="AE322" s="4" t="str">
        <f>IF($H322=0,"",VLOOKUP($G322,Data!$G$3:$BA$2935,24,FALSE))</f>
        <v/>
      </c>
      <c r="AF322" s="4" t="str">
        <f>IF($H322=0,"",VLOOKUP($G322,Data!$G$3:$BA$2935,25,FALSE))</f>
        <v/>
      </c>
      <c r="AG322" s="4" t="str">
        <f>IF($H322=0,"",VLOOKUP($G322,Data!$G$3:$BA$2935,26,FALSE))</f>
        <v/>
      </c>
      <c r="AH322" s="4" t="str">
        <f>IF($H322=0,"",VLOOKUP($G322,Data!$G$3:$BA$2935,27,FALSE))</f>
        <v/>
      </c>
      <c r="AI322" s="4" t="str">
        <f>IF($H322=0,"",VLOOKUP($G322,Data!$G$3:$BA$2935,28,FALSE))</f>
        <v/>
      </c>
      <c r="AJ322" s="4" t="str">
        <f>IF($H322=0,"",VLOOKUP($G322,Data!$G$3:$BA$2935,29,FALSE))</f>
        <v/>
      </c>
      <c r="AK322" s="4" t="str">
        <f>IF($H322=0,"",VLOOKUP($G322,Data!$G$3:$BA$2935,30,FALSE))</f>
        <v/>
      </c>
      <c r="AL322" s="4" t="str">
        <f>IF($H322=0,"",VLOOKUP($G322,Data!$G$3:$BA$2935,31,FALSE))</f>
        <v/>
      </c>
      <c r="AM322" s="4" t="str">
        <f>IF($H322=0,"",VLOOKUP($G322,Data!$G$3:$BA$2935,32,FALSE))</f>
        <v/>
      </c>
      <c r="AN322" s="4" t="str">
        <f>IF($H322=0,"",VLOOKUP($G322,Data!$G$3:$BA$2935,33,FALSE))</f>
        <v/>
      </c>
      <c r="AO322" s="4" t="str">
        <f>IF($H322=0,"",VLOOKUP($G322,Data!$G$3:$BA$2935,34,FALSE))</f>
        <v/>
      </c>
      <c r="AP322" s="4" t="str">
        <f>IF($H322=0,"",VLOOKUP($G322,Data!$G$3:$BA$2935,35,FALSE))</f>
        <v/>
      </c>
      <c r="AQ322" s="4" t="str">
        <f>IF($H322=0,"",VLOOKUP($G322,Data!$G$3:$BA$2935,36,FALSE))</f>
        <v/>
      </c>
      <c r="AR322" s="4" t="str">
        <f>IF($H322=0,"",VLOOKUP($G322,Data!$G$3:$BA$2935,37,FALSE))</f>
        <v/>
      </c>
      <c r="AS322" s="4" t="str">
        <f>IF($H322=0,"",VLOOKUP($G322,Data!$G$3:$BA$2935,38,FALSE))</f>
        <v/>
      </c>
      <c r="AT322" s="4" t="str">
        <f>IF($H322=0,"",VLOOKUP($G322,Data!$G$3:$BA$2935,39,FALSE))</f>
        <v/>
      </c>
    </row>
    <row r="323" spans="1:46" x14ac:dyDescent="0.3">
      <c r="A323" s="4">
        <f>PSSE!A332</f>
        <v>959191</v>
      </c>
      <c r="B323" s="4" t="str">
        <f>PSSE!B332</f>
        <v>DAKSU2_H1</v>
      </c>
      <c r="C323" s="4">
        <f>PSSE!D332</f>
        <v>6</v>
      </c>
      <c r="D323" s="52">
        <f>PSSE!E332</f>
        <v>7.5</v>
      </c>
      <c r="E323" s="52" t="str">
        <f>PSSE!F332</f>
        <v>TD</v>
      </c>
      <c r="F323" s="52">
        <f>PSSE!G332</f>
        <v>1</v>
      </c>
      <c r="G323" s="52" t="str">
        <f t="shared" si="5"/>
        <v>AVR67.5TD1</v>
      </c>
      <c r="H323" s="52">
        <f>COUNTIF(Data!$G$3:$BA$2935,AVR!$G323)</f>
        <v>1</v>
      </c>
      <c r="I323" s="52" t="str">
        <f>IF($H323=0,"",VLOOKUP($G323,Data!$G$3:$BA$2935,2,FALSE))</f>
        <v>'EXAC4'</v>
      </c>
      <c r="J323" s="52">
        <f>PSSE!C332</f>
        <v>1</v>
      </c>
      <c r="K323" s="52">
        <f>IF($H323=0,"",VLOOKUP($G323,Data!$G$3:$BA$2935,4,FALSE))</f>
        <v>0</v>
      </c>
      <c r="L323" s="52">
        <f>IF($H323=0,"",VLOOKUP($G323,Data!$G$3:$BA$2935,5,FALSE))</f>
        <v>0.2</v>
      </c>
      <c r="M323" s="52">
        <f>IF($H323=0,"",VLOOKUP($G323,Data!$G$3:$BA$2935,6,FALSE))</f>
        <v>-0.19900000000000001</v>
      </c>
      <c r="N323" s="52">
        <f>IF($H323=0,"",VLOOKUP($G323,Data!$G$3:$BA$2935,7,FALSE))</f>
        <v>0</v>
      </c>
      <c r="O323" s="52">
        <f>IF($H323=0,"",VLOOKUP($G323,Data!$G$3:$BA$2935,8,FALSE))</f>
        <v>5</v>
      </c>
      <c r="P323" s="52">
        <f>IF($H323=0,"",VLOOKUP($G323,Data!$G$3:$BA$2935,9,FALSE))</f>
        <v>250</v>
      </c>
      <c r="Q323" s="52">
        <f>IF($H323=0,"",VLOOKUP($G323,Data!$G$3:$BA$2935,10,FALSE))</f>
        <v>0.05</v>
      </c>
      <c r="R323" s="52">
        <f>IF($H323=0,"",VLOOKUP($G323,Data!$G$3:$BA$2935,11,FALSE))</f>
        <v>5.64</v>
      </c>
      <c r="S323" s="52">
        <f>IF($H323=0,"",VLOOKUP($G323,Data!$G$3:$BA$2935,12,FALSE))</f>
        <v>0</v>
      </c>
      <c r="T323" s="52">
        <f>IF($H323=0,"",VLOOKUP($G323,Data!$G$3:$BA$2935,13,FALSE))</f>
        <v>0</v>
      </c>
      <c r="U323" s="52" t="str">
        <f>IF($H323=0,"",VLOOKUP($G323,Data!$G$3:$BA$2935,14,FALSE))</f>
        <v>/</v>
      </c>
      <c r="V323" s="52" t="str">
        <f>IF($H323=0,"",VLOOKUP($G323,Data!$G$3:$BA$2935,15,FALSE))</f>
        <v>/</v>
      </c>
      <c r="W323" s="52" t="str">
        <f>IF($H323=0,"",VLOOKUP($G323,Data!$G$3:$BA$2935,16,FALSE))</f>
        <v/>
      </c>
      <c r="X323" s="52" t="str">
        <f>IF($H323=0,"",VLOOKUP($G323,Data!$G$3:$BA$2935,17,FALSE))</f>
        <v/>
      </c>
      <c r="Y323" s="52" t="str">
        <f>IF($H323=0,"",VLOOKUP($G323,Data!$G$3:$BA$2935,18,FALSE))</f>
        <v/>
      </c>
      <c r="Z323" s="52" t="str">
        <f>IF($H323=0,"",VLOOKUP($G323,Data!$G$3:$BA$2935,19,FALSE))</f>
        <v/>
      </c>
      <c r="AA323" s="52" t="str">
        <f>IF($H323=0,"",VLOOKUP($G323,Data!$G$3:$BA$2935,20,FALSE))</f>
        <v/>
      </c>
      <c r="AB323" s="4" t="str">
        <f>IF($H323=0,"",VLOOKUP($G323,Data!$G$3:$BA$2935,21,FALSE))</f>
        <v/>
      </c>
      <c r="AC323" s="4" t="str">
        <f>IF($H323=0,"",VLOOKUP($G323,Data!$G$3:$BA$2935,22,FALSE))</f>
        <v/>
      </c>
      <c r="AD323" s="4" t="str">
        <f>IF($H323=0,"",VLOOKUP($G323,Data!$G$3:$BA$2935,23,FALSE))</f>
        <v/>
      </c>
      <c r="AE323" s="4" t="str">
        <f>IF($H323=0,"",VLOOKUP($G323,Data!$G$3:$BA$2935,24,FALSE))</f>
        <v/>
      </c>
      <c r="AF323" s="4" t="str">
        <f>IF($H323=0,"",VLOOKUP($G323,Data!$G$3:$BA$2935,25,FALSE))</f>
        <v/>
      </c>
      <c r="AG323" s="4" t="str">
        <f>IF($H323=0,"",VLOOKUP($G323,Data!$G$3:$BA$2935,26,FALSE))</f>
        <v/>
      </c>
      <c r="AH323" s="4" t="str">
        <f>IF($H323=0,"",VLOOKUP($G323,Data!$G$3:$BA$2935,27,FALSE))</f>
        <v/>
      </c>
      <c r="AI323" s="4" t="str">
        <f>IF($H323=0,"",VLOOKUP($G323,Data!$G$3:$BA$2935,28,FALSE))</f>
        <v/>
      </c>
      <c r="AJ323" s="4" t="str">
        <f>IF($H323=0,"",VLOOKUP($G323,Data!$G$3:$BA$2935,29,FALSE))</f>
        <v/>
      </c>
      <c r="AK323" s="4" t="str">
        <f>IF($H323=0,"",VLOOKUP($G323,Data!$G$3:$BA$2935,30,FALSE))</f>
        <v/>
      </c>
      <c r="AL323" s="4" t="str">
        <f>IF($H323=0,"",VLOOKUP($G323,Data!$G$3:$BA$2935,31,FALSE))</f>
        <v/>
      </c>
      <c r="AM323" s="4" t="str">
        <f>IF($H323=0,"",VLOOKUP($G323,Data!$G$3:$BA$2935,32,FALSE))</f>
        <v/>
      </c>
      <c r="AN323" s="4" t="str">
        <f>IF($H323=0,"",VLOOKUP($G323,Data!$G$3:$BA$2935,33,FALSE))</f>
        <v/>
      </c>
      <c r="AO323" s="4" t="str">
        <f>IF($H323=0,"",VLOOKUP($G323,Data!$G$3:$BA$2935,34,FALSE))</f>
        <v/>
      </c>
      <c r="AP323" s="4" t="str">
        <f>IF($H323=0,"",VLOOKUP($G323,Data!$G$3:$BA$2935,35,FALSE))</f>
        <v/>
      </c>
      <c r="AQ323" s="4" t="str">
        <f>IF($H323=0,"",VLOOKUP($G323,Data!$G$3:$BA$2935,36,FALSE))</f>
        <v/>
      </c>
      <c r="AR323" s="4" t="str">
        <f>IF($H323=0,"",VLOOKUP($G323,Data!$G$3:$BA$2935,37,FALSE))</f>
        <v/>
      </c>
      <c r="AS323" s="4" t="str">
        <f>IF($H323=0,"",VLOOKUP($G323,Data!$G$3:$BA$2935,38,FALSE))</f>
        <v/>
      </c>
      <c r="AT323" s="4" t="str">
        <f>IF($H323=0,"",VLOOKUP($G323,Data!$G$3:$BA$2935,39,FALSE))</f>
        <v/>
      </c>
    </row>
    <row r="324" spans="1:46" x14ac:dyDescent="0.3">
      <c r="A324" s="4">
        <f>PSSE!A333</f>
        <v>959201</v>
      </c>
      <c r="B324" s="4" t="str">
        <f>PSSE!B333</f>
        <v>DAKPLU1 _H1</v>
      </c>
      <c r="C324" s="4">
        <f>PSSE!D333</f>
        <v>6</v>
      </c>
      <c r="D324" s="52">
        <f>PSSE!E333</f>
        <v>7.5</v>
      </c>
      <c r="E324" s="52" t="str">
        <f>PSSE!F333</f>
        <v>TD</v>
      </c>
      <c r="F324" s="52">
        <f>PSSE!G333</f>
        <v>1</v>
      </c>
      <c r="G324" s="52" t="str">
        <f t="shared" si="5"/>
        <v>AVR67.5TD1</v>
      </c>
      <c r="H324" s="52">
        <f>COUNTIF(Data!$G$3:$BA$2935,AVR!$G324)</f>
        <v>1</v>
      </c>
      <c r="I324" s="52" t="str">
        <f>IF($H324=0,"",VLOOKUP($G324,Data!$G$3:$BA$2935,2,FALSE))</f>
        <v>'EXAC4'</v>
      </c>
      <c r="J324" s="52">
        <f>PSSE!C333</f>
        <v>1</v>
      </c>
      <c r="K324" s="52">
        <f>IF($H324=0,"",VLOOKUP($G324,Data!$G$3:$BA$2935,4,FALSE))</f>
        <v>0</v>
      </c>
      <c r="L324" s="52">
        <f>IF($H324=0,"",VLOOKUP($G324,Data!$G$3:$BA$2935,5,FALSE))</f>
        <v>0.2</v>
      </c>
      <c r="M324" s="52">
        <f>IF($H324=0,"",VLOOKUP($G324,Data!$G$3:$BA$2935,6,FALSE))</f>
        <v>-0.19900000000000001</v>
      </c>
      <c r="N324" s="52">
        <f>IF($H324=0,"",VLOOKUP($G324,Data!$G$3:$BA$2935,7,FALSE))</f>
        <v>0</v>
      </c>
      <c r="O324" s="52">
        <f>IF($H324=0,"",VLOOKUP($G324,Data!$G$3:$BA$2935,8,FALSE))</f>
        <v>5</v>
      </c>
      <c r="P324" s="52">
        <f>IF($H324=0,"",VLOOKUP($G324,Data!$G$3:$BA$2935,9,FALSE))</f>
        <v>250</v>
      </c>
      <c r="Q324" s="52">
        <f>IF($H324=0,"",VLOOKUP($G324,Data!$G$3:$BA$2935,10,FALSE))</f>
        <v>0.05</v>
      </c>
      <c r="R324" s="52">
        <f>IF($H324=0,"",VLOOKUP($G324,Data!$G$3:$BA$2935,11,FALSE))</f>
        <v>5.64</v>
      </c>
      <c r="S324" s="52">
        <f>IF($H324=0,"",VLOOKUP($G324,Data!$G$3:$BA$2935,12,FALSE))</f>
        <v>0</v>
      </c>
      <c r="T324" s="52">
        <f>IF($H324=0,"",VLOOKUP($G324,Data!$G$3:$BA$2935,13,FALSE))</f>
        <v>0</v>
      </c>
      <c r="U324" s="52" t="str">
        <f>IF($H324=0,"",VLOOKUP($G324,Data!$G$3:$BA$2935,14,FALSE))</f>
        <v>/</v>
      </c>
      <c r="V324" s="52" t="str">
        <f>IF($H324=0,"",VLOOKUP($G324,Data!$G$3:$BA$2935,15,FALSE))</f>
        <v>/</v>
      </c>
      <c r="W324" s="52" t="str">
        <f>IF($H324=0,"",VLOOKUP($G324,Data!$G$3:$BA$2935,16,FALSE))</f>
        <v/>
      </c>
      <c r="X324" s="52" t="str">
        <f>IF($H324=0,"",VLOOKUP($G324,Data!$G$3:$BA$2935,17,FALSE))</f>
        <v/>
      </c>
      <c r="Y324" s="52" t="str">
        <f>IF($H324=0,"",VLOOKUP($G324,Data!$G$3:$BA$2935,18,FALSE))</f>
        <v/>
      </c>
      <c r="Z324" s="52" t="str">
        <f>IF($H324=0,"",VLOOKUP($G324,Data!$G$3:$BA$2935,19,FALSE))</f>
        <v/>
      </c>
      <c r="AA324" s="52" t="str">
        <f>IF($H324=0,"",VLOOKUP($G324,Data!$G$3:$BA$2935,20,FALSE))</f>
        <v/>
      </c>
      <c r="AB324" s="4" t="str">
        <f>IF($H324=0,"",VLOOKUP($G324,Data!$G$3:$BA$2935,21,FALSE))</f>
        <v/>
      </c>
      <c r="AC324" s="4" t="str">
        <f>IF($H324=0,"",VLOOKUP($G324,Data!$G$3:$BA$2935,22,FALSE))</f>
        <v/>
      </c>
      <c r="AD324" s="4" t="str">
        <f>IF($H324=0,"",VLOOKUP($G324,Data!$G$3:$BA$2935,23,FALSE))</f>
        <v/>
      </c>
      <c r="AE324" s="4" t="str">
        <f>IF($H324=0,"",VLOOKUP($G324,Data!$G$3:$BA$2935,24,FALSE))</f>
        <v/>
      </c>
      <c r="AF324" s="4" t="str">
        <f>IF($H324=0,"",VLOOKUP($G324,Data!$G$3:$BA$2935,25,FALSE))</f>
        <v/>
      </c>
      <c r="AG324" s="4" t="str">
        <f>IF($H324=0,"",VLOOKUP($G324,Data!$G$3:$BA$2935,26,FALSE))</f>
        <v/>
      </c>
      <c r="AH324" s="4" t="str">
        <f>IF($H324=0,"",VLOOKUP($G324,Data!$G$3:$BA$2935,27,FALSE))</f>
        <v/>
      </c>
      <c r="AI324" s="4" t="str">
        <f>IF($H324=0,"",VLOOKUP($G324,Data!$G$3:$BA$2935,28,FALSE))</f>
        <v/>
      </c>
      <c r="AJ324" s="4" t="str">
        <f>IF($H324=0,"",VLOOKUP($G324,Data!$G$3:$BA$2935,29,FALSE))</f>
        <v/>
      </c>
      <c r="AK324" s="4" t="str">
        <f>IF($H324=0,"",VLOOKUP($G324,Data!$G$3:$BA$2935,30,FALSE))</f>
        <v/>
      </c>
      <c r="AL324" s="4" t="str">
        <f>IF($H324=0,"",VLOOKUP($G324,Data!$G$3:$BA$2935,31,FALSE))</f>
        <v/>
      </c>
      <c r="AM324" s="4" t="str">
        <f>IF($H324=0,"",VLOOKUP($G324,Data!$G$3:$BA$2935,32,FALSE))</f>
        <v/>
      </c>
      <c r="AN324" s="4" t="str">
        <f>IF($H324=0,"",VLOOKUP($G324,Data!$G$3:$BA$2935,33,FALSE))</f>
        <v/>
      </c>
      <c r="AO324" s="4" t="str">
        <f>IF($H324=0,"",VLOOKUP($G324,Data!$G$3:$BA$2935,34,FALSE))</f>
        <v/>
      </c>
      <c r="AP324" s="4" t="str">
        <f>IF($H324=0,"",VLOOKUP($G324,Data!$G$3:$BA$2935,35,FALSE))</f>
        <v/>
      </c>
      <c r="AQ324" s="4" t="str">
        <f>IF($H324=0,"",VLOOKUP($G324,Data!$G$3:$BA$2935,36,FALSE))</f>
        <v/>
      </c>
      <c r="AR324" s="4" t="str">
        <f>IF($H324=0,"",VLOOKUP($G324,Data!$G$3:$BA$2935,37,FALSE))</f>
        <v/>
      </c>
      <c r="AS324" s="4" t="str">
        <f>IF($H324=0,"",VLOOKUP($G324,Data!$G$3:$BA$2935,38,FALSE))</f>
        <v/>
      </c>
      <c r="AT324" s="4" t="str">
        <f>IF($H324=0,"",VLOOKUP($G324,Data!$G$3:$BA$2935,39,FALSE))</f>
        <v/>
      </c>
    </row>
    <row r="325" spans="1:46" x14ac:dyDescent="0.3">
      <c r="A325" s="4">
        <f>PSSE!A334</f>
        <v>959202</v>
      </c>
      <c r="B325" s="4" t="str">
        <f>PSSE!B334</f>
        <v>DAKPLU2 _H1</v>
      </c>
      <c r="C325" s="4">
        <f>PSSE!D334</f>
        <v>6</v>
      </c>
      <c r="D325" s="52">
        <f>PSSE!E334</f>
        <v>7.5</v>
      </c>
      <c r="E325" s="52" t="str">
        <f>PSSE!F334</f>
        <v>TD</v>
      </c>
      <c r="F325" s="52">
        <f>PSSE!G334</f>
        <v>1</v>
      </c>
      <c r="G325" s="52" t="str">
        <f t="shared" ref="G325:G388" si="6">"AVR"&amp;C325&amp;D325&amp;E325&amp;F325</f>
        <v>AVR67.5TD1</v>
      </c>
      <c r="H325" s="52">
        <f>COUNTIF(Data!$G$3:$BA$2935,AVR!$G325)</f>
        <v>1</v>
      </c>
      <c r="I325" s="52" t="str">
        <f>IF($H325=0,"",VLOOKUP($G325,Data!$G$3:$BA$2935,2,FALSE))</f>
        <v>'EXAC4'</v>
      </c>
      <c r="J325" s="52">
        <f>PSSE!C334</f>
        <v>1</v>
      </c>
      <c r="K325" s="52">
        <f>IF($H325=0,"",VLOOKUP($G325,Data!$G$3:$BA$2935,4,FALSE))</f>
        <v>0</v>
      </c>
      <c r="L325" s="52">
        <f>IF($H325=0,"",VLOOKUP($G325,Data!$G$3:$BA$2935,5,FALSE))</f>
        <v>0.2</v>
      </c>
      <c r="M325" s="52">
        <f>IF($H325=0,"",VLOOKUP($G325,Data!$G$3:$BA$2935,6,FALSE))</f>
        <v>-0.19900000000000001</v>
      </c>
      <c r="N325" s="52">
        <f>IF($H325=0,"",VLOOKUP($G325,Data!$G$3:$BA$2935,7,FALSE))</f>
        <v>0</v>
      </c>
      <c r="O325" s="52">
        <f>IF($H325=0,"",VLOOKUP($G325,Data!$G$3:$BA$2935,8,FALSE))</f>
        <v>5</v>
      </c>
      <c r="P325" s="52">
        <f>IF($H325=0,"",VLOOKUP($G325,Data!$G$3:$BA$2935,9,FALSE))</f>
        <v>250</v>
      </c>
      <c r="Q325" s="52">
        <f>IF($H325=0,"",VLOOKUP($G325,Data!$G$3:$BA$2935,10,FALSE))</f>
        <v>0.05</v>
      </c>
      <c r="R325" s="52">
        <f>IF($H325=0,"",VLOOKUP($G325,Data!$G$3:$BA$2935,11,FALSE))</f>
        <v>5.64</v>
      </c>
      <c r="S325" s="52">
        <f>IF($H325=0,"",VLOOKUP($G325,Data!$G$3:$BA$2935,12,FALSE))</f>
        <v>0</v>
      </c>
      <c r="T325" s="52">
        <f>IF($H325=0,"",VLOOKUP($G325,Data!$G$3:$BA$2935,13,FALSE))</f>
        <v>0</v>
      </c>
      <c r="U325" s="52" t="str">
        <f>IF($H325=0,"",VLOOKUP($G325,Data!$G$3:$BA$2935,14,FALSE))</f>
        <v>/</v>
      </c>
      <c r="V325" s="52" t="str">
        <f>IF($H325=0,"",VLOOKUP($G325,Data!$G$3:$BA$2935,15,FALSE))</f>
        <v>/</v>
      </c>
      <c r="W325" s="52" t="str">
        <f>IF($H325=0,"",VLOOKUP($G325,Data!$G$3:$BA$2935,16,FALSE))</f>
        <v/>
      </c>
      <c r="X325" s="52" t="str">
        <f>IF($H325=0,"",VLOOKUP($G325,Data!$G$3:$BA$2935,17,FALSE))</f>
        <v/>
      </c>
      <c r="Y325" s="52" t="str">
        <f>IF($H325=0,"",VLOOKUP($G325,Data!$G$3:$BA$2935,18,FALSE))</f>
        <v/>
      </c>
      <c r="Z325" s="52" t="str">
        <f>IF($H325=0,"",VLOOKUP($G325,Data!$G$3:$BA$2935,19,FALSE))</f>
        <v/>
      </c>
      <c r="AA325" s="52" t="str">
        <f>IF($H325=0,"",VLOOKUP($G325,Data!$G$3:$BA$2935,20,FALSE))</f>
        <v/>
      </c>
      <c r="AB325" s="4" t="str">
        <f>IF($H325=0,"",VLOOKUP($G325,Data!$G$3:$BA$2935,21,FALSE))</f>
        <v/>
      </c>
      <c r="AC325" s="4" t="str">
        <f>IF($H325=0,"",VLOOKUP($G325,Data!$G$3:$BA$2935,22,FALSE))</f>
        <v/>
      </c>
      <c r="AD325" s="4" t="str">
        <f>IF($H325=0,"",VLOOKUP($G325,Data!$G$3:$BA$2935,23,FALSE))</f>
        <v/>
      </c>
      <c r="AE325" s="4" t="str">
        <f>IF($H325=0,"",VLOOKUP($G325,Data!$G$3:$BA$2935,24,FALSE))</f>
        <v/>
      </c>
      <c r="AF325" s="4" t="str">
        <f>IF($H325=0,"",VLOOKUP($G325,Data!$G$3:$BA$2935,25,FALSE))</f>
        <v/>
      </c>
      <c r="AG325" s="4" t="str">
        <f>IF($H325=0,"",VLOOKUP($G325,Data!$G$3:$BA$2935,26,FALSE))</f>
        <v/>
      </c>
      <c r="AH325" s="4" t="str">
        <f>IF($H325=0,"",VLOOKUP($G325,Data!$G$3:$BA$2935,27,FALSE))</f>
        <v/>
      </c>
      <c r="AI325" s="4" t="str">
        <f>IF($H325=0,"",VLOOKUP($G325,Data!$G$3:$BA$2935,28,FALSE))</f>
        <v/>
      </c>
      <c r="AJ325" s="4" t="str">
        <f>IF($H325=0,"",VLOOKUP($G325,Data!$G$3:$BA$2935,29,FALSE))</f>
        <v/>
      </c>
      <c r="AK325" s="4" t="str">
        <f>IF($H325=0,"",VLOOKUP($G325,Data!$G$3:$BA$2935,30,FALSE))</f>
        <v/>
      </c>
      <c r="AL325" s="4" t="str">
        <f>IF($H325=0,"",VLOOKUP($G325,Data!$G$3:$BA$2935,31,FALSE))</f>
        <v/>
      </c>
      <c r="AM325" s="4" t="str">
        <f>IF($H325=0,"",VLOOKUP($G325,Data!$G$3:$BA$2935,32,FALSE))</f>
        <v/>
      </c>
      <c r="AN325" s="4" t="str">
        <f>IF($H325=0,"",VLOOKUP($G325,Data!$G$3:$BA$2935,33,FALSE))</f>
        <v/>
      </c>
      <c r="AO325" s="4" t="str">
        <f>IF($H325=0,"",VLOOKUP($G325,Data!$G$3:$BA$2935,34,FALSE))</f>
        <v/>
      </c>
      <c r="AP325" s="4" t="str">
        <f>IF($H325=0,"",VLOOKUP($G325,Data!$G$3:$BA$2935,35,FALSE))</f>
        <v/>
      </c>
      <c r="AQ325" s="4" t="str">
        <f>IF($H325=0,"",VLOOKUP($G325,Data!$G$3:$BA$2935,36,FALSE))</f>
        <v/>
      </c>
      <c r="AR325" s="4" t="str">
        <f>IF($H325=0,"",VLOOKUP($G325,Data!$G$3:$BA$2935,37,FALSE))</f>
        <v/>
      </c>
      <c r="AS325" s="4" t="str">
        <f>IF($H325=0,"",VLOOKUP($G325,Data!$G$3:$BA$2935,38,FALSE))</f>
        <v/>
      </c>
      <c r="AT325" s="4" t="str">
        <f>IF($H325=0,"",VLOOKUP($G325,Data!$G$3:$BA$2935,39,FALSE))</f>
        <v/>
      </c>
    </row>
    <row r="326" spans="1:46" x14ac:dyDescent="0.3">
      <c r="A326" s="4">
        <f>PSSE!A335</f>
        <v>959211</v>
      </c>
      <c r="B326" s="4" t="str">
        <f>PSSE!B335</f>
        <v>DAKPOCO_H1</v>
      </c>
      <c r="C326" s="4">
        <f>PSSE!D335</f>
        <v>10.5</v>
      </c>
      <c r="D326" s="52">
        <f>PSSE!E335</f>
        <v>20</v>
      </c>
      <c r="E326" s="52" t="str">
        <f>PSSE!F335</f>
        <v>TD</v>
      </c>
      <c r="F326" s="52">
        <f>PSSE!G335</f>
        <v>1</v>
      </c>
      <c r="G326" s="52" t="str">
        <f t="shared" si="6"/>
        <v>AVR10.520TD1</v>
      </c>
      <c r="H326" s="52">
        <f>COUNTIF(Data!$G$3:$BA$2935,AVR!$G326)</f>
        <v>1</v>
      </c>
      <c r="I326" s="52" t="str">
        <f>IF($H326=0,"",VLOOKUP($G326,Data!$G$3:$BA$2935,2,FALSE))</f>
        <v>'ESST4B'</v>
      </c>
      <c r="J326" s="52">
        <f>PSSE!C335</f>
        <v>1</v>
      </c>
      <c r="K326" s="52">
        <f>IF($H326=0,"",VLOOKUP($G326,Data!$G$3:$BA$2935,4,FALSE))</f>
        <v>0</v>
      </c>
      <c r="L326" s="52">
        <f>IF($H326=0,"",VLOOKUP($G326,Data!$G$3:$BA$2935,5,FALSE))</f>
        <v>10.75</v>
      </c>
      <c r="M326" s="52">
        <f>IF($H326=0,"",VLOOKUP($G326,Data!$G$3:$BA$2935,6,FALSE))</f>
        <v>10.75</v>
      </c>
      <c r="N326" s="52">
        <f>IF($H326=0,"",VLOOKUP($G326,Data!$G$3:$BA$2935,7,FALSE))</f>
        <v>5</v>
      </c>
      <c r="O326" s="52">
        <f>IF($H326=0,"",VLOOKUP($G326,Data!$G$3:$BA$2935,8,FALSE))</f>
        <v>-0.87</v>
      </c>
      <c r="P326" s="52">
        <f>IF($H326=0,"",VLOOKUP($G326,Data!$G$3:$BA$2935,9,FALSE))</f>
        <v>0</v>
      </c>
      <c r="Q326" s="52">
        <f>IF($H326=0,"",VLOOKUP($G326,Data!$G$3:$BA$2935,10,FALSE))</f>
        <v>1</v>
      </c>
      <c r="R326" s="52">
        <f>IF($H326=0,"",VLOOKUP($G326,Data!$G$3:$BA$2935,11,FALSE))</f>
        <v>0</v>
      </c>
      <c r="S326" s="52">
        <f>IF($H326=0,"",VLOOKUP($G326,Data!$G$3:$BA$2935,12,FALSE))</f>
        <v>99</v>
      </c>
      <c r="T326" s="52">
        <f>IF($H326=0,"",VLOOKUP($G326,Data!$G$3:$BA$2935,13,FALSE))</f>
        <v>-99</v>
      </c>
      <c r="U326" s="52">
        <f>IF($H326=0,"",VLOOKUP($G326,Data!$G$3:$BA$2935,14,FALSE))</f>
        <v>0</v>
      </c>
      <c r="V326" s="52">
        <f>IF($H326=0,"",VLOOKUP($G326,Data!$G$3:$BA$2935,15,FALSE))</f>
        <v>9.3000000000000007</v>
      </c>
      <c r="W326" s="52">
        <f>IF($H326=0,"",VLOOKUP($G326,Data!$G$3:$BA$2935,16,FALSE))</f>
        <v>0</v>
      </c>
      <c r="X326" s="52">
        <f>IF($H326=0,"",VLOOKUP($G326,Data!$G$3:$BA$2935,17,FALSE))</f>
        <v>11.63</v>
      </c>
      <c r="Y326" s="52">
        <f>IF($H326=0,"",VLOOKUP($G326,Data!$G$3:$BA$2935,18,FALSE))</f>
        <v>0.113</v>
      </c>
      <c r="Z326" s="52">
        <f>IF($H326=0,"",VLOOKUP($G326,Data!$G$3:$BA$2935,19,FALSE))</f>
        <v>0.124</v>
      </c>
      <c r="AA326" s="52">
        <f>IF($H326=0,"",VLOOKUP($G326,Data!$G$3:$BA$2935,20,FALSE))</f>
        <v>0</v>
      </c>
      <c r="AB326" s="4" t="str">
        <f>IF($H326=0,"",VLOOKUP($G326,Data!$G$3:$BA$2935,21,FALSE))</f>
        <v>/</v>
      </c>
      <c r="AC326" s="4" t="str">
        <f>IF($H326=0,"",VLOOKUP($G326,Data!$G$3:$BA$2935,22,FALSE))</f>
        <v>/</v>
      </c>
      <c r="AD326" s="4" t="str">
        <f>IF($H326=0,"",VLOOKUP($G326,Data!$G$3:$BA$2935,23,FALSE))</f>
        <v/>
      </c>
      <c r="AE326" s="4" t="str">
        <f>IF($H326=0,"",VLOOKUP($G326,Data!$G$3:$BA$2935,24,FALSE))</f>
        <v/>
      </c>
      <c r="AF326" s="4" t="str">
        <f>IF($H326=0,"",VLOOKUP($G326,Data!$G$3:$BA$2935,25,FALSE))</f>
        <v/>
      </c>
      <c r="AG326" s="4" t="str">
        <f>IF($H326=0,"",VLOOKUP($G326,Data!$G$3:$BA$2935,26,FALSE))</f>
        <v/>
      </c>
      <c r="AH326" s="4" t="str">
        <f>IF($H326=0,"",VLOOKUP($G326,Data!$G$3:$BA$2935,27,FALSE))</f>
        <v/>
      </c>
      <c r="AI326" s="4" t="str">
        <f>IF($H326=0,"",VLOOKUP($G326,Data!$G$3:$BA$2935,28,FALSE))</f>
        <v/>
      </c>
      <c r="AJ326" s="4" t="str">
        <f>IF($H326=0,"",VLOOKUP($G326,Data!$G$3:$BA$2935,29,FALSE))</f>
        <v/>
      </c>
      <c r="AK326" s="4" t="str">
        <f>IF($H326=0,"",VLOOKUP($G326,Data!$G$3:$BA$2935,30,FALSE))</f>
        <v/>
      </c>
      <c r="AL326" s="4" t="str">
        <f>IF($H326=0,"",VLOOKUP($G326,Data!$G$3:$BA$2935,31,FALSE))</f>
        <v/>
      </c>
      <c r="AM326" s="4" t="str">
        <f>IF($H326=0,"",VLOOKUP($G326,Data!$G$3:$BA$2935,32,FALSE))</f>
        <v/>
      </c>
      <c r="AN326" s="4" t="str">
        <f>IF($H326=0,"",VLOOKUP($G326,Data!$G$3:$BA$2935,33,FALSE))</f>
        <v/>
      </c>
      <c r="AO326" s="4" t="str">
        <f>IF($H326=0,"",VLOOKUP($G326,Data!$G$3:$BA$2935,34,FALSE))</f>
        <v/>
      </c>
      <c r="AP326" s="4" t="str">
        <f>IF($H326=0,"",VLOOKUP($G326,Data!$G$3:$BA$2935,35,FALSE))</f>
        <v/>
      </c>
      <c r="AQ326" s="4" t="str">
        <f>IF($H326=0,"",VLOOKUP($G326,Data!$G$3:$BA$2935,36,FALSE))</f>
        <v/>
      </c>
      <c r="AR326" s="4" t="str">
        <f>IF($H326=0,"",VLOOKUP($G326,Data!$G$3:$BA$2935,37,FALSE))</f>
        <v/>
      </c>
      <c r="AS326" s="4" t="str">
        <f>IF($H326=0,"",VLOOKUP($G326,Data!$G$3:$BA$2935,38,FALSE))</f>
        <v/>
      </c>
      <c r="AT326" s="4" t="str">
        <f>IF($H326=0,"",VLOOKUP($G326,Data!$G$3:$BA$2935,39,FALSE))</f>
        <v/>
      </c>
    </row>
    <row r="327" spans="1:46" x14ac:dyDescent="0.3">
      <c r="A327" s="4">
        <f>PSSE!A336</f>
        <v>959221</v>
      </c>
      <c r="B327" s="4" t="str">
        <f>PSSE!B336</f>
        <v>THUONGSAT_H1</v>
      </c>
      <c r="C327" s="4">
        <f>PSSE!D336</f>
        <v>10.5</v>
      </c>
      <c r="D327" s="52">
        <f>PSSE!E336</f>
        <v>20</v>
      </c>
      <c r="E327" s="52" t="str">
        <f>PSSE!F336</f>
        <v>TD</v>
      </c>
      <c r="F327" s="52">
        <f>PSSE!G336</f>
        <v>1</v>
      </c>
      <c r="G327" s="52" t="str">
        <f t="shared" si="6"/>
        <v>AVR10.520TD1</v>
      </c>
      <c r="H327" s="52">
        <f>COUNTIF(Data!$G$3:$BA$2935,AVR!$G327)</f>
        <v>1</v>
      </c>
      <c r="I327" s="52" t="str">
        <f>IF($H327=0,"",VLOOKUP($G327,Data!$G$3:$BA$2935,2,FALSE))</f>
        <v>'ESST4B'</v>
      </c>
      <c r="J327" s="52">
        <f>PSSE!C336</f>
        <v>1</v>
      </c>
      <c r="K327" s="52">
        <f>IF($H327=0,"",VLOOKUP($G327,Data!$G$3:$BA$2935,4,FALSE))</f>
        <v>0</v>
      </c>
      <c r="L327" s="52">
        <f>IF($H327=0,"",VLOOKUP($G327,Data!$G$3:$BA$2935,5,FALSE))</f>
        <v>10.75</v>
      </c>
      <c r="M327" s="52">
        <f>IF($H327=0,"",VLOOKUP($G327,Data!$G$3:$BA$2935,6,FALSE))</f>
        <v>10.75</v>
      </c>
      <c r="N327" s="52">
        <f>IF($H327=0,"",VLOOKUP($G327,Data!$G$3:$BA$2935,7,FALSE))</f>
        <v>5</v>
      </c>
      <c r="O327" s="52">
        <f>IF($H327=0,"",VLOOKUP($G327,Data!$G$3:$BA$2935,8,FALSE))</f>
        <v>-0.87</v>
      </c>
      <c r="P327" s="52">
        <f>IF($H327=0,"",VLOOKUP($G327,Data!$G$3:$BA$2935,9,FALSE))</f>
        <v>0</v>
      </c>
      <c r="Q327" s="52">
        <f>IF($H327=0,"",VLOOKUP($G327,Data!$G$3:$BA$2935,10,FALSE))</f>
        <v>1</v>
      </c>
      <c r="R327" s="52">
        <f>IF($H327=0,"",VLOOKUP($G327,Data!$G$3:$BA$2935,11,FALSE))</f>
        <v>0</v>
      </c>
      <c r="S327" s="52">
        <f>IF($H327=0,"",VLOOKUP($G327,Data!$G$3:$BA$2935,12,FALSE))</f>
        <v>99</v>
      </c>
      <c r="T327" s="52">
        <f>IF($H327=0,"",VLOOKUP($G327,Data!$G$3:$BA$2935,13,FALSE))</f>
        <v>-99</v>
      </c>
      <c r="U327" s="52">
        <f>IF($H327=0,"",VLOOKUP($G327,Data!$G$3:$BA$2935,14,FALSE))</f>
        <v>0</v>
      </c>
      <c r="V327" s="52">
        <f>IF($H327=0,"",VLOOKUP($G327,Data!$G$3:$BA$2935,15,FALSE))</f>
        <v>9.3000000000000007</v>
      </c>
      <c r="W327" s="52">
        <f>IF($H327=0,"",VLOOKUP($G327,Data!$G$3:$BA$2935,16,FALSE))</f>
        <v>0</v>
      </c>
      <c r="X327" s="52">
        <f>IF($H327=0,"",VLOOKUP($G327,Data!$G$3:$BA$2935,17,FALSE))</f>
        <v>11.63</v>
      </c>
      <c r="Y327" s="52">
        <f>IF($H327=0,"",VLOOKUP($G327,Data!$G$3:$BA$2935,18,FALSE))</f>
        <v>0.113</v>
      </c>
      <c r="Z327" s="52">
        <f>IF($H327=0,"",VLOOKUP($G327,Data!$G$3:$BA$2935,19,FALSE))</f>
        <v>0.124</v>
      </c>
      <c r="AA327" s="52">
        <f>IF($H327=0,"",VLOOKUP($G327,Data!$G$3:$BA$2935,20,FALSE))</f>
        <v>0</v>
      </c>
      <c r="AB327" s="4" t="str">
        <f>IF($H327=0,"",VLOOKUP($G327,Data!$G$3:$BA$2935,21,FALSE))</f>
        <v>/</v>
      </c>
      <c r="AC327" s="4" t="str">
        <f>IF($H327=0,"",VLOOKUP($G327,Data!$G$3:$BA$2935,22,FALSE))</f>
        <v>/</v>
      </c>
      <c r="AD327" s="4" t="str">
        <f>IF($H327=0,"",VLOOKUP($G327,Data!$G$3:$BA$2935,23,FALSE))</f>
        <v/>
      </c>
      <c r="AE327" s="4" t="str">
        <f>IF($H327=0,"",VLOOKUP($G327,Data!$G$3:$BA$2935,24,FALSE))</f>
        <v/>
      </c>
      <c r="AF327" s="4" t="str">
        <f>IF($H327=0,"",VLOOKUP($G327,Data!$G$3:$BA$2935,25,FALSE))</f>
        <v/>
      </c>
      <c r="AG327" s="4" t="str">
        <f>IF($H327=0,"",VLOOKUP($G327,Data!$G$3:$BA$2935,26,FALSE))</f>
        <v/>
      </c>
      <c r="AH327" s="4" t="str">
        <f>IF($H327=0,"",VLOOKUP($G327,Data!$G$3:$BA$2935,27,FALSE))</f>
        <v/>
      </c>
      <c r="AI327" s="4" t="str">
        <f>IF($H327=0,"",VLOOKUP($G327,Data!$G$3:$BA$2935,28,FALSE))</f>
        <v/>
      </c>
      <c r="AJ327" s="4" t="str">
        <f>IF($H327=0,"",VLOOKUP($G327,Data!$G$3:$BA$2935,29,FALSE))</f>
        <v/>
      </c>
      <c r="AK327" s="4" t="str">
        <f>IF($H327=0,"",VLOOKUP($G327,Data!$G$3:$BA$2935,30,FALSE))</f>
        <v/>
      </c>
      <c r="AL327" s="4" t="str">
        <f>IF($H327=0,"",VLOOKUP($G327,Data!$G$3:$BA$2935,31,FALSE))</f>
        <v/>
      </c>
      <c r="AM327" s="4" t="str">
        <f>IF($H327=0,"",VLOOKUP($G327,Data!$G$3:$BA$2935,32,FALSE))</f>
        <v/>
      </c>
      <c r="AN327" s="4" t="str">
        <f>IF($H327=0,"",VLOOKUP($G327,Data!$G$3:$BA$2935,33,FALSE))</f>
        <v/>
      </c>
      <c r="AO327" s="4" t="str">
        <f>IF($H327=0,"",VLOOKUP($G327,Data!$G$3:$BA$2935,34,FALSE))</f>
        <v/>
      </c>
      <c r="AP327" s="4" t="str">
        <f>IF($H327=0,"",VLOOKUP($G327,Data!$G$3:$BA$2935,35,FALSE))</f>
        <v/>
      </c>
      <c r="AQ327" s="4" t="str">
        <f>IF($H327=0,"",VLOOKUP($G327,Data!$G$3:$BA$2935,36,FALSE))</f>
        <v/>
      </c>
      <c r="AR327" s="4" t="str">
        <f>IF($H327=0,"",VLOOKUP($G327,Data!$G$3:$BA$2935,37,FALSE))</f>
        <v/>
      </c>
      <c r="AS327" s="4" t="str">
        <f>IF($H327=0,"",VLOOKUP($G327,Data!$G$3:$BA$2935,38,FALSE))</f>
        <v/>
      </c>
      <c r="AT327" s="4" t="str">
        <f>IF($H327=0,"",VLOOKUP($G327,Data!$G$3:$BA$2935,39,FALSE))</f>
        <v/>
      </c>
    </row>
    <row r="328" spans="1:46" x14ac:dyDescent="0.3">
      <c r="A328" s="4">
        <f>PSSE!A337</f>
        <v>959231</v>
      </c>
      <c r="B328" s="4" t="str">
        <f>PSSE!B337</f>
        <v>SATHAY_H1</v>
      </c>
      <c r="C328" s="4">
        <f>PSSE!D337</f>
        <v>10.5</v>
      </c>
      <c r="D328" s="52">
        <f>PSSE!E337</f>
        <v>25.5</v>
      </c>
      <c r="E328" s="52" t="str">
        <f>PSSE!F337</f>
        <v>TD</v>
      </c>
      <c r="F328" s="52">
        <f>PSSE!G337</f>
        <v>1</v>
      </c>
      <c r="G328" s="52" t="str">
        <f t="shared" si="6"/>
        <v>AVR10.525.5TD1</v>
      </c>
      <c r="H328" s="52">
        <f>COUNTIF(Data!$G$3:$BA$2935,AVR!$G328)</f>
        <v>1</v>
      </c>
      <c r="I328" s="52" t="str">
        <f>IF($H328=0,"",VLOOKUP($G328,Data!$G$3:$BA$2935,2,FALSE))</f>
        <v>'ESST4B'</v>
      </c>
      <c r="J328" s="52">
        <f>PSSE!C337</f>
        <v>1</v>
      </c>
      <c r="K328" s="52">
        <f>IF($H328=0,"",VLOOKUP($G328,Data!$G$3:$BA$2935,4,FALSE))</f>
        <v>0</v>
      </c>
      <c r="L328" s="52">
        <f>IF($H328=0,"",VLOOKUP($G328,Data!$G$3:$BA$2935,5,FALSE))</f>
        <v>10.75</v>
      </c>
      <c r="M328" s="52">
        <f>IF($H328=0,"",VLOOKUP($G328,Data!$G$3:$BA$2935,6,FALSE))</f>
        <v>10.75</v>
      </c>
      <c r="N328" s="52">
        <f>IF($H328=0,"",VLOOKUP($G328,Data!$G$3:$BA$2935,7,FALSE))</f>
        <v>5</v>
      </c>
      <c r="O328" s="52">
        <f>IF($H328=0,"",VLOOKUP($G328,Data!$G$3:$BA$2935,8,FALSE))</f>
        <v>-0.87</v>
      </c>
      <c r="P328" s="52">
        <f>IF($H328=0,"",VLOOKUP($G328,Data!$G$3:$BA$2935,9,FALSE))</f>
        <v>0</v>
      </c>
      <c r="Q328" s="52">
        <f>IF($H328=0,"",VLOOKUP($G328,Data!$G$3:$BA$2935,10,FALSE))</f>
        <v>1</v>
      </c>
      <c r="R328" s="52">
        <f>IF($H328=0,"",VLOOKUP($G328,Data!$G$3:$BA$2935,11,FALSE))</f>
        <v>0</v>
      </c>
      <c r="S328" s="52">
        <f>IF($H328=0,"",VLOOKUP($G328,Data!$G$3:$BA$2935,12,FALSE))</f>
        <v>99</v>
      </c>
      <c r="T328" s="52">
        <f>IF($H328=0,"",VLOOKUP($G328,Data!$G$3:$BA$2935,13,FALSE))</f>
        <v>-99</v>
      </c>
      <c r="U328" s="52">
        <f>IF($H328=0,"",VLOOKUP($G328,Data!$G$3:$BA$2935,14,FALSE))</f>
        <v>0</v>
      </c>
      <c r="V328" s="52">
        <f>IF($H328=0,"",VLOOKUP($G328,Data!$G$3:$BA$2935,15,FALSE))</f>
        <v>9.3000000000000007</v>
      </c>
      <c r="W328" s="52">
        <f>IF($H328=0,"",VLOOKUP($G328,Data!$G$3:$BA$2935,16,FALSE))</f>
        <v>0</v>
      </c>
      <c r="X328" s="52">
        <f>IF($H328=0,"",VLOOKUP($G328,Data!$G$3:$BA$2935,17,FALSE))</f>
        <v>11.63</v>
      </c>
      <c r="Y328" s="52">
        <f>IF($H328=0,"",VLOOKUP($G328,Data!$G$3:$BA$2935,18,FALSE))</f>
        <v>0.113</v>
      </c>
      <c r="Z328" s="52">
        <f>IF($H328=0,"",VLOOKUP($G328,Data!$G$3:$BA$2935,19,FALSE))</f>
        <v>0.124</v>
      </c>
      <c r="AA328" s="52">
        <f>IF($H328=0,"",VLOOKUP($G328,Data!$G$3:$BA$2935,20,FALSE))</f>
        <v>0</v>
      </c>
      <c r="AB328" s="4" t="str">
        <f>IF($H328=0,"",VLOOKUP($G328,Data!$G$3:$BA$2935,21,FALSE))</f>
        <v>/</v>
      </c>
      <c r="AC328" s="4" t="str">
        <f>IF($H328=0,"",VLOOKUP($G328,Data!$G$3:$BA$2935,22,FALSE))</f>
        <v>/</v>
      </c>
      <c r="AD328" s="4" t="str">
        <f>IF($H328=0,"",VLOOKUP($G328,Data!$G$3:$BA$2935,23,FALSE))</f>
        <v/>
      </c>
      <c r="AE328" s="4" t="str">
        <f>IF($H328=0,"",VLOOKUP($G328,Data!$G$3:$BA$2935,24,FALSE))</f>
        <v/>
      </c>
      <c r="AF328" s="4" t="str">
        <f>IF($H328=0,"",VLOOKUP($G328,Data!$G$3:$BA$2935,25,FALSE))</f>
        <v/>
      </c>
      <c r="AG328" s="4" t="str">
        <f>IF($H328=0,"",VLOOKUP($G328,Data!$G$3:$BA$2935,26,FALSE))</f>
        <v/>
      </c>
      <c r="AH328" s="4" t="str">
        <f>IF($H328=0,"",VLOOKUP($G328,Data!$G$3:$BA$2935,27,FALSE))</f>
        <v/>
      </c>
      <c r="AI328" s="4" t="str">
        <f>IF($H328=0,"",VLOOKUP($G328,Data!$G$3:$BA$2935,28,FALSE))</f>
        <v/>
      </c>
      <c r="AJ328" s="4" t="str">
        <f>IF($H328=0,"",VLOOKUP($G328,Data!$G$3:$BA$2935,29,FALSE))</f>
        <v/>
      </c>
      <c r="AK328" s="4" t="str">
        <f>IF($H328=0,"",VLOOKUP($G328,Data!$G$3:$BA$2935,30,FALSE))</f>
        <v/>
      </c>
      <c r="AL328" s="4" t="str">
        <f>IF($H328=0,"",VLOOKUP($G328,Data!$G$3:$BA$2935,31,FALSE))</f>
        <v/>
      </c>
      <c r="AM328" s="4" t="str">
        <f>IF($H328=0,"",VLOOKUP($G328,Data!$G$3:$BA$2935,32,FALSE))</f>
        <v/>
      </c>
      <c r="AN328" s="4" t="str">
        <f>IF($H328=0,"",VLOOKUP($G328,Data!$G$3:$BA$2935,33,FALSE))</f>
        <v/>
      </c>
      <c r="AO328" s="4" t="str">
        <f>IF($H328=0,"",VLOOKUP($G328,Data!$G$3:$BA$2935,34,FALSE))</f>
        <v/>
      </c>
      <c r="AP328" s="4" t="str">
        <f>IF($H328=0,"",VLOOKUP($G328,Data!$G$3:$BA$2935,35,FALSE))</f>
        <v/>
      </c>
      <c r="AQ328" s="4" t="str">
        <f>IF($H328=0,"",VLOOKUP($G328,Data!$G$3:$BA$2935,36,FALSE))</f>
        <v/>
      </c>
      <c r="AR328" s="4" t="str">
        <f>IF($H328=0,"",VLOOKUP($G328,Data!$G$3:$BA$2935,37,FALSE))</f>
        <v/>
      </c>
      <c r="AS328" s="4" t="str">
        <f>IF($H328=0,"",VLOOKUP($G328,Data!$G$3:$BA$2935,38,FALSE))</f>
        <v/>
      </c>
      <c r="AT328" s="4" t="str">
        <f>IF($H328=0,"",VLOOKUP($G328,Data!$G$3:$BA$2935,39,FALSE))</f>
        <v/>
      </c>
    </row>
    <row r="329" spans="1:46" x14ac:dyDescent="0.3">
      <c r="A329" s="4">
        <f>PSSE!A338</f>
        <v>959241</v>
      </c>
      <c r="B329" s="4" t="str">
        <f>PSSE!B338</f>
        <v>DAKRUOI_H1</v>
      </c>
      <c r="C329" s="4">
        <f>PSSE!D338</f>
        <v>6</v>
      </c>
      <c r="D329" s="52">
        <f>PSSE!E338</f>
        <v>7.5</v>
      </c>
      <c r="E329" s="52" t="str">
        <f>PSSE!F338</f>
        <v>TD</v>
      </c>
      <c r="F329" s="52">
        <f>PSSE!G338</f>
        <v>1</v>
      </c>
      <c r="G329" s="52" t="str">
        <f t="shared" si="6"/>
        <v>AVR67.5TD1</v>
      </c>
      <c r="H329" s="52">
        <f>COUNTIF(Data!$G$3:$BA$2935,AVR!$G329)</f>
        <v>1</v>
      </c>
      <c r="I329" s="52" t="str">
        <f>IF($H329=0,"",VLOOKUP($G329,Data!$G$3:$BA$2935,2,FALSE))</f>
        <v>'EXAC4'</v>
      </c>
      <c r="J329" s="52">
        <f>PSSE!C338</f>
        <v>1</v>
      </c>
      <c r="K329" s="52">
        <f>IF($H329=0,"",VLOOKUP($G329,Data!$G$3:$BA$2935,4,FALSE))</f>
        <v>0</v>
      </c>
      <c r="L329" s="52">
        <f>IF($H329=0,"",VLOOKUP($G329,Data!$G$3:$BA$2935,5,FALSE))</f>
        <v>0.2</v>
      </c>
      <c r="M329" s="52">
        <f>IF($H329=0,"",VLOOKUP($G329,Data!$G$3:$BA$2935,6,FALSE))</f>
        <v>-0.19900000000000001</v>
      </c>
      <c r="N329" s="52">
        <f>IF($H329=0,"",VLOOKUP($G329,Data!$G$3:$BA$2935,7,FALSE))</f>
        <v>0</v>
      </c>
      <c r="O329" s="52">
        <f>IF($H329=0,"",VLOOKUP($G329,Data!$G$3:$BA$2935,8,FALSE))</f>
        <v>5</v>
      </c>
      <c r="P329" s="52">
        <f>IF($H329=0,"",VLOOKUP($G329,Data!$G$3:$BA$2935,9,FALSE))</f>
        <v>250</v>
      </c>
      <c r="Q329" s="52">
        <f>IF($H329=0,"",VLOOKUP($G329,Data!$G$3:$BA$2935,10,FALSE))</f>
        <v>0.05</v>
      </c>
      <c r="R329" s="52">
        <f>IF($H329=0,"",VLOOKUP($G329,Data!$G$3:$BA$2935,11,FALSE))</f>
        <v>5.64</v>
      </c>
      <c r="S329" s="52">
        <f>IF($H329=0,"",VLOOKUP($G329,Data!$G$3:$BA$2935,12,FALSE))</f>
        <v>0</v>
      </c>
      <c r="T329" s="52">
        <f>IF($H329=0,"",VLOOKUP($G329,Data!$G$3:$BA$2935,13,FALSE))</f>
        <v>0</v>
      </c>
      <c r="U329" s="52" t="str">
        <f>IF($H329=0,"",VLOOKUP($G329,Data!$G$3:$BA$2935,14,FALSE))</f>
        <v>/</v>
      </c>
      <c r="V329" s="52" t="str">
        <f>IF($H329=0,"",VLOOKUP($G329,Data!$G$3:$BA$2935,15,FALSE))</f>
        <v>/</v>
      </c>
      <c r="W329" s="52" t="str">
        <f>IF($H329=0,"",VLOOKUP($G329,Data!$G$3:$BA$2935,16,FALSE))</f>
        <v/>
      </c>
      <c r="X329" s="52" t="str">
        <f>IF($H329=0,"",VLOOKUP($G329,Data!$G$3:$BA$2935,17,FALSE))</f>
        <v/>
      </c>
      <c r="Y329" s="52" t="str">
        <f>IF($H329=0,"",VLOOKUP($G329,Data!$G$3:$BA$2935,18,FALSE))</f>
        <v/>
      </c>
      <c r="Z329" s="52" t="str">
        <f>IF($H329=0,"",VLOOKUP($G329,Data!$G$3:$BA$2935,19,FALSE))</f>
        <v/>
      </c>
      <c r="AA329" s="52" t="str">
        <f>IF($H329=0,"",VLOOKUP($G329,Data!$G$3:$BA$2935,20,FALSE))</f>
        <v/>
      </c>
      <c r="AB329" s="4" t="str">
        <f>IF($H329=0,"",VLOOKUP($G329,Data!$G$3:$BA$2935,21,FALSE))</f>
        <v/>
      </c>
      <c r="AC329" s="4" t="str">
        <f>IF($H329=0,"",VLOOKUP($G329,Data!$G$3:$BA$2935,22,FALSE))</f>
        <v/>
      </c>
      <c r="AD329" s="4" t="str">
        <f>IF($H329=0,"",VLOOKUP($G329,Data!$G$3:$BA$2935,23,FALSE))</f>
        <v/>
      </c>
      <c r="AE329" s="4" t="str">
        <f>IF($H329=0,"",VLOOKUP($G329,Data!$G$3:$BA$2935,24,FALSE))</f>
        <v/>
      </c>
      <c r="AF329" s="4" t="str">
        <f>IF($H329=0,"",VLOOKUP($G329,Data!$G$3:$BA$2935,25,FALSE))</f>
        <v/>
      </c>
      <c r="AG329" s="4" t="str">
        <f>IF($H329=0,"",VLOOKUP($G329,Data!$G$3:$BA$2935,26,FALSE))</f>
        <v/>
      </c>
      <c r="AH329" s="4" t="str">
        <f>IF($H329=0,"",VLOOKUP($G329,Data!$G$3:$BA$2935,27,FALSE))</f>
        <v/>
      </c>
      <c r="AI329" s="4" t="str">
        <f>IF($H329=0,"",VLOOKUP($G329,Data!$G$3:$BA$2935,28,FALSE))</f>
        <v/>
      </c>
      <c r="AJ329" s="4" t="str">
        <f>IF($H329=0,"",VLOOKUP($G329,Data!$G$3:$BA$2935,29,FALSE))</f>
        <v/>
      </c>
      <c r="AK329" s="4" t="str">
        <f>IF($H329=0,"",VLOOKUP($G329,Data!$G$3:$BA$2935,30,FALSE))</f>
        <v/>
      </c>
      <c r="AL329" s="4" t="str">
        <f>IF($H329=0,"",VLOOKUP($G329,Data!$G$3:$BA$2935,31,FALSE))</f>
        <v/>
      </c>
      <c r="AM329" s="4" t="str">
        <f>IF($H329=0,"",VLOOKUP($G329,Data!$G$3:$BA$2935,32,FALSE))</f>
        <v/>
      </c>
      <c r="AN329" s="4" t="str">
        <f>IF($H329=0,"",VLOOKUP($G329,Data!$G$3:$BA$2935,33,FALSE))</f>
        <v/>
      </c>
      <c r="AO329" s="4" t="str">
        <f>IF($H329=0,"",VLOOKUP($G329,Data!$G$3:$BA$2935,34,FALSE))</f>
        <v/>
      </c>
      <c r="AP329" s="4" t="str">
        <f>IF($H329=0,"",VLOOKUP($G329,Data!$G$3:$BA$2935,35,FALSE))</f>
        <v/>
      </c>
      <c r="AQ329" s="4" t="str">
        <f>IF($H329=0,"",VLOOKUP($G329,Data!$G$3:$BA$2935,36,FALSE))</f>
        <v/>
      </c>
      <c r="AR329" s="4" t="str">
        <f>IF($H329=0,"",VLOOKUP($G329,Data!$G$3:$BA$2935,37,FALSE))</f>
        <v/>
      </c>
      <c r="AS329" s="4" t="str">
        <f>IF($H329=0,"",VLOOKUP($G329,Data!$G$3:$BA$2935,38,FALSE))</f>
        <v/>
      </c>
      <c r="AT329" s="4" t="str">
        <f>IF($H329=0,"",VLOOKUP($G329,Data!$G$3:$BA$2935,39,FALSE))</f>
        <v/>
      </c>
    </row>
    <row r="330" spans="1:46" x14ac:dyDescent="0.3">
      <c r="A330" s="4">
        <f>PSSE!A339</f>
        <v>959242</v>
      </c>
      <c r="B330" s="4" t="str">
        <f>PSSE!B339</f>
        <v>DAKRUOI3_H1</v>
      </c>
      <c r="C330" s="4">
        <f>PSSE!D339</f>
        <v>6</v>
      </c>
      <c r="D330" s="52">
        <f>PSSE!E339</f>
        <v>7.5</v>
      </c>
      <c r="E330" s="52" t="str">
        <f>PSSE!F339</f>
        <v>TD</v>
      </c>
      <c r="F330" s="52">
        <f>PSSE!G339</f>
        <v>1</v>
      </c>
      <c r="G330" s="52" t="str">
        <f t="shared" si="6"/>
        <v>AVR67.5TD1</v>
      </c>
      <c r="H330" s="52">
        <f>COUNTIF(Data!$G$3:$BA$2935,AVR!$G330)</f>
        <v>1</v>
      </c>
      <c r="I330" s="52" t="str">
        <f>IF($H330=0,"",VLOOKUP($G330,Data!$G$3:$BA$2935,2,FALSE))</f>
        <v>'EXAC4'</v>
      </c>
      <c r="J330" s="52">
        <f>PSSE!C339</f>
        <v>1</v>
      </c>
      <c r="K330" s="52">
        <f>IF($H330=0,"",VLOOKUP($G330,Data!$G$3:$BA$2935,4,FALSE))</f>
        <v>0</v>
      </c>
      <c r="L330" s="52">
        <f>IF($H330=0,"",VLOOKUP($G330,Data!$G$3:$BA$2935,5,FALSE))</f>
        <v>0.2</v>
      </c>
      <c r="M330" s="52">
        <f>IF($H330=0,"",VLOOKUP($G330,Data!$G$3:$BA$2935,6,FALSE))</f>
        <v>-0.19900000000000001</v>
      </c>
      <c r="N330" s="52">
        <f>IF($H330=0,"",VLOOKUP($G330,Data!$G$3:$BA$2935,7,FALSE))</f>
        <v>0</v>
      </c>
      <c r="O330" s="52">
        <f>IF($H330=0,"",VLOOKUP($G330,Data!$G$3:$BA$2935,8,FALSE))</f>
        <v>5</v>
      </c>
      <c r="P330" s="52">
        <f>IF($H330=0,"",VLOOKUP($G330,Data!$G$3:$BA$2935,9,FALSE))</f>
        <v>250</v>
      </c>
      <c r="Q330" s="52">
        <f>IF($H330=0,"",VLOOKUP($G330,Data!$G$3:$BA$2935,10,FALSE))</f>
        <v>0.05</v>
      </c>
      <c r="R330" s="52">
        <f>IF($H330=0,"",VLOOKUP($G330,Data!$G$3:$BA$2935,11,FALSE))</f>
        <v>5.64</v>
      </c>
      <c r="S330" s="52">
        <f>IF($H330=0,"",VLOOKUP($G330,Data!$G$3:$BA$2935,12,FALSE))</f>
        <v>0</v>
      </c>
      <c r="T330" s="52">
        <f>IF($H330=0,"",VLOOKUP($G330,Data!$G$3:$BA$2935,13,FALSE))</f>
        <v>0</v>
      </c>
      <c r="U330" s="52" t="str">
        <f>IF($H330=0,"",VLOOKUP($G330,Data!$G$3:$BA$2935,14,FALSE))</f>
        <v>/</v>
      </c>
      <c r="V330" s="52" t="str">
        <f>IF($H330=0,"",VLOOKUP($G330,Data!$G$3:$BA$2935,15,FALSE))</f>
        <v>/</v>
      </c>
      <c r="W330" s="52" t="str">
        <f>IF($H330=0,"",VLOOKUP($G330,Data!$G$3:$BA$2935,16,FALSE))</f>
        <v/>
      </c>
      <c r="X330" s="52" t="str">
        <f>IF($H330=0,"",VLOOKUP($G330,Data!$G$3:$BA$2935,17,FALSE))</f>
        <v/>
      </c>
      <c r="Y330" s="52" t="str">
        <f>IF($H330=0,"",VLOOKUP($G330,Data!$G$3:$BA$2935,18,FALSE))</f>
        <v/>
      </c>
      <c r="Z330" s="52" t="str">
        <f>IF($H330=0,"",VLOOKUP($G330,Data!$G$3:$BA$2935,19,FALSE))</f>
        <v/>
      </c>
      <c r="AA330" s="52" t="str">
        <f>IF($H330=0,"",VLOOKUP($G330,Data!$G$3:$BA$2935,20,FALSE))</f>
        <v/>
      </c>
      <c r="AB330" s="4" t="str">
        <f>IF($H330=0,"",VLOOKUP($G330,Data!$G$3:$BA$2935,21,FALSE))</f>
        <v/>
      </c>
      <c r="AC330" s="4" t="str">
        <f>IF($H330=0,"",VLOOKUP($G330,Data!$G$3:$BA$2935,22,FALSE))</f>
        <v/>
      </c>
      <c r="AD330" s="4" t="str">
        <f>IF($H330=0,"",VLOOKUP($G330,Data!$G$3:$BA$2935,23,FALSE))</f>
        <v/>
      </c>
      <c r="AE330" s="4" t="str">
        <f>IF($H330=0,"",VLOOKUP($G330,Data!$G$3:$BA$2935,24,FALSE))</f>
        <v/>
      </c>
      <c r="AF330" s="4" t="str">
        <f>IF($H330=0,"",VLOOKUP($G330,Data!$G$3:$BA$2935,25,FALSE))</f>
        <v/>
      </c>
      <c r="AG330" s="4" t="str">
        <f>IF($H330=0,"",VLOOKUP($G330,Data!$G$3:$BA$2935,26,FALSE))</f>
        <v/>
      </c>
      <c r="AH330" s="4" t="str">
        <f>IF($H330=0,"",VLOOKUP($G330,Data!$G$3:$BA$2935,27,FALSE))</f>
        <v/>
      </c>
      <c r="AI330" s="4" t="str">
        <f>IF($H330=0,"",VLOOKUP($G330,Data!$G$3:$BA$2935,28,FALSE))</f>
        <v/>
      </c>
      <c r="AJ330" s="4" t="str">
        <f>IF($H330=0,"",VLOOKUP($G330,Data!$G$3:$BA$2935,29,FALSE))</f>
        <v/>
      </c>
      <c r="AK330" s="4" t="str">
        <f>IF($H330=0,"",VLOOKUP($G330,Data!$G$3:$BA$2935,30,FALSE))</f>
        <v/>
      </c>
      <c r="AL330" s="4" t="str">
        <f>IF($H330=0,"",VLOOKUP($G330,Data!$G$3:$BA$2935,31,FALSE))</f>
        <v/>
      </c>
      <c r="AM330" s="4" t="str">
        <f>IF($H330=0,"",VLOOKUP($G330,Data!$G$3:$BA$2935,32,FALSE))</f>
        <v/>
      </c>
      <c r="AN330" s="4" t="str">
        <f>IF($H330=0,"",VLOOKUP($G330,Data!$G$3:$BA$2935,33,FALSE))</f>
        <v/>
      </c>
      <c r="AO330" s="4" t="str">
        <f>IF($H330=0,"",VLOOKUP($G330,Data!$G$3:$BA$2935,34,FALSE))</f>
        <v/>
      </c>
      <c r="AP330" s="4" t="str">
        <f>IF($H330=0,"",VLOOKUP($G330,Data!$G$3:$BA$2935,35,FALSE))</f>
        <v/>
      </c>
      <c r="AQ330" s="4" t="str">
        <f>IF($H330=0,"",VLOOKUP($G330,Data!$G$3:$BA$2935,36,FALSE))</f>
        <v/>
      </c>
      <c r="AR330" s="4" t="str">
        <f>IF($H330=0,"",VLOOKUP($G330,Data!$G$3:$BA$2935,37,FALSE))</f>
        <v/>
      </c>
      <c r="AS330" s="4" t="str">
        <f>IF($H330=0,"",VLOOKUP($G330,Data!$G$3:$BA$2935,38,FALSE))</f>
        <v/>
      </c>
      <c r="AT330" s="4" t="str">
        <f>IF($H330=0,"",VLOOKUP($G330,Data!$G$3:$BA$2935,39,FALSE))</f>
        <v/>
      </c>
    </row>
    <row r="331" spans="1:46" x14ac:dyDescent="0.3">
      <c r="A331" s="4">
        <f>PSSE!A340</f>
        <v>959251</v>
      </c>
      <c r="B331" s="4" t="str">
        <f>PSSE!B340</f>
        <v>DAKRUOI2_H1</v>
      </c>
      <c r="C331" s="4">
        <f>PSSE!D340</f>
        <v>10.5</v>
      </c>
      <c r="D331" s="52">
        <f>PSSE!E340</f>
        <v>20</v>
      </c>
      <c r="E331" s="52" t="str">
        <f>PSSE!F340</f>
        <v>TD</v>
      </c>
      <c r="F331" s="52">
        <f>PSSE!G340</f>
        <v>1</v>
      </c>
      <c r="G331" s="52" t="str">
        <f t="shared" si="6"/>
        <v>AVR10.520TD1</v>
      </c>
      <c r="H331" s="52">
        <f>COUNTIF(Data!$G$3:$BA$2935,AVR!$G331)</f>
        <v>1</v>
      </c>
      <c r="I331" s="52" t="str">
        <f>IF($H331=0,"",VLOOKUP($G331,Data!$G$3:$BA$2935,2,FALSE))</f>
        <v>'ESST4B'</v>
      </c>
      <c r="J331" s="52">
        <f>PSSE!C340</f>
        <v>1</v>
      </c>
      <c r="K331" s="52">
        <f>IF($H331=0,"",VLOOKUP($G331,Data!$G$3:$BA$2935,4,FALSE))</f>
        <v>0</v>
      </c>
      <c r="L331" s="52">
        <f>IF($H331=0,"",VLOOKUP($G331,Data!$G$3:$BA$2935,5,FALSE))</f>
        <v>10.75</v>
      </c>
      <c r="M331" s="52">
        <f>IF($H331=0,"",VLOOKUP($G331,Data!$G$3:$BA$2935,6,FALSE))</f>
        <v>10.75</v>
      </c>
      <c r="N331" s="52">
        <f>IF($H331=0,"",VLOOKUP($G331,Data!$G$3:$BA$2935,7,FALSE))</f>
        <v>5</v>
      </c>
      <c r="O331" s="52">
        <f>IF($H331=0,"",VLOOKUP($G331,Data!$G$3:$BA$2935,8,FALSE))</f>
        <v>-0.87</v>
      </c>
      <c r="P331" s="52">
        <f>IF($H331=0,"",VLOOKUP($G331,Data!$G$3:$BA$2935,9,FALSE))</f>
        <v>0</v>
      </c>
      <c r="Q331" s="52">
        <f>IF($H331=0,"",VLOOKUP($G331,Data!$G$3:$BA$2935,10,FALSE))</f>
        <v>1</v>
      </c>
      <c r="R331" s="52">
        <f>IF($H331=0,"",VLOOKUP($G331,Data!$G$3:$BA$2935,11,FALSE))</f>
        <v>0</v>
      </c>
      <c r="S331" s="52">
        <f>IF($H331=0,"",VLOOKUP($G331,Data!$G$3:$BA$2935,12,FALSE))</f>
        <v>99</v>
      </c>
      <c r="T331" s="52">
        <f>IF($H331=0,"",VLOOKUP($G331,Data!$G$3:$BA$2935,13,FALSE))</f>
        <v>-99</v>
      </c>
      <c r="U331" s="52">
        <f>IF($H331=0,"",VLOOKUP($G331,Data!$G$3:$BA$2935,14,FALSE))</f>
        <v>0</v>
      </c>
      <c r="V331" s="52">
        <f>IF($H331=0,"",VLOOKUP($G331,Data!$G$3:$BA$2935,15,FALSE))</f>
        <v>9.3000000000000007</v>
      </c>
      <c r="W331" s="52">
        <f>IF($H331=0,"",VLOOKUP($G331,Data!$G$3:$BA$2935,16,FALSE))</f>
        <v>0</v>
      </c>
      <c r="X331" s="52">
        <f>IF($H331=0,"",VLOOKUP($G331,Data!$G$3:$BA$2935,17,FALSE))</f>
        <v>11.63</v>
      </c>
      <c r="Y331" s="52">
        <f>IF($H331=0,"",VLOOKUP($G331,Data!$G$3:$BA$2935,18,FALSE))</f>
        <v>0.113</v>
      </c>
      <c r="Z331" s="52">
        <f>IF($H331=0,"",VLOOKUP($G331,Data!$G$3:$BA$2935,19,FALSE))</f>
        <v>0.124</v>
      </c>
      <c r="AA331" s="52">
        <f>IF($H331=0,"",VLOOKUP($G331,Data!$G$3:$BA$2935,20,FALSE))</f>
        <v>0</v>
      </c>
      <c r="AB331" s="4" t="str">
        <f>IF($H331=0,"",VLOOKUP($G331,Data!$G$3:$BA$2935,21,FALSE))</f>
        <v>/</v>
      </c>
      <c r="AC331" s="4" t="str">
        <f>IF($H331=0,"",VLOOKUP($G331,Data!$G$3:$BA$2935,22,FALSE))</f>
        <v>/</v>
      </c>
      <c r="AD331" s="4" t="str">
        <f>IF($H331=0,"",VLOOKUP($G331,Data!$G$3:$BA$2935,23,FALSE))</f>
        <v/>
      </c>
      <c r="AE331" s="4" t="str">
        <f>IF($H331=0,"",VLOOKUP($G331,Data!$G$3:$BA$2935,24,FALSE))</f>
        <v/>
      </c>
      <c r="AF331" s="4" t="str">
        <f>IF($H331=0,"",VLOOKUP($G331,Data!$G$3:$BA$2935,25,FALSE))</f>
        <v/>
      </c>
      <c r="AG331" s="4" t="str">
        <f>IF($H331=0,"",VLOOKUP($G331,Data!$G$3:$BA$2935,26,FALSE))</f>
        <v/>
      </c>
      <c r="AH331" s="4" t="str">
        <f>IF($H331=0,"",VLOOKUP($G331,Data!$G$3:$BA$2935,27,FALSE))</f>
        <v/>
      </c>
      <c r="AI331" s="4" t="str">
        <f>IF($H331=0,"",VLOOKUP($G331,Data!$G$3:$BA$2935,28,FALSE))</f>
        <v/>
      </c>
      <c r="AJ331" s="4" t="str">
        <f>IF($H331=0,"",VLOOKUP($G331,Data!$G$3:$BA$2935,29,FALSE))</f>
        <v/>
      </c>
      <c r="AK331" s="4" t="str">
        <f>IF($H331=0,"",VLOOKUP($G331,Data!$G$3:$BA$2935,30,FALSE))</f>
        <v/>
      </c>
      <c r="AL331" s="4" t="str">
        <f>IF($H331=0,"",VLOOKUP($G331,Data!$G$3:$BA$2935,31,FALSE))</f>
        <v/>
      </c>
      <c r="AM331" s="4" t="str">
        <f>IF($H331=0,"",VLOOKUP($G331,Data!$G$3:$BA$2935,32,FALSE))</f>
        <v/>
      </c>
      <c r="AN331" s="4" t="str">
        <f>IF($H331=0,"",VLOOKUP($G331,Data!$G$3:$BA$2935,33,FALSE))</f>
        <v/>
      </c>
      <c r="AO331" s="4" t="str">
        <f>IF($H331=0,"",VLOOKUP($G331,Data!$G$3:$BA$2935,34,FALSE))</f>
        <v/>
      </c>
      <c r="AP331" s="4" t="str">
        <f>IF($H331=0,"",VLOOKUP($G331,Data!$G$3:$BA$2935,35,FALSE))</f>
        <v/>
      </c>
      <c r="AQ331" s="4" t="str">
        <f>IF($H331=0,"",VLOOKUP($G331,Data!$G$3:$BA$2935,36,FALSE))</f>
        <v/>
      </c>
      <c r="AR331" s="4" t="str">
        <f>IF($H331=0,"",VLOOKUP($G331,Data!$G$3:$BA$2935,37,FALSE))</f>
        <v/>
      </c>
      <c r="AS331" s="4" t="str">
        <f>IF($H331=0,"",VLOOKUP($G331,Data!$G$3:$BA$2935,38,FALSE))</f>
        <v/>
      </c>
      <c r="AT331" s="4" t="str">
        <f>IF($H331=0,"",VLOOKUP($G331,Data!$G$3:$BA$2935,39,FALSE))</f>
        <v/>
      </c>
    </row>
    <row r="332" spans="1:46" x14ac:dyDescent="0.3">
      <c r="A332" s="4">
        <f>PSSE!A341</f>
        <v>959261</v>
      </c>
      <c r="B332" s="4" t="str">
        <f>PSSE!B341</f>
        <v>DAKNA_H1</v>
      </c>
      <c r="C332" s="4">
        <f>PSSE!D341</f>
        <v>6</v>
      </c>
      <c r="D332" s="52">
        <f>PSSE!E341</f>
        <v>7.5</v>
      </c>
      <c r="E332" s="52" t="str">
        <f>PSSE!F341</f>
        <v>TD</v>
      </c>
      <c r="F332" s="52">
        <f>PSSE!G341</f>
        <v>1</v>
      </c>
      <c r="G332" s="52" t="str">
        <f t="shared" si="6"/>
        <v>AVR67.5TD1</v>
      </c>
      <c r="H332" s="52">
        <f>COUNTIF(Data!$G$3:$BA$2935,AVR!$G332)</f>
        <v>1</v>
      </c>
      <c r="I332" s="52" t="str">
        <f>IF($H332=0,"",VLOOKUP($G332,Data!$G$3:$BA$2935,2,FALSE))</f>
        <v>'EXAC4'</v>
      </c>
      <c r="J332" s="52">
        <f>PSSE!C341</f>
        <v>1</v>
      </c>
      <c r="K332" s="52">
        <f>IF($H332=0,"",VLOOKUP($G332,Data!$G$3:$BA$2935,4,FALSE))</f>
        <v>0</v>
      </c>
      <c r="L332" s="52">
        <f>IF($H332=0,"",VLOOKUP($G332,Data!$G$3:$BA$2935,5,FALSE))</f>
        <v>0.2</v>
      </c>
      <c r="M332" s="52">
        <f>IF($H332=0,"",VLOOKUP($G332,Data!$G$3:$BA$2935,6,FALSE))</f>
        <v>-0.19900000000000001</v>
      </c>
      <c r="N332" s="52">
        <f>IF($H332=0,"",VLOOKUP($G332,Data!$G$3:$BA$2935,7,FALSE))</f>
        <v>0</v>
      </c>
      <c r="O332" s="52">
        <f>IF($H332=0,"",VLOOKUP($G332,Data!$G$3:$BA$2935,8,FALSE))</f>
        <v>5</v>
      </c>
      <c r="P332" s="52">
        <f>IF($H332=0,"",VLOOKUP($G332,Data!$G$3:$BA$2935,9,FALSE))</f>
        <v>250</v>
      </c>
      <c r="Q332" s="52">
        <f>IF($H332=0,"",VLOOKUP($G332,Data!$G$3:$BA$2935,10,FALSE))</f>
        <v>0.05</v>
      </c>
      <c r="R332" s="52">
        <f>IF($H332=0,"",VLOOKUP($G332,Data!$G$3:$BA$2935,11,FALSE))</f>
        <v>5.64</v>
      </c>
      <c r="S332" s="52">
        <f>IF($H332=0,"",VLOOKUP($G332,Data!$G$3:$BA$2935,12,FALSE))</f>
        <v>0</v>
      </c>
      <c r="T332" s="52">
        <f>IF($H332=0,"",VLOOKUP($G332,Data!$G$3:$BA$2935,13,FALSE))</f>
        <v>0</v>
      </c>
      <c r="U332" s="52" t="str">
        <f>IF($H332=0,"",VLOOKUP($G332,Data!$G$3:$BA$2935,14,FALSE))</f>
        <v>/</v>
      </c>
      <c r="V332" s="52" t="str">
        <f>IF($H332=0,"",VLOOKUP($G332,Data!$G$3:$BA$2935,15,FALSE))</f>
        <v>/</v>
      </c>
      <c r="W332" s="52" t="str">
        <f>IF($H332=0,"",VLOOKUP($G332,Data!$G$3:$BA$2935,16,FALSE))</f>
        <v/>
      </c>
      <c r="X332" s="52" t="str">
        <f>IF($H332=0,"",VLOOKUP($G332,Data!$G$3:$BA$2935,17,FALSE))</f>
        <v/>
      </c>
      <c r="Y332" s="52" t="str">
        <f>IF($H332=0,"",VLOOKUP($G332,Data!$G$3:$BA$2935,18,FALSE))</f>
        <v/>
      </c>
      <c r="Z332" s="52" t="str">
        <f>IF($H332=0,"",VLOOKUP($G332,Data!$G$3:$BA$2935,19,FALSE))</f>
        <v/>
      </c>
      <c r="AA332" s="52" t="str">
        <f>IF($H332=0,"",VLOOKUP($G332,Data!$G$3:$BA$2935,20,FALSE))</f>
        <v/>
      </c>
      <c r="AB332" s="4" t="str">
        <f>IF($H332=0,"",VLOOKUP($G332,Data!$G$3:$BA$2935,21,FALSE))</f>
        <v/>
      </c>
      <c r="AC332" s="4" t="str">
        <f>IF($H332=0,"",VLOOKUP($G332,Data!$G$3:$BA$2935,22,FALSE))</f>
        <v/>
      </c>
      <c r="AD332" s="4" t="str">
        <f>IF($H332=0,"",VLOOKUP($G332,Data!$G$3:$BA$2935,23,FALSE))</f>
        <v/>
      </c>
      <c r="AE332" s="4" t="str">
        <f>IF($H332=0,"",VLOOKUP($G332,Data!$G$3:$BA$2935,24,FALSE))</f>
        <v/>
      </c>
      <c r="AF332" s="4" t="str">
        <f>IF($H332=0,"",VLOOKUP($G332,Data!$G$3:$BA$2935,25,FALSE))</f>
        <v/>
      </c>
      <c r="AG332" s="4" t="str">
        <f>IF($H332=0,"",VLOOKUP($G332,Data!$G$3:$BA$2935,26,FALSE))</f>
        <v/>
      </c>
      <c r="AH332" s="4" t="str">
        <f>IF($H332=0,"",VLOOKUP($G332,Data!$G$3:$BA$2935,27,FALSE))</f>
        <v/>
      </c>
      <c r="AI332" s="4" t="str">
        <f>IF($H332=0,"",VLOOKUP($G332,Data!$G$3:$BA$2935,28,FALSE))</f>
        <v/>
      </c>
      <c r="AJ332" s="4" t="str">
        <f>IF($H332=0,"",VLOOKUP($G332,Data!$G$3:$BA$2935,29,FALSE))</f>
        <v/>
      </c>
      <c r="AK332" s="4" t="str">
        <f>IF($H332=0,"",VLOOKUP($G332,Data!$G$3:$BA$2935,30,FALSE))</f>
        <v/>
      </c>
      <c r="AL332" s="4" t="str">
        <f>IF($H332=0,"",VLOOKUP($G332,Data!$G$3:$BA$2935,31,FALSE))</f>
        <v/>
      </c>
      <c r="AM332" s="4" t="str">
        <f>IF($H332=0,"",VLOOKUP($G332,Data!$G$3:$BA$2935,32,FALSE))</f>
        <v/>
      </c>
      <c r="AN332" s="4" t="str">
        <f>IF($H332=0,"",VLOOKUP($G332,Data!$G$3:$BA$2935,33,FALSE))</f>
        <v/>
      </c>
      <c r="AO332" s="4" t="str">
        <f>IF($H332=0,"",VLOOKUP($G332,Data!$G$3:$BA$2935,34,FALSE))</f>
        <v/>
      </c>
      <c r="AP332" s="4" t="str">
        <f>IF($H332=0,"",VLOOKUP($G332,Data!$G$3:$BA$2935,35,FALSE))</f>
        <v/>
      </c>
      <c r="AQ332" s="4" t="str">
        <f>IF($H332=0,"",VLOOKUP($G332,Data!$G$3:$BA$2935,36,FALSE))</f>
        <v/>
      </c>
      <c r="AR332" s="4" t="str">
        <f>IF($H332=0,"",VLOOKUP($G332,Data!$G$3:$BA$2935,37,FALSE))</f>
        <v/>
      </c>
      <c r="AS332" s="4" t="str">
        <f>IF($H332=0,"",VLOOKUP($G332,Data!$G$3:$BA$2935,38,FALSE))</f>
        <v/>
      </c>
      <c r="AT332" s="4" t="str">
        <f>IF($H332=0,"",VLOOKUP($G332,Data!$G$3:$BA$2935,39,FALSE))</f>
        <v/>
      </c>
    </row>
    <row r="333" spans="1:46" x14ac:dyDescent="0.3">
      <c r="A333" s="4">
        <f>PSSE!A342</f>
        <v>959262</v>
      </c>
      <c r="B333" s="4" t="str">
        <f>PSSE!B342</f>
        <v>DAKNA_H1</v>
      </c>
      <c r="C333" s="4">
        <f>PSSE!D342</f>
        <v>6</v>
      </c>
      <c r="D333" s="52">
        <f>PSSE!E342</f>
        <v>7.5</v>
      </c>
      <c r="E333" s="52" t="str">
        <f>PSSE!F342</f>
        <v>TD</v>
      </c>
      <c r="F333" s="52">
        <f>PSSE!G342</f>
        <v>1</v>
      </c>
      <c r="G333" s="52" t="str">
        <f t="shared" si="6"/>
        <v>AVR67.5TD1</v>
      </c>
      <c r="H333" s="52">
        <f>COUNTIF(Data!$G$3:$BA$2935,AVR!$G333)</f>
        <v>1</v>
      </c>
      <c r="I333" s="52" t="str">
        <f>IF($H333=0,"",VLOOKUP($G333,Data!$G$3:$BA$2935,2,FALSE))</f>
        <v>'EXAC4'</v>
      </c>
      <c r="J333" s="52">
        <f>PSSE!C342</f>
        <v>1</v>
      </c>
      <c r="K333" s="52">
        <f>IF($H333=0,"",VLOOKUP($G333,Data!$G$3:$BA$2935,4,FALSE))</f>
        <v>0</v>
      </c>
      <c r="L333" s="52">
        <f>IF($H333=0,"",VLOOKUP($G333,Data!$G$3:$BA$2935,5,FALSE))</f>
        <v>0.2</v>
      </c>
      <c r="M333" s="52">
        <f>IF($H333=0,"",VLOOKUP($G333,Data!$G$3:$BA$2935,6,FALSE))</f>
        <v>-0.19900000000000001</v>
      </c>
      <c r="N333" s="52">
        <f>IF($H333=0,"",VLOOKUP($G333,Data!$G$3:$BA$2935,7,FALSE))</f>
        <v>0</v>
      </c>
      <c r="O333" s="52">
        <f>IF($H333=0,"",VLOOKUP($G333,Data!$G$3:$BA$2935,8,FALSE))</f>
        <v>5</v>
      </c>
      <c r="P333" s="52">
        <f>IF($H333=0,"",VLOOKUP($G333,Data!$G$3:$BA$2935,9,FALSE))</f>
        <v>250</v>
      </c>
      <c r="Q333" s="52">
        <f>IF($H333=0,"",VLOOKUP($G333,Data!$G$3:$BA$2935,10,FALSE))</f>
        <v>0.05</v>
      </c>
      <c r="R333" s="52">
        <f>IF($H333=0,"",VLOOKUP($G333,Data!$G$3:$BA$2935,11,FALSE))</f>
        <v>5.64</v>
      </c>
      <c r="S333" s="52">
        <f>IF($H333=0,"",VLOOKUP($G333,Data!$G$3:$BA$2935,12,FALSE))</f>
        <v>0</v>
      </c>
      <c r="T333" s="52">
        <f>IF($H333=0,"",VLOOKUP($G333,Data!$G$3:$BA$2935,13,FALSE))</f>
        <v>0</v>
      </c>
      <c r="U333" s="52" t="str">
        <f>IF($H333=0,"",VLOOKUP($G333,Data!$G$3:$BA$2935,14,FALSE))</f>
        <v>/</v>
      </c>
      <c r="V333" s="52" t="str">
        <f>IF($H333=0,"",VLOOKUP($G333,Data!$G$3:$BA$2935,15,FALSE))</f>
        <v>/</v>
      </c>
      <c r="W333" s="52" t="str">
        <f>IF($H333=0,"",VLOOKUP($G333,Data!$G$3:$BA$2935,16,FALSE))</f>
        <v/>
      </c>
      <c r="X333" s="52" t="str">
        <f>IF($H333=0,"",VLOOKUP($G333,Data!$G$3:$BA$2935,17,FALSE))</f>
        <v/>
      </c>
      <c r="Y333" s="52" t="str">
        <f>IF($H333=0,"",VLOOKUP($G333,Data!$G$3:$BA$2935,18,FALSE))</f>
        <v/>
      </c>
      <c r="Z333" s="52" t="str">
        <f>IF($H333=0,"",VLOOKUP($G333,Data!$G$3:$BA$2935,19,FALSE))</f>
        <v/>
      </c>
      <c r="AA333" s="52" t="str">
        <f>IF($H333=0,"",VLOOKUP($G333,Data!$G$3:$BA$2935,20,FALSE))</f>
        <v/>
      </c>
      <c r="AB333" s="4" t="str">
        <f>IF($H333=0,"",VLOOKUP($G333,Data!$G$3:$BA$2935,21,FALSE))</f>
        <v/>
      </c>
      <c r="AC333" s="4" t="str">
        <f>IF($H333=0,"",VLOOKUP($G333,Data!$G$3:$BA$2935,22,FALSE))</f>
        <v/>
      </c>
      <c r="AD333" s="4" t="str">
        <f>IF($H333=0,"",VLOOKUP($G333,Data!$G$3:$BA$2935,23,FALSE))</f>
        <v/>
      </c>
      <c r="AE333" s="4" t="str">
        <f>IF($H333=0,"",VLOOKUP($G333,Data!$G$3:$BA$2935,24,FALSE))</f>
        <v/>
      </c>
      <c r="AF333" s="4" t="str">
        <f>IF($H333=0,"",VLOOKUP($G333,Data!$G$3:$BA$2935,25,FALSE))</f>
        <v/>
      </c>
      <c r="AG333" s="4" t="str">
        <f>IF($H333=0,"",VLOOKUP($G333,Data!$G$3:$BA$2935,26,FALSE))</f>
        <v/>
      </c>
      <c r="AH333" s="4" t="str">
        <f>IF($H333=0,"",VLOOKUP($G333,Data!$G$3:$BA$2935,27,FALSE))</f>
        <v/>
      </c>
      <c r="AI333" s="4" t="str">
        <f>IF($H333=0,"",VLOOKUP($G333,Data!$G$3:$BA$2935,28,FALSE))</f>
        <v/>
      </c>
      <c r="AJ333" s="4" t="str">
        <f>IF($H333=0,"",VLOOKUP($G333,Data!$G$3:$BA$2935,29,FALSE))</f>
        <v/>
      </c>
      <c r="AK333" s="4" t="str">
        <f>IF($H333=0,"",VLOOKUP($G333,Data!$G$3:$BA$2935,30,FALSE))</f>
        <v/>
      </c>
      <c r="AL333" s="4" t="str">
        <f>IF($H333=0,"",VLOOKUP($G333,Data!$G$3:$BA$2935,31,FALSE))</f>
        <v/>
      </c>
      <c r="AM333" s="4" t="str">
        <f>IF($H333=0,"",VLOOKUP($G333,Data!$G$3:$BA$2935,32,FALSE))</f>
        <v/>
      </c>
      <c r="AN333" s="4" t="str">
        <f>IF($H333=0,"",VLOOKUP($G333,Data!$G$3:$BA$2935,33,FALSE))</f>
        <v/>
      </c>
      <c r="AO333" s="4" t="str">
        <f>IF($H333=0,"",VLOOKUP($G333,Data!$G$3:$BA$2935,34,FALSE))</f>
        <v/>
      </c>
      <c r="AP333" s="4" t="str">
        <f>IF($H333=0,"",VLOOKUP($G333,Data!$G$3:$BA$2935,35,FALSE))</f>
        <v/>
      </c>
      <c r="AQ333" s="4" t="str">
        <f>IF($H333=0,"",VLOOKUP($G333,Data!$G$3:$BA$2935,36,FALSE))</f>
        <v/>
      </c>
      <c r="AR333" s="4" t="str">
        <f>IF($H333=0,"",VLOOKUP($G333,Data!$G$3:$BA$2935,37,FALSE))</f>
        <v/>
      </c>
      <c r="AS333" s="4" t="str">
        <f>IF($H333=0,"",VLOOKUP($G333,Data!$G$3:$BA$2935,38,FALSE))</f>
        <v/>
      </c>
      <c r="AT333" s="4" t="str">
        <f>IF($H333=0,"",VLOOKUP($G333,Data!$G$3:$BA$2935,39,FALSE))</f>
        <v/>
      </c>
    </row>
    <row r="334" spans="1:46" x14ac:dyDescent="0.3">
      <c r="A334" s="4">
        <f>PSSE!A343</f>
        <v>959271</v>
      </c>
      <c r="B334" s="4" t="str">
        <f>PSSE!B343</f>
        <v>DAKTER1_H1</v>
      </c>
      <c r="C334" s="4">
        <f>PSSE!D343</f>
        <v>6</v>
      </c>
      <c r="D334" s="52">
        <f>PSSE!E343</f>
        <v>7.5</v>
      </c>
      <c r="E334" s="52" t="str">
        <f>PSSE!F343</f>
        <v>TD</v>
      </c>
      <c r="F334" s="52">
        <f>PSSE!G343</f>
        <v>1</v>
      </c>
      <c r="G334" s="52" t="str">
        <f t="shared" si="6"/>
        <v>AVR67.5TD1</v>
      </c>
      <c r="H334" s="52">
        <f>COUNTIF(Data!$G$3:$BA$2935,AVR!$G334)</f>
        <v>1</v>
      </c>
      <c r="I334" s="52" t="str">
        <f>IF($H334=0,"",VLOOKUP($G334,Data!$G$3:$BA$2935,2,FALSE))</f>
        <v>'EXAC4'</v>
      </c>
      <c r="J334" s="52">
        <f>PSSE!C343</f>
        <v>1</v>
      </c>
      <c r="K334" s="52">
        <f>IF($H334=0,"",VLOOKUP($G334,Data!$G$3:$BA$2935,4,FALSE))</f>
        <v>0</v>
      </c>
      <c r="L334" s="52">
        <f>IF($H334=0,"",VLOOKUP($G334,Data!$G$3:$BA$2935,5,FALSE))</f>
        <v>0.2</v>
      </c>
      <c r="M334" s="52">
        <f>IF($H334=0,"",VLOOKUP($G334,Data!$G$3:$BA$2935,6,FALSE))</f>
        <v>-0.19900000000000001</v>
      </c>
      <c r="N334" s="52">
        <f>IF($H334=0,"",VLOOKUP($G334,Data!$G$3:$BA$2935,7,FALSE))</f>
        <v>0</v>
      </c>
      <c r="O334" s="52">
        <f>IF($H334=0,"",VLOOKUP($G334,Data!$G$3:$BA$2935,8,FALSE))</f>
        <v>5</v>
      </c>
      <c r="P334" s="52">
        <f>IF($H334=0,"",VLOOKUP($G334,Data!$G$3:$BA$2935,9,FALSE))</f>
        <v>250</v>
      </c>
      <c r="Q334" s="52">
        <f>IF($H334=0,"",VLOOKUP($G334,Data!$G$3:$BA$2935,10,FALSE))</f>
        <v>0.05</v>
      </c>
      <c r="R334" s="52">
        <f>IF($H334=0,"",VLOOKUP($G334,Data!$G$3:$BA$2935,11,FALSE))</f>
        <v>5.64</v>
      </c>
      <c r="S334" s="52">
        <f>IF($H334=0,"",VLOOKUP($G334,Data!$G$3:$BA$2935,12,FALSE))</f>
        <v>0</v>
      </c>
      <c r="T334" s="52">
        <f>IF($H334=0,"",VLOOKUP($G334,Data!$G$3:$BA$2935,13,FALSE))</f>
        <v>0</v>
      </c>
      <c r="U334" s="52" t="str">
        <f>IF($H334=0,"",VLOOKUP($G334,Data!$G$3:$BA$2935,14,FALSE))</f>
        <v>/</v>
      </c>
      <c r="V334" s="52" t="str">
        <f>IF($H334=0,"",VLOOKUP($G334,Data!$G$3:$BA$2935,15,FALSE))</f>
        <v>/</v>
      </c>
      <c r="W334" s="52" t="str">
        <f>IF($H334=0,"",VLOOKUP($G334,Data!$G$3:$BA$2935,16,FALSE))</f>
        <v/>
      </c>
      <c r="X334" s="52" t="str">
        <f>IF($H334=0,"",VLOOKUP($G334,Data!$G$3:$BA$2935,17,FALSE))</f>
        <v/>
      </c>
      <c r="Y334" s="52" t="str">
        <f>IF($H334=0,"",VLOOKUP($G334,Data!$G$3:$BA$2935,18,FALSE))</f>
        <v/>
      </c>
      <c r="Z334" s="52" t="str">
        <f>IF($H334=0,"",VLOOKUP($G334,Data!$G$3:$BA$2935,19,FALSE))</f>
        <v/>
      </c>
      <c r="AA334" s="52" t="str">
        <f>IF($H334=0,"",VLOOKUP($G334,Data!$G$3:$BA$2935,20,FALSE))</f>
        <v/>
      </c>
      <c r="AB334" s="4" t="str">
        <f>IF($H334=0,"",VLOOKUP($G334,Data!$G$3:$BA$2935,21,FALSE))</f>
        <v/>
      </c>
      <c r="AC334" s="4" t="str">
        <f>IF($H334=0,"",VLOOKUP($G334,Data!$G$3:$BA$2935,22,FALSE))</f>
        <v/>
      </c>
      <c r="AD334" s="4" t="str">
        <f>IF($H334=0,"",VLOOKUP($G334,Data!$G$3:$BA$2935,23,FALSE))</f>
        <v/>
      </c>
      <c r="AE334" s="4" t="str">
        <f>IF($H334=0,"",VLOOKUP($G334,Data!$G$3:$BA$2935,24,FALSE))</f>
        <v/>
      </c>
      <c r="AF334" s="4" t="str">
        <f>IF($H334=0,"",VLOOKUP($G334,Data!$G$3:$BA$2935,25,FALSE))</f>
        <v/>
      </c>
      <c r="AG334" s="4" t="str">
        <f>IF($H334=0,"",VLOOKUP($G334,Data!$G$3:$BA$2935,26,FALSE))</f>
        <v/>
      </c>
      <c r="AH334" s="4" t="str">
        <f>IF($H334=0,"",VLOOKUP($G334,Data!$G$3:$BA$2935,27,FALSE))</f>
        <v/>
      </c>
      <c r="AI334" s="4" t="str">
        <f>IF($H334=0,"",VLOOKUP($G334,Data!$G$3:$BA$2935,28,FALSE))</f>
        <v/>
      </c>
      <c r="AJ334" s="4" t="str">
        <f>IF($H334=0,"",VLOOKUP($G334,Data!$G$3:$BA$2935,29,FALSE))</f>
        <v/>
      </c>
      <c r="AK334" s="4" t="str">
        <f>IF($H334=0,"",VLOOKUP($G334,Data!$G$3:$BA$2935,30,FALSE))</f>
        <v/>
      </c>
      <c r="AL334" s="4" t="str">
        <f>IF($H334=0,"",VLOOKUP($G334,Data!$G$3:$BA$2935,31,FALSE))</f>
        <v/>
      </c>
      <c r="AM334" s="4" t="str">
        <f>IF($H334=0,"",VLOOKUP($G334,Data!$G$3:$BA$2935,32,FALSE))</f>
        <v/>
      </c>
      <c r="AN334" s="4" t="str">
        <f>IF($H334=0,"",VLOOKUP($G334,Data!$G$3:$BA$2935,33,FALSE))</f>
        <v/>
      </c>
      <c r="AO334" s="4" t="str">
        <f>IF($H334=0,"",VLOOKUP($G334,Data!$G$3:$BA$2935,34,FALSE))</f>
        <v/>
      </c>
      <c r="AP334" s="4" t="str">
        <f>IF($H334=0,"",VLOOKUP($G334,Data!$G$3:$BA$2935,35,FALSE))</f>
        <v/>
      </c>
      <c r="AQ334" s="4" t="str">
        <f>IF($H334=0,"",VLOOKUP($G334,Data!$G$3:$BA$2935,36,FALSE))</f>
        <v/>
      </c>
      <c r="AR334" s="4" t="str">
        <f>IF($H334=0,"",VLOOKUP($G334,Data!$G$3:$BA$2935,37,FALSE))</f>
        <v/>
      </c>
      <c r="AS334" s="4" t="str">
        <f>IF($H334=0,"",VLOOKUP($G334,Data!$G$3:$BA$2935,38,FALSE))</f>
        <v/>
      </c>
      <c r="AT334" s="4" t="str">
        <f>IF($H334=0,"",VLOOKUP($G334,Data!$G$3:$BA$2935,39,FALSE))</f>
        <v/>
      </c>
    </row>
    <row r="335" spans="1:46" x14ac:dyDescent="0.3">
      <c r="A335" s="4">
        <f>PSSE!A344</f>
        <v>959272</v>
      </c>
      <c r="B335" s="4" t="str">
        <f>PSSE!B344</f>
        <v>DAKTER2_H1</v>
      </c>
      <c r="C335" s="4">
        <f>PSSE!D344</f>
        <v>6</v>
      </c>
      <c r="D335" s="52">
        <f>PSSE!E344</f>
        <v>7.5</v>
      </c>
      <c r="E335" s="52" t="str">
        <f>PSSE!F344</f>
        <v>TD</v>
      </c>
      <c r="F335" s="52">
        <f>PSSE!G344</f>
        <v>1</v>
      </c>
      <c r="G335" s="52" t="str">
        <f t="shared" si="6"/>
        <v>AVR67.5TD1</v>
      </c>
      <c r="H335" s="52">
        <f>COUNTIF(Data!$G$3:$BA$2935,AVR!$G335)</f>
        <v>1</v>
      </c>
      <c r="I335" s="52" t="str">
        <f>IF($H335=0,"",VLOOKUP($G335,Data!$G$3:$BA$2935,2,FALSE))</f>
        <v>'EXAC4'</v>
      </c>
      <c r="J335" s="52">
        <f>PSSE!C344</f>
        <v>1</v>
      </c>
      <c r="K335" s="52">
        <f>IF($H335=0,"",VLOOKUP($G335,Data!$G$3:$BA$2935,4,FALSE))</f>
        <v>0</v>
      </c>
      <c r="L335" s="52">
        <f>IF($H335=0,"",VLOOKUP($G335,Data!$G$3:$BA$2935,5,FALSE))</f>
        <v>0.2</v>
      </c>
      <c r="M335" s="52">
        <f>IF($H335=0,"",VLOOKUP($G335,Data!$G$3:$BA$2935,6,FALSE))</f>
        <v>-0.19900000000000001</v>
      </c>
      <c r="N335" s="52">
        <f>IF($H335=0,"",VLOOKUP($G335,Data!$G$3:$BA$2935,7,FALSE))</f>
        <v>0</v>
      </c>
      <c r="O335" s="52">
        <f>IF($H335=0,"",VLOOKUP($G335,Data!$G$3:$BA$2935,8,FALSE))</f>
        <v>5</v>
      </c>
      <c r="P335" s="52">
        <f>IF($H335=0,"",VLOOKUP($G335,Data!$G$3:$BA$2935,9,FALSE))</f>
        <v>250</v>
      </c>
      <c r="Q335" s="52">
        <f>IF($H335=0,"",VLOOKUP($G335,Data!$G$3:$BA$2935,10,FALSE))</f>
        <v>0.05</v>
      </c>
      <c r="R335" s="52">
        <f>IF($H335=0,"",VLOOKUP($G335,Data!$G$3:$BA$2935,11,FALSE))</f>
        <v>5.64</v>
      </c>
      <c r="S335" s="52">
        <f>IF($H335=0,"",VLOOKUP($G335,Data!$G$3:$BA$2935,12,FALSE))</f>
        <v>0</v>
      </c>
      <c r="T335" s="52">
        <f>IF($H335=0,"",VLOOKUP($G335,Data!$G$3:$BA$2935,13,FALSE))</f>
        <v>0</v>
      </c>
      <c r="U335" s="52" t="str">
        <f>IF($H335=0,"",VLOOKUP($G335,Data!$G$3:$BA$2935,14,FALSE))</f>
        <v>/</v>
      </c>
      <c r="V335" s="52" t="str">
        <f>IF($H335=0,"",VLOOKUP($G335,Data!$G$3:$BA$2935,15,FALSE))</f>
        <v>/</v>
      </c>
      <c r="W335" s="52" t="str">
        <f>IF($H335=0,"",VLOOKUP($G335,Data!$G$3:$BA$2935,16,FALSE))</f>
        <v/>
      </c>
      <c r="X335" s="52" t="str">
        <f>IF($H335=0,"",VLOOKUP($G335,Data!$G$3:$BA$2935,17,FALSE))</f>
        <v/>
      </c>
      <c r="Y335" s="52" t="str">
        <f>IF($H335=0,"",VLOOKUP($G335,Data!$G$3:$BA$2935,18,FALSE))</f>
        <v/>
      </c>
      <c r="Z335" s="52" t="str">
        <f>IF($H335=0,"",VLOOKUP($G335,Data!$G$3:$BA$2935,19,FALSE))</f>
        <v/>
      </c>
      <c r="AA335" s="52" t="str">
        <f>IF($H335=0,"",VLOOKUP($G335,Data!$G$3:$BA$2935,20,FALSE))</f>
        <v/>
      </c>
      <c r="AB335" s="4" t="str">
        <f>IF($H335=0,"",VLOOKUP($G335,Data!$G$3:$BA$2935,21,FALSE))</f>
        <v/>
      </c>
      <c r="AC335" s="4" t="str">
        <f>IF($H335=0,"",VLOOKUP($G335,Data!$G$3:$BA$2935,22,FALSE))</f>
        <v/>
      </c>
      <c r="AD335" s="4" t="str">
        <f>IF($H335=0,"",VLOOKUP($G335,Data!$G$3:$BA$2935,23,FALSE))</f>
        <v/>
      </c>
      <c r="AE335" s="4" t="str">
        <f>IF($H335=0,"",VLOOKUP($G335,Data!$G$3:$BA$2935,24,FALSE))</f>
        <v/>
      </c>
      <c r="AF335" s="4" t="str">
        <f>IF($H335=0,"",VLOOKUP($G335,Data!$G$3:$BA$2935,25,FALSE))</f>
        <v/>
      </c>
      <c r="AG335" s="4" t="str">
        <f>IF($H335=0,"",VLOOKUP($G335,Data!$G$3:$BA$2935,26,FALSE))</f>
        <v/>
      </c>
      <c r="AH335" s="4" t="str">
        <f>IF($H335=0,"",VLOOKUP($G335,Data!$G$3:$BA$2935,27,FALSE))</f>
        <v/>
      </c>
      <c r="AI335" s="4" t="str">
        <f>IF($H335=0,"",VLOOKUP($G335,Data!$G$3:$BA$2935,28,FALSE))</f>
        <v/>
      </c>
      <c r="AJ335" s="4" t="str">
        <f>IF($H335=0,"",VLOOKUP($G335,Data!$G$3:$BA$2935,29,FALSE))</f>
        <v/>
      </c>
      <c r="AK335" s="4" t="str">
        <f>IF($H335=0,"",VLOOKUP($G335,Data!$G$3:$BA$2935,30,FALSE))</f>
        <v/>
      </c>
      <c r="AL335" s="4" t="str">
        <f>IF($H335=0,"",VLOOKUP($G335,Data!$G$3:$BA$2935,31,FALSE))</f>
        <v/>
      </c>
      <c r="AM335" s="4" t="str">
        <f>IF($H335=0,"",VLOOKUP($G335,Data!$G$3:$BA$2935,32,FALSE))</f>
        <v/>
      </c>
      <c r="AN335" s="4" t="str">
        <f>IF($H335=0,"",VLOOKUP($G335,Data!$G$3:$BA$2935,33,FALSE))</f>
        <v/>
      </c>
      <c r="AO335" s="4" t="str">
        <f>IF($H335=0,"",VLOOKUP($G335,Data!$G$3:$BA$2935,34,FALSE))</f>
        <v/>
      </c>
      <c r="AP335" s="4" t="str">
        <f>IF($H335=0,"",VLOOKUP($G335,Data!$G$3:$BA$2935,35,FALSE))</f>
        <v/>
      </c>
      <c r="AQ335" s="4" t="str">
        <f>IF($H335=0,"",VLOOKUP($G335,Data!$G$3:$BA$2935,36,FALSE))</f>
        <v/>
      </c>
      <c r="AR335" s="4" t="str">
        <f>IF($H335=0,"",VLOOKUP($G335,Data!$G$3:$BA$2935,37,FALSE))</f>
        <v/>
      </c>
      <c r="AS335" s="4" t="str">
        <f>IF($H335=0,"",VLOOKUP($G335,Data!$G$3:$BA$2935,38,FALSE))</f>
        <v/>
      </c>
      <c r="AT335" s="4" t="str">
        <f>IF($H335=0,"",VLOOKUP($G335,Data!$G$3:$BA$2935,39,FALSE))</f>
        <v/>
      </c>
    </row>
    <row r="336" spans="1:46" x14ac:dyDescent="0.3">
      <c r="A336" s="4">
        <f>PSSE!A345</f>
        <v>959281</v>
      </c>
      <c r="B336" s="4" t="str">
        <f>PSSE!B345</f>
        <v>THON3_H1</v>
      </c>
      <c r="C336" s="4">
        <f>PSSE!D345</f>
        <v>6</v>
      </c>
      <c r="D336" s="52">
        <f>PSSE!E345</f>
        <v>7.5</v>
      </c>
      <c r="E336" s="52" t="str">
        <f>PSSE!F345</f>
        <v>TD</v>
      </c>
      <c r="F336" s="52">
        <f>PSSE!G345</f>
        <v>1</v>
      </c>
      <c r="G336" s="52" t="str">
        <f t="shared" si="6"/>
        <v>AVR67.5TD1</v>
      </c>
      <c r="H336" s="52">
        <f>COUNTIF(Data!$G$3:$BA$2935,AVR!$G336)</f>
        <v>1</v>
      </c>
      <c r="I336" s="52" t="str">
        <f>IF($H336=0,"",VLOOKUP($G336,Data!$G$3:$BA$2935,2,FALSE))</f>
        <v>'EXAC4'</v>
      </c>
      <c r="J336" s="52">
        <f>PSSE!C345</f>
        <v>1</v>
      </c>
      <c r="K336" s="52">
        <f>IF($H336=0,"",VLOOKUP($G336,Data!$G$3:$BA$2935,4,FALSE))</f>
        <v>0</v>
      </c>
      <c r="L336" s="52">
        <f>IF($H336=0,"",VLOOKUP($G336,Data!$G$3:$BA$2935,5,FALSE))</f>
        <v>0.2</v>
      </c>
      <c r="M336" s="52">
        <f>IF($H336=0,"",VLOOKUP($G336,Data!$G$3:$BA$2935,6,FALSE))</f>
        <v>-0.19900000000000001</v>
      </c>
      <c r="N336" s="52">
        <f>IF($H336=0,"",VLOOKUP($G336,Data!$G$3:$BA$2935,7,FALSE))</f>
        <v>0</v>
      </c>
      <c r="O336" s="52">
        <f>IF($H336=0,"",VLOOKUP($G336,Data!$G$3:$BA$2935,8,FALSE))</f>
        <v>5</v>
      </c>
      <c r="P336" s="52">
        <f>IF($H336=0,"",VLOOKUP($G336,Data!$G$3:$BA$2935,9,FALSE))</f>
        <v>250</v>
      </c>
      <c r="Q336" s="52">
        <f>IF($H336=0,"",VLOOKUP($G336,Data!$G$3:$BA$2935,10,FALSE))</f>
        <v>0.05</v>
      </c>
      <c r="R336" s="52">
        <f>IF($H336=0,"",VLOOKUP($G336,Data!$G$3:$BA$2935,11,FALSE))</f>
        <v>5.64</v>
      </c>
      <c r="S336" s="52">
        <f>IF($H336=0,"",VLOOKUP($G336,Data!$G$3:$BA$2935,12,FALSE))</f>
        <v>0</v>
      </c>
      <c r="T336" s="52">
        <f>IF($H336=0,"",VLOOKUP($G336,Data!$G$3:$BA$2935,13,FALSE))</f>
        <v>0</v>
      </c>
      <c r="U336" s="52" t="str">
        <f>IF($H336=0,"",VLOOKUP($G336,Data!$G$3:$BA$2935,14,FALSE))</f>
        <v>/</v>
      </c>
      <c r="V336" s="52" t="str">
        <f>IF($H336=0,"",VLOOKUP($G336,Data!$G$3:$BA$2935,15,FALSE))</f>
        <v>/</v>
      </c>
      <c r="W336" s="52" t="str">
        <f>IF($H336=0,"",VLOOKUP($G336,Data!$G$3:$BA$2935,16,FALSE))</f>
        <v/>
      </c>
      <c r="X336" s="52" t="str">
        <f>IF($H336=0,"",VLOOKUP($G336,Data!$G$3:$BA$2935,17,FALSE))</f>
        <v/>
      </c>
      <c r="Y336" s="52" t="str">
        <f>IF($H336=0,"",VLOOKUP($G336,Data!$G$3:$BA$2935,18,FALSE))</f>
        <v/>
      </c>
      <c r="Z336" s="52" t="str">
        <f>IF($H336=0,"",VLOOKUP($G336,Data!$G$3:$BA$2935,19,FALSE))</f>
        <v/>
      </c>
      <c r="AA336" s="52" t="str">
        <f>IF($H336=0,"",VLOOKUP($G336,Data!$G$3:$BA$2935,20,FALSE))</f>
        <v/>
      </c>
      <c r="AB336" s="4" t="str">
        <f>IF($H336=0,"",VLOOKUP($G336,Data!$G$3:$BA$2935,21,FALSE))</f>
        <v/>
      </c>
      <c r="AC336" s="4" t="str">
        <f>IF($H336=0,"",VLOOKUP($G336,Data!$G$3:$BA$2935,22,FALSE))</f>
        <v/>
      </c>
      <c r="AD336" s="4" t="str">
        <f>IF($H336=0,"",VLOOKUP($G336,Data!$G$3:$BA$2935,23,FALSE))</f>
        <v/>
      </c>
      <c r="AE336" s="4" t="str">
        <f>IF($H336=0,"",VLOOKUP($G336,Data!$G$3:$BA$2935,24,FALSE))</f>
        <v/>
      </c>
      <c r="AF336" s="4" t="str">
        <f>IF($H336=0,"",VLOOKUP($G336,Data!$G$3:$BA$2935,25,FALSE))</f>
        <v/>
      </c>
      <c r="AG336" s="4" t="str">
        <f>IF($H336=0,"",VLOOKUP($G336,Data!$G$3:$BA$2935,26,FALSE))</f>
        <v/>
      </c>
      <c r="AH336" s="4" t="str">
        <f>IF($H336=0,"",VLOOKUP($G336,Data!$G$3:$BA$2935,27,FALSE))</f>
        <v/>
      </c>
      <c r="AI336" s="4" t="str">
        <f>IF($H336=0,"",VLOOKUP($G336,Data!$G$3:$BA$2935,28,FALSE))</f>
        <v/>
      </c>
      <c r="AJ336" s="4" t="str">
        <f>IF($H336=0,"",VLOOKUP($G336,Data!$G$3:$BA$2935,29,FALSE))</f>
        <v/>
      </c>
      <c r="AK336" s="4" t="str">
        <f>IF($H336=0,"",VLOOKUP($G336,Data!$G$3:$BA$2935,30,FALSE))</f>
        <v/>
      </c>
      <c r="AL336" s="4" t="str">
        <f>IF($H336=0,"",VLOOKUP($G336,Data!$G$3:$BA$2935,31,FALSE))</f>
        <v/>
      </c>
      <c r="AM336" s="4" t="str">
        <f>IF($H336=0,"",VLOOKUP($G336,Data!$G$3:$BA$2935,32,FALSE))</f>
        <v/>
      </c>
      <c r="AN336" s="4" t="str">
        <f>IF($H336=0,"",VLOOKUP($G336,Data!$G$3:$BA$2935,33,FALSE))</f>
        <v/>
      </c>
      <c r="AO336" s="4" t="str">
        <f>IF($H336=0,"",VLOOKUP($G336,Data!$G$3:$BA$2935,34,FALSE))</f>
        <v/>
      </c>
      <c r="AP336" s="4" t="str">
        <f>IF($H336=0,"",VLOOKUP($G336,Data!$G$3:$BA$2935,35,FALSE))</f>
        <v/>
      </c>
      <c r="AQ336" s="4" t="str">
        <f>IF($H336=0,"",VLOOKUP($G336,Data!$G$3:$BA$2935,36,FALSE))</f>
        <v/>
      </c>
      <c r="AR336" s="4" t="str">
        <f>IF($H336=0,"",VLOOKUP($G336,Data!$G$3:$BA$2935,37,FALSE))</f>
        <v/>
      </c>
      <c r="AS336" s="4" t="str">
        <f>IF($H336=0,"",VLOOKUP($G336,Data!$G$3:$BA$2935,38,FALSE))</f>
        <v/>
      </c>
      <c r="AT336" s="4" t="str">
        <f>IF($H336=0,"",VLOOKUP($G336,Data!$G$3:$BA$2935,39,FALSE))</f>
        <v/>
      </c>
    </row>
    <row r="337" spans="1:46" x14ac:dyDescent="0.3">
      <c r="A337" s="4">
        <f>PSSE!A346</f>
        <v>959282</v>
      </c>
      <c r="B337" s="4" t="str">
        <f>PSSE!B346</f>
        <v>THON9_H1</v>
      </c>
      <c r="C337" s="4">
        <f>PSSE!D346</f>
        <v>6</v>
      </c>
      <c r="D337" s="52">
        <f>PSSE!E346</f>
        <v>7.5</v>
      </c>
      <c r="E337" s="52" t="str">
        <f>PSSE!F346</f>
        <v>TD</v>
      </c>
      <c r="F337" s="52">
        <f>PSSE!G346</f>
        <v>1</v>
      </c>
      <c r="G337" s="52" t="str">
        <f t="shared" si="6"/>
        <v>AVR67.5TD1</v>
      </c>
      <c r="H337" s="52">
        <f>COUNTIF(Data!$G$3:$BA$2935,AVR!$G337)</f>
        <v>1</v>
      </c>
      <c r="I337" s="52" t="str">
        <f>IF($H337=0,"",VLOOKUP($G337,Data!$G$3:$BA$2935,2,FALSE))</f>
        <v>'EXAC4'</v>
      </c>
      <c r="J337" s="52">
        <f>PSSE!C346</f>
        <v>1</v>
      </c>
      <c r="K337" s="52">
        <f>IF($H337=0,"",VLOOKUP($G337,Data!$G$3:$BA$2935,4,FALSE))</f>
        <v>0</v>
      </c>
      <c r="L337" s="52">
        <f>IF($H337=0,"",VLOOKUP($G337,Data!$G$3:$BA$2935,5,FALSE))</f>
        <v>0.2</v>
      </c>
      <c r="M337" s="52">
        <f>IF($H337=0,"",VLOOKUP($G337,Data!$G$3:$BA$2935,6,FALSE))</f>
        <v>-0.19900000000000001</v>
      </c>
      <c r="N337" s="52">
        <f>IF($H337=0,"",VLOOKUP($G337,Data!$G$3:$BA$2935,7,FALSE))</f>
        <v>0</v>
      </c>
      <c r="O337" s="52">
        <f>IF($H337=0,"",VLOOKUP($G337,Data!$G$3:$BA$2935,8,FALSE))</f>
        <v>5</v>
      </c>
      <c r="P337" s="52">
        <f>IF($H337=0,"",VLOOKUP($G337,Data!$G$3:$BA$2935,9,FALSE))</f>
        <v>250</v>
      </c>
      <c r="Q337" s="52">
        <f>IF($H337=0,"",VLOOKUP($G337,Data!$G$3:$BA$2935,10,FALSE))</f>
        <v>0.05</v>
      </c>
      <c r="R337" s="52">
        <f>IF($H337=0,"",VLOOKUP($G337,Data!$G$3:$BA$2935,11,FALSE))</f>
        <v>5.64</v>
      </c>
      <c r="S337" s="52">
        <f>IF($H337=0,"",VLOOKUP($G337,Data!$G$3:$BA$2935,12,FALSE))</f>
        <v>0</v>
      </c>
      <c r="T337" s="52">
        <f>IF($H337=0,"",VLOOKUP($G337,Data!$G$3:$BA$2935,13,FALSE))</f>
        <v>0</v>
      </c>
      <c r="U337" s="52" t="str">
        <f>IF($H337=0,"",VLOOKUP($G337,Data!$G$3:$BA$2935,14,FALSE))</f>
        <v>/</v>
      </c>
      <c r="V337" s="52" t="str">
        <f>IF($H337=0,"",VLOOKUP($G337,Data!$G$3:$BA$2935,15,FALSE))</f>
        <v>/</v>
      </c>
      <c r="W337" s="52" t="str">
        <f>IF($H337=0,"",VLOOKUP($G337,Data!$G$3:$BA$2935,16,FALSE))</f>
        <v/>
      </c>
      <c r="X337" s="52" t="str">
        <f>IF($H337=0,"",VLOOKUP($G337,Data!$G$3:$BA$2935,17,FALSE))</f>
        <v/>
      </c>
      <c r="Y337" s="52" t="str">
        <f>IF($H337=0,"",VLOOKUP($G337,Data!$G$3:$BA$2935,18,FALSE))</f>
        <v/>
      </c>
      <c r="Z337" s="52" t="str">
        <f>IF($H337=0,"",VLOOKUP($G337,Data!$G$3:$BA$2935,19,FALSE))</f>
        <v/>
      </c>
      <c r="AA337" s="52" t="str">
        <f>IF($H337=0,"",VLOOKUP($G337,Data!$G$3:$BA$2935,20,FALSE))</f>
        <v/>
      </c>
      <c r="AB337" s="4" t="str">
        <f>IF($H337=0,"",VLOOKUP($G337,Data!$G$3:$BA$2935,21,FALSE))</f>
        <v/>
      </c>
      <c r="AC337" s="4" t="str">
        <f>IF($H337=0,"",VLOOKUP($G337,Data!$G$3:$BA$2935,22,FALSE))</f>
        <v/>
      </c>
      <c r="AD337" s="4" t="str">
        <f>IF($H337=0,"",VLOOKUP($G337,Data!$G$3:$BA$2935,23,FALSE))</f>
        <v/>
      </c>
      <c r="AE337" s="4" t="str">
        <f>IF($H337=0,"",VLOOKUP($G337,Data!$G$3:$BA$2935,24,FALSE))</f>
        <v/>
      </c>
      <c r="AF337" s="4" t="str">
        <f>IF($H337=0,"",VLOOKUP($G337,Data!$G$3:$BA$2935,25,FALSE))</f>
        <v/>
      </c>
      <c r="AG337" s="4" t="str">
        <f>IF($H337=0,"",VLOOKUP($G337,Data!$G$3:$BA$2935,26,FALSE))</f>
        <v/>
      </c>
      <c r="AH337" s="4" t="str">
        <f>IF($H337=0,"",VLOOKUP($G337,Data!$G$3:$BA$2935,27,FALSE))</f>
        <v/>
      </c>
      <c r="AI337" s="4" t="str">
        <f>IF($H337=0,"",VLOOKUP($G337,Data!$G$3:$BA$2935,28,FALSE))</f>
        <v/>
      </c>
      <c r="AJ337" s="4" t="str">
        <f>IF($H337=0,"",VLOOKUP($G337,Data!$G$3:$BA$2935,29,FALSE))</f>
        <v/>
      </c>
      <c r="AK337" s="4" t="str">
        <f>IF($H337=0,"",VLOOKUP($G337,Data!$G$3:$BA$2935,30,FALSE))</f>
        <v/>
      </c>
      <c r="AL337" s="4" t="str">
        <f>IF($H337=0,"",VLOOKUP($G337,Data!$G$3:$BA$2935,31,FALSE))</f>
        <v/>
      </c>
      <c r="AM337" s="4" t="str">
        <f>IF($H337=0,"",VLOOKUP($G337,Data!$G$3:$BA$2935,32,FALSE))</f>
        <v/>
      </c>
      <c r="AN337" s="4" t="str">
        <f>IF($H337=0,"",VLOOKUP($G337,Data!$G$3:$BA$2935,33,FALSE))</f>
        <v/>
      </c>
      <c r="AO337" s="4" t="str">
        <f>IF($H337=0,"",VLOOKUP($G337,Data!$G$3:$BA$2935,34,FALSE))</f>
        <v/>
      </c>
      <c r="AP337" s="4" t="str">
        <f>IF($H337=0,"",VLOOKUP($G337,Data!$G$3:$BA$2935,35,FALSE))</f>
        <v/>
      </c>
      <c r="AQ337" s="4" t="str">
        <f>IF($H337=0,"",VLOOKUP($G337,Data!$G$3:$BA$2935,36,FALSE))</f>
        <v/>
      </c>
      <c r="AR337" s="4" t="str">
        <f>IF($H337=0,"",VLOOKUP($G337,Data!$G$3:$BA$2935,37,FALSE))</f>
        <v/>
      </c>
      <c r="AS337" s="4" t="str">
        <f>IF($H337=0,"",VLOOKUP($G337,Data!$G$3:$BA$2935,38,FALSE))</f>
        <v/>
      </c>
      <c r="AT337" s="4" t="str">
        <f>IF($H337=0,"",VLOOKUP($G337,Data!$G$3:$BA$2935,39,FALSE))</f>
        <v/>
      </c>
    </row>
    <row r="338" spans="1:46" x14ac:dyDescent="0.3">
      <c r="A338" s="4">
        <f>PSSE!A347</f>
        <v>959291</v>
      </c>
      <c r="B338" s="4" t="str">
        <f>PSSE!B347</f>
        <v>DAKPSI4_H1</v>
      </c>
      <c r="C338" s="4">
        <f>PSSE!D347</f>
        <v>10.5</v>
      </c>
      <c r="D338" s="52">
        <f>PSSE!E347</f>
        <v>32</v>
      </c>
      <c r="E338" s="52" t="str">
        <f>PSSE!F347</f>
        <v>TD</v>
      </c>
      <c r="F338" s="52">
        <f>PSSE!G347</f>
        <v>1</v>
      </c>
      <c r="G338" s="52" t="str">
        <f t="shared" si="6"/>
        <v>AVR10.532TD1</v>
      </c>
      <c r="H338" s="52">
        <f>COUNTIF(Data!$G$3:$BA$2935,AVR!$G338)</f>
        <v>1</v>
      </c>
      <c r="I338" s="52" t="str">
        <f>IF($H338=0,"",VLOOKUP($G338,Data!$G$3:$BA$2935,2,FALSE))</f>
        <v>'ESST4B'</v>
      </c>
      <c r="J338" s="52">
        <f>PSSE!C347</f>
        <v>1</v>
      </c>
      <c r="K338" s="52">
        <f>IF($H338=0,"",VLOOKUP($G338,Data!$G$3:$BA$2935,4,FALSE))</f>
        <v>0</v>
      </c>
      <c r="L338" s="52">
        <f>IF($H338=0,"",VLOOKUP($G338,Data!$G$3:$BA$2935,5,FALSE))</f>
        <v>10.75</v>
      </c>
      <c r="M338" s="52">
        <f>IF($H338=0,"",VLOOKUP($G338,Data!$G$3:$BA$2935,6,FALSE))</f>
        <v>10.75</v>
      </c>
      <c r="N338" s="52">
        <f>IF($H338=0,"",VLOOKUP($G338,Data!$G$3:$BA$2935,7,FALSE))</f>
        <v>5</v>
      </c>
      <c r="O338" s="52">
        <f>IF($H338=0,"",VLOOKUP($G338,Data!$G$3:$BA$2935,8,FALSE))</f>
        <v>-0.87</v>
      </c>
      <c r="P338" s="52">
        <f>IF($H338=0,"",VLOOKUP($G338,Data!$G$3:$BA$2935,9,FALSE))</f>
        <v>0</v>
      </c>
      <c r="Q338" s="52">
        <f>IF($H338=0,"",VLOOKUP($G338,Data!$G$3:$BA$2935,10,FALSE))</f>
        <v>1</v>
      </c>
      <c r="R338" s="52">
        <f>IF($H338=0,"",VLOOKUP($G338,Data!$G$3:$BA$2935,11,FALSE))</f>
        <v>0</v>
      </c>
      <c r="S338" s="52">
        <f>IF($H338=0,"",VLOOKUP($G338,Data!$G$3:$BA$2935,12,FALSE))</f>
        <v>99</v>
      </c>
      <c r="T338" s="52">
        <f>IF($H338=0,"",VLOOKUP($G338,Data!$G$3:$BA$2935,13,FALSE))</f>
        <v>-99</v>
      </c>
      <c r="U338" s="52">
        <f>IF($H338=0,"",VLOOKUP($G338,Data!$G$3:$BA$2935,14,FALSE))</f>
        <v>0</v>
      </c>
      <c r="V338" s="52">
        <f>IF($H338=0,"",VLOOKUP($G338,Data!$G$3:$BA$2935,15,FALSE))</f>
        <v>9.3000000000000007</v>
      </c>
      <c r="W338" s="52">
        <f>IF($H338=0,"",VLOOKUP($G338,Data!$G$3:$BA$2935,16,FALSE))</f>
        <v>0</v>
      </c>
      <c r="X338" s="52">
        <f>IF($H338=0,"",VLOOKUP($G338,Data!$G$3:$BA$2935,17,FALSE))</f>
        <v>11.63</v>
      </c>
      <c r="Y338" s="52">
        <f>IF($H338=0,"",VLOOKUP($G338,Data!$G$3:$BA$2935,18,FALSE))</f>
        <v>0.113</v>
      </c>
      <c r="Z338" s="52">
        <f>IF($H338=0,"",VLOOKUP($G338,Data!$G$3:$BA$2935,19,FALSE))</f>
        <v>0.124</v>
      </c>
      <c r="AA338" s="52">
        <f>IF($H338=0,"",VLOOKUP($G338,Data!$G$3:$BA$2935,20,FALSE))</f>
        <v>0</v>
      </c>
      <c r="AB338" s="4" t="str">
        <f>IF($H338=0,"",VLOOKUP($G338,Data!$G$3:$BA$2935,21,FALSE))</f>
        <v>/</v>
      </c>
      <c r="AC338" s="4" t="str">
        <f>IF($H338=0,"",VLOOKUP($G338,Data!$G$3:$BA$2935,22,FALSE))</f>
        <v>/</v>
      </c>
      <c r="AD338" s="4" t="str">
        <f>IF($H338=0,"",VLOOKUP($G338,Data!$G$3:$BA$2935,23,FALSE))</f>
        <v/>
      </c>
      <c r="AE338" s="4" t="str">
        <f>IF($H338=0,"",VLOOKUP($G338,Data!$G$3:$BA$2935,24,FALSE))</f>
        <v/>
      </c>
      <c r="AF338" s="4" t="str">
        <f>IF($H338=0,"",VLOOKUP($G338,Data!$G$3:$BA$2935,25,FALSE))</f>
        <v/>
      </c>
      <c r="AG338" s="4" t="str">
        <f>IF($H338=0,"",VLOOKUP($G338,Data!$G$3:$BA$2935,26,FALSE))</f>
        <v/>
      </c>
      <c r="AH338" s="4" t="str">
        <f>IF($H338=0,"",VLOOKUP($G338,Data!$G$3:$BA$2935,27,FALSE))</f>
        <v/>
      </c>
      <c r="AI338" s="4" t="str">
        <f>IF($H338=0,"",VLOOKUP($G338,Data!$G$3:$BA$2935,28,FALSE))</f>
        <v/>
      </c>
      <c r="AJ338" s="4" t="str">
        <f>IF($H338=0,"",VLOOKUP($G338,Data!$G$3:$BA$2935,29,FALSE))</f>
        <v/>
      </c>
      <c r="AK338" s="4" t="str">
        <f>IF($H338=0,"",VLOOKUP($G338,Data!$G$3:$BA$2935,30,FALSE))</f>
        <v/>
      </c>
      <c r="AL338" s="4" t="str">
        <f>IF($H338=0,"",VLOOKUP($G338,Data!$G$3:$BA$2935,31,FALSE))</f>
        <v/>
      </c>
      <c r="AM338" s="4" t="str">
        <f>IF($H338=0,"",VLOOKUP($G338,Data!$G$3:$BA$2935,32,FALSE))</f>
        <v/>
      </c>
      <c r="AN338" s="4" t="str">
        <f>IF($H338=0,"",VLOOKUP($G338,Data!$G$3:$BA$2935,33,FALSE))</f>
        <v/>
      </c>
      <c r="AO338" s="4" t="str">
        <f>IF($H338=0,"",VLOOKUP($G338,Data!$G$3:$BA$2935,34,FALSE))</f>
        <v/>
      </c>
      <c r="AP338" s="4" t="str">
        <f>IF($H338=0,"",VLOOKUP($G338,Data!$G$3:$BA$2935,35,FALSE))</f>
        <v/>
      </c>
      <c r="AQ338" s="4" t="str">
        <f>IF($H338=0,"",VLOOKUP($G338,Data!$G$3:$BA$2935,36,FALSE))</f>
        <v/>
      </c>
      <c r="AR338" s="4" t="str">
        <f>IF($H338=0,"",VLOOKUP($G338,Data!$G$3:$BA$2935,37,FALSE))</f>
        <v/>
      </c>
      <c r="AS338" s="4" t="str">
        <f>IF($H338=0,"",VLOOKUP($G338,Data!$G$3:$BA$2935,38,FALSE))</f>
        <v/>
      </c>
      <c r="AT338" s="4" t="str">
        <f>IF($H338=0,"",VLOOKUP($G338,Data!$G$3:$BA$2935,39,FALSE))</f>
        <v/>
      </c>
    </row>
    <row r="339" spans="1:46" x14ac:dyDescent="0.3">
      <c r="A339" s="4">
        <f>PSSE!A348</f>
        <v>959301</v>
      </c>
      <c r="B339" s="4" t="str">
        <f>PSSE!B348</f>
        <v>DAKPSI3_H1</v>
      </c>
      <c r="C339" s="4">
        <f>PSSE!D348</f>
        <v>10.5</v>
      </c>
      <c r="D339" s="52">
        <f>PSSE!E348</f>
        <v>20</v>
      </c>
      <c r="E339" s="52" t="str">
        <f>PSSE!F348</f>
        <v>TD</v>
      </c>
      <c r="F339" s="52">
        <f>PSSE!G348</f>
        <v>1</v>
      </c>
      <c r="G339" s="52" t="str">
        <f t="shared" si="6"/>
        <v>AVR10.520TD1</v>
      </c>
      <c r="H339" s="52">
        <f>COUNTIF(Data!$G$3:$BA$2935,AVR!$G339)</f>
        <v>1</v>
      </c>
      <c r="I339" s="52" t="str">
        <f>IF($H339=0,"",VLOOKUP($G339,Data!$G$3:$BA$2935,2,FALSE))</f>
        <v>'ESST4B'</v>
      </c>
      <c r="J339" s="52">
        <f>PSSE!C348</f>
        <v>1</v>
      </c>
      <c r="K339" s="52">
        <f>IF($H339=0,"",VLOOKUP($G339,Data!$G$3:$BA$2935,4,FALSE))</f>
        <v>0</v>
      </c>
      <c r="L339" s="52">
        <f>IF($H339=0,"",VLOOKUP($G339,Data!$G$3:$BA$2935,5,FALSE))</f>
        <v>10.75</v>
      </c>
      <c r="M339" s="52">
        <f>IF($H339=0,"",VLOOKUP($G339,Data!$G$3:$BA$2935,6,FALSE))</f>
        <v>10.75</v>
      </c>
      <c r="N339" s="52">
        <f>IF($H339=0,"",VLOOKUP($G339,Data!$G$3:$BA$2935,7,FALSE))</f>
        <v>5</v>
      </c>
      <c r="O339" s="52">
        <f>IF($H339=0,"",VLOOKUP($G339,Data!$G$3:$BA$2935,8,FALSE))</f>
        <v>-0.87</v>
      </c>
      <c r="P339" s="52">
        <f>IF($H339=0,"",VLOOKUP($G339,Data!$G$3:$BA$2935,9,FALSE))</f>
        <v>0</v>
      </c>
      <c r="Q339" s="52">
        <f>IF($H339=0,"",VLOOKUP($G339,Data!$G$3:$BA$2935,10,FALSE))</f>
        <v>1</v>
      </c>
      <c r="R339" s="52">
        <f>IF($H339=0,"",VLOOKUP($G339,Data!$G$3:$BA$2935,11,FALSE))</f>
        <v>0</v>
      </c>
      <c r="S339" s="52">
        <f>IF($H339=0,"",VLOOKUP($G339,Data!$G$3:$BA$2935,12,FALSE))</f>
        <v>99</v>
      </c>
      <c r="T339" s="52">
        <f>IF($H339=0,"",VLOOKUP($G339,Data!$G$3:$BA$2935,13,FALSE))</f>
        <v>-99</v>
      </c>
      <c r="U339" s="52">
        <f>IF($H339=0,"",VLOOKUP($G339,Data!$G$3:$BA$2935,14,FALSE))</f>
        <v>0</v>
      </c>
      <c r="V339" s="52">
        <f>IF($H339=0,"",VLOOKUP($G339,Data!$G$3:$BA$2935,15,FALSE))</f>
        <v>9.3000000000000007</v>
      </c>
      <c r="W339" s="52">
        <f>IF($H339=0,"",VLOOKUP($G339,Data!$G$3:$BA$2935,16,FALSE))</f>
        <v>0</v>
      </c>
      <c r="X339" s="52">
        <f>IF($H339=0,"",VLOOKUP($G339,Data!$G$3:$BA$2935,17,FALSE))</f>
        <v>11.63</v>
      </c>
      <c r="Y339" s="52">
        <f>IF($H339=0,"",VLOOKUP($G339,Data!$G$3:$BA$2935,18,FALSE))</f>
        <v>0.113</v>
      </c>
      <c r="Z339" s="52">
        <f>IF($H339=0,"",VLOOKUP($G339,Data!$G$3:$BA$2935,19,FALSE))</f>
        <v>0.124</v>
      </c>
      <c r="AA339" s="52">
        <f>IF($H339=0,"",VLOOKUP($G339,Data!$G$3:$BA$2935,20,FALSE))</f>
        <v>0</v>
      </c>
      <c r="AB339" s="4" t="str">
        <f>IF($H339=0,"",VLOOKUP($G339,Data!$G$3:$BA$2935,21,FALSE))</f>
        <v>/</v>
      </c>
      <c r="AC339" s="4" t="str">
        <f>IF($H339=0,"",VLOOKUP($G339,Data!$G$3:$BA$2935,22,FALSE))</f>
        <v>/</v>
      </c>
      <c r="AD339" s="4" t="str">
        <f>IF($H339=0,"",VLOOKUP($G339,Data!$G$3:$BA$2935,23,FALSE))</f>
        <v/>
      </c>
      <c r="AE339" s="4" t="str">
        <f>IF($H339=0,"",VLOOKUP($G339,Data!$G$3:$BA$2935,24,FALSE))</f>
        <v/>
      </c>
      <c r="AF339" s="4" t="str">
        <f>IF($H339=0,"",VLOOKUP($G339,Data!$G$3:$BA$2935,25,FALSE))</f>
        <v/>
      </c>
      <c r="AG339" s="4" t="str">
        <f>IF($H339=0,"",VLOOKUP($G339,Data!$G$3:$BA$2935,26,FALSE))</f>
        <v/>
      </c>
      <c r="AH339" s="4" t="str">
        <f>IF($H339=0,"",VLOOKUP($G339,Data!$G$3:$BA$2935,27,FALSE))</f>
        <v/>
      </c>
      <c r="AI339" s="4" t="str">
        <f>IF($H339=0,"",VLOOKUP($G339,Data!$G$3:$BA$2935,28,FALSE))</f>
        <v/>
      </c>
      <c r="AJ339" s="4" t="str">
        <f>IF($H339=0,"",VLOOKUP($G339,Data!$G$3:$BA$2935,29,FALSE))</f>
        <v/>
      </c>
      <c r="AK339" s="4" t="str">
        <f>IF($H339=0,"",VLOOKUP($G339,Data!$G$3:$BA$2935,30,FALSE))</f>
        <v/>
      </c>
      <c r="AL339" s="4" t="str">
        <f>IF($H339=0,"",VLOOKUP($G339,Data!$G$3:$BA$2935,31,FALSE))</f>
        <v/>
      </c>
      <c r="AM339" s="4" t="str">
        <f>IF($H339=0,"",VLOOKUP($G339,Data!$G$3:$BA$2935,32,FALSE))</f>
        <v/>
      </c>
      <c r="AN339" s="4" t="str">
        <f>IF($H339=0,"",VLOOKUP($G339,Data!$G$3:$BA$2935,33,FALSE))</f>
        <v/>
      </c>
      <c r="AO339" s="4" t="str">
        <f>IF($H339=0,"",VLOOKUP($G339,Data!$G$3:$BA$2935,34,FALSE))</f>
        <v/>
      </c>
      <c r="AP339" s="4" t="str">
        <f>IF($H339=0,"",VLOOKUP($G339,Data!$G$3:$BA$2935,35,FALSE))</f>
        <v/>
      </c>
      <c r="AQ339" s="4" t="str">
        <f>IF($H339=0,"",VLOOKUP($G339,Data!$G$3:$BA$2935,36,FALSE))</f>
        <v/>
      </c>
      <c r="AR339" s="4" t="str">
        <f>IF($H339=0,"",VLOOKUP($G339,Data!$G$3:$BA$2935,37,FALSE))</f>
        <v/>
      </c>
      <c r="AS339" s="4" t="str">
        <f>IF($H339=0,"",VLOOKUP($G339,Data!$G$3:$BA$2935,38,FALSE))</f>
        <v/>
      </c>
      <c r="AT339" s="4" t="str">
        <f>IF($H339=0,"",VLOOKUP($G339,Data!$G$3:$BA$2935,39,FALSE))</f>
        <v/>
      </c>
    </row>
    <row r="340" spans="1:46" x14ac:dyDescent="0.3">
      <c r="A340" s="4">
        <f>PSSE!A349</f>
        <v>959311</v>
      </c>
      <c r="B340" s="4" t="str">
        <f>PSSE!B349</f>
        <v>DAKKRIN_H1</v>
      </c>
      <c r="C340" s="4">
        <f>PSSE!D349</f>
        <v>6</v>
      </c>
      <c r="D340" s="52">
        <f>PSSE!E349</f>
        <v>50</v>
      </c>
      <c r="E340" s="52" t="str">
        <f>PSSE!F349</f>
        <v>TD</v>
      </c>
      <c r="F340" s="52">
        <f>PSSE!G349</f>
        <v>1</v>
      </c>
      <c r="G340" s="52" t="str">
        <f t="shared" si="6"/>
        <v>AVR650TD1</v>
      </c>
      <c r="H340" s="52">
        <f>COUNTIF(Data!$G$3:$BA$2935,AVR!$G340)</f>
        <v>1</v>
      </c>
      <c r="I340" s="52" t="str">
        <f>IF($H340=0,"",VLOOKUP($G340,Data!$G$3:$BA$2935,2,FALSE))</f>
        <v>'EXAC4'</v>
      </c>
      <c r="J340" s="52">
        <f>PSSE!C349</f>
        <v>1</v>
      </c>
      <c r="K340" s="52">
        <f>IF($H340=0,"",VLOOKUP($G340,Data!$G$3:$BA$2935,4,FALSE))</f>
        <v>0</v>
      </c>
      <c r="L340" s="52">
        <f>IF($H340=0,"",VLOOKUP($G340,Data!$G$3:$BA$2935,5,FALSE))</f>
        <v>0.2</v>
      </c>
      <c r="M340" s="52">
        <f>IF($H340=0,"",VLOOKUP($G340,Data!$G$3:$BA$2935,6,FALSE))</f>
        <v>-0.19900000000000001</v>
      </c>
      <c r="N340" s="52">
        <f>IF($H340=0,"",VLOOKUP($G340,Data!$G$3:$BA$2935,7,FALSE))</f>
        <v>0</v>
      </c>
      <c r="O340" s="52">
        <f>IF($H340=0,"",VLOOKUP($G340,Data!$G$3:$BA$2935,8,FALSE))</f>
        <v>5</v>
      </c>
      <c r="P340" s="52">
        <f>IF($H340=0,"",VLOOKUP($G340,Data!$G$3:$BA$2935,9,FALSE))</f>
        <v>250</v>
      </c>
      <c r="Q340" s="52">
        <f>IF($H340=0,"",VLOOKUP($G340,Data!$G$3:$BA$2935,10,FALSE))</f>
        <v>0.05</v>
      </c>
      <c r="R340" s="52">
        <f>IF($H340=0,"",VLOOKUP($G340,Data!$G$3:$BA$2935,11,FALSE))</f>
        <v>5.64</v>
      </c>
      <c r="S340" s="52">
        <f>IF($H340=0,"",VLOOKUP($G340,Data!$G$3:$BA$2935,12,FALSE))</f>
        <v>0</v>
      </c>
      <c r="T340" s="52">
        <f>IF($H340=0,"",VLOOKUP($G340,Data!$G$3:$BA$2935,13,FALSE))</f>
        <v>0</v>
      </c>
      <c r="U340" s="52" t="str">
        <f>IF($H340=0,"",VLOOKUP($G340,Data!$G$3:$BA$2935,14,FALSE))</f>
        <v>/</v>
      </c>
      <c r="V340" s="52" t="str">
        <f>IF($H340=0,"",VLOOKUP($G340,Data!$G$3:$BA$2935,15,FALSE))</f>
        <v>/</v>
      </c>
      <c r="W340" s="52" t="str">
        <f>IF($H340=0,"",VLOOKUP($G340,Data!$G$3:$BA$2935,16,FALSE))</f>
        <v/>
      </c>
      <c r="X340" s="52" t="str">
        <f>IF($H340=0,"",VLOOKUP($G340,Data!$G$3:$BA$2935,17,FALSE))</f>
        <v/>
      </c>
      <c r="Y340" s="52" t="str">
        <f>IF($H340=0,"",VLOOKUP($G340,Data!$G$3:$BA$2935,18,FALSE))</f>
        <v/>
      </c>
      <c r="Z340" s="52" t="str">
        <f>IF($H340=0,"",VLOOKUP($G340,Data!$G$3:$BA$2935,19,FALSE))</f>
        <v/>
      </c>
      <c r="AA340" s="52" t="str">
        <f>IF($H340=0,"",VLOOKUP($G340,Data!$G$3:$BA$2935,20,FALSE))</f>
        <v/>
      </c>
      <c r="AB340" s="4" t="str">
        <f>IF($H340=0,"",VLOOKUP($G340,Data!$G$3:$BA$2935,21,FALSE))</f>
        <v/>
      </c>
      <c r="AC340" s="4" t="str">
        <f>IF($H340=0,"",VLOOKUP($G340,Data!$G$3:$BA$2935,22,FALSE))</f>
        <v/>
      </c>
      <c r="AD340" s="4" t="str">
        <f>IF($H340=0,"",VLOOKUP($G340,Data!$G$3:$BA$2935,23,FALSE))</f>
        <v/>
      </c>
      <c r="AE340" s="4" t="str">
        <f>IF($H340=0,"",VLOOKUP($G340,Data!$G$3:$BA$2935,24,FALSE))</f>
        <v/>
      </c>
      <c r="AF340" s="4" t="str">
        <f>IF($H340=0,"",VLOOKUP($G340,Data!$G$3:$BA$2935,25,FALSE))</f>
        <v/>
      </c>
      <c r="AG340" s="4" t="str">
        <f>IF($H340=0,"",VLOOKUP($G340,Data!$G$3:$BA$2935,26,FALSE))</f>
        <v/>
      </c>
      <c r="AH340" s="4" t="str">
        <f>IF($H340=0,"",VLOOKUP($G340,Data!$G$3:$BA$2935,27,FALSE))</f>
        <v/>
      </c>
      <c r="AI340" s="4" t="str">
        <f>IF($H340=0,"",VLOOKUP($G340,Data!$G$3:$BA$2935,28,FALSE))</f>
        <v/>
      </c>
      <c r="AJ340" s="4" t="str">
        <f>IF($H340=0,"",VLOOKUP($G340,Data!$G$3:$BA$2935,29,FALSE))</f>
        <v/>
      </c>
      <c r="AK340" s="4" t="str">
        <f>IF($H340=0,"",VLOOKUP($G340,Data!$G$3:$BA$2935,30,FALSE))</f>
        <v/>
      </c>
      <c r="AL340" s="4" t="str">
        <f>IF($H340=0,"",VLOOKUP($G340,Data!$G$3:$BA$2935,31,FALSE))</f>
        <v/>
      </c>
      <c r="AM340" s="4" t="str">
        <f>IF($H340=0,"",VLOOKUP($G340,Data!$G$3:$BA$2935,32,FALSE))</f>
        <v/>
      </c>
      <c r="AN340" s="4" t="str">
        <f>IF($H340=0,"",VLOOKUP($G340,Data!$G$3:$BA$2935,33,FALSE))</f>
        <v/>
      </c>
      <c r="AO340" s="4" t="str">
        <f>IF($H340=0,"",VLOOKUP($G340,Data!$G$3:$BA$2935,34,FALSE))</f>
        <v/>
      </c>
      <c r="AP340" s="4" t="str">
        <f>IF($H340=0,"",VLOOKUP($G340,Data!$G$3:$BA$2935,35,FALSE))</f>
        <v/>
      </c>
      <c r="AQ340" s="4" t="str">
        <f>IF($H340=0,"",VLOOKUP($G340,Data!$G$3:$BA$2935,36,FALSE))</f>
        <v/>
      </c>
      <c r="AR340" s="4" t="str">
        <f>IF($H340=0,"",VLOOKUP($G340,Data!$G$3:$BA$2935,37,FALSE))</f>
        <v/>
      </c>
      <c r="AS340" s="4" t="str">
        <f>IF($H340=0,"",VLOOKUP($G340,Data!$G$3:$BA$2935,38,FALSE))</f>
        <v/>
      </c>
      <c r="AT340" s="4" t="str">
        <f>IF($H340=0,"",VLOOKUP($G340,Data!$G$3:$BA$2935,39,FALSE))</f>
        <v/>
      </c>
    </row>
    <row r="341" spans="1:46" x14ac:dyDescent="0.3">
      <c r="A341" s="4">
        <f>PSSE!A350</f>
        <v>959321</v>
      </c>
      <c r="B341" s="4" t="str">
        <f>PSSE!B350</f>
        <v>DAKPOKO_H1</v>
      </c>
      <c r="C341" s="4">
        <f>PSSE!D350</f>
        <v>6</v>
      </c>
      <c r="D341" s="52">
        <f>PSSE!E350</f>
        <v>7.5</v>
      </c>
      <c r="E341" s="52" t="str">
        <f>PSSE!F350</f>
        <v>TD</v>
      </c>
      <c r="F341" s="52">
        <f>PSSE!G350</f>
        <v>1</v>
      </c>
      <c r="G341" s="52" t="str">
        <f t="shared" si="6"/>
        <v>AVR67.5TD1</v>
      </c>
      <c r="H341" s="52">
        <f>COUNTIF(Data!$G$3:$BA$2935,AVR!$G341)</f>
        <v>1</v>
      </c>
      <c r="I341" s="52" t="str">
        <f>IF($H341=0,"",VLOOKUP($G341,Data!$G$3:$BA$2935,2,FALSE))</f>
        <v>'EXAC4'</v>
      </c>
      <c r="J341" s="52">
        <f>PSSE!C350</f>
        <v>1</v>
      </c>
      <c r="K341" s="52">
        <f>IF($H341=0,"",VLOOKUP($G341,Data!$G$3:$BA$2935,4,FALSE))</f>
        <v>0</v>
      </c>
      <c r="L341" s="52">
        <f>IF($H341=0,"",VLOOKUP($G341,Data!$G$3:$BA$2935,5,FALSE))</f>
        <v>0.2</v>
      </c>
      <c r="M341" s="52">
        <f>IF($H341=0,"",VLOOKUP($G341,Data!$G$3:$BA$2935,6,FALSE))</f>
        <v>-0.19900000000000001</v>
      </c>
      <c r="N341" s="52">
        <f>IF($H341=0,"",VLOOKUP($G341,Data!$G$3:$BA$2935,7,FALSE))</f>
        <v>0</v>
      </c>
      <c r="O341" s="52">
        <f>IF($H341=0,"",VLOOKUP($G341,Data!$G$3:$BA$2935,8,FALSE))</f>
        <v>5</v>
      </c>
      <c r="P341" s="52">
        <f>IF($H341=0,"",VLOOKUP($G341,Data!$G$3:$BA$2935,9,FALSE))</f>
        <v>250</v>
      </c>
      <c r="Q341" s="52">
        <f>IF($H341=0,"",VLOOKUP($G341,Data!$G$3:$BA$2935,10,FALSE))</f>
        <v>0.05</v>
      </c>
      <c r="R341" s="52">
        <f>IF($H341=0,"",VLOOKUP($G341,Data!$G$3:$BA$2935,11,FALSE))</f>
        <v>5.64</v>
      </c>
      <c r="S341" s="52">
        <f>IF($H341=0,"",VLOOKUP($G341,Data!$G$3:$BA$2935,12,FALSE))</f>
        <v>0</v>
      </c>
      <c r="T341" s="52">
        <f>IF($H341=0,"",VLOOKUP($G341,Data!$G$3:$BA$2935,13,FALSE))</f>
        <v>0</v>
      </c>
      <c r="U341" s="52" t="str">
        <f>IF($H341=0,"",VLOOKUP($G341,Data!$G$3:$BA$2935,14,FALSE))</f>
        <v>/</v>
      </c>
      <c r="V341" s="52" t="str">
        <f>IF($H341=0,"",VLOOKUP($G341,Data!$G$3:$BA$2935,15,FALSE))</f>
        <v>/</v>
      </c>
      <c r="W341" s="52" t="str">
        <f>IF($H341=0,"",VLOOKUP($G341,Data!$G$3:$BA$2935,16,FALSE))</f>
        <v/>
      </c>
      <c r="X341" s="52" t="str">
        <f>IF($H341=0,"",VLOOKUP($G341,Data!$G$3:$BA$2935,17,FALSE))</f>
        <v/>
      </c>
      <c r="Y341" s="52" t="str">
        <f>IF($H341=0,"",VLOOKUP($G341,Data!$G$3:$BA$2935,18,FALSE))</f>
        <v/>
      </c>
      <c r="Z341" s="52" t="str">
        <f>IF($H341=0,"",VLOOKUP($G341,Data!$G$3:$BA$2935,19,FALSE))</f>
        <v/>
      </c>
      <c r="AA341" s="52" t="str">
        <f>IF($H341=0,"",VLOOKUP($G341,Data!$G$3:$BA$2935,20,FALSE))</f>
        <v/>
      </c>
      <c r="AB341" s="4" t="str">
        <f>IF($H341=0,"",VLOOKUP($G341,Data!$G$3:$BA$2935,21,FALSE))</f>
        <v/>
      </c>
      <c r="AC341" s="4" t="str">
        <f>IF($H341=0,"",VLOOKUP($G341,Data!$G$3:$BA$2935,22,FALSE))</f>
        <v/>
      </c>
      <c r="AD341" s="4" t="str">
        <f>IF($H341=0,"",VLOOKUP($G341,Data!$G$3:$BA$2935,23,FALSE))</f>
        <v/>
      </c>
      <c r="AE341" s="4" t="str">
        <f>IF($H341=0,"",VLOOKUP($G341,Data!$G$3:$BA$2935,24,FALSE))</f>
        <v/>
      </c>
      <c r="AF341" s="4" t="str">
        <f>IF($H341=0,"",VLOOKUP($G341,Data!$G$3:$BA$2935,25,FALSE))</f>
        <v/>
      </c>
      <c r="AG341" s="4" t="str">
        <f>IF($H341=0,"",VLOOKUP($G341,Data!$G$3:$BA$2935,26,FALSE))</f>
        <v/>
      </c>
      <c r="AH341" s="4" t="str">
        <f>IF($H341=0,"",VLOOKUP($G341,Data!$G$3:$BA$2935,27,FALSE))</f>
        <v/>
      </c>
      <c r="AI341" s="4" t="str">
        <f>IF($H341=0,"",VLOOKUP($G341,Data!$G$3:$BA$2935,28,FALSE))</f>
        <v/>
      </c>
      <c r="AJ341" s="4" t="str">
        <f>IF($H341=0,"",VLOOKUP($G341,Data!$G$3:$BA$2935,29,FALSE))</f>
        <v/>
      </c>
      <c r="AK341" s="4" t="str">
        <f>IF($H341=0,"",VLOOKUP($G341,Data!$G$3:$BA$2935,30,FALSE))</f>
        <v/>
      </c>
      <c r="AL341" s="4" t="str">
        <f>IF($H341=0,"",VLOOKUP($G341,Data!$G$3:$BA$2935,31,FALSE))</f>
        <v/>
      </c>
      <c r="AM341" s="4" t="str">
        <f>IF($H341=0,"",VLOOKUP($G341,Data!$G$3:$BA$2935,32,FALSE))</f>
        <v/>
      </c>
      <c r="AN341" s="4" t="str">
        <f>IF($H341=0,"",VLOOKUP($G341,Data!$G$3:$BA$2935,33,FALSE))</f>
        <v/>
      </c>
      <c r="AO341" s="4" t="str">
        <f>IF($H341=0,"",VLOOKUP($G341,Data!$G$3:$BA$2935,34,FALSE))</f>
        <v/>
      </c>
      <c r="AP341" s="4" t="str">
        <f>IF($H341=0,"",VLOOKUP($G341,Data!$G$3:$BA$2935,35,FALSE))</f>
        <v/>
      </c>
      <c r="AQ341" s="4" t="str">
        <f>IF($H341=0,"",VLOOKUP($G341,Data!$G$3:$BA$2935,36,FALSE))</f>
        <v/>
      </c>
      <c r="AR341" s="4" t="str">
        <f>IF($H341=0,"",VLOOKUP($G341,Data!$G$3:$BA$2935,37,FALSE))</f>
        <v/>
      </c>
      <c r="AS341" s="4" t="str">
        <f>IF($H341=0,"",VLOOKUP($G341,Data!$G$3:$BA$2935,38,FALSE))</f>
        <v/>
      </c>
      <c r="AT341" s="4" t="str">
        <f>IF($H341=0,"",VLOOKUP($G341,Data!$G$3:$BA$2935,39,FALSE))</f>
        <v/>
      </c>
    </row>
    <row r="342" spans="1:46" x14ac:dyDescent="0.3">
      <c r="A342" s="4">
        <f>PSSE!A351</f>
        <v>959331</v>
      </c>
      <c r="B342" s="4" t="str">
        <f>PSSE!B351</f>
        <v>DAKPRU_H1</v>
      </c>
      <c r="C342" s="4">
        <f>PSSE!D351</f>
        <v>6</v>
      </c>
      <c r="D342" s="52">
        <f>PSSE!E351</f>
        <v>7.5</v>
      </c>
      <c r="E342" s="52" t="str">
        <f>PSSE!F351</f>
        <v>TD</v>
      </c>
      <c r="F342" s="52">
        <f>PSSE!G351</f>
        <v>1</v>
      </c>
      <c r="G342" s="52" t="str">
        <f t="shared" si="6"/>
        <v>AVR67.5TD1</v>
      </c>
      <c r="H342" s="52">
        <f>COUNTIF(Data!$G$3:$BA$2935,AVR!$G342)</f>
        <v>1</v>
      </c>
      <c r="I342" s="52" t="str">
        <f>IF($H342=0,"",VLOOKUP($G342,Data!$G$3:$BA$2935,2,FALSE))</f>
        <v>'EXAC4'</v>
      </c>
      <c r="J342" s="52">
        <f>PSSE!C351</f>
        <v>1</v>
      </c>
      <c r="K342" s="52">
        <f>IF($H342=0,"",VLOOKUP($G342,Data!$G$3:$BA$2935,4,FALSE))</f>
        <v>0</v>
      </c>
      <c r="L342" s="52">
        <f>IF($H342=0,"",VLOOKUP($G342,Data!$G$3:$BA$2935,5,FALSE))</f>
        <v>0.2</v>
      </c>
      <c r="M342" s="52">
        <f>IF($H342=0,"",VLOOKUP($G342,Data!$G$3:$BA$2935,6,FALSE))</f>
        <v>-0.19900000000000001</v>
      </c>
      <c r="N342" s="52">
        <f>IF($H342=0,"",VLOOKUP($G342,Data!$G$3:$BA$2935,7,FALSE))</f>
        <v>0</v>
      </c>
      <c r="O342" s="52">
        <f>IF($H342=0,"",VLOOKUP($G342,Data!$G$3:$BA$2935,8,FALSE))</f>
        <v>5</v>
      </c>
      <c r="P342" s="52">
        <f>IF($H342=0,"",VLOOKUP($G342,Data!$G$3:$BA$2935,9,FALSE))</f>
        <v>250</v>
      </c>
      <c r="Q342" s="52">
        <f>IF($H342=0,"",VLOOKUP($G342,Data!$G$3:$BA$2935,10,FALSE))</f>
        <v>0.05</v>
      </c>
      <c r="R342" s="52">
        <f>IF($H342=0,"",VLOOKUP($G342,Data!$G$3:$BA$2935,11,FALSE))</f>
        <v>5.64</v>
      </c>
      <c r="S342" s="52">
        <f>IF($H342=0,"",VLOOKUP($G342,Data!$G$3:$BA$2935,12,FALSE))</f>
        <v>0</v>
      </c>
      <c r="T342" s="52">
        <f>IF($H342=0,"",VLOOKUP($G342,Data!$G$3:$BA$2935,13,FALSE))</f>
        <v>0</v>
      </c>
      <c r="U342" s="52" t="str">
        <f>IF($H342=0,"",VLOOKUP($G342,Data!$G$3:$BA$2935,14,FALSE))</f>
        <v>/</v>
      </c>
      <c r="V342" s="52" t="str">
        <f>IF($H342=0,"",VLOOKUP($G342,Data!$G$3:$BA$2935,15,FALSE))</f>
        <v>/</v>
      </c>
      <c r="W342" s="52" t="str">
        <f>IF($H342=0,"",VLOOKUP($G342,Data!$G$3:$BA$2935,16,FALSE))</f>
        <v/>
      </c>
      <c r="X342" s="52" t="str">
        <f>IF($H342=0,"",VLOOKUP($G342,Data!$G$3:$BA$2935,17,FALSE))</f>
        <v/>
      </c>
      <c r="Y342" s="52" t="str">
        <f>IF($H342=0,"",VLOOKUP($G342,Data!$G$3:$BA$2935,18,FALSE))</f>
        <v/>
      </c>
      <c r="Z342" s="52" t="str">
        <f>IF($H342=0,"",VLOOKUP($G342,Data!$G$3:$BA$2935,19,FALSE))</f>
        <v/>
      </c>
      <c r="AA342" s="52" t="str">
        <f>IF($H342=0,"",VLOOKUP($G342,Data!$G$3:$BA$2935,20,FALSE))</f>
        <v/>
      </c>
      <c r="AB342" s="4" t="str">
        <f>IF($H342=0,"",VLOOKUP($G342,Data!$G$3:$BA$2935,21,FALSE))</f>
        <v/>
      </c>
      <c r="AC342" s="4" t="str">
        <f>IF($H342=0,"",VLOOKUP($G342,Data!$G$3:$BA$2935,22,FALSE))</f>
        <v/>
      </c>
      <c r="AD342" s="4" t="str">
        <f>IF($H342=0,"",VLOOKUP($G342,Data!$G$3:$BA$2935,23,FALSE))</f>
        <v/>
      </c>
      <c r="AE342" s="4" t="str">
        <f>IF($H342=0,"",VLOOKUP($G342,Data!$G$3:$BA$2935,24,FALSE))</f>
        <v/>
      </c>
      <c r="AF342" s="4" t="str">
        <f>IF($H342=0,"",VLOOKUP($G342,Data!$G$3:$BA$2935,25,FALSE))</f>
        <v/>
      </c>
      <c r="AG342" s="4" t="str">
        <f>IF($H342=0,"",VLOOKUP($G342,Data!$G$3:$BA$2935,26,FALSE))</f>
        <v/>
      </c>
      <c r="AH342" s="4" t="str">
        <f>IF($H342=0,"",VLOOKUP($G342,Data!$G$3:$BA$2935,27,FALSE))</f>
        <v/>
      </c>
      <c r="AI342" s="4" t="str">
        <f>IF($H342=0,"",VLOOKUP($G342,Data!$G$3:$BA$2935,28,FALSE))</f>
        <v/>
      </c>
      <c r="AJ342" s="4" t="str">
        <f>IF($H342=0,"",VLOOKUP($G342,Data!$G$3:$BA$2935,29,FALSE))</f>
        <v/>
      </c>
      <c r="AK342" s="4" t="str">
        <f>IF($H342=0,"",VLOOKUP($G342,Data!$G$3:$BA$2935,30,FALSE))</f>
        <v/>
      </c>
      <c r="AL342" s="4" t="str">
        <f>IF($H342=0,"",VLOOKUP($G342,Data!$G$3:$BA$2935,31,FALSE))</f>
        <v/>
      </c>
      <c r="AM342" s="4" t="str">
        <f>IF($H342=0,"",VLOOKUP($G342,Data!$G$3:$BA$2935,32,FALSE))</f>
        <v/>
      </c>
      <c r="AN342" s="4" t="str">
        <f>IF($H342=0,"",VLOOKUP($G342,Data!$G$3:$BA$2935,33,FALSE))</f>
        <v/>
      </c>
      <c r="AO342" s="4" t="str">
        <f>IF($H342=0,"",VLOOKUP($G342,Data!$G$3:$BA$2935,34,FALSE))</f>
        <v/>
      </c>
      <c r="AP342" s="4" t="str">
        <f>IF($H342=0,"",VLOOKUP($G342,Data!$G$3:$BA$2935,35,FALSE))</f>
        <v/>
      </c>
      <c r="AQ342" s="4" t="str">
        <f>IF($H342=0,"",VLOOKUP($G342,Data!$G$3:$BA$2935,36,FALSE))</f>
        <v/>
      </c>
      <c r="AR342" s="4" t="str">
        <f>IF($H342=0,"",VLOOKUP($G342,Data!$G$3:$BA$2935,37,FALSE))</f>
        <v/>
      </c>
      <c r="AS342" s="4" t="str">
        <f>IF($H342=0,"",VLOOKUP($G342,Data!$G$3:$BA$2935,38,FALSE))</f>
        <v/>
      </c>
      <c r="AT342" s="4" t="str">
        <f>IF($H342=0,"",VLOOKUP($G342,Data!$G$3:$BA$2935,39,FALSE))</f>
        <v/>
      </c>
    </row>
    <row r="343" spans="1:46" x14ac:dyDescent="0.3">
      <c r="A343" s="4">
        <f>PSSE!A352</f>
        <v>959341</v>
      </c>
      <c r="B343" s="4" t="str">
        <f>PSSE!B352</f>
        <v>DAKPRU3_H1</v>
      </c>
      <c r="C343" s="4">
        <f>PSSE!D352</f>
        <v>6</v>
      </c>
      <c r="D343" s="52">
        <f>PSSE!E352</f>
        <v>7.5</v>
      </c>
      <c r="E343" s="52" t="str">
        <f>PSSE!F352</f>
        <v>TD</v>
      </c>
      <c r="F343" s="52">
        <f>PSSE!G352</f>
        <v>1</v>
      </c>
      <c r="G343" s="52" t="str">
        <f t="shared" si="6"/>
        <v>AVR67.5TD1</v>
      </c>
      <c r="H343" s="52">
        <f>COUNTIF(Data!$G$3:$BA$2935,AVR!$G343)</f>
        <v>1</v>
      </c>
      <c r="I343" s="52" t="str">
        <f>IF($H343=0,"",VLOOKUP($G343,Data!$G$3:$BA$2935,2,FALSE))</f>
        <v>'EXAC4'</v>
      </c>
      <c r="J343" s="52">
        <f>PSSE!C352</f>
        <v>1</v>
      </c>
      <c r="K343" s="52">
        <f>IF($H343=0,"",VLOOKUP($G343,Data!$G$3:$BA$2935,4,FALSE))</f>
        <v>0</v>
      </c>
      <c r="L343" s="52">
        <f>IF($H343=0,"",VLOOKUP($G343,Data!$G$3:$BA$2935,5,FALSE))</f>
        <v>0.2</v>
      </c>
      <c r="M343" s="52">
        <f>IF($H343=0,"",VLOOKUP($G343,Data!$G$3:$BA$2935,6,FALSE))</f>
        <v>-0.19900000000000001</v>
      </c>
      <c r="N343" s="52">
        <f>IF($H343=0,"",VLOOKUP($G343,Data!$G$3:$BA$2935,7,FALSE))</f>
        <v>0</v>
      </c>
      <c r="O343" s="52">
        <f>IF($H343=0,"",VLOOKUP($G343,Data!$G$3:$BA$2935,8,FALSE))</f>
        <v>5</v>
      </c>
      <c r="P343" s="52">
        <f>IF($H343=0,"",VLOOKUP($G343,Data!$G$3:$BA$2935,9,FALSE))</f>
        <v>250</v>
      </c>
      <c r="Q343" s="52">
        <f>IF($H343=0,"",VLOOKUP($G343,Data!$G$3:$BA$2935,10,FALSE))</f>
        <v>0.05</v>
      </c>
      <c r="R343" s="52">
        <f>IF($H343=0,"",VLOOKUP($G343,Data!$G$3:$BA$2935,11,FALSE))</f>
        <v>5.64</v>
      </c>
      <c r="S343" s="52">
        <f>IF($H343=0,"",VLOOKUP($G343,Data!$G$3:$BA$2935,12,FALSE))</f>
        <v>0</v>
      </c>
      <c r="T343" s="52">
        <f>IF($H343=0,"",VLOOKUP($G343,Data!$G$3:$BA$2935,13,FALSE))</f>
        <v>0</v>
      </c>
      <c r="U343" s="52" t="str">
        <f>IF($H343=0,"",VLOOKUP($G343,Data!$G$3:$BA$2935,14,FALSE))</f>
        <v>/</v>
      </c>
      <c r="V343" s="52" t="str">
        <f>IF($H343=0,"",VLOOKUP($G343,Data!$G$3:$BA$2935,15,FALSE))</f>
        <v>/</v>
      </c>
      <c r="W343" s="52" t="str">
        <f>IF($H343=0,"",VLOOKUP($G343,Data!$G$3:$BA$2935,16,FALSE))</f>
        <v/>
      </c>
      <c r="X343" s="52" t="str">
        <f>IF($H343=0,"",VLOOKUP($G343,Data!$G$3:$BA$2935,17,FALSE))</f>
        <v/>
      </c>
      <c r="Y343" s="52" t="str">
        <f>IF($H343=0,"",VLOOKUP($G343,Data!$G$3:$BA$2935,18,FALSE))</f>
        <v/>
      </c>
      <c r="Z343" s="52" t="str">
        <f>IF($H343=0,"",VLOOKUP($G343,Data!$G$3:$BA$2935,19,FALSE))</f>
        <v/>
      </c>
      <c r="AA343" s="52" t="str">
        <f>IF($H343=0,"",VLOOKUP($G343,Data!$G$3:$BA$2935,20,FALSE))</f>
        <v/>
      </c>
      <c r="AB343" s="4" t="str">
        <f>IF($H343=0,"",VLOOKUP($G343,Data!$G$3:$BA$2935,21,FALSE))</f>
        <v/>
      </c>
      <c r="AC343" s="4" t="str">
        <f>IF($H343=0,"",VLOOKUP($G343,Data!$G$3:$BA$2935,22,FALSE))</f>
        <v/>
      </c>
      <c r="AD343" s="4" t="str">
        <f>IF($H343=0,"",VLOOKUP($G343,Data!$G$3:$BA$2935,23,FALSE))</f>
        <v/>
      </c>
      <c r="AE343" s="4" t="str">
        <f>IF($H343=0,"",VLOOKUP($G343,Data!$G$3:$BA$2935,24,FALSE))</f>
        <v/>
      </c>
      <c r="AF343" s="4" t="str">
        <f>IF($H343=0,"",VLOOKUP($G343,Data!$G$3:$BA$2935,25,FALSE))</f>
        <v/>
      </c>
      <c r="AG343" s="4" t="str">
        <f>IF($H343=0,"",VLOOKUP($G343,Data!$G$3:$BA$2935,26,FALSE))</f>
        <v/>
      </c>
      <c r="AH343" s="4" t="str">
        <f>IF($H343=0,"",VLOOKUP($G343,Data!$G$3:$BA$2935,27,FALSE))</f>
        <v/>
      </c>
      <c r="AI343" s="4" t="str">
        <f>IF($H343=0,"",VLOOKUP($G343,Data!$G$3:$BA$2935,28,FALSE))</f>
        <v/>
      </c>
      <c r="AJ343" s="4" t="str">
        <f>IF($H343=0,"",VLOOKUP($G343,Data!$G$3:$BA$2935,29,FALSE))</f>
        <v/>
      </c>
      <c r="AK343" s="4" t="str">
        <f>IF($H343=0,"",VLOOKUP($G343,Data!$G$3:$BA$2935,30,FALSE))</f>
        <v/>
      </c>
      <c r="AL343" s="4" t="str">
        <f>IF($H343=0,"",VLOOKUP($G343,Data!$G$3:$BA$2935,31,FALSE))</f>
        <v/>
      </c>
      <c r="AM343" s="4" t="str">
        <f>IF($H343=0,"",VLOOKUP($G343,Data!$G$3:$BA$2935,32,FALSE))</f>
        <v/>
      </c>
      <c r="AN343" s="4" t="str">
        <f>IF($H343=0,"",VLOOKUP($G343,Data!$G$3:$BA$2935,33,FALSE))</f>
        <v/>
      </c>
      <c r="AO343" s="4" t="str">
        <f>IF($H343=0,"",VLOOKUP($G343,Data!$G$3:$BA$2935,34,FALSE))</f>
        <v/>
      </c>
      <c r="AP343" s="4" t="str">
        <f>IF($H343=0,"",VLOOKUP($G343,Data!$G$3:$BA$2935,35,FALSE))</f>
        <v/>
      </c>
      <c r="AQ343" s="4" t="str">
        <f>IF($H343=0,"",VLOOKUP($G343,Data!$G$3:$BA$2935,36,FALSE))</f>
        <v/>
      </c>
      <c r="AR343" s="4" t="str">
        <f>IF($H343=0,"",VLOOKUP($G343,Data!$G$3:$BA$2935,37,FALSE))</f>
        <v/>
      </c>
      <c r="AS343" s="4" t="str">
        <f>IF($H343=0,"",VLOOKUP($G343,Data!$G$3:$BA$2935,38,FALSE))</f>
        <v/>
      </c>
      <c r="AT343" s="4" t="str">
        <f>IF($H343=0,"",VLOOKUP($G343,Data!$G$3:$BA$2935,39,FALSE))</f>
        <v/>
      </c>
    </row>
    <row r="344" spans="1:46" x14ac:dyDescent="0.3">
      <c r="A344" s="4">
        <f>PSSE!A353</f>
        <v>959351</v>
      </c>
      <c r="B344" s="4" t="str">
        <f>PSSE!B353</f>
        <v>DAKMEKI1_H1</v>
      </c>
      <c r="C344" s="4">
        <f>PSSE!D353</f>
        <v>6</v>
      </c>
      <c r="D344" s="52">
        <f>PSSE!E353</f>
        <v>7.5</v>
      </c>
      <c r="E344" s="52" t="str">
        <f>PSSE!F353</f>
        <v>TD</v>
      </c>
      <c r="F344" s="52">
        <f>PSSE!G353</f>
        <v>1</v>
      </c>
      <c r="G344" s="52" t="str">
        <f t="shared" si="6"/>
        <v>AVR67.5TD1</v>
      </c>
      <c r="H344" s="52">
        <f>COUNTIF(Data!$G$3:$BA$2935,AVR!$G344)</f>
        <v>1</v>
      </c>
      <c r="I344" s="52" t="str">
        <f>IF($H344=0,"",VLOOKUP($G344,Data!$G$3:$BA$2935,2,FALSE))</f>
        <v>'EXAC4'</v>
      </c>
      <c r="J344" s="52">
        <f>PSSE!C353</f>
        <v>1</v>
      </c>
      <c r="K344" s="52">
        <f>IF($H344=0,"",VLOOKUP($G344,Data!$G$3:$BA$2935,4,FALSE))</f>
        <v>0</v>
      </c>
      <c r="L344" s="52">
        <f>IF($H344=0,"",VLOOKUP($G344,Data!$G$3:$BA$2935,5,FALSE))</f>
        <v>0.2</v>
      </c>
      <c r="M344" s="52">
        <f>IF($H344=0,"",VLOOKUP($G344,Data!$G$3:$BA$2935,6,FALSE))</f>
        <v>-0.19900000000000001</v>
      </c>
      <c r="N344" s="52">
        <f>IF($H344=0,"",VLOOKUP($G344,Data!$G$3:$BA$2935,7,FALSE))</f>
        <v>0</v>
      </c>
      <c r="O344" s="52">
        <f>IF($H344=0,"",VLOOKUP($G344,Data!$G$3:$BA$2935,8,FALSE))</f>
        <v>5</v>
      </c>
      <c r="P344" s="52">
        <f>IF($H344=0,"",VLOOKUP($G344,Data!$G$3:$BA$2935,9,FALSE))</f>
        <v>250</v>
      </c>
      <c r="Q344" s="52">
        <f>IF($H344=0,"",VLOOKUP($G344,Data!$G$3:$BA$2935,10,FALSE))</f>
        <v>0.05</v>
      </c>
      <c r="R344" s="52">
        <f>IF($H344=0,"",VLOOKUP($G344,Data!$G$3:$BA$2935,11,FALSE))</f>
        <v>5.64</v>
      </c>
      <c r="S344" s="52">
        <f>IF($H344=0,"",VLOOKUP($G344,Data!$G$3:$BA$2935,12,FALSE))</f>
        <v>0</v>
      </c>
      <c r="T344" s="52">
        <f>IF($H344=0,"",VLOOKUP($G344,Data!$G$3:$BA$2935,13,FALSE))</f>
        <v>0</v>
      </c>
      <c r="U344" s="52" t="str">
        <f>IF($H344=0,"",VLOOKUP($G344,Data!$G$3:$BA$2935,14,FALSE))</f>
        <v>/</v>
      </c>
      <c r="V344" s="52" t="str">
        <f>IF($H344=0,"",VLOOKUP($G344,Data!$G$3:$BA$2935,15,FALSE))</f>
        <v>/</v>
      </c>
      <c r="W344" s="52" t="str">
        <f>IF($H344=0,"",VLOOKUP($G344,Data!$G$3:$BA$2935,16,FALSE))</f>
        <v/>
      </c>
      <c r="X344" s="52" t="str">
        <f>IF($H344=0,"",VLOOKUP($G344,Data!$G$3:$BA$2935,17,FALSE))</f>
        <v/>
      </c>
      <c r="Y344" s="52" t="str">
        <f>IF($H344=0,"",VLOOKUP($G344,Data!$G$3:$BA$2935,18,FALSE))</f>
        <v/>
      </c>
      <c r="Z344" s="52" t="str">
        <f>IF($H344=0,"",VLOOKUP($G344,Data!$G$3:$BA$2935,19,FALSE))</f>
        <v/>
      </c>
      <c r="AA344" s="52" t="str">
        <f>IF($H344=0,"",VLOOKUP($G344,Data!$G$3:$BA$2935,20,FALSE))</f>
        <v/>
      </c>
      <c r="AB344" s="4" t="str">
        <f>IF($H344=0,"",VLOOKUP($G344,Data!$G$3:$BA$2935,21,FALSE))</f>
        <v/>
      </c>
      <c r="AC344" s="4" t="str">
        <f>IF($H344=0,"",VLOOKUP($G344,Data!$G$3:$BA$2935,22,FALSE))</f>
        <v/>
      </c>
      <c r="AD344" s="4" t="str">
        <f>IF($H344=0,"",VLOOKUP($G344,Data!$G$3:$BA$2935,23,FALSE))</f>
        <v/>
      </c>
      <c r="AE344" s="4" t="str">
        <f>IF($H344=0,"",VLOOKUP($G344,Data!$G$3:$BA$2935,24,FALSE))</f>
        <v/>
      </c>
      <c r="AF344" s="4" t="str">
        <f>IF($H344=0,"",VLOOKUP($G344,Data!$G$3:$BA$2935,25,FALSE))</f>
        <v/>
      </c>
      <c r="AG344" s="4" t="str">
        <f>IF($H344=0,"",VLOOKUP($G344,Data!$G$3:$BA$2935,26,FALSE))</f>
        <v/>
      </c>
      <c r="AH344" s="4" t="str">
        <f>IF($H344=0,"",VLOOKUP($G344,Data!$G$3:$BA$2935,27,FALSE))</f>
        <v/>
      </c>
      <c r="AI344" s="4" t="str">
        <f>IF($H344=0,"",VLOOKUP($G344,Data!$G$3:$BA$2935,28,FALSE))</f>
        <v/>
      </c>
      <c r="AJ344" s="4" t="str">
        <f>IF($H344=0,"",VLOOKUP($G344,Data!$G$3:$BA$2935,29,FALSE))</f>
        <v/>
      </c>
      <c r="AK344" s="4" t="str">
        <f>IF($H344=0,"",VLOOKUP($G344,Data!$G$3:$BA$2935,30,FALSE))</f>
        <v/>
      </c>
      <c r="AL344" s="4" t="str">
        <f>IF($H344=0,"",VLOOKUP($G344,Data!$G$3:$BA$2935,31,FALSE))</f>
        <v/>
      </c>
      <c r="AM344" s="4" t="str">
        <f>IF($H344=0,"",VLOOKUP($G344,Data!$G$3:$BA$2935,32,FALSE))</f>
        <v/>
      </c>
      <c r="AN344" s="4" t="str">
        <f>IF($H344=0,"",VLOOKUP($G344,Data!$G$3:$BA$2935,33,FALSE))</f>
        <v/>
      </c>
      <c r="AO344" s="4" t="str">
        <f>IF($H344=0,"",VLOOKUP($G344,Data!$G$3:$BA$2935,34,FALSE))</f>
        <v/>
      </c>
      <c r="AP344" s="4" t="str">
        <f>IF($H344=0,"",VLOOKUP($G344,Data!$G$3:$BA$2935,35,FALSE))</f>
        <v/>
      </c>
      <c r="AQ344" s="4" t="str">
        <f>IF($H344=0,"",VLOOKUP($G344,Data!$G$3:$BA$2935,36,FALSE))</f>
        <v/>
      </c>
      <c r="AR344" s="4" t="str">
        <f>IF($H344=0,"",VLOOKUP($G344,Data!$G$3:$BA$2935,37,FALSE))</f>
        <v/>
      </c>
      <c r="AS344" s="4" t="str">
        <f>IF($H344=0,"",VLOOKUP($G344,Data!$G$3:$BA$2935,38,FALSE))</f>
        <v/>
      </c>
      <c r="AT344" s="4" t="str">
        <f>IF($H344=0,"",VLOOKUP($G344,Data!$G$3:$BA$2935,39,FALSE))</f>
        <v/>
      </c>
    </row>
    <row r="345" spans="1:46" x14ac:dyDescent="0.3">
      <c r="A345" s="4">
        <f>PSSE!A354</f>
        <v>959352</v>
      </c>
      <c r="B345" s="4" t="str">
        <f>PSSE!B354</f>
        <v>DAKMEKI2_H1</v>
      </c>
      <c r="C345" s="4">
        <f>PSSE!D354</f>
        <v>6</v>
      </c>
      <c r="D345" s="52">
        <f>PSSE!E354</f>
        <v>7.5</v>
      </c>
      <c r="E345" s="52" t="str">
        <f>PSSE!F354</f>
        <v>TD</v>
      </c>
      <c r="F345" s="52">
        <f>PSSE!G354</f>
        <v>1</v>
      </c>
      <c r="G345" s="52" t="str">
        <f t="shared" si="6"/>
        <v>AVR67.5TD1</v>
      </c>
      <c r="H345" s="52">
        <f>COUNTIF(Data!$G$3:$BA$2935,AVR!$G345)</f>
        <v>1</v>
      </c>
      <c r="I345" s="52" t="str">
        <f>IF($H345=0,"",VLOOKUP($G345,Data!$G$3:$BA$2935,2,FALSE))</f>
        <v>'EXAC4'</v>
      </c>
      <c r="J345" s="52">
        <f>PSSE!C354</f>
        <v>1</v>
      </c>
      <c r="K345" s="52">
        <f>IF($H345=0,"",VLOOKUP($G345,Data!$G$3:$BA$2935,4,FALSE))</f>
        <v>0</v>
      </c>
      <c r="L345" s="52">
        <f>IF($H345=0,"",VLOOKUP($G345,Data!$G$3:$BA$2935,5,FALSE))</f>
        <v>0.2</v>
      </c>
      <c r="M345" s="52">
        <f>IF($H345=0,"",VLOOKUP($G345,Data!$G$3:$BA$2935,6,FALSE))</f>
        <v>-0.19900000000000001</v>
      </c>
      <c r="N345" s="52">
        <f>IF($H345=0,"",VLOOKUP($G345,Data!$G$3:$BA$2935,7,FALSE))</f>
        <v>0</v>
      </c>
      <c r="O345" s="52">
        <f>IF($H345=0,"",VLOOKUP($G345,Data!$G$3:$BA$2935,8,FALSE))</f>
        <v>5</v>
      </c>
      <c r="P345" s="52">
        <f>IF($H345=0,"",VLOOKUP($G345,Data!$G$3:$BA$2935,9,FALSE))</f>
        <v>250</v>
      </c>
      <c r="Q345" s="52">
        <f>IF($H345=0,"",VLOOKUP($G345,Data!$G$3:$BA$2935,10,FALSE))</f>
        <v>0.05</v>
      </c>
      <c r="R345" s="52">
        <f>IF($H345=0,"",VLOOKUP($G345,Data!$G$3:$BA$2935,11,FALSE))</f>
        <v>5.64</v>
      </c>
      <c r="S345" s="52">
        <f>IF($H345=0,"",VLOOKUP($G345,Data!$G$3:$BA$2935,12,FALSE))</f>
        <v>0</v>
      </c>
      <c r="T345" s="52">
        <f>IF($H345=0,"",VLOOKUP($G345,Data!$G$3:$BA$2935,13,FALSE))</f>
        <v>0</v>
      </c>
      <c r="U345" s="52" t="str">
        <f>IF($H345=0,"",VLOOKUP($G345,Data!$G$3:$BA$2935,14,FALSE))</f>
        <v>/</v>
      </c>
      <c r="V345" s="52" t="str">
        <f>IF($H345=0,"",VLOOKUP($G345,Data!$G$3:$BA$2935,15,FALSE))</f>
        <v>/</v>
      </c>
      <c r="W345" s="52" t="str">
        <f>IF($H345=0,"",VLOOKUP($G345,Data!$G$3:$BA$2935,16,FALSE))</f>
        <v/>
      </c>
      <c r="X345" s="52" t="str">
        <f>IF($H345=0,"",VLOOKUP($G345,Data!$G$3:$BA$2935,17,FALSE))</f>
        <v/>
      </c>
      <c r="Y345" s="52" t="str">
        <f>IF($H345=0,"",VLOOKUP($G345,Data!$G$3:$BA$2935,18,FALSE))</f>
        <v/>
      </c>
      <c r="Z345" s="52" t="str">
        <f>IF($H345=0,"",VLOOKUP($G345,Data!$G$3:$BA$2935,19,FALSE))</f>
        <v/>
      </c>
      <c r="AA345" s="52" t="str">
        <f>IF($H345=0,"",VLOOKUP($G345,Data!$G$3:$BA$2935,20,FALSE))</f>
        <v/>
      </c>
      <c r="AB345" s="4" t="str">
        <f>IF($H345=0,"",VLOOKUP($G345,Data!$G$3:$BA$2935,21,FALSE))</f>
        <v/>
      </c>
      <c r="AC345" s="4" t="str">
        <f>IF($H345=0,"",VLOOKUP($G345,Data!$G$3:$BA$2935,22,FALSE))</f>
        <v/>
      </c>
      <c r="AD345" s="4" t="str">
        <f>IF($H345=0,"",VLOOKUP($G345,Data!$G$3:$BA$2935,23,FALSE))</f>
        <v/>
      </c>
      <c r="AE345" s="4" t="str">
        <f>IF($H345=0,"",VLOOKUP($G345,Data!$G$3:$BA$2935,24,FALSE))</f>
        <v/>
      </c>
      <c r="AF345" s="4" t="str">
        <f>IF($H345=0,"",VLOOKUP($G345,Data!$G$3:$BA$2935,25,FALSE))</f>
        <v/>
      </c>
      <c r="AG345" s="4" t="str">
        <f>IF($H345=0,"",VLOOKUP($G345,Data!$G$3:$BA$2935,26,FALSE))</f>
        <v/>
      </c>
      <c r="AH345" s="4" t="str">
        <f>IF($H345=0,"",VLOOKUP($G345,Data!$G$3:$BA$2935,27,FALSE))</f>
        <v/>
      </c>
      <c r="AI345" s="4" t="str">
        <f>IF($H345=0,"",VLOOKUP($G345,Data!$G$3:$BA$2935,28,FALSE))</f>
        <v/>
      </c>
      <c r="AJ345" s="4" t="str">
        <f>IF($H345=0,"",VLOOKUP($G345,Data!$G$3:$BA$2935,29,FALSE))</f>
        <v/>
      </c>
      <c r="AK345" s="4" t="str">
        <f>IF($H345=0,"",VLOOKUP($G345,Data!$G$3:$BA$2935,30,FALSE))</f>
        <v/>
      </c>
      <c r="AL345" s="4" t="str">
        <f>IF($H345=0,"",VLOOKUP($G345,Data!$G$3:$BA$2935,31,FALSE))</f>
        <v/>
      </c>
      <c r="AM345" s="4" t="str">
        <f>IF($H345=0,"",VLOOKUP($G345,Data!$G$3:$BA$2935,32,FALSE))</f>
        <v/>
      </c>
      <c r="AN345" s="4" t="str">
        <f>IF($H345=0,"",VLOOKUP($G345,Data!$G$3:$BA$2935,33,FALSE))</f>
        <v/>
      </c>
      <c r="AO345" s="4" t="str">
        <f>IF($H345=0,"",VLOOKUP($G345,Data!$G$3:$BA$2935,34,FALSE))</f>
        <v/>
      </c>
      <c r="AP345" s="4" t="str">
        <f>IF($H345=0,"",VLOOKUP($G345,Data!$G$3:$BA$2935,35,FALSE))</f>
        <v/>
      </c>
      <c r="AQ345" s="4" t="str">
        <f>IF($H345=0,"",VLOOKUP($G345,Data!$G$3:$BA$2935,36,FALSE))</f>
        <v/>
      </c>
      <c r="AR345" s="4" t="str">
        <f>IF($H345=0,"",VLOOKUP($G345,Data!$G$3:$BA$2935,37,FALSE))</f>
        <v/>
      </c>
      <c r="AS345" s="4" t="str">
        <f>IF($H345=0,"",VLOOKUP($G345,Data!$G$3:$BA$2935,38,FALSE))</f>
        <v/>
      </c>
      <c r="AT345" s="4" t="str">
        <f>IF($H345=0,"",VLOOKUP($G345,Data!$G$3:$BA$2935,39,FALSE))</f>
        <v/>
      </c>
    </row>
    <row r="346" spans="1:46" x14ac:dyDescent="0.3">
      <c r="A346" s="4">
        <f>PSSE!A355</f>
        <v>959353</v>
      </c>
      <c r="B346" s="4" t="str">
        <f>PSSE!B355</f>
        <v>DAKMEKI3_H1</v>
      </c>
      <c r="C346" s="4">
        <f>PSSE!D355</f>
        <v>6</v>
      </c>
      <c r="D346" s="52">
        <f>PSSE!E355</f>
        <v>7.5</v>
      </c>
      <c r="E346" s="52" t="str">
        <f>PSSE!F355</f>
        <v>TD</v>
      </c>
      <c r="F346" s="52">
        <f>PSSE!G355</f>
        <v>1</v>
      </c>
      <c r="G346" s="52" t="str">
        <f t="shared" si="6"/>
        <v>AVR67.5TD1</v>
      </c>
      <c r="H346" s="52">
        <f>COUNTIF(Data!$G$3:$BA$2935,AVR!$G346)</f>
        <v>1</v>
      </c>
      <c r="I346" s="52" t="str">
        <f>IF($H346=0,"",VLOOKUP($G346,Data!$G$3:$BA$2935,2,FALSE))</f>
        <v>'EXAC4'</v>
      </c>
      <c r="J346" s="52">
        <f>PSSE!C355</f>
        <v>1</v>
      </c>
      <c r="K346" s="52">
        <f>IF($H346=0,"",VLOOKUP($G346,Data!$G$3:$BA$2935,4,FALSE))</f>
        <v>0</v>
      </c>
      <c r="L346" s="52">
        <f>IF($H346=0,"",VLOOKUP($G346,Data!$G$3:$BA$2935,5,FALSE))</f>
        <v>0.2</v>
      </c>
      <c r="M346" s="52">
        <f>IF($H346=0,"",VLOOKUP($G346,Data!$G$3:$BA$2935,6,FALSE))</f>
        <v>-0.19900000000000001</v>
      </c>
      <c r="N346" s="52">
        <f>IF($H346=0,"",VLOOKUP($G346,Data!$G$3:$BA$2935,7,FALSE))</f>
        <v>0</v>
      </c>
      <c r="O346" s="52">
        <f>IF($H346=0,"",VLOOKUP($G346,Data!$G$3:$BA$2935,8,FALSE))</f>
        <v>5</v>
      </c>
      <c r="P346" s="52">
        <f>IF($H346=0,"",VLOOKUP($G346,Data!$G$3:$BA$2935,9,FALSE))</f>
        <v>250</v>
      </c>
      <c r="Q346" s="52">
        <f>IF($H346=0,"",VLOOKUP($G346,Data!$G$3:$BA$2935,10,FALSE))</f>
        <v>0.05</v>
      </c>
      <c r="R346" s="52">
        <f>IF($H346=0,"",VLOOKUP($G346,Data!$G$3:$BA$2935,11,FALSE))</f>
        <v>5.64</v>
      </c>
      <c r="S346" s="52">
        <f>IF($H346=0,"",VLOOKUP($G346,Data!$G$3:$BA$2935,12,FALSE))</f>
        <v>0</v>
      </c>
      <c r="T346" s="52">
        <f>IF($H346=0,"",VLOOKUP($G346,Data!$G$3:$BA$2935,13,FALSE))</f>
        <v>0</v>
      </c>
      <c r="U346" s="52" t="str">
        <f>IF($H346=0,"",VLOOKUP($G346,Data!$G$3:$BA$2935,14,FALSE))</f>
        <v>/</v>
      </c>
      <c r="V346" s="52" t="str">
        <f>IF($H346=0,"",VLOOKUP($G346,Data!$G$3:$BA$2935,15,FALSE))</f>
        <v>/</v>
      </c>
      <c r="W346" s="52" t="str">
        <f>IF($H346=0,"",VLOOKUP($G346,Data!$G$3:$BA$2935,16,FALSE))</f>
        <v/>
      </c>
      <c r="X346" s="52" t="str">
        <f>IF($H346=0,"",VLOOKUP($G346,Data!$G$3:$BA$2935,17,FALSE))</f>
        <v/>
      </c>
      <c r="Y346" s="52" t="str">
        <f>IF($H346=0,"",VLOOKUP($G346,Data!$G$3:$BA$2935,18,FALSE))</f>
        <v/>
      </c>
      <c r="Z346" s="52" t="str">
        <f>IF($H346=0,"",VLOOKUP($G346,Data!$G$3:$BA$2935,19,FALSE))</f>
        <v/>
      </c>
      <c r="AA346" s="52" t="str">
        <f>IF($H346=0,"",VLOOKUP($G346,Data!$G$3:$BA$2935,20,FALSE))</f>
        <v/>
      </c>
      <c r="AB346" s="4" t="str">
        <f>IF($H346=0,"",VLOOKUP($G346,Data!$G$3:$BA$2935,21,FALSE))</f>
        <v/>
      </c>
      <c r="AC346" s="4" t="str">
        <f>IF($H346=0,"",VLOOKUP($G346,Data!$G$3:$BA$2935,22,FALSE))</f>
        <v/>
      </c>
      <c r="AD346" s="4" t="str">
        <f>IF($H346=0,"",VLOOKUP($G346,Data!$G$3:$BA$2935,23,FALSE))</f>
        <v/>
      </c>
      <c r="AE346" s="4" t="str">
        <f>IF($H346=0,"",VLOOKUP($G346,Data!$G$3:$BA$2935,24,FALSE))</f>
        <v/>
      </c>
      <c r="AF346" s="4" t="str">
        <f>IF($H346=0,"",VLOOKUP($G346,Data!$G$3:$BA$2935,25,FALSE))</f>
        <v/>
      </c>
      <c r="AG346" s="4" t="str">
        <f>IF($H346=0,"",VLOOKUP($G346,Data!$G$3:$BA$2935,26,FALSE))</f>
        <v/>
      </c>
      <c r="AH346" s="4" t="str">
        <f>IF($H346=0,"",VLOOKUP($G346,Data!$G$3:$BA$2935,27,FALSE))</f>
        <v/>
      </c>
      <c r="AI346" s="4" t="str">
        <f>IF($H346=0,"",VLOOKUP($G346,Data!$G$3:$BA$2935,28,FALSE))</f>
        <v/>
      </c>
      <c r="AJ346" s="4" t="str">
        <f>IF($H346=0,"",VLOOKUP($G346,Data!$G$3:$BA$2935,29,FALSE))</f>
        <v/>
      </c>
      <c r="AK346" s="4" t="str">
        <f>IF($H346=0,"",VLOOKUP($G346,Data!$G$3:$BA$2935,30,FALSE))</f>
        <v/>
      </c>
      <c r="AL346" s="4" t="str">
        <f>IF($H346=0,"",VLOOKUP($G346,Data!$G$3:$BA$2935,31,FALSE))</f>
        <v/>
      </c>
      <c r="AM346" s="4" t="str">
        <f>IF($H346=0,"",VLOOKUP($G346,Data!$G$3:$BA$2935,32,FALSE))</f>
        <v/>
      </c>
      <c r="AN346" s="4" t="str">
        <f>IF($H346=0,"",VLOOKUP($G346,Data!$G$3:$BA$2935,33,FALSE))</f>
        <v/>
      </c>
      <c r="AO346" s="4" t="str">
        <f>IF($H346=0,"",VLOOKUP($G346,Data!$G$3:$BA$2935,34,FALSE))</f>
        <v/>
      </c>
      <c r="AP346" s="4" t="str">
        <f>IF($H346=0,"",VLOOKUP($G346,Data!$G$3:$BA$2935,35,FALSE))</f>
        <v/>
      </c>
      <c r="AQ346" s="4" t="str">
        <f>IF($H346=0,"",VLOOKUP($G346,Data!$G$3:$BA$2935,36,FALSE))</f>
        <v/>
      </c>
      <c r="AR346" s="4" t="str">
        <f>IF($H346=0,"",VLOOKUP($G346,Data!$G$3:$BA$2935,37,FALSE))</f>
        <v/>
      </c>
      <c r="AS346" s="4" t="str">
        <f>IF($H346=0,"",VLOOKUP($G346,Data!$G$3:$BA$2935,38,FALSE))</f>
        <v/>
      </c>
      <c r="AT346" s="4" t="str">
        <f>IF($H346=0,"",VLOOKUP($G346,Data!$G$3:$BA$2935,39,FALSE))</f>
        <v/>
      </c>
    </row>
    <row r="347" spans="1:46" x14ac:dyDescent="0.3">
      <c r="A347" s="4">
        <f>PSSE!A356</f>
        <v>959361</v>
      </c>
      <c r="B347" s="4" t="str">
        <f>PSSE!B356</f>
        <v>DAKRE</v>
      </c>
      <c r="C347" s="4">
        <f>PSSE!D356</f>
        <v>13.8</v>
      </c>
      <c r="D347" s="52">
        <f>PSSE!E356</f>
        <v>75</v>
      </c>
      <c r="E347" s="52" t="str">
        <f>PSSE!F356</f>
        <v>TD</v>
      </c>
      <c r="F347" s="52">
        <f>PSSE!G356</f>
        <v>1</v>
      </c>
      <c r="G347" s="52" t="str">
        <f t="shared" si="6"/>
        <v>AVR13.875TD1</v>
      </c>
      <c r="H347" s="52">
        <f>COUNTIF(Data!$G$3:$BA$2935,AVR!$G347)</f>
        <v>1</v>
      </c>
      <c r="I347" s="52" t="str">
        <f>IF($H347=0,"",VLOOKUP($G347,Data!$G$3:$BA$2935,2,FALSE))</f>
        <v>'ESST4B'</v>
      </c>
      <c r="J347" s="52">
        <f>PSSE!C356</f>
        <v>1</v>
      </c>
      <c r="K347" s="52">
        <f>IF($H347=0,"",VLOOKUP($G347,Data!$G$3:$BA$2935,4,FALSE))</f>
        <v>0</v>
      </c>
      <c r="L347" s="52">
        <f>IF($H347=0,"",VLOOKUP($G347,Data!$G$3:$BA$2935,5,FALSE))</f>
        <v>10.75</v>
      </c>
      <c r="M347" s="52">
        <f>IF($H347=0,"",VLOOKUP($G347,Data!$G$3:$BA$2935,6,FALSE))</f>
        <v>10.75</v>
      </c>
      <c r="N347" s="52">
        <f>IF($H347=0,"",VLOOKUP($G347,Data!$G$3:$BA$2935,7,FALSE))</f>
        <v>5</v>
      </c>
      <c r="O347" s="52">
        <f>IF($H347=0,"",VLOOKUP($G347,Data!$G$3:$BA$2935,8,FALSE))</f>
        <v>-0.87</v>
      </c>
      <c r="P347" s="52">
        <f>IF($H347=0,"",VLOOKUP($G347,Data!$G$3:$BA$2935,9,FALSE))</f>
        <v>0</v>
      </c>
      <c r="Q347" s="52">
        <f>IF($H347=0,"",VLOOKUP($G347,Data!$G$3:$BA$2935,10,FALSE))</f>
        <v>1</v>
      </c>
      <c r="R347" s="52">
        <f>IF($H347=0,"",VLOOKUP($G347,Data!$G$3:$BA$2935,11,FALSE))</f>
        <v>0</v>
      </c>
      <c r="S347" s="52">
        <f>IF($H347=0,"",VLOOKUP($G347,Data!$G$3:$BA$2935,12,FALSE))</f>
        <v>99</v>
      </c>
      <c r="T347" s="52">
        <f>IF($H347=0,"",VLOOKUP($G347,Data!$G$3:$BA$2935,13,FALSE))</f>
        <v>-99</v>
      </c>
      <c r="U347" s="52">
        <f>IF($H347=0,"",VLOOKUP($G347,Data!$G$3:$BA$2935,14,FALSE))</f>
        <v>0</v>
      </c>
      <c r="V347" s="52">
        <f>IF($H347=0,"",VLOOKUP($G347,Data!$G$3:$BA$2935,15,FALSE))</f>
        <v>9.3000000000000007</v>
      </c>
      <c r="W347" s="52">
        <f>IF($H347=0,"",VLOOKUP($G347,Data!$G$3:$BA$2935,16,FALSE))</f>
        <v>0</v>
      </c>
      <c r="X347" s="52">
        <f>IF($H347=0,"",VLOOKUP($G347,Data!$G$3:$BA$2935,17,FALSE))</f>
        <v>11.63</v>
      </c>
      <c r="Y347" s="52">
        <f>IF($H347=0,"",VLOOKUP($G347,Data!$G$3:$BA$2935,18,FALSE))</f>
        <v>0.113</v>
      </c>
      <c r="Z347" s="52">
        <f>IF($H347=0,"",VLOOKUP($G347,Data!$G$3:$BA$2935,19,FALSE))</f>
        <v>0.124</v>
      </c>
      <c r="AA347" s="52">
        <f>IF($H347=0,"",VLOOKUP($G347,Data!$G$3:$BA$2935,20,FALSE))</f>
        <v>0</v>
      </c>
      <c r="AB347" s="4" t="str">
        <f>IF($H347=0,"",VLOOKUP($G347,Data!$G$3:$BA$2935,21,FALSE))</f>
        <v>/</v>
      </c>
      <c r="AC347" s="4" t="str">
        <f>IF($H347=0,"",VLOOKUP($G347,Data!$G$3:$BA$2935,22,FALSE))</f>
        <v>/</v>
      </c>
      <c r="AD347" s="4" t="str">
        <f>IF($H347=0,"",VLOOKUP($G347,Data!$G$3:$BA$2935,23,FALSE))</f>
        <v/>
      </c>
      <c r="AE347" s="4" t="str">
        <f>IF($H347=0,"",VLOOKUP($G347,Data!$G$3:$BA$2935,24,FALSE))</f>
        <v/>
      </c>
      <c r="AF347" s="4" t="str">
        <f>IF($H347=0,"",VLOOKUP($G347,Data!$G$3:$BA$2935,25,FALSE))</f>
        <v/>
      </c>
      <c r="AG347" s="4" t="str">
        <f>IF($H347=0,"",VLOOKUP($G347,Data!$G$3:$BA$2935,26,FALSE))</f>
        <v/>
      </c>
      <c r="AH347" s="4" t="str">
        <f>IF($H347=0,"",VLOOKUP($G347,Data!$G$3:$BA$2935,27,FALSE))</f>
        <v/>
      </c>
      <c r="AI347" s="4" t="str">
        <f>IF($H347=0,"",VLOOKUP($G347,Data!$G$3:$BA$2935,28,FALSE))</f>
        <v/>
      </c>
      <c r="AJ347" s="4" t="str">
        <f>IF($H347=0,"",VLOOKUP($G347,Data!$G$3:$BA$2935,29,FALSE))</f>
        <v/>
      </c>
      <c r="AK347" s="4" t="str">
        <f>IF($H347=0,"",VLOOKUP($G347,Data!$G$3:$BA$2935,30,FALSE))</f>
        <v/>
      </c>
      <c r="AL347" s="4" t="str">
        <f>IF($H347=0,"",VLOOKUP($G347,Data!$G$3:$BA$2935,31,FALSE))</f>
        <v/>
      </c>
      <c r="AM347" s="4" t="str">
        <f>IF($H347=0,"",VLOOKUP($G347,Data!$G$3:$BA$2935,32,FALSE))</f>
        <v/>
      </c>
      <c r="AN347" s="4" t="str">
        <f>IF($H347=0,"",VLOOKUP($G347,Data!$G$3:$BA$2935,33,FALSE))</f>
        <v/>
      </c>
      <c r="AO347" s="4" t="str">
        <f>IF($H347=0,"",VLOOKUP($G347,Data!$G$3:$BA$2935,34,FALSE))</f>
        <v/>
      </c>
      <c r="AP347" s="4" t="str">
        <f>IF($H347=0,"",VLOOKUP($G347,Data!$G$3:$BA$2935,35,FALSE))</f>
        <v/>
      </c>
      <c r="AQ347" s="4" t="str">
        <f>IF($H347=0,"",VLOOKUP($G347,Data!$G$3:$BA$2935,36,FALSE))</f>
        <v/>
      </c>
      <c r="AR347" s="4" t="str">
        <f>IF($H347=0,"",VLOOKUP($G347,Data!$G$3:$BA$2935,37,FALSE))</f>
        <v/>
      </c>
      <c r="AS347" s="4" t="str">
        <f>IF($H347=0,"",VLOOKUP($G347,Data!$G$3:$BA$2935,38,FALSE))</f>
        <v/>
      </c>
      <c r="AT347" s="4" t="str">
        <f>IF($H347=0,"",VLOOKUP($G347,Data!$G$3:$BA$2935,39,FALSE))</f>
        <v/>
      </c>
    </row>
    <row r="348" spans="1:46" x14ac:dyDescent="0.3">
      <c r="A348" s="4">
        <f>PSSE!A357</f>
        <v>959371</v>
      </c>
      <c r="B348" s="4" t="str">
        <f>PSSE!B357</f>
        <v>DAKPOKEI</v>
      </c>
      <c r="C348" s="4">
        <f>PSSE!D357</f>
        <v>10.5</v>
      </c>
      <c r="D348" s="52">
        <f>PSSE!E357</f>
        <v>20</v>
      </c>
      <c r="E348" s="52" t="str">
        <f>PSSE!F357</f>
        <v>TD</v>
      </c>
      <c r="F348" s="52">
        <f>PSSE!G357</f>
        <v>1</v>
      </c>
      <c r="G348" s="52" t="str">
        <f t="shared" si="6"/>
        <v>AVR10.520TD1</v>
      </c>
      <c r="H348" s="52">
        <f>COUNTIF(Data!$G$3:$BA$2935,AVR!$G348)</f>
        <v>1</v>
      </c>
      <c r="I348" s="52" t="str">
        <f>IF($H348=0,"",VLOOKUP($G348,Data!$G$3:$BA$2935,2,FALSE))</f>
        <v>'ESST4B'</v>
      </c>
      <c r="J348" s="52">
        <f>PSSE!C357</f>
        <v>1</v>
      </c>
      <c r="K348" s="52">
        <f>IF($H348=0,"",VLOOKUP($G348,Data!$G$3:$BA$2935,4,FALSE))</f>
        <v>0</v>
      </c>
      <c r="L348" s="52">
        <f>IF($H348=0,"",VLOOKUP($G348,Data!$G$3:$BA$2935,5,FALSE))</f>
        <v>10.75</v>
      </c>
      <c r="M348" s="52">
        <f>IF($H348=0,"",VLOOKUP($G348,Data!$G$3:$BA$2935,6,FALSE))</f>
        <v>10.75</v>
      </c>
      <c r="N348" s="52">
        <f>IF($H348=0,"",VLOOKUP($G348,Data!$G$3:$BA$2935,7,FALSE))</f>
        <v>5</v>
      </c>
      <c r="O348" s="52">
        <f>IF($H348=0,"",VLOOKUP($G348,Data!$G$3:$BA$2935,8,FALSE))</f>
        <v>-0.87</v>
      </c>
      <c r="P348" s="52">
        <f>IF($H348=0,"",VLOOKUP($G348,Data!$G$3:$BA$2935,9,FALSE))</f>
        <v>0</v>
      </c>
      <c r="Q348" s="52">
        <f>IF($H348=0,"",VLOOKUP($G348,Data!$G$3:$BA$2935,10,FALSE))</f>
        <v>1</v>
      </c>
      <c r="R348" s="52">
        <f>IF($H348=0,"",VLOOKUP($G348,Data!$G$3:$BA$2935,11,FALSE))</f>
        <v>0</v>
      </c>
      <c r="S348" s="52">
        <f>IF($H348=0,"",VLOOKUP($G348,Data!$G$3:$BA$2935,12,FALSE))</f>
        <v>99</v>
      </c>
      <c r="T348" s="52">
        <f>IF($H348=0,"",VLOOKUP($G348,Data!$G$3:$BA$2935,13,FALSE))</f>
        <v>-99</v>
      </c>
      <c r="U348" s="52">
        <f>IF($H348=0,"",VLOOKUP($G348,Data!$G$3:$BA$2935,14,FALSE))</f>
        <v>0</v>
      </c>
      <c r="V348" s="52">
        <f>IF($H348=0,"",VLOOKUP($G348,Data!$G$3:$BA$2935,15,FALSE))</f>
        <v>9.3000000000000007</v>
      </c>
      <c r="W348" s="52">
        <f>IF($H348=0,"",VLOOKUP($G348,Data!$G$3:$BA$2935,16,FALSE))</f>
        <v>0</v>
      </c>
      <c r="X348" s="52">
        <f>IF($H348=0,"",VLOOKUP($G348,Data!$G$3:$BA$2935,17,FALSE))</f>
        <v>11.63</v>
      </c>
      <c r="Y348" s="52">
        <f>IF($H348=0,"",VLOOKUP($G348,Data!$G$3:$BA$2935,18,FALSE))</f>
        <v>0.113</v>
      </c>
      <c r="Z348" s="52">
        <f>IF($H348=0,"",VLOOKUP($G348,Data!$G$3:$BA$2935,19,FALSE))</f>
        <v>0.124</v>
      </c>
      <c r="AA348" s="52">
        <f>IF($H348=0,"",VLOOKUP($G348,Data!$G$3:$BA$2935,20,FALSE))</f>
        <v>0</v>
      </c>
      <c r="AB348" s="4" t="str">
        <f>IF($H348=0,"",VLOOKUP($G348,Data!$G$3:$BA$2935,21,FALSE))</f>
        <v>/</v>
      </c>
      <c r="AC348" s="4" t="str">
        <f>IF($H348=0,"",VLOOKUP($G348,Data!$G$3:$BA$2935,22,FALSE))</f>
        <v>/</v>
      </c>
      <c r="AD348" s="4" t="str">
        <f>IF($H348=0,"",VLOOKUP($G348,Data!$G$3:$BA$2935,23,FALSE))</f>
        <v/>
      </c>
      <c r="AE348" s="4" t="str">
        <f>IF($H348=0,"",VLOOKUP($G348,Data!$G$3:$BA$2935,24,FALSE))</f>
        <v/>
      </c>
      <c r="AF348" s="4" t="str">
        <f>IF($H348=0,"",VLOOKUP($G348,Data!$G$3:$BA$2935,25,FALSE))</f>
        <v/>
      </c>
      <c r="AG348" s="4" t="str">
        <f>IF($H348=0,"",VLOOKUP($G348,Data!$G$3:$BA$2935,26,FALSE))</f>
        <v/>
      </c>
      <c r="AH348" s="4" t="str">
        <f>IF($H348=0,"",VLOOKUP($G348,Data!$G$3:$BA$2935,27,FALSE))</f>
        <v/>
      </c>
      <c r="AI348" s="4" t="str">
        <f>IF($H348=0,"",VLOOKUP($G348,Data!$G$3:$BA$2935,28,FALSE))</f>
        <v/>
      </c>
      <c r="AJ348" s="4" t="str">
        <f>IF($H348=0,"",VLOOKUP($G348,Data!$G$3:$BA$2935,29,FALSE))</f>
        <v/>
      </c>
      <c r="AK348" s="4" t="str">
        <f>IF($H348=0,"",VLOOKUP($G348,Data!$G$3:$BA$2935,30,FALSE))</f>
        <v/>
      </c>
      <c r="AL348" s="4" t="str">
        <f>IF($H348=0,"",VLOOKUP($G348,Data!$G$3:$BA$2935,31,FALSE))</f>
        <v/>
      </c>
      <c r="AM348" s="4" t="str">
        <f>IF($H348=0,"",VLOOKUP($G348,Data!$G$3:$BA$2935,32,FALSE))</f>
        <v/>
      </c>
      <c r="AN348" s="4" t="str">
        <f>IF($H348=0,"",VLOOKUP($G348,Data!$G$3:$BA$2935,33,FALSE))</f>
        <v/>
      </c>
      <c r="AO348" s="4" t="str">
        <f>IF($H348=0,"",VLOOKUP($G348,Data!$G$3:$BA$2935,34,FALSE))</f>
        <v/>
      </c>
      <c r="AP348" s="4" t="str">
        <f>IF($H348=0,"",VLOOKUP($G348,Data!$G$3:$BA$2935,35,FALSE))</f>
        <v/>
      </c>
      <c r="AQ348" s="4" t="str">
        <f>IF($H348=0,"",VLOOKUP($G348,Data!$G$3:$BA$2935,36,FALSE))</f>
        <v/>
      </c>
      <c r="AR348" s="4" t="str">
        <f>IF($H348=0,"",VLOOKUP($G348,Data!$G$3:$BA$2935,37,FALSE))</f>
        <v/>
      </c>
      <c r="AS348" s="4" t="str">
        <f>IF($H348=0,"",VLOOKUP($G348,Data!$G$3:$BA$2935,38,FALSE))</f>
        <v/>
      </c>
      <c r="AT348" s="4" t="str">
        <f>IF($H348=0,"",VLOOKUP($G348,Data!$G$3:$BA$2935,39,FALSE))</f>
        <v/>
      </c>
    </row>
    <row r="349" spans="1:46" x14ac:dyDescent="0.3">
      <c r="A349" s="4">
        <f>PSSE!A358</f>
        <v>959381</v>
      </c>
      <c r="B349" s="4" t="str">
        <f>PSSE!B358</f>
        <v>DAKDOA</v>
      </c>
      <c r="C349" s="4">
        <f>PSSE!D358</f>
        <v>10.5</v>
      </c>
      <c r="D349" s="52">
        <f>PSSE!E358</f>
        <v>20</v>
      </c>
      <c r="E349" s="52" t="str">
        <f>PSSE!F358</f>
        <v>TD</v>
      </c>
      <c r="F349" s="52">
        <f>PSSE!G358</f>
        <v>1</v>
      </c>
      <c r="G349" s="52" t="str">
        <f t="shared" si="6"/>
        <v>AVR10.520TD1</v>
      </c>
      <c r="H349" s="52">
        <f>COUNTIF(Data!$G$3:$BA$2935,AVR!$G349)</f>
        <v>1</v>
      </c>
      <c r="I349" s="52" t="str">
        <f>IF($H349=0,"",VLOOKUP($G349,Data!$G$3:$BA$2935,2,FALSE))</f>
        <v>'ESST4B'</v>
      </c>
      <c r="J349" s="52">
        <f>PSSE!C358</f>
        <v>1</v>
      </c>
      <c r="K349" s="52">
        <f>IF($H349=0,"",VLOOKUP($G349,Data!$G$3:$BA$2935,4,FALSE))</f>
        <v>0</v>
      </c>
      <c r="L349" s="52">
        <f>IF($H349=0,"",VLOOKUP($G349,Data!$G$3:$BA$2935,5,FALSE))</f>
        <v>10.75</v>
      </c>
      <c r="M349" s="52">
        <f>IF($H349=0,"",VLOOKUP($G349,Data!$G$3:$BA$2935,6,FALSE))</f>
        <v>10.75</v>
      </c>
      <c r="N349" s="52">
        <f>IF($H349=0,"",VLOOKUP($G349,Data!$G$3:$BA$2935,7,FALSE))</f>
        <v>5</v>
      </c>
      <c r="O349" s="52">
        <f>IF($H349=0,"",VLOOKUP($G349,Data!$G$3:$BA$2935,8,FALSE))</f>
        <v>-0.87</v>
      </c>
      <c r="P349" s="52">
        <f>IF($H349=0,"",VLOOKUP($G349,Data!$G$3:$BA$2935,9,FALSE))</f>
        <v>0</v>
      </c>
      <c r="Q349" s="52">
        <f>IF($H349=0,"",VLOOKUP($G349,Data!$G$3:$BA$2935,10,FALSE))</f>
        <v>1</v>
      </c>
      <c r="R349" s="52">
        <f>IF($H349=0,"",VLOOKUP($G349,Data!$G$3:$BA$2935,11,FALSE))</f>
        <v>0</v>
      </c>
      <c r="S349" s="52">
        <f>IF($H349=0,"",VLOOKUP($G349,Data!$G$3:$BA$2935,12,FALSE))</f>
        <v>99</v>
      </c>
      <c r="T349" s="52">
        <f>IF($H349=0,"",VLOOKUP($G349,Data!$G$3:$BA$2935,13,FALSE))</f>
        <v>-99</v>
      </c>
      <c r="U349" s="52">
        <f>IF($H349=0,"",VLOOKUP($G349,Data!$G$3:$BA$2935,14,FALSE))</f>
        <v>0</v>
      </c>
      <c r="V349" s="52">
        <f>IF($H349=0,"",VLOOKUP($G349,Data!$G$3:$BA$2935,15,FALSE))</f>
        <v>9.3000000000000007</v>
      </c>
      <c r="W349" s="52">
        <f>IF($H349=0,"",VLOOKUP($G349,Data!$G$3:$BA$2935,16,FALSE))</f>
        <v>0</v>
      </c>
      <c r="X349" s="52">
        <f>IF($H349=0,"",VLOOKUP($G349,Data!$G$3:$BA$2935,17,FALSE))</f>
        <v>11.63</v>
      </c>
      <c r="Y349" s="52">
        <f>IF($H349=0,"",VLOOKUP($G349,Data!$G$3:$BA$2935,18,FALSE))</f>
        <v>0.113</v>
      </c>
      <c r="Z349" s="52">
        <f>IF($H349=0,"",VLOOKUP($G349,Data!$G$3:$BA$2935,19,FALSE))</f>
        <v>0.124</v>
      </c>
      <c r="AA349" s="52">
        <f>IF($H349=0,"",VLOOKUP($G349,Data!$G$3:$BA$2935,20,FALSE))</f>
        <v>0</v>
      </c>
      <c r="AB349" s="4" t="str">
        <f>IF($H349=0,"",VLOOKUP($G349,Data!$G$3:$BA$2935,21,FALSE))</f>
        <v>/</v>
      </c>
      <c r="AC349" s="4" t="str">
        <f>IF($H349=0,"",VLOOKUP($G349,Data!$G$3:$BA$2935,22,FALSE))</f>
        <v>/</v>
      </c>
      <c r="AD349" s="4" t="str">
        <f>IF($H349=0,"",VLOOKUP($G349,Data!$G$3:$BA$2935,23,FALSE))</f>
        <v/>
      </c>
      <c r="AE349" s="4" t="str">
        <f>IF($H349=0,"",VLOOKUP($G349,Data!$G$3:$BA$2935,24,FALSE))</f>
        <v/>
      </c>
      <c r="AF349" s="4" t="str">
        <f>IF($H349=0,"",VLOOKUP($G349,Data!$G$3:$BA$2935,25,FALSE))</f>
        <v/>
      </c>
      <c r="AG349" s="4" t="str">
        <f>IF($H349=0,"",VLOOKUP($G349,Data!$G$3:$BA$2935,26,FALSE))</f>
        <v/>
      </c>
      <c r="AH349" s="4" t="str">
        <f>IF($H349=0,"",VLOOKUP($G349,Data!$G$3:$BA$2935,27,FALSE))</f>
        <v/>
      </c>
      <c r="AI349" s="4" t="str">
        <f>IF($H349=0,"",VLOOKUP($G349,Data!$G$3:$BA$2935,28,FALSE))</f>
        <v/>
      </c>
      <c r="AJ349" s="4" t="str">
        <f>IF($H349=0,"",VLOOKUP($G349,Data!$G$3:$BA$2935,29,FALSE))</f>
        <v/>
      </c>
      <c r="AK349" s="4" t="str">
        <f>IF($H349=0,"",VLOOKUP($G349,Data!$G$3:$BA$2935,30,FALSE))</f>
        <v/>
      </c>
      <c r="AL349" s="4" t="str">
        <f>IF($H349=0,"",VLOOKUP($G349,Data!$G$3:$BA$2935,31,FALSE))</f>
        <v/>
      </c>
      <c r="AM349" s="4" t="str">
        <f>IF($H349=0,"",VLOOKUP($G349,Data!$G$3:$BA$2935,32,FALSE))</f>
        <v/>
      </c>
      <c r="AN349" s="4" t="str">
        <f>IF($H349=0,"",VLOOKUP($G349,Data!$G$3:$BA$2935,33,FALSE))</f>
        <v/>
      </c>
      <c r="AO349" s="4" t="str">
        <f>IF($H349=0,"",VLOOKUP($G349,Data!$G$3:$BA$2935,34,FALSE))</f>
        <v/>
      </c>
      <c r="AP349" s="4" t="str">
        <f>IF($H349=0,"",VLOOKUP($G349,Data!$G$3:$BA$2935,35,FALSE))</f>
        <v/>
      </c>
      <c r="AQ349" s="4" t="str">
        <f>IF($H349=0,"",VLOOKUP($G349,Data!$G$3:$BA$2935,36,FALSE))</f>
        <v/>
      </c>
      <c r="AR349" s="4" t="str">
        <f>IF($H349=0,"",VLOOKUP($G349,Data!$G$3:$BA$2935,37,FALSE))</f>
        <v/>
      </c>
      <c r="AS349" s="4" t="str">
        <f>IF($H349=0,"",VLOOKUP($G349,Data!$G$3:$BA$2935,38,FALSE))</f>
        <v/>
      </c>
      <c r="AT349" s="4" t="str">
        <f>IF($H349=0,"",VLOOKUP($G349,Data!$G$3:$BA$2935,39,FALSE))</f>
        <v/>
      </c>
    </row>
    <row r="350" spans="1:46" x14ac:dyDescent="0.3">
      <c r="A350" s="4">
        <f>PSSE!A359</f>
        <v>959391</v>
      </c>
      <c r="B350" s="4" t="str">
        <f>PSSE!B359</f>
        <v>DAKMI1_H1</v>
      </c>
      <c r="C350" s="4">
        <f>PSSE!D359</f>
        <v>13.8</v>
      </c>
      <c r="D350" s="52">
        <f>PSSE!E359</f>
        <v>55</v>
      </c>
      <c r="E350" s="52" t="str">
        <f>PSSE!F359</f>
        <v>TD</v>
      </c>
      <c r="F350" s="52">
        <f>PSSE!G359</f>
        <v>1</v>
      </c>
      <c r="G350" s="52" t="str">
        <f t="shared" si="6"/>
        <v>AVR13.855TD1</v>
      </c>
      <c r="H350" s="52">
        <f>COUNTIF(Data!$G$3:$BA$2935,AVR!$G350)</f>
        <v>1</v>
      </c>
      <c r="I350" s="52" t="str">
        <f>IF($H350=0,"",VLOOKUP($G350,Data!$G$3:$BA$2935,2,FALSE))</f>
        <v>'ESST4B'</v>
      </c>
      <c r="J350" s="52">
        <f>PSSE!C359</f>
        <v>1</v>
      </c>
      <c r="K350" s="52">
        <f>IF($H350=0,"",VLOOKUP($G350,Data!$G$3:$BA$2935,4,FALSE))</f>
        <v>0</v>
      </c>
      <c r="L350" s="52">
        <f>IF($H350=0,"",VLOOKUP($G350,Data!$G$3:$BA$2935,5,FALSE))</f>
        <v>10.75</v>
      </c>
      <c r="M350" s="52">
        <f>IF($H350=0,"",VLOOKUP($G350,Data!$G$3:$BA$2935,6,FALSE))</f>
        <v>10.75</v>
      </c>
      <c r="N350" s="52">
        <f>IF($H350=0,"",VLOOKUP($G350,Data!$G$3:$BA$2935,7,FALSE))</f>
        <v>5</v>
      </c>
      <c r="O350" s="52">
        <f>IF($H350=0,"",VLOOKUP($G350,Data!$G$3:$BA$2935,8,FALSE))</f>
        <v>-0.87</v>
      </c>
      <c r="P350" s="52">
        <f>IF($H350=0,"",VLOOKUP($G350,Data!$G$3:$BA$2935,9,FALSE))</f>
        <v>0</v>
      </c>
      <c r="Q350" s="52">
        <f>IF($H350=0,"",VLOOKUP($G350,Data!$G$3:$BA$2935,10,FALSE))</f>
        <v>1</v>
      </c>
      <c r="R350" s="52">
        <f>IF($H350=0,"",VLOOKUP($G350,Data!$G$3:$BA$2935,11,FALSE))</f>
        <v>0</v>
      </c>
      <c r="S350" s="52">
        <f>IF($H350=0,"",VLOOKUP($G350,Data!$G$3:$BA$2935,12,FALSE))</f>
        <v>99</v>
      </c>
      <c r="T350" s="52">
        <f>IF($H350=0,"",VLOOKUP($G350,Data!$G$3:$BA$2935,13,FALSE))</f>
        <v>-99</v>
      </c>
      <c r="U350" s="52">
        <f>IF($H350=0,"",VLOOKUP($G350,Data!$G$3:$BA$2935,14,FALSE))</f>
        <v>0</v>
      </c>
      <c r="V350" s="52">
        <f>IF($H350=0,"",VLOOKUP($G350,Data!$G$3:$BA$2935,15,FALSE))</f>
        <v>9.3000000000000007</v>
      </c>
      <c r="W350" s="52">
        <f>IF($H350=0,"",VLOOKUP($G350,Data!$G$3:$BA$2935,16,FALSE))</f>
        <v>0</v>
      </c>
      <c r="X350" s="52">
        <f>IF($H350=0,"",VLOOKUP($G350,Data!$G$3:$BA$2935,17,FALSE))</f>
        <v>11.63</v>
      </c>
      <c r="Y350" s="52">
        <f>IF($H350=0,"",VLOOKUP($G350,Data!$G$3:$BA$2935,18,FALSE))</f>
        <v>0.113</v>
      </c>
      <c r="Z350" s="52">
        <f>IF($H350=0,"",VLOOKUP($G350,Data!$G$3:$BA$2935,19,FALSE))</f>
        <v>0.124</v>
      </c>
      <c r="AA350" s="52">
        <f>IF($H350=0,"",VLOOKUP($G350,Data!$G$3:$BA$2935,20,FALSE))</f>
        <v>0</v>
      </c>
      <c r="AB350" s="4" t="str">
        <f>IF($H350=0,"",VLOOKUP($G350,Data!$G$3:$BA$2935,21,FALSE))</f>
        <v>/</v>
      </c>
      <c r="AC350" s="4" t="str">
        <f>IF($H350=0,"",VLOOKUP($G350,Data!$G$3:$BA$2935,22,FALSE))</f>
        <v>/</v>
      </c>
      <c r="AD350" s="4" t="str">
        <f>IF($H350=0,"",VLOOKUP($G350,Data!$G$3:$BA$2935,23,FALSE))</f>
        <v/>
      </c>
      <c r="AE350" s="4" t="str">
        <f>IF($H350=0,"",VLOOKUP($G350,Data!$G$3:$BA$2935,24,FALSE))</f>
        <v/>
      </c>
      <c r="AF350" s="4" t="str">
        <f>IF($H350=0,"",VLOOKUP($G350,Data!$G$3:$BA$2935,25,FALSE))</f>
        <v/>
      </c>
      <c r="AG350" s="4" t="str">
        <f>IF($H350=0,"",VLOOKUP($G350,Data!$G$3:$BA$2935,26,FALSE))</f>
        <v/>
      </c>
      <c r="AH350" s="4" t="str">
        <f>IF($H350=0,"",VLOOKUP($G350,Data!$G$3:$BA$2935,27,FALSE))</f>
        <v/>
      </c>
      <c r="AI350" s="4" t="str">
        <f>IF($H350=0,"",VLOOKUP($G350,Data!$G$3:$BA$2935,28,FALSE))</f>
        <v/>
      </c>
      <c r="AJ350" s="4" t="str">
        <f>IF($H350=0,"",VLOOKUP($G350,Data!$G$3:$BA$2935,29,FALSE))</f>
        <v/>
      </c>
      <c r="AK350" s="4" t="str">
        <f>IF($H350=0,"",VLOOKUP($G350,Data!$G$3:$BA$2935,30,FALSE))</f>
        <v/>
      </c>
      <c r="AL350" s="4" t="str">
        <f>IF($H350=0,"",VLOOKUP($G350,Data!$G$3:$BA$2935,31,FALSE))</f>
        <v/>
      </c>
      <c r="AM350" s="4" t="str">
        <f>IF($H350=0,"",VLOOKUP($G350,Data!$G$3:$BA$2935,32,FALSE))</f>
        <v/>
      </c>
      <c r="AN350" s="4" t="str">
        <f>IF($H350=0,"",VLOOKUP($G350,Data!$G$3:$BA$2935,33,FALSE))</f>
        <v/>
      </c>
      <c r="AO350" s="4" t="str">
        <f>IF($H350=0,"",VLOOKUP($G350,Data!$G$3:$BA$2935,34,FALSE))</f>
        <v/>
      </c>
      <c r="AP350" s="4" t="str">
        <f>IF($H350=0,"",VLOOKUP($G350,Data!$G$3:$BA$2935,35,FALSE))</f>
        <v/>
      </c>
      <c r="AQ350" s="4" t="str">
        <f>IF($H350=0,"",VLOOKUP($G350,Data!$G$3:$BA$2935,36,FALSE))</f>
        <v/>
      </c>
      <c r="AR350" s="4" t="str">
        <f>IF($H350=0,"",VLOOKUP($G350,Data!$G$3:$BA$2935,37,FALSE))</f>
        <v/>
      </c>
      <c r="AS350" s="4" t="str">
        <f>IF($H350=0,"",VLOOKUP($G350,Data!$G$3:$BA$2935,38,FALSE))</f>
        <v/>
      </c>
      <c r="AT350" s="4" t="str">
        <f>IF($H350=0,"",VLOOKUP($G350,Data!$G$3:$BA$2935,39,FALSE))</f>
        <v/>
      </c>
    </row>
    <row r="351" spans="1:46" x14ac:dyDescent="0.3">
      <c r="A351" s="4">
        <f>PSSE!A360</f>
        <v>960011</v>
      </c>
      <c r="B351" s="4" t="str">
        <f>PSSE!B360</f>
        <v>YALI_H1</v>
      </c>
      <c r="C351" s="4">
        <f>PSSE!D360</f>
        <v>15.8</v>
      </c>
      <c r="D351" s="52">
        <f>PSSE!E360</f>
        <v>180</v>
      </c>
      <c r="E351" s="52" t="str">
        <f>PSSE!F360</f>
        <v>TD</v>
      </c>
      <c r="F351" s="52">
        <f>PSSE!G360</f>
        <v>1</v>
      </c>
      <c r="G351" s="52" t="str">
        <f t="shared" si="6"/>
        <v>AVR15.8180TD1</v>
      </c>
      <c r="H351" s="52">
        <f>COUNTIF(Data!$G$3:$BA$2935,AVR!$G351)</f>
        <v>1</v>
      </c>
      <c r="I351" s="52" t="str">
        <f>IF($H351=0,"",VLOOKUP($G351,Data!$G$3:$BA$2935,2,FALSE))</f>
        <v>'ESST4B'</v>
      </c>
      <c r="J351" s="52">
        <f>PSSE!C360</f>
        <v>1</v>
      </c>
      <c r="K351" s="52">
        <f>IF($H351=0,"",VLOOKUP($G351,Data!$G$3:$BA$2935,4,FALSE))</f>
        <v>0</v>
      </c>
      <c r="L351" s="52">
        <f>IF($H351=0,"",VLOOKUP($G351,Data!$G$3:$BA$2935,5,FALSE))</f>
        <v>10.75</v>
      </c>
      <c r="M351" s="52">
        <f>IF($H351=0,"",VLOOKUP($G351,Data!$G$3:$BA$2935,6,FALSE))</f>
        <v>10.75</v>
      </c>
      <c r="N351" s="52">
        <f>IF($H351=0,"",VLOOKUP($G351,Data!$G$3:$BA$2935,7,FALSE))</f>
        <v>5</v>
      </c>
      <c r="O351" s="52">
        <f>IF($H351=0,"",VLOOKUP($G351,Data!$G$3:$BA$2935,8,FALSE))</f>
        <v>-0.87</v>
      </c>
      <c r="P351" s="52">
        <f>IF($H351=0,"",VLOOKUP($G351,Data!$G$3:$BA$2935,9,FALSE))</f>
        <v>0</v>
      </c>
      <c r="Q351" s="52">
        <f>IF($H351=0,"",VLOOKUP($G351,Data!$G$3:$BA$2935,10,FALSE))</f>
        <v>1</v>
      </c>
      <c r="R351" s="52">
        <f>IF($H351=0,"",VLOOKUP($G351,Data!$G$3:$BA$2935,11,FALSE))</f>
        <v>0</v>
      </c>
      <c r="S351" s="52">
        <f>IF($H351=0,"",VLOOKUP($G351,Data!$G$3:$BA$2935,12,FALSE))</f>
        <v>99</v>
      </c>
      <c r="T351" s="52">
        <f>IF($H351=0,"",VLOOKUP($G351,Data!$G$3:$BA$2935,13,FALSE))</f>
        <v>-99</v>
      </c>
      <c r="U351" s="52">
        <f>IF($H351=0,"",VLOOKUP($G351,Data!$G$3:$BA$2935,14,FALSE))</f>
        <v>0</v>
      </c>
      <c r="V351" s="52">
        <f>IF($H351=0,"",VLOOKUP($G351,Data!$G$3:$BA$2935,15,FALSE))</f>
        <v>9.3000000000000007</v>
      </c>
      <c r="W351" s="52">
        <f>IF($H351=0,"",VLOOKUP($G351,Data!$G$3:$BA$2935,16,FALSE))</f>
        <v>0</v>
      </c>
      <c r="X351" s="52">
        <f>IF($H351=0,"",VLOOKUP($G351,Data!$G$3:$BA$2935,17,FALSE))</f>
        <v>11.63</v>
      </c>
      <c r="Y351" s="52">
        <f>IF($H351=0,"",VLOOKUP($G351,Data!$G$3:$BA$2935,18,FALSE))</f>
        <v>0.113</v>
      </c>
      <c r="Z351" s="52">
        <f>IF($H351=0,"",VLOOKUP($G351,Data!$G$3:$BA$2935,19,FALSE))</f>
        <v>0.124</v>
      </c>
      <c r="AA351" s="52">
        <f>IF($H351=0,"",VLOOKUP($G351,Data!$G$3:$BA$2935,20,FALSE))</f>
        <v>0</v>
      </c>
      <c r="AB351" s="4" t="str">
        <f>IF($H351=0,"",VLOOKUP($G351,Data!$G$3:$BA$2935,21,FALSE))</f>
        <v>/</v>
      </c>
      <c r="AC351" s="4" t="str">
        <f>IF($H351=0,"",VLOOKUP($G351,Data!$G$3:$BA$2935,22,FALSE))</f>
        <v>/</v>
      </c>
      <c r="AD351" s="4" t="str">
        <f>IF($H351=0,"",VLOOKUP($G351,Data!$G$3:$BA$2935,23,FALSE))</f>
        <v/>
      </c>
      <c r="AE351" s="4" t="str">
        <f>IF($H351=0,"",VLOOKUP($G351,Data!$G$3:$BA$2935,24,FALSE))</f>
        <v/>
      </c>
      <c r="AF351" s="4" t="str">
        <f>IF($H351=0,"",VLOOKUP($G351,Data!$G$3:$BA$2935,25,FALSE))</f>
        <v/>
      </c>
      <c r="AG351" s="4" t="str">
        <f>IF($H351=0,"",VLOOKUP($G351,Data!$G$3:$BA$2935,26,FALSE))</f>
        <v/>
      </c>
      <c r="AH351" s="4" t="str">
        <f>IF($H351=0,"",VLOOKUP($G351,Data!$G$3:$BA$2935,27,FALSE))</f>
        <v/>
      </c>
      <c r="AI351" s="4" t="str">
        <f>IF($H351=0,"",VLOOKUP($G351,Data!$G$3:$BA$2935,28,FALSE))</f>
        <v/>
      </c>
      <c r="AJ351" s="4" t="str">
        <f>IF($H351=0,"",VLOOKUP($G351,Data!$G$3:$BA$2935,29,FALSE))</f>
        <v/>
      </c>
      <c r="AK351" s="4" t="str">
        <f>IF($H351=0,"",VLOOKUP($G351,Data!$G$3:$BA$2935,30,FALSE))</f>
        <v/>
      </c>
      <c r="AL351" s="4" t="str">
        <f>IF($H351=0,"",VLOOKUP($G351,Data!$G$3:$BA$2935,31,FALSE))</f>
        <v/>
      </c>
      <c r="AM351" s="4" t="str">
        <f>IF($H351=0,"",VLOOKUP($G351,Data!$G$3:$BA$2935,32,FALSE))</f>
        <v/>
      </c>
      <c r="AN351" s="4" t="str">
        <f>IF($H351=0,"",VLOOKUP($G351,Data!$G$3:$BA$2935,33,FALSE))</f>
        <v/>
      </c>
      <c r="AO351" s="4" t="str">
        <f>IF($H351=0,"",VLOOKUP($G351,Data!$G$3:$BA$2935,34,FALSE))</f>
        <v/>
      </c>
      <c r="AP351" s="4" t="str">
        <f>IF($H351=0,"",VLOOKUP($G351,Data!$G$3:$BA$2935,35,FALSE))</f>
        <v/>
      </c>
      <c r="AQ351" s="4" t="str">
        <f>IF($H351=0,"",VLOOKUP($G351,Data!$G$3:$BA$2935,36,FALSE))</f>
        <v/>
      </c>
      <c r="AR351" s="4" t="str">
        <f>IF($H351=0,"",VLOOKUP($G351,Data!$G$3:$BA$2935,37,FALSE))</f>
        <v/>
      </c>
      <c r="AS351" s="4" t="str">
        <f>IF($H351=0,"",VLOOKUP($G351,Data!$G$3:$BA$2935,38,FALSE))</f>
        <v/>
      </c>
      <c r="AT351" s="4" t="str">
        <f>IF($H351=0,"",VLOOKUP($G351,Data!$G$3:$BA$2935,39,FALSE))</f>
        <v/>
      </c>
    </row>
    <row r="352" spans="1:46" x14ac:dyDescent="0.3">
      <c r="A352" s="4">
        <f>PSSE!A361</f>
        <v>960012</v>
      </c>
      <c r="B352" s="4" t="str">
        <f>PSSE!B361</f>
        <v>YALI_H2</v>
      </c>
      <c r="C352" s="4">
        <f>PSSE!D361</f>
        <v>15.8</v>
      </c>
      <c r="D352" s="52">
        <f>PSSE!E361</f>
        <v>180</v>
      </c>
      <c r="E352" s="52" t="str">
        <f>PSSE!F361</f>
        <v>TD</v>
      </c>
      <c r="F352" s="52">
        <f>PSSE!G361</f>
        <v>1</v>
      </c>
      <c r="G352" s="52" t="str">
        <f t="shared" si="6"/>
        <v>AVR15.8180TD1</v>
      </c>
      <c r="H352" s="52">
        <f>COUNTIF(Data!$G$3:$BA$2935,AVR!$G352)</f>
        <v>1</v>
      </c>
      <c r="I352" s="52" t="str">
        <f>IF($H352=0,"",VLOOKUP($G352,Data!$G$3:$BA$2935,2,FALSE))</f>
        <v>'ESST4B'</v>
      </c>
      <c r="J352" s="52">
        <f>PSSE!C361</f>
        <v>1</v>
      </c>
      <c r="K352" s="52">
        <f>IF($H352=0,"",VLOOKUP($G352,Data!$G$3:$BA$2935,4,FALSE))</f>
        <v>0</v>
      </c>
      <c r="L352" s="52">
        <f>IF($H352=0,"",VLOOKUP($G352,Data!$G$3:$BA$2935,5,FALSE))</f>
        <v>10.75</v>
      </c>
      <c r="M352" s="52">
        <f>IF($H352=0,"",VLOOKUP($G352,Data!$G$3:$BA$2935,6,FALSE))</f>
        <v>10.75</v>
      </c>
      <c r="N352" s="52">
        <f>IF($H352=0,"",VLOOKUP($G352,Data!$G$3:$BA$2935,7,FALSE))</f>
        <v>5</v>
      </c>
      <c r="O352" s="52">
        <f>IF($H352=0,"",VLOOKUP($G352,Data!$G$3:$BA$2935,8,FALSE))</f>
        <v>-0.87</v>
      </c>
      <c r="P352" s="52">
        <f>IF($H352=0,"",VLOOKUP($G352,Data!$G$3:$BA$2935,9,FALSE))</f>
        <v>0</v>
      </c>
      <c r="Q352" s="52">
        <f>IF($H352=0,"",VLOOKUP($G352,Data!$G$3:$BA$2935,10,FALSE))</f>
        <v>1</v>
      </c>
      <c r="R352" s="52">
        <f>IF($H352=0,"",VLOOKUP($G352,Data!$G$3:$BA$2935,11,FALSE))</f>
        <v>0</v>
      </c>
      <c r="S352" s="52">
        <f>IF($H352=0,"",VLOOKUP($G352,Data!$G$3:$BA$2935,12,FALSE))</f>
        <v>99</v>
      </c>
      <c r="T352" s="52">
        <f>IF($H352=0,"",VLOOKUP($G352,Data!$G$3:$BA$2935,13,FALSE))</f>
        <v>-99</v>
      </c>
      <c r="U352" s="52">
        <f>IF($H352=0,"",VLOOKUP($G352,Data!$G$3:$BA$2935,14,FALSE))</f>
        <v>0</v>
      </c>
      <c r="V352" s="52">
        <f>IF($H352=0,"",VLOOKUP($G352,Data!$G$3:$BA$2935,15,FALSE))</f>
        <v>9.3000000000000007</v>
      </c>
      <c r="W352" s="52">
        <f>IF($H352=0,"",VLOOKUP($G352,Data!$G$3:$BA$2935,16,FALSE))</f>
        <v>0</v>
      </c>
      <c r="X352" s="52">
        <f>IF($H352=0,"",VLOOKUP($G352,Data!$G$3:$BA$2935,17,FALSE))</f>
        <v>11.63</v>
      </c>
      <c r="Y352" s="52">
        <f>IF($H352=0,"",VLOOKUP($G352,Data!$G$3:$BA$2935,18,FALSE))</f>
        <v>0.113</v>
      </c>
      <c r="Z352" s="52">
        <f>IF($H352=0,"",VLOOKUP($G352,Data!$G$3:$BA$2935,19,FALSE))</f>
        <v>0.124</v>
      </c>
      <c r="AA352" s="52">
        <f>IF($H352=0,"",VLOOKUP($G352,Data!$G$3:$BA$2935,20,FALSE))</f>
        <v>0</v>
      </c>
      <c r="AB352" s="4" t="str">
        <f>IF($H352=0,"",VLOOKUP($G352,Data!$G$3:$BA$2935,21,FALSE))</f>
        <v>/</v>
      </c>
      <c r="AC352" s="4" t="str">
        <f>IF($H352=0,"",VLOOKUP($G352,Data!$G$3:$BA$2935,22,FALSE))</f>
        <v>/</v>
      </c>
      <c r="AD352" s="4" t="str">
        <f>IF($H352=0,"",VLOOKUP($G352,Data!$G$3:$BA$2935,23,FALSE))</f>
        <v/>
      </c>
      <c r="AE352" s="4" t="str">
        <f>IF($H352=0,"",VLOOKUP($G352,Data!$G$3:$BA$2935,24,FALSE))</f>
        <v/>
      </c>
      <c r="AF352" s="4" t="str">
        <f>IF($H352=0,"",VLOOKUP($G352,Data!$G$3:$BA$2935,25,FALSE))</f>
        <v/>
      </c>
      <c r="AG352" s="4" t="str">
        <f>IF($H352=0,"",VLOOKUP($G352,Data!$G$3:$BA$2935,26,FALSE))</f>
        <v/>
      </c>
      <c r="AH352" s="4" t="str">
        <f>IF($H352=0,"",VLOOKUP($G352,Data!$G$3:$BA$2935,27,FALSE))</f>
        <v/>
      </c>
      <c r="AI352" s="4" t="str">
        <f>IF($H352=0,"",VLOOKUP($G352,Data!$G$3:$BA$2935,28,FALSE))</f>
        <v/>
      </c>
      <c r="AJ352" s="4" t="str">
        <f>IF($H352=0,"",VLOOKUP($G352,Data!$G$3:$BA$2935,29,FALSE))</f>
        <v/>
      </c>
      <c r="AK352" s="4" t="str">
        <f>IF($H352=0,"",VLOOKUP($G352,Data!$G$3:$BA$2935,30,FALSE))</f>
        <v/>
      </c>
      <c r="AL352" s="4" t="str">
        <f>IF($H352=0,"",VLOOKUP($G352,Data!$G$3:$BA$2935,31,FALSE))</f>
        <v/>
      </c>
      <c r="AM352" s="4" t="str">
        <f>IF($H352=0,"",VLOOKUP($G352,Data!$G$3:$BA$2935,32,FALSE))</f>
        <v/>
      </c>
      <c r="AN352" s="4" t="str">
        <f>IF($H352=0,"",VLOOKUP($G352,Data!$G$3:$BA$2935,33,FALSE))</f>
        <v/>
      </c>
      <c r="AO352" s="4" t="str">
        <f>IF($H352=0,"",VLOOKUP($G352,Data!$G$3:$BA$2935,34,FALSE))</f>
        <v/>
      </c>
      <c r="AP352" s="4" t="str">
        <f>IF($H352=0,"",VLOOKUP($G352,Data!$G$3:$BA$2935,35,FALSE))</f>
        <v/>
      </c>
      <c r="AQ352" s="4" t="str">
        <f>IF($H352=0,"",VLOOKUP($G352,Data!$G$3:$BA$2935,36,FALSE))</f>
        <v/>
      </c>
      <c r="AR352" s="4" t="str">
        <f>IF($H352=0,"",VLOOKUP($G352,Data!$G$3:$BA$2935,37,FALSE))</f>
        <v/>
      </c>
      <c r="AS352" s="4" t="str">
        <f>IF($H352=0,"",VLOOKUP($G352,Data!$G$3:$BA$2935,38,FALSE))</f>
        <v/>
      </c>
      <c r="AT352" s="4" t="str">
        <f>IF($H352=0,"",VLOOKUP($G352,Data!$G$3:$BA$2935,39,FALSE))</f>
        <v/>
      </c>
    </row>
    <row r="353" spans="1:46" x14ac:dyDescent="0.3">
      <c r="A353" s="4">
        <f>PSSE!A362</f>
        <v>960013</v>
      </c>
      <c r="B353" s="4" t="str">
        <f>PSSE!B362</f>
        <v>YALI_H3</v>
      </c>
      <c r="C353" s="4">
        <f>PSSE!D362</f>
        <v>15.8</v>
      </c>
      <c r="D353" s="52">
        <f>PSSE!E362</f>
        <v>180</v>
      </c>
      <c r="E353" s="52" t="str">
        <f>PSSE!F362</f>
        <v>TD</v>
      </c>
      <c r="F353" s="52">
        <f>PSSE!G362</f>
        <v>1</v>
      </c>
      <c r="G353" s="52" t="str">
        <f t="shared" si="6"/>
        <v>AVR15.8180TD1</v>
      </c>
      <c r="H353" s="52">
        <f>COUNTIF(Data!$G$3:$BA$2935,AVR!$G353)</f>
        <v>1</v>
      </c>
      <c r="I353" s="52" t="str">
        <f>IF($H353=0,"",VLOOKUP($G353,Data!$G$3:$BA$2935,2,FALSE))</f>
        <v>'ESST4B'</v>
      </c>
      <c r="J353" s="52">
        <f>PSSE!C362</f>
        <v>1</v>
      </c>
      <c r="K353" s="52">
        <f>IF($H353=0,"",VLOOKUP($G353,Data!$G$3:$BA$2935,4,FALSE))</f>
        <v>0</v>
      </c>
      <c r="L353" s="52">
        <f>IF($H353=0,"",VLOOKUP($G353,Data!$G$3:$BA$2935,5,FALSE))</f>
        <v>10.75</v>
      </c>
      <c r="M353" s="52">
        <f>IF($H353=0,"",VLOOKUP($G353,Data!$G$3:$BA$2935,6,FALSE))</f>
        <v>10.75</v>
      </c>
      <c r="N353" s="52">
        <f>IF($H353=0,"",VLOOKUP($G353,Data!$G$3:$BA$2935,7,FALSE))</f>
        <v>5</v>
      </c>
      <c r="O353" s="52">
        <f>IF($H353=0,"",VLOOKUP($G353,Data!$G$3:$BA$2935,8,FALSE))</f>
        <v>-0.87</v>
      </c>
      <c r="P353" s="52">
        <f>IF($H353=0,"",VLOOKUP($G353,Data!$G$3:$BA$2935,9,FALSE))</f>
        <v>0</v>
      </c>
      <c r="Q353" s="52">
        <f>IF($H353=0,"",VLOOKUP($G353,Data!$G$3:$BA$2935,10,FALSE))</f>
        <v>1</v>
      </c>
      <c r="R353" s="52">
        <f>IF($H353=0,"",VLOOKUP($G353,Data!$G$3:$BA$2935,11,FALSE))</f>
        <v>0</v>
      </c>
      <c r="S353" s="52">
        <f>IF($H353=0,"",VLOOKUP($G353,Data!$G$3:$BA$2935,12,FALSE))</f>
        <v>99</v>
      </c>
      <c r="T353" s="52">
        <f>IF($H353=0,"",VLOOKUP($G353,Data!$G$3:$BA$2935,13,FALSE))</f>
        <v>-99</v>
      </c>
      <c r="U353" s="52">
        <f>IF($H353=0,"",VLOOKUP($G353,Data!$G$3:$BA$2935,14,FALSE))</f>
        <v>0</v>
      </c>
      <c r="V353" s="52">
        <f>IF($H353=0,"",VLOOKUP($G353,Data!$G$3:$BA$2935,15,FALSE))</f>
        <v>9.3000000000000007</v>
      </c>
      <c r="W353" s="52">
        <f>IF($H353=0,"",VLOOKUP($G353,Data!$G$3:$BA$2935,16,FALSE))</f>
        <v>0</v>
      </c>
      <c r="X353" s="52">
        <f>IF($H353=0,"",VLOOKUP($G353,Data!$G$3:$BA$2935,17,FALSE))</f>
        <v>11.63</v>
      </c>
      <c r="Y353" s="52">
        <f>IF($H353=0,"",VLOOKUP($G353,Data!$G$3:$BA$2935,18,FALSE))</f>
        <v>0.113</v>
      </c>
      <c r="Z353" s="52">
        <f>IF($H353=0,"",VLOOKUP($G353,Data!$G$3:$BA$2935,19,FALSE))</f>
        <v>0.124</v>
      </c>
      <c r="AA353" s="52">
        <f>IF($H353=0,"",VLOOKUP($G353,Data!$G$3:$BA$2935,20,FALSE))</f>
        <v>0</v>
      </c>
      <c r="AB353" s="4" t="str">
        <f>IF($H353=0,"",VLOOKUP($G353,Data!$G$3:$BA$2935,21,FALSE))</f>
        <v>/</v>
      </c>
      <c r="AC353" s="4" t="str">
        <f>IF($H353=0,"",VLOOKUP($G353,Data!$G$3:$BA$2935,22,FALSE))</f>
        <v>/</v>
      </c>
      <c r="AD353" s="4" t="str">
        <f>IF($H353=0,"",VLOOKUP($G353,Data!$G$3:$BA$2935,23,FALSE))</f>
        <v/>
      </c>
      <c r="AE353" s="4" t="str">
        <f>IF($H353=0,"",VLOOKUP($G353,Data!$G$3:$BA$2935,24,FALSE))</f>
        <v/>
      </c>
      <c r="AF353" s="4" t="str">
        <f>IF($H353=0,"",VLOOKUP($G353,Data!$G$3:$BA$2935,25,FALSE))</f>
        <v/>
      </c>
      <c r="AG353" s="4" t="str">
        <f>IF($H353=0,"",VLOOKUP($G353,Data!$G$3:$BA$2935,26,FALSE))</f>
        <v/>
      </c>
      <c r="AH353" s="4" t="str">
        <f>IF($H353=0,"",VLOOKUP($G353,Data!$G$3:$BA$2935,27,FALSE))</f>
        <v/>
      </c>
      <c r="AI353" s="4" t="str">
        <f>IF($H353=0,"",VLOOKUP($G353,Data!$G$3:$BA$2935,28,FALSE))</f>
        <v/>
      </c>
      <c r="AJ353" s="4" t="str">
        <f>IF($H353=0,"",VLOOKUP($G353,Data!$G$3:$BA$2935,29,FALSE))</f>
        <v/>
      </c>
      <c r="AK353" s="4" t="str">
        <f>IF($H353=0,"",VLOOKUP($G353,Data!$G$3:$BA$2935,30,FALSE))</f>
        <v/>
      </c>
      <c r="AL353" s="4" t="str">
        <f>IF($H353=0,"",VLOOKUP($G353,Data!$G$3:$BA$2935,31,FALSE))</f>
        <v/>
      </c>
      <c r="AM353" s="4" t="str">
        <f>IF($H353=0,"",VLOOKUP($G353,Data!$G$3:$BA$2935,32,FALSE))</f>
        <v/>
      </c>
      <c r="AN353" s="4" t="str">
        <f>IF($H353=0,"",VLOOKUP($G353,Data!$G$3:$BA$2935,33,FALSE))</f>
        <v/>
      </c>
      <c r="AO353" s="4" t="str">
        <f>IF($H353=0,"",VLOOKUP($G353,Data!$G$3:$BA$2935,34,FALSE))</f>
        <v/>
      </c>
      <c r="AP353" s="4" t="str">
        <f>IF($H353=0,"",VLOOKUP($G353,Data!$G$3:$BA$2935,35,FALSE))</f>
        <v/>
      </c>
      <c r="AQ353" s="4" t="str">
        <f>IF($H353=0,"",VLOOKUP($G353,Data!$G$3:$BA$2935,36,FALSE))</f>
        <v/>
      </c>
      <c r="AR353" s="4" t="str">
        <f>IF($H353=0,"",VLOOKUP($G353,Data!$G$3:$BA$2935,37,FALSE))</f>
        <v/>
      </c>
      <c r="AS353" s="4" t="str">
        <f>IF($H353=0,"",VLOOKUP($G353,Data!$G$3:$BA$2935,38,FALSE))</f>
        <v/>
      </c>
      <c r="AT353" s="4" t="str">
        <f>IF($H353=0,"",VLOOKUP($G353,Data!$G$3:$BA$2935,39,FALSE))</f>
        <v/>
      </c>
    </row>
    <row r="354" spans="1:46" x14ac:dyDescent="0.3">
      <c r="A354" s="4">
        <f>PSSE!A363</f>
        <v>960014</v>
      </c>
      <c r="B354" s="4" t="str">
        <f>PSSE!B363</f>
        <v>YALI_H4</v>
      </c>
      <c r="C354" s="4">
        <f>PSSE!D363</f>
        <v>15.8</v>
      </c>
      <c r="D354" s="52">
        <f>PSSE!E363</f>
        <v>180</v>
      </c>
      <c r="E354" s="52" t="str">
        <f>PSSE!F363</f>
        <v>TD</v>
      </c>
      <c r="F354" s="52">
        <f>PSSE!G363</f>
        <v>1</v>
      </c>
      <c r="G354" s="52" t="str">
        <f t="shared" si="6"/>
        <v>AVR15.8180TD1</v>
      </c>
      <c r="H354" s="52">
        <f>COUNTIF(Data!$G$3:$BA$2935,AVR!$G354)</f>
        <v>1</v>
      </c>
      <c r="I354" s="52" t="str">
        <f>IF($H354=0,"",VLOOKUP($G354,Data!$G$3:$BA$2935,2,FALSE))</f>
        <v>'ESST4B'</v>
      </c>
      <c r="J354" s="52">
        <f>PSSE!C363</f>
        <v>1</v>
      </c>
      <c r="K354" s="52">
        <f>IF($H354=0,"",VLOOKUP($G354,Data!$G$3:$BA$2935,4,FALSE))</f>
        <v>0</v>
      </c>
      <c r="L354" s="52">
        <f>IF($H354=0,"",VLOOKUP($G354,Data!$G$3:$BA$2935,5,FALSE))</f>
        <v>10.75</v>
      </c>
      <c r="M354" s="52">
        <f>IF($H354=0,"",VLOOKUP($G354,Data!$G$3:$BA$2935,6,FALSE))</f>
        <v>10.75</v>
      </c>
      <c r="N354" s="52">
        <f>IF($H354=0,"",VLOOKUP($G354,Data!$G$3:$BA$2935,7,FALSE))</f>
        <v>5</v>
      </c>
      <c r="O354" s="52">
        <f>IF($H354=0,"",VLOOKUP($G354,Data!$G$3:$BA$2935,8,FALSE))</f>
        <v>-0.87</v>
      </c>
      <c r="P354" s="52">
        <f>IF($H354=0,"",VLOOKUP($G354,Data!$G$3:$BA$2935,9,FALSE))</f>
        <v>0</v>
      </c>
      <c r="Q354" s="52">
        <f>IF($H354=0,"",VLOOKUP($G354,Data!$G$3:$BA$2935,10,FALSE))</f>
        <v>1</v>
      </c>
      <c r="R354" s="52">
        <f>IF($H354=0,"",VLOOKUP($G354,Data!$G$3:$BA$2935,11,FALSE))</f>
        <v>0</v>
      </c>
      <c r="S354" s="52">
        <f>IF($H354=0,"",VLOOKUP($G354,Data!$G$3:$BA$2935,12,FALSE))</f>
        <v>99</v>
      </c>
      <c r="T354" s="52">
        <f>IF($H354=0,"",VLOOKUP($G354,Data!$G$3:$BA$2935,13,FALSE))</f>
        <v>-99</v>
      </c>
      <c r="U354" s="52">
        <f>IF($H354=0,"",VLOOKUP($G354,Data!$G$3:$BA$2935,14,FALSE))</f>
        <v>0</v>
      </c>
      <c r="V354" s="52">
        <f>IF($H354=0,"",VLOOKUP($G354,Data!$G$3:$BA$2935,15,FALSE))</f>
        <v>9.3000000000000007</v>
      </c>
      <c r="W354" s="52">
        <f>IF($H354=0,"",VLOOKUP($G354,Data!$G$3:$BA$2935,16,FALSE))</f>
        <v>0</v>
      </c>
      <c r="X354" s="52">
        <f>IF($H354=0,"",VLOOKUP($G354,Data!$G$3:$BA$2935,17,FALSE))</f>
        <v>11.63</v>
      </c>
      <c r="Y354" s="52">
        <f>IF($H354=0,"",VLOOKUP($G354,Data!$G$3:$BA$2935,18,FALSE))</f>
        <v>0.113</v>
      </c>
      <c r="Z354" s="52">
        <f>IF($H354=0,"",VLOOKUP($G354,Data!$G$3:$BA$2935,19,FALSE))</f>
        <v>0.124</v>
      </c>
      <c r="AA354" s="52">
        <f>IF($H354=0,"",VLOOKUP($G354,Data!$G$3:$BA$2935,20,FALSE))</f>
        <v>0</v>
      </c>
      <c r="AB354" s="4" t="str">
        <f>IF($H354=0,"",VLOOKUP($G354,Data!$G$3:$BA$2935,21,FALSE))</f>
        <v>/</v>
      </c>
      <c r="AC354" s="4" t="str">
        <f>IF($H354=0,"",VLOOKUP($G354,Data!$G$3:$BA$2935,22,FALSE))</f>
        <v>/</v>
      </c>
      <c r="AD354" s="4" t="str">
        <f>IF($H354=0,"",VLOOKUP($G354,Data!$G$3:$BA$2935,23,FALSE))</f>
        <v/>
      </c>
      <c r="AE354" s="4" t="str">
        <f>IF($H354=0,"",VLOOKUP($G354,Data!$G$3:$BA$2935,24,FALSE))</f>
        <v/>
      </c>
      <c r="AF354" s="4" t="str">
        <f>IF($H354=0,"",VLOOKUP($G354,Data!$G$3:$BA$2935,25,FALSE))</f>
        <v/>
      </c>
      <c r="AG354" s="4" t="str">
        <f>IF($H354=0,"",VLOOKUP($G354,Data!$G$3:$BA$2935,26,FALSE))</f>
        <v/>
      </c>
      <c r="AH354" s="4" t="str">
        <f>IF($H354=0,"",VLOOKUP($G354,Data!$G$3:$BA$2935,27,FALSE))</f>
        <v/>
      </c>
      <c r="AI354" s="4" t="str">
        <f>IF($H354=0,"",VLOOKUP($G354,Data!$G$3:$BA$2935,28,FALSE))</f>
        <v/>
      </c>
      <c r="AJ354" s="4" t="str">
        <f>IF($H354=0,"",VLOOKUP($G354,Data!$G$3:$BA$2935,29,FALSE))</f>
        <v/>
      </c>
      <c r="AK354" s="4" t="str">
        <f>IF($H354=0,"",VLOOKUP($G354,Data!$G$3:$BA$2935,30,FALSE))</f>
        <v/>
      </c>
      <c r="AL354" s="4" t="str">
        <f>IF($H354=0,"",VLOOKUP($G354,Data!$G$3:$BA$2935,31,FALSE))</f>
        <v/>
      </c>
      <c r="AM354" s="4" t="str">
        <f>IF($H354=0,"",VLOOKUP($G354,Data!$G$3:$BA$2935,32,FALSE))</f>
        <v/>
      </c>
      <c r="AN354" s="4" t="str">
        <f>IF($H354=0,"",VLOOKUP($G354,Data!$G$3:$BA$2935,33,FALSE))</f>
        <v/>
      </c>
      <c r="AO354" s="4" t="str">
        <f>IF($H354=0,"",VLOOKUP($G354,Data!$G$3:$BA$2935,34,FALSE))</f>
        <v/>
      </c>
      <c r="AP354" s="4" t="str">
        <f>IF($H354=0,"",VLOOKUP($G354,Data!$G$3:$BA$2935,35,FALSE))</f>
        <v/>
      </c>
      <c r="AQ354" s="4" t="str">
        <f>IF($H354=0,"",VLOOKUP($G354,Data!$G$3:$BA$2935,36,FALSE))</f>
        <v/>
      </c>
      <c r="AR354" s="4" t="str">
        <f>IF($H354=0,"",VLOOKUP($G354,Data!$G$3:$BA$2935,37,FALSE))</f>
        <v/>
      </c>
      <c r="AS354" s="4" t="str">
        <f>IF($H354=0,"",VLOOKUP($G354,Data!$G$3:$BA$2935,38,FALSE))</f>
        <v/>
      </c>
      <c r="AT354" s="4" t="str">
        <f>IF($H354=0,"",VLOOKUP($G354,Data!$G$3:$BA$2935,39,FALSE))</f>
        <v/>
      </c>
    </row>
    <row r="355" spans="1:46" x14ac:dyDescent="0.3">
      <c r="A355" s="4">
        <f>PSSE!A364</f>
        <v>960021</v>
      </c>
      <c r="B355" s="4" t="str">
        <f>PSSE!B364</f>
        <v>SESAN3_H1</v>
      </c>
      <c r="C355" s="4">
        <f>PSSE!D364</f>
        <v>13.8</v>
      </c>
      <c r="D355" s="52">
        <f>PSSE!E364</f>
        <v>130</v>
      </c>
      <c r="E355" s="52" t="str">
        <f>PSSE!F364</f>
        <v>TD</v>
      </c>
      <c r="F355" s="52">
        <f>PSSE!G364</f>
        <v>1</v>
      </c>
      <c r="G355" s="52" t="str">
        <f t="shared" si="6"/>
        <v>AVR13.8130TD1</v>
      </c>
      <c r="H355" s="52">
        <f>COUNTIF(Data!$G$3:$BA$2935,AVR!$G355)</f>
        <v>1</v>
      </c>
      <c r="I355" s="52" t="str">
        <f>IF($H355=0,"",VLOOKUP($G355,Data!$G$3:$BA$2935,2,FALSE))</f>
        <v>'ESST4B'</v>
      </c>
      <c r="J355" s="52">
        <f>PSSE!C364</f>
        <v>1</v>
      </c>
      <c r="K355" s="52">
        <f>IF($H355=0,"",VLOOKUP($G355,Data!$G$3:$BA$2935,4,FALSE))</f>
        <v>0</v>
      </c>
      <c r="L355" s="52">
        <f>IF($H355=0,"",VLOOKUP($G355,Data!$G$3:$BA$2935,5,FALSE))</f>
        <v>10.75</v>
      </c>
      <c r="M355" s="52">
        <f>IF($H355=0,"",VLOOKUP($G355,Data!$G$3:$BA$2935,6,FALSE))</f>
        <v>10.75</v>
      </c>
      <c r="N355" s="52">
        <f>IF($H355=0,"",VLOOKUP($G355,Data!$G$3:$BA$2935,7,FALSE))</f>
        <v>5</v>
      </c>
      <c r="O355" s="52">
        <f>IF($H355=0,"",VLOOKUP($G355,Data!$G$3:$BA$2935,8,FALSE))</f>
        <v>-0.87</v>
      </c>
      <c r="P355" s="52">
        <f>IF($H355=0,"",VLOOKUP($G355,Data!$G$3:$BA$2935,9,FALSE))</f>
        <v>0</v>
      </c>
      <c r="Q355" s="52">
        <f>IF($H355=0,"",VLOOKUP($G355,Data!$G$3:$BA$2935,10,FALSE))</f>
        <v>1</v>
      </c>
      <c r="R355" s="52">
        <f>IF($H355=0,"",VLOOKUP($G355,Data!$G$3:$BA$2935,11,FALSE))</f>
        <v>0</v>
      </c>
      <c r="S355" s="52">
        <f>IF($H355=0,"",VLOOKUP($G355,Data!$G$3:$BA$2935,12,FALSE))</f>
        <v>99</v>
      </c>
      <c r="T355" s="52">
        <f>IF($H355=0,"",VLOOKUP($G355,Data!$G$3:$BA$2935,13,FALSE))</f>
        <v>-99</v>
      </c>
      <c r="U355" s="52">
        <f>IF($H355=0,"",VLOOKUP($G355,Data!$G$3:$BA$2935,14,FALSE))</f>
        <v>0</v>
      </c>
      <c r="V355" s="52">
        <f>IF($H355=0,"",VLOOKUP($G355,Data!$G$3:$BA$2935,15,FALSE))</f>
        <v>9.3000000000000007</v>
      </c>
      <c r="W355" s="52">
        <f>IF($H355=0,"",VLOOKUP($G355,Data!$G$3:$BA$2935,16,FALSE))</f>
        <v>0</v>
      </c>
      <c r="X355" s="52">
        <f>IF($H355=0,"",VLOOKUP($G355,Data!$G$3:$BA$2935,17,FALSE))</f>
        <v>11.63</v>
      </c>
      <c r="Y355" s="52">
        <f>IF($H355=0,"",VLOOKUP($G355,Data!$G$3:$BA$2935,18,FALSE))</f>
        <v>0.113</v>
      </c>
      <c r="Z355" s="52">
        <f>IF($H355=0,"",VLOOKUP($G355,Data!$G$3:$BA$2935,19,FALSE))</f>
        <v>0.124</v>
      </c>
      <c r="AA355" s="52">
        <f>IF($H355=0,"",VLOOKUP($G355,Data!$G$3:$BA$2935,20,FALSE))</f>
        <v>0</v>
      </c>
      <c r="AB355" s="4" t="str">
        <f>IF($H355=0,"",VLOOKUP($G355,Data!$G$3:$BA$2935,21,FALSE))</f>
        <v>/</v>
      </c>
      <c r="AC355" s="4" t="str">
        <f>IF($H355=0,"",VLOOKUP($G355,Data!$G$3:$BA$2935,22,FALSE))</f>
        <v>/</v>
      </c>
      <c r="AD355" s="4" t="str">
        <f>IF($H355=0,"",VLOOKUP($G355,Data!$G$3:$BA$2935,23,FALSE))</f>
        <v/>
      </c>
      <c r="AE355" s="4" t="str">
        <f>IF($H355=0,"",VLOOKUP($G355,Data!$G$3:$BA$2935,24,FALSE))</f>
        <v/>
      </c>
      <c r="AF355" s="4" t="str">
        <f>IF($H355=0,"",VLOOKUP($G355,Data!$G$3:$BA$2935,25,FALSE))</f>
        <v/>
      </c>
      <c r="AG355" s="4" t="str">
        <f>IF($H355=0,"",VLOOKUP($G355,Data!$G$3:$BA$2935,26,FALSE))</f>
        <v/>
      </c>
      <c r="AH355" s="4" t="str">
        <f>IF($H355=0,"",VLOOKUP($G355,Data!$G$3:$BA$2935,27,FALSE))</f>
        <v/>
      </c>
      <c r="AI355" s="4" t="str">
        <f>IF($H355=0,"",VLOOKUP($G355,Data!$G$3:$BA$2935,28,FALSE))</f>
        <v/>
      </c>
      <c r="AJ355" s="4" t="str">
        <f>IF($H355=0,"",VLOOKUP($G355,Data!$G$3:$BA$2935,29,FALSE))</f>
        <v/>
      </c>
      <c r="AK355" s="4" t="str">
        <f>IF($H355=0,"",VLOOKUP($G355,Data!$G$3:$BA$2935,30,FALSE))</f>
        <v/>
      </c>
      <c r="AL355" s="4" t="str">
        <f>IF($H355=0,"",VLOOKUP($G355,Data!$G$3:$BA$2935,31,FALSE))</f>
        <v/>
      </c>
      <c r="AM355" s="4" t="str">
        <f>IF($H355=0,"",VLOOKUP($G355,Data!$G$3:$BA$2935,32,FALSE))</f>
        <v/>
      </c>
      <c r="AN355" s="4" t="str">
        <f>IF($H355=0,"",VLOOKUP($G355,Data!$G$3:$BA$2935,33,FALSE))</f>
        <v/>
      </c>
      <c r="AO355" s="4" t="str">
        <f>IF($H355=0,"",VLOOKUP($G355,Data!$G$3:$BA$2935,34,FALSE))</f>
        <v/>
      </c>
      <c r="AP355" s="4" t="str">
        <f>IF($H355=0,"",VLOOKUP($G355,Data!$G$3:$BA$2935,35,FALSE))</f>
        <v/>
      </c>
      <c r="AQ355" s="4" t="str">
        <f>IF($H355=0,"",VLOOKUP($G355,Data!$G$3:$BA$2935,36,FALSE))</f>
        <v/>
      </c>
      <c r="AR355" s="4" t="str">
        <f>IF($H355=0,"",VLOOKUP($G355,Data!$G$3:$BA$2935,37,FALSE))</f>
        <v/>
      </c>
      <c r="AS355" s="4" t="str">
        <f>IF($H355=0,"",VLOOKUP($G355,Data!$G$3:$BA$2935,38,FALSE))</f>
        <v/>
      </c>
      <c r="AT355" s="4" t="str">
        <f>IF($H355=0,"",VLOOKUP($G355,Data!$G$3:$BA$2935,39,FALSE))</f>
        <v/>
      </c>
    </row>
    <row r="356" spans="1:46" x14ac:dyDescent="0.3">
      <c r="A356" s="4">
        <f>PSSE!A365</f>
        <v>960022</v>
      </c>
      <c r="B356" s="4" t="str">
        <f>PSSE!B365</f>
        <v>SESAN3_H2</v>
      </c>
      <c r="C356" s="4">
        <f>PSSE!D365</f>
        <v>13.8</v>
      </c>
      <c r="D356" s="52">
        <f>PSSE!E365</f>
        <v>130</v>
      </c>
      <c r="E356" s="52" t="str">
        <f>PSSE!F365</f>
        <v>TD</v>
      </c>
      <c r="F356" s="52">
        <f>PSSE!G365</f>
        <v>1</v>
      </c>
      <c r="G356" s="52" t="str">
        <f t="shared" si="6"/>
        <v>AVR13.8130TD1</v>
      </c>
      <c r="H356" s="52">
        <f>COUNTIF(Data!$G$3:$BA$2935,AVR!$G356)</f>
        <v>1</v>
      </c>
      <c r="I356" s="52" t="str">
        <f>IF($H356=0,"",VLOOKUP($G356,Data!$G$3:$BA$2935,2,FALSE))</f>
        <v>'ESST4B'</v>
      </c>
      <c r="J356" s="52">
        <f>PSSE!C365</f>
        <v>1</v>
      </c>
      <c r="K356" s="52">
        <f>IF($H356=0,"",VLOOKUP($G356,Data!$G$3:$BA$2935,4,FALSE))</f>
        <v>0</v>
      </c>
      <c r="L356" s="52">
        <f>IF($H356=0,"",VLOOKUP($G356,Data!$G$3:$BA$2935,5,FALSE))</f>
        <v>10.75</v>
      </c>
      <c r="M356" s="52">
        <f>IF($H356=0,"",VLOOKUP($G356,Data!$G$3:$BA$2935,6,FALSE))</f>
        <v>10.75</v>
      </c>
      <c r="N356" s="52">
        <f>IF($H356=0,"",VLOOKUP($G356,Data!$G$3:$BA$2935,7,FALSE))</f>
        <v>5</v>
      </c>
      <c r="O356" s="52">
        <f>IF($H356=0,"",VLOOKUP($G356,Data!$G$3:$BA$2935,8,FALSE))</f>
        <v>-0.87</v>
      </c>
      <c r="P356" s="52">
        <f>IF($H356=0,"",VLOOKUP($G356,Data!$G$3:$BA$2935,9,FALSE))</f>
        <v>0</v>
      </c>
      <c r="Q356" s="52">
        <f>IF($H356=0,"",VLOOKUP($G356,Data!$G$3:$BA$2935,10,FALSE))</f>
        <v>1</v>
      </c>
      <c r="R356" s="52">
        <f>IF($H356=0,"",VLOOKUP($G356,Data!$G$3:$BA$2935,11,FALSE))</f>
        <v>0</v>
      </c>
      <c r="S356" s="52">
        <f>IF($H356=0,"",VLOOKUP($G356,Data!$G$3:$BA$2935,12,FALSE))</f>
        <v>99</v>
      </c>
      <c r="T356" s="52">
        <f>IF($H356=0,"",VLOOKUP($G356,Data!$G$3:$BA$2935,13,FALSE))</f>
        <v>-99</v>
      </c>
      <c r="U356" s="52">
        <f>IF($H356=0,"",VLOOKUP($G356,Data!$G$3:$BA$2935,14,FALSE))</f>
        <v>0</v>
      </c>
      <c r="V356" s="52">
        <f>IF($H356=0,"",VLOOKUP($G356,Data!$G$3:$BA$2935,15,FALSE))</f>
        <v>9.3000000000000007</v>
      </c>
      <c r="W356" s="52">
        <f>IF($H356=0,"",VLOOKUP($G356,Data!$G$3:$BA$2935,16,FALSE))</f>
        <v>0</v>
      </c>
      <c r="X356" s="52">
        <f>IF($H356=0,"",VLOOKUP($G356,Data!$G$3:$BA$2935,17,FALSE))</f>
        <v>11.63</v>
      </c>
      <c r="Y356" s="52">
        <f>IF($H356=0,"",VLOOKUP($G356,Data!$G$3:$BA$2935,18,FALSE))</f>
        <v>0.113</v>
      </c>
      <c r="Z356" s="52">
        <f>IF($H356=0,"",VLOOKUP($G356,Data!$G$3:$BA$2935,19,FALSE))</f>
        <v>0.124</v>
      </c>
      <c r="AA356" s="52">
        <f>IF($H356=0,"",VLOOKUP($G356,Data!$G$3:$BA$2935,20,FALSE))</f>
        <v>0</v>
      </c>
      <c r="AB356" s="4" t="str">
        <f>IF($H356=0,"",VLOOKUP($G356,Data!$G$3:$BA$2935,21,FALSE))</f>
        <v>/</v>
      </c>
      <c r="AC356" s="4" t="str">
        <f>IF($H356=0,"",VLOOKUP($G356,Data!$G$3:$BA$2935,22,FALSE))</f>
        <v>/</v>
      </c>
      <c r="AD356" s="4" t="str">
        <f>IF($H356=0,"",VLOOKUP($G356,Data!$G$3:$BA$2935,23,FALSE))</f>
        <v/>
      </c>
      <c r="AE356" s="4" t="str">
        <f>IF($H356=0,"",VLOOKUP($G356,Data!$G$3:$BA$2935,24,FALSE))</f>
        <v/>
      </c>
      <c r="AF356" s="4" t="str">
        <f>IF($H356=0,"",VLOOKUP($G356,Data!$G$3:$BA$2935,25,FALSE))</f>
        <v/>
      </c>
      <c r="AG356" s="4" t="str">
        <f>IF($H356=0,"",VLOOKUP($G356,Data!$G$3:$BA$2935,26,FALSE))</f>
        <v/>
      </c>
      <c r="AH356" s="4" t="str">
        <f>IF($H356=0,"",VLOOKUP($G356,Data!$G$3:$BA$2935,27,FALSE))</f>
        <v/>
      </c>
      <c r="AI356" s="4" t="str">
        <f>IF($H356=0,"",VLOOKUP($G356,Data!$G$3:$BA$2935,28,FALSE))</f>
        <v/>
      </c>
      <c r="AJ356" s="4" t="str">
        <f>IF($H356=0,"",VLOOKUP($G356,Data!$G$3:$BA$2935,29,FALSE))</f>
        <v/>
      </c>
      <c r="AK356" s="4" t="str">
        <f>IF($H356=0,"",VLOOKUP($G356,Data!$G$3:$BA$2935,30,FALSE))</f>
        <v/>
      </c>
      <c r="AL356" s="4" t="str">
        <f>IF($H356=0,"",VLOOKUP($G356,Data!$G$3:$BA$2935,31,FALSE))</f>
        <v/>
      </c>
      <c r="AM356" s="4" t="str">
        <f>IF($H356=0,"",VLOOKUP($G356,Data!$G$3:$BA$2935,32,FALSE))</f>
        <v/>
      </c>
      <c r="AN356" s="4" t="str">
        <f>IF($H356=0,"",VLOOKUP($G356,Data!$G$3:$BA$2935,33,FALSE))</f>
        <v/>
      </c>
      <c r="AO356" s="4" t="str">
        <f>IF($H356=0,"",VLOOKUP($G356,Data!$G$3:$BA$2935,34,FALSE))</f>
        <v/>
      </c>
      <c r="AP356" s="4" t="str">
        <f>IF($H356=0,"",VLOOKUP($G356,Data!$G$3:$BA$2935,35,FALSE))</f>
        <v/>
      </c>
      <c r="AQ356" s="4" t="str">
        <f>IF($H356=0,"",VLOOKUP($G356,Data!$G$3:$BA$2935,36,FALSE))</f>
        <v/>
      </c>
      <c r="AR356" s="4" t="str">
        <f>IF($H356=0,"",VLOOKUP($G356,Data!$G$3:$BA$2935,37,FALSE))</f>
        <v/>
      </c>
      <c r="AS356" s="4" t="str">
        <f>IF($H356=0,"",VLOOKUP($G356,Data!$G$3:$BA$2935,38,FALSE))</f>
        <v/>
      </c>
      <c r="AT356" s="4" t="str">
        <f>IF($H356=0,"",VLOOKUP($G356,Data!$G$3:$BA$2935,39,FALSE))</f>
        <v/>
      </c>
    </row>
    <row r="357" spans="1:46" x14ac:dyDescent="0.3">
      <c r="A357" s="4">
        <f>PSSE!A366</f>
        <v>960031</v>
      </c>
      <c r="B357" s="4" t="str">
        <f>PSSE!B366</f>
        <v>SSAN3A_H1</v>
      </c>
      <c r="C357" s="4">
        <f>PSSE!D366</f>
        <v>10.5</v>
      </c>
      <c r="D357" s="52">
        <f>PSSE!E366</f>
        <v>54</v>
      </c>
      <c r="E357" s="52" t="str">
        <f>PSSE!F366</f>
        <v>TD</v>
      </c>
      <c r="F357" s="52">
        <f>PSSE!G366</f>
        <v>1</v>
      </c>
      <c r="G357" s="52" t="str">
        <f t="shared" si="6"/>
        <v>AVR10.554TD1</v>
      </c>
      <c r="H357" s="52">
        <f>COUNTIF(Data!$G$3:$BA$2935,AVR!$G357)</f>
        <v>1</v>
      </c>
      <c r="I357" s="52" t="str">
        <f>IF($H357=0,"",VLOOKUP($G357,Data!$G$3:$BA$2935,2,FALSE))</f>
        <v>'EXAC4'</v>
      </c>
      <c r="J357" s="52">
        <f>PSSE!C366</f>
        <v>1</v>
      </c>
      <c r="K357" s="52">
        <f>IF($H357=0,"",VLOOKUP($G357,Data!$G$3:$BA$2935,4,FALSE))</f>
        <v>0</v>
      </c>
      <c r="L357" s="52">
        <f>IF($H357=0,"",VLOOKUP($G357,Data!$G$3:$BA$2935,5,FALSE))</f>
        <v>0.2</v>
      </c>
      <c r="M357" s="52">
        <f>IF($H357=0,"",VLOOKUP($G357,Data!$G$3:$BA$2935,6,FALSE))</f>
        <v>-0.19900000000000001</v>
      </c>
      <c r="N357" s="52">
        <f>IF($H357=0,"",VLOOKUP($G357,Data!$G$3:$BA$2935,7,FALSE))</f>
        <v>0</v>
      </c>
      <c r="O357" s="52">
        <f>IF($H357=0,"",VLOOKUP($G357,Data!$G$3:$BA$2935,8,FALSE))</f>
        <v>5</v>
      </c>
      <c r="P357" s="52">
        <f>IF($H357=0,"",VLOOKUP($G357,Data!$G$3:$BA$2935,9,FALSE))</f>
        <v>250</v>
      </c>
      <c r="Q357" s="52">
        <f>IF($H357=0,"",VLOOKUP($G357,Data!$G$3:$BA$2935,10,FALSE))</f>
        <v>0.05</v>
      </c>
      <c r="R357" s="52">
        <f>IF($H357=0,"",VLOOKUP($G357,Data!$G$3:$BA$2935,11,FALSE))</f>
        <v>5.64</v>
      </c>
      <c r="S357" s="52">
        <f>IF($H357=0,"",VLOOKUP($G357,Data!$G$3:$BA$2935,12,FALSE))</f>
        <v>0</v>
      </c>
      <c r="T357" s="52">
        <f>IF($H357=0,"",VLOOKUP($G357,Data!$G$3:$BA$2935,13,FALSE))</f>
        <v>0</v>
      </c>
      <c r="U357" s="52" t="str">
        <f>IF($H357=0,"",VLOOKUP($G357,Data!$G$3:$BA$2935,14,FALSE))</f>
        <v>/</v>
      </c>
      <c r="V357" s="52" t="str">
        <f>IF($H357=0,"",VLOOKUP($G357,Data!$G$3:$BA$2935,15,FALSE))</f>
        <v>/</v>
      </c>
      <c r="W357" s="52" t="str">
        <f>IF($H357=0,"",VLOOKUP($G357,Data!$G$3:$BA$2935,16,FALSE))</f>
        <v/>
      </c>
      <c r="X357" s="52" t="str">
        <f>IF($H357=0,"",VLOOKUP($G357,Data!$G$3:$BA$2935,17,FALSE))</f>
        <v/>
      </c>
      <c r="Y357" s="52" t="str">
        <f>IF($H357=0,"",VLOOKUP($G357,Data!$G$3:$BA$2935,18,FALSE))</f>
        <v/>
      </c>
      <c r="Z357" s="52" t="str">
        <f>IF($H357=0,"",VLOOKUP($G357,Data!$G$3:$BA$2935,19,FALSE))</f>
        <v/>
      </c>
      <c r="AA357" s="52" t="str">
        <f>IF($H357=0,"",VLOOKUP($G357,Data!$G$3:$BA$2935,20,FALSE))</f>
        <v/>
      </c>
      <c r="AB357" s="4" t="str">
        <f>IF($H357=0,"",VLOOKUP($G357,Data!$G$3:$BA$2935,21,FALSE))</f>
        <v/>
      </c>
      <c r="AC357" s="4" t="str">
        <f>IF($H357=0,"",VLOOKUP($G357,Data!$G$3:$BA$2935,22,FALSE))</f>
        <v/>
      </c>
      <c r="AD357" s="4" t="str">
        <f>IF($H357=0,"",VLOOKUP($G357,Data!$G$3:$BA$2935,23,FALSE))</f>
        <v/>
      </c>
      <c r="AE357" s="4" t="str">
        <f>IF($H357=0,"",VLOOKUP($G357,Data!$G$3:$BA$2935,24,FALSE))</f>
        <v/>
      </c>
      <c r="AF357" s="4" t="str">
        <f>IF($H357=0,"",VLOOKUP($G357,Data!$G$3:$BA$2935,25,FALSE))</f>
        <v/>
      </c>
      <c r="AG357" s="4" t="str">
        <f>IF($H357=0,"",VLOOKUP($G357,Data!$G$3:$BA$2935,26,FALSE))</f>
        <v/>
      </c>
      <c r="AH357" s="4" t="str">
        <f>IF($H357=0,"",VLOOKUP($G357,Data!$G$3:$BA$2935,27,FALSE))</f>
        <v/>
      </c>
      <c r="AI357" s="4" t="str">
        <f>IF($H357=0,"",VLOOKUP($G357,Data!$G$3:$BA$2935,28,FALSE))</f>
        <v/>
      </c>
      <c r="AJ357" s="4" t="str">
        <f>IF($H357=0,"",VLOOKUP($G357,Data!$G$3:$BA$2935,29,FALSE))</f>
        <v/>
      </c>
      <c r="AK357" s="4" t="str">
        <f>IF($H357=0,"",VLOOKUP($G357,Data!$G$3:$BA$2935,30,FALSE))</f>
        <v/>
      </c>
      <c r="AL357" s="4" t="str">
        <f>IF($H357=0,"",VLOOKUP($G357,Data!$G$3:$BA$2935,31,FALSE))</f>
        <v/>
      </c>
      <c r="AM357" s="4" t="str">
        <f>IF($H357=0,"",VLOOKUP($G357,Data!$G$3:$BA$2935,32,FALSE))</f>
        <v/>
      </c>
      <c r="AN357" s="4" t="str">
        <f>IF($H357=0,"",VLOOKUP($G357,Data!$G$3:$BA$2935,33,FALSE))</f>
        <v/>
      </c>
      <c r="AO357" s="4" t="str">
        <f>IF($H357=0,"",VLOOKUP($G357,Data!$G$3:$BA$2935,34,FALSE))</f>
        <v/>
      </c>
      <c r="AP357" s="4" t="str">
        <f>IF($H357=0,"",VLOOKUP($G357,Data!$G$3:$BA$2935,35,FALSE))</f>
        <v/>
      </c>
      <c r="AQ357" s="4" t="str">
        <f>IF($H357=0,"",VLOOKUP($G357,Data!$G$3:$BA$2935,36,FALSE))</f>
        <v/>
      </c>
      <c r="AR357" s="4" t="str">
        <f>IF($H357=0,"",VLOOKUP($G357,Data!$G$3:$BA$2935,37,FALSE))</f>
        <v/>
      </c>
      <c r="AS357" s="4" t="str">
        <f>IF($H357=0,"",VLOOKUP($G357,Data!$G$3:$BA$2935,38,FALSE))</f>
        <v/>
      </c>
      <c r="AT357" s="4" t="str">
        <f>IF($H357=0,"",VLOOKUP($G357,Data!$G$3:$BA$2935,39,FALSE))</f>
        <v/>
      </c>
    </row>
    <row r="358" spans="1:46" x14ac:dyDescent="0.3">
      <c r="A358" s="4">
        <f>PSSE!A367</f>
        <v>960032</v>
      </c>
      <c r="B358" s="4" t="str">
        <f>PSSE!B367</f>
        <v>SSAN3A_H2</v>
      </c>
      <c r="C358" s="4">
        <f>PSSE!D367</f>
        <v>10.5</v>
      </c>
      <c r="D358" s="52">
        <f>PSSE!E367</f>
        <v>54</v>
      </c>
      <c r="E358" s="52" t="str">
        <f>PSSE!F367</f>
        <v>TD</v>
      </c>
      <c r="F358" s="52">
        <f>PSSE!G367</f>
        <v>1</v>
      </c>
      <c r="G358" s="52" t="str">
        <f t="shared" si="6"/>
        <v>AVR10.554TD1</v>
      </c>
      <c r="H358" s="52">
        <f>COUNTIF(Data!$G$3:$BA$2935,AVR!$G358)</f>
        <v>1</v>
      </c>
      <c r="I358" s="52" t="str">
        <f>IF($H358=0,"",VLOOKUP($G358,Data!$G$3:$BA$2935,2,FALSE))</f>
        <v>'EXAC4'</v>
      </c>
      <c r="J358" s="52">
        <f>PSSE!C367</f>
        <v>1</v>
      </c>
      <c r="K358" s="52">
        <f>IF($H358=0,"",VLOOKUP($G358,Data!$G$3:$BA$2935,4,FALSE))</f>
        <v>0</v>
      </c>
      <c r="L358" s="52">
        <f>IF($H358=0,"",VLOOKUP($G358,Data!$G$3:$BA$2935,5,FALSE))</f>
        <v>0.2</v>
      </c>
      <c r="M358" s="52">
        <f>IF($H358=0,"",VLOOKUP($G358,Data!$G$3:$BA$2935,6,FALSE))</f>
        <v>-0.19900000000000001</v>
      </c>
      <c r="N358" s="52">
        <f>IF($H358=0,"",VLOOKUP($G358,Data!$G$3:$BA$2935,7,FALSE))</f>
        <v>0</v>
      </c>
      <c r="O358" s="52">
        <f>IF($H358=0,"",VLOOKUP($G358,Data!$G$3:$BA$2935,8,FALSE))</f>
        <v>5</v>
      </c>
      <c r="P358" s="52">
        <f>IF($H358=0,"",VLOOKUP($G358,Data!$G$3:$BA$2935,9,FALSE))</f>
        <v>250</v>
      </c>
      <c r="Q358" s="52">
        <f>IF($H358=0,"",VLOOKUP($G358,Data!$G$3:$BA$2935,10,FALSE))</f>
        <v>0.05</v>
      </c>
      <c r="R358" s="52">
        <f>IF($H358=0,"",VLOOKUP($G358,Data!$G$3:$BA$2935,11,FALSE))</f>
        <v>5.64</v>
      </c>
      <c r="S358" s="52">
        <f>IF($H358=0,"",VLOOKUP($G358,Data!$G$3:$BA$2935,12,FALSE))</f>
        <v>0</v>
      </c>
      <c r="T358" s="52">
        <f>IF($H358=0,"",VLOOKUP($G358,Data!$G$3:$BA$2935,13,FALSE))</f>
        <v>0</v>
      </c>
      <c r="U358" s="52" t="str">
        <f>IF($H358=0,"",VLOOKUP($G358,Data!$G$3:$BA$2935,14,FALSE))</f>
        <v>/</v>
      </c>
      <c r="V358" s="52" t="str">
        <f>IF($H358=0,"",VLOOKUP($G358,Data!$G$3:$BA$2935,15,FALSE))</f>
        <v>/</v>
      </c>
      <c r="W358" s="52" t="str">
        <f>IF($H358=0,"",VLOOKUP($G358,Data!$G$3:$BA$2935,16,FALSE))</f>
        <v/>
      </c>
      <c r="X358" s="52" t="str">
        <f>IF($H358=0,"",VLOOKUP($G358,Data!$G$3:$BA$2935,17,FALSE))</f>
        <v/>
      </c>
      <c r="Y358" s="52" t="str">
        <f>IF($H358=0,"",VLOOKUP($G358,Data!$G$3:$BA$2935,18,FALSE))</f>
        <v/>
      </c>
      <c r="Z358" s="52" t="str">
        <f>IF($H358=0,"",VLOOKUP($G358,Data!$G$3:$BA$2935,19,FALSE))</f>
        <v/>
      </c>
      <c r="AA358" s="52" t="str">
        <f>IF($H358=0,"",VLOOKUP($G358,Data!$G$3:$BA$2935,20,FALSE))</f>
        <v/>
      </c>
      <c r="AB358" s="4" t="str">
        <f>IF($H358=0,"",VLOOKUP($G358,Data!$G$3:$BA$2935,21,FALSE))</f>
        <v/>
      </c>
      <c r="AC358" s="4" t="str">
        <f>IF($H358=0,"",VLOOKUP($G358,Data!$G$3:$BA$2935,22,FALSE))</f>
        <v/>
      </c>
      <c r="AD358" s="4" t="str">
        <f>IF($H358=0,"",VLOOKUP($G358,Data!$G$3:$BA$2935,23,FALSE))</f>
        <v/>
      </c>
      <c r="AE358" s="4" t="str">
        <f>IF($H358=0,"",VLOOKUP($G358,Data!$G$3:$BA$2935,24,FALSE))</f>
        <v/>
      </c>
      <c r="AF358" s="4" t="str">
        <f>IF($H358=0,"",VLOOKUP($G358,Data!$G$3:$BA$2935,25,FALSE))</f>
        <v/>
      </c>
      <c r="AG358" s="4" t="str">
        <f>IF($H358=0,"",VLOOKUP($G358,Data!$G$3:$BA$2935,26,FALSE))</f>
        <v/>
      </c>
      <c r="AH358" s="4" t="str">
        <f>IF($H358=0,"",VLOOKUP($G358,Data!$G$3:$BA$2935,27,FALSE))</f>
        <v/>
      </c>
      <c r="AI358" s="4" t="str">
        <f>IF($H358=0,"",VLOOKUP($G358,Data!$G$3:$BA$2935,28,FALSE))</f>
        <v/>
      </c>
      <c r="AJ358" s="4" t="str">
        <f>IF($H358=0,"",VLOOKUP($G358,Data!$G$3:$BA$2935,29,FALSE))</f>
        <v/>
      </c>
      <c r="AK358" s="4" t="str">
        <f>IF($H358=0,"",VLOOKUP($G358,Data!$G$3:$BA$2935,30,FALSE))</f>
        <v/>
      </c>
      <c r="AL358" s="4" t="str">
        <f>IF($H358=0,"",VLOOKUP($G358,Data!$G$3:$BA$2935,31,FALSE))</f>
        <v/>
      </c>
      <c r="AM358" s="4" t="str">
        <f>IF($H358=0,"",VLOOKUP($G358,Data!$G$3:$BA$2935,32,FALSE))</f>
        <v/>
      </c>
      <c r="AN358" s="4" t="str">
        <f>IF($H358=0,"",VLOOKUP($G358,Data!$G$3:$BA$2935,33,FALSE))</f>
        <v/>
      </c>
      <c r="AO358" s="4" t="str">
        <f>IF($H358=0,"",VLOOKUP($G358,Data!$G$3:$BA$2935,34,FALSE))</f>
        <v/>
      </c>
      <c r="AP358" s="4" t="str">
        <f>IF($H358=0,"",VLOOKUP($G358,Data!$G$3:$BA$2935,35,FALSE))</f>
        <v/>
      </c>
      <c r="AQ358" s="4" t="str">
        <f>IF($H358=0,"",VLOOKUP($G358,Data!$G$3:$BA$2935,36,FALSE))</f>
        <v/>
      </c>
      <c r="AR358" s="4" t="str">
        <f>IF($H358=0,"",VLOOKUP($G358,Data!$G$3:$BA$2935,37,FALSE))</f>
        <v/>
      </c>
      <c r="AS358" s="4" t="str">
        <f>IF($H358=0,"",VLOOKUP($G358,Data!$G$3:$BA$2935,38,FALSE))</f>
        <v/>
      </c>
      <c r="AT358" s="4" t="str">
        <f>IF($H358=0,"",VLOOKUP($G358,Data!$G$3:$BA$2935,39,FALSE))</f>
        <v/>
      </c>
    </row>
    <row r="359" spans="1:46" x14ac:dyDescent="0.3">
      <c r="A359" s="4">
        <f>PSSE!A368</f>
        <v>960041</v>
      </c>
      <c r="B359" s="4" t="str">
        <f>PSSE!B368</f>
        <v>ANKHE_H1</v>
      </c>
      <c r="C359" s="4">
        <f>PSSE!D368</f>
        <v>13.8</v>
      </c>
      <c r="D359" s="52">
        <f>PSSE!E368</f>
        <v>80</v>
      </c>
      <c r="E359" s="52" t="str">
        <f>PSSE!F368</f>
        <v>TD</v>
      </c>
      <c r="F359" s="52">
        <f>PSSE!G368</f>
        <v>1</v>
      </c>
      <c r="G359" s="52" t="str">
        <f t="shared" si="6"/>
        <v>AVR13.880TD1</v>
      </c>
      <c r="H359" s="52">
        <f>COUNTIF(Data!$G$3:$BA$2935,AVR!$G359)</f>
        <v>1</v>
      </c>
      <c r="I359" s="52" t="str">
        <f>IF($H359=0,"",VLOOKUP($G359,Data!$G$3:$BA$2935,2,FALSE))</f>
        <v>'ESST4B'</v>
      </c>
      <c r="J359" s="52">
        <f>PSSE!C368</f>
        <v>1</v>
      </c>
      <c r="K359" s="52">
        <f>IF($H359=0,"",VLOOKUP($G359,Data!$G$3:$BA$2935,4,FALSE))</f>
        <v>0</v>
      </c>
      <c r="L359" s="52">
        <f>IF($H359=0,"",VLOOKUP($G359,Data!$G$3:$BA$2935,5,FALSE))</f>
        <v>10.75</v>
      </c>
      <c r="M359" s="52">
        <f>IF($H359=0,"",VLOOKUP($G359,Data!$G$3:$BA$2935,6,FALSE))</f>
        <v>10.75</v>
      </c>
      <c r="N359" s="52">
        <f>IF($H359=0,"",VLOOKUP($G359,Data!$G$3:$BA$2935,7,FALSE))</f>
        <v>5</v>
      </c>
      <c r="O359" s="52">
        <f>IF($H359=0,"",VLOOKUP($G359,Data!$G$3:$BA$2935,8,FALSE))</f>
        <v>-0.87</v>
      </c>
      <c r="P359" s="52">
        <f>IF($H359=0,"",VLOOKUP($G359,Data!$G$3:$BA$2935,9,FALSE))</f>
        <v>0</v>
      </c>
      <c r="Q359" s="52">
        <f>IF($H359=0,"",VLOOKUP($G359,Data!$G$3:$BA$2935,10,FALSE))</f>
        <v>1</v>
      </c>
      <c r="R359" s="52">
        <f>IF($H359=0,"",VLOOKUP($G359,Data!$G$3:$BA$2935,11,FALSE))</f>
        <v>0</v>
      </c>
      <c r="S359" s="52">
        <f>IF($H359=0,"",VLOOKUP($G359,Data!$G$3:$BA$2935,12,FALSE))</f>
        <v>99</v>
      </c>
      <c r="T359" s="52">
        <f>IF($H359=0,"",VLOOKUP($G359,Data!$G$3:$BA$2935,13,FALSE))</f>
        <v>-99</v>
      </c>
      <c r="U359" s="52">
        <f>IF($H359=0,"",VLOOKUP($G359,Data!$G$3:$BA$2935,14,FALSE))</f>
        <v>0</v>
      </c>
      <c r="V359" s="52">
        <f>IF($H359=0,"",VLOOKUP($G359,Data!$G$3:$BA$2935,15,FALSE))</f>
        <v>9.3000000000000007</v>
      </c>
      <c r="W359" s="52">
        <f>IF($H359=0,"",VLOOKUP($G359,Data!$G$3:$BA$2935,16,FALSE))</f>
        <v>0</v>
      </c>
      <c r="X359" s="52">
        <f>IF($H359=0,"",VLOOKUP($G359,Data!$G$3:$BA$2935,17,FALSE))</f>
        <v>11.63</v>
      </c>
      <c r="Y359" s="52">
        <f>IF($H359=0,"",VLOOKUP($G359,Data!$G$3:$BA$2935,18,FALSE))</f>
        <v>0.113</v>
      </c>
      <c r="Z359" s="52">
        <f>IF($H359=0,"",VLOOKUP($G359,Data!$G$3:$BA$2935,19,FALSE))</f>
        <v>0.124</v>
      </c>
      <c r="AA359" s="52">
        <f>IF($H359=0,"",VLOOKUP($G359,Data!$G$3:$BA$2935,20,FALSE))</f>
        <v>0</v>
      </c>
      <c r="AB359" s="4" t="str">
        <f>IF($H359=0,"",VLOOKUP($G359,Data!$G$3:$BA$2935,21,FALSE))</f>
        <v>/</v>
      </c>
      <c r="AC359" s="4" t="str">
        <f>IF($H359=0,"",VLOOKUP($G359,Data!$G$3:$BA$2935,22,FALSE))</f>
        <v>/</v>
      </c>
      <c r="AD359" s="4" t="str">
        <f>IF($H359=0,"",VLOOKUP($G359,Data!$G$3:$BA$2935,23,FALSE))</f>
        <v/>
      </c>
      <c r="AE359" s="4" t="str">
        <f>IF($H359=0,"",VLOOKUP($G359,Data!$G$3:$BA$2935,24,FALSE))</f>
        <v/>
      </c>
      <c r="AF359" s="4" t="str">
        <f>IF($H359=0,"",VLOOKUP($G359,Data!$G$3:$BA$2935,25,FALSE))</f>
        <v/>
      </c>
      <c r="AG359" s="4" t="str">
        <f>IF($H359=0,"",VLOOKUP($G359,Data!$G$3:$BA$2935,26,FALSE))</f>
        <v/>
      </c>
      <c r="AH359" s="4" t="str">
        <f>IF($H359=0,"",VLOOKUP($G359,Data!$G$3:$BA$2935,27,FALSE))</f>
        <v/>
      </c>
      <c r="AI359" s="4" t="str">
        <f>IF($H359=0,"",VLOOKUP($G359,Data!$G$3:$BA$2935,28,FALSE))</f>
        <v/>
      </c>
      <c r="AJ359" s="4" t="str">
        <f>IF($H359=0,"",VLOOKUP($G359,Data!$G$3:$BA$2935,29,FALSE))</f>
        <v/>
      </c>
      <c r="AK359" s="4" t="str">
        <f>IF($H359=0,"",VLOOKUP($G359,Data!$G$3:$BA$2935,30,FALSE))</f>
        <v/>
      </c>
      <c r="AL359" s="4" t="str">
        <f>IF($H359=0,"",VLOOKUP($G359,Data!$G$3:$BA$2935,31,FALSE))</f>
        <v/>
      </c>
      <c r="AM359" s="4" t="str">
        <f>IF($H359=0,"",VLOOKUP($G359,Data!$G$3:$BA$2935,32,FALSE))</f>
        <v/>
      </c>
      <c r="AN359" s="4" t="str">
        <f>IF($H359=0,"",VLOOKUP($G359,Data!$G$3:$BA$2935,33,FALSE))</f>
        <v/>
      </c>
      <c r="AO359" s="4" t="str">
        <f>IF($H359=0,"",VLOOKUP($G359,Data!$G$3:$BA$2935,34,FALSE))</f>
        <v/>
      </c>
      <c r="AP359" s="4" t="str">
        <f>IF($H359=0,"",VLOOKUP($G359,Data!$G$3:$BA$2935,35,FALSE))</f>
        <v/>
      </c>
      <c r="AQ359" s="4" t="str">
        <f>IF($H359=0,"",VLOOKUP($G359,Data!$G$3:$BA$2935,36,FALSE))</f>
        <v/>
      </c>
      <c r="AR359" s="4" t="str">
        <f>IF($H359=0,"",VLOOKUP($G359,Data!$G$3:$BA$2935,37,FALSE))</f>
        <v/>
      </c>
      <c r="AS359" s="4" t="str">
        <f>IF($H359=0,"",VLOOKUP($G359,Data!$G$3:$BA$2935,38,FALSE))</f>
        <v/>
      </c>
      <c r="AT359" s="4" t="str">
        <f>IF($H359=0,"",VLOOKUP($G359,Data!$G$3:$BA$2935,39,FALSE))</f>
        <v/>
      </c>
    </row>
    <row r="360" spans="1:46" x14ac:dyDescent="0.3">
      <c r="A360" s="4">
        <f>PSSE!A369</f>
        <v>960042</v>
      </c>
      <c r="B360" s="4" t="str">
        <f>PSSE!B369</f>
        <v>ANKHE_H2</v>
      </c>
      <c r="C360" s="4">
        <f>PSSE!D369</f>
        <v>13.8</v>
      </c>
      <c r="D360" s="52">
        <f>PSSE!E369</f>
        <v>80</v>
      </c>
      <c r="E360" s="52" t="str">
        <f>PSSE!F369</f>
        <v>TD</v>
      </c>
      <c r="F360" s="52">
        <f>PSSE!G369</f>
        <v>1</v>
      </c>
      <c r="G360" s="52" t="str">
        <f t="shared" si="6"/>
        <v>AVR13.880TD1</v>
      </c>
      <c r="H360" s="52">
        <f>COUNTIF(Data!$G$3:$BA$2935,AVR!$G360)</f>
        <v>1</v>
      </c>
      <c r="I360" s="52" t="str">
        <f>IF($H360=0,"",VLOOKUP($G360,Data!$G$3:$BA$2935,2,FALSE))</f>
        <v>'ESST4B'</v>
      </c>
      <c r="J360" s="52">
        <f>PSSE!C369</f>
        <v>1</v>
      </c>
      <c r="K360" s="52">
        <f>IF($H360=0,"",VLOOKUP($G360,Data!$G$3:$BA$2935,4,FALSE))</f>
        <v>0</v>
      </c>
      <c r="L360" s="52">
        <f>IF($H360=0,"",VLOOKUP($G360,Data!$G$3:$BA$2935,5,FALSE))</f>
        <v>10.75</v>
      </c>
      <c r="M360" s="52">
        <f>IF($H360=0,"",VLOOKUP($G360,Data!$G$3:$BA$2935,6,FALSE))</f>
        <v>10.75</v>
      </c>
      <c r="N360" s="52">
        <f>IF($H360=0,"",VLOOKUP($G360,Data!$G$3:$BA$2935,7,FALSE))</f>
        <v>5</v>
      </c>
      <c r="O360" s="52">
        <f>IF($H360=0,"",VLOOKUP($G360,Data!$G$3:$BA$2935,8,FALSE))</f>
        <v>-0.87</v>
      </c>
      <c r="P360" s="52">
        <f>IF($H360=0,"",VLOOKUP($G360,Data!$G$3:$BA$2935,9,FALSE))</f>
        <v>0</v>
      </c>
      <c r="Q360" s="52">
        <f>IF($H360=0,"",VLOOKUP($G360,Data!$G$3:$BA$2935,10,FALSE))</f>
        <v>1</v>
      </c>
      <c r="R360" s="52">
        <f>IF($H360=0,"",VLOOKUP($G360,Data!$G$3:$BA$2935,11,FALSE))</f>
        <v>0</v>
      </c>
      <c r="S360" s="52">
        <f>IF($H360=0,"",VLOOKUP($G360,Data!$G$3:$BA$2935,12,FALSE))</f>
        <v>99</v>
      </c>
      <c r="T360" s="52">
        <f>IF($H360=0,"",VLOOKUP($G360,Data!$G$3:$BA$2935,13,FALSE))</f>
        <v>-99</v>
      </c>
      <c r="U360" s="52">
        <f>IF($H360=0,"",VLOOKUP($G360,Data!$G$3:$BA$2935,14,FALSE))</f>
        <v>0</v>
      </c>
      <c r="V360" s="52">
        <f>IF($H360=0,"",VLOOKUP($G360,Data!$G$3:$BA$2935,15,FALSE))</f>
        <v>9.3000000000000007</v>
      </c>
      <c r="W360" s="52">
        <f>IF($H360=0,"",VLOOKUP($G360,Data!$G$3:$BA$2935,16,FALSE))</f>
        <v>0</v>
      </c>
      <c r="X360" s="52">
        <f>IF($H360=0,"",VLOOKUP($G360,Data!$G$3:$BA$2935,17,FALSE))</f>
        <v>11.63</v>
      </c>
      <c r="Y360" s="52">
        <f>IF($H360=0,"",VLOOKUP($G360,Data!$G$3:$BA$2935,18,FALSE))</f>
        <v>0.113</v>
      </c>
      <c r="Z360" s="52">
        <f>IF($H360=0,"",VLOOKUP($G360,Data!$G$3:$BA$2935,19,FALSE))</f>
        <v>0.124</v>
      </c>
      <c r="AA360" s="52">
        <f>IF($H360=0,"",VLOOKUP($G360,Data!$G$3:$BA$2935,20,FALSE))</f>
        <v>0</v>
      </c>
      <c r="AB360" s="4" t="str">
        <f>IF($H360=0,"",VLOOKUP($G360,Data!$G$3:$BA$2935,21,FALSE))</f>
        <v>/</v>
      </c>
      <c r="AC360" s="4" t="str">
        <f>IF($H360=0,"",VLOOKUP($G360,Data!$G$3:$BA$2935,22,FALSE))</f>
        <v>/</v>
      </c>
      <c r="AD360" s="4" t="str">
        <f>IF($H360=0,"",VLOOKUP($G360,Data!$G$3:$BA$2935,23,FALSE))</f>
        <v/>
      </c>
      <c r="AE360" s="4" t="str">
        <f>IF($H360=0,"",VLOOKUP($G360,Data!$G$3:$BA$2935,24,FALSE))</f>
        <v/>
      </c>
      <c r="AF360" s="4" t="str">
        <f>IF($H360=0,"",VLOOKUP($G360,Data!$G$3:$BA$2935,25,FALSE))</f>
        <v/>
      </c>
      <c r="AG360" s="4" t="str">
        <f>IF($H360=0,"",VLOOKUP($G360,Data!$G$3:$BA$2935,26,FALSE))</f>
        <v/>
      </c>
      <c r="AH360" s="4" t="str">
        <f>IF($H360=0,"",VLOOKUP($G360,Data!$G$3:$BA$2935,27,FALSE))</f>
        <v/>
      </c>
      <c r="AI360" s="4" t="str">
        <f>IF($H360=0,"",VLOOKUP($G360,Data!$G$3:$BA$2935,28,FALSE))</f>
        <v/>
      </c>
      <c r="AJ360" s="4" t="str">
        <f>IF($H360=0,"",VLOOKUP($G360,Data!$G$3:$BA$2935,29,FALSE))</f>
        <v/>
      </c>
      <c r="AK360" s="4" t="str">
        <f>IF($H360=0,"",VLOOKUP($G360,Data!$G$3:$BA$2935,30,FALSE))</f>
        <v/>
      </c>
      <c r="AL360" s="4" t="str">
        <f>IF($H360=0,"",VLOOKUP($G360,Data!$G$3:$BA$2935,31,FALSE))</f>
        <v/>
      </c>
      <c r="AM360" s="4" t="str">
        <f>IF($H360=0,"",VLOOKUP($G360,Data!$G$3:$BA$2935,32,FALSE))</f>
        <v/>
      </c>
      <c r="AN360" s="4" t="str">
        <f>IF($H360=0,"",VLOOKUP($G360,Data!$G$3:$BA$2935,33,FALSE))</f>
        <v/>
      </c>
      <c r="AO360" s="4" t="str">
        <f>IF($H360=0,"",VLOOKUP($G360,Data!$G$3:$BA$2935,34,FALSE))</f>
        <v/>
      </c>
      <c r="AP360" s="4" t="str">
        <f>IF($H360=0,"",VLOOKUP($G360,Data!$G$3:$BA$2935,35,FALSE))</f>
        <v/>
      </c>
      <c r="AQ360" s="4" t="str">
        <f>IF($H360=0,"",VLOOKUP($G360,Data!$G$3:$BA$2935,36,FALSE))</f>
        <v/>
      </c>
      <c r="AR360" s="4" t="str">
        <f>IF($H360=0,"",VLOOKUP($G360,Data!$G$3:$BA$2935,37,FALSE))</f>
        <v/>
      </c>
      <c r="AS360" s="4" t="str">
        <f>IF($H360=0,"",VLOOKUP($G360,Data!$G$3:$BA$2935,38,FALSE))</f>
        <v/>
      </c>
      <c r="AT360" s="4" t="str">
        <f>IF($H360=0,"",VLOOKUP($G360,Data!$G$3:$BA$2935,39,FALSE))</f>
        <v/>
      </c>
    </row>
    <row r="361" spans="1:46" x14ac:dyDescent="0.3">
      <c r="A361" s="4">
        <f>PSSE!A370</f>
        <v>960051</v>
      </c>
      <c r="B361" s="4" t="str">
        <f>PSSE!B370</f>
        <v>SESAN4_H1</v>
      </c>
      <c r="C361" s="4">
        <f>PSSE!D370</f>
        <v>11</v>
      </c>
      <c r="D361" s="52">
        <f>PSSE!E370</f>
        <v>120</v>
      </c>
      <c r="E361" s="52" t="str">
        <f>PSSE!F370</f>
        <v>TD</v>
      </c>
      <c r="F361" s="52">
        <f>PSSE!G370</f>
        <v>1</v>
      </c>
      <c r="G361" s="52" t="str">
        <f t="shared" si="6"/>
        <v>AVR11120TD1</v>
      </c>
      <c r="H361" s="52">
        <f>COUNTIF(Data!$G$3:$BA$2935,AVR!$G361)</f>
        <v>1</v>
      </c>
      <c r="I361" s="52" t="str">
        <f>IF($H361=0,"",VLOOKUP($G361,Data!$G$3:$BA$2935,2,FALSE))</f>
        <v>'ESST4B'</v>
      </c>
      <c r="J361" s="52">
        <f>PSSE!C370</f>
        <v>1</v>
      </c>
      <c r="K361" s="52">
        <f>IF($H361=0,"",VLOOKUP($G361,Data!$G$3:$BA$2935,4,FALSE))</f>
        <v>0</v>
      </c>
      <c r="L361" s="52">
        <f>IF($H361=0,"",VLOOKUP($G361,Data!$G$3:$BA$2935,5,FALSE))</f>
        <v>10.75</v>
      </c>
      <c r="M361" s="52">
        <f>IF($H361=0,"",VLOOKUP($G361,Data!$G$3:$BA$2935,6,FALSE))</f>
        <v>10.75</v>
      </c>
      <c r="N361" s="52">
        <f>IF($H361=0,"",VLOOKUP($G361,Data!$G$3:$BA$2935,7,FALSE))</f>
        <v>5</v>
      </c>
      <c r="O361" s="52">
        <f>IF($H361=0,"",VLOOKUP($G361,Data!$G$3:$BA$2935,8,FALSE))</f>
        <v>-0.87</v>
      </c>
      <c r="P361" s="52">
        <f>IF($H361=0,"",VLOOKUP($G361,Data!$G$3:$BA$2935,9,FALSE))</f>
        <v>0</v>
      </c>
      <c r="Q361" s="52">
        <f>IF($H361=0,"",VLOOKUP($G361,Data!$G$3:$BA$2935,10,FALSE))</f>
        <v>1</v>
      </c>
      <c r="R361" s="52">
        <f>IF($H361=0,"",VLOOKUP($G361,Data!$G$3:$BA$2935,11,FALSE))</f>
        <v>0</v>
      </c>
      <c r="S361" s="52">
        <f>IF($H361=0,"",VLOOKUP($G361,Data!$G$3:$BA$2935,12,FALSE))</f>
        <v>99</v>
      </c>
      <c r="T361" s="52">
        <f>IF($H361=0,"",VLOOKUP($G361,Data!$G$3:$BA$2935,13,FALSE))</f>
        <v>-99</v>
      </c>
      <c r="U361" s="52">
        <f>IF($H361=0,"",VLOOKUP($G361,Data!$G$3:$BA$2935,14,FALSE))</f>
        <v>0</v>
      </c>
      <c r="V361" s="52">
        <f>IF($H361=0,"",VLOOKUP($G361,Data!$G$3:$BA$2935,15,FALSE))</f>
        <v>9.3000000000000007</v>
      </c>
      <c r="W361" s="52">
        <f>IF($H361=0,"",VLOOKUP($G361,Data!$G$3:$BA$2935,16,FALSE))</f>
        <v>0</v>
      </c>
      <c r="X361" s="52">
        <f>IF($H361=0,"",VLOOKUP($G361,Data!$G$3:$BA$2935,17,FALSE))</f>
        <v>11.63</v>
      </c>
      <c r="Y361" s="52">
        <f>IF($H361=0,"",VLOOKUP($G361,Data!$G$3:$BA$2935,18,FALSE))</f>
        <v>0.113</v>
      </c>
      <c r="Z361" s="52">
        <f>IF($H361=0,"",VLOOKUP($G361,Data!$G$3:$BA$2935,19,FALSE))</f>
        <v>0.124</v>
      </c>
      <c r="AA361" s="52">
        <f>IF($H361=0,"",VLOOKUP($G361,Data!$G$3:$BA$2935,20,FALSE))</f>
        <v>0</v>
      </c>
      <c r="AB361" s="4" t="str">
        <f>IF($H361=0,"",VLOOKUP($G361,Data!$G$3:$BA$2935,21,FALSE))</f>
        <v>/</v>
      </c>
      <c r="AC361" s="4" t="str">
        <f>IF($H361=0,"",VLOOKUP($G361,Data!$G$3:$BA$2935,22,FALSE))</f>
        <v>/</v>
      </c>
      <c r="AD361" s="4" t="str">
        <f>IF($H361=0,"",VLOOKUP($G361,Data!$G$3:$BA$2935,23,FALSE))</f>
        <v/>
      </c>
      <c r="AE361" s="4" t="str">
        <f>IF($H361=0,"",VLOOKUP($G361,Data!$G$3:$BA$2935,24,FALSE))</f>
        <v/>
      </c>
      <c r="AF361" s="4" t="str">
        <f>IF($H361=0,"",VLOOKUP($G361,Data!$G$3:$BA$2935,25,FALSE))</f>
        <v/>
      </c>
      <c r="AG361" s="4" t="str">
        <f>IF($H361=0,"",VLOOKUP($G361,Data!$G$3:$BA$2935,26,FALSE))</f>
        <v/>
      </c>
      <c r="AH361" s="4" t="str">
        <f>IF($H361=0,"",VLOOKUP($G361,Data!$G$3:$BA$2935,27,FALSE))</f>
        <v/>
      </c>
      <c r="AI361" s="4" t="str">
        <f>IF($H361=0,"",VLOOKUP($G361,Data!$G$3:$BA$2935,28,FALSE))</f>
        <v/>
      </c>
      <c r="AJ361" s="4" t="str">
        <f>IF($H361=0,"",VLOOKUP($G361,Data!$G$3:$BA$2935,29,FALSE))</f>
        <v/>
      </c>
      <c r="AK361" s="4" t="str">
        <f>IF($H361=0,"",VLOOKUP($G361,Data!$G$3:$BA$2935,30,FALSE))</f>
        <v/>
      </c>
      <c r="AL361" s="4" t="str">
        <f>IF($H361=0,"",VLOOKUP($G361,Data!$G$3:$BA$2935,31,FALSE))</f>
        <v/>
      </c>
      <c r="AM361" s="4" t="str">
        <f>IF($H361=0,"",VLOOKUP($G361,Data!$G$3:$BA$2935,32,FALSE))</f>
        <v/>
      </c>
      <c r="AN361" s="4" t="str">
        <f>IF($H361=0,"",VLOOKUP($G361,Data!$G$3:$BA$2935,33,FALSE))</f>
        <v/>
      </c>
      <c r="AO361" s="4" t="str">
        <f>IF($H361=0,"",VLOOKUP($G361,Data!$G$3:$BA$2935,34,FALSE))</f>
        <v/>
      </c>
      <c r="AP361" s="4" t="str">
        <f>IF($H361=0,"",VLOOKUP($G361,Data!$G$3:$BA$2935,35,FALSE))</f>
        <v/>
      </c>
      <c r="AQ361" s="4" t="str">
        <f>IF($H361=0,"",VLOOKUP($G361,Data!$G$3:$BA$2935,36,FALSE))</f>
        <v/>
      </c>
      <c r="AR361" s="4" t="str">
        <f>IF($H361=0,"",VLOOKUP($G361,Data!$G$3:$BA$2935,37,FALSE))</f>
        <v/>
      </c>
      <c r="AS361" s="4" t="str">
        <f>IF($H361=0,"",VLOOKUP($G361,Data!$G$3:$BA$2935,38,FALSE))</f>
        <v/>
      </c>
      <c r="AT361" s="4" t="str">
        <f>IF($H361=0,"",VLOOKUP($G361,Data!$G$3:$BA$2935,39,FALSE))</f>
        <v/>
      </c>
    </row>
    <row r="362" spans="1:46" x14ac:dyDescent="0.3">
      <c r="A362" s="4">
        <f>PSSE!A371</f>
        <v>960052</v>
      </c>
      <c r="B362" s="4" t="str">
        <f>PSSE!B371</f>
        <v>SESAN4_H2</v>
      </c>
      <c r="C362" s="4">
        <f>PSSE!D371</f>
        <v>11</v>
      </c>
      <c r="D362" s="52">
        <f>PSSE!E371</f>
        <v>120</v>
      </c>
      <c r="E362" s="52" t="str">
        <f>PSSE!F371</f>
        <v>TD</v>
      </c>
      <c r="F362" s="52">
        <f>PSSE!G371</f>
        <v>1</v>
      </c>
      <c r="G362" s="52" t="str">
        <f t="shared" si="6"/>
        <v>AVR11120TD1</v>
      </c>
      <c r="H362" s="52">
        <f>COUNTIF(Data!$G$3:$BA$2935,AVR!$G362)</f>
        <v>1</v>
      </c>
      <c r="I362" s="52" t="str">
        <f>IF($H362=0,"",VLOOKUP($G362,Data!$G$3:$BA$2935,2,FALSE))</f>
        <v>'ESST4B'</v>
      </c>
      <c r="J362" s="52">
        <f>PSSE!C371</f>
        <v>1</v>
      </c>
      <c r="K362" s="52">
        <f>IF($H362=0,"",VLOOKUP($G362,Data!$G$3:$BA$2935,4,FALSE))</f>
        <v>0</v>
      </c>
      <c r="L362" s="52">
        <f>IF($H362=0,"",VLOOKUP($G362,Data!$G$3:$BA$2935,5,FALSE))</f>
        <v>10.75</v>
      </c>
      <c r="M362" s="52">
        <f>IF($H362=0,"",VLOOKUP($G362,Data!$G$3:$BA$2935,6,FALSE))</f>
        <v>10.75</v>
      </c>
      <c r="N362" s="52">
        <f>IF($H362=0,"",VLOOKUP($G362,Data!$G$3:$BA$2935,7,FALSE))</f>
        <v>5</v>
      </c>
      <c r="O362" s="52">
        <f>IF($H362=0,"",VLOOKUP($G362,Data!$G$3:$BA$2935,8,FALSE))</f>
        <v>-0.87</v>
      </c>
      <c r="P362" s="52">
        <f>IF($H362=0,"",VLOOKUP($G362,Data!$G$3:$BA$2935,9,FALSE))</f>
        <v>0</v>
      </c>
      <c r="Q362" s="52">
        <f>IF($H362=0,"",VLOOKUP($G362,Data!$G$3:$BA$2935,10,FALSE))</f>
        <v>1</v>
      </c>
      <c r="R362" s="52">
        <f>IF($H362=0,"",VLOOKUP($G362,Data!$G$3:$BA$2935,11,FALSE))</f>
        <v>0</v>
      </c>
      <c r="S362" s="52">
        <f>IF($H362=0,"",VLOOKUP($G362,Data!$G$3:$BA$2935,12,FALSE))</f>
        <v>99</v>
      </c>
      <c r="T362" s="52">
        <f>IF($H362=0,"",VLOOKUP($G362,Data!$G$3:$BA$2935,13,FALSE))</f>
        <v>-99</v>
      </c>
      <c r="U362" s="52">
        <f>IF($H362=0,"",VLOOKUP($G362,Data!$G$3:$BA$2935,14,FALSE))</f>
        <v>0</v>
      </c>
      <c r="V362" s="52">
        <f>IF($H362=0,"",VLOOKUP($G362,Data!$G$3:$BA$2935,15,FALSE))</f>
        <v>9.3000000000000007</v>
      </c>
      <c r="W362" s="52">
        <f>IF($H362=0,"",VLOOKUP($G362,Data!$G$3:$BA$2935,16,FALSE))</f>
        <v>0</v>
      </c>
      <c r="X362" s="52">
        <f>IF($H362=0,"",VLOOKUP($G362,Data!$G$3:$BA$2935,17,FALSE))</f>
        <v>11.63</v>
      </c>
      <c r="Y362" s="52">
        <f>IF($H362=0,"",VLOOKUP($G362,Data!$G$3:$BA$2935,18,FALSE))</f>
        <v>0.113</v>
      </c>
      <c r="Z362" s="52">
        <f>IF($H362=0,"",VLOOKUP($G362,Data!$G$3:$BA$2935,19,FALSE))</f>
        <v>0.124</v>
      </c>
      <c r="AA362" s="52">
        <f>IF($H362=0,"",VLOOKUP($G362,Data!$G$3:$BA$2935,20,FALSE))</f>
        <v>0</v>
      </c>
      <c r="AB362" s="4" t="str">
        <f>IF($H362=0,"",VLOOKUP($G362,Data!$G$3:$BA$2935,21,FALSE))</f>
        <v>/</v>
      </c>
      <c r="AC362" s="4" t="str">
        <f>IF($H362=0,"",VLOOKUP($G362,Data!$G$3:$BA$2935,22,FALSE))</f>
        <v>/</v>
      </c>
      <c r="AD362" s="4" t="str">
        <f>IF($H362=0,"",VLOOKUP($G362,Data!$G$3:$BA$2935,23,FALSE))</f>
        <v/>
      </c>
      <c r="AE362" s="4" t="str">
        <f>IF($H362=0,"",VLOOKUP($G362,Data!$G$3:$BA$2935,24,FALSE))</f>
        <v/>
      </c>
      <c r="AF362" s="4" t="str">
        <f>IF($H362=0,"",VLOOKUP($G362,Data!$G$3:$BA$2935,25,FALSE))</f>
        <v/>
      </c>
      <c r="AG362" s="4" t="str">
        <f>IF($H362=0,"",VLOOKUP($G362,Data!$G$3:$BA$2935,26,FALSE))</f>
        <v/>
      </c>
      <c r="AH362" s="4" t="str">
        <f>IF($H362=0,"",VLOOKUP($G362,Data!$G$3:$BA$2935,27,FALSE))</f>
        <v/>
      </c>
      <c r="AI362" s="4" t="str">
        <f>IF($H362=0,"",VLOOKUP($G362,Data!$G$3:$BA$2935,28,FALSE))</f>
        <v/>
      </c>
      <c r="AJ362" s="4" t="str">
        <f>IF($H362=0,"",VLOOKUP($G362,Data!$G$3:$BA$2935,29,FALSE))</f>
        <v/>
      </c>
      <c r="AK362" s="4" t="str">
        <f>IF($H362=0,"",VLOOKUP($G362,Data!$G$3:$BA$2935,30,FALSE))</f>
        <v/>
      </c>
      <c r="AL362" s="4" t="str">
        <f>IF($H362=0,"",VLOOKUP($G362,Data!$G$3:$BA$2935,31,FALSE))</f>
        <v/>
      </c>
      <c r="AM362" s="4" t="str">
        <f>IF($H362=0,"",VLOOKUP($G362,Data!$G$3:$BA$2935,32,FALSE))</f>
        <v/>
      </c>
      <c r="AN362" s="4" t="str">
        <f>IF($H362=0,"",VLOOKUP($G362,Data!$G$3:$BA$2935,33,FALSE))</f>
        <v/>
      </c>
      <c r="AO362" s="4" t="str">
        <f>IF($H362=0,"",VLOOKUP($G362,Data!$G$3:$BA$2935,34,FALSE))</f>
        <v/>
      </c>
      <c r="AP362" s="4" t="str">
        <f>IF($H362=0,"",VLOOKUP($G362,Data!$G$3:$BA$2935,35,FALSE))</f>
        <v/>
      </c>
      <c r="AQ362" s="4" t="str">
        <f>IF($H362=0,"",VLOOKUP($G362,Data!$G$3:$BA$2935,36,FALSE))</f>
        <v/>
      </c>
      <c r="AR362" s="4" t="str">
        <f>IF($H362=0,"",VLOOKUP($G362,Data!$G$3:$BA$2935,37,FALSE))</f>
        <v/>
      </c>
      <c r="AS362" s="4" t="str">
        <f>IF($H362=0,"",VLOOKUP($G362,Data!$G$3:$BA$2935,38,FALSE))</f>
        <v/>
      </c>
      <c r="AT362" s="4" t="str">
        <f>IF($H362=0,"",VLOOKUP($G362,Data!$G$3:$BA$2935,39,FALSE))</f>
        <v/>
      </c>
    </row>
    <row r="363" spans="1:46" x14ac:dyDescent="0.3">
      <c r="A363" s="4">
        <f>PSSE!A372</f>
        <v>960053</v>
      </c>
      <c r="B363" s="4" t="str">
        <f>PSSE!B372</f>
        <v>SESAN4_H3</v>
      </c>
      <c r="C363" s="4">
        <f>PSSE!D372</f>
        <v>11</v>
      </c>
      <c r="D363" s="52">
        <f>PSSE!E372</f>
        <v>120</v>
      </c>
      <c r="E363" s="52" t="str">
        <f>PSSE!F372</f>
        <v>TD</v>
      </c>
      <c r="F363" s="52">
        <f>PSSE!G372</f>
        <v>1</v>
      </c>
      <c r="G363" s="52" t="str">
        <f t="shared" si="6"/>
        <v>AVR11120TD1</v>
      </c>
      <c r="H363" s="52">
        <f>COUNTIF(Data!$G$3:$BA$2935,AVR!$G363)</f>
        <v>1</v>
      </c>
      <c r="I363" s="52" t="str">
        <f>IF($H363=0,"",VLOOKUP($G363,Data!$G$3:$BA$2935,2,FALSE))</f>
        <v>'ESST4B'</v>
      </c>
      <c r="J363" s="52">
        <f>PSSE!C372</f>
        <v>1</v>
      </c>
      <c r="K363" s="52">
        <f>IF($H363=0,"",VLOOKUP($G363,Data!$G$3:$BA$2935,4,FALSE))</f>
        <v>0</v>
      </c>
      <c r="L363" s="52">
        <f>IF($H363=0,"",VLOOKUP($G363,Data!$G$3:$BA$2935,5,FALSE))</f>
        <v>10.75</v>
      </c>
      <c r="M363" s="52">
        <f>IF($H363=0,"",VLOOKUP($G363,Data!$G$3:$BA$2935,6,FALSE))</f>
        <v>10.75</v>
      </c>
      <c r="N363" s="52">
        <f>IF($H363=0,"",VLOOKUP($G363,Data!$G$3:$BA$2935,7,FALSE))</f>
        <v>5</v>
      </c>
      <c r="O363" s="52">
        <f>IF($H363=0,"",VLOOKUP($G363,Data!$G$3:$BA$2935,8,FALSE))</f>
        <v>-0.87</v>
      </c>
      <c r="P363" s="52">
        <f>IF($H363=0,"",VLOOKUP($G363,Data!$G$3:$BA$2935,9,FALSE))</f>
        <v>0</v>
      </c>
      <c r="Q363" s="52">
        <f>IF($H363=0,"",VLOOKUP($G363,Data!$G$3:$BA$2935,10,FALSE))</f>
        <v>1</v>
      </c>
      <c r="R363" s="52">
        <f>IF($H363=0,"",VLOOKUP($G363,Data!$G$3:$BA$2935,11,FALSE))</f>
        <v>0</v>
      </c>
      <c r="S363" s="52">
        <f>IF($H363=0,"",VLOOKUP($G363,Data!$G$3:$BA$2935,12,FALSE))</f>
        <v>99</v>
      </c>
      <c r="T363" s="52">
        <f>IF($H363=0,"",VLOOKUP($G363,Data!$G$3:$BA$2935,13,FALSE))</f>
        <v>-99</v>
      </c>
      <c r="U363" s="52">
        <f>IF($H363=0,"",VLOOKUP($G363,Data!$G$3:$BA$2935,14,FALSE))</f>
        <v>0</v>
      </c>
      <c r="V363" s="52">
        <f>IF($H363=0,"",VLOOKUP($G363,Data!$G$3:$BA$2935,15,FALSE))</f>
        <v>9.3000000000000007</v>
      </c>
      <c r="W363" s="52">
        <f>IF($H363=0,"",VLOOKUP($G363,Data!$G$3:$BA$2935,16,FALSE))</f>
        <v>0</v>
      </c>
      <c r="X363" s="52">
        <f>IF($H363=0,"",VLOOKUP($G363,Data!$G$3:$BA$2935,17,FALSE))</f>
        <v>11.63</v>
      </c>
      <c r="Y363" s="52">
        <f>IF($H363=0,"",VLOOKUP($G363,Data!$G$3:$BA$2935,18,FALSE))</f>
        <v>0.113</v>
      </c>
      <c r="Z363" s="52">
        <f>IF($H363=0,"",VLOOKUP($G363,Data!$G$3:$BA$2935,19,FALSE))</f>
        <v>0.124</v>
      </c>
      <c r="AA363" s="52">
        <f>IF($H363=0,"",VLOOKUP($G363,Data!$G$3:$BA$2935,20,FALSE))</f>
        <v>0</v>
      </c>
      <c r="AB363" s="4" t="str">
        <f>IF($H363=0,"",VLOOKUP($G363,Data!$G$3:$BA$2935,21,FALSE))</f>
        <v>/</v>
      </c>
      <c r="AC363" s="4" t="str">
        <f>IF($H363=0,"",VLOOKUP($G363,Data!$G$3:$BA$2935,22,FALSE))</f>
        <v>/</v>
      </c>
      <c r="AD363" s="4" t="str">
        <f>IF($H363=0,"",VLOOKUP($G363,Data!$G$3:$BA$2935,23,FALSE))</f>
        <v/>
      </c>
      <c r="AE363" s="4" t="str">
        <f>IF($H363=0,"",VLOOKUP($G363,Data!$G$3:$BA$2935,24,FALSE))</f>
        <v/>
      </c>
      <c r="AF363" s="4" t="str">
        <f>IF($H363=0,"",VLOOKUP($G363,Data!$G$3:$BA$2935,25,FALSE))</f>
        <v/>
      </c>
      <c r="AG363" s="4" t="str">
        <f>IF($H363=0,"",VLOOKUP($G363,Data!$G$3:$BA$2935,26,FALSE))</f>
        <v/>
      </c>
      <c r="AH363" s="4" t="str">
        <f>IF($H363=0,"",VLOOKUP($G363,Data!$G$3:$BA$2935,27,FALSE))</f>
        <v/>
      </c>
      <c r="AI363" s="4" t="str">
        <f>IF($H363=0,"",VLOOKUP($G363,Data!$G$3:$BA$2935,28,FALSE))</f>
        <v/>
      </c>
      <c r="AJ363" s="4" t="str">
        <f>IF($H363=0,"",VLOOKUP($G363,Data!$G$3:$BA$2935,29,FALSE))</f>
        <v/>
      </c>
      <c r="AK363" s="4" t="str">
        <f>IF($H363=0,"",VLOOKUP($G363,Data!$G$3:$BA$2935,30,FALSE))</f>
        <v/>
      </c>
      <c r="AL363" s="4" t="str">
        <f>IF($H363=0,"",VLOOKUP($G363,Data!$G$3:$BA$2935,31,FALSE))</f>
        <v/>
      </c>
      <c r="AM363" s="4" t="str">
        <f>IF($H363=0,"",VLOOKUP($G363,Data!$G$3:$BA$2935,32,FALSE))</f>
        <v/>
      </c>
      <c r="AN363" s="4" t="str">
        <f>IF($H363=0,"",VLOOKUP($G363,Data!$G$3:$BA$2935,33,FALSE))</f>
        <v/>
      </c>
      <c r="AO363" s="4" t="str">
        <f>IF($H363=0,"",VLOOKUP($G363,Data!$G$3:$BA$2935,34,FALSE))</f>
        <v/>
      </c>
      <c r="AP363" s="4" t="str">
        <f>IF($H363=0,"",VLOOKUP($G363,Data!$G$3:$BA$2935,35,FALSE))</f>
        <v/>
      </c>
      <c r="AQ363" s="4" t="str">
        <f>IF($H363=0,"",VLOOKUP($G363,Data!$G$3:$BA$2935,36,FALSE))</f>
        <v/>
      </c>
      <c r="AR363" s="4" t="str">
        <f>IF($H363=0,"",VLOOKUP($G363,Data!$G$3:$BA$2935,37,FALSE))</f>
        <v/>
      </c>
      <c r="AS363" s="4" t="str">
        <f>IF($H363=0,"",VLOOKUP($G363,Data!$G$3:$BA$2935,38,FALSE))</f>
        <v/>
      </c>
      <c r="AT363" s="4" t="str">
        <f>IF($H363=0,"",VLOOKUP($G363,Data!$G$3:$BA$2935,39,FALSE))</f>
        <v/>
      </c>
    </row>
    <row r="364" spans="1:46" x14ac:dyDescent="0.3">
      <c r="A364" s="4">
        <f>PSSE!A373</f>
        <v>960061</v>
      </c>
      <c r="B364" s="4" t="str">
        <f>PSSE!B373</f>
        <v>SESAN4A_H1</v>
      </c>
      <c r="C364" s="4">
        <f>PSSE!D373</f>
        <v>13.8</v>
      </c>
      <c r="D364" s="52">
        <f>PSSE!E373</f>
        <v>75</v>
      </c>
      <c r="E364" s="52" t="str">
        <f>PSSE!F373</f>
        <v>TD</v>
      </c>
      <c r="F364" s="52">
        <f>PSSE!G373</f>
        <v>1</v>
      </c>
      <c r="G364" s="52" t="str">
        <f t="shared" si="6"/>
        <v>AVR13.875TD1</v>
      </c>
      <c r="H364" s="52">
        <f>COUNTIF(Data!$G$3:$BA$2935,AVR!$G364)</f>
        <v>1</v>
      </c>
      <c r="I364" s="52" t="str">
        <f>IF($H364=0,"",VLOOKUP($G364,Data!$G$3:$BA$2935,2,FALSE))</f>
        <v>'ESST4B'</v>
      </c>
      <c r="J364" s="52">
        <f>PSSE!C373</f>
        <v>1</v>
      </c>
      <c r="K364" s="52">
        <f>IF($H364=0,"",VLOOKUP($G364,Data!$G$3:$BA$2935,4,FALSE))</f>
        <v>0</v>
      </c>
      <c r="L364" s="52">
        <f>IF($H364=0,"",VLOOKUP($G364,Data!$G$3:$BA$2935,5,FALSE))</f>
        <v>10.75</v>
      </c>
      <c r="M364" s="52">
        <f>IF($H364=0,"",VLOOKUP($G364,Data!$G$3:$BA$2935,6,FALSE))</f>
        <v>10.75</v>
      </c>
      <c r="N364" s="52">
        <f>IF($H364=0,"",VLOOKUP($G364,Data!$G$3:$BA$2935,7,FALSE))</f>
        <v>5</v>
      </c>
      <c r="O364" s="52">
        <f>IF($H364=0,"",VLOOKUP($G364,Data!$G$3:$BA$2935,8,FALSE))</f>
        <v>-0.87</v>
      </c>
      <c r="P364" s="52">
        <f>IF($H364=0,"",VLOOKUP($G364,Data!$G$3:$BA$2935,9,FALSE))</f>
        <v>0</v>
      </c>
      <c r="Q364" s="52">
        <f>IF($H364=0,"",VLOOKUP($G364,Data!$G$3:$BA$2935,10,FALSE))</f>
        <v>1</v>
      </c>
      <c r="R364" s="52">
        <f>IF($H364=0,"",VLOOKUP($G364,Data!$G$3:$BA$2935,11,FALSE))</f>
        <v>0</v>
      </c>
      <c r="S364" s="52">
        <f>IF($H364=0,"",VLOOKUP($G364,Data!$G$3:$BA$2935,12,FALSE))</f>
        <v>99</v>
      </c>
      <c r="T364" s="52">
        <f>IF($H364=0,"",VLOOKUP($G364,Data!$G$3:$BA$2935,13,FALSE))</f>
        <v>-99</v>
      </c>
      <c r="U364" s="52">
        <f>IF($H364=0,"",VLOOKUP($G364,Data!$G$3:$BA$2935,14,FALSE))</f>
        <v>0</v>
      </c>
      <c r="V364" s="52">
        <f>IF($H364=0,"",VLOOKUP($G364,Data!$G$3:$BA$2935,15,FALSE))</f>
        <v>9.3000000000000007</v>
      </c>
      <c r="W364" s="52">
        <f>IF($H364=0,"",VLOOKUP($G364,Data!$G$3:$BA$2935,16,FALSE))</f>
        <v>0</v>
      </c>
      <c r="X364" s="52">
        <f>IF($H364=0,"",VLOOKUP($G364,Data!$G$3:$BA$2935,17,FALSE))</f>
        <v>11.63</v>
      </c>
      <c r="Y364" s="52">
        <f>IF($H364=0,"",VLOOKUP($G364,Data!$G$3:$BA$2935,18,FALSE))</f>
        <v>0.113</v>
      </c>
      <c r="Z364" s="52">
        <f>IF($H364=0,"",VLOOKUP($G364,Data!$G$3:$BA$2935,19,FALSE))</f>
        <v>0.124</v>
      </c>
      <c r="AA364" s="52">
        <f>IF($H364=0,"",VLOOKUP($G364,Data!$G$3:$BA$2935,20,FALSE))</f>
        <v>0</v>
      </c>
      <c r="AB364" s="4" t="str">
        <f>IF($H364=0,"",VLOOKUP($G364,Data!$G$3:$BA$2935,21,FALSE))</f>
        <v>/</v>
      </c>
      <c r="AC364" s="4" t="str">
        <f>IF($H364=0,"",VLOOKUP($G364,Data!$G$3:$BA$2935,22,FALSE))</f>
        <v>/</v>
      </c>
      <c r="AD364" s="4" t="str">
        <f>IF($H364=0,"",VLOOKUP($G364,Data!$G$3:$BA$2935,23,FALSE))</f>
        <v/>
      </c>
      <c r="AE364" s="4" t="str">
        <f>IF($H364=0,"",VLOOKUP($G364,Data!$G$3:$BA$2935,24,FALSE))</f>
        <v/>
      </c>
      <c r="AF364" s="4" t="str">
        <f>IF($H364=0,"",VLOOKUP($G364,Data!$G$3:$BA$2935,25,FALSE))</f>
        <v/>
      </c>
      <c r="AG364" s="4" t="str">
        <f>IF($H364=0,"",VLOOKUP($G364,Data!$G$3:$BA$2935,26,FALSE))</f>
        <v/>
      </c>
      <c r="AH364" s="4" t="str">
        <f>IF($H364=0,"",VLOOKUP($G364,Data!$G$3:$BA$2935,27,FALSE))</f>
        <v/>
      </c>
      <c r="AI364" s="4" t="str">
        <f>IF($H364=0,"",VLOOKUP($G364,Data!$G$3:$BA$2935,28,FALSE))</f>
        <v/>
      </c>
      <c r="AJ364" s="4" t="str">
        <f>IF($H364=0,"",VLOOKUP($G364,Data!$G$3:$BA$2935,29,FALSE))</f>
        <v/>
      </c>
      <c r="AK364" s="4" t="str">
        <f>IF($H364=0,"",VLOOKUP($G364,Data!$G$3:$BA$2935,30,FALSE))</f>
        <v/>
      </c>
      <c r="AL364" s="4" t="str">
        <f>IF($H364=0,"",VLOOKUP($G364,Data!$G$3:$BA$2935,31,FALSE))</f>
        <v/>
      </c>
      <c r="AM364" s="4" t="str">
        <f>IF($H364=0,"",VLOOKUP($G364,Data!$G$3:$BA$2935,32,FALSE))</f>
        <v/>
      </c>
      <c r="AN364" s="4" t="str">
        <f>IF($H364=0,"",VLOOKUP($G364,Data!$G$3:$BA$2935,33,FALSE))</f>
        <v/>
      </c>
      <c r="AO364" s="4" t="str">
        <f>IF($H364=0,"",VLOOKUP($G364,Data!$G$3:$BA$2935,34,FALSE))</f>
        <v/>
      </c>
      <c r="AP364" s="4" t="str">
        <f>IF($H364=0,"",VLOOKUP($G364,Data!$G$3:$BA$2935,35,FALSE))</f>
        <v/>
      </c>
      <c r="AQ364" s="4" t="str">
        <f>IF($H364=0,"",VLOOKUP($G364,Data!$G$3:$BA$2935,36,FALSE))</f>
        <v/>
      </c>
      <c r="AR364" s="4" t="str">
        <f>IF($H364=0,"",VLOOKUP($G364,Data!$G$3:$BA$2935,37,FALSE))</f>
        <v/>
      </c>
      <c r="AS364" s="4" t="str">
        <f>IF($H364=0,"",VLOOKUP($G364,Data!$G$3:$BA$2935,38,FALSE))</f>
        <v/>
      </c>
      <c r="AT364" s="4" t="str">
        <f>IF($H364=0,"",VLOOKUP($G364,Data!$G$3:$BA$2935,39,FALSE))</f>
        <v/>
      </c>
    </row>
    <row r="365" spans="1:46" x14ac:dyDescent="0.3">
      <c r="A365" s="4">
        <f>PSSE!A374</f>
        <v>960071</v>
      </c>
      <c r="B365" s="4" t="str">
        <f>PSSE!B374</f>
        <v>SEKAMAN1_H1</v>
      </c>
      <c r="C365" s="4">
        <f>PSSE!D374</f>
        <v>13.8</v>
      </c>
      <c r="D365" s="52">
        <f>PSSE!E374</f>
        <v>130</v>
      </c>
      <c r="E365" s="52" t="str">
        <f>PSSE!F374</f>
        <v>TD</v>
      </c>
      <c r="F365" s="52">
        <f>PSSE!G374</f>
        <v>1</v>
      </c>
      <c r="G365" s="52" t="str">
        <f t="shared" si="6"/>
        <v>AVR13.8130TD1</v>
      </c>
      <c r="H365" s="52">
        <f>COUNTIF(Data!$G$3:$BA$2935,AVR!$G365)</f>
        <v>1</v>
      </c>
      <c r="I365" s="52" t="str">
        <f>IF($H365=0,"",VLOOKUP($G365,Data!$G$3:$BA$2935,2,FALSE))</f>
        <v>'ESST4B'</v>
      </c>
      <c r="J365" s="52">
        <f>PSSE!C374</f>
        <v>1</v>
      </c>
      <c r="K365" s="52">
        <f>IF($H365=0,"",VLOOKUP($G365,Data!$G$3:$BA$2935,4,FALSE))</f>
        <v>0</v>
      </c>
      <c r="L365" s="52">
        <f>IF($H365=0,"",VLOOKUP($G365,Data!$G$3:$BA$2935,5,FALSE))</f>
        <v>10.75</v>
      </c>
      <c r="M365" s="52">
        <f>IF($H365=0,"",VLOOKUP($G365,Data!$G$3:$BA$2935,6,FALSE))</f>
        <v>10.75</v>
      </c>
      <c r="N365" s="52">
        <f>IF($H365=0,"",VLOOKUP($G365,Data!$G$3:$BA$2935,7,FALSE))</f>
        <v>5</v>
      </c>
      <c r="O365" s="52">
        <f>IF($H365=0,"",VLOOKUP($G365,Data!$G$3:$BA$2935,8,FALSE))</f>
        <v>-0.87</v>
      </c>
      <c r="P365" s="52">
        <f>IF($H365=0,"",VLOOKUP($G365,Data!$G$3:$BA$2935,9,FALSE))</f>
        <v>0</v>
      </c>
      <c r="Q365" s="52">
        <f>IF($H365=0,"",VLOOKUP($G365,Data!$G$3:$BA$2935,10,FALSE))</f>
        <v>1</v>
      </c>
      <c r="R365" s="52">
        <f>IF($H365=0,"",VLOOKUP($G365,Data!$G$3:$BA$2935,11,FALSE))</f>
        <v>0</v>
      </c>
      <c r="S365" s="52">
        <f>IF($H365=0,"",VLOOKUP($G365,Data!$G$3:$BA$2935,12,FALSE))</f>
        <v>99</v>
      </c>
      <c r="T365" s="52">
        <f>IF($H365=0,"",VLOOKUP($G365,Data!$G$3:$BA$2935,13,FALSE))</f>
        <v>-99</v>
      </c>
      <c r="U365" s="52">
        <f>IF($H365=0,"",VLOOKUP($G365,Data!$G$3:$BA$2935,14,FALSE))</f>
        <v>0</v>
      </c>
      <c r="V365" s="52">
        <f>IF($H365=0,"",VLOOKUP($G365,Data!$G$3:$BA$2935,15,FALSE))</f>
        <v>9.3000000000000007</v>
      </c>
      <c r="W365" s="52">
        <f>IF($H365=0,"",VLOOKUP($G365,Data!$G$3:$BA$2935,16,FALSE))</f>
        <v>0</v>
      </c>
      <c r="X365" s="52">
        <f>IF($H365=0,"",VLOOKUP($G365,Data!$G$3:$BA$2935,17,FALSE))</f>
        <v>11.63</v>
      </c>
      <c r="Y365" s="52">
        <f>IF($H365=0,"",VLOOKUP($G365,Data!$G$3:$BA$2935,18,FALSE))</f>
        <v>0.113</v>
      </c>
      <c r="Z365" s="52">
        <f>IF($H365=0,"",VLOOKUP($G365,Data!$G$3:$BA$2935,19,FALSE))</f>
        <v>0.124</v>
      </c>
      <c r="AA365" s="52">
        <f>IF($H365=0,"",VLOOKUP($G365,Data!$G$3:$BA$2935,20,FALSE))</f>
        <v>0</v>
      </c>
      <c r="AB365" s="4" t="str">
        <f>IF($H365=0,"",VLOOKUP($G365,Data!$G$3:$BA$2935,21,FALSE))</f>
        <v>/</v>
      </c>
      <c r="AC365" s="4" t="str">
        <f>IF($H365=0,"",VLOOKUP($G365,Data!$G$3:$BA$2935,22,FALSE))</f>
        <v>/</v>
      </c>
      <c r="AD365" s="4" t="str">
        <f>IF($H365=0,"",VLOOKUP($G365,Data!$G$3:$BA$2935,23,FALSE))</f>
        <v/>
      </c>
      <c r="AE365" s="4" t="str">
        <f>IF($H365=0,"",VLOOKUP($G365,Data!$G$3:$BA$2935,24,FALSE))</f>
        <v/>
      </c>
      <c r="AF365" s="4" t="str">
        <f>IF($H365=0,"",VLOOKUP($G365,Data!$G$3:$BA$2935,25,FALSE))</f>
        <v/>
      </c>
      <c r="AG365" s="4" t="str">
        <f>IF($H365=0,"",VLOOKUP($G365,Data!$G$3:$BA$2935,26,FALSE))</f>
        <v/>
      </c>
      <c r="AH365" s="4" t="str">
        <f>IF($H365=0,"",VLOOKUP($G365,Data!$G$3:$BA$2935,27,FALSE))</f>
        <v/>
      </c>
      <c r="AI365" s="4" t="str">
        <f>IF($H365=0,"",VLOOKUP($G365,Data!$G$3:$BA$2935,28,FALSE))</f>
        <v/>
      </c>
      <c r="AJ365" s="4" t="str">
        <f>IF($H365=0,"",VLOOKUP($G365,Data!$G$3:$BA$2935,29,FALSE))</f>
        <v/>
      </c>
      <c r="AK365" s="4" t="str">
        <f>IF($H365=0,"",VLOOKUP($G365,Data!$G$3:$BA$2935,30,FALSE))</f>
        <v/>
      </c>
      <c r="AL365" s="4" t="str">
        <f>IF($H365=0,"",VLOOKUP($G365,Data!$G$3:$BA$2935,31,FALSE))</f>
        <v/>
      </c>
      <c r="AM365" s="4" t="str">
        <f>IF($H365=0,"",VLOOKUP($G365,Data!$G$3:$BA$2935,32,FALSE))</f>
        <v/>
      </c>
      <c r="AN365" s="4" t="str">
        <f>IF($H365=0,"",VLOOKUP($G365,Data!$G$3:$BA$2935,33,FALSE))</f>
        <v/>
      </c>
      <c r="AO365" s="4" t="str">
        <f>IF($H365=0,"",VLOOKUP($G365,Data!$G$3:$BA$2935,34,FALSE))</f>
        <v/>
      </c>
      <c r="AP365" s="4" t="str">
        <f>IF($H365=0,"",VLOOKUP($G365,Data!$G$3:$BA$2935,35,FALSE))</f>
        <v/>
      </c>
      <c r="AQ365" s="4" t="str">
        <f>IF($H365=0,"",VLOOKUP($G365,Data!$G$3:$BA$2935,36,FALSE))</f>
        <v/>
      </c>
      <c r="AR365" s="4" t="str">
        <f>IF($H365=0,"",VLOOKUP($G365,Data!$G$3:$BA$2935,37,FALSE))</f>
        <v/>
      </c>
      <c r="AS365" s="4" t="str">
        <f>IF($H365=0,"",VLOOKUP($G365,Data!$G$3:$BA$2935,38,FALSE))</f>
        <v/>
      </c>
      <c r="AT365" s="4" t="str">
        <f>IF($H365=0,"",VLOOKUP($G365,Data!$G$3:$BA$2935,39,FALSE))</f>
        <v/>
      </c>
    </row>
    <row r="366" spans="1:46" x14ac:dyDescent="0.3">
      <c r="A366" s="4">
        <f>PSSE!A375</f>
        <v>960072</v>
      </c>
      <c r="B366" s="4" t="str">
        <f>PSSE!B375</f>
        <v>SEKAMAN1_H2</v>
      </c>
      <c r="C366" s="4">
        <f>PSSE!D375</f>
        <v>13.8</v>
      </c>
      <c r="D366" s="52">
        <f>PSSE!E375</f>
        <v>130</v>
      </c>
      <c r="E366" s="52" t="str">
        <f>PSSE!F375</f>
        <v>TD</v>
      </c>
      <c r="F366" s="52">
        <f>PSSE!G375</f>
        <v>1</v>
      </c>
      <c r="G366" s="52" t="str">
        <f t="shared" si="6"/>
        <v>AVR13.8130TD1</v>
      </c>
      <c r="H366" s="52">
        <f>COUNTIF(Data!$G$3:$BA$2935,AVR!$G366)</f>
        <v>1</v>
      </c>
      <c r="I366" s="52" t="str">
        <f>IF($H366=0,"",VLOOKUP($G366,Data!$G$3:$BA$2935,2,FALSE))</f>
        <v>'ESST4B'</v>
      </c>
      <c r="J366" s="52">
        <f>PSSE!C375</f>
        <v>1</v>
      </c>
      <c r="K366" s="52">
        <f>IF($H366=0,"",VLOOKUP($G366,Data!$G$3:$BA$2935,4,FALSE))</f>
        <v>0</v>
      </c>
      <c r="L366" s="52">
        <f>IF($H366=0,"",VLOOKUP($G366,Data!$G$3:$BA$2935,5,FALSE))</f>
        <v>10.75</v>
      </c>
      <c r="M366" s="52">
        <f>IF($H366=0,"",VLOOKUP($G366,Data!$G$3:$BA$2935,6,FALSE))</f>
        <v>10.75</v>
      </c>
      <c r="N366" s="52">
        <f>IF($H366=0,"",VLOOKUP($G366,Data!$G$3:$BA$2935,7,FALSE))</f>
        <v>5</v>
      </c>
      <c r="O366" s="52">
        <f>IF($H366=0,"",VLOOKUP($G366,Data!$G$3:$BA$2935,8,FALSE))</f>
        <v>-0.87</v>
      </c>
      <c r="P366" s="52">
        <f>IF($H366=0,"",VLOOKUP($G366,Data!$G$3:$BA$2935,9,FALSE))</f>
        <v>0</v>
      </c>
      <c r="Q366" s="52">
        <f>IF($H366=0,"",VLOOKUP($G366,Data!$G$3:$BA$2935,10,FALSE))</f>
        <v>1</v>
      </c>
      <c r="R366" s="52">
        <f>IF($H366=0,"",VLOOKUP($G366,Data!$G$3:$BA$2935,11,FALSE))</f>
        <v>0</v>
      </c>
      <c r="S366" s="52">
        <f>IF($H366=0,"",VLOOKUP($G366,Data!$G$3:$BA$2935,12,FALSE))</f>
        <v>99</v>
      </c>
      <c r="T366" s="52">
        <f>IF($H366=0,"",VLOOKUP($G366,Data!$G$3:$BA$2935,13,FALSE))</f>
        <v>-99</v>
      </c>
      <c r="U366" s="52">
        <f>IF($H366=0,"",VLOOKUP($G366,Data!$G$3:$BA$2935,14,FALSE))</f>
        <v>0</v>
      </c>
      <c r="V366" s="52">
        <f>IF($H366=0,"",VLOOKUP($G366,Data!$G$3:$BA$2935,15,FALSE))</f>
        <v>9.3000000000000007</v>
      </c>
      <c r="W366" s="52">
        <f>IF($H366=0,"",VLOOKUP($G366,Data!$G$3:$BA$2935,16,FALSE))</f>
        <v>0</v>
      </c>
      <c r="X366" s="52">
        <f>IF($H366=0,"",VLOOKUP($G366,Data!$G$3:$BA$2935,17,FALSE))</f>
        <v>11.63</v>
      </c>
      <c r="Y366" s="52">
        <f>IF($H366=0,"",VLOOKUP($G366,Data!$G$3:$BA$2935,18,FALSE))</f>
        <v>0.113</v>
      </c>
      <c r="Z366" s="52">
        <f>IF($H366=0,"",VLOOKUP($G366,Data!$G$3:$BA$2935,19,FALSE))</f>
        <v>0.124</v>
      </c>
      <c r="AA366" s="52">
        <f>IF($H366=0,"",VLOOKUP($G366,Data!$G$3:$BA$2935,20,FALSE))</f>
        <v>0</v>
      </c>
      <c r="AB366" s="4" t="str">
        <f>IF($H366=0,"",VLOOKUP($G366,Data!$G$3:$BA$2935,21,FALSE))</f>
        <v>/</v>
      </c>
      <c r="AC366" s="4" t="str">
        <f>IF($H366=0,"",VLOOKUP($G366,Data!$G$3:$BA$2935,22,FALSE))</f>
        <v>/</v>
      </c>
      <c r="AD366" s="4" t="str">
        <f>IF($H366=0,"",VLOOKUP($G366,Data!$G$3:$BA$2935,23,FALSE))</f>
        <v/>
      </c>
      <c r="AE366" s="4" t="str">
        <f>IF($H366=0,"",VLOOKUP($G366,Data!$G$3:$BA$2935,24,FALSE))</f>
        <v/>
      </c>
      <c r="AF366" s="4" t="str">
        <f>IF($H366=0,"",VLOOKUP($G366,Data!$G$3:$BA$2935,25,FALSE))</f>
        <v/>
      </c>
      <c r="AG366" s="4" t="str">
        <f>IF($H366=0,"",VLOOKUP($G366,Data!$G$3:$BA$2935,26,FALSE))</f>
        <v/>
      </c>
      <c r="AH366" s="4" t="str">
        <f>IF($H366=0,"",VLOOKUP($G366,Data!$G$3:$BA$2935,27,FALSE))</f>
        <v/>
      </c>
      <c r="AI366" s="4" t="str">
        <f>IF($H366=0,"",VLOOKUP($G366,Data!$G$3:$BA$2935,28,FALSE))</f>
        <v/>
      </c>
      <c r="AJ366" s="4" t="str">
        <f>IF($H366=0,"",VLOOKUP($G366,Data!$G$3:$BA$2935,29,FALSE))</f>
        <v/>
      </c>
      <c r="AK366" s="4" t="str">
        <f>IF($H366=0,"",VLOOKUP($G366,Data!$G$3:$BA$2935,30,FALSE))</f>
        <v/>
      </c>
      <c r="AL366" s="4" t="str">
        <f>IF($H366=0,"",VLOOKUP($G366,Data!$G$3:$BA$2935,31,FALSE))</f>
        <v/>
      </c>
      <c r="AM366" s="4" t="str">
        <f>IF($H366=0,"",VLOOKUP($G366,Data!$G$3:$BA$2935,32,FALSE))</f>
        <v/>
      </c>
      <c r="AN366" s="4" t="str">
        <f>IF($H366=0,"",VLOOKUP($G366,Data!$G$3:$BA$2935,33,FALSE))</f>
        <v/>
      </c>
      <c r="AO366" s="4" t="str">
        <f>IF($H366=0,"",VLOOKUP($G366,Data!$G$3:$BA$2935,34,FALSE))</f>
        <v/>
      </c>
      <c r="AP366" s="4" t="str">
        <f>IF($H366=0,"",VLOOKUP($G366,Data!$G$3:$BA$2935,35,FALSE))</f>
        <v/>
      </c>
      <c r="AQ366" s="4" t="str">
        <f>IF($H366=0,"",VLOOKUP($G366,Data!$G$3:$BA$2935,36,FALSE))</f>
        <v/>
      </c>
      <c r="AR366" s="4" t="str">
        <f>IF($H366=0,"",VLOOKUP($G366,Data!$G$3:$BA$2935,37,FALSE))</f>
        <v/>
      </c>
      <c r="AS366" s="4" t="str">
        <f>IF($H366=0,"",VLOOKUP($G366,Data!$G$3:$BA$2935,38,FALSE))</f>
        <v/>
      </c>
      <c r="AT366" s="4" t="str">
        <f>IF($H366=0,"",VLOOKUP($G366,Data!$G$3:$BA$2935,39,FALSE))</f>
        <v/>
      </c>
    </row>
    <row r="367" spans="1:46" x14ac:dyDescent="0.3">
      <c r="A367" s="4">
        <f>PSSE!A376</f>
        <v>960073</v>
      </c>
      <c r="B367" s="4" t="str">
        <f>PSSE!B376</f>
        <v>XANXAY_H1</v>
      </c>
      <c r="C367" s="4">
        <f>PSSE!D376</f>
        <v>13.8</v>
      </c>
      <c r="D367" s="52">
        <f>PSSE!E376</f>
        <v>54</v>
      </c>
      <c r="E367" s="52" t="str">
        <f>PSSE!F376</f>
        <v>TD</v>
      </c>
      <c r="F367" s="52">
        <f>PSSE!G376</f>
        <v>1</v>
      </c>
      <c r="G367" s="52" t="str">
        <f t="shared" si="6"/>
        <v>AVR13.854TD1</v>
      </c>
      <c r="H367" s="52">
        <f>COUNTIF(Data!$G$3:$BA$2935,AVR!$G367)</f>
        <v>1</v>
      </c>
      <c r="I367" s="52" t="str">
        <f>IF($H367=0,"",VLOOKUP($G367,Data!$G$3:$BA$2935,2,FALSE))</f>
        <v>'ESST4B'</v>
      </c>
      <c r="J367" s="52">
        <f>PSSE!C376</f>
        <v>1</v>
      </c>
      <c r="K367" s="52">
        <f>IF($H367=0,"",VLOOKUP($G367,Data!$G$3:$BA$2935,4,FALSE))</f>
        <v>0</v>
      </c>
      <c r="L367" s="52">
        <f>IF($H367=0,"",VLOOKUP($G367,Data!$G$3:$BA$2935,5,FALSE))</f>
        <v>10.75</v>
      </c>
      <c r="M367" s="52">
        <f>IF($H367=0,"",VLOOKUP($G367,Data!$G$3:$BA$2935,6,FALSE))</f>
        <v>10.75</v>
      </c>
      <c r="N367" s="52">
        <f>IF($H367=0,"",VLOOKUP($G367,Data!$G$3:$BA$2935,7,FALSE))</f>
        <v>5</v>
      </c>
      <c r="O367" s="52">
        <f>IF($H367=0,"",VLOOKUP($G367,Data!$G$3:$BA$2935,8,FALSE))</f>
        <v>-0.87</v>
      </c>
      <c r="P367" s="52">
        <f>IF($H367=0,"",VLOOKUP($G367,Data!$G$3:$BA$2935,9,FALSE))</f>
        <v>0</v>
      </c>
      <c r="Q367" s="52">
        <f>IF($H367=0,"",VLOOKUP($G367,Data!$G$3:$BA$2935,10,FALSE))</f>
        <v>1</v>
      </c>
      <c r="R367" s="52">
        <f>IF($H367=0,"",VLOOKUP($G367,Data!$G$3:$BA$2935,11,FALSE))</f>
        <v>0</v>
      </c>
      <c r="S367" s="52">
        <f>IF($H367=0,"",VLOOKUP($G367,Data!$G$3:$BA$2935,12,FALSE))</f>
        <v>99</v>
      </c>
      <c r="T367" s="52">
        <f>IF($H367=0,"",VLOOKUP($G367,Data!$G$3:$BA$2935,13,FALSE))</f>
        <v>-99</v>
      </c>
      <c r="U367" s="52">
        <f>IF($H367=0,"",VLOOKUP($G367,Data!$G$3:$BA$2935,14,FALSE))</f>
        <v>0</v>
      </c>
      <c r="V367" s="52">
        <f>IF($H367=0,"",VLOOKUP($G367,Data!$G$3:$BA$2935,15,FALSE))</f>
        <v>9.3000000000000007</v>
      </c>
      <c r="W367" s="52">
        <f>IF($H367=0,"",VLOOKUP($G367,Data!$G$3:$BA$2935,16,FALSE))</f>
        <v>0</v>
      </c>
      <c r="X367" s="52">
        <f>IF($H367=0,"",VLOOKUP($G367,Data!$G$3:$BA$2935,17,FALSE))</f>
        <v>11.63</v>
      </c>
      <c r="Y367" s="52">
        <f>IF($H367=0,"",VLOOKUP($G367,Data!$G$3:$BA$2935,18,FALSE))</f>
        <v>0.113</v>
      </c>
      <c r="Z367" s="52">
        <f>IF($H367=0,"",VLOOKUP($G367,Data!$G$3:$BA$2935,19,FALSE))</f>
        <v>0.124</v>
      </c>
      <c r="AA367" s="52">
        <f>IF($H367=0,"",VLOOKUP($G367,Data!$G$3:$BA$2935,20,FALSE))</f>
        <v>0</v>
      </c>
      <c r="AB367" s="4" t="str">
        <f>IF($H367=0,"",VLOOKUP($G367,Data!$G$3:$BA$2935,21,FALSE))</f>
        <v>/</v>
      </c>
      <c r="AC367" s="4" t="str">
        <f>IF($H367=0,"",VLOOKUP($G367,Data!$G$3:$BA$2935,22,FALSE))</f>
        <v>/</v>
      </c>
      <c r="AD367" s="4" t="str">
        <f>IF($H367=0,"",VLOOKUP($G367,Data!$G$3:$BA$2935,23,FALSE))</f>
        <v/>
      </c>
      <c r="AE367" s="4" t="str">
        <f>IF($H367=0,"",VLOOKUP($G367,Data!$G$3:$BA$2935,24,FALSE))</f>
        <v/>
      </c>
      <c r="AF367" s="4" t="str">
        <f>IF($H367=0,"",VLOOKUP($G367,Data!$G$3:$BA$2935,25,FALSE))</f>
        <v/>
      </c>
      <c r="AG367" s="4" t="str">
        <f>IF($H367=0,"",VLOOKUP($G367,Data!$G$3:$BA$2935,26,FALSE))</f>
        <v/>
      </c>
      <c r="AH367" s="4" t="str">
        <f>IF($H367=0,"",VLOOKUP($G367,Data!$G$3:$BA$2935,27,FALSE))</f>
        <v/>
      </c>
      <c r="AI367" s="4" t="str">
        <f>IF($H367=0,"",VLOOKUP($G367,Data!$G$3:$BA$2935,28,FALSE))</f>
        <v/>
      </c>
      <c r="AJ367" s="4" t="str">
        <f>IF($H367=0,"",VLOOKUP($G367,Data!$G$3:$BA$2935,29,FALSE))</f>
        <v/>
      </c>
      <c r="AK367" s="4" t="str">
        <f>IF($H367=0,"",VLOOKUP($G367,Data!$G$3:$BA$2935,30,FALSE))</f>
        <v/>
      </c>
      <c r="AL367" s="4" t="str">
        <f>IF($H367=0,"",VLOOKUP($G367,Data!$G$3:$BA$2935,31,FALSE))</f>
        <v/>
      </c>
      <c r="AM367" s="4" t="str">
        <f>IF($H367=0,"",VLOOKUP($G367,Data!$G$3:$BA$2935,32,FALSE))</f>
        <v/>
      </c>
      <c r="AN367" s="4" t="str">
        <f>IF($H367=0,"",VLOOKUP($G367,Data!$G$3:$BA$2935,33,FALSE))</f>
        <v/>
      </c>
      <c r="AO367" s="4" t="str">
        <f>IF($H367=0,"",VLOOKUP($G367,Data!$G$3:$BA$2935,34,FALSE))</f>
        <v/>
      </c>
      <c r="AP367" s="4" t="str">
        <f>IF($H367=0,"",VLOOKUP($G367,Data!$G$3:$BA$2935,35,FALSE))</f>
        <v/>
      </c>
      <c r="AQ367" s="4" t="str">
        <f>IF($H367=0,"",VLOOKUP($G367,Data!$G$3:$BA$2935,36,FALSE))</f>
        <v/>
      </c>
      <c r="AR367" s="4" t="str">
        <f>IF($H367=0,"",VLOOKUP($G367,Data!$G$3:$BA$2935,37,FALSE))</f>
        <v/>
      </c>
      <c r="AS367" s="4" t="str">
        <f>IF($H367=0,"",VLOOKUP($G367,Data!$G$3:$BA$2935,38,FALSE))</f>
        <v/>
      </c>
      <c r="AT367" s="4" t="str">
        <f>IF($H367=0,"",VLOOKUP($G367,Data!$G$3:$BA$2935,39,FALSE))</f>
        <v/>
      </c>
    </row>
    <row r="368" spans="1:46" x14ac:dyDescent="0.3">
      <c r="A368" s="4">
        <f>PSSE!A377</f>
        <v>960081</v>
      </c>
      <c r="B368" s="4" t="str">
        <f>PSSE!B377</f>
        <v>HASEKONG3_H1</v>
      </c>
      <c r="C368" s="4">
        <f>PSSE!D377</f>
        <v>13.8</v>
      </c>
      <c r="D368" s="52">
        <f>PSSE!E377</f>
        <v>48</v>
      </c>
      <c r="E368" s="52" t="str">
        <f>PSSE!F377</f>
        <v>TD</v>
      </c>
      <c r="F368" s="52">
        <f>PSSE!G377</f>
        <v>1</v>
      </c>
      <c r="G368" s="52" t="str">
        <f t="shared" si="6"/>
        <v>AVR13.848TD1</v>
      </c>
      <c r="H368" s="52">
        <f>COUNTIF(Data!$G$3:$BA$2935,AVR!$G368)</f>
        <v>1</v>
      </c>
      <c r="I368" s="52" t="str">
        <f>IF($H368=0,"",VLOOKUP($G368,Data!$G$3:$BA$2935,2,FALSE))</f>
        <v>'ESST4B'</v>
      </c>
      <c r="J368" s="52">
        <f>PSSE!C377</f>
        <v>1</v>
      </c>
      <c r="K368" s="52">
        <f>IF($H368=0,"",VLOOKUP($G368,Data!$G$3:$BA$2935,4,FALSE))</f>
        <v>0</v>
      </c>
      <c r="L368" s="52">
        <f>IF($H368=0,"",VLOOKUP($G368,Data!$G$3:$BA$2935,5,FALSE))</f>
        <v>10.75</v>
      </c>
      <c r="M368" s="52">
        <f>IF($H368=0,"",VLOOKUP($G368,Data!$G$3:$BA$2935,6,FALSE))</f>
        <v>10.75</v>
      </c>
      <c r="N368" s="52">
        <f>IF($H368=0,"",VLOOKUP($G368,Data!$G$3:$BA$2935,7,FALSE))</f>
        <v>5</v>
      </c>
      <c r="O368" s="52">
        <f>IF($H368=0,"",VLOOKUP($G368,Data!$G$3:$BA$2935,8,FALSE))</f>
        <v>-0.87</v>
      </c>
      <c r="P368" s="52">
        <f>IF($H368=0,"",VLOOKUP($G368,Data!$G$3:$BA$2935,9,FALSE))</f>
        <v>0</v>
      </c>
      <c r="Q368" s="52">
        <f>IF($H368=0,"",VLOOKUP($G368,Data!$G$3:$BA$2935,10,FALSE))</f>
        <v>1</v>
      </c>
      <c r="R368" s="52">
        <f>IF($H368=0,"",VLOOKUP($G368,Data!$G$3:$BA$2935,11,FALSE))</f>
        <v>0</v>
      </c>
      <c r="S368" s="52">
        <f>IF($H368=0,"",VLOOKUP($G368,Data!$G$3:$BA$2935,12,FALSE))</f>
        <v>99</v>
      </c>
      <c r="T368" s="52">
        <f>IF($H368=0,"",VLOOKUP($G368,Data!$G$3:$BA$2935,13,FALSE))</f>
        <v>-99</v>
      </c>
      <c r="U368" s="52">
        <f>IF($H368=0,"",VLOOKUP($G368,Data!$G$3:$BA$2935,14,FALSE))</f>
        <v>0</v>
      </c>
      <c r="V368" s="52">
        <f>IF($H368=0,"",VLOOKUP($G368,Data!$G$3:$BA$2935,15,FALSE))</f>
        <v>9.3000000000000007</v>
      </c>
      <c r="W368" s="52">
        <f>IF($H368=0,"",VLOOKUP($G368,Data!$G$3:$BA$2935,16,FALSE))</f>
        <v>0</v>
      </c>
      <c r="X368" s="52">
        <f>IF($H368=0,"",VLOOKUP($G368,Data!$G$3:$BA$2935,17,FALSE))</f>
        <v>11.63</v>
      </c>
      <c r="Y368" s="52">
        <f>IF($H368=0,"",VLOOKUP($G368,Data!$G$3:$BA$2935,18,FALSE))</f>
        <v>0.113</v>
      </c>
      <c r="Z368" s="52">
        <f>IF($H368=0,"",VLOOKUP($G368,Data!$G$3:$BA$2935,19,FALSE))</f>
        <v>0.124</v>
      </c>
      <c r="AA368" s="52">
        <f>IF($H368=0,"",VLOOKUP($G368,Data!$G$3:$BA$2935,20,FALSE))</f>
        <v>0</v>
      </c>
      <c r="AB368" s="4" t="str">
        <f>IF($H368=0,"",VLOOKUP($G368,Data!$G$3:$BA$2935,21,FALSE))</f>
        <v>/</v>
      </c>
      <c r="AC368" s="4" t="str">
        <f>IF($H368=0,"",VLOOKUP($G368,Data!$G$3:$BA$2935,22,FALSE))</f>
        <v>/</v>
      </c>
      <c r="AD368" s="4" t="str">
        <f>IF($H368=0,"",VLOOKUP($G368,Data!$G$3:$BA$2935,23,FALSE))</f>
        <v/>
      </c>
      <c r="AE368" s="4" t="str">
        <f>IF($H368=0,"",VLOOKUP($G368,Data!$G$3:$BA$2935,24,FALSE))</f>
        <v/>
      </c>
      <c r="AF368" s="4" t="str">
        <f>IF($H368=0,"",VLOOKUP($G368,Data!$G$3:$BA$2935,25,FALSE))</f>
        <v/>
      </c>
      <c r="AG368" s="4" t="str">
        <f>IF($H368=0,"",VLOOKUP($G368,Data!$G$3:$BA$2935,26,FALSE))</f>
        <v/>
      </c>
      <c r="AH368" s="4" t="str">
        <f>IF($H368=0,"",VLOOKUP($G368,Data!$G$3:$BA$2935,27,FALSE))</f>
        <v/>
      </c>
      <c r="AI368" s="4" t="str">
        <f>IF($H368=0,"",VLOOKUP($G368,Data!$G$3:$BA$2935,28,FALSE))</f>
        <v/>
      </c>
      <c r="AJ368" s="4" t="str">
        <f>IF($H368=0,"",VLOOKUP($G368,Data!$G$3:$BA$2935,29,FALSE))</f>
        <v/>
      </c>
      <c r="AK368" s="4" t="str">
        <f>IF($H368=0,"",VLOOKUP($G368,Data!$G$3:$BA$2935,30,FALSE))</f>
        <v/>
      </c>
      <c r="AL368" s="4" t="str">
        <f>IF($H368=0,"",VLOOKUP($G368,Data!$G$3:$BA$2935,31,FALSE))</f>
        <v/>
      </c>
      <c r="AM368" s="4" t="str">
        <f>IF($H368=0,"",VLOOKUP($G368,Data!$G$3:$BA$2935,32,FALSE))</f>
        <v/>
      </c>
      <c r="AN368" s="4" t="str">
        <f>IF($H368=0,"",VLOOKUP($G368,Data!$G$3:$BA$2935,33,FALSE))</f>
        <v/>
      </c>
      <c r="AO368" s="4" t="str">
        <f>IF($H368=0,"",VLOOKUP($G368,Data!$G$3:$BA$2935,34,FALSE))</f>
        <v/>
      </c>
      <c r="AP368" s="4" t="str">
        <f>IF($H368=0,"",VLOOKUP($G368,Data!$G$3:$BA$2935,35,FALSE))</f>
        <v/>
      </c>
      <c r="AQ368" s="4" t="str">
        <f>IF($H368=0,"",VLOOKUP($G368,Data!$G$3:$BA$2935,36,FALSE))</f>
        <v/>
      </c>
      <c r="AR368" s="4" t="str">
        <f>IF($H368=0,"",VLOOKUP($G368,Data!$G$3:$BA$2935,37,FALSE))</f>
        <v/>
      </c>
      <c r="AS368" s="4" t="str">
        <f>IF($H368=0,"",VLOOKUP($G368,Data!$G$3:$BA$2935,38,FALSE))</f>
        <v/>
      </c>
      <c r="AT368" s="4" t="str">
        <f>IF($H368=0,"",VLOOKUP($G368,Data!$G$3:$BA$2935,39,FALSE))</f>
        <v/>
      </c>
    </row>
    <row r="369" spans="1:46" x14ac:dyDescent="0.3">
      <c r="A369" s="4">
        <f>PSSE!A378</f>
        <v>960082</v>
      </c>
      <c r="B369" s="4" t="str">
        <f>PSSE!B378</f>
        <v>HASEKONG3_H2</v>
      </c>
      <c r="C369" s="4">
        <f>PSSE!D378</f>
        <v>13.8</v>
      </c>
      <c r="D369" s="52">
        <f>PSSE!E378</f>
        <v>48</v>
      </c>
      <c r="E369" s="52" t="str">
        <f>PSSE!F378</f>
        <v>TD</v>
      </c>
      <c r="F369" s="52">
        <f>PSSE!G378</f>
        <v>1</v>
      </c>
      <c r="G369" s="52" t="str">
        <f t="shared" si="6"/>
        <v>AVR13.848TD1</v>
      </c>
      <c r="H369" s="52">
        <f>COUNTIF(Data!$G$3:$BA$2935,AVR!$G369)</f>
        <v>1</v>
      </c>
      <c r="I369" s="52" t="str">
        <f>IF($H369=0,"",VLOOKUP($G369,Data!$G$3:$BA$2935,2,FALSE))</f>
        <v>'ESST4B'</v>
      </c>
      <c r="J369" s="52">
        <f>PSSE!C378</f>
        <v>1</v>
      </c>
      <c r="K369" s="52">
        <f>IF($H369=0,"",VLOOKUP($G369,Data!$G$3:$BA$2935,4,FALSE))</f>
        <v>0</v>
      </c>
      <c r="L369" s="52">
        <f>IF($H369=0,"",VLOOKUP($G369,Data!$G$3:$BA$2935,5,FALSE))</f>
        <v>10.75</v>
      </c>
      <c r="M369" s="52">
        <f>IF($H369=0,"",VLOOKUP($G369,Data!$G$3:$BA$2935,6,FALSE))</f>
        <v>10.75</v>
      </c>
      <c r="N369" s="52">
        <f>IF($H369=0,"",VLOOKUP($G369,Data!$G$3:$BA$2935,7,FALSE))</f>
        <v>5</v>
      </c>
      <c r="O369" s="52">
        <f>IF($H369=0,"",VLOOKUP($G369,Data!$G$3:$BA$2935,8,FALSE))</f>
        <v>-0.87</v>
      </c>
      <c r="P369" s="52">
        <f>IF($H369=0,"",VLOOKUP($G369,Data!$G$3:$BA$2935,9,FALSE))</f>
        <v>0</v>
      </c>
      <c r="Q369" s="52">
        <f>IF($H369=0,"",VLOOKUP($G369,Data!$G$3:$BA$2935,10,FALSE))</f>
        <v>1</v>
      </c>
      <c r="R369" s="52">
        <f>IF($H369=0,"",VLOOKUP($G369,Data!$G$3:$BA$2935,11,FALSE))</f>
        <v>0</v>
      </c>
      <c r="S369" s="52">
        <f>IF($H369=0,"",VLOOKUP($G369,Data!$G$3:$BA$2935,12,FALSE))</f>
        <v>99</v>
      </c>
      <c r="T369" s="52">
        <f>IF($H369=0,"",VLOOKUP($G369,Data!$G$3:$BA$2935,13,FALSE))</f>
        <v>-99</v>
      </c>
      <c r="U369" s="52">
        <f>IF($H369=0,"",VLOOKUP($G369,Data!$G$3:$BA$2935,14,FALSE))</f>
        <v>0</v>
      </c>
      <c r="V369" s="52">
        <f>IF($H369=0,"",VLOOKUP($G369,Data!$G$3:$BA$2935,15,FALSE))</f>
        <v>9.3000000000000007</v>
      </c>
      <c r="W369" s="52">
        <f>IF($H369=0,"",VLOOKUP($G369,Data!$G$3:$BA$2935,16,FALSE))</f>
        <v>0</v>
      </c>
      <c r="X369" s="52">
        <f>IF($H369=0,"",VLOOKUP($G369,Data!$G$3:$BA$2935,17,FALSE))</f>
        <v>11.63</v>
      </c>
      <c r="Y369" s="52">
        <f>IF($H369=0,"",VLOOKUP($G369,Data!$G$3:$BA$2935,18,FALSE))</f>
        <v>0.113</v>
      </c>
      <c r="Z369" s="52">
        <f>IF($H369=0,"",VLOOKUP($G369,Data!$G$3:$BA$2935,19,FALSE))</f>
        <v>0.124</v>
      </c>
      <c r="AA369" s="52">
        <f>IF($H369=0,"",VLOOKUP($G369,Data!$G$3:$BA$2935,20,FALSE))</f>
        <v>0</v>
      </c>
      <c r="AB369" s="4" t="str">
        <f>IF($H369=0,"",VLOOKUP($G369,Data!$G$3:$BA$2935,21,FALSE))</f>
        <v>/</v>
      </c>
      <c r="AC369" s="4" t="str">
        <f>IF($H369=0,"",VLOOKUP($G369,Data!$G$3:$BA$2935,22,FALSE))</f>
        <v>/</v>
      </c>
      <c r="AD369" s="4" t="str">
        <f>IF($H369=0,"",VLOOKUP($G369,Data!$G$3:$BA$2935,23,FALSE))</f>
        <v/>
      </c>
      <c r="AE369" s="4" t="str">
        <f>IF($H369=0,"",VLOOKUP($G369,Data!$G$3:$BA$2935,24,FALSE))</f>
        <v/>
      </c>
      <c r="AF369" s="4" t="str">
        <f>IF($H369=0,"",VLOOKUP($G369,Data!$G$3:$BA$2935,25,FALSE))</f>
        <v/>
      </c>
      <c r="AG369" s="4" t="str">
        <f>IF($H369=0,"",VLOOKUP($G369,Data!$G$3:$BA$2935,26,FALSE))</f>
        <v/>
      </c>
      <c r="AH369" s="4" t="str">
        <f>IF($H369=0,"",VLOOKUP($G369,Data!$G$3:$BA$2935,27,FALSE))</f>
        <v/>
      </c>
      <c r="AI369" s="4" t="str">
        <f>IF($H369=0,"",VLOOKUP($G369,Data!$G$3:$BA$2935,28,FALSE))</f>
        <v/>
      </c>
      <c r="AJ369" s="4" t="str">
        <f>IF($H369=0,"",VLOOKUP($G369,Data!$G$3:$BA$2935,29,FALSE))</f>
        <v/>
      </c>
      <c r="AK369" s="4" t="str">
        <f>IF($H369=0,"",VLOOKUP($G369,Data!$G$3:$BA$2935,30,FALSE))</f>
        <v/>
      </c>
      <c r="AL369" s="4" t="str">
        <f>IF($H369=0,"",VLOOKUP($G369,Data!$G$3:$BA$2935,31,FALSE))</f>
        <v/>
      </c>
      <c r="AM369" s="4" t="str">
        <f>IF($H369=0,"",VLOOKUP($G369,Data!$G$3:$BA$2935,32,FALSE))</f>
        <v/>
      </c>
      <c r="AN369" s="4" t="str">
        <f>IF($H369=0,"",VLOOKUP($G369,Data!$G$3:$BA$2935,33,FALSE))</f>
        <v/>
      </c>
      <c r="AO369" s="4" t="str">
        <f>IF($H369=0,"",VLOOKUP($G369,Data!$G$3:$BA$2935,34,FALSE))</f>
        <v/>
      </c>
      <c r="AP369" s="4" t="str">
        <f>IF($H369=0,"",VLOOKUP($G369,Data!$G$3:$BA$2935,35,FALSE))</f>
        <v/>
      </c>
      <c r="AQ369" s="4" t="str">
        <f>IF($H369=0,"",VLOOKUP($G369,Data!$G$3:$BA$2935,36,FALSE))</f>
        <v/>
      </c>
      <c r="AR369" s="4" t="str">
        <f>IF($H369=0,"",VLOOKUP($G369,Data!$G$3:$BA$2935,37,FALSE))</f>
        <v/>
      </c>
      <c r="AS369" s="4" t="str">
        <f>IF($H369=0,"",VLOOKUP($G369,Data!$G$3:$BA$2935,38,FALSE))</f>
        <v/>
      </c>
      <c r="AT369" s="4" t="str">
        <f>IF($H369=0,"",VLOOKUP($G369,Data!$G$3:$BA$2935,39,FALSE))</f>
        <v/>
      </c>
    </row>
    <row r="370" spans="1:46" x14ac:dyDescent="0.3">
      <c r="A370" s="4">
        <f>PSSE!A379</f>
        <v>960111</v>
      </c>
      <c r="B370" s="4" t="str">
        <f>PSSE!B379</f>
        <v>XEKAM44A_H1</v>
      </c>
      <c r="C370" s="4">
        <f>PSSE!D379</f>
        <v>13.8</v>
      </c>
      <c r="D370" s="52">
        <f>PSSE!E379</f>
        <v>81</v>
      </c>
      <c r="E370" s="52" t="str">
        <f>PSSE!F379</f>
        <v>TD</v>
      </c>
      <c r="F370" s="52">
        <f>PSSE!G379</f>
        <v>1</v>
      </c>
      <c r="G370" s="52" t="str">
        <f t="shared" si="6"/>
        <v>AVR13.881TD1</v>
      </c>
      <c r="H370" s="52">
        <f>COUNTIF(Data!$G$3:$BA$2935,AVR!$G370)</f>
        <v>1</v>
      </c>
      <c r="I370" s="52" t="str">
        <f>IF($H370=0,"",VLOOKUP($G370,Data!$G$3:$BA$2935,2,FALSE))</f>
        <v>'ESST4B'</v>
      </c>
      <c r="J370" s="52">
        <f>PSSE!C379</f>
        <v>1</v>
      </c>
      <c r="K370" s="52">
        <f>IF($H370=0,"",VLOOKUP($G370,Data!$G$3:$BA$2935,4,FALSE))</f>
        <v>0</v>
      </c>
      <c r="L370" s="52">
        <f>IF($H370=0,"",VLOOKUP($G370,Data!$G$3:$BA$2935,5,FALSE))</f>
        <v>10.75</v>
      </c>
      <c r="M370" s="52">
        <f>IF($H370=0,"",VLOOKUP($G370,Data!$G$3:$BA$2935,6,FALSE))</f>
        <v>10.75</v>
      </c>
      <c r="N370" s="52">
        <f>IF($H370=0,"",VLOOKUP($G370,Data!$G$3:$BA$2935,7,FALSE))</f>
        <v>5</v>
      </c>
      <c r="O370" s="52">
        <f>IF($H370=0,"",VLOOKUP($G370,Data!$G$3:$BA$2935,8,FALSE))</f>
        <v>-0.87</v>
      </c>
      <c r="P370" s="52">
        <f>IF($H370=0,"",VLOOKUP($G370,Data!$G$3:$BA$2935,9,FALSE))</f>
        <v>0</v>
      </c>
      <c r="Q370" s="52">
        <f>IF($H370=0,"",VLOOKUP($G370,Data!$G$3:$BA$2935,10,FALSE))</f>
        <v>1</v>
      </c>
      <c r="R370" s="52">
        <f>IF($H370=0,"",VLOOKUP($G370,Data!$G$3:$BA$2935,11,FALSE))</f>
        <v>0</v>
      </c>
      <c r="S370" s="52">
        <f>IF($H370=0,"",VLOOKUP($G370,Data!$G$3:$BA$2935,12,FALSE))</f>
        <v>99</v>
      </c>
      <c r="T370" s="52">
        <f>IF($H370=0,"",VLOOKUP($G370,Data!$G$3:$BA$2935,13,FALSE))</f>
        <v>-99</v>
      </c>
      <c r="U370" s="52">
        <f>IF($H370=0,"",VLOOKUP($G370,Data!$G$3:$BA$2935,14,FALSE))</f>
        <v>0</v>
      </c>
      <c r="V370" s="52">
        <f>IF($H370=0,"",VLOOKUP($G370,Data!$G$3:$BA$2935,15,FALSE))</f>
        <v>9.3000000000000007</v>
      </c>
      <c r="W370" s="52">
        <f>IF($H370=0,"",VLOOKUP($G370,Data!$G$3:$BA$2935,16,FALSE))</f>
        <v>0</v>
      </c>
      <c r="X370" s="52">
        <f>IF($H370=0,"",VLOOKUP($G370,Data!$G$3:$BA$2935,17,FALSE))</f>
        <v>11.63</v>
      </c>
      <c r="Y370" s="52">
        <f>IF($H370=0,"",VLOOKUP($G370,Data!$G$3:$BA$2935,18,FALSE))</f>
        <v>0.113</v>
      </c>
      <c r="Z370" s="52">
        <f>IF($H370=0,"",VLOOKUP($G370,Data!$G$3:$BA$2935,19,FALSE))</f>
        <v>0.124</v>
      </c>
      <c r="AA370" s="52">
        <f>IF($H370=0,"",VLOOKUP($G370,Data!$G$3:$BA$2935,20,FALSE))</f>
        <v>0</v>
      </c>
      <c r="AB370" s="4" t="str">
        <f>IF($H370=0,"",VLOOKUP($G370,Data!$G$3:$BA$2935,21,FALSE))</f>
        <v>/</v>
      </c>
      <c r="AC370" s="4" t="str">
        <f>IF($H370=0,"",VLOOKUP($G370,Data!$G$3:$BA$2935,22,FALSE))</f>
        <v>/</v>
      </c>
      <c r="AD370" s="4" t="str">
        <f>IF($H370=0,"",VLOOKUP($G370,Data!$G$3:$BA$2935,23,FALSE))</f>
        <v/>
      </c>
      <c r="AE370" s="4" t="str">
        <f>IF($H370=0,"",VLOOKUP($G370,Data!$G$3:$BA$2935,24,FALSE))</f>
        <v/>
      </c>
      <c r="AF370" s="4" t="str">
        <f>IF($H370=0,"",VLOOKUP($G370,Data!$G$3:$BA$2935,25,FALSE))</f>
        <v/>
      </c>
      <c r="AG370" s="4" t="str">
        <f>IF($H370=0,"",VLOOKUP($G370,Data!$G$3:$BA$2935,26,FALSE))</f>
        <v/>
      </c>
      <c r="AH370" s="4" t="str">
        <f>IF($H370=0,"",VLOOKUP($G370,Data!$G$3:$BA$2935,27,FALSE))</f>
        <v/>
      </c>
      <c r="AI370" s="4" t="str">
        <f>IF($H370=0,"",VLOOKUP($G370,Data!$G$3:$BA$2935,28,FALSE))</f>
        <v/>
      </c>
      <c r="AJ370" s="4" t="str">
        <f>IF($H370=0,"",VLOOKUP($G370,Data!$G$3:$BA$2935,29,FALSE))</f>
        <v/>
      </c>
      <c r="AK370" s="4" t="str">
        <f>IF($H370=0,"",VLOOKUP($G370,Data!$G$3:$BA$2935,30,FALSE))</f>
        <v/>
      </c>
      <c r="AL370" s="4" t="str">
        <f>IF($H370=0,"",VLOOKUP($G370,Data!$G$3:$BA$2935,31,FALSE))</f>
        <v/>
      </c>
      <c r="AM370" s="4" t="str">
        <f>IF($H370=0,"",VLOOKUP($G370,Data!$G$3:$BA$2935,32,FALSE))</f>
        <v/>
      </c>
      <c r="AN370" s="4" t="str">
        <f>IF($H370=0,"",VLOOKUP($G370,Data!$G$3:$BA$2935,33,FALSE))</f>
        <v/>
      </c>
      <c r="AO370" s="4" t="str">
        <f>IF($H370=0,"",VLOOKUP($G370,Data!$G$3:$BA$2935,34,FALSE))</f>
        <v/>
      </c>
      <c r="AP370" s="4" t="str">
        <f>IF($H370=0,"",VLOOKUP($G370,Data!$G$3:$BA$2935,35,FALSE))</f>
        <v/>
      </c>
      <c r="AQ370" s="4" t="str">
        <f>IF($H370=0,"",VLOOKUP($G370,Data!$G$3:$BA$2935,36,FALSE))</f>
        <v/>
      </c>
      <c r="AR370" s="4" t="str">
        <f>IF($H370=0,"",VLOOKUP($G370,Data!$G$3:$BA$2935,37,FALSE))</f>
        <v/>
      </c>
      <c r="AS370" s="4" t="str">
        <f>IF($H370=0,"",VLOOKUP($G370,Data!$G$3:$BA$2935,38,FALSE))</f>
        <v/>
      </c>
      <c r="AT370" s="4" t="str">
        <f>IF($H370=0,"",VLOOKUP($G370,Data!$G$3:$BA$2935,39,FALSE))</f>
        <v/>
      </c>
    </row>
    <row r="371" spans="1:46" x14ac:dyDescent="0.3">
      <c r="A371" s="4">
        <f>PSSE!A380</f>
        <v>960112</v>
      </c>
      <c r="B371" s="4" t="str">
        <f>PSSE!B380</f>
        <v>XEKAM44A_H2</v>
      </c>
      <c r="C371" s="4">
        <f>PSSE!D380</f>
        <v>13.8</v>
      </c>
      <c r="D371" s="52">
        <f>PSSE!E380</f>
        <v>81</v>
      </c>
      <c r="E371" s="52" t="str">
        <f>PSSE!F380</f>
        <v>TD</v>
      </c>
      <c r="F371" s="52">
        <f>PSSE!G380</f>
        <v>1</v>
      </c>
      <c r="G371" s="52" t="str">
        <f t="shared" si="6"/>
        <v>AVR13.881TD1</v>
      </c>
      <c r="H371" s="52">
        <f>COUNTIF(Data!$G$3:$BA$2935,AVR!$G371)</f>
        <v>1</v>
      </c>
      <c r="I371" s="52" t="str">
        <f>IF($H371=0,"",VLOOKUP($G371,Data!$G$3:$BA$2935,2,FALSE))</f>
        <v>'ESST4B'</v>
      </c>
      <c r="J371" s="52">
        <f>PSSE!C380</f>
        <v>1</v>
      </c>
      <c r="K371" s="52">
        <f>IF($H371=0,"",VLOOKUP($G371,Data!$G$3:$BA$2935,4,FALSE))</f>
        <v>0</v>
      </c>
      <c r="L371" s="52">
        <f>IF($H371=0,"",VLOOKUP($G371,Data!$G$3:$BA$2935,5,FALSE))</f>
        <v>10.75</v>
      </c>
      <c r="M371" s="52">
        <f>IF($H371=0,"",VLOOKUP($G371,Data!$G$3:$BA$2935,6,FALSE))</f>
        <v>10.75</v>
      </c>
      <c r="N371" s="52">
        <f>IF($H371=0,"",VLOOKUP($G371,Data!$G$3:$BA$2935,7,FALSE))</f>
        <v>5</v>
      </c>
      <c r="O371" s="52">
        <f>IF($H371=0,"",VLOOKUP($G371,Data!$G$3:$BA$2935,8,FALSE))</f>
        <v>-0.87</v>
      </c>
      <c r="P371" s="52">
        <f>IF($H371=0,"",VLOOKUP($G371,Data!$G$3:$BA$2935,9,FALSE))</f>
        <v>0</v>
      </c>
      <c r="Q371" s="52">
        <f>IF($H371=0,"",VLOOKUP($G371,Data!$G$3:$BA$2935,10,FALSE))</f>
        <v>1</v>
      </c>
      <c r="R371" s="52">
        <f>IF($H371=0,"",VLOOKUP($G371,Data!$G$3:$BA$2935,11,FALSE))</f>
        <v>0</v>
      </c>
      <c r="S371" s="52">
        <f>IF($H371=0,"",VLOOKUP($G371,Data!$G$3:$BA$2935,12,FALSE))</f>
        <v>99</v>
      </c>
      <c r="T371" s="52">
        <f>IF($H371=0,"",VLOOKUP($G371,Data!$G$3:$BA$2935,13,FALSE))</f>
        <v>-99</v>
      </c>
      <c r="U371" s="52">
        <f>IF($H371=0,"",VLOOKUP($G371,Data!$G$3:$BA$2935,14,FALSE))</f>
        <v>0</v>
      </c>
      <c r="V371" s="52">
        <f>IF($H371=0,"",VLOOKUP($G371,Data!$G$3:$BA$2935,15,FALSE))</f>
        <v>9.3000000000000007</v>
      </c>
      <c r="W371" s="52">
        <f>IF($H371=0,"",VLOOKUP($G371,Data!$G$3:$BA$2935,16,FALSE))</f>
        <v>0</v>
      </c>
      <c r="X371" s="52">
        <f>IF($H371=0,"",VLOOKUP($G371,Data!$G$3:$BA$2935,17,FALSE))</f>
        <v>11.63</v>
      </c>
      <c r="Y371" s="52">
        <f>IF($H371=0,"",VLOOKUP($G371,Data!$G$3:$BA$2935,18,FALSE))</f>
        <v>0.113</v>
      </c>
      <c r="Z371" s="52">
        <f>IF($H371=0,"",VLOOKUP($G371,Data!$G$3:$BA$2935,19,FALSE))</f>
        <v>0.124</v>
      </c>
      <c r="AA371" s="52">
        <f>IF($H371=0,"",VLOOKUP($G371,Data!$G$3:$BA$2935,20,FALSE))</f>
        <v>0</v>
      </c>
      <c r="AB371" s="4" t="str">
        <f>IF($H371=0,"",VLOOKUP($G371,Data!$G$3:$BA$2935,21,FALSE))</f>
        <v>/</v>
      </c>
      <c r="AC371" s="4" t="str">
        <f>IF($H371=0,"",VLOOKUP($G371,Data!$G$3:$BA$2935,22,FALSE))</f>
        <v>/</v>
      </c>
      <c r="AD371" s="4" t="str">
        <f>IF($H371=0,"",VLOOKUP($G371,Data!$G$3:$BA$2935,23,FALSE))</f>
        <v/>
      </c>
      <c r="AE371" s="4" t="str">
        <f>IF($H371=0,"",VLOOKUP($G371,Data!$G$3:$BA$2935,24,FALSE))</f>
        <v/>
      </c>
      <c r="AF371" s="4" t="str">
        <f>IF($H371=0,"",VLOOKUP($G371,Data!$G$3:$BA$2935,25,FALSE))</f>
        <v/>
      </c>
      <c r="AG371" s="4" t="str">
        <f>IF($H371=0,"",VLOOKUP($G371,Data!$G$3:$BA$2935,26,FALSE))</f>
        <v/>
      </c>
      <c r="AH371" s="4" t="str">
        <f>IF($H371=0,"",VLOOKUP($G371,Data!$G$3:$BA$2935,27,FALSE))</f>
        <v/>
      </c>
      <c r="AI371" s="4" t="str">
        <f>IF($H371=0,"",VLOOKUP($G371,Data!$G$3:$BA$2935,28,FALSE))</f>
        <v/>
      </c>
      <c r="AJ371" s="4" t="str">
        <f>IF($H371=0,"",VLOOKUP($G371,Data!$G$3:$BA$2935,29,FALSE))</f>
        <v/>
      </c>
      <c r="AK371" s="4" t="str">
        <f>IF($H371=0,"",VLOOKUP($G371,Data!$G$3:$BA$2935,30,FALSE))</f>
        <v/>
      </c>
      <c r="AL371" s="4" t="str">
        <f>IF($H371=0,"",VLOOKUP($G371,Data!$G$3:$BA$2935,31,FALSE))</f>
        <v/>
      </c>
      <c r="AM371" s="4" t="str">
        <f>IF($H371=0,"",VLOOKUP($G371,Data!$G$3:$BA$2935,32,FALSE))</f>
        <v/>
      </c>
      <c r="AN371" s="4" t="str">
        <f>IF($H371=0,"",VLOOKUP($G371,Data!$G$3:$BA$2935,33,FALSE))</f>
        <v/>
      </c>
      <c r="AO371" s="4" t="str">
        <f>IF($H371=0,"",VLOOKUP($G371,Data!$G$3:$BA$2935,34,FALSE))</f>
        <v/>
      </c>
      <c r="AP371" s="4" t="str">
        <f>IF($H371=0,"",VLOOKUP($G371,Data!$G$3:$BA$2935,35,FALSE))</f>
        <v/>
      </c>
      <c r="AQ371" s="4" t="str">
        <f>IF($H371=0,"",VLOOKUP($G371,Data!$G$3:$BA$2935,36,FALSE))</f>
        <v/>
      </c>
      <c r="AR371" s="4" t="str">
        <f>IF($H371=0,"",VLOOKUP($G371,Data!$G$3:$BA$2935,37,FALSE))</f>
        <v/>
      </c>
      <c r="AS371" s="4" t="str">
        <f>IF($H371=0,"",VLOOKUP($G371,Data!$G$3:$BA$2935,38,FALSE))</f>
        <v/>
      </c>
      <c r="AT371" s="4" t="str">
        <f>IF($H371=0,"",VLOOKUP($G371,Data!$G$3:$BA$2935,39,FALSE))</f>
        <v/>
      </c>
    </row>
    <row r="372" spans="1:46" x14ac:dyDescent="0.3">
      <c r="A372" s="4">
        <f>PSSE!A381</f>
        <v>960121</v>
      </c>
      <c r="B372" s="4" t="str">
        <f>PSSE!B381</f>
        <v>XEKAMAN2_H1</v>
      </c>
      <c r="C372" s="4">
        <f>PSSE!D381</f>
        <v>13.8</v>
      </c>
      <c r="D372" s="52">
        <f>PSSE!E381</f>
        <v>50</v>
      </c>
      <c r="E372" s="52" t="str">
        <f>PSSE!F381</f>
        <v>TD</v>
      </c>
      <c r="F372" s="52">
        <f>PSSE!G381</f>
        <v>1</v>
      </c>
      <c r="G372" s="52" t="str">
        <f t="shared" si="6"/>
        <v>AVR13.850TD1</v>
      </c>
      <c r="H372" s="52">
        <f>COUNTIF(Data!$G$3:$BA$2935,AVR!$G372)</f>
        <v>1</v>
      </c>
      <c r="I372" s="52" t="str">
        <f>IF($H372=0,"",VLOOKUP($G372,Data!$G$3:$BA$2935,2,FALSE))</f>
        <v>'ESST4B'</v>
      </c>
      <c r="J372" s="52">
        <f>PSSE!C381</f>
        <v>1</v>
      </c>
      <c r="K372" s="52">
        <f>IF($H372=0,"",VLOOKUP($G372,Data!$G$3:$BA$2935,4,FALSE))</f>
        <v>0</v>
      </c>
      <c r="L372" s="52">
        <f>IF($H372=0,"",VLOOKUP($G372,Data!$G$3:$BA$2935,5,FALSE))</f>
        <v>10.75</v>
      </c>
      <c r="M372" s="52">
        <f>IF($H372=0,"",VLOOKUP($G372,Data!$G$3:$BA$2935,6,FALSE))</f>
        <v>10.75</v>
      </c>
      <c r="N372" s="52">
        <f>IF($H372=0,"",VLOOKUP($G372,Data!$G$3:$BA$2935,7,FALSE))</f>
        <v>5</v>
      </c>
      <c r="O372" s="52">
        <f>IF($H372=0,"",VLOOKUP($G372,Data!$G$3:$BA$2935,8,FALSE))</f>
        <v>-0.87</v>
      </c>
      <c r="P372" s="52">
        <f>IF($H372=0,"",VLOOKUP($G372,Data!$G$3:$BA$2935,9,FALSE))</f>
        <v>0</v>
      </c>
      <c r="Q372" s="52">
        <f>IF($H372=0,"",VLOOKUP($G372,Data!$G$3:$BA$2935,10,FALSE))</f>
        <v>1</v>
      </c>
      <c r="R372" s="52">
        <f>IF($H372=0,"",VLOOKUP($G372,Data!$G$3:$BA$2935,11,FALSE))</f>
        <v>0</v>
      </c>
      <c r="S372" s="52">
        <f>IF($H372=0,"",VLOOKUP($G372,Data!$G$3:$BA$2935,12,FALSE))</f>
        <v>99</v>
      </c>
      <c r="T372" s="52">
        <f>IF($H372=0,"",VLOOKUP($G372,Data!$G$3:$BA$2935,13,FALSE))</f>
        <v>-99</v>
      </c>
      <c r="U372" s="52">
        <f>IF($H372=0,"",VLOOKUP($G372,Data!$G$3:$BA$2935,14,FALSE))</f>
        <v>0</v>
      </c>
      <c r="V372" s="52">
        <f>IF($H372=0,"",VLOOKUP($G372,Data!$G$3:$BA$2935,15,FALSE))</f>
        <v>9.3000000000000007</v>
      </c>
      <c r="W372" s="52">
        <f>IF($H372=0,"",VLOOKUP($G372,Data!$G$3:$BA$2935,16,FALSE))</f>
        <v>0</v>
      </c>
      <c r="X372" s="52">
        <f>IF($H372=0,"",VLOOKUP($G372,Data!$G$3:$BA$2935,17,FALSE))</f>
        <v>11.63</v>
      </c>
      <c r="Y372" s="52">
        <f>IF($H372=0,"",VLOOKUP($G372,Data!$G$3:$BA$2935,18,FALSE))</f>
        <v>0.113</v>
      </c>
      <c r="Z372" s="52">
        <f>IF($H372=0,"",VLOOKUP($G372,Data!$G$3:$BA$2935,19,FALSE))</f>
        <v>0.124</v>
      </c>
      <c r="AA372" s="52">
        <f>IF($H372=0,"",VLOOKUP($G372,Data!$G$3:$BA$2935,20,FALSE))</f>
        <v>0</v>
      </c>
      <c r="AB372" s="4" t="str">
        <f>IF($H372=0,"",VLOOKUP($G372,Data!$G$3:$BA$2935,21,FALSE))</f>
        <v>/</v>
      </c>
      <c r="AC372" s="4" t="str">
        <f>IF($H372=0,"",VLOOKUP($G372,Data!$G$3:$BA$2935,22,FALSE))</f>
        <v>/</v>
      </c>
      <c r="AD372" s="4" t="str">
        <f>IF($H372=0,"",VLOOKUP($G372,Data!$G$3:$BA$2935,23,FALSE))</f>
        <v/>
      </c>
      <c r="AE372" s="4" t="str">
        <f>IF($H372=0,"",VLOOKUP($G372,Data!$G$3:$BA$2935,24,FALSE))</f>
        <v/>
      </c>
      <c r="AF372" s="4" t="str">
        <f>IF($H372=0,"",VLOOKUP($G372,Data!$G$3:$BA$2935,25,FALSE))</f>
        <v/>
      </c>
      <c r="AG372" s="4" t="str">
        <f>IF($H372=0,"",VLOOKUP($G372,Data!$G$3:$BA$2935,26,FALSE))</f>
        <v/>
      </c>
      <c r="AH372" s="4" t="str">
        <f>IF($H372=0,"",VLOOKUP($G372,Data!$G$3:$BA$2935,27,FALSE))</f>
        <v/>
      </c>
      <c r="AI372" s="4" t="str">
        <f>IF($H372=0,"",VLOOKUP($G372,Data!$G$3:$BA$2935,28,FALSE))</f>
        <v/>
      </c>
      <c r="AJ372" s="4" t="str">
        <f>IF($H372=0,"",VLOOKUP($G372,Data!$G$3:$BA$2935,29,FALSE))</f>
        <v/>
      </c>
      <c r="AK372" s="4" t="str">
        <f>IF($H372=0,"",VLOOKUP($G372,Data!$G$3:$BA$2935,30,FALSE))</f>
        <v/>
      </c>
      <c r="AL372" s="4" t="str">
        <f>IF($H372=0,"",VLOOKUP($G372,Data!$G$3:$BA$2935,31,FALSE))</f>
        <v/>
      </c>
      <c r="AM372" s="4" t="str">
        <f>IF($H372=0,"",VLOOKUP($G372,Data!$G$3:$BA$2935,32,FALSE))</f>
        <v/>
      </c>
      <c r="AN372" s="4" t="str">
        <f>IF($H372=0,"",VLOOKUP($G372,Data!$G$3:$BA$2935,33,FALSE))</f>
        <v/>
      </c>
      <c r="AO372" s="4" t="str">
        <f>IF($H372=0,"",VLOOKUP($G372,Data!$G$3:$BA$2935,34,FALSE))</f>
        <v/>
      </c>
      <c r="AP372" s="4" t="str">
        <f>IF($H372=0,"",VLOOKUP($G372,Data!$G$3:$BA$2935,35,FALSE))</f>
        <v/>
      </c>
      <c r="AQ372" s="4" t="str">
        <f>IF($H372=0,"",VLOOKUP($G372,Data!$G$3:$BA$2935,36,FALSE))</f>
        <v/>
      </c>
      <c r="AR372" s="4" t="str">
        <f>IF($H372=0,"",VLOOKUP($G372,Data!$G$3:$BA$2935,37,FALSE))</f>
        <v/>
      </c>
      <c r="AS372" s="4" t="str">
        <f>IF($H372=0,"",VLOOKUP($G372,Data!$G$3:$BA$2935,38,FALSE))</f>
        <v/>
      </c>
      <c r="AT372" s="4" t="str">
        <f>IF($H372=0,"",VLOOKUP($G372,Data!$G$3:$BA$2935,39,FALSE))</f>
        <v/>
      </c>
    </row>
    <row r="373" spans="1:46" x14ac:dyDescent="0.3">
      <c r="A373" s="4">
        <f>PSSE!A382</f>
        <v>960122</v>
      </c>
      <c r="B373" s="4" t="str">
        <f>PSSE!B382</f>
        <v>XEKAMAN2_H2</v>
      </c>
      <c r="C373" s="4">
        <f>PSSE!D382</f>
        <v>13.8</v>
      </c>
      <c r="D373" s="52">
        <f>PSSE!E382</f>
        <v>50</v>
      </c>
      <c r="E373" s="52" t="str">
        <f>PSSE!F382</f>
        <v>TD</v>
      </c>
      <c r="F373" s="52">
        <f>PSSE!G382</f>
        <v>1</v>
      </c>
      <c r="G373" s="52" t="str">
        <f t="shared" si="6"/>
        <v>AVR13.850TD1</v>
      </c>
      <c r="H373" s="52">
        <f>COUNTIF(Data!$G$3:$BA$2935,AVR!$G373)</f>
        <v>1</v>
      </c>
      <c r="I373" s="52" t="str">
        <f>IF($H373=0,"",VLOOKUP($G373,Data!$G$3:$BA$2935,2,FALSE))</f>
        <v>'ESST4B'</v>
      </c>
      <c r="J373" s="52">
        <f>PSSE!C382</f>
        <v>1</v>
      </c>
      <c r="K373" s="52">
        <f>IF($H373=0,"",VLOOKUP($G373,Data!$G$3:$BA$2935,4,FALSE))</f>
        <v>0</v>
      </c>
      <c r="L373" s="52">
        <f>IF($H373=0,"",VLOOKUP($G373,Data!$G$3:$BA$2935,5,FALSE))</f>
        <v>10.75</v>
      </c>
      <c r="M373" s="52">
        <f>IF($H373=0,"",VLOOKUP($G373,Data!$G$3:$BA$2935,6,FALSE))</f>
        <v>10.75</v>
      </c>
      <c r="N373" s="52">
        <f>IF($H373=0,"",VLOOKUP($G373,Data!$G$3:$BA$2935,7,FALSE))</f>
        <v>5</v>
      </c>
      <c r="O373" s="52">
        <f>IF($H373=0,"",VLOOKUP($G373,Data!$G$3:$BA$2935,8,FALSE))</f>
        <v>-0.87</v>
      </c>
      <c r="P373" s="52">
        <f>IF($H373=0,"",VLOOKUP($G373,Data!$G$3:$BA$2935,9,FALSE))</f>
        <v>0</v>
      </c>
      <c r="Q373" s="52">
        <f>IF($H373=0,"",VLOOKUP($G373,Data!$G$3:$BA$2935,10,FALSE))</f>
        <v>1</v>
      </c>
      <c r="R373" s="52">
        <f>IF($H373=0,"",VLOOKUP($G373,Data!$G$3:$BA$2935,11,FALSE))</f>
        <v>0</v>
      </c>
      <c r="S373" s="52">
        <f>IF($H373=0,"",VLOOKUP($G373,Data!$G$3:$BA$2935,12,FALSE))</f>
        <v>99</v>
      </c>
      <c r="T373" s="52">
        <f>IF($H373=0,"",VLOOKUP($G373,Data!$G$3:$BA$2935,13,FALSE))</f>
        <v>-99</v>
      </c>
      <c r="U373" s="52">
        <f>IF($H373=0,"",VLOOKUP($G373,Data!$G$3:$BA$2935,14,FALSE))</f>
        <v>0</v>
      </c>
      <c r="V373" s="52">
        <f>IF($H373=0,"",VLOOKUP($G373,Data!$G$3:$BA$2935,15,FALSE))</f>
        <v>9.3000000000000007</v>
      </c>
      <c r="W373" s="52">
        <f>IF($H373=0,"",VLOOKUP($G373,Data!$G$3:$BA$2935,16,FALSE))</f>
        <v>0</v>
      </c>
      <c r="X373" s="52">
        <f>IF($H373=0,"",VLOOKUP($G373,Data!$G$3:$BA$2935,17,FALSE))</f>
        <v>11.63</v>
      </c>
      <c r="Y373" s="52">
        <f>IF($H373=0,"",VLOOKUP($G373,Data!$G$3:$BA$2935,18,FALSE))</f>
        <v>0.113</v>
      </c>
      <c r="Z373" s="52">
        <f>IF($H373=0,"",VLOOKUP($G373,Data!$G$3:$BA$2935,19,FALSE))</f>
        <v>0.124</v>
      </c>
      <c r="AA373" s="52">
        <f>IF($H373=0,"",VLOOKUP($G373,Data!$G$3:$BA$2935,20,FALSE))</f>
        <v>0</v>
      </c>
      <c r="AB373" s="4" t="str">
        <f>IF($H373=0,"",VLOOKUP($G373,Data!$G$3:$BA$2935,21,FALSE))</f>
        <v>/</v>
      </c>
      <c r="AC373" s="4" t="str">
        <f>IF($H373=0,"",VLOOKUP($G373,Data!$G$3:$BA$2935,22,FALSE))</f>
        <v>/</v>
      </c>
      <c r="AD373" s="4" t="str">
        <f>IF($H373=0,"",VLOOKUP($G373,Data!$G$3:$BA$2935,23,FALSE))</f>
        <v/>
      </c>
      <c r="AE373" s="4" t="str">
        <f>IF($H373=0,"",VLOOKUP($G373,Data!$G$3:$BA$2935,24,FALSE))</f>
        <v/>
      </c>
      <c r="AF373" s="4" t="str">
        <f>IF($H373=0,"",VLOOKUP($G373,Data!$G$3:$BA$2935,25,FALSE))</f>
        <v/>
      </c>
      <c r="AG373" s="4" t="str">
        <f>IF($H373=0,"",VLOOKUP($G373,Data!$G$3:$BA$2935,26,FALSE))</f>
        <v/>
      </c>
      <c r="AH373" s="4" t="str">
        <f>IF($H373=0,"",VLOOKUP($G373,Data!$G$3:$BA$2935,27,FALSE))</f>
        <v/>
      </c>
      <c r="AI373" s="4" t="str">
        <f>IF($H373=0,"",VLOOKUP($G373,Data!$G$3:$BA$2935,28,FALSE))</f>
        <v/>
      </c>
      <c r="AJ373" s="4" t="str">
        <f>IF($H373=0,"",VLOOKUP($G373,Data!$G$3:$BA$2935,29,FALSE))</f>
        <v/>
      </c>
      <c r="AK373" s="4" t="str">
        <f>IF($H373=0,"",VLOOKUP($G373,Data!$G$3:$BA$2935,30,FALSE))</f>
        <v/>
      </c>
      <c r="AL373" s="4" t="str">
        <f>IF($H373=0,"",VLOOKUP($G373,Data!$G$3:$BA$2935,31,FALSE))</f>
        <v/>
      </c>
      <c r="AM373" s="4" t="str">
        <f>IF($H373=0,"",VLOOKUP($G373,Data!$G$3:$BA$2935,32,FALSE))</f>
        <v/>
      </c>
      <c r="AN373" s="4" t="str">
        <f>IF($H373=0,"",VLOOKUP($G373,Data!$G$3:$BA$2935,33,FALSE))</f>
        <v/>
      </c>
      <c r="AO373" s="4" t="str">
        <f>IF($H373=0,"",VLOOKUP($G373,Data!$G$3:$BA$2935,34,FALSE))</f>
        <v/>
      </c>
      <c r="AP373" s="4" t="str">
        <f>IF($H373=0,"",VLOOKUP($G373,Data!$G$3:$BA$2935,35,FALSE))</f>
        <v/>
      </c>
      <c r="AQ373" s="4" t="str">
        <f>IF($H373=0,"",VLOOKUP($G373,Data!$G$3:$BA$2935,36,FALSE))</f>
        <v/>
      </c>
      <c r="AR373" s="4" t="str">
        <f>IF($H373=0,"",VLOOKUP($G373,Data!$G$3:$BA$2935,37,FALSE))</f>
        <v/>
      </c>
      <c r="AS373" s="4" t="str">
        <f>IF($H373=0,"",VLOOKUP($G373,Data!$G$3:$BA$2935,38,FALSE))</f>
        <v/>
      </c>
      <c r="AT373" s="4" t="str">
        <f>IF($H373=0,"",VLOOKUP($G373,Data!$G$3:$BA$2935,39,FALSE))</f>
        <v/>
      </c>
    </row>
    <row r="374" spans="1:46" x14ac:dyDescent="0.3">
      <c r="A374" s="4">
        <f>PSSE!A383</f>
        <v>960131</v>
      </c>
      <c r="B374" s="4" t="str">
        <f>PSSE!B383</f>
        <v>XEKAMAN2A_H1</v>
      </c>
      <c r="C374" s="4">
        <f>PSSE!D383</f>
        <v>13.8</v>
      </c>
      <c r="D374" s="52">
        <f>PSSE!E383</f>
        <v>32</v>
      </c>
      <c r="E374" s="52" t="str">
        <f>PSSE!F383</f>
        <v>TD</v>
      </c>
      <c r="F374" s="52">
        <f>PSSE!G383</f>
        <v>1</v>
      </c>
      <c r="G374" s="52" t="str">
        <f t="shared" si="6"/>
        <v>AVR13.832TD1</v>
      </c>
      <c r="H374" s="52">
        <f>COUNTIF(Data!$G$3:$BA$2935,AVR!$G374)</f>
        <v>1</v>
      </c>
      <c r="I374" s="52" t="str">
        <f>IF($H374=0,"",VLOOKUP($G374,Data!$G$3:$BA$2935,2,FALSE))</f>
        <v>'ESST4B'</v>
      </c>
      <c r="J374" s="52">
        <f>PSSE!C383</f>
        <v>1</v>
      </c>
      <c r="K374" s="52">
        <f>IF($H374=0,"",VLOOKUP($G374,Data!$G$3:$BA$2935,4,FALSE))</f>
        <v>0</v>
      </c>
      <c r="L374" s="52">
        <f>IF($H374=0,"",VLOOKUP($G374,Data!$G$3:$BA$2935,5,FALSE))</f>
        <v>10.75</v>
      </c>
      <c r="M374" s="52">
        <f>IF($H374=0,"",VLOOKUP($G374,Data!$G$3:$BA$2935,6,FALSE))</f>
        <v>10.75</v>
      </c>
      <c r="N374" s="52">
        <f>IF($H374=0,"",VLOOKUP($G374,Data!$G$3:$BA$2935,7,FALSE))</f>
        <v>5</v>
      </c>
      <c r="O374" s="52">
        <f>IF($H374=0,"",VLOOKUP($G374,Data!$G$3:$BA$2935,8,FALSE))</f>
        <v>-0.87</v>
      </c>
      <c r="P374" s="52">
        <f>IF($H374=0,"",VLOOKUP($G374,Data!$G$3:$BA$2935,9,FALSE))</f>
        <v>0</v>
      </c>
      <c r="Q374" s="52">
        <f>IF($H374=0,"",VLOOKUP($G374,Data!$G$3:$BA$2935,10,FALSE))</f>
        <v>1</v>
      </c>
      <c r="R374" s="52">
        <f>IF($H374=0,"",VLOOKUP($G374,Data!$G$3:$BA$2935,11,FALSE))</f>
        <v>0</v>
      </c>
      <c r="S374" s="52">
        <f>IF($H374=0,"",VLOOKUP($G374,Data!$G$3:$BA$2935,12,FALSE))</f>
        <v>99</v>
      </c>
      <c r="T374" s="52">
        <f>IF($H374=0,"",VLOOKUP($G374,Data!$G$3:$BA$2935,13,FALSE))</f>
        <v>-99</v>
      </c>
      <c r="U374" s="52">
        <f>IF($H374=0,"",VLOOKUP($G374,Data!$G$3:$BA$2935,14,FALSE))</f>
        <v>0</v>
      </c>
      <c r="V374" s="52">
        <f>IF($H374=0,"",VLOOKUP($G374,Data!$G$3:$BA$2935,15,FALSE))</f>
        <v>9.3000000000000007</v>
      </c>
      <c r="W374" s="52">
        <f>IF($H374=0,"",VLOOKUP($G374,Data!$G$3:$BA$2935,16,FALSE))</f>
        <v>0</v>
      </c>
      <c r="X374" s="52">
        <f>IF($H374=0,"",VLOOKUP($G374,Data!$G$3:$BA$2935,17,FALSE))</f>
        <v>11.63</v>
      </c>
      <c r="Y374" s="52">
        <f>IF($H374=0,"",VLOOKUP($G374,Data!$G$3:$BA$2935,18,FALSE))</f>
        <v>0.113</v>
      </c>
      <c r="Z374" s="52">
        <f>IF($H374=0,"",VLOOKUP($G374,Data!$G$3:$BA$2935,19,FALSE))</f>
        <v>0.124</v>
      </c>
      <c r="AA374" s="52">
        <f>IF($H374=0,"",VLOOKUP($G374,Data!$G$3:$BA$2935,20,FALSE))</f>
        <v>0</v>
      </c>
      <c r="AB374" s="4" t="str">
        <f>IF($H374=0,"",VLOOKUP($G374,Data!$G$3:$BA$2935,21,FALSE))</f>
        <v>/</v>
      </c>
      <c r="AC374" s="4" t="str">
        <f>IF($H374=0,"",VLOOKUP($G374,Data!$G$3:$BA$2935,22,FALSE))</f>
        <v>/</v>
      </c>
      <c r="AD374" s="4" t="str">
        <f>IF($H374=0,"",VLOOKUP($G374,Data!$G$3:$BA$2935,23,FALSE))</f>
        <v/>
      </c>
      <c r="AE374" s="4" t="str">
        <f>IF($H374=0,"",VLOOKUP($G374,Data!$G$3:$BA$2935,24,FALSE))</f>
        <v/>
      </c>
      <c r="AF374" s="4" t="str">
        <f>IF($H374=0,"",VLOOKUP($G374,Data!$G$3:$BA$2935,25,FALSE))</f>
        <v/>
      </c>
      <c r="AG374" s="4" t="str">
        <f>IF($H374=0,"",VLOOKUP($G374,Data!$G$3:$BA$2935,26,FALSE))</f>
        <v/>
      </c>
      <c r="AH374" s="4" t="str">
        <f>IF($H374=0,"",VLOOKUP($G374,Data!$G$3:$BA$2935,27,FALSE))</f>
        <v/>
      </c>
      <c r="AI374" s="4" t="str">
        <f>IF($H374=0,"",VLOOKUP($G374,Data!$G$3:$BA$2935,28,FALSE))</f>
        <v/>
      </c>
      <c r="AJ374" s="4" t="str">
        <f>IF($H374=0,"",VLOOKUP($G374,Data!$G$3:$BA$2935,29,FALSE))</f>
        <v/>
      </c>
      <c r="AK374" s="4" t="str">
        <f>IF($H374=0,"",VLOOKUP($G374,Data!$G$3:$BA$2935,30,FALSE))</f>
        <v/>
      </c>
      <c r="AL374" s="4" t="str">
        <f>IF($H374=0,"",VLOOKUP($G374,Data!$G$3:$BA$2935,31,FALSE))</f>
        <v/>
      </c>
      <c r="AM374" s="4" t="str">
        <f>IF($H374=0,"",VLOOKUP($G374,Data!$G$3:$BA$2935,32,FALSE))</f>
        <v/>
      </c>
      <c r="AN374" s="4" t="str">
        <f>IF($H374=0,"",VLOOKUP($G374,Data!$G$3:$BA$2935,33,FALSE))</f>
        <v/>
      </c>
      <c r="AO374" s="4" t="str">
        <f>IF($H374=0,"",VLOOKUP($G374,Data!$G$3:$BA$2935,34,FALSE))</f>
        <v/>
      </c>
      <c r="AP374" s="4" t="str">
        <f>IF($H374=0,"",VLOOKUP($G374,Data!$G$3:$BA$2935,35,FALSE))</f>
        <v/>
      </c>
      <c r="AQ374" s="4" t="str">
        <f>IF($H374=0,"",VLOOKUP($G374,Data!$G$3:$BA$2935,36,FALSE))</f>
        <v/>
      </c>
      <c r="AR374" s="4" t="str">
        <f>IF($H374=0,"",VLOOKUP($G374,Data!$G$3:$BA$2935,37,FALSE))</f>
        <v/>
      </c>
      <c r="AS374" s="4" t="str">
        <f>IF($H374=0,"",VLOOKUP($G374,Data!$G$3:$BA$2935,38,FALSE))</f>
        <v/>
      </c>
      <c r="AT374" s="4" t="str">
        <f>IF($H374=0,"",VLOOKUP($G374,Data!$G$3:$BA$2935,39,FALSE))</f>
        <v/>
      </c>
    </row>
    <row r="375" spans="1:46" x14ac:dyDescent="0.3">
      <c r="A375" s="4">
        <f>PSSE!A384</f>
        <v>960132</v>
      </c>
      <c r="B375" s="4" t="str">
        <f>PSSE!B384</f>
        <v>XEKAMAN2A_H2</v>
      </c>
      <c r="C375" s="4">
        <f>PSSE!D384</f>
        <v>13.8</v>
      </c>
      <c r="D375" s="52">
        <f>PSSE!E384</f>
        <v>32</v>
      </c>
      <c r="E375" s="52" t="str">
        <f>PSSE!F384</f>
        <v>TD</v>
      </c>
      <c r="F375" s="52">
        <f>PSSE!G384</f>
        <v>1</v>
      </c>
      <c r="G375" s="52" t="str">
        <f t="shared" si="6"/>
        <v>AVR13.832TD1</v>
      </c>
      <c r="H375" s="52">
        <f>COUNTIF(Data!$G$3:$BA$2935,AVR!$G375)</f>
        <v>1</v>
      </c>
      <c r="I375" s="52" t="str">
        <f>IF($H375=0,"",VLOOKUP($G375,Data!$G$3:$BA$2935,2,FALSE))</f>
        <v>'ESST4B'</v>
      </c>
      <c r="J375" s="52">
        <f>PSSE!C384</f>
        <v>1</v>
      </c>
      <c r="K375" s="52">
        <f>IF($H375=0,"",VLOOKUP($G375,Data!$G$3:$BA$2935,4,FALSE))</f>
        <v>0</v>
      </c>
      <c r="L375" s="52">
        <f>IF($H375=0,"",VLOOKUP($G375,Data!$G$3:$BA$2935,5,FALSE))</f>
        <v>10.75</v>
      </c>
      <c r="M375" s="52">
        <f>IF($H375=0,"",VLOOKUP($G375,Data!$G$3:$BA$2935,6,FALSE))</f>
        <v>10.75</v>
      </c>
      <c r="N375" s="52">
        <f>IF($H375=0,"",VLOOKUP($G375,Data!$G$3:$BA$2935,7,FALSE))</f>
        <v>5</v>
      </c>
      <c r="O375" s="52">
        <f>IF($H375=0,"",VLOOKUP($G375,Data!$G$3:$BA$2935,8,FALSE))</f>
        <v>-0.87</v>
      </c>
      <c r="P375" s="52">
        <f>IF($H375=0,"",VLOOKUP($G375,Data!$G$3:$BA$2935,9,FALSE))</f>
        <v>0</v>
      </c>
      <c r="Q375" s="52">
        <f>IF($H375=0,"",VLOOKUP($G375,Data!$G$3:$BA$2935,10,FALSE))</f>
        <v>1</v>
      </c>
      <c r="R375" s="52">
        <f>IF($H375=0,"",VLOOKUP($G375,Data!$G$3:$BA$2935,11,FALSE))</f>
        <v>0</v>
      </c>
      <c r="S375" s="52">
        <f>IF($H375=0,"",VLOOKUP($G375,Data!$G$3:$BA$2935,12,FALSE))</f>
        <v>99</v>
      </c>
      <c r="T375" s="52">
        <f>IF($H375=0,"",VLOOKUP($G375,Data!$G$3:$BA$2935,13,FALSE))</f>
        <v>-99</v>
      </c>
      <c r="U375" s="52">
        <f>IF($H375=0,"",VLOOKUP($G375,Data!$G$3:$BA$2935,14,FALSE))</f>
        <v>0</v>
      </c>
      <c r="V375" s="52">
        <f>IF($H375=0,"",VLOOKUP($G375,Data!$G$3:$BA$2935,15,FALSE))</f>
        <v>9.3000000000000007</v>
      </c>
      <c r="W375" s="52">
        <f>IF($H375=0,"",VLOOKUP($G375,Data!$G$3:$BA$2935,16,FALSE))</f>
        <v>0</v>
      </c>
      <c r="X375" s="52">
        <f>IF($H375=0,"",VLOOKUP($G375,Data!$G$3:$BA$2935,17,FALSE))</f>
        <v>11.63</v>
      </c>
      <c r="Y375" s="52">
        <f>IF($H375=0,"",VLOOKUP($G375,Data!$G$3:$BA$2935,18,FALSE))</f>
        <v>0.113</v>
      </c>
      <c r="Z375" s="52">
        <f>IF($H375=0,"",VLOOKUP($G375,Data!$G$3:$BA$2935,19,FALSE))</f>
        <v>0.124</v>
      </c>
      <c r="AA375" s="52">
        <f>IF($H375=0,"",VLOOKUP($G375,Data!$G$3:$BA$2935,20,FALSE))</f>
        <v>0</v>
      </c>
      <c r="AB375" s="4" t="str">
        <f>IF($H375=0,"",VLOOKUP($G375,Data!$G$3:$BA$2935,21,FALSE))</f>
        <v>/</v>
      </c>
      <c r="AC375" s="4" t="str">
        <f>IF($H375=0,"",VLOOKUP($G375,Data!$G$3:$BA$2935,22,FALSE))</f>
        <v>/</v>
      </c>
      <c r="AD375" s="4" t="str">
        <f>IF($H375=0,"",VLOOKUP($G375,Data!$G$3:$BA$2935,23,FALSE))</f>
        <v/>
      </c>
      <c r="AE375" s="4" t="str">
        <f>IF($H375=0,"",VLOOKUP($G375,Data!$G$3:$BA$2935,24,FALSE))</f>
        <v/>
      </c>
      <c r="AF375" s="4" t="str">
        <f>IF($H375=0,"",VLOOKUP($G375,Data!$G$3:$BA$2935,25,FALSE))</f>
        <v/>
      </c>
      <c r="AG375" s="4" t="str">
        <f>IF($H375=0,"",VLOOKUP($G375,Data!$G$3:$BA$2935,26,FALSE))</f>
        <v/>
      </c>
      <c r="AH375" s="4" t="str">
        <f>IF($H375=0,"",VLOOKUP($G375,Data!$G$3:$BA$2935,27,FALSE))</f>
        <v/>
      </c>
      <c r="AI375" s="4" t="str">
        <f>IF($H375=0,"",VLOOKUP($G375,Data!$G$3:$BA$2935,28,FALSE))</f>
        <v/>
      </c>
      <c r="AJ375" s="4" t="str">
        <f>IF($H375=0,"",VLOOKUP($G375,Data!$G$3:$BA$2935,29,FALSE))</f>
        <v/>
      </c>
      <c r="AK375" s="4" t="str">
        <f>IF($H375=0,"",VLOOKUP($G375,Data!$G$3:$BA$2935,30,FALSE))</f>
        <v/>
      </c>
      <c r="AL375" s="4" t="str">
        <f>IF($H375=0,"",VLOOKUP($G375,Data!$G$3:$BA$2935,31,FALSE))</f>
        <v/>
      </c>
      <c r="AM375" s="4" t="str">
        <f>IF($H375=0,"",VLOOKUP($G375,Data!$G$3:$BA$2935,32,FALSE))</f>
        <v/>
      </c>
      <c r="AN375" s="4" t="str">
        <f>IF($H375=0,"",VLOOKUP($G375,Data!$G$3:$BA$2935,33,FALSE))</f>
        <v/>
      </c>
      <c r="AO375" s="4" t="str">
        <f>IF($H375=0,"",VLOOKUP($G375,Data!$G$3:$BA$2935,34,FALSE))</f>
        <v/>
      </c>
      <c r="AP375" s="4" t="str">
        <f>IF($H375=0,"",VLOOKUP($G375,Data!$G$3:$BA$2935,35,FALSE))</f>
        <v/>
      </c>
      <c r="AQ375" s="4" t="str">
        <f>IF($H375=0,"",VLOOKUP($G375,Data!$G$3:$BA$2935,36,FALSE))</f>
        <v/>
      </c>
      <c r="AR375" s="4" t="str">
        <f>IF($H375=0,"",VLOOKUP($G375,Data!$G$3:$BA$2935,37,FALSE))</f>
        <v/>
      </c>
      <c r="AS375" s="4" t="str">
        <f>IF($H375=0,"",VLOOKUP($G375,Data!$G$3:$BA$2935,38,FALSE))</f>
        <v/>
      </c>
      <c r="AT375" s="4" t="str">
        <f>IF($H375=0,"",VLOOKUP($G375,Data!$G$3:$BA$2935,39,FALSE))</f>
        <v/>
      </c>
    </row>
    <row r="376" spans="1:46" x14ac:dyDescent="0.3">
      <c r="A376" s="4">
        <f>PSSE!A385</f>
        <v>960151</v>
      </c>
      <c r="B376" s="4" t="str">
        <f>PSSE!B385</f>
        <v>HASESAN3_H1</v>
      </c>
      <c r="C376" s="4">
        <f>PSSE!D385</f>
        <v>15.8</v>
      </c>
      <c r="D376" s="52">
        <f>PSSE!E385</f>
        <v>180</v>
      </c>
      <c r="E376" s="52" t="str">
        <f>PSSE!F385</f>
        <v>TD</v>
      </c>
      <c r="F376" s="52">
        <f>PSSE!G385</f>
        <v>1</v>
      </c>
      <c r="G376" s="52" t="str">
        <f t="shared" si="6"/>
        <v>AVR15.8180TD1</v>
      </c>
      <c r="H376" s="52">
        <f>COUNTIF(Data!$G$3:$BA$2935,AVR!$G376)</f>
        <v>1</v>
      </c>
      <c r="I376" s="52" t="str">
        <f>IF($H376=0,"",VLOOKUP($G376,Data!$G$3:$BA$2935,2,FALSE))</f>
        <v>'ESST4B'</v>
      </c>
      <c r="J376" s="52">
        <f>PSSE!C385</f>
        <v>1</v>
      </c>
      <c r="K376" s="52">
        <f>IF($H376=0,"",VLOOKUP($G376,Data!$G$3:$BA$2935,4,FALSE))</f>
        <v>0</v>
      </c>
      <c r="L376" s="52">
        <f>IF($H376=0,"",VLOOKUP($G376,Data!$G$3:$BA$2935,5,FALSE))</f>
        <v>10.75</v>
      </c>
      <c r="M376" s="52">
        <f>IF($H376=0,"",VLOOKUP($G376,Data!$G$3:$BA$2935,6,FALSE))</f>
        <v>10.75</v>
      </c>
      <c r="N376" s="52">
        <f>IF($H376=0,"",VLOOKUP($G376,Data!$G$3:$BA$2935,7,FALSE))</f>
        <v>5</v>
      </c>
      <c r="O376" s="52">
        <f>IF($H376=0,"",VLOOKUP($G376,Data!$G$3:$BA$2935,8,FALSE))</f>
        <v>-0.87</v>
      </c>
      <c r="P376" s="52">
        <f>IF($H376=0,"",VLOOKUP($G376,Data!$G$3:$BA$2935,9,FALSE))</f>
        <v>0</v>
      </c>
      <c r="Q376" s="52">
        <f>IF($H376=0,"",VLOOKUP($G376,Data!$G$3:$BA$2935,10,FALSE))</f>
        <v>1</v>
      </c>
      <c r="R376" s="52">
        <f>IF($H376=0,"",VLOOKUP($G376,Data!$G$3:$BA$2935,11,FALSE))</f>
        <v>0</v>
      </c>
      <c r="S376" s="52">
        <f>IF($H376=0,"",VLOOKUP($G376,Data!$G$3:$BA$2935,12,FALSE))</f>
        <v>99</v>
      </c>
      <c r="T376" s="52">
        <f>IF($H376=0,"",VLOOKUP($G376,Data!$G$3:$BA$2935,13,FALSE))</f>
        <v>-99</v>
      </c>
      <c r="U376" s="52">
        <f>IF($H376=0,"",VLOOKUP($G376,Data!$G$3:$BA$2935,14,FALSE))</f>
        <v>0</v>
      </c>
      <c r="V376" s="52">
        <f>IF($H376=0,"",VLOOKUP($G376,Data!$G$3:$BA$2935,15,FALSE))</f>
        <v>9.3000000000000007</v>
      </c>
      <c r="W376" s="52">
        <f>IF($H376=0,"",VLOOKUP($G376,Data!$G$3:$BA$2935,16,FALSE))</f>
        <v>0</v>
      </c>
      <c r="X376" s="52">
        <f>IF($H376=0,"",VLOOKUP($G376,Data!$G$3:$BA$2935,17,FALSE))</f>
        <v>11.63</v>
      </c>
      <c r="Y376" s="52">
        <f>IF($H376=0,"",VLOOKUP($G376,Data!$G$3:$BA$2935,18,FALSE))</f>
        <v>0.113</v>
      </c>
      <c r="Z376" s="52">
        <f>IF($H376=0,"",VLOOKUP($G376,Data!$G$3:$BA$2935,19,FALSE))</f>
        <v>0.124</v>
      </c>
      <c r="AA376" s="52">
        <f>IF($H376=0,"",VLOOKUP($G376,Data!$G$3:$BA$2935,20,FALSE))</f>
        <v>0</v>
      </c>
      <c r="AB376" s="4" t="str">
        <f>IF($H376=0,"",VLOOKUP($G376,Data!$G$3:$BA$2935,21,FALSE))</f>
        <v>/</v>
      </c>
      <c r="AC376" s="4" t="str">
        <f>IF($H376=0,"",VLOOKUP($G376,Data!$G$3:$BA$2935,22,FALSE))</f>
        <v>/</v>
      </c>
      <c r="AD376" s="4" t="str">
        <f>IF($H376=0,"",VLOOKUP($G376,Data!$G$3:$BA$2935,23,FALSE))</f>
        <v/>
      </c>
      <c r="AE376" s="4" t="str">
        <f>IF($H376=0,"",VLOOKUP($G376,Data!$G$3:$BA$2935,24,FALSE))</f>
        <v/>
      </c>
      <c r="AF376" s="4" t="str">
        <f>IF($H376=0,"",VLOOKUP($G376,Data!$G$3:$BA$2935,25,FALSE))</f>
        <v/>
      </c>
      <c r="AG376" s="4" t="str">
        <f>IF($H376=0,"",VLOOKUP($G376,Data!$G$3:$BA$2935,26,FALSE))</f>
        <v/>
      </c>
      <c r="AH376" s="4" t="str">
        <f>IF($H376=0,"",VLOOKUP($G376,Data!$G$3:$BA$2935,27,FALSE))</f>
        <v/>
      </c>
      <c r="AI376" s="4" t="str">
        <f>IF($H376=0,"",VLOOKUP($G376,Data!$G$3:$BA$2935,28,FALSE))</f>
        <v/>
      </c>
      <c r="AJ376" s="4" t="str">
        <f>IF($H376=0,"",VLOOKUP($G376,Data!$G$3:$BA$2935,29,FALSE))</f>
        <v/>
      </c>
      <c r="AK376" s="4" t="str">
        <f>IF($H376=0,"",VLOOKUP($G376,Data!$G$3:$BA$2935,30,FALSE))</f>
        <v/>
      </c>
      <c r="AL376" s="4" t="str">
        <f>IF($H376=0,"",VLOOKUP($G376,Data!$G$3:$BA$2935,31,FALSE))</f>
        <v/>
      </c>
      <c r="AM376" s="4" t="str">
        <f>IF($H376=0,"",VLOOKUP($G376,Data!$G$3:$BA$2935,32,FALSE))</f>
        <v/>
      </c>
      <c r="AN376" s="4" t="str">
        <f>IF($H376=0,"",VLOOKUP($G376,Data!$G$3:$BA$2935,33,FALSE))</f>
        <v/>
      </c>
      <c r="AO376" s="4" t="str">
        <f>IF($H376=0,"",VLOOKUP($G376,Data!$G$3:$BA$2935,34,FALSE))</f>
        <v/>
      </c>
      <c r="AP376" s="4" t="str">
        <f>IF($H376=0,"",VLOOKUP($G376,Data!$G$3:$BA$2935,35,FALSE))</f>
        <v/>
      </c>
      <c r="AQ376" s="4" t="str">
        <f>IF($H376=0,"",VLOOKUP($G376,Data!$G$3:$BA$2935,36,FALSE))</f>
        <v/>
      </c>
      <c r="AR376" s="4" t="str">
        <f>IF($H376=0,"",VLOOKUP($G376,Data!$G$3:$BA$2935,37,FALSE))</f>
        <v/>
      </c>
      <c r="AS376" s="4" t="str">
        <f>IF($H376=0,"",VLOOKUP($G376,Data!$G$3:$BA$2935,38,FALSE))</f>
        <v/>
      </c>
      <c r="AT376" s="4" t="str">
        <f>IF($H376=0,"",VLOOKUP($G376,Data!$G$3:$BA$2935,39,FALSE))</f>
        <v/>
      </c>
    </row>
    <row r="377" spans="1:46" x14ac:dyDescent="0.3">
      <c r="A377" s="4">
        <f>PSSE!A386</f>
        <v>960152</v>
      </c>
      <c r="B377" s="4" t="str">
        <f>PSSE!B386</f>
        <v>HASESAN3_H2</v>
      </c>
      <c r="C377" s="4">
        <f>PSSE!D386</f>
        <v>15.8</v>
      </c>
      <c r="D377" s="52">
        <f>PSSE!E386</f>
        <v>180</v>
      </c>
      <c r="E377" s="52" t="str">
        <f>PSSE!F386</f>
        <v>TD</v>
      </c>
      <c r="F377" s="52">
        <f>PSSE!G386</f>
        <v>1</v>
      </c>
      <c r="G377" s="52" t="str">
        <f t="shared" si="6"/>
        <v>AVR15.8180TD1</v>
      </c>
      <c r="H377" s="52">
        <f>COUNTIF(Data!$G$3:$BA$2935,AVR!$G377)</f>
        <v>1</v>
      </c>
      <c r="I377" s="52" t="str">
        <f>IF($H377=0,"",VLOOKUP($G377,Data!$G$3:$BA$2935,2,FALSE))</f>
        <v>'ESST4B'</v>
      </c>
      <c r="J377" s="52">
        <f>PSSE!C386</f>
        <v>1</v>
      </c>
      <c r="K377" s="52">
        <f>IF($H377=0,"",VLOOKUP($G377,Data!$G$3:$BA$2935,4,FALSE))</f>
        <v>0</v>
      </c>
      <c r="L377" s="52">
        <f>IF($H377=0,"",VLOOKUP($G377,Data!$G$3:$BA$2935,5,FALSE))</f>
        <v>10.75</v>
      </c>
      <c r="M377" s="52">
        <f>IF($H377=0,"",VLOOKUP($G377,Data!$G$3:$BA$2935,6,FALSE))</f>
        <v>10.75</v>
      </c>
      <c r="N377" s="52">
        <f>IF($H377=0,"",VLOOKUP($G377,Data!$G$3:$BA$2935,7,FALSE))</f>
        <v>5</v>
      </c>
      <c r="O377" s="52">
        <f>IF($H377=0,"",VLOOKUP($G377,Data!$G$3:$BA$2935,8,FALSE))</f>
        <v>-0.87</v>
      </c>
      <c r="P377" s="52">
        <f>IF($H377=0,"",VLOOKUP($G377,Data!$G$3:$BA$2935,9,FALSE))</f>
        <v>0</v>
      </c>
      <c r="Q377" s="52">
        <f>IF($H377=0,"",VLOOKUP($G377,Data!$G$3:$BA$2935,10,FALSE))</f>
        <v>1</v>
      </c>
      <c r="R377" s="52">
        <f>IF($H377=0,"",VLOOKUP($G377,Data!$G$3:$BA$2935,11,FALSE))</f>
        <v>0</v>
      </c>
      <c r="S377" s="52">
        <f>IF($H377=0,"",VLOOKUP($G377,Data!$G$3:$BA$2935,12,FALSE))</f>
        <v>99</v>
      </c>
      <c r="T377" s="52">
        <f>IF($H377=0,"",VLOOKUP($G377,Data!$G$3:$BA$2935,13,FALSE))</f>
        <v>-99</v>
      </c>
      <c r="U377" s="52">
        <f>IF($H377=0,"",VLOOKUP($G377,Data!$G$3:$BA$2935,14,FALSE))</f>
        <v>0</v>
      </c>
      <c r="V377" s="52">
        <f>IF($H377=0,"",VLOOKUP($G377,Data!$G$3:$BA$2935,15,FALSE))</f>
        <v>9.3000000000000007</v>
      </c>
      <c r="W377" s="52">
        <f>IF($H377=0,"",VLOOKUP($G377,Data!$G$3:$BA$2935,16,FALSE))</f>
        <v>0</v>
      </c>
      <c r="X377" s="52">
        <f>IF($H377=0,"",VLOOKUP($G377,Data!$G$3:$BA$2935,17,FALSE))</f>
        <v>11.63</v>
      </c>
      <c r="Y377" s="52">
        <f>IF($H377=0,"",VLOOKUP($G377,Data!$G$3:$BA$2935,18,FALSE))</f>
        <v>0.113</v>
      </c>
      <c r="Z377" s="52">
        <f>IF($H377=0,"",VLOOKUP($G377,Data!$G$3:$BA$2935,19,FALSE))</f>
        <v>0.124</v>
      </c>
      <c r="AA377" s="52">
        <f>IF($H377=0,"",VLOOKUP($G377,Data!$G$3:$BA$2935,20,FALSE))</f>
        <v>0</v>
      </c>
      <c r="AB377" s="4" t="str">
        <f>IF($H377=0,"",VLOOKUP($G377,Data!$G$3:$BA$2935,21,FALSE))</f>
        <v>/</v>
      </c>
      <c r="AC377" s="4" t="str">
        <f>IF($H377=0,"",VLOOKUP($G377,Data!$G$3:$BA$2935,22,FALSE))</f>
        <v>/</v>
      </c>
      <c r="AD377" s="4" t="str">
        <f>IF($H377=0,"",VLOOKUP($G377,Data!$G$3:$BA$2935,23,FALSE))</f>
        <v/>
      </c>
      <c r="AE377" s="4" t="str">
        <f>IF($H377=0,"",VLOOKUP($G377,Data!$G$3:$BA$2935,24,FALSE))</f>
        <v/>
      </c>
      <c r="AF377" s="4" t="str">
        <f>IF($H377=0,"",VLOOKUP($G377,Data!$G$3:$BA$2935,25,FALSE))</f>
        <v/>
      </c>
      <c r="AG377" s="4" t="str">
        <f>IF($H377=0,"",VLOOKUP($G377,Data!$G$3:$BA$2935,26,FALSE))</f>
        <v/>
      </c>
      <c r="AH377" s="4" t="str">
        <f>IF($H377=0,"",VLOOKUP($G377,Data!$G$3:$BA$2935,27,FALSE))</f>
        <v/>
      </c>
      <c r="AI377" s="4" t="str">
        <f>IF($H377=0,"",VLOOKUP($G377,Data!$G$3:$BA$2935,28,FALSE))</f>
        <v/>
      </c>
      <c r="AJ377" s="4" t="str">
        <f>IF($H377=0,"",VLOOKUP($G377,Data!$G$3:$BA$2935,29,FALSE))</f>
        <v/>
      </c>
      <c r="AK377" s="4" t="str">
        <f>IF($H377=0,"",VLOOKUP($G377,Data!$G$3:$BA$2935,30,FALSE))</f>
        <v/>
      </c>
      <c r="AL377" s="4" t="str">
        <f>IF($H377=0,"",VLOOKUP($G377,Data!$G$3:$BA$2935,31,FALSE))</f>
        <v/>
      </c>
      <c r="AM377" s="4" t="str">
        <f>IF($H377=0,"",VLOOKUP($G377,Data!$G$3:$BA$2935,32,FALSE))</f>
        <v/>
      </c>
      <c r="AN377" s="4" t="str">
        <f>IF($H377=0,"",VLOOKUP($G377,Data!$G$3:$BA$2935,33,FALSE))</f>
        <v/>
      </c>
      <c r="AO377" s="4" t="str">
        <f>IF($H377=0,"",VLOOKUP($G377,Data!$G$3:$BA$2935,34,FALSE))</f>
        <v/>
      </c>
      <c r="AP377" s="4" t="str">
        <f>IF($H377=0,"",VLOOKUP($G377,Data!$G$3:$BA$2935,35,FALSE))</f>
        <v/>
      </c>
      <c r="AQ377" s="4" t="str">
        <f>IF($H377=0,"",VLOOKUP($G377,Data!$G$3:$BA$2935,36,FALSE))</f>
        <v/>
      </c>
      <c r="AR377" s="4" t="str">
        <f>IF($H377=0,"",VLOOKUP($G377,Data!$G$3:$BA$2935,37,FALSE))</f>
        <v/>
      </c>
      <c r="AS377" s="4" t="str">
        <f>IF($H377=0,"",VLOOKUP($G377,Data!$G$3:$BA$2935,38,FALSE))</f>
        <v/>
      </c>
      <c r="AT377" s="4" t="str">
        <f>IF($H377=0,"",VLOOKUP($G377,Data!$G$3:$BA$2935,39,FALSE))</f>
        <v/>
      </c>
    </row>
    <row r="378" spans="1:46" x14ac:dyDescent="0.3">
      <c r="A378" s="4">
        <f>PSSE!A387</f>
        <v>960211</v>
      </c>
      <c r="B378" s="4" t="str">
        <f>PSSE!B387</f>
        <v>DAKEMOULE_H1</v>
      </c>
      <c r="C378" s="4">
        <f>PSSE!D387</f>
        <v>13.8</v>
      </c>
      <c r="D378" s="52">
        <f>PSSE!E387</f>
        <v>65</v>
      </c>
      <c r="E378" s="52" t="str">
        <f>PSSE!F387</f>
        <v>TD</v>
      </c>
      <c r="F378" s="52">
        <f>PSSE!G387</f>
        <v>1</v>
      </c>
      <c r="G378" s="52" t="str">
        <f t="shared" si="6"/>
        <v>AVR13.865TD1</v>
      </c>
      <c r="H378" s="52">
        <f>COUNTIF(Data!$G$3:$BA$2935,AVR!$G378)</f>
        <v>1</v>
      </c>
      <c r="I378" s="52" t="str">
        <f>IF($H378=0,"",VLOOKUP($G378,Data!$G$3:$BA$2935,2,FALSE))</f>
        <v>'ESST4B'</v>
      </c>
      <c r="J378" s="52">
        <f>PSSE!C387</f>
        <v>1</v>
      </c>
      <c r="K378" s="52">
        <f>IF($H378=0,"",VLOOKUP($G378,Data!$G$3:$BA$2935,4,FALSE))</f>
        <v>0</v>
      </c>
      <c r="L378" s="52">
        <f>IF($H378=0,"",VLOOKUP($G378,Data!$G$3:$BA$2935,5,FALSE))</f>
        <v>10.75</v>
      </c>
      <c r="M378" s="52">
        <f>IF($H378=0,"",VLOOKUP($G378,Data!$G$3:$BA$2935,6,FALSE))</f>
        <v>10.75</v>
      </c>
      <c r="N378" s="52">
        <f>IF($H378=0,"",VLOOKUP($G378,Data!$G$3:$BA$2935,7,FALSE))</f>
        <v>5</v>
      </c>
      <c r="O378" s="52">
        <f>IF($H378=0,"",VLOOKUP($G378,Data!$G$3:$BA$2935,8,FALSE))</f>
        <v>-0.87</v>
      </c>
      <c r="P378" s="52">
        <f>IF($H378=0,"",VLOOKUP($G378,Data!$G$3:$BA$2935,9,FALSE))</f>
        <v>0</v>
      </c>
      <c r="Q378" s="52">
        <f>IF($H378=0,"",VLOOKUP($G378,Data!$G$3:$BA$2935,10,FALSE))</f>
        <v>1</v>
      </c>
      <c r="R378" s="52">
        <f>IF($H378=0,"",VLOOKUP($G378,Data!$G$3:$BA$2935,11,FALSE))</f>
        <v>0</v>
      </c>
      <c r="S378" s="52">
        <f>IF($H378=0,"",VLOOKUP($G378,Data!$G$3:$BA$2935,12,FALSE))</f>
        <v>99</v>
      </c>
      <c r="T378" s="52">
        <f>IF($H378=0,"",VLOOKUP($G378,Data!$G$3:$BA$2935,13,FALSE))</f>
        <v>-99</v>
      </c>
      <c r="U378" s="52">
        <f>IF($H378=0,"",VLOOKUP($G378,Data!$G$3:$BA$2935,14,FALSE))</f>
        <v>0</v>
      </c>
      <c r="V378" s="52">
        <f>IF($H378=0,"",VLOOKUP($G378,Data!$G$3:$BA$2935,15,FALSE))</f>
        <v>9.3000000000000007</v>
      </c>
      <c r="W378" s="52">
        <f>IF($H378=0,"",VLOOKUP($G378,Data!$G$3:$BA$2935,16,FALSE))</f>
        <v>0</v>
      </c>
      <c r="X378" s="52">
        <f>IF($H378=0,"",VLOOKUP($G378,Data!$G$3:$BA$2935,17,FALSE))</f>
        <v>11.63</v>
      </c>
      <c r="Y378" s="52">
        <f>IF($H378=0,"",VLOOKUP($G378,Data!$G$3:$BA$2935,18,FALSE))</f>
        <v>0.113</v>
      </c>
      <c r="Z378" s="52">
        <f>IF($H378=0,"",VLOOKUP($G378,Data!$G$3:$BA$2935,19,FALSE))</f>
        <v>0.124</v>
      </c>
      <c r="AA378" s="52">
        <f>IF($H378=0,"",VLOOKUP($G378,Data!$G$3:$BA$2935,20,FALSE))</f>
        <v>0</v>
      </c>
      <c r="AB378" s="4" t="str">
        <f>IF($H378=0,"",VLOOKUP($G378,Data!$G$3:$BA$2935,21,FALSE))</f>
        <v>/</v>
      </c>
      <c r="AC378" s="4" t="str">
        <f>IF($H378=0,"",VLOOKUP($G378,Data!$G$3:$BA$2935,22,FALSE))</f>
        <v>/</v>
      </c>
      <c r="AD378" s="4" t="str">
        <f>IF($H378=0,"",VLOOKUP($G378,Data!$G$3:$BA$2935,23,FALSE))</f>
        <v/>
      </c>
      <c r="AE378" s="4" t="str">
        <f>IF($H378=0,"",VLOOKUP($G378,Data!$G$3:$BA$2935,24,FALSE))</f>
        <v/>
      </c>
      <c r="AF378" s="4" t="str">
        <f>IF($H378=0,"",VLOOKUP($G378,Data!$G$3:$BA$2935,25,FALSE))</f>
        <v/>
      </c>
      <c r="AG378" s="4" t="str">
        <f>IF($H378=0,"",VLOOKUP($G378,Data!$G$3:$BA$2935,26,FALSE))</f>
        <v/>
      </c>
      <c r="AH378" s="4" t="str">
        <f>IF($H378=0,"",VLOOKUP($G378,Data!$G$3:$BA$2935,27,FALSE))</f>
        <v/>
      </c>
      <c r="AI378" s="4" t="str">
        <f>IF($H378=0,"",VLOOKUP($G378,Data!$G$3:$BA$2935,28,FALSE))</f>
        <v/>
      </c>
      <c r="AJ378" s="4" t="str">
        <f>IF($H378=0,"",VLOOKUP($G378,Data!$G$3:$BA$2935,29,FALSE))</f>
        <v/>
      </c>
      <c r="AK378" s="4" t="str">
        <f>IF($H378=0,"",VLOOKUP($G378,Data!$G$3:$BA$2935,30,FALSE))</f>
        <v/>
      </c>
      <c r="AL378" s="4" t="str">
        <f>IF($H378=0,"",VLOOKUP($G378,Data!$G$3:$BA$2935,31,FALSE))</f>
        <v/>
      </c>
      <c r="AM378" s="4" t="str">
        <f>IF($H378=0,"",VLOOKUP($G378,Data!$G$3:$BA$2935,32,FALSE))</f>
        <v/>
      </c>
      <c r="AN378" s="4" t="str">
        <f>IF($H378=0,"",VLOOKUP($G378,Data!$G$3:$BA$2935,33,FALSE))</f>
        <v/>
      </c>
      <c r="AO378" s="4" t="str">
        <f>IF($H378=0,"",VLOOKUP($G378,Data!$G$3:$BA$2935,34,FALSE))</f>
        <v/>
      </c>
      <c r="AP378" s="4" t="str">
        <f>IF($H378=0,"",VLOOKUP($G378,Data!$G$3:$BA$2935,35,FALSE))</f>
        <v/>
      </c>
      <c r="AQ378" s="4" t="str">
        <f>IF($H378=0,"",VLOOKUP($G378,Data!$G$3:$BA$2935,36,FALSE))</f>
        <v/>
      </c>
      <c r="AR378" s="4" t="str">
        <f>IF($H378=0,"",VLOOKUP($G378,Data!$G$3:$BA$2935,37,FALSE))</f>
        <v/>
      </c>
      <c r="AS378" s="4" t="str">
        <f>IF($H378=0,"",VLOOKUP($G378,Data!$G$3:$BA$2935,38,FALSE))</f>
        <v/>
      </c>
      <c r="AT378" s="4" t="str">
        <f>IF($H378=0,"",VLOOKUP($G378,Data!$G$3:$BA$2935,39,FALSE))</f>
        <v/>
      </c>
    </row>
    <row r="379" spans="1:46" x14ac:dyDescent="0.3">
      <c r="A379" s="4">
        <f>PSSE!A388</f>
        <v>960212</v>
      </c>
      <c r="B379" s="4" t="str">
        <f>PSSE!B388</f>
        <v>DAKEMOULE_H2</v>
      </c>
      <c r="C379" s="4">
        <f>PSSE!D388</f>
        <v>13.8</v>
      </c>
      <c r="D379" s="52">
        <f>PSSE!E388</f>
        <v>65</v>
      </c>
      <c r="E379" s="52" t="str">
        <f>PSSE!F388</f>
        <v>TD</v>
      </c>
      <c r="F379" s="52">
        <f>PSSE!G388</f>
        <v>1</v>
      </c>
      <c r="G379" s="52" t="str">
        <f t="shared" si="6"/>
        <v>AVR13.865TD1</v>
      </c>
      <c r="H379" s="52">
        <f>COUNTIF(Data!$G$3:$BA$2935,AVR!$G379)</f>
        <v>1</v>
      </c>
      <c r="I379" s="52" t="str">
        <f>IF($H379=0,"",VLOOKUP($G379,Data!$G$3:$BA$2935,2,FALSE))</f>
        <v>'ESST4B'</v>
      </c>
      <c r="J379" s="52">
        <f>PSSE!C388</f>
        <v>1</v>
      </c>
      <c r="K379" s="52">
        <f>IF($H379=0,"",VLOOKUP($G379,Data!$G$3:$BA$2935,4,FALSE))</f>
        <v>0</v>
      </c>
      <c r="L379" s="52">
        <f>IF($H379=0,"",VLOOKUP($G379,Data!$G$3:$BA$2935,5,FALSE))</f>
        <v>10.75</v>
      </c>
      <c r="M379" s="52">
        <f>IF($H379=0,"",VLOOKUP($G379,Data!$G$3:$BA$2935,6,FALSE))</f>
        <v>10.75</v>
      </c>
      <c r="N379" s="52">
        <f>IF($H379=0,"",VLOOKUP($G379,Data!$G$3:$BA$2935,7,FALSE))</f>
        <v>5</v>
      </c>
      <c r="O379" s="52">
        <f>IF($H379=0,"",VLOOKUP($G379,Data!$G$3:$BA$2935,8,FALSE))</f>
        <v>-0.87</v>
      </c>
      <c r="P379" s="52">
        <f>IF($H379=0,"",VLOOKUP($G379,Data!$G$3:$BA$2935,9,FALSE))</f>
        <v>0</v>
      </c>
      <c r="Q379" s="52">
        <f>IF($H379=0,"",VLOOKUP($G379,Data!$G$3:$BA$2935,10,FALSE))</f>
        <v>1</v>
      </c>
      <c r="R379" s="52">
        <f>IF($H379=0,"",VLOOKUP($G379,Data!$G$3:$BA$2935,11,FALSE))</f>
        <v>0</v>
      </c>
      <c r="S379" s="52">
        <f>IF($H379=0,"",VLOOKUP($G379,Data!$G$3:$BA$2935,12,FALSE))</f>
        <v>99</v>
      </c>
      <c r="T379" s="52">
        <f>IF($H379=0,"",VLOOKUP($G379,Data!$G$3:$BA$2935,13,FALSE))</f>
        <v>-99</v>
      </c>
      <c r="U379" s="52">
        <f>IF($H379=0,"",VLOOKUP($G379,Data!$G$3:$BA$2935,14,FALSE))</f>
        <v>0</v>
      </c>
      <c r="V379" s="52">
        <f>IF($H379=0,"",VLOOKUP($G379,Data!$G$3:$BA$2935,15,FALSE))</f>
        <v>9.3000000000000007</v>
      </c>
      <c r="W379" s="52">
        <f>IF($H379=0,"",VLOOKUP($G379,Data!$G$3:$BA$2935,16,FALSE))</f>
        <v>0</v>
      </c>
      <c r="X379" s="52">
        <f>IF($H379=0,"",VLOOKUP($G379,Data!$G$3:$BA$2935,17,FALSE))</f>
        <v>11.63</v>
      </c>
      <c r="Y379" s="52">
        <f>IF($H379=0,"",VLOOKUP($G379,Data!$G$3:$BA$2935,18,FALSE))</f>
        <v>0.113</v>
      </c>
      <c r="Z379" s="52">
        <f>IF($H379=0,"",VLOOKUP($G379,Data!$G$3:$BA$2935,19,FALSE))</f>
        <v>0.124</v>
      </c>
      <c r="AA379" s="52">
        <f>IF($H379=0,"",VLOOKUP($G379,Data!$G$3:$BA$2935,20,FALSE))</f>
        <v>0</v>
      </c>
      <c r="AB379" s="4" t="str">
        <f>IF($H379=0,"",VLOOKUP($G379,Data!$G$3:$BA$2935,21,FALSE))</f>
        <v>/</v>
      </c>
      <c r="AC379" s="4" t="str">
        <f>IF($H379=0,"",VLOOKUP($G379,Data!$G$3:$BA$2935,22,FALSE))</f>
        <v>/</v>
      </c>
      <c r="AD379" s="4" t="str">
        <f>IF($H379=0,"",VLOOKUP($G379,Data!$G$3:$BA$2935,23,FALSE))</f>
        <v/>
      </c>
      <c r="AE379" s="4" t="str">
        <f>IF($H379=0,"",VLOOKUP($G379,Data!$G$3:$BA$2935,24,FALSE))</f>
        <v/>
      </c>
      <c r="AF379" s="4" t="str">
        <f>IF($H379=0,"",VLOOKUP($G379,Data!$G$3:$BA$2935,25,FALSE))</f>
        <v/>
      </c>
      <c r="AG379" s="4" t="str">
        <f>IF($H379=0,"",VLOOKUP($G379,Data!$G$3:$BA$2935,26,FALSE))</f>
        <v/>
      </c>
      <c r="AH379" s="4" t="str">
        <f>IF($H379=0,"",VLOOKUP($G379,Data!$G$3:$BA$2935,27,FALSE))</f>
        <v/>
      </c>
      <c r="AI379" s="4" t="str">
        <f>IF($H379=0,"",VLOOKUP($G379,Data!$G$3:$BA$2935,28,FALSE))</f>
        <v/>
      </c>
      <c r="AJ379" s="4" t="str">
        <f>IF($H379=0,"",VLOOKUP($G379,Data!$G$3:$BA$2935,29,FALSE))</f>
        <v/>
      </c>
      <c r="AK379" s="4" t="str">
        <f>IF($H379=0,"",VLOOKUP($G379,Data!$G$3:$BA$2935,30,FALSE))</f>
        <v/>
      </c>
      <c r="AL379" s="4" t="str">
        <f>IF($H379=0,"",VLOOKUP($G379,Data!$G$3:$BA$2935,31,FALSE))</f>
        <v/>
      </c>
      <c r="AM379" s="4" t="str">
        <f>IF($H379=0,"",VLOOKUP($G379,Data!$G$3:$BA$2935,32,FALSE))</f>
        <v/>
      </c>
      <c r="AN379" s="4" t="str">
        <f>IF($H379=0,"",VLOOKUP($G379,Data!$G$3:$BA$2935,33,FALSE))</f>
        <v/>
      </c>
      <c r="AO379" s="4" t="str">
        <f>IF($H379=0,"",VLOOKUP($G379,Data!$G$3:$BA$2935,34,FALSE))</f>
        <v/>
      </c>
      <c r="AP379" s="4" t="str">
        <f>IF($H379=0,"",VLOOKUP($G379,Data!$G$3:$BA$2935,35,FALSE))</f>
        <v/>
      </c>
      <c r="AQ379" s="4" t="str">
        <f>IF($H379=0,"",VLOOKUP($G379,Data!$G$3:$BA$2935,36,FALSE))</f>
        <v/>
      </c>
      <c r="AR379" s="4" t="str">
        <f>IF($H379=0,"",VLOOKUP($G379,Data!$G$3:$BA$2935,37,FALSE))</f>
        <v/>
      </c>
      <c r="AS379" s="4" t="str">
        <f>IF($H379=0,"",VLOOKUP($G379,Data!$G$3:$BA$2935,38,FALSE))</f>
        <v/>
      </c>
      <c r="AT379" s="4" t="str">
        <f>IF($H379=0,"",VLOOKUP($G379,Data!$G$3:$BA$2935,39,FALSE))</f>
        <v/>
      </c>
    </row>
    <row r="380" spans="1:46" x14ac:dyDescent="0.3">
      <c r="A380" s="4">
        <f>PSSE!A389</f>
        <v>960221</v>
      </c>
      <c r="B380" s="4" t="str">
        <f>PSSE!B389</f>
        <v>THGSEKON3_H1</v>
      </c>
      <c r="C380" s="4">
        <f>PSSE!D389</f>
        <v>13.8</v>
      </c>
      <c r="D380" s="52">
        <f>PSSE!E389</f>
        <v>76</v>
      </c>
      <c r="E380" s="52" t="str">
        <f>PSSE!F389</f>
        <v>TD</v>
      </c>
      <c r="F380" s="52">
        <f>PSSE!G389</f>
        <v>1</v>
      </c>
      <c r="G380" s="52" t="str">
        <f t="shared" si="6"/>
        <v>AVR13.876TD1</v>
      </c>
      <c r="H380" s="52">
        <f>COUNTIF(Data!$G$3:$BA$2935,AVR!$G380)</f>
        <v>1</v>
      </c>
      <c r="I380" s="52" t="str">
        <f>IF($H380=0,"",VLOOKUP($G380,Data!$G$3:$BA$2935,2,FALSE))</f>
        <v>'ESST4B'</v>
      </c>
      <c r="J380" s="52">
        <f>PSSE!C389</f>
        <v>1</v>
      </c>
      <c r="K380" s="52">
        <f>IF($H380=0,"",VLOOKUP($G380,Data!$G$3:$BA$2935,4,FALSE))</f>
        <v>0</v>
      </c>
      <c r="L380" s="52">
        <f>IF($H380=0,"",VLOOKUP($G380,Data!$G$3:$BA$2935,5,FALSE))</f>
        <v>10.75</v>
      </c>
      <c r="M380" s="52">
        <f>IF($H380=0,"",VLOOKUP($G380,Data!$G$3:$BA$2935,6,FALSE))</f>
        <v>10.75</v>
      </c>
      <c r="N380" s="52">
        <f>IF($H380=0,"",VLOOKUP($G380,Data!$G$3:$BA$2935,7,FALSE))</f>
        <v>5</v>
      </c>
      <c r="O380" s="52">
        <f>IF($H380=0,"",VLOOKUP($G380,Data!$G$3:$BA$2935,8,FALSE))</f>
        <v>-0.87</v>
      </c>
      <c r="P380" s="52">
        <f>IF($H380=0,"",VLOOKUP($G380,Data!$G$3:$BA$2935,9,FALSE))</f>
        <v>0</v>
      </c>
      <c r="Q380" s="52">
        <f>IF($H380=0,"",VLOOKUP($G380,Data!$G$3:$BA$2935,10,FALSE))</f>
        <v>1</v>
      </c>
      <c r="R380" s="52">
        <f>IF($H380=0,"",VLOOKUP($G380,Data!$G$3:$BA$2935,11,FALSE))</f>
        <v>0</v>
      </c>
      <c r="S380" s="52">
        <f>IF($H380=0,"",VLOOKUP($G380,Data!$G$3:$BA$2935,12,FALSE))</f>
        <v>99</v>
      </c>
      <c r="T380" s="52">
        <f>IF($H380=0,"",VLOOKUP($G380,Data!$G$3:$BA$2935,13,FALSE))</f>
        <v>-99</v>
      </c>
      <c r="U380" s="52">
        <f>IF($H380=0,"",VLOOKUP($G380,Data!$G$3:$BA$2935,14,FALSE))</f>
        <v>0</v>
      </c>
      <c r="V380" s="52">
        <f>IF($H380=0,"",VLOOKUP($G380,Data!$G$3:$BA$2935,15,FALSE))</f>
        <v>9.3000000000000007</v>
      </c>
      <c r="W380" s="52">
        <f>IF($H380=0,"",VLOOKUP($G380,Data!$G$3:$BA$2935,16,FALSE))</f>
        <v>0</v>
      </c>
      <c r="X380" s="52">
        <f>IF($H380=0,"",VLOOKUP($G380,Data!$G$3:$BA$2935,17,FALSE))</f>
        <v>11.63</v>
      </c>
      <c r="Y380" s="52">
        <f>IF($H380=0,"",VLOOKUP($G380,Data!$G$3:$BA$2935,18,FALSE))</f>
        <v>0.113</v>
      </c>
      <c r="Z380" s="52">
        <f>IF($H380=0,"",VLOOKUP($G380,Data!$G$3:$BA$2935,19,FALSE))</f>
        <v>0.124</v>
      </c>
      <c r="AA380" s="52">
        <f>IF($H380=0,"",VLOOKUP($G380,Data!$G$3:$BA$2935,20,FALSE))</f>
        <v>0</v>
      </c>
      <c r="AB380" s="4" t="str">
        <f>IF($H380=0,"",VLOOKUP($G380,Data!$G$3:$BA$2935,21,FALSE))</f>
        <v>/</v>
      </c>
      <c r="AC380" s="4" t="str">
        <f>IF($H380=0,"",VLOOKUP($G380,Data!$G$3:$BA$2935,22,FALSE))</f>
        <v>/</v>
      </c>
      <c r="AD380" s="4" t="str">
        <f>IF($H380=0,"",VLOOKUP($G380,Data!$G$3:$BA$2935,23,FALSE))</f>
        <v/>
      </c>
      <c r="AE380" s="4" t="str">
        <f>IF($H380=0,"",VLOOKUP($G380,Data!$G$3:$BA$2935,24,FALSE))</f>
        <v/>
      </c>
      <c r="AF380" s="4" t="str">
        <f>IF($H380=0,"",VLOOKUP($G380,Data!$G$3:$BA$2935,25,FALSE))</f>
        <v/>
      </c>
      <c r="AG380" s="4" t="str">
        <f>IF($H380=0,"",VLOOKUP($G380,Data!$G$3:$BA$2935,26,FALSE))</f>
        <v/>
      </c>
      <c r="AH380" s="4" t="str">
        <f>IF($H380=0,"",VLOOKUP($G380,Data!$G$3:$BA$2935,27,FALSE))</f>
        <v/>
      </c>
      <c r="AI380" s="4" t="str">
        <f>IF($H380=0,"",VLOOKUP($G380,Data!$G$3:$BA$2935,28,FALSE))</f>
        <v/>
      </c>
      <c r="AJ380" s="4" t="str">
        <f>IF($H380=0,"",VLOOKUP($G380,Data!$G$3:$BA$2935,29,FALSE))</f>
        <v/>
      </c>
      <c r="AK380" s="4" t="str">
        <f>IF($H380=0,"",VLOOKUP($G380,Data!$G$3:$BA$2935,30,FALSE))</f>
        <v/>
      </c>
      <c r="AL380" s="4" t="str">
        <f>IF($H380=0,"",VLOOKUP($G380,Data!$G$3:$BA$2935,31,FALSE))</f>
        <v/>
      </c>
      <c r="AM380" s="4" t="str">
        <f>IF($H380=0,"",VLOOKUP($G380,Data!$G$3:$BA$2935,32,FALSE))</f>
        <v/>
      </c>
      <c r="AN380" s="4" t="str">
        <f>IF($H380=0,"",VLOOKUP($G380,Data!$G$3:$BA$2935,33,FALSE))</f>
        <v/>
      </c>
      <c r="AO380" s="4" t="str">
        <f>IF($H380=0,"",VLOOKUP($G380,Data!$G$3:$BA$2935,34,FALSE))</f>
        <v/>
      </c>
      <c r="AP380" s="4" t="str">
        <f>IF($H380=0,"",VLOOKUP($G380,Data!$G$3:$BA$2935,35,FALSE))</f>
        <v/>
      </c>
      <c r="AQ380" s="4" t="str">
        <f>IF($H380=0,"",VLOOKUP($G380,Data!$G$3:$BA$2935,36,FALSE))</f>
        <v/>
      </c>
      <c r="AR380" s="4" t="str">
        <f>IF($H380=0,"",VLOOKUP($G380,Data!$G$3:$BA$2935,37,FALSE))</f>
        <v/>
      </c>
      <c r="AS380" s="4" t="str">
        <f>IF($H380=0,"",VLOOKUP($G380,Data!$G$3:$BA$2935,38,FALSE))</f>
        <v/>
      </c>
      <c r="AT380" s="4" t="str">
        <f>IF($H380=0,"",VLOOKUP($G380,Data!$G$3:$BA$2935,39,FALSE))</f>
        <v/>
      </c>
    </row>
    <row r="381" spans="1:46" x14ac:dyDescent="0.3">
      <c r="A381" s="4">
        <f>PSSE!A390</f>
        <v>960222</v>
      </c>
      <c r="B381" s="4" t="str">
        <f>PSSE!B390</f>
        <v>THGSEKON3_H2</v>
      </c>
      <c r="C381" s="4">
        <f>PSSE!D390</f>
        <v>13.8</v>
      </c>
      <c r="D381" s="52">
        <f>PSSE!E390</f>
        <v>76</v>
      </c>
      <c r="E381" s="52" t="str">
        <f>PSSE!F390</f>
        <v>TD</v>
      </c>
      <c r="F381" s="52">
        <f>PSSE!G390</f>
        <v>1</v>
      </c>
      <c r="G381" s="52" t="str">
        <f t="shared" si="6"/>
        <v>AVR13.876TD1</v>
      </c>
      <c r="H381" s="52">
        <f>COUNTIF(Data!$G$3:$BA$2935,AVR!$G381)</f>
        <v>1</v>
      </c>
      <c r="I381" s="52" t="str">
        <f>IF($H381=0,"",VLOOKUP($G381,Data!$G$3:$BA$2935,2,FALSE))</f>
        <v>'ESST4B'</v>
      </c>
      <c r="J381" s="52">
        <f>PSSE!C390</f>
        <v>1</v>
      </c>
      <c r="K381" s="52">
        <f>IF($H381=0,"",VLOOKUP($G381,Data!$G$3:$BA$2935,4,FALSE))</f>
        <v>0</v>
      </c>
      <c r="L381" s="52">
        <f>IF($H381=0,"",VLOOKUP($G381,Data!$G$3:$BA$2935,5,FALSE))</f>
        <v>10.75</v>
      </c>
      <c r="M381" s="52">
        <f>IF($H381=0,"",VLOOKUP($G381,Data!$G$3:$BA$2935,6,FALSE))</f>
        <v>10.75</v>
      </c>
      <c r="N381" s="52">
        <f>IF($H381=0,"",VLOOKUP($G381,Data!$G$3:$BA$2935,7,FALSE))</f>
        <v>5</v>
      </c>
      <c r="O381" s="52">
        <f>IF($H381=0,"",VLOOKUP($G381,Data!$G$3:$BA$2935,8,FALSE))</f>
        <v>-0.87</v>
      </c>
      <c r="P381" s="52">
        <f>IF($H381=0,"",VLOOKUP($G381,Data!$G$3:$BA$2935,9,FALSE))</f>
        <v>0</v>
      </c>
      <c r="Q381" s="52">
        <f>IF($H381=0,"",VLOOKUP($G381,Data!$G$3:$BA$2935,10,FALSE))</f>
        <v>1</v>
      </c>
      <c r="R381" s="52">
        <f>IF($H381=0,"",VLOOKUP($G381,Data!$G$3:$BA$2935,11,FALSE))</f>
        <v>0</v>
      </c>
      <c r="S381" s="52">
        <f>IF($H381=0,"",VLOOKUP($G381,Data!$G$3:$BA$2935,12,FALSE))</f>
        <v>99</v>
      </c>
      <c r="T381" s="52">
        <f>IF($H381=0,"",VLOOKUP($G381,Data!$G$3:$BA$2935,13,FALSE))</f>
        <v>-99</v>
      </c>
      <c r="U381" s="52">
        <f>IF($H381=0,"",VLOOKUP($G381,Data!$G$3:$BA$2935,14,FALSE))</f>
        <v>0</v>
      </c>
      <c r="V381" s="52">
        <f>IF($H381=0,"",VLOOKUP($G381,Data!$G$3:$BA$2935,15,FALSE))</f>
        <v>9.3000000000000007</v>
      </c>
      <c r="W381" s="52">
        <f>IF($H381=0,"",VLOOKUP($G381,Data!$G$3:$BA$2935,16,FALSE))</f>
        <v>0</v>
      </c>
      <c r="X381" s="52">
        <f>IF($H381=0,"",VLOOKUP($G381,Data!$G$3:$BA$2935,17,FALSE))</f>
        <v>11.63</v>
      </c>
      <c r="Y381" s="52">
        <f>IF($H381=0,"",VLOOKUP($G381,Data!$G$3:$BA$2935,18,FALSE))</f>
        <v>0.113</v>
      </c>
      <c r="Z381" s="52">
        <f>IF($H381=0,"",VLOOKUP($G381,Data!$G$3:$BA$2935,19,FALSE))</f>
        <v>0.124</v>
      </c>
      <c r="AA381" s="52">
        <f>IF($H381=0,"",VLOOKUP($G381,Data!$G$3:$BA$2935,20,FALSE))</f>
        <v>0</v>
      </c>
      <c r="AB381" s="4" t="str">
        <f>IF($H381=0,"",VLOOKUP($G381,Data!$G$3:$BA$2935,21,FALSE))</f>
        <v>/</v>
      </c>
      <c r="AC381" s="4" t="str">
        <f>IF($H381=0,"",VLOOKUP($G381,Data!$G$3:$BA$2935,22,FALSE))</f>
        <v>/</v>
      </c>
      <c r="AD381" s="4" t="str">
        <f>IF($H381=0,"",VLOOKUP($G381,Data!$G$3:$BA$2935,23,FALSE))</f>
        <v/>
      </c>
      <c r="AE381" s="4" t="str">
        <f>IF($H381=0,"",VLOOKUP($G381,Data!$G$3:$BA$2935,24,FALSE))</f>
        <v/>
      </c>
      <c r="AF381" s="4" t="str">
        <f>IF($H381=0,"",VLOOKUP($G381,Data!$G$3:$BA$2935,25,FALSE))</f>
        <v/>
      </c>
      <c r="AG381" s="4" t="str">
        <f>IF($H381=0,"",VLOOKUP($G381,Data!$G$3:$BA$2935,26,FALSE))</f>
        <v/>
      </c>
      <c r="AH381" s="4" t="str">
        <f>IF($H381=0,"",VLOOKUP($G381,Data!$G$3:$BA$2935,27,FALSE))</f>
        <v/>
      </c>
      <c r="AI381" s="4" t="str">
        <f>IF($H381=0,"",VLOOKUP($G381,Data!$G$3:$BA$2935,28,FALSE))</f>
        <v/>
      </c>
      <c r="AJ381" s="4" t="str">
        <f>IF($H381=0,"",VLOOKUP($G381,Data!$G$3:$BA$2935,29,FALSE))</f>
        <v/>
      </c>
      <c r="AK381" s="4" t="str">
        <f>IF($H381=0,"",VLOOKUP($G381,Data!$G$3:$BA$2935,30,FALSE))</f>
        <v/>
      </c>
      <c r="AL381" s="4" t="str">
        <f>IF($H381=0,"",VLOOKUP($G381,Data!$G$3:$BA$2935,31,FALSE))</f>
        <v/>
      </c>
      <c r="AM381" s="4" t="str">
        <f>IF($H381=0,"",VLOOKUP($G381,Data!$G$3:$BA$2935,32,FALSE))</f>
        <v/>
      </c>
      <c r="AN381" s="4" t="str">
        <f>IF($H381=0,"",VLOOKUP($G381,Data!$G$3:$BA$2935,33,FALSE))</f>
        <v/>
      </c>
      <c r="AO381" s="4" t="str">
        <f>IF($H381=0,"",VLOOKUP($G381,Data!$G$3:$BA$2935,34,FALSE))</f>
        <v/>
      </c>
      <c r="AP381" s="4" t="str">
        <f>IF($H381=0,"",VLOOKUP($G381,Data!$G$3:$BA$2935,35,FALSE))</f>
        <v/>
      </c>
      <c r="AQ381" s="4" t="str">
        <f>IF($H381=0,"",VLOOKUP($G381,Data!$G$3:$BA$2935,36,FALSE))</f>
        <v/>
      </c>
      <c r="AR381" s="4" t="str">
        <f>IF($H381=0,"",VLOOKUP($G381,Data!$G$3:$BA$2935,37,FALSE))</f>
        <v/>
      </c>
      <c r="AS381" s="4" t="str">
        <f>IF($H381=0,"",VLOOKUP($G381,Data!$G$3:$BA$2935,38,FALSE))</f>
        <v/>
      </c>
      <c r="AT381" s="4" t="str">
        <f>IF($H381=0,"",VLOOKUP($G381,Data!$G$3:$BA$2935,39,FALSE))</f>
        <v/>
      </c>
    </row>
    <row r="382" spans="1:46" x14ac:dyDescent="0.3">
      <c r="A382" s="4">
        <f>PSSE!A391</f>
        <v>961011</v>
      </c>
      <c r="B382" s="4" t="str">
        <f>PSSE!B391</f>
        <v>SONGHINH_H1</v>
      </c>
      <c r="C382" s="4">
        <f>PSSE!D391</f>
        <v>10.5</v>
      </c>
      <c r="D382" s="52">
        <f>PSSE!E391</f>
        <v>35</v>
      </c>
      <c r="E382" s="52" t="str">
        <f>PSSE!F391</f>
        <v>TD</v>
      </c>
      <c r="F382" s="52">
        <f>PSSE!G391</f>
        <v>1</v>
      </c>
      <c r="G382" s="52" t="str">
        <f t="shared" si="6"/>
        <v>AVR10.535TD1</v>
      </c>
      <c r="H382" s="52">
        <f>COUNTIF(Data!$G$3:$BA$2935,AVR!$G382)</f>
        <v>1</v>
      </c>
      <c r="I382" s="52" t="str">
        <f>IF($H382=0,"",VLOOKUP($G382,Data!$G$3:$BA$2935,2,FALSE))</f>
        <v>'EXAC4'</v>
      </c>
      <c r="J382" s="52">
        <f>PSSE!C391</f>
        <v>1</v>
      </c>
      <c r="K382" s="52">
        <f>IF($H382=0,"",VLOOKUP($G382,Data!$G$3:$BA$2935,4,FALSE))</f>
        <v>0</v>
      </c>
      <c r="L382" s="52">
        <f>IF($H382=0,"",VLOOKUP($G382,Data!$G$3:$BA$2935,5,FALSE))</f>
        <v>0.2</v>
      </c>
      <c r="M382" s="52">
        <f>IF($H382=0,"",VLOOKUP($G382,Data!$G$3:$BA$2935,6,FALSE))</f>
        <v>-0.19900000000000001</v>
      </c>
      <c r="N382" s="52">
        <f>IF($H382=0,"",VLOOKUP($G382,Data!$G$3:$BA$2935,7,FALSE))</f>
        <v>0</v>
      </c>
      <c r="O382" s="52">
        <f>IF($H382=0,"",VLOOKUP($G382,Data!$G$3:$BA$2935,8,FALSE))</f>
        <v>5</v>
      </c>
      <c r="P382" s="52">
        <f>IF($H382=0,"",VLOOKUP($G382,Data!$G$3:$BA$2935,9,FALSE))</f>
        <v>250</v>
      </c>
      <c r="Q382" s="52">
        <f>IF($H382=0,"",VLOOKUP($G382,Data!$G$3:$BA$2935,10,FALSE))</f>
        <v>0.05</v>
      </c>
      <c r="R382" s="52">
        <f>IF($H382=0,"",VLOOKUP($G382,Data!$G$3:$BA$2935,11,FALSE))</f>
        <v>5.64</v>
      </c>
      <c r="S382" s="52">
        <f>IF($H382=0,"",VLOOKUP($G382,Data!$G$3:$BA$2935,12,FALSE))</f>
        <v>0</v>
      </c>
      <c r="T382" s="52">
        <f>IF($H382=0,"",VLOOKUP($G382,Data!$G$3:$BA$2935,13,FALSE))</f>
        <v>0</v>
      </c>
      <c r="U382" s="52" t="str">
        <f>IF($H382=0,"",VLOOKUP($G382,Data!$G$3:$BA$2935,14,FALSE))</f>
        <v>/</v>
      </c>
      <c r="V382" s="52" t="str">
        <f>IF($H382=0,"",VLOOKUP($G382,Data!$G$3:$BA$2935,15,FALSE))</f>
        <v>/</v>
      </c>
      <c r="W382" s="52" t="str">
        <f>IF($H382=0,"",VLOOKUP($G382,Data!$G$3:$BA$2935,16,FALSE))</f>
        <v/>
      </c>
      <c r="X382" s="52" t="str">
        <f>IF($H382=0,"",VLOOKUP($G382,Data!$G$3:$BA$2935,17,FALSE))</f>
        <v/>
      </c>
      <c r="Y382" s="52" t="str">
        <f>IF($H382=0,"",VLOOKUP($G382,Data!$G$3:$BA$2935,18,FALSE))</f>
        <v/>
      </c>
      <c r="Z382" s="52" t="str">
        <f>IF($H382=0,"",VLOOKUP($G382,Data!$G$3:$BA$2935,19,FALSE))</f>
        <v/>
      </c>
      <c r="AA382" s="52" t="str">
        <f>IF($H382=0,"",VLOOKUP($G382,Data!$G$3:$BA$2935,20,FALSE))</f>
        <v/>
      </c>
      <c r="AB382" s="4" t="str">
        <f>IF($H382=0,"",VLOOKUP($G382,Data!$G$3:$BA$2935,21,FALSE))</f>
        <v/>
      </c>
      <c r="AC382" s="4" t="str">
        <f>IF($H382=0,"",VLOOKUP($G382,Data!$G$3:$BA$2935,22,FALSE))</f>
        <v/>
      </c>
      <c r="AD382" s="4" t="str">
        <f>IF($H382=0,"",VLOOKUP($G382,Data!$G$3:$BA$2935,23,FALSE))</f>
        <v/>
      </c>
      <c r="AE382" s="4" t="str">
        <f>IF($H382=0,"",VLOOKUP($G382,Data!$G$3:$BA$2935,24,FALSE))</f>
        <v/>
      </c>
      <c r="AF382" s="4" t="str">
        <f>IF($H382=0,"",VLOOKUP($G382,Data!$G$3:$BA$2935,25,FALSE))</f>
        <v/>
      </c>
      <c r="AG382" s="4" t="str">
        <f>IF($H382=0,"",VLOOKUP($G382,Data!$G$3:$BA$2935,26,FALSE))</f>
        <v/>
      </c>
      <c r="AH382" s="4" t="str">
        <f>IF($H382=0,"",VLOOKUP($G382,Data!$G$3:$BA$2935,27,FALSE))</f>
        <v/>
      </c>
      <c r="AI382" s="4" t="str">
        <f>IF($H382=0,"",VLOOKUP($G382,Data!$G$3:$BA$2935,28,FALSE))</f>
        <v/>
      </c>
      <c r="AJ382" s="4" t="str">
        <f>IF($H382=0,"",VLOOKUP($G382,Data!$G$3:$BA$2935,29,FALSE))</f>
        <v/>
      </c>
      <c r="AK382" s="4" t="str">
        <f>IF($H382=0,"",VLOOKUP($G382,Data!$G$3:$BA$2935,30,FALSE))</f>
        <v/>
      </c>
      <c r="AL382" s="4" t="str">
        <f>IF($H382=0,"",VLOOKUP($G382,Data!$G$3:$BA$2935,31,FALSE))</f>
        <v/>
      </c>
      <c r="AM382" s="4" t="str">
        <f>IF($H382=0,"",VLOOKUP($G382,Data!$G$3:$BA$2935,32,FALSE))</f>
        <v/>
      </c>
      <c r="AN382" s="4" t="str">
        <f>IF($H382=0,"",VLOOKUP($G382,Data!$G$3:$BA$2935,33,FALSE))</f>
        <v/>
      </c>
      <c r="AO382" s="4" t="str">
        <f>IF($H382=0,"",VLOOKUP($G382,Data!$G$3:$BA$2935,34,FALSE))</f>
        <v/>
      </c>
      <c r="AP382" s="4" t="str">
        <f>IF($H382=0,"",VLOOKUP($G382,Data!$G$3:$BA$2935,35,FALSE))</f>
        <v/>
      </c>
      <c r="AQ382" s="4" t="str">
        <f>IF($H382=0,"",VLOOKUP($G382,Data!$G$3:$BA$2935,36,FALSE))</f>
        <v/>
      </c>
      <c r="AR382" s="4" t="str">
        <f>IF($H382=0,"",VLOOKUP($G382,Data!$G$3:$BA$2935,37,FALSE))</f>
        <v/>
      </c>
      <c r="AS382" s="4" t="str">
        <f>IF($H382=0,"",VLOOKUP($G382,Data!$G$3:$BA$2935,38,FALSE))</f>
        <v/>
      </c>
      <c r="AT382" s="4" t="str">
        <f>IF($H382=0,"",VLOOKUP($G382,Data!$G$3:$BA$2935,39,FALSE))</f>
        <v/>
      </c>
    </row>
    <row r="383" spans="1:46" x14ac:dyDescent="0.3">
      <c r="A383" s="4">
        <f>PSSE!A392</f>
        <v>961012</v>
      </c>
      <c r="B383" s="4" t="str">
        <f>PSSE!B392</f>
        <v>SONGHINH_H2</v>
      </c>
      <c r="C383" s="4">
        <f>PSSE!D392</f>
        <v>10.5</v>
      </c>
      <c r="D383" s="52">
        <f>PSSE!E392</f>
        <v>35</v>
      </c>
      <c r="E383" s="52" t="str">
        <f>PSSE!F392</f>
        <v>TD</v>
      </c>
      <c r="F383" s="52">
        <f>PSSE!G392</f>
        <v>1</v>
      </c>
      <c r="G383" s="52" t="str">
        <f t="shared" si="6"/>
        <v>AVR10.535TD1</v>
      </c>
      <c r="H383" s="52">
        <f>COUNTIF(Data!$G$3:$BA$2935,AVR!$G383)</f>
        <v>1</v>
      </c>
      <c r="I383" s="52" t="str">
        <f>IF($H383=0,"",VLOOKUP($G383,Data!$G$3:$BA$2935,2,FALSE))</f>
        <v>'EXAC4'</v>
      </c>
      <c r="J383" s="52">
        <f>PSSE!C392</f>
        <v>1</v>
      </c>
      <c r="K383" s="52">
        <f>IF($H383=0,"",VLOOKUP($G383,Data!$G$3:$BA$2935,4,FALSE))</f>
        <v>0</v>
      </c>
      <c r="L383" s="52">
        <f>IF($H383=0,"",VLOOKUP($G383,Data!$G$3:$BA$2935,5,FALSE))</f>
        <v>0.2</v>
      </c>
      <c r="M383" s="52">
        <f>IF($H383=0,"",VLOOKUP($G383,Data!$G$3:$BA$2935,6,FALSE))</f>
        <v>-0.19900000000000001</v>
      </c>
      <c r="N383" s="52">
        <f>IF($H383=0,"",VLOOKUP($G383,Data!$G$3:$BA$2935,7,FALSE))</f>
        <v>0</v>
      </c>
      <c r="O383" s="52">
        <f>IF($H383=0,"",VLOOKUP($G383,Data!$G$3:$BA$2935,8,FALSE))</f>
        <v>5</v>
      </c>
      <c r="P383" s="52">
        <f>IF($H383=0,"",VLOOKUP($G383,Data!$G$3:$BA$2935,9,FALSE))</f>
        <v>250</v>
      </c>
      <c r="Q383" s="52">
        <f>IF($H383=0,"",VLOOKUP($G383,Data!$G$3:$BA$2935,10,FALSE))</f>
        <v>0.05</v>
      </c>
      <c r="R383" s="52">
        <f>IF($H383=0,"",VLOOKUP($G383,Data!$G$3:$BA$2935,11,FALSE))</f>
        <v>5.64</v>
      </c>
      <c r="S383" s="52">
        <f>IF($H383=0,"",VLOOKUP($G383,Data!$G$3:$BA$2935,12,FALSE))</f>
        <v>0</v>
      </c>
      <c r="T383" s="52">
        <f>IF($H383=0,"",VLOOKUP($G383,Data!$G$3:$BA$2935,13,FALSE))</f>
        <v>0</v>
      </c>
      <c r="U383" s="52" t="str">
        <f>IF($H383=0,"",VLOOKUP($G383,Data!$G$3:$BA$2935,14,FALSE))</f>
        <v>/</v>
      </c>
      <c r="V383" s="52" t="str">
        <f>IF($H383=0,"",VLOOKUP($G383,Data!$G$3:$BA$2935,15,FALSE))</f>
        <v>/</v>
      </c>
      <c r="W383" s="52" t="str">
        <f>IF($H383=0,"",VLOOKUP($G383,Data!$G$3:$BA$2935,16,FALSE))</f>
        <v/>
      </c>
      <c r="X383" s="52" t="str">
        <f>IF($H383=0,"",VLOOKUP($G383,Data!$G$3:$BA$2935,17,FALSE))</f>
        <v/>
      </c>
      <c r="Y383" s="52" t="str">
        <f>IF($H383=0,"",VLOOKUP($G383,Data!$G$3:$BA$2935,18,FALSE))</f>
        <v/>
      </c>
      <c r="Z383" s="52" t="str">
        <f>IF($H383=0,"",VLOOKUP($G383,Data!$G$3:$BA$2935,19,FALSE))</f>
        <v/>
      </c>
      <c r="AA383" s="52" t="str">
        <f>IF($H383=0,"",VLOOKUP($G383,Data!$G$3:$BA$2935,20,FALSE))</f>
        <v/>
      </c>
      <c r="AB383" s="4" t="str">
        <f>IF($H383=0,"",VLOOKUP($G383,Data!$G$3:$BA$2935,21,FALSE))</f>
        <v/>
      </c>
      <c r="AC383" s="4" t="str">
        <f>IF($H383=0,"",VLOOKUP($G383,Data!$G$3:$BA$2935,22,FALSE))</f>
        <v/>
      </c>
      <c r="AD383" s="4" t="str">
        <f>IF($H383=0,"",VLOOKUP($G383,Data!$G$3:$BA$2935,23,FALSE))</f>
        <v/>
      </c>
      <c r="AE383" s="4" t="str">
        <f>IF($H383=0,"",VLOOKUP($G383,Data!$G$3:$BA$2935,24,FALSE))</f>
        <v/>
      </c>
      <c r="AF383" s="4" t="str">
        <f>IF($H383=0,"",VLOOKUP($G383,Data!$G$3:$BA$2935,25,FALSE))</f>
        <v/>
      </c>
      <c r="AG383" s="4" t="str">
        <f>IF($H383=0,"",VLOOKUP($G383,Data!$G$3:$BA$2935,26,FALSE))</f>
        <v/>
      </c>
      <c r="AH383" s="4" t="str">
        <f>IF($H383=0,"",VLOOKUP($G383,Data!$G$3:$BA$2935,27,FALSE))</f>
        <v/>
      </c>
      <c r="AI383" s="4" t="str">
        <f>IF($H383=0,"",VLOOKUP($G383,Data!$G$3:$BA$2935,28,FALSE))</f>
        <v/>
      </c>
      <c r="AJ383" s="4" t="str">
        <f>IF($H383=0,"",VLOOKUP($G383,Data!$G$3:$BA$2935,29,FALSE))</f>
        <v/>
      </c>
      <c r="AK383" s="4" t="str">
        <f>IF($H383=0,"",VLOOKUP($G383,Data!$G$3:$BA$2935,30,FALSE))</f>
        <v/>
      </c>
      <c r="AL383" s="4" t="str">
        <f>IF($H383=0,"",VLOOKUP($G383,Data!$G$3:$BA$2935,31,FALSE))</f>
        <v/>
      </c>
      <c r="AM383" s="4" t="str">
        <f>IF($H383=0,"",VLOOKUP($G383,Data!$G$3:$BA$2935,32,FALSE))</f>
        <v/>
      </c>
      <c r="AN383" s="4" t="str">
        <f>IF($H383=0,"",VLOOKUP($G383,Data!$G$3:$BA$2935,33,FALSE))</f>
        <v/>
      </c>
      <c r="AO383" s="4" t="str">
        <f>IF($H383=0,"",VLOOKUP($G383,Data!$G$3:$BA$2935,34,FALSE))</f>
        <v/>
      </c>
      <c r="AP383" s="4" t="str">
        <f>IF($H383=0,"",VLOOKUP($G383,Data!$G$3:$BA$2935,35,FALSE))</f>
        <v/>
      </c>
      <c r="AQ383" s="4" t="str">
        <f>IF($H383=0,"",VLOOKUP($G383,Data!$G$3:$BA$2935,36,FALSE))</f>
        <v/>
      </c>
      <c r="AR383" s="4" t="str">
        <f>IF($H383=0,"",VLOOKUP($G383,Data!$G$3:$BA$2935,37,FALSE))</f>
        <v/>
      </c>
      <c r="AS383" s="4" t="str">
        <f>IF($H383=0,"",VLOOKUP($G383,Data!$G$3:$BA$2935,38,FALSE))</f>
        <v/>
      </c>
      <c r="AT383" s="4" t="str">
        <f>IF($H383=0,"",VLOOKUP($G383,Data!$G$3:$BA$2935,39,FALSE))</f>
        <v/>
      </c>
    </row>
    <row r="384" spans="1:46" x14ac:dyDescent="0.3">
      <c r="A384" s="4">
        <f>PSSE!A393</f>
        <v>961021</v>
      </c>
      <c r="B384" s="4" t="str">
        <f>PSSE!B393</f>
        <v>SONGBAHA_H1</v>
      </c>
      <c r="C384" s="4">
        <f>PSSE!D393</f>
        <v>13.8</v>
      </c>
      <c r="D384" s="52">
        <f>PSSE!E393</f>
        <v>110</v>
      </c>
      <c r="E384" s="52" t="str">
        <f>PSSE!F393</f>
        <v>TD</v>
      </c>
      <c r="F384" s="52">
        <f>PSSE!G393</f>
        <v>1</v>
      </c>
      <c r="G384" s="52" t="str">
        <f t="shared" si="6"/>
        <v>AVR13.8110TD1</v>
      </c>
      <c r="H384" s="52">
        <f>COUNTIF(Data!$G$3:$BA$2935,AVR!$G384)</f>
        <v>1</v>
      </c>
      <c r="I384" s="52" t="str">
        <f>IF($H384=0,"",VLOOKUP($G384,Data!$G$3:$BA$2935,2,FALSE))</f>
        <v>'ESST4B'</v>
      </c>
      <c r="J384" s="52">
        <f>PSSE!C393</f>
        <v>1</v>
      </c>
      <c r="K384" s="52">
        <f>IF($H384=0,"",VLOOKUP($G384,Data!$G$3:$BA$2935,4,FALSE))</f>
        <v>0</v>
      </c>
      <c r="L384" s="52">
        <f>IF($H384=0,"",VLOOKUP($G384,Data!$G$3:$BA$2935,5,FALSE))</f>
        <v>10.75</v>
      </c>
      <c r="M384" s="52">
        <f>IF($H384=0,"",VLOOKUP($G384,Data!$G$3:$BA$2935,6,FALSE))</f>
        <v>10.75</v>
      </c>
      <c r="N384" s="52">
        <f>IF($H384=0,"",VLOOKUP($G384,Data!$G$3:$BA$2935,7,FALSE))</f>
        <v>5</v>
      </c>
      <c r="O384" s="52">
        <f>IF($H384=0,"",VLOOKUP($G384,Data!$G$3:$BA$2935,8,FALSE))</f>
        <v>-0.87</v>
      </c>
      <c r="P384" s="52">
        <f>IF($H384=0,"",VLOOKUP($G384,Data!$G$3:$BA$2935,9,FALSE))</f>
        <v>0</v>
      </c>
      <c r="Q384" s="52">
        <f>IF($H384=0,"",VLOOKUP($G384,Data!$G$3:$BA$2935,10,FALSE))</f>
        <v>1</v>
      </c>
      <c r="R384" s="52">
        <f>IF($H384=0,"",VLOOKUP($G384,Data!$G$3:$BA$2935,11,FALSE))</f>
        <v>0</v>
      </c>
      <c r="S384" s="52">
        <f>IF($H384=0,"",VLOOKUP($G384,Data!$G$3:$BA$2935,12,FALSE))</f>
        <v>99</v>
      </c>
      <c r="T384" s="52">
        <f>IF($H384=0,"",VLOOKUP($G384,Data!$G$3:$BA$2935,13,FALSE))</f>
        <v>-99</v>
      </c>
      <c r="U384" s="52">
        <f>IF($H384=0,"",VLOOKUP($G384,Data!$G$3:$BA$2935,14,FALSE))</f>
        <v>0</v>
      </c>
      <c r="V384" s="52">
        <f>IF($H384=0,"",VLOOKUP($G384,Data!$G$3:$BA$2935,15,FALSE))</f>
        <v>9.3000000000000007</v>
      </c>
      <c r="W384" s="52">
        <f>IF($H384=0,"",VLOOKUP($G384,Data!$G$3:$BA$2935,16,FALSE))</f>
        <v>0</v>
      </c>
      <c r="X384" s="52">
        <f>IF($H384=0,"",VLOOKUP($G384,Data!$G$3:$BA$2935,17,FALSE))</f>
        <v>11.63</v>
      </c>
      <c r="Y384" s="52">
        <f>IF($H384=0,"",VLOOKUP($G384,Data!$G$3:$BA$2935,18,FALSE))</f>
        <v>0.113</v>
      </c>
      <c r="Z384" s="52">
        <f>IF($H384=0,"",VLOOKUP($G384,Data!$G$3:$BA$2935,19,FALSE))</f>
        <v>0.124</v>
      </c>
      <c r="AA384" s="52">
        <f>IF($H384=0,"",VLOOKUP($G384,Data!$G$3:$BA$2935,20,FALSE))</f>
        <v>0</v>
      </c>
      <c r="AB384" s="4" t="str">
        <f>IF($H384=0,"",VLOOKUP($G384,Data!$G$3:$BA$2935,21,FALSE))</f>
        <v>/</v>
      </c>
      <c r="AC384" s="4" t="str">
        <f>IF($H384=0,"",VLOOKUP($G384,Data!$G$3:$BA$2935,22,FALSE))</f>
        <v>/</v>
      </c>
      <c r="AD384" s="4" t="str">
        <f>IF($H384=0,"",VLOOKUP($G384,Data!$G$3:$BA$2935,23,FALSE))</f>
        <v/>
      </c>
      <c r="AE384" s="4" t="str">
        <f>IF($H384=0,"",VLOOKUP($G384,Data!$G$3:$BA$2935,24,FALSE))</f>
        <v/>
      </c>
      <c r="AF384" s="4" t="str">
        <f>IF($H384=0,"",VLOOKUP($G384,Data!$G$3:$BA$2935,25,FALSE))</f>
        <v/>
      </c>
      <c r="AG384" s="4" t="str">
        <f>IF($H384=0,"",VLOOKUP($G384,Data!$G$3:$BA$2935,26,FALSE))</f>
        <v/>
      </c>
      <c r="AH384" s="4" t="str">
        <f>IF($H384=0,"",VLOOKUP($G384,Data!$G$3:$BA$2935,27,FALSE))</f>
        <v/>
      </c>
      <c r="AI384" s="4" t="str">
        <f>IF($H384=0,"",VLOOKUP($G384,Data!$G$3:$BA$2935,28,FALSE))</f>
        <v/>
      </c>
      <c r="AJ384" s="4" t="str">
        <f>IF($H384=0,"",VLOOKUP($G384,Data!$G$3:$BA$2935,29,FALSE))</f>
        <v/>
      </c>
      <c r="AK384" s="4" t="str">
        <f>IF($H384=0,"",VLOOKUP($G384,Data!$G$3:$BA$2935,30,FALSE))</f>
        <v/>
      </c>
      <c r="AL384" s="4" t="str">
        <f>IF($H384=0,"",VLOOKUP($G384,Data!$G$3:$BA$2935,31,FALSE))</f>
        <v/>
      </c>
      <c r="AM384" s="4" t="str">
        <f>IF($H384=0,"",VLOOKUP($G384,Data!$G$3:$BA$2935,32,FALSE))</f>
        <v/>
      </c>
      <c r="AN384" s="4" t="str">
        <f>IF($H384=0,"",VLOOKUP($G384,Data!$G$3:$BA$2935,33,FALSE))</f>
        <v/>
      </c>
      <c r="AO384" s="4" t="str">
        <f>IF($H384=0,"",VLOOKUP($G384,Data!$G$3:$BA$2935,34,FALSE))</f>
        <v/>
      </c>
      <c r="AP384" s="4" t="str">
        <f>IF($H384=0,"",VLOOKUP($G384,Data!$G$3:$BA$2935,35,FALSE))</f>
        <v/>
      </c>
      <c r="AQ384" s="4" t="str">
        <f>IF($H384=0,"",VLOOKUP($G384,Data!$G$3:$BA$2935,36,FALSE))</f>
        <v/>
      </c>
      <c r="AR384" s="4" t="str">
        <f>IF($H384=0,"",VLOOKUP($G384,Data!$G$3:$BA$2935,37,FALSE))</f>
        <v/>
      </c>
      <c r="AS384" s="4" t="str">
        <f>IF($H384=0,"",VLOOKUP($G384,Data!$G$3:$BA$2935,38,FALSE))</f>
        <v/>
      </c>
      <c r="AT384" s="4" t="str">
        <f>IF($H384=0,"",VLOOKUP($G384,Data!$G$3:$BA$2935,39,FALSE))</f>
        <v/>
      </c>
    </row>
    <row r="385" spans="1:46" x14ac:dyDescent="0.3">
      <c r="A385" s="4">
        <f>PSSE!A394</f>
        <v>961022</v>
      </c>
      <c r="B385" s="4" t="str">
        <f>PSSE!B394</f>
        <v>SONGBAHA_H2</v>
      </c>
      <c r="C385" s="4">
        <f>PSSE!D394</f>
        <v>13.8</v>
      </c>
      <c r="D385" s="52">
        <f>PSSE!E394</f>
        <v>110</v>
      </c>
      <c r="E385" s="52" t="str">
        <f>PSSE!F394</f>
        <v>TD</v>
      </c>
      <c r="F385" s="52">
        <f>PSSE!G394</f>
        <v>1</v>
      </c>
      <c r="G385" s="52" t="str">
        <f t="shared" si="6"/>
        <v>AVR13.8110TD1</v>
      </c>
      <c r="H385" s="52">
        <f>COUNTIF(Data!$G$3:$BA$2935,AVR!$G385)</f>
        <v>1</v>
      </c>
      <c r="I385" s="52" t="str">
        <f>IF($H385=0,"",VLOOKUP($G385,Data!$G$3:$BA$2935,2,FALSE))</f>
        <v>'ESST4B'</v>
      </c>
      <c r="J385" s="52">
        <f>PSSE!C394</f>
        <v>2</v>
      </c>
      <c r="K385" s="52">
        <f>IF($H385=0,"",VLOOKUP($G385,Data!$G$3:$BA$2935,4,FALSE))</f>
        <v>0</v>
      </c>
      <c r="L385" s="52">
        <f>IF($H385=0,"",VLOOKUP($G385,Data!$G$3:$BA$2935,5,FALSE))</f>
        <v>10.75</v>
      </c>
      <c r="M385" s="52">
        <f>IF($H385=0,"",VLOOKUP($G385,Data!$G$3:$BA$2935,6,FALSE))</f>
        <v>10.75</v>
      </c>
      <c r="N385" s="52">
        <f>IF($H385=0,"",VLOOKUP($G385,Data!$G$3:$BA$2935,7,FALSE))</f>
        <v>5</v>
      </c>
      <c r="O385" s="52">
        <f>IF($H385=0,"",VLOOKUP($G385,Data!$G$3:$BA$2935,8,FALSE))</f>
        <v>-0.87</v>
      </c>
      <c r="P385" s="52">
        <f>IF($H385=0,"",VLOOKUP($G385,Data!$G$3:$BA$2935,9,FALSE))</f>
        <v>0</v>
      </c>
      <c r="Q385" s="52">
        <f>IF($H385=0,"",VLOOKUP($G385,Data!$G$3:$BA$2935,10,FALSE))</f>
        <v>1</v>
      </c>
      <c r="R385" s="52">
        <f>IF($H385=0,"",VLOOKUP($G385,Data!$G$3:$BA$2935,11,FALSE))</f>
        <v>0</v>
      </c>
      <c r="S385" s="52">
        <f>IF($H385=0,"",VLOOKUP($G385,Data!$G$3:$BA$2935,12,FALSE))</f>
        <v>99</v>
      </c>
      <c r="T385" s="52">
        <f>IF($H385=0,"",VLOOKUP($G385,Data!$G$3:$BA$2935,13,FALSE))</f>
        <v>-99</v>
      </c>
      <c r="U385" s="52">
        <f>IF($H385=0,"",VLOOKUP($G385,Data!$G$3:$BA$2935,14,FALSE))</f>
        <v>0</v>
      </c>
      <c r="V385" s="52">
        <f>IF($H385=0,"",VLOOKUP($G385,Data!$G$3:$BA$2935,15,FALSE))</f>
        <v>9.3000000000000007</v>
      </c>
      <c r="W385" s="52">
        <f>IF($H385=0,"",VLOOKUP($G385,Data!$G$3:$BA$2935,16,FALSE))</f>
        <v>0</v>
      </c>
      <c r="X385" s="52">
        <f>IF($H385=0,"",VLOOKUP($G385,Data!$G$3:$BA$2935,17,FALSE))</f>
        <v>11.63</v>
      </c>
      <c r="Y385" s="52">
        <f>IF($H385=0,"",VLOOKUP($G385,Data!$G$3:$BA$2935,18,FALSE))</f>
        <v>0.113</v>
      </c>
      <c r="Z385" s="52">
        <f>IF($H385=0,"",VLOOKUP($G385,Data!$G$3:$BA$2935,19,FALSE))</f>
        <v>0.124</v>
      </c>
      <c r="AA385" s="52">
        <f>IF($H385=0,"",VLOOKUP($G385,Data!$G$3:$BA$2935,20,FALSE))</f>
        <v>0</v>
      </c>
      <c r="AB385" s="4" t="str">
        <f>IF($H385=0,"",VLOOKUP($G385,Data!$G$3:$BA$2935,21,FALSE))</f>
        <v>/</v>
      </c>
      <c r="AC385" s="4" t="str">
        <f>IF($H385=0,"",VLOOKUP($G385,Data!$G$3:$BA$2935,22,FALSE))</f>
        <v>/</v>
      </c>
      <c r="AD385" s="4" t="str">
        <f>IF($H385=0,"",VLOOKUP($G385,Data!$G$3:$BA$2935,23,FALSE))</f>
        <v/>
      </c>
      <c r="AE385" s="4" t="str">
        <f>IF($H385=0,"",VLOOKUP($G385,Data!$G$3:$BA$2935,24,FALSE))</f>
        <v/>
      </c>
      <c r="AF385" s="4" t="str">
        <f>IF($H385=0,"",VLOOKUP($G385,Data!$G$3:$BA$2935,25,FALSE))</f>
        <v/>
      </c>
      <c r="AG385" s="4" t="str">
        <f>IF($H385=0,"",VLOOKUP($G385,Data!$G$3:$BA$2935,26,FALSE))</f>
        <v/>
      </c>
      <c r="AH385" s="4" t="str">
        <f>IF($H385=0,"",VLOOKUP($G385,Data!$G$3:$BA$2935,27,FALSE))</f>
        <v/>
      </c>
      <c r="AI385" s="4" t="str">
        <f>IF($H385=0,"",VLOOKUP($G385,Data!$G$3:$BA$2935,28,FALSE))</f>
        <v/>
      </c>
      <c r="AJ385" s="4" t="str">
        <f>IF($H385=0,"",VLOOKUP($G385,Data!$G$3:$BA$2935,29,FALSE))</f>
        <v/>
      </c>
      <c r="AK385" s="4" t="str">
        <f>IF($H385=0,"",VLOOKUP($G385,Data!$G$3:$BA$2935,30,FALSE))</f>
        <v/>
      </c>
      <c r="AL385" s="4" t="str">
        <f>IF($H385=0,"",VLOOKUP($G385,Data!$G$3:$BA$2935,31,FALSE))</f>
        <v/>
      </c>
      <c r="AM385" s="4" t="str">
        <f>IF($H385=0,"",VLOOKUP($G385,Data!$G$3:$BA$2935,32,FALSE))</f>
        <v/>
      </c>
      <c r="AN385" s="4" t="str">
        <f>IF($H385=0,"",VLOOKUP($G385,Data!$G$3:$BA$2935,33,FALSE))</f>
        <v/>
      </c>
      <c r="AO385" s="4" t="str">
        <f>IF($H385=0,"",VLOOKUP($G385,Data!$G$3:$BA$2935,34,FALSE))</f>
        <v/>
      </c>
      <c r="AP385" s="4" t="str">
        <f>IF($H385=0,"",VLOOKUP($G385,Data!$G$3:$BA$2935,35,FALSE))</f>
        <v/>
      </c>
      <c r="AQ385" s="4" t="str">
        <f>IF($H385=0,"",VLOOKUP($G385,Data!$G$3:$BA$2935,36,FALSE))</f>
        <v/>
      </c>
      <c r="AR385" s="4" t="str">
        <f>IF($H385=0,"",VLOOKUP($G385,Data!$G$3:$BA$2935,37,FALSE))</f>
        <v/>
      </c>
      <c r="AS385" s="4" t="str">
        <f>IF($H385=0,"",VLOOKUP($G385,Data!$G$3:$BA$2935,38,FALSE))</f>
        <v/>
      </c>
      <c r="AT385" s="4" t="str">
        <f>IF($H385=0,"",VLOOKUP($G385,Data!$G$3:$BA$2935,39,FALSE))</f>
        <v/>
      </c>
    </row>
    <row r="386" spans="1:46" x14ac:dyDescent="0.3">
      <c r="A386" s="4">
        <f>PSSE!A395</f>
        <v>962011</v>
      </c>
      <c r="B386" s="4" t="str">
        <f>PSSE!B395</f>
        <v>VANPHONG1_S1</v>
      </c>
      <c r="C386" s="4">
        <f>PSSE!D395</f>
        <v>26</v>
      </c>
      <c r="D386" s="52">
        <f>PSSE!E395</f>
        <v>660</v>
      </c>
      <c r="E386" s="52" t="str">
        <f>PSSE!F395</f>
        <v>ND</v>
      </c>
      <c r="F386" s="52">
        <f>PSSE!G395</f>
        <v>1</v>
      </c>
      <c r="G386" s="52" t="str">
        <f t="shared" si="6"/>
        <v>AVR26660ND1</v>
      </c>
      <c r="H386" s="52">
        <f>COUNTIF(Data!$G$3:$BA$2935,AVR!$G386)</f>
        <v>1</v>
      </c>
      <c r="I386" s="52" t="str">
        <f>IF($H386=0,"",VLOOKUP($G386,Data!$G$3:$BA$2935,2,FALSE))</f>
        <v>'ESST4B'</v>
      </c>
      <c r="J386" s="52">
        <f>PSSE!C395</f>
        <v>1</v>
      </c>
      <c r="K386" s="52">
        <f>IF($H386=0,"",VLOOKUP($G386,Data!$G$3:$BA$2935,4,FALSE))</f>
        <v>0</v>
      </c>
      <c r="L386" s="52">
        <f>IF($H386=0,"",VLOOKUP($G386,Data!$G$3:$BA$2935,5,FALSE))</f>
        <v>15</v>
      </c>
      <c r="M386" s="52">
        <f>IF($H386=0,"",VLOOKUP($G386,Data!$G$3:$BA$2935,6,FALSE))</f>
        <v>15</v>
      </c>
      <c r="N386" s="52">
        <f>IF($H386=0,"",VLOOKUP($G386,Data!$G$3:$BA$2935,7,FALSE))</f>
        <v>5</v>
      </c>
      <c r="O386" s="52">
        <f>IF($H386=0,"",VLOOKUP($G386,Data!$G$3:$BA$2935,8,FALSE))</f>
        <v>-0.87</v>
      </c>
      <c r="P386" s="52">
        <f>IF($H386=0,"",VLOOKUP($G386,Data!$G$3:$BA$2935,9,FALSE))</f>
        <v>0</v>
      </c>
      <c r="Q386" s="52">
        <f>IF($H386=0,"",VLOOKUP($G386,Data!$G$3:$BA$2935,10,FALSE))</f>
        <v>1</v>
      </c>
      <c r="R386" s="52">
        <f>IF($H386=0,"",VLOOKUP($G386,Data!$G$3:$BA$2935,11,FALSE))</f>
        <v>0</v>
      </c>
      <c r="S386" s="52">
        <f>IF($H386=0,"",VLOOKUP($G386,Data!$G$3:$BA$2935,12,FALSE))</f>
        <v>99</v>
      </c>
      <c r="T386" s="52">
        <f>IF($H386=0,"",VLOOKUP($G386,Data!$G$3:$BA$2935,13,FALSE))</f>
        <v>-99</v>
      </c>
      <c r="U386" s="52">
        <f>IF($H386=0,"",VLOOKUP($G386,Data!$G$3:$BA$2935,14,FALSE))</f>
        <v>0</v>
      </c>
      <c r="V386" s="52">
        <f>IF($H386=0,"",VLOOKUP($G386,Data!$G$3:$BA$2935,15,FALSE))</f>
        <v>9.3000000000000007</v>
      </c>
      <c r="W386" s="52">
        <f>IF($H386=0,"",VLOOKUP($G386,Data!$G$3:$BA$2935,16,FALSE))</f>
        <v>0</v>
      </c>
      <c r="X386" s="52">
        <f>IF($H386=0,"",VLOOKUP($G386,Data!$G$3:$BA$2935,17,FALSE))</f>
        <v>11.63</v>
      </c>
      <c r="Y386" s="52">
        <f>IF($H386=0,"",VLOOKUP($G386,Data!$G$3:$BA$2935,18,FALSE))</f>
        <v>0.113</v>
      </c>
      <c r="Z386" s="52">
        <f>IF($H386=0,"",VLOOKUP($G386,Data!$G$3:$BA$2935,19,FALSE))</f>
        <v>0.124</v>
      </c>
      <c r="AA386" s="52">
        <f>IF($H386=0,"",VLOOKUP($G386,Data!$G$3:$BA$2935,20,FALSE))</f>
        <v>0</v>
      </c>
      <c r="AB386" s="4" t="str">
        <f>IF($H386=0,"",VLOOKUP($G386,Data!$G$3:$BA$2935,21,FALSE))</f>
        <v>/</v>
      </c>
      <c r="AC386" s="4" t="str">
        <f>IF($H386=0,"",VLOOKUP($G386,Data!$G$3:$BA$2935,22,FALSE))</f>
        <v>/</v>
      </c>
      <c r="AD386" s="4" t="str">
        <f>IF($H386=0,"",VLOOKUP($G386,Data!$G$3:$BA$2935,23,FALSE))</f>
        <v/>
      </c>
      <c r="AE386" s="4" t="str">
        <f>IF($H386=0,"",VLOOKUP($G386,Data!$G$3:$BA$2935,24,FALSE))</f>
        <v/>
      </c>
      <c r="AF386" s="4" t="str">
        <f>IF($H386=0,"",VLOOKUP($G386,Data!$G$3:$BA$2935,25,FALSE))</f>
        <v/>
      </c>
      <c r="AG386" s="4" t="str">
        <f>IF($H386=0,"",VLOOKUP($G386,Data!$G$3:$BA$2935,26,FALSE))</f>
        <v/>
      </c>
      <c r="AH386" s="4" t="str">
        <f>IF($H386=0,"",VLOOKUP($G386,Data!$G$3:$BA$2935,27,FALSE))</f>
        <v/>
      </c>
      <c r="AI386" s="4" t="str">
        <f>IF($H386=0,"",VLOOKUP($G386,Data!$G$3:$BA$2935,28,FALSE))</f>
        <v/>
      </c>
      <c r="AJ386" s="4" t="str">
        <f>IF($H386=0,"",VLOOKUP($G386,Data!$G$3:$BA$2935,29,FALSE))</f>
        <v/>
      </c>
      <c r="AK386" s="4" t="str">
        <f>IF($H386=0,"",VLOOKUP($G386,Data!$G$3:$BA$2935,30,FALSE))</f>
        <v/>
      </c>
      <c r="AL386" s="4" t="str">
        <f>IF($H386=0,"",VLOOKUP($G386,Data!$G$3:$BA$2935,31,FALSE))</f>
        <v/>
      </c>
      <c r="AM386" s="4" t="str">
        <f>IF($H386=0,"",VLOOKUP($G386,Data!$G$3:$BA$2935,32,FALSE))</f>
        <v/>
      </c>
      <c r="AN386" s="4" t="str">
        <f>IF($H386=0,"",VLOOKUP($G386,Data!$G$3:$BA$2935,33,FALSE))</f>
        <v/>
      </c>
      <c r="AO386" s="4" t="str">
        <f>IF($H386=0,"",VLOOKUP($G386,Data!$G$3:$BA$2935,34,FALSE))</f>
        <v/>
      </c>
      <c r="AP386" s="4" t="str">
        <f>IF($H386=0,"",VLOOKUP($G386,Data!$G$3:$BA$2935,35,FALSE))</f>
        <v/>
      </c>
      <c r="AQ386" s="4" t="str">
        <f>IF($H386=0,"",VLOOKUP($G386,Data!$G$3:$BA$2935,36,FALSE))</f>
        <v/>
      </c>
      <c r="AR386" s="4" t="str">
        <f>IF($H386=0,"",VLOOKUP($G386,Data!$G$3:$BA$2935,37,FALSE))</f>
        <v/>
      </c>
      <c r="AS386" s="4" t="str">
        <f>IF($H386=0,"",VLOOKUP($G386,Data!$G$3:$BA$2935,38,FALSE))</f>
        <v/>
      </c>
      <c r="AT386" s="4" t="str">
        <f>IF($H386=0,"",VLOOKUP($G386,Data!$G$3:$BA$2935,39,FALSE))</f>
        <v/>
      </c>
    </row>
    <row r="387" spans="1:46" x14ac:dyDescent="0.3">
      <c r="A387" s="4">
        <f>PSSE!A396</f>
        <v>962012</v>
      </c>
      <c r="B387" s="4" t="str">
        <f>PSSE!B396</f>
        <v>VANPHONG1_S2</v>
      </c>
      <c r="C387" s="4">
        <f>PSSE!D396</f>
        <v>26</v>
      </c>
      <c r="D387" s="52">
        <f>PSSE!E396</f>
        <v>660</v>
      </c>
      <c r="E387" s="52" t="str">
        <f>PSSE!F396</f>
        <v>ND</v>
      </c>
      <c r="F387" s="52">
        <f>PSSE!G396</f>
        <v>1</v>
      </c>
      <c r="G387" s="52" t="str">
        <f t="shared" si="6"/>
        <v>AVR26660ND1</v>
      </c>
      <c r="H387" s="52">
        <f>COUNTIF(Data!$G$3:$BA$2935,AVR!$G387)</f>
        <v>1</v>
      </c>
      <c r="I387" s="52" t="str">
        <f>IF($H387=0,"",VLOOKUP($G387,Data!$G$3:$BA$2935,2,FALSE))</f>
        <v>'ESST4B'</v>
      </c>
      <c r="J387" s="52">
        <f>PSSE!C396</f>
        <v>1</v>
      </c>
      <c r="K387" s="52">
        <f>IF($H387=0,"",VLOOKUP($G387,Data!$G$3:$BA$2935,4,FALSE))</f>
        <v>0</v>
      </c>
      <c r="L387" s="52">
        <f>IF($H387=0,"",VLOOKUP($G387,Data!$G$3:$BA$2935,5,FALSE))</f>
        <v>15</v>
      </c>
      <c r="M387" s="52">
        <f>IF($H387=0,"",VLOOKUP($G387,Data!$G$3:$BA$2935,6,FALSE))</f>
        <v>15</v>
      </c>
      <c r="N387" s="52">
        <f>IF($H387=0,"",VLOOKUP($G387,Data!$G$3:$BA$2935,7,FALSE))</f>
        <v>5</v>
      </c>
      <c r="O387" s="52">
        <f>IF($H387=0,"",VLOOKUP($G387,Data!$G$3:$BA$2935,8,FALSE))</f>
        <v>-0.87</v>
      </c>
      <c r="P387" s="52">
        <f>IF($H387=0,"",VLOOKUP($G387,Data!$G$3:$BA$2935,9,FALSE))</f>
        <v>0</v>
      </c>
      <c r="Q387" s="52">
        <f>IF($H387=0,"",VLOOKUP($G387,Data!$G$3:$BA$2935,10,FALSE))</f>
        <v>1</v>
      </c>
      <c r="R387" s="52">
        <f>IF($H387=0,"",VLOOKUP($G387,Data!$G$3:$BA$2935,11,FALSE))</f>
        <v>0</v>
      </c>
      <c r="S387" s="52">
        <f>IF($H387=0,"",VLOOKUP($G387,Data!$G$3:$BA$2935,12,FALSE))</f>
        <v>99</v>
      </c>
      <c r="T387" s="52">
        <f>IF($H387=0,"",VLOOKUP($G387,Data!$G$3:$BA$2935,13,FALSE))</f>
        <v>-99</v>
      </c>
      <c r="U387" s="52">
        <f>IF($H387=0,"",VLOOKUP($G387,Data!$G$3:$BA$2935,14,FALSE))</f>
        <v>0</v>
      </c>
      <c r="V387" s="52">
        <f>IF($H387=0,"",VLOOKUP($G387,Data!$G$3:$BA$2935,15,FALSE))</f>
        <v>9.3000000000000007</v>
      </c>
      <c r="W387" s="52">
        <f>IF($H387=0,"",VLOOKUP($G387,Data!$G$3:$BA$2935,16,FALSE))</f>
        <v>0</v>
      </c>
      <c r="X387" s="52">
        <f>IF($H387=0,"",VLOOKUP($G387,Data!$G$3:$BA$2935,17,FALSE))</f>
        <v>11.63</v>
      </c>
      <c r="Y387" s="52">
        <f>IF($H387=0,"",VLOOKUP($G387,Data!$G$3:$BA$2935,18,FALSE))</f>
        <v>0.113</v>
      </c>
      <c r="Z387" s="52">
        <f>IF($H387=0,"",VLOOKUP($G387,Data!$G$3:$BA$2935,19,FALSE))</f>
        <v>0.124</v>
      </c>
      <c r="AA387" s="52">
        <f>IF($H387=0,"",VLOOKUP($G387,Data!$G$3:$BA$2935,20,FALSE))</f>
        <v>0</v>
      </c>
      <c r="AB387" s="4" t="str">
        <f>IF($H387=0,"",VLOOKUP($G387,Data!$G$3:$BA$2935,21,FALSE))</f>
        <v>/</v>
      </c>
      <c r="AC387" s="4" t="str">
        <f>IF($H387=0,"",VLOOKUP($G387,Data!$G$3:$BA$2935,22,FALSE))</f>
        <v>/</v>
      </c>
      <c r="AD387" s="4" t="str">
        <f>IF($H387=0,"",VLOOKUP($G387,Data!$G$3:$BA$2935,23,FALSE))</f>
        <v/>
      </c>
      <c r="AE387" s="4" t="str">
        <f>IF($H387=0,"",VLOOKUP($G387,Data!$G$3:$BA$2935,24,FALSE))</f>
        <v/>
      </c>
      <c r="AF387" s="4" t="str">
        <f>IF($H387=0,"",VLOOKUP($G387,Data!$G$3:$BA$2935,25,FALSE))</f>
        <v/>
      </c>
      <c r="AG387" s="4" t="str">
        <f>IF($H387=0,"",VLOOKUP($G387,Data!$G$3:$BA$2935,26,FALSE))</f>
        <v/>
      </c>
      <c r="AH387" s="4" t="str">
        <f>IF($H387=0,"",VLOOKUP($G387,Data!$G$3:$BA$2935,27,FALSE))</f>
        <v/>
      </c>
      <c r="AI387" s="4" t="str">
        <f>IF($H387=0,"",VLOOKUP($G387,Data!$G$3:$BA$2935,28,FALSE))</f>
        <v/>
      </c>
      <c r="AJ387" s="4" t="str">
        <f>IF($H387=0,"",VLOOKUP($G387,Data!$G$3:$BA$2935,29,FALSE))</f>
        <v/>
      </c>
      <c r="AK387" s="4" t="str">
        <f>IF($H387=0,"",VLOOKUP($G387,Data!$G$3:$BA$2935,30,FALSE))</f>
        <v/>
      </c>
      <c r="AL387" s="4" t="str">
        <f>IF($H387=0,"",VLOOKUP($G387,Data!$G$3:$BA$2935,31,FALSE))</f>
        <v/>
      </c>
      <c r="AM387" s="4" t="str">
        <f>IF($H387=0,"",VLOOKUP($G387,Data!$G$3:$BA$2935,32,FALSE))</f>
        <v/>
      </c>
      <c r="AN387" s="4" t="str">
        <f>IF($H387=0,"",VLOOKUP($G387,Data!$G$3:$BA$2935,33,FALSE))</f>
        <v/>
      </c>
      <c r="AO387" s="4" t="str">
        <f>IF($H387=0,"",VLOOKUP($G387,Data!$G$3:$BA$2935,34,FALSE))</f>
        <v/>
      </c>
      <c r="AP387" s="4" t="str">
        <f>IF($H387=0,"",VLOOKUP($G387,Data!$G$3:$BA$2935,35,FALSE))</f>
        <v/>
      </c>
      <c r="AQ387" s="4" t="str">
        <f>IF($H387=0,"",VLOOKUP($G387,Data!$G$3:$BA$2935,36,FALSE))</f>
        <v/>
      </c>
      <c r="AR387" s="4" t="str">
        <f>IF($H387=0,"",VLOOKUP($G387,Data!$G$3:$BA$2935,37,FALSE))</f>
        <v/>
      </c>
      <c r="AS387" s="4" t="str">
        <f>IF($H387=0,"",VLOOKUP($G387,Data!$G$3:$BA$2935,38,FALSE))</f>
        <v/>
      </c>
      <c r="AT387" s="4" t="str">
        <f>IF($H387=0,"",VLOOKUP($G387,Data!$G$3:$BA$2935,39,FALSE))</f>
        <v/>
      </c>
    </row>
    <row r="388" spans="1:46" x14ac:dyDescent="0.3">
      <c r="A388" s="4">
        <f>PSSE!A397</f>
        <v>962021</v>
      </c>
      <c r="B388" s="4" t="str">
        <f>PSSE!B397</f>
        <v>VANPHONG2_S1</v>
      </c>
      <c r="C388" s="4">
        <f>PSSE!D397</f>
        <v>26</v>
      </c>
      <c r="D388" s="52">
        <f>PSSE!E397</f>
        <v>600</v>
      </c>
      <c r="E388" s="52" t="str">
        <f>PSSE!F397</f>
        <v>ND</v>
      </c>
      <c r="F388" s="52">
        <f>PSSE!G397</f>
        <v>1</v>
      </c>
      <c r="G388" s="52" t="str">
        <f t="shared" si="6"/>
        <v>AVR26600ND1</v>
      </c>
      <c r="H388" s="52">
        <f>COUNTIF(Data!$G$3:$BA$2935,AVR!$G388)</f>
        <v>1</v>
      </c>
      <c r="I388" s="52" t="str">
        <f>IF($H388=0,"",VLOOKUP($G388,Data!$G$3:$BA$2935,2,FALSE))</f>
        <v>'ESST4B'</v>
      </c>
      <c r="J388" s="52">
        <f>PSSE!C397</f>
        <v>1</v>
      </c>
      <c r="K388" s="52">
        <f>IF($H388=0,"",VLOOKUP($G388,Data!$G$3:$BA$2935,4,FALSE))</f>
        <v>0</v>
      </c>
      <c r="L388" s="52">
        <f>IF($H388=0,"",VLOOKUP($G388,Data!$G$3:$BA$2935,5,FALSE))</f>
        <v>15</v>
      </c>
      <c r="M388" s="52">
        <f>IF($H388=0,"",VLOOKUP($G388,Data!$G$3:$BA$2935,6,FALSE))</f>
        <v>15</v>
      </c>
      <c r="N388" s="52">
        <f>IF($H388=0,"",VLOOKUP($G388,Data!$G$3:$BA$2935,7,FALSE))</f>
        <v>5</v>
      </c>
      <c r="O388" s="52">
        <f>IF($H388=0,"",VLOOKUP($G388,Data!$G$3:$BA$2935,8,FALSE))</f>
        <v>-0.87</v>
      </c>
      <c r="P388" s="52">
        <f>IF($H388=0,"",VLOOKUP($G388,Data!$G$3:$BA$2935,9,FALSE))</f>
        <v>0</v>
      </c>
      <c r="Q388" s="52">
        <f>IF($H388=0,"",VLOOKUP($G388,Data!$G$3:$BA$2935,10,FALSE))</f>
        <v>1</v>
      </c>
      <c r="R388" s="52">
        <f>IF($H388=0,"",VLOOKUP($G388,Data!$G$3:$BA$2935,11,FALSE))</f>
        <v>0</v>
      </c>
      <c r="S388" s="52">
        <f>IF($H388=0,"",VLOOKUP($G388,Data!$G$3:$BA$2935,12,FALSE))</f>
        <v>99</v>
      </c>
      <c r="T388" s="52">
        <f>IF($H388=0,"",VLOOKUP($G388,Data!$G$3:$BA$2935,13,FALSE))</f>
        <v>-99</v>
      </c>
      <c r="U388" s="52">
        <f>IF($H388=0,"",VLOOKUP($G388,Data!$G$3:$BA$2935,14,FALSE))</f>
        <v>0</v>
      </c>
      <c r="V388" s="52">
        <f>IF($H388=0,"",VLOOKUP($G388,Data!$G$3:$BA$2935,15,FALSE))</f>
        <v>9.3000000000000007</v>
      </c>
      <c r="W388" s="52">
        <f>IF($H388=0,"",VLOOKUP($G388,Data!$G$3:$BA$2935,16,FALSE))</f>
        <v>0</v>
      </c>
      <c r="X388" s="52">
        <f>IF($H388=0,"",VLOOKUP($G388,Data!$G$3:$BA$2935,17,FALSE))</f>
        <v>11.63</v>
      </c>
      <c r="Y388" s="52">
        <f>IF($H388=0,"",VLOOKUP($G388,Data!$G$3:$BA$2935,18,FALSE))</f>
        <v>0.113</v>
      </c>
      <c r="Z388" s="52">
        <f>IF($H388=0,"",VLOOKUP($G388,Data!$G$3:$BA$2935,19,FALSE))</f>
        <v>0.124</v>
      </c>
      <c r="AA388" s="52">
        <f>IF($H388=0,"",VLOOKUP($G388,Data!$G$3:$BA$2935,20,FALSE))</f>
        <v>0</v>
      </c>
      <c r="AB388" s="4" t="str">
        <f>IF($H388=0,"",VLOOKUP($G388,Data!$G$3:$BA$2935,21,FALSE))</f>
        <v>/</v>
      </c>
      <c r="AC388" s="4" t="str">
        <f>IF($H388=0,"",VLOOKUP($G388,Data!$G$3:$BA$2935,22,FALSE))</f>
        <v>/</v>
      </c>
      <c r="AD388" s="4" t="str">
        <f>IF($H388=0,"",VLOOKUP($G388,Data!$G$3:$BA$2935,23,FALSE))</f>
        <v/>
      </c>
      <c r="AE388" s="4" t="str">
        <f>IF($H388=0,"",VLOOKUP($G388,Data!$G$3:$BA$2935,24,FALSE))</f>
        <v/>
      </c>
      <c r="AF388" s="4" t="str">
        <f>IF($H388=0,"",VLOOKUP($G388,Data!$G$3:$BA$2935,25,FALSE))</f>
        <v/>
      </c>
      <c r="AG388" s="4" t="str">
        <f>IF($H388=0,"",VLOOKUP($G388,Data!$G$3:$BA$2935,26,FALSE))</f>
        <v/>
      </c>
      <c r="AH388" s="4" t="str">
        <f>IF($H388=0,"",VLOOKUP($G388,Data!$G$3:$BA$2935,27,FALSE))</f>
        <v/>
      </c>
      <c r="AI388" s="4" t="str">
        <f>IF($H388=0,"",VLOOKUP($G388,Data!$G$3:$BA$2935,28,FALSE))</f>
        <v/>
      </c>
      <c r="AJ388" s="4" t="str">
        <f>IF($H388=0,"",VLOOKUP($G388,Data!$G$3:$BA$2935,29,FALSE))</f>
        <v/>
      </c>
      <c r="AK388" s="4" t="str">
        <f>IF($H388=0,"",VLOOKUP($G388,Data!$G$3:$BA$2935,30,FALSE))</f>
        <v/>
      </c>
      <c r="AL388" s="4" t="str">
        <f>IF($H388=0,"",VLOOKUP($G388,Data!$G$3:$BA$2935,31,FALSE))</f>
        <v/>
      </c>
      <c r="AM388" s="4" t="str">
        <f>IF($H388=0,"",VLOOKUP($G388,Data!$G$3:$BA$2935,32,FALSE))</f>
        <v/>
      </c>
      <c r="AN388" s="4" t="str">
        <f>IF($H388=0,"",VLOOKUP($G388,Data!$G$3:$BA$2935,33,FALSE))</f>
        <v/>
      </c>
      <c r="AO388" s="4" t="str">
        <f>IF($H388=0,"",VLOOKUP($G388,Data!$G$3:$BA$2935,34,FALSE))</f>
        <v/>
      </c>
      <c r="AP388" s="4" t="str">
        <f>IF($H388=0,"",VLOOKUP($G388,Data!$G$3:$BA$2935,35,FALSE))</f>
        <v/>
      </c>
      <c r="AQ388" s="4" t="str">
        <f>IF($H388=0,"",VLOOKUP($G388,Data!$G$3:$BA$2935,36,FALSE))</f>
        <v/>
      </c>
      <c r="AR388" s="4" t="str">
        <f>IF($H388=0,"",VLOOKUP($G388,Data!$G$3:$BA$2935,37,FALSE))</f>
        <v/>
      </c>
      <c r="AS388" s="4" t="str">
        <f>IF($H388=0,"",VLOOKUP($G388,Data!$G$3:$BA$2935,38,FALSE))</f>
        <v/>
      </c>
      <c r="AT388" s="4" t="str">
        <f>IF($H388=0,"",VLOOKUP($G388,Data!$G$3:$BA$2935,39,FALSE))</f>
        <v/>
      </c>
    </row>
    <row r="389" spans="1:46" x14ac:dyDescent="0.3">
      <c r="A389" s="4">
        <f>PSSE!A398</f>
        <v>962022</v>
      </c>
      <c r="B389" s="4" t="str">
        <f>PSSE!B398</f>
        <v>VANPHONG2_S2</v>
      </c>
      <c r="C389" s="4">
        <f>PSSE!D398</f>
        <v>26</v>
      </c>
      <c r="D389" s="52">
        <f>PSSE!E398</f>
        <v>600</v>
      </c>
      <c r="E389" s="52" t="str">
        <f>PSSE!F398</f>
        <v>ND</v>
      </c>
      <c r="F389" s="52">
        <f>PSSE!G398</f>
        <v>1</v>
      </c>
      <c r="G389" s="52" t="str">
        <f t="shared" ref="G389:G452" si="7">"AVR"&amp;C389&amp;D389&amp;E389&amp;F389</f>
        <v>AVR26600ND1</v>
      </c>
      <c r="H389" s="52">
        <f>COUNTIF(Data!$G$3:$BA$2935,AVR!$G389)</f>
        <v>1</v>
      </c>
      <c r="I389" s="52" t="str">
        <f>IF($H389=0,"",VLOOKUP($G389,Data!$G$3:$BA$2935,2,FALSE))</f>
        <v>'ESST4B'</v>
      </c>
      <c r="J389" s="52">
        <f>PSSE!C398</f>
        <v>1</v>
      </c>
      <c r="K389" s="52">
        <f>IF($H389=0,"",VLOOKUP($G389,Data!$G$3:$BA$2935,4,FALSE))</f>
        <v>0</v>
      </c>
      <c r="L389" s="52">
        <f>IF($H389=0,"",VLOOKUP($G389,Data!$G$3:$BA$2935,5,FALSE))</f>
        <v>15</v>
      </c>
      <c r="M389" s="52">
        <f>IF($H389=0,"",VLOOKUP($G389,Data!$G$3:$BA$2935,6,FALSE))</f>
        <v>15</v>
      </c>
      <c r="N389" s="52">
        <f>IF($H389=0,"",VLOOKUP($G389,Data!$G$3:$BA$2935,7,FALSE))</f>
        <v>5</v>
      </c>
      <c r="O389" s="52">
        <f>IF($H389=0,"",VLOOKUP($G389,Data!$G$3:$BA$2935,8,FALSE))</f>
        <v>-0.87</v>
      </c>
      <c r="P389" s="52">
        <f>IF($H389=0,"",VLOOKUP($G389,Data!$G$3:$BA$2935,9,FALSE))</f>
        <v>0</v>
      </c>
      <c r="Q389" s="52">
        <f>IF($H389=0,"",VLOOKUP($G389,Data!$G$3:$BA$2935,10,FALSE))</f>
        <v>1</v>
      </c>
      <c r="R389" s="52">
        <f>IF($H389=0,"",VLOOKUP($G389,Data!$G$3:$BA$2935,11,FALSE))</f>
        <v>0</v>
      </c>
      <c r="S389" s="52">
        <f>IF($H389=0,"",VLOOKUP($G389,Data!$G$3:$BA$2935,12,FALSE))</f>
        <v>99</v>
      </c>
      <c r="T389" s="52">
        <f>IF($H389=0,"",VLOOKUP($G389,Data!$G$3:$BA$2935,13,FALSE))</f>
        <v>-99</v>
      </c>
      <c r="U389" s="52">
        <f>IF($H389=0,"",VLOOKUP($G389,Data!$G$3:$BA$2935,14,FALSE))</f>
        <v>0</v>
      </c>
      <c r="V389" s="52">
        <f>IF($H389=0,"",VLOOKUP($G389,Data!$G$3:$BA$2935,15,FALSE))</f>
        <v>9.3000000000000007</v>
      </c>
      <c r="W389" s="52">
        <f>IF($H389=0,"",VLOOKUP($G389,Data!$G$3:$BA$2935,16,FALSE))</f>
        <v>0</v>
      </c>
      <c r="X389" s="52">
        <f>IF($H389=0,"",VLOOKUP($G389,Data!$G$3:$BA$2935,17,FALSE))</f>
        <v>11.63</v>
      </c>
      <c r="Y389" s="52">
        <f>IF($H389=0,"",VLOOKUP($G389,Data!$G$3:$BA$2935,18,FALSE))</f>
        <v>0.113</v>
      </c>
      <c r="Z389" s="52">
        <f>IF($H389=0,"",VLOOKUP($G389,Data!$G$3:$BA$2935,19,FALSE))</f>
        <v>0.124</v>
      </c>
      <c r="AA389" s="52">
        <f>IF($H389=0,"",VLOOKUP($G389,Data!$G$3:$BA$2935,20,FALSE))</f>
        <v>0</v>
      </c>
      <c r="AB389" s="4" t="str">
        <f>IF($H389=0,"",VLOOKUP($G389,Data!$G$3:$BA$2935,21,FALSE))</f>
        <v>/</v>
      </c>
      <c r="AC389" s="4" t="str">
        <f>IF($H389=0,"",VLOOKUP($G389,Data!$G$3:$BA$2935,22,FALSE))</f>
        <v>/</v>
      </c>
      <c r="AD389" s="4" t="str">
        <f>IF($H389=0,"",VLOOKUP($G389,Data!$G$3:$BA$2935,23,FALSE))</f>
        <v/>
      </c>
      <c r="AE389" s="4" t="str">
        <f>IF($H389=0,"",VLOOKUP($G389,Data!$G$3:$BA$2935,24,FALSE))</f>
        <v/>
      </c>
      <c r="AF389" s="4" t="str">
        <f>IF($H389=0,"",VLOOKUP($G389,Data!$G$3:$BA$2935,25,FALSE))</f>
        <v/>
      </c>
      <c r="AG389" s="4" t="str">
        <f>IF($H389=0,"",VLOOKUP($G389,Data!$G$3:$BA$2935,26,FALSE))</f>
        <v/>
      </c>
      <c r="AH389" s="4" t="str">
        <f>IF($H389=0,"",VLOOKUP($G389,Data!$G$3:$BA$2935,27,FALSE))</f>
        <v/>
      </c>
      <c r="AI389" s="4" t="str">
        <f>IF($H389=0,"",VLOOKUP($G389,Data!$G$3:$BA$2935,28,FALSE))</f>
        <v/>
      </c>
      <c r="AJ389" s="4" t="str">
        <f>IF($H389=0,"",VLOOKUP($G389,Data!$G$3:$BA$2935,29,FALSE))</f>
        <v/>
      </c>
      <c r="AK389" s="4" t="str">
        <f>IF($H389=0,"",VLOOKUP($G389,Data!$G$3:$BA$2935,30,FALSE))</f>
        <v/>
      </c>
      <c r="AL389" s="4" t="str">
        <f>IF($H389=0,"",VLOOKUP($G389,Data!$G$3:$BA$2935,31,FALSE))</f>
        <v/>
      </c>
      <c r="AM389" s="4" t="str">
        <f>IF($H389=0,"",VLOOKUP($G389,Data!$G$3:$BA$2935,32,FALSE))</f>
        <v/>
      </c>
      <c r="AN389" s="4" t="str">
        <f>IF($H389=0,"",VLOOKUP($G389,Data!$G$3:$BA$2935,33,FALSE))</f>
        <v/>
      </c>
      <c r="AO389" s="4" t="str">
        <f>IF($H389=0,"",VLOOKUP($G389,Data!$G$3:$BA$2935,34,FALSE))</f>
        <v/>
      </c>
      <c r="AP389" s="4" t="str">
        <f>IF($H389=0,"",VLOOKUP($G389,Data!$G$3:$BA$2935,35,FALSE))</f>
        <v/>
      </c>
      <c r="AQ389" s="4" t="str">
        <f>IF($H389=0,"",VLOOKUP($G389,Data!$G$3:$BA$2935,36,FALSE))</f>
        <v/>
      </c>
      <c r="AR389" s="4" t="str">
        <f>IF($H389=0,"",VLOOKUP($G389,Data!$G$3:$BA$2935,37,FALSE))</f>
        <v/>
      </c>
      <c r="AS389" s="4" t="str">
        <f>IF($H389=0,"",VLOOKUP($G389,Data!$G$3:$BA$2935,38,FALSE))</f>
        <v/>
      </c>
      <c r="AT389" s="4" t="str">
        <f>IF($H389=0,"",VLOOKUP($G389,Data!$G$3:$BA$2935,39,FALSE))</f>
        <v/>
      </c>
    </row>
    <row r="390" spans="1:46" x14ac:dyDescent="0.3">
      <c r="A390" s="4">
        <f>PSSE!A399</f>
        <v>970011</v>
      </c>
      <c r="B390" s="4" t="str">
        <f>PSSE!B399</f>
        <v>DANHIM_H1</v>
      </c>
      <c r="C390" s="4">
        <f>PSSE!D399</f>
        <v>13.2</v>
      </c>
      <c r="D390" s="52">
        <f>PSSE!E399</f>
        <v>40</v>
      </c>
      <c r="E390" s="52" t="str">
        <f>PSSE!F399</f>
        <v>TD</v>
      </c>
      <c r="F390" s="52">
        <f>PSSE!G399</f>
        <v>1</v>
      </c>
      <c r="G390" s="52" t="str">
        <f t="shared" si="7"/>
        <v>AVR13.240TD1</v>
      </c>
      <c r="H390" s="52">
        <f>COUNTIF(Data!$G$3:$BA$2935,AVR!$G390)</f>
        <v>1</v>
      </c>
      <c r="I390" s="52" t="str">
        <f>IF($H390=0,"",VLOOKUP($G390,Data!$G$3:$BA$2935,2,FALSE))</f>
        <v>'ESST4B'</v>
      </c>
      <c r="J390" s="52">
        <f>PSSE!C399</f>
        <v>1</v>
      </c>
      <c r="K390" s="52">
        <f>IF($H390=0,"",VLOOKUP($G390,Data!$G$3:$BA$2935,4,FALSE))</f>
        <v>0</v>
      </c>
      <c r="L390" s="52">
        <f>IF($H390=0,"",VLOOKUP($G390,Data!$G$3:$BA$2935,5,FALSE))</f>
        <v>10.75</v>
      </c>
      <c r="M390" s="52">
        <f>IF($H390=0,"",VLOOKUP($G390,Data!$G$3:$BA$2935,6,FALSE))</f>
        <v>10.75</v>
      </c>
      <c r="N390" s="52">
        <f>IF($H390=0,"",VLOOKUP($G390,Data!$G$3:$BA$2935,7,FALSE))</f>
        <v>5</v>
      </c>
      <c r="O390" s="52">
        <f>IF($H390=0,"",VLOOKUP($G390,Data!$G$3:$BA$2935,8,FALSE))</f>
        <v>-0.87</v>
      </c>
      <c r="P390" s="52">
        <f>IF($H390=0,"",VLOOKUP($G390,Data!$G$3:$BA$2935,9,FALSE))</f>
        <v>0</v>
      </c>
      <c r="Q390" s="52">
        <f>IF($H390=0,"",VLOOKUP($G390,Data!$G$3:$BA$2935,10,FALSE))</f>
        <v>1</v>
      </c>
      <c r="R390" s="52">
        <f>IF($H390=0,"",VLOOKUP($G390,Data!$G$3:$BA$2935,11,FALSE))</f>
        <v>0</v>
      </c>
      <c r="S390" s="52">
        <f>IF($H390=0,"",VLOOKUP($G390,Data!$G$3:$BA$2935,12,FALSE))</f>
        <v>99</v>
      </c>
      <c r="T390" s="52">
        <f>IF($H390=0,"",VLOOKUP($G390,Data!$G$3:$BA$2935,13,FALSE))</f>
        <v>-99</v>
      </c>
      <c r="U390" s="52">
        <f>IF($H390=0,"",VLOOKUP($G390,Data!$G$3:$BA$2935,14,FALSE))</f>
        <v>0</v>
      </c>
      <c r="V390" s="52">
        <f>IF($H390=0,"",VLOOKUP($G390,Data!$G$3:$BA$2935,15,FALSE))</f>
        <v>9.3000000000000007</v>
      </c>
      <c r="W390" s="52">
        <f>IF($H390=0,"",VLOOKUP($G390,Data!$G$3:$BA$2935,16,FALSE))</f>
        <v>0</v>
      </c>
      <c r="X390" s="52">
        <f>IF($H390=0,"",VLOOKUP($G390,Data!$G$3:$BA$2935,17,FALSE))</f>
        <v>11.63</v>
      </c>
      <c r="Y390" s="52">
        <f>IF($H390=0,"",VLOOKUP($G390,Data!$G$3:$BA$2935,18,FALSE))</f>
        <v>0.113</v>
      </c>
      <c r="Z390" s="52">
        <f>IF($H390=0,"",VLOOKUP($G390,Data!$G$3:$BA$2935,19,FALSE))</f>
        <v>0.124</v>
      </c>
      <c r="AA390" s="52">
        <f>IF($H390=0,"",VLOOKUP($G390,Data!$G$3:$BA$2935,20,FALSE))</f>
        <v>0</v>
      </c>
      <c r="AB390" s="4" t="str">
        <f>IF($H390=0,"",VLOOKUP($G390,Data!$G$3:$BA$2935,21,FALSE))</f>
        <v>/</v>
      </c>
      <c r="AC390" s="4" t="str">
        <f>IF($H390=0,"",VLOOKUP($G390,Data!$G$3:$BA$2935,22,FALSE))</f>
        <v>/</v>
      </c>
      <c r="AD390" s="4" t="str">
        <f>IF($H390=0,"",VLOOKUP($G390,Data!$G$3:$BA$2935,23,FALSE))</f>
        <v/>
      </c>
      <c r="AE390" s="4" t="str">
        <f>IF($H390=0,"",VLOOKUP($G390,Data!$G$3:$BA$2935,24,FALSE))</f>
        <v/>
      </c>
      <c r="AF390" s="4" t="str">
        <f>IF($H390=0,"",VLOOKUP($G390,Data!$G$3:$BA$2935,25,FALSE))</f>
        <v/>
      </c>
      <c r="AG390" s="4" t="str">
        <f>IF($H390=0,"",VLOOKUP($G390,Data!$G$3:$BA$2935,26,FALSE))</f>
        <v/>
      </c>
      <c r="AH390" s="4" t="str">
        <f>IF($H390=0,"",VLOOKUP($G390,Data!$G$3:$BA$2935,27,FALSE))</f>
        <v/>
      </c>
      <c r="AI390" s="4" t="str">
        <f>IF($H390=0,"",VLOOKUP($G390,Data!$G$3:$BA$2935,28,FALSE))</f>
        <v/>
      </c>
      <c r="AJ390" s="4" t="str">
        <f>IF($H390=0,"",VLOOKUP($G390,Data!$G$3:$BA$2935,29,FALSE))</f>
        <v/>
      </c>
      <c r="AK390" s="4" t="str">
        <f>IF($H390=0,"",VLOOKUP($G390,Data!$G$3:$BA$2935,30,FALSE))</f>
        <v/>
      </c>
      <c r="AL390" s="4" t="str">
        <f>IF($H390=0,"",VLOOKUP($G390,Data!$G$3:$BA$2935,31,FALSE))</f>
        <v/>
      </c>
      <c r="AM390" s="4" t="str">
        <f>IF($H390=0,"",VLOOKUP($G390,Data!$G$3:$BA$2935,32,FALSE))</f>
        <v/>
      </c>
      <c r="AN390" s="4" t="str">
        <f>IF($H390=0,"",VLOOKUP($G390,Data!$G$3:$BA$2935,33,FALSE))</f>
        <v/>
      </c>
      <c r="AO390" s="4" t="str">
        <f>IF($H390=0,"",VLOOKUP($G390,Data!$G$3:$BA$2935,34,FALSE))</f>
        <v/>
      </c>
      <c r="AP390" s="4" t="str">
        <f>IF($H390=0,"",VLOOKUP($G390,Data!$G$3:$BA$2935,35,FALSE))</f>
        <v/>
      </c>
      <c r="AQ390" s="4" t="str">
        <f>IF($H390=0,"",VLOOKUP($G390,Data!$G$3:$BA$2935,36,FALSE))</f>
        <v/>
      </c>
      <c r="AR390" s="4" t="str">
        <f>IF($H390=0,"",VLOOKUP($G390,Data!$G$3:$BA$2935,37,FALSE))</f>
        <v/>
      </c>
      <c r="AS390" s="4" t="str">
        <f>IF($H390=0,"",VLOOKUP($G390,Data!$G$3:$BA$2935,38,FALSE))</f>
        <v/>
      </c>
      <c r="AT390" s="4" t="str">
        <f>IF($H390=0,"",VLOOKUP($G390,Data!$G$3:$BA$2935,39,FALSE))</f>
        <v/>
      </c>
    </row>
    <row r="391" spans="1:46" x14ac:dyDescent="0.3">
      <c r="A391" s="4">
        <f>PSSE!A400</f>
        <v>970012</v>
      </c>
      <c r="B391" s="4" t="str">
        <f>PSSE!B400</f>
        <v>DANHIM_H2</v>
      </c>
      <c r="C391" s="4">
        <f>PSSE!D400</f>
        <v>13.2</v>
      </c>
      <c r="D391" s="52">
        <f>PSSE!E400</f>
        <v>40</v>
      </c>
      <c r="E391" s="52" t="str">
        <f>PSSE!F400</f>
        <v>TD</v>
      </c>
      <c r="F391" s="52">
        <f>PSSE!G400</f>
        <v>1</v>
      </c>
      <c r="G391" s="52" t="str">
        <f t="shared" si="7"/>
        <v>AVR13.240TD1</v>
      </c>
      <c r="H391" s="52">
        <f>COUNTIF(Data!$G$3:$BA$2935,AVR!$G391)</f>
        <v>1</v>
      </c>
      <c r="I391" s="52" t="str">
        <f>IF($H391=0,"",VLOOKUP($G391,Data!$G$3:$BA$2935,2,FALSE))</f>
        <v>'ESST4B'</v>
      </c>
      <c r="J391" s="52">
        <f>PSSE!C400</f>
        <v>1</v>
      </c>
      <c r="K391" s="52">
        <f>IF($H391=0,"",VLOOKUP($G391,Data!$G$3:$BA$2935,4,FALSE))</f>
        <v>0</v>
      </c>
      <c r="L391" s="52">
        <f>IF($H391=0,"",VLOOKUP($G391,Data!$G$3:$BA$2935,5,FALSE))</f>
        <v>10.75</v>
      </c>
      <c r="M391" s="52">
        <f>IF($H391=0,"",VLOOKUP($G391,Data!$G$3:$BA$2935,6,FALSE))</f>
        <v>10.75</v>
      </c>
      <c r="N391" s="52">
        <f>IF($H391=0,"",VLOOKUP($G391,Data!$G$3:$BA$2935,7,FALSE))</f>
        <v>5</v>
      </c>
      <c r="O391" s="52">
        <f>IF($H391=0,"",VLOOKUP($G391,Data!$G$3:$BA$2935,8,FALSE))</f>
        <v>-0.87</v>
      </c>
      <c r="P391" s="52">
        <f>IF($H391=0,"",VLOOKUP($G391,Data!$G$3:$BA$2935,9,FALSE))</f>
        <v>0</v>
      </c>
      <c r="Q391" s="52">
        <f>IF($H391=0,"",VLOOKUP($G391,Data!$G$3:$BA$2935,10,FALSE))</f>
        <v>1</v>
      </c>
      <c r="R391" s="52">
        <f>IF($H391=0,"",VLOOKUP($G391,Data!$G$3:$BA$2935,11,FALSE))</f>
        <v>0</v>
      </c>
      <c r="S391" s="52">
        <f>IF($H391=0,"",VLOOKUP($G391,Data!$G$3:$BA$2935,12,FALSE))</f>
        <v>99</v>
      </c>
      <c r="T391" s="52">
        <f>IF($H391=0,"",VLOOKUP($G391,Data!$G$3:$BA$2935,13,FALSE))</f>
        <v>-99</v>
      </c>
      <c r="U391" s="52">
        <f>IF($H391=0,"",VLOOKUP($G391,Data!$G$3:$BA$2935,14,FALSE))</f>
        <v>0</v>
      </c>
      <c r="V391" s="52">
        <f>IF($H391=0,"",VLOOKUP($G391,Data!$G$3:$BA$2935,15,FALSE))</f>
        <v>9.3000000000000007</v>
      </c>
      <c r="W391" s="52">
        <f>IF($H391=0,"",VLOOKUP($G391,Data!$G$3:$BA$2935,16,FALSE))</f>
        <v>0</v>
      </c>
      <c r="X391" s="52">
        <f>IF($H391=0,"",VLOOKUP($G391,Data!$G$3:$BA$2935,17,FALSE))</f>
        <v>11.63</v>
      </c>
      <c r="Y391" s="52">
        <f>IF($H391=0,"",VLOOKUP($G391,Data!$G$3:$BA$2935,18,FALSE))</f>
        <v>0.113</v>
      </c>
      <c r="Z391" s="52">
        <f>IF($H391=0,"",VLOOKUP($G391,Data!$G$3:$BA$2935,19,FALSE))</f>
        <v>0.124</v>
      </c>
      <c r="AA391" s="52">
        <f>IF($H391=0,"",VLOOKUP($G391,Data!$G$3:$BA$2935,20,FALSE))</f>
        <v>0</v>
      </c>
      <c r="AB391" s="4" t="str">
        <f>IF($H391=0,"",VLOOKUP($G391,Data!$G$3:$BA$2935,21,FALSE))</f>
        <v>/</v>
      </c>
      <c r="AC391" s="4" t="str">
        <f>IF($H391=0,"",VLOOKUP($G391,Data!$G$3:$BA$2935,22,FALSE))</f>
        <v>/</v>
      </c>
      <c r="AD391" s="4" t="str">
        <f>IF($H391=0,"",VLOOKUP($G391,Data!$G$3:$BA$2935,23,FALSE))</f>
        <v/>
      </c>
      <c r="AE391" s="4" t="str">
        <f>IF($H391=0,"",VLOOKUP($G391,Data!$G$3:$BA$2935,24,FALSE))</f>
        <v/>
      </c>
      <c r="AF391" s="4" t="str">
        <f>IF($H391=0,"",VLOOKUP($G391,Data!$G$3:$BA$2935,25,FALSE))</f>
        <v/>
      </c>
      <c r="AG391" s="4" t="str">
        <f>IF($H391=0,"",VLOOKUP($G391,Data!$G$3:$BA$2935,26,FALSE))</f>
        <v/>
      </c>
      <c r="AH391" s="4" t="str">
        <f>IF($H391=0,"",VLOOKUP($G391,Data!$G$3:$BA$2935,27,FALSE))</f>
        <v/>
      </c>
      <c r="AI391" s="4" t="str">
        <f>IF($H391=0,"",VLOOKUP($G391,Data!$G$3:$BA$2935,28,FALSE))</f>
        <v/>
      </c>
      <c r="AJ391" s="4" t="str">
        <f>IF($H391=0,"",VLOOKUP($G391,Data!$G$3:$BA$2935,29,FALSE))</f>
        <v/>
      </c>
      <c r="AK391" s="4" t="str">
        <f>IF($H391=0,"",VLOOKUP($G391,Data!$G$3:$BA$2935,30,FALSE))</f>
        <v/>
      </c>
      <c r="AL391" s="4" t="str">
        <f>IF($H391=0,"",VLOOKUP($G391,Data!$G$3:$BA$2935,31,FALSE))</f>
        <v/>
      </c>
      <c r="AM391" s="4" t="str">
        <f>IF($H391=0,"",VLOOKUP($G391,Data!$G$3:$BA$2935,32,FALSE))</f>
        <v/>
      </c>
      <c r="AN391" s="4" t="str">
        <f>IF($H391=0,"",VLOOKUP($G391,Data!$G$3:$BA$2935,33,FALSE))</f>
        <v/>
      </c>
      <c r="AO391" s="4" t="str">
        <f>IF($H391=0,"",VLOOKUP($G391,Data!$G$3:$BA$2935,34,FALSE))</f>
        <v/>
      </c>
      <c r="AP391" s="4" t="str">
        <f>IF($H391=0,"",VLOOKUP($G391,Data!$G$3:$BA$2935,35,FALSE))</f>
        <v/>
      </c>
      <c r="AQ391" s="4" t="str">
        <f>IF($H391=0,"",VLOOKUP($G391,Data!$G$3:$BA$2935,36,FALSE))</f>
        <v/>
      </c>
      <c r="AR391" s="4" t="str">
        <f>IF($H391=0,"",VLOOKUP($G391,Data!$G$3:$BA$2935,37,FALSE))</f>
        <v/>
      </c>
      <c r="AS391" s="4" t="str">
        <f>IF($H391=0,"",VLOOKUP($G391,Data!$G$3:$BA$2935,38,FALSE))</f>
        <v/>
      </c>
      <c r="AT391" s="4" t="str">
        <f>IF($H391=0,"",VLOOKUP($G391,Data!$G$3:$BA$2935,39,FALSE))</f>
        <v/>
      </c>
    </row>
    <row r="392" spans="1:46" x14ac:dyDescent="0.3">
      <c r="A392" s="4">
        <f>PSSE!A401</f>
        <v>970013</v>
      </c>
      <c r="B392" s="4" t="str">
        <f>PSSE!B401</f>
        <v>DANHIM_H3</v>
      </c>
      <c r="C392" s="4">
        <f>PSSE!D401</f>
        <v>13.2</v>
      </c>
      <c r="D392" s="52">
        <f>PSSE!E401</f>
        <v>40</v>
      </c>
      <c r="E392" s="52" t="str">
        <f>PSSE!F401</f>
        <v>TD</v>
      </c>
      <c r="F392" s="52">
        <f>PSSE!G401</f>
        <v>1</v>
      </c>
      <c r="G392" s="52" t="str">
        <f t="shared" si="7"/>
        <v>AVR13.240TD1</v>
      </c>
      <c r="H392" s="52">
        <f>COUNTIF(Data!$G$3:$BA$2935,AVR!$G392)</f>
        <v>1</v>
      </c>
      <c r="I392" s="52" t="str">
        <f>IF($H392=0,"",VLOOKUP($G392,Data!$G$3:$BA$2935,2,FALSE))</f>
        <v>'ESST4B'</v>
      </c>
      <c r="J392" s="52">
        <f>PSSE!C401</f>
        <v>1</v>
      </c>
      <c r="K392" s="52">
        <f>IF($H392=0,"",VLOOKUP($G392,Data!$G$3:$BA$2935,4,FALSE))</f>
        <v>0</v>
      </c>
      <c r="L392" s="52">
        <f>IF($H392=0,"",VLOOKUP($G392,Data!$G$3:$BA$2935,5,FALSE))</f>
        <v>10.75</v>
      </c>
      <c r="M392" s="52">
        <f>IF($H392=0,"",VLOOKUP($G392,Data!$G$3:$BA$2935,6,FALSE))</f>
        <v>10.75</v>
      </c>
      <c r="N392" s="52">
        <f>IF($H392=0,"",VLOOKUP($G392,Data!$G$3:$BA$2935,7,FALSE))</f>
        <v>5</v>
      </c>
      <c r="O392" s="52">
        <f>IF($H392=0,"",VLOOKUP($G392,Data!$G$3:$BA$2935,8,FALSE))</f>
        <v>-0.87</v>
      </c>
      <c r="P392" s="52">
        <f>IF($H392=0,"",VLOOKUP($G392,Data!$G$3:$BA$2935,9,FALSE))</f>
        <v>0</v>
      </c>
      <c r="Q392" s="52">
        <f>IF($H392=0,"",VLOOKUP($G392,Data!$G$3:$BA$2935,10,FALSE))</f>
        <v>1</v>
      </c>
      <c r="R392" s="52">
        <f>IF($H392=0,"",VLOOKUP($G392,Data!$G$3:$BA$2935,11,FALSE))</f>
        <v>0</v>
      </c>
      <c r="S392" s="52">
        <f>IF($H392=0,"",VLOOKUP($G392,Data!$G$3:$BA$2935,12,FALSE))</f>
        <v>99</v>
      </c>
      <c r="T392" s="52">
        <f>IF($H392=0,"",VLOOKUP($G392,Data!$G$3:$BA$2935,13,FALSE))</f>
        <v>-99</v>
      </c>
      <c r="U392" s="52">
        <f>IF($H392=0,"",VLOOKUP($G392,Data!$G$3:$BA$2935,14,FALSE))</f>
        <v>0</v>
      </c>
      <c r="V392" s="52">
        <f>IF($H392=0,"",VLOOKUP($G392,Data!$G$3:$BA$2935,15,FALSE))</f>
        <v>9.3000000000000007</v>
      </c>
      <c r="W392" s="52">
        <f>IF($H392=0,"",VLOOKUP($G392,Data!$G$3:$BA$2935,16,FALSE))</f>
        <v>0</v>
      </c>
      <c r="X392" s="52">
        <f>IF($H392=0,"",VLOOKUP($G392,Data!$G$3:$BA$2935,17,FALSE))</f>
        <v>11.63</v>
      </c>
      <c r="Y392" s="52">
        <f>IF($H392=0,"",VLOOKUP($G392,Data!$G$3:$BA$2935,18,FALSE))</f>
        <v>0.113</v>
      </c>
      <c r="Z392" s="52">
        <f>IF($H392=0,"",VLOOKUP($G392,Data!$G$3:$BA$2935,19,FALSE))</f>
        <v>0.124</v>
      </c>
      <c r="AA392" s="52">
        <f>IF($H392=0,"",VLOOKUP($G392,Data!$G$3:$BA$2935,20,FALSE))</f>
        <v>0</v>
      </c>
      <c r="AB392" s="4" t="str">
        <f>IF($H392=0,"",VLOOKUP($G392,Data!$G$3:$BA$2935,21,FALSE))</f>
        <v>/</v>
      </c>
      <c r="AC392" s="4" t="str">
        <f>IF($H392=0,"",VLOOKUP($G392,Data!$G$3:$BA$2935,22,FALSE))</f>
        <v>/</v>
      </c>
      <c r="AD392" s="4" t="str">
        <f>IF($H392=0,"",VLOOKUP($G392,Data!$G$3:$BA$2935,23,FALSE))</f>
        <v/>
      </c>
      <c r="AE392" s="4" t="str">
        <f>IF($H392=0,"",VLOOKUP($G392,Data!$G$3:$BA$2935,24,FALSE))</f>
        <v/>
      </c>
      <c r="AF392" s="4" t="str">
        <f>IF($H392=0,"",VLOOKUP($G392,Data!$G$3:$BA$2935,25,FALSE))</f>
        <v/>
      </c>
      <c r="AG392" s="4" t="str">
        <f>IF($H392=0,"",VLOOKUP($G392,Data!$G$3:$BA$2935,26,FALSE))</f>
        <v/>
      </c>
      <c r="AH392" s="4" t="str">
        <f>IF($H392=0,"",VLOOKUP($G392,Data!$G$3:$BA$2935,27,FALSE))</f>
        <v/>
      </c>
      <c r="AI392" s="4" t="str">
        <f>IF($H392=0,"",VLOOKUP($G392,Data!$G$3:$BA$2935,28,FALSE))</f>
        <v/>
      </c>
      <c r="AJ392" s="4" t="str">
        <f>IF($H392=0,"",VLOOKUP($G392,Data!$G$3:$BA$2935,29,FALSE))</f>
        <v/>
      </c>
      <c r="AK392" s="4" t="str">
        <f>IF($H392=0,"",VLOOKUP($G392,Data!$G$3:$BA$2935,30,FALSE))</f>
        <v/>
      </c>
      <c r="AL392" s="4" t="str">
        <f>IF($H392=0,"",VLOOKUP($G392,Data!$G$3:$BA$2935,31,FALSE))</f>
        <v/>
      </c>
      <c r="AM392" s="4" t="str">
        <f>IF($H392=0,"",VLOOKUP($G392,Data!$G$3:$BA$2935,32,FALSE))</f>
        <v/>
      </c>
      <c r="AN392" s="4" t="str">
        <f>IF($H392=0,"",VLOOKUP($G392,Data!$G$3:$BA$2935,33,FALSE))</f>
        <v/>
      </c>
      <c r="AO392" s="4" t="str">
        <f>IF($H392=0,"",VLOOKUP($G392,Data!$G$3:$BA$2935,34,FALSE))</f>
        <v/>
      </c>
      <c r="AP392" s="4" t="str">
        <f>IF($H392=0,"",VLOOKUP($G392,Data!$G$3:$BA$2935,35,FALSE))</f>
        <v/>
      </c>
      <c r="AQ392" s="4" t="str">
        <f>IF($H392=0,"",VLOOKUP($G392,Data!$G$3:$BA$2935,36,FALSE))</f>
        <v/>
      </c>
      <c r="AR392" s="4" t="str">
        <f>IF($H392=0,"",VLOOKUP($G392,Data!$G$3:$BA$2935,37,FALSE))</f>
        <v/>
      </c>
      <c r="AS392" s="4" t="str">
        <f>IF($H392=0,"",VLOOKUP($G392,Data!$G$3:$BA$2935,38,FALSE))</f>
        <v/>
      </c>
      <c r="AT392" s="4" t="str">
        <f>IF($H392=0,"",VLOOKUP($G392,Data!$G$3:$BA$2935,39,FALSE))</f>
        <v/>
      </c>
    </row>
    <row r="393" spans="1:46" x14ac:dyDescent="0.3">
      <c r="A393" s="4">
        <f>PSSE!A402</f>
        <v>970014</v>
      </c>
      <c r="B393" s="4" t="str">
        <f>PSSE!B402</f>
        <v>DANHIM_H4</v>
      </c>
      <c r="C393" s="4">
        <f>PSSE!D402</f>
        <v>13.2</v>
      </c>
      <c r="D393" s="52">
        <f>PSSE!E402</f>
        <v>40</v>
      </c>
      <c r="E393" s="52" t="str">
        <f>PSSE!F402</f>
        <v>TD</v>
      </c>
      <c r="F393" s="52">
        <f>PSSE!G402</f>
        <v>1</v>
      </c>
      <c r="G393" s="52" t="str">
        <f t="shared" si="7"/>
        <v>AVR13.240TD1</v>
      </c>
      <c r="H393" s="52">
        <f>COUNTIF(Data!$G$3:$BA$2935,AVR!$G393)</f>
        <v>1</v>
      </c>
      <c r="I393" s="52" t="str">
        <f>IF($H393=0,"",VLOOKUP($G393,Data!$G$3:$BA$2935,2,FALSE))</f>
        <v>'ESST4B'</v>
      </c>
      <c r="J393" s="52">
        <f>PSSE!C402</f>
        <v>1</v>
      </c>
      <c r="K393" s="52">
        <f>IF($H393=0,"",VLOOKUP($G393,Data!$G$3:$BA$2935,4,FALSE))</f>
        <v>0</v>
      </c>
      <c r="L393" s="52">
        <f>IF($H393=0,"",VLOOKUP($G393,Data!$G$3:$BA$2935,5,FALSE))</f>
        <v>10.75</v>
      </c>
      <c r="M393" s="52">
        <f>IF($H393=0,"",VLOOKUP($G393,Data!$G$3:$BA$2935,6,FALSE))</f>
        <v>10.75</v>
      </c>
      <c r="N393" s="52">
        <f>IF($H393=0,"",VLOOKUP($G393,Data!$G$3:$BA$2935,7,FALSE))</f>
        <v>5</v>
      </c>
      <c r="O393" s="52">
        <f>IF($H393=0,"",VLOOKUP($G393,Data!$G$3:$BA$2935,8,FALSE))</f>
        <v>-0.87</v>
      </c>
      <c r="P393" s="52">
        <f>IF($H393=0,"",VLOOKUP($G393,Data!$G$3:$BA$2935,9,FALSE))</f>
        <v>0</v>
      </c>
      <c r="Q393" s="52">
        <f>IF($H393=0,"",VLOOKUP($G393,Data!$G$3:$BA$2935,10,FALSE))</f>
        <v>1</v>
      </c>
      <c r="R393" s="52">
        <f>IF($H393=0,"",VLOOKUP($G393,Data!$G$3:$BA$2935,11,FALSE))</f>
        <v>0</v>
      </c>
      <c r="S393" s="52">
        <f>IF($H393=0,"",VLOOKUP($G393,Data!$G$3:$BA$2935,12,FALSE))</f>
        <v>99</v>
      </c>
      <c r="T393" s="52">
        <f>IF($H393=0,"",VLOOKUP($G393,Data!$G$3:$BA$2935,13,FALSE))</f>
        <v>-99</v>
      </c>
      <c r="U393" s="52">
        <f>IF($H393=0,"",VLOOKUP($G393,Data!$G$3:$BA$2935,14,FALSE))</f>
        <v>0</v>
      </c>
      <c r="V393" s="52">
        <f>IF($H393=0,"",VLOOKUP($G393,Data!$G$3:$BA$2935,15,FALSE))</f>
        <v>9.3000000000000007</v>
      </c>
      <c r="W393" s="52">
        <f>IF($H393=0,"",VLOOKUP($G393,Data!$G$3:$BA$2935,16,FALSE))</f>
        <v>0</v>
      </c>
      <c r="X393" s="52">
        <f>IF($H393=0,"",VLOOKUP($G393,Data!$G$3:$BA$2935,17,FALSE))</f>
        <v>11.63</v>
      </c>
      <c r="Y393" s="52">
        <f>IF($H393=0,"",VLOOKUP($G393,Data!$G$3:$BA$2935,18,FALSE))</f>
        <v>0.113</v>
      </c>
      <c r="Z393" s="52">
        <f>IF($H393=0,"",VLOOKUP($G393,Data!$G$3:$BA$2935,19,FALSE))</f>
        <v>0.124</v>
      </c>
      <c r="AA393" s="52">
        <f>IF($H393=0,"",VLOOKUP($G393,Data!$G$3:$BA$2935,20,FALSE))</f>
        <v>0</v>
      </c>
      <c r="AB393" s="4" t="str">
        <f>IF($H393=0,"",VLOOKUP($G393,Data!$G$3:$BA$2935,21,FALSE))</f>
        <v>/</v>
      </c>
      <c r="AC393" s="4" t="str">
        <f>IF($H393=0,"",VLOOKUP($G393,Data!$G$3:$BA$2935,22,FALSE))</f>
        <v>/</v>
      </c>
      <c r="AD393" s="4" t="str">
        <f>IF($H393=0,"",VLOOKUP($G393,Data!$G$3:$BA$2935,23,FALSE))</f>
        <v/>
      </c>
      <c r="AE393" s="4" t="str">
        <f>IF($H393=0,"",VLOOKUP($G393,Data!$G$3:$BA$2935,24,FALSE))</f>
        <v/>
      </c>
      <c r="AF393" s="4" t="str">
        <f>IF($H393=0,"",VLOOKUP($G393,Data!$G$3:$BA$2935,25,FALSE))</f>
        <v/>
      </c>
      <c r="AG393" s="4" t="str">
        <f>IF($H393=0,"",VLOOKUP($G393,Data!$G$3:$BA$2935,26,FALSE))</f>
        <v/>
      </c>
      <c r="AH393" s="4" t="str">
        <f>IF($H393=0,"",VLOOKUP($G393,Data!$G$3:$BA$2935,27,FALSE))</f>
        <v/>
      </c>
      <c r="AI393" s="4" t="str">
        <f>IF($H393=0,"",VLOOKUP($G393,Data!$G$3:$BA$2935,28,FALSE))</f>
        <v/>
      </c>
      <c r="AJ393" s="4" t="str">
        <f>IF($H393=0,"",VLOOKUP($G393,Data!$G$3:$BA$2935,29,FALSE))</f>
        <v/>
      </c>
      <c r="AK393" s="4" t="str">
        <f>IF($H393=0,"",VLOOKUP($G393,Data!$G$3:$BA$2935,30,FALSE))</f>
        <v/>
      </c>
      <c r="AL393" s="4" t="str">
        <f>IF($H393=0,"",VLOOKUP($G393,Data!$G$3:$BA$2935,31,FALSE))</f>
        <v/>
      </c>
      <c r="AM393" s="4" t="str">
        <f>IF($H393=0,"",VLOOKUP($G393,Data!$G$3:$BA$2935,32,FALSE))</f>
        <v/>
      </c>
      <c r="AN393" s="4" t="str">
        <f>IF($H393=0,"",VLOOKUP($G393,Data!$G$3:$BA$2935,33,FALSE))</f>
        <v/>
      </c>
      <c r="AO393" s="4" t="str">
        <f>IF($H393=0,"",VLOOKUP($G393,Data!$G$3:$BA$2935,34,FALSE))</f>
        <v/>
      </c>
      <c r="AP393" s="4" t="str">
        <f>IF($H393=0,"",VLOOKUP($G393,Data!$G$3:$BA$2935,35,FALSE))</f>
        <v/>
      </c>
      <c r="AQ393" s="4" t="str">
        <f>IF($H393=0,"",VLOOKUP($G393,Data!$G$3:$BA$2935,36,FALSE))</f>
        <v/>
      </c>
      <c r="AR393" s="4" t="str">
        <f>IF($H393=0,"",VLOOKUP($G393,Data!$G$3:$BA$2935,37,FALSE))</f>
        <v/>
      </c>
      <c r="AS393" s="4" t="str">
        <f>IF($H393=0,"",VLOOKUP($G393,Data!$G$3:$BA$2935,38,FALSE))</f>
        <v/>
      </c>
      <c r="AT393" s="4" t="str">
        <f>IF($H393=0,"",VLOOKUP($G393,Data!$G$3:$BA$2935,39,FALSE))</f>
        <v/>
      </c>
    </row>
    <row r="394" spans="1:46" x14ac:dyDescent="0.3">
      <c r="A394" s="4">
        <f>PSSE!A403</f>
        <v>970021</v>
      </c>
      <c r="B394" s="4" t="str">
        <f>PSSE!B403</f>
        <v>SONGPHA_H1</v>
      </c>
      <c r="C394" s="4">
        <f>PSSE!D403</f>
        <v>6</v>
      </c>
      <c r="D394" s="52">
        <f>PSSE!E403</f>
        <v>7.5</v>
      </c>
      <c r="E394" s="52" t="str">
        <f>PSSE!F403</f>
        <v>TD</v>
      </c>
      <c r="F394" s="52">
        <f>PSSE!G403</f>
        <v>1</v>
      </c>
      <c r="G394" s="52" t="str">
        <f t="shared" si="7"/>
        <v>AVR67.5TD1</v>
      </c>
      <c r="H394" s="52">
        <f>COUNTIF(Data!$G$3:$BA$2935,AVR!$G394)</f>
        <v>1</v>
      </c>
      <c r="I394" s="52" t="str">
        <f>IF($H394=0,"",VLOOKUP($G394,Data!$G$3:$BA$2935,2,FALSE))</f>
        <v>'EXAC4'</v>
      </c>
      <c r="J394" s="52">
        <f>PSSE!C403</f>
        <v>1</v>
      </c>
      <c r="K394" s="52">
        <f>IF($H394=0,"",VLOOKUP($G394,Data!$G$3:$BA$2935,4,FALSE))</f>
        <v>0</v>
      </c>
      <c r="L394" s="52">
        <f>IF($H394=0,"",VLOOKUP($G394,Data!$G$3:$BA$2935,5,FALSE))</f>
        <v>0.2</v>
      </c>
      <c r="M394" s="52">
        <f>IF($H394=0,"",VLOOKUP($G394,Data!$G$3:$BA$2935,6,FALSE))</f>
        <v>-0.19900000000000001</v>
      </c>
      <c r="N394" s="52">
        <f>IF($H394=0,"",VLOOKUP($G394,Data!$G$3:$BA$2935,7,FALSE))</f>
        <v>0</v>
      </c>
      <c r="O394" s="52">
        <f>IF($H394=0,"",VLOOKUP($G394,Data!$G$3:$BA$2935,8,FALSE))</f>
        <v>5</v>
      </c>
      <c r="P394" s="52">
        <f>IF($H394=0,"",VLOOKUP($G394,Data!$G$3:$BA$2935,9,FALSE))</f>
        <v>250</v>
      </c>
      <c r="Q394" s="52">
        <f>IF($H394=0,"",VLOOKUP($G394,Data!$G$3:$BA$2935,10,FALSE))</f>
        <v>0.05</v>
      </c>
      <c r="R394" s="52">
        <f>IF($H394=0,"",VLOOKUP($G394,Data!$G$3:$BA$2935,11,FALSE))</f>
        <v>5.64</v>
      </c>
      <c r="S394" s="52">
        <f>IF($H394=0,"",VLOOKUP($G394,Data!$G$3:$BA$2935,12,FALSE))</f>
        <v>0</v>
      </c>
      <c r="T394" s="52">
        <f>IF($H394=0,"",VLOOKUP($G394,Data!$G$3:$BA$2935,13,FALSE))</f>
        <v>0</v>
      </c>
      <c r="U394" s="52" t="str">
        <f>IF($H394=0,"",VLOOKUP($G394,Data!$G$3:$BA$2935,14,FALSE))</f>
        <v>/</v>
      </c>
      <c r="V394" s="52" t="str">
        <f>IF($H394=0,"",VLOOKUP($G394,Data!$G$3:$BA$2935,15,FALSE))</f>
        <v>/</v>
      </c>
      <c r="W394" s="52" t="str">
        <f>IF($H394=0,"",VLOOKUP($G394,Data!$G$3:$BA$2935,16,FALSE))</f>
        <v/>
      </c>
      <c r="X394" s="52" t="str">
        <f>IF($H394=0,"",VLOOKUP($G394,Data!$G$3:$BA$2935,17,FALSE))</f>
        <v/>
      </c>
      <c r="Y394" s="52" t="str">
        <f>IF($H394=0,"",VLOOKUP($G394,Data!$G$3:$BA$2935,18,FALSE))</f>
        <v/>
      </c>
      <c r="Z394" s="52" t="str">
        <f>IF($H394=0,"",VLOOKUP($G394,Data!$G$3:$BA$2935,19,FALSE))</f>
        <v/>
      </c>
      <c r="AA394" s="52" t="str">
        <f>IF($H394=0,"",VLOOKUP($G394,Data!$G$3:$BA$2935,20,FALSE))</f>
        <v/>
      </c>
      <c r="AB394" s="4" t="str">
        <f>IF($H394=0,"",VLOOKUP($G394,Data!$G$3:$BA$2935,21,FALSE))</f>
        <v/>
      </c>
      <c r="AC394" s="4" t="str">
        <f>IF($H394=0,"",VLOOKUP($G394,Data!$G$3:$BA$2935,22,FALSE))</f>
        <v/>
      </c>
      <c r="AD394" s="4" t="str">
        <f>IF($H394=0,"",VLOOKUP($G394,Data!$G$3:$BA$2935,23,FALSE))</f>
        <v/>
      </c>
      <c r="AE394" s="4" t="str">
        <f>IF($H394=0,"",VLOOKUP($G394,Data!$G$3:$BA$2935,24,FALSE))</f>
        <v/>
      </c>
      <c r="AF394" s="4" t="str">
        <f>IF($H394=0,"",VLOOKUP($G394,Data!$G$3:$BA$2935,25,FALSE))</f>
        <v/>
      </c>
      <c r="AG394" s="4" t="str">
        <f>IF($H394=0,"",VLOOKUP($G394,Data!$G$3:$BA$2935,26,FALSE))</f>
        <v/>
      </c>
      <c r="AH394" s="4" t="str">
        <f>IF($H394=0,"",VLOOKUP($G394,Data!$G$3:$BA$2935,27,FALSE))</f>
        <v/>
      </c>
      <c r="AI394" s="4" t="str">
        <f>IF($H394=0,"",VLOOKUP($G394,Data!$G$3:$BA$2935,28,FALSE))</f>
        <v/>
      </c>
      <c r="AJ394" s="4" t="str">
        <f>IF($H394=0,"",VLOOKUP($G394,Data!$G$3:$BA$2935,29,FALSE))</f>
        <v/>
      </c>
      <c r="AK394" s="4" t="str">
        <f>IF($H394=0,"",VLOOKUP($G394,Data!$G$3:$BA$2935,30,FALSE))</f>
        <v/>
      </c>
      <c r="AL394" s="4" t="str">
        <f>IF($H394=0,"",VLOOKUP($G394,Data!$G$3:$BA$2935,31,FALSE))</f>
        <v/>
      </c>
      <c r="AM394" s="4" t="str">
        <f>IF($H394=0,"",VLOOKUP($G394,Data!$G$3:$BA$2935,32,FALSE))</f>
        <v/>
      </c>
      <c r="AN394" s="4" t="str">
        <f>IF($H394=0,"",VLOOKUP($G394,Data!$G$3:$BA$2935,33,FALSE))</f>
        <v/>
      </c>
      <c r="AO394" s="4" t="str">
        <f>IF($H394=0,"",VLOOKUP($G394,Data!$G$3:$BA$2935,34,FALSE))</f>
        <v/>
      </c>
      <c r="AP394" s="4" t="str">
        <f>IF($H394=0,"",VLOOKUP($G394,Data!$G$3:$BA$2935,35,FALSE))</f>
        <v/>
      </c>
      <c r="AQ394" s="4" t="str">
        <f>IF($H394=0,"",VLOOKUP($G394,Data!$G$3:$BA$2935,36,FALSE))</f>
        <v/>
      </c>
      <c r="AR394" s="4" t="str">
        <f>IF($H394=0,"",VLOOKUP($G394,Data!$G$3:$BA$2935,37,FALSE))</f>
        <v/>
      </c>
      <c r="AS394" s="4" t="str">
        <f>IF($H394=0,"",VLOOKUP($G394,Data!$G$3:$BA$2935,38,FALSE))</f>
        <v/>
      </c>
      <c r="AT394" s="4" t="str">
        <f>IF($H394=0,"",VLOOKUP($G394,Data!$G$3:$BA$2935,39,FALSE))</f>
        <v/>
      </c>
    </row>
    <row r="395" spans="1:46" x14ac:dyDescent="0.3">
      <c r="A395" s="4">
        <f>PSSE!A404</f>
        <v>970031</v>
      </c>
      <c r="B395" s="4" t="str">
        <f>PSSE!B404</f>
        <v>DADANG_H1</v>
      </c>
      <c r="C395" s="4">
        <f>PSSE!D404</f>
        <v>10.5</v>
      </c>
      <c r="D395" s="52">
        <f>PSSE!E404</f>
        <v>20</v>
      </c>
      <c r="E395" s="52" t="str">
        <f>PSSE!F404</f>
        <v>TD</v>
      </c>
      <c r="F395" s="52">
        <f>PSSE!G404</f>
        <v>1</v>
      </c>
      <c r="G395" s="52" t="str">
        <f t="shared" si="7"/>
        <v>AVR10.520TD1</v>
      </c>
      <c r="H395" s="52">
        <f>COUNTIF(Data!$G$3:$BA$2935,AVR!$G395)</f>
        <v>1</v>
      </c>
      <c r="I395" s="52" t="str">
        <f>IF($H395=0,"",VLOOKUP($G395,Data!$G$3:$BA$2935,2,FALSE))</f>
        <v>'ESST4B'</v>
      </c>
      <c r="J395" s="52">
        <f>PSSE!C404</f>
        <v>1</v>
      </c>
      <c r="K395" s="52">
        <f>IF($H395=0,"",VLOOKUP($G395,Data!$G$3:$BA$2935,4,FALSE))</f>
        <v>0</v>
      </c>
      <c r="L395" s="52">
        <f>IF($H395=0,"",VLOOKUP($G395,Data!$G$3:$BA$2935,5,FALSE))</f>
        <v>10.75</v>
      </c>
      <c r="M395" s="52">
        <f>IF($H395=0,"",VLOOKUP($G395,Data!$G$3:$BA$2935,6,FALSE))</f>
        <v>10.75</v>
      </c>
      <c r="N395" s="52">
        <f>IF($H395=0,"",VLOOKUP($G395,Data!$G$3:$BA$2935,7,FALSE))</f>
        <v>5</v>
      </c>
      <c r="O395" s="52">
        <f>IF($H395=0,"",VLOOKUP($G395,Data!$G$3:$BA$2935,8,FALSE))</f>
        <v>-0.87</v>
      </c>
      <c r="P395" s="52">
        <f>IF($H395=0,"",VLOOKUP($G395,Data!$G$3:$BA$2935,9,FALSE))</f>
        <v>0</v>
      </c>
      <c r="Q395" s="52">
        <f>IF($H395=0,"",VLOOKUP($G395,Data!$G$3:$BA$2935,10,FALSE))</f>
        <v>1</v>
      </c>
      <c r="R395" s="52">
        <f>IF($H395=0,"",VLOOKUP($G395,Data!$G$3:$BA$2935,11,FALSE))</f>
        <v>0</v>
      </c>
      <c r="S395" s="52">
        <f>IF($H395=0,"",VLOOKUP($G395,Data!$G$3:$BA$2935,12,FALSE))</f>
        <v>99</v>
      </c>
      <c r="T395" s="52">
        <f>IF($H395=0,"",VLOOKUP($G395,Data!$G$3:$BA$2935,13,FALSE))</f>
        <v>-99</v>
      </c>
      <c r="U395" s="52">
        <f>IF($H395=0,"",VLOOKUP($G395,Data!$G$3:$BA$2935,14,FALSE))</f>
        <v>0</v>
      </c>
      <c r="V395" s="52">
        <f>IF($H395=0,"",VLOOKUP($G395,Data!$G$3:$BA$2935,15,FALSE))</f>
        <v>9.3000000000000007</v>
      </c>
      <c r="W395" s="52">
        <f>IF($H395=0,"",VLOOKUP($G395,Data!$G$3:$BA$2935,16,FALSE))</f>
        <v>0</v>
      </c>
      <c r="X395" s="52">
        <f>IF($H395=0,"",VLOOKUP($G395,Data!$G$3:$BA$2935,17,FALSE))</f>
        <v>11.63</v>
      </c>
      <c r="Y395" s="52">
        <f>IF($H395=0,"",VLOOKUP($G395,Data!$G$3:$BA$2935,18,FALSE))</f>
        <v>0.113</v>
      </c>
      <c r="Z395" s="52">
        <f>IF($H395=0,"",VLOOKUP($G395,Data!$G$3:$BA$2935,19,FALSE))</f>
        <v>0.124</v>
      </c>
      <c r="AA395" s="52">
        <f>IF($H395=0,"",VLOOKUP($G395,Data!$G$3:$BA$2935,20,FALSE))</f>
        <v>0</v>
      </c>
      <c r="AB395" s="4" t="str">
        <f>IF($H395=0,"",VLOOKUP($G395,Data!$G$3:$BA$2935,21,FALSE))</f>
        <v>/</v>
      </c>
      <c r="AC395" s="4" t="str">
        <f>IF($H395=0,"",VLOOKUP($G395,Data!$G$3:$BA$2935,22,FALSE))</f>
        <v>/</v>
      </c>
      <c r="AD395" s="4" t="str">
        <f>IF($H395=0,"",VLOOKUP($G395,Data!$G$3:$BA$2935,23,FALSE))</f>
        <v/>
      </c>
      <c r="AE395" s="4" t="str">
        <f>IF($H395=0,"",VLOOKUP($G395,Data!$G$3:$BA$2935,24,FALSE))</f>
        <v/>
      </c>
      <c r="AF395" s="4" t="str">
        <f>IF($H395=0,"",VLOOKUP($G395,Data!$G$3:$BA$2935,25,FALSE))</f>
        <v/>
      </c>
      <c r="AG395" s="4" t="str">
        <f>IF($H395=0,"",VLOOKUP($G395,Data!$G$3:$BA$2935,26,FALSE))</f>
        <v/>
      </c>
      <c r="AH395" s="4" t="str">
        <f>IF($H395=0,"",VLOOKUP($G395,Data!$G$3:$BA$2935,27,FALSE))</f>
        <v/>
      </c>
      <c r="AI395" s="4" t="str">
        <f>IF($H395=0,"",VLOOKUP($G395,Data!$G$3:$BA$2935,28,FALSE))</f>
        <v/>
      </c>
      <c r="AJ395" s="4" t="str">
        <f>IF($H395=0,"",VLOOKUP($G395,Data!$G$3:$BA$2935,29,FALSE))</f>
        <v/>
      </c>
      <c r="AK395" s="4" t="str">
        <f>IF($H395=0,"",VLOOKUP($G395,Data!$G$3:$BA$2935,30,FALSE))</f>
        <v/>
      </c>
      <c r="AL395" s="4" t="str">
        <f>IF($H395=0,"",VLOOKUP($G395,Data!$G$3:$BA$2935,31,FALSE))</f>
        <v/>
      </c>
      <c r="AM395" s="4" t="str">
        <f>IF($H395=0,"",VLOOKUP($G395,Data!$G$3:$BA$2935,32,FALSE))</f>
        <v/>
      </c>
      <c r="AN395" s="4" t="str">
        <f>IF($H395=0,"",VLOOKUP($G395,Data!$G$3:$BA$2935,33,FALSE))</f>
        <v/>
      </c>
      <c r="AO395" s="4" t="str">
        <f>IF($H395=0,"",VLOOKUP($G395,Data!$G$3:$BA$2935,34,FALSE))</f>
        <v/>
      </c>
      <c r="AP395" s="4" t="str">
        <f>IF($H395=0,"",VLOOKUP($G395,Data!$G$3:$BA$2935,35,FALSE))</f>
        <v/>
      </c>
      <c r="AQ395" s="4" t="str">
        <f>IF($H395=0,"",VLOOKUP($G395,Data!$G$3:$BA$2935,36,FALSE))</f>
        <v/>
      </c>
      <c r="AR395" s="4" t="str">
        <f>IF($H395=0,"",VLOOKUP($G395,Data!$G$3:$BA$2935,37,FALSE))</f>
        <v/>
      </c>
      <c r="AS395" s="4" t="str">
        <f>IF($H395=0,"",VLOOKUP($G395,Data!$G$3:$BA$2935,38,FALSE))</f>
        <v/>
      </c>
      <c r="AT395" s="4" t="str">
        <f>IF($H395=0,"",VLOOKUP($G395,Data!$G$3:$BA$2935,39,FALSE))</f>
        <v/>
      </c>
    </row>
    <row r="396" spans="1:46" x14ac:dyDescent="0.3">
      <c r="A396" s="4">
        <f>PSSE!A405</f>
        <v>970041</v>
      </c>
      <c r="B396" s="4" t="str">
        <f>PSSE!B405</f>
        <v>DAMBRI_H1</v>
      </c>
      <c r="C396" s="4">
        <f>PSSE!D405</f>
        <v>10.5</v>
      </c>
      <c r="D396" s="52">
        <f>PSSE!E405</f>
        <v>40</v>
      </c>
      <c r="E396" s="52" t="str">
        <f>PSSE!F405</f>
        <v>TD</v>
      </c>
      <c r="F396" s="52">
        <f>PSSE!G405</f>
        <v>1</v>
      </c>
      <c r="G396" s="52" t="str">
        <f t="shared" si="7"/>
        <v>AVR10.540TD1</v>
      </c>
      <c r="H396" s="52">
        <f>COUNTIF(Data!$G$3:$BA$2935,AVR!$G396)</f>
        <v>1</v>
      </c>
      <c r="I396" s="52" t="str">
        <f>IF($H396=0,"",VLOOKUP($G396,Data!$G$3:$BA$2935,2,FALSE))</f>
        <v>'EXAC4'</v>
      </c>
      <c r="J396" s="52">
        <f>PSSE!C405</f>
        <v>1</v>
      </c>
      <c r="K396" s="52">
        <f>IF($H396=0,"",VLOOKUP($G396,Data!$G$3:$BA$2935,4,FALSE))</f>
        <v>0</v>
      </c>
      <c r="L396" s="52">
        <f>IF($H396=0,"",VLOOKUP($G396,Data!$G$3:$BA$2935,5,FALSE))</f>
        <v>10</v>
      </c>
      <c r="M396" s="52">
        <f>IF($H396=0,"",VLOOKUP($G396,Data!$G$3:$BA$2935,6,FALSE))</f>
        <v>-10</v>
      </c>
      <c r="N396" s="52">
        <f>IF($H396=0,"",VLOOKUP($G396,Data!$G$3:$BA$2935,7,FALSE))</f>
        <v>1</v>
      </c>
      <c r="O396" s="52">
        <f>IF($H396=0,"",VLOOKUP($G396,Data!$G$3:$BA$2935,8,FALSE))</f>
        <v>10</v>
      </c>
      <c r="P396" s="52">
        <f>IF($H396=0,"",VLOOKUP($G396,Data!$G$3:$BA$2935,9,FALSE))</f>
        <v>200</v>
      </c>
      <c r="Q396" s="52">
        <f>IF($H396=0,"",VLOOKUP($G396,Data!$G$3:$BA$2935,10,FALSE))</f>
        <v>1.4999999999999999E-2</v>
      </c>
      <c r="R396" s="52">
        <f>IF($H396=0,"",VLOOKUP($G396,Data!$G$3:$BA$2935,11,FALSE))</f>
        <v>5.64</v>
      </c>
      <c r="S396" s="52">
        <f>IF($H396=0,"",VLOOKUP($G396,Data!$G$3:$BA$2935,12,FALSE))</f>
        <v>-4.53</v>
      </c>
      <c r="T396" s="52">
        <f>IF($H396=0,"",VLOOKUP($G396,Data!$G$3:$BA$2935,13,FALSE))</f>
        <v>0</v>
      </c>
      <c r="U396" s="52" t="str">
        <f>IF($H396=0,"",VLOOKUP($G396,Data!$G$3:$BA$2935,14,FALSE))</f>
        <v>/</v>
      </c>
      <c r="V396" s="52" t="str">
        <f>IF($H396=0,"",VLOOKUP($G396,Data!$G$3:$BA$2935,15,FALSE))</f>
        <v>/</v>
      </c>
      <c r="W396" s="52" t="str">
        <f>IF($H396=0,"",VLOOKUP($G396,Data!$G$3:$BA$2935,16,FALSE))</f>
        <v/>
      </c>
      <c r="X396" s="52" t="str">
        <f>IF($H396=0,"",VLOOKUP($G396,Data!$G$3:$BA$2935,17,FALSE))</f>
        <v/>
      </c>
      <c r="Y396" s="52" t="str">
        <f>IF($H396=0,"",VLOOKUP($G396,Data!$G$3:$BA$2935,18,FALSE))</f>
        <v/>
      </c>
      <c r="Z396" s="52" t="str">
        <f>IF($H396=0,"",VLOOKUP($G396,Data!$G$3:$BA$2935,19,FALSE))</f>
        <v/>
      </c>
      <c r="AA396" s="52" t="str">
        <f>IF($H396=0,"",VLOOKUP($G396,Data!$G$3:$BA$2935,20,FALSE))</f>
        <v/>
      </c>
      <c r="AB396" s="4" t="str">
        <f>IF($H396=0,"",VLOOKUP($G396,Data!$G$3:$BA$2935,21,FALSE))</f>
        <v/>
      </c>
      <c r="AC396" s="4" t="str">
        <f>IF($H396=0,"",VLOOKUP($G396,Data!$G$3:$BA$2935,22,FALSE))</f>
        <v/>
      </c>
      <c r="AD396" s="4" t="str">
        <f>IF($H396=0,"",VLOOKUP($G396,Data!$G$3:$BA$2935,23,FALSE))</f>
        <v/>
      </c>
      <c r="AE396" s="4" t="str">
        <f>IF($H396=0,"",VLOOKUP($G396,Data!$G$3:$BA$2935,24,FALSE))</f>
        <v/>
      </c>
      <c r="AF396" s="4" t="str">
        <f>IF($H396=0,"",VLOOKUP($G396,Data!$G$3:$BA$2935,25,FALSE))</f>
        <v/>
      </c>
      <c r="AG396" s="4" t="str">
        <f>IF($H396=0,"",VLOOKUP($G396,Data!$G$3:$BA$2935,26,FALSE))</f>
        <v/>
      </c>
      <c r="AH396" s="4" t="str">
        <f>IF($H396=0,"",VLOOKUP($G396,Data!$G$3:$BA$2935,27,FALSE))</f>
        <v/>
      </c>
      <c r="AI396" s="4" t="str">
        <f>IF($H396=0,"",VLOOKUP($G396,Data!$G$3:$BA$2935,28,FALSE))</f>
        <v/>
      </c>
      <c r="AJ396" s="4" t="str">
        <f>IF($H396=0,"",VLOOKUP($G396,Data!$G$3:$BA$2935,29,FALSE))</f>
        <v/>
      </c>
      <c r="AK396" s="4" t="str">
        <f>IF($H396=0,"",VLOOKUP($G396,Data!$G$3:$BA$2935,30,FALSE))</f>
        <v/>
      </c>
      <c r="AL396" s="4" t="str">
        <f>IF($H396=0,"",VLOOKUP($G396,Data!$G$3:$BA$2935,31,FALSE))</f>
        <v/>
      </c>
      <c r="AM396" s="4" t="str">
        <f>IF($H396=0,"",VLOOKUP($G396,Data!$G$3:$BA$2935,32,FALSE))</f>
        <v/>
      </c>
      <c r="AN396" s="4" t="str">
        <f>IF($H396=0,"",VLOOKUP($G396,Data!$G$3:$BA$2935,33,FALSE))</f>
        <v/>
      </c>
      <c r="AO396" s="4" t="str">
        <f>IF($H396=0,"",VLOOKUP($G396,Data!$G$3:$BA$2935,34,FALSE))</f>
        <v/>
      </c>
      <c r="AP396" s="4" t="str">
        <f>IF($H396=0,"",VLOOKUP($G396,Data!$G$3:$BA$2935,35,FALSE))</f>
        <v/>
      </c>
      <c r="AQ396" s="4" t="str">
        <f>IF($H396=0,"",VLOOKUP($G396,Data!$G$3:$BA$2935,36,FALSE))</f>
        <v/>
      </c>
      <c r="AR396" s="4" t="str">
        <f>IF($H396=0,"",VLOOKUP($G396,Data!$G$3:$BA$2935,37,FALSE))</f>
        <v/>
      </c>
      <c r="AS396" s="4" t="str">
        <f>IF($H396=0,"",VLOOKUP($G396,Data!$G$3:$BA$2935,38,FALSE))</f>
        <v/>
      </c>
      <c r="AT396" s="4" t="str">
        <f>IF($H396=0,"",VLOOKUP($G396,Data!$G$3:$BA$2935,39,FALSE))</f>
        <v/>
      </c>
    </row>
    <row r="397" spans="1:46" x14ac:dyDescent="0.3">
      <c r="A397" s="4">
        <f>PSSE!A406</f>
        <v>970042</v>
      </c>
      <c r="B397" s="4" t="str">
        <f>PSSE!B406</f>
        <v>DAMBRI_H2</v>
      </c>
      <c r="C397" s="4">
        <f>PSSE!D406</f>
        <v>10.5</v>
      </c>
      <c r="D397" s="52">
        <f>PSSE!E406</f>
        <v>40</v>
      </c>
      <c r="E397" s="52" t="str">
        <f>PSSE!F406</f>
        <v>TD</v>
      </c>
      <c r="F397" s="52">
        <f>PSSE!G406</f>
        <v>1</v>
      </c>
      <c r="G397" s="52" t="str">
        <f t="shared" si="7"/>
        <v>AVR10.540TD1</v>
      </c>
      <c r="H397" s="52">
        <f>COUNTIF(Data!$G$3:$BA$2935,AVR!$G397)</f>
        <v>1</v>
      </c>
      <c r="I397" s="52" t="str">
        <f>IF($H397=0,"",VLOOKUP($G397,Data!$G$3:$BA$2935,2,FALSE))</f>
        <v>'EXAC4'</v>
      </c>
      <c r="J397" s="52">
        <f>PSSE!C406</f>
        <v>1</v>
      </c>
      <c r="K397" s="52">
        <f>IF($H397=0,"",VLOOKUP($G397,Data!$G$3:$BA$2935,4,FALSE))</f>
        <v>0</v>
      </c>
      <c r="L397" s="52">
        <f>IF($H397=0,"",VLOOKUP($G397,Data!$G$3:$BA$2935,5,FALSE))</f>
        <v>10</v>
      </c>
      <c r="M397" s="52">
        <f>IF($H397=0,"",VLOOKUP($G397,Data!$G$3:$BA$2935,6,FALSE))</f>
        <v>-10</v>
      </c>
      <c r="N397" s="52">
        <f>IF($H397=0,"",VLOOKUP($G397,Data!$G$3:$BA$2935,7,FALSE))</f>
        <v>1</v>
      </c>
      <c r="O397" s="52">
        <f>IF($H397=0,"",VLOOKUP($G397,Data!$G$3:$BA$2935,8,FALSE))</f>
        <v>10</v>
      </c>
      <c r="P397" s="52">
        <f>IF($H397=0,"",VLOOKUP($G397,Data!$G$3:$BA$2935,9,FALSE))</f>
        <v>200</v>
      </c>
      <c r="Q397" s="52">
        <f>IF($H397=0,"",VLOOKUP($G397,Data!$G$3:$BA$2935,10,FALSE))</f>
        <v>1.4999999999999999E-2</v>
      </c>
      <c r="R397" s="52">
        <f>IF($H397=0,"",VLOOKUP($G397,Data!$G$3:$BA$2935,11,FALSE))</f>
        <v>5.64</v>
      </c>
      <c r="S397" s="52">
        <f>IF($H397=0,"",VLOOKUP($G397,Data!$G$3:$BA$2935,12,FALSE))</f>
        <v>-4.53</v>
      </c>
      <c r="T397" s="52">
        <f>IF($H397=0,"",VLOOKUP($G397,Data!$G$3:$BA$2935,13,FALSE))</f>
        <v>0</v>
      </c>
      <c r="U397" s="52" t="str">
        <f>IF($H397=0,"",VLOOKUP($G397,Data!$G$3:$BA$2935,14,FALSE))</f>
        <v>/</v>
      </c>
      <c r="V397" s="52" t="str">
        <f>IF($H397=0,"",VLOOKUP($G397,Data!$G$3:$BA$2935,15,FALSE))</f>
        <v>/</v>
      </c>
      <c r="W397" s="52" t="str">
        <f>IF($H397=0,"",VLOOKUP($G397,Data!$G$3:$BA$2935,16,FALSE))</f>
        <v/>
      </c>
      <c r="X397" s="52" t="str">
        <f>IF($H397=0,"",VLOOKUP($G397,Data!$G$3:$BA$2935,17,FALSE))</f>
        <v/>
      </c>
      <c r="Y397" s="52" t="str">
        <f>IF($H397=0,"",VLOOKUP($G397,Data!$G$3:$BA$2935,18,FALSE))</f>
        <v/>
      </c>
      <c r="Z397" s="52" t="str">
        <f>IF($H397=0,"",VLOOKUP($G397,Data!$G$3:$BA$2935,19,FALSE))</f>
        <v/>
      </c>
      <c r="AA397" s="52" t="str">
        <f>IF($H397=0,"",VLOOKUP($G397,Data!$G$3:$BA$2935,20,FALSE))</f>
        <v/>
      </c>
      <c r="AB397" s="4" t="str">
        <f>IF($H397=0,"",VLOOKUP($G397,Data!$G$3:$BA$2935,21,FALSE))</f>
        <v/>
      </c>
      <c r="AC397" s="4" t="str">
        <f>IF($H397=0,"",VLOOKUP($G397,Data!$G$3:$BA$2935,22,FALSE))</f>
        <v/>
      </c>
      <c r="AD397" s="4" t="str">
        <f>IF($H397=0,"",VLOOKUP($G397,Data!$G$3:$BA$2935,23,FALSE))</f>
        <v/>
      </c>
      <c r="AE397" s="4" t="str">
        <f>IF($H397=0,"",VLOOKUP($G397,Data!$G$3:$BA$2935,24,FALSE))</f>
        <v/>
      </c>
      <c r="AF397" s="4" t="str">
        <f>IF($H397=0,"",VLOOKUP($G397,Data!$G$3:$BA$2935,25,FALSE))</f>
        <v/>
      </c>
      <c r="AG397" s="4" t="str">
        <f>IF($H397=0,"",VLOOKUP($G397,Data!$G$3:$BA$2935,26,FALSE))</f>
        <v/>
      </c>
      <c r="AH397" s="4" t="str">
        <f>IF($H397=0,"",VLOOKUP($G397,Data!$G$3:$BA$2935,27,FALSE))</f>
        <v/>
      </c>
      <c r="AI397" s="4" t="str">
        <f>IF($H397=0,"",VLOOKUP($G397,Data!$G$3:$BA$2935,28,FALSE))</f>
        <v/>
      </c>
      <c r="AJ397" s="4" t="str">
        <f>IF($H397=0,"",VLOOKUP($G397,Data!$G$3:$BA$2935,29,FALSE))</f>
        <v/>
      </c>
      <c r="AK397" s="4" t="str">
        <f>IF($H397=0,"",VLOOKUP($G397,Data!$G$3:$BA$2935,30,FALSE))</f>
        <v/>
      </c>
      <c r="AL397" s="4" t="str">
        <f>IF($H397=0,"",VLOOKUP($G397,Data!$G$3:$BA$2935,31,FALSE))</f>
        <v/>
      </c>
      <c r="AM397" s="4" t="str">
        <f>IF($H397=0,"",VLOOKUP($G397,Data!$G$3:$BA$2935,32,FALSE))</f>
        <v/>
      </c>
      <c r="AN397" s="4" t="str">
        <f>IF($H397=0,"",VLOOKUP($G397,Data!$G$3:$BA$2935,33,FALSE))</f>
        <v/>
      </c>
      <c r="AO397" s="4" t="str">
        <f>IF($H397=0,"",VLOOKUP($G397,Data!$G$3:$BA$2935,34,FALSE))</f>
        <v/>
      </c>
      <c r="AP397" s="4" t="str">
        <f>IF($H397=0,"",VLOOKUP($G397,Data!$G$3:$BA$2935,35,FALSE))</f>
        <v/>
      </c>
      <c r="AQ397" s="4" t="str">
        <f>IF($H397=0,"",VLOOKUP($G397,Data!$G$3:$BA$2935,36,FALSE))</f>
        <v/>
      </c>
      <c r="AR397" s="4" t="str">
        <f>IF($H397=0,"",VLOOKUP($G397,Data!$G$3:$BA$2935,37,FALSE))</f>
        <v/>
      </c>
      <c r="AS397" s="4" t="str">
        <f>IF($H397=0,"",VLOOKUP($G397,Data!$G$3:$BA$2935,38,FALSE))</f>
        <v/>
      </c>
      <c r="AT397" s="4" t="str">
        <f>IF($H397=0,"",VLOOKUP($G397,Data!$G$3:$BA$2935,39,FALSE))</f>
        <v/>
      </c>
    </row>
    <row r="398" spans="1:46" x14ac:dyDescent="0.3">
      <c r="A398" s="4">
        <f>PSSE!A407</f>
        <v>970051</v>
      </c>
      <c r="B398" s="4" t="str">
        <f>PSSE!B407</f>
        <v>TDTNNAM1_H1</v>
      </c>
      <c r="C398" s="4">
        <f>PSSE!D407</f>
        <v>15.8</v>
      </c>
      <c r="D398" s="52">
        <f>PSSE!E407</f>
        <v>300</v>
      </c>
      <c r="E398" s="52" t="str">
        <f>PSSE!F407</f>
        <v>TD</v>
      </c>
      <c r="F398" s="52">
        <f>PSSE!G407</f>
        <v>1</v>
      </c>
      <c r="G398" s="52" t="str">
        <f t="shared" si="7"/>
        <v>AVR15.8300TD1</v>
      </c>
      <c r="H398" s="52">
        <f>COUNTIF(Data!$G$3:$BA$2935,AVR!$G398)</f>
        <v>1</v>
      </c>
      <c r="I398" s="52" t="str">
        <f>IF($H398=0,"",VLOOKUP($G398,Data!$G$3:$BA$2935,2,FALSE))</f>
        <v>'ESST4B'</v>
      </c>
      <c r="J398" s="52">
        <f>PSSE!C407</f>
        <v>1</v>
      </c>
      <c r="K398" s="52">
        <f>IF($H398=0,"",VLOOKUP($G398,Data!$G$3:$BA$2935,4,FALSE))</f>
        <v>0</v>
      </c>
      <c r="L398" s="52">
        <f>IF($H398=0,"",VLOOKUP($G398,Data!$G$3:$BA$2935,5,FALSE))</f>
        <v>10.75</v>
      </c>
      <c r="M398" s="52">
        <f>IF($H398=0,"",VLOOKUP($G398,Data!$G$3:$BA$2935,6,FALSE))</f>
        <v>10.75</v>
      </c>
      <c r="N398" s="52">
        <f>IF($H398=0,"",VLOOKUP($G398,Data!$G$3:$BA$2935,7,FALSE))</f>
        <v>5</v>
      </c>
      <c r="O398" s="52">
        <f>IF($H398=0,"",VLOOKUP($G398,Data!$G$3:$BA$2935,8,FALSE))</f>
        <v>-0.87</v>
      </c>
      <c r="P398" s="52">
        <f>IF($H398=0,"",VLOOKUP($G398,Data!$G$3:$BA$2935,9,FALSE))</f>
        <v>0</v>
      </c>
      <c r="Q398" s="52">
        <f>IF($H398=0,"",VLOOKUP($G398,Data!$G$3:$BA$2935,10,FALSE))</f>
        <v>1</v>
      </c>
      <c r="R398" s="52">
        <f>IF($H398=0,"",VLOOKUP($G398,Data!$G$3:$BA$2935,11,FALSE))</f>
        <v>0</v>
      </c>
      <c r="S398" s="52">
        <f>IF($H398=0,"",VLOOKUP($G398,Data!$G$3:$BA$2935,12,FALSE))</f>
        <v>99</v>
      </c>
      <c r="T398" s="52">
        <f>IF($H398=0,"",VLOOKUP($G398,Data!$G$3:$BA$2935,13,FALSE))</f>
        <v>-99</v>
      </c>
      <c r="U398" s="52">
        <f>IF($H398=0,"",VLOOKUP($G398,Data!$G$3:$BA$2935,14,FALSE))</f>
        <v>0</v>
      </c>
      <c r="V398" s="52">
        <f>IF($H398=0,"",VLOOKUP($G398,Data!$G$3:$BA$2935,15,FALSE))</f>
        <v>9.3000000000000007</v>
      </c>
      <c r="W398" s="52">
        <f>IF($H398=0,"",VLOOKUP($G398,Data!$G$3:$BA$2935,16,FALSE))</f>
        <v>0</v>
      </c>
      <c r="X398" s="52">
        <f>IF($H398=0,"",VLOOKUP($G398,Data!$G$3:$BA$2935,17,FALSE))</f>
        <v>11.63</v>
      </c>
      <c r="Y398" s="52">
        <f>IF($H398=0,"",VLOOKUP($G398,Data!$G$3:$BA$2935,18,FALSE))</f>
        <v>0.113</v>
      </c>
      <c r="Z398" s="52">
        <f>IF($H398=0,"",VLOOKUP($G398,Data!$G$3:$BA$2935,19,FALSE))</f>
        <v>0.124</v>
      </c>
      <c r="AA398" s="52">
        <f>IF($H398=0,"",VLOOKUP($G398,Data!$G$3:$BA$2935,20,FALSE))</f>
        <v>0</v>
      </c>
      <c r="AB398" s="4" t="str">
        <f>IF($H398=0,"",VLOOKUP($G398,Data!$G$3:$BA$2935,21,FALSE))</f>
        <v>/</v>
      </c>
      <c r="AC398" s="4" t="str">
        <f>IF($H398=0,"",VLOOKUP($G398,Data!$G$3:$BA$2935,22,FALSE))</f>
        <v>/</v>
      </c>
      <c r="AD398" s="4" t="str">
        <f>IF($H398=0,"",VLOOKUP($G398,Data!$G$3:$BA$2935,23,FALSE))</f>
        <v/>
      </c>
      <c r="AE398" s="4" t="str">
        <f>IF($H398=0,"",VLOOKUP($G398,Data!$G$3:$BA$2935,24,FALSE))</f>
        <v/>
      </c>
      <c r="AF398" s="4" t="str">
        <f>IF($H398=0,"",VLOOKUP($G398,Data!$G$3:$BA$2935,25,FALSE))</f>
        <v/>
      </c>
      <c r="AG398" s="4" t="str">
        <f>IF($H398=0,"",VLOOKUP($G398,Data!$G$3:$BA$2935,26,FALSE))</f>
        <v/>
      </c>
      <c r="AH398" s="4" t="str">
        <f>IF($H398=0,"",VLOOKUP($G398,Data!$G$3:$BA$2935,27,FALSE))</f>
        <v/>
      </c>
      <c r="AI398" s="4" t="str">
        <f>IF($H398=0,"",VLOOKUP($G398,Data!$G$3:$BA$2935,28,FALSE))</f>
        <v/>
      </c>
      <c r="AJ398" s="4" t="str">
        <f>IF($H398=0,"",VLOOKUP($G398,Data!$G$3:$BA$2935,29,FALSE))</f>
        <v/>
      </c>
      <c r="AK398" s="4" t="str">
        <f>IF($H398=0,"",VLOOKUP($G398,Data!$G$3:$BA$2935,30,FALSE))</f>
        <v/>
      </c>
      <c r="AL398" s="4" t="str">
        <f>IF($H398=0,"",VLOOKUP($G398,Data!$G$3:$BA$2935,31,FALSE))</f>
        <v/>
      </c>
      <c r="AM398" s="4" t="str">
        <f>IF($H398=0,"",VLOOKUP($G398,Data!$G$3:$BA$2935,32,FALSE))</f>
        <v/>
      </c>
      <c r="AN398" s="4" t="str">
        <f>IF($H398=0,"",VLOOKUP($G398,Data!$G$3:$BA$2935,33,FALSE))</f>
        <v/>
      </c>
      <c r="AO398" s="4" t="str">
        <f>IF($H398=0,"",VLOOKUP($G398,Data!$G$3:$BA$2935,34,FALSE))</f>
        <v/>
      </c>
      <c r="AP398" s="4" t="str">
        <f>IF($H398=0,"",VLOOKUP($G398,Data!$G$3:$BA$2935,35,FALSE))</f>
        <v/>
      </c>
      <c r="AQ398" s="4" t="str">
        <f>IF($H398=0,"",VLOOKUP($G398,Data!$G$3:$BA$2935,36,FALSE))</f>
        <v/>
      </c>
      <c r="AR398" s="4" t="str">
        <f>IF($H398=0,"",VLOOKUP($G398,Data!$G$3:$BA$2935,37,FALSE))</f>
        <v/>
      </c>
      <c r="AS398" s="4" t="str">
        <f>IF($H398=0,"",VLOOKUP($G398,Data!$G$3:$BA$2935,38,FALSE))</f>
        <v/>
      </c>
      <c r="AT398" s="4" t="str">
        <f>IF($H398=0,"",VLOOKUP($G398,Data!$G$3:$BA$2935,39,FALSE))</f>
        <v/>
      </c>
    </row>
    <row r="399" spans="1:46" x14ac:dyDescent="0.3">
      <c r="A399" s="4">
        <f>PSSE!A408</f>
        <v>970052</v>
      </c>
      <c r="B399" s="4" t="str">
        <f>PSSE!B408</f>
        <v>TDTNNAM1_H2</v>
      </c>
      <c r="C399" s="4">
        <f>PSSE!D408</f>
        <v>15.8</v>
      </c>
      <c r="D399" s="52">
        <f>PSSE!E408</f>
        <v>300</v>
      </c>
      <c r="E399" s="52" t="str">
        <f>PSSE!F408</f>
        <v>TD</v>
      </c>
      <c r="F399" s="52">
        <f>PSSE!G408</f>
        <v>1</v>
      </c>
      <c r="G399" s="52" t="str">
        <f t="shared" si="7"/>
        <v>AVR15.8300TD1</v>
      </c>
      <c r="H399" s="52">
        <f>COUNTIF(Data!$G$3:$BA$2935,AVR!$G399)</f>
        <v>1</v>
      </c>
      <c r="I399" s="52" t="str">
        <f>IF($H399=0,"",VLOOKUP($G399,Data!$G$3:$BA$2935,2,FALSE))</f>
        <v>'ESST4B'</v>
      </c>
      <c r="J399" s="52">
        <f>PSSE!C408</f>
        <v>1</v>
      </c>
      <c r="K399" s="52">
        <f>IF($H399=0,"",VLOOKUP($G399,Data!$G$3:$BA$2935,4,FALSE))</f>
        <v>0</v>
      </c>
      <c r="L399" s="52">
        <f>IF($H399=0,"",VLOOKUP($G399,Data!$G$3:$BA$2935,5,FALSE))</f>
        <v>10.75</v>
      </c>
      <c r="M399" s="52">
        <f>IF($H399=0,"",VLOOKUP($G399,Data!$G$3:$BA$2935,6,FALSE))</f>
        <v>10.75</v>
      </c>
      <c r="N399" s="52">
        <f>IF($H399=0,"",VLOOKUP($G399,Data!$G$3:$BA$2935,7,FALSE))</f>
        <v>5</v>
      </c>
      <c r="O399" s="52">
        <f>IF($H399=0,"",VLOOKUP($G399,Data!$G$3:$BA$2935,8,FALSE))</f>
        <v>-0.87</v>
      </c>
      <c r="P399" s="52">
        <f>IF($H399=0,"",VLOOKUP($G399,Data!$G$3:$BA$2935,9,FALSE))</f>
        <v>0</v>
      </c>
      <c r="Q399" s="52">
        <f>IF($H399=0,"",VLOOKUP($G399,Data!$G$3:$BA$2935,10,FALSE))</f>
        <v>1</v>
      </c>
      <c r="R399" s="52">
        <f>IF($H399=0,"",VLOOKUP($G399,Data!$G$3:$BA$2935,11,FALSE))</f>
        <v>0</v>
      </c>
      <c r="S399" s="52">
        <f>IF($H399=0,"",VLOOKUP($G399,Data!$G$3:$BA$2935,12,FALSE))</f>
        <v>99</v>
      </c>
      <c r="T399" s="52">
        <f>IF($H399=0,"",VLOOKUP($G399,Data!$G$3:$BA$2935,13,FALSE))</f>
        <v>-99</v>
      </c>
      <c r="U399" s="52">
        <f>IF($H399=0,"",VLOOKUP($G399,Data!$G$3:$BA$2935,14,FALSE))</f>
        <v>0</v>
      </c>
      <c r="V399" s="52">
        <f>IF($H399=0,"",VLOOKUP($G399,Data!$G$3:$BA$2935,15,FALSE))</f>
        <v>9.3000000000000007</v>
      </c>
      <c r="W399" s="52">
        <f>IF($H399=0,"",VLOOKUP($G399,Data!$G$3:$BA$2935,16,FALSE))</f>
        <v>0</v>
      </c>
      <c r="X399" s="52">
        <f>IF($H399=0,"",VLOOKUP($G399,Data!$G$3:$BA$2935,17,FALSE))</f>
        <v>11.63</v>
      </c>
      <c r="Y399" s="52">
        <f>IF($H399=0,"",VLOOKUP($G399,Data!$G$3:$BA$2935,18,FALSE))</f>
        <v>0.113</v>
      </c>
      <c r="Z399" s="52">
        <f>IF($H399=0,"",VLOOKUP($G399,Data!$G$3:$BA$2935,19,FALSE))</f>
        <v>0.124</v>
      </c>
      <c r="AA399" s="52">
        <f>IF($H399=0,"",VLOOKUP($G399,Data!$G$3:$BA$2935,20,FALSE))</f>
        <v>0</v>
      </c>
      <c r="AB399" s="4" t="str">
        <f>IF($H399=0,"",VLOOKUP($G399,Data!$G$3:$BA$2935,21,FALSE))</f>
        <v>/</v>
      </c>
      <c r="AC399" s="4" t="str">
        <f>IF($H399=0,"",VLOOKUP($G399,Data!$G$3:$BA$2935,22,FALSE))</f>
        <v>/</v>
      </c>
      <c r="AD399" s="4" t="str">
        <f>IF($H399=0,"",VLOOKUP($G399,Data!$G$3:$BA$2935,23,FALSE))</f>
        <v/>
      </c>
      <c r="AE399" s="4" t="str">
        <f>IF($H399=0,"",VLOOKUP($G399,Data!$G$3:$BA$2935,24,FALSE))</f>
        <v/>
      </c>
      <c r="AF399" s="4" t="str">
        <f>IF($H399=0,"",VLOOKUP($G399,Data!$G$3:$BA$2935,25,FALSE))</f>
        <v/>
      </c>
      <c r="AG399" s="4" t="str">
        <f>IF($H399=0,"",VLOOKUP($G399,Data!$G$3:$BA$2935,26,FALSE))</f>
        <v/>
      </c>
      <c r="AH399" s="4" t="str">
        <f>IF($H399=0,"",VLOOKUP($G399,Data!$G$3:$BA$2935,27,FALSE))</f>
        <v/>
      </c>
      <c r="AI399" s="4" t="str">
        <f>IF($H399=0,"",VLOOKUP($G399,Data!$G$3:$BA$2935,28,FALSE))</f>
        <v/>
      </c>
      <c r="AJ399" s="4" t="str">
        <f>IF($H399=0,"",VLOOKUP($G399,Data!$G$3:$BA$2935,29,FALSE))</f>
        <v/>
      </c>
      <c r="AK399" s="4" t="str">
        <f>IF($H399=0,"",VLOOKUP($G399,Data!$G$3:$BA$2935,30,FALSE))</f>
        <v/>
      </c>
      <c r="AL399" s="4" t="str">
        <f>IF($H399=0,"",VLOOKUP($G399,Data!$G$3:$BA$2935,31,FALSE))</f>
        <v/>
      </c>
      <c r="AM399" s="4" t="str">
        <f>IF($H399=0,"",VLOOKUP($G399,Data!$G$3:$BA$2935,32,FALSE))</f>
        <v/>
      </c>
      <c r="AN399" s="4" t="str">
        <f>IF($H399=0,"",VLOOKUP($G399,Data!$G$3:$BA$2935,33,FALSE))</f>
        <v/>
      </c>
      <c r="AO399" s="4" t="str">
        <f>IF($H399=0,"",VLOOKUP($G399,Data!$G$3:$BA$2935,34,FALSE))</f>
        <v/>
      </c>
      <c r="AP399" s="4" t="str">
        <f>IF($H399=0,"",VLOOKUP($G399,Data!$G$3:$BA$2935,35,FALSE))</f>
        <v/>
      </c>
      <c r="AQ399" s="4" t="str">
        <f>IF($H399=0,"",VLOOKUP($G399,Data!$G$3:$BA$2935,36,FALSE))</f>
        <v/>
      </c>
      <c r="AR399" s="4" t="str">
        <f>IF($H399=0,"",VLOOKUP($G399,Data!$G$3:$BA$2935,37,FALSE))</f>
        <v/>
      </c>
      <c r="AS399" s="4" t="str">
        <f>IF($H399=0,"",VLOOKUP($G399,Data!$G$3:$BA$2935,38,FALSE))</f>
        <v/>
      </c>
      <c r="AT399" s="4" t="str">
        <f>IF($H399=0,"",VLOOKUP($G399,Data!$G$3:$BA$2935,39,FALSE))</f>
        <v/>
      </c>
    </row>
    <row r="400" spans="1:46" x14ac:dyDescent="0.3">
      <c r="A400" s="4">
        <f>PSSE!A409</f>
        <v>970053</v>
      </c>
      <c r="B400" s="4" t="str">
        <f>PSSE!B409</f>
        <v>TDTNNAM1_H3</v>
      </c>
      <c r="C400" s="4">
        <f>PSSE!D409</f>
        <v>15.8</v>
      </c>
      <c r="D400" s="52">
        <f>PSSE!E409</f>
        <v>300</v>
      </c>
      <c r="E400" s="52" t="str">
        <f>PSSE!F409</f>
        <v>TD</v>
      </c>
      <c r="F400" s="52">
        <f>PSSE!G409</f>
        <v>1</v>
      </c>
      <c r="G400" s="52" t="str">
        <f t="shared" si="7"/>
        <v>AVR15.8300TD1</v>
      </c>
      <c r="H400" s="52">
        <f>COUNTIF(Data!$G$3:$BA$2935,AVR!$G400)</f>
        <v>1</v>
      </c>
      <c r="I400" s="52" t="str">
        <f>IF($H400=0,"",VLOOKUP($G400,Data!$G$3:$BA$2935,2,FALSE))</f>
        <v>'ESST4B'</v>
      </c>
      <c r="J400" s="52">
        <f>PSSE!C409</f>
        <v>1</v>
      </c>
      <c r="K400" s="52">
        <f>IF($H400=0,"",VLOOKUP($G400,Data!$G$3:$BA$2935,4,FALSE))</f>
        <v>0</v>
      </c>
      <c r="L400" s="52">
        <f>IF($H400=0,"",VLOOKUP($G400,Data!$G$3:$BA$2935,5,FALSE))</f>
        <v>10.75</v>
      </c>
      <c r="M400" s="52">
        <f>IF($H400=0,"",VLOOKUP($G400,Data!$G$3:$BA$2935,6,FALSE))</f>
        <v>10.75</v>
      </c>
      <c r="N400" s="52">
        <f>IF($H400=0,"",VLOOKUP($G400,Data!$G$3:$BA$2935,7,FALSE))</f>
        <v>5</v>
      </c>
      <c r="O400" s="52">
        <f>IF($H400=0,"",VLOOKUP($G400,Data!$G$3:$BA$2935,8,FALSE))</f>
        <v>-0.87</v>
      </c>
      <c r="P400" s="52">
        <f>IF($H400=0,"",VLOOKUP($G400,Data!$G$3:$BA$2935,9,FALSE))</f>
        <v>0</v>
      </c>
      <c r="Q400" s="52">
        <f>IF($H400=0,"",VLOOKUP($G400,Data!$G$3:$BA$2935,10,FALSE))</f>
        <v>1</v>
      </c>
      <c r="R400" s="52">
        <f>IF($H400=0,"",VLOOKUP($G400,Data!$G$3:$BA$2935,11,FALSE))</f>
        <v>0</v>
      </c>
      <c r="S400" s="52">
        <f>IF($H400=0,"",VLOOKUP($G400,Data!$G$3:$BA$2935,12,FALSE))</f>
        <v>99</v>
      </c>
      <c r="T400" s="52">
        <f>IF($H400=0,"",VLOOKUP($G400,Data!$G$3:$BA$2935,13,FALSE))</f>
        <v>-99</v>
      </c>
      <c r="U400" s="52">
        <f>IF($H400=0,"",VLOOKUP($G400,Data!$G$3:$BA$2935,14,FALSE))</f>
        <v>0</v>
      </c>
      <c r="V400" s="52">
        <f>IF($H400=0,"",VLOOKUP($G400,Data!$G$3:$BA$2935,15,FALSE))</f>
        <v>9.3000000000000007</v>
      </c>
      <c r="W400" s="52">
        <f>IF($H400=0,"",VLOOKUP($G400,Data!$G$3:$BA$2935,16,FALSE))</f>
        <v>0</v>
      </c>
      <c r="X400" s="52">
        <f>IF($H400=0,"",VLOOKUP($G400,Data!$G$3:$BA$2935,17,FALSE))</f>
        <v>11.63</v>
      </c>
      <c r="Y400" s="52">
        <f>IF($H400=0,"",VLOOKUP($G400,Data!$G$3:$BA$2935,18,FALSE))</f>
        <v>0.113</v>
      </c>
      <c r="Z400" s="52">
        <f>IF($H400=0,"",VLOOKUP($G400,Data!$G$3:$BA$2935,19,FALSE))</f>
        <v>0.124</v>
      </c>
      <c r="AA400" s="52">
        <f>IF($H400=0,"",VLOOKUP($G400,Data!$G$3:$BA$2935,20,FALSE))</f>
        <v>0</v>
      </c>
      <c r="AB400" s="4" t="str">
        <f>IF($H400=0,"",VLOOKUP($G400,Data!$G$3:$BA$2935,21,FALSE))</f>
        <v>/</v>
      </c>
      <c r="AC400" s="4" t="str">
        <f>IF($H400=0,"",VLOOKUP($G400,Data!$G$3:$BA$2935,22,FALSE))</f>
        <v>/</v>
      </c>
      <c r="AD400" s="4" t="str">
        <f>IF($H400=0,"",VLOOKUP($G400,Data!$G$3:$BA$2935,23,FALSE))</f>
        <v/>
      </c>
      <c r="AE400" s="4" t="str">
        <f>IF($H400=0,"",VLOOKUP($G400,Data!$G$3:$BA$2935,24,FALSE))</f>
        <v/>
      </c>
      <c r="AF400" s="4" t="str">
        <f>IF($H400=0,"",VLOOKUP($G400,Data!$G$3:$BA$2935,25,FALSE))</f>
        <v/>
      </c>
      <c r="AG400" s="4" t="str">
        <f>IF($H400=0,"",VLOOKUP($G400,Data!$G$3:$BA$2935,26,FALSE))</f>
        <v/>
      </c>
      <c r="AH400" s="4" t="str">
        <f>IF($H400=0,"",VLOOKUP($G400,Data!$G$3:$BA$2935,27,FALSE))</f>
        <v/>
      </c>
      <c r="AI400" s="4" t="str">
        <f>IF($H400=0,"",VLOOKUP($G400,Data!$G$3:$BA$2935,28,FALSE))</f>
        <v/>
      </c>
      <c r="AJ400" s="4" t="str">
        <f>IF($H400=0,"",VLOOKUP($G400,Data!$G$3:$BA$2935,29,FALSE))</f>
        <v/>
      </c>
      <c r="AK400" s="4" t="str">
        <f>IF($H400=0,"",VLOOKUP($G400,Data!$G$3:$BA$2935,30,FALSE))</f>
        <v/>
      </c>
      <c r="AL400" s="4" t="str">
        <f>IF($H400=0,"",VLOOKUP($G400,Data!$G$3:$BA$2935,31,FALSE))</f>
        <v/>
      </c>
      <c r="AM400" s="4" t="str">
        <f>IF($H400=0,"",VLOOKUP($G400,Data!$G$3:$BA$2935,32,FALSE))</f>
        <v/>
      </c>
      <c r="AN400" s="4" t="str">
        <f>IF($H400=0,"",VLOOKUP($G400,Data!$G$3:$BA$2935,33,FALSE))</f>
        <v/>
      </c>
      <c r="AO400" s="4" t="str">
        <f>IF($H400=0,"",VLOOKUP($G400,Data!$G$3:$BA$2935,34,FALSE))</f>
        <v/>
      </c>
      <c r="AP400" s="4" t="str">
        <f>IF($H400=0,"",VLOOKUP($G400,Data!$G$3:$BA$2935,35,FALSE))</f>
        <v/>
      </c>
      <c r="AQ400" s="4" t="str">
        <f>IF($H400=0,"",VLOOKUP($G400,Data!$G$3:$BA$2935,36,FALSE))</f>
        <v/>
      </c>
      <c r="AR400" s="4" t="str">
        <f>IF($H400=0,"",VLOOKUP($G400,Data!$G$3:$BA$2935,37,FALSE))</f>
        <v/>
      </c>
      <c r="AS400" s="4" t="str">
        <f>IF($H400=0,"",VLOOKUP($G400,Data!$G$3:$BA$2935,38,FALSE))</f>
        <v/>
      </c>
      <c r="AT400" s="4" t="str">
        <f>IF($H400=0,"",VLOOKUP($G400,Data!$G$3:$BA$2935,39,FALSE))</f>
        <v/>
      </c>
    </row>
    <row r="401" spans="1:46" x14ac:dyDescent="0.3">
      <c r="A401" s="4">
        <f>PSSE!A410</f>
        <v>970054</v>
      </c>
      <c r="B401" s="4" t="str">
        <f>PSSE!B410</f>
        <v>TDTNNAM1_H4</v>
      </c>
      <c r="C401" s="4">
        <f>PSSE!D410</f>
        <v>15.8</v>
      </c>
      <c r="D401" s="52">
        <f>PSSE!E410</f>
        <v>300</v>
      </c>
      <c r="E401" s="52" t="str">
        <f>PSSE!F410</f>
        <v>TD</v>
      </c>
      <c r="F401" s="52">
        <f>PSSE!G410</f>
        <v>1</v>
      </c>
      <c r="G401" s="52" t="str">
        <f t="shared" si="7"/>
        <v>AVR15.8300TD1</v>
      </c>
      <c r="H401" s="52">
        <f>COUNTIF(Data!$G$3:$BA$2935,AVR!$G401)</f>
        <v>1</v>
      </c>
      <c r="I401" s="52" t="str">
        <f>IF($H401=0,"",VLOOKUP($G401,Data!$G$3:$BA$2935,2,FALSE))</f>
        <v>'ESST4B'</v>
      </c>
      <c r="J401" s="52">
        <f>PSSE!C410</f>
        <v>1</v>
      </c>
      <c r="K401" s="52">
        <f>IF($H401=0,"",VLOOKUP($G401,Data!$G$3:$BA$2935,4,FALSE))</f>
        <v>0</v>
      </c>
      <c r="L401" s="52">
        <f>IF($H401=0,"",VLOOKUP($G401,Data!$G$3:$BA$2935,5,FALSE))</f>
        <v>10.75</v>
      </c>
      <c r="M401" s="52">
        <f>IF($H401=0,"",VLOOKUP($G401,Data!$G$3:$BA$2935,6,FALSE))</f>
        <v>10.75</v>
      </c>
      <c r="N401" s="52">
        <f>IF($H401=0,"",VLOOKUP($G401,Data!$G$3:$BA$2935,7,FALSE))</f>
        <v>5</v>
      </c>
      <c r="O401" s="52">
        <f>IF($H401=0,"",VLOOKUP($G401,Data!$G$3:$BA$2935,8,FALSE))</f>
        <v>-0.87</v>
      </c>
      <c r="P401" s="52">
        <f>IF($H401=0,"",VLOOKUP($G401,Data!$G$3:$BA$2935,9,FALSE))</f>
        <v>0</v>
      </c>
      <c r="Q401" s="52">
        <f>IF($H401=0,"",VLOOKUP($G401,Data!$G$3:$BA$2935,10,FALSE))</f>
        <v>1</v>
      </c>
      <c r="R401" s="52">
        <f>IF($H401=0,"",VLOOKUP($G401,Data!$G$3:$BA$2935,11,FALSE))</f>
        <v>0</v>
      </c>
      <c r="S401" s="52">
        <f>IF($H401=0,"",VLOOKUP($G401,Data!$G$3:$BA$2935,12,FALSE))</f>
        <v>99</v>
      </c>
      <c r="T401" s="52">
        <f>IF($H401=0,"",VLOOKUP($G401,Data!$G$3:$BA$2935,13,FALSE))</f>
        <v>-99</v>
      </c>
      <c r="U401" s="52">
        <f>IF($H401=0,"",VLOOKUP($G401,Data!$G$3:$BA$2935,14,FALSE))</f>
        <v>0</v>
      </c>
      <c r="V401" s="52">
        <f>IF($H401=0,"",VLOOKUP($G401,Data!$G$3:$BA$2935,15,FALSE))</f>
        <v>9.3000000000000007</v>
      </c>
      <c r="W401" s="52">
        <f>IF($H401=0,"",VLOOKUP($G401,Data!$G$3:$BA$2935,16,FALSE))</f>
        <v>0</v>
      </c>
      <c r="X401" s="52">
        <f>IF($H401=0,"",VLOOKUP($G401,Data!$G$3:$BA$2935,17,FALSE))</f>
        <v>11.63</v>
      </c>
      <c r="Y401" s="52">
        <f>IF($H401=0,"",VLOOKUP($G401,Data!$G$3:$BA$2935,18,FALSE))</f>
        <v>0.113</v>
      </c>
      <c r="Z401" s="52">
        <f>IF($H401=0,"",VLOOKUP($G401,Data!$G$3:$BA$2935,19,FALSE))</f>
        <v>0.124</v>
      </c>
      <c r="AA401" s="52">
        <f>IF($H401=0,"",VLOOKUP($G401,Data!$G$3:$BA$2935,20,FALSE))</f>
        <v>0</v>
      </c>
      <c r="AB401" s="4" t="str">
        <f>IF($H401=0,"",VLOOKUP($G401,Data!$G$3:$BA$2935,21,FALSE))</f>
        <v>/</v>
      </c>
      <c r="AC401" s="4" t="str">
        <f>IF($H401=0,"",VLOOKUP($G401,Data!$G$3:$BA$2935,22,FALSE))</f>
        <v>/</v>
      </c>
      <c r="AD401" s="4" t="str">
        <f>IF($H401=0,"",VLOOKUP($G401,Data!$G$3:$BA$2935,23,FALSE))</f>
        <v/>
      </c>
      <c r="AE401" s="4" t="str">
        <f>IF($H401=0,"",VLOOKUP($G401,Data!$G$3:$BA$2935,24,FALSE))</f>
        <v/>
      </c>
      <c r="AF401" s="4" t="str">
        <f>IF($H401=0,"",VLOOKUP($G401,Data!$G$3:$BA$2935,25,FALSE))</f>
        <v/>
      </c>
      <c r="AG401" s="4" t="str">
        <f>IF($H401=0,"",VLOOKUP($G401,Data!$G$3:$BA$2935,26,FALSE))</f>
        <v/>
      </c>
      <c r="AH401" s="4" t="str">
        <f>IF($H401=0,"",VLOOKUP($G401,Data!$G$3:$BA$2935,27,FALSE))</f>
        <v/>
      </c>
      <c r="AI401" s="4" t="str">
        <f>IF($H401=0,"",VLOOKUP($G401,Data!$G$3:$BA$2935,28,FALSE))</f>
        <v/>
      </c>
      <c r="AJ401" s="4" t="str">
        <f>IF($H401=0,"",VLOOKUP($G401,Data!$G$3:$BA$2935,29,FALSE))</f>
        <v/>
      </c>
      <c r="AK401" s="4" t="str">
        <f>IF($H401=0,"",VLOOKUP($G401,Data!$G$3:$BA$2935,30,FALSE))</f>
        <v/>
      </c>
      <c r="AL401" s="4" t="str">
        <f>IF($H401=0,"",VLOOKUP($G401,Data!$G$3:$BA$2935,31,FALSE))</f>
        <v/>
      </c>
      <c r="AM401" s="4" t="str">
        <f>IF($H401=0,"",VLOOKUP($G401,Data!$G$3:$BA$2935,32,FALSE))</f>
        <v/>
      </c>
      <c r="AN401" s="4" t="str">
        <f>IF($H401=0,"",VLOOKUP($G401,Data!$G$3:$BA$2935,33,FALSE))</f>
        <v/>
      </c>
      <c r="AO401" s="4" t="str">
        <f>IF($H401=0,"",VLOOKUP($G401,Data!$G$3:$BA$2935,34,FALSE))</f>
        <v/>
      </c>
      <c r="AP401" s="4" t="str">
        <f>IF($H401=0,"",VLOOKUP($G401,Data!$G$3:$BA$2935,35,FALSE))</f>
        <v/>
      </c>
      <c r="AQ401" s="4" t="str">
        <f>IF($H401=0,"",VLOOKUP($G401,Data!$G$3:$BA$2935,36,FALSE))</f>
        <v/>
      </c>
      <c r="AR401" s="4" t="str">
        <f>IF($H401=0,"",VLOOKUP($G401,Data!$G$3:$BA$2935,37,FALSE))</f>
        <v/>
      </c>
      <c r="AS401" s="4" t="str">
        <f>IF($H401=0,"",VLOOKUP($G401,Data!$G$3:$BA$2935,38,FALSE))</f>
        <v/>
      </c>
      <c r="AT401" s="4" t="str">
        <f>IF($H401=0,"",VLOOKUP($G401,Data!$G$3:$BA$2935,39,FALSE))</f>
        <v/>
      </c>
    </row>
    <row r="402" spans="1:46" x14ac:dyDescent="0.3">
      <c r="A402" s="4">
        <f>PSSE!A411</f>
        <v>970071</v>
      </c>
      <c r="B402" s="4" t="str">
        <f>PSSE!B411</f>
        <v>TDTNNAM3_H1</v>
      </c>
      <c r="C402" s="4">
        <f>PSSE!D411</f>
        <v>15.8</v>
      </c>
      <c r="D402" s="52">
        <f>PSSE!E411</f>
        <v>300</v>
      </c>
      <c r="E402" s="52" t="str">
        <f>PSSE!F411</f>
        <v>TD</v>
      </c>
      <c r="F402" s="52">
        <f>PSSE!G411</f>
        <v>1</v>
      </c>
      <c r="G402" s="52" t="str">
        <f t="shared" si="7"/>
        <v>AVR15.8300TD1</v>
      </c>
      <c r="H402" s="52">
        <f>COUNTIF(Data!$G$3:$BA$2935,AVR!$G402)</f>
        <v>1</v>
      </c>
      <c r="I402" s="52" t="str">
        <f>IF($H402=0,"",VLOOKUP($G402,Data!$G$3:$BA$2935,2,FALSE))</f>
        <v>'ESST4B'</v>
      </c>
      <c r="J402" s="52">
        <f>PSSE!C411</f>
        <v>1</v>
      </c>
      <c r="K402" s="52">
        <f>IF($H402=0,"",VLOOKUP($G402,Data!$G$3:$BA$2935,4,FALSE))</f>
        <v>0</v>
      </c>
      <c r="L402" s="52">
        <f>IF($H402=0,"",VLOOKUP($G402,Data!$G$3:$BA$2935,5,FALSE))</f>
        <v>10.75</v>
      </c>
      <c r="M402" s="52">
        <f>IF($H402=0,"",VLOOKUP($G402,Data!$G$3:$BA$2935,6,FALSE))</f>
        <v>10.75</v>
      </c>
      <c r="N402" s="52">
        <f>IF($H402=0,"",VLOOKUP($G402,Data!$G$3:$BA$2935,7,FALSE))</f>
        <v>5</v>
      </c>
      <c r="O402" s="52">
        <f>IF($H402=0,"",VLOOKUP($G402,Data!$G$3:$BA$2935,8,FALSE))</f>
        <v>-0.87</v>
      </c>
      <c r="P402" s="52">
        <f>IF($H402=0,"",VLOOKUP($G402,Data!$G$3:$BA$2935,9,FALSE))</f>
        <v>0</v>
      </c>
      <c r="Q402" s="52">
        <f>IF($H402=0,"",VLOOKUP($G402,Data!$G$3:$BA$2935,10,FALSE))</f>
        <v>1</v>
      </c>
      <c r="R402" s="52">
        <f>IF($H402=0,"",VLOOKUP($G402,Data!$G$3:$BA$2935,11,FALSE))</f>
        <v>0</v>
      </c>
      <c r="S402" s="52">
        <f>IF($H402=0,"",VLOOKUP($G402,Data!$G$3:$BA$2935,12,FALSE))</f>
        <v>99</v>
      </c>
      <c r="T402" s="52">
        <f>IF($H402=0,"",VLOOKUP($G402,Data!$G$3:$BA$2935,13,FALSE))</f>
        <v>-99</v>
      </c>
      <c r="U402" s="52">
        <f>IF($H402=0,"",VLOOKUP($G402,Data!$G$3:$BA$2935,14,FALSE))</f>
        <v>0</v>
      </c>
      <c r="V402" s="52">
        <f>IF($H402=0,"",VLOOKUP($G402,Data!$G$3:$BA$2935,15,FALSE))</f>
        <v>9.3000000000000007</v>
      </c>
      <c r="W402" s="52">
        <f>IF($H402=0,"",VLOOKUP($G402,Data!$G$3:$BA$2935,16,FALSE))</f>
        <v>0</v>
      </c>
      <c r="X402" s="52">
        <f>IF($H402=0,"",VLOOKUP($G402,Data!$G$3:$BA$2935,17,FALSE))</f>
        <v>11.63</v>
      </c>
      <c r="Y402" s="52">
        <f>IF($H402=0,"",VLOOKUP($G402,Data!$G$3:$BA$2935,18,FALSE))</f>
        <v>0.113</v>
      </c>
      <c r="Z402" s="52">
        <f>IF($H402=0,"",VLOOKUP($G402,Data!$G$3:$BA$2935,19,FALSE))</f>
        <v>0.124</v>
      </c>
      <c r="AA402" s="52">
        <f>IF($H402=0,"",VLOOKUP($G402,Data!$G$3:$BA$2935,20,FALSE))</f>
        <v>0</v>
      </c>
      <c r="AB402" s="4" t="str">
        <f>IF($H402=0,"",VLOOKUP($G402,Data!$G$3:$BA$2935,21,FALSE))</f>
        <v>/</v>
      </c>
      <c r="AC402" s="4" t="str">
        <f>IF($H402=0,"",VLOOKUP($G402,Data!$G$3:$BA$2935,22,FALSE))</f>
        <v>/</v>
      </c>
      <c r="AD402" s="4" t="str">
        <f>IF($H402=0,"",VLOOKUP($G402,Data!$G$3:$BA$2935,23,FALSE))</f>
        <v/>
      </c>
      <c r="AE402" s="4" t="str">
        <f>IF($H402=0,"",VLOOKUP($G402,Data!$G$3:$BA$2935,24,FALSE))</f>
        <v/>
      </c>
      <c r="AF402" s="4" t="str">
        <f>IF($H402=0,"",VLOOKUP($G402,Data!$G$3:$BA$2935,25,FALSE))</f>
        <v/>
      </c>
      <c r="AG402" s="4" t="str">
        <f>IF($H402=0,"",VLOOKUP($G402,Data!$G$3:$BA$2935,26,FALSE))</f>
        <v/>
      </c>
      <c r="AH402" s="4" t="str">
        <f>IF($H402=0,"",VLOOKUP($G402,Data!$G$3:$BA$2935,27,FALSE))</f>
        <v/>
      </c>
      <c r="AI402" s="4" t="str">
        <f>IF($H402=0,"",VLOOKUP($G402,Data!$G$3:$BA$2935,28,FALSE))</f>
        <v/>
      </c>
      <c r="AJ402" s="4" t="str">
        <f>IF($H402=0,"",VLOOKUP($G402,Data!$G$3:$BA$2935,29,FALSE))</f>
        <v/>
      </c>
      <c r="AK402" s="4" t="str">
        <f>IF($H402=0,"",VLOOKUP($G402,Data!$G$3:$BA$2935,30,FALSE))</f>
        <v/>
      </c>
      <c r="AL402" s="4" t="str">
        <f>IF($H402=0,"",VLOOKUP($G402,Data!$G$3:$BA$2935,31,FALSE))</f>
        <v/>
      </c>
      <c r="AM402" s="4" t="str">
        <f>IF($H402=0,"",VLOOKUP($G402,Data!$G$3:$BA$2935,32,FALSE))</f>
        <v/>
      </c>
      <c r="AN402" s="4" t="str">
        <f>IF($H402=0,"",VLOOKUP($G402,Data!$G$3:$BA$2935,33,FALSE))</f>
        <v/>
      </c>
      <c r="AO402" s="4" t="str">
        <f>IF($H402=0,"",VLOOKUP($G402,Data!$G$3:$BA$2935,34,FALSE))</f>
        <v/>
      </c>
      <c r="AP402" s="4" t="str">
        <f>IF($H402=0,"",VLOOKUP($G402,Data!$G$3:$BA$2935,35,FALSE))</f>
        <v/>
      </c>
      <c r="AQ402" s="4" t="str">
        <f>IF($H402=0,"",VLOOKUP($G402,Data!$G$3:$BA$2935,36,FALSE))</f>
        <v/>
      </c>
      <c r="AR402" s="4" t="str">
        <f>IF($H402=0,"",VLOOKUP($G402,Data!$G$3:$BA$2935,37,FALSE))</f>
        <v/>
      </c>
      <c r="AS402" s="4" t="str">
        <f>IF($H402=0,"",VLOOKUP($G402,Data!$G$3:$BA$2935,38,FALSE))</f>
        <v/>
      </c>
      <c r="AT402" s="4" t="str">
        <f>IF($H402=0,"",VLOOKUP($G402,Data!$G$3:$BA$2935,39,FALSE))</f>
        <v/>
      </c>
    </row>
    <row r="403" spans="1:46" x14ac:dyDescent="0.3">
      <c r="A403" s="4">
        <f>PSSE!A412</f>
        <v>970072</v>
      </c>
      <c r="B403" s="4" t="str">
        <f>PSSE!B412</f>
        <v>TDTNNAM3_H2</v>
      </c>
      <c r="C403" s="4">
        <f>PSSE!D412</f>
        <v>15.8</v>
      </c>
      <c r="D403" s="52">
        <f>PSSE!E412</f>
        <v>300</v>
      </c>
      <c r="E403" s="52" t="str">
        <f>PSSE!F412</f>
        <v>TD</v>
      </c>
      <c r="F403" s="52">
        <f>PSSE!G412</f>
        <v>1</v>
      </c>
      <c r="G403" s="52" t="str">
        <f t="shared" si="7"/>
        <v>AVR15.8300TD1</v>
      </c>
      <c r="H403" s="52">
        <f>COUNTIF(Data!$G$3:$BA$2935,AVR!$G403)</f>
        <v>1</v>
      </c>
      <c r="I403" s="52" t="str">
        <f>IF($H403=0,"",VLOOKUP($G403,Data!$G$3:$BA$2935,2,FALSE))</f>
        <v>'ESST4B'</v>
      </c>
      <c r="J403" s="52">
        <f>PSSE!C412</f>
        <v>1</v>
      </c>
      <c r="K403" s="52">
        <f>IF($H403=0,"",VLOOKUP($G403,Data!$G$3:$BA$2935,4,FALSE))</f>
        <v>0</v>
      </c>
      <c r="L403" s="52">
        <f>IF($H403=0,"",VLOOKUP($G403,Data!$G$3:$BA$2935,5,FALSE))</f>
        <v>10.75</v>
      </c>
      <c r="M403" s="52">
        <f>IF($H403=0,"",VLOOKUP($G403,Data!$G$3:$BA$2935,6,FALSE))</f>
        <v>10.75</v>
      </c>
      <c r="N403" s="52">
        <f>IF($H403=0,"",VLOOKUP($G403,Data!$G$3:$BA$2935,7,FALSE))</f>
        <v>5</v>
      </c>
      <c r="O403" s="52">
        <f>IF($H403=0,"",VLOOKUP($G403,Data!$G$3:$BA$2935,8,FALSE))</f>
        <v>-0.87</v>
      </c>
      <c r="P403" s="52">
        <f>IF($H403=0,"",VLOOKUP($G403,Data!$G$3:$BA$2935,9,FALSE))</f>
        <v>0</v>
      </c>
      <c r="Q403" s="52">
        <f>IF($H403=0,"",VLOOKUP($G403,Data!$G$3:$BA$2935,10,FALSE))</f>
        <v>1</v>
      </c>
      <c r="R403" s="52">
        <f>IF($H403=0,"",VLOOKUP($G403,Data!$G$3:$BA$2935,11,FALSE))</f>
        <v>0</v>
      </c>
      <c r="S403" s="52">
        <f>IF($H403=0,"",VLOOKUP($G403,Data!$G$3:$BA$2935,12,FALSE))</f>
        <v>99</v>
      </c>
      <c r="T403" s="52">
        <f>IF($H403=0,"",VLOOKUP($G403,Data!$G$3:$BA$2935,13,FALSE))</f>
        <v>-99</v>
      </c>
      <c r="U403" s="52">
        <f>IF($H403=0,"",VLOOKUP($G403,Data!$G$3:$BA$2935,14,FALSE))</f>
        <v>0</v>
      </c>
      <c r="V403" s="52">
        <f>IF($H403=0,"",VLOOKUP($G403,Data!$G$3:$BA$2935,15,FALSE))</f>
        <v>9.3000000000000007</v>
      </c>
      <c r="W403" s="52">
        <f>IF($H403=0,"",VLOOKUP($G403,Data!$G$3:$BA$2935,16,FALSE))</f>
        <v>0</v>
      </c>
      <c r="X403" s="52">
        <f>IF($H403=0,"",VLOOKUP($G403,Data!$G$3:$BA$2935,17,FALSE))</f>
        <v>11.63</v>
      </c>
      <c r="Y403" s="52">
        <f>IF($H403=0,"",VLOOKUP($G403,Data!$G$3:$BA$2935,18,FALSE))</f>
        <v>0.113</v>
      </c>
      <c r="Z403" s="52">
        <f>IF($H403=0,"",VLOOKUP($G403,Data!$G$3:$BA$2935,19,FALSE))</f>
        <v>0.124</v>
      </c>
      <c r="AA403" s="52">
        <f>IF($H403=0,"",VLOOKUP($G403,Data!$G$3:$BA$2935,20,FALSE))</f>
        <v>0</v>
      </c>
      <c r="AB403" s="4" t="str">
        <f>IF($H403=0,"",VLOOKUP($G403,Data!$G$3:$BA$2935,21,FALSE))</f>
        <v>/</v>
      </c>
      <c r="AC403" s="4" t="str">
        <f>IF($H403=0,"",VLOOKUP($G403,Data!$G$3:$BA$2935,22,FALSE))</f>
        <v>/</v>
      </c>
      <c r="AD403" s="4" t="str">
        <f>IF($H403=0,"",VLOOKUP($G403,Data!$G$3:$BA$2935,23,FALSE))</f>
        <v/>
      </c>
      <c r="AE403" s="4" t="str">
        <f>IF($H403=0,"",VLOOKUP($G403,Data!$G$3:$BA$2935,24,FALSE))</f>
        <v/>
      </c>
      <c r="AF403" s="4" t="str">
        <f>IF($H403=0,"",VLOOKUP($G403,Data!$G$3:$BA$2935,25,FALSE))</f>
        <v/>
      </c>
      <c r="AG403" s="4" t="str">
        <f>IF($H403=0,"",VLOOKUP($G403,Data!$G$3:$BA$2935,26,FALSE))</f>
        <v/>
      </c>
      <c r="AH403" s="4" t="str">
        <f>IF($H403=0,"",VLOOKUP($G403,Data!$G$3:$BA$2935,27,FALSE))</f>
        <v/>
      </c>
      <c r="AI403" s="4" t="str">
        <f>IF($H403=0,"",VLOOKUP($G403,Data!$G$3:$BA$2935,28,FALSE))</f>
        <v/>
      </c>
      <c r="AJ403" s="4" t="str">
        <f>IF($H403=0,"",VLOOKUP($G403,Data!$G$3:$BA$2935,29,FALSE))</f>
        <v/>
      </c>
      <c r="AK403" s="4" t="str">
        <f>IF($H403=0,"",VLOOKUP($G403,Data!$G$3:$BA$2935,30,FALSE))</f>
        <v/>
      </c>
      <c r="AL403" s="4" t="str">
        <f>IF($H403=0,"",VLOOKUP($G403,Data!$G$3:$BA$2935,31,FALSE))</f>
        <v/>
      </c>
      <c r="AM403" s="4" t="str">
        <f>IF($H403=0,"",VLOOKUP($G403,Data!$G$3:$BA$2935,32,FALSE))</f>
        <v/>
      </c>
      <c r="AN403" s="4" t="str">
        <f>IF($H403=0,"",VLOOKUP($G403,Data!$G$3:$BA$2935,33,FALSE))</f>
        <v/>
      </c>
      <c r="AO403" s="4" t="str">
        <f>IF($H403=0,"",VLOOKUP($G403,Data!$G$3:$BA$2935,34,FALSE))</f>
        <v/>
      </c>
      <c r="AP403" s="4" t="str">
        <f>IF($H403=0,"",VLOOKUP($G403,Data!$G$3:$BA$2935,35,FALSE))</f>
        <v/>
      </c>
      <c r="AQ403" s="4" t="str">
        <f>IF($H403=0,"",VLOOKUP($G403,Data!$G$3:$BA$2935,36,FALSE))</f>
        <v/>
      </c>
      <c r="AR403" s="4" t="str">
        <f>IF($H403=0,"",VLOOKUP($G403,Data!$G$3:$BA$2935,37,FALSE))</f>
        <v/>
      </c>
      <c r="AS403" s="4" t="str">
        <f>IF($H403=0,"",VLOOKUP($G403,Data!$G$3:$BA$2935,38,FALSE))</f>
        <v/>
      </c>
      <c r="AT403" s="4" t="str">
        <f>IF($H403=0,"",VLOOKUP($G403,Data!$G$3:$BA$2935,39,FALSE))</f>
        <v/>
      </c>
    </row>
    <row r="404" spans="1:46" x14ac:dyDescent="0.3">
      <c r="A404" s="4">
        <f>PSSE!A413</f>
        <v>970073</v>
      </c>
      <c r="B404" s="4" t="str">
        <f>PSSE!B413</f>
        <v>TDTNNAM4_H1</v>
      </c>
      <c r="C404" s="4">
        <f>PSSE!D413</f>
        <v>15.8</v>
      </c>
      <c r="D404" s="52">
        <f>PSSE!E413</f>
        <v>300</v>
      </c>
      <c r="E404" s="52" t="str">
        <f>PSSE!F413</f>
        <v>TD</v>
      </c>
      <c r="F404" s="52">
        <f>PSSE!G413</f>
        <v>1</v>
      </c>
      <c r="G404" s="52" t="str">
        <f t="shared" si="7"/>
        <v>AVR15.8300TD1</v>
      </c>
      <c r="H404" s="52">
        <f>COUNTIF(Data!$G$3:$BA$2935,AVR!$G404)</f>
        <v>1</v>
      </c>
      <c r="I404" s="52" t="str">
        <f>IF($H404=0,"",VLOOKUP($G404,Data!$G$3:$BA$2935,2,FALSE))</f>
        <v>'ESST4B'</v>
      </c>
      <c r="J404" s="52">
        <f>PSSE!C413</f>
        <v>1</v>
      </c>
      <c r="K404" s="52">
        <f>IF($H404=0,"",VLOOKUP($G404,Data!$G$3:$BA$2935,4,FALSE))</f>
        <v>0</v>
      </c>
      <c r="L404" s="52">
        <f>IF($H404=0,"",VLOOKUP($G404,Data!$G$3:$BA$2935,5,FALSE))</f>
        <v>10.75</v>
      </c>
      <c r="M404" s="52">
        <f>IF($H404=0,"",VLOOKUP($G404,Data!$G$3:$BA$2935,6,FALSE))</f>
        <v>10.75</v>
      </c>
      <c r="N404" s="52">
        <f>IF($H404=0,"",VLOOKUP($G404,Data!$G$3:$BA$2935,7,FALSE))</f>
        <v>5</v>
      </c>
      <c r="O404" s="52">
        <f>IF($H404=0,"",VLOOKUP($G404,Data!$G$3:$BA$2935,8,FALSE))</f>
        <v>-0.87</v>
      </c>
      <c r="P404" s="52">
        <f>IF($H404=0,"",VLOOKUP($G404,Data!$G$3:$BA$2935,9,FALSE))</f>
        <v>0</v>
      </c>
      <c r="Q404" s="52">
        <f>IF($H404=0,"",VLOOKUP($G404,Data!$G$3:$BA$2935,10,FALSE))</f>
        <v>1</v>
      </c>
      <c r="R404" s="52">
        <f>IF($H404=0,"",VLOOKUP($G404,Data!$G$3:$BA$2935,11,FALSE))</f>
        <v>0</v>
      </c>
      <c r="S404" s="52">
        <f>IF($H404=0,"",VLOOKUP($G404,Data!$G$3:$BA$2935,12,FALSE))</f>
        <v>99</v>
      </c>
      <c r="T404" s="52">
        <f>IF($H404=0,"",VLOOKUP($G404,Data!$G$3:$BA$2935,13,FALSE))</f>
        <v>-99</v>
      </c>
      <c r="U404" s="52">
        <f>IF($H404=0,"",VLOOKUP($G404,Data!$G$3:$BA$2935,14,FALSE))</f>
        <v>0</v>
      </c>
      <c r="V404" s="52">
        <f>IF($H404=0,"",VLOOKUP($G404,Data!$G$3:$BA$2935,15,FALSE))</f>
        <v>9.3000000000000007</v>
      </c>
      <c r="W404" s="52">
        <f>IF($H404=0,"",VLOOKUP($G404,Data!$G$3:$BA$2935,16,FALSE))</f>
        <v>0</v>
      </c>
      <c r="X404" s="52">
        <f>IF($H404=0,"",VLOOKUP($G404,Data!$G$3:$BA$2935,17,FALSE))</f>
        <v>11.63</v>
      </c>
      <c r="Y404" s="52">
        <f>IF($H404=0,"",VLOOKUP($G404,Data!$G$3:$BA$2935,18,FALSE))</f>
        <v>0.113</v>
      </c>
      <c r="Z404" s="52">
        <f>IF($H404=0,"",VLOOKUP($G404,Data!$G$3:$BA$2935,19,FALSE))</f>
        <v>0.124</v>
      </c>
      <c r="AA404" s="52">
        <f>IF($H404=0,"",VLOOKUP($G404,Data!$G$3:$BA$2935,20,FALSE))</f>
        <v>0</v>
      </c>
      <c r="AB404" s="4" t="str">
        <f>IF($H404=0,"",VLOOKUP($G404,Data!$G$3:$BA$2935,21,FALSE))</f>
        <v>/</v>
      </c>
      <c r="AC404" s="4" t="str">
        <f>IF($H404=0,"",VLOOKUP($G404,Data!$G$3:$BA$2935,22,FALSE))</f>
        <v>/</v>
      </c>
      <c r="AD404" s="4" t="str">
        <f>IF($H404=0,"",VLOOKUP($G404,Data!$G$3:$BA$2935,23,FALSE))</f>
        <v/>
      </c>
      <c r="AE404" s="4" t="str">
        <f>IF($H404=0,"",VLOOKUP($G404,Data!$G$3:$BA$2935,24,FALSE))</f>
        <v/>
      </c>
      <c r="AF404" s="4" t="str">
        <f>IF($H404=0,"",VLOOKUP($G404,Data!$G$3:$BA$2935,25,FALSE))</f>
        <v/>
      </c>
      <c r="AG404" s="4" t="str">
        <f>IF($H404=0,"",VLOOKUP($G404,Data!$G$3:$BA$2935,26,FALSE))</f>
        <v/>
      </c>
      <c r="AH404" s="4" t="str">
        <f>IF($H404=0,"",VLOOKUP($G404,Data!$G$3:$BA$2935,27,FALSE))</f>
        <v/>
      </c>
      <c r="AI404" s="4" t="str">
        <f>IF($H404=0,"",VLOOKUP($G404,Data!$G$3:$BA$2935,28,FALSE))</f>
        <v/>
      </c>
      <c r="AJ404" s="4" t="str">
        <f>IF($H404=0,"",VLOOKUP($G404,Data!$G$3:$BA$2935,29,FALSE))</f>
        <v/>
      </c>
      <c r="AK404" s="4" t="str">
        <f>IF($H404=0,"",VLOOKUP($G404,Data!$G$3:$BA$2935,30,FALSE))</f>
        <v/>
      </c>
      <c r="AL404" s="4" t="str">
        <f>IF($H404=0,"",VLOOKUP($G404,Data!$G$3:$BA$2935,31,FALSE))</f>
        <v/>
      </c>
      <c r="AM404" s="4" t="str">
        <f>IF($H404=0,"",VLOOKUP($G404,Data!$G$3:$BA$2935,32,FALSE))</f>
        <v/>
      </c>
      <c r="AN404" s="4" t="str">
        <f>IF($H404=0,"",VLOOKUP($G404,Data!$G$3:$BA$2935,33,FALSE))</f>
        <v/>
      </c>
      <c r="AO404" s="4" t="str">
        <f>IF($H404=0,"",VLOOKUP($G404,Data!$G$3:$BA$2935,34,FALSE))</f>
        <v/>
      </c>
      <c r="AP404" s="4" t="str">
        <f>IF($H404=0,"",VLOOKUP($G404,Data!$G$3:$BA$2935,35,FALSE))</f>
        <v/>
      </c>
      <c r="AQ404" s="4" t="str">
        <f>IF($H404=0,"",VLOOKUP($G404,Data!$G$3:$BA$2935,36,FALSE))</f>
        <v/>
      </c>
      <c r="AR404" s="4" t="str">
        <f>IF($H404=0,"",VLOOKUP($G404,Data!$G$3:$BA$2935,37,FALSE))</f>
        <v/>
      </c>
      <c r="AS404" s="4" t="str">
        <f>IF($H404=0,"",VLOOKUP($G404,Data!$G$3:$BA$2935,38,FALSE))</f>
        <v/>
      </c>
      <c r="AT404" s="4" t="str">
        <f>IF($H404=0,"",VLOOKUP($G404,Data!$G$3:$BA$2935,39,FALSE))</f>
        <v/>
      </c>
    </row>
    <row r="405" spans="1:46" x14ac:dyDescent="0.3">
      <c r="A405" s="4">
        <f>PSSE!A414</f>
        <v>970074</v>
      </c>
      <c r="B405" s="4" t="str">
        <f>PSSE!B414</f>
        <v>TDTNNAM4_H2</v>
      </c>
      <c r="C405" s="4">
        <f>PSSE!D414</f>
        <v>15.8</v>
      </c>
      <c r="D405" s="52">
        <f>PSSE!E414</f>
        <v>300</v>
      </c>
      <c r="E405" s="52" t="str">
        <f>PSSE!F414</f>
        <v>TD</v>
      </c>
      <c r="F405" s="52">
        <f>PSSE!G414</f>
        <v>1</v>
      </c>
      <c r="G405" s="52" t="str">
        <f t="shared" si="7"/>
        <v>AVR15.8300TD1</v>
      </c>
      <c r="H405" s="52">
        <f>COUNTIF(Data!$G$3:$BA$2935,AVR!$G405)</f>
        <v>1</v>
      </c>
      <c r="I405" s="52" t="str">
        <f>IF($H405=0,"",VLOOKUP($G405,Data!$G$3:$BA$2935,2,FALSE))</f>
        <v>'ESST4B'</v>
      </c>
      <c r="J405" s="52">
        <f>PSSE!C414</f>
        <v>1</v>
      </c>
      <c r="K405" s="52">
        <f>IF($H405=0,"",VLOOKUP($G405,Data!$G$3:$BA$2935,4,FALSE))</f>
        <v>0</v>
      </c>
      <c r="L405" s="52">
        <f>IF($H405=0,"",VLOOKUP($G405,Data!$G$3:$BA$2935,5,FALSE))</f>
        <v>10.75</v>
      </c>
      <c r="M405" s="52">
        <f>IF($H405=0,"",VLOOKUP($G405,Data!$G$3:$BA$2935,6,FALSE))</f>
        <v>10.75</v>
      </c>
      <c r="N405" s="52">
        <f>IF($H405=0,"",VLOOKUP($G405,Data!$G$3:$BA$2935,7,FALSE))</f>
        <v>5</v>
      </c>
      <c r="O405" s="52">
        <f>IF($H405=0,"",VLOOKUP($G405,Data!$G$3:$BA$2935,8,FALSE))</f>
        <v>-0.87</v>
      </c>
      <c r="P405" s="52">
        <f>IF($H405=0,"",VLOOKUP($G405,Data!$G$3:$BA$2935,9,FALSE))</f>
        <v>0</v>
      </c>
      <c r="Q405" s="52">
        <f>IF($H405=0,"",VLOOKUP($G405,Data!$G$3:$BA$2935,10,FALSE))</f>
        <v>1</v>
      </c>
      <c r="R405" s="52">
        <f>IF($H405=0,"",VLOOKUP($G405,Data!$G$3:$BA$2935,11,FALSE))</f>
        <v>0</v>
      </c>
      <c r="S405" s="52">
        <f>IF($H405=0,"",VLOOKUP($G405,Data!$G$3:$BA$2935,12,FALSE))</f>
        <v>99</v>
      </c>
      <c r="T405" s="52">
        <f>IF($H405=0,"",VLOOKUP($G405,Data!$G$3:$BA$2935,13,FALSE))</f>
        <v>-99</v>
      </c>
      <c r="U405" s="52">
        <f>IF($H405=0,"",VLOOKUP($G405,Data!$G$3:$BA$2935,14,FALSE))</f>
        <v>0</v>
      </c>
      <c r="V405" s="52">
        <f>IF($H405=0,"",VLOOKUP($G405,Data!$G$3:$BA$2935,15,FALSE))</f>
        <v>9.3000000000000007</v>
      </c>
      <c r="W405" s="52">
        <f>IF($H405=0,"",VLOOKUP($G405,Data!$G$3:$BA$2935,16,FALSE))</f>
        <v>0</v>
      </c>
      <c r="X405" s="52">
        <f>IF($H405=0,"",VLOOKUP($G405,Data!$G$3:$BA$2935,17,FALSE))</f>
        <v>11.63</v>
      </c>
      <c r="Y405" s="52">
        <f>IF($H405=0,"",VLOOKUP($G405,Data!$G$3:$BA$2935,18,FALSE))</f>
        <v>0.113</v>
      </c>
      <c r="Z405" s="52">
        <f>IF($H405=0,"",VLOOKUP($G405,Data!$G$3:$BA$2935,19,FALSE))</f>
        <v>0.124</v>
      </c>
      <c r="AA405" s="52">
        <f>IF($H405=0,"",VLOOKUP($G405,Data!$G$3:$BA$2935,20,FALSE))</f>
        <v>0</v>
      </c>
      <c r="AB405" s="4" t="str">
        <f>IF($H405=0,"",VLOOKUP($G405,Data!$G$3:$BA$2935,21,FALSE))</f>
        <v>/</v>
      </c>
      <c r="AC405" s="4" t="str">
        <f>IF($H405=0,"",VLOOKUP($G405,Data!$G$3:$BA$2935,22,FALSE))</f>
        <v>/</v>
      </c>
      <c r="AD405" s="4" t="str">
        <f>IF($H405=0,"",VLOOKUP($G405,Data!$G$3:$BA$2935,23,FALSE))</f>
        <v/>
      </c>
      <c r="AE405" s="4" t="str">
        <f>IF($H405=0,"",VLOOKUP($G405,Data!$G$3:$BA$2935,24,FALSE))</f>
        <v/>
      </c>
      <c r="AF405" s="4" t="str">
        <f>IF($H405=0,"",VLOOKUP($G405,Data!$G$3:$BA$2935,25,FALSE))</f>
        <v/>
      </c>
      <c r="AG405" s="4" t="str">
        <f>IF($H405=0,"",VLOOKUP($G405,Data!$G$3:$BA$2935,26,FALSE))</f>
        <v/>
      </c>
      <c r="AH405" s="4" t="str">
        <f>IF($H405=0,"",VLOOKUP($G405,Data!$G$3:$BA$2935,27,FALSE))</f>
        <v/>
      </c>
      <c r="AI405" s="4" t="str">
        <f>IF($H405=0,"",VLOOKUP($G405,Data!$G$3:$BA$2935,28,FALSE))</f>
        <v/>
      </c>
      <c r="AJ405" s="4" t="str">
        <f>IF($H405=0,"",VLOOKUP($G405,Data!$G$3:$BA$2935,29,FALSE))</f>
        <v/>
      </c>
      <c r="AK405" s="4" t="str">
        <f>IF($H405=0,"",VLOOKUP($G405,Data!$G$3:$BA$2935,30,FALSE))</f>
        <v/>
      </c>
      <c r="AL405" s="4" t="str">
        <f>IF($H405=0,"",VLOOKUP($G405,Data!$G$3:$BA$2935,31,FALSE))</f>
        <v/>
      </c>
      <c r="AM405" s="4" t="str">
        <f>IF($H405=0,"",VLOOKUP($G405,Data!$G$3:$BA$2935,32,FALSE))</f>
        <v/>
      </c>
      <c r="AN405" s="4" t="str">
        <f>IF($H405=0,"",VLOOKUP($G405,Data!$G$3:$BA$2935,33,FALSE))</f>
        <v/>
      </c>
      <c r="AO405" s="4" t="str">
        <f>IF($H405=0,"",VLOOKUP($G405,Data!$G$3:$BA$2935,34,FALSE))</f>
        <v/>
      </c>
      <c r="AP405" s="4" t="str">
        <f>IF($H405=0,"",VLOOKUP($G405,Data!$G$3:$BA$2935,35,FALSE))</f>
        <v/>
      </c>
      <c r="AQ405" s="4" t="str">
        <f>IF($H405=0,"",VLOOKUP($G405,Data!$G$3:$BA$2935,36,FALSE))</f>
        <v/>
      </c>
      <c r="AR405" s="4" t="str">
        <f>IF($H405=0,"",VLOOKUP($G405,Data!$G$3:$BA$2935,37,FALSE))</f>
        <v/>
      </c>
      <c r="AS405" s="4" t="str">
        <f>IF($H405=0,"",VLOOKUP($G405,Data!$G$3:$BA$2935,38,FALSE))</f>
        <v/>
      </c>
      <c r="AT405" s="4" t="str">
        <f>IF($H405=0,"",VLOOKUP($G405,Data!$G$3:$BA$2935,39,FALSE))</f>
        <v/>
      </c>
    </row>
    <row r="406" spans="1:46" x14ac:dyDescent="0.3">
      <c r="A406" s="4">
        <f>PSSE!A415</f>
        <v>970091</v>
      </c>
      <c r="B406" s="4" t="str">
        <f>PSSE!B415</f>
        <v>TDTNNAM5_H1</v>
      </c>
      <c r="C406" s="4">
        <f>PSSE!D415</f>
        <v>15.8</v>
      </c>
      <c r="D406" s="52">
        <f>PSSE!E415</f>
        <v>300</v>
      </c>
      <c r="E406" s="52" t="str">
        <f>PSSE!F415</f>
        <v>TD</v>
      </c>
      <c r="F406" s="52">
        <f>PSSE!G415</f>
        <v>1</v>
      </c>
      <c r="G406" s="52" t="str">
        <f t="shared" si="7"/>
        <v>AVR15.8300TD1</v>
      </c>
      <c r="H406" s="52">
        <f>COUNTIF(Data!$G$3:$BA$2935,AVR!$G406)</f>
        <v>1</v>
      </c>
      <c r="I406" s="52" t="str">
        <f>IF($H406=0,"",VLOOKUP($G406,Data!$G$3:$BA$2935,2,FALSE))</f>
        <v>'ESST4B'</v>
      </c>
      <c r="J406" s="52">
        <f>PSSE!C415</f>
        <v>1</v>
      </c>
      <c r="K406" s="52">
        <f>IF($H406=0,"",VLOOKUP($G406,Data!$G$3:$BA$2935,4,FALSE))</f>
        <v>0</v>
      </c>
      <c r="L406" s="52">
        <f>IF($H406=0,"",VLOOKUP($G406,Data!$G$3:$BA$2935,5,FALSE))</f>
        <v>10.75</v>
      </c>
      <c r="M406" s="52">
        <f>IF($H406=0,"",VLOOKUP($G406,Data!$G$3:$BA$2935,6,FALSE))</f>
        <v>10.75</v>
      </c>
      <c r="N406" s="52">
        <f>IF($H406=0,"",VLOOKUP($G406,Data!$G$3:$BA$2935,7,FALSE))</f>
        <v>5</v>
      </c>
      <c r="O406" s="52">
        <f>IF($H406=0,"",VLOOKUP($G406,Data!$G$3:$BA$2935,8,FALSE))</f>
        <v>-0.87</v>
      </c>
      <c r="P406" s="52">
        <f>IF($H406=0,"",VLOOKUP($G406,Data!$G$3:$BA$2935,9,FALSE))</f>
        <v>0</v>
      </c>
      <c r="Q406" s="52">
        <f>IF($H406=0,"",VLOOKUP($G406,Data!$G$3:$BA$2935,10,FALSE))</f>
        <v>1</v>
      </c>
      <c r="R406" s="52">
        <f>IF($H406=0,"",VLOOKUP($G406,Data!$G$3:$BA$2935,11,FALSE))</f>
        <v>0</v>
      </c>
      <c r="S406" s="52">
        <f>IF($H406=0,"",VLOOKUP($G406,Data!$G$3:$BA$2935,12,FALSE))</f>
        <v>99</v>
      </c>
      <c r="T406" s="52">
        <f>IF($H406=0,"",VLOOKUP($G406,Data!$G$3:$BA$2935,13,FALSE))</f>
        <v>-99</v>
      </c>
      <c r="U406" s="52">
        <f>IF($H406=0,"",VLOOKUP($G406,Data!$G$3:$BA$2935,14,FALSE))</f>
        <v>0</v>
      </c>
      <c r="V406" s="52">
        <f>IF($H406=0,"",VLOOKUP($G406,Data!$G$3:$BA$2935,15,FALSE))</f>
        <v>9.3000000000000007</v>
      </c>
      <c r="W406" s="52">
        <f>IF($H406=0,"",VLOOKUP($G406,Data!$G$3:$BA$2935,16,FALSE))</f>
        <v>0</v>
      </c>
      <c r="X406" s="52">
        <f>IF($H406=0,"",VLOOKUP($G406,Data!$G$3:$BA$2935,17,FALSE))</f>
        <v>11.63</v>
      </c>
      <c r="Y406" s="52">
        <f>IF($H406=0,"",VLOOKUP($G406,Data!$G$3:$BA$2935,18,FALSE))</f>
        <v>0.113</v>
      </c>
      <c r="Z406" s="52">
        <f>IF($H406=0,"",VLOOKUP($G406,Data!$G$3:$BA$2935,19,FALSE))</f>
        <v>0.124</v>
      </c>
      <c r="AA406" s="52">
        <f>IF($H406=0,"",VLOOKUP($G406,Data!$G$3:$BA$2935,20,FALSE))</f>
        <v>0</v>
      </c>
      <c r="AB406" s="4" t="str">
        <f>IF($H406=0,"",VLOOKUP($G406,Data!$G$3:$BA$2935,21,FALSE))</f>
        <v>/</v>
      </c>
      <c r="AC406" s="4" t="str">
        <f>IF($H406=0,"",VLOOKUP($G406,Data!$G$3:$BA$2935,22,FALSE))</f>
        <v>/</v>
      </c>
      <c r="AD406" s="4" t="str">
        <f>IF($H406=0,"",VLOOKUP($G406,Data!$G$3:$BA$2935,23,FALSE))</f>
        <v/>
      </c>
      <c r="AE406" s="4" t="str">
        <f>IF($H406=0,"",VLOOKUP($G406,Data!$G$3:$BA$2935,24,FALSE))</f>
        <v/>
      </c>
      <c r="AF406" s="4" t="str">
        <f>IF($H406=0,"",VLOOKUP($G406,Data!$G$3:$BA$2935,25,FALSE))</f>
        <v/>
      </c>
      <c r="AG406" s="4" t="str">
        <f>IF($H406=0,"",VLOOKUP($G406,Data!$G$3:$BA$2935,26,FALSE))</f>
        <v/>
      </c>
      <c r="AH406" s="4" t="str">
        <f>IF($H406=0,"",VLOOKUP($G406,Data!$G$3:$BA$2935,27,FALSE))</f>
        <v/>
      </c>
      <c r="AI406" s="4" t="str">
        <f>IF($H406=0,"",VLOOKUP($G406,Data!$G$3:$BA$2935,28,FALSE))</f>
        <v/>
      </c>
      <c r="AJ406" s="4" t="str">
        <f>IF($H406=0,"",VLOOKUP($G406,Data!$G$3:$BA$2935,29,FALSE))</f>
        <v/>
      </c>
      <c r="AK406" s="4" t="str">
        <f>IF($H406=0,"",VLOOKUP($G406,Data!$G$3:$BA$2935,30,FALSE))</f>
        <v/>
      </c>
      <c r="AL406" s="4" t="str">
        <f>IF($H406=0,"",VLOOKUP($G406,Data!$G$3:$BA$2935,31,FALSE))</f>
        <v/>
      </c>
      <c r="AM406" s="4" t="str">
        <f>IF($H406=0,"",VLOOKUP($G406,Data!$G$3:$BA$2935,32,FALSE))</f>
        <v/>
      </c>
      <c r="AN406" s="4" t="str">
        <f>IF($H406=0,"",VLOOKUP($G406,Data!$G$3:$BA$2935,33,FALSE))</f>
        <v/>
      </c>
      <c r="AO406" s="4" t="str">
        <f>IF($H406=0,"",VLOOKUP($G406,Data!$G$3:$BA$2935,34,FALSE))</f>
        <v/>
      </c>
      <c r="AP406" s="4" t="str">
        <f>IF($H406=0,"",VLOOKUP($G406,Data!$G$3:$BA$2935,35,FALSE))</f>
        <v/>
      </c>
      <c r="AQ406" s="4" t="str">
        <f>IF($H406=0,"",VLOOKUP($G406,Data!$G$3:$BA$2935,36,FALSE))</f>
        <v/>
      </c>
      <c r="AR406" s="4" t="str">
        <f>IF($H406=0,"",VLOOKUP($G406,Data!$G$3:$BA$2935,37,FALSE))</f>
        <v/>
      </c>
      <c r="AS406" s="4" t="str">
        <f>IF($H406=0,"",VLOOKUP($G406,Data!$G$3:$BA$2935,38,FALSE))</f>
        <v/>
      </c>
      <c r="AT406" s="4" t="str">
        <f>IF($H406=0,"",VLOOKUP($G406,Data!$G$3:$BA$2935,39,FALSE))</f>
        <v/>
      </c>
    </row>
    <row r="407" spans="1:46" x14ac:dyDescent="0.3">
      <c r="A407" s="4">
        <f>PSSE!A416</f>
        <v>970092</v>
      </c>
      <c r="B407" s="4" t="str">
        <f>PSSE!B416</f>
        <v>TDTNNAM5_H2</v>
      </c>
      <c r="C407" s="4">
        <f>PSSE!D416</f>
        <v>15.8</v>
      </c>
      <c r="D407" s="52">
        <f>PSSE!E416</f>
        <v>300</v>
      </c>
      <c r="E407" s="52" t="str">
        <f>PSSE!F416</f>
        <v>TD</v>
      </c>
      <c r="F407" s="52">
        <f>PSSE!G416</f>
        <v>1</v>
      </c>
      <c r="G407" s="52" t="str">
        <f t="shared" si="7"/>
        <v>AVR15.8300TD1</v>
      </c>
      <c r="H407" s="52">
        <f>COUNTIF(Data!$G$3:$BA$2935,AVR!$G407)</f>
        <v>1</v>
      </c>
      <c r="I407" s="52" t="str">
        <f>IF($H407=0,"",VLOOKUP($G407,Data!$G$3:$BA$2935,2,FALSE))</f>
        <v>'ESST4B'</v>
      </c>
      <c r="J407" s="52">
        <f>PSSE!C416</f>
        <v>1</v>
      </c>
      <c r="K407" s="52">
        <f>IF($H407=0,"",VLOOKUP($G407,Data!$G$3:$BA$2935,4,FALSE))</f>
        <v>0</v>
      </c>
      <c r="L407" s="52">
        <f>IF($H407=0,"",VLOOKUP($G407,Data!$G$3:$BA$2935,5,FALSE))</f>
        <v>10.75</v>
      </c>
      <c r="M407" s="52">
        <f>IF($H407=0,"",VLOOKUP($G407,Data!$G$3:$BA$2935,6,FALSE))</f>
        <v>10.75</v>
      </c>
      <c r="N407" s="52">
        <f>IF($H407=0,"",VLOOKUP($G407,Data!$G$3:$BA$2935,7,FALSE))</f>
        <v>5</v>
      </c>
      <c r="O407" s="52">
        <f>IF($H407=0,"",VLOOKUP($G407,Data!$G$3:$BA$2935,8,FALSE))</f>
        <v>-0.87</v>
      </c>
      <c r="P407" s="52">
        <f>IF($H407=0,"",VLOOKUP($G407,Data!$G$3:$BA$2935,9,FALSE))</f>
        <v>0</v>
      </c>
      <c r="Q407" s="52">
        <f>IF($H407=0,"",VLOOKUP($G407,Data!$G$3:$BA$2935,10,FALSE))</f>
        <v>1</v>
      </c>
      <c r="R407" s="52">
        <f>IF($H407=0,"",VLOOKUP($G407,Data!$G$3:$BA$2935,11,FALSE))</f>
        <v>0</v>
      </c>
      <c r="S407" s="52">
        <f>IF($H407=0,"",VLOOKUP($G407,Data!$G$3:$BA$2935,12,FALSE))</f>
        <v>99</v>
      </c>
      <c r="T407" s="52">
        <f>IF($H407=0,"",VLOOKUP($G407,Data!$G$3:$BA$2935,13,FALSE))</f>
        <v>-99</v>
      </c>
      <c r="U407" s="52">
        <f>IF($H407=0,"",VLOOKUP($G407,Data!$G$3:$BA$2935,14,FALSE))</f>
        <v>0</v>
      </c>
      <c r="V407" s="52">
        <f>IF($H407=0,"",VLOOKUP($G407,Data!$G$3:$BA$2935,15,FALSE))</f>
        <v>9.3000000000000007</v>
      </c>
      <c r="W407" s="52">
        <f>IF($H407=0,"",VLOOKUP($G407,Data!$G$3:$BA$2935,16,FALSE))</f>
        <v>0</v>
      </c>
      <c r="X407" s="52">
        <f>IF($H407=0,"",VLOOKUP($G407,Data!$G$3:$BA$2935,17,FALSE))</f>
        <v>11.63</v>
      </c>
      <c r="Y407" s="52">
        <f>IF($H407=0,"",VLOOKUP($G407,Data!$G$3:$BA$2935,18,FALSE))</f>
        <v>0.113</v>
      </c>
      <c r="Z407" s="52">
        <f>IF($H407=0,"",VLOOKUP($G407,Data!$G$3:$BA$2935,19,FALSE))</f>
        <v>0.124</v>
      </c>
      <c r="AA407" s="52">
        <f>IF($H407=0,"",VLOOKUP($G407,Data!$G$3:$BA$2935,20,FALSE))</f>
        <v>0</v>
      </c>
      <c r="AB407" s="4" t="str">
        <f>IF($H407=0,"",VLOOKUP($G407,Data!$G$3:$BA$2935,21,FALSE))</f>
        <v>/</v>
      </c>
      <c r="AC407" s="4" t="str">
        <f>IF($H407=0,"",VLOOKUP($G407,Data!$G$3:$BA$2935,22,FALSE))</f>
        <v>/</v>
      </c>
      <c r="AD407" s="4" t="str">
        <f>IF($H407=0,"",VLOOKUP($G407,Data!$G$3:$BA$2935,23,FALSE))</f>
        <v/>
      </c>
      <c r="AE407" s="4" t="str">
        <f>IF($H407=0,"",VLOOKUP($G407,Data!$G$3:$BA$2935,24,FALSE))</f>
        <v/>
      </c>
      <c r="AF407" s="4" t="str">
        <f>IF($H407=0,"",VLOOKUP($G407,Data!$G$3:$BA$2935,25,FALSE))</f>
        <v/>
      </c>
      <c r="AG407" s="4" t="str">
        <f>IF($H407=0,"",VLOOKUP($G407,Data!$G$3:$BA$2935,26,FALSE))</f>
        <v/>
      </c>
      <c r="AH407" s="4" t="str">
        <f>IF($H407=0,"",VLOOKUP($G407,Data!$G$3:$BA$2935,27,FALSE))</f>
        <v/>
      </c>
      <c r="AI407" s="4" t="str">
        <f>IF($H407=0,"",VLOOKUP($G407,Data!$G$3:$BA$2935,28,FALSE))</f>
        <v/>
      </c>
      <c r="AJ407" s="4" t="str">
        <f>IF($H407=0,"",VLOOKUP($G407,Data!$G$3:$BA$2935,29,FALSE))</f>
        <v/>
      </c>
      <c r="AK407" s="4" t="str">
        <f>IF($H407=0,"",VLOOKUP($G407,Data!$G$3:$BA$2935,30,FALSE))</f>
        <v/>
      </c>
      <c r="AL407" s="4" t="str">
        <f>IF($H407=0,"",VLOOKUP($G407,Data!$G$3:$BA$2935,31,FALSE))</f>
        <v/>
      </c>
      <c r="AM407" s="4" t="str">
        <f>IF($H407=0,"",VLOOKUP($G407,Data!$G$3:$BA$2935,32,FALSE))</f>
        <v/>
      </c>
      <c r="AN407" s="4" t="str">
        <f>IF($H407=0,"",VLOOKUP($G407,Data!$G$3:$BA$2935,33,FALSE))</f>
        <v/>
      </c>
      <c r="AO407" s="4" t="str">
        <f>IF($H407=0,"",VLOOKUP($G407,Data!$G$3:$BA$2935,34,FALSE))</f>
        <v/>
      </c>
      <c r="AP407" s="4" t="str">
        <f>IF($H407=0,"",VLOOKUP($G407,Data!$G$3:$BA$2935,35,FALSE))</f>
        <v/>
      </c>
      <c r="AQ407" s="4" t="str">
        <f>IF($H407=0,"",VLOOKUP($G407,Data!$G$3:$BA$2935,36,FALSE))</f>
        <v/>
      </c>
      <c r="AR407" s="4" t="str">
        <f>IF($H407=0,"",VLOOKUP($G407,Data!$G$3:$BA$2935,37,FALSE))</f>
        <v/>
      </c>
      <c r="AS407" s="4" t="str">
        <f>IF($H407=0,"",VLOOKUP($G407,Data!$G$3:$BA$2935,38,FALSE))</f>
        <v/>
      </c>
      <c r="AT407" s="4" t="str">
        <f>IF($H407=0,"",VLOOKUP($G407,Data!$G$3:$BA$2935,39,FALSE))</f>
        <v/>
      </c>
    </row>
    <row r="408" spans="1:46" x14ac:dyDescent="0.3">
      <c r="A408" s="4">
        <f>PSSE!A417</f>
        <v>970093</v>
      </c>
      <c r="B408" s="4" t="str">
        <f>PSSE!B417</f>
        <v>TDTNNAM6_H1</v>
      </c>
      <c r="C408" s="4">
        <f>PSSE!D417</f>
        <v>15.8</v>
      </c>
      <c r="D408" s="52">
        <f>PSSE!E417</f>
        <v>300</v>
      </c>
      <c r="E408" s="52" t="str">
        <f>PSSE!F417</f>
        <v>TD</v>
      </c>
      <c r="F408" s="52">
        <f>PSSE!G417</f>
        <v>1</v>
      </c>
      <c r="G408" s="52" t="str">
        <f t="shared" si="7"/>
        <v>AVR15.8300TD1</v>
      </c>
      <c r="H408" s="52">
        <f>COUNTIF(Data!$G$3:$BA$2935,AVR!$G408)</f>
        <v>1</v>
      </c>
      <c r="I408" s="52" t="str">
        <f>IF($H408=0,"",VLOOKUP($G408,Data!$G$3:$BA$2935,2,FALSE))</f>
        <v>'ESST4B'</v>
      </c>
      <c r="J408" s="52">
        <f>PSSE!C417</f>
        <v>1</v>
      </c>
      <c r="K408" s="52">
        <f>IF($H408=0,"",VLOOKUP($G408,Data!$G$3:$BA$2935,4,FALSE))</f>
        <v>0</v>
      </c>
      <c r="L408" s="52">
        <f>IF($H408=0,"",VLOOKUP($G408,Data!$G$3:$BA$2935,5,FALSE))</f>
        <v>10.75</v>
      </c>
      <c r="M408" s="52">
        <f>IF($H408=0,"",VLOOKUP($G408,Data!$G$3:$BA$2935,6,FALSE))</f>
        <v>10.75</v>
      </c>
      <c r="N408" s="52">
        <f>IF($H408=0,"",VLOOKUP($G408,Data!$G$3:$BA$2935,7,FALSE))</f>
        <v>5</v>
      </c>
      <c r="O408" s="52">
        <f>IF($H408=0,"",VLOOKUP($G408,Data!$G$3:$BA$2935,8,FALSE))</f>
        <v>-0.87</v>
      </c>
      <c r="P408" s="52">
        <f>IF($H408=0,"",VLOOKUP($G408,Data!$G$3:$BA$2935,9,FALSE))</f>
        <v>0</v>
      </c>
      <c r="Q408" s="52">
        <f>IF($H408=0,"",VLOOKUP($G408,Data!$G$3:$BA$2935,10,FALSE))</f>
        <v>1</v>
      </c>
      <c r="R408" s="52">
        <f>IF($H408=0,"",VLOOKUP($G408,Data!$G$3:$BA$2935,11,FALSE))</f>
        <v>0</v>
      </c>
      <c r="S408" s="52">
        <f>IF($H408=0,"",VLOOKUP($G408,Data!$G$3:$BA$2935,12,FALSE))</f>
        <v>99</v>
      </c>
      <c r="T408" s="52">
        <f>IF($H408=0,"",VLOOKUP($G408,Data!$G$3:$BA$2935,13,FALSE))</f>
        <v>-99</v>
      </c>
      <c r="U408" s="52">
        <f>IF($H408=0,"",VLOOKUP($G408,Data!$G$3:$BA$2935,14,FALSE))</f>
        <v>0</v>
      </c>
      <c r="V408" s="52">
        <f>IF($H408=0,"",VLOOKUP($G408,Data!$G$3:$BA$2935,15,FALSE))</f>
        <v>9.3000000000000007</v>
      </c>
      <c r="W408" s="52">
        <f>IF($H408=0,"",VLOOKUP($G408,Data!$G$3:$BA$2935,16,FALSE))</f>
        <v>0</v>
      </c>
      <c r="X408" s="52">
        <f>IF($H408=0,"",VLOOKUP($G408,Data!$G$3:$BA$2935,17,FALSE))</f>
        <v>11.63</v>
      </c>
      <c r="Y408" s="52">
        <f>IF($H408=0,"",VLOOKUP($G408,Data!$G$3:$BA$2935,18,FALSE))</f>
        <v>0.113</v>
      </c>
      <c r="Z408" s="52">
        <f>IF($H408=0,"",VLOOKUP($G408,Data!$G$3:$BA$2935,19,FALSE))</f>
        <v>0.124</v>
      </c>
      <c r="AA408" s="52">
        <f>IF($H408=0,"",VLOOKUP($G408,Data!$G$3:$BA$2935,20,FALSE))</f>
        <v>0</v>
      </c>
      <c r="AB408" s="4" t="str">
        <f>IF($H408=0,"",VLOOKUP($G408,Data!$G$3:$BA$2935,21,FALSE))</f>
        <v>/</v>
      </c>
      <c r="AC408" s="4" t="str">
        <f>IF($H408=0,"",VLOOKUP($G408,Data!$G$3:$BA$2935,22,FALSE))</f>
        <v>/</v>
      </c>
      <c r="AD408" s="4" t="str">
        <f>IF($H408=0,"",VLOOKUP($G408,Data!$G$3:$BA$2935,23,FALSE))</f>
        <v/>
      </c>
      <c r="AE408" s="4" t="str">
        <f>IF($H408=0,"",VLOOKUP($G408,Data!$G$3:$BA$2935,24,FALSE))</f>
        <v/>
      </c>
      <c r="AF408" s="4" t="str">
        <f>IF($H408=0,"",VLOOKUP($G408,Data!$G$3:$BA$2935,25,FALSE))</f>
        <v/>
      </c>
      <c r="AG408" s="4" t="str">
        <f>IF($H408=0,"",VLOOKUP($G408,Data!$G$3:$BA$2935,26,FALSE))</f>
        <v/>
      </c>
      <c r="AH408" s="4" t="str">
        <f>IF($H408=0,"",VLOOKUP($G408,Data!$G$3:$BA$2935,27,FALSE))</f>
        <v/>
      </c>
      <c r="AI408" s="4" t="str">
        <f>IF($H408=0,"",VLOOKUP($G408,Data!$G$3:$BA$2935,28,FALSE))</f>
        <v/>
      </c>
      <c r="AJ408" s="4" t="str">
        <f>IF($H408=0,"",VLOOKUP($G408,Data!$G$3:$BA$2935,29,FALSE))</f>
        <v/>
      </c>
      <c r="AK408" s="4" t="str">
        <f>IF($H408=0,"",VLOOKUP($G408,Data!$G$3:$BA$2935,30,FALSE))</f>
        <v/>
      </c>
      <c r="AL408" s="4" t="str">
        <f>IF($H408=0,"",VLOOKUP($G408,Data!$G$3:$BA$2935,31,FALSE))</f>
        <v/>
      </c>
      <c r="AM408" s="4" t="str">
        <f>IF($H408=0,"",VLOOKUP($G408,Data!$G$3:$BA$2935,32,FALSE))</f>
        <v/>
      </c>
      <c r="AN408" s="4" t="str">
        <f>IF($H408=0,"",VLOOKUP($G408,Data!$G$3:$BA$2935,33,FALSE))</f>
        <v/>
      </c>
      <c r="AO408" s="4" t="str">
        <f>IF($H408=0,"",VLOOKUP($G408,Data!$G$3:$BA$2935,34,FALSE))</f>
        <v/>
      </c>
      <c r="AP408" s="4" t="str">
        <f>IF($H408=0,"",VLOOKUP($G408,Data!$G$3:$BA$2935,35,FALSE))</f>
        <v/>
      </c>
      <c r="AQ408" s="4" t="str">
        <f>IF($H408=0,"",VLOOKUP($G408,Data!$G$3:$BA$2935,36,FALSE))</f>
        <v/>
      </c>
      <c r="AR408" s="4" t="str">
        <f>IF($H408=0,"",VLOOKUP($G408,Data!$G$3:$BA$2935,37,FALSE))</f>
        <v/>
      </c>
      <c r="AS408" s="4" t="str">
        <f>IF($H408=0,"",VLOOKUP($G408,Data!$G$3:$BA$2935,38,FALSE))</f>
        <v/>
      </c>
      <c r="AT408" s="4" t="str">
        <f>IF($H408=0,"",VLOOKUP($G408,Data!$G$3:$BA$2935,39,FALSE))</f>
        <v/>
      </c>
    </row>
    <row r="409" spans="1:46" x14ac:dyDescent="0.3">
      <c r="A409" s="4">
        <f>PSSE!A418</f>
        <v>970094</v>
      </c>
      <c r="B409" s="4" t="str">
        <f>PSSE!B418</f>
        <v>TDTNNAM6_H2</v>
      </c>
      <c r="C409" s="4">
        <f>PSSE!D418</f>
        <v>15.8</v>
      </c>
      <c r="D409" s="52">
        <f>PSSE!E418</f>
        <v>300</v>
      </c>
      <c r="E409" s="52" t="str">
        <f>PSSE!F418</f>
        <v>TD</v>
      </c>
      <c r="F409" s="52">
        <f>PSSE!G418</f>
        <v>1</v>
      </c>
      <c r="G409" s="52" t="str">
        <f t="shared" si="7"/>
        <v>AVR15.8300TD1</v>
      </c>
      <c r="H409" s="52">
        <f>COUNTIF(Data!$G$3:$BA$2935,AVR!$G409)</f>
        <v>1</v>
      </c>
      <c r="I409" s="52" t="str">
        <f>IF($H409=0,"",VLOOKUP($G409,Data!$G$3:$BA$2935,2,FALSE))</f>
        <v>'ESST4B'</v>
      </c>
      <c r="J409" s="52">
        <f>PSSE!C418</f>
        <v>1</v>
      </c>
      <c r="K409" s="52">
        <f>IF($H409=0,"",VLOOKUP($G409,Data!$G$3:$BA$2935,4,FALSE))</f>
        <v>0</v>
      </c>
      <c r="L409" s="52">
        <f>IF($H409=0,"",VLOOKUP($G409,Data!$G$3:$BA$2935,5,FALSE))</f>
        <v>10.75</v>
      </c>
      <c r="M409" s="52">
        <f>IF($H409=0,"",VLOOKUP($G409,Data!$G$3:$BA$2935,6,FALSE))</f>
        <v>10.75</v>
      </c>
      <c r="N409" s="52">
        <f>IF($H409=0,"",VLOOKUP($G409,Data!$G$3:$BA$2935,7,FALSE))</f>
        <v>5</v>
      </c>
      <c r="O409" s="52">
        <f>IF($H409=0,"",VLOOKUP($G409,Data!$G$3:$BA$2935,8,FALSE))</f>
        <v>-0.87</v>
      </c>
      <c r="P409" s="52">
        <f>IF($H409=0,"",VLOOKUP($G409,Data!$G$3:$BA$2935,9,FALSE))</f>
        <v>0</v>
      </c>
      <c r="Q409" s="52">
        <f>IF($H409=0,"",VLOOKUP($G409,Data!$G$3:$BA$2935,10,FALSE))</f>
        <v>1</v>
      </c>
      <c r="R409" s="52">
        <f>IF($H409=0,"",VLOOKUP($G409,Data!$G$3:$BA$2935,11,FALSE))</f>
        <v>0</v>
      </c>
      <c r="S409" s="52">
        <f>IF($H409=0,"",VLOOKUP($G409,Data!$G$3:$BA$2935,12,FALSE))</f>
        <v>99</v>
      </c>
      <c r="T409" s="52">
        <f>IF($H409=0,"",VLOOKUP($G409,Data!$G$3:$BA$2935,13,FALSE))</f>
        <v>-99</v>
      </c>
      <c r="U409" s="52">
        <f>IF($H409=0,"",VLOOKUP($G409,Data!$G$3:$BA$2935,14,FALSE))</f>
        <v>0</v>
      </c>
      <c r="V409" s="52">
        <f>IF($H409=0,"",VLOOKUP($G409,Data!$G$3:$BA$2935,15,FALSE))</f>
        <v>9.3000000000000007</v>
      </c>
      <c r="W409" s="52">
        <f>IF($H409=0,"",VLOOKUP($G409,Data!$G$3:$BA$2935,16,FALSE))</f>
        <v>0</v>
      </c>
      <c r="X409" s="52">
        <f>IF($H409=0,"",VLOOKUP($G409,Data!$G$3:$BA$2935,17,FALSE))</f>
        <v>11.63</v>
      </c>
      <c r="Y409" s="52">
        <f>IF($H409=0,"",VLOOKUP($G409,Data!$G$3:$BA$2935,18,FALSE))</f>
        <v>0.113</v>
      </c>
      <c r="Z409" s="52">
        <f>IF($H409=0,"",VLOOKUP($G409,Data!$G$3:$BA$2935,19,FALSE))</f>
        <v>0.124</v>
      </c>
      <c r="AA409" s="52">
        <f>IF($H409=0,"",VLOOKUP($G409,Data!$G$3:$BA$2935,20,FALSE))</f>
        <v>0</v>
      </c>
      <c r="AB409" s="4" t="str">
        <f>IF($H409=0,"",VLOOKUP($G409,Data!$G$3:$BA$2935,21,FALSE))</f>
        <v>/</v>
      </c>
      <c r="AC409" s="4" t="str">
        <f>IF($H409=0,"",VLOOKUP($G409,Data!$G$3:$BA$2935,22,FALSE))</f>
        <v>/</v>
      </c>
      <c r="AD409" s="4" t="str">
        <f>IF($H409=0,"",VLOOKUP($G409,Data!$G$3:$BA$2935,23,FALSE))</f>
        <v/>
      </c>
      <c r="AE409" s="4" t="str">
        <f>IF($H409=0,"",VLOOKUP($G409,Data!$G$3:$BA$2935,24,FALSE))</f>
        <v/>
      </c>
      <c r="AF409" s="4" t="str">
        <f>IF($H409=0,"",VLOOKUP($G409,Data!$G$3:$BA$2935,25,FALSE))</f>
        <v/>
      </c>
      <c r="AG409" s="4" t="str">
        <f>IF($H409=0,"",VLOOKUP($G409,Data!$G$3:$BA$2935,26,FALSE))</f>
        <v/>
      </c>
      <c r="AH409" s="4" t="str">
        <f>IF($H409=0,"",VLOOKUP($G409,Data!$G$3:$BA$2935,27,FALSE))</f>
        <v/>
      </c>
      <c r="AI409" s="4" t="str">
        <f>IF($H409=0,"",VLOOKUP($G409,Data!$G$3:$BA$2935,28,FALSE))</f>
        <v/>
      </c>
      <c r="AJ409" s="4" t="str">
        <f>IF($H409=0,"",VLOOKUP($G409,Data!$G$3:$BA$2935,29,FALSE))</f>
        <v/>
      </c>
      <c r="AK409" s="4" t="str">
        <f>IF($H409=0,"",VLOOKUP($G409,Data!$G$3:$BA$2935,30,FALSE))</f>
        <v/>
      </c>
      <c r="AL409" s="4" t="str">
        <f>IF($H409=0,"",VLOOKUP($G409,Data!$G$3:$BA$2935,31,FALSE))</f>
        <v/>
      </c>
      <c r="AM409" s="4" t="str">
        <f>IF($H409=0,"",VLOOKUP($G409,Data!$G$3:$BA$2935,32,FALSE))</f>
        <v/>
      </c>
      <c r="AN409" s="4" t="str">
        <f>IF($H409=0,"",VLOOKUP($G409,Data!$G$3:$BA$2935,33,FALSE))</f>
        <v/>
      </c>
      <c r="AO409" s="4" t="str">
        <f>IF($H409=0,"",VLOOKUP($G409,Data!$G$3:$BA$2935,34,FALSE))</f>
        <v/>
      </c>
      <c r="AP409" s="4" t="str">
        <f>IF($H409=0,"",VLOOKUP($G409,Data!$G$3:$BA$2935,35,FALSE))</f>
        <v/>
      </c>
      <c r="AQ409" s="4" t="str">
        <f>IF($H409=0,"",VLOOKUP($G409,Data!$G$3:$BA$2935,36,FALSE))</f>
        <v/>
      </c>
      <c r="AR409" s="4" t="str">
        <f>IF($H409=0,"",VLOOKUP($G409,Data!$G$3:$BA$2935,37,FALSE))</f>
        <v/>
      </c>
      <c r="AS409" s="4" t="str">
        <f>IF($H409=0,"",VLOOKUP($G409,Data!$G$3:$BA$2935,38,FALSE))</f>
        <v/>
      </c>
      <c r="AT409" s="4" t="str">
        <f>IF($H409=0,"",VLOOKUP($G409,Data!$G$3:$BA$2935,39,FALSE))</f>
        <v/>
      </c>
    </row>
    <row r="410" spans="1:46" x14ac:dyDescent="0.3">
      <c r="A410" s="4">
        <f>PSSE!A419</f>
        <v>971011</v>
      </c>
      <c r="B410" s="4" t="str">
        <f>PSSE!B419</f>
        <v>HAMTHUAN_H1</v>
      </c>
      <c r="C410" s="4">
        <f>PSSE!D419</f>
        <v>13.8</v>
      </c>
      <c r="D410" s="52">
        <f>PSSE!E419</f>
        <v>150</v>
      </c>
      <c r="E410" s="52" t="str">
        <f>PSSE!F419</f>
        <v>TD</v>
      </c>
      <c r="F410" s="52">
        <f>PSSE!G419</f>
        <v>1</v>
      </c>
      <c r="G410" s="52" t="str">
        <f t="shared" si="7"/>
        <v>AVR13.8150TD1</v>
      </c>
      <c r="H410" s="52">
        <f>COUNTIF(Data!$G$3:$BA$2935,AVR!$G410)</f>
        <v>1</v>
      </c>
      <c r="I410" s="52" t="str">
        <f>IF($H410=0,"",VLOOKUP($G410,Data!$G$3:$BA$2935,2,FALSE))</f>
        <v>'ESST4B'</v>
      </c>
      <c r="J410" s="52">
        <f>PSSE!C419</f>
        <v>1</v>
      </c>
      <c r="K410" s="52">
        <f>IF($H410=0,"",VLOOKUP($G410,Data!$G$3:$BA$2935,4,FALSE))</f>
        <v>0</v>
      </c>
      <c r="L410" s="52">
        <f>IF($H410=0,"",VLOOKUP($G410,Data!$G$3:$BA$2935,5,FALSE))</f>
        <v>10.75</v>
      </c>
      <c r="M410" s="52">
        <f>IF($H410=0,"",VLOOKUP($G410,Data!$G$3:$BA$2935,6,FALSE))</f>
        <v>10.75</v>
      </c>
      <c r="N410" s="52">
        <f>IF($H410=0,"",VLOOKUP($G410,Data!$G$3:$BA$2935,7,FALSE))</f>
        <v>5</v>
      </c>
      <c r="O410" s="52">
        <f>IF($H410=0,"",VLOOKUP($G410,Data!$G$3:$BA$2935,8,FALSE))</f>
        <v>-0.87</v>
      </c>
      <c r="P410" s="52">
        <f>IF($H410=0,"",VLOOKUP($G410,Data!$G$3:$BA$2935,9,FALSE))</f>
        <v>0</v>
      </c>
      <c r="Q410" s="52">
        <f>IF($H410=0,"",VLOOKUP($G410,Data!$G$3:$BA$2935,10,FALSE))</f>
        <v>1</v>
      </c>
      <c r="R410" s="52">
        <f>IF($H410=0,"",VLOOKUP($G410,Data!$G$3:$BA$2935,11,FALSE))</f>
        <v>0</v>
      </c>
      <c r="S410" s="52">
        <f>IF($H410=0,"",VLOOKUP($G410,Data!$G$3:$BA$2935,12,FALSE))</f>
        <v>99</v>
      </c>
      <c r="T410" s="52">
        <f>IF($H410=0,"",VLOOKUP($G410,Data!$G$3:$BA$2935,13,FALSE))</f>
        <v>-99</v>
      </c>
      <c r="U410" s="52">
        <f>IF($H410=0,"",VLOOKUP($G410,Data!$G$3:$BA$2935,14,FALSE))</f>
        <v>0</v>
      </c>
      <c r="V410" s="52">
        <f>IF($H410=0,"",VLOOKUP($G410,Data!$G$3:$BA$2935,15,FALSE))</f>
        <v>9.3000000000000007</v>
      </c>
      <c r="W410" s="52">
        <f>IF($H410=0,"",VLOOKUP($G410,Data!$G$3:$BA$2935,16,FALSE))</f>
        <v>0</v>
      </c>
      <c r="X410" s="52">
        <f>IF($H410=0,"",VLOOKUP($G410,Data!$G$3:$BA$2935,17,FALSE))</f>
        <v>11.63</v>
      </c>
      <c r="Y410" s="52">
        <f>IF($H410=0,"",VLOOKUP($G410,Data!$G$3:$BA$2935,18,FALSE))</f>
        <v>0.113</v>
      </c>
      <c r="Z410" s="52">
        <f>IF($H410=0,"",VLOOKUP($G410,Data!$G$3:$BA$2935,19,FALSE))</f>
        <v>0.124</v>
      </c>
      <c r="AA410" s="52">
        <f>IF($H410=0,"",VLOOKUP($G410,Data!$G$3:$BA$2935,20,FALSE))</f>
        <v>0</v>
      </c>
      <c r="AB410" s="4" t="str">
        <f>IF($H410=0,"",VLOOKUP($G410,Data!$G$3:$BA$2935,21,FALSE))</f>
        <v>/</v>
      </c>
      <c r="AC410" s="4" t="str">
        <f>IF($H410=0,"",VLOOKUP($G410,Data!$G$3:$BA$2935,22,FALSE))</f>
        <v>/</v>
      </c>
      <c r="AD410" s="4" t="str">
        <f>IF($H410=0,"",VLOOKUP($G410,Data!$G$3:$BA$2935,23,FALSE))</f>
        <v/>
      </c>
      <c r="AE410" s="4" t="str">
        <f>IF($H410=0,"",VLOOKUP($G410,Data!$G$3:$BA$2935,24,FALSE))</f>
        <v/>
      </c>
      <c r="AF410" s="4" t="str">
        <f>IF($H410=0,"",VLOOKUP($G410,Data!$G$3:$BA$2935,25,FALSE))</f>
        <v/>
      </c>
      <c r="AG410" s="4" t="str">
        <f>IF($H410=0,"",VLOOKUP($G410,Data!$G$3:$BA$2935,26,FALSE))</f>
        <v/>
      </c>
      <c r="AH410" s="4" t="str">
        <f>IF($H410=0,"",VLOOKUP($G410,Data!$G$3:$BA$2935,27,FALSE))</f>
        <v/>
      </c>
      <c r="AI410" s="4" t="str">
        <f>IF($H410=0,"",VLOOKUP($G410,Data!$G$3:$BA$2935,28,FALSE))</f>
        <v/>
      </c>
      <c r="AJ410" s="4" t="str">
        <f>IF($H410=0,"",VLOOKUP($G410,Data!$G$3:$BA$2935,29,FALSE))</f>
        <v/>
      </c>
      <c r="AK410" s="4" t="str">
        <f>IF($H410=0,"",VLOOKUP($G410,Data!$G$3:$BA$2935,30,FALSE))</f>
        <v/>
      </c>
      <c r="AL410" s="4" t="str">
        <f>IF($H410=0,"",VLOOKUP($G410,Data!$G$3:$BA$2935,31,FALSE))</f>
        <v/>
      </c>
      <c r="AM410" s="4" t="str">
        <f>IF($H410=0,"",VLOOKUP($G410,Data!$G$3:$BA$2935,32,FALSE))</f>
        <v/>
      </c>
      <c r="AN410" s="4" t="str">
        <f>IF($H410=0,"",VLOOKUP($G410,Data!$G$3:$BA$2935,33,FALSE))</f>
        <v/>
      </c>
      <c r="AO410" s="4" t="str">
        <f>IF($H410=0,"",VLOOKUP($G410,Data!$G$3:$BA$2935,34,FALSE))</f>
        <v/>
      </c>
      <c r="AP410" s="4" t="str">
        <f>IF($H410=0,"",VLOOKUP($G410,Data!$G$3:$BA$2935,35,FALSE))</f>
        <v/>
      </c>
      <c r="AQ410" s="4" t="str">
        <f>IF($H410=0,"",VLOOKUP($G410,Data!$G$3:$BA$2935,36,FALSE))</f>
        <v/>
      </c>
      <c r="AR410" s="4" t="str">
        <f>IF($H410=0,"",VLOOKUP($G410,Data!$G$3:$BA$2935,37,FALSE))</f>
        <v/>
      </c>
      <c r="AS410" s="4" t="str">
        <f>IF($H410=0,"",VLOOKUP($G410,Data!$G$3:$BA$2935,38,FALSE))</f>
        <v/>
      </c>
      <c r="AT410" s="4" t="str">
        <f>IF($H410=0,"",VLOOKUP($G410,Data!$G$3:$BA$2935,39,FALSE))</f>
        <v/>
      </c>
    </row>
    <row r="411" spans="1:46" x14ac:dyDescent="0.3">
      <c r="A411" s="4">
        <f>PSSE!A420</f>
        <v>971012</v>
      </c>
      <c r="B411" s="4" t="str">
        <f>PSSE!B420</f>
        <v>HAMTHUAN_H2</v>
      </c>
      <c r="C411" s="4">
        <f>PSSE!D420</f>
        <v>13.8</v>
      </c>
      <c r="D411" s="52">
        <f>PSSE!E420</f>
        <v>150</v>
      </c>
      <c r="E411" s="52" t="str">
        <f>PSSE!F420</f>
        <v>TD</v>
      </c>
      <c r="F411" s="52">
        <f>PSSE!G420</f>
        <v>1</v>
      </c>
      <c r="G411" s="52" t="str">
        <f t="shared" si="7"/>
        <v>AVR13.8150TD1</v>
      </c>
      <c r="H411" s="52">
        <f>COUNTIF(Data!$G$3:$BA$2935,AVR!$G411)</f>
        <v>1</v>
      </c>
      <c r="I411" s="52" t="str">
        <f>IF($H411=0,"",VLOOKUP($G411,Data!$G$3:$BA$2935,2,FALSE))</f>
        <v>'ESST4B'</v>
      </c>
      <c r="J411" s="52">
        <f>PSSE!C420</f>
        <v>1</v>
      </c>
      <c r="K411" s="52">
        <f>IF($H411=0,"",VLOOKUP($G411,Data!$G$3:$BA$2935,4,FALSE))</f>
        <v>0</v>
      </c>
      <c r="L411" s="52">
        <f>IF($H411=0,"",VLOOKUP($G411,Data!$G$3:$BA$2935,5,FALSE))</f>
        <v>10.75</v>
      </c>
      <c r="M411" s="52">
        <f>IF($H411=0,"",VLOOKUP($G411,Data!$G$3:$BA$2935,6,FALSE))</f>
        <v>10.75</v>
      </c>
      <c r="N411" s="52">
        <f>IF($H411=0,"",VLOOKUP($G411,Data!$G$3:$BA$2935,7,FALSE))</f>
        <v>5</v>
      </c>
      <c r="O411" s="52">
        <f>IF($H411=0,"",VLOOKUP($G411,Data!$G$3:$BA$2935,8,FALSE))</f>
        <v>-0.87</v>
      </c>
      <c r="P411" s="52">
        <f>IF($H411=0,"",VLOOKUP($G411,Data!$G$3:$BA$2935,9,FALSE))</f>
        <v>0</v>
      </c>
      <c r="Q411" s="52">
        <f>IF($H411=0,"",VLOOKUP($G411,Data!$G$3:$BA$2935,10,FALSE))</f>
        <v>1</v>
      </c>
      <c r="R411" s="52">
        <f>IF($H411=0,"",VLOOKUP($G411,Data!$G$3:$BA$2935,11,FALSE))</f>
        <v>0</v>
      </c>
      <c r="S411" s="52">
        <f>IF($H411=0,"",VLOOKUP($G411,Data!$G$3:$BA$2935,12,FALSE))</f>
        <v>99</v>
      </c>
      <c r="T411" s="52">
        <f>IF($H411=0,"",VLOOKUP($G411,Data!$G$3:$BA$2935,13,FALSE))</f>
        <v>-99</v>
      </c>
      <c r="U411" s="52">
        <f>IF($H411=0,"",VLOOKUP($G411,Data!$G$3:$BA$2935,14,FALSE))</f>
        <v>0</v>
      </c>
      <c r="V411" s="52">
        <f>IF($H411=0,"",VLOOKUP($G411,Data!$G$3:$BA$2935,15,FALSE))</f>
        <v>9.3000000000000007</v>
      </c>
      <c r="W411" s="52">
        <f>IF($H411=0,"",VLOOKUP($G411,Data!$G$3:$BA$2935,16,FALSE))</f>
        <v>0</v>
      </c>
      <c r="X411" s="52">
        <f>IF($H411=0,"",VLOOKUP($G411,Data!$G$3:$BA$2935,17,FALSE))</f>
        <v>11.63</v>
      </c>
      <c r="Y411" s="52">
        <f>IF($H411=0,"",VLOOKUP($G411,Data!$G$3:$BA$2935,18,FALSE))</f>
        <v>0.113</v>
      </c>
      <c r="Z411" s="52">
        <f>IF($H411=0,"",VLOOKUP($G411,Data!$G$3:$BA$2935,19,FALSE))</f>
        <v>0.124</v>
      </c>
      <c r="AA411" s="52">
        <f>IF($H411=0,"",VLOOKUP($G411,Data!$G$3:$BA$2935,20,FALSE))</f>
        <v>0</v>
      </c>
      <c r="AB411" s="4" t="str">
        <f>IF($H411=0,"",VLOOKUP($G411,Data!$G$3:$BA$2935,21,FALSE))</f>
        <v>/</v>
      </c>
      <c r="AC411" s="4" t="str">
        <f>IF($H411=0,"",VLOOKUP($G411,Data!$G$3:$BA$2935,22,FALSE))</f>
        <v>/</v>
      </c>
      <c r="AD411" s="4" t="str">
        <f>IF($H411=0,"",VLOOKUP($G411,Data!$G$3:$BA$2935,23,FALSE))</f>
        <v/>
      </c>
      <c r="AE411" s="4" t="str">
        <f>IF($H411=0,"",VLOOKUP($G411,Data!$G$3:$BA$2935,24,FALSE))</f>
        <v/>
      </c>
      <c r="AF411" s="4" t="str">
        <f>IF($H411=0,"",VLOOKUP($G411,Data!$G$3:$BA$2935,25,FALSE))</f>
        <v/>
      </c>
      <c r="AG411" s="4" t="str">
        <f>IF($H411=0,"",VLOOKUP($G411,Data!$G$3:$BA$2935,26,FALSE))</f>
        <v/>
      </c>
      <c r="AH411" s="4" t="str">
        <f>IF($H411=0,"",VLOOKUP($G411,Data!$G$3:$BA$2935,27,FALSE))</f>
        <v/>
      </c>
      <c r="AI411" s="4" t="str">
        <f>IF($H411=0,"",VLOOKUP($G411,Data!$G$3:$BA$2935,28,FALSE))</f>
        <v/>
      </c>
      <c r="AJ411" s="4" t="str">
        <f>IF($H411=0,"",VLOOKUP($G411,Data!$G$3:$BA$2935,29,FALSE))</f>
        <v/>
      </c>
      <c r="AK411" s="4" t="str">
        <f>IF($H411=0,"",VLOOKUP($G411,Data!$G$3:$BA$2935,30,FALSE))</f>
        <v/>
      </c>
      <c r="AL411" s="4" t="str">
        <f>IF($H411=0,"",VLOOKUP($G411,Data!$G$3:$BA$2935,31,FALSE))</f>
        <v/>
      </c>
      <c r="AM411" s="4" t="str">
        <f>IF($H411=0,"",VLOOKUP($G411,Data!$G$3:$BA$2935,32,FALSE))</f>
        <v/>
      </c>
      <c r="AN411" s="4" t="str">
        <f>IF($H411=0,"",VLOOKUP($G411,Data!$G$3:$BA$2935,33,FALSE))</f>
        <v/>
      </c>
      <c r="AO411" s="4" t="str">
        <f>IF($H411=0,"",VLOOKUP($G411,Data!$G$3:$BA$2935,34,FALSE))</f>
        <v/>
      </c>
      <c r="AP411" s="4" t="str">
        <f>IF($H411=0,"",VLOOKUP($G411,Data!$G$3:$BA$2935,35,FALSE))</f>
        <v/>
      </c>
      <c r="AQ411" s="4" t="str">
        <f>IF($H411=0,"",VLOOKUP($G411,Data!$G$3:$BA$2935,36,FALSE))</f>
        <v/>
      </c>
      <c r="AR411" s="4" t="str">
        <f>IF($H411=0,"",VLOOKUP($G411,Data!$G$3:$BA$2935,37,FALSE))</f>
        <v/>
      </c>
      <c r="AS411" s="4" t="str">
        <f>IF($H411=0,"",VLOOKUP($G411,Data!$G$3:$BA$2935,38,FALSE))</f>
        <v/>
      </c>
      <c r="AT411" s="4" t="str">
        <f>IF($H411=0,"",VLOOKUP($G411,Data!$G$3:$BA$2935,39,FALSE))</f>
        <v/>
      </c>
    </row>
    <row r="412" spans="1:46" x14ac:dyDescent="0.3">
      <c r="A412" s="4">
        <f>PSSE!A421</f>
        <v>971021</v>
      </c>
      <c r="B412" s="4" t="str">
        <f>PSSE!B421</f>
        <v>DAMI_H1</v>
      </c>
      <c r="C412" s="4">
        <f>PSSE!D421</f>
        <v>13.8</v>
      </c>
      <c r="D412" s="52">
        <f>PSSE!E421</f>
        <v>88</v>
      </c>
      <c r="E412" s="52" t="str">
        <f>PSSE!F421</f>
        <v>TD</v>
      </c>
      <c r="F412" s="52">
        <f>PSSE!G421</f>
        <v>1</v>
      </c>
      <c r="G412" s="52" t="str">
        <f t="shared" si="7"/>
        <v>AVR13.888TD1</v>
      </c>
      <c r="H412" s="52">
        <f>COUNTIF(Data!$G$3:$BA$2935,AVR!$G412)</f>
        <v>1</v>
      </c>
      <c r="I412" s="52" t="str">
        <f>IF($H412=0,"",VLOOKUP($G412,Data!$G$3:$BA$2935,2,FALSE))</f>
        <v>'EXAC4'</v>
      </c>
      <c r="J412" s="52">
        <f>PSSE!C421</f>
        <v>1</v>
      </c>
      <c r="K412" s="52">
        <f>IF($H412=0,"",VLOOKUP($G412,Data!$G$3:$BA$2935,4,FALSE))</f>
        <v>0</v>
      </c>
      <c r="L412" s="52">
        <f>IF($H412=0,"",VLOOKUP($G412,Data!$G$3:$BA$2935,5,FALSE))</f>
        <v>0.2</v>
      </c>
      <c r="M412" s="52">
        <f>IF($H412=0,"",VLOOKUP($G412,Data!$G$3:$BA$2935,6,FALSE))</f>
        <v>-0.19900000000000001</v>
      </c>
      <c r="N412" s="52">
        <f>IF($H412=0,"",VLOOKUP($G412,Data!$G$3:$BA$2935,7,FALSE))</f>
        <v>0</v>
      </c>
      <c r="O412" s="52">
        <f>IF($H412=0,"",VLOOKUP($G412,Data!$G$3:$BA$2935,8,FALSE))</f>
        <v>5</v>
      </c>
      <c r="P412" s="52">
        <f>IF($H412=0,"",VLOOKUP($G412,Data!$G$3:$BA$2935,9,FALSE))</f>
        <v>250</v>
      </c>
      <c r="Q412" s="52">
        <f>IF($H412=0,"",VLOOKUP($G412,Data!$G$3:$BA$2935,10,FALSE))</f>
        <v>0.05</v>
      </c>
      <c r="R412" s="52">
        <f>IF($H412=0,"",VLOOKUP($G412,Data!$G$3:$BA$2935,11,FALSE))</f>
        <v>5.64</v>
      </c>
      <c r="S412" s="52">
        <f>IF($H412=0,"",VLOOKUP($G412,Data!$G$3:$BA$2935,12,FALSE))</f>
        <v>0</v>
      </c>
      <c r="T412" s="52">
        <f>IF($H412=0,"",VLOOKUP($G412,Data!$G$3:$BA$2935,13,FALSE))</f>
        <v>0</v>
      </c>
      <c r="U412" s="52" t="str">
        <f>IF($H412=0,"",VLOOKUP($G412,Data!$G$3:$BA$2935,14,FALSE))</f>
        <v>/</v>
      </c>
      <c r="V412" s="52" t="str">
        <f>IF($H412=0,"",VLOOKUP($G412,Data!$G$3:$BA$2935,15,FALSE))</f>
        <v>/</v>
      </c>
      <c r="W412" s="52" t="str">
        <f>IF($H412=0,"",VLOOKUP($G412,Data!$G$3:$BA$2935,16,FALSE))</f>
        <v/>
      </c>
      <c r="X412" s="52" t="str">
        <f>IF($H412=0,"",VLOOKUP($G412,Data!$G$3:$BA$2935,17,FALSE))</f>
        <v/>
      </c>
      <c r="Y412" s="52" t="str">
        <f>IF($H412=0,"",VLOOKUP($G412,Data!$G$3:$BA$2935,18,FALSE))</f>
        <v/>
      </c>
      <c r="Z412" s="52" t="str">
        <f>IF($H412=0,"",VLOOKUP($G412,Data!$G$3:$BA$2935,19,FALSE))</f>
        <v/>
      </c>
      <c r="AA412" s="52" t="str">
        <f>IF($H412=0,"",VLOOKUP($G412,Data!$G$3:$BA$2935,20,FALSE))</f>
        <v/>
      </c>
      <c r="AB412" s="4" t="str">
        <f>IF($H412=0,"",VLOOKUP($G412,Data!$G$3:$BA$2935,21,FALSE))</f>
        <v/>
      </c>
      <c r="AC412" s="4" t="str">
        <f>IF($H412=0,"",VLOOKUP($G412,Data!$G$3:$BA$2935,22,FALSE))</f>
        <v/>
      </c>
      <c r="AD412" s="4" t="str">
        <f>IF($H412=0,"",VLOOKUP($G412,Data!$G$3:$BA$2935,23,FALSE))</f>
        <v/>
      </c>
      <c r="AE412" s="4" t="str">
        <f>IF($H412=0,"",VLOOKUP($G412,Data!$G$3:$BA$2935,24,FALSE))</f>
        <v/>
      </c>
      <c r="AF412" s="4" t="str">
        <f>IF($H412=0,"",VLOOKUP($G412,Data!$G$3:$BA$2935,25,FALSE))</f>
        <v/>
      </c>
      <c r="AG412" s="4" t="str">
        <f>IF($H412=0,"",VLOOKUP($G412,Data!$G$3:$BA$2935,26,FALSE))</f>
        <v/>
      </c>
      <c r="AH412" s="4" t="str">
        <f>IF($H412=0,"",VLOOKUP($G412,Data!$G$3:$BA$2935,27,FALSE))</f>
        <v/>
      </c>
      <c r="AI412" s="4" t="str">
        <f>IF($H412=0,"",VLOOKUP($G412,Data!$G$3:$BA$2935,28,FALSE))</f>
        <v/>
      </c>
      <c r="AJ412" s="4" t="str">
        <f>IF($H412=0,"",VLOOKUP($G412,Data!$G$3:$BA$2935,29,FALSE))</f>
        <v/>
      </c>
      <c r="AK412" s="4" t="str">
        <f>IF($H412=0,"",VLOOKUP($G412,Data!$G$3:$BA$2935,30,FALSE))</f>
        <v/>
      </c>
      <c r="AL412" s="4" t="str">
        <f>IF($H412=0,"",VLOOKUP($G412,Data!$G$3:$BA$2935,31,FALSE))</f>
        <v/>
      </c>
      <c r="AM412" s="4" t="str">
        <f>IF($H412=0,"",VLOOKUP($G412,Data!$G$3:$BA$2935,32,FALSE))</f>
        <v/>
      </c>
      <c r="AN412" s="4" t="str">
        <f>IF($H412=0,"",VLOOKUP($G412,Data!$G$3:$BA$2935,33,FALSE))</f>
        <v/>
      </c>
      <c r="AO412" s="4" t="str">
        <f>IF($H412=0,"",VLOOKUP($G412,Data!$G$3:$BA$2935,34,FALSE))</f>
        <v/>
      </c>
      <c r="AP412" s="4" t="str">
        <f>IF($H412=0,"",VLOOKUP($G412,Data!$G$3:$BA$2935,35,FALSE))</f>
        <v/>
      </c>
      <c r="AQ412" s="4" t="str">
        <f>IF($H412=0,"",VLOOKUP($G412,Data!$G$3:$BA$2935,36,FALSE))</f>
        <v/>
      </c>
      <c r="AR412" s="4" t="str">
        <f>IF($H412=0,"",VLOOKUP($G412,Data!$G$3:$BA$2935,37,FALSE))</f>
        <v/>
      </c>
      <c r="AS412" s="4" t="str">
        <f>IF($H412=0,"",VLOOKUP($G412,Data!$G$3:$BA$2935,38,FALSE))</f>
        <v/>
      </c>
      <c r="AT412" s="4" t="str">
        <f>IF($H412=0,"",VLOOKUP($G412,Data!$G$3:$BA$2935,39,FALSE))</f>
        <v/>
      </c>
    </row>
    <row r="413" spans="1:46" x14ac:dyDescent="0.3">
      <c r="A413" s="4">
        <f>PSSE!A422</f>
        <v>971022</v>
      </c>
      <c r="B413" s="4" t="str">
        <f>PSSE!B422</f>
        <v>DAMY_H2</v>
      </c>
      <c r="C413" s="4">
        <f>PSSE!D422</f>
        <v>13.8</v>
      </c>
      <c r="D413" s="52">
        <f>PSSE!E422</f>
        <v>88</v>
      </c>
      <c r="E413" s="52" t="str">
        <f>PSSE!F422</f>
        <v>TD</v>
      </c>
      <c r="F413" s="52">
        <f>PSSE!G422</f>
        <v>1</v>
      </c>
      <c r="G413" s="52" t="str">
        <f t="shared" si="7"/>
        <v>AVR13.888TD1</v>
      </c>
      <c r="H413" s="52">
        <f>COUNTIF(Data!$G$3:$BA$2935,AVR!$G413)</f>
        <v>1</v>
      </c>
      <c r="I413" s="52" t="str">
        <f>IF($H413=0,"",VLOOKUP($G413,Data!$G$3:$BA$2935,2,FALSE))</f>
        <v>'EXAC4'</v>
      </c>
      <c r="J413" s="52">
        <f>PSSE!C422</f>
        <v>1</v>
      </c>
      <c r="K413" s="52">
        <f>IF($H413=0,"",VLOOKUP($G413,Data!$G$3:$BA$2935,4,FALSE))</f>
        <v>0</v>
      </c>
      <c r="L413" s="52">
        <f>IF($H413=0,"",VLOOKUP($G413,Data!$G$3:$BA$2935,5,FALSE))</f>
        <v>0.2</v>
      </c>
      <c r="M413" s="52">
        <f>IF($H413=0,"",VLOOKUP($G413,Data!$G$3:$BA$2935,6,FALSE))</f>
        <v>-0.19900000000000001</v>
      </c>
      <c r="N413" s="52">
        <f>IF($H413=0,"",VLOOKUP($G413,Data!$G$3:$BA$2935,7,FALSE))</f>
        <v>0</v>
      </c>
      <c r="O413" s="52">
        <f>IF($H413=0,"",VLOOKUP($G413,Data!$G$3:$BA$2935,8,FALSE))</f>
        <v>5</v>
      </c>
      <c r="P413" s="52">
        <f>IF($H413=0,"",VLOOKUP($G413,Data!$G$3:$BA$2935,9,FALSE))</f>
        <v>250</v>
      </c>
      <c r="Q413" s="52">
        <f>IF($H413=0,"",VLOOKUP($G413,Data!$G$3:$BA$2935,10,FALSE))</f>
        <v>0.05</v>
      </c>
      <c r="R413" s="52">
        <f>IF($H413=0,"",VLOOKUP($G413,Data!$G$3:$BA$2935,11,FALSE))</f>
        <v>5.64</v>
      </c>
      <c r="S413" s="52">
        <f>IF($H413=0,"",VLOOKUP($G413,Data!$G$3:$BA$2935,12,FALSE))</f>
        <v>0</v>
      </c>
      <c r="T413" s="52">
        <f>IF($H413=0,"",VLOOKUP($G413,Data!$G$3:$BA$2935,13,FALSE))</f>
        <v>0</v>
      </c>
      <c r="U413" s="52" t="str">
        <f>IF($H413=0,"",VLOOKUP($G413,Data!$G$3:$BA$2935,14,FALSE))</f>
        <v>/</v>
      </c>
      <c r="V413" s="52" t="str">
        <f>IF($H413=0,"",VLOOKUP($G413,Data!$G$3:$BA$2935,15,FALSE))</f>
        <v>/</v>
      </c>
      <c r="W413" s="52" t="str">
        <f>IF($H413=0,"",VLOOKUP($G413,Data!$G$3:$BA$2935,16,FALSE))</f>
        <v/>
      </c>
      <c r="X413" s="52" t="str">
        <f>IF($H413=0,"",VLOOKUP($G413,Data!$G$3:$BA$2935,17,FALSE))</f>
        <v/>
      </c>
      <c r="Y413" s="52" t="str">
        <f>IF($H413=0,"",VLOOKUP($G413,Data!$G$3:$BA$2935,18,FALSE))</f>
        <v/>
      </c>
      <c r="Z413" s="52" t="str">
        <f>IF($H413=0,"",VLOOKUP($G413,Data!$G$3:$BA$2935,19,FALSE))</f>
        <v/>
      </c>
      <c r="AA413" s="52" t="str">
        <f>IF($H413=0,"",VLOOKUP($G413,Data!$G$3:$BA$2935,20,FALSE))</f>
        <v/>
      </c>
      <c r="AB413" s="4" t="str">
        <f>IF($H413=0,"",VLOOKUP($G413,Data!$G$3:$BA$2935,21,FALSE))</f>
        <v/>
      </c>
      <c r="AC413" s="4" t="str">
        <f>IF($H413=0,"",VLOOKUP($G413,Data!$G$3:$BA$2935,22,FALSE))</f>
        <v/>
      </c>
      <c r="AD413" s="4" t="str">
        <f>IF($H413=0,"",VLOOKUP($G413,Data!$G$3:$BA$2935,23,FALSE))</f>
        <v/>
      </c>
      <c r="AE413" s="4" t="str">
        <f>IF($H413=0,"",VLOOKUP($G413,Data!$G$3:$BA$2935,24,FALSE))</f>
        <v/>
      </c>
      <c r="AF413" s="4" t="str">
        <f>IF($H413=0,"",VLOOKUP($G413,Data!$G$3:$BA$2935,25,FALSE))</f>
        <v/>
      </c>
      <c r="AG413" s="4" t="str">
        <f>IF($H413=0,"",VLOOKUP($G413,Data!$G$3:$BA$2935,26,FALSE))</f>
        <v/>
      </c>
      <c r="AH413" s="4" t="str">
        <f>IF($H413=0,"",VLOOKUP($G413,Data!$G$3:$BA$2935,27,FALSE))</f>
        <v/>
      </c>
      <c r="AI413" s="4" t="str">
        <f>IF($H413=0,"",VLOOKUP($G413,Data!$G$3:$BA$2935,28,FALSE))</f>
        <v/>
      </c>
      <c r="AJ413" s="4" t="str">
        <f>IF($H413=0,"",VLOOKUP($G413,Data!$G$3:$BA$2935,29,FALSE))</f>
        <v/>
      </c>
      <c r="AK413" s="4" t="str">
        <f>IF($H413=0,"",VLOOKUP($G413,Data!$G$3:$BA$2935,30,FALSE))</f>
        <v/>
      </c>
      <c r="AL413" s="4" t="str">
        <f>IF($H413=0,"",VLOOKUP($G413,Data!$G$3:$BA$2935,31,FALSE))</f>
        <v/>
      </c>
      <c r="AM413" s="4" t="str">
        <f>IF($H413=0,"",VLOOKUP($G413,Data!$G$3:$BA$2935,32,FALSE))</f>
        <v/>
      </c>
      <c r="AN413" s="4" t="str">
        <f>IF($H413=0,"",VLOOKUP($G413,Data!$G$3:$BA$2935,33,FALSE))</f>
        <v/>
      </c>
      <c r="AO413" s="4" t="str">
        <f>IF($H413=0,"",VLOOKUP($G413,Data!$G$3:$BA$2935,34,FALSE))</f>
        <v/>
      </c>
      <c r="AP413" s="4" t="str">
        <f>IF($H413=0,"",VLOOKUP($G413,Data!$G$3:$BA$2935,35,FALSE))</f>
        <v/>
      </c>
      <c r="AQ413" s="4" t="str">
        <f>IF($H413=0,"",VLOOKUP($G413,Data!$G$3:$BA$2935,36,FALSE))</f>
        <v/>
      </c>
      <c r="AR413" s="4" t="str">
        <f>IF($H413=0,"",VLOOKUP($G413,Data!$G$3:$BA$2935,37,FALSE))</f>
        <v/>
      </c>
      <c r="AS413" s="4" t="str">
        <f>IF($H413=0,"",VLOOKUP($G413,Data!$G$3:$BA$2935,38,FALSE))</f>
        <v/>
      </c>
      <c r="AT413" s="4" t="str">
        <f>IF($H413=0,"",VLOOKUP($G413,Data!$G$3:$BA$2935,39,FALSE))</f>
        <v/>
      </c>
    </row>
    <row r="414" spans="1:46" x14ac:dyDescent="0.3">
      <c r="A414" s="4">
        <f>PSSE!A423</f>
        <v>971031</v>
      </c>
      <c r="B414" s="4" t="str">
        <f>PSSE!B423</f>
        <v>DIENHN1_N1</v>
      </c>
      <c r="C414" s="4">
        <f>PSSE!D423</f>
        <v>19</v>
      </c>
      <c r="D414" s="52">
        <f>PSSE!E423</f>
        <v>1000</v>
      </c>
      <c r="E414" s="52" t="str">
        <f>PSSE!F423</f>
        <v>ND</v>
      </c>
      <c r="F414" s="52">
        <f>PSSE!G423</f>
        <v>1</v>
      </c>
      <c r="G414" s="52" t="str">
        <f t="shared" si="7"/>
        <v>AVR191000ND1</v>
      </c>
      <c r="H414" s="52">
        <f>COUNTIF(Data!$G$3:$BA$2935,AVR!$G414)</f>
        <v>1</v>
      </c>
      <c r="I414" s="52" t="str">
        <f>IF($H414=0,"",VLOOKUP($G414,Data!$G$3:$BA$2935,2,FALSE))</f>
        <v>'ESST4B'</v>
      </c>
      <c r="J414" s="52">
        <f>PSSE!C423</f>
        <v>1</v>
      </c>
      <c r="K414" s="52">
        <f>IF($H414=0,"",VLOOKUP($G414,Data!$G$3:$BA$2935,4,FALSE))</f>
        <v>0</v>
      </c>
      <c r="L414" s="52">
        <f>IF($H414=0,"",VLOOKUP($G414,Data!$G$3:$BA$2935,5,FALSE))</f>
        <v>10.75</v>
      </c>
      <c r="M414" s="52">
        <f>IF($H414=0,"",VLOOKUP($G414,Data!$G$3:$BA$2935,6,FALSE))</f>
        <v>10.75</v>
      </c>
      <c r="N414" s="52">
        <f>IF($H414=0,"",VLOOKUP($G414,Data!$G$3:$BA$2935,7,FALSE))</f>
        <v>5</v>
      </c>
      <c r="O414" s="52">
        <f>IF($H414=0,"",VLOOKUP($G414,Data!$G$3:$BA$2935,8,FALSE))</f>
        <v>-0.87</v>
      </c>
      <c r="P414" s="52">
        <f>IF($H414=0,"",VLOOKUP($G414,Data!$G$3:$BA$2935,9,FALSE))</f>
        <v>0</v>
      </c>
      <c r="Q414" s="52">
        <f>IF($H414=0,"",VLOOKUP($G414,Data!$G$3:$BA$2935,10,FALSE))</f>
        <v>1</v>
      </c>
      <c r="R414" s="52">
        <f>IF($H414=0,"",VLOOKUP($G414,Data!$G$3:$BA$2935,11,FALSE))</f>
        <v>0</v>
      </c>
      <c r="S414" s="52">
        <f>IF($H414=0,"",VLOOKUP($G414,Data!$G$3:$BA$2935,12,FALSE))</f>
        <v>99</v>
      </c>
      <c r="T414" s="52">
        <f>IF($H414=0,"",VLOOKUP($G414,Data!$G$3:$BA$2935,13,FALSE))</f>
        <v>-99</v>
      </c>
      <c r="U414" s="52">
        <f>IF($H414=0,"",VLOOKUP($G414,Data!$G$3:$BA$2935,14,FALSE))</f>
        <v>0</v>
      </c>
      <c r="V414" s="52">
        <f>IF($H414=0,"",VLOOKUP($G414,Data!$G$3:$BA$2935,15,FALSE))</f>
        <v>9.3000000000000007</v>
      </c>
      <c r="W414" s="52">
        <f>IF($H414=0,"",VLOOKUP($G414,Data!$G$3:$BA$2935,16,FALSE))</f>
        <v>0</v>
      </c>
      <c r="X414" s="52">
        <f>IF($H414=0,"",VLOOKUP($G414,Data!$G$3:$BA$2935,17,FALSE))</f>
        <v>11.63</v>
      </c>
      <c r="Y414" s="52">
        <f>IF($H414=0,"",VLOOKUP($G414,Data!$G$3:$BA$2935,18,FALSE))</f>
        <v>0.113</v>
      </c>
      <c r="Z414" s="52">
        <f>IF($H414=0,"",VLOOKUP($G414,Data!$G$3:$BA$2935,19,FALSE))</f>
        <v>0.124</v>
      </c>
      <c r="AA414" s="52">
        <f>IF($H414=0,"",VLOOKUP($G414,Data!$G$3:$BA$2935,20,FALSE))</f>
        <v>0</v>
      </c>
      <c r="AB414" s="4" t="str">
        <f>IF($H414=0,"",VLOOKUP($G414,Data!$G$3:$BA$2935,21,FALSE))</f>
        <v>/</v>
      </c>
      <c r="AC414" s="4" t="str">
        <f>IF($H414=0,"",VLOOKUP($G414,Data!$G$3:$BA$2935,22,FALSE))</f>
        <v>/</v>
      </c>
      <c r="AD414" s="4" t="str">
        <f>IF($H414=0,"",VLOOKUP($G414,Data!$G$3:$BA$2935,23,FALSE))</f>
        <v/>
      </c>
      <c r="AE414" s="4" t="str">
        <f>IF($H414=0,"",VLOOKUP($G414,Data!$G$3:$BA$2935,24,FALSE))</f>
        <v/>
      </c>
      <c r="AF414" s="4" t="str">
        <f>IF($H414=0,"",VLOOKUP($G414,Data!$G$3:$BA$2935,25,FALSE))</f>
        <v/>
      </c>
      <c r="AG414" s="4" t="str">
        <f>IF($H414=0,"",VLOOKUP($G414,Data!$G$3:$BA$2935,26,FALSE))</f>
        <v/>
      </c>
      <c r="AH414" s="4" t="str">
        <f>IF($H414=0,"",VLOOKUP($G414,Data!$G$3:$BA$2935,27,FALSE))</f>
        <v/>
      </c>
      <c r="AI414" s="4" t="str">
        <f>IF($H414=0,"",VLOOKUP($G414,Data!$G$3:$BA$2935,28,FALSE))</f>
        <v/>
      </c>
      <c r="AJ414" s="4" t="str">
        <f>IF($H414=0,"",VLOOKUP($G414,Data!$G$3:$BA$2935,29,FALSE))</f>
        <v/>
      </c>
      <c r="AK414" s="4" t="str">
        <f>IF($H414=0,"",VLOOKUP($G414,Data!$G$3:$BA$2935,30,FALSE))</f>
        <v/>
      </c>
      <c r="AL414" s="4" t="str">
        <f>IF($H414=0,"",VLOOKUP($G414,Data!$G$3:$BA$2935,31,FALSE))</f>
        <v/>
      </c>
      <c r="AM414" s="4" t="str">
        <f>IF($H414=0,"",VLOOKUP($G414,Data!$G$3:$BA$2935,32,FALSE))</f>
        <v/>
      </c>
      <c r="AN414" s="4" t="str">
        <f>IF($H414=0,"",VLOOKUP($G414,Data!$G$3:$BA$2935,33,FALSE))</f>
        <v/>
      </c>
      <c r="AO414" s="4" t="str">
        <f>IF($H414=0,"",VLOOKUP($G414,Data!$G$3:$BA$2935,34,FALSE))</f>
        <v/>
      </c>
      <c r="AP414" s="4" t="str">
        <f>IF($H414=0,"",VLOOKUP($G414,Data!$G$3:$BA$2935,35,FALSE))</f>
        <v/>
      </c>
      <c r="AQ414" s="4" t="str">
        <f>IF($H414=0,"",VLOOKUP($G414,Data!$G$3:$BA$2935,36,FALSE))</f>
        <v/>
      </c>
      <c r="AR414" s="4" t="str">
        <f>IF($H414=0,"",VLOOKUP($G414,Data!$G$3:$BA$2935,37,FALSE))</f>
        <v/>
      </c>
      <c r="AS414" s="4" t="str">
        <f>IF($H414=0,"",VLOOKUP($G414,Data!$G$3:$BA$2935,38,FALSE))</f>
        <v/>
      </c>
      <c r="AT414" s="4" t="str">
        <f>IF($H414=0,"",VLOOKUP($G414,Data!$G$3:$BA$2935,39,FALSE))</f>
        <v/>
      </c>
    </row>
    <row r="415" spans="1:46" x14ac:dyDescent="0.3">
      <c r="A415" s="4">
        <f>PSSE!A424</f>
        <v>971032</v>
      </c>
      <c r="B415" s="4" t="str">
        <f>PSSE!B424</f>
        <v>DIENHN1_N2</v>
      </c>
      <c r="C415" s="4">
        <f>PSSE!D424</f>
        <v>19</v>
      </c>
      <c r="D415" s="52">
        <f>PSSE!E424</f>
        <v>1000</v>
      </c>
      <c r="E415" s="52" t="str">
        <f>PSSE!F424</f>
        <v>ND</v>
      </c>
      <c r="F415" s="52">
        <f>PSSE!G424</f>
        <v>1</v>
      </c>
      <c r="G415" s="52" t="str">
        <f t="shared" si="7"/>
        <v>AVR191000ND1</v>
      </c>
      <c r="H415" s="52">
        <f>COUNTIF(Data!$G$3:$BA$2935,AVR!$G415)</f>
        <v>1</v>
      </c>
      <c r="I415" s="52" t="str">
        <f>IF($H415=0,"",VLOOKUP($G415,Data!$G$3:$BA$2935,2,FALSE))</f>
        <v>'ESST4B'</v>
      </c>
      <c r="J415" s="52">
        <f>PSSE!C424</f>
        <v>1</v>
      </c>
      <c r="K415" s="52">
        <f>IF($H415=0,"",VLOOKUP($G415,Data!$G$3:$BA$2935,4,FALSE))</f>
        <v>0</v>
      </c>
      <c r="L415" s="52">
        <f>IF($H415=0,"",VLOOKUP($G415,Data!$G$3:$BA$2935,5,FALSE))</f>
        <v>10.75</v>
      </c>
      <c r="M415" s="52">
        <f>IF($H415=0,"",VLOOKUP($G415,Data!$G$3:$BA$2935,6,FALSE))</f>
        <v>10.75</v>
      </c>
      <c r="N415" s="52">
        <f>IF($H415=0,"",VLOOKUP($G415,Data!$G$3:$BA$2935,7,FALSE))</f>
        <v>5</v>
      </c>
      <c r="O415" s="52">
        <f>IF($H415=0,"",VLOOKUP($G415,Data!$G$3:$BA$2935,8,FALSE))</f>
        <v>-0.87</v>
      </c>
      <c r="P415" s="52">
        <f>IF($H415=0,"",VLOOKUP($G415,Data!$G$3:$BA$2935,9,FALSE))</f>
        <v>0</v>
      </c>
      <c r="Q415" s="52">
        <f>IF($H415=0,"",VLOOKUP($G415,Data!$G$3:$BA$2935,10,FALSE))</f>
        <v>1</v>
      </c>
      <c r="R415" s="52">
        <f>IF($H415=0,"",VLOOKUP($G415,Data!$G$3:$BA$2935,11,FALSE))</f>
        <v>0</v>
      </c>
      <c r="S415" s="52">
        <f>IF($H415=0,"",VLOOKUP($G415,Data!$G$3:$BA$2935,12,FALSE))</f>
        <v>99</v>
      </c>
      <c r="T415" s="52">
        <f>IF($H415=0,"",VLOOKUP($G415,Data!$G$3:$BA$2935,13,FALSE))</f>
        <v>-99</v>
      </c>
      <c r="U415" s="52">
        <f>IF($H415=0,"",VLOOKUP($G415,Data!$G$3:$BA$2935,14,FALSE))</f>
        <v>0</v>
      </c>
      <c r="V415" s="52">
        <f>IF($H415=0,"",VLOOKUP($G415,Data!$G$3:$BA$2935,15,FALSE))</f>
        <v>9.3000000000000007</v>
      </c>
      <c r="W415" s="52">
        <f>IF($H415=0,"",VLOOKUP($G415,Data!$G$3:$BA$2935,16,FALSE))</f>
        <v>0</v>
      </c>
      <c r="X415" s="52">
        <f>IF($H415=0,"",VLOOKUP($G415,Data!$G$3:$BA$2935,17,FALSE))</f>
        <v>11.63</v>
      </c>
      <c r="Y415" s="52">
        <f>IF($H415=0,"",VLOOKUP($G415,Data!$G$3:$BA$2935,18,FALSE))</f>
        <v>0.113</v>
      </c>
      <c r="Z415" s="52">
        <f>IF($H415=0,"",VLOOKUP($G415,Data!$G$3:$BA$2935,19,FALSE))</f>
        <v>0.124</v>
      </c>
      <c r="AA415" s="52">
        <f>IF($H415=0,"",VLOOKUP($G415,Data!$G$3:$BA$2935,20,FALSE))</f>
        <v>0</v>
      </c>
      <c r="AB415" s="4" t="str">
        <f>IF($H415=0,"",VLOOKUP($G415,Data!$G$3:$BA$2935,21,FALSE))</f>
        <v>/</v>
      </c>
      <c r="AC415" s="4" t="str">
        <f>IF($H415=0,"",VLOOKUP($G415,Data!$G$3:$BA$2935,22,FALSE))</f>
        <v>/</v>
      </c>
      <c r="AD415" s="4" t="str">
        <f>IF($H415=0,"",VLOOKUP($G415,Data!$G$3:$BA$2935,23,FALSE))</f>
        <v/>
      </c>
      <c r="AE415" s="4" t="str">
        <f>IF($H415=0,"",VLOOKUP($G415,Data!$G$3:$BA$2935,24,FALSE))</f>
        <v/>
      </c>
      <c r="AF415" s="4" t="str">
        <f>IF($H415=0,"",VLOOKUP($G415,Data!$G$3:$BA$2935,25,FALSE))</f>
        <v/>
      </c>
      <c r="AG415" s="4" t="str">
        <f>IF($H415=0,"",VLOOKUP($G415,Data!$G$3:$BA$2935,26,FALSE))</f>
        <v/>
      </c>
      <c r="AH415" s="4" t="str">
        <f>IF($H415=0,"",VLOOKUP($G415,Data!$G$3:$BA$2935,27,FALSE))</f>
        <v/>
      </c>
      <c r="AI415" s="4" t="str">
        <f>IF($H415=0,"",VLOOKUP($G415,Data!$G$3:$BA$2935,28,FALSE))</f>
        <v/>
      </c>
      <c r="AJ415" s="4" t="str">
        <f>IF($H415=0,"",VLOOKUP($G415,Data!$G$3:$BA$2935,29,FALSE))</f>
        <v/>
      </c>
      <c r="AK415" s="4" t="str">
        <f>IF($H415=0,"",VLOOKUP($G415,Data!$G$3:$BA$2935,30,FALSE))</f>
        <v/>
      </c>
      <c r="AL415" s="4" t="str">
        <f>IF($H415=0,"",VLOOKUP($G415,Data!$G$3:$BA$2935,31,FALSE))</f>
        <v/>
      </c>
      <c r="AM415" s="4" t="str">
        <f>IF($H415=0,"",VLOOKUP($G415,Data!$G$3:$BA$2935,32,FALSE))</f>
        <v/>
      </c>
      <c r="AN415" s="4" t="str">
        <f>IF($H415=0,"",VLOOKUP($G415,Data!$G$3:$BA$2935,33,FALSE))</f>
        <v/>
      </c>
      <c r="AO415" s="4" t="str">
        <f>IF($H415=0,"",VLOOKUP($G415,Data!$G$3:$BA$2935,34,FALSE))</f>
        <v/>
      </c>
      <c r="AP415" s="4" t="str">
        <f>IF($H415=0,"",VLOOKUP($G415,Data!$G$3:$BA$2935,35,FALSE))</f>
        <v/>
      </c>
      <c r="AQ415" s="4" t="str">
        <f>IF($H415=0,"",VLOOKUP($G415,Data!$G$3:$BA$2935,36,FALSE))</f>
        <v/>
      </c>
      <c r="AR415" s="4" t="str">
        <f>IF($H415=0,"",VLOOKUP($G415,Data!$G$3:$BA$2935,37,FALSE))</f>
        <v/>
      </c>
      <c r="AS415" s="4" t="str">
        <f>IF($H415=0,"",VLOOKUP($G415,Data!$G$3:$BA$2935,38,FALSE))</f>
        <v/>
      </c>
      <c r="AT415" s="4" t="str">
        <f>IF($H415=0,"",VLOOKUP($G415,Data!$G$3:$BA$2935,39,FALSE))</f>
        <v/>
      </c>
    </row>
    <row r="416" spans="1:46" x14ac:dyDescent="0.3">
      <c r="A416" s="4">
        <f>PSSE!A425</f>
        <v>971033</v>
      </c>
      <c r="B416" s="4" t="str">
        <f>PSSE!B425</f>
        <v>DIENHN1_N3</v>
      </c>
      <c r="C416" s="4">
        <f>PSSE!D425</f>
        <v>19</v>
      </c>
      <c r="D416" s="52">
        <f>PSSE!E425</f>
        <v>1000</v>
      </c>
      <c r="E416" s="52" t="str">
        <f>PSSE!F425</f>
        <v>ND</v>
      </c>
      <c r="F416" s="52">
        <f>PSSE!G425</f>
        <v>1</v>
      </c>
      <c r="G416" s="52" t="str">
        <f t="shared" si="7"/>
        <v>AVR191000ND1</v>
      </c>
      <c r="H416" s="52">
        <f>COUNTIF(Data!$G$3:$BA$2935,AVR!$G416)</f>
        <v>1</v>
      </c>
      <c r="I416" s="52" t="str">
        <f>IF($H416=0,"",VLOOKUP($G416,Data!$G$3:$BA$2935,2,FALSE))</f>
        <v>'ESST4B'</v>
      </c>
      <c r="J416" s="52">
        <f>PSSE!C425</f>
        <v>1</v>
      </c>
      <c r="K416" s="52">
        <f>IF($H416=0,"",VLOOKUP($G416,Data!$G$3:$BA$2935,4,FALSE))</f>
        <v>0</v>
      </c>
      <c r="L416" s="52">
        <f>IF($H416=0,"",VLOOKUP($G416,Data!$G$3:$BA$2935,5,FALSE))</f>
        <v>10.75</v>
      </c>
      <c r="M416" s="52">
        <f>IF($H416=0,"",VLOOKUP($G416,Data!$G$3:$BA$2935,6,FALSE))</f>
        <v>10.75</v>
      </c>
      <c r="N416" s="52">
        <f>IF($H416=0,"",VLOOKUP($G416,Data!$G$3:$BA$2935,7,FALSE))</f>
        <v>5</v>
      </c>
      <c r="O416" s="52">
        <f>IF($H416=0,"",VLOOKUP($G416,Data!$G$3:$BA$2935,8,FALSE))</f>
        <v>-0.87</v>
      </c>
      <c r="P416" s="52">
        <f>IF($H416=0,"",VLOOKUP($G416,Data!$G$3:$BA$2935,9,FALSE))</f>
        <v>0</v>
      </c>
      <c r="Q416" s="52">
        <f>IF($H416=0,"",VLOOKUP($G416,Data!$G$3:$BA$2935,10,FALSE))</f>
        <v>1</v>
      </c>
      <c r="R416" s="52">
        <f>IF($H416=0,"",VLOOKUP($G416,Data!$G$3:$BA$2935,11,FALSE))</f>
        <v>0</v>
      </c>
      <c r="S416" s="52">
        <f>IF($H416=0,"",VLOOKUP($G416,Data!$G$3:$BA$2935,12,FALSE))</f>
        <v>99</v>
      </c>
      <c r="T416" s="52">
        <f>IF($H416=0,"",VLOOKUP($G416,Data!$G$3:$BA$2935,13,FALSE))</f>
        <v>-99</v>
      </c>
      <c r="U416" s="52">
        <f>IF($H416=0,"",VLOOKUP($G416,Data!$G$3:$BA$2935,14,FALSE))</f>
        <v>0</v>
      </c>
      <c r="V416" s="52">
        <f>IF($H416=0,"",VLOOKUP($G416,Data!$G$3:$BA$2935,15,FALSE))</f>
        <v>9.3000000000000007</v>
      </c>
      <c r="W416" s="52">
        <f>IF($H416=0,"",VLOOKUP($G416,Data!$G$3:$BA$2935,16,FALSE))</f>
        <v>0</v>
      </c>
      <c r="X416" s="52">
        <f>IF($H416=0,"",VLOOKUP($G416,Data!$G$3:$BA$2935,17,FALSE))</f>
        <v>11.63</v>
      </c>
      <c r="Y416" s="52">
        <f>IF($H416=0,"",VLOOKUP($G416,Data!$G$3:$BA$2935,18,FALSE))</f>
        <v>0.113</v>
      </c>
      <c r="Z416" s="52">
        <f>IF($H416=0,"",VLOOKUP($G416,Data!$G$3:$BA$2935,19,FALSE))</f>
        <v>0.124</v>
      </c>
      <c r="AA416" s="52">
        <f>IF($H416=0,"",VLOOKUP($G416,Data!$G$3:$BA$2935,20,FALSE))</f>
        <v>0</v>
      </c>
      <c r="AB416" s="4" t="str">
        <f>IF($H416=0,"",VLOOKUP($G416,Data!$G$3:$BA$2935,21,FALSE))</f>
        <v>/</v>
      </c>
      <c r="AC416" s="4" t="str">
        <f>IF($H416=0,"",VLOOKUP($G416,Data!$G$3:$BA$2935,22,FALSE))</f>
        <v>/</v>
      </c>
      <c r="AD416" s="4" t="str">
        <f>IF($H416=0,"",VLOOKUP($G416,Data!$G$3:$BA$2935,23,FALSE))</f>
        <v/>
      </c>
      <c r="AE416" s="4" t="str">
        <f>IF($H416=0,"",VLOOKUP($G416,Data!$G$3:$BA$2935,24,FALSE))</f>
        <v/>
      </c>
      <c r="AF416" s="4" t="str">
        <f>IF($H416=0,"",VLOOKUP($G416,Data!$G$3:$BA$2935,25,FALSE))</f>
        <v/>
      </c>
      <c r="AG416" s="4" t="str">
        <f>IF($H416=0,"",VLOOKUP($G416,Data!$G$3:$BA$2935,26,FALSE))</f>
        <v/>
      </c>
      <c r="AH416" s="4" t="str">
        <f>IF($H416=0,"",VLOOKUP($G416,Data!$G$3:$BA$2935,27,FALSE))</f>
        <v/>
      </c>
      <c r="AI416" s="4" t="str">
        <f>IF($H416=0,"",VLOOKUP($G416,Data!$G$3:$BA$2935,28,FALSE))</f>
        <v/>
      </c>
      <c r="AJ416" s="4" t="str">
        <f>IF($H416=0,"",VLOOKUP($G416,Data!$G$3:$BA$2935,29,FALSE))</f>
        <v/>
      </c>
      <c r="AK416" s="4" t="str">
        <f>IF($H416=0,"",VLOOKUP($G416,Data!$G$3:$BA$2935,30,FALSE))</f>
        <v/>
      </c>
      <c r="AL416" s="4" t="str">
        <f>IF($H416=0,"",VLOOKUP($G416,Data!$G$3:$BA$2935,31,FALSE))</f>
        <v/>
      </c>
      <c r="AM416" s="4" t="str">
        <f>IF($H416=0,"",VLOOKUP($G416,Data!$G$3:$BA$2935,32,FALSE))</f>
        <v/>
      </c>
      <c r="AN416" s="4" t="str">
        <f>IF($H416=0,"",VLOOKUP($G416,Data!$G$3:$BA$2935,33,FALSE))</f>
        <v/>
      </c>
      <c r="AO416" s="4" t="str">
        <f>IF($H416=0,"",VLOOKUP($G416,Data!$G$3:$BA$2935,34,FALSE))</f>
        <v/>
      </c>
      <c r="AP416" s="4" t="str">
        <f>IF($H416=0,"",VLOOKUP($G416,Data!$G$3:$BA$2935,35,FALSE))</f>
        <v/>
      </c>
      <c r="AQ416" s="4" t="str">
        <f>IF($H416=0,"",VLOOKUP($G416,Data!$G$3:$BA$2935,36,FALSE))</f>
        <v/>
      </c>
      <c r="AR416" s="4" t="str">
        <f>IF($H416=0,"",VLOOKUP($G416,Data!$G$3:$BA$2935,37,FALSE))</f>
        <v/>
      </c>
      <c r="AS416" s="4" t="str">
        <f>IF($H416=0,"",VLOOKUP($G416,Data!$G$3:$BA$2935,38,FALSE))</f>
        <v/>
      </c>
      <c r="AT416" s="4" t="str">
        <f>IF($H416=0,"",VLOOKUP($G416,Data!$G$3:$BA$2935,39,FALSE))</f>
        <v/>
      </c>
    </row>
    <row r="417" spans="1:46" x14ac:dyDescent="0.3">
      <c r="A417" s="4">
        <f>PSSE!A426</f>
        <v>971034</v>
      </c>
      <c r="B417" s="4" t="str">
        <f>PSSE!B426</f>
        <v>DIENHN1_N4</v>
      </c>
      <c r="C417" s="4">
        <f>PSSE!D426</f>
        <v>19</v>
      </c>
      <c r="D417" s="52">
        <f>PSSE!E426</f>
        <v>1000</v>
      </c>
      <c r="E417" s="52" t="str">
        <f>PSSE!F426</f>
        <v>ND</v>
      </c>
      <c r="F417" s="52">
        <f>PSSE!G426</f>
        <v>1</v>
      </c>
      <c r="G417" s="52" t="str">
        <f t="shared" si="7"/>
        <v>AVR191000ND1</v>
      </c>
      <c r="H417" s="52">
        <f>COUNTIF(Data!$G$3:$BA$2935,AVR!$G417)</f>
        <v>1</v>
      </c>
      <c r="I417" s="52" t="str">
        <f>IF($H417=0,"",VLOOKUP($G417,Data!$G$3:$BA$2935,2,FALSE))</f>
        <v>'ESST4B'</v>
      </c>
      <c r="J417" s="52">
        <f>PSSE!C426</f>
        <v>1</v>
      </c>
      <c r="K417" s="52">
        <f>IF($H417=0,"",VLOOKUP($G417,Data!$G$3:$BA$2935,4,FALSE))</f>
        <v>0</v>
      </c>
      <c r="L417" s="52">
        <f>IF($H417=0,"",VLOOKUP($G417,Data!$G$3:$BA$2935,5,FALSE))</f>
        <v>10.75</v>
      </c>
      <c r="M417" s="52">
        <f>IF($H417=0,"",VLOOKUP($G417,Data!$G$3:$BA$2935,6,FALSE))</f>
        <v>10.75</v>
      </c>
      <c r="N417" s="52">
        <f>IF($H417=0,"",VLOOKUP($G417,Data!$G$3:$BA$2935,7,FALSE))</f>
        <v>5</v>
      </c>
      <c r="O417" s="52">
        <f>IF($H417=0,"",VLOOKUP($G417,Data!$G$3:$BA$2935,8,FALSE))</f>
        <v>-0.87</v>
      </c>
      <c r="P417" s="52">
        <f>IF($H417=0,"",VLOOKUP($G417,Data!$G$3:$BA$2935,9,FALSE))</f>
        <v>0</v>
      </c>
      <c r="Q417" s="52">
        <f>IF($H417=0,"",VLOOKUP($G417,Data!$G$3:$BA$2935,10,FALSE))</f>
        <v>1</v>
      </c>
      <c r="R417" s="52">
        <f>IF($H417=0,"",VLOOKUP($G417,Data!$G$3:$BA$2935,11,FALSE))</f>
        <v>0</v>
      </c>
      <c r="S417" s="52">
        <f>IF($H417=0,"",VLOOKUP($G417,Data!$G$3:$BA$2935,12,FALSE))</f>
        <v>99</v>
      </c>
      <c r="T417" s="52">
        <f>IF($H417=0,"",VLOOKUP($G417,Data!$G$3:$BA$2935,13,FALSE))</f>
        <v>-99</v>
      </c>
      <c r="U417" s="52">
        <f>IF($H417=0,"",VLOOKUP($G417,Data!$G$3:$BA$2935,14,FALSE))</f>
        <v>0</v>
      </c>
      <c r="V417" s="52">
        <f>IF($H417=0,"",VLOOKUP($G417,Data!$G$3:$BA$2935,15,FALSE))</f>
        <v>9.3000000000000007</v>
      </c>
      <c r="W417" s="52">
        <f>IF($H417=0,"",VLOOKUP($G417,Data!$G$3:$BA$2935,16,FALSE))</f>
        <v>0</v>
      </c>
      <c r="X417" s="52">
        <f>IF($H417=0,"",VLOOKUP($G417,Data!$G$3:$BA$2935,17,FALSE))</f>
        <v>11.63</v>
      </c>
      <c r="Y417" s="52">
        <f>IF($H417=0,"",VLOOKUP($G417,Data!$G$3:$BA$2935,18,FALSE))</f>
        <v>0.113</v>
      </c>
      <c r="Z417" s="52">
        <f>IF($H417=0,"",VLOOKUP($G417,Data!$G$3:$BA$2935,19,FALSE))</f>
        <v>0.124</v>
      </c>
      <c r="AA417" s="52">
        <f>IF($H417=0,"",VLOOKUP($G417,Data!$G$3:$BA$2935,20,FALSE))</f>
        <v>0</v>
      </c>
      <c r="AB417" s="4" t="str">
        <f>IF($H417=0,"",VLOOKUP($G417,Data!$G$3:$BA$2935,21,FALSE))</f>
        <v>/</v>
      </c>
      <c r="AC417" s="4" t="str">
        <f>IF($H417=0,"",VLOOKUP($G417,Data!$G$3:$BA$2935,22,FALSE))</f>
        <v>/</v>
      </c>
      <c r="AD417" s="4" t="str">
        <f>IF($H417=0,"",VLOOKUP($G417,Data!$G$3:$BA$2935,23,FALSE))</f>
        <v/>
      </c>
      <c r="AE417" s="4" t="str">
        <f>IF($H417=0,"",VLOOKUP($G417,Data!$G$3:$BA$2935,24,FALSE))</f>
        <v/>
      </c>
      <c r="AF417" s="4" t="str">
        <f>IF($H417=0,"",VLOOKUP($G417,Data!$G$3:$BA$2935,25,FALSE))</f>
        <v/>
      </c>
      <c r="AG417" s="4" t="str">
        <f>IF($H417=0,"",VLOOKUP($G417,Data!$G$3:$BA$2935,26,FALSE))</f>
        <v/>
      </c>
      <c r="AH417" s="4" t="str">
        <f>IF($H417=0,"",VLOOKUP($G417,Data!$G$3:$BA$2935,27,FALSE))</f>
        <v/>
      </c>
      <c r="AI417" s="4" t="str">
        <f>IF($H417=0,"",VLOOKUP($G417,Data!$G$3:$BA$2935,28,FALSE))</f>
        <v/>
      </c>
      <c r="AJ417" s="4" t="str">
        <f>IF($H417=0,"",VLOOKUP($G417,Data!$G$3:$BA$2935,29,FALSE))</f>
        <v/>
      </c>
      <c r="AK417" s="4" t="str">
        <f>IF($H417=0,"",VLOOKUP($G417,Data!$G$3:$BA$2935,30,FALSE))</f>
        <v/>
      </c>
      <c r="AL417" s="4" t="str">
        <f>IF($H417=0,"",VLOOKUP($G417,Data!$G$3:$BA$2935,31,FALSE))</f>
        <v/>
      </c>
      <c r="AM417" s="4" t="str">
        <f>IF($H417=0,"",VLOOKUP($G417,Data!$G$3:$BA$2935,32,FALSE))</f>
        <v/>
      </c>
      <c r="AN417" s="4" t="str">
        <f>IF($H417=0,"",VLOOKUP($G417,Data!$G$3:$BA$2935,33,FALSE))</f>
        <v/>
      </c>
      <c r="AO417" s="4" t="str">
        <f>IF($H417=0,"",VLOOKUP($G417,Data!$G$3:$BA$2935,34,FALSE))</f>
        <v/>
      </c>
      <c r="AP417" s="4" t="str">
        <f>IF($H417=0,"",VLOOKUP($G417,Data!$G$3:$BA$2935,35,FALSE))</f>
        <v/>
      </c>
      <c r="AQ417" s="4" t="str">
        <f>IF($H417=0,"",VLOOKUP($G417,Data!$G$3:$BA$2935,36,FALSE))</f>
        <v/>
      </c>
      <c r="AR417" s="4" t="str">
        <f>IF($H417=0,"",VLOOKUP($G417,Data!$G$3:$BA$2935,37,FALSE))</f>
        <v/>
      </c>
      <c r="AS417" s="4" t="str">
        <f>IF($H417=0,"",VLOOKUP($G417,Data!$G$3:$BA$2935,38,FALSE))</f>
        <v/>
      </c>
      <c r="AT417" s="4" t="str">
        <f>IF($H417=0,"",VLOOKUP($G417,Data!$G$3:$BA$2935,39,FALSE))</f>
        <v/>
      </c>
    </row>
    <row r="418" spans="1:46" x14ac:dyDescent="0.3">
      <c r="A418" s="4">
        <f>PSSE!A427</f>
        <v>971041</v>
      </c>
      <c r="B418" s="4" t="str">
        <f>PSSE!B427</f>
        <v>DIENHN2_N1</v>
      </c>
      <c r="C418" s="4">
        <f>PSSE!D427</f>
        <v>19</v>
      </c>
      <c r="D418" s="52">
        <f>PSSE!E427</f>
        <v>1000</v>
      </c>
      <c r="E418" s="52" t="str">
        <f>PSSE!F427</f>
        <v>ND</v>
      </c>
      <c r="F418" s="52">
        <f>PSSE!G427</f>
        <v>1</v>
      </c>
      <c r="G418" s="52" t="str">
        <f t="shared" si="7"/>
        <v>AVR191000ND1</v>
      </c>
      <c r="H418" s="52">
        <f>COUNTIF(Data!$G$3:$BA$2935,AVR!$G418)</f>
        <v>1</v>
      </c>
      <c r="I418" s="52" t="str">
        <f>IF($H418=0,"",VLOOKUP($G418,Data!$G$3:$BA$2935,2,FALSE))</f>
        <v>'ESST4B'</v>
      </c>
      <c r="J418" s="52">
        <f>PSSE!C427</f>
        <v>1</v>
      </c>
      <c r="K418" s="52">
        <f>IF($H418=0,"",VLOOKUP($G418,Data!$G$3:$BA$2935,4,FALSE))</f>
        <v>0</v>
      </c>
      <c r="L418" s="52">
        <f>IF($H418=0,"",VLOOKUP($G418,Data!$G$3:$BA$2935,5,FALSE))</f>
        <v>10.75</v>
      </c>
      <c r="M418" s="52">
        <f>IF($H418=0,"",VLOOKUP($G418,Data!$G$3:$BA$2935,6,FALSE))</f>
        <v>10.75</v>
      </c>
      <c r="N418" s="52">
        <f>IF($H418=0,"",VLOOKUP($G418,Data!$G$3:$BA$2935,7,FALSE))</f>
        <v>5</v>
      </c>
      <c r="O418" s="52">
        <f>IF($H418=0,"",VLOOKUP($G418,Data!$G$3:$BA$2935,8,FALSE))</f>
        <v>-0.87</v>
      </c>
      <c r="P418" s="52">
        <f>IF($H418=0,"",VLOOKUP($G418,Data!$G$3:$BA$2935,9,FALSE))</f>
        <v>0</v>
      </c>
      <c r="Q418" s="52">
        <f>IF($H418=0,"",VLOOKUP($G418,Data!$G$3:$BA$2935,10,FALSE))</f>
        <v>1</v>
      </c>
      <c r="R418" s="52">
        <f>IF($H418=0,"",VLOOKUP($G418,Data!$G$3:$BA$2935,11,FALSE))</f>
        <v>0</v>
      </c>
      <c r="S418" s="52">
        <f>IF($H418=0,"",VLOOKUP($G418,Data!$G$3:$BA$2935,12,FALSE))</f>
        <v>99</v>
      </c>
      <c r="T418" s="52">
        <f>IF($H418=0,"",VLOOKUP($G418,Data!$G$3:$BA$2935,13,FALSE))</f>
        <v>-99</v>
      </c>
      <c r="U418" s="52">
        <f>IF($H418=0,"",VLOOKUP($G418,Data!$G$3:$BA$2935,14,FALSE))</f>
        <v>0</v>
      </c>
      <c r="V418" s="52">
        <f>IF($H418=0,"",VLOOKUP($G418,Data!$G$3:$BA$2935,15,FALSE))</f>
        <v>9.3000000000000007</v>
      </c>
      <c r="W418" s="52">
        <f>IF($H418=0,"",VLOOKUP($G418,Data!$G$3:$BA$2935,16,FALSE))</f>
        <v>0</v>
      </c>
      <c r="X418" s="52">
        <f>IF($H418=0,"",VLOOKUP($G418,Data!$G$3:$BA$2935,17,FALSE))</f>
        <v>11.63</v>
      </c>
      <c r="Y418" s="52">
        <f>IF($H418=0,"",VLOOKUP($G418,Data!$G$3:$BA$2935,18,FALSE))</f>
        <v>0.113</v>
      </c>
      <c r="Z418" s="52">
        <f>IF($H418=0,"",VLOOKUP($G418,Data!$G$3:$BA$2935,19,FALSE))</f>
        <v>0.124</v>
      </c>
      <c r="AA418" s="52">
        <f>IF($H418=0,"",VLOOKUP($G418,Data!$G$3:$BA$2935,20,FALSE))</f>
        <v>0</v>
      </c>
      <c r="AB418" s="4" t="str">
        <f>IF($H418=0,"",VLOOKUP($G418,Data!$G$3:$BA$2935,21,FALSE))</f>
        <v>/</v>
      </c>
      <c r="AC418" s="4" t="str">
        <f>IF($H418=0,"",VLOOKUP($G418,Data!$G$3:$BA$2935,22,FALSE))</f>
        <v>/</v>
      </c>
      <c r="AD418" s="4" t="str">
        <f>IF($H418=0,"",VLOOKUP($G418,Data!$G$3:$BA$2935,23,FALSE))</f>
        <v/>
      </c>
      <c r="AE418" s="4" t="str">
        <f>IF($H418=0,"",VLOOKUP($G418,Data!$G$3:$BA$2935,24,FALSE))</f>
        <v/>
      </c>
      <c r="AF418" s="4" t="str">
        <f>IF($H418=0,"",VLOOKUP($G418,Data!$G$3:$BA$2935,25,FALSE))</f>
        <v/>
      </c>
      <c r="AG418" s="4" t="str">
        <f>IF($H418=0,"",VLOOKUP($G418,Data!$G$3:$BA$2935,26,FALSE))</f>
        <v/>
      </c>
      <c r="AH418" s="4" t="str">
        <f>IF($H418=0,"",VLOOKUP($G418,Data!$G$3:$BA$2935,27,FALSE))</f>
        <v/>
      </c>
      <c r="AI418" s="4" t="str">
        <f>IF($H418=0,"",VLOOKUP($G418,Data!$G$3:$BA$2935,28,FALSE))</f>
        <v/>
      </c>
      <c r="AJ418" s="4" t="str">
        <f>IF($H418=0,"",VLOOKUP($G418,Data!$G$3:$BA$2935,29,FALSE))</f>
        <v/>
      </c>
      <c r="AK418" s="4" t="str">
        <f>IF($H418=0,"",VLOOKUP($G418,Data!$G$3:$BA$2935,30,FALSE))</f>
        <v/>
      </c>
      <c r="AL418" s="4" t="str">
        <f>IF($H418=0,"",VLOOKUP($G418,Data!$G$3:$BA$2935,31,FALSE))</f>
        <v/>
      </c>
      <c r="AM418" s="4" t="str">
        <f>IF($H418=0,"",VLOOKUP($G418,Data!$G$3:$BA$2935,32,FALSE))</f>
        <v/>
      </c>
      <c r="AN418" s="4" t="str">
        <f>IF($H418=0,"",VLOOKUP($G418,Data!$G$3:$BA$2935,33,FALSE))</f>
        <v/>
      </c>
      <c r="AO418" s="4" t="str">
        <f>IF($H418=0,"",VLOOKUP($G418,Data!$G$3:$BA$2935,34,FALSE))</f>
        <v/>
      </c>
      <c r="AP418" s="4" t="str">
        <f>IF($H418=0,"",VLOOKUP($G418,Data!$G$3:$BA$2935,35,FALSE))</f>
        <v/>
      </c>
      <c r="AQ418" s="4" t="str">
        <f>IF($H418=0,"",VLOOKUP($G418,Data!$G$3:$BA$2935,36,FALSE))</f>
        <v/>
      </c>
      <c r="AR418" s="4" t="str">
        <f>IF($H418=0,"",VLOOKUP($G418,Data!$G$3:$BA$2935,37,FALSE))</f>
        <v/>
      </c>
      <c r="AS418" s="4" t="str">
        <f>IF($H418=0,"",VLOOKUP($G418,Data!$G$3:$BA$2935,38,FALSE))</f>
        <v/>
      </c>
      <c r="AT418" s="4" t="str">
        <f>IF($H418=0,"",VLOOKUP($G418,Data!$G$3:$BA$2935,39,FALSE))</f>
        <v/>
      </c>
    </row>
    <row r="419" spans="1:46" x14ac:dyDescent="0.3">
      <c r="A419" s="4">
        <f>PSSE!A428</f>
        <v>971042</v>
      </c>
      <c r="B419" s="4" t="str">
        <f>PSSE!B428</f>
        <v>DIENHN2_N2</v>
      </c>
      <c r="C419" s="4">
        <f>PSSE!D428</f>
        <v>19</v>
      </c>
      <c r="D419" s="52">
        <f>PSSE!E428</f>
        <v>1000</v>
      </c>
      <c r="E419" s="52" t="str">
        <f>PSSE!F428</f>
        <v>ND</v>
      </c>
      <c r="F419" s="52">
        <f>PSSE!G428</f>
        <v>1</v>
      </c>
      <c r="G419" s="52" t="str">
        <f t="shared" si="7"/>
        <v>AVR191000ND1</v>
      </c>
      <c r="H419" s="52">
        <f>COUNTIF(Data!$G$3:$BA$2935,AVR!$G419)</f>
        <v>1</v>
      </c>
      <c r="I419" s="52" t="str">
        <f>IF($H419=0,"",VLOOKUP($G419,Data!$G$3:$BA$2935,2,FALSE))</f>
        <v>'ESST4B'</v>
      </c>
      <c r="J419" s="52">
        <f>PSSE!C428</f>
        <v>1</v>
      </c>
      <c r="K419" s="52">
        <f>IF($H419=0,"",VLOOKUP($G419,Data!$G$3:$BA$2935,4,FALSE))</f>
        <v>0</v>
      </c>
      <c r="L419" s="52">
        <f>IF($H419=0,"",VLOOKUP($G419,Data!$G$3:$BA$2935,5,FALSE))</f>
        <v>10.75</v>
      </c>
      <c r="M419" s="52">
        <f>IF($H419=0,"",VLOOKUP($G419,Data!$G$3:$BA$2935,6,FALSE))</f>
        <v>10.75</v>
      </c>
      <c r="N419" s="52">
        <f>IF($H419=0,"",VLOOKUP($G419,Data!$G$3:$BA$2935,7,FALSE))</f>
        <v>5</v>
      </c>
      <c r="O419" s="52">
        <f>IF($H419=0,"",VLOOKUP($G419,Data!$G$3:$BA$2935,8,FALSE))</f>
        <v>-0.87</v>
      </c>
      <c r="P419" s="52">
        <f>IF($H419=0,"",VLOOKUP($G419,Data!$G$3:$BA$2935,9,FALSE))</f>
        <v>0</v>
      </c>
      <c r="Q419" s="52">
        <f>IF($H419=0,"",VLOOKUP($G419,Data!$G$3:$BA$2935,10,FALSE))</f>
        <v>1</v>
      </c>
      <c r="R419" s="52">
        <f>IF($H419=0,"",VLOOKUP($G419,Data!$G$3:$BA$2935,11,FALSE))</f>
        <v>0</v>
      </c>
      <c r="S419" s="52">
        <f>IF($H419=0,"",VLOOKUP($G419,Data!$G$3:$BA$2935,12,FALSE))</f>
        <v>99</v>
      </c>
      <c r="T419" s="52">
        <f>IF($H419=0,"",VLOOKUP($G419,Data!$G$3:$BA$2935,13,FALSE))</f>
        <v>-99</v>
      </c>
      <c r="U419" s="52">
        <f>IF($H419=0,"",VLOOKUP($G419,Data!$G$3:$BA$2935,14,FALSE))</f>
        <v>0</v>
      </c>
      <c r="V419" s="52">
        <f>IF($H419=0,"",VLOOKUP($G419,Data!$G$3:$BA$2935,15,FALSE))</f>
        <v>9.3000000000000007</v>
      </c>
      <c r="W419" s="52">
        <f>IF($H419=0,"",VLOOKUP($G419,Data!$G$3:$BA$2935,16,FALSE))</f>
        <v>0</v>
      </c>
      <c r="X419" s="52">
        <f>IF($H419=0,"",VLOOKUP($G419,Data!$G$3:$BA$2935,17,FALSE))</f>
        <v>11.63</v>
      </c>
      <c r="Y419" s="52">
        <f>IF($H419=0,"",VLOOKUP($G419,Data!$G$3:$BA$2935,18,FALSE))</f>
        <v>0.113</v>
      </c>
      <c r="Z419" s="52">
        <f>IF($H419=0,"",VLOOKUP($G419,Data!$G$3:$BA$2935,19,FALSE))</f>
        <v>0.124</v>
      </c>
      <c r="AA419" s="52">
        <f>IF($H419=0,"",VLOOKUP($G419,Data!$G$3:$BA$2935,20,FALSE))</f>
        <v>0</v>
      </c>
      <c r="AB419" s="4" t="str">
        <f>IF($H419=0,"",VLOOKUP($G419,Data!$G$3:$BA$2935,21,FALSE))</f>
        <v>/</v>
      </c>
      <c r="AC419" s="4" t="str">
        <f>IF($H419=0,"",VLOOKUP($G419,Data!$G$3:$BA$2935,22,FALSE))</f>
        <v>/</v>
      </c>
      <c r="AD419" s="4" t="str">
        <f>IF($H419=0,"",VLOOKUP($G419,Data!$G$3:$BA$2935,23,FALSE))</f>
        <v/>
      </c>
      <c r="AE419" s="4" t="str">
        <f>IF($H419=0,"",VLOOKUP($G419,Data!$G$3:$BA$2935,24,FALSE))</f>
        <v/>
      </c>
      <c r="AF419" s="4" t="str">
        <f>IF($H419=0,"",VLOOKUP($G419,Data!$G$3:$BA$2935,25,FALSE))</f>
        <v/>
      </c>
      <c r="AG419" s="4" t="str">
        <f>IF($H419=0,"",VLOOKUP($G419,Data!$G$3:$BA$2935,26,FALSE))</f>
        <v/>
      </c>
      <c r="AH419" s="4" t="str">
        <f>IF($H419=0,"",VLOOKUP($G419,Data!$G$3:$BA$2935,27,FALSE))</f>
        <v/>
      </c>
      <c r="AI419" s="4" t="str">
        <f>IF($H419=0,"",VLOOKUP($G419,Data!$G$3:$BA$2935,28,FALSE))</f>
        <v/>
      </c>
      <c r="AJ419" s="4" t="str">
        <f>IF($H419=0,"",VLOOKUP($G419,Data!$G$3:$BA$2935,29,FALSE))</f>
        <v/>
      </c>
      <c r="AK419" s="4" t="str">
        <f>IF($H419=0,"",VLOOKUP($G419,Data!$G$3:$BA$2935,30,FALSE))</f>
        <v/>
      </c>
      <c r="AL419" s="4" t="str">
        <f>IF($H419=0,"",VLOOKUP($G419,Data!$G$3:$BA$2935,31,FALSE))</f>
        <v/>
      </c>
      <c r="AM419" s="4" t="str">
        <f>IF($H419=0,"",VLOOKUP($G419,Data!$G$3:$BA$2935,32,FALSE))</f>
        <v/>
      </c>
      <c r="AN419" s="4" t="str">
        <f>IF($H419=0,"",VLOOKUP($G419,Data!$G$3:$BA$2935,33,FALSE))</f>
        <v/>
      </c>
      <c r="AO419" s="4" t="str">
        <f>IF($H419=0,"",VLOOKUP($G419,Data!$G$3:$BA$2935,34,FALSE))</f>
        <v/>
      </c>
      <c r="AP419" s="4" t="str">
        <f>IF($H419=0,"",VLOOKUP($G419,Data!$G$3:$BA$2935,35,FALSE))</f>
        <v/>
      </c>
      <c r="AQ419" s="4" t="str">
        <f>IF($H419=0,"",VLOOKUP($G419,Data!$G$3:$BA$2935,36,FALSE))</f>
        <v/>
      </c>
      <c r="AR419" s="4" t="str">
        <f>IF($H419=0,"",VLOOKUP($G419,Data!$G$3:$BA$2935,37,FALSE))</f>
        <v/>
      </c>
      <c r="AS419" s="4" t="str">
        <f>IF($H419=0,"",VLOOKUP($G419,Data!$G$3:$BA$2935,38,FALSE))</f>
        <v/>
      </c>
      <c r="AT419" s="4" t="str">
        <f>IF($H419=0,"",VLOOKUP($G419,Data!$G$3:$BA$2935,39,FALSE))</f>
        <v/>
      </c>
    </row>
    <row r="420" spans="1:46" x14ac:dyDescent="0.3">
      <c r="A420" s="4">
        <f>PSSE!A429</f>
        <v>971043</v>
      </c>
      <c r="B420" s="4" t="str">
        <f>PSSE!B429</f>
        <v>DIENHN2_N3</v>
      </c>
      <c r="C420" s="4">
        <f>PSSE!D429</f>
        <v>19</v>
      </c>
      <c r="D420" s="52">
        <f>PSSE!E429</f>
        <v>1000</v>
      </c>
      <c r="E420" s="52" t="str">
        <f>PSSE!F429</f>
        <v>ND</v>
      </c>
      <c r="F420" s="52">
        <f>PSSE!G429</f>
        <v>1</v>
      </c>
      <c r="G420" s="52" t="str">
        <f t="shared" si="7"/>
        <v>AVR191000ND1</v>
      </c>
      <c r="H420" s="52">
        <f>COUNTIF(Data!$G$3:$BA$2935,AVR!$G420)</f>
        <v>1</v>
      </c>
      <c r="I420" s="52" t="str">
        <f>IF($H420=0,"",VLOOKUP($G420,Data!$G$3:$BA$2935,2,FALSE))</f>
        <v>'ESST4B'</v>
      </c>
      <c r="J420" s="52">
        <f>PSSE!C429</f>
        <v>1</v>
      </c>
      <c r="K420" s="52">
        <f>IF($H420=0,"",VLOOKUP($G420,Data!$G$3:$BA$2935,4,FALSE))</f>
        <v>0</v>
      </c>
      <c r="L420" s="52">
        <f>IF($H420=0,"",VLOOKUP($G420,Data!$G$3:$BA$2935,5,FALSE))</f>
        <v>10.75</v>
      </c>
      <c r="M420" s="52">
        <f>IF($H420=0,"",VLOOKUP($G420,Data!$G$3:$BA$2935,6,FALSE))</f>
        <v>10.75</v>
      </c>
      <c r="N420" s="52">
        <f>IF($H420=0,"",VLOOKUP($G420,Data!$G$3:$BA$2935,7,FALSE))</f>
        <v>5</v>
      </c>
      <c r="O420" s="52">
        <f>IF($H420=0,"",VLOOKUP($G420,Data!$G$3:$BA$2935,8,FALSE))</f>
        <v>-0.87</v>
      </c>
      <c r="P420" s="52">
        <f>IF($H420=0,"",VLOOKUP($G420,Data!$G$3:$BA$2935,9,FALSE))</f>
        <v>0</v>
      </c>
      <c r="Q420" s="52">
        <f>IF($H420=0,"",VLOOKUP($G420,Data!$G$3:$BA$2935,10,FALSE))</f>
        <v>1</v>
      </c>
      <c r="R420" s="52">
        <f>IF($H420=0,"",VLOOKUP($G420,Data!$G$3:$BA$2935,11,FALSE))</f>
        <v>0</v>
      </c>
      <c r="S420" s="52">
        <f>IF($H420=0,"",VLOOKUP($G420,Data!$G$3:$BA$2935,12,FALSE))</f>
        <v>99</v>
      </c>
      <c r="T420" s="52">
        <f>IF($H420=0,"",VLOOKUP($G420,Data!$G$3:$BA$2935,13,FALSE))</f>
        <v>-99</v>
      </c>
      <c r="U420" s="52">
        <f>IF($H420=0,"",VLOOKUP($G420,Data!$G$3:$BA$2935,14,FALSE))</f>
        <v>0</v>
      </c>
      <c r="V420" s="52">
        <f>IF($H420=0,"",VLOOKUP($G420,Data!$G$3:$BA$2935,15,FALSE))</f>
        <v>9.3000000000000007</v>
      </c>
      <c r="W420" s="52">
        <f>IF($H420=0,"",VLOOKUP($G420,Data!$G$3:$BA$2935,16,FALSE))</f>
        <v>0</v>
      </c>
      <c r="X420" s="52">
        <f>IF($H420=0,"",VLOOKUP($G420,Data!$G$3:$BA$2935,17,FALSE))</f>
        <v>11.63</v>
      </c>
      <c r="Y420" s="52">
        <f>IF($H420=0,"",VLOOKUP($G420,Data!$G$3:$BA$2935,18,FALSE))</f>
        <v>0.113</v>
      </c>
      <c r="Z420" s="52">
        <f>IF($H420=0,"",VLOOKUP($G420,Data!$G$3:$BA$2935,19,FALSE))</f>
        <v>0.124</v>
      </c>
      <c r="AA420" s="52">
        <f>IF($H420=0,"",VLOOKUP($G420,Data!$G$3:$BA$2935,20,FALSE))</f>
        <v>0</v>
      </c>
      <c r="AB420" s="4" t="str">
        <f>IF($H420=0,"",VLOOKUP($G420,Data!$G$3:$BA$2935,21,FALSE))</f>
        <v>/</v>
      </c>
      <c r="AC420" s="4" t="str">
        <f>IF($H420=0,"",VLOOKUP($G420,Data!$G$3:$BA$2935,22,FALSE))</f>
        <v>/</v>
      </c>
      <c r="AD420" s="4" t="str">
        <f>IF($H420=0,"",VLOOKUP($G420,Data!$G$3:$BA$2935,23,FALSE))</f>
        <v/>
      </c>
      <c r="AE420" s="4" t="str">
        <f>IF($H420=0,"",VLOOKUP($G420,Data!$G$3:$BA$2935,24,FALSE))</f>
        <v/>
      </c>
      <c r="AF420" s="4" t="str">
        <f>IF($H420=0,"",VLOOKUP($G420,Data!$G$3:$BA$2935,25,FALSE))</f>
        <v/>
      </c>
      <c r="AG420" s="4" t="str">
        <f>IF($H420=0,"",VLOOKUP($G420,Data!$G$3:$BA$2935,26,FALSE))</f>
        <v/>
      </c>
      <c r="AH420" s="4" t="str">
        <f>IF($H420=0,"",VLOOKUP($G420,Data!$G$3:$BA$2935,27,FALSE))</f>
        <v/>
      </c>
      <c r="AI420" s="4" t="str">
        <f>IF($H420=0,"",VLOOKUP($G420,Data!$G$3:$BA$2935,28,FALSE))</f>
        <v/>
      </c>
      <c r="AJ420" s="4" t="str">
        <f>IF($H420=0,"",VLOOKUP($G420,Data!$G$3:$BA$2935,29,FALSE))</f>
        <v/>
      </c>
      <c r="AK420" s="4" t="str">
        <f>IF($H420=0,"",VLOOKUP($G420,Data!$G$3:$BA$2935,30,FALSE))</f>
        <v/>
      </c>
      <c r="AL420" s="4" t="str">
        <f>IF($H420=0,"",VLOOKUP($G420,Data!$G$3:$BA$2935,31,FALSE))</f>
        <v/>
      </c>
      <c r="AM420" s="4" t="str">
        <f>IF($H420=0,"",VLOOKUP($G420,Data!$G$3:$BA$2935,32,FALSE))</f>
        <v/>
      </c>
      <c r="AN420" s="4" t="str">
        <f>IF($H420=0,"",VLOOKUP($G420,Data!$G$3:$BA$2935,33,FALSE))</f>
        <v/>
      </c>
      <c r="AO420" s="4" t="str">
        <f>IF($H420=0,"",VLOOKUP($G420,Data!$G$3:$BA$2935,34,FALSE))</f>
        <v/>
      </c>
      <c r="AP420" s="4" t="str">
        <f>IF($H420=0,"",VLOOKUP($G420,Data!$G$3:$BA$2935,35,FALSE))</f>
        <v/>
      </c>
      <c r="AQ420" s="4" t="str">
        <f>IF($H420=0,"",VLOOKUP($G420,Data!$G$3:$BA$2935,36,FALSE))</f>
        <v/>
      </c>
      <c r="AR420" s="4" t="str">
        <f>IF($H420=0,"",VLOOKUP($G420,Data!$G$3:$BA$2935,37,FALSE))</f>
        <v/>
      </c>
      <c r="AS420" s="4" t="str">
        <f>IF($H420=0,"",VLOOKUP($G420,Data!$G$3:$BA$2935,38,FALSE))</f>
        <v/>
      </c>
      <c r="AT420" s="4" t="str">
        <f>IF($H420=0,"",VLOOKUP($G420,Data!$G$3:$BA$2935,39,FALSE))</f>
        <v/>
      </c>
    </row>
    <row r="421" spans="1:46" x14ac:dyDescent="0.3">
      <c r="A421" s="4">
        <f>PSSE!A430</f>
        <v>971044</v>
      </c>
      <c r="B421" s="4" t="str">
        <f>PSSE!B430</f>
        <v>DIENHN2_N4</v>
      </c>
      <c r="C421" s="4">
        <f>PSSE!D430</f>
        <v>19</v>
      </c>
      <c r="D421" s="52">
        <f>PSSE!E430</f>
        <v>1000</v>
      </c>
      <c r="E421" s="52" t="str">
        <f>PSSE!F430</f>
        <v>ND</v>
      </c>
      <c r="F421" s="52">
        <f>PSSE!G430</f>
        <v>1</v>
      </c>
      <c r="G421" s="52" t="str">
        <f t="shared" si="7"/>
        <v>AVR191000ND1</v>
      </c>
      <c r="H421" s="52">
        <f>COUNTIF(Data!$G$3:$BA$2935,AVR!$G421)</f>
        <v>1</v>
      </c>
      <c r="I421" s="52" t="str">
        <f>IF($H421=0,"",VLOOKUP($G421,Data!$G$3:$BA$2935,2,FALSE))</f>
        <v>'ESST4B'</v>
      </c>
      <c r="J421" s="52">
        <f>PSSE!C430</f>
        <v>1</v>
      </c>
      <c r="K421" s="52">
        <f>IF($H421=0,"",VLOOKUP($G421,Data!$G$3:$BA$2935,4,FALSE))</f>
        <v>0</v>
      </c>
      <c r="L421" s="52">
        <f>IF($H421=0,"",VLOOKUP($G421,Data!$G$3:$BA$2935,5,FALSE))</f>
        <v>10.75</v>
      </c>
      <c r="M421" s="52">
        <f>IF($H421=0,"",VLOOKUP($G421,Data!$G$3:$BA$2935,6,FALSE))</f>
        <v>10.75</v>
      </c>
      <c r="N421" s="52">
        <f>IF($H421=0,"",VLOOKUP($G421,Data!$G$3:$BA$2935,7,FALSE))</f>
        <v>5</v>
      </c>
      <c r="O421" s="52">
        <f>IF($H421=0,"",VLOOKUP($G421,Data!$G$3:$BA$2935,8,FALSE))</f>
        <v>-0.87</v>
      </c>
      <c r="P421" s="52">
        <f>IF($H421=0,"",VLOOKUP($G421,Data!$G$3:$BA$2935,9,FALSE))</f>
        <v>0</v>
      </c>
      <c r="Q421" s="52">
        <f>IF($H421=0,"",VLOOKUP($G421,Data!$G$3:$BA$2935,10,FALSE))</f>
        <v>1</v>
      </c>
      <c r="R421" s="52">
        <f>IF($H421=0,"",VLOOKUP($G421,Data!$G$3:$BA$2935,11,FALSE))</f>
        <v>0</v>
      </c>
      <c r="S421" s="52">
        <f>IF($H421=0,"",VLOOKUP($G421,Data!$G$3:$BA$2935,12,FALSE))</f>
        <v>99</v>
      </c>
      <c r="T421" s="52">
        <f>IF($H421=0,"",VLOOKUP($G421,Data!$G$3:$BA$2935,13,FALSE))</f>
        <v>-99</v>
      </c>
      <c r="U421" s="52">
        <f>IF($H421=0,"",VLOOKUP($G421,Data!$G$3:$BA$2935,14,FALSE))</f>
        <v>0</v>
      </c>
      <c r="V421" s="52">
        <f>IF($H421=0,"",VLOOKUP($G421,Data!$G$3:$BA$2935,15,FALSE))</f>
        <v>9.3000000000000007</v>
      </c>
      <c r="W421" s="52">
        <f>IF($H421=0,"",VLOOKUP($G421,Data!$G$3:$BA$2935,16,FALSE))</f>
        <v>0</v>
      </c>
      <c r="X421" s="52">
        <f>IF($H421=0,"",VLOOKUP($G421,Data!$G$3:$BA$2935,17,FALSE))</f>
        <v>11.63</v>
      </c>
      <c r="Y421" s="52">
        <f>IF($H421=0,"",VLOOKUP($G421,Data!$G$3:$BA$2935,18,FALSE))</f>
        <v>0.113</v>
      </c>
      <c r="Z421" s="52">
        <f>IF($H421=0,"",VLOOKUP($G421,Data!$G$3:$BA$2935,19,FALSE))</f>
        <v>0.124</v>
      </c>
      <c r="AA421" s="52">
        <f>IF($H421=0,"",VLOOKUP($G421,Data!$G$3:$BA$2935,20,FALSE))</f>
        <v>0</v>
      </c>
      <c r="AB421" s="4" t="str">
        <f>IF($H421=0,"",VLOOKUP($G421,Data!$G$3:$BA$2935,21,FALSE))</f>
        <v>/</v>
      </c>
      <c r="AC421" s="4" t="str">
        <f>IF($H421=0,"",VLOOKUP($G421,Data!$G$3:$BA$2935,22,FALSE))</f>
        <v>/</v>
      </c>
      <c r="AD421" s="4" t="str">
        <f>IF($H421=0,"",VLOOKUP($G421,Data!$G$3:$BA$2935,23,FALSE))</f>
        <v/>
      </c>
      <c r="AE421" s="4" t="str">
        <f>IF($H421=0,"",VLOOKUP($G421,Data!$G$3:$BA$2935,24,FALSE))</f>
        <v/>
      </c>
      <c r="AF421" s="4" t="str">
        <f>IF($H421=0,"",VLOOKUP($G421,Data!$G$3:$BA$2935,25,FALSE))</f>
        <v/>
      </c>
      <c r="AG421" s="4" t="str">
        <f>IF($H421=0,"",VLOOKUP($G421,Data!$G$3:$BA$2935,26,FALSE))</f>
        <v/>
      </c>
      <c r="AH421" s="4" t="str">
        <f>IF($H421=0,"",VLOOKUP($G421,Data!$G$3:$BA$2935,27,FALSE))</f>
        <v/>
      </c>
      <c r="AI421" s="4" t="str">
        <f>IF($H421=0,"",VLOOKUP($G421,Data!$G$3:$BA$2935,28,FALSE))</f>
        <v/>
      </c>
      <c r="AJ421" s="4" t="str">
        <f>IF($H421=0,"",VLOOKUP($G421,Data!$G$3:$BA$2935,29,FALSE))</f>
        <v/>
      </c>
      <c r="AK421" s="4" t="str">
        <f>IF($H421=0,"",VLOOKUP($G421,Data!$G$3:$BA$2935,30,FALSE))</f>
        <v/>
      </c>
      <c r="AL421" s="4" t="str">
        <f>IF($H421=0,"",VLOOKUP($G421,Data!$G$3:$BA$2935,31,FALSE))</f>
        <v/>
      </c>
      <c r="AM421" s="4" t="str">
        <f>IF($H421=0,"",VLOOKUP($G421,Data!$G$3:$BA$2935,32,FALSE))</f>
        <v/>
      </c>
      <c r="AN421" s="4" t="str">
        <f>IF($H421=0,"",VLOOKUP($G421,Data!$G$3:$BA$2935,33,FALSE))</f>
        <v/>
      </c>
      <c r="AO421" s="4" t="str">
        <f>IF($H421=0,"",VLOOKUP($G421,Data!$G$3:$BA$2935,34,FALSE))</f>
        <v/>
      </c>
      <c r="AP421" s="4" t="str">
        <f>IF($H421=0,"",VLOOKUP($G421,Data!$G$3:$BA$2935,35,FALSE))</f>
        <v/>
      </c>
      <c r="AQ421" s="4" t="str">
        <f>IF($H421=0,"",VLOOKUP($G421,Data!$G$3:$BA$2935,36,FALSE))</f>
        <v/>
      </c>
      <c r="AR421" s="4" t="str">
        <f>IF($H421=0,"",VLOOKUP($G421,Data!$G$3:$BA$2935,37,FALSE))</f>
        <v/>
      </c>
      <c r="AS421" s="4" t="str">
        <f>IF($H421=0,"",VLOOKUP($G421,Data!$G$3:$BA$2935,38,FALSE))</f>
        <v/>
      </c>
      <c r="AT421" s="4" t="str">
        <f>IF($H421=0,"",VLOOKUP($G421,Data!$G$3:$BA$2935,39,FALSE))</f>
        <v/>
      </c>
    </row>
    <row r="422" spans="1:46" x14ac:dyDescent="0.3">
      <c r="A422" s="4">
        <f>PSSE!A431</f>
        <v>972021</v>
      </c>
      <c r="B422" s="4" t="str">
        <f>PSSE!B431</f>
        <v>DAININH_H1</v>
      </c>
      <c r="C422" s="4">
        <f>PSSE!D431</f>
        <v>13.8</v>
      </c>
      <c r="D422" s="52">
        <f>PSSE!E431</f>
        <v>150</v>
      </c>
      <c r="E422" s="52" t="str">
        <f>PSSE!F431</f>
        <v>TD</v>
      </c>
      <c r="F422" s="52">
        <f>PSSE!G431</f>
        <v>1</v>
      </c>
      <c r="G422" s="52" t="str">
        <f t="shared" si="7"/>
        <v>AVR13.8150TD1</v>
      </c>
      <c r="H422" s="52">
        <f>COUNTIF(Data!$G$3:$BA$2935,AVR!$G422)</f>
        <v>1</v>
      </c>
      <c r="I422" s="52" t="str">
        <f>IF($H422=0,"",VLOOKUP($G422,Data!$G$3:$BA$2935,2,FALSE))</f>
        <v>'ESST4B'</v>
      </c>
      <c r="J422" s="52">
        <f>PSSE!C431</f>
        <v>1</v>
      </c>
      <c r="K422" s="52">
        <f>IF($H422=0,"",VLOOKUP($G422,Data!$G$3:$BA$2935,4,FALSE))</f>
        <v>0</v>
      </c>
      <c r="L422" s="52">
        <f>IF($H422=0,"",VLOOKUP($G422,Data!$G$3:$BA$2935,5,FALSE))</f>
        <v>10.75</v>
      </c>
      <c r="M422" s="52">
        <f>IF($H422=0,"",VLOOKUP($G422,Data!$G$3:$BA$2935,6,FALSE))</f>
        <v>10.75</v>
      </c>
      <c r="N422" s="52">
        <f>IF($H422=0,"",VLOOKUP($G422,Data!$G$3:$BA$2935,7,FALSE))</f>
        <v>5</v>
      </c>
      <c r="O422" s="52">
        <f>IF($H422=0,"",VLOOKUP($G422,Data!$G$3:$BA$2935,8,FALSE))</f>
        <v>-0.87</v>
      </c>
      <c r="P422" s="52">
        <f>IF($H422=0,"",VLOOKUP($G422,Data!$G$3:$BA$2935,9,FALSE))</f>
        <v>0</v>
      </c>
      <c r="Q422" s="52">
        <f>IF($H422=0,"",VLOOKUP($G422,Data!$G$3:$BA$2935,10,FALSE))</f>
        <v>1</v>
      </c>
      <c r="R422" s="52">
        <f>IF($H422=0,"",VLOOKUP($G422,Data!$G$3:$BA$2935,11,FALSE))</f>
        <v>0</v>
      </c>
      <c r="S422" s="52">
        <f>IF($H422=0,"",VLOOKUP($G422,Data!$G$3:$BA$2935,12,FALSE))</f>
        <v>99</v>
      </c>
      <c r="T422" s="52">
        <f>IF($H422=0,"",VLOOKUP($G422,Data!$G$3:$BA$2935,13,FALSE))</f>
        <v>-99</v>
      </c>
      <c r="U422" s="52">
        <f>IF($H422=0,"",VLOOKUP($G422,Data!$G$3:$BA$2935,14,FALSE))</f>
        <v>0</v>
      </c>
      <c r="V422" s="52">
        <f>IF($H422=0,"",VLOOKUP($G422,Data!$G$3:$BA$2935,15,FALSE))</f>
        <v>9.3000000000000007</v>
      </c>
      <c r="W422" s="52">
        <f>IF($H422=0,"",VLOOKUP($G422,Data!$G$3:$BA$2935,16,FALSE))</f>
        <v>0</v>
      </c>
      <c r="X422" s="52">
        <f>IF($H422=0,"",VLOOKUP($G422,Data!$G$3:$BA$2935,17,FALSE))</f>
        <v>11.63</v>
      </c>
      <c r="Y422" s="52">
        <f>IF($H422=0,"",VLOOKUP($G422,Data!$G$3:$BA$2935,18,FALSE))</f>
        <v>0.113</v>
      </c>
      <c r="Z422" s="52">
        <f>IF($H422=0,"",VLOOKUP($G422,Data!$G$3:$BA$2935,19,FALSE))</f>
        <v>0.124</v>
      </c>
      <c r="AA422" s="52">
        <f>IF($H422=0,"",VLOOKUP($G422,Data!$G$3:$BA$2935,20,FALSE))</f>
        <v>0</v>
      </c>
      <c r="AB422" s="4" t="str">
        <f>IF($H422=0,"",VLOOKUP($G422,Data!$G$3:$BA$2935,21,FALSE))</f>
        <v>/</v>
      </c>
      <c r="AC422" s="4" t="str">
        <f>IF($H422=0,"",VLOOKUP($G422,Data!$G$3:$BA$2935,22,FALSE))</f>
        <v>/</v>
      </c>
      <c r="AD422" s="4" t="str">
        <f>IF($H422=0,"",VLOOKUP($G422,Data!$G$3:$BA$2935,23,FALSE))</f>
        <v/>
      </c>
      <c r="AE422" s="4" t="str">
        <f>IF($H422=0,"",VLOOKUP($G422,Data!$G$3:$BA$2935,24,FALSE))</f>
        <v/>
      </c>
      <c r="AF422" s="4" t="str">
        <f>IF($H422=0,"",VLOOKUP($G422,Data!$G$3:$BA$2935,25,FALSE))</f>
        <v/>
      </c>
      <c r="AG422" s="4" t="str">
        <f>IF($H422=0,"",VLOOKUP($G422,Data!$G$3:$BA$2935,26,FALSE))</f>
        <v/>
      </c>
      <c r="AH422" s="4" t="str">
        <f>IF($H422=0,"",VLOOKUP($G422,Data!$G$3:$BA$2935,27,FALSE))</f>
        <v/>
      </c>
      <c r="AI422" s="4" t="str">
        <f>IF($H422=0,"",VLOOKUP($G422,Data!$G$3:$BA$2935,28,FALSE))</f>
        <v/>
      </c>
      <c r="AJ422" s="4" t="str">
        <f>IF($H422=0,"",VLOOKUP($G422,Data!$G$3:$BA$2935,29,FALSE))</f>
        <v/>
      </c>
      <c r="AK422" s="4" t="str">
        <f>IF($H422=0,"",VLOOKUP($G422,Data!$G$3:$BA$2935,30,FALSE))</f>
        <v/>
      </c>
      <c r="AL422" s="4" t="str">
        <f>IF($H422=0,"",VLOOKUP($G422,Data!$G$3:$BA$2935,31,FALSE))</f>
        <v/>
      </c>
      <c r="AM422" s="4" t="str">
        <f>IF($H422=0,"",VLOOKUP($G422,Data!$G$3:$BA$2935,32,FALSE))</f>
        <v/>
      </c>
      <c r="AN422" s="4" t="str">
        <f>IF($H422=0,"",VLOOKUP($G422,Data!$G$3:$BA$2935,33,FALSE))</f>
        <v/>
      </c>
      <c r="AO422" s="4" t="str">
        <f>IF($H422=0,"",VLOOKUP($G422,Data!$G$3:$BA$2935,34,FALSE))</f>
        <v/>
      </c>
      <c r="AP422" s="4" t="str">
        <f>IF($H422=0,"",VLOOKUP($G422,Data!$G$3:$BA$2935,35,FALSE))</f>
        <v/>
      </c>
      <c r="AQ422" s="4" t="str">
        <f>IF($H422=0,"",VLOOKUP($G422,Data!$G$3:$BA$2935,36,FALSE))</f>
        <v/>
      </c>
      <c r="AR422" s="4" t="str">
        <f>IF($H422=0,"",VLOOKUP($G422,Data!$G$3:$BA$2935,37,FALSE))</f>
        <v/>
      </c>
      <c r="AS422" s="4" t="str">
        <f>IF($H422=0,"",VLOOKUP($G422,Data!$G$3:$BA$2935,38,FALSE))</f>
        <v/>
      </c>
      <c r="AT422" s="4" t="str">
        <f>IF($H422=0,"",VLOOKUP($G422,Data!$G$3:$BA$2935,39,FALSE))</f>
        <v/>
      </c>
    </row>
    <row r="423" spans="1:46" x14ac:dyDescent="0.3">
      <c r="A423" s="4">
        <f>PSSE!A432</f>
        <v>972022</v>
      </c>
      <c r="B423" s="4" t="str">
        <f>PSSE!B432</f>
        <v>DAININH_H2</v>
      </c>
      <c r="C423" s="4">
        <f>PSSE!D432</f>
        <v>13.8</v>
      </c>
      <c r="D423" s="52">
        <f>PSSE!E432</f>
        <v>150</v>
      </c>
      <c r="E423" s="52" t="str">
        <f>PSSE!F432</f>
        <v>TD</v>
      </c>
      <c r="F423" s="52">
        <f>PSSE!G432</f>
        <v>1</v>
      </c>
      <c r="G423" s="52" t="str">
        <f t="shared" si="7"/>
        <v>AVR13.8150TD1</v>
      </c>
      <c r="H423" s="52">
        <f>COUNTIF(Data!$G$3:$BA$2935,AVR!$G423)</f>
        <v>1</v>
      </c>
      <c r="I423" s="52" t="str">
        <f>IF($H423=0,"",VLOOKUP($G423,Data!$G$3:$BA$2935,2,FALSE))</f>
        <v>'ESST4B'</v>
      </c>
      <c r="J423" s="52">
        <f>PSSE!C432</f>
        <v>2</v>
      </c>
      <c r="K423" s="52">
        <f>IF($H423=0,"",VLOOKUP($G423,Data!$G$3:$BA$2935,4,FALSE))</f>
        <v>0</v>
      </c>
      <c r="L423" s="52">
        <f>IF($H423=0,"",VLOOKUP($G423,Data!$G$3:$BA$2935,5,FALSE))</f>
        <v>10.75</v>
      </c>
      <c r="M423" s="52">
        <f>IF($H423=0,"",VLOOKUP($G423,Data!$G$3:$BA$2935,6,FALSE))</f>
        <v>10.75</v>
      </c>
      <c r="N423" s="52">
        <f>IF($H423=0,"",VLOOKUP($G423,Data!$G$3:$BA$2935,7,FALSE))</f>
        <v>5</v>
      </c>
      <c r="O423" s="52">
        <f>IF($H423=0,"",VLOOKUP($G423,Data!$G$3:$BA$2935,8,FALSE))</f>
        <v>-0.87</v>
      </c>
      <c r="P423" s="52">
        <f>IF($H423=0,"",VLOOKUP($G423,Data!$G$3:$BA$2935,9,FALSE))</f>
        <v>0</v>
      </c>
      <c r="Q423" s="52">
        <f>IF($H423=0,"",VLOOKUP($G423,Data!$G$3:$BA$2935,10,FALSE))</f>
        <v>1</v>
      </c>
      <c r="R423" s="52">
        <f>IF($H423=0,"",VLOOKUP($G423,Data!$G$3:$BA$2935,11,FALSE))</f>
        <v>0</v>
      </c>
      <c r="S423" s="52">
        <f>IF($H423=0,"",VLOOKUP($G423,Data!$G$3:$BA$2935,12,FALSE))</f>
        <v>99</v>
      </c>
      <c r="T423" s="52">
        <f>IF($H423=0,"",VLOOKUP($G423,Data!$G$3:$BA$2935,13,FALSE))</f>
        <v>-99</v>
      </c>
      <c r="U423" s="52">
        <f>IF($H423=0,"",VLOOKUP($G423,Data!$G$3:$BA$2935,14,FALSE))</f>
        <v>0</v>
      </c>
      <c r="V423" s="52">
        <f>IF($H423=0,"",VLOOKUP($G423,Data!$G$3:$BA$2935,15,FALSE))</f>
        <v>9.3000000000000007</v>
      </c>
      <c r="W423" s="52">
        <f>IF($H423=0,"",VLOOKUP($G423,Data!$G$3:$BA$2935,16,FALSE))</f>
        <v>0</v>
      </c>
      <c r="X423" s="52">
        <f>IF($H423=0,"",VLOOKUP($G423,Data!$G$3:$BA$2935,17,FALSE))</f>
        <v>11.63</v>
      </c>
      <c r="Y423" s="52">
        <f>IF($H423=0,"",VLOOKUP($G423,Data!$G$3:$BA$2935,18,FALSE))</f>
        <v>0.113</v>
      </c>
      <c r="Z423" s="52">
        <f>IF($H423=0,"",VLOOKUP($G423,Data!$G$3:$BA$2935,19,FALSE))</f>
        <v>0.124</v>
      </c>
      <c r="AA423" s="52">
        <f>IF($H423=0,"",VLOOKUP($G423,Data!$G$3:$BA$2935,20,FALSE))</f>
        <v>0</v>
      </c>
      <c r="AB423" s="4" t="str">
        <f>IF($H423=0,"",VLOOKUP($G423,Data!$G$3:$BA$2935,21,FALSE))</f>
        <v>/</v>
      </c>
      <c r="AC423" s="4" t="str">
        <f>IF($H423=0,"",VLOOKUP($G423,Data!$G$3:$BA$2935,22,FALSE))</f>
        <v>/</v>
      </c>
      <c r="AD423" s="4" t="str">
        <f>IF($H423=0,"",VLOOKUP($G423,Data!$G$3:$BA$2935,23,FALSE))</f>
        <v/>
      </c>
      <c r="AE423" s="4" t="str">
        <f>IF($H423=0,"",VLOOKUP($G423,Data!$G$3:$BA$2935,24,FALSE))</f>
        <v/>
      </c>
      <c r="AF423" s="4" t="str">
        <f>IF($H423=0,"",VLOOKUP($G423,Data!$G$3:$BA$2935,25,FALSE))</f>
        <v/>
      </c>
      <c r="AG423" s="4" t="str">
        <f>IF($H423=0,"",VLOOKUP($G423,Data!$G$3:$BA$2935,26,FALSE))</f>
        <v/>
      </c>
      <c r="AH423" s="4" t="str">
        <f>IF($H423=0,"",VLOOKUP($G423,Data!$G$3:$BA$2935,27,FALSE))</f>
        <v/>
      </c>
      <c r="AI423" s="4" t="str">
        <f>IF($H423=0,"",VLOOKUP($G423,Data!$G$3:$BA$2935,28,FALSE))</f>
        <v/>
      </c>
      <c r="AJ423" s="4" t="str">
        <f>IF($H423=0,"",VLOOKUP($G423,Data!$G$3:$BA$2935,29,FALSE))</f>
        <v/>
      </c>
      <c r="AK423" s="4" t="str">
        <f>IF($H423=0,"",VLOOKUP($G423,Data!$G$3:$BA$2935,30,FALSE))</f>
        <v/>
      </c>
      <c r="AL423" s="4" t="str">
        <f>IF($H423=0,"",VLOOKUP($G423,Data!$G$3:$BA$2935,31,FALSE))</f>
        <v/>
      </c>
      <c r="AM423" s="4" t="str">
        <f>IF($H423=0,"",VLOOKUP($G423,Data!$G$3:$BA$2935,32,FALSE))</f>
        <v/>
      </c>
      <c r="AN423" s="4" t="str">
        <f>IF($H423=0,"",VLOOKUP($G423,Data!$G$3:$BA$2935,33,FALSE))</f>
        <v/>
      </c>
      <c r="AO423" s="4" t="str">
        <f>IF($H423=0,"",VLOOKUP($G423,Data!$G$3:$BA$2935,34,FALSE))</f>
        <v/>
      </c>
      <c r="AP423" s="4" t="str">
        <f>IF($H423=0,"",VLOOKUP($G423,Data!$G$3:$BA$2935,35,FALSE))</f>
        <v/>
      </c>
      <c r="AQ423" s="4" t="str">
        <f>IF($H423=0,"",VLOOKUP($G423,Data!$G$3:$BA$2935,36,FALSE))</f>
        <v/>
      </c>
      <c r="AR423" s="4" t="str">
        <f>IF($H423=0,"",VLOOKUP($G423,Data!$G$3:$BA$2935,37,FALSE))</f>
        <v/>
      </c>
      <c r="AS423" s="4" t="str">
        <f>IF($H423=0,"",VLOOKUP($G423,Data!$G$3:$BA$2935,38,FALSE))</f>
        <v/>
      </c>
      <c r="AT423" s="4" t="str">
        <f>IF($H423=0,"",VLOOKUP($G423,Data!$G$3:$BA$2935,39,FALSE))</f>
        <v/>
      </c>
    </row>
    <row r="424" spans="1:46" x14ac:dyDescent="0.3">
      <c r="A424" s="4">
        <f>PSSE!A433</f>
        <v>972031</v>
      </c>
      <c r="B424" s="4" t="str">
        <f>PSSE!B433</f>
        <v>VINHTAN1_S1</v>
      </c>
      <c r="C424" s="4">
        <f>PSSE!D433</f>
        <v>26</v>
      </c>
      <c r="D424" s="52">
        <f>PSSE!E433</f>
        <v>622</v>
      </c>
      <c r="E424" s="52" t="str">
        <f>PSSE!F433</f>
        <v>ND</v>
      </c>
      <c r="F424" s="52">
        <f>PSSE!G433</f>
        <v>1</v>
      </c>
      <c r="G424" s="52" t="str">
        <f t="shared" si="7"/>
        <v>AVR26622ND1</v>
      </c>
      <c r="H424" s="52">
        <f>COUNTIF(Data!$G$3:$BA$2935,AVR!$G424)</f>
        <v>1</v>
      </c>
      <c r="I424" s="52" t="str">
        <f>IF($H424=0,"",VLOOKUP($G424,Data!$G$3:$BA$2935,2,FALSE))</f>
        <v>'ESST4B'</v>
      </c>
      <c r="J424" s="52">
        <f>PSSE!C433</f>
        <v>1</v>
      </c>
      <c r="K424" s="52">
        <f>IF($H424=0,"",VLOOKUP($G424,Data!$G$3:$BA$2935,4,FALSE))</f>
        <v>0</v>
      </c>
      <c r="L424" s="52">
        <f>IF($H424=0,"",VLOOKUP($G424,Data!$G$3:$BA$2935,5,FALSE))</f>
        <v>15</v>
      </c>
      <c r="M424" s="52">
        <f>IF($H424=0,"",VLOOKUP($G424,Data!$G$3:$BA$2935,6,FALSE))</f>
        <v>15</v>
      </c>
      <c r="N424" s="52">
        <f>IF($H424=0,"",VLOOKUP($G424,Data!$G$3:$BA$2935,7,FALSE))</f>
        <v>5</v>
      </c>
      <c r="O424" s="52">
        <f>IF($H424=0,"",VLOOKUP($G424,Data!$G$3:$BA$2935,8,FALSE))</f>
        <v>-0.87</v>
      </c>
      <c r="P424" s="52">
        <f>IF($H424=0,"",VLOOKUP($G424,Data!$G$3:$BA$2935,9,FALSE))</f>
        <v>0</v>
      </c>
      <c r="Q424" s="52">
        <f>IF($H424=0,"",VLOOKUP($G424,Data!$G$3:$BA$2935,10,FALSE))</f>
        <v>1</v>
      </c>
      <c r="R424" s="52">
        <f>IF($H424=0,"",VLOOKUP($G424,Data!$G$3:$BA$2935,11,FALSE))</f>
        <v>0</v>
      </c>
      <c r="S424" s="52">
        <f>IF($H424=0,"",VLOOKUP($G424,Data!$G$3:$BA$2935,12,FALSE))</f>
        <v>99</v>
      </c>
      <c r="T424" s="52">
        <f>IF($H424=0,"",VLOOKUP($G424,Data!$G$3:$BA$2935,13,FALSE))</f>
        <v>-99</v>
      </c>
      <c r="U424" s="52">
        <f>IF($H424=0,"",VLOOKUP($G424,Data!$G$3:$BA$2935,14,FALSE))</f>
        <v>0</v>
      </c>
      <c r="V424" s="52">
        <f>IF($H424=0,"",VLOOKUP($G424,Data!$G$3:$BA$2935,15,FALSE))</f>
        <v>9.3000000000000007</v>
      </c>
      <c r="W424" s="52">
        <f>IF($H424=0,"",VLOOKUP($G424,Data!$G$3:$BA$2935,16,FALSE))</f>
        <v>0</v>
      </c>
      <c r="X424" s="52">
        <f>IF($H424=0,"",VLOOKUP($G424,Data!$G$3:$BA$2935,17,FALSE))</f>
        <v>11.63</v>
      </c>
      <c r="Y424" s="52">
        <f>IF($H424=0,"",VLOOKUP($G424,Data!$G$3:$BA$2935,18,FALSE))</f>
        <v>0.113</v>
      </c>
      <c r="Z424" s="52">
        <f>IF($H424=0,"",VLOOKUP($G424,Data!$G$3:$BA$2935,19,FALSE))</f>
        <v>0.124</v>
      </c>
      <c r="AA424" s="52">
        <f>IF($H424=0,"",VLOOKUP($G424,Data!$G$3:$BA$2935,20,FALSE))</f>
        <v>0</v>
      </c>
      <c r="AB424" s="4" t="str">
        <f>IF($H424=0,"",VLOOKUP($G424,Data!$G$3:$BA$2935,21,FALSE))</f>
        <v>/</v>
      </c>
      <c r="AC424" s="4" t="str">
        <f>IF($H424=0,"",VLOOKUP($G424,Data!$G$3:$BA$2935,22,FALSE))</f>
        <v>/</v>
      </c>
      <c r="AD424" s="4" t="str">
        <f>IF($H424=0,"",VLOOKUP($G424,Data!$G$3:$BA$2935,23,FALSE))</f>
        <v/>
      </c>
      <c r="AE424" s="4" t="str">
        <f>IF($H424=0,"",VLOOKUP($G424,Data!$G$3:$BA$2935,24,FALSE))</f>
        <v/>
      </c>
      <c r="AF424" s="4" t="str">
        <f>IF($H424=0,"",VLOOKUP($G424,Data!$G$3:$BA$2935,25,FALSE))</f>
        <v/>
      </c>
      <c r="AG424" s="4" t="str">
        <f>IF($H424=0,"",VLOOKUP($G424,Data!$G$3:$BA$2935,26,FALSE))</f>
        <v/>
      </c>
      <c r="AH424" s="4" t="str">
        <f>IF($H424=0,"",VLOOKUP($G424,Data!$G$3:$BA$2935,27,FALSE))</f>
        <v/>
      </c>
      <c r="AI424" s="4" t="str">
        <f>IF($H424=0,"",VLOOKUP($G424,Data!$G$3:$BA$2935,28,FALSE))</f>
        <v/>
      </c>
      <c r="AJ424" s="4" t="str">
        <f>IF($H424=0,"",VLOOKUP($G424,Data!$G$3:$BA$2935,29,FALSE))</f>
        <v/>
      </c>
      <c r="AK424" s="4" t="str">
        <f>IF($H424=0,"",VLOOKUP($G424,Data!$G$3:$BA$2935,30,FALSE))</f>
        <v/>
      </c>
      <c r="AL424" s="4" t="str">
        <f>IF($H424=0,"",VLOOKUP($G424,Data!$G$3:$BA$2935,31,FALSE))</f>
        <v/>
      </c>
      <c r="AM424" s="4" t="str">
        <f>IF($H424=0,"",VLOOKUP($G424,Data!$G$3:$BA$2935,32,FALSE))</f>
        <v/>
      </c>
      <c r="AN424" s="4" t="str">
        <f>IF($H424=0,"",VLOOKUP($G424,Data!$G$3:$BA$2935,33,FALSE))</f>
        <v/>
      </c>
      <c r="AO424" s="4" t="str">
        <f>IF($H424=0,"",VLOOKUP($G424,Data!$G$3:$BA$2935,34,FALSE))</f>
        <v/>
      </c>
      <c r="AP424" s="4" t="str">
        <f>IF($H424=0,"",VLOOKUP($G424,Data!$G$3:$BA$2935,35,FALSE))</f>
        <v/>
      </c>
      <c r="AQ424" s="4" t="str">
        <f>IF($H424=0,"",VLOOKUP($G424,Data!$G$3:$BA$2935,36,FALSE))</f>
        <v/>
      </c>
      <c r="AR424" s="4" t="str">
        <f>IF($H424=0,"",VLOOKUP($G424,Data!$G$3:$BA$2935,37,FALSE))</f>
        <v/>
      </c>
      <c r="AS424" s="4" t="str">
        <f>IF($H424=0,"",VLOOKUP($G424,Data!$G$3:$BA$2935,38,FALSE))</f>
        <v/>
      </c>
      <c r="AT424" s="4" t="str">
        <f>IF($H424=0,"",VLOOKUP($G424,Data!$G$3:$BA$2935,39,FALSE))</f>
        <v/>
      </c>
    </row>
    <row r="425" spans="1:46" x14ac:dyDescent="0.3">
      <c r="A425" s="4">
        <f>PSSE!A434</f>
        <v>972032</v>
      </c>
      <c r="B425" s="4" t="str">
        <f>PSSE!B434</f>
        <v>VINHTAN1_S2</v>
      </c>
      <c r="C425" s="4">
        <f>PSSE!D434</f>
        <v>26</v>
      </c>
      <c r="D425" s="52">
        <f>PSSE!E434</f>
        <v>622</v>
      </c>
      <c r="E425" s="52" t="str">
        <f>PSSE!F434</f>
        <v>ND</v>
      </c>
      <c r="F425" s="52">
        <f>PSSE!G434</f>
        <v>1</v>
      </c>
      <c r="G425" s="52" t="str">
        <f t="shared" si="7"/>
        <v>AVR26622ND1</v>
      </c>
      <c r="H425" s="52">
        <f>COUNTIF(Data!$G$3:$BA$2935,AVR!$G425)</f>
        <v>1</v>
      </c>
      <c r="I425" s="52" t="str">
        <f>IF($H425=0,"",VLOOKUP($G425,Data!$G$3:$BA$2935,2,FALSE))</f>
        <v>'ESST4B'</v>
      </c>
      <c r="J425" s="52">
        <f>PSSE!C434</f>
        <v>1</v>
      </c>
      <c r="K425" s="52">
        <f>IF($H425=0,"",VLOOKUP($G425,Data!$G$3:$BA$2935,4,FALSE))</f>
        <v>0</v>
      </c>
      <c r="L425" s="52">
        <f>IF($H425=0,"",VLOOKUP($G425,Data!$G$3:$BA$2935,5,FALSE))</f>
        <v>15</v>
      </c>
      <c r="M425" s="52">
        <f>IF($H425=0,"",VLOOKUP($G425,Data!$G$3:$BA$2935,6,FALSE))</f>
        <v>15</v>
      </c>
      <c r="N425" s="52">
        <f>IF($H425=0,"",VLOOKUP($G425,Data!$G$3:$BA$2935,7,FALSE))</f>
        <v>5</v>
      </c>
      <c r="O425" s="52">
        <f>IF($H425=0,"",VLOOKUP($G425,Data!$G$3:$BA$2935,8,FALSE))</f>
        <v>-0.87</v>
      </c>
      <c r="P425" s="52">
        <f>IF($H425=0,"",VLOOKUP($G425,Data!$G$3:$BA$2935,9,FALSE))</f>
        <v>0</v>
      </c>
      <c r="Q425" s="52">
        <f>IF($H425=0,"",VLOOKUP($G425,Data!$G$3:$BA$2935,10,FALSE))</f>
        <v>1</v>
      </c>
      <c r="R425" s="52">
        <f>IF($H425=0,"",VLOOKUP($G425,Data!$G$3:$BA$2935,11,FALSE))</f>
        <v>0</v>
      </c>
      <c r="S425" s="52">
        <f>IF($H425=0,"",VLOOKUP($G425,Data!$G$3:$BA$2935,12,FALSE))</f>
        <v>99</v>
      </c>
      <c r="T425" s="52">
        <f>IF($H425=0,"",VLOOKUP($G425,Data!$G$3:$BA$2935,13,FALSE))</f>
        <v>-99</v>
      </c>
      <c r="U425" s="52">
        <f>IF($H425=0,"",VLOOKUP($G425,Data!$G$3:$BA$2935,14,FALSE))</f>
        <v>0</v>
      </c>
      <c r="V425" s="52">
        <f>IF($H425=0,"",VLOOKUP($G425,Data!$G$3:$BA$2935,15,FALSE))</f>
        <v>9.3000000000000007</v>
      </c>
      <c r="W425" s="52">
        <f>IF($H425=0,"",VLOOKUP($G425,Data!$G$3:$BA$2935,16,FALSE))</f>
        <v>0</v>
      </c>
      <c r="X425" s="52">
        <f>IF($H425=0,"",VLOOKUP($G425,Data!$G$3:$BA$2935,17,FALSE))</f>
        <v>11.63</v>
      </c>
      <c r="Y425" s="52">
        <f>IF($H425=0,"",VLOOKUP($G425,Data!$G$3:$BA$2935,18,FALSE))</f>
        <v>0.113</v>
      </c>
      <c r="Z425" s="52">
        <f>IF($H425=0,"",VLOOKUP($G425,Data!$G$3:$BA$2935,19,FALSE))</f>
        <v>0.124</v>
      </c>
      <c r="AA425" s="52">
        <f>IF($H425=0,"",VLOOKUP($G425,Data!$G$3:$BA$2935,20,FALSE))</f>
        <v>0</v>
      </c>
      <c r="AB425" s="4" t="str">
        <f>IF($H425=0,"",VLOOKUP($G425,Data!$G$3:$BA$2935,21,FALSE))</f>
        <v>/</v>
      </c>
      <c r="AC425" s="4" t="str">
        <f>IF($H425=0,"",VLOOKUP($G425,Data!$G$3:$BA$2935,22,FALSE))</f>
        <v>/</v>
      </c>
      <c r="AD425" s="4" t="str">
        <f>IF($H425=0,"",VLOOKUP($G425,Data!$G$3:$BA$2935,23,FALSE))</f>
        <v/>
      </c>
      <c r="AE425" s="4" t="str">
        <f>IF($H425=0,"",VLOOKUP($G425,Data!$G$3:$BA$2935,24,FALSE))</f>
        <v/>
      </c>
      <c r="AF425" s="4" t="str">
        <f>IF($H425=0,"",VLOOKUP($G425,Data!$G$3:$BA$2935,25,FALSE))</f>
        <v/>
      </c>
      <c r="AG425" s="4" t="str">
        <f>IF($H425=0,"",VLOOKUP($G425,Data!$G$3:$BA$2935,26,FALSE))</f>
        <v/>
      </c>
      <c r="AH425" s="4" t="str">
        <f>IF($H425=0,"",VLOOKUP($G425,Data!$G$3:$BA$2935,27,FALSE))</f>
        <v/>
      </c>
      <c r="AI425" s="4" t="str">
        <f>IF($H425=0,"",VLOOKUP($G425,Data!$G$3:$BA$2935,28,FALSE))</f>
        <v/>
      </c>
      <c r="AJ425" s="4" t="str">
        <f>IF($H425=0,"",VLOOKUP($G425,Data!$G$3:$BA$2935,29,FALSE))</f>
        <v/>
      </c>
      <c r="AK425" s="4" t="str">
        <f>IF($H425=0,"",VLOOKUP($G425,Data!$G$3:$BA$2935,30,FALSE))</f>
        <v/>
      </c>
      <c r="AL425" s="4" t="str">
        <f>IF($H425=0,"",VLOOKUP($G425,Data!$G$3:$BA$2935,31,FALSE))</f>
        <v/>
      </c>
      <c r="AM425" s="4" t="str">
        <f>IF($H425=0,"",VLOOKUP($G425,Data!$G$3:$BA$2935,32,FALSE))</f>
        <v/>
      </c>
      <c r="AN425" s="4" t="str">
        <f>IF($H425=0,"",VLOOKUP($G425,Data!$G$3:$BA$2935,33,FALSE))</f>
        <v/>
      </c>
      <c r="AO425" s="4" t="str">
        <f>IF($H425=0,"",VLOOKUP($G425,Data!$G$3:$BA$2935,34,FALSE))</f>
        <v/>
      </c>
      <c r="AP425" s="4" t="str">
        <f>IF($H425=0,"",VLOOKUP($G425,Data!$G$3:$BA$2935,35,FALSE))</f>
        <v/>
      </c>
      <c r="AQ425" s="4" t="str">
        <f>IF($H425=0,"",VLOOKUP($G425,Data!$G$3:$BA$2935,36,FALSE))</f>
        <v/>
      </c>
      <c r="AR425" s="4" t="str">
        <f>IF($H425=0,"",VLOOKUP($G425,Data!$G$3:$BA$2935,37,FALSE))</f>
        <v/>
      </c>
      <c r="AS425" s="4" t="str">
        <f>IF($H425=0,"",VLOOKUP($G425,Data!$G$3:$BA$2935,38,FALSE))</f>
        <v/>
      </c>
      <c r="AT425" s="4" t="str">
        <f>IF($H425=0,"",VLOOKUP($G425,Data!$G$3:$BA$2935,39,FALSE))</f>
        <v/>
      </c>
    </row>
    <row r="426" spans="1:46" x14ac:dyDescent="0.3">
      <c r="A426" s="4">
        <f>PSSE!A435</f>
        <v>972041</v>
      </c>
      <c r="B426" s="4" t="str">
        <f>PSSE!B435</f>
        <v>SONMY_S1</v>
      </c>
      <c r="C426" s="4">
        <f>PSSE!D435</f>
        <v>26</v>
      </c>
      <c r="D426" s="52">
        <f>PSSE!E435</f>
        <v>600</v>
      </c>
      <c r="E426" s="52" t="str">
        <f>PSSE!F435</f>
        <v>ND</v>
      </c>
      <c r="F426" s="52">
        <f>PSSE!G435</f>
        <v>1</v>
      </c>
      <c r="G426" s="52" t="str">
        <f t="shared" si="7"/>
        <v>AVR26600ND1</v>
      </c>
      <c r="H426" s="52">
        <f>COUNTIF(Data!$G$3:$BA$2935,AVR!$G426)</f>
        <v>1</v>
      </c>
      <c r="I426" s="52" t="str">
        <f>IF($H426=0,"",VLOOKUP($G426,Data!$G$3:$BA$2935,2,FALSE))</f>
        <v>'ESST4B'</v>
      </c>
      <c r="J426" s="52">
        <f>PSSE!C435</f>
        <v>1</v>
      </c>
      <c r="K426" s="52">
        <f>IF($H426=0,"",VLOOKUP($G426,Data!$G$3:$BA$2935,4,FALSE))</f>
        <v>0</v>
      </c>
      <c r="L426" s="52">
        <f>IF($H426=0,"",VLOOKUP($G426,Data!$G$3:$BA$2935,5,FALSE))</f>
        <v>15</v>
      </c>
      <c r="M426" s="52">
        <f>IF($H426=0,"",VLOOKUP($G426,Data!$G$3:$BA$2935,6,FALSE))</f>
        <v>15</v>
      </c>
      <c r="N426" s="52">
        <f>IF($H426=0,"",VLOOKUP($G426,Data!$G$3:$BA$2935,7,FALSE))</f>
        <v>5</v>
      </c>
      <c r="O426" s="52">
        <f>IF($H426=0,"",VLOOKUP($G426,Data!$G$3:$BA$2935,8,FALSE))</f>
        <v>-0.87</v>
      </c>
      <c r="P426" s="52">
        <f>IF($H426=0,"",VLOOKUP($G426,Data!$G$3:$BA$2935,9,FALSE))</f>
        <v>0</v>
      </c>
      <c r="Q426" s="52">
        <f>IF($H426=0,"",VLOOKUP($G426,Data!$G$3:$BA$2935,10,FALSE))</f>
        <v>1</v>
      </c>
      <c r="R426" s="52">
        <f>IF($H426=0,"",VLOOKUP($G426,Data!$G$3:$BA$2935,11,FALSE))</f>
        <v>0</v>
      </c>
      <c r="S426" s="52">
        <f>IF($H426=0,"",VLOOKUP($G426,Data!$G$3:$BA$2935,12,FALSE))</f>
        <v>99</v>
      </c>
      <c r="T426" s="52">
        <f>IF($H426=0,"",VLOOKUP($G426,Data!$G$3:$BA$2935,13,FALSE))</f>
        <v>-99</v>
      </c>
      <c r="U426" s="52">
        <f>IF($H426=0,"",VLOOKUP($G426,Data!$G$3:$BA$2935,14,FALSE))</f>
        <v>0</v>
      </c>
      <c r="V426" s="52">
        <f>IF($H426=0,"",VLOOKUP($G426,Data!$G$3:$BA$2935,15,FALSE))</f>
        <v>9.3000000000000007</v>
      </c>
      <c r="W426" s="52">
        <f>IF($H426=0,"",VLOOKUP($G426,Data!$G$3:$BA$2935,16,FALSE))</f>
        <v>0</v>
      </c>
      <c r="X426" s="52">
        <f>IF($H426=0,"",VLOOKUP($G426,Data!$G$3:$BA$2935,17,FALSE))</f>
        <v>11.63</v>
      </c>
      <c r="Y426" s="52">
        <f>IF($H426=0,"",VLOOKUP($G426,Data!$G$3:$BA$2935,18,FALSE))</f>
        <v>0.113</v>
      </c>
      <c r="Z426" s="52">
        <f>IF($H426=0,"",VLOOKUP($G426,Data!$G$3:$BA$2935,19,FALSE))</f>
        <v>0.124</v>
      </c>
      <c r="AA426" s="52">
        <f>IF($H426=0,"",VLOOKUP($G426,Data!$G$3:$BA$2935,20,FALSE))</f>
        <v>0</v>
      </c>
      <c r="AB426" s="4" t="str">
        <f>IF($H426=0,"",VLOOKUP($G426,Data!$G$3:$BA$2935,21,FALSE))</f>
        <v>/</v>
      </c>
      <c r="AC426" s="4" t="str">
        <f>IF($H426=0,"",VLOOKUP($G426,Data!$G$3:$BA$2935,22,FALSE))</f>
        <v>/</v>
      </c>
      <c r="AD426" s="4" t="str">
        <f>IF($H426=0,"",VLOOKUP($G426,Data!$G$3:$BA$2935,23,FALSE))</f>
        <v/>
      </c>
      <c r="AE426" s="4" t="str">
        <f>IF($H426=0,"",VLOOKUP($G426,Data!$G$3:$BA$2935,24,FALSE))</f>
        <v/>
      </c>
      <c r="AF426" s="4" t="str">
        <f>IF($H426=0,"",VLOOKUP($G426,Data!$G$3:$BA$2935,25,FALSE))</f>
        <v/>
      </c>
      <c r="AG426" s="4" t="str">
        <f>IF($H426=0,"",VLOOKUP($G426,Data!$G$3:$BA$2935,26,FALSE))</f>
        <v/>
      </c>
      <c r="AH426" s="4" t="str">
        <f>IF($H426=0,"",VLOOKUP($G426,Data!$G$3:$BA$2935,27,FALSE))</f>
        <v/>
      </c>
      <c r="AI426" s="4" t="str">
        <f>IF($H426=0,"",VLOOKUP($G426,Data!$G$3:$BA$2935,28,FALSE))</f>
        <v/>
      </c>
      <c r="AJ426" s="4" t="str">
        <f>IF($H426=0,"",VLOOKUP($G426,Data!$G$3:$BA$2935,29,FALSE))</f>
        <v/>
      </c>
      <c r="AK426" s="4" t="str">
        <f>IF($H426=0,"",VLOOKUP($G426,Data!$G$3:$BA$2935,30,FALSE))</f>
        <v/>
      </c>
      <c r="AL426" s="4" t="str">
        <f>IF($H426=0,"",VLOOKUP($G426,Data!$G$3:$BA$2935,31,FALSE))</f>
        <v/>
      </c>
      <c r="AM426" s="4" t="str">
        <f>IF($H426=0,"",VLOOKUP($G426,Data!$G$3:$BA$2935,32,FALSE))</f>
        <v/>
      </c>
      <c r="AN426" s="4" t="str">
        <f>IF($H426=0,"",VLOOKUP($G426,Data!$G$3:$BA$2935,33,FALSE))</f>
        <v/>
      </c>
      <c r="AO426" s="4" t="str">
        <f>IF($H426=0,"",VLOOKUP($G426,Data!$G$3:$BA$2935,34,FALSE))</f>
        <v/>
      </c>
      <c r="AP426" s="4" t="str">
        <f>IF($H426=0,"",VLOOKUP($G426,Data!$G$3:$BA$2935,35,FALSE))</f>
        <v/>
      </c>
      <c r="AQ426" s="4" t="str">
        <f>IF($H426=0,"",VLOOKUP($G426,Data!$G$3:$BA$2935,36,FALSE))</f>
        <v/>
      </c>
      <c r="AR426" s="4" t="str">
        <f>IF($H426=0,"",VLOOKUP($G426,Data!$G$3:$BA$2935,37,FALSE))</f>
        <v/>
      </c>
      <c r="AS426" s="4" t="str">
        <f>IF($H426=0,"",VLOOKUP($G426,Data!$G$3:$BA$2935,38,FALSE))</f>
        <v/>
      </c>
      <c r="AT426" s="4" t="str">
        <f>IF($H426=0,"",VLOOKUP($G426,Data!$G$3:$BA$2935,39,FALSE))</f>
        <v/>
      </c>
    </row>
    <row r="427" spans="1:46" x14ac:dyDescent="0.3">
      <c r="A427" s="4">
        <f>PSSE!A436</f>
        <v>972042</v>
      </c>
      <c r="B427" s="4" t="str">
        <f>PSSE!B436</f>
        <v>SONMY_S2</v>
      </c>
      <c r="C427" s="4">
        <f>PSSE!D436</f>
        <v>26</v>
      </c>
      <c r="D427" s="52">
        <f>PSSE!E436</f>
        <v>600</v>
      </c>
      <c r="E427" s="52" t="str">
        <f>PSSE!F436</f>
        <v>ND</v>
      </c>
      <c r="F427" s="52">
        <f>PSSE!G436</f>
        <v>1</v>
      </c>
      <c r="G427" s="52" t="str">
        <f t="shared" si="7"/>
        <v>AVR26600ND1</v>
      </c>
      <c r="H427" s="52">
        <f>COUNTIF(Data!$G$3:$BA$2935,AVR!$G427)</f>
        <v>1</v>
      </c>
      <c r="I427" s="52" t="str">
        <f>IF($H427=0,"",VLOOKUP($G427,Data!$G$3:$BA$2935,2,FALSE))</f>
        <v>'ESST4B'</v>
      </c>
      <c r="J427" s="52">
        <f>PSSE!C436</f>
        <v>1</v>
      </c>
      <c r="K427" s="52">
        <f>IF($H427=0,"",VLOOKUP($G427,Data!$G$3:$BA$2935,4,FALSE))</f>
        <v>0</v>
      </c>
      <c r="L427" s="52">
        <f>IF($H427=0,"",VLOOKUP($G427,Data!$G$3:$BA$2935,5,FALSE))</f>
        <v>15</v>
      </c>
      <c r="M427" s="52">
        <f>IF($H427=0,"",VLOOKUP($G427,Data!$G$3:$BA$2935,6,FALSE))</f>
        <v>15</v>
      </c>
      <c r="N427" s="52">
        <f>IF($H427=0,"",VLOOKUP($G427,Data!$G$3:$BA$2935,7,FALSE))</f>
        <v>5</v>
      </c>
      <c r="O427" s="52">
        <f>IF($H427=0,"",VLOOKUP($G427,Data!$G$3:$BA$2935,8,FALSE))</f>
        <v>-0.87</v>
      </c>
      <c r="P427" s="52">
        <f>IF($H427=0,"",VLOOKUP($G427,Data!$G$3:$BA$2935,9,FALSE))</f>
        <v>0</v>
      </c>
      <c r="Q427" s="52">
        <f>IF($H427=0,"",VLOOKUP($G427,Data!$G$3:$BA$2935,10,FALSE))</f>
        <v>1</v>
      </c>
      <c r="R427" s="52">
        <f>IF($H427=0,"",VLOOKUP($G427,Data!$G$3:$BA$2935,11,FALSE))</f>
        <v>0</v>
      </c>
      <c r="S427" s="52">
        <f>IF($H427=0,"",VLOOKUP($G427,Data!$G$3:$BA$2935,12,FALSE))</f>
        <v>99</v>
      </c>
      <c r="T427" s="52">
        <f>IF($H427=0,"",VLOOKUP($G427,Data!$G$3:$BA$2935,13,FALSE))</f>
        <v>-99</v>
      </c>
      <c r="U427" s="52">
        <f>IF($H427=0,"",VLOOKUP($G427,Data!$G$3:$BA$2935,14,FALSE))</f>
        <v>0</v>
      </c>
      <c r="V427" s="52">
        <f>IF($H427=0,"",VLOOKUP($G427,Data!$G$3:$BA$2935,15,FALSE))</f>
        <v>9.3000000000000007</v>
      </c>
      <c r="W427" s="52">
        <f>IF($H427=0,"",VLOOKUP($G427,Data!$G$3:$BA$2935,16,FALSE))</f>
        <v>0</v>
      </c>
      <c r="X427" s="52">
        <f>IF($H427=0,"",VLOOKUP($G427,Data!$G$3:$BA$2935,17,FALSE))</f>
        <v>11.63</v>
      </c>
      <c r="Y427" s="52">
        <f>IF($H427=0,"",VLOOKUP($G427,Data!$G$3:$BA$2935,18,FALSE))</f>
        <v>0.113</v>
      </c>
      <c r="Z427" s="52">
        <f>IF($H427=0,"",VLOOKUP($G427,Data!$G$3:$BA$2935,19,FALSE))</f>
        <v>0.124</v>
      </c>
      <c r="AA427" s="52">
        <f>IF($H427=0,"",VLOOKUP($G427,Data!$G$3:$BA$2935,20,FALSE))</f>
        <v>0</v>
      </c>
      <c r="AB427" s="4" t="str">
        <f>IF($H427=0,"",VLOOKUP($G427,Data!$G$3:$BA$2935,21,FALSE))</f>
        <v>/</v>
      </c>
      <c r="AC427" s="4" t="str">
        <f>IF($H427=0,"",VLOOKUP($G427,Data!$G$3:$BA$2935,22,FALSE))</f>
        <v>/</v>
      </c>
      <c r="AD427" s="4" t="str">
        <f>IF($H427=0,"",VLOOKUP($G427,Data!$G$3:$BA$2935,23,FALSE))</f>
        <v/>
      </c>
      <c r="AE427" s="4" t="str">
        <f>IF($H427=0,"",VLOOKUP($G427,Data!$G$3:$BA$2935,24,FALSE))</f>
        <v/>
      </c>
      <c r="AF427" s="4" t="str">
        <f>IF($H427=0,"",VLOOKUP($G427,Data!$G$3:$BA$2935,25,FALSE))</f>
        <v/>
      </c>
      <c r="AG427" s="4" t="str">
        <f>IF($H427=0,"",VLOOKUP($G427,Data!$G$3:$BA$2935,26,FALSE))</f>
        <v/>
      </c>
      <c r="AH427" s="4" t="str">
        <f>IF($H427=0,"",VLOOKUP($G427,Data!$G$3:$BA$2935,27,FALSE))</f>
        <v/>
      </c>
      <c r="AI427" s="4" t="str">
        <f>IF($H427=0,"",VLOOKUP($G427,Data!$G$3:$BA$2935,28,FALSE))</f>
        <v/>
      </c>
      <c r="AJ427" s="4" t="str">
        <f>IF($H427=0,"",VLOOKUP($G427,Data!$G$3:$BA$2935,29,FALSE))</f>
        <v/>
      </c>
      <c r="AK427" s="4" t="str">
        <f>IF($H427=0,"",VLOOKUP($G427,Data!$G$3:$BA$2935,30,FALSE))</f>
        <v/>
      </c>
      <c r="AL427" s="4" t="str">
        <f>IF($H427=0,"",VLOOKUP($G427,Data!$G$3:$BA$2935,31,FALSE))</f>
        <v/>
      </c>
      <c r="AM427" s="4" t="str">
        <f>IF($H427=0,"",VLOOKUP($G427,Data!$G$3:$BA$2935,32,FALSE))</f>
        <v/>
      </c>
      <c r="AN427" s="4" t="str">
        <f>IF($H427=0,"",VLOOKUP($G427,Data!$G$3:$BA$2935,33,FALSE))</f>
        <v/>
      </c>
      <c r="AO427" s="4" t="str">
        <f>IF($H427=0,"",VLOOKUP($G427,Data!$G$3:$BA$2935,34,FALSE))</f>
        <v/>
      </c>
      <c r="AP427" s="4" t="str">
        <f>IF($H427=0,"",VLOOKUP($G427,Data!$G$3:$BA$2935,35,FALSE))</f>
        <v/>
      </c>
      <c r="AQ427" s="4" t="str">
        <f>IF($H427=0,"",VLOOKUP($G427,Data!$G$3:$BA$2935,36,FALSE))</f>
        <v/>
      </c>
      <c r="AR427" s="4" t="str">
        <f>IF($H427=0,"",VLOOKUP($G427,Data!$G$3:$BA$2935,37,FALSE))</f>
        <v/>
      </c>
      <c r="AS427" s="4" t="str">
        <f>IF($H427=0,"",VLOOKUP($G427,Data!$G$3:$BA$2935,38,FALSE))</f>
        <v/>
      </c>
      <c r="AT427" s="4" t="str">
        <f>IF($H427=0,"",VLOOKUP($G427,Data!$G$3:$BA$2935,39,FALSE))</f>
        <v/>
      </c>
    </row>
    <row r="428" spans="1:46" x14ac:dyDescent="0.3">
      <c r="A428" s="4">
        <f>PSSE!A437</f>
        <v>972043</v>
      </c>
      <c r="B428" s="4" t="str">
        <f>PSSE!B437</f>
        <v>SONMY_S3</v>
      </c>
      <c r="C428" s="4">
        <f>PSSE!D437</f>
        <v>26</v>
      </c>
      <c r="D428" s="52">
        <f>PSSE!E437</f>
        <v>600</v>
      </c>
      <c r="E428" s="52" t="str">
        <f>PSSE!F437</f>
        <v>ND</v>
      </c>
      <c r="F428" s="52">
        <f>PSSE!G437</f>
        <v>1</v>
      </c>
      <c r="G428" s="52" t="str">
        <f t="shared" si="7"/>
        <v>AVR26600ND1</v>
      </c>
      <c r="H428" s="52">
        <f>COUNTIF(Data!$G$3:$BA$2935,AVR!$G428)</f>
        <v>1</v>
      </c>
      <c r="I428" s="52" t="str">
        <f>IF($H428=0,"",VLOOKUP($G428,Data!$G$3:$BA$2935,2,FALSE))</f>
        <v>'ESST4B'</v>
      </c>
      <c r="J428" s="52">
        <f>PSSE!C437</f>
        <v>1</v>
      </c>
      <c r="K428" s="52">
        <f>IF($H428=0,"",VLOOKUP($G428,Data!$G$3:$BA$2935,4,FALSE))</f>
        <v>0</v>
      </c>
      <c r="L428" s="52">
        <f>IF($H428=0,"",VLOOKUP($G428,Data!$G$3:$BA$2935,5,FALSE))</f>
        <v>15</v>
      </c>
      <c r="M428" s="52">
        <f>IF($H428=0,"",VLOOKUP($G428,Data!$G$3:$BA$2935,6,FALSE))</f>
        <v>15</v>
      </c>
      <c r="N428" s="52">
        <f>IF($H428=0,"",VLOOKUP($G428,Data!$G$3:$BA$2935,7,FALSE))</f>
        <v>5</v>
      </c>
      <c r="O428" s="52">
        <f>IF($H428=0,"",VLOOKUP($G428,Data!$G$3:$BA$2935,8,FALSE))</f>
        <v>-0.87</v>
      </c>
      <c r="P428" s="52">
        <f>IF($H428=0,"",VLOOKUP($G428,Data!$G$3:$BA$2935,9,FALSE))</f>
        <v>0</v>
      </c>
      <c r="Q428" s="52">
        <f>IF($H428=0,"",VLOOKUP($G428,Data!$G$3:$BA$2935,10,FALSE))</f>
        <v>1</v>
      </c>
      <c r="R428" s="52">
        <f>IF($H428=0,"",VLOOKUP($G428,Data!$G$3:$BA$2935,11,FALSE))</f>
        <v>0</v>
      </c>
      <c r="S428" s="52">
        <f>IF($H428=0,"",VLOOKUP($G428,Data!$G$3:$BA$2935,12,FALSE))</f>
        <v>99</v>
      </c>
      <c r="T428" s="52">
        <f>IF($H428=0,"",VLOOKUP($G428,Data!$G$3:$BA$2935,13,FALSE))</f>
        <v>-99</v>
      </c>
      <c r="U428" s="52">
        <f>IF($H428=0,"",VLOOKUP($G428,Data!$G$3:$BA$2935,14,FALSE))</f>
        <v>0</v>
      </c>
      <c r="V428" s="52">
        <f>IF($H428=0,"",VLOOKUP($G428,Data!$G$3:$BA$2935,15,FALSE))</f>
        <v>9.3000000000000007</v>
      </c>
      <c r="W428" s="52">
        <f>IF($H428=0,"",VLOOKUP($G428,Data!$G$3:$BA$2935,16,FALSE))</f>
        <v>0</v>
      </c>
      <c r="X428" s="52">
        <f>IF($H428=0,"",VLOOKUP($G428,Data!$G$3:$BA$2935,17,FALSE))</f>
        <v>11.63</v>
      </c>
      <c r="Y428" s="52">
        <f>IF($H428=0,"",VLOOKUP($G428,Data!$G$3:$BA$2935,18,FALSE))</f>
        <v>0.113</v>
      </c>
      <c r="Z428" s="52">
        <f>IF($H428=0,"",VLOOKUP($G428,Data!$G$3:$BA$2935,19,FALSE))</f>
        <v>0.124</v>
      </c>
      <c r="AA428" s="52">
        <f>IF($H428=0,"",VLOOKUP($G428,Data!$G$3:$BA$2935,20,FALSE))</f>
        <v>0</v>
      </c>
      <c r="AB428" s="4" t="str">
        <f>IF($H428=0,"",VLOOKUP($G428,Data!$G$3:$BA$2935,21,FALSE))</f>
        <v>/</v>
      </c>
      <c r="AC428" s="4" t="str">
        <f>IF($H428=0,"",VLOOKUP($G428,Data!$G$3:$BA$2935,22,FALSE))</f>
        <v>/</v>
      </c>
      <c r="AD428" s="4" t="str">
        <f>IF($H428=0,"",VLOOKUP($G428,Data!$G$3:$BA$2935,23,FALSE))</f>
        <v/>
      </c>
      <c r="AE428" s="4" t="str">
        <f>IF($H428=0,"",VLOOKUP($G428,Data!$G$3:$BA$2935,24,FALSE))</f>
        <v/>
      </c>
      <c r="AF428" s="4" t="str">
        <f>IF($H428=0,"",VLOOKUP($G428,Data!$G$3:$BA$2935,25,FALSE))</f>
        <v/>
      </c>
      <c r="AG428" s="4" t="str">
        <f>IF($H428=0,"",VLOOKUP($G428,Data!$G$3:$BA$2935,26,FALSE))</f>
        <v/>
      </c>
      <c r="AH428" s="4" t="str">
        <f>IF($H428=0,"",VLOOKUP($G428,Data!$G$3:$BA$2935,27,FALSE))</f>
        <v/>
      </c>
      <c r="AI428" s="4" t="str">
        <f>IF($H428=0,"",VLOOKUP($G428,Data!$G$3:$BA$2935,28,FALSE))</f>
        <v/>
      </c>
      <c r="AJ428" s="4" t="str">
        <f>IF($H428=0,"",VLOOKUP($G428,Data!$G$3:$BA$2935,29,FALSE))</f>
        <v/>
      </c>
      <c r="AK428" s="4" t="str">
        <f>IF($H428=0,"",VLOOKUP($G428,Data!$G$3:$BA$2935,30,FALSE))</f>
        <v/>
      </c>
      <c r="AL428" s="4" t="str">
        <f>IF($H428=0,"",VLOOKUP($G428,Data!$G$3:$BA$2935,31,FALSE))</f>
        <v/>
      </c>
      <c r="AM428" s="4" t="str">
        <f>IF($H428=0,"",VLOOKUP($G428,Data!$G$3:$BA$2935,32,FALSE))</f>
        <v/>
      </c>
      <c r="AN428" s="4" t="str">
        <f>IF($H428=0,"",VLOOKUP($G428,Data!$G$3:$BA$2935,33,FALSE))</f>
        <v/>
      </c>
      <c r="AO428" s="4" t="str">
        <f>IF($H428=0,"",VLOOKUP($G428,Data!$G$3:$BA$2935,34,FALSE))</f>
        <v/>
      </c>
      <c r="AP428" s="4" t="str">
        <f>IF($H428=0,"",VLOOKUP($G428,Data!$G$3:$BA$2935,35,FALSE))</f>
        <v/>
      </c>
      <c r="AQ428" s="4" t="str">
        <f>IF($H428=0,"",VLOOKUP($G428,Data!$G$3:$BA$2935,36,FALSE))</f>
        <v/>
      </c>
      <c r="AR428" s="4" t="str">
        <f>IF($H428=0,"",VLOOKUP($G428,Data!$G$3:$BA$2935,37,FALSE))</f>
        <v/>
      </c>
      <c r="AS428" s="4" t="str">
        <f>IF($H428=0,"",VLOOKUP($G428,Data!$G$3:$BA$2935,38,FALSE))</f>
        <v/>
      </c>
      <c r="AT428" s="4" t="str">
        <f>IF($H428=0,"",VLOOKUP($G428,Data!$G$3:$BA$2935,39,FALSE))</f>
        <v/>
      </c>
    </row>
    <row r="429" spans="1:46" x14ac:dyDescent="0.3">
      <c r="A429" s="4">
        <f>PSSE!A438</f>
        <v>972044</v>
      </c>
      <c r="B429" s="4" t="str">
        <f>PSSE!B438</f>
        <v>SONMY_S4</v>
      </c>
      <c r="C429" s="4">
        <f>PSSE!D438</f>
        <v>26</v>
      </c>
      <c r="D429" s="52">
        <f>PSSE!E438</f>
        <v>600</v>
      </c>
      <c r="E429" s="52" t="str">
        <f>PSSE!F438</f>
        <v>ND</v>
      </c>
      <c r="F429" s="52">
        <f>PSSE!G438</f>
        <v>1</v>
      </c>
      <c r="G429" s="52" t="str">
        <f t="shared" si="7"/>
        <v>AVR26600ND1</v>
      </c>
      <c r="H429" s="52">
        <f>COUNTIF(Data!$G$3:$BA$2935,AVR!$G429)</f>
        <v>1</v>
      </c>
      <c r="I429" s="52" t="str">
        <f>IF($H429=0,"",VLOOKUP($G429,Data!$G$3:$BA$2935,2,FALSE))</f>
        <v>'ESST4B'</v>
      </c>
      <c r="J429" s="52">
        <f>PSSE!C438</f>
        <v>1</v>
      </c>
      <c r="K429" s="52">
        <f>IF($H429=0,"",VLOOKUP($G429,Data!$G$3:$BA$2935,4,FALSE))</f>
        <v>0</v>
      </c>
      <c r="L429" s="52">
        <f>IF($H429=0,"",VLOOKUP($G429,Data!$G$3:$BA$2935,5,FALSE))</f>
        <v>15</v>
      </c>
      <c r="M429" s="52">
        <f>IF($H429=0,"",VLOOKUP($G429,Data!$G$3:$BA$2935,6,FALSE))</f>
        <v>15</v>
      </c>
      <c r="N429" s="52">
        <f>IF($H429=0,"",VLOOKUP($G429,Data!$G$3:$BA$2935,7,FALSE))</f>
        <v>5</v>
      </c>
      <c r="O429" s="52">
        <f>IF($H429=0,"",VLOOKUP($G429,Data!$G$3:$BA$2935,8,FALSE))</f>
        <v>-0.87</v>
      </c>
      <c r="P429" s="52">
        <f>IF($H429=0,"",VLOOKUP($G429,Data!$G$3:$BA$2935,9,FALSE))</f>
        <v>0</v>
      </c>
      <c r="Q429" s="52">
        <f>IF($H429=0,"",VLOOKUP($G429,Data!$G$3:$BA$2935,10,FALSE))</f>
        <v>1</v>
      </c>
      <c r="R429" s="52">
        <f>IF($H429=0,"",VLOOKUP($G429,Data!$G$3:$BA$2935,11,FALSE))</f>
        <v>0</v>
      </c>
      <c r="S429" s="52">
        <f>IF($H429=0,"",VLOOKUP($G429,Data!$G$3:$BA$2935,12,FALSE))</f>
        <v>99</v>
      </c>
      <c r="T429" s="52">
        <f>IF($H429=0,"",VLOOKUP($G429,Data!$G$3:$BA$2935,13,FALSE))</f>
        <v>-99</v>
      </c>
      <c r="U429" s="52">
        <f>IF($H429=0,"",VLOOKUP($G429,Data!$G$3:$BA$2935,14,FALSE))</f>
        <v>0</v>
      </c>
      <c r="V429" s="52">
        <f>IF($H429=0,"",VLOOKUP($G429,Data!$G$3:$BA$2935,15,FALSE))</f>
        <v>9.3000000000000007</v>
      </c>
      <c r="W429" s="52">
        <f>IF($H429=0,"",VLOOKUP($G429,Data!$G$3:$BA$2935,16,FALSE))</f>
        <v>0</v>
      </c>
      <c r="X429" s="52">
        <f>IF($H429=0,"",VLOOKUP($G429,Data!$G$3:$BA$2935,17,FALSE))</f>
        <v>11.63</v>
      </c>
      <c r="Y429" s="52">
        <f>IF($H429=0,"",VLOOKUP($G429,Data!$G$3:$BA$2935,18,FALSE))</f>
        <v>0.113</v>
      </c>
      <c r="Z429" s="52">
        <f>IF($H429=0,"",VLOOKUP($G429,Data!$G$3:$BA$2935,19,FALSE))</f>
        <v>0.124</v>
      </c>
      <c r="AA429" s="52">
        <f>IF($H429=0,"",VLOOKUP($G429,Data!$G$3:$BA$2935,20,FALSE))</f>
        <v>0</v>
      </c>
      <c r="AB429" s="4" t="str">
        <f>IF($H429=0,"",VLOOKUP($G429,Data!$G$3:$BA$2935,21,FALSE))</f>
        <v>/</v>
      </c>
      <c r="AC429" s="4" t="str">
        <f>IF($H429=0,"",VLOOKUP($G429,Data!$G$3:$BA$2935,22,FALSE))</f>
        <v>/</v>
      </c>
      <c r="AD429" s="4" t="str">
        <f>IF($H429=0,"",VLOOKUP($G429,Data!$G$3:$BA$2935,23,FALSE))</f>
        <v/>
      </c>
      <c r="AE429" s="4" t="str">
        <f>IF($H429=0,"",VLOOKUP($G429,Data!$G$3:$BA$2935,24,FALSE))</f>
        <v/>
      </c>
      <c r="AF429" s="4" t="str">
        <f>IF($H429=0,"",VLOOKUP($G429,Data!$G$3:$BA$2935,25,FALSE))</f>
        <v/>
      </c>
      <c r="AG429" s="4" t="str">
        <f>IF($H429=0,"",VLOOKUP($G429,Data!$G$3:$BA$2935,26,FALSE))</f>
        <v/>
      </c>
      <c r="AH429" s="4" t="str">
        <f>IF($H429=0,"",VLOOKUP($G429,Data!$G$3:$BA$2935,27,FALSE))</f>
        <v/>
      </c>
      <c r="AI429" s="4" t="str">
        <f>IF($H429=0,"",VLOOKUP($G429,Data!$G$3:$BA$2935,28,FALSE))</f>
        <v/>
      </c>
      <c r="AJ429" s="4" t="str">
        <f>IF($H429=0,"",VLOOKUP($G429,Data!$G$3:$BA$2935,29,FALSE))</f>
        <v/>
      </c>
      <c r="AK429" s="4" t="str">
        <f>IF($H429=0,"",VLOOKUP($G429,Data!$G$3:$BA$2935,30,FALSE))</f>
        <v/>
      </c>
      <c r="AL429" s="4" t="str">
        <f>IF($H429=0,"",VLOOKUP($G429,Data!$G$3:$BA$2935,31,FALSE))</f>
        <v/>
      </c>
      <c r="AM429" s="4" t="str">
        <f>IF($H429=0,"",VLOOKUP($G429,Data!$G$3:$BA$2935,32,FALSE))</f>
        <v/>
      </c>
      <c r="AN429" s="4" t="str">
        <f>IF($H429=0,"",VLOOKUP($G429,Data!$G$3:$BA$2935,33,FALSE))</f>
        <v/>
      </c>
      <c r="AO429" s="4" t="str">
        <f>IF($H429=0,"",VLOOKUP($G429,Data!$G$3:$BA$2935,34,FALSE))</f>
        <v/>
      </c>
      <c r="AP429" s="4" t="str">
        <f>IF($H429=0,"",VLOOKUP($G429,Data!$G$3:$BA$2935,35,FALSE))</f>
        <v/>
      </c>
      <c r="AQ429" s="4" t="str">
        <f>IF($H429=0,"",VLOOKUP($G429,Data!$G$3:$BA$2935,36,FALSE))</f>
        <v/>
      </c>
      <c r="AR429" s="4" t="str">
        <f>IF($H429=0,"",VLOOKUP($G429,Data!$G$3:$BA$2935,37,FALSE))</f>
        <v/>
      </c>
      <c r="AS429" s="4" t="str">
        <f>IF($H429=0,"",VLOOKUP($G429,Data!$G$3:$BA$2935,38,FALSE))</f>
        <v/>
      </c>
      <c r="AT429" s="4" t="str">
        <f>IF($H429=0,"",VLOOKUP($G429,Data!$G$3:$BA$2935,39,FALSE))</f>
        <v/>
      </c>
    </row>
    <row r="430" spans="1:46" x14ac:dyDescent="0.3">
      <c r="A430" s="4">
        <f>PSSE!A439</f>
        <v>972045</v>
      </c>
      <c r="B430" s="4" t="str">
        <f>PSSE!B439</f>
        <v>SONMY_S5</v>
      </c>
      <c r="C430" s="4">
        <f>PSSE!D439</f>
        <v>26</v>
      </c>
      <c r="D430" s="52">
        <f>PSSE!E439</f>
        <v>600</v>
      </c>
      <c r="E430" s="52" t="str">
        <f>PSSE!F439</f>
        <v>ND</v>
      </c>
      <c r="F430" s="52">
        <f>PSSE!G439</f>
        <v>1</v>
      </c>
      <c r="G430" s="52" t="str">
        <f t="shared" si="7"/>
        <v>AVR26600ND1</v>
      </c>
      <c r="H430" s="52">
        <f>COUNTIF(Data!$G$3:$BA$2935,AVR!$G430)</f>
        <v>1</v>
      </c>
      <c r="I430" s="52" t="str">
        <f>IF($H430=0,"",VLOOKUP($G430,Data!$G$3:$BA$2935,2,FALSE))</f>
        <v>'ESST4B'</v>
      </c>
      <c r="J430" s="52">
        <f>PSSE!C439</f>
        <v>1</v>
      </c>
      <c r="K430" s="52">
        <f>IF($H430=0,"",VLOOKUP($G430,Data!$G$3:$BA$2935,4,FALSE))</f>
        <v>0</v>
      </c>
      <c r="L430" s="52">
        <f>IF($H430=0,"",VLOOKUP($G430,Data!$G$3:$BA$2935,5,FALSE))</f>
        <v>15</v>
      </c>
      <c r="M430" s="52">
        <f>IF($H430=0,"",VLOOKUP($G430,Data!$G$3:$BA$2935,6,FALSE))</f>
        <v>15</v>
      </c>
      <c r="N430" s="52">
        <f>IF($H430=0,"",VLOOKUP($G430,Data!$G$3:$BA$2935,7,FALSE))</f>
        <v>5</v>
      </c>
      <c r="O430" s="52">
        <f>IF($H430=0,"",VLOOKUP($G430,Data!$G$3:$BA$2935,8,FALSE))</f>
        <v>-0.87</v>
      </c>
      <c r="P430" s="52">
        <f>IF($H430=0,"",VLOOKUP($G430,Data!$G$3:$BA$2935,9,FALSE))</f>
        <v>0</v>
      </c>
      <c r="Q430" s="52">
        <f>IF($H430=0,"",VLOOKUP($G430,Data!$G$3:$BA$2935,10,FALSE))</f>
        <v>1</v>
      </c>
      <c r="R430" s="52">
        <f>IF($H430=0,"",VLOOKUP($G430,Data!$G$3:$BA$2935,11,FALSE))</f>
        <v>0</v>
      </c>
      <c r="S430" s="52">
        <f>IF($H430=0,"",VLOOKUP($G430,Data!$G$3:$BA$2935,12,FALSE))</f>
        <v>99</v>
      </c>
      <c r="T430" s="52">
        <f>IF($H430=0,"",VLOOKUP($G430,Data!$G$3:$BA$2935,13,FALSE))</f>
        <v>-99</v>
      </c>
      <c r="U430" s="52">
        <f>IF($H430=0,"",VLOOKUP($G430,Data!$G$3:$BA$2935,14,FALSE))</f>
        <v>0</v>
      </c>
      <c r="V430" s="52">
        <f>IF($H430=0,"",VLOOKUP($G430,Data!$G$3:$BA$2935,15,FALSE))</f>
        <v>9.3000000000000007</v>
      </c>
      <c r="W430" s="52">
        <f>IF($H430=0,"",VLOOKUP($G430,Data!$G$3:$BA$2935,16,FALSE))</f>
        <v>0</v>
      </c>
      <c r="X430" s="52">
        <f>IF($H430=0,"",VLOOKUP($G430,Data!$G$3:$BA$2935,17,FALSE))</f>
        <v>11.63</v>
      </c>
      <c r="Y430" s="52">
        <f>IF($H430=0,"",VLOOKUP($G430,Data!$G$3:$BA$2935,18,FALSE))</f>
        <v>0.113</v>
      </c>
      <c r="Z430" s="52">
        <f>IF($H430=0,"",VLOOKUP($G430,Data!$G$3:$BA$2935,19,FALSE))</f>
        <v>0.124</v>
      </c>
      <c r="AA430" s="52">
        <f>IF($H430=0,"",VLOOKUP($G430,Data!$G$3:$BA$2935,20,FALSE))</f>
        <v>0</v>
      </c>
      <c r="AB430" s="4" t="str">
        <f>IF($H430=0,"",VLOOKUP($G430,Data!$G$3:$BA$2935,21,FALSE))</f>
        <v>/</v>
      </c>
      <c r="AC430" s="4" t="str">
        <f>IF($H430=0,"",VLOOKUP($G430,Data!$G$3:$BA$2935,22,FALSE))</f>
        <v>/</v>
      </c>
      <c r="AD430" s="4" t="str">
        <f>IF($H430=0,"",VLOOKUP($G430,Data!$G$3:$BA$2935,23,FALSE))</f>
        <v/>
      </c>
      <c r="AE430" s="4" t="str">
        <f>IF($H430=0,"",VLOOKUP($G430,Data!$G$3:$BA$2935,24,FALSE))</f>
        <v/>
      </c>
      <c r="AF430" s="4" t="str">
        <f>IF($H430=0,"",VLOOKUP($G430,Data!$G$3:$BA$2935,25,FALSE))</f>
        <v/>
      </c>
      <c r="AG430" s="4" t="str">
        <f>IF($H430=0,"",VLOOKUP($G430,Data!$G$3:$BA$2935,26,FALSE))</f>
        <v/>
      </c>
      <c r="AH430" s="4" t="str">
        <f>IF($H430=0,"",VLOOKUP($G430,Data!$G$3:$BA$2935,27,FALSE))</f>
        <v/>
      </c>
      <c r="AI430" s="4" t="str">
        <f>IF($H430=0,"",VLOOKUP($G430,Data!$G$3:$BA$2935,28,FALSE))</f>
        <v/>
      </c>
      <c r="AJ430" s="4" t="str">
        <f>IF($H430=0,"",VLOOKUP($G430,Data!$G$3:$BA$2935,29,FALSE))</f>
        <v/>
      </c>
      <c r="AK430" s="4" t="str">
        <f>IF($H430=0,"",VLOOKUP($G430,Data!$G$3:$BA$2935,30,FALSE))</f>
        <v/>
      </c>
      <c r="AL430" s="4" t="str">
        <f>IF($H430=0,"",VLOOKUP($G430,Data!$G$3:$BA$2935,31,FALSE))</f>
        <v/>
      </c>
      <c r="AM430" s="4" t="str">
        <f>IF($H430=0,"",VLOOKUP($G430,Data!$G$3:$BA$2935,32,FALSE))</f>
        <v/>
      </c>
      <c r="AN430" s="4" t="str">
        <f>IF($H430=0,"",VLOOKUP($G430,Data!$G$3:$BA$2935,33,FALSE))</f>
        <v/>
      </c>
      <c r="AO430" s="4" t="str">
        <f>IF($H430=0,"",VLOOKUP($G430,Data!$G$3:$BA$2935,34,FALSE))</f>
        <v/>
      </c>
      <c r="AP430" s="4" t="str">
        <f>IF($H430=0,"",VLOOKUP($G430,Data!$G$3:$BA$2935,35,FALSE))</f>
        <v/>
      </c>
      <c r="AQ430" s="4" t="str">
        <f>IF($H430=0,"",VLOOKUP($G430,Data!$G$3:$BA$2935,36,FALSE))</f>
        <v/>
      </c>
      <c r="AR430" s="4" t="str">
        <f>IF($H430=0,"",VLOOKUP($G430,Data!$G$3:$BA$2935,37,FALSE))</f>
        <v/>
      </c>
      <c r="AS430" s="4" t="str">
        <f>IF($H430=0,"",VLOOKUP($G430,Data!$G$3:$BA$2935,38,FALSE))</f>
        <v/>
      </c>
      <c r="AT430" s="4" t="str">
        <f>IF($H430=0,"",VLOOKUP($G430,Data!$G$3:$BA$2935,39,FALSE))</f>
        <v/>
      </c>
    </row>
    <row r="431" spans="1:46" x14ac:dyDescent="0.3">
      <c r="A431" s="4">
        <f>PSSE!A440</f>
        <v>972051</v>
      </c>
      <c r="B431" s="4" t="str">
        <f>PSSE!B440</f>
        <v>VINHTAN2_S1</v>
      </c>
      <c r="C431" s="4">
        <f>PSSE!D440</f>
        <v>26</v>
      </c>
      <c r="D431" s="52">
        <f>PSSE!E440</f>
        <v>622</v>
      </c>
      <c r="E431" s="52" t="str">
        <f>PSSE!F440</f>
        <v>ND</v>
      </c>
      <c r="F431" s="52">
        <f>PSSE!G440</f>
        <v>1</v>
      </c>
      <c r="G431" s="52" t="str">
        <f t="shared" si="7"/>
        <v>AVR26622ND1</v>
      </c>
      <c r="H431" s="52">
        <f>COUNTIF(Data!$G$3:$BA$2935,AVR!$G431)</f>
        <v>1</v>
      </c>
      <c r="I431" s="52" t="str">
        <f>IF($H431=0,"",VLOOKUP($G431,Data!$G$3:$BA$2935,2,FALSE))</f>
        <v>'ESST4B'</v>
      </c>
      <c r="J431" s="52">
        <f>PSSE!C440</f>
        <v>1</v>
      </c>
      <c r="K431" s="52">
        <f>IF($H431=0,"",VLOOKUP($G431,Data!$G$3:$BA$2935,4,FALSE))</f>
        <v>0</v>
      </c>
      <c r="L431" s="52">
        <f>IF($H431=0,"",VLOOKUP($G431,Data!$G$3:$BA$2935,5,FALSE))</f>
        <v>15</v>
      </c>
      <c r="M431" s="52">
        <f>IF($H431=0,"",VLOOKUP($G431,Data!$G$3:$BA$2935,6,FALSE))</f>
        <v>15</v>
      </c>
      <c r="N431" s="52">
        <f>IF($H431=0,"",VLOOKUP($G431,Data!$G$3:$BA$2935,7,FALSE))</f>
        <v>5</v>
      </c>
      <c r="O431" s="52">
        <f>IF($H431=0,"",VLOOKUP($G431,Data!$G$3:$BA$2935,8,FALSE))</f>
        <v>-0.87</v>
      </c>
      <c r="P431" s="52">
        <f>IF($H431=0,"",VLOOKUP($G431,Data!$G$3:$BA$2935,9,FALSE))</f>
        <v>0</v>
      </c>
      <c r="Q431" s="52">
        <f>IF($H431=0,"",VLOOKUP($G431,Data!$G$3:$BA$2935,10,FALSE))</f>
        <v>1</v>
      </c>
      <c r="R431" s="52">
        <f>IF($H431=0,"",VLOOKUP($G431,Data!$G$3:$BA$2935,11,FALSE))</f>
        <v>0</v>
      </c>
      <c r="S431" s="52">
        <f>IF($H431=0,"",VLOOKUP($G431,Data!$G$3:$BA$2935,12,FALSE))</f>
        <v>99</v>
      </c>
      <c r="T431" s="52">
        <f>IF($H431=0,"",VLOOKUP($G431,Data!$G$3:$BA$2935,13,FALSE))</f>
        <v>-99</v>
      </c>
      <c r="U431" s="52">
        <f>IF($H431=0,"",VLOOKUP($G431,Data!$G$3:$BA$2935,14,FALSE))</f>
        <v>0</v>
      </c>
      <c r="V431" s="52">
        <f>IF($H431=0,"",VLOOKUP($G431,Data!$G$3:$BA$2935,15,FALSE))</f>
        <v>9.3000000000000007</v>
      </c>
      <c r="W431" s="52">
        <f>IF($H431=0,"",VLOOKUP($G431,Data!$G$3:$BA$2935,16,FALSE))</f>
        <v>0</v>
      </c>
      <c r="X431" s="52">
        <f>IF($H431=0,"",VLOOKUP($G431,Data!$G$3:$BA$2935,17,FALSE))</f>
        <v>11.63</v>
      </c>
      <c r="Y431" s="52">
        <f>IF($H431=0,"",VLOOKUP($G431,Data!$G$3:$BA$2935,18,FALSE))</f>
        <v>0.113</v>
      </c>
      <c r="Z431" s="52">
        <f>IF($H431=0,"",VLOOKUP($G431,Data!$G$3:$BA$2935,19,FALSE))</f>
        <v>0.124</v>
      </c>
      <c r="AA431" s="52">
        <f>IF($H431=0,"",VLOOKUP($G431,Data!$G$3:$BA$2935,20,FALSE))</f>
        <v>0</v>
      </c>
      <c r="AB431" s="4" t="str">
        <f>IF($H431=0,"",VLOOKUP($G431,Data!$G$3:$BA$2935,21,FALSE))</f>
        <v>/</v>
      </c>
      <c r="AC431" s="4" t="str">
        <f>IF($H431=0,"",VLOOKUP($G431,Data!$G$3:$BA$2935,22,FALSE))</f>
        <v>/</v>
      </c>
      <c r="AD431" s="4" t="str">
        <f>IF($H431=0,"",VLOOKUP($G431,Data!$G$3:$BA$2935,23,FALSE))</f>
        <v/>
      </c>
      <c r="AE431" s="4" t="str">
        <f>IF($H431=0,"",VLOOKUP($G431,Data!$G$3:$BA$2935,24,FALSE))</f>
        <v/>
      </c>
      <c r="AF431" s="4" t="str">
        <f>IF($H431=0,"",VLOOKUP($G431,Data!$G$3:$BA$2935,25,FALSE))</f>
        <v/>
      </c>
      <c r="AG431" s="4" t="str">
        <f>IF($H431=0,"",VLOOKUP($G431,Data!$G$3:$BA$2935,26,FALSE))</f>
        <v/>
      </c>
      <c r="AH431" s="4" t="str">
        <f>IF($H431=0,"",VLOOKUP($G431,Data!$G$3:$BA$2935,27,FALSE))</f>
        <v/>
      </c>
      <c r="AI431" s="4" t="str">
        <f>IF($H431=0,"",VLOOKUP($G431,Data!$G$3:$BA$2935,28,FALSE))</f>
        <v/>
      </c>
      <c r="AJ431" s="4" t="str">
        <f>IF($H431=0,"",VLOOKUP($G431,Data!$G$3:$BA$2935,29,FALSE))</f>
        <v/>
      </c>
      <c r="AK431" s="4" t="str">
        <f>IF($H431=0,"",VLOOKUP($G431,Data!$G$3:$BA$2935,30,FALSE))</f>
        <v/>
      </c>
      <c r="AL431" s="4" t="str">
        <f>IF($H431=0,"",VLOOKUP($G431,Data!$G$3:$BA$2935,31,FALSE))</f>
        <v/>
      </c>
      <c r="AM431" s="4" t="str">
        <f>IF($H431=0,"",VLOOKUP($G431,Data!$G$3:$BA$2935,32,FALSE))</f>
        <v/>
      </c>
      <c r="AN431" s="4" t="str">
        <f>IF($H431=0,"",VLOOKUP($G431,Data!$G$3:$BA$2935,33,FALSE))</f>
        <v/>
      </c>
      <c r="AO431" s="4" t="str">
        <f>IF($H431=0,"",VLOOKUP($G431,Data!$G$3:$BA$2935,34,FALSE))</f>
        <v/>
      </c>
      <c r="AP431" s="4" t="str">
        <f>IF($H431=0,"",VLOOKUP($G431,Data!$G$3:$BA$2935,35,FALSE))</f>
        <v/>
      </c>
      <c r="AQ431" s="4" t="str">
        <f>IF($H431=0,"",VLOOKUP($G431,Data!$G$3:$BA$2935,36,FALSE))</f>
        <v/>
      </c>
      <c r="AR431" s="4" t="str">
        <f>IF($H431=0,"",VLOOKUP($G431,Data!$G$3:$BA$2935,37,FALSE))</f>
        <v/>
      </c>
      <c r="AS431" s="4" t="str">
        <f>IF($H431=0,"",VLOOKUP($G431,Data!$G$3:$BA$2935,38,FALSE))</f>
        <v/>
      </c>
      <c r="AT431" s="4" t="str">
        <f>IF($H431=0,"",VLOOKUP($G431,Data!$G$3:$BA$2935,39,FALSE))</f>
        <v/>
      </c>
    </row>
    <row r="432" spans="1:46" x14ac:dyDescent="0.3">
      <c r="A432" s="4">
        <f>PSSE!A441</f>
        <v>972052</v>
      </c>
      <c r="B432" s="4" t="str">
        <f>PSSE!B441</f>
        <v>VINHTAN2_S2</v>
      </c>
      <c r="C432" s="4">
        <f>PSSE!D441</f>
        <v>26</v>
      </c>
      <c r="D432" s="52">
        <f>PSSE!E441</f>
        <v>622</v>
      </c>
      <c r="E432" s="52" t="str">
        <f>PSSE!F441</f>
        <v>ND</v>
      </c>
      <c r="F432" s="52">
        <f>PSSE!G441</f>
        <v>1</v>
      </c>
      <c r="G432" s="52" t="str">
        <f t="shared" si="7"/>
        <v>AVR26622ND1</v>
      </c>
      <c r="H432" s="52">
        <f>COUNTIF(Data!$G$3:$BA$2935,AVR!$G432)</f>
        <v>1</v>
      </c>
      <c r="I432" s="52" t="str">
        <f>IF($H432=0,"",VLOOKUP($G432,Data!$G$3:$BA$2935,2,FALSE))</f>
        <v>'ESST4B'</v>
      </c>
      <c r="J432" s="52">
        <f>PSSE!C441</f>
        <v>1</v>
      </c>
      <c r="K432" s="52">
        <f>IF($H432=0,"",VLOOKUP($G432,Data!$G$3:$BA$2935,4,FALSE))</f>
        <v>0</v>
      </c>
      <c r="L432" s="52">
        <f>IF($H432=0,"",VLOOKUP($G432,Data!$G$3:$BA$2935,5,FALSE))</f>
        <v>15</v>
      </c>
      <c r="M432" s="52">
        <f>IF($H432=0,"",VLOOKUP($G432,Data!$G$3:$BA$2935,6,FALSE))</f>
        <v>15</v>
      </c>
      <c r="N432" s="52">
        <f>IF($H432=0,"",VLOOKUP($G432,Data!$G$3:$BA$2935,7,FALSE))</f>
        <v>5</v>
      </c>
      <c r="O432" s="52">
        <f>IF($H432=0,"",VLOOKUP($G432,Data!$G$3:$BA$2935,8,FALSE))</f>
        <v>-0.87</v>
      </c>
      <c r="P432" s="52">
        <f>IF($H432=0,"",VLOOKUP($G432,Data!$G$3:$BA$2935,9,FALSE))</f>
        <v>0</v>
      </c>
      <c r="Q432" s="52">
        <f>IF($H432=0,"",VLOOKUP($G432,Data!$G$3:$BA$2935,10,FALSE))</f>
        <v>1</v>
      </c>
      <c r="R432" s="52">
        <f>IF($H432=0,"",VLOOKUP($G432,Data!$G$3:$BA$2935,11,FALSE))</f>
        <v>0</v>
      </c>
      <c r="S432" s="52">
        <f>IF($H432=0,"",VLOOKUP($G432,Data!$G$3:$BA$2935,12,FALSE))</f>
        <v>99</v>
      </c>
      <c r="T432" s="52">
        <f>IF($H432=0,"",VLOOKUP($G432,Data!$G$3:$BA$2935,13,FALSE))</f>
        <v>-99</v>
      </c>
      <c r="U432" s="52">
        <f>IF($H432=0,"",VLOOKUP($G432,Data!$G$3:$BA$2935,14,FALSE))</f>
        <v>0</v>
      </c>
      <c r="V432" s="52">
        <f>IF($H432=0,"",VLOOKUP($G432,Data!$G$3:$BA$2935,15,FALSE))</f>
        <v>9.3000000000000007</v>
      </c>
      <c r="W432" s="52">
        <f>IF($H432=0,"",VLOOKUP($G432,Data!$G$3:$BA$2935,16,FALSE))</f>
        <v>0</v>
      </c>
      <c r="X432" s="52">
        <f>IF($H432=0,"",VLOOKUP($G432,Data!$G$3:$BA$2935,17,FALSE))</f>
        <v>11.63</v>
      </c>
      <c r="Y432" s="52">
        <f>IF($H432=0,"",VLOOKUP($G432,Data!$G$3:$BA$2935,18,FALSE))</f>
        <v>0.113</v>
      </c>
      <c r="Z432" s="52">
        <f>IF($H432=0,"",VLOOKUP($G432,Data!$G$3:$BA$2935,19,FALSE))</f>
        <v>0.124</v>
      </c>
      <c r="AA432" s="52">
        <f>IF($H432=0,"",VLOOKUP($G432,Data!$G$3:$BA$2935,20,FALSE))</f>
        <v>0</v>
      </c>
      <c r="AB432" s="4" t="str">
        <f>IF($H432=0,"",VLOOKUP($G432,Data!$G$3:$BA$2935,21,FALSE))</f>
        <v>/</v>
      </c>
      <c r="AC432" s="4" t="str">
        <f>IF($H432=0,"",VLOOKUP($G432,Data!$G$3:$BA$2935,22,FALSE))</f>
        <v>/</v>
      </c>
      <c r="AD432" s="4" t="str">
        <f>IF($H432=0,"",VLOOKUP($G432,Data!$G$3:$BA$2935,23,FALSE))</f>
        <v/>
      </c>
      <c r="AE432" s="4" t="str">
        <f>IF($H432=0,"",VLOOKUP($G432,Data!$G$3:$BA$2935,24,FALSE))</f>
        <v/>
      </c>
      <c r="AF432" s="4" t="str">
        <f>IF($H432=0,"",VLOOKUP($G432,Data!$G$3:$BA$2935,25,FALSE))</f>
        <v/>
      </c>
      <c r="AG432" s="4" t="str">
        <f>IF($H432=0,"",VLOOKUP($G432,Data!$G$3:$BA$2935,26,FALSE))</f>
        <v/>
      </c>
      <c r="AH432" s="4" t="str">
        <f>IF($H432=0,"",VLOOKUP($G432,Data!$G$3:$BA$2935,27,FALSE))</f>
        <v/>
      </c>
      <c r="AI432" s="4" t="str">
        <f>IF($H432=0,"",VLOOKUP($G432,Data!$G$3:$BA$2935,28,FALSE))</f>
        <v/>
      </c>
      <c r="AJ432" s="4" t="str">
        <f>IF($H432=0,"",VLOOKUP($G432,Data!$G$3:$BA$2935,29,FALSE))</f>
        <v/>
      </c>
      <c r="AK432" s="4" t="str">
        <f>IF($H432=0,"",VLOOKUP($G432,Data!$G$3:$BA$2935,30,FALSE))</f>
        <v/>
      </c>
      <c r="AL432" s="4" t="str">
        <f>IF($H432=0,"",VLOOKUP($G432,Data!$G$3:$BA$2935,31,FALSE))</f>
        <v/>
      </c>
      <c r="AM432" s="4" t="str">
        <f>IF($H432=0,"",VLOOKUP($G432,Data!$G$3:$BA$2935,32,FALSE))</f>
        <v/>
      </c>
      <c r="AN432" s="4" t="str">
        <f>IF($H432=0,"",VLOOKUP($G432,Data!$G$3:$BA$2935,33,FALSE))</f>
        <v/>
      </c>
      <c r="AO432" s="4" t="str">
        <f>IF($H432=0,"",VLOOKUP($G432,Data!$G$3:$BA$2935,34,FALSE))</f>
        <v/>
      </c>
      <c r="AP432" s="4" t="str">
        <f>IF($H432=0,"",VLOOKUP($G432,Data!$G$3:$BA$2935,35,FALSE))</f>
        <v/>
      </c>
      <c r="AQ432" s="4" t="str">
        <f>IF($H432=0,"",VLOOKUP($G432,Data!$G$3:$BA$2935,36,FALSE))</f>
        <v/>
      </c>
      <c r="AR432" s="4" t="str">
        <f>IF($H432=0,"",VLOOKUP($G432,Data!$G$3:$BA$2935,37,FALSE))</f>
        <v/>
      </c>
      <c r="AS432" s="4" t="str">
        <f>IF($H432=0,"",VLOOKUP($G432,Data!$G$3:$BA$2935,38,FALSE))</f>
        <v/>
      </c>
      <c r="AT432" s="4" t="str">
        <f>IF($H432=0,"",VLOOKUP($G432,Data!$G$3:$BA$2935,39,FALSE))</f>
        <v/>
      </c>
    </row>
    <row r="433" spans="1:46" x14ac:dyDescent="0.3">
      <c r="A433" s="4">
        <f>PSSE!A442</f>
        <v>972061</v>
      </c>
      <c r="B433" s="4" t="str">
        <f>PSSE!B442</f>
        <v>VINHTAN3_S1</v>
      </c>
      <c r="C433" s="4">
        <f>PSSE!D442</f>
        <v>19</v>
      </c>
      <c r="D433" s="52">
        <f>PSSE!E442</f>
        <v>660</v>
      </c>
      <c r="E433" s="52" t="str">
        <f>PSSE!F442</f>
        <v>ND</v>
      </c>
      <c r="F433" s="52">
        <f>PSSE!G442</f>
        <v>1</v>
      </c>
      <c r="G433" s="52" t="str">
        <f t="shared" si="7"/>
        <v>AVR19660ND1</v>
      </c>
      <c r="H433" s="52">
        <f>COUNTIF(Data!$G$3:$BA$2935,AVR!$G433)</f>
        <v>1</v>
      </c>
      <c r="I433" s="52" t="str">
        <f>IF($H433=0,"",VLOOKUP($G433,Data!$G$3:$BA$2935,2,FALSE))</f>
        <v>'ESST4B'</v>
      </c>
      <c r="J433" s="52">
        <f>PSSE!C442</f>
        <v>1</v>
      </c>
      <c r="K433" s="52">
        <f>IF($H433=0,"",VLOOKUP($G433,Data!$G$3:$BA$2935,4,FALSE))</f>
        <v>0</v>
      </c>
      <c r="L433" s="52">
        <f>IF($H433=0,"",VLOOKUP($G433,Data!$G$3:$BA$2935,5,FALSE))</f>
        <v>15</v>
      </c>
      <c r="M433" s="52">
        <f>IF($H433=0,"",VLOOKUP($G433,Data!$G$3:$BA$2935,6,FALSE))</f>
        <v>15</v>
      </c>
      <c r="N433" s="52">
        <f>IF($H433=0,"",VLOOKUP($G433,Data!$G$3:$BA$2935,7,FALSE))</f>
        <v>5</v>
      </c>
      <c r="O433" s="52">
        <f>IF($H433=0,"",VLOOKUP($G433,Data!$G$3:$BA$2935,8,FALSE))</f>
        <v>-0.87</v>
      </c>
      <c r="P433" s="52">
        <f>IF($H433=0,"",VLOOKUP($G433,Data!$G$3:$BA$2935,9,FALSE))</f>
        <v>0</v>
      </c>
      <c r="Q433" s="52">
        <f>IF($H433=0,"",VLOOKUP($G433,Data!$G$3:$BA$2935,10,FALSE))</f>
        <v>1</v>
      </c>
      <c r="R433" s="52">
        <f>IF($H433=0,"",VLOOKUP($G433,Data!$G$3:$BA$2935,11,FALSE))</f>
        <v>0</v>
      </c>
      <c r="S433" s="52">
        <f>IF($H433=0,"",VLOOKUP($G433,Data!$G$3:$BA$2935,12,FALSE))</f>
        <v>99</v>
      </c>
      <c r="T433" s="52">
        <f>IF($H433=0,"",VLOOKUP($G433,Data!$G$3:$BA$2935,13,FALSE))</f>
        <v>-99</v>
      </c>
      <c r="U433" s="52">
        <f>IF($H433=0,"",VLOOKUP($G433,Data!$G$3:$BA$2935,14,FALSE))</f>
        <v>0</v>
      </c>
      <c r="V433" s="52">
        <f>IF($H433=0,"",VLOOKUP($G433,Data!$G$3:$BA$2935,15,FALSE))</f>
        <v>9.3000000000000007</v>
      </c>
      <c r="W433" s="52">
        <f>IF($H433=0,"",VLOOKUP($G433,Data!$G$3:$BA$2935,16,FALSE))</f>
        <v>0</v>
      </c>
      <c r="X433" s="52">
        <f>IF($H433=0,"",VLOOKUP($G433,Data!$G$3:$BA$2935,17,FALSE))</f>
        <v>11.63</v>
      </c>
      <c r="Y433" s="52">
        <f>IF($H433=0,"",VLOOKUP($G433,Data!$G$3:$BA$2935,18,FALSE))</f>
        <v>0.113</v>
      </c>
      <c r="Z433" s="52">
        <f>IF($H433=0,"",VLOOKUP($G433,Data!$G$3:$BA$2935,19,FALSE))</f>
        <v>0.124</v>
      </c>
      <c r="AA433" s="52">
        <f>IF($H433=0,"",VLOOKUP($G433,Data!$G$3:$BA$2935,20,FALSE))</f>
        <v>0</v>
      </c>
      <c r="AB433" s="4" t="str">
        <f>IF($H433=0,"",VLOOKUP($G433,Data!$G$3:$BA$2935,21,FALSE))</f>
        <v>/</v>
      </c>
      <c r="AC433" s="4" t="str">
        <f>IF($H433=0,"",VLOOKUP($G433,Data!$G$3:$BA$2935,22,FALSE))</f>
        <v>/</v>
      </c>
      <c r="AD433" s="4" t="str">
        <f>IF($H433=0,"",VLOOKUP($G433,Data!$G$3:$BA$2935,23,FALSE))</f>
        <v/>
      </c>
      <c r="AE433" s="4" t="str">
        <f>IF($H433=0,"",VLOOKUP($G433,Data!$G$3:$BA$2935,24,FALSE))</f>
        <v/>
      </c>
      <c r="AF433" s="4" t="str">
        <f>IF($H433=0,"",VLOOKUP($G433,Data!$G$3:$BA$2935,25,FALSE))</f>
        <v/>
      </c>
      <c r="AG433" s="4" t="str">
        <f>IF($H433=0,"",VLOOKUP($G433,Data!$G$3:$BA$2935,26,FALSE))</f>
        <v/>
      </c>
      <c r="AH433" s="4" t="str">
        <f>IF($H433=0,"",VLOOKUP($G433,Data!$G$3:$BA$2935,27,FALSE))</f>
        <v/>
      </c>
      <c r="AI433" s="4" t="str">
        <f>IF($H433=0,"",VLOOKUP($G433,Data!$G$3:$BA$2935,28,FALSE))</f>
        <v/>
      </c>
      <c r="AJ433" s="4" t="str">
        <f>IF($H433=0,"",VLOOKUP($G433,Data!$G$3:$BA$2935,29,FALSE))</f>
        <v/>
      </c>
      <c r="AK433" s="4" t="str">
        <f>IF($H433=0,"",VLOOKUP($G433,Data!$G$3:$BA$2935,30,FALSE))</f>
        <v/>
      </c>
      <c r="AL433" s="4" t="str">
        <f>IF($H433=0,"",VLOOKUP($G433,Data!$G$3:$BA$2935,31,FALSE))</f>
        <v/>
      </c>
      <c r="AM433" s="4" t="str">
        <f>IF($H433=0,"",VLOOKUP($G433,Data!$G$3:$BA$2935,32,FALSE))</f>
        <v/>
      </c>
      <c r="AN433" s="4" t="str">
        <f>IF($H433=0,"",VLOOKUP($G433,Data!$G$3:$BA$2935,33,FALSE))</f>
        <v/>
      </c>
      <c r="AO433" s="4" t="str">
        <f>IF($H433=0,"",VLOOKUP($G433,Data!$G$3:$BA$2935,34,FALSE))</f>
        <v/>
      </c>
      <c r="AP433" s="4" t="str">
        <f>IF($H433=0,"",VLOOKUP($G433,Data!$G$3:$BA$2935,35,FALSE))</f>
        <v/>
      </c>
      <c r="AQ433" s="4" t="str">
        <f>IF($H433=0,"",VLOOKUP($G433,Data!$G$3:$BA$2935,36,FALSE))</f>
        <v/>
      </c>
      <c r="AR433" s="4" t="str">
        <f>IF($H433=0,"",VLOOKUP($G433,Data!$G$3:$BA$2935,37,FALSE))</f>
        <v/>
      </c>
      <c r="AS433" s="4" t="str">
        <f>IF($H433=0,"",VLOOKUP($G433,Data!$G$3:$BA$2935,38,FALSE))</f>
        <v/>
      </c>
      <c r="AT433" s="4" t="str">
        <f>IF($H433=0,"",VLOOKUP($G433,Data!$G$3:$BA$2935,39,FALSE))</f>
        <v/>
      </c>
    </row>
    <row r="434" spans="1:46" x14ac:dyDescent="0.3">
      <c r="A434" s="4">
        <f>PSSE!A443</f>
        <v>972062</v>
      </c>
      <c r="B434" s="4" t="str">
        <f>PSSE!B443</f>
        <v>VINHTAN3_S2</v>
      </c>
      <c r="C434" s="4">
        <f>PSSE!D443</f>
        <v>19</v>
      </c>
      <c r="D434" s="52">
        <f>PSSE!E443</f>
        <v>660</v>
      </c>
      <c r="E434" s="52" t="str">
        <f>PSSE!F443</f>
        <v>ND</v>
      </c>
      <c r="F434" s="52">
        <f>PSSE!G443</f>
        <v>1</v>
      </c>
      <c r="G434" s="52" t="str">
        <f t="shared" si="7"/>
        <v>AVR19660ND1</v>
      </c>
      <c r="H434" s="52">
        <f>COUNTIF(Data!$G$3:$BA$2935,AVR!$G434)</f>
        <v>1</v>
      </c>
      <c r="I434" s="52" t="str">
        <f>IF($H434=0,"",VLOOKUP($G434,Data!$G$3:$BA$2935,2,FALSE))</f>
        <v>'ESST4B'</v>
      </c>
      <c r="J434" s="52">
        <f>PSSE!C443</f>
        <v>1</v>
      </c>
      <c r="K434" s="52">
        <f>IF($H434=0,"",VLOOKUP($G434,Data!$G$3:$BA$2935,4,FALSE))</f>
        <v>0</v>
      </c>
      <c r="L434" s="52">
        <f>IF($H434=0,"",VLOOKUP($G434,Data!$G$3:$BA$2935,5,FALSE))</f>
        <v>15</v>
      </c>
      <c r="M434" s="52">
        <f>IF($H434=0,"",VLOOKUP($G434,Data!$G$3:$BA$2935,6,FALSE))</f>
        <v>15</v>
      </c>
      <c r="N434" s="52">
        <f>IF($H434=0,"",VLOOKUP($G434,Data!$G$3:$BA$2935,7,FALSE))</f>
        <v>5</v>
      </c>
      <c r="O434" s="52">
        <f>IF($H434=0,"",VLOOKUP($G434,Data!$G$3:$BA$2935,8,FALSE))</f>
        <v>-0.87</v>
      </c>
      <c r="P434" s="52">
        <f>IF($H434=0,"",VLOOKUP($G434,Data!$G$3:$BA$2935,9,FALSE))</f>
        <v>0</v>
      </c>
      <c r="Q434" s="52">
        <f>IF($H434=0,"",VLOOKUP($G434,Data!$G$3:$BA$2935,10,FALSE))</f>
        <v>1</v>
      </c>
      <c r="R434" s="52">
        <f>IF($H434=0,"",VLOOKUP($G434,Data!$G$3:$BA$2935,11,FALSE))</f>
        <v>0</v>
      </c>
      <c r="S434" s="52">
        <f>IF($H434=0,"",VLOOKUP($G434,Data!$G$3:$BA$2935,12,FALSE))</f>
        <v>99</v>
      </c>
      <c r="T434" s="52">
        <f>IF($H434=0,"",VLOOKUP($G434,Data!$G$3:$BA$2935,13,FALSE))</f>
        <v>-99</v>
      </c>
      <c r="U434" s="52">
        <f>IF($H434=0,"",VLOOKUP($G434,Data!$G$3:$BA$2935,14,FALSE))</f>
        <v>0</v>
      </c>
      <c r="V434" s="52">
        <f>IF($H434=0,"",VLOOKUP($G434,Data!$G$3:$BA$2935,15,FALSE))</f>
        <v>9.3000000000000007</v>
      </c>
      <c r="W434" s="52">
        <f>IF($H434=0,"",VLOOKUP($G434,Data!$G$3:$BA$2935,16,FALSE))</f>
        <v>0</v>
      </c>
      <c r="X434" s="52">
        <f>IF($H434=0,"",VLOOKUP($G434,Data!$G$3:$BA$2935,17,FALSE))</f>
        <v>11.63</v>
      </c>
      <c r="Y434" s="52">
        <f>IF($H434=0,"",VLOOKUP($G434,Data!$G$3:$BA$2935,18,FALSE))</f>
        <v>0.113</v>
      </c>
      <c r="Z434" s="52">
        <f>IF($H434=0,"",VLOOKUP($G434,Data!$G$3:$BA$2935,19,FALSE))</f>
        <v>0.124</v>
      </c>
      <c r="AA434" s="52">
        <f>IF($H434=0,"",VLOOKUP($G434,Data!$G$3:$BA$2935,20,FALSE))</f>
        <v>0</v>
      </c>
      <c r="AB434" s="4" t="str">
        <f>IF($H434=0,"",VLOOKUP($G434,Data!$G$3:$BA$2935,21,FALSE))</f>
        <v>/</v>
      </c>
      <c r="AC434" s="4" t="str">
        <f>IF($H434=0,"",VLOOKUP($G434,Data!$G$3:$BA$2935,22,FALSE))</f>
        <v>/</v>
      </c>
      <c r="AD434" s="4" t="str">
        <f>IF($H434=0,"",VLOOKUP($G434,Data!$G$3:$BA$2935,23,FALSE))</f>
        <v/>
      </c>
      <c r="AE434" s="4" t="str">
        <f>IF($H434=0,"",VLOOKUP($G434,Data!$G$3:$BA$2935,24,FALSE))</f>
        <v/>
      </c>
      <c r="AF434" s="4" t="str">
        <f>IF($H434=0,"",VLOOKUP($G434,Data!$G$3:$BA$2935,25,FALSE))</f>
        <v/>
      </c>
      <c r="AG434" s="4" t="str">
        <f>IF($H434=0,"",VLOOKUP($G434,Data!$G$3:$BA$2935,26,FALSE))</f>
        <v/>
      </c>
      <c r="AH434" s="4" t="str">
        <f>IF($H434=0,"",VLOOKUP($G434,Data!$G$3:$BA$2935,27,FALSE))</f>
        <v/>
      </c>
      <c r="AI434" s="4" t="str">
        <f>IF($H434=0,"",VLOOKUP($G434,Data!$G$3:$BA$2935,28,FALSE))</f>
        <v/>
      </c>
      <c r="AJ434" s="4" t="str">
        <f>IF($H434=0,"",VLOOKUP($G434,Data!$G$3:$BA$2935,29,FALSE))</f>
        <v/>
      </c>
      <c r="AK434" s="4" t="str">
        <f>IF($H434=0,"",VLOOKUP($G434,Data!$G$3:$BA$2935,30,FALSE))</f>
        <v/>
      </c>
      <c r="AL434" s="4" t="str">
        <f>IF($H434=0,"",VLOOKUP($G434,Data!$G$3:$BA$2935,31,FALSE))</f>
        <v/>
      </c>
      <c r="AM434" s="4" t="str">
        <f>IF($H434=0,"",VLOOKUP($G434,Data!$G$3:$BA$2935,32,FALSE))</f>
        <v/>
      </c>
      <c r="AN434" s="4" t="str">
        <f>IF($H434=0,"",VLOOKUP($G434,Data!$G$3:$BA$2935,33,FALSE))</f>
        <v/>
      </c>
      <c r="AO434" s="4" t="str">
        <f>IF($H434=0,"",VLOOKUP($G434,Data!$G$3:$BA$2935,34,FALSE))</f>
        <v/>
      </c>
      <c r="AP434" s="4" t="str">
        <f>IF($H434=0,"",VLOOKUP($G434,Data!$G$3:$BA$2935,35,FALSE))</f>
        <v/>
      </c>
      <c r="AQ434" s="4" t="str">
        <f>IF($H434=0,"",VLOOKUP($G434,Data!$G$3:$BA$2935,36,FALSE))</f>
        <v/>
      </c>
      <c r="AR434" s="4" t="str">
        <f>IF($H434=0,"",VLOOKUP($G434,Data!$G$3:$BA$2935,37,FALSE))</f>
        <v/>
      </c>
      <c r="AS434" s="4" t="str">
        <f>IF($H434=0,"",VLOOKUP($G434,Data!$G$3:$BA$2935,38,FALSE))</f>
        <v/>
      </c>
      <c r="AT434" s="4" t="str">
        <f>IF($H434=0,"",VLOOKUP($G434,Data!$G$3:$BA$2935,39,FALSE))</f>
        <v/>
      </c>
    </row>
    <row r="435" spans="1:46" x14ac:dyDescent="0.3">
      <c r="A435" s="4">
        <f>PSSE!A444</f>
        <v>972063</v>
      </c>
      <c r="B435" s="4" t="str">
        <f>PSSE!B444</f>
        <v>VINHTAN3_S3</v>
      </c>
      <c r="C435" s="4">
        <f>PSSE!D444</f>
        <v>19</v>
      </c>
      <c r="D435" s="52">
        <f>PSSE!E444</f>
        <v>660</v>
      </c>
      <c r="E435" s="52" t="str">
        <f>PSSE!F444</f>
        <v>ND</v>
      </c>
      <c r="F435" s="52">
        <f>PSSE!G444</f>
        <v>1</v>
      </c>
      <c r="G435" s="52" t="str">
        <f t="shared" si="7"/>
        <v>AVR19660ND1</v>
      </c>
      <c r="H435" s="52">
        <f>COUNTIF(Data!$G$3:$BA$2935,AVR!$G435)</f>
        <v>1</v>
      </c>
      <c r="I435" s="52" t="str">
        <f>IF($H435=0,"",VLOOKUP($G435,Data!$G$3:$BA$2935,2,FALSE))</f>
        <v>'ESST4B'</v>
      </c>
      <c r="J435" s="52">
        <f>PSSE!C444</f>
        <v>1</v>
      </c>
      <c r="K435" s="52">
        <f>IF($H435=0,"",VLOOKUP($G435,Data!$G$3:$BA$2935,4,FALSE))</f>
        <v>0</v>
      </c>
      <c r="L435" s="52">
        <f>IF($H435=0,"",VLOOKUP($G435,Data!$G$3:$BA$2935,5,FALSE))</f>
        <v>15</v>
      </c>
      <c r="M435" s="52">
        <f>IF($H435=0,"",VLOOKUP($G435,Data!$G$3:$BA$2935,6,FALSE))</f>
        <v>15</v>
      </c>
      <c r="N435" s="52">
        <f>IF($H435=0,"",VLOOKUP($G435,Data!$G$3:$BA$2935,7,FALSE))</f>
        <v>5</v>
      </c>
      <c r="O435" s="52">
        <f>IF($H435=0,"",VLOOKUP($G435,Data!$G$3:$BA$2935,8,FALSE))</f>
        <v>-0.87</v>
      </c>
      <c r="P435" s="52">
        <f>IF($H435=0,"",VLOOKUP($G435,Data!$G$3:$BA$2935,9,FALSE))</f>
        <v>0</v>
      </c>
      <c r="Q435" s="52">
        <f>IF($H435=0,"",VLOOKUP($G435,Data!$G$3:$BA$2935,10,FALSE))</f>
        <v>1</v>
      </c>
      <c r="R435" s="52">
        <f>IF($H435=0,"",VLOOKUP($G435,Data!$G$3:$BA$2935,11,FALSE))</f>
        <v>0</v>
      </c>
      <c r="S435" s="52">
        <f>IF($H435=0,"",VLOOKUP($G435,Data!$G$3:$BA$2935,12,FALSE))</f>
        <v>99</v>
      </c>
      <c r="T435" s="52">
        <f>IF($H435=0,"",VLOOKUP($G435,Data!$G$3:$BA$2935,13,FALSE))</f>
        <v>-99</v>
      </c>
      <c r="U435" s="52">
        <f>IF($H435=0,"",VLOOKUP($G435,Data!$G$3:$BA$2935,14,FALSE))</f>
        <v>0</v>
      </c>
      <c r="V435" s="52">
        <f>IF($H435=0,"",VLOOKUP($G435,Data!$G$3:$BA$2935,15,FALSE))</f>
        <v>9.3000000000000007</v>
      </c>
      <c r="W435" s="52">
        <f>IF($H435=0,"",VLOOKUP($G435,Data!$G$3:$BA$2935,16,FALSE))</f>
        <v>0</v>
      </c>
      <c r="X435" s="52">
        <f>IF($H435=0,"",VLOOKUP($G435,Data!$G$3:$BA$2935,17,FALSE))</f>
        <v>11.63</v>
      </c>
      <c r="Y435" s="52">
        <f>IF($H435=0,"",VLOOKUP($G435,Data!$G$3:$BA$2935,18,FALSE))</f>
        <v>0.113</v>
      </c>
      <c r="Z435" s="52">
        <f>IF($H435=0,"",VLOOKUP($G435,Data!$G$3:$BA$2935,19,FALSE))</f>
        <v>0.124</v>
      </c>
      <c r="AA435" s="52">
        <f>IF($H435=0,"",VLOOKUP($G435,Data!$G$3:$BA$2935,20,FALSE))</f>
        <v>0</v>
      </c>
      <c r="AB435" s="4" t="str">
        <f>IF($H435=0,"",VLOOKUP($G435,Data!$G$3:$BA$2935,21,FALSE))</f>
        <v>/</v>
      </c>
      <c r="AC435" s="4" t="str">
        <f>IF($H435=0,"",VLOOKUP($G435,Data!$G$3:$BA$2935,22,FALSE))</f>
        <v>/</v>
      </c>
      <c r="AD435" s="4" t="str">
        <f>IF($H435=0,"",VLOOKUP($G435,Data!$G$3:$BA$2935,23,FALSE))</f>
        <v/>
      </c>
      <c r="AE435" s="4" t="str">
        <f>IF($H435=0,"",VLOOKUP($G435,Data!$G$3:$BA$2935,24,FALSE))</f>
        <v/>
      </c>
      <c r="AF435" s="4" t="str">
        <f>IF($H435=0,"",VLOOKUP($G435,Data!$G$3:$BA$2935,25,FALSE))</f>
        <v/>
      </c>
      <c r="AG435" s="4" t="str">
        <f>IF($H435=0,"",VLOOKUP($G435,Data!$G$3:$BA$2935,26,FALSE))</f>
        <v/>
      </c>
      <c r="AH435" s="4" t="str">
        <f>IF($H435=0,"",VLOOKUP($G435,Data!$G$3:$BA$2935,27,FALSE))</f>
        <v/>
      </c>
      <c r="AI435" s="4" t="str">
        <f>IF($H435=0,"",VLOOKUP($G435,Data!$G$3:$BA$2935,28,FALSE))</f>
        <v/>
      </c>
      <c r="AJ435" s="4" t="str">
        <f>IF($H435=0,"",VLOOKUP($G435,Data!$G$3:$BA$2935,29,FALSE))</f>
        <v/>
      </c>
      <c r="AK435" s="4" t="str">
        <f>IF($H435=0,"",VLOOKUP($G435,Data!$G$3:$BA$2935,30,FALSE))</f>
        <v/>
      </c>
      <c r="AL435" s="4" t="str">
        <f>IF($H435=0,"",VLOOKUP($G435,Data!$G$3:$BA$2935,31,FALSE))</f>
        <v/>
      </c>
      <c r="AM435" s="4" t="str">
        <f>IF($H435=0,"",VLOOKUP($G435,Data!$G$3:$BA$2935,32,FALSE))</f>
        <v/>
      </c>
      <c r="AN435" s="4" t="str">
        <f>IF($H435=0,"",VLOOKUP($G435,Data!$G$3:$BA$2935,33,FALSE))</f>
        <v/>
      </c>
      <c r="AO435" s="4" t="str">
        <f>IF($H435=0,"",VLOOKUP($G435,Data!$G$3:$BA$2935,34,FALSE))</f>
        <v/>
      </c>
      <c r="AP435" s="4" t="str">
        <f>IF($H435=0,"",VLOOKUP($G435,Data!$G$3:$BA$2935,35,FALSE))</f>
        <v/>
      </c>
      <c r="AQ435" s="4" t="str">
        <f>IF($H435=0,"",VLOOKUP($G435,Data!$G$3:$BA$2935,36,FALSE))</f>
        <v/>
      </c>
      <c r="AR435" s="4" t="str">
        <f>IF($H435=0,"",VLOOKUP($G435,Data!$G$3:$BA$2935,37,FALSE))</f>
        <v/>
      </c>
      <c r="AS435" s="4" t="str">
        <f>IF($H435=0,"",VLOOKUP($G435,Data!$G$3:$BA$2935,38,FALSE))</f>
        <v/>
      </c>
      <c r="AT435" s="4" t="str">
        <f>IF($H435=0,"",VLOOKUP($G435,Data!$G$3:$BA$2935,39,FALSE))</f>
        <v/>
      </c>
    </row>
    <row r="436" spans="1:46" x14ac:dyDescent="0.3">
      <c r="A436" s="4">
        <f>PSSE!A445</f>
        <v>972071</v>
      </c>
      <c r="B436" s="4" t="str">
        <f>PSSE!B445</f>
        <v>VINHTAN4_S1</v>
      </c>
      <c r="C436" s="4">
        <f>PSSE!D445</f>
        <v>26</v>
      </c>
      <c r="D436" s="52">
        <f>PSSE!E445</f>
        <v>622</v>
      </c>
      <c r="E436" s="52" t="str">
        <f>PSSE!F445</f>
        <v>ND</v>
      </c>
      <c r="F436" s="52">
        <f>PSSE!G445</f>
        <v>1</v>
      </c>
      <c r="G436" s="52" t="str">
        <f t="shared" si="7"/>
        <v>AVR26622ND1</v>
      </c>
      <c r="H436" s="52">
        <f>COUNTIF(Data!$G$3:$BA$2935,AVR!$G436)</f>
        <v>1</v>
      </c>
      <c r="I436" s="52" t="str">
        <f>IF($H436=0,"",VLOOKUP($G436,Data!$G$3:$BA$2935,2,FALSE))</f>
        <v>'ESST4B'</v>
      </c>
      <c r="J436" s="52">
        <f>PSSE!C445</f>
        <v>1</v>
      </c>
      <c r="K436" s="52">
        <f>IF($H436=0,"",VLOOKUP($G436,Data!$G$3:$BA$2935,4,FALSE))</f>
        <v>0</v>
      </c>
      <c r="L436" s="52">
        <f>IF($H436=0,"",VLOOKUP($G436,Data!$G$3:$BA$2935,5,FALSE))</f>
        <v>15</v>
      </c>
      <c r="M436" s="52">
        <f>IF($H436=0,"",VLOOKUP($G436,Data!$G$3:$BA$2935,6,FALSE))</f>
        <v>15</v>
      </c>
      <c r="N436" s="52">
        <f>IF($H436=0,"",VLOOKUP($G436,Data!$G$3:$BA$2935,7,FALSE))</f>
        <v>5</v>
      </c>
      <c r="O436" s="52">
        <f>IF($H436=0,"",VLOOKUP($G436,Data!$G$3:$BA$2935,8,FALSE))</f>
        <v>-0.87</v>
      </c>
      <c r="P436" s="52">
        <f>IF($H436=0,"",VLOOKUP($G436,Data!$G$3:$BA$2935,9,FALSE))</f>
        <v>0</v>
      </c>
      <c r="Q436" s="52">
        <f>IF($H436=0,"",VLOOKUP($G436,Data!$G$3:$BA$2935,10,FALSE))</f>
        <v>1</v>
      </c>
      <c r="R436" s="52">
        <f>IF($H436=0,"",VLOOKUP($G436,Data!$G$3:$BA$2935,11,FALSE))</f>
        <v>0</v>
      </c>
      <c r="S436" s="52">
        <f>IF($H436=0,"",VLOOKUP($G436,Data!$G$3:$BA$2935,12,FALSE))</f>
        <v>99</v>
      </c>
      <c r="T436" s="52">
        <f>IF($H436=0,"",VLOOKUP($G436,Data!$G$3:$BA$2935,13,FALSE))</f>
        <v>-99</v>
      </c>
      <c r="U436" s="52">
        <f>IF($H436=0,"",VLOOKUP($G436,Data!$G$3:$BA$2935,14,FALSE))</f>
        <v>0</v>
      </c>
      <c r="V436" s="52">
        <f>IF($H436=0,"",VLOOKUP($G436,Data!$G$3:$BA$2935,15,FALSE))</f>
        <v>9.3000000000000007</v>
      </c>
      <c r="W436" s="52">
        <f>IF($H436=0,"",VLOOKUP($G436,Data!$G$3:$BA$2935,16,FALSE))</f>
        <v>0</v>
      </c>
      <c r="X436" s="52">
        <f>IF($H436=0,"",VLOOKUP($G436,Data!$G$3:$BA$2935,17,FALSE))</f>
        <v>11.63</v>
      </c>
      <c r="Y436" s="52">
        <f>IF($H436=0,"",VLOOKUP($G436,Data!$G$3:$BA$2935,18,FALSE))</f>
        <v>0.113</v>
      </c>
      <c r="Z436" s="52">
        <f>IF($H436=0,"",VLOOKUP($G436,Data!$G$3:$BA$2935,19,FALSE))</f>
        <v>0.124</v>
      </c>
      <c r="AA436" s="52">
        <f>IF($H436=0,"",VLOOKUP($G436,Data!$G$3:$BA$2935,20,FALSE))</f>
        <v>0</v>
      </c>
      <c r="AB436" s="4" t="str">
        <f>IF($H436=0,"",VLOOKUP($G436,Data!$G$3:$BA$2935,21,FALSE))</f>
        <v>/</v>
      </c>
      <c r="AC436" s="4" t="str">
        <f>IF($H436=0,"",VLOOKUP($G436,Data!$G$3:$BA$2935,22,FALSE))</f>
        <v>/</v>
      </c>
      <c r="AD436" s="4" t="str">
        <f>IF($H436=0,"",VLOOKUP($G436,Data!$G$3:$BA$2935,23,FALSE))</f>
        <v/>
      </c>
      <c r="AE436" s="4" t="str">
        <f>IF($H436=0,"",VLOOKUP($G436,Data!$G$3:$BA$2935,24,FALSE))</f>
        <v/>
      </c>
      <c r="AF436" s="4" t="str">
        <f>IF($H436=0,"",VLOOKUP($G436,Data!$G$3:$BA$2935,25,FALSE))</f>
        <v/>
      </c>
      <c r="AG436" s="4" t="str">
        <f>IF($H436=0,"",VLOOKUP($G436,Data!$G$3:$BA$2935,26,FALSE))</f>
        <v/>
      </c>
      <c r="AH436" s="4" t="str">
        <f>IF($H436=0,"",VLOOKUP($G436,Data!$G$3:$BA$2935,27,FALSE))</f>
        <v/>
      </c>
      <c r="AI436" s="4" t="str">
        <f>IF($H436=0,"",VLOOKUP($G436,Data!$G$3:$BA$2935,28,FALSE))</f>
        <v/>
      </c>
      <c r="AJ436" s="4" t="str">
        <f>IF($H436=0,"",VLOOKUP($G436,Data!$G$3:$BA$2935,29,FALSE))</f>
        <v/>
      </c>
      <c r="AK436" s="4" t="str">
        <f>IF($H436=0,"",VLOOKUP($G436,Data!$G$3:$BA$2935,30,FALSE))</f>
        <v/>
      </c>
      <c r="AL436" s="4" t="str">
        <f>IF($H436=0,"",VLOOKUP($G436,Data!$G$3:$BA$2935,31,FALSE))</f>
        <v/>
      </c>
      <c r="AM436" s="4" t="str">
        <f>IF($H436=0,"",VLOOKUP($G436,Data!$G$3:$BA$2935,32,FALSE))</f>
        <v/>
      </c>
      <c r="AN436" s="4" t="str">
        <f>IF($H436=0,"",VLOOKUP($G436,Data!$G$3:$BA$2935,33,FALSE))</f>
        <v/>
      </c>
      <c r="AO436" s="4" t="str">
        <f>IF($H436=0,"",VLOOKUP($G436,Data!$G$3:$BA$2935,34,FALSE))</f>
        <v/>
      </c>
      <c r="AP436" s="4" t="str">
        <f>IF($H436=0,"",VLOOKUP($G436,Data!$G$3:$BA$2935,35,FALSE))</f>
        <v/>
      </c>
      <c r="AQ436" s="4" t="str">
        <f>IF($H436=0,"",VLOOKUP($G436,Data!$G$3:$BA$2935,36,FALSE))</f>
        <v/>
      </c>
      <c r="AR436" s="4" t="str">
        <f>IF($H436=0,"",VLOOKUP($G436,Data!$G$3:$BA$2935,37,FALSE))</f>
        <v/>
      </c>
      <c r="AS436" s="4" t="str">
        <f>IF($H436=0,"",VLOOKUP($G436,Data!$G$3:$BA$2935,38,FALSE))</f>
        <v/>
      </c>
      <c r="AT436" s="4" t="str">
        <f>IF($H436=0,"",VLOOKUP($G436,Data!$G$3:$BA$2935,39,FALSE))</f>
        <v/>
      </c>
    </row>
    <row r="437" spans="1:46" x14ac:dyDescent="0.3">
      <c r="A437" s="4">
        <f>PSSE!A446</f>
        <v>972072</v>
      </c>
      <c r="B437" s="4" t="str">
        <f>PSSE!B446</f>
        <v>VINHTAN4_S2</v>
      </c>
      <c r="C437" s="4">
        <f>PSSE!D446</f>
        <v>26</v>
      </c>
      <c r="D437" s="52">
        <f>PSSE!E446</f>
        <v>622</v>
      </c>
      <c r="E437" s="52" t="str">
        <f>PSSE!F446</f>
        <v>ND</v>
      </c>
      <c r="F437" s="52">
        <f>PSSE!G446</f>
        <v>1</v>
      </c>
      <c r="G437" s="52" t="str">
        <f t="shared" si="7"/>
        <v>AVR26622ND1</v>
      </c>
      <c r="H437" s="52">
        <f>COUNTIF(Data!$G$3:$BA$2935,AVR!$G437)</f>
        <v>1</v>
      </c>
      <c r="I437" s="52" t="str">
        <f>IF($H437=0,"",VLOOKUP($G437,Data!$G$3:$BA$2935,2,FALSE))</f>
        <v>'ESST4B'</v>
      </c>
      <c r="J437" s="52">
        <f>PSSE!C446</f>
        <v>1</v>
      </c>
      <c r="K437" s="52">
        <f>IF($H437=0,"",VLOOKUP($G437,Data!$G$3:$BA$2935,4,FALSE))</f>
        <v>0</v>
      </c>
      <c r="L437" s="52">
        <f>IF($H437=0,"",VLOOKUP($G437,Data!$G$3:$BA$2935,5,FALSE))</f>
        <v>15</v>
      </c>
      <c r="M437" s="52">
        <f>IF($H437=0,"",VLOOKUP($G437,Data!$G$3:$BA$2935,6,FALSE))</f>
        <v>15</v>
      </c>
      <c r="N437" s="52">
        <f>IF($H437=0,"",VLOOKUP($G437,Data!$G$3:$BA$2935,7,FALSE))</f>
        <v>5</v>
      </c>
      <c r="O437" s="52">
        <f>IF($H437=0,"",VLOOKUP($G437,Data!$G$3:$BA$2935,8,FALSE))</f>
        <v>-0.87</v>
      </c>
      <c r="P437" s="52">
        <f>IF($H437=0,"",VLOOKUP($G437,Data!$G$3:$BA$2935,9,FALSE))</f>
        <v>0</v>
      </c>
      <c r="Q437" s="52">
        <f>IF($H437=0,"",VLOOKUP($G437,Data!$G$3:$BA$2935,10,FALSE))</f>
        <v>1</v>
      </c>
      <c r="R437" s="52">
        <f>IF($H437=0,"",VLOOKUP($G437,Data!$G$3:$BA$2935,11,FALSE))</f>
        <v>0</v>
      </c>
      <c r="S437" s="52">
        <f>IF($H437=0,"",VLOOKUP($G437,Data!$G$3:$BA$2935,12,FALSE))</f>
        <v>99</v>
      </c>
      <c r="T437" s="52">
        <f>IF($H437=0,"",VLOOKUP($G437,Data!$G$3:$BA$2935,13,FALSE))</f>
        <v>-99</v>
      </c>
      <c r="U437" s="52">
        <f>IF($H437=0,"",VLOOKUP($G437,Data!$G$3:$BA$2935,14,FALSE))</f>
        <v>0</v>
      </c>
      <c r="V437" s="52">
        <f>IF($H437=0,"",VLOOKUP($G437,Data!$G$3:$BA$2935,15,FALSE))</f>
        <v>9.3000000000000007</v>
      </c>
      <c r="W437" s="52">
        <f>IF($H437=0,"",VLOOKUP($G437,Data!$G$3:$BA$2935,16,FALSE))</f>
        <v>0</v>
      </c>
      <c r="X437" s="52">
        <f>IF($H437=0,"",VLOOKUP($G437,Data!$G$3:$BA$2935,17,FALSE))</f>
        <v>11.63</v>
      </c>
      <c r="Y437" s="52">
        <f>IF($H437=0,"",VLOOKUP($G437,Data!$G$3:$BA$2935,18,FALSE))</f>
        <v>0.113</v>
      </c>
      <c r="Z437" s="52">
        <f>IF($H437=0,"",VLOOKUP($G437,Data!$G$3:$BA$2935,19,FALSE))</f>
        <v>0.124</v>
      </c>
      <c r="AA437" s="52">
        <f>IF($H437=0,"",VLOOKUP($G437,Data!$G$3:$BA$2935,20,FALSE))</f>
        <v>0</v>
      </c>
      <c r="AB437" s="4" t="str">
        <f>IF($H437=0,"",VLOOKUP($G437,Data!$G$3:$BA$2935,21,FALSE))</f>
        <v>/</v>
      </c>
      <c r="AC437" s="4" t="str">
        <f>IF($H437=0,"",VLOOKUP($G437,Data!$G$3:$BA$2935,22,FALSE))</f>
        <v>/</v>
      </c>
      <c r="AD437" s="4" t="str">
        <f>IF($H437=0,"",VLOOKUP($G437,Data!$G$3:$BA$2935,23,FALSE))</f>
        <v/>
      </c>
      <c r="AE437" s="4" t="str">
        <f>IF($H437=0,"",VLOOKUP($G437,Data!$G$3:$BA$2935,24,FALSE))</f>
        <v/>
      </c>
      <c r="AF437" s="4" t="str">
        <f>IF($H437=0,"",VLOOKUP($G437,Data!$G$3:$BA$2935,25,FALSE))</f>
        <v/>
      </c>
      <c r="AG437" s="4" t="str">
        <f>IF($H437=0,"",VLOOKUP($G437,Data!$G$3:$BA$2935,26,FALSE))</f>
        <v/>
      </c>
      <c r="AH437" s="4" t="str">
        <f>IF($H437=0,"",VLOOKUP($G437,Data!$G$3:$BA$2935,27,FALSE))</f>
        <v/>
      </c>
      <c r="AI437" s="4" t="str">
        <f>IF($H437=0,"",VLOOKUP($G437,Data!$G$3:$BA$2935,28,FALSE))</f>
        <v/>
      </c>
      <c r="AJ437" s="4" t="str">
        <f>IF($H437=0,"",VLOOKUP($G437,Data!$G$3:$BA$2935,29,FALSE))</f>
        <v/>
      </c>
      <c r="AK437" s="4" t="str">
        <f>IF($H437=0,"",VLOOKUP($G437,Data!$G$3:$BA$2935,30,FALSE))</f>
        <v/>
      </c>
      <c r="AL437" s="4" t="str">
        <f>IF($H437=0,"",VLOOKUP($G437,Data!$G$3:$BA$2935,31,FALSE))</f>
        <v/>
      </c>
      <c r="AM437" s="4" t="str">
        <f>IF($H437=0,"",VLOOKUP($G437,Data!$G$3:$BA$2935,32,FALSE))</f>
        <v/>
      </c>
      <c r="AN437" s="4" t="str">
        <f>IF($H437=0,"",VLOOKUP($G437,Data!$G$3:$BA$2935,33,FALSE))</f>
        <v/>
      </c>
      <c r="AO437" s="4" t="str">
        <f>IF($H437=0,"",VLOOKUP($G437,Data!$G$3:$BA$2935,34,FALSE))</f>
        <v/>
      </c>
      <c r="AP437" s="4" t="str">
        <f>IF($H437=0,"",VLOOKUP($G437,Data!$G$3:$BA$2935,35,FALSE))</f>
        <v/>
      </c>
      <c r="AQ437" s="4" t="str">
        <f>IF($H437=0,"",VLOOKUP($G437,Data!$G$3:$BA$2935,36,FALSE))</f>
        <v/>
      </c>
      <c r="AR437" s="4" t="str">
        <f>IF($H437=0,"",VLOOKUP($G437,Data!$G$3:$BA$2935,37,FALSE))</f>
        <v/>
      </c>
      <c r="AS437" s="4" t="str">
        <f>IF($H437=0,"",VLOOKUP($G437,Data!$G$3:$BA$2935,38,FALSE))</f>
        <v/>
      </c>
      <c r="AT437" s="4" t="str">
        <f>IF($H437=0,"",VLOOKUP($G437,Data!$G$3:$BA$2935,39,FALSE))</f>
        <v/>
      </c>
    </row>
    <row r="438" spans="1:46" x14ac:dyDescent="0.3">
      <c r="A438" s="4">
        <f>PSSE!A447</f>
        <v>972081</v>
      </c>
      <c r="B438" s="4" t="str">
        <f>PSSE!B447</f>
        <v>VINHTAN5_S1</v>
      </c>
      <c r="C438" s="4">
        <f>PSSE!D447</f>
        <v>26</v>
      </c>
      <c r="D438" s="52">
        <f>PSSE!E447</f>
        <v>622</v>
      </c>
      <c r="E438" s="52" t="str">
        <f>PSSE!F447</f>
        <v>ND</v>
      </c>
      <c r="F438" s="52">
        <f>PSSE!G447</f>
        <v>1</v>
      </c>
      <c r="G438" s="52" t="str">
        <f t="shared" si="7"/>
        <v>AVR26622ND1</v>
      </c>
      <c r="H438" s="52">
        <f>COUNTIF(Data!$G$3:$BA$2935,AVR!$G438)</f>
        <v>1</v>
      </c>
      <c r="I438" s="52" t="str">
        <f>IF($H438=0,"",VLOOKUP($G438,Data!$G$3:$BA$2935,2,FALSE))</f>
        <v>'ESST4B'</v>
      </c>
      <c r="J438" s="52">
        <f>PSSE!C447</f>
        <v>1</v>
      </c>
      <c r="K438" s="52">
        <f>IF($H438=0,"",VLOOKUP($G438,Data!$G$3:$BA$2935,4,FALSE))</f>
        <v>0</v>
      </c>
      <c r="L438" s="52">
        <f>IF($H438=0,"",VLOOKUP($G438,Data!$G$3:$BA$2935,5,FALSE))</f>
        <v>15</v>
      </c>
      <c r="M438" s="52">
        <f>IF($H438=0,"",VLOOKUP($G438,Data!$G$3:$BA$2935,6,FALSE))</f>
        <v>15</v>
      </c>
      <c r="N438" s="52">
        <f>IF($H438=0,"",VLOOKUP($G438,Data!$G$3:$BA$2935,7,FALSE))</f>
        <v>5</v>
      </c>
      <c r="O438" s="52">
        <f>IF($H438=0,"",VLOOKUP($G438,Data!$G$3:$BA$2935,8,FALSE))</f>
        <v>-0.87</v>
      </c>
      <c r="P438" s="52">
        <f>IF($H438=0,"",VLOOKUP($G438,Data!$G$3:$BA$2935,9,FALSE))</f>
        <v>0</v>
      </c>
      <c r="Q438" s="52">
        <f>IF($H438=0,"",VLOOKUP($G438,Data!$G$3:$BA$2935,10,FALSE))</f>
        <v>1</v>
      </c>
      <c r="R438" s="52">
        <f>IF($H438=0,"",VLOOKUP($G438,Data!$G$3:$BA$2935,11,FALSE))</f>
        <v>0</v>
      </c>
      <c r="S438" s="52">
        <f>IF($H438=0,"",VLOOKUP($G438,Data!$G$3:$BA$2935,12,FALSE))</f>
        <v>99</v>
      </c>
      <c r="T438" s="52">
        <f>IF($H438=0,"",VLOOKUP($G438,Data!$G$3:$BA$2935,13,FALSE))</f>
        <v>-99</v>
      </c>
      <c r="U438" s="52">
        <f>IF($H438=0,"",VLOOKUP($G438,Data!$G$3:$BA$2935,14,FALSE))</f>
        <v>0</v>
      </c>
      <c r="V438" s="52">
        <f>IF($H438=0,"",VLOOKUP($G438,Data!$G$3:$BA$2935,15,FALSE))</f>
        <v>9.3000000000000007</v>
      </c>
      <c r="W438" s="52">
        <f>IF($H438=0,"",VLOOKUP($G438,Data!$G$3:$BA$2935,16,FALSE))</f>
        <v>0</v>
      </c>
      <c r="X438" s="52">
        <f>IF($H438=0,"",VLOOKUP($G438,Data!$G$3:$BA$2935,17,FALSE))</f>
        <v>11.63</v>
      </c>
      <c r="Y438" s="52">
        <f>IF($H438=0,"",VLOOKUP($G438,Data!$G$3:$BA$2935,18,FALSE))</f>
        <v>0.113</v>
      </c>
      <c r="Z438" s="52">
        <f>IF($H438=0,"",VLOOKUP($G438,Data!$G$3:$BA$2935,19,FALSE))</f>
        <v>0.124</v>
      </c>
      <c r="AA438" s="52">
        <f>IF($H438=0,"",VLOOKUP($G438,Data!$G$3:$BA$2935,20,FALSE))</f>
        <v>0</v>
      </c>
      <c r="AB438" s="4" t="str">
        <f>IF($H438=0,"",VLOOKUP($G438,Data!$G$3:$BA$2935,21,FALSE))</f>
        <v>/</v>
      </c>
      <c r="AC438" s="4" t="str">
        <f>IF($H438=0,"",VLOOKUP($G438,Data!$G$3:$BA$2935,22,FALSE))</f>
        <v>/</v>
      </c>
      <c r="AD438" s="4" t="str">
        <f>IF($H438=0,"",VLOOKUP($G438,Data!$G$3:$BA$2935,23,FALSE))</f>
        <v/>
      </c>
      <c r="AE438" s="4" t="str">
        <f>IF($H438=0,"",VLOOKUP($G438,Data!$G$3:$BA$2935,24,FALSE))</f>
        <v/>
      </c>
      <c r="AF438" s="4" t="str">
        <f>IF($H438=0,"",VLOOKUP($G438,Data!$G$3:$BA$2935,25,FALSE))</f>
        <v/>
      </c>
      <c r="AG438" s="4" t="str">
        <f>IF($H438=0,"",VLOOKUP($G438,Data!$G$3:$BA$2935,26,FALSE))</f>
        <v/>
      </c>
      <c r="AH438" s="4" t="str">
        <f>IF($H438=0,"",VLOOKUP($G438,Data!$G$3:$BA$2935,27,FALSE))</f>
        <v/>
      </c>
      <c r="AI438" s="4" t="str">
        <f>IF($H438=0,"",VLOOKUP($G438,Data!$G$3:$BA$2935,28,FALSE))</f>
        <v/>
      </c>
      <c r="AJ438" s="4" t="str">
        <f>IF($H438=0,"",VLOOKUP($G438,Data!$G$3:$BA$2935,29,FALSE))</f>
        <v/>
      </c>
      <c r="AK438" s="4" t="str">
        <f>IF($H438=0,"",VLOOKUP($G438,Data!$G$3:$BA$2935,30,FALSE))</f>
        <v/>
      </c>
      <c r="AL438" s="4" t="str">
        <f>IF($H438=0,"",VLOOKUP($G438,Data!$G$3:$BA$2935,31,FALSE))</f>
        <v/>
      </c>
      <c r="AM438" s="4" t="str">
        <f>IF($H438=0,"",VLOOKUP($G438,Data!$G$3:$BA$2935,32,FALSE))</f>
        <v/>
      </c>
      <c r="AN438" s="4" t="str">
        <f>IF($H438=0,"",VLOOKUP($G438,Data!$G$3:$BA$2935,33,FALSE))</f>
        <v/>
      </c>
      <c r="AO438" s="4" t="str">
        <f>IF($H438=0,"",VLOOKUP($G438,Data!$G$3:$BA$2935,34,FALSE))</f>
        <v/>
      </c>
      <c r="AP438" s="4" t="str">
        <f>IF($H438=0,"",VLOOKUP($G438,Data!$G$3:$BA$2935,35,FALSE))</f>
        <v/>
      </c>
      <c r="AQ438" s="4" t="str">
        <f>IF($H438=0,"",VLOOKUP($G438,Data!$G$3:$BA$2935,36,FALSE))</f>
        <v/>
      </c>
      <c r="AR438" s="4" t="str">
        <f>IF($H438=0,"",VLOOKUP($G438,Data!$G$3:$BA$2935,37,FALSE))</f>
        <v/>
      </c>
      <c r="AS438" s="4" t="str">
        <f>IF($H438=0,"",VLOOKUP($G438,Data!$G$3:$BA$2935,38,FALSE))</f>
        <v/>
      </c>
      <c r="AT438" s="4" t="str">
        <f>IF($H438=0,"",VLOOKUP($G438,Data!$G$3:$BA$2935,39,FALSE))</f>
        <v/>
      </c>
    </row>
    <row r="439" spans="1:46" x14ac:dyDescent="0.3">
      <c r="A439" s="4">
        <f>PSSE!A448</f>
        <v>972082</v>
      </c>
      <c r="B439" s="4" t="str">
        <f>PSSE!B448</f>
        <v>VINHTAN5_S2</v>
      </c>
      <c r="C439" s="4">
        <f>PSSE!D448</f>
        <v>26</v>
      </c>
      <c r="D439" s="52">
        <f>PSSE!E448</f>
        <v>622</v>
      </c>
      <c r="E439" s="52" t="str">
        <f>PSSE!F448</f>
        <v>ND</v>
      </c>
      <c r="F439" s="52">
        <f>PSSE!G448</f>
        <v>1</v>
      </c>
      <c r="G439" s="52" t="str">
        <f t="shared" si="7"/>
        <v>AVR26622ND1</v>
      </c>
      <c r="H439" s="52">
        <f>COUNTIF(Data!$G$3:$BA$2935,AVR!$G439)</f>
        <v>1</v>
      </c>
      <c r="I439" s="52" t="str">
        <f>IF($H439=0,"",VLOOKUP($G439,Data!$G$3:$BA$2935,2,FALSE))</f>
        <v>'ESST4B'</v>
      </c>
      <c r="J439" s="52">
        <f>PSSE!C448</f>
        <v>1</v>
      </c>
      <c r="K439" s="52">
        <f>IF($H439=0,"",VLOOKUP($G439,Data!$G$3:$BA$2935,4,FALSE))</f>
        <v>0</v>
      </c>
      <c r="L439" s="52">
        <f>IF($H439=0,"",VLOOKUP($G439,Data!$G$3:$BA$2935,5,FALSE))</f>
        <v>15</v>
      </c>
      <c r="M439" s="52">
        <f>IF($H439=0,"",VLOOKUP($G439,Data!$G$3:$BA$2935,6,FALSE))</f>
        <v>15</v>
      </c>
      <c r="N439" s="52">
        <f>IF($H439=0,"",VLOOKUP($G439,Data!$G$3:$BA$2935,7,FALSE))</f>
        <v>5</v>
      </c>
      <c r="O439" s="52">
        <f>IF($H439=0,"",VLOOKUP($G439,Data!$G$3:$BA$2935,8,FALSE))</f>
        <v>-0.87</v>
      </c>
      <c r="P439" s="52">
        <f>IF($H439=0,"",VLOOKUP($G439,Data!$G$3:$BA$2935,9,FALSE))</f>
        <v>0</v>
      </c>
      <c r="Q439" s="52">
        <f>IF($H439=0,"",VLOOKUP($G439,Data!$G$3:$BA$2935,10,FALSE))</f>
        <v>1</v>
      </c>
      <c r="R439" s="52">
        <f>IF($H439=0,"",VLOOKUP($G439,Data!$G$3:$BA$2935,11,FALSE))</f>
        <v>0</v>
      </c>
      <c r="S439" s="52">
        <f>IF($H439=0,"",VLOOKUP($G439,Data!$G$3:$BA$2935,12,FALSE))</f>
        <v>99</v>
      </c>
      <c r="T439" s="52">
        <f>IF($H439=0,"",VLOOKUP($G439,Data!$G$3:$BA$2935,13,FALSE))</f>
        <v>-99</v>
      </c>
      <c r="U439" s="52">
        <f>IF($H439=0,"",VLOOKUP($G439,Data!$G$3:$BA$2935,14,FALSE))</f>
        <v>0</v>
      </c>
      <c r="V439" s="52">
        <f>IF($H439=0,"",VLOOKUP($G439,Data!$G$3:$BA$2935,15,FALSE))</f>
        <v>9.3000000000000007</v>
      </c>
      <c r="W439" s="52">
        <f>IF($H439=0,"",VLOOKUP($G439,Data!$G$3:$BA$2935,16,FALSE))</f>
        <v>0</v>
      </c>
      <c r="X439" s="52">
        <f>IF($H439=0,"",VLOOKUP($G439,Data!$G$3:$BA$2935,17,FALSE))</f>
        <v>11.63</v>
      </c>
      <c r="Y439" s="52">
        <f>IF($H439=0,"",VLOOKUP($G439,Data!$G$3:$BA$2935,18,FALSE))</f>
        <v>0.113</v>
      </c>
      <c r="Z439" s="52">
        <f>IF($H439=0,"",VLOOKUP($G439,Data!$G$3:$BA$2935,19,FALSE))</f>
        <v>0.124</v>
      </c>
      <c r="AA439" s="52">
        <f>IF($H439=0,"",VLOOKUP($G439,Data!$G$3:$BA$2935,20,FALSE))</f>
        <v>0</v>
      </c>
      <c r="AB439" s="4" t="str">
        <f>IF($H439=0,"",VLOOKUP($G439,Data!$G$3:$BA$2935,21,FALSE))</f>
        <v>/</v>
      </c>
      <c r="AC439" s="4" t="str">
        <f>IF($H439=0,"",VLOOKUP($G439,Data!$G$3:$BA$2935,22,FALSE))</f>
        <v>/</v>
      </c>
      <c r="AD439" s="4" t="str">
        <f>IF($H439=0,"",VLOOKUP($G439,Data!$G$3:$BA$2935,23,FALSE))</f>
        <v/>
      </c>
      <c r="AE439" s="4" t="str">
        <f>IF($H439=0,"",VLOOKUP($G439,Data!$G$3:$BA$2935,24,FALSE))</f>
        <v/>
      </c>
      <c r="AF439" s="4" t="str">
        <f>IF($H439=0,"",VLOOKUP($G439,Data!$G$3:$BA$2935,25,FALSE))</f>
        <v/>
      </c>
      <c r="AG439" s="4" t="str">
        <f>IF($H439=0,"",VLOOKUP($G439,Data!$G$3:$BA$2935,26,FALSE))</f>
        <v/>
      </c>
      <c r="AH439" s="4" t="str">
        <f>IF($H439=0,"",VLOOKUP($G439,Data!$G$3:$BA$2935,27,FALSE))</f>
        <v/>
      </c>
      <c r="AI439" s="4" t="str">
        <f>IF($H439=0,"",VLOOKUP($G439,Data!$G$3:$BA$2935,28,FALSE))</f>
        <v/>
      </c>
      <c r="AJ439" s="4" t="str">
        <f>IF($H439=0,"",VLOOKUP($G439,Data!$G$3:$BA$2935,29,FALSE))</f>
        <v/>
      </c>
      <c r="AK439" s="4" t="str">
        <f>IF($H439=0,"",VLOOKUP($G439,Data!$G$3:$BA$2935,30,FALSE))</f>
        <v/>
      </c>
      <c r="AL439" s="4" t="str">
        <f>IF($H439=0,"",VLOOKUP($G439,Data!$G$3:$BA$2935,31,FALSE))</f>
        <v/>
      </c>
      <c r="AM439" s="4" t="str">
        <f>IF($H439=0,"",VLOOKUP($G439,Data!$G$3:$BA$2935,32,FALSE))</f>
        <v/>
      </c>
      <c r="AN439" s="4" t="str">
        <f>IF($H439=0,"",VLOOKUP($G439,Data!$G$3:$BA$2935,33,FALSE))</f>
        <v/>
      </c>
      <c r="AO439" s="4" t="str">
        <f>IF($H439=0,"",VLOOKUP($G439,Data!$G$3:$BA$2935,34,FALSE))</f>
        <v/>
      </c>
      <c r="AP439" s="4" t="str">
        <f>IF($H439=0,"",VLOOKUP($G439,Data!$G$3:$BA$2935,35,FALSE))</f>
        <v/>
      </c>
      <c r="AQ439" s="4" t="str">
        <f>IF($H439=0,"",VLOOKUP($G439,Data!$G$3:$BA$2935,36,FALSE))</f>
        <v/>
      </c>
      <c r="AR439" s="4" t="str">
        <f>IF($H439=0,"",VLOOKUP($G439,Data!$G$3:$BA$2935,37,FALSE))</f>
        <v/>
      </c>
      <c r="AS439" s="4" t="str">
        <f>IF($H439=0,"",VLOOKUP($G439,Data!$G$3:$BA$2935,38,FALSE))</f>
        <v/>
      </c>
      <c r="AT439" s="4" t="str">
        <f>IF($H439=0,"",VLOOKUP($G439,Data!$G$3:$BA$2935,39,FALSE))</f>
        <v/>
      </c>
    </row>
    <row r="440" spans="1:46" x14ac:dyDescent="0.3">
      <c r="A440" s="4">
        <f>PSSE!A449</f>
        <v>972091</v>
      </c>
      <c r="B440" s="4" t="str">
        <f>PSSE!B449</f>
        <v>SONMY2_S1</v>
      </c>
      <c r="C440" s="4">
        <f>PSSE!D449</f>
        <v>26</v>
      </c>
      <c r="D440" s="52">
        <f>PSSE!E449</f>
        <v>400</v>
      </c>
      <c r="E440" s="52" t="str">
        <f>PSSE!F449</f>
        <v>ND</v>
      </c>
      <c r="F440" s="52">
        <f>PSSE!G449</f>
        <v>1</v>
      </c>
      <c r="G440" s="52" t="str">
        <f t="shared" si="7"/>
        <v>AVR26400ND1</v>
      </c>
      <c r="H440" s="52">
        <f>COUNTIF(Data!$G$3:$BA$2935,AVR!$G440)</f>
        <v>1</v>
      </c>
      <c r="I440" s="52" t="str">
        <f>IF($H440=0,"",VLOOKUP($G440,Data!$G$3:$BA$2935,2,FALSE))</f>
        <v>'ESST4B'</v>
      </c>
      <c r="J440" s="52">
        <f>PSSE!C449</f>
        <v>1</v>
      </c>
      <c r="K440" s="52">
        <f>IF($H440=0,"",VLOOKUP($G440,Data!$G$3:$BA$2935,4,FALSE))</f>
        <v>0</v>
      </c>
      <c r="L440" s="52">
        <f>IF($H440=0,"",VLOOKUP($G440,Data!$G$3:$BA$2935,5,FALSE))</f>
        <v>10.75</v>
      </c>
      <c r="M440" s="52">
        <f>IF($H440=0,"",VLOOKUP($G440,Data!$G$3:$BA$2935,6,FALSE))</f>
        <v>10.75</v>
      </c>
      <c r="N440" s="52">
        <f>IF($H440=0,"",VLOOKUP($G440,Data!$G$3:$BA$2935,7,FALSE))</f>
        <v>5</v>
      </c>
      <c r="O440" s="52">
        <f>IF($H440=0,"",VLOOKUP($G440,Data!$G$3:$BA$2935,8,FALSE))</f>
        <v>-0.87</v>
      </c>
      <c r="P440" s="52">
        <f>IF($H440=0,"",VLOOKUP($G440,Data!$G$3:$BA$2935,9,FALSE))</f>
        <v>0</v>
      </c>
      <c r="Q440" s="52">
        <f>IF($H440=0,"",VLOOKUP($G440,Data!$G$3:$BA$2935,10,FALSE))</f>
        <v>1</v>
      </c>
      <c r="R440" s="52">
        <f>IF($H440=0,"",VLOOKUP($G440,Data!$G$3:$BA$2935,11,FALSE))</f>
        <v>0</v>
      </c>
      <c r="S440" s="52">
        <f>IF($H440=0,"",VLOOKUP($G440,Data!$G$3:$BA$2935,12,FALSE))</f>
        <v>99</v>
      </c>
      <c r="T440" s="52">
        <f>IF($H440=0,"",VLOOKUP($G440,Data!$G$3:$BA$2935,13,FALSE))</f>
        <v>-99</v>
      </c>
      <c r="U440" s="52">
        <f>IF($H440=0,"",VLOOKUP($G440,Data!$G$3:$BA$2935,14,FALSE))</f>
        <v>0</v>
      </c>
      <c r="V440" s="52">
        <f>IF($H440=0,"",VLOOKUP($G440,Data!$G$3:$BA$2935,15,FALSE))</f>
        <v>9.3000000000000007</v>
      </c>
      <c r="W440" s="52">
        <f>IF($H440=0,"",VLOOKUP($G440,Data!$G$3:$BA$2935,16,FALSE))</f>
        <v>0</v>
      </c>
      <c r="X440" s="52">
        <f>IF($H440=0,"",VLOOKUP($G440,Data!$G$3:$BA$2935,17,FALSE))</f>
        <v>11.63</v>
      </c>
      <c r="Y440" s="52">
        <f>IF($H440=0,"",VLOOKUP($G440,Data!$G$3:$BA$2935,18,FALSE))</f>
        <v>0.113</v>
      </c>
      <c r="Z440" s="52">
        <f>IF($H440=0,"",VLOOKUP($G440,Data!$G$3:$BA$2935,19,FALSE))</f>
        <v>0.124</v>
      </c>
      <c r="AA440" s="52">
        <f>IF($H440=0,"",VLOOKUP($G440,Data!$G$3:$BA$2935,20,FALSE))</f>
        <v>0</v>
      </c>
      <c r="AB440" s="4" t="str">
        <f>IF($H440=0,"",VLOOKUP($G440,Data!$G$3:$BA$2935,21,FALSE))</f>
        <v>/</v>
      </c>
      <c r="AC440" s="4" t="str">
        <f>IF($H440=0,"",VLOOKUP($G440,Data!$G$3:$BA$2935,22,FALSE))</f>
        <v>/</v>
      </c>
      <c r="AD440" s="4" t="str">
        <f>IF($H440=0,"",VLOOKUP($G440,Data!$G$3:$BA$2935,23,FALSE))</f>
        <v/>
      </c>
      <c r="AE440" s="4" t="str">
        <f>IF($H440=0,"",VLOOKUP($G440,Data!$G$3:$BA$2935,24,FALSE))</f>
        <v/>
      </c>
      <c r="AF440" s="4" t="str">
        <f>IF($H440=0,"",VLOOKUP($G440,Data!$G$3:$BA$2935,25,FALSE))</f>
        <v/>
      </c>
      <c r="AG440" s="4" t="str">
        <f>IF($H440=0,"",VLOOKUP($G440,Data!$G$3:$BA$2935,26,FALSE))</f>
        <v/>
      </c>
      <c r="AH440" s="4" t="str">
        <f>IF($H440=0,"",VLOOKUP($G440,Data!$G$3:$BA$2935,27,FALSE))</f>
        <v/>
      </c>
      <c r="AI440" s="4" t="str">
        <f>IF($H440=0,"",VLOOKUP($G440,Data!$G$3:$BA$2935,28,FALSE))</f>
        <v/>
      </c>
      <c r="AJ440" s="4" t="str">
        <f>IF($H440=0,"",VLOOKUP($G440,Data!$G$3:$BA$2935,29,FALSE))</f>
        <v/>
      </c>
      <c r="AK440" s="4" t="str">
        <f>IF($H440=0,"",VLOOKUP($G440,Data!$G$3:$BA$2935,30,FALSE))</f>
        <v/>
      </c>
      <c r="AL440" s="4" t="str">
        <f>IF($H440=0,"",VLOOKUP($G440,Data!$G$3:$BA$2935,31,FALSE))</f>
        <v/>
      </c>
      <c r="AM440" s="4" t="str">
        <f>IF($H440=0,"",VLOOKUP($G440,Data!$G$3:$BA$2935,32,FALSE))</f>
        <v/>
      </c>
      <c r="AN440" s="4" t="str">
        <f>IF($H440=0,"",VLOOKUP($G440,Data!$G$3:$BA$2935,33,FALSE))</f>
        <v/>
      </c>
      <c r="AO440" s="4" t="str">
        <f>IF($H440=0,"",VLOOKUP($G440,Data!$G$3:$BA$2935,34,FALSE))</f>
        <v/>
      </c>
      <c r="AP440" s="4" t="str">
        <f>IF($H440=0,"",VLOOKUP($G440,Data!$G$3:$BA$2935,35,FALSE))</f>
        <v/>
      </c>
      <c r="AQ440" s="4" t="str">
        <f>IF($H440=0,"",VLOOKUP($G440,Data!$G$3:$BA$2935,36,FALSE))</f>
        <v/>
      </c>
      <c r="AR440" s="4" t="str">
        <f>IF($H440=0,"",VLOOKUP($G440,Data!$G$3:$BA$2935,37,FALSE))</f>
        <v/>
      </c>
      <c r="AS440" s="4" t="str">
        <f>IF($H440=0,"",VLOOKUP($G440,Data!$G$3:$BA$2935,38,FALSE))</f>
        <v/>
      </c>
      <c r="AT440" s="4" t="str">
        <f>IF($H440=0,"",VLOOKUP($G440,Data!$G$3:$BA$2935,39,FALSE))</f>
        <v/>
      </c>
    </row>
    <row r="441" spans="1:46" x14ac:dyDescent="0.3">
      <c r="A441" s="4">
        <f>PSSE!A450</f>
        <v>972092</v>
      </c>
      <c r="B441" s="4" t="str">
        <f>PSSE!B450</f>
        <v>SONMY2_S2</v>
      </c>
      <c r="C441" s="4">
        <f>PSSE!D450</f>
        <v>26</v>
      </c>
      <c r="D441" s="52">
        <f>PSSE!E450</f>
        <v>400</v>
      </c>
      <c r="E441" s="52" t="str">
        <f>PSSE!F450</f>
        <v>ND</v>
      </c>
      <c r="F441" s="52">
        <f>PSSE!G450</f>
        <v>1</v>
      </c>
      <c r="G441" s="52" t="str">
        <f t="shared" si="7"/>
        <v>AVR26400ND1</v>
      </c>
      <c r="H441" s="52">
        <f>COUNTIF(Data!$G$3:$BA$2935,AVR!$G441)</f>
        <v>1</v>
      </c>
      <c r="I441" s="52" t="str">
        <f>IF($H441=0,"",VLOOKUP($G441,Data!$G$3:$BA$2935,2,FALSE))</f>
        <v>'ESST4B'</v>
      </c>
      <c r="J441" s="52">
        <f>PSSE!C450</f>
        <v>1</v>
      </c>
      <c r="K441" s="52">
        <f>IF($H441=0,"",VLOOKUP($G441,Data!$G$3:$BA$2935,4,FALSE))</f>
        <v>0</v>
      </c>
      <c r="L441" s="52">
        <f>IF($H441=0,"",VLOOKUP($G441,Data!$G$3:$BA$2935,5,FALSE))</f>
        <v>10.75</v>
      </c>
      <c r="M441" s="52">
        <f>IF($H441=0,"",VLOOKUP($G441,Data!$G$3:$BA$2935,6,FALSE))</f>
        <v>10.75</v>
      </c>
      <c r="N441" s="52">
        <f>IF($H441=0,"",VLOOKUP($G441,Data!$G$3:$BA$2935,7,FALSE))</f>
        <v>5</v>
      </c>
      <c r="O441" s="52">
        <f>IF($H441=0,"",VLOOKUP($G441,Data!$G$3:$BA$2935,8,FALSE))</f>
        <v>-0.87</v>
      </c>
      <c r="P441" s="52">
        <f>IF($H441=0,"",VLOOKUP($G441,Data!$G$3:$BA$2935,9,FALSE))</f>
        <v>0</v>
      </c>
      <c r="Q441" s="52">
        <f>IF($H441=0,"",VLOOKUP($G441,Data!$G$3:$BA$2935,10,FALSE))</f>
        <v>1</v>
      </c>
      <c r="R441" s="52">
        <f>IF($H441=0,"",VLOOKUP($G441,Data!$G$3:$BA$2935,11,FALSE))</f>
        <v>0</v>
      </c>
      <c r="S441" s="52">
        <f>IF($H441=0,"",VLOOKUP($G441,Data!$G$3:$BA$2935,12,FALSE))</f>
        <v>99</v>
      </c>
      <c r="T441" s="52">
        <f>IF($H441=0,"",VLOOKUP($G441,Data!$G$3:$BA$2935,13,FALSE))</f>
        <v>-99</v>
      </c>
      <c r="U441" s="52">
        <f>IF($H441=0,"",VLOOKUP($G441,Data!$G$3:$BA$2935,14,FALSE))</f>
        <v>0</v>
      </c>
      <c r="V441" s="52">
        <f>IF($H441=0,"",VLOOKUP($G441,Data!$G$3:$BA$2935,15,FALSE))</f>
        <v>9.3000000000000007</v>
      </c>
      <c r="W441" s="52">
        <f>IF($H441=0,"",VLOOKUP($G441,Data!$G$3:$BA$2935,16,FALSE))</f>
        <v>0</v>
      </c>
      <c r="X441" s="52">
        <f>IF($H441=0,"",VLOOKUP($G441,Data!$G$3:$BA$2935,17,FALSE))</f>
        <v>11.63</v>
      </c>
      <c r="Y441" s="52">
        <f>IF($H441=0,"",VLOOKUP($G441,Data!$G$3:$BA$2935,18,FALSE))</f>
        <v>0.113</v>
      </c>
      <c r="Z441" s="52">
        <f>IF($H441=0,"",VLOOKUP($G441,Data!$G$3:$BA$2935,19,FALSE))</f>
        <v>0.124</v>
      </c>
      <c r="AA441" s="52">
        <f>IF($H441=0,"",VLOOKUP($G441,Data!$G$3:$BA$2935,20,FALSE))</f>
        <v>0</v>
      </c>
      <c r="AB441" s="4" t="str">
        <f>IF($H441=0,"",VLOOKUP($G441,Data!$G$3:$BA$2935,21,FALSE))</f>
        <v>/</v>
      </c>
      <c r="AC441" s="4" t="str">
        <f>IF($H441=0,"",VLOOKUP($G441,Data!$G$3:$BA$2935,22,FALSE))</f>
        <v>/</v>
      </c>
      <c r="AD441" s="4" t="str">
        <f>IF($H441=0,"",VLOOKUP($G441,Data!$G$3:$BA$2935,23,FALSE))</f>
        <v/>
      </c>
      <c r="AE441" s="4" t="str">
        <f>IF($H441=0,"",VLOOKUP($G441,Data!$G$3:$BA$2935,24,FALSE))</f>
        <v/>
      </c>
      <c r="AF441" s="4" t="str">
        <f>IF($H441=0,"",VLOOKUP($G441,Data!$G$3:$BA$2935,25,FALSE))</f>
        <v/>
      </c>
      <c r="AG441" s="4" t="str">
        <f>IF($H441=0,"",VLOOKUP($G441,Data!$G$3:$BA$2935,26,FALSE))</f>
        <v/>
      </c>
      <c r="AH441" s="4" t="str">
        <f>IF($H441=0,"",VLOOKUP($G441,Data!$G$3:$BA$2935,27,FALSE))</f>
        <v/>
      </c>
      <c r="AI441" s="4" t="str">
        <f>IF($H441=0,"",VLOOKUP($G441,Data!$G$3:$BA$2935,28,FALSE))</f>
        <v/>
      </c>
      <c r="AJ441" s="4" t="str">
        <f>IF($H441=0,"",VLOOKUP($G441,Data!$G$3:$BA$2935,29,FALSE))</f>
        <v/>
      </c>
      <c r="AK441" s="4" t="str">
        <f>IF($H441=0,"",VLOOKUP($G441,Data!$G$3:$BA$2935,30,FALSE))</f>
        <v/>
      </c>
      <c r="AL441" s="4" t="str">
        <f>IF($H441=0,"",VLOOKUP($G441,Data!$G$3:$BA$2935,31,FALSE))</f>
        <v/>
      </c>
      <c r="AM441" s="4" t="str">
        <f>IF($H441=0,"",VLOOKUP($G441,Data!$G$3:$BA$2935,32,FALSE))</f>
        <v/>
      </c>
      <c r="AN441" s="4" t="str">
        <f>IF($H441=0,"",VLOOKUP($G441,Data!$G$3:$BA$2935,33,FALSE))</f>
        <v/>
      </c>
      <c r="AO441" s="4" t="str">
        <f>IF($H441=0,"",VLOOKUP($G441,Data!$G$3:$BA$2935,34,FALSE))</f>
        <v/>
      </c>
      <c r="AP441" s="4" t="str">
        <f>IF($H441=0,"",VLOOKUP($G441,Data!$G$3:$BA$2935,35,FALSE))</f>
        <v/>
      </c>
      <c r="AQ441" s="4" t="str">
        <f>IF($H441=0,"",VLOOKUP($G441,Data!$G$3:$BA$2935,36,FALSE))</f>
        <v/>
      </c>
      <c r="AR441" s="4" t="str">
        <f>IF($H441=0,"",VLOOKUP($G441,Data!$G$3:$BA$2935,37,FALSE))</f>
        <v/>
      </c>
      <c r="AS441" s="4" t="str">
        <f>IF($H441=0,"",VLOOKUP($G441,Data!$G$3:$BA$2935,38,FALSE))</f>
        <v/>
      </c>
      <c r="AT441" s="4" t="str">
        <f>IF($H441=0,"",VLOOKUP($G441,Data!$G$3:$BA$2935,39,FALSE))</f>
        <v/>
      </c>
    </row>
    <row r="442" spans="1:46" x14ac:dyDescent="0.3">
      <c r="A442" s="4">
        <f>PSSE!A451</f>
        <v>972093</v>
      </c>
      <c r="B442" s="4" t="str">
        <f>PSSE!B451</f>
        <v>SONMY2_S3</v>
      </c>
      <c r="C442" s="4">
        <f>PSSE!D451</f>
        <v>26</v>
      </c>
      <c r="D442" s="52">
        <f>PSSE!E451</f>
        <v>400</v>
      </c>
      <c r="E442" s="52" t="str">
        <f>PSSE!F451</f>
        <v>ND</v>
      </c>
      <c r="F442" s="52">
        <f>PSSE!G451</f>
        <v>1</v>
      </c>
      <c r="G442" s="52" t="str">
        <f t="shared" si="7"/>
        <v>AVR26400ND1</v>
      </c>
      <c r="H442" s="52">
        <f>COUNTIF(Data!$G$3:$BA$2935,AVR!$G442)</f>
        <v>1</v>
      </c>
      <c r="I442" s="52" t="str">
        <f>IF($H442=0,"",VLOOKUP($G442,Data!$G$3:$BA$2935,2,FALSE))</f>
        <v>'ESST4B'</v>
      </c>
      <c r="J442" s="52">
        <f>PSSE!C451</f>
        <v>1</v>
      </c>
      <c r="K442" s="52">
        <f>IF($H442=0,"",VLOOKUP($G442,Data!$G$3:$BA$2935,4,FALSE))</f>
        <v>0</v>
      </c>
      <c r="L442" s="52">
        <f>IF($H442=0,"",VLOOKUP($G442,Data!$G$3:$BA$2935,5,FALSE))</f>
        <v>10.75</v>
      </c>
      <c r="M442" s="52">
        <f>IF($H442=0,"",VLOOKUP($G442,Data!$G$3:$BA$2935,6,FALSE))</f>
        <v>10.75</v>
      </c>
      <c r="N442" s="52">
        <f>IF($H442=0,"",VLOOKUP($G442,Data!$G$3:$BA$2935,7,FALSE))</f>
        <v>5</v>
      </c>
      <c r="O442" s="52">
        <f>IF($H442=0,"",VLOOKUP($G442,Data!$G$3:$BA$2935,8,FALSE))</f>
        <v>-0.87</v>
      </c>
      <c r="P442" s="52">
        <f>IF($H442=0,"",VLOOKUP($G442,Data!$G$3:$BA$2935,9,FALSE))</f>
        <v>0</v>
      </c>
      <c r="Q442" s="52">
        <f>IF($H442=0,"",VLOOKUP($G442,Data!$G$3:$BA$2935,10,FALSE))</f>
        <v>1</v>
      </c>
      <c r="R442" s="52">
        <f>IF($H442=0,"",VLOOKUP($G442,Data!$G$3:$BA$2935,11,FALSE))</f>
        <v>0</v>
      </c>
      <c r="S442" s="52">
        <f>IF($H442=0,"",VLOOKUP($G442,Data!$G$3:$BA$2935,12,FALSE))</f>
        <v>99</v>
      </c>
      <c r="T442" s="52">
        <f>IF($H442=0,"",VLOOKUP($G442,Data!$G$3:$BA$2935,13,FALSE))</f>
        <v>-99</v>
      </c>
      <c r="U442" s="52">
        <f>IF($H442=0,"",VLOOKUP($G442,Data!$G$3:$BA$2935,14,FALSE))</f>
        <v>0</v>
      </c>
      <c r="V442" s="52">
        <f>IF($H442=0,"",VLOOKUP($G442,Data!$G$3:$BA$2935,15,FALSE))</f>
        <v>9.3000000000000007</v>
      </c>
      <c r="W442" s="52">
        <f>IF($H442=0,"",VLOOKUP($G442,Data!$G$3:$BA$2935,16,FALSE))</f>
        <v>0</v>
      </c>
      <c r="X442" s="52">
        <f>IF($H442=0,"",VLOOKUP($G442,Data!$G$3:$BA$2935,17,FALSE))</f>
        <v>11.63</v>
      </c>
      <c r="Y442" s="52">
        <f>IF($H442=0,"",VLOOKUP($G442,Data!$G$3:$BA$2935,18,FALSE))</f>
        <v>0.113</v>
      </c>
      <c r="Z442" s="52">
        <f>IF($H442=0,"",VLOOKUP($G442,Data!$G$3:$BA$2935,19,FALSE))</f>
        <v>0.124</v>
      </c>
      <c r="AA442" s="52">
        <f>IF($H442=0,"",VLOOKUP($G442,Data!$G$3:$BA$2935,20,FALSE))</f>
        <v>0</v>
      </c>
      <c r="AB442" s="4" t="str">
        <f>IF($H442=0,"",VLOOKUP($G442,Data!$G$3:$BA$2935,21,FALSE))</f>
        <v>/</v>
      </c>
      <c r="AC442" s="4" t="str">
        <f>IF($H442=0,"",VLOOKUP($G442,Data!$G$3:$BA$2935,22,FALSE))</f>
        <v>/</v>
      </c>
      <c r="AD442" s="4" t="str">
        <f>IF($H442=0,"",VLOOKUP($G442,Data!$G$3:$BA$2935,23,FALSE))</f>
        <v/>
      </c>
      <c r="AE442" s="4" t="str">
        <f>IF($H442=0,"",VLOOKUP($G442,Data!$G$3:$BA$2935,24,FALSE))</f>
        <v/>
      </c>
      <c r="AF442" s="4" t="str">
        <f>IF($H442=0,"",VLOOKUP($G442,Data!$G$3:$BA$2935,25,FALSE))</f>
        <v/>
      </c>
      <c r="AG442" s="4" t="str">
        <f>IF($H442=0,"",VLOOKUP($G442,Data!$G$3:$BA$2935,26,FALSE))</f>
        <v/>
      </c>
      <c r="AH442" s="4" t="str">
        <f>IF($H442=0,"",VLOOKUP($G442,Data!$G$3:$BA$2935,27,FALSE))</f>
        <v/>
      </c>
      <c r="AI442" s="4" t="str">
        <f>IF($H442=0,"",VLOOKUP($G442,Data!$G$3:$BA$2935,28,FALSE))</f>
        <v/>
      </c>
      <c r="AJ442" s="4" t="str">
        <f>IF($H442=0,"",VLOOKUP($G442,Data!$G$3:$BA$2935,29,FALSE))</f>
        <v/>
      </c>
      <c r="AK442" s="4" t="str">
        <f>IF($H442=0,"",VLOOKUP($G442,Data!$G$3:$BA$2935,30,FALSE))</f>
        <v/>
      </c>
      <c r="AL442" s="4" t="str">
        <f>IF($H442=0,"",VLOOKUP($G442,Data!$G$3:$BA$2935,31,FALSE))</f>
        <v/>
      </c>
      <c r="AM442" s="4" t="str">
        <f>IF($H442=0,"",VLOOKUP($G442,Data!$G$3:$BA$2935,32,FALSE))</f>
        <v/>
      </c>
      <c r="AN442" s="4" t="str">
        <f>IF($H442=0,"",VLOOKUP($G442,Data!$G$3:$BA$2935,33,FALSE))</f>
        <v/>
      </c>
      <c r="AO442" s="4" t="str">
        <f>IF($H442=0,"",VLOOKUP($G442,Data!$G$3:$BA$2935,34,FALSE))</f>
        <v/>
      </c>
      <c r="AP442" s="4" t="str">
        <f>IF($H442=0,"",VLOOKUP($G442,Data!$G$3:$BA$2935,35,FALSE))</f>
        <v/>
      </c>
      <c r="AQ442" s="4" t="str">
        <f>IF($H442=0,"",VLOOKUP($G442,Data!$G$3:$BA$2935,36,FALSE))</f>
        <v/>
      </c>
      <c r="AR442" s="4" t="str">
        <f>IF($H442=0,"",VLOOKUP($G442,Data!$G$3:$BA$2935,37,FALSE))</f>
        <v/>
      </c>
      <c r="AS442" s="4" t="str">
        <f>IF($H442=0,"",VLOOKUP($G442,Data!$G$3:$BA$2935,38,FALSE))</f>
        <v/>
      </c>
      <c r="AT442" s="4" t="str">
        <f>IF($H442=0,"",VLOOKUP($G442,Data!$G$3:$BA$2935,39,FALSE))</f>
        <v/>
      </c>
    </row>
    <row r="443" spans="1:46" x14ac:dyDescent="0.3">
      <c r="A443" s="4">
        <f>PSSE!A452</f>
        <v>972094</v>
      </c>
      <c r="B443" s="4" t="str">
        <f>PSSE!B452</f>
        <v>SONMY2_S4</v>
      </c>
      <c r="C443" s="4">
        <f>PSSE!D452</f>
        <v>26</v>
      </c>
      <c r="D443" s="52">
        <f>PSSE!E452</f>
        <v>400</v>
      </c>
      <c r="E443" s="52" t="str">
        <f>PSSE!F452</f>
        <v>ND</v>
      </c>
      <c r="F443" s="52">
        <f>PSSE!G452</f>
        <v>1</v>
      </c>
      <c r="G443" s="52" t="str">
        <f t="shared" si="7"/>
        <v>AVR26400ND1</v>
      </c>
      <c r="H443" s="52">
        <f>COUNTIF(Data!$G$3:$BA$2935,AVR!$G443)</f>
        <v>1</v>
      </c>
      <c r="I443" s="52" t="str">
        <f>IF($H443=0,"",VLOOKUP($G443,Data!$G$3:$BA$2935,2,FALSE))</f>
        <v>'ESST4B'</v>
      </c>
      <c r="J443" s="52">
        <f>PSSE!C452</f>
        <v>1</v>
      </c>
      <c r="K443" s="52">
        <f>IF($H443=0,"",VLOOKUP($G443,Data!$G$3:$BA$2935,4,FALSE))</f>
        <v>0</v>
      </c>
      <c r="L443" s="52">
        <f>IF($H443=0,"",VLOOKUP($G443,Data!$G$3:$BA$2935,5,FALSE))</f>
        <v>10.75</v>
      </c>
      <c r="M443" s="52">
        <f>IF($H443=0,"",VLOOKUP($G443,Data!$G$3:$BA$2935,6,FALSE))</f>
        <v>10.75</v>
      </c>
      <c r="N443" s="52">
        <f>IF($H443=0,"",VLOOKUP($G443,Data!$G$3:$BA$2935,7,FALSE))</f>
        <v>5</v>
      </c>
      <c r="O443" s="52">
        <f>IF($H443=0,"",VLOOKUP($G443,Data!$G$3:$BA$2935,8,FALSE))</f>
        <v>-0.87</v>
      </c>
      <c r="P443" s="52">
        <f>IF($H443=0,"",VLOOKUP($G443,Data!$G$3:$BA$2935,9,FALSE))</f>
        <v>0</v>
      </c>
      <c r="Q443" s="52">
        <f>IF($H443=0,"",VLOOKUP($G443,Data!$G$3:$BA$2935,10,FALSE))</f>
        <v>1</v>
      </c>
      <c r="R443" s="52">
        <f>IF($H443=0,"",VLOOKUP($G443,Data!$G$3:$BA$2935,11,FALSE))</f>
        <v>0</v>
      </c>
      <c r="S443" s="52">
        <f>IF($H443=0,"",VLOOKUP($G443,Data!$G$3:$BA$2935,12,FALSE))</f>
        <v>99</v>
      </c>
      <c r="T443" s="52">
        <f>IF($H443=0,"",VLOOKUP($G443,Data!$G$3:$BA$2935,13,FALSE))</f>
        <v>-99</v>
      </c>
      <c r="U443" s="52">
        <f>IF($H443=0,"",VLOOKUP($G443,Data!$G$3:$BA$2935,14,FALSE))</f>
        <v>0</v>
      </c>
      <c r="V443" s="52">
        <f>IF($H443=0,"",VLOOKUP($G443,Data!$G$3:$BA$2935,15,FALSE))</f>
        <v>9.3000000000000007</v>
      </c>
      <c r="W443" s="52">
        <f>IF($H443=0,"",VLOOKUP($G443,Data!$G$3:$BA$2935,16,FALSE))</f>
        <v>0</v>
      </c>
      <c r="X443" s="52">
        <f>IF($H443=0,"",VLOOKUP($G443,Data!$G$3:$BA$2935,17,FALSE))</f>
        <v>11.63</v>
      </c>
      <c r="Y443" s="52">
        <f>IF($H443=0,"",VLOOKUP($G443,Data!$G$3:$BA$2935,18,FALSE))</f>
        <v>0.113</v>
      </c>
      <c r="Z443" s="52">
        <f>IF($H443=0,"",VLOOKUP($G443,Data!$G$3:$BA$2935,19,FALSE))</f>
        <v>0.124</v>
      </c>
      <c r="AA443" s="52">
        <f>IF($H443=0,"",VLOOKUP($G443,Data!$G$3:$BA$2935,20,FALSE))</f>
        <v>0</v>
      </c>
      <c r="AB443" s="4" t="str">
        <f>IF($H443=0,"",VLOOKUP($G443,Data!$G$3:$BA$2935,21,FALSE))</f>
        <v>/</v>
      </c>
      <c r="AC443" s="4" t="str">
        <f>IF($H443=0,"",VLOOKUP($G443,Data!$G$3:$BA$2935,22,FALSE))</f>
        <v>/</v>
      </c>
      <c r="AD443" s="4" t="str">
        <f>IF($H443=0,"",VLOOKUP($G443,Data!$G$3:$BA$2935,23,FALSE))</f>
        <v/>
      </c>
      <c r="AE443" s="4" t="str">
        <f>IF($H443=0,"",VLOOKUP($G443,Data!$G$3:$BA$2935,24,FALSE))</f>
        <v/>
      </c>
      <c r="AF443" s="4" t="str">
        <f>IF($H443=0,"",VLOOKUP($G443,Data!$G$3:$BA$2935,25,FALSE))</f>
        <v/>
      </c>
      <c r="AG443" s="4" t="str">
        <f>IF($H443=0,"",VLOOKUP($G443,Data!$G$3:$BA$2935,26,FALSE))</f>
        <v/>
      </c>
      <c r="AH443" s="4" t="str">
        <f>IF($H443=0,"",VLOOKUP($G443,Data!$G$3:$BA$2935,27,FALSE))</f>
        <v/>
      </c>
      <c r="AI443" s="4" t="str">
        <f>IF($H443=0,"",VLOOKUP($G443,Data!$G$3:$BA$2935,28,FALSE))</f>
        <v/>
      </c>
      <c r="AJ443" s="4" t="str">
        <f>IF($H443=0,"",VLOOKUP($G443,Data!$G$3:$BA$2935,29,FALSE))</f>
        <v/>
      </c>
      <c r="AK443" s="4" t="str">
        <f>IF($H443=0,"",VLOOKUP($G443,Data!$G$3:$BA$2935,30,FALSE))</f>
        <v/>
      </c>
      <c r="AL443" s="4" t="str">
        <f>IF($H443=0,"",VLOOKUP($G443,Data!$G$3:$BA$2935,31,FALSE))</f>
        <v/>
      </c>
      <c r="AM443" s="4" t="str">
        <f>IF($H443=0,"",VLOOKUP($G443,Data!$G$3:$BA$2935,32,FALSE))</f>
        <v/>
      </c>
      <c r="AN443" s="4" t="str">
        <f>IF($H443=0,"",VLOOKUP($G443,Data!$G$3:$BA$2935,33,FALSE))</f>
        <v/>
      </c>
      <c r="AO443" s="4" t="str">
        <f>IF($H443=0,"",VLOOKUP($G443,Data!$G$3:$BA$2935,34,FALSE))</f>
        <v/>
      </c>
      <c r="AP443" s="4" t="str">
        <f>IF($H443=0,"",VLOOKUP($G443,Data!$G$3:$BA$2935,35,FALSE))</f>
        <v/>
      </c>
      <c r="AQ443" s="4" t="str">
        <f>IF($H443=0,"",VLOOKUP($G443,Data!$G$3:$BA$2935,36,FALSE))</f>
        <v/>
      </c>
      <c r="AR443" s="4" t="str">
        <f>IF($H443=0,"",VLOOKUP($G443,Data!$G$3:$BA$2935,37,FALSE))</f>
        <v/>
      </c>
      <c r="AS443" s="4" t="str">
        <f>IF($H443=0,"",VLOOKUP($G443,Data!$G$3:$BA$2935,38,FALSE))</f>
        <v/>
      </c>
      <c r="AT443" s="4" t="str">
        <f>IF($H443=0,"",VLOOKUP($G443,Data!$G$3:$BA$2935,39,FALSE))</f>
        <v/>
      </c>
    </row>
    <row r="444" spans="1:46" x14ac:dyDescent="0.3">
      <c r="A444" s="4">
        <f>PSSE!A453</f>
        <v>972095</v>
      </c>
      <c r="B444" s="4" t="str">
        <f>PSSE!B453</f>
        <v>SONMY2_S5</v>
      </c>
      <c r="C444" s="4">
        <f>PSSE!D453</f>
        <v>26</v>
      </c>
      <c r="D444" s="52">
        <f>PSSE!E453</f>
        <v>400</v>
      </c>
      <c r="E444" s="52" t="str">
        <f>PSSE!F453</f>
        <v>ND</v>
      </c>
      <c r="F444" s="52">
        <f>PSSE!G453</f>
        <v>1</v>
      </c>
      <c r="G444" s="52" t="str">
        <f t="shared" si="7"/>
        <v>AVR26400ND1</v>
      </c>
      <c r="H444" s="52">
        <f>COUNTIF(Data!$G$3:$BA$2935,AVR!$G444)</f>
        <v>1</v>
      </c>
      <c r="I444" s="52" t="str">
        <f>IF($H444=0,"",VLOOKUP($G444,Data!$G$3:$BA$2935,2,FALSE))</f>
        <v>'ESST4B'</v>
      </c>
      <c r="J444" s="52">
        <f>PSSE!C453</f>
        <v>1</v>
      </c>
      <c r="K444" s="52">
        <f>IF($H444=0,"",VLOOKUP($G444,Data!$G$3:$BA$2935,4,FALSE))</f>
        <v>0</v>
      </c>
      <c r="L444" s="52">
        <f>IF($H444=0,"",VLOOKUP($G444,Data!$G$3:$BA$2935,5,FALSE))</f>
        <v>10.75</v>
      </c>
      <c r="M444" s="52">
        <f>IF($H444=0,"",VLOOKUP($G444,Data!$G$3:$BA$2935,6,FALSE))</f>
        <v>10.75</v>
      </c>
      <c r="N444" s="52">
        <f>IF($H444=0,"",VLOOKUP($G444,Data!$G$3:$BA$2935,7,FALSE))</f>
        <v>5</v>
      </c>
      <c r="O444" s="52">
        <f>IF($H444=0,"",VLOOKUP($G444,Data!$G$3:$BA$2935,8,FALSE))</f>
        <v>-0.87</v>
      </c>
      <c r="P444" s="52">
        <f>IF($H444=0,"",VLOOKUP($G444,Data!$G$3:$BA$2935,9,FALSE))</f>
        <v>0</v>
      </c>
      <c r="Q444" s="52">
        <f>IF($H444=0,"",VLOOKUP($G444,Data!$G$3:$BA$2935,10,FALSE))</f>
        <v>1</v>
      </c>
      <c r="R444" s="52">
        <f>IF($H444=0,"",VLOOKUP($G444,Data!$G$3:$BA$2935,11,FALSE))</f>
        <v>0</v>
      </c>
      <c r="S444" s="52">
        <f>IF($H444=0,"",VLOOKUP($G444,Data!$G$3:$BA$2935,12,FALSE))</f>
        <v>99</v>
      </c>
      <c r="T444" s="52">
        <f>IF($H444=0,"",VLOOKUP($G444,Data!$G$3:$BA$2935,13,FALSE))</f>
        <v>-99</v>
      </c>
      <c r="U444" s="52">
        <f>IF($H444=0,"",VLOOKUP($G444,Data!$G$3:$BA$2935,14,FALSE))</f>
        <v>0</v>
      </c>
      <c r="V444" s="52">
        <f>IF($H444=0,"",VLOOKUP($G444,Data!$G$3:$BA$2935,15,FALSE))</f>
        <v>9.3000000000000007</v>
      </c>
      <c r="W444" s="52">
        <f>IF($H444=0,"",VLOOKUP($G444,Data!$G$3:$BA$2935,16,FALSE))</f>
        <v>0</v>
      </c>
      <c r="X444" s="52">
        <f>IF($H444=0,"",VLOOKUP($G444,Data!$G$3:$BA$2935,17,FALSE))</f>
        <v>11.63</v>
      </c>
      <c r="Y444" s="52">
        <f>IF($H444=0,"",VLOOKUP($G444,Data!$G$3:$BA$2935,18,FALSE))</f>
        <v>0.113</v>
      </c>
      <c r="Z444" s="52">
        <f>IF($H444=0,"",VLOOKUP($G444,Data!$G$3:$BA$2935,19,FALSE))</f>
        <v>0.124</v>
      </c>
      <c r="AA444" s="52">
        <f>IF($H444=0,"",VLOOKUP($G444,Data!$G$3:$BA$2935,20,FALSE))</f>
        <v>0</v>
      </c>
      <c r="AB444" s="4" t="str">
        <f>IF($H444=0,"",VLOOKUP($G444,Data!$G$3:$BA$2935,21,FALSE))</f>
        <v>/</v>
      </c>
      <c r="AC444" s="4" t="str">
        <f>IF($H444=0,"",VLOOKUP($G444,Data!$G$3:$BA$2935,22,FALSE))</f>
        <v>/</v>
      </c>
      <c r="AD444" s="4" t="str">
        <f>IF($H444=0,"",VLOOKUP($G444,Data!$G$3:$BA$2935,23,FALSE))</f>
        <v/>
      </c>
      <c r="AE444" s="4" t="str">
        <f>IF($H444=0,"",VLOOKUP($G444,Data!$G$3:$BA$2935,24,FALSE))</f>
        <v/>
      </c>
      <c r="AF444" s="4" t="str">
        <f>IF($H444=0,"",VLOOKUP($G444,Data!$G$3:$BA$2935,25,FALSE))</f>
        <v/>
      </c>
      <c r="AG444" s="4" t="str">
        <f>IF($H444=0,"",VLOOKUP($G444,Data!$G$3:$BA$2935,26,FALSE))</f>
        <v/>
      </c>
      <c r="AH444" s="4" t="str">
        <f>IF($H444=0,"",VLOOKUP($G444,Data!$G$3:$BA$2935,27,FALSE))</f>
        <v/>
      </c>
      <c r="AI444" s="4" t="str">
        <f>IF($H444=0,"",VLOOKUP($G444,Data!$G$3:$BA$2935,28,FALSE))</f>
        <v/>
      </c>
      <c r="AJ444" s="4" t="str">
        <f>IF($H444=0,"",VLOOKUP($G444,Data!$G$3:$BA$2935,29,FALSE))</f>
        <v/>
      </c>
      <c r="AK444" s="4" t="str">
        <f>IF($H444=0,"",VLOOKUP($G444,Data!$G$3:$BA$2935,30,FALSE))</f>
        <v/>
      </c>
      <c r="AL444" s="4" t="str">
        <f>IF($H444=0,"",VLOOKUP($G444,Data!$G$3:$BA$2935,31,FALSE))</f>
        <v/>
      </c>
      <c r="AM444" s="4" t="str">
        <f>IF($H444=0,"",VLOOKUP($G444,Data!$G$3:$BA$2935,32,FALSE))</f>
        <v/>
      </c>
      <c r="AN444" s="4" t="str">
        <f>IF($H444=0,"",VLOOKUP($G444,Data!$G$3:$BA$2935,33,FALSE))</f>
        <v/>
      </c>
      <c r="AO444" s="4" t="str">
        <f>IF($H444=0,"",VLOOKUP($G444,Data!$G$3:$BA$2935,34,FALSE))</f>
        <v/>
      </c>
      <c r="AP444" s="4" t="str">
        <f>IF($H444=0,"",VLOOKUP($G444,Data!$G$3:$BA$2935,35,FALSE))</f>
        <v/>
      </c>
      <c r="AQ444" s="4" t="str">
        <f>IF($H444=0,"",VLOOKUP($G444,Data!$G$3:$BA$2935,36,FALSE))</f>
        <v/>
      </c>
      <c r="AR444" s="4" t="str">
        <f>IF($H444=0,"",VLOOKUP($G444,Data!$G$3:$BA$2935,37,FALSE))</f>
        <v/>
      </c>
      <c r="AS444" s="4" t="str">
        <f>IF($H444=0,"",VLOOKUP($G444,Data!$G$3:$BA$2935,38,FALSE))</f>
        <v/>
      </c>
      <c r="AT444" s="4" t="str">
        <f>IF($H444=0,"",VLOOKUP($G444,Data!$G$3:$BA$2935,39,FALSE))</f>
        <v/>
      </c>
    </row>
    <row r="445" spans="1:46" x14ac:dyDescent="0.3">
      <c r="A445" s="4">
        <f>PSSE!A454</f>
        <v>972111</v>
      </c>
      <c r="B445" s="4" t="str">
        <f>PSSE!B454</f>
        <v>PHULAC_W1</v>
      </c>
      <c r="C445" s="4">
        <f>PSSE!D454</f>
        <v>6.3</v>
      </c>
      <c r="D445" s="52">
        <f>PSSE!E454</f>
        <v>55</v>
      </c>
      <c r="E445" s="52" t="str">
        <f>PSSE!F454</f>
        <v>TD</v>
      </c>
      <c r="F445" s="52">
        <f>PSSE!G454</f>
        <v>1</v>
      </c>
      <c r="G445" s="52" t="str">
        <f t="shared" si="7"/>
        <v>AVR6.355TD1</v>
      </c>
      <c r="H445" s="52">
        <f>COUNTIF(Data!$G$3:$BA$2935,AVR!$G445)</f>
        <v>1</v>
      </c>
      <c r="I445" s="52" t="str">
        <f>IF($H445=0,"",VLOOKUP($G445,Data!$G$3:$BA$2935,2,FALSE))</f>
        <v>'ESST4B'</v>
      </c>
      <c r="J445" s="52">
        <f>PSSE!C454</f>
        <v>1</v>
      </c>
      <c r="K445" s="52">
        <f>IF($H445=0,"",VLOOKUP($G445,Data!$G$3:$BA$2935,4,FALSE))</f>
        <v>0</v>
      </c>
      <c r="L445" s="52">
        <f>IF($H445=0,"",VLOOKUP($G445,Data!$G$3:$BA$2935,5,FALSE))</f>
        <v>10.75</v>
      </c>
      <c r="M445" s="52">
        <f>IF($H445=0,"",VLOOKUP($G445,Data!$G$3:$BA$2935,6,FALSE))</f>
        <v>10.75</v>
      </c>
      <c r="N445" s="52">
        <f>IF($H445=0,"",VLOOKUP($G445,Data!$G$3:$BA$2935,7,FALSE))</f>
        <v>5</v>
      </c>
      <c r="O445" s="52">
        <f>IF($H445=0,"",VLOOKUP($G445,Data!$G$3:$BA$2935,8,FALSE))</f>
        <v>-0.87</v>
      </c>
      <c r="P445" s="52">
        <f>IF($H445=0,"",VLOOKUP($G445,Data!$G$3:$BA$2935,9,FALSE))</f>
        <v>0</v>
      </c>
      <c r="Q445" s="52">
        <f>IF($H445=0,"",VLOOKUP($G445,Data!$G$3:$BA$2935,10,FALSE))</f>
        <v>1</v>
      </c>
      <c r="R445" s="52">
        <f>IF($H445=0,"",VLOOKUP($G445,Data!$G$3:$BA$2935,11,FALSE))</f>
        <v>0</v>
      </c>
      <c r="S445" s="52">
        <f>IF($H445=0,"",VLOOKUP($G445,Data!$G$3:$BA$2935,12,FALSE))</f>
        <v>99</v>
      </c>
      <c r="T445" s="52">
        <f>IF($H445=0,"",VLOOKUP($G445,Data!$G$3:$BA$2935,13,FALSE))</f>
        <v>-99</v>
      </c>
      <c r="U445" s="52">
        <f>IF($H445=0,"",VLOOKUP($G445,Data!$G$3:$BA$2935,14,FALSE))</f>
        <v>0</v>
      </c>
      <c r="V445" s="52">
        <f>IF($H445=0,"",VLOOKUP($G445,Data!$G$3:$BA$2935,15,FALSE))</f>
        <v>9.3000000000000007</v>
      </c>
      <c r="W445" s="52">
        <f>IF($H445=0,"",VLOOKUP($G445,Data!$G$3:$BA$2935,16,FALSE))</f>
        <v>0</v>
      </c>
      <c r="X445" s="52">
        <f>IF($H445=0,"",VLOOKUP($G445,Data!$G$3:$BA$2935,17,FALSE))</f>
        <v>11.63</v>
      </c>
      <c r="Y445" s="52">
        <f>IF($H445=0,"",VLOOKUP($G445,Data!$G$3:$BA$2935,18,FALSE))</f>
        <v>0.113</v>
      </c>
      <c r="Z445" s="52">
        <f>IF($H445=0,"",VLOOKUP($G445,Data!$G$3:$BA$2935,19,FALSE))</f>
        <v>0.124</v>
      </c>
      <c r="AA445" s="52">
        <f>IF($H445=0,"",VLOOKUP($G445,Data!$G$3:$BA$2935,20,FALSE))</f>
        <v>0</v>
      </c>
      <c r="AB445" s="4" t="str">
        <f>IF($H445=0,"",VLOOKUP($G445,Data!$G$3:$BA$2935,21,FALSE))</f>
        <v>/</v>
      </c>
      <c r="AC445" s="4" t="str">
        <f>IF($H445=0,"",VLOOKUP($G445,Data!$G$3:$BA$2935,22,FALSE))</f>
        <v>/</v>
      </c>
      <c r="AD445" s="4" t="str">
        <f>IF($H445=0,"",VLOOKUP($G445,Data!$G$3:$BA$2935,23,FALSE))</f>
        <v/>
      </c>
      <c r="AE445" s="4" t="str">
        <f>IF($H445=0,"",VLOOKUP($G445,Data!$G$3:$BA$2935,24,FALSE))</f>
        <v/>
      </c>
      <c r="AF445" s="4" t="str">
        <f>IF($H445=0,"",VLOOKUP($G445,Data!$G$3:$BA$2935,25,FALSE))</f>
        <v/>
      </c>
      <c r="AG445" s="4" t="str">
        <f>IF($H445=0,"",VLOOKUP($G445,Data!$G$3:$BA$2935,26,FALSE))</f>
        <v/>
      </c>
      <c r="AH445" s="4" t="str">
        <f>IF($H445=0,"",VLOOKUP($G445,Data!$G$3:$BA$2935,27,FALSE))</f>
        <v/>
      </c>
      <c r="AI445" s="4" t="str">
        <f>IF($H445=0,"",VLOOKUP($G445,Data!$G$3:$BA$2935,28,FALSE))</f>
        <v/>
      </c>
      <c r="AJ445" s="4" t="str">
        <f>IF($H445=0,"",VLOOKUP($G445,Data!$G$3:$BA$2935,29,FALSE))</f>
        <v/>
      </c>
      <c r="AK445" s="4" t="str">
        <f>IF($H445=0,"",VLOOKUP($G445,Data!$G$3:$BA$2935,30,FALSE))</f>
        <v/>
      </c>
      <c r="AL445" s="4" t="str">
        <f>IF($H445=0,"",VLOOKUP($G445,Data!$G$3:$BA$2935,31,FALSE))</f>
        <v/>
      </c>
      <c r="AM445" s="4" t="str">
        <f>IF($H445=0,"",VLOOKUP($G445,Data!$G$3:$BA$2935,32,FALSE))</f>
        <v/>
      </c>
      <c r="AN445" s="4" t="str">
        <f>IF($H445=0,"",VLOOKUP($G445,Data!$G$3:$BA$2935,33,FALSE))</f>
        <v/>
      </c>
      <c r="AO445" s="4" t="str">
        <f>IF($H445=0,"",VLOOKUP($G445,Data!$G$3:$BA$2935,34,FALSE))</f>
        <v/>
      </c>
      <c r="AP445" s="4" t="str">
        <f>IF($H445=0,"",VLOOKUP($G445,Data!$G$3:$BA$2935,35,FALSE))</f>
        <v/>
      </c>
      <c r="AQ445" s="4" t="str">
        <f>IF($H445=0,"",VLOOKUP($G445,Data!$G$3:$BA$2935,36,FALSE))</f>
        <v/>
      </c>
      <c r="AR445" s="4" t="str">
        <f>IF($H445=0,"",VLOOKUP($G445,Data!$G$3:$BA$2935,37,FALSE))</f>
        <v/>
      </c>
      <c r="AS445" s="4" t="str">
        <f>IF($H445=0,"",VLOOKUP($G445,Data!$G$3:$BA$2935,38,FALSE))</f>
        <v/>
      </c>
      <c r="AT445" s="4" t="str">
        <f>IF($H445=0,"",VLOOKUP($G445,Data!$G$3:$BA$2935,39,FALSE))</f>
        <v/>
      </c>
    </row>
    <row r="446" spans="1:46" x14ac:dyDescent="0.3">
      <c r="A446" s="4">
        <f>PSSE!A455</f>
        <v>972121</v>
      </c>
      <c r="B446" s="4" t="str">
        <f>PSSE!B455</f>
        <v>THUANNIEN_W1</v>
      </c>
      <c r="C446" s="4">
        <f>PSSE!D455</f>
        <v>10.5</v>
      </c>
      <c r="D446" s="52">
        <f>PSSE!E455</f>
        <v>32</v>
      </c>
      <c r="E446" s="52" t="str">
        <f>PSSE!F455</f>
        <v>TD</v>
      </c>
      <c r="F446" s="52">
        <f>PSSE!G455</f>
        <v>1</v>
      </c>
      <c r="G446" s="52" t="str">
        <f t="shared" si="7"/>
        <v>AVR10.532TD1</v>
      </c>
      <c r="H446" s="52">
        <f>COUNTIF(Data!$G$3:$BA$2935,AVR!$G446)</f>
        <v>1</v>
      </c>
      <c r="I446" s="52" t="str">
        <f>IF($H446=0,"",VLOOKUP($G446,Data!$G$3:$BA$2935,2,FALSE))</f>
        <v>'ESST4B'</v>
      </c>
      <c r="J446" s="52">
        <f>PSSE!C455</f>
        <v>1</v>
      </c>
      <c r="K446" s="52">
        <f>IF($H446=0,"",VLOOKUP($G446,Data!$G$3:$BA$2935,4,FALSE))</f>
        <v>0</v>
      </c>
      <c r="L446" s="52">
        <f>IF($H446=0,"",VLOOKUP($G446,Data!$G$3:$BA$2935,5,FALSE))</f>
        <v>10.75</v>
      </c>
      <c r="M446" s="52">
        <f>IF($H446=0,"",VLOOKUP($G446,Data!$G$3:$BA$2935,6,FALSE))</f>
        <v>10.75</v>
      </c>
      <c r="N446" s="52">
        <f>IF($H446=0,"",VLOOKUP($G446,Data!$G$3:$BA$2935,7,FALSE))</f>
        <v>5</v>
      </c>
      <c r="O446" s="52">
        <f>IF($H446=0,"",VLOOKUP($G446,Data!$G$3:$BA$2935,8,FALSE))</f>
        <v>-0.87</v>
      </c>
      <c r="P446" s="52">
        <f>IF($H446=0,"",VLOOKUP($G446,Data!$G$3:$BA$2935,9,FALSE))</f>
        <v>0</v>
      </c>
      <c r="Q446" s="52">
        <f>IF($H446=0,"",VLOOKUP($G446,Data!$G$3:$BA$2935,10,FALSE))</f>
        <v>1</v>
      </c>
      <c r="R446" s="52">
        <f>IF($H446=0,"",VLOOKUP($G446,Data!$G$3:$BA$2935,11,FALSE))</f>
        <v>0</v>
      </c>
      <c r="S446" s="52">
        <f>IF($H446=0,"",VLOOKUP($G446,Data!$G$3:$BA$2935,12,FALSE))</f>
        <v>99</v>
      </c>
      <c r="T446" s="52">
        <f>IF($H446=0,"",VLOOKUP($G446,Data!$G$3:$BA$2935,13,FALSE))</f>
        <v>-99</v>
      </c>
      <c r="U446" s="52">
        <f>IF($H446=0,"",VLOOKUP($G446,Data!$G$3:$BA$2935,14,FALSE))</f>
        <v>0</v>
      </c>
      <c r="V446" s="52">
        <f>IF($H446=0,"",VLOOKUP($G446,Data!$G$3:$BA$2935,15,FALSE))</f>
        <v>9.3000000000000007</v>
      </c>
      <c r="W446" s="52">
        <f>IF($H446=0,"",VLOOKUP($G446,Data!$G$3:$BA$2935,16,FALSE))</f>
        <v>0</v>
      </c>
      <c r="X446" s="52">
        <f>IF($H446=0,"",VLOOKUP($G446,Data!$G$3:$BA$2935,17,FALSE))</f>
        <v>11.63</v>
      </c>
      <c r="Y446" s="52">
        <f>IF($H446=0,"",VLOOKUP($G446,Data!$G$3:$BA$2935,18,FALSE))</f>
        <v>0.113</v>
      </c>
      <c r="Z446" s="52">
        <f>IF($H446=0,"",VLOOKUP($G446,Data!$G$3:$BA$2935,19,FALSE))</f>
        <v>0.124</v>
      </c>
      <c r="AA446" s="52">
        <f>IF($H446=0,"",VLOOKUP($G446,Data!$G$3:$BA$2935,20,FALSE))</f>
        <v>0</v>
      </c>
      <c r="AB446" s="4" t="str">
        <f>IF($H446=0,"",VLOOKUP($G446,Data!$G$3:$BA$2935,21,FALSE))</f>
        <v>/</v>
      </c>
      <c r="AC446" s="4" t="str">
        <f>IF($H446=0,"",VLOOKUP($G446,Data!$G$3:$BA$2935,22,FALSE))</f>
        <v>/</v>
      </c>
      <c r="AD446" s="4" t="str">
        <f>IF($H446=0,"",VLOOKUP($G446,Data!$G$3:$BA$2935,23,FALSE))</f>
        <v/>
      </c>
      <c r="AE446" s="4" t="str">
        <f>IF($H446=0,"",VLOOKUP($G446,Data!$G$3:$BA$2935,24,FALSE))</f>
        <v/>
      </c>
      <c r="AF446" s="4" t="str">
        <f>IF($H446=0,"",VLOOKUP($G446,Data!$G$3:$BA$2935,25,FALSE))</f>
        <v/>
      </c>
      <c r="AG446" s="4" t="str">
        <f>IF($H446=0,"",VLOOKUP($G446,Data!$G$3:$BA$2935,26,FALSE))</f>
        <v/>
      </c>
      <c r="AH446" s="4" t="str">
        <f>IF($H446=0,"",VLOOKUP($G446,Data!$G$3:$BA$2935,27,FALSE))</f>
        <v/>
      </c>
      <c r="AI446" s="4" t="str">
        <f>IF($H446=0,"",VLOOKUP($G446,Data!$G$3:$BA$2935,28,FALSE))</f>
        <v/>
      </c>
      <c r="AJ446" s="4" t="str">
        <f>IF($H446=0,"",VLOOKUP($G446,Data!$G$3:$BA$2935,29,FALSE))</f>
        <v/>
      </c>
      <c r="AK446" s="4" t="str">
        <f>IF($H446=0,"",VLOOKUP($G446,Data!$G$3:$BA$2935,30,FALSE))</f>
        <v/>
      </c>
      <c r="AL446" s="4" t="str">
        <f>IF($H446=0,"",VLOOKUP($G446,Data!$G$3:$BA$2935,31,FALSE))</f>
        <v/>
      </c>
      <c r="AM446" s="4" t="str">
        <f>IF($H446=0,"",VLOOKUP($G446,Data!$G$3:$BA$2935,32,FALSE))</f>
        <v/>
      </c>
      <c r="AN446" s="4" t="str">
        <f>IF($H446=0,"",VLOOKUP($G446,Data!$G$3:$BA$2935,33,FALSE))</f>
        <v/>
      </c>
      <c r="AO446" s="4" t="str">
        <f>IF($H446=0,"",VLOOKUP($G446,Data!$G$3:$BA$2935,34,FALSE))</f>
        <v/>
      </c>
      <c r="AP446" s="4" t="str">
        <f>IF($H446=0,"",VLOOKUP($G446,Data!$G$3:$BA$2935,35,FALSE))</f>
        <v/>
      </c>
      <c r="AQ446" s="4" t="str">
        <f>IF($H446=0,"",VLOOKUP($G446,Data!$G$3:$BA$2935,36,FALSE))</f>
        <v/>
      </c>
      <c r="AR446" s="4" t="str">
        <f>IF($H446=0,"",VLOOKUP($G446,Data!$G$3:$BA$2935,37,FALSE))</f>
        <v/>
      </c>
      <c r="AS446" s="4" t="str">
        <f>IF($H446=0,"",VLOOKUP($G446,Data!$G$3:$BA$2935,38,FALSE))</f>
        <v/>
      </c>
      <c r="AT446" s="4" t="str">
        <f>IF($H446=0,"",VLOOKUP($G446,Data!$G$3:$BA$2935,39,FALSE))</f>
        <v/>
      </c>
    </row>
    <row r="447" spans="1:46" x14ac:dyDescent="0.3">
      <c r="A447" s="4">
        <f>PSSE!A456</f>
        <v>972131</v>
      </c>
      <c r="B447" s="4" t="str">
        <f>PSSE!B456</f>
        <v>LANGAU_H1</v>
      </c>
      <c r="C447" s="4">
        <f>PSSE!D456</f>
        <v>10.5</v>
      </c>
      <c r="D447" s="52">
        <f>PSSE!E456</f>
        <v>40</v>
      </c>
      <c r="E447" s="52" t="str">
        <f>PSSE!F456</f>
        <v>TD</v>
      </c>
      <c r="F447" s="52">
        <f>PSSE!G456</f>
        <v>1</v>
      </c>
      <c r="G447" s="52" t="str">
        <f t="shared" si="7"/>
        <v>AVR10.540TD1</v>
      </c>
      <c r="H447" s="52">
        <f>COUNTIF(Data!$G$3:$BA$2935,AVR!$G447)</f>
        <v>1</v>
      </c>
      <c r="I447" s="52" t="str">
        <f>IF($H447=0,"",VLOOKUP($G447,Data!$G$3:$BA$2935,2,FALSE))</f>
        <v>'EXAC4'</v>
      </c>
      <c r="J447" s="52">
        <f>PSSE!C456</f>
        <v>1</v>
      </c>
      <c r="K447" s="52">
        <f>IF($H447=0,"",VLOOKUP($G447,Data!$G$3:$BA$2935,4,FALSE))</f>
        <v>0</v>
      </c>
      <c r="L447" s="52">
        <f>IF($H447=0,"",VLOOKUP($G447,Data!$G$3:$BA$2935,5,FALSE))</f>
        <v>10</v>
      </c>
      <c r="M447" s="52">
        <f>IF($H447=0,"",VLOOKUP($G447,Data!$G$3:$BA$2935,6,FALSE))</f>
        <v>-10</v>
      </c>
      <c r="N447" s="52">
        <f>IF($H447=0,"",VLOOKUP($G447,Data!$G$3:$BA$2935,7,FALSE))</f>
        <v>1</v>
      </c>
      <c r="O447" s="52">
        <f>IF($H447=0,"",VLOOKUP($G447,Data!$G$3:$BA$2935,8,FALSE))</f>
        <v>10</v>
      </c>
      <c r="P447" s="52">
        <f>IF($H447=0,"",VLOOKUP($G447,Data!$G$3:$BA$2935,9,FALSE))</f>
        <v>200</v>
      </c>
      <c r="Q447" s="52">
        <f>IF($H447=0,"",VLOOKUP($G447,Data!$G$3:$BA$2935,10,FALSE))</f>
        <v>1.4999999999999999E-2</v>
      </c>
      <c r="R447" s="52">
        <f>IF($H447=0,"",VLOOKUP($G447,Data!$G$3:$BA$2935,11,FALSE))</f>
        <v>5.64</v>
      </c>
      <c r="S447" s="52">
        <f>IF($H447=0,"",VLOOKUP($G447,Data!$G$3:$BA$2935,12,FALSE))</f>
        <v>-4.53</v>
      </c>
      <c r="T447" s="52">
        <f>IF($H447=0,"",VLOOKUP($G447,Data!$G$3:$BA$2935,13,FALSE))</f>
        <v>0</v>
      </c>
      <c r="U447" s="52" t="str">
        <f>IF($H447=0,"",VLOOKUP($G447,Data!$G$3:$BA$2935,14,FALSE))</f>
        <v>/</v>
      </c>
      <c r="V447" s="52" t="str">
        <f>IF($H447=0,"",VLOOKUP($G447,Data!$G$3:$BA$2935,15,FALSE))</f>
        <v>/</v>
      </c>
      <c r="W447" s="52" t="str">
        <f>IF($H447=0,"",VLOOKUP($G447,Data!$G$3:$BA$2935,16,FALSE))</f>
        <v/>
      </c>
      <c r="X447" s="52" t="str">
        <f>IF($H447=0,"",VLOOKUP($G447,Data!$G$3:$BA$2935,17,FALSE))</f>
        <v/>
      </c>
      <c r="Y447" s="52" t="str">
        <f>IF($H447=0,"",VLOOKUP($G447,Data!$G$3:$BA$2935,18,FALSE))</f>
        <v/>
      </c>
      <c r="Z447" s="52" t="str">
        <f>IF($H447=0,"",VLOOKUP($G447,Data!$G$3:$BA$2935,19,FALSE))</f>
        <v/>
      </c>
      <c r="AA447" s="52" t="str">
        <f>IF($H447=0,"",VLOOKUP($G447,Data!$G$3:$BA$2935,20,FALSE))</f>
        <v/>
      </c>
      <c r="AB447" s="4" t="str">
        <f>IF($H447=0,"",VLOOKUP($G447,Data!$G$3:$BA$2935,21,FALSE))</f>
        <v/>
      </c>
      <c r="AC447" s="4" t="str">
        <f>IF($H447=0,"",VLOOKUP($G447,Data!$G$3:$BA$2935,22,FALSE))</f>
        <v/>
      </c>
      <c r="AD447" s="4" t="str">
        <f>IF($H447=0,"",VLOOKUP($G447,Data!$G$3:$BA$2935,23,FALSE))</f>
        <v/>
      </c>
      <c r="AE447" s="4" t="str">
        <f>IF($H447=0,"",VLOOKUP($G447,Data!$G$3:$BA$2935,24,FALSE))</f>
        <v/>
      </c>
      <c r="AF447" s="4" t="str">
        <f>IF($H447=0,"",VLOOKUP($G447,Data!$G$3:$BA$2935,25,FALSE))</f>
        <v/>
      </c>
      <c r="AG447" s="4" t="str">
        <f>IF($H447=0,"",VLOOKUP($G447,Data!$G$3:$BA$2935,26,FALSE))</f>
        <v/>
      </c>
      <c r="AH447" s="4" t="str">
        <f>IF($H447=0,"",VLOOKUP($G447,Data!$G$3:$BA$2935,27,FALSE))</f>
        <v/>
      </c>
      <c r="AI447" s="4" t="str">
        <f>IF($H447=0,"",VLOOKUP($G447,Data!$G$3:$BA$2935,28,FALSE))</f>
        <v/>
      </c>
      <c r="AJ447" s="4" t="str">
        <f>IF($H447=0,"",VLOOKUP($G447,Data!$G$3:$BA$2935,29,FALSE))</f>
        <v/>
      </c>
      <c r="AK447" s="4" t="str">
        <f>IF($H447=0,"",VLOOKUP($G447,Data!$G$3:$BA$2935,30,FALSE))</f>
        <v/>
      </c>
      <c r="AL447" s="4" t="str">
        <f>IF($H447=0,"",VLOOKUP($G447,Data!$G$3:$BA$2935,31,FALSE))</f>
        <v/>
      </c>
      <c r="AM447" s="4" t="str">
        <f>IF($H447=0,"",VLOOKUP($G447,Data!$G$3:$BA$2935,32,FALSE))</f>
        <v/>
      </c>
      <c r="AN447" s="4" t="str">
        <f>IF($H447=0,"",VLOOKUP($G447,Data!$G$3:$BA$2935,33,FALSE))</f>
        <v/>
      </c>
      <c r="AO447" s="4" t="str">
        <f>IF($H447=0,"",VLOOKUP($G447,Data!$G$3:$BA$2935,34,FALSE))</f>
        <v/>
      </c>
      <c r="AP447" s="4" t="str">
        <f>IF($H447=0,"",VLOOKUP($G447,Data!$G$3:$BA$2935,35,FALSE))</f>
        <v/>
      </c>
      <c r="AQ447" s="4" t="str">
        <f>IF($H447=0,"",VLOOKUP($G447,Data!$G$3:$BA$2935,36,FALSE))</f>
        <v/>
      </c>
      <c r="AR447" s="4" t="str">
        <f>IF($H447=0,"",VLOOKUP($G447,Data!$G$3:$BA$2935,37,FALSE))</f>
        <v/>
      </c>
      <c r="AS447" s="4" t="str">
        <f>IF($H447=0,"",VLOOKUP($G447,Data!$G$3:$BA$2935,38,FALSE))</f>
        <v/>
      </c>
      <c r="AT447" s="4" t="str">
        <f>IF($H447=0,"",VLOOKUP($G447,Data!$G$3:$BA$2935,39,FALSE))</f>
        <v/>
      </c>
    </row>
    <row r="448" spans="1:46" x14ac:dyDescent="0.3">
      <c r="A448" s="4">
        <f>PSSE!A457</f>
        <v>972141</v>
      </c>
      <c r="B448" s="4" t="str">
        <f>PSSE!B457</f>
        <v>HTB_H1</v>
      </c>
      <c r="C448" s="4">
        <f>PSSE!D457</f>
        <v>15.8</v>
      </c>
      <c r="D448" s="52">
        <f>PSSE!E457</f>
        <v>300</v>
      </c>
      <c r="E448" s="52" t="str">
        <f>PSSE!F457</f>
        <v>TD</v>
      </c>
      <c r="F448" s="52">
        <f>PSSE!G457</f>
        <v>1</v>
      </c>
      <c r="G448" s="52" t="str">
        <f t="shared" si="7"/>
        <v>AVR15.8300TD1</v>
      </c>
      <c r="H448" s="52">
        <f>COUNTIF(Data!$G$3:$BA$2935,AVR!$G448)</f>
        <v>1</v>
      </c>
      <c r="I448" s="52" t="str">
        <f>IF($H448=0,"",VLOOKUP($G448,Data!$G$3:$BA$2935,2,FALSE))</f>
        <v>'ESST4B'</v>
      </c>
      <c r="J448" s="52">
        <f>PSSE!C457</f>
        <v>1</v>
      </c>
      <c r="K448" s="52">
        <f>IF($H448=0,"",VLOOKUP($G448,Data!$G$3:$BA$2935,4,FALSE))</f>
        <v>0</v>
      </c>
      <c r="L448" s="52">
        <f>IF($H448=0,"",VLOOKUP($G448,Data!$G$3:$BA$2935,5,FALSE))</f>
        <v>10.75</v>
      </c>
      <c r="M448" s="52">
        <f>IF($H448=0,"",VLOOKUP($G448,Data!$G$3:$BA$2935,6,FALSE))</f>
        <v>10.75</v>
      </c>
      <c r="N448" s="52">
        <f>IF($H448=0,"",VLOOKUP($G448,Data!$G$3:$BA$2935,7,FALSE))</f>
        <v>5</v>
      </c>
      <c r="O448" s="52">
        <f>IF($H448=0,"",VLOOKUP($G448,Data!$G$3:$BA$2935,8,FALSE))</f>
        <v>-0.87</v>
      </c>
      <c r="P448" s="52">
        <f>IF($H448=0,"",VLOOKUP($G448,Data!$G$3:$BA$2935,9,FALSE))</f>
        <v>0</v>
      </c>
      <c r="Q448" s="52">
        <f>IF($H448=0,"",VLOOKUP($G448,Data!$G$3:$BA$2935,10,FALSE))</f>
        <v>1</v>
      </c>
      <c r="R448" s="52">
        <f>IF($H448=0,"",VLOOKUP($G448,Data!$G$3:$BA$2935,11,FALSE))</f>
        <v>0</v>
      </c>
      <c r="S448" s="52">
        <f>IF($H448=0,"",VLOOKUP($G448,Data!$G$3:$BA$2935,12,FALSE))</f>
        <v>99</v>
      </c>
      <c r="T448" s="52">
        <f>IF($H448=0,"",VLOOKUP($G448,Data!$G$3:$BA$2935,13,FALSE))</f>
        <v>-99</v>
      </c>
      <c r="U448" s="52">
        <f>IF($H448=0,"",VLOOKUP($G448,Data!$G$3:$BA$2935,14,FALSE))</f>
        <v>0</v>
      </c>
      <c r="V448" s="52">
        <f>IF($H448=0,"",VLOOKUP($G448,Data!$G$3:$BA$2935,15,FALSE))</f>
        <v>9.3000000000000007</v>
      </c>
      <c r="W448" s="52">
        <f>IF($H448=0,"",VLOOKUP($G448,Data!$G$3:$BA$2935,16,FALSE))</f>
        <v>0</v>
      </c>
      <c r="X448" s="52">
        <f>IF($H448=0,"",VLOOKUP($G448,Data!$G$3:$BA$2935,17,FALSE))</f>
        <v>11.63</v>
      </c>
      <c r="Y448" s="52">
        <f>IF($H448=0,"",VLOOKUP($G448,Data!$G$3:$BA$2935,18,FALSE))</f>
        <v>0.113</v>
      </c>
      <c r="Z448" s="52">
        <f>IF($H448=0,"",VLOOKUP($G448,Data!$G$3:$BA$2935,19,FALSE))</f>
        <v>0.124</v>
      </c>
      <c r="AA448" s="52">
        <f>IF($H448=0,"",VLOOKUP($G448,Data!$G$3:$BA$2935,20,FALSE))</f>
        <v>0</v>
      </c>
      <c r="AB448" s="4" t="str">
        <f>IF($H448=0,"",VLOOKUP($G448,Data!$G$3:$BA$2935,21,FALSE))</f>
        <v>/</v>
      </c>
      <c r="AC448" s="4" t="str">
        <f>IF($H448=0,"",VLOOKUP($G448,Data!$G$3:$BA$2935,22,FALSE))</f>
        <v>/</v>
      </c>
      <c r="AD448" s="4" t="str">
        <f>IF($H448=0,"",VLOOKUP($G448,Data!$G$3:$BA$2935,23,FALSE))</f>
        <v/>
      </c>
      <c r="AE448" s="4" t="str">
        <f>IF($H448=0,"",VLOOKUP($G448,Data!$G$3:$BA$2935,24,FALSE))</f>
        <v/>
      </c>
      <c r="AF448" s="4" t="str">
        <f>IF($H448=0,"",VLOOKUP($G448,Data!$G$3:$BA$2935,25,FALSE))</f>
        <v/>
      </c>
      <c r="AG448" s="4" t="str">
        <f>IF($H448=0,"",VLOOKUP($G448,Data!$G$3:$BA$2935,26,FALSE))</f>
        <v/>
      </c>
      <c r="AH448" s="4" t="str">
        <f>IF($H448=0,"",VLOOKUP($G448,Data!$G$3:$BA$2935,27,FALSE))</f>
        <v/>
      </c>
      <c r="AI448" s="4" t="str">
        <f>IF($H448=0,"",VLOOKUP($G448,Data!$G$3:$BA$2935,28,FALSE))</f>
        <v/>
      </c>
      <c r="AJ448" s="4" t="str">
        <f>IF($H448=0,"",VLOOKUP($G448,Data!$G$3:$BA$2935,29,FALSE))</f>
        <v/>
      </c>
      <c r="AK448" s="4" t="str">
        <f>IF($H448=0,"",VLOOKUP($G448,Data!$G$3:$BA$2935,30,FALSE))</f>
        <v/>
      </c>
      <c r="AL448" s="4" t="str">
        <f>IF($H448=0,"",VLOOKUP($G448,Data!$G$3:$BA$2935,31,FALSE))</f>
        <v/>
      </c>
      <c r="AM448" s="4" t="str">
        <f>IF($H448=0,"",VLOOKUP($G448,Data!$G$3:$BA$2935,32,FALSE))</f>
        <v/>
      </c>
      <c r="AN448" s="4" t="str">
        <f>IF($H448=0,"",VLOOKUP($G448,Data!$G$3:$BA$2935,33,FALSE))</f>
        <v/>
      </c>
      <c r="AO448" s="4" t="str">
        <f>IF($H448=0,"",VLOOKUP($G448,Data!$G$3:$BA$2935,34,FALSE))</f>
        <v/>
      </c>
      <c r="AP448" s="4" t="str">
        <f>IF($H448=0,"",VLOOKUP($G448,Data!$G$3:$BA$2935,35,FALSE))</f>
        <v/>
      </c>
      <c r="AQ448" s="4" t="str">
        <f>IF($H448=0,"",VLOOKUP($G448,Data!$G$3:$BA$2935,36,FALSE))</f>
        <v/>
      </c>
      <c r="AR448" s="4" t="str">
        <f>IF($H448=0,"",VLOOKUP($G448,Data!$G$3:$BA$2935,37,FALSE))</f>
        <v/>
      </c>
      <c r="AS448" s="4" t="str">
        <f>IF($H448=0,"",VLOOKUP($G448,Data!$G$3:$BA$2935,38,FALSE))</f>
        <v/>
      </c>
      <c r="AT448" s="4" t="str">
        <f>IF($H448=0,"",VLOOKUP($G448,Data!$G$3:$BA$2935,39,FALSE))</f>
        <v/>
      </c>
    </row>
    <row r="449" spans="1:46" x14ac:dyDescent="0.3">
      <c r="A449" s="4">
        <f>PSSE!A458</f>
        <v>972143</v>
      </c>
      <c r="B449" s="4" t="str">
        <f>PSSE!B458</f>
        <v>HTB_H2</v>
      </c>
      <c r="C449" s="4">
        <f>PSSE!D458</f>
        <v>15.8</v>
      </c>
      <c r="D449" s="52">
        <f>PSSE!E458</f>
        <v>300</v>
      </c>
      <c r="E449" s="52" t="str">
        <f>PSSE!F458</f>
        <v>TD</v>
      </c>
      <c r="F449" s="52">
        <f>PSSE!G458</f>
        <v>1</v>
      </c>
      <c r="G449" s="52" t="str">
        <f t="shared" si="7"/>
        <v>AVR15.8300TD1</v>
      </c>
      <c r="H449" s="52">
        <f>COUNTIF(Data!$G$3:$BA$2935,AVR!$G449)</f>
        <v>1</v>
      </c>
      <c r="I449" s="52" t="str">
        <f>IF($H449=0,"",VLOOKUP($G449,Data!$G$3:$BA$2935,2,FALSE))</f>
        <v>'ESST4B'</v>
      </c>
      <c r="J449" s="52">
        <f>PSSE!C458</f>
        <v>1</v>
      </c>
      <c r="K449" s="52">
        <f>IF($H449=0,"",VLOOKUP($G449,Data!$G$3:$BA$2935,4,FALSE))</f>
        <v>0</v>
      </c>
      <c r="L449" s="52">
        <f>IF($H449=0,"",VLOOKUP($G449,Data!$G$3:$BA$2935,5,FALSE))</f>
        <v>10.75</v>
      </c>
      <c r="M449" s="52">
        <f>IF($H449=0,"",VLOOKUP($G449,Data!$G$3:$BA$2935,6,FALSE))</f>
        <v>10.75</v>
      </c>
      <c r="N449" s="52">
        <f>IF($H449=0,"",VLOOKUP($G449,Data!$G$3:$BA$2935,7,FALSE))</f>
        <v>5</v>
      </c>
      <c r="O449" s="52">
        <f>IF($H449=0,"",VLOOKUP($G449,Data!$G$3:$BA$2935,8,FALSE))</f>
        <v>-0.87</v>
      </c>
      <c r="P449" s="52">
        <f>IF($H449=0,"",VLOOKUP($G449,Data!$G$3:$BA$2935,9,FALSE))</f>
        <v>0</v>
      </c>
      <c r="Q449" s="52">
        <f>IF($H449=0,"",VLOOKUP($G449,Data!$G$3:$BA$2935,10,FALSE))</f>
        <v>1</v>
      </c>
      <c r="R449" s="52">
        <f>IF($H449=0,"",VLOOKUP($G449,Data!$G$3:$BA$2935,11,FALSE))</f>
        <v>0</v>
      </c>
      <c r="S449" s="52">
        <f>IF($H449=0,"",VLOOKUP($G449,Data!$G$3:$BA$2935,12,FALSE))</f>
        <v>99</v>
      </c>
      <c r="T449" s="52">
        <f>IF($H449=0,"",VLOOKUP($G449,Data!$G$3:$BA$2935,13,FALSE))</f>
        <v>-99</v>
      </c>
      <c r="U449" s="52">
        <f>IF($H449=0,"",VLOOKUP($G449,Data!$G$3:$BA$2935,14,FALSE))</f>
        <v>0</v>
      </c>
      <c r="V449" s="52">
        <f>IF($H449=0,"",VLOOKUP($G449,Data!$G$3:$BA$2935,15,FALSE))</f>
        <v>9.3000000000000007</v>
      </c>
      <c r="W449" s="52">
        <f>IF($H449=0,"",VLOOKUP($G449,Data!$G$3:$BA$2935,16,FALSE))</f>
        <v>0</v>
      </c>
      <c r="X449" s="52">
        <f>IF($H449=0,"",VLOOKUP($G449,Data!$G$3:$BA$2935,17,FALSE))</f>
        <v>11.63</v>
      </c>
      <c r="Y449" s="52">
        <f>IF($H449=0,"",VLOOKUP($G449,Data!$G$3:$BA$2935,18,FALSE))</f>
        <v>0.113</v>
      </c>
      <c r="Z449" s="52">
        <f>IF($H449=0,"",VLOOKUP($G449,Data!$G$3:$BA$2935,19,FALSE))</f>
        <v>0.124</v>
      </c>
      <c r="AA449" s="52">
        <f>IF($H449=0,"",VLOOKUP($G449,Data!$G$3:$BA$2935,20,FALSE))</f>
        <v>0</v>
      </c>
      <c r="AB449" s="4" t="str">
        <f>IF($H449=0,"",VLOOKUP($G449,Data!$G$3:$BA$2935,21,FALSE))</f>
        <v>/</v>
      </c>
      <c r="AC449" s="4" t="str">
        <f>IF($H449=0,"",VLOOKUP($G449,Data!$G$3:$BA$2935,22,FALSE))</f>
        <v>/</v>
      </c>
      <c r="AD449" s="4" t="str">
        <f>IF($H449=0,"",VLOOKUP($G449,Data!$G$3:$BA$2935,23,FALSE))</f>
        <v/>
      </c>
      <c r="AE449" s="4" t="str">
        <f>IF($H449=0,"",VLOOKUP($G449,Data!$G$3:$BA$2935,24,FALSE))</f>
        <v/>
      </c>
      <c r="AF449" s="4" t="str">
        <f>IF($H449=0,"",VLOOKUP($G449,Data!$G$3:$BA$2935,25,FALSE))</f>
        <v/>
      </c>
      <c r="AG449" s="4" t="str">
        <f>IF($H449=0,"",VLOOKUP($G449,Data!$G$3:$BA$2935,26,FALSE))</f>
        <v/>
      </c>
      <c r="AH449" s="4" t="str">
        <f>IF($H449=0,"",VLOOKUP($G449,Data!$G$3:$BA$2935,27,FALSE))</f>
        <v/>
      </c>
      <c r="AI449" s="4" t="str">
        <f>IF($H449=0,"",VLOOKUP($G449,Data!$G$3:$BA$2935,28,FALSE))</f>
        <v/>
      </c>
      <c r="AJ449" s="4" t="str">
        <f>IF($H449=0,"",VLOOKUP($G449,Data!$G$3:$BA$2935,29,FALSE))</f>
        <v/>
      </c>
      <c r="AK449" s="4" t="str">
        <f>IF($H449=0,"",VLOOKUP($G449,Data!$G$3:$BA$2935,30,FALSE))</f>
        <v/>
      </c>
      <c r="AL449" s="4" t="str">
        <f>IF($H449=0,"",VLOOKUP($G449,Data!$G$3:$BA$2935,31,FALSE))</f>
        <v/>
      </c>
      <c r="AM449" s="4" t="str">
        <f>IF($H449=0,"",VLOOKUP($G449,Data!$G$3:$BA$2935,32,FALSE))</f>
        <v/>
      </c>
      <c r="AN449" s="4" t="str">
        <f>IF($H449=0,"",VLOOKUP($G449,Data!$G$3:$BA$2935,33,FALSE))</f>
        <v/>
      </c>
      <c r="AO449" s="4" t="str">
        <f>IF($H449=0,"",VLOOKUP($G449,Data!$G$3:$BA$2935,34,FALSE))</f>
        <v/>
      </c>
      <c r="AP449" s="4" t="str">
        <f>IF($H449=0,"",VLOOKUP($G449,Data!$G$3:$BA$2935,35,FALSE))</f>
        <v/>
      </c>
      <c r="AQ449" s="4" t="str">
        <f>IF($H449=0,"",VLOOKUP($G449,Data!$G$3:$BA$2935,36,FALSE))</f>
        <v/>
      </c>
      <c r="AR449" s="4" t="str">
        <f>IF($H449=0,"",VLOOKUP($G449,Data!$G$3:$BA$2935,37,FALSE))</f>
        <v/>
      </c>
      <c r="AS449" s="4" t="str">
        <f>IF($H449=0,"",VLOOKUP($G449,Data!$G$3:$BA$2935,38,FALSE))</f>
        <v/>
      </c>
      <c r="AT449" s="4" t="str">
        <f>IF($H449=0,"",VLOOKUP($G449,Data!$G$3:$BA$2935,39,FALSE))</f>
        <v/>
      </c>
    </row>
    <row r="450" spans="1:46" x14ac:dyDescent="0.3">
      <c r="A450" s="4">
        <f>PSSE!A459</f>
        <v>972145</v>
      </c>
      <c r="B450" s="4" t="str">
        <f>PSSE!B459</f>
        <v>HTB_H3</v>
      </c>
      <c r="C450" s="4">
        <f>PSSE!D459</f>
        <v>15.8</v>
      </c>
      <c r="D450" s="52">
        <f>PSSE!E459</f>
        <v>300</v>
      </c>
      <c r="E450" s="52" t="str">
        <f>PSSE!F459</f>
        <v>TD</v>
      </c>
      <c r="F450" s="52">
        <f>PSSE!G459</f>
        <v>1</v>
      </c>
      <c r="G450" s="52" t="str">
        <f t="shared" si="7"/>
        <v>AVR15.8300TD1</v>
      </c>
      <c r="H450" s="52">
        <f>COUNTIF(Data!$G$3:$BA$2935,AVR!$G450)</f>
        <v>1</v>
      </c>
      <c r="I450" s="52" t="str">
        <f>IF($H450=0,"",VLOOKUP($G450,Data!$G$3:$BA$2935,2,FALSE))</f>
        <v>'ESST4B'</v>
      </c>
      <c r="J450" s="52">
        <f>PSSE!C459</f>
        <v>1</v>
      </c>
      <c r="K450" s="52">
        <f>IF($H450=0,"",VLOOKUP($G450,Data!$G$3:$BA$2935,4,FALSE))</f>
        <v>0</v>
      </c>
      <c r="L450" s="52">
        <f>IF($H450=0,"",VLOOKUP($G450,Data!$G$3:$BA$2935,5,FALSE))</f>
        <v>10.75</v>
      </c>
      <c r="M450" s="52">
        <f>IF($H450=0,"",VLOOKUP($G450,Data!$G$3:$BA$2935,6,FALSE))</f>
        <v>10.75</v>
      </c>
      <c r="N450" s="52">
        <f>IF($H450=0,"",VLOOKUP($G450,Data!$G$3:$BA$2935,7,FALSE))</f>
        <v>5</v>
      </c>
      <c r="O450" s="52">
        <f>IF($H450=0,"",VLOOKUP($G450,Data!$G$3:$BA$2935,8,FALSE))</f>
        <v>-0.87</v>
      </c>
      <c r="P450" s="52">
        <f>IF($H450=0,"",VLOOKUP($G450,Data!$G$3:$BA$2935,9,FALSE))</f>
        <v>0</v>
      </c>
      <c r="Q450" s="52">
        <f>IF($H450=0,"",VLOOKUP($G450,Data!$G$3:$BA$2935,10,FALSE))</f>
        <v>1</v>
      </c>
      <c r="R450" s="52">
        <f>IF($H450=0,"",VLOOKUP($G450,Data!$G$3:$BA$2935,11,FALSE))</f>
        <v>0</v>
      </c>
      <c r="S450" s="52">
        <f>IF($H450=0,"",VLOOKUP($G450,Data!$G$3:$BA$2935,12,FALSE))</f>
        <v>99</v>
      </c>
      <c r="T450" s="52">
        <f>IF($H450=0,"",VLOOKUP($G450,Data!$G$3:$BA$2935,13,FALSE))</f>
        <v>-99</v>
      </c>
      <c r="U450" s="52">
        <f>IF($H450=0,"",VLOOKUP($G450,Data!$G$3:$BA$2935,14,FALSE))</f>
        <v>0</v>
      </c>
      <c r="V450" s="52">
        <f>IF($H450=0,"",VLOOKUP($G450,Data!$G$3:$BA$2935,15,FALSE))</f>
        <v>9.3000000000000007</v>
      </c>
      <c r="W450" s="52">
        <f>IF($H450=0,"",VLOOKUP($G450,Data!$G$3:$BA$2935,16,FALSE))</f>
        <v>0</v>
      </c>
      <c r="X450" s="52">
        <f>IF($H450=0,"",VLOOKUP($G450,Data!$G$3:$BA$2935,17,FALSE))</f>
        <v>11.63</v>
      </c>
      <c r="Y450" s="52">
        <f>IF($H450=0,"",VLOOKUP($G450,Data!$G$3:$BA$2935,18,FALSE))</f>
        <v>0.113</v>
      </c>
      <c r="Z450" s="52">
        <f>IF($H450=0,"",VLOOKUP($G450,Data!$G$3:$BA$2935,19,FALSE))</f>
        <v>0.124</v>
      </c>
      <c r="AA450" s="52">
        <f>IF($H450=0,"",VLOOKUP($G450,Data!$G$3:$BA$2935,20,FALSE))</f>
        <v>0</v>
      </c>
      <c r="AB450" s="4" t="str">
        <f>IF($H450=0,"",VLOOKUP($G450,Data!$G$3:$BA$2935,21,FALSE))</f>
        <v>/</v>
      </c>
      <c r="AC450" s="4" t="str">
        <f>IF($H450=0,"",VLOOKUP($G450,Data!$G$3:$BA$2935,22,FALSE))</f>
        <v>/</v>
      </c>
      <c r="AD450" s="4" t="str">
        <f>IF($H450=0,"",VLOOKUP($G450,Data!$G$3:$BA$2935,23,FALSE))</f>
        <v/>
      </c>
      <c r="AE450" s="4" t="str">
        <f>IF($H450=0,"",VLOOKUP($G450,Data!$G$3:$BA$2935,24,FALSE))</f>
        <v/>
      </c>
      <c r="AF450" s="4" t="str">
        <f>IF($H450=0,"",VLOOKUP($G450,Data!$G$3:$BA$2935,25,FALSE))</f>
        <v/>
      </c>
      <c r="AG450" s="4" t="str">
        <f>IF($H450=0,"",VLOOKUP($G450,Data!$G$3:$BA$2935,26,FALSE))</f>
        <v/>
      </c>
      <c r="AH450" s="4" t="str">
        <f>IF($H450=0,"",VLOOKUP($G450,Data!$G$3:$BA$2935,27,FALSE))</f>
        <v/>
      </c>
      <c r="AI450" s="4" t="str">
        <f>IF($H450=0,"",VLOOKUP($G450,Data!$G$3:$BA$2935,28,FALSE))</f>
        <v/>
      </c>
      <c r="AJ450" s="4" t="str">
        <f>IF($H450=0,"",VLOOKUP($G450,Data!$G$3:$BA$2935,29,FALSE))</f>
        <v/>
      </c>
      <c r="AK450" s="4" t="str">
        <f>IF($H450=0,"",VLOOKUP($G450,Data!$G$3:$BA$2935,30,FALSE))</f>
        <v/>
      </c>
      <c r="AL450" s="4" t="str">
        <f>IF($H450=0,"",VLOOKUP($G450,Data!$G$3:$BA$2935,31,FALSE))</f>
        <v/>
      </c>
      <c r="AM450" s="4" t="str">
        <f>IF($H450=0,"",VLOOKUP($G450,Data!$G$3:$BA$2935,32,FALSE))</f>
        <v/>
      </c>
      <c r="AN450" s="4" t="str">
        <f>IF($H450=0,"",VLOOKUP($G450,Data!$G$3:$BA$2935,33,FALSE))</f>
        <v/>
      </c>
      <c r="AO450" s="4" t="str">
        <f>IF($H450=0,"",VLOOKUP($G450,Data!$G$3:$BA$2935,34,FALSE))</f>
        <v/>
      </c>
      <c r="AP450" s="4" t="str">
        <f>IF($H450=0,"",VLOOKUP($G450,Data!$G$3:$BA$2935,35,FALSE))</f>
        <v/>
      </c>
      <c r="AQ450" s="4" t="str">
        <f>IF($H450=0,"",VLOOKUP($G450,Data!$G$3:$BA$2935,36,FALSE))</f>
        <v/>
      </c>
      <c r="AR450" s="4" t="str">
        <f>IF($H450=0,"",VLOOKUP($G450,Data!$G$3:$BA$2935,37,FALSE))</f>
        <v/>
      </c>
      <c r="AS450" s="4" t="str">
        <f>IF($H450=0,"",VLOOKUP($G450,Data!$G$3:$BA$2935,38,FALSE))</f>
        <v/>
      </c>
      <c r="AT450" s="4" t="str">
        <f>IF($H450=0,"",VLOOKUP($G450,Data!$G$3:$BA$2935,39,FALSE))</f>
        <v/>
      </c>
    </row>
    <row r="451" spans="1:46" x14ac:dyDescent="0.3">
      <c r="A451" s="4">
        <f>PSSE!A460</f>
        <v>972147</v>
      </c>
      <c r="B451" s="4" t="str">
        <f>PSSE!B460</f>
        <v>HTB_H4</v>
      </c>
      <c r="C451" s="4">
        <f>PSSE!D460</f>
        <v>15.8</v>
      </c>
      <c r="D451" s="52">
        <f>PSSE!E460</f>
        <v>300</v>
      </c>
      <c r="E451" s="52" t="str">
        <f>PSSE!F460</f>
        <v>TD</v>
      </c>
      <c r="F451" s="52">
        <f>PSSE!G460</f>
        <v>1</v>
      </c>
      <c r="G451" s="52" t="str">
        <f t="shared" si="7"/>
        <v>AVR15.8300TD1</v>
      </c>
      <c r="H451" s="52">
        <f>COUNTIF(Data!$G$3:$BA$2935,AVR!$G451)</f>
        <v>1</v>
      </c>
      <c r="I451" s="52" t="str">
        <f>IF($H451=0,"",VLOOKUP($G451,Data!$G$3:$BA$2935,2,FALSE))</f>
        <v>'ESST4B'</v>
      </c>
      <c r="J451" s="52">
        <f>PSSE!C460</f>
        <v>1</v>
      </c>
      <c r="K451" s="52">
        <f>IF($H451=0,"",VLOOKUP($G451,Data!$G$3:$BA$2935,4,FALSE))</f>
        <v>0</v>
      </c>
      <c r="L451" s="52">
        <f>IF($H451=0,"",VLOOKUP($G451,Data!$G$3:$BA$2935,5,FALSE))</f>
        <v>10.75</v>
      </c>
      <c r="M451" s="52">
        <f>IF($H451=0,"",VLOOKUP($G451,Data!$G$3:$BA$2935,6,FALSE))</f>
        <v>10.75</v>
      </c>
      <c r="N451" s="52">
        <f>IF($H451=0,"",VLOOKUP($G451,Data!$G$3:$BA$2935,7,FALSE))</f>
        <v>5</v>
      </c>
      <c r="O451" s="52">
        <f>IF($H451=0,"",VLOOKUP($G451,Data!$G$3:$BA$2935,8,FALSE))</f>
        <v>-0.87</v>
      </c>
      <c r="P451" s="52">
        <f>IF($H451=0,"",VLOOKUP($G451,Data!$G$3:$BA$2935,9,FALSE))</f>
        <v>0</v>
      </c>
      <c r="Q451" s="52">
        <f>IF($H451=0,"",VLOOKUP($G451,Data!$G$3:$BA$2935,10,FALSE))</f>
        <v>1</v>
      </c>
      <c r="R451" s="52">
        <f>IF($H451=0,"",VLOOKUP($G451,Data!$G$3:$BA$2935,11,FALSE))</f>
        <v>0</v>
      </c>
      <c r="S451" s="52">
        <f>IF($H451=0,"",VLOOKUP($G451,Data!$G$3:$BA$2935,12,FALSE))</f>
        <v>99</v>
      </c>
      <c r="T451" s="52">
        <f>IF($H451=0,"",VLOOKUP($G451,Data!$G$3:$BA$2935,13,FALSE))</f>
        <v>-99</v>
      </c>
      <c r="U451" s="52">
        <f>IF($H451=0,"",VLOOKUP($G451,Data!$G$3:$BA$2935,14,FALSE))</f>
        <v>0</v>
      </c>
      <c r="V451" s="52">
        <f>IF($H451=0,"",VLOOKUP($G451,Data!$G$3:$BA$2935,15,FALSE))</f>
        <v>9.3000000000000007</v>
      </c>
      <c r="W451" s="52">
        <f>IF($H451=0,"",VLOOKUP($G451,Data!$G$3:$BA$2935,16,FALSE))</f>
        <v>0</v>
      </c>
      <c r="X451" s="52">
        <f>IF($H451=0,"",VLOOKUP($G451,Data!$G$3:$BA$2935,17,FALSE))</f>
        <v>11.63</v>
      </c>
      <c r="Y451" s="52">
        <f>IF($H451=0,"",VLOOKUP($G451,Data!$G$3:$BA$2935,18,FALSE))</f>
        <v>0.113</v>
      </c>
      <c r="Z451" s="52">
        <f>IF($H451=0,"",VLOOKUP($G451,Data!$G$3:$BA$2935,19,FALSE))</f>
        <v>0.124</v>
      </c>
      <c r="AA451" s="52">
        <f>IF($H451=0,"",VLOOKUP($G451,Data!$G$3:$BA$2935,20,FALSE))</f>
        <v>0</v>
      </c>
      <c r="AB451" s="4" t="str">
        <f>IF($H451=0,"",VLOOKUP($G451,Data!$G$3:$BA$2935,21,FALSE))</f>
        <v>/</v>
      </c>
      <c r="AC451" s="4" t="str">
        <f>IF($H451=0,"",VLOOKUP($G451,Data!$G$3:$BA$2935,22,FALSE))</f>
        <v>/</v>
      </c>
      <c r="AD451" s="4" t="str">
        <f>IF($H451=0,"",VLOOKUP($G451,Data!$G$3:$BA$2935,23,FALSE))</f>
        <v/>
      </c>
      <c r="AE451" s="4" t="str">
        <f>IF($H451=0,"",VLOOKUP($G451,Data!$G$3:$BA$2935,24,FALSE))</f>
        <v/>
      </c>
      <c r="AF451" s="4" t="str">
        <f>IF($H451=0,"",VLOOKUP($G451,Data!$G$3:$BA$2935,25,FALSE))</f>
        <v/>
      </c>
      <c r="AG451" s="4" t="str">
        <f>IF($H451=0,"",VLOOKUP($G451,Data!$G$3:$BA$2935,26,FALSE))</f>
        <v/>
      </c>
      <c r="AH451" s="4" t="str">
        <f>IF($H451=0,"",VLOOKUP($G451,Data!$G$3:$BA$2935,27,FALSE))</f>
        <v/>
      </c>
      <c r="AI451" s="4" t="str">
        <f>IF($H451=0,"",VLOOKUP($G451,Data!$G$3:$BA$2935,28,FALSE))</f>
        <v/>
      </c>
      <c r="AJ451" s="4" t="str">
        <f>IF($H451=0,"",VLOOKUP($G451,Data!$G$3:$BA$2935,29,FALSE))</f>
        <v/>
      </c>
      <c r="AK451" s="4" t="str">
        <f>IF($H451=0,"",VLOOKUP($G451,Data!$G$3:$BA$2935,30,FALSE))</f>
        <v/>
      </c>
      <c r="AL451" s="4" t="str">
        <f>IF($H451=0,"",VLOOKUP($G451,Data!$G$3:$BA$2935,31,FALSE))</f>
        <v/>
      </c>
      <c r="AM451" s="4" t="str">
        <f>IF($H451=0,"",VLOOKUP($G451,Data!$G$3:$BA$2935,32,FALSE))</f>
        <v/>
      </c>
      <c r="AN451" s="4" t="str">
        <f>IF($H451=0,"",VLOOKUP($G451,Data!$G$3:$BA$2935,33,FALSE))</f>
        <v/>
      </c>
      <c r="AO451" s="4" t="str">
        <f>IF($H451=0,"",VLOOKUP($G451,Data!$G$3:$BA$2935,34,FALSE))</f>
        <v/>
      </c>
      <c r="AP451" s="4" t="str">
        <f>IF($H451=0,"",VLOOKUP($G451,Data!$G$3:$BA$2935,35,FALSE))</f>
        <v/>
      </c>
      <c r="AQ451" s="4" t="str">
        <f>IF($H451=0,"",VLOOKUP($G451,Data!$G$3:$BA$2935,36,FALSE))</f>
        <v/>
      </c>
      <c r="AR451" s="4" t="str">
        <f>IF($H451=0,"",VLOOKUP($G451,Data!$G$3:$BA$2935,37,FALSE))</f>
        <v/>
      </c>
      <c r="AS451" s="4" t="str">
        <f>IF($H451=0,"",VLOOKUP($G451,Data!$G$3:$BA$2935,38,FALSE))</f>
        <v/>
      </c>
      <c r="AT451" s="4" t="str">
        <f>IF($H451=0,"",VLOOKUP($G451,Data!$G$3:$BA$2935,39,FALSE))</f>
        <v/>
      </c>
    </row>
    <row r="452" spans="1:46" x14ac:dyDescent="0.3">
      <c r="A452" s="4">
        <f>PSSE!A461</f>
        <v>973011</v>
      </c>
      <c r="B452" s="4" t="str">
        <f>PSSE!B461</f>
        <v>THACMO_H1</v>
      </c>
      <c r="C452" s="4">
        <f>PSSE!D461</f>
        <v>13.8</v>
      </c>
      <c r="D452" s="52">
        <f>PSSE!E461</f>
        <v>75</v>
      </c>
      <c r="E452" s="52" t="str">
        <f>PSSE!F461</f>
        <v>TD</v>
      </c>
      <c r="F452" s="52">
        <f>PSSE!G461</f>
        <v>1</v>
      </c>
      <c r="G452" s="52" t="str">
        <f t="shared" si="7"/>
        <v>AVR13.875TD1</v>
      </c>
      <c r="H452" s="52">
        <f>COUNTIF(Data!$G$3:$BA$2935,AVR!$G452)</f>
        <v>1</v>
      </c>
      <c r="I452" s="52" t="str">
        <f>IF($H452=0,"",VLOOKUP($G452,Data!$G$3:$BA$2935,2,FALSE))</f>
        <v>'ESST4B'</v>
      </c>
      <c r="J452" s="52">
        <f>PSSE!C461</f>
        <v>1</v>
      </c>
      <c r="K452" s="52">
        <f>IF($H452=0,"",VLOOKUP($G452,Data!$G$3:$BA$2935,4,FALSE))</f>
        <v>0</v>
      </c>
      <c r="L452" s="52">
        <f>IF($H452=0,"",VLOOKUP($G452,Data!$G$3:$BA$2935,5,FALSE))</f>
        <v>10.75</v>
      </c>
      <c r="M452" s="52">
        <f>IF($H452=0,"",VLOOKUP($G452,Data!$G$3:$BA$2935,6,FALSE))</f>
        <v>10.75</v>
      </c>
      <c r="N452" s="52">
        <f>IF($H452=0,"",VLOOKUP($G452,Data!$G$3:$BA$2935,7,FALSE))</f>
        <v>5</v>
      </c>
      <c r="O452" s="52">
        <f>IF($H452=0,"",VLOOKUP($G452,Data!$G$3:$BA$2935,8,FALSE))</f>
        <v>-0.87</v>
      </c>
      <c r="P452" s="52">
        <f>IF($H452=0,"",VLOOKUP($G452,Data!$G$3:$BA$2935,9,FALSE))</f>
        <v>0</v>
      </c>
      <c r="Q452" s="52">
        <f>IF($H452=0,"",VLOOKUP($G452,Data!$G$3:$BA$2935,10,FALSE))</f>
        <v>1</v>
      </c>
      <c r="R452" s="52">
        <f>IF($H452=0,"",VLOOKUP($G452,Data!$G$3:$BA$2935,11,FALSE))</f>
        <v>0</v>
      </c>
      <c r="S452" s="52">
        <f>IF($H452=0,"",VLOOKUP($G452,Data!$G$3:$BA$2935,12,FALSE))</f>
        <v>99</v>
      </c>
      <c r="T452" s="52">
        <f>IF($H452=0,"",VLOOKUP($G452,Data!$G$3:$BA$2935,13,FALSE))</f>
        <v>-99</v>
      </c>
      <c r="U452" s="52">
        <f>IF($H452=0,"",VLOOKUP($G452,Data!$G$3:$BA$2935,14,FALSE))</f>
        <v>0</v>
      </c>
      <c r="V452" s="52">
        <f>IF($H452=0,"",VLOOKUP($G452,Data!$G$3:$BA$2935,15,FALSE))</f>
        <v>9.3000000000000007</v>
      </c>
      <c r="W452" s="52">
        <f>IF($H452=0,"",VLOOKUP($G452,Data!$G$3:$BA$2935,16,FALSE))</f>
        <v>0</v>
      </c>
      <c r="X452" s="52">
        <f>IF($H452=0,"",VLOOKUP($G452,Data!$G$3:$BA$2935,17,FALSE))</f>
        <v>11.63</v>
      </c>
      <c r="Y452" s="52">
        <f>IF($H452=0,"",VLOOKUP($G452,Data!$G$3:$BA$2935,18,FALSE))</f>
        <v>0.113</v>
      </c>
      <c r="Z452" s="52">
        <f>IF($H452=0,"",VLOOKUP($G452,Data!$G$3:$BA$2935,19,FALSE))</f>
        <v>0.124</v>
      </c>
      <c r="AA452" s="52">
        <f>IF($H452=0,"",VLOOKUP($G452,Data!$G$3:$BA$2935,20,FALSE))</f>
        <v>0</v>
      </c>
      <c r="AB452" s="4" t="str">
        <f>IF($H452=0,"",VLOOKUP($G452,Data!$G$3:$BA$2935,21,FALSE))</f>
        <v>/</v>
      </c>
      <c r="AC452" s="4" t="str">
        <f>IF($H452=0,"",VLOOKUP($G452,Data!$G$3:$BA$2935,22,FALSE))</f>
        <v>/</v>
      </c>
      <c r="AD452" s="4" t="str">
        <f>IF($H452=0,"",VLOOKUP($G452,Data!$G$3:$BA$2935,23,FALSE))</f>
        <v/>
      </c>
      <c r="AE452" s="4" t="str">
        <f>IF($H452=0,"",VLOOKUP($G452,Data!$G$3:$BA$2935,24,FALSE))</f>
        <v/>
      </c>
      <c r="AF452" s="4" t="str">
        <f>IF($H452=0,"",VLOOKUP($G452,Data!$G$3:$BA$2935,25,FALSE))</f>
        <v/>
      </c>
      <c r="AG452" s="4" t="str">
        <f>IF($H452=0,"",VLOOKUP($G452,Data!$G$3:$BA$2935,26,FALSE))</f>
        <v/>
      </c>
      <c r="AH452" s="4" t="str">
        <f>IF($H452=0,"",VLOOKUP($G452,Data!$G$3:$BA$2935,27,FALSE))</f>
        <v/>
      </c>
      <c r="AI452" s="4" t="str">
        <f>IF($H452=0,"",VLOOKUP($G452,Data!$G$3:$BA$2935,28,FALSE))</f>
        <v/>
      </c>
      <c r="AJ452" s="4" t="str">
        <f>IF($H452=0,"",VLOOKUP($G452,Data!$G$3:$BA$2935,29,FALSE))</f>
        <v/>
      </c>
      <c r="AK452" s="4" t="str">
        <f>IF($H452=0,"",VLOOKUP($G452,Data!$G$3:$BA$2935,30,FALSE))</f>
        <v/>
      </c>
      <c r="AL452" s="4" t="str">
        <f>IF($H452=0,"",VLOOKUP($G452,Data!$G$3:$BA$2935,31,FALSE))</f>
        <v/>
      </c>
      <c r="AM452" s="4" t="str">
        <f>IF($H452=0,"",VLOOKUP($G452,Data!$G$3:$BA$2935,32,FALSE))</f>
        <v/>
      </c>
      <c r="AN452" s="4" t="str">
        <f>IF($H452=0,"",VLOOKUP($G452,Data!$G$3:$BA$2935,33,FALSE))</f>
        <v/>
      </c>
      <c r="AO452" s="4" t="str">
        <f>IF($H452=0,"",VLOOKUP($G452,Data!$G$3:$BA$2935,34,FALSE))</f>
        <v/>
      </c>
      <c r="AP452" s="4" t="str">
        <f>IF($H452=0,"",VLOOKUP($G452,Data!$G$3:$BA$2935,35,FALSE))</f>
        <v/>
      </c>
      <c r="AQ452" s="4" t="str">
        <f>IF($H452=0,"",VLOOKUP($G452,Data!$G$3:$BA$2935,36,FALSE))</f>
        <v/>
      </c>
      <c r="AR452" s="4" t="str">
        <f>IF($H452=0,"",VLOOKUP($G452,Data!$G$3:$BA$2935,37,FALSE))</f>
        <v/>
      </c>
      <c r="AS452" s="4" t="str">
        <f>IF($H452=0,"",VLOOKUP($G452,Data!$G$3:$BA$2935,38,FALSE))</f>
        <v/>
      </c>
      <c r="AT452" s="4" t="str">
        <f>IF($H452=0,"",VLOOKUP($G452,Data!$G$3:$BA$2935,39,FALSE))</f>
        <v/>
      </c>
    </row>
    <row r="453" spans="1:46" x14ac:dyDescent="0.3">
      <c r="A453" s="4">
        <f>PSSE!A462</f>
        <v>973012</v>
      </c>
      <c r="B453" s="4" t="str">
        <f>PSSE!B462</f>
        <v>THACMO_H2</v>
      </c>
      <c r="C453" s="4">
        <f>PSSE!D462</f>
        <v>13.8</v>
      </c>
      <c r="D453" s="52">
        <f>PSSE!E462</f>
        <v>75</v>
      </c>
      <c r="E453" s="52" t="str">
        <f>PSSE!F462</f>
        <v>TD</v>
      </c>
      <c r="F453" s="52">
        <f>PSSE!G462</f>
        <v>1</v>
      </c>
      <c r="G453" s="52" t="str">
        <f t="shared" ref="G453:G516" si="8">"AVR"&amp;C453&amp;D453&amp;E453&amp;F453</f>
        <v>AVR13.875TD1</v>
      </c>
      <c r="H453" s="52">
        <f>COUNTIF(Data!$G$3:$BA$2935,AVR!$G453)</f>
        <v>1</v>
      </c>
      <c r="I453" s="52" t="str">
        <f>IF($H453=0,"",VLOOKUP($G453,Data!$G$3:$BA$2935,2,FALSE))</f>
        <v>'ESST4B'</v>
      </c>
      <c r="J453" s="52">
        <f>PSSE!C462</f>
        <v>1</v>
      </c>
      <c r="K453" s="52">
        <f>IF($H453=0,"",VLOOKUP($G453,Data!$G$3:$BA$2935,4,FALSE))</f>
        <v>0</v>
      </c>
      <c r="L453" s="52">
        <f>IF($H453=0,"",VLOOKUP($G453,Data!$G$3:$BA$2935,5,FALSE))</f>
        <v>10.75</v>
      </c>
      <c r="M453" s="52">
        <f>IF($H453=0,"",VLOOKUP($G453,Data!$G$3:$BA$2935,6,FALSE))</f>
        <v>10.75</v>
      </c>
      <c r="N453" s="52">
        <f>IF($H453=0,"",VLOOKUP($G453,Data!$G$3:$BA$2935,7,FALSE))</f>
        <v>5</v>
      </c>
      <c r="O453" s="52">
        <f>IF($H453=0,"",VLOOKUP($G453,Data!$G$3:$BA$2935,8,FALSE))</f>
        <v>-0.87</v>
      </c>
      <c r="P453" s="52">
        <f>IF($H453=0,"",VLOOKUP($G453,Data!$G$3:$BA$2935,9,FALSE))</f>
        <v>0</v>
      </c>
      <c r="Q453" s="52">
        <f>IF($H453=0,"",VLOOKUP($G453,Data!$G$3:$BA$2935,10,FALSE))</f>
        <v>1</v>
      </c>
      <c r="R453" s="52">
        <f>IF($H453=0,"",VLOOKUP($G453,Data!$G$3:$BA$2935,11,FALSE))</f>
        <v>0</v>
      </c>
      <c r="S453" s="52">
        <f>IF($H453=0,"",VLOOKUP($G453,Data!$G$3:$BA$2935,12,FALSE))</f>
        <v>99</v>
      </c>
      <c r="T453" s="52">
        <f>IF($H453=0,"",VLOOKUP($G453,Data!$G$3:$BA$2935,13,FALSE))</f>
        <v>-99</v>
      </c>
      <c r="U453" s="52">
        <f>IF($H453=0,"",VLOOKUP($G453,Data!$G$3:$BA$2935,14,FALSE))</f>
        <v>0</v>
      </c>
      <c r="V453" s="52">
        <f>IF($H453=0,"",VLOOKUP($G453,Data!$G$3:$BA$2935,15,FALSE))</f>
        <v>9.3000000000000007</v>
      </c>
      <c r="W453" s="52">
        <f>IF($H453=0,"",VLOOKUP($G453,Data!$G$3:$BA$2935,16,FALSE))</f>
        <v>0</v>
      </c>
      <c r="X453" s="52">
        <f>IF($H453=0,"",VLOOKUP($G453,Data!$G$3:$BA$2935,17,FALSE))</f>
        <v>11.63</v>
      </c>
      <c r="Y453" s="52">
        <f>IF($H453=0,"",VLOOKUP($G453,Data!$G$3:$BA$2935,18,FALSE))</f>
        <v>0.113</v>
      </c>
      <c r="Z453" s="52">
        <f>IF($H453=0,"",VLOOKUP($G453,Data!$G$3:$BA$2935,19,FALSE))</f>
        <v>0.124</v>
      </c>
      <c r="AA453" s="52">
        <f>IF($H453=0,"",VLOOKUP($G453,Data!$G$3:$BA$2935,20,FALSE))</f>
        <v>0</v>
      </c>
      <c r="AB453" s="4" t="str">
        <f>IF($H453=0,"",VLOOKUP($G453,Data!$G$3:$BA$2935,21,FALSE))</f>
        <v>/</v>
      </c>
      <c r="AC453" s="4" t="str">
        <f>IF($H453=0,"",VLOOKUP($G453,Data!$G$3:$BA$2935,22,FALSE))</f>
        <v>/</v>
      </c>
      <c r="AD453" s="4" t="str">
        <f>IF($H453=0,"",VLOOKUP($G453,Data!$G$3:$BA$2935,23,FALSE))</f>
        <v/>
      </c>
      <c r="AE453" s="4" t="str">
        <f>IF($H453=0,"",VLOOKUP($G453,Data!$G$3:$BA$2935,24,FALSE))</f>
        <v/>
      </c>
      <c r="AF453" s="4" t="str">
        <f>IF($H453=0,"",VLOOKUP($G453,Data!$G$3:$BA$2935,25,FALSE))</f>
        <v/>
      </c>
      <c r="AG453" s="4" t="str">
        <f>IF($H453=0,"",VLOOKUP($G453,Data!$G$3:$BA$2935,26,FALSE))</f>
        <v/>
      </c>
      <c r="AH453" s="4" t="str">
        <f>IF($H453=0,"",VLOOKUP($G453,Data!$G$3:$BA$2935,27,FALSE))</f>
        <v/>
      </c>
      <c r="AI453" s="4" t="str">
        <f>IF($H453=0,"",VLOOKUP($G453,Data!$G$3:$BA$2935,28,FALSE))</f>
        <v/>
      </c>
      <c r="AJ453" s="4" t="str">
        <f>IF($H453=0,"",VLOOKUP($G453,Data!$G$3:$BA$2935,29,FALSE))</f>
        <v/>
      </c>
      <c r="AK453" s="4" t="str">
        <f>IF($H453=0,"",VLOOKUP($G453,Data!$G$3:$BA$2935,30,FALSE))</f>
        <v/>
      </c>
      <c r="AL453" s="4" t="str">
        <f>IF($H453=0,"",VLOOKUP($G453,Data!$G$3:$BA$2935,31,FALSE))</f>
        <v/>
      </c>
      <c r="AM453" s="4" t="str">
        <f>IF($H453=0,"",VLOOKUP($G453,Data!$G$3:$BA$2935,32,FALSE))</f>
        <v/>
      </c>
      <c r="AN453" s="4" t="str">
        <f>IF($H453=0,"",VLOOKUP($G453,Data!$G$3:$BA$2935,33,FALSE))</f>
        <v/>
      </c>
      <c r="AO453" s="4" t="str">
        <f>IF($H453=0,"",VLOOKUP($G453,Data!$G$3:$BA$2935,34,FALSE))</f>
        <v/>
      </c>
      <c r="AP453" s="4" t="str">
        <f>IF($H453=0,"",VLOOKUP($G453,Data!$G$3:$BA$2935,35,FALSE))</f>
        <v/>
      </c>
      <c r="AQ453" s="4" t="str">
        <f>IF($H453=0,"",VLOOKUP($G453,Data!$G$3:$BA$2935,36,FALSE))</f>
        <v/>
      </c>
      <c r="AR453" s="4" t="str">
        <f>IF($H453=0,"",VLOOKUP($G453,Data!$G$3:$BA$2935,37,FALSE))</f>
        <v/>
      </c>
      <c r="AS453" s="4" t="str">
        <f>IF($H453=0,"",VLOOKUP($G453,Data!$G$3:$BA$2935,38,FALSE))</f>
        <v/>
      </c>
      <c r="AT453" s="4" t="str">
        <f>IF($H453=0,"",VLOOKUP($G453,Data!$G$3:$BA$2935,39,FALSE))</f>
        <v/>
      </c>
    </row>
    <row r="454" spans="1:46" x14ac:dyDescent="0.3">
      <c r="A454" s="4">
        <f>PSSE!A463</f>
        <v>973021</v>
      </c>
      <c r="B454" s="4" t="str">
        <f>PSSE!B463</f>
        <v>SROKPHUMI_H1</v>
      </c>
      <c r="C454" s="4">
        <f>PSSE!D463</f>
        <v>11</v>
      </c>
      <c r="D454" s="52">
        <f>PSSE!E463</f>
        <v>25.5</v>
      </c>
      <c r="E454" s="52" t="str">
        <f>PSSE!F463</f>
        <v>TD</v>
      </c>
      <c r="F454" s="52">
        <f>PSSE!G463</f>
        <v>1</v>
      </c>
      <c r="G454" s="52" t="str">
        <f t="shared" si="8"/>
        <v>AVR1125.5TD1</v>
      </c>
      <c r="H454" s="52">
        <f>COUNTIF(Data!$G$3:$BA$2935,AVR!$G454)</f>
        <v>1</v>
      </c>
      <c r="I454" s="52" t="str">
        <f>IF($H454=0,"",VLOOKUP($G454,Data!$G$3:$BA$2935,2,FALSE))</f>
        <v>'ESST4B'</v>
      </c>
      <c r="J454" s="52">
        <f>PSSE!C463</f>
        <v>1</v>
      </c>
      <c r="K454" s="52">
        <f>IF($H454=0,"",VLOOKUP($G454,Data!$G$3:$BA$2935,4,FALSE))</f>
        <v>0</v>
      </c>
      <c r="L454" s="52">
        <f>IF($H454=0,"",VLOOKUP($G454,Data!$G$3:$BA$2935,5,FALSE))</f>
        <v>10.75</v>
      </c>
      <c r="M454" s="52">
        <f>IF($H454=0,"",VLOOKUP($G454,Data!$G$3:$BA$2935,6,FALSE))</f>
        <v>10.75</v>
      </c>
      <c r="N454" s="52">
        <f>IF($H454=0,"",VLOOKUP($G454,Data!$G$3:$BA$2935,7,FALSE))</f>
        <v>5</v>
      </c>
      <c r="O454" s="52">
        <f>IF($H454=0,"",VLOOKUP($G454,Data!$G$3:$BA$2935,8,FALSE))</f>
        <v>-0.87</v>
      </c>
      <c r="P454" s="52">
        <f>IF($H454=0,"",VLOOKUP($G454,Data!$G$3:$BA$2935,9,FALSE))</f>
        <v>0</v>
      </c>
      <c r="Q454" s="52">
        <f>IF($H454=0,"",VLOOKUP($G454,Data!$G$3:$BA$2935,10,FALSE))</f>
        <v>1</v>
      </c>
      <c r="R454" s="52">
        <f>IF($H454=0,"",VLOOKUP($G454,Data!$G$3:$BA$2935,11,FALSE))</f>
        <v>0</v>
      </c>
      <c r="S454" s="52">
        <f>IF($H454=0,"",VLOOKUP($G454,Data!$G$3:$BA$2935,12,FALSE))</f>
        <v>99</v>
      </c>
      <c r="T454" s="52">
        <f>IF($H454=0,"",VLOOKUP($G454,Data!$G$3:$BA$2935,13,FALSE))</f>
        <v>-99</v>
      </c>
      <c r="U454" s="52">
        <f>IF($H454=0,"",VLOOKUP($G454,Data!$G$3:$BA$2935,14,FALSE))</f>
        <v>0</v>
      </c>
      <c r="V454" s="52">
        <f>IF($H454=0,"",VLOOKUP($G454,Data!$G$3:$BA$2935,15,FALSE))</f>
        <v>9.3000000000000007</v>
      </c>
      <c r="W454" s="52">
        <f>IF($H454=0,"",VLOOKUP($G454,Data!$G$3:$BA$2935,16,FALSE))</f>
        <v>0</v>
      </c>
      <c r="X454" s="52">
        <f>IF($H454=0,"",VLOOKUP($G454,Data!$G$3:$BA$2935,17,FALSE))</f>
        <v>11.63</v>
      </c>
      <c r="Y454" s="52">
        <f>IF($H454=0,"",VLOOKUP($G454,Data!$G$3:$BA$2935,18,FALSE))</f>
        <v>0.113</v>
      </c>
      <c r="Z454" s="52">
        <f>IF($H454=0,"",VLOOKUP($G454,Data!$G$3:$BA$2935,19,FALSE))</f>
        <v>0.124</v>
      </c>
      <c r="AA454" s="52">
        <f>IF($H454=0,"",VLOOKUP($G454,Data!$G$3:$BA$2935,20,FALSE))</f>
        <v>0</v>
      </c>
      <c r="AB454" s="4" t="str">
        <f>IF($H454=0,"",VLOOKUP($G454,Data!$G$3:$BA$2935,21,FALSE))</f>
        <v>/</v>
      </c>
      <c r="AC454" s="4" t="str">
        <f>IF($H454=0,"",VLOOKUP($G454,Data!$G$3:$BA$2935,22,FALSE))</f>
        <v>/</v>
      </c>
      <c r="AD454" s="4" t="str">
        <f>IF($H454=0,"",VLOOKUP($G454,Data!$G$3:$BA$2935,23,FALSE))</f>
        <v/>
      </c>
      <c r="AE454" s="4" t="str">
        <f>IF($H454=0,"",VLOOKUP($G454,Data!$G$3:$BA$2935,24,FALSE))</f>
        <v/>
      </c>
      <c r="AF454" s="4" t="str">
        <f>IF($H454=0,"",VLOOKUP($G454,Data!$G$3:$BA$2935,25,FALSE))</f>
        <v/>
      </c>
      <c r="AG454" s="4" t="str">
        <f>IF($H454=0,"",VLOOKUP($G454,Data!$G$3:$BA$2935,26,FALSE))</f>
        <v/>
      </c>
      <c r="AH454" s="4" t="str">
        <f>IF($H454=0,"",VLOOKUP($G454,Data!$G$3:$BA$2935,27,FALSE))</f>
        <v/>
      </c>
      <c r="AI454" s="4" t="str">
        <f>IF($H454=0,"",VLOOKUP($G454,Data!$G$3:$BA$2935,28,FALSE))</f>
        <v/>
      </c>
      <c r="AJ454" s="4" t="str">
        <f>IF($H454=0,"",VLOOKUP($G454,Data!$G$3:$BA$2935,29,FALSE))</f>
        <v/>
      </c>
      <c r="AK454" s="4" t="str">
        <f>IF($H454=0,"",VLOOKUP($G454,Data!$G$3:$BA$2935,30,FALSE))</f>
        <v/>
      </c>
      <c r="AL454" s="4" t="str">
        <f>IF($H454=0,"",VLOOKUP($G454,Data!$G$3:$BA$2935,31,FALSE))</f>
        <v/>
      </c>
      <c r="AM454" s="4" t="str">
        <f>IF($H454=0,"",VLOOKUP($G454,Data!$G$3:$BA$2935,32,FALSE))</f>
        <v/>
      </c>
      <c r="AN454" s="4" t="str">
        <f>IF($H454=0,"",VLOOKUP($G454,Data!$G$3:$BA$2935,33,FALSE))</f>
        <v/>
      </c>
      <c r="AO454" s="4" t="str">
        <f>IF($H454=0,"",VLOOKUP($G454,Data!$G$3:$BA$2935,34,FALSE))</f>
        <v/>
      </c>
      <c r="AP454" s="4" t="str">
        <f>IF($H454=0,"",VLOOKUP($G454,Data!$G$3:$BA$2935,35,FALSE))</f>
        <v/>
      </c>
      <c r="AQ454" s="4" t="str">
        <f>IF($H454=0,"",VLOOKUP($G454,Data!$G$3:$BA$2935,36,FALSE))</f>
        <v/>
      </c>
      <c r="AR454" s="4" t="str">
        <f>IF($H454=0,"",VLOOKUP($G454,Data!$G$3:$BA$2935,37,FALSE))</f>
        <v/>
      </c>
      <c r="AS454" s="4" t="str">
        <f>IF($H454=0,"",VLOOKUP($G454,Data!$G$3:$BA$2935,38,FALSE))</f>
        <v/>
      </c>
      <c r="AT454" s="4" t="str">
        <f>IF($H454=0,"",VLOOKUP($G454,Data!$G$3:$BA$2935,39,FALSE))</f>
        <v/>
      </c>
    </row>
    <row r="455" spans="1:46" x14ac:dyDescent="0.3">
      <c r="A455" s="4">
        <f>PSSE!A464</f>
        <v>973022</v>
      </c>
      <c r="B455" s="4" t="str">
        <f>PSSE!B464</f>
        <v>SROKPHUMI_H2</v>
      </c>
      <c r="C455" s="4">
        <f>PSSE!D464</f>
        <v>11</v>
      </c>
      <c r="D455" s="52">
        <f>PSSE!E464</f>
        <v>25.5</v>
      </c>
      <c r="E455" s="52" t="str">
        <f>PSSE!F464</f>
        <v>TD</v>
      </c>
      <c r="F455" s="52">
        <f>PSSE!G464</f>
        <v>1</v>
      </c>
      <c r="G455" s="52" t="str">
        <f t="shared" si="8"/>
        <v>AVR1125.5TD1</v>
      </c>
      <c r="H455" s="52">
        <f>COUNTIF(Data!$G$3:$BA$2935,AVR!$G455)</f>
        <v>1</v>
      </c>
      <c r="I455" s="52" t="str">
        <f>IF($H455=0,"",VLOOKUP($G455,Data!$G$3:$BA$2935,2,FALSE))</f>
        <v>'ESST4B'</v>
      </c>
      <c r="J455" s="52">
        <f>PSSE!C464</f>
        <v>1</v>
      </c>
      <c r="K455" s="52">
        <f>IF($H455=0,"",VLOOKUP($G455,Data!$G$3:$BA$2935,4,FALSE))</f>
        <v>0</v>
      </c>
      <c r="L455" s="52">
        <f>IF($H455=0,"",VLOOKUP($G455,Data!$G$3:$BA$2935,5,FALSE))</f>
        <v>10.75</v>
      </c>
      <c r="M455" s="52">
        <f>IF($H455=0,"",VLOOKUP($G455,Data!$G$3:$BA$2935,6,FALSE))</f>
        <v>10.75</v>
      </c>
      <c r="N455" s="52">
        <f>IF($H455=0,"",VLOOKUP($G455,Data!$G$3:$BA$2935,7,FALSE))</f>
        <v>5</v>
      </c>
      <c r="O455" s="52">
        <f>IF($H455=0,"",VLOOKUP($G455,Data!$G$3:$BA$2935,8,FALSE))</f>
        <v>-0.87</v>
      </c>
      <c r="P455" s="52">
        <f>IF($H455=0,"",VLOOKUP($G455,Data!$G$3:$BA$2935,9,FALSE))</f>
        <v>0</v>
      </c>
      <c r="Q455" s="52">
        <f>IF($H455=0,"",VLOOKUP($G455,Data!$G$3:$BA$2935,10,FALSE))</f>
        <v>1</v>
      </c>
      <c r="R455" s="52">
        <f>IF($H455=0,"",VLOOKUP($G455,Data!$G$3:$BA$2935,11,FALSE))</f>
        <v>0</v>
      </c>
      <c r="S455" s="52">
        <f>IF($H455=0,"",VLOOKUP($G455,Data!$G$3:$BA$2935,12,FALSE))</f>
        <v>99</v>
      </c>
      <c r="T455" s="52">
        <f>IF($H455=0,"",VLOOKUP($G455,Data!$G$3:$BA$2935,13,FALSE))</f>
        <v>-99</v>
      </c>
      <c r="U455" s="52">
        <f>IF($H455=0,"",VLOOKUP($G455,Data!$G$3:$BA$2935,14,FALSE))</f>
        <v>0</v>
      </c>
      <c r="V455" s="52">
        <f>IF($H455=0,"",VLOOKUP($G455,Data!$G$3:$BA$2935,15,FALSE))</f>
        <v>9.3000000000000007</v>
      </c>
      <c r="W455" s="52">
        <f>IF($H455=0,"",VLOOKUP($G455,Data!$G$3:$BA$2935,16,FALSE))</f>
        <v>0</v>
      </c>
      <c r="X455" s="52">
        <f>IF($H455=0,"",VLOOKUP($G455,Data!$G$3:$BA$2935,17,FALSE))</f>
        <v>11.63</v>
      </c>
      <c r="Y455" s="52">
        <f>IF($H455=0,"",VLOOKUP($G455,Data!$G$3:$BA$2935,18,FALSE))</f>
        <v>0.113</v>
      </c>
      <c r="Z455" s="52">
        <f>IF($H455=0,"",VLOOKUP($G455,Data!$G$3:$BA$2935,19,FALSE))</f>
        <v>0.124</v>
      </c>
      <c r="AA455" s="52">
        <f>IF($H455=0,"",VLOOKUP($G455,Data!$G$3:$BA$2935,20,FALSE))</f>
        <v>0</v>
      </c>
      <c r="AB455" s="4" t="str">
        <f>IF($H455=0,"",VLOOKUP($G455,Data!$G$3:$BA$2935,21,FALSE))</f>
        <v>/</v>
      </c>
      <c r="AC455" s="4" t="str">
        <f>IF($H455=0,"",VLOOKUP($G455,Data!$G$3:$BA$2935,22,FALSE))</f>
        <v>/</v>
      </c>
      <c r="AD455" s="4" t="str">
        <f>IF($H455=0,"",VLOOKUP($G455,Data!$G$3:$BA$2935,23,FALSE))</f>
        <v/>
      </c>
      <c r="AE455" s="4" t="str">
        <f>IF($H455=0,"",VLOOKUP($G455,Data!$G$3:$BA$2935,24,FALSE))</f>
        <v/>
      </c>
      <c r="AF455" s="4" t="str">
        <f>IF($H455=0,"",VLOOKUP($G455,Data!$G$3:$BA$2935,25,FALSE))</f>
        <v/>
      </c>
      <c r="AG455" s="4" t="str">
        <f>IF($H455=0,"",VLOOKUP($G455,Data!$G$3:$BA$2935,26,FALSE))</f>
        <v/>
      </c>
      <c r="AH455" s="4" t="str">
        <f>IF($H455=0,"",VLOOKUP($G455,Data!$G$3:$BA$2935,27,FALSE))</f>
        <v/>
      </c>
      <c r="AI455" s="4" t="str">
        <f>IF($H455=0,"",VLOOKUP($G455,Data!$G$3:$BA$2935,28,FALSE))</f>
        <v/>
      </c>
      <c r="AJ455" s="4" t="str">
        <f>IF($H455=0,"",VLOOKUP($G455,Data!$G$3:$BA$2935,29,FALSE))</f>
        <v/>
      </c>
      <c r="AK455" s="4" t="str">
        <f>IF($H455=0,"",VLOOKUP($G455,Data!$G$3:$BA$2935,30,FALSE))</f>
        <v/>
      </c>
      <c r="AL455" s="4" t="str">
        <f>IF($H455=0,"",VLOOKUP($G455,Data!$G$3:$BA$2935,31,FALSE))</f>
        <v/>
      </c>
      <c r="AM455" s="4" t="str">
        <f>IF($H455=0,"",VLOOKUP($G455,Data!$G$3:$BA$2935,32,FALSE))</f>
        <v/>
      </c>
      <c r="AN455" s="4" t="str">
        <f>IF($H455=0,"",VLOOKUP($G455,Data!$G$3:$BA$2935,33,FALSE))</f>
        <v/>
      </c>
      <c r="AO455" s="4" t="str">
        <f>IF($H455=0,"",VLOOKUP($G455,Data!$G$3:$BA$2935,34,FALSE))</f>
        <v/>
      </c>
      <c r="AP455" s="4" t="str">
        <f>IF($H455=0,"",VLOOKUP($G455,Data!$G$3:$BA$2935,35,FALSE))</f>
        <v/>
      </c>
      <c r="AQ455" s="4" t="str">
        <f>IF($H455=0,"",VLOOKUP($G455,Data!$G$3:$BA$2935,36,FALSE))</f>
        <v/>
      </c>
      <c r="AR455" s="4" t="str">
        <f>IF($H455=0,"",VLOOKUP($G455,Data!$G$3:$BA$2935,37,FALSE))</f>
        <v/>
      </c>
      <c r="AS455" s="4" t="str">
        <f>IF($H455=0,"",VLOOKUP($G455,Data!$G$3:$BA$2935,38,FALSE))</f>
        <v/>
      </c>
      <c r="AT455" s="4" t="str">
        <f>IF($H455=0,"",VLOOKUP($G455,Data!$G$3:$BA$2935,39,FALSE))</f>
        <v/>
      </c>
    </row>
    <row r="456" spans="1:46" x14ac:dyDescent="0.3">
      <c r="A456" s="4">
        <f>PSSE!A465</f>
        <v>973031</v>
      </c>
      <c r="B456" s="4" t="str">
        <f>PSSE!B465</f>
        <v>THACMOMR_H1</v>
      </c>
      <c r="C456" s="4">
        <f>PSSE!D465</f>
        <v>13.8</v>
      </c>
      <c r="D456" s="52">
        <f>PSSE!E465</f>
        <v>75</v>
      </c>
      <c r="E456" s="52" t="str">
        <f>PSSE!F465</f>
        <v>TD</v>
      </c>
      <c r="F456" s="52">
        <f>PSSE!G465</f>
        <v>1</v>
      </c>
      <c r="G456" s="52" t="str">
        <f t="shared" si="8"/>
        <v>AVR13.875TD1</v>
      </c>
      <c r="H456" s="52">
        <f>COUNTIF(Data!$G$3:$BA$2935,AVR!$G456)</f>
        <v>1</v>
      </c>
      <c r="I456" s="52" t="str">
        <f>IF($H456=0,"",VLOOKUP($G456,Data!$G$3:$BA$2935,2,FALSE))</f>
        <v>'ESST4B'</v>
      </c>
      <c r="J456" s="52">
        <f>PSSE!C465</f>
        <v>1</v>
      </c>
      <c r="K456" s="52">
        <f>IF($H456=0,"",VLOOKUP($G456,Data!$G$3:$BA$2935,4,FALSE))</f>
        <v>0</v>
      </c>
      <c r="L456" s="52">
        <f>IF($H456=0,"",VLOOKUP($G456,Data!$G$3:$BA$2935,5,FALSE))</f>
        <v>10.75</v>
      </c>
      <c r="M456" s="52">
        <f>IF($H456=0,"",VLOOKUP($G456,Data!$G$3:$BA$2935,6,FALSE))</f>
        <v>10.75</v>
      </c>
      <c r="N456" s="52">
        <f>IF($H456=0,"",VLOOKUP($G456,Data!$G$3:$BA$2935,7,FALSE))</f>
        <v>5</v>
      </c>
      <c r="O456" s="52">
        <f>IF($H456=0,"",VLOOKUP($G456,Data!$G$3:$BA$2935,8,FALSE))</f>
        <v>-0.87</v>
      </c>
      <c r="P456" s="52">
        <f>IF($H456=0,"",VLOOKUP($G456,Data!$G$3:$BA$2935,9,FALSE))</f>
        <v>0</v>
      </c>
      <c r="Q456" s="52">
        <f>IF($H456=0,"",VLOOKUP($G456,Data!$G$3:$BA$2935,10,FALSE))</f>
        <v>1</v>
      </c>
      <c r="R456" s="52">
        <f>IF($H456=0,"",VLOOKUP($G456,Data!$G$3:$BA$2935,11,FALSE))</f>
        <v>0</v>
      </c>
      <c r="S456" s="52">
        <f>IF($H456=0,"",VLOOKUP($G456,Data!$G$3:$BA$2935,12,FALSE))</f>
        <v>99</v>
      </c>
      <c r="T456" s="52">
        <f>IF($H456=0,"",VLOOKUP($G456,Data!$G$3:$BA$2935,13,FALSE))</f>
        <v>-99</v>
      </c>
      <c r="U456" s="52">
        <f>IF($H456=0,"",VLOOKUP($G456,Data!$G$3:$BA$2935,14,FALSE))</f>
        <v>0</v>
      </c>
      <c r="V456" s="52">
        <f>IF($H456=0,"",VLOOKUP($G456,Data!$G$3:$BA$2935,15,FALSE))</f>
        <v>9.3000000000000007</v>
      </c>
      <c r="W456" s="52">
        <f>IF($H456=0,"",VLOOKUP($G456,Data!$G$3:$BA$2935,16,FALSE))</f>
        <v>0</v>
      </c>
      <c r="X456" s="52">
        <f>IF($H456=0,"",VLOOKUP($G456,Data!$G$3:$BA$2935,17,FALSE))</f>
        <v>11.63</v>
      </c>
      <c r="Y456" s="52">
        <f>IF($H456=0,"",VLOOKUP($G456,Data!$G$3:$BA$2935,18,FALSE))</f>
        <v>0.113</v>
      </c>
      <c r="Z456" s="52">
        <f>IF($H456=0,"",VLOOKUP($G456,Data!$G$3:$BA$2935,19,FALSE))</f>
        <v>0.124</v>
      </c>
      <c r="AA456" s="52">
        <f>IF($H456=0,"",VLOOKUP($G456,Data!$G$3:$BA$2935,20,FALSE))</f>
        <v>0</v>
      </c>
      <c r="AB456" s="4" t="str">
        <f>IF($H456=0,"",VLOOKUP($G456,Data!$G$3:$BA$2935,21,FALSE))</f>
        <v>/</v>
      </c>
      <c r="AC456" s="4" t="str">
        <f>IF($H456=0,"",VLOOKUP($G456,Data!$G$3:$BA$2935,22,FALSE))</f>
        <v>/</v>
      </c>
      <c r="AD456" s="4" t="str">
        <f>IF($H456=0,"",VLOOKUP($G456,Data!$G$3:$BA$2935,23,FALSE))</f>
        <v/>
      </c>
      <c r="AE456" s="4" t="str">
        <f>IF($H456=0,"",VLOOKUP($G456,Data!$G$3:$BA$2935,24,FALSE))</f>
        <v/>
      </c>
      <c r="AF456" s="4" t="str">
        <f>IF($H456=0,"",VLOOKUP($G456,Data!$G$3:$BA$2935,25,FALSE))</f>
        <v/>
      </c>
      <c r="AG456" s="4" t="str">
        <f>IF($H456=0,"",VLOOKUP($G456,Data!$G$3:$BA$2935,26,FALSE))</f>
        <v/>
      </c>
      <c r="AH456" s="4" t="str">
        <f>IF($H456=0,"",VLOOKUP($G456,Data!$G$3:$BA$2935,27,FALSE))</f>
        <v/>
      </c>
      <c r="AI456" s="4" t="str">
        <f>IF($H456=0,"",VLOOKUP($G456,Data!$G$3:$BA$2935,28,FALSE))</f>
        <v/>
      </c>
      <c r="AJ456" s="4" t="str">
        <f>IF($H456=0,"",VLOOKUP($G456,Data!$G$3:$BA$2935,29,FALSE))</f>
        <v/>
      </c>
      <c r="AK456" s="4" t="str">
        <f>IF($H456=0,"",VLOOKUP($G456,Data!$G$3:$BA$2935,30,FALSE))</f>
        <v/>
      </c>
      <c r="AL456" s="4" t="str">
        <f>IF($H456=0,"",VLOOKUP($G456,Data!$G$3:$BA$2935,31,FALSE))</f>
        <v/>
      </c>
      <c r="AM456" s="4" t="str">
        <f>IF($H456=0,"",VLOOKUP($G456,Data!$G$3:$BA$2935,32,FALSE))</f>
        <v/>
      </c>
      <c r="AN456" s="4" t="str">
        <f>IF($H456=0,"",VLOOKUP($G456,Data!$G$3:$BA$2935,33,FALSE))</f>
        <v/>
      </c>
      <c r="AO456" s="4" t="str">
        <f>IF($H456=0,"",VLOOKUP($G456,Data!$G$3:$BA$2935,34,FALSE))</f>
        <v/>
      </c>
      <c r="AP456" s="4" t="str">
        <f>IF($H456=0,"",VLOOKUP($G456,Data!$G$3:$BA$2935,35,FALSE))</f>
        <v/>
      </c>
      <c r="AQ456" s="4" t="str">
        <f>IF($H456=0,"",VLOOKUP($G456,Data!$G$3:$BA$2935,36,FALSE))</f>
        <v/>
      </c>
      <c r="AR456" s="4" t="str">
        <f>IF($H456=0,"",VLOOKUP($G456,Data!$G$3:$BA$2935,37,FALSE))</f>
        <v/>
      </c>
      <c r="AS456" s="4" t="str">
        <f>IF($H456=0,"",VLOOKUP($G456,Data!$G$3:$BA$2935,38,FALSE))</f>
        <v/>
      </c>
      <c r="AT456" s="4" t="str">
        <f>IF($H456=0,"",VLOOKUP($G456,Data!$G$3:$BA$2935,39,FALSE))</f>
        <v/>
      </c>
    </row>
    <row r="457" spans="1:46" x14ac:dyDescent="0.3">
      <c r="A457" s="4">
        <f>PSSE!A466</f>
        <v>973041</v>
      </c>
      <c r="B457" s="4" t="str">
        <f>PSSE!B466</f>
        <v>HASEREPO2_H1</v>
      </c>
      <c r="C457" s="4">
        <f>PSSE!D466</f>
        <v>15.8</v>
      </c>
      <c r="D457" s="52">
        <f>PSSE!E466</f>
        <v>240</v>
      </c>
      <c r="E457" s="52" t="str">
        <f>PSSE!F466</f>
        <v>TD</v>
      </c>
      <c r="F457" s="52">
        <f>PSSE!G466</f>
        <v>1</v>
      </c>
      <c r="G457" s="52" t="str">
        <f t="shared" si="8"/>
        <v>AVR15.8240TD1</v>
      </c>
      <c r="H457" s="52">
        <f>COUNTIF(Data!$G$3:$BA$2935,AVR!$G457)</f>
        <v>1</v>
      </c>
      <c r="I457" s="52" t="str">
        <f>IF($H457=0,"",VLOOKUP($G457,Data!$G$3:$BA$2935,2,FALSE))</f>
        <v>'EXAC4'</v>
      </c>
      <c r="J457" s="52">
        <f>PSSE!C466</f>
        <v>1</v>
      </c>
      <c r="K457" s="52">
        <f>IF($H457=0,"",VLOOKUP($G457,Data!$G$3:$BA$2935,4,FALSE))</f>
        <v>0</v>
      </c>
      <c r="L457" s="52">
        <f>IF($H457=0,"",VLOOKUP($G457,Data!$G$3:$BA$2935,5,FALSE))</f>
        <v>0.2</v>
      </c>
      <c r="M457" s="52">
        <f>IF($H457=0,"",VLOOKUP($G457,Data!$G$3:$BA$2935,6,FALSE))</f>
        <v>-0.19900000000000001</v>
      </c>
      <c r="N457" s="52">
        <f>IF($H457=0,"",VLOOKUP($G457,Data!$G$3:$BA$2935,7,FALSE))</f>
        <v>0</v>
      </c>
      <c r="O457" s="52">
        <f>IF($H457=0,"",VLOOKUP($G457,Data!$G$3:$BA$2935,8,FALSE))</f>
        <v>5</v>
      </c>
      <c r="P457" s="52">
        <f>IF($H457=0,"",VLOOKUP($G457,Data!$G$3:$BA$2935,9,FALSE))</f>
        <v>250</v>
      </c>
      <c r="Q457" s="52">
        <f>IF($H457=0,"",VLOOKUP($G457,Data!$G$3:$BA$2935,10,FALSE))</f>
        <v>0.05</v>
      </c>
      <c r="R457" s="52">
        <f>IF($H457=0,"",VLOOKUP($G457,Data!$G$3:$BA$2935,11,FALSE))</f>
        <v>5.64</v>
      </c>
      <c r="S457" s="52">
        <f>IF($H457=0,"",VLOOKUP($G457,Data!$G$3:$BA$2935,12,FALSE))</f>
        <v>0</v>
      </c>
      <c r="T457" s="52">
        <f>IF($H457=0,"",VLOOKUP($G457,Data!$G$3:$BA$2935,13,FALSE))</f>
        <v>0</v>
      </c>
      <c r="U457" s="52" t="str">
        <f>IF($H457=0,"",VLOOKUP($G457,Data!$G$3:$BA$2935,14,FALSE))</f>
        <v>/</v>
      </c>
      <c r="V457" s="52" t="str">
        <f>IF($H457=0,"",VLOOKUP($G457,Data!$G$3:$BA$2935,15,FALSE))</f>
        <v>/</v>
      </c>
      <c r="W457" s="52" t="str">
        <f>IF($H457=0,"",VLOOKUP($G457,Data!$G$3:$BA$2935,16,FALSE))</f>
        <v/>
      </c>
      <c r="X457" s="52" t="str">
        <f>IF($H457=0,"",VLOOKUP($G457,Data!$G$3:$BA$2935,17,FALSE))</f>
        <v/>
      </c>
      <c r="Y457" s="52" t="str">
        <f>IF($H457=0,"",VLOOKUP($G457,Data!$G$3:$BA$2935,18,FALSE))</f>
        <v/>
      </c>
      <c r="Z457" s="52" t="str">
        <f>IF($H457=0,"",VLOOKUP($G457,Data!$G$3:$BA$2935,19,FALSE))</f>
        <v/>
      </c>
      <c r="AA457" s="52" t="str">
        <f>IF($H457=0,"",VLOOKUP($G457,Data!$G$3:$BA$2935,20,FALSE))</f>
        <v/>
      </c>
      <c r="AB457" s="4" t="str">
        <f>IF($H457=0,"",VLOOKUP($G457,Data!$G$3:$BA$2935,21,FALSE))</f>
        <v/>
      </c>
      <c r="AC457" s="4" t="str">
        <f>IF($H457=0,"",VLOOKUP($G457,Data!$G$3:$BA$2935,22,FALSE))</f>
        <v/>
      </c>
      <c r="AD457" s="4" t="str">
        <f>IF($H457=0,"",VLOOKUP($G457,Data!$G$3:$BA$2935,23,FALSE))</f>
        <v/>
      </c>
      <c r="AE457" s="4" t="str">
        <f>IF($H457=0,"",VLOOKUP($G457,Data!$G$3:$BA$2935,24,FALSE))</f>
        <v/>
      </c>
      <c r="AF457" s="4" t="str">
        <f>IF($H457=0,"",VLOOKUP($G457,Data!$G$3:$BA$2935,25,FALSE))</f>
        <v/>
      </c>
      <c r="AG457" s="4" t="str">
        <f>IF($H457=0,"",VLOOKUP($G457,Data!$G$3:$BA$2935,26,FALSE))</f>
        <v/>
      </c>
      <c r="AH457" s="4" t="str">
        <f>IF($H457=0,"",VLOOKUP($G457,Data!$G$3:$BA$2935,27,FALSE))</f>
        <v/>
      </c>
      <c r="AI457" s="4" t="str">
        <f>IF($H457=0,"",VLOOKUP($G457,Data!$G$3:$BA$2935,28,FALSE))</f>
        <v/>
      </c>
      <c r="AJ457" s="4" t="str">
        <f>IF($H457=0,"",VLOOKUP($G457,Data!$G$3:$BA$2935,29,FALSE))</f>
        <v/>
      </c>
      <c r="AK457" s="4" t="str">
        <f>IF($H457=0,"",VLOOKUP($G457,Data!$G$3:$BA$2935,30,FALSE))</f>
        <v/>
      </c>
      <c r="AL457" s="4" t="str">
        <f>IF($H457=0,"",VLOOKUP($G457,Data!$G$3:$BA$2935,31,FALSE))</f>
        <v/>
      </c>
      <c r="AM457" s="4" t="str">
        <f>IF($H457=0,"",VLOOKUP($G457,Data!$G$3:$BA$2935,32,FALSE))</f>
        <v/>
      </c>
      <c r="AN457" s="4" t="str">
        <f>IF($H457=0,"",VLOOKUP($G457,Data!$G$3:$BA$2935,33,FALSE))</f>
        <v/>
      </c>
      <c r="AO457" s="4" t="str">
        <f>IF($H457=0,"",VLOOKUP($G457,Data!$G$3:$BA$2935,34,FALSE))</f>
        <v/>
      </c>
      <c r="AP457" s="4" t="str">
        <f>IF($H457=0,"",VLOOKUP($G457,Data!$G$3:$BA$2935,35,FALSE))</f>
        <v/>
      </c>
      <c r="AQ457" s="4" t="str">
        <f>IF($H457=0,"",VLOOKUP($G457,Data!$G$3:$BA$2935,36,FALSE))</f>
        <v/>
      </c>
      <c r="AR457" s="4" t="str">
        <f>IF($H457=0,"",VLOOKUP($G457,Data!$G$3:$BA$2935,37,FALSE))</f>
        <v/>
      </c>
      <c r="AS457" s="4" t="str">
        <f>IF($H457=0,"",VLOOKUP($G457,Data!$G$3:$BA$2935,38,FALSE))</f>
        <v/>
      </c>
      <c r="AT457" s="4" t="str">
        <f>IF($H457=0,"",VLOOKUP($G457,Data!$G$3:$BA$2935,39,FALSE))</f>
        <v/>
      </c>
    </row>
    <row r="458" spans="1:46" x14ac:dyDescent="0.3">
      <c r="A458" s="4">
        <f>PSSE!A467</f>
        <v>973091</v>
      </c>
      <c r="B458" s="4" t="str">
        <f>PSSE!B467</f>
        <v>DAKGLUN_H1</v>
      </c>
      <c r="C458" s="4">
        <f>PSSE!D467</f>
        <v>6.3</v>
      </c>
      <c r="D458" s="52">
        <f>PSSE!E467</f>
        <v>7.5</v>
      </c>
      <c r="E458" s="52" t="str">
        <f>PSSE!F467</f>
        <v>TD</v>
      </c>
      <c r="F458" s="52">
        <f>PSSE!G467</f>
        <v>1</v>
      </c>
      <c r="G458" s="52" t="str">
        <f t="shared" si="8"/>
        <v>AVR6.37.5TD1</v>
      </c>
      <c r="H458" s="52">
        <f>COUNTIF(Data!$G$3:$BA$2935,AVR!$G458)</f>
        <v>1</v>
      </c>
      <c r="I458" s="52" t="str">
        <f>IF($H458=0,"",VLOOKUP($G458,Data!$G$3:$BA$2935,2,FALSE))</f>
        <v>'ESST4B'</v>
      </c>
      <c r="J458" s="52">
        <f>PSSE!C467</f>
        <v>1</v>
      </c>
      <c r="K458" s="52">
        <f>IF($H458=0,"",VLOOKUP($G458,Data!$G$3:$BA$2935,4,FALSE))</f>
        <v>0</v>
      </c>
      <c r="L458" s="52">
        <f>IF($H458=0,"",VLOOKUP($G458,Data!$G$3:$BA$2935,5,FALSE))</f>
        <v>10.75</v>
      </c>
      <c r="M458" s="52">
        <f>IF($H458=0,"",VLOOKUP($G458,Data!$G$3:$BA$2935,6,FALSE))</f>
        <v>10.75</v>
      </c>
      <c r="N458" s="52">
        <f>IF($H458=0,"",VLOOKUP($G458,Data!$G$3:$BA$2935,7,FALSE))</f>
        <v>5</v>
      </c>
      <c r="O458" s="52">
        <f>IF($H458=0,"",VLOOKUP($G458,Data!$G$3:$BA$2935,8,FALSE))</f>
        <v>-0.87</v>
      </c>
      <c r="P458" s="52">
        <f>IF($H458=0,"",VLOOKUP($G458,Data!$G$3:$BA$2935,9,FALSE))</f>
        <v>0</v>
      </c>
      <c r="Q458" s="52">
        <f>IF($H458=0,"",VLOOKUP($G458,Data!$G$3:$BA$2935,10,FALSE))</f>
        <v>1</v>
      </c>
      <c r="R458" s="52">
        <f>IF($H458=0,"",VLOOKUP($G458,Data!$G$3:$BA$2935,11,FALSE))</f>
        <v>0</v>
      </c>
      <c r="S458" s="52">
        <f>IF($H458=0,"",VLOOKUP($G458,Data!$G$3:$BA$2935,12,FALSE))</f>
        <v>99</v>
      </c>
      <c r="T458" s="52">
        <f>IF($H458=0,"",VLOOKUP($G458,Data!$G$3:$BA$2935,13,FALSE))</f>
        <v>-99</v>
      </c>
      <c r="U458" s="52">
        <f>IF($H458=0,"",VLOOKUP($G458,Data!$G$3:$BA$2935,14,FALSE))</f>
        <v>0</v>
      </c>
      <c r="V458" s="52">
        <f>IF($H458=0,"",VLOOKUP($G458,Data!$G$3:$BA$2935,15,FALSE))</f>
        <v>9.3000000000000007</v>
      </c>
      <c r="W458" s="52">
        <f>IF($H458=0,"",VLOOKUP($G458,Data!$G$3:$BA$2935,16,FALSE))</f>
        <v>0</v>
      </c>
      <c r="X458" s="52">
        <f>IF($H458=0,"",VLOOKUP($G458,Data!$G$3:$BA$2935,17,FALSE))</f>
        <v>11.63</v>
      </c>
      <c r="Y458" s="52">
        <f>IF($H458=0,"",VLOOKUP($G458,Data!$G$3:$BA$2935,18,FALSE))</f>
        <v>0.113</v>
      </c>
      <c r="Z458" s="52">
        <f>IF($H458=0,"",VLOOKUP($G458,Data!$G$3:$BA$2935,19,FALSE))</f>
        <v>0.124</v>
      </c>
      <c r="AA458" s="52">
        <f>IF($H458=0,"",VLOOKUP($G458,Data!$G$3:$BA$2935,20,FALSE))</f>
        <v>0</v>
      </c>
      <c r="AB458" s="4" t="str">
        <f>IF($H458=0,"",VLOOKUP($G458,Data!$G$3:$BA$2935,21,FALSE))</f>
        <v>/</v>
      </c>
      <c r="AC458" s="4" t="str">
        <f>IF($H458=0,"",VLOOKUP($G458,Data!$G$3:$BA$2935,22,FALSE))</f>
        <v>/</v>
      </c>
      <c r="AD458" s="4" t="str">
        <f>IF($H458=0,"",VLOOKUP($G458,Data!$G$3:$BA$2935,23,FALSE))</f>
        <v/>
      </c>
      <c r="AE458" s="4" t="str">
        <f>IF($H458=0,"",VLOOKUP($G458,Data!$G$3:$BA$2935,24,FALSE))</f>
        <v/>
      </c>
      <c r="AF458" s="4" t="str">
        <f>IF($H458=0,"",VLOOKUP($G458,Data!$G$3:$BA$2935,25,FALSE))</f>
        <v/>
      </c>
      <c r="AG458" s="4" t="str">
        <f>IF($H458=0,"",VLOOKUP($G458,Data!$G$3:$BA$2935,26,FALSE))</f>
        <v/>
      </c>
      <c r="AH458" s="4" t="str">
        <f>IF($H458=0,"",VLOOKUP($G458,Data!$G$3:$BA$2935,27,FALSE))</f>
        <v/>
      </c>
      <c r="AI458" s="4" t="str">
        <f>IF($H458=0,"",VLOOKUP($G458,Data!$G$3:$BA$2935,28,FALSE))</f>
        <v/>
      </c>
      <c r="AJ458" s="4" t="str">
        <f>IF($H458=0,"",VLOOKUP($G458,Data!$G$3:$BA$2935,29,FALSE))</f>
        <v/>
      </c>
      <c r="AK458" s="4" t="str">
        <f>IF($H458=0,"",VLOOKUP($G458,Data!$G$3:$BA$2935,30,FALSE))</f>
        <v/>
      </c>
      <c r="AL458" s="4" t="str">
        <f>IF($H458=0,"",VLOOKUP($G458,Data!$G$3:$BA$2935,31,FALSE))</f>
        <v/>
      </c>
      <c r="AM458" s="4" t="str">
        <f>IF($H458=0,"",VLOOKUP($G458,Data!$G$3:$BA$2935,32,FALSE))</f>
        <v/>
      </c>
      <c r="AN458" s="4" t="str">
        <f>IF($H458=0,"",VLOOKUP($G458,Data!$G$3:$BA$2935,33,FALSE))</f>
        <v/>
      </c>
      <c r="AO458" s="4" t="str">
        <f>IF($H458=0,"",VLOOKUP($G458,Data!$G$3:$BA$2935,34,FALSE))</f>
        <v/>
      </c>
      <c r="AP458" s="4" t="str">
        <f>IF($H458=0,"",VLOOKUP($G458,Data!$G$3:$BA$2935,35,FALSE))</f>
        <v/>
      </c>
      <c r="AQ458" s="4" t="str">
        <f>IF($H458=0,"",VLOOKUP($G458,Data!$G$3:$BA$2935,36,FALSE))</f>
        <v/>
      </c>
      <c r="AR458" s="4" t="str">
        <f>IF($H458=0,"",VLOOKUP($G458,Data!$G$3:$BA$2935,37,FALSE))</f>
        <v/>
      </c>
      <c r="AS458" s="4" t="str">
        <f>IF($H458=0,"",VLOOKUP($G458,Data!$G$3:$BA$2935,38,FALSE))</f>
        <v/>
      </c>
      <c r="AT458" s="4" t="str">
        <f>IF($H458=0,"",VLOOKUP($G458,Data!$G$3:$BA$2935,39,FALSE))</f>
        <v/>
      </c>
    </row>
    <row r="459" spans="1:46" x14ac:dyDescent="0.3">
      <c r="A459" s="4">
        <f>PSSE!A468</f>
        <v>973092</v>
      </c>
      <c r="B459" s="4" t="str">
        <f>PSSE!B468</f>
        <v>DAKGLUN_H2</v>
      </c>
      <c r="C459" s="4">
        <f>PSSE!D468</f>
        <v>6.3</v>
      </c>
      <c r="D459" s="52">
        <f>PSSE!E468</f>
        <v>7.5</v>
      </c>
      <c r="E459" s="52" t="str">
        <f>PSSE!F468</f>
        <v>TD</v>
      </c>
      <c r="F459" s="52">
        <f>PSSE!G468</f>
        <v>1</v>
      </c>
      <c r="G459" s="52" t="str">
        <f t="shared" si="8"/>
        <v>AVR6.37.5TD1</v>
      </c>
      <c r="H459" s="52">
        <f>COUNTIF(Data!$G$3:$BA$2935,AVR!$G459)</f>
        <v>1</v>
      </c>
      <c r="I459" s="52" t="str">
        <f>IF($H459=0,"",VLOOKUP($G459,Data!$G$3:$BA$2935,2,FALSE))</f>
        <v>'ESST4B'</v>
      </c>
      <c r="J459" s="52">
        <f>PSSE!C468</f>
        <v>1</v>
      </c>
      <c r="K459" s="52">
        <f>IF($H459=0,"",VLOOKUP($G459,Data!$G$3:$BA$2935,4,FALSE))</f>
        <v>0</v>
      </c>
      <c r="L459" s="52">
        <f>IF($H459=0,"",VLOOKUP($G459,Data!$G$3:$BA$2935,5,FALSE))</f>
        <v>10.75</v>
      </c>
      <c r="M459" s="52">
        <f>IF($H459=0,"",VLOOKUP($G459,Data!$G$3:$BA$2935,6,FALSE))</f>
        <v>10.75</v>
      </c>
      <c r="N459" s="52">
        <f>IF($H459=0,"",VLOOKUP($G459,Data!$G$3:$BA$2935,7,FALSE))</f>
        <v>5</v>
      </c>
      <c r="O459" s="52">
        <f>IF($H459=0,"",VLOOKUP($G459,Data!$G$3:$BA$2935,8,FALSE))</f>
        <v>-0.87</v>
      </c>
      <c r="P459" s="52">
        <f>IF($H459=0,"",VLOOKUP($G459,Data!$G$3:$BA$2935,9,FALSE))</f>
        <v>0</v>
      </c>
      <c r="Q459" s="52">
        <f>IF($H459=0,"",VLOOKUP($G459,Data!$G$3:$BA$2935,10,FALSE))</f>
        <v>1</v>
      </c>
      <c r="R459" s="52">
        <f>IF($H459=0,"",VLOOKUP($G459,Data!$G$3:$BA$2935,11,FALSE))</f>
        <v>0</v>
      </c>
      <c r="S459" s="52">
        <f>IF($H459=0,"",VLOOKUP($G459,Data!$G$3:$BA$2935,12,FALSE))</f>
        <v>99</v>
      </c>
      <c r="T459" s="52">
        <f>IF($H459=0,"",VLOOKUP($G459,Data!$G$3:$BA$2935,13,FALSE))</f>
        <v>-99</v>
      </c>
      <c r="U459" s="52">
        <f>IF($H459=0,"",VLOOKUP($G459,Data!$G$3:$BA$2935,14,FALSE))</f>
        <v>0</v>
      </c>
      <c r="V459" s="52">
        <f>IF($H459=0,"",VLOOKUP($G459,Data!$G$3:$BA$2935,15,FALSE))</f>
        <v>9.3000000000000007</v>
      </c>
      <c r="W459" s="52">
        <f>IF($H459=0,"",VLOOKUP($G459,Data!$G$3:$BA$2935,16,FALSE))</f>
        <v>0</v>
      </c>
      <c r="X459" s="52">
        <f>IF($H459=0,"",VLOOKUP($G459,Data!$G$3:$BA$2935,17,FALSE))</f>
        <v>11.63</v>
      </c>
      <c r="Y459" s="52">
        <f>IF($H459=0,"",VLOOKUP($G459,Data!$G$3:$BA$2935,18,FALSE))</f>
        <v>0.113</v>
      </c>
      <c r="Z459" s="52">
        <f>IF($H459=0,"",VLOOKUP($G459,Data!$G$3:$BA$2935,19,FALSE))</f>
        <v>0.124</v>
      </c>
      <c r="AA459" s="52">
        <f>IF($H459=0,"",VLOOKUP($G459,Data!$G$3:$BA$2935,20,FALSE))</f>
        <v>0</v>
      </c>
      <c r="AB459" s="4" t="str">
        <f>IF($H459=0,"",VLOOKUP($G459,Data!$G$3:$BA$2935,21,FALSE))</f>
        <v>/</v>
      </c>
      <c r="AC459" s="4" t="str">
        <f>IF($H459=0,"",VLOOKUP($G459,Data!$G$3:$BA$2935,22,FALSE))</f>
        <v>/</v>
      </c>
      <c r="AD459" s="4" t="str">
        <f>IF($H459=0,"",VLOOKUP($G459,Data!$G$3:$BA$2935,23,FALSE))</f>
        <v/>
      </c>
      <c r="AE459" s="4" t="str">
        <f>IF($H459=0,"",VLOOKUP($G459,Data!$G$3:$BA$2935,24,FALSE))</f>
        <v/>
      </c>
      <c r="AF459" s="4" t="str">
        <f>IF($H459=0,"",VLOOKUP($G459,Data!$G$3:$BA$2935,25,FALSE))</f>
        <v/>
      </c>
      <c r="AG459" s="4" t="str">
        <f>IF($H459=0,"",VLOOKUP($G459,Data!$G$3:$BA$2935,26,FALSE))</f>
        <v/>
      </c>
      <c r="AH459" s="4" t="str">
        <f>IF($H459=0,"",VLOOKUP($G459,Data!$G$3:$BA$2935,27,FALSE))</f>
        <v/>
      </c>
      <c r="AI459" s="4" t="str">
        <f>IF($H459=0,"",VLOOKUP($G459,Data!$G$3:$BA$2935,28,FALSE))</f>
        <v/>
      </c>
      <c r="AJ459" s="4" t="str">
        <f>IF($H459=0,"",VLOOKUP($G459,Data!$G$3:$BA$2935,29,FALSE))</f>
        <v/>
      </c>
      <c r="AK459" s="4" t="str">
        <f>IF($H459=0,"",VLOOKUP($G459,Data!$G$3:$BA$2935,30,FALSE))</f>
        <v/>
      </c>
      <c r="AL459" s="4" t="str">
        <f>IF($H459=0,"",VLOOKUP($G459,Data!$G$3:$BA$2935,31,FALSE))</f>
        <v/>
      </c>
      <c r="AM459" s="4" t="str">
        <f>IF($H459=0,"",VLOOKUP($G459,Data!$G$3:$BA$2935,32,FALSE))</f>
        <v/>
      </c>
      <c r="AN459" s="4" t="str">
        <f>IF($H459=0,"",VLOOKUP($G459,Data!$G$3:$BA$2935,33,FALSE))</f>
        <v/>
      </c>
      <c r="AO459" s="4" t="str">
        <f>IF($H459=0,"",VLOOKUP($G459,Data!$G$3:$BA$2935,34,FALSE))</f>
        <v/>
      </c>
      <c r="AP459" s="4" t="str">
        <f>IF($H459=0,"",VLOOKUP($G459,Data!$G$3:$BA$2935,35,FALSE))</f>
        <v/>
      </c>
      <c r="AQ459" s="4" t="str">
        <f>IF($H459=0,"",VLOOKUP($G459,Data!$G$3:$BA$2935,36,FALSE))</f>
        <v/>
      </c>
      <c r="AR459" s="4" t="str">
        <f>IF($H459=0,"",VLOOKUP($G459,Data!$G$3:$BA$2935,37,FALSE))</f>
        <v/>
      </c>
      <c r="AS459" s="4" t="str">
        <f>IF($H459=0,"",VLOOKUP($G459,Data!$G$3:$BA$2935,38,FALSE))</f>
        <v/>
      </c>
      <c r="AT459" s="4" t="str">
        <f>IF($H459=0,"",VLOOKUP($G459,Data!$G$3:$BA$2935,39,FALSE))</f>
        <v/>
      </c>
    </row>
    <row r="460" spans="1:46" x14ac:dyDescent="0.3">
      <c r="A460" s="4">
        <f>PSSE!A469</f>
        <v>974011</v>
      </c>
      <c r="B460" s="4" t="str">
        <f>PSSE!B469</f>
        <v>BOURBON_H</v>
      </c>
      <c r="C460" s="4">
        <f>PSSE!D469</f>
        <v>11</v>
      </c>
      <c r="D460" s="52">
        <f>PSSE!E469</f>
        <v>24</v>
      </c>
      <c r="E460" s="52" t="str">
        <f>PSSE!F469</f>
        <v>TD</v>
      </c>
      <c r="F460" s="52">
        <f>PSSE!G469</f>
        <v>1</v>
      </c>
      <c r="G460" s="52" t="str">
        <f t="shared" si="8"/>
        <v>AVR1124TD1</v>
      </c>
      <c r="H460" s="52">
        <f>COUNTIF(Data!$G$3:$BA$2935,AVR!$G460)</f>
        <v>1</v>
      </c>
      <c r="I460" s="52" t="str">
        <f>IF($H460=0,"",VLOOKUP($G460,Data!$G$3:$BA$2935,2,FALSE))</f>
        <v>'ESST4B'</v>
      </c>
      <c r="J460" s="52">
        <f>PSSE!C469</f>
        <v>1</v>
      </c>
      <c r="K460" s="52">
        <f>IF($H460=0,"",VLOOKUP($G460,Data!$G$3:$BA$2935,4,FALSE))</f>
        <v>0</v>
      </c>
      <c r="L460" s="52">
        <f>IF($H460=0,"",VLOOKUP($G460,Data!$G$3:$BA$2935,5,FALSE))</f>
        <v>10.75</v>
      </c>
      <c r="M460" s="52">
        <f>IF($H460=0,"",VLOOKUP($G460,Data!$G$3:$BA$2935,6,FALSE))</f>
        <v>10.75</v>
      </c>
      <c r="N460" s="52">
        <f>IF($H460=0,"",VLOOKUP($G460,Data!$G$3:$BA$2935,7,FALSE))</f>
        <v>5</v>
      </c>
      <c r="O460" s="52">
        <f>IF($H460=0,"",VLOOKUP($G460,Data!$G$3:$BA$2935,8,FALSE))</f>
        <v>-0.87</v>
      </c>
      <c r="P460" s="52">
        <f>IF($H460=0,"",VLOOKUP($G460,Data!$G$3:$BA$2935,9,FALSE))</f>
        <v>0</v>
      </c>
      <c r="Q460" s="52">
        <f>IF($H460=0,"",VLOOKUP($G460,Data!$G$3:$BA$2935,10,FALSE))</f>
        <v>1</v>
      </c>
      <c r="R460" s="52">
        <f>IF($H460=0,"",VLOOKUP($G460,Data!$G$3:$BA$2935,11,FALSE))</f>
        <v>0</v>
      </c>
      <c r="S460" s="52">
        <f>IF($H460=0,"",VLOOKUP($G460,Data!$G$3:$BA$2935,12,FALSE))</f>
        <v>99</v>
      </c>
      <c r="T460" s="52">
        <f>IF($H460=0,"",VLOOKUP($G460,Data!$G$3:$BA$2935,13,FALSE))</f>
        <v>-99</v>
      </c>
      <c r="U460" s="52">
        <f>IF($H460=0,"",VLOOKUP($G460,Data!$G$3:$BA$2935,14,FALSE))</f>
        <v>0</v>
      </c>
      <c r="V460" s="52">
        <f>IF($H460=0,"",VLOOKUP($G460,Data!$G$3:$BA$2935,15,FALSE))</f>
        <v>9.3000000000000007</v>
      </c>
      <c r="W460" s="52">
        <f>IF($H460=0,"",VLOOKUP($G460,Data!$G$3:$BA$2935,16,FALSE))</f>
        <v>0</v>
      </c>
      <c r="X460" s="52">
        <f>IF($H460=0,"",VLOOKUP($G460,Data!$G$3:$BA$2935,17,FALSE))</f>
        <v>11.63</v>
      </c>
      <c r="Y460" s="52">
        <f>IF($H460=0,"",VLOOKUP($G460,Data!$G$3:$BA$2935,18,FALSE))</f>
        <v>0.113</v>
      </c>
      <c r="Z460" s="52">
        <f>IF($H460=0,"",VLOOKUP($G460,Data!$G$3:$BA$2935,19,FALSE))</f>
        <v>0.124</v>
      </c>
      <c r="AA460" s="52">
        <f>IF($H460=0,"",VLOOKUP($G460,Data!$G$3:$BA$2935,20,FALSE))</f>
        <v>0</v>
      </c>
      <c r="AB460" s="4" t="str">
        <f>IF($H460=0,"",VLOOKUP($G460,Data!$G$3:$BA$2935,21,FALSE))</f>
        <v>/</v>
      </c>
      <c r="AC460" s="4" t="str">
        <f>IF($H460=0,"",VLOOKUP($G460,Data!$G$3:$BA$2935,22,FALSE))</f>
        <v>/</v>
      </c>
      <c r="AD460" s="4" t="str">
        <f>IF($H460=0,"",VLOOKUP($G460,Data!$G$3:$BA$2935,23,FALSE))</f>
        <v/>
      </c>
      <c r="AE460" s="4" t="str">
        <f>IF($H460=0,"",VLOOKUP($G460,Data!$G$3:$BA$2935,24,FALSE))</f>
        <v/>
      </c>
      <c r="AF460" s="4" t="str">
        <f>IF($H460=0,"",VLOOKUP($G460,Data!$G$3:$BA$2935,25,FALSE))</f>
        <v/>
      </c>
      <c r="AG460" s="4" t="str">
        <f>IF($H460=0,"",VLOOKUP($G460,Data!$G$3:$BA$2935,26,FALSE))</f>
        <v/>
      </c>
      <c r="AH460" s="4" t="str">
        <f>IF($H460=0,"",VLOOKUP($G460,Data!$G$3:$BA$2935,27,FALSE))</f>
        <v/>
      </c>
      <c r="AI460" s="4" t="str">
        <f>IF($H460=0,"",VLOOKUP($G460,Data!$G$3:$BA$2935,28,FALSE))</f>
        <v/>
      </c>
      <c r="AJ460" s="4" t="str">
        <f>IF($H460=0,"",VLOOKUP($G460,Data!$G$3:$BA$2935,29,FALSE))</f>
        <v/>
      </c>
      <c r="AK460" s="4" t="str">
        <f>IF($H460=0,"",VLOOKUP($G460,Data!$G$3:$BA$2935,30,FALSE))</f>
        <v/>
      </c>
      <c r="AL460" s="4" t="str">
        <f>IF($H460=0,"",VLOOKUP($G460,Data!$G$3:$BA$2935,31,FALSE))</f>
        <v/>
      </c>
      <c r="AM460" s="4" t="str">
        <f>IF($H460=0,"",VLOOKUP($G460,Data!$G$3:$BA$2935,32,FALSE))</f>
        <v/>
      </c>
      <c r="AN460" s="4" t="str">
        <f>IF($H460=0,"",VLOOKUP($G460,Data!$G$3:$BA$2935,33,FALSE))</f>
        <v/>
      </c>
      <c r="AO460" s="4" t="str">
        <f>IF($H460=0,"",VLOOKUP($G460,Data!$G$3:$BA$2935,34,FALSE))</f>
        <v/>
      </c>
      <c r="AP460" s="4" t="str">
        <f>IF($H460=0,"",VLOOKUP($G460,Data!$G$3:$BA$2935,35,FALSE))</f>
        <v/>
      </c>
      <c r="AQ460" s="4" t="str">
        <f>IF($H460=0,"",VLOOKUP($G460,Data!$G$3:$BA$2935,36,FALSE))</f>
        <v/>
      </c>
      <c r="AR460" s="4" t="str">
        <f>IF($H460=0,"",VLOOKUP($G460,Data!$G$3:$BA$2935,37,FALSE))</f>
        <v/>
      </c>
      <c r="AS460" s="4" t="str">
        <f>IF($H460=0,"",VLOOKUP($G460,Data!$G$3:$BA$2935,38,FALSE))</f>
        <v/>
      </c>
      <c r="AT460" s="4" t="str">
        <f>IF($H460=0,"",VLOOKUP($G460,Data!$G$3:$BA$2935,39,FALSE))</f>
        <v/>
      </c>
    </row>
    <row r="461" spans="1:46" x14ac:dyDescent="0.3">
      <c r="A461" s="4">
        <f>PSSE!A470</f>
        <v>974021</v>
      </c>
      <c r="B461" s="4" t="str">
        <f>PSSE!B470</f>
        <v>CANDON_H1</v>
      </c>
      <c r="C461" s="4">
        <f>PSSE!D470</f>
        <v>11</v>
      </c>
      <c r="D461" s="52">
        <f>PSSE!E470</f>
        <v>38.799999999999997</v>
      </c>
      <c r="E461" s="52" t="str">
        <f>PSSE!F470</f>
        <v>TD</v>
      </c>
      <c r="F461" s="52">
        <f>PSSE!G470</f>
        <v>1</v>
      </c>
      <c r="G461" s="52" t="str">
        <f t="shared" si="8"/>
        <v>AVR1138.8TD1</v>
      </c>
      <c r="H461" s="52">
        <f>COUNTIF(Data!$G$3:$BA$2935,AVR!$G461)</f>
        <v>1</v>
      </c>
      <c r="I461" s="52" t="str">
        <f>IF($H461=0,"",VLOOKUP($G461,Data!$G$3:$BA$2935,2,FALSE))</f>
        <v>'EXAC4'</v>
      </c>
      <c r="J461" s="52">
        <f>PSSE!C470</f>
        <v>1</v>
      </c>
      <c r="K461" s="52">
        <f>IF($H461=0,"",VLOOKUP($G461,Data!$G$3:$BA$2935,4,FALSE))</f>
        <v>0</v>
      </c>
      <c r="L461" s="52">
        <f>IF($H461=0,"",VLOOKUP($G461,Data!$G$3:$BA$2935,5,FALSE))</f>
        <v>0.2</v>
      </c>
      <c r="M461" s="52">
        <f>IF($H461=0,"",VLOOKUP($G461,Data!$G$3:$BA$2935,6,FALSE))</f>
        <v>-0.19900000000000001</v>
      </c>
      <c r="N461" s="52">
        <f>IF($H461=0,"",VLOOKUP($G461,Data!$G$3:$BA$2935,7,FALSE))</f>
        <v>0</v>
      </c>
      <c r="O461" s="52">
        <f>IF($H461=0,"",VLOOKUP($G461,Data!$G$3:$BA$2935,8,FALSE))</f>
        <v>5</v>
      </c>
      <c r="P461" s="52">
        <f>IF($H461=0,"",VLOOKUP($G461,Data!$G$3:$BA$2935,9,FALSE))</f>
        <v>250</v>
      </c>
      <c r="Q461" s="52">
        <f>IF($H461=0,"",VLOOKUP($G461,Data!$G$3:$BA$2935,10,FALSE))</f>
        <v>0.05</v>
      </c>
      <c r="R461" s="52">
        <f>IF($H461=0,"",VLOOKUP($G461,Data!$G$3:$BA$2935,11,FALSE))</f>
        <v>5.64</v>
      </c>
      <c r="S461" s="52">
        <f>IF($H461=0,"",VLOOKUP($G461,Data!$G$3:$BA$2935,12,FALSE))</f>
        <v>0</v>
      </c>
      <c r="T461" s="52">
        <f>IF($H461=0,"",VLOOKUP($G461,Data!$G$3:$BA$2935,13,FALSE))</f>
        <v>0</v>
      </c>
      <c r="U461" s="52" t="str">
        <f>IF($H461=0,"",VLOOKUP($G461,Data!$G$3:$BA$2935,14,FALSE))</f>
        <v>/</v>
      </c>
      <c r="V461" s="52" t="str">
        <f>IF($H461=0,"",VLOOKUP($G461,Data!$G$3:$BA$2935,15,FALSE))</f>
        <v>/</v>
      </c>
      <c r="W461" s="52" t="str">
        <f>IF($H461=0,"",VLOOKUP($G461,Data!$G$3:$BA$2935,16,FALSE))</f>
        <v/>
      </c>
      <c r="X461" s="52" t="str">
        <f>IF($H461=0,"",VLOOKUP($G461,Data!$G$3:$BA$2935,17,FALSE))</f>
        <v/>
      </c>
      <c r="Y461" s="52" t="str">
        <f>IF($H461=0,"",VLOOKUP($G461,Data!$G$3:$BA$2935,18,FALSE))</f>
        <v/>
      </c>
      <c r="Z461" s="52" t="str">
        <f>IF($H461=0,"",VLOOKUP($G461,Data!$G$3:$BA$2935,19,FALSE))</f>
        <v/>
      </c>
      <c r="AA461" s="52" t="str">
        <f>IF($H461=0,"",VLOOKUP($G461,Data!$G$3:$BA$2935,20,FALSE))</f>
        <v/>
      </c>
      <c r="AB461" s="4" t="str">
        <f>IF($H461=0,"",VLOOKUP($G461,Data!$G$3:$BA$2935,21,FALSE))</f>
        <v/>
      </c>
      <c r="AC461" s="4" t="str">
        <f>IF($H461=0,"",VLOOKUP($G461,Data!$G$3:$BA$2935,22,FALSE))</f>
        <v/>
      </c>
      <c r="AD461" s="4" t="str">
        <f>IF($H461=0,"",VLOOKUP($G461,Data!$G$3:$BA$2935,23,FALSE))</f>
        <v/>
      </c>
      <c r="AE461" s="4" t="str">
        <f>IF($H461=0,"",VLOOKUP($G461,Data!$G$3:$BA$2935,24,FALSE))</f>
        <v/>
      </c>
      <c r="AF461" s="4" t="str">
        <f>IF($H461=0,"",VLOOKUP($G461,Data!$G$3:$BA$2935,25,FALSE))</f>
        <v/>
      </c>
      <c r="AG461" s="4" t="str">
        <f>IF($H461=0,"",VLOOKUP($G461,Data!$G$3:$BA$2935,26,FALSE))</f>
        <v/>
      </c>
      <c r="AH461" s="4" t="str">
        <f>IF($H461=0,"",VLOOKUP($G461,Data!$G$3:$BA$2935,27,FALSE))</f>
        <v/>
      </c>
      <c r="AI461" s="4" t="str">
        <f>IF($H461=0,"",VLOOKUP($G461,Data!$G$3:$BA$2935,28,FALSE))</f>
        <v/>
      </c>
      <c r="AJ461" s="4" t="str">
        <f>IF($H461=0,"",VLOOKUP($G461,Data!$G$3:$BA$2935,29,FALSE))</f>
        <v/>
      </c>
      <c r="AK461" s="4" t="str">
        <f>IF($H461=0,"",VLOOKUP($G461,Data!$G$3:$BA$2935,30,FALSE))</f>
        <v/>
      </c>
      <c r="AL461" s="4" t="str">
        <f>IF($H461=0,"",VLOOKUP($G461,Data!$G$3:$BA$2935,31,FALSE))</f>
        <v/>
      </c>
      <c r="AM461" s="4" t="str">
        <f>IF($H461=0,"",VLOOKUP($G461,Data!$G$3:$BA$2935,32,FALSE))</f>
        <v/>
      </c>
      <c r="AN461" s="4" t="str">
        <f>IF($H461=0,"",VLOOKUP($G461,Data!$G$3:$BA$2935,33,FALSE))</f>
        <v/>
      </c>
      <c r="AO461" s="4" t="str">
        <f>IF($H461=0,"",VLOOKUP($G461,Data!$G$3:$BA$2935,34,FALSE))</f>
        <v/>
      </c>
      <c r="AP461" s="4" t="str">
        <f>IF($H461=0,"",VLOOKUP($G461,Data!$G$3:$BA$2935,35,FALSE))</f>
        <v/>
      </c>
      <c r="AQ461" s="4" t="str">
        <f>IF($H461=0,"",VLOOKUP($G461,Data!$G$3:$BA$2935,36,FALSE))</f>
        <v/>
      </c>
      <c r="AR461" s="4" t="str">
        <f>IF($H461=0,"",VLOOKUP($G461,Data!$G$3:$BA$2935,37,FALSE))</f>
        <v/>
      </c>
      <c r="AS461" s="4" t="str">
        <f>IF($H461=0,"",VLOOKUP($G461,Data!$G$3:$BA$2935,38,FALSE))</f>
        <v/>
      </c>
      <c r="AT461" s="4" t="str">
        <f>IF($H461=0,"",VLOOKUP($G461,Data!$G$3:$BA$2935,39,FALSE))</f>
        <v/>
      </c>
    </row>
    <row r="462" spans="1:46" x14ac:dyDescent="0.3">
      <c r="A462" s="4">
        <f>PSSE!A471</f>
        <v>974022</v>
      </c>
      <c r="B462" s="4" t="str">
        <f>PSSE!B471</f>
        <v>CANDON_H2</v>
      </c>
      <c r="C462" s="4">
        <f>PSSE!D471</f>
        <v>11</v>
      </c>
      <c r="D462" s="52">
        <f>PSSE!E471</f>
        <v>38.799999999999997</v>
      </c>
      <c r="E462" s="52" t="str">
        <f>PSSE!F471</f>
        <v>TD</v>
      </c>
      <c r="F462" s="52">
        <f>PSSE!G471</f>
        <v>1</v>
      </c>
      <c r="G462" s="52" t="str">
        <f t="shared" si="8"/>
        <v>AVR1138.8TD1</v>
      </c>
      <c r="H462" s="52">
        <f>COUNTIF(Data!$G$3:$BA$2935,AVR!$G462)</f>
        <v>1</v>
      </c>
      <c r="I462" s="52" t="str">
        <f>IF($H462=0,"",VLOOKUP($G462,Data!$G$3:$BA$2935,2,FALSE))</f>
        <v>'EXAC4'</v>
      </c>
      <c r="J462" s="52">
        <f>PSSE!C471</f>
        <v>1</v>
      </c>
      <c r="K462" s="52">
        <f>IF($H462=0,"",VLOOKUP($G462,Data!$G$3:$BA$2935,4,FALSE))</f>
        <v>0</v>
      </c>
      <c r="L462" s="52">
        <f>IF($H462=0,"",VLOOKUP($G462,Data!$G$3:$BA$2935,5,FALSE))</f>
        <v>0.2</v>
      </c>
      <c r="M462" s="52">
        <f>IF($H462=0,"",VLOOKUP($G462,Data!$G$3:$BA$2935,6,FALSE))</f>
        <v>-0.19900000000000001</v>
      </c>
      <c r="N462" s="52">
        <f>IF($H462=0,"",VLOOKUP($G462,Data!$G$3:$BA$2935,7,FALSE))</f>
        <v>0</v>
      </c>
      <c r="O462" s="52">
        <f>IF($H462=0,"",VLOOKUP($G462,Data!$G$3:$BA$2935,8,FALSE))</f>
        <v>5</v>
      </c>
      <c r="P462" s="52">
        <f>IF($H462=0,"",VLOOKUP($G462,Data!$G$3:$BA$2935,9,FALSE))</f>
        <v>250</v>
      </c>
      <c r="Q462" s="52">
        <f>IF($H462=0,"",VLOOKUP($G462,Data!$G$3:$BA$2935,10,FALSE))</f>
        <v>0.05</v>
      </c>
      <c r="R462" s="52">
        <f>IF($H462=0,"",VLOOKUP($G462,Data!$G$3:$BA$2935,11,FALSE))</f>
        <v>5.64</v>
      </c>
      <c r="S462" s="52">
        <f>IF($H462=0,"",VLOOKUP($G462,Data!$G$3:$BA$2935,12,FALSE))</f>
        <v>0</v>
      </c>
      <c r="T462" s="52">
        <f>IF($H462=0,"",VLOOKUP($G462,Data!$G$3:$BA$2935,13,FALSE))</f>
        <v>0</v>
      </c>
      <c r="U462" s="52" t="str">
        <f>IF($H462=0,"",VLOOKUP($G462,Data!$G$3:$BA$2935,14,FALSE))</f>
        <v>/</v>
      </c>
      <c r="V462" s="52" t="str">
        <f>IF($H462=0,"",VLOOKUP($G462,Data!$G$3:$BA$2935,15,FALSE))</f>
        <v>/</v>
      </c>
      <c r="W462" s="52" t="str">
        <f>IF($H462=0,"",VLOOKUP($G462,Data!$G$3:$BA$2935,16,FALSE))</f>
        <v/>
      </c>
      <c r="X462" s="52" t="str">
        <f>IF($H462=0,"",VLOOKUP($G462,Data!$G$3:$BA$2935,17,FALSE))</f>
        <v/>
      </c>
      <c r="Y462" s="52" t="str">
        <f>IF($H462=0,"",VLOOKUP($G462,Data!$G$3:$BA$2935,18,FALSE))</f>
        <v/>
      </c>
      <c r="Z462" s="52" t="str">
        <f>IF($H462=0,"",VLOOKUP($G462,Data!$G$3:$BA$2935,19,FALSE))</f>
        <v/>
      </c>
      <c r="AA462" s="52" t="str">
        <f>IF($H462=0,"",VLOOKUP($G462,Data!$G$3:$BA$2935,20,FALSE))</f>
        <v/>
      </c>
      <c r="AB462" s="4" t="str">
        <f>IF($H462=0,"",VLOOKUP($G462,Data!$G$3:$BA$2935,21,FALSE))</f>
        <v/>
      </c>
      <c r="AC462" s="4" t="str">
        <f>IF($H462=0,"",VLOOKUP($G462,Data!$G$3:$BA$2935,22,FALSE))</f>
        <v/>
      </c>
      <c r="AD462" s="4" t="str">
        <f>IF($H462=0,"",VLOOKUP($G462,Data!$G$3:$BA$2935,23,FALSE))</f>
        <v/>
      </c>
      <c r="AE462" s="4" t="str">
        <f>IF($H462=0,"",VLOOKUP($G462,Data!$G$3:$BA$2935,24,FALSE))</f>
        <v/>
      </c>
      <c r="AF462" s="4" t="str">
        <f>IF($H462=0,"",VLOOKUP($G462,Data!$G$3:$BA$2935,25,FALSE))</f>
        <v/>
      </c>
      <c r="AG462" s="4" t="str">
        <f>IF($H462=0,"",VLOOKUP($G462,Data!$G$3:$BA$2935,26,FALSE))</f>
        <v/>
      </c>
      <c r="AH462" s="4" t="str">
        <f>IF($H462=0,"",VLOOKUP($G462,Data!$G$3:$BA$2935,27,FALSE))</f>
        <v/>
      </c>
      <c r="AI462" s="4" t="str">
        <f>IF($H462=0,"",VLOOKUP($G462,Data!$G$3:$BA$2935,28,FALSE))</f>
        <v/>
      </c>
      <c r="AJ462" s="4" t="str">
        <f>IF($H462=0,"",VLOOKUP($G462,Data!$G$3:$BA$2935,29,FALSE))</f>
        <v/>
      </c>
      <c r="AK462" s="4" t="str">
        <f>IF($H462=0,"",VLOOKUP($G462,Data!$G$3:$BA$2935,30,FALSE))</f>
        <v/>
      </c>
      <c r="AL462" s="4" t="str">
        <f>IF($H462=0,"",VLOOKUP($G462,Data!$G$3:$BA$2935,31,FALSE))</f>
        <v/>
      </c>
      <c r="AM462" s="4" t="str">
        <f>IF($H462=0,"",VLOOKUP($G462,Data!$G$3:$BA$2935,32,FALSE))</f>
        <v/>
      </c>
      <c r="AN462" s="4" t="str">
        <f>IF($H462=0,"",VLOOKUP($G462,Data!$G$3:$BA$2935,33,FALSE))</f>
        <v/>
      </c>
      <c r="AO462" s="4" t="str">
        <f>IF($H462=0,"",VLOOKUP($G462,Data!$G$3:$BA$2935,34,FALSE))</f>
        <v/>
      </c>
      <c r="AP462" s="4" t="str">
        <f>IF($H462=0,"",VLOOKUP($G462,Data!$G$3:$BA$2935,35,FALSE))</f>
        <v/>
      </c>
      <c r="AQ462" s="4" t="str">
        <f>IF($H462=0,"",VLOOKUP($G462,Data!$G$3:$BA$2935,36,FALSE))</f>
        <v/>
      </c>
      <c r="AR462" s="4" t="str">
        <f>IF($H462=0,"",VLOOKUP($G462,Data!$G$3:$BA$2935,37,FALSE))</f>
        <v/>
      </c>
      <c r="AS462" s="4" t="str">
        <f>IF($H462=0,"",VLOOKUP($G462,Data!$G$3:$BA$2935,38,FALSE))</f>
        <v/>
      </c>
      <c r="AT462" s="4" t="str">
        <f>IF($H462=0,"",VLOOKUP($G462,Data!$G$3:$BA$2935,39,FALSE))</f>
        <v/>
      </c>
    </row>
    <row r="463" spans="1:46" x14ac:dyDescent="0.3">
      <c r="A463" s="4">
        <f>PSSE!A472</f>
        <v>974041</v>
      </c>
      <c r="B463" s="4" t="str">
        <f>PSSE!B472</f>
        <v>SAMBOR_H1</v>
      </c>
      <c r="C463" s="4">
        <f>PSSE!D472</f>
        <v>13.8</v>
      </c>
      <c r="D463" s="52">
        <f>PSSE!E472</f>
        <v>110</v>
      </c>
      <c r="E463" s="52" t="str">
        <f>PSSE!F472</f>
        <v>TD</v>
      </c>
      <c r="F463" s="52">
        <f>PSSE!G472</f>
        <v>1</v>
      </c>
      <c r="G463" s="52" t="str">
        <f t="shared" si="8"/>
        <v>AVR13.8110TD1</v>
      </c>
      <c r="H463" s="52">
        <f>COUNTIF(Data!$G$3:$BA$2935,AVR!$G463)</f>
        <v>1</v>
      </c>
      <c r="I463" s="52" t="str">
        <f>IF($H463=0,"",VLOOKUP($G463,Data!$G$3:$BA$2935,2,FALSE))</f>
        <v>'ESST4B'</v>
      </c>
      <c r="J463" s="52">
        <f>PSSE!C472</f>
        <v>1</v>
      </c>
      <c r="K463" s="52">
        <f>IF($H463=0,"",VLOOKUP($G463,Data!$G$3:$BA$2935,4,FALSE))</f>
        <v>0</v>
      </c>
      <c r="L463" s="52">
        <f>IF($H463=0,"",VLOOKUP($G463,Data!$G$3:$BA$2935,5,FALSE))</f>
        <v>10.75</v>
      </c>
      <c r="M463" s="52">
        <f>IF($H463=0,"",VLOOKUP($G463,Data!$G$3:$BA$2935,6,FALSE))</f>
        <v>10.75</v>
      </c>
      <c r="N463" s="52">
        <f>IF($H463=0,"",VLOOKUP($G463,Data!$G$3:$BA$2935,7,FALSE))</f>
        <v>5</v>
      </c>
      <c r="O463" s="52">
        <f>IF($H463=0,"",VLOOKUP($G463,Data!$G$3:$BA$2935,8,FALSE))</f>
        <v>-0.87</v>
      </c>
      <c r="P463" s="52">
        <f>IF($H463=0,"",VLOOKUP($G463,Data!$G$3:$BA$2935,9,FALSE))</f>
        <v>0</v>
      </c>
      <c r="Q463" s="52">
        <f>IF($H463=0,"",VLOOKUP($G463,Data!$G$3:$BA$2935,10,FALSE))</f>
        <v>1</v>
      </c>
      <c r="R463" s="52">
        <f>IF($H463=0,"",VLOOKUP($G463,Data!$G$3:$BA$2935,11,FALSE))</f>
        <v>0</v>
      </c>
      <c r="S463" s="52">
        <f>IF($H463=0,"",VLOOKUP($G463,Data!$G$3:$BA$2935,12,FALSE))</f>
        <v>99</v>
      </c>
      <c r="T463" s="52">
        <f>IF($H463=0,"",VLOOKUP($G463,Data!$G$3:$BA$2935,13,FALSE))</f>
        <v>-99</v>
      </c>
      <c r="U463" s="52">
        <f>IF($H463=0,"",VLOOKUP($G463,Data!$G$3:$BA$2935,14,FALSE))</f>
        <v>0</v>
      </c>
      <c r="V463" s="52">
        <f>IF($H463=0,"",VLOOKUP($G463,Data!$G$3:$BA$2935,15,FALSE))</f>
        <v>9.3000000000000007</v>
      </c>
      <c r="W463" s="52">
        <f>IF($H463=0,"",VLOOKUP($G463,Data!$G$3:$BA$2935,16,FALSE))</f>
        <v>0</v>
      </c>
      <c r="X463" s="52">
        <f>IF($H463=0,"",VLOOKUP($G463,Data!$G$3:$BA$2935,17,FALSE))</f>
        <v>11.63</v>
      </c>
      <c r="Y463" s="52">
        <f>IF($H463=0,"",VLOOKUP($G463,Data!$G$3:$BA$2935,18,FALSE))</f>
        <v>0.113</v>
      </c>
      <c r="Z463" s="52">
        <f>IF($H463=0,"",VLOOKUP($G463,Data!$G$3:$BA$2935,19,FALSE))</f>
        <v>0.124</v>
      </c>
      <c r="AA463" s="52">
        <f>IF($H463=0,"",VLOOKUP($G463,Data!$G$3:$BA$2935,20,FALSE))</f>
        <v>0</v>
      </c>
      <c r="AB463" s="4" t="str">
        <f>IF($H463=0,"",VLOOKUP($G463,Data!$G$3:$BA$2935,21,FALSE))</f>
        <v>/</v>
      </c>
      <c r="AC463" s="4" t="str">
        <f>IF($H463=0,"",VLOOKUP($G463,Data!$G$3:$BA$2935,22,FALSE))</f>
        <v>/</v>
      </c>
      <c r="AD463" s="4" t="str">
        <f>IF($H463=0,"",VLOOKUP($G463,Data!$G$3:$BA$2935,23,FALSE))</f>
        <v/>
      </c>
      <c r="AE463" s="4" t="str">
        <f>IF($H463=0,"",VLOOKUP($G463,Data!$G$3:$BA$2935,24,FALSE))</f>
        <v/>
      </c>
      <c r="AF463" s="4" t="str">
        <f>IF($H463=0,"",VLOOKUP($G463,Data!$G$3:$BA$2935,25,FALSE))</f>
        <v/>
      </c>
      <c r="AG463" s="4" t="str">
        <f>IF($H463=0,"",VLOOKUP($G463,Data!$G$3:$BA$2935,26,FALSE))</f>
        <v/>
      </c>
      <c r="AH463" s="4" t="str">
        <f>IF($H463=0,"",VLOOKUP($G463,Data!$G$3:$BA$2935,27,FALSE))</f>
        <v/>
      </c>
      <c r="AI463" s="4" t="str">
        <f>IF($H463=0,"",VLOOKUP($G463,Data!$G$3:$BA$2935,28,FALSE))</f>
        <v/>
      </c>
      <c r="AJ463" s="4" t="str">
        <f>IF($H463=0,"",VLOOKUP($G463,Data!$G$3:$BA$2935,29,FALSE))</f>
        <v/>
      </c>
      <c r="AK463" s="4" t="str">
        <f>IF($H463=0,"",VLOOKUP($G463,Data!$G$3:$BA$2935,30,FALSE))</f>
        <v/>
      </c>
      <c r="AL463" s="4" t="str">
        <f>IF($H463=0,"",VLOOKUP($G463,Data!$G$3:$BA$2935,31,FALSE))</f>
        <v/>
      </c>
      <c r="AM463" s="4" t="str">
        <f>IF($H463=0,"",VLOOKUP($G463,Data!$G$3:$BA$2935,32,FALSE))</f>
        <v/>
      </c>
      <c r="AN463" s="4" t="str">
        <f>IF($H463=0,"",VLOOKUP($G463,Data!$G$3:$BA$2935,33,FALSE))</f>
        <v/>
      </c>
      <c r="AO463" s="4" t="str">
        <f>IF($H463=0,"",VLOOKUP($G463,Data!$G$3:$BA$2935,34,FALSE))</f>
        <v/>
      </c>
      <c r="AP463" s="4" t="str">
        <f>IF($H463=0,"",VLOOKUP($G463,Data!$G$3:$BA$2935,35,FALSE))</f>
        <v/>
      </c>
      <c r="AQ463" s="4" t="str">
        <f>IF($H463=0,"",VLOOKUP($G463,Data!$G$3:$BA$2935,36,FALSE))</f>
        <v/>
      </c>
      <c r="AR463" s="4" t="str">
        <f>IF($H463=0,"",VLOOKUP($G463,Data!$G$3:$BA$2935,37,FALSE))</f>
        <v/>
      </c>
      <c r="AS463" s="4" t="str">
        <f>IF($H463=0,"",VLOOKUP($G463,Data!$G$3:$BA$2935,38,FALSE))</f>
        <v/>
      </c>
      <c r="AT463" s="4" t="str">
        <f>IF($H463=0,"",VLOOKUP($G463,Data!$G$3:$BA$2935,39,FALSE))</f>
        <v/>
      </c>
    </row>
    <row r="464" spans="1:46" x14ac:dyDescent="0.3">
      <c r="A464" s="4">
        <f>PSSE!A473</f>
        <v>974042</v>
      </c>
      <c r="B464" s="4" t="str">
        <f>PSSE!B473</f>
        <v>SAMBOR_H2</v>
      </c>
      <c r="C464" s="4">
        <f>PSSE!D473</f>
        <v>13.8</v>
      </c>
      <c r="D464" s="52">
        <f>PSSE!E473</f>
        <v>110</v>
      </c>
      <c r="E464" s="52" t="str">
        <f>PSSE!F473</f>
        <v>TD</v>
      </c>
      <c r="F464" s="52">
        <f>PSSE!G473</f>
        <v>1</v>
      </c>
      <c r="G464" s="52" t="str">
        <f t="shared" si="8"/>
        <v>AVR13.8110TD1</v>
      </c>
      <c r="H464" s="52">
        <f>COUNTIF(Data!$G$3:$BA$2935,AVR!$G464)</f>
        <v>1</v>
      </c>
      <c r="I464" s="52" t="str">
        <f>IF($H464=0,"",VLOOKUP($G464,Data!$G$3:$BA$2935,2,FALSE))</f>
        <v>'ESST4B'</v>
      </c>
      <c r="J464" s="52">
        <f>PSSE!C473</f>
        <v>1</v>
      </c>
      <c r="K464" s="52">
        <f>IF($H464=0,"",VLOOKUP($G464,Data!$G$3:$BA$2935,4,FALSE))</f>
        <v>0</v>
      </c>
      <c r="L464" s="52">
        <f>IF($H464=0,"",VLOOKUP($G464,Data!$G$3:$BA$2935,5,FALSE))</f>
        <v>10.75</v>
      </c>
      <c r="M464" s="52">
        <f>IF($H464=0,"",VLOOKUP($G464,Data!$G$3:$BA$2935,6,FALSE))</f>
        <v>10.75</v>
      </c>
      <c r="N464" s="52">
        <f>IF($H464=0,"",VLOOKUP($G464,Data!$G$3:$BA$2935,7,FALSE))</f>
        <v>5</v>
      </c>
      <c r="O464" s="52">
        <f>IF($H464=0,"",VLOOKUP($G464,Data!$G$3:$BA$2935,8,FALSE))</f>
        <v>-0.87</v>
      </c>
      <c r="P464" s="52">
        <f>IF($H464=0,"",VLOOKUP($G464,Data!$G$3:$BA$2935,9,FALSE))</f>
        <v>0</v>
      </c>
      <c r="Q464" s="52">
        <f>IF($H464=0,"",VLOOKUP($G464,Data!$G$3:$BA$2935,10,FALSE))</f>
        <v>1</v>
      </c>
      <c r="R464" s="52">
        <f>IF($H464=0,"",VLOOKUP($G464,Data!$G$3:$BA$2935,11,FALSE))</f>
        <v>0</v>
      </c>
      <c r="S464" s="52">
        <f>IF($H464=0,"",VLOOKUP($G464,Data!$G$3:$BA$2935,12,FALSE))</f>
        <v>99</v>
      </c>
      <c r="T464" s="52">
        <f>IF($H464=0,"",VLOOKUP($G464,Data!$G$3:$BA$2935,13,FALSE))</f>
        <v>-99</v>
      </c>
      <c r="U464" s="52">
        <f>IF($H464=0,"",VLOOKUP($G464,Data!$G$3:$BA$2935,14,FALSE))</f>
        <v>0</v>
      </c>
      <c r="V464" s="52">
        <f>IF($H464=0,"",VLOOKUP($G464,Data!$G$3:$BA$2935,15,FALSE))</f>
        <v>9.3000000000000007</v>
      </c>
      <c r="W464" s="52">
        <f>IF($H464=0,"",VLOOKUP($G464,Data!$G$3:$BA$2935,16,FALSE))</f>
        <v>0</v>
      </c>
      <c r="X464" s="52">
        <f>IF($H464=0,"",VLOOKUP($G464,Data!$G$3:$BA$2935,17,FALSE))</f>
        <v>11.63</v>
      </c>
      <c r="Y464" s="52">
        <f>IF($H464=0,"",VLOOKUP($G464,Data!$G$3:$BA$2935,18,FALSE))</f>
        <v>0.113</v>
      </c>
      <c r="Z464" s="52">
        <f>IF($H464=0,"",VLOOKUP($G464,Data!$G$3:$BA$2935,19,FALSE))</f>
        <v>0.124</v>
      </c>
      <c r="AA464" s="52">
        <f>IF($H464=0,"",VLOOKUP($G464,Data!$G$3:$BA$2935,20,FALSE))</f>
        <v>0</v>
      </c>
      <c r="AB464" s="4" t="str">
        <f>IF($H464=0,"",VLOOKUP($G464,Data!$G$3:$BA$2935,21,FALSE))</f>
        <v>/</v>
      </c>
      <c r="AC464" s="4" t="str">
        <f>IF($H464=0,"",VLOOKUP($G464,Data!$G$3:$BA$2935,22,FALSE))</f>
        <v>/</v>
      </c>
      <c r="AD464" s="4" t="str">
        <f>IF($H464=0,"",VLOOKUP($G464,Data!$G$3:$BA$2935,23,FALSE))</f>
        <v/>
      </c>
      <c r="AE464" s="4" t="str">
        <f>IF($H464=0,"",VLOOKUP($G464,Data!$G$3:$BA$2935,24,FALSE))</f>
        <v/>
      </c>
      <c r="AF464" s="4" t="str">
        <f>IF($H464=0,"",VLOOKUP($G464,Data!$G$3:$BA$2935,25,FALSE))</f>
        <v/>
      </c>
      <c r="AG464" s="4" t="str">
        <f>IF($H464=0,"",VLOOKUP($G464,Data!$G$3:$BA$2935,26,FALSE))</f>
        <v/>
      </c>
      <c r="AH464" s="4" t="str">
        <f>IF($H464=0,"",VLOOKUP($G464,Data!$G$3:$BA$2935,27,FALSE))</f>
        <v/>
      </c>
      <c r="AI464" s="4" t="str">
        <f>IF($H464=0,"",VLOOKUP($G464,Data!$G$3:$BA$2935,28,FALSE))</f>
        <v/>
      </c>
      <c r="AJ464" s="4" t="str">
        <f>IF($H464=0,"",VLOOKUP($G464,Data!$G$3:$BA$2935,29,FALSE))</f>
        <v/>
      </c>
      <c r="AK464" s="4" t="str">
        <f>IF($H464=0,"",VLOOKUP($G464,Data!$G$3:$BA$2935,30,FALSE))</f>
        <v/>
      </c>
      <c r="AL464" s="4" t="str">
        <f>IF($H464=0,"",VLOOKUP($G464,Data!$G$3:$BA$2935,31,FALSE))</f>
        <v/>
      </c>
      <c r="AM464" s="4" t="str">
        <f>IF($H464=0,"",VLOOKUP($G464,Data!$G$3:$BA$2935,32,FALSE))</f>
        <v/>
      </c>
      <c r="AN464" s="4" t="str">
        <f>IF($H464=0,"",VLOOKUP($G464,Data!$G$3:$BA$2935,33,FALSE))</f>
        <v/>
      </c>
      <c r="AO464" s="4" t="str">
        <f>IF($H464=0,"",VLOOKUP($G464,Data!$G$3:$BA$2935,34,FALSE))</f>
        <v/>
      </c>
      <c r="AP464" s="4" t="str">
        <f>IF($H464=0,"",VLOOKUP($G464,Data!$G$3:$BA$2935,35,FALSE))</f>
        <v/>
      </c>
      <c r="AQ464" s="4" t="str">
        <f>IF($H464=0,"",VLOOKUP($G464,Data!$G$3:$BA$2935,36,FALSE))</f>
        <v/>
      </c>
      <c r="AR464" s="4" t="str">
        <f>IF($H464=0,"",VLOOKUP($G464,Data!$G$3:$BA$2935,37,FALSE))</f>
        <v/>
      </c>
      <c r="AS464" s="4" t="str">
        <f>IF($H464=0,"",VLOOKUP($G464,Data!$G$3:$BA$2935,38,FALSE))</f>
        <v/>
      </c>
      <c r="AT464" s="4" t="str">
        <f>IF($H464=0,"",VLOOKUP($G464,Data!$G$3:$BA$2935,39,FALSE))</f>
        <v/>
      </c>
    </row>
    <row r="465" spans="1:46" x14ac:dyDescent="0.3">
      <c r="A465" s="4">
        <f>PSSE!A474</f>
        <v>974043</v>
      </c>
      <c r="B465" s="4" t="str">
        <f>PSSE!B474</f>
        <v>SAMBOR_H3</v>
      </c>
      <c r="C465" s="4">
        <f>PSSE!D474</f>
        <v>13.8</v>
      </c>
      <c r="D465" s="52">
        <f>PSSE!E474</f>
        <v>110</v>
      </c>
      <c r="E465" s="52" t="str">
        <f>PSSE!F474</f>
        <v>TD</v>
      </c>
      <c r="F465" s="52">
        <f>PSSE!G474</f>
        <v>1</v>
      </c>
      <c r="G465" s="52" t="str">
        <f t="shared" si="8"/>
        <v>AVR13.8110TD1</v>
      </c>
      <c r="H465" s="52">
        <f>COUNTIF(Data!$G$3:$BA$2935,AVR!$G465)</f>
        <v>1</v>
      </c>
      <c r="I465" s="52" t="str">
        <f>IF($H465=0,"",VLOOKUP($G465,Data!$G$3:$BA$2935,2,FALSE))</f>
        <v>'ESST4B'</v>
      </c>
      <c r="J465" s="52">
        <f>PSSE!C474</f>
        <v>1</v>
      </c>
      <c r="K465" s="52">
        <f>IF($H465=0,"",VLOOKUP($G465,Data!$G$3:$BA$2935,4,FALSE))</f>
        <v>0</v>
      </c>
      <c r="L465" s="52">
        <f>IF($H465=0,"",VLOOKUP($G465,Data!$G$3:$BA$2935,5,FALSE))</f>
        <v>10.75</v>
      </c>
      <c r="M465" s="52">
        <f>IF($H465=0,"",VLOOKUP($G465,Data!$G$3:$BA$2935,6,FALSE))</f>
        <v>10.75</v>
      </c>
      <c r="N465" s="52">
        <f>IF($H465=0,"",VLOOKUP($G465,Data!$G$3:$BA$2935,7,FALSE))</f>
        <v>5</v>
      </c>
      <c r="O465" s="52">
        <f>IF($H465=0,"",VLOOKUP($G465,Data!$G$3:$BA$2935,8,FALSE))</f>
        <v>-0.87</v>
      </c>
      <c r="P465" s="52">
        <f>IF($H465=0,"",VLOOKUP($G465,Data!$G$3:$BA$2935,9,FALSE))</f>
        <v>0</v>
      </c>
      <c r="Q465" s="52">
        <f>IF($H465=0,"",VLOOKUP($G465,Data!$G$3:$BA$2935,10,FALSE))</f>
        <v>1</v>
      </c>
      <c r="R465" s="52">
        <f>IF($H465=0,"",VLOOKUP($G465,Data!$G$3:$BA$2935,11,FALSE))</f>
        <v>0</v>
      </c>
      <c r="S465" s="52">
        <f>IF($H465=0,"",VLOOKUP($G465,Data!$G$3:$BA$2935,12,FALSE))</f>
        <v>99</v>
      </c>
      <c r="T465" s="52">
        <f>IF($H465=0,"",VLOOKUP($G465,Data!$G$3:$BA$2935,13,FALSE))</f>
        <v>-99</v>
      </c>
      <c r="U465" s="52">
        <f>IF($H465=0,"",VLOOKUP($G465,Data!$G$3:$BA$2935,14,FALSE))</f>
        <v>0</v>
      </c>
      <c r="V465" s="52">
        <f>IF($H465=0,"",VLOOKUP($G465,Data!$G$3:$BA$2935,15,FALSE))</f>
        <v>9.3000000000000007</v>
      </c>
      <c r="W465" s="52">
        <f>IF($H465=0,"",VLOOKUP($G465,Data!$G$3:$BA$2935,16,FALSE))</f>
        <v>0</v>
      </c>
      <c r="X465" s="52">
        <f>IF($H465=0,"",VLOOKUP($G465,Data!$G$3:$BA$2935,17,FALSE))</f>
        <v>11.63</v>
      </c>
      <c r="Y465" s="52">
        <f>IF($H465=0,"",VLOOKUP($G465,Data!$G$3:$BA$2935,18,FALSE))</f>
        <v>0.113</v>
      </c>
      <c r="Z465" s="52">
        <f>IF($H465=0,"",VLOOKUP($G465,Data!$G$3:$BA$2935,19,FALSE))</f>
        <v>0.124</v>
      </c>
      <c r="AA465" s="52">
        <f>IF($H465=0,"",VLOOKUP($G465,Data!$G$3:$BA$2935,20,FALSE))</f>
        <v>0</v>
      </c>
      <c r="AB465" s="4" t="str">
        <f>IF($H465=0,"",VLOOKUP($G465,Data!$G$3:$BA$2935,21,FALSE))</f>
        <v>/</v>
      </c>
      <c r="AC465" s="4" t="str">
        <f>IF($H465=0,"",VLOOKUP($G465,Data!$G$3:$BA$2935,22,FALSE))</f>
        <v>/</v>
      </c>
      <c r="AD465" s="4" t="str">
        <f>IF($H465=0,"",VLOOKUP($G465,Data!$G$3:$BA$2935,23,FALSE))</f>
        <v/>
      </c>
      <c r="AE465" s="4" t="str">
        <f>IF($H465=0,"",VLOOKUP($G465,Data!$G$3:$BA$2935,24,FALSE))</f>
        <v/>
      </c>
      <c r="AF465" s="4" t="str">
        <f>IF($H465=0,"",VLOOKUP($G465,Data!$G$3:$BA$2935,25,FALSE))</f>
        <v/>
      </c>
      <c r="AG465" s="4" t="str">
        <f>IF($H465=0,"",VLOOKUP($G465,Data!$G$3:$BA$2935,26,FALSE))</f>
        <v/>
      </c>
      <c r="AH465" s="4" t="str">
        <f>IF($H465=0,"",VLOOKUP($G465,Data!$G$3:$BA$2935,27,FALSE))</f>
        <v/>
      </c>
      <c r="AI465" s="4" t="str">
        <f>IF($H465=0,"",VLOOKUP($G465,Data!$G$3:$BA$2935,28,FALSE))</f>
        <v/>
      </c>
      <c r="AJ465" s="4" t="str">
        <f>IF($H465=0,"",VLOOKUP($G465,Data!$G$3:$BA$2935,29,FALSE))</f>
        <v/>
      </c>
      <c r="AK465" s="4" t="str">
        <f>IF($H465=0,"",VLOOKUP($G465,Data!$G$3:$BA$2935,30,FALSE))</f>
        <v/>
      </c>
      <c r="AL465" s="4" t="str">
        <f>IF($H465=0,"",VLOOKUP($G465,Data!$G$3:$BA$2935,31,FALSE))</f>
        <v/>
      </c>
      <c r="AM465" s="4" t="str">
        <f>IF($H465=0,"",VLOOKUP($G465,Data!$G$3:$BA$2935,32,FALSE))</f>
        <v/>
      </c>
      <c r="AN465" s="4" t="str">
        <f>IF($H465=0,"",VLOOKUP($G465,Data!$G$3:$BA$2935,33,FALSE))</f>
        <v/>
      </c>
      <c r="AO465" s="4" t="str">
        <f>IF($H465=0,"",VLOOKUP($G465,Data!$G$3:$BA$2935,34,FALSE))</f>
        <v/>
      </c>
      <c r="AP465" s="4" t="str">
        <f>IF($H465=0,"",VLOOKUP($G465,Data!$G$3:$BA$2935,35,FALSE))</f>
        <v/>
      </c>
      <c r="AQ465" s="4" t="str">
        <f>IF($H465=0,"",VLOOKUP($G465,Data!$G$3:$BA$2935,36,FALSE))</f>
        <v/>
      </c>
      <c r="AR465" s="4" t="str">
        <f>IF($H465=0,"",VLOOKUP($G465,Data!$G$3:$BA$2935,37,FALSE))</f>
        <v/>
      </c>
      <c r="AS465" s="4" t="str">
        <f>IF($H465=0,"",VLOOKUP($G465,Data!$G$3:$BA$2935,38,FALSE))</f>
        <v/>
      </c>
      <c r="AT465" s="4" t="str">
        <f>IF($H465=0,"",VLOOKUP($G465,Data!$G$3:$BA$2935,39,FALSE))</f>
        <v/>
      </c>
    </row>
    <row r="466" spans="1:46" x14ac:dyDescent="0.3">
      <c r="A466" s="4">
        <f>PSSE!A475</f>
        <v>974044</v>
      </c>
      <c r="B466" s="4" t="str">
        <f>PSSE!B475</f>
        <v>SAMBOR_H4</v>
      </c>
      <c r="C466" s="4">
        <f>PSSE!D475</f>
        <v>13.8</v>
      </c>
      <c r="D466" s="52">
        <f>PSSE!E475</f>
        <v>110</v>
      </c>
      <c r="E466" s="52" t="str">
        <f>PSSE!F475</f>
        <v>TD</v>
      </c>
      <c r="F466" s="52">
        <f>PSSE!G475</f>
        <v>1</v>
      </c>
      <c r="G466" s="52" t="str">
        <f t="shared" si="8"/>
        <v>AVR13.8110TD1</v>
      </c>
      <c r="H466" s="52">
        <f>COUNTIF(Data!$G$3:$BA$2935,AVR!$G466)</f>
        <v>1</v>
      </c>
      <c r="I466" s="52" t="str">
        <f>IF($H466=0,"",VLOOKUP($G466,Data!$G$3:$BA$2935,2,FALSE))</f>
        <v>'ESST4B'</v>
      </c>
      <c r="J466" s="52">
        <f>PSSE!C475</f>
        <v>1</v>
      </c>
      <c r="K466" s="52">
        <f>IF($H466=0,"",VLOOKUP($G466,Data!$G$3:$BA$2935,4,FALSE))</f>
        <v>0</v>
      </c>
      <c r="L466" s="52">
        <f>IF($H466=0,"",VLOOKUP($G466,Data!$G$3:$BA$2935,5,FALSE))</f>
        <v>10.75</v>
      </c>
      <c r="M466" s="52">
        <f>IF($H466=0,"",VLOOKUP($G466,Data!$G$3:$BA$2935,6,FALSE))</f>
        <v>10.75</v>
      </c>
      <c r="N466" s="52">
        <f>IF($H466=0,"",VLOOKUP($G466,Data!$G$3:$BA$2935,7,FALSE))</f>
        <v>5</v>
      </c>
      <c r="O466" s="52">
        <f>IF($H466=0,"",VLOOKUP($G466,Data!$G$3:$BA$2935,8,FALSE))</f>
        <v>-0.87</v>
      </c>
      <c r="P466" s="52">
        <f>IF($H466=0,"",VLOOKUP($G466,Data!$G$3:$BA$2935,9,FALSE))</f>
        <v>0</v>
      </c>
      <c r="Q466" s="52">
        <f>IF($H466=0,"",VLOOKUP($G466,Data!$G$3:$BA$2935,10,FALSE))</f>
        <v>1</v>
      </c>
      <c r="R466" s="52">
        <f>IF($H466=0,"",VLOOKUP($G466,Data!$G$3:$BA$2935,11,FALSE))</f>
        <v>0</v>
      </c>
      <c r="S466" s="52">
        <f>IF($H466=0,"",VLOOKUP($G466,Data!$G$3:$BA$2935,12,FALSE))</f>
        <v>99</v>
      </c>
      <c r="T466" s="52">
        <f>IF($H466=0,"",VLOOKUP($G466,Data!$G$3:$BA$2935,13,FALSE))</f>
        <v>-99</v>
      </c>
      <c r="U466" s="52">
        <f>IF($H466=0,"",VLOOKUP($G466,Data!$G$3:$BA$2935,14,FALSE))</f>
        <v>0</v>
      </c>
      <c r="V466" s="52">
        <f>IF($H466=0,"",VLOOKUP($G466,Data!$G$3:$BA$2935,15,FALSE))</f>
        <v>9.3000000000000007</v>
      </c>
      <c r="W466" s="52">
        <f>IF($H466=0,"",VLOOKUP($G466,Data!$G$3:$BA$2935,16,FALSE))</f>
        <v>0</v>
      </c>
      <c r="X466" s="52">
        <f>IF($H466=0,"",VLOOKUP($G466,Data!$G$3:$BA$2935,17,FALSE))</f>
        <v>11.63</v>
      </c>
      <c r="Y466" s="52">
        <f>IF($H466=0,"",VLOOKUP($G466,Data!$G$3:$BA$2935,18,FALSE))</f>
        <v>0.113</v>
      </c>
      <c r="Z466" s="52">
        <f>IF($H466=0,"",VLOOKUP($G466,Data!$G$3:$BA$2935,19,FALSE))</f>
        <v>0.124</v>
      </c>
      <c r="AA466" s="52">
        <f>IF($H466=0,"",VLOOKUP($G466,Data!$G$3:$BA$2935,20,FALSE))</f>
        <v>0</v>
      </c>
      <c r="AB466" s="4" t="str">
        <f>IF($H466=0,"",VLOOKUP($G466,Data!$G$3:$BA$2935,21,FALSE))</f>
        <v>/</v>
      </c>
      <c r="AC466" s="4" t="str">
        <f>IF($H466=0,"",VLOOKUP($G466,Data!$G$3:$BA$2935,22,FALSE))</f>
        <v>/</v>
      </c>
      <c r="AD466" s="4" t="str">
        <f>IF($H466=0,"",VLOOKUP($G466,Data!$G$3:$BA$2935,23,FALSE))</f>
        <v/>
      </c>
      <c r="AE466" s="4" t="str">
        <f>IF($H466=0,"",VLOOKUP($G466,Data!$G$3:$BA$2935,24,FALSE))</f>
        <v/>
      </c>
      <c r="AF466" s="4" t="str">
        <f>IF($H466=0,"",VLOOKUP($G466,Data!$G$3:$BA$2935,25,FALSE))</f>
        <v/>
      </c>
      <c r="AG466" s="4" t="str">
        <f>IF($H466=0,"",VLOOKUP($G466,Data!$G$3:$BA$2935,26,FALSE))</f>
        <v/>
      </c>
      <c r="AH466" s="4" t="str">
        <f>IF($H466=0,"",VLOOKUP($G466,Data!$G$3:$BA$2935,27,FALSE))</f>
        <v/>
      </c>
      <c r="AI466" s="4" t="str">
        <f>IF($H466=0,"",VLOOKUP($G466,Data!$G$3:$BA$2935,28,FALSE))</f>
        <v/>
      </c>
      <c r="AJ466" s="4" t="str">
        <f>IF($H466=0,"",VLOOKUP($G466,Data!$G$3:$BA$2935,29,FALSE))</f>
        <v/>
      </c>
      <c r="AK466" s="4" t="str">
        <f>IF($H466=0,"",VLOOKUP($G466,Data!$G$3:$BA$2935,30,FALSE))</f>
        <v/>
      </c>
      <c r="AL466" s="4" t="str">
        <f>IF($H466=0,"",VLOOKUP($G466,Data!$G$3:$BA$2935,31,FALSE))</f>
        <v/>
      </c>
      <c r="AM466" s="4" t="str">
        <f>IF($H466=0,"",VLOOKUP($G466,Data!$G$3:$BA$2935,32,FALSE))</f>
        <v/>
      </c>
      <c r="AN466" s="4" t="str">
        <f>IF($H466=0,"",VLOOKUP($G466,Data!$G$3:$BA$2935,33,FALSE))</f>
        <v/>
      </c>
      <c r="AO466" s="4" t="str">
        <f>IF($H466=0,"",VLOOKUP($G466,Data!$G$3:$BA$2935,34,FALSE))</f>
        <v/>
      </c>
      <c r="AP466" s="4" t="str">
        <f>IF($H466=0,"",VLOOKUP($G466,Data!$G$3:$BA$2935,35,FALSE))</f>
        <v/>
      </c>
      <c r="AQ466" s="4" t="str">
        <f>IF($H466=0,"",VLOOKUP($G466,Data!$G$3:$BA$2935,36,FALSE))</f>
        <v/>
      </c>
      <c r="AR466" s="4" t="str">
        <f>IF($H466=0,"",VLOOKUP($G466,Data!$G$3:$BA$2935,37,FALSE))</f>
        <v/>
      </c>
      <c r="AS466" s="4" t="str">
        <f>IF($H466=0,"",VLOOKUP($G466,Data!$G$3:$BA$2935,38,FALSE))</f>
        <v/>
      </c>
      <c r="AT466" s="4" t="str">
        <f>IF($H466=0,"",VLOOKUP($G466,Data!$G$3:$BA$2935,39,FALSE))</f>
        <v/>
      </c>
    </row>
    <row r="467" spans="1:46" x14ac:dyDescent="0.3">
      <c r="A467" s="4">
        <f>PSSE!A476</f>
        <v>975011</v>
      </c>
      <c r="B467" s="4" t="str">
        <f>PSSE!B476</f>
        <v>AMATA_S1</v>
      </c>
      <c r="C467" s="4">
        <f>PSSE!D476</f>
        <v>10</v>
      </c>
      <c r="D467" s="52">
        <f>PSSE!E476</f>
        <v>15</v>
      </c>
      <c r="E467" s="52" t="str">
        <f>PSSE!F476</f>
        <v>ND</v>
      </c>
      <c r="F467" s="52">
        <f>PSSE!G476</f>
        <v>1</v>
      </c>
      <c r="G467" s="52" t="str">
        <f t="shared" si="8"/>
        <v>AVR1015ND1</v>
      </c>
      <c r="H467" s="52">
        <f>COUNTIF(Data!$G$3:$BA$2935,AVR!$G467)</f>
        <v>1</v>
      </c>
      <c r="I467" s="52" t="str">
        <f>IF($H467=0,"",VLOOKUP($G467,Data!$G$3:$BA$2935,2,FALSE))</f>
        <v>'ESST4B'</v>
      </c>
      <c r="J467" s="52">
        <f>PSSE!C476</f>
        <v>1</v>
      </c>
      <c r="K467" s="52">
        <f>IF($H467=0,"",VLOOKUP($G467,Data!$G$3:$BA$2935,4,FALSE))</f>
        <v>0</v>
      </c>
      <c r="L467" s="52">
        <f>IF($H467=0,"",VLOOKUP($G467,Data!$G$3:$BA$2935,5,FALSE))</f>
        <v>10.75</v>
      </c>
      <c r="M467" s="52">
        <f>IF($H467=0,"",VLOOKUP($G467,Data!$G$3:$BA$2935,6,FALSE))</f>
        <v>10.75</v>
      </c>
      <c r="N467" s="52">
        <f>IF($H467=0,"",VLOOKUP($G467,Data!$G$3:$BA$2935,7,FALSE))</f>
        <v>5</v>
      </c>
      <c r="O467" s="52">
        <f>IF($H467=0,"",VLOOKUP($G467,Data!$G$3:$BA$2935,8,FALSE))</f>
        <v>-0.87</v>
      </c>
      <c r="P467" s="52">
        <f>IF($H467=0,"",VLOOKUP($G467,Data!$G$3:$BA$2935,9,FALSE))</f>
        <v>0</v>
      </c>
      <c r="Q467" s="52">
        <f>IF($H467=0,"",VLOOKUP($G467,Data!$G$3:$BA$2935,10,FALSE))</f>
        <v>1</v>
      </c>
      <c r="R467" s="52">
        <f>IF($H467=0,"",VLOOKUP($G467,Data!$G$3:$BA$2935,11,FALSE))</f>
        <v>0</v>
      </c>
      <c r="S467" s="52">
        <f>IF($H467=0,"",VLOOKUP($G467,Data!$G$3:$BA$2935,12,FALSE))</f>
        <v>99</v>
      </c>
      <c r="T467" s="52">
        <f>IF($H467=0,"",VLOOKUP($G467,Data!$G$3:$BA$2935,13,FALSE))</f>
        <v>-99</v>
      </c>
      <c r="U467" s="52">
        <f>IF($H467=0,"",VLOOKUP($G467,Data!$G$3:$BA$2935,14,FALSE))</f>
        <v>0</v>
      </c>
      <c r="V467" s="52">
        <f>IF($H467=0,"",VLOOKUP($G467,Data!$G$3:$BA$2935,15,FALSE))</f>
        <v>9.3000000000000007</v>
      </c>
      <c r="W467" s="52">
        <f>IF($H467=0,"",VLOOKUP($G467,Data!$G$3:$BA$2935,16,FALSE))</f>
        <v>0</v>
      </c>
      <c r="X467" s="52">
        <f>IF($H467=0,"",VLOOKUP($G467,Data!$G$3:$BA$2935,17,FALSE))</f>
        <v>11.63</v>
      </c>
      <c r="Y467" s="52">
        <f>IF($H467=0,"",VLOOKUP($G467,Data!$G$3:$BA$2935,18,FALSE))</f>
        <v>0.113</v>
      </c>
      <c r="Z467" s="52">
        <f>IF($H467=0,"",VLOOKUP($G467,Data!$G$3:$BA$2935,19,FALSE))</f>
        <v>0.124</v>
      </c>
      <c r="AA467" s="52">
        <f>IF($H467=0,"",VLOOKUP($G467,Data!$G$3:$BA$2935,20,FALSE))</f>
        <v>0</v>
      </c>
      <c r="AB467" s="4" t="str">
        <f>IF($H467=0,"",VLOOKUP($G467,Data!$G$3:$BA$2935,21,FALSE))</f>
        <v>/</v>
      </c>
      <c r="AC467" s="4" t="str">
        <f>IF($H467=0,"",VLOOKUP($G467,Data!$G$3:$BA$2935,22,FALSE))</f>
        <v>/</v>
      </c>
      <c r="AD467" s="4" t="str">
        <f>IF($H467=0,"",VLOOKUP($G467,Data!$G$3:$BA$2935,23,FALSE))</f>
        <v/>
      </c>
      <c r="AE467" s="4" t="str">
        <f>IF($H467=0,"",VLOOKUP($G467,Data!$G$3:$BA$2935,24,FALSE))</f>
        <v/>
      </c>
      <c r="AF467" s="4" t="str">
        <f>IF($H467=0,"",VLOOKUP($G467,Data!$G$3:$BA$2935,25,FALSE))</f>
        <v/>
      </c>
      <c r="AG467" s="4" t="str">
        <f>IF($H467=0,"",VLOOKUP($G467,Data!$G$3:$BA$2935,26,FALSE))</f>
        <v/>
      </c>
      <c r="AH467" s="4" t="str">
        <f>IF($H467=0,"",VLOOKUP($G467,Data!$G$3:$BA$2935,27,FALSE))</f>
        <v/>
      </c>
      <c r="AI467" s="4" t="str">
        <f>IF($H467=0,"",VLOOKUP($G467,Data!$G$3:$BA$2935,28,FALSE))</f>
        <v/>
      </c>
      <c r="AJ467" s="4" t="str">
        <f>IF($H467=0,"",VLOOKUP($G467,Data!$G$3:$BA$2935,29,FALSE))</f>
        <v/>
      </c>
      <c r="AK467" s="4" t="str">
        <f>IF($H467=0,"",VLOOKUP($G467,Data!$G$3:$BA$2935,30,FALSE))</f>
        <v/>
      </c>
      <c r="AL467" s="4" t="str">
        <f>IF($H467=0,"",VLOOKUP($G467,Data!$G$3:$BA$2935,31,FALSE))</f>
        <v/>
      </c>
      <c r="AM467" s="4" t="str">
        <f>IF($H467=0,"",VLOOKUP($G467,Data!$G$3:$BA$2935,32,FALSE))</f>
        <v/>
      </c>
      <c r="AN467" s="4" t="str">
        <f>IF($H467=0,"",VLOOKUP($G467,Data!$G$3:$BA$2935,33,FALSE))</f>
        <v/>
      </c>
      <c r="AO467" s="4" t="str">
        <f>IF($H467=0,"",VLOOKUP($G467,Data!$G$3:$BA$2935,34,FALSE))</f>
        <v/>
      </c>
      <c r="AP467" s="4" t="str">
        <f>IF($H467=0,"",VLOOKUP($G467,Data!$G$3:$BA$2935,35,FALSE))</f>
        <v/>
      </c>
      <c r="AQ467" s="4" t="str">
        <f>IF($H467=0,"",VLOOKUP($G467,Data!$G$3:$BA$2935,36,FALSE))</f>
        <v/>
      </c>
      <c r="AR467" s="4" t="str">
        <f>IF($H467=0,"",VLOOKUP($G467,Data!$G$3:$BA$2935,37,FALSE))</f>
        <v/>
      </c>
      <c r="AS467" s="4" t="str">
        <f>IF($H467=0,"",VLOOKUP($G467,Data!$G$3:$BA$2935,38,FALSE))</f>
        <v/>
      </c>
      <c r="AT467" s="4" t="str">
        <f>IF($H467=0,"",VLOOKUP($G467,Data!$G$3:$BA$2935,39,FALSE))</f>
        <v/>
      </c>
    </row>
    <row r="468" spans="1:46" x14ac:dyDescent="0.3">
      <c r="A468" s="4">
        <f>PSSE!A477</f>
        <v>975021</v>
      </c>
      <c r="B468" s="4" t="str">
        <f>PSSE!B477</f>
        <v>VEDAN_S1</v>
      </c>
      <c r="C468" s="4">
        <f>PSSE!D477</f>
        <v>13</v>
      </c>
      <c r="D468" s="52">
        <f>PSSE!E477</f>
        <v>72</v>
      </c>
      <c r="E468" s="52" t="str">
        <f>PSSE!F477</f>
        <v>ND</v>
      </c>
      <c r="F468" s="52">
        <f>PSSE!G477</f>
        <v>1</v>
      </c>
      <c r="G468" s="52" t="str">
        <f t="shared" si="8"/>
        <v>AVR1372ND1</v>
      </c>
      <c r="H468" s="52">
        <f>COUNTIF(Data!$G$3:$BA$2935,AVR!$G468)</f>
        <v>2</v>
      </c>
      <c r="I468" s="52" t="str">
        <f>IF($H468=0,"",VLOOKUP($G468,Data!$G$3:$BA$2935,2,FALSE))</f>
        <v>'ESST4B'</v>
      </c>
      <c r="J468" s="52">
        <f>PSSE!C477</f>
        <v>1</v>
      </c>
      <c r="K468" s="52">
        <f>IF($H468=0,"",VLOOKUP($G468,Data!$G$3:$BA$2935,4,FALSE))</f>
        <v>0</v>
      </c>
      <c r="L468" s="52">
        <f>IF($H468=0,"",VLOOKUP($G468,Data!$G$3:$BA$2935,5,FALSE))</f>
        <v>10.75</v>
      </c>
      <c r="M468" s="52">
        <f>IF($H468=0,"",VLOOKUP($G468,Data!$G$3:$BA$2935,6,FALSE))</f>
        <v>10.75</v>
      </c>
      <c r="N468" s="52">
        <f>IF($H468=0,"",VLOOKUP($G468,Data!$G$3:$BA$2935,7,FALSE))</f>
        <v>5</v>
      </c>
      <c r="O468" s="52">
        <f>IF($H468=0,"",VLOOKUP($G468,Data!$G$3:$BA$2935,8,FALSE))</f>
        <v>-0.87</v>
      </c>
      <c r="P468" s="52">
        <f>IF($H468=0,"",VLOOKUP($G468,Data!$G$3:$BA$2935,9,FALSE))</f>
        <v>0</v>
      </c>
      <c r="Q468" s="52">
        <f>IF($H468=0,"",VLOOKUP($G468,Data!$G$3:$BA$2935,10,FALSE))</f>
        <v>1</v>
      </c>
      <c r="R468" s="52">
        <f>IF($H468=0,"",VLOOKUP($G468,Data!$G$3:$BA$2935,11,FALSE))</f>
        <v>0</v>
      </c>
      <c r="S468" s="52">
        <f>IF($H468=0,"",VLOOKUP($G468,Data!$G$3:$BA$2935,12,FALSE))</f>
        <v>99</v>
      </c>
      <c r="T468" s="52">
        <f>IF($H468=0,"",VLOOKUP($G468,Data!$G$3:$BA$2935,13,FALSE))</f>
        <v>-99</v>
      </c>
      <c r="U468" s="52">
        <f>IF($H468=0,"",VLOOKUP($G468,Data!$G$3:$BA$2935,14,FALSE))</f>
        <v>0</v>
      </c>
      <c r="V468" s="52">
        <f>IF($H468=0,"",VLOOKUP($G468,Data!$G$3:$BA$2935,15,FALSE))</f>
        <v>9.3000000000000007</v>
      </c>
      <c r="W468" s="52">
        <f>IF($H468=0,"",VLOOKUP($G468,Data!$G$3:$BA$2935,16,FALSE))</f>
        <v>0</v>
      </c>
      <c r="X468" s="52">
        <f>IF($H468=0,"",VLOOKUP($G468,Data!$G$3:$BA$2935,17,FALSE))</f>
        <v>11.63</v>
      </c>
      <c r="Y468" s="52">
        <f>IF($H468=0,"",VLOOKUP($G468,Data!$G$3:$BA$2935,18,FALSE))</f>
        <v>0.113</v>
      </c>
      <c r="Z468" s="52">
        <f>IF($H468=0,"",VLOOKUP($G468,Data!$G$3:$BA$2935,19,FALSE))</f>
        <v>0.124</v>
      </c>
      <c r="AA468" s="52">
        <f>IF($H468=0,"",VLOOKUP($G468,Data!$G$3:$BA$2935,20,FALSE))</f>
        <v>0</v>
      </c>
      <c r="AB468" s="4" t="str">
        <f>IF($H468=0,"",VLOOKUP($G468,Data!$G$3:$BA$2935,21,FALSE))</f>
        <v>/</v>
      </c>
      <c r="AC468" s="4" t="str">
        <f>IF($H468=0,"",VLOOKUP($G468,Data!$G$3:$BA$2935,22,FALSE))</f>
        <v>/</v>
      </c>
      <c r="AD468" s="4" t="str">
        <f>IF($H468=0,"",VLOOKUP($G468,Data!$G$3:$BA$2935,23,FALSE))</f>
        <v/>
      </c>
      <c r="AE468" s="4" t="str">
        <f>IF($H468=0,"",VLOOKUP($G468,Data!$G$3:$BA$2935,24,FALSE))</f>
        <v/>
      </c>
      <c r="AF468" s="4" t="str">
        <f>IF($H468=0,"",VLOOKUP($G468,Data!$G$3:$BA$2935,25,FALSE))</f>
        <v/>
      </c>
      <c r="AG468" s="4" t="str">
        <f>IF($H468=0,"",VLOOKUP($G468,Data!$G$3:$BA$2935,26,FALSE))</f>
        <v/>
      </c>
      <c r="AH468" s="4" t="str">
        <f>IF($H468=0,"",VLOOKUP($G468,Data!$G$3:$BA$2935,27,FALSE))</f>
        <v/>
      </c>
      <c r="AI468" s="4" t="str">
        <f>IF($H468=0,"",VLOOKUP($G468,Data!$G$3:$BA$2935,28,FALSE))</f>
        <v/>
      </c>
      <c r="AJ468" s="4" t="str">
        <f>IF($H468=0,"",VLOOKUP($G468,Data!$G$3:$BA$2935,29,FALSE))</f>
        <v/>
      </c>
      <c r="AK468" s="4" t="str">
        <f>IF($H468=0,"",VLOOKUP($G468,Data!$G$3:$BA$2935,30,FALSE))</f>
        <v/>
      </c>
      <c r="AL468" s="4" t="str">
        <f>IF($H468=0,"",VLOOKUP($G468,Data!$G$3:$BA$2935,31,FALSE))</f>
        <v/>
      </c>
      <c r="AM468" s="4" t="str">
        <f>IF($H468=0,"",VLOOKUP($G468,Data!$G$3:$BA$2935,32,FALSE))</f>
        <v/>
      </c>
      <c r="AN468" s="4" t="str">
        <f>IF($H468=0,"",VLOOKUP($G468,Data!$G$3:$BA$2935,33,FALSE))</f>
        <v/>
      </c>
      <c r="AO468" s="4" t="str">
        <f>IF($H468=0,"",VLOOKUP($G468,Data!$G$3:$BA$2935,34,FALSE))</f>
        <v/>
      </c>
      <c r="AP468" s="4" t="str">
        <f>IF($H468=0,"",VLOOKUP($G468,Data!$G$3:$BA$2935,35,FALSE))</f>
        <v/>
      </c>
      <c r="AQ468" s="4" t="str">
        <f>IF($H468=0,"",VLOOKUP($G468,Data!$G$3:$BA$2935,36,FALSE))</f>
        <v/>
      </c>
      <c r="AR468" s="4" t="str">
        <f>IF($H468=0,"",VLOOKUP($G468,Data!$G$3:$BA$2935,37,FALSE))</f>
        <v/>
      </c>
      <c r="AS468" s="4" t="str">
        <f>IF($H468=0,"",VLOOKUP($G468,Data!$G$3:$BA$2935,38,FALSE))</f>
        <v/>
      </c>
      <c r="AT468" s="4" t="str">
        <f>IF($H468=0,"",VLOOKUP($G468,Data!$G$3:$BA$2935,39,FALSE))</f>
        <v/>
      </c>
    </row>
    <row r="469" spans="1:46" x14ac:dyDescent="0.3">
      <c r="A469" s="4">
        <f>PSSE!A478</f>
        <v>975031</v>
      </c>
      <c r="B469" s="4" t="str">
        <f>PSSE!B478</f>
        <v>TRIAN_H1</v>
      </c>
      <c r="C469" s="4">
        <f>PSSE!D478</f>
        <v>13.8</v>
      </c>
      <c r="D469" s="52">
        <f>PSSE!E478</f>
        <v>110</v>
      </c>
      <c r="E469" s="52" t="str">
        <f>PSSE!F478</f>
        <v>TD</v>
      </c>
      <c r="F469" s="52">
        <f>PSSE!G478</f>
        <v>1</v>
      </c>
      <c r="G469" s="52" t="str">
        <f t="shared" si="8"/>
        <v>AVR13.8110TD1</v>
      </c>
      <c r="H469" s="52">
        <f>COUNTIF(Data!$G$3:$BA$2935,AVR!$G469)</f>
        <v>1</v>
      </c>
      <c r="I469" s="52" t="str">
        <f>IF($H469=0,"",VLOOKUP($G469,Data!$G$3:$BA$2935,2,FALSE))</f>
        <v>'ESST4B'</v>
      </c>
      <c r="J469" s="52">
        <f>PSSE!C478</f>
        <v>1</v>
      </c>
      <c r="K469" s="52">
        <f>IF($H469=0,"",VLOOKUP($G469,Data!$G$3:$BA$2935,4,FALSE))</f>
        <v>0</v>
      </c>
      <c r="L469" s="52">
        <f>IF($H469=0,"",VLOOKUP($G469,Data!$G$3:$BA$2935,5,FALSE))</f>
        <v>10.75</v>
      </c>
      <c r="M469" s="52">
        <f>IF($H469=0,"",VLOOKUP($G469,Data!$G$3:$BA$2935,6,FALSE))</f>
        <v>10.75</v>
      </c>
      <c r="N469" s="52">
        <f>IF($H469=0,"",VLOOKUP($G469,Data!$G$3:$BA$2935,7,FALSE))</f>
        <v>5</v>
      </c>
      <c r="O469" s="52">
        <f>IF($H469=0,"",VLOOKUP($G469,Data!$G$3:$BA$2935,8,FALSE))</f>
        <v>-0.87</v>
      </c>
      <c r="P469" s="52">
        <f>IF($H469=0,"",VLOOKUP($G469,Data!$G$3:$BA$2935,9,FALSE))</f>
        <v>0</v>
      </c>
      <c r="Q469" s="52">
        <f>IF($H469=0,"",VLOOKUP($G469,Data!$G$3:$BA$2935,10,FALSE))</f>
        <v>1</v>
      </c>
      <c r="R469" s="52">
        <f>IF($H469=0,"",VLOOKUP($G469,Data!$G$3:$BA$2935,11,FALSE))</f>
        <v>0</v>
      </c>
      <c r="S469" s="52">
        <f>IF($H469=0,"",VLOOKUP($G469,Data!$G$3:$BA$2935,12,FALSE))</f>
        <v>99</v>
      </c>
      <c r="T469" s="52">
        <f>IF($H469=0,"",VLOOKUP($G469,Data!$G$3:$BA$2935,13,FALSE))</f>
        <v>-99</v>
      </c>
      <c r="U469" s="52">
        <f>IF($H469=0,"",VLOOKUP($G469,Data!$G$3:$BA$2935,14,FALSE))</f>
        <v>0</v>
      </c>
      <c r="V469" s="52">
        <f>IF($H469=0,"",VLOOKUP($G469,Data!$G$3:$BA$2935,15,FALSE))</f>
        <v>9.3000000000000007</v>
      </c>
      <c r="W469" s="52">
        <f>IF($H469=0,"",VLOOKUP($G469,Data!$G$3:$BA$2935,16,FALSE))</f>
        <v>0</v>
      </c>
      <c r="X469" s="52">
        <f>IF($H469=0,"",VLOOKUP($G469,Data!$G$3:$BA$2935,17,FALSE))</f>
        <v>11.63</v>
      </c>
      <c r="Y469" s="52">
        <f>IF($H469=0,"",VLOOKUP($G469,Data!$G$3:$BA$2935,18,FALSE))</f>
        <v>0.113</v>
      </c>
      <c r="Z469" s="52">
        <f>IF($H469=0,"",VLOOKUP($G469,Data!$G$3:$BA$2935,19,FALSE))</f>
        <v>0.124</v>
      </c>
      <c r="AA469" s="52">
        <f>IF($H469=0,"",VLOOKUP($G469,Data!$G$3:$BA$2935,20,FALSE))</f>
        <v>0</v>
      </c>
      <c r="AB469" s="4" t="str">
        <f>IF($H469=0,"",VLOOKUP($G469,Data!$G$3:$BA$2935,21,FALSE))</f>
        <v>/</v>
      </c>
      <c r="AC469" s="4" t="str">
        <f>IF($H469=0,"",VLOOKUP($G469,Data!$G$3:$BA$2935,22,FALSE))</f>
        <v>/</v>
      </c>
      <c r="AD469" s="4" t="str">
        <f>IF($H469=0,"",VLOOKUP($G469,Data!$G$3:$BA$2935,23,FALSE))</f>
        <v/>
      </c>
      <c r="AE469" s="4" t="str">
        <f>IF($H469=0,"",VLOOKUP($G469,Data!$G$3:$BA$2935,24,FALSE))</f>
        <v/>
      </c>
      <c r="AF469" s="4" t="str">
        <f>IF($H469=0,"",VLOOKUP($G469,Data!$G$3:$BA$2935,25,FALSE))</f>
        <v/>
      </c>
      <c r="AG469" s="4" t="str">
        <f>IF($H469=0,"",VLOOKUP($G469,Data!$G$3:$BA$2935,26,FALSE))</f>
        <v/>
      </c>
      <c r="AH469" s="4" t="str">
        <f>IF($H469=0,"",VLOOKUP($G469,Data!$G$3:$BA$2935,27,FALSE))</f>
        <v/>
      </c>
      <c r="AI469" s="4" t="str">
        <f>IF($H469=0,"",VLOOKUP($G469,Data!$G$3:$BA$2935,28,FALSE))</f>
        <v/>
      </c>
      <c r="AJ469" s="4" t="str">
        <f>IF($H469=0,"",VLOOKUP($G469,Data!$G$3:$BA$2935,29,FALSE))</f>
        <v/>
      </c>
      <c r="AK469" s="4" t="str">
        <f>IF($H469=0,"",VLOOKUP($G469,Data!$G$3:$BA$2935,30,FALSE))</f>
        <v/>
      </c>
      <c r="AL469" s="4" t="str">
        <f>IF($H469=0,"",VLOOKUP($G469,Data!$G$3:$BA$2935,31,FALSE))</f>
        <v/>
      </c>
      <c r="AM469" s="4" t="str">
        <f>IF($H469=0,"",VLOOKUP($G469,Data!$G$3:$BA$2935,32,FALSE))</f>
        <v/>
      </c>
      <c r="AN469" s="4" t="str">
        <f>IF($H469=0,"",VLOOKUP($G469,Data!$G$3:$BA$2935,33,FALSE))</f>
        <v/>
      </c>
      <c r="AO469" s="4" t="str">
        <f>IF($H469=0,"",VLOOKUP($G469,Data!$G$3:$BA$2935,34,FALSE))</f>
        <v/>
      </c>
      <c r="AP469" s="4" t="str">
        <f>IF($H469=0,"",VLOOKUP($G469,Data!$G$3:$BA$2935,35,FALSE))</f>
        <v/>
      </c>
      <c r="AQ469" s="4" t="str">
        <f>IF($H469=0,"",VLOOKUP($G469,Data!$G$3:$BA$2935,36,FALSE))</f>
        <v/>
      </c>
      <c r="AR469" s="4" t="str">
        <f>IF($H469=0,"",VLOOKUP($G469,Data!$G$3:$BA$2935,37,FALSE))</f>
        <v/>
      </c>
      <c r="AS469" s="4" t="str">
        <f>IF($H469=0,"",VLOOKUP($G469,Data!$G$3:$BA$2935,38,FALSE))</f>
        <v/>
      </c>
      <c r="AT469" s="4" t="str">
        <f>IF($H469=0,"",VLOOKUP($G469,Data!$G$3:$BA$2935,39,FALSE))</f>
        <v/>
      </c>
    </row>
    <row r="470" spans="1:46" x14ac:dyDescent="0.3">
      <c r="A470" s="4">
        <f>PSSE!A479</f>
        <v>975032</v>
      </c>
      <c r="B470" s="4" t="str">
        <f>PSSE!B479</f>
        <v>TRIAN_H2</v>
      </c>
      <c r="C470" s="4">
        <f>PSSE!D479</f>
        <v>13.8</v>
      </c>
      <c r="D470" s="52">
        <f>PSSE!E479</f>
        <v>110</v>
      </c>
      <c r="E470" s="52" t="str">
        <f>PSSE!F479</f>
        <v>TD</v>
      </c>
      <c r="F470" s="52">
        <f>PSSE!G479</f>
        <v>1</v>
      </c>
      <c r="G470" s="52" t="str">
        <f t="shared" si="8"/>
        <v>AVR13.8110TD1</v>
      </c>
      <c r="H470" s="52">
        <f>COUNTIF(Data!$G$3:$BA$2935,AVR!$G470)</f>
        <v>1</v>
      </c>
      <c r="I470" s="52" t="str">
        <f>IF($H470=0,"",VLOOKUP($G470,Data!$G$3:$BA$2935,2,FALSE))</f>
        <v>'ESST4B'</v>
      </c>
      <c r="J470" s="52">
        <f>PSSE!C479</f>
        <v>1</v>
      </c>
      <c r="K470" s="52">
        <f>IF($H470=0,"",VLOOKUP($G470,Data!$G$3:$BA$2935,4,FALSE))</f>
        <v>0</v>
      </c>
      <c r="L470" s="52">
        <f>IF($H470=0,"",VLOOKUP($G470,Data!$G$3:$BA$2935,5,FALSE))</f>
        <v>10.75</v>
      </c>
      <c r="M470" s="52">
        <f>IF($H470=0,"",VLOOKUP($G470,Data!$G$3:$BA$2935,6,FALSE))</f>
        <v>10.75</v>
      </c>
      <c r="N470" s="52">
        <f>IF($H470=0,"",VLOOKUP($G470,Data!$G$3:$BA$2935,7,FALSE))</f>
        <v>5</v>
      </c>
      <c r="O470" s="52">
        <f>IF($H470=0,"",VLOOKUP($G470,Data!$G$3:$BA$2935,8,FALSE))</f>
        <v>-0.87</v>
      </c>
      <c r="P470" s="52">
        <f>IF($H470=0,"",VLOOKUP($G470,Data!$G$3:$BA$2935,9,FALSE))</f>
        <v>0</v>
      </c>
      <c r="Q470" s="52">
        <f>IF($H470=0,"",VLOOKUP($G470,Data!$G$3:$BA$2935,10,FALSE))</f>
        <v>1</v>
      </c>
      <c r="R470" s="52">
        <f>IF($H470=0,"",VLOOKUP($G470,Data!$G$3:$BA$2935,11,FALSE))</f>
        <v>0</v>
      </c>
      <c r="S470" s="52">
        <f>IF($H470=0,"",VLOOKUP($G470,Data!$G$3:$BA$2935,12,FALSE))</f>
        <v>99</v>
      </c>
      <c r="T470" s="52">
        <f>IF($H470=0,"",VLOOKUP($G470,Data!$G$3:$BA$2935,13,FALSE))</f>
        <v>-99</v>
      </c>
      <c r="U470" s="52">
        <f>IF($H470=0,"",VLOOKUP($G470,Data!$G$3:$BA$2935,14,FALSE))</f>
        <v>0</v>
      </c>
      <c r="V470" s="52">
        <f>IF($H470=0,"",VLOOKUP($G470,Data!$G$3:$BA$2935,15,FALSE))</f>
        <v>9.3000000000000007</v>
      </c>
      <c r="W470" s="52">
        <f>IF($H470=0,"",VLOOKUP($G470,Data!$G$3:$BA$2935,16,FALSE))</f>
        <v>0</v>
      </c>
      <c r="X470" s="52">
        <f>IF($H470=0,"",VLOOKUP($G470,Data!$G$3:$BA$2935,17,FALSE))</f>
        <v>11.63</v>
      </c>
      <c r="Y470" s="52">
        <f>IF($H470=0,"",VLOOKUP($G470,Data!$G$3:$BA$2935,18,FALSE))</f>
        <v>0.113</v>
      </c>
      <c r="Z470" s="52">
        <f>IF($H470=0,"",VLOOKUP($G470,Data!$G$3:$BA$2935,19,FALSE))</f>
        <v>0.124</v>
      </c>
      <c r="AA470" s="52">
        <f>IF($H470=0,"",VLOOKUP($G470,Data!$G$3:$BA$2935,20,FALSE))</f>
        <v>0</v>
      </c>
      <c r="AB470" s="4" t="str">
        <f>IF($H470=0,"",VLOOKUP($G470,Data!$G$3:$BA$2935,21,FALSE))</f>
        <v>/</v>
      </c>
      <c r="AC470" s="4" t="str">
        <f>IF($H470=0,"",VLOOKUP($G470,Data!$G$3:$BA$2935,22,FALSE))</f>
        <v>/</v>
      </c>
      <c r="AD470" s="4" t="str">
        <f>IF($H470=0,"",VLOOKUP($G470,Data!$G$3:$BA$2935,23,FALSE))</f>
        <v/>
      </c>
      <c r="AE470" s="4" t="str">
        <f>IF($H470=0,"",VLOOKUP($G470,Data!$G$3:$BA$2935,24,FALSE))</f>
        <v/>
      </c>
      <c r="AF470" s="4" t="str">
        <f>IF($H470=0,"",VLOOKUP($G470,Data!$G$3:$BA$2935,25,FALSE))</f>
        <v/>
      </c>
      <c r="AG470" s="4" t="str">
        <f>IF($H470=0,"",VLOOKUP($G470,Data!$G$3:$BA$2935,26,FALSE))</f>
        <v/>
      </c>
      <c r="AH470" s="4" t="str">
        <f>IF($H470=0,"",VLOOKUP($G470,Data!$G$3:$BA$2935,27,FALSE))</f>
        <v/>
      </c>
      <c r="AI470" s="4" t="str">
        <f>IF($H470=0,"",VLOOKUP($G470,Data!$G$3:$BA$2935,28,FALSE))</f>
        <v/>
      </c>
      <c r="AJ470" s="4" t="str">
        <f>IF($H470=0,"",VLOOKUP($G470,Data!$G$3:$BA$2935,29,FALSE))</f>
        <v/>
      </c>
      <c r="AK470" s="4" t="str">
        <f>IF($H470=0,"",VLOOKUP($G470,Data!$G$3:$BA$2935,30,FALSE))</f>
        <v/>
      </c>
      <c r="AL470" s="4" t="str">
        <f>IF($H470=0,"",VLOOKUP($G470,Data!$G$3:$BA$2935,31,FALSE))</f>
        <v/>
      </c>
      <c r="AM470" s="4" t="str">
        <f>IF($H470=0,"",VLOOKUP($G470,Data!$G$3:$BA$2935,32,FALSE))</f>
        <v/>
      </c>
      <c r="AN470" s="4" t="str">
        <f>IF($H470=0,"",VLOOKUP($G470,Data!$G$3:$BA$2935,33,FALSE))</f>
        <v/>
      </c>
      <c r="AO470" s="4" t="str">
        <f>IF($H470=0,"",VLOOKUP($G470,Data!$G$3:$BA$2935,34,FALSE))</f>
        <v/>
      </c>
      <c r="AP470" s="4" t="str">
        <f>IF($H470=0,"",VLOOKUP($G470,Data!$G$3:$BA$2935,35,FALSE))</f>
        <v/>
      </c>
      <c r="AQ470" s="4" t="str">
        <f>IF($H470=0,"",VLOOKUP($G470,Data!$G$3:$BA$2935,36,FALSE))</f>
        <v/>
      </c>
      <c r="AR470" s="4" t="str">
        <f>IF($H470=0,"",VLOOKUP($G470,Data!$G$3:$BA$2935,37,FALSE))</f>
        <v/>
      </c>
      <c r="AS470" s="4" t="str">
        <f>IF($H470=0,"",VLOOKUP($G470,Data!$G$3:$BA$2935,38,FALSE))</f>
        <v/>
      </c>
      <c r="AT470" s="4" t="str">
        <f>IF($H470=0,"",VLOOKUP($G470,Data!$G$3:$BA$2935,39,FALSE))</f>
        <v/>
      </c>
    </row>
    <row r="471" spans="1:46" x14ac:dyDescent="0.3">
      <c r="A471" s="4">
        <f>PSSE!A480</f>
        <v>975033</v>
      </c>
      <c r="B471" s="4" t="str">
        <f>PSSE!B480</f>
        <v>TRIAN_H3</v>
      </c>
      <c r="C471" s="4">
        <f>PSSE!D480</f>
        <v>13.8</v>
      </c>
      <c r="D471" s="52">
        <f>PSSE!E480</f>
        <v>110</v>
      </c>
      <c r="E471" s="52" t="str">
        <f>PSSE!F480</f>
        <v>TD</v>
      </c>
      <c r="F471" s="52">
        <f>PSSE!G480</f>
        <v>1</v>
      </c>
      <c r="G471" s="52" t="str">
        <f t="shared" si="8"/>
        <v>AVR13.8110TD1</v>
      </c>
      <c r="H471" s="52">
        <f>COUNTIF(Data!$G$3:$BA$2935,AVR!$G471)</f>
        <v>1</v>
      </c>
      <c r="I471" s="52" t="str">
        <f>IF($H471=0,"",VLOOKUP($G471,Data!$G$3:$BA$2935,2,FALSE))</f>
        <v>'ESST4B'</v>
      </c>
      <c r="J471" s="52">
        <f>PSSE!C480</f>
        <v>1</v>
      </c>
      <c r="K471" s="52">
        <f>IF($H471=0,"",VLOOKUP($G471,Data!$G$3:$BA$2935,4,FALSE))</f>
        <v>0</v>
      </c>
      <c r="L471" s="52">
        <f>IF($H471=0,"",VLOOKUP($G471,Data!$G$3:$BA$2935,5,FALSE))</f>
        <v>10.75</v>
      </c>
      <c r="M471" s="52">
        <f>IF($H471=0,"",VLOOKUP($G471,Data!$G$3:$BA$2935,6,FALSE))</f>
        <v>10.75</v>
      </c>
      <c r="N471" s="52">
        <f>IF($H471=0,"",VLOOKUP($G471,Data!$G$3:$BA$2935,7,FALSE))</f>
        <v>5</v>
      </c>
      <c r="O471" s="52">
        <f>IF($H471=0,"",VLOOKUP($G471,Data!$G$3:$BA$2935,8,FALSE))</f>
        <v>-0.87</v>
      </c>
      <c r="P471" s="52">
        <f>IF($H471=0,"",VLOOKUP($G471,Data!$G$3:$BA$2935,9,FALSE))</f>
        <v>0</v>
      </c>
      <c r="Q471" s="52">
        <f>IF($H471=0,"",VLOOKUP($G471,Data!$G$3:$BA$2935,10,FALSE))</f>
        <v>1</v>
      </c>
      <c r="R471" s="52">
        <f>IF($H471=0,"",VLOOKUP($G471,Data!$G$3:$BA$2935,11,FALSE))</f>
        <v>0</v>
      </c>
      <c r="S471" s="52">
        <f>IF($H471=0,"",VLOOKUP($G471,Data!$G$3:$BA$2935,12,FALSE))</f>
        <v>99</v>
      </c>
      <c r="T471" s="52">
        <f>IF($H471=0,"",VLOOKUP($G471,Data!$G$3:$BA$2935,13,FALSE))</f>
        <v>-99</v>
      </c>
      <c r="U471" s="52">
        <f>IF($H471=0,"",VLOOKUP($G471,Data!$G$3:$BA$2935,14,FALSE))</f>
        <v>0</v>
      </c>
      <c r="V471" s="52">
        <f>IF($H471=0,"",VLOOKUP($G471,Data!$G$3:$BA$2935,15,FALSE))</f>
        <v>9.3000000000000007</v>
      </c>
      <c r="W471" s="52">
        <f>IF($H471=0,"",VLOOKUP($G471,Data!$G$3:$BA$2935,16,FALSE))</f>
        <v>0</v>
      </c>
      <c r="X471" s="52">
        <f>IF($H471=0,"",VLOOKUP($G471,Data!$G$3:$BA$2935,17,FALSE))</f>
        <v>11.63</v>
      </c>
      <c r="Y471" s="52">
        <f>IF($H471=0,"",VLOOKUP($G471,Data!$G$3:$BA$2935,18,FALSE))</f>
        <v>0.113</v>
      </c>
      <c r="Z471" s="52">
        <f>IF($H471=0,"",VLOOKUP($G471,Data!$G$3:$BA$2935,19,FALSE))</f>
        <v>0.124</v>
      </c>
      <c r="AA471" s="52">
        <f>IF($H471=0,"",VLOOKUP($G471,Data!$G$3:$BA$2935,20,FALSE))</f>
        <v>0</v>
      </c>
      <c r="AB471" s="4" t="str">
        <f>IF($H471=0,"",VLOOKUP($G471,Data!$G$3:$BA$2935,21,FALSE))</f>
        <v>/</v>
      </c>
      <c r="AC471" s="4" t="str">
        <f>IF($H471=0,"",VLOOKUP($G471,Data!$G$3:$BA$2935,22,FALSE))</f>
        <v>/</v>
      </c>
      <c r="AD471" s="4" t="str">
        <f>IF($H471=0,"",VLOOKUP($G471,Data!$G$3:$BA$2935,23,FALSE))</f>
        <v/>
      </c>
      <c r="AE471" s="4" t="str">
        <f>IF($H471=0,"",VLOOKUP($G471,Data!$G$3:$BA$2935,24,FALSE))</f>
        <v/>
      </c>
      <c r="AF471" s="4" t="str">
        <f>IF($H471=0,"",VLOOKUP($G471,Data!$G$3:$BA$2935,25,FALSE))</f>
        <v/>
      </c>
      <c r="AG471" s="4" t="str">
        <f>IF($H471=0,"",VLOOKUP($G471,Data!$G$3:$BA$2935,26,FALSE))</f>
        <v/>
      </c>
      <c r="AH471" s="4" t="str">
        <f>IF($H471=0,"",VLOOKUP($G471,Data!$G$3:$BA$2935,27,FALSE))</f>
        <v/>
      </c>
      <c r="AI471" s="4" t="str">
        <f>IF($H471=0,"",VLOOKUP($G471,Data!$G$3:$BA$2935,28,FALSE))</f>
        <v/>
      </c>
      <c r="AJ471" s="4" t="str">
        <f>IF($H471=0,"",VLOOKUP($G471,Data!$G$3:$BA$2935,29,FALSE))</f>
        <v/>
      </c>
      <c r="AK471" s="4" t="str">
        <f>IF($H471=0,"",VLOOKUP($G471,Data!$G$3:$BA$2935,30,FALSE))</f>
        <v/>
      </c>
      <c r="AL471" s="4" t="str">
        <f>IF($H471=0,"",VLOOKUP($G471,Data!$G$3:$BA$2935,31,FALSE))</f>
        <v/>
      </c>
      <c r="AM471" s="4" t="str">
        <f>IF($H471=0,"",VLOOKUP($G471,Data!$G$3:$BA$2935,32,FALSE))</f>
        <v/>
      </c>
      <c r="AN471" s="4" t="str">
        <f>IF($H471=0,"",VLOOKUP($G471,Data!$G$3:$BA$2935,33,FALSE))</f>
        <v/>
      </c>
      <c r="AO471" s="4" t="str">
        <f>IF($H471=0,"",VLOOKUP($G471,Data!$G$3:$BA$2935,34,FALSE))</f>
        <v/>
      </c>
      <c r="AP471" s="4" t="str">
        <f>IF($H471=0,"",VLOOKUP($G471,Data!$G$3:$BA$2935,35,FALSE))</f>
        <v/>
      </c>
      <c r="AQ471" s="4" t="str">
        <f>IF($H471=0,"",VLOOKUP($G471,Data!$G$3:$BA$2935,36,FALSE))</f>
        <v/>
      </c>
      <c r="AR471" s="4" t="str">
        <f>IF($H471=0,"",VLOOKUP($G471,Data!$G$3:$BA$2935,37,FALSE))</f>
        <v/>
      </c>
      <c r="AS471" s="4" t="str">
        <f>IF($H471=0,"",VLOOKUP($G471,Data!$G$3:$BA$2935,38,FALSE))</f>
        <v/>
      </c>
      <c r="AT471" s="4" t="str">
        <f>IF($H471=0,"",VLOOKUP($G471,Data!$G$3:$BA$2935,39,FALSE))</f>
        <v/>
      </c>
    </row>
    <row r="472" spans="1:46" x14ac:dyDescent="0.3">
      <c r="A472" s="4">
        <f>PSSE!A481</f>
        <v>975034</v>
      </c>
      <c r="B472" s="4" t="str">
        <f>PSSE!B481</f>
        <v>TRIAN_H4</v>
      </c>
      <c r="C472" s="4">
        <f>PSSE!D481</f>
        <v>13.8</v>
      </c>
      <c r="D472" s="52">
        <f>PSSE!E481</f>
        <v>100</v>
      </c>
      <c r="E472" s="52" t="str">
        <f>PSSE!F481</f>
        <v>TD</v>
      </c>
      <c r="F472" s="52">
        <f>PSSE!G481</f>
        <v>1</v>
      </c>
      <c r="G472" s="52" t="str">
        <f t="shared" si="8"/>
        <v>AVR13.8100TD1</v>
      </c>
      <c r="H472" s="52">
        <f>COUNTIF(Data!$G$3:$BA$2935,AVR!$G472)</f>
        <v>1</v>
      </c>
      <c r="I472" s="52" t="str">
        <f>IF($H472=0,"",VLOOKUP($G472,Data!$G$3:$BA$2935,2,FALSE))</f>
        <v>'ESST4B'</v>
      </c>
      <c r="J472" s="52">
        <f>PSSE!C481</f>
        <v>1</v>
      </c>
      <c r="K472" s="52">
        <f>IF($H472=0,"",VLOOKUP($G472,Data!$G$3:$BA$2935,4,FALSE))</f>
        <v>0</v>
      </c>
      <c r="L472" s="52">
        <f>IF($H472=0,"",VLOOKUP($G472,Data!$G$3:$BA$2935,5,FALSE))</f>
        <v>10.75</v>
      </c>
      <c r="M472" s="52">
        <f>IF($H472=0,"",VLOOKUP($G472,Data!$G$3:$BA$2935,6,FALSE))</f>
        <v>10.75</v>
      </c>
      <c r="N472" s="52">
        <f>IF($H472=0,"",VLOOKUP($G472,Data!$G$3:$BA$2935,7,FALSE))</f>
        <v>5</v>
      </c>
      <c r="O472" s="52">
        <f>IF($H472=0,"",VLOOKUP($G472,Data!$G$3:$BA$2935,8,FALSE))</f>
        <v>-0.87</v>
      </c>
      <c r="P472" s="52">
        <f>IF($H472=0,"",VLOOKUP($G472,Data!$G$3:$BA$2935,9,FALSE))</f>
        <v>0</v>
      </c>
      <c r="Q472" s="52">
        <f>IF($H472=0,"",VLOOKUP($G472,Data!$G$3:$BA$2935,10,FALSE))</f>
        <v>1</v>
      </c>
      <c r="R472" s="52">
        <f>IF($H472=0,"",VLOOKUP($G472,Data!$G$3:$BA$2935,11,FALSE))</f>
        <v>0</v>
      </c>
      <c r="S472" s="52">
        <f>IF($H472=0,"",VLOOKUP($G472,Data!$G$3:$BA$2935,12,FALSE))</f>
        <v>99</v>
      </c>
      <c r="T472" s="52">
        <f>IF($H472=0,"",VLOOKUP($G472,Data!$G$3:$BA$2935,13,FALSE))</f>
        <v>-99</v>
      </c>
      <c r="U472" s="52">
        <f>IF($H472=0,"",VLOOKUP($G472,Data!$G$3:$BA$2935,14,FALSE))</f>
        <v>0</v>
      </c>
      <c r="V472" s="52">
        <f>IF($H472=0,"",VLOOKUP($G472,Data!$G$3:$BA$2935,15,FALSE))</f>
        <v>9.3000000000000007</v>
      </c>
      <c r="W472" s="52">
        <f>IF($H472=0,"",VLOOKUP($G472,Data!$G$3:$BA$2935,16,FALSE))</f>
        <v>0</v>
      </c>
      <c r="X472" s="52">
        <f>IF($H472=0,"",VLOOKUP($G472,Data!$G$3:$BA$2935,17,FALSE))</f>
        <v>11.63</v>
      </c>
      <c r="Y472" s="52">
        <f>IF($H472=0,"",VLOOKUP($G472,Data!$G$3:$BA$2935,18,FALSE))</f>
        <v>0.113</v>
      </c>
      <c r="Z472" s="52">
        <f>IF($H472=0,"",VLOOKUP($G472,Data!$G$3:$BA$2935,19,FALSE))</f>
        <v>0.124</v>
      </c>
      <c r="AA472" s="52">
        <f>IF($H472=0,"",VLOOKUP($G472,Data!$G$3:$BA$2935,20,FALSE))</f>
        <v>0</v>
      </c>
      <c r="AB472" s="4" t="str">
        <f>IF($H472=0,"",VLOOKUP($G472,Data!$G$3:$BA$2935,21,FALSE))</f>
        <v>/</v>
      </c>
      <c r="AC472" s="4" t="str">
        <f>IF($H472=0,"",VLOOKUP($G472,Data!$G$3:$BA$2935,22,FALSE))</f>
        <v>/</v>
      </c>
      <c r="AD472" s="4" t="str">
        <f>IF($H472=0,"",VLOOKUP($G472,Data!$G$3:$BA$2935,23,FALSE))</f>
        <v/>
      </c>
      <c r="AE472" s="4" t="str">
        <f>IF($H472=0,"",VLOOKUP($G472,Data!$G$3:$BA$2935,24,FALSE))</f>
        <v/>
      </c>
      <c r="AF472" s="4" t="str">
        <f>IF($H472=0,"",VLOOKUP($G472,Data!$G$3:$BA$2935,25,FALSE))</f>
        <v/>
      </c>
      <c r="AG472" s="4" t="str">
        <f>IF($H472=0,"",VLOOKUP($G472,Data!$G$3:$BA$2935,26,FALSE))</f>
        <v/>
      </c>
      <c r="AH472" s="4" t="str">
        <f>IF($H472=0,"",VLOOKUP($G472,Data!$G$3:$BA$2935,27,FALSE))</f>
        <v/>
      </c>
      <c r="AI472" s="4" t="str">
        <f>IF($H472=0,"",VLOOKUP($G472,Data!$G$3:$BA$2935,28,FALSE))</f>
        <v/>
      </c>
      <c r="AJ472" s="4" t="str">
        <f>IF($H472=0,"",VLOOKUP($G472,Data!$G$3:$BA$2935,29,FALSE))</f>
        <v/>
      </c>
      <c r="AK472" s="4" t="str">
        <f>IF($H472=0,"",VLOOKUP($G472,Data!$G$3:$BA$2935,30,FALSE))</f>
        <v/>
      </c>
      <c r="AL472" s="4" t="str">
        <f>IF($H472=0,"",VLOOKUP($G472,Data!$G$3:$BA$2935,31,FALSE))</f>
        <v/>
      </c>
      <c r="AM472" s="4" t="str">
        <f>IF($H472=0,"",VLOOKUP($G472,Data!$G$3:$BA$2935,32,FALSE))</f>
        <v/>
      </c>
      <c r="AN472" s="4" t="str">
        <f>IF($H472=0,"",VLOOKUP($G472,Data!$G$3:$BA$2935,33,FALSE))</f>
        <v/>
      </c>
      <c r="AO472" s="4" t="str">
        <f>IF($H472=0,"",VLOOKUP($G472,Data!$G$3:$BA$2935,34,FALSE))</f>
        <v/>
      </c>
      <c r="AP472" s="4" t="str">
        <f>IF($H472=0,"",VLOOKUP($G472,Data!$G$3:$BA$2935,35,FALSE))</f>
        <v/>
      </c>
      <c r="AQ472" s="4" t="str">
        <f>IF($H472=0,"",VLOOKUP($G472,Data!$G$3:$BA$2935,36,FALSE))</f>
        <v/>
      </c>
      <c r="AR472" s="4" t="str">
        <f>IF($H472=0,"",VLOOKUP($G472,Data!$G$3:$BA$2935,37,FALSE))</f>
        <v/>
      </c>
      <c r="AS472" s="4" t="str">
        <f>IF($H472=0,"",VLOOKUP($G472,Data!$G$3:$BA$2935,38,FALSE))</f>
        <v/>
      </c>
      <c r="AT472" s="4" t="str">
        <f>IF($H472=0,"",VLOOKUP($G472,Data!$G$3:$BA$2935,39,FALSE))</f>
        <v/>
      </c>
    </row>
    <row r="473" spans="1:46" x14ac:dyDescent="0.3">
      <c r="A473" s="4">
        <f>PSSE!A482</f>
        <v>975041</v>
      </c>
      <c r="B473" s="4" t="str">
        <f>PSSE!B482</f>
        <v>FORMOSA_S1</v>
      </c>
      <c r="C473" s="4">
        <f>PSSE!D482</f>
        <v>13.8</v>
      </c>
      <c r="D473" s="52">
        <f>PSSE!E482</f>
        <v>150</v>
      </c>
      <c r="E473" s="52" t="str">
        <f>PSSE!F482</f>
        <v>ND</v>
      </c>
      <c r="F473" s="52">
        <f>PSSE!G482</f>
        <v>1</v>
      </c>
      <c r="G473" s="52" t="str">
        <f t="shared" si="8"/>
        <v>AVR13.8150ND1</v>
      </c>
      <c r="H473" s="52">
        <f>COUNTIF(Data!$G$3:$BA$2935,AVR!$G473)</f>
        <v>1</v>
      </c>
      <c r="I473" s="52" t="str">
        <f>IF($H473=0,"",VLOOKUP($G473,Data!$G$3:$BA$2935,2,FALSE))</f>
        <v>'ESST4B'</v>
      </c>
      <c r="J473" s="52">
        <f>PSSE!C482</f>
        <v>1</v>
      </c>
      <c r="K473" s="52">
        <f>IF($H473=0,"",VLOOKUP($G473,Data!$G$3:$BA$2935,4,FALSE))</f>
        <v>0</v>
      </c>
      <c r="L473" s="52">
        <f>IF($H473=0,"",VLOOKUP($G473,Data!$G$3:$BA$2935,5,FALSE))</f>
        <v>10.75</v>
      </c>
      <c r="M473" s="52">
        <f>IF($H473=0,"",VLOOKUP($G473,Data!$G$3:$BA$2935,6,FALSE))</f>
        <v>10.75</v>
      </c>
      <c r="N473" s="52">
        <f>IF($H473=0,"",VLOOKUP($G473,Data!$G$3:$BA$2935,7,FALSE))</f>
        <v>5</v>
      </c>
      <c r="O473" s="52">
        <f>IF($H473=0,"",VLOOKUP($G473,Data!$G$3:$BA$2935,8,FALSE))</f>
        <v>-0.87</v>
      </c>
      <c r="P473" s="52">
        <f>IF($H473=0,"",VLOOKUP($G473,Data!$G$3:$BA$2935,9,FALSE))</f>
        <v>0</v>
      </c>
      <c r="Q473" s="52">
        <f>IF($H473=0,"",VLOOKUP($G473,Data!$G$3:$BA$2935,10,FALSE))</f>
        <v>1</v>
      </c>
      <c r="R473" s="52">
        <f>IF($H473=0,"",VLOOKUP($G473,Data!$G$3:$BA$2935,11,FALSE))</f>
        <v>0</v>
      </c>
      <c r="S473" s="52">
        <f>IF($H473=0,"",VLOOKUP($G473,Data!$G$3:$BA$2935,12,FALSE))</f>
        <v>99</v>
      </c>
      <c r="T473" s="52">
        <f>IF($H473=0,"",VLOOKUP($G473,Data!$G$3:$BA$2935,13,FALSE))</f>
        <v>-99</v>
      </c>
      <c r="U473" s="52">
        <f>IF($H473=0,"",VLOOKUP($G473,Data!$G$3:$BA$2935,14,FALSE))</f>
        <v>0</v>
      </c>
      <c r="V473" s="52">
        <f>IF($H473=0,"",VLOOKUP($G473,Data!$G$3:$BA$2935,15,FALSE))</f>
        <v>9.3000000000000007</v>
      </c>
      <c r="W473" s="52">
        <f>IF($H473=0,"",VLOOKUP($G473,Data!$G$3:$BA$2935,16,FALSE))</f>
        <v>0</v>
      </c>
      <c r="X473" s="52">
        <f>IF($H473=0,"",VLOOKUP($G473,Data!$G$3:$BA$2935,17,FALSE))</f>
        <v>11.63</v>
      </c>
      <c r="Y473" s="52">
        <f>IF($H473=0,"",VLOOKUP($G473,Data!$G$3:$BA$2935,18,FALSE))</f>
        <v>0.113</v>
      </c>
      <c r="Z473" s="52">
        <f>IF($H473=0,"",VLOOKUP($G473,Data!$G$3:$BA$2935,19,FALSE))</f>
        <v>0.124</v>
      </c>
      <c r="AA473" s="52">
        <f>IF($H473=0,"",VLOOKUP($G473,Data!$G$3:$BA$2935,20,FALSE))</f>
        <v>0</v>
      </c>
      <c r="AB473" s="4" t="str">
        <f>IF($H473=0,"",VLOOKUP($G473,Data!$G$3:$BA$2935,21,FALSE))</f>
        <v>/</v>
      </c>
      <c r="AC473" s="4" t="str">
        <f>IF($H473=0,"",VLOOKUP($G473,Data!$G$3:$BA$2935,22,FALSE))</f>
        <v>/</v>
      </c>
      <c r="AD473" s="4" t="str">
        <f>IF($H473=0,"",VLOOKUP($G473,Data!$G$3:$BA$2935,23,FALSE))</f>
        <v/>
      </c>
      <c r="AE473" s="4" t="str">
        <f>IF($H473=0,"",VLOOKUP($G473,Data!$G$3:$BA$2935,24,FALSE))</f>
        <v/>
      </c>
      <c r="AF473" s="4" t="str">
        <f>IF($H473=0,"",VLOOKUP($G473,Data!$G$3:$BA$2935,25,FALSE))</f>
        <v/>
      </c>
      <c r="AG473" s="4" t="str">
        <f>IF($H473=0,"",VLOOKUP($G473,Data!$G$3:$BA$2935,26,FALSE))</f>
        <v/>
      </c>
      <c r="AH473" s="4" t="str">
        <f>IF($H473=0,"",VLOOKUP($G473,Data!$G$3:$BA$2935,27,FALSE))</f>
        <v/>
      </c>
      <c r="AI473" s="4" t="str">
        <f>IF($H473=0,"",VLOOKUP($G473,Data!$G$3:$BA$2935,28,FALSE))</f>
        <v/>
      </c>
      <c r="AJ473" s="4" t="str">
        <f>IF($H473=0,"",VLOOKUP($G473,Data!$G$3:$BA$2935,29,FALSE))</f>
        <v/>
      </c>
      <c r="AK473" s="4" t="str">
        <f>IF($H473=0,"",VLOOKUP($G473,Data!$G$3:$BA$2935,30,FALSE))</f>
        <v/>
      </c>
      <c r="AL473" s="4" t="str">
        <f>IF($H473=0,"",VLOOKUP($G473,Data!$G$3:$BA$2935,31,FALSE))</f>
        <v/>
      </c>
      <c r="AM473" s="4" t="str">
        <f>IF($H473=0,"",VLOOKUP($G473,Data!$G$3:$BA$2935,32,FALSE))</f>
        <v/>
      </c>
      <c r="AN473" s="4" t="str">
        <f>IF($H473=0,"",VLOOKUP($G473,Data!$G$3:$BA$2935,33,FALSE))</f>
        <v/>
      </c>
      <c r="AO473" s="4" t="str">
        <f>IF($H473=0,"",VLOOKUP($G473,Data!$G$3:$BA$2935,34,FALSE))</f>
        <v/>
      </c>
      <c r="AP473" s="4" t="str">
        <f>IF($H473=0,"",VLOOKUP($G473,Data!$G$3:$BA$2935,35,FALSE))</f>
        <v/>
      </c>
      <c r="AQ473" s="4" t="str">
        <f>IF($H473=0,"",VLOOKUP($G473,Data!$G$3:$BA$2935,36,FALSE))</f>
        <v/>
      </c>
      <c r="AR473" s="4" t="str">
        <f>IF($H473=0,"",VLOOKUP($G473,Data!$G$3:$BA$2935,37,FALSE))</f>
        <v/>
      </c>
      <c r="AS473" s="4" t="str">
        <f>IF($H473=0,"",VLOOKUP($G473,Data!$G$3:$BA$2935,38,FALSE))</f>
        <v/>
      </c>
      <c r="AT473" s="4" t="str">
        <f>IF($H473=0,"",VLOOKUP($G473,Data!$G$3:$BA$2935,39,FALSE))</f>
        <v/>
      </c>
    </row>
    <row r="474" spans="1:46" x14ac:dyDescent="0.3">
      <c r="A474" s="4">
        <f>PSSE!A483</f>
        <v>975042</v>
      </c>
      <c r="B474" s="4" t="str">
        <f>PSSE!B483</f>
        <v>FORMOSA_S2</v>
      </c>
      <c r="C474" s="4">
        <f>PSSE!D483</f>
        <v>13.8</v>
      </c>
      <c r="D474" s="52">
        <f>PSSE!E483</f>
        <v>150</v>
      </c>
      <c r="E474" s="52" t="str">
        <f>PSSE!F483</f>
        <v>ND</v>
      </c>
      <c r="F474" s="52">
        <f>PSSE!G483</f>
        <v>1</v>
      </c>
      <c r="G474" s="52" t="str">
        <f t="shared" si="8"/>
        <v>AVR13.8150ND1</v>
      </c>
      <c r="H474" s="52">
        <f>COUNTIF(Data!$G$3:$BA$2935,AVR!$G474)</f>
        <v>1</v>
      </c>
      <c r="I474" s="52" t="str">
        <f>IF($H474=0,"",VLOOKUP($G474,Data!$G$3:$BA$2935,2,FALSE))</f>
        <v>'ESST4B'</v>
      </c>
      <c r="J474" s="52">
        <f>PSSE!C483</f>
        <v>1</v>
      </c>
      <c r="K474" s="52">
        <f>IF($H474=0,"",VLOOKUP($G474,Data!$G$3:$BA$2935,4,FALSE))</f>
        <v>0</v>
      </c>
      <c r="L474" s="52">
        <f>IF($H474=0,"",VLOOKUP($G474,Data!$G$3:$BA$2935,5,FALSE))</f>
        <v>10.75</v>
      </c>
      <c r="M474" s="52">
        <f>IF($H474=0,"",VLOOKUP($G474,Data!$G$3:$BA$2935,6,FALSE))</f>
        <v>10.75</v>
      </c>
      <c r="N474" s="52">
        <f>IF($H474=0,"",VLOOKUP($G474,Data!$G$3:$BA$2935,7,FALSE))</f>
        <v>5</v>
      </c>
      <c r="O474" s="52">
        <f>IF($H474=0,"",VLOOKUP($G474,Data!$G$3:$BA$2935,8,FALSE))</f>
        <v>-0.87</v>
      </c>
      <c r="P474" s="52">
        <f>IF($H474=0,"",VLOOKUP($G474,Data!$G$3:$BA$2935,9,FALSE))</f>
        <v>0</v>
      </c>
      <c r="Q474" s="52">
        <f>IF($H474=0,"",VLOOKUP($G474,Data!$G$3:$BA$2935,10,FALSE))</f>
        <v>1</v>
      </c>
      <c r="R474" s="52">
        <f>IF($H474=0,"",VLOOKUP($G474,Data!$G$3:$BA$2935,11,FALSE))</f>
        <v>0</v>
      </c>
      <c r="S474" s="52">
        <f>IF($H474=0,"",VLOOKUP($G474,Data!$G$3:$BA$2935,12,FALSE))</f>
        <v>99</v>
      </c>
      <c r="T474" s="52">
        <f>IF($H474=0,"",VLOOKUP($G474,Data!$G$3:$BA$2935,13,FALSE))</f>
        <v>-99</v>
      </c>
      <c r="U474" s="52">
        <f>IF($H474=0,"",VLOOKUP($G474,Data!$G$3:$BA$2935,14,FALSE))</f>
        <v>0</v>
      </c>
      <c r="V474" s="52">
        <f>IF($H474=0,"",VLOOKUP($G474,Data!$G$3:$BA$2935,15,FALSE))</f>
        <v>9.3000000000000007</v>
      </c>
      <c r="W474" s="52">
        <f>IF($H474=0,"",VLOOKUP($G474,Data!$G$3:$BA$2935,16,FALSE))</f>
        <v>0</v>
      </c>
      <c r="X474" s="52">
        <f>IF($H474=0,"",VLOOKUP($G474,Data!$G$3:$BA$2935,17,FALSE))</f>
        <v>11.63</v>
      </c>
      <c r="Y474" s="52">
        <f>IF($H474=0,"",VLOOKUP($G474,Data!$G$3:$BA$2935,18,FALSE))</f>
        <v>0.113</v>
      </c>
      <c r="Z474" s="52">
        <f>IF($H474=0,"",VLOOKUP($G474,Data!$G$3:$BA$2935,19,FALSE))</f>
        <v>0.124</v>
      </c>
      <c r="AA474" s="52">
        <f>IF($H474=0,"",VLOOKUP($G474,Data!$G$3:$BA$2935,20,FALSE))</f>
        <v>0</v>
      </c>
      <c r="AB474" s="4" t="str">
        <f>IF($H474=0,"",VLOOKUP($G474,Data!$G$3:$BA$2935,21,FALSE))</f>
        <v>/</v>
      </c>
      <c r="AC474" s="4" t="str">
        <f>IF($H474=0,"",VLOOKUP($G474,Data!$G$3:$BA$2935,22,FALSE))</f>
        <v>/</v>
      </c>
      <c r="AD474" s="4" t="str">
        <f>IF($H474=0,"",VLOOKUP($G474,Data!$G$3:$BA$2935,23,FALSE))</f>
        <v/>
      </c>
      <c r="AE474" s="4" t="str">
        <f>IF($H474=0,"",VLOOKUP($G474,Data!$G$3:$BA$2935,24,FALSE))</f>
        <v/>
      </c>
      <c r="AF474" s="4" t="str">
        <f>IF($H474=0,"",VLOOKUP($G474,Data!$G$3:$BA$2935,25,FALSE))</f>
        <v/>
      </c>
      <c r="AG474" s="4" t="str">
        <f>IF($H474=0,"",VLOOKUP($G474,Data!$G$3:$BA$2935,26,FALSE))</f>
        <v/>
      </c>
      <c r="AH474" s="4" t="str">
        <f>IF($H474=0,"",VLOOKUP($G474,Data!$G$3:$BA$2935,27,FALSE))</f>
        <v/>
      </c>
      <c r="AI474" s="4" t="str">
        <f>IF($H474=0,"",VLOOKUP($G474,Data!$G$3:$BA$2935,28,FALSE))</f>
        <v/>
      </c>
      <c r="AJ474" s="4" t="str">
        <f>IF($H474=0,"",VLOOKUP($G474,Data!$G$3:$BA$2935,29,FALSE))</f>
        <v/>
      </c>
      <c r="AK474" s="4" t="str">
        <f>IF($H474=0,"",VLOOKUP($G474,Data!$G$3:$BA$2935,30,FALSE))</f>
        <v/>
      </c>
      <c r="AL474" s="4" t="str">
        <f>IF($H474=0,"",VLOOKUP($G474,Data!$G$3:$BA$2935,31,FALSE))</f>
        <v/>
      </c>
      <c r="AM474" s="4" t="str">
        <f>IF($H474=0,"",VLOOKUP($G474,Data!$G$3:$BA$2935,32,FALSE))</f>
        <v/>
      </c>
      <c r="AN474" s="4" t="str">
        <f>IF($H474=0,"",VLOOKUP($G474,Data!$G$3:$BA$2935,33,FALSE))</f>
        <v/>
      </c>
      <c r="AO474" s="4" t="str">
        <f>IF($H474=0,"",VLOOKUP($G474,Data!$G$3:$BA$2935,34,FALSE))</f>
        <v/>
      </c>
      <c r="AP474" s="4" t="str">
        <f>IF($H474=0,"",VLOOKUP($G474,Data!$G$3:$BA$2935,35,FALSE))</f>
        <v/>
      </c>
      <c r="AQ474" s="4" t="str">
        <f>IF($H474=0,"",VLOOKUP($G474,Data!$G$3:$BA$2935,36,FALSE))</f>
        <v/>
      </c>
      <c r="AR474" s="4" t="str">
        <f>IF($H474=0,"",VLOOKUP($G474,Data!$G$3:$BA$2935,37,FALSE))</f>
        <v/>
      </c>
      <c r="AS474" s="4" t="str">
        <f>IF($H474=0,"",VLOOKUP($G474,Data!$G$3:$BA$2935,38,FALSE))</f>
        <v/>
      </c>
      <c r="AT474" s="4" t="str">
        <f>IF($H474=0,"",VLOOKUP($G474,Data!$G$3:$BA$2935,39,FALSE))</f>
        <v/>
      </c>
    </row>
    <row r="475" spans="1:46" x14ac:dyDescent="0.3">
      <c r="A475" s="4">
        <f>PSSE!A484</f>
        <v>975043</v>
      </c>
      <c r="B475" s="4" t="str">
        <f>PSSE!B484</f>
        <v>FORMOSA_S1_1</v>
      </c>
      <c r="C475" s="4">
        <f>PSSE!D484</f>
        <v>13.8</v>
      </c>
      <c r="D475" s="52">
        <f>PSSE!E484</f>
        <v>150</v>
      </c>
      <c r="E475" s="52" t="str">
        <f>PSSE!F484</f>
        <v>ND</v>
      </c>
      <c r="F475" s="52">
        <f>PSSE!G484</f>
        <v>1</v>
      </c>
      <c r="G475" s="52" t="str">
        <f t="shared" si="8"/>
        <v>AVR13.8150ND1</v>
      </c>
      <c r="H475" s="52">
        <f>COUNTIF(Data!$G$3:$BA$2935,AVR!$G475)</f>
        <v>1</v>
      </c>
      <c r="I475" s="52" t="str">
        <f>IF($H475=0,"",VLOOKUP($G475,Data!$G$3:$BA$2935,2,FALSE))</f>
        <v>'ESST4B'</v>
      </c>
      <c r="J475" s="52">
        <f>PSSE!C484</f>
        <v>1</v>
      </c>
      <c r="K475" s="52">
        <f>IF($H475=0,"",VLOOKUP($G475,Data!$G$3:$BA$2935,4,FALSE))</f>
        <v>0</v>
      </c>
      <c r="L475" s="52">
        <f>IF($H475=0,"",VLOOKUP($G475,Data!$G$3:$BA$2935,5,FALSE))</f>
        <v>10.75</v>
      </c>
      <c r="M475" s="52">
        <f>IF($H475=0,"",VLOOKUP($G475,Data!$G$3:$BA$2935,6,FALSE))</f>
        <v>10.75</v>
      </c>
      <c r="N475" s="52">
        <f>IF($H475=0,"",VLOOKUP($G475,Data!$G$3:$BA$2935,7,FALSE))</f>
        <v>5</v>
      </c>
      <c r="O475" s="52">
        <f>IF($H475=0,"",VLOOKUP($G475,Data!$G$3:$BA$2935,8,FALSE))</f>
        <v>-0.87</v>
      </c>
      <c r="P475" s="52">
        <f>IF($H475=0,"",VLOOKUP($G475,Data!$G$3:$BA$2935,9,FALSE))</f>
        <v>0</v>
      </c>
      <c r="Q475" s="52">
        <f>IF($H475=0,"",VLOOKUP($G475,Data!$G$3:$BA$2935,10,FALSE))</f>
        <v>1</v>
      </c>
      <c r="R475" s="52">
        <f>IF($H475=0,"",VLOOKUP($G475,Data!$G$3:$BA$2935,11,FALSE))</f>
        <v>0</v>
      </c>
      <c r="S475" s="52">
        <f>IF($H475=0,"",VLOOKUP($G475,Data!$G$3:$BA$2935,12,FALSE))</f>
        <v>99</v>
      </c>
      <c r="T475" s="52">
        <f>IF($H475=0,"",VLOOKUP($G475,Data!$G$3:$BA$2935,13,FALSE))</f>
        <v>-99</v>
      </c>
      <c r="U475" s="52">
        <f>IF($H475=0,"",VLOOKUP($G475,Data!$G$3:$BA$2935,14,FALSE))</f>
        <v>0</v>
      </c>
      <c r="V475" s="52">
        <f>IF($H475=0,"",VLOOKUP($G475,Data!$G$3:$BA$2935,15,FALSE))</f>
        <v>9.3000000000000007</v>
      </c>
      <c r="W475" s="52">
        <f>IF($H475=0,"",VLOOKUP($G475,Data!$G$3:$BA$2935,16,FALSE))</f>
        <v>0</v>
      </c>
      <c r="X475" s="52">
        <f>IF($H475=0,"",VLOOKUP($G475,Data!$G$3:$BA$2935,17,FALSE))</f>
        <v>11.63</v>
      </c>
      <c r="Y475" s="52">
        <f>IF($H475=0,"",VLOOKUP($G475,Data!$G$3:$BA$2935,18,FALSE))</f>
        <v>0.113</v>
      </c>
      <c r="Z475" s="52">
        <f>IF($H475=0,"",VLOOKUP($G475,Data!$G$3:$BA$2935,19,FALSE))</f>
        <v>0.124</v>
      </c>
      <c r="AA475" s="52">
        <f>IF($H475=0,"",VLOOKUP($G475,Data!$G$3:$BA$2935,20,FALSE))</f>
        <v>0</v>
      </c>
      <c r="AB475" s="4" t="str">
        <f>IF($H475=0,"",VLOOKUP($G475,Data!$G$3:$BA$2935,21,FALSE))</f>
        <v>/</v>
      </c>
      <c r="AC475" s="4" t="str">
        <f>IF($H475=0,"",VLOOKUP($G475,Data!$G$3:$BA$2935,22,FALSE))</f>
        <v>/</v>
      </c>
      <c r="AD475" s="4" t="str">
        <f>IF($H475=0,"",VLOOKUP($G475,Data!$G$3:$BA$2935,23,FALSE))</f>
        <v/>
      </c>
      <c r="AE475" s="4" t="str">
        <f>IF($H475=0,"",VLOOKUP($G475,Data!$G$3:$BA$2935,24,FALSE))</f>
        <v/>
      </c>
      <c r="AF475" s="4" t="str">
        <f>IF($H475=0,"",VLOOKUP($G475,Data!$G$3:$BA$2935,25,FALSE))</f>
        <v/>
      </c>
      <c r="AG475" s="4" t="str">
        <f>IF($H475=0,"",VLOOKUP($G475,Data!$G$3:$BA$2935,26,FALSE))</f>
        <v/>
      </c>
      <c r="AH475" s="4" t="str">
        <f>IF($H475=0,"",VLOOKUP($G475,Data!$G$3:$BA$2935,27,FALSE))</f>
        <v/>
      </c>
      <c r="AI475" s="4" t="str">
        <f>IF($H475=0,"",VLOOKUP($G475,Data!$G$3:$BA$2935,28,FALSE))</f>
        <v/>
      </c>
      <c r="AJ475" s="4" t="str">
        <f>IF($H475=0,"",VLOOKUP($G475,Data!$G$3:$BA$2935,29,FALSE))</f>
        <v/>
      </c>
      <c r="AK475" s="4" t="str">
        <f>IF($H475=0,"",VLOOKUP($G475,Data!$G$3:$BA$2935,30,FALSE))</f>
        <v/>
      </c>
      <c r="AL475" s="4" t="str">
        <f>IF($H475=0,"",VLOOKUP($G475,Data!$G$3:$BA$2935,31,FALSE))</f>
        <v/>
      </c>
      <c r="AM475" s="4" t="str">
        <f>IF($H475=0,"",VLOOKUP($G475,Data!$G$3:$BA$2935,32,FALSE))</f>
        <v/>
      </c>
      <c r="AN475" s="4" t="str">
        <f>IF($H475=0,"",VLOOKUP($G475,Data!$G$3:$BA$2935,33,FALSE))</f>
        <v/>
      </c>
      <c r="AO475" s="4" t="str">
        <f>IF($H475=0,"",VLOOKUP($G475,Data!$G$3:$BA$2935,34,FALSE))</f>
        <v/>
      </c>
      <c r="AP475" s="4" t="str">
        <f>IF($H475=0,"",VLOOKUP($G475,Data!$G$3:$BA$2935,35,FALSE))</f>
        <v/>
      </c>
      <c r="AQ475" s="4" t="str">
        <f>IF($H475=0,"",VLOOKUP($G475,Data!$G$3:$BA$2935,36,FALSE))</f>
        <v/>
      </c>
      <c r="AR475" s="4" t="str">
        <f>IF($H475=0,"",VLOOKUP($G475,Data!$G$3:$BA$2935,37,FALSE))</f>
        <v/>
      </c>
      <c r="AS475" s="4" t="str">
        <f>IF($H475=0,"",VLOOKUP($G475,Data!$G$3:$BA$2935,38,FALSE))</f>
        <v/>
      </c>
      <c r="AT475" s="4" t="str">
        <f>IF($H475=0,"",VLOOKUP($G475,Data!$G$3:$BA$2935,39,FALSE))</f>
        <v/>
      </c>
    </row>
    <row r="476" spans="1:46" x14ac:dyDescent="0.3">
      <c r="A476" s="4">
        <f>PSSE!A485</f>
        <v>975051</v>
      </c>
      <c r="B476" s="4" t="str">
        <f>PSSE!B485</f>
        <v>NHONTRAC1_G1</v>
      </c>
      <c r="C476" s="4">
        <f>PSSE!D485</f>
        <v>15.8</v>
      </c>
      <c r="D476" s="52">
        <f>PSSE!E485</f>
        <v>150</v>
      </c>
      <c r="E476" s="52" t="str">
        <f>PSSE!F485</f>
        <v>ND</v>
      </c>
      <c r="F476" s="52">
        <f>PSSE!G485</f>
        <v>1</v>
      </c>
      <c r="G476" s="52" t="str">
        <f t="shared" si="8"/>
        <v>AVR15.8150ND1</v>
      </c>
      <c r="H476" s="52">
        <f>COUNTIF(Data!$G$3:$BA$2935,AVR!$G476)</f>
        <v>1</v>
      </c>
      <c r="I476" s="52" t="str">
        <f>IF($H476=0,"",VLOOKUP($G476,Data!$G$3:$BA$2935,2,FALSE))</f>
        <v>'ESST4B'</v>
      </c>
      <c r="J476" s="52">
        <f>PSSE!C485</f>
        <v>1</v>
      </c>
      <c r="K476" s="52">
        <f>IF($H476=0,"",VLOOKUP($G476,Data!$G$3:$BA$2935,4,FALSE))</f>
        <v>0</v>
      </c>
      <c r="L476" s="52">
        <f>IF($H476=0,"",VLOOKUP($G476,Data!$G$3:$BA$2935,5,FALSE))</f>
        <v>10.75</v>
      </c>
      <c r="M476" s="52">
        <f>IF($H476=0,"",VLOOKUP($G476,Data!$G$3:$BA$2935,6,FALSE))</f>
        <v>10.75</v>
      </c>
      <c r="N476" s="52">
        <f>IF($H476=0,"",VLOOKUP($G476,Data!$G$3:$BA$2935,7,FALSE))</f>
        <v>5</v>
      </c>
      <c r="O476" s="52">
        <f>IF($H476=0,"",VLOOKUP($G476,Data!$G$3:$BA$2935,8,FALSE))</f>
        <v>-0.87</v>
      </c>
      <c r="P476" s="52">
        <f>IF($H476=0,"",VLOOKUP($G476,Data!$G$3:$BA$2935,9,FALSE))</f>
        <v>0</v>
      </c>
      <c r="Q476" s="52">
        <f>IF($H476=0,"",VLOOKUP($G476,Data!$G$3:$BA$2935,10,FALSE))</f>
        <v>1</v>
      </c>
      <c r="R476" s="52">
        <f>IF($H476=0,"",VLOOKUP($G476,Data!$G$3:$BA$2935,11,FALSE))</f>
        <v>0</v>
      </c>
      <c r="S476" s="52">
        <f>IF($H476=0,"",VLOOKUP($G476,Data!$G$3:$BA$2935,12,FALSE))</f>
        <v>99</v>
      </c>
      <c r="T476" s="52">
        <f>IF($H476=0,"",VLOOKUP($G476,Data!$G$3:$BA$2935,13,FALSE))</f>
        <v>-99</v>
      </c>
      <c r="U476" s="52">
        <f>IF($H476=0,"",VLOOKUP($G476,Data!$G$3:$BA$2935,14,FALSE))</f>
        <v>0</v>
      </c>
      <c r="V476" s="52">
        <f>IF($H476=0,"",VLOOKUP($G476,Data!$G$3:$BA$2935,15,FALSE))</f>
        <v>9.3000000000000007</v>
      </c>
      <c r="W476" s="52">
        <f>IF($H476=0,"",VLOOKUP($G476,Data!$G$3:$BA$2935,16,FALSE))</f>
        <v>0</v>
      </c>
      <c r="X476" s="52">
        <f>IF($H476=0,"",VLOOKUP($G476,Data!$G$3:$BA$2935,17,FALSE))</f>
        <v>11.63</v>
      </c>
      <c r="Y476" s="52">
        <f>IF($H476=0,"",VLOOKUP($G476,Data!$G$3:$BA$2935,18,FALSE))</f>
        <v>0.113</v>
      </c>
      <c r="Z476" s="52">
        <f>IF($H476=0,"",VLOOKUP($G476,Data!$G$3:$BA$2935,19,FALSE))</f>
        <v>0.124</v>
      </c>
      <c r="AA476" s="52">
        <f>IF($H476=0,"",VLOOKUP($G476,Data!$G$3:$BA$2935,20,FALSE))</f>
        <v>0</v>
      </c>
      <c r="AB476" s="4" t="str">
        <f>IF($H476=0,"",VLOOKUP($G476,Data!$G$3:$BA$2935,21,FALSE))</f>
        <v>/</v>
      </c>
      <c r="AC476" s="4" t="str">
        <f>IF($H476=0,"",VLOOKUP($G476,Data!$G$3:$BA$2935,22,FALSE))</f>
        <v>/</v>
      </c>
      <c r="AD476" s="4" t="str">
        <f>IF($H476=0,"",VLOOKUP($G476,Data!$G$3:$BA$2935,23,FALSE))</f>
        <v/>
      </c>
      <c r="AE476" s="4" t="str">
        <f>IF($H476=0,"",VLOOKUP($G476,Data!$G$3:$BA$2935,24,FALSE))</f>
        <v/>
      </c>
      <c r="AF476" s="4" t="str">
        <f>IF($H476=0,"",VLOOKUP($G476,Data!$G$3:$BA$2935,25,FALSE))</f>
        <v/>
      </c>
      <c r="AG476" s="4" t="str">
        <f>IF($H476=0,"",VLOOKUP($G476,Data!$G$3:$BA$2935,26,FALSE))</f>
        <v/>
      </c>
      <c r="AH476" s="4" t="str">
        <f>IF($H476=0,"",VLOOKUP($G476,Data!$G$3:$BA$2935,27,FALSE))</f>
        <v/>
      </c>
      <c r="AI476" s="4" t="str">
        <f>IF($H476=0,"",VLOOKUP($G476,Data!$G$3:$BA$2935,28,FALSE))</f>
        <v/>
      </c>
      <c r="AJ476" s="4" t="str">
        <f>IF($H476=0,"",VLOOKUP($G476,Data!$G$3:$BA$2935,29,FALSE))</f>
        <v/>
      </c>
      <c r="AK476" s="4" t="str">
        <f>IF($H476=0,"",VLOOKUP($G476,Data!$G$3:$BA$2935,30,FALSE))</f>
        <v/>
      </c>
      <c r="AL476" s="4" t="str">
        <f>IF($H476=0,"",VLOOKUP($G476,Data!$G$3:$BA$2935,31,FALSE))</f>
        <v/>
      </c>
      <c r="AM476" s="4" t="str">
        <f>IF($H476=0,"",VLOOKUP($G476,Data!$G$3:$BA$2935,32,FALSE))</f>
        <v/>
      </c>
      <c r="AN476" s="4" t="str">
        <f>IF($H476=0,"",VLOOKUP($G476,Data!$G$3:$BA$2935,33,FALSE))</f>
        <v/>
      </c>
      <c r="AO476" s="4" t="str">
        <f>IF($H476=0,"",VLOOKUP($G476,Data!$G$3:$BA$2935,34,FALSE))</f>
        <v/>
      </c>
      <c r="AP476" s="4" t="str">
        <f>IF($H476=0,"",VLOOKUP($G476,Data!$G$3:$BA$2935,35,FALSE))</f>
        <v/>
      </c>
      <c r="AQ476" s="4" t="str">
        <f>IF($H476=0,"",VLOOKUP($G476,Data!$G$3:$BA$2935,36,FALSE))</f>
        <v/>
      </c>
      <c r="AR476" s="4" t="str">
        <f>IF($H476=0,"",VLOOKUP($G476,Data!$G$3:$BA$2935,37,FALSE))</f>
        <v/>
      </c>
      <c r="AS476" s="4" t="str">
        <f>IF($H476=0,"",VLOOKUP($G476,Data!$G$3:$BA$2935,38,FALSE))</f>
        <v/>
      </c>
      <c r="AT476" s="4" t="str">
        <f>IF($H476=0,"",VLOOKUP($G476,Data!$G$3:$BA$2935,39,FALSE))</f>
        <v/>
      </c>
    </row>
    <row r="477" spans="1:46" x14ac:dyDescent="0.3">
      <c r="A477" s="4">
        <f>PSSE!A486</f>
        <v>975052</v>
      </c>
      <c r="B477" s="4" t="str">
        <f>PSSE!B486</f>
        <v>NHONTRAC1_G2</v>
      </c>
      <c r="C477" s="4">
        <f>PSSE!D486</f>
        <v>15.8</v>
      </c>
      <c r="D477" s="52">
        <f>PSSE!E486</f>
        <v>150</v>
      </c>
      <c r="E477" s="52" t="str">
        <f>PSSE!F486</f>
        <v>ND</v>
      </c>
      <c r="F477" s="52">
        <f>PSSE!G486</f>
        <v>1</v>
      </c>
      <c r="G477" s="52" t="str">
        <f t="shared" si="8"/>
        <v>AVR15.8150ND1</v>
      </c>
      <c r="H477" s="52">
        <f>COUNTIF(Data!$G$3:$BA$2935,AVR!$G477)</f>
        <v>1</v>
      </c>
      <c r="I477" s="52" t="str">
        <f>IF($H477=0,"",VLOOKUP($G477,Data!$G$3:$BA$2935,2,FALSE))</f>
        <v>'ESST4B'</v>
      </c>
      <c r="J477" s="52">
        <f>PSSE!C486</f>
        <v>2</v>
      </c>
      <c r="K477" s="52">
        <f>IF($H477=0,"",VLOOKUP($G477,Data!$G$3:$BA$2935,4,FALSE))</f>
        <v>0</v>
      </c>
      <c r="L477" s="52">
        <f>IF($H477=0,"",VLOOKUP($G477,Data!$G$3:$BA$2935,5,FALSE))</f>
        <v>10.75</v>
      </c>
      <c r="M477" s="52">
        <f>IF($H477=0,"",VLOOKUP($G477,Data!$G$3:$BA$2935,6,FALSE))</f>
        <v>10.75</v>
      </c>
      <c r="N477" s="52">
        <f>IF($H477=0,"",VLOOKUP($G477,Data!$G$3:$BA$2935,7,FALSE))</f>
        <v>5</v>
      </c>
      <c r="O477" s="52">
        <f>IF($H477=0,"",VLOOKUP($G477,Data!$G$3:$BA$2935,8,FALSE))</f>
        <v>-0.87</v>
      </c>
      <c r="P477" s="52">
        <f>IF($H477=0,"",VLOOKUP($G477,Data!$G$3:$BA$2935,9,FALSE))</f>
        <v>0</v>
      </c>
      <c r="Q477" s="52">
        <f>IF($H477=0,"",VLOOKUP($G477,Data!$G$3:$BA$2935,10,FALSE))</f>
        <v>1</v>
      </c>
      <c r="R477" s="52">
        <f>IF($H477=0,"",VLOOKUP($G477,Data!$G$3:$BA$2935,11,FALSE))</f>
        <v>0</v>
      </c>
      <c r="S477" s="52">
        <f>IF($H477=0,"",VLOOKUP($G477,Data!$G$3:$BA$2935,12,FALSE))</f>
        <v>99</v>
      </c>
      <c r="T477" s="52">
        <f>IF($H477=0,"",VLOOKUP($G477,Data!$G$3:$BA$2935,13,FALSE))</f>
        <v>-99</v>
      </c>
      <c r="U477" s="52">
        <f>IF($H477=0,"",VLOOKUP($G477,Data!$G$3:$BA$2935,14,FALSE))</f>
        <v>0</v>
      </c>
      <c r="V477" s="52">
        <f>IF($H477=0,"",VLOOKUP($G477,Data!$G$3:$BA$2935,15,FALSE))</f>
        <v>9.3000000000000007</v>
      </c>
      <c r="W477" s="52">
        <f>IF($H477=0,"",VLOOKUP($G477,Data!$G$3:$BA$2935,16,FALSE))</f>
        <v>0</v>
      </c>
      <c r="X477" s="52">
        <f>IF($H477=0,"",VLOOKUP($G477,Data!$G$3:$BA$2935,17,FALSE))</f>
        <v>11.63</v>
      </c>
      <c r="Y477" s="52">
        <f>IF($H477=0,"",VLOOKUP($G477,Data!$G$3:$BA$2935,18,FALSE))</f>
        <v>0.113</v>
      </c>
      <c r="Z477" s="52">
        <f>IF($H477=0,"",VLOOKUP($G477,Data!$G$3:$BA$2935,19,FALSE))</f>
        <v>0.124</v>
      </c>
      <c r="AA477" s="52">
        <f>IF($H477=0,"",VLOOKUP($G477,Data!$G$3:$BA$2935,20,FALSE))</f>
        <v>0</v>
      </c>
      <c r="AB477" s="4" t="str">
        <f>IF($H477=0,"",VLOOKUP($G477,Data!$G$3:$BA$2935,21,FALSE))</f>
        <v>/</v>
      </c>
      <c r="AC477" s="4" t="str">
        <f>IF($H477=0,"",VLOOKUP($G477,Data!$G$3:$BA$2935,22,FALSE))</f>
        <v>/</v>
      </c>
      <c r="AD477" s="4" t="str">
        <f>IF($H477=0,"",VLOOKUP($G477,Data!$G$3:$BA$2935,23,FALSE))</f>
        <v/>
      </c>
      <c r="AE477" s="4" t="str">
        <f>IF($H477=0,"",VLOOKUP($G477,Data!$G$3:$BA$2935,24,FALSE))</f>
        <v/>
      </c>
      <c r="AF477" s="4" t="str">
        <f>IF($H477=0,"",VLOOKUP($G477,Data!$G$3:$BA$2935,25,FALSE))</f>
        <v/>
      </c>
      <c r="AG477" s="4" t="str">
        <f>IF($H477=0,"",VLOOKUP($G477,Data!$G$3:$BA$2935,26,FALSE))</f>
        <v/>
      </c>
      <c r="AH477" s="4" t="str">
        <f>IF($H477=0,"",VLOOKUP($G477,Data!$G$3:$BA$2935,27,FALSE))</f>
        <v/>
      </c>
      <c r="AI477" s="4" t="str">
        <f>IF($H477=0,"",VLOOKUP($G477,Data!$G$3:$BA$2935,28,FALSE))</f>
        <v/>
      </c>
      <c r="AJ477" s="4" t="str">
        <f>IF($H477=0,"",VLOOKUP($G477,Data!$G$3:$BA$2935,29,FALSE))</f>
        <v/>
      </c>
      <c r="AK477" s="4" t="str">
        <f>IF($H477=0,"",VLOOKUP($G477,Data!$G$3:$BA$2935,30,FALSE))</f>
        <v/>
      </c>
      <c r="AL477" s="4" t="str">
        <f>IF($H477=0,"",VLOOKUP($G477,Data!$G$3:$BA$2935,31,FALSE))</f>
        <v/>
      </c>
      <c r="AM477" s="4" t="str">
        <f>IF($H477=0,"",VLOOKUP($G477,Data!$G$3:$BA$2935,32,FALSE))</f>
        <v/>
      </c>
      <c r="AN477" s="4" t="str">
        <f>IF($H477=0,"",VLOOKUP($G477,Data!$G$3:$BA$2935,33,FALSE))</f>
        <v/>
      </c>
      <c r="AO477" s="4" t="str">
        <f>IF($H477=0,"",VLOOKUP($G477,Data!$G$3:$BA$2935,34,FALSE))</f>
        <v/>
      </c>
      <c r="AP477" s="4" t="str">
        <f>IF($H477=0,"",VLOOKUP($G477,Data!$G$3:$BA$2935,35,FALSE))</f>
        <v/>
      </c>
      <c r="AQ477" s="4" t="str">
        <f>IF($H477=0,"",VLOOKUP($G477,Data!$G$3:$BA$2935,36,FALSE))</f>
        <v/>
      </c>
      <c r="AR477" s="4" t="str">
        <f>IF($H477=0,"",VLOOKUP($G477,Data!$G$3:$BA$2935,37,FALSE))</f>
        <v/>
      </c>
      <c r="AS477" s="4" t="str">
        <f>IF($H477=0,"",VLOOKUP($G477,Data!$G$3:$BA$2935,38,FALSE))</f>
        <v/>
      </c>
      <c r="AT477" s="4" t="str">
        <f>IF($H477=0,"",VLOOKUP($G477,Data!$G$3:$BA$2935,39,FALSE))</f>
        <v/>
      </c>
    </row>
    <row r="478" spans="1:46" x14ac:dyDescent="0.3">
      <c r="A478" s="4">
        <f>PSSE!A487</f>
        <v>975053</v>
      </c>
      <c r="B478" s="4" t="str">
        <f>PSSE!B487</f>
        <v>NHONTRAC1_G3</v>
      </c>
      <c r="C478" s="4">
        <f>PSSE!D487</f>
        <v>15.8</v>
      </c>
      <c r="D478" s="52">
        <f>PSSE!E487</f>
        <v>150</v>
      </c>
      <c r="E478" s="52" t="str">
        <f>PSSE!F487</f>
        <v>ND</v>
      </c>
      <c r="F478" s="52">
        <f>PSSE!G487</f>
        <v>1</v>
      </c>
      <c r="G478" s="52" t="str">
        <f t="shared" si="8"/>
        <v>AVR15.8150ND1</v>
      </c>
      <c r="H478" s="52">
        <f>COUNTIF(Data!$G$3:$BA$2935,AVR!$G478)</f>
        <v>1</v>
      </c>
      <c r="I478" s="52" t="str">
        <f>IF($H478=0,"",VLOOKUP($G478,Data!$G$3:$BA$2935,2,FALSE))</f>
        <v>'ESST4B'</v>
      </c>
      <c r="J478" s="52">
        <f>PSSE!C487</f>
        <v>3</v>
      </c>
      <c r="K478" s="52">
        <f>IF($H478=0,"",VLOOKUP($G478,Data!$G$3:$BA$2935,4,FALSE))</f>
        <v>0</v>
      </c>
      <c r="L478" s="52">
        <f>IF($H478=0,"",VLOOKUP($G478,Data!$G$3:$BA$2935,5,FALSE))</f>
        <v>10.75</v>
      </c>
      <c r="M478" s="52">
        <f>IF($H478=0,"",VLOOKUP($G478,Data!$G$3:$BA$2935,6,FALSE))</f>
        <v>10.75</v>
      </c>
      <c r="N478" s="52">
        <f>IF($H478=0,"",VLOOKUP($G478,Data!$G$3:$BA$2935,7,FALSE))</f>
        <v>5</v>
      </c>
      <c r="O478" s="52">
        <f>IF($H478=0,"",VLOOKUP($G478,Data!$G$3:$BA$2935,8,FALSE))</f>
        <v>-0.87</v>
      </c>
      <c r="P478" s="52">
        <f>IF($H478=0,"",VLOOKUP($G478,Data!$G$3:$BA$2935,9,FALSE))</f>
        <v>0</v>
      </c>
      <c r="Q478" s="52">
        <f>IF($H478=0,"",VLOOKUP($G478,Data!$G$3:$BA$2935,10,FALSE))</f>
        <v>1</v>
      </c>
      <c r="R478" s="52">
        <f>IF($H478=0,"",VLOOKUP($G478,Data!$G$3:$BA$2935,11,FALSE))</f>
        <v>0</v>
      </c>
      <c r="S478" s="52">
        <f>IF($H478=0,"",VLOOKUP($G478,Data!$G$3:$BA$2935,12,FALSE))</f>
        <v>99</v>
      </c>
      <c r="T478" s="52">
        <f>IF($H478=0,"",VLOOKUP($G478,Data!$G$3:$BA$2935,13,FALSE))</f>
        <v>-99</v>
      </c>
      <c r="U478" s="52">
        <f>IF($H478=0,"",VLOOKUP($G478,Data!$G$3:$BA$2935,14,FALSE))</f>
        <v>0</v>
      </c>
      <c r="V478" s="52">
        <f>IF($H478=0,"",VLOOKUP($G478,Data!$G$3:$BA$2935,15,FALSE))</f>
        <v>9.3000000000000007</v>
      </c>
      <c r="W478" s="52">
        <f>IF($H478=0,"",VLOOKUP($G478,Data!$G$3:$BA$2935,16,FALSE))</f>
        <v>0</v>
      </c>
      <c r="X478" s="52">
        <f>IF($H478=0,"",VLOOKUP($G478,Data!$G$3:$BA$2935,17,FALSE))</f>
        <v>11.63</v>
      </c>
      <c r="Y478" s="52">
        <f>IF($H478=0,"",VLOOKUP($G478,Data!$G$3:$BA$2935,18,FALSE))</f>
        <v>0.113</v>
      </c>
      <c r="Z478" s="52">
        <f>IF($H478=0,"",VLOOKUP($G478,Data!$G$3:$BA$2935,19,FALSE))</f>
        <v>0.124</v>
      </c>
      <c r="AA478" s="52">
        <f>IF($H478=0,"",VLOOKUP($G478,Data!$G$3:$BA$2935,20,FALSE))</f>
        <v>0</v>
      </c>
      <c r="AB478" s="4" t="str">
        <f>IF($H478=0,"",VLOOKUP($G478,Data!$G$3:$BA$2935,21,FALSE))</f>
        <v>/</v>
      </c>
      <c r="AC478" s="4" t="str">
        <f>IF($H478=0,"",VLOOKUP($G478,Data!$G$3:$BA$2935,22,FALSE))</f>
        <v>/</v>
      </c>
      <c r="AD478" s="4" t="str">
        <f>IF($H478=0,"",VLOOKUP($G478,Data!$G$3:$BA$2935,23,FALSE))</f>
        <v/>
      </c>
      <c r="AE478" s="4" t="str">
        <f>IF($H478=0,"",VLOOKUP($G478,Data!$G$3:$BA$2935,24,FALSE))</f>
        <v/>
      </c>
      <c r="AF478" s="4" t="str">
        <f>IF($H478=0,"",VLOOKUP($G478,Data!$G$3:$BA$2935,25,FALSE))</f>
        <v/>
      </c>
      <c r="AG478" s="4" t="str">
        <f>IF($H478=0,"",VLOOKUP($G478,Data!$G$3:$BA$2935,26,FALSE))</f>
        <v/>
      </c>
      <c r="AH478" s="4" t="str">
        <f>IF($H478=0,"",VLOOKUP($G478,Data!$G$3:$BA$2935,27,FALSE))</f>
        <v/>
      </c>
      <c r="AI478" s="4" t="str">
        <f>IF($H478=0,"",VLOOKUP($G478,Data!$G$3:$BA$2935,28,FALSE))</f>
        <v/>
      </c>
      <c r="AJ478" s="4" t="str">
        <f>IF($H478=0,"",VLOOKUP($G478,Data!$G$3:$BA$2935,29,FALSE))</f>
        <v/>
      </c>
      <c r="AK478" s="4" t="str">
        <f>IF($H478=0,"",VLOOKUP($G478,Data!$G$3:$BA$2935,30,FALSE))</f>
        <v/>
      </c>
      <c r="AL478" s="4" t="str">
        <f>IF($H478=0,"",VLOOKUP($G478,Data!$G$3:$BA$2935,31,FALSE))</f>
        <v/>
      </c>
      <c r="AM478" s="4" t="str">
        <f>IF($H478=0,"",VLOOKUP($G478,Data!$G$3:$BA$2935,32,FALSE))</f>
        <v/>
      </c>
      <c r="AN478" s="4" t="str">
        <f>IF($H478=0,"",VLOOKUP($G478,Data!$G$3:$BA$2935,33,FALSE))</f>
        <v/>
      </c>
      <c r="AO478" s="4" t="str">
        <f>IF($H478=0,"",VLOOKUP($G478,Data!$G$3:$BA$2935,34,FALSE))</f>
        <v/>
      </c>
      <c r="AP478" s="4" t="str">
        <f>IF($H478=0,"",VLOOKUP($G478,Data!$G$3:$BA$2935,35,FALSE))</f>
        <v/>
      </c>
      <c r="AQ478" s="4" t="str">
        <f>IF($H478=0,"",VLOOKUP($G478,Data!$G$3:$BA$2935,36,FALSE))</f>
        <v/>
      </c>
      <c r="AR478" s="4" t="str">
        <f>IF($H478=0,"",VLOOKUP($G478,Data!$G$3:$BA$2935,37,FALSE))</f>
        <v/>
      </c>
      <c r="AS478" s="4" t="str">
        <f>IF($H478=0,"",VLOOKUP($G478,Data!$G$3:$BA$2935,38,FALSE))</f>
        <v/>
      </c>
      <c r="AT478" s="4" t="str">
        <f>IF($H478=0,"",VLOOKUP($G478,Data!$G$3:$BA$2935,39,FALSE))</f>
        <v/>
      </c>
    </row>
    <row r="479" spans="1:46" x14ac:dyDescent="0.3">
      <c r="A479" s="4">
        <f>PSSE!A488</f>
        <v>975061</v>
      </c>
      <c r="B479" s="4" t="str">
        <f>PSSE!B488</f>
        <v>NHONTRAC2_G1</v>
      </c>
      <c r="C479" s="4">
        <f>PSSE!D488</f>
        <v>15.8</v>
      </c>
      <c r="D479" s="52">
        <f>PSSE!E488</f>
        <v>250</v>
      </c>
      <c r="E479" s="52" t="str">
        <f>PSSE!F488</f>
        <v>ND</v>
      </c>
      <c r="F479" s="52">
        <f>PSSE!G488</f>
        <v>1</v>
      </c>
      <c r="G479" s="52" t="str">
        <f t="shared" si="8"/>
        <v>AVR15.8250ND1</v>
      </c>
      <c r="H479" s="52">
        <f>COUNTIF(Data!$G$3:$BA$2935,AVR!$G479)</f>
        <v>1</v>
      </c>
      <c r="I479" s="52" t="str">
        <f>IF($H479=0,"",VLOOKUP($G479,Data!$G$3:$BA$2935,2,FALSE))</f>
        <v>'ESST4B'</v>
      </c>
      <c r="J479" s="52">
        <f>PSSE!C488</f>
        <v>1</v>
      </c>
      <c r="K479" s="52">
        <f>IF($H479=0,"",VLOOKUP($G479,Data!$G$3:$BA$2935,4,FALSE))</f>
        <v>0</v>
      </c>
      <c r="L479" s="52">
        <f>IF($H479=0,"",VLOOKUP($G479,Data!$G$3:$BA$2935,5,FALSE))</f>
        <v>10.75</v>
      </c>
      <c r="M479" s="52">
        <f>IF($H479=0,"",VLOOKUP($G479,Data!$G$3:$BA$2935,6,FALSE))</f>
        <v>10.75</v>
      </c>
      <c r="N479" s="52">
        <f>IF($H479=0,"",VLOOKUP($G479,Data!$G$3:$BA$2935,7,FALSE))</f>
        <v>5</v>
      </c>
      <c r="O479" s="52">
        <f>IF($H479=0,"",VLOOKUP($G479,Data!$G$3:$BA$2935,8,FALSE))</f>
        <v>-0.87</v>
      </c>
      <c r="P479" s="52">
        <f>IF($H479=0,"",VLOOKUP($G479,Data!$G$3:$BA$2935,9,FALSE))</f>
        <v>0</v>
      </c>
      <c r="Q479" s="52">
        <f>IF($H479=0,"",VLOOKUP($G479,Data!$G$3:$BA$2935,10,FALSE))</f>
        <v>1</v>
      </c>
      <c r="R479" s="52">
        <f>IF($H479=0,"",VLOOKUP($G479,Data!$G$3:$BA$2935,11,FALSE))</f>
        <v>0</v>
      </c>
      <c r="S479" s="52">
        <f>IF($H479=0,"",VLOOKUP($G479,Data!$G$3:$BA$2935,12,FALSE))</f>
        <v>99</v>
      </c>
      <c r="T479" s="52">
        <f>IF($H479=0,"",VLOOKUP($G479,Data!$G$3:$BA$2935,13,FALSE))</f>
        <v>-99</v>
      </c>
      <c r="U479" s="52">
        <f>IF($H479=0,"",VLOOKUP($G479,Data!$G$3:$BA$2935,14,FALSE))</f>
        <v>0</v>
      </c>
      <c r="V479" s="52">
        <f>IF($H479=0,"",VLOOKUP($G479,Data!$G$3:$BA$2935,15,FALSE))</f>
        <v>9.3000000000000007</v>
      </c>
      <c r="W479" s="52">
        <f>IF($H479=0,"",VLOOKUP($G479,Data!$G$3:$BA$2935,16,FALSE))</f>
        <v>0</v>
      </c>
      <c r="X479" s="52">
        <f>IF($H479=0,"",VLOOKUP($G479,Data!$G$3:$BA$2935,17,FALSE))</f>
        <v>11.63</v>
      </c>
      <c r="Y479" s="52">
        <f>IF($H479=0,"",VLOOKUP($G479,Data!$G$3:$BA$2935,18,FALSE))</f>
        <v>0.113</v>
      </c>
      <c r="Z479" s="52">
        <f>IF($H479=0,"",VLOOKUP($G479,Data!$G$3:$BA$2935,19,FALSE))</f>
        <v>0.124</v>
      </c>
      <c r="AA479" s="52">
        <f>IF($H479=0,"",VLOOKUP($G479,Data!$G$3:$BA$2935,20,FALSE))</f>
        <v>0</v>
      </c>
      <c r="AB479" s="4" t="str">
        <f>IF($H479=0,"",VLOOKUP($G479,Data!$G$3:$BA$2935,21,FALSE))</f>
        <v>/</v>
      </c>
      <c r="AC479" s="4" t="str">
        <f>IF($H479=0,"",VLOOKUP($G479,Data!$G$3:$BA$2935,22,FALSE))</f>
        <v>/</v>
      </c>
      <c r="AD479" s="4" t="str">
        <f>IF($H479=0,"",VLOOKUP($G479,Data!$G$3:$BA$2935,23,FALSE))</f>
        <v/>
      </c>
      <c r="AE479" s="4" t="str">
        <f>IF($H479=0,"",VLOOKUP($G479,Data!$G$3:$BA$2935,24,FALSE))</f>
        <v/>
      </c>
      <c r="AF479" s="4" t="str">
        <f>IF($H479=0,"",VLOOKUP($G479,Data!$G$3:$BA$2935,25,FALSE))</f>
        <v/>
      </c>
      <c r="AG479" s="4" t="str">
        <f>IF($H479=0,"",VLOOKUP($G479,Data!$G$3:$BA$2935,26,FALSE))</f>
        <v/>
      </c>
      <c r="AH479" s="4" t="str">
        <f>IF($H479=0,"",VLOOKUP($G479,Data!$G$3:$BA$2935,27,FALSE))</f>
        <v/>
      </c>
      <c r="AI479" s="4" t="str">
        <f>IF($H479=0,"",VLOOKUP($G479,Data!$G$3:$BA$2935,28,FALSE))</f>
        <v/>
      </c>
      <c r="AJ479" s="4" t="str">
        <f>IF($H479=0,"",VLOOKUP($G479,Data!$G$3:$BA$2935,29,FALSE))</f>
        <v/>
      </c>
      <c r="AK479" s="4" t="str">
        <f>IF($H479=0,"",VLOOKUP($G479,Data!$G$3:$BA$2935,30,FALSE))</f>
        <v/>
      </c>
      <c r="AL479" s="4" t="str">
        <f>IF($H479=0,"",VLOOKUP($G479,Data!$G$3:$BA$2935,31,FALSE))</f>
        <v/>
      </c>
      <c r="AM479" s="4" t="str">
        <f>IF($H479=0,"",VLOOKUP($G479,Data!$G$3:$BA$2935,32,FALSE))</f>
        <v/>
      </c>
      <c r="AN479" s="4" t="str">
        <f>IF($H479=0,"",VLOOKUP($G479,Data!$G$3:$BA$2935,33,FALSE))</f>
        <v/>
      </c>
      <c r="AO479" s="4" t="str">
        <f>IF($H479=0,"",VLOOKUP($G479,Data!$G$3:$BA$2935,34,FALSE))</f>
        <v/>
      </c>
      <c r="AP479" s="4" t="str">
        <f>IF($H479=0,"",VLOOKUP($G479,Data!$G$3:$BA$2935,35,FALSE))</f>
        <v/>
      </c>
      <c r="AQ479" s="4" t="str">
        <f>IF($H479=0,"",VLOOKUP($G479,Data!$G$3:$BA$2935,36,FALSE))</f>
        <v/>
      </c>
      <c r="AR479" s="4" t="str">
        <f>IF($H479=0,"",VLOOKUP($G479,Data!$G$3:$BA$2935,37,FALSE))</f>
        <v/>
      </c>
      <c r="AS479" s="4" t="str">
        <f>IF($H479=0,"",VLOOKUP($G479,Data!$G$3:$BA$2935,38,FALSE))</f>
        <v/>
      </c>
      <c r="AT479" s="4" t="str">
        <f>IF($H479=0,"",VLOOKUP($G479,Data!$G$3:$BA$2935,39,FALSE))</f>
        <v/>
      </c>
    </row>
    <row r="480" spans="1:46" x14ac:dyDescent="0.3">
      <c r="A480" s="4">
        <f>PSSE!A489</f>
        <v>975062</v>
      </c>
      <c r="B480" s="4" t="str">
        <f>PSSE!B489</f>
        <v>NHONTRAC2_G2</v>
      </c>
      <c r="C480" s="4">
        <f>PSSE!D489</f>
        <v>15.8</v>
      </c>
      <c r="D480" s="52">
        <f>PSSE!E489</f>
        <v>250</v>
      </c>
      <c r="E480" s="52" t="str">
        <f>PSSE!F489</f>
        <v>ND</v>
      </c>
      <c r="F480" s="52">
        <f>PSSE!G489</f>
        <v>1</v>
      </c>
      <c r="G480" s="52" t="str">
        <f t="shared" si="8"/>
        <v>AVR15.8250ND1</v>
      </c>
      <c r="H480" s="52">
        <f>COUNTIF(Data!$G$3:$BA$2935,AVR!$G480)</f>
        <v>1</v>
      </c>
      <c r="I480" s="52" t="str">
        <f>IF($H480=0,"",VLOOKUP($G480,Data!$G$3:$BA$2935,2,FALSE))</f>
        <v>'ESST4B'</v>
      </c>
      <c r="J480" s="52">
        <f>PSSE!C489</f>
        <v>1</v>
      </c>
      <c r="K480" s="52">
        <f>IF($H480=0,"",VLOOKUP($G480,Data!$G$3:$BA$2935,4,FALSE))</f>
        <v>0</v>
      </c>
      <c r="L480" s="52">
        <f>IF($H480=0,"",VLOOKUP($G480,Data!$G$3:$BA$2935,5,FALSE))</f>
        <v>10.75</v>
      </c>
      <c r="M480" s="52">
        <f>IF($H480=0,"",VLOOKUP($G480,Data!$G$3:$BA$2935,6,FALSE))</f>
        <v>10.75</v>
      </c>
      <c r="N480" s="52">
        <f>IF($H480=0,"",VLOOKUP($G480,Data!$G$3:$BA$2935,7,FALSE))</f>
        <v>5</v>
      </c>
      <c r="O480" s="52">
        <f>IF($H480=0,"",VLOOKUP($G480,Data!$G$3:$BA$2935,8,FALSE))</f>
        <v>-0.87</v>
      </c>
      <c r="P480" s="52">
        <f>IF($H480=0,"",VLOOKUP($G480,Data!$G$3:$BA$2935,9,FALSE))</f>
        <v>0</v>
      </c>
      <c r="Q480" s="52">
        <f>IF($H480=0,"",VLOOKUP($G480,Data!$G$3:$BA$2935,10,FALSE))</f>
        <v>1</v>
      </c>
      <c r="R480" s="52">
        <f>IF($H480=0,"",VLOOKUP($G480,Data!$G$3:$BA$2935,11,FALSE))</f>
        <v>0</v>
      </c>
      <c r="S480" s="52">
        <f>IF($H480=0,"",VLOOKUP($G480,Data!$G$3:$BA$2935,12,FALSE))</f>
        <v>99</v>
      </c>
      <c r="T480" s="52">
        <f>IF($H480=0,"",VLOOKUP($G480,Data!$G$3:$BA$2935,13,FALSE))</f>
        <v>-99</v>
      </c>
      <c r="U480" s="52">
        <f>IF($H480=0,"",VLOOKUP($G480,Data!$G$3:$BA$2935,14,FALSE))</f>
        <v>0</v>
      </c>
      <c r="V480" s="52">
        <f>IF($H480=0,"",VLOOKUP($G480,Data!$G$3:$BA$2935,15,FALSE))</f>
        <v>9.3000000000000007</v>
      </c>
      <c r="W480" s="52">
        <f>IF($H480=0,"",VLOOKUP($G480,Data!$G$3:$BA$2935,16,FALSE))</f>
        <v>0</v>
      </c>
      <c r="X480" s="52">
        <f>IF($H480=0,"",VLOOKUP($G480,Data!$G$3:$BA$2935,17,FALSE))</f>
        <v>11.63</v>
      </c>
      <c r="Y480" s="52">
        <f>IF($H480=0,"",VLOOKUP($G480,Data!$G$3:$BA$2935,18,FALSE))</f>
        <v>0.113</v>
      </c>
      <c r="Z480" s="52">
        <f>IF($H480=0,"",VLOOKUP($G480,Data!$G$3:$BA$2935,19,FALSE))</f>
        <v>0.124</v>
      </c>
      <c r="AA480" s="52">
        <f>IF($H480=0,"",VLOOKUP($G480,Data!$G$3:$BA$2935,20,FALSE))</f>
        <v>0</v>
      </c>
      <c r="AB480" s="4" t="str">
        <f>IF($H480=0,"",VLOOKUP($G480,Data!$G$3:$BA$2935,21,FALSE))</f>
        <v>/</v>
      </c>
      <c r="AC480" s="4" t="str">
        <f>IF($H480=0,"",VLOOKUP($G480,Data!$G$3:$BA$2935,22,FALSE))</f>
        <v>/</v>
      </c>
      <c r="AD480" s="4" t="str">
        <f>IF($H480=0,"",VLOOKUP($G480,Data!$G$3:$BA$2935,23,FALSE))</f>
        <v/>
      </c>
      <c r="AE480" s="4" t="str">
        <f>IF($H480=0,"",VLOOKUP($G480,Data!$G$3:$BA$2935,24,FALSE))</f>
        <v/>
      </c>
      <c r="AF480" s="4" t="str">
        <f>IF($H480=0,"",VLOOKUP($G480,Data!$G$3:$BA$2935,25,FALSE))</f>
        <v/>
      </c>
      <c r="AG480" s="4" t="str">
        <f>IF($H480=0,"",VLOOKUP($G480,Data!$G$3:$BA$2935,26,FALSE))</f>
        <v/>
      </c>
      <c r="AH480" s="4" t="str">
        <f>IF($H480=0,"",VLOOKUP($G480,Data!$G$3:$BA$2935,27,FALSE))</f>
        <v/>
      </c>
      <c r="AI480" s="4" t="str">
        <f>IF($H480=0,"",VLOOKUP($G480,Data!$G$3:$BA$2935,28,FALSE))</f>
        <v/>
      </c>
      <c r="AJ480" s="4" t="str">
        <f>IF($H480=0,"",VLOOKUP($G480,Data!$G$3:$BA$2935,29,FALSE))</f>
        <v/>
      </c>
      <c r="AK480" s="4" t="str">
        <f>IF($H480=0,"",VLOOKUP($G480,Data!$G$3:$BA$2935,30,FALSE))</f>
        <v/>
      </c>
      <c r="AL480" s="4" t="str">
        <f>IF($H480=0,"",VLOOKUP($G480,Data!$G$3:$BA$2935,31,FALSE))</f>
        <v/>
      </c>
      <c r="AM480" s="4" t="str">
        <f>IF($H480=0,"",VLOOKUP($G480,Data!$G$3:$BA$2935,32,FALSE))</f>
        <v/>
      </c>
      <c r="AN480" s="4" t="str">
        <f>IF($H480=0,"",VLOOKUP($G480,Data!$G$3:$BA$2935,33,FALSE))</f>
        <v/>
      </c>
      <c r="AO480" s="4" t="str">
        <f>IF($H480=0,"",VLOOKUP($G480,Data!$G$3:$BA$2935,34,FALSE))</f>
        <v/>
      </c>
      <c r="AP480" s="4" t="str">
        <f>IF($H480=0,"",VLOOKUP($G480,Data!$G$3:$BA$2935,35,FALSE))</f>
        <v/>
      </c>
      <c r="AQ480" s="4" t="str">
        <f>IF($H480=0,"",VLOOKUP($G480,Data!$G$3:$BA$2935,36,FALSE))</f>
        <v/>
      </c>
      <c r="AR480" s="4" t="str">
        <f>IF($H480=0,"",VLOOKUP($G480,Data!$G$3:$BA$2935,37,FALSE))</f>
        <v/>
      </c>
      <c r="AS480" s="4" t="str">
        <f>IF($H480=0,"",VLOOKUP($G480,Data!$G$3:$BA$2935,38,FALSE))</f>
        <v/>
      </c>
      <c r="AT480" s="4" t="str">
        <f>IF($H480=0,"",VLOOKUP($G480,Data!$G$3:$BA$2935,39,FALSE))</f>
        <v/>
      </c>
    </row>
    <row r="481" spans="1:46" x14ac:dyDescent="0.3">
      <c r="A481" s="4">
        <f>PSSE!A490</f>
        <v>975071</v>
      </c>
      <c r="B481" s="4" t="str">
        <f>PSSE!B490</f>
        <v>NHONTRAC2_S1</v>
      </c>
      <c r="C481" s="4">
        <f>PSSE!D490</f>
        <v>15.8</v>
      </c>
      <c r="D481" s="52">
        <f>PSSE!E490</f>
        <v>250</v>
      </c>
      <c r="E481" s="52" t="str">
        <f>PSSE!F490</f>
        <v>ND</v>
      </c>
      <c r="F481" s="52">
        <f>PSSE!G490</f>
        <v>1</v>
      </c>
      <c r="G481" s="52" t="str">
        <f t="shared" si="8"/>
        <v>AVR15.8250ND1</v>
      </c>
      <c r="H481" s="52">
        <f>COUNTIF(Data!$G$3:$BA$2935,AVR!$G481)</f>
        <v>1</v>
      </c>
      <c r="I481" s="52" t="str">
        <f>IF($H481=0,"",VLOOKUP($G481,Data!$G$3:$BA$2935,2,FALSE))</f>
        <v>'ESST4B'</v>
      </c>
      <c r="J481" s="52">
        <f>PSSE!C490</f>
        <v>1</v>
      </c>
      <c r="K481" s="52">
        <f>IF($H481=0,"",VLOOKUP($G481,Data!$G$3:$BA$2935,4,FALSE))</f>
        <v>0</v>
      </c>
      <c r="L481" s="52">
        <f>IF($H481=0,"",VLOOKUP($G481,Data!$G$3:$BA$2935,5,FALSE))</f>
        <v>10.75</v>
      </c>
      <c r="M481" s="52">
        <f>IF($H481=0,"",VLOOKUP($G481,Data!$G$3:$BA$2935,6,FALSE))</f>
        <v>10.75</v>
      </c>
      <c r="N481" s="52">
        <f>IF($H481=0,"",VLOOKUP($G481,Data!$G$3:$BA$2935,7,FALSE))</f>
        <v>5</v>
      </c>
      <c r="O481" s="52">
        <f>IF($H481=0,"",VLOOKUP($G481,Data!$G$3:$BA$2935,8,FALSE))</f>
        <v>-0.87</v>
      </c>
      <c r="P481" s="52">
        <f>IF($H481=0,"",VLOOKUP($G481,Data!$G$3:$BA$2935,9,FALSE))</f>
        <v>0</v>
      </c>
      <c r="Q481" s="52">
        <f>IF($H481=0,"",VLOOKUP($G481,Data!$G$3:$BA$2935,10,FALSE))</f>
        <v>1</v>
      </c>
      <c r="R481" s="52">
        <f>IF($H481=0,"",VLOOKUP($G481,Data!$G$3:$BA$2935,11,FALSE))</f>
        <v>0</v>
      </c>
      <c r="S481" s="52">
        <f>IF($H481=0,"",VLOOKUP($G481,Data!$G$3:$BA$2935,12,FALSE))</f>
        <v>99</v>
      </c>
      <c r="T481" s="52">
        <f>IF($H481=0,"",VLOOKUP($G481,Data!$G$3:$BA$2935,13,FALSE))</f>
        <v>-99</v>
      </c>
      <c r="U481" s="52">
        <f>IF($H481=0,"",VLOOKUP($G481,Data!$G$3:$BA$2935,14,FALSE))</f>
        <v>0</v>
      </c>
      <c r="V481" s="52">
        <f>IF($H481=0,"",VLOOKUP($G481,Data!$G$3:$BA$2935,15,FALSE))</f>
        <v>9.3000000000000007</v>
      </c>
      <c r="W481" s="52">
        <f>IF($H481=0,"",VLOOKUP($G481,Data!$G$3:$BA$2935,16,FALSE))</f>
        <v>0</v>
      </c>
      <c r="X481" s="52">
        <f>IF($H481=0,"",VLOOKUP($G481,Data!$G$3:$BA$2935,17,FALSE))</f>
        <v>11.63</v>
      </c>
      <c r="Y481" s="52">
        <f>IF($H481=0,"",VLOOKUP($G481,Data!$G$3:$BA$2935,18,FALSE))</f>
        <v>0.113</v>
      </c>
      <c r="Z481" s="52">
        <f>IF($H481=0,"",VLOOKUP($G481,Data!$G$3:$BA$2935,19,FALSE))</f>
        <v>0.124</v>
      </c>
      <c r="AA481" s="52">
        <f>IF($H481=0,"",VLOOKUP($G481,Data!$G$3:$BA$2935,20,FALSE))</f>
        <v>0</v>
      </c>
      <c r="AB481" s="4" t="str">
        <f>IF($H481=0,"",VLOOKUP($G481,Data!$G$3:$BA$2935,21,FALSE))</f>
        <v>/</v>
      </c>
      <c r="AC481" s="4" t="str">
        <f>IF($H481=0,"",VLOOKUP($G481,Data!$G$3:$BA$2935,22,FALSE))</f>
        <v>/</v>
      </c>
      <c r="AD481" s="4" t="str">
        <f>IF($H481=0,"",VLOOKUP($G481,Data!$G$3:$BA$2935,23,FALSE))</f>
        <v/>
      </c>
      <c r="AE481" s="4" t="str">
        <f>IF($H481=0,"",VLOOKUP($G481,Data!$G$3:$BA$2935,24,FALSE))</f>
        <v/>
      </c>
      <c r="AF481" s="4" t="str">
        <f>IF($H481=0,"",VLOOKUP($G481,Data!$G$3:$BA$2935,25,FALSE))</f>
        <v/>
      </c>
      <c r="AG481" s="4" t="str">
        <f>IF($H481=0,"",VLOOKUP($G481,Data!$G$3:$BA$2935,26,FALSE))</f>
        <v/>
      </c>
      <c r="AH481" s="4" t="str">
        <f>IF($H481=0,"",VLOOKUP($G481,Data!$G$3:$BA$2935,27,FALSE))</f>
        <v/>
      </c>
      <c r="AI481" s="4" t="str">
        <f>IF($H481=0,"",VLOOKUP($G481,Data!$G$3:$BA$2935,28,FALSE))</f>
        <v/>
      </c>
      <c r="AJ481" s="4" t="str">
        <f>IF($H481=0,"",VLOOKUP($G481,Data!$G$3:$BA$2935,29,FALSE))</f>
        <v/>
      </c>
      <c r="AK481" s="4" t="str">
        <f>IF($H481=0,"",VLOOKUP($G481,Data!$G$3:$BA$2935,30,FALSE))</f>
        <v/>
      </c>
      <c r="AL481" s="4" t="str">
        <f>IF($H481=0,"",VLOOKUP($G481,Data!$G$3:$BA$2935,31,FALSE))</f>
        <v/>
      </c>
      <c r="AM481" s="4" t="str">
        <f>IF($H481=0,"",VLOOKUP($G481,Data!$G$3:$BA$2935,32,FALSE))</f>
        <v/>
      </c>
      <c r="AN481" s="4" t="str">
        <f>IF($H481=0,"",VLOOKUP($G481,Data!$G$3:$BA$2935,33,FALSE))</f>
        <v/>
      </c>
      <c r="AO481" s="4" t="str">
        <f>IF($H481=0,"",VLOOKUP($G481,Data!$G$3:$BA$2935,34,FALSE))</f>
        <v/>
      </c>
      <c r="AP481" s="4" t="str">
        <f>IF($H481=0,"",VLOOKUP($G481,Data!$G$3:$BA$2935,35,FALSE))</f>
        <v/>
      </c>
      <c r="AQ481" s="4" t="str">
        <f>IF($H481=0,"",VLOOKUP($G481,Data!$G$3:$BA$2935,36,FALSE))</f>
        <v/>
      </c>
      <c r="AR481" s="4" t="str">
        <f>IF($H481=0,"",VLOOKUP($G481,Data!$G$3:$BA$2935,37,FALSE))</f>
        <v/>
      </c>
      <c r="AS481" s="4" t="str">
        <f>IF($H481=0,"",VLOOKUP($G481,Data!$G$3:$BA$2935,38,FALSE))</f>
        <v/>
      </c>
      <c r="AT481" s="4" t="str">
        <f>IF($H481=0,"",VLOOKUP($G481,Data!$G$3:$BA$2935,39,FALSE))</f>
        <v/>
      </c>
    </row>
    <row r="482" spans="1:46" x14ac:dyDescent="0.3">
      <c r="A482" s="4">
        <f>PSSE!A491</f>
        <v>975081</v>
      </c>
      <c r="B482" s="4" t="str">
        <f>PSSE!B491</f>
        <v>PHUTAN2-H</v>
      </c>
      <c r="C482" s="4">
        <f>PSSE!D491</f>
        <v>13.8</v>
      </c>
      <c r="D482" s="52">
        <f>PSSE!E491</f>
        <v>75</v>
      </c>
      <c r="E482" s="52" t="str">
        <f>PSSE!F491</f>
        <v>TD</v>
      </c>
      <c r="F482" s="52">
        <f>PSSE!G491</f>
        <v>1</v>
      </c>
      <c r="G482" s="52" t="str">
        <f t="shared" si="8"/>
        <v>AVR13.875TD1</v>
      </c>
      <c r="H482" s="52">
        <f>COUNTIF(Data!$G$3:$BA$2935,AVR!$G482)</f>
        <v>1</v>
      </c>
      <c r="I482" s="52" t="str">
        <f>IF($H482=0,"",VLOOKUP($G482,Data!$G$3:$BA$2935,2,FALSE))</f>
        <v>'ESST4B'</v>
      </c>
      <c r="J482" s="52">
        <f>PSSE!C491</f>
        <v>1</v>
      </c>
      <c r="K482" s="52">
        <f>IF($H482=0,"",VLOOKUP($G482,Data!$G$3:$BA$2935,4,FALSE))</f>
        <v>0</v>
      </c>
      <c r="L482" s="52">
        <f>IF($H482=0,"",VLOOKUP($G482,Data!$G$3:$BA$2935,5,FALSE))</f>
        <v>10.75</v>
      </c>
      <c r="M482" s="52">
        <f>IF($H482=0,"",VLOOKUP($G482,Data!$G$3:$BA$2935,6,FALSE))</f>
        <v>10.75</v>
      </c>
      <c r="N482" s="52">
        <f>IF($H482=0,"",VLOOKUP($G482,Data!$G$3:$BA$2935,7,FALSE))</f>
        <v>5</v>
      </c>
      <c r="O482" s="52">
        <f>IF($H482=0,"",VLOOKUP($G482,Data!$G$3:$BA$2935,8,FALSE))</f>
        <v>-0.87</v>
      </c>
      <c r="P482" s="52">
        <f>IF($H482=0,"",VLOOKUP($G482,Data!$G$3:$BA$2935,9,FALSE))</f>
        <v>0</v>
      </c>
      <c r="Q482" s="52">
        <f>IF($H482=0,"",VLOOKUP($G482,Data!$G$3:$BA$2935,10,FALSE))</f>
        <v>1</v>
      </c>
      <c r="R482" s="52">
        <f>IF($H482=0,"",VLOOKUP($G482,Data!$G$3:$BA$2935,11,FALSE))</f>
        <v>0</v>
      </c>
      <c r="S482" s="52">
        <f>IF($H482=0,"",VLOOKUP($G482,Data!$G$3:$BA$2935,12,FALSE))</f>
        <v>99</v>
      </c>
      <c r="T482" s="52">
        <f>IF($H482=0,"",VLOOKUP($G482,Data!$G$3:$BA$2935,13,FALSE))</f>
        <v>-99</v>
      </c>
      <c r="U482" s="52">
        <f>IF($H482=0,"",VLOOKUP($G482,Data!$G$3:$BA$2935,14,FALSE))</f>
        <v>0</v>
      </c>
      <c r="V482" s="52">
        <f>IF($H482=0,"",VLOOKUP($G482,Data!$G$3:$BA$2935,15,FALSE))</f>
        <v>9.3000000000000007</v>
      </c>
      <c r="W482" s="52">
        <f>IF($H482=0,"",VLOOKUP($G482,Data!$G$3:$BA$2935,16,FALSE))</f>
        <v>0</v>
      </c>
      <c r="X482" s="52">
        <f>IF($H482=0,"",VLOOKUP($G482,Data!$G$3:$BA$2935,17,FALSE))</f>
        <v>11.63</v>
      </c>
      <c r="Y482" s="52">
        <f>IF($H482=0,"",VLOOKUP($G482,Data!$G$3:$BA$2935,18,FALSE))</f>
        <v>0.113</v>
      </c>
      <c r="Z482" s="52">
        <f>IF($H482=0,"",VLOOKUP($G482,Data!$G$3:$BA$2935,19,FALSE))</f>
        <v>0.124</v>
      </c>
      <c r="AA482" s="52">
        <f>IF($H482=0,"",VLOOKUP($G482,Data!$G$3:$BA$2935,20,FALSE))</f>
        <v>0</v>
      </c>
      <c r="AB482" s="4" t="str">
        <f>IF($H482=0,"",VLOOKUP($G482,Data!$G$3:$BA$2935,21,FALSE))</f>
        <v>/</v>
      </c>
      <c r="AC482" s="4" t="str">
        <f>IF($H482=0,"",VLOOKUP($G482,Data!$G$3:$BA$2935,22,FALSE))</f>
        <v>/</v>
      </c>
      <c r="AD482" s="4" t="str">
        <f>IF($H482=0,"",VLOOKUP($G482,Data!$G$3:$BA$2935,23,FALSE))</f>
        <v/>
      </c>
      <c r="AE482" s="4" t="str">
        <f>IF($H482=0,"",VLOOKUP($G482,Data!$G$3:$BA$2935,24,FALSE))</f>
        <v/>
      </c>
      <c r="AF482" s="4" t="str">
        <f>IF($H482=0,"",VLOOKUP($G482,Data!$G$3:$BA$2935,25,FALSE))</f>
        <v/>
      </c>
      <c r="AG482" s="4" t="str">
        <f>IF($H482=0,"",VLOOKUP($G482,Data!$G$3:$BA$2935,26,FALSE))</f>
        <v/>
      </c>
      <c r="AH482" s="4" t="str">
        <f>IF($H482=0,"",VLOOKUP($G482,Data!$G$3:$BA$2935,27,FALSE))</f>
        <v/>
      </c>
      <c r="AI482" s="4" t="str">
        <f>IF($H482=0,"",VLOOKUP($G482,Data!$G$3:$BA$2935,28,FALSE))</f>
        <v/>
      </c>
      <c r="AJ482" s="4" t="str">
        <f>IF($H482=0,"",VLOOKUP($G482,Data!$G$3:$BA$2935,29,FALSE))</f>
        <v/>
      </c>
      <c r="AK482" s="4" t="str">
        <f>IF($H482=0,"",VLOOKUP($G482,Data!$G$3:$BA$2935,30,FALSE))</f>
        <v/>
      </c>
      <c r="AL482" s="4" t="str">
        <f>IF($H482=0,"",VLOOKUP($G482,Data!$G$3:$BA$2935,31,FALSE))</f>
        <v/>
      </c>
      <c r="AM482" s="4" t="str">
        <f>IF($H482=0,"",VLOOKUP($G482,Data!$G$3:$BA$2935,32,FALSE))</f>
        <v/>
      </c>
      <c r="AN482" s="4" t="str">
        <f>IF($H482=0,"",VLOOKUP($G482,Data!$G$3:$BA$2935,33,FALSE))</f>
        <v/>
      </c>
      <c r="AO482" s="4" t="str">
        <f>IF($H482=0,"",VLOOKUP($G482,Data!$G$3:$BA$2935,34,FALSE))</f>
        <v/>
      </c>
      <c r="AP482" s="4" t="str">
        <f>IF($H482=0,"",VLOOKUP($G482,Data!$G$3:$BA$2935,35,FALSE))</f>
        <v/>
      </c>
      <c r="AQ482" s="4" t="str">
        <f>IF($H482=0,"",VLOOKUP($G482,Data!$G$3:$BA$2935,36,FALSE))</f>
        <v/>
      </c>
      <c r="AR482" s="4" t="str">
        <f>IF($H482=0,"",VLOOKUP($G482,Data!$G$3:$BA$2935,37,FALSE))</f>
        <v/>
      </c>
      <c r="AS482" s="4" t="str">
        <f>IF($H482=0,"",VLOOKUP($G482,Data!$G$3:$BA$2935,38,FALSE))</f>
        <v/>
      </c>
      <c r="AT482" s="4" t="str">
        <f>IF($H482=0,"",VLOOKUP($G482,Data!$G$3:$BA$2935,39,FALSE))</f>
        <v/>
      </c>
    </row>
    <row r="483" spans="1:46" x14ac:dyDescent="0.3">
      <c r="A483" s="4">
        <f>PSSE!A492</f>
        <v>975091</v>
      </c>
      <c r="B483" s="4" t="str">
        <f>PSSE!B492</f>
        <v>PHUTAN1_H</v>
      </c>
      <c r="C483" s="4">
        <f>PSSE!D492</f>
        <v>10.5</v>
      </c>
      <c r="D483" s="52">
        <f>PSSE!E492</f>
        <v>32</v>
      </c>
      <c r="E483" s="52" t="str">
        <f>PSSE!F492</f>
        <v>TD</v>
      </c>
      <c r="F483" s="52">
        <f>PSSE!G492</f>
        <v>1</v>
      </c>
      <c r="G483" s="52" t="str">
        <f t="shared" si="8"/>
        <v>AVR10.532TD1</v>
      </c>
      <c r="H483" s="52">
        <f>COUNTIF(Data!$G$3:$BA$2935,AVR!$G483)</f>
        <v>1</v>
      </c>
      <c r="I483" s="52" t="str">
        <f>IF($H483=0,"",VLOOKUP($G483,Data!$G$3:$BA$2935,2,FALSE))</f>
        <v>'ESST4B'</v>
      </c>
      <c r="J483" s="52">
        <f>PSSE!C492</f>
        <v>1</v>
      </c>
      <c r="K483" s="52">
        <f>IF($H483=0,"",VLOOKUP($G483,Data!$G$3:$BA$2935,4,FALSE))</f>
        <v>0</v>
      </c>
      <c r="L483" s="52">
        <f>IF($H483=0,"",VLOOKUP($G483,Data!$G$3:$BA$2935,5,FALSE))</f>
        <v>10.75</v>
      </c>
      <c r="M483" s="52">
        <f>IF($H483=0,"",VLOOKUP($G483,Data!$G$3:$BA$2935,6,FALSE))</f>
        <v>10.75</v>
      </c>
      <c r="N483" s="52">
        <f>IF($H483=0,"",VLOOKUP($G483,Data!$G$3:$BA$2935,7,FALSE))</f>
        <v>5</v>
      </c>
      <c r="O483" s="52">
        <f>IF($H483=0,"",VLOOKUP($G483,Data!$G$3:$BA$2935,8,FALSE))</f>
        <v>-0.87</v>
      </c>
      <c r="P483" s="52">
        <f>IF($H483=0,"",VLOOKUP($G483,Data!$G$3:$BA$2935,9,FALSE))</f>
        <v>0</v>
      </c>
      <c r="Q483" s="52">
        <f>IF($H483=0,"",VLOOKUP($G483,Data!$G$3:$BA$2935,10,FALSE))</f>
        <v>1</v>
      </c>
      <c r="R483" s="52">
        <f>IF($H483=0,"",VLOOKUP($G483,Data!$G$3:$BA$2935,11,FALSE))</f>
        <v>0</v>
      </c>
      <c r="S483" s="52">
        <f>IF($H483=0,"",VLOOKUP($G483,Data!$G$3:$BA$2935,12,FALSE))</f>
        <v>99</v>
      </c>
      <c r="T483" s="52">
        <f>IF($H483=0,"",VLOOKUP($G483,Data!$G$3:$BA$2935,13,FALSE))</f>
        <v>-99</v>
      </c>
      <c r="U483" s="52">
        <f>IF($H483=0,"",VLOOKUP($G483,Data!$G$3:$BA$2935,14,FALSE))</f>
        <v>0</v>
      </c>
      <c r="V483" s="52">
        <f>IF($H483=0,"",VLOOKUP($G483,Data!$G$3:$BA$2935,15,FALSE))</f>
        <v>9.3000000000000007</v>
      </c>
      <c r="W483" s="52">
        <f>IF($H483=0,"",VLOOKUP($G483,Data!$G$3:$BA$2935,16,FALSE))</f>
        <v>0</v>
      </c>
      <c r="X483" s="52">
        <f>IF($H483=0,"",VLOOKUP($G483,Data!$G$3:$BA$2935,17,FALSE))</f>
        <v>11.63</v>
      </c>
      <c r="Y483" s="52">
        <f>IF($H483=0,"",VLOOKUP($G483,Data!$G$3:$BA$2935,18,FALSE))</f>
        <v>0.113</v>
      </c>
      <c r="Z483" s="52">
        <f>IF($H483=0,"",VLOOKUP($G483,Data!$G$3:$BA$2935,19,FALSE))</f>
        <v>0.124</v>
      </c>
      <c r="AA483" s="52">
        <f>IF($H483=0,"",VLOOKUP($G483,Data!$G$3:$BA$2935,20,FALSE))</f>
        <v>0</v>
      </c>
      <c r="AB483" s="4" t="str">
        <f>IF($H483=0,"",VLOOKUP($G483,Data!$G$3:$BA$2935,21,FALSE))</f>
        <v>/</v>
      </c>
      <c r="AC483" s="4" t="str">
        <f>IF($H483=0,"",VLOOKUP($G483,Data!$G$3:$BA$2935,22,FALSE))</f>
        <v>/</v>
      </c>
      <c r="AD483" s="4" t="str">
        <f>IF($H483=0,"",VLOOKUP($G483,Data!$G$3:$BA$2935,23,FALSE))</f>
        <v/>
      </c>
      <c r="AE483" s="4" t="str">
        <f>IF($H483=0,"",VLOOKUP($G483,Data!$G$3:$BA$2935,24,FALSE))</f>
        <v/>
      </c>
      <c r="AF483" s="4" t="str">
        <f>IF($H483=0,"",VLOOKUP($G483,Data!$G$3:$BA$2935,25,FALSE))</f>
        <v/>
      </c>
      <c r="AG483" s="4" t="str">
        <f>IF($H483=0,"",VLOOKUP($G483,Data!$G$3:$BA$2935,26,FALSE))</f>
        <v/>
      </c>
      <c r="AH483" s="4" t="str">
        <f>IF($H483=0,"",VLOOKUP($G483,Data!$G$3:$BA$2935,27,FALSE))</f>
        <v/>
      </c>
      <c r="AI483" s="4" t="str">
        <f>IF($H483=0,"",VLOOKUP($G483,Data!$G$3:$BA$2935,28,FALSE))</f>
        <v/>
      </c>
      <c r="AJ483" s="4" t="str">
        <f>IF($H483=0,"",VLOOKUP($G483,Data!$G$3:$BA$2935,29,FALSE))</f>
        <v/>
      </c>
      <c r="AK483" s="4" t="str">
        <f>IF($H483=0,"",VLOOKUP($G483,Data!$G$3:$BA$2935,30,FALSE))</f>
        <v/>
      </c>
      <c r="AL483" s="4" t="str">
        <f>IF($H483=0,"",VLOOKUP($G483,Data!$G$3:$BA$2935,31,FALSE))</f>
        <v/>
      </c>
      <c r="AM483" s="4" t="str">
        <f>IF($H483=0,"",VLOOKUP($G483,Data!$G$3:$BA$2935,32,FALSE))</f>
        <v/>
      </c>
      <c r="AN483" s="4" t="str">
        <f>IF($H483=0,"",VLOOKUP($G483,Data!$G$3:$BA$2935,33,FALSE))</f>
        <v/>
      </c>
      <c r="AO483" s="4" t="str">
        <f>IF($H483=0,"",VLOOKUP($G483,Data!$G$3:$BA$2935,34,FALSE))</f>
        <v/>
      </c>
      <c r="AP483" s="4" t="str">
        <f>IF($H483=0,"",VLOOKUP($G483,Data!$G$3:$BA$2935,35,FALSE))</f>
        <v/>
      </c>
      <c r="AQ483" s="4" t="str">
        <f>IF($H483=0,"",VLOOKUP($G483,Data!$G$3:$BA$2935,36,FALSE))</f>
        <v/>
      </c>
      <c r="AR483" s="4" t="str">
        <f>IF($H483=0,"",VLOOKUP($G483,Data!$G$3:$BA$2935,37,FALSE))</f>
        <v/>
      </c>
      <c r="AS483" s="4" t="str">
        <f>IF($H483=0,"",VLOOKUP($G483,Data!$G$3:$BA$2935,38,FALSE))</f>
        <v/>
      </c>
      <c r="AT483" s="4" t="str">
        <f>IF($H483=0,"",VLOOKUP($G483,Data!$G$3:$BA$2935,39,FALSE))</f>
        <v/>
      </c>
    </row>
    <row r="484" spans="1:46" x14ac:dyDescent="0.3">
      <c r="A484" s="4">
        <f>PSSE!A493</f>
        <v>975101</v>
      </c>
      <c r="B484" s="4" t="str">
        <f>PSSE!B493</f>
        <v>TALAI_H</v>
      </c>
      <c r="C484" s="4">
        <f>PSSE!D493</f>
        <v>10.5</v>
      </c>
      <c r="D484" s="52">
        <f>PSSE!E493</f>
        <v>20</v>
      </c>
      <c r="E484" s="52" t="str">
        <f>PSSE!F493</f>
        <v>TD</v>
      </c>
      <c r="F484" s="52">
        <f>PSSE!G493</f>
        <v>1</v>
      </c>
      <c r="G484" s="52" t="str">
        <f t="shared" si="8"/>
        <v>AVR10.520TD1</v>
      </c>
      <c r="H484" s="52">
        <f>COUNTIF(Data!$G$3:$BA$2935,AVR!$G484)</f>
        <v>1</v>
      </c>
      <c r="I484" s="52" t="str">
        <f>IF($H484=0,"",VLOOKUP($G484,Data!$G$3:$BA$2935,2,FALSE))</f>
        <v>'ESST4B'</v>
      </c>
      <c r="J484" s="52">
        <f>PSSE!C493</f>
        <v>1</v>
      </c>
      <c r="K484" s="52">
        <f>IF($H484=0,"",VLOOKUP($G484,Data!$G$3:$BA$2935,4,FALSE))</f>
        <v>0</v>
      </c>
      <c r="L484" s="52">
        <f>IF($H484=0,"",VLOOKUP($G484,Data!$G$3:$BA$2935,5,FALSE))</f>
        <v>10.75</v>
      </c>
      <c r="M484" s="52">
        <f>IF($H484=0,"",VLOOKUP($G484,Data!$G$3:$BA$2935,6,FALSE))</f>
        <v>10.75</v>
      </c>
      <c r="N484" s="52">
        <f>IF($H484=0,"",VLOOKUP($G484,Data!$G$3:$BA$2935,7,FALSE))</f>
        <v>5</v>
      </c>
      <c r="O484" s="52">
        <f>IF($H484=0,"",VLOOKUP($G484,Data!$G$3:$BA$2935,8,FALSE))</f>
        <v>-0.87</v>
      </c>
      <c r="P484" s="52">
        <f>IF($H484=0,"",VLOOKUP($G484,Data!$G$3:$BA$2935,9,FALSE))</f>
        <v>0</v>
      </c>
      <c r="Q484" s="52">
        <f>IF($H484=0,"",VLOOKUP($G484,Data!$G$3:$BA$2935,10,FALSE))</f>
        <v>1</v>
      </c>
      <c r="R484" s="52">
        <f>IF($H484=0,"",VLOOKUP($G484,Data!$G$3:$BA$2935,11,FALSE))</f>
        <v>0</v>
      </c>
      <c r="S484" s="52">
        <f>IF($H484=0,"",VLOOKUP($G484,Data!$G$3:$BA$2935,12,FALSE))</f>
        <v>99</v>
      </c>
      <c r="T484" s="52">
        <f>IF($H484=0,"",VLOOKUP($G484,Data!$G$3:$BA$2935,13,FALSE))</f>
        <v>-99</v>
      </c>
      <c r="U484" s="52">
        <f>IF($H484=0,"",VLOOKUP($G484,Data!$G$3:$BA$2935,14,FALSE))</f>
        <v>0</v>
      </c>
      <c r="V484" s="52">
        <f>IF($H484=0,"",VLOOKUP($G484,Data!$G$3:$BA$2935,15,FALSE))</f>
        <v>9.3000000000000007</v>
      </c>
      <c r="W484" s="52">
        <f>IF($H484=0,"",VLOOKUP($G484,Data!$G$3:$BA$2935,16,FALSE))</f>
        <v>0</v>
      </c>
      <c r="X484" s="52">
        <f>IF($H484=0,"",VLOOKUP($G484,Data!$G$3:$BA$2935,17,FALSE))</f>
        <v>11.63</v>
      </c>
      <c r="Y484" s="52">
        <f>IF($H484=0,"",VLOOKUP($G484,Data!$G$3:$BA$2935,18,FALSE))</f>
        <v>0.113</v>
      </c>
      <c r="Z484" s="52">
        <f>IF($H484=0,"",VLOOKUP($G484,Data!$G$3:$BA$2935,19,FALSE))</f>
        <v>0.124</v>
      </c>
      <c r="AA484" s="52">
        <f>IF($H484=0,"",VLOOKUP($G484,Data!$G$3:$BA$2935,20,FALSE))</f>
        <v>0</v>
      </c>
      <c r="AB484" s="4" t="str">
        <f>IF($H484=0,"",VLOOKUP($G484,Data!$G$3:$BA$2935,21,FALSE))</f>
        <v>/</v>
      </c>
      <c r="AC484" s="4" t="str">
        <f>IF($H484=0,"",VLOOKUP($G484,Data!$G$3:$BA$2935,22,FALSE))</f>
        <v>/</v>
      </c>
      <c r="AD484" s="4" t="str">
        <f>IF($H484=0,"",VLOOKUP($G484,Data!$G$3:$BA$2935,23,FALSE))</f>
        <v/>
      </c>
      <c r="AE484" s="4" t="str">
        <f>IF($H484=0,"",VLOOKUP($G484,Data!$G$3:$BA$2935,24,FALSE))</f>
        <v/>
      </c>
      <c r="AF484" s="4" t="str">
        <f>IF($H484=0,"",VLOOKUP($G484,Data!$G$3:$BA$2935,25,FALSE))</f>
        <v/>
      </c>
      <c r="AG484" s="4" t="str">
        <f>IF($H484=0,"",VLOOKUP($G484,Data!$G$3:$BA$2935,26,FALSE))</f>
        <v/>
      </c>
      <c r="AH484" s="4" t="str">
        <f>IF($H484=0,"",VLOOKUP($G484,Data!$G$3:$BA$2935,27,FALSE))</f>
        <v/>
      </c>
      <c r="AI484" s="4" t="str">
        <f>IF($H484=0,"",VLOOKUP($G484,Data!$G$3:$BA$2935,28,FALSE))</f>
        <v/>
      </c>
      <c r="AJ484" s="4" t="str">
        <f>IF($H484=0,"",VLOOKUP($G484,Data!$G$3:$BA$2935,29,FALSE))</f>
        <v/>
      </c>
      <c r="AK484" s="4" t="str">
        <f>IF($H484=0,"",VLOOKUP($G484,Data!$G$3:$BA$2935,30,FALSE))</f>
        <v/>
      </c>
      <c r="AL484" s="4" t="str">
        <f>IF($H484=0,"",VLOOKUP($G484,Data!$G$3:$BA$2935,31,FALSE))</f>
        <v/>
      </c>
      <c r="AM484" s="4" t="str">
        <f>IF($H484=0,"",VLOOKUP($G484,Data!$G$3:$BA$2935,32,FALSE))</f>
        <v/>
      </c>
      <c r="AN484" s="4" t="str">
        <f>IF($H484=0,"",VLOOKUP($G484,Data!$G$3:$BA$2935,33,FALSE))</f>
        <v/>
      </c>
      <c r="AO484" s="4" t="str">
        <f>IF($H484=0,"",VLOOKUP($G484,Data!$G$3:$BA$2935,34,FALSE))</f>
        <v/>
      </c>
      <c r="AP484" s="4" t="str">
        <f>IF($H484=0,"",VLOOKUP($G484,Data!$G$3:$BA$2935,35,FALSE))</f>
        <v/>
      </c>
      <c r="AQ484" s="4" t="str">
        <f>IF($H484=0,"",VLOOKUP($G484,Data!$G$3:$BA$2935,36,FALSE))</f>
        <v/>
      </c>
      <c r="AR484" s="4" t="str">
        <f>IF($H484=0,"",VLOOKUP($G484,Data!$G$3:$BA$2935,37,FALSE))</f>
        <v/>
      </c>
      <c r="AS484" s="4" t="str">
        <f>IF($H484=0,"",VLOOKUP($G484,Data!$G$3:$BA$2935,38,FALSE))</f>
        <v/>
      </c>
      <c r="AT484" s="4" t="str">
        <f>IF($H484=0,"",VLOOKUP($G484,Data!$G$3:$BA$2935,39,FALSE))</f>
        <v/>
      </c>
    </row>
    <row r="485" spans="1:46" x14ac:dyDescent="0.3">
      <c r="A485" s="4">
        <f>PSSE!A494</f>
        <v>975111</v>
      </c>
      <c r="B485" s="4" t="str">
        <f>PSSE!B494</f>
        <v>NGOCDINH-H</v>
      </c>
      <c r="C485" s="4">
        <f>PSSE!D494</f>
        <v>10.5</v>
      </c>
      <c r="D485" s="52">
        <f>PSSE!E494</f>
        <v>20</v>
      </c>
      <c r="E485" s="52" t="str">
        <f>PSSE!F494</f>
        <v>TD</v>
      </c>
      <c r="F485" s="52">
        <f>PSSE!G494</f>
        <v>1</v>
      </c>
      <c r="G485" s="52" t="str">
        <f t="shared" si="8"/>
        <v>AVR10.520TD1</v>
      </c>
      <c r="H485" s="52">
        <f>COUNTIF(Data!$G$3:$BA$2935,AVR!$G485)</f>
        <v>1</v>
      </c>
      <c r="I485" s="52" t="str">
        <f>IF($H485=0,"",VLOOKUP($G485,Data!$G$3:$BA$2935,2,FALSE))</f>
        <v>'ESST4B'</v>
      </c>
      <c r="J485" s="52">
        <f>PSSE!C494</f>
        <v>1</v>
      </c>
      <c r="K485" s="52">
        <f>IF($H485=0,"",VLOOKUP($G485,Data!$G$3:$BA$2935,4,FALSE))</f>
        <v>0</v>
      </c>
      <c r="L485" s="52">
        <f>IF($H485=0,"",VLOOKUP($G485,Data!$G$3:$BA$2935,5,FALSE))</f>
        <v>10.75</v>
      </c>
      <c r="M485" s="52">
        <f>IF($H485=0,"",VLOOKUP($G485,Data!$G$3:$BA$2935,6,FALSE))</f>
        <v>10.75</v>
      </c>
      <c r="N485" s="52">
        <f>IF($H485=0,"",VLOOKUP($G485,Data!$G$3:$BA$2935,7,FALSE))</f>
        <v>5</v>
      </c>
      <c r="O485" s="52">
        <f>IF($H485=0,"",VLOOKUP($G485,Data!$G$3:$BA$2935,8,FALSE))</f>
        <v>-0.87</v>
      </c>
      <c r="P485" s="52">
        <f>IF($H485=0,"",VLOOKUP($G485,Data!$G$3:$BA$2935,9,FALSE))</f>
        <v>0</v>
      </c>
      <c r="Q485" s="52">
        <f>IF($H485=0,"",VLOOKUP($G485,Data!$G$3:$BA$2935,10,FALSE))</f>
        <v>1</v>
      </c>
      <c r="R485" s="52">
        <f>IF($H485=0,"",VLOOKUP($G485,Data!$G$3:$BA$2935,11,FALSE))</f>
        <v>0</v>
      </c>
      <c r="S485" s="52">
        <f>IF($H485=0,"",VLOOKUP($G485,Data!$G$3:$BA$2935,12,FALSE))</f>
        <v>99</v>
      </c>
      <c r="T485" s="52">
        <f>IF($H485=0,"",VLOOKUP($G485,Data!$G$3:$BA$2935,13,FALSE))</f>
        <v>-99</v>
      </c>
      <c r="U485" s="52">
        <f>IF($H485=0,"",VLOOKUP($G485,Data!$G$3:$BA$2935,14,FALSE))</f>
        <v>0</v>
      </c>
      <c r="V485" s="52">
        <f>IF($H485=0,"",VLOOKUP($G485,Data!$G$3:$BA$2935,15,FALSE))</f>
        <v>9.3000000000000007</v>
      </c>
      <c r="W485" s="52">
        <f>IF($H485=0,"",VLOOKUP($G485,Data!$G$3:$BA$2935,16,FALSE))</f>
        <v>0</v>
      </c>
      <c r="X485" s="52">
        <f>IF($H485=0,"",VLOOKUP($G485,Data!$G$3:$BA$2935,17,FALSE))</f>
        <v>11.63</v>
      </c>
      <c r="Y485" s="52">
        <f>IF($H485=0,"",VLOOKUP($G485,Data!$G$3:$BA$2935,18,FALSE))</f>
        <v>0.113</v>
      </c>
      <c r="Z485" s="52">
        <f>IF($H485=0,"",VLOOKUP($G485,Data!$G$3:$BA$2935,19,FALSE))</f>
        <v>0.124</v>
      </c>
      <c r="AA485" s="52">
        <f>IF($H485=0,"",VLOOKUP($G485,Data!$G$3:$BA$2935,20,FALSE))</f>
        <v>0</v>
      </c>
      <c r="AB485" s="4" t="str">
        <f>IF($H485=0,"",VLOOKUP($G485,Data!$G$3:$BA$2935,21,FALSE))</f>
        <v>/</v>
      </c>
      <c r="AC485" s="4" t="str">
        <f>IF($H485=0,"",VLOOKUP($G485,Data!$G$3:$BA$2935,22,FALSE))</f>
        <v>/</v>
      </c>
      <c r="AD485" s="4" t="str">
        <f>IF($H485=0,"",VLOOKUP($G485,Data!$G$3:$BA$2935,23,FALSE))</f>
        <v/>
      </c>
      <c r="AE485" s="4" t="str">
        <f>IF($H485=0,"",VLOOKUP($G485,Data!$G$3:$BA$2935,24,FALSE))</f>
        <v/>
      </c>
      <c r="AF485" s="4" t="str">
        <f>IF($H485=0,"",VLOOKUP($G485,Data!$G$3:$BA$2935,25,FALSE))</f>
        <v/>
      </c>
      <c r="AG485" s="4" t="str">
        <f>IF($H485=0,"",VLOOKUP($G485,Data!$G$3:$BA$2935,26,FALSE))</f>
        <v/>
      </c>
      <c r="AH485" s="4" t="str">
        <f>IF($H485=0,"",VLOOKUP($G485,Data!$G$3:$BA$2935,27,FALSE))</f>
        <v/>
      </c>
      <c r="AI485" s="4" t="str">
        <f>IF($H485=0,"",VLOOKUP($G485,Data!$G$3:$BA$2935,28,FALSE))</f>
        <v/>
      </c>
      <c r="AJ485" s="4" t="str">
        <f>IF($H485=0,"",VLOOKUP($G485,Data!$G$3:$BA$2935,29,FALSE))</f>
        <v/>
      </c>
      <c r="AK485" s="4" t="str">
        <f>IF($H485=0,"",VLOOKUP($G485,Data!$G$3:$BA$2935,30,FALSE))</f>
        <v/>
      </c>
      <c r="AL485" s="4" t="str">
        <f>IF($H485=0,"",VLOOKUP($G485,Data!$G$3:$BA$2935,31,FALSE))</f>
        <v/>
      </c>
      <c r="AM485" s="4" t="str">
        <f>IF($H485=0,"",VLOOKUP($G485,Data!$G$3:$BA$2935,32,FALSE))</f>
        <v/>
      </c>
      <c r="AN485" s="4" t="str">
        <f>IF($H485=0,"",VLOOKUP($G485,Data!$G$3:$BA$2935,33,FALSE))</f>
        <v/>
      </c>
      <c r="AO485" s="4" t="str">
        <f>IF($H485=0,"",VLOOKUP($G485,Data!$G$3:$BA$2935,34,FALSE))</f>
        <v/>
      </c>
      <c r="AP485" s="4" t="str">
        <f>IF($H485=0,"",VLOOKUP($G485,Data!$G$3:$BA$2935,35,FALSE))</f>
        <v/>
      </c>
      <c r="AQ485" s="4" t="str">
        <f>IF($H485=0,"",VLOOKUP($G485,Data!$G$3:$BA$2935,36,FALSE))</f>
        <v/>
      </c>
      <c r="AR485" s="4" t="str">
        <f>IF($H485=0,"",VLOOKUP($G485,Data!$G$3:$BA$2935,37,FALSE))</f>
        <v/>
      </c>
      <c r="AS485" s="4" t="str">
        <f>IF($H485=0,"",VLOOKUP($G485,Data!$G$3:$BA$2935,38,FALSE))</f>
        <v/>
      </c>
      <c r="AT485" s="4" t="str">
        <f>IF($H485=0,"",VLOOKUP($G485,Data!$G$3:$BA$2935,39,FALSE))</f>
        <v/>
      </c>
    </row>
    <row r="486" spans="1:46" x14ac:dyDescent="0.3">
      <c r="A486" s="4">
        <f>PSSE!A495</f>
        <v>975121</v>
      </c>
      <c r="B486" s="4" t="str">
        <f>PSSE!B495</f>
        <v>THANHSON_H</v>
      </c>
      <c r="C486" s="4">
        <f>PSSE!D495</f>
        <v>10.5</v>
      </c>
      <c r="D486" s="52">
        <f>PSSE!E495</f>
        <v>40</v>
      </c>
      <c r="E486" s="52" t="str">
        <f>PSSE!F495</f>
        <v>TD</v>
      </c>
      <c r="F486" s="52">
        <f>PSSE!G495</f>
        <v>1</v>
      </c>
      <c r="G486" s="52" t="str">
        <f t="shared" si="8"/>
        <v>AVR10.540TD1</v>
      </c>
      <c r="H486" s="52">
        <f>COUNTIF(Data!$G$3:$BA$2935,AVR!$G486)</f>
        <v>1</v>
      </c>
      <c r="I486" s="52" t="str">
        <f>IF($H486=0,"",VLOOKUP($G486,Data!$G$3:$BA$2935,2,FALSE))</f>
        <v>'EXAC4'</v>
      </c>
      <c r="J486" s="52">
        <f>PSSE!C495</f>
        <v>1</v>
      </c>
      <c r="K486" s="52">
        <f>IF($H486=0,"",VLOOKUP($G486,Data!$G$3:$BA$2935,4,FALSE))</f>
        <v>0</v>
      </c>
      <c r="L486" s="52">
        <f>IF($H486=0,"",VLOOKUP($G486,Data!$G$3:$BA$2935,5,FALSE))</f>
        <v>10</v>
      </c>
      <c r="M486" s="52">
        <f>IF($H486=0,"",VLOOKUP($G486,Data!$G$3:$BA$2935,6,FALSE))</f>
        <v>-10</v>
      </c>
      <c r="N486" s="52">
        <f>IF($H486=0,"",VLOOKUP($G486,Data!$G$3:$BA$2935,7,FALSE))</f>
        <v>1</v>
      </c>
      <c r="O486" s="52">
        <f>IF($H486=0,"",VLOOKUP($G486,Data!$G$3:$BA$2935,8,FALSE))</f>
        <v>10</v>
      </c>
      <c r="P486" s="52">
        <f>IF($H486=0,"",VLOOKUP($G486,Data!$G$3:$BA$2935,9,FALSE))</f>
        <v>200</v>
      </c>
      <c r="Q486" s="52">
        <f>IF($H486=0,"",VLOOKUP($G486,Data!$G$3:$BA$2935,10,FALSE))</f>
        <v>1.4999999999999999E-2</v>
      </c>
      <c r="R486" s="52">
        <f>IF($H486=0,"",VLOOKUP($G486,Data!$G$3:$BA$2935,11,FALSE))</f>
        <v>5.64</v>
      </c>
      <c r="S486" s="52">
        <f>IF($H486=0,"",VLOOKUP($G486,Data!$G$3:$BA$2935,12,FALSE))</f>
        <v>-4.53</v>
      </c>
      <c r="T486" s="52">
        <f>IF($H486=0,"",VLOOKUP($G486,Data!$G$3:$BA$2935,13,FALSE))</f>
        <v>0</v>
      </c>
      <c r="U486" s="52" t="str">
        <f>IF($H486=0,"",VLOOKUP($G486,Data!$G$3:$BA$2935,14,FALSE))</f>
        <v>/</v>
      </c>
      <c r="V486" s="52" t="str">
        <f>IF($H486=0,"",VLOOKUP($G486,Data!$G$3:$BA$2935,15,FALSE))</f>
        <v>/</v>
      </c>
      <c r="W486" s="52" t="str">
        <f>IF($H486=0,"",VLOOKUP($G486,Data!$G$3:$BA$2935,16,FALSE))</f>
        <v/>
      </c>
      <c r="X486" s="52" t="str">
        <f>IF($H486=0,"",VLOOKUP($G486,Data!$G$3:$BA$2935,17,FALSE))</f>
        <v/>
      </c>
      <c r="Y486" s="52" t="str">
        <f>IF($H486=0,"",VLOOKUP($G486,Data!$G$3:$BA$2935,18,FALSE))</f>
        <v/>
      </c>
      <c r="Z486" s="52" t="str">
        <f>IF($H486=0,"",VLOOKUP($G486,Data!$G$3:$BA$2935,19,FALSE))</f>
        <v/>
      </c>
      <c r="AA486" s="52" t="str">
        <f>IF($H486=0,"",VLOOKUP($G486,Data!$G$3:$BA$2935,20,FALSE))</f>
        <v/>
      </c>
      <c r="AB486" s="4" t="str">
        <f>IF($H486=0,"",VLOOKUP($G486,Data!$G$3:$BA$2935,21,FALSE))</f>
        <v/>
      </c>
      <c r="AC486" s="4" t="str">
        <f>IF($H486=0,"",VLOOKUP($G486,Data!$G$3:$BA$2935,22,FALSE))</f>
        <v/>
      </c>
      <c r="AD486" s="4" t="str">
        <f>IF($H486=0,"",VLOOKUP($G486,Data!$G$3:$BA$2935,23,FALSE))</f>
        <v/>
      </c>
      <c r="AE486" s="4" t="str">
        <f>IF($H486=0,"",VLOOKUP($G486,Data!$G$3:$BA$2935,24,FALSE))</f>
        <v/>
      </c>
      <c r="AF486" s="4" t="str">
        <f>IF($H486=0,"",VLOOKUP($G486,Data!$G$3:$BA$2935,25,FALSE))</f>
        <v/>
      </c>
      <c r="AG486" s="4" t="str">
        <f>IF($H486=0,"",VLOOKUP($G486,Data!$G$3:$BA$2935,26,FALSE))</f>
        <v/>
      </c>
      <c r="AH486" s="4" t="str">
        <f>IF($H486=0,"",VLOOKUP($G486,Data!$G$3:$BA$2935,27,FALSE))</f>
        <v/>
      </c>
      <c r="AI486" s="4" t="str">
        <f>IF($H486=0,"",VLOOKUP($G486,Data!$G$3:$BA$2935,28,FALSE))</f>
        <v/>
      </c>
      <c r="AJ486" s="4" t="str">
        <f>IF($H486=0,"",VLOOKUP($G486,Data!$G$3:$BA$2935,29,FALSE))</f>
        <v/>
      </c>
      <c r="AK486" s="4" t="str">
        <f>IF($H486=0,"",VLOOKUP($G486,Data!$G$3:$BA$2935,30,FALSE))</f>
        <v/>
      </c>
      <c r="AL486" s="4" t="str">
        <f>IF($H486=0,"",VLOOKUP($G486,Data!$G$3:$BA$2935,31,FALSE))</f>
        <v/>
      </c>
      <c r="AM486" s="4" t="str">
        <f>IF($H486=0,"",VLOOKUP($G486,Data!$G$3:$BA$2935,32,FALSE))</f>
        <v/>
      </c>
      <c r="AN486" s="4" t="str">
        <f>IF($H486=0,"",VLOOKUP($G486,Data!$G$3:$BA$2935,33,FALSE))</f>
        <v/>
      </c>
      <c r="AO486" s="4" t="str">
        <f>IF($H486=0,"",VLOOKUP($G486,Data!$G$3:$BA$2935,34,FALSE))</f>
        <v/>
      </c>
      <c r="AP486" s="4" t="str">
        <f>IF($H486=0,"",VLOOKUP($G486,Data!$G$3:$BA$2935,35,FALSE))</f>
        <v/>
      </c>
      <c r="AQ486" s="4" t="str">
        <f>IF($H486=0,"",VLOOKUP($G486,Data!$G$3:$BA$2935,36,FALSE))</f>
        <v/>
      </c>
      <c r="AR486" s="4" t="str">
        <f>IF($H486=0,"",VLOOKUP($G486,Data!$G$3:$BA$2935,37,FALSE))</f>
        <v/>
      </c>
      <c r="AS486" s="4" t="str">
        <f>IF($H486=0,"",VLOOKUP($G486,Data!$G$3:$BA$2935,38,FALSE))</f>
        <v/>
      </c>
      <c r="AT486" s="4" t="str">
        <f>IF($H486=0,"",VLOOKUP($G486,Data!$G$3:$BA$2935,39,FALSE))</f>
        <v/>
      </c>
    </row>
    <row r="487" spans="1:46" x14ac:dyDescent="0.3">
      <c r="A487" s="4">
        <f>PSSE!A496</f>
        <v>975131</v>
      </c>
      <c r="B487" s="4" t="str">
        <f>PSSE!B496</f>
        <v>NDRAC</v>
      </c>
      <c r="C487" s="4">
        <f>PSSE!D496</f>
        <v>13.8</v>
      </c>
      <c r="D487" s="52">
        <f>PSSE!E496</f>
        <v>33</v>
      </c>
      <c r="E487" s="52" t="str">
        <f>PSSE!F496</f>
        <v>ND</v>
      </c>
      <c r="F487" s="52">
        <f>PSSE!G496</f>
        <v>1</v>
      </c>
      <c r="G487" s="52" t="str">
        <f t="shared" si="8"/>
        <v>AVR13.833ND1</v>
      </c>
      <c r="H487" s="52">
        <f>COUNTIF(Data!$G$3:$BA$2935,AVR!$G487)</f>
        <v>1</v>
      </c>
      <c r="I487" s="52" t="str">
        <f>IF($H487=0,"",VLOOKUP($G487,Data!$G$3:$BA$2935,2,FALSE))</f>
        <v>'ESST4B'</v>
      </c>
      <c r="J487" s="52">
        <f>PSSE!C496</f>
        <v>1</v>
      </c>
      <c r="K487" s="52">
        <f>IF($H487=0,"",VLOOKUP($G487,Data!$G$3:$BA$2935,4,FALSE))</f>
        <v>0</v>
      </c>
      <c r="L487" s="52">
        <f>IF($H487=0,"",VLOOKUP($G487,Data!$G$3:$BA$2935,5,FALSE))</f>
        <v>10.75</v>
      </c>
      <c r="M487" s="52">
        <f>IF($H487=0,"",VLOOKUP($G487,Data!$G$3:$BA$2935,6,FALSE))</f>
        <v>10.75</v>
      </c>
      <c r="N487" s="52">
        <f>IF($H487=0,"",VLOOKUP($G487,Data!$G$3:$BA$2935,7,FALSE))</f>
        <v>5</v>
      </c>
      <c r="O487" s="52">
        <f>IF($H487=0,"",VLOOKUP($G487,Data!$G$3:$BA$2935,8,FALSE))</f>
        <v>-0.87</v>
      </c>
      <c r="P487" s="52">
        <f>IF($H487=0,"",VLOOKUP($G487,Data!$G$3:$BA$2935,9,FALSE))</f>
        <v>0</v>
      </c>
      <c r="Q487" s="52">
        <f>IF($H487=0,"",VLOOKUP($G487,Data!$G$3:$BA$2935,10,FALSE))</f>
        <v>1</v>
      </c>
      <c r="R487" s="52">
        <f>IF($H487=0,"",VLOOKUP($G487,Data!$G$3:$BA$2935,11,FALSE))</f>
        <v>0</v>
      </c>
      <c r="S487" s="52">
        <f>IF($H487=0,"",VLOOKUP($G487,Data!$G$3:$BA$2935,12,FALSE))</f>
        <v>99</v>
      </c>
      <c r="T487" s="52">
        <f>IF($H487=0,"",VLOOKUP($G487,Data!$G$3:$BA$2935,13,FALSE))</f>
        <v>-99</v>
      </c>
      <c r="U487" s="52">
        <f>IF($H487=0,"",VLOOKUP($G487,Data!$G$3:$BA$2935,14,FALSE))</f>
        <v>0</v>
      </c>
      <c r="V487" s="52">
        <f>IF($H487=0,"",VLOOKUP($G487,Data!$G$3:$BA$2935,15,FALSE))</f>
        <v>9.3000000000000007</v>
      </c>
      <c r="W487" s="52">
        <f>IF($H487=0,"",VLOOKUP($G487,Data!$G$3:$BA$2935,16,FALSE))</f>
        <v>0</v>
      </c>
      <c r="X487" s="52">
        <f>IF($H487=0,"",VLOOKUP($G487,Data!$G$3:$BA$2935,17,FALSE))</f>
        <v>11.63</v>
      </c>
      <c r="Y487" s="52">
        <f>IF($H487=0,"",VLOOKUP($G487,Data!$G$3:$BA$2935,18,FALSE))</f>
        <v>0.113</v>
      </c>
      <c r="Z487" s="52">
        <f>IF($H487=0,"",VLOOKUP($G487,Data!$G$3:$BA$2935,19,FALSE))</f>
        <v>0.124</v>
      </c>
      <c r="AA487" s="52">
        <f>IF($H487=0,"",VLOOKUP($G487,Data!$G$3:$BA$2935,20,FALSE))</f>
        <v>0</v>
      </c>
      <c r="AB487" s="4" t="str">
        <f>IF($H487=0,"",VLOOKUP($G487,Data!$G$3:$BA$2935,21,FALSE))</f>
        <v>/</v>
      </c>
      <c r="AC487" s="4" t="str">
        <f>IF($H487=0,"",VLOOKUP($G487,Data!$G$3:$BA$2935,22,FALSE))</f>
        <v>/</v>
      </c>
      <c r="AD487" s="4" t="str">
        <f>IF($H487=0,"",VLOOKUP($G487,Data!$G$3:$BA$2935,23,FALSE))</f>
        <v/>
      </c>
      <c r="AE487" s="4" t="str">
        <f>IF($H487=0,"",VLOOKUP($G487,Data!$G$3:$BA$2935,24,FALSE))</f>
        <v/>
      </c>
      <c r="AF487" s="4" t="str">
        <f>IF($H487=0,"",VLOOKUP($G487,Data!$G$3:$BA$2935,25,FALSE))</f>
        <v/>
      </c>
      <c r="AG487" s="4" t="str">
        <f>IF($H487=0,"",VLOOKUP($G487,Data!$G$3:$BA$2935,26,FALSE))</f>
        <v/>
      </c>
      <c r="AH487" s="4" t="str">
        <f>IF($H487=0,"",VLOOKUP($G487,Data!$G$3:$BA$2935,27,FALSE))</f>
        <v/>
      </c>
      <c r="AI487" s="4" t="str">
        <f>IF($H487=0,"",VLOOKUP($G487,Data!$G$3:$BA$2935,28,FALSE))</f>
        <v/>
      </c>
      <c r="AJ487" s="4" t="str">
        <f>IF($H487=0,"",VLOOKUP($G487,Data!$G$3:$BA$2935,29,FALSE))</f>
        <v/>
      </c>
      <c r="AK487" s="4" t="str">
        <f>IF($H487=0,"",VLOOKUP($G487,Data!$G$3:$BA$2935,30,FALSE))</f>
        <v/>
      </c>
      <c r="AL487" s="4" t="str">
        <f>IF($H487=0,"",VLOOKUP($G487,Data!$G$3:$BA$2935,31,FALSE))</f>
        <v/>
      </c>
      <c r="AM487" s="4" t="str">
        <f>IF($H487=0,"",VLOOKUP($G487,Data!$G$3:$BA$2935,32,FALSE))</f>
        <v/>
      </c>
      <c r="AN487" s="4" t="str">
        <f>IF($H487=0,"",VLOOKUP($G487,Data!$G$3:$BA$2935,33,FALSE))</f>
        <v/>
      </c>
      <c r="AO487" s="4" t="str">
        <f>IF($H487=0,"",VLOOKUP($G487,Data!$G$3:$BA$2935,34,FALSE))</f>
        <v/>
      </c>
      <c r="AP487" s="4" t="str">
        <f>IF($H487=0,"",VLOOKUP($G487,Data!$G$3:$BA$2935,35,FALSE))</f>
        <v/>
      </c>
      <c r="AQ487" s="4" t="str">
        <f>IF($H487=0,"",VLOOKUP($G487,Data!$G$3:$BA$2935,36,FALSE))</f>
        <v/>
      </c>
      <c r="AR487" s="4" t="str">
        <f>IF($H487=0,"",VLOOKUP($G487,Data!$G$3:$BA$2935,37,FALSE))</f>
        <v/>
      </c>
      <c r="AS487" s="4" t="str">
        <f>IF($H487=0,"",VLOOKUP($G487,Data!$G$3:$BA$2935,38,FALSE))</f>
        <v/>
      </c>
      <c r="AT487" s="4" t="str">
        <f>IF($H487=0,"",VLOOKUP($G487,Data!$G$3:$BA$2935,39,FALSE))</f>
        <v/>
      </c>
    </row>
    <row r="488" spans="1:46" x14ac:dyDescent="0.3">
      <c r="A488" s="4">
        <f>PSSE!A497</f>
        <v>977011</v>
      </c>
      <c r="B488" s="4" t="str">
        <f>PSSE!B497</f>
        <v>HIEPPHUOC_S1</v>
      </c>
      <c r="C488" s="4">
        <f>PSSE!D497</f>
        <v>13.8</v>
      </c>
      <c r="D488" s="52">
        <f>PSSE!E497</f>
        <v>125</v>
      </c>
      <c r="E488" s="52" t="str">
        <f>PSSE!F497</f>
        <v>ND</v>
      </c>
      <c r="F488" s="52">
        <f>PSSE!G497</f>
        <v>1</v>
      </c>
      <c r="G488" s="52" t="str">
        <f t="shared" si="8"/>
        <v>AVR13.8125ND1</v>
      </c>
      <c r="H488" s="52">
        <f>COUNTIF(Data!$G$3:$BA$2935,AVR!$G488)</f>
        <v>1</v>
      </c>
      <c r="I488" s="52" t="str">
        <f>IF($H488=0,"",VLOOKUP($G488,Data!$G$3:$BA$2935,2,FALSE))</f>
        <v>'ESST4B'</v>
      </c>
      <c r="J488" s="52">
        <f>PSSE!C497</f>
        <v>1</v>
      </c>
      <c r="K488" s="52">
        <f>IF($H488=0,"",VLOOKUP($G488,Data!$G$3:$BA$2935,4,FALSE))</f>
        <v>0</v>
      </c>
      <c r="L488" s="52">
        <f>IF($H488=0,"",VLOOKUP($G488,Data!$G$3:$BA$2935,5,FALSE))</f>
        <v>10.75</v>
      </c>
      <c r="M488" s="52">
        <f>IF($H488=0,"",VLOOKUP($G488,Data!$G$3:$BA$2935,6,FALSE))</f>
        <v>10.75</v>
      </c>
      <c r="N488" s="52">
        <f>IF($H488=0,"",VLOOKUP($G488,Data!$G$3:$BA$2935,7,FALSE))</f>
        <v>5</v>
      </c>
      <c r="O488" s="52">
        <f>IF($H488=0,"",VLOOKUP($G488,Data!$G$3:$BA$2935,8,FALSE))</f>
        <v>-0.87</v>
      </c>
      <c r="P488" s="52">
        <f>IF($H488=0,"",VLOOKUP($G488,Data!$G$3:$BA$2935,9,FALSE))</f>
        <v>0</v>
      </c>
      <c r="Q488" s="52">
        <f>IF($H488=0,"",VLOOKUP($G488,Data!$G$3:$BA$2935,10,FALSE))</f>
        <v>1</v>
      </c>
      <c r="R488" s="52">
        <f>IF($H488=0,"",VLOOKUP($G488,Data!$G$3:$BA$2935,11,FALSE))</f>
        <v>0</v>
      </c>
      <c r="S488" s="52">
        <f>IF($H488=0,"",VLOOKUP($G488,Data!$G$3:$BA$2935,12,FALSE))</f>
        <v>99</v>
      </c>
      <c r="T488" s="52">
        <f>IF($H488=0,"",VLOOKUP($G488,Data!$G$3:$BA$2935,13,FALSE))</f>
        <v>-99</v>
      </c>
      <c r="U488" s="52">
        <f>IF($H488=0,"",VLOOKUP($G488,Data!$G$3:$BA$2935,14,FALSE))</f>
        <v>0</v>
      </c>
      <c r="V488" s="52">
        <f>IF($H488=0,"",VLOOKUP($G488,Data!$G$3:$BA$2935,15,FALSE))</f>
        <v>9.3000000000000007</v>
      </c>
      <c r="W488" s="52">
        <f>IF($H488=0,"",VLOOKUP($G488,Data!$G$3:$BA$2935,16,FALSE))</f>
        <v>0</v>
      </c>
      <c r="X488" s="52">
        <f>IF($H488=0,"",VLOOKUP($G488,Data!$G$3:$BA$2935,17,FALSE))</f>
        <v>11.63</v>
      </c>
      <c r="Y488" s="52">
        <f>IF($H488=0,"",VLOOKUP($G488,Data!$G$3:$BA$2935,18,FALSE))</f>
        <v>0.113</v>
      </c>
      <c r="Z488" s="52">
        <f>IF($H488=0,"",VLOOKUP($G488,Data!$G$3:$BA$2935,19,FALSE))</f>
        <v>0.124</v>
      </c>
      <c r="AA488" s="52">
        <f>IF($H488=0,"",VLOOKUP($G488,Data!$G$3:$BA$2935,20,FALSE))</f>
        <v>0</v>
      </c>
      <c r="AB488" s="4" t="str">
        <f>IF($H488=0,"",VLOOKUP($G488,Data!$G$3:$BA$2935,21,FALSE))</f>
        <v>/</v>
      </c>
      <c r="AC488" s="4" t="str">
        <f>IF($H488=0,"",VLOOKUP($G488,Data!$G$3:$BA$2935,22,FALSE))</f>
        <v>/</v>
      </c>
      <c r="AD488" s="4" t="str">
        <f>IF($H488=0,"",VLOOKUP($G488,Data!$G$3:$BA$2935,23,FALSE))</f>
        <v/>
      </c>
      <c r="AE488" s="4" t="str">
        <f>IF($H488=0,"",VLOOKUP($G488,Data!$G$3:$BA$2935,24,FALSE))</f>
        <v/>
      </c>
      <c r="AF488" s="4" t="str">
        <f>IF($H488=0,"",VLOOKUP($G488,Data!$G$3:$BA$2935,25,FALSE))</f>
        <v/>
      </c>
      <c r="AG488" s="4" t="str">
        <f>IF($H488=0,"",VLOOKUP($G488,Data!$G$3:$BA$2935,26,FALSE))</f>
        <v/>
      </c>
      <c r="AH488" s="4" t="str">
        <f>IF($H488=0,"",VLOOKUP($G488,Data!$G$3:$BA$2935,27,FALSE))</f>
        <v/>
      </c>
      <c r="AI488" s="4" t="str">
        <f>IF($H488=0,"",VLOOKUP($G488,Data!$G$3:$BA$2935,28,FALSE))</f>
        <v/>
      </c>
      <c r="AJ488" s="4" t="str">
        <f>IF($H488=0,"",VLOOKUP($G488,Data!$G$3:$BA$2935,29,FALSE))</f>
        <v/>
      </c>
      <c r="AK488" s="4" t="str">
        <f>IF($H488=0,"",VLOOKUP($G488,Data!$G$3:$BA$2935,30,FALSE))</f>
        <v/>
      </c>
      <c r="AL488" s="4" t="str">
        <f>IF($H488=0,"",VLOOKUP($G488,Data!$G$3:$BA$2935,31,FALSE))</f>
        <v/>
      </c>
      <c r="AM488" s="4" t="str">
        <f>IF($H488=0,"",VLOOKUP($G488,Data!$G$3:$BA$2935,32,FALSE))</f>
        <v/>
      </c>
      <c r="AN488" s="4" t="str">
        <f>IF($H488=0,"",VLOOKUP($G488,Data!$G$3:$BA$2935,33,FALSE))</f>
        <v/>
      </c>
      <c r="AO488" s="4" t="str">
        <f>IF($H488=0,"",VLOOKUP($G488,Data!$G$3:$BA$2935,34,FALSE))</f>
        <v/>
      </c>
      <c r="AP488" s="4" t="str">
        <f>IF($H488=0,"",VLOOKUP($G488,Data!$G$3:$BA$2935,35,FALSE))</f>
        <v/>
      </c>
      <c r="AQ488" s="4" t="str">
        <f>IF($H488=0,"",VLOOKUP($G488,Data!$G$3:$BA$2935,36,FALSE))</f>
        <v/>
      </c>
      <c r="AR488" s="4" t="str">
        <f>IF($H488=0,"",VLOOKUP($G488,Data!$G$3:$BA$2935,37,FALSE))</f>
        <v/>
      </c>
      <c r="AS488" s="4" t="str">
        <f>IF($H488=0,"",VLOOKUP($G488,Data!$G$3:$BA$2935,38,FALSE))</f>
        <v/>
      </c>
      <c r="AT488" s="4" t="str">
        <f>IF($H488=0,"",VLOOKUP($G488,Data!$G$3:$BA$2935,39,FALSE))</f>
        <v/>
      </c>
    </row>
    <row r="489" spans="1:46" x14ac:dyDescent="0.3">
      <c r="A489" s="4">
        <f>PSSE!A498</f>
        <v>977012</v>
      </c>
      <c r="B489" s="4" t="str">
        <f>PSSE!B498</f>
        <v>HIEPPHUOC_S2</v>
      </c>
      <c r="C489" s="4">
        <f>PSSE!D498</f>
        <v>13.8</v>
      </c>
      <c r="D489" s="52">
        <f>PSSE!E498</f>
        <v>125</v>
      </c>
      <c r="E489" s="52" t="str">
        <f>PSSE!F498</f>
        <v>ND</v>
      </c>
      <c r="F489" s="52">
        <f>PSSE!G498</f>
        <v>1</v>
      </c>
      <c r="G489" s="52" t="str">
        <f t="shared" si="8"/>
        <v>AVR13.8125ND1</v>
      </c>
      <c r="H489" s="52">
        <f>COUNTIF(Data!$G$3:$BA$2935,AVR!$G489)</f>
        <v>1</v>
      </c>
      <c r="I489" s="52" t="str">
        <f>IF($H489=0,"",VLOOKUP($G489,Data!$G$3:$BA$2935,2,FALSE))</f>
        <v>'ESST4B'</v>
      </c>
      <c r="J489" s="52">
        <f>PSSE!C498</f>
        <v>1</v>
      </c>
      <c r="K489" s="52">
        <f>IF($H489=0,"",VLOOKUP($G489,Data!$G$3:$BA$2935,4,FALSE))</f>
        <v>0</v>
      </c>
      <c r="L489" s="52">
        <f>IF($H489=0,"",VLOOKUP($G489,Data!$G$3:$BA$2935,5,FALSE))</f>
        <v>10.75</v>
      </c>
      <c r="M489" s="52">
        <f>IF($H489=0,"",VLOOKUP($G489,Data!$G$3:$BA$2935,6,FALSE))</f>
        <v>10.75</v>
      </c>
      <c r="N489" s="52">
        <f>IF($H489=0,"",VLOOKUP($G489,Data!$G$3:$BA$2935,7,FALSE))</f>
        <v>5</v>
      </c>
      <c r="O489" s="52">
        <f>IF($H489=0,"",VLOOKUP($G489,Data!$G$3:$BA$2935,8,FALSE))</f>
        <v>-0.87</v>
      </c>
      <c r="P489" s="52">
        <f>IF($H489=0,"",VLOOKUP($G489,Data!$G$3:$BA$2935,9,FALSE))</f>
        <v>0</v>
      </c>
      <c r="Q489" s="52">
        <f>IF($H489=0,"",VLOOKUP($G489,Data!$G$3:$BA$2935,10,FALSE))</f>
        <v>1</v>
      </c>
      <c r="R489" s="52">
        <f>IF($H489=0,"",VLOOKUP($G489,Data!$G$3:$BA$2935,11,FALSE))</f>
        <v>0</v>
      </c>
      <c r="S489" s="52">
        <f>IF($H489=0,"",VLOOKUP($G489,Data!$G$3:$BA$2935,12,FALSE))</f>
        <v>99</v>
      </c>
      <c r="T489" s="52">
        <f>IF($H489=0,"",VLOOKUP($G489,Data!$G$3:$BA$2935,13,FALSE))</f>
        <v>-99</v>
      </c>
      <c r="U489" s="52">
        <f>IF($H489=0,"",VLOOKUP($G489,Data!$G$3:$BA$2935,14,FALSE))</f>
        <v>0</v>
      </c>
      <c r="V489" s="52">
        <f>IF($H489=0,"",VLOOKUP($G489,Data!$G$3:$BA$2935,15,FALSE))</f>
        <v>9.3000000000000007</v>
      </c>
      <c r="W489" s="52">
        <f>IF($H489=0,"",VLOOKUP($G489,Data!$G$3:$BA$2935,16,FALSE))</f>
        <v>0</v>
      </c>
      <c r="X489" s="52">
        <f>IF($H489=0,"",VLOOKUP($G489,Data!$G$3:$BA$2935,17,FALSE))</f>
        <v>11.63</v>
      </c>
      <c r="Y489" s="52">
        <f>IF($H489=0,"",VLOOKUP($G489,Data!$G$3:$BA$2935,18,FALSE))</f>
        <v>0.113</v>
      </c>
      <c r="Z489" s="52">
        <f>IF($H489=0,"",VLOOKUP($G489,Data!$G$3:$BA$2935,19,FALSE))</f>
        <v>0.124</v>
      </c>
      <c r="AA489" s="52">
        <f>IF($H489=0,"",VLOOKUP($G489,Data!$G$3:$BA$2935,20,FALSE))</f>
        <v>0</v>
      </c>
      <c r="AB489" s="4" t="str">
        <f>IF($H489=0,"",VLOOKUP($G489,Data!$G$3:$BA$2935,21,FALSE))</f>
        <v>/</v>
      </c>
      <c r="AC489" s="4" t="str">
        <f>IF($H489=0,"",VLOOKUP($G489,Data!$G$3:$BA$2935,22,FALSE))</f>
        <v>/</v>
      </c>
      <c r="AD489" s="4" t="str">
        <f>IF($H489=0,"",VLOOKUP($G489,Data!$G$3:$BA$2935,23,FALSE))</f>
        <v/>
      </c>
      <c r="AE489" s="4" t="str">
        <f>IF($H489=0,"",VLOOKUP($G489,Data!$G$3:$BA$2935,24,FALSE))</f>
        <v/>
      </c>
      <c r="AF489" s="4" t="str">
        <f>IF($H489=0,"",VLOOKUP($G489,Data!$G$3:$BA$2935,25,FALSE))</f>
        <v/>
      </c>
      <c r="AG489" s="4" t="str">
        <f>IF($H489=0,"",VLOOKUP($G489,Data!$G$3:$BA$2935,26,FALSE))</f>
        <v/>
      </c>
      <c r="AH489" s="4" t="str">
        <f>IF($H489=0,"",VLOOKUP($G489,Data!$G$3:$BA$2935,27,FALSE))</f>
        <v/>
      </c>
      <c r="AI489" s="4" t="str">
        <f>IF($H489=0,"",VLOOKUP($G489,Data!$G$3:$BA$2935,28,FALSE))</f>
        <v/>
      </c>
      <c r="AJ489" s="4" t="str">
        <f>IF($H489=0,"",VLOOKUP($G489,Data!$G$3:$BA$2935,29,FALSE))</f>
        <v/>
      </c>
      <c r="AK489" s="4" t="str">
        <f>IF($H489=0,"",VLOOKUP($G489,Data!$G$3:$BA$2935,30,FALSE))</f>
        <v/>
      </c>
      <c r="AL489" s="4" t="str">
        <f>IF($H489=0,"",VLOOKUP($G489,Data!$G$3:$BA$2935,31,FALSE))</f>
        <v/>
      </c>
      <c r="AM489" s="4" t="str">
        <f>IF($H489=0,"",VLOOKUP($G489,Data!$G$3:$BA$2935,32,FALSE))</f>
        <v/>
      </c>
      <c r="AN489" s="4" t="str">
        <f>IF($H489=0,"",VLOOKUP($G489,Data!$G$3:$BA$2935,33,FALSE))</f>
        <v/>
      </c>
      <c r="AO489" s="4" t="str">
        <f>IF($H489=0,"",VLOOKUP($G489,Data!$G$3:$BA$2935,34,FALSE))</f>
        <v/>
      </c>
      <c r="AP489" s="4" t="str">
        <f>IF($H489=0,"",VLOOKUP($G489,Data!$G$3:$BA$2935,35,FALSE))</f>
        <v/>
      </c>
      <c r="AQ489" s="4" t="str">
        <f>IF($H489=0,"",VLOOKUP($G489,Data!$G$3:$BA$2935,36,FALSE))</f>
        <v/>
      </c>
      <c r="AR489" s="4" t="str">
        <f>IF($H489=0,"",VLOOKUP($G489,Data!$G$3:$BA$2935,37,FALSE))</f>
        <v/>
      </c>
      <c r="AS489" s="4" t="str">
        <f>IF($H489=0,"",VLOOKUP($G489,Data!$G$3:$BA$2935,38,FALSE))</f>
        <v/>
      </c>
      <c r="AT489" s="4" t="str">
        <f>IF($H489=0,"",VLOOKUP($G489,Data!$G$3:$BA$2935,39,FALSE))</f>
        <v/>
      </c>
    </row>
    <row r="490" spans="1:46" x14ac:dyDescent="0.3">
      <c r="A490" s="4">
        <f>PSSE!A499</f>
        <v>977013</v>
      </c>
      <c r="B490" s="4" t="str">
        <f>PSSE!B499</f>
        <v>HIEPPHUOC_S3</v>
      </c>
      <c r="C490" s="4">
        <f>PSSE!D499</f>
        <v>13.8</v>
      </c>
      <c r="D490" s="52">
        <f>PSSE!E499</f>
        <v>125</v>
      </c>
      <c r="E490" s="52" t="str">
        <f>PSSE!F499</f>
        <v>ND</v>
      </c>
      <c r="F490" s="52">
        <f>PSSE!G499</f>
        <v>1</v>
      </c>
      <c r="G490" s="52" t="str">
        <f t="shared" si="8"/>
        <v>AVR13.8125ND1</v>
      </c>
      <c r="H490" s="52">
        <f>COUNTIF(Data!$G$3:$BA$2935,AVR!$G490)</f>
        <v>1</v>
      </c>
      <c r="I490" s="52" t="str">
        <f>IF($H490=0,"",VLOOKUP($G490,Data!$G$3:$BA$2935,2,FALSE))</f>
        <v>'ESST4B'</v>
      </c>
      <c r="J490" s="52">
        <f>PSSE!C499</f>
        <v>1</v>
      </c>
      <c r="K490" s="52">
        <f>IF($H490=0,"",VLOOKUP($G490,Data!$G$3:$BA$2935,4,FALSE))</f>
        <v>0</v>
      </c>
      <c r="L490" s="52">
        <f>IF($H490=0,"",VLOOKUP($G490,Data!$G$3:$BA$2935,5,FALSE))</f>
        <v>10.75</v>
      </c>
      <c r="M490" s="52">
        <f>IF($H490=0,"",VLOOKUP($G490,Data!$G$3:$BA$2935,6,FALSE))</f>
        <v>10.75</v>
      </c>
      <c r="N490" s="52">
        <f>IF($H490=0,"",VLOOKUP($G490,Data!$G$3:$BA$2935,7,FALSE))</f>
        <v>5</v>
      </c>
      <c r="O490" s="52">
        <f>IF($H490=0,"",VLOOKUP($G490,Data!$G$3:$BA$2935,8,FALSE))</f>
        <v>-0.87</v>
      </c>
      <c r="P490" s="52">
        <f>IF($H490=0,"",VLOOKUP($G490,Data!$G$3:$BA$2935,9,FALSE))</f>
        <v>0</v>
      </c>
      <c r="Q490" s="52">
        <f>IF($H490=0,"",VLOOKUP($G490,Data!$G$3:$BA$2935,10,FALSE))</f>
        <v>1</v>
      </c>
      <c r="R490" s="52">
        <f>IF($H490=0,"",VLOOKUP($G490,Data!$G$3:$BA$2935,11,FALSE))</f>
        <v>0</v>
      </c>
      <c r="S490" s="52">
        <f>IF($H490=0,"",VLOOKUP($G490,Data!$G$3:$BA$2935,12,FALSE))</f>
        <v>99</v>
      </c>
      <c r="T490" s="52">
        <f>IF($H490=0,"",VLOOKUP($G490,Data!$G$3:$BA$2935,13,FALSE))</f>
        <v>-99</v>
      </c>
      <c r="U490" s="52">
        <f>IF($H490=0,"",VLOOKUP($G490,Data!$G$3:$BA$2935,14,FALSE))</f>
        <v>0</v>
      </c>
      <c r="V490" s="52">
        <f>IF($H490=0,"",VLOOKUP($G490,Data!$G$3:$BA$2935,15,FALSE))</f>
        <v>9.3000000000000007</v>
      </c>
      <c r="W490" s="52">
        <f>IF($H490=0,"",VLOOKUP($G490,Data!$G$3:$BA$2935,16,FALSE))</f>
        <v>0</v>
      </c>
      <c r="X490" s="52">
        <f>IF($H490=0,"",VLOOKUP($G490,Data!$G$3:$BA$2935,17,FALSE))</f>
        <v>11.63</v>
      </c>
      <c r="Y490" s="52">
        <f>IF($H490=0,"",VLOOKUP($G490,Data!$G$3:$BA$2935,18,FALSE))</f>
        <v>0.113</v>
      </c>
      <c r="Z490" s="52">
        <f>IF($H490=0,"",VLOOKUP($G490,Data!$G$3:$BA$2935,19,FALSE))</f>
        <v>0.124</v>
      </c>
      <c r="AA490" s="52">
        <f>IF($H490=0,"",VLOOKUP($G490,Data!$G$3:$BA$2935,20,FALSE))</f>
        <v>0</v>
      </c>
      <c r="AB490" s="4" t="str">
        <f>IF($H490=0,"",VLOOKUP($G490,Data!$G$3:$BA$2935,21,FALSE))</f>
        <v>/</v>
      </c>
      <c r="AC490" s="4" t="str">
        <f>IF($H490=0,"",VLOOKUP($G490,Data!$G$3:$BA$2935,22,FALSE))</f>
        <v>/</v>
      </c>
      <c r="AD490" s="4" t="str">
        <f>IF($H490=0,"",VLOOKUP($G490,Data!$G$3:$BA$2935,23,FALSE))</f>
        <v/>
      </c>
      <c r="AE490" s="4" t="str">
        <f>IF($H490=0,"",VLOOKUP($G490,Data!$G$3:$BA$2935,24,FALSE))</f>
        <v/>
      </c>
      <c r="AF490" s="4" t="str">
        <f>IF($H490=0,"",VLOOKUP($G490,Data!$G$3:$BA$2935,25,FALSE))</f>
        <v/>
      </c>
      <c r="AG490" s="4" t="str">
        <f>IF($H490=0,"",VLOOKUP($G490,Data!$G$3:$BA$2935,26,FALSE))</f>
        <v/>
      </c>
      <c r="AH490" s="4" t="str">
        <f>IF($H490=0,"",VLOOKUP($G490,Data!$G$3:$BA$2935,27,FALSE))</f>
        <v/>
      </c>
      <c r="AI490" s="4" t="str">
        <f>IF($H490=0,"",VLOOKUP($G490,Data!$G$3:$BA$2935,28,FALSE))</f>
        <v/>
      </c>
      <c r="AJ490" s="4" t="str">
        <f>IF($H490=0,"",VLOOKUP($G490,Data!$G$3:$BA$2935,29,FALSE))</f>
        <v/>
      </c>
      <c r="AK490" s="4" t="str">
        <f>IF($H490=0,"",VLOOKUP($G490,Data!$G$3:$BA$2935,30,FALSE))</f>
        <v/>
      </c>
      <c r="AL490" s="4" t="str">
        <f>IF($H490=0,"",VLOOKUP($G490,Data!$G$3:$BA$2935,31,FALSE))</f>
        <v/>
      </c>
      <c r="AM490" s="4" t="str">
        <f>IF($H490=0,"",VLOOKUP($G490,Data!$G$3:$BA$2935,32,FALSE))</f>
        <v/>
      </c>
      <c r="AN490" s="4" t="str">
        <f>IF($H490=0,"",VLOOKUP($G490,Data!$G$3:$BA$2935,33,FALSE))</f>
        <v/>
      </c>
      <c r="AO490" s="4" t="str">
        <f>IF($H490=0,"",VLOOKUP($G490,Data!$G$3:$BA$2935,34,FALSE))</f>
        <v/>
      </c>
      <c r="AP490" s="4" t="str">
        <f>IF($H490=0,"",VLOOKUP($G490,Data!$G$3:$BA$2935,35,FALSE))</f>
        <v/>
      </c>
      <c r="AQ490" s="4" t="str">
        <f>IF($H490=0,"",VLOOKUP($G490,Data!$G$3:$BA$2935,36,FALSE))</f>
        <v/>
      </c>
      <c r="AR490" s="4" t="str">
        <f>IF($H490=0,"",VLOOKUP($G490,Data!$G$3:$BA$2935,37,FALSE))</f>
        <v/>
      </c>
      <c r="AS490" s="4" t="str">
        <f>IF($H490=0,"",VLOOKUP($G490,Data!$G$3:$BA$2935,38,FALSE))</f>
        <v/>
      </c>
      <c r="AT490" s="4" t="str">
        <f>IF($H490=0,"",VLOOKUP($G490,Data!$G$3:$BA$2935,39,FALSE))</f>
        <v/>
      </c>
    </row>
    <row r="491" spans="1:46" x14ac:dyDescent="0.3">
      <c r="A491" s="4">
        <f>PSSE!A500</f>
        <v>977021</v>
      </c>
      <c r="B491" s="4" t="str">
        <f>PSSE!B500</f>
        <v>THUDUC_S1</v>
      </c>
      <c r="C491" s="4">
        <f>PSSE!D500</f>
        <v>13.8</v>
      </c>
      <c r="D491" s="52">
        <f>PSSE!E500</f>
        <v>33</v>
      </c>
      <c r="E491" s="52" t="str">
        <f>PSSE!F500</f>
        <v>ND</v>
      </c>
      <c r="F491" s="52">
        <f>PSSE!G500</f>
        <v>1</v>
      </c>
      <c r="G491" s="52" t="str">
        <f t="shared" si="8"/>
        <v>AVR13.833ND1</v>
      </c>
      <c r="H491" s="52">
        <f>COUNTIF(Data!$G$3:$BA$2935,AVR!$G491)</f>
        <v>1</v>
      </c>
      <c r="I491" s="52" t="str">
        <f>IF($H491=0,"",VLOOKUP($G491,Data!$G$3:$BA$2935,2,FALSE))</f>
        <v>'ESST4B'</v>
      </c>
      <c r="J491" s="52">
        <f>PSSE!C500</f>
        <v>1</v>
      </c>
      <c r="K491" s="52">
        <f>IF($H491=0,"",VLOOKUP($G491,Data!$G$3:$BA$2935,4,FALSE))</f>
        <v>0</v>
      </c>
      <c r="L491" s="52">
        <f>IF($H491=0,"",VLOOKUP($G491,Data!$G$3:$BA$2935,5,FALSE))</f>
        <v>10.75</v>
      </c>
      <c r="M491" s="52">
        <f>IF($H491=0,"",VLOOKUP($G491,Data!$G$3:$BA$2935,6,FALSE))</f>
        <v>10.75</v>
      </c>
      <c r="N491" s="52">
        <f>IF($H491=0,"",VLOOKUP($G491,Data!$G$3:$BA$2935,7,FALSE))</f>
        <v>5</v>
      </c>
      <c r="O491" s="52">
        <f>IF($H491=0,"",VLOOKUP($G491,Data!$G$3:$BA$2935,8,FALSE))</f>
        <v>-0.87</v>
      </c>
      <c r="P491" s="52">
        <f>IF($H491=0,"",VLOOKUP($G491,Data!$G$3:$BA$2935,9,FALSE))</f>
        <v>0</v>
      </c>
      <c r="Q491" s="52">
        <f>IF($H491=0,"",VLOOKUP($G491,Data!$G$3:$BA$2935,10,FALSE))</f>
        <v>1</v>
      </c>
      <c r="R491" s="52">
        <f>IF($H491=0,"",VLOOKUP($G491,Data!$G$3:$BA$2935,11,FALSE))</f>
        <v>0</v>
      </c>
      <c r="S491" s="52">
        <f>IF($H491=0,"",VLOOKUP($G491,Data!$G$3:$BA$2935,12,FALSE))</f>
        <v>99</v>
      </c>
      <c r="T491" s="52">
        <f>IF($H491=0,"",VLOOKUP($G491,Data!$G$3:$BA$2935,13,FALSE))</f>
        <v>-99</v>
      </c>
      <c r="U491" s="52">
        <f>IF($H491=0,"",VLOOKUP($G491,Data!$G$3:$BA$2935,14,FALSE))</f>
        <v>0</v>
      </c>
      <c r="V491" s="52">
        <f>IF($H491=0,"",VLOOKUP($G491,Data!$G$3:$BA$2935,15,FALSE))</f>
        <v>9.3000000000000007</v>
      </c>
      <c r="W491" s="52">
        <f>IF($H491=0,"",VLOOKUP($G491,Data!$G$3:$BA$2935,16,FALSE))</f>
        <v>0</v>
      </c>
      <c r="X491" s="52">
        <f>IF($H491=0,"",VLOOKUP($G491,Data!$G$3:$BA$2935,17,FALSE))</f>
        <v>11.63</v>
      </c>
      <c r="Y491" s="52">
        <f>IF($H491=0,"",VLOOKUP($G491,Data!$G$3:$BA$2935,18,FALSE))</f>
        <v>0.113</v>
      </c>
      <c r="Z491" s="52">
        <f>IF($H491=0,"",VLOOKUP($G491,Data!$G$3:$BA$2935,19,FALSE))</f>
        <v>0.124</v>
      </c>
      <c r="AA491" s="52">
        <f>IF($H491=0,"",VLOOKUP($G491,Data!$G$3:$BA$2935,20,FALSE))</f>
        <v>0</v>
      </c>
      <c r="AB491" s="4" t="str">
        <f>IF($H491=0,"",VLOOKUP($G491,Data!$G$3:$BA$2935,21,FALSE))</f>
        <v>/</v>
      </c>
      <c r="AC491" s="4" t="str">
        <f>IF($H491=0,"",VLOOKUP($G491,Data!$G$3:$BA$2935,22,FALSE))</f>
        <v>/</v>
      </c>
      <c r="AD491" s="4" t="str">
        <f>IF($H491=0,"",VLOOKUP($G491,Data!$G$3:$BA$2935,23,FALSE))</f>
        <v/>
      </c>
      <c r="AE491" s="4" t="str">
        <f>IF($H491=0,"",VLOOKUP($G491,Data!$G$3:$BA$2935,24,FALSE))</f>
        <v/>
      </c>
      <c r="AF491" s="4" t="str">
        <f>IF($H491=0,"",VLOOKUP($G491,Data!$G$3:$BA$2935,25,FALSE))</f>
        <v/>
      </c>
      <c r="AG491" s="4" t="str">
        <f>IF($H491=0,"",VLOOKUP($G491,Data!$G$3:$BA$2935,26,FALSE))</f>
        <v/>
      </c>
      <c r="AH491" s="4" t="str">
        <f>IF($H491=0,"",VLOOKUP($G491,Data!$G$3:$BA$2935,27,FALSE))</f>
        <v/>
      </c>
      <c r="AI491" s="4" t="str">
        <f>IF($H491=0,"",VLOOKUP($G491,Data!$G$3:$BA$2935,28,FALSE))</f>
        <v/>
      </c>
      <c r="AJ491" s="4" t="str">
        <f>IF($H491=0,"",VLOOKUP($G491,Data!$G$3:$BA$2935,29,FALSE))</f>
        <v/>
      </c>
      <c r="AK491" s="4" t="str">
        <f>IF($H491=0,"",VLOOKUP($G491,Data!$G$3:$BA$2935,30,FALSE))</f>
        <v/>
      </c>
      <c r="AL491" s="4" t="str">
        <f>IF($H491=0,"",VLOOKUP($G491,Data!$G$3:$BA$2935,31,FALSE))</f>
        <v/>
      </c>
      <c r="AM491" s="4" t="str">
        <f>IF($H491=0,"",VLOOKUP($G491,Data!$G$3:$BA$2935,32,FALSE))</f>
        <v/>
      </c>
      <c r="AN491" s="4" t="str">
        <f>IF($H491=0,"",VLOOKUP($G491,Data!$G$3:$BA$2935,33,FALSE))</f>
        <v/>
      </c>
      <c r="AO491" s="4" t="str">
        <f>IF($H491=0,"",VLOOKUP($G491,Data!$G$3:$BA$2935,34,FALSE))</f>
        <v/>
      </c>
      <c r="AP491" s="4" t="str">
        <f>IF($H491=0,"",VLOOKUP($G491,Data!$G$3:$BA$2935,35,FALSE))</f>
        <v/>
      </c>
      <c r="AQ491" s="4" t="str">
        <f>IF($H491=0,"",VLOOKUP($G491,Data!$G$3:$BA$2935,36,FALSE))</f>
        <v/>
      </c>
      <c r="AR491" s="4" t="str">
        <f>IF($H491=0,"",VLOOKUP($G491,Data!$G$3:$BA$2935,37,FALSE))</f>
        <v/>
      </c>
      <c r="AS491" s="4" t="str">
        <f>IF($H491=0,"",VLOOKUP($G491,Data!$G$3:$BA$2935,38,FALSE))</f>
        <v/>
      </c>
      <c r="AT491" s="4" t="str">
        <f>IF($H491=0,"",VLOOKUP($G491,Data!$G$3:$BA$2935,39,FALSE))</f>
        <v/>
      </c>
    </row>
    <row r="492" spans="1:46" x14ac:dyDescent="0.3">
      <c r="A492" s="4">
        <f>PSSE!A501</f>
        <v>977022</v>
      </c>
      <c r="B492" s="4" t="str">
        <f>PSSE!B501</f>
        <v>THUDUC_S2</v>
      </c>
      <c r="C492" s="4">
        <f>PSSE!D501</f>
        <v>13.8</v>
      </c>
      <c r="D492" s="52">
        <f>PSSE!E501</f>
        <v>62</v>
      </c>
      <c r="E492" s="52" t="str">
        <f>PSSE!F501</f>
        <v>ND</v>
      </c>
      <c r="F492" s="52">
        <f>PSSE!G501</f>
        <v>1</v>
      </c>
      <c r="G492" s="52" t="str">
        <f t="shared" si="8"/>
        <v>AVR13.862ND1</v>
      </c>
      <c r="H492" s="52">
        <f>COUNTIF(Data!$G$3:$BA$2935,AVR!$G492)</f>
        <v>1</v>
      </c>
      <c r="I492" s="52" t="str">
        <f>IF($H492=0,"",VLOOKUP($G492,Data!$G$3:$BA$2935,2,FALSE))</f>
        <v>'ESST4B'</v>
      </c>
      <c r="J492" s="52">
        <f>PSSE!C501</f>
        <v>1</v>
      </c>
      <c r="K492" s="52">
        <f>IF($H492=0,"",VLOOKUP($G492,Data!$G$3:$BA$2935,4,FALSE))</f>
        <v>0</v>
      </c>
      <c r="L492" s="52">
        <f>IF($H492=0,"",VLOOKUP($G492,Data!$G$3:$BA$2935,5,FALSE))</f>
        <v>10.75</v>
      </c>
      <c r="M492" s="52">
        <f>IF($H492=0,"",VLOOKUP($G492,Data!$G$3:$BA$2935,6,FALSE))</f>
        <v>10.75</v>
      </c>
      <c r="N492" s="52">
        <f>IF($H492=0,"",VLOOKUP($G492,Data!$G$3:$BA$2935,7,FALSE))</f>
        <v>5</v>
      </c>
      <c r="O492" s="52">
        <f>IF($H492=0,"",VLOOKUP($G492,Data!$G$3:$BA$2935,8,FALSE))</f>
        <v>-0.87</v>
      </c>
      <c r="P492" s="52">
        <f>IF($H492=0,"",VLOOKUP($G492,Data!$G$3:$BA$2935,9,FALSE))</f>
        <v>0</v>
      </c>
      <c r="Q492" s="52">
        <f>IF($H492=0,"",VLOOKUP($G492,Data!$G$3:$BA$2935,10,FALSE))</f>
        <v>1</v>
      </c>
      <c r="R492" s="52">
        <f>IF($H492=0,"",VLOOKUP($G492,Data!$G$3:$BA$2935,11,FALSE))</f>
        <v>0</v>
      </c>
      <c r="S492" s="52">
        <f>IF($H492=0,"",VLOOKUP($G492,Data!$G$3:$BA$2935,12,FALSE))</f>
        <v>99</v>
      </c>
      <c r="T492" s="52">
        <f>IF($H492=0,"",VLOOKUP($G492,Data!$G$3:$BA$2935,13,FALSE))</f>
        <v>-99</v>
      </c>
      <c r="U492" s="52">
        <f>IF($H492=0,"",VLOOKUP($G492,Data!$G$3:$BA$2935,14,FALSE))</f>
        <v>0</v>
      </c>
      <c r="V492" s="52">
        <f>IF($H492=0,"",VLOOKUP($G492,Data!$G$3:$BA$2935,15,FALSE))</f>
        <v>9.3000000000000007</v>
      </c>
      <c r="W492" s="52">
        <f>IF($H492=0,"",VLOOKUP($G492,Data!$G$3:$BA$2935,16,FALSE))</f>
        <v>0</v>
      </c>
      <c r="X492" s="52">
        <f>IF($H492=0,"",VLOOKUP($G492,Data!$G$3:$BA$2935,17,FALSE))</f>
        <v>11.63</v>
      </c>
      <c r="Y492" s="52">
        <f>IF($H492=0,"",VLOOKUP($G492,Data!$G$3:$BA$2935,18,FALSE))</f>
        <v>0.113</v>
      </c>
      <c r="Z492" s="52">
        <f>IF($H492=0,"",VLOOKUP($G492,Data!$G$3:$BA$2935,19,FALSE))</f>
        <v>0.124</v>
      </c>
      <c r="AA492" s="52">
        <f>IF($H492=0,"",VLOOKUP($G492,Data!$G$3:$BA$2935,20,FALSE))</f>
        <v>0</v>
      </c>
      <c r="AB492" s="4" t="str">
        <f>IF($H492=0,"",VLOOKUP($G492,Data!$G$3:$BA$2935,21,FALSE))</f>
        <v>/</v>
      </c>
      <c r="AC492" s="4" t="str">
        <f>IF($H492=0,"",VLOOKUP($G492,Data!$G$3:$BA$2935,22,FALSE))</f>
        <v>/</v>
      </c>
      <c r="AD492" s="4" t="str">
        <f>IF($H492=0,"",VLOOKUP($G492,Data!$G$3:$BA$2935,23,FALSE))</f>
        <v/>
      </c>
      <c r="AE492" s="4" t="str">
        <f>IF($H492=0,"",VLOOKUP($G492,Data!$G$3:$BA$2935,24,FALSE))</f>
        <v/>
      </c>
      <c r="AF492" s="4" t="str">
        <f>IF($H492=0,"",VLOOKUP($G492,Data!$G$3:$BA$2935,25,FALSE))</f>
        <v/>
      </c>
      <c r="AG492" s="4" t="str">
        <f>IF($H492=0,"",VLOOKUP($G492,Data!$G$3:$BA$2935,26,FALSE))</f>
        <v/>
      </c>
      <c r="AH492" s="4" t="str">
        <f>IF($H492=0,"",VLOOKUP($G492,Data!$G$3:$BA$2935,27,FALSE))</f>
        <v/>
      </c>
      <c r="AI492" s="4" t="str">
        <f>IF($H492=0,"",VLOOKUP($G492,Data!$G$3:$BA$2935,28,FALSE))</f>
        <v/>
      </c>
      <c r="AJ492" s="4" t="str">
        <f>IF($H492=0,"",VLOOKUP($G492,Data!$G$3:$BA$2935,29,FALSE))</f>
        <v/>
      </c>
      <c r="AK492" s="4" t="str">
        <f>IF($H492=0,"",VLOOKUP($G492,Data!$G$3:$BA$2935,30,FALSE))</f>
        <v/>
      </c>
      <c r="AL492" s="4" t="str">
        <f>IF($H492=0,"",VLOOKUP($G492,Data!$G$3:$BA$2935,31,FALSE))</f>
        <v/>
      </c>
      <c r="AM492" s="4" t="str">
        <f>IF($H492=0,"",VLOOKUP($G492,Data!$G$3:$BA$2935,32,FALSE))</f>
        <v/>
      </c>
      <c r="AN492" s="4" t="str">
        <f>IF($H492=0,"",VLOOKUP($G492,Data!$G$3:$BA$2935,33,FALSE))</f>
        <v/>
      </c>
      <c r="AO492" s="4" t="str">
        <f>IF($H492=0,"",VLOOKUP($G492,Data!$G$3:$BA$2935,34,FALSE))</f>
        <v/>
      </c>
      <c r="AP492" s="4" t="str">
        <f>IF($H492=0,"",VLOOKUP($G492,Data!$G$3:$BA$2935,35,FALSE))</f>
        <v/>
      </c>
      <c r="AQ492" s="4" t="str">
        <f>IF($H492=0,"",VLOOKUP($G492,Data!$G$3:$BA$2935,36,FALSE))</f>
        <v/>
      </c>
      <c r="AR492" s="4" t="str">
        <f>IF($H492=0,"",VLOOKUP($G492,Data!$G$3:$BA$2935,37,FALSE))</f>
        <v/>
      </c>
      <c r="AS492" s="4" t="str">
        <f>IF($H492=0,"",VLOOKUP($G492,Data!$G$3:$BA$2935,38,FALSE))</f>
        <v/>
      </c>
      <c r="AT492" s="4" t="str">
        <f>IF($H492=0,"",VLOOKUP($G492,Data!$G$3:$BA$2935,39,FALSE))</f>
        <v/>
      </c>
    </row>
    <row r="493" spans="1:46" x14ac:dyDescent="0.3">
      <c r="A493" s="4">
        <f>PSSE!A502</f>
        <v>977023</v>
      </c>
      <c r="B493" s="4" t="str">
        <f>PSSE!B502</f>
        <v>THUDUC_S3</v>
      </c>
      <c r="C493" s="4">
        <f>PSSE!D502</f>
        <v>13.8</v>
      </c>
      <c r="D493" s="52">
        <f>PSSE!E502</f>
        <v>62</v>
      </c>
      <c r="E493" s="52" t="str">
        <f>PSSE!F502</f>
        <v>ND</v>
      </c>
      <c r="F493" s="52">
        <f>PSSE!G502</f>
        <v>1</v>
      </c>
      <c r="G493" s="52" t="str">
        <f t="shared" si="8"/>
        <v>AVR13.862ND1</v>
      </c>
      <c r="H493" s="52">
        <f>COUNTIF(Data!$G$3:$BA$2935,AVR!$G493)</f>
        <v>1</v>
      </c>
      <c r="I493" s="52" t="str">
        <f>IF($H493=0,"",VLOOKUP($G493,Data!$G$3:$BA$2935,2,FALSE))</f>
        <v>'ESST4B'</v>
      </c>
      <c r="J493" s="52">
        <f>PSSE!C502</f>
        <v>1</v>
      </c>
      <c r="K493" s="52">
        <f>IF($H493=0,"",VLOOKUP($G493,Data!$G$3:$BA$2935,4,FALSE))</f>
        <v>0</v>
      </c>
      <c r="L493" s="52">
        <f>IF($H493=0,"",VLOOKUP($G493,Data!$G$3:$BA$2935,5,FALSE))</f>
        <v>10.75</v>
      </c>
      <c r="M493" s="52">
        <f>IF($H493=0,"",VLOOKUP($G493,Data!$G$3:$BA$2935,6,FALSE))</f>
        <v>10.75</v>
      </c>
      <c r="N493" s="52">
        <f>IF($H493=0,"",VLOOKUP($G493,Data!$G$3:$BA$2935,7,FALSE))</f>
        <v>5</v>
      </c>
      <c r="O493" s="52">
        <f>IF($H493=0,"",VLOOKUP($G493,Data!$G$3:$BA$2935,8,FALSE))</f>
        <v>-0.87</v>
      </c>
      <c r="P493" s="52">
        <f>IF($H493=0,"",VLOOKUP($G493,Data!$G$3:$BA$2935,9,FALSE))</f>
        <v>0</v>
      </c>
      <c r="Q493" s="52">
        <f>IF($H493=0,"",VLOOKUP($G493,Data!$G$3:$BA$2935,10,FALSE))</f>
        <v>1</v>
      </c>
      <c r="R493" s="52">
        <f>IF($H493=0,"",VLOOKUP($G493,Data!$G$3:$BA$2935,11,FALSE))</f>
        <v>0</v>
      </c>
      <c r="S493" s="52">
        <f>IF($H493=0,"",VLOOKUP($G493,Data!$G$3:$BA$2935,12,FALSE))</f>
        <v>99</v>
      </c>
      <c r="T493" s="52">
        <f>IF($H493=0,"",VLOOKUP($G493,Data!$G$3:$BA$2935,13,FALSE))</f>
        <v>-99</v>
      </c>
      <c r="U493" s="52">
        <f>IF($H493=0,"",VLOOKUP($G493,Data!$G$3:$BA$2935,14,FALSE))</f>
        <v>0</v>
      </c>
      <c r="V493" s="52">
        <f>IF($H493=0,"",VLOOKUP($G493,Data!$G$3:$BA$2935,15,FALSE))</f>
        <v>9.3000000000000007</v>
      </c>
      <c r="W493" s="52">
        <f>IF($H493=0,"",VLOOKUP($G493,Data!$G$3:$BA$2935,16,FALSE))</f>
        <v>0</v>
      </c>
      <c r="X493" s="52">
        <f>IF($H493=0,"",VLOOKUP($G493,Data!$G$3:$BA$2935,17,FALSE))</f>
        <v>11.63</v>
      </c>
      <c r="Y493" s="52">
        <f>IF($H493=0,"",VLOOKUP($G493,Data!$G$3:$BA$2935,18,FALSE))</f>
        <v>0.113</v>
      </c>
      <c r="Z493" s="52">
        <f>IF($H493=0,"",VLOOKUP($G493,Data!$G$3:$BA$2935,19,FALSE))</f>
        <v>0.124</v>
      </c>
      <c r="AA493" s="52">
        <f>IF($H493=0,"",VLOOKUP($G493,Data!$G$3:$BA$2935,20,FALSE))</f>
        <v>0</v>
      </c>
      <c r="AB493" s="4" t="str">
        <f>IF($H493=0,"",VLOOKUP($G493,Data!$G$3:$BA$2935,21,FALSE))</f>
        <v>/</v>
      </c>
      <c r="AC493" s="4" t="str">
        <f>IF($H493=0,"",VLOOKUP($G493,Data!$G$3:$BA$2935,22,FALSE))</f>
        <v>/</v>
      </c>
      <c r="AD493" s="4" t="str">
        <f>IF($H493=0,"",VLOOKUP($G493,Data!$G$3:$BA$2935,23,FALSE))</f>
        <v/>
      </c>
      <c r="AE493" s="4" t="str">
        <f>IF($H493=0,"",VLOOKUP($G493,Data!$G$3:$BA$2935,24,FALSE))</f>
        <v/>
      </c>
      <c r="AF493" s="4" t="str">
        <f>IF($H493=0,"",VLOOKUP($G493,Data!$G$3:$BA$2935,25,FALSE))</f>
        <v/>
      </c>
      <c r="AG493" s="4" t="str">
        <f>IF($H493=0,"",VLOOKUP($G493,Data!$G$3:$BA$2935,26,FALSE))</f>
        <v/>
      </c>
      <c r="AH493" s="4" t="str">
        <f>IF($H493=0,"",VLOOKUP($G493,Data!$G$3:$BA$2935,27,FALSE))</f>
        <v/>
      </c>
      <c r="AI493" s="4" t="str">
        <f>IF($H493=0,"",VLOOKUP($G493,Data!$G$3:$BA$2935,28,FALSE))</f>
        <v/>
      </c>
      <c r="AJ493" s="4" t="str">
        <f>IF($H493=0,"",VLOOKUP($G493,Data!$G$3:$BA$2935,29,FALSE))</f>
        <v/>
      </c>
      <c r="AK493" s="4" t="str">
        <f>IF($H493=0,"",VLOOKUP($G493,Data!$G$3:$BA$2935,30,FALSE))</f>
        <v/>
      </c>
      <c r="AL493" s="4" t="str">
        <f>IF($H493=0,"",VLOOKUP($G493,Data!$G$3:$BA$2935,31,FALSE))</f>
        <v/>
      </c>
      <c r="AM493" s="4" t="str">
        <f>IF($H493=0,"",VLOOKUP($G493,Data!$G$3:$BA$2935,32,FALSE))</f>
        <v/>
      </c>
      <c r="AN493" s="4" t="str">
        <f>IF($H493=0,"",VLOOKUP($G493,Data!$G$3:$BA$2935,33,FALSE))</f>
        <v/>
      </c>
      <c r="AO493" s="4" t="str">
        <f>IF($H493=0,"",VLOOKUP($G493,Data!$G$3:$BA$2935,34,FALSE))</f>
        <v/>
      </c>
      <c r="AP493" s="4" t="str">
        <f>IF($H493=0,"",VLOOKUP($G493,Data!$G$3:$BA$2935,35,FALSE))</f>
        <v/>
      </c>
      <c r="AQ493" s="4" t="str">
        <f>IF($H493=0,"",VLOOKUP($G493,Data!$G$3:$BA$2935,36,FALSE))</f>
        <v/>
      </c>
      <c r="AR493" s="4" t="str">
        <f>IF($H493=0,"",VLOOKUP($G493,Data!$G$3:$BA$2935,37,FALSE))</f>
        <v/>
      </c>
      <c r="AS493" s="4" t="str">
        <f>IF($H493=0,"",VLOOKUP($G493,Data!$G$3:$BA$2935,38,FALSE))</f>
        <v/>
      </c>
      <c r="AT493" s="4" t="str">
        <f>IF($H493=0,"",VLOOKUP($G493,Data!$G$3:$BA$2935,39,FALSE))</f>
        <v/>
      </c>
    </row>
    <row r="494" spans="1:46" x14ac:dyDescent="0.3">
      <c r="A494" s="4">
        <f>PSSE!A503</f>
        <v>977031</v>
      </c>
      <c r="B494" s="4" t="str">
        <f>PSSE!B503</f>
        <v>THUDUC_G1</v>
      </c>
      <c r="C494" s="4">
        <f>PSSE!D503</f>
        <v>11</v>
      </c>
      <c r="D494" s="52">
        <f>PSSE!E503</f>
        <v>15</v>
      </c>
      <c r="E494" s="52" t="str">
        <f>PSSE!F503</f>
        <v>ND</v>
      </c>
      <c r="F494" s="52">
        <f>PSSE!G503</f>
        <v>1</v>
      </c>
      <c r="G494" s="52" t="str">
        <f t="shared" si="8"/>
        <v>AVR1115ND1</v>
      </c>
      <c r="H494" s="52">
        <f>COUNTIF(Data!$G$3:$BA$2935,AVR!$G494)</f>
        <v>1</v>
      </c>
      <c r="I494" s="52" t="str">
        <f>IF($H494=0,"",VLOOKUP($G494,Data!$G$3:$BA$2935,2,FALSE))</f>
        <v>'ESST4B'</v>
      </c>
      <c r="J494" s="52">
        <f>PSSE!C503</f>
        <v>1</v>
      </c>
      <c r="K494" s="52">
        <f>IF($H494=0,"",VLOOKUP($G494,Data!$G$3:$BA$2935,4,FALSE))</f>
        <v>0</v>
      </c>
      <c r="L494" s="52">
        <f>IF($H494=0,"",VLOOKUP($G494,Data!$G$3:$BA$2935,5,FALSE))</f>
        <v>10.75</v>
      </c>
      <c r="M494" s="52">
        <f>IF($H494=0,"",VLOOKUP($G494,Data!$G$3:$BA$2935,6,FALSE))</f>
        <v>10.75</v>
      </c>
      <c r="N494" s="52">
        <f>IF($H494=0,"",VLOOKUP($G494,Data!$G$3:$BA$2935,7,FALSE))</f>
        <v>5</v>
      </c>
      <c r="O494" s="52">
        <f>IF($H494=0,"",VLOOKUP($G494,Data!$G$3:$BA$2935,8,FALSE))</f>
        <v>-0.87</v>
      </c>
      <c r="P494" s="52">
        <f>IF($H494=0,"",VLOOKUP($G494,Data!$G$3:$BA$2935,9,FALSE))</f>
        <v>0</v>
      </c>
      <c r="Q494" s="52">
        <f>IF($H494=0,"",VLOOKUP($G494,Data!$G$3:$BA$2935,10,FALSE))</f>
        <v>1</v>
      </c>
      <c r="R494" s="52">
        <f>IF($H494=0,"",VLOOKUP($G494,Data!$G$3:$BA$2935,11,FALSE))</f>
        <v>0</v>
      </c>
      <c r="S494" s="52">
        <f>IF($H494=0,"",VLOOKUP($G494,Data!$G$3:$BA$2935,12,FALSE))</f>
        <v>99</v>
      </c>
      <c r="T494" s="52">
        <f>IF($H494=0,"",VLOOKUP($G494,Data!$G$3:$BA$2935,13,FALSE))</f>
        <v>-99</v>
      </c>
      <c r="U494" s="52">
        <f>IF($H494=0,"",VLOOKUP($G494,Data!$G$3:$BA$2935,14,FALSE))</f>
        <v>0</v>
      </c>
      <c r="V494" s="52">
        <f>IF($H494=0,"",VLOOKUP($G494,Data!$G$3:$BA$2935,15,FALSE))</f>
        <v>9.3000000000000007</v>
      </c>
      <c r="W494" s="52">
        <f>IF($H494=0,"",VLOOKUP($G494,Data!$G$3:$BA$2935,16,FALSE))</f>
        <v>0</v>
      </c>
      <c r="X494" s="52">
        <f>IF($H494=0,"",VLOOKUP($G494,Data!$G$3:$BA$2935,17,FALSE))</f>
        <v>11.63</v>
      </c>
      <c r="Y494" s="52">
        <f>IF($H494=0,"",VLOOKUP($G494,Data!$G$3:$BA$2935,18,FALSE))</f>
        <v>0.113</v>
      </c>
      <c r="Z494" s="52">
        <f>IF($H494=0,"",VLOOKUP($G494,Data!$G$3:$BA$2935,19,FALSE))</f>
        <v>0.124</v>
      </c>
      <c r="AA494" s="52">
        <f>IF($H494=0,"",VLOOKUP($G494,Data!$G$3:$BA$2935,20,FALSE))</f>
        <v>0</v>
      </c>
      <c r="AB494" s="4" t="str">
        <f>IF($H494=0,"",VLOOKUP($G494,Data!$G$3:$BA$2935,21,FALSE))</f>
        <v>/</v>
      </c>
      <c r="AC494" s="4" t="str">
        <f>IF($H494=0,"",VLOOKUP($G494,Data!$G$3:$BA$2935,22,FALSE))</f>
        <v>/</v>
      </c>
      <c r="AD494" s="4" t="str">
        <f>IF($H494=0,"",VLOOKUP($G494,Data!$G$3:$BA$2935,23,FALSE))</f>
        <v/>
      </c>
      <c r="AE494" s="4" t="str">
        <f>IF($H494=0,"",VLOOKUP($G494,Data!$G$3:$BA$2935,24,FALSE))</f>
        <v/>
      </c>
      <c r="AF494" s="4" t="str">
        <f>IF($H494=0,"",VLOOKUP($G494,Data!$G$3:$BA$2935,25,FALSE))</f>
        <v/>
      </c>
      <c r="AG494" s="4" t="str">
        <f>IF($H494=0,"",VLOOKUP($G494,Data!$G$3:$BA$2935,26,FALSE))</f>
        <v/>
      </c>
      <c r="AH494" s="4" t="str">
        <f>IF($H494=0,"",VLOOKUP($G494,Data!$G$3:$BA$2935,27,FALSE))</f>
        <v/>
      </c>
      <c r="AI494" s="4" t="str">
        <f>IF($H494=0,"",VLOOKUP($G494,Data!$G$3:$BA$2935,28,FALSE))</f>
        <v/>
      </c>
      <c r="AJ494" s="4" t="str">
        <f>IF($H494=0,"",VLOOKUP($G494,Data!$G$3:$BA$2935,29,FALSE))</f>
        <v/>
      </c>
      <c r="AK494" s="4" t="str">
        <f>IF($H494=0,"",VLOOKUP($G494,Data!$G$3:$BA$2935,30,FALSE))</f>
        <v/>
      </c>
      <c r="AL494" s="4" t="str">
        <f>IF($H494=0,"",VLOOKUP($G494,Data!$G$3:$BA$2935,31,FALSE))</f>
        <v/>
      </c>
      <c r="AM494" s="4" t="str">
        <f>IF($H494=0,"",VLOOKUP($G494,Data!$G$3:$BA$2935,32,FALSE))</f>
        <v/>
      </c>
      <c r="AN494" s="4" t="str">
        <f>IF($H494=0,"",VLOOKUP($G494,Data!$G$3:$BA$2935,33,FALSE))</f>
        <v/>
      </c>
      <c r="AO494" s="4" t="str">
        <f>IF($H494=0,"",VLOOKUP($G494,Data!$G$3:$BA$2935,34,FALSE))</f>
        <v/>
      </c>
      <c r="AP494" s="4" t="str">
        <f>IF($H494=0,"",VLOOKUP($G494,Data!$G$3:$BA$2935,35,FALSE))</f>
        <v/>
      </c>
      <c r="AQ494" s="4" t="str">
        <f>IF($H494=0,"",VLOOKUP($G494,Data!$G$3:$BA$2935,36,FALSE))</f>
        <v/>
      </c>
      <c r="AR494" s="4" t="str">
        <f>IF($H494=0,"",VLOOKUP($G494,Data!$G$3:$BA$2935,37,FALSE))</f>
        <v/>
      </c>
      <c r="AS494" s="4" t="str">
        <f>IF($H494=0,"",VLOOKUP($G494,Data!$G$3:$BA$2935,38,FALSE))</f>
        <v/>
      </c>
      <c r="AT494" s="4" t="str">
        <f>IF($H494=0,"",VLOOKUP($G494,Data!$G$3:$BA$2935,39,FALSE))</f>
        <v/>
      </c>
    </row>
    <row r="495" spans="1:46" x14ac:dyDescent="0.3">
      <c r="A495" s="4">
        <f>PSSE!A504</f>
        <v>977033</v>
      </c>
      <c r="B495" s="4" t="str">
        <f>PSSE!B504</f>
        <v>THUDUC_G3</v>
      </c>
      <c r="C495" s="4">
        <f>PSSE!D504</f>
        <v>11</v>
      </c>
      <c r="D495" s="52">
        <f>PSSE!E504</f>
        <v>15</v>
      </c>
      <c r="E495" s="52" t="str">
        <f>PSSE!F504</f>
        <v>ND</v>
      </c>
      <c r="F495" s="52">
        <f>PSSE!G504</f>
        <v>1</v>
      </c>
      <c r="G495" s="52" t="str">
        <f t="shared" si="8"/>
        <v>AVR1115ND1</v>
      </c>
      <c r="H495" s="52">
        <f>COUNTIF(Data!$G$3:$BA$2935,AVR!$G495)</f>
        <v>1</v>
      </c>
      <c r="I495" s="52" t="str">
        <f>IF($H495=0,"",VLOOKUP($G495,Data!$G$3:$BA$2935,2,FALSE))</f>
        <v>'ESST4B'</v>
      </c>
      <c r="J495" s="52">
        <f>PSSE!C504</f>
        <v>1</v>
      </c>
      <c r="K495" s="52">
        <f>IF($H495=0,"",VLOOKUP($G495,Data!$G$3:$BA$2935,4,FALSE))</f>
        <v>0</v>
      </c>
      <c r="L495" s="52">
        <f>IF($H495=0,"",VLOOKUP($G495,Data!$G$3:$BA$2935,5,FALSE))</f>
        <v>10.75</v>
      </c>
      <c r="M495" s="52">
        <f>IF($H495=0,"",VLOOKUP($G495,Data!$G$3:$BA$2935,6,FALSE))</f>
        <v>10.75</v>
      </c>
      <c r="N495" s="52">
        <f>IF($H495=0,"",VLOOKUP($G495,Data!$G$3:$BA$2935,7,FALSE))</f>
        <v>5</v>
      </c>
      <c r="O495" s="52">
        <f>IF($H495=0,"",VLOOKUP($G495,Data!$G$3:$BA$2935,8,FALSE))</f>
        <v>-0.87</v>
      </c>
      <c r="P495" s="52">
        <f>IF($H495=0,"",VLOOKUP($G495,Data!$G$3:$BA$2935,9,FALSE))</f>
        <v>0</v>
      </c>
      <c r="Q495" s="52">
        <f>IF($H495=0,"",VLOOKUP($G495,Data!$G$3:$BA$2935,10,FALSE))</f>
        <v>1</v>
      </c>
      <c r="R495" s="52">
        <f>IF($H495=0,"",VLOOKUP($G495,Data!$G$3:$BA$2935,11,FALSE))</f>
        <v>0</v>
      </c>
      <c r="S495" s="52">
        <f>IF($H495=0,"",VLOOKUP($G495,Data!$G$3:$BA$2935,12,FALSE))</f>
        <v>99</v>
      </c>
      <c r="T495" s="52">
        <f>IF($H495=0,"",VLOOKUP($G495,Data!$G$3:$BA$2935,13,FALSE))</f>
        <v>-99</v>
      </c>
      <c r="U495" s="52">
        <f>IF($H495=0,"",VLOOKUP($G495,Data!$G$3:$BA$2935,14,FALSE))</f>
        <v>0</v>
      </c>
      <c r="V495" s="52">
        <f>IF($H495=0,"",VLOOKUP($G495,Data!$G$3:$BA$2935,15,FALSE))</f>
        <v>9.3000000000000007</v>
      </c>
      <c r="W495" s="52">
        <f>IF($H495=0,"",VLOOKUP($G495,Data!$G$3:$BA$2935,16,FALSE))</f>
        <v>0</v>
      </c>
      <c r="X495" s="52">
        <f>IF($H495=0,"",VLOOKUP($G495,Data!$G$3:$BA$2935,17,FALSE))</f>
        <v>11.63</v>
      </c>
      <c r="Y495" s="52">
        <f>IF($H495=0,"",VLOOKUP($G495,Data!$G$3:$BA$2935,18,FALSE))</f>
        <v>0.113</v>
      </c>
      <c r="Z495" s="52">
        <f>IF($H495=0,"",VLOOKUP($G495,Data!$G$3:$BA$2935,19,FALSE))</f>
        <v>0.124</v>
      </c>
      <c r="AA495" s="52">
        <f>IF($H495=0,"",VLOOKUP($G495,Data!$G$3:$BA$2935,20,FALSE))</f>
        <v>0</v>
      </c>
      <c r="AB495" s="4" t="str">
        <f>IF($H495=0,"",VLOOKUP($G495,Data!$G$3:$BA$2935,21,FALSE))</f>
        <v>/</v>
      </c>
      <c r="AC495" s="4" t="str">
        <f>IF($H495=0,"",VLOOKUP($G495,Data!$G$3:$BA$2935,22,FALSE))</f>
        <v>/</v>
      </c>
      <c r="AD495" s="4" t="str">
        <f>IF($H495=0,"",VLOOKUP($G495,Data!$G$3:$BA$2935,23,FALSE))</f>
        <v/>
      </c>
      <c r="AE495" s="4" t="str">
        <f>IF($H495=0,"",VLOOKUP($G495,Data!$G$3:$BA$2935,24,FALSE))</f>
        <v/>
      </c>
      <c r="AF495" s="4" t="str">
        <f>IF($H495=0,"",VLOOKUP($G495,Data!$G$3:$BA$2935,25,FALSE))</f>
        <v/>
      </c>
      <c r="AG495" s="4" t="str">
        <f>IF($H495=0,"",VLOOKUP($G495,Data!$G$3:$BA$2935,26,FALSE))</f>
        <v/>
      </c>
      <c r="AH495" s="4" t="str">
        <f>IF($H495=0,"",VLOOKUP($G495,Data!$G$3:$BA$2935,27,FALSE))</f>
        <v/>
      </c>
      <c r="AI495" s="4" t="str">
        <f>IF($H495=0,"",VLOOKUP($G495,Data!$G$3:$BA$2935,28,FALSE))</f>
        <v/>
      </c>
      <c r="AJ495" s="4" t="str">
        <f>IF($H495=0,"",VLOOKUP($G495,Data!$G$3:$BA$2935,29,FALSE))</f>
        <v/>
      </c>
      <c r="AK495" s="4" t="str">
        <f>IF($H495=0,"",VLOOKUP($G495,Data!$G$3:$BA$2935,30,FALSE))</f>
        <v/>
      </c>
      <c r="AL495" s="4" t="str">
        <f>IF($H495=0,"",VLOOKUP($G495,Data!$G$3:$BA$2935,31,FALSE))</f>
        <v/>
      </c>
      <c r="AM495" s="4" t="str">
        <f>IF($H495=0,"",VLOOKUP($G495,Data!$G$3:$BA$2935,32,FALSE))</f>
        <v/>
      </c>
      <c r="AN495" s="4" t="str">
        <f>IF($H495=0,"",VLOOKUP($G495,Data!$G$3:$BA$2935,33,FALSE))</f>
        <v/>
      </c>
      <c r="AO495" s="4" t="str">
        <f>IF($H495=0,"",VLOOKUP($G495,Data!$G$3:$BA$2935,34,FALSE))</f>
        <v/>
      </c>
      <c r="AP495" s="4" t="str">
        <f>IF($H495=0,"",VLOOKUP($G495,Data!$G$3:$BA$2935,35,FALSE))</f>
        <v/>
      </c>
      <c r="AQ495" s="4" t="str">
        <f>IF($H495=0,"",VLOOKUP($G495,Data!$G$3:$BA$2935,36,FALSE))</f>
        <v/>
      </c>
      <c r="AR495" s="4" t="str">
        <f>IF($H495=0,"",VLOOKUP($G495,Data!$G$3:$BA$2935,37,FALSE))</f>
        <v/>
      </c>
      <c r="AS495" s="4" t="str">
        <f>IF($H495=0,"",VLOOKUP($G495,Data!$G$3:$BA$2935,38,FALSE))</f>
        <v/>
      </c>
      <c r="AT495" s="4" t="str">
        <f>IF($H495=0,"",VLOOKUP($G495,Data!$G$3:$BA$2935,39,FALSE))</f>
        <v/>
      </c>
    </row>
    <row r="496" spans="1:46" x14ac:dyDescent="0.3">
      <c r="A496" s="4">
        <f>PSSE!A505</f>
        <v>977034</v>
      </c>
      <c r="B496" s="4" t="str">
        <f>PSSE!B505</f>
        <v>THUDUC_G4</v>
      </c>
      <c r="C496" s="4">
        <f>PSSE!D505</f>
        <v>11</v>
      </c>
      <c r="D496" s="52">
        <f>PSSE!E505</f>
        <v>32</v>
      </c>
      <c r="E496" s="52" t="str">
        <f>PSSE!F505</f>
        <v>ND</v>
      </c>
      <c r="F496" s="52">
        <f>PSSE!G505</f>
        <v>1</v>
      </c>
      <c r="G496" s="52" t="str">
        <f t="shared" si="8"/>
        <v>AVR1132ND1</v>
      </c>
      <c r="H496" s="52">
        <f>COUNTIF(Data!$G$3:$BA$2935,AVR!$G496)</f>
        <v>1</v>
      </c>
      <c r="I496" s="52" t="str">
        <f>IF($H496=0,"",VLOOKUP($G496,Data!$G$3:$BA$2935,2,FALSE))</f>
        <v>'ESST4B'</v>
      </c>
      <c r="J496" s="52">
        <f>PSSE!C505</f>
        <v>1</v>
      </c>
      <c r="K496" s="52">
        <f>IF($H496=0,"",VLOOKUP($G496,Data!$G$3:$BA$2935,4,FALSE))</f>
        <v>0</v>
      </c>
      <c r="L496" s="52">
        <f>IF($H496=0,"",VLOOKUP($G496,Data!$G$3:$BA$2935,5,FALSE))</f>
        <v>10.75</v>
      </c>
      <c r="M496" s="52">
        <f>IF($H496=0,"",VLOOKUP($G496,Data!$G$3:$BA$2935,6,FALSE))</f>
        <v>10.75</v>
      </c>
      <c r="N496" s="52">
        <f>IF($H496=0,"",VLOOKUP($G496,Data!$G$3:$BA$2935,7,FALSE))</f>
        <v>5</v>
      </c>
      <c r="O496" s="52">
        <f>IF($H496=0,"",VLOOKUP($G496,Data!$G$3:$BA$2935,8,FALSE))</f>
        <v>-0.87</v>
      </c>
      <c r="P496" s="52">
        <f>IF($H496=0,"",VLOOKUP($G496,Data!$G$3:$BA$2935,9,FALSE))</f>
        <v>0</v>
      </c>
      <c r="Q496" s="52">
        <f>IF($H496=0,"",VLOOKUP($G496,Data!$G$3:$BA$2935,10,FALSE))</f>
        <v>1</v>
      </c>
      <c r="R496" s="52">
        <f>IF($H496=0,"",VLOOKUP($G496,Data!$G$3:$BA$2935,11,FALSE))</f>
        <v>0</v>
      </c>
      <c r="S496" s="52">
        <f>IF($H496=0,"",VLOOKUP($G496,Data!$G$3:$BA$2935,12,FALSE))</f>
        <v>99</v>
      </c>
      <c r="T496" s="52">
        <f>IF($H496=0,"",VLOOKUP($G496,Data!$G$3:$BA$2935,13,FALSE))</f>
        <v>-99</v>
      </c>
      <c r="U496" s="52">
        <f>IF($H496=0,"",VLOOKUP($G496,Data!$G$3:$BA$2935,14,FALSE))</f>
        <v>0</v>
      </c>
      <c r="V496" s="52">
        <f>IF($H496=0,"",VLOOKUP($G496,Data!$G$3:$BA$2935,15,FALSE))</f>
        <v>9.3000000000000007</v>
      </c>
      <c r="W496" s="52">
        <f>IF($H496=0,"",VLOOKUP($G496,Data!$G$3:$BA$2935,16,FALSE))</f>
        <v>0</v>
      </c>
      <c r="X496" s="52">
        <f>IF($H496=0,"",VLOOKUP($G496,Data!$G$3:$BA$2935,17,FALSE))</f>
        <v>11.63</v>
      </c>
      <c r="Y496" s="52">
        <f>IF($H496=0,"",VLOOKUP($G496,Data!$G$3:$BA$2935,18,FALSE))</f>
        <v>0.113</v>
      </c>
      <c r="Z496" s="52">
        <f>IF($H496=0,"",VLOOKUP($G496,Data!$G$3:$BA$2935,19,FALSE))</f>
        <v>0.124</v>
      </c>
      <c r="AA496" s="52">
        <f>IF($H496=0,"",VLOOKUP($G496,Data!$G$3:$BA$2935,20,FALSE))</f>
        <v>0</v>
      </c>
      <c r="AB496" s="4" t="str">
        <f>IF($H496=0,"",VLOOKUP($G496,Data!$G$3:$BA$2935,21,FALSE))</f>
        <v>/</v>
      </c>
      <c r="AC496" s="4" t="str">
        <f>IF($H496=0,"",VLOOKUP($G496,Data!$G$3:$BA$2935,22,FALSE))</f>
        <v>/</v>
      </c>
      <c r="AD496" s="4" t="str">
        <f>IF($H496=0,"",VLOOKUP($G496,Data!$G$3:$BA$2935,23,FALSE))</f>
        <v/>
      </c>
      <c r="AE496" s="4" t="str">
        <f>IF($H496=0,"",VLOOKUP($G496,Data!$G$3:$BA$2935,24,FALSE))</f>
        <v/>
      </c>
      <c r="AF496" s="4" t="str">
        <f>IF($H496=0,"",VLOOKUP($G496,Data!$G$3:$BA$2935,25,FALSE))</f>
        <v/>
      </c>
      <c r="AG496" s="4" t="str">
        <f>IF($H496=0,"",VLOOKUP($G496,Data!$G$3:$BA$2935,26,FALSE))</f>
        <v/>
      </c>
      <c r="AH496" s="4" t="str">
        <f>IF($H496=0,"",VLOOKUP($G496,Data!$G$3:$BA$2935,27,FALSE))</f>
        <v/>
      </c>
      <c r="AI496" s="4" t="str">
        <f>IF($H496=0,"",VLOOKUP($G496,Data!$G$3:$BA$2935,28,FALSE))</f>
        <v/>
      </c>
      <c r="AJ496" s="4" t="str">
        <f>IF($H496=0,"",VLOOKUP($G496,Data!$G$3:$BA$2935,29,FALSE))</f>
        <v/>
      </c>
      <c r="AK496" s="4" t="str">
        <f>IF($H496=0,"",VLOOKUP($G496,Data!$G$3:$BA$2935,30,FALSE))</f>
        <v/>
      </c>
      <c r="AL496" s="4" t="str">
        <f>IF($H496=0,"",VLOOKUP($G496,Data!$G$3:$BA$2935,31,FALSE))</f>
        <v/>
      </c>
      <c r="AM496" s="4" t="str">
        <f>IF($H496=0,"",VLOOKUP($G496,Data!$G$3:$BA$2935,32,FALSE))</f>
        <v/>
      </c>
      <c r="AN496" s="4" t="str">
        <f>IF($H496=0,"",VLOOKUP($G496,Data!$G$3:$BA$2935,33,FALSE))</f>
        <v/>
      </c>
      <c r="AO496" s="4" t="str">
        <f>IF($H496=0,"",VLOOKUP($G496,Data!$G$3:$BA$2935,34,FALSE))</f>
        <v/>
      </c>
      <c r="AP496" s="4" t="str">
        <f>IF($H496=0,"",VLOOKUP($G496,Data!$G$3:$BA$2935,35,FALSE))</f>
        <v/>
      </c>
      <c r="AQ496" s="4" t="str">
        <f>IF($H496=0,"",VLOOKUP($G496,Data!$G$3:$BA$2935,36,FALSE))</f>
        <v/>
      </c>
      <c r="AR496" s="4" t="str">
        <f>IF($H496=0,"",VLOOKUP($G496,Data!$G$3:$BA$2935,37,FALSE))</f>
        <v/>
      </c>
      <c r="AS496" s="4" t="str">
        <f>IF($H496=0,"",VLOOKUP($G496,Data!$G$3:$BA$2935,38,FALSE))</f>
        <v/>
      </c>
      <c r="AT496" s="4" t="str">
        <f>IF($H496=0,"",VLOOKUP($G496,Data!$G$3:$BA$2935,39,FALSE))</f>
        <v/>
      </c>
    </row>
    <row r="497" spans="1:46" x14ac:dyDescent="0.3">
      <c r="A497" s="4">
        <f>PSSE!A506</f>
        <v>977035</v>
      </c>
      <c r="B497" s="4" t="str">
        <f>PSSE!B506</f>
        <v>THUDUC_G5</v>
      </c>
      <c r="C497" s="4">
        <f>PSSE!D506</f>
        <v>11</v>
      </c>
      <c r="D497" s="52">
        <f>PSSE!E506</f>
        <v>32</v>
      </c>
      <c r="E497" s="52" t="str">
        <f>PSSE!F506</f>
        <v>ND</v>
      </c>
      <c r="F497" s="52">
        <f>PSSE!G506</f>
        <v>1</v>
      </c>
      <c r="G497" s="52" t="str">
        <f t="shared" si="8"/>
        <v>AVR1132ND1</v>
      </c>
      <c r="H497" s="52">
        <f>COUNTIF(Data!$G$3:$BA$2935,AVR!$G497)</f>
        <v>1</v>
      </c>
      <c r="I497" s="52" t="str">
        <f>IF($H497=0,"",VLOOKUP($G497,Data!$G$3:$BA$2935,2,FALSE))</f>
        <v>'ESST4B'</v>
      </c>
      <c r="J497" s="52">
        <f>PSSE!C506</f>
        <v>1</v>
      </c>
      <c r="K497" s="52">
        <f>IF($H497=0,"",VLOOKUP($G497,Data!$G$3:$BA$2935,4,FALSE))</f>
        <v>0</v>
      </c>
      <c r="L497" s="52">
        <f>IF($H497=0,"",VLOOKUP($G497,Data!$G$3:$BA$2935,5,FALSE))</f>
        <v>10.75</v>
      </c>
      <c r="M497" s="52">
        <f>IF($H497=0,"",VLOOKUP($G497,Data!$G$3:$BA$2935,6,FALSE))</f>
        <v>10.75</v>
      </c>
      <c r="N497" s="52">
        <f>IF($H497=0,"",VLOOKUP($G497,Data!$G$3:$BA$2935,7,FALSE))</f>
        <v>5</v>
      </c>
      <c r="O497" s="52">
        <f>IF($H497=0,"",VLOOKUP($G497,Data!$G$3:$BA$2935,8,FALSE))</f>
        <v>-0.87</v>
      </c>
      <c r="P497" s="52">
        <f>IF($H497=0,"",VLOOKUP($G497,Data!$G$3:$BA$2935,9,FALSE))</f>
        <v>0</v>
      </c>
      <c r="Q497" s="52">
        <f>IF($H497=0,"",VLOOKUP($G497,Data!$G$3:$BA$2935,10,FALSE))</f>
        <v>1</v>
      </c>
      <c r="R497" s="52">
        <f>IF($H497=0,"",VLOOKUP($G497,Data!$G$3:$BA$2935,11,FALSE))</f>
        <v>0</v>
      </c>
      <c r="S497" s="52">
        <f>IF($H497=0,"",VLOOKUP($G497,Data!$G$3:$BA$2935,12,FALSE))</f>
        <v>99</v>
      </c>
      <c r="T497" s="52">
        <f>IF($H497=0,"",VLOOKUP($G497,Data!$G$3:$BA$2935,13,FALSE))</f>
        <v>-99</v>
      </c>
      <c r="U497" s="52">
        <f>IF($H497=0,"",VLOOKUP($G497,Data!$G$3:$BA$2935,14,FALSE))</f>
        <v>0</v>
      </c>
      <c r="V497" s="52">
        <f>IF($H497=0,"",VLOOKUP($G497,Data!$G$3:$BA$2935,15,FALSE))</f>
        <v>9.3000000000000007</v>
      </c>
      <c r="W497" s="52">
        <f>IF($H497=0,"",VLOOKUP($G497,Data!$G$3:$BA$2935,16,FALSE))</f>
        <v>0</v>
      </c>
      <c r="X497" s="52">
        <f>IF($H497=0,"",VLOOKUP($G497,Data!$G$3:$BA$2935,17,FALSE))</f>
        <v>11.63</v>
      </c>
      <c r="Y497" s="52">
        <f>IF($H497=0,"",VLOOKUP($G497,Data!$G$3:$BA$2935,18,FALSE))</f>
        <v>0.113</v>
      </c>
      <c r="Z497" s="52">
        <f>IF($H497=0,"",VLOOKUP($G497,Data!$G$3:$BA$2935,19,FALSE))</f>
        <v>0.124</v>
      </c>
      <c r="AA497" s="52">
        <f>IF($H497=0,"",VLOOKUP($G497,Data!$G$3:$BA$2935,20,FALSE))</f>
        <v>0</v>
      </c>
      <c r="AB497" s="4" t="str">
        <f>IF($H497=0,"",VLOOKUP($G497,Data!$G$3:$BA$2935,21,FALSE))</f>
        <v>/</v>
      </c>
      <c r="AC497" s="4" t="str">
        <f>IF($H497=0,"",VLOOKUP($G497,Data!$G$3:$BA$2935,22,FALSE))</f>
        <v>/</v>
      </c>
      <c r="AD497" s="4" t="str">
        <f>IF($H497=0,"",VLOOKUP($G497,Data!$G$3:$BA$2935,23,FALSE))</f>
        <v/>
      </c>
      <c r="AE497" s="4" t="str">
        <f>IF($H497=0,"",VLOOKUP($G497,Data!$G$3:$BA$2935,24,FALSE))</f>
        <v/>
      </c>
      <c r="AF497" s="4" t="str">
        <f>IF($H497=0,"",VLOOKUP($G497,Data!$G$3:$BA$2935,25,FALSE))</f>
        <v/>
      </c>
      <c r="AG497" s="4" t="str">
        <f>IF($H497=0,"",VLOOKUP($G497,Data!$G$3:$BA$2935,26,FALSE))</f>
        <v/>
      </c>
      <c r="AH497" s="4" t="str">
        <f>IF($H497=0,"",VLOOKUP($G497,Data!$G$3:$BA$2935,27,FALSE))</f>
        <v/>
      </c>
      <c r="AI497" s="4" t="str">
        <f>IF($H497=0,"",VLOOKUP($G497,Data!$G$3:$BA$2935,28,FALSE))</f>
        <v/>
      </c>
      <c r="AJ497" s="4" t="str">
        <f>IF($H497=0,"",VLOOKUP($G497,Data!$G$3:$BA$2935,29,FALSE))</f>
        <v/>
      </c>
      <c r="AK497" s="4" t="str">
        <f>IF($H497=0,"",VLOOKUP($G497,Data!$G$3:$BA$2935,30,FALSE))</f>
        <v/>
      </c>
      <c r="AL497" s="4" t="str">
        <f>IF($H497=0,"",VLOOKUP($G497,Data!$G$3:$BA$2935,31,FALSE))</f>
        <v/>
      </c>
      <c r="AM497" s="4" t="str">
        <f>IF($H497=0,"",VLOOKUP($G497,Data!$G$3:$BA$2935,32,FALSE))</f>
        <v/>
      </c>
      <c r="AN497" s="4" t="str">
        <f>IF($H497=0,"",VLOOKUP($G497,Data!$G$3:$BA$2935,33,FALSE))</f>
        <v/>
      </c>
      <c r="AO497" s="4" t="str">
        <f>IF($H497=0,"",VLOOKUP($G497,Data!$G$3:$BA$2935,34,FALSE))</f>
        <v/>
      </c>
      <c r="AP497" s="4" t="str">
        <f>IF($H497=0,"",VLOOKUP($G497,Data!$G$3:$BA$2935,35,FALSE))</f>
        <v/>
      </c>
      <c r="AQ497" s="4" t="str">
        <f>IF($H497=0,"",VLOOKUP($G497,Data!$G$3:$BA$2935,36,FALSE))</f>
        <v/>
      </c>
      <c r="AR497" s="4" t="str">
        <f>IF($H497=0,"",VLOOKUP($G497,Data!$G$3:$BA$2935,37,FALSE))</f>
        <v/>
      </c>
      <c r="AS497" s="4" t="str">
        <f>IF($H497=0,"",VLOOKUP($G497,Data!$G$3:$BA$2935,38,FALSE))</f>
        <v/>
      </c>
      <c r="AT497" s="4" t="str">
        <f>IF($H497=0,"",VLOOKUP($G497,Data!$G$3:$BA$2935,39,FALSE))</f>
        <v/>
      </c>
    </row>
    <row r="498" spans="1:46" x14ac:dyDescent="0.3">
      <c r="A498" s="4">
        <f>PSSE!A507</f>
        <v>978001</v>
      </c>
      <c r="B498" s="4" t="str">
        <f>PSSE!B507</f>
        <v>BARIA_S1</v>
      </c>
      <c r="C498" s="4">
        <f>PSSE!D507</f>
        <v>11</v>
      </c>
      <c r="D498" s="52">
        <f>PSSE!E507</f>
        <v>55</v>
      </c>
      <c r="E498" s="52" t="str">
        <f>PSSE!F507</f>
        <v>ND</v>
      </c>
      <c r="F498" s="52">
        <f>PSSE!G507</f>
        <v>1</v>
      </c>
      <c r="G498" s="52" t="str">
        <f t="shared" si="8"/>
        <v>AVR1155ND1</v>
      </c>
      <c r="H498" s="52">
        <f>COUNTIF(Data!$G$3:$BA$2935,AVR!$G498)</f>
        <v>1</v>
      </c>
      <c r="I498" s="52" t="str">
        <f>IF($H498=0,"",VLOOKUP($G498,Data!$G$3:$BA$2935,2,FALSE))</f>
        <v>'ESST4B'</v>
      </c>
      <c r="J498" s="52">
        <f>PSSE!C507</f>
        <v>1</v>
      </c>
      <c r="K498" s="52">
        <f>IF($H498=0,"",VLOOKUP($G498,Data!$G$3:$BA$2935,4,FALSE))</f>
        <v>0</v>
      </c>
      <c r="L498" s="52">
        <f>IF($H498=0,"",VLOOKUP($G498,Data!$G$3:$BA$2935,5,FALSE))</f>
        <v>10.75</v>
      </c>
      <c r="M498" s="52">
        <f>IF($H498=0,"",VLOOKUP($G498,Data!$G$3:$BA$2935,6,FALSE))</f>
        <v>10.75</v>
      </c>
      <c r="N498" s="52">
        <f>IF($H498=0,"",VLOOKUP($G498,Data!$G$3:$BA$2935,7,FALSE))</f>
        <v>5</v>
      </c>
      <c r="O498" s="52">
        <f>IF($H498=0,"",VLOOKUP($G498,Data!$G$3:$BA$2935,8,FALSE))</f>
        <v>-0.87</v>
      </c>
      <c r="P498" s="52">
        <f>IF($H498=0,"",VLOOKUP($G498,Data!$G$3:$BA$2935,9,FALSE))</f>
        <v>0</v>
      </c>
      <c r="Q498" s="52">
        <f>IF($H498=0,"",VLOOKUP($G498,Data!$G$3:$BA$2935,10,FALSE))</f>
        <v>1</v>
      </c>
      <c r="R498" s="52">
        <f>IF($H498=0,"",VLOOKUP($G498,Data!$G$3:$BA$2935,11,FALSE))</f>
        <v>0</v>
      </c>
      <c r="S498" s="52">
        <f>IF($H498=0,"",VLOOKUP($G498,Data!$G$3:$BA$2935,12,FALSE))</f>
        <v>99</v>
      </c>
      <c r="T498" s="52">
        <f>IF($H498=0,"",VLOOKUP($G498,Data!$G$3:$BA$2935,13,FALSE))</f>
        <v>-99</v>
      </c>
      <c r="U498" s="52">
        <f>IF($H498=0,"",VLOOKUP($G498,Data!$G$3:$BA$2935,14,FALSE))</f>
        <v>0</v>
      </c>
      <c r="V498" s="52">
        <f>IF($H498=0,"",VLOOKUP($G498,Data!$G$3:$BA$2935,15,FALSE))</f>
        <v>9.3000000000000007</v>
      </c>
      <c r="W498" s="52">
        <f>IF($H498=0,"",VLOOKUP($G498,Data!$G$3:$BA$2935,16,FALSE))</f>
        <v>0</v>
      </c>
      <c r="X498" s="52">
        <f>IF($H498=0,"",VLOOKUP($G498,Data!$G$3:$BA$2935,17,FALSE))</f>
        <v>11.63</v>
      </c>
      <c r="Y498" s="52">
        <f>IF($H498=0,"",VLOOKUP($G498,Data!$G$3:$BA$2935,18,FALSE))</f>
        <v>0.113</v>
      </c>
      <c r="Z498" s="52">
        <f>IF($H498=0,"",VLOOKUP($G498,Data!$G$3:$BA$2935,19,FALSE))</f>
        <v>0.124</v>
      </c>
      <c r="AA498" s="52">
        <f>IF($H498=0,"",VLOOKUP($G498,Data!$G$3:$BA$2935,20,FALSE))</f>
        <v>0</v>
      </c>
      <c r="AB498" s="4" t="str">
        <f>IF($H498=0,"",VLOOKUP($G498,Data!$G$3:$BA$2935,21,FALSE))</f>
        <v>/</v>
      </c>
      <c r="AC498" s="4" t="str">
        <f>IF($H498=0,"",VLOOKUP($G498,Data!$G$3:$BA$2935,22,FALSE))</f>
        <v>/</v>
      </c>
      <c r="AD498" s="4" t="str">
        <f>IF($H498=0,"",VLOOKUP($G498,Data!$G$3:$BA$2935,23,FALSE))</f>
        <v/>
      </c>
      <c r="AE498" s="4" t="str">
        <f>IF($H498=0,"",VLOOKUP($G498,Data!$G$3:$BA$2935,24,FALSE))</f>
        <v/>
      </c>
      <c r="AF498" s="4" t="str">
        <f>IF($H498=0,"",VLOOKUP($G498,Data!$G$3:$BA$2935,25,FALSE))</f>
        <v/>
      </c>
      <c r="AG498" s="4" t="str">
        <f>IF($H498=0,"",VLOOKUP($G498,Data!$G$3:$BA$2935,26,FALSE))</f>
        <v/>
      </c>
      <c r="AH498" s="4" t="str">
        <f>IF($H498=0,"",VLOOKUP($G498,Data!$G$3:$BA$2935,27,FALSE))</f>
        <v/>
      </c>
      <c r="AI498" s="4" t="str">
        <f>IF($H498=0,"",VLOOKUP($G498,Data!$G$3:$BA$2935,28,FALSE))</f>
        <v/>
      </c>
      <c r="AJ498" s="4" t="str">
        <f>IF($H498=0,"",VLOOKUP($G498,Data!$G$3:$BA$2935,29,FALSE))</f>
        <v/>
      </c>
      <c r="AK498" s="4" t="str">
        <f>IF($H498=0,"",VLOOKUP($G498,Data!$G$3:$BA$2935,30,FALSE))</f>
        <v/>
      </c>
      <c r="AL498" s="4" t="str">
        <f>IF($H498=0,"",VLOOKUP($G498,Data!$G$3:$BA$2935,31,FALSE))</f>
        <v/>
      </c>
      <c r="AM498" s="4" t="str">
        <f>IF($H498=0,"",VLOOKUP($G498,Data!$G$3:$BA$2935,32,FALSE))</f>
        <v/>
      </c>
      <c r="AN498" s="4" t="str">
        <f>IF($H498=0,"",VLOOKUP($G498,Data!$G$3:$BA$2935,33,FALSE))</f>
        <v/>
      </c>
      <c r="AO498" s="4" t="str">
        <f>IF($H498=0,"",VLOOKUP($G498,Data!$G$3:$BA$2935,34,FALSE))</f>
        <v/>
      </c>
      <c r="AP498" s="4" t="str">
        <f>IF($H498=0,"",VLOOKUP($G498,Data!$G$3:$BA$2935,35,FALSE))</f>
        <v/>
      </c>
      <c r="AQ498" s="4" t="str">
        <f>IF($H498=0,"",VLOOKUP($G498,Data!$G$3:$BA$2935,36,FALSE))</f>
        <v/>
      </c>
      <c r="AR498" s="4" t="str">
        <f>IF($H498=0,"",VLOOKUP($G498,Data!$G$3:$BA$2935,37,FALSE))</f>
        <v/>
      </c>
      <c r="AS498" s="4" t="str">
        <f>IF($H498=0,"",VLOOKUP($G498,Data!$G$3:$BA$2935,38,FALSE))</f>
        <v/>
      </c>
      <c r="AT498" s="4" t="str">
        <f>IF($H498=0,"",VLOOKUP($G498,Data!$G$3:$BA$2935,39,FALSE))</f>
        <v/>
      </c>
    </row>
    <row r="499" spans="1:46" x14ac:dyDescent="0.3">
      <c r="A499" s="4">
        <f>PSSE!A508</f>
        <v>978002</v>
      </c>
      <c r="B499" s="4" t="str">
        <f>PSSE!B508</f>
        <v>BARIA_S2</v>
      </c>
      <c r="C499" s="4">
        <f>PSSE!D508</f>
        <v>11</v>
      </c>
      <c r="D499" s="52">
        <f>PSSE!E508</f>
        <v>58</v>
      </c>
      <c r="E499" s="52" t="str">
        <f>PSSE!F508</f>
        <v>ND</v>
      </c>
      <c r="F499" s="52">
        <f>PSSE!G508</f>
        <v>1</v>
      </c>
      <c r="G499" s="52" t="str">
        <f t="shared" si="8"/>
        <v>AVR1158ND1</v>
      </c>
      <c r="H499" s="52">
        <f>COUNTIF(Data!$G$3:$BA$2935,AVR!$G499)</f>
        <v>1</v>
      </c>
      <c r="I499" s="52" t="str">
        <f>IF($H499=0,"",VLOOKUP($G499,Data!$G$3:$BA$2935,2,FALSE))</f>
        <v>'ESST4B'</v>
      </c>
      <c r="J499" s="52">
        <f>PSSE!C508</f>
        <v>1</v>
      </c>
      <c r="K499" s="52">
        <f>IF($H499=0,"",VLOOKUP($G499,Data!$G$3:$BA$2935,4,FALSE))</f>
        <v>0</v>
      </c>
      <c r="L499" s="52">
        <f>IF($H499=0,"",VLOOKUP($G499,Data!$G$3:$BA$2935,5,FALSE))</f>
        <v>10.75</v>
      </c>
      <c r="M499" s="52">
        <f>IF($H499=0,"",VLOOKUP($G499,Data!$G$3:$BA$2935,6,FALSE))</f>
        <v>10.75</v>
      </c>
      <c r="N499" s="52">
        <f>IF($H499=0,"",VLOOKUP($G499,Data!$G$3:$BA$2935,7,FALSE))</f>
        <v>5</v>
      </c>
      <c r="O499" s="52">
        <f>IF($H499=0,"",VLOOKUP($G499,Data!$G$3:$BA$2935,8,FALSE))</f>
        <v>-0.87</v>
      </c>
      <c r="P499" s="52">
        <f>IF($H499=0,"",VLOOKUP($G499,Data!$G$3:$BA$2935,9,FALSE))</f>
        <v>0</v>
      </c>
      <c r="Q499" s="52">
        <f>IF($H499=0,"",VLOOKUP($G499,Data!$G$3:$BA$2935,10,FALSE))</f>
        <v>1</v>
      </c>
      <c r="R499" s="52">
        <f>IF($H499=0,"",VLOOKUP($G499,Data!$G$3:$BA$2935,11,FALSE))</f>
        <v>0</v>
      </c>
      <c r="S499" s="52">
        <f>IF($H499=0,"",VLOOKUP($G499,Data!$G$3:$BA$2935,12,FALSE))</f>
        <v>99</v>
      </c>
      <c r="T499" s="52">
        <f>IF($H499=0,"",VLOOKUP($G499,Data!$G$3:$BA$2935,13,FALSE))</f>
        <v>-99</v>
      </c>
      <c r="U499" s="52">
        <f>IF($H499=0,"",VLOOKUP($G499,Data!$G$3:$BA$2935,14,FALSE))</f>
        <v>0</v>
      </c>
      <c r="V499" s="52">
        <f>IF($H499=0,"",VLOOKUP($G499,Data!$G$3:$BA$2935,15,FALSE))</f>
        <v>9.3000000000000007</v>
      </c>
      <c r="W499" s="52">
        <f>IF($H499=0,"",VLOOKUP($G499,Data!$G$3:$BA$2935,16,FALSE))</f>
        <v>0</v>
      </c>
      <c r="X499" s="52">
        <f>IF($H499=0,"",VLOOKUP($G499,Data!$G$3:$BA$2935,17,FALSE))</f>
        <v>11.63</v>
      </c>
      <c r="Y499" s="52">
        <f>IF($H499=0,"",VLOOKUP($G499,Data!$G$3:$BA$2935,18,FALSE))</f>
        <v>0.113</v>
      </c>
      <c r="Z499" s="52">
        <f>IF($H499=0,"",VLOOKUP($G499,Data!$G$3:$BA$2935,19,FALSE))</f>
        <v>0.124</v>
      </c>
      <c r="AA499" s="52">
        <f>IF($H499=0,"",VLOOKUP($G499,Data!$G$3:$BA$2935,20,FALSE))</f>
        <v>0</v>
      </c>
      <c r="AB499" s="4" t="str">
        <f>IF($H499=0,"",VLOOKUP($G499,Data!$G$3:$BA$2935,21,FALSE))</f>
        <v>/</v>
      </c>
      <c r="AC499" s="4" t="str">
        <f>IF($H499=0,"",VLOOKUP($G499,Data!$G$3:$BA$2935,22,FALSE))</f>
        <v>/</v>
      </c>
      <c r="AD499" s="4" t="str">
        <f>IF($H499=0,"",VLOOKUP($G499,Data!$G$3:$BA$2935,23,FALSE))</f>
        <v/>
      </c>
      <c r="AE499" s="4" t="str">
        <f>IF($H499=0,"",VLOOKUP($G499,Data!$G$3:$BA$2935,24,FALSE))</f>
        <v/>
      </c>
      <c r="AF499" s="4" t="str">
        <f>IF($H499=0,"",VLOOKUP($G499,Data!$G$3:$BA$2935,25,FALSE))</f>
        <v/>
      </c>
      <c r="AG499" s="4" t="str">
        <f>IF($H499=0,"",VLOOKUP($G499,Data!$G$3:$BA$2935,26,FALSE))</f>
        <v/>
      </c>
      <c r="AH499" s="4" t="str">
        <f>IF($H499=0,"",VLOOKUP($G499,Data!$G$3:$BA$2935,27,FALSE))</f>
        <v/>
      </c>
      <c r="AI499" s="4" t="str">
        <f>IF($H499=0,"",VLOOKUP($G499,Data!$G$3:$BA$2935,28,FALSE))</f>
        <v/>
      </c>
      <c r="AJ499" s="4" t="str">
        <f>IF($H499=0,"",VLOOKUP($G499,Data!$G$3:$BA$2935,29,FALSE))</f>
        <v/>
      </c>
      <c r="AK499" s="4" t="str">
        <f>IF($H499=0,"",VLOOKUP($G499,Data!$G$3:$BA$2935,30,FALSE))</f>
        <v/>
      </c>
      <c r="AL499" s="4" t="str">
        <f>IF($H499=0,"",VLOOKUP($G499,Data!$G$3:$BA$2935,31,FALSE))</f>
        <v/>
      </c>
      <c r="AM499" s="4" t="str">
        <f>IF($H499=0,"",VLOOKUP($G499,Data!$G$3:$BA$2935,32,FALSE))</f>
        <v/>
      </c>
      <c r="AN499" s="4" t="str">
        <f>IF($H499=0,"",VLOOKUP($G499,Data!$G$3:$BA$2935,33,FALSE))</f>
        <v/>
      </c>
      <c r="AO499" s="4" t="str">
        <f>IF($H499=0,"",VLOOKUP($G499,Data!$G$3:$BA$2935,34,FALSE))</f>
        <v/>
      </c>
      <c r="AP499" s="4" t="str">
        <f>IF($H499=0,"",VLOOKUP($G499,Data!$G$3:$BA$2935,35,FALSE))</f>
        <v/>
      </c>
      <c r="AQ499" s="4" t="str">
        <f>IF($H499=0,"",VLOOKUP($G499,Data!$G$3:$BA$2935,36,FALSE))</f>
        <v/>
      </c>
      <c r="AR499" s="4" t="str">
        <f>IF($H499=0,"",VLOOKUP($G499,Data!$G$3:$BA$2935,37,FALSE))</f>
        <v/>
      </c>
      <c r="AS499" s="4" t="str">
        <f>IF($H499=0,"",VLOOKUP($G499,Data!$G$3:$BA$2935,38,FALSE))</f>
        <v/>
      </c>
      <c r="AT499" s="4" t="str">
        <f>IF($H499=0,"",VLOOKUP($G499,Data!$G$3:$BA$2935,39,FALSE))</f>
        <v/>
      </c>
    </row>
    <row r="500" spans="1:46" x14ac:dyDescent="0.3">
      <c r="A500" s="4">
        <f>PSSE!A509</f>
        <v>978011</v>
      </c>
      <c r="B500" s="4" t="str">
        <f>PSSE!B509</f>
        <v>BARIA_G1</v>
      </c>
      <c r="C500" s="4">
        <f>PSSE!D509</f>
        <v>11.5</v>
      </c>
      <c r="D500" s="52">
        <f>PSSE!E509</f>
        <v>20</v>
      </c>
      <c r="E500" s="52" t="str">
        <f>PSSE!F509</f>
        <v>ND</v>
      </c>
      <c r="F500" s="52">
        <f>PSSE!G509</f>
        <v>1</v>
      </c>
      <c r="G500" s="52" t="str">
        <f t="shared" si="8"/>
        <v>AVR11.520ND1</v>
      </c>
      <c r="H500" s="52">
        <f>COUNTIF(Data!$G$3:$BA$2935,AVR!$G500)</f>
        <v>1</v>
      </c>
      <c r="I500" s="52" t="str">
        <f>IF($H500=0,"",VLOOKUP($G500,Data!$G$3:$BA$2935,2,FALSE))</f>
        <v>'ESST4B'</v>
      </c>
      <c r="J500" s="52">
        <f>PSSE!C509</f>
        <v>1</v>
      </c>
      <c r="K500" s="52">
        <f>IF($H500=0,"",VLOOKUP($G500,Data!$G$3:$BA$2935,4,FALSE))</f>
        <v>0</v>
      </c>
      <c r="L500" s="52">
        <f>IF($H500=0,"",VLOOKUP($G500,Data!$G$3:$BA$2935,5,FALSE))</f>
        <v>10.75</v>
      </c>
      <c r="M500" s="52">
        <f>IF($H500=0,"",VLOOKUP($G500,Data!$G$3:$BA$2935,6,FALSE))</f>
        <v>10.75</v>
      </c>
      <c r="N500" s="52">
        <f>IF($H500=0,"",VLOOKUP($G500,Data!$G$3:$BA$2935,7,FALSE))</f>
        <v>5</v>
      </c>
      <c r="O500" s="52">
        <f>IF($H500=0,"",VLOOKUP($G500,Data!$G$3:$BA$2935,8,FALSE))</f>
        <v>-0.87</v>
      </c>
      <c r="P500" s="52">
        <f>IF($H500=0,"",VLOOKUP($G500,Data!$G$3:$BA$2935,9,FALSE))</f>
        <v>0</v>
      </c>
      <c r="Q500" s="52">
        <f>IF($H500=0,"",VLOOKUP($G500,Data!$G$3:$BA$2935,10,FALSE))</f>
        <v>1</v>
      </c>
      <c r="R500" s="52">
        <f>IF($H500=0,"",VLOOKUP($G500,Data!$G$3:$BA$2935,11,FALSE))</f>
        <v>0</v>
      </c>
      <c r="S500" s="52">
        <f>IF($H500=0,"",VLOOKUP($G500,Data!$G$3:$BA$2935,12,FALSE))</f>
        <v>99</v>
      </c>
      <c r="T500" s="52">
        <f>IF($H500=0,"",VLOOKUP($G500,Data!$G$3:$BA$2935,13,FALSE))</f>
        <v>-99</v>
      </c>
      <c r="U500" s="52">
        <f>IF($H500=0,"",VLOOKUP($G500,Data!$G$3:$BA$2935,14,FALSE))</f>
        <v>0</v>
      </c>
      <c r="V500" s="52">
        <f>IF($H500=0,"",VLOOKUP($G500,Data!$G$3:$BA$2935,15,FALSE))</f>
        <v>9.3000000000000007</v>
      </c>
      <c r="W500" s="52">
        <f>IF($H500=0,"",VLOOKUP($G500,Data!$G$3:$BA$2935,16,FALSE))</f>
        <v>0</v>
      </c>
      <c r="X500" s="52">
        <f>IF($H500=0,"",VLOOKUP($G500,Data!$G$3:$BA$2935,17,FALSE))</f>
        <v>11.63</v>
      </c>
      <c r="Y500" s="52">
        <f>IF($H500=0,"",VLOOKUP($G500,Data!$G$3:$BA$2935,18,FALSE))</f>
        <v>0.113</v>
      </c>
      <c r="Z500" s="52">
        <f>IF($H500=0,"",VLOOKUP($G500,Data!$G$3:$BA$2935,19,FALSE))</f>
        <v>0.124</v>
      </c>
      <c r="AA500" s="52">
        <f>IF($H500=0,"",VLOOKUP($G500,Data!$G$3:$BA$2935,20,FALSE))</f>
        <v>0</v>
      </c>
      <c r="AB500" s="4" t="str">
        <f>IF($H500=0,"",VLOOKUP($G500,Data!$G$3:$BA$2935,21,FALSE))</f>
        <v>/</v>
      </c>
      <c r="AC500" s="4" t="str">
        <f>IF($H500=0,"",VLOOKUP($G500,Data!$G$3:$BA$2935,22,FALSE))</f>
        <v>/</v>
      </c>
      <c r="AD500" s="4" t="str">
        <f>IF($H500=0,"",VLOOKUP($G500,Data!$G$3:$BA$2935,23,FALSE))</f>
        <v/>
      </c>
      <c r="AE500" s="4" t="str">
        <f>IF($H500=0,"",VLOOKUP($G500,Data!$G$3:$BA$2935,24,FALSE))</f>
        <v/>
      </c>
      <c r="AF500" s="4" t="str">
        <f>IF($H500=0,"",VLOOKUP($G500,Data!$G$3:$BA$2935,25,FALSE))</f>
        <v/>
      </c>
      <c r="AG500" s="4" t="str">
        <f>IF($H500=0,"",VLOOKUP($G500,Data!$G$3:$BA$2935,26,FALSE))</f>
        <v/>
      </c>
      <c r="AH500" s="4" t="str">
        <f>IF($H500=0,"",VLOOKUP($G500,Data!$G$3:$BA$2935,27,FALSE))</f>
        <v/>
      </c>
      <c r="AI500" s="4" t="str">
        <f>IF($H500=0,"",VLOOKUP($G500,Data!$G$3:$BA$2935,28,FALSE))</f>
        <v/>
      </c>
      <c r="AJ500" s="4" t="str">
        <f>IF($H500=0,"",VLOOKUP($G500,Data!$G$3:$BA$2935,29,FALSE))</f>
        <v/>
      </c>
      <c r="AK500" s="4" t="str">
        <f>IF($H500=0,"",VLOOKUP($G500,Data!$G$3:$BA$2935,30,FALSE))</f>
        <v/>
      </c>
      <c r="AL500" s="4" t="str">
        <f>IF($H500=0,"",VLOOKUP($G500,Data!$G$3:$BA$2935,31,FALSE))</f>
        <v/>
      </c>
      <c r="AM500" s="4" t="str">
        <f>IF($H500=0,"",VLOOKUP($G500,Data!$G$3:$BA$2935,32,FALSE))</f>
        <v/>
      </c>
      <c r="AN500" s="4" t="str">
        <f>IF($H500=0,"",VLOOKUP($G500,Data!$G$3:$BA$2935,33,FALSE))</f>
        <v/>
      </c>
      <c r="AO500" s="4" t="str">
        <f>IF($H500=0,"",VLOOKUP($G500,Data!$G$3:$BA$2935,34,FALSE))</f>
        <v/>
      </c>
      <c r="AP500" s="4" t="str">
        <f>IF($H500=0,"",VLOOKUP($G500,Data!$G$3:$BA$2935,35,FALSE))</f>
        <v/>
      </c>
      <c r="AQ500" s="4" t="str">
        <f>IF($H500=0,"",VLOOKUP($G500,Data!$G$3:$BA$2935,36,FALSE))</f>
        <v/>
      </c>
      <c r="AR500" s="4" t="str">
        <f>IF($H500=0,"",VLOOKUP($G500,Data!$G$3:$BA$2935,37,FALSE))</f>
        <v/>
      </c>
      <c r="AS500" s="4" t="str">
        <f>IF($H500=0,"",VLOOKUP($G500,Data!$G$3:$BA$2935,38,FALSE))</f>
        <v/>
      </c>
      <c r="AT500" s="4" t="str">
        <f>IF($H500=0,"",VLOOKUP($G500,Data!$G$3:$BA$2935,39,FALSE))</f>
        <v/>
      </c>
    </row>
    <row r="501" spans="1:46" x14ac:dyDescent="0.3">
      <c r="A501" s="4">
        <f>PSSE!A510</f>
        <v>978012</v>
      </c>
      <c r="B501" s="4" t="str">
        <f>PSSE!B510</f>
        <v>BARIA_G2</v>
      </c>
      <c r="C501" s="4">
        <f>PSSE!D510</f>
        <v>11.5</v>
      </c>
      <c r="D501" s="52">
        <f>PSSE!E510</f>
        <v>18.5</v>
      </c>
      <c r="E501" s="52" t="str">
        <f>PSSE!F510</f>
        <v>ND</v>
      </c>
      <c r="F501" s="52">
        <f>PSSE!G510</f>
        <v>1</v>
      </c>
      <c r="G501" s="52" t="str">
        <f t="shared" si="8"/>
        <v>AVR11.518.5ND1</v>
      </c>
      <c r="H501" s="52">
        <f>COUNTIF(Data!$G$3:$BA$2935,AVR!$G501)</f>
        <v>1</v>
      </c>
      <c r="I501" s="52" t="str">
        <f>IF($H501=0,"",VLOOKUP($G501,Data!$G$3:$BA$2935,2,FALSE))</f>
        <v>'ESST4B'</v>
      </c>
      <c r="J501" s="52">
        <f>PSSE!C510</f>
        <v>1</v>
      </c>
      <c r="K501" s="52">
        <f>IF($H501=0,"",VLOOKUP($G501,Data!$G$3:$BA$2935,4,FALSE))</f>
        <v>0</v>
      </c>
      <c r="L501" s="52">
        <f>IF($H501=0,"",VLOOKUP($G501,Data!$G$3:$BA$2935,5,FALSE))</f>
        <v>10.75</v>
      </c>
      <c r="M501" s="52">
        <f>IF($H501=0,"",VLOOKUP($G501,Data!$G$3:$BA$2935,6,FALSE))</f>
        <v>10.75</v>
      </c>
      <c r="N501" s="52">
        <f>IF($H501=0,"",VLOOKUP($G501,Data!$G$3:$BA$2935,7,FALSE))</f>
        <v>5</v>
      </c>
      <c r="O501" s="52">
        <f>IF($H501=0,"",VLOOKUP($G501,Data!$G$3:$BA$2935,8,FALSE))</f>
        <v>-0.87</v>
      </c>
      <c r="P501" s="52">
        <f>IF($H501=0,"",VLOOKUP($G501,Data!$G$3:$BA$2935,9,FALSE))</f>
        <v>0</v>
      </c>
      <c r="Q501" s="52">
        <f>IF($H501=0,"",VLOOKUP($G501,Data!$G$3:$BA$2935,10,FALSE))</f>
        <v>1</v>
      </c>
      <c r="R501" s="52">
        <f>IF($H501=0,"",VLOOKUP($G501,Data!$G$3:$BA$2935,11,FALSE))</f>
        <v>0</v>
      </c>
      <c r="S501" s="52">
        <f>IF($H501=0,"",VLOOKUP($G501,Data!$G$3:$BA$2935,12,FALSE))</f>
        <v>99</v>
      </c>
      <c r="T501" s="52">
        <f>IF($H501=0,"",VLOOKUP($G501,Data!$G$3:$BA$2935,13,FALSE))</f>
        <v>-99</v>
      </c>
      <c r="U501" s="52">
        <f>IF($H501=0,"",VLOOKUP($G501,Data!$G$3:$BA$2935,14,FALSE))</f>
        <v>0</v>
      </c>
      <c r="V501" s="52">
        <f>IF($H501=0,"",VLOOKUP($G501,Data!$G$3:$BA$2935,15,FALSE))</f>
        <v>9.3000000000000007</v>
      </c>
      <c r="W501" s="52">
        <f>IF($H501=0,"",VLOOKUP($G501,Data!$G$3:$BA$2935,16,FALSE))</f>
        <v>0</v>
      </c>
      <c r="X501" s="52">
        <f>IF($H501=0,"",VLOOKUP($G501,Data!$G$3:$BA$2935,17,FALSE))</f>
        <v>11.63</v>
      </c>
      <c r="Y501" s="52">
        <f>IF($H501=0,"",VLOOKUP($G501,Data!$G$3:$BA$2935,18,FALSE))</f>
        <v>0.113</v>
      </c>
      <c r="Z501" s="52">
        <f>IF($H501=0,"",VLOOKUP($G501,Data!$G$3:$BA$2935,19,FALSE))</f>
        <v>0.124</v>
      </c>
      <c r="AA501" s="52">
        <f>IF($H501=0,"",VLOOKUP($G501,Data!$G$3:$BA$2935,20,FALSE))</f>
        <v>0</v>
      </c>
      <c r="AB501" s="4" t="str">
        <f>IF($H501=0,"",VLOOKUP($G501,Data!$G$3:$BA$2935,21,FALSE))</f>
        <v>/</v>
      </c>
      <c r="AC501" s="4" t="str">
        <f>IF($H501=0,"",VLOOKUP($G501,Data!$G$3:$BA$2935,22,FALSE))</f>
        <v>/</v>
      </c>
      <c r="AD501" s="4" t="str">
        <f>IF($H501=0,"",VLOOKUP($G501,Data!$G$3:$BA$2935,23,FALSE))</f>
        <v/>
      </c>
      <c r="AE501" s="4" t="str">
        <f>IF($H501=0,"",VLOOKUP($G501,Data!$G$3:$BA$2935,24,FALSE))</f>
        <v/>
      </c>
      <c r="AF501" s="4" t="str">
        <f>IF($H501=0,"",VLOOKUP($G501,Data!$G$3:$BA$2935,25,FALSE))</f>
        <v/>
      </c>
      <c r="AG501" s="4" t="str">
        <f>IF($H501=0,"",VLOOKUP($G501,Data!$G$3:$BA$2935,26,FALSE))</f>
        <v/>
      </c>
      <c r="AH501" s="4" t="str">
        <f>IF($H501=0,"",VLOOKUP($G501,Data!$G$3:$BA$2935,27,FALSE))</f>
        <v/>
      </c>
      <c r="AI501" s="4" t="str">
        <f>IF($H501=0,"",VLOOKUP($G501,Data!$G$3:$BA$2935,28,FALSE))</f>
        <v/>
      </c>
      <c r="AJ501" s="4" t="str">
        <f>IF($H501=0,"",VLOOKUP($G501,Data!$G$3:$BA$2935,29,FALSE))</f>
        <v/>
      </c>
      <c r="AK501" s="4" t="str">
        <f>IF($H501=0,"",VLOOKUP($G501,Data!$G$3:$BA$2935,30,FALSE))</f>
        <v/>
      </c>
      <c r="AL501" s="4" t="str">
        <f>IF($H501=0,"",VLOOKUP($G501,Data!$G$3:$BA$2935,31,FALSE))</f>
        <v/>
      </c>
      <c r="AM501" s="4" t="str">
        <f>IF($H501=0,"",VLOOKUP($G501,Data!$G$3:$BA$2935,32,FALSE))</f>
        <v/>
      </c>
      <c r="AN501" s="4" t="str">
        <f>IF($H501=0,"",VLOOKUP($G501,Data!$G$3:$BA$2935,33,FALSE))</f>
        <v/>
      </c>
      <c r="AO501" s="4" t="str">
        <f>IF($H501=0,"",VLOOKUP($G501,Data!$G$3:$BA$2935,34,FALSE))</f>
        <v/>
      </c>
      <c r="AP501" s="4" t="str">
        <f>IF($H501=0,"",VLOOKUP($G501,Data!$G$3:$BA$2935,35,FALSE))</f>
        <v/>
      </c>
      <c r="AQ501" s="4" t="str">
        <f>IF($H501=0,"",VLOOKUP($G501,Data!$G$3:$BA$2935,36,FALSE))</f>
        <v/>
      </c>
      <c r="AR501" s="4" t="str">
        <f>IF($H501=0,"",VLOOKUP($G501,Data!$G$3:$BA$2935,37,FALSE))</f>
        <v/>
      </c>
      <c r="AS501" s="4" t="str">
        <f>IF($H501=0,"",VLOOKUP($G501,Data!$G$3:$BA$2935,38,FALSE))</f>
        <v/>
      </c>
      <c r="AT501" s="4" t="str">
        <f>IF($H501=0,"",VLOOKUP($G501,Data!$G$3:$BA$2935,39,FALSE))</f>
        <v/>
      </c>
    </row>
    <row r="502" spans="1:46" x14ac:dyDescent="0.3">
      <c r="A502" s="4">
        <f>PSSE!A511</f>
        <v>978013</v>
      </c>
      <c r="B502" s="4" t="str">
        <f>PSSE!B511</f>
        <v>BARIA_G3</v>
      </c>
      <c r="C502" s="4">
        <f>PSSE!D511</f>
        <v>11</v>
      </c>
      <c r="D502" s="52">
        <f>PSSE!E511</f>
        <v>33</v>
      </c>
      <c r="E502" s="52" t="str">
        <f>PSSE!F511</f>
        <v>ND</v>
      </c>
      <c r="F502" s="52">
        <f>PSSE!G511</f>
        <v>1</v>
      </c>
      <c r="G502" s="52" t="str">
        <f t="shared" si="8"/>
        <v>AVR1133ND1</v>
      </c>
      <c r="H502" s="52">
        <f>COUNTIF(Data!$G$3:$BA$2935,AVR!$G502)</f>
        <v>1</v>
      </c>
      <c r="I502" s="52" t="str">
        <f>IF($H502=0,"",VLOOKUP($G502,Data!$G$3:$BA$2935,2,FALSE))</f>
        <v>'ESST4B'</v>
      </c>
      <c r="J502" s="52">
        <f>PSSE!C511</f>
        <v>1</v>
      </c>
      <c r="K502" s="52">
        <f>IF($H502=0,"",VLOOKUP($G502,Data!$G$3:$BA$2935,4,FALSE))</f>
        <v>0</v>
      </c>
      <c r="L502" s="52">
        <f>IF($H502=0,"",VLOOKUP($G502,Data!$G$3:$BA$2935,5,FALSE))</f>
        <v>10.75</v>
      </c>
      <c r="M502" s="52">
        <f>IF($H502=0,"",VLOOKUP($G502,Data!$G$3:$BA$2935,6,FALSE))</f>
        <v>10.75</v>
      </c>
      <c r="N502" s="52">
        <f>IF($H502=0,"",VLOOKUP($G502,Data!$G$3:$BA$2935,7,FALSE))</f>
        <v>5</v>
      </c>
      <c r="O502" s="52">
        <f>IF($H502=0,"",VLOOKUP($G502,Data!$G$3:$BA$2935,8,FALSE))</f>
        <v>-0.87</v>
      </c>
      <c r="P502" s="52">
        <f>IF($H502=0,"",VLOOKUP($G502,Data!$G$3:$BA$2935,9,FALSE))</f>
        <v>0</v>
      </c>
      <c r="Q502" s="52">
        <f>IF($H502=0,"",VLOOKUP($G502,Data!$G$3:$BA$2935,10,FALSE))</f>
        <v>1</v>
      </c>
      <c r="R502" s="52">
        <f>IF($H502=0,"",VLOOKUP($G502,Data!$G$3:$BA$2935,11,FALSE))</f>
        <v>0</v>
      </c>
      <c r="S502" s="52">
        <f>IF($H502=0,"",VLOOKUP($G502,Data!$G$3:$BA$2935,12,FALSE))</f>
        <v>99</v>
      </c>
      <c r="T502" s="52">
        <f>IF($H502=0,"",VLOOKUP($G502,Data!$G$3:$BA$2935,13,FALSE))</f>
        <v>-99</v>
      </c>
      <c r="U502" s="52">
        <f>IF($H502=0,"",VLOOKUP($G502,Data!$G$3:$BA$2935,14,FALSE))</f>
        <v>0</v>
      </c>
      <c r="V502" s="52">
        <f>IF($H502=0,"",VLOOKUP($G502,Data!$G$3:$BA$2935,15,FALSE))</f>
        <v>9.3000000000000007</v>
      </c>
      <c r="W502" s="52">
        <f>IF($H502=0,"",VLOOKUP($G502,Data!$G$3:$BA$2935,16,FALSE))</f>
        <v>0</v>
      </c>
      <c r="X502" s="52">
        <f>IF($H502=0,"",VLOOKUP($G502,Data!$G$3:$BA$2935,17,FALSE))</f>
        <v>11.63</v>
      </c>
      <c r="Y502" s="52">
        <f>IF($H502=0,"",VLOOKUP($G502,Data!$G$3:$BA$2935,18,FALSE))</f>
        <v>0.113</v>
      </c>
      <c r="Z502" s="52">
        <f>IF($H502=0,"",VLOOKUP($G502,Data!$G$3:$BA$2935,19,FALSE))</f>
        <v>0.124</v>
      </c>
      <c r="AA502" s="52">
        <f>IF($H502=0,"",VLOOKUP($G502,Data!$G$3:$BA$2935,20,FALSE))</f>
        <v>0</v>
      </c>
      <c r="AB502" s="4" t="str">
        <f>IF($H502=0,"",VLOOKUP($G502,Data!$G$3:$BA$2935,21,FALSE))</f>
        <v>/</v>
      </c>
      <c r="AC502" s="4" t="str">
        <f>IF($H502=0,"",VLOOKUP($G502,Data!$G$3:$BA$2935,22,FALSE))</f>
        <v>/</v>
      </c>
      <c r="AD502" s="4" t="str">
        <f>IF($H502=0,"",VLOOKUP($G502,Data!$G$3:$BA$2935,23,FALSE))</f>
        <v/>
      </c>
      <c r="AE502" s="4" t="str">
        <f>IF($H502=0,"",VLOOKUP($G502,Data!$G$3:$BA$2935,24,FALSE))</f>
        <v/>
      </c>
      <c r="AF502" s="4" t="str">
        <f>IF($H502=0,"",VLOOKUP($G502,Data!$G$3:$BA$2935,25,FALSE))</f>
        <v/>
      </c>
      <c r="AG502" s="4" t="str">
        <f>IF($H502=0,"",VLOOKUP($G502,Data!$G$3:$BA$2935,26,FALSE))</f>
        <v/>
      </c>
      <c r="AH502" s="4" t="str">
        <f>IF($H502=0,"",VLOOKUP($G502,Data!$G$3:$BA$2935,27,FALSE))</f>
        <v/>
      </c>
      <c r="AI502" s="4" t="str">
        <f>IF($H502=0,"",VLOOKUP($G502,Data!$G$3:$BA$2935,28,FALSE))</f>
        <v/>
      </c>
      <c r="AJ502" s="4" t="str">
        <f>IF($H502=0,"",VLOOKUP($G502,Data!$G$3:$BA$2935,29,FALSE))</f>
        <v/>
      </c>
      <c r="AK502" s="4" t="str">
        <f>IF($H502=0,"",VLOOKUP($G502,Data!$G$3:$BA$2935,30,FALSE))</f>
        <v/>
      </c>
      <c r="AL502" s="4" t="str">
        <f>IF($H502=0,"",VLOOKUP($G502,Data!$G$3:$BA$2935,31,FALSE))</f>
        <v/>
      </c>
      <c r="AM502" s="4" t="str">
        <f>IF($H502=0,"",VLOOKUP($G502,Data!$G$3:$BA$2935,32,FALSE))</f>
        <v/>
      </c>
      <c r="AN502" s="4" t="str">
        <f>IF($H502=0,"",VLOOKUP($G502,Data!$G$3:$BA$2935,33,FALSE))</f>
        <v/>
      </c>
      <c r="AO502" s="4" t="str">
        <f>IF($H502=0,"",VLOOKUP($G502,Data!$G$3:$BA$2935,34,FALSE))</f>
        <v/>
      </c>
      <c r="AP502" s="4" t="str">
        <f>IF($H502=0,"",VLOOKUP($G502,Data!$G$3:$BA$2935,35,FALSE))</f>
        <v/>
      </c>
      <c r="AQ502" s="4" t="str">
        <f>IF($H502=0,"",VLOOKUP($G502,Data!$G$3:$BA$2935,36,FALSE))</f>
        <v/>
      </c>
      <c r="AR502" s="4" t="str">
        <f>IF($H502=0,"",VLOOKUP($G502,Data!$G$3:$BA$2935,37,FALSE))</f>
        <v/>
      </c>
      <c r="AS502" s="4" t="str">
        <f>IF($H502=0,"",VLOOKUP($G502,Data!$G$3:$BA$2935,38,FALSE))</f>
        <v/>
      </c>
      <c r="AT502" s="4" t="str">
        <f>IF($H502=0,"",VLOOKUP($G502,Data!$G$3:$BA$2935,39,FALSE))</f>
        <v/>
      </c>
    </row>
    <row r="503" spans="1:46" x14ac:dyDescent="0.3">
      <c r="A503" s="4">
        <f>PSSE!A512</f>
        <v>978014</v>
      </c>
      <c r="B503" s="4" t="str">
        <f>PSSE!B512</f>
        <v>BARIA_G4</v>
      </c>
      <c r="C503" s="4">
        <f>PSSE!D512</f>
        <v>11</v>
      </c>
      <c r="D503" s="52">
        <f>PSSE!E512</f>
        <v>33</v>
      </c>
      <c r="E503" s="52" t="str">
        <f>PSSE!F512</f>
        <v>ND</v>
      </c>
      <c r="F503" s="52">
        <f>PSSE!G512</f>
        <v>1</v>
      </c>
      <c r="G503" s="52" t="str">
        <f t="shared" si="8"/>
        <v>AVR1133ND1</v>
      </c>
      <c r="H503" s="52">
        <f>COUNTIF(Data!$G$3:$BA$2935,AVR!$G503)</f>
        <v>1</v>
      </c>
      <c r="I503" s="52" t="str">
        <f>IF($H503=0,"",VLOOKUP($G503,Data!$G$3:$BA$2935,2,FALSE))</f>
        <v>'ESST4B'</v>
      </c>
      <c r="J503" s="52">
        <f>PSSE!C512</f>
        <v>1</v>
      </c>
      <c r="K503" s="52">
        <f>IF($H503=0,"",VLOOKUP($G503,Data!$G$3:$BA$2935,4,FALSE))</f>
        <v>0</v>
      </c>
      <c r="L503" s="52">
        <f>IF($H503=0,"",VLOOKUP($G503,Data!$G$3:$BA$2935,5,FALSE))</f>
        <v>10.75</v>
      </c>
      <c r="M503" s="52">
        <f>IF($H503=0,"",VLOOKUP($G503,Data!$G$3:$BA$2935,6,FALSE))</f>
        <v>10.75</v>
      </c>
      <c r="N503" s="52">
        <f>IF($H503=0,"",VLOOKUP($G503,Data!$G$3:$BA$2935,7,FALSE))</f>
        <v>5</v>
      </c>
      <c r="O503" s="52">
        <f>IF($H503=0,"",VLOOKUP($G503,Data!$G$3:$BA$2935,8,FALSE))</f>
        <v>-0.87</v>
      </c>
      <c r="P503" s="52">
        <f>IF($H503=0,"",VLOOKUP($G503,Data!$G$3:$BA$2935,9,FALSE))</f>
        <v>0</v>
      </c>
      <c r="Q503" s="52">
        <f>IF($H503=0,"",VLOOKUP($G503,Data!$G$3:$BA$2935,10,FALSE))</f>
        <v>1</v>
      </c>
      <c r="R503" s="52">
        <f>IF($H503=0,"",VLOOKUP($G503,Data!$G$3:$BA$2935,11,FALSE))</f>
        <v>0</v>
      </c>
      <c r="S503" s="52">
        <f>IF($H503=0,"",VLOOKUP($G503,Data!$G$3:$BA$2935,12,FALSE))</f>
        <v>99</v>
      </c>
      <c r="T503" s="52">
        <f>IF($H503=0,"",VLOOKUP($G503,Data!$G$3:$BA$2935,13,FALSE))</f>
        <v>-99</v>
      </c>
      <c r="U503" s="52">
        <f>IF($H503=0,"",VLOOKUP($G503,Data!$G$3:$BA$2935,14,FALSE))</f>
        <v>0</v>
      </c>
      <c r="V503" s="52">
        <f>IF($H503=0,"",VLOOKUP($G503,Data!$G$3:$BA$2935,15,FALSE))</f>
        <v>9.3000000000000007</v>
      </c>
      <c r="W503" s="52">
        <f>IF($H503=0,"",VLOOKUP($G503,Data!$G$3:$BA$2935,16,FALSE))</f>
        <v>0</v>
      </c>
      <c r="X503" s="52">
        <f>IF($H503=0,"",VLOOKUP($G503,Data!$G$3:$BA$2935,17,FALSE))</f>
        <v>11.63</v>
      </c>
      <c r="Y503" s="52">
        <f>IF($H503=0,"",VLOOKUP($G503,Data!$G$3:$BA$2935,18,FALSE))</f>
        <v>0.113</v>
      </c>
      <c r="Z503" s="52">
        <f>IF($H503=0,"",VLOOKUP($G503,Data!$G$3:$BA$2935,19,FALSE))</f>
        <v>0.124</v>
      </c>
      <c r="AA503" s="52">
        <f>IF($H503=0,"",VLOOKUP($G503,Data!$G$3:$BA$2935,20,FALSE))</f>
        <v>0</v>
      </c>
      <c r="AB503" s="4" t="str">
        <f>IF($H503=0,"",VLOOKUP($G503,Data!$G$3:$BA$2935,21,FALSE))</f>
        <v>/</v>
      </c>
      <c r="AC503" s="4" t="str">
        <f>IF($H503=0,"",VLOOKUP($G503,Data!$G$3:$BA$2935,22,FALSE))</f>
        <v>/</v>
      </c>
      <c r="AD503" s="4" t="str">
        <f>IF($H503=0,"",VLOOKUP($G503,Data!$G$3:$BA$2935,23,FALSE))</f>
        <v/>
      </c>
      <c r="AE503" s="4" t="str">
        <f>IF($H503=0,"",VLOOKUP($G503,Data!$G$3:$BA$2935,24,FALSE))</f>
        <v/>
      </c>
      <c r="AF503" s="4" t="str">
        <f>IF($H503=0,"",VLOOKUP($G503,Data!$G$3:$BA$2935,25,FALSE))</f>
        <v/>
      </c>
      <c r="AG503" s="4" t="str">
        <f>IF($H503=0,"",VLOOKUP($G503,Data!$G$3:$BA$2935,26,FALSE))</f>
        <v/>
      </c>
      <c r="AH503" s="4" t="str">
        <f>IF($H503=0,"",VLOOKUP($G503,Data!$G$3:$BA$2935,27,FALSE))</f>
        <v/>
      </c>
      <c r="AI503" s="4" t="str">
        <f>IF($H503=0,"",VLOOKUP($G503,Data!$G$3:$BA$2935,28,FALSE))</f>
        <v/>
      </c>
      <c r="AJ503" s="4" t="str">
        <f>IF($H503=0,"",VLOOKUP($G503,Data!$G$3:$BA$2935,29,FALSE))</f>
        <v/>
      </c>
      <c r="AK503" s="4" t="str">
        <f>IF($H503=0,"",VLOOKUP($G503,Data!$G$3:$BA$2935,30,FALSE))</f>
        <v/>
      </c>
      <c r="AL503" s="4" t="str">
        <f>IF($H503=0,"",VLOOKUP($G503,Data!$G$3:$BA$2935,31,FALSE))</f>
        <v/>
      </c>
      <c r="AM503" s="4" t="str">
        <f>IF($H503=0,"",VLOOKUP($G503,Data!$G$3:$BA$2935,32,FALSE))</f>
        <v/>
      </c>
      <c r="AN503" s="4" t="str">
        <f>IF($H503=0,"",VLOOKUP($G503,Data!$G$3:$BA$2935,33,FALSE))</f>
        <v/>
      </c>
      <c r="AO503" s="4" t="str">
        <f>IF($H503=0,"",VLOOKUP($G503,Data!$G$3:$BA$2935,34,FALSE))</f>
        <v/>
      </c>
      <c r="AP503" s="4" t="str">
        <f>IF($H503=0,"",VLOOKUP($G503,Data!$G$3:$BA$2935,35,FALSE))</f>
        <v/>
      </c>
      <c r="AQ503" s="4" t="str">
        <f>IF($H503=0,"",VLOOKUP($G503,Data!$G$3:$BA$2935,36,FALSE))</f>
        <v/>
      </c>
      <c r="AR503" s="4" t="str">
        <f>IF($H503=0,"",VLOOKUP($G503,Data!$G$3:$BA$2935,37,FALSE))</f>
        <v/>
      </c>
      <c r="AS503" s="4" t="str">
        <f>IF($H503=0,"",VLOOKUP($G503,Data!$G$3:$BA$2935,38,FALSE))</f>
        <v/>
      </c>
      <c r="AT503" s="4" t="str">
        <f>IF($H503=0,"",VLOOKUP($G503,Data!$G$3:$BA$2935,39,FALSE))</f>
        <v/>
      </c>
    </row>
    <row r="504" spans="1:46" x14ac:dyDescent="0.3">
      <c r="A504" s="4">
        <f>PSSE!A513</f>
        <v>978015</v>
      </c>
      <c r="B504" s="4" t="str">
        <f>PSSE!B513</f>
        <v>BARIA_G5</v>
      </c>
      <c r="C504" s="4">
        <f>PSSE!D513</f>
        <v>11</v>
      </c>
      <c r="D504" s="52">
        <f>PSSE!E513</f>
        <v>33</v>
      </c>
      <c r="E504" s="52" t="str">
        <f>PSSE!F513</f>
        <v>ND</v>
      </c>
      <c r="F504" s="52">
        <f>PSSE!G513</f>
        <v>1</v>
      </c>
      <c r="G504" s="52" t="str">
        <f t="shared" si="8"/>
        <v>AVR1133ND1</v>
      </c>
      <c r="H504" s="52">
        <f>COUNTIF(Data!$G$3:$BA$2935,AVR!$G504)</f>
        <v>1</v>
      </c>
      <c r="I504" s="52" t="str">
        <f>IF($H504=0,"",VLOOKUP($G504,Data!$G$3:$BA$2935,2,FALSE))</f>
        <v>'ESST4B'</v>
      </c>
      <c r="J504" s="52">
        <f>PSSE!C513</f>
        <v>1</v>
      </c>
      <c r="K504" s="52">
        <f>IF($H504=0,"",VLOOKUP($G504,Data!$G$3:$BA$2935,4,FALSE))</f>
        <v>0</v>
      </c>
      <c r="L504" s="52">
        <f>IF($H504=0,"",VLOOKUP($G504,Data!$G$3:$BA$2935,5,FALSE))</f>
        <v>10.75</v>
      </c>
      <c r="M504" s="52">
        <f>IF($H504=0,"",VLOOKUP($G504,Data!$G$3:$BA$2935,6,FALSE))</f>
        <v>10.75</v>
      </c>
      <c r="N504" s="52">
        <f>IF($H504=0,"",VLOOKUP($G504,Data!$G$3:$BA$2935,7,FALSE))</f>
        <v>5</v>
      </c>
      <c r="O504" s="52">
        <f>IF($H504=0,"",VLOOKUP($G504,Data!$G$3:$BA$2935,8,FALSE))</f>
        <v>-0.87</v>
      </c>
      <c r="P504" s="52">
        <f>IF($H504=0,"",VLOOKUP($G504,Data!$G$3:$BA$2935,9,FALSE))</f>
        <v>0</v>
      </c>
      <c r="Q504" s="52">
        <f>IF($H504=0,"",VLOOKUP($G504,Data!$G$3:$BA$2935,10,FALSE))</f>
        <v>1</v>
      </c>
      <c r="R504" s="52">
        <f>IF($H504=0,"",VLOOKUP($G504,Data!$G$3:$BA$2935,11,FALSE))</f>
        <v>0</v>
      </c>
      <c r="S504" s="52">
        <f>IF($H504=0,"",VLOOKUP($G504,Data!$G$3:$BA$2935,12,FALSE))</f>
        <v>99</v>
      </c>
      <c r="T504" s="52">
        <f>IF($H504=0,"",VLOOKUP($G504,Data!$G$3:$BA$2935,13,FALSE))</f>
        <v>-99</v>
      </c>
      <c r="U504" s="52">
        <f>IF($H504=0,"",VLOOKUP($G504,Data!$G$3:$BA$2935,14,FALSE))</f>
        <v>0</v>
      </c>
      <c r="V504" s="52">
        <f>IF($H504=0,"",VLOOKUP($G504,Data!$G$3:$BA$2935,15,FALSE))</f>
        <v>9.3000000000000007</v>
      </c>
      <c r="W504" s="52">
        <f>IF($H504=0,"",VLOOKUP($G504,Data!$G$3:$BA$2935,16,FALSE))</f>
        <v>0</v>
      </c>
      <c r="X504" s="52">
        <f>IF($H504=0,"",VLOOKUP($G504,Data!$G$3:$BA$2935,17,FALSE))</f>
        <v>11.63</v>
      </c>
      <c r="Y504" s="52">
        <f>IF($H504=0,"",VLOOKUP($G504,Data!$G$3:$BA$2935,18,FALSE))</f>
        <v>0.113</v>
      </c>
      <c r="Z504" s="52">
        <f>IF($H504=0,"",VLOOKUP($G504,Data!$G$3:$BA$2935,19,FALSE))</f>
        <v>0.124</v>
      </c>
      <c r="AA504" s="52">
        <f>IF($H504=0,"",VLOOKUP($G504,Data!$G$3:$BA$2935,20,FALSE))</f>
        <v>0</v>
      </c>
      <c r="AB504" s="4" t="str">
        <f>IF($H504=0,"",VLOOKUP($G504,Data!$G$3:$BA$2935,21,FALSE))</f>
        <v>/</v>
      </c>
      <c r="AC504" s="4" t="str">
        <f>IF($H504=0,"",VLOOKUP($G504,Data!$G$3:$BA$2935,22,FALSE))</f>
        <v>/</v>
      </c>
      <c r="AD504" s="4" t="str">
        <f>IF($H504=0,"",VLOOKUP($G504,Data!$G$3:$BA$2935,23,FALSE))</f>
        <v/>
      </c>
      <c r="AE504" s="4" t="str">
        <f>IF($H504=0,"",VLOOKUP($G504,Data!$G$3:$BA$2935,24,FALSE))</f>
        <v/>
      </c>
      <c r="AF504" s="4" t="str">
        <f>IF($H504=0,"",VLOOKUP($G504,Data!$G$3:$BA$2935,25,FALSE))</f>
        <v/>
      </c>
      <c r="AG504" s="4" t="str">
        <f>IF($H504=0,"",VLOOKUP($G504,Data!$G$3:$BA$2935,26,FALSE))</f>
        <v/>
      </c>
      <c r="AH504" s="4" t="str">
        <f>IF($H504=0,"",VLOOKUP($G504,Data!$G$3:$BA$2935,27,FALSE))</f>
        <v/>
      </c>
      <c r="AI504" s="4" t="str">
        <f>IF($H504=0,"",VLOOKUP($G504,Data!$G$3:$BA$2935,28,FALSE))</f>
        <v/>
      </c>
      <c r="AJ504" s="4" t="str">
        <f>IF($H504=0,"",VLOOKUP($G504,Data!$G$3:$BA$2935,29,FALSE))</f>
        <v/>
      </c>
      <c r="AK504" s="4" t="str">
        <f>IF($H504=0,"",VLOOKUP($G504,Data!$G$3:$BA$2935,30,FALSE))</f>
        <v/>
      </c>
      <c r="AL504" s="4" t="str">
        <f>IF($H504=0,"",VLOOKUP($G504,Data!$G$3:$BA$2935,31,FALSE))</f>
        <v/>
      </c>
      <c r="AM504" s="4" t="str">
        <f>IF($H504=0,"",VLOOKUP($G504,Data!$G$3:$BA$2935,32,FALSE))</f>
        <v/>
      </c>
      <c r="AN504" s="4" t="str">
        <f>IF($H504=0,"",VLOOKUP($G504,Data!$G$3:$BA$2935,33,FALSE))</f>
        <v/>
      </c>
      <c r="AO504" s="4" t="str">
        <f>IF($H504=0,"",VLOOKUP($G504,Data!$G$3:$BA$2935,34,FALSE))</f>
        <v/>
      </c>
      <c r="AP504" s="4" t="str">
        <f>IF($H504=0,"",VLOOKUP($G504,Data!$G$3:$BA$2935,35,FALSE))</f>
        <v/>
      </c>
      <c r="AQ504" s="4" t="str">
        <f>IF($H504=0,"",VLOOKUP($G504,Data!$G$3:$BA$2935,36,FALSE))</f>
        <v/>
      </c>
      <c r="AR504" s="4" t="str">
        <f>IF($H504=0,"",VLOOKUP($G504,Data!$G$3:$BA$2935,37,FALSE))</f>
        <v/>
      </c>
      <c r="AS504" s="4" t="str">
        <f>IF($H504=0,"",VLOOKUP($G504,Data!$G$3:$BA$2935,38,FALSE))</f>
        <v/>
      </c>
      <c r="AT504" s="4" t="str">
        <f>IF($H504=0,"",VLOOKUP($G504,Data!$G$3:$BA$2935,39,FALSE))</f>
        <v/>
      </c>
    </row>
    <row r="505" spans="1:46" x14ac:dyDescent="0.3">
      <c r="A505" s="4">
        <f>PSSE!A514</f>
        <v>978016</v>
      </c>
      <c r="B505" s="4" t="str">
        <f>PSSE!B514</f>
        <v>BARIA_G6</v>
      </c>
      <c r="C505" s="4">
        <f>PSSE!D514</f>
        <v>11</v>
      </c>
      <c r="D505" s="52">
        <f>PSSE!E514</f>
        <v>33</v>
      </c>
      <c r="E505" s="52" t="str">
        <f>PSSE!F514</f>
        <v>ND</v>
      </c>
      <c r="F505" s="52">
        <f>PSSE!G514</f>
        <v>1</v>
      </c>
      <c r="G505" s="52" t="str">
        <f t="shared" si="8"/>
        <v>AVR1133ND1</v>
      </c>
      <c r="H505" s="52">
        <f>COUNTIF(Data!$G$3:$BA$2935,AVR!$G505)</f>
        <v>1</v>
      </c>
      <c r="I505" s="52" t="str">
        <f>IF($H505=0,"",VLOOKUP($G505,Data!$G$3:$BA$2935,2,FALSE))</f>
        <v>'ESST4B'</v>
      </c>
      <c r="J505" s="52">
        <f>PSSE!C514</f>
        <v>1</v>
      </c>
      <c r="K505" s="52">
        <f>IF($H505=0,"",VLOOKUP($G505,Data!$G$3:$BA$2935,4,FALSE))</f>
        <v>0</v>
      </c>
      <c r="L505" s="52">
        <f>IF($H505=0,"",VLOOKUP($G505,Data!$G$3:$BA$2935,5,FALSE))</f>
        <v>10.75</v>
      </c>
      <c r="M505" s="52">
        <f>IF($H505=0,"",VLOOKUP($G505,Data!$G$3:$BA$2935,6,FALSE))</f>
        <v>10.75</v>
      </c>
      <c r="N505" s="52">
        <f>IF($H505=0,"",VLOOKUP($G505,Data!$G$3:$BA$2935,7,FALSE))</f>
        <v>5</v>
      </c>
      <c r="O505" s="52">
        <f>IF($H505=0,"",VLOOKUP($G505,Data!$G$3:$BA$2935,8,FALSE))</f>
        <v>-0.87</v>
      </c>
      <c r="P505" s="52">
        <f>IF($H505=0,"",VLOOKUP($G505,Data!$G$3:$BA$2935,9,FALSE))</f>
        <v>0</v>
      </c>
      <c r="Q505" s="52">
        <f>IF($H505=0,"",VLOOKUP($G505,Data!$G$3:$BA$2935,10,FALSE))</f>
        <v>1</v>
      </c>
      <c r="R505" s="52">
        <f>IF($H505=0,"",VLOOKUP($G505,Data!$G$3:$BA$2935,11,FALSE))</f>
        <v>0</v>
      </c>
      <c r="S505" s="52">
        <f>IF($H505=0,"",VLOOKUP($G505,Data!$G$3:$BA$2935,12,FALSE))</f>
        <v>99</v>
      </c>
      <c r="T505" s="52">
        <f>IF($H505=0,"",VLOOKUP($G505,Data!$G$3:$BA$2935,13,FALSE))</f>
        <v>-99</v>
      </c>
      <c r="U505" s="52">
        <f>IF($H505=0,"",VLOOKUP($G505,Data!$G$3:$BA$2935,14,FALSE))</f>
        <v>0</v>
      </c>
      <c r="V505" s="52">
        <f>IF($H505=0,"",VLOOKUP($G505,Data!$G$3:$BA$2935,15,FALSE))</f>
        <v>9.3000000000000007</v>
      </c>
      <c r="W505" s="52">
        <f>IF($H505=0,"",VLOOKUP($G505,Data!$G$3:$BA$2935,16,FALSE))</f>
        <v>0</v>
      </c>
      <c r="X505" s="52">
        <f>IF($H505=0,"",VLOOKUP($G505,Data!$G$3:$BA$2935,17,FALSE))</f>
        <v>11.63</v>
      </c>
      <c r="Y505" s="52">
        <f>IF($H505=0,"",VLOOKUP($G505,Data!$G$3:$BA$2935,18,FALSE))</f>
        <v>0.113</v>
      </c>
      <c r="Z505" s="52">
        <f>IF($H505=0,"",VLOOKUP($G505,Data!$G$3:$BA$2935,19,FALSE))</f>
        <v>0.124</v>
      </c>
      <c r="AA505" s="52">
        <f>IF($H505=0,"",VLOOKUP($G505,Data!$G$3:$BA$2935,20,FALSE))</f>
        <v>0</v>
      </c>
      <c r="AB505" s="4" t="str">
        <f>IF($H505=0,"",VLOOKUP($G505,Data!$G$3:$BA$2935,21,FALSE))</f>
        <v>/</v>
      </c>
      <c r="AC505" s="4" t="str">
        <f>IF($H505=0,"",VLOOKUP($G505,Data!$G$3:$BA$2935,22,FALSE))</f>
        <v>/</v>
      </c>
      <c r="AD505" s="4" t="str">
        <f>IF($H505=0,"",VLOOKUP($G505,Data!$G$3:$BA$2935,23,FALSE))</f>
        <v/>
      </c>
      <c r="AE505" s="4" t="str">
        <f>IF($H505=0,"",VLOOKUP($G505,Data!$G$3:$BA$2935,24,FALSE))</f>
        <v/>
      </c>
      <c r="AF505" s="4" t="str">
        <f>IF($H505=0,"",VLOOKUP($G505,Data!$G$3:$BA$2935,25,FALSE))</f>
        <v/>
      </c>
      <c r="AG505" s="4" t="str">
        <f>IF($H505=0,"",VLOOKUP($G505,Data!$G$3:$BA$2935,26,FALSE))</f>
        <v/>
      </c>
      <c r="AH505" s="4" t="str">
        <f>IF($H505=0,"",VLOOKUP($G505,Data!$G$3:$BA$2935,27,FALSE))</f>
        <v/>
      </c>
      <c r="AI505" s="4" t="str">
        <f>IF($H505=0,"",VLOOKUP($G505,Data!$G$3:$BA$2935,28,FALSE))</f>
        <v/>
      </c>
      <c r="AJ505" s="4" t="str">
        <f>IF($H505=0,"",VLOOKUP($G505,Data!$G$3:$BA$2935,29,FALSE))</f>
        <v/>
      </c>
      <c r="AK505" s="4" t="str">
        <f>IF($H505=0,"",VLOOKUP($G505,Data!$G$3:$BA$2935,30,FALSE))</f>
        <v/>
      </c>
      <c r="AL505" s="4" t="str">
        <f>IF($H505=0,"",VLOOKUP($G505,Data!$G$3:$BA$2935,31,FALSE))</f>
        <v/>
      </c>
      <c r="AM505" s="4" t="str">
        <f>IF($H505=0,"",VLOOKUP($G505,Data!$G$3:$BA$2935,32,FALSE))</f>
        <v/>
      </c>
      <c r="AN505" s="4" t="str">
        <f>IF($H505=0,"",VLOOKUP($G505,Data!$G$3:$BA$2935,33,FALSE))</f>
        <v/>
      </c>
      <c r="AO505" s="4" t="str">
        <f>IF($H505=0,"",VLOOKUP($G505,Data!$G$3:$BA$2935,34,FALSE))</f>
        <v/>
      </c>
      <c r="AP505" s="4" t="str">
        <f>IF($H505=0,"",VLOOKUP($G505,Data!$G$3:$BA$2935,35,FALSE))</f>
        <v/>
      </c>
      <c r="AQ505" s="4" t="str">
        <f>IF($H505=0,"",VLOOKUP($G505,Data!$G$3:$BA$2935,36,FALSE))</f>
        <v/>
      </c>
      <c r="AR505" s="4" t="str">
        <f>IF($H505=0,"",VLOOKUP($G505,Data!$G$3:$BA$2935,37,FALSE))</f>
        <v/>
      </c>
      <c r="AS505" s="4" t="str">
        <f>IF($H505=0,"",VLOOKUP($G505,Data!$G$3:$BA$2935,38,FALSE))</f>
        <v/>
      </c>
      <c r="AT505" s="4" t="str">
        <f>IF($H505=0,"",VLOOKUP($G505,Data!$G$3:$BA$2935,39,FALSE))</f>
        <v/>
      </c>
    </row>
    <row r="506" spans="1:46" x14ac:dyDescent="0.3">
      <c r="A506" s="4">
        <f>PSSE!A515</f>
        <v>978017</v>
      </c>
      <c r="B506" s="4" t="str">
        <f>PSSE!B515</f>
        <v>BARIA_G7</v>
      </c>
      <c r="C506" s="4">
        <f>PSSE!D515</f>
        <v>11</v>
      </c>
      <c r="D506" s="52">
        <f>PSSE!E515</f>
        <v>33</v>
      </c>
      <c r="E506" s="52" t="str">
        <f>PSSE!F515</f>
        <v>ND</v>
      </c>
      <c r="F506" s="52">
        <f>PSSE!G515</f>
        <v>1</v>
      </c>
      <c r="G506" s="52" t="str">
        <f t="shared" si="8"/>
        <v>AVR1133ND1</v>
      </c>
      <c r="H506" s="52">
        <f>COUNTIF(Data!$G$3:$BA$2935,AVR!$G506)</f>
        <v>1</v>
      </c>
      <c r="I506" s="52" t="str">
        <f>IF($H506=0,"",VLOOKUP($G506,Data!$G$3:$BA$2935,2,FALSE))</f>
        <v>'ESST4B'</v>
      </c>
      <c r="J506" s="52">
        <f>PSSE!C515</f>
        <v>1</v>
      </c>
      <c r="K506" s="52">
        <f>IF($H506=0,"",VLOOKUP($G506,Data!$G$3:$BA$2935,4,FALSE))</f>
        <v>0</v>
      </c>
      <c r="L506" s="52">
        <f>IF($H506=0,"",VLOOKUP($G506,Data!$G$3:$BA$2935,5,FALSE))</f>
        <v>10.75</v>
      </c>
      <c r="M506" s="52">
        <f>IF($H506=0,"",VLOOKUP($G506,Data!$G$3:$BA$2935,6,FALSE))</f>
        <v>10.75</v>
      </c>
      <c r="N506" s="52">
        <f>IF($H506=0,"",VLOOKUP($G506,Data!$G$3:$BA$2935,7,FALSE))</f>
        <v>5</v>
      </c>
      <c r="O506" s="52">
        <f>IF($H506=0,"",VLOOKUP($G506,Data!$G$3:$BA$2935,8,FALSE))</f>
        <v>-0.87</v>
      </c>
      <c r="P506" s="52">
        <f>IF($H506=0,"",VLOOKUP($G506,Data!$G$3:$BA$2935,9,FALSE))</f>
        <v>0</v>
      </c>
      <c r="Q506" s="52">
        <f>IF($H506=0,"",VLOOKUP($G506,Data!$G$3:$BA$2935,10,FALSE))</f>
        <v>1</v>
      </c>
      <c r="R506" s="52">
        <f>IF($H506=0,"",VLOOKUP($G506,Data!$G$3:$BA$2935,11,FALSE))</f>
        <v>0</v>
      </c>
      <c r="S506" s="52">
        <f>IF($H506=0,"",VLOOKUP($G506,Data!$G$3:$BA$2935,12,FALSE))</f>
        <v>99</v>
      </c>
      <c r="T506" s="52">
        <f>IF($H506=0,"",VLOOKUP($G506,Data!$G$3:$BA$2935,13,FALSE))</f>
        <v>-99</v>
      </c>
      <c r="U506" s="52">
        <f>IF($H506=0,"",VLOOKUP($G506,Data!$G$3:$BA$2935,14,FALSE))</f>
        <v>0</v>
      </c>
      <c r="V506" s="52">
        <f>IF($H506=0,"",VLOOKUP($G506,Data!$G$3:$BA$2935,15,FALSE))</f>
        <v>9.3000000000000007</v>
      </c>
      <c r="W506" s="52">
        <f>IF($H506=0,"",VLOOKUP($G506,Data!$G$3:$BA$2935,16,FALSE))</f>
        <v>0</v>
      </c>
      <c r="X506" s="52">
        <f>IF($H506=0,"",VLOOKUP($G506,Data!$G$3:$BA$2935,17,FALSE))</f>
        <v>11.63</v>
      </c>
      <c r="Y506" s="52">
        <f>IF($H506=0,"",VLOOKUP($G506,Data!$G$3:$BA$2935,18,FALSE))</f>
        <v>0.113</v>
      </c>
      <c r="Z506" s="52">
        <f>IF($H506=0,"",VLOOKUP($G506,Data!$G$3:$BA$2935,19,FALSE))</f>
        <v>0.124</v>
      </c>
      <c r="AA506" s="52">
        <f>IF($H506=0,"",VLOOKUP($G506,Data!$G$3:$BA$2935,20,FALSE))</f>
        <v>0</v>
      </c>
      <c r="AB506" s="4" t="str">
        <f>IF($H506=0,"",VLOOKUP($G506,Data!$G$3:$BA$2935,21,FALSE))</f>
        <v>/</v>
      </c>
      <c r="AC506" s="4" t="str">
        <f>IF($H506=0,"",VLOOKUP($G506,Data!$G$3:$BA$2935,22,FALSE))</f>
        <v>/</v>
      </c>
      <c r="AD506" s="4" t="str">
        <f>IF($H506=0,"",VLOOKUP($G506,Data!$G$3:$BA$2935,23,FALSE))</f>
        <v/>
      </c>
      <c r="AE506" s="4" t="str">
        <f>IF($H506=0,"",VLOOKUP($G506,Data!$G$3:$BA$2935,24,FALSE))</f>
        <v/>
      </c>
      <c r="AF506" s="4" t="str">
        <f>IF($H506=0,"",VLOOKUP($G506,Data!$G$3:$BA$2935,25,FALSE))</f>
        <v/>
      </c>
      <c r="AG506" s="4" t="str">
        <f>IF($H506=0,"",VLOOKUP($G506,Data!$G$3:$BA$2935,26,FALSE))</f>
        <v/>
      </c>
      <c r="AH506" s="4" t="str">
        <f>IF($H506=0,"",VLOOKUP($G506,Data!$G$3:$BA$2935,27,FALSE))</f>
        <v/>
      </c>
      <c r="AI506" s="4" t="str">
        <f>IF($H506=0,"",VLOOKUP($G506,Data!$G$3:$BA$2935,28,FALSE))</f>
        <v/>
      </c>
      <c r="AJ506" s="4" t="str">
        <f>IF($H506=0,"",VLOOKUP($G506,Data!$G$3:$BA$2935,29,FALSE))</f>
        <v/>
      </c>
      <c r="AK506" s="4" t="str">
        <f>IF($H506=0,"",VLOOKUP($G506,Data!$G$3:$BA$2935,30,FALSE))</f>
        <v/>
      </c>
      <c r="AL506" s="4" t="str">
        <f>IF($H506=0,"",VLOOKUP($G506,Data!$G$3:$BA$2935,31,FALSE))</f>
        <v/>
      </c>
      <c r="AM506" s="4" t="str">
        <f>IF($H506=0,"",VLOOKUP($G506,Data!$G$3:$BA$2935,32,FALSE))</f>
        <v/>
      </c>
      <c r="AN506" s="4" t="str">
        <f>IF($H506=0,"",VLOOKUP($G506,Data!$G$3:$BA$2935,33,FALSE))</f>
        <v/>
      </c>
      <c r="AO506" s="4" t="str">
        <f>IF($H506=0,"",VLOOKUP($G506,Data!$G$3:$BA$2935,34,FALSE))</f>
        <v/>
      </c>
      <c r="AP506" s="4" t="str">
        <f>IF($H506=0,"",VLOOKUP($G506,Data!$G$3:$BA$2935,35,FALSE))</f>
        <v/>
      </c>
      <c r="AQ506" s="4" t="str">
        <f>IF($H506=0,"",VLOOKUP($G506,Data!$G$3:$BA$2935,36,FALSE))</f>
        <v/>
      </c>
      <c r="AR506" s="4" t="str">
        <f>IF($H506=0,"",VLOOKUP($G506,Data!$G$3:$BA$2935,37,FALSE))</f>
        <v/>
      </c>
      <c r="AS506" s="4" t="str">
        <f>IF($H506=0,"",VLOOKUP($G506,Data!$G$3:$BA$2935,38,FALSE))</f>
        <v/>
      </c>
      <c r="AT506" s="4" t="str">
        <f>IF($H506=0,"",VLOOKUP($G506,Data!$G$3:$BA$2935,39,FALSE))</f>
        <v/>
      </c>
    </row>
    <row r="507" spans="1:46" x14ac:dyDescent="0.3">
      <c r="A507" s="4">
        <f>PSSE!A516</f>
        <v>978018</v>
      </c>
      <c r="B507" s="4" t="str">
        <f>PSSE!B516</f>
        <v>BARIA_G8</v>
      </c>
      <c r="C507" s="4">
        <f>PSSE!D516</f>
        <v>11</v>
      </c>
      <c r="D507" s="52">
        <f>PSSE!E516</f>
        <v>33</v>
      </c>
      <c r="E507" s="52" t="str">
        <f>PSSE!F516</f>
        <v>ND</v>
      </c>
      <c r="F507" s="52">
        <f>PSSE!G516</f>
        <v>1</v>
      </c>
      <c r="G507" s="52" t="str">
        <f t="shared" si="8"/>
        <v>AVR1133ND1</v>
      </c>
      <c r="H507" s="52">
        <f>COUNTIF(Data!$G$3:$BA$2935,AVR!$G507)</f>
        <v>1</v>
      </c>
      <c r="I507" s="52" t="str">
        <f>IF($H507=0,"",VLOOKUP($G507,Data!$G$3:$BA$2935,2,FALSE))</f>
        <v>'ESST4B'</v>
      </c>
      <c r="J507" s="52">
        <f>PSSE!C516</f>
        <v>1</v>
      </c>
      <c r="K507" s="52">
        <f>IF($H507=0,"",VLOOKUP($G507,Data!$G$3:$BA$2935,4,FALSE))</f>
        <v>0</v>
      </c>
      <c r="L507" s="52">
        <f>IF($H507=0,"",VLOOKUP($G507,Data!$G$3:$BA$2935,5,FALSE))</f>
        <v>10.75</v>
      </c>
      <c r="M507" s="52">
        <f>IF($H507=0,"",VLOOKUP($G507,Data!$G$3:$BA$2935,6,FALSE))</f>
        <v>10.75</v>
      </c>
      <c r="N507" s="52">
        <f>IF($H507=0,"",VLOOKUP($G507,Data!$G$3:$BA$2935,7,FALSE))</f>
        <v>5</v>
      </c>
      <c r="O507" s="52">
        <f>IF($H507=0,"",VLOOKUP($G507,Data!$G$3:$BA$2935,8,FALSE))</f>
        <v>-0.87</v>
      </c>
      <c r="P507" s="52">
        <f>IF($H507=0,"",VLOOKUP($G507,Data!$G$3:$BA$2935,9,FALSE))</f>
        <v>0</v>
      </c>
      <c r="Q507" s="52">
        <f>IF($H507=0,"",VLOOKUP($G507,Data!$G$3:$BA$2935,10,FALSE))</f>
        <v>1</v>
      </c>
      <c r="R507" s="52">
        <f>IF($H507=0,"",VLOOKUP($G507,Data!$G$3:$BA$2935,11,FALSE))</f>
        <v>0</v>
      </c>
      <c r="S507" s="52">
        <f>IF($H507=0,"",VLOOKUP($G507,Data!$G$3:$BA$2935,12,FALSE))</f>
        <v>99</v>
      </c>
      <c r="T507" s="52">
        <f>IF($H507=0,"",VLOOKUP($G507,Data!$G$3:$BA$2935,13,FALSE))</f>
        <v>-99</v>
      </c>
      <c r="U507" s="52">
        <f>IF($H507=0,"",VLOOKUP($G507,Data!$G$3:$BA$2935,14,FALSE))</f>
        <v>0</v>
      </c>
      <c r="V507" s="52">
        <f>IF($H507=0,"",VLOOKUP($G507,Data!$G$3:$BA$2935,15,FALSE))</f>
        <v>9.3000000000000007</v>
      </c>
      <c r="W507" s="52">
        <f>IF($H507=0,"",VLOOKUP($G507,Data!$G$3:$BA$2935,16,FALSE))</f>
        <v>0</v>
      </c>
      <c r="X507" s="52">
        <f>IF($H507=0,"",VLOOKUP($G507,Data!$G$3:$BA$2935,17,FALSE))</f>
        <v>11.63</v>
      </c>
      <c r="Y507" s="52">
        <f>IF($H507=0,"",VLOOKUP($G507,Data!$G$3:$BA$2935,18,FALSE))</f>
        <v>0.113</v>
      </c>
      <c r="Z507" s="52">
        <f>IF($H507=0,"",VLOOKUP($G507,Data!$G$3:$BA$2935,19,FALSE))</f>
        <v>0.124</v>
      </c>
      <c r="AA507" s="52">
        <f>IF($H507=0,"",VLOOKUP($G507,Data!$G$3:$BA$2935,20,FALSE))</f>
        <v>0</v>
      </c>
      <c r="AB507" s="4" t="str">
        <f>IF($H507=0,"",VLOOKUP($G507,Data!$G$3:$BA$2935,21,FALSE))</f>
        <v>/</v>
      </c>
      <c r="AC507" s="4" t="str">
        <f>IF($H507=0,"",VLOOKUP($G507,Data!$G$3:$BA$2935,22,FALSE))</f>
        <v>/</v>
      </c>
      <c r="AD507" s="4" t="str">
        <f>IF($H507=0,"",VLOOKUP($G507,Data!$G$3:$BA$2935,23,FALSE))</f>
        <v/>
      </c>
      <c r="AE507" s="4" t="str">
        <f>IF($H507=0,"",VLOOKUP($G507,Data!$G$3:$BA$2935,24,FALSE))</f>
        <v/>
      </c>
      <c r="AF507" s="4" t="str">
        <f>IF($H507=0,"",VLOOKUP($G507,Data!$G$3:$BA$2935,25,FALSE))</f>
        <v/>
      </c>
      <c r="AG507" s="4" t="str">
        <f>IF($H507=0,"",VLOOKUP($G507,Data!$G$3:$BA$2935,26,FALSE))</f>
        <v/>
      </c>
      <c r="AH507" s="4" t="str">
        <f>IF($H507=0,"",VLOOKUP($G507,Data!$G$3:$BA$2935,27,FALSE))</f>
        <v/>
      </c>
      <c r="AI507" s="4" t="str">
        <f>IF($H507=0,"",VLOOKUP($G507,Data!$G$3:$BA$2935,28,FALSE))</f>
        <v/>
      </c>
      <c r="AJ507" s="4" t="str">
        <f>IF($H507=0,"",VLOOKUP($G507,Data!$G$3:$BA$2935,29,FALSE))</f>
        <v/>
      </c>
      <c r="AK507" s="4" t="str">
        <f>IF($H507=0,"",VLOOKUP($G507,Data!$G$3:$BA$2935,30,FALSE))</f>
        <v/>
      </c>
      <c r="AL507" s="4" t="str">
        <f>IF($H507=0,"",VLOOKUP($G507,Data!$G$3:$BA$2935,31,FALSE))</f>
        <v/>
      </c>
      <c r="AM507" s="4" t="str">
        <f>IF($H507=0,"",VLOOKUP($G507,Data!$G$3:$BA$2935,32,FALSE))</f>
        <v/>
      </c>
      <c r="AN507" s="4" t="str">
        <f>IF($H507=0,"",VLOOKUP($G507,Data!$G$3:$BA$2935,33,FALSE))</f>
        <v/>
      </c>
      <c r="AO507" s="4" t="str">
        <f>IF($H507=0,"",VLOOKUP($G507,Data!$G$3:$BA$2935,34,FALSE))</f>
        <v/>
      </c>
      <c r="AP507" s="4" t="str">
        <f>IF($H507=0,"",VLOOKUP($G507,Data!$G$3:$BA$2935,35,FALSE))</f>
        <v/>
      </c>
      <c r="AQ507" s="4" t="str">
        <f>IF($H507=0,"",VLOOKUP($G507,Data!$G$3:$BA$2935,36,FALSE))</f>
        <v/>
      </c>
      <c r="AR507" s="4" t="str">
        <f>IF($H507=0,"",VLOOKUP($G507,Data!$G$3:$BA$2935,37,FALSE))</f>
        <v/>
      </c>
      <c r="AS507" s="4" t="str">
        <f>IF($H507=0,"",VLOOKUP($G507,Data!$G$3:$BA$2935,38,FALSE))</f>
        <v/>
      </c>
      <c r="AT507" s="4" t="str">
        <f>IF($H507=0,"",VLOOKUP($G507,Data!$G$3:$BA$2935,39,FALSE))</f>
        <v/>
      </c>
    </row>
    <row r="508" spans="1:46" x14ac:dyDescent="0.3">
      <c r="A508" s="4">
        <f>PSSE!A517</f>
        <v>978021</v>
      </c>
      <c r="B508" s="4" t="str">
        <f>PSSE!B517</f>
        <v>PHUMY1_G1</v>
      </c>
      <c r="C508" s="4">
        <f>PSSE!D517</f>
        <v>15</v>
      </c>
      <c r="D508" s="52">
        <f>PSSE!E517</f>
        <v>248.2</v>
      </c>
      <c r="E508" s="52" t="str">
        <f>PSSE!F517</f>
        <v>ND</v>
      </c>
      <c r="F508" s="52">
        <f>PSSE!G517</f>
        <v>1</v>
      </c>
      <c r="G508" s="52" t="str">
        <f t="shared" si="8"/>
        <v>AVR15248.2ND1</v>
      </c>
      <c r="H508" s="52">
        <f>COUNTIF(Data!$G$3:$BA$2935,AVR!$G508)</f>
        <v>1</v>
      </c>
      <c r="I508" s="52" t="str">
        <f>IF($H508=0,"",VLOOKUP($G508,Data!$G$3:$BA$2935,2,FALSE))</f>
        <v>'ESST4B'</v>
      </c>
      <c r="J508" s="52">
        <f>PSSE!C517</f>
        <v>1</v>
      </c>
      <c r="K508" s="52">
        <f>IF($H508=0,"",VLOOKUP($G508,Data!$G$3:$BA$2935,4,FALSE))</f>
        <v>0</v>
      </c>
      <c r="L508" s="52">
        <f>IF($H508=0,"",VLOOKUP($G508,Data!$G$3:$BA$2935,5,FALSE))</f>
        <v>10.75</v>
      </c>
      <c r="M508" s="52">
        <f>IF($H508=0,"",VLOOKUP($G508,Data!$G$3:$BA$2935,6,FALSE))</f>
        <v>10.75</v>
      </c>
      <c r="N508" s="52">
        <f>IF($H508=0,"",VLOOKUP($G508,Data!$G$3:$BA$2935,7,FALSE))</f>
        <v>5</v>
      </c>
      <c r="O508" s="52">
        <f>IF($H508=0,"",VLOOKUP($G508,Data!$G$3:$BA$2935,8,FALSE))</f>
        <v>-0.87</v>
      </c>
      <c r="P508" s="52">
        <f>IF($H508=0,"",VLOOKUP($G508,Data!$G$3:$BA$2935,9,FALSE))</f>
        <v>0</v>
      </c>
      <c r="Q508" s="52">
        <f>IF($H508=0,"",VLOOKUP($G508,Data!$G$3:$BA$2935,10,FALSE))</f>
        <v>1</v>
      </c>
      <c r="R508" s="52">
        <f>IF($H508=0,"",VLOOKUP($G508,Data!$G$3:$BA$2935,11,FALSE))</f>
        <v>0</v>
      </c>
      <c r="S508" s="52">
        <f>IF($H508=0,"",VLOOKUP($G508,Data!$G$3:$BA$2935,12,FALSE))</f>
        <v>99</v>
      </c>
      <c r="T508" s="52">
        <f>IF($H508=0,"",VLOOKUP($G508,Data!$G$3:$BA$2935,13,FALSE))</f>
        <v>-99</v>
      </c>
      <c r="U508" s="52">
        <f>IF($H508=0,"",VLOOKUP($G508,Data!$G$3:$BA$2935,14,FALSE))</f>
        <v>0</v>
      </c>
      <c r="V508" s="52">
        <f>IF($H508=0,"",VLOOKUP($G508,Data!$G$3:$BA$2935,15,FALSE))</f>
        <v>9.3000000000000007</v>
      </c>
      <c r="W508" s="52">
        <f>IF($H508=0,"",VLOOKUP($G508,Data!$G$3:$BA$2935,16,FALSE))</f>
        <v>0</v>
      </c>
      <c r="X508" s="52">
        <f>IF($H508=0,"",VLOOKUP($G508,Data!$G$3:$BA$2935,17,FALSE))</f>
        <v>11.63</v>
      </c>
      <c r="Y508" s="52">
        <f>IF($H508=0,"",VLOOKUP($G508,Data!$G$3:$BA$2935,18,FALSE))</f>
        <v>0.113</v>
      </c>
      <c r="Z508" s="52">
        <f>IF($H508=0,"",VLOOKUP($G508,Data!$G$3:$BA$2935,19,FALSE))</f>
        <v>0.124</v>
      </c>
      <c r="AA508" s="52">
        <f>IF($H508=0,"",VLOOKUP($G508,Data!$G$3:$BA$2935,20,FALSE))</f>
        <v>0</v>
      </c>
      <c r="AB508" s="4" t="str">
        <f>IF($H508=0,"",VLOOKUP($G508,Data!$G$3:$BA$2935,21,FALSE))</f>
        <v>/</v>
      </c>
      <c r="AC508" s="4" t="str">
        <f>IF($H508=0,"",VLOOKUP($G508,Data!$G$3:$BA$2935,22,FALSE))</f>
        <v>/</v>
      </c>
      <c r="AD508" s="4" t="str">
        <f>IF($H508=0,"",VLOOKUP($G508,Data!$G$3:$BA$2935,23,FALSE))</f>
        <v/>
      </c>
      <c r="AE508" s="4" t="str">
        <f>IF($H508=0,"",VLOOKUP($G508,Data!$G$3:$BA$2935,24,FALSE))</f>
        <v/>
      </c>
      <c r="AF508" s="4" t="str">
        <f>IF($H508=0,"",VLOOKUP($G508,Data!$G$3:$BA$2935,25,FALSE))</f>
        <v/>
      </c>
      <c r="AG508" s="4" t="str">
        <f>IF($H508=0,"",VLOOKUP($G508,Data!$G$3:$BA$2935,26,FALSE))</f>
        <v/>
      </c>
      <c r="AH508" s="4" t="str">
        <f>IF($H508=0,"",VLOOKUP($G508,Data!$G$3:$BA$2935,27,FALSE))</f>
        <v/>
      </c>
      <c r="AI508" s="4" t="str">
        <f>IF($H508=0,"",VLOOKUP($G508,Data!$G$3:$BA$2935,28,FALSE))</f>
        <v/>
      </c>
      <c r="AJ508" s="4" t="str">
        <f>IF($H508=0,"",VLOOKUP($G508,Data!$G$3:$BA$2935,29,FALSE))</f>
        <v/>
      </c>
      <c r="AK508" s="4" t="str">
        <f>IF($H508=0,"",VLOOKUP($G508,Data!$G$3:$BA$2935,30,FALSE))</f>
        <v/>
      </c>
      <c r="AL508" s="4" t="str">
        <f>IF($H508=0,"",VLOOKUP($G508,Data!$G$3:$BA$2935,31,FALSE))</f>
        <v/>
      </c>
      <c r="AM508" s="4" t="str">
        <f>IF($H508=0,"",VLOOKUP($G508,Data!$G$3:$BA$2935,32,FALSE))</f>
        <v/>
      </c>
      <c r="AN508" s="4" t="str">
        <f>IF($H508=0,"",VLOOKUP($G508,Data!$G$3:$BA$2935,33,FALSE))</f>
        <v/>
      </c>
      <c r="AO508" s="4" t="str">
        <f>IF($H508=0,"",VLOOKUP($G508,Data!$G$3:$BA$2935,34,FALSE))</f>
        <v/>
      </c>
      <c r="AP508" s="4" t="str">
        <f>IF($H508=0,"",VLOOKUP($G508,Data!$G$3:$BA$2935,35,FALSE))</f>
        <v/>
      </c>
      <c r="AQ508" s="4" t="str">
        <f>IF($H508=0,"",VLOOKUP($G508,Data!$G$3:$BA$2935,36,FALSE))</f>
        <v/>
      </c>
      <c r="AR508" s="4" t="str">
        <f>IF($H508=0,"",VLOOKUP($G508,Data!$G$3:$BA$2935,37,FALSE))</f>
        <v/>
      </c>
      <c r="AS508" s="4" t="str">
        <f>IF($H508=0,"",VLOOKUP($G508,Data!$G$3:$BA$2935,38,FALSE))</f>
        <v/>
      </c>
      <c r="AT508" s="4" t="str">
        <f>IF($H508=0,"",VLOOKUP($G508,Data!$G$3:$BA$2935,39,FALSE))</f>
        <v/>
      </c>
    </row>
    <row r="509" spans="1:46" x14ac:dyDescent="0.3">
      <c r="A509" s="4">
        <f>PSSE!A518</f>
        <v>978022</v>
      </c>
      <c r="B509" s="4" t="str">
        <f>PSSE!B518</f>
        <v>PHUMY1_G2</v>
      </c>
      <c r="C509" s="4">
        <f>PSSE!D518</f>
        <v>15</v>
      </c>
      <c r="D509" s="52">
        <f>PSSE!E518</f>
        <v>248.2</v>
      </c>
      <c r="E509" s="52" t="str">
        <f>PSSE!F518</f>
        <v>ND</v>
      </c>
      <c r="F509" s="52">
        <f>PSSE!G518</f>
        <v>1</v>
      </c>
      <c r="G509" s="52" t="str">
        <f t="shared" si="8"/>
        <v>AVR15248.2ND1</v>
      </c>
      <c r="H509" s="52">
        <f>COUNTIF(Data!$G$3:$BA$2935,AVR!$G509)</f>
        <v>1</v>
      </c>
      <c r="I509" s="52" t="str">
        <f>IF($H509=0,"",VLOOKUP($G509,Data!$G$3:$BA$2935,2,FALSE))</f>
        <v>'ESST4B'</v>
      </c>
      <c r="J509" s="52">
        <f>PSSE!C518</f>
        <v>1</v>
      </c>
      <c r="K509" s="52">
        <f>IF($H509=0,"",VLOOKUP($G509,Data!$G$3:$BA$2935,4,FALSE))</f>
        <v>0</v>
      </c>
      <c r="L509" s="52">
        <f>IF($H509=0,"",VLOOKUP($G509,Data!$G$3:$BA$2935,5,FALSE))</f>
        <v>10.75</v>
      </c>
      <c r="M509" s="52">
        <f>IF($H509=0,"",VLOOKUP($G509,Data!$G$3:$BA$2935,6,FALSE))</f>
        <v>10.75</v>
      </c>
      <c r="N509" s="52">
        <f>IF($H509=0,"",VLOOKUP($G509,Data!$G$3:$BA$2935,7,FALSE))</f>
        <v>5</v>
      </c>
      <c r="O509" s="52">
        <f>IF($H509=0,"",VLOOKUP($G509,Data!$G$3:$BA$2935,8,FALSE))</f>
        <v>-0.87</v>
      </c>
      <c r="P509" s="52">
        <f>IF($H509=0,"",VLOOKUP($G509,Data!$G$3:$BA$2935,9,FALSE))</f>
        <v>0</v>
      </c>
      <c r="Q509" s="52">
        <f>IF($H509=0,"",VLOOKUP($G509,Data!$G$3:$BA$2935,10,FALSE))</f>
        <v>1</v>
      </c>
      <c r="R509" s="52">
        <f>IF($H509=0,"",VLOOKUP($G509,Data!$G$3:$BA$2935,11,FALSE))</f>
        <v>0</v>
      </c>
      <c r="S509" s="52">
        <f>IF($H509=0,"",VLOOKUP($G509,Data!$G$3:$BA$2935,12,FALSE))</f>
        <v>99</v>
      </c>
      <c r="T509" s="52">
        <f>IF($H509=0,"",VLOOKUP($G509,Data!$G$3:$BA$2935,13,FALSE))</f>
        <v>-99</v>
      </c>
      <c r="U509" s="52">
        <f>IF($H509=0,"",VLOOKUP($G509,Data!$G$3:$BA$2935,14,FALSE))</f>
        <v>0</v>
      </c>
      <c r="V509" s="52">
        <f>IF($H509=0,"",VLOOKUP($G509,Data!$G$3:$BA$2935,15,FALSE))</f>
        <v>9.3000000000000007</v>
      </c>
      <c r="W509" s="52">
        <f>IF($H509=0,"",VLOOKUP($G509,Data!$G$3:$BA$2935,16,FALSE))</f>
        <v>0</v>
      </c>
      <c r="X509" s="52">
        <f>IF($H509=0,"",VLOOKUP($G509,Data!$G$3:$BA$2935,17,FALSE))</f>
        <v>11.63</v>
      </c>
      <c r="Y509" s="52">
        <f>IF($H509=0,"",VLOOKUP($G509,Data!$G$3:$BA$2935,18,FALSE))</f>
        <v>0.113</v>
      </c>
      <c r="Z509" s="52">
        <f>IF($H509=0,"",VLOOKUP($G509,Data!$G$3:$BA$2935,19,FALSE))</f>
        <v>0.124</v>
      </c>
      <c r="AA509" s="52">
        <f>IF($H509=0,"",VLOOKUP($G509,Data!$G$3:$BA$2935,20,FALSE))</f>
        <v>0</v>
      </c>
      <c r="AB509" s="4" t="str">
        <f>IF($H509=0,"",VLOOKUP($G509,Data!$G$3:$BA$2935,21,FALSE))</f>
        <v>/</v>
      </c>
      <c r="AC509" s="4" t="str">
        <f>IF($H509=0,"",VLOOKUP($G509,Data!$G$3:$BA$2935,22,FALSE))</f>
        <v>/</v>
      </c>
      <c r="AD509" s="4" t="str">
        <f>IF($H509=0,"",VLOOKUP($G509,Data!$G$3:$BA$2935,23,FALSE))</f>
        <v/>
      </c>
      <c r="AE509" s="4" t="str">
        <f>IF($H509=0,"",VLOOKUP($G509,Data!$G$3:$BA$2935,24,FALSE))</f>
        <v/>
      </c>
      <c r="AF509" s="4" t="str">
        <f>IF($H509=0,"",VLOOKUP($G509,Data!$G$3:$BA$2935,25,FALSE))</f>
        <v/>
      </c>
      <c r="AG509" s="4" t="str">
        <f>IF($H509=0,"",VLOOKUP($G509,Data!$G$3:$BA$2935,26,FALSE))</f>
        <v/>
      </c>
      <c r="AH509" s="4" t="str">
        <f>IF($H509=0,"",VLOOKUP($G509,Data!$G$3:$BA$2935,27,FALSE))</f>
        <v/>
      </c>
      <c r="AI509" s="4" t="str">
        <f>IF($H509=0,"",VLOOKUP($G509,Data!$G$3:$BA$2935,28,FALSE))</f>
        <v/>
      </c>
      <c r="AJ509" s="4" t="str">
        <f>IF($H509=0,"",VLOOKUP($G509,Data!$G$3:$BA$2935,29,FALSE))</f>
        <v/>
      </c>
      <c r="AK509" s="4" t="str">
        <f>IF($H509=0,"",VLOOKUP($G509,Data!$G$3:$BA$2935,30,FALSE))</f>
        <v/>
      </c>
      <c r="AL509" s="4" t="str">
        <f>IF($H509=0,"",VLOOKUP($G509,Data!$G$3:$BA$2935,31,FALSE))</f>
        <v/>
      </c>
      <c r="AM509" s="4" t="str">
        <f>IF($H509=0,"",VLOOKUP($G509,Data!$G$3:$BA$2935,32,FALSE))</f>
        <v/>
      </c>
      <c r="AN509" s="4" t="str">
        <f>IF($H509=0,"",VLOOKUP($G509,Data!$G$3:$BA$2935,33,FALSE))</f>
        <v/>
      </c>
      <c r="AO509" s="4" t="str">
        <f>IF($H509=0,"",VLOOKUP($G509,Data!$G$3:$BA$2935,34,FALSE))</f>
        <v/>
      </c>
      <c r="AP509" s="4" t="str">
        <f>IF($H509=0,"",VLOOKUP($G509,Data!$G$3:$BA$2935,35,FALSE))</f>
        <v/>
      </c>
      <c r="AQ509" s="4" t="str">
        <f>IF($H509=0,"",VLOOKUP($G509,Data!$G$3:$BA$2935,36,FALSE))</f>
        <v/>
      </c>
      <c r="AR509" s="4" t="str">
        <f>IF($H509=0,"",VLOOKUP($G509,Data!$G$3:$BA$2935,37,FALSE))</f>
        <v/>
      </c>
      <c r="AS509" s="4" t="str">
        <f>IF($H509=0,"",VLOOKUP($G509,Data!$G$3:$BA$2935,38,FALSE))</f>
        <v/>
      </c>
      <c r="AT509" s="4" t="str">
        <f>IF($H509=0,"",VLOOKUP($G509,Data!$G$3:$BA$2935,39,FALSE))</f>
        <v/>
      </c>
    </row>
    <row r="510" spans="1:46" x14ac:dyDescent="0.3">
      <c r="A510" s="4">
        <f>PSSE!A519</f>
        <v>978023</v>
      </c>
      <c r="B510" s="4" t="str">
        <f>PSSE!B519</f>
        <v>PHUMY1_G3</v>
      </c>
      <c r="C510" s="4">
        <f>PSSE!D519</f>
        <v>15</v>
      </c>
      <c r="D510" s="52">
        <f>PSSE!E519</f>
        <v>248.2</v>
      </c>
      <c r="E510" s="52" t="str">
        <f>PSSE!F519</f>
        <v>ND</v>
      </c>
      <c r="F510" s="52">
        <f>PSSE!G519</f>
        <v>1</v>
      </c>
      <c r="G510" s="52" t="str">
        <f t="shared" si="8"/>
        <v>AVR15248.2ND1</v>
      </c>
      <c r="H510" s="52">
        <f>COUNTIF(Data!$G$3:$BA$2935,AVR!$G510)</f>
        <v>1</v>
      </c>
      <c r="I510" s="52" t="str">
        <f>IF($H510=0,"",VLOOKUP($G510,Data!$G$3:$BA$2935,2,FALSE))</f>
        <v>'ESST4B'</v>
      </c>
      <c r="J510" s="52">
        <f>PSSE!C519</f>
        <v>1</v>
      </c>
      <c r="K510" s="52">
        <f>IF($H510=0,"",VLOOKUP($G510,Data!$G$3:$BA$2935,4,FALSE))</f>
        <v>0</v>
      </c>
      <c r="L510" s="52">
        <f>IF($H510=0,"",VLOOKUP($G510,Data!$G$3:$BA$2935,5,FALSE))</f>
        <v>10.75</v>
      </c>
      <c r="M510" s="52">
        <f>IF($H510=0,"",VLOOKUP($G510,Data!$G$3:$BA$2935,6,FALSE))</f>
        <v>10.75</v>
      </c>
      <c r="N510" s="52">
        <f>IF($H510=0,"",VLOOKUP($G510,Data!$G$3:$BA$2935,7,FALSE))</f>
        <v>5</v>
      </c>
      <c r="O510" s="52">
        <f>IF($H510=0,"",VLOOKUP($G510,Data!$G$3:$BA$2935,8,FALSE))</f>
        <v>-0.87</v>
      </c>
      <c r="P510" s="52">
        <f>IF($H510=0,"",VLOOKUP($G510,Data!$G$3:$BA$2935,9,FALSE))</f>
        <v>0</v>
      </c>
      <c r="Q510" s="52">
        <f>IF($H510=0,"",VLOOKUP($G510,Data!$G$3:$BA$2935,10,FALSE))</f>
        <v>1</v>
      </c>
      <c r="R510" s="52">
        <f>IF($H510=0,"",VLOOKUP($G510,Data!$G$3:$BA$2935,11,FALSE))</f>
        <v>0</v>
      </c>
      <c r="S510" s="52">
        <f>IF($H510=0,"",VLOOKUP($G510,Data!$G$3:$BA$2935,12,FALSE))</f>
        <v>99</v>
      </c>
      <c r="T510" s="52">
        <f>IF($H510=0,"",VLOOKUP($G510,Data!$G$3:$BA$2935,13,FALSE))</f>
        <v>-99</v>
      </c>
      <c r="U510" s="52">
        <f>IF($H510=0,"",VLOOKUP($G510,Data!$G$3:$BA$2935,14,FALSE))</f>
        <v>0</v>
      </c>
      <c r="V510" s="52">
        <f>IF($H510=0,"",VLOOKUP($G510,Data!$G$3:$BA$2935,15,FALSE))</f>
        <v>9.3000000000000007</v>
      </c>
      <c r="W510" s="52">
        <f>IF($H510=0,"",VLOOKUP($G510,Data!$G$3:$BA$2935,16,FALSE))</f>
        <v>0</v>
      </c>
      <c r="X510" s="52">
        <f>IF($H510=0,"",VLOOKUP($G510,Data!$G$3:$BA$2935,17,FALSE))</f>
        <v>11.63</v>
      </c>
      <c r="Y510" s="52">
        <f>IF($H510=0,"",VLOOKUP($G510,Data!$G$3:$BA$2935,18,FALSE))</f>
        <v>0.113</v>
      </c>
      <c r="Z510" s="52">
        <f>IF($H510=0,"",VLOOKUP($G510,Data!$G$3:$BA$2935,19,FALSE))</f>
        <v>0.124</v>
      </c>
      <c r="AA510" s="52">
        <f>IF($H510=0,"",VLOOKUP($G510,Data!$G$3:$BA$2935,20,FALSE))</f>
        <v>0</v>
      </c>
      <c r="AB510" s="4" t="str">
        <f>IF($H510=0,"",VLOOKUP($G510,Data!$G$3:$BA$2935,21,FALSE))</f>
        <v>/</v>
      </c>
      <c r="AC510" s="4" t="str">
        <f>IF($H510=0,"",VLOOKUP($G510,Data!$G$3:$BA$2935,22,FALSE))</f>
        <v>/</v>
      </c>
      <c r="AD510" s="4" t="str">
        <f>IF($H510=0,"",VLOOKUP($G510,Data!$G$3:$BA$2935,23,FALSE))</f>
        <v/>
      </c>
      <c r="AE510" s="4" t="str">
        <f>IF($H510=0,"",VLOOKUP($G510,Data!$G$3:$BA$2935,24,FALSE))</f>
        <v/>
      </c>
      <c r="AF510" s="4" t="str">
        <f>IF($H510=0,"",VLOOKUP($G510,Data!$G$3:$BA$2935,25,FALSE))</f>
        <v/>
      </c>
      <c r="AG510" s="4" t="str">
        <f>IF($H510=0,"",VLOOKUP($G510,Data!$G$3:$BA$2935,26,FALSE))</f>
        <v/>
      </c>
      <c r="AH510" s="4" t="str">
        <f>IF($H510=0,"",VLOOKUP($G510,Data!$G$3:$BA$2935,27,FALSE))</f>
        <v/>
      </c>
      <c r="AI510" s="4" t="str">
        <f>IF($H510=0,"",VLOOKUP($G510,Data!$G$3:$BA$2935,28,FALSE))</f>
        <v/>
      </c>
      <c r="AJ510" s="4" t="str">
        <f>IF($H510=0,"",VLOOKUP($G510,Data!$G$3:$BA$2935,29,FALSE))</f>
        <v/>
      </c>
      <c r="AK510" s="4" t="str">
        <f>IF($H510=0,"",VLOOKUP($G510,Data!$G$3:$BA$2935,30,FALSE))</f>
        <v/>
      </c>
      <c r="AL510" s="4" t="str">
        <f>IF($H510=0,"",VLOOKUP($G510,Data!$G$3:$BA$2935,31,FALSE))</f>
        <v/>
      </c>
      <c r="AM510" s="4" t="str">
        <f>IF($H510=0,"",VLOOKUP($G510,Data!$G$3:$BA$2935,32,FALSE))</f>
        <v/>
      </c>
      <c r="AN510" s="4" t="str">
        <f>IF($H510=0,"",VLOOKUP($G510,Data!$G$3:$BA$2935,33,FALSE))</f>
        <v/>
      </c>
      <c r="AO510" s="4" t="str">
        <f>IF($H510=0,"",VLOOKUP($G510,Data!$G$3:$BA$2935,34,FALSE))</f>
        <v/>
      </c>
      <c r="AP510" s="4" t="str">
        <f>IF($H510=0,"",VLOOKUP($G510,Data!$G$3:$BA$2935,35,FALSE))</f>
        <v/>
      </c>
      <c r="AQ510" s="4" t="str">
        <f>IF($H510=0,"",VLOOKUP($G510,Data!$G$3:$BA$2935,36,FALSE))</f>
        <v/>
      </c>
      <c r="AR510" s="4" t="str">
        <f>IF($H510=0,"",VLOOKUP($G510,Data!$G$3:$BA$2935,37,FALSE))</f>
        <v/>
      </c>
      <c r="AS510" s="4" t="str">
        <f>IF($H510=0,"",VLOOKUP($G510,Data!$G$3:$BA$2935,38,FALSE))</f>
        <v/>
      </c>
      <c r="AT510" s="4" t="str">
        <f>IF($H510=0,"",VLOOKUP($G510,Data!$G$3:$BA$2935,39,FALSE))</f>
        <v/>
      </c>
    </row>
    <row r="511" spans="1:46" x14ac:dyDescent="0.3">
      <c r="A511" s="4">
        <f>PSSE!A520</f>
        <v>978031</v>
      </c>
      <c r="B511" s="4" t="str">
        <f>PSSE!B520</f>
        <v>PHUMY1_S1</v>
      </c>
      <c r="C511" s="4">
        <f>PSSE!D520</f>
        <v>23</v>
      </c>
      <c r="D511" s="52">
        <f>PSSE!E520</f>
        <v>380</v>
      </c>
      <c r="E511" s="52" t="str">
        <f>PSSE!F520</f>
        <v>ND</v>
      </c>
      <c r="F511" s="52">
        <f>PSSE!G520</f>
        <v>1</v>
      </c>
      <c r="G511" s="52" t="str">
        <f t="shared" si="8"/>
        <v>AVR23380ND1</v>
      </c>
      <c r="H511" s="52">
        <f>COUNTIF(Data!$G$3:$BA$2935,AVR!$G511)</f>
        <v>1</v>
      </c>
      <c r="I511" s="52" t="str">
        <f>IF($H511=0,"",VLOOKUP($G511,Data!$G$3:$BA$2935,2,FALSE))</f>
        <v>'ESST4B'</v>
      </c>
      <c r="J511" s="52">
        <f>PSSE!C520</f>
        <v>1</v>
      </c>
      <c r="K511" s="52">
        <f>IF($H511=0,"",VLOOKUP($G511,Data!$G$3:$BA$2935,4,FALSE))</f>
        <v>0</v>
      </c>
      <c r="L511" s="52">
        <f>IF($H511=0,"",VLOOKUP($G511,Data!$G$3:$BA$2935,5,FALSE))</f>
        <v>10.75</v>
      </c>
      <c r="M511" s="52">
        <f>IF($H511=0,"",VLOOKUP($G511,Data!$G$3:$BA$2935,6,FALSE))</f>
        <v>10.75</v>
      </c>
      <c r="N511" s="52">
        <f>IF($H511=0,"",VLOOKUP($G511,Data!$G$3:$BA$2935,7,FALSE))</f>
        <v>5</v>
      </c>
      <c r="O511" s="52">
        <f>IF($H511=0,"",VLOOKUP($G511,Data!$G$3:$BA$2935,8,FALSE))</f>
        <v>-0.87</v>
      </c>
      <c r="P511" s="52">
        <f>IF($H511=0,"",VLOOKUP($G511,Data!$G$3:$BA$2935,9,FALSE))</f>
        <v>0</v>
      </c>
      <c r="Q511" s="52">
        <f>IF($H511=0,"",VLOOKUP($G511,Data!$G$3:$BA$2935,10,FALSE))</f>
        <v>1</v>
      </c>
      <c r="R511" s="52">
        <f>IF($H511=0,"",VLOOKUP($G511,Data!$G$3:$BA$2935,11,FALSE))</f>
        <v>0</v>
      </c>
      <c r="S511" s="52">
        <f>IF($H511=0,"",VLOOKUP($G511,Data!$G$3:$BA$2935,12,FALSE))</f>
        <v>99</v>
      </c>
      <c r="T511" s="52">
        <f>IF($H511=0,"",VLOOKUP($G511,Data!$G$3:$BA$2935,13,FALSE))</f>
        <v>-99</v>
      </c>
      <c r="U511" s="52">
        <f>IF($H511=0,"",VLOOKUP($G511,Data!$G$3:$BA$2935,14,FALSE))</f>
        <v>0</v>
      </c>
      <c r="V511" s="52">
        <f>IF($H511=0,"",VLOOKUP($G511,Data!$G$3:$BA$2935,15,FALSE))</f>
        <v>9.3000000000000007</v>
      </c>
      <c r="W511" s="52">
        <f>IF($H511=0,"",VLOOKUP($G511,Data!$G$3:$BA$2935,16,FALSE))</f>
        <v>0</v>
      </c>
      <c r="X511" s="52">
        <f>IF($H511=0,"",VLOOKUP($G511,Data!$G$3:$BA$2935,17,FALSE))</f>
        <v>11.63</v>
      </c>
      <c r="Y511" s="52">
        <f>IF($H511=0,"",VLOOKUP($G511,Data!$G$3:$BA$2935,18,FALSE))</f>
        <v>0.113</v>
      </c>
      <c r="Z511" s="52">
        <f>IF($H511=0,"",VLOOKUP($G511,Data!$G$3:$BA$2935,19,FALSE))</f>
        <v>0.124</v>
      </c>
      <c r="AA511" s="52">
        <f>IF($H511=0,"",VLOOKUP($G511,Data!$G$3:$BA$2935,20,FALSE))</f>
        <v>0</v>
      </c>
      <c r="AB511" s="4" t="str">
        <f>IF($H511=0,"",VLOOKUP($G511,Data!$G$3:$BA$2935,21,FALSE))</f>
        <v>/</v>
      </c>
      <c r="AC511" s="4" t="str">
        <f>IF($H511=0,"",VLOOKUP($G511,Data!$G$3:$BA$2935,22,FALSE))</f>
        <v>/</v>
      </c>
      <c r="AD511" s="4" t="str">
        <f>IF($H511=0,"",VLOOKUP($G511,Data!$G$3:$BA$2935,23,FALSE))</f>
        <v/>
      </c>
      <c r="AE511" s="4" t="str">
        <f>IF($H511=0,"",VLOOKUP($G511,Data!$G$3:$BA$2935,24,FALSE))</f>
        <v/>
      </c>
      <c r="AF511" s="4" t="str">
        <f>IF($H511=0,"",VLOOKUP($G511,Data!$G$3:$BA$2935,25,FALSE))</f>
        <v/>
      </c>
      <c r="AG511" s="4" t="str">
        <f>IF($H511=0,"",VLOOKUP($G511,Data!$G$3:$BA$2935,26,FALSE))</f>
        <v/>
      </c>
      <c r="AH511" s="4" t="str">
        <f>IF($H511=0,"",VLOOKUP($G511,Data!$G$3:$BA$2935,27,FALSE))</f>
        <v/>
      </c>
      <c r="AI511" s="4" t="str">
        <f>IF($H511=0,"",VLOOKUP($G511,Data!$G$3:$BA$2935,28,FALSE))</f>
        <v/>
      </c>
      <c r="AJ511" s="4" t="str">
        <f>IF($H511=0,"",VLOOKUP($G511,Data!$G$3:$BA$2935,29,FALSE))</f>
        <v/>
      </c>
      <c r="AK511" s="4" t="str">
        <f>IF($H511=0,"",VLOOKUP($G511,Data!$G$3:$BA$2935,30,FALSE))</f>
        <v/>
      </c>
      <c r="AL511" s="4" t="str">
        <f>IF($H511=0,"",VLOOKUP($G511,Data!$G$3:$BA$2935,31,FALSE))</f>
        <v/>
      </c>
      <c r="AM511" s="4" t="str">
        <f>IF($H511=0,"",VLOOKUP($G511,Data!$G$3:$BA$2935,32,FALSE))</f>
        <v/>
      </c>
      <c r="AN511" s="4" t="str">
        <f>IF($H511=0,"",VLOOKUP($G511,Data!$G$3:$BA$2935,33,FALSE))</f>
        <v/>
      </c>
      <c r="AO511" s="4" t="str">
        <f>IF($H511=0,"",VLOOKUP($G511,Data!$G$3:$BA$2935,34,FALSE))</f>
        <v/>
      </c>
      <c r="AP511" s="4" t="str">
        <f>IF($H511=0,"",VLOOKUP($G511,Data!$G$3:$BA$2935,35,FALSE))</f>
        <v/>
      </c>
      <c r="AQ511" s="4" t="str">
        <f>IF($H511=0,"",VLOOKUP($G511,Data!$G$3:$BA$2935,36,FALSE))</f>
        <v/>
      </c>
      <c r="AR511" s="4" t="str">
        <f>IF($H511=0,"",VLOOKUP($G511,Data!$G$3:$BA$2935,37,FALSE))</f>
        <v/>
      </c>
      <c r="AS511" s="4" t="str">
        <f>IF($H511=0,"",VLOOKUP($G511,Data!$G$3:$BA$2935,38,FALSE))</f>
        <v/>
      </c>
      <c r="AT511" s="4" t="str">
        <f>IF($H511=0,"",VLOOKUP($G511,Data!$G$3:$BA$2935,39,FALSE))</f>
        <v/>
      </c>
    </row>
    <row r="512" spans="1:46" x14ac:dyDescent="0.3">
      <c r="A512" s="4">
        <f>PSSE!A521</f>
        <v>978041</v>
      </c>
      <c r="B512" s="4" t="str">
        <f>PSSE!B521</f>
        <v>PHUMY21_G1</v>
      </c>
      <c r="C512" s="4">
        <f>PSSE!D521</f>
        <v>15.8</v>
      </c>
      <c r="D512" s="52">
        <f>PSSE!E521</f>
        <v>145</v>
      </c>
      <c r="E512" s="52" t="str">
        <f>PSSE!F521</f>
        <v>ND</v>
      </c>
      <c r="F512" s="52">
        <f>PSSE!G521</f>
        <v>1</v>
      </c>
      <c r="G512" s="52" t="str">
        <f t="shared" si="8"/>
        <v>AVR15.8145ND1</v>
      </c>
      <c r="H512" s="52">
        <f>COUNTIF(Data!$G$3:$BA$2935,AVR!$G512)</f>
        <v>1</v>
      </c>
      <c r="I512" s="52" t="str">
        <f>IF($H512=0,"",VLOOKUP($G512,Data!$G$3:$BA$2935,2,FALSE))</f>
        <v>'ESST4B'</v>
      </c>
      <c r="J512" s="52">
        <f>PSSE!C521</f>
        <v>1</v>
      </c>
      <c r="K512" s="52">
        <f>IF($H512=0,"",VLOOKUP($G512,Data!$G$3:$BA$2935,4,FALSE))</f>
        <v>0</v>
      </c>
      <c r="L512" s="52">
        <f>IF($H512=0,"",VLOOKUP($G512,Data!$G$3:$BA$2935,5,FALSE))</f>
        <v>10.75</v>
      </c>
      <c r="M512" s="52">
        <f>IF($H512=0,"",VLOOKUP($G512,Data!$G$3:$BA$2935,6,FALSE))</f>
        <v>10.75</v>
      </c>
      <c r="N512" s="52">
        <f>IF($H512=0,"",VLOOKUP($G512,Data!$G$3:$BA$2935,7,FALSE))</f>
        <v>5</v>
      </c>
      <c r="O512" s="52">
        <f>IF($H512=0,"",VLOOKUP($G512,Data!$G$3:$BA$2935,8,FALSE))</f>
        <v>-0.87</v>
      </c>
      <c r="P512" s="52">
        <f>IF($H512=0,"",VLOOKUP($G512,Data!$G$3:$BA$2935,9,FALSE))</f>
        <v>0</v>
      </c>
      <c r="Q512" s="52">
        <f>IF($H512=0,"",VLOOKUP($G512,Data!$G$3:$BA$2935,10,FALSE))</f>
        <v>1</v>
      </c>
      <c r="R512" s="52">
        <f>IF($H512=0,"",VLOOKUP($G512,Data!$G$3:$BA$2935,11,FALSE))</f>
        <v>0</v>
      </c>
      <c r="S512" s="52">
        <f>IF($H512=0,"",VLOOKUP($G512,Data!$G$3:$BA$2935,12,FALSE))</f>
        <v>99</v>
      </c>
      <c r="T512" s="52">
        <f>IF($H512=0,"",VLOOKUP($G512,Data!$G$3:$BA$2935,13,FALSE))</f>
        <v>-99</v>
      </c>
      <c r="U512" s="52">
        <f>IF($H512=0,"",VLOOKUP($G512,Data!$G$3:$BA$2935,14,FALSE))</f>
        <v>0</v>
      </c>
      <c r="V512" s="52">
        <f>IF($H512=0,"",VLOOKUP($G512,Data!$G$3:$BA$2935,15,FALSE))</f>
        <v>9.3000000000000007</v>
      </c>
      <c r="W512" s="52">
        <f>IF($H512=0,"",VLOOKUP($G512,Data!$G$3:$BA$2935,16,FALSE))</f>
        <v>0</v>
      </c>
      <c r="X512" s="52">
        <f>IF($H512=0,"",VLOOKUP($G512,Data!$G$3:$BA$2935,17,FALSE))</f>
        <v>11.63</v>
      </c>
      <c r="Y512" s="52">
        <f>IF($H512=0,"",VLOOKUP($G512,Data!$G$3:$BA$2935,18,FALSE))</f>
        <v>0.113</v>
      </c>
      <c r="Z512" s="52">
        <f>IF($H512=0,"",VLOOKUP($G512,Data!$G$3:$BA$2935,19,FALSE))</f>
        <v>0.124</v>
      </c>
      <c r="AA512" s="52">
        <f>IF($H512=0,"",VLOOKUP($G512,Data!$G$3:$BA$2935,20,FALSE))</f>
        <v>0</v>
      </c>
      <c r="AB512" s="4" t="str">
        <f>IF($H512=0,"",VLOOKUP($G512,Data!$G$3:$BA$2935,21,FALSE))</f>
        <v>/</v>
      </c>
      <c r="AC512" s="4" t="str">
        <f>IF($H512=0,"",VLOOKUP($G512,Data!$G$3:$BA$2935,22,FALSE))</f>
        <v>/</v>
      </c>
      <c r="AD512" s="4" t="str">
        <f>IF($H512=0,"",VLOOKUP($G512,Data!$G$3:$BA$2935,23,FALSE))</f>
        <v/>
      </c>
      <c r="AE512" s="4" t="str">
        <f>IF($H512=0,"",VLOOKUP($G512,Data!$G$3:$BA$2935,24,FALSE))</f>
        <v/>
      </c>
      <c r="AF512" s="4" t="str">
        <f>IF($H512=0,"",VLOOKUP($G512,Data!$G$3:$BA$2935,25,FALSE))</f>
        <v/>
      </c>
      <c r="AG512" s="4" t="str">
        <f>IF($H512=0,"",VLOOKUP($G512,Data!$G$3:$BA$2935,26,FALSE))</f>
        <v/>
      </c>
      <c r="AH512" s="4" t="str">
        <f>IF($H512=0,"",VLOOKUP($G512,Data!$G$3:$BA$2935,27,FALSE))</f>
        <v/>
      </c>
      <c r="AI512" s="4" t="str">
        <f>IF($H512=0,"",VLOOKUP($G512,Data!$G$3:$BA$2935,28,FALSE))</f>
        <v/>
      </c>
      <c r="AJ512" s="4" t="str">
        <f>IF($H512=0,"",VLOOKUP($G512,Data!$G$3:$BA$2935,29,FALSE))</f>
        <v/>
      </c>
      <c r="AK512" s="4" t="str">
        <f>IF($H512=0,"",VLOOKUP($G512,Data!$G$3:$BA$2935,30,FALSE))</f>
        <v/>
      </c>
      <c r="AL512" s="4" t="str">
        <f>IF($H512=0,"",VLOOKUP($G512,Data!$G$3:$BA$2935,31,FALSE))</f>
        <v/>
      </c>
      <c r="AM512" s="4" t="str">
        <f>IF($H512=0,"",VLOOKUP($G512,Data!$G$3:$BA$2935,32,FALSE))</f>
        <v/>
      </c>
      <c r="AN512" s="4" t="str">
        <f>IF($H512=0,"",VLOOKUP($G512,Data!$G$3:$BA$2935,33,FALSE))</f>
        <v/>
      </c>
      <c r="AO512" s="4" t="str">
        <f>IF($H512=0,"",VLOOKUP($G512,Data!$G$3:$BA$2935,34,FALSE))</f>
        <v/>
      </c>
      <c r="AP512" s="4" t="str">
        <f>IF($H512=0,"",VLOOKUP($G512,Data!$G$3:$BA$2935,35,FALSE))</f>
        <v/>
      </c>
      <c r="AQ512" s="4" t="str">
        <f>IF($H512=0,"",VLOOKUP($G512,Data!$G$3:$BA$2935,36,FALSE))</f>
        <v/>
      </c>
      <c r="AR512" s="4" t="str">
        <f>IF($H512=0,"",VLOOKUP($G512,Data!$G$3:$BA$2935,37,FALSE))</f>
        <v/>
      </c>
      <c r="AS512" s="4" t="str">
        <f>IF($H512=0,"",VLOOKUP($G512,Data!$G$3:$BA$2935,38,FALSE))</f>
        <v/>
      </c>
      <c r="AT512" s="4" t="str">
        <f>IF($H512=0,"",VLOOKUP($G512,Data!$G$3:$BA$2935,39,FALSE))</f>
        <v/>
      </c>
    </row>
    <row r="513" spans="1:46" x14ac:dyDescent="0.3">
      <c r="A513" s="4">
        <f>PSSE!A522</f>
        <v>978042</v>
      </c>
      <c r="B513" s="4" t="str">
        <f>PSSE!B522</f>
        <v>PHUMY21_G2</v>
      </c>
      <c r="C513" s="4">
        <f>PSSE!D522</f>
        <v>15.8</v>
      </c>
      <c r="D513" s="52">
        <f>PSSE!E522</f>
        <v>145</v>
      </c>
      <c r="E513" s="52" t="str">
        <f>PSSE!F522</f>
        <v>ND</v>
      </c>
      <c r="F513" s="52">
        <f>PSSE!G522</f>
        <v>1</v>
      </c>
      <c r="G513" s="52" t="str">
        <f t="shared" si="8"/>
        <v>AVR15.8145ND1</v>
      </c>
      <c r="H513" s="52">
        <f>COUNTIF(Data!$G$3:$BA$2935,AVR!$G513)</f>
        <v>1</v>
      </c>
      <c r="I513" s="52" t="str">
        <f>IF($H513=0,"",VLOOKUP($G513,Data!$G$3:$BA$2935,2,FALSE))</f>
        <v>'ESST4B'</v>
      </c>
      <c r="J513" s="52">
        <f>PSSE!C522</f>
        <v>1</v>
      </c>
      <c r="K513" s="52">
        <f>IF($H513=0,"",VLOOKUP($G513,Data!$G$3:$BA$2935,4,FALSE))</f>
        <v>0</v>
      </c>
      <c r="L513" s="52">
        <f>IF($H513=0,"",VLOOKUP($G513,Data!$G$3:$BA$2935,5,FALSE))</f>
        <v>10.75</v>
      </c>
      <c r="M513" s="52">
        <f>IF($H513=0,"",VLOOKUP($G513,Data!$G$3:$BA$2935,6,FALSE))</f>
        <v>10.75</v>
      </c>
      <c r="N513" s="52">
        <f>IF($H513=0,"",VLOOKUP($G513,Data!$G$3:$BA$2935,7,FALSE))</f>
        <v>5</v>
      </c>
      <c r="O513" s="52">
        <f>IF($H513=0,"",VLOOKUP($G513,Data!$G$3:$BA$2935,8,FALSE))</f>
        <v>-0.87</v>
      </c>
      <c r="P513" s="52">
        <f>IF($H513=0,"",VLOOKUP($G513,Data!$G$3:$BA$2935,9,FALSE))</f>
        <v>0</v>
      </c>
      <c r="Q513" s="52">
        <f>IF($H513=0,"",VLOOKUP($G513,Data!$G$3:$BA$2935,10,FALSE))</f>
        <v>1</v>
      </c>
      <c r="R513" s="52">
        <f>IF($H513=0,"",VLOOKUP($G513,Data!$G$3:$BA$2935,11,FALSE))</f>
        <v>0</v>
      </c>
      <c r="S513" s="52">
        <f>IF($H513=0,"",VLOOKUP($G513,Data!$G$3:$BA$2935,12,FALSE))</f>
        <v>99</v>
      </c>
      <c r="T513" s="52">
        <f>IF($H513=0,"",VLOOKUP($G513,Data!$G$3:$BA$2935,13,FALSE))</f>
        <v>-99</v>
      </c>
      <c r="U513" s="52">
        <f>IF($H513=0,"",VLOOKUP($G513,Data!$G$3:$BA$2935,14,FALSE))</f>
        <v>0</v>
      </c>
      <c r="V513" s="52">
        <f>IF($H513=0,"",VLOOKUP($G513,Data!$G$3:$BA$2935,15,FALSE))</f>
        <v>9.3000000000000007</v>
      </c>
      <c r="W513" s="52">
        <f>IF($H513=0,"",VLOOKUP($G513,Data!$G$3:$BA$2935,16,FALSE))</f>
        <v>0</v>
      </c>
      <c r="X513" s="52">
        <f>IF($H513=0,"",VLOOKUP($G513,Data!$G$3:$BA$2935,17,FALSE))</f>
        <v>11.63</v>
      </c>
      <c r="Y513" s="52">
        <f>IF($H513=0,"",VLOOKUP($G513,Data!$G$3:$BA$2935,18,FALSE))</f>
        <v>0.113</v>
      </c>
      <c r="Z513" s="52">
        <f>IF($H513=0,"",VLOOKUP($G513,Data!$G$3:$BA$2935,19,FALSE))</f>
        <v>0.124</v>
      </c>
      <c r="AA513" s="52">
        <f>IF($H513=0,"",VLOOKUP($G513,Data!$G$3:$BA$2935,20,FALSE))</f>
        <v>0</v>
      </c>
      <c r="AB513" s="4" t="str">
        <f>IF($H513=0,"",VLOOKUP($G513,Data!$G$3:$BA$2935,21,FALSE))</f>
        <v>/</v>
      </c>
      <c r="AC513" s="4" t="str">
        <f>IF($H513=0,"",VLOOKUP($G513,Data!$G$3:$BA$2935,22,FALSE))</f>
        <v>/</v>
      </c>
      <c r="AD513" s="4" t="str">
        <f>IF($H513=0,"",VLOOKUP($G513,Data!$G$3:$BA$2935,23,FALSE))</f>
        <v/>
      </c>
      <c r="AE513" s="4" t="str">
        <f>IF($H513=0,"",VLOOKUP($G513,Data!$G$3:$BA$2935,24,FALSE))</f>
        <v/>
      </c>
      <c r="AF513" s="4" t="str">
        <f>IF($H513=0,"",VLOOKUP($G513,Data!$G$3:$BA$2935,25,FALSE))</f>
        <v/>
      </c>
      <c r="AG513" s="4" t="str">
        <f>IF($H513=0,"",VLOOKUP($G513,Data!$G$3:$BA$2935,26,FALSE))</f>
        <v/>
      </c>
      <c r="AH513" s="4" t="str">
        <f>IF($H513=0,"",VLOOKUP($G513,Data!$G$3:$BA$2935,27,FALSE))</f>
        <v/>
      </c>
      <c r="AI513" s="4" t="str">
        <f>IF($H513=0,"",VLOOKUP($G513,Data!$G$3:$BA$2935,28,FALSE))</f>
        <v/>
      </c>
      <c r="AJ513" s="4" t="str">
        <f>IF($H513=0,"",VLOOKUP($G513,Data!$G$3:$BA$2935,29,FALSE))</f>
        <v/>
      </c>
      <c r="AK513" s="4" t="str">
        <f>IF($H513=0,"",VLOOKUP($G513,Data!$G$3:$BA$2935,30,FALSE))</f>
        <v/>
      </c>
      <c r="AL513" s="4" t="str">
        <f>IF($H513=0,"",VLOOKUP($G513,Data!$G$3:$BA$2935,31,FALSE))</f>
        <v/>
      </c>
      <c r="AM513" s="4" t="str">
        <f>IF($H513=0,"",VLOOKUP($G513,Data!$G$3:$BA$2935,32,FALSE))</f>
        <v/>
      </c>
      <c r="AN513" s="4" t="str">
        <f>IF($H513=0,"",VLOOKUP($G513,Data!$G$3:$BA$2935,33,FALSE))</f>
        <v/>
      </c>
      <c r="AO513" s="4" t="str">
        <f>IF($H513=0,"",VLOOKUP($G513,Data!$G$3:$BA$2935,34,FALSE))</f>
        <v/>
      </c>
      <c r="AP513" s="4" t="str">
        <f>IF($H513=0,"",VLOOKUP($G513,Data!$G$3:$BA$2935,35,FALSE))</f>
        <v/>
      </c>
      <c r="AQ513" s="4" t="str">
        <f>IF($H513=0,"",VLOOKUP($G513,Data!$G$3:$BA$2935,36,FALSE))</f>
        <v/>
      </c>
      <c r="AR513" s="4" t="str">
        <f>IF($H513=0,"",VLOOKUP($G513,Data!$G$3:$BA$2935,37,FALSE))</f>
        <v/>
      </c>
      <c r="AS513" s="4" t="str">
        <f>IF($H513=0,"",VLOOKUP($G513,Data!$G$3:$BA$2935,38,FALSE))</f>
        <v/>
      </c>
      <c r="AT513" s="4" t="str">
        <f>IF($H513=0,"",VLOOKUP($G513,Data!$G$3:$BA$2935,39,FALSE))</f>
        <v/>
      </c>
    </row>
    <row r="514" spans="1:46" x14ac:dyDescent="0.3">
      <c r="A514" s="4">
        <f>PSSE!A523</f>
        <v>978044</v>
      </c>
      <c r="B514" s="4" t="str">
        <f>PSSE!B523</f>
        <v>PHUMY21_G4</v>
      </c>
      <c r="C514" s="4">
        <f>PSSE!D523</f>
        <v>10.5</v>
      </c>
      <c r="D514" s="52">
        <f>PSSE!E523</f>
        <v>140</v>
      </c>
      <c r="E514" s="52" t="str">
        <f>PSSE!F523</f>
        <v>ND</v>
      </c>
      <c r="F514" s="52">
        <f>PSSE!G523</f>
        <v>1</v>
      </c>
      <c r="G514" s="52" t="str">
        <f t="shared" si="8"/>
        <v>AVR10.5140ND1</v>
      </c>
      <c r="H514" s="52">
        <f>COUNTIF(Data!$G$3:$BA$2935,AVR!$G514)</f>
        <v>1</v>
      </c>
      <c r="I514" s="52" t="str">
        <f>IF($H514=0,"",VLOOKUP($G514,Data!$G$3:$BA$2935,2,FALSE))</f>
        <v>ESST4B'</v>
      </c>
      <c r="J514" s="52">
        <f>PSSE!C523</f>
        <v>1</v>
      </c>
      <c r="K514" s="52">
        <f>IF($H514=0,"",VLOOKUP($G514,Data!$G$3:$BA$2935,4,FALSE))</f>
        <v>0</v>
      </c>
      <c r="L514" s="52">
        <f>IF($H514=0,"",VLOOKUP($G514,Data!$G$3:$BA$2935,5,FALSE))</f>
        <v>10.75</v>
      </c>
      <c r="M514" s="52">
        <f>IF($H514=0,"",VLOOKUP($G514,Data!$G$3:$BA$2935,6,FALSE))</f>
        <v>10.75</v>
      </c>
      <c r="N514" s="52">
        <f>IF($H514=0,"",VLOOKUP($G514,Data!$G$3:$BA$2935,7,FALSE))</f>
        <v>5</v>
      </c>
      <c r="O514" s="52">
        <f>IF($H514=0,"",VLOOKUP($G514,Data!$G$3:$BA$2935,8,FALSE))</f>
        <v>-0.87</v>
      </c>
      <c r="P514" s="52">
        <f>IF($H514=0,"",VLOOKUP($G514,Data!$G$3:$BA$2935,9,FALSE))</f>
        <v>0</v>
      </c>
      <c r="Q514" s="52">
        <f>IF($H514=0,"",VLOOKUP($G514,Data!$G$3:$BA$2935,10,FALSE))</f>
        <v>1</v>
      </c>
      <c r="R514" s="52">
        <f>IF($H514=0,"",VLOOKUP($G514,Data!$G$3:$BA$2935,11,FALSE))</f>
        <v>0</v>
      </c>
      <c r="S514" s="52">
        <f>IF($H514=0,"",VLOOKUP($G514,Data!$G$3:$BA$2935,12,FALSE))</f>
        <v>99</v>
      </c>
      <c r="T514" s="52">
        <f>IF($H514=0,"",VLOOKUP($G514,Data!$G$3:$BA$2935,13,FALSE))</f>
        <v>-99</v>
      </c>
      <c r="U514" s="52">
        <f>IF($H514=0,"",VLOOKUP($G514,Data!$G$3:$BA$2935,14,FALSE))</f>
        <v>0</v>
      </c>
      <c r="V514" s="52">
        <f>IF($H514=0,"",VLOOKUP($G514,Data!$G$3:$BA$2935,15,FALSE))</f>
        <v>9.3000000000000007</v>
      </c>
      <c r="W514" s="52">
        <f>IF($H514=0,"",VLOOKUP($G514,Data!$G$3:$BA$2935,16,FALSE))</f>
        <v>0</v>
      </c>
      <c r="X514" s="52">
        <f>IF($H514=0,"",VLOOKUP($G514,Data!$G$3:$BA$2935,17,FALSE))</f>
        <v>11.63</v>
      </c>
      <c r="Y514" s="52">
        <f>IF($H514=0,"",VLOOKUP($G514,Data!$G$3:$BA$2935,18,FALSE))</f>
        <v>0.113</v>
      </c>
      <c r="Z514" s="52">
        <f>IF($H514=0,"",VLOOKUP($G514,Data!$G$3:$BA$2935,19,FALSE))</f>
        <v>0.124</v>
      </c>
      <c r="AA514" s="52">
        <f>IF($H514=0,"",VLOOKUP($G514,Data!$G$3:$BA$2935,20,FALSE))</f>
        <v>0</v>
      </c>
      <c r="AB514" s="4" t="str">
        <f>IF($H514=0,"",VLOOKUP($G514,Data!$G$3:$BA$2935,21,FALSE))</f>
        <v>/</v>
      </c>
      <c r="AC514" s="4" t="str">
        <f>IF($H514=0,"",VLOOKUP($G514,Data!$G$3:$BA$2935,22,FALSE))</f>
        <v>/</v>
      </c>
      <c r="AD514" s="4" t="str">
        <f>IF($H514=0,"",VLOOKUP($G514,Data!$G$3:$BA$2935,23,FALSE))</f>
        <v/>
      </c>
      <c r="AE514" s="4" t="str">
        <f>IF($H514=0,"",VLOOKUP($G514,Data!$G$3:$BA$2935,24,FALSE))</f>
        <v/>
      </c>
      <c r="AF514" s="4" t="str">
        <f>IF($H514=0,"",VLOOKUP($G514,Data!$G$3:$BA$2935,25,FALSE))</f>
        <v/>
      </c>
      <c r="AG514" s="4" t="str">
        <f>IF($H514=0,"",VLOOKUP($G514,Data!$G$3:$BA$2935,26,FALSE))</f>
        <v/>
      </c>
      <c r="AH514" s="4" t="str">
        <f>IF($H514=0,"",VLOOKUP($G514,Data!$G$3:$BA$2935,27,FALSE))</f>
        <v/>
      </c>
      <c r="AI514" s="4" t="str">
        <f>IF($H514=0,"",VLOOKUP($G514,Data!$G$3:$BA$2935,28,FALSE))</f>
        <v/>
      </c>
      <c r="AJ514" s="4" t="str">
        <f>IF($H514=0,"",VLOOKUP($G514,Data!$G$3:$BA$2935,29,FALSE))</f>
        <v/>
      </c>
      <c r="AK514" s="4" t="str">
        <f>IF($H514=0,"",VLOOKUP($G514,Data!$G$3:$BA$2935,30,FALSE))</f>
        <v/>
      </c>
      <c r="AL514" s="4" t="str">
        <f>IF($H514=0,"",VLOOKUP($G514,Data!$G$3:$BA$2935,31,FALSE))</f>
        <v/>
      </c>
      <c r="AM514" s="4" t="str">
        <f>IF($H514=0,"",VLOOKUP($G514,Data!$G$3:$BA$2935,32,FALSE))</f>
        <v/>
      </c>
      <c r="AN514" s="4" t="str">
        <f>IF($H514=0,"",VLOOKUP($G514,Data!$G$3:$BA$2935,33,FALSE))</f>
        <v/>
      </c>
      <c r="AO514" s="4" t="str">
        <f>IF($H514=0,"",VLOOKUP($G514,Data!$G$3:$BA$2935,34,FALSE))</f>
        <v/>
      </c>
      <c r="AP514" s="4" t="str">
        <f>IF($H514=0,"",VLOOKUP($G514,Data!$G$3:$BA$2935,35,FALSE))</f>
        <v/>
      </c>
      <c r="AQ514" s="4" t="str">
        <f>IF($H514=0,"",VLOOKUP($G514,Data!$G$3:$BA$2935,36,FALSE))</f>
        <v/>
      </c>
      <c r="AR514" s="4" t="str">
        <f>IF($H514=0,"",VLOOKUP($G514,Data!$G$3:$BA$2935,37,FALSE))</f>
        <v/>
      </c>
      <c r="AS514" s="4" t="str">
        <f>IF($H514=0,"",VLOOKUP($G514,Data!$G$3:$BA$2935,38,FALSE))</f>
        <v/>
      </c>
      <c r="AT514" s="4" t="str">
        <f>IF($H514=0,"",VLOOKUP($G514,Data!$G$3:$BA$2935,39,FALSE))</f>
        <v/>
      </c>
    </row>
    <row r="515" spans="1:46" x14ac:dyDescent="0.3">
      <c r="A515" s="4">
        <f>PSSE!A524</f>
        <v>978045</v>
      </c>
      <c r="B515" s="4" t="str">
        <f>PSSE!B524</f>
        <v>PHUMY21_G5</v>
      </c>
      <c r="C515" s="4">
        <f>PSSE!D524</f>
        <v>10.5</v>
      </c>
      <c r="D515" s="52">
        <f>PSSE!E524</f>
        <v>140</v>
      </c>
      <c r="E515" s="52" t="str">
        <f>PSSE!F524</f>
        <v>ND</v>
      </c>
      <c r="F515" s="52">
        <f>PSSE!G524</f>
        <v>1</v>
      </c>
      <c r="G515" s="52" t="str">
        <f t="shared" si="8"/>
        <v>AVR10.5140ND1</v>
      </c>
      <c r="H515" s="52">
        <f>COUNTIF(Data!$G$3:$BA$2935,AVR!$G515)</f>
        <v>1</v>
      </c>
      <c r="I515" s="52" t="str">
        <f>IF($H515=0,"",VLOOKUP($G515,Data!$G$3:$BA$2935,2,FALSE))</f>
        <v>ESST4B'</v>
      </c>
      <c r="J515" s="52">
        <f>PSSE!C524</f>
        <v>1</v>
      </c>
      <c r="K515" s="52">
        <f>IF($H515=0,"",VLOOKUP($G515,Data!$G$3:$BA$2935,4,FALSE))</f>
        <v>0</v>
      </c>
      <c r="L515" s="52">
        <f>IF($H515=0,"",VLOOKUP($G515,Data!$G$3:$BA$2935,5,FALSE))</f>
        <v>10.75</v>
      </c>
      <c r="M515" s="52">
        <f>IF($H515=0,"",VLOOKUP($G515,Data!$G$3:$BA$2935,6,FALSE))</f>
        <v>10.75</v>
      </c>
      <c r="N515" s="52">
        <f>IF($H515=0,"",VLOOKUP($G515,Data!$G$3:$BA$2935,7,FALSE))</f>
        <v>5</v>
      </c>
      <c r="O515" s="52">
        <f>IF($H515=0,"",VLOOKUP($G515,Data!$G$3:$BA$2935,8,FALSE))</f>
        <v>-0.87</v>
      </c>
      <c r="P515" s="52">
        <f>IF($H515=0,"",VLOOKUP($G515,Data!$G$3:$BA$2935,9,FALSE))</f>
        <v>0</v>
      </c>
      <c r="Q515" s="52">
        <f>IF($H515=0,"",VLOOKUP($G515,Data!$G$3:$BA$2935,10,FALSE))</f>
        <v>1</v>
      </c>
      <c r="R515" s="52">
        <f>IF($H515=0,"",VLOOKUP($G515,Data!$G$3:$BA$2935,11,FALSE))</f>
        <v>0</v>
      </c>
      <c r="S515" s="52">
        <f>IF($H515=0,"",VLOOKUP($G515,Data!$G$3:$BA$2935,12,FALSE))</f>
        <v>99</v>
      </c>
      <c r="T515" s="52">
        <f>IF($H515=0,"",VLOOKUP($G515,Data!$G$3:$BA$2935,13,FALSE))</f>
        <v>-99</v>
      </c>
      <c r="U515" s="52">
        <f>IF($H515=0,"",VLOOKUP($G515,Data!$G$3:$BA$2935,14,FALSE))</f>
        <v>0</v>
      </c>
      <c r="V515" s="52">
        <f>IF($H515=0,"",VLOOKUP($G515,Data!$G$3:$BA$2935,15,FALSE))</f>
        <v>9.3000000000000007</v>
      </c>
      <c r="W515" s="52">
        <f>IF($H515=0,"",VLOOKUP($G515,Data!$G$3:$BA$2935,16,FALSE))</f>
        <v>0</v>
      </c>
      <c r="X515" s="52">
        <f>IF($H515=0,"",VLOOKUP($G515,Data!$G$3:$BA$2935,17,FALSE))</f>
        <v>11.63</v>
      </c>
      <c r="Y515" s="52">
        <f>IF($H515=0,"",VLOOKUP($G515,Data!$G$3:$BA$2935,18,FALSE))</f>
        <v>0.113</v>
      </c>
      <c r="Z515" s="52">
        <f>IF($H515=0,"",VLOOKUP($G515,Data!$G$3:$BA$2935,19,FALSE))</f>
        <v>0.124</v>
      </c>
      <c r="AA515" s="52">
        <f>IF($H515=0,"",VLOOKUP($G515,Data!$G$3:$BA$2935,20,FALSE))</f>
        <v>0</v>
      </c>
      <c r="AB515" s="4" t="str">
        <f>IF($H515=0,"",VLOOKUP($G515,Data!$G$3:$BA$2935,21,FALSE))</f>
        <v>/</v>
      </c>
      <c r="AC515" s="4" t="str">
        <f>IF($H515=0,"",VLOOKUP($G515,Data!$G$3:$BA$2935,22,FALSE))</f>
        <v>/</v>
      </c>
      <c r="AD515" s="4" t="str">
        <f>IF($H515=0,"",VLOOKUP($G515,Data!$G$3:$BA$2935,23,FALSE))</f>
        <v/>
      </c>
      <c r="AE515" s="4" t="str">
        <f>IF($H515=0,"",VLOOKUP($G515,Data!$G$3:$BA$2935,24,FALSE))</f>
        <v/>
      </c>
      <c r="AF515" s="4" t="str">
        <f>IF($H515=0,"",VLOOKUP($G515,Data!$G$3:$BA$2935,25,FALSE))</f>
        <v/>
      </c>
      <c r="AG515" s="4" t="str">
        <f>IF($H515=0,"",VLOOKUP($G515,Data!$G$3:$BA$2935,26,FALSE))</f>
        <v/>
      </c>
      <c r="AH515" s="4" t="str">
        <f>IF($H515=0,"",VLOOKUP($G515,Data!$G$3:$BA$2935,27,FALSE))</f>
        <v/>
      </c>
      <c r="AI515" s="4" t="str">
        <f>IF($H515=0,"",VLOOKUP($G515,Data!$G$3:$BA$2935,28,FALSE))</f>
        <v/>
      </c>
      <c r="AJ515" s="4" t="str">
        <f>IF($H515=0,"",VLOOKUP($G515,Data!$G$3:$BA$2935,29,FALSE))</f>
        <v/>
      </c>
      <c r="AK515" s="4" t="str">
        <f>IF($H515=0,"",VLOOKUP($G515,Data!$G$3:$BA$2935,30,FALSE))</f>
        <v/>
      </c>
      <c r="AL515" s="4" t="str">
        <f>IF($H515=0,"",VLOOKUP($G515,Data!$G$3:$BA$2935,31,FALSE))</f>
        <v/>
      </c>
      <c r="AM515" s="4" t="str">
        <f>IF($H515=0,"",VLOOKUP($G515,Data!$G$3:$BA$2935,32,FALSE))</f>
        <v/>
      </c>
      <c r="AN515" s="4" t="str">
        <f>IF($H515=0,"",VLOOKUP($G515,Data!$G$3:$BA$2935,33,FALSE))</f>
        <v/>
      </c>
      <c r="AO515" s="4" t="str">
        <f>IF($H515=0,"",VLOOKUP($G515,Data!$G$3:$BA$2935,34,FALSE))</f>
        <v/>
      </c>
      <c r="AP515" s="4" t="str">
        <f>IF($H515=0,"",VLOOKUP($G515,Data!$G$3:$BA$2935,35,FALSE))</f>
        <v/>
      </c>
      <c r="AQ515" s="4" t="str">
        <f>IF($H515=0,"",VLOOKUP($G515,Data!$G$3:$BA$2935,36,FALSE))</f>
        <v/>
      </c>
      <c r="AR515" s="4" t="str">
        <f>IF($H515=0,"",VLOOKUP($G515,Data!$G$3:$BA$2935,37,FALSE))</f>
        <v/>
      </c>
      <c r="AS515" s="4" t="str">
        <f>IF($H515=0,"",VLOOKUP($G515,Data!$G$3:$BA$2935,38,FALSE))</f>
        <v/>
      </c>
      <c r="AT515" s="4" t="str">
        <f>IF($H515=0,"",VLOOKUP($G515,Data!$G$3:$BA$2935,39,FALSE))</f>
        <v/>
      </c>
    </row>
    <row r="516" spans="1:46" x14ac:dyDescent="0.3">
      <c r="A516" s="4">
        <f>PSSE!A525</f>
        <v>978051</v>
      </c>
      <c r="B516" s="4" t="str">
        <f>PSSE!B525</f>
        <v>PHUMY21_S1</v>
      </c>
      <c r="C516" s="4">
        <f>PSSE!D525</f>
        <v>15.8</v>
      </c>
      <c r="D516" s="52">
        <f>PSSE!E525</f>
        <v>165</v>
      </c>
      <c r="E516" s="52" t="str">
        <f>PSSE!F525</f>
        <v>ND</v>
      </c>
      <c r="F516" s="52">
        <f>PSSE!G525</f>
        <v>1</v>
      </c>
      <c r="G516" s="52" t="str">
        <f t="shared" si="8"/>
        <v>AVR15.8165ND1</v>
      </c>
      <c r="H516" s="52">
        <f>COUNTIF(Data!$G$3:$BA$2935,AVR!$G516)</f>
        <v>1</v>
      </c>
      <c r="I516" s="52" t="str">
        <f>IF($H516=0,"",VLOOKUP($G516,Data!$G$3:$BA$2935,2,FALSE))</f>
        <v>'ESST4B'</v>
      </c>
      <c r="J516" s="52">
        <f>PSSE!C525</f>
        <v>1</v>
      </c>
      <c r="K516" s="52">
        <f>IF($H516=0,"",VLOOKUP($G516,Data!$G$3:$BA$2935,4,FALSE))</f>
        <v>0</v>
      </c>
      <c r="L516" s="52">
        <f>IF($H516=0,"",VLOOKUP($G516,Data!$G$3:$BA$2935,5,FALSE))</f>
        <v>10.75</v>
      </c>
      <c r="M516" s="52">
        <f>IF($H516=0,"",VLOOKUP($G516,Data!$G$3:$BA$2935,6,FALSE))</f>
        <v>10.75</v>
      </c>
      <c r="N516" s="52">
        <f>IF($H516=0,"",VLOOKUP($G516,Data!$G$3:$BA$2935,7,FALSE))</f>
        <v>5</v>
      </c>
      <c r="O516" s="52">
        <f>IF($H516=0,"",VLOOKUP($G516,Data!$G$3:$BA$2935,8,FALSE))</f>
        <v>-0.87</v>
      </c>
      <c r="P516" s="52">
        <f>IF($H516=0,"",VLOOKUP($G516,Data!$G$3:$BA$2935,9,FALSE))</f>
        <v>0</v>
      </c>
      <c r="Q516" s="52">
        <f>IF($H516=0,"",VLOOKUP($G516,Data!$G$3:$BA$2935,10,FALSE))</f>
        <v>1</v>
      </c>
      <c r="R516" s="52">
        <f>IF($H516=0,"",VLOOKUP($G516,Data!$G$3:$BA$2935,11,FALSE))</f>
        <v>0</v>
      </c>
      <c r="S516" s="52">
        <f>IF($H516=0,"",VLOOKUP($G516,Data!$G$3:$BA$2935,12,FALSE))</f>
        <v>99</v>
      </c>
      <c r="T516" s="52">
        <f>IF($H516=0,"",VLOOKUP($G516,Data!$G$3:$BA$2935,13,FALSE))</f>
        <v>-99</v>
      </c>
      <c r="U516" s="52">
        <f>IF($H516=0,"",VLOOKUP($G516,Data!$G$3:$BA$2935,14,FALSE))</f>
        <v>0</v>
      </c>
      <c r="V516" s="52">
        <f>IF($H516=0,"",VLOOKUP($G516,Data!$G$3:$BA$2935,15,FALSE))</f>
        <v>9.3000000000000007</v>
      </c>
      <c r="W516" s="52">
        <f>IF($H516=0,"",VLOOKUP($G516,Data!$G$3:$BA$2935,16,FALSE))</f>
        <v>0</v>
      </c>
      <c r="X516" s="52">
        <f>IF($H516=0,"",VLOOKUP($G516,Data!$G$3:$BA$2935,17,FALSE))</f>
        <v>11.63</v>
      </c>
      <c r="Y516" s="52">
        <f>IF($H516=0,"",VLOOKUP($G516,Data!$G$3:$BA$2935,18,FALSE))</f>
        <v>0.113</v>
      </c>
      <c r="Z516" s="52">
        <f>IF($H516=0,"",VLOOKUP($G516,Data!$G$3:$BA$2935,19,FALSE))</f>
        <v>0.124</v>
      </c>
      <c r="AA516" s="52">
        <f>IF($H516=0,"",VLOOKUP($G516,Data!$G$3:$BA$2935,20,FALSE))</f>
        <v>0</v>
      </c>
      <c r="AB516" s="4" t="str">
        <f>IF($H516=0,"",VLOOKUP($G516,Data!$G$3:$BA$2935,21,FALSE))</f>
        <v>/</v>
      </c>
      <c r="AC516" s="4" t="str">
        <f>IF($H516=0,"",VLOOKUP($G516,Data!$G$3:$BA$2935,22,FALSE))</f>
        <v>/</v>
      </c>
      <c r="AD516" s="4" t="str">
        <f>IF($H516=0,"",VLOOKUP($G516,Data!$G$3:$BA$2935,23,FALSE))</f>
        <v/>
      </c>
      <c r="AE516" s="4" t="str">
        <f>IF($H516=0,"",VLOOKUP($G516,Data!$G$3:$BA$2935,24,FALSE))</f>
        <v/>
      </c>
      <c r="AF516" s="4" t="str">
        <f>IF($H516=0,"",VLOOKUP($G516,Data!$G$3:$BA$2935,25,FALSE))</f>
        <v/>
      </c>
      <c r="AG516" s="4" t="str">
        <f>IF($H516=0,"",VLOOKUP($G516,Data!$G$3:$BA$2935,26,FALSE))</f>
        <v/>
      </c>
      <c r="AH516" s="4" t="str">
        <f>IF($H516=0,"",VLOOKUP($G516,Data!$G$3:$BA$2935,27,FALSE))</f>
        <v/>
      </c>
      <c r="AI516" s="4" t="str">
        <f>IF($H516=0,"",VLOOKUP($G516,Data!$G$3:$BA$2935,28,FALSE))</f>
        <v/>
      </c>
      <c r="AJ516" s="4" t="str">
        <f>IF($H516=0,"",VLOOKUP($G516,Data!$G$3:$BA$2935,29,FALSE))</f>
        <v/>
      </c>
      <c r="AK516" s="4" t="str">
        <f>IF($H516=0,"",VLOOKUP($G516,Data!$G$3:$BA$2935,30,FALSE))</f>
        <v/>
      </c>
      <c r="AL516" s="4" t="str">
        <f>IF($H516=0,"",VLOOKUP($G516,Data!$G$3:$BA$2935,31,FALSE))</f>
        <v/>
      </c>
      <c r="AM516" s="4" t="str">
        <f>IF($H516=0,"",VLOOKUP($G516,Data!$G$3:$BA$2935,32,FALSE))</f>
        <v/>
      </c>
      <c r="AN516" s="4" t="str">
        <f>IF($H516=0,"",VLOOKUP($G516,Data!$G$3:$BA$2935,33,FALSE))</f>
        <v/>
      </c>
      <c r="AO516" s="4" t="str">
        <f>IF($H516=0,"",VLOOKUP($G516,Data!$G$3:$BA$2935,34,FALSE))</f>
        <v/>
      </c>
      <c r="AP516" s="4" t="str">
        <f>IF($H516=0,"",VLOOKUP($G516,Data!$G$3:$BA$2935,35,FALSE))</f>
        <v/>
      </c>
      <c r="AQ516" s="4" t="str">
        <f>IF($H516=0,"",VLOOKUP($G516,Data!$G$3:$BA$2935,36,FALSE))</f>
        <v/>
      </c>
      <c r="AR516" s="4" t="str">
        <f>IF($H516=0,"",VLOOKUP($G516,Data!$G$3:$BA$2935,37,FALSE))</f>
        <v/>
      </c>
      <c r="AS516" s="4" t="str">
        <f>IF($H516=0,"",VLOOKUP($G516,Data!$G$3:$BA$2935,38,FALSE))</f>
        <v/>
      </c>
      <c r="AT516" s="4" t="str">
        <f>IF($H516=0,"",VLOOKUP($G516,Data!$G$3:$BA$2935,39,FALSE))</f>
        <v/>
      </c>
    </row>
    <row r="517" spans="1:46" x14ac:dyDescent="0.3">
      <c r="A517" s="4">
        <f>PSSE!A526</f>
        <v>978052</v>
      </c>
      <c r="B517" s="4" t="str">
        <f>PSSE!B526</f>
        <v>PHUMY21_S2</v>
      </c>
      <c r="C517" s="4">
        <f>PSSE!D526</f>
        <v>15.8</v>
      </c>
      <c r="D517" s="52">
        <f>PSSE!E526</f>
        <v>165</v>
      </c>
      <c r="E517" s="52" t="str">
        <f>PSSE!F526</f>
        <v>ND</v>
      </c>
      <c r="F517" s="52">
        <f>PSSE!G526</f>
        <v>1</v>
      </c>
      <c r="G517" s="52" t="str">
        <f t="shared" ref="G517:G568" si="9">"AVR"&amp;C517&amp;D517&amp;E517&amp;F517</f>
        <v>AVR15.8165ND1</v>
      </c>
      <c r="H517" s="52">
        <f>COUNTIF(Data!$G$3:$BA$2935,AVR!$G517)</f>
        <v>1</v>
      </c>
      <c r="I517" s="52" t="str">
        <f>IF($H517=0,"",VLOOKUP($G517,Data!$G$3:$BA$2935,2,FALSE))</f>
        <v>'ESST4B'</v>
      </c>
      <c r="J517" s="52">
        <f>PSSE!C526</f>
        <v>1</v>
      </c>
      <c r="K517" s="52">
        <f>IF($H517=0,"",VLOOKUP($G517,Data!$G$3:$BA$2935,4,FALSE))</f>
        <v>0</v>
      </c>
      <c r="L517" s="52">
        <f>IF($H517=0,"",VLOOKUP($G517,Data!$G$3:$BA$2935,5,FALSE))</f>
        <v>10.75</v>
      </c>
      <c r="M517" s="52">
        <f>IF($H517=0,"",VLOOKUP($G517,Data!$G$3:$BA$2935,6,FALSE))</f>
        <v>10.75</v>
      </c>
      <c r="N517" s="52">
        <f>IF($H517=0,"",VLOOKUP($G517,Data!$G$3:$BA$2935,7,FALSE))</f>
        <v>5</v>
      </c>
      <c r="O517" s="52">
        <f>IF($H517=0,"",VLOOKUP($G517,Data!$G$3:$BA$2935,8,FALSE))</f>
        <v>-0.87</v>
      </c>
      <c r="P517" s="52">
        <f>IF($H517=0,"",VLOOKUP($G517,Data!$G$3:$BA$2935,9,FALSE))</f>
        <v>0</v>
      </c>
      <c r="Q517" s="52">
        <f>IF($H517=0,"",VLOOKUP($G517,Data!$G$3:$BA$2935,10,FALSE))</f>
        <v>1</v>
      </c>
      <c r="R517" s="52">
        <f>IF($H517=0,"",VLOOKUP($G517,Data!$G$3:$BA$2935,11,FALSE))</f>
        <v>0</v>
      </c>
      <c r="S517" s="52">
        <f>IF($H517=0,"",VLOOKUP($G517,Data!$G$3:$BA$2935,12,FALSE))</f>
        <v>99</v>
      </c>
      <c r="T517" s="52">
        <f>IF($H517=0,"",VLOOKUP($G517,Data!$G$3:$BA$2935,13,FALSE))</f>
        <v>-99</v>
      </c>
      <c r="U517" s="52">
        <f>IF($H517=0,"",VLOOKUP($G517,Data!$G$3:$BA$2935,14,FALSE))</f>
        <v>0</v>
      </c>
      <c r="V517" s="52">
        <f>IF($H517=0,"",VLOOKUP($G517,Data!$G$3:$BA$2935,15,FALSE))</f>
        <v>9.3000000000000007</v>
      </c>
      <c r="W517" s="52">
        <f>IF($H517=0,"",VLOOKUP($G517,Data!$G$3:$BA$2935,16,FALSE))</f>
        <v>0</v>
      </c>
      <c r="X517" s="52">
        <f>IF($H517=0,"",VLOOKUP($G517,Data!$G$3:$BA$2935,17,FALSE))</f>
        <v>11.63</v>
      </c>
      <c r="Y517" s="52">
        <f>IF($H517=0,"",VLOOKUP($G517,Data!$G$3:$BA$2935,18,FALSE))</f>
        <v>0.113</v>
      </c>
      <c r="Z517" s="52">
        <f>IF($H517=0,"",VLOOKUP($G517,Data!$G$3:$BA$2935,19,FALSE))</f>
        <v>0.124</v>
      </c>
      <c r="AA517" s="52">
        <f>IF($H517=0,"",VLOOKUP($G517,Data!$G$3:$BA$2935,20,FALSE))</f>
        <v>0</v>
      </c>
      <c r="AB517" s="4" t="str">
        <f>IF($H517=0,"",VLOOKUP($G517,Data!$G$3:$BA$2935,21,FALSE))</f>
        <v>/</v>
      </c>
      <c r="AC517" s="4" t="str">
        <f>IF($H517=0,"",VLOOKUP($G517,Data!$G$3:$BA$2935,22,FALSE))</f>
        <v>/</v>
      </c>
      <c r="AD517" s="4" t="str">
        <f>IF($H517=0,"",VLOOKUP($G517,Data!$G$3:$BA$2935,23,FALSE))</f>
        <v/>
      </c>
      <c r="AE517" s="4" t="str">
        <f>IF($H517=0,"",VLOOKUP($G517,Data!$G$3:$BA$2935,24,FALSE))</f>
        <v/>
      </c>
      <c r="AF517" s="4" t="str">
        <f>IF($H517=0,"",VLOOKUP($G517,Data!$G$3:$BA$2935,25,FALSE))</f>
        <v/>
      </c>
      <c r="AG517" s="4" t="str">
        <f>IF($H517=0,"",VLOOKUP($G517,Data!$G$3:$BA$2935,26,FALSE))</f>
        <v/>
      </c>
      <c r="AH517" s="4" t="str">
        <f>IF($H517=0,"",VLOOKUP($G517,Data!$G$3:$BA$2935,27,FALSE))</f>
        <v/>
      </c>
      <c r="AI517" s="4" t="str">
        <f>IF($H517=0,"",VLOOKUP($G517,Data!$G$3:$BA$2935,28,FALSE))</f>
        <v/>
      </c>
      <c r="AJ517" s="4" t="str">
        <f>IF($H517=0,"",VLOOKUP($G517,Data!$G$3:$BA$2935,29,FALSE))</f>
        <v/>
      </c>
      <c r="AK517" s="4" t="str">
        <f>IF($H517=0,"",VLOOKUP($G517,Data!$G$3:$BA$2935,30,FALSE))</f>
        <v/>
      </c>
      <c r="AL517" s="4" t="str">
        <f>IF($H517=0,"",VLOOKUP($G517,Data!$G$3:$BA$2935,31,FALSE))</f>
        <v/>
      </c>
      <c r="AM517" s="4" t="str">
        <f>IF($H517=0,"",VLOOKUP($G517,Data!$G$3:$BA$2935,32,FALSE))</f>
        <v/>
      </c>
      <c r="AN517" s="4" t="str">
        <f>IF($H517=0,"",VLOOKUP($G517,Data!$G$3:$BA$2935,33,FALSE))</f>
        <v/>
      </c>
      <c r="AO517" s="4" t="str">
        <f>IF($H517=0,"",VLOOKUP($G517,Data!$G$3:$BA$2935,34,FALSE))</f>
        <v/>
      </c>
      <c r="AP517" s="4" t="str">
        <f>IF($H517=0,"",VLOOKUP($G517,Data!$G$3:$BA$2935,35,FALSE))</f>
        <v/>
      </c>
      <c r="AQ517" s="4" t="str">
        <f>IF($H517=0,"",VLOOKUP($G517,Data!$G$3:$BA$2935,36,FALSE))</f>
        <v/>
      </c>
      <c r="AR517" s="4" t="str">
        <f>IF($H517=0,"",VLOOKUP($G517,Data!$G$3:$BA$2935,37,FALSE))</f>
        <v/>
      </c>
      <c r="AS517" s="4" t="str">
        <f>IF($H517=0,"",VLOOKUP($G517,Data!$G$3:$BA$2935,38,FALSE))</f>
        <v/>
      </c>
      <c r="AT517" s="4" t="str">
        <f>IF($H517=0,"",VLOOKUP($G517,Data!$G$3:$BA$2935,39,FALSE))</f>
        <v/>
      </c>
    </row>
    <row r="518" spans="1:46" x14ac:dyDescent="0.3">
      <c r="A518" s="4">
        <f>PSSE!A527</f>
        <v>978061</v>
      </c>
      <c r="B518" s="4" t="str">
        <f>PSSE!B527</f>
        <v>PHUMY4_G1</v>
      </c>
      <c r="C518" s="4">
        <f>PSSE!D527</f>
        <v>15.8</v>
      </c>
      <c r="D518" s="52">
        <f>PSSE!E527</f>
        <v>178.5</v>
      </c>
      <c r="E518" s="52" t="str">
        <f>PSSE!F527</f>
        <v>ND</v>
      </c>
      <c r="F518" s="52">
        <f>PSSE!G527</f>
        <v>1</v>
      </c>
      <c r="G518" s="52" t="str">
        <f t="shared" si="9"/>
        <v>AVR15.8178.5ND1</v>
      </c>
      <c r="H518" s="52">
        <f>COUNTIF(Data!$G$3:$BA$2935,AVR!$G518)</f>
        <v>1</v>
      </c>
      <c r="I518" s="52" t="str">
        <f>IF($H518=0,"",VLOOKUP($G518,Data!$G$3:$BA$2935,2,FALSE))</f>
        <v>'ESST4B'</v>
      </c>
      <c r="J518" s="52">
        <f>PSSE!C527</f>
        <v>1</v>
      </c>
      <c r="K518" s="52">
        <f>IF($H518=0,"",VLOOKUP($G518,Data!$G$3:$BA$2935,4,FALSE))</f>
        <v>0</v>
      </c>
      <c r="L518" s="52">
        <f>IF($H518=0,"",VLOOKUP($G518,Data!$G$3:$BA$2935,5,FALSE))</f>
        <v>10.75</v>
      </c>
      <c r="M518" s="52">
        <f>IF($H518=0,"",VLOOKUP($G518,Data!$G$3:$BA$2935,6,FALSE))</f>
        <v>10.75</v>
      </c>
      <c r="N518" s="52">
        <f>IF($H518=0,"",VLOOKUP($G518,Data!$G$3:$BA$2935,7,FALSE))</f>
        <v>5</v>
      </c>
      <c r="O518" s="52">
        <f>IF($H518=0,"",VLOOKUP($G518,Data!$G$3:$BA$2935,8,FALSE))</f>
        <v>-0.87</v>
      </c>
      <c r="P518" s="52">
        <f>IF($H518=0,"",VLOOKUP($G518,Data!$G$3:$BA$2935,9,FALSE))</f>
        <v>0</v>
      </c>
      <c r="Q518" s="52">
        <f>IF($H518=0,"",VLOOKUP($G518,Data!$G$3:$BA$2935,10,FALSE))</f>
        <v>1</v>
      </c>
      <c r="R518" s="52">
        <f>IF($H518=0,"",VLOOKUP($G518,Data!$G$3:$BA$2935,11,FALSE))</f>
        <v>0</v>
      </c>
      <c r="S518" s="52">
        <f>IF($H518=0,"",VLOOKUP($G518,Data!$G$3:$BA$2935,12,FALSE))</f>
        <v>99</v>
      </c>
      <c r="T518" s="52">
        <f>IF($H518=0,"",VLOOKUP($G518,Data!$G$3:$BA$2935,13,FALSE))</f>
        <v>-99</v>
      </c>
      <c r="U518" s="52">
        <f>IF($H518=0,"",VLOOKUP($G518,Data!$G$3:$BA$2935,14,FALSE))</f>
        <v>0</v>
      </c>
      <c r="V518" s="52">
        <f>IF($H518=0,"",VLOOKUP($G518,Data!$G$3:$BA$2935,15,FALSE))</f>
        <v>9.3000000000000007</v>
      </c>
      <c r="W518" s="52">
        <f>IF($H518=0,"",VLOOKUP($G518,Data!$G$3:$BA$2935,16,FALSE))</f>
        <v>0</v>
      </c>
      <c r="X518" s="52">
        <f>IF($H518=0,"",VLOOKUP($G518,Data!$G$3:$BA$2935,17,FALSE))</f>
        <v>11.63</v>
      </c>
      <c r="Y518" s="52">
        <f>IF($H518=0,"",VLOOKUP($G518,Data!$G$3:$BA$2935,18,FALSE))</f>
        <v>0.113</v>
      </c>
      <c r="Z518" s="52">
        <f>IF($H518=0,"",VLOOKUP($G518,Data!$G$3:$BA$2935,19,FALSE))</f>
        <v>0.124</v>
      </c>
      <c r="AA518" s="52">
        <f>IF($H518=0,"",VLOOKUP($G518,Data!$G$3:$BA$2935,20,FALSE))</f>
        <v>0</v>
      </c>
      <c r="AB518" s="4" t="str">
        <f>IF($H518=0,"",VLOOKUP($G518,Data!$G$3:$BA$2935,21,FALSE))</f>
        <v>/</v>
      </c>
      <c r="AC518" s="4" t="str">
        <f>IF($H518=0,"",VLOOKUP($G518,Data!$G$3:$BA$2935,22,FALSE))</f>
        <v>/</v>
      </c>
      <c r="AD518" s="4" t="str">
        <f>IF($H518=0,"",VLOOKUP($G518,Data!$G$3:$BA$2935,23,FALSE))</f>
        <v/>
      </c>
      <c r="AE518" s="4" t="str">
        <f>IF($H518=0,"",VLOOKUP($G518,Data!$G$3:$BA$2935,24,FALSE))</f>
        <v/>
      </c>
      <c r="AF518" s="4" t="str">
        <f>IF($H518=0,"",VLOOKUP($G518,Data!$G$3:$BA$2935,25,FALSE))</f>
        <v/>
      </c>
      <c r="AG518" s="4" t="str">
        <f>IF($H518=0,"",VLOOKUP($G518,Data!$G$3:$BA$2935,26,FALSE))</f>
        <v/>
      </c>
      <c r="AH518" s="4" t="str">
        <f>IF($H518=0,"",VLOOKUP($G518,Data!$G$3:$BA$2935,27,FALSE))</f>
        <v/>
      </c>
      <c r="AI518" s="4" t="str">
        <f>IF($H518=0,"",VLOOKUP($G518,Data!$G$3:$BA$2935,28,FALSE))</f>
        <v/>
      </c>
      <c r="AJ518" s="4" t="str">
        <f>IF($H518=0,"",VLOOKUP($G518,Data!$G$3:$BA$2935,29,FALSE))</f>
        <v/>
      </c>
      <c r="AK518" s="4" t="str">
        <f>IF($H518=0,"",VLOOKUP($G518,Data!$G$3:$BA$2935,30,FALSE))</f>
        <v/>
      </c>
      <c r="AL518" s="4" t="str">
        <f>IF($H518=0,"",VLOOKUP($G518,Data!$G$3:$BA$2935,31,FALSE))</f>
        <v/>
      </c>
      <c r="AM518" s="4" t="str">
        <f>IF($H518=0,"",VLOOKUP($G518,Data!$G$3:$BA$2935,32,FALSE))</f>
        <v/>
      </c>
      <c r="AN518" s="4" t="str">
        <f>IF($H518=0,"",VLOOKUP($G518,Data!$G$3:$BA$2935,33,FALSE))</f>
        <v/>
      </c>
      <c r="AO518" s="4" t="str">
        <f>IF($H518=0,"",VLOOKUP($G518,Data!$G$3:$BA$2935,34,FALSE))</f>
        <v/>
      </c>
      <c r="AP518" s="4" t="str">
        <f>IF($H518=0,"",VLOOKUP($G518,Data!$G$3:$BA$2935,35,FALSE))</f>
        <v/>
      </c>
      <c r="AQ518" s="4" t="str">
        <f>IF($H518=0,"",VLOOKUP($G518,Data!$G$3:$BA$2935,36,FALSE))</f>
        <v/>
      </c>
      <c r="AR518" s="4" t="str">
        <f>IF($H518=0,"",VLOOKUP($G518,Data!$G$3:$BA$2935,37,FALSE))</f>
        <v/>
      </c>
      <c r="AS518" s="4" t="str">
        <f>IF($H518=0,"",VLOOKUP($G518,Data!$G$3:$BA$2935,38,FALSE))</f>
        <v/>
      </c>
      <c r="AT518" s="4" t="str">
        <f>IF($H518=0,"",VLOOKUP($G518,Data!$G$3:$BA$2935,39,FALSE))</f>
        <v/>
      </c>
    </row>
    <row r="519" spans="1:46" x14ac:dyDescent="0.3">
      <c r="A519" s="4">
        <f>PSSE!A528</f>
        <v>978062</v>
      </c>
      <c r="B519" s="4" t="str">
        <f>PSSE!B528</f>
        <v>PHUMY4_G2</v>
      </c>
      <c r="C519" s="4">
        <f>PSSE!D528</f>
        <v>15.8</v>
      </c>
      <c r="D519" s="52">
        <f>PSSE!E528</f>
        <v>178.5</v>
      </c>
      <c r="E519" s="52" t="str">
        <f>PSSE!F528</f>
        <v>ND</v>
      </c>
      <c r="F519" s="52">
        <f>PSSE!G528</f>
        <v>1</v>
      </c>
      <c r="G519" s="52" t="str">
        <f t="shared" si="9"/>
        <v>AVR15.8178.5ND1</v>
      </c>
      <c r="H519" s="52">
        <f>COUNTIF(Data!$G$3:$BA$2935,AVR!$G519)</f>
        <v>1</v>
      </c>
      <c r="I519" s="52" t="str">
        <f>IF($H519=0,"",VLOOKUP($G519,Data!$G$3:$BA$2935,2,FALSE))</f>
        <v>'ESST4B'</v>
      </c>
      <c r="J519" s="52">
        <f>PSSE!C528</f>
        <v>1</v>
      </c>
      <c r="K519" s="52">
        <f>IF($H519=0,"",VLOOKUP($G519,Data!$G$3:$BA$2935,4,FALSE))</f>
        <v>0</v>
      </c>
      <c r="L519" s="52">
        <f>IF($H519=0,"",VLOOKUP($G519,Data!$G$3:$BA$2935,5,FALSE))</f>
        <v>10.75</v>
      </c>
      <c r="M519" s="52">
        <f>IF($H519=0,"",VLOOKUP($G519,Data!$G$3:$BA$2935,6,FALSE))</f>
        <v>10.75</v>
      </c>
      <c r="N519" s="52">
        <f>IF($H519=0,"",VLOOKUP($G519,Data!$G$3:$BA$2935,7,FALSE))</f>
        <v>5</v>
      </c>
      <c r="O519" s="52">
        <f>IF($H519=0,"",VLOOKUP($G519,Data!$G$3:$BA$2935,8,FALSE))</f>
        <v>-0.87</v>
      </c>
      <c r="P519" s="52">
        <f>IF($H519=0,"",VLOOKUP($G519,Data!$G$3:$BA$2935,9,FALSE))</f>
        <v>0</v>
      </c>
      <c r="Q519" s="52">
        <f>IF($H519=0,"",VLOOKUP($G519,Data!$G$3:$BA$2935,10,FALSE))</f>
        <v>1</v>
      </c>
      <c r="R519" s="52">
        <f>IF($H519=0,"",VLOOKUP($G519,Data!$G$3:$BA$2935,11,FALSE))</f>
        <v>0</v>
      </c>
      <c r="S519" s="52">
        <f>IF($H519=0,"",VLOOKUP($G519,Data!$G$3:$BA$2935,12,FALSE))</f>
        <v>99</v>
      </c>
      <c r="T519" s="52">
        <f>IF($H519=0,"",VLOOKUP($G519,Data!$G$3:$BA$2935,13,FALSE))</f>
        <v>-99</v>
      </c>
      <c r="U519" s="52">
        <f>IF($H519=0,"",VLOOKUP($G519,Data!$G$3:$BA$2935,14,FALSE))</f>
        <v>0</v>
      </c>
      <c r="V519" s="52">
        <f>IF($H519=0,"",VLOOKUP($G519,Data!$G$3:$BA$2935,15,FALSE))</f>
        <v>9.3000000000000007</v>
      </c>
      <c r="W519" s="52">
        <f>IF($H519=0,"",VLOOKUP($G519,Data!$G$3:$BA$2935,16,FALSE))</f>
        <v>0</v>
      </c>
      <c r="X519" s="52">
        <f>IF($H519=0,"",VLOOKUP($G519,Data!$G$3:$BA$2935,17,FALSE))</f>
        <v>11.63</v>
      </c>
      <c r="Y519" s="52">
        <f>IF($H519=0,"",VLOOKUP($G519,Data!$G$3:$BA$2935,18,FALSE))</f>
        <v>0.113</v>
      </c>
      <c r="Z519" s="52">
        <f>IF($H519=0,"",VLOOKUP($G519,Data!$G$3:$BA$2935,19,FALSE))</f>
        <v>0.124</v>
      </c>
      <c r="AA519" s="52">
        <f>IF($H519=0,"",VLOOKUP($G519,Data!$G$3:$BA$2935,20,FALSE))</f>
        <v>0</v>
      </c>
      <c r="AB519" s="4" t="str">
        <f>IF($H519=0,"",VLOOKUP($G519,Data!$G$3:$BA$2935,21,FALSE))</f>
        <v>/</v>
      </c>
      <c r="AC519" s="4" t="str">
        <f>IF($H519=0,"",VLOOKUP($G519,Data!$G$3:$BA$2935,22,FALSE))</f>
        <v>/</v>
      </c>
      <c r="AD519" s="4" t="str">
        <f>IF($H519=0,"",VLOOKUP($G519,Data!$G$3:$BA$2935,23,FALSE))</f>
        <v/>
      </c>
      <c r="AE519" s="4" t="str">
        <f>IF($H519=0,"",VLOOKUP($G519,Data!$G$3:$BA$2935,24,FALSE))</f>
        <v/>
      </c>
      <c r="AF519" s="4" t="str">
        <f>IF($H519=0,"",VLOOKUP($G519,Data!$G$3:$BA$2935,25,FALSE))</f>
        <v/>
      </c>
      <c r="AG519" s="4" t="str">
        <f>IF($H519=0,"",VLOOKUP($G519,Data!$G$3:$BA$2935,26,FALSE))</f>
        <v/>
      </c>
      <c r="AH519" s="4" t="str">
        <f>IF($H519=0,"",VLOOKUP($G519,Data!$G$3:$BA$2935,27,FALSE))</f>
        <v/>
      </c>
      <c r="AI519" s="4" t="str">
        <f>IF($H519=0,"",VLOOKUP($G519,Data!$G$3:$BA$2935,28,FALSE))</f>
        <v/>
      </c>
      <c r="AJ519" s="4" t="str">
        <f>IF($H519=0,"",VLOOKUP($G519,Data!$G$3:$BA$2935,29,FALSE))</f>
        <v/>
      </c>
      <c r="AK519" s="4" t="str">
        <f>IF($H519=0,"",VLOOKUP($G519,Data!$G$3:$BA$2935,30,FALSE))</f>
        <v/>
      </c>
      <c r="AL519" s="4" t="str">
        <f>IF($H519=0,"",VLOOKUP($G519,Data!$G$3:$BA$2935,31,FALSE))</f>
        <v/>
      </c>
      <c r="AM519" s="4" t="str">
        <f>IF($H519=0,"",VLOOKUP($G519,Data!$G$3:$BA$2935,32,FALSE))</f>
        <v/>
      </c>
      <c r="AN519" s="4" t="str">
        <f>IF($H519=0,"",VLOOKUP($G519,Data!$G$3:$BA$2935,33,FALSE))</f>
        <v/>
      </c>
      <c r="AO519" s="4" t="str">
        <f>IF($H519=0,"",VLOOKUP($G519,Data!$G$3:$BA$2935,34,FALSE))</f>
        <v/>
      </c>
      <c r="AP519" s="4" t="str">
        <f>IF($H519=0,"",VLOOKUP($G519,Data!$G$3:$BA$2935,35,FALSE))</f>
        <v/>
      </c>
      <c r="AQ519" s="4" t="str">
        <f>IF($H519=0,"",VLOOKUP($G519,Data!$G$3:$BA$2935,36,FALSE))</f>
        <v/>
      </c>
      <c r="AR519" s="4" t="str">
        <f>IF($H519=0,"",VLOOKUP($G519,Data!$G$3:$BA$2935,37,FALSE))</f>
        <v/>
      </c>
      <c r="AS519" s="4" t="str">
        <f>IF($H519=0,"",VLOOKUP($G519,Data!$G$3:$BA$2935,38,FALSE))</f>
        <v/>
      </c>
      <c r="AT519" s="4" t="str">
        <f>IF($H519=0,"",VLOOKUP($G519,Data!$G$3:$BA$2935,39,FALSE))</f>
        <v/>
      </c>
    </row>
    <row r="520" spans="1:46" x14ac:dyDescent="0.3">
      <c r="A520" s="4">
        <f>PSSE!A529</f>
        <v>978071</v>
      </c>
      <c r="B520" s="4" t="str">
        <f>PSSE!B529</f>
        <v>PHUMY4_S1</v>
      </c>
      <c r="C520" s="4">
        <f>PSSE!D529</f>
        <v>15.8</v>
      </c>
      <c r="D520" s="52">
        <f>PSSE!E529</f>
        <v>178.5</v>
      </c>
      <c r="E520" s="52" t="str">
        <f>PSSE!F529</f>
        <v>ND</v>
      </c>
      <c r="F520" s="52">
        <f>PSSE!G529</f>
        <v>1</v>
      </c>
      <c r="G520" s="52" t="str">
        <f t="shared" si="9"/>
        <v>AVR15.8178.5ND1</v>
      </c>
      <c r="H520" s="52">
        <f>COUNTIF(Data!$G$3:$BA$2935,AVR!$G520)</f>
        <v>1</v>
      </c>
      <c r="I520" s="52" t="str">
        <f>IF($H520=0,"",VLOOKUP($G520,Data!$G$3:$BA$2935,2,FALSE))</f>
        <v>'ESST4B'</v>
      </c>
      <c r="J520" s="52">
        <f>PSSE!C529</f>
        <v>1</v>
      </c>
      <c r="K520" s="52">
        <f>IF($H520=0,"",VLOOKUP($G520,Data!$G$3:$BA$2935,4,FALSE))</f>
        <v>0</v>
      </c>
      <c r="L520" s="52">
        <f>IF($H520=0,"",VLOOKUP($G520,Data!$G$3:$BA$2935,5,FALSE))</f>
        <v>10.75</v>
      </c>
      <c r="M520" s="52">
        <f>IF($H520=0,"",VLOOKUP($G520,Data!$G$3:$BA$2935,6,FALSE))</f>
        <v>10.75</v>
      </c>
      <c r="N520" s="52">
        <f>IF($H520=0,"",VLOOKUP($G520,Data!$G$3:$BA$2935,7,FALSE))</f>
        <v>5</v>
      </c>
      <c r="O520" s="52">
        <f>IF($H520=0,"",VLOOKUP($G520,Data!$G$3:$BA$2935,8,FALSE))</f>
        <v>-0.87</v>
      </c>
      <c r="P520" s="52">
        <f>IF($H520=0,"",VLOOKUP($G520,Data!$G$3:$BA$2935,9,FALSE))</f>
        <v>0</v>
      </c>
      <c r="Q520" s="52">
        <f>IF($H520=0,"",VLOOKUP($G520,Data!$G$3:$BA$2935,10,FALSE))</f>
        <v>1</v>
      </c>
      <c r="R520" s="52">
        <f>IF($H520=0,"",VLOOKUP($G520,Data!$G$3:$BA$2935,11,FALSE))</f>
        <v>0</v>
      </c>
      <c r="S520" s="52">
        <f>IF($H520=0,"",VLOOKUP($G520,Data!$G$3:$BA$2935,12,FALSE))</f>
        <v>99</v>
      </c>
      <c r="T520" s="52">
        <f>IF($H520=0,"",VLOOKUP($G520,Data!$G$3:$BA$2935,13,FALSE))</f>
        <v>-99</v>
      </c>
      <c r="U520" s="52">
        <f>IF($H520=0,"",VLOOKUP($G520,Data!$G$3:$BA$2935,14,FALSE))</f>
        <v>0</v>
      </c>
      <c r="V520" s="52">
        <f>IF($H520=0,"",VLOOKUP($G520,Data!$G$3:$BA$2935,15,FALSE))</f>
        <v>9.3000000000000007</v>
      </c>
      <c r="W520" s="52">
        <f>IF($H520=0,"",VLOOKUP($G520,Data!$G$3:$BA$2935,16,FALSE))</f>
        <v>0</v>
      </c>
      <c r="X520" s="52">
        <f>IF($H520=0,"",VLOOKUP($G520,Data!$G$3:$BA$2935,17,FALSE))</f>
        <v>11.63</v>
      </c>
      <c r="Y520" s="52">
        <f>IF($H520=0,"",VLOOKUP($G520,Data!$G$3:$BA$2935,18,FALSE))</f>
        <v>0.113</v>
      </c>
      <c r="Z520" s="52">
        <f>IF($H520=0,"",VLOOKUP($G520,Data!$G$3:$BA$2935,19,FALSE))</f>
        <v>0.124</v>
      </c>
      <c r="AA520" s="52">
        <f>IF($H520=0,"",VLOOKUP($G520,Data!$G$3:$BA$2935,20,FALSE))</f>
        <v>0</v>
      </c>
      <c r="AB520" s="4" t="str">
        <f>IF($H520=0,"",VLOOKUP($G520,Data!$G$3:$BA$2935,21,FALSE))</f>
        <v>/</v>
      </c>
      <c r="AC520" s="4" t="str">
        <f>IF($H520=0,"",VLOOKUP($G520,Data!$G$3:$BA$2935,22,FALSE))</f>
        <v>/</v>
      </c>
      <c r="AD520" s="4" t="str">
        <f>IF($H520=0,"",VLOOKUP($G520,Data!$G$3:$BA$2935,23,FALSE))</f>
        <v/>
      </c>
      <c r="AE520" s="4" t="str">
        <f>IF($H520=0,"",VLOOKUP($G520,Data!$G$3:$BA$2935,24,FALSE))</f>
        <v/>
      </c>
      <c r="AF520" s="4" t="str">
        <f>IF($H520=0,"",VLOOKUP($G520,Data!$G$3:$BA$2935,25,FALSE))</f>
        <v/>
      </c>
      <c r="AG520" s="4" t="str">
        <f>IF($H520=0,"",VLOOKUP($G520,Data!$G$3:$BA$2935,26,FALSE))</f>
        <v/>
      </c>
      <c r="AH520" s="4" t="str">
        <f>IF($H520=0,"",VLOOKUP($G520,Data!$G$3:$BA$2935,27,FALSE))</f>
        <v/>
      </c>
      <c r="AI520" s="4" t="str">
        <f>IF($H520=0,"",VLOOKUP($G520,Data!$G$3:$BA$2935,28,FALSE))</f>
        <v/>
      </c>
      <c r="AJ520" s="4" t="str">
        <f>IF($H520=0,"",VLOOKUP($G520,Data!$G$3:$BA$2935,29,FALSE))</f>
        <v/>
      </c>
      <c r="AK520" s="4" t="str">
        <f>IF($H520=0,"",VLOOKUP($G520,Data!$G$3:$BA$2935,30,FALSE))</f>
        <v/>
      </c>
      <c r="AL520" s="4" t="str">
        <f>IF($H520=0,"",VLOOKUP($G520,Data!$G$3:$BA$2935,31,FALSE))</f>
        <v/>
      </c>
      <c r="AM520" s="4" t="str">
        <f>IF($H520=0,"",VLOOKUP($G520,Data!$G$3:$BA$2935,32,FALSE))</f>
        <v/>
      </c>
      <c r="AN520" s="4" t="str">
        <f>IF($H520=0,"",VLOOKUP($G520,Data!$G$3:$BA$2935,33,FALSE))</f>
        <v/>
      </c>
      <c r="AO520" s="4" t="str">
        <f>IF($H520=0,"",VLOOKUP($G520,Data!$G$3:$BA$2935,34,FALSE))</f>
        <v/>
      </c>
      <c r="AP520" s="4" t="str">
        <f>IF($H520=0,"",VLOOKUP($G520,Data!$G$3:$BA$2935,35,FALSE))</f>
        <v/>
      </c>
      <c r="AQ520" s="4" t="str">
        <f>IF($H520=0,"",VLOOKUP($G520,Data!$G$3:$BA$2935,36,FALSE))</f>
        <v/>
      </c>
      <c r="AR520" s="4" t="str">
        <f>IF($H520=0,"",VLOOKUP($G520,Data!$G$3:$BA$2935,37,FALSE))</f>
        <v/>
      </c>
      <c r="AS520" s="4" t="str">
        <f>IF($H520=0,"",VLOOKUP($G520,Data!$G$3:$BA$2935,38,FALSE))</f>
        <v/>
      </c>
      <c r="AT520" s="4" t="str">
        <f>IF($H520=0,"",VLOOKUP($G520,Data!$G$3:$BA$2935,39,FALSE))</f>
        <v/>
      </c>
    </row>
    <row r="521" spans="1:46" x14ac:dyDescent="0.3">
      <c r="A521" s="4">
        <f>PSSE!A530</f>
        <v>978081</v>
      </c>
      <c r="B521" s="4" t="str">
        <f>PSSE!B530</f>
        <v>PHUMY22_G1</v>
      </c>
      <c r="C521" s="4">
        <f>PSSE!D530</f>
        <v>15.8</v>
      </c>
      <c r="D521" s="52">
        <f>PSSE!E530</f>
        <v>238.7</v>
      </c>
      <c r="E521" s="52" t="str">
        <f>PSSE!F530</f>
        <v>ND</v>
      </c>
      <c r="F521" s="52">
        <f>PSSE!G530</f>
        <v>1</v>
      </c>
      <c r="G521" s="52" t="str">
        <f t="shared" si="9"/>
        <v>AVR15.8238.7ND1</v>
      </c>
      <c r="H521" s="52">
        <f>COUNTIF(Data!$G$3:$BA$2935,AVR!$G521)</f>
        <v>1</v>
      </c>
      <c r="I521" s="52" t="str">
        <f>IF($H521=0,"",VLOOKUP($G521,Data!$G$3:$BA$2935,2,FALSE))</f>
        <v>'EXAC4'</v>
      </c>
      <c r="J521" s="52">
        <f>PSSE!C530</f>
        <v>1</v>
      </c>
      <c r="K521" s="52">
        <f>IF($H521=0,"",VLOOKUP($G521,Data!$G$3:$BA$2935,4,FALSE))</f>
        <v>0</v>
      </c>
      <c r="L521" s="52">
        <f>IF($H521=0,"",VLOOKUP($G521,Data!$G$3:$BA$2935,5,FALSE))</f>
        <v>0.2</v>
      </c>
      <c r="M521" s="52">
        <f>IF($H521=0,"",VLOOKUP($G521,Data!$G$3:$BA$2935,6,FALSE))</f>
        <v>-0.19900000000000001</v>
      </c>
      <c r="N521" s="52">
        <f>IF($H521=0,"",VLOOKUP($G521,Data!$G$3:$BA$2935,7,FALSE))</f>
        <v>0</v>
      </c>
      <c r="O521" s="52">
        <f>IF($H521=0,"",VLOOKUP($G521,Data!$G$3:$BA$2935,8,FALSE))</f>
        <v>5</v>
      </c>
      <c r="P521" s="52">
        <f>IF($H521=0,"",VLOOKUP($G521,Data!$G$3:$BA$2935,9,FALSE))</f>
        <v>250</v>
      </c>
      <c r="Q521" s="52">
        <f>IF($H521=0,"",VLOOKUP($G521,Data!$G$3:$BA$2935,10,FALSE))</f>
        <v>0.05</v>
      </c>
      <c r="R521" s="52">
        <f>IF($H521=0,"",VLOOKUP($G521,Data!$G$3:$BA$2935,11,FALSE))</f>
        <v>5.64</v>
      </c>
      <c r="S521" s="52">
        <f>IF($H521=0,"",VLOOKUP($G521,Data!$G$3:$BA$2935,12,FALSE))</f>
        <v>0</v>
      </c>
      <c r="T521" s="52">
        <f>IF($H521=0,"",VLOOKUP($G521,Data!$G$3:$BA$2935,13,FALSE))</f>
        <v>0</v>
      </c>
      <c r="U521" s="52" t="str">
        <f>IF($H521=0,"",VLOOKUP($G521,Data!$G$3:$BA$2935,14,FALSE))</f>
        <v>/</v>
      </c>
      <c r="V521" s="52" t="str">
        <f>IF($H521=0,"",VLOOKUP($G521,Data!$G$3:$BA$2935,15,FALSE))</f>
        <v>/</v>
      </c>
      <c r="W521" s="52" t="str">
        <f>IF($H521=0,"",VLOOKUP($G521,Data!$G$3:$BA$2935,16,FALSE))</f>
        <v/>
      </c>
      <c r="X521" s="52" t="str">
        <f>IF($H521=0,"",VLOOKUP($G521,Data!$G$3:$BA$2935,17,FALSE))</f>
        <v/>
      </c>
      <c r="Y521" s="52" t="str">
        <f>IF($H521=0,"",VLOOKUP($G521,Data!$G$3:$BA$2935,18,FALSE))</f>
        <v/>
      </c>
      <c r="Z521" s="52" t="str">
        <f>IF($H521=0,"",VLOOKUP($G521,Data!$G$3:$BA$2935,19,FALSE))</f>
        <v/>
      </c>
      <c r="AA521" s="52" t="str">
        <f>IF($H521=0,"",VLOOKUP($G521,Data!$G$3:$BA$2935,20,FALSE))</f>
        <v/>
      </c>
      <c r="AB521" s="4" t="str">
        <f>IF($H521=0,"",VLOOKUP($G521,Data!$G$3:$BA$2935,21,FALSE))</f>
        <v/>
      </c>
      <c r="AC521" s="4" t="str">
        <f>IF($H521=0,"",VLOOKUP($G521,Data!$G$3:$BA$2935,22,FALSE))</f>
        <v/>
      </c>
      <c r="AD521" s="4" t="str">
        <f>IF($H521=0,"",VLOOKUP($G521,Data!$G$3:$BA$2935,23,FALSE))</f>
        <v/>
      </c>
      <c r="AE521" s="4" t="str">
        <f>IF($H521=0,"",VLOOKUP($G521,Data!$G$3:$BA$2935,24,FALSE))</f>
        <v/>
      </c>
      <c r="AF521" s="4" t="str">
        <f>IF($H521=0,"",VLOOKUP($G521,Data!$G$3:$BA$2935,25,FALSE))</f>
        <v/>
      </c>
      <c r="AG521" s="4" t="str">
        <f>IF($H521=0,"",VLOOKUP($G521,Data!$G$3:$BA$2935,26,FALSE))</f>
        <v/>
      </c>
      <c r="AH521" s="4" t="str">
        <f>IF($H521=0,"",VLOOKUP($G521,Data!$G$3:$BA$2935,27,FALSE))</f>
        <v/>
      </c>
      <c r="AI521" s="4" t="str">
        <f>IF($H521=0,"",VLOOKUP($G521,Data!$G$3:$BA$2935,28,FALSE))</f>
        <v/>
      </c>
      <c r="AJ521" s="4" t="str">
        <f>IF($H521=0,"",VLOOKUP($G521,Data!$G$3:$BA$2935,29,FALSE))</f>
        <v/>
      </c>
      <c r="AK521" s="4" t="str">
        <f>IF($H521=0,"",VLOOKUP($G521,Data!$G$3:$BA$2935,30,FALSE))</f>
        <v/>
      </c>
      <c r="AL521" s="4" t="str">
        <f>IF($H521=0,"",VLOOKUP($G521,Data!$G$3:$BA$2935,31,FALSE))</f>
        <v/>
      </c>
      <c r="AM521" s="4" t="str">
        <f>IF($H521=0,"",VLOOKUP($G521,Data!$G$3:$BA$2935,32,FALSE))</f>
        <v/>
      </c>
      <c r="AN521" s="4" t="str">
        <f>IF($H521=0,"",VLOOKUP($G521,Data!$G$3:$BA$2935,33,FALSE))</f>
        <v/>
      </c>
      <c r="AO521" s="4" t="str">
        <f>IF($H521=0,"",VLOOKUP($G521,Data!$G$3:$BA$2935,34,FALSE))</f>
        <v/>
      </c>
      <c r="AP521" s="4" t="str">
        <f>IF($H521=0,"",VLOOKUP($G521,Data!$G$3:$BA$2935,35,FALSE))</f>
        <v/>
      </c>
      <c r="AQ521" s="4" t="str">
        <f>IF($H521=0,"",VLOOKUP($G521,Data!$G$3:$BA$2935,36,FALSE))</f>
        <v/>
      </c>
      <c r="AR521" s="4" t="str">
        <f>IF($H521=0,"",VLOOKUP($G521,Data!$G$3:$BA$2935,37,FALSE))</f>
        <v/>
      </c>
      <c r="AS521" s="4" t="str">
        <f>IF($H521=0,"",VLOOKUP($G521,Data!$G$3:$BA$2935,38,FALSE))</f>
        <v/>
      </c>
      <c r="AT521" s="4" t="str">
        <f>IF($H521=0,"",VLOOKUP($G521,Data!$G$3:$BA$2935,39,FALSE))</f>
        <v/>
      </c>
    </row>
    <row r="522" spans="1:46" x14ac:dyDescent="0.3">
      <c r="A522" s="4">
        <f>PSSE!A531</f>
        <v>978082</v>
      </c>
      <c r="B522" s="4" t="str">
        <f>PSSE!B531</f>
        <v>PHUMY22_G2</v>
      </c>
      <c r="C522" s="4">
        <f>PSSE!D531</f>
        <v>15.8</v>
      </c>
      <c r="D522" s="52">
        <f>PSSE!E531</f>
        <v>238.7</v>
      </c>
      <c r="E522" s="52" t="str">
        <f>PSSE!F531</f>
        <v>ND</v>
      </c>
      <c r="F522" s="52">
        <f>PSSE!G531</f>
        <v>1</v>
      </c>
      <c r="G522" s="52" t="str">
        <f t="shared" si="9"/>
        <v>AVR15.8238.7ND1</v>
      </c>
      <c r="H522" s="52">
        <f>COUNTIF(Data!$G$3:$BA$2935,AVR!$G522)</f>
        <v>1</v>
      </c>
      <c r="I522" s="52" t="str">
        <f>IF($H522=0,"",VLOOKUP($G522,Data!$G$3:$BA$2935,2,FALSE))</f>
        <v>'EXAC4'</v>
      </c>
      <c r="J522" s="52">
        <f>PSSE!C531</f>
        <v>1</v>
      </c>
      <c r="K522" s="52">
        <f>IF($H522=0,"",VLOOKUP($G522,Data!$G$3:$BA$2935,4,FALSE))</f>
        <v>0</v>
      </c>
      <c r="L522" s="52">
        <f>IF($H522=0,"",VLOOKUP($G522,Data!$G$3:$BA$2935,5,FALSE))</f>
        <v>0.2</v>
      </c>
      <c r="M522" s="52">
        <f>IF($H522=0,"",VLOOKUP($G522,Data!$G$3:$BA$2935,6,FALSE))</f>
        <v>-0.19900000000000001</v>
      </c>
      <c r="N522" s="52">
        <f>IF($H522=0,"",VLOOKUP($G522,Data!$G$3:$BA$2935,7,FALSE))</f>
        <v>0</v>
      </c>
      <c r="O522" s="52">
        <f>IF($H522=0,"",VLOOKUP($G522,Data!$G$3:$BA$2935,8,FALSE))</f>
        <v>5</v>
      </c>
      <c r="P522" s="52">
        <f>IF($H522=0,"",VLOOKUP($G522,Data!$G$3:$BA$2935,9,FALSE))</f>
        <v>250</v>
      </c>
      <c r="Q522" s="52">
        <f>IF($H522=0,"",VLOOKUP($G522,Data!$G$3:$BA$2935,10,FALSE))</f>
        <v>0.05</v>
      </c>
      <c r="R522" s="52">
        <f>IF($H522=0,"",VLOOKUP($G522,Data!$G$3:$BA$2935,11,FALSE))</f>
        <v>5.64</v>
      </c>
      <c r="S522" s="52">
        <f>IF($H522=0,"",VLOOKUP($G522,Data!$G$3:$BA$2935,12,FALSE))</f>
        <v>0</v>
      </c>
      <c r="T522" s="52">
        <f>IF($H522=0,"",VLOOKUP($G522,Data!$G$3:$BA$2935,13,FALSE))</f>
        <v>0</v>
      </c>
      <c r="U522" s="52" t="str">
        <f>IF($H522=0,"",VLOOKUP($G522,Data!$G$3:$BA$2935,14,FALSE))</f>
        <v>/</v>
      </c>
      <c r="V522" s="52" t="str">
        <f>IF($H522=0,"",VLOOKUP($G522,Data!$G$3:$BA$2935,15,FALSE))</f>
        <v>/</v>
      </c>
      <c r="W522" s="52" t="str">
        <f>IF($H522=0,"",VLOOKUP($G522,Data!$G$3:$BA$2935,16,FALSE))</f>
        <v/>
      </c>
      <c r="X522" s="52" t="str">
        <f>IF($H522=0,"",VLOOKUP($G522,Data!$G$3:$BA$2935,17,FALSE))</f>
        <v/>
      </c>
      <c r="Y522" s="52" t="str">
        <f>IF($H522=0,"",VLOOKUP($G522,Data!$G$3:$BA$2935,18,FALSE))</f>
        <v/>
      </c>
      <c r="Z522" s="52" t="str">
        <f>IF($H522=0,"",VLOOKUP($G522,Data!$G$3:$BA$2935,19,FALSE))</f>
        <v/>
      </c>
      <c r="AA522" s="52" t="str">
        <f>IF($H522=0,"",VLOOKUP($G522,Data!$G$3:$BA$2935,20,FALSE))</f>
        <v/>
      </c>
      <c r="AB522" s="4" t="str">
        <f>IF($H522=0,"",VLOOKUP($G522,Data!$G$3:$BA$2935,21,FALSE))</f>
        <v/>
      </c>
      <c r="AC522" s="4" t="str">
        <f>IF($H522=0,"",VLOOKUP($G522,Data!$G$3:$BA$2935,22,FALSE))</f>
        <v/>
      </c>
      <c r="AD522" s="4" t="str">
        <f>IF($H522=0,"",VLOOKUP($G522,Data!$G$3:$BA$2935,23,FALSE))</f>
        <v/>
      </c>
      <c r="AE522" s="4" t="str">
        <f>IF($H522=0,"",VLOOKUP($G522,Data!$G$3:$BA$2935,24,FALSE))</f>
        <v/>
      </c>
      <c r="AF522" s="4" t="str">
        <f>IF($H522=0,"",VLOOKUP($G522,Data!$G$3:$BA$2935,25,FALSE))</f>
        <v/>
      </c>
      <c r="AG522" s="4" t="str">
        <f>IF($H522=0,"",VLOOKUP($G522,Data!$G$3:$BA$2935,26,FALSE))</f>
        <v/>
      </c>
      <c r="AH522" s="4" t="str">
        <f>IF($H522=0,"",VLOOKUP($G522,Data!$G$3:$BA$2935,27,FALSE))</f>
        <v/>
      </c>
      <c r="AI522" s="4" t="str">
        <f>IF($H522=0,"",VLOOKUP($G522,Data!$G$3:$BA$2935,28,FALSE))</f>
        <v/>
      </c>
      <c r="AJ522" s="4" t="str">
        <f>IF($H522=0,"",VLOOKUP($G522,Data!$G$3:$BA$2935,29,FALSE))</f>
        <v/>
      </c>
      <c r="AK522" s="4" t="str">
        <f>IF($H522=0,"",VLOOKUP($G522,Data!$G$3:$BA$2935,30,FALSE))</f>
        <v/>
      </c>
      <c r="AL522" s="4" t="str">
        <f>IF($H522=0,"",VLOOKUP($G522,Data!$G$3:$BA$2935,31,FALSE))</f>
        <v/>
      </c>
      <c r="AM522" s="4" t="str">
        <f>IF($H522=0,"",VLOOKUP($G522,Data!$G$3:$BA$2935,32,FALSE))</f>
        <v/>
      </c>
      <c r="AN522" s="4" t="str">
        <f>IF($H522=0,"",VLOOKUP($G522,Data!$G$3:$BA$2935,33,FALSE))</f>
        <v/>
      </c>
      <c r="AO522" s="4" t="str">
        <f>IF($H522=0,"",VLOOKUP($G522,Data!$G$3:$BA$2935,34,FALSE))</f>
        <v/>
      </c>
      <c r="AP522" s="4" t="str">
        <f>IF($H522=0,"",VLOOKUP($G522,Data!$G$3:$BA$2935,35,FALSE))</f>
        <v/>
      </c>
      <c r="AQ522" s="4" t="str">
        <f>IF($H522=0,"",VLOOKUP($G522,Data!$G$3:$BA$2935,36,FALSE))</f>
        <v/>
      </c>
      <c r="AR522" s="4" t="str">
        <f>IF($H522=0,"",VLOOKUP($G522,Data!$G$3:$BA$2935,37,FALSE))</f>
        <v/>
      </c>
      <c r="AS522" s="4" t="str">
        <f>IF($H522=0,"",VLOOKUP($G522,Data!$G$3:$BA$2935,38,FALSE))</f>
        <v/>
      </c>
      <c r="AT522" s="4" t="str">
        <f>IF($H522=0,"",VLOOKUP($G522,Data!$G$3:$BA$2935,39,FALSE))</f>
        <v/>
      </c>
    </row>
    <row r="523" spans="1:46" x14ac:dyDescent="0.3">
      <c r="A523" s="4">
        <f>PSSE!A532</f>
        <v>978091</v>
      </c>
      <c r="B523" s="4" t="str">
        <f>PSSE!B532</f>
        <v>PHUMY22_S1</v>
      </c>
      <c r="C523" s="4">
        <f>PSSE!D532</f>
        <v>15.8</v>
      </c>
      <c r="D523" s="52">
        <f>PSSE!E532</f>
        <v>277.60000000000002</v>
      </c>
      <c r="E523" s="52" t="str">
        <f>PSSE!F532</f>
        <v>ND</v>
      </c>
      <c r="F523" s="52">
        <f>PSSE!G532</f>
        <v>1</v>
      </c>
      <c r="G523" s="52" t="str">
        <f t="shared" si="9"/>
        <v>AVR15.8277.6ND1</v>
      </c>
      <c r="H523" s="52">
        <f>COUNTIF(Data!$G$3:$BA$2935,AVR!$G523)</f>
        <v>1</v>
      </c>
      <c r="I523" s="52" t="str">
        <f>IF($H523=0,"",VLOOKUP($G523,Data!$G$3:$BA$2935,2,FALSE))</f>
        <v>'ESST4B'</v>
      </c>
      <c r="J523" s="52">
        <f>PSSE!C532</f>
        <v>1</v>
      </c>
      <c r="K523" s="52">
        <f>IF($H523=0,"",VLOOKUP($G523,Data!$G$3:$BA$2935,4,FALSE))</f>
        <v>0</v>
      </c>
      <c r="L523" s="52">
        <f>IF($H523=0,"",VLOOKUP($G523,Data!$G$3:$BA$2935,5,FALSE))</f>
        <v>10.75</v>
      </c>
      <c r="M523" s="52">
        <f>IF($H523=0,"",VLOOKUP($G523,Data!$G$3:$BA$2935,6,FALSE))</f>
        <v>10.75</v>
      </c>
      <c r="N523" s="52">
        <f>IF($H523=0,"",VLOOKUP($G523,Data!$G$3:$BA$2935,7,FALSE))</f>
        <v>5</v>
      </c>
      <c r="O523" s="52">
        <f>IF($H523=0,"",VLOOKUP($G523,Data!$G$3:$BA$2935,8,FALSE))</f>
        <v>-0.87</v>
      </c>
      <c r="P523" s="52">
        <f>IF($H523=0,"",VLOOKUP($G523,Data!$G$3:$BA$2935,9,FALSE))</f>
        <v>0</v>
      </c>
      <c r="Q523" s="52">
        <f>IF($H523=0,"",VLOOKUP($G523,Data!$G$3:$BA$2935,10,FALSE))</f>
        <v>1</v>
      </c>
      <c r="R523" s="52">
        <f>IF($H523=0,"",VLOOKUP($G523,Data!$G$3:$BA$2935,11,FALSE))</f>
        <v>0</v>
      </c>
      <c r="S523" s="52">
        <f>IF($H523=0,"",VLOOKUP($G523,Data!$G$3:$BA$2935,12,FALSE))</f>
        <v>99</v>
      </c>
      <c r="T523" s="52">
        <f>IF($H523=0,"",VLOOKUP($G523,Data!$G$3:$BA$2935,13,FALSE))</f>
        <v>-99</v>
      </c>
      <c r="U523" s="52">
        <f>IF($H523=0,"",VLOOKUP($G523,Data!$G$3:$BA$2935,14,FALSE))</f>
        <v>0</v>
      </c>
      <c r="V523" s="52">
        <f>IF($H523=0,"",VLOOKUP($G523,Data!$G$3:$BA$2935,15,FALSE))</f>
        <v>9.3000000000000007</v>
      </c>
      <c r="W523" s="52">
        <f>IF($H523=0,"",VLOOKUP($G523,Data!$G$3:$BA$2935,16,FALSE))</f>
        <v>0</v>
      </c>
      <c r="X523" s="52">
        <f>IF($H523=0,"",VLOOKUP($G523,Data!$G$3:$BA$2935,17,FALSE))</f>
        <v>11.63</v>
      </c>
      <c r="Y523" s="52">
        <f>IF($H523=0,"",VLOOKUP($G523,Data!$G$3:$BA$2935,18,FALSE))</f>
        <v>0.113</v>
      </c>
      <c r="Z523" s="52">
        <f>IF($H523=0,"",VLOOKUP($G523,Data!$G$3:$BA$2935,19,FALSE))</f>
        <v>0.124</v>
      </c>
      <c r="AA523" s="52">
        <f>IF($H523=0,"",VLOOKUP($G523,Data!$G$3:$BA$2935,20,FALSE))</f>
        <v>0</v>
      </c>
      <c r="AB523" s="4" t="str">
        <f>IF($H523=0,"",VLOOKUP($G523,Data!$G$3:$BA$2935,21,FALSE))</f>
        <v>/</v>
      </c>
      <c r="AC523" s="4" t="str">
        <f>IF($H523=0,"",VLOOKUP($G523,Data!$G$3:$BA$2935,22,FALSE))</f>
        <v>/</v>
      </c>
      <c r="AD523" s="4" t="str">
        <f>IF($H523=0,"",VLOOKUP($G523,Data!$G$3:$BA$2935,23,FALSE))</f>
        <v/>
      </c>
      <c r="AE523" s="4" t="str">
        <f>IF($H523=0,"",VLOOKUP($G523,Data!$G$3:$BA$2935,24,FALSE))</f>
        <v/>
      </c>
      <c r="AF523" s="4" t="str">
        <f>IF($H523=0,"",VLOOKUP($G523,Data!$G$3:$BA$2935,25,FALSE))</f>
        <v/>
      </c>
      <c r="AG523" s="4" t="str">
        <f>IF($H523=0,"",VLOOKUP($G523,Data!$G$3:$BA$2935,26,FALSE))</f>
        <v/>
      </c>
      <c r="AH523" s="4" t="str">
        <f>IF($H523=0,"",VLOOKUP($G523,Data!$G$3:$BA$2935,27,FALSE))</f>
        <v/>
      </c>
      <c r="AI523" s="4" t="str">
        <f>IF($H523=0,"",VLOOKUP($G523,Data!$G$3:$BA$2935,28,FALSE))</f>
        <v/>
      </c>
      <c r="AJ523" s="4" t="str">
        <f>IF($H523=0,"",VLOOKUP($G523,Data!$G$3:$BA$2935,29,FALSE))</f>
        <v/>
      </c>
      <c r="AK523" s="4" t="str">
        <f>IF($H523=0,"",VLOOKUP($G523,Data!$G$3:$BA$2935,30,FALSE))</f>
        <v/>
      </c>
      <c r="AL523" s="4" t="str">
        <f>IF($H523=0,"",VLOOKUP($G523,Data!$G$3:$BA$2935,31,FALSE))</f>
        <v/>
      </c>
      <c r="AM523" s="4" t="str">
        <f>IF($H523=0,"",VLOOKUP($G523,Data!$G$3:$BA$2935,32,FALSE))</f>
        <v/>
      </c>
      <c r="AN523" s="4" t="str">
        <f>IF($H523=0,"",VLOOKUP($G523,Data!$G$3:$BA$2935,33,FALSE))</f>
        <v/>
      </c>
      <c r="AO523" s="4" t="str">
        <f>IF($H523=0,"",VLOOKUP($G523,Data!$G$3:$BA$2935,34,FALSE))</f>
        <v/>
      </c>
      <c r="AP523" s="4" t="str">
        <f>IF($H523=0,"",VLOOKUP($G523,Data!$G$3:$BA$2935,35,FALSE))</f>
        <v/>
      </c>
      <c r="AQ523" s="4" t="str">
        <f>IF($H523=0,"",VLOOKUP($G523,Data!$G$3:$BA$2935,36,FALSE))</f>
        <v/>
      </c>
      <c r="AR523" s="4" t="str">
        <f>IF($H523=0,"",VLOOKUP($G523,Data!$G$3:$BA$2935,37,FALSE))</f>
        <v/>
      </c>
      <c r="AS523" s="4" t="str">
        <f>IF($H523=0,"",VLOOKUP($G523,Data!$G$3:$BA$2935,38,FALSE))</f>
        <v/>
      </c>
      <c r="AT523" s="4" t="str">
        <f>IF($H523=0,"",VLOOKUP($G523,Data!$G$3:$BA$2935,39,FALSE))</f>
        <v/>
      </c>
    </row>
    <row r="524" spans="1:46" x14ac:dyDescent="0.3">
      <c r="A524" s="4">
        <f>PSSE!A533</f>
        <v>978101</v>
      </c>
      <c r="B524" s="4" t="str">
        <f>PSSE!B533</f>
        <v>PHUMY3_G1</v>
      </c>
      <c r="C524" s="4">
        <f>PSSE!D533</f>
        <v>15.8</v>
      </c>
      <c r="D524" s="52">
        <f>PSSE!E533</f>
        <v>237.2</v>
      </c>
      <c r="E524" s="52" t="str">
        <f>PSSE!F533</f>
        <v>ND</v>
      </c>
      <c r="F524" s="52">
        <f>PSSE!G533</f>
        <v>1</v>
      </c>
      <c r="G524" s="52" t="str">
        <f t="shared" si="9"/>
        <v>AVR15.8237.2ND1</v>
      </c>
      <c r="H524" s="52">
        <f>COUNTIF(Data!$G$3:$BA$2935,AVR!$G524)</f>
        <v>1</v>
      </c>
      <c r="I524" s="52" t="str">
        <f>IF($H524=0,"",VLOOKUP($G524,Data!$G$3:$BA$2935,2,FALSE))</f>
        <v>'ESST4B'</v>
      </c>
      <c r="J524" s="52">
        <f>PSSE!C533</f>
        <v>1</v>
      </c>
      <c r="K524" s="52">
        <f>IF($H524=0,"",VLOOKUP($G524,Data!$G$3:$BA$2935,4,FALSE))</f>
        <v>0</v>
      </c>
      <c r="L524" s="52">
        <f>IF($H524=0,"",VLOOKUP($G524,Data!$G$3:$BA$2935,5,FALSE))</f>
        <v>10.75</v>
      </c>
      <c r="M524" s="52">
        <f>IF($H524=0,"",VLOOKUP($G524,Data!$G$3:$BA$2935,6,FALSE))</f>
        <v>10.75</v>
      </c>
      <c r="N524" s="52">
        <f>IF($H524=0,"",VLOOKUP($G524,Data!$G$3:$BA$2935,7,FALSE))</f>
        <v>5</v>
      </c>
      <c r="O524" s="52">
        <f>IF($H524=0,"",VLOOKUP($G524,Data!$G$3:$BA$2935,8,FALSE))</f>
        <v>-0.87</v>
      </c>
      <c r="P524" s="52">
        <f>IF($H524=0,"",VLOOKUP($G524,Data!$G$3:$BA$2935,9,FALSE))</f>
        <v>0</v>
      </c>
      <c r="Q524" s="52">
        <f>IF($H524=0,"",VLOOKUP($G524,Data!$G$3:$BA$2935,10,FALSE))</f>
        <v>1</v>
      </c>
      <c r="R524" s="52">
        <f>IF($H524=0,"",VLOOKUP($G524,Data!$G$3:$BA$2935,11,FALSE))</f>
        <v>0</v>
      </c>
      <c r="S524" s="52">
        <f>IF($H524=0,"",VLOOKUP($G524,Data!$G$3:$BA$2935,12,FALSE))</f>
        <v>99</v>
      </c>
      <c r="T524" s="52">
        <f>IF($H524=0,"",VLOOKUP($G524,Data!$G$3:$BA$2935,13,FALSE))</f>
        <v>-99</v>
      </c>
      <c r="U524" s="52">
        <f>IF($H524=0,"",VLOOKUP($G524,Data!$G$3:$BA$2935,14,FALSE))</f>
        <v>0</v>
      </c>
      <c r="V524" s="52">
        <f>IF($H524=0,"",VLOOKUP($G524,Data!$G$3:$BA$2935,15,FALSE))</f>
        <v>9.3000000000000007</v>
      </c>
      <c r="W524" s="52">
        <f>IF($H524=0,"",VLOOKUP($G524,Data!$G$3:$BA$2935,16,FALSE))</f>
        <v>0</v>
      </c>
      <c r="X524" s="52">
        <f>IF($H524=0,"",VLOOKUP($G524,Data!$G$3:$BA$2935,17,FALSE))</f>
        <v>11.63</v>
      </c>
      <c r="Y524" s="52">
        <f>IF($H524=0,"",VLOOKUP($G524,Data!$G$3:$BA$2935,18,FALSE))</f>
        <v>0.113</v>
      </c>
      <c r="Z524" s="52">
        <f>IF($H524=0,"",VLOOKUP($G524,Data!$G$3:$BA$2935,19,FALSE))</f>
        <v>0.124</v>
      </c>
      <c r="AA524" s="52">
        <f>IF($H524=0,"",VLOOKUP($G524,Data!$G$3:$BA$2935,20,FALSE))</f>
        <v>0</v>
      </c>
      <c r="AB524" s="4" t="str">
        <f>IF($H524=0,"",VLOOKUP($G524,Data!$G$3:$BA$2935,21,FALSE))</f>
        <v>/</v>
      </c>
      <c r="AC524" s="4" t="str">
        <f>IF($H524=0,"",VLOOKUP($G524,Data!$G$3:$BA$2935,22,FALSE))</f>
        <v>/</v>
      </c>
      <c r="AD524" s="4" t="str">
        <f>IF($H524=0,"",VLOOKUP($G524,Data!$G$3:$BA$2935,23,FALSE))</f>
        <v/>
      </c>
      <c r="AE524" s="4" t="str">
        <f>IF($H524=0,"",VLOOKUP($G524,Data!$G$3:$BA$2935,24,FALSE))</f>
        <v/>
      </c>
      <c r="AF524" s="4" t="str">
        <f>IF($H524=0,"",VLOOKUP($G524,Data!$G$3:$BA$2935,25,FALSE))</f>
        <v/>
      </c>
      <c r="AG524" s="4" t="str">
        <f>IF($H524=0,"",VLOOKUP($G524,Data!$G$3:$BA$2935,26,FALSE))</f>
        <v/>
      </c>
      <c r="AH524" s="4" t="str">
        <f>IF($H524=0,"",VLOOKUP($G524,Data!$G$3:$BA$2935,27,FALSE))</f>
        <v/>
      </c>
      <c r="AI524" s="4" t="str">
        <f>IF($H524=0,"",VLOOKUP($G524,Data!$G$3:$BA$2935,28,FALSE))</f>
        <v/>
      </c>
      <c r="AJ524" s="4" t="str">
        <f>IF($H524=0,"",VLOOKUP($G524,Data!$G$3:$BA$2935,29,FALSE))</f>
        <v/>
      </c>
      <c r="AK524" s="4" t="str">
        <f>IF($H524=0,"",VLOOKUP($G524,Data!$G$3:$BA$2935,30,FALSE))</f>
        <v/>
      </c>
      <c r="AL524" s="4" t="str">
        <f>IF($H524=0,"",VLOOKUP($G524,Data!$G$3:$BA$2935,31,FALSE))</f>
        <v/>
      </c>
      <c r="AM524" s="4" t="str">
        <f>IF($H524=0,"",VLOOKUP($G524,Data!$G$3:$BA$2935,32,FALSE))</f>
        <v/>
      </c>
      <c r="AN524" s="4" t="str">
        <f>IF($H524=0,"",VLOOKUP($G524,Data!$G$3:$BA$2935,33,FALSE))</f>
        <v/>
      </c>
      <c r="AO524" s="4" t="str">
        <f>IF($H524=0,"",VLOOKUP($G524,Data!$G$3:$BA$2935,34,FALSE))</f>
        <v/>
      </c>
      <c r="AP524" s="4" t="str">
        <f>IF($H524=0,"",VLOOKUP($G524,Data!$G$3:$BA$2935,35,FALSE))</f>
        <v/>
      </c>
      <c r="AQ524" s="4" t="str">
        <f>IF($H524=0,"",VLOOKUP($G524,Data!$G$3:$BA$2935,36,FALSE))</f>
        <v/>
      </c>
      <c r="AR524" s="4" t="str">
        <f>IF($H524=0,"",VLOOKUP($G524,Data!$G$3:$BA$2935,37,FALSE))</f>
        <v/>
      </c>
      <c r="AS524" s="4" t="str">
        <f>IF($H524=0,"",VLOOKUP($G524,Data!$G$3:$BA$2935,38,FALSE))</f>
        <v/>
      </c>
      <c r="AT524" s="4" t="str">
        <f>IF($H524=0,"",VLOOKUP($G524,Data!$G$3:$BA$2935,39,FALSE))</f>
        <v/>
      </c>
    </row>
    <row r="525" spans="1:46" x14ac:dyDescent="0.3">
      <c r="A525" s="4">
        <f>PSSE!A534</f>
        <v>978102</v>
      </c>
      <c r="B525" s="4" t="str">
        <f>PSSE!B534</f>
        <v>PHUMY3_G2</v>
      </c>
      <c r="C525" s="4">
        <f>PSSE!D534</f>
        <v>15.8</v>
      </c>
      <c r="D525" s="52">
        <f>PSSE!E534</f>
        <v>237.2</v>
      </c>
      <c r="E525" s="52" t="str">
        <f>PSSE!F534</f>
        <v>ND</v>
      </c>
      <c r="F525" s="52">
        <f>PSSE!G534</f>
        <v>1</v>
      </c>
      <c r="G525" s="52" t="str">
        <f t="shared" si="9"/>
        <v>AVR15.8237.2ND1</v>
      </c>
      <c r="H525" s="52">
        <f>COUNTIF(Data!$G$3:$BA$2935,AVR!$G525)</f>
        <v>1</v>
      </c>
      <c r="I525" s="52" t="str">
        <f>IF($H525=0,"",VLOOKUP($G525,Data!$G$3:$BA$2935,2,FALSE))</f>
        <v>'ESST4B'</v>
      </c>
      <c r="J525" s="52">
        <f>PSSE!C534</f>
        <v>1</v>
      </c>
      <c r="K525" s="52">
        <f>IF($H525=0,"",VLOOKUP($G525,Data!$G$3:$BA$2935,4,FALSE))</f>
        <v>0</v>
      </c>
      <c r="L525" s="52">
        <f>IF($H525=0,"",VLOOKUP($G525,Data!$G$3:$BA$2935,5,FALSE))</f>
        <v>10.75</v>
      </c>
      <c r="M525" s="52">
        <f>IF($H525=0,"",VLOOKUP($G525,Data!$G$3:$BA$2935,6,FALSE))</f>
        <v>10.75</v>
      </c>
      <c r="N525" s="52">
        <f>IF($H525=0,"",VLOOKUP($G525,Data!$G$3:$BA$2935,7,FALSE))</f>
        <v>5</v>
      </c>
      <c r="O525" s="52">
        <f>IF($H525=0,"",VLOOKUP($G525,Data!$G$3:$BA$2935,8,FALSE))</f>
        <v>-0.87</v>
      </c>
      <c r="P525" s="52">
        <f>IF($H525=0,"",VLOOKUP($G525,Data!$G$3:$BA$2935,9,FALSE))</f>
        <v>0</v>
      </c>
      <c r="Q525" s="52">
        <f>IF($H525=0,"",VLOOKUP($G525,Data!$G$3:$BA$2935,10,FALSE))</f>
        <v>1</v>
      </c>
      <c r="R525" s="52">
        <f>IF($H525=0,"",VLOOKUP($G525,Data!$G$3:$BA$2935,11,FALSE))</f>
        <v>0</v>
      </c>
      <c r="S525" s="52">
        <f>IF($H525=0,"",VLOOKUP($G525,Data!$G$3:$BA$2935,12,FALSE))</f>
        <v>99</v>
      </c>
      <c r="T525" s="52">
        <f>IF($H525=0,"",VLOOKUP($G525,Data!$G$3:$BA$2935,13,FALSE))</f>
        <v>-99</v>
      </c>
      <c r="U525" s="52">
        <f>IF($H525=0,"",VLOOKUP($G525,Data!$G$3:$BA$2935,14,FALSE))</f>
        <v>0</v>
      </c>
      <c r="V525" s="52">
        <f>IF($H525=0,"",VLOOKUP($G525,Data!$G$3:$BA$2935,15,FALSE))</f>
        <v>9.3000000000000007</v>
      </c>
      <c r="W525" s="52">
        <f>IF($H525=0,"",VLOOKUP($G525,Data!$G$3:$BA$2935,16,FALSE))</f>
        <v>0</v>
      </c>
      <c r="X525" s="52">
        <f>IF($H525=0,"",VLOOKUP($G525,Data!$G$3:$BA$2935,17,FALSE))</f>
        <v>11.63</v>
      </c>
      <c r="Y525" s="52">
        <f>IF($H525=0,"",VLOOKUP($G525,Data!$G$3:$BA$2935,18,FALSE))</f>
        <v>0.113</v>
      </c>
      <c r="Z525" s="52">
        <f>IF($H525=0,"",VLOOKUP($G525,Data!$G$3:$BA$2935,19,FALSE))</f>
        <v>0.124</v>
      </c>
      <c r="AA525" s="52">
        <f>IF($H525=0,"",VLOOKUP($G525,Data!$G$3:$BA$2935,20,FALSE))</f>
        <v>0</v>
      </c>
      <c r="AB525" s="4" t="str">
        <f>IF($H525=0,"",VLOOKUP($G525,Data!$G$3:$BA$2935,21,FALSE))</f>
        <v>/</v>
      </c>
      <c r="AC525" s="4" t="str">
        <f>IF($H525=0,"",VLOOKUP($G525,Data!$G$3:$BA$2935,22,FALSE))</f>
        <v>/</v>
      </c>
      <c r="AD525" s="4" t="str">
        <f>IF($H525=0,"",VLOOKUP($G525,Data!$G$3:$BA$2935,23,FALSE))</f>
        <v/>
      </c>
      <c r="AE525" s="4" t="str">
        <f>IF($H525=0,"",VLOOKUP($G525,Data!$G$3:$BA$2935,24,FALSE))</f>
        <v/>
      </c>
      <c r="AF525" s="4" t="str">
        <f>IF($H525=0,"",VLOOKUP($G525,Data!$G$3:$BA$2935,25,FALSE))</f>
        <v/>
      </c>
      <c r="AG525" s="4" t="str">
        <f>IF($H525=0,"",VLOOKUP($G525,Data!$G$3:$BA$2935,26,FALSE))</f>
        <v/>
      </c>
      <c r="AH525" s="4" t="str">
        <f>IF($H525=0,"",VLOOKUP($G525,Data!$G$3:$BA$2935,27,FALSE))</f>
        <v/>
      </c>
      <c r="AI525" s="4" t="str">
        <f>IF($H525=0,"",VLOOKUP($G525,Data!$G$3:$BA$2935,28,FALSE))</f>
        <v/>
      </c>
      <c r="AJ525" s="4" t="str">
        <f>IF($H525=0,"",VLOOKUP($G525,Data!$G$3:$BA$2935,29,FALSE))</f>
        <v/>
      </c>
      <c r="AK525" s="4" t="str">
        <f>IF($H525=0,"",VLOOKUP($G525,Data!$G$3:$BA$2935,30,FALSE))</f>
        <v/>
      </c>
      <c r="AL525" s="4" t="str">
        <f>IF($H525=0,"",VLOOKUP($G525,Data!$G$3:$BA$2935,31,FALSE))</f>
        <v/>
      </c>
      <c r="AM525" s="4" t="str">
        <f>IF($H525=0,"",VLOOKUP($G525,Data!$G$3:$BA$2935,32,FALSE))</f>
        <v/>
      </c>
      <c r="AN525" s="4" t="str">
        <f>IF($H525=0,"",VLOOKUP($G525,Data!$G$3:$BA$2935,33,FALSE))</f>
        <v/>
      </c>
      <c r="AO525" s="4" t="str">
        <f>IF($H525=0,"",VLOOKUP($G525,Data!$G$3:$BA$2935,34,FALSE))</f>
        <v/>
      </c>
      <c r="AP525" s="4" t="str">
        <f>IF($H525=0,"",VLOOKUP($G525,Data!$G$3:$BA$2935,35,FALSE))</f>
        <v/>
      </c>
      <c r="AQ525" s="4" t="str">
        <f>IF($H525=0,"",VLOOKUP($G525,Data!$G$3:$BA$2935,36,FALSE))</f>
        <v/>
      </c>
      <c r="AR525" s="4" t="str">
        <f>IF($H525=0,"",VLOOKUP($G525,Data!$G$3:$BA$2935,37,FALSE))</f>
        <v/>
      </c>
      <c r="AS525" s="4" t="str">
        <f>IF($H525=0,"",VLOOKUP($G525,Data!$G$3:$BA$2935,38,FALSE))</f>
        <v/>
      </c>
      <c r="AT525" s="4" t="str">
        <f>IF($H525=0,"",VLOOKUP($G525,Data!$G$3:$BA$2935,39,FALSE))</f>
        <v/>
      </c>
    </row>
    <row r="526" spans="1:46" x14ac:dyDescent="0.3">
      <c r="A526" s="4">
        <f>PSSE!A535</f>
        <v>978111</v>
      </c>
      <c r="B526" s="4" t="str">
        <f>PSSE!B535</f>
        <v>PHUMY3_S1</v>
      </c>
      <c r="C526" s="4">
        <f>PSSE!D535</f>
        <v>15.8</v>
      </c>
      <c r="D526" s="52">
        <f>PSSE!E535</f>
        <v>268.39999999999998</v>
      </c>
      <c r="E526" s="52" t="str">
        <f>PSSE!F535</f>
        <v>ND</v>
      </c>
      <c r="F526" s="52">
        <f>PSSE!G535</f>
        <v>1</v>
      </c>
      <c r="G526" s="52" t="str">
        <f t="shared" si="9"/>
        <v>AVR15.8268.4ND1</v>
      </c>
      <c r="H526" s="52">
        <f>COUNTIF(Data!$G$3:$BA$2935,AVR!$G526)</f>
        <v>1</v>
      </c>
      <c r="I526" s="52" t="str">
        <f>IF($H526=0,"",VLOOKUP($G526,Data!$G$3:$BA$2935,2,FALSE))</f>
        <v>'ESST4B'</v>
      </c>
      <c r="J526" s="52">
        <f>PSSE!C535</f>
        <v>1</v>
      </c>
      <c r="K526" s="52">
        <f>IF($H526=0,"",VLOOKUP($G526,Data!$G$3:$BA$2935,4,FALSE))</f>
        <v>0</v>
      </c>
      <c r="L526" s="52">
        <f>IF($H526=0,"",VLOOKUP($G526,Data!$G$3:$BA$2935,5,FALSE))</f>
        <v>10.75</v>
      </c>
      <c r="M526" s="52">
        <f>IF($H526=0,"",VLOOKUP($G526,Data!$G$3:$BA$2935,6,FALSE))</f>
        <v>10.75</v>
      </c>
      <c r="N526" s="52">
        <f>IF($H526=0,"",VLOOKUP($G526,Data!$G$3:$BA$2935,7,FALSE))</f>
        <v>5</v>
      </c>
      <c r="O526" s="52">
        <f>IF($H526=0,"",VLOOKUP($G526,Data!$G$3:$BA$2935,8,FALSE))</f>
        <v>-0.87</v>
      </c>
      <c r="P526" s="52">
        <f>IF($H526=0,"",VLOOKUP($G526,Data!$G$3:$BA$2935,9,FALSE))</f>
        <v>0</v>
      </c>
      <c r="Q526" s="52">
        <f>IF($H526=0,"",VLOOKUP($G526,Data!$G$3:$BA$2935,10,FALSE))</f>
        <v>1</v>
      </c>
      <c r="R526" s="52">
        <f>IF($H526=0,"",VLOOKUP($G526,Data!$G$3:$BA$2935,11,FALSE))</f>
        <v>0</v>
      </c>
      <c r="S526" s="52">
        <f>IF($H526=0,"",VLOOKUP($G526,Data!$G$3:$BA$2935,12,FALSE))</f>
        <v>99</v>
      </c>
      <c r="T526" s="52">
        <f>IF($H526=0,"",VLOOKUP($G526,Data!$G$3:$BA$2935,13,FALSE))</f>
        <v>-99</v>
      </c>
      <c r="U526" s="52">
        <f>IF($H526=0,"",VLOOKUP($G526,Data!$G$3:$BA$2935,14,FALSE))</f>
        <v>0</v>
      </c>
      <c r="V526" s="52">
        <f>IF($H526=0,"",VLOOKUP($G526,Data!$G$3:$BA$2935,15,FALSE))</f>
        <v>9.3000000000000007</v>
      </c>
      <c r="W526" s="52">
        <f>IF($H526=0,"",VLOOKUP($G526,Data!$G$3:$BA$2935,16,FALSE))</f>
        <v>0</v>
      </c>
      <c r="X526" s="52">
        <f>IF($H526=0,"",VLOOKUP($G526,Data!$G$3:$BA$2935,17,FALSE))</f>
        <v>11.63</v>
      </c>
      <c r="Y526" s="52">
        <f>IF($H526=0,"",VLOOKUP($G526,Data!$G$3:$BA$2935,18,FALSE))</f>
        <v>0.113</v>
      </c>
      <c r="Z526" s="52">
        <f>IF($H526=0,"",VLOOKUP($G526,Data!$G$3:$BA$2935,19,FALSE))</f>
        <v>0.124</v>
      </c>
      <c r="AA526" s="52">
        <f>IF($H526=0,"",VLOOKUP($G526,Data!$G$3:$BA$2935,20,FALSE))</f>
        <v>0</v>
      </c>
      <c r="AB526" s="4" t="str">
        <f>IF($H526=0,"",VLOOKUP($G526,Data!$G$3:$BA$2935,21,FALSE))</f>
        <v>/</v>
      </c>
      <c r="AC526" s="4" t="str">
        <f>IF($H526=0,"",VLOOKUP($G526,Data!$G$3:$BA$2935,22,FALSE))</f>
        <v>/</v>
      </c>
      <c r="AD526" s="4" t="str">
        <f>IF($H526=0,"",VLOOKUP($G526,Data!$G$3:$BA$2935,23,FALSE))</f>
        <v/>
      </c>
      <c r="AE526" s="4" t="str">
        <f>IF($H526=0,"",VLOOKUP($G526,Data!$G$3:$BA$2935,24,FALSE))</f>
        <v/>
      </c>
      <c r="AF526" s="4" t="str">
        <f>IF($H526=0,"",VLOOKUP($G526,Data!$G$3:$BA$2935,25,FALSE))</f>
        <v/>
      </c>
      <c r="AG526" s="4" t="str">
        <f>IF($H526=0,"",VLOOKUP($G526,Data!$G$3:$BA$2935,26,FALSE))</f>
        <v/>
      </c>
      <c r="AH526" s="4" t="str">
        <f>IF($H526=0,"",VLOOKUP($G526,Data!$G$3:$BA$2935,27,FALSE))</f>
        <v/>
      </c>
      <c r="AI526" s="4" t="str">
        <f>IF($H526=0,"",VLOOKUP($G526,Data!$G$3:$BA$2935,28,FALSE))</f>
        <v/>
      </c>
      <c r="AJ526" s="4" t="str">
        <f>IF($H526=0,"",VLOOKUP($G526,Data!$G$3:$BA$2935,29,FALSE))</f>
        <v/>
      </c>
      <c r="AK526" s="4" t="str">
        <f>IF($H526=0,"",VLOOKUP($G526,Data!$G$3:$BA$2935,30,FALSE))</f>
        <v/>
      </c>
      <c r="AL526" s="4" t="str">
        <f>IF($H526=0,"",VLOOKUP($G526,Data!$G$3:$BA$2935,31,FALSE))</f>
        <v/>
      </c>
      <c r="AM526" s="4" t="str">
        <f>IF($H526=0,"",VLOOKUP($G526,Data!$G$3:$BA$2935,32,FALSE))</f>
        <v/>
      </c>
      <c r="AN526" s="4" t="str">
        <f>IF($H526=0,"",VLOOKUP($G526,Data!$G$3:$BA$2935,33,FALSE))</f>
        <v/>
      </c>
      <c r="AO526" s="4" t="str">
        <f>IF($H526=0,"",VLOOKUP($G526,Data!$G$3:$BA$2935,34,FALSE))</f>
        <v/>
      </c>
      <c r="AP526" s="4" t="str">
        <f>IF($H526=0,"",VLOOKUP($G526,Data!$G$3:$BA$2935,35,FALSE))</f>
        <v/>
      </c>
      <c r="AQ526" s="4" t="str">
        <f>IF($H526=0,"",VLOOKUP($G526,Data!$G$3:$BA$2935,36,FALSE))</f>
        <v/>
      </c>
      <c r="AR526" s="4" t="str">
        <f>IF($H526=0,"",VLOOKUP($G526,Data!$G$3:$BA$2935,37,FALSE))</f>
        <v/>
      </c>
      <c r="AS526" s="4" t="str">
        <f>IF($H526=0,"",VLOOKUP($G526,Data!$G$3:$BA$2935,38,FALSE))</f>
        <v/>
      </c>
      <c r="AT526" s="4" t="str">
        <f>IF($H526=0,"",VLOOKUP($G526,Data!$G$3:$BA$2935,39,FALSE))</f>
        <v/>
      </c>
    </row>
    <row r="527" spans="1:46" x14ac:dyDescent="0.3">
      <c r="A527" s="4">
        <f>PSSE!A536</f>
        <v>979021</v>
      </c>
      <c r="B527" s="4" t="str">
        <f>PSSE!B536</f>
        <v>PHUOCAN_G1</v>
      </c>
      <c r="C527" s="4">
        <f>PSSE!D536</f>
        <v>15.8</v>
      </c>
      <c r="D527" s="52">
        <f>PSSE!E536</f>
        <v>145</v>
      </c>
      <c r="E527" s="52" t="str">
        <f>PSSE!F536</f>
        <v>ND</v>
      </c>
      <c r="F527" s="52">
        <f>PSSE!G536</f>
        <v>1</v>
      </c>
      <c r="G527" s="52" t="str">
        <f t="shared" si="9"/>
        <v>AVR15.8145ND1</v>
      </c>
      <c r="H527" s="52">
        <f>COUNTIF(Data!$G$3:$BA$2935,AVR!$G527)</f>
        <v>1</v>
      </c>
      <c r="I527" s="52" t="str">
        <f>IF($H527=0,"",VLOOKUP($G527,Data!$G$3:$BA$2935,2,FALSE))</f>
        <v>'ESST4B'</v>
      </c>
      <c r="J527" s="52">
        <f>PSSE!C536</f>
        <v>1</v>
      </c>
      <c r="K527" s="52">
        <f>IF($H527=0,"",VLOOKUP($G527,Data!$G$3:$BA$2935,4,FALSE))</f>
        <v>0</v>
      </c>
      <c r="L527" s="52">
        <f>IF($H527=0,"",VLOOKUP($G527,Data!$G$3:$BA$2935,5,FALSE))</f>
        <v>10.75</v>
      </c>
      <c r="M527" s="52">
        <f>IF($H527=0,"",VLOOKUP($G527,Data!$G$3:$BA$2935,6,FALSE))</f>
        <v>10.75</v>
      </c>
      <c r="N527" s="52">
        <f>IF($H527=0,"",VLOOKUP($G527,Data!$G$3:$BA$2935,7,FALSE))</f>
        <v>5</v>
      </c>
      <c r="O527" s="52">
        <f>IF($H527=0,"",VLOOKUP($G527,Data!$G$3:$BA$2935,8,FALSE))</f>
        <v>-0.87</v>
      </c>
      <c r="P527" s="52">
        <f>IF($H527=0,"",VLOOKUP($G527,Data!$G$3:$BA$2935,9,FALSE))</f>
        <v>0</v>
      </c>
      <c r="Q527" s="52">
        <f>IF($H527=0,"",VLOOKUP($G527,Data!$G$3:$BA$2935,10,FALSE))</f>
        <v>1</v>
      </c>
      <c r="R527" s="52">
        <f>IF($H527=0,"",VLOOKUP($G527,Data!$G$3:$BA$2935,11,FALSE))</f>
        <v>0</v>
      </c>
      <c r="S527" s="52">
        <f>IF($H527=0,"",VLOOKUP($G527,Data!$G$3:$BA$2935,12,FALSE))</f>
        <v>99</v>
      </c>
      <c r="T527" s="52">
        <f>IF($H527=0,"",VLOOKUP($G527,Data!$G$3:$BA$2935,13,FALSE))</f>
        <v>-99</v>
      </c>
      <c r="U527" s="52">
        <f>IF($H527=0,"",VLOOKUP($G527,Data!$G$3:$BA$2935,14,FALSE))</f>
        <v>0</v>
      </c>
      <c r="V527" s="52">
        <f>IF($H527=0,"",VLOOKUP($G527,Data!$G$3:$BA$2935,15,FALSE))</f>
        <v>9.3000000000000007</v>
      </c>
      <c r="W527" s="52">
        <f>IF($H527=0,"",VLOOKUP($G527,Data!$G$3:$BA$2935,16,FALSE))</f>
        <v>0</v>
      </c>
      <c r="X527" s="52">
        <f>IF($H527=0,"",VLOOKUP($G527,Data!$G$3:$BA$2935,17,FALSE))</f>
        <v>11.63</v>
      </c>
      <c r="Y527" s="52">
        <f>IF($H527=0,"",VLOOKUP($G527,Data!$G$3:$BA$2935,18,FALSE))</f>
        <v>0.113</v>
      </c>
      <c r="Z527" s="52">
        <f>IF($H527=0,"",VLOOKUP($G527,Data!$G$3:$BA$2935,19,FALSE))</f>
        <v>0.124</v>
      </c>
      <c r="AA527" s="52">
        <f>IF($H527=0,"",VLOOKUP($G527,Data!$G$3:$BA$2935,20,FALSE))</f>
        <v>0</v>
      </c>
      <c r="AB527" s="4" t="str">
        <f>IF($H527=0,"",VLOOKUP($G527,Data!$G$3:$BA$2935,21,FALSE))</f>
        <v>/</v>
      </c>
      <c r="AC527" s="4" t="str">
        <f>IF($H527=0,"",VLOOKUP($G527,Data!$G$3:$BA$2935,22,FALSE))</f>
        <v>/</v>
      </c>
      <c r="AD527" s="4" t="str">
        <f>IF($H527=0,"",VLOOKUP($G527,Data!$G$3:$BA$2935,23,FALSE))</f>
        <v/>
      </c>
      <c r="AE527" s="4" t="str">
        <f>IF($H527=0,"",VLOOKUP($G527,Data!$G$3:$BA$2935,24,FALSE))</f>
        <v/>
      </c>
      <c r="AF527" s="4" t="str">
        <f>IF($H527=0,"",VLOOKUP($G527,Data!$G$3:$BA$2935,25,FALSE))</f>
        <v/>
      </c>
      <c r="AG527" s="4" t="str">
        <f>IF($H527=0,"",VLOOKUP($G527,Data!$G$3:$BA$2935,26,FALSE))</f>
        <v/>
      </c>
      <c r="AH527" s="4" t="str">
        <f>IF($H527=0,"",VLOOKUP($G527,Data!$G$3:$BA$2935,27,FALSE))</f>
        <v/>
      </c>
      <c r="AI527" s="4" t="str">
        <f>IF($H527=0,"",VLOOKUP($G527,Data!$G$3:$BA$2935,28,FALSE))</f>
        <v/>
      </c>
      <c r="AJ527" s="4" t="str">
        <f>IF($H527=0,"",VLOOKUP($G527,Data!$G$3:$BA$2935,29,FALSE))</f>
        <v/>
      </c>
      <c r="AK527" s="4" t="str">
        <f>IF($H527=0,"",VLOOKUP($G527,Data!$G$3:$BA$2935,30,FALSE))</f>
        <v/>
      </c>
      <c r="AL527" s="4" t="str">
        <f>IF($H527=0,"",VLOOKUP($G527,Data!$G$3:$BA$2935,31,FALSE))</f>
        <v/>
      </c>
      <c r="AM527" s="4" t="str">
        <f>IF($H527=0,"",VLOOKUP($G527,Data!$G$3:$BA$2935,32,FALSE))</f>
        <v/>
      </c>
      <c r="AN527" s="4" t="str">
        <f>IF($H527=0,"",VLOOKUP($G527,Data!$G$3:$BA$2935,33,FALSE))</f>
        <v/>
      </c>
      <c r="AO527" s="4" t="str">
        <f>IF($H527=0,"",VLOOKUP($G527,Data!$G$3:$BA$2935,34,FALSE))</f>
        <v/>
      </c>
      <c r="AP527" s="4" t="str">
        <f>IF($H527=0,"",VLOOKUP($G527,Data!$G$3:$BA$2935,35,FALSE))</f>
        <v/>
      </c>
      <c r="AQ527" s="4" t="str">
        <f>IF($H527=0,"",VLOOKUP($G527,Data!$G$3:$BA$2935,36,FALSE))</f>
        <v/>
      </c>
      <c r="AR527" s="4" t="str">
        <f>IF($H527=0,"",VLOOKUP($G527,Data!$G$3:$BA$2935,37,FALSE))</f>
        <v/>
      </c>
      <c r="AS527" s="4" t="str">
        <f>IF($H527=0,"",VLOOKUP($G527,Data!$G$3:$BA$2935,38,FALSE))</f>
        <v/>
      </c>
      <c r="AT527" s="4" t="str">
        <f>IF($H527=0,"",VLOOKUP($G527,Data!$G$3:$BA$2935,39,FALSE))</f>
        <v/>
      </c>
    </row>
    <row r="528" spans="1:46" x14ac:dyDescent="0.3">
      <c r="A528" s="4">
        <f>PSSE!A537</f>
        <v>979023</v>
      </c>
      <c r="B528" s="4" t="str">
        <f>PSSE!B537</f>
        <v>PHUOCAN_G2</v>
      </c>
      <c r="C528" s="4">
        <f>PSSE!D537</f>
        <v>15.8</v>
      </c>
      <c r="D528" s="52">
        <f>PSSE!E537</f>
        <v>145</v>
      </c>
      <c r="E528" s="52" t="str">
        <f>PSSE!F537</f>
        <v>ND</v>
      </c>
      <c r="F528" s="52">
        <f>PSSE!G537</f>
        <v>1</v>
      </c>
      <c r="G528" s="52" t="str">
        <f t="shared" si="9"/>
        <v>AVR15.8145ND1</v>
      </c>
      <c r="H528" s="52">
        <f>COUNTIF(Data!$G$3:$BA$2935,AVR!$G528)</f>
        <v>1</v>
      </c>
      <c r="I528" s="52" t="str">
        <f>IF($H528=0,"",VLOOKUP($G528,Data!$G$3:$BA$2935,2,FALSE))</f>
        <v>'ESST4B'</v>
      </c>
      <c r="J528" s="52">
        <f>PSSE!C537</f>
        <v>1</v>
      </c>
      <c r="K528" s="52">
        <f>IF($H528=0,"",VLOOKUP($G528,Data!$G$3:$BA$2935,4,FALSE))</f>
        <v>0</v>
      </c>
      <c r="L528" s="52">
        <f>IF($H528=0,"",VLOOKUP($G528,Data!$G$3:$BA$2935,5,FALSE))</f>
        <v>10.75</v>
      </c>
      <c r="M528" s="52">
        <f>IF($H528=0,"",VLOOKUP($G528,Data!$G$3:$BA$2935,6,FALSE))</f>
        <v>10.75</v>
      </c>
      <c r="N528" s="52">
        <f>IF($H528=0,"",VLOOKUP($G528,Data!$G$3:$BA$2935,7,FALSE))</f>
        <v>5</v>
      </c>
      <c r="O528" s="52">
        <f>IF($H528=0,"",VLOOKUP($G528,Data!$G$3:$BA$2935,8,FALSE))</f>
        <v>-0.87</v>
      </c>
      <c r="P528" s="52">
        <f>IF($H528=0,"",VLOOKUP($G528,Data!$G$3:$BA$2935,9,FALSE))</f>
        <v>0</v>
      </c>
      <c r="Q528" s="52">
        <f>IF($H528=0,"",VLOOKUP($G528,Data!$G$3:$BA$2935,10,FALSE))</f>
        <v>1</v>
      </c>
      <c r="R528" s="52">
        <f>IF($H528=0,"",VLOOKUP($G528,Data!$G$3:$BA$2935,11,FALSE))</f>
        <v>0</v>
      </c>
      <c r="S528" s="52">
        <f>IF($H528=0,"",VLOOKUP($G528,Data!$G$3:$BA$2935,12,FALSE))</f>
        <v>99</v>
      </c>
      <c r="T528" s="52">
        <f>IF($H528=0,"",VLOOKUP($G528,Data!$G$3:$BA$2935,13,FALSE))</f>
        <v>-99</v>
      </c>
      <c r="U528" s="52">
        <f>IF($H528=0,"",VLOOKUP($G528,Data!$G$3:$BA$2935,14,FALSE))</f>
        <v>0</v>
      </c>
      <c r="V528" s="52">
        <f>IF($H528=0,"",VLOOKUP($G528,Data!$G$3:$BA$2935,15,FALSE))</f>
        <v>9.3000000000000007</v>
      </c>
      <c r="W528" s="52">
        <f>IF($H528=0,"",VLOOKUP($G528,Data!$G$3:$BA$2935,16,FALSE))</f>
        <v>0</v>
      </c>
      <c r="X528" s="52">
        <f>IF($H528=0,"",VLOOKUP($G528,Data!$G$3:$BA$2935,17,FALSE))</f>
        <v>11.63</v>
      </c>
      <c r="Y528" s="52">
        <f>IF($H528=0,"",VLOOKUP($G528,Data!$G$3:$BA$2935,18,FALSE))</f>
        <v>0.113</v>
      </c>
      <c r="Z528" s="52">
        <f>IF($H528=0,"",VLOOKUP($G528,Data!$G$3:$BA$2935,19,FALSE))</f>
        <v>0.124</v>
      </c>
      <c r="AA528" s="52">
        <f>IF($H528=0,"",VLOOKUP($G528,Data!$G$3:$BA$2935,20,FALSE))</f>
        <v>0</v>
      </c>
      <c r="AB528" s="4" t="str">
        <f>IF($H528=0,"",VLOOKUP($G528,Data!$G$3:$BA$2935,21,FALSE))</f>
        <v>/</v>
      </c>
      <c r="AC528" s="4" t="str">
        <f>IF($H528=0,"",VLOOKUP($G528,Data!$G$3:$BA$2935,22,FALSE))</f>
        <v>/</v>
      </c>
      <c r="AD528" s="4" t="str">
        <f>IF($H528=0,"",VLOOKUP($G528,Data!$G$3:$BA$2935,23,FALSE))</f>
        <v/>
      </c>
      <c r="AE528" s="4" t="str">
        <f>IF($H528=0,"",VLOOKUP($G528,Data!$G$3:$BA$2935,24,FALSE))</f>
        <v/>
      </c>
      <c r="AF528" s="4" t="str">
        <f>IF($H528=0,"",VLOOKUP($G528,Data!$G$3:$BA$2935,25,FALSE))</f>
        <v/>
      </c>
      <c r="AG528" s="4" t="str">
        <f>IF($H528=0,"",VLOOKUP($G528,Data!$G$3:$BA$2935,26,FALSE))</f>
        <v/>
      </c>
      <c r="AH528" s="4" t="str">
        <f>IF($H528=0,"",VLOOKUP($G528,Data!$G$3:$BA$2935,27,FALSE))</f>
        <v/>
      </c>
      <c r="AI528" s="4" t="str">
        <f>IF($H528=0,"",VLOOKUP($G528,Data!$G$3:$BA$2935,28,FALSE))</f>
        <v/>
      </c>
      <c r="AJ528" s="4" t="str">
        <f>IF($H528=0,"",VLOOKUP($G528,Data!$G$3:$BA$2935,29,FALSE))</f>
        <v/>
      </c>
      <c r="AK528" s="4" t="str">
        <f>IF($H528=0,"",VLOOKUP($G528,Data!$G$3:$BA$2935,30,FALSE))</f>
        <v/>
      </c>
      <c r="AL528" s="4" t="str">
        <f>IF($H528=0,"",VLOOKUP($G528,Data!$G$3:$BA$2935,31,FALSE))</f>
        <v/>
      </c>
      <c r="AM528" s="4" t="str">
        <f>IF($H528=0,"",VLOOKUP($G528,Data!$G$3:$BA$2935,32,FALSE))</f>
        <v/>
      </c>
      <c r="AN528" s="4" t="str">
        <f>IF($H528=0,"",VLOOKUP($G528,Data!$G$3:$BA$2935,33,FALSE))</f>
        <v/>
      </c>
      <c r="AO528" s="4" t="str">
        <f>IF($H528=0,"",VLOOKUP($G528,Data!$G$3:$BA$2935,34,FALSE))</f>
        <v/>
      </c>
      <c r="AP528" s="4" t="str">
        <f>IF($H528=0,"",VLOOKUP($G528,Data!$G$3:$BA$2935,35,FALSE))</f>
        <v/>
      </c>
      <c r="AQ528" s="4" t="str">
        <f>IF($H528=0,"",VLOOKUP($G528,Data!$G$3:$BA$2935,36,FALSE))</f>
        <v/>
      </c>
      <c r="AR528" s="4" t="str">
        <f>IF($H528=0,"",VLOOKUP($G528,Data!$G$3:$BA$2935,37,FALSE))</f>
        <v/>
      </c>
      <c r="AS528" s="4" t="str">
        <f>IF($H528=0,"",VLOOKUP($G528,Data!$G$3:$BA$2935,38,FALSE))</f>
        <v/>
      </c>
      <c r="AT528" s="4" t="str">
        <f>IF($H528=0,"",VLOOKUP($G528,Data!$G$3:$BA$2935,39,FALSE))</f>
        <v/>
      </c>
    </row>
    <row r="529" spans="1:46" x14ac:dyDescent="0.3">
      <c r="A529" s="4">
        <f>PSSE!A538</f>
        <v>979025</v>
      </c>
      <c r="B529" s="4" t="str">
        <f>PSSE!B538</f>
        <v>PHUOCAN_G3</v>
      </c>
      <c r="C529" s="4">
        <f>PSSE!D538</f>
        <v>15.8</v>
      </c>
      <c r="D529" s="52">
        <f>PSSE!E538</f>
        <v>145</v>
      </c>
      <c r="E529" s="52" t="str">
        <f>PSSE!F538</f>
        <v>ND</v>
      </c>
      <c r="F529" s="52">
        <f>PSSE!G538</f>
        <v>1</v>
      </c>
      <c r="G529" s="52" t="str">
        <f t="shared" si="9"/>
        <v>AVR15.8145ND1</v>
      </c>
      <c r="H529" s="52">
        <f>COUNTIF(Data!$G$3:$BA$2935,AVR!$G529)</f>
        <v>1</v>
      </c>
      <c r="I529" s="52" t="str">
        <f>IF($H529=0,"",VLOOKUP($G529,Data!$G$3:$BA$2935,2,FALSE))</f>
        <v>'ESST4B'</v>
      </c>
      <c r="J529" s="52">
        <f>PSSE!C538</f>
        <v>1</v>
      </c>
      <c r="K529" s="52">
        <f>IF($H529=0,"",VLOOKUP($G529,Data!$G$3:$BA$2935,4,FALSE))</f>
        <v>0</v>
      </c>
      <c r="L529" s="52">
        <f>IF($H529=0,"",VLOOKUP($G529,Data!$G$3:$BA$2935,5,FALSE))</f>
        <v>10.75</v>
      </c>
      <c r="M529" s="52">
        <f>IF($H529=0,"",VLOOKUP($G529,Data!$G$3:$BA$2935,6,FALSE))</f>
        <v>10.75</v>
      </c>
      <c r="N529" s="52">
        <f>IF($H529=0,"",VLOOKUP($G529,Data!$G$3:$BA$2935,7,FALSE))</f>
        <v>5</v>
      </c>
      <c r="O529" s="52">
        <f>IF($H529=0,"",VLOOKUP($G529,Data!$G$3:$BA$2935,8,FALSE))</f>
        <v>-0.87</v>
      </c>
      <c r="P529" s="52">
        <f>IF($H529=0,"",VLOOKUP($G529,Data!$G$3:$BA$2935,9,FALSE))</f>
        <v>0</v>
      </c>
      <c r="Q529" s="52">
        <f>IF($H529=0,"",VLOOKUP($G529,Data!$G$3:$BA$2935,10,FALSE))</f>
        <v>1</v>
      </c>
      <c r="R529" s="52">
        <f>IF($H529=0,"",VLOOKUP($G529,Data!$G$3:$BA$2935,11,FALSE))</f>
        <v>0</v>
      </c>
      <c r="S529" s="52">
        <f>IF($H529=0,"",VLOOKUP($G529,Data!$G$3:$BA$2935,12,FALSE))</f>
        <v>99</v>
      </c>
      <c r="T529" s="52">
        <f>IF($H529=0,"",VLOOKUP($G529,Data!$G$3:$BA$2935,13,FALSE))</f>
        <v>-99</v>
      </c>
      <c r="U529" s="52">
        <f>IF($H529=0,"",VLOOKUP($G529,Data!$G$3:$BA$2935,14,FALSE))</f>
        <v>0</v>
      </c>
      <c r="V529" s="52">
        <f>IF($H529=0,"",VLOOKUP($G529,Data!$G$3:$BA$2935,15,FALSE))</f>
        <v>9.3000000000000007</v>
      </c>
      <c r="W529" s="52">
        <f>IF($H529=0,"",VLOOKUP($G529,Data!$G$3:$BA$2935,16,FALSE))</f>
        <v>0</v>
      </c>
      <c r="X529" s="52">
        <f>IF($H529=0,"",VLOOKUP($G529,Data!$G$3:$BA$2935,17,FALSE))</f>
        <v>11.63</v>
      </c>
      <c r="Y529" s="52">
        <f>IF($H529=0,"",VLOOKUP($G529,Data!$G$3:$BA$2935,18,FALSE))</f>
        <v>0.113</v>
      </c>
      <c r="Z529" s="52">
        <f>IF($H529=0,"",VLOOKUP($G529,Data!$G$3:$BA$2935,19,FALSE))</f>
        <v>0.124</v>
      </c>
      <c r="AA529" s="52">
        <f>IF($H529=0,"",VLOOKUP($G529,Data!$G$3:$BA$2935,20,FALSE))</f>
        <v>0</v>
      </c>
      <c r="AB529" s="4" t="str">
        <f>IF($H529=0,"",VLOOKUP($G529,Data!$G$3:$BA$2935,21,FALSE))</f>
        <v>/</v>
      </c>
      <c r="AC529" s="4" t="str">
        <f>IF($H529=0,"",VLOOKUP($G529,Data!$G$3:$BA$2935,22,FALSE))</f>
        <v>/</v>
      </c>
      <c r="AD529" s="4" t="str">
        <f>IF($H529=0,"",VLOOKUP($G529,Data!$G$3:$BA$2935,23,FALSE))</f>
        <v/>
      </c>
      <c r="AE529" s="4" t="str">
        <f>IF($H529=0,"",VLOOKUP($G529,Data!$G$3:$BA$2935,24,FALSE))</f>
        <v/>
      </c>
      <c r="AF529" s="4" t="str">
        <f>IF($H529=0,"",VLOOKUP($G529,Data!$G$3:$BA$2935,25,FALSE))</f>
        <v/>
      </c>
      <c r="AG529" s="4" t="str">
        <f>IF($H529=0,"",VLOOKUP($G529,Data!$G$3:$BA$2935,26,FALSE))</f>
        <v/>
      </c>
      <c r="AH529" s="4" t="str">
        <f>IF($H529=0,"",VLOOKUP($G529,Data!$G$3:$BA$2935,27,FALSE))</f>
        <v/>
      </c>
      <c r="AI529" s="4" t="str">
        <f>IF($H529=0,"",VLOOKUP($G529,Data!$G$3:$BA$2935,28,FALSE))</f>
        <v/>
      </c>
      <c r="AJ529" s="4" t="str">
        <f>IF($H529=0,"",VLOOKUP($G529,Data!$G$3:$BA$2935,29,FALSE))</f>
        <v/>
      </c>
      <c r="AK529" s="4" t="str">
        <f>IF($H529=0,"",VLOOKUP($G529,Data!$G$3:$BA$2935,30,FALSE))</f>
        <v/>
      </c>
      <c r="AL529" s="4" t="str">
        <f>IF($H529=0,"",VLOOKUP($G529,Data!$G$3:$BA$2935,31,FALSE))</f>
        <v/>
      </c>
      <c r="AM529" s="4" t="str">
        <f>IF($H529=0,"",VLOOKUP($G529,Data!$G$3:$BA$2935,32,FALSE))</f>
        <v/>
      </c>
      <c r="AN529" s="4" t="str">
        <f>IF($H529=0,"",VLOOKUP($G529,Data!$G$3:$BA$2935,33,FALSE))</f>
        <v/>
      </c>
      <c r="AO529" s="4" t="str">
        <f>IF($H529=0,"",VLOOKUP($G529,Data!$G$3:$BA$2935,34,FALSE))</f>
        <v/>
      </c>
      <c r="AP529" s="4" t="str">
        <f>IF($H529=0,"",VLOOKUP($G529,Data!$G$3:$BA$2935,35,FALSE))</f>
        <v/>
      </c>
      <c r="AQ529" s="4" t="str">
        <f>IF($H529=0,"",VLOOKUP($G529,Data!$G$3:$BA$2935,36,FALSE))</f>
        <v/>
      </c>
      <c r="AR529" s="4" t="str">
        <f>IF($H529=0,"",VLOOKUP($G529,Data!$G$3:$BA$2935,37,FALSE))</f>
        <v/>
      </c>
      <c r="AS529" s="4" t="str">
        <f>IF($H529=0,"",VLOOKUP($G529,Data!$G$3:$BA$2935,38,FALSE))</f>
        <v/>
      </c>
      <c r="AT529" s="4" t="str">
        <f>IF($H529=0,"",VLOOKUP($G529,Data!$G$3:$BA$2935,39,FALSE))</f>
        <v/>
      </c>
    </row>
    <row r="530" spans="1:46" x14ac:dyDescent="0.3">
      <c r="A530" s="4">
        <f>PSSE!A539</f>
        <v>979027</v>
      </c>
      <c r="B530" s="4" t="str">
        <f>PSSE!B539</f>
        <v>PHUOCAN_G4</v>
      </c>
      <c r="C530" s="4">
        <f>PSSE!D539</f>
        <v>15.8</v>
      </c>
      <c r="D530" s="52">
        <f>PSSE!E539</f>
        <v>145</v>
      </c>
      <c r="E530" s="52" t="str">
        <f>PSSE!F539</f>
        <v>ND</v>
      </c>
      <c r="F530" s="52">
        <f>PSSE!G539</f>
        <v>1</v>
      </c>
      <c r="G530" s="52" t="str">
        <f t="shared" si="9"/>
        <v>AVR15.8145ND1</v>
      </c>
      <c r="H530" s="52">
        <f>COUNTIF(Data!$G$3:$BA$2935,AVR!$G530)</f>
        <v>1</v>
      </c>
      <c r="I530" s="52" t="str">
        <f>IF($H530=0,"",VLOOKUP($G530,Data!$G$3:$BA$2935,2,FALSE))</f>
        <v>'ESST4B'</v>
      </c>
      <c r="J530" s="52">
        <f>PSSE!C539</f>
        <v>1</v>
      </c>
      <c r="K530" s="52">
        <f>IF($H530=0,"",VLOOKUP($G530,Data!$G$3:$BA$2935,4,FALSE))</f>
        <v>0</v>
      </c>
      <c r="L530" s="52">
        <f>IF($H530=0,"",VLOOKUP($G530,Data!$G$3:$BA$2935,5,FALSE))</f>
        <v>10.75</v>
      </c>
      <c r="M530" s="52">
        <f>IF($H530=0,"",VLOOKUP($G530,Data!$G$3:$BA$2935,6,FALSE))</f>
        <v>10.75</v>
      </c>
      <c r="N530" s="52">
        <f>IF($H530=0,"",VLOOKUP($G530,Data!$G$3:$BA$2935,7,FALSE))</f>
        <v>5</v>
      </c>
      <c r="O530" s="52">
        <f>IF($H530=0,"",VLOOKUP($G530,Data!$G$3:$BA$2935,8,FALSE))</f>
        <v>-0.87</v>
      </c>
      <c r="P530" s="52">
        <f>IF($H530=0,"",VLOOKUP($G530,Data!$G$3:$BA$2935,9,FALSE))</f>
        <v>0</v>
      </c>
      <c r="Q530" s="52">
        <f>IF($H530=0,"",VLOOKUP($G530,Data!$G$3:$BA$2935,10,FALSE))</f>
        <v>1</v>
      </c>
      <c r="R530" s="52">
        <f>IF($H530=0,"",VLOOKUP($G530,Data!$G$3:$BA$2935,11,FALSE))</f>
        <v>0</v>
      </c>
      <c r="S530" s="52">
        <f>IF($H530=0,"",VLOOKUP($G530,Data!$G$3:$BA$2935,12,FALSE))</f>
        <v>99</v>
      </c>
      <c r="T530" s="52">
        <f>IF($H530=0,"",VLOOKUP($G530,Data!$G$3:$BA$2935,13,FALSE))</f>
        <v>-99</v>
      </c>
      <c r="U530" s="52">
        <f>IF($H530=0,"",VLOOKUP($G530,Data!$G$3:$BA$2935,14,FALSE))</f>
        <v>0</v>
      </c>
      <c r="V530" s="52">
        <f>IF($H530=0,"",VLOOKUP($G530,Data!$G$3:$BA$2935,15,FALSE))</f>
        <v>9.3000000000000007</v>
      </c>
      <c r="W530" s="52">
        <f>IF($H530=0,"",VLOOKUP($G530,Data!$G$3:$BA$2935,16,FALSE))</f>
        <v>0</v>
      </c>
      <c r="X530" s="52">
        <f>IF($H530=0,"",VLOOKUP($G530,Data!$G$3:$BA$2935,17,FALSE))</f>
        <v>11.63</v>
      </c>
      <c r="Y530" s="52">
        <f>IF($H530=0,"",VLOOKUP($G530,Data!$G$3:$BA$2935,18,FALSE))</f>
        <v>0.113</v>
      </c>
      <c r="Z530" s="52">
        <f>IF($H530=0,"",VLOOKUP($G530,Data!$G$3:$BA$2935,19,FALSE))</f>
        <v>0.124</v>
      </c>
      <c r="AA530" s="52">
        <f>IF($H530=0,"",VLOOKUP($G530,Data!$G$3:$BA$2935,20,FALSE))</f>
        <v>0</v>
      </c>
      <c r="AB530" s="4" t="str">
        <f>IF($H530=0,"",VLOOKUP($G530,Data!$G$3:$BA$2935,21,FALSE))</f>
        <v>/</v>
      </c>
      <c r="AC530" s="4" t="str">
        <f>IF($H530=0,"",VLOOKUP($G530,Data!$G$3:$BA$2935,22,FALSE))</f>
        <v>/</v>
      </c>
      <c r="AD530" s="4" t="str">
        <f>IF($H530=0,"",VLOOKUP($G530,Data!$G$3:$BA$2935,23,FALSE))</f>
        <v/>
      </c>
      <c r="AE530" s="4" t="str">
        <f>IF($H530=0,"",VLOOKUP($G530,Data!$G$3:$BA$2935,24,FALSE))</f>
        <v/>
      </c>
      <c r="AF530" s="4" t="str">
        <f>IF($H530=0,"",VLOOKUP($G530,Data!$G$3:$BA$2935,25,FALSE))</f>
        <v/>
      </c>
      <c r="AG530" s="4" t="str">
        <f>IF($H530=0,"",VLOOKUP($G530,Data!$G$3:$BA$2935,26,FALSE))</f>
        <v/>
      </c>
      <c r="AH530" s="4" t="str">
        <f>IF($H530=0,"",VLOOKUP($G530,Data!$G$3:$BA$2935,27,FALSE))</f>
        <v/>
      </c>
      <c r="AI530" s="4" t="str">
        <f>IF($H530=0,"",VLOOKUP($G530,Data!$G$3:$BA$2935,28,FALSE))</f>
        <v/>
      </c>
      <c r="AJ530" s="4" t="str">
        <f>IF($H530=0,"",VLOOKUP($G530,Data!$G$3:$BA$2935,29,FALSE))</f>
        <v/>
      </c>
      <c r="AK530" s="4" t="str">
        <f>IF($H530=0,"",VLOOKUP($G530,Data!$G$3:$BA$2935,30,FALSE))</f>
        <v/>
      </c>
      <c r="AL530" s="4" t="str">
        <f>IF($H530=0,"",VLOOKUP($G530,Data!$G$3:$BA$2935,31,FALSE))</f>
        <v/>
      </c>
      <c r="AM530" s="4" t="str">
        <f>IF($H530=0,"",VLOOKUP($G530,Data!$G$3:$BA$2935,32,FALSE))</f>
        <v/>
      </c>
      <c r="AN530" s="4" t="str">
        <f>IF($H530=0,"",VLOOKUP($G530,Data!$G$3:$BA$2935,33,FALSE))</f>
        <v/>
      </c>
      <c r="AO530" s="4" t="str">
        <f>IF($H530=0,"",VLOOKUP($G530,Data!$G$3:$BA$2935,34,FALSE))</f>
        <v/>
      </c>
      <c r="AP530" s="4" t="str">
        <f>IF($H530=0,"",VLOOKUP($G530,Data!$G$3:$BA$2935,35,FALSE))</f>
        <v/>
      </c>
      <c r="AQ530" s="4" t="str">
        <f>IF($H530=0,"",VLOOKUP($G530,Data!$G$3:$BA$2935,36,FALSE))</f>
        <v/>
      </c>
      <c r="AR530" s="4" t="str">
        <f>IF($H530=0,"",VLOOKUP($G530,Data!$G$3:$BA$2935,37,FALSE))</f>
        <v/>
      </c>
      <c r="AS530" s="4" t="str">
        <f>IF($H530=0,"",VLOOKUP($G530,Data!$G$3:$BA$2935,38,FALSE))</f>
        <v/>
      </c>
      <c r="AT530" s="4" t="str">
        <f>IF($H530=0,"",VLOOKUP($G530,Data!$G$3:$BA$2935,39,FALSE))</f>
        <v/>
      </c>
    </row>
    <row r="531" spans="1:46" x14ac:dyDescent="0.3">
      <c r="A531" s="4">
        <f>PSSE!A540</f>
        <v>979029</v>
      </c>
      <c r="B531" s="4" t="str">
        <f>PSSE!B540</f>
        <v>PHUOCAN_G5</v>
      </c>
      <c r="C531" s="4">
        <f>PSSE!D540</f>
        <v>15.8</v>
      </c>
      <c r="D531" s="52">
        <f>PSSE!E540</f>
        <v>145</v>
      </c>
      <c r="E531" s="52" t="str">
        <f>PSSE!F540</f>
        <v>ND</v>
      </c>
      <c r="F531" s="52">
        <f>PSSE!G540</f>
        <v>1</v>
      </c>
      <c r="G531" s="52" t="str">
        <f t="shared" si="9"/>
        <v>AVR15.8145ND1</v>
      </c>
      <c r="H531" s="52">
        <f>COUNTIF(Data!$G$3:$BA$2935,AVR!$G531)</f>
        <v>1</v>
      </c>
      <c r="I531" s="52" t="str">
        <f>IF($H531=0,"",VLOOKUP($G531,Data!$G$3:$BA$2935,2,FALSE))</f>
        <v>'ESST4B'</v>
      </c>
      <c r="J531" s="52">
        <f>PSSE!C540</f>
        <v>1</v>
      </c>
      <c r="K531" s="52">
        <f>IF($H531=0,"",VLOOKUP($G531,Data!$G$3:$BA$2935,4,FALSE))</f>
        <v>0</v>
      </c>
      <c r="L531" s="52">
        <f>IF($H531=0,"",VLOOKUP($G531,Data!$G$3:$BA$2935,5,FALSE))</f>
        <v>10.75</v>
      </c>
      <c r="M531" s="52">
        <f>IF($H531=0,"",VLOOKUP($G531,Data!$G$3:$BA$2935,6,FALSE))</f>
        <v>10.75</v>
      </c>
      <c r="N531" s="52">
        <f>IF($H531=0,"",VLOOKUP($G531,Data!$G$3:$BA$2935,7,FALSE))</f>
        <v>5</v>
      </c>
      <c r="O531" s="52">
        <f>IF($H531=0,"",VLOOKUP($G531,Data!$G$3:$BA$2935,8,FALSE))</f>
        <v>-0.87</v>
      </c>
      <c r="P531" s="52">
        <f>IF($H531=0,"",VLOOKUP($G531,Data!$G$3:$BA$2935,9,FALSE))</f>
        <v>0</v>
      </c>
      <c r="Q531" s="52">
        <f>IF($H531=0,"",VLOOKUP($G531,Data!$G$3:$BA$2935,10,FALSE))</f>
        <v>1</v>
      </c>
      <c r="R531" s="52">
        <f>IF($H531=0,"",VLOOKUP($G531,Data!$G$3:$BA$2935,11,FALSE))</f>
        <v>0</v>
      </c>
      <c r="S531" s="52">
        <f>IF($H531=0,"",VLOOKUP($G531,Data!$G$3:$BA$2935,12,FALSE))</f>
        <v>99</v>
      </c>
      <c r="T531" s="52">
        <f>IF($H531=0,"",VLOOKUP($G531,Data!$G$3:$BA$2935,13,FALSE))</f>
        <v>-99</v>
      </c>
      <c r="U531" s="52">
        <f>IF($H531=0,"",VLOOKUP($G531,Data!$G$3:$BA$2935,14,FALSE))</f>
        <v>0</v>
      </c>
      <c r="V531" s="52">
        <f>IF($H531=0,"",VLOOKUP($G531,Data!$G$3:$BA$2935,15,FALSE))</f>
        <v>9.3000000000000007</v>
      </c>
      <c r="W531" s="52">
        <f>IF($H531=0,"",VLOOKUP($G531,Data!$G$3:$BA$2935,16,FALSE))</f>
        <v>0</v>
      </c>
      <c r="X531" s="52">
        <f>IF($H531=0,"",VLOOKUP($G531,Data!$G$3:$BA$2935,17,FALSE))</f>
        <v>11.63</v>
      </c>
      <c r="Y531" s="52">
        <f>IF($H531=0,"",VLOOKUP($G531,Data!$G$3:$BA$2935,18,FALSE))</f>
        <v>0.113</v>
      </c>
      <c r="Z531" s="52">
        <f>IF($H531=0,"",VLOOKUP($G531,Data!$G$3:$BA$2935,19,FALSE))</f>
        <v>0.124</v>
      </c>
      <c r="AA531" s="52">
        <f>IF($H531=0,"",VLOOKUP($G531,Data!$G$3:$BA$2935,20,FALSE))</f>
        <v>0</v>
      </c>
      <c r="AB531" s="4" t="str">
        <f>IF($H531=0,"",VLOOKUP($G531,Data!$G$3:$BA$2935,21,FALSE))</f>
        <v>/</v>
      </c>
      <c r="AC531" s="4" t="str">
        <f>IF($H531=0,"",VLOOKUP($G531,Data!$G$3:$BA$2935,22,FALSE))</f>
        <v>/</v>
      </c>
      <c r="AD531" s="4" t="str">
        <f>IF($H531=0,"",VLOOKUP($G531,Data!$G$3:$BA$2935,23,FALSE))</f>
        <v/>
      </c>
      <c r="AE531" s="4" t="str">
        <f>IF($H531=0,"",VLOOKUP($G531,Data!$G$3:$BA$2935,24,FALSE))</f>
        <v/>
      </c>
      <c r="AF531" s="4" t="str">
        <f>IF($H531=0,"",VLOOKUP($G531,Data!$G$3:$BA$2935,25,FALSE))</f>
        <v/>
      </c>
      <c r="AG531" s="4" t="str">
        <f>IF($H531=0,"",VLOOKUP($G531,Data!$G$3:$BA$2935,26,FALSE))</f>
        <v/>
      </c>
      <c r="AH531" s="4" t="str">
        <f>IF($H531=0,"",VLOOKUP($G531,Data!$G$3:$BA$2935,27,FALSE))</f>
        <v/>
      </c>
      <c r="AI531" s="4" t="str">
        <f>IF($H531=0,"",VLOOKUP($G531,Data!$G$3:$BA$2935,28,FALSE))</f>
        <v/>
      </c>
      <c r="AJ531" s="4" t="str">
        <f>IF($H531=0,"",VLOOKUP($G531,Data!$G$3:$BA$2935,29,FALSE))</f>
        <v/>
      </c>
      <c r="AK531" s="4" t="str">
        <f>IF($H531=0,"",VLOOKUP($G531,Data!$G$3:$BA$2935,30,FALSE))</f>
        <v/>
      </c>
      <c r="AL531" s="4" t="str">
        <f>IF($H531=0,"",VLOOKUP($G531,Data!$G$3:$BA$2935,31,FALSE))</f>
        <v/>
      </c>
      <c r="AM531" s="4" t="str">
        <f>IF($H531=0,"",VLOOKUP($G531,Data!$G$3:$BA$2935,32,FALSE))</f>
        <v/>
      </c>
      <c r="AN531" s="4" t="str">
        <f>IF($H531=0,"",VLOOKUP($G531,Data!$G$3:$BA$2935,33,FALSE))</f>
        <v/>
      </c>
      <c r="AO531" s="4" t="str">
        <f>IF($H531=0,"",VLOOKUP($G531,Data!$G$3:$BA$2935,34,FALSE))</f>
        <v/>
      </c>
      <c r="AP531" s="4" t="str">
        <f>IF($H531=0,"",VLOOKUP($G531,Data!$G$3:$BA$2935,35,FALSE))</f>
        <v/>
      </c>
      <c r="AQ531" s="4" t="str">
        <f>IF($H531=0,"",VLOOKUP($G531,Data!$G$3:$BA$2935,36,FALSE))</f>
        <v/>
      </c>
      <c r="AR531" s="4" t="str">
        <f>IF($H531=0,"",VLOOKUP($G531,Data!$G$3:$BA$2935,37,FALSE))</f>
        <v/>
      </c>
      <c r="AS531" s="4" t="str">
        <f>IF($H531=0,"",VLOOKUP($G531,Data!$G$3:$BA$2935,38,FALSE))</f>
        <v/>
      </c>
      <c r="AT531" s="4" t="str">
        <f>IF($H531=0,"",VLOOKUP($G531,Data!$G$3:$BA$2935,39,FALSE))</f>
        <v/>
      </c>
    </row>
    <row r="532" spans="1:46" x14ac:dyDescent="0.3">
      <c r="A532" s="4">
        <f>PSSE!A541</f>
        <v>981011</v>
      </c>
      <c r="B532" s="4" t="str">
        <f>PSSE!B541</f>
        <v>SONGHAU1_S1</v>
      </c>
      <c r="C532" s="4">
        <f>PSSE!D541</f>
        <v>26</v>
      </c>
      <c r="D532" s="52">
        <f>PSSE!E541</f>
        <v>600</v>
      </c>
      <c r="E532" s="52" t="str">
        <f>PSSE!F541</f>
        <v>ND</v>
      </c>
      <c r="F532" s="52">
        <f>PSSE!G541</f>
        <v>1</v>
      </c>
      <c r="G532" s="52" t="str">
        <f t="shared" si="9"/>
        <v>AVR26600ND1</v>
      </c>
      <c r="H532" s="52">
        <f>COUNTIF(Data!$G$3:$BA$2935,AVR!$G532)</f>
        <v>1</v>
      </c>
      <c r="I532" s="52" t="str">
        <f>IF($H532=0,"",VLOOKUP($G532,Data!$G$3:$BA$2935,2,FALSE))</f>
        <v>'ESST4B'</v>
      </c>
      <c r="J532" s="52">
        <f>PSSE!C541</f>
        <v>1</v>
      </c>
      <c r="K532" s="52">
        <f>IF($H532=0,"",VLOOKUP($G532,Data!$G$3:$BA$2935,4,FALSE))</f>
        <v>0</v>
      </c>
      <c r="L532" s="52">
        <f>IF($H532=0,"",VLOOKUP($G532,Data!$G$3:$BA$2935,5,FALSE))</f>
        <v>15</v>
      </c>
      <c r="M532" s="52">
        <f>IF($H532=0,"",VLOOKUP($G532,Data!$G$3:$BA$2935,6,FALSE))</f>
        <v>15</v>
      </c>
      <c r="N532" s="52">
        <f>IF($H532=0,"",VLOOKUP($G532,Data!$G$3:$BA$2935,7,FALSE))</f>
        <v>5</v>
      </c>
      <c r="O532" s="52">
        <f>IF($H532=0,"",VLOOKUP($G532,Data!$G$3:$BA$2935,8,FALSE))</f>
        <v>-0.87</v>
      </c>
      <c r="P532" s="52">
        <f>IF($H532=0,"",VLOOKUP($G532,Data!$G$3:$BA$2935,9,FALSE))</f>
        <v>0</v>
      </c>
      <c r="Q532" s="52">
        <f>IF($H532=0,"",VLOOKUP($G532,Data!$G$3:$BA$2935,10,FALSE))</f>
        <v>1</v>
      </c>
      <c r="R532" s="52">
        <f>IF($H532=0,"",VLOOKUP($G532,Data!$G$3:$BA$2935,11,FALSE))</f>
        <v>0</v>
      </c>
      <c r="S532" s="52">
        <f>IF($H532=0,"",VLOOKUP($G532,Data!$G$3:$BA$2935,12,FALSE))</f>
        <v>99</v>
      </c>
      <c r="T532" s="52">
        <f>IF($H532=0,"",VLOOKUP($G532,Data!$G$3:$BA$2935,13,FALSE))</f>
        <v>-99</v>
      </c>
      <c r="U532" s="52">
        <f>IF($H532=0,"",VLOOKUP($G532,Data!$G$3:$BA$2935,14,FALSE))</f>
        <v>0</v>
      </c>
      <c r="V532" s="52">
        <f>IF($H532=0,"",VLOOKUP($G532,Data!$G$3:$BA$2935,15,FALSE))</f>
        <v>9.3000000000000007</v>
      </c>
      <c r="W532" s="52">
        <f>IF($H532=0,"",VLOOKUP($G532,Data!$G$3:$BA$2935,16,FALSE))</f>
        <v>0</v>
      </c>
      <c r="X532" s="52">
        <f>IF($H532=0,"",VLOOKUP($G532,Data!$G$3:$BA$2935,17,FALSE))</f>
        <v>11.63</v>
      </c>
      <c r="Y532" s="52">
        <f>IF($H532=0,"",VLOOKUP($G532,Data!$G$3:$BA$2935,18,FALSE))</f>
        <v>0.113</v>
      </c>
      <c r="Z532" s="52">
        <f>IF($H532=0,"",VLOOKUP($G532,Data!$G$3:$BA$2935,19,FALSE))</f>
        <v>0.124</v>
      </c>
      <c r="AA532" s="52">
        <f>IF($H532=0,"",VLOOKUP($G532,Data!$G$3:$BA$2935,20,FALSE))</f>
        <v>0</v>
      </c>
      <c r="AB532" s="4" t="str">
        <f>IF($H532=0,"",VLOOKUP($G532,Data!$G$3:$BA$2935,21,FALSE))</f>
        <v>/</v>
      </c>
      <c r="AC532" s="4" t="str">
        <f>IF($H532=0,"",VLOOKUP($G532,Data!$G$3:$BA$2935,22,FALSE))</f>
        <v>/</v>
      </c>
      <c r="AD532" s="4" t="str">
        <f>IF($H532=0,"",VLOOKUP($G532,Data!$G$3:$BA$2935,23,FALSE))</f>
        <v/>
      </c>
      <c r="AE532" s="4" t="str">
        <f>IF($H532=0,"",VLOOKUP($G532,Data!$G$3:$BA$2935,24,FALSE))</f>
        <v/>
      </c>
      <c r="AF532" s="4" t="str">
        <f>IF($H532=0,"",VLOOKUP($G532,Data!$G$3:$BA$2935,25,FALSE))</f>
        <v/>
      </c>
      <c r="AG532" s="4" t="str">
        <f>IF($H532=0,"",VLOOKUP($G532,Data!$G$3:$BA$2935,26,FALSE))</f>
        <v/>
      </c>
      <c r="AH532" s="4" t="str">
        <f>IF($H532=0,"",VLOOKUP($G532,Data!$G$3:$BA$2935,27,FALSE))</f>
        <v/>
      </c>
      <c r="AI532" s="4" t="str">
        <f>IF($H532=0,"",VLOOKUP($G532,Data!$G$3:$BA$2935,28,FALSE))</f>
        <v/>
      </c>
      <c r="AJ532" s="4" t="str">
        <f>IF($H532=0,"",VLOOKUP($G532,Data!$G$3:$BA$2935,29,FALSE))</f>
        <v/>
      </c>
      <c r="AK532" s="4" t="str">
        <f>IF($H532=0,"",VLOOKUP($G532,Data!$G$3:$BA$2935,30,FALSE))</f>
        <v/>
      </c>
      <c r="AL532" s="4" t="str">
        <f>IF($H532=0,"",VLOOKUP($G532,Data!$G$3:$BA$2935,31,FALSE))</f>
        <v/>
      </c>
      <c r="AM532" s="4" t="str">
        <f>IF($H532=0,"",VLOOKUP($G532,Data!$G$3:$BA$2935,32,FALSE))</f>
        <v/>
      </c>
      <c r="AN532" s="4" t="str">
        <f>IF($H532=0,"",VLOOKUP($G532,Data!$G$3:$BA$2935,33,FALSE))</f>
        <v/>
      </c>
      <c r="AO532" s="4" t="str">
        <f>IF($H532=0,"",VLOOKUP($G532,Data!$G$3:$BA$2935,34,FALSE))</f>
        <v/>
      </c>
      <c r="AP532" s="4" t="str">
        <f>IF($H532=0,"",VLOOKUP($G532,Data!$G$3:$BA$2935,35,FALSE))</f>
        <v/>
      </c>
      <c r="AQ532" s="4" t="str">
        <f>IF($H532=0,"",VLOOKUP($G532,Data!$G$3:$BA$2935,36,FALSE))</f>
        <v/>
      </c>
      <c r="AR532" s="4" t="str">
        <f>IF($H532=0,"",VLOOKUP($G532,Data!$G$3:$BA$2935,37,FALSE))</f>
        <v/>
      </c>
      <c r="AS532" s="4" t="str">
        <f>IF($H532=0,"",VLOOKUP($G532,Data!$G$3:$BA$2935,38,FALSE))</f>
        <v/>
      </c>
      <c r="AT532" s="4" t="str">
        <f>IF($H532=0,"",VLOOKUP($G532,Data!$G$3:$BA$2935,39,FALSE))</f>
        <v/>
      </c>
    </row>
    <row r="533" spans="1:46" x14ac:dyDescent="0.3">
      <c r="A533" s="4">
        <f>PSSE!A542</f>
        <v>981012</v>
      </c>
      <c r="B533" s="4" t="str">
        <f>PSSE!B542</f>
        <v>SONGHAU1_S2</v>
      </c>
      <c r="C533" s="4">
        <f>PSSE!D542</f>
        <v>26</v>
      </c>
      <c r="D533" s="52">
        <f>PSSE!E542</f>
        <v>600</v>
      </c>
      <c r="E533" s="52" t="str">
        <f>PSSE!F542</f>
        <v>ND</v>
      </c>
      <c r="F533" s="52">
        <f>PSSE!G542</f>
        <v>1</v>
      </c>
      <c r="G533" s="52" t="str">
        <f t="shared" si="9"/>
        <v>AVR26600ND1</v>
      </c>
      <c r="H533" s="52">
        <f>COUNTIF(Data!$G$3:$BA$2935,AVR!$G533)</f>
        <v>1</v>
      </c>
      <c r="I533" s="52" t="str">
        <f>IF($H533=0,"",VLOOKUP($G533,Data!$G$3:$BA$2935,2,FALSE))</f>
        <v>'ESST4B'</v>
      </c>
      <c r="J533" s="52">
        <f>PSSE!C542</f>
        <v>1</v>
      </c>
      <c r="K533" s="52">
        <f>IF($H533=0,"",VLOOKUP($G533,Data!$G$3:$BA$2935,4,FALSE))</f>
        <v>0</v>
      </c>
      <c r="L533" s="52">
        <f>IF($H533=0,"",VLOOKUP($G533,Data!$G$3:$BA$2935,5,FALSE))</f>
        <v>15</v>
      </c>
      <c r="M533" s="52">
        <f>IF($H533=0,"",VLOOKUP($G533,Data!$G$3:$BA$2935,6,FALSE))</f>
        <v>15</v>
      </c>
      <c r="N533" s="52">
        <f>IF($H533=0,"",VLOOKUP($G533,Data!$G$3:$BA$2935,7,FALSE))</f>
        <v>5</v>
      </c>
      <c r="O533" s="52">
        <f>IF($H533=0,"",VLOOKUP($G533,Data!$G$3:$BA$2935,8,FALSE))</f>
        <v>-0.87</v>
      </c>
      <c r="P533" s="52">
        <f>IF($H533=0,"",VLOOKUP($G533,Data!$G$3:$BA$2935,9,FALSE))</f>
        <v>0</v>
      </c>
      <c r="Q533" s="52">
        <f>IF($H533=0,"",VLOOKUP($G533,Data!$G$3:$BA$2935,10,FALSE))</f>
        <v>1</v>
      </c>
      <c r="R533" s="52">
        <f>IF($H533=0,"",VLOOKUP($G533,Data!$G$3:$BA$2935,11,FALSE))</f>
        <v>0</v>
      </c>
      <c r="S533" s="52">
        <f>IF($H533=0,"",VLOOKUP($G533,Data!$G$3:$BA$2935,12,FALSE))</f>
        <v>99</v>
      </c>
      <c r="T533" s="52">
        <f>IF($H533=0,"",VLOOKUP($G533,Data!$G$3:$BA$2935,13,FALSE))</f>
        <v>-99</v>
      </c>
      <c r="U533" s="52">
        <f>IF($H533=0,"",VLOOKUP($G533,Data!$G$3:$BA$2935,14,FALSE))</f>
        <v>0</v>
      </c>
      <c r="V533" s="52">
        <f>IF($H533=0,"",VLOOKUP($G533,Data!$G$3:$BA$2935,15,FALSE))</f>
        <v>9.3000000000000007</v>
      </c>
      <c r="W533" s="52">
        <f>IF($H533=0,"",VLOOKUP($G533,Data!$G$3:$BA$2935,16,FALSE))</f>
        <v>0</v>
      </c>
      <c r="X533" s="52">
        <f>IF($H533=0,"",VLOOKUP($G533,Data!$G$3:$BA$2935,17,FALSE))</f>
        <v>11.63</v>
      </c>
      <c r="Y533" s="52">
        <f>IF($H533=0,"",VLOOKUP($G533,Data!$G$3:$BA$2935,18,FALSE))</f>
        <v>0.113</v>
      </c>
      <c r="Z533" s="52">
        <f>IF($H533=0,"",VLOOKUP($G533,Data!$G$3:$BA$2935,19,FALSE))</f>
        <v>0.124</v>
      </c>
      <c r="AA533" s="52">
        <f>IF($H533=0,"",VLOOKUP($G533,Data!$G$3:$BA$2935,20,FALSE))</f>
        <v>0</v>
      </c>
      <c r="AB533" s="4" t="str">
        <f>IF($H533=0,"",VLOOKUP($G533,Data!$G$3:$BA$2935,21,FALSE))</f>
        <v>/</v>
      </c>
      <c r="AC533" s="4" t="str">
        <f>IF($H533=0,"",VLOOKUP($G533,Data!$G$3:$BA$2935,22,FALSE))</f>
        <v>/</v>
      </c>
      <c r="AD533" s="4" t="str">
        <f>IF($H533=0,"",VLOOKUP($G533,Data!$G$3:$BA$2935,23,FALSE))</f>
        <v/>
      </c>
      <c r="AE533" s="4" t="str">
        <f>IF($H533=0,"",VLOOKUP($G533,Data!$G$3:$BA$2935,24,FALSE))</f>
        <v/>
      </c>
      <c r="AF533" s="4" t="str">
        <f>IF($H533=0,"",VLOOKUP($G533,Data!$G$3:$BA$2935,25,FALSE))</f>
        <v/>
      </c>
      <c r="AG533" s="4" t="str">
        <f>IF($H533=0,"",VLOOKUP($G533,Data!$G$3:$BA$2935,26,FALSE))</f>
        <v/>
      </c>
      <c r="AH533" s="4" t="str">
        <f>IF($H533=0,"",VLOOKUP($G533,Data!$G$3:$BA$2935,27,FALSE))</f>
        <v/>
      </c>
      <c r="AI533" s="4" t="str">
        <f>IF($H533=0,"",VLOOKUP($G533,Data!$G$3:$BA$2935,28,FALSE))</f>
        <v/>
      </c>
      <c r="AJ533" s="4" t="str">
        <f>IF($H533=0,"",VLOOKUP($G533,Data!$G$3:$BA$2935,29,FALSE))</f>
        <v/>
      </c>
      <c r="AK533" s="4" t="str">
        <f>IF($H533=0,"",VLOOKUP($G533,Data!$G$3:$BA$2935,30,FALSE))</f>
        <v/>
      </c>
      <c r="AL533" s="4" t="str">
        <f>IF($H533=0,"",VLOOKUP($G533,Data!$G$3:$BA$2935,31,FALSE))</f>
        <v/>
      </c>
      <c r="AM533" s="4" t="str">
        <f>IF($H533=0,"",VLOOKUP($G533,Data!$G$3:$BA$2935,32,FALSE))</f>
        <v/>
      </c>
      <c r="AN533" s="4" t="str">
        <f>IF($H533=0,"",VLOOKUP($G533,Data!$G$3:$BA$2935,33,FALSE))</f>
        <v/>
      </c>
      <c r="AO533" s="4" t="str">
        <f>IF($H533=0,"",VLOOKUP($G533,Data!$G$3:$BA$2935,34,FALSE))</f>
        <v/>
      </c>
      <c r="AP533" s="4" t="str">
        <f>IF($H533=0,"",VLOOKUP($G533,Data!$G$3:$BA$2935,35,FALSE))</f>
        <v/>
      </c>
      <c r="AQ533" s="4" t="str">
        <f>IF($H533=0,"",VLOOKUP($G533,Data!$G$3:$BA$2935,36,FALSE))</f>
        <v/>
      </c>
      <c r="AR533" s="4" t="str">
        <f>IF($H533=0,"",VLOOKUP($G533,Data!$G$3:$BA$2935,37,FALSE))</f>
        <v/>
      </c>
      <c r="AS533" s="4" t="str">
        <f>IF($H533=0,"",VLOOKUP($G533,Data!$G$3:$BA$2935,38,FALSE))</f>
        <v/>
      </c>
      <c r="AT533" s="4" t="str">
        <f>IF($H533=0,"",VLOOKUP($G533,Data!$G$3:$BA$2935,39,FALSE))</f>
        <v/>
      </c>
    </row>
    <row r="534" spans="1:46" x14ac:dyDescent="0.3">
      <c r="A534" s="4">
        <f>PSSE!A543</f>
        <v>981021</v>
      </c>
      <c r="B534" s="4" t="str">
        <f>PSSE!B543</f>
        <v>SONGHAU2_S1</v>
      </c>
      <c r="C534" s="4">
        <f>PSSE!D543</f>
        <v>26</v>
      </c>
      <c r="D534" s="52">
        <f>PSSE!E543</f>
        <v>1000</v>
      </c>
      <c r="E534" s="52" t="str">
        <f>PSSE!F543</f>
        <v>ND</v>
      </c>
      <c r="F534" s="52">
        <f>PSSE!G543</f>
        <v>1</v>
      </c>
      <c r="G534" s="52" t="str">
        <f t="shared" si="9"/>
        <v>AVR261000ND1</v>
      </c>
      <c r="H534" s="52">
        <f>COUNTIF(Data!$G$3:$BA$2935,AVR!$G534)</f>
        <v>1</v>
      </c>
      <c r="I534" s="52" t="str">
        <f>IF($H534=0,"",VLOOKUP($G534,Data!$G$3:$BA$2935,2,FALSE))</f>
        <v>'ESST4B'</v>
      </c>
      <c r="J534" s="52">
        <f>PSSE!C543</f>
        <v>1</v>
      </c>
      <c r="K534" s="52">
        <f>IF($H534=0,"",VLOOKUP($G534,Data!$G$3:$BA$2935,4,FALSE))</f>
        <v>0</v>
      </c>
      <c r="L534" s="52">
        <f>IF($H534=0,"",VLOOKUP($G534,Data!$G$3:$BA$2935,5,FALSE))</f>
        <v>10.75</v>
      </c>
      <c r="M534" s="52">
        <f>IF($H534=0,"",VLOOKUP($G534,Data!$G$3:$BA$2935,6,FALSE))</f>
        <v>10.75</v>
      </c>
      <c r="N534" s="52">
        <f>IF($H534=0,"",VLOOKUP($G534,Data!$G$3:$BA$2935,7,FALSE))</f>
        <v>5</v>
      </c>
      <c r="O534" s="52">
        <f>IF($H534=0,"",VLOOKUP($G534,Data!$G$3:$BA$2935,8,FALSE))</f>
        <v>-0.87</v>
      </c>
      <c r="P534" s="52">
        <f>IF($H534=0,"",VLOOKUP($G534,Data!$G$3:$BA$2935,9,FALSE))</f>
        <v>0</v>
      </c>
      <c r="Q534" s="52">
        <f>IF($H534=0,"",VLOOKUP($G534,Data!$G$3:$BA$2935,10,FALSE))</f>
        <v>1</v>
      </c>
      <c r="R534" s="52">
        <f>IF($H534=0,"",VLOOKUP($G534,Data!$G$3:$BA$2935,11,FALSE))</f>
        <v>0</v>
      </c>
      <c r="S534" s="52">
        <f>IF($H534=0,"",VLOOKUP($G534,Data!$G$3:$BA$2935,12,FALSE))</f>
        <v>99</v>
      </c>
      <c r="T534" s="52">
        <f>IF($H534=0,"",VLOOKUP($G534,Data!$G$3:$BA$2935,13,FALSE))</f>
        <v>-99</v>
      </c>
      <c r="U534" s="52">
        <f>IF($H534=0,"",VLOOKUP($G534,Data!$G$3:$BA$2935,14,FALSE))</f>
        <v>0</v>
      </c>
      <c r="V534" s="52">
        <f>IF($H534=0,"",VLOOKUP($G534,Data!$G$3:$BA$2935,15,FALSE))</f>
        <v>9.3000000000000007</v>
      </c>
      <c r="W534" s="52">
        <f>IF($H534=0,"",VLOOKUP($G534,Data!$G$3:$BA$2935,16,FALSE))</f>
        <v>0</v>
      </c>
      <c r="X534" s="52">
        <f>IF($H534=0,"",VLOOKUP($G534,Data!$G$3:$BA$2935,17,FALSE))</f>
        <v>11.63</v>
      </c>
      <c r="Y534" s="52">
        <f>IF($H534=0,"",VLOOKUP($G534,Data!$G$3:$BA$2935,18,FALSE))</f>
        <v>0.113</v>
      </c>
      <c r="Z534" s="52">
        <f>IF($H534=0,"",VLOOKUP($G534,Data!$G$3:$BA$2935,19,FALSE))</f>
        <v>0.124</v>
      </c>
      <c r="AA534" s="52">
        <f>IF($H534=0,"",VLOOKUP($G534,Data!$G$3:$BA$2935,20,FALSE))</f>
        <v>0</v>
      </c>
      <c r="AB534" s="4" t="str">
        <f>IF($H534=0,"",VLOOKUP($G534,Data!$G$3:$BA$2935,21,FALSE))</f>
        <v>/</v>
      </c>
      <c r="AC534" s="4" t="str">
        <f>IF($H534=0,"",VLOOKUP($G534,Data!$G$3:$BA$2935,22,FALSE))</f>
        <v>/</v>
      </c>
      <c r="AD534" s="4" t="str">
        <f>IF($H534=0,"",VLOOKUP($G534,Data!$G$3:$BA$2935,23,FALSE))</f>
        <v/>
      </c>
      <c r="AE534" s="4" t="str">
        <f>IF($H534=0,"",VLOOKUP($G534,Data!$G$3:$BA$2935,24,FALSE))</f>
        <v/>
      </c>
      <c r="AF534" s="4" t="str">
        <f>IF($H534=0,"",VLOOKUP($G534,Data!$G$3:$BA$2935,25,FALSE))</f>
        <v/>
      </c>
      <c r="AG534" s="4" t="str">
        <f>IF($H534=0,"",VLOOKUP($G534,Data!$G$3:$BA$2935,26,FALSE))</f>
        <v/>
      </c>
      <c r="AH534" s="4" t="str">
        <f>IF($H534=0,"",VLOOKUP($G534,Data!$G$3:$BA$2935,27,FALSE))</f>
        <v/>
      </c>
      <c r="AI534" s="4" t="str">
        <f>IF($H534=0,"",VLOOKUP($G534,Data!$G$3:$BA$2935,28,FALSE))</f>
        <v/>
      </c>
      <c r="AJ534" s="4" t="str">
        <f>IF($H534=0,"",VLOOKUP($G534,Data!$G$3:$BA$2935,29,FALSE))</f>
        <v/>
      </c>
      <c r="AK534" s="4" t="str">
        <f>IF($H534=0,"",VLOOKUP($G534,Data!$G$3:$BA$2935,30,FALSE))</f>
        <v/>
      </c>
      <c r="AL534" s="4" t="str">
        <f>IF($H534=0,"",VLOOKUP($G534,Data!$G$3:$BA$2935,31,FALSE))</f>
        <v/>
      </c>
      <c r="AM534" s="4" t="str">
        <f>IF($H534=0,"",VLOOKUP($G534,Data!$G$3:$BA$2935,32,FALSE))</f>
        <v/>
      </c>
      <c r="AN534" s="4" t="str">
        <f>IF($H534=0,"",VLOOKUP($G534,Data!$G$3:$BA$2935,33,FALSE))</f>
        <v/>
      </c>
      <c r="AO534" s="4" t="str">
        <f>IF($H534=0,"",VLOOKUP($G534,Data!$G$3:$BA$2935,34,FALSE))</f>
        <v/>
      </c>
      <c r="AP534" s="4" t="str">
        <f>IF($H534=0,"",VLOOKUP($G534,Data!$G$3:$BA$2935,35,FALSE))</f>
        <v/>
      </c>
      <c r="AQ534" s="4" t="str">
        <f>IF($H534=0,"",VLOOKUP($G534,Data!$G$3:$BA$2935,36,FALSE))</f>
        <v/>
      </c>
      <c r="AR534" s="4" t="str">
        <f>IF($H534=0,"",VLOOKUP($G534,Data!$G$3:$BA$2935,37,FALSE))</f>
        <v/>
      </c>
      <c r="AS534" s="4" t="str">
        <f>IF($H534=0,"",VLOOKUP($G534,Data!$G$3:$BA$2935,38,FALSE))</f>
        <v/>
      </c>
      <c r="AT534" s="4" t="str">
        <f>IF($H534=0,"",VLOOKUP($G534,Data!$G$3:$BA$2935,39,FALSE))</f>
        <v/>
      </c>
    </row>
    <row r="535" spans="1:46" x14ac:dyDescent="0.3">
      <c r="A535" s="4">
        <f>PSSE!A544</f>
        <v>981022</v>
      </c>
      <c r="B535" s="4" t="str">
        <f>PSSE!B544</f>
        <v>SONGHAU2_S2</v>
      </c>
      <c r="C535" s="4">
        <f>PSSE!D544</f>
        <v>26</v>
      </c>
      <c r="D535" s="52">
        <f>PSSE!E544</f>
        <v>1000</v>
      </c>
      <c r="E535" s="52" t="str">
        <f>PSSE!F544</f>
        <v>ND</v>
      </c>
      <c r="F535" s="52">
        <f>PSSE!G544</f>
        <v>1</v>
      </c>
      <c r="G535" s="52" t="str">
        <f t="shared" si="9"/>
        <v>AVR261000ND1</v>
      </c>
      <c r="H535" s="52">
        <f>COUNTIF(Data!$G$3:$BA$2935,AVR!$G535)</f>
        <v>1</v>
      </c>
      <c r="I535" s="52" t="str">
        <f>IF($H535=0,"",VLOOKUP($G535,Data!$G$3:$BA$2935,2,FALSE))</f>
        <v>'ESST4B'</v>
      </c>
      <c r="J535" s="52">
        <f>PSSE!C544</f>
        <v>1</v>
      </c>
      <c r="K535" s="52">
        <f>IF($H535=0,"",VLOOKUP($G535,Data!$G$3:$BA$2935,4,FALSE))</f>
        <v>0</v>
      </c>
      <c r="L535" s="52">
        <f>IF($H535=0,"",VLOOKUP($G535,Data!$G$3:$BA$2935,5,FALSE))</f>
        <v>10.75</v>
      </c>
      <c r="M535" s="52">
        <f>IF($H535=0,"",VLOOKUP($G535,Data!$G$3:$BA$2935,6,FALSE))</f>
        <v>10.75</v>
      </c>
      <c r="N535" s="52">
        <f>IF($H535=0,"",VLOOKUP($G535,Data!$G$3:$BA$2935,7,FALSE))</f>
        <v>5</v>
      </c>
      <c r="O535" s="52">
        <f>IF($H535=0,"",VLOOKUP($G535,Data!$G$3:$BA$2935,8,FALSE))</f>
        <v>-0.87</v>
      </c>
      <c r="P535" s="52">
        <f>IF($H535=0,"",VLOOKUP($G535,Data!$G$3:$BA$2935,9,FALSE))</f>
        <v>0</v>
      </c>
      <c r="Q535" s="52">
        <f>IF($H535=0,"",VLOOKUP($G535,Data!$G$3:$BA$2935,10,FALSE))</f>
        <v>1</v>
      </c>
      <c r="R535" s="52">
        <f>IF($H535=0,"",VLOOKUP($G535,Data!$G$3:$BA$2935,11,FALSE))</f>
        <v>0</v>
      </c>
      <c r="S535" s="52">
        <f>IF($H535=0,"",VLOOKUP($G535,Data!$G$3:$BA$2935,12,FALSE))</f>
        <v>99</v>
      </c>
      <c r="T535" s="52">
        <f>IF($H535=0,"",VLOOKUP($G535,Data!$G$3:$BA$2935,13,FALSE))</f>
        <v>-99</v>
      </c>
      <c r="U535" s="52">
        <f>IF($H535=0,"",VLOOKUP($G535,Data!$G$3:$BA$2935,14,FALSE))</f>
        <v>0</v>
      </c>
      <c r="V535" s="52">
        <f>IF($H535=0,"",VLOOKUP($G535,Data!$G$3:$BA$2935,15,FALSE))</f>
        <v>9.3000000000000007</v>
      </c>
      <c r="W535" s="52">
        <f>IF($H535=0,"",VLOOKUP($G535,Data!$G$3:$BA$2935,16,FALSE))</f>
        <v>0</v>
      </c>
      <c r="X535" s="52">
        <f>IF($H535=0,"",VLOOKUP($G535,Data!$G$3:$BA$2935,17,FALSE))</f>
        <v>11.63</v>
      </c>
      <c r="Y535" s="52">
        <f>IF($H535=0,"",VLOOKUP($G535,Data!$G$3:$BA$2935,18,FALSE))</f>
        <v>0.113</v>
      </c>
      <c r="Z535" s="52">
        <f>IF($H535=0,"",VLOOKUP($G535,Data!$G$3:$BA$2935,19,FALSE))</f>
        <v>0.124</v>
      </c>
      <c r="AA535" s="52">
        <f>IF($H535=0,"",VLOOKUP($G535,Data!$G$3:$BA$2935,20,FALSE))</f>
        <v>0</v>
      </c>
      <c r="AB535" s="4" t="str">
        <f>IF($H535=0,"",VLOOKUP($G535,Data!$G$3:$BA$2935,21,FALSE))</f>
        <v>/</v>
      </c>
      <c r="AC535" s="4" t="str">
        <f>IF($H535=0,"",VLOOKUP($G535,Data!$G$3:$BA$2935,22,FALSE))</f>
        <v>/</v>
      </c>
      <c r="AD535" s="4" t="str">
        <f>IF($H535=0,"",VLOOKUP($G535,Data!$G$3:$BA$2935,23,FALSE))</f>
        <v/>
      </c>
      <c r="AE535" s="4" t="str">
        <f>IF($H535=0,"",VLOOKUP($G535,Data!$G$3:$BA$2935,24,FALSE))</f>
        <v/>
      </c>
      <c r="AF535" s="4" t="str">
        <f>IF($H535=0,"",VLOOKUP($G535,Data!$G$3:$BA$2935,25,FALSE))</f>
        <v/>
      </c>
      <c r="AG535" s="4" t="str">
        <f>IF($H535=0,"",VLOOKUP($G535,Data!$G$3:$BA$2935,26,FALSE))</f>
        <v/>
      </c>
      <c r="AH535" s="4" t="str">
        <f>IF($H535=0,"",VLOOKUP($G535,Data!$G$3:$BA$2935,27,FALSE))</f>
        <v/>
      </c>
      <c r="AI535" s="4" t="str">
        <f>IF($H535=0,"",VLOOKUP($G535,Data!$G$3:$BA$2935,28,FALSE))</f>
        <v/>
      </c>
      <c r="AJ535" s="4" t="str">
        <f>IF($H535=0,"",VLOOKUP($G535,Data!$G$3:$BA$2935,29,FALSE))</f>
        <v/>
      </c>
      <c r="AK535" s="4" t="str">
        <f>IF($H535=0,"",VLOOKUP($G535,Data!$G$3:$BA$2935,30,FALSE))</f>
        <v/>
      </c>
      <c r="AL535" s="4" t="str">
        <f>IF($H535=0,"",VLOOKUP($G535,Data!$G$3:$BA$2935,31,FALSE))</f>
        <v/>
      </c>
      <c r="AM535" s="4" t="str">
        <f>IF($H535=0,"",VLOOKUP($G535,Data!$G$3:$BA$2935,32,FALSE))</f>
        <v/>
      </c>
      <c r="AN535" s="4" t="str">
        <f>IF($H535=0,"",VLOOKUP($G535,Data!$G$3:$BA$2935,33,FALSE))</f>
        <v/>
      </c>
      <c r="AO535" s="4" t="str">
        <f>IF($H535=0,"",VLOOKUP($G535,Data!$G$3:$BA$2935,34,FALSE))</f>
        <v/>
      </c>
      <c r="AP535" s="4" t="str">
        <f>IF($H535=0,"",VLOOKUP($G535,Data!$G$3:$BA$2935,35,FALSE))</f>
        <v/>
      </c>
      <c r="AQ535" s="4" t="str">
        <f>IF($H535=0,"",VLOOKUP($G535,Data!$G$3:$BA$2935,36,FALSE))</f>
        <v/>
      </c>
      <c r="AR535" s="4" t="str">
        <f>IF($H535=0,"",VLOOKUP($G535,Data!$G$3:$BA$2935,37,FALSE))</f>
        <v/>
      </c>
      <c r="AS535" s="4" t="str">
        <f>IF($H535=0,"",VLOOKUP($G535,Data!$G$3:$BA$2935,38,FALSE))</f>
        <v/>
      </c>
      <c r="AT535" s="4" t="str">
        <f>IF($H535=0,"",VLOOKUP($G535,Data!$G$3:$BA$2935,39,FALSE))</f>
        <v/>
      </c>
    </row>
    <row r="536" spans="1:46" x14ac:dyDescent="0.3">
      <c r="A536" s="4">
        <f>PSSE!A545</f>
        <v>983001</v>
      </c>
      <c r="B536" s="4" t="str">
        <f>PSSE!B545</f>
        <v>CANTHO_B1</v>
      </c>
      <c r="C536" s="4">
        <f>PSSE!D545</f>
        <v>11</v>
      </c>
      <c r="D536" s="52">
        <f>PSSE!E545</f>
        <v>0</v>
      </c>
      <c r="E536" s="52" t="str">
        <f>PSSE!F545</f>
        <v>ND</v>
      </c>
      <c r="F536" s="52">
        <f>PSSE!G545</f>
        <v>1</v>
      </c>
      <c r="G536" s="52" t="str">
        <f t="shared" si="9"/>
        <v>AVR110ND1</v>
      </c>
      <c r="H536" s="52">
        <f>COUNTIF(Data!$G$3:$BA$2935,AVR!$G536)</f>
        <v>1</v>
      </c>
      <c r="I536" s="52" t="str">
        <f>IF($H536=0,"",VLOOKUP($G536,Data!$G$3:$BA$2935,2,FALSE))</f>
        <v>'ESST4B'</v>
      </c>
      <c r="J536" s="52">
        <f>PSSE!C545</f>
        <v>1</v>
      </c>
      <c r="K536" s="52">
        <f>IF($H536=0,"",VLOOKUP($G536,Data!$G$3:$BA$2935,4,FALSE))</f>
        <v>0</v>
      </c>
      <c r="L536" s="52">
        <f>IF($H536=0,"",VLOOKUP($G536,Data!$G$3:$BA$2935,5,FALSE))</f>
        <v>10.75</v>
      </c>
      <c r="M536" s="52">
        <f>IF($H536=0,"",VLOOKUP($G536,Data!$G$3:$BA$2935,6,FALSE))</f>
        <v>10.75</v>
      </c>
      <c r="N536" s="52">
        <f>IF($H536=0,"",VLOOKUP($G536,Data!$G$3:$BA$2935,7,FALSE))</f>
        <v>5</v>
      </c>
      <c r="O536" s="52">
        <f>IF($H536=0,"",VLOOKUP($G536,Data!$G$3:$BA$2935,8,FALSE))</f>
        <v>-0.87</v>
      </c>
      <c r="P536" s="52">
        <f>IF($H536=0,"",VLOOKUP($G536,Data!$G$3:$BA$2935,9,FALSE))</f>
        <v>0</v>
      </c>
      <c r="Q536" s="52">
        <f>IF($H536=0,"",VLOOKUP($G536,Data!$G$3:$BA$2935,10,FALSE))</f>
        <v>1</v>
      </c>
      <c r="R536" s="52">
        <f>IF($H536=0,"",VLOOKUP($G536,Data!$G$3:$BA$2935,11,FALSE))</f>
        <v>0</v>
      </c>
      <c r="S536" s="52">
        <f>IF($H536=0,"",VLOOKUP($G536,Data!$G$3:$BA$2935,12,FALSE))</f>
        <v>99</v>
      </c>
      <c r="T536" s="52">
        <f>IF($H536=0,"",VLOOKUP($G536,Data!$G$3:$BA$2935,13,FALSE))</f>
        <v>-99</v>
      </c>
      <c r="U536" s="52">
        <f>IF($H536=0,"",VLOOKUP($G536,Data!$G$3:$BA$2935,14,FALSE))</f>
        <v>0</v>
      </c>
      <c r="V536" s="52">
        <f>IF($H536=0,"",VLOOKUP($G536,Data!$G$3:$BA$2935,15,FALSE))</f>
        <v>9.3000000000000007</v>
      </c>
      <c r="W536" s="52">
        <f>IF($H536=0,"",VLOOKUP($G536,Data!$G$3:$BA$2935,16,FALSE))</f>
        <v>0</v>
      </c>
      <c r="X536" s="52">
        <f>IF($H536=0,"",VLOOKUP($G536,Data!$G$3:$BA$2935,17,FALSE))</f>
        <v>11.63</v>
      </c>
      <c r="Y536" s="52">
        <f>IF($H536=0,"",VLOOKUP($G536,Data!$G$3:$BA$2935,18,FALSE))</f>
        <v>0.113</v>
      </c>
      <c r="Z536" s="52">
        <f>IF($H536=0,"",VLOOKUP($G536,Data!$G$3:$BA$2935,19,FALSE))</f>
        <v>0.124</v>
      </c>
      <c r="AA536" s="52">
        <f>IF($H536=0,"",VLOOKUP($G536,Data!$G$3:$BA$2935,20,FALSE))</f>
        <v>0</v>
      </c>
      <c r="AB536" s="4" t="str">
        <f>IF($H536=0,"",VLOOKUP($G536,Data!$G$3:$BA$2935,21,FALSE))</f>
        <v>/</v>
      </c>
      <c r="AC536" s="4" t="str">
        <f>IF($H536=0,"",VLOOKUP($G536,Data!$G$3:$BA$2935,22,FALSE))</f>
        <v>/</v>
      </c>
      <c r="AD536" s="4" t="str">
        <f>IF($H536=0,"",VLOOKUP($G536,Data!$G$3:$BA$2935,23,FALSE))</f>
        <v/>
      </c>
      <c r="AE536" s="4" t="str">
        <f>IF($H536=0,"",VLOOKUP($G536,Data!$G$3:$BA$2935,24,FALSE))</f>
        <v/>
      </c>
      <c r="AF536" s="4" t="str">
        <f>IF($H536=0,"",VLOOKUP($G536,Data!$G$3:$BA$2935,25,FALSE))</f>
        <v/>
      </c>
      <c r="AG536" s="4" t="str">
        <f>IF($H536=0,"",VLOOKUP($G536,Data!$G$3:$BA$2935,26,FALSE))</f>
        <v/>
      </c>
      <c r="AH536" s="4" t="str">
        <f>IF($H536=0,"",VLOOKUP($G536,Data!$G$3:$BA$2935,27,FALSE))</f>
        <v/>
      </c>
      <c r="AI536" s="4" t="str">
        <f>IF($H536=0,"",VLOOKUP($G536,Data!$G$3:$BA$2935,28,FALSE))</f>
        <v/>
      </c>
      <c r="AJ536" s="4" t="str">
        <f>IF($H536=0,"",VLOOKUP($G536,Data!$G$3:$BA$2935,29,FALSE))</f>
        <v/>
      </c>
      <c r="AK536" s="4" t="str">
        <f>IF($H536=0,"",VLOOKUP($G536,Data!$G$3:$BA$2935,30,FALSE))</f>
        <v/>
      </c>
      <c r="AL536" s="4" t="str">
        <f>IF($H536=0,"",VLOOKUP($G536,Data!$G$3:$BA$2935,31,FALSE))</f>
        <v/>
      </c>
      <c r="AM536" s="4" t="str">
        <f>IF($H536=0,"",VLOOKUP($G536,Data!$G$3:$BA$2935,32,FALSE))</f>
        <v/>
      </c>
      <c r="AN536" s="4" t="str">
        <f>IF($H536=0,"",VLOOKUP($G536,Data!$G$3:$BA$2935,33,FALSE))</f>
        <v/>
      </c>
      <c r="AO536" s="4" t="str">
        <f>IF($H536=0,"",VLOOKUP($G536,Data!$G$3:$BA$2935,34,FALSE))</f>
        <v/>
      </c>
      <c r="AP536" s="4" t="str">
        <f>IF($H536=0,"",VLOOKUP($G536,Data!$G$3:$BA$2935,35,FALSE))</f>
        <v/>
      </c>
      <c r="AQ536" s="4" t="str">
        <f>IF($H536=0,"",VLOOKUP($G536,Data!$G$3:$BA$2935,36,FALSE))</f>
        <v/>
      </c>
      <c r="AR536" s="4" t="str">
        <f>IF($H536=0,"",VLOOKUP($G536,Data!$G$3:$BA$2935,37,FALSE))</f>
        <v/>
      </c>
      <c r="AS536" s="4" t="str">
        <f>IF($H536=0,"",VLOOKUP($G536,Data!$G$3:$BA$2935,38,FALSE))</f>
        <v/>
      </c>
      <c r="AT536" s="4" t="str">
        <f>IF($H536=0,"",VLOOKUP($G536,Data!$G$3:$BA$2935,39,FALSE))</f>
        <v/>
      </c>
    </row>
    <row r="537" spans="1:46" x14ac:dyDescent="0.3">
      <c r="A537" s="4">
        <f>PSSE!A546</f>
        <v>983003</v>
      </c>
      <c r="B537" s="4" t="str">
        <f>PSSE!B546</f>
        <v>CANTHO_B2</v>
      </c>
      <c r="C537" s="4">
        <f>PSSE!D546</f>
        <v>11</v>
      </c>
      <c r="D537" s="52">
        <f>PSSE!E546</f>
        <v>0</v>
      </c>
      <c r="E537" s="52" t="str">
        <f>PSSE!F546</f>
        <v>ND</v>
      </c>
      <c r="F537" s="52">
        <f>PSSE!G546</f>
        <v>1</v>
      </c>
      <c r="G537" s="52" t="str">
        <f t="shared" si="9"/>
        <v>AVR110ND1</v>
      </c>
      <c r="H537" s="52">
        <f>COUNTIF(Data!$G$3:$BA$2935,AVR!$G537)</f>
        <v>1</v>
      </c>
      <c r="I537" s="52" t="str">
        <f>IF($H537=0,"",VLOOKUP($G537,Data!$G$3:$BA$2935,2,FALSE))</f>
        <v>'ESST4B'</v>
      </c>
      <c r="J537" s="52">
        <f>PSSE!C546</f>
        <v>1</v>
      </c>
      <c r="K537" s="52">
        <f>IF($H537=0,"",VLOOKUP($G537,Data!$G$3:$BA$2935,4,FALSE))</f>
        <v>0</v>
      </c>
      <c r="L537" s="52">
        <f>IF($H537=0,"",VLOOKUP($G537,Data!$G$3:$BA$2935,5,FALSE))</f>
        <v>10.75</v>
      </c>
      <c r="M537" s="52">
        <f>IF($H537=0,"",VLOOKUP($G537,Data!$G$3:$BA$2935,6,FALSE))</f>
        <v>10.75</v>
      </c>
      <c r="N537" s="52">
        <f>IF($H537=0,"",VLOOKUP($G537,Data!$G$3:$BA$2935,7,FALSE))</f>
        <v>5</v>
      </c>
      <c r="O537" s="52">
        <f>IF($H537=0,"",VLOOKUP($G537,Data!$G$3:$BA$2935,8,FALSE))</f>
        <v>-0.87</v>
      </c>
      <c r="P537" s="52">
        <f>IF($H537=0,"",VLOOKUP($G537,Data!$G$3:$BA$2935,9,FALSE))</f>
        <v>0</v>
      </c>
      <c r="Q537" s="52">
        <f>IF($H537=0,"",VLOOKUP($G537,Data!$G$3:$BA$2935,10,FALSE))</f>
        <v>1</v>
      </c>
      <c r="R537" s="52">
        <f>IF($H537=0,"",VLOOKUP($G537,Data!$G$3:$BA$2935,11,FALSE))</f>
        <v>0</v>
      </c>
      <c r="S537" s="52">
        <f>IF($H537=0,"",VLOOKUP($G537,Data!$G$3:$BA$2935,12,FALSE))</f>
        <v>99</v>
      </c>
      <c r="T537" s="52">
        <f>IF($H537=0,"",VLOOKUP($G537,Data!$G$3:$BA$2935,13,FALSE))</f>
        <v>-99</v>
      </c>
      <c r="U537" s="52">
        <f>IF($H537=0,"",VLOOKUP($G537,Data!$G$3:$BA$2935,14,FALSE))</f>
        <v>0</v>
      </c>
      <c r="V537" s="52">
        <f>IF($H537=0,"",VLOOKUP($G537,Data!$G$3:$BA$2935,15,FALSE))</f>
        <v>9.3000000000000007</v>
      </c>
      <c r="W537" s="52">
        <f>IF($H537=0,"",VLOOKUP($G537,Data!$G$3:$BA$2935,16,FALSE))</f>
        <v>0</v>
      </c>
      <c r="X537" s="52">
        <f>IF($H537=0,"",VLOOKUP($G537,Data!$G$3:$BA$2935,17,FALSE))</f>
        <v>11.63</v>
      </c>
      <c r="Y537" s="52">
        <f>IF($H537=0,"",VLOOKUP($G537,Data!$G$3:$BA$2935,18,FALSE))</f>
        <v>0.113</v>
      </c>
      <c r="Z537" s="52">
        <f>IF($H537=0,"",VLOOKUP($G537,Data!$G$3:$BA$2935,19,FALSE))</f>
        <v>0.124</v>
      </c>
      <c r="AA537" s="52">
        <f>IF($H537=0,"",VLOOKUP($G537,Data!$G$3:$BA$2935,20,FALSE))</f>
        <v>0</v>
      </c>
      <c r="AB537" s="4" t="str">
        <f>IF($H537=0,"",VLOOKUP($G537,Data!$G$3:$BA$2935,21,FALSE))</f>
        <v>/</v>
      </c>
      <c r="AC537" s="4" t="str">
        <f>IF($H537=0,"",VLOOKUP($G537,Data!$G$3:$BA$2935,22,FALSE))</f>
        <v>/</v>
      </c>
      <c r="AD537" s="4" t="str">
        <f>IF($H537=0,"",VLOOKUP($G537,Data!$G$3:$BA$2935,23,FALSE))</f>
        <v/>
      </c>
      <c r="AE537" s="4" t="str">
        <f>IF($H537=0,"",VLOOKUP($G537,Data!$G$3:$BA$2935,24,FALSE))</f>
        <v/>
      </c>
      <c r="AF537" s="4" t="str">
        <f>IF($H537=0,"",VLOOKUP($G537,Data!$G$3:$BA$2935,25,FALSE))</f>
        <v/>
      </c>
      <c r="AG537" s="4" t="str">
        <f>IF($H537=0,"",VLOOKUP($G537,Data!$G$3:$BA$2935,26,FALSE))</f>
        <v/>
      </c>
      <c r="AH537" s="4" t="str">
        <f>IF($H537=0,"",VLOOKUP($G537,Data!$G$3:$BA$2935,27,FALSE))</f>
        <v/>
      </c>
      <c r="AI537" s="4" t="str">
        <f>IF($H537=0,"",VLOOKUP($G537,Data!$G$3:$BA$2935,28,FALSE))</f>
        <v/>
      </c>
      <c r="AJ537" s="4" t="str">
        <f>IF($H537=0,"",VLOOKUP($G537,Data!$G$3:$BA$2935,29,FALSE))</f>
        <v/>
      </c>
      <c r="AK537" s="4" t="str">
        <f>IF($H537=0,"",VLOOKUP($G537,Data!$G$3:$BA$2935,30,FALSE))</f>
        <v/>
      </c>
      <c r="AL537" s="4" t="str">
        <f>IF($H537=0,"",VLOOKUP($G537,Data!$G$3:$BA$2935,31,FALSE))</f>
        <v/>
      </c>
      <c r="AM537" s="4" t="str">
        <f>IF($H537=0,"",VLOOKUP($G537,Data!$G$3:$BA$2935,32,FALSE))</f>
        <v/>
      </c>
      <c r="AN537" s="4" t="str">
        <f>IF($H537=0,"",VLOOKUP($G537,Data!$G$3:$BA$2935,33,FALSE))</f>
        <v/>
      </c>
      <c r="AO537" s="4" t="str">
        <f>IF($H537=0,"",VLOOKUP($G537,Data!$G$3:$BA$2935,34,FALSE))</f>
        <v/>
      </c>
      <c r="AP537" s="4" t="str">
        <f>IF($H537=0,"",VLOOKUP($G537,Data!$G$3:$BA$2935,35,FALSE))</f>
        <v/>
      </c>
      <c r="AQ537" s="4" t="str">
        <f>IF($H537=0,"",VLOOKUP($G537,Data!$G$3:$BA$2935,36,FALSE))</f>
        <v/>
      </c>
      <c r="AR537" s="4" t="str">
        <f>IF($H537=0,"",VLOOKUP($G537,Data!$G$3:$BA$2935,37,FALSE))</f>
        <v/>
      </c>
      <c r="AS537" s="4" t="str">
        <f>IF($H537=0,"",VLOOKUP($G537,Data!$G$3:$BA$2935,38,FALSE))</f>
        <v/>
      </c>
      <c r="AT537" s="4" t="str">
        <f>IF($H537=0,"",VLOOKUP($G537,Data!$G$3:$BA$2935,39,FALSE))</f>
        <v/>
      </c>
    </row>
    <row r="538" spans="1:46" x14ac:dyDescent="0.3">
      <c r="A538" s="4">
        <f>PSSE!A547</f>
        <v>983011</v>
      </c>
      <c r="B538" s="4" t="str">
        <f>PSSE!B547</f>
        <v>CANTHO_S1</v>
      </c>
      <c r="C538" s="4">
        <f>PSSE!D547</f>
        <v>13</v>
      </c>
      <c r="D538" s="52">
        <f>PSSE!E547</f>
        <v>33</v>
      </c>
      <c r="E538" s="52" t="str">
        <f>PSSE!F547</f>
        <v>ND</v>
      </c>
      <c r="F538" s="52">
        <f>PSSE!G547</f>
        <v>1</v>
      </c>
      <c r="G538" s="52" t="str">
        <f t="shared" si="9"/>
        <v>AVR1333ND1</v>
      </c>
      <c r="H538" s="52">
        <f>COUNTIF(Data!$G$3:$BA$2935,AVR!$G538)</f>
        <v>1</v>
      </c>
      <c r="I538" s="52" t="str">
        <f>IF($H538=0,"",VLOOKUP($G538,Data!$G$3:$BA$2935,2,FALSE))</f>
        <v>'ESST4B'</v>
      </c>
      <c r="J538" s="52">
        <f>PSSE!C547</f>
        <v>1</v>
      </c>
      <c r="K538" s="52">
        <f>IF($H538=0,"",VLOOKUP($G538,Data!$G$3:$BA$2935,4,FALSE))</f>
        <v>0</v>
      </c>
      <c r="L538" s="52">
        <f>IF($H538=0,"",VLOOKUP($G538,Data!$G$3:$BA$2935,5,FALSE))</f>
        <v>10.75</v>
      </c>
      <c r="M538" s="52">
        <f>IF($H538=0,"",VLOOKUP($G538,Data!$G$3:$BA$2935,6,FALSE))</f>
        <v>10.75</v>
      </c>
      <c r="N538" s="52">
        <f>IF($H538=0,"",VLOOKUP($G538,Data!$G$3:$BA$2935,7,FALSE))</f>
        <v>5</v>
      </c>
      <c r="O538" s="52">
        <f>IF($H538=0,"",VLOOKUP($G538,Data!$G$3:$BA$2935,8,FALSE))</f>
        <v>-0.87</v>
      </c>
      <c r="P538" s="52">
        <f>IF($H538=0,"",VLOOKUP($G538,Data!$G$3:$BA$2935,9,FALSE))</f>
        <v>0</v>
      </c>
      <c r="Q538" s="52">
        <f>IF($H538=0,"",VLOOKUP($G538,Data!$G$3:$BA$2935,10,FALSE))</f>
        <v>1</v>
      </c>
      <c r="R538" s="52">
        <f>IF($H538=0,"",VLOOKUP($G538,Data!$G$3:$BA$2935,11,FALSE))</f>
        <v>0</v>
      </c>
      <c r="S538" s="52">
        <f>IF($H538=0,"",VLOOKUP($G538,Data!$G$3:$BA$2935,12,FALSE))</f>
        <v>99</v>
      </c>
      <c r="T538" s="52">
        <f>IF($H538=0,"",VLOOKUP($G538,Data!$G$3:$BA$2935,13,FALSE))</f>
        <v>-99</v>
      </c>
      <c r="U538" s="52">
        <f>IF($H538=0,"",VLOOKUP($G538,Data!$G$3:$BA$2935,14,FALSE))</f>
        <v>0</v>
      </c>
      <c r="V538" s="52">
        <f>IF($H538=0,"",VLOOKUP($G538,Data!$G$3:$BA$2935,15,FALSE))</f>
        <v>9.3000000000000007</v>
      </c>
      <c r="W538" s="52">
        <f>IF($H538=0,"",VLOOKUP($G538,Data!$G$3:$BA$2935,16,FALSE))</f>
        <v>0</v>
      </c>
      <c r="X538" s="52">
        <f>IF($H538=0,"",VLOOKUP($G538,Data!$G$3:$BA$2935,17,FALSE))</f>
        <v>11.63</v>
      </c>
      <c r="Y538" s="52">
        <f>IF($H538=0,"",VLOOKUP($G538,Data!$G$3:$BA$2935,18,FALSE))</f>
        <v>0.113</v>
      </c>
      <c r="Z538" s="52">
        <f>IF($H538=0,"",VLOOKUP($G538,Data!$G$3:$BA$2935,19,FALSE))</f>
        <v>0.124</v>
      </c>
      <c r="AA538" s="52">
        <f>IF($H538=0,"",VLOOKUP($G538,Data!$G$3:$BA$2935,20,FALSE))</f>
        <v>0</v>
      </c>
      <c r="AB538" s="4" t="str">
        <f>IF($H538=0,"",VLOOKUP($G538,Data!$G$3:$BA$2935,21,FALSE))</f>
        <v>/</v>
      </c>
      <c r="AC538" s="4" t="str">
        <f>IF($H538=0,"",VLOOKUP($G538,Data!$G$3:$BA$2935,22,FALSE))</f>
        <v>/</v>
      </c>
      <c r="AD538" s="4" t="str">
        <f>IF($H538=0,"",VLOOKUP($G538,Data!$G$3:$BA$2935,23,FALSE))</f>
        <v/>
      </c>
      <c r="AE538" s="4" t="str">
        <f>IF($H538=0,"",VLOOKUP($G538,Data!$G$3:$BA$2935,24,FALSE))</f>
        <v/>
      </c>
      <c r="AF538" s="4" t="str">
        <f>IF($H538=0,"",VLOOKUP($G538,Data!$G$3:$BA$2935,25,FALSE))</f>
        <v/>
      </c>
      <c r="AG538" s="4" t="str">
        <f>IF($H538=0,"",VLOOKUP($G538,Data!$G$3:$BA$2935,26,FALSE))</f>
        <v/>
      </c>
      <c r="AH538" s="4" t="str">
        <f>IF($H538=0,"",VLOOKUP($G538,Data!$G$3:$BA$2935,27,FALSE))</f>
        <v/>
      </c>
      <c r="AI538" s="4" t="str">
        <f>IF($H538=0,"",VLOOKUP($G538,Data!$G$3:$BA$2935,28,FALSE))</f>
        <v/>
      </c>
      <c r="AJ538" s="4" t="str">
        <f>IF($H538=0,"",VLOOKUP($G538,Data!$G$3:$BA$2935,29,FALSE))</f>
        <v/>
      </c>
      <c r="AK538" s="4" t="str">
        <f>IF($H538=0,"",VLOOKUP($G538,Data!$G$3:$BA$2935,30,FALSE))</f>
        <v/>
      </c>
      <c r="AL538" s="4" t="str">
        <f>IF($H538=0,"",VLOOKUP($G538,Data!$G$3:$BA$2935,31,FALSE))</f>
        <v/>
      </c>
      <c r="AM538" s="4" t="str">
        <f>IF($H538=0,"",VLOOKUP($G538,Data!$G$3:$BA$2935,32,FALSE))</f>
        <v/>
      </c>
      <c r="AN538" s="4" t="str">
        <f>IF($H538=0,"",VLOOKUP($G538,Data!$G$3:$BA$2935,33,FALSE))</f>
        <v/>
      </c>
      <c r="AO538" s="4" t="str">
        <f>IF($H538=0,"",VLOOKUP($G538,Data!$G$3:$BA$2935,34,FALSE))</f>
        <v/>
      </c>
      <c r="AP538" s="4" t="str">
        <f>IF($H538=0,"",VLOOKUP($G538,Data!$G$3:$BA$2935,35,FALSE))</f>
        <v/>
      </c>
      <c r="AQ538" s="4" t="str">
        <f>IF($H538=0,"",VLOOKUP($G538,Data!$G$3:$BA$2935,36,FALSE))</f>
        <v/>
      </c>
      <c r="AR538" s="4" t="str">
        <f>IF($H538=0,"",VLOOKUP($G538,Data!$G$3:$BA$2935,37,FALSE))</f>
        <v/>
      </c>
      <c r="AS538" s="4" t="str">
        <f>IF($H538=0,"",VLOOKUP($G538,Data!$G$3:$BA$2935,38,FALSE))</f>
        <v/>
      </c>
      <c r="AT538" s="4" t="str">
        <f>IF($H538=0,"",VLOOKUP($G538,Data!$G$3:$BA$2935,39,FALSE))</f>
        <v/>
      </c>
    </row>
    <row r="539" spans="1:46" x14ac:dyDescent="0.3">
      <c r="A539" s="4">
        <f>PSSE!A548</f>
        <v>983021</v>
      </c>
      <c r="B539" s="4" t="str">
        <f>PSSE!B548</f>
        <v>CANTHO_G1</v>
      </c>
      <c r="C539" s="4">
        <f>PSSE!D548</f>
        <v>11</v>
      </c>
      <c r="D539" s="52">
        <f>PSSE!E548</f>
        <v>35</v>
      </c>
      <c r="E539" s="52" t="str">
        <f>PSSE!F548</f>
        <v>ND</v>
      </c>
      <c r="F539" s="52">
        <f>PSSE!G548</f>
        <v>1</v>
      </c>
      <c r="G539" s="52" t="str">
        <f t="shared" si="9"/>
        <v>AVR1135ND1</v>
      </c>
      <c r="H539" s="52">
        <f>COUNTIF(Data!$G$3:$BA$2935,AVR!$G539)</f>
        <v>1</v>
      </c>
      <c r="I539" s="52" t="str">
        <f>IF($H539=0,"",VLOOKUP($G539,Data!$G$3:$BA$2935,2,FALSE))</f>
        <v>'ESST4B'</v>
      </c>
      <c r="J539" s="52">
        <f>PSSE!C548</f>
        <v>1</v>
      </c>
      <c r="K539" s="52">
        <f>IF($H539=0,"",VLOOKUP($G539,Data!$G$3:$BA$2935,4,FALSE))</f>
        <v>0</v>
      </c>
      <c r="L539" s="52">
        <f>IF($H539=0,"",VLOOKUP($G539,Data!$G$3:$BA$2935,5,FALSE))</f>
        <v>10.75</v>
      </c>
      <c r="M539" s="52">
        <f>IF($H539=0,"",VLOOKUP($G539,Data!$G$3:$BA$2935,6,FALSE))</f>
        <v>10.75</v>
      </c>
      <c r="N539" s="52">
        <f>IF($H539=0,"",VLOOKUP($G539,Data!$G$3:$BA$2935,7,FALSE))</f>
        <v>5</v>
      </c>
      <c r="O539" s="52">
        <f>IF($H539=0,"",VLOOKUP($G539,Data!$G$3:$BA$2935,8,FALSE))</f>
        <v>-0.87</v>
      </c>
      <c r="P539" s="52">
        <f>IF($H539=0,"",VLOOKUP($G539,Data!$G$3:$BA$2935,9,FALSE))</f>
        <v>0</v>
      </c>
      <c r="Q539" s="52">
        <f>IF($H539=0,"",VLOOKUP($G539,Data!$G$3:$BA$2935,10,FALSE))</f>
        <v>1</v>
      </c>
      <c r="R539" s="52">
        <f>IF($H539=0,"",VLOOKUP($G539,Data!$G$3:$BA$2935,11,FALSE))</f>
        <v>0</v>
      </c>
      <c r="S539" s="52">
        <f>IF($H539=0,"",VLOOKUP($G539,Data!$G$3:$BA$2935,12,FALSE))</f>
        <v>99</v>
      </c>
      <c r="T539" s="52">
        <f>IF($H539=0,"",VLOOKUP($G539,Data!$G$3:$BA$2935,13,FALSE))</f>
        <v>-99</v>
      </c>
      <c r="U539" s="52">
        <f>IF($H539=0,"",VLOOKUP($G539,Data!$G$3:$BA$2935,14,FALSE))</f>
        <v>0</v>
      </c>
      <c r="V539" s="52">
        <f>IF($H539=0,"",VLOOKUP($G539,Data!$G$3:$BA$2935,15,FALSE))</f>
        <v>9.3000000000000007</v>
      </c>
      <c r="W539" s="52">
        <f>IF($H539=0,"",VLOOKUP($G539,Data!$G$3:$BA$2935,16,FALSE))</f>
        <v>0</v>
      </c>
      <c r="X539" s="52">
        <f>IF($H539=0,"",VLOOKUP($G539,Data!$G$3:$BA$2935,17,FALSE))</f>
        <v>11.63</v>
      </c>
      <c r="Y539" s="52">
        <f>IF($H539=0,"",VLOOKUP($G539,Data!$G$3:$BA$2935,18,FALSE))</f>
        <v>0.113</v>
      </c>
      <c r="Z539" s="52">
        <f>IF($H539=0,"",VLOOKUP($G539,Data!$G$3:$BA$2935,19,FALSE))</f>
        <v>0.124</v>
      </c>
      <c r="AA539" s="52">
        <f>IF($H539=0,"",VLOOKUP($G539,Data!$G$3:$BA$2935,20,FALSE))</f>
        <v>0</v>
      </c>
      <c r="AB539" s="4" t="str">
        <f>IF($H539=0,"",VLOOKUP($G539,Data!$G$3:$BA$2935,21,FALSE))</f>
        <v>/</v>
      </c>
      <c r="AC539" s="4" t="str">
        <f>IF($H539=0,"",VLOOKUP($G539,Data!$G$3:$BA$2935,22,FALSE))</f>
        <v>/</v>
      </c>
      <c r="AD539" s="4" t="str">
        <f>IF($H539=0,"",VLOOKUP($G539,Data!$G$3:$BA$2935,23,FALSE))</f>
        <v/>
      </c>
      <c r="AE539" s="4" t="str">
        <f>IF($H539=0,"",VLOOKUP($G539,Data!$G$3:$BA$2935,24,FALSE))</f>
        <v/>
      </c>
      <c r="AF539" s="4" t="str">
        <f>IF($H539=0,"",VLOOKUP($G539,Data!$G$3:$BA$2935,25,FALSE))</f>
        <v/>
      </c>
      <c r="AG539" s="4" t="str">
        <f>IF($H539=0,"",VLOOKUP($G539,Data!$G$3:$BA$2935,26,FALSE))</f>
        <v/>
      </c>
      <c r="AH539" s="4" t="str">
        <f>IF($H539=0,"",VLOOKUP($G539,Data!$G$3:$BA$2935,27,FALSE))</f>
        <v/>
      </c>
      <c r="AI539" s="4" t="str">
        <f>IF($H539=0,"",VLOOKUP($G539,Data!$G$3:$BA$2935,28,FALSE))</f>
        <v/>
      </c>
      <c r="AJ539" s="4" t="str">
        <f>IF($H539=0,"",VLOOKUP($G539,Data!$G$3:$BA$2935,29,FALSE))</f>
        <v/>
      </c>
      <c r="AK539" s="4" t="str">
        <f>IF($H539=0,"",VLOOKUP($G539,Data!$G$3:$BA$2935,30,FALSE))</f>
        <v/>
      </c>
      <c r="AL539" s="4" t="str">
        <f>IF($H539=0,"",VLOOKUP($G539,Data!$G$3:$BA$2935,31,FALSE))</f>
        <v/>
      </c>
      <c r="AM539" s="4" t="str">
        <f>IF($H539=0,"",VLOOKUP($G539,Data!$G$3:$BA$2935,32,FALSE))</f>
        <v/>
      </c>
      <c r="AN539" s="4" t="str">
        <f>IF($H539=0,"",VLOOKUP($G539,Data!$G$3:$BA$2935,33,FALSE))</f>
        <v/>
      </c>
      <c r="AO539" s="4" t="str">
        <f>IF($H539=0,"",VLOOKUP($G539,Data!$G$3:$BA$2935,34,FALSE))</f>
        <v/>
      </c>
      <c r="AP539" s="4" t="str">
        <f>IF($H539=0,"",VLOOKUP($G539,Data!$G$3:$BA$2935,35,FALSE))</f>
        <v/>
      </c>
      <c r="AQ539" s="4" t="str">
        <f>IF($H539=0,"",VLOOKUP($G539,Data!$G$3:$BA$2935,36,FALSE))</f>
        <v/>
      </c>
      <c r="AR539" s="4" t="str">
        <f>IF($H539=0,"",VLOOKUP($G539,Data!$G$3:$BA$2935,37,FALSE))</f>
        <v/>
      </c>
      <c r="AS539" s="4" t="str">
        <f>IF($H539=0,"",VLOOKUP($G539,Data!$G$3:$BA$2935,38,FALSE))</f>
        <v/>
      </c>
      <c r="AT539" s="4" t="str">
        <f>IF($H539=0,"",VLOOKUP($G539,Data!$G$3:$BA$2935,39,FALSE))</f>
        <v/>
      </c>
    </row>
    <row r="540" spans="1:46" x14ac:dyDescent="0.3">
      <c r="A540" s="4">
        <f>PSSE!A549</f>
        <v>983022</v>
      </c>
      <c r="B540" s="4" t="str">
        <f>PSSE!B549</f>
        <v>CANTHO_G2</v>
      </c>
      <c r="C540" s="4">
        <f>PSSE!D549</f>
        <v>11</v>
      </c>
      <c r="D540" s="52">
        <f>PSSE!E549</f>
        <v>35</v>
      </c>
      <c r="E540" s="52" t="str">
        <f>PSSE!F549</f>
        <v>ND</v>
      </c>
      <c r="F540" s="52">
        <f>PSSE!G549</f>
        <v>1</v>
      </c>
      <c r="G540" s="52" t="str">
        <f t="shared" si="9"/>
        <v>AVR1135ND1</v>
      </c>
      <c r="H540" s="52">
        <f>COUNTIF(Data!$G$3:$BA$2935,AVR!$G540)</f>
        <v>1</v>
      </c>
      <c r="I540" s="52" t="str">
        <f>IF($H540=0,"",VLOOKUP($G540,Data!$G$3:$BA$2935,2,FALSE))</f>
        <v>'ESST4B'</v>
      </c>
      <c r="J540" s="52">
        <f>PSSE!C549</f>
        <v>1</v>
      </c>
      <c r="K540" s="52">
        <f>IF($H540=0,"",VLOOKUP($G540,Data!$G$3:$BA$2935,4,FALSE))</f>
        <v>0</v>
      </c>
      <c r="L540" s="52">
        <f>IF($H540=0,"",VLOOKUP($G540,Data!$G$3:$BA$2935,5,FALSE))</f>
        <v>10.75</v>
      </c>
      <c r="M540" s="52">
        <f>IF($H540=0,"",VLOOKUP($G540,Data!$G$3:$BA$2935,6,FALSE))</f>
        <v>10.75</v>
      </c>
      <c r="N540" s="52">
        <f>IF($H540=0,"",VLOOKUP($G540,Data!$G$3:$BA$2935,7,FALSE))</f>
        <v>5</v>
      </c>
      <c r="O540" s="52">
        <f>IF($H540=0,"",VLOOKUP($G540,Data!$G$3:$BA$2935,8,FALSE))</f>
        <v>-0.87</v>
      </c>
      <c r="P540" s="52">
        <f>IF($H540=0,"",VLOOKUP($G540,Data!$G$3:$BA$2935,9,FALSE))</f>
        <v>0</v>
      </c>
      <c r="Q540" s="52">
        <f>IF($H540=0,"",VLOOKUP($G540,Data!$G$3:$BA$2935,10,FALSE))</f>
        <v>1</v>
      </c>
      <c r="R540" s="52">
        <f>IF($H540=0,"",VLOOKUP($G540,Data!$G$3:$BA$2935,11,FALSE))</f>
        <v>0</v>
      </c>
      <c r="S540" s="52">
        <f>IF($H540=0,"",VLOOKUP($G540,Data!$G$3:$BA$2935,12,FALSE))</f>
        <v>99</v>
      </c>
      <c r="T540" s="52">
        <f>IF($H540=0,"",VLOOKUP($G540,Data!$G$3:$BA$2935,13,FALSE))</f>
        <v>-99</v>
      </c>
      <c r="U540" s="52">
        <f>IF($H540=0,"",VLOOKUP($G540,Data!$G$3:$BA$2935,14,FALSE))</f>
        <v>0</v>
      </c>
      <c r="V540" s="52">
        <f>IF($H540=0,"",VLOOKUP($G540,Data!$G$3:$BA$2935,15,FALSE))</f>
        <v>9.3000000000000007</v>
      </c>
      <c r="W540" s="52">
        <f>IF($H540=0,"",VLOOKUP($G540,Data!$G$3:$BA$2935,16,FALSE))</f>
        <v>0</v>
      </c>
      <c r="X540" s="52">
        <f>IF($H540=0,"",VLOOKUP($G540,Data!$G$3:$BA$2935,17,FALSE))</f>
        <v>11.63</v>
      </c>
      <c r="Y540" s="52">
        <f>IF($H540=0,"",VLOOKUP($G540,Data!$G$3:$BA$2935,18,FALSE))</f>
        <v>0.113</v>
      </c>
      <c r="Z540" s="52">
        <f>IF($H540=0,"",VLOOKUP($G540,Data!$G$3:$BA$2935,19,FALSE))</f>
        <v>0.124</v>
      </c>
      <c r="AA540" s="52">
        <f>IF($H540=0,"",VLOOKUP($G540,Data!$G$3:$BA$2935,20,FALSE))</f>
        <v>0</v>
      </c>
      <c r="AB540" s="4" t="str">
        <f>IF($H540=0,"",VLOOKUP($G540,Data!$G$3:$BA$2935,21,FALSE))</f>
        <v>/</v>
      </c>
      <c r="AC540" s="4" t="str">
        <f>IF($H540=0,"",VLOOKUP($G540,Data!$G$3:$BA$2935,22,FALSE))</f>
        <v>/</v>
      </c>
      <c r="AD540" s="4" t="str">
        <f>IF($H540=0,"",VLOOKUP($G540,Data!$G$3:$BA$2935,23,FALSE))</f>
        <v/>
      </c>
      <c r="AE540" s="4" t="str">
        <f>IF($H540=0,"",VLOOKUP($G540,Data!$G$3:$BA$2935,24,FALSE))</f>
        <v/>
      </c>
      <c r="AF540" s="4" t="str">
        <f>IF($H540=0,"",VLOOKUP($G540,Data!$G$3:$BA$2935,25,FALSE))</f>
        <v/>
      </c>
      <c r="AG540" s="4" t="str">
        <f>IF($H540=0,"",VLOOKUP($G540,Data!$G$3:$BA$2935,26,FALSE))</f>
        <v/>
      </c>
      <c r="AH540" s="4" t="str">
        <f>IF($H540=0,"",VLOOKUP($G540,Data!$G$3:$BA$2935,27,FALSE))</f>
        <v/>
      </c>
      <c r="AI540" s="4" t="str">
        <f>IF($H540=0,"",VLOOKUP($G540,Data!$G$3:$BA$2935,28,FALSE))</f>
        <v/>
      </c>
      <c r="AJ540" s="4" t="str">
        <f>IF($H540=0,"",VLOOKUP($G540,Data!$G$3:$BA$2935,29,FALSE))</f>
        <v/>
      </c>
      <c r="AK540" s="4" t="str">
        <f>IF($H540=0,"",VLOOKUP($G540,Data!$G$3:$BA$2935,30,FALSE))</f>
        <v/>
      </c>
      <c r="AL540" s="4" t="str">
        <f>IF($H540=0,"",VLOOKUP($G540,Data!$G$3:$BA$2935,31,FALSE))</f>
        <v/>
      </c>
      <c r="AM540" s="4" t="str">
        <f>IF($H540=0,"",VLOOKUP($G540,Data!$G$3:$BA$2935,32,FALSE))</f>
        <v/>
      </c>
      <c r="AN540" s="4" t="str">
        <f>IF($H540=0,"",VLOOKUP($G540,Data!$G$3:$BA$2935,33,FALSE))</f>
        <v/>
      </c>
      <c r="AO540" s="4" t="str">
        <f>IF($H540=0,"",VLOOKUP($G540,Data!$G$3:$BA$2935,34,FALSE))</f>
        <v/>
      </c>
      <c r="AP540" s="4" t="str">
        <f>IF($H540=0,"",VLOOKUP($G540,Data!$G$3:$BA$2935,35,FALSE))</f>
        <v/>
      </c>
      <c r="AQ540" s="4" t="str">
        <f>IF($H540=0,"",VLOOKUP($G540,Data!$G$3:$BA$2935,36,FALSE))</f>
        <v/>
      </c>
      <c r="AR540" s="4" t="str">
        <f>IF($H540=0,"",VLOOKUP($G540,Data!$G$3:$BA$2935,37,FALSE))</f>
        <v/>
      </c>
      <c r="AS540" s="4" t="str">
        <f>IF($H540=0,"",VLOOKUP($G540,Data!$G$3:$BA$2935,38,FALSE))</f>
        <v/>
      </c>
      <c r="AT540" s="4" t="str">
        <f>IF($H540=0,"",VLOOKUP($G540,Data!$G$3:$BA$2935,39,FALSE))</f>
        <v/>
      </c>
    </row>
    <row r="541" spans="1:46" x14ac:dyDescent="0.3">
      <c r="A541" s="4">
        <f>PSSE!A550</f>
        <v>983023</v>
      </c>
      <c r="B541" s="4" t="str">
        <f>PSSE!B550</f>
        <v>CANTHO_G3</v>
      </c>
      <c r="C541" s="4">
        <f>PSSE!D550</f>
        <v>11</v>
      </c>
      <c r="D541" s="52">
        <f>PSSE!E550</f>
        <v>33</v>
      </c>
      <c r="E541" s="52" t="str">
        <f>PSSE!F550</f>
        <v>ND</v>
      </c>
      <c r="F541" s="52">
        <f>PSSE!G550</f>
        <v>1</v>
      </c>
      <c r="G541" s="52" t="str">
        <f t="shared" si="9"/>
        <v>AVR1133ND1</v>
      </c>
      <c r="H541" s="52">
        <f>COUNTIF(Data!$G$3:$BA$2935,AVR!$G541)</f>
        <v>1</v>
      </c>
      <c r="I541" s="52" t="str">
        <f>IF($H541=0,"",VLOOKUP($G541,Data!$G$3:$BA$2935,2,FALSE))</f>
        <v>'ESST4B'</v>
      </c>
      <c r="J541" s="52">
        <f>PSSE!C550</f>
        <v>1</v>
      </c>
      <c r="K541" s="52">
        <f>IF($H541=0,"",VLOOKUP($G541,Data!$G$3:$BA$2935,4,FALSE))</f>
        <v>0</v>
      </c>
      <c r="L541" s="52">
        <f>IF($H541=0,"",VLOOKUP($G541,Data!$G$3:$BA$2935,5,FALSE))</f>
        <v>10.75</v>
      </c>
      <c r="M541" s="52">
        <f>IF($H541=0,"",VLOOKUP($G541,Data!$G$3:$BA$2935,6,FALSE))</f>
        <v>10.75</v>
      </c>
      <c r="N541" s="52">
        <f>IF($H541=0,"",VLOOKUP($G541,Data!$G$3:$BA$2935,7,FALSE))</f>
        <v>5</v>
      </c>
      <c r="O541" s="52">
        <f>IF($H541=0,"",VLOOKUP($G541,Data!$G$3:$BA$2935,8,FALSE))</f>
        <v>-0.87</v>
      </c>
      <c r="P541" s="52">
        <f>IF($H541=0,"",VLOOKUP($G541,Data!$G$3:$BA$2935,9,FALSE))</f>
        <v>0</v>
      </c>
      <c r="Q541" s="52">
        <f>IF($H541=0,"",VLOOKUP($G541,Data!$G$3:$BA$2935,10,FALSE))</f>
        <v>1</v>
      </c>
      <c r="R541" s="52">
        <f>IF($H541=0,"",VLOOKUP($G541,Data!$G$3:$BA$2935,11,FALSE))</f>
        <v>0</v>
      </c>
      <c r="S541" s="52">
        <f>IF($H541=0,"",VLOOKUP($G541,Data!$G$3:$BA$2935,12,FALSE))</f>
        <v>99</v>
      </c>
      <c r="T541" s="52">
        <f>IF($H541=0,"",VLOOKUP($G541,Data!$G$3:$BA$2935,13,FALSE))</f>
        <v>-99</v>
      </c>
      <c r="U541" s="52">
        <f>IF($H541=0,"",VLOOKUP($G541,Data!$G$3:$BA$2935,14,FALSE))</f>
        <v>0</v>
      </c>
      <c r="V541" s="52">
        <f>IF($H541=0,"",VLOOKUP($G541,Data!$G$3:$BA$2935,15,FALSE))</f>
        <v>9.3000000000000007</v>
      </c>
      <c r="W541" s="52">
        <f>IF($H541=0,"",VLOOKUP($G541,Data!$G$3:$BA$2935,16,FALSE))</f>
        <v>0</v>
      </c>
      <c r="X541" s="52">
        <f>IF($H541=0,"",VLOOKUP($G541,Data!$G$3:$BA$2935,17,FALSE))</f>
        <v>11.63</v>
      </c>
      <c r="Y541" s="52">
        <f>IF($H541=0,"",VLOOKUP($G541,Data!$G$3:$BA$2935,18,FALSE))</f>
        <v>0.113</v>
      </c>
      <c r="Z541" s="52">
        <f>IF($H541=0,"",VLOOKUP($G541,Data!$G$3:$BA$2935,19,FALSE))</f>
        <v>0.124</v>
      </c>
      <c r="AA541" s="52">
        <f>IF($H541=0,"",VLOOKUP($G541,Data!$G$3:$BA$2935,20,FALSE))</f>
        <v>0</v>
      </c>
      <c r="AB541" s="4" t="str">
        <f>IF($H541=0,"",VLOOKUP($G541,Data!$G$3:$BA$2935,21,FALSE))</f>
        <v>/</v>
      </c>
      <c r="AC541" s="4" t="str">
        <f>IF($H541=0,"",VLOOKUP($G541,Data!$G$3:$BA$2935,22,FALSE))</f>
        <v>/</v>
      </c>
      <c r="AD541" s="4" t="str">
        <f>IF($H541=0,"",VLOOKUP($G541,Data!$G$3:$BA$2935,23,FALSE))</f>
        <v/>
      </c>
      <c r="AE541" s="4" t="str">
        <f>IF($H541=0,"",VLOOKUP($G541,Data!$G$3:$BA$2935,24,FALSE))</f>
        <v/>
      </c>
      <c r="AF541" s="4" t="str">
        <f>IF($H541=0,"",VLOOKUP($G541,Data!$G$3:$BA$2935,25,FALSE))</f>
        <v/>
      </c>
      <c r="AG541" s="4" t="str">
        <f>IF($H541=0,"",VLOOKUP($G541,Data!$G$3:$BA$2935,26,FALSE))</f>
        <v/>
      </c>
      <c r="AH541" s="4" t="str">
        <f>IF($H541=0,"",VLOOKUP($G541,Data!$G$3:$BA$2935,27,FALSE))</f>
        <v/>
      </c>
      <c r="AI541" s="4" t="str">
        <f>IF($H541=0,"",VLOOKUP($G541,Data!$G$3:$BA$2935,28,FALSE))</f>
        <v/>
      </c>
      <c r="AJ541" s="4" t="str">
        <f>IF($H541=0,"",VLOOKUP($G541,Data!$G$3:$BA$2935,29,FALSE))</f>
        <v/>
      </c>
      <c r="AK541" s="4" t="str">
        <f>IF($H541=0,"",VLOOKUP($G541,Data!$G$3:$BA$2935,30,FALSE))</f>
        <v/>
      </c>
      <c r="AL541" s="4" t="str">
        <f>IF($H541=0,"",VLOOKUP($G541,Data!$G$3:$BA$2935,31,FALSE))</f>
        <v/>
      </c>
      <c r="AM541" s="4" t="str">
        <f>IF($H541=0,"",VLOOKUP($G541,Data!$G$3:$BA$2935,32,FALSE))</f>
        <v/>
      </c>
      <c r="AN541" s="4" t="str">
        <f>IF($H541=0,"",VLOOKUP($G541,Data!$G$3:$BA$2935,33,FALSE))</f>
        <v/>
      </c>
      <c r="AO541" s="4" t="str">
        <f>IF($H541=0,"",VLOOKUP($G541,Data!$G$3:$BA$2935,34,FALSE))</f>
        <v/>
      </c>
      <c r="AP541" s="4" t="str">
        <f>IF($H541=0,"",VLOOKUP($G541,Data!$G$3:$BA$2935,35,FALSE))</f>
        <v/>
      </c>
      <c r="AQ541" s="4" t="str">
        <f>IF($H541=0,"",VLOOKUP($G541,Data!$G$3:$BA$2935,36,FALSE))</f>
        <v/>
      </c>
      <c r="AR541" s="4" t="str">
        <f>IF($H541=0,"",VLOOKUP($G541,Data!$G$3:$BA$2935,37,FALSE))</f>
        <v/>
      </c>
      <c r="AS541" s="4" t="str">
        <f>IF($H541=0,"",VLOOKUP($G541,Data!$G$3:$BA$2935,38,FALSE))</f>
        <v/>
      </c>
      <c r="AT541" s="4" t="str">
        <f>IF($H541=0,"",VLOOKUP($G541,Data!$G$3:$BA$2935,39,FALSE))</f>
        <v/>
      </c>
    </row>
    <row r="542" spans="1:46" x14ac:dyDescent="0.3">
      <c r="A542" s="4">
        <f>PSSE!A551</f>
        <v>983024</v>
      </c>
      <c r="B542" s="4" t="str">
        <f>PSSE!B551</f>
        <v>CANTHO_G4</v>
      </c>
      <c r="C542" s="4">
        <f>PSSE!D551</f>
        <v>11</v>
      </c>
      <c r="D542" s="52">
        <f>PSSE!E551</f>
        <v>33</v>
      </c>
      <c r="E542" s="52" t="str">
        <f>PSSE!F551</f>
        <v>ND</v>
      </c>
      <c r="F542" s="52">
        <f>PSSE!G551</f>
        <v>1</v>
      </c>
      <c r="G542" s="52" t="str">
        <f t="shared" si="9"/>
        <v>AVR1133ND1</v>
      </c>
      <c r="H542" s="52">
        <f>COUNTIF(Data!$G$3:$BA$2935,AVR!$G542)</f>
        <v>1</v>
      </c>
      <c r="I542" s="52" t="str">
        <f>IF($H542=0,"",VLOOKUP($G542,Data!$G$3:$BA$2935,2,FALSE))</f>
        <v>'ESST4B'</v>
      </c>
      <c r="J542" s="52">
        <f>PSSE!C551</f>
        <v>1</v>
      </c>
      <c r="K542" s="52">
        <f>IF($H542=0,"",VLOOKUP($G542,Data!$G$3:$BA$2935,4,FALSE))</f>
        <v>0</v>
      </c>
      <c r="L542" s="52">
        <f>IF($H542=0,"",VLOOKUP($G542,Data!$G$3:$BA$2935,5,FALSE))</f>
        <v>10.75</v>
      </c>
      <c r="M542" s="52">
        <f>IF($H542=0,"",VLOOKUP($G542,Data!$G$3:$BA$2935,6,FALSE))</f>
        <v>10.75</v>
      </c>
      <c r="N542" s="52">
        <f>IF($H542=0,"",VLOOKUP($G542,Data!$G$3:$BA$2935,7,FALSE))</f>
        <v>5</v>
      </c>
      <c r="O542" s="52">
        <f>IF($H542=0,"",VLOOKUP($G542,Data!$G$3:$BA$2935,8,FALSE))</f>
        <v>-0.87</v>
      </c>
      <c r="P542" s="52">
        <f>IF($H542=0,"",VLOOKUP($G542,Data!$G$3:$BA$2935,9,FALSE))</f>
        <v>0</v>
      </c>
      <c r="Q542" s="52">
        <f>IF($H542=0,"",VLOOKUP($G542,Data!$G$3:$BA$2935,10,FALSE))</f>
        <v>1</v>
      </c>
      <c r="R542" s="52">
        <f>IF($H542=0,"",VLOOKUP($G542,Data!$G$3:$BA$2935,11,FALSE))</f>
        <v>0</v>
      </c>
      <c r="S542" s="52">
        <f>IF($H542=0,"",VLOOKUP($G542,Data!$G$3:$BA$2935,12,FALSE))</f>
        <v>99</v>
      </c>
      <c r="T542" s="52">
        <f>IF($H542=0,"",VLOOKUP($G542,Data!$G$3:$BA$2935,13,FALSE))</f>
        <v>-99</v>
      </c>
      <c r="U542" s="52">
        <f>IF($H542=0,"",VLOOKUP($G542,Data!$G$3:$BA$2935,14,FALSE))</f>
        <v>0</v>
      </c>
      <c r="V542" s="52">
        <f>IF($H542=0,"",VLOOKUP($G542,Data!$G$3:$BA$2935,15,FALSE))</f>
        <v>9.3000000000000007</v>
      </c>
      <c r="W542" s="52">
        <f>IF($H542=0,"",VLOOKUP($G542,Data!$G$3:$BA$2935,16,FALSE))</f>
        <v>0</v>
      </c>
      <c r="X542" s="52">
        <f>IF($H542=0,"",VLOOKUP($G542,Data!$G$3:$BA$2935,17,FALSE))</f>
        <v>11.63</v>
      </c>
      <c r="Y542" s="52">
        <f>IF($H542=0,"",VLOOKUP($G542,Data!$G$3:$BA$2935,18,FALSE))</f>
        <v>0.113</v>
      </c>
      <c r="Z542" s="52">
        <f>IF($H542=0,"",VLOOKUP($G542,Data!$G$3:$BA$2935,19,FALSE))</f>
        <v>0.124</v>
      </c>
      <c r="AA542" s="52">
        <f>IF($H542=0,"",VLOOKUP($G542,Data!$G$3:$BA$2935,20,FALSE))</f>
        <v>0</v>
      </c>
      <c r="AB542" s="4" t="str">
        <f>IF($H542=0,"",VLOOKUP($G542,Data!$G$3:$BA$2935,21,FALSE))</f>
        <v>/</v>
      </c>
      <c r="AC542" s="4" t="str">
        <f>IF($H542=0,"",VLOOKUP($G542,Data!$G$3:$BA$2935,22,FALSE))</f>
        <v>/</v>
      </c>
      <c r="AD542" s="4" t="str">
        <f>IF($H542=0,"",VLOOKUP($G542,Data!$G$3:$BA$2935,23,FALSE))</f>
        <v/>
      </c>
      <c r="AE542" s="4" t="str">
        <f>IF($H542=0,"",VLOOKUP($G542,Data!$G$3:$BA$2935,24,FALSE))</f>
        <v/>
      </c>
      <c r="AF542" s="4" t="str">
        <f>IF($H542=0,"",VLOOKUP($G542,Data!$G$3:$BA$2935,25,FALSE))</f>
        <v/>
      </c>
      <c r="AG542" s="4" t="str">
        <f>IF($H542=0,"",VLOOKUP($G542,Data!$G$3:$BA$2935,26,FALSE))</f>
        <v/>
      </c>
      <c r="AH542" s="4" t="str">
        <f>IF($H542=0,"",VLOOKUP($G542,Data!$G$3:$BA$2935,27,FALSE))</f>
        <v/>
      </c>
      <c r="AI542" s="4" t="str">
        <f>IF($H542=0,"",VLOOKUP($G542,Data!$G$3:$BA$2935,28,FALSE))</f>
        <v/>
      </c>
      <c r="AJ542" s="4" t="str">
        <f>IF($H542=0,"",VLOOKUP($G542,Data!$G$3:$BA$2935,29,FALSE))</f>
        <v/>
      </c>
      <c r="AK542" s="4" t="str">
        <f>IF($H542=0,"",VLOOKUP($G542,Data!$G$3:$BA$2935,30,FALSE))</f>
        <v/>
      </c>
      <c r="AL542" s="4" t="str">
        <f>IF($H542=0,"",VLOOKUP($G542,Data!$G$3:$BA$2935,31,FALSE))</f>
        <v/>
      </c>
      <c r="AM542" s="4" t="str">
        <f>IF($H542=0,"",VLOOKUP($G542,Data!$G$3:$BA$2935,32,FALSE))</f>
        <v/>
      </c>
      <c r="AN542" s="4" t="str">
        <f>IF($H542=0,"",VLOOKUP($G542,Data!$G$3:$BA$2935,33,FALSE))</f>
        <v/>
      </c>
      <c r="AO542" s="4" t="str">
        <f>IF($H542=0,"",VLOOKUP($G542,Data!$G$3:$BA$2935,34,FALSE))</f>
        <v/>
      </c>
      <c r="AP542" s="4" t="str">
        <f>IF($H542=0,"",VLOOKUP($G542,Data!$G$3:$BA$2935,35,FALSE))</f>
        <v/>
      </c>
      <c r="AQ542" s="4" t="str">
        <f>IF($H542=0,"",VLOOKUP($G542,Data!$G$3:$BA$2935,36,FALSE))</f>
        <v/>
      </c>
      <c r="AR542" s="4" t="str">
        <f>IF($H542=0,"",VLOOKUP($G542,Data!$G$3:$BA$2935,37,FALSE))</f>
        <v/>
      </c>
      <c r="AS542" s="4" t="str">
        <f>IF($H542=0,"",VLOOKUP($G542,Data!$G$3:$BA$2935,38,FALSE))</f>
        <v/>
      </c>
      <c r="AT542" s="4" t="str">
        <f>IF($H542=0,"",VLOOKUP($G542,Data!$G$3:$BA$2935,39,FALSE))</f>
        <v/>
      </c>
    </row>
    <row r="543" spans="1:46" x14ac:dyDescent="0.3">
      <c r="A543" s="4">
        <f>PSSE!A552</f>
        <v>983041</v>
      </c>
      <c r="B543" s="4" t="str">
        <f>PSSE!B552</f>
        <v>OMON1_S1</v>
      </c>
      <c r="C543" s="4">
        <f>PSSE!D552</f>
        <v>19</v>
      </c>
      <c r="D543" s="52">
        <f>PSSE!E552</f>
        <v>330</v>
      </c>
      <c r="E543" s="52" t="str">
        <f>PSSE!F552</f>
        <v>ND</v>
      </c>
      <c r="F543" s="52">
        <f>PSSE!G552</f>
        <v>1</v>
      </c>
      <c r="G543" s="52" t="str">
        <f t="shared" si="9"/>
        <v>AVR19330ND1</v>
      </c>
      <c r="H543" s="52">
        <f>COUNTIF(Data!$G$3:$BA$2935,AVR!$G543)</f>
        <v>1</v>
      </c>
      <c r="I543" s="52" t="str">
        <f>IF($H543=0,"",VLOOKUP($G543,Data!$G$3:$BA$2935,2,FALSE))</f>
        <v>'ESST4B'</v>
      </c>
      <c r="J543" s="52">
        <f>PSSE!C552</f>
        <v>1</v>
      </c>
      <c r="K543" s="52">
        <f>IF($H543=0,"",VLOOKUP($G543,Data!$G$3:$BA$2935,4,FALSE))</f>
        <v>0</v>
      </c>
      <c r="L543" s="52">
        <f>IF($H543=0,"",VLOOKUP($G543,Data!$G$3:$BA$2935,5,FALSE))</f>
        <v>15</v>
      </c>
      <c r="M543" s="52">
        <f>IF($H543=0,"",VLOOKUP($G543,Data!$G$3:$BA$2935,6,FALSE))</f>
        <v>15</v>
      </c>
      <c r="N543" s="52">
        <f>IF($H543=0,"",VLOOKUP($G543,Data!$G$3:$BA$2935,7,FALSE))</f>
        <v>5</v>
      </c>
      <c r="O543" s="52">
        <f>IF($H543=0,"",VLOOKUP($G543,Data!$G$3:$BA$2935,8,FALSE))</f>
        <v>-0.87</v>
      </c>
      <c r="P543" s="52">
        <f>IF($H543=0,"",VLOOKUP($G543,Data!$G$3:$BA$2935,9,FALSE))</f>
        <v>0</v>
      </c>
      <c r="Q543" s="52">
        <f>IF($H543=0,"",VLOOKUP($G543,Data!$G$3:$BA$2935,10,FALSE))</f>
        <v>1</v>
      </c>
      <c r="R543" s="52">
        <f>IF($H543=0,"",VLOOKUP($G543,Data!$G$3:$BA$2935,11,FALSE))</f>
        <v>0</v>
      </c>
      <c r="S543" s="52">
        <f>IF($H543=0,"",VLOOKUP($G543,Data!$G$3:$BA$2935,12,FALSE))</f>
        <v>99</v>
      </c>
      <c r="T543" s="52">
        <f>IF($H543=0,"",VLOOKUP($G543,Data!$G$3:$BA$2935,13,FALSE))</f>
        <v>-99</v>
      </c>
      <c r="U543" s="52">
        <f>IF($H543=0,"",VLOOKUP($G543,Data!$G$3:$BA$2935,14,FALSE))</f>
        <v>0</v>
      </c>
      <c r="V543" s="52">
        <f>IF($H543=0,"",VLOOKUP($G543,Data!$G$3:$BA$2935,15,FALSE))</f>
        <v>9.3000000000000007</v>
      </c>
      <c r="W543" s="52">
        <f>IF($H543=0,"",VLOOKUP($G543,Data!$G$3:$BA$2935,16,FALSE))</f>
        <v>0</v>
      </c>
      <c r="X543" s="52">
        <f>IF($H543=0,"",VLOOKUP($G543,Data!$G$3:$BA$2935,17,FALSE))</f>
        <v>11.63</v>
      </c>
      <c r="Y543" s="52">
        <f>IF($H543=0,"",VLOOKUP($G543,Data!$G$3:$BA$2935,18,FALSE))</f>
        <v>0.113</v>
      </c>
      <c r="Z543" s="52">
        <f>IF($H543=0,"",VLOOKUP($G543,Data!$G$3:$BA$2935,19,FALSE))</f>
        <v>0.124</v>
      </c>
      <c r="AA543" s="52">
        <f>IF($H543=0,"",VLOOKUP($G543,Data!$G$3:$BA$2935,20,FALSE))</f>
        <v>0</v>
      </c>
      <c r="AB543" s="4" t="str">
        <f>IF($H543=0,"",VLOOKUP($G543,Data!$G$3:$BA$2935,21,FALSE))</f>
        <v>/</v>
      </c>
      <c r="AC543" s="4" t="str">
        <f>IF($H543=0,"",VLOOKUP($G543,Data!$G$3:$BA$2935,22,FALSE))</f>
        <v>/</v>
      </c>
      <c r="AD543" s="4" t="str">
        <f>IF($H543=0,"",VLOOKUP($G543,Data!$G$3:$BA$2935,23,FALSE))</f>
        <v/>
      </c>
      <c r="AE543" s="4" t="str">
        <f>IF($H543=0,"",VLOOKUP($G543,Data!$G$3:$BA$2935,24,FALSE))</f>
        <v/>
      </c>
      <c r="AF543" s="4" t="str">
        <f>IF($H543=0,"",VLOOKUP($G543,Data!$G$3:$BA$2935,25,FALSE))</f>
        <v/>
      </c>
      <c r="AG543" s="4" t="str">
        <f>IF($H543=0,"",VLOOKUP($G543,Data!$G$3:$BA$2935,26,FALSE))</f>
        <v/>
      </c>
      <c r="AH543" s="4" t="str">
        <f>IF($H543=0,"",VLOOKUP($G543,Data!$G$3:$BA$2935,27,FALSE))</f>
        <v/>
      </c>
      <c r="AI543" s="4" t="str">
        <f>IF($H543=0,"",VLOOKUP($G543,Data!$G$3:$BA$2935,28,FALSE))</f>
        <v/>
      </c>
      <c r="AJ543" s="4" t="str">
        <f>IF($H543=0,"",VLOOKUP($G543,Data!$G$3:$BA$2935,29,FALSE))</f>
        <v/>
      </c>
      <c r="AK543" s="4" t="str">
        <f>IF($H543=0,"",VLOOKUP($G543,Data!$G$3:$BA$2935,30,FALSE))</f>
        <v/>
      </c>
      <c r="AL543" s="4" t="str">
        <f>IF($H543=0,"",VLOOKUP($G543,Data!$G$3:$BA$2935,31,FALSE))</f>
        <v/>
      </c>
      <c r="AM543" s="4" t="str">
        <f>IF($H543=0,"",VLOOKUP($G543,Data!$G$3:$BA$2935,32,FALSE))</f>
        <v/>
      </c>
      <c r="AN543" s="4" t="str">
        <f>IF($H543=0,"",VLOOKUP($G543,Data!$G$3:$BA$2935,33,FALSE))</f>
        <v/>
      </c>
      <c r="AO543" s="4" t="str">
        <f>IF($H543=0,"",VLOOKUP($G543,Data!$G$3:$BA$2935,34,FALSE))</f>
        <v/>
      </c>
      <c r="AP543" s="4" t="str">
        <f>IF($H543=0,"",VLOOKUP($G543,Data!$G$3:$BA$2935,35,FALSE))</f>
        <v/>
      </c>
      <c r="AQ543" s="4" t="str">
        <f>IF($H543=0,"",VLOOKUP($G543,Data!$G$3:$BA$2935,36,FALSE))</f>
        <v/>
      </c>
      <c r="AR543" s="4" t="str">
        <f>IF($H543=0,"",VLOOKUP($G543,Data!$G$3:$BA$2935,37,FALSE))</f>
        <v/>
      </c>
      <c r="AS543" s="4" t="str">
        <f>IF($H543=0,"",VLOOKUP($G543,Data!$G$3:$BA$2935,38,FALSE))</f>
        <v/>
      </c>
      <c r="AT543" s="4" t="str">
        <f>IF($H543=0,"",VLOOKUP($G543,Data!$G$3:$BA$2935,39,FALSE))</f>
        <v/>
      </c>
    </row>
    <row r="544" spans="1:46" x14ac:dyDescent="0.3">
      <c r="A544" s="4">
        <f>PSSE!A553</f>
        <v>983042</v>
      </c>
      <c r="B544" s="4" t="str">
        <f>PSSE!B553</f>
        <v>OMON1_S2</v>
      </c>
      <c r="C544" s="4">
        <f>PSSE!D553</f>
        <v>19</v>
      </c>
      <c r="D544" s="52">
        <f>PSSE!E553</f>
        <v>330</v>
      </c>
      <c r="E544" s="52" t="str">
        <f>PSSE!F553</f>
        <v>ND</v>
      </c>
      <c r="F544" s="52">
        <f>PSSE!G553</f>
        <v>1</v>
      </c>
      <c r="G544" s="52" t="str">
        <f t="shared" si="9"/>
        <v>AVR19330ND1</v>
      </c>
      <c r="H544" s="52">
        <f>COUNTIF(Data!$G$3:$BA$2935,AVR!$G544)</f>
        <v>1</v>
      </c>
      <c r="I544" s="52" t="str">
        <f>IF($H544=0,"",VLOOKUP($G544,Data!$G$3:$BA$2935,2,FALSE))</f>
        <v>'ESST4B'</v>
      </c>
      <c r="J544" s="52">
        <f>PSSE!C553</f>
        <v>1</v>
      </c>
      <c r="K544" s="52">
        <f>IF($H544=0,"",VLOOKUP($G544,Data!$G$3:$BA$2935,4,FALSE))</f>
        <v>0</v>
      </c>
      <c r="L544" s="52">
        <f>IF($H544=0,"",VLOOKUP($G544,Data!$G$3:$BA$2935,5,FALSE))</f>
        <v>15</v>
      </c>
      <c r="M544" s="52">
        <f>IF($H544=0,"",VLOOKUP($G544,Data!$G$3:$BA$2935,6,FALSE))</f>
        <v>15</v>
      </c>
      <c r="N544" s="52">
        <f>IF($H544=0,"",VLOOKUP($G544,Data!$G$3:$BA$2935,7,FALSE))</f>
        <v>5</v>
      </c>
      <c r="O544" s="52">
        <f>IF($H544=0,"",VLOOKUP($G544,Data!$G$3:$BA$2935,8,FALSE))</f>
        <v>-0.87</v>
      </c>
      <c r="P544" s="52">
        <f>IF($H544=0,"",VLOOKUP($G544,Data!$G$3:$BA$2935,9,FALSE))</f>
        <v>0</v>
      </c>
      <c r="Q544" s="52">
        <f>IF($H544=0,"",VLOOKUP($G544,Data!$G$3:$BA$2935,10,FALSE))</f>
        <v>1</v>
      </c>
      <c r="R544" s="52">
        <f>IF($H544=0,"",VLOOKUP($G544,Data!$G$3:$BA$2935,11,FALSE))</f>
        <v>0</v>
      </c>
      <c r="S544" s="52">
        <f>IF($H544=0,"",VLOOKUP($G544,Data!$G$3:$BA$2935,12,FALSE))</f>
        <v>99</v>
      </c>
      <c r="T544" s="52">
        <f>IF($H544=0,"",VLOOKUP($G544,Data!$G$3:$BA$2935,13,FALSE))</f>
        <v>-99</v>
      </c>
      <c r="U544" s="52">
        <f>IF($H544=0,"",VLOOKUP($G544,Data!$G$3:$BA$2935,14,FALSE))</f>
        <v>0</v>
      </c>
      <c r="V544" s="52">
        <f>IF($H544=0,"",VLOOKUP($G544,Data!$G$3:$BA$2935,15,FALSE))</f>
        <v>9.3000000000000007</v>
      </c>
      <c r="W544" s="52">
        <f>IF($H544=0,"",VLOOKUP($G544,Data!$G$3:$BA$2935,16,FALSE))</f>
        <v>0</v>
      </c>
      <c r="X544" s="52">
        <f>IF($H544=0,"",VLOOKUP($G544,Data!$G$3:$BA$2935,17,FALSE))</f>
        <v>11.63</v>
      </c>
      <c r="Y544" s="52">
        <f>IF($H544=0,"",VLOOKUP($G544,Data!$G$3:$BA$2935,18,FALSE))</f>
        <v>0.113</v>
      </c>
      <c r="Z544" s="52">
        <f>IF($H544=0,"",VLOOKUP($G544,Data!$G$3:$BA$2935,19,FALSE))</f>
        <v>0.124</v>
      </c>
      <c r="AA544" s="52">
        <f>IF($H544=0,"",VLOOKUP($G544,Data!$G$3:$BA$2935,20,FALSE))</f>
        <v>0</v>
      </c>
      <c r="AB544" s="4" t="str">
        <f>IF($H544=0,"",VLOOKUP($G544,Data!$G$3:$BA$2935,21,FALSE))</f>
        <v>/</v>
      </c>
      <c r="AC544" s="4" t="str">
        <f>IF($H544=0,"",VLOOKUP($G544,Data!$G$3:$BA$2935,22,FALSE))</f>
        <v>/</v>
      </c>
      <c r="AD544" s="4" t="str">
        <f>IF($H544=0,"",VLOOKUP($G544,Data!$G$3:$BA$2935,23,FALSE))</f>
        <v/>
      </c>
      <c r="AE544" s="4" t="str">
        <f>IF($H544=0,"",VLOOKUP($G544,Data!$G$3:$BA$2935,24,FALSE))</f>
        <v/>
      </c>
      <c r="AF544" s="4" t="str">
        <f>IF($H544=0,"",VLOOKUP($G544,Data!$G$3:$BA$2935,25,FALSE))</f>
        <v/>
      </c>
      <c r="AG544" s="4" t="str">
        <f>IF($H544=0,"",VLOOKUP($G544,Data!$G$3:$BA$2935,26,FALSE))</f>
        <v/>
      </c>
      <c r="AH544" s="4" t="str">
        <f>IF($H544=0,"",VLOOKUP($G544,Data!$G$3:$BA$2935,27,FALSE))</f>
        <v/>
      </c>
      <c r="AI544" s="4" t="str">
        <f>IF($H544=0,"",VLOOKUP($G544,Data!$G$3:$BA$2935,28,FALSE))</f>
        <v/>
      </c>
      <c r="AJ544" s="4" t="str">
        <f>IF($H544=0,"",VLOOKUP($G544,Data!$G$3:$BA$2935,29,FALSE))</f>
        <v/>
      </c>
      <c r="AK544" s="4" t="str">
        <f>IF($H544=0,"",VLOOKUP($G544,Data!$G$3:$BA$2935,30,FALSE))</f>
        <v/>
      </c>
      <c r="AL544" s="4" t="str">
        <f>IF($H544=0,"",VLOOKUP($G544,Data!$G$3:$BA$2935,31,FALSE))</f>
        <v/>
      </c>
      <c r="AM544" s="4" t="str">
        <f>IF($H544=0,"",VLOOKUP($G544,Data!$G$3:$BA$2935,32,FALSE))</f>
        <v/>
      </c>
      <c r="AN544" s="4" t="str">
        <f>IF($H544=0,"",VLOOKUP($G544,Data!$G$3:$BA$2935,33,FALSE))</f>
        <v/>
      </c>
      <c r="AO544" s="4" t="str">
        <f>IF($H544=0,"",VLOOKUP($G544,Data!$G$3:$BA$2935,34,FALSE))</f>
        <v/>
      </c>
      <c r="AP544" s="4" t="str">
        <f>IF($H544=0,"",VLOOKUP($G544,Data!$G$3:$BA$2935,35,FALSE))</f>
        <v/>
      </c>
      <c r="AQ544" s="4" t="str">
        <f>IF($H544=0,"",VLOOKUP($G544,Data!$G$3:$BA$2935,36,FALSE))</f>
        <v/>
      </c>
      <c r="AR544" s="4" t="str">
        <f>IF($H544=0,"",VLOOKUP($G544,Data!$G$3:$BA$2935,37,FALSE))</f>
        <v/>
      </c>
      <c r="AS544" s="4" t="str">
        <f>IF($H544=0,"",VLOOKUP($G544,Data!$G$3:$BA$2935,38,FALSE))</f>
        <v/>
      </c>
      <c r="AT544" s="4" t="str">
        <f>IF($H544=0,"",VLOOKUP($G544,Data!$G$3:$BA$2935,39,FALSE))</f>
        <v/>
      </c>
    </row>
    <row r="545" spans="1:46" x14ac:dyDescent="0.3">
      <c r="A545" s="4">
        <f>PSSE!A554</f>
        <v>983051</v>
      </c>
      <c r="B545" s="4" t="str">
        <f>PSSE!B554</f>
        <v>OMON2_S1</v>
      </c>
      <c r="C545" s="4">
        <f>PSSE!D554</f>
        <v>15</v>
      </c>
      <c r="D545" s="52">
        <f>PSSE!E554</f>
        <v>250</v>
      </c>
      <c r="E545" s="52" t="str">
        <f>PSSE!F554</f>
        <v>ND</v>
      </c>
      <c r="F545" s="52">
        <f>PSSE!G554</f>
        <v>1</v>
      </c>
      <c r="G545" s="52" t="str">
        <f t="shared" si="9"/>
        <v>AVR15250ND1</v>
      </c>
      <c r="H545" s="52">
        <f>COUNTIF(Data!$G$3:$BA$2935,AVR!$G545)</f>
        <v>1</v>
      </c>
      <c r="I545" s="52" t="str">
        <f>IF($H545=0,"",VLOOKUP($G545,Data!$G$3:$BA$2935,2,FALSE))</f>
        <v>'ESST4B'</v>
      </c>
      <c r="J545" s="52">
        <f>PSSE!C554</f>
        <v>1</v>
      </c>
      <c r="K545" s="52">
        <f>IF($H545=0,"",VLOOKUP($G545,Data!$G$3:$BA$2935,4,FALSE))</f>
        <v>0</v>
      </c>
      <c r="L545" s="52">
        <f>IF($H545=0,"",VLOOKUP($G545,Data!$G$3:$BA$2935,5,FALSE))</f>
        <v>10.75</v>
      </c>
      <c r="M545" s="52">
        <f>IF($H545=0,"",VLOOKUP($G545,Data!$G$3:$BA$2935,6,FALSE))</f>
        <v>10.75</v>
      </c>
      <c r="N545" s="52">
        <f>IF($H545=0,"",VLOOKUP($G545,Data!$G$3:$BA$2935,7,FALSE))</f>
        <v>5</v>
      </c>
      <c r="O545" s="52">
        <f>IF($H545=0,"",VLOOKUP($G545,Data!$G$3:$BA$2935,8,FALSE))</f>
        <v>-0.87</v>
      </c>
      <c r="P545" s="52">
        <f>IF($H545=0,"",VLOOKUP($G545,Data!$G$3:$BA$2935,9,FALSE))</f>
        <v>0</v>
      </c>
      <c r="Q545" s="52">
        <f>IF($H545=0,"",VLOOKUP($G545,Data!$G$3:$BA$2935,10,FALSE))</f>
        <v>1</v>
      </c>
      <c r="R545" s="52">
        <f>IF($H545=0,"",VLOOKUP($G545,Data!$G$3:$BA$2935,11,FALSE))</f>
        <v>0</v>
      </c>
      <c r="S545" s="52">
        <f>IF($H545=0,"",VLOOKUP($G545,Data!$G$3:$BA$2935,12,FALSE))</f>
        <v>99</v>
      </c>
      <c r="T545" s="52">
        <f>IF($H545=0,"",VLOOKUP($G545,Data!$G$3:$BA$2935,13,FALSE))</f>
        <v>-99</v>
      </c>
      <c r="U545" s="52">
        <f>IF($H545=0,"",VLOOKUP($G545,Data!$G$3:$BA$2935,14,FALSE))</f>
        <v>0</v>
      </c>
      <c r="V545" s="52">
        <f>IF($H545=0,"",VLOOKUP($G545,Data!$G$3:$BA$2935,15,FALSE))</f>
        <v>9.3000000000000007</v>
      </c>
      <c r="W545" s="52">
        <f>IF($H545=0,"",VLOOKUP($G545,Data!$G$3:$BA$2935,16,FALSE))</f>
        <v>0</v>
      </c>
      <c r="X545" s="52">
        <f>IF($H545=0,"",VLOOKUP($G545,Data!$G$3:$BA$2935,17,FALSE))</f>
        <v>11.63</v>
      </c>
      <c r="Y545" s="52">
        <f>IF($H545=0,"",VLOOKUP($G545,Data!$G$3:$BA$2935,18,FALSE))</f>
        <v>0.113</v>
      </c>
      <c r="Z545" s="52">
        <f>IF($H545=0,"",VLOOKUP($G545,Data!$G$3:$BA$2935,19,FALSE))</f>
        <v>0.124</v>
      </c>
      <c r="AA545" s="52">
        <f>IF($H545=0,"",VLOOKUP($G545,Data!$G$3:$BA$2935,20,FALSE))</f>
        <v>0</v>
      </c>
      <c r="AB545" s="4" t="str">
        <f>IF($H545=0,"",VLOOKUP($G545,Data!$G$3:$BA$2935,21,FALSE))</f>
        <v>/</v>
      </c>
      <c r="AC545" s="4" t="str">
        <f>IF($H545=0,"",VLOOKUP($G545,Data!$G$3:$BA$2935,22,FALSE))</f>
        <v>/</v>
      </c>
      <c r="AD545" s="4" t="str">
        <f>IF($H545=0,"",VLOOKUP($G545,Data!$G$3:$BA$2935,23,FALSE))</f>
        <v/>
      </c>
      <c r="AE545" s="4" t="str">
        <f>IF($H545=0,"",VLOOKUP($G545,Data!$G$3:$BA$2935,24,FALSE))</f>
        <v/>
      </c>
      <c r="AF545" s="4" t="str">
        <f>IF($H545=0,"",VLOOKUP($G545,Data!$G$3:$BA$2935,25,FALSE))</f>
        <v/>
      </c>
      <c r="AG545" s="4" t="str">
        <f>IF($H545=0,"",VLOOKUP($G545,Data!$G$3:$BA$2935,26,FALSE))</f>
        <v/>
      </c>
      <c r="AH545" s="4" t="str">
        <f>IF($H545=0,"",VLOOKUP($G545,Data!$G$3:$BA$2935,27,FALSE))</f>
        <v/>
      </c>
      <c r="AI545" s="4" t="str">
        <f>IF($H545=0,"",VLOOKUP($G545,Data!$G$3:$BA$2935,28,FALSE))</f>
        <v/>
      </c>
      <c r="AJ545" s="4" t="str">
        <f>IF($H545=0,"",VLOOKUP($G545,Data!$G$3:$BA$2935,29,FALSE))</f>
        <v/>
      </c>
      <c r="AK545" s="4" t="str">
        <f>IF($H545=0,"",VLOOKUP($G545,Data!$G$3:$BA$2935,30,FALSE))</f>
        <v/>
      </c>
      <c r="AL545" s="4" t="str">
        <f>IF($H545=0,"",VLOOKUP($G545,Data!$G$3:$BA$2935,31,FALSE))</f>
        <v/>
      </c>
      <c r="AM545" s="4" t="str">
        <f>IF($H545=0,"",VLOOKUP($G545,Data!$G$3:$BA$2935,32,FALSE))</f>
        <v/>
      </c>
      <c r="AN545" s="4" t="str">
        <f>IF($H545=0,"",VLOOKUP($G545,Data!$G$3:$BA$2935,33,FALSE))</f>
        <v/>
      </c>
      <c r="AO545" s="4" t="str">
        <f>IF($H545=0,"",VLOOKUP($G545,Data!$G$3:$BA$2935,34,FALSE))</f>
        <v/>
      </c>
      <c r="AP545" s="4" t="str">
        <f>IF($H545=0,"",VLOOKUP($G545,Data!$G$3:$BA$2935,35,FALSE))</f>
        <v/>
      </c>
      <c r="AQ545" s="4" t="str">
        <f>IF($H545=0,"",VLOOKUP($G545,Data!$G$3:$BA$2935,36,FALSE))</f>
        <v/>
      </c>
      <c r="AR545" s="4" t="str">
        <f>IF($H545=0,"",VLOOKUP($G545,Data!$G$3:$BA$2935,37,FALSE))</f>
        <v/>
      </c>
      <c r="AS545" s="4" t="str">
        <f>IF($H545=0,"",VLOOKUP($G545,Data!$G$3:$BA$2935,38,FALSE))</f>
        <v/>
      </c>
      <c r="AT545" s="4" t="str">
        <f>IF($H545=0,"",VLOOKUP($G545,Data!$G$3:$BA$2935,39,FALSE))</f>
        <v/>
      </c>
    </row>
    <row r="546" spans="1:46" x14ac:dyDescent="0.3">
      <c r="A546" s="4">
        <f>PSSE!A555</f>
        <v>983061</v>
      </c>
      <c r="B546" s="4" t="str">
        <f>PSSE!B555</f>
        <v>OMON2_G1</v>
      </c>
      <c r="C546" s="4">
        <f>PSSE!D555</f>
        <v>15</v>
      </c>
      <c r="D546" s="52">
        <f>PSSE!E555</f>
        <v>250</v>
      </c>
      <c r="E546" s="52" t="str">
        <f>PSSE!F555</f>
        <v>ND</v>
      </c>
      <c r="F546" s="52">
        <f>PSSE!G555</f>
        <v>1</v>
      </c>
      <c r="G546" s="52" t="str">
        <f t="shared" si="9"/>
        <v>AVR15250ND1</v>
      </c>
      <c r="H546" s="52">
        <f>COUNTIF(Data!$G$3:$BA$2935,AVR!$G546)</f>
        <v>1</v>
      </c>
      <c r="I546" s="52" t="str">
        <f>IF($H546=0,"",VLOOKUP($G546,Data!$G$3:$BA$2935,2,FALSE))</f>
        <v>'ESST4B'</v>
      </c>
      <c r="J546" s="52">
        <f>PSSE!C555</f>
        <v>1</v>
      </c>
      <c r="K546" s="52">
        <f>IF($H546=0,"",VLOOKUP($G546,Data!$G$3:$BA$2935,4,FALSE))</f>
        <v>0</v>
      </c>
      <c r="L546" s="52">
        <f>IF($H546=0,"",VLOOKUP($G546,Data!$G$3:$BA$2935,5,FALSE))</f>
        <v>10.75</v>
      </c>
      <c r="M546" s="52">
        <f>IF($H546=0,"",VLOOKUP($G546,Data!$G$3:$BA$2935,6,FALSE))</f>
        <v>10.75</v>
      </c>
      <c r="N546" s="52">
        <f>IF($H546=0,"",VLOOKUP($G546,Data!$G$3:$BA$2935,7,FALSE))</f>
        <v>5</v>
      </c>
      <c r="O546" s="52">
        <f>IF($H546=0,"",VLOOKUP($G546,Data!$G$3:$BA$2935,8,FALSE))</f>
        <v>-0.87</v>
      </c>
      <c r="P546" s="52">
        <f>IF($H546=0,"",VLOOKUP($G546,Data!$G$3:$BA$2935,9,FALSE))</f>
        <v>0</v>
      </c>
      <c r="Q546" s="52">
        <f>IF($H546=0,"",VLOOKUP($G546,Data!$G$3:$BA$2935,10,FALSE))</f>
        <v>1</v>
      </c>
      <c r="R546" s="52">
        <f>IF($H546=0,"",VLOOKUP($G546,Data!$G$3:$BA$2935,11,FALSE))</f>
        <v>0</v>
      </c>
      <c r="S546" s="52">
        <f>IF($H546=0,"",VLOOKUP($G546,Data!$G$3:$BA$2935,12,FALSE))</f>
        <v>99</v>
      </c>
      <c r="T546" s="52">
        <f>IF($H546=0,"",VLOOKUP($G546,Data!$G$3:$BA$2935,13,FALSE))</f>
        <v>-99</v>
      </c>
      <c r="U546" s="52">
        <f>IF($H546=0,"",VLOOKUP($G546,Data!$G$3:$BA$2935,14,FALSE))</f>
        <v>0</v>
      </c>
      <c r="V546" s="52">
        <f>IF($H546=0,"",VLOOKUP($G546,Data!$G$3:$BA$2935,15,FALSE))</f>
        <v>9.3000000000000007</v>
      </c>
      <c r="W546" s="52">
        <f>IF($H546=0,"",VLOOKUP($G546,Data!$G$3:$BA$2935,16,FALSE))</f>
        <v>0</v>
      </c>
      <c r="X546" s="52">
        <f>IF($H546=0,"",VLOOKUP($G546,Data!$G$3:$BA$2935,17,FALSE))</f>
        <v>11.63</v>
      </c>
      <c r="Y546" s="52">
        <f>IF($H546=0,"",VLOOKUP($G546,Data!$G$3:$BA$2935,18,FALSE))</f>
        <v>0.113</v>
      </c>
      <c r="Z546" s="52">
        <f>IF($H546=0,"",VLOOKUP($G546,Data!$G$3:$BA$2935,19,FALSE))</f>
        <v>0.124</v>
      </c>
      <c r="AA546" s="52">
        <f>IF($H546=0,"",VLOOKUP($G546,Data!$G$3:$BA$2935,20,FALSE))</f>
        <v>0</v>
      </c>
      <c r="AB546" s="4" t="str">
        <f>IF($H546=0,"",VLOOKUP($G546,Data!$G$3:$BA$2935,21,FALSE))</f>
        <v>/</v>
      </c>
      <c r="AC546" s="4" t="str">
        <f>IF($H546=0,"",VLOOKUP($G546,Data!$G$3:$BA$2935,22,FALSE))</f>
        <v>/</v>
      </c>
      <c r="AD546" s="4" t="str">
        <f>IF($H546=0,"",VLOOKUP($G546,Data!$G$3:$BA$2935,23,FALSE))</f>
        <v/>
      </c>
      <c r="AE546" s="4" t="str">
        <f>IF($H546=0,"",VLOOKUP($G546,Data!$G$3:$BA$2935,24,FALSE))</f>
        <v/>
      </c>
      <c r="AF546" s="4" t="str">
        <f>IF($H546=0,"",VLOOKUP($G546,Data!$G$3:$BA$2935,25,FALSE))</f>
        <v/>
      </c>
      <c r="AG546" s="4" t="str">
        <f>IF($H546=0,"",VLOOKUP($G546,Data!$G$3:$BA$2935,26,FALSE))</f>
        <v/>
      </c>
      <c r="AH546" s="4" t="str">
        <f>IF($H546=0,"",VLOOKUP($G546,Data!$G$3:$BA$2935,27,FALSE))</f>
        <v/>
      </c>
      <c r="AI546" s="4" t="str">
        <f>IF($H546=0,"",VLOOKUP($G546,Data!$G$3:$BA$2935,28,FALSE))</f>
        <v/>
      </c>
      <c r="AJ546" s="4" t="str">
        <f>IF($H546=0,"",VLOOKUP($G546,Data!$G$3:$BA$2935,29,FALSE))</f>
        <v/>
      </c>
      <c r="AK546" s="4" t="str">
        <f>IF($H546=0,"",VLOOKUP($G546,Data!$G$3:$BA$2935,30,FALSE))</f>
        <v/>
      </c>
      <c r="AL546" s="4" t="str">
        <f>IF($H546=0,"",VLOOKUP($G546,Data!$G$3:$BA$2935,31,FALSE))</f>
        <v/>
      </c>
      <c r="AM546" s="4" t="str">
        <f>IF($H546=0,"",VLOOKUP($G546,Data!$G$3:$BA$2935,32,FALSE))</f>
        <v/>
      </c>
      <c r="AN546" s="4" t="str">
        <f>IF($H546=0,"",VLOOKUP($G546,Data!$G$3:$BA$2935,33,FALSE))</f>
        <v/>
      </c>
      <c r="AO546" s="4" t="str">
        <f>IF($H546=0,"",VLOOKUP($G546,Data!$G$3:$BA$2935,34,FALSE))</f>
        <v/>
      </c>
      <c r="AP546" s="4" t="str">
        <f>IF($H546=0,"",VLOOKUP($G546,Data!$G$3:$BA$2935,35,FALSE))</f>
        <v/>
      </c>
      <c r="AQ546" s="4" t="str">
        <f>IF($H546=0,"",VLOOKUP($G546,Data!$G$3:$BA$2935,36,FALSE))</f>
        <v/>
      </c>
      <c r="AR546" s="4" t="str">
        <f>IF($H546=0,"",VLOOKUP($G546,Data!$G$3:$BA$2935,37,FALSE))</f>
        <v/>
      </c>
      <c r="AS546" s="4" t="str">
        <f>IF($H546=0,"",VLOOKUP($G546,Data!$G$3:$BA$2935,38,FALSE))</f>
        <v/>
      </c>
      <c r="AT546" s="4" t="str">
        <f>IF($H546=0,"",VLOOKUP($G546,Data!$G$3:$BA$2935,39,FALSE))</f>
        <v/>
      </c>
    </row>
    <row r="547" spans="1:46" x14ac:dyDescent="0.3">
      <c r="A547" s="4">
        <f>PSSE!A556</f>
        <v>983062</v>
      </c>
      <c r="B547" s="4" t="str">
        <f>PSSE!B556</f>
        <v>OMON2_G2</v>
      </c>
      <c r="C547" s="4">
        <f>PSSE!D556</f>
        <v>15</v>
      </c>
      <c r="D547" s="52">
        <f>PSSE!E556</f>
        <v>250</v>
      </c>
      <c r="E547" s="52" t="str">
        <f>PSSE!F556</f>
        <v>ND</v>
      </c>
      <c r="F547" s="52">
        <f>PSSE!G556</f>
        <v>1</v>
      </c>
      <c r="G547" s="52" t="str">
        <f t="shared" si="9"/>
        <v>AVR15250ND1</v>
      </c>
      <c r="H547" s="52">
        <f>COUNTIF(Data!$G$3:$BA$2935,AVR!$G547)</f>
        <v>1</v>
      </c>
      <c r="I547" s="52" t="str">
        <f>IF($H547=0,"",VLOOKUP($G547,Data!$G$3:$BA$2935,2,FALSE))</f>
        <v>'ESST4B'</v>
      </c>
      <c r="J547" s="52">
        <f>PSSE!C556</f>
        <v>1</v>
      </c>
      <c r="K547" s="52">
        <f>IF($H547=0,"",VLOOKUP($G547,Data!$G$3:$BA$2935,4,FALSE))</f>
        <v>0</v>
      </c>
      <c r="L547" s="52">
        <f>IF($H547=0,"",VLOOKUP($G547,Data!$G$3:$BA$2935,5,FALSE))</f>
        <v>10.75</v>
      </c>
      <c r="M547" s="52">
        <f>IF($H547=0,"",VLOOKUP($G547,Data!$G$3:$BA$2935,6,FALSE))</f>
        <v>10.75</v>
      </c>
      <c r="N547" s="52">
        <f>IF($H547=0,"",VLOOKUP($G547,Data!$G$3:$BA$2935,7,FALSE))</f>
        <v>5</v>
      </c>
      <c r="O547" s="52">
        <f>IF($H547=0,"",VLOOKUP($G547,Data!$G$3:$BA$2935,8,FALSE))</f>
        <v>-0.87</v>
      </c>
      <c r="P547" s="52">
        <f>IF($H547=0,"",VLOOKUP($G547,Data!$G$3:$BA$2935,9,FALSE))</f>
        <v>0</v>
      </c>
      <c r="Q547" s="52">
        <f>IF($H547=0,"",VLOOKUP($G547,Data!$G$3:$BA$2935,10,FALSE))</f>
        <v>1</v>
      </c>
      <c r="R547" s="52">
        <f>IF($H547=0,"",VLOOKUP($G547,Data!$G$3:$BA$2935,11,FALSE))</f>
        <v>0</v>
      </c>
      <c r="S547" s="52">
        <f>IF($H547=0,"",VLOOKUP($G547,Data!$G$3:$BA$2935,12,FALSE))</f>
        <v>99</v>
      </c>
      <c r="T547" s="52">
        <f>IF($H547=0,"",VLOOKUP($G547,Data!$G$3:$BA$2935,13,FALSE))</f>
        <v>-99</v>
      </c>
      <c r="U547" s="52">
        <f>IF($H547=0,"",VLOOKUP($G547,Data!$G$3:$BA$2935,14,FALSE))</f>
        <v>0</v>
      </c>
      <c r="V547" s="52">
        <f>IF($H547=0,"",VLOOKUP($G547,Data!$G$3:$BA$2935,15,FALSE))</f>
        <v>9.3000000000000007</v>
      </c>
      <c r="W547" s="52">
        <f>IF($H547=0,"",VLOOKUP($G547,Data!$G$3:$BA$2935,16,FALSE))</f>
        <v>0</v>
      </c>
      <c r="X547" s="52">
        <f>IF($H547=0,"",VLOOKUP($G547,Data!$G$3:$BA$2935,17,FALSE))</f>
        <v>11.63</v>
      </c>
      <c r="Y547" s="52">
        <f>IF($H547=0,"",VLOOKUP($G547,Data!$G$3:$BA$2935,18,FALSE))</f>
        <v>0.113</v>
      </c>
      <c r="Z547" s="52">
        <f>IF($H547=0,"",VLOOKUP($G547,Data!$G$3:$BA$2935,19,FALSE))</f>
        <v>0.124</v>
      </c>
      <c r="AA547" s="52">
        <f>IF($H547=0,"",VLOOKUP($G547,Data!$G$3:$BA$2935,20,FALSE))</f>
        <v>0</v>
      </c>
      <c r="AB547" s="4" t="str">
        <f>IF($H547=0,"",VLOOKUP($G547,Data!$G$3:$BA$2935,21,FALSE))</f>
        <v>/</v>
      </c>
      <c r="AC547" s="4" t="str">
        <f>IF($H547=0,"",VLOOKUP($G547,Data!$G$3:$BA$2935,22,FALSE))</f>
        <v>/</v>
      </c>
      <c r="AD547" s="4" t="str">
        <f>IF($H547=0,"",VLOOKUP($G547,Data!$G$3:$BA$2935,23,FALSE))</f>
        <v/>
      </c>
      <c r="AE547" s="4" t="str">
        <f>IF($H547=0,"",VLOOKUP($G547,Data!$G$3:$BA$2935,24,FALSE))</f>
        <v/>
      </c>
      <c r="AF547" s="4" t="str">
        <f>IF($H547=0,"",VLOOKUP($G547,Data!$G$3:$BA$2935,25,FALSE))</f>
        <v/>
      </c>
      <c r="AG547" s="4" t="str">
        <f>IF($H547=0,"",VLOOKUP($G547,Data!$G$3:$BA$2935,26,FALSE))</f>
        <v/>
      </c>
      <c r="AH547" s="4" t="str">
        <f>IF($H547=0,"",VLOOKUP($G547,Data!$G$3:$BA$2935,27,FALSE))</f>
        <v/>
      </c>
      <c r="AI547" s="4" t="str">
        <f>IF($H547=0,"",VLOOKUP($G547,Data!$G$3:$BA$2935,28,FALSE))</f>
        <v/>
      </c>
      <c r="AJ547" s="4" t="str">
        <f>IF($H547=0,"",VLOOKUP($G547,Data!$G$3:$BA$2935,29,FALSE))</f>
        <v/>
      </c>
      <c r="AK547" s="4" t="str">
        <f>IF($H547=0,"",VLOOKUP($G547,Data!$G$3:$BA$2935,30,FALSE))</f>
        <v/>
      </c>
      <c r="AL547" s="4" t="str">
        <f>IF($H547=0,"",VLOOKUP($G547,Data!$G$3:$BA$2935,31,FALSE))</f>
        <v/>
      </c>
      <c r="AM547" s="4" t="str">
        <f>IF($H547=0,"",VLOOKUP($G547,Data!$G$3:$BA$2935,32,FALSE))</f>
        <v/>
      </c>
      <c r="AN547" s="4" t="str">
        <f>IF($H547=0,"",VLOOKUP($G547,Data!$G$3:$BA$2935,33,FALSE))</f>
        <v/>
      </c>
      <c r="AO547" s="4" t="str">
        <f>IF($H547=0,"",VLOOKUP($G547,Data!$G$3:$BA$2935,34,FALSE))</f>
        <v/>
      </c>
      <c r="AP547" s="4" t="str">
        <f>IF($H547=0,"",VLOOKUP($G547,Data!$G$3:$BA$2935,35,FALSE))</f>
        <v/>
      </c>
      <c r="AQ547" s="4" t="str">
        <f>IF($H547=0,"",VLOOKUP($G547,Data!$G$3:$BA$2935,36,FALSE))</f>
        <v/>
      </c>
      <c r="AR547" s="4" t="str">
        <f>IF($H547=0,"",VLOOKUP($G547,Data!$G$3:$BA$2935,37,FALSE))</f>
        <v/>
      </c>
      <c r="AS547" s="4" t="str">
        <f>IF($H547=0,"",VLOOKUP($G547,Data!$G$3:$BA$2935,38,FALSE))</f>
        <v/>
      </c>
      <c r="AT547" s="4" t="str">
        <f>IF($H547=0,"",VLOOKUP($G547,Data!$G$3:$BA$2935,39,FALSE))</f>
        <v/>
      </c>
    </row>
    <row r="548" spans="1:46" x14ac:dyDescent="0.3">
      <c r="A548" s="4">
        <f>PSSE!A557</f>
        <v>983071</v>
      </c>
      <c r="B548" s="4" t="str">
        <f>PSSE!B557</f>
        <v>OMON4_G1</v>
      </c>
      <c r="C548" s="4">
        <f>PSSE!D557</f>
        <v>15</v>
      </c>
      <c r="D548" s="52">
        <f>PSSE!E557</f>
        <v>250</v>
      </c>
      <c r="E548" s="52" t="str">
        <f>PSSE!F557</f>
        <v>ND</v>
      </c>
      <c r="F548" s="52">
        <f>PSSE!G557</f>
        <v>1</v>
      </c>
      <c r="G548" s="52" t="str">
        <f t="shared" si="9"/>
        <v>AVR15250ND1</v>
      </c>
      <c r="H548" s="52">
        <f>COUNTIF(Data!$G$3:$BA$2935,AVR!$G548)</f>
        <v>1</v>
      </c>
      <c r="I548" s="52" t="str">
        <f>IF($H548=0,"",VLOOKUP($G548,Data!$G$3:$BA$2935,2,FALSE))</f>
        <v>'ESST4B'</v>
      </c>
      <c r="J548" s="52">
        <f>PSSE!C557</f>
        <v>1</v>
      </c>
      <c r="K548" s="52">
        <f>IF($H548=0,"",VLOOKUP($G548,Data!$G$3:$BA$2935,4,FALSE))</f>
        <v>0</v>
      </c>
      <c r="L548" s="52">
        <f>IF($H548=0,"",VLOOKUP($G548,Data!$G$3:$BA$2935,5,FALSE))</f>
        <v>10.75</v>
      </c>
      <c r="M548" s="52">
        <f>IF($H548=0,"",VLOOKUP($G548,Data!$G$3:$BA$2935,6,FALSE))</f>
        <v>10.75</v>
      </c>
      <c r="N548" s="52">
        <f>IF($H548=0,"",VLOOKUP($G548,Data!$G$3:$BA$2935,7,FALSE))</f>
        <v>5</v>
      </c>
      <c r="O548" s="52">
        <f>IF($H548=0,"",VLOOKUP($G548,Data!$G$3:$BA$2935,8,FALSE))</f>
        <v>-0.87</v>
      </c>
      <c r="P548" s="52">
        <f>IF($H548=0,"",VLOOKUP($G548,Data!$G$3:$BA$2935,9,FALSE))</f>
        <v>0</v>
      </c>
      <c r="Q548" s="52">
        <f>IF($H548=0,"",VLOOKUP($G548,Data!$G$3:$BA$2935,10,FALSE))</f>
        <v>1</v>
      </c>
      <c r="R548" s="52">
        <f>IF($H548=0,"",VLOOKUP($G548,Data!$G$3:$BA$2935,11,FALSE))</f>
        <v>0</v>
      </c>
      <c r="S548" s="52">
        <f>IF($H548=0,"",VLOOKUP($G548,Data!$G$3:$BA$2935,12,FALSE))</f>
        <v>99</v>
      </c>
      <c r="T548" s="52">
        <f>IF($H548=0,"",VLOOKUP($G548,Data!$G$3:$BA$2935,13,FALSE))</f>
        <v>-99</v>
      </c>
      <c r="U548" s="52">
        <f>IF($H548=0,"",VLOOKUP($G548,Data!$G$3:$BA$2935,14,FALSE))</f>
        <v>0</v>
      </c>
      <c r="V548" s="52">
        <f>IF($H548=0,"",VLOOKUP($G548,Data!$G$3:$BA$2935,15,FALSE))</f>
        <v>9.3000000000000007</v>
      </c>
      <c r="W548" s="52">
        <f>IF($H548=0,"",VLOOKUP($G548,Data!$G$3:$BA$2935,16,FALSE))</f>
        <v>0</v>
      </c>
      <c r="X548" s="52">
        <f>IF($H548=0,"",VLOOKUP($G548,Data!$G$3:$BA$2935,17,FALSE))</f>
        <v>11.63</v>
      </c>
      <c r="Y548" s="52">
        <f>IF($H548=0,"",VLOOKUP($G548,Data!$G$3:$BA$2935,18,FALSE))</f>
        <v>0.113</v>
      </c>
      <c r="Z548" s="52">
        <f>IF($H548=0,"",VLOOKUP($G548,Data!$G$3:$BA$2935,19,FALSE))</f>
        <v>0.124</v>
      </c>
      <c r="AA548" s="52">
        <f>IF($H548=0,"",VLOOKUP($G548,Data!$G$3:$BA$2935,20,FALSE))</f>
        <v>0</v>
      </c>
      <c r="AB548" s="4" t="str">
        <f>IF($H548=0,"",VLOOKUP($G548,Data!$G$3:$BA$2935,21,FALSE))</f>
        <v>/</v>
      </c>
      <c r="AC548" s="4" t="str">
        <f>IF($H548=0,"",VLOOKUP($G548,Data!$G$3:$BA$2935,22,FALSE))</f>
        <v>/</v>
      </c>
      <c r="AD548" s="4" t="str">
        <f>IF($H548=0,"",VLOOKUP($G548,Data!$G$3:$BA$2935,23,FALSE))</f>
        <v/>
      </c>
      <c r="AE548" s="4" t="str">
        <f>IF($H548=0,"",VLOOKUP($G548,Data!$G$3:$BA$2935,24,FALSE))</f>
        <v/>
      </c>
      <c r="AF548" s="4" t="str">
        <f>IF($H548=0,"",VLOOKUP($G548,Data!$G$3:$BA$2935,25,FALSE))</f>
        <v/>
      </c>
      <c r="AG548" s="4" t="str">
        <f>IF($H548=0,"",VLOOKUP($G548,Data!$G$3:$BA$2935,26,FALSE))</f>
        <v/>
      </c>
      <c r="AH548" s="4" t="str">
        <f>IF($H548=0,"",VLOOKUP($G548,Data!$G$3:$BA$2935,27,FALSE))</f>
        <v/>
      </c>
      <c r="AI548" s="4" t="str">
        <f>IF($H548=0,"",VLOOKUP($G548,Data!$G$3:$BA$2935,28,FALSE))</f>
        <v/>
      </c>
      <c r="AJ548" s="4" t="str">
        <f>IF($H548=0,"",VLOOKUP($G548,Data!$G$3:$BA$2935,29,FALSE))</f>
        <v/>
      </c>
      <c r="AK548" s="4" t="str">
        <f>IF($H548=0,"",VLOOKUP($G548,Data!$G$3:$BA$2935,30,FALSE))</f>
        <v/>
      </c>
      <c r="AL548" s="4" t="str">
        <f>IF($H548=0,"",VLOOKUP($G548,Data!$G$3:$BA$2935,31,FALSE))</f>
        <v/>
      </c>
      <c r="AM548" s="4" t="str">
        <f>IF($H548=0,"",VLOOKUP($G548,Data!$G$3:$BA$2935,32,FALSE))</f>
        <v/>
      </c>
      <c r="AN548" s="4" t="str">
        <f>IF($H548=0,"",VLOOKUP($G548,Data!$G$3:$BA$2935,33,FALSE))</f>
        <v/>
      </c>
      <c r="AO548" s="4" t="str">
        <f>IF($H548=0,"",VLOOKUP($G548,Data!$G$3:$BA$2935,34,FALSE))</f>
        <v/>
      </c>
      <c r="AP548" s="4" t="str">
        <f>IF($H548=0,"",VLOOKUP($G548,Data!$G$3:$BA$2935,35,FALSE))</f>
        <v/>
      </c>
      <c r="AQ548" s="4" t="str">
        <f>IF($H548=0,"",VLOOKUP($G548,Data!$G$3:$BA$2935,36,FALSE))</f>
        <v/>
      </c>
      <c r="AR548" s="4" t="str">
        <f>IF($H548=0,"",VLOOKUP($G548,Data!$G$3:$BA$2935,37,FALSE))</f>
        <v/>
      </c>
      <c r="AS548" s="4" t="str">
        <f>IF($H548=0,"",VLOOKUP($G548,Data!$G$3:$BA$2935,38,FALSE))</f>
        <v/>
      </c>
      <c r="AT548" s="4" t="str">
        <f>IF($H548=0,"",VLOOKUP($G548,Data!$G$3:$BA$2935,39,FALSE))</f>
        <v/>
      </c>
    </row>
    <row r="549" spans="1:46" x14ac:dyDescent="0.3">
      <c r="A549" s="4">
        <f>PSSE!A558</f>
        <v>983072</v>
      </c>
      <c r="B549" s="4" t="str">
        <f>PSSE!B558</f>
        <v>OMON4_G2</v>
      </c>
      <c r="C549" s="4">
        <f>PSSE!D558</f>
        <v>15</v>
      </c>
      <c r="D549" s="52">
        <f>PSSE!E558</f>
        <v>250</v>
      </c>
      <c r="E549" s="52" t="str">
        <f>PSSE!F558</f>
        <v>ND</v>
      </c>
      <c r="F549" s="52">
        <f>PSSE!G558</f>
        <v>1</v>
      </c>
      <c r="G549" s="52" t="str">
        <f t="shared" si="9"/>
        <v>AVR15250ND1</v>
      </c>
      <c r="H549" s="52">
        <f>COUNTIF(Data!$G$3:$BA$2935,AVR!$G549)</f>
        <v>1</v>
      </c>
      <c r="I549" s="52" t="str">
        <f>IF($H549=0,"",VLOOKUP($G549,Data!$G$3:$BA$2935,2,FALSE))</f>
        <v>'ESST4B'</v>
      </c>
      <c r="J549" s="52">
        <f>PSSE!C558</f>
        <v>1</v>
      </c>
      <c r="K549" s="52">
        <f>IF($H549=0,"",VLOOKUP($G549,Data!$G$3:$BA$2935,4,FALSE))</f>
        <v>0</v>
      </c>
      <c r="L549" s="52">
        <f>IF($H549=0,"",VLOOKUP($G549,Data!$G$3:$BA$2935,5,FALSE))</f>
        <v>10.75</v>
      </c>
      <c r="M549" s="52">
        <f>IF($H549=0,"",VLOOKUP($G549,Data!$G$3:$BA$2935,6,FALSE))</f>
        <v>10.75</v>
      </c>
      <c r="N549" s="52">
        <f>IF($H549=0,"",VLOOKUP($G549,Data!$G$3:$BA$2935,7,FALSE))</f>
        <v>5</v>
      </c>
      <c r="O549" s="52">
        <f>IF($H549=0,"",VLOOKUP($G549,Data!$G$3:$BA$2935,8,FALSE))</f>
        <v>-0.87</v>
      </c>
      <c r="P549" s="52">
        <f>IF($H549=0,"",VLOOKUP($G549,Data!$G$3:$BA$2935,9,FALSE))</f>
        <v>0</v>
      </c>
      <c r="Q549" s="52">
        <f>IF($H549=0,"",VLOOKUP($G549,Data!$G$3:$BA$2935,10,FALSE))</f>
        <v>1</v>
      </c>
      <c r="R549" s="52">
        <f>IF($H549=0,"",VLOOKUP($G549,Data!$G$3:$BA$2935,11,FALSE))</f>
        <v>0</v>
      </c>
      <c r="S549" s="52">
        <f>IF($H549=0,"",VLOOKUP($G549,Data!$G$3:$BA$2935,12,FALSE))</f>
        <v>99</v>
      </c>
      <c r="T549" s="52">
        <f>IF($H549=0,"",VLOOKUP($G549,Data!$G$3:$BA$2935,13,FALSE))</f>
        <v>-99</v>
      </c>
      <c r="U549" s="52">
        <f>IF($H549=0,"",VLOOKUP($G549,Data!$G$3:$BA$2935,14,FALSE))</f>
        <v>0</v>
      </c>
      <c r="V549" s="52">
        <f>IF($H549=0,"",VLOOKUP($G549,Data!$G$3:$BA$2935,15,FALSE))</f>
        <v>9.3000000000000007</v>
      </c>
      <c r="W549" s="52">
        <f>IF($H549=0,"",VLOOKUP($G549,Data!$G$3:$BA$2935,16,FALSE))</f>
        <v>0</v>
      </c>
      <c r="X549" s="52">
        <f>IF($H549=0,"",VLOOKUP($G549,Data!$G$3:$BA$2935,17,FALSE))</f>
        <v>11.63</v>
      </c>
      <c r="Y549" s="52">
        <f>IF($H549=0,"",VLOOKUP($G549,Data!$G$3:$BA$2935,18,FALSE))</f>
        <v>0.113</v>
      </c>
      <c r="Z549" s="52">
        <f>IF($H549=0,"",VLOOKUP($G549,Data!$G$3:$BA$2935,19,FALSE))</f>
        <v>0.124</v>
      </c>
      <c r="AA549" s="52">
        <f>IF($H549=0,"",VLOOKUP($G549,Data!$G$3:$BA$2935,20,FALSE))</f>
        <v>0</v>
      </c>
      <c r="AB549" s="4" t="str">
        <f>IF($H549=0,"",VLOOKUP($G549,Data!$G$3:$BA$2935,21,FALSE))</f>
        <v>/</v>
      </c>
      <c r="AC549" s="4" t="str">
        <f>IF($H549=0,"",VLOOKUP($G549,Data!$G$3:$BA$2935,22,FALSE))</f>
        <v>/</v>
      </c>
      <c r="AD549" s="4" t="str">
        <f>IF($H549=0,"",VLOOKUP($G549,Data!$G$3:$BA$2935,23,FALSE))</f>
        <v/>
      </c>
      <c r="AE549" s="4" t="str">
        <f>IF($H549=0,"",VLOOKUP($G549,Data!$G$3:$BA$2935,24,FALSE))</f>
        <v/>
      </c>
      <c r="AF549" s="4" t="str">
        <f>IF($H549=0,"",VLOOKUP($G549,Data!$G$3:$BA$2935,25,FALSE))</f>
        <v/>
      </c>
      <c r="AG549" s="4" t="str">
        <f>IF($H549=0,"",VLOOKUP($G549,Data!$G$3:$BA$2935,26,FALSE))</f>
        <v/>
      </c>
      <c r="AH549" s="4" t="str">
        <f>IF($H549=0,"",VLOOKUP($G549,Data!$G$3:$BA$2935,27,FALSE))</f>
        <v/>
      </c>
      <c r="AI549" s="4" t="str">
        <f>IF($H549=0,"",VLOOKUP($G549,Data!$G$3:$BA$2935,28,FALSE))</f>
        <v/>
      </c>
      <c r="AJ549" s="4" t="str">
        <f>IF($H549=0,"",VLOOKUP($G549,Data!$G$3:$BA$2935,29,FALSE))</f>
        <v/>
      </c>
      <c r="AK549" s="4" t="str">
        <f>IF($H549=0,"",VLOOKUP($G549,Data!$G$3:$BA$2935,30,FALSE))</f>
        <v/>
      </c>
      <c r="AL549" s="4" t="str">
        <f>IF($H549=0,"",VLOOKUP($G549,Data!$G$3:$BA$2935,31,FALSE))</f>
        <v/>
      </c>
      <c r="AM549" s="4" t="str">
        <f>IF($H549=0,"",VLOOKUP($G549,Data!$G$3:$BA$2935,32,FALSE))</f>
        <v/>
      </c>
      <c r="AN549" s="4" t="str">
        <f>IF($H549=0,"",VLOOKUP($G549,Data!$G$3:$BA$2935,33,FALSE))</f>
        <v/>
      </c>
      <c r="AO549" s="4" t="str">
        <f>IF($H549=0,"",VLOOKUP($G549,Data!$G$3:$BA$2935,34,FALSE))</f>
        <v/>
      </c>
      <c r="AP549" s="4" t="str">
        <f>IF($H549=0,"",VLOOKUP($G549,Data!$G$3:$BA$2935,35,FALSE))</f>
        <v/>
      </c>
      <c r="AQ549" s="4" t="str">
        <f>IF($H549=0,"",VLOOKUP($G549,Data!$G$3:$BA$2935,36,FALSE))</f>
        <v/>
      </c>
      <c r="AR549" s="4" t="str">
        <f>IF($H549=0,"",VLOOKUP($G549,Data!$G$3:$BA$2935,37,FALSE))</f>
        <v/>
      </c>
      <c r="AS549" s="4" t="str">
        <f>IF($H549=0,"",VLOOKUP($G549,Data!$G$3:$BA$2935,38,FALSE))</f>
        <v/>
      </c>
      <c r="AT549" s="4" t="str">
        <f>IF($H549=0,"",VLOOKUP($G549,Data!$G$3:$BA$2935,39,FALSE))</f>
        <v/>
      </c>
    </row>
    <row r="550" spans="1:46" x14ac:dyDescent="0.3">
      <c r="A550" s="4">
        <f>PSSE!A559</f>
        <v>983073</v>
      </c>
      <c r="B550" s="4" t="str">
        <f>PSSE!B559</f>
        <v>OMON4_S1</v>
      </c>
      <c r="C550" s="4">
        <f>PSSE!D559</f>
        <v>15</v>
      </c>
      <c r="D550" s="52">
        <f>PSSE!E559</f>
        <v>250</v>
      </c>
      <c r="E550" s="52" t="str">
        <f>PSSE!F559</f>
        <v>ND</v>
      </c>
      <c r="F550" s="52">
        <f>PSSE!G559</f>
        <v>1</v>
      </c>
      <c r="G550" s="52" t="str">
        <f t="shared" si="9"/>
        <v>AVR15250ND1</v>
      </c>
      <c r="H550" s="52">
        <f>COUNTIF(Data!$G$3:$BA$2935,AVR!$G550)</f>
        <v>1</v>
      </c>
      <c r="I550" s="52" t="str">
        <f>IF($H550=0,"",VLOOKUP($G550,Data!$G$3:$BA$2935,2,FALSE))</f>
        <v>'ESST4B'</v>
      </c>
      <c r="J550" s="52">
        <f>PSSE!C559</f>
        <v>1</v>
      </c>
      <c r="K550" s="52">
        <f>IF($H550=0,"",VLOOKUP($G550,Data!$G$3:$BA$2935,4,FALSE))</f>
        <v>0</v>
      </c>
      <c r="L550" s="52">
        <f>IF($H550=0,"",VLOOKUP($G550,Data!$G$3:$BA$2935,5,FALSE))</f>
        <v>10.75</v>
      </c>
      <c r="M550" s="52">
        <f>IF($H550=0,"",VLOOKUP($G550,Data!$G$3:$BA$2935,6,FALSE))</f>
        <v>10.75</v>
      </c>
      <c r="N550" s="52">
        <f>IF($H550=0,"",VLOOKUP($G550,Data!$G$3:$BA$2935,7,FALSE))</f>
        <v>5</v>
      </c>
      <c r="O550" s="52">
        <f>IF($H550=0,"",VLOOKUP($G550,Data!$G$3:$BA$2935,8,FALSE))</f>
        <v>-0.87</v>
      </c>
      <c r="P550" s="52">
        <f>IF($H550=0,"",VLOOKUP($G550,Data!$G$3:$BA$2935,9,FALSE))</f>
        <v>0</v>
      </c>
      <c r="Q550" s="52">
        <f>IF($H550=0,"",VLOOKUP($G550,Data!$G$3:$BA$2935,10,FALSE))</f>
        <v>1</v>
      </c>
      <c r="R550" s="52">
        <f>IF($H550=0,"",VLOOKUP($G550,Data!$G$3:$BA$2935,11,FALSE))</f>
        <v>0</v>
      </c>
      <c r="S550" s="52">
        <f>IF($H550=0,"",VLOOKUP($G550,Data!$G$3:$BA$2935,12,FALSE))</f>
        <v>99</v>
      </c>
      <c r="T550" s="52">
        <f>IF($H550=0,"",VLOOKUP($G550,Data!$G$3:$BA$2935,13,FALSE))</f>
        <v>-99</v>
      </c>
      <c r="U550" s="52">
        <f>IF($H550=0,"",VLOOKUP($G550,Data!$G$3:$BA$2935,14,FALSE))</f>
        <v>0</v>
      </c>
      <c r="V550" s="52">
        <f>IF($H550=0,"",VLOOKUP($G550,Data!$G$3:$BA$2935,15,FALSE))</f>
        <v>9.3000000000000007</v>
      </c>
      <c r="W550" s="52">
        <f>IF($H550=0,"",VLOOKUP($G550,Data!$G$3:$BA$2935,16,FALSE))</f>
        <v>0</v>
      </c>
      <c r="X550" s="52">
        <f>IF($H550=0,"",VLOOKUP($G550,Data!$G$3:$BA$2935,17,FALSE))</f>
        <v>11.63</v>
      </c>
      <c r="Y550" s="52">
        <f>IF($H550=0,"",VLOOKUP($G550,Data!$G$3:$BA$2935,18,FALSE))</f>
        <v>0.113</v>
      </c>
      <c r="Z550" s="52">
        <f>IF($H550=0,"",VLOOKUP($G550,Data!$G$3:$BA$2935,19,FALSE))</f>
        <v>0.124</v>
      </c>
      <c r="AA550" s="52">
        <f>IF($H550=0,"",VLOOKUP($G550,Data!$G$3:$BA$2935,20,FALSE))</f>
        <v>0</v>
      </c>
      <c r="AB550" s="4" t="str">
        <f>IF($H550=0,"",VLOOKUP($G550,Data!$G$3:$BA$2935,21,FALSE))</f>
        <v>/</v>
      </c>
      <c r="AC550" s="4" t="str">
        <f>IF($H550=0,"",VLOOKUP($G550,Data!$G$3:$BA$2935,22,FALSE))</f>
        <v>/</v>
      </c>
      <c r="AD550" s="4" t="str">
        <f>IF($H550=0,"",VLOOKUP($G550,Data!$G$3:$BA$2935,23,FALSE))</f>
        <v/>
      </c>
      <c r="AE550" s="4" t="str">
        <f>IF($H550=0,"",VLOOKUP($G550,Data!$G$3:$BA$2935,24,FALSE))</f>
        <v/>
      </c>
      <c r="AF550" s="4" t="str">
        <f>IF($H550=0,"",VLOOKUP($G550,Data!$G$3:$BA$2935,25,FALSE))</f>
        <v/>
      </c>
      <c r="AG550" s="4" t="str">
        <f>IF($H550=0,"",VLOOKUP($G550,Data!$G$3:$BA$2935,26,FALSE))</f>
        <v/>
      </c>
      <c r="AH550" s="4" t="str">
        <f>IF($H550=0,"",VLOOKUP($G550,Data!$G$3:$BA$2935,27,FALSE))</f>
        <v/>
      </c>
      <c r="AI550" s="4" t="str">
        <f>IF($H550=0,"",VLOOKUP($G550,Data!$G$3:$BA$2935,28,FALSE))</f>
        <v/>
      </c>
      <c r="AJ550" s="4" t="str">
        <f>IF($H550=0,"",VLOOKUP($G550,Data!$G$3:$BA$2935,29,FALSE))</f>
        <v/>
      </c>
      <c r="AK550" s="4" t="str">
        <f>IF($H550=0,"",VLOOKUP($G550,Data!$G$3:$BA$2935,30,FALSE))</f>
        <v/>
      </c>
      <c r="AL550" s="4" t="str">
        <f>IF($H550=0,"",VLOOKUP($G550,Data!$G$3:$BA$2935,31,FALSE))</f>
        <v/>
      </c>
      <c r="AM550" s="4" t="str">
        <f>IF($H550=0,"",VLOOKUP($G550,Data!$G$3:$BA$2935,32,FALSE))</f>
        <v/>
      </c>
      <c r="AN550" s="4" t="str">
        <f>IF($H550=0,"",VLOOKUP($G550,Data!$G$3:$BA$2935,33,FALSE))</f>
        <v/>
      </c>
      <c r="AO550" s="4" t="str">
        <f>IF($H550=0,"",VLOOKUP($G550,Data!$G$3:$BA$2935,34,FALSE))</f>
        <v/>
      </c>
      <c r="AP550" s="4" t="str">
        <f>IF($H550=0,"",VLOOKUP($G550,Data!$G$3:$BA$2935,35,FALSE))</f>
        <v/>
      </c>
      <c r="AQ550" s="4" t="str">
        <f>IF($H550=0,"",VLOOKUP($G550,Data!$G$3:$BA$2935,36,FALSE))</f>
        <v/>
      </c>
      <c r="AR550" s="4" t="str">
        <f>IF($H550=0,"",VLOOKUP($G550,Data!$G$3:$BA$2935,37,FALSE))</f>
        <v/>
      </c>
      <c r="AS550" s="4" t="str">
        <f>IF($H550=0,"",VLOOKUP($G550,Data!$G$3:$BA$2935,38,FALSE))</f>
        <v/>
      </c>
      <c r="AT550" s="4" t="str">
        <f>IF($H550=0,"",VLOOKUP($G550,Data!$G$3:$BA$2935,39,FALSE))</f>
        <v/>
      </c>
    </row>
    <row r="551" spans="1:46" x14ac:dyDescent="0.3">
      <c r="A551" s="4">
        <f>PSSE!A560</f>
        <v>983081</v>
      </c>
      <c r="B551" s="4" t="str">
        <f>PSSE!B560</f>
        <v>OMON3_G1</v>
      </c>
      <c r="C551" s="4">
        <f>PSSE!D560</f>
        <v>15</v>
      </c>
      <c r="D551" s="52">
        <f>PSSE!E560</f>
        <v>250</v>
      </c>
      <c r="E551" s="52" t="str">
        <f>PSSE!F560</f>
        <v>ND</v>
      </c>
      <c r="F551" s="52">
        <f>PSSE!G560</f>
        <v>1</v>
      </c>
      <c r="G551" s="52" t="str">
        <f t="shared" si="9"/>
        <v>AVR15250ND1</v>
      </c>
      <c r="H551" s="52">
        <f>COUNTIF(Data!$G$3:$BA$2935,AVR!$G551)</f>
        <v>1</v>
      </c>
      <c r="I551" s="52" t="str">
        <f>IF($H551=0,"",VLOOKUP($G551,Data!$G$3:$BA$2935,2,FALSE))</f>
        <v>'ESST4B'</v>
      </c>
      <c r="J551" s="52">
        <f>PSSE!C560</f>
        <v>1</v>
      </c>
      <c r="K551" s="52">
        <f>IF($H551=0,"",VLOOKUP($G551,Data!$G$3:$BA$2935,4,FALSE))</f>
        <v>0</v>
      </c>
      <c r="L551" s="52">
        <f>IF($H551=0,"",VLOOKUP($G551,Data!$G$3:$BA$2935,5,FALSE))</f>
        <v>10.75</v>
      </c>
      <c r="M551" s="52">
        <f>IF($H551=0,"",VLOOKUP($G551,Data!$G$3:$BA$2935,6,FALSE))</f>
        <v>10.75</v>
      </c>
      <c r="N551" s="52">
        <f>IF($H551=0,"",VLOOKUP($G551,Data!$G$3:$BA$2935,7,FALSE))</f>
        <v>5</v>
      </c>
      <c r="O551" s="52">
        <f>IF($H551=0,"",VLOOKUP($G551,Data!$G$3:$BA$2935,8,FALSE))</f>
        <v>-0.87</v>
      </c>
      <c r="P551" s="52">
        <f>IF($H551=0,"",VLOOKUP($G551,Data!$G$3:$BA$2935,9,FALSE))</f>
        <v>0</v>
      </c>
      <c r="Q551" s="52">
        <f>IF($H551=0,"",VLOOKUP($G551,Data!$G$3:$BA$2935,10,FALSE))</f>
        <v>1</v>
      </c>
      <c r="R551" s="52">
        <f>IF($H551=0,"",VLOOKUP($G551,Data!$G$3:$BA$2935,11,FALSE))</f>
        <v>0</v>
      </c>
      <c r="S551" s="52">
        <f>IF($H551=0,"",VLOOKUP($G551,Data!$G$3:$BA$2935,12,FALSE))</f>
        <v>99</v>
      </c>
      <c r="T551" s="52">
        <f>IF($H551=0,"",VLOOKUP($G551,Data!$G$3:$BA$2935,13,FALSE))</f>
        <v>-99</v>
      </c>
      <c r="U551" s="52">
        <f>IF($H551=0,"",VLOOKUP($G551,Data!$G$3:$BA$2935,14,FALSE))</f>
        <v>0</v>
      </c>
      <c r="V551" s="52">
        <f>IF($H551=0,"",VLOOKUP($G551,Data!$G$3:$BA$2935,15,FALSE))</f>
        <v>9.3000000000000007</v>
      </c>
      <c r="W551" s="52">
        <f>IF($H551=0,"",VLOOKUP($G551,Data!$G$3:$BA$2935,16,FALSE))</f>
        <v>0</v>
      </c>
      <c r="X551" s="52">
        <f>IF($H551=0,"",VLOOKUP($G551,Data!$G$3:$BA$2935,17,FALSE))</f>
        <v>11.63</v>
      </c>
      <c r="Y551" s="52">
        <f>IF($H551=0,"",VLOOKUP($G551,Data!$G$3:$BA$2935,18,FALSE))</f>
        <v>0.113</v>
      </c>
      <c r="Z551" s="52">
        <f>IF($H551=0,"",VLOOKUP($G551,Data!$G$3:$BA$2935,19,FALSE))</f>
        <v>0.124</v>
      </c>
      <c r="AA551" s="52">
        <f>IF($H551=0,"",VLOOKUP($G551,Data!$G$3:$BA$2935,20,FALSE))</f>
        <v>0</v>
      </c>
      <c r="AB551" s="4" t="str">
        <f>IF($H551=0,"",VLOOKUP($G551,Data!$G$3:$BA$2935,21,FALSE))</f>
        <v>/</v>
      </c>
      <c r="AC551" s="4" t="str">
        <f>IF($H551=0,"",VLOOKUP($G551,Data!$G$3:$BA$2935,22,FALSE))</f>
        <v>/</v>
      </c>
      <c r="AD551" s="4" t="str">
        <f>IF($H551=0,"",VLOOKUP($G551,Data!$G$3:$BA$2935,23,FALSE))</f>
        <v/>
      </c>
      <c r="AE551" s="4" t="str">
        <f>IF($H551=0,"",VLOOKUP($G551,Data!$G$3:$BA$2935,24,FALSE))</f>
        <v/>
      </c>
      <c r="AF551" s="4" t="str">
        <f>IF($H551=0,"",VLOOKUP($G551,Data!$G$3:$BA$2935,25,FALSE))</f>
        <v/>
      </c>
      <c r="AG551" s="4" t="str">
        <f>IF($H551=0,"",VLOOKUP($G551,Data!$G$3:$BA$2935,26,FALSE))</f>
        <v/>
      </c>
      <c r="AH551" s="4" t="str">
        <f>IF($H551=0,"",VLOOKUP($G551,Data!$G$3:$BA$2935,27,FALSE))</f>
        <v/>
      </c>
      <c r="AI551" s="4" t="str">
        <f>IF($H551=0,"",VLOOKUP($G551,Data!$G$3:$BA$2935,28,FALSE))</f>
        <v/>
      </c>
      <c r="AJ551" s="4" t="str">
        <f>IF($H551=0,"",VLOOKUP($G551,Data!$G$3:$BA$2935,29,FALSE))</f>
        <v/>
      </c>
      <c r="AK551" s="4" t="str">
        <f>IF($H551=0,"",VLOOKUP($G551,Data!$G$3:$BA$2935,30,FALSE))</f>
        <v/>
      </c>
      <c r="AL551" s="4" t="str">
        <f>IF($H551=0,"",VLOOKUP($G551,Data!$G$3:$BA$2935,31,FALSE))</f>
        <v/>
      </c>
      <c r="AM551" s="4" t="str">
        <f>IF($H551=0,"",VLOOKUP($G551,Data!$G$3:$BA$2935,32,FALSE))</f>
        <v/>
      </c>
      <c r="AN551" s="4" t="str">
        <f>IF($H551=0,"",VLOOKUP($G551,Data!$G$3:$BA$2935,33,FALSE))</f>
        <v/>
      </c>
      <c r="AO551" s="4" t="str">
        <f>IF($H551=0,"",VLOOKUP($G551,Data!$G$3:$BA$2935,34,FALSE))</f>
        <v/>
      </c>
      <c r="AP551" s="4" t="str">
        <f>IF($H551=0,"",VLOOKUP($G551,Data!$G$3:$BA$2935,35,FALSE))</f>
        <v/>
      </c>
      <c r="AQ551" s="4" t="str">
        <f>IF($H551=0,"",VLOOKUP($G551,Data!$G$3:$BA$2935,36,FALSE))</f>
        <v/>
      </c>
      <c r="AR551" s="4" t="str">
        <f>IF($H551=0,"",VLOOKUP($G551,Data!$G$3:$BA$2935,37,FALSE))</f>
        <v/>
      </c>
      <c r="AS551" s="4" t="str">
        <f>IF($H551=0,"",VLOOKUP($G551,Data!$G$3:$BA$2935,38,FALSE))</f>
        <v/>
      </c>
      <c r="AT551" s="4" t="str">
        <f>IF($H551=0,"",VLOOKUP($G551,Data!$G$3:$BA$2935,39,FALSE))</f>
        <v/>
      </c>
    </row>
    <row r="552" spans="1:46" x14ac:dyDescent="0.3">
      <c r="A552" s="4">
        <f>PSSE!A561</f>
        <v>983082</v>
      </c>
      <c r="B552" s="4" t="str">
        <f>PSSE!B561</f>
        <v>OMON3_G2</v>
      </c>
      <c r="C552" s="4">
        <f>PSSE!D561</f>
        <v>15</v>
      </c>
      <c r="D552" s="52">
        <f>PSSE!E561</f>
        <v>250</v>
      </c>
      <c r="E552" s="52" t="str">
        <f>PSSE!F561</f>
        <v>ND</v>
      </c>
      <c r="F552" s="52">
        <f>PSSE!G561</f>
        <v>1</v>
      </c>
      <c r="G552" s="52" t="str">
        <f t="shared" si="9"/>
        <v>AVR15250ND1</v>
      </c>
      <c r="H552" s="52">
        <f>COUNTIF(Data!$G$3:$BA$2935,AVR!$G552)</f>
        <v>1</v>
      </c>
      <c r="I552" s="52" t="str">
        <f>IF($H552=0,"",VLOOKUP($G552,Data!$G$3:$BA$2935,2,FALSE))</f>
        <v>'ESST4B'</v>
      </c>
      <c r="J552" s="52">
        <f>PSSE!C561</f>
        <v>1</v>
      </c>
      <c r="K552" s="52">
        <f>IF($H552=0,"",VLOOKUP($G552,Data!$G$3:$BA$2935,4,FALSE))</f>
        <v>0</v>
      </c>
      <c r="L552" s="52">
        <f>IF($H552=0,"",VLOOKUP($G552,Data!$G$3:$BA$2935,5,FALSE))</f>
        <v>10.75</v>
      </c>
      <c r="M552" s="52">
        <f>IF($H552=0,"",VLOOKUP($G552,Data!$G$3:$BA$2935,6,FALSE))</f>
        <v>10.75</v>
      </c>
      <c r="N552" s="52">
        <f>IF($H552=0,"",VLOOKUP($G552,Data!$G$3:$BA$2935,7,FALSE))</f>
        <v>5</v>
      </c>
      <c r="O552" s="52">
        <f>IF($H552=0,"",VLOOKUP($G552,Data!$G$3:$BA$2935,8,FALSE))</f>
        <v>-0.87</v>
      </c>
      <c r="P552" s="52">
        <f>IF($H552=0,"",VLOOKUP($G552,Data!$G$3:$BA$2935,9,FALSE))</f>
        <v>0</v>
      </c>
      <c r="Q552" s="52">
        <f>IF($H552=0,"",VLOOKUP($G552,Data!$G$3:$BA$2935,10,FALSE))</f>
        <v>1</v>
      </c>
      <c r="R552" s="52">
        <f>IF($H552=0,"",VLOOKUP($G552,Data!$G$3:$BA$2935,11,FALSE))</f>
        <v>0</v>
      </c>
      <c r="S552" s="52">
        <f>IF($H552=0,"",VLOOKUP($G552,Data!$G$3:$BA$2935,12,FALSE))</f>
        <v>99</v>
      </c>
      <c r="T552" s="52">
        <f>IF($H552=0,"",VLOOKUP($G552,Data!$G$3:$BA$2935,13,FALSE))</f>
        <v>-99</v>
      </c>
      <c r="U552" s="52">
        <f>IF($H552=0,"",VLOOKUP($G552,Data!$G$3:$BA$2935,14,FALSE))</f>
        <v>0</v>
      </c>
      <c r="V552" s="52">
        <f>IF($H552=0,"",VLOOKUP($G552,Data!$G$3:$BA$2935,15,FALSE))</f>
        <v>9.3000000000000007</v>
      </c>
      <c r="W552" s="52">
        <f>IF($H552=0,"",VLOOKUP($G552,Data!$G$3:$BA$2935,16,FALSE))</f>
        <v>0</v>
      </c>
      <c r="X552" s="52">
        <f>IF($H552=0,"",VLOOKUP($G552,Data!$G$3:$BA$2935,17,FALSE))</f>
        <v>11.63</v>
      </c>
      <c r="Y552" s="52">
        <f>IF($H552=0,"",VLOOKUP($G552,Data!$G$3:$BA$2935,18,FALSE))</f>
        <v>0.113</v>
      </c>
      <c r="Z552" s="52">
        <f>IF($H552=0,"",VLOOKUP($G552,Data!$G$3:$BA$2935,19,FALSE))</f>
        <v>0.124</v>
      </c>
      <c r="AA552" s="52">
        <f>IF($H552=0,"",VLOOKUP($G552,Data!$G$3:$BA$2935,20,FALSE))</f>
        <v>0</v>
      </c>
      <c r="AB552" s="4" t="str">
        <f>IF($H552=0,"",VLOOKUP($G552,Data!$G$3:$BA$2935,21,FALSE))</f>
        <v>/</v>
      </c>
      <c r="AC552" s="4" t="str">
        <f>IF($H552=0,"",VLOOKUP($G552,Data!$G$3:$BA$2935,22,FALSE))</f>
        <v>/</v>
      </c>
      <c r="AD552" s="4" t="str">
        <f>IF($H552=0,"",VLOOKUP($G552,Data!$G$3:$BA$2935,23,FALSE))</f>
        <v/>
      </c>
      <c r="AE552" s="4" t="str">
        <f>IF($H552=0,"",VLOOKUP($G552,Data!$G$3:$BA$2935,24,FALSE))</f>
        <v/>
      </c>
      <c r="AF552" s="4" t="str">
        <f>IF($H552=0,"",VLOOKUP($G552,Data!$G$3:$BA$2935,25,FALSE))</f>
        <v/>
      </c>
      <c r="AG552" s="4" t="str">
        <f>IF($H552=0,"",VLOOKUP($G552,Data!$G$3:$BA$2935,26,FALSE))</f>
        <v/>
      </c>
      <c r="AH552" s="4" t="str">
        <f>IF($H552=0,"",VLOOKUP($G552,Data!$G$3:$BA$2935,27,FALSE))</f>
        <v/>
      </c>
      <c r="AI552" s="4" t="str">
        <f>IF($H552=0,"",VLOOKUP($G552,Data!$G$3:$BA$2935,28,FALSE))</f>
        <v/>
      </c>
      <c r="AJ552" s="4" t="str">
        <f>IF($H552=0,"",VLOOKUP($G552,Data!$G$3:$BA$2935,29,FALSE))</f>
        <v/>
      </c>
      <c r="AK552" s="4" t="str">
        <f>IF($H552=0,"",VLOOKUP($G552,Data!$G$3:$BA$2935,30,FALSE))</f>
        <v/>
      </c>
      <c r="AL552" s="4" t="str">
        <f>IF($H552=0,"",VLOOKUP($G552,Data!$G$3:$BA$2935,31,FALSE))</f>
        <v/>
      </c>
      <c r="AM552" s="4" t="str">
        <f>IF($H552=0,"",VLOOKUP($G552,Data!$G$3:$BA$2935,32,FALSE))</f>
        <v/>
      </c>
      <c r="AN552" s="4" t="str">
        <f>IF($H552=0,"",VLOOKUP($G552,Data!$G$3:$BA$2935,33,FALSE))</f>
        <v/>
      </c>
      <c r="AO552" s="4" t="str">
        <f>IF($H552=0,"",VLOOKUP($G552,Data!$G$3:$BA$2935,34,FALSE))</f>
        <v/>
      </c>
      <c r="AP552" s="4" t="str">
        <f>IF($H552=0,"",VLOOKUP($G552,Data!$G$3:$BA$2935,35,FALSE))</f>
        <v/>
      </c>
      <c r="AQ552" s="4" t="str">
        <f>IF($H552=0,"",VLOOKUP($G552,Data!$G$3:$BA$2935,36,FALSE))</f>
        <v/>
      </c>
      <c r="AR552" s="4" t="str">
        <f>IF($H552=0,"",VLOOKUP($G552,Data!$G$3:$BA$2935,37,FALSE))</f>
        <v/>
      </c>
      <c r="AS552" s="4" t="str">
        <f>IF($H552=0,"",VLOOKUP($G552,Data!$G$3:$BA$2935,38,FALSE))</f>
        <v/>
      </c>
      <c r="AT552" s="4" t="str">
        <f>IF($H552=0,"",VLOOKUP($G552,Data!$G$3:$BA$2935,39,FALSE))</f>
        <v/>
      </c>
    </row>
    <row r="553" spans="1:46" x14ac:dyDescent="0.3">
      <c r="A553" s="4">
        <f>PSSE!A562</f>
        <v>983083</v>
      </c>
      <c r="B553" s="4" t="str">
        <f>PSSE!B562</f>
        <v>OMON3_S1</v>
      </c>
      <c r="C553" s="4">
        <f>PSSE!D562</f>
        <v>15</v>
      </c>
      <c r="D553" s="52">
        <f>PSSE!E562</f>
        <v>250</v>
      </c>
      <c r="E553" s="52" t="str">
        <f>PSSE!F562</f>
        <v>ND</v>
      </c>
      <c r="F553" s="52">
        <f>PSSE!G562</f>
        <v>1</v>
      </c>
      <c r="G553" s="52" t="str">
        <f t="shared" si="9"/>
        <v>AVR15250ND1</v>
      </c>
      <c r="H553" s="52">
        <f>COUNTIF(Data!$G$3:$BA$2935,AVR!$G553)</f>
        <v>1</v>
      </c>
      <c r="I553" s="52" t="str">
        <f>IF($H553=0,"",VLOOKUP($G553,Data!$G$3:$BA$2935,2,FALSE))</f>
        <v>'ESST4B'</v>
      </c>
      <c r="J553" s="52">
        <f>PSSE!C562</f>
        <v>1</v>
      </c>
      <c r="K553" s="52">
        <f>IF($H553=0,"",VLOOKUP($G553,Data!$G$3:$BA$2935,4,FALSE))</f>
        <v>0</v>
      </c>
      <c r="L553" s="52">
        <f>IF($H553=0,"",VLOOKUP($G553,Data!$G$3:$BA$2935,5,FALSE))</f>
        <v>10.75</v>
      </c>
      <c r="M553" s="52">
        <f>IF($H553=0,"",VLOOKUP($G553,Data!$G$3:$BA$2935,6,FALSE))</f>
        <v>10.75</v>
      </c>
      <c r="N553" s="52">
        <f>IF($H553=0,"",VLOOKUP($G553,Data!$G$3:$BA$2935,7,FALSE))</f>
        <v>5</v>
      </c>
      <c r="O553" s="52">
        <f>IF($H553=0,"",VLOOKUP($G553,Data!$G$3:$BA$2935,8,FALSE))</f>
        <v>-0.87</v>
      </c>
      <c r="P553" s="52">
        <f>IF($H553=0,"",VLOOKUP($G553,Data!$G$3:$BA$2935,9,FALSE))</f>
        <v>0</v>
      </c>
      <c r="Q553" s="52">
        <f>IF($H553=0,"",VLOOKUP($G553,Data!$G$3:$BA$2935,10,FALSE))</f>
        <v>1</v>
      </c>
      <c r="R553" s="52">
        <f>IF($H553=0,"",VLOOKUP($G553,Data!$G$3:$BA$2935,11,FALSE))</f>
        <v>0</v>
      </c>
      <c r="S553" s="52">
        <f>IF($H553=0,"",VLOOKUP($G553,Data!$G$3:$BA$2935,12,FALSE))</f>
        <v>99</v>
      </c>
      <c r="T553" s="52">
        <f>IF($H553=0,"",VLOOKUP($G553,Data!$G$3:$BA$2935,13,FALSE))</f>
        <v>-99</v>
      </c>
      <c r="U553" s="52">
        <f>IF($H553=0,"",VLOOKUP($G553,Data!$G$3:$BA$2935,14,FALSE))</f>
        <v>0</v>
      </c>
      <c r="V553" s="52">
        <f>IF($H553=0,"",VLOOKUP($G553,Data!$G$3:$BA$2935,15,FALSE))</f>
        <v>9.3000000000000007</v>
      </c>
      <c r="W553" s="52">
        <f>IF($H553=0,"",VLOOKUP($G553,Data!$G$3:$BA$2935,16,FALSE))</f>
        <v>0</v>
      </c>
      <c r="X553" s="52">
        <f>IF($H553=0,"",VLOOKUP($G553,Data!$G$3:$BA$2935,17,FALSE))</f>
        <v>11.63</v>
      </c>
      <c r="Y553" s="52">
        <f>IF($H553=0,"",VLOOKUP($G553,Data!$G$3:$BA$2935,18,FALSE))</f>
        <v>0.113</v>
      </c>
      <c r="Z553" s="52">
        <f>IF($H553=0,"",VLOOKUP($G553,Data!$G$3:$BA$2935,19,FALSE))</f>
        <v>0.124</v>
      </c>
      <c r="AA553" s="52">
        <f>IF($H553=0,"",VLOOKUP($G553,Data!$G$3:$BA$2935,20,FALSE))</f>
        <v>0</v>
      </c>
      <c r="AB553" s="4" t="str">
        <f>IF($H553=0,"",VLOOKUP($G553,Data!$G$3:$BA$2935,21,FALSE))</f>
        <v>/</v>
      </c>
      <c r="AC553" s="4" t="str">
        <f>IF($H553=0,"",VLOOKUP($G553,Data!$G$3:$BA$2935,22,FALSE))</f>
        <v>/</v>
      </c>
      <c r="AD553" s="4" t="str">
        <f>IF($H553=0,"",VLOOKUP($G553,Data!$G$3:$BA$2935,23,FALSE))</f>
        <v/>
      </c>
      <c r="AE553" s="4" t="str">
        <f>IF($H553=0,"",VLOOKUP($G553,Data!$G$3:$BA$2935,24,FALSE))</f>
        <v/>
      </c>
      <c r="AF553" s="4" t="str">
        <f>IF($H553=0,"",VLOOKUP($G553,Data!$G$3:$BA$2935,25,FALSE))</f>
        <v/>
      </c>
      <c r="AG553" s="4" t="str">
        <f>IF($H553=0,"",VLOOKUP($G553,Data!$G$3:$BA$2935,26,FALSE))</f>
        <v/>
      </c>
      <c r="AH553" s="4" t="str">
        <f>IF($H553=0,"",VLOOKUP($G553,Data!$G$3:$BA$2935,27,FALSE))</f>
        <v/>
      </c>
      <c r="AI553" s="4" t="str">
        <f>IF($H553=0,"",VLOOKUP($G553,Data!$G$3:$BA$2935,28,FALSE))</f>
        <v/>
      </c>
      <c r="AJ553" s="4" t="str">
        <f>IF($H553=0,"",VLOOKUP($G553,Data!$G$3:$BA$2935,29,FALSE))</f>
        <v/>
      </c>
      <c r="AK553" s="4" t="str">
        <f>IF($H553=0,"",VLOOKUP($G553,Data!$G$3:$BA$2935,30,FALSE))</f>
        <v/>
      </c>
      <c r="AL553" s="4" t="str">
        <f>IF($H553=0,"",VLOOKUP($G553,Data!$G$3:$BA$2935,31,FALSE))</f>
        <v/>
      </c>
      <c r="AM553" s="4" t="str">
        <f>IF($H553=0,"",VLOOKUP($G553,Data!$G$3:$BA$2935,32,FALSE))</f>
        <v/>
      </c>
      <c r="AN553" s="4" t="str">
        <f>IF($H553=0,"",VLOOKUP($G553,Data!$G$3:$BA$2935,33,FALSE))</f>
        <v/>
      </c>
      <c r="AO553" s="4" t="str">
        <f>IF($H553=0,"",VLOOKUP($G553,Data!$G$3:$BA$2935,34,FALSE))</f>
        <v/>
      </c>
      <c r="AP553" s="4" t="str">
        <f>IF($H553=0,"",VLOOKUP($G553,Data!$G$3:$BA$2935,35,FALSE))</f>
        <v/>
      </c>
      <c r="AQ553" s="4" t="str">
        <f>IF($H553=0,"",VLOOKUP($G553,Data!$G$3:$BA$2935,36,FALSE))</f>
        <v/>
      </c>
      <c r="AR553" s="4" t="str">
        <f>IF($H553=0,"",VLOOKUP($G553,Data!$G$3:$BA$2935,37,FALSE))</f>
        <v/>
      </c>
      <c r="AS553" s="4" t="str">
        <f>IF($H553=0,"",VLOOKUP($G553,Data!$G$3:$BA$2935,38,FALSE))</f>
        <v/>
      </c>
      <c r="AT553" s="4" t="str">
        <f>IF($H553=0,"",VLOOKUP($G553,Data!$G$3:$BA$2935,39,FALSE))</f>
        <v/>
      </c>
    </row>
    <row r="554" spans="1:46" x14ac:dyDescent="0.3">
      <c r="A554" s="4">
        <f>PSSE!A563</f>
        <v>983091</v>
      </c>
      <c r="B554" s="4" t="str">
        <f>PSSE!B563</f>
        <v>OMON5_G1</v>
      </c>
      <c r="C554" s="4">
        <f>PSSE!D563</f>
        <v>15</v>
      </c>
      <c r="D554" s="52">
        <f>PSSE!E563</f>
        <v>250</v>
      </c>
      <c r="E554" s="52" t="str">
        <f>PSSE!F563</f>
        <v>ND</v>
      </c>
      <c r="F554" s="52">
        <f>PSSE!G563</f>
        <v>1</v>
      </c>
      <c r="G554" s="52" t="str">
        <f t="shared" si="9"/>
        <v>AVR15250ND1</v>
      </c>
      <c r="H554" s="52">
        <f>COUNTIF(Data!$G$3:$BA$2935,AVR!$G554)</f>
        <v>1</v>
      </c>
      <c r="I554" s="52" t="str">
        <f>IF($H554=0,"",VLOOKUP($G554,Data!$G$3:$BA$2935,2,FALSE))</f>
        <v>'ESST4B'</v>
      </c>
      <c r="J554" s="52">
        <f>PSSE!C563</f>
        <v>1</v>
      </c>
      <c r="K554" s="52">
        <f>IF($H554=0,"",VLOOKUP($G554,Data!$G$3:$BA$2935,4,FALSE))</f>
        <v>0</v>
      </c>
      <c r="L554" s="52">
        <f>IF($H554=0,"",VLOOKUP($G554,Data!$G$3:$BA$2935,5,FALSE))</f>
        <v>10.75</v>
      </c>
      <c r="M554" s="52">
        <f>IF($H554=0,"",VLOOKUP($G554,Data!$G$3:$BA$2935,6,FALSE))</f>
        <v>10.75</v>
      </c>
      <c r="N554" s="52">
        <f>IF($H554=0,"",VLOOKUP($G554,Data!$G$3:$BA$2935,7,FALSE))</f>
        <v>5</v>
      </c>
      <c r="O554" s="52">
        <f>IF($H554=0,"",VLOOKUP($G554,Data!$G$3:$BA$2935,8,FALSE))</f>
        <v>-0.87</v>
      </c>
      <c r="P554" s="52">
        <f>IF($H554=0,"",VLOOKUP($G554,Data!$G$3:$BA$2935,9,FALSE))</f>
        <v>0</v>
      </c>
      <c r="Q554" s="52">
        <f>IF($H554=0,"",VLOOKUP($G554,Data!$G$3:$BA$2935,10,FALSE))</f>
        <v>1</v>
      </c>
      <c r="R554" s="52">
        <f>IF($H554=0,"",VLOOKUP($G554,Data!$G$3:$BA$2935,11,FALSE))</f>
        <v>0</v>
      </c>
      <c r="S554" s="52">
        <f>IF($H554=0,"",VLOOKUP($G554,Data!$G$3:$BA$2935,12,FALSE))</f>
        <v>99</v>
      </c>
      <c r="T554" s="52">
        <f>IF($H554=0,"",VLOOKUP($G554,Data!$G$3:$BA$2935,13,FALSE))</f>
        <v>-99</v>
      </c>
      <c r="U554" s="52">
        <f>IF($H554=0,"",VLOOKUP($G554,Data!$G$3:$BA$2935,14,FALSE))</f>
        <v>0</v>
      </c>
      <c r="V554" s="52">
        <f>IF($H554=0,"",VLOOKUP($G554,Data!$G$3:$BA$2935,15,FALSE))</f>
        <v>9.3000000000000007</v>
      </c>
      <c r="W554" s="52">
        <f>IF($H554=0,"",VLOOKUP($G554,Data!$G$3:$BA$2935,16,FALSE))</f>
        <v>0</v>
      </c>
      <c r="X554" s="52">
        <f>IF($H554=0,"",VLOOKUP($G554,Data!$G$3:$BA$2935,17,FALSE))</f>
        <v>11.63</v>
      </c>
      <c r="Y554" s="52">
        <f>IF($H554=0,"",VLOOKUP($G554,Data!$G$3:$BA$2935,18,FALSE))</f>
        <v>0.113</v>
      </c>
      <c r="Z554" s="52">
        <f>IF($H554=0,"",VLOOKUP($G554,Data!$G$3:$BA$2935,19,FALSE))</f>
        <v>0.124</v>
      </c>
      <c r="AA554" s="52">
        <f>IF($H554=0,"",VLOOKUP($G554,Data!$G$3:$BA$2935,20,FALSE))</f>
        <v>0</v>
      </c>
      <c r="AB554" s="4" t="str">
        <f>IF($H554=0,"",VLOOKUP($G554,Data!$G$3:$BA$2935,21,FALSE))</f>
        <v>/</v>
      </c>
      <c r="AC554" s="4" t="str">
        <f>IF($H554=0,"",VLOOKUP($G554,Data!$G$3:$BA$2935,22,FALSE))</f>
        <v>/</v>
      </c>
      <c r="AD554" s="4" t="str">
        <f>IF($H554=0,"",VLOOKUP($G554,Data!$G$3:$BA$2935,23,FALSE))</f>
        <v/>
      </c>
      <c r="AE554" s="4" t="str">
        <f>IF($H554=0,"",VLOOKUP($G554,Data!$G$3:$BA$2935,24,FALSE))</f>
        <v/>
      </c>
      <c r="AF554" s="4" t="str">
        <f>IF($H554=0,"",VLOOKUP($G554,Data!$G$3:$BA$2935,25,FALSE))</f>
        <v/>
      </c>
      <c r="AG554" s="4" t="str">
        <f>IF($H554=0,"",VLOOKUP($G554,Data!$G$3:$BA$2935,26,FALSE))</f>
        <v/>
      </c>
      <c r="AH554" s="4" t="str">
        <f>IF($H554=0,"",VLOOKUP($G554,Data!$G$3:$BA$2935,27,FALSE))</f>
        <v/>
      </c>
      <c r="AI554" s="4" t="str">
        <f>IF($H554=0,"",VLOOKUP($G554,Data!$G$3:$BA$2935,28,FALSE))</f>
        <v/>
      </c>
      <c r="AJ554" s="4" t="str">
        <f>IF($H554=0,"",VLOOKUP($G554,Data!$G$3:$BA$2935,29,FALSE))</f>
        <v/>
      </c>
      <c r="AK554" s="4" t="str">
        <f>IF($H554=0,"",VLOOKUP($G554,Data!$G$3:$BA$2935,30,FALSE))</f>
        <v/>
      </c>
      <c r="AL554" s="4" t="str">
        <f>IF($H554=0,"",VLOOKUP($G554,Data!$G$3:$BA$2935,31,FALSE))</f>
        <v/>
      </c>
      <c r="AM554" s="4" t="str">
        <f>IF($H554=0,"",VLOOKUP($G554,Data!$G$3:$BA$2935,32,FALSE))</f>
        <v/>
      </c>
      <c r="AN554" s="4" t="str">
        <f>IF($H554=0,"",VLOOKUP($G554,Data!$G$3:$BA$2935,33,FALSE))</f>
        <v/>
      </c>
      <c r="AO554" s="4" t="str">
        <f>IF($H554=0,"",VLOOKUP($G554,Data!$G$3:$BA$2935,34,FALSE))</f>
        <v/>
      </c>
      <c r="AP554" s="4" t="str">
        <f>IF($H554=0,"",VLOOKUP($G554,Data!$G$3:$BA$2935,35,FALSE))</f>
        <v/>
      </c>
      <c r="AQ554" s="4" t="str">
        <f>IF($H554=0,"",VLOOKUP($G554,Data!$G$3:$BA$2935,36,FALSE))</f>
        <v/>
      </c>
      <c r="AR554" s="4" t="str">
        <f>IF($H554=0,"",VLOOKUP($G554,Data!$G$3:$BA$2935,37,FALSE))</f>
        <v/>
      </c>
      <c r="AS554" s="4" t="str">
        <f>IF($H554=0,"",VLOOKUP($G554,Data!$G$3:$BA$2935,38,FALSE))</f>
        <v/>
      </c>
      <c r="AT554" s="4" t="str">
        <f>IF($H554=0,"",VLOOKUP($G554,Data!$G$3:$BA$2935,39,FALSE))</f>
        <v/>
      </c>
    </row>
    <row r="555" spans="1:46" x14ac:dyDescent="0.3">
      <c r="A555" s="4">
        <f>PSSE!A564</f>
        <v>983092</v>
      </c>
      <c r="B555" s="4" t="str">
        <f>PSSE!B564</f>
        <v>OMON5_G2</v>
      </c>
      <c r="C555" s="4">
        <f>PSSE!D564</f>
        <v>15</v>
      </c>
      <c r="D555" s="52">
        <f>PSSE!E564</f>
        <v>250</v>
      </c>
      <c r="E555" s="52" t="str">
        <f>PSSE!F564</f>
        <v>ND</v>
      </c>
      <c r="F555" s="52">
        <f>PSSE!G564</f>
        <v>1</v>
      </c>
      <c r="G555" s="52" t="str">
        <f t="shared" si="9"/>
        <v>AVR15250ND1</v>
      </c>
      <c r="H555" s="52">
        <f>COUNTIF(Data!$G$3:$BA$2935,AVR!$G555)</f>
        <v>1</v>
      </c>
      <c r="I555" s="52" t="str">
        <f>IF($H555=0,"",VLOOKUP($G555,Data!$G$3:$BA$2935,2,FALSE))</f>
        <v>'ESST4B'</v>
      </c>
      <c r="J555" s="52">
        <f>PSSE!C564</f>
        <v>1</v>
      </c>
      <c r="K555" s="52">
        <f>IF($H555=0,"",VLOOKUP($G555,Data!$G$3:$BA$2935,4,FALSE))</f>
        <v>0</v>
      </c>
      <c r="L555" s="52">
        <f>IF($H555=0,"",VLOOKUP($G555,Data!$G$3:$BA$2935,5,FALSE))</f>
        <v>10.75</v>
      </c>
      <c r="M555" s="52">
        <f>IF($H555=0,"",VLOOKUP($G555,Data!$G$3:$BA$2935,6,FALSE))</f>
        <v>10.75</v>
      </c>
      <c r="N555" s="52">
        <f>IF($H555=0,"",VLOOKUP($G555,Data!$G$3:$BA$2935,7,FALSE))</f>
        <v>5</v>
      </c>
      <c r="O555" s="52">
        <f>IF($H555=0,"",VLOOKUP($G555,Data!$G$3:$BA$2935,8,FALSE))</f>
        <v>-0.87</v>
      </c>
      <c r="P555" s="52">
        <f>IF($H555=0,"",VLOOKUP($G555,Data!$G$3:$BA$2935,9,FALSE))</f>
        <v>0</v>
      </c>
      <c r="Q555" s="52">
        <f>IF($H555=0,"",VLOOKUP($G555,Data!$G$3:$BA$2935,10,FALSE))</f>
        <v>1</v>
      </c>
      <c r="R555" s="52">
        <f>IF($H555=0,"",VLOOKUP($G555,Data!$G$3:$BA$2935,11,FALSE))</f>
        <v>0</v>
      </c>
      <c r="S555" s="52">
        <f>IF($H555=0,"",VLOOKUP($G555,Data!$G$3:$BA$2935,12,FALSE))</f>
        <v>99</v>
      </c>
      <c r="T555" s="52">
        <f>IF($H555=0,"",VLOOKUP($G555,Data!$G$3:$BA$2935,13,FALSE))</f>
        <v>-99</v>
      </c>
      <c r="U555" s="52">
        <f>IF($H555=0,"",VLOOKUP($G555,Data!$G$3:$BA$2935,14,FALSE))</f>
        <v>0</v>
      </c>
      <c r="V555" s="52">
        <f>IF($H555=0,"",VLOOKUP($G555,Data!$G$3:$BA$2935,15,FALSE))</f>
        <v>9.3000000000000007</v>
      </c>
      <c r="W555" s="52">
        <f>IF($H555=0,"",VLOOKUP($G555,Data!$G$3:$BA$2935,16,FALSE))</f>
        <v>0</v>
      </c>
      <c r="X555" s="52">
        <f>IF($H555=0,"",VLOOKUP($G555,Data!$G$3:$BA$2935,17,FALSE))</f>
        <v>11.63</v>
      </c>
      <c r="Y555" s="52">
        <f>IF($H555=0,"",VLOOKUP($G555,Data!$G$3:$BA$2935,18,FALSE))</f>
        <v>0.113</v>
      </c>
      <c r="Z555" s="52">
        <f>IF($H555=0,"",VLOOKUP($G555,Data!$G$3:$BA$2935,19,FALSE))</f>
        <v>0.124</v>
      </c>
      <c r="AA555" s="52">
        <f>IF($H555=0,"",VLOOKUP($G555,Data!$G$3:$BA$2935,20,FALSE))</f>
        <v>0</v>
      </c>
      <c r="AB555" s="4" t="str">
        <f>IF($H555=0,"",VLOOKUP($G555,Data!$G$3:$BA$2935,21,FALSE))</f>
        <v>/</v>
      </c>
      <c r="AC555" s="4" t="str">
        <f>IF($H555=0,"",VLOOKUP($G555,Data!$G$3:$BA$2935,22,FALSE))</f>
        <v>/</v>
      </c>
      <c r="AD555" s="4" t="str">
        <f>IF($H555=0,"",VLOOKUP($G555,Data!$G$3:$BA$2935,23,FALSE))</f>
        <v/>
      </c>
      <c r="AE555" s="4" t="str">
        <f>IF($H555=0,"",VLOOKUP($G555,Data!$G$3:$BA$2935,24,FALSE))</f>
        <v/>
      </c>
      <c r="AF555" s="4" t="str">
        <f>IF($H555=0,"",VLOOKUP($G555,Data!$G$3:$BA$2935,25,FALSE))</f>
        <v/>
      </c>
      <c r="AG555" s="4" t="str">
        <f>IF($H555=0,"",VLOOKUP($G555,Data!$G$3:$BA$2935,26,FALSE))</f>
        <v/>
      </c>
      <c r="AH555" s="4" t="str">
        <f>IF($H555=0,"",VLOOKUP($G555,Data!$G$3:$BA$2935,27,FALSE))</f>
        <v/>
      </c>
      <c r="AI555" s="4" t="str">
        <f>IF($H555=0,"",VLOOKUP($G555,Data!$G$3:$BA$2935,28,FALSE))</f>
        <v/>
      </c>
      <c r="AJ555" s="4" t="str">
        <f>IF($H555=0,"",VLOOKUP($G555,Data!$G$3:$BA$2935,29,FALSE))</f>
        <v/>
      </c>
      <c r="AK555" s="4" t="str">
        <f>IF($H555=0,"",VLOOKUP($G555,Data!$G$3:$BA$2935,30,FALSE))</f>
        <v/>
      </c>
      <c r="AL555" s="4" t="str">
        <f>IF($H555=0,"",VLOOKUP($G555,Data!$G$3:$BA$2935,31,FALSE))</f>
        <v/>
      </c>
      <c r="AM555" s="4" t="str">
        <f>IF($H555=0,"",VLOOKUP($G555,Data!$G$3:$BA$2935,32,FALSE))</f>
        <v/>
      </c>
      <c r="AN555" s="4" t="str">
        <f>IF($H555=0,"",VLOOKUP($G555,Data!$G$3:$BA$2935,33,FALSE))</f>
        <v/>
      </c>
      <c r="AO555" s="4" t="str">
        <f>IF($H555=0,"",VLOOKUP($G555,Data!$G$3:$BA$2935,34,FALSE))</f>
        <v/>
      </c>
      <c r="AP555" s="4" t="str">
        <f>IF($H555=0,"",VLOOKUP($G555,Data!$G$3:$BA$2935,35,FALSE))</f>
        <v/>
      </c>
      <c r="AQ555" s="4" t="str">
        <f>IF($H555=0,"",VLOOKUP($G555,Data!$G$3:$BA$2935,36,FALSE))</f>
        <v/>
      </c>
      <c r="AR555" s="4" t="str">
        <f>IF($H555=0,"",VLOOKUP($G555,Data!$G$3:$BA$2935,37,FALSE))</f>
        <v/>
      </c>
      <c r="AS555" s="4" t="str">
        <f>IF($H555=0,"",VLOOKUP($G555,Data!$G$3:$BA$2935,38,FALSE))</f>
        <v/>
      </c>
      <c r="AT555" s="4" t="str">
        <f>IF($H555=0,"",VLOOKUP($G555,Data!$G$3:$BA$2935,39,FALSE))</f>
        <v/>
      </c>
    </row>
    <row r="556" spans="1:46" x14ac:dyDescent="0.3">
      <c r="A556" s="4">
        <f>PSSE!A565</f>
        <v>983093</v>
      </c>
      <c r="B556" s="4" t="str">
        <f>PSSE!B565</f>
        <v>OMON5_S1</v>
      </c>
      <c r="C556" s="4">
        <f>PSSE!D565</f>
        <v>15</v>
      </c>
      <c r="D556" s="52">
        <f>PSSE!E565</f>
        <v>250</v>
      </c>
      <c r="E556" s="52" t="str">
        <f>PSSE!F565</f>
        <v>ND</v>
      </c>
      <c r="F556" s="52">
        <f>PSSE!G565</f>
        <v>1</v>
      </c>
      <c r="G556" s="52" t="str">
        <f t="shared" si="9"/>
        <v>AVR15250ND1</v>
      </c>
      <c r="H556" s="52">
        <f>COUNTIF(Data!$G$3:$BA$2935,AVR!$G556)</f>
        <v>1</v>
      </c>
      <c r="I556" s="52" t="str">
        <f>IF($H556=0,"",VLOOKUP($G556,Data!$G$3:$BA$2935,2,FALSE))</f>
        <v>'ESST4B'</v>
      </c>
      <c r="J556" s="52">
        <f>PSSE!C565</f>
        <v>1</v>
      </c>
      <c r="K556" s="52">
        <f>IF($H556=0,"",VLOOKUP($G556,Data!$G$3:$BA$2935,4,FALSE))</f>
        <v>0</v>
      </c>
      <c r="L556" s="52">
        <f>IF($H556=0,"",VLOOKUP($G556,Data!$G$3:$BA$2935,5,FALSE))</f>
        <v>10.75</v>
      </c>
      <c r="M556" s="52">
        <f>IF($H556=0,"",VLOOKUP($G556,Data!$G$3:$BA$2935,6,FALSE))</f>
        <v>10.75</v>
      </c>
      <c r="N556" s="52">
        <f>IF($H556=0,"",VLOOKUP($G556,Data!$G$3:$BA$2935,7,FALSE))</f>
        <v>5</v>
      </c>
      <c r="O556" s="52">
        <f>IF($H556=0,"",VLOOKUP($G556,Data!$G$3:$BA$2935,8,FALSE))</f>
        <v>-0.87</v>
      </c>
      <c r="P556" s="52">
        <f>IF($H556=0,"",VLOOKUP($G556,Data!$G$3:$BA$2935,9,FALSE))</f>
        <v>0</v>
      </c>
      <c r="Q556" s="52">
        <f>IF($H556=0,"",VLOOKUP($G556,Data!$G$3:$BA$2935,10,FALSE))</f>
        <v>1</v>
      </c>
      <c r="R556" s="52">
        <f>IF($H556=0,"",VLOOKUP($G556,Data!$G$3:$BA$2935,11,FALSE))</f>
        <v>0</v>
      </c>
      <c r="S556" s="52">
        <f>IF($H556=0,"",VLOOKUP($G556,Data!$G$3:$BA$2935,12,FALSE))</f>
        <v>99</v>
      </c>
      <c r="T556" s="52">
        <f>IF($H556=0,"",VLOOKUP($G556,Data!$G$3:$BA$2935,13,FALSE))</f>
        <v>-99</v>
      </c>
      <c r="U556" s="52">
        <f>IF($H556=0,"",VLOOKUP($G556,Data!$G$3:$BA$2935,14,FALSE))</f>
        <v>0</v>
      </c>
      <c r="V556" s="52">
        <f>IF($H556=0,"",VLOOKUP($G556,Data!$G$3:$BA$2935,15,FALSE))</f>
        <v>9.3000000000000007</v>
      </c>
      <c r="W556" s="52">
        <f>IF($H556=0,"",VLOOKUP($G556,Data!$G$3:$BA$2935,16,FALSE))</f>
        <v>0</v>
      </c>
      <c r="X556" s="52">
        <f>IF($H556=0,"",VLOOKUP($G556,Data!$G$3:$BA$2935,17,FALSE))</f>
        <v>11.63</v>
      </c>
      <c r="Y556" s="52">
        <f>IF($H556=0,"",VLOOKUP($G556,Data!$G$3:$BA$2935,18,FALSE))</f>
        <v>0.113</v>
      </c>
      <c r="Z556" s="52">
        <f>IF($H556=0,"",VLOOKUP($G556,Data!$G$3:$BA$2935,19,FALSE))</f>
        <v>0.124</v>
      </c>
      <c r="AA556" s="52">
        <f>IF($H556=0,"",VLOOKUP($G556,Data!$G$3:$BA$2935,20,FALSE))</f>
        <v>0</v>
      </c>
      <c r="AB556" s="4" t="str">
        <f>IF($H556=0,"",VLOOKUP($G556,Data!$G$3:$BA$2935,21,FALSE))</f>
        <v>/</v>
      </c>
      <c r="AC556" s="4" t="str">
        <f>IF($H556=0,"",VLOOKUP($G556,Data!$G$3:$BA$2935,22,FALSE))</f>
        <v>/</v>
      </c>
      <c r="AD556" s="4" t="str">
        <f>IF($H556=0,"",VLOOKUP($G556,Data!$G$3:$BA$2935,23,FALSE))</f>
        <v/>
      </c>
      <c r="AE556" s="4" t="str">
        <f>IF($H556=0,"",VLOOKUP($G556,Data!$G$3:$BA$2935,24,FALSE))</f>
        <v/>
      </c>
      <c r="AF556" s="4" t="str">
        <f>IF($H556=0,"",VLOOKUP($G556,Data!$G$3:$BA$2935,25,FALSE))</f>
        <v/>
      </c>
      <c r="AG556" s="4" t="str">
        <f>IF($H556=0,"",VLOOKUP($G556,Data!$G$3:$BA$2935,26,FALSE))</f>
        <v/>
      </c>
      <c r="AH556" s="4" t="str">
        <f>IF($H556=0,"",VLOOKUP($G556,Data!$G$3:$BA$2935,27,FALSE))</f>
        <v/>
      </c>
      <c r="AI556" s="4" t="str">
        <f>IF($H556=0,"",VLOOKUP($G556,Data!$G$3:$BA$2935,28,FALSE))</f>
        <v/>
      </c>
      <c r="AJ556" s="4" t="str">
        <f>IF($H556=0,"",VLOOKUP($G556,Data!$G$3:$BA$2935,29,FALSE))</f>
        <v/>
      </c>
      <c r="AK556" s="4" t="str">
        <f>IF($H556=0,"",VLOOKUP($G556,Data!$G$3:$BA$2935,30,FALSE))</f>
        <v/>
      </c>
      <c r="AL556" s="4" t="str">
        <f>IF($H556=0,"",VLOOKUP($G556,Data!$G$3:$BA$2935,31,FALSE))</f>
        <v/>
      </c>
      <c r="AM556" s="4" t="str">
        <f>IF($H556=0,"",VLOOKUP($G556,Data!$G$3:$BA$2935,32,FALSE))</f>
        <v/>
      </c>
      <c r="AN556" s="4" t="str">
        <f>IF($H556=0,"",VLOOKUP($G556,Data!$G$3:$BA$2935,33,FALSE))</f>
        <v/>
      </c>
      <c r="AO556" s="4" t="str">
        <f>IF($H556=0,"",VLOOKUP($G556,Data!$G$3:$BA$2935,34,FALSE))</f>
        <v/>
      </c>
      <c r="AP556" s="4" t="str">
        <f>IF($H556=0,"",VLOOKUP($G556,Data!$G$3:$BA$2935,35,FALSE))</f>
        <v/>
      </c>
      <c r="AQ556" s="4" t="str">
        <f>IF($H556=0,"",VLOOKUP($G556,Data!$G$3:$BA$2935,36,FALSE))</f>
        <v/>
      </c>
      <c r="AR556" s="4" t="str">
        <f>IF($H556=0,"",VLOOKUP($G556,Data!$G$3:$BA$2935,37,FALSE))</f>
        <v/>
      </c>
      <c r="AS556" s="4" t="str">
        <f>IF($H556=0,"",VLOOKUP($G556,Data!$G$3:$BA$2935,38,FALSE))</f>
        <v/>
      </c>
      <c r="AT556" s="4" t="str">
        <f>IF($H556=0,"",VLOOKUP($G556,Data!$G$3:$BA$2935,39,FALSE))</f>
        <v/>
      </c>
    </row>
    <row r="557" spans="1:46" x14ac:dyDescent="0.3">
      <c r="A557" s="4">
        <f>PSSE!A566</f>
        <v>986011</v>
      </c>
      <c r="B557" s="4" t="str">
        <f>PSSE!B566</f>
        <v>KLUONG1_S1</v>
      </c>
      <c r="C557" s="4">
        <f>PSSE!D566</f>
        <v>26</v>
      </c>
      <c r="D557" s="52">
        <f>PSSE!E566</f>
        <v>600</v>
      </c>
      <c r="E557" s="52" t="str">
        <f>PSSE!F566</f>
        <v>ND</v>
      </c>
      <c r="F557" s="52">
        <f>PSSE!G566</f>
        <v>1</v>
      </c>
      <c r="G557" s="52" t="str">
        <f t="shared" si="9"/>
        <v>AVR26600ND1</v>
      </c>
      <c r="H557" s="52">
        <f>COUNTIF(Data!$G$3:$BA$2935,AVR!$G557)</f>
        <v>1</v>
      </c>
      <c r="I557" s="52" t="str">
        <f>IF($H557=0,"",VLOOKUP($G557,Data!$G$3:$BA$2935,2,FALSE))</f>
        <v>'ESST4B'</v>
      </c>
      <c r="J557" s="52">
        <f>PSSE!C566</f>
        <v>1</v>
      </c>
      <c r="K557" s="52">
        <f>IF($H557=0,"",VLOOKUP($G557,Data!$G$3:$BA$2935,4,FALSE))</f>
        <v>0</v>
      </c>
      <c r="L557" s="52">
        <f>IF($H557=0,"",VLOOKUP($G557,Data!$G$3:$BA$2935,5,FALSE))</f>
        <v>15</v>
      </c>
      <c r="M557" s="52">
        <f>IF($H557=0,"",VLOOKUP($G557,Data!$G$3:$BA$2935,6,FALSE))</f>
        <v>15</v>
      </c>
      <c r="N557" s="52">
        <f>IF($H557=0,"",VLOOKUP($G557,Data!$G$3:$BA$2935,7,FALSE))</f>
        <v>5</v>
      </c>
      <c r="O557" s="52">
        <f>IF($H557=0,"",VLOOKUP($G557,Data!$G$3:$BA$2935,8,FALSE))</f>
        <v>-0.87</v>
      </c>
      <c r="P557" s="52">
        <f>IF($H557=0,"",VLOOKUP($G557,Data!$G$3:$BA$2935,9,FALSE))</f>
        <v>0</v>
      </c>
      <c r="Q557" s="52">
        <f>IF($H557=0,"",VLOOKUP($G557,Data!$G$3:$BA$2935,10,FALSE))</f>
        <v>1</v>
      </c>
      <c r="R557" s="52">
        <f>IF($H557=0,"",VLOOKUP($G557,Data!$G$3:$BA$2935,11,FALSE))</f>
        <v>0</v>
      </c>
      <c r="S557" s="52">
        <f>IF($H557=0,"",VLOOKUP($G557,Data!$G$3:$BA$2935,12,FALSE))</f>
        <v>99</v>
      </c>
      <c r="T557" s="52">
        <f>IF($H557=0,"",VLOOKUP($G557,Data!$G$3:$BA$2935,13,FALSE))</f>
        <v>-99</v>
      </c>
      <c r="U557" s="52">
        <f>IF($H557=0,"",VLOOKUP($G557,Data!$G$3:$BA$2935,14,FALSE))</f>
        <v>0</v>
      </c>
      <c r="V557" s="52">
        <f>IF($H557=0,"",VLOOKUP($G557,Data!$G$3:$BA$2935,15,FALSE))</f>
        <v>9.3000000000000007</v>
      </c>
      <c r="W557" s="52">
        <f>IF($H557=0,"",VLOOKUP($G557,Data!$G$3:$BA$2935,16,FALSE))</f>
        <v>0</v>
      </c>
      <c r="X557" s="52">
        <f>IF($H557=0,"",VLOOKUP($G557,Data!$G$3:$BA$2935,17,FALSE))</f>
        <v>11.63</v>
      </c>
      <c r="Y557" s="52">
        <f>IF($H557=0,"",VLOOKUP($G557,Data!$G$3:$BA$2935,18,FALSE))</f>
        <v>0.113</v>
      </c>
      <c r="Z557" s="52">
        <f>IF($H557=0,"",VLOOKUP($G557,Data!$G$3:$BA$2935,19,FALSE))</f>
        <v>0.124</v>
      </c>
      <c r="AA557" s="52">
        <f>IF($H557=0,"",VLOOKUP($G557,Data!$G$3:$BA$2935,20,FALSE))</f>
        <v>0</v>
      </c>
      <c r="AB557" s="4" t="str">
        <f>IF($H557=0,"",VLOOKUP($G557,Data!$G$3:$BA$2935,21,FALSE))</f>
        <v>/</v>
      </c>
      <c r="AC557" s="4" t="str">
        <f>IF($H557=0,"",VLOOKUP($G557,Data!$G$3:$BA$2935,22,FALSE))</f>
        <v>/</v>
      </c>
      <c r="AD557" s="4" t="str">
        <f>IF($H557=0,"",VLOOKUP($G557,Data!$G$3:$BA$2935,23,FALSE))</f>
        <v/>
      </c>
      <c r="AE557" s="4" t="str">
        <f>IF($H557=0,"",VLOOKUP($G557,Data!$G$3:$BA$2935,24,FALSE))</f>
        <v/>
      </c>
      <c r="AF557" s="4" t="str">
        <f>IF($H557=0,"",VLOOKUP($G557,Data!$G$3:$BA$2935,25,FALSE))</f>
        <v/>
      </c>
      <c r="AG557" s="4" t="str">
        <f>IF($H557=0,"",VLOOKUP($G557,Data!$G$3:$BA$2935,26,FALSE))</f>
        <v/>
      </c>
      <c r="AH557" s="4" t="str">
        <f>IF($H557=0,"",VLOOKUP($G557,Data!$G$3:$BA$2935,27,FALSE))</f>
        <v/>
      </c>
      <c r="AI557" s="4" t="str">
        <f>IF($H557=0,"",VLOOKUP($G557,Data!$G$3:$BA$2935,28,FALSE))</f>
        <v/>
      </c>
      <c r="AJ557" s="4" t="str">
        <f>IF($H557=0,"",VLOOKUP($G557,Data!$G$3:$BA$2935,29,FALSE))</f>
        <v/>
      </c>
      <c r="AK557" s="4" t="str">
        <f>IF($H557=0,"",VLOOKUP($G557,Data!$G$3:$BA$2935,30,FALSE))</f>
        <v/>
      </c>
      <c r="AL557" s="4" t="str">
        <f>IF($H557=0,"",VLOOKUP($G557,Data!$G$3:$BA$2935,31,FALSE))</f>
        <v/>
      </c>
      <c r="AM557" s="4" t="str">
        <f>IF($H557=0,"",VLOOKUP($G557,Data!$G$3:$BA$2935,32,FALSE))</f>
        <v/>
      </c>
      <c r="AN557" s="4" t="str">
        <f>IF($H557=0,"",VLOOKUP($G557,Data!$G$3:$BA$2935,33,FALSE))</f>
        <v/>
      </c>
      <c r="AO557" s="4" t="str">
        <f>IF($H557=0,"",VLOOKUP($G557,Data!$G$3:$BA$2935,34,FALSE))</f>
        <v/>
      </c>
      <c r="AP557" s="4" t="str">
        <f>IF($H557=0,"",VLOOKUP($G557,Data!$G$3:$BA$2935,35,FALSE))</f>
        <v/>
      </c>
      <c r="AQ557" s="4" t="str">
        <f>IF($H557=0,"",VLOOKUP($G557,Data!$G$3:$BA$2935,36,FALSE))</f>
        <v/>
      </c>
      <c r="AR557" s="4" t="str">
        <f>IF($H557=0,"",VLOOKUP($G557,Data!$G$3:$BA$2935,37,FALSE))</f>
        <v/>
      </c>
      <c r="AS557" s="4" t="str">
        <f>IF($H557=0,"",VLOOKUP($G557,Data!$G$3:$BA$2935,38,FALSE))</f>
        <v/>
      </c>
      <c r="AT557" s="4" t="str">
        <f>IF($H557=0,"",VLOOKUP($G557,Data!$G$3:$BA$2935,39,FALSE))</f>
        <v/>
      </c>
    </row>
    <row r="558" spans="1:46" x14ac:dyDescent="0.3">
      <c r="A558" s="4">
        <f>PSSE!A567</f>
        <v>986012</v>
      </c>
      <c r="B558" s="4" t="str">
        <f>PSSE!B567</f>
        <v>KLUONG1_S2</v>
      </c>
      <c r="C558" s="4">
        <f>PSSE!D567</f>
        <v>26</v>
      </c>
      <c r="D558" s="52">
        <f>PSSE!E567</f>
        <v>600</v>
      </c>
      <c r="E558" s="52" t="str">
        <f>PSSE!F567</f>
        <v>ND</v>
      </c>
      <c r="F558" s="52">
        <f>PSSE!G567</f>
        <v>1</v>
      </c>
      <c r="G558" s="52" t="str">
        <f t="shared" si="9"/>
        <v>AVR26600ND1</v>
      </c>
      <c r="H558" s="52">
        <f>COUNTIF(Data!$G$3:$BA$2935,AVR!$G558)</f>
        <v>1</v>
      </c>
      <c r="I558" s="52" t="str">
        <f>IF($H558=0,"",VLOOKUP($G558,Data!$G$3:$BA$2935,2,FALSE))</f>
        <v>'ESST4B'</v>
      </c>
      <c r="J558" s="52">
        <f>PSSE!C567</f>
        <v>1</v>
      </c>
      <c r="K558" s="52">
        <f>IF($H558=0,"",VLOOKUP($G558,Data!$G$3:$BA$2935,4,FALSE))</f>
        <v>0</v>
      </c>
      <c r="L558" s="52">
        <f>IF($H558=0,"",VLOOKUP($G558,Data!$G$3:$BA$2935,5,FALSE))</f>
        <v>15</v>
      </c>
      <c r="M558" s="52">
        <f>IF($H558=0,"",VLOOKUP($G558,Data!$G$3:$BA$2935,6,FALSE))</f>
        <v>15</v>
      </c>
      <c r="N558" s="52">
        <f>IF($H558=0,"",VLOOKUP($G558,Data!$G$3:$BA$2935,7,FALSE))</f>
        <v>5</v>
      </c>
      <c r="O558" s="52">
        <f>IF($H558=0,"",VLOOKUP($G558,Data!$G$3:$BA$2935,8,FALSE))</f>
        <v>-0.87</v>
      </c>
      <c r="P558" s="52">
        <f>IF($H558=0,"",VLOOKUP($G558,Data!$G$3:$BA$2935,9,FALSE))</f>
        <v>0</v>
      </c>
      <c r="Q558" s="52">
        <f>IF($H558=0,"",VLOOKUP($G558,Data!$G$3:$BA$2935,10,FALSE))</f>
        <v>1</v>
      </c>
      <c r="R558" s="52">
        <f>IF($H558=0,"",VLOOKUP($G558,Data!$G$3:$BA$2935,11,FALSE))</f>
        <v>0</v>
      </c>
      <c r="S558" s="52">
        <f>IF($H558=0,"",VLOOKUP($G558,Data!$G$3:$BA$2935,12,FALSE))</f>
        <v>99</v>
      </c>
      <c r="T558" s="52">
        <f>IF($H558=0,"",VLOOKUP($G558,Data!$G$3:$BA$2935,13,FALSE))</f>
        <v>-99</v>
      </c>
      <c r="U558" s="52">
        <f>IF($H558=0,"",VLOOKUP($G558,Data!$G$3:$BA$2935,14,FALSE))</f>
        <v>0</v>
      </c>
      <c r="V558" s="52">
        <f>IF($H558=0,"",VLOOKUP($G558,Data!$G$3:$BA$2935,15,FALSE))</f>
        <v>9.3000000000000007</v>
      </c>
      <c r="W558" s="52">
        <f>IF($H558=0,"",VLOOKUP($G558,Data!$G$3:$BA$2935,16,FALSE))</f>
        <v>0</v>
      </c>
      <c r="X558" s="52">
        <f>IF($H558=0,"",VLOOKUP($G558,Data!$G$3:$BA$2935,17,FALSE))</f>
        <v>11.63</v>
      </c>
      <c r="Y558" s="52">
        <f>IF($H558=0,"",VLOOKUP($G558,Data!$G$3:$BA$2935,18,FALSE))</f>
        <v>0.113</v>
      </c>
      <c r="Z558" s="52">
        <f>IF($H558=0,"",VLOOKUP($G558,Data!$G$3:$BA$2935,19,FALSE))</f>
        <v>0.124</v>
      </c>
      <c r="AA558" s="52">
        <f>IF($H558=0,"",VLOOKUP($G558,Data!$G$3:$BA$2935,20,FALSE))</f>
        <v>0</v>
      </c>
      <c r="AB558" s="4" t="str">
        <f>IF($H558=0,"",VLOOKUP($G558,Data!$G$3:$BA$2935,21,FALSE))</f>
        <v>/</v>
      </c>
      <c r="AC558" s="4" t="str">
        <f>IF($H558=0,"",VLOOKUP($G558,Data!$G$3:$BA$2935,22,FALSE))</f>
        <v>/</v>
      </c>
      <c r="AD558" s="4" t="str">
        <f>IF($H558=0,"",VLOOKUP($G558,Data!$G$3:$BA$2935,23,FALSE))</f>
        <v/>
      </c>
      <c r="AE558" s="4" t="str">
        <f>IF($H558=0,"",VLOOKUP($G558,Data!$G$3:$BA$2935,24,FALSE))</f>
        <v/>
      </c>
      <c r="AF558" s="4" t="str">
        <f>IF($H558=0,"",VLOOKUP($G558,Data!$G$3:$BA$2935,25,FALSE))</f>
        <v/>
      </c>
      <c r="AG558" s="4" t="str">
        <f>IF($H558=0,"",VLOOKUP($G558,Data!$G$3:$BA$2935,26,FALSE))</f>
        <v/>
      </c>
      <c r="AH558" s="4" t="str">
        <f>IF($H558=0,"",VLOOKUP($G558,Data!$G$3:$BA$2935,27,FALSE))</f>
        <v/>
      </c>
      <c r="AI558" s="4" t="str">
        <f>IF($H558=0,"",VLOOKUP($G558,Data!$G$3:$BA$2935,28,FALSE))</f>
        <v/>
      </c>
      <c r="AJ558" s="4" t="str">
        <f>IF($H558=0,"",VLOOKUP($G558,Data!$G$3:$BA$2935,29,FALSE))</f>
        <v/>
      </c>
      <c r="AK558" s="4" t="str">
        <f>IF($H558=0,"",VLOOKUP($G558,Data!$G$3:$BA$2935,30,FALSE))</f>
        <v/>
      </c>
      <c r="AL558" s="4" t="str">
        <f>IF($H558=0,"",VLOOKUP($G558,Data!$G$3:$BA$2935,31,FALSE))</f>
        <v/>
      </c>
      <c r="AM558" s="4" t="str">
        <f>IF($H558=0,"",VLOOKUP($G558,Data!$G$3:$BA$2935,32,FALSE))</f>
        <v/>
      </c>
      <c r="AN558" s="4" t="str">
        <f>IF($H558=0,"",VLOOKUP($G558,Data!$G$3:$BA$2935,33,FALSE))</f>
        <v/>
      </c>
      <c r="AO558" s="4" t="str">
        <f>IF($H558=0,"",VLOOKUP($G558,Data!$G$3:$BA$2935,34,FALSE))</f>
        <v/>
      </c>
      <c r="AP558" s="4" t="str">
        <f>IF($H558=0,"",VLOOKUP($G558,Data!$G$3:$BA$2935,35,FALSE))</f>
        <v/>
      </c>
      <c r="AQ558" s="4" t="str">
        <f>IF($H558=0,"",VLOOKUP($G558,Data!$G$3:$BA$2935,36,FALSE))</f>
        <v/>
      </c>
      <c r="AR558" s="4" t="str">
        <f>IF($H558=0,"",VLOOKUP($G558,Data!$G$3:$BA$2935,37,FALSE))</f>
        <v/>
      </c>
      <c r="AS558" s="4" t="str">
        <f>IF($H558=0,"",VLOOKUP($G558,Data!$G$3:$BA$2935,38,FALSE))</f>
        <v/>
      </c>
      <c r="AT558" s="4" t="str">
        <f>IF($H558=0,"",VLOOKUP($G558,Data!$G$3:$BA$2935,39,FALSE))</f>
        <v/>
      </c>
    </row>
    <row r="559" spans="1:46" x14ac:dyDescent="0.3">
      <c r="A559" s="4">
        <f>PSSE!A568</f>
        <v>986021</v>
      </c>
      <c r="B559" s="4" t="str">
        <f>PSSE!B568</f>
        <v>KLUONG2_S1</v>
      </c>
      <c r="C559" s="4">
        <f>PSSE!D568</f>
        <v>26</v>
      </c>
      <c r="D559" s="52">
        <f>PSSE!E568</f>
        <v>600</v>
      </c>
      <c r="E559" s="52" t="str">
        <f>PSSE!F568</f>
        <v>ND</v>
      </c>
      <c r="F559" s="52">
        <f>PSSE!G568</f>
        <v>1</v>
      </c>
      <c r="G559" s="52" t="str">
        <f t="shared" si="9"/>
        <v>AVR26600ND1</v>
      </c>
      <c r="H559" s="52">
        <f>COUNTIF(Data!$G$3:$BA$2935,AVR!$G559)</f>
        <v>1</v>
      </c>
      <c r="I559" s="52" t="str">
        <f>IF($H559=0,"",VLOOKUP($G559,Data!$G$3:$BA$2935,2,FALSE))</f>
        <v>'ESST4B'</v>
      </c>
      <c r="J559" s="52">
        <f>PSSE!C568</f>
        <v>1</v>
      </c>
      <c r="K559" s="52">
        <f>IF($H559=0,"",VLOOKUP($G559,Data!$G$3:$BA$2935,4,FALSE))</f>
        <v>0</v>
      </c>
      <c r="L559" s="52">
        <f>IF($H559=0,"",VLOOKUP($G559,Data!$G$3:$BA$2935,5,FALSE))</f>
        <v>15</v>
      </c>
      <c r="M559" s="52">
        <f>IF($H559=0,"",VLOOKUP($G559,Data!$G$3:$BA$2935,6,FALSE))</f>
        <v>15</v>
      </c>
      <c r="N559" s="52">
        <f>IF($H559=0,"",VLOOKUP($G559,Data!$G$3:$BA$2935,7,FALSE))</f>
        <v>5</v>
      </c>
      <c r="O559" s="52">
        <f>IF($H559=0,"",VLOOKUP($G559,Data!$G$3:$BA$2935,8,FALSE))</f>
        <v>-0.87</v>
      </c>
      <c r="P559" s="52">
        <f>IF($H559=0,"",VLOOKUP($G559,Data!$G$3:$BA$2935,9,FALSE))</f>
        <v>0</v>
      </c>
      <c r="Q559" s="52">
        <f>IF($H559=0,"",VLOOKUP($G559,Data!$G$3:$BA$2935,10,FALSE))</f>
        <v>1</v>
      </c>
      <c r="R559" s="52">
        <f>IF($H559=0,"",VLOOKUP($G559,Data!$G$3:$BA$2935,11,FALSE))</f>
        <v>0</v>
      </c>
      <c r="S559" s="52">
        <f>IF($H559=0,"",VLOOKUP($G559,Data!$G$3:$BA$2935,12,FALSE))</f>
        <v>99</v>
      </c>
      <c r="T559" s="52">
        <f>IF($H559=0,"",VLOOKUP($G559,Data!$G$3:$BA$2935,13,FALSE))</f>
        <v>-99</v>
      </c>
      <c r="U559" s="52">
        <f>IF($H559=0,"",VLOOKUP($G559,Data!$G$3:$BA$2935,14,FALSE))</f>
        <v>0</v>
      </c>
      <c r="V559" s="52">
        <f>IF($H559=0,"",VLOOKUP($G559,Data!$G$3:$BA$2935,15,FALSE))</f>
        <v>9.3000000000000007</v>
      </c>
      <c r="W559" s="52">
        <f>IF($H559=0,"",VLOOKUP($G559,Data!$G$3:$BA$2935,16,FALSE))</f>
        <v>0</v>
      </c>
      <c r="X559" s="52">
        <f>IF($H559=0,"",VLOOKUP($G559,Data!$G$3:$BA$2935,17,FALSE))</f>
        <v>11.63</v>
      </c>
      <c r="Y559" s="52">
        <f>IF($H559=0,"",VLOOKUP($G559,Data!$G$3:$BA$2935,18,FALSE))</f>
        <v>0.113</v>
      </c>
      <c r="Z559" s="52">
        <f>IF($H559=0,"",VLOOKUP($G559,Data!$G$3:$BA$2935,19,FALSE))</f>
        <v>0.124</v>
      </c>
      <c r="AA559" s="52">
        <f>IF($H559=0,"",VLOOKUP($G559,Data!$G$3:$BA$2935,20,FALSE))</f>
        <v>0</v>
      </c>
      <c r="AB559" s="4" t="str">
        <f>IF($H559=0,"",VLOOKUP($G559,Data!$G$3:$BA$2935,21,FALSE))</f>
        <v>/</v>
      </c>
      <c r="AC559" s="4" t="str">
        <f>IF($H559=0,"",VLOOKUP($G559,Data!$G$3:$BA$2935,22,FALSE))</f>
        <v>/</v>
      </c>
      <c r="AD559" s="4" t="str">
        <f>IF($H559=0,"",VLOOKUP($G559,Data!$G$3:$BA$2935,23,FALSE))</f>
        <v/>
      </c>
      <c r="AE559" s="4" t="str">
        <f>IF($H559=0,"",VLOOKUP($G559,Data!$G$3:$BA$2935,24,FALSE))</f>
        <v/>
      </c>
      <c r="AF559" s="4" t="str">
        <f>IF($H559=0,"",VLOOKUP($G559,Data!$G$3:$BA$2935,25,FALSE))</f>
        <v/>
      </c>
      <c r="AG559" s="4" t="str">
        <f>IF($H559=0,"",VLOOKUP($G559,Data!$G$3:$BA$2935,26,FALSE))</f>
        <v/>
      </c>
      <c r="AH559" s="4" t="str">
        <f>IF($H559=0,"",VLOOKUP($G559,Data!$G$3:$BA$2935,27,FALSE))</f>
        <v/>
      </c>
      <c r="AI559" s="4" t="str">
        <f>IF($H559=0,"",VLOOKUP($G559,Data!$G$3:$BA$2935,28,FALSE))</f>
        <v/>
      </c>
      <c r="AJ559" s="4" t="str">
        <f>IF($H559=0,"",VLOOKUP($G559,Data!$G$3:$BA$2935,29,FALSE))</f>
        <v/>
      </c>
      <c r="AK559" s="4" t="str">
        <f>IF($H559=0,"",VLOOKUP($G559,Data!$G$3:$BA$2935,30,FALSE))</f>
        <v/>
      </c>
      <c r="AL559" s="4" t="str">
        <f>IF($H559=0,"",VLOOKUP($G559,Data!$G$3:$BA$2935,31,FALSE))</f>
        <v/>
      </c>
      <c r="AM559" s="4" t="str">
        <f>IF($H559=0,"",VLOOKUP($G559,Data!$G$3:$BA$2935,32,FALSE))</f>
        <v/>
      </c>
      <c r="AN559" s="4" t="str">
        <f>IF($H559=0,"",VLOOKUP($G559,Data!$G$3:$BA$2935,33,FALSE))</f>
        <v/>
      </c>
      <c r="AO559" s="4" t="str">
        <f>IF($H559=0,"",VLOOKUP($G559,Data!$G$3:$BA$2935,34,FALSE))</f>
        <v/>
      </c>
      <c r="AP559" s="4" t="str">
        <f>IF($H559=0,"",VLOOKUP($G559,Data!$G$3:$BA$2935,35,FALSE))</f>
        <v/>
      </c>
      <c r="AQ559" s="4" t="str">
        <f>IF($H559=0,"",VLOOKUP($G559,Data!$G$3:$BA$2935,36,FALSE))</f>
        <v/>
      </c>
      <c r="AR559" s="4" t="str">
        <f>IF($H559=0,"",VLOOKUP($G559,Data!$G$3:$BA$2935,37,FALSE))</f>
        <v/>
      </c>
      <c r="AS559" s="4" t="str">
        <f>IF($H559=0,"",VLOOKUP($G559,Data!$G$3:$BA$2935,38,FALSE))</f>
        <v/>
      </c>
      <c r="AT559" s="4" t="str">
        <f>IF($H559=0,"",VLOOKUP($G559,Data!$G$3:$BA$2935,39,FALSE))</f>
        <v/>
      </c>
    </row>
    <row r="560" spans="1:46" x14ac:dyDescent="0.3">
      <c r="A560" s="4">
        <f>PSSE!A569</f>
        <v>986022</v>
      </c>
      <c r="B560" s="4" t="str">
        <f>PSSE!B569</f>
        <v>KLUONG2_S2</v>
      </c>
      <c r="C560" s="4">
        <f>PSSE!D569</f>
        <v>26</v>
      </c>
      <c r="D560" s="52">
        <f>PSSE!E569</f>
        <v>600</v>
      </c>
      <c r="E560" s="52" t="str">
        <f>PSSE!F569</f>
        <v>ND</v>
      </c>
      <c r="F560" s="52">
        <f>PSSE!G569</f>
        <v>1</v>
      </c>
      <c r="G560" s="52" t="str">
        <f t="shared" si="9"/>
        <v>AVR26600ND1</v>
      </c>
      <c r="H560" s="52">
        <f>COUNTIF(Data!$G$3:$BA$2935,AVR!$G560)</f>
        <v>1</v>
      </c>
      <c r="I560" s="52" t="str">
        <f>IF($H560=0,"",VLOOKUP($G560,Data!$G$3:$BA$2935,2,FALSE))</f>
        <v>'ESST4B'</v>
      </c>
      <c r="J560" s="52">
        <f>PSSE!C569</f>
        <v>1</v>
      </c>
      <c r="K560" s="52">
        <f>IF($H560=0,"",VLOOKUP($G560,Data!$G$3:$BA$2935,4,FALSE))</f>
        <v>0</v>
      </c>
      <c r="L560" s="52">
        <f>IF($H560=0,"",VLOOKUP($G560,Data!$G$3:$BA$2935,5,FALSE))</f>
        <v>15</v>
      </c>
      <c r="M560" s="52">
        <f>IF($H560=0,"",VLOOKUP($G560,Data!$G$3:$BA$2935,6,FALSE))</f>
        <v>15</v>
      </c>
      <c r="N560" s="52">
        <f>IF($H560=0,"",VLOOKUP($G560,Data!$G$3:$BA$2935,7,FALSE))</f>
        <v>5</v>
      </c>
      <c r="O560" s="52">
        <f>IF($H560=0,"",VLOOKUP($G560,Data!$G$3:$BA$2935,8,FALSE))</f>
        <v>-0.87</v>
      </c>
      <c r="P560" s="52">
        <f>IF($H560=0,"",VLOOKUP($G560,Data!$G$3:$BA$2935,9,FALSE))</f>
        <v>0</v>
      </c>
      <c r="Q560" s="52">
        <f>IF($H560=0,"",VLOOKUP($G560,Data!$G$3:$BA$2935,10,FALSE))</f>
        <v>1</v>
      </c>
      <c r="R560" s="52">
        <f>IF($H560=0,"",VLOOKUP($G560,Data!$G$3:$BA$2935,11,FALSE))</f>
        <v>0</v>
      </c>
      <c r="S560" s="52">
        <f>IF($H560=0,"",VLOOKUP($G560,Data!$G$3:$BA$2935,12,FALSE))</f>
        <v>99</v>
      </c>
      <c r="T560" s="52">
        <f>IF($H560=0,"",VLOOKUP($G560,Data!$G$3:$BA$2935,13,FALSE))</f>
        <v>-99</v>
      </c>
      <c r="U560" s="52">
        <f>IF($H560=0,"",VLOOKUP($G560,Data!$G$3:$BA$2935,14,FALSE))</f>
        <v>0</v>
      </c>
      <c r="V560" s="52">
        <f>IF($H560=0,"",VLOOKUP($G560,Data!$G$3:$BA$2935,15,FALSE))</f>
        <v>9.3000000000000007</v>
      </c>
      <c r="W560" s="52">
        <f>IF($H560=0,"",VLOOKUP($G560,Data!$G$3:$BA$2935,16,FALSE))</f>
        <v>0</v>
      </c>
      <c r="X560" s="52">
        <f>IF($H560=0,"",VLOOKUP($G560,Data!$G$3:$BA$2935,17,FALSE))</f>
        <v>11.63</v>
      </c>
      <c r="Y560" s="52">
        <f>IF($H560=0,"",VLOOKUP($G560,Data!$G$3:$BA$2935,18,FALSE))</f>
        <v>0.113</v>
      </c>
      <c r="Z560" s="52">
        <f>IF($H560=0,"",VLOOKUP($G560,Data!$G$3:$BA$2935,19,FALSE))</f>
        <v>0.124</v>
      </c>
      <c r="AA560" s="52">
        <f>IF($H560=0,"",VLOOKUP($G560,Data!$G$3:$BA$2935,20,FALSE))</f>
        <v>0</v>
      </c>
      <c r="AB560" s="4" t="str">
        <f>IF($H560=0,"",VLOOKUP($G560,Data!$G$3:$BA$2935,21,FALSE))</f>
        <v>/</v>
      </c>
      <c r="AC560" s="4" t="str">
        <f>IF($H560=0,"",VLOOKUP($G560,Data!$G$3:$BA$2935,22,FALSE))</f>
        <v>/</v>
      </c>
      <c r="AD560" s="4" t="str">
        <f>IF($H560=0,"",VLOOKUP($G560,Data!$G$3:$BA$2935,23,FALSE))</f>
        <v/>
      </c>
      <c r="AE560" s="4" t="str">
        <f>IF($H560=0,"",VLOOKUP($G560,Data!$G$3:$BA$2935,24,FALSE))</f>
        <v/>
      </c>
      <c r="AF560" s="4" t="str">
        <f>IF($H560=0,"",VLOOKUP($G560,Data!$G$3:$BA$2935,25,FALSE))</f>
        <v/>
      </c>
      <c r="AG560" s="4" t="str">
        <f>IF($H560=0,"",VLOOKUP($G560,Data!$G$3:$BA$2935,26,FALSE))</f>
        <v/>
      </c>
      <c r="AH560" s="4" t="str">
        <f>IF($H560=0,"",VLOOKUP($G560,Data!$G$3:$BA$2935,27,FALSE))</f>
        <v/>
      </c>
      <c r="AI560" s="4" t="str">
        <f>IF($H560=0,"",VLOOKUP($G560,Data!$G$3:$BA$2935,28,FALSE))</f>
        <v/>
      </c>
      <c r="AJ560" s="4" t="str">
        <f>IF($H560=0,"",VLOOKUP($G560,Data!$G$3:$BA$2935,29,FALSE))</f>
        <v/>
      </c>
      <c r="AK560" s="4" t="str">
        <f>IF($H560=0,"",VLOOKUP($G560,Data!$G$3:$BA$2935,30,FALSE))</f>
        <v/>
      </c>
      <c r="AL560" s="4" t="str">
        <f>IF($H560=0,"",VLOOKUP($G560,Data!$G$3:$BA$2935,31,FALSE))</f>
        <v/>
      </c>
      <c r="AM560" s="4" t="str">
        <f>IF($H560=0,"",VLOOKUP($G560,Data!$G$3:$BA$2935,32,FALSE))</f>
        <v/>
      </c>
      <c r="AN560" s="4" t="str">
        <f>IF($H560=0,"",VLOOKUP($G560,Data!$G$3:$BA$2935,33,FALSE))</f>
        <v/>
      </c>
      <c r="AO560" s="4" t="str">
        <f>IF($H560=0,"",VLOOKUP($G560,Data!$G$3:$BA$2935,34,FALSE))</f>
        <v/>
      </c>
      <c r="AP560" s="4" t="str">
        <f>IF($H560=0,"",VLOOKUP($G560,Data!$G$3:$BA$2935,35,FALSE))</f>
        <v/>
      </c>
      <c r="AQ560" s="4" t="str">
        <f>IF($H560=0,"",VLOOKUP($G560,Data!$G$3:$BA$2935,36,FALSE))</f>
        <v/>
      </c>
      <c r="AR560" s="4" t="str">
        <f>IF($H560=0,"",VLOOKUP($G560,Data!$G$3:$BA$2935,37,FALSE))</f>
        <v/>
      </c>
      <c r="AS560" s="4" t="str">
        <f>IF($H560=0,"",VLOOKUP($G560,Data!$G$3:$BA$2935,38,FALSE))</f>
        <v/>
      </c>
      <c r="AT560" s="4" t="str">
        <f>IF($H560=0,"",VLOOKUP($G560,Data!$G$3:$BA$2935,39,FALSE))</f>
        <v/>
      </c>
    </row>
    <row r="561" spans="1:46" x14ac:dyDescent="0.3">
      <c r="A561" s="4">
        <f>PSSE!A570</f>
        <v>986031</v>
      </c>
      <c r="B561" s="4" t="str">
        <f>PSSE!B570</f>
        <v>KLUONG3_S1</v>
      </c>
      <c r="C561" s="4">
        <f>PSSE!D570</f>
        <v>26</v>
      </c>
      <c r="D561" s="52">
        <f>PSSE!E570</f>
        <v>1000</v>
      </c>
      <c r="E561" s="52" t="str">
        <f>PSSE!F570</f>
        <v>ND</v>
      </c>
      <c r="F561" s="52">
        <f>PSSE!G570</f>
        <v>1</v>
      </c>
      <c r="G561" s="52" t="str">
        <f t="shared" si="9"/>
        <v>AVR261000ND1</v>
      </c>
      <c r="H561" s="52">
        <f>COUNTIF(Data!$G$3:$BA$2935,AVR!$G561)</f>
        <v>1</v>
      </c>
      <c r="I561" s="52" t="str">
        <f>IF($H561=0,"",VLOOKUP($G561,Data!$G$3:$BA$2935,2,FALSE))</f>
        <v>'ESST4B'</v>
      </c>
      <c r="J561" s="52">
        <f>PSSE!C570</f>
        <v>1</v>
      </c>
      <c r="K561" s="52">
        <f>IF($H561=0,"",VLOOKUP($G561,Data!$G$3:$BA$2935,4,FALSE))</f>
        <v>0</v>
      </c>
      <c r="L561" s="52">
        <f>IF($H561=0,"",VLOOKUP($G561,Data!$G$3:$BA$2935,5,FALSE))</f>
        <v>10.75</v>
      </c>
      <c r="M561" s="52">
        <f>IF($H561=0,"",VLOOKUP($G561,Data!$G$3:$BA$2935,6,FALSE))</f>
        <v>10.75</v>
      </c>
      <c r="N561" s="52">
        <f>IF($H561=0,"",VLOOKUP($G561,Data!$G$3:$BA$2935,7,FALSE))</f>
        <v>5</v>
      </c>
      <c r="O561" s="52">
        <f>IF($H561=0,"",VLOOKUP($G561,Data!$G$3:$BA$2935,8,FALSE))</f>
        <v>-0.87</v>
      </c>
      <c r="P561" s="52">
        <f>IF($H561=0,"",VLOOKUP($G561,Data!$G$3:$BA$2935,9,FALSE))</f>
        <v>0</v>
      </c>
      <c r="Q561" s="52">
        <f>IF($H561=0,"",VLOOKUP($G561,Data!$G$3:$BA$2935,10,FALSE))</f>
        <v>1</v>
      </c>
      <c r="R561" s="52">
        <f>IF($H561=0,"",VLOOKUP($G561,Data!$G$3:$BA$2935,11,FALSE))</f>
        <v>0</v>
      </c>
      <c r="S561" s="52">
        <f>IF($H561=0,"",VLOOKUP($G561,Data!$G$3:$BA$2935,12,FALSE))</f>
        <v>99</v>
      </c>
      <c r="T561" s="52">
        <f>IF($H561=0,"",VLOOKUP($G561,Data!$G$3:$BA$2935,13,FALSE))</f>
        <v>-99</v>
      </c>
      <c r="U561" s="52">
        <f>IF($H561=0,"",VLOOKUP($G561,Data!$G$3:$BA$2935,14,FALSE))</f>
        <v>0</v>
      </c>
      <c r="V561" s="52">
        <f>IF($H561=0,"",VLOOKUP($G561,Data!$G$3:$BA$2935,15,FALSE))</f>
        <v>9.3000000000000007</v>
      </c>
      <c r="W561" s="52">
        <f>IF($H561=0,"",VLOOKUP($G561,Data!$G$3:$BA$2935,16,FALSE))</f>
        <v>0</v>
      </c>
      <c r="X561" s="52">
        <f>IF($H561=0,"",VLOOKUP($G561,Data!$G$3:$BA$2935,17,FALSE))</f>
        <v>11.63</v>
      </c>
      <c r="Y561" s="52">
        <f>IF($H561=0,"",VLOOKUP($G561,Data!$G$3:$BA$2935,18,FALSE))</f>
        <v>0.113</v>
      </c>
      <c r="Z561" s="52">
        <f>IF($H561=0,"",VLOOKUP($G561,Data!$G$3:$BA$2935,19,FALSE))</f>
        <v>0.124</v>
      </c>
      <c r="AA561" s="52">
        <f>IF($H561=0,"",VLOOKUP($G561,Data!$G$3:$BA$2935,20,FALSE))</f>
        <v>0</v>
      </c>
      <c r="AB561" s="4" t="str">
        <f>IF($H561=0,"",VLOOKUP($G561,Data!$G$3:$BA$2935,21,FALSE))</f>
        <v>/</v>
      </c>
      <c r="AC561" s="4" t="str">
        <f>IF($H561=0,"",VLOOKUP($G561,Data!$G$3:$BA$2935,22,FALSE))</f>
        <v>/</v>
      </c>
      <c r="AD561" s="4" t="str">
        <f>IF($H561=0,"",VLOOKUP($G561,Data!$G$3:$BA$2935,23,FALSE))</f>
        <v/>
      </c>
      <c r="AE561" s="4" t="str">
        <f>IF($H561=0,"",VLOOKUP($G561,Data!$G$3:$BA$2935,24,FALSE))</f>
        <v/>
      </c>
      <c r="AF561" s="4" t="str">
        <f>IF($H561=0,"",VLOOKUP($G561,Data!$G$3:$BA$2935,25,FALSE))</f>
        <v/>
      </c>
      <c r="AG561" s="4" t="str">
        <f>IF($H561=0,"",VLOOKUP($G561,Data!$G$3:$BA$2935,26,FALSE))</f>
        <v/>
      </c>
      <c r="AH561" s="4" t="str">
        <f>IF($H561=0,"",VLOOKUP($G561,Data!$G$3:$BA$2935,27,FALSE))</f>
        <v/>
      </c>
      <c r="AI561" s="4" t="str">
        <f>IF($H561=0,"",VLOOKUP($G561,Data!$G$3:$BA$2935,28,FALSE))</f>
        <v/>
      </c>
      <c r="AJ561" s="4" t="str">
        <f>IF($H561=0,"",VLOOKUP($G561,Data!$G$3:$BA$2935,29,FALSE))</f>
        <v/>
      </c>
      <c r="AK561" s="4" t="str">
        <f>IF($H561=0,"",VLOOKUP($G561,Data!$G$3:$BA$2935,30,FALSE))</f>
        <v/>
      </c>
      <c r="AL561" s="4" t="str">
        <f>IF($H561=0,"",VLOOKUP($G561,Data!$G$3:$BA$2935,31,FALSE))</f>
        <v/>
      </c>
      <c r="AM561" s="4" t="str">
        <f>IF($H561=0,"",VLOOKUP($G561,Data!$G$3:$BA$2935,32,FALSE))</f>
        <v/>
      </c>
      <c r="AN561" s="4" t="str">
        <f>IF($H561=0,"",VLOOKUP($G561,Data!$G$3:$BA$2935,33,FALSE))</f>
        <v/>
      </c>
      <c r="AO561" s="4" t="str">
        <f>IF($H561=0,"",VLOOKUP($G561,Data!$G$3:$BA$2935,34,FALSE))</f>
        <v/>
      </c>
      <c r="AP561" s="4" t="str">
        <f>IF($H561=0,"",VLOOKUP($G561,Data!$G$3:$BA$2935,35,FALSE))</f>
        <v/>
      </c>
      <c r="AQ561" s="4" t="str">
        <f>IF($H561=0,"",VLOOKUP($G561,Data!$G$3:$BA$2935,36,FALSE))</f>
        <v/>
      </c>
      <c r="AR561" s="4" t="str">
        <f>IF($H561=0,"",VLOOKUP($G561,Data!$G$3:$BA$2935,37,FALSE))</f>
        <v/>
      </c>
      <c r="AS561" s="4" t="str">
        <f>IF($H561=0,"",VLOOKUP($G561,Data!$G$3:$BA$2935,38,FALSE))</f>
        <v/>
      </c>
      <c r="AT561" s="4" t="str">
        <f>IF($H561=0,"",VLOOKUP($G561,Data!$G$3:$BA$2935,39,FALSE))</f>
        <v/>
      </c>
    </row>
    <row r="562" spans="1:46" x14ac:dyDescent="0.3">
      <c r="A562" s="4">
        <f>PSSE!A571</f>
        <v>986032</v>
      </c>
      <c r="B562" s="4" t="str">
        <f>PSSE!B571</f>
        <v>KLUONG3_S2</v>
      </c>
      <c r="C562" s="4">
        <f>PSSE!D571</f>
        <v>26</v>
      </c>
      <c r="D562" s="52">
        <f>PSSE!E571</f>
        <v>1000</v>
      </c>
      <c r="E562" s="52" t="str">
        <f>PSSE!F571</f>
        <v>ND</v>
      </c>
      <c r="F562" s="52">
        <f>PSSE!G571</f>
        <v>1</v>
      </c>
      <c r="G562" s="52" t="str">
        <f t="shared" si="9"/>
        <v>AVR261000ND1</v>
      </c>
      <c r="H562" s="52">
        <f>COUNTIF(Data!$G$3:$BA$2935,AVR!$G562)</f>
        <v>1</v>
      </c>
      <c r="I562" s="52" t="str">
        <f>IF($H562=0,"",VLOOKUP($G562,Data!$G$3:$BA$2935,2,FALSE))</f>
        <v>'ESST4B'</v>
      </c>
      <c r="J562" s="52">
        <f>PSSE!C571</f>
        <v>1</v>
      </c>
      <c r="K562" s="52">
        <f>IF($H562=0,"",VLOOKUP($G562,Data!$G$3:$BA$2935,4,FALSE))</f>
        <v>0</v>
      </c>
      <c r="L562" s="52">
        <f>IF($H562=0,"",VLOOKUP($G562,Data!$G$3:$BA$2935,5,FALSE))</f>
        <v>10.75</v>
      </c>
      <c r="M562" s="52">
        <f>IF($H562=0,"",VLOOKUP($G562,Data!$G$3:$BA$2935,6,FALSE))</f>
        <v>10.75</v>
      </c>
      <c r="N562" s="52">
        <f>IF($H562=0,"",VLOOKUP($G562,Data!$G$3:$BA$2935,7,FALSE))</f>
        <v>5</v>
      </c>
      <c r="O562" s="52">
        <f>IF($H562=0,"",VLOOKUP($G562,Data!$G$3:$BA$2935,8,FALSE))</f>
        <v>-0.87</v>
      </c>
      <c r="P562" s="52">
        <f>IF($H562=0,"",VLOOKUP($G562,Data!$G$3:$BA$2935,9,FALSE))</f>
        <v>0</v>
      </c>
      <c r="Q562" s="52">
        <f>IF($H562=0,"",VLOOKUP($G562,Data!$G$3:$BA$2935,10,FALSE))</f>
        <v>1</v>
      </c>
      <c r="R562" s="52">
        <f>IF($H562=0,"",VLOOKUP($G562,Data!$G$3:$BA$2935,11,FALSE))</f>
        <v>0</v>
      </c>
      <c r="S562" s="52">
        <f>IF($H562=0,"",VLOOKUP($G562,Data!$G$3:$BA$2935,12,FALSE))</f>
        <v>99</v>
      </c>
      <c r="T562" s="52">
        <f>IF($H562=0,"",VLOOKUP($G562,Data!$G$3:$BA$2935,13,FALSE))</f>
        <v>-99</v>
      </c>
      <c r="U562" s="52">
        <f>IF($H562=0,"",VLOOKUP($G562,Data!$G$3:$BA$2935,14,FALSE))</f>
        <v>0</v>
      </c>
      <c r="V562" s="52">
        <f>IF($H562=0,"",VLOOKUP($G562,Data!$G$3:$BA$2935,15,FALSE))</f>
        <v>9.3000000000000007</v>
      </c>
      <c r="W562" s="52">
        <f>IF($H562=0,"",VLOOKUP($G562,Data!$G$3:$BA$2935,16,FALSE))</f>
        <v>0</v>
      </c>
      <c r="X562" s="52">
        <f>IF($H562=0,"",VLOOKUP($G562,Data!$G$3:$BA$2935,17,FALSE))</f>
        <v>11.63</v>
      </c>
      <c r="Y562" s="52">
        <f>IF($H562=0,"",VLOOKUP($G562,Data!$G$3:$BA$2935,18,FALSE))</f>
        <v>0.113</v>
      </c>
      <c r="Z562" s="52">
        <f>IF($H562=0,"",VLOOKUP($G562,Data!$G$3:$BA$2935,19,FALSE))</f>
        <v>0.124</v>
      </c>
      <c r="AA562" s="52">
        <f>IF($H562=0,"",VLOOKUP($G562,Data!$G$3:$BA$2935,20,FALSE))</f>
        <v>0</v>
      </c>
      <c r="AB562" s="4" t="str">
        <f>IF($H562=0,"",VLOOKUP($G562,Data!$G$3:$BA$2935,21,FALSE))</f>
        <v>/</v>
      </c>
      <c r="AC562" s="4" t="str">
        <f>IF($H562=0,"",VLOOKUP($G562,Data!$G$3:$BA$2935,22,FALSE))</f>
        <v>/</v>
      </c>
      <c r="AD562" s="4" t="str">
        <f>IF($H562=0,"",VLOOKUP($G562,Data!$G$3:$BA$2935,23,FALSE))</f>
        <v/>
      </c>
      <c r="AE562" s="4" t="str">
        <f>IF($H562=0,"",VLOOKUP($G562,Data!$G$3:$BA$2935,24,FALSE))</f>
        <v/>
      </c>
      <c r="AF562" s="4" t="str">
        <f>IF($H562=0,"",VLOOKUP($G562,Data!$G$3:$BA$2935,25,FALSE))</f>
        <v/>
      </c>
      <c r="AG562" s="4" t="str">
        <f>IF($H562=0,"",VLOOKUP($G562,Data!$G$3:$BA$2935,26,FALSE))</f>
        <v/>
      </c>
      <c r="AH562" s="4" t="str">
        <f>IF($H562=0,"",VLOOKUP($G562,Data!$G$3:$BA$2935,27,FALSE))</f>
        <v/>
      </c>
      <c r="AI562" s="4" t="str">
        <f>IF($H562=0,"",VLOOKUP($G562,Data!$G$3:$BA$2935,28,FALSE))</f>
        <v/>
      </c>
      <c r="AJ562" s="4" t="str">
        <f>IF($H562=0,"",VLOOKUP($G562,Data!$G$3:$BA$2935,29,FALSE))</f>
        <v/>
      </c>
      <c r="AK562" s="4" t="str">
        <f>IF($H562=0,"",VLOOKUP($G562,Data!$G$3:$BA$2935,30,FALSE))</f>
        <v/>
      </c>
      <c r="AL562" s="4" t="str">
        <f>IF($H562=0,"",VLOOKUP($G562,Data!$G$3:$BA$2935,31,FALSE))</f>
        <v/>
      </c>
      <c r="AM562" s="4" t="str">
        <f>IF($H562=0,"",VLOOKUP($G562,Data!$G$3:$BA$2935,32,FALSE))</f>
        <v/>
      </c>
      <c r="AN562" s="4" t="str">
        <f>IF($H562=0,"",VLOOKUP($G562,Data!$G$3:$BA$2935,33,FALSE))</f>
        <v/>
      </c>
      <c r="AO562" s="4" t="str">
        <f>IF($H562=0,"",VLOOKUP($G562,Data!$G$3:$BA$2935,34,FALSE))</f>
        <v/>
      </c>
      <c r="AP562" s="4" t="str">
        <f>IF($H562=0,"",VLOOKUP($G562,Data!$G$3:$BA$2935,35,FALSE))</f>
        <v/>
      </c>
      <c r="AQ562" s="4" t="str">
        <f>IF($H562=0,"",VLOOKUP($G562,Data!$G$3:$BA$2935,36,FALSE))</f>
        <v/>
      </c>
      <c r="AR562" s="4" t="str">
        <f>IF($H562=0,"",VLOOKUP($G562,Data!$G$3:$BA$2935,37,FALSE))</f>
        <v/>
      </c>
      <c r="AS562" s="4" t="str">
        <f>IF($H562=0,"",VLOOKUP($G562,Data!$G$3:$BA$2935,38,FALSE))</f>
        <v/>
      </c>
      <c r="AT562" s="4" t="str">
        <f>IF($H562=0,"",VLOOKUP($G562,Data!$G$3:$BA$2935,39,FALSE))</f>
        <v/>
      </c>
    </row>
    <row r="563" spans="1:46" x14ac:dyDescent="0.3">
      <c r="A563" s="4">
        <f>PSSE!A572</f>
        <v>986061</v>
      </c>
      <c r="B563" s="4" t="str">
        <f>PSSE!B572</f>
        <v>GANGDAU_S1</v>
      </c>
      <c r="C563" s="4">
        <f>PSSE!D572</f>
        <v>6.3</v>
      </c>
      <c r="D563" s="52">
        <f>PSSE!E572</f>
        <v>55</v>
      </c>
      <c r="E563" s="52" t="str">
        <f>PSSE!F572</f>
        <v>ND</v>
      </c>
      <c r="F563" s="52">
        <f>PSSE!G572</f>
        <v>1</v>
      </c>
      <c r="G563" s="52" t="str">
        <f t="shared" si="9"/>
        <v>AVR6.355ND1</v>
      </c>
      <c r="H563" s="52">
        <f>COUNTIF(Data!$G$3:$BA$2935,AVR!$G563)</f>
        <v>1</v>
      </c>
      <c r="I563" s="52" t="str">
        <f>IF($H563=0,"",VLOOKUP($G563,Data!$G$3:$BA$2935,2,FALSE))</f>
        <v>'ESST4B'</v>
      </c>
      <c r="J563" s="52">
        <f>PSSE!C572</f>
        <v>1</v>
      </c>
      <c r="K563" s="52">
        <f>IF($H563=0,"",VLOOKUP($G563,Data!$G$3:$BA$2935,4,FALSE))</f>
        <v>0</v>
      </c>
      <c r="L563" s="52">
        <f>IF($H563=0,"",VLOOKUP($G563,Data!$G$3:$BA$2935,5,FALSE))</f>
        <v>15</v>
      </c>
      <c r="M563" s="52">
        <f>IF($H563=0,"",VLOOKUP($G563,Data!$G$3:$BA$2935,6,FALSE))</f>
        <v>15</v>
      </c>
      <c r="N563" s="52">
        <f>IF($H563=0,"",VLOOKUP($G563,Data!$G$3:$BA$2935,7,FALSE))</f>
        <v>5</v>
      </c>
      <c r="O563" s="52">
        <f>IF($H563=0,"",VLOOKUP($G563,Data!$G$3:$BA$2935,8,FALSE))</f>
        <v>-0.87</v>
      </c>
      <c r="P563" s="52">
        <f>IF($H563=0,"",VLOOKUP($G563,Data!$G$3:$BA$2935,9,FALSE))</f>
        <v>0</v>
      </c>
      <c r="Q563" s="52">
        <f>IF($H563=0,"",VLOOKUP($G563,Data!$G$3:$BA$2935,10,FALSE))</f>
        <v>1</v>
      </c>
      <c r="R563" s="52">
        <f>IF($H563=0,"",VLOOKUP($G563,Data!$G$3:$BA$2935,11,FALSE))</f>
        <v>0</v>
      </c>
      <c r="S563" s="52">
        <f>IF($H563=0,"",VLOOKUP($G563,Data!$G$3:$BA$2935,12,FALSE))</f>
        <v>99</v>
      </c>
      <c r="T563" s="52">
        <f>IF($H563=0,"",VLOOKUP($G563,Data!$G$3:$BA$2935,13,FALSE))</f>
        <v>-99</v>
      </c>
      <c r="U563" s="52">
        <f>IF($H563=0,"",VLOOKUP($G563,Data!$G$3:$BA$2935,14,FALSE))</f>
        <v>0</v>
      </c>
      <c r="V563" s="52">
        <f>IF($H563=0,"",VLOOKUP($G563,Data!$G$3:$BA$2935,15,FALSE))</f>
        <v>9.3000000000000007</v>
      </c>
      <c r="W563" s="52">
        <f>IF($H563=0,"",VLOOKUP($G563,Data!$G$3:$BA$2935,16,FALSE))</f>
        <v>0</v>
      </c>
      <c r="X563" s="52">
        <f>IF($H563=0,"",VLOOKUP($G563,Data!$G$3:$BA$2935,17,FALSE))</f>
        <v>11.63</v>
      </c>
      <c r="Y563" s="52">
        <f>IF($H563=0,"",VLOOKUP($G563,Data!$G$3:$BA$2935,18,FALSE))</f>
        <v>0.113</v>
      </c>
      <c r="Z563" s="52">
        <f>IF($H563=0,"",VLOOKUP($G563,Data!$G$3:$BA$2935,19,FALSE))</f>
        <v>0.124</v>
      </c>
      <c r="AA563" s="52">
        <f>IF($H563=0,"",VLOOKUP($G563,Data!$G$3:$BA$2935,20,FALSE))</f>
        <v>0</v>
      </c>
      <c r="AB563" s="4" t="str">
        <f>IF($H563=0,"",VLOOKUP($G563,Data!$G$3:$BA$2935,21,FALSE))</f>
        <v>/</v>
      </c>
      <c r="AC563" s="4" t="str">
        <f>IF($H563=0,"",VLOOKUP($G563,Data!$G$3:$BA$2935,22,FALSE))</f>
        <v>/</v>
      </c>
      <c r="AD563" s="4" t="str">
        <f>IF($H563=0,"",VLOOKUP($G563,Data!$G$3:$BA$2935,23,FALSE))</f>
        <v/>
      </c>
      <c r="AE563" s="4" t="str">
        <f>IF($H563=0,"",VLOOKUP($G563,Data!$G$3:$BA$2935,24,FALSE))</f>
        <v/>
      </c>
      <c r="AF563" s="4" t="str">
        <f>IF($H563=0,"",VLOOKUP($G563,Data!$G$3:$BA$2935,25,FALSE))</f>
        <v/>
      </c>
      <c r="AG563" s="4" t="str">
        <f>IF($H563=0,"",VLOOKUP($G563,Data!$G$3:$BA$2935,26,FALSE))</f>
        <v/>
      </c>
      <c r="AH563" s="4" t="str">
        <f>IF($H563=0,"",VLOOKUP($G563,Data!$G$3:$BA$2935,27,FALSE))</f>
        <v/>
      </c>
      <c r="AI563" s="4" t="str">
        <f>IF($H563=0,"",VLOOKUP($G563,Data!$G$3:$BA$2935,28,FALSE))</f>
        <v/>
      </c>
      <c r="AJ563" s="4" t="str">
        <f>IF($H563=0,"",VLOOKUP($G563,Data!$G$3:$BA$2935,29,FALSE))</f>
        <v/>
      </c>
      <c r="AK563" s="4" t="str">
        <f>IF($H563=0,"",VLOOKUP($G563,Data!$G$3:$BA$2935,30,FALSE))</f>
        <v/>
      </c>
      <c r="AL563" s="4" t="str">
        <f>IF($H563=0,"",VLOOKUP($G563,Data!$G$3:$BA$2935,31,FALSE))</f>
        <v/>
      </c>
      <c r="AM563" s="4" t="str">
        <f>IF($H563=0,"",VLOOKUP($G563,Data!$G$3:$BA$2935,32,FALSE))</f>
        <v/>
      </c>
      <c r="AN563" s="4" t="str">
        <f>IF($H563=0,"",VLOOKUP($G563,Data!$G$3:$BA$2935,33,FALSE))</f>
        <v/>
      </c>
      <c r="AO563" s="4" t="str">
        <f>IF($H563=0,"",VLOOKUP($G563,Data!$G$3:$BA$2935,34,FALSE))</f>
        <v/>
      </c>
      <c r="AP563" s="4" t="str">
        <f>IF($H563=0,"",VLOOKUP($G563,Data!$G$3:$BA$2935,35,FALSE))</f>
        <v/>
      </c>
      <c r="AQ563" s="4" t="str">
        <f>IF($H563=0,"",VLOOKUP($G563,Data!$G$3:$BA$2935,36,FALSE))</f>
        <v/>
      </c>
      <c r="AR563" s="4" t="str">
        <f>IF($H563=0,"",VLOOKUP($G563,Data!$G$3:$BA$2935,37,FALSE))</f>
        <v/>
      </c>
      <c r="AS563" s="4" t="str">
        <f>IF($H563=0,"",VLOOKUP($G563,Data!$G$3:$BA$2935,38,FALSE))</f>
        <v/>
      </c>
      <c r="AT563" s="4" t="str">
        <f>IF($H563=0,"",VLOOKUP($G563,Data!$G$3:$BA$2935,39,FALSE))</f>
        <v/>
      </c>
    </row>
    <row r="564" spans="1:46" x14ac:dyDescent="0.3">
      <c r="A564" s="4">
        <f>PSSE!A573</f>
        <v>986062</v>
      </c>
      <c r="B564" s="4" t="str">
        <f>PSSE!B573</f>
        <v>GANGDAU_S2</v>
      </c>
      <c r="C564" s="4">
        <f>PSSE!D573</f>
        <v>6.3</v>
      </c>
      <c r="D564" s="52">
        <f>PSSE!E573</f>
        <v>55</v>
      </c>
      <c r="E564" s="52" t="str">
        <f>PSSE!F573</f>
        <v>ND</v>
      </c>
      <c r="F564" s="52">
        <f>PSSE!G573</f>
        <v>1</v>
      </c>
      <c r="G564" s="52" t="str">
        <f t="shared" si="9"/>
        <v>AVR6.355ND1</v>
      </c>
      <c r="H564" s="52">
        <f>COUNTIF(Data!$G$3:$BA$2935,AVR!$G564)</f>
        <v>1</v>
      </c>
      <c r="I564" s="52" t="str">
        <f>IF($H564=0,"",VLOOKUP($G564,Data!$G$3:$BA$2935,2,FALSE))</f>
        <v>'ESST4B'</v>
      </c>
      <c r="J564" s="52">
        <f>PSSE!C573</f>
        <v>1</v>
      </c>
      <c r="K564" s="52">
        <f>IF($H564=0,"",VLOOKUP($G564,Data!$G$3:$BA$2935,4,FALSE))</f>
        <v>0</v>
      </c>
      <c r="L564" s="52">
        <f>IF($H564=0,"",VLOOKUP($G564,Data!$G$3:$BA$2935,5,FALSE))</f>
        <v>15</v>
      </c>
      <c r="M564" s="52">
        <f>IF($H564=0,"",VLOOKUP($G564,Data!$G$3:$BA$2935,6,FALSE))</f>
        <v>15</v>
      </c>
      <c r="N564" s="52">
        <f>IF($H564=0,"",VLOOKUP($G564,Data!$G$3:$BA$2935,7,FALSE))</f>
        <v>5</v>
      </c>
      <c r="O564" s="52">
        <f>IF($H564=0,"",VLOOKUP($G564,Data!$G$3:$BA$2935,8,FALSE))</f>
        <v>-0.87</v>
      </c>
      <c r="P564" s="52">
        <f>IF($H564=0,"",VLOOKUP($G564,Data!$G$3:$BA$2935,9,FALSE))</f>
        <v>0</v>
      </c>
      <c r="Q564" s="52">
        <f>IF($H564=0,"",VLOOKUP($G564,Data!$G$3:$BA$2935,10,FALSE))</f>
        <v>1</v>
      </c>
      <c r="R564" s="52">
        <f>IF($H564=0,"",VLOOKUP($G564,Data!$G$3:$BA$2935,11,FALSE))</f>
        <v>0</v>
      </c>
      <c r="S564" s="52">
        <f>IF($H564=0,"",VLOOKUP($G564,Data!$G$3:$BA$2935,12,FALSE))</f>
        <v>99</v>
      </c>
      <c r="T564" s="52">
        <f>IF($H564=0,"",VLOOKUP($G564,Data!$G$3:$BA$2935,13,FALSE))</f>
        <v>-99</v>
      </c>
      <c r="U564" s="52">
        <f>IF($H564=0,"",VLOOKUP($G564,Data!$G$3:$BA$2935,14,FALSE))</f>
        <v>0</v>
      </c>
      <c r="V564" s="52">
        <f>IF($H564=0,"",VLOOKUP($G564,Data!$G$3:$BA$2935,15,FALSE))</f>
        <v>9.3000000000000007</v>
      </c>
      <c r="W564" s="52">
        <f>IF($H564=0,"",VLOOKUP($G564,Data!$G$3:$BA$2935,16,FALSE))</f>
        <v>0</v>
      </c>
      <c r="X564" s="52">
        <f>IF($H564=0,"",VLOOKUP($G564,Data!$G$3:$BA$2935,17,FALSE))</f>
        <v>11.63</v>
      </c>
      <c r="Y564" s="52">
        <f>IF($H564=0,"",VLOOKUP($G564,Data!$G$3:$BA$2935,18,FALSE))</f>
        <v>0.113</v>
      </c>
      <c r="Z564" s="52">
        <f>IF($H564=0,"",VLOOKUP($G564,Data!$G$3:$BA$2935,19,FALSE))</f>
        <v>0.124</v>
      </c>
      <c r="AA564" s="52">
        <f>IF($H564=0,"",VLOOKUP($G564,Data!$G$3:$BA$2935,20,FALSE))</f>
        <v>0</v>
      </c>
      <c r="AB564" s="4" t="str">
        <f>IF($H564=0,"",VLOOKUP($G564,Data!$G$3:$BA$2935,21,FALSE))</f>
        <v>/</v>
      </c>
      <c r="AC564" s="4" t="str">
        <f>IF($H564=0,"",VLOOKUP($G564,Data!$G$3:$BA$2935,22,FALSE))</f>
        <v>/</v>
      </c>
      <c r="AD564" s="4" t="str">
        <f>IF($H564=0,"",VLOOKUP($G564,Data!$G$3:$BA$2935,23,FALSE))</f>
        <v/>
      </c>
      <c r="AE564" s="4" t="str">
        <f>IF($H564=0,"",VLOOKUP($G564,Data!$G$3:$BA$2935,24,FALSE))</f>
        <v/>
      </c>
      <c r="AF564" s="4" t="str">
        <f>IF($H564=0,"",VLOOKUP($G564,Data!$G$3:$BA$2935,25,FALSE))</f>
        <v/>
      </c>
      <c r="AG564" s="4" t="str">
        <f>IF($H564=0,"",VLOOKUP($G564,Data!$G$3:$BA$2935,26,FALSE))</f>
        <v/>
      </c>
      <c r="AH564" s="4" t="str">
        <f>IF($H564=0,"",VLOOKUP($G564,Data!$G$3:$BA$2935,27,FALSE))</f>
        <v/>
      </c>
      <c r="AI564" s="4" t="str">
        <f>IF($H564=0,"",VLOOKUP($G564,Data!$G$3:$BA$2935,28,FALSE))</f>
        <v/>
      </c>
      <c r="AJ564" s="4" t="str">
        <f>IF($H564=0,"",VLOOKUP($G564,Data!$G$3:$BA$2935,29,FALSE))</f>
        <v/>
      </c>
      <c r="AK564" s="4" t="str">
        <f>IF($H564=0,"",VLOOKUP($G564,Data!$G$3:$BA$2935,30,FALSE))</f>
        <v/>
      </c>
      <c r="AL564" s="4" t="str">
        <f>IF($H564=0,"",VLOOKUP($G564,Data!$G$3:$BA$2935,31,FALSE))</f>
        <v/>
      </c>
      <c r="AM564" s="4" t="str">
        <f>IF($H564=0,"",VLOOKUP($G564,Data!$G$3:$BA$2935,32,FALSE))</f>
        <v/>
      </c>
      <c r="AN564" s="4" t="str">
        <f>IF($H564=0,"",VLOOKUP($G564,Data!$G$3:$BA$2935,33,FALSE))</f>
        <v/>
      </c>
      <c r="AO564" s="4" t="str">
        <f>IF($H564=0,"",VLOOKUP($G564,Data!$G$3:$BA$2935,34,FALSE))</f>
        <v/>
      </c>
      <c r="AP564" s="4" t="str">
        <f>IF($H564=0,"",VLOOKUP($G564,Data!$G$3:$BA$2935,35,FALSE))</f>
        <v/>
      </c>
      <c r="AQ564" s="4" t="str">
        <f>IF($H564=0,"",VLOOKUP($G564,Data!$G$3:$BA$2935,36,FALSE))</f>
        <v/>
      </c>
      <c r="AR564" s="4" t="str">
        <f>IF($H564=0,"",VLOOKUP($G564,Data!$G$3:$BA$2935,37,FALSE))</f>
        <v/>
      </c>
      <c r="AS564" s="4" t="str">
        <f>IF($H564=0,"",VLOOKUP($G564,Data!$G$3:$BA$2935,38,FALSE))</f>
        <v/>
      </c>
      <c r="AT564" s="4" t="str">
        <f>IF($H564=0,"",VLOOKUP($G564,Data!$G$3:$BA$2935,39,FALSE))</f>
        <v/>
      </c>
    </row>
    <row r="565" spans="1:46" x14ac:dyDescent="0.3">
      <c r="A565" s="4">
        <f>PSSE!A574</f>
        <v>986063</v>
      </c>
      <c r="B565" s="4" t="str">
        <f>PSSE!B574</f>
        <v>GANGDAU_S3</v>
      </c>
      <c r="C565" s="4">
        <f>PSSE!D574</f>
        <v>6.3</v>
      </c>
      <c r="D565" s="52">
        <f>PSSE!E574</f>
        <v>55</v>
      </c>
      <c r="E565" s="52" t="str">
        <f>PSSE!F574</f>
        <v>ND</v>
      </c>
      <c r="F565" s="52">
        <f>PSSE!G574</f>
        <v>1</v>
      </c>
      <c r="G565" s="52" t="str">
        <f t="shared" si="9"/>
        <v>AVR6.355ND1</v>
      </c>
      <c r="H565" s="52">
        <f>COUNTIF(Data!$G$3:$BA$2935,AVR!$G565)</f>
        <v>1</v>
      </c>
      <c r="I565" s="52" t="str">
        <f>IF($H565=0,"",VLOOKUP($G565,Data!$G$3:$BA$2935,2,FALSE))</f>
        <v>'ESST4B'</v>
      </c>
      <c r="J565" s="52">
        <f>PSSE!C574</f>
        <v>1</v>
      </c>
      <c r="K565" s="52">
        <f>IF($H565=0,"",VLOOKUP($G565,Data!$G$3:$BA$2935,4,FALSE))</f>
        <v>0</v>
      </c>
      <c r="L565" s="52">
        <f>IF($H565=0,"",VLOOKUP($G565,Data!$G$3:$BA$2935,5,FALSE))</f>
        <v>15</v>
      </c>
      <c r="M565" s="52">
        <f>IF($H565=0,"",VLOOKUP($G565,Data!$G$3:$BA$2935,6,FALSE))</f>
        <v>15</v>
      </c>
      <c r="N565" s="52">
        <f>IF($H565=0,"",VLOOKUP($G565,Data!$G$3:$BA$2935,7,FALSE))</f>
        <v>5</v>
      </c>
      <c r="O565" s="52">
        <f>IF($H565=0,"",VLOOKUP($G565,Data!$G$3:$BA$2935,8,FALSE))</f>
        <v>-0.87</v>
      </c>
      <c r="P565" s="52">
        <f>IF($H565=0,"",VLOOKUP($G565,Data!$G$3:$BA$2935,9,FALSE))</f>
        <v>0</v>
      </c>
      <c r="Q565" s="52">
        <f>IF($H565=0,"",VLOOKUP($G565,Data!$G$3:$BA$2935,10,FALSE))</f>
        <v>1</v>
      </c>
      <c r="R565" s="52">
        <f>IF($H565=0,"",VLOOKUP($G565,Data!$G$3:$BA$2935,11,FALSE))</f>
        <v>0</v>
      </c>
      <c r="S565" s="52">
        <f>IF($H565=0,"",VLOOKUP($G565,Data!$G$3:$BA$2935,12,FALSE))</f>
        <v>99</v>
      </c>
      <c r="T565" s="52">
        <f>IF($H565=0,"",VLOOKUP($G565,Data!$G$3:$BA$2935,13,FALSE))</f>
        <v>-99</v>
      </c>
      <c r="U565" s="52">
        <f>IF($H565=0,"",VLOOKUP($G565,Data!$G$3:$BA$2935,14,FALSE))</f>
        <v>0</v>
      </c>
      <c r="V565" s="52">
        <f>IF($H565=0,"",VLOOKUP($G565,Data!$G$3:$BA$2935,15,FALSE))</f>
        <v>9.3000000000000007</v>
      </c>
      <c r="W565" s="52">
        <f>IF($H565=0,"",VLOOKUP($G565,Data!$G$3:$BA$2935,16,FALSE))</f>
        <v>0</v>
      </c>
      <c r="X565" s="52">
        <f>IF($H565=0,"",VLOOKUP($G565,Data!$G$3:$BA$2935,17,FALSE))</f>
        <v>11.63</v>
      </c>
      <c r="Y565" s="52">
        <f>IF($H565=0,"",VLOOKUP($G565,Data!$G$3:$BA$2935,18,FALSE))</f>
        <v>0.113</v>
      </c>
      <c r="Z565" s="52">
        <f>IF($H565=0,"",VLOOKUP($G565,Data!$G$3:$BA$2935,19,FALSE))</f>
        <v>0.124</v>
      </c>
      <c r="AA565" s="52">
        <f>IF($H565=0,"",VLOOKUP($G565,Data!$G$3:$BA$2935,20,FALSE))</f>
        <v>0</v>
      </c>
      <c r="AB565" s="4" t="str">
        <f>IF($H565=0,"",VLOOKUP($G565,Data!$G$3:$BA$2935,21,FALSE))</f>
        <v>/</v>
      </c>
      <c r="AC565" s="4" t="str">
        <f>IF($H565=0,"",VLOOKUP($G565,Data!$G$3:$BA$2935,22,FALSE))</f>
        <v>/</v>
      </c>
      <c r="AD565" s="4" t="str">
        <f>IF($H565=0,"",VLOOKUP($G565,Data!$G$3:$BA$2935,23,FALSE))</f>
        <v/>
      </c>
      <c r="AE565" s="4" t="str">
        <f>IF($H565=0,"",VLOOKUP($G565,Data!$G$3:$BA$2935,24,FALSE))</f>
        <v/>
      </c>
      <c r="AF565" s="4" t="str">
        <f>IF($H565=0,"",VLOOKUP($G565,Data!$G$3:$BA$2935,25,FALSE))</f>
        <v/>
      </c>
      <c r="AG565" s="4" t="str">
        <f>IF($H565=0,"",VLOOKUP($G565,Data!$G$3:$BA$2935,26,FALSE))</f>
        <v/>
      </c>
      <c r="AH565" s="4" t="str">
        <f>IF($H565=0,"",VLOOKUP($G565,Data!$G$3:$BA$2935,27,FALSE))</f>
        <v/>
      </c>
      <c r="AI565" s="4" t="str">
        <f>IF($H565=0,"",VLOOKUP($G565,Data!$G$3:$BA$2935,28,FALSE))</f>
        <v/>
      </c>
      <c r="AJ565" s="4" t="str">
        <f>IF($H565=0,"",VLOOKUP($G565,Data!$G$3:$BA$2935,29,FALSE))</f>
        <v/>
      </c>
      <c r="AK565" s="4" t="str">
        <f>IF($H565=0,"",VLOOKUP($G565,Data!$G$3:$BA$2935,30,FALSE))</f>
        <v/>
      </c>
      <c r="AL565" s="4" t="str">
        <f>IF($H565=0,"",VLOOKUP($G565,Data!$G$3:$BA$2935,31,FALSE))</f>
        <v/>
      </c>
      <c r="AM565" s="4" t="str">
        <f>IF($H565=0,"",VLOOKUP($G565,Data!$G$3:$BA$2935,32,FALSE))</f>
        <v/>
      </c>
      <c r="AN565" s="4" t="str">
        <f>IF($H565=0,"",VLOOKUP($G565,Data!$G$3:$BA$2935,33,FALSE))</f>
        <v/>
      </c>
      <c r="AO565" s="4" t="str">
        <f>IF($H565=0,"",VLOOKUP($G565,Data!$G$3:$BA$2935,34,FALSE))</f>
        <v/>
      </c>
      <c r="AP565" s="4" t="str">
        <f>IF($H565=0,"",VLOOKUP($G565,Data!$G$3:$BA$2935,35,FALSE))</f>
        <v/>
      </c>
      <c r="AQ565" s="4" t="str">
        <f>IF($H565=0,"",VLOOKUP($G565,Data!$G$3:$BA$2935,36,FALSE))</f>
        <v/>
      </c>
      <c r="AR565" s="4" t="str">
        <f>IF($H565=0,"",VLOOKUP($G565,Data!$G$3:$BA$2935,37,FALSE))</f>
        <v/>
      </c>
      <c r="AS565" s="4" t="str">
        <f>IF($H565=0,"",VLOOKUP($G565,Data!$G$3:$BA$2935,38,FALSE))</f>
        <v/>
      </c>
      <c r="AT565" s="4" t="str">
        <f>IF($H565=0,"",VLOOKUP($G565,Data!$G$3:$BA$2935,39,FALSE))</f>
        <v/>
      </c>
    </row>
    <row r="566" spans="1:46" x14ac:dyDescent="0.3">
      <c r="A566" s="4">
        <f>PSSE!A575</f>
        <v>987031</v>
      </c>
      <c r="B566" s="4" t="str">
        <f>PSSE!B575</f>
        <v>BACLIEU_W1</v>
      </c>
      <c r="C566" s="4">
        <f>PSSE!D575</f>
        <v>6.3</v>
      </c>
      <c r="D566" s="52">
        <f>PSSE!E575</f>
        <v>55</v>
      </c>
      <c r="E566" s="52" t="str">
        <f>PSSE!F575</f>
        <v>TD</v>
      </c>
      <c r="F566" s="52">
        <f>PSSE!G575</f>
        <v>1</v>
      </c>
      <c r="G566" s="52" t="str">
        <f t="shared" si="9"/>
        <v>AVR6.355TD1</v>
      </c>
      <c r="H566" s="52">
        <f>COUNTIF(Data!$G$3:$BA$2935,AVR!$G566)</f>
        <v>1</v>
      </c>
      <c r="I566" s="52" t="str">
        <f>IF($H566=0,"",VLOOKUP($G566,Data!$G$3:$BA$2935,2,FALSE))</f>
        <v>'ESST4B'</v>
      </c>
      <c r="J566" s="52">
        <f>PSSE!C575</f>
        <v>1</v>
      </c>
      <c r="K566" s="52">
        <f>IF($H566=0,"",VLOOKUP($G566,Data!$G$3:$BA$2935,4,FALSE))</f>
        <v>0</v>
      </c>
      <c r="L566" s="52">
        <f>IF($H566=0,"",VLOOKUP($G566,Data!$G$3:$BA$2935,5,FALSE))</f>
        <v>10.75</v>
      </c>
      <c r="M566" s="52">
        <f>IF($H566=0,"",VLOOKUP($G566,Data!$G$3:$BA$2935,6,FALSE))</f>
        <v>10.75</v>
      </c>
      <c r="N566" s="52">
        <f>IF($H566=0,"",VLOOKUP($G566,Data!$G$3:$BA$2935,7,FALSE))</f>
        <v>5</v>
      </c>
      <c r="O566" s="52">
        <f>IF($H566=0,"",VLOOKUP($G566,Data!$G$3:$BA$2935,8,FALSE))</f>
        <v>-0.87</v>
      </c>
      <c r="P566" s="52">
        <f>IF($H566=0,"",VLOOKUP($G566,Data!$G$3:$BA$2935,9,FALSE))</f>
        <v>0</v>
      </c>
      <c r="Q566" s="52">
        <f>IF($H566=0,"",VLOOKUP($G566,Data!$G$3:$BA$2935,10,FALSE))</f>
        <v>1</v>
      </c>
      <c r="R566" s="52">
        <f>IF($H566=0,"",VLOOKUP($G566,Data!$G$3:$BA$2935,11,FALSE))</f>
        <v>0</v>
      </c>
      <c r="S566" s="52">
        <f>IF($H566=0,"",VLOOKUP($G566,Data!$G$3:$BA$2935,12,FALSE))</f>
        <v>99</v>
      </c>
      <c r="T566" s="52">
        <f>IF($H566=0,"",VLOOKUP($G566,Data!$G$3:$BA$2935,13,FALSE))</f>
        <v>-99</v>
      </c>
      <c r="U566" s="52">
        <f>IF($H566=0,"",VLOOKUP($G566,Data!$G$3:$BA$2935,14,FALSE))</f>
        <v>0</v>
      </c>
      <c r="V566" s="52">
        <f>IF($H566=0,"",VLOOKUP($G566,Data!$G$3:$BA$2935,15,FALSE))</f>
        <v>9.3000000000000007</v>
      </c>
      <c r="W566" s="52">
        <f>IF($H566=0,"",VLOOKUP($G566,Data!$G$3:$BA$2935,16,FALSE))</f>
        <v>0</v>
      </c>
      <c r="X566" s="52">
        <f>IF($H566=0,"",VLOOKUP($G566,Data!$G$3:$BA$2935,17,FALSE))</f>
        <v>11.63</v>
      </c>
      <c r="Y566" s="52">
        <f>IF($H566=0,"",VLOOKUP($G566,Data!$G$3:$BA$2935,18,FALSE))</f>
        <v>0.113</v>
      </c>
      <c r="Z566" s="52">
        <f>IF($H566=0,"",VLOOKUP($G566,Data!$G$3:$BA$2935,19,FALSE))</f>
        <v>0.124</v>
      </c>
      <c r="AA566" s="52">
        <f>IF($H566=0,"",VLOOKUP($G566,Data!$G$3:$BA$2935,20,FALSE))</f>
        <v>0</v>
      </c>
      <c r="AB566" s="4" t="str">
        <f>IF($H566=0,"",VLOOKUP($G566,Data!$G$3:$BA$2935,21,FALSE))</f>
        <v>/</v>
      </c>
      <c r="AC566" s="4" t="str">
        <f>IF($H566=0,"",VLOOKUP($G566,Data!$G$3:$BA$2935,22,FALSE))</f>
        <v>/</v>
      </c>
      <c r="AD566" s="4" t="str">
        <f>IF($H566=0,"",VLOOKUP($G566,Data!$G$3:$BA$2935,23,FALSE))</f>
        <v/>
      </c>
      <c r="AE566" s="4" t="str">
        <f>IF($H566=0,"",VLOOKUP($G566,Data!$G$3:$BA$2935,24,FALSE))</f>
        <v/>
      </c>
      <c r="AF566" s="4" t="str">
        <f>IF($H566=0,"",VLOOKUP($G566,Data!$G$3:$BA$2935,25,FALSE))</f>
        <v/>
      </c>
      <c r="AG566" s="4" t="str">
        <f>IF($H566=0,"",VLOOKUP($G566,Data!$G$3:$BA$2935,26,FALSE))</f>
        <v/>
      </c>
      <c r="AH566" s="4" t="str">
        <f>IF($H566=0,"",VLOOKUP($G566,Data!$G$3:$BA$2935,27,FALSE))</f>
        <v/>
      </c>
      <c r="AI566" s="4" t="str">
        <f>IF($H566=0,"",VLOOKUP($G566,Data!$G$3:$BA$2935,28,FALSE))</f>
        <v/>
      </c>
      <c r="AJ566" s="4" t="str">
        <f>IF($H566=0,"",VLOOKUP($G566,Data!$G$3:$BA$2935,29,FALSE))</f>
        <v/>
      </c>
      <c r="AK566" s="4" t="str">
        <f>IF($H566=0,"",VLOOKUP($G566,Data!$G$3:$BA$2935,30,FALSE))</f>
        <v/>
      </c>
      <c r="AL566" s="4" t="str">
        <f>IF($H566=0,"",VLOOKUP($G566,Data!$G$3:$BA$2935,31,FALSE))</f>
        <v/>
      </c>
      <c r="AM566" s="4" t="str">
        <f>IF($H566=0,"",VLOOKUP($G566,Data!$G$3:$BA$2935,32,FALSE))</f>
        <v/>
      </c>
      <c r="AN566" s="4" t="str">
        <f>IF($H566=0,"",VLOOKUP($G566,Data!$G$3:$BA$2935,33,FALSE))</f>
        <v/>
      </c>
      <c r="AO566" s="4" t="str">
        <f>IF($H566=0,"",VLOOKUP($G566,Data!$G$3:$BA$2935,34,FALSE))</f>
        <v/>
      </c>
      <c r="AP566" s="4" t="str">
        <f>IF($H566=0,"",VLOOKUP($G566,Data!$G$3:$BA$2935,35,FALSE))</f>
        <v/>
      </c>
      <c r="AQ566" s="4" t="str">
        <f>IF($H566=0,"",VLOOKUP($G566,Data!$G$3:$BA$2935,36,FALSE))</f>
        <v/>
      </c>
      <c r="AR566" s="4" t="str">
        <f>IF($H566=0,"",VLOOKUP($G566,Data!$G$3:$BA$2935,37,FALSE))</f>
        <v/>
      </c>
      <c r="AS566" s="4" t="str">
        <f>IF($H566=0,"",VLOOKUP($G566,Data!$G$3:$BA$2935,38,FALSE))</f>
        <v/>
      </c>
      <c r="AT566" s="4" t="str">
        <f>IF($H566=0,"",VLOOKUP($G566,Data!$G$3:$BA$2935,39,FALSE))</f>
        <v/>
      </c>
    </row>
    <row r="567" spans="1:46" x14ac:dyDescent="0.3">
      <c r="A567" s="4">
        <f>PSSE!A576</f>
        <v>987032</v>
      </c>
      <c r="B567" s="4" t="str">
        <f>PSSE!B576</f>
        <v>BACLIEU_W2</v>
      </c>
      <c r="C567" s="4">
        <f>PSSE!D576</f>
        <v>6.3</v>
      </c>
      <c r="D567" s="52">
        <f>PSSE!E576</f>
        <v>55</v>
      </c>
      <c r="E567" s="52" t="str">
        <f>PSSE!F576</f>
        <v>TD</v>
      </c>
      <c r="F567" s="52">
        <f>PSSE!G576</f>
        <v>1</v>
      </c>
      <c r="G567" s="52" t="str">
        <f t="shared" si="9"/>
        <v>AVR6.355TD1</v>
      </c>
      <c r="H567" s="52">
        <f>COUNTIF(Data!$G$3:$BA$2935,AVR!$G567)</f>
        <v>1</v>
      </c>
      <c r="I567" s="52" t="str">
        <f>IF($H567=0,"",VLOOKUP($G567,Data!$G$3:$BA$2935,2,FALSE))</f>
        <v>'ESST4B'</v>
      </c>
      <c r="J567" s="52">
        <f>PSSE!C576</f>
        <v>1</v>
      </c>
      <c r="K567" s="52">
        <f>IF($H567=0,"",VLOOKUP($G567,Data!$G$3:$BA$2935,4,FALSE))</f>
        <v>0</v>
      </c>
      <c r="L567" s="52">
        <f>IF($H567=0,"",VLOOKUP($G567,Data!$G$3:$BA$2935,5,FALSE))</f>
        <v>10.75</v>
      </c>
      <c r="M567" s="52">
        <f>IF($H567=0,"",VLOOKUP($G567,Data!$G$3:$BA$2935,6,FALSE))</f>
        <v>10.75</v>
      </c>
      <c r="N567" s="52">
        <f>IF($H567=0,"",VLOOKUP($G567,Data!$G$3:$BA$2935,7,FALSE))</f>
        <v>5</v>
      </c>
      <c r="O567" s="52">
        <f>IF($H567=0,"",VLOOKUP($G567,Data!$G$3:$BA$2935,8,FALSE))</f>
        <v>-0.87</v>
      </c>
      <c r="P567" s="52">
        <f>IF($H567=0,"",VLOOKUP($G567,Data!$G$3:$BA$2935,9,FALSE))</f>
        <v>0</v>
      </c>
      <c r="Q567" s="52">
        <f>IF($H567=0,"",VLOOKUP($G567,Data!$G$3:$BA$2935,10,FALSE))</f>
        <v>1</v>
      </c>
      <c r="R567" s="52">
        <f>IF($H567=0,"",VLOOKUP($G567,Data!$G$3:$BA$2935,11,FALSE))</f>
        <v>0</v>
      </c>
      <c r="S567" s="52">
        <f>IF($H567=0,"",VLOOKUP($G567,Data!$G$3:$BA$2935,12,FALSE))</f>
        <v>99</v>
      </c>
      <c r="T567" s="52">
        <f>IF($H567=0,"",VLOOKUP($G567,Data!$G$3:$BA$2935,13,FALSE))</f>
        <v>-99</v>
      </c>
      <c r="U567" s="52">
        <f>IF($H567=0,"",VLOOKUP($G567,Data!$G$3:$BA$2935,14,FALSE))</f>
        <v>0</v>
      </c>
      <c r="V567" s="52">
        <f>IF($H567=0,"",VLOOKUP($G567,Data!$G$3:$BA$2935,15,FALSE))</f>
        <v>9.3000000000000007</v>
      </c>
      <c r="W567" s="52">
        <f>IF($H567=0,"",VLOOKUP($G567,Data!$G$3:$BA$2935,16,FALSE))</f>
        <v>0</v>
      </c>
      <c r="X567" s="52">
        <f>IF($H567=0,"",VLOOKUP($G567,Data!$G$3:$BA$2935,17,FALSE))</f>
        <v>11.63</v>
      </c>
      <c r="Y567" s="52">
        <f>IF($H567=0,"",VLOOKUP($G567,Data!$G$3:$BA$2935,18,FALSE))</f>
        <v>0.113</v>
      </c>
      <c r="Z567" s="52">
        <f>IF($H567=0,"",VLOOKUP($G567,Data!$G$3:$BA$2935,19,FALSE))</f>
        <v>0.124</v>
      </c>
      <c r="AA567" s="52">
        <f>IF($H567=0,"",VLOOKUP($G567,Data!$G$3:$BA$2935,20,FALSE))</f>
        <v>0</v>
      </c>
      <c r="AB567" s="4" t="str">
        <f>IF($H567=0,"",VLOOKUP($G567,Data!$G$3:$BA$2935,21,FALSE))</f>
        <v>/</v>
      </c>
      <c r="AC567" s="4" t="str">
        <f>IF($H567=0,"",VLOOKUP($G567,Data!$G$3:$BA$2935,22,FALSE))</f>
        <v>/</v>
      </c>
      <c r="AD567" s="4" t="str">
        <f>IF($H567=0,"",VLOOKUP($G567,Data!$G$3:$BA$2935,23,FALSE))</f>
        <v/>
      </c>
      <c r="AE567" s="4" t="str">
        <f>IF($H567=0,"",VLOOKUP($G567,Data!$G$3:$BA$2935,24,FALSE))</f>
        <v/>
      </c>
      <c r="AF567" s="4" t="str">
        <f>IF($H567=0,"",VLOOKUP($G567,Data!$G$3:$BA$2935,25,FALSE))</f>
        <v/>
      </c>
      <c r="AG567" s="4" t="str">
        <f>IF($H567=0,"",VLOOKUP($G567,Data!$G$3:$BA$2935,26,FALSE))</f>
        <v/>
      </c>
      <c r="AH567" s="4" t="str">
        <f>IF($H567=0,"",VLOOKUP($G567,Data!$G$3:$BA$2935,27,FALSE))</f>
        <v/>
      </c>
      <c r="AI567" s="4" t="str">
        <f>IF($H567=0,"",VLOOKUP($G567,Data!$G$3:$BA$2935,28,FALSE))</f>
        <v/>
      </c>
      <c r="AJ567" s="4" t="str">
        <f>IF($H567=0,"",VLOOKUP($G567,Data!$G$3:$BA$2935,29,FALSE))</f>
        <v/>
      </c>
      <c r="AK567" s="4" t="str">
        <f>IF($H567=0,"",VLOOKUP($G567,Data!$G$3:$BA$2935,30,FALSE))</f>
        <v/>
      </c>
      <c r="AL567" s="4" t="str">
        <f>IF($H567=0,"",VLOOKUP($G567,Data!$G$3:$BA$2935,31,FALSE))</f>
        <v/>
      </c>
      <c r="AM567" s="4" t="str">
        <f>IF($H567=0,"",VLOOKUP($G567,Data!$G$3:$BA$2935,32,FALSE))</f>
        <v/>
      </c>
      <c r="AN567" s="4" t="str">
        <f>IF($H567=0,"",VLOOKUP($G567,Data!$G$3:$BA$2935,33,FALSE))</f>
        <v/>
      </c>
      <c r="AO567" s="4" t="str">
        <f>IF($H567=0,"",VLOOKUP($G567,Data!$G$3:$BA$2935,34,FALSE))</f>
        <v/>
      </c>
      <c r="AP567" s="4" t="str">
        <f>IF($H567=0,"",VLOOKUP($G567,Data!$G$3:$BA$2935,35,FALSE))</f>
        <v/>
      </c>
      <c r="AQ567" s="4" t="str">
        <f>IF($H567=0,"",VLOOKUP($G567,Data!$G$3:$BA$2935,36,FALSE))</f>
        <v/>
      </c>
      <c r="AR567" s="4" t="str">
        <f>IF($H567=0,"",VLOOKUP($G567,Data!$G$3:$BA$2935,37,FALSE))</f>
        <v/>
      </c>
      <c r="AS567" s="4" t="str">
        <f>IF($H567=0,"",VLOOKUP($G567,Data!$G$3:$BA$2935,38,FALSE))</f>
        <v/>
      </c>
      <c r="AT567" s="4" t="str">
        <f>IF($H567=0,"",VLOOKUP($G567,Data!$G$3:$BA$2935,39,FALSE))</f>
        <v/>
      </c>
    </row>
    <row r="568" spans="1:46" x14ac:dyDescent="0.3">
      <c r="A568" s="4">
        <f>PSSE!A577</f>
        <v>987033</v>
      </c>
      <c r="B568" s="4" t="str">
        <f>PSSE!B577</f>
        <v>BACLIEU_W3</v>
      </c>
      <c r="C568" s="4">
        <f>PSSE!D577</f>
        <v>6.3</v>
      </c>
      <c r="D568" s="52">
        <f>PSSE!E577</f>
        <v>55</v>
      </c>
      <c r="E568" s="52" t="str">
        <f>PSSE!F577</f>
        <v>TD</v>
      </c>
      <c r="F568" s="52">
        <f>PSSE!G577</f>
        <v>1</v>
      </c>
      <c r="G568" s="52" t="str">
        <f t="shared" si="9"/>
        <v>AVR6.355TD1</v>
      </c>
      <c r="H568" s="52">
        <f>COUNTIF(Data!$G$3:$BA$2935,AVR!$G568)</f>
        <v>1</v>
      </c>
      <c r="I568" s="52" t="str">
        <f>IF($H568=0,"",VLOOKUP($G568,Data!$G$3:$BA$2935,2,FALSE))</f>
        <v>'ESST4B'</v>
      </c>
      <c r="J568" s="52">
        <f>PSSE!C577</f>
        <v>1</v>
      </c>
      <c r="K568" s="52">
        <f>IF($H568=0,"",VLOOKUP($G568,Data!$G$3:$BA$2935,4,FALSE))</f>
        <v>0</v>
      </c>
      <c r="L568" s="52">
        <f>IF($H568=0,"",VLOOKUP($G568,Data!$G$3:$BA$2935,5,FALSE))</f>
        <v>10.75</v>
      </c>
      <c r="M568" s="52">
        <f>IF($H568=0,"",VLOOKUP($G568,Data!$G$3:$BA$2935,6,FALSE))</f>
        <v>10.75</v>
      </c>
      <c r="N568" s="52">
        <f>IF($H568=0,"",VLOOKUP($G568,Data!$G$3:$BA$2935,7,FALSE))</f>
        <v>5</v>
      </c>
      <c r="O568" s="52">
        <f>IF($H568=0,"",VLOOKUP($G568,Data!$G$3:$BA$2935,8,FALSE))</f>
        <v>-0.87</v>
      </c>
      <c r="P568" s="52">
        <f>IF($H568=0,"",VLOOKUP($G568,Data!$G$3:$BA$2935,9,FALSE))</f>
        <v>0</v>
      </c>
      <c r="Q568" s="52">
        <f>IF($H568=0,"",VLOOKUP($G568,Data!$G$3:$BA$2935,10,FALSE))</f>
        <v>1</v>
      </c>
      <c r="R568" s="52">
        <f>IF($H568=0,"",VLOOKUP($G568,Data!$G$3:$BA$2935,11,FALSE))</f>
        <v>0</v>
      </c>
      <c r="S568" s="52">
        <f>IF($H568=0,"",VLOOKUP($G568,Data!$G$3:$BA$2935,12,FALSE))</f>
        <v>99</v>
      </c>
      <c r="T568" s="52">
        <f>IF($H568=0,"",VLOOKUP($G568,Data!$G$3:$BA$2935,13,FALSE))</f>
        <v>-99</v>
      </c>
      <c r="U568" s="52">
        <f>IF($H568=0,"",VLOOKUP($G568,Data!$G$3:$BA$2935,14,FALSE))</f>
        <v>0</v>
      </c>
      <c r="V568" s="52">
        <f>IF($H568=0,"",VLOOKUP($G568,Data!$G$3:$BA$2935,15,FALSE))</f>
        <v>9.3000000000000007</v>
      </c>
      <c r="W568" s="52">
        <f>IF($H568=0,"",VLOOKUP($G568,Data!$G$3:$BA$2935,16,FALSE))</f>
        <v>0</v>
      </c>
      <c r="X568" s="52">
        <f>IF($H568=0,"",VLOOKUP($G568,Data!$G$3:$BA$2935,17,FALSE))</f>
        <v>11.63</v>
      </c>
      <c r="Y568" s="52">
        <f>IF($H568=0,"",VLOOKUP($G568,Data!$G$3:$BA$2935,18,FALSE))</f>
        <v>0.113</v>
      </c>
      <c r="Z568" s="52">
        <f>IF($H568=0,"",VLOOKUP($G568,Data!$G$3:$BA$2935,19,FALSE))</f>
        <v>0.124</v>
      </c>
      <c r="AA568" s="52">
        <f>IF($H568=0,"",VLOOKUP($G568,Data!$G$3:$BA$2935,20,FALSE))</f>
        <v>0</v>
      </c>
      <c r="AB568" s="4" t="str">
        <f>IF($H568=0,"",VLOOKUP($G568,Data!$G$3:$BA$2935,21,FALSE))</f>
        <v>/</v>
      </c>
      <c r="AC568" s="4" t="str">
        <f>IF($H568=0,"",VLOOKUP($G568,Data!$G$3:$BA$2935,22,FALSE))</f>
        <v>/</v>
      </c>
      <c r="AD568" s="4" t="str">
        <f>IF($H568=0,"",VLOOKUP($G568,Data!$G$3:$BA$2935,23,FALSE))</f>
        <v/>
      </c>
      <c r="AE568" s="4" t="str">
        <f>IF($H568=0,"",VLOOKUP($G568,Data!$G$3:$BA$2935,24,FALSE))</f>
        <v/>
      </c>
      <c r="AF568" s="4" t="str">
        <f>IF($H568=0,"",VLOOKUP($G568,Data!$G$3:$BA$2935,25,FALSE))</f>
        <v/>
      </c>
      <c r="AG568" s="4" t="str">
        <f>IF($H568=0,"",VLOOKUP($G568,Data!$G$3:$BA$2935,26,FALSE))</f>
        <v/>
      </c>
      <c r="AH568" s="4" t="str">
        <f>IF($H568=0,"",VLOOKUP($G568,Data!$G$3:$BA$2935,27,FALSE))</f>
        <v/>
      </c>
      <c r="AI568" s="4" t="str">
        <f>IF($H568=0,"",VLOOKUP($G568,Data!$G$3:$BA$2935,28,FALSE))</f>
        <v/>
      </c>
      <c r="AJ568" s="4" t="str">
        <f>IF($H568=0,"",VLOOKUP($G568,Data!$G$3:$BA$2935,29,FALSE))</f>
        <v/>
      </c>
      <c r="AK568" s="4" t="str">
        <f>IF($H568=0,"",VLOOKUP($G568,Data!$G$3:$BA$2935,30,FALSE))</f>
        <v/>
      </c>
      <c r="AL568" s="4" t="str">
        <f>IF($H568=0,"",VLOOKUP($G568,Data!$G$3:$BA$2935,31,FALSE))</f>
        <v/>
      </c>
      <c r="AM568" s="4" t="str">
        <f>IF($H568=0,"",VLOOKUP($G568,Data!$G$3:$BA$2935,32,FALSE))</f>
        <v/>
      </c>
      <c r="AN568" s="4" t="str">
        <f>IF($H568=0,"",VLOOKUP($G568,Data!$G$3:$BA$2935,33,FALSE))</f>
        <v/>
      </c>
      <c r="AO568" s="4" t="str">
        <f>IF($H568=0,"",VLOOKUP($G568,Data!$G$3:$BA$2935,34,FALSE))</f>
        <v/>
      </c>
      <c r="AP568" s="4" t="str">
        <f>IF($H568=0,"",VLOOKUP($G568,Data!$G$3:$BA$2935,35,FALSE))</f>
        <v/>
      </c>
      <c r="AQ568" s="4" t="str">
        <f>IF($H568=0,"",VLOOKUP($G568,Data!$G$3:$BA$2935,36,FALSE))</f>
        <v/>
      </c>
      <c r="AR568" s="4" t="str">
        <f>IF($H568=0,"",VLOOKUP($G568,Data!$G$3:$BA$2935,37,FALSE))</f>
        <v/>
      </c>
      <c r="AS568" s="4" t="str">
        <f>IF($H568=0,"",VLOOKUP($G568,Data!$G$3:$BA$2935,38,FALSE))</f>
        <v/>
      </c>
      <c r="AT568" s="4" t="str">
        <f>IF($H568=0,"",VLOOKUP($G568,Data!$G$3:$BA$2935,39,FALSE))</f>
        <v/>
      </c>
    </row>
    <row r="569" spans="1:46" x14ac:dyDescent="0.3">
      <c r="A569" s="4">
        <f>PSSE!A578</f>
        <v>989011</v>
      </c>
      <c r="B569" s="4" t="str">
        <f>PSSE!B578</f>
        <v>LONGPHU1_S1</v>
      </c>
      <c r="C569" s="4">
        <f>PSSE!D578</f>
        <v>26</v>
      </c>
      <c r="D569" s="52">
        <f>PSSE!E578</f>
        <v>600</v>
      </c>
      <c r="E569" s="52" t="str">
        <f>PSSE!F578</f>
        <v>ND</v>
      </c>
      <c r="F569" s="52">
        <f>PSSE!G578</f>
        <v>1</v>
      </c>
      <c r="G569" s="52" t="str">
        <f t="shared" ref="G569:G570" si="10">"AVR"&amp;C569&amp;D569&amp;E569&amp;F569</f>
        <v>AVR26600ND1</v>
      </c>
      <c r="H569" s="52">
        <f>COUNTIF(Data!$G$3:$BA$2935,AVR!$G569)</f>
        <v>1</v>
      </c>
      <c r="I569" s="52" t="str">
        <f>IF($H569=0,"",VLOOKUP($G569,Data!$G$3:$BA$2935,2,FALSE))</f>
        <v>'ESST4B'</v>
      </c>
      <c r="J569" s="52">
        <f>PSSE!C578</f>
        <v>1</v>
      </c>
      <c r="K569" s="52">
        <f>IF($H569=0,"",VLOOKUP($G569,Data!$G$3:$BA$2935,4,FALSE))</f>
        <v>0</v>
      </c>
      <c r="L569" s="52">
        <f>IF($H569=0,"",VLOOKUP($G569,Data!$G$3:$BA$2935,5,FALSE))</f>
        <v>15</v>
      </c>
      <c r="M569" s="52">
        <f>IF($H569=0,"",VLOOKUP($G569,Data!$G$3:$BA$2935,6,FALSE))</f>
        <v>15</v>
      </c>
      <c r="N569" s="52">
        <f>IF($H569=0,"",VLOOKUP($G569,Data!$G$3:$BA$2935,7,FALSE))</f>
        <v>5</v>
      </c>
      <c r="O569" s="52">
        <f>IF($H569=0,"",VLOOKUP($G569,Data!$G$3:$BA$2935,8,FALSE))</f>
        <v>-0.87</v>
      </c>
      <c r="P569" s="52">
        <f>IF($H569=0,"",VLOOKUP($G569,Data!$G$3:$BA$2935,9,FALSE))</f>
        <v>0</v>
      </c>
      <c r="Q569" s="52">
        <f>IF($H569=0,"",VLOOKUP($G569,Data!$G$3:$BA$2935,10,FALSE))</f>
        <v>1</v>
      </c>
      <c r="R569" s="52">
        <f>IF($H569=0,"",VLOOKUP($G569,Data!$G$3:$BA$2935,11,FALSE))</f>
        <v>0</v>
      </c>
      <c r="S569" s="52">
        <f>IF($H569=0,"",VLOOKUP($G569,Data!$G$3:$BA$2935,12,FALSE))</f>
        <v>99</v>
      </c>
      <c r="T569" s="52">
        <f>IF($H569=0,"",VLOOKUP($G569,Data!$G$3:$BA$2935,13,FALSE))</f>
        <v>-99</v>
      </c>
      <c r="U569" s="52">
        <f>IF($H569=0,"",VLOOKUP($G569,Data!$G$3:$BA$2935,14,FALSE))</f>
        <v>0</v>
      </c>
      <c r="V569" s="52">
        <f>IF($H569=0,"",VLOOKUP($G569,Data!$G$3:$BA$2935,15,FALSE))</f>
        <v>9.3000000000000007</v>
      </c>
      <c r="W569" s="52">
        <f>IF($H569=0,"",VLOOKUP($G569,Data!$G$3:$BA$2935,16,FALSE))</f>
        <v>0</v>
      </c>
      <c r="X569" s="52">
        <f>IF($H569=0,"",VLOOKUP($G569,Data!$G$3:$BA$2935,17,FALSE))</f>
        <v>11.63</v>
      </c>
      <c r="Y569" s="52">
        <f>IF($H569=0,"",VLOOKUP($G569,Data!$G$3:$BA$2935,18,FALSE))</f>
        <v>0.113</v>
      </c>
      <c r="Z569" s="52">
        <f>IF($H569=0,"",VLOOKUP($G569,Data!$G$3:$BA$2935,19,FALSE))</f>
        <v>0.124</v>
      </c>
      <c r="AA569" s="52">
        <f>IF($H569=0,"",VLOOKUP($G569,Data!$G$3:$BA$2935,20,FALSE))</f>
        <v>0</v>
      </c>
      <c r="AB569" s="4" t="str">
        <f>IF($H569=0,"",VLOOKUP($G569,Data!$G$3:$BA$2935,21,FALSE))</f>
        <v>/</v>
      </c>
      <c r="AC569" s="4" t="str">
        <f>IF($H569=0,"",VLOOKUP($G569,Data!$G$3:$BA$2935,22,FALSE))</f>
        <v>/</v>
      </c>
      <c r="AD569" s="4" t="str">
        <f>IF($H569=0,"",VLOOKUP($G569,Data!$G$3:$BA$2935,23,FALSE))</f>
        <v/>
      </c>
      <c r="AE569" s="4" t="str">
        <f>IF($H569=0,"",VLOOKUP($G569,Data!$G$3:$BA$2935,24,FALSE))</f>
        <v/>
      </c>
      <c r="AF569" s="4" t="str">
        <f>IF($H569=0,"",VLOOKUP($G569,Data!$G$3:$BA$2935,25,FALSE))</f>
        <v/>
      </c>
      <c r="AG569" s="4" t="str">
        <f>IF($H569=0,"",VLOOKUP($G569,Data!$G$3:$BA$2935,26,FALSE))</f>
        <v/>
      </c>
      <c r="AH569" s="4" t="str">
        <f>IF($H569=0,"",VLOOKUP($G569,Data!$G$3:$BA$2935,27,FALSE))</f>
        <v/>
      </c>
      <c r="AI569" s="4" t="str">
        <f>IF($H569=0,"",VLOOKUP($G569,Data!$G$3:$BA$2935,28,FALSE))</f>
        <v/>
      </c>
      <c r="AJ569" s="4" t="str">
        <f>IF($H569=0,"",VLOOKUP($G569,Data!$G$3:$BA$2935,29,FALSE))</f>
        <v/>
      </c>
      <c r="AK569" s="4" t="str">
        <f>IF($H569=0,"",VLOOKUP($G569,Data!$G$3:$BA$2935,30,FALSE))</f>
        <v/>
      </c>
      <c r="AL569" s="4" t="str">
        <f>IF($H569=0,"",VLOOKUP($G569,Data!$G$3:$BA$2935,31,FALSE))</f>
        <v/>
      </c>
      <c r="AM569" s="4" t="str">
        <f>IF($H569=0,"",VLOOKUP($G569,Data!$G$3:$BA$2935,32,FALSE))</f>
        <v/>
      </c>
      <c r="AN569" s="4" t="str">
        <f>IF($H569=0,"",VLOOKUP($G569,Data!$G$3:$BA$2935,33,FALSE))</f>
        <v/>
      </c>
      <c r="AO569" s="4" t="str">
        <f>IF($H569=0,"",VLOOKUP($G569,Data!$G$3:$BA$2935,34,FALSE))</f>
        <v/>
      </c>
      <c r="AP569" s="4" t="str">
        <f>IF($H569=0,"",VLOOKUP($G569,Data!$G$3:$BA$2935,35,FALSE))</f>
        <v/>
      </c>
      <c r="AQ569" s="4" t="str">
        <f>IF($H569=0,"",VLOOKUP($G569,Data!$G$3:$BA$2935,36,FALSE))</f>
        <v/>
      </c>
      <c r="AR569" s="4" t="str">
        <f>IF($H569=0,"",VLOOKUP($G569,Data!$G$3:$BA$2935,37,FALSE))</f>
        <v/>
      </c>
      <c r="AS569" s="4" t="str">
        <f>IF($H569=0,"",VLOOKUP($G569,Data!$G$3:$BA$2935,38,FALSE))</f>
        <v/>
      </c>
      <c r="AT569" s="4" t="str">
        <f>IF($H569=0,"",VLOOKUP($G569,Data!$G$3:$BA$2935,39,FALSE))</f>
        <v/>
      </c>
    </row>
    <row r="570" spans="1:46" x14ac:dyDescent="0.3">
      <c r="A570" s="4">
        <f>PSSE!A579</f>
        <v>989012</v>
      </c>
      <c r="B570" s="4" t="str">
        <f>PSSE!B579</f>
        <v>LONGPHU1_S2</v>
      </c>
      <c r="C570" s="4">
        <f>PSSE!D579</f>
        <v>26</v>
      </c>
      <c r="D570" s="52">
        <f>PSSE!E579</f>
        <v>600</v>
      </c>
      <c r="E570" s="52" t="str">
        <f>PSSE!F579</f>
        <v>ND</v>
      </c>
      <c r="F570" s="52">
        <f>PSSE!G579</f>
        <v>1</v>
      </c>
      <c r="G570" s="52" t="str">
        <f t="shared" si="10"/>
        <v>AVR26600ND1</v>
      </c>
      <c r="H570" s="52">
        <f>COUNTIF(Data!$G$3:$BA$2935,AVR!$G570)</f>
        <v>1</v>
      </c>
      <c r="I570" s="52" t="str">
        <f>IF($H570=0,"",VLOOKUP($G570,Data!$G$3:$BA$2935,2,FALSE))</f>
        <v>'ESST4B'</v>
      </c>
      <c r="J570" s="52">
        <f>PSSE!C579</f>
        <v>1</v>
      </c>
      <c r="K570" s="52">
        <f>IF($H570=0,"",VLOOKUP($G570,Data!$G$3:$BA$2935,4,FALSE))</f>
        <v>0</v>
      </c>
      <c r="L570" s="52">
        <f>IF($H570=0,"",VLOOKUP($G570,Data!$G$3:$BA$2935,5,FALSE))</f>
        <v>15</v>
      </c>
      <c r="M570" s="52">
        <f>IF($H570=0,"",VLOOKUP($G570,Data!$G$3:$BA$2935,6,FALSE))</f>
        <v>15</v>
      </c>
      <c r="N570" s="52">
        <f>IF($H570=0,"",VLOOKUP($G570,Data!$G$3:$BA$2935,7,FALSE))</f>
        <v>5</v>
      </c>
      <c r="O570" s="52">
        <f>IF($H570=0,"",VLOOKUP($G570,Data!$G$3:$BA$2935,8,FALSE))</f>
        <v>-0.87</v>
      </c>
      <c r="P570" s="52">
        <f>IF($H570=0,"",VLOOKUP($G570,Data!$G$3:$BA$2935,9,FALSE))</f>
        <v>0</v>
      </c>
      <c r="Q570" s="52">
        <f>IF($H570=0,"",VLOOKUP($G570,Data!$G$3:$BA$2935,10,FALSE))</f>
        <v>1</v>
      </c>
      <c r="R570" s="52">
        <f>IF($H570=0,"",VLOOKUP($G570,Data!$G$3:$BA$2935,11,FALSE))</f>
        <v>0</v>
      </c>
      <c r="S570" s="52">
        <f>IF($H570=0,"",VLOOKUP($G570,Data!$G$3:$BA$2935,12,FALSE))</f>
        <v>99</v>
      </c>
      <c r="T570" s="52">
        <f>IF($H570=0,"",VLOOKUP($G570,Data!$G$3:$BA$2935,13,FALSE))</f>
        <v>-99</v>
      </c>
      <c r="U570" s="52">
        <f>IF($H570=0,"",VLOOKUP($G570,Data!$G$3:$BA$2935,14,FALSE))</f>
        <v>0</v>
      </c>
      <c r="V570" s="52">
        <f>IF($H570=0,"",VLOOKUP($G570,Data!$G$3:$BA$2935,15,FALSE))</f>
        <v>9.3000000000000007</v>
      </c>
      <c r="W570" s="52">
        <f>IF($H570=0,"",VLOOKUP($G570,Data!$G$3:$BA$2935,16,FALSE))</f>
        <v>0</v>
      </c>
      <c r="X570" s="52">
        <f>IF($H570=0,"",VLOOKUP($G570,Data!$G$3:$BA$2935,17,FALSE))</f>
        <v>11.63</v>
      </c>
      <c r="Y570" s="52">
        <f>IF($H570=0,"",VLOOKUP($G570,Data!$G$3:$BA$2935,18,FALSE))</f>
        <v>0.113</v>
      </c>
      <c r="Z570" s="52">
        <f>IF($H570=0,"",VLOOKUP($G570,Data!$G$3:$BA$2935,19,FALSE))</f>
        <v>0.124</v>
      </c>
      <c r="AA570" s="52">
        <f>IF($H570=0,"",VLOOKUP($G570,Data!$G$3:$BA$2935,20,FALSE))</f>
        <v>0</v>
      </c>
      <c r="AB570" s="4" t="str">
        <f>IF($H570=0,"",VLOOKUP($G570,Data!$G$3:$BA$2935,21,FALSE))</f>
        <v>/</v>
      </c>
      <c r="AC570" s="4" t="str">
        <f>IF($H570=0,"",VLOOKUP($G570,Data!$G$3:$BA$2935,22,FALSE))</f>
        <v>/</v>
      </c>
      <c r="AD570" s="4" t="str">
        <f>IF($H570=0,"",VLOOKUP($G570,Data!$G$3:$BA$2935,23,FALSE))</f>
        <v/>
      </c>
      <c r="AE570" s="4" t="str">
        <f>IF($H570=0,"",VLOOKUP($G570,Data!$G$3:$BA$2935,24,FALSE))</f>
        <v/>
      </c>
      <c r="AF570" s="4" t="str">
        <f>IF($H570=0,"",VLOOKUP($G570,Data!$G$3:$BA$2935,25,FALSE))</f>
        <v/>
      </c>
      <c r="AG570" s="4" t="str">
        <f>IF($H570=0,"",VLOOKUP($G570,Data!$G$3:$BA$2935,26,FALSE))</f>
        <v/>
      </c>
      <c r="AH570" s="4" t="str">
        <f>IF($H570=0,"",VLOOKUP($G570,Data!$G$3:$BA$2935,27,FALSE))</f>
        <v/>
      </c>
      <c r="AI570" s="4" t="str">
        <f>IF($H570=0,"",VLOOKUP($G570,Data!$G$3:$BA$2935,28,FALSE))</f>
        <v/>
      </c>
      <c r="AJ570" s="4" t="str">
        <f>IF($H570=0,"",VLOOKUP($G570,Data!$G$3:$BA$2935,29,FALSE))</f>
        <v/>
      </c>
      <c r="AK570" s="4" t="str">
        <f>IF($H570=0,"",VLOOKUP($G570,Data!$G$3:$BA$2935,30,FALSE))</f>
        <v/>
      </c>
      <c r="AL570" s="4" t="str">
        <f>IF($H570=0,"",VLOOKUP($G570,Data!$G$3:$BA$2935,31,FALSE))</f>
        <v/>
      </c>
      <c r="AM570" s="4" t="str">
        <f>IF($H570=0,"",VLOOKUP($G570,Data!$G$3:$BA$2935,32,FALSE))</f>
        <v/>
      </c>
      <c r="AN570" s="4" t="str">
        <f>IF($H570=0,"",VLOOKUP($G570,Data!$G$3:$BA$2935,33,FALSE))</f>
        <v/>
      </c>
      <c r="AO570" s="4" t="str">
        <f>IF($H570=0,"",VLOOKUP($G570,Data!$G$3:$BA$2935,34,FALSE))</f>
        <v/>
      </c>
      <c r="AP570" s="4" t="str">
        <f>IF($H570=0,"",VLOOKUP($G570,Data!$G$3:$BA$2935,35,FALSE))</f>
        <v/>
      </c>
      <c r="AQ570" s="4" t="str">
        <f>IF($H570=0,"",VLOOKUP($G570,Data!$G$3:$BA$2935,36,FALSE))</f>
        <v/>
      </c>
      <c r="AR570" s="4" t="str">
        <f>IF($H570=0,"",VLOOKUP($G570,Data!$G$3:$BA$2935,37,FALSE))</f>
        <v/>
      </c>
      <c r="AS570" s="4" t="str">
        <f>IF($H570=0,"",VLOOKUP($G570,Data!$G$3:$BA$2935,38,FALSE))</f>
        <v/>
      </c>
      <c r="AT570" s="4" t="str">
        <f>IF($H570=0,"",VLOOKUP($G570,Data!$G$3:$BA$2935,39,FALSE))</f>
        <v/>
      </c>
    </row>
    <row r="571" spans="1:46" x14ac:dyDescent="0.3">
      <c r="A571" s="4">
        <f>PSSE!A580</f>
        <v>989021</v>
      </c>
      <c r="B571" s="4" t="str">
        <f>PSSE!B580</f>
        <v>LONGPHU2_S1</v>
      </c>
      <c r="C571" s="4">
        <f>PSSE!D580</f>
        <v>26</v>
      </c>
      <c r="D571" s="52">
        <f>PSSE!E580</f>
        <v>600</v>
      </c>
      <c r="E571" s="52" t="str">
        <f>PSSE!F580</f>
        <v>ND</v>
      </c>
      <c r="F571" s="52">
        <f>PSSE!G580</f>
        <v>1</v>
      </c>
      <c r="G571" s="52" t="str">
        <f t="shared" ref="G571:G588" si="11">"AVR"&amp;C571&amp;D571&amp;E571&amp;F571</f>
        <v>AVR26600ND1</v>
      </c>
      <c r="H571" s="52">
        <f>COUNTIF(Data!$G$3:$BA$2935,AVR!$G571)</f>
        <v>1</v>
      </c>
      <c r="I571" s="52" t="str">
        <f>IF($H571=0,"",VLOOKUP($G571,Data!$G$3:$BA$2935,2,FALSE))</f>
        <v>'ESST4B'</v>
      </c>
      <c r="J571" s="52">
        <f>PSSE!C580</f>
        <v>1</v>
      </c>
      <c r="K571" s="52">
        <f>IF($H571=0,"",VLOOKUP($G571,Data!$G$3:$BA$2935,4,FALSE))</f>
        <v>0</v>
      </c>
      <c r="L571" s="52">
        <f>IF($H571=0,"",VLOOKUP($G571,Data!$G$3:$BA$2935,5,FALSE))</f>
        <v>15</v>
      </c>
      <c r="M571" s="52">
        <f>IF($H571=0,"",VLOOKUP($G571,Data!$G$3:$BA$2935,6,FALSE))</f>
        <v>15</v>
      </c>
      <c r="N571" s="52">
        <f>IF($H571=0,"",VLOOKUP($G571,Data!$G$3:$BA$2935,7,FALSE))</f>
        <v>5</v>
      </c>
      <c r="O571" s="52">
        <f>IF($H571=0,"",VLOOKUP($G571,Data!$G$3:$BA$2935,8,FALSE))</f>
        <v>-0.87</v>
      </c>
      <c r="P571" s="52">
        <f>IF($H571=0,"",VLOOKUP($G571,Data!$G$3:$BA$2935,9,FALSE))</f>
        <v>0</v>
      </c>
      <c r="Q571" s="52">
        <f>IF($H571=0,"",VLOOKUP($G571,Data!$G$3:$BA$2935,10,FALSE))</f>
        <v>1</v>
      </c>
      <c r="R571" s="52">
        <f>IF($H571=0,"",VLOOKUP($G571,Data!$G$3:$BA$2935,11,FALSE))</f>
        <v>0</v>
      </c>
      <c r="S571" s="52">
        <f>IF($H571=0,"",VLOOKUP($G571,Data!$G$3:$BA$2935,12,FALSE))</f>
        <v>99</v>
      </c>
      <c r="T571" s="52">
        <f>IF($H571=0,"",VLOOKUP($G571,Data!$G$3:$BA$2935,13,FALSE))</f>
        <v>-99</v>
      </c>
      <c r="U571" s="52">
        <f>IF($H571=0,"",VLOOKUP($G571,Data!$G$3:$BA$2935,14,FALSE))</f>
        <v>0</v>
      </c>
      <c r="V571" s="52">
        <f>IF($H571=0,"",VLOOKUP($G571,Data!$G$3:$BA$2935,15,FALSE))</f>
        <v>9.3000000000000007</v>
      </c>
      <c r="W571" s="52">
        <f>IF($H571=0,"",VLOOKUP($G571,Data!$G$3:$BA$2935,16,FALSE))</f>
        <v>0</v>
      </c>
      <c r="X571" s="52">
        <f>IF($H571=0,"",VLOOKUP($G571,Data!$G$3:$BA$2935,17,FALSE))</f>
        <v>11.63</v>
      </c>
      <c r="Y571" s="52">
        <f>IF($H571=0,"",VLOOKUP($G571,Data!$G$3:$BA$2935,18,FALSE))</f>
        <v>0.113</v>
      </c>
      <c r="Z571" s="52">
        <f>IF($H571=0,"",VLOOKUP($G571,Data!$G$3:$BA$2935,19,FALSE))</f>
        <v>0.124</v>
      </c>
      <c r="AA571" s="52">
        <f>IF($H571=0,"",VLOOKUP($G571,Data!$G$3:$BA$2935,20,FALSE))</f>
        <v>0</v>
      </c>
      <c r="AB571" s="4" t="str">
        <f>IF($H571=0,"",VLOOKUP($G571,Data!$G$3:$BA$2935,21,FALSE))</f>
        <v>/</v>
      </c>
      <c r="AC571" s="4" t="str">
        <f>IF($H571=0,"",VLOOKUP($G571,Data!$G$3:$BA$2935,22,FALSE))</f>
        <v>/</v>
      </c>
      <c r="AD571" s="4" t="str">
        <f>IF($H571=0,"",VLOOKUP($G571,Data!$G$3:$BA$2935,23,FALSE))</f>
        <v/>
      </c>
      <c r="AE571" s="4" t="str">
        <f>IF($H571=0,"",VLOOKUP($G571,Data!$G$3:$BA$2935,24,FALSE))</f>
        <v/>
      </c>
      <c r="AF571" s="4" t="str">
        <f>IF($H571=0,"",VLOOKUP($G571,Data!$G$3:$BA$2935,25,FALSE))</f>
        <v/>
      </c>
      <c r="AG571" s="4" t="str">
        <f>IF($H571=0,"",VLOOKUP($G571,Data!$G$3:$BA$2935,26,FALSE))</f>
        <v/>
      </c>
      <c r="AH571" s="4" t="str">
        <f>IF($H571=0,"",VLOOKUP($G571,Data!$G$3:$BA$2935,27,FALSE))</f>
        <v/>
      </c>
      <c r="AI571" s="4" t="str">
        <f>IF($H571=0,"",VLOOKUP($G571,Data!$G$3:$BA$2935,28,FALSE))</f>
        <v/>
      </c>
      <c r="AJ571" s="4" t="str">
        <f>IF($H571=0,"",VLOOKUP($G571,Data!$G$3:$BA$2935,29,FALSE))</f>
        <v/>
      </c>
      <c r="AK571" s="4" t="str">
        <f>IF($H571=0,"",VLOOKUP($G571,Data!$G$3:$BA$2935,30,FALSE))</f>
        <v/>
      </c>
      <c r="AL571" s="4" t="str">
        <f>IF($H571=0,"",VLOOKUP($G571,Data!$G$3:$BA$2935,31,FALSE))</f>
        <v/>
      </c>
      <c r="AM571" s="4" t="str">
        <f>IF($H571=0,"",VLOOKUP($G571,Data!$G$3:$BA$2935,32,FALSE))</f>
        <v/>
      </c>
      <c r="AN571" s="4" t="str">
        <f>IF($H571=0,"",VLOOKUP($G571,Data!$G$3:$BA$2935,33,FALSE))</f>
        <v/>
      </c>
      <c r="AO571" s="4" t="str">
        <f>IF($H571=0,"",VLOOKUP($G571,Data!$G$3:$BA$2935,34,FALSE))</f>
        <v/>
      </c>
      <c r="AP571" s="4" t="str">
        <f>IF($H571=0,"",VLOOKUP($G571,Data!$G$3:$BA$2935,35,FALSE))</f>
        <v/>
      </c>
      <c r="AQ571" s="4" t="str">
        <f>IF($H571=0,"",VLOOKUP($G571,Data!$G$3:$BA$2935,36,FALSE))</f>
        <v/>
      </c>
      <c r="AR571" s="4" t="str">
        <f>IF($H571=0,"",VLOOKUP($G571,Data!$G$3:$BA$2935,37,FALSE))</f>
        <v/>
      </c>
      <c r="AS571" s="4" t="str">
        <f>IF($H571=0,"",VLOOKUP($G571,Data!$G$3:$BA$2935,38,FALSE))</f>
        <v/>
      </c>
      <c r="AT571" s="4" t="str">
        <f>IF($H571=0,"",VLOOKUP($G571,Data!$G$3:$BA$2935,39,FALSE))</f>
        <v/>
      </c>
    </row>
    <row r="572" spans="1:46" x14ac:dyDescent="0.3">
      <c r="A572" s="4">
        <f>PSSE!A581</f>
        <v>989022</v>
      </c>
      <c r="B572" s="4" t="str">
        <f>PSSE!B581</f>
        <v>LONGPHU2_S2</v>
      </c>
      <c r="C572" s="4">
        <f>PSSE!D581</f>
        <v>26</v>
      </c>
      <c r="D572" s="52">
        <f>PSSE!E581</f>
        <v>600</v>
      </c>
      <c r="E572" s="52" t="str">
        <f>PSSE!F581</f>
        <v>ND</v>
      </c>
      <c r="F572" s="52">
        <f>PSSE!G581</f>
        <v>1</v>
      </c>
      <c r="G572" s="52" t="str">
        <f t="shared" si="11"/>
        <v>AVR26600ND1</v>
      </c>
      <c r="H572" s="52">
        <f>COUNTIF(Data!$G$3:$BA$2935,AVR!$G572)</f>
        <v>1</v>
      </c>
      <c r="I572" s="52" t="str">
        <f>IF($H572=0,"",VLOOKUP($G572,Data!$G$3:$BA$2935,2,FALSE))</f>
        <v>'ESST4B'</v>
      </c>
      <c r="J572" s="52">
        <f>PSSE!C581</f>
        <v>1</v>
      </c>
      <c r="K572" s="52">
        <f>IF($H572=0,"",VLOOKUP($G572,Data!$G$3:$BA$2935,4,FALSE))</f>
        <v>0</v>
      </c>
      <c r="L572" s="52">
        <f>IF($H572=0,"",VLOOKUP($G572,Data!$G$3:$BA$2935,5,FALSE))</f>
        <v>15</v>
      </c>
      <c r="M572" s="52">
        <f>IF($H572=0,"",VLOOKUP($G572,Data!$G$3:$BA$2935,6,FALSE))</f>
        <v>15</v>
      </c>
      <c r="N572" s="52">
        <f>IF($H572=0,"",VLOOKUP($G572,Data!$G$3:$BA$2935,7,FALSE))</f>
        <v>5</v>
      </c>
      <c r="O572" s="52">
        <f>IF($H572=0,"",VLOOKUP($G572,Data!$G$3:$BA$2935,8,FALSE))</f>
        <v>-0.87</v>
      </c>
      <c r="P572" s="52">
        <f>IF($H572=0,"",VLOOKUP($G572,Data!$G$3:$BA$2935,9,FALSE))</f>
        <v>0</v>
      </c>
      <c r="Q572" s="52">
        <f>IF($H572=0,"",VLOOKUP($G572,Data!$G$3:$BA$2935,10,FALSE))</f>
        <v>1</v>
      </c>
      <c r="R572" s="52">
        <f>IF($H572=0,"",VLOOKUP($G572,Data!$G$3:$BA$2935,11,FALSE))</f>
        <v>0</v>
      </c>
      <c r="S572" s="52">
        <f>IF($H572=0,"",VLOOKUP($G572,Data!$G$3:$BA$2935,12,FALSE))</f>
        <v>99</v>
      </c>
      <c r="T572" s="52">
        <f>IF($H572=0,"",VLOOKUP($G572,Data!$G$3:$BA$2935,13,FALSE))</f>
        <v>-99</v>
      </c>
      <c r="U572" s="52">
        <f>IF($H572=0,"",VLOOKUP($G572,Data!$G$3:$BA$2935,14,FALSE))</f>
        <v>0</v>
      </c>
      <c r="V572" s="52">
        <f>IF($H572=0,"",VLOOKUP($G572,Data!$G$3:$BA$2935,15,FALSE))</f>
        <v>9.3000000000000007</v>
      </c>
      <c r="W572" s="52">
        <f>IF($H572=0,"",VLOOKUP($G572,Data!$G$3:$BA$2935,16,FALSE))</f>
        <v>0</v>
      </c>
      <c r="X572" s="52">
        <f>IF($H572=0,"",VLOOKUP($G572,Data!$G$3:$BA$2935,17,FALSE))</f>
        <v>11.63</v>
      </c>
      <c r="Y572" s="52">
        <f>IF($H572=0,"",VLOOKUP($G572,Data!$G$3:$BA$2935,18,FALSE))</f>
        <v>0.113</v>
      </c>
      <c r="Z572" s="52">
        <f>IF($H572=0,"",VLOOKUP($G572,Data!$G$3:$BA$2935,19,FALSE))</f>
        <v>0.124</v>
      </c>
      <c r="AA572" s="52">
        <f>IF($H572=0,"",VLOOKUP($G572,Data!$G$3:$BA$2935,20,FALSE))</f>
        <v>0</v>
      </c>
      <c r="AB572" s="4" t="str">
        <f>IF($H572=0,"",VLOOKUP($G572,Data!$G$3:$BA$2935,21,FALSE))</f>
        <v>/</v>
      </c>
      <c r="AC572" s="4" t="str">
        <f>IF($H572=0,"",VLOOKUP($G572,Data!$G$3:$BA$2935,22,FALSE))</f>
        <v>/</v>
      </c>
      <c r="AD572" s="4" t="str">
        <f>IF($H572=0,"",VLOOKUP($G572,Data!$G$3:$BA$2935,23,FALSE))</f>
        <v/>
      </c>
      <c r="AE572" s="4" t="str">
        <f>IF($H572=0,"",VLOOKUP($G572,Data!$G$3:$BA$2935,24,FALSE))</f>
        <v/>
      </c>
      <c r="AF572" s="4" t="str">
        <f>IF($H572=0,"",VLOOKUP($G572,Data!$G$3:$BA$2935,25,FALSE))</f>
        <v/>
      </c>
      <c r="AG572" s="4" t="str">
        <f>IF($H572=0,"",VLOOKUP($G572,Data!$G$3:$BA$2935,26,FALSE))</f>
        <v/>
      </c>
      <c r="AH572" s="4" t="str">
        <f>IF($H572=0,"",VLOOKUP($G572,Data!$G$3:$BA$2935,27,FALSE))</f>
        <v/>
      </c>
      <c r="AI572" s="4" t="str">
        <f>IF($H572=0,"",VLOOKUP($G572,Data!$G$3:$BA$2935,28,FALSE))</f>
        <v/>
      </c>
      <c r="AJ572" s="4" t="str">
        <f>IF($H572=0,"",VLOOKUP($G572,Data!$G$3:$BA$2935,29,FALSE))</f>
        <v/>
      </c>
      <c r="AK572" s="4" t="str">
        <f>IF($H572=0,"",VLOOKUP($G572,Data!$G$3:$BA$2935,30,FALSE))</f>
        <v/>
      </c>
      <c r="AL572" s="4" t="str">
        <f>IF($H572=0,"",VLOOKUP($G572,Data!$G$3:$BA$2935,31,FALSE))</f>
        <v/>
      </c>
      <c r="AM572" s="4" t="str">
        <f>IF($H572=0,"",VLOOKUP($G572,Data!$G$3:$BA$2935,32,FALSE))</f>
        <v/>
      </c>
      <c r="AN572" s="4" t="str">
        <f>IF($H572=0,"",VLOOKUP($G572,Data!$G$3:$BA$2935,33,FALSE))</f>
        <v/>
      </c>
      <c r="AO572" s="4" t="str">
        <f>IF($H572=0,"",VLOOKUP($G572,Data!$G$3:$BA$2935,34,FALSE))</f>
        <v/>
      </c>
      <c r="AP572" s="4" t="str">
        <f>IF($H572=0,"",VLOOKUP($G572,Data!$G$3:$BA$2935,35,FALSE))</f>
        <v/>
      </c>
      <c r="AQ572" s="4" t="str">
        <f>IF($H572=0,"",VLOOKUP($G572,Data!$G$3:$BA$2935,36,FALSE))</f>
        <v/>
      </c>
      <c r="AR572" s="4" t="str">
        <f>IF($H572=0,"",VLOOKUP($G572,Data!$G$3:$BA$2935,37,FALSE))</f>
        <v/>
      </c>
      <c r="AS572" s="4" t="str">
        <f>IF($H572=0,"",VLOOKUP($G572,Data!$G$3:$BA$2935,38,FALSE))</f>
        <v/>
      </c>
      <c r="AT572" s="4" t="str">
        <f>IF($H572=0,"",VLOOKUP($G572,Data!$G$3:$BA$2935,39,FALSE))</f>
        <v/>
      </c>
    </row>
    <row r="573" spans="1:46" x14ac:dyDescent="0.3">
      <c r="A573" s="4">
        <f>PSSE!A582</f>
        <v>989031</v>
      </c>
      <c r="B573" s="4" t="str">
        <f>PSSE!B582</f>
        <v>LONGPHU3_S1</v>
      </c>
      <c r="C573" s="4">
        <f>PSSE!D582</f>
        <v>19</v>
      </c>
      <c r="D573" s="52">
        <f>PSSE!E582</f>
        <v>1000</v>
      </c>
      <c r="E573" s="52" t="str">
        <f>PSSE!F582</f>
        <v>ND</v>
      </c>
      <c r="F573" s="52">
        <f>PSSE!G582</f>
        <v>1</v>
      </c>
      <c r="G573" s="52" t="str">
        <f t="shared" si="11"/>
        <v>AVR191000ND1</v>
      </c>
      <c r="H573" s="52">
        <f>COUNTIF(Data!$G$3:$BA$2935,AVR!$G573)</f>
        <v>1</v>
      </c>
      <c r="I573" s="52" t="str">
        <f>IF($H573=0,"",VLOOKUP($G573,Data!$G$3:$BA$2935,2,FALSE))</f>
        <v>'ESST4B'</v>
      </c>
      <c r="J573" s="52">
        <f>PSSE!C582</f>
        <v>1</v>
      </c>
      <c r="K573" s="52">
        <f>IF($H573=0,"",VLOOKUP($G573,Data!$G$3:$BA$2935,4,FALSE))</f>
        <v>0</v>
      </c>
      <c r="L573" s="52">
        <f>IF($H573=0,"",VLOOKUP($G573,Data!$G$3:$BA$2935,5,FALSE))</f>
        <v>10.75</v>
      </c>
      <c r="M573" s="52">
        <f>IF($H573=0,"",VLOOKUP($G573,Data!$G$3:$BA$2935,6,FALSE))</f>
        <v>10.75</v>
      </c>
      <c r="N573" s="52">
        <f>IF($H573=0,"",VLOOKUP($G573,Data!$G$3:$BA$2935,7,FALSE))</f>
        <v>5</v>
      </c>
      <c r="O573" s="52">
        <f>IF($H573=0,"",VLOOKUP($G573,Data!$G$3:$BA$2935,8,FALSE))</f>
        <v>-0.87</v>
      </c>
      <c r="P573" s="52">
        <f>IF($H573=0,"",VLOOKUP($G573,Data!$G$3:$BA$2935,9,FALSE))</f>
        <v>0</v>
      </c>
      <c r="Q573" s="52">
        <f>IF($H573=0,"",VLOOKUP($G573,Data!$G$3:$BA$2935,10,FALSE))</f>
        <v>1</v>
      </c>
      <c r="R573" s="52">
        <f>IF($H573=0,"",VLOOKUP($G573,Data!$G$3:$BA$2935,11,FALSE))</f>
        <v>0</v>
      </c>
      <c r="S573" s="52">
        <f>IF($H573=0,"",VLOOKUP($G573,Data!$G$3:$BA$2935,12,FALSE))</f>
        <v>99</v>
      </c>
      <c r="T573" s="52">
        <f>IF($H573=0,"",VLOOKUP($G573,Data!$G$3:$BA$2935,13,FALSE))</f>
        <v>-99</v>
      </c>
      <c r="U573" s="52">
        <f>IF($H573=0,"",VLOOKUP($G573,Data!$G$3:$BA$2935,14,FALSE))</f>
        <v>0</v>
      </c>
      <c r="V573" s="52">
        <f>IF($H573=0,"",VLOOKUP($G573,Data!$G$3:$BA$2935,15,FALSE))</f>
        <v>9.3000000000000007</v>
      </c>
      <c r="W573" s="52">
        <f>IF($H573=0,"",VLOOKUP($G573,Data!$G$3:$BA$2935,16,FALSE))</f>
        <v>0</v>
      </c>
      <c r="X573" s="52">
        <f>IF($H573=0,"",VLOOKUP($G573,Data!$G$3:$BA$2935,17,FALSE))</f>
        <v>11.63</v>
      </c>
      <c r="Y573" s="52">
        <f>IF($H573=0,"",VLOOKUP($G573,Data!$G$3:$BA$2935,18,FALSE))</f>
        <v>0.113</v>
      </c>
      <c r="Z573" s="52">
        <f>IF($H573=0,"",VLOOKUP($G573,Data!$G$3:$BA$2935,19,FALSE))</f>
        <v>0.124</v>
      </c>
      <c r="AA573" s="52">
        <f>IF($H573=0,"",VLOOKUP($G573,Data!$G$3:$BA$2935,20,FALSE))</f>
        <v>0</v>
      </c>
      <c r="AB573" s="4" t="str">
        <f>IF($H573=0,"",VLOOKUP($G573,Data!$G$3:$BA$2935,21,FALSE))</f>
        <v>/</v>
      </c>
      <c r="AC573" s="4" t="str">
        <f>IF($H573=0,"",VLOOKUP($G573,Data!$G$3:$BA$2935,22,FALSE))</f>
        <v>/</v>
      </c>
      <c r="AD573" s="4" t="str">
        <f>IF($H573=0,"",VLOOKUP($G573,Data!$G$3:$BA$2935,23,FALSE))</f>
        <v/>
      </c>
      <c r="AE573" s="4" t="str">
        <f>IF($H573=0,"",VLOOKUP($G573,Data!$G$3:$BA$2935,24,FALSE))</f>
        <v/>
      </c>
      <c r="AF573" s="4" t="str">
        <f>IF($H573=0,"",VLOOKUP($G573,Data!$G$3:$BA$2935,25,FALSE))</f>
        <v/>
      </c>
      <c r="AG573" s="4" t="str">
        <f>IF($H573=0,"",VLOOKUP($G573,Data!$G$3:$BA$2935,26,FALSE))</f>
        <v/>
      </c>
      <c r="AH573" s="4" t="str">
        <f>IF($H573=0,"",VLOOKUP($G573,Data!$G$3:$BA$2935,27,FALSE))</f>
        <v/>
      </c>
      <c r="AI573" s="4" t="str">
        <f>IF($H573=0,"",VLOOKUP($G573,Data!$G$3:$BA$2935,28,FALSE))</f>
        <v/>
      </c>
      <c r="AJ573" s="4" t="str">
        <f>IF($H573=0,"",VLOOKUP($G573,Data!$G$3:$BA$2935,29,FALSE))</f>
        <v/>
      </c>
      <c r="AK573" s="4" t="str">
        <f>IF($H573=0,"",VLOOKUP($G573,Data!$G$3:$BA$2935,30,FALSE))</f>
        <v/>
      </c>
      <c r="AL573" s="4" t="str">
        <f>IF($H573=0,"",VLOOKUP($G573,Data!$G$3:$BA$2935,31,FALSE))</f>
        <v/>
      </c>
      <c r="AM573" s="4" t="str">
        <f>IF($H573=0,"",VLOOKUP($G573,Data!$G$3:$BA$2935,32,FALSE))</f>
        <v/>
      </c>
      <c r="AN573" s="4" t="str">
        <f>IF($H573=0,"",VLOOKUP($G573,Data!$G$3:$BA$2935,33,FALSE))</f>
        <v/>
      </c>
      <c r="AO573" s="4" t="str">
        <f>IF($H573=0,"",VLOOKUP($G573,Data!$G$3:$BA$2935,34,FALSE))</f>
        <v/>
      </c>
      <c r="AP573" s="4" t="str">
        <f>IF($H573=0,"",VLOOKUP($G573,Data!$G$3:$BA$2935,35,FALSE))</f>
        <v/>
      </c>
      <c r="AQ573" s="4" t="str">
        <f>IF($H573=0,"",VLOOKUP($G573,Data!$G$3:$BA$2935,36,FALSE))</f>
        <v/>
      </c>
      <c r="AR573" s="4" t="str">
        <f>IF($H573=0,"",VLOOKUP($G573,Data!$G$3:$BA$2935,37,FALSE))</f>
        <v/>
      </c>
      <c r="AS573" s="4" t="str">
        <f>IF($H573=0,"",VLOOKUP($G573,Data!$G$3:$BA$2935,38,FALSE))</f>
        <v/>
      </c>
      <c r="AT573" s="4" t="str">
        <f>IF($H573=0,"",VLOOKUP($G573,Data!$G$3:$BA$2935,39,FALSE))</f>
        <v/>
      </c>
    </row>
    <row r="574" spans="1:46" x14ac:dyDescent="0.3">
      <c r="A574" s="4">
        <f>PSSE!A583</f>
        <v>989032</v>
      </c>
      <c r="B574" s="4" t="str">
        <f>PSSE!B583</f>
        <v>LONGPHU3_S2</v>
      </c>
      <c r="C574" s="4">
        <f>PSSE!D583</f>
        <v>19</v>
      </c>
      <c r="D574" s="52">
        <f>PSSE!E583</f>
        <v>1000</v>
      </c>
      <c r="E574" s="52" t="str">
        <f>PSSE!F583</f>
        <v>ND</v>
      </c>
      <c r="F574" s="52">
        <f>PSSE!G583</f>
        <v>1</v>
      </c>
      <c r="G574" s="52" t="str">
        <f t="shared" si="11"/>
        <v>AVR191000ND1</v>
      </c>
      <c r="H574" s="52">
        <f>COUNTIF(Data!$G$3:$BA$2935,AVR!$G574)</f>
        <v>1</v>
      </c>
      <c r="I574" s="52" t="str">
        <f>IF($H574=0,"",VLOOKUP($G574,Data!$G$3:$BA$2935,2,FALSE))</f>
        <v>'ESST4B'</v>
      </c>
      <c r="J574" s="52">
        <f>PSSE!C583</f>
        <v>1</v>
      </c>
      <c r="K574" s="52">
        <f>IF($H574=0,"",VLOOKUP($G574,Data!$G$3:$BA$2935,4,FALSE))</f>
        <v>0</v>
      </c>
      <c r="L574" s="52">
        <f>IF($H574=0,"",VLOOKUP($G574,Data!$G$3:$BA$2935,5,FALSE))</f>
        <v>10.75</v>
      </c>
      <c r="M574" s="52">
        <f>IF($H574=0,"",VLOOKUP($G574,Data!$G$3:$BA$2935,6,FALSE))</f>
        <v>10.75</v>
      </c>
      <c r="N574" s="52">
        <f>IF($H574=0,"",VLOOKUP($G574,Data!$G$3:$BA$2935,7,FALSE))</f>
        <v>5</v>
      </c>
      <c r="O574" s="52">
        <f>IF($H574=0,"",VLOOKUP($G574,Data!$G$3:$BA$2935,8,FALSE))</f>
        <v>-0.87</v>
      </c>
      <c r="P574" s="52">
        <f>IF($H574=0,"",VLOOKUP($G574,Data!$G$3:$BA$2935,9,FALSE))</f>
        <v>0</v>
      </c>
      <c r="Q574" s="52">
        <f>IF($H574=0,"",VLOOKUP($G574,Data!$G$3:$BA$2935,10,FALSE))</f>
        <v>1</v>
      </c>
      <c r="R574" s="52">
        <f>IF($H574=0,"",VLOOKUP($G574,Data!$G$3:$BA$2935,11,FALSE))</f>
        <v>0</v>
      </c>
      <c r="S574" s="52">
        <f>IF($H574=0,"",VLOOKUP($G574,Data!$G$3:$BA$2935,12,FALSE))</f>
        <v>99</v>
      </c>
      <c r="T574" s="52">
        <f>IF($H574=0,"",VLOOKUP($G574,Data!$G$3:$BA$2935,13,FALSE))</f>
        <v>-99</v>
      </c>
      <c r="U574" s="52">
        <f>IF($H574=0,"",VLOOKUP($G574,Data!$G$3:$BA$2935,14,FALSE))</f>
        <v>0</v>
      </c>
      <c r="V574" s="52">
        <f>IF($H574=0,"",VLOOKUP($G574,Data!$G$3:$BA$2935,15,FALSE))</f>
        <v>9.3000000000000007</v>
      </c>
      <c r="W574" s="52">
        <f>IF($H574=0,"",VLOOKUP($G574,Data!$G$3:$BA$2935,16,FALSE))</f>
        <v>0</v>
      </c>
      <c r="X574" s="52">
        <f>IF($H574=0,"",VLOOKUP($G574,Data!$G$3:$BA$2935,17,FALSE))</f>
        <v>11.63</v>
      </c>
      <c r="Y574" s="52">
        <f>IF($H574=0,"",VLOOKUP($G574,Data!$G$3:$BA$2935,18,FALSE))</f>
        <v>0.113</v>
      </c>
      <c r="Z574" s="52">
        <f>IF($H574=0,"",VLOOKUP($G574,Data!$G$3:$BA$2935,19,FALSE))</f>
        <v>0.124</v>
      </c>
      <c r="AA574" s="52">
        <f>IF($H574=0,"",VLOOKUP($G574,Data!$G$3:$BA$2935,20,FALSE))</f>
        <v>0</v>
      </c>
      <c r="AB574" s="4" t="str">
        <f>IF($H574=0,"",VLOOKUP($G574,Data!$G$3:$BA$2935,21,FALSE))</f>
        <v>/</v>
      </c>
      <c r="AC574" s="4" t="str">
        <f>IF($H574=0,"",VLOOKUP($G574,Data!$G$3:$BA$2935,22,FALSE))</f>
        <v>/</v>
      </c>
      <c r="AD574" s="4" t="str">
        <f>IF($H574=0,"",VLOOKUP($G574,Data!$G$3:$BA$2935,23,FALSE))</f>
        <v/>
      </c>
      <c r="AE574" s="4" t="str">
        <f>IF($H574=0,"",VLOOKUP($G574,Data!$G$3:$BA$2935,24,FALSE))</f>
        <v/>
      </c>
      <c r="AF574" s="4" t="str">
        <f>IF($H574=0,"",VLOOKUP($G574,Data!$G$3:$BA$2935,25,FALSE))</f>
        <v/>
      </c>
      <c r="AG574" s="4" t="str">
        <f>IF($H574=0,"",VLOOKUP($G574,Data!$G$3:$BA$2935,26,FALSE))</f>
        <v/>
      </c>
      <c r="AH574" s="4" t="str">
        <f>IF($H574=0,"",VLOOKUP($G574,Data!$G$3:$BA$2935,27,FALSE))</f>
        <v/>
      </c>
      <c r="AI574" s="4" t="str">
        <f>IF($H574=0,"",VLOOKUP($G574,Data!$G$3:$BA$2935,28,FALSE))</f>
        <v/>
      </c>
      <c r="AJ574" s="4" t="str">
        <f>IF($H574=0,"",VLOOKUP($G574,Data!$G$3:$BA$2935,29,FALSE))</f>
        <v/>
      </c>
      <c r="AK574" s="4" t="str">
        <f>IF($H574=0,"",VLOOKUP($G574,Data!$G$3:$BA$2935,30,FALSE))</f>
        <v/>
      </c>
      <c r="AL574" s="4" t="str">
        <f>IF($H574=0,"",VLOOKUP($G574,Data!$G$3:$BA$2935,31,FALSE))</f>
        <v/>
      </c>
      <c r="AM574" s="4" t="str">
        <f>IF($H574=0,"",VLOOKUP($G574,Data!$G$3:$BA$2935,32,FALSE))</f>
        <v/>
      </c>
      <c r="AN574" s="4" t="str">
        <f>IF($H574=0,"",VLOOKUP($G574,Data!$G$3:$BA$2935,33,FALSE))</f>
        <v/>
      </c>
      <c r="AO574" s="4" t="str">
        <f>IF($H574=0,"",VLOOKUP($G574,Data!$G$3:$BA$2935,34,FALSE))</f>
        <v/>
      </c>
      <c r="AP574" s="4" t="str">
        <f>IF($H574=0,"",VLOOKUP($G574,Data!$G$3:$BA$2935,35,FALSE))</f>
        <v/>
      </c>
      <c r="AQ574" s="4" t="str">
        <f>IF($H574=0,"",VLOOKUP($G574,Data!$G$3:$BA$2935,36,FALSE))</f>
        <v/>
      </c>
      <c r="AR574" s="4" t="str">
        <f>IF($H574=0,"",VLOOKUP($G574,Data!$G$3:$BA$2935,37,FALSE))</f>
        <v/>
      </c>
      <c r="AS574" s="4" t="str">
        <f>IF($H574=0,"",VLOOKUP($G574,Data!$G$3:$BA$2935,38,FALSE))</f>
        <v/>
      </c>
      <c r="AT574" s="4" t="str">
        <f>IF($H574=0,"",VLOOKUP($G574,Data!$G$3:$BA$2935,39,FALSE))</f>
        <v/>
      </c>
    </row>
    <row r="575" spans="1:46" x14ac:dyDescent="0.3">
      <c r="A575" s="4">
        <f>PSSE!A584</f>
        <v>990011</v>
      </c>
      <c r="B575" s="4" t="str">
        <f>PSSE!B584</f>
        <v>DUYENHAI1_S1</v>
      </c>
      <c r="C575" s="4">
        <f>PSSE!D584</f>
        <v>26</v>
      </c>
      <c r="D575" s="52">
        <f>PSSE!E584</f>
        <v>600</v>
      </c>
      <c r="E575" s="52" t="str">
        <f>PSSE!F584</f>
        <v>ND</v>
      </c>
      <c r="F575" s="52">
        <f>PSSE!G584</f>
        <v>1</v>
      </c>
      <c r="G575" s="52" t="str">
        <f t="shared" si="11"/>
        <v>AVR26600ND1</v>
      </c>
      <c r="H575" s="52">
        <f>COUNTIF(Data!$G$3:$BA$2935,AVR!$G575)</f>
        <v>1</v>
      </c>
      <c r="I575" s="52" t="str">
        <f>IF($H575=0,"",VLOOKUP($G575,Data!$G$3:$BA$2935,2,FALSE))</f>
        <v>'ESST4B'</v>
      </c>
      <c r="J575" s="52">
        <f>PSSE!C584</f>
        <v>1</v>
      </c>
      <c r="K575" s="52">
        <f>IF($H575=0,"",VLOOKUP($G575,Data!$G$3:$BA$2935,4,FALSE))</f>
        <v>0</v>
      </c>
      <c r="L575" s="52">
        <f>IF($H575=0,"",VLOOKUP($G575,Data!$G$3:$BA$2935,5,FALSE))</f>
        <v>15</v>
      </c>
      <c r="M575" s="52">
        <f>IF($H575=0,"",VLOOKUP($G575,Data!$G$3:$BA$2935,6,FALSE))</f>
        <v>15</v>
      </c>
      <c r="N575" s="52">
        <f>IF($H575=0,"",VLOOKUP($G575,Data!$G$3:$BA$2935,7,FALSE))</f>
        <v>5</v>
      </c>
      <c r="O575" s="52">
        <f>IF($H575=0,"",VLOOKUP($G575,Data!$G$3:$BA$2935,8,FALSE))</f>
        <v>-0.87</v>
      </c>
      <c r="P575" s="52">
        <f>IF($H575=0,"",VLOOKUP($G575,Data!$G$3:$BA$2935,9,FALSE))</f>
        <v>0</v>
      </c>
      <c r="Q575" s="52">
        <f>IF($H575=0,"",VLOOKUP($G575,Data!$G$3:$BA$2935,10,FALSE))</f>
        <v>1</v>
      </c>
      <c r="R575" s="52">
        <f>IF($H575=0,"",VLOOKUP($G575,Data!$G$3:$BA$2935,11,FALSE))</f>
        <v>0</v>
      </c>
      <c r="S575" s="52">
        <f>IF($H575=0,"",VLOOKUP($G575,Data!$G$3:$BA$2935,12,FALSE))</f>
        <v>99</v>
      </c>
      <c r="T575" s="52">
        <f>IF($H575=0,"",VLOOKUP($G575,Data!$G$3:$BA$2935,13,FALSE))</f>
        <v>-99</v>
      </c>
      <c r="U575" s="52">
        <f>IF($H575=0,"",VLOOKUP($G575,Data!$G$3:$BA$2935,14,FALSE))</f>
        <v>0</v>
      </c>
      <c r="V575" s="52">
        <f>IF($H575=0,"",VLOOKUP($G575,Data!$G$3:$BA$2935,15,FALSE))</f>
        <v>9.3000000000000007</v>
      </c>
      <c r="W575" s="52">
        <f>IF($H575=0,"",VLOOKUP($G575,Data!$G$3:$BA$2935,16,FALSE))</f>
        <v>0</v>
      </c>
      <c r="X575" s="52">
        <f>IF($H575=0,"",VLOOKUP($G575,Data!$G$3:$BA$2935,17,FALSE))</f>
        <v>11.63</v>
      </c>
      <c r="Y575" s="52">
        <f>IF($H575=0,"",VLOOKUP($G575,Data!$G$3:$BA$2935,18,FALSE))</f>
        <v>0.113</v>
      </c>
      <c r="Z575" s="52">
        <f>IF($H575=0,"",VLOOKUP($G575,Data!$G$3:$BA$2935,19,FALSE))</f>
        <v>0.124</v>
      </c>
      <c r="AA575" s="52">
        <f>IF($H575=0,"",VLOOKUP($G575,Data!$G$3:$BA$2935,20,FALSE))</f>
        <v>0</v>
      </c>
      <c r="AB575" s="4" t="str">
        <f>IF($H575=0,"",VLOOKUP($G575,Data!$G$3:$BA$2935,21,FALSE))</f>
        <v>/</v>
      </c>
      <c r="AC575" s="4" t="str">
        <f>IF($H575=0,"",VLOOKUP($G575,Data!$G$3:$BA$2935,22,FALSE))</f>
        <v>/</v>
      </c>
      <c r="AD575" s="4" t="str">
        <f>IF($H575=0,"",VLOOKUP($G575,Data!$G$3:$BA$2935,23,FALSE))</f>
        <v/>
      </c>
      <c r="AE575" s="4" t="str">
        <f>IF($H575=0,"",VLOOKUP($G575,Data!$G$3:$BA$2935,24,FALSE))</f>
        <v/>
      </c>
      <c r="AF575" s="4" t="str">
        <f>IF($H575=0,"",VLOOKUP($G575,Data!$G$3:$BA$2935,25,FALSE))</f>
        <v/>
      </c>
      <c r="AG575" s="4" t="str">
        <f>IF($H575=0,"",VLOOKUP($G575,Data!$G$3:$BA$2935,26,FALSE))</f>
        <v/>
      </c>
      <c r="AH575" s="4" t="str">
        <f>IF($H575=0,"",VLOOKUP($G575,Data!$G$3:$BA$2935,27,FALSE))</f>
        <v/>
      </c>
      <c r="AI575" s="4" t="str">
        <f>IF($H575=0,"",VLOOKUP($G575,Data!$G$3:$BA$2935,28,FALSE))</f>
        <v/>
      </c>
      <c r="AJ575" s="4" t="str">
        <f>IF($H575=0,"",VLOOKUP($G575,Data!$G$3:$BA$2935,29,FALSE))</f>
        <v/>
      </c>
      <c r="AK575" s="4" t="str">
        <f>IF($H575=0,"",VLOOKUP($G575,Data!$G$3:$BA$2935,30,FALSE))</f>
        <v/>
      </c>
      <c r="AL575" s="4" t="str">
        <f>IF($H575=0,"",VLOOKUP($G575,Data!$G$3:$BA$2935,31,FALSE))</f>
        <v/>
      </c>
      <c r="AM575" s="4" t="str">
        <f>IF($H575=0,"",VLOOKUP($G575,Data!$G$3:$BA$2935,32,FALSE))</f>
        <v/>
      </c>
      <c r="AN575" s="4" t="str">
        <f>IF($H575=0,"",VLOOKUP($G575,Data!$G$3:$BA$2935,33,FALSE))</f>
        <v/>
      </c>
      <c r="AO575" s="4" t="str">
        <f>IF($H575=0,"",VLOOKUP($G575,Data!$G$3:$BA$2935,34,FALSE))</f>
        <v/>
      </c>
      <c r="AP575" s="4" t="str">
        <f>IF($H575=0,"",VLOOKUP($G575,Data!$G$3:$BA$2935,35,FALSE))</f>
        <v/>
      </c>
      <c r="AQ575" s="4" t="str">
        <f>IF($H575=0,"",VLOOKUP($G575,Data!$G$3:$BA$2935,36,FALSE))</f>
        <v/>
      </c>
      <c r="AR575" s="4" t="str">
        <f>IF($H575=0,"",VLOOKUP($G575,Data!$G$3:$BA$2935,37,FALSE))</f>
        <v/>
      </c>
      <c r="AS575" s="4" t="str">
        <f>IF($H575=0,"",VLOOKUP($G575,Data!$G$3:$BA$2935,38,FALSE))</f>
        <v/>
      </c>
      <c r="AT575" s="4" t="str">
        <f>IF($H575=0,"",VLOOKUP($G575,Data!$G$3:$BA$2935,39,FALSE))</f>
        <v/>
      </c>
    </row>
    <row r="576" spans="1:46" x14ac:dyDescent="0.3">
      <c r="A576" s="4">
        <f>PSSE!A585</f>
        <v>990012</v>
      </c>
      <c r="B576" s="4" t="str">
        <f>PSSE!B585</f>
        <v>DUYENHAI1_S2</v>
      </c>
      <c r="C576" s="4">
        <f>PSSE!D585</f>
        <v>26</v>
      </c>
      <c r="D576" s="52">
        <f>PSSE!E585</f>
        <v>600</v>
      </c>
      <c r="E576" s="52" t="str">
        <f>PSSE!F585</f>
        <v>ND</v>
      </c>
      <c r="F576" s="52">
        <f>PSSE!G585</f>
        <v>1</v>
      </c>
      <c r="G576" s="52" t="str">
        <f t="shared" si="11"/>
        <v>AVR26600ND1</v>
      </c>
      <c r="H576" s="52">
        <f>COUNTIF(Data!$G$3:$BA$2935,AVR!$G576)</f>
        <v>1</v>
      </c>
      <c r="I576" s="52" t="str">
        <f>IF($H576=0,"",VLOOKUP($G576,Data!$G$3:$BA$2935,2,FALSE))</f>
        <v>'ESST4B'</v>
      </c>
      <c r="J576" s="52">
        <f>PSSE!C585</f>
        <v>1</v>
      </c>
      <c r="K576" s="52">
        <f>IF($H576=0,"",VLOOKUP($G576,Data!$G$3:$BA$2935,4,FALSE))</f>
        <v>0</v>
      </c>
      <c r="L576" s="52">
        <f>IF($H576=0,"",VLOOKUP($G576,Data!$G$3:$BA$2935,5,FALSE))</f>
        <v>15</v>
      </c>
      <c r="M576" s="52">
        <f>IF($H576=0,"",VLOOKUP($G576,Data!$G$3:$BA$2935,6,FALSE))</f>
        <v>15</v>
      </c>
      <c r="N576" s="52">
        <f>IF($H576=0,"",VLOOKUP($G576,Data!$G$3:$BA$2935,7,FALSE))</f>
        <v>5</v>
      </c>
      <c r="O576" s="52">
        <f>IF($H576=0,"",VLOOKUP($G576,Data!$G$3:$BA$2935,8,FALSE))</f>
        <v>-0.87</v>
      </c>
      <c r="P576" s="52">
        <f>IF($H576=0,"",VLOOKUP($G576,Data!$G$3:$BA$2935,9,FALSE))</f>
        <v>0</v>
      </c>
      <c r="Q576" s="52">
        <f>IF($H576=0,"",VLOOKUP($G576,Data!$G$3:$BA$2935,10,FALSE))</f>
        <v>1</v>
      </c>
      <c r="R576" s="52">
        <f>IF($H576=0,"",VLOOKUP($G576,Data!$G$3:$BA$2935,11,FALSE))</f>
        <v>0</v>
      </c>
      <c r="S576" s="52">
        <f>IF($H576=0,"",VLOOKUP($G576,Data!$G$3:$BA$2935,12,FALSE))</f>
        <v>99</v>
      </c>
      <c r="T576" s="52">
        <f>IF($H576=0,"",VLOOKUP($G576,Data!$G$3:$BA$2935,13,FALSE))</f>
        <v>-99</v>
      </c>
      <c r="U576" s="52">
        <f>IF($H576=0,"",VLOOKUP($G576,Data!$G$3:$BA$2935,14,FALSE))</f>
        <v>0</v>
      </c>
      <c r="V576" s="52">
        <f>IF($H576=0,"",VLOOKUP($G576,Data!$G$3:$BA$2935,15,FALSE))</f>
        <v>9.3000000000000007</v>
      </c>
      <c r="W576" s="52">
        <f>IF($H576=0,"",VLOOKUP($G576,Data!$G$3:$BA$2935,16,FALSE))</f>
        <v>0</v>
      </c>
      <c r="X576" s="52">
        <f>IF($H576=0,"",VLOOKUP($G576,Data!$G$3:$BA$2935,17,FALSE))</f>
        <v>11.63</v>
      </c>
      <c r="Y576" s="52">
        <f>IF($H576=0,"",VLOOKUP($G576,Data!$G$3:$BA$2935,18,FALSE))</f>
        <v>0.113</v>
      </c>
      <c r="Z576" s="52">
        <f>IF($H576=0,"",VLOOKUP($G576,Data!$G$3:$BA$2935,19,FALSE))</f>
        <v>0.124</v>
      </c>
      <c r="AA576" s="52">
        <f>IF($H576=0,"",VLOOKUP($G576,Data!$G$3:$BA$2935,20,FALSE))</f>
        <v>0</v>
      </c>
      <c r="AB576" s="4" t="str">
        <f>IF($H576=0,"",VLOOKUP($G576,Data!$G$3:$BA$2935,21,FALSE))</f>
        <v>/</v>
      </c>
      <c r="AC576" s="4" t="str">
        <f>IF($H576=0,"",VLOOKUP($G576,Data!$G$3:$BA$2935,22,FALSE))</f>
        <v>/</v>
      </c>
      <c r="AD576" s="4" t="str">
        <f>IF($H576=0,"",VLOOKUP($G576,Data!$G$3:$BA$2935,23,FALSE))</f>
        <v/>
      </c>
      <c r="AE576" s="4" t="str">
        <f>IF($H576=0,"",VLOOKUP($G576,Data!$G$3:$BA$2935,24,FALSE))</f>
        <v/>
      </c>
      <c r="AF576" s="4" t="str">
        <f>IF($H576=0,"",VLOOKUP($G576,Data!$G$3:$BA$2935,25,FALSE))</f>
        <v/>
      </c>
      <c r="AG576" s="4" t="str">
        <f>IF($H576=0,"",VLOOKUP($G576,Data!$G$3:$BA$2935,26,FALSE))</f>
        <v/>
      </c>
      <c r="AH576" s="4" t="str">
        <f>IF($H576=0,"",VLOOKUP($G576,Data!$G$3:$BA$2935,27,FALSE))</f>
        <v/>
      </c>
      <c r="AI576" s="4" t="str">
        <f>IF($H576=0,"",VLOOKUP($G576,Data!$G$3:$BA$2935,28,FALSE))</f>
        <v/>
      </c>
      <c r="AJ576" s="4" t="str">
        <f>IF($H576=0,"",VLOOKUP($G576,Data!$G$3:$BA$2935,29,FALSE))</f>
        <v/>
      </c>
      <c r="AK576" s="4" t="str">
        <f>IF($H576=0,"",VLOOKUP($G576,Data!$G$3:$BA$2935,30,FALSE))</f>
        <v/>
      </c>
      <c r="AL576" s="4" t="str">
        <f>IF($H576=0,"",VLOOKUP($G576,Data!$G$3:$BA$2935,31,FALSE))</f>
        <v/>
      </c>
      <c r="AM576" s="4" t="str">
        <f>IF($H576=0,"",VLOOKUP($G576,Data!$G$3:$BA$2935,32,FALSE))</f>
        <v/>
      </c>
      <c r="AN576" s="4" t="str">
        <f>IF($H576=0,"",VLOOKUP($G576,Data!$G$3:$BA$2935,33,FALSE))</f>
        <v/>
      </c>
      <c r="AO576" s="4" t="str">
        <f>IF($H576=0,"",VLOOKUP($G576,Data!$G$3:$BA$2935,34,FALSE))</f>
        <v/>
      </c>
      <c r="AP576" s="4" t="str">
        <f>IF($H576=0,"",VLOOKUP($G576,Data!$G$3:$BA$2935,35,FALSE))</f>
        <v/>
      </c>
      <c r="AQ576" s="4" t="str">
        <f>IF($H576=0,"",VLOOKUP($G576,Data!$G$3:$BA$2935,36,FALSE))</f>
        <v/>
      </c>
      <c r="AR576" s="4" t="str">
        <f>IF($H576=0,"",VLOOKUP($G576,Data!$G$3:$BA$2935,37,FALSE))</f>
        <v/>
      </c>
      <c r="AS576" s="4" t="str">
        <f>IF($H576=0,"",VLOOKUP($G576,Data!$G$3:$BA$2935,38,FALSE))</f>
        <v/>
      </c>
      <c r="AT576" s="4" t="str">
        <f>IF($H576=0,"",VLOOKUP($G576,Data!$G$3:$BA$2935,39,FALSE))</f>
        <v/>
      </c>
    </row>
    <row r="577" spans="1:46" x14ac:dyDescent="0.3">
      <c r="A577" s="4">
        <f>PSSE!A586</f>
        <v>990021</v>
      </c>
      <c r="B577" s="4" t="str">
        <f>PSSE!B586</f>
        <v>DUYENHAI2_S1</v>
      </c>
      <c r="C577" s="4">
        <f>PSSE!D586</f>
        <v>26</v>
      </c>
      <c r="D577" s="52">
        <f>PSSE!E586</f>
        <v>600</v>
      </c>
      <c r="E577" s="52" t="str">
        <f>PSSE!F586</f>
        <v>ND</v>
      </c>
      <c r="F577" s="52">
        <f>PSSE!G586</f>
        <v>1</v>
      </c>
      <c r="G577" s="52" t="str">
        <f t="shared" si="11"/>
        <v>AVR26600ND1</v>
      </c>
      <c r="H577" s="52">
        <f>COUNTIF(Data!$G$3:$BA$2935,AVR!$G577)</f>
        <v>1</v>
      </c>
      <c r="I577" s="52" t="str">
        <f>IF($H577=0,"",VLOOKUP($G577,Data!$G$3:$BA$2935,2,FALSE))</f>
        <v>'ESST4B'</v>
      </c>
      <c r="J577" s="52">
        <f>PSSE!C586</f>
        <v>1</v>
      </c>
      <c r="K577" s="52">
        <f>IF($H577=0,"",VLOOKUP($G577,Data!$G$3:$BA$2935,4,FALSE))</f>
        <v>0</v>
      </c>
      <c r="L577" s="52">
        <f>IF($H577=0,"",VLOOKUP($G577,Data!$G$3:$BA$2935,5,FALSE))</f>
        <v>15</v>
      </c>
      <c r="M577" s="52">
        <f>IF($H577=0,"",VLOOKUP($G577,Data!$G$3:$BA$2935,6,FALSE))</f>
        <v>15</v>
      </c>
      <c r="N577" s="52">
        <f>IF($H577=0,"",VLOOKUP($G577,Data!$G$3:$BA$2935,7,FALSE))</f>
        <v>5</v>
      </c>
      <c r="O577" s="52">
        <f>IF($H577=0,"",VLOOKUP($G577,Data!$G$3:$BA$2935,8,FALSE))</f>
        <v>-0.87</v>
      </c>
      <c r="P577" s="52">
        <f>IF($H577=0,"",VLOOKUP($G577,Data!$G$3:$BA$2935,9,FALSE))</f>
        <v>0</v>
      </c>
      <c r="Q577" s="52">
        <f>IF($H577=0,"",VLOOKUP($G577,Data!$G$3:$BA$2935,10,FALSE))</f>
        <v>1</v>
      </c>
      <c r="R577" s="52">
        <f>IF($H577=0,"",VLOOKUP($G577,Data!$G$3:$BA$2935,11,FALSE))</f>
        <v>0</v>
      </c>
      <c r="S577" s="52">
        <f>IF($H577=0,"",VLOOKUP($G577,Data!$G$3:$BA$2935,12,FALSE))</f>
        <v>99</v>
      </c>
      <c r="T577" s="52">
        <f>IF($H577=0,"",VLOOKUP($G577,Data!$G$3:$BA$2935,13,FALSE))</f>
        <v>-99</v>
      </c>
      <c r="U577" s="52">
        <f>IF($H577=0,"",VLOOKUP($G577,Data!$G$3:$BA$2935,14,FALSE))</f>
        <v>0</v>
      </c>
      <c r="V577" s="52">
        <f>IF($H577=0,"",VLOOKUP($G577,Data!$G$3:$BA$2935,15,FALSE))</f>
        <v>9.3000000000000007</v>
      </c>
      <c r="W577" s="52">
        <f>IF($H577=0,"",VLOOKUP($G577,Data!$G$3:$BA$2935,16,FALSE))</f>
        <v>0</v>
      </c>
      <c r="X577" s="52">
        <f>IF($H577=0,"",VLOOKUP($G577,Data!$G$3:$BA$2935,17,FALSE))</f>
        <v>11.63</v>
      </c>
      <c r="Y577" s="52">
        <f>IF($H577=0,"",VLOOKUP($G577,Data!$G$3:$BA$2935,18,FALSE))</f>
        <v>0.113</v>
      </c>
      <c r="Z577" s="52">
        <f>IF($H577=0,"",VLOOKUP($G577,Data!$G$3:$BA$2935,19,FALSE))</f>
        <v>0.124</v>
      </c>
      <c r="AA577" s="52">
        <f>IF($H577=0,"",VLOOKUP($G577,Data!$G$3:$BA$2935,20,FALSE))</f>
        <v>0</v>
      </c>
      <c r="AB577" s="4" t="str">
        <f>IF($H577=0,"",VLOOKUP($G577,Data!$G$3:$BA$2935,21,FALSE))</f>
        <v>/</v>
      </c>
      <c r="AC577" s="4" t="str">
        <f>IF($H577=0,"",VLOOKUP($G577,Data!$G$3:$BA$2935,22,FALSE))</f>
        <v>/</v>
      </c>
      <c r="AD577" s="4" t="str">
        <f>IF($H577=0,"",VLOOKUP($G577,Data!$G$3:$BA$2935,23,FALSE))</f>
        <v/>
      </c>
      <c r="AE577" s="4" t="str">
        <f>IF($H577=0,"",VLOOKUP($G577,Data!$G$3:$BA$2935,24,FALSE))</f>
        <v/>
      </c>
      <c r="AF577" s="4" t="str">
        <f>IF($H577=0,"",VLOOKUP($G577,Data!$G$3:$BA$2935,25,FALSE))</f>
        <v/>
      </c>
      <c r="AG577" s="4" t="str">
        <f>IF($H577=0,"",VLOOKUP($G577,Data!$G$3:$BA$2935,26,FALSE))</f>
        <v/>
      </c>
      <c r="AH577" s="4" t="str">
        <f>IF($H577=0,"",VLOOKUP($G577,Data!$G$3:$BA$2935,27,FALSE))</f>
        <v/>
      </c>
      <c r="AI577" s="4" t="str">
        <f>IF($H577=0,"",VLOOKUP($G577,Data!$G$3:$BA$2935,28,FALSE))</f>
        <v/>
      </c>
      <c r="AJ577" s="4" t="str">
        <f>IF($H577=0,"",VLOOKUP($G577,Data!$G$3:$BA$2935,29,FALSE))</f>
        <v/>
      </c>
      <c r="AK577" s="4" t="str">
        <f>IF($H577=0,"",VLOOKUP($G577,Data!$G$3:$BA$2935,30,FALSE))</f>
        <v/>
      </c>
      <c r="AL577" s="4" t="str">
        <f>IF($H577=0,"",VLOOKUP($G577,Data!$G$3:$BA$2935,31,FALSE))</f>
        <v/>
      </c>
      <c r="AM577" s="4" t="str">
        <f>IF($H577=0,"",VLOOKUP($G577,Data!$G$3:$BA$2935,32,FALSE))</f>
        <v/>
      </c>
      <c r="AN577" s="4" t="str">
        <f>IF($H577=0,"",VLOOKUP($G577,Data!$G$3:$BA$2935,33,FALSE))</f>
        <v/>
      </c>
      <c r="AO577" s="4" t="str">
        <f>IF($H577=0,"",VLOOKUP($G577,Data!$G$3:$BA$2935,34,FALSE))</f>
        <v/>
      </c>
      <c r="AP577" s="4" t="str">
        <f>IF($H577=0,"",VLOOKUP($G577,Data!$G$3:$BA$2935,35,FALSE))</f>
        <v/>
      </c>
      <c r="AQ577" s="4" t="str">
        <f>IF($H577=0,"",VLOOKUP($G577,Data!$G$3:$BA$2935,36,FALSE))</f>
        <v/>
      </c>
      <c r="AR577" s="4" t="str">
        <f>IF($H577=0,"",VLOOKUP($G577,Data!$G$3:$BA$2935,37,FALSE))</f>
        <v/>
      </c>
      <c r="AS577" s="4" t="str">
        <f>IF($H577=0,"",VLOOKUP($G577,Data!$G$3:$BA$2935,38,FALSE))</f>
        <v/>
      </c>
      <c r="AT577" s="4" t="str">
        <f>IF($H577=0,"",VLOOKUP($G577,Data!$G$3:$BA$2935,39,FALSE))</f>
        <v/>
      </c>
    </row>
    <row r="578" spans="1:46" x14ac:dyDescent="0.3">
      <c r="A578" s="4">
        <f>PSSE!A587</f>
        <v>990022</v>
      </c>
      <c r="B578" s="4" t="str">
        <f>PSSE!B587</f>
        <v>DUYENHAI2_S2</v>
      </c>
      <c r="C578" s="4">
        <f>PSSE!D587</f>
        <v>26</v>
      </c>
      <c r="D578" s="52">
        <f>PSSE!E587</f>
        <v>600</v>
      </c>
      <c r="E578" s="52" t="str">
        <f>PSSE!F587</f>
        <v>ND</v>
      </c>
      <c r="F578" s="52">
        <f>PSSE!G587</f>
        <v>1</v>
      </c>
      <c r="G578" s="52" t="str">
        <f t="shared" si="11"/>
        <v>AVR26600ND1</v>
      </c>
      <c r="H578" s="52">
        <f>COUNTIF(Data!$G$3:$BA$2935,AVR!$G578)</f>
        <v>1</v>
      </c>
      <c r="I578" s="52" t="str">
        <f>IF($H578=0,"",VLOOKUP($G578,Data!$G$3:$BA$2935,2,FALSE))</f>
        <v>'ESST4B'</v>
      </c>
      <c r="J578" s="52">
        <f>PSSE!C587</f>
        <v>1</v>
      </c>
      <c r="K578" s="52">
        <f>IF($H578=0,"",VLOOKUP($G578,Data!$G$3:$BA$2935,4,FALSE))</f>
        <v>0</v>
      </c>
      <c r="L578" s="52">
        <f>IF($H578=0,"",VLOOKUP($G578,Data!$G$3:$BA$2935,5,FALSE))</f>
        <v>15</v>
      </c>
      <c r="M578" s="52">
        <f>IF($H578=0,"",VLOOKUP($G578,Data!$G$3:$BA$2935,6,FALSE))</f>
        <v>15</v>
      </c>
      <c r="N578" s="52">
        <f>IF($H578=0,"",VLOOKUP($G578,Data!$G$3:$BA$2935,7,FALSE))</f>
        <v>5</v>
      </c>
      <c r="O578" s="52">
        <f>IF($H578=0,"",VLOOKUP($G578,Data!$G$3:$BA$2935,8,FALSE))</f>
        <v>-0.87</v>
      </c>
      <c r="P578" s="52">
        <f>IF($H578=0,"",VLOOKUP($G578,Data!$G$3:$BA$2935,9,FALSE))</f>
        <v>0</v>
      </c>
      <c r="Q578" s="52">
        <f>IF($H578=0,"",VLOOKUP($G578,Data!$G$3:$BA$2935,10,FALSE))</f>
        <v>1</v>
      </c>
      <c r="R578" s="52">
        <f>IF($H578=0,"",VLOOKUP($G578,Data!$G$3:$BA$2935,11,FALSE))</f>
        <v>0</v>
      </c>
      <c r="S578" s="52">
        <f>IF($H578=0,"",VLOOKUP($G578,Data!$G$3:$BA$2935,12,FALSE))</f>
        <v>99</v>
      </c>
      <c r="T578" s="52">
        <f>IF($H578=0,"",VLOOKUP($G578,Data!$G$3:$BA$2935,13,FALSE))</f>
        <v>-99</v>
      </c>
      <c r="U578" s="52">
        <f>IF($H578=0,"",VLOOKUP($G578,Data!$G$3:$BA$2935,14,FALSE))</f>
        <v>0</v>
      </c>
      <c r="V578" s="52">
        <f>IF($H578=0,"",VLOOKUP($G578,Data!$G$3:$BA$2935,15,FALSE))</f>
        <v>9.3000000000000007</v>
      </c>
      <c r="W578" s="52">
        <f>IF($H578=0,"",VLOOKUP($G578,Data!$G$3:$BA$2935,16,FALSE))</f>
        <v>0</v>
      </c>
      <c r="X578" s="52">
        <f>IF($H578=0,"",VLOOKUP($G578,Data!$G$3:$BA$2935,17,FALSE))</f>
        <v>11.63</v>
      </c>
      <c r="Y578" s="52">
        <f>IF($H578=0,"",VLOOKUP($G578,Data!$G$3:$BA$2935,18,FALSE))</f>
        <v>0.113</v>
      </c>
      <c r="Z578" s="52">
        <f>IF($H578=0,"",VLOOKUP($G578,Data!$G$3:$BA$2935,19,FALSE))</f>
        <v>0.124</v>
      </c>
      <c r="AA578" s="52">
        <f>IF($H578=0,"",VLOOKUP($G578,Data!$G$3:$BA$2935,20,FALSE))</f>
        <v>0</v>
      </c>
      <c r="AB578" s="4" t="str">
        <f>IF($H578=0,"",VLOOKUP($G578,Data!$G$3:$BA$2935,21,FALSE))</f>
        <v>/</v>
      </c>
      <c r="AC578" s="4" t="str">
        <f>IF($H578=0,"",VLOOKUP($G578,Data!$G$3:$BA$2935,22,FALSE))</f>
        <v>/</v>
      </c>
      <c r="AD578" s="4" t="str">
        <f>IF($H578=0,"",VLOOKUP($G578,Data!$G$3:$BA$2935,23,FALSE))</f>
        <v/>
      </c>
      <c r="AE578" s="4" t="str">
        <f>IF($H578=0,"",VLOOKUP($G578,Data!$G$3:$BA$2935,24,FALSE))</f>
        <v/>
      </c>
      <c r="AF578" s="4" t="str">
        <f>IF($H578=0,"",VLOOKUP($G578,Data!$G$3:$BA$2935,25,FALSE))</f>
        <v/>
      </c>
      <c r="AG578" s="4" t="str">
        <f>IF($H578=0,"",VLOOKUP($G578,Data!$G$3:$BA$2935,26,FALSE))</f>
        <v/>
      </c>
      <c r="AH578" s="4" t="str">
        <f>IF($H578=0,"",VLOOKUP($G578,Data!$G$3:$BA$2935,27,FALSE))</f>
        <v/>
      </c>
      <c r="AI578" s="4" t="str">
        <f>IF($H578=0,"",VLOOKUP($G578,Data!$G$3:$BA$2935,28,FALSE))</f>
        <v/>
      </c>
      <c r="AJ578" s="4" t="str">
        <f>IF($H578=0,"",VLOOKUP($G578,Data!$G$3:$BA$2935,29,FALSE))</f>
        <v/>
      </c>
      <c r="AK578" s="4" t="str">
        <f>IF($H578=0,"",VLOOKUP($G578,Data!$G$3:$BA$2935,30,FALSE))</f>
        <v/>
      </c>
      <c r="AL578" s="4" t="str">
        <f>IF($H578=0,"",VLOOKUP($G578,Data!$G$3:$BA$2935,31,FALSE))</f>
        <v/>
      </c>
      <c r="AM578" s="4" t="str">
        <f>IF($H578=0,"",VLOOKUP($G578,Data!$G$3:$BA$2935,32,FALSE))</f>
        <v/>
      </c>
      <c r="AN578" s="4" t="str">
        <f>IF($H578=0,"",VLOOKUP($G578,Data!$G$3:$BA$2935,33,FALSE))</f>
        <v/>
      </c>
      <c r="AO578" s="4" t="str">
        <f>IF($H578=0,"",VLOOKUP($G578,Data!$G$3:$BA$2935,34,FALSE))</f>
        <v/>
      </c>
      <c r="AP578" s="4" t="str">
        <f>IF($H578=0,"",VLOOKUP($G578,Data!$G$3:$BA$2935,35,FALSE))</f>
        <v/>
      </c>
      <c r="AQ578" s="4" t="str">
        <f>IF($H578=0,"",VLOOKUP($G578,Data!$G$3:$BA$2935,36,FALSE))</f>
        <v/>
      </c>
      <c r="AR578" s="4" t="str">
        <f>IF($H578=0,"",VLOOKUP($G578,Data!$G$3:$BA$2935,37,FALSE))</f>
        <v/>
      </c>
      <c r="AS578" s="4" t="str">
        <f>IF($H578=0,"",VLOOKUP($G578,Data!$G$3:$BA$2935,38,FALSE))</f>
        <v/>
      </c>
      <c r="AT578" s="4" t="str">
        <f>IF($H578=0,"",VLOOKUP($G578,Data!$G$3:$BA$2935,39,FALSE))</f>
        <v/>
      </c>
    </row>
    <row r="579" spans="1:46" x14ac:dyDescent="0.3">
      <c r="A579" s="4">
        <f>PSSE!A588</f>
        <v>990031</v>
      </c>
      <c r="B579" s="4" t="str">
        <f>PSSE!B588</f>
        <v>DUYENHAI3_S1</v>
      </c>
      <c r="C579" s="4">
        <f>PSSE!D588</f>
        <v>19</v>
      </c>
      <c r="D579" s="52">
        <f>PSSE!E588</f>
        <v>660</v>
      </c>
      <c r="E579" s="52" t="str">
        <f>PSSE!F588</f>
        <v>ND</v>
      </c>
      <c r="F579" s="52">
        <f>PSSE!G588</f>
        <v>1</v>
      </c>
      <c r="G579" s="52" t="str">
        <f t="shared" si="11"/>
        <v>AVR19660ND1</v>
      </c>
      <c r="H579" s="52">
        <f>COUNTIF(Data!$G$3:$BA$2935,AVR!$G579)</f>
        <v>1</v>
      </c>
      <c r="I579" s="52" t="str">
        <f>IF($H579=0,"",VLOOKUP($G579,Data!$G$3:$BA$2935,2,FALSE))</f>
        <v>'ESST4B'</v>
      </c>
      <c r="J579" s="52">
        <f>PSSE!C588</f>
        <v>1</v>
      </c>
      <c r="K579" s="52">
        <f>IF($H579=0,"",VLOOKUP($G579,Data!$G$3:$BA$2935,4,FALSE))</f>
        <v>0</v>
      </c>
      <c r="L579" s="52">
        <f>IF($H579=0,"",VLOOKUP($G579,Data!$G$3:$BA$2935,5,FALSE))</f>
        <v>15</v>
      </c>
      <c r="M579" s="52">
        <f>IF($H579=0,"",VLOOKUP($G579,Data!$G$3:$BA$2935,6,FALSE))</f>
        <v>15</v>
      </c>
      <c r="N579" s="52">
        <f>IF($H579=0,"",VLOOKUP($G579,Data!$G$3:$BA$2935,7,FALSE))</f>
        <v>5</v>
      </c>
      <c r="O579" s="52">
        <f>IF($H579=0,"",VLOOKUP($G579,Data!$G$3:$BA$2935,8,FALSE))</f>
        <v>-0.87</v>
      </c>
      <c r="P579" s="52">
        <f>IF($H579=0,"",VLOOKUP($G579,Data!$G$3:$BA$2935,9,FALSE))</f>
        <v>0</v>
      </c>
      <c r="Q579" s="52">
        <f>IF($H579=0,"",VLOOKUP($G579,Data!$G$3:$BA$2935,10,FALSE))</f>
        <v>1</v>
      </c>
      <c r="R579" s="52">
        <f>IF($H579=0,"",VLOOKUP($G579,Data!$G$3:$BA$2935,11,FALSE))</f>
        <v>0</v>
      </c>
      <c r="S579" s="52">
        <f>IF($H579=0,"",VLOOKUP($G579,Data!$G$3:$BA$2935,12,FALSE))</f>
        <v>99</v>
      </c>
      <c r="T579" s="52">
        <f>IF($H579=0,"",VLOOKUP($G579,Data!$G$3:$BA$2935,13,FALSE))</f>
        <v>-99</v>
      </c>
      <c r="U579" s="52">
        <f>IF($H579=0,"",VLOOKUP($G579,Data!$G$3:$BA$2935,14,FALSE))</f>
        <v>0</v>
      </c>
      <c r="V579" s="52">
        <f>IF($H579=0,"",VLOOKUP($G579,Data!$G$3:$BA$2935,15,FALSE))</f>
        <v>9.3000000000000007</v>
      </c>
      <c r="W579" s="52">
        <f>IF($H579=0,"",VLOOKUP($G579,Data!$G$3:$BA$2935,16,FALSE))</f>
        <v>0</v>
      </c>
      <c r="X579" s="52">
        <f>IF($H579=0,"",VLOOKUP($G579,Data!$G$3:$BA$2935,17,FALSE))</f>
        <v>11.63</v>
      </c>
      <c r="Y579" s="52">
        <f>IF($H579=0,"",VLOOKUP($G579,Data!$G$3:$BA$2935,18,FALSE))</f>
        <v>0.113</v>
      </c>
      <c r="Z579" s="52">
        <f>IF($H579=0,"",VLOOKUP($G579,Data!$G$3:$BA$2935,19,FALSE))</f>
        <v>0.124</v>
      </c>
      <c r="AA579" s="52">
        <f>IF($H579=0,"",VLOOKUP($G579,Data!$G$3:$BA$2935,20,FALSE))</f>
        <v>0</v>
      </c>
      <c r="AB579" s="4" t="str">
        <f>IF($H579=0,"",VLOOKUP($G579,Data!$G$3:$BA$2935,21,FALSE))</f>
        <v>/</v>
      </c>
      <c r="AC579" s="4" t="str">
        <f>IF($H579=0,"",VLOOKUP($G579,Data!$G$3:$BA$2935,22,FALSE))</f>
        <v>/</v>
      </c>
      <c r="AD579" s="4" t="str">
        <f>IF($H579=0,"",VLOOKUP($G579,Data!$G$3:$BA$2935,23,FALSE))</f>
        <v/>
      </c>
      <c r="AE579" s="4" t="str">
        <f>IF($H579=0,"",VLOOKUP($G579,Data!$G$3:$BA$2935,24,FALSE))</f>
        <v/>
      </c>
      <c r="AF579" s="4" t="str">
        <f>IF($H579=0,"",VLOOKUP($G579,Data!$G$3:$BA$2935,25,FALSE))</f>
        <v/>
      </c>
      <c r="AG579" s="4" t="str">
        <f>IF($H579=0,"",VLOOKUP($G579,Data!$G$3:$BA$2935,26,FALSE))</f>
        <v/>
      </c>
      <c r="AH579" s="4" t="str">
        <f>IF($H579=0,"",VLOOKUP($G579,Data!$G$3:$BA$2935,27,FALSE))</f>
        <v/>
      </c>
      <c r="AI579" s="4" t="str">
        <f>IF($H579=0,"",VLOOKUP($G579,Data!$G$3:$BA$2935,28,FALSE))</f>
        <v/>
      </c>
      <c r="AJ579" s="4" t="str">
        <f>IF($H579=0,"",VLOOKUP($G579,Data!$G$3:$BA$2935,29,FALSE))</f>
        <v/>
      </c>
      <c r="AK579" s="4" t="str">
        <f>IF($H579=0,"",VLOOKUP($G579,Data!$G$3:$BA$2935,30,FALSE))</f>
        <v/>
      </c>
      <c r="AL579" s="4" t="str">
        <f>IF($H579=0,"",VLOOKUP($G579,Data!$G$3:$BA$2935,31,FALSE))</f>
        <v/>
      </c>
      <c r="AM579" s="4" t="str">
        <f>IF($H579=0,"",VLOOKUP($G579,Data!$G$3:$BA$2935,32,FALSE))</f>
        <v/>
      </c>
      <c r="AN579" s="4" t="str">
        <f>IF($H579=0,"",VLOOKUP($G579,Data!$G$3:$BA$2935,33,FALSE))</f>
        <v/>
      </c>
      <c r="AO579" s="4" t="str">
        <f>IF($H579=0,"",VLOOKUP($G579,Data!$G$3:$BA$2935,34,FALSE))</f>
        <v/>
      </c>
      <c r="AP579" s="4" t="str">
        <f>IF($H579=0,"",VLOOKUP($G579,Data!$G$3:$BA$2935,35,FALSE))</f>
        <v/>
      </c>
      <c r="AQ579" s="4" t="str">
        <f>IF($H579=0,"",VLOOKUP($G579,Data!$G$3:$BA$2935,36,FALSE))</f>
        <v/>
      </c>
      <c r="AR579" s="4" t="str">
        <f>IF($H579=0,"",VLOOKUP($G579,Data!$G$3:$BA$2935,37,FALSE))</f>
        <v/>
      </c>
      <c r="AS579" s="4" t="str">
        <f>IF($H579=0,"",VLOOKUP($G579,Data!$G$3:$BA$2935,38,FALSE))</f>
        <v/>
      </c>
      <c r="AT579" s="4" t="str">
        <f>IF($H579=0,"",VLOOKUP($G579,Data!$G$3:$BA$2935,39,FALSE))</f>
        <v/>
      </c>
    </row>
    <row r="580" spans="1:46" x14ac:dyDescent="0.3">
      <c r="A580" s="4">
        <f>PSSE!A589</f>
        <v>990032</v>
      </c>
      <c r="B580" s="4" t="str">
        <f>PSSE!B589</f>
        <v>DUYENHAI3_S2</v>
      </c>
      <c r="C580" s="4">
        <f>PSSE!D589</f>
        <v>19</v>
      </c>
      <c r="D580" s="52">
        <f>PSSE!E589</f>
        <v>660</v>
      </c>
      <c r="E580" s="52" t="str">
        <f>PSSE!F589</f>
        <v>ND</v>
      </c>
      <c r="F580" s="52">
        <f>PSSE!G589</f>
        <v>1</v>
      </c>
      <c r="G580" s="52" t="str">
        <f t="shared" si="11"/>
        <v>AVR19660ND1</v>
      </c>
      <c r="H580" s="52">
        <f>COUNTIF(Data!$G$3:$BA$2935,AVR!$G580)</f>
        <v>1</v>
      </c>
      <c r="I580" s="52" t="str">
        <f>IF($H580=0,"",VLOOKUP($G580,Data!$G$3:$BA$2935,2,FALSE))</f>
        <v>'ESST4B'</v>
      </c>
      <c r="J580" s="52">
        <f>PSSE!C589</f>
        <v>1</v>
      </c>
      <c r="K580" s="52">
        <f>IF($H580=0,"",VLOOKUP($G580,Data!$G$3:$BA$2935,4,FALSE))</f>
        <v>0</v>
      </c>
      <c r="L580" s="52">
        <f>IF($H580=0,"",VLOOKUP($G580,Data!$G$3:$BA$2935,5,FALSE))</f>
        <v>15</v>
      </c>
      <c r="M580" s="52">
        <f>IF($H580=0,"",VLOOKUP($G580,Data!$G$3:$BA$2935,6,FALSE))</f>
        <v>15</v>
      </c>
      <c r="N580" s="52">
        <f>IF($H580=0,"",VLOOKUP($G580,Data!$G$3:$BA$2935,7,FALSE))</f>
        <v>5</v>
      </c>
      <c r="O580" s="52">
        <f>IF($H580=0,"",VLOOKUP($G580,Data!$G$3:$BA$2935,8,FALSE))</f>
        <v>-0.87</v>
      </c>
      <c r="P580" s="52">
        <f>IF($H580=0,"",VLOOKUP($G580,Data!$G$3:$BA$2935,9,FALSE))</f>
        <v>0</v>
      </c>
      <c r="Q580" s="52">
        <f>IF($H580=0,"",VLOOKUP($G580,Data!$G$3:$BA$2935,10,FALSE))</f>
        <v>1</v>
      </c>
      <c r="R580" s="52">
        <f>IF($H580=0,"",VLOOKUP($G580,Data!$G$3:$BA$2935,11,FALSE))</f>
        <v>0</v>
      </c>
      <c r="S580" s="52">
        <f>IF($H580=0,"",VLOOKUP($G580,Data!$G$3:$BA$2935,12,FALSE))</f>
        <v>99</v>
      </c>
      <c r="T580" s="52">
        <f>IF($H580=0,"",VLOOKUP($G580,Data!$G$3:$BA$2935,13,FALSE))</f>
        <v>-99</v>
      </c>
      <c r="U580" s="52">
        <f>IF($H580=0,"",VLOOKUP($G580,Data!$G$3:$BA$2935,14,FALSE))</f>
        <v>0</v>
      </c>
      <c r="V580" s="52">
        <f>IF($H580=0,"",VLOOKUP($G580,Data!$G$3:$BA$2935,15,FALSE))</f>
        <v>9.3000000000000007</v>
      </c>
      <c r="W580" s="52">
        <f>IF($H580=0,"",VLOOKUP($G580,Data!$G$3:$BA$2935,16,FALSE))</f>
        <v>0</v>
      </c>
      <c r="X580" s="52">
        <f>IF($H580=0,"",VLOOKUP($G580,Data!$G$3:$BA$2935,17,FALSE))</f>
        <v>11.63</v>
      </c>
      <c r="Y580" s="52">
        <f>IF($H580=0,"",VLOOKUP($G580,Data!$G$3:$BA$2935,18,FALSE))</f>
        <v>0.113</v>
      </c>
      <c r="Z580" s="52">
        <f>IF($H580=0,"",VLOOKUP($G580,Data!$G$3:$BA$2935,19,FALSE))</f>
        <v>0.124</v>
      </c>
      <c r="AA580" s="52">
        <f>IF($H580=0,"",VLOOKUP($G580,Data!$G$3:$BA$2935,20,FALSE))</f>
        <v>0</v>
      </c>
      <c r="AB580" s="4" t="str">
        <f>IF($H580=0,"",VLOOKUP($G580,Data!$G$3:$BA$2935,21,FALSE))</f>
        <v>/</v>
      </c>
      <c r="AC580" s="4" t="str">
        <f>IF($H580=0,"",VLOOKUP($G580,Data!$G$3:$BA$2935,22,FALSE))</f>
        <v>/</v>
      </c>
      <c r="AD580" s="4" t="str">
        <f>IF($H580=0,"",VLOOKUP($G580,Data!$G$3:$BA$2935,23,FALSE))</f>
        <v/>
      </c>
      <c r="AE580" s="4" t="str">
        <f>IF($H580=0,"",VLOOKUP($G580,Data!$G$3:$BA$2935,24,FALSE))</f>
        <v/>
      </c>
      <c r="AF580" s="4" t="str">
        <f>IF($H580=0,"",VLOOKUP($G580,Data!$G$3:$BA$2935,25,FALSE))</f>
        <v/>
      </c>
      <c r="AG580" s="4" t="str">
        <f>IF($H580=0,"",VLOOKUP($G580,Data!$G$3:$BA$2935,26,FALSE))</f>
        <v/>
      </c>
      <c r="AH580" s="4" t="str">
        <f>IF($H580=0,"",VLOOKUP($G580,Data!$G$3:$BA$2935,27,FALSE))</f>
        <v/>
      </c>
      <c r="AI580" s="4" t="str">
        <f>IF($H580=0,"",VLOOKUP($G580,Data!$G$3:$BA$2935,28,FALSE))</f>
        <v/>
      </c>
      <c r="AJ580" s="4" t="str">
        <f>IF($H580=0,"",VLOOKUP($G580,Data!$G$3:$BA$2935,29,FALSE))</f>
        <v/>
      </c>
      <c r="AK580" s="4" t="str">
        <f>IF($H580=0,"",VLOOKUP($G580,Data!$G$3:$BA$2935,30,FALSE))</f>
        <v/>
      </c>
      <c r="AL580" s="4" t="str">
        <f>IF($H580=0,"",VLOOKUP($G580,Data!$G$3:$BA$2935,31,FALSE))</f>
        <v/>
      </c>
      <c r="AM580" s="4" t="str">
        <f>IF($H580=0,"",VLOOKUP($G580,Data!$G$3:$BA$2935,32,FALSE))</f>
        <v/>
      </c>
      <c r="AN580" s="4" t="str">
        <f>IF($H580=0,"",VLOOKUP($G580,Data!$G$3:$BA$2935,33,FALSE))</f>
        <v/>
      </c>
      <c r="AO580" s="4" t="str">
        <f>IF($H580=0,"",VLOOKUP($G580,Data!$G$3:$BA$2935,34,FALSE))</f>
        <v/>
      </c>
      <c r="AP580" s="4" t="str">
        <f>IF($H580=0,"",VLOOKUP($G580,Data!$G$3:$BA$2935,35,FALSE))</f>
        <v/>
      </c>
      <c r="AQ580" s="4" t="str">
        <f>IF($H580=0,"",VLOOKUP($G580,Data!$G$3:$BA$2935,36,FALSE))</f>
        <v/>
      </c>
      <c r="AR580" s="4" t="str">
        <f>IF($H580=0,"",VLOOKUP($G580,Data!$G$3:$BA$2935,37,FALSE))</f>
        <v/>
      </c>
      <c r="AS580" s="4" t="str">
        <f>IF($H580=0,"",VLOOKUP($G580,Data!$G$3:$BA$2935,38,FALSE))</f>
        <v/>
      </c>
      <c r="AT580" s="4" t="str">
        <f>IF($H580=0,"",VLOOKUP($G580,Data!$G$3:$BA$2935,39,FALSE))</f>
        <v/>
      </c>
    </row>
    <row r="581" spans="1:46" x14ac:dyDescent="0.3">
      <c r="A581" s="4">
        <f>PSSE!A590</f>
        <v>990033</v>
      </c>
      <c r="B581" s="4" t="str">
        <f>PSSE!B590</f>
        <v>DUYENHAI3_S3</v>
      </c>
      <c r="C581" s="4">
        <f>PSSE!D590</f>
        <v>19</v>
      </c>
      <c r="D581" s="52">
        <f>PSSE!E590</f>
        <v>660</v>
      </c>
      <c r="E581" s="52" t="str">
        <f>PSSE!F590</f>
        <v>ND</v>
      </c>
      <c r="F581" s="52">
        <f>PSSE!G590</f>
        <v>1</v>
      </c>
      <c r="G581" s="52" t="str">
        <f t="shared" si="11"/>
        <v>AVR19660ND1</v>
      </c>
      <c r="H581" s="52">
        <f>COUNTIF(Data!$G$3:$BA$2935,AVR!$G581)</f>
        <v>1</v>
      </c>
      <c r="I581" s="52" t="str">
        <f>IF($H581=0,"",VLOOKUP($G581,Data!$G$3:$BA$2935,2,FALSE))</f>
        <v>'ESST4B'</v>
      </c>
      <c r="J581" s="52">
        <f>PSSE!C590</f>
        <v>1</v>
      </c>
      <c r="K581" s="52">
        <f>IF($H581=0,"",VLOOKUP($G581,Data!$G$3:$BA$2935,4,FALSE))</f>
        <v>0</v>
      </c>
      <c r="L581" s="52">
        <f>IF($H581=0,"",VLOOKUP($G581,Data!$G$3:$BA$2935,5,FALSE))</f>
        <v>15</v>
      </c>
      <c r="M581" s="52">
        <f>IF($H581=0,"",VLOOKUP($G581,Data!$G$3:$BA$2935,6,FALSE))</f>
        <v>15</v>
      </c>
      <c r="N581" s="52">
        <f>IF($H581=0,"",VLOOKUP($G581,Data!$G$3:$BA$2935,7,FALSE))</f>
        <v>5</v>
      </c>
      <c r="O581" s="52">
        <f>IF($H581=0,"",VLOOKUP($G581,Data!$G$3:$BA$2935,8,FALSE))</f>
        <v>-0.87</v>
      </c>
      <c r="P581" s="52">
        <f>IF($H581=0,"",VLOOKUP($G581,Data!$G$3:$BA$2935,9,FALSE))</f>
        <v>0</v>
      </c>
      <c r="Q581" s="52">
        <f>IF($H581=0,"",VLOOKUP($G581,Data!$G$3:$BA$2935,10,FALSE))</f>
        <v>1</v>
      </c>
      <c r="R581" s="52">
        <f>IF($H581=0,"",VLOOKUP($G581,Data!$G$3:$BA$2935,11,FALSE))</f>
        <v>0</v>
      </c>
      <c r="S581" s="52">
        <f>IF($H581=0,"",VLOOKUP($G581,Data!$G$3:$BA$2935,12,FALSE))</f>
        <v>99</v>
      </c>
      <c r="T581" s="52">
        <f>IF($H581=0,"",VLOOKUP($G581,Data!$G$3:$BA$2935,13,FALSE))</f>
        <v>-99</v>
      </c>
      <c r="U581" s="52">
        <f>IF($H581=0,"",VLOOKUP($G581,Data!$G$3:$BA$2935,14,FALSE))</f>
        <v>0</v>
      </c>
      <c r="V581" s="52">
        <f>IF($H581=0,"",VLOOKUP($G581,Data!$G$3:$BA$2935,15,FALSE))</f>
        <v>9.3000000000000007</v>
      </c>
      <c r="W581" s="52">
        <f>IF($H581=0,"",VLOOKUP($G581,Data!$G$3:$BA$2935,16,FALSE))</f>
        <v>0</v>
      </c>
      <c r="X581" s="52">
        <f>IF($H581=0,"",VLOOKUP($G581,Data!$G$3:$BA$2935,17,FALSE))</f>
        <v>11.63</v>
      </c>
      <c r="Y581" s="52">
        <f>IF($H581=0,"",VLOOKUP($G581,Data!$G$3:$BA$2935,18,FALSE))</f>
        <v>0.113</v>
      </c>
      <c r="Z581" s="52">
        <f>IF($H581=0,"",VLOOKUP($G581,Data!$G$3:$BA$2935,19,FALSE))</f>
        <v>0.124</v>
      </c>
      <c r="AA581" s="52">
        <f>IF($H581=0,"",VLOOKUP($G581,Data!$G$3:$BA$2935,20,FALSE))</f>
        <v>0</v>
      </c>
      <c r="AB581" s="4" t="str">
        <f>IF($H581=0,"",VLOOKUP($G581,Data!$G$3:$BA$2935,21,FALSE))</f>
        <v>/</v>
      </c>
      <c r="AC581" s="4" t="str">
        <f>IF($H581=0,"",VLOOKUP($G581,Data!$G$3:$BA$2935,22,FALSE))</f>
        <v>/</v>
      </c>
      <c r="AD581" s="4" t="str">
        <f>IF($H581=0,"",VLOOKUP($G581,Data!$G$3:$BA$2935,23,FALSE))</f>
        <v/>
      </c>
      <c r="AE581" s="4" t="str">
        <f>IF($H581=0,"",VLOOKUP($G581,Data!$G$3:$BA$2935,24,FALSE))</f>
        <v/>
      </c>
      <c r="AF581" s="4" t="str">
        <f>IF($H581=0,"",VLOOKUP($G581,Data!$G$3:$BA$2935,25,FALSE))</f>
        <v/>
      </c>
      <c r="AG581" s="4" t="str">
        <f>IF($H581=0,"",VLOOKUP($G581,Data!$G$3:$BA$2935,26,FALSE))</f>
        <v/>
      </c>
      <c r="AH581" s="4" t="str">
        <f>IF($H581=0,"",VLOOKUP($G581,Data!$G$3:$BA$2935,27,FALSE))</f>
        <v/>
      </c>
      <c r="AI581" s="4" t="str">
        <f>IF($H581=0,"",VLOOKUP($G581,Data!$G$3:$BA$2935,28,FALSE))</f>
        <v/>
      </c>
      <c r="AJ581" s="4" t="str">
        <f>IF($H581=0,"",VLOOKUP($G581,Data!$G$3:$BA$2935,29,FALSE))</f>
        <v/>
      </c>
      <c r="AK581" s="4" t="str">
        <f>IF($H581=0,"",VLOOKUP($G581,Data!$G$3:$BA$2935,30,FALSE))</f>
        <v/>
      </c>
      <c r="AL581" s="4" t="str">
        <f>IF($H581=0,"",VLOOKUP($G581,Data!$G$3:$BA$2935,31,FALSE))</f>
        <v/>
      </c>
      <c r="AM581" s="4" t="str">
        <f>IF($H581=0,"",VLOOKUP($G581,Data!$G$3:$BA$2935,32,FALSE))</f>
        <v/>
      </c>
      <c r="AN581" s="4" t="str">
        <f>IF($H581=0,"",VLOOKUP($G581,Data!$G$3:$BA$2935,33,FALSE))</f>
        <v/>
      </c>
      <c r="AO581" s="4" t="str">
        <f>IF($H581=0,"",VLOOKUP($G581,Data!$G$3:$BA$2935,34,FALSE))</f>
        <v/>
      </c>
      <c r="AP581" s="4" t="str">
        <f>IF($H581=0,"",VLOOKUP($G581,Data!$G$3:$BA$2935,35,FALSE))</f>
        <v/>
      </c>
      <c r="AQ581" s="4" t="str">
        <f>IF($H581=0,"",VLOOKUP($G581,Data!$G$3:$BA$2935,36,FALSE))</f>
        <v/>
      </c>
      <c r="AR581" s="4" t="str">
        <f>IF($H581=0,"",VLOOKUP($G581,Data!$G$3:$BA$2935,37,FALSE))</f>
        <v/>
      </c>
      <c r="AS581" s="4" t="str">
        <f>IF($H581=0,"",VLOOKUP($G581,Data!$G$3:$BA$2935,38,FALSE))</f>
        <v/>
      </c>
      <c r="AT581" s="4" t="str">
        <f>IF($H581=0,"",VLOOKUP($G581,Data!$G$3:$BA$2935,39,FALSE))</f>
        <v/>
      </c>
    </row>
    <row r="582" spans="1:46" x14ac:dyDescent="0.3">
      <c r="A582" s="4">
        <f>PSSE!A591</f>
        <v>991011</v>
      </c>
      <c r="B582" s="4" t="str">
        <f>PSSE!B591</f>
        <v>CAMAU_S1</v>
      </c>
      <c r="C582" s="4">
        <f>PSSE!D591</f>
        <v>22</v>
      </c>
      <c r="D582" s="52">
        <f>PSSE!E591</f>
        <v>265</v>
      </c>
      <c r="E582" s="52" t="str">
        <f>PSSE!F591</f>
        <v>ND</v>
      </c>
      <c r="F582" s="52">
        <f>PSSE!G591</f>
        <v>1</v>
      </c>
      <c r="G582" s="52" t="str">
        <f t="shared" si="11"/>
        <v>AVR22265ND1</v>
      </c>
      <c r="H582" s="52">
        <f>COUNTIF(Data!$G$3:$BA$2935,AVR!$G582)</f>
        <v>1</v>
      </c>
      <c r="I582" s="52" t="str">
        <f>IF($H582=0,"",VLOOKUP($G582,Data!$G$3:$BA$2935,2,FALSE))</f>
        <v>'ESST4B'</v>
      </c>
      <c r="J582" s="52">
        <f>PSSE!C591</f>
        <v>1</v>
      </c>
      <c r="K582" s="52">
        <f>IF($H582=0,"",VLOOKUP($G582,Data!$G$3:$BA$2935,4,FALSE))</f>
        <v>0</v>
      </c>
      <c r="L582" s="52">
        <f>IF($H582=0,"",VLOOKUP($G582,Data!$G$3:$BA$2935,5,FALSE))</f>
        <v>10.75</v>
      </c>
      <c r="M582" s="52">
        <f>IF($H582=0,"",VLOOKUP($G582,Data!$G$3:$BA$2935,6,FALSE))</f>
        <v>10.75</v>
      </c>
      <c r="N582" s="52">
        <f>IF($H582=0,"",VLOOKUP($G582,Data!$G$3:$BA$2935,7,FALSE))</f>
        <v>5</v>
      </c>
      <c r="O582" s="52">
        <f>IF($H582=0,"",VLOOKUP($G582,Data!$G$3:$BA$2935,8,FALSE))</f>
        <v>-0.87</v>
      </c>
      <c r="P582" s="52">
        <f>IF($H582=0,"",VLOOKUP($G582,Data!$G$3:$BA$2935,9,FALSE))</f>
        <v>0</v>
      </c>
      <c r="Q582" s="52">
        <f>IF($H582=0,"",VLOOKUP($G582,Data!$G$3:$BA$2935,10,FALSE))</f>
        <v>1</v>
      </c>
      <c r="R582" s="52">
        <f>IF($H582=0,"",VLOOKUP($G582,Data!$G$3:$BA$2935,11,FALSE))</f>
        <v>0</v>
      </c>
      <c r="S582" s="52">
        <f>IF($H582=0,"",VLOOKUP($G582,Data!$G$3:$BA$2935,12,FALSE))</f>
        <v>99</v>
      </c>
      <c r="T582" s="52">
        <f>IF($H582=0,"",VLOOKUP($G582,Data!$G$3:$BA$2935,13,FALSE))</f>
        <v>-99</v>
      </c>
      <c r="U582" s="52">
        <f>IF($H582=0,"",VLOOKUP($G582,Data!$G$3:$BA$2935,14,FALSE))</f>
        <v>0</v>
      </c>
      <c r="V582" s="52">
        <f>IF($H582=0,"",VLOOKUP($G582,Data!$G$3:$BA$2935,15,FALSE))</f>
        <v>9.3000000000000007</v>
      </c>
      <c r="W582" s="52">
        <f>IF($H582=0,"",VLOOKUP($G582,Data!$G$3:$BA$2935,16,FALSE))</f>
        <v>0</v>
      </c>
      <c r="X582" s="52">
        <f>IF($H582=0,"",VLOOKUP($G582,Data!$G$3:$BA$2935,17,FALSE))</f>
        <v>11.63</v>
      </c>
      <c r="Y582" s="52">
        <f>IF($H582=0,"",VLOOKUP($G582,Data!$G$3:$BA$2935,18,FALSE))</f>
        <v>0.113</v>
      </c>
      <c r="Z582" s="52">
        <f>IF($H582=0,"",VLOOKUP($G582,Data!$G$3:$BA$2935,19,FALSE))</f>
        <v>0.124</v>
      </c>
      <c r="AA582" s="52">
        <f>IF($H582=0,"",VLOOKUP($G582,Data!$G$3:$BA$2935,20,FALSE))</f>
        <v>0</v>
      </c>
      <c r="AB582" s="4" t="str">
        <f>IF($H582=0,"",VLOOKUP($G582,Data!$G$3:$BA$2935,21,FALSE))</f>
        <v>/</v>
      </c>
      <c r="AC582" s="4" t="str">
        <f>IF($H582=0,"",VLOOKUP($G582,Data!$G$3:$BA$2935,22,FALSE))</f>
        <v>/</v>
      </c>
      <c r="AD582" s="4" t="str">
        <f>IF($H582=0,"",VLOOKUP($G582,Data!$G$3:$BA$2935,23,FALSE))</f>
        <v/>
      </c>
      <c r="AE582" s="4" t="str">
        <f>IF($H582=0,"",VLOOKUP($G582,Data!$G$3:$BA$2935,24,FALSE))</f>
        <v/>
      </c>
      <c r="AF582" s="4" t="str">
        <f>IF($H582=0,"",VLOOKUP($G582,Data!$G$3:$BA$2935,25,FALSE))</f>
        <v/>
      </c>
      <c r="AG582" s="4" t="str">
        <f>IF($H582=0,"",VLOOKUP($G582,Data!$G$3:$BA$2935,26,FALSE))</f>
        <v/>
      </c>
      <c r="AH582" s="4" t="str">
        <f>IF($H582=0,"",VLOOKUP($G582,Data!$G$3:$BA$2935,27,FALSE))</f>
        <v/>
      </c>
      <c r="AI582" s="4" t="str">
        <f>IF($H582=0,"",VLOOKUP($G582,Data!$G$3:$BA$2935,28,FALSE))</f>
        <v/>
      </c>
      <c r="AJ582" s="4" t="str">
        <f>IF($H582=0,"",VLOOKUP($G582,Data!$G$3:$BA$2935,29,FALSE))</f>
        <v/>
      </c>
      <c r="AK582" s="4" t="str">
        <f>IF($H582=0,"",VLOOKUP($G582,Data!$G$3:$BA$2935,30,FALSE))</f>
        <v/>
      </c>
      <c r="AL582" s="4" t="str">
        <f>IF($H582=0,"",VLOOKUP($G582,Data!$G$3:$BA$2935,31,FALSE))</f>
        <v/>
      </c>
      <c r="AM582" s="4" t="str">
        <f>IF($H582=0,"",VLOOKUP($G582,Data!$G$3:$BA$2935,32,FALSE))</f>
        <v/>
      </c>
      <c r="AN582" s="4" t="str">
        <f>IF($H582=0,"",VLOOKUP($G582,Data!$G$3:$BA$2935,33,FALSE))</f>
        <v/>
      </c>
      <c r="AO582" s="4" t="str">
        <f>IF($H582=0,"",VLOOKUP($G582,Data!$G$3:$BA$2935,34,FALSE))</f>
        <v/>
      </c>
      <c r="AP582" s="4" t="str">
        <f>IF($H582=0,"",VLOOKUP($G582,Data!$G$3:$BA$2935,35,FALSE))</f>
        <v/>
      </c>
      <c r="AQ582" s="4" t="str">
        <f>IF($H582=0,"",VLOOKUP($G582,Data!$G$3:$BA$2935,36,FALSE))</f>
        <v/>
      </c>
      <c r="AR582" s="4" t="str">
        <f>IF($H582=0,"",VLOOKUP($G582,Data!$G$3:$BA$2935,37,FALSE))</f>
        <v/>
      </c>
      <c r="AS582" s="4" t="str">
        <f>IF($H582=0,"",VLOOKUP($G582,Data!$G$3:$BA$2935,38,FALSE))</f>
        <v/>
      </c>
      <c r="AT582" s="4" t="str">
        <f>IF($H582=0,"",VLOOKUP($G582,Data!$G$3:$BA$2935,39,FALSE))</f>
        <v/>
      </c>
    </row>
    <row r="583" spans="1:46" x14ac:dyDescent="0.3">
      <c r="A583" s="4">
        <f>PSSE!A592</f>
        <v>991012</v>
      </c>
      <c r="B583" s="4" t="str">
        <f>PSSE!B592</f>
        <v>CAMAU_S2</v>
      </c>
      <c r="C583" s="4">
        <f>PSSE!D592</f>
        <v>20</v>
      </c>
      <c r="D583" s="52">
        <f>PSSE!E592</f>
        <v>265</v>
      </c>
      <c r="E583" s="52" t="str">
        <f>PSSE!F592</f>
        <v>ND</v>
      </c>
      <c r="F583" s="52">
        <f>PSSE!G592</f>
        <v>1</v>
      </c>
      <c r="G583" s="52" t="str">
        <f t="shared" si="11"/>
        <v>AVR20265ND1</v>
      </c>
      <c r="H583" s="52">
        <f>COUNTIF(Data!$G$3:$BA$2935,AVR!$G583)</f>
        <v>1</v>
      </c>
      <c r="I583" s="52" t="str">
        <f>IF($H583=0,"",VLOOKUP($G583,Data!$G$3:$BA$2935,2,FALSE))</f>
        <v>'ESST4B'</v>
      </c>
      <c r="J583" s="52">
        <f>PSSE!C592</f>
        <v>1</v>
      </c>
      <c r="K583" s="52">
        <f>IF($H583=0,"",VLOOKUP($G583,Data!$G$3:$BA$2935,4,FALSE))</f>
        <v>0</v>
      </c>
      <c r="L583" s="52">
        <f>IF($H583=0,"",VLOOKUP($G583,Data!$G$3:$BA$2935,5,FALSE))</f>
        <v>10.75</v>
      </c>
      <c r="M583" s="52">
        <f>IF($H583=0,"",VLOOKUP($G583,Data!$G$3:$BA$2935,6,FALSE))</f>
        <v>10.75</v>
      </c>
      <c r="N583" s="52">
        <f>IF($H583=0,"",VLOOKUP($G583,Data!$G$3:$BA$2935,7,FALSE))</f>
        <v>5</v>
      </c>
      <c r="O583" s="52">
        <f>IF($H583=0,"",VLOOKUP($G583,Data!$G$3:$BA$2935,8,FALSE))</f>
        <v>-0.87</v>
      </c>
      <c r="P583" s="52">
        <f>IF($H583=0,"",VLOOKUP($G583,Data!$G$3:$BA$2935,9,FALSE))</f>
        <v>0</v>
      </c>
      <c r="Q583" s="52">
        <f>IF($H583=0,"",VLOOKUP($G583,Data!$G$3:$BA$2935,10,FALSE))</f>
        <v>1</v>
      </c>
      <c r="R583" s="52">
        <f>IF($H583=0,"",VLOOKUP($G583,Data!$G$3:$BA$2935,11,FALSE))</f>
        <v>0</v>
      </c>
      <c r="S583" s="52">
        <f>IF($H583=0,"",VLOOKUP($G583,Data!$G$3:$BA$2935,12,FALSE))</f>
        <v>99</v>
      </c>
      <c r="T583" s="52">
        <f>IF($H583=0,"",VLOOKUP($G583,Data!$G$3:$BA$2935,13,FALSE))</f>
        <v>-99</v>
      </c>
      <c r="U583" s="52">
        <f>IF($H583=0,"",VLOOKUP($G583,Data!$G$3:$BA$2935,14,FALSE))</f>
        <v>0</v>
      </c>
      <c r="V583" s="52">
        <f>IF($H583=0,"",VLOOKUP($G583,Data!$G$3:$BA$2935,15,FALSE))</f>
        <v>9.3000000000000007</v>
      </c>
      <c r="W583" s="52">
        <f>IF($H583=0,"",VLOOKUP($G583,Data!$G$3:$BA$2935,16,FALSE))</f>
        <v>0</v>
      </c>
      <c r="X583" s="52">
        <f>IF($H583=0,"",VLOOKUP($G583,Data!$G$3:$BA$2935,17,FALSE))</f>
        <v>11.63</v>
      </c>
      <c r="Y583" s="52">
        <f>IF($H583=0,"",VLOOKUP($G583,Data!$G$3:$BA$2935,18,FALSE))</f>
        <v>0.113</v>
      </c>
      <c r="Z583" s="52">
        <f>IF($H583=0,"",VLOOKUP($G583,Data!$G$3:$BA$2935,19,FALSE))</f>
        <v>0.124</v>
      </c>
      <c r="AA583" s="52">
        <f>IF($H583=0,"",VLOOKUP($G583,Data!$G$3:$BA$2935,20,FALSE))</f>
        <v>0</v>
      </c>
      <c r="AB583" s="4" t="str">
        <f>IF($H583=0,"",VLOOKUP($G583,Data!$G$3:$BA$2935,21,FALSE))</f>
        <v>/</v>
      </c>
      <c r="AC583" s="4" t="str">
        <f>IF($H583=0,"",VLOOKUP($G583,Data!$G$3:$BA$2935,22,FALSE))</f>
        <v>/</v>
      </c>
      <c r="AD583" s="4" t="str">
        <f>IF($H583=0,"",VLOOKUP($G583,Data!$G$3:$BA$2935,23,FALSE))</f>
        <v/>
      </c>
      <c r="AE583" s="4" t="str">
        <f>IF($H583=0,"",VLOOKUP($G583,Data!$G$3:$BA$2935,24,FALSE))</f>
        <v/>
      </c>
      <c r="AF583" s="4" t="str">
        <f>IF($H583=0,"",VLOOKUP($G583,Data!$G$3:$BA$2935,25,FALSE))</f>
        <v/>
      </c>
      <c r="AG583" s="4" t="str">
        <f>IF($H583=0,"",VLOOKUP($G583,Data!$G$3:$BA$2935,26,FALSE))</f>
        <v/>
      </c>
      <c r="AH583" s="4" t="str">
        <f>IF($H583=0,"",VLOOKUP($G583,Data!$G$3:$BA$2935,27,FALSE))</f>
        <v/>
      </c>
      <c r="AI583" s="4" t="str">
        <f>IF($H583=0,"",VLOOKUP($G583,Data!$G$3:$BA$2935,28,FALSE))</f>
        <v/>
      </c>
      <c r="AJ583" s="4" t="str">
        <f>IF($H583=0,"",VLOOKUP($G583,Data!$G$3:$BA$2935,29,FALSE))</f>
        <v/>
      </c>
      <c r="AK583" s="4" t="str">
        <f>IF($H583=0,"",VLOOKUP($G583,Data!$G$3:$BA$2935,30,FALSE))</f>
        <v/>
      </c>
      <c r="AL583" s="4" t="str">
        <f>IF($H583=0,"",VLOOKUP($G583,Data!$G$3:$BA$2935,31,FALSE))</f>
        <v/>
      </c>
      <c r="AM583" s="4" t="str">
        <f>IF($H583=0,"",VLOOKUP($G583,Data!$G$3:$BA$2935,32,FALSE))</f>
        <v/>
      </c>
      <c r="AN583" s="4" t="str">
        <f>IF($H583=0,"",VLOOKUP($G583,Data!$G$3:$BA$2935,33,FALSE))</f>
        <v/>
      </c>
      <c r="AO583" s="4" t="str">
        <f>IF($H583=0,"",VLOOKUP($G583,Data!$G$3:$BA$2935,34,FALSE))</f>
        <v/>
      </c>
      <c r="AP583" s="4" t="str">
        <f>IF($H583=0,"",VLOOKUP($G583,Data!$G$3:$BA$2935,35,FALSE))</f>
        <v/>
      </c>
      <c r="AQ583" s="4" t="str">
        <f>IF($H583=0,"",VLOOKUP($G583,Data!$G$3:$BA$2935,36,FALSE))</f>
        <v/>
      </c>
      <c r="AR583" s="4" t="str">
        <f>IF($H583=0,"",VLOOKUP($G583,Data!$G$3:$BA$2935,37,FALSE))</f>
        <v/>
      </c>
      <c r="AS583" s="4" t="str">
        <f>IF($H583=0,"",VLOOKUP($G583,Data!$G$3:$BA$2935,38,FALSE))</f>
        <v/>
      </c>
      <c r="AT583" s="4" t="str">
        <f>IF($H583=0,"",VLOOKUP($G583,Data!$G$3:$BA$2935,39,FALSE))</f>
        <v/>
      </c>
    </row>
    <row r="584" spans="1:46" x14ac:dyDescent="0.3">
      <c r="A584" s="4">
        <f>PSSE!A593</f>
        <v>991021</v>
      </c>
      <c r="B584" s="4" t="str">
        <f>PSSE!B593</f>
        <v>CAMAU_G1</v>
      </c>
      <c r="C584" s="4">
        <f>PSSE!D593</f>
        <v>20</v>
      </c>
      <c r="D584" s="52">
        <f>PSSE!E593</f>
        <v>253</v>
      </c>
      <c r="E584" s="52" t="str">
        <f>PSSE!F593</f>
        <v>ND</v>
      </c>
      <c r="F584" s="52">
        <f>PSSE!G593</f>
        <v>1</v>
      </c>
      <c r="G584" s="52" t="str">
        <f t="shared" si="11"/>
        <v>AVR20253ND1</v>
      </c>
      <c r="H584" s="52">
        <f>COUNTIF(Data!$G$3:$BA$2935,AVR!$G584)</f>
        <v>1</v>
      </c>
      <c r="I584" s="52" t="str">
        <f>IF($H584=0,"",VLOOKUP($G584,Data!$G$3:$BA$2935,2,FALSE))</f>
        <v>'ESST4B'</v>
      </c>
      <c r="J584" s="52">
        <f>PSSE!C593</f>
        <v>1</v>
      </c>
      <c r="K584" s="52">
        <f>IF($H584=0,"",VLOOKUP($G584,Data!$G$3:$BA$2935,4,FALSE))</f>
        <v>0</v>
      </c>
      <c r="L584" s="52">
        <f>IF($H584=0,"",VLOOKUP($G584,Data!$G$3:$BA$2935,5,FALSE))</f>
        <v>10.75</v>
      </c>
      <c r="M584" s="52">
        <f>IF($H584=0,"",VLOOKUP($G584,Data!$G$3:$BA$2935,6,FALSE))</f>
        <v>10.75</v>
      </c>
      <c r="N584" s="52">
        <f>IF($H584=0,"",VLOOKUP($G584,Data!$G$3:$BA$2935,7,FALSE))</f>
        <v>5</v>
      </c>
      <c r="O584" s="52">
        <f>IF($H584=0,"",VLOOKUP($G584,Data!$G$3:$BA$2935,8,FALSE))</f>
        <v>-0.87</v>
      </c>
      <c r="P584" s="52">
        <f>IF($H584=0,"",VLOOKUP($G584,Data!$G$3:$BA$2935,9,FALSE))</f>
        <v>0</v>
      </c>
      <c r="Q584" s="52">
        <f>IF($H584=0,"",VLOOKUP($G584,Data!$G$3:$BA$2935,10,FALSE))</f>
        <v>1</v>
      </c>
      <c r="R584" s="52">
        <f>IF($H584=0,"",VLOOKUP($G584,Data!$G$3:$BA$2935,11,FALSE))</f>
        <v>0</v>
      </c>
      <c r="S584" s="52">
        <f>IF($H584=0,"",VLOOKUP($G584,Data!$G$3:$BA$2935,12,FALSE))</f>
        <v>99</v>
      </c>
      <c r="T584" s="52">
        <f>IF($H584=0,"",VLOOKUP($G584,Data!$G$3:$BA$2935,13,FALSE))</f>
        <v>-99</v>
      </c>
      <c r="U584" s="52">
        <f>IF($H584=0,"",VLOOKUP($G584,Data!$G$3:$BA$2935,14,FALSE))</f>
        <v>0</v>
      </c>
      <c r="V584" s="52">
        <f>IF($H584=0,"",VLOOKUP($G584,Data!$G$3:$BA$2935,15,FALSE))</f>
        <v>9.3000000000000007</v>
      </c>
      <c r="W584" s="52">
        <f>IF($H584=0,"",VLOOKUP($G584,Data!$G$3:$BA$2935,16,FALSE))</f>
        <v>0</v>
      </c>
      <c r="X584" s="52">
        <f>IF($H584=0,"",VLOOKUP($G584,Data!$G$3:$BA$2935,17,FALSE))</f>
        <v>11.63</v>
      </c>
      <c r="Y584" s="52">
        <f>IF($H584=0,"",VLOOKUP($G584,Data!$G$3:$BA$2935,18,FALSE))</f>
        <v>0.113</v>
      </c>
      <c r="Z584" s="52">
        <f>IF($H584=0,"",VLOOKUP($G584,Data!$G$3:$BA$2935,19,FALSE))</f>
        <v>0.124</v>
      </c>
      <c r="AA584" s="52">
        <f>IF($H584=0,"",VLOOKUP($G584,Data!$G$3:$BA$2935,20,FALSE))</f>
        <v>0</v>
      </c>
      <c r="AB584" s="4" t="str">
        <f>IF($H584=0,"",VLOOKUP($G584,Data!$G$3:$BA$2935,21,FALSE))</f>
        <v>/</v>
      </c>
      <c r="AC584" s="4" t="str">
        <f>IF($H584=0,"",VLOOKUP($G584,Data!$G$3:$BA$2935,22,FALSE))</f>
        <v>/</v>
      </c>
      <c r="AD584" s="4" t="str">
        <f>IF($H584=0,"",VLOOKUP($G584,Data!$G$3:$BA$2935,23,FALSE))</f>
        <v/>
      </c>
      <c r="AE584" s="4" t="str">
        <f>IF($H584=0,"",VLOOKUP($G584,Data!$G$3:$BA$2935,24,FALSE))</f>
        <v/>
      </c>
      <c r="AF584" s="4" t="str">
        <f>IF($H584=0,"",VLOOKUP($G584,Data!$G$3:$BA$2935,25,FALSE))</f>
        <v/>
      </c>
      <c r="AG584" s="4" t="str">
        <f>IF($H584=0,"",VLOOKUP($G584,Data!$G$3:$BA$2935,26,FALSE))</f>
        <v/>
      </c>
      <c r="AH584" s="4" t="str">
        <f>IF($H584=0,"",VLOOKUP($G584,Data!$G$3:$BA$2935,27,FALSE))</f>
        <v/>
      </c>
      <c r="AI584" s="4" t="str">
        <f>IF($H584=0,"",VLOOKUP($G584,Data!$G$3:$BA$2935,28,FALSE))</f>
        <v/>
      </c>
      <c r="AJ584" s="4" t="str">
        <f>IF($H584=0,"",VLOOKUP($G584,Data!$G$3:$BA$2935,29,FALSE))</f>
        <v/>
      </c>
      <c r="AK584" s="4" t="str">
        <f>IF($H584=0,"",VLOOKUP($G584,Data!$G$3:$BA$2935,30,FALSE))</f>
        <v/>
      </c>
      <c r="AL584" s="4" t="str">
        <f>IF($H584=0,"",VLOOKUP($G584,Data!$G$3:$BA$2935,31,FALSE))</f>
        <v/>
      </c>
      <c r="AM584" s="4" t="str">
        <f>IF($H584=0,"",VLOOKUP($G584,Data!$G$3:$BA$2935,32,FALSE))</f>
        <v/>
      </c>
      <c r="AN584" s="4" t="str">
        <f>IF($H584=0,"",VLOOKUP($G584,Data!$G$3:$BA$2935,33,FALSE))</f>
        <v/>
      </c>
      <c r="AO584" s="4" t="str">
        <f>IF($H584=0,"",VLOOKUP($G584,Data!$G$3:$BA$2935,34,FALSE))</f>
        <v/>
      </c>
      <c r="AP584" s="4" t="str">
        <f>IF($H584=0,"",VLOOKUP($G584,Data!$G$3:$BA$2935,35,FALSE))</f>
        <v/>
      </c>
      <c r="AQ584" s="4" t="str">
        <f>IF($H584=0,"",VLOOKUP($G584,Data!$G$3:$BA$2935,36,FALSE))</f>
        <v/>
      </c>
      <c r="AR584" s="4" t="str">
        <f>IF($H584=0,"",VLOOKUP($G584,Data!$G$3:$BA$2935,37,FALSE))</f>
        <v/>
      </c>
      <c r="AS584" s="4" t="str">
        <f>IF($H584=0,"",VLOOKUP($G584,Data!$G$3:$BA$2935,38,FALSE))</f>
        <v/>
      </c>
      <c r="AT584" s="4" t="str">
        <f>IF($H584=0,"",VLOOKUP($G584,Data!$G$3:$BA$2935,39,FALSE))</f>
        <v/>
      </c>
    </row>
    <row r="585" spans="1:46" x14ac:dyDescent="0.3">
      <c r="A585" s="4">
        <f>PSSE!A594</f>
        <v>991022</v>
      </c>
      <c r="B585" s="4" t="str">
        <f>PSSE!B594</f>
        <v>CAMAU_G2</v>
      </c>
      <c r="C585" s="4">
        <f>PSSE!D594</f>
        <v>20</v>
      </c>
      <c r="D585" s="52">
        <f>PSSE!E594</f>
        <v>253</v>
      </c>
      <c r="E585" s="52" t="str">
        <f>PSSE!F594</f>
        <v>ND</v>
      </c>
      <c r="F585" s="52">
        <f>PSSE!G594</f>
        <v>1</v>
      </c>
      <c r="G585" s="52" t="str">
        <f t="shared" si="11"/>
        <v>AVR20253ND1</v>
      </c>
      <c r="H585" s="52">
        <f>COUNTIF(Data!$G$3:$BA$2935,AVR!$G585)</f>
        <v>1</v>
      </c>
      <c r="I585" s="52" t="str">
        <f>IF($H585=0,"",VLOOKUP($G585,Data!$G$3:$BA$2935,2,FALSE))</f>
        <v>'ESST4B'</v>
      </c>
      <c r="J585" s="52">
        <f>PSSE!C594</f>
        <v>1</v>
      </c>
      <c r="K585" s="52">
        <f>IF($H585=0,"",VLOOKUP($G585,Data!$G$3:$BA$2935,4,FALSE))</f>
        <v>0</v>
      </c>
      <c r="L585" s="52">
        <f>IF($H585=0,"",VLOOKUP($G585,Data!$G$3:$BA$2935,5,FALSE))</f>
        <v>10.75</v>
      </c>
      <c r="M585" s="52">
        <f>IF($H585=0,"",VLOOKUP($G585,Data!$G$3:$BA$2935,6,FALSE))</f>
        <v>10.75</v>
      </c>
      <c r="N585" s="52">
        <f>IF($H585=0,"",VLOOKUP($G585,Data!$G$3:$BA$2935,7,FALSE))</f>
        <v>5</v>
      </c>
      <c r="O585" s="52">
        <f>IF($H585=0,"",VLOOKUP($G585,Data!$G$3:$BA$2935,8,FALSE))</f>
        <v>-0.87</v>
      </c>
      <c r="P585" s="52">
        <f>IF($H585=0,"",VLOOKUP($G585,Data!$G$3:$BA$2935,9,FALSE))</f>
        <v>0</v>
      </c>
      <c r="Q585" s="52">
        <f>IF($H585=0,"",VLOOKUP($G585,Data!$G$3:$BA$2935,10,FALSE))</f>
        <v>1</v>
      </c>
      <c r="R585" s="52">
        <f>IF($H585=0,"",VLOOKUP($G585,Data!$G$3:$BA$2935,11,FALSE))</f>
        <v>0</v>
      </c>
      <c r="S585" s="52">
        <f>IF($H585=0,"",VLOOKUP($G585,Data!$G$3:$BA$2935,12,FALSE))</f>
        <v>99</v>
      </c>
      <c r="T585" s="52">
        <f>IF($H585=0,"",VLOOKUP($G585,Data!$G$3:$BA$2935,13,FALSE))</f>
        <v>-99</v>
      </c>
      <c r="U585" s="52">
        <f>IF($H585=0,"",VLOOKUP($G585,Data!$G$3:$BA$2935,14,FALSE))</f>
        <v>0</v>
      </c>
      <c r="V585" s="52">
        <f>IF($H585=0,"",VLOOKUP($G585,Data!$G$3:$BA$2935,15,FALSE))</f>
        <v>9.3000000000000007</v>
      </c>
      <c r="W585" s="52">
        <f>IF($H585=0,"",VLOOKUP($G585,Data!$G$3:$BA$2935,16,FALSE))</f>
        <v>0</v>
      </c>
      <c r="X585" s="52">
        <f>IF($H585=0,"",VLOOKUP($G585,Data!$G$3:$BA$2935,17,FALSE))</f>
        <v>11.63</v>
      </c>
      <c r="Y585" s="52">
        <f>IF($H585=0,"",VLOOKUP($G585,Data!$G$3:$BA$2935,18,FALSE))</f>
        <v>0.113</v>
      </c>
      <c r="Z585" s="52">
        <f>IF($H585=0,"",VLOOKUP($G585,Data!$G$3:$BA$2935,19,FALSE))</f>
        <v>0.124</v>
      </c>
      <c r="AA585" s="52">
        <f>IF($H585=0,"",VLOOKUP($G585,Data!$G$3:$BA$2935,20,FALSE))</f>
        <v>0</v>
      </c>
      <c r="AB585" s="4" t="str">
        <f>IF($H585=0,"",VLOOKUP($G585,Data!$G$3:$BA$2935,21,FALSE))</f>
        <v>/</v>
      </c>
      <c r="AC585" s="4" t="str">
        <f>IF($H585=0,"",VLOOKUP($G585,Data!$G$3:$BA$2935,22,FALSE))</f>
        <v>/</v>
      </c>
      <c r="AD585" s="4" t="str">
        <f>IF($H585=0,"",VLOOKUP($G585,Data!$G$3:$BA$2935,23,FALSE))</f>
        <v/>
      </c>
      <c r="AE585" s="4" t="str">
        <f>IF($H585=0,"",VLOOKUP($G585,Data!$G$3:$BA$2935,24,FALSE))</f>
        <v/>
      </c>
      <c r="AF585" s="4" t="str">
        <f>IF($H585=0,"",VLOOKUP($G585,Data!$G$3:$BA$2935,25,FALSE))</f>
        <v/>
      </c>
      <c r="AG585" s="4" t="str">
        <f>IF($H585=0,"",VLOOKUP($G585,Data!$G$3:$BA$2935,26,FALSE))</f>
        <v/>
      </c>
      <c r="AH585" s="4" t="str">
        <f>IF($H585=0,"",VLOOKUP($G585,Data!$G$3:$BA$2935,27,FALSE))</f>
        <v/>
      </c>
      <c r="AI585" s="4" t="str">
        <f>IF($H585=0,"",VLOOKUP($G585,Data!$G$3:$BA$2935,28,FALSE))</f>
        <v/>
      </c>
      <c r="AJ585" s="4" t="str">
        <f>IF($H585=0,"",VLOOKUP($G585,Data!$G$3:$BA$2935,29,FALSE))</f>
        <v/>
      </c>
      <c r="AK585" s="4" t="str">
        <f>IF($H585=0,"",VLOOKUP($G585,Data!$G$3:$BA$2935,30,FALSE))</f>
        <v/>
      </c>
      <c r="AL585" s="4" t="str">
        <f>IF($H585=0,"",VLOOKUP($G585,Data!$G$3:$BA$2935,31,FALSE))</f>
        <v/>
      </c>
      <c r="AM585" s="4" t="str">
        <f>IF($H585=0,"",VLOOKUP($G585,Data!$G$3:$BA$2935,32,FALSE))</f>
        <v/>
      </c>
      <c r="AN585" s="4" t="str">
        <f>IF($H585=0,"",VLOOKUP($G585,Data!$G$3:$BA$2935,33,FALSE))</f>
        <v/>
      </c>
      <c r="AO585" s="4" t="str">
        <f>IF($H585=0,"",VLOOKUP($G585,Data!$G$3:$BA$2935,34,FALSE))</f>
        <v/>
      </c>
      <c r="AP585" s="4" t="str">
        <f>IF($H585=0,"",VLOOKUP($G585,Data!$G$3:$BA$2935,35,FALSE))</f>
        <v/>
      </c>
      <c r="AQ585" s="4" t="str">
        <f>IF($H585=0,"",VLOOKUP($G585,Data!$G$3:$BA$2935,36,FALSE))</f>
        <v/>
      </c>
      <c r="AR585" s="4" t="str">
        <f>IF($H585=0,"",VLOOKUP($G585,Data!$G$3:$BA$2935,37,FALSE))</f>
        <v/>
      </c>
      <c r="AS585" s="4" t="str">
        <f>IF($H585=0,"",VLOOKUP($G585,Data!$G$3:$BA$2935,38,FALSE))</f>
        <v/>
      </c>
      <c r="AT585" s="4" t="str">
        <f>IF($H585=0,"",VLOOKUP($G585,Data!$G$3:$BA$2935,39,FALSE))</f>
        <v/>
      </c>
    </row>
    <row r="586" spans="1:46" x14ac:dyDescent="0.3">
      <c r="A586" s="4">
        <f>PSSE!A595</f>
        <v>991023</v>
      </c>
      <c r="B586" s="4" t="str">
        <f>PSSE!B595</f>
        <v>CAMAU_G3</v>
      </c>
      <c r="C586" s="4">
        <f>PSSE!D595</f>
        <v>20</v>
      </c>
      <c r="D586" s="52">
        <f>PSSE!E595</f>
        <v>253</v>
      </c>
      <c r="E586" s="52" t="str">
        <f>PSSE!F595</f>
        <v>ND</v>
      </c>
      <c r="F586" s="52">
        <f>PSSE!G595</f>
        <v>1</v>
      </c>
      <c r="G586" s="52" t="str">
        <f t="shared" si="11"/>
        <v>AVR20253ND1</v>
      </c>
      <c r="H586" s="52">
        <f>COUNTIF(Data!$G$3:$BA$2935,AVR!$G586)</f>
        <v>1</v>
      </c>
      <c r="I586" s="52" t="str">
        <f>IF($H586=0,"",VLOOKUP($G586,Data!$G$3:$BA$2935,2,FALSE))</f>
        <v>'ESST4B'</v>
      </c>
      <c r="J586" s="52">
        <f>PSSE!C595</f>
        <v>1</v>
      </c>
      <c r="K586" s="52">
        <f>IF($H586=0,"",VLOOKUP($G586,Data!$G$3:$BA$2935,4,FALSE))</f>
        <v>0</v>
      </c>
      <c r="L586" s="52">
        <f>IF($H586=0,"",VLOOKUP($G586,Data!$G$3:$BA$2935,5,FALSE))</f>
        <v>10.75</v>
      </c>
      <c r="M586" s="52">
        <f>IF($H586=0,"",VLOOKUP($G586,Data!$G$3:$BA$2935,6,FALSE))</f>
        <v>10.75</v>
      </c>
      <c r="N586" s="52">
        <f>IF($H586=0,"",VLOOKUP($G586,Data!$G$3:$BA$2935,7,FALSE))</f>
        <v>5</v>
      </c>
      <c r="O586" s="52">
        <f>IF($H586=0,"",VLOOKUP($G586,Data!$G$3:$BA$2935,8,FALSE))</f>
        <v>-0.87</v>
      </c>
      <c r="P586" s="52">
        <f>IF($H586=0,"",VLOOKUP($G586,Data!$G$3:$BA$2935,9,FALSE))</f>
        <v>0</v>
      </c>
      <c r="Q586" s="52">
        <f>IF($H586=0,"",VLOOKUP($G586,Data!$G$3:$BA$2935,10,FALSE))</f>
        <v>1</v>
      </c>
      <c r="R586" s="52">
        <f>IF($H586=0,"",VLOOKUP($G586,Data!$G$3:$BA$2935,11,FALSE))</f>
        <v>0</v>
      </c>
      <c r="S586" s="52">
        <f>IF($H586=0,"",VLOOKUP($G586,Data!$G$3:$BA$2935,12,FALSE))</f>
        <v>99</v>
      </c>
      <c r="T586" s="52">
        <f>IF($H586=0,"",VLOOKUP($G586,Data!$G$3:$BA$2935,13,FALSE))</f>
        <v>-99</v>
      </c>
      <c r="U586" s="52">
        <f>IF($H586=0,"",VLOOKUP($G586,Data!$G$3:$BA$2935,14,FALSE))</f>
        <v>0</v>
      </c>
      <c r="V586" s="52">
        <f>IF($H586=0,"",VLOOKUP($G586,Data!$G$3:$BA$2935,15,FALSE))</f>
        <v>9.3000000000000007</v>
      </c>
      <c r="W586" s="52">
        <f>IF($H586=0,"",VLOOKUP($G586,Data!$G$3:$BA$2935,16,FALSE))</f>
        <v>0</v>
      </c>
      <c r="X586" s="52">
        <f>IF($H586=0,"",VLOOKUP($G586,Data!$G$3:$BA$2935,17,FALSE))</f>
        <v>11.63</v>
      </c>
      <c r="Y586" s="52">
        <f>IF($H586=0,"",VLOOKUP($G586,Data!$G$3:$BA$2935,18,FALSE))</f>
        <v>0.113</v>
      </c>
      <c r="Z586" s="52">
        <f>IF($H586=0,"",VLOOKUP($G586,Data!$G$3:$BA$2935,19,FALSE))</f>
        <v>0.124</v>
      </c>
      <c r="AA586" s="52">
        <f>IF($H586=0,"",VLOOKUP($G586,Data!$G$3:$BA$2935,20,FALSE))</f>
        <v>0</v>
      </c>
      <c r="AB586" s="4" t="str">
        <f>IF($H586=0,"",VLOOKUP($G586,Data!$G$3:$BA$2935,21,FALSE))</f>
        <v>/</v>
      </c>
      <c r="AC586" s="4" t="str">
        <f>IF($H586=0,"",VLOOKUP($G586,Data!$G$3:$BA$2935,22,FALSE))</f>
        <v>/</v>
      </c>
      <c r="AD586" s="4" t="str">
        <f>IF($H586=0,"",VLOOKUP($G586,Data!$G$3:$BA$2935,23,FALSE))</f>
        <v/>
      </c>
      <c r="AE586" s="4" t="str">
        <f>IF($H586=0,"",VLOOKUP($G586,Data!$G$3:$BA$2935,24,FALSE))</f>
        <v/>
      </c>
      <c r="AF586" s="4" t="str">
        <f>IF($H586=0,"",VLOOKUP($G586,Data!$G$3:$BA$2935,25,FALSE))</f>
        <v/>
      </c>
      <c r="AG586" s="4" t="str">
        <f>IF($H586=0,"",VLOOKUP($G586,Data!$G$3:$BA$2935,26,FALSE))</f>
        <v/>
      </c>
      <c r="AH586" s="4" t="str">
        <f>IF($H586=0,"",VLOOKUP($G586,Data!$G$3:$BA$2935,27,FALSE))</f>
        <v/>
      </c>
      <c r="AI586" s="4" t="str">
        <f>IF($H586=0,"",VLOOKUP($G586,Data!$G$3:$BA$2935,28,FALSE))</f>
        <v/>
      </c>
      <c r="AJ586" s="4" t="str">
        <f>IF($H586=0,"",VLOOKUP($G586,Data!$G$3:$BA$2935,29,FALSE))</f>
        <v/>
      </c>
      <c r="AK586" s="4" t="str">
        <f>IF($H586=0,"",VLOOKUP($G586,Data!$G$3:$BA$2935,30,FALSE))</f>
        <v/>
      </c>
      <c r="AL586" s="4" t="str">
        <f>IF($H586=0,"",VLOOKUP($G586,Data!$G$3:$BA$2935,31,FALSE))</f>
        <v/>
      </c>
      <c r="AM586" s="4" t="str">
        <f>IF($H586=0,"",VLOOKUP($G586,Data!$G$3:$BA$2935,32,FALSE))</f>
        <v/>
      </c>
      <c r="AN586" s="4" t="str">
        <f>IF($H586=0,"",VLOOKUP($G586,Data!$G$3:$BA$2935,33,FALSE))</f>
        <v/>
      </c>
      <c r="AO586" s="4" t="str">
        <f>IF($H586=0,"",VLOOKUP($G586,Data!$G$3:$BA$2935,34,FALSE))</f>
        <v/>
      </c>
      <c r="AP586" s="4" t="str">
        <f>IF($H586=0,"",VLOOKUP($G586,Data!$G$3:$BA$2935,35,FALSE))</f>
        <v/>
      </c>
      <c r="AQ586" s="4" t="str">
        <f>IF($H586=0,"",VLOOKUP($G586,Data!$G$3:$BA$2935,36,FALSE))</f>
        <v/>
      </c>
      <c r="AR586" s="4" t="str">
        <f>IF($H586=0,"",VLOOKUP($G586,Data!$G$3:$BA$2935,37,FALSE))</f>
        <v/>
      </c>
      <c r="AS586" s="4" t="str">
        <f>IF($H586=0,"",VLOOKUP($G586,Data!$G$3:$BA$2935,38,FALSE))</f>
        <v/>
      </c>
      <c r="AT586" s="4" t="str">
        <f>IF($H586=0,"",VLOOKUP($G586,Data!$G$3:$BA$2935,39,FALSE))</f>
        <v/>
      </c>
    </row>
    <row r="587" spans="1:46" x14ac:dyDescent="0.3">
      <c r="A587" s="4">
        <f>PSSE!A596</f>
        <v>991024</v>
      </c>
      <c r="B587" s="4" t="str">
        <f>PSSE!B596</f>
        <v>CAMAU_G4</v>
      </c>
      <c r="C587" s="4">
        <f>PSSE!D596</f>
        <v>20</v>
      </c>
      <c r="D587" s="52">
        <f>PSSE!E596</f>
        <v>265</v>
      </c>
      <c r="E587" s="52" t="str">
        <f>PSSE!F596</f>
        <v>ND</v>
      </c>
      <c r="F587" s="52">
        <f>PSSE!G596</f>
        <v>1</v>
      </c>
      <c r="G587" s="52" t="str">
        <f t="shared" si="11"/>
        <v>AVR20265ND1</v>
      </c>
      <c r="H587" s="52">
        <f>COUNTIF(Data!$G$3:$BA$2935,AVR!$G587)</f>
        <v>1</v>
      </c>
      <c r="I587" s="52" t="str">
        <f>IF($H587=0,"",VLOOKUP($G587,Data!$G$3:$BA$2935,2,FALSE))</f>
        <v>'ESST4B'</v>
      </c>
      <c r="J587" s="52">
        <f>PSSE!C596</f>
        <v>1</v>
      </c>
      <c r="K587" s="52">
        <f>IF($H587=0,"",VLOOKUP($G587,Data!$G$3:$BA$2935,4,FALSE))</f>
        <v>0</v>
      </c>
      <c r="L587" s="52">
        <f>IF($H587=0,"",VLOOKUP($G587,Data!$G$3:$BA$2935,5,FALSE))</f>
        <v>10.75</v>
      </c>
      <c r="M587" s="52">
        <f>IF($H587=0,"",VLOOKUP($G587,Data!$G$3:$BA$2935,6,FALSE))</f>
        <v>10.75</v>
      </c>
      <c r="N587" s="52">
        <f>IF($H587=0,"",VLOOKUP($G587,Data!$G$3:$BA$2935,7,FALSE))</f>
        <v>5</v>
      </c>
      <c r="O587" s="52">
        <f>IF($H587=0,"",VLOOKUP($G587,Data!$G$3:$BA$2935,8,FALSE))</f>
        <v>-0.87</v>
      </c>
      <c r="P587" s="52">
        <f>IF($H587=0,"",VLOOKUP($G587,Data!$G$3:$BA$2935,9,FALSE))</f>
        <v>0</v>
      </c>
      <c r="Q587" s="52">
        <f>IF($H587=0,"",VLOOKUP($G587,Data!$G$3:$BA$2935,10,FALSE))</f>
        <v>1</v>
      </c>
      <c r="R587" s="52">
        <f>IF($H587=0,"",VLOOKUP($G587,Data!$G$3:$BA$2935,11,FALSE))</f>
        <v>0</v>
      </c>
      <c r="S587" s="52">
        <f>IF($H587=0,"",VLOOKUP($G587,Data!$G$3:$BA$2935,12,FALSE))</f>
        <v>99</v>
      </c>
      <c r="T587" s="52">
        <f>IF($H587=0,"",VLOOKUP($G587,Data!$G$3:$BA$2935,13,FALSE))</f>
        <v>-99</v>
      </c>
      <c r="U587" s="52">
        <f>IF($H587=0,"",VLOOKUP($G587,Data!$G$3:$BA$2935,14,FALSE))</f>
        <v>0</v>
      </c>
      <c r="V587" s="52">
        <f>IF($H587=0,"",VLOOKUP($G587,Data!$G$3:$BA$2935,15,FALSE))</f>
        <v>9.3000000000000007</v>
      </c>
      <c r="W587" s="52">
        <f>IF($H587=0,"",VLOOKUP($G587,Data!$G$3:$BA$2935,16,FALSE))</f>
        <v>0</v>
      </c>
      <c r="X587" s="52">
        <f>IF($H587=0,"",VLOOKUP($G587,Data!$G$3:$BA$2935,17,FALSE))</f>
        <v>11.63</v>
      </c>
      <c r="Y587" s="52">
        <f>IF($H587=0,"",VLOOKUP($G587,Data!$G$3:$BA$2935,18,FALSE))</f>
        <v>0.113</v>
      </c>
      <c r="Z587" s="52">
        <f>IF($H587=0,"",VLOOKUP($G587,Data!$G$3:$BA$2935,19,FALSE))</f>
        <v>0.124</v>
      </c>
      <c r="AA587" s="52">
        <f>IF($H587=0,"",VLOOKUP($G587,Data!$G$3:$BA$2935,20,FALSE))</f>
        <v>0</v>
      </c>
      <c r="AB587" s="4" t="str">
        <f>IF($H587=0,"",VLOOKUP($G587,Data!$G$3:$BA$2935,21,FALSE))</f>
        <v>/</v>
      </c>
      <c r="AC587" s="4" t="str">
        <f>IF($H587=0,"",VLOOKUP($G587,Data!$G$3:$BA$2935,22,FALSE))</f>
        <v>/</v>
      </c>
      <c r="AD587" s="4" t="str">
        <f>IF($H587=0,"",VLOOKUP($G587,Data!$G$3:$BA$2935,23,FALSE))</f>
        <v/>
      </c>
      <c r="AE587" s="4" t="str">
        <f>IF($H587=0,"",VLOOKUP($G587,Data!$G$3:$BA$2935,24,FALSE))</f>
        <v/>
      </c>
      <c r="AF587" s="4" t="str">
        <f>IF($H587=0,"",VLOOKUP($G587,Data!$G$3:$BA$2935,25,FALSE))</f>
        <v/>
      </c>
      <c r="AG587" s="4" t="str">
        <f>IF($H587=0,"",VLOOKUP($G587,Data!$G$3:$BA$2935,26,FALSE))</f>
        <v/>
      </c>
      <c r="AH587" s="4" t="str">
        <f>IF($H587=0,"",VLOOKUP($G587,Data!$G$3:$BA$2935,27,FALSE))</f>
        <v/>
      </c>
      <c r="AI587" s="4" t="str">
        <f>IF($H587=0,"",VLOOKUP($G587,Data!$G$3:$BA$2935,28,FALSE))</f>
        <v/>
      </c>
      <c r="AJ587" s="4" t="str">
        <f>IF($H587=0,"",VLOOKUP($G587,Data!$G$3:$BA$2935,29,FALSE))</f>
        <v/>
      </c>
      <c r="AK587" s="4" t="str">
        <f>IF($H587=0,"",VLOOKUP($G587,Data!$G$3:$BA$2935,30,FALSE))</f>
        <v/>
      </c>
      <c r="AL587" s="4" t="str">
        <f>IF($H587=0,"",VLOOKUP($G587,Data!$G$3:$BA$2935,31,FALSE))</f>
        <v/>
      </c>
      <c r="AM587" s="4" t="str">
        <f>IF($H587=0,"",VLOOKUP($G587,Data!$G$3:$BA$2935,32,FALSE))</f>
        <v/>
      </c>
      <c r="AN587" s="4" t="str">
        <f>IF($H587=0,"",VLOOKUP($G587,Data!$G$3:$BA$2935,33,FALSE))</f>
        <v/>
      </c>
      <c r="AO587" s="4" t="str">
        <f>IF($H587=0,"",VLOOKUP($G587,Data!$G$3:$BA$2935,34,FALSE))</f>
        <v/>
      </c>
      <c r="AP587" s="4" t="str">
        <f>IF($H587=0,"",VLOOKUP($G587,Data!$G$3:$BA$2935,35,FALSE))</f>
        <v/>
      </c>
      <c r="AQ587" s="4" t="str">
        <f>IF($H587=0,"",VLOOKUP($G587,Data!$G$3:$BA$2935,36,FALSE))</f>
        <v/>
      </c>
      <c r="AR587" s="4" t="str">
        <f>IF($H587=0,"",VLOOKUP($G587,Data!$G$3:$BA$2935,37,FALSE))</f>
        <v/>
      </c>
      <c r="AS587" s="4" t="str">
        <f>IF($H587=0,"",VLOOKUP($G587,Data!$G$3:$BA$2935,38,FALSE))</f>
        <v/>
      </c>
      <c r="AT587" s="4" t="str">
        <f>IF($H587=0,"",VLOOKUP($G587,Data!$G$3:$BA$2935,39,FALSE))</f>
        <v/>
      </c>
    </row>
    <row r="588" spans="1:46" x14ac:dyDescent="0.3">
      <c r="A588" s="4">
        <f>PSSE!A597</f>
        <v>991025</v>
      </c>
      <c r="B588" s="4" t="str">
        <f>PSSE!B597</f>
        <v>CAMAU_S3</v>
      </c>
      <c r="C588" s="4">
        <f>PSSE!D597</f>
        <v>20</v>
      </c>
      <c r="D588" s="52">
        <f>PSSE!E597</f>
        <v>253</v>
      </c>
      <c r="E588" s="52" t="str">
        <f>PSSE!F597</f>
        <v>ND</v>
      </c>
      <c r="F588" s="52">
        <f>PSSE!G597</f>
        <v>1</v>
      </c>
      <c r="G588" s="52" t="str">
        <f t="shared" si="11"/>
        <v>AVR20253ND1</v>
      </c>
      <c r="H588" s="52">
        <f>COUNTIF(Data!$G$3:$BA$2935,AVR!$G588)</f>
        <v>1</v>
      </c>
      <c r="I588" s="52" t="str">
        <f>IF($H588=0,"",VLOOKUP($G588,Data!$G$3:$BA$2935,2,FALSE))</f>
        <v>'ESST4B'</v>
      </c>
      <c r="J588" s="52">
        <f>PSSE!C597</f>
        <v>1</v>
      </c>
      <c r="K588" s="52">
        <f>IF($H588=0,"",VLOOKUP($G588,Data!$G$3:$BA$2935,4,FALSE))</f>
        <v>0</v>
      </c>
      <c r="L588" s="52">
        <f>IF($H588=0,"",VLOOKUP($G588,Data!$G$3:$BA$2935,5,FALSE))</f>
        <v>10.75</v>
      </c>
      <c r="M588" s="52">
        <f>IF($H588=0,"",VLOOKUP($G588,Data!$G$3:$BA$2935,6,FALSE))</f>
        <v>10.75</v>
      </c>
      <c r="N588" s="52">
        <f>IF($H588=0,"",VLOOKUP($G588,Data!$G$3:$BA$2935,7,FALSE))</f>
        <v>5</v>
      </c>
      <c r="O588" s="52">
        <f>IF($H588=0,"",VLOOKUP($G588,Data!$G$3:$BA$2935,8,FALSE))</f>
        <v>-0.87</v>
      </c>
      <c r="P588" s="52">
        <f>IF($H588=0,"",VLOOKUP($G588,Data!$G$3:$BA$2935,9,FALSE))</f>
        <v>0</v>
      </c>
      <c r="Q588" s="52">
        <f>IF($H588=0,"",VLOOKUP($G588,Data!$G$3:$BA$2935,10,FALSE))</f>
        <v>1</v>
      </c>
      <c r="R588" s="52">
        <f>IF($H588=0,"",VLOOKUP($G588,Data!$G$3:$BA$2935,11,FALSE))</f>
        <v>0</v>
      </c>
      <c r="S588" s="52">
        <f>IF($H588=0,"",VLOOKUP($G588,Data!$G$3:$BA$2935,12,FALSE))</f>
        <v>99</v>
      </c>
      <c r="T588" s="52">
        <f>IF($H588=0,"",VLOOKUP($G588,Data!$G$3:$BA$2935,13,FALSE))</f>
        <v>-99</v>
      </c>
      <c r="U588" s="52">
        <f>IF($H588=0,"",VLOOKUP($G588,Data!$G$3:$BA$2935,14,FALSE))</f>
        <v>0</v>
      </c>
      <c r="V588" s="52">
        <f>IF($H588=0,"",VLOOKUP($G588,Data!$G$3:$BA$2935,15,FALSE))</f>
        <v>9.3000000000000007</v>
      </c>
      <c r="W588" s="52">
        <f>IF($H588=0,"",VLOOKUP($G588,Data!$G$3:$BA$2935,16,FALSE))</f>
        <v>0</v>
      </c>
      <c r="X588" s="52">
        <f>IF($H588=0,"",VLOOKUP($G588,Data!$G$3:$BA$2935,17,FALSE))</f>
        <v>11.63</v>
      </c>
      <c r="Y588" s="52">
        <f>IF($H588=0,"",VLOOKUP($G588,Data!$G$3:$BA$2935,18,FALSE))</f>
        <v>0.113</v>
      </c>
      <c r="Z588" s="52">
        <f>IF($H588=0,"",VLOOKUP($G588,Data!$G$3:$BA$2935,19,FALSE))</f>
        <v>0.124</v>
      </c>
      <c r="AA588" s="52">
        <f>IF($H588=0,"",VLOOKUP($G588,Data!$G$3:$BA$2935,20,FALSE))</f>
        <v>0</v>
      </c>
      <c r="AB588" s="4" t="str">
        <f>IF($H588=0,"",VLOOKUP($G588,Data!$G$3:$BA$2935,21,FALSE))</f>
        <v>/</v>
      </c>
      <c r="AC588" s="4" t="str">
        <f>IF($H588=0,"",VLOOKUP($G588,Data!$G$3:$BA$2935,22,FALSE))</f>
        <v>/</v>
      </c>
      <c r="AD588" s="4" t="str">
        <f>IF($H588=0,"",VLOOKUP($G588,Data!$G$3:$BA$2935,23,FALSE))</f>
        <v/>
      </c>
      <c r="AE588" s="4" t="str">
        <f>IF($H588=0,"",VLOOKUP($G588,Data!$G$3:$BA$2935,24,FALSE))</f>
        <v/>
      </c>
      <c r="AF588" s="4" t="str">
        <f>IF($H588=0,"",VLOOKUP($G588,Data!$G$3:$BA$2935,25,FALSE))</f>
        <v/>
      </c>
      <c r="AG588" s="4" t="str">
        <f>IF($H588=0,"",VLOOKUP($G588,Data!$G$3:$BA$2935,26,FALSE))</f>
        <v/>
      </c>
      <c r="AH588" s="4" t="str">
        <f>IF($H588=0,"",VLOOKUP($G588,Data!$G$3:$BA$2935,27,FALSE))</f>
        <v/>
      </c>
      <c r="AI588" s="4" t="str">
        <f>IF($H588=0,"",VLOOKUP($G588,Data!$G$3:$BA$2935,28,FALSE))</f>
        <v/>
      </c>
      <c r="AJ588" s="4" t="str">
        <f>IF($H588=0,"",VLOOKUP($G588,Data!$G$3:$BA$2935,29,FALSE))</f>
        <v/>
      </c>
      <c r="AK588" s="4" t="str">
        <f>IF($H588=0,"",VLOOKUP($G588,Data!$G$3:$BA$2935,30,FALSE))</f>
        <v/>
      </c>
      <c r="AL588" s="4" t="str">
        <f>IF($H588=0,"",VLOOKUP($G588,Data!$G$3:$BA$2935,31,FALSE))</f>
        <v/>
      </c>
      <c r="AM588" s="4" t="str">
        <f>IF($H588=0,"",VLOOKUP($G588,Data!$G$3:$BA$2935,32,FALSE))</f>
        <v/>
      </c>
      <c r="AN588" s="4" t="str">
        <f>IF($H588=0,"",VLOOKUP($G588,Data!$G$3:$BA$2935,33,FALSE))</f>
        <v/>
      </c>
      <c r="AO588" s="4" t="str">
        <f>IF($H588=0,"",VLOOKUP($G588,Data!$G$3:$BA$2935,34,FALSE))</f>
        <v/>
      </c>
      <c r="AP588" s="4" t="str">
        <f>IF($H588=0,"",VLOOKUP($G588,Data!$G$3:$BA$2935,35,FALSE))</f>
        <v/>
      </c>
      <c r="AQ588" s="4" t="str">
        <f>IF($H588=0,"",VLOOKUP($G588,Data!$G$3:$BA$2935,36,FALSE))</f>
        <v/>
      </c>
      <c r="AR588" s="4" t="str">
        <f>IF($H588=0,"",VLOOKUP($G588,Data!$G$3:$BA$2935,37,FALSE))</f>
        <v/>
      </c>
      <c r="AS588" s="4" t="str">
        <f>IF($H588=0,"",VLOOKUP($G588,Data!$G$3:$BA$2935,38,FALSE))</f>
        <v/>
      </c>
      <c r="AT588" s="4" t="str">
        <f>IF($H588=0,"",VLOOKUP($G588,Data!$G$3:$BA$2935,39,FALSE))</f>
        <v/>
      </c>
    </row>
  </sheetData>
  <autoFilter ref="D1:AC588" xr:uid="{00000000-0009-0000-0000-00000600000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T595"/>
  <sheetViews>
    <sheetView topLeftCell="D481" workbookViewId="0">
      <selection activeCell="K488" sqref="K488"/>
    </sheetView>
  </sheetViews>
  <sheetFormatPr defaultColWidth="9.109375" defaultRowHeight="13.8" x14ac:dyDescent="0.25"/>
  <cols>
    <col min="1" max="1" width="0" style="4" hidden="1" customWidth="1"/>
    <col min="2" max="3" width="9.109375" style="4" hidden="1" customWidth="1"/>
    <col min="4" max="5" width="9.109375" style="4" customWidth="1"/>
    <col min="6" max="8" width="9.109375" style="4" hidden="1" customWidth="1"/>
    <col min="9" max="16384" width="9.109375" style="4"/>
  </cols>
  <sheetData>
    <row r="1" spans="1:46" x14ac:dyDescent="0.25">
      <c r="A1" s="4">
        <f>PSSE!A3</f>
        <v>113015</v>
      </c>
      <c r="B1" s="4" t="str">
        <f>PSSE!B3</f>
        <v>HAKHAU1</v>
      </c>
      <c r="C1" s="4">
        <f>PSSE!D3</f>
        <v>110</v>
      </c>
      <c r="D1" s="4">
        <f>PSSE!E3</f>
        <v>150</v>
      </c>
      <c r="E1" s="4" t="str">
        <f>PSSE!F3</f>
        <v>TQ</v>
      </c>
      <c r="F1" s="4">
        <f>PSSE!G3</f>
        <v>1</v>
      </c>
      <c r="G1" s="4" t="str">
        <f>"GEN"&amp;C1&amp;D1&amp;E1&amp;F1</f>
        <v>GEN110150TQ1</v>
      </c>
      <c r="H1" s="4">
        <f>COUNTIF(Data!$G$3:$BA$2935,GEN!$G1)</f>
        <v>1</v>
      </c>
      <c r="I1" s="4" t="str">
        <f>IF($H1=0,"",VLOOKUP($G1,Data!$G$3:$BA$2935,2,FALSE))</f>
        <v>'GENSAL'</v>
      </c>
      <c r="J1" s="4">
        <f>PSSE!C3</f>
        <v>1</v>
      </c>
      <c r="K1" s="4">
        <f>IF($H1=0,"",VLOOKUP($G1,Data!$G$3:$BA$2935,4,FALSE))</f>
        <v>5</v>
      </c>
      <c r="L1" s="4">
        <f>IF($H1=0,"",VLOOKUP($G1,Data!$G$3:$BA$2935,5,FALSE))</f>
        <v>0.05</v>
      </c>
      <c r="M1" s="4">
        <f>IF($H1=0,"",VLOOKUP($G1,Data!$G$3:$BA$2935,6,FALSE))</f>
        <v>0.2</v>
      </c>
      <c r="N1" s="4">
        <f>IF($H1=0,"",VLOOKUP($G1,Data!$G$3:$BA$2935,7,FALSE))</f>
        <v>5</v>
      </c>
      <c r="O1" s="4">
        <f>IF($H1=0,"",VLOOKUP($G1,Data!$G$3:$BA$2935,8,FALSE))</f>
        <v>0</v>
      </c>
      <c r="P1" s="4">
        <f>IF($H1=0,"",VLOOKUP($G1,Data!$G$3:$BA$2935,9,FALSE))</f>
        <v>1</v>
      </c>
      <c r="Q1" s="4">
        <f>IF($H1=0,"",VLOOKUP($G1,Data!$G$3:$BA$2935,10,FALSE))</f>
        <v>0.75</v>
      </c>
      <c r="R1" s="4">
        <f>IF($H1=0,"",VLOOKUP($G1,Data!$G$3:$BA$2935,11,FALSE))</f>
        <v>0.4</v>
      </c>
      <c r="S1" s="4">
        <f>IF($H1=0,"",VLOOKUP($G1,Data!$G$3:$BA$2935,12,FALSE))</f>
        <v>0.22</v>
      </c>
      <c r="T1" s="4">
        <f>IF($H1=0,"",VLOOKUP($G1,Data!$G$3:$BA$2935,13,FALSE))</f>
        <v>0.1</v>
      </c>
      <c r="U1" s="4">
        <f>IF($H1=0,"",VLOOKUP($G1,Data!$G$3:$BA$2935,14,FALSE))</f>
        <v>0.11</v>
      </c>
      <c r="V1" s="4">
        <f>IF($H1=0,"",VLOOKUP($G1,Data!$G$3:$BA$2935,15,FALSE))</f>
        <v>0.62</v>
      </c>
      <c r="W1" s="4" t="str">
        <f>IF($H1=0,"",VLOOKUP($G1,Data!$G$3:$BA$2935,16,FALSE))</f>
        <v>/</v>
      </c>
      <c r="X1" s="4" t="str">
        <f>IF($H1=0,"",VLOOKUP($G1,Data!$G$3:$BA$2935,17,FALSE))</f>
        <v>/</v>
      </c>
      <c r="Y1" s="4" t="str">
        <f>IF($H1=0,"",VLOOKUP($G1,Data!$G$3:$BA$2935,18,FALSE))</f>
        <v>/</v>
      </c>
      <c r="Z1" s="4" t="str">
        <f>IF($H1=0,"",VLOOKUP($G1,Data!$G$3:$BA$2935,19,FALSE))</f>
        <v>/</v>
      </c>
      <c r="AA1" s="4" t="str">
        <f>IF($H1=0,"",VLOOKUP($G1,Data!$G$3:$BA$2935,20,FALSE))</f>
        <v/>
      </c>
      <c r="AB1" s="4" t="str">
        <f>IF($H1=0,"",VLOOKUP($G1,Data!$G$3:$BA$2935,21,FALSE))</f>
        <v/>
      </c>
      <c r="AC1" s="4" t="str">
        <f>IF($H1=0,"",VLOOKUP($G1,Data!$G$3:$BA$2935,22,FALSE))</f>
        <v/>
      </c>
      <c r="AD1" s="4" t="str">
        <f>IF($H1=0,"",VLOOKUP($G1,Data!$G$3:$BA$2935,23,FALSE))</f>
        <v/>
      </c>
      <c r="AE1" s="4" t="str">
        <f>IF($H1=0,"",VLOOKUP($G1,Data!$G$3:$BA$2935,24,FALSE))</f>
        <v/>
      </c>
      <c r="AF1" s="4" t="str">
        <f>IF($H1=0,"",VLOOKUP($G1,Data!$G$3:$BA$2935,25,FALSE))</f>
        <v/>
      </c>
      <c r="AG1" s="4" t="str">
        <f>IF($H1=0,"",VLOOKUP($G1,Data!$G$3:$BA$2935,26,FALSE))</f>
        <v/>
      </c>
      <c r="AH1" s="4" t="str">
        <f>IF($H1=0,"",VLOOKUP($G1,Data!$G$3:$BA$2935,27,FALSE))</f>
        <v/>
      </c>
      <c r="AI1" s="4" t="str">
        <f>IF($H1=0,"",VLOOKUP($G1,Data!$G$3:$BA$2935,28,FALSE))</f>
        <v/>
      </c>
      <c r="AJ1" s="4" t="str">
        <f>IF($H1=0,"",VLOOKUP($G1,Data!$G$3:$BA$2935,29,FALSE))</f>
        <v/>
      </c>
      <c r="AK1" s="4" t="str">
        <f>IF($H1=0,"",VLOOKUP($G1,Data!$G$3:$BA$2935,30,FALSE))</f>
        <v/>
      </c>
      <c r="AL1" s="4" t="str">
        <f>IF($H1=0,"",VLOOKUP($G1,Data!$G$3:$BA$2935,31,FALSE))</f>
        <v/>
      </c>
      <c r="AM1" s="4" t="str">
        <f>IF($H1=0,"",VLOOKUP($G1,Data!$G$3:$BA$2935,32,FALSE))</f>
        <v/>
      </c>
      <c r="AN1" s="4" t="str">
        <f>IF($H1=0,"",VLOOKUP($G1,Data!$G$3:$BA$2935,33,FALSE))</f>
        <v/>
      </c>
      <c r="AO1" s="4" t="str">
        <f>IF($H1=0,"",VLOOKUP($G1,Data!$G$3:$BA$2935,34,FALSE))</f>
        <v/>
      </c>
      <c r="AP1" s="4" t="str">
        <f>IF($H1=0,"",VLOOKUP($G1,Data!$G$3:$BA$2935,35,FALSE))</f>
        <v/>
      </c>
      <c r="AQ1" s="4" t="str">
        <f>IF($H1=0,"",VLOOKUP($G1,Data!$G$3:$BA$2935,36,FALSE))</f>
        <v/>
      </c>
      <c r="AR1" s="4" t="str">
        <f>IF($H1=0,"",VLOOKUP($G1,Data!$G$3:$BA$2935,37,FALSE))</f>
        <v/>
      </c>
      <c r="AS1" s="4" t="str">
        <f>IF($H1=0,"",VLOOKUP($G1,Data!$G$3:$BA$2935,38,FALSE))</f>
        <v/>
      </c>
      <c r="AT1" s="4" t="str">
        <f>IF($H1=0,"",VLOOKUP($G1,Data!$G$3:$BA$2935,39,FALSE))</f>
        <v/>
      </c>
    </row>
    <row r="2" spans="1:46" x14ac:dyDescent="0.25">
      <c r="A2" s="4">
        <f>PSSE!A4</f>
        <v>113017</v>
      </c>
      <c r="B2" s="4" t="str">
        <f>PSSE!B4</f>
        <v>MAOMAOTIAO1</v>
      </c>
      <c r="C2" s="4">
        <f>PSSE!D4</f>
        <v>110</v>
      </c>
      <c r="D2" s="4">
        <f>PSSE!E4</f>
        <v>150</v>
      </c>
      <c r="E2" s="4" t="str">
        <f>PSSE!F4</f>
        <v>TQ</v>
      </c>
      <c r="F2" s="4">
        <f>PSSE!G4</f>
        <v>1</v>
      </c>
      <c r="G2" s="4" t="str">
        <f t="shared" ref="G2:G65" si="0">"GEN"&amp;C2&amp;D2&amp;E2&amp;F2</f>
        <v>GEN110150TQ1</v>
      </c>
      <c r="H2" s="4">
        <f>COUNTIF(Data!$G$3:$BA$2935,GEN!$G2)</f>
        <v>1</v>
      </c>
      <c r="I2" s="4" t="str">
        <f>IF($H2=0,"",VLOOKUP($G2,Data!$G$3:$BA$2935,2,FALSE))</f>
        <v>'GENSAL'</v>
      </c>
      <c r="J2" s="4">
        <f>PSSE!C4</f>
        <v>1</v>
      </c>
      <c r="K2" s="4">
        <f>IF($H2=0,"",VLOOKUP($G2,Data!$G$3:$BA$2935,4,FALSE))</f>
        <v>5</v>
      </c>
      <c r="L2" s="4">
        <f>IF($H2=0,"",VLOOKUP($G2,Data!$G$3:$BA$2935,5,FALSE))</f>
        <v>0.05</v>
      </c>
      <c r="M2" s="4">
        <f>IF($H2=0,"",VLOOKUP($G2,Data!$G$3:$BA$2935,6,FALSE))</f>
        <v>0.2</v>
      </c>
      <c r="N2" s="4">
        <f>IF($H2=0,"",VLOOKUP($G2,Data!$G$3:$BA$2935,7,FALSE))</f>
        <v>5</v>
      </c>
      <c r="O2" s="4">
        <f>IF($H2=0,"",VLOOKUP($G2,Data!$G$3:$BA$2935,8,FALSE))</f>
        <v>0</v>
      </c>
      <c r="P2" s="4">
        <f>IF($H2=0,"",VLOOKUP($G2,Data!$G$3:$BA$2935,9,FALSE))</f>
        <v>1</v>
      </c>
      <c r="Q2" s="4">
        <f>IF($H2=0,"",VLOOKUP($G2,Data!$G$3:$BA$2935,10,FALSE))</f>
        <v>0.75</v>
      </c>
      <c r="R2" s="4">
        <f>IF($H2=0,"",VLOOKUP($G2,Data!$G$3:$BA$2935,11,FALSE))</f>
        <v>0.4</v>
      </c>
      <c r="S2" s="4">
        <f>IF($H2=0,"",VLOOKUP($G2,Data!$G$3:$BA$2935,12,FALSE))</f>
        <v>0.22</v>
      </c>
      <c r="T2" s="4">
        <f>IF($H2=0,"",VLOOKUP($G2,Data!$G$3:$BA$2935,13,FALSE))</f>
        <v>0.1</v>
      </c>
      <c r="U2" s="4">
        <f>IF($H2=0,"",VLOOKUP($G2,Data!$G$3:$BA$2935,14,FALSE))</f>
        <v>0.11</v>
      </c>
      <c r="V2" s="4">
        <f>IF($H2=0,"",VLOOKUP($G2,Data!$G$3:$BA$2935,15,FALSE))</f>
        <v>0.62</v>
      </c>
      <c r="W2" s="4" t="str">
        <f>IF($H2=0,"",VLOOKUP($G2,Data!$G$3:$BA$2935,16,FALSE))</f>
        <v>/</v>
      </c>
      <c r="X2" s="4" t="str">
        <f>IF($H2=0,"",VLOOKUP($G2,Data!$G$3:$BA$2935,17,FALSE))</f>
        <v>/</v>
      </c>
      <c r="Y2" s="4" t="str">
        <f>IF($H2=0,"",VLOOKUP($G2,Data!$G$3:$BA$2935,18,FALSE))</f>
        <v>/</v>
      </c>
      <c r="Z2" s="4" t="str">
        <f>IF($H2=0,"",VLOOKUP($G2,Data!$G$3:$BA$2935,19,FALSE))</f>
        <v>/</v>
      </c>
      <c r="AA2" s="4" t="str">
        <f>IF($H2=0,"",VLOOKUP($G2,Data!$G$3:$BA$2935,20,FALSE))</f>
        <v/>
      </c>
      <c r="AB2" s="4" t="str">
        <f>IF($H2=0,"",VLOOKUP($G2,Data!$G$3:$BA$2935,21,FALSE))</f>
        <v/>
      </c>
      <c r="AC2" s="4" t="str">
        <f>IF($H2=0,"",VLOOKUP($G2,Data!$G$3:$BA$2935,22,FALSE))</f>
        <v/>
      </c>
      <c r="AD2" s="4" t="str">
        <f>IF($H2=0,"",VLOOKUP($G2,Data!$G$3:$BA$2935,23,FALSE))</f>
        <v/>
      </c>
      <c r="AE2" s="4" t="str">
        <f>IF($H2=0,"",VLOOKUP($G2,Data!$G$3:$BA$2935,24,FALSE))</f>
        <v/>
      </c>
      <c r="AF2" s="4" t="str">
        <f>IF($H2=0,"",VLOOKUP($G2,Data!$G$3:$BA$2935,25,FALSE))</f>
        <v/>
      </c>
      <c r="AG2" s="4" t="str">
        <f>IF($H2=0,"",VLOOKUP($G2,Data!$G$3:$BA$2935,26,FALSE))</f>
        <v/>
      </c>
      <c r="AH2" s="4" t="str">
        <f>IF($H2=0,"",VLOOKUP($G2,Data!$G$3:$BA$2935,27,FALSE))</f>
        <v/>
      </c>
      <c r="AI2" s="4" t="str">
        <f>IF($H2=0,"",VLOOKUP($G2,Data!$G$3:$BA$2935,28,FALSE))</f>
        <v/>
      </c>
      <c r="AJ2" s="4" t="str">
        <f>IF($H2=0,"",VLOOKUP($G2,Data!$G$3:$BA$2935,29,FALSE))</f>
        <v/>
      </c>
      <c r="AK2" s="4" t="str">
        <f>IF($H2=0,"",VLOOKUP($G2,Data!$G$3:$BA$2935,30,FALSE))</f>
        <v/>
      </c>
      <c r="AL2" s="4" t="str">
        <f>IF($H2=0,"",VLOOKUP($G2,Data!$G$3:$BA$2935,31,FALSE))</f>
        <v/>
      </c>
      <c r="AM2" s="4" t="str">
        <f>IF($H2=0,"",VLOOKUP($G2,Data!$G$3:$BA$2935,32,FALSE))</f>
        <v/>
      </c>
      <c r="AN2" s="4" t="str">
        <f>IF($H2=0,"",VLOOKUP($G2,Data!$G$3:$BA$2935,33,FALSE))</f>
        <v/>
      </c>
      <c r="AO2" s="4" t="str">
        <f>IF($H2=0,"",VLOOKUP($G2,Data!$G$3:$BA$2935,34,FALSE))</f>
        <v/>
      </c>
      <c r="AP2" s="4" t="str">
        <f>IF($H2=0,"",VLOOKUP($G2,Data!$G$3:$BA$2935,35,FALSE))</f>
        <v/>
      </c>
      <c r="AQ2" s="4" t="str">
        <f>IF($H2=0,"",VLOOKUP($G2,Data!$G$3:$BA$2935,36,FALSE))</f>
        <v/>
      </c>
      <c r="AR2" s="4" t="str">
        <f>IF($H2=0,"",VLOOKUP($G2,Data!$G$3:$BA$2935,37,FALSE))</f>
        <v/>
      </c>
      <c r="AS2" s="4" t="str">
        <f>IF($H2=0,"",VLOOKUP($G2,Data!$G$3:$BA$2935,38,FALSE))</f>
        <v/>
      </c>
      <c r="AT2" s="4" t="str">
        <f>IF($H2=0,"",VLOOKUP($G2,Data!$G$3:$BA$2935,39,FALSE))</f>
        <v/>
      </c>
    </row>
    <row r="3" spans="1:46" x14ac:dyDescent="0.25">
      <c r="A3" s="4">
        <f>PSSE!A5</f>
        <v>126047</v>
      </c>
      <c r="B3" s="4" t="str">
        <f>PSSE!B5</f>
        <v>THAMCAU1</v>
      </c>
      <c r="C3" s="4">
        <f>PSSE!D5</f>
        <v>110</v>
      </c>
      <c r="D3" s="4">
        <f>PSSE!E5</f>
        <v>150</v>
      </c>
      <c r="E3" s="4" t="str">
        <f>PSSE!F5</f>
        <v>TQ</v>
      </c>
      <c r="F3" s="4">
        <f>PSSE!G5</f>
        <v>1</v>
      </c>
      <c r="G3" s="4" t="str">
        <f t="shared" si="0"/>
        <v>GEN110150TQ1</v>
      </c>
      <c r="H3" s="4">
        <f>COUNTIF(Data!$G$3:$BA$2935,GEN!$G3)</f>
        <v>1</v>
      </c>
      <c r="I3" s="4" t="str">
        <f>IF($H3=0,"",VLOOKUP($G3,Data!$G$3:$BA$2935,2,FALSE))</f>
        <v>'GENSAL'</v>
      </c>
      <c r="J3" s="4">
        <f>PSSE!C5</f>
        <v>1</v>
      </c>
      <c r="K3" s="4">
        <f>IF($H3=0,"",VLOOKUP($G3,Data!$G$3:$BA$2935,4,FALSE))</f>
        <v>5</v>
      </c>
      <c r="L3" s="4">
        <f>IF($H3=0,"",VLOOKUP($G3,Data!$G$3:$BA$2935,5,FALSE))</f>
        <v>0.05</v>
      </c>
      <c r="M3" s="4">
        <f>IF($H3=0,"",VLOOKUP($G3,Data!$G$3:$BA$2935,6,FALSE))</f>
        <v>0.2</v>
      </c>
      <c r="N3" s="4">
        <f>IF($H3=0,"",VLOOKUP($G3,Data!$G$3:$BA$2935,7,FALSE))</f>
        <v>5</v>
      </c>
      <c r="O3" s="4">
        <f>IF($H3=0,"",VLOOKUP($G3,Data!$G$3:$BA$2935,8,FALSE))</f>
        <v>0</v>
      </c>
      <c r="P3" s="4">
        <f>IF($H3=0,"",VLOOKUP($G3,Data!$G$3:$BA$2935,9,FALSE))</f>
        <v>1</v>
      </c>
      <c r="Q3" s="4">
        <f>IF($H3=0,"",VLOOKUP($G3,Data!$G$3:$BA$2935,10,FALSE))</f>
        <v>0.75</v>
      </c>
      <c r="R3" s="4">
        <f>IF($H3=0,"",VLOOKUP($G3,Data!$G$3:$BA$2935,11,FALSE))</f>
        <v>0.4</v>
      </c>
      <c r="S3" s="4">
        <f>IF($H3=0,"",VLOOKUP($G3,Data!$G$3:$BA$2935,12,FALSE))</f>
        <v>0.22</v>
      </c>
      <c r="T3" s="4">
        <f>IF($H3=0,"",VLOOKUP($G3,Data!$G$3:$BA$2935,13,FALSE))</f>
        <v>0.1</v>
      </c>
      <c r="U3" s="4">
        <f>IF($H3=0,"",VLOOKUP($G3,Data!$G$3:$BA$2935,14,FALSE))</f>
        <v>0.11</v>
      </c>
      <c r="V3" s="4">
        <f>IF($H3=0,"",VLOOKUP($G3,Data!$G$3:$BA$2935,15,FALSE))</f>
        <v>0.62</v>
      </c>
      <c r="W3" s="4" t="str">
        <f>IF($H3=0,"",VLOOKUP($G3,Data!$G$3:$BA$2935,16,FALSE))</f>
        <v>/</v>
      </c>
      <c r="X3" s="4" t="str">
        <f>IF($H3=0,"",VLOOKUP($G3,Data!$G$3:$BA$2935,17,FALSE))</f>
        <v>/</v>
      </c>
      <c r="Y3" s="4" t="str">
        <f>IF($H3=0,"",VLOOKUP($G3,Data!$G$3:$BA$2935,18,FALSE))</f>
        <v>/</v>
      </c>
      <c r="Z3" s="4" t="str">
        <f>IF($H3=0,"",VLOOKUP($G3,Data!$G$3:$BA$2935,19,FALSE))</f>
        <v>/</v>
      </c>
      <c r="AA3" s="4" t="str">
        <f>IF($H3=0,"",VLOOKUP($G3,Data!$G$3:$BA$2935,20,FALSE))</f>
        <v/>
      </c>
      <c r="AB3" s="4" t="str">
        <f>IF($H3=0,"",VLOOKUP($G3,Data!$G$3:$BA$2935,21,FALSE))</f>
        <v/>
      </c>
      <c r="AC3" s="4" t="str">
        <f>IF($H3=0,"",VLOOKUP($G3,Data!$G$3:$BA$2935,22,FALSE))</f>
        <v/>
      </c>
      <c r="AD3" s="4" t="str">
        <f>IF($H3=0,"",VLOOKUP($G3,Data!$G$3:$BA$2935,23,FALSE))</f>
        <v/>
      </c>
      <c r="AE3" s="4" t="str">
        <f>IF($H3=0,"",VLOOKUP($G3,Data!$G$3:$BA$2935,24,FALSE))</f>
        <v/>
      </c>
      <c r="AF3" s="4" t="str">
        <f>IF($H3=0,"",VLOOKUP($G3,Data!$G$3:$BA$2935,25,FALSE))</f>
        <v/>
      </c>
      <c r="AG3" s="4" t="str">
        <f>IF($H3=0,"",VLOOKUP($G3,Data!$G$3:$BA$2935,26,FALSE))</f>
        <v/>
      </c>
      <c r="AH3" s="4" t="str">
        <f>IF($H3=0,"",VLOOKUP($G3,Data!$G$3:$BA$2935,27,FALSE))</f>
        <v/>
      </c>
      <c r="AI3" s="4" t="str">
        <f>IF($H3=0,"",VLOOKUP($G3,Data!$G$3:$BA$2935,28,FALSE))</f>
        <v/>
      </c>
      <c r="AJ3" s="4" t="str">
        <f>IF($H3=0,"",VLOOKUP($G3,Data!$G$3:$BA$2935,29,FALSE))</f>
        <v/>
      </c>
      <c r="AK3" s="4" t="str">
        <f>IF($H3=0,"",VLOOKUP($G3,Data!$G$3:$BA$2935,30,FALSE))</f>
        <v/>
      </c>
      <c r="AL3" s="4" t="str">
        <f>IF($H3=0,"",VLOOKUP($G3,Data!$G$3:$BA$2935,31,FALSE))</f>
        <v/>
      </c>
      <c r="AM3" s="4" t="str">
        <f>IF($H3=0,"",VLOOKUP($G3,Data!$G$3:$BA$2935,32,FALSE))</f>
        <v/>
      </c>
      <c r="AN3" s="4" t="str">
        <f>IF($H3=0,"",VLOOKUP($G3,Data!$G$3:$BA$2935,33,FALSE))</f>
        <v/>
      </c>
      <c r="AO3" s="4" t="str">
        <f>IF($H3=0,"",VLOOKUP($G3,Data!$G$3:$BA$2935,34,FALSE))</f>
        <v/>
      </c>
      <c r="AP3" s="4" t="str">
        <f>IF($H3=0,"",VLOOKUP($G3,Data!$G$3:$BA$2935,35,FALSE))</f>
        <v/>
      </c>
      <c r="AQ3" s="4" t="str">
        <f>IF($H3=0,"",VLOOKUP($G3,Data!$G$3:$BA$2935,36,FALSE))</f>
        <v/>
      </c>
      <c r="AR3" s="4" t="str">
        <f>IF($H3=0,"",VLOOKUP($G3,Data!$G$3:$BA$2935,37,FALSE))</f>
        <v/>
      </c>
      <c r="AS3" s="4" t="str">
        <f>IF($H3=0,"",VLOOKUP($G3,Data!$G$3:$BA$2935,38,FALSE))</f>
        <v/>
      </c>
      <c r="AT3" s="4" t="str">
        <f>IF($H3=0,"",VLOOKUP($G3,Data!$G$3:$BA$2935,39,FALSE))</f>
        <v/>
      </c>
    </row>
    <row r="4" spans="1:46" x14ac:dyDescent="0.25">
      <c r="A4" s="4">
        <f>PSSE!A6</f>
        <v>151019</v>
      </c>
      <c r="B4" s="4" t="str">
        <f>PSSE!B6</f>
        <v>TD_NHO</v>
      </c>
      <c r="C4" s="4">
        <f>PSSE!D6</f>
        <v>110</v>
      </c>
      <c r="D4" s="4">
        <f>PSSE!E6</f>
        <v>10</v>
      </c>
      <c r="E4" s="4" t="str">
        <f>PSSE!F6</f>
        <v>TQ</v>
      </c>
      <c r="F4" s="4">
        <f>PSSE!G6</f>
        <v>1</v>
      </c>
      <c r="G4" s="4" t="str">
        <f t="shared" si="0"/>
        <v>GEN11010TQ1</v>
      </c>
      <c r="H4" s="4">
        <f>COUNTIF(Data!$G$3:$BA$2935,GEN!$G4)</f>
        <v>0</v>
      </c>
      <c r="I4" s="4" t="str">
        <f>IF($H4=0,"",VLOOKUP($G4,Data!$G$3:$BA$2935,2,FALSE))</f>
        <v/>
      </c>
      <c r="J4" s="4">
        <f>PSSE!C6</f>
        <v>1</v>
      </c>
      <c r="K4" s="4" t="str">
        <f>IF($H4=0,"",VLOOKUP($G4,Data!$G$3:$BA$2935,4,FALSE))</f>
        <v/>
      </c>
      <c r="L4" s="4" t="str">
        <f>IF($H4=0,"",VLOOKUP($G4,Data!$G$3:$BA$2935,5,FALSE))</f>
        <v/>
      </c>
      <c r="M4" s="4" t="str">
        <f>IF($H4=0,"",VLOOKUP($G4,Data!$G$3:$BA$2935,6,FALSE))</f>
        <v/>
      </c>
      <c r="N4" s="4" t="str">
        <f>IF($H4=0,"",VLOOKUP($G4,Data!$G$3:$BA$2935,7,FALSE))</f>
        <v/>
      </c>
      <c r="O4" s="4" t="str">
        <f>IF($H4=0,"",VLOOKUP($G4,Data!$G$3:$BA$2935,8,FALSE))</f>
        <v/>
      </c>
      <c r="P4" s="4" t="str">
        <f>IF($H4=0,"",VLOOKUP($G4,Data!$G$3:$BA$2935,9,FALSE))</f>
        <v/>
      </c>
      <c r="Q4" s="4" t="str">
        <f>IF($H4=0,"",VLOOKUP($G4,Data!$G$3:$BA$2935,10,FALSE))</f>
        <v/>
      </c>
      <c r="R4" s="4" t="str">
        <f>IF($H4=0,"",VLOOKUP($G4,Data!$G$3:$BA$2935,11,FALSE))</f>
        <v/>
      </c>
      <c r="S4" s="4" t="str">
        <f>IF($H4=0,"",VLOOKUP($G4,Data!$G$3:$BA$2935,12,FALSE))</f>
        <v/>
      </c>
      <c r="T4" s="4" t="str">
        <f>IF($H4=0,"",VLOOKUP($G4,Data!$G$3:$BA$2935,13,FALSE))</f>
        <v/>
      </c>
      <c r="U4" s="4" t="str">
        <f>IF($H4=0,"",VLOOKUP($G4,Data!$G$3:$BA$2935,14,FALSE))</f>
        <v/>
      </c>
      <c r="V4" s="4" t="str">
        <f>IF($H4=0,"",VLOOKUP($G4,Data!$G$3:$BA$2935,15,FALSE))</f>
        <v/>
      </c>
      <c r="W4" s="4" t="str">
        <f>IF($H4=0,"",VLOOKUP($G4,Data!$G$3:$BA$2935,16,FALSE))</f>
        <v/>
      </c>
      <c r="X4" s="4" t="str">
        <f>IF($H4=0,"",VLOOKUP($G4,Data!$G$3:$BA$2935,17,FALSE))</f>
        <v/>
      </c>
      <c r="Y4" s="4" t="str">
        <f>IF($H4=0,"",VLOOKUP($G4,Data!$G$3:$BA$2935,18,FALSE))</f>
        <v/>
      </c>
      <c r="Z4" s="4" t="str">
        <f>IF($H4=0,"",VLOOKUP($G4,Data!$G$3:$BA$2935,19,FALSE))</f>
        <v/>
      </c>
      <c r="AA4" s="4" t="str">
        <f>IF($H4=0,"",VLOOKUP($G4,Data!$G$3:$BA$2935,20,FALSE))</f>
        <v/>
      </c>
      <c r="AB4" s="4" t="str">
        <f>IF($H4=0,"",VLOOKUP($G4,Data!$G$3:$BA$2935,21,FALSE))</f>
        <v/>
      </c>
      <c r="AC4" s="4" t="str">
        <f>IF($H4=0,"",VLOOKUP($G4,Data!$G$3:$BA$2935,22,FALSE))</f>
        <v/>
      </c>
      <c r="AD4" s="4" t="str">
        <f>IF($H4=0,"",VLOOKUP($G4,Data!$G$3:$BA$2935,23,FALSE))</f>
        <v/>
      </c>
      <c r="AE4" s="4" t="str">
        <f>IF($H4=0,"",VLOOKUP($G4,Data!$G$3:$BA$2935,24,FALSE))</f>
        <v/>
      </c>
      <c r="AF4" s="4" t="str">
        <f>IF($H4=0,"",VLOOKUP($G4,Data!$G$3:$BA$2935,25,FALSE))</f>
        <v/>
      </c>
      <c r="AG4" s="4" t="str">
        <f>IF($H4=0,"",VLOOKUP($G4,Data!$G$3:$BA$2935,26,FALSE))</f>
        <v/>
      </c>
      <c r="AH4" s="4" t="str">
        <f>IF($H4=0,"",VLOOKUP($G4,Data!$G$3:$BA$2935,27,FALSE))</f>
        <v/>
      </c>
      <c r="AI4" s="4" t="str">
        <f>IF($H4=0,"",VLOOKUP($G4,Data!$G$3:$BA$2935,28,FALSE))</f>
        <v/>
      </c>
      <c r="AJ4" s="4" t="str">
        <f>IF($H4=0,"",VLOOKUP($G4,Data!$G$3:$BA$2935,29,FALSE))</f>
        <v/>
      </c>
      <c r="AK4" s="4" t="str">
        <f>IF($H4=0,"",VLOOKUP($G4,Data!$G$3:$BA$2935,30,FALSE))</f>
        <v/>
      </c>
      <c r="AL4" s="4" t="str">
        <f>IF($H4=0,"",VLOOKUP($G4,Data!$G$3:$BA$2935,31,FALSE))</f>
        <v/>
      </c>
      <c r="AM4" s="4" t="str">
        <f>IF($H4=0,"",VLOOKUP($G4,Data!$G$3:$BA$2935,32,FALSE))</f>
        <v/>
      </c>
      <c r="AN4" s="4" t="str">
        <f>IF($H4=0,"",VLOOKUP($G4,Data!$G$3:$BA$2935,33,FALSE))</f>
        <v/>
      </c>
      <c r="AO4" s="4" t="str">
        <f>IF($H4=0,"",VLOOKUP($G4,Data!$G$3:$BA$2935,34,FALSE))</f>
        <v/>
      </c>
      <c r="AP4" s="4" t="str">
        <f>IF($H4=0,"",VLOOKUP($G4,Data!$G$3:$BA$2935,35,FALSE))</f>
        <v/>
      </c>
      <c r="AQ4" s="4" t="str">
        <f>IF($H4=0,"",VLOOKUP($G4,Data!$G$3:$BA$2935,36,FALSE))</f>
        <v/>
      </c>
      <c r="AR4" s="4" t="str">
        <f>IF($H4=0,"",VLOOKUP($G4,Data!$G$3:$BA$2935,37,FALSE))</f>
        <v/>
      </c>
      <c r="AS4" s="4" t="str">
        <f>IF($H4=0,"",VLOOKUP($G4,Data!$G$3:$BA$2935,38,FALSE))</f>
        <v/>
      </c>
      <c r="AT4" s="4" t="str">
        <f>IF($H4=0,"",VLOOKUP($G4,Data!$G$3:$BA$2935,39,FALSE))</f>
        <v/>
      </c>
    </row>
    <row r="5" spans="1:46" x14ac:dyDescent="0.25">
      <c r="A5" s="4">
        <f>PSSE!A7</f>
        <v>151027</v>
      </c>
      <c r="B5" s="4" t="str">
        <f>PSSE!B7</f>
        <v>VANXA</v>
      </c>
      <c r="C5" s="4">
        <f>PSSE!D7</f>
        <v>110</v>
      </c>
      <c r="D5" s="4">
        <f>PSSE!E7</f>
        <v>25</v>
      </c>
      <c r="E5" s="4" t="str">
        <f>PSSE!F7</f>
        <v>TQ</v>
      </c>
      <c r="F5" s="4">
        <f>PSSE!G7</f>
        <v>1</v>
      </c>
      <c r="G5" s="4" t="str">
        <f t="shared" si="0"/>
        <v>GEN11025TQ1</v>
      </c>
      <c r="H5" s="4">
        <f>COUNTIF(Data!$G$3:$BA$2935,GEN!$G5)</f>
        <v>0</v>
      </c>
      <c r="I5" s="4" t="str">
        <f>IF($H5=0,"",VLOOKUP($G5,Data!$G$3:$BA$2935,2,FALSE))</f>
        <v/>
      </c>
      <c r="J5" s="4">
        <f>PSSE!C7</f>
        <v>1</v>
      </c>
      <c r="K5" s="4" t="str">
        <f>IF($H5=0,"",VLOOKUP($G5,Data!$G$3:$BA$2935,4,FALSE))</f>
        <v/>
      </c>
      <c r="L5" s="4" t="str">
        <f>IF($H5=0,"",VLOOKUP($G5,Data!$G$3:$BA$2935,5,FALSE))</f>
        <v/>
      </c>
      <c r="M5" s="4" t="str">
        <f>IF($H5=0,"",VLOOKUP($G5,Data!$G$3:$BA$2935,6,FALSE))</f>
        <v/>
      </c>
      <c r="N5" s="4" t="str">
        <f>IF($H5=0,"",VLOOKUP($G5,Data!$G$3:$BA$2935,7,FALSE))</f>
        <v/>
      </c>
      <c r="O5" s="4" t="str">
        <f>IF($H5=0,"",VLOOKUP($G5,Data!$G$3:$BA$2935,8,FALSE))</f>
        <v/>
      </c>
      <c r="P5" s="4" t="str">
        <f>IF($H5=0,"",VLOOKUP($G5,Data!$G$3:$BA$2935,9,FALSE))</f>
        <v/>
      </c>
      <c r="Q5" s="4" t="str">
        <f>IF($H5=0,"",VLOOKUP($G5,Data!$G$3:$BA$2935,10,FALSE))</f>
        <v/>
      </c>
      <c r="R5" s="4" t="str">
        <f>IF($H5=0,"",VLOOKUP($G5,Data!$G$3:$BA$2935,11,FALSE))</f>
        <v/>
      </c>
      <c r="S5" s="4" t="str">
        <f>IF($H5=0,"",VLOOKUP($G5,Data!$G$3:$BA$2935,12,FALSE))</f>
        <v/>
      </c>
      <c r="T5" s="4" t="str">
        <f>IF($H5=0,"",VLOOKUP($G5,Data!$G$3:$BA$2935,13,FALSE))</f>
        <v/>
      </c>
      <c r="U5" s="4" t="str">
        <f>IF($H5=0,"",VLOOKUP($G5,Data!$G$3:$BA$2935,14,FALSE))</f>
        <v/>
      </c>
      <c r="V5" s="4" t="str">
        <f>IF($H5=0,"",VLOOKUP($G5,Data!$G$3:$BA$2935,15,FALSE))</f>
        <v/>
      </c>
      <c r="W5" s="4" t="str">
        <f>IF($H5=0,"",VLOOKUP($G5,Data!$G$3:$BA$2935,16,FALSE))</f>
        <v/>
      </c>
      <c r="X5" s="4" t="str">
        <f>IF($H5=0,"",VLOOKUP($G5,Data!$G$3:$BA$2935,17,FALSE))</f>
        <v/>
      </c>
      <c r="Y5" s="4" t="str">
        <f>IF($H5=0,"",VLOOKUP($G5,Data!$G$3:$BA$2935,18,FALSE))</f>
        <v/>
      </c>
      <c r="Z5" s="4" t="str">
        <f>IF($H5=0,"",VLOOKUP($G5,Data!$G$3:$BA$2935,19,FALSE))</f>
        <v/>
      </c>
      <c r="AA5" s="4" t="str">
        <f>IF($H5=0,"",VLOOKUP($G5,Data!$G$3:$BA$2935,20,FALSE))</f>
        <v/>
      </c>
      <c r="AB5" s="4" t="str">
        <f>IF($H5=0,"",VLOOKUP($G5,Data!$G$3:$BA$2935,21,FALSE))</f>
        <v/>
      </c>
      <c r="AC5" s="4" t="str">
        <f>IF($H5=0,"",VLOOKUP($G5,Data!$G$3:$BA$2935,22,FALSE))</f>
        <v/>
      </c>
      <c r="AD5" s="4" t="str">
        <f>IF($H5=0,"",VLOOKUP($G5,Data!$G$3:$BA$2935,23,FALSE))</f>
        <v/>
      </c>
      <c r="AE5" s="4" t="str">
        <f>IF($H5=0,"",VLOOKUP($G5,Data!$G$3:$BA$2935,24,FALSE))</f>
        <v/>
      </c>
      <c r="AF5" s="4" t="str">
        <f>IF($H5=0,"",VLOOKUP($G5,Data!$G$3:$BA$2935,25,FALSE))</f>
        <v/>
      </c>
      <c r="AG5" s="4" t="str">
        <f>IF($H5=0,"",VLOOKUP($G5,Data!$G$3:$BA$2935,26,FALSE))</f>
        <v/>
      </c>
      <c r="AH5" s="4" t="str">
        <f>IF($H5=0,"",VLOOKUP($G5,Data!$G$3:$BA$2935,27,FALSE))</f>
        <v/>
      </c>
      <c r="AI5" s="4" t="str">
        <f>IF($H5=0,"",VLOOKUP($G5,Data!$G$3:$BA$2935,28,FALSE))</f>
        <v/>
      </c>
      <c r="AJ5" s="4" t="str">
        <f>IF($H5=0,"",VLOOKUP($G5,Data!$G$3:$BA$2935,29,FALSE))</f>
        <v/>
      </c>
      <c r="AK5" s="4" t="str">
        <f>IF($H5=0,"",VLOOKUP($G5,Data!$G$3:$BA$2935,30,FALSE))</f>
        <v/>
      </c>
      <c r="AL5" s="4" t="str">
        <f>IF($H5=0,"",VLOOKUP($G5,Data!$G$3:$BA$2935,31,FALSE))</f>
        <v/>
      </c>
      <c r="AM5" s="4" t="str">
        <f>IF($H5=0,"",VLOOKUP($G5,Data!$G$3:$BA$2935,32,FALSE))</f>
        <v/>
      </c>
      <c r="AN5" s="4" t="str">
        <f>IF($H5=0,"",VLOOKUP($G5,Data!$G$3:$BA$2935,33,FALSE))</f>
        <v/>
      </c>
      <c r="AO5" s="4" t="str">
        <f>IF($H5=0,"",VLOOKUP($G5,Data!$G$3:$BA$2935,34,FALSE))</f>
        <v/>
      </c>
      <c r="AP5" s="4" t="str">
        <f>IF($H5=0,"",VLOOKUP($G5,Data!$G$3:$BA$2935,35,FALSE))</f>
        <v/>
      </c>
      <c r="AQ5" s="4" t="str">
        <f>IF($H5=0,"",VLOOKUP($G5,Data!$G$3:$BA$2935,36,FALSE))</f>
        <v/>
      </c>
      <c r="AR5" s="4" t="str">
        <f>IF($H5=0,"",VLOOKUP($G5,Data!$G$3:$BA$2935,37,FALSE))</f>
        <v/>
      </c>
      <c r="AS5" s="4" t="str">
        <f>IF($H5=0,"",VLOOKUP($G5,Data!$G$3:$BA$2935,38,FALSE))</f>
        <v/>
      </c>
      <c r="AT5" s="4" t="str">
        <f>IF($H5=0,"",VLOOKUP($G5,Data!$G$3:$BA$2935,39,FALSE))</f>
        <v/>
      </c>
    </row>
    <row r="6" spans="1:46" x14ac:dyDescent="0.25">
      <c r="A6" s="4">
        <f>PSSE!A8</f>
        <v>151028</v>
      </c>
      <c r="B6" s="4" t="str">
        <f>PSSE!B8</f>
        <v>DONGLAM</v>
      </c>
      <c r="C6" s="4">
        <f>PSSE!D8</f>
        <v>110</v>
      </c>
      <c r="D6" s="4">
        <f>PSSE!E8</f>
        <v>27</v>
      </c>
      <c r="E6" s="4" t="str">
        <f>PSSE!F8</f>
        <v>TQ</v>
      </c>
      <c r="F6" s="4">
        <f>PSSE!G8</f>
        <v>1</v>
      </c>
      <c r="G6" s="4" t="str">
        <f t="shared" si="0"/>
        <v>GEN11027TQ1</v>
      </c>
      <c r="H6" s="4">
        <f>COUNTIF(Data!$G$3:$BA$2935,GEN!$G6)</f>
        <v>0</v>
      </c>
      <c r="I6" s="4" t="str">
        <f>IF($H6=0,"",VLOOKUP($G6,Data!$G$3:$BA$2935,2,FALSE))</f>
        <v/>
      </c>
      <c r="J6" s="4">
        <f>PSSE!C8</f>
        <v>1</v>
      </c>
      <c r="K6" s="4" t="str">
        <f>IF($H6=0,"",VLOOKUP($G6,Data!$G$3:$BA$2935,4,FALSE))</f>
        <v/>
      </c>
      <c r="L6" s="4" t="str">
        <f>IF($H6=0,"",VLOOKUP($G6,Data!$G$3:$BA$2935,5,FALSE))</f>
        <v/>
      </c>
      <c r="M6" s="4" t="str">
        <f>IF($H6=0,"",VLOOKUP($G6,Data!$G$3:$BA$2935,6,FALSE))</f>
        <v/>
      </c>
      <c r="N6" s="4" t="str">
        <f>IF($H6=0,"",VLOOKUP($G6,Data!$G$3:$BA$2935,7,FALSE))</f>
        <v/>
      </c>
      <c r="O6" s="4" t="str">
        <f>IF($H6=0,"",VLOOKUP($G6,Data!$G$3:$BA$2935,8,FALSE))</f>
        <v/>
      </c>
      <c r="P6" s="4" t="str">
        <f>IF($H6=0,"",VLOOKUP($G6,Data!$G$3:$BA$2935,9,FALSE))</f>
        <v/>
      </c>
      <c r="Q6" s="4" t="str">
        <f>IF($H6=0,"",VLOOKUP($G6,Data!$G$3:$BA$2935,10,FALSE))</f>
        <v/>
      </c>
      <c r="R6" s="4" t="str">
        <f>IF($H6=0,"",VLOOKUP($G6,Data!$G$3:$BA$2935,11,FALSE))</f>
        <v/>
      </c>
      <c r="S6" s="4" t="str">
        <f>IF($H6=0,"",VLOOKUP($G6,Data!$G$3:$BA$2935,12,FALSE))</f>
        <v/>
      </c>
      <c r="T6" s="4" t="str">
        <f>IF($H6=0,"",VLOOKUP($G6,Data!$G$3:$BA$2935,13,FALSE))</f>
        <v/>
      </c>
      <c r="U6" s="4" t="str">
        <f>IF($H6=0,"",VLOOKUP($G6,Data!$G$3:$BA$2935,14,FALSE))</f>
        <v/>
      </c>
      <c r="V6" s="4" t="str">
        <f>IF($H6=0,"",VLOOKUP($G6,Data!$G$3:$BA$2935,15,FALSE))</f>
        <v/>
      </c>
      <c r="W6" s="4" t="str">
        <f>IF($H6=0,"",VLOOKUP($G6,Data!$G$3:$BA$2935,16,FALSE))</f>
        <v/>
      </c>
      <c r="X6" s="4" t="str">
        <f>IF($H6=0,"",VLOOKUP($G6,Data!$G$3:$BA$2935,17,FALSE))</f>
        <v/>
      </c>
      <c r="Y6" s="4" t="str">
        <f>IF($H6=0,"",VLOOKUP($G6,Data!$G$3:$BA$2935,18,FALSE))</f>
        <v/>
      </c>
      <c r="Z6" s="4" t="str">
        <f>IF($H6=0,"",VLOOKUP($G6,Data!$G$3:$BA$2935,19,FALSE))</f>
        <v/>
      </c>
      <c r="AA6" s="4" t="str">
        <f>IF($H6=0,"",VLOOKUP($G6,Data!$G$3:$BA$2935,20,FALSE))</f>
        <v/>
      </c>
      <c r="AB6" s="4" t="str">
        <f>IF($H6=0,"",VLOOKUP($G6,Data!$G$3:$BA$2935,21,FALSE))</f>
        <v/>
      </c>
      <c r="AC6" s="4" t="str">
        <f>IF($H6=0,"",VLOOKUP($G6,Data!$G$3:$BA$2935,22,FALSE))</f>
        <v/>
      </c>
      <c r="AD6" s="4" t="str">
        <f>IF($H6=0,"",VLOOKUP($G6,Data!$G$3:$BA$2935,23,FALSE))</f>
        <v/>
      </c>
      <c r="AE6" s="4" t="str">
        <f>IF($H6=0,"",VLOOKUP($G6,Data!$G$3:$BA$2935,24,FALSE))</f>
        <v/>
      </c>
      <c r="AF6" s="4" t="str">
        <f>IF($H6=0,"",VLOOKUP($G6,Data!$G$3:$BA$2935,25,FALSE))</f>
        <v/>
      </c>
      <c r="AG6" s="4" t="str">
        <f>IF($H6=0,"",VLOOKUP($G6,Data!$G$3:$BA$2935,26,FALSE))</f>
        <v/>
      </c>
      <c r="AH6" s="4" t="str">
        <f>IF($H6=0,"",VLOOKUP($G6,Data!$G$3:$BA$2935,27,FALSE))</f>
        <v/>
      </c>
      <c r="AI6" s="4" t="str">
        <f>IF($H6=0,"",VLOOKUP($G6,Data!$G$3:$BA$2935,28,FALSE))</f>
        <v/>
      </c>
      <c r="AJ6" s="4" t="str">
        <f>IF($H6=0,"",VLOOKUP($G6,Data!$G$3:$BA$2935,29,FALSE))</f>
        <v/>
      </c>
      <c r="AK6" s="4" t="str">
        <f>IF($H6=0,"",VLOOKUP($G6,Data!$G$3:$BA$2935,30,FALSE))</f>
        <v/>
      </c>
      <c r="AL6" s="4" t="str">
        <f>IF($H6=0,"",VLOOKUP($G6,Data!$G$3:$BA$2935,31,FALSE))</f>
        <v/>
      </c>
      <c r="AM6" s="4" t="str">
        <f>IF($H6=0,"",VLOOKUP($G6,Data!$G$3:$BA$2935,32,FALSE))</f>
        <v/>
      </c>
      <c r="AN6" s="4" t="str">
        <f>IF($H6=0,"",VLOOKUP($G6,Data!$G$3:$BA$2935,33,FALSE))</f>
        <v/>
      </c>
      <c r="AO6" s="4" t="str">
        <f>IF($H6=0,"",VLOOKUP($G6,Data!$G$3:$BA$2935,34,FALSE))</f>
        <v/>
      </c>
      <c r="AP6" s="4" t="str">
        <f>IF($H6=0,"",VLOOKUP($G6,Data!$G$3:$BA$2935,35,FALSE))</f>
        <v/>
      </c>
      <c r="AQ6" s="4" t="str">
        <f>IF($H6=0,"",VLOOKUP($G6,Data!$G$3:$BA$2935,36,FALSE))</f>
        <v/>
      </c>
      <c r="AR6" s="4" t="str">
        <f>IF($H6=0,"",VLOOKUP($G6,Data!$G$3:$BA$2935,37,FALSE))</f>
        <v/>
      </c>
      <c r="AS6" s="4" t="str">
        <f>IF($H6=0,"",VLOOKUP($G6,Data!$G$3:$BA$2935,38,FALSE))</f>
        <v/>
      </c>
      <c r="AT6" s="4" t="str">
        <f>IF($H6=0,"",VLOOKUP($G6,Data!$G$3:$BA$2935,39,FALSE))</f>
        <v/>
      </c>
    </row>
    <row r="7" spans="1:46" x14ac:dyDescent="0.25">
      <c r="A7" s="4">
        <f>PSSE!A9</f>
        <v>152027</v>
      </c>
      <c r="B7" s="4" t="str">
        <f>PSSE!B9</f>
        <v>TD_TATRACH</v>
      </c>
      <c r="C7" s="4">
        <f>PSSE!D9</f>
        <v>110</v>
      </c>
      <c r="D7" s="4">
        <f>PSSE!E9</f>
        <v>13</v>
      </c>
      <c r="E7" s="4" t="str">
        <f>PSSE!F9</f>
        <v>TQ</v>
      </c>
      <c r="F7" s="4">
        <f>PSSE!G9</f>
        <v>1</v>
      </c>
      <c r="G7" s="4" t="str">
        <f t="shared" si="0"/>
        <v>GEN11013TQ1</v>
      </c>
      <c r="H7" s="4">
        <f>COUNTIF(Data!$G$3:$BA$2935,GEN!$G7)</f>
        <v>0</v>
      </c>
      <c r="I7" s="4" t="str">
        <f>IF($H7=0,"",VLOOKUP($G7,Data!$G$3:$BA$2935,2,FALSE))</f>
        <v/>
      </c>
      <c r="J7" s="4">
        <f>PSSE!C9</f>
        <v>1</v>
      </c>
      <c r="K7" s="4" t="str">
        <f>IF($H7=0,"",VLOOKUP($G7,Data!$G$3:$BA$2935,4,FALSE))</f>
        <v/>
      </c>
      <c r="L7" s="4" t="str">
        <f>IF($H7=0,"",VLOOKUP($G7,Data!$G$3:$BA$2935,5,FALSE))</f>
        <v/>
      </c>
      <c r="M7" s="4" t="str">
        <f>IF($H7=0,"",VLOOKUP($G7,Data!$G$3:$BA$2935,6,FALSE))</f>
        <v/>
      </c>
      <c r="N7" s="4" t="str">
        <f>IF($H7=0,"",VLOOKUP($G7,Data!$G$3:$BA$2935,7,FALSE))</f>
        <v/>
      </c>
      <c r="O7" s="4" t="str">
        <f>IF($H7=0,"",VLOOKUP($G7,Data!$G$3:$BA$2935,8,FALSE))</f>
        <v/>
      </c>
      <c r="P7" s="4" t="str">
        <f>IF($H7=0,"",VLOOKUP($G7,Data!$G$3:$BA$2935,9,FALSE))</f>
        <v/>
      </c>
      <c r="Q7" s="4" t="str">
        <f>IF($H7=0,"",VLOOKUP($G7,Data!$G$3:$BA$2935,10,FALSE))</f>
        <v/>
      </c>
      <c r="R7" s="4" t="str">
        <f>IF($H7=0,"",VLOOKUP($G7,Data!$G$3:$BA$2935,11,FALSE))</f>
        <v/>
      </c>
      <c r="S7" s="4" t="str">
        <f>IF($H7=0,"",VLOOKUP($G7,Data!$G$3:$BA$2935,12,FALSE))</f>
        <v/>
      </c>
      <c r="T7" s="4" t="str">
        <f>IF($H7=0,"",VLOOKUP($G7,Data!$G$3:$BA$2935,13,FALSE))</f>
        <v/>
      </c>
      <c r="U7" s="4" t="str">
        <f>IF($H7=0,"",VLOOKUP($G7,Data!$G$3:$BA$2935,14,FALSE))</f>
        <v/>
      </c>
      <c r="V7" s="4" t="str">
        <f>IF($H7=0,"",VLOOKUP($G7,Data!$G$3:$BA$2935,15,FALSE))</f>
        <v/>
      </c>
      <c r="W7" s="4" t="str">
        <f>IF($H7=0,"",VLOOKUP($G7,Data!$G$3:$BA$2935,16,FALSE))</f>
        <v/>
      </c>
      <c r="X7" s="4" t="str">
        <f>IF($H7=0,"",VLOOKUP($G7,Data!$G$3:$BA$2935,17,FALSE))</f>
        <v/>
      </c>
      <c r="Y7" s="4" t="str">
        <f>IF($H7=0,"",VLOOKUP($G7,Data!$G$3:$BA$2935,18,FALSE))</f>
        <v/>
      </c>
      <c r="Z7" s="4" t="str">
        <f>IF($H7=0,"",VLOOKUP($G7,Data!$G$3:$BA$2935,19,FALSE))</f>
        <v/>
      </c>
      <c r="AA7" s="4" t="str">
        <f>IF($H7=0,"",VLOOKUP($G7,Data!$G$3:$BA$2935,20,FALSE))</f>
        <v/>
      </c>
      <c r="AB7" s="4" t="str">
        <f>IF($H7=0,"",VLOOKUP($G7,Data!$G$3:$BA$2935,21,FALSE))</f>
        <v/>
      </c>
      <c r="AC7" s="4" t="str">
        <f>IF($H7=0,"",VLOOKUP($G7,Data!$G$3:$BA$2935,22,FALSE))</f>
        <v/>
      </c>
      <c r="AD7" s="4" t="str">
        <f>IF($H7=0,"",VLOOKUP($G7,Data!$G$3:$BA$2935,23,FALSE))</f>
        <v/>
      </c>
      <c r="AE7" s="4" t="str">
        <f>IF($H7=0,"",VLOOKUP($G7,Data!$G$3:$BA$2935,24,FALSE))</f>
        <v/>
      </c>
      <c r="AF7" s="4" t="str">
        <f>IF($H7=0,"",VLOOKUP($G7,Data!$G$3:$BA$2935,25,FALSE))</f>
        <v/>
      </c>
      <c r="AG7" s="4" t="str">
        <f>IF($H7=0,"",VLOOKUP($G7,Data!$G$3:$BA$2935,26,FALSE))</f>
        <v/>
      </c>
      <c r="AH7" s="4" t="str">
        <f>IF($H7=0,"",VLOOKUP($G7,Data!$G$3:$BA$2935,27,FALSE))</f>
        <v/>
      </c>
      <c r="AI7" s="4" t="str">
        <f>IF($H7=0,"",VLOOKUP($G7,Data!$G$3:$BA$2935,28,FALSE))</f>
        <v/>
      </c>
      <c r="AJ7" s="4" t="str">
        <f>IF($H7=0,"",VLOOKUP($G7,Data!$G$3:$BA$2935,29,FALSE))</f>
        <v/>
      </c>
      <c r="AK7" s="4" t="str">
        <f>IF($H7=0,"",VLOOKUP($G7,Data!$G$3:$BA$2935,30,FALSE))</f>
        <v/>
      </c>
      <c r="AL7" s="4" t="str">
        <f>IF($H7=0,"",VLOOKUP($G7,Data!$G$3:$BA$2935,31,FALSE))</f>
        <v/>
      </c>
      <c r="AM7" s="4" t="str">
        <f>IF($H7=0,"",VLOOKUP($G7,Data!$G$3:$BA$2935,32,FALSE))</f>
        <v/>
      </c>
      <c r="AN7" s="4" t="str">
        <f>IF($H7=0,"",VLOOKUP($G7,Data!$G$3:$BA$2935,33,FALSE))</f>
        <v/>
      </c>
      <c r="AO7" s="4" t="str">
        <f>IF($H7=0,"",VLOOKUP($G7,Data!$G$3:$BA$2935,34,FALSE))</f>
        <v/>
      </c>
      <c r="AP7" s="4" t="str">
        <f>IF($H7=0,"",VLOOKUP($G7,Data!$G$3:$BA$2935,35,FALSE))</f>
        <v/>
      </c>
      <c r="AQ7" s="4" t="str">
        <f>IF($H7=0,"",VLOOKUP($G7,Data!$G$3:$BA$2935,36,FALSE))</f>
        <v/>
      </c>
      <c r="AR7" s="4" t="str">
        <f>IF($H7=0,"",VLOOKUP($G7,Data!$G$3:$BA$2935,37,FALSE))</f>
        <v/>
      </c>
      <c r="AS7" s="4" t="str">
        <f>IF($H7=0,"",VLOOKUP($G7,Data!$G$3:$BA$2935,38,FALSE))</f>
        <v/>
      </c>
      <c r="AT7" s="4" t="str">
        <f>IF($H7=0,"",VLOOKUP($G7,Data!$G$3:$BA$2935,39,FALSE))</f>
        <v/>
      </c>
    </row>
    <row r="8" spans="1:46" x14ac:dyDescent="0.25">
      <c r="A8" s="4">
        <f>PSSE!A10</f>
        <v>213019</v>
      </c>
      <c r="B8" s="4" t="str">
        <f>PSSE!B10</f>
        <v>MAGUAN2</v>
      </c>
      <c r="C8" s="4">
        <f>PSSE!D10</f>
        <v>220</v>
      </c>
      <c r="D8" s="4">
        <f>PSSE!E10</f>
        <v>300</v>
      </c>
      <c r="E8" s="4" t="str">
        <f>PSSE!F10</f>
        <v>TQ</v>
      </c>
      <c r="F8" s="4">
        <f>PSSE!G10</f>
        <v>1</v>
      </c>
      <c r="G8" s="4" t="str">
        <f t="shared" si="0"/>
        <v>GEN220300TQ1</v>
      </c>
      <c r="H8" s="4">
        <f>COUNTIF(Data!$G$3:$BA$2935,GEN!$G8)</f>
        <v>1</v>
      </c>
      <c r="I8" s="4" t="str">
        <f>IF($H8=0,"",VLOOKUP($G8,Data!$G$3:$BA$2935,2,FALSE))</f>
        <v>'GENSAL'</v>
      </c>
      <c r="J8" s="4">
        <f>PSSE!C10</f>
        <v>1</v>
      </c>
      <c r="K8" s="4">
        <f>IF($H8=0,"",VLOOKUP($G8,Data!$G$3:$BA$2935,4,FALSE))</f>
        <v>5</v>
      </c>
      <c r="L8" s="4">
        <f>IF($H8=0,"",VLOOKUP($G8,Data!$G$3:$BA$2935,5,FALSE))</f>
        <v>0.05</v>
      </c>
      <c r="M8" s="4">
        <f>IF($H8=0,"",VLOOKUP($G8,Data!$G$3:$BA$2935,6,FALSE))</f>
        <v>0.2</v>
      </c>
      <c r="N8" s="4">
        <f>IF($H8=0,"",VLOOKUP($G8,Data!$G$3:$BA$2935,7,FALSE))</f>
        <v>5</v>
      </c>
      <c r="O8" s="4">
        <f>IF($H8=0,"",VLOOKUP($G8,Data!$G$3:$BA$2935,8,FALSE))</f>
        <v>0</v>
      </c>
      <c r="P8" s="4">
        <f>IF($H8=0,"",VLOOKUP($G8,Data!$G$3:$BA$2935,9,FALSE))</f>
        <v>1</v>
      </c>
      <c r="Q8" s="4">
        <f>IF($H8=0,"",VLOOKUP($G8,Data!$G$3:$BA$2935,10,FALSE))</f>
        <v>0.75</v>
      </c>
      <c r="R8" s="4">
        <f>IF($H8=0,"",VLOOKUP($G8,Data!$G$3:$BA$2935,11,FALSE))</f>
        <v>0.4</v>
      </c>
      <c r="S8" s="4">
        <f>IF($H8=0,"",VLOOKUP($G8,Data!$G$3:$BA$2935,12,FALSE))</f>
        <v>0.22</v>
      </c>
      <c r="T8" s="4">
        <f>IF($H8=0,"",VLOOKUP($G8,Data!$G$3:$BA$2935,13,FALSE))</f>
        <v>0.1</v>
      </c>
      <c r="U8" s="4">
        <f>IF($H8=0,"",VLOOKUP($G8,Data!$G$3:$BA$2935,14,FALSE))</f>
        <v>0.11</v>
      </c>
      <c r="V8" s="4">
        <f>IF($H8=0,"",VLOOKUP($G8,Data!$G$3:$BA$2935,15,FALSE))</f>
        <v>0.62</v>
      </c>
      <c r="W8" s="4" t="str">
        <f>IF($H8=0,"",VLOOKUP($G8,Data!$G$3:$BA$2935,16,FALSE))</f>
        <v>/</v>
      </c>
      <c r="X8" s="4" t="str">
        <f>IF($H8=0,"",VLOOKUP($G8,Data!$G$3:$BA$2935,17,FALSE))</f>
        <v>/</v>
      </c>
      <c r="Y8" s="4" t="str">
        <f>IF($H8=0,"",VLOOKUP($G8,Data!$G$3:$BA$2935,18,FALSE))</f>
        <v/>
      </c>
      <c r="Z8" s="4" t="str">
        <f>IF($H8=0,"",VLOOKUP($G8,Data!$G$3:$BA$2935,19,FALSE))</f>
        <v/>
      </c>
      <c r="AA8" s="4" t="str">
        <f>IF($H8=0,"",VLOOKUP($G8,Data!$G$3:$BA$2935,20,FALSE))</f>
        <v/>
      </c>
      <c r="AB8" s="4" t="str">
        <f>IF($H8=0,"",VLOOKUP($G8,Data!$G$3:$BA$2935,21,FALSE))</f>
        <v/>
      </c>
      <c r="AC8" s="4" t="str">
        <f>IF($H8=0,"",VLOOKUP($G8,Data!$G$3:$BA$2935,22,FALSE))</f>
        <v/>
      </c>
      <c r="AD8" s="4" t="str">
        <f>IF($H8=0,"",VLOOKUP($G8,Data!$G$3:$BA$2935,23,FALSE))</f>
        <v/>
      </c>
      <c r="AE8" s="4" t="str">
        <f>IF($H8=0,"",VLOOKUP($G8,Data!$G$3:$BA$2935,24,FALSE))</f>
        <v/>
      </c>
      <c r="AF8" s="4" t="str">
        <f>IF($H8=0,"",VLOOKUP($G8,Data!$G$3:$BA$2935,25,FALSE))</f>
        <v/>
      </c>
      <c r="AG8" s="4" t="str">
        <f>IF($H8=0,"",VLOOKUP($G8,Data!$G$3:$BA$2935,26,FALSE))</f>
        <v/>
      </c>
      <c r="AH8" s="4" t="str">
        <f>IF($H8=0,"",VLOOKUP($G8,Data!$G$3:$BA$2935,27,FALSE))</f>
        <v/>
      </c>
      <c r="AI8" s="4" t="str">
        <f>IF($H8=0,"",VLOOKUP($G8,Data!$G$3:$BA$2935,28,FALSE))</f>
        <v/>
      </c>
      <c r="AJ8" s="4" t="str">
        <f>IF($H8=0,"",VLOOKUP($G8,Data!$G$3:$BA$2935,29,FALSE))</f>
        <v/>
      </c>
      <c r="AK8" s="4" t="str">
        <f>IF($H8=0,"",VLOOKUP($G8,Data!$G$3:$BA$2935,30,FALSE))</f>
        <v/>
      </c>
      <c r="AL8" s="4" t="str">
        <f>IF($H8=0,"",VLOOKUP($G8,Data!$G$3:$BA$2935,31,FALSE))</f>
        <v/>
      </c>
      <c r="AM8" s="4" t="str">
        <f>IF($H8=0,"",VLOOKUP($G8,Data!$G$3:$BA$2935,32,FALSE))</f>
        <v/>
      </c>
      <c r="AN8" s="4" t="str">
        <f>IF($H8=0,"",VLOOKUP($G8,Data!$G$3:$BA$2935,33,FALSE))</f>
        <v/>
      </c>
      <c r="AO8" s="4" t="str">
        <f>IF($H8=0,"",VLOOKUP($G8,Data!$G$3:$BA$2935,34,FALSE))</f>
        <v/>
      </c>
      <c r="AP8" s="4" t="str">
        <f>IF($H8=0,"",VLOOKUP($G8,Data!$G$3:$BA$2935,35,FALSE))</f>
        <v/>
      </c>
      <c r="AQ8" s="4" t="str">
        <f>IF($H8=0,"",VLOOKUP($G8,Data!$G$3:$BA$2935,36,FALSE))</f>
        <v/>
      </c>
      <c r="AR8" s="4" t="str">
        <f>IF($H8=0,"",VLOOKUP($G8,Data!$G$3:$BA$2935,37,FALSE))</f>
        <v/>
      </c>
      <c r="AS8" s="4" t="str">
        <f>IF($H8=0,"",VLOOKUP($G8,Data!$G$3:$BA$2935,38,FALSE))</f>
        <v/>
      </c>
      <c r="AT8" s="4" t="str">
        <f>IF($H8=0,"",VLOOKUP($G8,Data!$G$3:$BA$2935,39,FALSE))</f>
        <v/>
      </c>
    </row>
    <row r="9" spans="1:46" x14ac:dyDescent="0.25">
      <c r="A9" s="4">
        <f>PSSE!A11</f>
        <v>216011</v>
      </c>
      <c r="B9" s="4" t="str">
        <f>PSSE!B11</f>
        <v>TANKIEU2</v>
      </c>
      <c r="C9" s="4">
        <f>PSSE!D11</f>
        <v>220</v>
      </c>
      <c r="D9" s="4">
        <f>PSSE!E11</f>
        <v>300</v>
      </c>
      <c r="E9" s="4" t="str">
        <f>PSSE!F11</f>
        <v>TQ</v>
      </c>
      <c r="F9" s="4">
        <f>PSSE!G11</f>
        <v>1</v>
      </c>
      <c r="G9" s="4" t="str">
        <f t="shared" si="0"/>
        <v>GEN220300TQ1</v>
      </c>
      <c r="H9" s="4">
        <f>COUNTIF(Data!$G$3:$BA$2935,GEN!$G9)</f>
        <v>1</v>
      </c>
      <c r="I9" s="4" t="str">
        <f>IF($H9=0,"",VLOOKUP($G9,Data!$G$3:$BA$2935,2,FALSE))</f>
        <v>'GENSAL'</v>
      </c>
      <c r="J9" s="4">
        <f>PSSE!C11</f>
        <v>1</v>
      </c>
      <c r="K9" s="4">
        <f>IF($H9=0,"",VLOOKUP($G9,Data!$G$3:$BA$2935,4,FALSE))</f>
        <v>5</v>
      </c>
      <c r="L9" s="4">
        <f>IF($H9=0,"",VLOOKUP($G9,Data!$G$3:$BA$2935,5,FALSE))</f>
        <v>0.05</v>
      </c>
      <c r="M9" s="4">
        <f>IF($H9=0,"",VLOOKUP($G9,Data!$G$3:$BA$2935,6,FALSE))</f>
        <v>0.2</v>
      </c>
      <c r="N9" s="4">
        <f>IF($H9=0,"",VLOOKUP($G9,Data!$G$3:$BA$2935,7,FALSE))</f>
        <v>5</v>
      </c>
      <c r="O9" s="4">
        <f>IF($H9=0,"",VLOOKUP($G9,Data!$G$3:$BA$2935,8,FALSE))</f>
        <v>0</v>
      </c>
      <c r="P9" s="4">
        <f>IF($H9=0,"",VLOOKUP($G9,Data!$G$3:$BA$2935,9,FALSE))</f>
        <v>1</v>
      </c>
      <c r="Q9" s="4">
        <f>IF($H9=0,"",VLOOKUP($G9,Data!$G$3:$BA$2935,10,FALSE))</f>
        <v>0.75</v>
      </c>
      <c r="R9" s="4">
        <f>IF($H9=0,"",VLOOKUP($G9,Data!$G$3:$BA$2935,11,FALSE))</f>
        <v>0.4</v>
      </c>
      <c r="S9" s="4">
        <f>IF($H9=0,"",VLOOKUP($G9,Data!$G$3:$BA$2935,12,FALSE))</f>
        <v>0.22</v>
      </c>
      <c r="T9" s="4">
        <f>IF($H9=0,"",VLOOKUP($G9,Data!$G$3:$BA$2935,13,FALSE))</f>
        <v>0.1</v>
      </c>
      <c r="U9" s="4">
        <f>IF($H9=0,"",VLOOKUP($G9,Data!$G$3:$BA$2935,14,FALSE))</f>
        <v>0.11</v>
      </c>
      <c r="V9" s="4">
        <f>IF($H9=0,"",VLOOKUP($G9,Data!$G$3:$BA$2935,15,FALSE))</f>
        <v>0.62</v>
      </c>
      <c r="W9" s="4" t="str">
        <f>IF($H9=0,"",VLOOKUP($G9,Data!$G$3:$BA$2935,16,FALSE))</f>
        <v>/</v>
      </c>
      <c r="X9" s="4" t="str">
        <f>IF($H9=0,"",VLOOKUP($G9,Data!$G$3:$BA$2935,17,FALSE))</f>
        <v>/</v>
      </c>
      <c r="Y9" s="4" t="str">
        <f>IF($H9=0,"",VLOOKUP($G9,Data!$G$3:$BA$2935,18,FALSE))</f>
        <v/>
      </c>
      <c r="Z9" s="4" t="str">
        <f>IF($H9=0,"",VLOOKUP($G9,Data!$G$3:$BA$2935,19,FALSE))</f>
        <v/>
      </c>
      <c r="AA9" s="4" t="str">
        <f>IF($H9=0,"",VLOOKUP($G9,Data!$G$3:$BA$2935,20,FALSE))</f>
        <v/>
      </c>
      <c r="AB9" s="4" t="str">
        <f>IF($H9=0,"",VLOOKUP($G9,Data!$G$3:$BA$2935,21,FALSE))</f>
        <v/>
      </c>
      <c r="AC9" s="4" t="str">
        <f>IF($H9=0,"",VLOOKUP($G9,Data!$G$3:$BA$2935,22,FALSE))</f>
        <v/>
      </c>
      <c r="AD9" s="4" t="str">
        <f>IF($H9=0,"",VLOOKUP($G9,Data!$G$3:$BA$2935,23,FALSE))</f>
        <v/>
      </c>
      <c r="AE9" s="4" t="str">
        <f>IF($H9=0,"",VLOOKUP($G9,Data!$G$3:$BA$2935,24,FALSE))</f>
        <v/>
      </c>
      <c r="AF9" s="4" t="str">
        <f>IF($H9=0,"",VLOOKUP($G9,Data!$G$3:$BA$2935,25,FALSE))</f>
        <v/>
      </c>
      <c r="AG9" s="4" t="str">
        <f>IF($H9=0,"",VLOOKUP($G9,Data!$G$3:$BA$2935,26,FALSE))</f>
        <v/>
      </c>
      <c r="AH9" s="4" t="str">
        <f>IF($H9=0,"",VLOOKUP($G9,Data!$G$3:$BA$2935,27,FALSE))</f>
        <v/>
      </c>
      <c r="AI9" s="4" t="str">
        <f>IF($H9=0,"",VLOOKUP($G9,Data!$G$3:$BA$2935,28,FALSE))</f>
        <v/>
      </c>
      <c r="AJ9" s="4" t="str">
        <f>IF($H9=0,"",VLOOKUP($G9,Data!$G$3:$BA$2935,29,FALSE))</f>
        <v/>
      </c>
      <c r="AK9" s="4" t="str">
        <f>IF($H9=0,"",VLOOKUP($G9,Data!$G$3:$BA$2935,30,FALSE))</f>
        <v/>
      </c>
      <c r="AL9" s="4" t="str">
        <f>IF($H9=0,"",VLOOKUP($G9,Data!$G$3:$BA$2935,31,FALSE))</f>
        <v/>
      </c>
      <c r="AM9" s="4" t="str">
        <f>IF($H9=0,"",VLOOKUP($G9,Data!$G$3:$BA$2935,32,FALSE))</f>
        <v/>
      </c>
      <c r="AN9" s="4" t="str">
        <f>IF($H9=0,"",VLOOKUP($G9,Data!$G$3:$BA$2935,33,FALSE))</f>
        <v/>
      </c>
      <c r="AO9" s="4" t="str">
        <f>IF($H9=0,"",VLOOKUP($G9,Data!$G$3:$BA$2935,34,FALSE))</f>
        <v/>
      </c>
      <c r="AP9" s="4" t="str">
        <f>IF($H9=0,"",VLOOKUP($G9,Data!$G$3:$BA$2935,35,FALSE))</f>
        <v/>
      </c>
      <c r="AQ9" s="4" t="str">
        <f>IF($H9=0,"",VLOOKUP($G9,Data!$G$3:$BA$2935,36,FALSE))</f>
        <v/>
      </c>
      <c r="AR9" s="4" t="str">
        <f>IF($H9=0,"",VLOOKUP($G9,Data!$G$3:$BA$2935,37,FALSE))</f>
        <v/>
      </c>
      <c r="AS9" s="4" t="str">
        <f>IF($H9=0,"",VLOOKUP($G9,Data!$G$3:$BA$2935,38,FALSE))</f>
        <v/>
      </c>
      <c r="AT9" s="4" t="str">
        <f>IF($H9=0,"",VLOOKUP($G9,Data!$G$3:$BA$2935,39,FALSE))</f>
        <v/>
      </c>
    </row>
    <row r="10" spans="1:46" x14ac:dyDescent="0.25">
      <c r="A10" s="4">
        <f>PSSE!A12</f>
        <v>451011</v>
      </c>
      <c r="B10" s="4" t="str">
        <f>PSSE!B12</f>
        <v>TD_QT_S1</v>
      </c>
      <c r="C10" s="4">
        <f>PSSE!D12</f>
        <v>13.8</v>
      </c>
      <c r="D10" s="4">
        <f>PSSE!E12</f>
        <v>25</v>
      </c>
      <c r="E10" s="4" t="str">
        <f>PSSE!F12</f>
        <v>TQ</v>
      </c>
      <c r="F10" s="4">
        <f>PSSE!G12</f>
        <v>1</v>
      </c>
      <c r="G10" s="4" t="str">
        <f t="shared" si="0"/>
        <v>GEN13.825TQ1</v>
      </c>
      <c r="H10" s="4">
        <f>COUNTIF(Data!$G$3:$BA$2935,GEN!$G10)</f>
        <v>0</v>
      </c>
      <c r="I10" s="4" t="str">
        <f>IF($H10=0,"",VLOOKUP($G10,Data!$G$3:$BA$2935,2,FALSE))</f>
        <v/>
      </c>
      <c r="J10" s="4">
        <f>PSSE!C12</f>
        <v>1</v>
      </c>
      <c r="K10" s="4" t="str">
        <f>IF($H10=0,"",VLOOKUP($G10,Data!$G$3:$BA$2935,4,FALSE))</f>
        <v/>
      </c>
      <c r="L10" s="4" t="str">
        <f>IF($H10=0,"",VLOOKUP($G10,Data!$G$3:$BA$2935,5,FALSE))</f>
        <v/>
      </c>
      <c r="M10" s="4" t="str">
        <f>IF($H10=0,"",VLOOKUP($G10,Data!$G$3:$BA$2935,6,FALSE))</f>
        <v/>
      </c>
      <c r="N10" s="4" t="str">
        <f>IF($H10=0,"",VLOOKUP($G10,Data!$G$3:$BA$2935,7,FALSE))</f>
        <v/>
      </c>
      <c r="O10" s="4" t="str">
        <f>IF($H10=0,"",VLOOKUP($G10,Data!$G$3:$BA$2935,8,FALSE))</f>
        <v/>
      </c>
      <c r="P10" s="4" t="str">
        <f>IF($H10=0,"",VLOOKUP($G10,Data!$G$3:$BA$2935,9,FALSE))</f>
        <v/>
      </c>
      <c r="Q10" s="4" t="str">
        <f>IF($H10=0,"",VLOOKUP($G10,Data!$G$3:$BA$2935,10,FALSE))</f>
        <v/>
      </c>
      <c r="R10" s="4" t="str">
        <f>IF($H10=0,"",VLOOKUP($G10,Data!$G$3:$BA$2935,11,FALSE))</f>
        <v/>
      </c>
      <c r="S10" s="4" t="str">
        <f>IF($H10=0,"",VLOOKUP($G10,Data!$G$3:$BA$2935,12,FALSE))</f>
        <v/>
      </c>
      <c r="T10" s="4" t="str">
        <f>IF($H10=0,"",VLOOKUP($G10,Data!$G$3:$BA$2935,13,FALSE))</f>
        <v/>
      </c>
      <c r="U10" s="4" t="str">
        <f>IF($H10=0,"",VLOOKUP($G10,Data!$G$3:$BA$2935,14,FALSE))</f>
        <v/>
      </c>
      <c r="V10" s="4" t="str">
        <f>IF($H10=0,"",VLOOKUP($G10,Data!$G$3:$BA$2935,15,FALSE))</f>
        <v/>
      </c>
      <c r="W10" s="4" t="str">
        <f>IF($H10=0,"",VLOOKUP($G10,Data!$G$3:$BA$2935,16,FALSE))</f>
        <v/>
      </c>
      <c r="X10" s="4" t="str">
        <f>IF($H10=0,"",VLOOKUP($G10,Data!$G$3:$BA$2935,17,FALSE))</f>
        <v/>
      </c>
      <c r="Y10" s="4" t="str">
        <f>IF($H10=0,"",VLOOKUP($G10,Data!$G$3:$BA$2935,18,FALSE))</f>
        <v/>
      </c>
      <c r="Z10" s="4" t="str">
        <f>IF($H10=0,"",VLOOKUP($G10,Data!$G$3:$BA$2935,19,FALSE))</f>
        <v/>
      </c>
      <c r="AA10" s="4" t="str">
        <f>IF($H10=0,"",VLOOKUP($G10,Data!$G$3:$BA$2935,20,FALSE))</f>
        <v/>
      </c>
      <c r="AB10" s="4" t="str">
        <f>IF($H10=0,"",VLOOKUP($G10,Data!$G$3:$BA$2935,21,FALSE))</f>
        <v/>
      </c>
      <c r="AC10" s="4" t="str">
        <f>IF($H10=0,"",VLOOKUP($G10,Data!$G$3:$BA$2935,22,FALSE))</f>
        <v/>
      </c>
      <c r="AD10" s="4" t="str">
        <f>IF($H10=0,"",VLOOKUP($G10,Data!$G$3:$BA$2935,23,FALSE))</f>
        <v/>
      </c>
      <c r="AE10" s="4" t="str">
        <f>IF($H10=0,"",VLOOKUP($G10,Data!$G$3:$BA$2935,24,FALSE))</f>
        <v/>
      </c>
      <c r="AF10" s="4" t="str">
        <f>IF($H10=0,"",VLOOKUP($G10,Data!$G$3:$BA$2935,25,FALSE))</f>
        <v/>
      </c>
      <c r="AG10" s="4" t="str">
        <f>IF($H10=0,"",VLOOKUP($G10,Data!$G$3:$BA$2935,26,FALSE))</f>
        <v/>
      </c>
      <c r="AH10" s="4" t="str">
        <f>IF($H10=0,"",VLOOKUP($G10,Data!$G$3:$BA$2935,27,FALSE))</f>
        <v/>
      </c>
      <c r="AI10" s="4" t="str">
        <f>IF($H10=0,"",VLOOKUP($G10,Data!$G$3:$BA$2935,28,FALSE))</f>
        <v/>
      </c>
      <c r="AJ10" s="4" t="str">
        <f>IF($H10=0,"",VLOOKUP($G10,Data!$G$3:$BA$2935,29,FALSE))</f>
        <v/>
      </c>
      <c r="AK10" s="4" t="str">
        <f>IF($H10=0,"",VLOOKUP($G10,Data!$G$3:$BA$2935,30,FALSE))</f>
        <v/>
      </c>
      <c r="AL10" s="4" t="str">
        <f>IF($H10=0,"",VLOOKUP($G10,Data!$G$3:$BA$2935,31,FALSE))</f>
        <v/>
      </c>
      <c r="AM10" s="4" t="str">
        <f>IF($H10=0,"",VLOOKUP($G10,Data!$G$3:$BA$2935,32,FALSE))</f>
        <v/>
      </c>
      <c r="AN10" s="4" t="str">
        <f>IF($H10=0,"",VLOOKUP($G10,Data!$G$3:$BA$2935,33,FALSE))</f>
        <v/>
      </c>
      <c r="AO10" s="4" t="str">
        <f>IF($H10=0,"",VLOOKUP($G10,Data!$G$3:$BA$2935,34,FALSE))</f>
        <v/>
      </c>
      <c r="AP10" s="4" t="str">
        <f>IF($H10=0,"",VLOOKUP($G10,Data!$G$3:$BA$2935,35,FALSE))</f>
        <v/>
      </c>
      <c r="AQ10" s="4" t="str">
        <f>IF($H10=0,"",VLOOKUP($G10,Data!$G$3:$BA$2935,36,FALSE))</f>
        <v/>
      </c>
      <c r="AR10" s="4" t="str">
        <f>IF($H10=0,"",VLOOKUP($G10,Data!$G$3:$BA$2935,37,FALSE))</f>
        <v/>
      </c>
      <c r="AS10" s="4" t="str">
        <f>IF($H10=0,"",VLOOKUP($G10,Data!$G$3:$BA$2935,38,FALSE))</f>
        <v/>
      </c>
      <c r="AT10" s="4" t="str">
        <f>IF($H10=0,"",VLOOKUP($G10,Data!$G$3:$BA$2935,39,FALSE))</f>
        <v/>
      </c>
    </row>
    <row r="11" spans="1:46" x14ac:dyDescent="0.25">
      <c r="A11" s="4">
        <f>PSSE!A13</f>
        <v>821012</v>
      </c>
      <c r="B11" s="4" t="str">
        <f>PSSE!B13</f>
        <v>SVC_VIETTRI4</v>
      </c>
      <c r="C11" s="4">
        <f>PSSE!D13</f>
        <v>23</v>
      </c>
      <c r="D11" s="4">
        <f>PSSE!E13</f>
        <v>0</v>
      </c>
      <c r="E11" s="4" t="str">
        <f>PSSE!F13</f>
        <v>SVC</v>
      </c>
      <c r="F11" s="4">
        <f>PSSE!G13</f>
        <v>1</v>
      </c>
      <c r="G11" s="4" t="str">
        <f t="shared" si="0"/>
        <v>GEN230SVC1</v>
      </c>
      <c r="H11" s="4">
        <f>COUNTIF(Data!$G$3:$BA$2935,GEN!$G11)</f>
        <v>1</v>
      </c>
      <c r="I11" s="4" t="str">
        <f>IF($H11=0,"",VLOOKUP($G11,Data!$G$3:$BA$2935,2,FALSE))</f>
        <v>'GENROU'</v>
      </c>
      <c r="J11" s="4">
        <f>PSSE!C13</f>
        <v>1</v>
      </c>
      <c r="K11" s="4">
        <f>IF($H11=0,"",VLOOKUP($G11,Data!$G$3:$BA$2935,4,FALSE))</f>
        <v>6.5</v>
      </c>
      <c r="L11" s="4">
        <f>IF($H11=0,"",VLOOKUP($G11,Data!$G$3:$BA$2935,5,FALSE))</f>
        <v>0.06</v>
      </c>
      <c r="M11" s="4">
        <f>IF($H11=0,"",VLOOKUP($G11,Data!$G$3:$BA$2935,6,FALSE))</f>
        <v>0.2</v>
      </c>
      <c r="N11" s="4">
        <f>IF($H11=0,"",VLOOKUP($G11,Data!$G$3:$BA$2935,7,FALSE))</f>
        <v>0.05</v>
      </c>
      <c r="O11" s="4">
        <f>IF($H11=0,"",VLOOKUP($G11,Data!$G$3:$BA$2935,8,FALSE))</f>
        <v>4</v>
      </c>
      <c r="P11" s="4">
        <f>IF($H11=0,"",VLOOKUP($G11,Data!$G$3:$BA$2935,9,FALSE))</f>
        <v>0</v>
      </c>
      <c r="Q11" s="4">
        <f>IF($H11=0,"",VLOOKUP($G11,Data!$G$3:$BA$2935,10,FALSE))</f>
        <v>1.8</v>
      </c>
      <c r="R11" s="4">
        <f>IF($H11=0,"",VLOOKUP($G11,Data!$G$3:$BA$2935,11,FALSE))</f>
        <v>1.75</v>
      </c>
      <c r="S11" s="4">
        <f>IF($H11=0,"",VLOOKUP($G11,Data!$G$3:$BA$2935,12,FALSE))</f>
        <v>0.6</v>
      </c>
      <c r="T11" s="4">
        <f>IF($H11=0,"",VLOOKUP($G11,Data!$G$3:$BA$2935,13,FALSE))</f>
        <v>0.8</v>
      </c>
      <c r="U11" s="4">
        <f>IF($H11=0,"",VLOOKUP($G11,Data!$G$3:$BA$2935,14,FALSE))</f>
        <v>0.3</v>
      </c>
      <c r="V11" s="4">
        <f>IF($H11=0,"",VLOOKUP($G11,Data!$G$3:$BA$2935,15,FALSE))</f>
        <v>0.15</v>
      </c>
      <c r="W11" s="4">
        <f>IF($H11=0,"",VLOOKUP($G11,Data!$G$3:$BA$2935,16,FALSE))</f>
        <v>0.09</v>
      </c>
      <c r="X11" s="4">
        <f>IF($H11=0,"",VLOOKUP($G11,Data!$G$3:$BA$2935,17,FALSE))</f>
        <v>0.38</v>
      </c>
      <c r="Y11" s="4" t="str">
        <f>IF($H11=0,"",VLOOKUP($G11,Data!$G$3:$BA$2935,18,FALSE))</f>
        <v>/</v>
      </c>
      <c r="Z11" s="4" t="str">
        <f>IF($H11=0,"",VLOOKUP($G11,Data!$G$3:$BA$2935,19,FALSE))</f>
        <v>/</v>
      </c>
      <c r="AA11" s="4" t="str">
        <f>IF($H11=0,"",VLOOKUP($G11,Data!$G$3:$BA$2935,20,FALSE))</f>
        <v/>
      </c>
      <c r="AB11" s="4" t="str">
        <f>IF($H11=0,"",VLOOKUP($G11,Data!$G$3:$BA$2935,21,FALSE))</f>
        <v/>
      </c>
      <c r="AC11" s="4" t="str">
        <f>IF($H11=0,"",VLOOKUP($G11,Data!$G$3:$BA$2935,22,FALSE))</f>
        <v/>
      </c>
      <c r="AD11" s="4" t="str">
        <f>IF($H11=0,"",VLOOKUP($G11,Data!$G$3:$BA$2935,23,FALSE))</f>
        <v/>
      </c>
      <c r="AE11" s="4" t="str">
        <f>IF($H11=0,"",VLOOKUP($G11,Data!$G$3:$BA$2935,24,FALSE))</f>
        <v/>
      </c>
      <c r="AF11" s="4" t="str">
        <f>IF($H11=0,"",VLOOKUP($G11,Data!$G$3:$BA$2935,25,FALSE))</f>
        <v/>
      </c>
      <c r="AG11" s="4" t="str">
        <f>IF($H11=0,"",VLOOKUP($G11,Data!$G$3:$BA$2935,26,FALSE))</f>
        <v/>
      </c>
      <c r="AH11" s="4" t="str">
        <f>IF($H11=0,"",VLOOKUP($G11,Data!$G$3:$BA$2935,27,FALSE))</f>
        <v/>
      </c>
      <c r="AI11" s="4" t="str">
        <f>IF($H11=0,"",VLOOKUP($G11,Data!$G$3:$BA$2935,28,FALSE))</f>
        <v/>
      </c>
      <c r="AJ11" s="4" t="str">
        <f>IF($H11=0,"",VLOOKUP($G11,Data!$G$3:$BA$2935,29,FALSE))</f>
        <v/>
      </c>
      <c r="AK11" s="4" t="str">
        <f>IF($H11=0,"",VLOOKUP($G11,Data!$G$3:$BA$2935,30,FALSE))</f>
        <v/>
      </c>
      <c r="AL11" s="4" t="str">
        <f>IF($H11=0,"",VLOOKUP($G11,Data!$G$3:$BA$2935,31,FALSE))</f>
        <v/>
      </c>
      <c r="AM11" s="4" t="str">
        <f>IF($H11=0,"",VLOOKUP($G11,Data!$G$3:$BA$2935,32,FALSE))</f>
        <v/>
      </c>
      <c r="AN11" s="4" t="str">
        <f>IF($H11=0,"",VLOOKUP($G11,Data!$G$3:$BA$2935,33,FALSE))</f>
        <v/>
      </c>
      <c r="AO11" s="4" t="str">
        <f>IF($H11=0,"",VLOOKUP($G11,Data!$G$3:$BA$2935,34,FALSE))</f>
        <v/>
      </c>
      <c r="AP11" s="4" t="str">
        <f>IF($H11=0,"",VLOOKUP($G11,Data!$G$3:$BA$2935,35,FALSE))</f>
        <v/>
      </c>
      <c r="AQ11" s="4" t="str">
        <f>IF($H11=0,"",VLOOKUP($G11,Data!$G$3:$BA$2935,36,FALSE))</f>
        <v/>
      </c>
      <c r="AR11" s="4" t="str">
        <f>IF($H11=0,"",VLOOKUP($G11,Data!$G$3:$BA$2935,37,FALSE))</f>
        <v/>
      </c>
      <c r="AS11" s="4" t="str">
        <f>IF($H11=0,"",VLOOKUP($G11,Data!$G$3:$BA$2935,38,FALSE))</f>
        <v/>
      </c>
      <c r="AT11" s="4" t="str">
        <f>IF($H11=0,"",VLOOKUP($G11,Data!$G$3:$BA$2935,39,FALSE))</f>
        <v/>
      </c>
    </row>
    <row r="12" spans="1:46" x14ac:dyDescent="0.25">
      <c r="A12" s="4">
        <f>PSSE!A14</f>
        <v>910011</v>
      </c>
      <c r="B12" s="4" t="str">
        <f>PSSE!B14</f>
        <v>BAOLAC_H1</v>
      </c>
      <c r="C12" s="4">
        <f>PSSE!D14</f>
        <v>15.8</v>
      </c>
      <c r="D12" s="4">
        <f>PSSE!E14</f>
        <v>180</v>
      </c>
      <c r="E12" s="4" t="str">
        <f>PSSE!F14</f>
        <v>TD</v>
      </c>
      <c r="F12" s="4">
        <f>PSSE!G14</f>
        <v>1</v>
      </c>
      <c r="G12" s="4" t="str">
        <f t="shared" si="0"/>
        <v>GEN15.8180TD1</v>
      </c>
      <c r="H12" s="4">
        <f>COUNTIF(Data!$G$3:$BA$2935,GEN!$G12)</f>
        <v>1</v>
      </c>
      <c r="I12" s="4" t="str">
        <f>IF($H12=0,"",VLOOKUP($G12,Data!$G$3:$BA$2935,2,FALSE))</f>
        <v>'GENSAL'</v>
      </c>
      <c r="J12" s="4">
        <f>PSSE!C14</f>
        <v>1</v>
      </c>
      <c r="K12" s="4">
        <f>IF($H12=0,"",VLOOKUP($G12,Data!$G$3:$BA$2935,4,FALSE))</f>
        <v>7.2</v>
      </c>
      <c r="L12" s="4">
        <f>IF($H12=0,"",VLOOKUP($G12,Data!$G$3:$BA$2935,5,FALSE))</f>
        <v>0.123</v>
      </c>
      <c r="M12" s="4">
        <f>IF($H12=0,"",VLOOKUP($G12,Data!$G$3:$BA$2935,6,FALSE))</f>
        <v>7.4999999999999997E-2</v>
      </c>
      <c r="N12" s="4">
        <f>IF($H12=0,"",VLOOKUP($G12,Data!$G$3:$BA$2935,7,FALSE))</f>
        <v>4.6769999999999996</v>
      </c>
      <c r="O12" s="4">
        <f>IF($H12=0,"",VLOOKUP($G12,Data!$G$3:$BA$2935,8,FALSE))</f>
        <v>0</v>
      </c>
      <c r="P12" s="4">
        <f>IF($H12=0,"",VLOOKUP($G12,Data!$G$3:$BA$2935,9,FALSE))</f>
        <v>0.87</v>
      </c>
      <c r="Q12" s="4">
        <f>IF($H12=0,"",VLOOKUP($G12,Data!$G$3:$BA$2935,10,FALSE))</f>
        <v>0.57999999999999996</v>
      </c>
      <c r="R12" s="4">
        <f>IF($H12=0,"",VLOOKUP($G12,Data!$G$3:$BA$2935,11,FALSE))</f>
        <v>0.27</v>
      </c>
      <c r="S12" s="4">
        <f>IF($H12=0,"",VLOOKUP($G12,Data!$G$3:$BA$2935,12,FALSE))</f>
        <v>0.2</v>
      </c>
      <c r="T12" s="4">
        <f>IF($H12=0,"",VLOOKUP($G12,Data!$G$3:$BA$2935,13,FALSE))</f>
        <v>0.11600000000000001</v>
      </c>
      <c r="U12" s="4">
        <f>IF($H12=0,"",VLOOKUP($G12,Data!$G$3:$BA$2935,14,FALSE))</f>
        <v>0.17799999999999999</v>
      </c>
      <c r="V12" s="4">
        <f>IF($H12=0,"",VLOOKUP($G12,Data!$G$3:$BA$2935,15,FALSE))</f>
        <v>0.59199999999999997</v>
      </c>
      <c r="W12" s="4" t="str">
        <f>IF($H12=0,"",VLOOKUP($G12,Data!$G$3:$BA$2935,16,FALSE))</f>
        <v>/</v>
      </c>
      <c r="X12" s="4" t="str">
        <f>IF($H12=0,"",VLOOKUP($G12,Data!$G$3:$BA$2935,17,FALSE))</f>
        <v>/</v>
      </c>
      <c r="Y12" s="4" t="str">
        <f>IF($H12=0,"",VLOOKUP($G12,Data!$G$3:$BA$2935,18,FALSE))</f>
        <v/>
      </c>
      <c r="Z12" s="4" t="str">
        <f>IF($H12=0,"",VLOOKUP($G12,Data!$G$3:$BA$2935,19,FALSE))</f>
        <v/>
      </c>
      <c r="AA12" s="4" t="str">
        <f>IF($H12=0,"",VLOOKUP($G12,Data!$G$3:$BA$2935,20,FALSE))</f>
        <v/>
      </c>
      <c r="AB12" s="4" t="str">
        <f>IF($H12=0,"",VLOOKUP($G12,Data!$G$3:$BA$2935,21,FALSE))</f>
        <v/>
      </c>
      <c r="AC12" s="4" t="str">
        <f>IF($H12=0,"",VLOOKUP($G12,Data!$G$3:$BA$2935,22,FALSE))</f>
        <v/>
      </c>
      <c r="AD12" s="4" t="str">
        <f>IF($H12=0,"",VLOOKUP($G12,Data!$G$3:$BA$2935,23,FALSE))</f>
        <v/>
      </c>
      <c r="AE12" s="4" t="str">
        <f>IF($H12=0,"",VLOOKUP($G12,Data!$G$3:$BA$2935,24,FALSE))</f>
        <v/>
      </c>
      <c r="AF12" s="4" t="str">
        <f>IF($H12=0,"",VLOOKUP($G12,Data!$G$3:$BA$2935,25,FALSE))</f>
        <v/>
      </c>
      <c r="AG12" s="4" t="str">
        <f>IF($H12=0,"",VLOOKUP($G12,Data!$G$3:$BA$2935,26,FALSE))</f>
        <v/>
      </c>
      <c r="AH12" s="4" t="str">
        <f>IF($H12=0,"",VLOOKUP($G12,Data!$G$3:$BA$2935,27,FALSE))</f>
        <v/>
      </c>
      <c r="AI12" s="4" t="str">
        <f>IF($H12=0,"",VLOOKUP($G12,Data!$G$3:$BA$2935,28,FALSE))</f>
        <v/>
      </c>
      <c r="AJ12" s="4" t="str">
        <f>IF($H12=0,"",VLOOKUP($G12,Data!$G$3:$BA$2935,29,FALSE))</f>
        <v/>
      </c>
      <c r="AK12" s="4" t="str">
        <f>IF($H12=0,"",VLOOKUP($G12,Data!$G$3:$BA$2935,30,FALSE))</f>
        <v/>
      </c>
      <c r="AL12" s="4" t="str">
        <f>IF($H12=0,"",VLOOKUP($G12,Data!$G$3:$BA$2935,31,FALSE))</f>
        <v/>
      </c>
      <c r="AM12" s="4" t="str">
        <f>IF($H12=0,"",VLOOKUP($G12,Data!$G$3:$BA$2935,32,FALSE))</f>
        <v/>
      </c>
      <c r="AN12" s="4" t="str">
        <f>IF($H12=0,"",VLOOKUP($G12,Data!$G$3:$BA$2935,33,FALSE))</f>
        <v/>
      </c>
      <c r="AO12" s="4" t="str">
        <f>IF($H12=0,"",VLOOKUP($G12,Data!$G$3:$BA$2935,34,FALSE))</f>
        <v/>
      </c>
      <c r="AP12" s="4" t="str">
        <f>IF($H12=0,"",VLOOKUP($G12,Data!$G$3:$BA$2935,35,FALSE))</f>
        <v/>
      </c>
      <c r="AQ12" s="4" t="str">
        <f>IF($H12=0,"",VLOOKUP($G12,Data!$G$3:$BA$2935,36,FALSE))</f>
        <v/>
      </c>
      <c r="AR12" s="4" t="str">
        <f>IF($H12=0,"",VLOOKUP($G12,Data!$G$3:$BA$2935,37,FALSE))</f>
        <v/>
      </c>
      <c r="AS12" s="4" t="str">
        <f>IF($H12=0,"",VLOOKUP($G12,Data!$G$3:$BA$2935,38,FALSE))</f>
        <v/>
      </c>
      <c r="AT12" s="4" t="str">
        <f>IF($H12=0,"",VLOOKUP($G12,Data!$G$3:$BA$2935,39,FALSE))</f>
        <v/>
      </c>
    </row>
    <row r="13" spans="1:46" x14ac:dyDescent="0.25">
      <c r="A13" s="4">
        <f>PSSE!A15</f>
        <v>910021</v>
      </c>
      <c r="B13" s="4" t="str">
        <f>PSSE!B15</f>
        <v>BANRA1_S1</v>
      </c>
      <c r="C13" s="4">
        <f>PSSE!D15</f>
        <v>6.3</v>
      </c>
      <c r="D13" s="4">
        <f>PSSE!E15</f>
        <v>55</v>
      </c>
      <c r="E13" s="4" t="str">
        <f>PSSE!F15</f>
        <v>ND</v>
      </c>
      <c r="F13" s="4">
        <f>PSSE!G15</f>
        <v>1</v>
      </c>
      <c r="G13" s="4" t="str">
        <f t="shared" si="0"/>
        <v>GEN6.355ND1</v>
      </c>
      <c r="H13" s="4">
        <f>COUNTIF(Data!$G$3:$BA$2935,GEN!$G13)</f>
        <v>1</v>
      </c>
      <c r="I13" s="4" t="str">
        <f>IF($H13=0,"",VLOOKUP($G13,Data!$G$3:$BA$2935,2,FALSE))</f>
        <v>'GENROU'</v>
      </c>
      <c r="J13" s="4">
        <f>PSSE!C15</f>
        <v>1</v>
      </c>
      <c r="K13" s="4">
        <f>IF($H13=0,"",VLOOKUP($G13,Data!$G$3:$BA$2935,4,FALSE))</f>
        <v>4.76</v>
      </c>
      <c r="L13" s="4">
        <f>IF($H13=0,"",VLOOKUP($G13,Data!$G$3:$BA$2935,5,FALSE))</f>
        <v>0.04</v>
      </c>
      <c r="M13" s="4">
        <f>IF($H13=0,"",VLOOKUP($G13,Data!$G$3:$BA$2935,6,FALSE))</f>
        <v>0.42599999999999999</v>
      </c>
      <c r="N13" s="4">
        <f>IF($H13=0,"",VLOOKUP($G13,Data!$G$3:$BA$2935,7,FALSE))</f>
        <v>6.7000000000000004E-2</v>
      </c>
      <c r="O13" s="4">
        <f>IF($H13=0,"",VLOOKUP($G13,Data!$G$3:$BA$2935,8,FALSE))</f>
        <v>3.4</v>
      </c>
      <c r="P13" s="4">
        <f>IF($H13=0,"",VLOOKUP($G13,Data!$G$3:$BA$2935,9,FALSE))</f>
        <v>0</v>
      </c>
      <c r="Q13" s="4">
        <f>IF($H13=0,"",VLOOKUP($G13,Data!$G$3:$BA$2935,10,FALSE))</f>
        <v>1.825</v>
      </c>
      <c r="R13" s="4">
        <f>IF($H13=0,"",VLOOKUP($G13,Data!$G$3:$BA$2935,11,FALSE))</f>
        <v>1.7509999999999999</v>
      </c>
      <c r="S13" s="4">
        <f>IF($H13=0,"",VLOOKUP($G13,Data!$G$3:$BA$2935,12,FALSE))</f>
        <v>0.27500000000000002</v>
      </c>
      <c r="T13" s="4">
        <f>IF($H13=0,"",VLOOKUP($G13,Data!$G$3:$BA$2935,13,FALSE))</f>
        <v>0.41699999999999998</v>
      </c>
      <c r="U13" s="4">
        <f>IF($H13=0,"",VLOOKUP($G13,Data!$G$3:$BA$2935,14,FALSE))</f>
        <v>0.19</v>
      </c>
      <c r="V13" s="4">
        <f>IF($H13=0,"",VLOOKUP($G13,Data!$G$3:$BA$2935,15,FALSE))</f>
        <v>0.16900000000000001</v>
      </c>
      <c r="W13" s="4">
        <f>IF($H13=0,"",VLOOKUP($G13,Data!$G$3:$BA$2935,16,FALSE))</f>
        <v>0.09</v>
      </c>
      <c r="X13" s="4">
        <f>IF($H13=0,"",VLOOKUP($G13,Data!$G$3:$BA$2935,17,FALSE))</f>
        <v>0.4</v>
      </c>
      <c r="Y13" s="4" t="str">
        <f>IF($H13=0,"",VLOOKUP($G13,Data!$G$3:$BA$2935,18,FALSE))</f>
        <v>/</v>
      </c>
      <c r="Z13" s="4" t="str">
        <f>IF($H13=0,"",VLOOKUP($G13,Data!$G$3:$BA$2935,19,FALSE))</f>
        <v>/</v>
      </c>
      <c r="AA13" s="4" t="str">
        <f>IF($H13=0,"",VLOOKUP($G13,Data!$G$3:$BA$2935,20,FALSE))</f>
        <v/>
      </c>
      <c r="AB13" s="4" t="str">
        <f>IF($H13=0,"",VLOOKUP($G13,Data!$G$3:$BA$2935,21,FALSE))</f>
        <v/>
      </c>
      <c r="AC13" s="4" t="str">
        <f>IF($H13=0,"",VLOOKUP($G13,Data!$G$3:$BA$2935,22,FALSE))</f>
        <v/>
      </c>
      <c r="AD13" s="4" t="str">
        <f>IF($H13=0,"",VLOOKUP($G13,Data!$G$3:$BA$2935,23,FALSE))</f>
        <v/>
      </c>
      <c r="AE13" s="4" t="str">
        <f>IF($H13=0,"",VLOOKUP($G13,Data!$G$3:$BA$2935,24,FALSE))</f>
        <v/>
      </c>
      <c r="AF13" s="4" t="str">
        <f>IF($H13=0,"",VLOOKUP($G13,Data!$G$3:$BA$2935,25,FALSE))</f>
        <v/>
      </c>
      <c r="AG13" s="4" t="str">
        <f>IF($H13=0,"",VLOOKUP($G13,Data!$G$3:$BA$2935,26,FALSE))</f>
        <v/>
      </c>
      <c r="AH13" s="4" t="str">
        <f>IF($H13=0,"",VLOOKUP($G13,Data!$G$3:$BA$2935,27,FALSE))</f>
        <v/>
      </c>
      <c r="AI13" s="4" t="str">
        <f>IF($H13=0,"",VLOOKUP($G13,Data!$G$3:$BA$2935,28,FALSE))</f>
        <v/>
      </c>
      <c r="AJ13" s="4" t="str">
        <f>IF($H13=0,"",VLOOKUP($G13,Data!$G$3:$BA$2935,29,FALSE))</f>
        <v/>
      </c>
      <c r="AK13" s="4" t="str">
        <f>IF($H13=0,"",VLOOKUP($G13,Data!$G$3:$BA$2935,30,FALSE))</f>
        <v/>
      </c>
      <c r="AL13" s="4" t="str">
        <f>IF($H13=0,"",VLOOKUP($G13,Data!$G$3:$BA$2935,31,FALSE))</f>
        <v/>
      </c>
      <c r="AM13" s="4" t="str">
        <f>IF($H13=0,"",VLOOKUP($G13,Data!$G$3:$BA$2935,32,FALSE))</f>
        <v/>
      </c>
      <c r="AN13" s="4" t="str">
        <f>IF($H13=0,"",VLOOKUP($G13,Data!$G$3:$BA$2935,33,FALSE))</f>
        <v/>
      </c>
      <c r="AO13" s="4" t="str">
        <f>IF($H13=0,"",VLOOKUP($G13,Data!$G$3:$BA$2935,34,FALSE))</f>
        <v/>
      </c>
      <c r="AP13" s="4" t="str">
        <f>IF($H13=0,"",VLOOKUP($G13,Data!$G$3:$BA$2935,35,FALSE))</f>
        <v/>
      </c>
      <c r="AQ13" s="4" t="str">
        <f>IF($H13=0,"",VLOOKUP($G13,Data!$G$3:$BA$2935,36,FALSE))</f>
        <v/>
      </c>
      <c r="AR13" s="4" t="str">
        <f>IF($H13=0,"",VLOOKUP($G13,Data!$G$3:$BA$2935,37,FALSE))</f>
        <v/>
      </c>
      <c r="AS13" s="4" t="str">
        <f>IF($H13=0,"",VLOOKUP($G13,Data!$G$3:$BA$2935,38,FALSE))</f>
        <v/>
      </c>
      <c r="AT13" s="4" t="str">
        <f>IF($H13=0,"",VLOOKUP($G13,Data!$G$3:$BA$2935,39,FALSE))</f>
        <v/>
      </c>
    </row>
    <row r="14" spans="1:46" x14ac:dyDescent="0.25">
      <c r="A14" s="4">
        <f>PSSE!A16</f>
        <v>912011</v>
      </c>
      <c r="B14" s="4" t="str">
        <f>PSSE!B16</f>
        <v>NADUONG1_S1</v>
      </c>
      <c r="C14" s="4">
        <f>PSSE!D16</f>
        <v>6.3</v>
      </c>
      <c r="D14" s="4">
        <f>PSSE!E16</f>
        <v>55</v>
      </c>
      <c r="E14" s="4" t="str">
        <f>PSSE!F16</f>
        <v>ND</v>
      </c>
      <c r="F14" s="4">
        <f>PSSE!G16</f>
        <v>1</v>
      </c>
      <c r="G14" s="4" t="str">
        <f t="shared" si="0"/>
        <v>GEN6.355ND1</v>
      </c>
      <c r="H14" s="4">
        <f>COUNTIF(Data!$G$3:$BA$2935,GEN!$G14)</f>
        <v>1</v>
      </c>
      <c r="I14" s="4" t="str">
        <f>IF($H14=0,"",VLOOKUP($G14,Data!$G$3:$BA$2935,2,FALSE))</f>
        <v>'GENROU'</v>
      </c>
      <c r="J14" s="4">
        <f>PSSE!C16</f>
        <v>1</v>
      </c>
      <c r="K14" s="4">
        <f>IF($H14=0,"",VLOOKUP($G14,Data!$G$3:$BA$2935,4,FALSE))</f>
        <v>4.76</v>
      </c>
      <c r="L14" s="4">
        <f>IF($H14=0,"",VLOOKUP($G14,Data!$G$3:$BA$2935,5,FALSE))</f>
        <v>0.04</v>
      </c>
      <c r="M14" s="4">
        <f>IF($H14=0,"",VLOOKUP($G14,Data!$G$3:$BA$2935,6,FALSE))</f>
        <v>0.42599999999999999</v>
      </c>
      <c r="N14" s="4">
        <f>IF($H14=0,"",VLOOKUP($G14,Data!$G$3:$BA$2935,7,FALSE))</f>
        <v>6.7000000000000004E-2</v>
      </c>
      <c r="O14" s="4">
        <f>IF($H14=0,"",VLOOKUP($G14,Data!$G$3:$BA$2935,8,FALSE))</f>
        <v>3.4</v>
      </c>
      <c r="P14" s="4">
        <f>IF($H14=0,"",VLOOKUP($G14,Data!$G$3:$BA$2935,9,FALSE))</f>
        <v>0</v>
      </c>
      <c r="Q14" s="4">
        <f>IF($H14=0,"",VLOOKUP($G14,Data!$G$3:$BA$2935,10,FALSE))</f>
        <v>1.825</v>
      </c>
      <c r="R14" s="4">
        <f>IF($H14=0,"",VLOOKUP($G14,Data!$G$3:$BA$2935,11,FALSE))</f>
        <v>1.7509999999999999</v>
      </c>
      <c r="S14" s="4">
        <f>IF($H14=0,"",VLOOKUP($G14,Data!$G$3:$BA$2935,12,FALSE))</f>
        <v>0.27500000000000002</v>
      </c>
      <c r="T14" s="4">
        <f>IF($H14=0,"",VLOOKUP($G14,Data!$G$3:$BA$2935,13,FALSE))</f>
        <v>0.41699999999999998</v>
      </c>
      <c r="U14" s="4">
        <f>IF($H14=0,"",VLOOKUP($G14,Data!$G$3:$BA$2935,14,FALSE))</f>
        <v>0.19</v>
      </c>
      <c r="V14" s="4">
        <f>IF($H14=0,"",VLOOKUP($G14,Data!$G$3:$BA$2935,15,FALSE))</f>
        <v>0.16900000000000001</v>
      </c>
      <c r="W14" s="4">
        <f>IF($H14=0,"",VLOOKUP($G14,Data!$G$3:$BA$2935,16,FALSE))</f>
        <v>0.09</v>
      </c>
      <c r="X14" s="4">
        <f>IF($H14=0,"",VLOOKUP($G14,Data!$G$3:$BA$2935,17,FALSE))</f>
        <v>0.4</v>
      </c>
      <c r="Y14" s="4" t="str">
        <f>IF($H14=0,"",VLOOKUP($G14,Data!$G$3:$BA$2935,18,FALSE))</f>
        <v>/</v>
      </c>
      <c r="Z14" s="4" t="str">
        <f>IF($H14=0,"",VLOOKUP($G14,Data!$G$3:$BA$2935,19,FALSE))</f>
        <v>/</v>
      </c>
      <c r="AA14" s="4" t="str">
        <f>IF($H14=0,"",VLOOKUP($G14,Data!$G$3:$BA$2935,20,FALSE))</f>
        <v/>
      </c>
      <c r="AB14" s="4" t="str">
        <f>IF($H14=0,"",VLOOKUP($G14,Data!$G$3:$BA$2935,21,FALSE))</f>
        <v/>
      </c>
      <c r="AC14" s="4" t="str">
        <f>IF($H14=0,"",VLOOKUP($G14,Data!$G$3:$BA$2935,22,FALSE))</f>
        <v/>
      </c>
      <c r="AD14" s="4" t="str">
        <f>IF($H14=0,"",VLOOKUP($G14,Data!$G$3:$BA$2935,23,FALSE))</f>
        <v/>
      </c>
      <c r="AE14" s="4" t="str">
        <f>IF($H14=0,"",VLOOKUP($G14,Data!$G$3:$BA$2935,24,FALSE))</f>
        <v/>
      </c>
      <c r="AF14" s="4" t="str">
        <f>IF($H14=0,"",VLOOKUP($G14,Data!$G$3:$BA$2935,25,FALSE))</f>
        <v/>
      </c>
      <c r="AG14" s="4" t="str">
        <f>IF($H14=0,"",VLOOKUP($G14,Data!$G$3:$BA$2935,26,FALSE))</f>
        <v/>
      </c>
      <c r="AH14" s="4" t="str">
        <f>IF($H14=0,"",VLOOKUP($G14,Data!$G$3:$BA$2935,27,FALSE))</f>
        <v/>
      </c>
      <c r="AI14" s="4" t="str">
        <f>IF($H14=0,"",VLOOKUP($G14,Data!$G$3:$BA$2935,28,FALSE))</f>
        <v/>
      </c>
      <c r="AJ14" s="4" t="str">
        <f>IF($H14=0,"",VLOOKUP($G14,Data!$G$3:$BA$2935,29,FALSE))</f>
        <v/>
      </c>
      <c r="AK14" s="4" t="str">
        <f>IF($H14=0,"",VLOOKUP($G14,Data!$G$3:$BA$2935,30,FALSE))</f>
        <v/>
      </c>
      <c r="AL14" s="4" t="str">
        <f>IF($H14=0,"",VLOOKUP($G14,Data!$G$3:$BA$2935,31,FALSE))</f>
        <v/>
      </c>
      <c r="AM14" s="4" t="str">
        <f>IF($H14=0,"",VLOOKUP($G14,Data!$G$3:$BA$2935,32,FALSE))</f>
        <v/>
      </c>
      <c r="AN14" s="4" t="str">
        <f>IF($H14=0,"",VLOOKUP($G14,Data!$G$3:$BA$2935,33,FALSE))</f>
        <v/>
      </c>
      <c r="AO14" s="4" t="str">
        <f>IF($H14=0,"",VLOOKUP($G14,Data!$G$3:$BA$2935,34,FALSE))</f>
        <v/>
      </c>
      <c r="AP14" s="4" t="str">
        <f>IF($H14=0,"",VLOOKUP($G14,Data!$G$3:$BA$2935,35,FALSE))</f>
        <v/>
      </c>
      <c r="AQ14" s="4" t="str">
        <f>IF($H14=0,"",VLOOKUP($G14,Data!$G$3:$BA$2935,36,FALSE))</f>
        <v/>
      </c>
      <c r="AR14" s="4" t="str">
        <f>IF($H14=0,"",VLOOKUP($G14,Data!$G$3:$BA$2935,37,FALSE))</f>
        <v/>
      </c>
      <c r="AS14" s="4" t="str">
        <f>IF($H14=0,"",VLOOKUP($G14,Data!$G$3:$BA$2935,38,FALSE))</f>
        <v/>
      </c>
      <c r="AT14" s="4" t="str">
        <f>IF($H14=0,"",VLOOKUP($G14,Data!$G$3:$BA$2935,39,FALSE))</f>
        <v/>
      </c>
    </row>
    <row r="15" spans="1:46" x14ac:dyDescent="0.25">
      <c r="A15" s="4">
        <f>PSSE!A17</f>
        <v>912012</v>
      </c>
      <c r="B15" s="4" t="str">
        <f>PSSE!B17</f>
        <v>NADUONG1_S2</v>
      </c>
      <c r="C15" s="4">
        <f>PSSE!D17</f>
        <v>6.3</v>
      </c>
      <c r="D15" s="4">
        <f>PSSE!E17</f>
        <v>55</v>
      </c>
      <c r="E15" s="4" t="str">
        <f>PSSE!F17</f>
        <v>ND</v>
      </c>
      <c r="F15" s="4">
        <f>PSSE!G17</f>
        <v>1</v>
      </c>
      <c r="G15" s="4" t="str">
        <f t="shared" si="0"/>
        <v>GEN6.355ND1</v>
      </c>
      <c r="H15" s="4">
        <f>COUNTIF(Data!$G$3:$BA$2935,GEN!$G15)</f>
        <v>1</v>
      </c>
      <c r="I15" s="4" t="str">
        <f>IF($H15=0,"",VLOOKUP($G15,Data!$G$3:$BA$2935,2,FALSE))</f>
        <v>'GENROU'</v>
      </c>
      <c r="J15" s="4">
        <f>PSSE!C17</f>
        <v>1</v>
      </c>
      <c r="K15" s="4">
        <f>IF($H15=0,"",VLOOKUP($G15,Data!$G$3:$BA$2935,4,FALSE))</f>
        <v>4.76</v>
      </c>
      <c r="L15" s="4">
        <f>IF($H15=0,"",VLOOKUP($G15,Data!$G$3:$BA$2935,5,FALSE))</f>
        <v>0.04</v>
      </c>
      <c r="M15" s="4">
        <f>IF($H15=0,"",VLOOKUP($G15,Data!$G$3:$BA$2935,6,FALSE))</f>
        <v>0.42599999999999999</v>
      </c>
      <c r="N15" s="4">
        <f>IF($H15=0,"",VLOOKUP($G15,Data!$G$3:$BA$2935,7,FALSE))</f>
        <v>6.7000000000000004E-2</v>
      </c>
      <c r="O15" s="4">
        <f>IF($H15=0,"",VLOOKUP($G15,Data!$G$3:$BA$2935,8,FALSE))</f>
        <v>3.4</v>
      </c>
      <c r="P15" s="4">
        <f>IF($H15=0,"",VLOOKUP($G15,Data!$G$3:$BA$2935,9,FALSE))</f>
        <v>0</v>
      </c>
      <c r="Q15" s="4">
        <f>IF($H15=0,"",VLOOKUP($G15,Data!$G$3:$BA$2935,10,FALSE))</f>
        <v>1.825</v>
      </c>
      <c r="R15" s="4">
        <f>IF($H15=0,"",VLOOKUP($G15,Data!$G$3:$BA$2935,11,FALSE))</f>
        <v>1.7509999999999999</v>
      </c>
      <c r="S15" s="4">
        <f>IF($H15=0,"",VLOOKUP($G15,Data!$G$3:$BA$2935,12,FALSE))</f>
        <v>0.27500000000000002</v>
      </c>
      <c r="T15" s="4">
        <f>IF($H15=0,"",VLOOKUP($G15,Data!$G$3:$BA$2935,13,FALSE))</f>
        <v>0.41699999999999998</v>
      </c>
      <c r="U15" s="4">
        <f>IF($H15=0,"",VLOOKUP($G15,Data!$G$3:$BA$2935,14,FALSE))</f>
        <v>0.19</v>
      </c>
      <c r="V15" s="4">
        <f>IF($H15=0,"",VLOOKUP($G15,Data!$G$3:$BA$2935,15,FALSE))</f>
        <v>0.16900000000000001</v>
      </c>
      <c r="W15" s="4">
        <f>IF($H15=0,"",VLOOKUP($G15,Data!$G$3:$BA$2935,16,FALSE))</f>
        <v>0.09</v>
      </c>
      <c r="X15" s="4">
        <f>IF($H15=0,"",VLOOKUP($G15,Data!$G$3:$BA$2935,17,FALSE))</f>
        <v>0.4</v>
      </c>
      <c r="Y15" s="4" t="str">
        <f>IF($H15=0,"",VLOOKUP($G15,Data!$G$3:$BA$2935,18,FALSE))</f>
        <v>/</v>
      </c>
      <c r="Z15" s="4" t="str">
        <f>IF($H15=0,"",VLOOKUP($G15,Data!$G$3:$BA$2935,19,FALSE))</f>
        <v>/</v>
      </c>
      <c r="AA15" s="4" t="str">
        <f>IF($H15=0,"",VLOOKUP($G15,Data!$G$3:$BA$2935,20,FALSE))</f>
        <v/>
      </c>
      <c r="AB15" s="4" t="str">
        <f>IF($H15=0,"",VLOOKUP($G15,Data!$G$3:$BA$2935,21,FALSE))</f>
        <v/>
      </c>
      <c r="AC15" s="4" t="str">
        <f>IF($H15=0,"",VLOOKUP($G15,Data!$G$3:$BA$2935,22,FALSE))</f>
        <v/>
      </c>
      <c r="AD15" s="4" t="str">
        <f>IF($H15=0,"",VLOOKUP($G15,Data!$G$3:$BA$2935,23,FALSE))</f>
        <v/>
      </c>
      <c r="AE15" s="4" t="str">
        <f>IF($H15=0,"",VLOOKUP($G15,Data!$G$3:$BA$2935,24,FALSE))</f>
        <v/>
      </c>
      <c r="AF15" s="4" t="str">
        <f>IF($H15=0,"",VLOOKUP($G15,Data!$G$3:$BA$2935,25,FALSE))</f>
        <v/>
      </c>
      <c r="AG15" s="4" t="str">
        <f>IF($H15=0,"",VLOOKUP($G15,Data!$G$3:$BA$2935,26,FALSE))</f>
        <v/>
      </c>
      <c r="AH15" s="4" t="str">
        <f>IF($H15=0,"",VLOOKUP($G15,Data!$G$3:$BA$2935,27,FALSE))</f>
        <v/>
      </c>
      <c r="AI15" s="4" t="str">
        <f>IF($H15=0,"",VLOOKUP($G15,Data!$G$3:$BA$2935,28,FALSE))</f>
        <v/>
      </c>
      <c r="AJ15" s="4" t="str">
        <f>IF($H15=0,"",VLOOKUP($G15,Data!$G$3:$BA$2935,29,FALSE))</f>
        <v/>
      </c>
      <c r="AK15" s="4" t="str">
        <f>IF($H15=0,"",VLOOKUP($G15,Data!$G$3:$BA$2935,30,FALSE))</f>
        <v/>
      </c>
      <c r="AL15" s="4" t="str">
        <f>IF($H15=0,"",VLOOKUP($G15,Data!$G$3:$BA$2935,31,FALSE))</f>
        <v/>
      </c>
      <c r="AM15" s="4" t="str">
        <f>IF($H15=0,"",VLOOKUP($G15,Data!$G$3:$BA$2935,32,FALSE))</f>
        <v/>
      </c>
      <c r="AN15" s="4" t="str">
        <f>IF($H15=0,"",VLOOKUP($G15,Data!$G$3:$BA$2935,33,FALSE))</f>
        <v/>
      </c>
      <c r="AO15" s="4" t="str">
        <f>IF($H15=0,"",VLOOKUP($G15,Data!$G$3:$BA$2935,34,FALSE))</f>
        <v/>
      </c>
      <c r="AP15" s="4" t="str">
        <f>IF($H15=0,"",VLOOKUP($G15,Data!$G$3:$BA$2935,35,FALSE))</f>
        <v/>
      </c>
      <c r="AQ15" s="4" t="str">
        <f>IF($H15=0,"",VLOOKUP($G15,Data!$G$3:$BA$2935,36,FALSE))</f>
        <v/>
      </c>
      <c r="AR15" s="4" t="str">
        <f>IF($H15=0,"",VLOOKUP($G15,Data!$G$3:$BA$2935,37,FALSE))</f>
        <v/>
      </c>
      <c r="AS15" s="4" t="str">
        <f>IF($H15=0,"",VLOOKUP($G15,Data!$G$3:$BA$2935,38,FALSE))</f>
        <v/>
      </c>
      <c r="AT15" s="4" t="str">
        <f>IF($H15=0,"",VLOOKUP($G15,Data!$G$3:$BA$2935,39,FALSE))</f>
        <v/>
      </c>
    </row>
    <row r="16" spans="1:46" x14ac:dyDescent="0.25">
      <c r="A16" s="4">
        <f>PSSE!A18</f>
        <v>912013</v>
      </c>
      <c r="B16" s="4" t="str">
        <f>PSSE!B18</f>
        <v>NADUONG2_S1</v>
      </c>
      <c r="C16" s="4">
        <f>PSSE!D18</f>
        <v>6.3</v>
      </c>
      <c r="D16" s="4">
        <f>PSSE!E18</f>
        <v>55</v>
      </c>
      <c r="E16" s="4" t="str">
        <f>PSSE!F18</f>
        <v>ND</v>
      </c>
      <c r="F16" s="4">
        <f>PSSE!G18</f>
        <v>1</v>
      </c>
      <c r="G16" s="4" t="str">
        <f t="shared" si="0"/>
        <v>GEN6.355ND1</v>
      </c>
      <c r="H16" s="4">
        <f>COUNTIF(Data!$G$3:$BA$2935,GEN!$G16)</f>
        <v>1</v>
      </c>
      <c r="I16" s="4" t="str">
        <f>IF($H16=0,"",VLOOKUP($G16,Data!$G$3:$BA$2935,2,FALSE))</f>
        <v>'GENROU'</v>
      </c>
      <c r="J16" s="4">
        <f>PSSE!C18</f>
        <v>1</v>
      </c>
      <c r="K16" s="4">
        <f>IF($H16=0,"",VLOOKUP($G16,Data!$G$3:$BA$2935,4,FALSE))</f>
        <v>4.76</v>
      </c>
      <c r="L16" s="4">
        <f>IF($H16=0,"",VLOOKUP($G16,Data!$G$3:$BA$2935,5,FALSE))</f>
        <v>0.04</v>
      </c>
      <c r="M16" s="4">
        <f>IF($H16=0,"",VLOOKUP($G16,Data!$G$3:$BA$2935,6,FALSE))</f>
        <v>0.42599999999999999</v>
      </c>
      <c r="N16" s="4">
        <f>IF($H16=0,"",VLOOKUP($G16,Data!$G$3:$BA$2935,7,FALSE))</f>
        <v>6.7000000000000004E-2</v>
      </c>
      <c r="O16" s="4">
        <f>IF($H16=0,"",VLOOKUP($G16,Data!$G$3:$BA$2935,8,FALSE))</f>
        <v>3.4</v>
      </c>
      <c r="P16" s="4">
        <f>IF($H16=0,"",VLOOKUP($G16,Data!$G$3:$BA$2935,9,FALSE))</f>
        <v>0</v>
      </c>
      <c r="Q16" s="4">
        <f>IF($H16=0,"",VLOOKUP($G16,Data!$G$3:$BA$2935,10,FALSE))</f>
        <v>1.825</v>
      </c>
      <c r="R16" s="4">
        <f>IF($H16=0,"",VLOOKUP($G16,Data!$G$3:$BA$2935,11,FALSE))</f>
        <v>1.7509999999999999</v>
      </c>
      <c r="S16" s="4">
        <f>IF($H16=0,"",VLOOKUP($G16,Data!$G$3:$BA$2935,12,FALSE))</f>
        <v>0.27500000000000002</v>
      </c>
      <c r="T16" s="4">
        <f>IF($H16=0,"",VLOOKUP($G16,Data!$G$3:$BA$2935,13,FALSE))</f>
        <v>0.41699999999999998</v>
      </c>
      <c r="U16" s="4">
        <f>IF($H16=0,"",VLOOKUP($G16,Data!$G$3:$BA$2935,14,FALSE))</f>
        <v>0.19</v>
      </c>
      <c r="V16" s="4">
        <f>IF($H16=0,"",VLOOKUP($G16,Data!$G$3:$BA$2935,15,FALSE))</f>
        <v>0.16900000000000001</v>
      </c>
      <c r="W16" s="4">
        <f>IF($H16=0,"",VLOOKUP($G16,Data!$G$3:$BA$2935,16,FALSE))</f>
        <v>0.09</v>
      </c>
      <c r="X16" s="4">
        <f>IF($H16=0,"",VLOOKUP($G16,Data!$G$3:$BA$2935,17,FALSE))</f>
        <v>0.4</v>
      </c>
      <c r="Y16" s="4" t="str">
        <f>IF($H16=0,"",VLOOKUP($G16,Data!$G$3:$BA$2935,18,FALSE))</f>
        <v>/</v>
      </c>
      <c r="Z16" s="4" t="str">
        <f>IF($H16=0,"",VLOOKUP($G16,Data!$G$3:$BA$2935,19,FALSE))</f>
        <v>/</v>
      </c>
      <c r="AA16" s="4" t="str">
        <f>IF($H16=0,"",VLOOKUP($G16,Data!$G$3:$BA$2935,20,FALSE))</f>
        <v/>
      </c>
      <c r="AB16" s="4" t="str">
        <f>IF($H16=0,"",VLOOKUP($G16,Data!$G$3:$BA$2935,21,FALSE))</f>
        <v/>
      </c>
      <c r="AC16" s="4" t="str">
        <f>IF($H16=0,"",VLOOKUP($G16,Data!$G$3:$BA$2935,22,FALSE))</f>
        <v/>
      </c>
      <c r="AD16" s="4" t="str">
        <f>IF($H16=0,"",VLOOKUP($G16,Data!$G$3:$BA$2935,23,FALSE))</f>
        <v/>
      </c>
      <c r="AE16" s="4" t="str">
        <f>IF($H16=0,"",VLOOKUP($G16,Data!$G$3:$BA$2935,24,FALSE))</f>
        <v/>
      </c>
      <c r="AF16" s="4" t="str">
        <f>IF($H16=0,"",VLOOKUP($G16,Data!$G$3:$BA$2935,25,FALSE))</f>
        <v/>
      </c>
      <c r="AG16" s="4" t="str">
        <f>IF($H16=0,"",VLOOKUP($G16,Data!$G$3:$BA$2935,26,FALSE))</f>
        <v/>
      </c>
      <c r="AH16" s="4" t="str">
        <f>IF($H16=0,"",VLOOKUP($G16,Data!$G$3:$BA$2935,27,FALSE))</f>
        <v/>
      </c>
      <c r="AI16" s="4" t="str">
        <f>IF($H16=0,"",VLOOKUP($G16,Data!$G$3:$BA$2935,28,FALSE))</f>
        <v/>
      </c>
      <c r="AJ16" s="4" t="str">
        <f>IF($H16=0,"",VLOOKUP($G16,Data!$G$3:$BA$2935,29,FALSE))</f>
        <v/>
      </c>
      <c r="AK16" s="4" t="str">
        <f>IF($H16=0,"",VLOOKUP($G16,Data!$G$3:$BA$2935,30,FALSE))</f>
        <v/>
      </c>
      <c r="AL16" s="4" t="str">
        <f>IF($H16=0,"",VLOOKUP($G16,Data!$G$3:$BA$2935,31,FALSE))</f>
        <v/>
      </c>
      <c r="AM16" s="4" t="str">
        <f>IF($H16=0,"",VLOOKUP($G16,Data!$G$3:$BA$2935,32,FALSE))</f>
        <v/>
      </c>
      <c r="AN16" s="4" t="str">
        <f>IF($H16=0,"",VLOOKUP($G16,Data!$G$3:$BA$2935,33,FALSE))</f>
        <v/>
      </c>
      <c r="AO16" s="4" t="str">
        <f>IF($H16=0,"",VLOOKUP($G16,Data!$G$3:$BA$2935,34,FALSE))</f>
        <v/>
      </c>
      <c r="AP16" s="4" t="str">
        <f>IF($H16=0,"",VLOOKUP($G16,Data!$G$3:$BA$2935,35,FALSE))</f>
        <v/>
      </c>
      <c r="AQ16" s="4" t="str">
        <f>IF($H16=0,"",VLOOKUP($G16,Data!$G$3:$BA$2935,36,FALSE))</f>
        <v/>
      </c>
      <c r="AR16" s="4" t="str">
        <f>IF($H16=0,"",VLOOKUP($G16,Data!$G$3:$BA$2935,37,FALSE))</f>
        <v/>
      </c>
      <c r="AS16" s="4" t="str">
        <f>IF($H16=0,"",VLOOKUP($G16,Data!$G$3:$BA$2935,38,FALSE))</f>
        <v/>
      </c>
      <c r="AT16" s="4" t="str">
        <f>IF($H16=0,"",VLOOKUP($G16,Data!$G$3:$BA$2935,39,FALSE))</f>
        <v/>
      </c>
    </row>
    <row r="17" spans="1:46" x14ac:dyDescent="0.25">
      <c r="A17" s="4">
        <f>PSSE!A19</f>
        <v>912014</v>
      </c>
      <c r="B17" s="4" t="str">
        <f>PSSE!B19</f>
        <v>NADUONG2_S2</v>
      </c>
      <c r="C17" s="4">
        <f>PSSE!D19</f>
        <v>6.3</v>
      </c>
      <c r="D17" s="4">
        <f>PSSE!E19</f>
        <v>55</v>
      </c>
      <c r="E17" s="4" t="str">
        <f>PSSE!F19</f>
        <v>ND</v>
      </c>
      <c r="F17" s="4">
        <f>PSSE!G19</f>
        <v>1</v>
      </c>
      <c r="G17" s="4" t="str">
        <f t="shared" si="0"/>
        <v>GEN6.355ND1</v>
      </c>
      <c r="H17" s="4">
        <f>COUNTIF(Data!$G$3:$BA$2935,GEN!$G17)</f>
        <v>1</v>
      </c>
      <c r="I17" s="4" t="str">
        <f>IF($H17=0,"",VLOOKUP($G17,Data!$G$3:$BA$2935,2,FALSE))</f>
        <v>'GENROU'</v>
      </c>
      <c r="J17" s="4">
        <f>PSSE!C19</f>
        <v>1</v>
      </c>
      <c r="K17" s="4">
        <f>IF($H17=0,"",VLOOKUP($G17,Data!$G$3:$BA$2935,4,FALSE))</f>
        <v>4.76</v>
      </c>
      <c r="L17" s="4">
        <f>IF($H17=0,"",VLOOKUP($G17,Data!$G$3:$BA$2935,5,FALSE))</f>
        <v>0.04</v>
      </c>
      <c r="M17" s="4">
        <f>IF($H17=0,"",VLOOKUP($G17,Data!$G$3:$BA$2935,6,FALSE))</f>
        <v>0.42599999999999999</v>
      </c>
      <c r="N17" s="4">
        <f>IF($H17=0,"",VLOOKUP($G17,Data!$G$3:$BA$2935,7,FALSE))</f>
        <v>6.7000000000000004E-2</v>
      </c>
      <c r="O17" s="4">
        <f>IF($H17=0,"",VLOOKUP($G17,Data!$G$3:$BA$2935,8,FALSE))</f>
        <v>3.4</v>
      </c>
      <c r="P17" s="4">
        <f>IF($H17=0,"",VLOOKUP($G17,Data!$G$3:$BA$2935,9,FALSE))</f>
        <v>0</v>
      </c>
      <c r="Q17" s="4">
        <f>IF($H17=0,"",VLOOKUP($G17,Data!$G$3:$BA$2935,10,FALSE))</f>
        <v>1.825</v>
      </c>
      <c r="R17" s="4">
        <f>IF($H17=0,"",VLOOKUP($G17,Data!$G$3:$BA$2935,11,FALSE))</f>
        <v>1.7509999999999999</v>
      </c>
      <c r="S17" s="4">
        <f>IF($H17=0,"",VLOOKUP($G17,Data!$G$3:$BA$2935,12,FALSE))</f>
        <v>0.27500000000000002</v>
      </c>
      <c r="T17" s="4">
        <f>IF($H17=0,"",VLOOKUP($G17,Data!$G$3:$BA$2935,13,FALSE))</f>
        <v>0.41699999999999998</v>
      </c>
      <c r="U17" s="4">
        <f>IF($H17=0,"",VLOOKUP($G17,Data!$G$3:$BA$2935,14,FALSE))</f>
        <v>0.19</v>
      </c>
      <c r="V17" s="4">
        <f>IF($H17=0,"",VLOOKUP($G17,Data!$G$3:$BA$2935,15,FALSE))</f>
        <v>0.16900000000000001</v>
      </c>
      <c r="W17" s="4">
        <f>IF($H17=0,"",VLOOKUP($G17,Data!$G$3:$BA$2935,16,FALSE))</f>
        <v>0.09</v>
      </c>
      <c r="X17" s="4">
        <f>IF($H17=0,"",VLOOKUP($G17,Data!$G$3:$BA$2935,17,FALSE))</f>
        <v>0.4</v>
      </c>
      <c r="Y17" s="4" t="str">
        <f>IF($H17=0,"",VLOOKUP($G17,Data!$G$3:$BA$2935,18,FALSE))</f>
        <v>/</v>
      </c>
      <c r="Z17" s="4" t="str">
        <f>IF($H17=0,"",VLOOKUP($G17,Data!$G$3:$BA$2935,19,FALSE))</f>
        <v>/</v>
      </c>
      <c r="AA17" s="4" t="str">
        <f>IF($H17=0,"",VLOOKUP($G17,Data!$G$3:$BA$2935,20,FALSE))</f>
        <v/>
      </c>
      <c r="AB17" s="4" t="str">
        <f>IF($H17=0,"",VLOOKUP($G17,Data!$G$3:$BA$2935,21,FALSE))</f>
        <v/>
      </c>
      <c r="AC17" s="4" t="str">
        <f>IF($H17=0,"",VLOOKUP($G17,Data!$G$3:$BA$2935,22,FALSE))</f>
        <v/>
      </c>
      <c r="AD17" s="4" t="str">
        <f>IF($H17=0,"",VLOOKUP($G17,Data!$G$3:$BA$2935,23,FALSE))</f>
        <v/>
      </c>
      <c r="AE17" s="4" t="str">
        <f>IF($H17=0,"",VLOOKUP($G17,Data!$G$3:$BA$2935,24,FALSE))</f>
        <v/>
      </c>
      <c r="AF17" s="4" t="str">
        <f>IF($H17=0,"",VLOOKUP($G17,Data!$G$3:$BA$2935,25,FALSE))</f>
        <v/>
      </c>
      <c r="AG17" s="4" t="str">
        <f>IF($H17=0,"",VLOOKUP($G17,Data!$G$3:$BA$2935,26,FALSE))</f>
        <v/>
      </c>
      <c r="AH17" s="4" t="str">
        <f>IF($H17=0,"",VLOOKUP($G17,Data!$G$3:$BA$2935,27,FALSE))</f>
        <v/>
      </c>
      <c r="AI17" s="4" t="str">
        <f>IF($H17=0,"",VLOOKUP($G17,Data!$G$3:$BA$2935,28,FALSE))</f>
        <v/>
      </c>
      <c r="AJ17" s="4" t="str">
        <f>IF($H17=0,"",VLOOKUP($G17,Data!$G$3:$BA$2935,29,FALSE))</f>
        <v/>
      </c>
      <c r="AK17" s="4" t="str">
        <f>IF($H17=0,"",VLOOKUP($G17,Data!$G$3:$BA$2935,30,FALSE))</f>
        <v/>
      </c>
      <c r="AL17" s="4" t="str">
        <f>IF($H17=0,"",VLOOKUP($G17,Data!$G$3:$BA$2935,31,FALSE))</f>
        <v/>
      </c>
      <c r="AM17" s="4" t="str">
        <f>IF($H17=0,"",VLOOKUP($G17,Data!$G$3:$BA$2935,32,FALSE))</f>
        <v/>
      </c>
      <c r="AN17" s="4" t="str">
        <f>IF($H17=0,"",VLOOKUP($G17,Data!$G$3:$BA$2935,33,FALSE))</f>
        <v/>
      </c>
      <c r="AO17" s="4" t="str">
        <f>IF($H17=0,"",VLOOKUP($G17,Data!$G$3:$BA$2935,34,FALSE))</f>
        <v/>
      </c>
      <c r="AP17" s="4" t="str">
        <f>IF($H17=0,"",VLOOKUP($G17,Data!$G$3:$BA$2935,35,FALSE))</f>
        <v/>
      </c>
      <c r="AQ17" s="4" t="str">
        <f>IF($H17=0,"",VLOOKUP($G17,Data!$G$3:$BA$2935,36,FALSE))</f>
        <v/>
      </c>
      <c r="AR17" s="4" t="str">
        <f>IF($H17=0,"",VLOOKUP($G17,Data!$G$3:$BA$2935,37,FALSE))</f>
        <v/>
      </c>
      <c r="AS17" s="4" t="str">
        <f>IF($H17=0,"",VLOOKUP($G17,Data!$G$3:$BA$2935,38,FALSE))</f>
        <v/>
      </c>
      <c r="AT17" s="4" t="str">
        <f>IF($H17=0,"",VLOOKUP($G17,Data!$G$3:$BA$2935,39,FALSE))</f>
        <v/>
      </c>
    </row>
    <row r="18" spans="1:46" x14ac:dyDescent="0.25">
      <c r="A18" s="4">
        <f>PSSE!A20</f>
        <v>912021</v>
      </c>
      <c r="B18" s="4" t="str">
        <f>PSSE!B20</f>
        <v>DOAVIEN_1</v>
      </c>
      <c r="C18" s="4">
        <f>PSSE!D20</f>
        <v>6.3</v>
      </c>
      <c r="D18" s="4">
        <f>PSSE!E20</f>
        <v>55</v>
      </c>
      <c r="E18" s="4" t="str">
        <f>PSSE!F20</f>
        <v>TD</v>
      </c>
      <c r="F18" s="4">
        <f>PSSE!G20</f>
        <v>1</v>
      </c>
      <c r="G18" s="4" t="str">
        <f t="shared" si="0"/>
        <v>GEN6.355TD1</v>
      </c>
      <c r="H18" s="4">
        <f>COUNTIF(Data!$G$3:$BA$2935,GEN!$G18)</f>
        <v>1</v>
      </c>
      <c r="I18" s="4" t="str">
        <f>IF($H18=0,"",VLOOKUP($G18,Data!$G$3:$BA$2935,2,FALSE))</f>
        <v>'GENSAL'</v>
      </c>
      <c r="J18" s="4">
        <f>PSSE!C20</f>
        <v>1</v>
      </c>
      <c r="K18" s="4">
        <f>IF($H18=0,"",VLOOKUP($G18,Data!$G$3:$BA$2935,4,FALSE))</f>
        <v>6.6</v>
      </c>
      <c r="L18" s="4">
        <f>IF($H18=0,"",VLOOKUP($G18,Data!$G$3:$BA$2935,5,FALSE))</f>
        <v>0.05</v>
      </c>
      <c r="M18" s="4">
        <f>IF($H18=0,"",VLOOKUP($G18,Data!$G$3:$BA$2935,6,FALSE))</f>
        <v>0.155</v>
      </c>
      <c r="N18" s="4">
        <f>IF($H18=0,"",VLOOKUP($G18,Data!$G$3:$BA$2935,7,FALSE))</f>
        <v>2</v>
      </c>
      <c r="O18" s="4">
        <f>IF($H18=0,"",VLOOKUP($G18,Data!$G$3:$BA$2935,8,FALSE))</f>
        <v>0</v>
      </c>
      <c r="P18" s="4">
        <f>IF($H18=0,"",VLOOKUP($G18,Data!$G$3:$BA$2935,9,FALSE))</f>
        <v>1.1299999999999999</v>
      </c>
      <c r="Q18" s="4">
        <f>IF($H18=0,"",VLOOKUP($G18,Data!$G$3:$BA$2935,10,FALSE))</f>
        <v>0.73399999999999999</v>
      </c>
      <c r="R18" s="4">
        <f>IF($H18=0,"",VLOOKUP($G18,Data!$G$3:$BA$2935,11,FALSE))</f>
        <v>0.26</v>
      </c>
      <c r="S18" s="4">
        <f>IF($H18=0,"",VLOOKUP($G18,Data!$G$3:$BA$2935,12,FALSE))</f>
        <v>0.25600000000000001</v>
      </c>
      <c r="T18" s="4">
        <f>IF($H18=0,"",VLOOKUP($G18,Data!$G$3:$BA$2935,13,FALSE))</f>
        <v>0.104</v>
      </c>
      <c r="U18" s="4">
        <f>IF($H18=0,"",VLOOKUP($G18,Data!$G$3:$BA$2935,14,FALSE))</f>
        <v>0.19400000000000001</v>
      </c>
      <c r="V18" s="4">
        <f>IF($H18=0,"",VLOOKUP($G18,Data!$G$3:$BA$2935,15,FALSE))</f>
        <v>0.68500000000000005</v>
      </c>
      <c r="W18" s="4" t="str">
        <f>IF($H18=0,"",VLOOKUP($G18,Data!$G$3:$BA$2935,16,FALSE))</f>
        <v>/</v>
      </c>
      <c r="X18" s="4" t="str">
        <f>IF($H18=0,"",VLOOKUP($G18,Data!$G$3:$BA$2935,17,FALSE))</f>
        <v>/</v>
      </c>
      <c r="Y18" s="4" t="str">
        <f>IF($H18=0,"",VLOOKUP($G18,Data!$G$3:$BA$2935,18,FALSE))</f>
        <v/>
      </c>
      <c r="Z18" s="4" t="str">
        <f>IF($H18=0,"",VLOOKUP($G18,Data!$G$3:$BA$2935,19,FALSE))</f>
        <v/>
      </c>
      <c r="AA18" s="4" t="str">
        <f>IF($H18=0,"",VLOOKUP($G18,Data!$G$3:$BA$2935,20,FALSE))</f>
        <v/>
      </c>
      <c r="AB18" s="4" t="str">
        <f>IF($H18=0,"",VLOOKUP($G18,Data!$G$3:$BA$2935,21,FALSE))</f>
        <v/>
      </c>
      <c r="AC18" s="4" t="str">
        <f>IF($H18=0,"",VLOOKUP($G18,Data!$G$3:$BA$2935,22,FALSE))</f>
        <v/>
      </c>
      <c r="AD18" s="4" t="str">
        <f>IF($H18=0,"",VLOOKUP($G18,Data!$G$3:$BA$2935,23,FALSE))</f>
        <v/>
      </c>
      <c r="AE18" s="4" t="str">
        <f>IF($H18=0,"",VLOOKUP($G18,Data!$G$3:$BA$2935,24,FALSE))</f>
        <v/>
      </c>
      <c r="AF18" s="4" t="str">
        <f>IF($H18=0,"",VLOOKUP($G18,Data!$G$3:$BA$2935,25,FALSE))</f>
        <v/>
      </c>
      <c r="AG18" s="4" t="str">
        <f>IF($H18=0,"",VLOOKUP($G18,Data!$G$3:$BA$2935,26,FALSE))</f>
        <v/>
      </c>
      <c r="AH18" s="4" t="str">
        <f>IF($H18=0,"",VLOOKUP($G18,Data!$G$3:$BA$2935,27,FALSE))</f>
        <v/>
      </c>
      <c r="AI18" s="4" t="str">
        <f>IF($H18=0,"",VLOOKUP($G18,Data!$G$3:$BA$2935,28,FALSE))</f>
        <v/>
      </c>
      <c r="AJ18" s="4" t="str">
        <f>IF($H18=0,"",VLOOKUP($G18,Data!$G$3:$BA$2935,29,FALSE))</f>
        <v/>
      </c>
      <c r="AK18" s="4" t="str">
        <f>IF($H18=0,"",VLOOKUP($G18,Data!$G$3:$BA$2935,30,FALSE))</f>
        <v/>
      </c>
      <c r="AL18" s="4" t="str">
        <f>IF($H18=0,"",VLOOKUP($G18,Data!$G$3:$BA$2935,31,FALSE))</f>
        <v/>
      </c>
      <c r="AM18" s="4" t="str">
        <f>IF($H18=0,"",VLOOKUP($G18,Data!$G$3:$BA$2935,32,FALSE))</f>
        <v/>
      </c>
      <c r="AN18" s="4" t="str">
        <f>IF($H18=0,"",VLOOKUP($G18,Data!$G$3:$BA$2935,33,FALSE))</f>
        <v/>
      </c>
      <c r="AO18" s="4" t="str">
        <f>IF($H18=0,"",VLOOKUP($G18,Data!$G$3:$BA$2935,34,FALSE))</f>
        <v/>
      </c>
      <c r="AP18" s="4" t="str">
        <f>IF($H18=0,"",VLOOKUP($G18,Data!$G$3:$BA$2935,35,FALSE))</f>
        <v/>
      </c>
      <c r="AQ18" s="4" t="str">
        <f>IF($H18=0,"",VLOOKUP($G18,Data!$G$3:$BA$2935,36,FALSE))</f>
        <v/>
      </c>
      <c r="AR18" s="4" t="str">
        <f>IF($H18=0,"",VLOOKUP($G18,Data!$G$3:$BA$2935,37,FALSE))</f>
        <v/>
      </c>
      <c r="AS18" s="4" t="str">
        <f>IF($H18=0,"",VLOOKUP($G18,Data!$G$3:$BA$2935,38,FALSE))</f>
        <v/>
      </c>
      <c r="AT18" s="4" t="str">
        <f>IF($H18=0,"",VLOOKUP($G18,Data!$G$3:$BA$2935,39,FALSE))</f>
        <v/>
      </c>
    </row>
    <row r="19" spans="1:46" x14ac:dyDescent="0.25">
      <c r="A19" s="4">
        <f>PSSE!A21</f>
        <v>912031</v>
      </c>
      <c r="B19" s="4" t="str">
        <f>PSSE!B21</f>
        <v>TANVIET_1</v>
      </c>
      <c r="C19" s="4">
        <f>PSSE!D21</f>
        <v>6.3</v>
      </c>
      <c r="D19" s="4">
        <f>PSSE!E21</f>
        <v>55</v>
      </c>
      <c r="E19" s="4" t="str">
        <f>PSSE!F21</f>
        <v>TD</v>
      </c>
      <c r="F19" s="4">
        <f>PSSE!G21</f>
        <v>1</v>
      </c>
      <c r="G19" s="4" t="str">
        <f t="shared" si="0"/>
        <v>GEN6.355TD1</v>
      </c>
      <c r="H19" s="4">
        <f>COUNTIF(Data!$G$3:$BA$2935,GEN!$G19)</f>
        <v>1</v>
      </c>
      <c r="I19" s="4" t="str">
        <f>IF($H19=0,"",VLOOKUP($G19,Data!$G$3:$BA$2935,2,FALSE))</f>
        <v>'GENSAL'</v>
      </c>
      <c r="J19" s="4">
        <f>PSSE!C21</f>
        <v>1</v>
      </c>
      <c r="K19" s="4">
        <f>IF($H19=0,"",VLOOKUP($G19,Data!$G$3:$BA$2935,4,FALSE))</f>
        <v>6.6</v>
      </c>
      <c r="L19" s="4">
        <f>IF($H19=0,"",VLOOKUP($G19,Data!$G$3:$BA$2935,5,FALSE))</f>
        <v>0.05</v>
      </c>
      <c r="M19" s="4">
        <f>IF($H19=0,"",VLOOKUP($G19,Data!$G$3:$BA$2935,6,FALSE))</f>
        <v>0.155</v>
      </c>
      <c r="N19" s="4">
        <f>IF($H19=0,"",VLOOKUP($G19,Data!$G$3:$BA$2935,7,FALSE))</f>
        <v>2</v>
      </c>
      <c r="O19" s="4">
        <f>IF($H19=0,"",VLOOKUP($G19,Data!$G$3:$BA$2935,8,FALSE))</f>
        <v>0</v>
      </c>
      <c r="P19" s="4">
        <f>IF($H19=0,"",VLOOKUP($G19,Data!$G$3:$BA$2935,9,FALSE))</f>
        <v>1.1299999999999999</v>
      </c>
      <c r="Q19" s="4">
        <f>IF($H19=0,"",VLOOKUP($G19,Data!$G$3:$BA$2935,10,FALSE))</f>
        <v>0.73399999999999999</v>
      </c>
      <c r="R19" s="4">
        <f>IF($H19=0,"",VLOOKUP($G19,Data!$G$3:$BA$2935,11,FALSE))</f>
        <v>0.26</v>
      </c>
      <c r="S19" s="4">
        <f>IF($H19=0,"",VLOOKUP($G19,Data!$G$3:$BA$2935,12,FALSE))</f>
        <v>0.25600000000000001</v>
      </c>
      <c r="T19" s="4">
        <f>IF($H19=0,"",VLOOKUP($G19,Data!$G$3:$BA$2935,13,FALSE))</f>
        <v>0.104</v>
      </c>
      <c r="U19" s="4">
        <f>IF($H19=0,"",VLOOKUP($G19,Data!$G$3:$BA$2935,14,FALSE))</f>
        <v>0.19400000000000001</v>
      </c>
      <c r="V19" s="4">
        <f>IF($H19=0,"",VLOOKUP($G19,Data!$G$3:$BA$2935,15,FALSE))</f>
        <v>0.68500000000000005</v>
      </c>
      <c r="W19" s="4" t="str">
        <f>IF($H19=0,"",VLOOKUP($G19,Data!$G$3:$BA$2935,16,FALSE))</f>
        <v>/</v>
      </c>
      <c r="X19" s="4" t="str">
        <f>IF($H19=0,"",VLOOKUP($G19,Data!$G$3:$BA$2935,17,FALSE))</f>
        <v>/</v>
      </c>
      <c r="Y19" s="4" t="str">
        <f>IF($H19=0,"",VLOOKUP($G19,Data!$G$3:$BA$2935,18,FALSE))</f>
        <v/>
      </c>
      <c r="Z19" s="4" t="str">
        <f>IF($H19=0,"",VLOOKUP($G19,Data!$G$3:$BA$2935,19,FALSE))</f>
        <v/>
      </c>
      <c r="AA19" s="4" t="str">
        <f>IF($H19=0,"",VLOOKUP($G19,Data!$G$3:$BA$2935,20,FALSE))</f>
        <v/>
      </c>
      <c r="AB19" s="4" t="str">
        <f>IF($H19=0,"",VLOOKUP($G19,Data!$G$3:$BA$2935,21,FALSE))</f>
        <v/>
      </c>
      <c r="AC19" s="4" t="str">
        <f>IF($H19=0,"",VLOOKUP($G19,Data!$G$3:$BA$2935,22,FALSE))</f>
        <v/>
      </c>
      <c r="AD19" s="4" t="str">
        <f>IF($H19=0,"",VLOOKUP($G19,Data!$G$3:$BA$2935,23,FALSE))</f>
        <v/>
      </c>
      <c r="AE19" s="4" t="str">
        <f>IF($H19=0,"",VLOOKUP($G19,Data!$G$3:$BA$2935,24,FALSE))</f>
        <v/>
      </c>
      <c r="AF19" s="4" t="str">
        <f>IF($H19=0,"",VLOOKUP($G19,Data!$G$3:$BA$2935,25,FALSE))</f>
        <v/>
      </c>
      <c r="AG19" s="4" t="str">
        <f>IF($H19=0,"",VLOOKUP($G19,Data!$G$3:$BA$2935,26,FALSE))</f>
        <v/>
      </c>
      <c r="AH19" s="4" t="str">
        <f>IF($H19=0,"",VLOOKUP($G19,Data!$G$3:$BA$2935,27,FALSE))</f>
        <v/>
      </c>
      <c r="AI19" s="4" t="str">
        <f>IF($H19=0,"",VLOOKUP($G19,Data!$G$3:$BA$2935,28,FALSE))</f>
        <v/>
      </c>
      <c r="AJ19" s="4" t="str">
        <f>IF($H19=0,"",VLOOKUP($G19,Data!$G$3:$BA$2935,29,FALSE))</f>
        <v/>
      </c>
      <c r="AK19" s="4" t="str">
        <f>IF($H19=0,"",VLOOKUP($G19,Data!$G$3:$BA$2935,30,FALSE))</f>
        <v/>
      </c>
      <c r="AL19" s="4" t="str">
        <f>IF($H19=0,"",VLOOKUP($G19,Data!$G$3:$BA$2935,31,FALSE))</f>
        <v/>
      </c>
      <c r="AM19" s="4" t="str">
        <f>IF($H19=0,"",VLOOKUP($G19,Data!$G$3:$BA$2935,32,FALSE))</f>
        <v/>
      </c>
      <c r="AN19" s="4" t="str">
        <f>IF($H19=0,"",VLOOKUP($G19,Data!$G$3:$BA$2935,33,FALSE))</f>
        <v/>
      </c>
      <c r="AO19" s="4" t="str">
        <f>IF($H19=0,"",VLOOKUP($G19,Data!$G$3:$BA$2935,34,FALSE))</f>
        <v/>
      </c>
      <c r="AP19" s="4" t="str">
        <f>IF($H19=0,"",VLOOKUP($G19,Data!$G$3:$BA$2935,35,FALSE))</f>
        <v/>
      </c>
      <c r="AQ19" s="4" t="str">
        <f>IF($H19=0,"",VLOOKUP($G19,Data!$G$3:$BA$2935,36,FALSE))</f>
        <v/>
      </c>
      <c r="AR19" s="4" t="str">
        <f>IF($H19=0,"",VLOOKUP($G19,Data!$G$3:$BA$2935,37,FALSE))</f>
        <v/>
      </c>
      <c r="AS19" s="4" t="str">
        <f>IF($H19=0,"",VLOOKUP($G19,Data!$G$3:$BA$2935,38,FALSE))</f>
        <v/>
      </c>
      <c r="AT19" s="4" t="str">
        <f>IF($H19=0,"",VLOOKUP($G19,Data!$G$3:$BA$2935,39,FALSE))</f>
        <v/>
      </c>
    </row>
    <row r="20" spans="1:46" x14ac:dyDescent="0.25">
      <c r="A20" s="4">
        <f>PSSE!A22</f>
        <v>912041</v>
      </c>
      <c r="B20" s="4" t="str">
        <f>PSSE!B22</f>
        <v>THACXANG1</v>
      </c>
      <c r="C20" s="4">
        <f>PSSE!D22</f>
        <v>6.3</v>
      </c>
      <c r="D20" s="4">
        <f>PSSE!E22</f>
        <v>55</v>
      </c>
      <c r="E20" s="4" t="str">
        <f>PSSE!F22</f>
        <v>TD</v>
      </c>
      <c r="F20" s="4">
        <f>PSSE!G22</f>
        <v>1</v>
      </c>
      <c r="G20" s="4" t="str">
        <f t="shared" si="0"/>
        <v>GEN6.355TD1</v>
      </c>
      <c r="H20" s="4">
        <f>COUNTIF(Data!$G$3:$BA$2935,GEN!$G20)</f>
        <v>1</v>
      </c>
      <c r="I20" s="4" t="str">
        <f>IF($H20=0,"",VLOOKUP($G20,Data!$G$3:$BA$2935,2,FALSE))</f>
        <v>'GENSAL'</v>
      </c>
      <c r="J20" s="4">
        <f>PSSE!C22</f>
        <v>1</v>
      </c>
      <c r="K20" s="4">
        <f>IF($H20=0,"",VLOOKUP($G20,Data!$G$3:$BA$2935,4,FALSE))</f>
        <v>6.6</v>
      </c>
      <c r="L20" s="4">
        <f>IF($H20=0,"",VLOOKUP($G20,Data!$G$3:$BA$2935,5,FALSE))</f>
        <v>0.05</v>
      </c>
      <c r="M20" s="4">
        <f>IF($H20=0,"",VLOOKUP($G20,Data!$G$3:$BA$2935,6,FALSE))</f>
        <v>0.155</v>
      </c>
      <c r="N20" s="4">
        <f>IF($H20=0,"",VLOOKUP($G20,Data!$G$3:$BA$2935,7,FALSE))</f>
        <v>2</v>
      </c>
      <c r="O20" s="4">
        <f>IF($H20=0,"",VLOOKUP($G20,Data!$G$3:$BA$2935,8,FALSE))</f>
        <v>0</v>
      </c>
      <c r="P20" s="4">
        <f>IF($H20=0,"",VLOOKUP($G20,Data!$G$3:$BA$2935,9,FALSE))</f>
        <v>1.1299999999999999</v>
      </c>
      <c r="Q20" s="4">
        <f>IF($H20=0,"",VLOOKUP($G20,Data!$G$3:$BA$2935,10,FALSE))</f>
        <v>0.73399999999999999</v>
      </c>
      <c r="R20" s="4">
        <f>IF($H20=0,"",VLOOKUP($G20,Data!$G$3:$BA$2935,11,FALSE))</f>
        <v>0.26</v>
      </c>
      <c r="S20" s="4">
        <f>IF($H20=0,"",VLOOKUP($G20,Data!$G$3:$BA$2935,12,FALSE))</f>
        <v>0.25600000000000001</v>
      </c>
      <c r="T20" s="4">
        <f>IF($H20=0,"",VLOOKUP($G20,Data!$G$3:$BA$2935,13,FALSE))</f>
        <v>0.104</v>
      </c>
      <c r="U20" s="4">
        <f>IF($H20=0,"",VLOOKUP($G20,Data!$G$3:$BA$2935,14,FALSE))</f>
        <v>0.19400000000000001</v>
      </c>
      <c r="V20" s="4">
        <f>IF($H20=0,"",VLOOKUP($G20,Data!$G$3:$BA$2935,15,FALSE))</f>
        <v>0.68500000000000005</v>
      </c>
      <c r="W20" s="4" t="str">
        <f>IF($H20=0,"",VLOOKUP($G20,Data!$G$3:$BA$2935,16,FALSE))</f>
        <v>/</v>
      </c>
      <c r="X20" s="4" t="str">
        <f>IF($H20=0,"",VLOOKUP($G20,Data!$G$3:$BA$2935,17,FALSE))</f>
        <v>/</v>
      </c>
      <c r="Y20" s="4" t="str">
        <f>IF($H20=0,"",VLOOKUP($G20,Data!$G$3:$BA$2935,18,FALSE))</f>
        <v/>
      </c>
      <c r="Z20" s="4" t="str">
        <f>IF($H20=0,"",VLOOKUP($G20,Data!$G$3:$BA$2935,19,FALSE))</f>
        <v/>
      </c>
      <c r="AA20" s="4" t="str">
        <f>IF($H20=0,"",VLOOKUP($G20,Data!$G$3:$BA$2935,20,FALSE))</f>
        <v/>
      </c>
      <c r="AB20" s="4" t="str">
        <f>IF($H20=0,"",VLOOKUP($G20,Data!$G$3:$BA$2935,21,FALSE))</f>
        <v/>
      </c>
      <c r="AC20" s="4" t="str">
        <f>IF($H20=0,"",VLOOKUP($G20,Data!$G$3:$BA$2935,22,FALSE))</f>
        <v/>
      </c>
      <c r="AD20" s="4" t="str">
        <f>IF($H20=0,"",VLOOKUP($G20,Data!$G$3:$BA$2935,23,FALSE))</f>
        <v/>
      </c>
      <c r="AE20" s="4" t="str">
        <f>IF($H20=0,"",VLOOKUP($G20,Data!$G$3:$BA$2935,24,FALSE))</f>
        <v/>
      </c>
      <c r="AF20" s="4" t="str">
        <f>IF($H20=0,"",VLOOKUP($G20,Data!$G$3:$BA$2935,25,FALSE))</f>
        <v/>
      </c>
      <c r="AG20" s="4" t="str">
        <f>IF($H20=0,"",VLOOKUP($G20,Data!$G$3:$BA$2935,26,FALSE))</f>
        <v/>
      </c>
      <c r="AH20" s="4" t="str">
        <f>IF($H20=0,"",VLOOKUP($G20,Data!$G$3:$BA$2935,27,FALSE))</f>
        <v/>
      </c>
      <c r="AI20" s="4" t="str">
        <f>IF($H20=0,"",VLOOKUP($G20,Data!$G$3:$BA$2935,28,FALSE))</f>
        <v/>
      </c>
      <c r="AJ20" s="4" t="str">
        <f>IF($H20=0,"",VLOOKUP($G20,Data!$G$3:$BA$2935,29,FALSE))</f>
        <v/>
      </c>
      <c r="AK20" s="4" t="str">
        <f>IF($H20=0,"",VLOOKUP($G20,Data!$G$3:$BA$2935,30,FALSE))</f>
        <v/>
      </c>
      <c r="AL20" s="4" t="str">
        <f>IF($H20=0,"",VLOOKUP($G20,Data!$G$3:$BA$2935,31,FALSE))</f>
        <v/>
      </c>
      <c r="AM20" s="4" t="str">
        <f>IF($H20=0,"",VLOOKUP($G20,Data!$G$3:$BA$2935,32,FALSE))</f>
        <v/>
      </c>
      <c r="AN20" s="4" t="str">
        <f>IF($H20=0,"",VLOOKUP($G20,Data!$G$3:$BA$2935,33,FALSE))</f>
        <v/>
      </c>
      <c r="AO20" s="4" t="str">
        <f>IF($H20=0,"",VLOOKUP($G20,Data!$G$3:$BA$2935,34,FALSE))</f>
        <v/>
      </c>
      <c r="AP20" s="4" t="str">
        <f>IF($H20=0,"",VLOOKUP($G20,Data!$G$3:$BA$2935,35,FALSE))</f>
        <v/>
      </c>
      <c r="AQ20" s="4" t="str">
        <f>IF($H20=0,"",VLOOKUP($G20,Data!$G$3:$BA$2935,36,FALSE))</f>
        <v/>
      </c>
      <c r="AR20" s="4" t="str">
        <f>IF($H20=0,"",VLOOKUP($G20,Data!$G$3:$BA$2935,37,FALSE))</f>
        <v/>
      </c>
      <c r="AS20" s="4" t="str">
        <f>IF($H20=0,"",VLOOKUP($G20,Data!$G$3:$BA$2935,38,FALSE))</f>
        <v/>
      </c>
      <c r="AT20" s="4" t="str">
        <f>IF($H20=0,"",VLOOKUP($G20,Data!$G$3:$BA$2935,39,FALSE))</f>
        <v/>
      </c>
    </row>
    <row r="21" spans="1:46" x14ac:dyDescent="0.25">
      <c r="A21" s="4">
        <f>PSSE!A23</f>
        <v>912051</v>
      </c>
      <c r="B21" s="4" t="str">
        <f>PSSE!B23</f>
        <v>PDMAUSON1</v>
      </c>
      <c r="C21" s="4">
        <f>PSSE!D23</f>
        <v>6.3</v>
      </c>
      <c r="D21" s="4">
        <f>PSSE!E23</f>
        <v>55</v>
      </c>
      <c r="E21" s="4" t="str">
        <f>PSSE!F23</f>
        <v>TD</v>
      </c>
      <c r="F21" s="4">
        <f>PSSE!G23</f>
        <v>1</v>
      </c>
      <c r="G21" s="4" t="str">
        <f t="shared" si="0"/>
        <v>GEN6.355TD1</v>
      </c>
      <c r="H21" s="4">
        <f>COUNTIF(Data!$G$3:$BA$2935,GEN!$G21)</f>
        <v>1</v>
      </c>
      <c r="I21" s="4" t="str">
        <f>IF($H21=0,"",VLOOKUP($G21,Data!$G$3:$BA$2935,2,FALSE))</f>
        <v>'GENSAL'</v>
      </c>
      <c r="J21" s="4">
        <f>PSSE!C23</f>
        <v>1</v>
      </c>
      <c r="K21" s="4">
        <f>IF($H21=0,"",VLOOKUP($G21,Data!$G$3:$BA$2935,4,FALSE))</f>
        <v>6.6</v>
      </c>
      <c r="L21" s="4">
        <f>IF($H21=0,"",VLOOKUP($G21,Data!$G$3:$BA$2935,5,FALSE))</f>
        <v>0.05</v>
      </c>
      <c r="M21" s="4">
        <f>IF($H21=0,"",VLOOKUP($G21,Data!$G$3:$BA$2935,6,FALSE))</f>
        <v>0.155</v>
      </c>
      <c r="N21" s="4">
        <f>IF($H21=0,"",VLOOKUP($G21,Data!$G$3:$BA$2935,7,FALSE))</f>
        <v>2</v>
      </c>
      <c r="O21" s="4">
        <f>IF($H21=0,"",VLOOKUP($G21,Data!$G$3:$BA$2935,8,FALSE))</f>
        <v>0</v>
      </c>
      <c r="P21" s="4">
        <f>IF($H21=0,"",VLOOKUP($G21,Data!$G$3:$BA$2935,9,FALSE))</f>
        <v>1.1299999999999999</v>
      </c>
      <c r="Q21" s="4">
        <f>IF($H21=0,"",VLOOKUP($G21,Data!$G$3:$BA$2935,10,FALSE))</f>
        <v>0.73399999999999999</v>
      </c>
      <c r="R21" s="4">
        <f>IF($H21=0,"",VLOOKUP($G21,Data!$G$3:$BA$2935,11,FALSE))</f>
        <v>0.26</v>
      </c>
      <c r="S21" s="4">
        <f>IF($H21=0,"",VLOOKUP($G21,Data!$G$3:$BA$2935,12,FALSE))</f>
        <v>0.25600000000000001</v>
      </c>
      <c r="T21" s="4">
        <f>IF($H21=0,"",VLOOKUP($G21,Data!$G$3:$BA$2935,13,FALSE))</f>
        <v>0.104</v>
      </c>
      <c r="U21" s="4">
        <f>IF($H21=0,"",VLOOKUP($G21,Data!$G$3:$BA$2935,14,FALSE))</f>
        <v>0.19400000000000001</v>
      </c>
      <c r="V21" s="4">
        <f>IF($H21=0,"",VLOOKUP($G21,Data!$G$3:$BA$2935,15,FALSE))</f>
        <v>0.68500000000000005</v>
      </c>
      <c r="W21" s="4" t="str">
        <f>IF($H21=0,"",VLOOKUP($G21,Data!$G$3:$BA$2935,16,FALSE))</f>
        <v>/</v>
      </c>
      <c r="X21" s="4" t="str">
        <f>IF($H21=0,"",VLOOKUP($G21,Data!$G$3:$BA$2935,17,FALSE))</f>
        <v>/</v>
      </c>
      <c r="Y21" s="4" t="str">
        <f>IF($H21=0,"",VLOOKUP($G21,Data!$G$3:$BA$2935,18,FALSE))</f>
        <v/>
      </c>
      <c r="Z21" s="4" t="str">
        <f>IF($H21=0,"",VLOOKUP($G21,Data!$G$3:$BA$2935,19,FALSE))</f>
        <v/>
      </c>
      <c r="AA21" s="4" t="str">
        <f>IF($H21=0,"",VLOOKUP($G21,Data!$G$3:$BA$2935,20,FALSE))</f>
        <v/>
      </c>
      <c r="AB21" s="4" t="str">
        <f>IF($H21=0,"",VLOOKUP($G21,Data!$G$3:$BA$2935,21,FALSE))</f>
        <v/>
      </c>
      <c r="AC21" s="4" t="str">
        <f>IF($H21=0,"",VLOOKUP($G21,Data!$G$3:$BA$2935,22,FALSE))</f>
        <v/>
      </c>
      <c r="AD21" s="4" t="str">
        <f>IF($H21=0,"",VLOOKUP($G21,Data!$G$3:$BA$2935,23,FALSE))</f>
        <v/>
      </c>
      <c r="AE21" s="4" t="str">
        <f>IF($H21=0,"",VLOOKUP($G21,Data!$G$3:$BA$2935,24,FALSE))</f>
        <v/>
      </c>
      <c r="AF21" s="4" t="str">
        <f>IF($H21=0,"",VLOOKUP($G21,Data!$G$3:$BA$2935,25,FALSE))</f>
        <v/>
      </c>
      <c r="AG21" s="4" t="str">
        <f>IF($H21=0,"",VLOOKUP($G21,Data!$G$3:$BA$2935,26,FALSE))</f>
        <v/>
      </c>
      <c r="AH21" s="4" t="str">
        <f>IF($H21=0,"",VLOOKUP($G21,Data!$G$3:$BA$2935,27,FALSE))</f>
        <v/>
      </c>
      <c r="AI21" s="4" t="str">
        <f>IF($H21=0,"",VLOOKUP($G21,Data!$G$3:$BA$2935,28,FALSE))</f>
        <v/>
      </c>
      <c r="AJ21" s="4" t="str">
        <f>IF($H21=0,"",VLOOKUP($G21,Data!$G$3:$BA$2935,29,FALSE))</f>
        <v/>
      </c>
      <c r="AK21" s="4" t="str">
        <f>IF($H21=0,"",VLOOKUP($G21,Data!$G$3:$BA$2935,30,FALSE))</f>
        <v/>
      </c>
      <c r="AL21" s="4" t="str">
        <f>IF($H21=0,"",VLOOKUP($G21,Data!$G$3:$BA$2935,31,FALSE))</f>
        <v/>
      </c>
      <c r="AM21" s="4" t="str">
        <f>IF($H21=0,"",VLOOKUP($G21,Data!$G$3:$BA$2935,32,FALSE))</f>
        <v/>
      </c>
      <c r="AN21" s="4" t="str">
        <f>IF($H21=0,"",VLOOKUP($G21,Data!$G$3:$BA$2935,33,FALSE))</f>
        <v/>
      </c>
      <c r="AO21" s="4" t="str">
        <f>IF($H21=0,"",VLOOKUP($G21,Data!$G$3:$BA$2935,34,FALSE))</f>
        <v/>
      </c>
      <c r="AP21" s="4" t="str">
        <f>IF($H21=0,"",VLOOKUP($G21,Data!$G$3:$BA$2935,35,FALSE))</f>
        <v/>
      </c>
      <c r="AQ21" s="4" t="str">
        <f>IF($H21=0,"",VLOOKUP($G21,Data!$G$3:$BA$2935,36,FALSE))</f>
        <v/>
      </c>
      <c r="AR21" s="4" t="str">
        <f>IF($H21=0,"",VLOOKUP($G21,Data!$G$3:$BA$2935,37,FALSE))</f>
        <v/>
      </c>
      <c r="AS21" s="4" t="str">
        <f>IF($H21=0,"",VLOOKUP($G21,Data!$G$3:$BA$2935,38,FALSE))</f>
        <v/>
      </c>
      <c r="AT21" s="4" t="str">
        <f>IF($H21=0,"",VLOOKUP($G21,Data!$G$3:$BA$2935,39,FALSE))</f>
        <v/>
      </c>
    </row>
    <row r="22" spans="1:46" x14ac:dyDescent="0.25">
      <c r="A22" s="4">
        <f>PSSE!A24</f>
        <v>913021</v>
      </c>
      <c r="B22" s="4" t="str">
        <f>PSSE!B24</f>
        <v>NHOQUE3_H1</v>
      </c>
      <c r="C22" s="4">
        <f>PSSE!D24</f>
        <v>13.8</v>
      </c>
      <c r="D22" s="4">
        <f>PSSE!E24</f>
        <v>110</v>
      </c>
      <c r="E22" s="4" t="str">
        <f>PSSE!F24</f>
        <v>TD</v>
      </c>
      <c r="F22" s="4">
        <f>PSSE!G24</f>
        <v>1</v>
      </c>
      <c r="G22" s="4" t="str">
        <f t="shared" si="0"/>
        <v>GEN13.8110TD1</v>
      </c>
      <c r="H22" s="4">
        <f>COUNTIF(Data!$G$3:$BA$2935,GEN!$G22)</f>
        <v>1</v>
      </c>
      <c r="I22" s="4" t="str">
        <f>IF($H22=0,"",VLOOKUP($G22,Data!$G$3:$BA$2935,2,FALSE))</f>
        <v>'GENSAL'</v>
      </c>
      <c r="J22" s="4">
        <f>PSSE!C24</f>
        <v>1</v>
      </c>
      <c r="K22" s="4">
        <f>IF($H22=0,"",VLOOKUP($G22,Data!$G$3:$BA$2935,4,FALSE))</f>
        <v>7.2</v>
      </c>
      <c r="L22" s="4">
        <f>IF($H22=0,"",VLOOKUP($G22,Data!$G$3:$BA$2935,5,FALSE))</f>
        <v>0.123</v>
      </c>
      <c r="M22" s="4">
        <f>IF($H22=0,"",VLOOKUP($G22,Data!$G$3:$BA$2935,6,FALSE))</f>
        <v>7.4999999999999997E-2</v>
      </c>
      <c r="N22" s="4">
        <f>IF($H22=0,"",VLOOKUP($G22,Data!$G$3:$BA$2935,7,FALSE))</f>
        <v>4.6769999999999996</v>
      </c>
      <c r="O22" s="4">
        <f>IF($H22=0,"",VLOOKUP($G22,Data!$G$3:$BA$2935,8,FALSE))</f>
        <v>0</v>
      </c>
      <c r="P22" s="4">
        <f>IF($H22=0,"",VLOOKUP($G22,Data!$G$3:$BA$2935,9,FALSE))</f>
        <v>0.87</v>
      </c>
      <c r="Q22" s="4">
        <f>IF($H22=0,"",VLOOKUP($G22,Data!$G$3:$BA$2935,10,FALSE))</f>
        <v>0.57999999999999996</v>
      </c>
      <c r="R22" s="4">
        <f>IF($H22=0,"",VLOOKUP($G22,Data!$G$3:$BA$2935,11,FALSE))</f>
        <v>0.27</v>
      </c>
      <c r="S22" s="4">
        <f>IF($H22=0,"",VLOOKUP($G22,Data!$G$3:$BA$2935,12,FALSE))</f>
        <v>0.18</v>
      </c>
      <c r="T22" s="4">
        <f>IF($H22=0,"",VLOOKUP($G22,Data!$G$3:$BA$2935,13,FALSE))</f>
        <v>0.11600000000000001</v>
      </c>
      <c r="U22" s="4">
        <f>IF($H22=0,"",VLOOKUP($G22,Data!$G$3:$BA$2935,14,FALSE))</f>
        <v>0.17799999999999999</v>
      </c>
      <c r="V22" s="4">
        <f>IF($H22=0,"",VLOOKUP($G22,Data!$G$3:$BA$2935,15,FALSE))</f>
        <v>0.59199999999999997</v>
      </c>
      <c r="W22" s="4" t="str">
        <f>IF($H22=0,"",VLOOKUP($G22,Data!$G$3:$BA$2935,16,FALSE))</f>
        <v>/</v>
      </c>
      <c r="X22" s="4" t="str">
        <f>IF($H22=0,"",VLOOKUP($G22,Data!$G$3:$BA$2935,17,FALSE))</f>
        <v>/</v>
      </c>
      <c r="Y22" s="4" t="str">
        <f>IF($H22=0,"",VLOOKUP($G22,Data!$G$3:$BA$2935,18,FALSE))</f>
        <v/>
      </c>
      <c r="Z22" s="4" t="str">
        <f>IF($H22=0,"",VLOOKUP($G22,Data!$G$3:$BA$2935,19,FALSE))</f>
        <v/>
      </c>
      <c r="AA22" s="4" t="str">
        <f>IF($H22=0,"",VLOOKUP($G22,Data!$G$3:$BA$2935,20,FALSE))</f>
        <v/>
      </c>
      <c r="AB22" s="4" t="str">
        <f>IF($H22=0,"",VLOOKUP($G22,Data!$G$3:$BA$2935,21,FALSE))</f>
        <v/>
      </c>
      <c r="AC22" s="4" t="str">
        <f>IF($H22=0,"",VLOOKUP($G22,Data!$G$3:$BA$2935,22,FALSE))</f>
        <v/>
      </c>
      <c r="AD22" s="4" t="str">
        <f>IF($H22=0,"",VLOOKUP($G22,Data!$G$3:$BA$2935,23,FALSE))</f>
        <v/>
      </c>
      <c r="AE22" s="4" t="str">
        <f>IF($H22=0,"",VLOOKUP($G22,Data!$G$3:$BA$2935,24,FALSE))</f>
        <v/>
      </c>
      <c r="AF22" s="4" t="str">
        <f>IF($H22=0,"",VLOOKUP($G22,Data!$G$3:$BA$2935,25,FALSE))</f>
        <v/>
      </c>
      <c r="AG22" s="4" t="str">
        <f>IF($H22=0,"",VLOOKUP($G22,Data!$G$3:$BA$2935,26,FALSE))</f>
        <v/>
      </c>
      <c r="AH22" s="4" t="str">
        <f>IF($H22=0,"",VLOOKUP($G22,Data!$G$3:$BA$2935,27,FALSE))</f>
        <v/>
      </c>
      <c r="AI22" s="4" t="str">
        <f>IF($H22=0,"",VLOOKUP($G22,Data!$G$3:$BA$2935,28,FALSE))</f>
        <v/>
      </c>
      <c r="AJ22" s="4" t="str">
        <f>IF($H22=0,"",VLOOKUP($G22,Data!$G$3:$BA$2935,29,FALSE))</f>
        <v/>
      </c>
      <c r="AK22" s="4" t="str">
        <f>IF($H22=0,"",VLOOKUP($G22,Data!$G$3:$BA$2935,30,FALSE))</f>
        <v/>
      </c>
      <c r="AL22" s="4" t="str">
        <f>IF($H22=0,"",VLOOKUP($G22,Data!$G$3:$BA$2935,31,FALSE))</f>
        <v/>
      </c>
      <c r="AM22" s="4" t="str">
        <f>IF($H22=0,"",VLOOKUP($G22,Data!$G$3:$BA$2935,32,FALSE))</f>
        <v/>
      </c>
      <c r="AN22" s="4" t="str">
        <f>IF($H22=0,"",VLOOKUP($G22,Data!$G$3:$BA$2935,33,FALSE))</f>
        <v/>
      </c>
      <c r="AO22" s="4" t="str">
        <f>IF($H22=0,"",VLOOKUP($G22,Data!$G$3:$BA$2935,34,FALSE))</f>
        <v/>
      </c>
      <c r="AP22" s="4" t="str">
        <f>IF($H22=0,"",VLOOKUP($G22,Data!$G$3:$BA$2935,35,FALSE))</f>
        <v/>
      </c>
      <c r="AQ22" s="4" t="str">
        <f>IF($H22=0,"",VLOOKUP($G22,Data!$G$3:$BA$2935,36,FALSE))</f>
        <v/>
      </c>
      <c r="AR22" s="4" t="str">
        <f>IF($H22=0,"",VLOOKUP($G22,Data!$G$3:$BA$2935,37,FALSE))</f>
        <v/>
      </c>
      <c r="AS22" s="4" t="str">
        <f>IF($H22=0,"",VLOOKUP($G22,Data!$G$3:$BA$2935,38,FALSE))</f>
        <v/>
      </c>
      <c r="AT22" s="4" t="str">
        <f>IF($H22=0,"",VLOOKUP($G22,Data!$G$3:$BA$2935,39,FALSE))</f>
        <v/>
      </c>
    </row>
    <row r="23" spans="1:46" x14ac:dyDescent="0.25">
      <c r="A23" s="4">
        <f>PSSE!A25</f>
        <v>913031</v>
      </c>
      <c r="B23" s="4" t="str">
        <f>PSSE!B25</f>
        <v>NHOQUE1_H1</v>
      </c>
      <c r="C23" s="4">
        <f>PSSE!D25</f>
        <v>10.5</v>
      </c>
      <c r="D23" s="4">
        <f>PSSE!E25</f>
        <v>40</v>
      </c>
      <c r="E23" s="4" t="str">
        <f>PSSE!F25</f>
        <v>TD</v>
      </c>
      <c r="F23" s="4">
        <f>PSSE!G25</f>
        <v>1</v>
      </c>
      <c r="G23" s="4" t="str">
        <f t="shared" si="0"/>
        <v>GEN10.540TD1</v>
      </c>
      <c r="H23" s="4">
        <f>COUNTIF(Data!$G$3:$BA$2935,GEN!$G23)</f>
        <v>1</v>
      </c>
      <c r="I23" s="4" t="str">
        <f>IF($H23=0,"",VLOOKUP($G23,Data!$G$3:$BA$2935,2,FALSE))</f>
        <v>'GENSAL'</v>
      </c>
      <c r="J23" s="4">
        <f>PSSE!C25</f>
        <v>1</v>
      </c>
      <c r="K23" s="4">
        <f>IF($H23=0,"",VLOOKUP($G23,Data!$G$3:$BA$2935,4,FALSE))</f>
        <v>6.6</v>
      </c>
      <c r="L23" s="4">
        <f>IF($H23=0,"",VLOOKUP($G23,Data!$G$3:$BA$2935,5,FALSE))</f>
        <v>0.05</v>
      </c>
      <c r="M23" s="4">
        <f>IF($H23=0,"",VLOOKUP($G23,Data!$G$3:$BA$2935,6,FALSE))</f>
        <v>0.155</v>
      </c>
      <c r="N23" s="4">
        <f>IF($H23=0,"",VLOOKUP($G23,Data!$G$3:$BA$2935,7,FALSE))</f>
        <v>2</v>
      </c>
      <c r="O23" s="4">
        <f>IF($H23=0,"",VLOOKUP($G23,Data!$G$3:$BA$2935,8,FALSE))</f>
        <v>0</v>
      </c>
      <c r="P23" s="4">
        <f>IF($H23=0,"",VLOOKUP($G23,Data!$G$3:$BA$2935,9,FALSE))</f>
        <v>1.1299999999999999</v>
      </c>
      <c r="Q23" s="4">
        <f>IF($H23=0,"",VLOOKUP($G23,Data!$G$3:$BA$2935,10,FALSE))</f>
        <v>0.73399999999999999</v>
      </c>
      <c r="R23" s="4">
        <f>IF($H23=0,"",VLOOKUP($G23,Data!$G$3:$BA$2935,11,FALSE))</f>
        <v>0.26</v>
      </c>
      <c r="S23" s="4">
        <f>IF($H23=0,"",VLOOKUP($G23,Data!$G$3:$BA$2935,12,FALSE))</f>
        <v>0.16</v>
      </c>
      <c r="T23" s="4">
        <f>IF($H23=0,"",VLOOKUP($G23,Data!$G$3:$BA$2935,13,FALSE))</f>
        <v>0.104</v>
      </c>
      <c r="U23" s="4">
        <f>IF($H23=0,"",VLOOKUP($G23,Data!$G$3:$BA$2935,14,FALSE))</f>
        <v>0.19400000000000001</v>
      </c>
      <c r="V23" s="4">
        <f>IF($H23=0,"",VLOOKUP($G23,Data!$G$3:$BA$2935,15,FALSE))</f>
        <v>0.68500000000000005</v>
      </c>
      <c r="W23" s="4" t="str">
        <f>IF($H23=0,"",VLOOKUP($G23,Data!$G$3:$BA$2935,16,FALSE))</f>
        <v>/</v>
      </c>
      <c r="X23" s="4" t="str">
        <f>IF($H23=0,"",VLOOKUP($G23,Data!$G$3:$BA$2935,17,FALSE))</f>
        <v>/</v>
      </c>
      <c r="Y23" s="4" t="str">
        <f>IF($H23=0,"",VLOOKUP($G23,Data!$G$3:$BA$2935,18,FALSE))</f>
        <v/>
      </c>
      <c r="Z23" s="4" t="str">
        <f>IF($H23=0,"",VLOOKUP($G23,Data!$G$3:$BA$2935,19,FALSE))</f>
        <v/>
      </c>
      <c r="AA23" s="4">
        <f>IF($H23=0,"",VLOOKUP($G23,Data!$G$3:$BA$2935,20,FALSE))</f>
        <v>0</v>
      </c>
      <c r="AB23" s="4" t="str">
        <f>IF($H23=0,"",VLOOKUP($G23,Data!$G$3:$BA$2935,21,FALSE))</f>
        <v/>
      </c>
      <c r="AC23" s="4" t="str">
        <f>IF($H23=0,"",VLOOKUP($G23,Data!$G$3:$BA$2935,22,FALSE))</f>
        <v/>
      </c>
      <c r="AD23" s="4" t="str">
        <f>IF($H23=0,"",VLOOKUP($G23,Data!$G$3:$BA$2935,23,FALSE))</f>
        <v/>
      </c>
      <c r="AE23" s="4" t="str">
        <f>IF($H23=0,"",VLOOKUP($G23,Data!$G$3:$BA$2935,24,FALSE))</f>
        <v/>
      </c>
      <c r="AF23" s="4" t="str">
        <f>IF($H23=0,"",VLOOKUP($G23,Data!$G$3:$BA$2935,25,FALSE))</f>
        <v/>
      </c>
      <c r="AG23" s="4" t="str">
        <f>IF($H23=0,"",VLOOKUP($G23,Data!$G$3:$BA$2935,26,FALSE))</f>
        <v/>
      </c>
      <c r="AH23" s="4" t="str">
        <f>IF($H23=0,"",VLOOKUP($G23,Data!$G$3:$BA$2935,27,FALSE))</f>
        <v/>
      </c>
      <c r="AI23" s="4" t="str">
        <f>IF($H23=0,"",VLOOKUP($G23,Data!$G$3:$BA$2935,28,FALSE))</f>
        <v/>
      </c>
      <c r="AJ23" s="4" t="str">
        <f>IF($H23=0,"",VLOOKUP($G23,Data!$G$3:$BA$2935,29,FALSE))</f>
        <v/>
      </c>
      <c r="AK23" s="4" t="str">
        <f>IF($H23=0,"",VLOOKUP($G23,Data!$G$3:$BA$2935,30,FALSE))</f>
        <v/>
      </c>
      <c r="AL23" s="4" t="str">
        <f>IF($H23=0,"",VLOOKUP($G23,Data!$G$3:$BA$2935,31,FALSE))</f>
        <v/>
      </c>
      <c r="AM23" s="4" t="str">
        <f>IF($H23=0,"",VLOOKUP($G23,Data!$G$3:$BA$2935,32,FALSE))</f>
        <v/>
      </c>
      <c r="AN23" s="4" t="str">
        <f>IF($H23=0,"",VLOOKUP($G23,Data!$G$3:$BA$2935,33,FALSE))</f>
        <v/>
      </c>
      <c r="AO23" s="4" t="str">
        <f>IF($H23=0,"",VLOOKUP($G23,Data!$G$3:$BA$2935,34,FALSE))</f>
        <v/>
      </c>
      <c r="AP23" s="4" t="str">
        <f>IF($H23=0,"",VLOOKUP($G23,Data!$G$3:$BA$2935,35,FALSE))</f>
        <v/>
      </c>
      <c r="AQ23" s="4" t="str">
        <f>IF($H23=0,"",VLOOKUP($G23,Data!$G$3:$BA$2935,36,FALSE))</f>
        <v/>
      </c>
      <c r="AR23" s="4" t="str">
        <f>IF($H23=0,"",VLOOKUP($G23,Data!$G$3:$BA$2935,37,FALSE))</f>
        <v/>
      </c>
      <c r="AS23" s="4" t="str">
        <f>IF($H23=0,"",VLOOKUP($G23,Data!$G$3:$BA$2935,38,FALSE))</f>
        <v/>
      </c>
      <c r="AT23" s="4" t="str">
        <f>IF($H23=0,"",VLOOKUP($G23,Data!$G$3:$BA$2935,39,FALSE))</f>
        <v/>
      </c>
    </row>
    <row r="24" spans="1:46" x14ac:dyDescent="0.25">
      <c r="A24" s="4">
        <f>PSSE!A26</f>
        <v>913041</v>
      </c>
      <c r="B24" s="4" t="str">
        <f>PSSE!B26</f>
        <v>NHOQUE2_H1</v>
      </c>
      <c r="C24" s="4">
        <f>PSSE!D26</f>
        <v>10.5</v>
      </c>
      <c r="D24" s="4">
        <f>PSSE!E26</f>
        <v>40</v>
      </c>
      <c r="E24" s="4" t="str">
        <f>PSSE!F26</f>
        <v>TD</v>
      </c>
      <c r="F24" s="4">
        <f>PSSE!G26</f>
        <v>1</v>
      </c>
      <c r="G24" s="4" t="str">
        <f t="shared" si="0"/>
        <v>GEN10.540TD1</v>
      </c>
      <c r="H24" s="4">
        <f>COUNTIF(Data!$G$3:$BA$2935,GEN!$G24)</f>
        <v>1</v>
      </c>
      <c r="I24" s="4" t="str">
        <f>IF($H24=0,"",VLOOKUP($G24,Data!$G$3:$BA$2935,2,FALSE))</f>
        <v>'GENSAL'</v>
      </c>
      <c r="J24" s="4">
        <f>PSSE!C26</f>
        <v>1</v>
      </c>
      <c r="K24" s="4">
        <f>IF($H24=0,"",VLOOKUP($G24,Data!$G$3:$BA$2935,4,FALSE))</f>
        <v>6.6</v>
      </c>
      <c r="L24" s="4">
        <f>IF($H24=0,"",VLOOKUP($G24,Data!$G$3:$BA$2935,5,FALSE))</f>
        <v>0.05</v>
      </c>
      <c r="M24" s="4">
        <f>IF($H24=0,"",VLOOKUP($G24,Data!$G$3:$BA$2935,6,FALSE))</f>
        <v>0.155</v>
      </c>
      <c r="N24" s="4">
        <f>IF($H24=0,"",VLOOKUP($G24,Data!$G$3:$BA$2935,7,FALSE))</f>
        <v>2</v>
      </c>
      <c r="O24" s="4">
        <f>IF($H24=0,"",VLOOKUP($G24,Data!$G$3:$BA$2935,8,FALSE))</f>
        <v>0</v>
      </c>
      <c r="P24" s="4">
        <f>IF($H24=0,"",VLOOKUP($G24,Data!$G$3:$BA$2935,9,FALSE))</f>
        <v>1.1299999999999999</v>
      </c>
      <c r="Q24" s="4">
        <f>IF($H24=0,"",VLOOKUP($G24,Data!$G$3:$BA$2935,10,FALSE))</f>
        <v>0.73399999999999999</v>
      </c>
      <c r="R24" s="4">
        <f>IF($H24=0,"",VLOOKUP($G24,Data!$G$3:$BA$2935,11,FALSE))</f>
        <v>0.26</v>
      </c>
      <c r="S24" s="4">
        <f>IF($H24=0,"",VLOOKUP($G24,Data!$G$3:$BA$2935,12,FALSE))</f>
        <v>0.16</v>
      </c>
      <c r="T24" s="4">
        <f>IF($H24=0,"",VLOOKUP($G24,Data!$G$3:$BA$2935,13,FALSE))</f>
        <v>0.104</v>
      </c>
      <c r="U24" s="4">
        <f>IF($H24=0,"",VLOOKUP($G24,Data!$G$3:$BA$2935,14,FALSE))</f>
        <v>0.19400000000000001</v>
      </c>
      <c r="V24" s="4">
        <f>IF($H24=0,"",VLOOKUP($G24,Data!$G$3:$BA$2935,15,FALSE))</f>
        <v>0.68500000000000005</v>
      </c>
      <c r="W24" s="4" t="str">
        <f>IF($H24=0,"",VLOOKUP($G24,Data!$G$3:$BA$2935,16,FALSE))</f>
        <v>/</v>
      </c>
      <c r="X24" s="4" t="str">
        <f>IF($H24=0,"",VLOOKUP($G24,Data!$G$3:$BA$2935,17,FALSE))</f>
        <v>/</v>
      </c>
      <c r="Y24" s="4" t="str">
        <f>IF($H24=0,"",VLOOKUP($G24,Data!$G$3:$BA$2935,18,FALSE))</f>
        <v/>
      </c>
      <c r="Z24" s="4" t="str">
        <f>IF($H24=0,"",VLOOKUP($G24,Data!$G$3:$BA$2935,19,FALSE))</f>
        <v/>
      </c>
      <c r="AA24" s="4">
        <f>IF($H24=0,"",VLOOKUP($G24,Data!$G$3:$BA$2935,20,FALSE))</f>
        <v>0</v>
      </c>
      <c r="AB24" s="4" t="str">
        <f>IF($H24=0,"",VLOOKUP($G24,Data!$G$3:$BA$2935,21,FALSE))</f>
        <v/>
      </c>
      <c r="AC24" s="4" t="str">
        <f>IF($H24=0,"",VLOOKUP($G24,Data!$G$3:$BA$2935,22,FALSE))</f>
        <v/>
      </c>
      <c r="AD24" s="4" t="str">
        <f>IF($H24=0,"",VLOOKUP($G24,Data!$G$3:$BA$2935,23,FALSE))</f>
        <v/>
      </c>
      <c r="AE24" s="4" t="str">
        <f>IF($H24=0,"",VLOOKUP($G24,Data!$G$3:$BA$2935,24,FALSE))</f>
        <v/>
      </c>
      <c r="AF24" s="4" t="str">
        <f>IF($H24=0,"",VLOOKUP($G24,Data!$G$3:$BA$2935,25,FALSE))</f>
        <v/>
      </c>
      <c r="AG24" s="4" t="str">
        <f>IF($H24=0,"",VLOOKUP($G24,Data!$G$3:$BA$2935,26,FALSE))</f>
        <v/>
      </c>
      <c r="AH24" s="4" t="str">
        <f>IF($H24=0,"",VLOOKUP($G24,Data!$G$3:$BA$2935,27,FALSE))</f>
        <v/>
      </c>
      <c r="AI24" s="4" t="str">
        <f>IF($H24=0,"",VLOOKUP($G24,Data!$G$3:$BA$2935,28,FALSE))</f>
        <v/>
      </c>
      <c r="AJ24" s="4" t="str">
        <f>IF($H24=0,"",VLOOKUP($G24,Data!$G$3:$BA$2935,29,FALSE))</f>
        <v/>
      </c>
      <c r="AK24" s="4" t="str">
        <f>IF($H24=0,"",VLOOKUP($G24,Data!$G$3:$BA$2935,30,FALSE))</f>
        <v/>
      </c>
      <c r="AL24" s="4" t="str">
        <f>IF($H24=0,"",VLOOKUP($G24,Data!$G$3:$BA$2935,31,FALSE))</f>
        <v/>
      </c>
      <c r="AM24" s="4" t="str">
        <f>IF($H24=0,"",VLOOKUP($G24,Data!$G$3:$BA$2935,32,FALSE))</f>
        <v/>
      </c>
      <c r="AN24" s="4" t="str">
        <f>IF($H24=0,"",VLOOKUP($G24,Data!$G$3:$BA$2935,33,FALSE))</f>
        <v/>
      </c>
      <c r="AO24" s="4" t="str">
        <f>IF($H24=0,"",VLOOKUP($G24,Data!$G$3:$BA$2935,34,FALSE))</f>
        <v/>
      </c>
      <c r="AP24" s="4" t="str">
        <f>IF($H24=0,"",VLOOKUP($G24,Data!$G$3:$BA$2935,35,FALSE))</f>
        <v/>
      </c>
      <c r="AQ24" s="4" t="str">
        <f>IF($H24=0,"",VLOOKUP($G24,Data!$G$3:$BA$2935,36,FALSE))</f>
        <v/>
      </c>
      <c r="AR24" s="4" t="str">
        <f>IF($H24=0,"",VLOOKUP($G24,Data!$G$3:$BA$2935,37,FALSE))</f>
        <v/>
      </c>
      <c r="AS24" s="4" t="str">
        <f>IF($H24=0,"",VLOOKUP($G24,Data!$G$3:$BA$2935,38,FALSE))</f>
        <v/>
      </c>
      <c r="AT24" s="4" t="str">
        <f>IF($H24=0,"",VLOOKUP($G24,Data!$G$3:$BA$2935,39,FALSE))</f>
        <v/>
      </c>
    </row>
    <row r="25" spans="1:46" x14ac:dyDescent="0.25">
      <c r="A25" s="4">
        <f>PSSE!A27</f>
        <v>913051</v>
      </c>
      <c r="B25" s="4" t="str">
        <f>PSSE!B27</f>
        <v>BACME_H1</v>
      </c>
      <c r="C25" s="4">
        <f>PSSE!D27</f>
        <v>13.8</v>
      </c>
      <c r="D25" s="4">
        <f>PSSE!E27</f>
        <v>75</v>
      </c>
      <c r="E25" s="4" t="str">
        <f>PSSE!F27</f>
        <v>TD</v>
      </c>
      <c r="F25" s="4">
        <f>PSSE!G27</f>
        <v>1</v>
      </c>
      <c r="G25" s="4" t="str">
        <f t="shared" si="0"/>
        <v>GEN13.875TD1</v>
      </c>
      <c r="H25" s="4">
        <f>COUNTIF(Data!$G$3:$BA$2935,GEN!$G25)</f>
        <v>1</v>
      </c>
      <c r="I25" s="4" t="str">
        <f>IF($H25=0,"",VLOOKUP($G25,Data!$G$3:$BA$2935,2,FALSE))</f>
        <v>'GENSAL'</v>
      </c>
      <c r="J25" s="4">
        <f>PSSE!C27</f>
        <v>1</v>
      </c>
      <c r="K25" s="4">
        <f>IF($H25=0,"",VLOOKUP($G25,Data!$G$3:$BA$2935,4,FALSE))</f>
        <v>7.2</v>
      </c>
      <c r="L25" s="4">
        <f>IF($H25=0,"",VLOOKUP($G25,Data!$G$3:$BA$2935,5,FALSE))</f>
        <v>0.123</v>
      </c>
      <c r="M25" s="4">
        <f>IF($H25=0,"",VLOOKUP($G25,Data!$G$3:$BA$2935,6,FALSE))</f>
        <v>7.4999999999999997E-2</v>
      </c>
      <c r="N25" s="4">
        <f>IF($H25=0,"",VLOOKUP($G25,Data!$G$3:$BA$2935,7,FALSE))</f>
        <v>4.6769999999999996</v>
      </c>
      <c r="O25" s="4">
        <f>IF($H25=0,"",VLOOKUP($G25,Data!$G$3:$BA$2935,8,FALSE))</f>
        <v>0</v>
      </c>
      <c r="P25" s="4">
        <f>IF($H25=0,"",VLOOKUP($G25,Data!$G$3:$BA$2935,9,FALSE))</f>
        <v>0.87</v>
      </c>
      <c r="Q25" s="4">
        <f>IF($H25=0,"",VLOOKUP($G25,Data!$G$3:$BA$2935,10,FALSE))</f>
        <v>0.57999999999999996</v>
      </c>
      <c r="R25" s="4">
        <f>IF($H25=0,"",VLOOKUP($G25,Data!$G$3:$BA$2935,11,FALSE))</f>
        <v>0.27</v>
      </c>
      <c r="S25" s="4">
        <f>IF($H25=0,"",VLOOKUP($G25,Data!$G$3:$BA$2935,12,FALSE))</f>
        <v>0.22</v>
      </c>
      <c r="T25" s="4">
        <f>IF($H25=0,"",VLOOKUP($G25,Data!$G$3:$BA$2935,13,FALSE))</f>
        <v>0.11600000000000001</v>
      </c>
      <c r="U25" s="4">
        <f>IF($H25=0,"",VLOOKUP($G25,Data!$G$3:$BA$2935,14,FALSE))</f>
        <v>0.17799999999999999</v>
      </c>
      <c r="V25" s="4">
        <f>IF($H25=0,"",VLOOKUP($G25,Data!$G$3:$BA$2935,15,FALSE))</f>
        <v>0.59199999999999997</v>
      </c>
      <c r="W25" s="4" t="str">
        <f>IF($H25=0,"",VLOOKUP($G25,Data!$G$3:$BA$2935,16,FALSE))</f>
        <v>/</v>
      </c>
      <c r="X25" s="4" t="str">
        <f>IF($H25=0,"",VLOOKUP($G25,Data!$G$3:$BA$2935,17,FALSE))</f>
        <v>/</v>
      </c>
      <c r="Y25" s="4" t="str">
        <f>IF($H25=0,"",VLOOKUP($G25,Data!$G$3:$BA$2935,18,FALSE))</f>
        <v/>
      </c>
      <c r="Z25" s="4" t="str">
        <f>IF($H25=0,"",VLOOKUP($G25,Data!$G$3:$BA$2935,19,FALSE))</f>
        <v/>
      </c>
      <c r="AA25" s="4" t="str">
        <f>IF($H25=0,"",VLOOKUP($G25,Data!$G$3:$BA$2935,20,FALSE))</f>
        <v/>
      </c>
      <c r="AB25" s="4" t="str">
        <f>IF($H25=0,"",VLOOKUP($G25,Data!$G$3:$BA$2935,21,FALSE))</f>
        <v/>
      </c>
      <c r="AC25" s="4" t="str">
        <f>IF($H25=0,"",VLOOKUP($G25,Data!$G$3:$BA$2935,22,FALSE))</f>
        <v/>
      </c>
      <c r="AD25" s="4" t="str">
        <f>IF($H25=0,"",VLOOKUP($G25,Data!$G$3:$BA$2935,23,FALSE))</f>
        <v/>
      </c>
      <c r="AE25" s="4" t="str">
        <f>IF($H25=0,"",VLOOKUP($G25,Data!$G$3:$BA$2935,24,FALSE))</f>
        <v/>
      </c>
      <c r="AF25" s="4" t="str">
        <f>IF($H25=0,"",VLOOKUP($G25,Data!$G$3:$BA$2935,25,FALSE))</f>
        <v/>
      </c>
      <c r="AG25" s="4" t="str">
        <f>IF($H25=0,"",VLOOKUP($G25,Data!$G$3:$BA$2935,26,FALSE))</f>
        <v/>
      </c>
      <c r="AH25" s="4" t="str">
        <f>IF($H25=0,"",VLOOKUP($G25,Data!$G$3:$BA$2935,27,FALSE))</f>
        <v/>
      </c>
      <c r="AI25" s="4" t="str">
        <f>IF($H25=0,"",VLOOKUP($G25,Data!$G$3:$BA$2935,28,FALSE))</f>
        <v/>
      </c>
      <c r="AJ25" s="4" t="str">
        <f>IF($H25=0,"",VLOOKUP($G25,Data!$G$3:$BA$2935,29,FALSE))</f>
        <v/>
      </c>
      <c r="AK25" s="4" t="str">
        <f>IF($H25=0,"",VLOOKUP($G25,Data!$G$3:$BA$2935,30,FALSE))</f>
        <v/>
      </c>
      <c r="AL25" s="4" t="str">
        <f>IF($H25=0,"",VLOOKUP($G25,Data!$G$3:$BA$2935,31,FALSE))</f>
        <v/>
      </c>
      <c r="AM25" s="4" t="str">
        <f>IF($H25=0,"",VLOOKUP($G25,Data!$G$3:$BA$2935,32,FALSE))</f>
        <v/>
      </c>
      <c r="AN25" s="4" t="str">
        <f>IF($H25=0,"",VLOOKUP($G25,Data!$G$3:$BA$2935,33,FALSE))</f>
        <v/>
      </c>
      <c r="AO25" s="4" t="str">
        <f>IF($H25=0,"",VLOOKUP($G25,Data!$G$3:$BA$2935,34,FALSE))</f>
        <v/>
      </c>
      <c r="AP25" s="4" t="str">
        <f>IF($H25=0,"",VLOOKUP($G25,Data!$G$3:$BA$2935,35,FALSE))</f>
        <v/>
      </c>
      <c r="AQ25" s="4" t="str">
        <f>IF($H25=0,"",VLOOKUP($G25,Data!$G$3:$BA$2935,36,FALSE))</f>
        <v/>
      </c>
      <c r="AR25" s="4" t="str">
        <f>IF($H25=0,"",VLOOKUP($G25,Data!$G$3:$BA$2935,37,FALSE))</f>
        <v/>
      </c>
      <c r="AS25" s="4" t="str">
        <f>IF($H25=0,"",VLOOKUP($G25,Data!$G$3:$BA$2935,38,FALSE))</f>
        <v/>
      </c>
      <c r="AT25" s="4" t="str">
        <f>IF($H25=0,"",VLOOKUP($G25,Data!$G$3:$BA$2935,39,FALSE))</f>
        <v/>
      </c>
    </row>
    <row r="26" spans="1:46" x14ac:dyDescent="0.25">
      <c r="A26" s="4">
        <f>PSSE!A28</f>
        <v>913099</v>
      </c>
      <c r="B26" s="4" t="str">
        <f>PSSE!B28</f>
        <v>CHINA_2   _1</v>
      </c>
      <c r="C26" s="4">
        <f>PSSE!D28</f>
        <v>15</v>
      </c>
      <c r="D26" s="4">
        <f>PSSE!E28</f>
        <v>238.7</v>
      </c>
      <c r="E26" s="4" t="str">
        <f>PSSE!F28</f>
        <v>ND</v>
      </c>
      <c r="F26" s="4">
        <f>PSSE!G28</f>
        <v>1</v>
      </c>
      <c r="G26" s="4" t="str">
        <f t="shared" si="0"/>
        <v>GEN15238.7ND1</v>
      </c>
      <c r="H26" s="4">
        <f>COUNTIF(Data!$G$3:$BA$2935,GEN!$G26)</f>
        <v>1</v>
      </c>
      <c r="I26" s="4" t="str">
        <f>IF($H26=0,"",VLOOKUP($G26,Data!$G$3:$BA$2935,2,FALSE))</f>
        <v>'GENSAL'</v>
      </c>
      <c r="J26" s="4">
        <f>PSSE!C28</f>
        <v>1</v>
      </c>
      <c r="K26" s="4">
        <f>IF($H26=0,"",VLOOKUP($G26,Data!$G$3:$BA$2935,4,FALSE))</f>
        <v>6.6</v>
      </c>
      <c r="L26" s="4">
        <f>IF($H26=0,"",VLOOKUP($G26,Data!$G$3:$BA$2935,5,FALSE))</f>
        <v>0.05</v>
      </c>
      <c r="M26" s="4">
        <f>IF($H26=0,"",VLOOKUP($G26,Data!$G$3:$BA$2935,6,FALSE))</f>
        <v>0.155</v>
      </c>
      <c r="N26" s="4">
        <f>IF($H26=0,"",VLOOKUP($G26,Data!$G$3:$BA$2935,7,FALSE))</f>
        <v>2</v>
      </c>
      <c r="O26" s="4">
        <f>IF($H26=0,"",VLOOKUP($G26,Data!$G$3:$BA$2935,8,FALSE))</f>
        <v>0</v>
      </c>
      <c r="P26" s="4">
        <f>IF($H26=0,"",VLOOKUP($G26,Data!$G$3:$BA$2935,9,FALSE))</f>
        <v>1.1299999999999999</v>
      </c>
      <c r="Q26" s="4">
        <f>IF($H26=0,"",VLOOKUP($G26,Data!$G$3:$BA$2935,10,FALSE))</f>
        <v>0.73399999999999999</v>
      </c>
      <c r="R26" s="4">
        <f>IF($H26=0,"",VLOOKUP($G26,Data!$G$3:$BA$2935,11,FALSE))</f>
        <v>0.26</v>
      </c>
      <c r="S26" s="4">
        <f>IF($H26=0,"",VLOOKUP($G26,Data!$G$3:$BA$2935,12,FALSE))</f>
        <v>0.25600000000000001</v>
      </c>
      <c r="T26" s="4">
        <f>IF($H26=0,"",VLOOKUP($G26,Data!$G$3:$BA$2935,13,FALSE))</f>
        <v>0.104</v>
      </c>
      <c r="U26" s="4">
        <f>IF($H26=0,"",VLOOKUP($G26,Data!$G$3:$BA$2935,14,FALSE))</f>
        <v>0.19400000000000001</v>
      </c>
      <c r="V26" s="4">
        <f>IF($H26=0,"",VLOOKUP($G26,Data!$G$3:$BA$2935,15,FALSE))</f>
        <v>0.68500000000000005</v>
      </c>
      <c r="W26" s="4" t="str">
        <f>IF($H26=0,"",VLOOKUP($G26,Data!$G$3:$BA$2935,16,FALSE))</f>
        <v>/</v>
      </c>
      <c r="X26" s="4" t="str">
        <f>IF($H26=0,"",VLOOKUP($G26,Data!$G$3:$BA$2935,17,FALSE))</f>
        <v>/</v>
      </c>
      <c r="Y26" s="4" t="str">
        <f>IF($H26=0,"",VLOOKUP($G26,Data!$G$3:$BA$2935,18,FALSE))</f>
        <v/>
      </c>
      <c r="Z26" s="4" t="str">
        <f>IF($H26=0,"",VLOOKUP($G26,Data!$G$3:$BA$2935,19,FALSE))</f>
        <v/>
      </c>
      <c r="AA26" s="4" t="str">
        <f>IF($H26=0,"",VLOOKUP($G26,Data!$G$3:$BA$2935,20,FALSE))</f>
        <v/>
      </c>
      <c r="AB26" s="4" t="str">
        <f>IF($H26=0,"",VLOOKUP($G26,Data!$G$3:$BA$2935,21,FALSE))</f>
        <v/>
      </c>
      <c r="AC26" s="4" t="str">
        <f>IF($H26=0,"",VLOOKUP($G26,Data!$G$3:$BA$2935,22,FALSE))</f>
        <v/>
      </c>
      <c r="AD26" s="4" t="str">
        <f>IF($H26=0,"",VLOOKUP($G26,Data!$G$3:$BA$2935,23,FALSE))</f>
        <v/>
      </c>
      <c r="AE26" s="4" t="str">
        <f>IF($H26=0,"",VLOOKUP($G26,Data!$G$3:$BA$2935,24,FALSE))</f>
        <v/>
      </c>
      <c r="AF26" s="4" t="str">
        <f>IF($H26=0,"",VLOOKUP($G26,Data!$G$3:$BA$2935,25,FALSE))</f>
        <v/>
      </c>
      <c r="AG26" s="4" t="str">
        <f>IF($H26=0,"",VLOOKUP($G26,Data!$G$3:$BA$2935,26,FALSE))</f>
        <v/>
      </c>
      <c r="AH26" s="4" t="str">
        <f>IF($H26=0,"",VLOOKUP($G26,Data!$G$3:$BA$2935,27,FALSE))</f>
        <v/>
      </c>
      <c r="AI26" s="4" t="str">
        <f>IF($H26=0,"",VLOOKUP($G26,Data!$G$3:$BA$2935,28,FALSE))</f>
        <v/>
      </c>
      <c r="AJ26" s="4" t="str">
        <f>IF($H26=0,"",VLOOKUP($G26,Data!$G$3:$BA$2935,29,FALSE))</f>
        <v/>
      </c>
      <c r="AK26" s="4" t="str">
        <f>IF($H26=0,"",VLOOKUP($G26,Data!$G$3:$BA$2935,30,FALSE))</f>
        <v/>
      </c>
      <c r="AL26" s="4" t="str">
        <f>IF($H26=0,"",VLOOKUP($G26,Data!$G$3:$BA$2935,31,FALSE))</f>
        <v/>
      </c>
      <c r="AM26" s="4" t="str">
        <f>IF($H26=0,"",VLOOKUP($G26,Data!$G$3:$BA$2935,32,FALSE))</f>
        <v/>
      </c>
      <c r="AN26" s="4" t="str">
        <f>IF($H26=0,"",VLOOKUP($G26,Data!$G$3:$BA$2935,33,FALSE))</f>
        <v/>
      </c>
      <c r="AO26" s="4" t="str">
        <f>IF($H26=0,"",VLOOKUP($G26,Data!$G$3:$BA$2935,34,FALSE))</f>
        <v/>
      </c>
      <c r="AP26" s="4" t="str">
        <f>IF($H26=0,"",VLOOKUP($G26,Data!$G$3:$BA$2935,35,FALSE))</f>
        <v/>
      </c>
      <c r="AQ26" s="4" t="str">
        <f>IF($H26=0,"",VLOOKUP($G26,Data!$G$3:$BA$2935,36,FALSE))</f>
        <v/>
      </c>
      <c r="AR26" s="4" t="str">
        <f>IF($H26=0,"",VLOOKUP($G26,Data!$G$3:$BA$2935,37,FALSE))</f>
        <v/>
      </c>
      <c r="AS26" s="4" t="str">
        <f>IF($H26=0,"",VLOOKUP($G26,Data!$G$3:$BA$2935,38,FALSE))</f>
        <v/>
      </c>
      <c r="AT26" s="4" t="str">
        <f>IF($H26=0,"",VLOOKUP($G26,Data!$G$3:$BA$2935,39,FALSE))</f>
        <v/>
      </c>
    </row>
    <row r="27" spans="1:46" x14ac:dyDescent="0.25">
      <c r="A27" s="4">
        <f>PSSE!A29</f>
        <v>914001</v>
      </c>
      <c r="B27" s="4" t="str">
        <f>PSSE!B29</f>
        <v>NGHIALO_H1</v>
      </c>
      <c r="C27" s="4">
        <f>PSSE!D29</f>
        <v>10.5</v>
      </c>
      <c r="D27" s="4">
        <f>PSSE!E29</f>
        <v>20</v>
      </c>
      <c r="E27" s="4" t="str">
        <f>PSSE!F29</f>
        <v>TD</v>
      </c>
      <c r="F27" s="4">
        <f>PSSE!G29</f>
        <v>1</v>
      </c>
      <c r="G27" s="4" t="str">
        <f t="shared" si="0"/>
        <v>GEN10.520TD1</v>
      </c>
      <c r="H27" s="4">
        <f>COUNTIF(Data!$G$3:$BA$2935,GEN!$G27)</f>
        <v>1</v>
      </c>
      <c r="I27" s="4" t="str">
        <f>IF($H27=0,"",VLOOKUP($G27,Data!$G$3:$BA$2935,2,FALSE))</f>
        <v>'GENSAL'</v>
      </c>
      <c r="J27" s="4">
        <f>PSSE!C29</f>
        <v>1</v>
      </c>
      <c r="K27" s="4">
        <f>IF($H27=0,"",VLOOKUP($G27,Data!$G$3:$BA$2935,4,FALSE))</f>
        <v>6.6</v>
      </c>
      <c r="L27" s="4">
        <f>IF($H27=0,"",VLOOKUP($G27,Data!$G$3:$BA$2935,5,FALSE))</f>
        <v>0.05</v>
      </c>
      <c r="M27" s="4">
        <f>IF($H27=0,"",VLOOKUP($G27,Data!$G$3:$BA$2935,6,FALSE))</f>
        <v>0.155</v>
      </c>
      <c r="N27" s="4">
        <f>IF($H27=0,"",VLOOKUP($G27,Data!$G$3:$BA$2935,7,FALSE))</f>
        <v>2</v>
      </c>
      <c r="O27" s="4">
        <f>IF($H27=0,"",VLOOKUP($G27,Data!$G$3:$BA$2935,8,FALSE))</f>
        <v>0</v>
      </c>
      <c r="P27" s="4">
        <f>IF($H27=0,"",VLOOKUP($G27,Data!$G$3:$BA$2935,9,FALSE))</f>
        <v>1.1299999999999999</v>
      </c>
      <c r="Q27" s="4">
        <f>IF($H27=0,"",VLOOKUP($G27,Data!$G$3:$BA$2935,10,FALSE))</f>
        <v>0.73399999999999999</v>
      </c>
      <c r="R27" s="4">
        <f>IF($H27=0,"",VLOOKUP($G27,Data!$G$3:$BA$2935,11,FALSE))</f>
        <v>0.26</v>
      </c>
      <c r="S27" s="4">
        <f>IF($H27=0,"",VLOOKUP($G27,Data!$G$3:$BA$2935,12,FALSE))</f>
        <v>0.25600000000000001</v>
      </c>
      <c r="T27" s="4">
        <f>IF($H27=0,"",VLOOKUP($G27,Data!$G$3:$BA$2935,13,FALSE))</f>
        <v>0.104</v>
      </c>
      <c r="U27" s="4">
        <f>IF($H27=0,"",VLOOKUP($G27,Data!$G$3:$BA$2935,14,FALSE))</f>
        <v>0.19400000000000001</v>
      </c>
      <c r="V27" s="4">
        <f>IF($H27=0,"",VLOOKUP($G27,Data!$G$3:$BA$2935,15,FALSE))</f>
        <v>0.68500000000000005</v>
      </c>
      <c r="W27" s="4" t="str">
        <f>IF($H27=0,"",VLOOKUP($G27,Data!$G$3:$BA$2935,16,FALSE))</f>
        <v>/</v>
      </c>
      <c r="X27" s="4" t="str">
        <f>IF($H27=0,"",VLOOKUP($G27,Data!$G$3:$BA$2935,17,FALSE))</f>
        <v>/</v>
      </c>
      <c r="Y27" s="4" t="str">
        <f>IF($H27=0,"",VLOOKUP($G27,Data!$G$3:$BA$2935,18,FALSE))</f>
        <v/>
      </c>
      <c r="Z27" s="4" t="str">
        <f>IF($H27=0,"",VLOOKUP($G27,Data!$G$3:$BA$2935,19,FALSE))</f>
        <v/>
      </c>
      <c r="AA27" s="4" t="str">
        <f>IF($H27=0,"",VLOOKUP($G27,Data!$G$3:$BA$2935,20,FALSE))</f>
        <v/>
      </c>
      <c r="AB27" s="4" t="str">
        <f>IF($H27=0,"",VLOOKUP($G27,Data!$G$3:$BA$2935,21,FALSE))</f>
        <v/>
      </c>
      <c r="AC27" s="4" t="str">
        <f>IF($H27=0,"",VLOOKUP($G27,Data!$G$3:$BA$2935,22,FALSE))</f>
        <v/>
      </c>
      <c r="AD27" s="4" t="str">
        <f>IF($H27=0,"",VLOOKUP($G27,Data!$G$3:$BA$2935,23,FALSE))</f>
        <v/>
      </c>
      <c r="AE27" s="4" t="str">
        <f>IF($H27=0,"",VLOOKUP($G27,Data!$G$3:$BA$2935,24,FALSE))</f>
        <v/>
      </c>
      <c r="AF27" s="4" t="str">
        <f>IF($H27=0,"",VLOOKUP($G27,Data!$G$3:$BA$2935,25,FALSE))</f>
        <v/>
      </c>
      <c r="AG27" s="4" t="str">
        <f>IF($H27=0,"",VLOOKUP($G27,Data!$G$3:$BA$2935,26,FALSE))</f>
        <v/>
      </c>
      <c r="AH27" s="4" t="str">
        <f>IF($H27=0,"",VLOOKUP($G27,Data!$G$3:$BA$2935,27,FALSE))</f>
        <v/>
      </c>
      <c r="AI27" s="4" t="str">
        <f>IF($H27=0,"",VLOOKUP($G27,Data!$G$3:$BA$2935,28,FALSE))</f>
        <v/>
      </c>
      <c r="AJ27" s="4" t="str">
        <f>IF($H27=0,"",VLOOKUP($G27,Data!$G$3:$BA$2935,29,FALSE))</f>
        <v/>
      </c>
      <c r="AK27" s="4" t="str">
        <f>IF($H27=0,"",VLOOKUP($G27,Data!$G$3:$BA$2935,30,FALSE))</f>
        <v/>
      </c>
      <c r="AL27" s="4" t="str">
        <f>IF($H27=0,"",VLOOKUP($G27,Data!$G$3:$BA$2935,31,FALSE))</f>
        <v/>
      </c>
      <c r="AM27" s="4" t="str">
        <f>IF($H27=0,"",VLOOKUP($G27,Data!$G$3:$BA$2935,32,FALSE))</f>
        <v/>
      </c>
      <c r="AN27" s="4" t="str">
        <f>IF($H27=0,"",VLOOKUP($G27,Data!$G$3:$BA$2935,33,FALSE))</f>
        <v/>
      </c>
      <c r="AO27" s="4" t="str">
        <f>IF($H27=0,"",VLOOKUP($G27,Data!$G$3:$BA$2935,34,FALSE))</f>
        <v/>
      </c>
      <c r="AP27" s="4" t="str">
        <f>IF($H27=0,"",VLOOKUP($G27,Data!$G$3:$BA$2935,35,FALSE))</f>
        <v/>
      </c>
      <c r="AQ27" s="4" t="str">
        <f>IF($H27=0,"",VLOOKUP($G27,Data!$G$3:$BA$2935,36,FALSE))</f>
        <v/>
      </c>
      <c r="AR27" s="4" t="str">
        <f>IF($H27=0,"",VLOOKUP($G27,Data!$G$3:$BA$2935,37,FALSE))</f>
        <v/>
      </c>
      <c r="AS27" s="4" t="str">
        <f>IF($H27=0,"",VLOOKUP($G27,Data!$G$3:$BA$2935,38,FALSE))</f>
        <v/>
      </c>
      <c r="AT27" s="4" t="str">
        <f>IF($H27=0,"",VLOOKUP($G27,Data!$G$3:$BA$2935,39,FALSE))</f>
        <v/>
      </c>
    </row>
    <row r="28" spans="1:46" x14ac:dyDescent="0.25">
      <c r="A28" s="4">
        <f>PSSE!A30</f>
        <v>914002</v>
      </c>
      <c r="B28" s="4" t="str">
        <f>PSSE!B30</f>
        <v>NGHIALO_H2</v>
      </c>
      <c r="C28" s="4">
        <f>PSSE!D30</f>
        <v>6</v>
      </c>
      <c r="D28" s="4">
        <f>PSSE!E30</f>
        <v>7.5</v>
      </c>
      <c r="E28" s="4" t="str">
        <f>PSSE!F30</f>
        <v>TD</v>
      </c>
      <c r="F28" s="4">
        <f>PSSE!G30</f>
        <v>1</v>
      </c>
      <c r="G28" s="4" t="str">
        <f t="shared" si="0"/>
        <v>GEN67.5TD1</v>
      </c>
      <c r="H28" s="4">
        <f>COUNTIF(Data!$G$3:$BA$2935,GEN!$G28)</f>
        <v>1</v>
      </c>
      <c r="I28" s="4" t="str">
        <f>IF($H28=0,"",VLOOKUP($G28,Data!$G$3:$BA$2935,2,FALSE))</f>
        <v>'GENSAL'</v>
      </c>
      <c r="J28" s="4">
        <f>PSSE!C30</f>
        <v>1</v>
      </c>
      <c r="K28" s="4">
        <f>IF($H28=0,"",VLOOKUP($G28,Data!$G$3:$BA$2935,4,FALSE))</f>
        <v>6.6</v>
      </c>
      <c r="L28" s="4">
        <f>IF($H28=0,"",VLOOKUP($G28,Data!$G$3:$BA$2935,5,FALSE))</f>
        <v>0.05</v>
      </c>
      <c r="M28" s="4">
        <f>IF($H28=0,"",VLOOKUP($G28,Data!$G$3:$BA$2935,6,FALSE))</f>
        <v>0.155</v>
      </c>
      <c r="N28" s="4">
        <f>IF($H28=0,"",VLOOKUP($G28,Data!$G$3:$BA$2935,7,FALSE))</f>
        <v>2</v>
      </c>
      <c r="O28" s="4">
        <f>IF($H28=0,"",VLOOKUP($G28,Data!$G$3:$BA$2935,8,FALSE))</f>
        <v>0</v>
      </c>
      <c r="P28" s="4">
        <f>IF($H28=0,"",VLOOKUP($G28,Data!$G$3:$BA$2935,9,FALSE))</f>
        <v>1.1299999999999999</v>
      </c>
      <c r="Q28" s="4">
        <f>IF($H28=0,"",VLOOKUP($G28,Data!$G$3:$BA$2935,10,FALSE))</f>
        <v>0.73399999999999999</v>
      </c>
      <c r="R28" s="4">
        <f>IF($H28=0,"",VLOOKUP($G28,Data!$G$3:$BA$2935,11,FALSE))</f>
        <v>0.26</v>
      </c>
      <c r="S28" s="4">
        <f>IF($H28=0,"",VLOOKUP($G28,Data!$G$3:$BA$2935,12,FALSE))</f>
        <v>0.22600000000000001</v>
      </c>
      <c r="T28" s="4">
        <f>IF($H28=0,"",VLOOKUP($G28,Data!$G$3:$BA$2935,13,FALSE))</f>
        <v>0.104</v>
      </c>
      <c r="U28" s="4">
        <f>IF($H28=0,"",VLOOKUP($G28,Data!$G$3:$BA$2935,14,FALSE))</f>
        <v>0.19400000000000001</v>
      </c>
      <c r="V28" s="4">
        <f>IF($H28=0,"",VLOOKUP($G28,Data!$G$3:$BA$2935,15,FALSE))</f>
        <v>0.68500000000000005</v>
      </c>
      <c r="W28" s="4" t="str">
        <f>IF($H28=0,"",VLOOKUP($G28,Data!$G$3:$BA$2935,16,FALSE))</f>
        <v>/</v>
      </c>
      <c r="X28" s="4" t="str">
        <f>IF($H28=0,"",VLOOKUP($G28,Data!$G$3:$BA$2935,17,FALSE))</f>
        <v>/</v>
      </c>
      <c r="Y28" s="4" t="str">
        <f>IF($H28=0,"",VLOOKUP($G28,Data!$G$3:$BA$2935,18,FALSE))</f>
        <v/>
      </c>
      <c r="Z28" s="4" t="str">
        <f>IF($H28=0,"",VLOOKUP($G28,Data!$G$3:$BA$2935,19,FALSE))</f>
        <v/>
      </c>
      <c r="AA28" s="4" t="str">
        <f>IF($H28=0,"",VLOOKUP($G28,Data!$G$3:$BA$2935,20,FALSE))</f>
        <v/>
      </c>
      <c r="AB28" s="4" t="str">
        <f>IF($H28=0,"",VLOOKUP($G28,Data!$G$3:$BA$2935,21,FALSE))</f>
        <v/>
      </c>
      <c r="AC28" s="4" t="str">
        <f>IF($H28=0,"",VLOOKUP($G28,Data!$G$3:$BA$2935,22,FALSE))</f>
        <v/>
      </c>
      <c r="AD28" s="4" t="str">
        <f>IF($H28=0,"",VLOOKUP($G28,Data!$G$3:$BA$2935,23,FALSE))</f>
        <v/>
      </c>
      <c r="AE28" s="4" t="str">
        <f>IF($H28=0,"",VLOOKUP($G28,Data!$G$3:$BA$2935,24,FALSE))</f>
        <v/>
      </c>
      <c r="AF28" s="4" t="str">
        <f>IF($H28=0,"",VLOOKUP($G28,Data!$G$3:$BA$2935,25,FALSE))</f>
        <v/>
      </c>
      <c r="AG28" s="4" t="str">
        <f>IF($H28=0,"",VLOOKUP($G28,Data!$G$3:$BA$2935,26,FALSE))</f>
        <v/>
      </c>
      <c r="AH28" s="4" t="str">
        <f>IF($H28=0,"",VLOOKUP($G28,Data!$G$3:$BA$2935,27,FALSE))</f>
        <v/>
      </c>
      <c r="AI28" s="4" t="str">
        <f>IF($H28=0,"",VLOOKUP($G28,Data!$G$3:$BA$2935,28,FALSE))</f>
        <v/>
      </c>
      <c r="AJ28" s="4" t="str">
        <f>IF($H28=0,"",VLOOKUP($G28,Data!$G$3:$BA$2935,29,FALSE))</f>
        <v/>
      </c>
      <c r="AK28" s="4" t="str">
        <f>IF($H28=0,"",VLOOKUP($G28,Data!$G$3:$BA$2935,30,FALSE))</f>
        <v/>
      </c>
      <c r="AL28" s="4" t="str">
        <f>IF($H28=0,"",VLOOKUP($G28,Data!$G$3:$BA$2935,31,FALSE))</f>
        <v/>
      </c>
      <c r="AM28" s="4" t="str">
        <f>IF($H28=0,"",VLOOKUP($G28,Data!$G$3:$BA$2935,32,FALSE))</f>
        <v/>
      </c>
      <c r="AN28" s="4" t="str">
        <f>IF($H28=0,"",VLOOKUP($G28,Data!$G$3:$BA$2935,33,FALSE))</f>
        <v/>
      </c>
      <c r="AO28" s="4" t="str">
        <f>IF($H28=0,"",VLOOKUP($G28,Data!$G$3:$BA$2935,34,FALSE))</f>
        <v/>
      </c>
      <c r="AP28" s="4" t="str">
        <f>IF($H28=0,"",VLOOKUP($G28,Data!$G$3:$BA$2935,35,FALSE))</f>
        <v/>
      </c>
      <c r="AQ28" s="4" t="str">
        <f>IF($H28=0,"",VLOOKUP($G28,Data!$G$3:$BA$2935,36,FALSE))</f>
        <v/>
      </c>
      <c r="AR28" s="4" t="str">
        <f>IF($H28=0,"",VLOOKUP($G28,Data!$G$3:$BA$2935,37,FALSE))</f>
        <v/>
      </c>
      <c r="AS28" s="4" t="str">
        <f>IF($H28=0,"",VLOOKUP($G28,Data!$G$3:$BA$2935,38,FALSE))</f>
        <v/>
      </c>
      <c r="AT28" s="4" t="str">
        <f>IF($H28=0,"",VLOOKUP($G28,Data!$G$3:$BA$2935,39,FALSE))</f>
        <v/>
      </c>
    </row>
    <row r="29" spans="1:46" x14ac:dyDescent="0.25">
      <c r="A29" s="4">
        <f>PSSE!A31</f>
        <v>914009</v>
      </c>
      <c r="B29" s="4" t="str">
        <f>PSSE!B31</f>
        <v>TRAMTAU_H1</v>
      </c>
      <c r="C29" s="4">
        <f>PSSE!D31</f>
        <v>11</v>
      </c>
      <c r="D29" s="4">
        <f>PSSE!E31</f>
        <v>32</v>
      </c>
      <c r="E29" s="4" t="str">
        <f>PSSE!F31</f>
        <v>TD</v>
      </c>
      <c r="F29" s="4">
        <f>PSSE!G31</f>
        <v>1</v>
      </c>
      <c r="G29" s="4" t="str">
        <f t="shared" si="0"/>
        <v>GEN1132TD1</v>
      </c>
      <c r="H29" s="4">
        <f>COUNTIF(Data!$G$3:$BA$2935,GEN!$G29)</f>
        <v>1</v>
      </c>
      <c r="I29" s="4" t="str">
        <f>IF($H29=0,"",VLOOKUP($G29,Data!$G$3:$BA$2935,2,FALSE))</f>
        <v>'GENSAL'</v>
      </c>
      <c r="J29" s="4">
        <f>PSSE!C31</f>
        <v>1</v>
      </c>
      <c r="K29" s="4">
        <f>IF($H29=0,"",VLOOKUP($G29,Data!$G$3:$BA$2935,4,FALSE))</f>
        <v>6.6</v>
      </c>
      <c r="L29" s="4">
        <f>IF($H29=0,"",VLOOKUP($G29,Data!$G$3:$BA$2935,5,FALSE))</f>
        <v>0.05</v>
      </c>
      <c r="M29" s="4">
        <f>IF($H29=0,"",VLOOKUP($G29,Data!$G$3:$BA$2935,6,FALSE))</f>
        <v>0.155</v>
      </c>
      <c r="N29" s="4">
        <f>IF($H29=0,"",VLOOKUP($G29,Data!$G$3:$BA$2935,7,FALSE))</f>
        <v>2</v>
      </c>
      <c r="O29" s="4">
        <f>IF($H29=0,"",VLOOKUP($G29,Data!$G$3:$BA$2935,8,FALSE))</f>
        <v>0</v>
      </c>
      <c r="P29" s="4">
        <f>IF($H29=0,"",VLOOKUP($G29,Data!$G$3:$BA$2935,9,FALSE))</f>
        <v>1.1299999999999999</v>
      </c>
      <c r="Q29" s="4">
        <f>IF($H29=0,"",VLOOKUP($G29,Data!$G$3:$BA$2935,10,FALSE))</f>
        <v>0.73399999999999999</v>
      </c>
      <c r="R29" s="4">
        <f>IF($H29=0,"",VLOOKUP($G29,Data!$G$3:$BA$2935,11,FALSE))</f>
        <v>0.26</v>
      </c>
      <c r="S29" s="4">
        <f>IF($H29=0,"",VLOOKUP($G29,Data!$G$3:$BA$2935,12,FALSE))</f>
        <v>0.25600000000000001</v>
      </c>
      <c r="T29" s="4">
        <f>IF($H29=0,"",VLOOKUP($G29,Data!$G$3:$BA$2935,13,FALSE))</f>
        <v>0.104</v>
      </c>
      <c r="U29" s="4">
        <f>IF($H29=0,"",VLOOKUP($G29,Data!$G$3:$BA$2935,14,FALSE))</f>
        <v>0.19400000000000001</v>
      </c>
      <c r="V29" s="4">
        <f>IF($H29=0,"",VLOOKUP($G29,Data!$G$3:$BA$2935,15,FALSE))</f>
        <v>0.68500000000000005</v>
      </c>
      <c r="W29" s="4" t="str">
        <f>IF($H29=0,"",VLOOKUP($G29,Data!$G$3:$BA$2935,16,FALSE))</f>
        <v>/</v>
      </c>
      <c r="X29" s="4" t="str">
        <f>IF($H29=0,"",VLOOKUP($G29,Data!$G$3:$BA$2935,17,FALSE))</f>
        <v>/</v>
      </c>
      <c r="Y29" s="4" t="str">
        <f>IF($H29=0,"",VLOOKUP($G29,Data!$G$3:$BA$2935,18,FALSE))</f>
        <v/>
      </c>
      <c r="Z29" s="4" t="str">
        <f>IF($H29=0,"",VLOOKUP($G29,Data!$G$3:$BA$2935,19,FALSE))</f>
        <v/>
      </c>
      <c r="AA29" s="4" t="str">
        <f>IF($H29=0,"",VLOOKUP($G29,Data!$G$3:$BA$2935,20,FALSE))</f>
        <v/>
      </c>
      <c r="AB29" s="4" t="str">
        <f>IF($H29=0,"",VLOOKUP($G29,Data!$G$3:$BA$2935,21,FALSE))</f>
        <v/>
      </c>
      <c r="AC29" s="4" t="str">
        <f>IF($H29=0,"",VLOOKUP($G29,Data!$G$3:$BA$2935,22,FALSE))</f>
        <v/>
      </c>
      <c r="AD29" s="4" t="str">
        <f>IF($H29=0,"",VLOOKUP($G29,Data!$G$3:$BA$2935,23,FALSE))</f>
        <v/>
      </c>
      <c r="AE29" s="4" t="str">
        <f>IF($H29=0,"",VLOOKUP($G29,Data!$G$3:$BA$2935,24,FALSE))</f>
        <v/>
      </c>
      <c r="AF29" s="4" t="str">
        <f>IF($H29=0,"",VLOOKUP($G29,Data!$G$3:$BA$2935,25,FALSE))</f>
        <v/>
      </c>
      <c r="AG29" s="4" t="str">
        <f>IF($H29=0,"",VLOOKUP($G29,Data!$G$3:$BA$2935,26,FALSE))</f>
        <v/>
      </c>
      <c r="AH29" s="4" t="str">
        <f>IF($H29=0,"",VLOOKUP($G29,Data!$G$3:$BA$2935,27,FALSE))</f>
        <v/>
      </c>
      <c r="AI29" s="4" t="str">
        <f>IF($H29=0,"",VLOOKUP($G29,Data!$G$3:$BA$2935,28,FALSE))</f>
        <v/>
      </c>
      <c r="AJ29" s="4" t="str">
        <f>IF($H29=0,"",VLOOKUP($G29,Data!$G$3:$BA$2935,29,FALSE))</f>
        <v/>
      </c>
      <c r="AK29" s="4" t="str">
        <f>IF($H29=0,"",VLOOKUP($G29,Data!$G$3:$BA$2935,30,FALSE))</f>
        <v/>
      </c>
      <c r="AL29" s="4" t="str">
        <f>IF($H29=0,"",VLOOKUP($G29,Data!$G$3:$BA$2935,31,FALSE))</f>
        <v/>
      </c>
      <c r="AM29" s="4" t="str">
        <f>IF($H29=0,"",VLOOKUP($G29,Data!$G$3:$BA$2935,32,FALSE))</f>
        <v/>
      </c>
      <c r="AN29" s="4" t="str">
        <f>IF($H29=0,"",VLOOKUP($G29,Data!$G$3:$BA$2935,33,FALSE))</f>
        <v/>
      </c>
      <c r="AO29" s="4" t="str">
        <f>IF($H29=0,"",VLOOKUP($G29,Data!$G$3:$BA$2935,34,FALSE))</f>
        <v/>
      </c>
      <c r="AP29" s="4" t="str">
        <f>IF($H29=0,"",VLOOKUP($G29,Data!$G$3:$BA$2935,35,FALSE))</f>
        <v/>
      </c>
      <c r="AQ29" s="4" t="str">
        <f>IF($H29=0,"",VLOOKUP($G29,Data!$G$3:$BA$2935,36,FALSE))</f>
        <v/>
      </c>
      <c r="AR29" s="4" t="str">
        <f>IF($H29=0,"",VLOOKUP($G29,Data!$G$3:$BA$2935,37,FALSE))</f>
        <v/>
      </c>
      <c r="AS29" s="4" t="str">
        <f>IF($H29=0,"",VLOOKUP($G29,Data!$G$3:$BA$2935,38,FALSE))</f>
        <v/>
      </c>
      <c r="AT29" s="4" t="str">
        <f>IF($H29=0,"",VLOOKUP($G29,Data!$G$3:$BA$2935,39,FALSE))</f>
        <v/>
      </c>
    </row>
    <row r="30" spans="1:46" x14ac:dyDescent="0.25">
      <c r="A30" s="4">
        <f>PSSE!A32</f>
        <v>914011</v>
      </c>
      <c r="B30" s="4" t="str">
        <f>PSSE!B32</f>
        <v>THACBA_H1</v>
      </c>
      <c r="C30" s="4">
        <f>PSSE!D32</f>
        <v>10.5</v>
      </c>
      <c r="D30" s="4">
        <f>PSSE!E32</f>
        <v>40</v>
      </c>
      <c r="E30" s="4" t="str">
        <f>PSSE!F32</f>
        <v>TD</v>
      </c>
      <c r="F30" s="4">
        <f>PSSE!G32</f>
        <v>1</v>
      </c>
      <c r="G30" s="4" t="str">
        <f t="shared" si="0"/>
        <v>GEN10.540TD1</v>
      </c>
      <c r="H30" s="4">
        <f>COUNTIF(Data!$G$3:$BA$2935,GEN!$G30)</f>
        <v>1</v>
      </c>
      <c r="I30" s="4" t="str">
        <f>IF($H30=0,"",VLOOKUP($G30,Data!$G$3:$BA$2935,2,FALSE))</f>
        <v>'GENSAL'</v>
      </c>
      <c r="J30" s="4">
        <f>PSSE!C32</f>
        <v>1</v>
      </c>
      <c r="K30" s="4">
        <f>IF($H30=0,"",VLOOKUP($G30,Data!$G$3:$BA$2935,4,FALSE))</f>
        <v>6.6</v>
      </c>
      <c r="L30" s="4">
        <f>IF($H30=0,"",VLOOKUP($G30,Data!$G$3:$BA$2935,5,FALSE))</f>
        <v>0.05</v>
      </c>
      <c r="M30" s="4">
        <f>IF($H30=0,"",VLOOKUP($G30,Data!$G$3:$BA$2935,6,FALSE))</f>
        <v>0.155</v>
      </c>
      <c r="N30" s="4">
        <f>IF($H30=0,"",VLOOKUP($G30,Data!$G$3:$BA$2935,7,FALSE))</f>
        <v>2</v>
      </c>
      <c r="O30" s="4">
        <f>IF($H30=0,"",VLOOKUP($G30,Data!$G$3:$BA$2935,8,FALSE))</f>
        <v>0</v>
      </c>
      <c r="P30" s="4">
        <f>IF($H30=0,"",VLOOKUP($G30,Data!$G$3:$BA$2935,9,FALSE))</f>
        <v>1.1299999999999999</v>
      </c>
      <c r="Q30" s="4">
        <f>IF($H30=0,"",VLOOKUP($G30,Data!$G$3:$BA$2935,10,FALSE))</f>
        <v>0.73399999999999999</v>
      </c>
      <c r="R30" s="4">
        <f>IF($H30=0,"",VLOOKUP($G30,Data!$G$3:$BA$2935,11,FALSE))</f>
        <v>0.26</v>
      </c>
      <c r="S30" s="4">
        <f>IF($H30=0,"",VLOOKUP($G30,Data!$G$3:$BA$2935,12,FALSE))</f>
        <v>0.16</v>
      </c>
      <c r="T30" s="4">
        <f>IF($H30=0,"",VLOOKUP($G30,Data!$G$3:$BA$2935,13,FALSE))</f>
        <v>0.104</v>
      </c>
      <c r="U30" s="4">
        <f>IF($H30=0,"",VLOOKUP($G30,Data!$G$3:$BA$2935,14,FALSE))</f>
        <v>0.19400000000000001</v>
      </c>
      <c r="V30" s="4">
        <f>IF($H30=0,"",VLOOKUP($G30,Data!$G$3:$BA$2935,15,FALSE))</f>
        <v>0.68500000000000005</v>
      </c>
      <c r="W30" s="4" t="str">
        <f>IF($H30=0,"",VLOOKUP($G30,Data!$G$3:$BA$2935,16,FALSE))</f>
        <v>/</v>
      </c>
      <c r="X30" s="4" t="str">
        <f>IF($H30=0,"",VLOOKUP($G30,Data!$G$3:$BA$2935,17,FALSE))</f>
        <v>/</v>
      </c>
      <c r="Y30" s="4" t="str">
        <f>IF($H30=0,"",VLOOKUP($G30,Data!$G$3:$BA$2935,18,FALSE))</f>
        <v/>
      </c>
      <c r="Z30" s="4" t="str">
        <f>IF($H30=0,"",VLOOKUP($G30,Data!$G$3:$BA$2935,19,FALSE))</f>
        <v/>
      </c>
      <c r="AA30" s="4">
        <f>IF($H30=0,"",VLOOKUP($G30,Data!$G$3:$BA$2935,20,FALSE))</f>
        <v>0</v>
      </c>
      <c r="AB30" s="4" t="str">
        <f>IF($H30=0,"",VLOOKUP($G30,Data!$G$3:$BA$2935,21,FALSE))</f>
        <v/>
      </c>
      <c r="AC30" s="4" t="str">
        <f>IF($H30=0,"",VLOOKUP($G30,Data!$G$3:$BA$2935,22,FALSE))</f>
        <v/>
      </c>
      <c r="AD30" s="4" t="str">
        <f>IF($H30=0,"",VLOOKUP($G30,Data!$G$3:$BA$2935,23,FALSE))</f>
        <v/>
      </c>
      <c r="AE30" s="4" t="str">
        <f>IF($H30=0,"",VLOOKUP($G30,Data!$G$3:$BA$2935,24,FALSE))</f>
        <v/>
      </c>
      <c r="AF30" s="4" t="str">
        <f>IF($H30=0,"",VLOOKUP($G30,Data!$G$3:$BA$2935,25,FALSE))</f>
        <v/>
      </c>
      <c r="AG30" s="4" t="str">
        <f>IF($H30=0,"",VLOOKUP($G30,Data!$G$3:$BA$2935,26,FALSE))</f>
        <v/>
      </c>
      <c r="AH30" s="4" t="str">
        <f>IF($H30=0,"",VLOOKUP($G30,Data!$G$3:$BA$2935,27,FALSE))</f>
        <v/>
      </c>
      <c r="AI30" s="4" t="str">
        <f>IF($H30=0,"",VLOOKUP($G30,Data!$G$3:$BA$2935,28,FALSE))</f>
        <v/>
      </c>
      <c r="AJ30" s="4" t="str">
        <f>IF($H30=0,"",VLOOKUP($G30,Data!$G$3:$BA$2935,29,FALSE))</f>
        <v/>
      </c>
      <c r="AK30" s="4" t="str">
        <f>IF($H30=0,"",VLOOKUP($G30,Data!$G$3:$BA$2935,30,FALSE))</f>
        <v/>
      </c>
      <c r="AL30" s="4" t="str">
        <f>IF($H30=0,"",VLOOKUP($G30,Data!$G$3:$BA$2935,31,FALSE))</f>
        <v/>
      </c>
      <c r="AM30" s="4" t="str">
        <f>IF($H30=0,"",VLOOKUP($G30,Data!$G$3:$BA$2935,32,FALSE))</f>
        <v/>
      </c>
      <c r="AN30" s="4" t="str">
        <f>IF($H30=0,"",VLOOKUP($G30,Data!$G$3:$BA$2935,33,FALSE))</f>
        <v/>
      </c>
      <c r="AO30" s="4" t="str">
        <f>IF($H30=0,"",VLOOKUP($G30,Data!$G$3:$BA$2935,34,FALSE))</f>
        <v/>
      </c>
      <c r="AP30" s="4" t="str">
        <f>IF($H30=0,"",VLOOKUP($G30,Data!$G$3:$BA$2935,35,FALSE))</f>
        <v/>
      </c>
      <c r="AQ30" s="4" t="str">
        <f>IF($H30=0,"",VLOOKUP($G30,Data!$G$3:$BA$2935,36,FALSE))</f>
        <v/>
      </c>
      <c r="AR30" s="4" t="str">
        <f>IF($H30=0,"",VLOOKUP($G30,Data!$G$3:$BA$2935,37,FALSE))</f>
        <v/>
      </c>
      <c r="AS30" s="4" t="str">
        <f>IF($H30=0,"",VLOOKUP($G30,Data!$G$3:$BA$2935,38,FALSE))</f>
        <v/>
      </c>
      <c r="AT30" s="4" t="str">
        <f>IF($H30=0,"",VLOOKUP($G30,Data!$G$3:$BA$2935,39,FALSE))</f>
        <v/>
      </c>
    </row>
    <row r="31" spans="1:46" x14ac:dyDescent="0.25">
      <c r="A31" s="4">
        <f>PSSE!A33</f>
        <v>914012</v>
      </c>
      <c r="B31" s="4" t="str">
        <f>PSSE!B33</f>
        <v>THACBA_H2</v>
      </c>
      <c r="C31" s="4">
        <f>PSSE!D33</f>
        <v>10.5</v>
      </c>
      <c r="D31" s="4">
        <f>PSSE!E33</f>
        <v>40</v>
      </c>
      <c r="E31" s="4" t="str">
        <f>PSSE!F33</f>
        <v>TD</v>
      </c>
      <c r="F31" s="4">
        <f>PSSE!G33</f>
        <v>1</v>
      </c>
      <c r="G31" s="4" t="str">
        <f t="shared" si="0"/>
        <v>GEN10.540TD1</v>
      </c>
      <c r="H31" s="4">
        <f>COUNTIF(Data!$G$3:$BA$2935,GEN!$G31)</f>
        <v>1</v>
      </c>
      <c r="I31" s="4" t="str">
        <f>IF($H31=0,"",VLOOKUP($G31,Data!$G$3:$BA$2935,2,FALSE))</f>
        <v>'GENSAL'</v>
      </c>
      <c r="J31" s="4">
        <f>PSSE!C33</f>
        <v>1</v>
      </c>
      <c r="K31" s="4">
        <f>IF($H31=0,"",VLOOKUP($G31,Data!$G$3:$BA$2935,4,FALSE))</f>
        <v>6.6</v>
      </c>
      <c r="L31" s="4">
        <f>IF($H31=0,"",VLOOKUP($G31,Data!$G$3:$BA$2935,5,FALSE))</f>
        <v>0.05</v>
      </c>
      <c r="M31" s="4">
        <f>IF($H31=0,"",VLOOKUP($G31,Data!$G$3:$BA$2935,6,FALSE))</f>
        <v>0.155</v>
      </c>
      <c r="N31" s="4">
        <f>IF($H31=0,"",VLOOKUP($G31,Data!$G$3:$BA$2935,7,FALSE))</f>
        <v>2</v>
      </c>
      <c r="O31" s="4">
        <f>IF($H31=0,"",VLOOKUP($G31,Data!$G$3:$BA$2935,8,FALSE))</f>
        <v>0</v>
      </c>
      <c r="P31" s="4">
        <f>IF($H31=0,"",VLOOKUP($G31,Data!$G$3:$BA$2935,9,FALSE))</f>
        <v>1.1299999999999999</v>
      </c>
      <c r="Q31" s="4">
        <f>IF($H31=0,"",VLOOKUP($G31,Data!$G$3:$BA$2935,10,FALSE))</f>
        <v>0.73399999999999999</v>
      </c>
      <c r="R31" s="4">
        <f>IF($H31=0,"",VLOOKUP($G31,Data!$G$3:$BA$2935,11,FALSE))</f>
        <v>0.26</v>
      </c>
      <c r="S31" s="4">
        <f>IF($H31=0,"",VLOOKUP($G31,Data!$G$3:$BA$2935,12,FALSE))</f>
        <v>0.16</v>
      </c>
      <c r="T31" s="4">
        <f>IF($H31=0,"",VLOOKUP($G31,Data!$G$3:$BA$2935,13,FALSE))</f>
        <v>0.104</v>
      </c>
      <c r="U31" s="4">
        <f>IF($H31=0,"",VLOOKUP($G31,Data!$G$3:$BA$2935,14,FALSE))</f>
        <v>0.19400000000000001</v>
      </c>
      <c r="V31" s="4">
        <f>IF($H31=0,"",VLOOKUP($G31,Data!$G$3:$BA$2935,15,FALSE))</f>
        <v>0.68500000000000005</v>
      </c>
      <c r="W31" s="4" t="str">
        <f>IF($H31=0,"",VLOOKUP($G31,Data!$G$3:$BA$2935,16,FALSE))</f>
        <v>/</v>
      </c>
      <c r="X31" s="4" t="str">
        <f>IF($H31=0,"",VLOOKUP($G31,Data!$G$3:$BA$2935,17,FALSE))</f>
        <v>/</v>
      </c>
      <c r="Y31" s="4" t="str">
        <f>IF($H31=0,"",VLOOKUP($G31,Data!$G$3:$BA$2935,18,FALSE))</f>
        <v/>
      </c>
      <c r="Z31" s="4" t="str">
        <f>IF($H31=0,"",VLOOKUP($G31,Data!$G$3:$BA$2935,19,FALSE))</f>
        <v/>
      </c>
      <c r="AA31" s="4">
        <f>IF($H31=0,"",VLOOKUP($G31,Data!$G$3:$BA$2935,20,FALSE))</f>
        <v>0</v>
      </c>
      <c r="AB31" s="4" t="str">
        <f>IF($H31=0,"",VLOOKUP($G31,Data!$G$3:$BA$2935,21,FALSE))</f>
        <v/>
      </c>
      <c r="AC31" s="4" t="str">
        <f>IF($H31=0,"",VLOOKUP($G31,Data!$G$3:$BA$2935,22,FALSE))</f>
        <v/>
      </c>
      <c r="AD31" s="4" t="str">
        <f>IF($H31=0,"",VLOOKUP($G31,Data!$G$3:$BA$2935,23,FALSE))</f>
        <v/>
      </c>
      <c r="AE31" s="4" t="str">
        <f>IF($H31=0,"",VLOOKUP($G31,Data!$G$3:$BA$2935,24,FALSE))</f>
        <v/>
      </c>
      <c r="AF31" s="4" t="str">
        <f>IF($H31=0,"",VLOOKUP($G31,Data!$G$3:$BA$2935,25,FALSE))</f>
        <v/>
      </c>
      <c r="AG31" s="4" t="str">
        <f>IF($H31=0,"",VLOOKUP($G31,Data!$G$3:$BA$2935,26,FALSE))</f>
        <v/>
      </c>
      <c r="AH31" s="4" t="str">
        <f>IF($H31=0,"",VLOOKUP($G31,Data!$G$3:$BA$2935,27,FALSE))</f>
        <v/>
      </c>
      <c r="AI31" s="4" t="str">
        <f>IF($H31=0,"",VLOOKUP($G31,Data!$G$3:$BA$2935,28,FALSE))</f>
        <v/>
      </c>
      <c r="AJ31" s="4" t="str">
        <f>IF($H31=0,"",VLOOKUP($G31,Data!$G$3:$BA$2935,29,FALSE))</f>
        <v/>
      </c>
      <c r="AK31" s="4" t="str">
        <f>IF($H31=0,"",VLOOKUP($G31,Data!$G$3:$BA$2935,30,FALSE))</f>
        <v/>
      </c>
      <c r="AL31" s="4" t="str">
        <f>IF($H31=0,"",VLOOKUP($G31,Data!$G$3:$BA$2935,31,FALSE))</f>
        <v/>
      </c>
      <c r="AM31" s="4" t="str">
        <f>IF($H31=0,"",VLOOKUP($G31,Data!$G$3:$BA$2935,32,FALSE))</f>
        <v/>
      </c>
      <c r="AN31" s="4" t="str">
        <f>IF($H31=0,"",VLOOKUP($G31,Data!$G$3:$BA$2935,33,FALSE))</f>
        <v/>
      </c>
      <c r="AO31" s="4" t="str">
        <f>IF($H31=0,"",VLOOKUP($G31,Data!$G$3:$BA$2935,34,FALSE))</f>
        <v/>
      </c>
      <c r="AP31" s="4" t="str">
        <f>IF($H31=0,"",VLOOKUP($G31,Data!$G$3:$BA$2935,35,FALSE))</f>
        <v/>
      </c>
      <c r="AQ31" s="4" t="str">
        <f>IF($H31=0,"",VLOOKUP($G31,Data!$G$3:$BA$2935,36,FALSE))</f>
        <v/>
      </c>
      <c r="AR31" s="4" t="str">
        <f>IF($H31=0,"",VLOOKUP($G31,Data!$G$3:$BA$2935,37,FALSE))</f>
        <v/>
      </c>
      <c r="AS31" s="4" t="str">
        <f>IF($H31=0,"",VLOOKUP($G31,Data!$G$3:$BA$2935,38,FALSE))</f>
        <v/>
      </c>
      <c r="AT31" s="4" t="str">
        <f>IF($H31=0,"",VLOOKUP($G31,Data!$G$3:$BA$2935,39,FALSE))</f>
        <v/>
      </c>
    </row>
    <row r="32" spans="1:46" x14ac:dyDescent="0.25">
      <c r="A32" s="4">
        <f>PSSE!A34</f>
        <v>914013</v>
      </c>
      <c r="B32" s="4" t="str">
        <f>PSSE!B34</f>
        <v>THACBA_H3</v>
      </c>
      <c r="C32" s="4">
        <f>PSSE!D34</f>
        <v>10.5</v>
      </c>
      <c r="D32" s="4">
        <f>PSSE!E34</f>
        <v>40</v>
      </c>
      <c r="E32" s="4" t="str">
        <f>PSSE!F34</f>
        <v>TD</v>
      </c>
      <c r="F32" s="4">
        <f>PSSE!G34</f>
        <v>1</v>
      </c>
      <c r="G32" s="4" t="str">
        <f t="shared" si="0"/>
        <v>GEN10.540TD1</v>
      </c>
      <c r="H32" s="4">
        <f>COUNTIF(Data!$G$3:$BA$2935,GEN!$G32)</f>
        <v>1</v>
      </c>
      <c r="I32" s="4" t="str">
        <f>IF($H32=0,"",VLOOKUP($G32,Data!$G$3:$BA$2935,2,FALSE))</f>
        <v>'GENSAL'</v>
      </c>
      <c r="J32" s="4">
        <f>PSSE!C34</f>
        <v>1</v>
      </c>
      <c r="K32" s="4">
        <f>IF($H32=0,"",VLOOKUP($G32,Data!$G$3:$BA$2935,4,FALSE))</f>
        <v>6.6</v>
      </c>
      <c r="L32" s="4">
        <f>IF($H32=0,"",VLOOKUP($G32,Data!$G$3:$BA$2935,5,FALSE))</f>
        <v>0.05</v>
      </c>
      <c r="M32" s="4">
        <f>IF($H32=0,"",VLOOKUP($G32,Data!$G$3:$BA$2935,6,FALSE))</f>
        <v>0.155</v>
      </c>
      <c r="N32" s="4">
        <f>IF($H32=0,"",VLOOKUP($G32,Data!$G$3:$BA$2935,7,FALSE))</f>
        <v>2</v>
      </c>
      <c r="O32" s="4">
        <f>IF($H32=0,"",VLOOKUP($G32,Data!$G$3:$BA$2935,8,FALSE))</f>
        <v>0</v>
      </c>
      <c r="P32" s="4">
        <f>IF($H32=0,"",VLOOKUP($G32,Data!$G$3:$BA$2935,9,FALSE))</f>
        <v>1.1299999999999999</v>
      </c>
      <c r="Q32" s="4">
        <f>IF($H32=0,"",VLOOKUP($G32,Data!$G$3:$BA$2935,10,FALSE))</f>
        <v>0.73399999999999999</v>
      </c>
      <c r="R32" s="4">
        <f>IF($H32=0,"",VLOOKUP($G32,Data!$G$3:$BA$2935,11,FALSE))</f>
        <v>0.26</v>
      </c>
      <c r="S32" s="4">
        <f>IF($H32=0,"",VLOOKUP($G32,Data!$G$3:$BA$2935,12,FALSE))</f>
        <v>0.16</v>
      </c>
      <c r="T32" s="4">
        <f>IF($H32=0,"",VLOOKUP($G32,Data!$G$3:$BA$2935,13,FALSE))</f>
        <v>0.104</v>
      </c>
      <c r="U32" s="4">
        <f>IF($H32=0,"",VLOOKUP($G32,Data!$G$3:$BA$2935,14,FALSE))</f>
        <v>0.19400000000000001</v>
      </c>
      <c r="V32" s="4">
        <f>IF($H32=0,"",VLOOKUP($G32,Data!$G$3:$BA$2935,15,FALSE))</f>
        <v>0.68500000000000005</v>
      </c>
      <c r="W32" s="4" t="str">
        <f>IF($H32=0,"",VLOOKUP($G32,Data!$G$3:$BA$2935,16,FALSE))</f>
        <v>/</v>
      </c>
      <c r="X32" s="4" t="str">
        <f>IF($H32=0,"",VLOOKUP($G32,Data!$G$3:$BA$2935,17,FALSE))</f>
        <v>/</v>
      </c>
      <c r="Y32" s="4" t="str">
        <f>IF($H32=0,"",VLOOKUP($G32,Data!$G$3:$BA$2935,18,FALSE))</f>
        <v/>
      </c>
      <c r="Z32" s="4" t="str">
        <f>IF($H32=0,"",VLOOKUP($G32,Data!$G$3:$BA$2935,19,FALSE))</f>
        <v/>
      </c>
      <c r="AA32" s="4">
        <f>IF($H32=0,"",VLOOKUP($G32,Data!$G$3:$BA$2935,20,FALSE))</f>
        <v>0</v>
      </c>
      <c r="AB32" s="4" t="str">
        <f>IF($H32=0,"",VLOOKUP($G32,Data!$G$3:$BA$2935,21,FALSE))</f>
        <v/>
      </c>
      <c r="AC32" s="4" t="str">
        <f>IF($H32=0,"",VLOOKUP($G32,Data!$G$3:$BA$2935,22,FALSE))</f>
        <v/>
      </c>
      <c r="AD32" s="4" t="str">
        <f>IF($H32=0,"",VLOOKUP($G32,Data!$G$3:$BA$2935,23,FALSE))</f>
        <v/>
      </c>
      <c r="AE32" s="4" t="str">
        <f>IF($H32=0,"",VLOOKUP($G32,Data!$G$3:$BA$2935,24,FALSE))</f>
        <v/>
      </c>
      <c r="AF32" s="4" t="str">
        <f>IF($H32=0,"",VLOOKUP($G32,Data!$G$3:$BA$2935,25,FALSE))</f>
        <v/>
      </c>
      <c r="AG32" s="4" t="str">
        <f>IF($H32=0,"",VLOOKUP($G32,Data!$G$3:$BA$2935,26,FALSE))</f>
        <v/>
      </c>
      <c r="AH32" s="4" t="str">
        <f>IF($H32=0,"",VLOOKUP($G32,Data!$G$3:$BA$2935,27,FALSE))</f>
        <v/>
      </c>
      <c r="AI32" s="4" t="str">
        <f>IF($H32=0,"",VLOOKUP($G32,Data!$G$3:$BA$2935,28,FALSE))</f>
        <v/>
      </c>
      <c r="AJ32" s="4" t="str">
        <f>IF($H32=0,"",VLOOKUP($G32,Data!$G$3:$BA$2935,29,FALSE))</f>
        <v/>
      </c>
      <c r="AK32" s="4" t="str">
        <f>IF($H32=0,"",VLOOKUP($G32,Data!$G$3:$BA$2935,30,FALSE))</f>
        <v/>
      </c>
      <c r="AL32" s="4" t="str">
        <f>IF($H32=0,"",VLOOKUP($G32,Data!$G$3:$BA$2935,31,FALSE))</f>
        <v/>
      </c>
      <c r="AM32" s="4" t="str">
        <f>IF($H32=0,"",VLOOKUP($G32,Data!$G$3:$BA$2935,32,FALSE))</f>
        <v/>
      </c>
      <c r="AN32" s="4" t="str">
        <f>IF($H32=0,"",VLOOKUP($G32,Data!$G$3:$BA$2935,33,FALSE))</f>
        <v/>
      </c>
      <c r="AO32" s="4" t="str">
        <f>IF($H32=0,"",VLOOKUP($G32,Data!$G$3:$BA$2935,34,FALSE))</f>
        <v/>
      </c>
      <c r="AP32" s="4" t="str">
        <f>IF($H32=0,"",VLOOKUP($G32,Data!$G$3:$BA$2935,35,FALSE))</f>
        <v/>
      </c>
      <c r="AQ32" s="4" t="str">
        <f>IF($H32=0,"",VLOOKUP($G32,Data!$G$3:$BA$2935,36,FALSE))</f>
        <v/>
      </c>
      <c r="AR32" s="4" t="str">
        <f>IF($H32=0,"",VLOOKUP($G32,Data!$G$3:$BA$2935,37,FALSE))</f>
        <v/>
      </c>
      <c r="AS32" s="4" t="str">
        <f>IF($H32=0,"",VLOOKUP($G32,Data!$G$3:$BA$2935,38,FALSE))</f>
        <v/>
      </c>
      <c r="AT32" s="4" t="str">
        <f>IF($H32=0,"",VLOOKUP($G32,Data!$G$3:$BA$2935,39,FALSE))</f>
        <v/>
      </c>
    </row>
    <row r="33" spans="1:46" x14ac:dyDescent="0.25">
      <c r="A33" s="4">
        <f>PSSE!A35</f>
        <v>914015</v>
      </c>
      <c r="B33" s="4" t="str">
        <f>PSSE!B35</f>
        <v>NGOIHUT2_H1</v>
      </c>
      <c r="C33" s="4">
        <f>PSSE!D35</f>
        <v>13.8</v>
      </c>
      <c r="D33" s="4">
        <f>PSSE!E35</f>
        <v>75</v>
      </c>
      <c r="E33" s="4" t="str">
        <f>PSSE!F35</f>
        <v>TD</v>
      </c>
      <c r="F33" s="4">
        <f>PSSE!G35</f>
        <v>1</v>
      </c>
      <c r="G33" s="4" t="str">
        <f t="shared" si="0"/>
        <v>GEN13.875TD1</v>
      </c>
      <c r="H33" s="4">
        <f>COUNTIF(Data!$G$3:$BA$2935,GEN!$G33)</f>
        <v>1</v>
      </c>
      <c r="I33" s="4" t="str">
        <f>IF($H33=0,"",VLOOKUP($G33,Data!$G$3:$BA$2935,2,FALSE))</f>
        <v>'GENSAL'</v>
      </c>
      <c r="J33" s="4">
        <f>PSSE!C35</f>
        <v>1</v>
      </c>
      <c r="K33" s="4">
        <f>IF($H33=0,"",VLOOKUP($G33,Data!$G$3:$BA$2935,4,FALSE))</f>
        <v>7.2</v>
      </c>
      <c r="L33" s="4">
        <f>IF($H33=0,"",VLOOKUP($G33,Data!$G$3:$BA$2935,5,FALSE))</f>
        <v>0.123</v>
      </c>
      <c r="M33" s="4">
        <f>IF($H33=0,"",VLOOKUP($G33,Data!$G$3:$BA$2935,6,FALSE))</f>
        <v>7.4999999999999997E-2</v>
      </c>
      <c r="N33" s="4">
        <f>IF($H33=0,"",VLOOKUP($G33,Data!$G$3:$BA$2935,7,FALSE))</f>
        <v>4.6769999999999996</v>
      </c>
      <c r="O33" s="4">
        <f>IF($H33=0,"",VLOOKUP($G33,Data!$G$3:$BA$2935,8,FALSE))</f>
        <v>0</v>
      </c>
      <c r="P33" s="4">
        <f>IF($H33=0,"",VLOOKUP($G33,Data!$G$3:$BA$2935,9,FALSE))</f>
        <v>0.87</v>
      </c>
      <c r="Q33" s="4">
        <f>IF($H33=0,"",VLOOKUP($G33,Data!$G$3:$BA$2935,10,FALSE))</f>
        <v>0.57999999999999996</v>
      </c>
      <c r="R33" s="4">
        <f>IF($H33=0,"",VLOOKUP($G33,Data!$G$3:$BA$2935,11,FALSE))</f>
        <v>0.27</v>
      </c>
      <c r="S33" s="4">
        <f>IF($H33=0,"",VLOOKUP($G33,Data!$G$3:$BA$2935,12,FALSE))</f>
        <v>0.22</v>
      </c>
      <c r="T33" s="4">
        <f>IF($H33=0,"",VLOOKUP($G33,Data!$G$3:$BA$2935,13,FALSE))</f>
        <v>0.11600000000000001</v>
      </c>
      <c r="U33" s="4">
        <f>IF($H33=0,"",VLOOKUP($G33,Data!$G$3:$BA$2935,14,FALSE))</f>
        <v>0.17799999999999999</v>
      </c>
      <c r="V33" s="4">
        <f>IF($H33=0,"",VLOOKUP($G33,Data!$G$3:$BA$2935,15,FALSE))</f>
        <v>0.59199999999999997</v>
      </c>
      <c r="W33" s="4" t="str">
        <f>IF($H33=0,"",VLOOKUP($G33,Data!$G$3:$BA$2935,16,FALSE))</f>
        <v>/</v>
      </c>
      <c r="X33" s="4" t="str">
        <f>IF($H33=0,"",VLOOKUP($G33,Data!$G$3:$BA$2935,17,FALSE))</f>
        <v>/</v>
      </c>
      <c r="Y33" s="4" t="str">
        <f>IF($H33=0,"",VLOOKUP($G33,Data!$G$3:$BA$2935,18,FALSE))</f>
        <v/>
      </c>
      <c r="Z33" s="4" t="str">
        <f>IF($H33=0,"",VLOOKUP($G33,Data!$G$3:$BA$2935,19,FALSE))</f>
        <v/>
      </c>
      <c r="AA33" s="4" t="str">
        <f>IF($H33=0,"",VLOOKUP($G33,Data!$G$3:$BA$2935,20,FALSE))</f>
        <v/>
      </c>
      <c r="AB33" s="4" t="str">
        <f>IF($H33=0,"",VLOOKUP($G33,Data!$G$3:$BA$2935,21,FALSE))</f>
        <v/>
      </c>
      <c r="AC33" s="4" t="str">
        <f>IF($H33=0,"",VLOOKUP($G33,Data!$G$3:$BA$2935,22,FALSE))</f>
        <v/>
      </c>
      <c r="AD33" s="4" t="str">
        <f>IF($H33=0,"",VLOOKUP($G33,Data!$G$3:$BA$2935,23,FALSE))</f>
        <v/>
      </c>
      <c r="AE33" s="4" t="str">
        <f>IF($H33=0,"",VLOOKUP($G33,Data!$G$3:$BA$2935,24,FALSE))</f>
        <v/>
      </c>
      <c r="AF33" s="4" t="str">
        <f>IF($H33=0,"",VLOOKUP($G33,Data!$G$3:$BA$2935,25,FALSE))</f>
        <v/>
      </c>
      <c r="AG33" s="4" t="str">
        <f>IF($H33=0,"",VLOOKUP($G33,Data!$G$3:$BA$2935,26,FALSE))</f>
        <v/>
      </c>
      <c r="AH33" s="4" t="str">
        <f>IF($H33=0,"",VLOOKUP($G33,Data!$G$3:$BA$2935,27,FALSE))</f>
        <v/>
      </c>
      <c r="AI33" s="4" t="str">
        <f>IF($H33=0,"",VLOOKUP($G33,Data!$G$3:$BA$2935,28,FALSE))</f>
        <v/>
      </c>
      <c r="AJ33" s="4" t="str">
        <f>IF($H33=0,"",VLOOKUP($G33,Data!$G$3:$BA$2935,29,FALSE))</f>
        <v/>
      </c>
      <c r="AK33" s="4" t="str">
        <f>IF($H33=0,"",VLOOKUP($G33,Data!$G$3:$BA$2935,30,FALSE))</f>
        <v/>
      </c>
      <c r="AL33" s="4" t="str">
        <f>IF($H33=0,"",VLOOKUP($G33,Data!$G$3:$BA$2935,31,FALSE))</f>
        <v/>
      </c>
      <c r="AM33" s="4" t="str">
        <f>IF($H33=0,"",VLOOKUP($G33,Data!$G$3:$BA$2935,32,FALSE))</f>
        <v/>
      </c>
      <c r="AN33" s="4" t="str">
        <f>IF($H33=0,"",VLOOKUP($G33,Data!$G$3:$BA$2935,33,FALSE))</f>
        <v/>
      </c>
      <c r="AO33" s="4" t="str">
        <f>IF($H33=0,"",VLOOKUP($G33,Data!$G$3:$BA$2935,34,FALSE))</f>
        <v/>
      </c>
      <c r="AP33" s="4" t="str">
        <f>IF($H33=0,"",VLOOKUP($G33,Data!$G$3:$BA$2935,35,FALSE))</f>
        <v/>
      </c>
      <c r="AQ33" s="4" t="str">
        <f>IF($H33=0,"",VLOOKUP($G33,Data!$G$3:$BA$2935,36,FALSE))</f>
        <v/>
      </c>
      <c r="AR33" s="4" t="str">
        <f>IF($H33=0,"",VLOOKUP($G33,Data!$G$3:$BA$2935,37,FALSE))</f>
        <v/>
      </c>
      <c r="AS33" s="4" t="str">
        <f>IF($H33=0,"",VLOOKUP($G33,Data!$G$3:$BA$2935,38,FALSE))</f>
        <v/>
      </c>
      <c r="AT33" s="4" t="str">
        <f>IF($H33=0,"",VLOOKUP($G33,Data!$G$3:$BA$2935,39,FALSE))</f>
        <v/>
      </c>
    </row>
    <row r="34" spans="1:46" x14ac:dyDescent="0.25">
      <c r="A34" s="4">
        <f>PSSE!A36</f>
        <v>914017</v>
      </c>
      <c r="B34" s="4" t="str">
        <f>PSSE!B36</f>
        <v>DONGNGAI_H1</v>
      </c>
      <c r="C34" s="4">
        <f>PSSE!D36</f>
        <v>10.5</v>
      </c>
      <c r="D34" s="4">
        <f>PSSE!E36</f>
        <v>20</v>
      </c>
      <c r="E34" s="4" t="str">
        <f>PSSE!F36</f>
        <v>TD</v>
      </c>
      <c r="F34" s="4">
        <f>PSSE!G36</f>
        <v>1</v>
      </c>
      <c r="G34" s="4" t="str">
        <f t="shared" si="0"/>
        <v>GEN10.520TD1</v>
      </c>
      <c r="H34" s="4">
        <f>COUNTIF(Data!$G$3:$BA$2935,GEN!$G34)</f>
        <v>1</v>
      </c>
      <c r="I34" s="4" t="str">
        <f>IF($H34=0,"",VLOOKUP($G34,Data!$G$3:$BA$2935,2,FALSE))</f>
        <v>'GENSAL'</v>
      </c>
      <c r="J34" s="4">
        <f>PSSE!C36</f>
        <v>1</v>
      </c>
      <c r="K34" s="4">
        <f>IF($H34=0,"",VLOOKUP($G34,Data!$G$3:$BA$2935,4,FALSE))</f>
        <v>6.6</v>
      </c>
      <c r="L34" s="4">
        <f>IF($H34=0,"",VLOOKUP($G34,Data!$G$3:$BA$2935,5,FALSE))</f>
        <v>0.05</v>
      </c>
      <c r="M34" s="4">
        <f>IF($H34=0,"",VLOOKUP($G34,Data!$G$3:$BA$2935,6,FALSE))</f>
        <v>0.155</v>
      </c>
      <c r="N34" s="4">
        <f>IF($H34=0,"",VLOOKUP($G34,Data!$G$3:$BA$2935,7,FALSE))</f>
        <v>2</v>
      </c>
      <c r="O34" s="4">
        <f>IF($H34=0,"",VLOOKUP($G34,Data!$G$3:$BA$2935,8,FALSE))</f>
        <v>0</v>
      </c>
      <c r="P34" s="4">
        <f>IF($H34=0,"",VLOOKUP($G34,Data!$G$3:$BA$2935,9,FALSE))</f>
        <v>1.1299999999999999</v>
      </c>
      <c r="Q34" s="4">
        <f>IF($H34=0,"",VLOOKUP($G34,Data!$G$3:$BA$2935,10,FALSE))</f>
        <v>0.73399999999999999</v>
      </c>
      <c r="R34" s="4">
        <f>IF($H34=0,"",VLOOKUP($G34,Data!$G$3:$BA$2935,11,FALSE))</f>
        <v>0.26</v>
      </c>
      <c r="S34" s="4">
        <f>IF($H34=0,"",VLOOKUP($G34,Data!$G$3:$BA$2935,12,FALSE))</f>
        <v>0.25600000000000001</v>
      </c>
      <c r="T34" s="4">
        <f>IF($H34=0,"",VLOOKUP($G34,Data!$G$3:$BA$2935,13,FALSE))</f>
        <v>0.104</v>
      </c>
      <c r="U34" s="4">
        <f>IF($H34=0,"",VLOOKUP($G34,Data!$G$3:$BA$2935,14,FALSE))</f>
        <v>0.19400000000000001</v>
      </c>
      <c r="V34" s="4">
        <f>IF($H34=0,"",VLOOKUP($G34,Data!$G$3:$BA$2935,15,FALSE))</f>
        <v>0.68500000000000005</v>
      </c>
      <c r="W34" s="4" t="str">
        <f>IF($H34=0,"",VLOOKUP($G34,Data!$G$3:$BA$2935,16,FALSE))</f>
        <v>/</v>
      </c>
      <c r="X34" s="4" t="str">
        <f>IF($H34=0,"",VLOOKUP($G34,Data!$G$3:$BA$2935,17,FALSE))</f>
        <v>/</v>
      </c>
      <c r="Y34" s="4" t="str">
        <f>IF($H34=0,"",VLOOKUP($G34,Data!$G$3:$BA$2935,18,FALSE))</f>
        <v/>
      </c>
      <c r="Z34" s="4" t="str">
        <f>IF($H34=0,"",VLOOKUP($G34,Data!$G$3:$BA$2935,19,FALSE))</f>
        <v/>
      </c>
      <c r="AA34" s="4" t="str">
        <f>IF($H34=0,"",VLOOKUP($G34,Data!$G$3:$BA$2935,20,FALSE))</f>
        <v/>
      </c>
      <c r="AB34" s="4" t="str">
        <f>IF($H34=0,"",VLOOKUP($G34,Data!$G$3:$BA$2935,21,FALSE))</f>
        <v/>
      </c>
      <c r="AC34" s="4" t="str">
        <f>IF($H34=0,"",VLOOKUP($G34,Data!$G$3:$BA$2935,22,FALSE))</f>
        <v/>
      </c>
      <c r="AD34" s="4" t="str">
        <f>IF($H34=0,"",VLOOKUP($G34,Data!$G$3:$BA$2935,23,FALSE))</f>
        <v/>
      </c>
      <c r="AE34" s="4" t="str">
        <f>IF($H34=0,"",VLOOKUP($G34,Data!$G$3:$BA$2935,24,FALSE))</f>
        <v/>
      </c>
      <c r="AF34" s="4" t="str">
        <f>IF($H34=0,"",VLOOKUP($G34,Data!$G$3:$BA$2935,25,FALSE))</f>
        <v/>
      </c>
      <c r="AG34" s="4" t="str">
        <f>IF($H34=0,"",VLOOKUP($G34,Data!$G$3:$BA$2935,26,FALSE))</f>
        <v/>
      </c>
      <c r="AH34" s="4" t="str">
        <f>IF($H34=0,"",VLOOKUP($G34,Data!$G$3:$BA$2935,27,FALSE))</f>
        <v/>
      </c>
      <c r="AI34" s="4" t="str">
        <f>IF($H34=0,"",VLOOKUP($G34,Data!$G$3:$BA$2935,28,FALSE))</f>
        <v/>
      </c>
      <c r="AJ34" s="4" t="str">
        <f>IF($H34=0,"",VLOOKUP($G34,Data!$G$3:$BA$2935,29,FALSE))</f>
        <v/>
      </c>
      <c r="AK34" s="4" t="str">
        <f>IF($H34=0,"",VLOOKUP($G34,Data!$G$3:$BA$2935,30,FALSE))</f>
        <v/>
      </c>
      <c r="AL34" s="4" t="str">
        <f>IF($H34=0,"",VLOOKUP($G34,Data!$G$3:$BA$2935,31,FALSE))</f>
        <v/>
      </c>
      <c r="AM34" s="4" t="str">
        <f>IF($H34=0,"",VLOOKUP($G34,Data!$G$3:$BA$2935,32,FALSE))</f>
        <v/>
      </c>
      <c r="AN34" s="4" t="str">
        <f>IF($H34=0,"",VLOOKUP($G34,Data!$G$3:$BA$2935,33,FALSE))</f>
        <v/>
      </c>
      <c r="AO34" s="4" t="str">
        <f>IF($H34=0,"",VLOOKUP($G34,Data!$G$3:$BA$2935,34,FALSE))</f>
        <v/>
      </c>
      <c r="AP34" s="4" t="str">
        <f>IF($H34=0,"",VLOOKUP($G34,Data!$G$3:$BA$2935,35,FALSE))</f>
        <v/>
      </c>
      <c r="AQ34" s="4" t="str">
        <f>IF($H34=0,"",VLOOKUP($G34,Data!$G$3:$BA$2935,36,FALSE))</f>
        <v/>
      </c>
      <c r="AR34" s="4" t="str">
        <f>IF($H34=0,"",VLOOKUP($G34,Data!$G$3:$BA$2935,37,FALSE))</f>
        <v/>
      </c>
      <c r="AS34" s="4" t="str">
        <f>IF($H34=0,"",VLOOKUP($G34,Data!$G$3:$BA$2935,38,FALSE))</f>
        <v/>
      </c>
      <c r="AT34" s="4" t="str">
        <f>IF($H34=0,"",VLOOKUP($G34,Data!$G$3:$BA$2935,39,FALSE))</f>
        <v/>
      </c>
    </row>
    <row r="35" spans="1:46" x14ac:dyDescent="0.25">
      <c r="A35" s="4">
        <f>PSSE!A37</f>
        <v>914019</v>
      </c>
      <c r="B35" s="4" t="str">
        <f>PSSE!B37</f>
        <v>CHANTHINH_H1</v>
      </c>
      <c r="C35" s="4">
        <f>PSSE!D37</f>
        <v>10.5</v>
      </c>
      <c r="D35" s="4">
        <f>PSSE!E37</f>
        <v>20</v>
      </c>
      <c r="E35" s="4" t="str">
        <f>PSSE!F37</f>
        <v>TD</v>
      </c>
      <c r="F35" s="4">
        <f>PSSE!G37</f>
        <v>1</v>
      </c>
      <c r="G35" s="4" t="str">
        <f t="shared" si="0"/>
        <v>GEN10.520TD1</v>
      </c>
      <c r="H35" s="4">
        <f>COUNTIF(Data!$G$3:$BA$2935,GEN!$G35)</f>
        <v>1</v>
      </c>
      <c r="I35" s="4" t="str">
        <f>IF($H35=0,"",VLOOKUP($G35,Data!$G$3:$BA$2935,2,FALSE))</f>
        <v>'GENSAL'</v>
      </c>
      <c r="J35" s="4">
        <f>PSSE!C37</f>
        <v>1</v>
      </c>
      <c r="K35" s="4">
        <f>IF($H35=0,"",VLOOKUP($G35,Data!$G$3:$BA$2935,4,FALSE))</f>
        <v>6.6</v>
      </c>
      <c r="L35" s="4">
        <f>IF($H35=0,"",VLOOKUP($G35,Data!$G$3:$BA$2935,5,FALSE))</f>
        <v>0.05</v>
      </c>
      <c r="M35" s="4">
        <f>IF($H35=0,"",VLOOKUP($G35,Data!$G$3:$BA$2935,6,FALSE))</f>
        <v>0.155</v>
      </c>
      <c r="N35" s="4">
        <f>IF($H35=0,"",VLOOKUP($G35,Data!$G$3:$BA$2935,7,FALSE))</f>
        <v>2</v>
      </c>
      <c r="O35" s="4">
        <f>IF($H35=0,"",VLOOKUP($G35,Data!$G$3:$BA$2935,8,FALSE))</f>
        <v>0</v>
      </c>
      <c r="P35" s="4">
        <f>IF($H35=0,"",VLOOKUP($G35,Data!$G$3:$BA$2935,9,FALSE))</f>
        <v>1.1299999999999999</v>
      </c>
      <c r="Q35" s="4">
        <f>IF($H35=0,"",VLOOKUP($G35,Data!$G$3:$BA$2935,10,FALSE))</f>
        <v>0.73399999999999999</v>
      </c>
      <c r="R35" s="4">
        <f>IF($H35=0,"",VLOOKUP($G35,Data!$G$3:$BA$2935,11,FALSE))</f>
        <v>0.26</v>
      </c>
      <c r="S35" s="4">
        <f>IF($H35=0,"",VLOOKUP($G35,Data!$G$3:$BA$2935,12,FALSE))</f>
        <v>0.25600000000000001</v>
      </c>
      <c r="T35" s="4">
        <f>IF($H35=0,"",VLOOKUP($G35,Data!$G$3:$BA$2935,13,FALSE))</f>
        <v>0.104</v>
      </c>
      <c r="U35" s="4">
        <f>IF($H35=0,"",VLOOKUP($G35,Data!$G$3:$BA$2935,14,FALSE))</f>
        <v>0.19400000000000001</v>
      </c>
      <c r="V35" s="4">
        <f>IF($H35=0,"",VLOOKUP($G35,Data!$G$3:$BA$2935,15,FALSE))</f>
        <v>0.68500000000000005</v>
      </c>
      <c r="W35" s="4" t="str">
        <f>IF($H35=0,"",VLOOKUP($G35,Data!$G$3:$BA$2935,16,FALSE))</f>
        <v>/</v>
      </c>
      <c r="X35" s="4" t="str">
        <f>IF($H35=0,"",VLOOKUP($G35,Data!$G$3:$BA$2935,17,FALSE))</f>
        <v>/</v>
      </c>
      <c r="Y35" s="4" t="str">
        <f>IF($H35=0,"",VLOOKUP($G35,Data!$G$3:$BA$2935,18,FALSE))</f>
        <v/>
      </c>
      <c r="Z35" s="4" t="str">
        <f>IF($H35=0,"",VLOOKUP($G35,Data!$G$3:$BA$2935,19,FALSE))</f>
        <v/>
      </c>
      <c r="AA35" s="4" t="str">
        <f>IF($H35=0,"",VLOOKUP($G35,Data!$G$3:$BA$2935,20,FALSE))</f>
        <v/>
      </c>
      <c r="AB35" s="4" t="str">
        <f>IF($H35=0,"",VLOOKUP($G35,Data!$G$3:$BA$2935,21,FALSE))</f>
        <v/>
      </c>
      <c r="AC35" s="4" t="str">
        <f>IF($H35=0,"",VLOOKUP($G35,Data!$G$3:$BA$2935,22,FALSE))</f>
        <v/>
      </c>
      <c r="AD35" s="4" t="str">
        <f>IF($H35=0,"",VLOOKUP($G35,Data!$G$3:$BA$2935,23,FALSE))</f>
        <v/>
      </c>
      <c r="AE35" s="4" t="str">
        <f>IF($H35=0,"",VLOOKUP($G35,Data!$G$3:$BA$2935,24,FALSE))</f>
        <v/>
      </c>
      <c r="AF35" s="4" t="str">
        <f>IF($H35=0,"",VLOOKUP($G35,Data!$G$3:$BA$2935,25,FALSE))</f>
        <v/>
      </c>
      <c r="AG35" s="4" t="str">
        <f>IF($H35=0,"",VLOOKUP($G35,Data!$G$3:$BA$2935,26,FALSE))</f>
        <v/>
      </c>
      <c r="AH35" s="4" t="str">
        <f>IF($H35=0,"",VLOOKUP($G35,Data!$G$3:$BA$2935,27,FALSE))</f>
        <v/>
      </c>
      <c r="AI35" s="4" t="str">
        <f>IF($H35=0,"",VLOOKUP($G35,Data!$G$3:$BA$2935,28,FALSE))</f>
        <v/>
      </c>
      <c r="AJ35" s="4" t="str">
        <f>IF($H35=0,"",VLOOKUP($G35,Data!$G$3:$BA$2935,29,FALSE))</f>
        <v/>
      </c>
      <c r="AK35" s="4" t="str">
        <f>IF($H35=0,"",VLOOKUP($G35,Data!$G$3:$BA$2935,30,FALSE))</f>
        <v/>
      </c>
      <c r="AL35" s="4" t="str">
        <f>IF($H35=0,"",VLOOKUP($G35,Data!$G$3:$BA$2935,31,FALSE))</f>
        <v/>
      </c>
      <c r="AM35" s="4" t="str">
        <f>IF($H35=0,"",VLOOKUP($G35,Data!$G$3:$BA$2935,32,FALSE))</f>
        <v/>
      </c>
      <c r="AN35" s="4" t="str">
        <f>IF($H35=0,"",VLOOKUP($G35,Data!$G$3:$BA$2935,33,FALSE))</f>
        <v/>
      </c>
      <c r="AO35" s="4" t="str">
        <f>IF($H35=0,"",VLOOKUP($G35,Data!$G$3:$BA$2935,34,FALSE))</f>
        <v/>
      </c>
      <c r="AP35" s="4" t="str">
        <f>IF($H35=0,"",VLOOKUP($G35,Data!$G$3:$BA$2935,35,FALSE))</f>
        <v/>
      </c>
      <c r="AQ35" s="4" t="str">
        <f>IF($H35=0,"",VLOOKUP($G35,Data!$G$3:$BA$2935,36,FALSE))</f>
        <v/>
      </c>
      <c r="AR35" s="4" t="str">
        <f>IF($H35=0,"",VLOOKUP($G35,Data!$G$3:$BA$2935,37,FALSE))</f>
        <v/>
      </c>
      <c r="AS35" s="4" t="str">
        <f>IF($H35=0,"",VLOOKUP($G35,Data!$G$3:$BA$2935,38,FALSE))</f>
        <v/>
      </c>
      <c r="AT35" s="4" t="str">
        <f>IF($H35=0,"",VLOOKUP($G35,Data!$G$3:$BA$2935,39,FALSE))</f>
        <v/>
      </c>
    </row>
    <row r="36" spans="1:46" x14ac:dyDescent="0.25">
      <c r="A36" s="4">
        <f>PSSE!A38</f>
        <v>914021</v>
      </c>
      <c r="B36" s="4" t="str">
        <f>PSSE!B38</f>
        <v>SUOISAP_H1</v>
      </c>
      <c r="C36" s="4">
        <f>PSSE!D38</f>
        <v>10.5</v>
      </c>
      <c r="D36" s="4">
        <f>PSSE!E38</f>
        <v>20</v>
      </c>
      <c r="E36" s="4" t="str">
        <f>PSSE!F38</f>
        <v>TD</v>
      </c>
      <c r="F36" s="4">
        <f>PSSE!G38</f>
        <v>1</v>
      </c>
      <c r="G36" s="4" t="str">
        <f t="shared" si="0"/>
        <v>GEN10.520TD1</v>
      </c>
      <c r="H36" s="4">
        <f>COUNTIF(Data!$G$3:$BA$2935,GEN!$G36)</f>
        <v>1</v>
      </c>
      <c r="I36" s="4" t="str">
        <f>IF($H36=0,"",VLOOKUP($G36,Data!$G$3:$BA$2935,2,FALSE))</f>
        <v>'GENSAL'</v>
      </c>
      <c r="J36" s="4">
        <f>PSSE!C38</f>
        <v>1</v>
      </c>
      <c r="K36" s="4">
        <f>IF($H36=0,"",VLOOKUP($G36,Data!$G$3:$BA$2935,4,FALSE))</f>
        <v>6.6</v>
      </c>
      <c r="L36" s="4">
        <f>IF($H36=0,"",VLOOKUP($G36,Data!$G$3:$BA$2935,5,FALSE))</f>
        <v>0.05</v>
      </c>
      <c r="M36" s="4">
        <f>IF($H36=0,"",VLOOKUP($G36,Data!$G$3:$BA$2935,6,FALSE))</f>
        <v>0.155</v>
      </c>
      <c r="N36" s="4">
        <f>IF($H36=0,"",VLOOKUP($G36,Data!$G$3:$BA$2935,7,FALSE))</f>
        <v>2</v>
      </c>
      <c r="O36" s="4">
        <f>IF($H36=0,"",VLOOKUP($G36,Data!$G$3:$BA$2935,8,FALSE))</f>
        <v>0</v>
      </c>
      <c r="P36" s="4">
        <f>IF($H36=0,"",VLOOKUP($G36,Data!$G$3:$BA$2935,9,FALSE))</f>
        <v>1.1299999999999999</v>
      </c>
      <c r="Q36" s="4">
        <f>IF($H36=0,"",VLOOKUP($G36,Data!$G$3:$BA$2935,10,FALSE))</f>
        <v>0.73399999999999999</v>
      </c>
      <c r="R36" s="4">
        <f>IF($H36=0,"",VLOOKUP($G36,Data!$G$3:$BA$2935,11,FALSE))</f>
        <v>0.26</v>
      </c>
      <c r="S36" s="4">
        <f>IF($H36=0,"",VLOOKUP($G36,Data!$G$3:$BA$2935,12,FALSE))</f>
        <v>0.25600000000000001</v>
      </c>
      <c r="T36" s="4">
        <f>IF($H36=0,"",VLOOKUP($G36,Data!$G$3:$BA$2935,13,FALSE))</f>
        <v>0.104</v>
      </c>
      <c r="U36" s="4">
        <f>IF($H36=0,"",VLOOKUP($G36,Data!$G$3:$BA$2935,14,FALSE))</f>
        <v>0.19400000000000001</v>
      </c>
      <c r="V36" s="4">
        <f>IF($H36=0,"",VLOOKUP($G36,Data!$G$3:$BA$2935,15,FALSE))</f>
        <v>0.68500000000000005</v>
      </c>
      <c r="W36" s="4" t="str">
        <f>IF($H36=0,"",VLOOKUP($G36,Data!$G$3:$BA$2935,16,FALSE))</f>
        <v>/</v>
      </c>
      <c r="X36" s="4" t="str">
        <f>IF($H36=0,"",VLOOKUP($G36,Data!$G$3:$BA$2935,17,FALSE))</f>
        <v>/</v>
      </c>
      <c r="Y36" s="4" t="str">
        <f>IF($H36=0,"",VLOOKUP($G36,Data!$G$3:$BA$2935,18,FALSE))</f>
        <v/>
      </c>
      <c r="Z36" s="4" t="str">
        <f>IF($H36=0,"",VLOOKUP($G36,Data!$G$3:$BA$2935,19,FALSE))</f>
        <v/>
      </c>
      <c r="AA36" s="4" t="str">
        <f>IF($H36=0,"",VLOOKUP($G36,Data!$G$3:$BA$2935,20,FALSE))</f>
        <v/>
      </c>
      <c r="AB36" s="4" t="str">
        <f>IF($H36=0,"",VLOOKUP($G36,Data!$G$3:$BA$2935,21,FALSE))</f>
        <v/>
      </c>
      <c r="AC36" s="4" t="str">
        <f>IF($H36=0,"",VLOOKUP($G36,Data!$G$3:$BA$2935,22,FALSE))</f>
        <v/>
      </c>
      <c r="AD36" s="4" t="str">
        <f>IF($H36=0,"",VLOOKUP($G36,Data!$G$3:$BA$2935,23,FALSE))</f>
        <v/>
      </c>
      <c r="AE36" s="4" t="str">
        <f>IF($H36=0,"",VLOOKUP($G36,Data!$G$3:$BA$2935,24,FALSE))</f>
        <v/>
      </c>
      <c r="AF36" s="4" t="str">
        <f>IF($H36=0,"",VLOOKUP($G36,Data!$G$3:$BA$2935,25,FALSE))</f>
        <v/>
      </c>
      <c r="AG36" s="4" t="str">
        <f>IF($H36=0,"",VLOOKUP($G36,Data!$G$3:$BA$2935,26,FALSE))</f>
        <v/>
      </c>
      <c r="AH36" s="4" t="str">
        <f>IF($H36=0,"",VLOOKUP($G36,Data!$G$3:$BA$2935,27,FALSE))</f>
        <v/>
      </c>
      <c r="AI36" s="4" t="str">
        <f>IF($H36=0,"",VLOOKUP($G36,Data!$G$3:$BA$2935,28,FALSE))</f>
        <v/>
      </c>
      <c r="AJ36" s="4" t="str">
        <f>IF($H36=0,"",VLOOKUP($G36,Data!$G$3:$BA$2935,29,FALSE))</f>
        <v/>
      </c>
      <c r="AK36" s="4" t="str">
        <f>IF($H36=0,"",VLOOKUP($G36,Data!$G$3:$BA$2935,30,FALSE))</f>
        <v/>
      </c>
      <c r="AL36" s="4" t="str">
        <f>IF($H36=0,"",VLOOKUP($G36,Data!$G$3:$BA$2935,31,FALSE))</f>
        <v/>
      </c>
      <c r="AM36" s="4" t="str">
        <f>IF($H36=0,"",VLOOKUP($G36,Data!$G$3:$BA$2935,32,FALSE))</f>
        <v/>
      </c>
      <c r="AN36" s="4" t="str">
        <f>IF($H36=0,"",VLOOKUP($G36,Data!$G$3:$BA$2935,33,FALSE))</f>
        <v/>
      </c>
      <c r="AO36" s="4" t="str">
        <f>IF($H36=0,"",VLOOKUP($G36,Data!$G$3:$BA$2935,34,FALSE))</f>
        <v/>
      </c>
      <c r="AP36" s="4" t="str">
        <f>IF($H36=0,"",VLOOKUP($G36,Data!$G$3:$BA$2935,35,FALSE))</f>
        <v/>
      </c>
      <c r="AQ36" s="4" t="str">
        <f>IF($H36=0,"",VLOOKUP($G36,Data!$G$3:$BA$2935,36,FALSE))</f>
        <v/>
      </c>
      <c r="AR36" s="4" t="str">
        <f>IF($H36=0,"",VLOOKUP($G36,Data!$G$3:$BA$2935,37,FALSE))</f>
        <v/>
      </c>
      <c r="AS36" s="4" t="str">
        <f>IF($H36=0,"",VLOOKUP($G36,Data!$G$3:$BA$2935,38,FALSE))</f>
        <v/>
      </c>
      <c r="AT36" s="4" t="str">
        <f>IF($H36=0,"",VLOOKUP($G36,Data!$G$3:$BA$2935,39,FALSE))</f>
        <v/>
      </c>
    </row>
    <row r="37" spans="1:46" x14ac:dyDescent="0.25">
      <c r="A37" s="4">
        <f>PSSE!A39</f>
        <v>914023</v>
      </c>
      <c r="B37" s="4" t="str">
        <f>PSSE!B39</f>
        <v>DONGSUNG_H1</v>
      </c>
      <c r="C37" s="4">
        <f>PSSE!D39</f>
        <v>10.5</v>
      </c>
      <c r="D37" s="4">
        <f>PSSE!E39</f>
        <v>20</v>
      </c>
      <c r="E37" s="4" t="str">
        <f>PSSE!F39</f>
        <v>TD</v>
      </c>
      <c r="F37" s="4">
        <f>PSSE!G39</f>
        <v>1</v>
      </c>
      <c r="G37" s="4" t="str">
        <f t="shared" si="0"/>
        <v>GEN10.520TD1</v>
      </c>
      <c r="H37" s="4">
        <f>COUNTIF(Data!$G$3:$BA$2935,GEN!$G37)</f>
        <v>1</v>
      </c>
      <c r="I37" s="4" t="str">
        <f>IF($H37=0,"",VLOOKUP($G37,Data!$G$3:$BA$2935,2,FALSE))</f>
        <v>'GENSAL'</v>
      </c>
      <c r="J37" s="4">
        <f>PSSE!C39</f>
        <v>1</v>
      </c>
      <c r="K37" s="4">
        <f>IF($H37=0,"",VLOOKUP($G37,Data!$G$3:$BA$2935,4,FALSE))</f>
        <v>6.6</v>
      </c>
      <c r="L37" s="4">
        <f>IF($H37=0,"",VLOOKUP($G37,Data!$G$3:$BA$2935,5,FALSE))</f>
        <v>0.05</v>
      </c>
      <c r="M37" s="4">
        <f>IF($H37=0,"",VLOOKUP($G37,Data!$G$3:$BA$2935,6,FALSE))</f>
        <v>0.155</v>
      </c>
      <c r="N37" s="4">
        <f>IF($H37=0,"",VLOOKUP($G37,Data!$G$3:$BA$2935,7,FALSE))</f>
        <v>2</v>
      </c>
      <c r="O37" s="4">
        <f>IF($H37=0,"",VLOOKUP($G37,Data!$G$3:$BA$2935,8,FALSE))</f>
        <v>0</v>
      </c>
      <c r="P37" s="4">
        <f>IF($H37=0,"",VLOOKUP($G37,Data!$G$3:$BA$2935,9,FALSE))</f>
        <v>1.1299999999999999</v>
      </c>
      <c r="Q37" s="4">
        <f>IF($H37=0,"",VLOOKUP($G37,Data!$G$3:$BA$2935,10,FALSE))</f>
        <v>0.73399999999999999</v>
      </c>
      <c r="R37" s="4">
        <f>IF($H37=0,"",VLOOKUP($G37,Data!$G$3:$BA$2935,11,FALSE))</f>
        <v>0.26</v>
      </c>
      <c r="S37" s="4">
        <f>IF($H37=0,"",VLOOKUP($G37,Data!$G$3:$BA$2935,12,FALSE))</f>
        <v>0.25600000000000001</v>
      </c>
      <c r="T37" s="4">
        <f>IF($H37=0,"",VLOOKUP($G37,Data!$G$3:$BA$2935,13,FALSE))</f>
        <v>0.104</v>
      </c>
      <c r="U37" s="4">
        <f>IF($H37=0,"",VLOOKUP($G37,Data!$G$3:$BA$2935,14,FALSE))</f>
        <v>0.19400000000000001</v>
      </c>
      <c r="V37" s="4">
        <f>IF($H37=0,"",VLOOKUP($G37,Data!$G$3:$BA$2935,15,FALSE))</f>
        <v>0.68500000000000005</v>
      </c>
      <c r="W37" s="4" t="str">
        <f>IF($H37=0,"",VLOOKUP($G37,Data!$G$3:$BA$2935,16,FALSE))</f>
        <v>/</v>
      </c>
      <c r="X37" s="4" t="str">
        <f>IF($H37=0,"",VLOOKUP($G37,Data!$G$3:$BA$2935,17,FALSE))</f>
        <v>/</v>
      </c>
      <c r="Y37" s="4" t="str">
        <f>IF($H37=0,"",VLOOKUP($G37,Data!$G$3:$BA$2935,18,FALSE))</f>
        <v/>
      </c>
      <c r="Z37" s="4" t="str">
        <f>IF($H37=0,"",VLOOKUP($G37,Data!$G$3:$BA$2935,19,FALSE))</f>
        <v/>
      </c>
      <c r="AA37" s="4" t="str">
        <f>IF($H37=0,"",VLOOKUP($G37,Data!$G$3:$BA$2935,20,FALSE))</f>
        <v/>
      </c>
      <c r="AB37" s="4" t="str">
        <f>IF($H37=0,"",VLOOKUP($G37,Data!$G$3:$BA$2935,21,FALSE))</f>
        <v/>
      </c>
      <c r="AC37" s="4" t="str">
        <f>IF($H37=0,"",VLOOKUP($G37,Data!$G$3:$BA$2935,22,FALSE))</f>
        <v/>
      </c>
      <c r="AD37" s="4" t="str">
        <f>IF($H37=0,"",VLOOKUP($G37,Data!$G$3:$BA$2935,23,FALSE))</f>
        <v/>
      </c>
      <c r="AE37" s="4" t="str">
        <f>IF($H37=0,"",VLOOKUP($G37,Data!$G$3:$BA$2935,24,FALSE))</f>
        <v/>
      </c>
      <c r="AF37" s="4" t="str">
        <f>IF($H37=0,"",VLOOKUP($G37,Data!$G$3:$BA$2935,25,FALSE))</f>
        <v/>
      </c>
      <c r="AG37" s="4" t="str">
        <f>IF($H37=0,"",VLOOKUP($G37,Data!$G$3:$BA$2935,26,FALSE))</f>
        <v/>
      </c>
      <c r="AH37" s="4" t="str">
        <f>IF($H37=0,"",VLOOKUP($G37,Data!$G$3:$BA$2935,27,FALSE))</f>
        <v/>
      </c>
      <c r="AI37" s="4" t="str">
        <f>IF($H37=0,"",VLOOKUP($G37,Data!$G$3:$BA$2935,28,FALSE))</f>
        <v/>
      </c>
      <c r="AJ37" s="4" t="str">
        <f>IF($H37=0,"",VLOOKUP($G37,Data!$G$3:$BA$2935,29,FALSE))</f>
        <v/>
      </c>
      <c r="AK37" s="4" t="str">
        <f>IF($H37=0,"",VLOOKUP($G37,Data!$G$3:$BA$2935,30,FALSE))</f>
        <v/>
      </c>
      <c r="AL37" s="4" t="str">
        <f>IF($H37=0,"",VLOOKUP($G37,Data!$G$3:$BA$2935,31,FALSE))</f>
        <v/>
      </c>
      <c r="AM37" s="4" t="str">
        <f>IF($H37=0,"",VLOOKUP($G37,Data!$G$3:$BA$2935,32,FALSE))</f>
        <v/>
      </c>
      <c r="AN37" s="4" t="str">
        <f>IF($H37=0,"",VLOOKUP($G37,Data!$G$3:$BA$2935,33,FALSE))</f>
        <v/>
      </c>
      <c r="AO37" s="4" t="str">
        <f>IF($H37=0,"",VLOOKUP($G37,Data!$G$3:$BA$2935,34,FALSE))</f>
        <v/>
      </c>
      <c r="AP37" s="4" t="str">
        <f>IF($H37=0,"",VLOOKUP($G37,Data!$G$3:$BA$2935,35,FALSE))</f>
        <v/>
      </c>
      <c r="AQ37" s="4" t="str">
        <f>IF($H37=0,"",VLOOKUP($G37,Data!$G$3:$BA$2935,36,FALSE))</f>
        <v/>
      </c>
      <c r="AR37" s="4" t="str">
        <f>IF($H37=0,"",VLOOKUP($G37,Data!$G$3:$BA$2935,37,FALSE))</f>
        <v/>
      </c>
      <c r="AS37" s="4" t="str">
        <f>IF($H37=0,"",VLOOKUP($G37,Data!$G$3:$BA$2935,38,FALSE))</f>
        <v/>
      </c>
      <c r="AT37" s="4" t="str">
        <f>IF($H37=0,"",VLOOKUP($G37,Data!$G$3:$BA$2935,39,FALSE))</f>
        <v/>
      </c>
    </row>
    <row r="38" spans="1:46" x14ac:dyDescent="0.25">
      <c r="A38" s="4">
        <f>PSSE!A40</f>
        <v>914025</v>
      </c>
      <c r="B38" s="4" t="str">
        <f>PSSE!B40</f>
        <v>THACCA_H1</v>
      </c>
      <c r="C38" s="4">
        <f>PSSE!D40</f>
        <v>11</v>
      </c>
      <c r="D38" s="4">
        <f>PSSE!E40</f>
        <v>25.5</v>
      </c>
      <c r="E38" s="4" t="str">
        <f>PSSE!F40</f>
        <v>TD</v>
      </c>
      <c r="F38" s="4">
        <f>PSSE!G40</f>
        <v>1</v>
      </c>
      <c r="G38" s="4" t="str">
        <f t="shared" si="0"/>
        <v>GEN1125.5TD1</v>
      </c>
      <c r="H38" s="4">
        <f>COUNTIF(Data!$G$3:$BA$2935,GEN!$G38)</f>
        <v>1</v>
      </c>
      <c r="I38" s="4" t="str">
        <f>IF($H38=0,"",VLOOKUP($G38,Data!$G$3:$BA$2935,2,FALSE))</f>
        <v>'GENSAL'</v>
      </c>
      <c r="J38" s="4">
        <f>PSSE!C40</f>
        <v>1</v>
      </c>
      <c r="K38" s="4">
        <f>IF($H38=0,"",VLOOKUP($G38,Data!$G$3:$BA$2935,4,FALSE))</f>
        <v>6.6</v>
      </c>
      <c r="L38" s="4">
        <f>IF($H38=0,"",VLOOKUP($G38,Data!$G$3:$BA$2935,5,FALSE))</f>
        <v>0.05</v>
      </c>
      <c r="M38" s="4">
        <f>IF($H38=0,"",VLOOKUP($G38,Data!$G$3:$BA$2935,6,FALSE))</f>
        <v>0.155</v>
      </c>
      <c r="N38" s="4">
        <f>IF($H38=0,"",VLOOKUP($G38,Data!$G$3:$BA$2935,7,FALSE))</f>
        <v>2</v>
      </c>
      <c r="O38" s="4">
        <f>IF($H38=0,"",VLOOKUP($G38,Data!$G$3:$BA$2935,8,FALSE))</f>
        <v>0</v>
      </c>
      <c r="P38" s="4">
        <f>IF($H38=0,"",VLOOKUP($G38,Data!$G$3:$BA$2935,9,FALSE))</f>
        <v>1.1299999999999999</v>
      </c>
      <c r="Q38" s="4">
        <f>IF($H38=0,"",VLOOKUP($G38,Data!$G$3:$BA$2935,10,FALSE))</f>
        <v>0.73399999999999999</v>
      </c>
      <c r="R38" s="4">
        <f>IF($H38=0,"",VLOOKUP($G38,Data!$G$3:$BA$2935,11,FALSE))</f>
        <v>0.26</v>
      </c>
      <c r="S38" s="4">
        <f>IF($H38=0,"",VLOOKUP($G38,Data!$G$3:$BA$2935,12,FALSE))</f>
        <v>0.25600000000000001</v>
      </c>
      <c r="T38" s="4">
        <f>IF($H38=0,"",VLOOKUP($G38,Data!$G$3:$BA$2935,13,FALSE))</f>
        <v>0.104</v>
      </c>
      <c r="U38" s="4">
        <f>IF($H38=0,"",VLOOKUP($G38,Data!$G$3:$BA$2935,14,FALSE))</f>
        <v>0.19400000000000001</v>
      </c>
      <c r="V38" s="4">
        <f>IF($H38=0,"",VLOOKUP($G38,Data!$G$3:$BA$2935,15,FALSE))</f>
        <v>0.68500000000000005</v>
      </c>
      <c r="W38" s="4" t="str">
        <f>IF($H38=0,"",VLOOKUP($G38,Data!$G$3:$BA$2935,16,FALSE))</f>
        <v>/</v>
      </c>
      <c r="X38" s="4" t="str">
        <f>IF($H38=0,"",VLOOKUP($G38,Data!$G$3:$BA$2935,17,FALSE))</f>
        <v>/</v>
      </c>
      <c r="Y38" s="4" t="str">
        <f>IF($H38=0,"",VLOOKUP($G38,Data!$G$3:$BA$2935,18,FALSE))</f>
        <v/>
      </c>
      <c r="Z38" s="4" t="str">
        <f>IF($H38=0,"",VLOOKUP($G38,Data!$G$3:$BA$2935,19,FALSE))</f>
        <v/>
      </c>
      <c r="AA38" s="4" t="str">
        <f>IF($H38=0,"",VLOOKUP($G38,Data!$G$3:$BA$2935,20,FALSE))</f>
        <v/>
      </c>
      <c r="AB38" s="4" t="str">
        <f>IF($H38=0,"",VLOOKUP($G38,Data!$G$3:$BA$2935,21,FALSE))</f>
        <v/>
      </c>
      <c r="AC38" s="4" t="str">
        <f>IF($H38=0,"",VLOOKUP($G38,Data!$G$3:$BA$2935,22,FALSE))</f>
        <v/>
      </c>
      <c r="AD38" s="4" t="str">
        <f>IF($H38=0,"",VLOOKUP($G38,Data!$G$3:$BA$2935,23,FALSE))</f>
        <v/>
      </c>
      <c r="AE38" s="4" t="str">
        <f>IF($H38=0,"",VLOOKUP($G38,Data!$G$3:$BA$2935,24,FALSE))</f>
        <v/>
      </c>
      <c r="AF38" s="4" t="str">
        <f>IF($H38=0,"",VLOOKUP($G38,Data!$G$3:$BA$2935,25,FALSE))</f>
        <v/>
      </c>
      <c r="AG38" s="4" t="str">
        <f>IF($H38=0,"",VLOOKUP($G38,Data!$G$3:$BA$2935,26,FALSE))</f>
        <v/>
      </c>
      <c r="AH38" s="4" t="str">
        <f>IF($H38=0,"",VLOOKUP($G38,Data!$G$3:$BA$2935,27,FALSE))</f>
        <v/>
      </c>
      <c r="AI38" s="4" t="str">
        <f>IF($H38=0,"",VLOOKUP($G38,Data!$G$3:$BA$2935,28,FALSE))</f>
        <v/>
      </c>
      <c r="AJ38" s="4" t="str">
        <f>IF($H38=0,"",VLOOKUP($G38,Data!$G$3:$BA$2935,29,FALSE))</f>
        <v/>
      </c>
      <c r="AK38" s="4" t="str">
        <f>IF($H38=0,"",VLOOKUP($G38,Data!$G$3:$BA$2935,30,FALSE))</f>
        <v/>
      </c>
      <c r="AL38" s="4" t="str">
        <f>IF($H38=0,"",VLOOKUP($G38,Data!$G$3:$BA$2935,31,FALSE))</f>
        <v/>
      </c>
      <c r="AM38" s="4" t="str">
        <f>IF($H38=0,"",VLOOKUP($G38,Data!$G$3:$BA$2935,32,FALSE))</f>
        <v/>
      </c>
      <c r="AN38" s="4" t="str">
        <f>IF($H38=0,"",VLOOKUP($G38,Data!$G$3:$BA$2935,33,FALSE))</f>
        <v/>
      </c>
      <c r="AO38" s="4" t="str">
        <f>IF($H38=0,"",VLOOKUP($G38,Data!$G$3:$BA$2935,34,FALSE))</f>
        <v/>
      </c>
      <c r="AP38" s="4" t="str">
        <f>IF($H38=0,"",VLOOKUP($G38,Data!$G$3:$BA$2935,35,FALSE))</f>
        <v/>
      </c>
      <c r="AQ38" s="4" t="str">
        <f>IF($H38=0,"",VLOOKUP($G38,Data!$G$3:$BA$2935,36,FALSE))</f>
        <v/>
      </c>
      <c r="AR38" s="4" t="str">
        <f>IF($H38=0,"",VLOOKUP($G38,Data!$G$3:$BA$2935,37,FALSE))</f>
        <v/>
      </c>
      <c r="AS38" s="4" t="str">
        <f>IF($H38=0,"",VLOOKUP($G38,Data!$G$3:$BA$2935,38,FALSE))</f>
        <v/>
      </c>
      <c r="AT38" s="4" t="str">
        <f>IF($H38=0,"",VLOOKUP($G38,Data!$G$3:$BA$2935,39,FALSE))</f>
        <v/>
      </c>
    </row>
    <row r="39" spans="1:46" x14ac:dyDescent="0.25">
      <c r="A39" s="4">
        <f>PSSE!A41</f>
        <v>914035</v>
      </c>
      <c r="B39" s="4" t="str">
        <f>PSSE!B41</f>
        <v>VANCHAN</v>
      </c>
      <c r="C39" s="4">
        <f>PSSE!D41</f>
        <v>13.8</v>
      </c>
      <c r="D39" s="4">
        <f>PSSE!E41</f>
        <v>75</v>
      </c>
      <c r="E39" s="4" t="str">
        <f>PSSE!F41</f>
        <v>TD</v>
      </c>
      <c r="F39" s="4">
        <f>PSSE!G41</f>
        <v>1</v>
      </c>
      <c r="G39" s="4" t="str">
        <f t="shared" si="0"/>
        <v>GEN13.875TD1</v>
      </c>
      <c r="H39" s="4">
        <f>COUNTIF(Data!$G$3:$BA$2935,GEN!$G39)</f>
        <v>1</v>
      </c>
      <c r="I39" s="4" t="str">
        <f>IF($H39=0,"",VLOOKUP($G39,Data!$G$3:$BA$2935,2,FALSE))</f>
        <v>'GENSAL'</v>
      </c>
      <c r="J39" s="4">
        <f>PSSE!C41</f>
        <v>1</v>
      </c>
      <c r="K39" s="4">
        <f>IF($H39=0,"",VLOOKUP($G39,Data!$G$3:$BA$2935,4,FALSE))</f>
        <v>7.2</v>
      </c>
      <c r="L39" s="4">
        <f>IF($H39=0,"",VLOOKUP($G39,Data!$G$3:$BA$2935,5,FALSE))</f>
        <v>0.123</v>
      </c>
      <c r="M39" s="4">
        <f>IF($H39=0,"",VLOOKUP($G39,Data!$G$3:$BA$2935,6,FALSE))</f>
        <v>7.4999999999999997E-2</v>
      </c>
      <c r="N39" s="4">
        <f>IF($H39=0,"",VLOOKUP($G39,Data!$G$3:$BA$2935,7,FALSE))</f>
        <v>4.6769999999999996</v>
      </c>
      <c r="O39" s="4">
        <f>IF($H39=0,"",VLOOKUP($G39,Data!$G$3:$BA$2935,8,FALSE))</f>
        <v>0</v>
      </c>
      <c r="P39" s="4">
        <f>IF($H39=0,"",VLOOKUP($G39,Data!$G$3:$BA$2935,9,FALSE))</f>
        <v>0.87</v>
      </c>
      <c r="Q39" s="4">
        <f>IF($H39=0,"",VLOOKUP($G39,Data!$G$3:$BA$2935,10,FALSE))</f>
        <v>0.57999999999999996</v>
      </c>
      <c r="R39" s="4">
        <f>IF($H39=0,"",VLOOKUP($G39,Data!$G$3:$BA$2935,11,FALSE))</f>
        <v>0.27</v>
      </c>
      <c r="S39" s="4">
        <f>IF($H39=0,"",VLOOKUP($G39,Data!$G$3:$BA$2935,12,FALSE))</f>
        <v>0.22</v>
      </c>
      <c r="T39" s="4">
        <f>IF($H39=0,"",VLOOKUP($G39,Data!$G$3:$BA$2935,13,FALSE))</f>
        <v>0.11600000000000001</v>
      </c>
      <c r="U39" s="4">
        <f>IF($H39=0,"",VLOOKUP($G39,Data!$G$3:$BA$2935,14,FALSE))</f>
        <v>0.17799999999999999</v>
      </c>
      <c r="V39" s="4">
        <f>IF($H39=0,"",VLOOKUP($G39,Data!$G$3:$BA$2935,15,FALSE))</f>
        <v>0.59199999999999997</v>
      </c>
      <c r="W39" s="4" t="str">
        <f>IF($H39=0,"",VLOOKUP($G39,Data!$G$3:$BA$2935,16,FALSE))</f>
        <v>/</v>
      </c>
      <c r="X39" s="4" t="str">
        <f>IF($H39=0,"",VLOOKUP($G39,Data!$G$3:$BA$2935,17,FALSE))</f>
        <v>/</v>
      </c>
      <c r="Y39" s="4" t="str">
        <f>IF($H39=0,"",VLOOKUP($G39,Data!$G$3:$BA$2935,18,FALSE))</f>
        <v/>
      </c>
      <c r="Z39" s="4" t="str">
        <f>IF($H39=0,"",VLOOKUP($G39,Data!$G$3:$BA$2935,19,FALSE))</f>
        <v/>
      </c>
      <c r="AA39" s="4" t="str">
        <f>IF($H39=0,"",VLOOKUP($G39,Data!$G$3:$BA$2935,20,FALSE))</f>
        <v/>
      </c>
      <c r="AB39" s="4" t="str">
        <f>IF($H39=0,"",VLOOKUP($G39,Data!$G$3:$BA$2935,21,FALSE))</f>
        <v/>
      </c>
      <c r="AC39" s="4" t="str">
        <f>IF($H39=0,"",VLOOKUP($G39,Data!$G$3:$BA$2935,22,FALSE))</f>
        <v/>
      </c>
      <c r="AD39" s="4" t="str">
        <f>IF($H39=0,"",VLOOKUP($G39,Data!$G$3:$BA$2935,23,FALSE))</f>
        <v/>
      </c>
      <c r="AE39" s="4" t="str">
        <f>IF($H39=0,"",VLOOKUP($G39,Data!$G$3:$BA$2935,24,FALSE))</f>
        <v/>
      </c>
      <c r="AF39" s="4" t="str">
        <f>IF($H39=0,"",VLOOKUP($G39,Data!$G$3:$BA$2935,25,FALSE))</f>
        <v/>
      </c>
      <c r="AG39" s="4" t="str">
        <f>IF($H39=0,"",VLOOKUP($G39,Data!$G$3:$BA$2935,26,FALSE))</f>
        <v/>
      </c>
      <c r="AH39" s="4" t="str">
        <f>IF($H39=0,"",VLOOKUP($G39,Data!$G$3:$BA$2935,27,FALSE))</f>
        <v/>
      </c>
      <c r="AI39" s="4" t="str">
        <f>IF($H39=0,"",VLOOKUP($G39,Data!$G$3:$BA$2935,28,FALSE))</f>
        <v/>
      </c>
      <c r="AJ39" s="4" t="str">
        <f>IF($H39=0,"",VLOOKUP($G39,Data!$G$3:$BA$2935,29,FALSE))</f>
        <v/>
      </c>
      <c r="AK39" s="4" t="str">
        <f>IF($H39=0,"",VLOOKUP($G39,Data!$G$3:$BA$2935,30,FALSE))</f>
        <v/>
      </c>
      <c r="AL39" s="4" t="str">
        <f>IF($H39=0,"",VLOOKUP($G39,Data!$G$3:$BA$2935,31,FALSE))</f>
        <v/>
      </c>
      <c r="AM39" s="4" t="str">
        <f>IF($H39=0,"",VLOOKUP($G39,Data!$G$3:$BA$2935,32,FALSE))</f>
        <v/>
      </c>
      <c r="AN39" s="4" t="str">
        <f>IF($H39=0,"",VLOOKUP($G39,Data!$G$3:$BA$2935,33,FALSE))</f>
        <v/>
      </c>
      <c r="AO39" s="4" t="str">
        <f>IF($H39=0,"",VLOOKUP($G39,Data!$G$3:$BA$2935,34,FALSE))</f>
        <v/>
      </c>
      <c r="AP39" s="4" t="str">
        <f>IF($H39=0,"",VLOOKUP($G39,Data!$G$3:$BA$2935,35,FALSE))</f>
        <v/>
      </c>
      <c r="AQ39" s="4" t="str">
        <f>IF($H39=0,"",VLOOKUP($G39,Data!$G$3:$BA$2935,36,FALSE))</f>
        <v/>
      </c>
      <c r="AR39" s="4" t="str">
        <f>IF($H39=0,"",VLOOKUP($G39,Data!$G$3:$BA$2935,37,FALSE))</f>
        <v/>
      </c>
      <c r="AS39" s="4" t="str">
        <f>IF($H39=0,"",VLOOKUP($G39,Data!$G$3:$BA$2935,38,FALSE))</f>
        <v/>
      </c>
      <c r="AT39" s="4" t="str">
        <f>IF($H39=0,"",VLOOKUP($G39,Data!$G$3:$BA$2935,39,FALSE))</f>
        <v/>
      </c>
    </row>
    <row r="40" spans="1:46" x14ac:dyDescent="0.25">
      <c r="A40" s="4">
        <f>PSSE!A42</f>
        <v>915001</v>
      </c>
      <c r="B40" s="4" t="str">
        <f>PSSE!B42</f>
        <v>NAHANG_H1</v>
      </c>
      <c r="C40" s="4">
        <f>PSSE!D42</f>
        <v>13.8</v>
      </c>
      <c r="D40" s="4">
        <f>PSSE!E42</f>
        <v>114</v>
      </c>
      <c r="E40" s="4" t="str">
        <f>PSSE!F42</f>
        <v>TD</v>
      </c>
      <c r="F40" s="4">
        <f>PSSE!G42</f>
        <v>1</v>
      </c>
      <c r="G40" s="4" t="str">
        <f t="shared" si="0"/>
        <v>GEN13.8114TD1</v>
      </c>
      <c r="H40" s="4">
        <f>COUNTIF(Data!$G$3:$BA$2935,GEN!$G40)</f>
        <v>1</v>
      </c>
      <c r="I40" s="4" t="str">
        <f>IF($H40=0,"",VLOOKUP($G40,Data!$G$3:$BA$2935,2,FALSE))</f>
        <v>'GENSAL'</v>
      </c>
      <c r="J40" s="4">
        <f>PSSE!C42</f>
        <v>1</v>
      </c>
      <c r="K40" s="4">
        <f>IF($H40=0,"",VLOOKUP($G40,Data!$G$3:$BA$2935,4,FALSE))</f>
        <v>6.6</v>
      </c>
      <c r="L40" s="4">
        <f>IF($H40=0,"",VLOOKUP($G40,Data!$G$3:$BA$2935,5,FALSE))</f>
        <v>0.05</v>
      </c>
      <c r="M40" s="4">
        <f>IF($H40=0,"",VLOOKUP($G40,Data!$G$3:$BA$2935,6,FALSE))</f>
        <v>0.155</v>
      </c>
      <c r="N40" s="4">
        <f>IF($H40=0,"",VLOOKUP($G40,Data!$G$3:$BA$2935,7,FALSE))</f>
        <v>2</v>
      </c>
      <c r="O40" s="4">
        <f>IF($H40=0,"",VLOOKUP($G40,Data!$G$3:$BA$2935,8,FALSE))</f>
        <v>0</v>
      </c>
      <c r="P40" s="4">
        <f>IF($H40=0,"",VLOOKUP($G40,Data!$G$3:$BA$2935,9,FALSE))</f>
        <v>1.1299999999999999</v>
      </c>
      <c r="Q40" s="4">
        <f>IF($H40=0,"",VLOOKUP($G40,Data!$G$3:$BA$2935,10,FALSE))</f>
        <v>0.73399999999999999</v>
      </c>
      <c r="R40" s="4">
        <f>IF($H40=0,"",VLOOKUP($G40,Data!$G$3:$BA$2935,11,FALSE))</f>
        <v>0.26</v>
      </c>
      <c r="S40" s="4">
        <f>IF($H40=0,"",VLOOKUP($G40,Data!$G$3:$BA$2935,12,FALSE))</f>
        <v>0.25600000000000001</v>
      </c>
      <c r="T40" s="4">
        <f>IF($H40=0,"",VLOOKUP($G40,Data!$G$3:$BA$2935,13,FALSE))</f>
        <v>0.104</v>
      </c>
      <c r="U40" s="4">
        <f>IF($H40=0,"",VLOOKUP($G40,Data!$G$3:$BA$2935,14,FALSE))</f>
        <v>0.19400000000000001</v>
      </c>
      <c r="V40" s="4">
        <f>IF($H40=0,"",VLOOKUP($G40,Data!$G$3:$BA$2935,15,FALSE))</f>
        <v>0.68500000000000005</v>
      </c>
      <c r="W40" s="4" t="str">
        <f>IF($H40=0,"",VLOOKUP($G40,Data!$G$3:$BA$2935,16,FALSE))</f>
        <v>/</v>
      </c>
      <c r="X40" s="4" t="str">
        <f>IF($H40=0,"",VLOOKUP($G40,Data!$G$3:$BA$2935,17,FALSE))</f>
        <v>/</v>
      </c>
      <c r="Y40" s="4" t="str">
        <f>IF($H40=0,"",VLOOKUP($G40,Data!$G$3:$BA$2935,18,FALSE))</f>
        <v/>
      </c>
      <c r="Z40" s="4" t="str">
        <f>IF($H40=0,"",VLOOKUP($G40,Data!$G$3:$BA$2935,19,FALSE))</f>
        <v/>
      </c>
      <c r="AA40" s="4" t="str">
        <f>IF($H40=0,"",VLOOKUP($G40,Data!$G$3:$BA$2935,20,FALSE))</f>
        <v/>
      </c>
      <c r="AB40" s="4" t="str">
        <f>IF($H40=0,"",VLOOKUP($G40,Data!$G$3:$BA$2935,21,FALSE))</f>
        <v/>
      </c>
      <c r="AC40" s="4" t="str">
        <f>IF($H40=0,"",VLOOKUP($G40,Data!$G$3:$BA$2935,22,FALSE))</f>
        <v/>
      </c>
      <c r="AD40" s="4" t="str">
        <f>IF($H40=0,"",VLOOKUP($G40,Data!$G$3:$BA$2935,23,FALSE))</f>
        <v/>
      </c>
      <c r="AE40" s="4" t="str">
        <f>IF($H40=0,"",VLOOKUP($G40,Data!$G$3:$BA$2935,24,FALSE))</f>
        <v/>
      </c>
      <c r="AF40" s="4" t="str">
        <f>IF($H40=0,"",VLOOKUP($G40,Data!$G$3:$BA$2935,25,FALSE))</f>
        <v/>
      </c>
      <c r="AG40" s="4" t="str">
        <f>IF($H40=0,"",VLOOKUP($G40,Data!$G$3:$BA$2935,26,FALSE))</f>
        <v/>
      </c>
      <c r="AH40" s="4" t="str">
        <f>IF($H40=0,"",VLOOKUP($G40,Data!$G$3:$BA$2935,27,FALSE))</f>
        <v/>
      </c>
      <c r="AI40" s="4" t="str">
        <f>IF($H40=0,"",VLOOKUP($G40,Data!$G$3:$BA$2935,28,FALSE))</f>
        <v/>
      </c>
      <c r="AJ40" s="4" t="str">
        <f>IF($H40=0,"",VLOOKUP($G40,Data!$G$3:$BA$2935,29,FALSE))</f>
        <v/>
      </c>
      <c r="AK40" s="4" t="str">
        <f>IF($H40=0,"",VLOOKUP($G40,Data!$G$3:$BA$2935,30,FALSE))</f>
        <v/>
      </c>
      <c r="AL40" s="4" t="str">
        <f>IF($H40=0,"",VLOOKUP($G40,Data!$G$3:$BA$2935,31,FALSE))</f>
        <v/>
      </c>
      <c r="AM40" s="4" t="str">
        <f>IF($H40=0,"",VLOOKUP($G40,Data!$G$3:$BA$2935,32,FALSE))</f>
        <v/>
      </c>
      <c r="AN40" s="4" t="str">
        <f>IF($H40=0,"",VLOOKUP($G40,Data!$G$3:$BA$2935,33,FALSE))</f>
        <v/>
      </c>
      <c r="AO40" s="4" t="str">
        <f>IF($H40=0,"",VLOOKUP($G40,Data!$G$3:$BA$2935,34,FALSE))</f>
        <v/>
      </c>
      <c r="AP40" s="4" t="str">
        <f>IF($H40=0,"",VLOOKUP($G40,Data!$G$3:$BA$2935,35,FALSE))</f>
        <v/>
      </c>
      <c r="AQ40" s="4" t="str">
        <f>IF($H40=0,"",VLOOKUP($G40,Data!$G$3:$BA$2935,36,FALSE))</f>
        <v/>
      </c>
      <c r="AR40" s="4" t="str">
        <f>IF($H40=0,"",VLOOKUP($G40,Data!$G$3:$BA$2935,37,FALSE))</f>
        <v/>
      </c>
      <c r="AS40" s="4" t="str">
        <f>IF($H40=0,"",VLOOKUP($G40,Data!$G$3:$BA$2935,38,FALSE))</f>
        <v/>
      </c>
      <c r="AT40" s="4" t="str">
        <f>IF($H40=0,"",VLOOKUP($G40,Data!$G$3:$BA$2935,39,FALSE))</f>
        <v/>
      </c>
    </row>
    <row r="41" spans="1:46" x14ac:dyDescent="0.25">
      <c r="A41" s="4">
        <f>PSSE!A43</f>
        <v>915002</v>
      </c>
      <c r="B41" s="4" t="str">
        <f>PSSE!B43</f>
        <v>NAHANG_H2</v>
      </c>
      <c r="C41" s="4">
        <f>PSSE!D43</f>
        <v>13.8</v>
      </c>
      <c r="D41" s="4">
        <f>PSSE!E43</f>
        <v>114</v>
      </c>
      <c r="E41" s="4" t="str">
        <f>PSSE!F43</f>
        <v>TD</v>
      </c>
      <c r="F41" s="4">
        <f>PSSE!G43</f>
        <v>1</v>
      </c>
      <c r="G41" s="4" t="str">
        <f t="shared" si="0"/>
        <v>GEN13.8114TD1</v>
      </c>
      <c r="H41" s="4">
        <f>COUNTIF(Data!$G$3:$BA$2935,GEN!$G41)</f>
        <v>1</v>
      </c>
      <c r="I41" s="4" t="str">
        <f>IF($H41=0,"",VLOOKUP($G41,Data!$G$3:$BA$2935,2,FALSE))</f>
        <v>'GENSAL'</v>
      </c>
      <c r="J41" s="4">
        <f>PSSE!C43</f>
        <v>1</v>
      </c>
      <c r="K41" s="4">
        <f>IF($H41=0,"",VLOOKUP($G41,Data!$G$3:$BA$2935,4,FALSE))</f>
        <v>6.6</v>
      </c>
      <c r="L41" s="4">
        <f>IF($H41=0,"",VLOOKUP($G41,Data!$G$3:$BA$2935,5,FALSE))</f>
        <v>0.05</v>
      </c>
      <c r="M41" s="4">
        <f>IF($H41=0,"",VLOOKUP($G41,Data!$G$3:$BA$2935,6,FALSE))</f>
        <v>0.155</v>
      </c>
      <c r="N41" s="4">
        <f>IF($H41=0,"",VLOOKUP($G41,Data!$G$3:$BA$2935,7,FALSE))</f>
        <v>2</v>
      </c>
      <c r="O41" s="4">
        <f>IF($H41=0,"",VLOOKUP($G41,Data!$G$3:$BA$2935,8,FALSE))</f>
        <v>0</v>
      </c>
      <c r="P41" s="4">
        <f>IF($H41=0,"",VLOOKUP($G41,Data!$G$3:$BA$2935,9,FALSE))</f>
        <v>1.1299999999999999</v>
      </c>
      <c r="Q41" s="4">
        <f>IF($H41=0,"",VLOOKUP($G41,Data!$G$3:$BA$2935,10,FALSE))</f>
        <v>0.73399999999999999</v>
      </c>
      <c r="R41" s="4">
        <f>IF($H41=0,"",VLOOKUP($G41,Data!$G$3:$BA$2935,11,FALSE))</f>
        <v>0.26</v>
      </c>
      <c r="S41" s="4">
        <f>IF($H41=0,"",VLOOKUP($G41,Data!$G$3:$BA$2935,12,FALSE))</f>
        <v>0.25600000000000001</v>
      </c>
      <c r="T41" s="4">
        <f>IF($H41=0,"",VLOOKUP($G41,Data!$G$3:$BA$2935,13,FALSE))</f>
        <v>0.104</v>
      </c>
      <c r="U41" s="4">
        <f>IF($H41=0,"",VLOOKUP($G41,Data!$G$3:$BA$2935,14,FALSE))</f>
        <v>0.19400000000000001</v>
      </c>
      <c r="V41" s="4">
        <f>IF($H41=0,"",VLOOKUP($G41,Data!$G$3:$BA$2935,15,FALSE))</f>
        <v>0.68500000000000005</v>
      </c>
      <c r="W41" s="4" t="str">
        <f>IF($H41=0,"",VLOOKUP($G41,Data!$G$3:$BA$2935,16,FALSE))</f>
        <v>/</v>
      </c>
      <c r="X41" s="4" t="str">
        <f>IF($H41=0,"",VLOOKUP($G41,Data!$G$3:$BA$2935,17,FALSE))</f>
        <v>/</v>
      </c>
      <c r="Y41" s="4" t="str">
        <f>IF($H41=0,"",VLOOKUP($G41,Data!$G$3:$BA$2935,18,FALSE))</f>
        <v/>
      </c>
      <c r="Z41" s="4" t="str">
        <f>IF($H41=0,"",VLOOKUP($G41,Data!$G$3:$BA$2935,19,FALSE))</f>
        <v/>
      </c>
      <c r="AA41" s="4" t="str">
        <f>IF($H41=0,"",VLOOKUP($G41,Data!$G$3:$BA$2935,20,FALSE))</f>
        <v/>
      </c>
      <c r="AB41" s="4" t="str">
        <f>IF($H41=0,"",VLOOKUP($G41,Data!$G$3:$BA$2935,21,FALSE))</f>
        <v/>
      </c>
      <c r="AC41" s="4" t="str">
        <f>IF($H41=0,"",VLOOKUP($G41,Data!$G$3:$BA$2935,22,FALSE))</f>
        <v/>
      </c>
      <c r="AD41" s="4" t="str">
        <f>IF($H41=0,"",VLOOKUP($G41,Data!$G$3:$BA$2935,23,FALSE))</f>
        <v/>
      </c>
      <c r="AE41" s="4" t="str">
        <f>IF($H41=0,"",VLOOKUP($G41,Data!$G$3:$BA$2935,24,FALSE))</f>
        <v/>
      </c>
      <c r="AF41" s="4" t="str">
        <f>IF($H41=0,"",VLOOKUP($G41,Data!$G$3:$BA$2935,25,FALSE))</f>
        <v/>
      </c>
      <c r="AG41" s="4" t="str">
        <f>IF($H41=0,"",VLOOKUP($G41,Data!$G$3:$BA$2935,26,FALSE))</f>
        <v/>
      </c>
      <c r="AH41" s="4" t="str">
        <f>IF($H41=0,"",VLOOKUP($G41,Data!$G$3:$BA$2935,27,FALSE))</f>
        <v/>
      </c>
      <c r="AI41" s="4" t="str">
        <f>IF($H41=0,"",VLOOKUP($G41,Data!$G$3:$BA$2935,28,FALSE))</f>
        <v/>
      </c>
      <c r="AJ41" s="4" t="str">
        <f>IF($H41=0,"",VLOOKUP($G41,Data!$G$3:$BA$2935,29,FALSE))</f>
        <v/>
      </c>
      <c r="AK41" s="4" t="str">
        <f>IF($H41=0,"",VLOOKUP($G41,Data!$G$3:$BA$2935,30,FALSE))</f>
        <v/>
      </c>
      <c r="AL41" s="4" t="str">
        <f>IF($H41=0,"",VLOOKUP($G41,Data!$G$3:$BA$2935,31,FALSE))</f>
        <v/>
      </c>
      <c r="AM41" s="4" t="str">
        <f>IF($H41=0,"",VLOOKUP($G41,Data!$G$3:$BA$2935,32,FALSE))</f>
        <v/>
      </c>
      <c r="AN41" s="4" t="str">
        <f>IF($H41=0,"",VLOOKUP($G41,Data!$G$3:$BA$2935,33,FALSE))</f>
        <v/>
      </c>
      <c r="AO41" s="4" t="str">
        <f>IF($H41=0,"",VLOOKUP($G41,Data!$G$3:$BA$2935,34,FALSE))</f>
        <v/>
      </c>
      <c r="AP41" s="4" t="str">
        <f>IF($H41=0,"",VLOOKUP($G41,Data!$G$3:$BA$2935,35,FALSE))</f>
        <v/>
      </c>
      <c r="AQ41" s="4" t="str">
        <f>IF($H41=0,"",VLOOKUP($G41,Data!$G$3:$BA$2935,36,FALSE))</f>
        <v/>
      </c>
      <c r="AR41" s="4" t="str">
        <f>IF($H41=0,"",VLOOKUP($G41,Data!$G$3:$BA$2935,37,FALSE))</f>
        <v/>
      </c>
      <c r="AS41" s="4" t="str">
        <f>IF($H41=0,"",VLOOKUP($G41,Data!$G$3:$BA$2935,38,FALSE))</f>
        <v/>
      </c>
      <c r="AT41" s="4" t="str">
        <f>IF($H41=0,"",VLOOKUP($G41,Data!$G$3:$BA$2935,39,FALSE))</f>
        <v/>
      </c>
    </row>
    <row r="42" spans="1:46" x14ac:dyDescent="0.25">
      <c r="A42" s="4">
        <f>PSSE!A44</f>
        <v>915003</v>
      </c>
      <c r="B42" s="4" t="str">
        <f>PSSE!B44</f>
        <v>NAHANG_H3</v>
      </c>
      <c r="C42" s="4">
        <f>PSSE!D44</f>
        <v>13.8</v>
      </c>
      <c r="D42" s="4">
        <f>PSSE!E44</f>
        <v>114</v>
      </c>
      <c r="E42" s="4" t="str">
        <f>PSSE!F44</f>
        <v>TD</v>
      </c>
      <c r="F42" s="4">
        <f>PSSE!G44</f>
        <v>1</v>
      </c>
      <c r="G42" s="4" t="str">
        <f t="shared" si="0"/>
        <v>GEN13.8114TD1</v>
      </c>
      <c r="H42" s="4">
        <f>COUNTIF(Data!$G$3:$BA$2935,GEN!$G42)</f>
        <v>1</v>
      </c>
      <c r="I42" s="4" t="str">
        <f>IF($H42=0,"",VLOOKUP($G42,Data!$G$3:$BA$2935,2,FALSE))</f>
        <v>'GENSAL'</v>
      </c>
      <c r="J42" s="4">
        <f>PSSE!C44</f>
        <v>1</v>
      </c>
      <c r="K42" s="4">
        <f>IF($H42=0,"",VLOOKUP($G42,Data!$G$3:$BA$2935,4,FALSE))</f>
        <v>6.6</v>
      </c>
      <c r="L42" s="4">
        <f>IF($H42=0,"",VLOOKUP($G42,Data!$G$3:$BA$2935,5,FALSE))</f>
        <v>0.05</v>
      </c>
      <c r="M42" s="4">
        <f>IF($H42=0,"",VLOOKUP($G42,Data!$G$3:$BA$2935,6,FALSE))</f>
        <v>0.155</v>
      </c>
      <c r="N42" s="4">
        <f>IF($H42=0,"",VLOOKUP($G42,Data!$G$3:$BA$2935,7,FALSE))</f>
        <v>2</v>
      </c>
      <c r="O42" s="4">
        <f>IF($H42=0,"",VLOOKUP($G42,Data!$G$3:$BA$2935,8,FALSE))</f>
        <v>0</v>
      </c>
      <c r="P42" s="4">
        <f>IF($H42=0,"",VLOOKUP($G42,Data!$G$3:$BA$2935,9,FALSE))</f>
        <v>1.1299999999999999</v>
      </c>
      <c r="Q42" s="4">
        <f>IF($H42=0,"",VLOOKUP($G42,Data!$G$3:$BA$2935,10,FALSE))</f>
        <v>0.73399999999999999</v>
      </c>
      <c r="R42" s="4">
        <f>IF($H42=0,"",VLOOKUP($G42,Data!$G$3:$BA$2935,11,FALSE))</f>
        <v>0.26</v>
      </c>
      <c r="S42" s="4">
        <f>IF($H42=0,"",VLOOKUP($G42,Data!$G$3:$BA$2935,12,FALSE))</f>
        <v>0.25600000000000001</v>
      </c>
      <c r="T42" s="4">
        <f>IF($H42=0,"",VLOOKUP($G42,Data!$G$3:$BA$2935,13,FALSE))</f>
        <v>0.104</v>
      </c>
      <c r="U42" s="4">
        <f>IF($H42=0,"",VLOOKUP($G42,Data!$G$3:$BA$2935,14,FALSE))</f>
        <v>0.19400000000000001</v>
      </c>
      <c r="V42" s="4">
        <f>IF($H42=0,"",VLOOKUP($G42,Data!$G$3:$BA$2935,15,FALSE))</f>
        <v>0.68500000000000005</v>
      </c>
      <c r="W42" s="4" t="str">
        <f>IF($H42=0,"",VLOOKUP($G42,Data!$G$3:$BA$2935,16,FALSE))</f>
        <v>/</v>
      </c>
      <c r="X42" s="4" t="str">
        <f>IF($H42=0,"",VLOOKUP($G42,Data!$G$3:$BA$2935,17,FALSE))</f>
        <v>/</v>
      </c>
      <c r="Y42" s="4" t="str">
        <f>IF($H42=0,"",VLOOKUP($G42,Data!$G$3:$BA$2935,18,FALSE))</f>
        <v/>
      </c>
      <c r="Z42" s="4" t="str">
        <f>IF($H42=0,"",VLOOKUP($G42,Data!$G$3:$BA$2935,19,FALSE))</f>
        <v/>
      </c>
      <c r="AA42" s="4" t="str">
        <f>IF($H42=0,"",VLOOKUP($G42,Data!$G$3:$BA$2935,20,FALSE))</f>
        <v/>
      </c>
      <c r="AB42" s="4" t="str">
        <f>IF($H42=0,"",VLOOKUP($G42,Data!$G$3:$BA$2935,21,FALSE))</f>
        <v/>
      </c>
      <c r="AC42" s="4" t="str">
        <f>IF($H42=0,"",VLOOKUP($G42,Data!$G$3:$BA$2935,22,FALSE))</f>
        <v/>
      </c>
      <c r="AD42" s="4" t="str">
        <f>IF($H42=0,"",VLOOKUP($G42,Data!$G$3:$BA$2935,23,FALSE))</f>
        <v/>
      </c>
      <c r="AE42" s="4" t="str">
        <f>IF($H42=0,"",VLOOKUP($G42,Data!$G$3:$BA$2935,24,FALSE))</f>
        <v/>
      </c>
      <c r="AF42" s="4" t="str">
        <f>IF($H42=0,"",VLOOKUP($G42,Data!$G$3:$BA$2935,25,FALSE))</f>
        <v/>
      </c>
      <c r="AG42" s="4" t="str">
        <f>IF($H42=0,"",VLOOKUP($G42,Data!$G$3:$BA$2935,26,FALSE))</f>
        <v/>
      </c>
      <c r="AH42" s="4" t="str">
        <f>IF($H42=0,"",VLOOKUP($G42,Data!$G$3:$BA$2935,27,FALSE))</f>
        <v/>
      </c>
      <c r="AI42" s="4" t="str">
        <f>IF($H42=0,"",VLOOKUP($G42,Data!$G$3:$BA$2935,28,FALSE))</f>
        <v/>
      </c>
      <c r="AJ42" s="4" t="str">
        <f>IF($H42=0,"",VLOOKUP($G42,Data!$G$3:$BA$2935,29,FALSE))</f>
        <v/>
      </c>
      <c r="AK42" s="4" t="str">
        <f>IF($H42=0,"",VLOOKUP($G42,Data!$G$3:$BA$2935,30,FALSE))</f>
        <v/>
      </c>
      <c r="AL42" s="4" t="str">
        <f>IF($H42=0,"",VLOOKUP($G42,Data!$G$3:$BA$2935,31,FALSE))</f>
        <v/>
      </c>
      <c r="AM42" s="4" t="str">
        <f>IF($H42=0,"",VLOOKUP($G42,Data!$G$3:$BA$2935,32,FALSE))</f>
        <v/>
      </c>
      <c r="AN42" s="4" t="str">
        <f>IF($H42=0,"",VLOOKUP($G42,Data!$G$3:$BA$2935,33,FALSE))</f>
        <v/>
      </c>
      <c r="AO42" s="4" t="str">
        <f>IF($H42=0,"",VLOOKUP($G42,Data!$G$3:$BA$2935,34,FALSE))</f>
        <v/>
      </c>
      <c r="AP42" s="4" t="str">
        <f>IF($H42=0,"",VLOOKUP($G42,Data!$G$3:$BA$2935,35,FALSE))</f>
        <v/>
      </c>
      <c r="AQ42" s="4" t="str">
        <f>IF($H42=0,"",VLOOKUP($G42,Data!$G$3:$BA$2935,36,FALSE))</f>
        <v/>
      </c>
      <c r="AR42" s="4" t="str">
        <f>IF($H42=0,"",VLOOKUP($G42,Data!$G$3:$BA$2935,37,FALSE))</f>
        <v/>
      </c>
      <c r="AS42" s="4" t="str">
        <f>IF($H42=0,"",VLOOKUP($G42,Data!$G$3:$BA$2935,38,FALSE))</f>
        <v/>
      </c>
      <c r="AT42" s="4" t="str">
        <f>IF($H42=0,"",VLOOKUP($G42,Data!$G$3:$BA$2935,39,FALSE))</f>
        <v/>
      </c>
    </row>
    <row r="43" spans="1:46" x14ac:dyDescent="0.25">
      <c r="A43" s="4">
        <f>PSSE!A45</f>
        <v>915011</v>
      </c>
      <c r="B43" s="4" t="str">
        <f>PSSE!B45</f>
        <v>TUYENQUAG_H1</v>
      </c>
      <c r="C43" s="4">
        <f>PSSE!D45</f>
        <v>13.8</v>
      </c>
      <c r="D43" s="4">
        <f>PSSE!E45</f>
        <v>114</v>
      </c>
      <c r="E43" s="4" t="str">
        <f>PSSE!F45</f>
        <v>TD</v>
      </c>
      <c r="F43" s="4">
        <f>PSSE!G45</f>
        <v>1</v>
      </c>
      <c r="G43" s="4" t="str">
        <f t="shared" si="0"/>
        <v>GEN13.8114TD1</v>
      </c>
      <c r="H43" s="4">
        <f>COUNTIF(Data!$G$3:$BA$2935,GEN!$G43)</f>
        <v>1</v>
      </c>
      <c r="I43" s="4" t="str">
        <f>IF($H43=0,"",VLOOKUP($G43,Data!$G$3:$BA$2935,2,FALSE))</f>
        <v>'GENSAL'</v>
      </c>
      <c r="J43" s="4">
        <f>PSSE!C45</f>
        <v>1</v>
      </c>
      <c r="K43" s="4">
        <f>IF($H43=0,"",VLOOKUP($G43,Data!$G$3:$BA$2935,4,FALSE))</f>
        <v>6.6</v>
      </c>
      <c r="L43" s="4">
        <f>IF($H43=0,"",VLOOKUP($G43,Data!$G$3:$BA$2935,5,FALSE))</f>
        <v>0.05</v>
      </c>
      <c r="M43" s="4">
        <f>IF($H43=0,"",VLOOKUP($G43,Data!$G$3:$BA$2935,6,FALSE))</f>
        <v>0.155</v>
      </c>
      <c r="N43" s="4">
        <f>IF($H43=0,"",VLOOKUP($G43,Data!$G$3:$BA$2935,7,FALSE))</f>
        <v>2</v>
      </c>
      <c r="O43" s="4">
        <f>IF($H43=0,"",VLOOKUP($G43,Data!$G$3:$BA$2935,8,FALSE))</f>
        <v>0</v>
      </c>
      <c r="P43" s="4">
        <f>IF($H43=0,"",VLOOKUP($G43,Data!$G$3:$BA$2935,9,FALSE))</f>
        <v>1.1299999999999999</v>
      </c>
      <c r="Q43" s="4">
        <f>IF($H43=0,"",VLOOKUP($G43,Data!$G$3:$BA$2935,10,FALSE))</f>
        <v>0.73399999999999999</v>
      </c>
      <c r="R43" s="4">
        <f>IF($H43=0,"",VLOOKUP($G43,Data!$G$3:$BA$2935,11,FALSE))</f>
        <v>0.26</v>
      </c>
      <c r="S43" s="4">
        <f>IF($H43=0,"",VLOOKUP($G43,Data!$G$3:$BA$2935,12,FALSE))</f>
        <v>0.25600000000000001</v>
      </c>
      <c r="T43" s="4">
        <f>IF($H43=0,"",VLOOKUP($G43,Data!$G$3:$BA$2935,13,FALSE))</f>
        <v>0.104</v>
      </c>
      <c r="U43" s="4">
        <f>IF($H43=0,"",VLOOKUP($G43,Data!$G$3:$BA$2935,14,FALSE))</f>
        <v>0.19400000000000001</v>
      </c>
      <c r="V43" s="4">
        <f>IF($H43=0,"",VLOOKUP($G43,Data!$G$3:$BA$2935,15,FALSE))</f>
        <v>0.68500000000000005</v>
      </c>
      <c r="W43" s="4" t="str">
        <f>IF($H43=0,"",VLOOKUP($G43,Data!$G$3:$BA$2935,16,FALSE))</f>
        <v>/</v>
      </c>
      <c r="X43" s="4" t="str">
        <f>IF($H43=0,"",VLOOKUP($G43,Data!$G$3:$BA$2935,17,FALSE))</f>
        <v>/</v>
      </c>
      <c r="Y43" s="4" t="str">
        <f>IF($H43=0,"",VLOOKUP($G43,Data!$G$3:$BA$2935,18,FALSE))</f>
        <v/>
      </c>
      <c r="Z43" s="4" t="str">
        <f>IF($H43=0,"",VLOOKUP($G43,Data!$G$3:$BA$2935,19,FALSE))</f>
        <v/>
      </c>
      <c r="AA43" s="4" t="str">
        <f>IF($H43=0,"",VLOOKUP($G43,Data!$G$3:$BA$2935,20,FALSE))</f>
        <v/>
      </c>
      <c r="AB43" s="4" t="str">
        <f>IF($H43=0,"",VLOOKUP($G43,Data!$G$3:$BA$2935,21,FALSE))</f>
        <v/>
      </c>
      <c r="AC43" s="4" t="str">
        <f>IF($H43=0,"",VLOOKUP($G43,Data!$G$3:$BA$2935,22,FALSE))</f>
        <v/>
      </c>
      <c r="AD43" s="4" t="str">
        <f>IF($H43=0,"",VLOOKUP($G43,Data!$G$3:$BA$2935,23,FALSE))</f>
        <v/>
      </c>
      <c r="AE43" s="4" t="str">
        <f>IF($H43=0,"",VLOOKUP($G43,Data!$G$3:$BA$2935,24,FALSE))</f>
        <v/>
      </c>
      <c r="AF43" s="4" t="str">
        <f>IF($H43=0,"",VLOOKUP($G43,Data!$G$3:$BA$2935,25,FALSE))</f>
        <v/>
      </c>
      <c r="AG43" s="4" t="str">
        <f>IF($H43=0,"",VLOOKUP($G43,Data!$G$3:$BA$2935,26,FALSE))</f>
        <v/>
      </c>
      <c r="AH43" s="4" t="str">
        <f>IF($H43=0,"",VLOOKUP($G43,Data!$G$3:$BA$2935,27,FALSE))</f>
        <v/>
      </c>
      <c r="AI43" s="4" t="str">
        <f>IF($H43=0,"",VLOOKUP($G43,Data!$G$3:$BA$2935,28,FALSE))</f>
        <v/>
      </c>
      <c r="AJ43" s="4" t="str">
        <f>IF($H43=0,"",VLOOKUP($G43,Data!$G$3:$BA$2935,29,FALSE))</f>
        <v/>
      </c>
      <c r="AK43" s="4" t="str">
        <f>IF($H43=0,"",VLOOKUP($G43,Data!$G$3:$BA$2935,30,FALSE))</f>
        <v/>
      </c>
      <c r="AL43" s="4" t="str">
        <f>IF($H43=0,"",VLOOKUP($G43,Data!$G$3:$BA$2935,31,FALSE))</f>
        <v/>
      </c>
      <c r="AM43" s="4" t="str">
        <f>IF($H43=0,"",VLOOKUP($G43,Data!$G$3:$BA$2935,32,FALSE))</f>
        <v/>
      </c>
      <c r="AN43" s="4" t="str">
        <f>IF($H43=0,"",VLOOKUP($G43,Data!$G$3:$BA$2935,33,FALSE))</f>
        <v/>
      </c>
      <c r="AO43" s="4" t="str">
        <f>IF($H43=0,"",VLOOKUP($G43,Data!$G$3:$BA$2935,34,FALSE))</f>
        <v/>
      </c>
      <c r="AP43" s="4" t="str">
        <f>IF($H43=0,"",VLOOKUP($G43,Data!$G$3:$BA$2935,35,FALSE))</f>
        <v/>
      </c>
      <c r="AQ43" s="4" t="str">
        <f>IF($H43=0,"",VLOOKUP($G43,Data!$G$3:$BA$2935,36,FALSE))</f>
        <v/>
      </c>
      <c r="AR43" s="4" t="str">
        <f>IF($H43=0,"",VLOOKUP($G43,Data!$G$3:$BA$2935,37,FALSE))</f>
        <v/>
      </c>
      <c r="AS43" s="4" t="str">
        <f>IF($H43=0,"",VLOOKUP($G43,Data!$G$3:$BA$2935,38,FALSE))</f>
        <v/>
      </c>
      <c r="AT43" s="4" t="str">
        <f>IF($H43=0,"",VLOOKUP($G43,Data!$G$3:$BA$2935,39,FALSE))</f>
        <v/>
      </c>
    </row>
    <row r="44" spans="1:46" x14ac:dyDescent="0.25">
      <c r="A44" s="4">
        <f>PSSE!A46</f>
        <v>915012</v>
      </c>
      <c r="B44" s="4" t="str">
        <f>PSSE!B46</f>
        <v>TUYENQUAG_H2</v>
      </c>
      <c r="C44" s="4">
        <f>PSSE!D46</f>
        <v>13.8</v>
      </c>
      <c r="D44" s="4">
        <f>PSSE!E46</f>
        <v>114</v>
      </c>
      <c r="E44" s="4" t="str">
        <f>PSSE!F46</f>
        <v>TD</v>
      </c>
      <c r="F44" s="4">
        <f>PSSE!G46</f>
        <v>1</v>
      </c>
      <c r="G44" s="4" t="str">
        <f t="shared" si="0"/>
        <v>GEN13.8114TD1</v>
      </c>
      <c r="H44" s="4">
        <f>COUNTIF(Data!$G$3:$BA$2935,GEN!$G44)</f>
        <v>1</v>
      </c>
      <c r="I44" s="4" t="str">
        <f>IF($H44=0,"",VLOOKUP($G44,Data!$G$3:$BA$2935,2,FALSE))</f>
        <v>'GENSAL'</v>
      </c>
      <c r="J44" s="4">
        <f>PSSE!C46</f>
        <v>1</v>
      </c>
      <c r="K44" s="4">
        <f>IF($H44=0,"",VLOOKUP($G44,Data!$G$3:$BA$2935,4,FALSE))</f>
        <v>6.6</v>
      </c>
      <c r="L44" s="4">
        <f>IF($H44=0,"",VLOOKUP($G44,Data!$G$3:$BA$2935,5,FALSE))</f>
        <v>0.05</v>
      </c>
      <c r="M44" s="4">
        <f>IF($H44=0,"",VLOOKUP($G44,Data!$G$3:$BA$2935,6,FALSE))</f>
        <v>0.155</v>
      </c>
      <c r="N44" s="4">
        <f>IF($H44=0,"",VLOOKUP($G44,Data!$G$3:$BA$2935,7,FALSE))</f>
        <v>2</v>
      </c>
      <c r="O44" s="4">
        <f>IF($H44=0,"",VLOOKUP($G44,Data!$G$3:$BA$2935,8,FALSE))</f>
        <v>0</v>
      </c>
      <c r="P44" s="4">
        <f>IF($H44=0,"",VLOOKUP($G44,Data!$G$3:$BA$2935,9,FALSE))</f>
        <v>1.1299999999999999</v>
      </c>
      <c r="Q44" s="4">
        <f>IF($H44=0,"",VLOOKUP($G44,Data!$G$3:$BA$2935,10,FALSE))</f>
        <v>0.73399999999999999</v>
      </c>
      <c r="R44" s="4">
        <f>IF($H44=0,"",VLOOKUP($G44,Data!$G$3:$BA$2935,11,FALSE))</f>
        <v>0.26</v>
      </c>
      <c r="S44" s="4">
        <f>IF($H44=0,"",VLOOKUP($G44,Data!$G$3:$BA$2935,12,FALSE))</f>
        <v>0.25600000000000001</v>
      </c>
      <c r="T44" s="4">
        <f>IF($H44=0,"",VLOOKUP($G44,Data!$G$3:$BA$2935,13,FALSE))</f>
        <v>0.104</v>
      </c>
      <c r="U44" s="4">
        <f>IF($H44=0,"",VLOOKUP($G44,Data!$G$3:$BA$2935,14,FALSE))</f>
        <v>0.19400000000000001</v>
      </c>
      <c r="V44" s="4">
        <f>IF($H44=0,"",VLOOKUP($G44,Data!$G$3:$BA$2935,15,FALSE))</f>
        <v>0.68500000000000005</v>
      </c>
      <c r="W44" s="4" t="str">
        <f>IF($H44=0,"",VLOOKUP($G44,Data!$G$3:$BA$2935,16,FALSE))</f>
        <v>/</v>
      </c>
      <c r="X44" s="4" t="str">
        <f>IF($H44=0,"",VLOOKUP($G44,Data!$G$3:$BA$2935,17,FALSE))</f>
        <v>/</v>
      </c>
      <c r="Y44" s="4" t="str">
        <f>IF($H44=0,"",VLOOKUP($G44,Data!$G$3:$BA$2935,18,FALSE))</f>
        <v/>
      </c>
      <c r="Z44" s="4" t="str">
        <f>IF($H44=0,"",VLOOKUP($G44,Data!$G$3:$BA$2935,19,FALSE))</f>
        <v/>
      </c>
      <c r="AA44" s="4" t="str">
        <f>IF($H44=0,"",VLOOKUP($G44,Data!$G$3:$BA$2935,20,FALSE))</f>
        <v/>
      </c>
      <c r="AB44" s="4" t="str">
        <f>IF($H44=0,"",VLOOKUP($G44,Data!$G$3:$BA$2935,21,FALSE))</f>
        <v/>
      </c>
      <c r="AC44" s="4" t="str">
        <f>IF($H44=0,"",VLOOKUP($G44,Data!$G$3:$BA$2935,22,FALSE))</f>
        <v/>
      </c>
      <c r="AD44" s="4" t="str">
        <f>IF($H44=0,"",VLOOKUP($G44,Data!$G$3:$BA$2935,23,FALSE))</f>
        <v/>
      </c>
      <c r="AE44" s="4" t="str">
        <f>IF($H44=0,"",VLOOKUP($G44,Data!$G$3:$BA$2935,24,FALSE))</f>
        <v/>
      </c>
      <c r="AF44" s="4" t="str">
        <f>IF($H44=0,"",VLOOKUP($G44,Data!$G$3:$BA$2935,25,FALSE))</f>
        <v/>
      </c>
      <c r="AG44" s="4" t="str">
        <f>IF($H44=0,"",VLOOKUP($G44,Data!$G$3:$BA$2935,26,FALSE))</f>
        <v/>
      </c>
      <c r="AH44" s="4" t="str">
        <f>IF($H44=0,"",VLOOKUP($G44,Data!$G$3:$BA$2935,27,FALSE))</f>
        <v/>
      </c>
      <c r="AI44" s="4" t="str">
        <f>IF($H44=0,"",VLOOKUP($G44,Data!$G$3:$BA$2935,28,FALSE))</f>
        <v/>
      </c>
      <c r="AJ44" s="4" t="str">
        <f>IF($H44=0,"",VLOOKUP($G44,Data!$G$3:$BA$2935,29,FALSE))</f>
        <v/>
      </c>
      <c r="AK44" s="4" t="str">
        <f>IF($H44=0,"",VLOOKUP($G44,Data!$G$3:$BA$2935,30,FALSE))</f>
        <v/>
      </c>
      <c r="AL44" s="4" t="str">
        <f>IF($H44=0,"",VLOOKUP($G44,Data!$G$3:$BA$2935,31,FALSE))</f>
        <v/>
      </c>
      <c r="AM44" s="4" t="str">
        <f>IF($H44=0,"",VLOOKUP($G44,Data!$G$3:$BA$2935,32,FALSE))</f>
        <v/>
      </c>
      <c r="AN44" s="4" t="str">
        <f>IF($H44=0,"",VLOOKUP($G44,Data!$G$3:$BA$2935,33,FALSE))</f>
        <v/>
      </c>
      <c r="AO44" s="4" t="str">
        <f>IF($H44=0,"",VLOOKUP($G44,Data!$G$3:$BA$2935,34,FALSE))</f>
        <v/>
      </c>
      <c r="AP44" s="4" t="str">
        <f>IF($H44=0,"",VLOOKUP($G44,Data!$G$3:$BA$2935,35,FALSE))</f>
        <v/>
      </c>
      <c r="AQ44" s="4" t="str">
        <f>IF($H44=0,"",VLOOKUP($G44,Data!$G$3:$BA$2935,36,FALSE))</f>
        <v/>
      </c>
      <c r="AR44" s="4" t="str">
        <f>IF($H44=0,"",VLOOKUP($G44,Data!$G$3:$BA$2935,37,FALSE))</f>
        <v/>
      </c>
      <c r="AS44" s="4" t="str">
        <f>IF($H44=0,"",VLOOKUP($G44,Data!$G$3:$BA$2935,38,FALSE))</f>
        <v/>
      </c>
      <c r="AT44" s="4" t="str">
        <f>IF($H44=0,"",VLOOKUP($G44,Data!$G$3:$BA$2935,39,FALSE))</f>
        <v/>
      </c>
    </row>
    <row r="45" spans="1:46" x14ac:dyDescent="0.25">
      <c r="A45" s="4">
        <f>PSSE!A47</f>
        <v>915013</v>
      </c>
      <c r="B45" s="4" t="str">
        <f>PSSE!B47</f>
        <v>TUYENQUAG_H3</v>
      </c>
      <c r="C45" s="4">
        <f>PSSE!D47</f>
        <v>13.8</v>
      </c>
      <c r="D45" s="4">
        <f>PSSE!E47</f>
        <v>114</v>
      </c>
      <c r="E45" s="4" t="str">
        <f>PSSE!F47</f>
        <v>TD</v>
      </c>
      <c r="F45" s="4">
        <f>PSSE!G47</f>
        <v>1</v>
      </c>
      <c r="G45" s="4" t="str">
        <f t="shared" si="0"/>
        <v>GEN13.8114TD1</v>
      </c>
      <c r="H45" s="4">
        <f>COUNTIF(Data!$G$3:$BA$2935,GEN!$G45)</f>
        <v>1</v>
      </c>
      <c r="I45" s="4" t="str">
        <f>IF($H45=0,"",VLOOKUP($G45,Data!$G$3:$BA$2935,2,FALSE))</f>
        <v>'GENSAL'</v>
      </c>
      <c r="J45" s="4">
        <f>PSSE!C47</f>
        <v>1</v>
      </c>
      <c r="K45" s="4">
        <f>IF($H45=0,"",VLOOKUP($G45,Data!$G$3:$BA$2935,4,FALSE))</f>
        <v>6.6</v>
      </c>
      <c r="L45" s="4">
        <f>IF($H45=0,"",VLOOKUP($G45,Data!$G$3:$BA$2935,5,FALSE))</f>
        <v>0.05</v>
      </c>
      <c r="M45" s="4">
        <f>IF($H45=0,"",VLOOKUP($G45,Data!$G$3:$BA$2935,6,FALSE))</f>
        <v>0.155</v>
      </c>
      <c r="N45" s="4">
        <f>IF($H45=0,"",VLOOKUP($G45,Data!$G$3:$BA$2935,7,FALSE))</f>
        <v>2</v>
      </c>
      <c r="O45" s="4">
        <f>IF($H45=0,"",VLOOKUP($G45,Data!$G$3:$BA$2935,8,FALSE))</f>
        <v>0</v>
      </c>
      <c r="P45" s="4">
        <f>IF($H45=0,"",VLOOKUP($G45,Data!$G$3:$BA$2935,9,FALSE))</f>
        <v>1.1299999999999999</v>
      </c>
      <c r="Q45" s="4">
        <f>IF($H45=0,"",VLOOKUP($G45,Data!$G$3:$BA$2935,10,FALSE))</f>
        <v>0.73399999999999999</v>
      </c>
      <c r="R45" s="4">
        <f>IF($H45=0,"",VLOOKUP($G45,Data!$G$3:$BA$2935,11,FALSE))</f>
        <v>0.26</v>
      </c>
      <c r="S45" s="4">
        <f>IF($H45=0,"",VLOOKUP($G45,Data!$G$3:$BA$2935,12,FALSE))</f>
        <v>0.25600000000000001</v>
      </c>
      <c r="T45" s="4">
        <f>IF($H45=0,"",VLOOKUP($G45,Data!$G$3:$BA$2935,13,FALSE))</f>
        <v>0.104</v>
      </c>
      <c r="U45" s="4">
        <f>IF($H45=0,"",VLOOKUP($G45,Data!$G$3:$BA$2935,14,FALSE))</f>
        <v>0.19400000000000001</v>
      </c>
      <c r="V45" s="4">
        <f>IF($H45=0,"",VLOOKUP($G45,Data!$G$3:$BA$2935,15,FALSE))</f>
        <v>0.68500000000000005</v>
      </c>
      <c r="W45" s="4" t="str">
        <f>IF($H45=0,"",VLOOKUP($G45,Data!$G$3:$BA$2935,16,FALSE))</f>
        <v>/</v>
      </c>
      <c r="X45" s="4" t="str">
        <f>IF($H45=0,"",VLOOKUP($G45,Data!$G$3:$BA$2935,17,FALSE))</f>
        <v>/</v>
      </c>
      <c r="Y45" s="4" t="str">
        <f>IF($H45=0,"",VLOOKUP($G45,Data!$G$3:$BA$2935,18,FALSE))</f>
        <v/>
      </c>
      <c r="Z45" s="4" t="str">
        <f>IF($H45=0,"",VLOOKUP($G45,Data!$G$3:$BA$2935,19,FALSE))</f>
        <v/>
      </c>
      <c r="AA45" s="4" t="str">
        <f>IF($H45=0,"",VLOOKUP($G45,Data!$G$3:$BA$2935,20,FALSE))</f>
        <v/>
      </c>
      <c r="AB45" s="4" t="str">
        <f>IF($H45=0,"",VLOOKUP($G45,Data!$G$3:$BA$2935,21,FALSE))</f>
        <v/>
      </c>
      <c r="AC45" s="4" t="str">
        <f>IF($H45=0,"",VLOOKUP($G45,Data!$G$3:$BA$2935,22,FALSE))</f>
        <v/>
      </c>
      <c r="AD45" s="4" t="str">
        <f>IF($H45=0,"",VLOOKUP($G45,Data!$G$3:$BA$2935,23,FALSE))</f>
        <v/>
      </c>
      <c r="AE45" s="4" t="str">
        <f>IF($H45=0,"",VLOOKUP($G45,Data!$G$3:$BA$2935,24,FALSE))</f>
        <v/>
      </c>
      <c r="AF45" s="4" t="str">
        <f>IF($H45=0,"",VLOOKUP($G45,Data!$G$3:$BA$2935,25,FALSE))</f>
        <v/>
      </c>
      <c r="AG45" s="4" t="str">
        <f>IF($H45=0,"",VLOOKUP($G45,Data!$G$3:$BA$2935,26,FALSE))</f>
        <v/>
      </c>
      <c r="AH45" s="4" t="str">
        <f>IF($H45=0,"",VLOOKUP($G45,Data!$G$3:$BA$2935,27,FALSE))</f>
        <v/>
      </c>
      <c r="AI45" s="4" t="str">
        <f>IF($H45=0,"",VLOOKUP($G45,Data!$G$3:$BA$2935,28,FALSE))</f>
        <v/>
      </c>
      <c r="AJ45" s="4" t="str">
        <f>IF($H45=0,"",VLOOKUP($G45,Data!$G$3:$BA$2935,29,FALSE))</f>
        <v/>
      </c>
      <c r="AK45" s="4" t="str">
        <f>IF($H45=0,"",VLOOKUP($G45,Data!$G$3:$BA$2935,30,FALSE))</f>
        <v/>
      </c>
      <c r="AL45" s="4" t="str">
        <f>IF($H45=0,"",VLOOKUP($G45,Data!$G$3:$BA$2935,31,FALSE))</f>
        <v/>
      </c>
      <c r="AM45" s="4" t="str">
        <f>IF($H45=0,"",VLOOKUP($G45,Data!$G$3:$BA$2935,32,FALSE))</f>
        <v/>
      </c>
      <c r="AN45" s="4" t="str">
        <f>IF($H45=0,"",VLOOKUP($G45,Data!$G$3:$BA$2935,33,FALSE))</f>
        <v/>
      </c>
      <c r="AO45" s="4" t="str">
        <f>IF($H45=0,"",VLOOKUP($G45,Data!$G$3:$BA$2935,34,FALSE))</f>
        <v/>
      </c>
      <c r="AP45" s="4" t="str">
        <f>IF($H45=0,"",VLOOKUP($G45,Data!$G$3:$BA$2935,35,FALSE))</f>
        <v/>
      </c>
      <c r="AQ45" s="4" t="str">
        <f>IF($H45=0,"",VLOOKUP($G45,Data!$G$3:$BA$2935,36,FALSE))</f>
        <v/>
      </c>
      <c r="AR45" s="4" t="str">
        <f>IF($H45=0,"",VLOOKUP($G45,Data!$G$3:$BA$2935,37,FALSE))</f>
        <v/>
      </c>
      <c r="AS45" s="4" t="str">
        <f>IF($H45=0,"",VLOOKUP($G45,Data!$G$3:$BA$2935,38,FALSE))</f>
        <v/>
      </c>
      <c r="AT45" s="4" t="str">
        <f>IF($H45=0,"",VLOOKUP($G45,Data!$G$3:$BA$2935,39,FALSE))</f>
        <v/>
      </c>
    </row>
    <row r="46" spans="1:46" x14ac:dyDescent="0.25">
      <c r="A46" s="4">
        <f>PSSE!A48</f>
        <v>916015</v>
      </c>
      <c r="B46" s="4" t="str">
        <f>PSSE!B48</f>
        <v>LAOCAI2_H1</v>
      </c>
      <c r="C46" s="4">
        <f>PSSE!D48</f>
        <v>10.5</v>
      </c>
      <c r="D46" s="4">
        <f>PSSE!E48</f>
        <v>20</v>
      </c>
      <c r="E46" s="4" t="str">
        <f>PSSE!F48</f>
        <v>TD</v>
      </c>
      <c r="F46" s="4">
        <f>PSSE!G48</f>
        <v>1</v>
      </c>
      <c r="G46" s="4" t="str">
        <f t="shared" si="0"/>
        <v>GEN10.520TD1</v>
      </c>
      <c r="H46" s="4">
        <f>COUNTIF(Data!$G$3:$BA$2935,GEN!$G46)</f>
        <v>1</v>
      </c>
      <c r="I46" s="4" t="str">
        <f>IF($H46=0,"",VLOOKUP($G46,Data!$G$3:$BA$2935,2,FALSE))</f>
        <v>'GENSAL'</v>
      </c>
      <c r="J46" s="4">
        <f>PSSE!C48</f>
        <v>1</v>
      </c>
      <c r="K46" s="4">
        <f>IF($H46=0,"",VLOOKUP($G46,Data!$G$3:$BA$2935,4,FALSE))</f>
        <v>6.6</v>
      </c>
      <c r="L46" s="4">
        <f>IF($H46=0,"",VLOOKUP($G46,Data!$G$3:$BA$2935,5,FALSE))</f>
        <v>0.05</v>
      </c>
      <c r="M46" s="4">
        <f>IF($H46=0,"",VLOOKUP($G46,Data!$G$3:$BA$2935,6,FALSE))</f>
        <v>0.155</v>
      </c>
      <c r="N46" s="4">
        <f>IF($H46=0,"",VLOOKUP($G46,Data!$G$3:$BA$2935,7,FALSE))</f>
        <v>2</v>
      </c>
      <c r="O46" s="4">
        <f>IF($H46=0,"",VLOOKUP($G46,Data!$G$3:$BA$2935,8,FALSE))</f>
        <v>0</v>
      </c>
      <c r="P46" s="4">
        <f>IF($H46=0,"",VLOOKUP($G46,Data!$G$3:$BA$2935,9,FALSE))</f>
        <v>1.1299999999999999</v>
      </c>
      <c r="Q46" s="4">
        <f>IF($H46=0,"",VLOOKUP($G46,Data!$G$3:$BA$2935,10,FALSE))</f>
        <v>0.73399999999999999</v>
      </c>
      <c r="R46" s="4">
        <f>IF($H46=0,"",VLOOKUP($G46,Data!$G$3:$BA$2935,11,FALSE))</f>
        <v>0.26</v>
      </c>
      <c r="S46" s="4">
        <f>IF($H46=0,"",VLOOKUP($G46,Data!$G$3:$BA$2935,12,FALSE))</f>
        <v>0.25600000000000001</v>
      </c>
      <c r="T46" s="4">
        <f>IF($H46=0,"",VLOOKUP($G46,Data!$G$3:$BA$2935,13,FALSE))</f>
        <v>0.104</v>
      </c>
      <c r="U46" s="4">
        <f>IF($H46=0,"",VLOOKUP($G46,Data!$G$3:$BA$2935,14,FALSE))</f>
        <v>0.19400000000000001</v>
      </c>
      <c r="V46" s="4">
        <f>IF($H46=0,"",VLOOKUP($G46,Data!$G$3:$BA$2935,15,FALSE))</f>
        <v>0.68500000000000005</v>
      </c>
      <c r="W46" s="4" t="str">
        <f>IF($H46=0,"",VLOOKUP($G46,Data!$G$3:$BA$2935,16,FALSE))</f>
        <v>/</v>
      </c>
      <c r="X46" s="4" t="str">
        <f>IF($H46=0,"",VLOOKUP($G46,Data!$G$3:$BA$2935,17,FALSE))</f>
        <v>/</v>
      </c>
      <c r="Y46" s="4" t="str">
        <f>IF($H46=0,"",VLOOKUP($G46,Data!$G$3:$BA$2935,18,FALSE))</f>
        <v/>
      </c>
      <c r="Z46" s="4" t="str">
        <f>IF($H46=0,"",VLOOKUP($G46,Data!$G$3:$BA$2935,19,FALSE))</f>
        <v/>
      </c>
      <c r="AA46" s="4" t="str">
        <f>IF($H46=0,"",VLOOKUP($G46,Data!$G$3:$BA$2935,20,FALSE))</f>
        <v/>
      </c>
      <c r="AB46" s="4" t="str">
        <f>IF($H46=0,"",VLOOKUP($G46,Data!$G$3:$BA$2935,21,FALSE))</f>
        <v/>
      </c>
      <c r="AC46" s="4" t="str">
        <f>IF($H46=0,"",VLOOKUP($G46,Data!$G$3:$BA$2935,22,FALSE))</f>
        <v/>
      </c>
      <c r="AD46" s="4" t="str">
        <f>IF($H46=0,"",VLOOKUP($G46,Data!$G$3:$BA$2935,23,FALSE))</f>
        <v/>
      </c>
      <c r="AE46" s="4" t="str">
        <f>IF($H46=0,"",VLOOKUP($G46,Data!$G$3:$BA$2935,24,FALSE))</f>
        <v/>
      </c>
      <c r="AF46" s="4" t="str">
        <f>IF($H46=0,"",VLOOKUP($G46,Data!$G$3:$BA$2935,25,FALSE))</f>
        <v/>
      </c>
      <c r="AG46" s="4" t="str">
        <f>IF($H46=0,"",VLOOKUP($G46,Data!$G$3:$BA$2935,26,FALSE))</f>
        <v/>
      </c>
      <c r="AH46" s="4" t="str">
        <f>IF($H46=0,"",VLOOKUP($G46,Data!$G$3:$BA$2935,27,FALSE))</f>
        <v/>
      </c>
      <c r="AI46" s="4" t="str">
        <f>IF($H46=0,"",VLOOKUP($G46,Data!$G$3:$BA$2935,28,FALSE))</f>
        <v/>
      </c>
      <c r="AJ46" s="4" t="str">
        <f>IF($H46=0,"",VLOOKUP($G46,Data!$G$3:$BA$2935,29,FALSE))</f>
        <v/>
      </c>
      <c r="AK46" s="4" t="str">
        <f>IF($H46=0,"",VLOOKUP($G46,Data!$G$3:$BA$2935,30,FALSE))</f>
        <v/>
      </c>
      <c r="AL46" s="4" t="str">
        <f>IF($H46=0,"",VLOOKUP($G46,Data!$G$3:$BA$2935,31,FALSE))</f>
        <v/>
      </c>
      <c r="AM46" s="4" t="str">
        <f>IF($H46=0,"",VLOOKUP($G46,Data!$G$3:$BA$2935,32,FALSE))</f>
        <v/>
      </c>
      <c r="AN46" s="4" t="str">
        <f>IF($H46=0,"",VLOOKUP($G46,Data!$G$3:$BA$2935,33,FALSE))</f>
        <v/>
      </c>
      <c r="AO46" s="4" t="str">
        <f>IF($H46=0,"",VLOOKUP($G46,Data!$G$3:$BA$2935,34,FALSE))</f>
        <v/>
      </c>
      <c r="AP46" s="4" t="str">
        <f>IF($H46=0,"",VLOOKUP($G46,Data!$G$3:$BA$2935,35,FALSE))</f>
        <v/>
      </c>
      <c r="AQ46" s="4" t="str">
        <f>IF($H46=0,"",VLOOKUP($G46,Data!$G$3:$BA$2935,36,FALSE))</f>
        <v/>
      </c>
      <c r="AR46" s="4" t="str">
        <f>IF($H46=0,"",VLOOKUP($G46,Data!$G$3:$BA$2935,37,FALSE))</f>
        <v/>
      </c>
      <c r="AS46" s="4" t="str">
        <f>IF($H46=0,"",VLOOKUP($G46,Data!$G$3:$BA$2935,38,FALSE))</f>
        <v/>
      </c>
      <c r="AT46" s="4" t="str">
        <f>IF($H46=0,"",VLOOKUP($G46,Data!$G$3:$BA$2935,39,FALSE))</f>
        <v/>
      </c>
    </row>
    <row r="47" spans="1:46" x14ac:dyDescent="0.25">
      <c r="A47" s="4">
        <f>PSSE!A49</f>
        <v>916016</v>
      </c>
      <c r="B47" s="4" t="str">
        <f>PSSE!B49</f>
        <v>LAOCAI2_H2</v>
      </c>
      <c r="C47" s="4">
        <f>PSSE!D49</f>
        <v>10.5</v>
      </c>
      <c r="D47" s="4">
        <f>PSSE!E49</f>
        <v>20</v>
      </c>
      <c r="E47" s="4" t="str">
        <f>PSSE!F49</f>
        <v>TD</v>
      </c>
      <c r="F47" s="4">
        <f>PSSE!G49</f>
        <v>1</v>
      </c>
      <c r="G47" s="4" t="str">
        <f t="shared" si="0"/>
        <v>GEN10.520TD1</v>
      </c>
      <c r="H47" s="4">
        <f>COUNTIF(Data!$G$3:$BA$2935,GEN!$G47)</f>
        <v>1</v>
      </c>
      <c r="I47" s="4" t="str">
        <f>IF($H47=0,"",VLOOKUP($G47,Data!$G$3:$BA$2935,2,FALSE))</f>
        <v>'GENSAL'</v>
      </c>
      <c r="J47" s="4">
        <f>PSSE!C49</f>
        <v>1</v>
      </c>
      <c r="K47" s="4">
        <f>IF($H47=0,"",VLOOKUP($G47,Data!$G$3:$BA$2935,4,FALSE))</f>
        <v>6.6</v>
      </c>
      <c r="L47" s="4">
        <f>IF($H47=0,"",VLOOKUP($G47,Data!$G$3:$BA$2935,5,FALSE))</f>
        <v>0.05</v>
      </c>
      <c r="M47" s="4">
        <f>IF($H47=0,"",VLOOKUP($G47,Data!$G$3:$BA$2935,6,FALSE))</f>
        <v>0.155</v>
      </c>
      <c r="N47" s="4">
        <f>IF($H47=0,"",VLOOKUP($G47,Data!$G$3:$BA$2935,7,FALSE))</f>
        <v>2</v>
      </c>
      <c r="O47" s="4">
        <f>IF($H47=0,"",VLOOKUP($G47,Data!$G$3:$BA$2935,8,FALSE))</f>
        <v>0</v>
      </c>
      <c r="P47" s="4">
        <f>IF($H47=0,"",VLOOKUP($G47,Data!$G$3:$BA$2935,9,FALSE))</f>
        <v>1.1299999999999999</v>
      </c>
      <c r="Q47" s="4">
        <f>IF($H47=0,"",VLOOKUP($G47,Data!$G$3:$BA$2935,10,FALSE))</f>
        <v>0.73399999999999999</v>
      </c>
      <c r="R47" s="4">
        <f>IF($H47=0,"",VLOOKUP($G47,Data!$G$3:$BA$2935,11,FALSE))</f>
        <v>0.26</v>
      </c>
      <c r="S47" s="4">
        <f>IF($H47=0,"",VLOOKUP($G47,Data!$G$3:$BA$2935,12,FALSE))</f>
        <v>0.25600000000000001</v>
      </c>
      <c r="T47" s="4">
        <f>IF($H47=0,"",VLOOKUP($G47,Data!$G$3:$BA$2935,13,FALSE))</f>
        <v>0.104</v>
      </c>
      <c r="U47" s="4">
        <f>IF($H47=0,"",VLOOKUP($G47,Data!$G$3:$BA$2935,14,FALSE))</f>
        <v>0.19400000000000001</v>
      </c>
      <c r="V47" s="4">
        <f>IF($H47=0,"",VLOOKUP($G47,Data!$G$3:$BA$2935,15,FALSE))</f>
        <v>0.68500000000000005</v>
      </c>
      <c r="W47" s="4" t="str">
        <f>IF($H47=0,"",VLOOKUP($G47,Data!$G$3:$BA$2935,16,FALSE))</f>
        <v>/</v>
      </c>
      <c r="X47" s="4" t="str">
        <f>IF($H47=0,"",VLOOKUP($G47,Data!$G$3:$BA$2935,17,FALSE))</f>
        <v>/</v>
      </c>
      <c r="Y47" s="4" t="str">
        <f>IF($H47=0,"",VLOOKUP($G47,Data!$G$3:$BA$2935,18,FALSE))</f>
        <v/>
      </c>
      <c r="Z47" s="4" t="str">
        <f>IF($H47=0,"",VLOOKUP($G47,Data!$G$3:$BA$2935,19,FALSE))</f>
        <v/>
      </c>
      <c r="AA47" s="4" t="str">
        <f>IF($H47=0,"",VLOOKUP($G47,Data!$G$3:$BA$2935,20,FALSE))</f>
        <v/>
      </c>
      <c r="AB47" s="4" t="str">
        <f>IF($H47=0,"",VLOOKUP($G47,Data!$G$3:$BA$2935,21,FALSE))</f>
        <v/>
      </c>
      <c r="AC47" s="4" t="str">
        <f>IF($H47=0,"",VLOOKUP($G47,Data!$G$3:$BA$2935,22,FALSE))</f>
        <v/>
      </c>
      <c r="AD47" s="4" t="str">
        <f>IF($H47=0,"",VLOOKUP($G47,Data!$G$3:$BA$2935,23,FALSE))</f>
        <v/>
      </c>
      <c r="AE47" s="4" t="str">
        <f>IF($H47=0,"",VLOOKUP($G47,Data!$G$3:$BA$2935,24,FALSE))</f>
        <v/>
      </c>
      <c r="AF47" s="4" t="str">
        <f>IF($H47=0,"",VLOOKUP($G47,Data!$G$3:$BA$2935,25,FALSE))</f>
        <v/>
      </c>
      <c r="AG47" s="4" t="str">
        <f>IF($H47=0,"",VLOOKUP($G47,Data!$G$3:$BA$2935,26,FALSE))</f>
        <v/>
      </c>
      <c r="AH47" s="4" t="str">
        <f>IF($H47=0,"",VLOOKUP($G47,Data!$G$3:$BA$2935,27,FALSE))</f>
        <v/>
      </c>
      <c r="AI47" s="4" t="str">
        <f>IF($H47=0,"",VLOOKUP($G47,Data!$G$3:$BA$2935,28,FALSE))</f>
        <v/>
      </c>
      <c r="AJ47" s="4" t="str">
        <f>IF($H47=0,"",VLOOKUP($G47,Data!$G$3:$BA$2935,29,FALSE))</f>
        <v/>
      </c>
      <c r="AK47" s="4" t="str">
        <f>IF($H47=0,"",VLOOKUP($G47,Data!$G$3:$BA$2935,30,FALSE))</f>
        <v/>
      </c>
      <c r="AL47" s="4" t="str">
        <f>IF($H47=0,"",VLOOKUP($G47,Data!$G$3:$BA$2935,31,FALSE))</f>
        <v/>
      </c>
      <c r="AM47" s="4" t="str">
        <f>IF($H47=0,"",VLOOKUP($G47,Data!$G$3:$BA$2935,32,FALSE))</f>
        <v/>
      </c>
      <c r="AN47" s="4" t="str">
        <f>IF($H47=0,"",VLOOKUP($G47,Data!$G$3:$BA$2935,33,FALSE))</f>
        <v/>
      </c>
      <c r="AO47" s="4" t="str">
        <f>IF($H47=0,"",VLOOKUP($G47,Data!$G$3:$BA$2935,34,FALSE))</f>
        <v/>
      </c>
      <c r="AP47" s="4" t="str">
        <f>IF($H47=0,"",VLOOKUP($G47,Data!$G$3:$BA$2935,35,FALSE))</f>
        <v/>
      </c>
      <c r="AQ47" s="4" t="str">
        <f>IF($H47=0,"",VLOOKUP($G47,Data!$G$3:$BA$2935,36,FALSE))</f>
        <v/>
      </c>
      <c r="AR47" s="4" t="str">
        <f>IF($H47=0,"",VLOOKUP($G47,Data!$G$3:$BA$2935,37,FALSE))</f>
        <v/>
      </c>
      <c r="AS47" s="4" t="str">
        <f>IF($H47=0,"",VLOOKUP($G47,Data!$G$3:$BA$2935,38,FALSE))</f>
        <v/>
      </c>
      <c r="AT47" s="4" t="str">
        <f>IF($H47=0,"",VLOOKUP($G47,Data!$G$3:$BA$2935,39,FALSE))</f>
        <v/>
      </c>
    </row>
    <row r="48" spans="1:46" x14ac:dyDescent="0.25">
      <c r="A48" s="4">
        <f>PSSE!A50</f>
        <v>916017</v>
      </c>
      <c r="B48" s="4" t="str">
        <f>PSSE!B50</f>
        <v>TANGLOONG_H1</v>
      </c>
      <c r="C48" s="4">
        <f>PSSE!D50</f>
        <v>10.5</v>
      </c>
      <c r="D48" s="4">
        <f>PSSE!E50</f>
        <v>20</v>
      </c>
      <c r="E48" s="4" t="str">
        <f>PSSE!F50</f>
        <v>TD</v>
      </c>
      <c r="F48" s="4">
        <f>PSSE!G50</f>
        <v>1</v>
      </c>
      <c r="G48" s="4" t="str">
        <f t="shared" si="0"/>
        <v>GEN10.520TD1</v>
      </c>
      <c r="H48" s="4">
        <f>COUNTIF(Data!$G$3:$BA$2935,GEN!$G48)</f>
        <v>1</v>
      </c>
      <c r="I48" s="4" t="str">
        <f>IF($H48=0,"",VLOOKUP($G48,Data!$G$3:$BA$2935,2,FALSE))</f>
        <v>'GENSAL'</v>
      </c>
      <c r="J48" s="4">
        <f>PSSE!C50</f>
        <v>1</v>
      </c>
      <c r="K48" s="4">
        <f>IF($H48=0,"",VLOOKUP($G48,Data!$G$3:$BA$2935,4,FALSE))</f>
        <v>6.6</v>
      </c>
      <c r="L48" s="4">
        <f>IF($H48=0,"",VLOOKUP($G48,Data!$G$3:$BA$2935,5,FALSE))</f>
        <v>0.05</v>
      </c>
      <c r="M48" s="4">
        <f>IF($H48=0,"",VLOOKUP($G48,Data!$G$3:$BA$2935,6,FALSE))</f>
        <v>0.155</v>
      </c>
      <c r="N48" s="4">
        <f>IF($H48=0,"",VLOOKUP($G48,Data!$G$3:$BA$2935,7,FALSE))</f>
        <v>2</v>
      </c>
      <c r="O48" s="4">
        <f>IF($H48=0,"",VLOOKUP($G48,Data!$G$3:$BA$2935,8,FALSE))</f>
        <v>0</v>
      </c>
      <c r="P48" s="4">
        <f>IF($H48=0,"",VLOOKUP($G48,Data!$G$3:$BA$2935,9,FALSE))</f>
        <v>1.1299999999999999</v>
      </c>
      <c r="Q48" s="4">
        <f>IF($H48=0,"",VLOOKUP($G48,Data!$G$3:$BA$2935,10,FALSE))</f>
        <v>0.73399999999999999</v>
      </c>
      <c r="R48" s="4">
        <f>IF($H48=0,"",VLOOKUP($G48,Data!$G$3:$BA$2935,11,FALSE))</f>
        <v>0.26</v>
      </c>
      <c r="S48" s="4">
        <f>IF($H48=0,"",VLOOKUP($G48,Data!$G$3:$BA$2935,12,FALSE))</f>
        <v>0.25600000000000001</v>
      </c>
      <c r="T48" s="4">
        <f>IF($H48=0,"",VLOOKUP($G48,Data!$G$3:$BA$2935,13,FALSE))</f>
        <v>0.104</v>
      </c>
      <c r="U48" s="4">
        <f>IF($H48=0,"",VLOOKUP($G48,Data!$G$3:$BA$2935,14,FALSE))</f>
        <v>0.19400000000000001</v>
      </c>
      <c r="V48" s="4">
        <f>IF($H48=0,"",VLOOKUP($G48,Data!$G$3:$BA$2935,15,FALSE))</f>
        <v>0.68500000000000005</v>
      </c>
      <c r="W48" s="4" t="str">
        <f>IF($H48=0,"",VLOOKUP($G48,Data!$G$3:$BA$2935,16,FALSE))</f>
        <v>/</v>
      </c>
      <c r="X48" s="4" t="str">
        <f>IF($H48=0,"",VLOOKUP($G48,Data!$G$3:$BA$2935,17,FALSE))</f>
        <v>/</v>
      </c>
      <c r="Y48" s="4" t="str">
        <f>IF($H48=0,"",VLOOKUP($G48,Data!$G$3:$BA$2935,18,FALSE))</f>
        <v/>
      </c>
      <c r="Z48" s="4" t="str">
        <f>IF($H48=0,"",VLOOKUP($G48,Data!$G$3:$BA$2935,19,FALSE))</f>
        <v/>
      </c>
      <c r="AA48" s="4" t="str">
        <f>IF($H48=0,"",VLOOKUP($G48,Data!$G$3:$BA$2935,20,FALSE))</f>
        <v/>
      </c>
      <c r="AB48" s="4" t="str">
        <f>IF($H48=0,"",VLOOKUP($G48,Data!$G$3:$BA$2935,21,FALSE))</f>
        <v/>
      </c>
      <c r="AC48" s="4" t="str">
        <f>IF($H48=0,"",VLOOKUP($G48,Data!$G$3:$BA$2935,22,FALSE))</f>
        <v/>
      </c>
      <c r="AD48" s="4" t="str">
        <f>IF($H48=0,"",VLOOKUP($G48,Data!$G$3:$BA$2935,23,FALSE))</f>
        <v/>
      </c>
      <c r="AE48" s="4" t="str">
        <f>IF($H48=0,"",VLOOKUP($G48,Data!$G$3:$BA$2935,24,FALSE))</f>
        <v/>
      </c>
      <c r="AF48" s="4" t="str">
        <f>IF($H48=0,"",VLOOKUP($G48,Data!$G$3:$BA$2935,25,FALSE))</f>
        <v/>
      </c>
      <c r="AG48" s="4" t="str">
        <f>IF($H48=0,"",VLOOKUP($G48,Data!$G$3:$BA$2935,26,FALSE))</f>
        <v/>
      </c>
      <c r="AH48" s="4" t="str">
        <f>IF($H48=0,"",VLOOKUP($G48,Data!$G$3:$BA$2935,27,FALSE))</f>
        <v/>
      </c>
      <c r="AI48" s="4" t="str">
        <f>IF($H48=0,"",VLOOKUP($G48,Data!$G$3:$BA$2935,28,FALSE))</f>
        <v/>
      </c>
      <c r="AJ48" s="4" t="str">
        <f>IF($H48=0,"",VLOOKUP($G48,Data!$G$3:$BA$2935,29,FALSE))</f>
        <v/>
      </c>
      <c r="AK48" s="4" t="str">
        <f>IF($H48=0,"",VLOOKUP($G48,Data!$G$3:$BA$2935,30,FALSE))</f>
        <v/>
      </c>
      <c r="AL48" s="4" t="str">
        <f>IF($H48=0,"",VLOOKUP($G48,Data!$G$3:$BA$2935,31,FALSE))</f>
        <v/>
      </c>
      <c r="AM48" s="4" t="str">
        <f>IF($H48=0,"",VLOOKUP($G48,Data!$G$3:$BA$2935,32,FALSE))</f>
        <v/>
      </c>
      <c r="AN48" s="4" t="str">
        <f>IF($H48=0,"",VLOOKUP($G48,Data!$G$3:$BA$2935,33,FALSE))</f>
        <v/>
      </c>
      <c r="AO48" s="4" t="str">
        <f>IF($H48=0,"",VLOOKUP($G48,Data!$G$3:$BA$2935,34,FALSE))</f>
        <v/>
      </c>
      <c r="AP48" s="4" t="str">
        <f>IF($H48=0,"",VLOOKUP($G48,Data!$G$3:$BA$2935,35,FALSE))</f>
        <v/>
      </c>
      <c r="AQ48" s="4" t="str">
        <f>IF($H48=0,"",VLOOKUP($G48,Data!$G$3:$BA$2935,36,FALSE))</f>
        <v/>
      </c>
      <c r="AR48" s="4" t="str">
        <f>IF($H48=0,"",VLOOKUP($G48,Data!$G$3:$BA$2935,37,FALSE))</f>
        <v/>
      </c>
      <c r="AS48" s="4" t="str">
        <f>IF($H48=0,"",VLOOKUP($G48,Data!$G$3:$BA$2935,38,FALSE))</f>
        <v/>
      </c>
      <c r="AT48" s="4" t="str">
        <f>IF($H48=0,"",VLOOKUP($G48,Data!$G$3:$BA$2935,39,FALSE))</f>
        <v/>
      </c>
    </row>
    <row r="49" spans="1:46" x14ac:dyDescent="0.25">
      <c r="A49" s="4">
        <f>PSSE!A51</f>
        <v>916020</v>
      </c>
      <c r="B49" s="4" t="str">
        <f>PSSE!B51</f>
        <v>XIMANGVI_H1</v>
      </c>
      <c r="C49" s="4">
        <f>PSSE!D51</f>
        <v>6</v>
      </c>
      <c r="D49" s="4">
        <f>PSSE!E51</f>
        <v>7.5</v>
      </c>
      <c r="E49" s="4" t="str">
        <f>PSSE!F51</f>
        <v>TD</v>
      </c>
      <c r="F49" s="4">
        <f>PSSE!G51</f>
        <v>1</v>
      </c>
      <c r="G49" s="4" t="str">
        <f t="shared" si="0"/>
        <v>GEN67.5TD1</v>
      </c>
      <c r="H49" s="4">
        <f>COUNTIF(Data!$G$3:$BA$2935,GEN!$G49)</f>
        <v>1</v>
      </c>
      <c r="I49" s="4" t="str">
        <f>IF($H49=0,"",VLOOKUP($G49,Data!$G$3:$BA$2935,2,FALSE))</f>
        <v>'GENSAL'</v>
      </c>
      <c r="J49" s="4">
        <f>PSSE!C51</f>
        <v>1</v>
      </c>
      <c r="K49" s="4">
        <f>IF($H49=0,"",VLOOKUP($G49,Data!$G$3:$BA$2935,4,FALSE))</f>
        <v>6.6</v>
      </c>
      <c r="L49" s="4">
        <f>IF($H49=0,"",VLOOKUP($G49,Data!$G$3:$BA$2935,5,FALSE))</f>
        <v>0.05</v>
      </c>
      <c r="M49" s="4">
        <f>IF($H49=0,"",VLOOKUP($G49,Data!$G$3:$BA$2935,6,FALSE))</f>
        <v>0.155</v>
      </c>
      <c r="N49" s="4">
        <f>IF($H49=0,"",VLOOKUP($G49,Data!$G$3:$BA$2935,7,FALSE))</f>
        <v>2</v>
      </c>
      <c r="O49" s="4">
        <f>IF($H49=0,"",VLOOKUP($G49,Data!$G$3:$BA$2935,8,FALSE))</f>
        <v>0</v>
      </c>
      <c r="P49" s="4">
        <f>IF($H49=0,"",VLOOKUP($G49,Data!$G$3:$BA$2935,9,FALSE))</f>
        <v>1.1299999999999999</v>
      </c>
      <c r="Q49" s="4">
        <f>IF($H49=0,"",VLOOKUP($G49,Data!$G$3:$BA$2935,10,FALSE))</f>
        <v>0.73399999999999999</v>
      </c>
      <c r="R49" s="4">
        <f>IF($H49=0,"",VLOOKUP($G49,Data!$G$3:$BA$2935,11,FALSE))</f>
        <v>0.26</v>
      </c>
      <c r="S49" s="4">
        <f>IF($H49=0,"",VLOOKUP($G49,Data!$G$3:$BA$2935,12,FALSE))</f>
        <v>0.22600000000000001</v>
      </c>
      <c r="T49" s="4">
        <f>IF($H49=0,"",VLOOKUP($G49,Data!$G$3:$BA$2935,13,FALSE))</f>
        <v>0.104</v>
      </c>
      <c r="U49" s="4">
        <f>IF($H49=0,"",VLOOKUP($G49,Data!$G$3:$BA$2935,14,FALSE))</f>
        <v>0.19400000000000001</v>
      </c>
      <c r="V49" s="4">
        <f>IF($H49=0,"",VLOOKUP($G49,Data!$G$3:$BA$2935,15,FALSE))</f>
        <v>0.68500000000000005</v>
      </c>
      <c r="W49" s="4" t="str">
        <f>IF($H49=0,"",VLOOKUP($G49,Data!$G$3:$BA$2935,16,FALSE))</f>
        <v>/</v>
      </c>
      <c r="X49" s="4" t="str">
        <f>IF($H49=0,"",VLOOKUP($G49,Data!$G$3:$BA$2935,17,FALSE))</f>
        <v>/</v>
      </c>
      <c r="Y49" s="4" t="str">
        <f>IF($H49=0,"",VLOOKUP($G49,Data!$G$3:$BA$2935,18,FALSE))</f>
        <v/>
      </c>
      <c r="Z49" s="4" t="str">
        <f>IF($H49=0,"",VLOOKUP($G49,Data!$G$3:$BA$2935,19,FALSE))</f>
        <v/>
      </c>
      <c r="AA49" s="4" t="str">
        <f>IF($H49=0,"",VLOOKUP($G49,Data!$G$3:$BA$2935,20,FALSE))</f>
        <v/>
      </c>
      <c r="AB49" s="4" t="str">
        <f>IF($H49=0,"",VLOOKUP($G49,Data!$G$3:$BA$2935,21,FALSE))</f>
        <v/>
      </c>
      <c r="AC49" s="4" t="str">
        <f>IF($H49=0,"",VLOOKUP($G49,Data!$G$3:$BA$2935,22,FALSE))</f>
        <v/>
      </c>
      <c r="AD49" s="4" t="str">
        <f>IF($H49=0,"",VLOOKUP($G49,Data!$G$3:$BA$2935,23,FALSE))</f>
        <v/>
      </c>
      <c r="AE49" s="4" t="str">
        <f>IF($H49=0,"",VLOOKUP($G49,Data!$G$3:$BA$2935,24,FALSE))</f>
        <v/>
      </c>
      <c r="AF49" s="4" t="str">
        <f>IF($H49=0,"",VLOOKUP($G49,Data!$G$3:$BA$2935,25,FALSE))</f>
        <v/>
      </c>
      <c r="AG49" s="4" t="str">
        <f>IF($H49=0,"",VLOOKUP($G49,Data!$G$3:$BA$2935,26,FALSE))</f>
        <v/>
      </c>
      <c r="AH49" s="4" t="str">
        <f>IF($H49=0,"",VLOOKUP($G49,Data!$G$3:$BA$2935,27,FALSE))</f>
        <v/>
      </c>
      <c r="AI49" s="4" t="str">
        <f>IF($H49=0,"",VLOOKUP($G49,Data!$G$3:$BA$2935,28,FALSE))</f>
        <v/>
      </c>
      <c r="AJ49" s="4" t="str">
        <f>IF($H49=0,"",VLOOKUP($G49,Data!$G$3:$BA$2935,29,FALSE))</f>
        <v/>
      </c>
      <c r="AK49" s="4" t="str">
        <f>IF($H49=0,"",VLOOKUP($G49,Data!$G$3:$BA$2935,30,FALSE))</f>
        <v/>
      </c>
      <c r="AL49" s="4" t="str">
        <f>IF($H49=0,"",VLOOKUP($G49,Data!$G$3:$BA$2935,31,FALSE))</f>
        <v/>
      </c>
      <c r="AM49" s="4" t="str">
        <f>IF($H49=0,"",VLOOKUP($G49,Data!$G$3:$BA$2935,32,FALSE))</f>
        <v/>
      </c>
      <c r="AN49" s="4" t="str">
        <f>IF($H49=0,"",VLOOKUP($G49,Data!$G$3:$BA$2935,33,FALSE))</f>
        <v/>
      </c>
      <c r="AO49" s="4" t="str">
        <f>IF($H49=0,"",VLOOKUP($G49,Data!$G$3:$BA$2935,34,FALSE))</f>
        <v/>
      </c>
      <c r="AP49" s="4" t="str">
        <f>IF($H49=0,"",VLOOKUP($G49,Data!$G$3:$BA$2935,35,FALSE))</f>
        <v/>
      </c>
      <c r="AQ49" s="4" t="str">
        <f>IF($H49=0,"",VLOOKUP($G49,Data!$G$3:$BA$2935,36,FALSE))</f>
        <v/>
      </c>
      <c r="AR49" s="4" t="str">
        <f>IF($H49=0,"",VLOOKUP($G49,Data!$G$3:$BA$2935,37,FALSE))</f>
        <v/>
      </c>
      <c r="AS49" s="4" t="str">
        <f>IF($H49=0,"",VLOOKUP($G49,Data!$G$3:$BA$2935,38,FALSE))</f>
        <v/>
      </c>
      <c r="AT49" s="4" t="str">
        <f>IF($H49=0,"",VLOOKUP($G49,Data!$G$3:$BA$2935,39,FALSE))</f>
        <v/>
      </c>
    </row>
    <row r="50" spans="1:46" x14ac:dyDescent="0.25">
      <c r="A50" s="4">
        <f>PSSE!A52</f>
        <v>916023</v>
      </c>
      <c r="B50" s="4" t="str">
        <f>PSSE!B52</f>
        <v>NAMMU_H1</v>
      </c>
      <c r="C50" s="4">
        <f>PSSE!D52</f>
        <v>6</v>
      </c>
      <c r="D50" s="4">
        <f>PSSE!E52</f>
        <v>7.5</v>
      </c>
      <c r="E50" s="4" t="str">
        <f>PSSE!F52</f>
        <v>TD</v>
      </c>
      <c r="F50" s="4">
        <f>PSSE!G52</f>
        <v>1</v>
      </c>
      <c r="G50" s="4" t="str">
        <f t="shared" si="0"/>
        <v>GEN67.5TD1</v>
      </c>
      <c r="H50" s="4">
        <f>COUNTIF(Data!$G$3:$BA$2935,GEN!$G50)</f>
        <v>1</v>
      </c>
      <c r="I50" s="4" t="str">
        <f>IF($H50=0,"",VLOOKUP($G50,Data!$G$3:$BA$2935,2,FALSE))</f>
        <v>'GENSAL'</v>
      </c>
      <c r="J50" s="4">
        <f>PSSE!C52</f>
        <v>1</v>
      </c>
      <c r="K50" s="4">
        <f>IF($H50=0,"",VLOOKUP($G50,Data!$G$3:$BA$2935,4,FALSE))</f>
        <v>6.6</v>
      </c>
      <c r="L50" s="4">
        <f>IF($H50=0,"",VLOOKUP($G50,Data!$G$3:$BA$2935,5,FALSE))</f>
        <v>0.05</v>
      </c>
      <c r="M50" s="4">
        <f>IF($H50=0,"",VLOOKUP($G50,Data!$G$3:$BA$2935,6,FALSE))</f>
        <v>0.155</v>
      </c>
      <c r="N50" s="4">
        <f>IF($H50=0,"",VLOOKUP($G50,Data!$G$3:$BA$2935,7,FALSE))</f>
        <v>2</v>
      </c>
      <c r="O50" s="4">
        <f>IF($H50=0,"",VLOOKUP($G50,Data!$G$3:$BA$2935,8,FALSE))</f>
        <v>0</v>
      </c>
      <c r="P50" s="4">
        <f>IF($H50=0,"",VLOOKUP($G50,Data!$G$3:$BA$2935,9,FALSE))</f>
        <v>1.1299999999999999</v>
      </c>
      <c r="Q50" s="4">
        <f>IF($H50=0,"",VLOOKUP($G50,Data!$G$3:$BA$2935,10,FALSE))</f>
        <v>0.73399999999999999</v>
      </c>
      <c r="R50" s="4">
        <f>IF($H50=0,"",VLOOKUP($G50,Data!$G$3:$BA$2935,11,FALSE))</f>
        <v>0.26</v>
      </c>
      <c r="S50" s="4">
        <f>IF($H50=0,"",VLOOKUP($G50,Data!$G$3:$BA$2935,12,FALSE))</f>
        <v>0.22600000000000001</v>
      </c>
      <c r="T50" s="4">
        <f>IF($H50=0,"",VLOOKUP($G50,Data!$G$3:$BA$2935,13,FALSE))</f>
        <v>0.104</v>
      </c>
      <c r="U50" s="4">
        <f>IF($H50=0,"",VLOOKUP($G50,Data!$G$3:$BA$2935,14,FALSE))</f>
        <v>0.19400000000000001</v>
      </c>
      <c r="V50" s="4">
        <f>IF($H50=0,"",VLOOKUP($G50,Data!$G$3:$BA$2935,15,FALSE))</f>
        <v>0.68500000000000005</v>
      </c>
      <c r="W50" s="4" t="str">
        <f>IF($H50=0,"",VLOOKUP($G50,Data!$G$3:$BA$2935,16,FALSE))</f>
        <v>/</v>
      </c>
      <c r="X50" s="4" t="str">
        <f>IF($H50=0,"",VLOOKUP($G50,Data!$G$3:$BA$2935,17,FALSE))</f>
        <v>/</v>
      </c>
      <c r="Y50" s="4" t="str">
        <f>IF($H50=0,"",VLOOKUP($G50,Data!$G$3:$BA$2935,18,FALSE))</f>
        <v/>
      </c>
      <c r="Z50" s="4" t="str">
        <f>IF($H50=0,"",VLOOKUP($G50,Data!$G$3:$BA$2935,19,FALSE))</f>
        <v/>
      </c>
      <c r="AA50" s="4" t="str">
        <f>IF($H50=0,"",VLOOKUP($G50,Data!$G$3:$BA$2935,20,FALSE))</f>
        <v/>
      </c>
      <c r="AB50" s="4" t="str">
        <f>IF($H50=0,"",VLOOKUP($G50,Data!$G$3:$BA$2935,21,FALSE))</f>
        <v/>
      </c>
      <c r="AC50" s="4" t="str">
        <f>IF($H50=0,"",VLOOKUP($G50,Data!$G$3:$BA$2935,22,FALSE))</f>
        <v/>
      </c>
      <c r="AD50" s="4" t="str">
        <f>IF($H50=0,"",VLOOKUP($G50,Data!$G$3:$BA$2935,23,FALSE))</f>
        <v/>
      </c>
      <c r="AE50" s="4" t="str">
        <f>IF($H50=0,"",VLOOKUP($G50,Data!$G$3:$BA$2935,24,FALSE))</f>
        <v/>
      </c>
      <c r="AF50" s="4" t="str">
        <f>IF($H50=0,"",VLOOKUP($G50,Data!$G$3:$BA$2935,25,FALSE))</f>
        <v/>
      </c>
      <c r="AG50" s="4" t="str">
        <f>IF($H50=0,"",VLOOKUP($G50,Data!$G$3:$BA$2935,26,FALSE))</f>
        <v/>
      </c>
      <c r="AH50" s="4" t="str">
        <f>IF($H50=0,"",VLOOKUP($G50,Data!$G$3:$BA$2935,27,FALSE))</f>
        <v/>
      </c>
      <c r="AI50" s="4" t="str">
        <f>IF($H50=0,"",VLOOKUP($G50,Data!$G$3:$BA$2935,28,FALSE))</f>
        <v/>
      </c>
      <c r="AJ50" s="4" t="str">
        <f>IF($H50=0,"",VLOOKUP($G50,Data!$G$3:$BA$2935,29,FALSE))</f>
        <v/>
      </c>
      <c r="AK50" s="4" t="str">
        <f>IF($H50=0,"",VLOOKUP($G50,Data!$G$3:$BA$2935,30,FALSE))</f>
        <v/>
      </c>
      <c r="AL50" s="4" t="str">
        <f>IF($H50=0,"",VLOOKUP($G50,Data!$G$3:$BA$2935,31,FALSE))</f>
        <v/>
      </c>
      <c r="AM50" s="4" t="str">
        <f>IF($H50=0,"",VLOOKUP($G50,Data!$G$3:$BA$2935,32,FALSE))</f>
        <v/>
      </c>
      <c r="AN50" s="4" t="str">
        <f>IF($H50=0,"",VLOOKUP($G50,Data!$G$3:$BA$2935,33,FALSE))</f>
        <v/>
      </c>
      <c r="AO50" s="4" t="str">
        <f>IF($H50=0,"",VLOOKUP($G50,Data!$G$3:$BA$2935,34,FALSE))</f>
        <v/>
      </c>
      <c r="AP50" s="4" t="str">
        <f>IF($H50=0,"",VLOOKUP($G50,Data!$G$3:$BA$2935,35,FALSE))</f>
        <v/>
      </c>
      <c r="AQ50" s="4" t="str">
        <f>IF($H50=0,"",VLOOKUP($G50,Data!$G$3:$BA$2935,36,FALSE))</f>
        <v/>
      </c>
      <c r="AR50" s="4" t="str">
        <f>IF($H50=0,"",VLOOKUP($G50,Data!$G$3:$BA$2935,37,FALSE))</f>
        <v/>
      </c>
      <c r="AS50" s="4" t="str">
        <f>IF($H50=0,"",VLOOKUP($G50,Data!$G$3:$BA$2935,38,FALSE))</f>
        <v/>
      </c>
      <c r="AT50" s="4" t="str">
        <f>IF($H50=0,"",VLOOKUP($G50,Data!$G$3:$BA$2935,39,FALSE))</f>
        <v/>
      </c>
    </row>
    <row r="51" spans="1:46" x14ac:dyDescent="0.25">
      <c r="A51" s="4">
        <f>PSSE!A53</f>
        <v>916024</v>
      </c>
      <c r="B51" s="4" t="str">
        <f>PSSE!B53</f>
        <v>BAONHAI_H1</v>
      </c>
      <c r="C51" s="4">
        <f>PSSE!D53</f>
        <v>10.5</v>
      </c>
      <c r="D51" s="4">
        <f>PSSE!E53</f>
        <v>20</v>
      </c>
      <c r="E51" s="4" t="str">
        <f>PSSE!F53</f>
        <v>TD</v>
      </c>
      <c r="F51" s="4">
        <f>PSSE!G53</f>
        <v>1</v>
      </c>
      <c r="G51" s="4" t="str">
        <f t="shared" si="0"/>
        <v>GEN10.520TD1</v>
      </c>
      <c r="H51" s="4">
        <f>COUNTIF(Data!$G$3:$BA$2935,GEN!$G51)</f>
        <v>1</v>
      </c>
      <c r="I51" s="4" t="str">
        <f>IF($H51=0,"",VLOOKUP($G51,Data!$G$3:$BA$2935,2,FALSE))</f>
        <v>'GENSAL'</v>
      </c>
      <c r="J51" s="4">
        <f>PSSE!C53</f>
        <v>1</v>
      </c>
      <c r="K51" s="4">
        <f>IF($H51=0,"",VLOOKUP($G51,Data!$G$3:$BA$2935,4,FALSE))</f>
        <v>6.6</v>
      </c>
      <c r="L51" s="4">
        <f>IF($H51=0,"",VLOOKUP($G51,Data!$G$3:$BA$2935,5,FALSE))</f>
        <v>0.05</v>
      </c>
      <c r="M51" s="4">
        <f>IF($H51=0,"",VLOOKUP($G51,Data!$G$3:$BA$2935,6,FALSE))</f>
        <v>0.155</v>
      </c>
      <c r="N51" s="4">
        <f>IF($H51=0,"",VLOOKUP($G51,Data!$G$3:$BA$2935,7,FALSE))</f>
        <v>2</v>
      </c>
      <c r="O51" s="4">
        <f>IF($H51=0,"",VLOOKUP($G51,Data!$G$3:$BA$2935,8,FALSE))</f>
        <v>0</v>
      </c>
      <c r="P51" s="4">
        <f>IF($H51=0,"",VLOOKUP($G51,Data!$G$3:$BA$2935,9,FALSE))</f>
        <v>1.1299999999999999</v>
      </c>
      <c r="Q51" s="4">
        <f>IF($H51=0,"",VLOOKUP($G51,Data!$G$3:$BA$2935,10,FALSE))</f>
        <v>0.73399999999999999</v>
      </c>
      <c r="R51" s="4">
        <f>IF($H51=0,"",VLOOKUP($G51,Data!$G$3:$BA$2935,11,FALSE))</f>
        <v>0.26</v>
      </c>
      <c r="S51" s="4">
        <f>IF($H51=0,"",VLOOKUP($G51,Data!$G$3:$BA$2935,12,FALSE))</f>
        <v>0.25600000000000001</v>
      </c>
      <c r="T51" s="4">
        <f>IF($H51=0,"",VLOOKUP($G51,Data!$G$3:$BA$2935,13,FALSE))</f>
        <v>0.104</v>
      </c>
      <c r="U51" s="4">
        <f>IF($H51=0,"",VLOOKUP($G51,Data!$G$3:$BA$2935,14,FALSE))</f>
        <v>0.19400000000000001</v>
      </c>
      <c r="V51" s="4">
        <f>IF($H51=0,"",VLOOKUP($G51,Data!$G$3:$BA$2935,15,FALSE))</f>
        <v>0.68500000000000005</v>
      </c>
      <c r="W51" s="4" t="str">
        <f>IF($H51=0,"",VLOOKUP($G51,Data!$G$3:$BA$2935,16,FALSE))</f>
        <v>/</v>
      </c>
      <c r="X51" s="4" t="str">
        <f>IF($H51=0,"",VLOOKUP($G51,Data!$G$3:$BA$2935,17,FALSE))</f>
        <v>/</v>
      </c>
      <c r="Y51" s="4" t="str">
        <f>IF($H51=0,"",VLOOKUP($G51,Data!$G$3:$BA$2935,18,FALSE))</f>
        <v/>
      </c>
      <c r="Z51" s="4" t="str">
        <f>IF($H51=0,"",VLOOKUP($G51,Data!$G$3:$BA$2935,19,FALSE))</f>
        <v/>
      </c>
      <c r="AA51" s="4" t="str">
        <f>IF($H51=0,"",VLOOKUP($G51,Data!$G$3:$BA$2935,20,FALSE))</f>
        <v/>
      </c>
      <c r="AB51" s="4" t="str">
        <f>IF($H51=0,"",VLOOKUP($G51,Data!$G$3:$BA$2935,21,FALSE))</f>
        <v/>
      </c>
      <c r="AC51" s="4" t="str">
        <f>IF($H51=0,"",VLOOKUP($G51,Data!$G$3:$BA$2935,22,FALSE))</f>
        <v/>
      </c>
      <c r="AD51" s="4" t="str">
        <f>IF($H51=0,"",VLOOKUP($G51,Data!$G$3:$BA$2935,23,FALSE))</f>
        <v/>
      </c>
      <c r="AE51" s="4" t="str">
        <f>IF($H51=0,"",VLOOKUP($G51,Data!$G$3:$BA$2935,24,FALSE))</f>
        <v/>
      </c>
      <c r="AF51" s="4" t="str">
        <f>IF($H51=0,"",VLOOKUP($G51,Data!$G$3:$BA$2935,25,FALSE))</f>
        <v/>
      </c>
      <c r="AG51" s="4" t="str">
        <f>IF($H51=0,"",VLOOKUP($G51,Data!$G$3:$BA$2935,26,FALSE))</f>
        <v/>
      </c>
      <c r="AH51" s="4" t="str">
        <f>IF($H51=0,"",VLOOKUP($G51,Data!$G$3:$BA$2935,27,FALSE))</f>
        <v/>
      </c>
      <c r="AI51" s="4" t="str">
        <f>IF($H51=0,"",VLOOKUP($G51,Data!$G$3:$BA$2935,28,FALSE))</f>
        <v/>
      </c>
      <c r="AJ51" s="4" t="str">
        <f>IF($H51=0,"",VLOOKUP($G51,Data!$G$3:$BA$2935,29,FALSE))</f>
        <v/>
      </c>
      <c r="AK51" s="4" t="str">
        <f>IF($H51=0,"",VLOOKUP($G51,Data!$G$3:$BA$2935,30,FALSE))</f>
        <v/>
      </c>
      <c r="AL51" s="4" t="str">
        <f>IF($H51=0,"",VLOOKUP($G51,Data!$G$3:$BA$2935,31,FALSE))</f>
        <v/>
      </c>
      <c r="AM51" s="4" t="str">
        <f>IF($H51=0,"",VLOOKUP($G51,Data!$G$3:$BA$2935,32,FALSE))</f>
        <v/>
      </c>
      <c r="AN51" s="4" t="str">
        <f>IF($H51=0,"",VLOOKUP($G51,Data!$G$3:$BA$2935,33,FALSE))</f>
        <v/>
      </c>
      <c r="AO51" s="4" t="str">
        <f>IF($H51=0,"",VLOOKUP($G51,Data!$G$3:$BA$2935,34,FALSE))</f>
        <v/>
      </c>
      <c r="AP51" s="4" t="str">
        <f>IF($H51=0,"",VLOOKUP($G51,Data!$G$3:$BA$2935,35,FALSE))</f>
        <v/>
      </c>
      <c r="AQ51" s="4" t="str">
        <f>IF($H51=0,"",VLOOKUP($G51,Data!$G$3:$BA$2935,36,FALSE))</f>
        <v/>
      </c>
      <c r="AR51" s="4" t="str">
        <f>IF($H51=0,"",VLOOKUP($G51,Data!$G$3:$BA$2935,37,FALSE))</f>
        <v/>
      </c>
      <c r="AS51" s="4" t="str">
        <f>IF($H51=0,"",VLOOKUP($G51,Data!$G$3:$BA$2935,38,FALSE))</f>
        <v/>
      </c>
      <c r="AT51" s="4" t="str">
        <f>IF($H51=0,"",VLOOKUP($G51,Data!$G$3:$BA$2935,39,FALSE))</f>
        <v/>
      </c>
    </row>
    <row r="52" spans="1:46" x14ac:dyDescent="0.25">
      <c r="A52" s="4">
        <f>PSSE!A54</f>
        <v>916028</v>
      </c>
      <c r="B52" s="4" t="str">
        <f>PSSE!B54</f>
        <v>NAMPHANG_H1</v>
      </c>
      <c r="C52" s="4">
        <f>PSSE!D54</f>
        <v>11</v>
      </c>
      <c r="D52" s="4">
        <f>PSSE!E54</f>
        <v>40.5</v>
      </c>
      <c r="E52" s="4" t="str">
        <f>PSSE!F54</f>
        <v>TD</v>
      </c>
      <c r="F52" s="4">
        <f>PSSE!G54</f>
        <v>1</v>
      </c>
      <c r="G52" s="4" t="str">
        <f t="shared" si="0"/>
        <v>GEN1140.5TD1</v>
      </c>
      <c r="H52" s="4">
        <f>COUNTIF(Data!$G$3:$BA$2935,GEN!$G52)</f>
        <v>1</v>
      </c>
      <c r="I52" s="4" t="str">
        <f>IF($H52=0,"",VLOOKUP($G52,Data!$G$3:$BA$2935,2,FALSE))</f>
        <v>'GENSAL'</v>
      </c>
      <c r="J52" s="4">
        <f>PSSE!C54</f>
        <v>1</v>
      </c>
      <c r="K52" s="4">
        <f>IF($H52=0,"",VLOOKUP($G52,Data!$G$3:$BA$2935,4,FALSE))</f>
        <v>6.6</v>
      </c>
      <c r="L52" s="4">
        <f>IF($H52=0,"",VLOOKUP($G52,Data!$G$3:$BA$2935,5,FALSE))</f>
        <v>0.05</v>
      </c>
      <c r="M52" s="4">
        <f>IF($H52=0,"",VLOOKUP($G52,Data!$G$3:$BA$2935,6,FALSE))</f>
        <v>0.155</v>
      </c>
      <c r="N52" s="4">
        <f>IF($H52=0,"",VLOOKUP($G52,Data!$G$3:$BA$2935,7,FALSE))</f>
        <v>2</v>
      </c>
      <c r="O52" s="4">
        <f>IF($H52=0,"",VLOOKUP($G52,Data!$G$3:$BA$2935,8,FALSE))</f>
        <v>0</v>
      </c>
      <c r="P52" s="4">
        <f>IF($H52=0,"",VLOOKUP($G52,Data!$G$3:$BA$2935,9,FALSE))</f>
        <v>1.1299999999999999</v>
      </c>
      <c r="Q52" s="4">
        <f>IF($H52=0,"",VLOOKUP($G52,Data!$G$3:$BA$2935,10,FALSE))</f>
        <v>0.73399999999999999</v>
      </c>
      <c r="R52" s="4">
        <f>IF($H52=0,"",VLOOKUP($G52,Data!$G$3:$BA$2935,11,FALSE))</f>
        <v>0.26</v>
      </c>
      <c r="S52" s="4">
        <f>IF($H52=0,"",VLOOKUP($G52,Data!$G$3:$BA$2935,12,FALSE))</f>
        <v>0.25600000000000001</v>
      </c>
      <c r="T52" s="4">
        <f>IF($H52=0,"",VLOOKUP($G52,Data!$G$3:$BA$2935,13,FALSE))</f>
        <v>0.104</v>
      </c>
      <c r="U52" s="4">
        <f>IF($H52=0,"",VLOOKUP($G52,Data!$G$3:$BA$2935,14,FALSE))</f>
        <v>0.19400000000000001</v>
      </c>
      <c r="V52" s="4">
        <f>IF($H52=0,"",VLOOKUP($G52,Data!$G$3:$BA$2935,15,FALSE))</f>
        <v>0.68500000000000005</v>
      </c>
      <c r="W52" s="4" t="str">
        <f>IF($H52=0,"",VLOOKUP($G52,Data!$G$3:$BA$2935,16,FALSE))</f>
        <v>/</v>
      </c>
      <c r="X52" s="4" t="str">
        <f>IF($H52=0,"",VLOOKUP($G52,Data!$G$3:$BA$2935,17,FALSE))</f>
        <v>/</v>
      </c>
      <c r="Y52" s="4" t="str">
        <f>IF($H52=0,"",VLOOKUP($G52,Data!$G$3:$BA$2935,18,FALSE))</f>
        <v/>
      </c>
      <c r="Z52" s="4" t="str">
        <f>IF($H52=0,"",VLOOKUP($G52,Data!$G$3:$BA$2935,19,FALSE))</f>
        <v/>
      </c>
      <c r="AA52" s="4" t="str">
        <f>IF($H52=0,"",VLOOKUP($G52,Data!$G$3:$BA$2935,20,FALSE))</f>
        <v/>
      </c>
      <c r="AB52" s="4" t="str">
        <f>IF($H52=0,"",VLOOKUP($G52,Data!$G$3:$BA$2935,21,FALSE))</f>
        <v/>
      </c>
      <c r="AC52" s="4" t="str">
        <f>IF($H52=0,"",VLOOKUP($G52,Data!$G$3:$BA$2935,22,FALSE))</f>
        <v/>
      </c>
      <c r="AD52" s="4" t="str">
        <f>IF($H52=0,"",VLOOKUP($G52,Data!$G$3:$BA$2935,23,FALSE))</f>
        <v/>
      </c>
      <c r="AE52" s="4" t="str">
        <f>IF($H52=0,"",VLOOKUP($G52,Data!$G$3:$BA$2935,24,FALSE))</f>
        <v/>
      </c>
      <c r="AF52" s="4" t="str">
        <f>IF($H52=0,"",VLOOKUP($G52,Data!$G$3:$BA$2935,25,FALSE))</f>
        <v/>
      </c>
      <c r="AG52" s="4" t="str">
        <f>IF($H52=0,"",VLOOKUP($G52,Data!$G$3:$BA$2935,26,FALSE))</f>
        <v/>
      </c>
      <c r="AH52" s="4" t="str">
        <f>IF($H52=0,"",VLOOKUP($G52,Data!$G$3:$BA$2935,27,FALSE))</f>
        <v/>
      </c>
      <c r="AI52" s="4" t="str">
        <f>IF($H52=0,"",VLOOKUP($G52,Data!$G$3:$BA$2935,28,FALSE))</f>
        <v/>
      </c>
      <c r="AJ52" s="4" t="str">
        <f>IF($H52=0,"",VLOOKUP($G52,Data!$G$3:$BA$2935,29,FALSE))</f>
        <v/>
      </c>
      <c r="AK52" s="4" t="str">
        <f>IF($H52=0,"",VLOOKUP($G52,Data!$G$3:$BA$2935,30,FALSE))</f>
        <v/>
      </c>
      <c r="AL52" s="4" t="str">
        <f>IF($H52=0,"",VLOOKUP($G52,Data!$G$3:$BA$2935,31,FALSE))</f>
        <v/>
      </c>
      <c r="AM52" s="4" t="str">
        <f>IF($H52=0,"",VLOOKUP($G52,Data!$G$3:$BA$2935,32,FALSE))</f>
        <v/>
      </c>
      <c r="AN52" s="4" t="str">
        <f>IF($H52=0,"",VLOOKUP($G52,Data!$G$3:$BA$2935,33,FALSE))</f>
        <v/>
      </c>
      <c r="AO52" s="4" t="str">
        <f>IF($H52=0,"",VLOOKUP($G52,Data!$G$3:$BA$2935,34,FALSE))</f>
        <v/>
      </c>
      <c r="AP52" s="4" t="str">
        <f>IF($H52=0,"",VLOOKUP($G52,Data!$G$3:$BA$2935,35,FALSE))</f>
        <v/>
      </c>
      <c r="AQ52" s="4" t="str">
        <f>IF($H52=0,"",VLOOKUP($G52,Data!$G$3:$BA$2935,36,FALSE))</f>
        <v/>
      </c>
      <c r="AR52" s="4" t="str">
        <f>IF($H52=0,"",VLOOKUP($G52,Data!$G$3:$BA$2935,37,FALSE))</f>
        <v/>
      </c>
      <c r="AS52" s="4" t="str">
        <f>IF($H52=0,"",VLOOKUP($G52,Data!$G$3:$BA$2935,38,FALSE))</f>
        <v/>
      </c>
      <c r="AT52" s="4" t="str">
        <f>IF($H52=0,"",VLOOKUP($G52,Data!$G$3:$BA$2935,39,FALSE))</f>
        <v/>
      </c>
    </row>
    <row r="53" spans="1:46" x14ac:dyDescent="0.25">
      <c r="A53" s="4">
        <f>PSSE!A55</f>
        <v>916030</v>
      </c>
      <c r="B53" s="4" t="str">
        <f>PSSE!B55</f>
        <v>NAMLUC_H1</v>
      </c>
      <c r="C53" s="4">
        <f>PSSE!D55</f>
        <v>11</v>
      </c>
      <c r="D53" s="4">
        <f>PSSE!E55</f>
        <v>25.5</v>
      </c>
      <c r="E53" s="4" t="str">
        <f>PSSE!F55</f>
        <v>TD</v>
      </c>
      <c r="F53" s="4">
        <f>PSSE!G55</f>
        <v>1</v>
      </c>
      <c r="G53" s="4" t="str">
        <f t="shared" si="0"/>
        <v>GEN1125.5TD1</v>
      </c>
      <c r="H53" s="4">
        <f>COUNTIF(Data!$G$3:$BA$2935,GEN!$G53)</f>
        <v>1</v>
      </c>
      <c r="I53" s="4" t="str">
        <f>IF($H53=0,"",VLOOKUP($G53,Data!$G$3:$BA$2935,2,FALSE))</f>
        <v>'GENSAL'</v>
      </c>
      <c r="J53" s="4">
        <f>PSSE!C55</f>
        <v>1</v>
      </c>
      <c r="K53" s="4">
        <f>IF($H53=0,"",VLOOKUP($G53,Data!$G$3:$BA$2935,4,FALSE))</f>
        <v>6.6</v>
      </c>
      <c r="L53" s="4">
        <f>IF($H53=0,"",VLOOKUP($G53,Data!$G$3:$BA$2935,5,FALSE))</f>
        <v>0.05</v>
      </c>
      <c r="M53" s="4">
        <f>IF($H53=0,"",VLOOKUP($G53,Data!$G$3:$BA$2935,6,FALSE))</f>
        <v>0.155</v>
      </c>
      <c r="N53" s="4">
        <f>IF($H53=0,"",VLOOKUP($G53,Data!$G$3:$BA$2935,7,FALSE))</f>
        <v>2</v>
      </c>
      <c r="O53" s="4">
        <f>IF($H53=0,"",VLOOKUP($G53,Data!$G$3:$BA$2935,8,FALSE))</f>
        <v>0</v>
      </c>
      <c r="P53" s="4">
        <f>IF($H53=0,"",VLOOKUP($G53,Data!$G$3:$BA$2935,9,FALSE))</f>
        <v>1.1299999999999999</v>
      </c>
      <c r="Q53" s="4">
        <f>IF($H53=0,"",VLOOKUP($G53,Data!$G$3:$BA$2935,10,FALSE))</f>
        <v>0.73399999999999999</v>
      </c>
      <c r="R53" s="4">
        <f>IF($H53=0,"",VLOOKUP($G53,Data!$G$3:$BA$2935,11,FALSE))</f>
        <v>0.26</v>
      </c>
      <c r="S53" s="4">
        <f>IF($H53=0,"",VLOOKUP($G53,Data!$G$3:$BA$2935,12,FALSE))</f>
        <v>0.25600000000000001</v>
      </c>
      <c r="T53" s="4">
        <f>IF($H53=0,"",VLOOKUP($G53,Data!$G$3:$BA$2935,13,FALSE))</f>
        <v>0.104</v>
      </c>
      <c r="U53" s="4">
        <f>IF($H53=0,"",VLOOKUP($G53,Data!$G$3:$BA$2935,14,FALSE))</f>
        <v>0.19400000000000001</v>
      </c>
      <c r="V53" s="4">
        <f>IF($H53=0,"",VLOOKUP($G53,Data!$G$3:$BA$2935,15,FALSE))</f>
        <v>0.68500000000000005</v>
      </c>
      <c r="W53" s="4" t="str">
        <f>IF($H53=0,"",VLOOKUP($G53,Data!$G$3:$BA$2935,16,FALSE))</f>
        <v>/</v>
      </c>
      <c r="X53" s="4" t="str">
        <f>IF($H53=0,"",VLOOKUP($G53,Data!$G$3:$BA$2935,17,FALSE))</f>
        <v>/</v>
      </c>
      <c r="Y53" s="4" t="str">
        <f>IF($H53=0,"",VLOOKUP($G53,Data!$G$3:$BA$2935,18,FALSE))</f>
        <v/>
      </c>
      <c r="Z53" s="4" t="str">
        <f>IF($H53=0,"",VLOOKUP($G53,Data!$G$3:$BA$2935,19,FALSE))</f>
        <v/>
      </c>
      <c r="AA53" s="4" t="str">
        <f>IF($H53=0,"",VLOOKUP($G53,Data!$G$3:$BA$2935,20,FALSE))</f>
        <v/>
      </c>
      <c r="AB53" s="4" t="str">
        <f>IF($H53=0,"",VLOOKUP($G53,Data!$G$3:$BA$2935,21,FALSE))</f>
        <v/>
      </c>
      <c r="AC53" s="4" t="str">
        <f>IF($H53=0,"",VLOOKUP($G53,Data!$G$3:$BA$2935,22,FALSE))</f>
        <v/>
      </c>
      <c r="AD53" s="4" t="str">
        <f>IF($H53=0,"",VLOOKUP($G53,Data!$G$3:$BA$2935,23,FALSE))</f>
        <v/>
      </c>
      <c r="AE53" s="4" t="str">
        <f>IF($H53=0,"",VLOOKUP($G53,Data!$G$3:$BA$2935,24,FALSE))</f>
        <v/>
      </c>
      <c r="AF53" s="4" t="str">
        <f>IF($H53=0,"",VLOOKUP($G53,Data!$G$3:$BA$2935,25,FALSE))</f>
        <v/>
      </c>
      <c r="AG53" s="4" t="str">
        <f>IF($H53=0,"",VLOOKUP($G53,Data!$G$3:$BA$2935,26,FALSE))</f>
        <v/>
      </c>
      <c r="AH53" s="4" t="str">
        <f>IF($H53=0,"",VLOOKUP($G53,Data!$G$3:$BA$2935,27,FALSE))</f>
        <v/>
      </c>
      <c r="AI53" s="4" t="str">
        <f>IF($H53=0,"",VLOOKUP($G53,Data!$G$3:$BA$2935,28,FALSE))</f>
        <v/>
      </c>
      <c r="AJ53" s="4" t="str">
        <f>IF($H53=0,"",VLOOKUP($G53,Data!$G$3:$BA$2935,29,FALSE))</f>
        <v/>
      </c>
      <c r="AK53" s="4" t="str">
        <f>IF($H53=0,"",VLOOKUP($G53,Data!$G$3:$BA$2935,30,FALSE))</f>
        <v/>
      </c>
      <c r="AL53" s="4" t="str">
        <f>IF($H53=0,"",VLOOKUP($G53,Data!$G$3:$BA$2935,31,FALSE))</f>
        <v/>
      </c>
      <c r="AM53" s="4" t="str">
        <f>IF($H53=0,"",VLOOKUP($G53,Data!$G$3:$BA$2935,32,FALSE))</f>
        <v/>
      </c>
      <c r="AN53" s="4" t="str">
        <f>IF($H53=0,"",VLOOKUP($G53,Data!$G$3:$BA$2935,33,FALSE))</f>
        <v/>
      </c>
      <c r="AO53" s="4" t="str">
        <f>IF($H53=0,"",VLOOKUP($G53,Data!$G$3:$BA$2935,34,FALSE))</f>
        <v/>
      </c>
      <c r="AP53" s="4" t="str">
        <f>IF($H53=0,"",VLOOKUP($G53,Data!$G$3:$BA$2935,35,FALSE))</f>
        <v/>
      </c>
      <c r="AQ53" s="4" t="str">
        <f>IF($H53=0,"",VLOOKUP($G53,Data!$G$3:$BA$2935,36,FALSE))</f>
        <v/>
      </c>
      <c r="AR53" s="4" t="str">
        <f>IF($H53=0,"",VLOOKUP($G53,Data!$G$3:$BA$2935,37,FALSE))</f>
        <v/>
      </c>
      <c r="AS53" s="4" t="str">
        <f>IF($H53=0,"",VLOOKUP($G53,Data!$G$3:$BA$2935,38,FALSE))</f>
        <v/>
      </c>
      <c r="AT53" s="4" t="str">
        <f>IF($H53=0,"",VLOOKUP($G53,Data!$G$3:$BA$2935,39,FALSE))</f>
        <v/>
      </c>
    </row>
    <row r="54" spans="1:46" x14ac:dyDescent="0.25">
      <c r="A54" s="4">
        <f>PSSE!A56</f>
        <v>916031</v>
      </c>
      <c r="B54" s="4" t="str">
        <f>PSSE!B56</f>
        <v>PAKE_H1</v>
      </c>
      <c r="C54" s="4">
        <f>PSSE!D56</f>
        <v>10.5</v>
      </c>
      <c r="D54" s="4">
        <f>PSSE!E56</f>
        <v>20</v>
      </c>
      <c r="E54" s="4" t="str">
        <f>PSSE!F56</f>
        <v>TD</v>
      </c>
      <c r="F54" s="4">
        <f>PSSE!G56</f>
        <v>1</v>
      </c>
      <c r="G54" s="4" t="str">
        <f t="shared" si="0"/>
        <v>GEN10.520TD1</v>
      </c>
      <c r="H54" s="4">
        <f>COUNTIF(Data!$G$3:$BA$2935,GEN!$G54)</f>
        <v>1</v>
      </c>
      <c r="I54" s="4" t="str">
        <f>IF($H54=0,"",VLOOKUP($G54,Data!$G$3:$BA$2935,2,FALSE))</f>
        <v>'GENSAL'</v>
      </c>
      <c r="J54" s="4">
        <f>PSSE!C56</f>
        <v>1</v>
      </c>
      <c r="K54" s="4">
        <f>IF($H54=0,"",VLOOKUP($G54,Data!$G$3:$BA$2935,4,FALSE))</f>
        <v>6.6</v>
      </c>
      <c r="L54" s="4">
        <f>IF($H54=0,"",VLOOKUP($G54,Data!$G$3:$BA$2935,5,FALSE))</f>
        <v>0.05</v>
      </c>
      <c r="M54" s="4">
        <f>IF($H54=0,"",VLOOKUP($G54,Data!$G$3:$BA$2935,6,FALSE))</f>
        <v>0.155</v>
      </c>
      <c r="N54" s="4">
        <f>IF($H54=0,"",VLOOKUP($G54,Data!$G$3:$BA$2935,7,FALSE))</f>
        <v>2</v>
      </c>
      <c r="O54" s="4">
        <f>IF($H54=0,"",VLOOKUP($G54,Data!$G$3:$BA$2935,8,FALSE))</f>
        <v>0</v>
      </c>
      <c r="P54" s="4">
        <f>IF($H54=0,"",VLOOKUP($G54,Data!$G$3:$BA$2935,9,FALSE))</f>
        <v>1.1299999999999999</v>
      </c>
      <c r="Q54" s="4">
        <f>IF($H54=0,"",VLOOKUP($G54,Data!$G$3:$BA$2935,10,FALSE))</f>
        <v>0.73399999999999999</v>
      </c>
      <c r="R54" s="4">
        <f>IF($H54=0,"",VLOOKUP($G54,Data!$G$3:$BA$2935,11,FALSE))</f>
        <v>0.26</v>
      </c>
      <c r="S54" s="4">
        <f>IF($H54=0,"",VLOOKUP($G54,Data!$G$3:$BA$2935,12,FALSE))</f>
        <v>0.25600000000000001</v>
      </c>
      <c r="T54" s="4">
        <f>IF($H54=0,"",VLOOKUP($G54,Data!$G$3:$BA$2935,13,FALSE))</f>
        <v>0.104</v>
      </c>
      <c r="U54" s="4">
        <f>IF($H54=0,"",VLOOKUP($G54,Data!$G$3:$BA$2935,14,FALSE))</f>
        <v>0.19400000000000001</v>
      </c>
      <c r="V54" s="4">
        <f>IF($H54=0,"",VLOOKUP($G54,Data!$G$3:$BA$2935,15,FALSE))</f>
        <v>0.68500000000000005</v>
      </c>
      <c r="W54" s="4" t="str">
        <f>IF($H54=0,"",VLOOKUP($G54,Data!$G$3:$BA$2935,16,FALSE))</f>
        <v>/</v>
      </c>
      <c r="X54" s="4" t="str">
        <f>IF($H54=0,"",VLOOKUP($G54,Data!$G$3:$BA$2935,17,FALSE))</f>
        <v>/</v>
      </c>
      <c r="Y54" s="4" t="str">
        <f>IF($H54=0,"",VLOOKUP($G54,Data!$G$3:$BA$2935,18,FALSE))</f>
        <v/>
      </c>
      <c r="Z54" s="4" t="str">
        <f>IF($H54=0,"",VLOOKUP($G54,Data!$G$3:$BA$2935,19,FALSE))</f>
        <v/>
      </c>
      <c r="AA54" s="4" t="str">
        <f>IF($H54=0,"",VLOOKUP($G54,Data!$G$3:$BA$2935,20,FALSE))</f>
        <v/>
      </c>
      <c r="AB54" s="4" t="str">
        <f>IF($H54=0,"",VLOOKUP($G54,Data!$G$3:$BA$2935,21,FALSE))</f>
        <v/>
      </c>
      <c r="AC54" s="4" t="str">
        <f>IF($H54=0,"",VLOOKUP($G54,Data!$G$3:$BA$2935,22,FALSE))</f>
        <v/>
      </c>
      <c r="AD54" s="4" t="str">
        <f>IF($H54=0,"",VLOOKUP($G54,Data!$G$3:$BA$2935,23,FALSE))</f>
        <v/>
      </c>
      <c r="AE54" s="4" t="str">
        <f>IF($H54=0,"",VLOOKUP($G54,Data!$G$3:$BA$2935,24,FALSE))</f>
        <v/>
      </c>
      <c r="AF54" s="4" t="str">
        <f>IF($H54=0,"",VLOOKUP($G54,Data!$G$3:$BA$2935,25,FALSE))</f>
        <v/>
      </c>
      <c r="AG54" s="4" t="str">
        <f>IF($H54=0,"",VLOOKUP($G54,Data!$G$3:$BA$2935,26,FALSE))</f>
        <v/>
      </c>
      <c r="AH54" s="4" t="str">
        <f>IF($H54=0,"",VLOOKUP($G54,Data!$G$3:$BA$2935,27,FALSE))</f>
        <v/>
      </c>
      <c r="AI54" s="4" t="str">
        <f>IF($H54=0,"",VLOOKUP($G54,Data!$G$3:$BA$2935,28,FALSE))</f>
        <v/>
      </c>
      <c r="AJ54" s="4" t="str">
        <f>IF($H54=0,"",VLOOKUP($G54,Data!$G$3:$BA$2935,29,FALSE))</f>
        <v/>
      </c>
      <c r="AK54" s="4" t="str">
        <f>IF($H54=0,"",VLOOKUP($G54,Data!$G$3:$BA$2935,30,FALSE))</f>
        <v/>
      </c>
      <c r="AL54" s="4" t="str">
        <f>IF($H54=0,"",VLOOKUP($G54,Data!$G$3:$BA$2935,31,FALSE))</f>
        <v/>
      </c>
      <c r="AM54" s="4" t="str">
        <f>IF($H54=0,"",VLOOKUP($G54,Data!$G$3:$BA$2935,32,FALSE))</f>
        <v/>
      </c>
      <c r="AN54" s="4" t="str">
        <f>IF($H54=0,"",VLOOKUP($G54,Data!$G$3:$BA$2935,33,FALSE))</f>
        <v/>
      </c>
      <c r="AO54" s="4" t="str">
        <f>IF($H54=0,"",VLOOKUP($G54,Data!$G$3:$BA$2935,34,FALSE))</f>
        <v/>
      </c>
      <c r="AP54" s="4" t="str">
        <f>IF($H54=0,"",VLOOKUP($G54,Data!$G$3:$BA$2935,35,FALSE))</f>
        <v/>
      </c>
      <c r="AQ54" s="4" t="str">
        <f>IF($H54=0,"",VLOOKUP($G54,Data!$G$3:$BA$2935,36,FALSE))</f>
        <v/>
      </c>
      <c r="AR54" s="4" t="str">
        <f>IF($H54=0,"",VLOOKUP($G54,Data!$G$3:$BA$2935,37,FALSE))</f>
        <v/>
      </c>
      <c r="AS54" s="4" t="str">
        <f>IF($H54=0,"",VLOOKUP($G54,Data!$G$3:$BA$2935,38,FALSE))</f>
        <v/>
      </c>
      <c r="AT54" s="4" t="str">
        <f>IF($H54=0,"",VLOOKUP($G54,Data!$G$3:$BA$2935,39,FALSE))</f>
        <v/>
      </c>
    </row>
    <row r="55" spans="1:46" x14ac:dyDescent="0.25">
      <c r="A55" s="4">
        <f>PSSE!A57</f>
        <v>916032</v>
      </c>
      <c r="B55" s="4" t="str">
        <f>PSSE!B57</f>
        <v>NAMKHANH_H1</v>
      </c>
      <c r="C55" s="4">
        <f>PSSE!D57</f>
        <v>10.5</v>
      </c>
      <c r="D55" s="4">
        <f>PSSE!E57</f>
        <v>20</v>
      </c>
      <c r="E55" s="4" t="str">
        <f>PSSE!F57</f>
        <v>TD</v>
      </c>
      <c r="F55" s="4">
        <f>PSSE!G57</f>
        <v>1</v>
      </c>
      <c r="G55" s="4" t="str">
        <f t="shared" si="0"/>
        <v>GEN10.520TD1</v>
      </c>
      <c r="H55" s="4">
        <f>COUNTIF(Data!$G$3:$BA$2935,GEN!$G55)</f>
        <v>1</v>
      </c>
      <c r="I55" s="4" t="str">
        <f>IF($H55=0,"",VLOOKUP($G55,Data!$G$3:$BA$2935,2,FALSE))</f>
        <v>'GENSAL'</v>
      </c>
      <c r="J55" s="4">
        <f>PSSE!C57</f>
        <v>1</v>
      </c>
      <c r="K55" s="4">
        <f>IF($H55=0,"",VLOOKUP($G55,Data!$G$3:$BA$2935,4,FALSE))</f>
        <v>6.6</v>
      </c>
      <c r="L55" s="4">
        <f>IF($H55=0,"",VLOOKUP($G55,Data!$G$3:$BA$2935,5,FALSE))</f>
        <v>0.05</v>
      </c>
      <c r="M55" s="4">
        <f>IF($H55=0,"",VLOOKUP($G55,Data!$G$3:$BA$2935,6,FALSE))</f>
        <v>0.155</v>
      </c>
      <c r="N55" s="4">
        <f>IF($H55=0,"",VLOOKUP($G55,Data!$G$3:$BA$2935,7,FALSE))</f>
        <v>2</v>
      </c>
      <c r="O55" s="4">
        <f>IF($H55=0,"",VLOOKUP($G55,Data!$G$3:$BA$2935,8,FALSE))</f>
        <v>0</v>
      </c>
      <c r="P55" s="4">
        <f>IF($H55=0,"",VLOOKUP($G55,Data!$G$3:$BA$2935,9,FALSE))</f>
        <v>1.1299999999999999</v>
      </c>
      <c r="Q55" s="4">
        <f>IF($H55=0,"",VLOOKUP($G55,Data!$G$3:$BA$2935,10,FALSE))</f>
        <v>0.73399999999999999</v>
      </c>
      <c r="R55" s="4">
        <f>IF($H55=0,"",VLOOKUP($G55,Data!$G$3:$BA$2935,11,FALSE))</f>
        <v>0.26</v>
      </c>
      <c r="S55" s="4">
        <f>IF($H55=0,"",VLOOKUP($G55,Data!$G$3:$BA$2935,12,FALSE))</f>
        <v>0.25600000000000001</v>
      </c>
      <c r="T55" s="4">
        <f>IF($H55=0,"",VLOOKUP($G55,Data!$G$3:$BA$2935,13,FALSE))</f>
        <v>0.104</v>
      </c>
      <c r="U55" s="4">
        <f>IF($H55=0,"",VLOOKUP($G55,Data!$G$3:$BA$2935,14,FALSE))</f>
        <v>0.19400000000000001</v>
      </c>
      <c r="V55" s="4">
        <f>IF($H55=0,"",VLOOKUP($G55,Data!$G$3:$BA$2935,15,FALSE))</f>
        <v>0.68500000000000005</v>
      </c>
      <c r="W55" s="4" t="str">
        <f>IF($H55=0,"",VLOOKUP($G55,Data!$G$3:$BA$2935,16,FALSE))</f>
        <v>/</v>
      </c>
      <c r="X55" s="4" t="str">
        <f>IF($H55=0,"",VLOOKUP($G55,Data!$G$3:$BA$2935,17,FALSE))</f>
        <v>/</v>
      </c>
      <c r="Y55" s="4" t="str">
        <f>IF($H55=0,"",VLOOKUP($G55,Data!$G$3:$BA$2935,18,FALSE))</f>
        <v/>
      </c>
      <c r="Z55" s="4" t="str">
        <f>IF($H55=0,"",VLOOKUP($G55,Data!$G$3:$BA$2935,19,FALSE))</f>
        <v/>
      </c>
      <c r="AA55" s="4" t="str">
        <f>IF($H55=0,"",VLOOKUP($G55,Data!$G$3:$BA$2935,20,FALSE))</f>
        <v/>
      </c>
      <c r="AB55" s="4" t="str">
        <f>IF($H55=0,"",VLOOKUP($G55,Data!$G$3:$BA$2935,21,FALSE))</f>
        <v/>
      </c>
      <c r="AC55" s="4" t="str">
        <f>IF($H55=0,"",VLOOKUP($G55,Data!$G$3:$BA$2935,22,FALSE))</f>
        <v/>
      </c>
      <c r="AD55" s="4" t="str">
        <f>IF($H55=0,"",VLOOKUP($G55,Data!$G$3:$BA$2935,23,FALSE))</f>
        <v/>
      </c>
      <c r="AE55" s="4" t="str">
        <f>IF($H55=0,"",VLOOKUP($G55,Data!$G$3:$BA$2935,24,FALSE))</f>
        <v/>
      </c>
      <c r="AF55" s="4" t="str">
        <f>IF($H55=0,"",VLOOKUP($G55,Data!$G$3:$BA$2935,25,FALSE))</f>
        <v/>
      </c>
      <c r="AG55" s="4" t="str">
        <f>IF($H55=0,"",VLOOKUP($G55,Data!$G$3:$BA$2935,26,FALSE))</f>
        <v/>
      </c>
      <c r="AH55" s="4" t="str">
        <f>IF($H55=0,"",VLOOKUP($G55,Data!$G$3:$BA$2935,27,FALSE))</f>
        <v/>
      </c>
      <c r="AI55" s="4" t="str">
        <f>IF($H55=0,"",VLOOKUP($G55,Data!$G$3:$BA$2935,28,FALSE))</f>
        <v/>
      </c>
      <c r="AJ55" s="4" t="str">
        <f>IF($H55=0,"",VLOOKUP($G55,Data!$G$3:$BA$2935,29,FALSE))</f>
        <v/>
      </c>
      <c r="AK55" s="4" t="str">
        <f>IF($H55=0,"",VLOOKUP($G55,Data!$G$3:$BA$2935,30,FALSE))</f>
        <v/>
      </c>
      <c r="AL55" s="4" t="str">
        <f>IF($H55=0,"",VLOOKUP($G55,Data!$G$3:$BA$2935,31,FALSE))</f>
        <v/>
      </c>
      <c r="AM55" s="4" t="str">
        <f>IF($H55=0,"",VLOOKUP($G55,Data!$G$3:$BA$2935,32,FALSE))</f>
        <v/>
      </c>
      <c r="AN55" s="4" t="str">
        <f>IF($H55=0,"",VLOOKUP($G55,Data!$G$3:$BA$2935,33,FALSE))</f>
        <v/>
      </c>
      <c r="AO55" s="4" t="str">
        <f>IF($H55=0,"",VLOOKUP($G55,Data!$G$3:$BA$2935,34,FALSE))</f>
        <v/>
      </c>
      <c r="AP55" s="4" t="str">
        <f>IF($H55=0,"",VLOOKUP($G55,Data!$G$3:$BA$2935,35,FALSE))</f>
        <v/>
      </c>
      <c r="AQ55" s="4" t="str">
        <f>IF($H55=0,"",VLOOKUP($G55,Data!$G$3:$BA$2935,36,FALSE))</f>
        <v/>
      </c>
      <c r="AR55" s="4" t="str">
        <f>IF($H55=0,"",VLOOKUP($G55,Data!$G$3:$BA$2935,37,FALSE))</f>
        <v/>
      </c>
      <c r="AS55" s="4" t="str">
        <f>IF($H55=0,"",VLOOKUP($G55,Data!$G$3:$BA$2935,38,FALSE))</f>
        <v/>
      </c>
      <c r="AT55" s="4" t="str">
        <f>IF($H55=0,"",VLOOKUP($G55,Data!$G$3:$BA$2935,39,FALSE))</f>
        <v/>
      </c>
    </row>
    <row r="56" spans="1:46" x14ac:dyDescent="0.25">
      <c r="A56" s="4">
        <f>PSSE!A58</f>
        <v>916033</v>
      </c>
      <c r="B56" s="4" t="str">
        <f>PSSE!B58</f>
        <v>BACNA_H1</v>
      </c>
      <c r="C56" s="4">
        <f>PSSE!D58</f>
        <v>10.5</v>
      </c>
      <c r="D56" s="4">
        <f>PSSE!E58</f>
        <v>20</v>
      </c>
      <c r="E56" s="4" t="str">
        <f>PSSE!F58</f>
        <v>TD</v>
      </c>
      <c r="F56" s="4">
        <f>PSSE!G58</f>
        <v>1</v>
      </c>
      <c r="G56" s="4" t="str">
        <f t="shared" si="0"/>
        <v>GEN10.520TD1</v>
      </c>
      <c r="H56" s="4">
        <f>COUNTIF(Data!$G$3:$BA$2935,GEN!$G56)</f>
        <v>1</v>
      </c>
      <c r="I56" s="4" t="str">
        <f>IF($H56=0,"",VLOOKUP($G56,Data!$G$3:$BA$2935,2,FALSE))</f>
        <v>'GENSAL'</v>
      </c>
      <c r="J56" s="4">
        <f>PSSE!C58</f>
        <v>1</v>
      </c>
      <c r="K56" s="4">
        <f>IF($H56=0,"",VLOOKUP($G56,Data!$G$3:$BA$2935,4,FALSE))</f>
        <v>6.6</v>
      </c>
      <c r="L56" s="4">
        <f>IF($H56=0,"",VLOOKUP($G56,Data!$G$3:$BA$2935,5,FALSE))</f>
        <v>0.05</v>
      </c>
      <c r="M56" s="4">
        <f>IF($H56=0,"",VLOOKUP($G56,Data!$G$3:$BA$2935,6,FALSE))</f>
        <v>0.155</v>
      </c>
      <c r="N56" s="4">
        <f>IF($H56=0,"",VLOOKUP($G56,Data!$G$3:$BA$2935,7,FALSE))</f>
        <v>2</v>
      </c>
      <c r="O56" s="4">
        <f>IF($H56=0,"",VLOOKUP($G56,Data!$G$3:$BA$2935,8,FALSE))</f>
        <v>0</v>
      </c>
      <c r="P56" s="4">
        <f>IF($H56=0,"",VLOOKUP($G56,Data!$G$3:$BA$2935,9,FALSE))</f>
        <v>1.1299999999999999</v>
      </c>
      <c r="Q56" s="4">
        <f>IF($H56=0,"",VLOOKUP($G56,Data!$G$3:$BA$2935,10,FALSE))</f>
        <v>0.73399999999999999</v>
      </c>
      <c r="R56" s="4">
        <f>IF($H56=0,"",VLOOKUP($G56,Data!$G$3:$BA$2935,11,FALSE))</f>
        <v>0.26</v>
      </c>
      <c r="S56" s="4">
        <f>IF($H56=0,"",VLOOKUP($G56,Data!$G$3:$BA$2935,12,FALSE))</f>
        <v>0.25600000000000001</v>
      </c>
      <c r="T56" s="4">
        <f>IF($H56=0,"",VLOOKUP($G56,Data!$G$3:$BA$2935,13,FALSE))</f>
        <v>0.104</v>
      </c>
      <c r="U56" s="4">
        <f>IF($H56=0,"",VLOOKUP($G56,Data!$G$3:$BA$2935,14,FALSE))</f>
        <v>0.19400000000000001</v>
      </c>
      <c r="V56" s="4">
        <f>IF($H56=0,"",VLOOKUP($G56,Data!$G$3:$BA$2935,15,FALSE))</f>
        <v>0.68500000000000005</v>
      </c>
      <c r="W56" s="4" t="str">
        <f>IF($H56=0,"",VLOOKUP($G56,Data!$G$3:$BA$2935,16,FALSE))</f>
        <v>/</v>
      </c>
      <c r="X56" s="4" t="str">
        <f>IF($H56=0,"",VLOOKUP($G56,Data!$G$3:$BA$2935,17,FALSE))</f>
        <v>/</v>
      </c>
      <c r="Y56" s="4" t="str">
        <f>IF($H56=0,"",VLOOKUP($G56,Data!$G$3:$BA$2935,18,FALSE))</f>
        <v/>
      </c>
      <c r="Z56" s="4" t="str">
        <f>IF($H56=0,"",VLOOKUP($G56,Data!$G$3:$BA$2935,19,FALSE))</f>
        <v/>
      </c>
      <c r="AA56" s="4" t="str">
        <f>IF($H56=0,"",VLOOKUP($G56,Data!$G$3:$BA$2935,20,FALSE))</f>
        <v/>
      </c>
      <c r="AB56" s="4" t="str">
        <f>IF($H56=0,"",VLOOKUP($G56,Data!$G$3:$BA$2935,21,FALSE))</f>
        <v/>
      </c>
      <c r="AC56" s="4" t="str">
        <f>IF($H56=0,"",VLOOKUP($G56,Data!$G$3:$BA$2935,22,FALSE))</f>
        <v/>
      </c>
      <c r="AD56" s="4" t="str">
        <f>IF($H56=0,"",VLOOKUP($G56,Data!$G$3:$BA$2935,23,FALSE))</f>
        <v/>
      </c>
      <c r="AE56" s="4" t="str">
        <f>IF($H56=0,"",VLOOKUP($G56,Data!$G$3:$BA$2935,24,FALSE))</f>
        <v/>
      </c>
      <c r="AF56" s="4" t="str">
        <f>IF($H56=0,"",VLOOKUP($G56,Data!$G$3:$BA$2935,25,FALSE))</f>
        <v/>
      </c>
      <c r="AG56" s="4" t="str">
        <f>IF($H56=0,"",VLOOKUP($G56,Data!$G$3:$BA$2935,26,FALSE))</f>
        <v/>
      </c>
      <c r="AH56" s="4" t="str">
        <f>IF($H56=0,"",VLOOKUP($G56,Data!$G$3:$BA$2935,27,FALSE))</f>
        <v/>
      </c>
      <c r="AI56" s="4" t="str">
        <f>IF($H56=0,"",VLOOKUP($G56,Data!$G$3:$BA$2935,28,FALSE))</f>
        <v/>
      </c>
      <c r="AJ56" s="4" t="str">
        <f>IF($H56=0,"",VLOOKUP($G56,Data!$G$3:$BA$2935,29,FALSE))</f>
        <v/>
      </c>
      <c r="AK56" s="4" t="str">
        <f>IF($H56=0,"",VLOOKUP($G56,Data!$G$3:$BA$2935,30,FALSE))</f>
        <v/>
      </c>
      <c r="AL56" s="4" t="str">
        <f>IF($H56=0,"",VLOOKUP($G56,Data!$G$3:$BA$2935,31,FALSE))</f>
        <v/>
      </c>
      <c r="AM56" s="4" t="str">
        <f>IF($H56=0,"",VLOOKUP($G56,Data!$G$3:$BA$2935,32,FALSE))</f>
        <v/>
      </c>
      <c r="AN56" s="4" t="str">
        <f>IF($H56=0,"",VLOOKUP($G56,Data!$G$3:$BA$2935,33,FALSE))</f>
        <v/>
      </c>
      <c r="AO56" s="4" t="str">
        <f>IF($H56=0,"",VLOOKUP($G56,Data!$G$3:$BA$2935,34,FALSE))</f>
        <v/>
      </c>
      <c r="AP56" s="4" t="str">
        <f>IF($H56=0,"",VLOOKUP($G56,Data!$G$3:$BA$2935,35,FALSE))</f>
        <v/>
      </c>
      <c r="AQ56" s="4" t="str">
        <f>IF($H56=0,"",VLOOKUP($G56,Data!$G$3:$BA$2935,36,FALSE))</f>
        <v/>
      </c>
      <c r="AR56" s="4" t="str">
        <f>IF($H56=0,"",VLOOKUP($G56,Data!$G$3:$BA$2935,37,FALSE))</f>
        <v/>
      </c>
      <c r="AS56" s="4" t="str">
        <f>IF($H56=0,"",VLOOKUP($G56,Data!$G$3:$BA$2935,38,FALSE))</f>
        <v/>
      </c>
      <c r="AT56" s="4" t="str">
        <f>IF($H56=0,"",VLOOKUP($G56,Data!$G$3:$BA$2935,39,FALSE))</f>
        <v/>
      </c>
    </row>
    <row r="57" spans="1:46" x14ac:dyDescent="0.25">
      <c r="A57" s="4">
        <f>PSSE!A59</f>
        <v>916036</v>
      </c>
      <c r="B57" s="4" t="str">
        <f>PSSE!B59</f>
        <v>VINHHA_H1</v>
      </c>
      <c r="C57" s="4">
        <f>PSSE!D59</f>
        <v>10.5</v>
      </c>
      <c r="D57" s="4">
        <f>PSSE!E59</f>
        <v>20</v>
      </c>
      <c r="E57" s="4" t="str">
        <f>PSSE!F59</f>
        <v>TD</v>
      </c>
      <c r="F57" s="4">
        <f>PSSE!G59</f>
        <v>1</v>
      </c>
      <c r="G57" s="4" t="str">
        <f t="shared" si="0"/>
        <v>GEN10.520TD1</v>
      </c>
      <c r="H57" s="4">
        <f>COUNTIF(Data!$G$3:$BA$2935,GEN!$G57)</f>
        <v>1</v>
      </c>
      <c r="I57" s="4" t="str">
        <f>IF($H57=0,"",VLOOKUP($G57,Data!$G$3:$BA$2935,2,FALSE))</f>
        <v>'GENSAL'</v>
      </c>
      <c r="J57" s="4">
        <f>PSSE!C59</f>
        <v>1</v>
      </c>
      <c r="K57" s="4">
        <f>IF($H57=0,"",VLOOKUP($G57,Data!$G$3:$BA$2935,4,FALSE))</f>
        <v>6.6</v>
      </c>
      <c r="L57" s="4">
        <f>IF($H57=0,"",VLOOKUP($G57,Data!$G$3:$BA$2935,5,FALSE))</f>
        <v>0.05</v>
      </c>
      <c r="M57" s="4">
        <f>IF($H57=0,"",VLOOKUP($G57,Data!$G$3:$BA$2935,6,FALSE))</f>
        <v>0.155</v>
      </c>
      <c r="N57" s="4">
        <f>IF($H57=0,"",VLOOKUP($G57,Data!$G$3:$BA$2935,7,FALSE))</f>
        <v>2</v>
      </c>
      <c r="O57" s="4">
        <f>IF($H57=0,"",VLOOKUP($G57,Data!$G$3:$BA$2935,8,FALSE))</f>
        <v>0</v>
      </c>
      <c r="P57" s="4">
        <f>IF($H57=0,"",VLOOKUP($G57,Data!$G$3:$BA$2935,9,FALSE))</f>
        <v>1.1299999999999999</v>
      </c>
      <c r="Q57" s="4">
        <f>IF($H57=0,"",VLOOKUP($G57,Data!$G$3:$BA$2935,10,FALSE))</f>
        <v>0.73399999999999999</v>
      </c>
      <c r="R57" s="4">
        <f>IF($H57=0,"",VLOOKUP($G57,Data!$G$3:$BA$2935,11,FALSE))</f>
        <v>0.26</v>
      </c>
      <c r="S57" s="4">
        <f>IF($H57=0,"",VLOOKUP($G57,Data!$G$3:$BA$2935,12,FALSE))</f>
        <v>0.25600000000000001</v>
      </c>
      <c r="T57" s="4">
        <f>IF($H57=0,"",VLOOKUP($G57,Data!$G$3:$BA$2935,13,FALSE))</f>
        <v>0.104</v>
      </c>
      <c r="U57" s="4">
        <f>IF($H57=0,"",VLOOKUP($G57,Data!$G$3:$BA$2935,14,FALSE))</f>
        <v>0.19400000000000001</v>
      </c>
      <c r="V57" s="4">
        <f>IF($H57=0,"",VLOOKUP($G57,Data!$G$3:$BA$2935,15,FALSE))</f>
        <v>0.68500000000000005</v>
      </c>
      <c r="W57" s="4" t="str">
        <f>IF($H57=0,"",VLOOKUP($G57,Data!$G$3:$BA$2935,16,FALSE))</f>
        <v>/</v>
      </c>
      <c r="X57" s="4" t="str">
        <f>IF($H57=0,"",VLOOKUP($G57,Data!$G$3:$BA$2935,17,FALSE))</f>
        <v>/</v>
      </c>
      <c r="Y57" s="4" t="str">
        <f>IF($H57=0,"",VLOOKUP($G57,Data!$G$3:$BA$2935,18,FALSE))</f>
        <v/>
      </c>
      <c r="Z57" s="4" t="str">
        <f>IF($H57=0,"",VLOOKUP($G57,Data!$G$3:$BA$2935,19,FALSE))</f>
        <v/>
      </c>
      <c r="AA57" s="4" t="str">
        <f>IF($H57=0,"",VLOOKUP($G57,Data!$G$3:$BA$2935,20,FALSE))</f>
        <v/>
      </c>
      <c r="AB57" s="4" t="str">
        <f>IF($H57=0,"",VLOOKUP($G57,Data!$G$3:$BA$2935,21,FALSE))</f>
        <v/>
      </c>
      <c r="AC57" s="4" t="str">
        <f>IF($H57=0,"",VLOOKUP($G57,Data!$G$3:$BA$2935,22,FALSE))</f>
        <v/>
      </c>
      <c r="AD57" s="4" t="str">
        <f>IF($H57=0,"",VLOOKUP($G57,Data!$G$3:$BA$2935,23,FALSE))</f>
        <v/>
      </c>
      <c r="AE57" s="4" t="str">
        <f>IF($H57=0,"",VLOOKUP($G57,Data!$G$3:$BA$2935,24,FALSE))</f>
        <v/>
      </c>
      <c r="AF57" s="4" t="str">
        <f>IF($H57=0,"",VLOOKUP($G57,Data!$G$3:$BA$2935,25,FALSE))</f>
        <v/>
      </c>
      <c r="AG57" s="4" t="str">
        <f>IF($H57=0,"",VLOOKUP($G57,Data!$G$3:$BA$2935,26,FALSE))</f>
        <v/>
      </c>
      <c r="AH57" s="4" t="str">
        <f>IF($H57=0,"",VLOOKUP($G57,Data!$G$3:$BA$2935,27,FALSE))</f>
        <v/>
      </c>
      <c r="AI57" s="4" t="str">
        <f>IF($H57=0,"",VLOOKUP($G57,Data!$G$3:$BA$2935,28,FALSE))</f>
        <v/>
      </c>
      <c r="AJ57" s="4" t="str">
        <f>IF($H57=0,"",VLOOKUP($G57,Data!$G$3:$BA$2935,29,FALSE))</f>
        <v/>
      </c>
      <c r="AK57" s="4" t="str">
        <f>IF($H57=0,"",VLOOKUP($G57,Data!$G$3:$BA$2935,30,FALSE))</f>
        <v/>
      </c>
      <c r="AL57" s="4" t="str">
        <f>IF($H57=0,"",VLOOKUP($G57,Data!$G$3:$BA$2935,31,FALSE))</f>
        <v/>
      </c>
      <c r="AM57" s="4" t="str">
        <f>IF($H57=0,"",VLOOKUP($G57,Data!$G$3:$BA$2935,32,FALSE))</f>
        <v/>
      </c>
      <c r="AN57" s="4" t="str">
        <f>IF($H57=0,"",VLOOKUP($G57,Data!$G$3:$BA$2935,33,FALSE))</f>
        <v/>
      </c>
      <c r="AO57" s="4" t="str">
        <f>IF($H57=0,"",VLOOKUP($G57,Data!$G$3:$BA$2935,34,FALSE))</f>
        <v/>
      </c>
      <c r="AP57" s="4" t="str">
        <f>IF($H57=0,"",VLOOKUP($G57,Data!$G$3:$BA$2935,35,FALSE))</f>
        <v/>
      </c>
      <c r="AQ57" s="4" t="str">
        <f>IF($H57=0,"",VLOOKUP($G57,Data!$G$3:$BA$2935,36,FALSE))</f>
        <v/>
      </c>
      <c r="AR57" s="4" t="str">
        <f>IF($H57=0,"",VLOOKUP($G57,Data!$G$3:$BA$2935,37,FALSE))</f>
        <v/>
      </c>
      <c r="AS57" s="4" t="str">
        <f>IF($H57=0,"",VLOOKUP($G57,Data!$G$3:$BA$2935,38,FALSE))</f>
        <v/>
      </c>
      <c r="AT57" s="4" t="str">
        <f>IF($H57=0,"",VLOOKUP($G57,Data!$G$3:$BA$2935,39,FALSE))</f>
        <v/>
      </c>
    </row>
    <row r="58" spans="1:46" x14ac:dyDescent="0.25">
      <c r="A58" s="4">
        <f>PSSE!A60</f>
        <v>916038</v>
      </c>
      <c r="B58" s="4" t="str">
        <f>PSSE!B60</f>
        <v>SUOICHAN1_H1</v>
      </c>
      <c r="C58" s="4">
        <f>PSSE!D60</f>
        <v>10.5</v>
      </c>
      <c r="D58" s="4">
        <f>PSSE!E60</f>
        <v>20</v>
      </c>
      <c r="E58" s="4" t="str">
        <f>PSSE!F60</f>
        <v>TD</v>
      </c>
      <c r="F58" s="4">
        <f>PSSE!G60</f>
        <v>1</v>
      </c>
      <c r="G58" s="4" t="str">
        <f t="shared" si="0"/>
        <v>GEN10.520TD1</v>
      </c>
      <c r="H58" s="4">
        <f>COUNTIF(Data!$G$3:$BA$2935,GEN!$G58)</f>
        <v>1</v>
      </c>
      <c r="I58" s="4" t="str">
        <f>IF($H58=0,"",VLOOKUP($G58,Data!$G$3:$BA$2935,2,FALSE))</f>
        <v>'GENSAL'</v>
      </c>
      <c r="J58" s="4">
        <f>PSSE!C60</f>
        <v>1</v>
      </c>
      <c r="K58" s="4">
        <f>IF($H58=0,"",VLOOKUP($G58,Data!$G$3:$BA$2935,4,FALSE))</f>
        <v>6.6</v>
      </c>
      <c r="L58" s="4">
        <f>IF($H58=0,"",VLOOKUP($G58,Data!$G$3:$BA$2935,5,FALSE))</f>
        <v>0.05</v>
      </c>
      <c r="M58" s="4">
        <f>IF($H58=0,"",VLOOKUP($G58,Data!$G$3:$BA$2935,6,FALSE))</f>
        <v>0.155</v>
      </c>
      <c r="N58" s="4">
        <f>IF($H58=0,"",VLOOKUP($G58,Data!$G$3:$BA$2935,7,FALSE))</f>
        <v>2</v>
      </c>
      <c r="O58" s="4">
        <f>IF($H58=0,"",VLOOKUP($G58,Data!$G$3:$BA$2935,8,FALSE))</f>
        <v>0</v>
      </c>
      <c r="P58" s="4">
        <f>IF($H58=0,"",VLOOKUP($G58,Data!$G$3:$BA$2935,9,FALSE))</f>
        <v>1.1299999999999999</v>
      </c>
      <c r="Q58" s="4">
        <f>IF($H58=0,"",VLOOKUP($G58,Data!$G$3:$BA$2935,10,FALSE))</f>
        <v>0.73399999999999999</v>
      </c>
      <c r="R58" s="4">
        <f>IF($H58=0,"",VLOOKUP($G58,Data!$G$3:$BA$2935,11,FALSE))</f>
        <v>0.26</v>
      </c>
      <c r="S58" s="4">
        <f>IF($H58=0,"",VLOOKUP($G58,Data!$G$3:$BA$2935,12,FALSE))</f>
        <v>0.25600000000000001</v>
      </c>
      <c r="T58" s="4">
        <f>IF($H58=0,"",VLOOKUP($G58,Data!$G$3:$BA$2935,13,FALSE))</f>
        <v>0.104</v>
      </c>
      <c r="U58" s="4">
        <f>IF($H58=0,"",VLOOKUP($G58,Data!$G$3:$BA$2935,14,FALSE))</f>
        <v>0.19400000000000001</v>
      </c>
      <c r="V58" s="4">
        <f>IF($H58=0,"",VLOOKUP($G58,Data!$G$3:$BA$2935,15,FALSE))</f>
        <v>0.68500000000000005</v>
      </c>
      <c r="W58" s="4" t="str">
        <f>IF($H58=0,"",VLOOKUP($G58,Data!$G$3:$BA$2935,16,FALSE))</f>
        <v>/</v>
      </c>
      <c r="X58" s="4" t="str">
        <f>IF($H58=0,"",VLOOKUP($G58,Data!$G$3:$BA$2935,17,FALSE))</f>
        <v>/</v>
      </c>
      <c r="Y58" s="4" t="str">
        <f>IF($H58=0,"",VLOOKUP($G58,Data!$G$3:$BA$2935,18,FALSE))</f>
        <v/>
      </c>
      <c r="Z58" s="4" t="str">
        <f>IF($H58=0,"",VLOOKUP($G58,Data!$G$3:$BA$2935,19,FALSE))</f>
        <v/>
      </c>
      <c r="AA58" s="4" t="str">
        <f>IF($H58=0,"",VLOOKUP($G58,Data!$G$3:$BA$2935,20,FALSE))</f>
        <v/>
      </c>
      <c r="AB58" s="4" t="str">
        <f>IF($H58=0,"",VLOOKUP($G58,Data!$G$3:$BA$2935,21,FALSE))</f>
        <v/>
      </c>
      <c r="AC58" s="4" t="str">
        <f>IF($H58=0,"",VLOOKUP($G58,Data!$G$3:$BA$2935,22,FALSE))</f>
        <v/>
      </c>
      <c r="AD58" s="4" t="str">
        <f>IF($H58=0,"",VLOOKUP($G58,Data!$G$3:$BA$2935,23,FALSE))</f>
        <v/>
      </c>
      <c r="AE58" s="4" t="str">
        <f>IF($H58=0,"",VLOOKUP($G58,Data!$G$3:$BA$2935,24,FALSE))</f>
        <v/>
      </c>
      <c r="AF58" s="4" t="str">
        <f>IF($H58=0,"",VLOOKUP($G58,Data!$G$3:$BA$2935,25,FALSE))</f>
        <v/>
      </c>
      <c r="AG58" s="4" t="str">
        <f>IF($H58=0,"",VLOOKUP($G58,Data!$G$3:$BA$2935,26,FALSE))</f>
        <v/>
      </c>
      <c r="AH58" s="4" t="str">
        <f>IF($H58=0,"",VLOOKUP($G58,Data!$G$3:$BA$2935,27,FALSE))</f>
        <v/>
      </c>
      <c r="AI58" s="4" t="str">
        <f>IF($H58=0,"",VLOOKUP($G58,Data!$G$3:$BA$2935,28,FALSE))</f>
        <v/>
      </c>
      <c r="AJ58" s="4" t="str">
        <f>IF($H58=0,"",VLOOKUP($G58,Data!$G$3:$BA$2935,29,FALSE))</f>
        <v/>
      </c>
      <c r="AK58" s="4" t="str">
        <f>IF($H58=0,"",VLOOKUP($G58,Data!$G$3:$BA$2935,30,FALSE))</f>
        <v/>
      </c>
      <c r="AL58" s="4" t="str">
        <f>IF($H58=0,"",VLOOKUP($G58,Data!$G$3:$BA$2935,31,FALSE))</f>
        <v/>
      </c>
      <c r="AM58" s="4" t="str">
        <f>IF($H58=0,"",VLOOKUP($G58,Data!$G$3:$BA$2935,32,FALSE))</f>
        <v/>
      </c>
      <c r="AN58" s="4" t="str">
        <f>IF($H58=0,"",VLOOKUP($G58,Data!$G$3:$BA$2935,33,FALSE))</f>
        <v/>
      </c>
      <c r="AO58" s="4" t="str">
        <f>IF($H58=0,"",VLOOKUP($G58,Data!$G$3:$BA$2935,34,FALSE))</f>
        <v/>
      </c>
      <c r="AP58" s="4" t="str">
        <f>IF($H58=0,"",VLOOKUP($G58,Data!$G$3:$BA$2935,35,FALSE))</f>
        <v/>
      </c>
      <c r="AQ58" s="4" t="str">
        <f>IF($H58=0,"",VLOOKUP($G58,Data!$G$3:$BA$2935,36,FALSE))</f>
        <v/>
      </c>
      <c r="AR58" s="4" t="str">
        <f>IF($H58=0,"",VLOOKUP($G58,Data!$G$3:$BA$2935,37,FALSE))</f>
        <v/>
      </c>
      <c r="AS58" s="4" t="str">
        <f>IF($H58=0,"",VLOOKUP($G58,Data!$G$3:$BA$2935,38,FALSE))</f>
        <v/>
      </c>
      <c r="AT58" s="4" t="str">
        <f>IF($H58=0,"",VLOOKUP($G58,Data!$G$3:$BA$2935,39,FALSE))</f>
        <v/>
      </c>
    </row>
    <row r="59" spans="1:46" x14ac:dyDescent="0.25">
      <c r="A59" s="4">
        <f>PSSE!A61</f>
        <v>916039</v>
      </c>
      <c r="B59" s="4" t="str">
        <f>PSSE!B61</f>
        <v>SUOICHAN2_H1</v>
      </c>
      <c r="C59" s="4">
        <f>PSSE!D61</f>
        <v>10.5</v>
      </c>
      <c r="D59" s="4">
        <f>PSSE!E61</f>
        <v>20</v>
      </c>
      <c r="E59" s="4" t="str">
        <f>PSSE!F61</f>
        <v>TD</v>
      </c>
      <c r="F59" s="4">
        <f>PSSE!G61</f>
        <v>1</v>
      </c>
      <c r="G59" s="4" t="str">
        <f t="shared" si="0"/>
        <v>GEN10.520TD1</v>
      </c>
      <c r="H59" s="4">
        <f>COUNTIF(Data!$G$3:$BA$2935,GEN!$G59)</f>
        <v>1</v>
      </c>
      <c r="I59" s="4" t="str">
        <f>IF($H59=0,"",VLOOKUP($G59,Data!$G$3:$BA$2935,2,FALSE))</f>
        <v>'GENSAL'</v>
      </c>
      <c r="J59" s="4">
        <f>PSSE!C61</f>
        <v>1</v>
      </c>
      <c r="K59" s="4">
        <f>IF($H59=0,"",VLOOKUP($G59,Data!$G$3:$BA$2935,4,FALSE))</f>
        <v>6.6</v>
      </c>
      <c r="L59" s="4">
        <f>IF($H59=0,"",VLOOKUP($G59,Data!$G$3:$BA$2935,5,FALSE))</f>
        <v>0.05</v>
      </c>
      <c r="M59" s="4">
        <f>IF($H59=0,"",VLOOKUP($G59,Data!$G$3:$BA$2935,6,FALSE))</f>
        <v>0.155</v>
      </c>
      <c r="N59" s="4">
        <f>IF($H59=0,"",VLOOKUP($G59,Data!$G$3:$BA$2935,7,FALSE))</f>
        <v>2</v>
      </c>
      <c r="O59" s="4">
        <f>IF($H59=0,"",VLOOKUP($G59,Data!$G$3:$BA$2935,8,FALSE))</f>
        <v>0</v>
      </c>
      <c r="P59" s="4">
        <f>IF($H59=0,"",VLOOKUP($G59,Data!$G$3:$BA$2935,9,FALSE))</f>
        <v>1.1299999999999999</v>
      </c>
      <c r="Q59" s="4">
        <f>IF($H59=0,"",VLOOKUP($G59,Data!$G$3:$BA$2935,10,FALSE))</f>
        <v>0.73399999999999999</v>
      </c>
      <c r="R59" s="4">
        <f>IF($H59=0,"",VLOOKUP($G59,Data!$G$3:$BA$2935,11,FALSE))</f>
        <v>0.26</v>
      </c>
      <c r="S59" s="4">
        <f>IF($H59=0,"",VLOOKUP($G59,Data!$G$3:$BA$2935,12,FALSE))</f>
        <v>0.25600000000000001</v>
      </c>
      <c r="T59" s="4">
        <f>IF($H59=0,"",VLOOKUP($G59,Data!$G$3:$BA$2935,13,FALSE))</f>
        <v>0.104</v>
      </c>
      <c r="U59" s="4">
        <f>IF($H59=0,"",VLOOKUP($G59,Data!$G$3:$BA$2935,14,FALSE))</f>
        <v>0.19400000000000001</v>
      </c>
      <c r="V59" s="4">
        <f>IF($H59=0,"",VLOOKUP($G59,Data!$G$3:$BA$2935,15,FALSE))</f>
        <v>0.68500000000000005</v>
      </c>
      <c r="W59" s="4" t="str">
        <f>IF($H59=0,"",VLOOKUP($G59,Data!$G$3:$BA$2935,16,FALSE))</f>
        <v>/</v>
      </c>
      <c r="X59" s="4" t="str">
        <f>IF($H59=0,"",VLOOKUP($G59,Data!$G$3:$BA$2935,17,FALSE))</f>
        <v>/</v>
      </c>
      <c r="Y59" s="4" t="str">
        <f>IF($H59=0,"",VLOOKUP($G59,Data!$G$3:$BA$2935,18,FALSE))</f>
        <v/>
      </c>
      <c r="Z59" s="4" t="str">
        <f>IF($H59=0,"",VLOOKUP($G59,Data!$G$3:$BA$2935,19,FALSE))</f>
        <v/>
      </c>
      <c r="AA59" s="4" t="str">
        <f>IF($H59=0,"",VLOOKUP($G59,Data!$G$3:$BA$2935,20,FALSE))</f>
        <v/>
      </c>
      <c r="AB59" s="4" t="str">
        <f>IF($H59=0,"",VLOOKUP($G59,Data!$G$3:$BA$2935,21,FALSE))</f>
        <v/>
      </c>
      <c r="AC59" s="4" t="str">
        <f>IF($H59=0,"",VLOOKUP($G59,Data!$G$3:$BA$2935,22,FALSE))</f>
        <v/>
      </c>
      <c r="AD59" s="4" t="str">
        <f>IF($H59=0,"",VLOOKUP($G59,Data!$G$3:$BA$2935,23,FALSE))</f>
        <v/>
      </c>
      <c r="AE59" s="4" t="str">
        <f>IF($H59=0,"",VLOOKUP($G59,Data!$G$3:$BA$2935,24,FALSE))</f>
        <v/>
      </c>
      <c r="AF59" s="4" t="str">
        <f>IF($H59=0,"",VLOOKUP($G59,Data!$G$3:$BA$2935,25,FALSE))</f>
        <v/>
      </c>
      <c r="AG59" s="4" t="str">
        <f>IF($H59=0,"",VLOOKUP($G59,Data!$G$3:$BA$2935,26,FALSE))</f>
        <v/>
      </c>
      <c r="AH59" s="4" t="str">
        <f>IF($H59=0,"",VLOOKUP($G59,Data!$G$3:$BA$2935,27,FALSE))</f>
        <v/>
      </c>
      <c r="AI59" s="4" t="str">
        <f>IF($H59=0,"",VLOOKUP($G59,Data!$G$3:$BA$2935,28,FALSE))</f>
        <v/>
      </c>
      <c r="AJ59" s="4" t="str">
        <f>IF($H59=0,"",VLOOKUP($G59,Data!$G$3:$BA$2935,29,FALSE))</f>
        <v/>
      </c>
      <c r="AK59" s="4" t="str">
        <f>IF($H59=0,"",VLOOKUP($G59,Data!$G$3:$BA$2935,30,FALSE))</f>
        <v/>
      </c>
      <c r="AL59" s="4" t="str">
        <f>IF($H59=0,"",VLOOKUP($G59,Data!$G$3:$BA$2935,31,FALSE))</f>
        <v/>
      </c>
      <c r="AM59" s="4" t="str">
        <f>IF($H59=0,"",VLOOKUP($G59,Data!$G$3:$BA$2935,32,FALSE))</f>
        <v/>
      </c>
      <c r="AN59" s="4" t="str">
        <f>IF($H59=0,"",VLOOKUP($G59,Data!$G$3:$BA$2935,33,FALSE))</f>
        <v/>
      </c>
      <c r="AO59" s="4" t="str">
        <f>IF($H59=0,"",VLOOKUP($G59,Data!$G$3:$BA$2935,34,FALSE))</f>
        <v/>
      </c>
      <c r="AP59" s="4" t="str">
        <f>IF($H59=0,"",VLOOKUP($G59,Data!$G$3:$BA$2935,35,FALSE))</f>
        <v/>
      </c>
      <c r="AQ59" s="4" t="str">
        <f>IF($H59=0,"",VLOOKUP($G59,Data!$G$3:$BA$2935,36,FALSE))</f>
        <v/>
      </c>
      <c r="AR59" s="4" t="str">
        <f>IF($H59=0,"",VLOOKUP($G59,Data!$G$3:$BA$2935,37,FALSE))</f>
        <v/>
      </c>
      <c r="AS59" s="4" t="str">
        <f>IF($H59=0,"",VLOOKUP($G59,Data!$G$3:$BA$2935,38,FALSE))</f>
        <v/>
      </c>
      <c r="AT59" s="4" t="str">
        <f>IF($H59=0,"",VLOOKUP($G59,Data!$G$3:$BA$2935,39,FALSE))</f>
        <v/>
      </c>
    </row>
    <row r="60" spans="1:46" x14ac:dyDescent="0.25">
      <c r="A60" s="4">
        <f>PSSE!A62</f>
        <v>916045</v>
      </c>
      <c r="B60" s="4" t="str">
        <f>PSSE!B62</f>
        <v>NAMTHA_H1</v>
      </c>
      <c r="C60" s="4">
        <f>PSSE!D62</f>
        <v>11</v>
      </c>
      <c r="D60" s="4">
        <f>PSSE!E62</f>
        <v>25.5</v>
      </c>
      <c r="E60" s="4" t="str">
        <f>PSSE!F62</f>
        <v>TD</v>
      </c>
      <c r="F60" s="4">
        <f>PSSE!G62</f>
        <v>1</v>
      </c>
      <c r="G60" s="4" t="str">
        <f t="shared" si="0"/>
        <v>GEN1125.5TD1</v>
      </c>
      <c r="H60" s="4">
        <f>COUNTIF(Data!$G$3:$BA$2935,GEN!$G60)</f>
        <v>1</v>
      </c>
      <c r="I60" s="4" t="str">
        <f>IF($H60=0,"",VLOOKUP($G60,Data!$G$3:$BA$2935,2,FALSE))</f>
        <v>'GENSAL'</v>
      </c>
      <c r="J60" s="4">
        <f>PSSE!C62</f>
        <v>1</v>
      </c>
      <c r="K60" s="4">
        <f>IF($H60=0,"",VLOOKUP($G60,Data!$G$3:$BA$2935,4,FALSE))</f>
        <v>6.6</v>
      </c>
      <c r="L60" s="4">
        <f>IF($H60=0,"",VLOOKUP($G60,Data!$G$3:$BA$2935,5,FALSE))</f>
        <v>0.05</v>
      </c>
      <c r="M60" s="4">
        <f>IF($H60=0,"",VLOOKUP($G60,Data!$G$3:$BA$2935,6,FALSE))</f>
        <v>0.155</v>
      </c>
      <c r="N60" s="4">
        <f>IF($H60=0,"",VLOOKUP($G60,Data!$G$3:$BA$2935,7,FALSE))</f>
        <v>2</v>
      </c>
      <c r="O60" s="4">
        <f>IF($H60=0,"",VLOOKUP($G60,Data!$G$3:$BA$2935,8,FALSE))</f>
        <v>0</v>
      </c>
      <c r="P60" s="4">
        <f>IF($H60=0,"",VLOOKUP($G60,Data!$G$3:$BA$2935,9,FALSE))</f>
        <v>1.1299999999999999</v>
      </c>
      <c r="Q60" s="4">
        <f>IF($H60=0,"",VLOOKUP($G60,Data!$G$3:$BA$2935,10,FALSE))</f>
        <v>0.73399999999999999</v>
      </c>
      <c r="R60" s="4">
        <f>IF($H60=0,"",VLOOKUP($G60,Data!$G$3:$BA$2935,11,FALSE))</f>
        <v>0.26</v>
      </c>
      <c r="S60" s="4">
        <f>IF($H60=0,"",VLOOKUP($G60,Data!$G$3:$BA$2935,12,FALSE))</f>
        <v>0.25600000000000001</v>
      </c>
      <c r="T60" s="4">
        <f>IF($H60=0,"",VLOOKUP($G60,Data!$G$3:$BA$2935,13,FALSE))</f>
        <v>0.104</v>
      </c>
      <c r="U60" s="4">
        <f>IF($H60=0,"",VLOOKUP($G60,Data!$G$3:$BA$2935,14,FALSE))</f>
        <v>0.19400000000000001</v>
      </c>
      <c r="V60" s="4">
        <f>IF($H60=0,"",VLOOKUP($G60,Data!$G$3:$BA$2935,15,FALSE))</f>
        <v>0.68500000000000005</v>
      </c>
      <c r="W60" s="4" t="str">
        <f>IF($H60=0,"",VLOOKUP($G60,Data!$G$3:$BA$2935,16,FALSE))</f>
        <v>/</v>
      </c>
      <c r="X60" s="4" t="str">
        <f>IF($H60=0,"",VLOOKUP($G60,Data!$G$3:$BA$2935,17,FALSE))</f>
        <v>/</v>
      </c>
      <c r="Y60" s="4" t="str">
        <f>IF($H60=0,"",VLOOKUP($G60,Data!$G$3:$BA$2935,18,FALSE))</f>
        <v/>
      </c>
      <c r="Z60" s="4" t="str">
        <f>IF($H60=0,"",VLOOKUP($G60,Data!$G$3:$BA$2935,19,FALSE))</f>
        <v/>
      </c>
      <c r="AA60" s="4" t="str">
        <f>IF($H60=0,"",VLOOKUP($G60,Data!$G$3:$BA$2935,20,FALSE))</f>
        <v/>
      </c>
      <c r="AB60" s="4" t="str">
        <f>IF($H60=0,"",VLOOKUP($G60,Data!$G$3:$BA$2935,21,FALSE))</f>
        <v/>
      </c>
      <c r="AC60" s="4" t="str">
        <f>IF($H60=0,"",VLOOKUP($G60,Data!$G$3:$BA$2935,22,FALSE))</f>
        <v/>
      </c>
      <c r="AD60" s="4" t="str">
        <f>IF($H60=0,"",VLOOKUP($G60,Data!$G$3:$BA$2935,23,FALSE))</f>
        <v/>
      </c>
      <c r="AE60" s="4" t="str">
        <f>IF($H60=0,"",VLOOKUP($G60,Data!$G$3:$BA$2935,24,FALSE))</f>
        <v/>
      </c>
      <c r="AF60" s="4" t="str">
        <f>IF($H60=0,"",VLOOKUP($G60,Data!$G$3:$BA$2935,25,FALSE))</f>
        <v/>
      </c>
      <c r="AG60" s="4" t="str">
        <f>IF($H60=0,"",VLOOKUP($G60,Data!$G$3:$BA$2935,26,FALSE))</f>
        <v/>
      </c>
      <c r="AH60" s="4" t="str">
        <f>IF($H60=0,"",VLOOKUP($G60,Data!$G$3:$BA$2935,27,FALSE))</f>
        <v/>
      </c>
      <c r="AI60" s="4" t="str">
        <f>IF($H60=0,"",VLOOKUP($G60,Data!$G$3:$BA$2935,28,FALSE))</f>
        <v/>
      </c>
      <c r="AJ60" s="4" t="str">
        <f>IF($H60=0,"",VLOOKUP($G60,Data!$G$3:$BA$2935,29,FALSE))</f>
        <v/>
      </c>
      <c r="AK60" s="4" t="str">
        <f>IF($H60=0,"",VLOOKUP($G60,Data!$G$3:$BA$2935,30,FALSE))</f>
        <v/>
      </c>
      <c r="AL60" s="4" t="str">
        <f>IF($H60=0,"",VLOOKUP($G60,Data!$G$3:$BA$2935,31,FALSE))</f>
        <v/>
      </c>
      <c r="AM60" s="4" t="str">
        <f>IF($H60=0,"",VLOOKUP($G60,Data!$G$3:$BA$2935,32,FALSE))</f>
        <v/>
      </c>
      <c r="AN60" s="4" t="str">
        <f>IF($H60=0,"",VLOOKUP($G60,Data!$G$3:$BA$2935,33,FALSE))</f>
        <v/>
      </c>
      <c r="AO60" s="4" t="str">
        <f>IF($H60=0,"",VLOOKUP($G60,Data!$G$3:$BA$2935,34,FALSE))</f>
        <v/>
      </c>
      <c r="AP60" s="4" t="str">
        <f>IF($H60=0,"",VLOOKUP($G60,Data!$G$3:$BA$2935,35,FALSE))</f>
        <v/>
      </c>
      <c r="AQ60" s="4" t="str">
        <f>IF($H60=0,"",VLOOKUP($G60,Data!$G$3:$BA$2935,36,FALSE))</f>
        <v/>
      </c>
      <c r="AR60" s="4" t="str">
        <f>IF($H60=0,"",VLOOKUP($G60,Data!$G$3:$BA$2935,37,FALSE))</f>
        <v/>
      </c>
      <c r="AS60" s="4" t="str">
        <f>IF($H60=0,"",VLOOKUP($G60,Data!$G$3:$BA$2935,38,FALSE))</f>
        <v/>
      </c>
      <c r="AT60" s="4" t="str">
        <f>IF($H60=0,"",VLOOKUP($G60,Data!$G$3:$BA$2935,39,FALSE))</f>
        <v/>
      </c>
    </row>
    <row r="61" spans="1:46" x14ac:dyDescent="0.25">
      <c r="A61" s="4">
        <f>PSSE!A63</f>
        <v>916046</v>
      </c>
      <c r="B61" s="4" t="str">
        <f>PSSE!B63</f>
        <v>NAMTHA_H1</v>
      </c>
      <c r="C61" s="4">
        <f>PSSE!D63</f>
        <v>10.5</v>
      </c>
      <c r="D61" s="4">
        <f>PSSE!E63</f>
        <v>20</v>
      </c>
      <c r="E61" s="4" t="str">
        <f>PSSE!F63</f>
        <v>TD</v>
      </c>
      <c r="F61" s="4">
        <f>PSSE!G63</f>
        <v>1</v>
      </c>
      <c r="G61" s="4" t="str">
        <f t="shared" si="0"/>
        <v>GEN10.520TD1</v>
      </c>
      <c r="H61" s="4">
        <f>COUNTIF(Data!$G$3:$BA$2935,GEN!$G61)</f>
        <v>1</v>
      </c>
      <c r="I61" s="4" t="str">
        <f>IF($H61=0,"",VLOOKUP($G61,Data!$G$3:$BA$2935,2,FALSE))</f>
        <v>'GENSAL'</v>
      </c>
      <c r="J61" s="4">
        <f>PSSE!C63</f>
        <v>1</v>
      </c>
      <c r="K61" s="4">
        <f>IF($H61=0,"",VLOOKUP($G61,Data!$G$3:$BA$2935,4,FALSE))</f>
        <v>6.6</v>
      </c>
      <c r="L61" s="4">
        <f>IF($H61=0,"",VLOOKUP($G61,Data!$G$3:$BA$2935,5,FALSE))</f>
        <v>0.05</v>
      </c>
      <c r="M61" s="4">
        <f>IF($H61=0,"",VLOOKUP($G61,Data!$G$3:$BA$2935,6,FALSE))</f>
        <v>0.155</v>
      </c>
      <c r="N61" s="4">
        <f>IF($H61=0,"",VLOOKUP($G61,Data!$G$3:$BA$2935,7,FALSE))</f>
        <v>2</v>
      </c>
      <c r="O61" s="4">
        <f>IF($H61=0,"",VLOOKUP($G61,Data!$G$3:$BA$2935,8,FALSE))</f>
        <v>0</v>
      </c>
      <c r="P61" s="4">
        <f>IF($H61=0,"",VLOOKUP($G61,Data!$G$3:$BA$2935,9,FALSE))</f>
        <v>1.1299999999999999</v>
      </c>
      <c r="Q61" s="4">
        <f>IF($H61=0,"",VLOOKUP($G61,Data!$G$3:$BA$2935,10,FALSE))</f>
        <v>0.73399999999999999</v>
      </c>
      <c r="R61" s="4">
        <f>IF($H61=0,"",VLOOKUP($G61,Data!$G$3:$BA$2935,11,FALSE))</f>
        <v>0.26</v>
      </c>
      <c r="S61" s="4">
        <f>IF($H61=0,"",VLOOKUP($G61,Data!$G$3:$BA$2935,12,FALSE))</f>
        <v>0.25600000000000001</v>
      </c>
      <c r="T61" s="4">
        <f>IF($H61=0,"",VLOOKUP($G61,Data!$G$3:$BA$2935,13,FALSE))</f>
        <v>0.104</v>
      </c>
      <c r="U61" s="4">
        <f>IF($H61=0,"",VLOOKUP($G61,Data!$G$3:$BA$2935,14,FALSE))</f>
        <v>0.19400000000000001</v>
      </c>
      <c r="V61" s="4">
        <f>IF($H61=0,"",VLOOKUP($G61,Data!$G$3:$BA$2935,15,FALSE))</f>
        <v>0.68500000000000005</v>
      </c>
      <c r="W61" s="4" t="str">
        <f>IF($H61=0,"",VLOOKUP($G61,Data!$G$3:$BA$2935,16,FALSE))</f>
        <v>/</v>
      </c>
      <c r="X61" s="4" t="str">
        <f>IF($H61=0,"",VLOOKUP($G61,Data!$G$3:$BA$2935,17,FALSE))</f>
        <v>/</v>
      </c>
      <c r="Y61" s="4" t="str">
        <f>IF($H61=0,"",VLOOKUP($G61,Data!$G$3:$BA$2935,18,FALSE))</f>
        <v/>
      </c>
      <c r="Z61" s="4" t="str">
        <f>IF($H61=0,"",VLOOKUP($G61,Data!$G$3:$BA$2935,19,FALSE))</f>
        <v/>
      </c>
      <c r="AA61" s="4" t="str">
        <f>IF($H61=0,"",VLOOKUP($G61,Data!$G$3:$BA$2935,20,FALSE))</f>
        <v/>
      </c>
      <c r="AB61" s="4" t="str">
        <f>IF($H61=0,"",VLOOKUP($G61,Data!$G$3:$BA$2935,21,FALSE))</f>
        <v/>
      </c>
      <c r="AC61" s="4" t="str">
        <f>IF($H61=0,"",VLOOKUP($G61,Data!$G$3:$BA$2935,22,FALSE))</f>
        <v/>
      </c>
      <c r="AD61" s="4" t="str">
        <f>IF($H61=0,"",VLOOKUP($G61,Data!$G$3:$BA$2935,23,FALSE))</f>
        <v/>
      </c>
      <c r="AE61" s="4" t="str">
        <f>IF($H61=0,"",VLOOKUP($G61,Data!$G$3:$BA$2935,24,FALSE))</f>
        <v/>
      </c>
      <c r="AF61" s="4" t="str">
        <f>IF($H61=0,"",VLOOKUP($G61,Data!$G$3:$BA$2935,25,FALSE))</f>
        <v/>
      </c>
      <c r="AG61" s="4" t="str">
        <f>IF($H61=0,"",VLOOKUP($G61,Data!$G$3:$BA$2935,26,FALSE))</f>
        <v/>
      </c>
      <c r="AH61" s="4" t="str">
        <f>IF($H61=0,"",VLOOKUP($G61,Data!$G$3:$BA$2935,27,FALSE))</f>
        <v/>
      </c>
      <c r="AI61" s="4" t="str">
        <f>IF($H61=0,"",VLOOKUP($G61,Data!$G$3:$BA$2935,28,FALSE))</f>
        <v/>
      </c>
      <c r="AJ61" s="4" t="str">
        <f>IF($H61=0,"",VLOOKUP($G61,Data!$G$3:$BA$2935,29,FALSE))</f>
        <v/>
      </c>
      <c r="AK61" s="4" t="str">
        <f>IF($H61=0,"",VLOOKUP($G61,Data!$G$3:$BA$2935,30,FALSE))</f>
        <v/>
      </c>
      <c r="AL61" s="4" t="str">
        <f>IF($H61=0,"",VLOOKUP($G61,Data!$G$3:$BA$2935,31,FALSE))</f>
        <v/>
      </c>
      <c r="AM61" s="4" t="str">
        <f>IF($H61=0,"",VLOOKUP($G61,Data!$G$3:$BA$2935,32,FALSE))</f>
        <v/>
      </c>
      <c r="AN61" s="4" t="str">
        <f>IF($H61=0,"",VLOOKUP($G61,Data!$G$3:$BA$2935,33,FALSE))</f>
        <v/>
      </c>
      <c r="AO61" s="4" t="str">
        <f>IF($H61=0,"",VLOOKUP($G61,Data!$G$3:$BA$2935,34,FALSE))</f>
        <v/>
      </c>
      <c r="AP61" s="4" t="str">
        <f>IF($H61=0,"",VLOOKUP($G61,Data!$G$3:$BA$2935,35,FALSE))</f>
        <v/>
      </c>
      <c r="AQ61" s="4" t="str">
        <f>IF($H61=0,"",VLOOKUP($G61,Data!$G$3:$BA$2935,36,FALSE))</f>
        <v/>
      </c>
      <c r="AR61" s="4" t="str">
        <f>IF($H61=0,"",VLOOKUP($G61,Data!$G$3:$BA$2935,37,FALSE))</f>
        <v/>
      </c>
      <c r="AS61" s="4" t="str">
        <f>IF($H61=0,"",VLOOKUP($G61,Data!$G$3:$BA$2935,38,FALSE))</f>
        <v/>
      </c>
      <c r="AT61" s="4" t="str">
        <f>IF($H61=0,"",VLOOKUP($G61,Data!$G$3:$BA$2935,39,FALSE))</f>
        <v/>
      </c>
    </row>
    <row r="62" spans="1:46" x14ac:dyDescent="0.25">
      <c r="A62" s="4">
        <f>PSSE!A64</f>
        <v>916047</v>
      </c>
      <c r="B62" s="4" t="str">
        <f>PSSE!B64</f>
        <v>VANBAN_H1</v>
      </c>
      <c r="C62" s="4">
        <f>PSSE!D64</f>
        <v>11</v>
      </c>
      <c r="D62" s="4">
        <f>PSSE!E64</f>
        <v>25.5</v>
      </c>
      <c r="E62" s="4" t="str">
        <f>PSSE!F64</f>
        <v>TD</v>
      </c>
      <c r="F62" s="4">
        <f>PSSE!G64</f>
        <v>1</v>
      </c>
      <c r="G62" s="4" t="str">
        <f t="shared" si="0"/>
        <v>GEN1125.5TD1</v>
      </c>
      <c r="H62" s="4">
        <f>COUNTIF(Data!$G$3:$BA$2935,GEN!$G62)</f>
        <v>1</v>
      </c>
      <c r="I62" s="4" t="str">
        <f>IF($H62=0,"",VLOOKUP($G62,Data!$G$3:$BA$2935,2,FALSE))</f>
        <v>'GENSAL'</v>
      </c>
      <c r="J62" s="4">
        <f>PSSE!C64</f>
        <v>1</v>
      </c>
      <c r="K62" s="4">
        <f>IF($H62=0,"",VLOOKUP($G62,Data!$G$3:$BA$2935,4,FALSE))</f>
        <v>6.6</v>
      </c>
      <c r="L62" s="4">
        <f>IF($H62=0,"",VLOOKUP($G62,Data!$G$3:$BA$2935,5,FALSE))</f>
        <v>0.05</v>
      </c>
      <c r="M62" s="4">
        <f>IF($H62=0,"",VLOOKUP($G62,Data!$G$3:$BA$2935,6,FALSE))</f>
        <v>0.155</v>
      </c>
      <c r="N62" s="4">
        <f>IF($H62=0,"",VLOOKUP($G62,Data!$G$3:$BA$2935,7,FALSE))</f>
        <v>2</v>
      </c>
      <c r="O62" s="4">
        <f>IF($H62=0,"",VLOOKUP($G62,Data!$G$3:$BA$2935,8,FALSE))</f>
        <v>0</v>
      </c>
      <c r="P62" s="4">
        <f>IF($H62=0,"",VLOOKUP($G62,Data!$G$3:$BA$2935,9,FALSE))</f>
        <v>1.1299999999999999</v>
      </c>
      <c r="Q62" s="4">
        <f>IF($H62=0,"",VLOOKUP($G62,Data!$G$3:$BA$2935,10,FALSE))</f>
        <v>0.73399999999999999</v>
      </c>
      <c r="R62" s="4">
        <f>IF($H62=0,"",VLOOKUP($G62,Data!$G$3:$BA$2935,11,FALSE))</f>
        <v>0.26</v>
      </c>
      <c r="S62" s="4">
        <f>IF($H62=0,"",VLOOKUP($G62,Data!$G$3:$BA$2935,12,FALSE))</f>
        <v>0.25600000000000001</v>
      </c>
      <c r="T62" s="4">
        <f>IF($H62=0,"",VLOOKUP($G62,Data!$G$3:$BA$2935,13,FALSE))</f>
        <v>0.104</v>
      </c>
      <c r="U62" s="4">
        <f>IF($H62=0,"",VLOOKUP($G62,Data!$G$3:$BA$2935,14,FALSE))</f>
        <v>0.19400000000000001</v>
      </c>
      <c r="V62" s="4">
        <f>IF($H62=0,"",VLOOKUP($G62,Data!$G$3:$BA$2935,15,FALSE))</f>
        <v>0.68500000000000005</v>
      </c>
      <c r="W62" s="4" t="str">
        <f>IF($H62=0,"",VLOOKUP($G62,Data!$G$3:$BA$2935,16,FALSE))</f>
        <v>/</v>
      </c>
      <c r="X62" s="4" t="str">
        <f>IF($H62=0,"",VLOOKUP($G62,Data!$G$3:$BA$2935,17,FALSE))</f>
        <v>/</v>
      </c>
      <c r="Y62" s="4" t="str">
        <f>IF($H62=0,"",VLOOKUP($G62,Data!$G$3:$BA$2935,18,FALSE))</f>
        <v/>
      </c>
      <c r="Z62" s="4" t="str">
        <f>IF($H62=0,"",VLOOKUP($G62,Data!$G$3:$BA$2935,19,FALSE))</f>
        <v/>
      </c>
      <c r="AA62" s="4" t="str">
        <f>IF($H62=0,"",VLOOKUP($G62,Data!$G$3:$BA$2935,20,FALSE))</f>
        <v/>
      </c>
      <c r="AB62" s="4" t="str">
        <f>IF($H62=0,"",VLOOKUP($G62,Data!$G$3:$BA$2935,21,FALSE))</f>
        <v/>
      </c>
      <c r="AC62" s="4" t="str">
        <f>IF($H62=0,"",VLOOKUP($G62,Data!$G$3:$BA$2935,22,FALSE))</f>
        <v/>
      </c>
      <c r="AD62" s="4" t="str">
        <f>IF($H62=0,"",VLOOKUP($G62,Data!$G$3:$BA$2935,23,FALSE))</f>
        <v/>
      </c>
      <c r="AE62" s="4" t="str">
        <f>IF($H62=0,"",VLOOKUP($G62,Data!$G$3:$BA$2935,24,FALSE))</f>
        <v/>
      </c>
      <c r="AF62" s="4" t="str">
        <f>IF($H62=0,"",VLOOKUP($G62,Data!$G$3:$BA$2935,25,FALSE))</f>
        <v/>
      </c>
      <c r="AG62" s="4" t="str">
        <f>IF($H62=0,"",VLOOKUP($G62,Data!$G$3:$BA$2935,26,FALSE))</f>
        <v/>
      </c>
      <c r="AH62" s="4" t="str">
        <f>IF($H62=0,"",VLOOKUP($G62,Data!$G$3:$BA$2935,27,FALSE))</f>
        <v/>
      </c>
      <c r="AI62" s="4" t="str">
        <f>IF($H62=0,"",VLOOKUP($G62,Data!$G$3:$BA$2935,28,FALSE))</f>
        <v/>
      </c>
      <c r="AJ62" s="4" t="str">
        <f>IF($H62=0,"",VLOOKUP($G62,Data!$G$3:$BA$2935,29,FALSE))</f>
        <v/>
      </c>
      <c r="AK62" s="4" t="str">
        <f>IF($H62=0,"",VLOOKUP($G62,Data!$G$3:$BA$2935,30,FALSE))</f>
        <v/>
      </c>
      <c r="AL62" s="4" t="str">
        <f>IF($H62=0,"",VLOOKUP($G62,Data!$G$3:$BA$2935,31,FALSE))</f>
        <v/>
      </c>
      <c r="AM62" s="4" t="str">
        <f>IF($H62=0,"",VLOOKUP($G62,Data!$G$3:$BA$2935,32,FALSE))</f>
        <v/>
      </c>
      <c r="AN62" s="4" t="str">
        <f>IF($H62=0,"",VLOOKUP($G62,Data!$G$3:$BA$2935,33,FALSE))</f>
        <v/>
      </c>
      <c r="AO62" s="4" t="str">
        <f>IF($H62=0,"",VLOOKUP($G62,Data!$G$3:$BA$2935,34,FALSE))</f>
        <v/>
      </c>
      <c r="AP62" s="4" t="str">
        <f>IF($H62=0,"",VLOOKUP($G62,Data!$G$3:$BA$2935,35,FALSE))</f>
        <v/>
      </c>
      <c r="AQ62" s="4" t="str">
        <f>IF($H62=0,"",VLOOKUP($G62,Data!$G$3:$BA$2935,36,FALSE))</f>
        <v/>
      </c>
      <c r="AR62" s="4" t="str">
        <f>IF($H62=0,"",VLOOKUP($G62,Data!$G$3:$BA$2935,37,FALSE))</f>
        <v/>
      </c>
      <c r="AS62" s="4" t="str">
        <f>IF($H62=0,"",VLOOKUP($G62,Data!$G$3:$BA$2935,38,FALSE))</f>
        <v/>
      </c>
      <c r="AT62" s="4" t="str">
        <f>IF($H62=0,"",VLOOKUP($G62,Data!$G$3:$BA$2935,39,FALSE))</f>
        <v/>
      </c>
    </row>
    <row r="63" spans="1:46" x14ac:dyDescent="0.25">
      <c r="A63" s="4">
        <f>PSSE!A65</f>
        <v>916048</v>
      </c>
      <c r="B63" s="4" t="str">
        <f>PSSE!B65</f>
        <v>VANBAN_H2</v>
      </c>
      <c r="C63" s="4">
        <f>PSSE!D65</f>
        <v>10.5</v>
      </c>
      <c r="D63" s="4">
        <f>PSSE!E65</f>
        <v>32</v>
      </c>
      <c r="E63" s="4" t="str">
        <f>PSSE!F65</f>
        <v>TD</v>
      </c>
      <c r="F63" s="4">
        <f>PSSE!G65</f>
        <v>1</v>
      </c>
      <c r="G63" s="4" t="str">
        <f t="shared" si="0"/>
        <v>GEN10.532TD1</v>
      </c>
      <c r="H63" s="4">
        <f>COUNTIF(Data!$G$3:$BA$2935,GEN!$G63)</f>
        <v>1</v>
      </c>
      <c r="I63" s="4" t="str">
        <f>IF($H63=0,"",VLOOKUP($G63,Data!$G$3:$BA$2935,2,FALSE))</f>
        <v>'GENSAL'</v>
      </c>
      <c r="J63" s="4">
        <f>PSSE!C65</f>
        <v>1</v>
      </c>
      <c r="K63" s="4">
        <f>IF($H63=0,"",VLOOKUP($G63,Data!$G$3:$BA$2935,4,FALSE))</f>
        <v>6.6</v>
      </c>
      <c r="L63" s="4">
        <f>IF($H63=0,"",VLOOKUP($G63,Data!$G$3:$BA$2935,5,FALSE))</f>
        <v>0.05</v>
      </c>
      <c r="M63" s="4">
        <f>IF($H63=0,"",VLOOKUP($G63,Data!$G$3:$BA$2935,6,FALSE))</f>
        <v>0.155</v>
      </c>
      <c r="N63" s="4">
        <f>IF($H63=0,"",VLOOKUP($G63,Data!$G$3:$BA$2935,7,FALSE))</f>
        <v>2</v>
      </c>
      <c r="O63" s="4">
        <f>IF($H63=0,"",VLOOKUP($G63,Data!$G$3:$BA$2935,8,FALSE))</f>
        <v>0</v>
      </c>
      <c r="P63" s="4">
        <f>IF($H63=0,"",VLOOKUP($G63,Data!$G$3:$BA$2935,9,FALSE))</f>
        <v>1.1299999999999999</v>
      </c>
      <c r="Q63" s="4">
        <f>IF($H63=0,"",VLOOKUP($G63,Data!$G$3:$BA$2935,10,FALSE))</f>
        <v>0.73399999999999999</v>
      </c>
      <c r="R63" s="4">
        <f>IF($H63=0,"",VLOOKUP($G63,Data!$G$3:$BA$2935,11,FALSE))</f>
        <v>0.26</v>
      </c>
      <c r="S63" s="4">
        <f>IF($H63=0,"",VLOOKUP($G63,Data!$G$3:$BA$2935,12,FALSE))</f>
        <v>0.25600000000000001</v>
      </c>
      <c r="T63" s="4">
        <f>IF($H63=0,"",VLOOKUP($G63,Data!$G$3:$BA$2935,13,FALSE))</f>
        <v>0.104</v>
      </c>
      <c r="U63" s="4">
        <f>IF($H63=0,"",VLOOKUP($G63,Data!$G$3:$BA$2935,14,FALSE))</f>
        <v>0.19400000000000001</v>
      </c>
      <c r="V63" s="4">
        <f>IF($H63=0,"",VLOOKUP($G63,Data!$G$3:$BA$2935,15,FALSE))</f>
        <v>0.68500000000000005</v>
      </c>
      <c r="W63" s="4" t="str">
        <f>IF($H63=0,"",VLOOKUP($G63,Data!$G$3:$BA$2935,16,FALSE))</f>
        <v>/</v>
      </c>
      <c r="X63" s="4" t="str">
        <f>IF($H63=0,"",VLOOKUP($G63,Data!$G$3:$BA$2935,17,FALSE))</f>
        <v>/</v>
      </c>
      <c r="Y63" s="4" t="str">
        <f>IF($H63=0,"",VLOOKUP($G63,Data!$G$3:$BA$2935,18,FALSE))</f>
        <v/>
      </c>
      <c r="Z63" s="4" t="str">
        <f>IF($H63=0,"",VLOOKUP($G63,Data!$G$3:$BA$2935,19,FALSE))</f>
        <v/>
      </c>
      <c r="AA63" s="4" t="str">
        <f>IF($H63=0,"",VLOOKUP($G63,Data!$G$3:$BA$2935,20,FALSE))</f>
        <v/>
      </c>
      <c r="AB63" s="4" t="str">
        <f>IF($H63=0,"",VLOOKUP($G63,Data!$G$3:$BA$2935,21,FALSE))</f>
        <v/>
      </c>
      <c r="AC63" s="4" t="str">
        <f>IF($H63=0,"",VLOOKUP($G63,Data!$G$3:$BA$2935,22,FALSE))</f>
        <v/>
      </c>
      <c r="AD63" s="4" t="str">
        <f>IF($H63=0,"",VLOOKUP($G63,Data!$G$3:$BA$2935,23,FALSE))</f>
        <v/>
      </c>
      <c r="AE63" s="4" t="str">
        <f>IF($H63=0,"",VLOOKUP($G63,Data!$G$3:$BA$2935,24,FALSE))</f>
        <v/>
      </c>
      <c r="AF63" s="4" t="str">
        <f>IF($H63=0,"",VLOOKUP($G63,Data!$G$3:$BA$2935,25,FALSE))</f>
        <v/>
      </c>
      <c r="AG63" s="4" t="str">
        <f>IF($H63=0,"",VLOOKUP($G63,Data!$G$3:$BA$2935,26,FALSE))</f>
        <v/>
      </c>
      <c r="AH63" s="4" t="str">
        <f>IF($H63=0,"",VLOOKUP($G63,Data!$G$3:$BA$2935,27,FALSE))</f>
        <v/>
      </c>
      <c r="AI63" s="4" t="str">
        <f>IF($H63=0,"",VLOOKUP($G63,Data!$G$3:$BA$2935,28,FALSE))</f>
        <v/>
      </c>
      <c r="AJ63" s="4" t="str">
        <f>IF($H63=0,"",VLOOKUP($G63,Data!$G$3:$BA$2935,29,FALSE))</f>
        <v/>
      </c>
      <c r="AK63" s="4" t="str">
        <f>IF($H63=0,"",VLOOKUP($G63,Data!$G$3:$BA$2935,30,FALSE))</f>
        <v/>
      </c>
      <c r="AL63" s="4" t="str">
        <f>IF($H63=0,"",VLOOKUP($G63,Data!$G$3:$BA$2935,31,FALSE))</f>
        <v/>
      </c>
      <c r="AM63" s="4" t="str">
        <f>IF($H63=0,"",VLOOKUP($G63,Data!$G$3:$BA$2935,32,FALSE))</f>
        <v/>
      </c>
      <c r="AN63" s="4" t="str">
        <f>IF($H63=0,"",VLOOKUP($G63,Data!$G$3:$BA$2935,33,FALSE))</f>
        <v/>
      </c>
      <c r="AO63" s="4" t="str">
        <f>IF($H63=0,"",VLOOKUP($G63,Data!$G$3:$BA$2935,34,FALSE))</f>
        <v/>
      </c>
      <c r="AP63" s="4" t="str">
        <f>IF($H63=0,"",VLOOKUP($G63,Data!$G$3:$BA$2935,35,FALSE))</f>
        <v/>
      </c>
      <c r="AQ63" s="4" t="str">
        <f>IF($H63=0,"",VLOOKUP($G63,Data!$G$3:$BA$2935,36,FALSE))</f>
        <v/>
      </c>
      <c r="AR63" s="4" t="str">
        <f>IF($H63=0,"",VLOOKUP($G63,Data!$G$3:$BA$2935,37,FALSE))</f>
        <v/>
      </c>
      <c r="AS63" s="4" t="str">
        <f>IF($H63=0,"",VLOOKUP($G63,Data!$G$3:$BA$2935,38,FALSE))</f>
        <v/>
      </c>
      <c r="AT63" s="4" t="str">
        <f>IF($H63=0,"",VLOOKUP($G63,Data!$G$3:$BA$2935,39,FALSE))</f>
        <v/>
      </c>
    </row>
    <row r="64" spans="1:46" x14ac:dyDescent="0.25">
      <c r="A64" s="4">
        <f>PSSE!A66</f>
        <v>916049</v>
      </c>
      <c r="B64" s="4" t="str">
        <f>PSSE!B66</f>
        <v>NAMCANG_H1</v>
      </c>
      <c r="C64" s="4">
        <f>PSSE!D66</f>
        <v>10.5</v>
      </c>
      <c r="D64" s="4">
        <f>PSSE!E66</f>
        <v>20</v>
      </c>
      <c r="E64" s="4" t="str">
        <f>PSSE!F66</f>
        <v>TD</v>
      </c>
      <c r="F64" s="4">
        <f>PSSE!G66</f>
        <v>1</v>
      </c>
      <c r="G64" s="4" t="str">
        <f t="shared" si="0"/>
        <v>GEN10.520TD1</v>
      </c>
      <c r="H64" s="4">
        <f>COUNTIF(Data!$G$3:$BA$2935,GEN!$G64)</f>
        <v>1</v>
      </c>
      <c r="I64" s="4" t="str">
        <f>IF($H64=0,"",VLOOKUP($G64,Data!$G$3:$BA$2935,2,FALSE))</f>
        <v>'GENSAL'</v>
      </c>
      <c r="J64" s="4">
        <f>PSSE!C66</f>
        <v>1</v>
      </c>
      <c r="K64" s="4">
        <f>IF($H64=0,"",VLOOKUP($G64,Data!$G$3:$BA$2935,4,FALSE))</f>
        <v>6.6</v>
      </c>
      <c r="L64" s="4">
        <f>IF($H64=0,"",VLOOKUP($G64,Data!$G$3:$BA$2935,5,FALSE))</f>
        <v>0.05</v>
      </c>
      <c r="M64" s="4">
        <f>IF($H64=0,"",VLOOKUP($G64,Data!$G$3:$BA$2935,6,FALSE))</f>
        <v>0.155</v>
      </c>
      <c r="N64" s="4">
        <f>IF($H64=0,"",VLOOKUP($G64,Data!$G$3:$BA$2935,7,FALSE))</f>
        <v>2</v>
      </c>
      <c r="O64" s="4">
        <f>IF($H64=0,"",VLOOKUP($G64,Data!$G$3:$BA$2935,8,FALSE))</f>
        <v>0</v>
      </c>
      <c r="P64" s="4">
        <f>IF($H64=0,"",VLOOKUP($G64,Data!$G$3:$BA$2935,9,FALSE))</f>
        <v>1.1299999999999999</v>
      </c>
      <c r="Q64" s="4">
        <f>IF($H64=0,"",VLOOKUP($G64,Data!$G$3:$BA$2935,10,FALSE))</f>
        <v>0.73399999999999999</v>
      </c>
      <c r="R64" s="4">
        <f>IF($H64=0,"",VLOOKUP($G64,Data!$G$3:$BA$2935,11,FALSE))</f>
        <v>0.26</v>
      </c>
      <c r="S64" s="4">
        <f>IF($H64=0,"",VLOOKUP($G64,Data!$G$3:$BA$2935,12,FALSE))</f>
        <v>0.25600000000000001</v>
      </c>
      <c r="T64" s="4">
        <f>IF($H64=0,"",VLOOKUP($G64,Data!$G$3:$BA$2935,13,FALSE))</f>
        <v>0.104</v>
      </c>
      <c r="U64" s="4">
        <f>IF($H64=0,"",VLOOKUP($G64,Data!$G$3:$BA$2935,14,FALSE))</f>
        <v>0.19400000000000001</v>
      </c>
      <c r="V64" s="4">
        <f>IF($H64=0,"",VLOOKUP($G64,Data!$G$3:$BA$2935,15,FALSE))</f>
        <v>0.68500000000000005</v>
      </c>
      <c r="W64" s="4" t="str">
        <f>IF($H64=0,"",VLOOKUP($G64,Data!$G$3:$BA$2935,16,FALSE))</f>
        <v>/</v>
      </c>
      <c r="X64" s="4" t="str">
        <f>IF($H64=0,"",VLOOKUP($G64,Data!$G$3:$BA$2935,17,FALSE))</f>
        <v>/</v>
      </c>
      <c r="Y64" s="4" t="str">
        <f>IF($H64=0,"",VLOOKUP($G64,Data!$G$3:$BA$2935,18,FALSE))</f>
        <v/>
      </c>
      <c r="Z64" s="4" t="str">
        <f>IF($H64=0,"",VLOOKUP($G64,Data!$G$3:$BA$2935,19,FALSE))</f>
        <v/>
      </c>
      <c r="AA64" s="4" t="str">
        <f>IF($H64=0,"",VLOOKUP($G64,Data!$G$3:$BA$2935,20,FALSE))</f>
        <v/>
      </c>
      <c r="AB64" s="4" t="str">
        <f>IF($H64=0,"",VLOOKUP($G64,Data!$G$3:$BA$2935,21,FALSE))</f>
        <v/>
      </c>
      <c r="AC64" s="4" t="str">
        <f>IF($H64=0,"",VLOOKUP($G64,Data!$G$3:$BA$2935,22,FALSE))</f>
        <v/>
      </c>
      <c r="AD64" s="4" t="str">
        <f>IF($H64=0,"",VLOOKUP($G64,Data!$G$3:$BA$2935,23,FALSE))</f>
        <v/>
      </c>
      <c r="AE64" s="4" t="str">
        <f>IF($H64=0,"",VLOOKUP($G64,Data!$G$3:$BA$2935,24,FALSE))</f>
        <v/>
      </c>
      <c r="AF64" s="4" t="str">
        <f>IF($H64=0,"",VLOOKUP($G64,Data!$G$3:$BA$2935,25,FALSE))</f>
        <v/>
      </c>
      <c r="AG64" s="4" t="str">
        <f>IF($H64=0,"",VLOOKUP($G64,Data!$G$3:$BA$2935,26,FALSE))</f>
        <v/>
      </c>
      <c r="AH64" s="4" t="str">
        <f>IF($H64=0,"",VLOOKUP($G64,Data!$G$3:$BA$2935,27,FALSE))</f>
        <v/>
      </c>
      <c r="AI64" s="4" t="str">
        <f>IF($H64=0,"",VLOOKUP($G64,Data!$G$3:$BA$2935,28,FALSE))</f>
        <v/>
      </c>
      <c r="AJ64" s="4" t="str">
        <f>IF($H64=0,"",VLOOKUP($G64,Data!$G$3:$BA$2935,29,FALSE))</f>
        <v/>
      </c>
      <c r="AK64" s="4" t="str">
        <f>IF($H64=0,"",VLOOKUP($G64,Data!$G$3:$BA$2935,30,FALSE))</f>
        <v/>
      </c>
      <c r="AL64" s="4" t="str">
        <f>IF($H64=0,"",VLOOKUP($G64,Data!$G$3:$BA$2935,31,FALSE))</f>
        <v/>
      </c>
      <c r="AM64" s="4" t="str">
        <f>IF($H64=0,"",VLOOKUP($G64,Data!$G$3:$BA$2935,32,FALSE))</f>
        <v/>
      </c>
      <c r="AN64" s="4" t="str">
        <f>IF($H64=0,"",VLOOKUP($G64,Data!$G$3:$BA$2935,33,FALSE))</f>
        <v/>
      </c>
      <c r="AO64" s="4" t="str">
        <f>IF($H64=0,"",VLOOKUP($G64,Data!$G$3:$BA$2935,34,FALSE))</f>
        <v/>
      </c>
      <c r="AP64" s="4" t="str">
        <f>IF($H64=0,"",VLOOKUP($G64,Data!$G$3:$BA$2935,35,FALSE))</f>
        <v/>
      </c>
      <c r="AQ64" s="4" t="str">
        <f>IF($H64=0,"",VLOOKUP($G64,Data!$G$3:$BA$2935,36,FALSE))</f>
        <v/>
      </c>
      <c r="AR64" s="4" t="str">
        <f>IF($H64=0,"",VLOOKUP($G64,Data!$G$3:$BA$2935,37,FALSE))</f>
        <v/>
      </c>
      <c r="AS64" s="4" t="str">
        <f>IF($H64=0,"",VLOOKUP($G64,Data!$G$3:$BA$2935,38,FALSE))</f>
        <v/>
      </c>
      <c r="AT64" s="4" t="str">
        <f>IF($H64=0,"",VLOOKUP($G64,Data!$G$3:$BA$2935,39,FALSE))</f>
        <v/>
      </c>
    </row>
    <row r="65" spans="1:46" x14ac:dyDescent="0.25">
      <c r="A65" s="4">
        <f>PSSE!A67</f>
        <v>916050</v>
      </c>
      <c r="B65" s="4" t="str">
        <f>PSSE!B67</f>
        <v>NAMCUM_H1</v>
      </c>
      <c r="C65" s="4">
        <f>PSSE!D67</f>
        <v>13.8</v>
      </c>
      <c r="D65" s="4">
        <f>PSSE!E67</f>
        <v>40</v>
      </c>
      <c r="E65" s="4" t="str">
        <f>PSSE!F67</f>
        <v>TD</v>
      </c>
      <c r="F65" s="4">
        <f>PSSE!G67</f>
        <v>1</v>
      </c>
      <c r="G65" s="4" t="str">
        <f t="shared" si="0"/>
        <v>GEN13.840TD1</v>
      </c>
      <c r="H65" s="4">
        <f>COUNTIF(Data!$G$3:$BA$2935,GEN!$G65)</f>
        <v>1</v>
      </c>
      <c r="I65" s="4" t="str">
        <f>IF($H65=0,"",VLOOKUP($G65,Data!$G$3:$BA$2935,2,FALSE))</f>
        <v>'GENSAL'</v>
      </c>
      <c r="J65" s="4">
        <f>PSSE!C67</f>
        <v>1</v>
      </c>
      <c r="K65" s="4">
        <f>IF($H65=0,"",VLOOKUP($G65,Data!$G$3:$BA$2935,4,FALSE))</f>
        <v>6.6</v>
      </c>
      <c r="L65" s="4">
        <f>IF($H65=0,"",VLOOKUP($G65,Data!$G$3:$BA$2935,5,FALSE))</f>
        <v>0.05</v>
      </c>
      <c r="M65" s="4">
        <f>IF($H65=0,"",VLOOKUP($G65,Data!$G$3:$BA$2935,6,FALSE))</f>
        <v>0.155</v>
      </c>
      <c r="N65" s="4">
        <f>IF($H65=0,"",VLOOKUP($G65,Data!$G$3:$BA$2935,7,FALSE))</f>
        <v>2</v>
      </c>
      <c r="O65" s="4">
        <f>IF($H65=0,"",VLOOKUP($G65,Data!$G$3:$BA$2935,8,FALSE))</f>
        <v>0</v>
      </c>
      <c r="P65" s="4">
        <f>IF($H65=0,"",VLOOKUP($G65,Data!$G$3:$BA$2935,9,FALSE))</f>
        <v>1.1299999999999999</v>
      </c>
      <c r="Q65" s="4">
        <f>IF($H65=0,"",VLOOKUP($G65,Data!$G$3:$BA$2935,10,FALSE))</f>
        <v>0.73399999999999999</v>
      </c>
      <c r="R65" s="4">
        <f>IF($H65=0,"",VLOOKUP($G65,Data!$G$3:$BA$2935,11,FALSE))</f>
        <v>0.26</v>
      </c>
      <c r="S65" s="4">
        <f>IF($H65=0,"",VLOOKUP($G65,Data!$G$3:$BA$2935,12,FALSE))</f>
        <v>0.22</v>
      </c>
      <c r="T65" s="4">
        <f>IF($H65=0,"",VLOOKUP($G65,Data!$G$3:$BA$2935,13,FALSE))</f>
        <v>0.104</v>
      </c>
      <c r="U65" s="4">
        <f>IF($H65=0,"",VLOOKUP($G65,Data!$G$3:$BA$2935,14,FALSE))</f>
        <v>0.19400000000000001</v>
      </c>
      <c r="V65" s="4">
        <f>IF($H65=0,"",VLOOKUP($G65,Data!$G$3:$BA$2935,15,FALSE))</f>
        <v>0.68500000000000005</v>
      </c>
      <c r="W65" s="4" t="str">
        <f>IF($H65=0,"",VLOOKUP($G65,Data!$G$3:$BA$2935,16,FALSE))</f>
        <v>/</v>
      </c>
      <c r="X65" s="4" t="str">
        <f>IF($H65=0,"",VLOOKUP($G65,Data!$G$3:$BA$2935,17,FALSE))</f>
        <v>/</v>
      </c>
      <c r="Y65" s="4" t="str">
        <f>IF($H65=0,"",VLOOKUP($G65,Data!$G$3:$BA$2935,18,FALSE))</f>
        <v/>
      </c>
      <c r="Z65" s="4" t="str">
        <f>IF($H65=0,"",VLOOKUP($G65,Data!$G$3:$BA$2935,19,FALSE))</f>
        <v/>
      </c>
      <c r="AA65" s="4" t="str">
        <f>IF($H65=0,"",VLOOKUP($G65,Data!$G$3:$BA$2935,20,FALSE))</f>
        <v/>
      </c>
      <c r="AB65" s="4" t="str">
        <f>IF($H65=0,"",VLOOKUP($G65,Data!$G$3:$BA$2935,21,FALSE))</f>
        <v/>
      </c>
      <c r="AC65" s="4" t="str">
        <f>IF($H65=0,"",VLOOKUP($G65,Data!$G$3:$BA$2935,22,FALSE))</f>
        <v/>
      </c>
      <c r="AD65" s="4" t="str">
        <f>IF($H65=0,"",VLOOKUP($G65,Data!$G$3:$BA$2935,23,FALSE))</f>
        <v/>
      </c>
      <c r="AE65" s="4" t="str">
        <f>IF($H65=0,"",VLOOKUP($G65,Data!$G$3:$BA$2935,24,FALSE))</f>
        <v/>
      </c>
      <c r="AF65" s="4" t="str">
        <f>IF($H65=0,"",VLOOKUP($G65,Data!$G$3:$BA$2935,25,FALSE))</f>
        <v/>
      </c>
      <c r="AG65" s="4" t="str">
        <f>IF($H65=0,"",VLOOKUP($G65,Data!$G$3:$BA$2935,26,FALSE))</f>
        <v/>
      </c>
      <c r="AH65" s="4" t="str">
        <f>IF($H65=0,"",VLOOKUP($G65,Data!$G$3:$BA$2935,27,FALSE))</f>
        <v/>
      </c>
      <c r="AI65" s="4" t="str">
        <f>IF($H65=0,"",VLOOKUP($G65,Data!$G$3:$BA$2935,28,FALSE))</f>
        <v/>
      </c>
      <c r="AJ65" s="4" t="str">
        <f>IF($H65=0,"",VLOOKUP($G65,Data!$G$3:$BA$2935,29,FALSE))</f>
        <v/>
      </c>
      <c r="AK65" s="4" t="str">
        <f>IF($H65=0,"",VLOOKUP($G65,Data!$G$3:$BA$2935,30,FALSE))</f>
        <v/>
      </c>
      <c r="AL65" s="4" t="str">
        <f>IF($H65=0,"",VLOOKUP($G65,Data!$G$3:$BA$2935,31,FALSE))</f>
        <v/>
      </c>
      <c r="AM65" s="4" t="str">
        <f>IF($H65=0,"",VLOOKUP($G65,Data!$G$3:$BA$2935,32,FALSE))</f>
        <v/>
      </c>
      <c r="AN65" s="4" t="str">
        <f>IF($H65=0,"",VLOOKUP($G65,Data!$G$3:$BA$2935,33,FALSE))</f>
        <v/>
      </c>
      <c r="AO65" s="4" t="str">
        <f>IF($H65=0,"",VLOOKUP($G65,Data!$G$3:$BA$2935,34,FALSE))</f>
        <v/>
      </c>
      <c r="AP65" s="4" t="str">
        <f>IF($H65=0,"",VLOOKUP($G65,Data!$G$3:$BA$2935,35,FALSE))</f>
        <v/>
      </c>
      <c r="AQ65" s="4" t="str">
        <f>IF($H65=0,"",VLOOKUP($G65,Data!$G$3:$BA$2935,36,FALSE))</f>
        <v/>
      </c>
      <c r="AR65" s="4" t="str">
        <f>IF($H65=0,"",VLOOKUP($G65,Data!$G$3:$BA$2935,37,FALSE))</f>
        <v/>
      </c>
      <c r="AS65" s="4" t="str">
        <f>IF($H65=0,"",VLOOKUP($G65,Data!$G$3:$BA$2935,38,FALSE))</f>
        <v/>
      </c>
      <c r="AT65" s="4" t="str">
        <f>IF($H65=0,"",VLOOKUP($G65,Data!$G$3:$BA$2935,39,FALSE))</f>
        <v/>
      </c>
    </row>
    <row r="66" spans="1:46" x14ac:dyDescent="0.25">
      <c r="A66" s="4">
        <f>PSSE!A68</f>
        <v>916051</v>
      </c>
      <c r="B66" s="4" t="str">
        <f>PSSE!B68</f>
        <v>CHULINH_H1</v>
      </c>
      <c r="C66" s="4">
        <f>PSSE!D68</f>
        <v>10.5</v>
      </c>
      <c r="D66" s="4">
        <f>PSSE!E68</f>
        <v>20</v>
      </c>
      <c r="E66" s="4" t="str">
        <f>PSSE!F68</f>
        <v>TD</v>
      </c>
      <c r="F66" s="4">
        <f>PSSE!G68</f>
        <v>1</v>
      </c>
      <c r="G66" s="4" t="str">
        <f t="shared" ref="G66:G129" si="1">"GEN"&amp;C66&amp;D66&amp;E66&amp;F66</f>
        <v>GEN10.520TD1</v>
      </c>
      <c r="H66" s="4">
        <f>COUNTIF(Data!$G$3:$BA$2935,GEN!$G66)</f>
        <v>1</v>
      </c>
      <c r="I66" s="4" t="str">
        <f>IF($H66=0,"",VLOOKUP($G66,Data!$G$3:$BA$2935,2,FALSE))</f>
        <v>'GENSAL'</v>
      </c>
      <c r="J66" s="4">
        <f>PSSE!C68</f>
        <v>1</v>
      </c>
      <c r="K66" s="4">
        <f>IF($H66=0,"",VLOOKUP($G66,Data!$G$3:$BA$2935,4,FALSE))</f>
        <v>6.6</v>
      </c>
      <c r="L66" s="4">
        <f>IF($H66=0,"",VLOOKUP($G66,Data!$G$3:$BA$2935,5,FALSE))</f>
        <v>0.05</v>
      </c>
      <c r="M66" s="4">
        <f>IF($H66=0,"",VLOOKUP($G66,Data!$G$3:$BA$2935,6,FALSE))</f>
        <v>0.155</v>
      </c>
      <c r="N66" s="4">
        <f>IF($H66=0,"",VLOOKUP($G66,Data!$G$3:$BA$2935,7,FALSE))</f>
        <v>2</v>
      </c>
      <c r="O66" s="4">
        <f>IF($H66=0,"",VLOOKUP($G66,Data!$G$3:$BA$2935,8,FALSE))</f>
        <v>0</v>
      </c>
      <c r="P66" s="4">
        <f>IF($H66=0,"",VLOOKUP($G66,Data!$G$3:$BA$2935,9,FALSE))</f>
        <v>1.1299999999999999</v>
      </c>
      <c r="Q66" s="4">
        <f>IF($H66=0,"",VLOOKUP($G66,Data!$G$3:$BA$2935,10,FALSE))</f>
        <v>0.73399999999999999</v>
      </c>
      <c r="R66" s="4">
        <f>IF($H66=0,"",VLOOKUP($G66,Data!$G$3:$BA$2935,11,FALSE))</f>
        <v>0.26</v>
      </c>
      <c r="S66" s="4">
        <f>IF($H66=0,"",VLOOKUP($G66,Data!$G$3:$BA$2935,12,FALSE))</f>
        <v>0.25600000000000001</v>
      </c>
      <c r="T66" s="4">
        <f>IF($H66=0,"",VLOOKUP($G66,Data!$G$3:$BA$2935,13,FALSE))</f>
        <v>0.104</v>
      </c>
      <c r="U66" s="4">
        <f>IF($H66=0,"",VLOOKUP($G66,Data!$G$3:$BA$2935,14,FALSE))</f>
        <v>0.19400000000000001</v>
      </c>
      <c r="V66" s="4">
        <f>IF($H66=0,"",VLOOKUP($G66,Data!$G$3:$BA$2935,15,FALSE))</f>
        <v>0.68500000000000005</v>
      </c>
      <c r="W66" s="4" t="str">
        <f>IF($H66=0,"",VLOOKUP($G66,Data!$G$3:$BA$2935,16,FALSE))</f>
        <v>/</v>
      </c>
      <c r="X66" s="4" t="str">
        <f>IF($H66=0,"",VLOOKUP($G66,Data!$G$3:$BA$2935,17,FALSE))</f>
        <v>/</v>
      </c>
      <c r="Y66" s="4" t="str">
        <f>IF($H66=0,"",VLOOKUP($G66,Data!$G$3:$BA$2935,18,FALSE))</f>
        <v/>
      </c>
      <c r="Z66" s="4" t="str">
        <f>IF($H66=0,"",VLOOKUP($G66,Data!$G$3:$BA$2935,19,FALSE))</f>
        <v/>
      </c>
      <c r="AA66" s="4" t="str">
        <f>IF($H66=0,"",VLOOKUP($G66,Data!$G$3:$BA$2935,20,FALSE))</f>
        <v/>
      </c>
      <c r="AB66" s="4" t="str">
        <f>IF($H66=0,"",VLOOKUP($G66,Data!$G$3:$BA$2935,21,FALSE))</f>
        <v/>
      </c>
      <c r="AC66" s="4" t="str">
        <f>IF($H66=0,"",VLOOKUP($G66,Data!$G$3:$BA$2935,22,FALSE))</f>
        <v/>
      </c>
      <c r="AD66" s="4" t="str">
        <f>IF($H66=0,"",VLOOKUP($G66,Data!$G$3:$BA$2935,23,FALSE))</f>
        <v/>
      </c>
      <c r="AE66" s="4" t="str">
        <f>IF($H66=0,"",VLOOKUP($G66,Data!$G$3:$BA$2935,24,FALSE))</f>
        <v/>
      </c>
      <c r="AF66" s="4" t="str">
        <f>IF($H66=0,"",VLOOKUP($G66,Data!$G$3:$BA$2935,25,FALSE))</f>
        <v/>
      </c>
      <c r="AG66" s="4" t="str">
        <f>IF($H66=0,"",VLOOKUP($G66,Data!$G$3:$BA$2935,26,FALSE))</f>
        <v/>
      </c>
      <c r="AH66" s="4" t="str">
        <f>IF($H66=0,"",VLOOKUP($G66,Data!$G$3:$BA$2935,27,FALSE))</f>
        <v/>
      </c>
      <c r="AI66" s="4" t="str">
        <f>IF($H66=0,"",VLOOKUP($G66,Data!$G$3:$BA$2935,28,FALSE))</f>
        <v/>
      </c>
      <c r="AJ66" s="4" t="str">
        <f>IF($H66=0,"",VLOOKUP($G66,Data!$G$3:$BA$2935,29,FALSE))</f>
        <v/>
      </c>
      <c r="AK66" s="4" t="str">
        <f>IF($H66=0,"",VLOOKUP($G66,Data!$G$3:$BA$2935,30,FALSE))</f>
        <v/>
      </c>
      <c r="AL66" s="4" t="str">
        <f>IF($H66=0,"",VLOOKUP($G66,Data!$G$3:$BA$2935,31,FALSE))</f>
        <v/>
      </c>
      <c r="AM66" s="4" t="str">
        <f>IF($H66=0,"",VLOOKUP($G66,Data!$G$3:$BA$2935,32,FALSE))</f>
        <v/>
      </c>
      <c r="AN66" s="4" t="str">
        <f>IF($H66=0,"",VLOOKUP($G66,Data!$G$3:$BA$2935,33,FALSE))</f>
        <v/>
      </c>
      <c r="AO66" s="4" t="str">
        <f>IF($H66=0,"",VLOOKUP($G66,Data!$G$3:$BA$2935,34,FALSE))</f>
        <v/>
      </c>
      <c r="AP66" s="4" t="str">
        <f>IF($H66=0,"",VLOOKUP($G66,Data!$G$3:$BA$2935,35,FALSE))</f>
        <v/>
      </c>
      <c r="AQ66" s="4" t="str">
        <f>IF($H66=0,"",VLOOKUP($G66,Data!$G$3:$BA$2935,36,FALSE))</f>
        <v/>
      </c>
      <c r="AR66" s="4" t="str">
        <f>IF($H66=0,"",VLOOKUP($G66,Data!$G$3:$BA$2935,37,FALSE))</f>
        <v/>
      </c>
      <c r="AS66" s="4" t="str">
        <f>IF($H66=0,"",VLOOKUP($G66,Data!$G$3:$BA$2935,38,FALSE))</f>
        <v/>
      </c>
      <c r="AT66" s="4" t="str">
        <f>IF($H66=0,"",VLOOKUP($G66,Data!$G$3:$BA$2935,39,FALSE))</f>
        <v/>
      </c>
    </row>
    <row r="67" spans="1:46" x14ac:dyDescent="0.25">
      <c r="A67" s="4">
        <f>PSSE!A69</f>
        <v>916055</v>
      </c>
      <c r="B67" s="4" t="str">
        <f>PSSE!B69</f>
        <v>VANBAN_H1</v>
      </c>
      <c r="C67" s="4">
        <f>PSSE!D69</f>
        <v>11</v>
      </c>
      <c r="D67" s="4">
        <f>PSSE!E69</f>
        <v>25.5</v>
      </c>
      <c r="E67" s="4" t="str">
        <f>PSSE!F69</f>
        <v>TD</v>
      </c>
      <c r="F67" s="4">
        <f>PSSE!G69</f>
        <v>1</v>
      </c>
      <c r="G67" s="4" t="str">
        <f t="shared" si="1"/>
        <v>GEN1125.5TD1</v>
      </c>
      <c r="H67" s="4">
        <f>COUNTIF(Data!$G$3:$BA$2935,GEN!$G67)</f>
        <v>1</v>
      </c>
      <c r="I67" s="4" t="str">
        <f>IF($H67=0,"",VLOOKUP($G67,Data!$G$3:$BA$2935,2,FALSE))</f>
        <v>'GENSAL'</v>
      </c>
      <c r="J67" s="4">
        <f>PSSE!C69</f>
        <v>1</v>
      </c>
      <c r="K67" s="4">
        <f>IF($H67=0,"",VLOOKUP($G67,Data!$G$3:$BA$2935,4,FALSE))</f>
        <v>6.6</v>
      </c>
      <c r="L67" s="4">
        <f>IF($H67=0,"",VLOOKUP($G67,Data!$G$3:$BA$2935,5,FALSE))</f>
        <v>0.05</v>
      </c>
      <c r="M67" s="4">
        <f>IF($H67=0,"",VLOOKUP($G67,Data!$G$3:$BA$2935,6,FALSE))</f>
        <v>0.155</v>
      </c>
      <c r="N67" s="4">
        <f>IF($H67=0,"",VLOOKUP($G67,Data!$G$3:$BA$2935,7,FALSE))</f>
        <v>2</v>
      </c>
      <c r="O67" s="4">
        <f>IF($H67=0,"",VLOOKUP($G67,Data!$G$3:$BA$2935,8,FALSE))</f>
        <v>0</v>
      </c>
      <c r="P67" s="4">
        <f>IF($H67=0,"",VLOOKUP($G67,Data!$G$3:$BA$2935,9,FALSE))</f>
        <v>1.1299999999999999</v>
      </c>
      <c r="Q67" s="4">
        <f>IF($H67=0,"",VLOOKUP($G67,Data!$G$3:$BA$2935,10,FALSE))</f>
        <v>0.73399999999999999</v>
      </c>
      <c r="R67" s="4">
        <f>IF($H67=0,"",VLOOKUP($G67,Data!$G$3:$BA$2935,11,FALSE))</f>
        <v>0.26</v>
      </c>
      <c r="S67" s="4">
        <f>IF($H67=0,"",VLOOKUP($G67,Data!$G$3:$BA$2935,12,FALSE))</f>
        <v>0.25600000000000001</v>
      </c>
      <c r="T67" s="4">
        <f>IF($H67=0,"",VLOOKUP($G67,Data!$G$3:$BA$2935,13,FALSE))</f>
        <v>0.104</v>
      </c>
      <c r="U67" s="4">
        <f>IF($H67=0,"",VLOOKUP($G67,Data!$G$3:$BA$2935,14,FALSE))</f>
        <v>0.19400000000000001</v>
      </c>
      <c r="V67" s="4">
        <f>IF($H67=0,"",VLOOKUP($G67,Data!$G$3:$BA$2935,15,FALSE))</f>
        <v>0.68500000000000005</v>
      </c>
      <c r="W67" s="4" t="str">
        <f>IF($H67=0,"",VLOOKUP($G67,Data!$G$3:$BA$2935,16,FALSE))</f>
        <v>/</v>
      </c>
      <c r="X67" s="4" t="str">
        <f>IF($H67=0,"",VLOOKUP($G67,Data!$G$3:$BA$2935,17,FALSE))</f>
        <v>/</v>
      </c>
      <c r="Y67" s="4" t="str">
        <f>IF($H67=0,"",VLOOKUP($G67,Data!$G$3:$BA$2935,18,FALSE))</f>
        <v/>
      </c>
      <c r="Z67" s="4" t="str">
        <f>IF($H67=0,"",VLOOKUP($G67,Data!$G$3:$BA$2935,19,FALSE))</f>
        <v/>
      </c>
      <c r="AA67" s="4" t="str">
        <f>IF($H67=0,"",VLOOKUP($G67,Data!$G$3:$BA$2935,20,FALSE))</f>
        <v/>
      </c>
      <c r="AB67" s="4" t="str">
        <f>IF($H67=0,"",VLOOKUP($G67,Data!$G$3:$BA$2935,21,FALSE))</f>
        <v/>
      </c>
      <c r="AC67" s="4" t="str">
        <f>IF($H67=0,"",VLOOKUP($G67,Data!$G$3:$BA$2935,22,FALSE))</f>
        <v/>
      </c>
      <c r="AD67" s="4" t="str">
        <f>IF($H67=0,"",VLOOKUP($G67,Data!$G$3:$BA$2935,23,FALSE))</f>
        <v/>
      </c>
      <c r="AE67" s="4" t="str">
        <f>IF($H67=0,"",VLOOKUP($G67,Data!$G$3:$BA$2935,24,FALSE))</f>
        <v/>
      </c>
      <c r="AF67" s="4" t="str">
        <f>IF($H67=0,"",VLOOKUP($G67,Data!$G$3:$BA$2935,25,FALSE))</f>
        <v/>
      </c>
      <c r="AG67" s="4" t="str">
        <f>IF($H67=0,"",VLOOKUP($G67,Data!$G$3:$BA$2935,26,FALSE))</f>
        <v/>
      </c>
      <c r="AH67" s="4" t="str">
        <f>IF($H67=0,"",VLOOKUP($G67,Data!$G$3:$BA$2935,27,FALSE))</f>
        <v/>
      </c>
      <c r="AI67" s="4" t="str">
        <f>IF($H67=0,"",VLOOKUP($G67,Data!$G$3:$BA$2935,28,FALSE))</f>
        <v/>
      </c>
      <c r="AJ67" s="4" t="str">
        <f>IF($H67=0,"",VLOOKUP($G67,Data!$G$3:$BA$2935,29,FALSE))</f>
        <v/>
      </c>
      <c r="AK67" s="4" t="str">
        <f>IF($H67=0,"",VLOOKUP($G67,Data!$G$3:$BA$2935,30,FALSE))</f>
        <v/>
      </c>
      <c r="AL67" s="4" t="str">
        <f>IF($H67=0,"",VLOOKUP($G67,Data!$G$3:$BA$2935,31,FALSE))</f>
        <v/>
      </c>
      <c r="AM67" s="4" t="str">
        <f>IF($H67=0,"",VLOOKUP($G67,Data!$G$3:$BA$2935,32,FALSE))</f>
        <v/>
      </c>
      <c r="AN67" s="4" t="str">
        <f>IF($H67=0,"",VLOOKUP($G67,Data!$G$3:$BA$2935,33,FALSE))</f>
        <v/>
      </c>
      <c r="AO67" s="4" t="str">
        <f>IF($H67=0,"",VLOOKUP($G67,Data!$G$3:$BA$2935,34,FALSE))</f>
        <v/>
      </c>
      <c r="AP67" s="4" t="str">
        <f>IF($H67=0,"",VLOOKUP($G67,Data!$G$3:$BA$2935,35,FALSE))</f>
        <v/>
      </c>
      <c r="AQ67" s="4" t="str">
        <f>IF($H67=0,"",VLOOKUP($G67,Data!$G$3:$BA$2935,36,FALSE))</f>
        <v/>
      </c>
      <c r="AR67" s="4" t="str">
        <f>IF($H67=0,"",VLOOKUP($G67,Data!$G$3:$BA$2935,37,FALSE))</f>
        <v/>
      </c>
      <c r="AS67" s="4" t="str">
        <f>IF($H67=0,"",VLOOKUP($G67,Data!$G$3:$BA$2935,38,FALSE))</f>
        <v/>
      </c>
      <c r="AT67" s="4" t="str">
        <f>IF($H67=0,"",VLOOKUP($G67,Data!$G$3:$BA$2935,39,FALSE))</f>
        <v/>
      </c>
    </row>
    <row r="68" spans="1:46" x14ac:dyDescent="0.25">
      <c r="A68" s="4">
        <f>PSSE!A70</f>
        <v>916056</v>
      </c>
      <c r="B68" s="4" t="str">
        <f>PSSE!B70</f>
        <v>SUPAN_H1</v>
      </c>
      <c r="C68" s="4">
        <f>PSSE!D70</f>
        <v>10.5</v>
      </c>
      <c r="D68" s="4">
        <f>PSSE!E70</f>
        <v>40</v>
      </c>
      <c r="E68" s="4" t="str">
        <f>PSSE!F70</f>
        <v>TD</v>
      </c>
      <c r="F68" s="4">
        <f>PSSE!G70</f>
        <v>1</v>
      </c>
      <c r="G68" s="4" t="str">
        <f t="shared" si="1"/>
        <v>GEN10.540TD1</v>
      </c>
      <c r="H68" s="4">
        <f>COUNTIF(Data!$G$3:$BA$2935,GEN!$G68)</f>
        <v>1</v>
      </c>
      <c r="I68" s="4" t="str">
        <f>IF($H68=0,"",VLOOKUP($G68,Data!$G$3:$BA$2935,2,FALSE))</f>
        <v>'GENSAL'</v>
      </c>
      <c r="J68" s="4">
        <f>PSSE!C70</f>
        <v>1</v>
      </c>
      <c r="K68" s="4">
        <f>IF($H68=0,"",VLOOKUP($G68,Data!$G$3:$BA$2935,4,FALSE))</f>
        <v>6.6</v>
      </c>
      <c r="L68" s="4">
        <f>IF($H68=0,"",VLOOKUP($G68,Data!$G$3:$BA$2935,5,FALSE))</f>
        <v>0.05</v>
      </c>
      <c r="M68" s="4">
        <f>IF($H68=0,"",VLOOKUP($G68,Data!$G$3:$BA$2935,6,FALSE))</f>
        <v>0.155</v>
      </c>
      <c r="N68" s="4">
        <f>IF($H68=0,"",VLOOKUP($G68,Data!$G$3:$BA$2935,7,FALSE))</f>
        <v>2</v>
      </c>
      <c r="O68" s="4">
        <f>IF($H68=0,"",VLOOKUP($G68,Data!$G$3:$BA$2935,8,FALSE))</f>
        <v>0</v>
      </c>
      <c r="P68" s="4">
        <f>IF($H68=0,"",VLOOKUP($G68,Data!$G$3:$BA$2935,9,FALSE))</f>
        <v>1.1299999999999999</v>
      </c>
      <c r="Q68" s="4">
        <f>IF($H68=0,"",VLOOKUP($G68,Data!$G$3:$BA$2935,10,FALSE))</f>
        <v>0.73399999999999999</v>
      </c>
      <c r="R68" s="4">
        <f>IF($H68=0,"",VLOOKUP($G68,Data!$G$3:$BA$2935,11,FALSE))</f>
        <v>0.26</v>
      </c>
      <c r="S68" s="4">
        <f>IF($H68=0,"",VLOOKUP($G68,Data!$G$3:$BA$2935,12,FALSE))</f>
        <v>0.16</v>
      </c>
      <c r="T68" s="4">
        <f>IF($H68=0,"",VLOOKUP($G68,Data!$G$3:$BA$2935,13,FALSE))</f>
        <v>0.104</v>
      </c>
      <c r="U68" s="4">
        <f>IF($H68=0,"",VLOOKUP($G68,Data!$G$3:$BA$2935,14,FALSE))</f>
        <v>0.19400000000000001</v>
      </c>
      <c r="V68" s="4">
        <f>IF($H68=0,"",VLOOKUP($G68,Data!$G$3:$BA$2935,15,FALSE))</f>
        <v>0.68500000000000005</v>
      </c>
      <c r="W68" s="4" t="str">
        <f>IF($H68=0,"",VLOOKUP($G68,Data!$G$3:$BA$2935,16,FALSE))</f>
        <v>/</v>
      </c>
      <c r="X68" s="4" t="str">
        <f>IF($H68=0,"",VLOOKUP($G68,Data!$G$3:$BA$2935,17,FALSE))</f>
        <v>/</v>
      </c>
      <c r="Y68" s="4" t="str">
        <f>IF($H68=0,"",VLOOKUP($G68,Data!$G$3:$BA$2935,18,FALSE))</f>
        <v/>
      </c>
      <c r="Z68" s="4" t="str">
        <f>IF($H68=0,"",VLOOKUP($G68,Data!$G$3:$BA$2935,19,FALSE))</f>
        <v/>
      </c>
      <c r="AA68" s="4">
        <f>IF($H68=0,"",VLOOKUP($G68,Data!$G$3:$BA$2935,20,FALSE))</f>
        <v>0</v>
      </c>
      <c r="AB68" s="4" t="str">
        <f>IF($H68=0,"",VLOOKUP($G68,Data!$G$3:$BA$2935,21,FALSE))</f>
        <v/>
      </c>
      <c r="AC68" s="4" t="str">
        <f>IF($H68=0,"",VLOOKUP($G68,Data!$G$3:$BA$2935,22,FALSE))</f>
        <v/>
      </c>
      <c r="AD68" s="4" t="str">
        <f>IF($H68=0,"",VLOOKUP($G68,Data!$G$3:$BA$2935,23,FALSE))</f>
        <v/>
      </c>
      <c r="AE68" s="4" t="str">
        <f>IF($H68=0,"",VLOOKUP($G68,Data!$G$3:$BA$2935,24,FALSE))</f>
        <v/>
      </c>
      <c r="AF68" s="4" t="str">
        <f>IF($H68=0,"",VLOOKUP($G68,Data!$G$3:$BA$2935,25,FALSE))</f>
        <v/>
      </c>
      <c r="AG68" s="4" t="str">
        <f>IF($H68=0,"",VLOOKUP($G68,Data!$G$3:$BA$2935,26,FALSE))</f>
        <v/>
      </c>
      <c r="AH68" s="4" t="str">
        <f>IF($H68=0,"",VLOOKUP($G68,Data!$G$3:$BA$2935,27,FALSE))</f>
        <v/>
      </c>
      <c r="AI68" s="4" t="str">
        <f>IF($H68=0,"",VLOOKUP($G68,Data!$G$3:$BA$2935,28,FALSE))</f>
        <v/>
      </c>
      <c r="AJ68" s="4" t="str">
        <f>IF($H68=0,"",VLOOKUP($G68,Data!$G$3:$BA$2935,29,FALSE))</f>
        <v/>
      </c>
      <c r="AK68" s="4" t="str">
        <f>IF($H68=0,"",VLOOKUP($G68,Data!$G$3:$BA$2935,30,FALSE))</f>
        <v/>
      </c>
      <c r="AL68" s="4" t="str">
        <f>IF($H68=0,"",VLOOKUP($G68,Data!$G$3:$BA$2935,31,FALSE))</f>
        <v/>
      </c>
      <c r="AM68" s="4" t="str">
        <f>IF($H68=0,"",VLOOKUP($G68,Data!$G$3:$BA$2935,32,FALSE))</f>
        <v/>
      </c>
      <c r="AN68" s="4" t="str">
        <f>IF($H68=0,"",VLOOKUP($G68,Data!$G$3:$BA$2935,33,FALSE))</f>
        <v/>
      </c>
      <c r="AO68" s="4" t="str">
        <f>IF($H68=0,"",VLOOKUP($G68,Data!$G$3:$BA$2935,34,FALSE))</f>
        <v/>
      </c>
      <c r="AP68" s="4" t="str">
        <f>IF($H68=0,"",VLOOKUP($G68,Data!$G$3:$BA$2935,35,FALSE))</f>
        <v/>
      </c>
      <c r="AQ68" s="4" t="str">
        <f>IF($H68=0,"",VLOOKUP($G68,Data!$G$3:$BA$2935,36,FALSE))</f>
        <v/>
      </c>
      <c r="AR68" s="4" t="str">
        <f>IF($H68=0,"",VLOOKUP($G68,Data!$G$3:$BA$2935,37,FALSE))</f>
        <v/>
      </c>
      <c r="AS68" s="4" t="str">
        <f>IF($H68=0,"",VLOOKUP($G68,Data!$G$3:$BA$2935,38,FALSE))</f>
        <v/>
      </c>
      <c r="AT68" s="4" t="str">
        <f>IF($H68=0,"",VLOOKUP($G68,Data!$G$3:$BA$2935,39,FALSE))</f>
        <v/>
      </c>
    </row>
    <row r="69" spans="1:46" x14ac:dyDescent="0.25">
      <c r="A69" s="4">
        <f>PSSE!A71</f>
        <v>916057</v>
      </c>
      <c r="B69" s="4" t="str">
        <f>PSSE!B71</f>
        <v>SUPAN1_H1</v>
      </c>
      <c r="C69" s="4">
        <f>PSSE!D71</f>
        <v>10.5</v>
      </c>
      <c r="D69" s="4">
        <f>PSSE!E71</f>
        <v>20</v>
      </c>
      <c r="E69" s="4" t="str">
        <f>PSSE!F71</f>
        <v>TD</v>
      </c>
      <c r="F69" s="4">
        <f>PSSE!G71</f>
        <v>1</v>
      </c>
      <c r="G69" s="4" t="str">
        <f t="shared" si="1"/>
        <v>GEN10.520TD1</v>
      </c>
      <c r="H69" s="4">
        <f>COUNTIF(Data!$G$3:$BA$2935,GEN!$G69)</f>
        <v>1</v>
      </c>
      <c r="I69" s="4" t="str">
        <f>IF($H69=0,"",VLOOKUP($G69,Data!$G$3:$BA$2935,2,FALSE))</f>
        <v>'GENSAL'</v>
      </c>
      <c r="J69" s="4">
        <f>PSSE!C71</f>
        <v>1</v>
      </c>
      <c r="K69" s="4">
        <f>IF($H69=0,"",VLOOKUP($G69,Data!$G$3:$BA$2935,4,FALSE))</f>
        <v>6.6</v>
      </c>
      <c r="L69" s="4">
        <f>IF($H69=0,"",VLOOKUP($G69,Data!$G$3:$BA$2935,5,FALSE))</f>
        <v>0.05</v>
      </c>
      <c r="M69" s="4">
        <f>IF($H69=0,"",VLOOKUP($G69,Data!$G$3:$BA$2935,6,FALSE))</f>
        <v>0.155</v>
      </c>
      <c r="N69" s="4">
        <f>IF($H69=0,"",VLOOKUP($G69,Data!$G$3:$BA$2935,7,FALSE))</f>
        <v>2</v>
      </c>
      <c r="O69" s="4">
        <f>IF($H69=0,"",VLOOKUP($G69,Data!$G$3:$BA$2935,8,FALSE))</f>
        <v>0</v>
      </c>
      <c r="P69" s="4">
        <f>IF($H69=0,"",VLOOKUP($G69,Data!$G$3:$BA$2935,9,FALSE))</f>
        <v>1.1299999999999999</v>
      </c>
      <c r="Q69" s="4">
        <f>IF($H69=0,"",VLOOKUP($G69,Data!$G$3:$BA$2935,10,FALSE))</f>
        <v>0.73399999999999999</v>
      </c>
      <c r="R69" s="4">
        <f>IF($H69=0,"",VLOOKUP($G69,Data!$G$3:$BA$2935,11,FALSE))</f>
        <v>0.26</v>
      </c>
      <c r="S69" s="4">
        <f>IF($H69=0,"",VLOOKUP($G69,Data!$G$3:$BA$2935,12,FALSE))</f>
        <v>0.25600000000000001</v>
      </c>
      <c r="T69" s="4">
        <f>IF($H69=0,"",VLOOKUP($G69,Data!$G$3:$BA$2935,13,FALSE))</f>
        <v>0.104</v>
      </c>
      <c r="U69" s="4">
        <f>IF($H69=0,"",VLOOKUP($G69,Data!$G$3:$BA$2935,14,FALSE))</f>
        <v>0.19400000000000001</v>
      </c>
      <c r="V69" s="4">
        <f>IF($H69=0,"",VLOOKUP($G69,Data!$G$3:$BA$2935,15,FALSE))</f>
        <v>0.68500000000000005</v>
      </c>
      <c r="W69" s="4" t="str">
        <f>IF($H69=0,"",VLOOKUP($G69,Data!$G$3:$BA$2935,16,FALSE))</f>
        <v>/</v>
      </c>
      <c r="X69" s="4" t="str">
        <f>IF($H69=0,"",VLOOKUP($G69,Data!$G$3:$BA$2935,17,FALSE))</f>
        <v>/</v>
      </c>
      <c r="Y69" s="4" t="str">
        <f>IF($H69=0,"",VLOOKUP($G69,Data!$G$3:$BA$2935,18,FALSE))</f>
        <v/>
      </c>
      <c r="Z69" s="4" t="str">
        <f>IF($H69=0,"",VLOOKUP($G69,Data!$G$3:$BA$2935,19,FALSE))</f>
        <v/>
      </c>
      <c r="AA69" s="4" t="str">
        <f>IF($H69=0,"",VLOOKUP($G69,Data!$G$3:$BA$2935,20,FALSE))</f>
        <v/>
      </c>
      <c r="AB69" s="4" t="str">
        <f>IF($H69=0,"",VLOOKUP($G69,Data!$G$3:$BA$2935,21,FALSE))</f>
        <v/>
      </c>
      <c r="AC69" s="4" t="str">
        <f>IF($H69=0,"",VLOOKUP($G69,Data!$G$3:$BA$2935,22,FALSE))</f>
        <v/>
      </c>
      <c r="AD69" s="4" t="str">
        <f>IF($H69=0,"",VLOOKUP($G69,Data!$G$3:$BA$2935,23,FALSE))</f>
        <v/>
      </c>
      <c r="AE69" s="4" t="str">
        <f>IF($H69=0,"",VLOOKUP($G69,Data!$G$3:$BA$2935,24,FALSE))</f>
        <v/>
      </c>
      <c r="AF69" s="4" t="str">
        <f>IF($H69=0,"",VLOOKUP($G69,Data!$G$3:$BA$2935,25,FALSE))</f>
        <v/>
      </c>
      <c r="AG69" s="4" t="str">
        <f>IF($H69=0,"",VLOOKUP($G69,Data!$G$3:$BA$2935,26,FALSE))</f>
        <v/>
      </c>
      <c r="AH69" s="4" t="str">
        <f>IF($H69=0,"",VLOOKUP($G69,Data!$G$3:$BA$2935,27,FALSE))</f>
        <v/>
      </c>
      <c r="AI69" s="4" t="str">
        <f>IF($H69=0,"",VLOOKUP($G69,Data!$G$3:$BA$2935,28,FALSE))</f>
        <v/>
      </c>
      <c r="AJ69" s="4" t="str">
        <f>IF($H69=0,"",VLOOKUP($G69,Data!$G$3:$BA$2935,29,FALSE))</f>
        <v/>
      </c>
      <c r="AK69" s="4" t="str">
        <f>IF($H69=0,"",VLOOKUP($G69,Data!$G$3:$BA$2935,30,FALSE))</f>
        <v/>
      </c>
      <c r="AL69" s="4" t="str">
        <f>IF($H69=0,"",VLOOKUP($G69,Data!$G$3:$BA$2935,31,FALSE))</f>
        <v/>
      </c>
      <c r="AM69" s="4" t="str">
        <f>IF($H69=0,"",VLOOKUP($G69,Data!$G$3:$BA$2935,32,FALSE))</f>
        <v/>
      </c>
      <c r="AN69" s="4" t="str">
        <f>IF($H69=0,"",VLOOKUP($G69,Data!$G$3:$BA$2935,33,FALSE))</f>
        <v/>
      </c>
      <c r="AO69" s="4" t="str">
        <f>IF($H69=0,"",VLOOKUP($G69,Data!$G$3:$BA$2935,34,FALSE))</f>
        <v/>
      </c>
      <c r="AP69" s="4" t="str">
        <f>IF($H69=0,"",VLOOKUP($G69,Data!$G$3:$BA$2935,35,FALSE))</f>
        <v/>
      </c>
      <c r="AQ69" s="4" t="str">
        <f>IF($H69=0,"",VLOOKUP($G69,Data!$G$3:$BA$2935,36,FALSE))</f>
        <v/>
      </c>
      <c r="AR69" s="4" t="str">
        <f>IF($H69=0,"",VLOOKUP($G69,Data!$G$3:$BA$2935,37,FALSE))</f>
        <v/>
      </c>
      <c r="AS69" s="4" t="str">
        <f>IF($H69=0,"",VLOOKUP($G69,Data!$G$3:$BA$2935,38,FALSE))</f>
        <v/>
      </c>
      <c r="AT69" s="4" t="str">
        <f>IF($H69=0,"",VLOOKUP($G69,Data!$G$3:$BA$2935,39,FALSE))</f>
        <v/>
      </c>
    </row>
    <row r="70" spans="1:46" x14ac:dyDescent="0.25">
      <c r="A70" s="4">
        <f>PSSE!A72</f>
        <v>916061</v>
      </c>
      <c r="B70" s="4" t="str">
        <f>PSSE!B72</f>
        <v>NALE_H1</v>
      </c>
      <c r="C70" s="4">
        <f>PSSE!D72</f>
        <v>13.8</v>
      </c>
      <c r="D70" s="4">
        <f>PSSE!E72</f>
        <v>87</v>
      </c>
      <c r="E70" s="4" t="str">
        <f>PSSE!F72</f>
        <v>TD</v>
      </c>
      <c r="F70" s="4">
        <f>PSSE!G72</f>
        <v>1</v>
      </c>
      <c r="G70" s="4" t="str">
        <f t="shared" si="1"/>
        <v>GEN13.887TD1</v>
      </c>
      <c r="H70" s="4">
        <f>COUNTIF(Data!$G$3:$BA$2935,GEN!$G70)</f>
        <v>1</v>
      </c>
      <c r="I70" s="4" t="str">
        <f>IF($H70=0,"",VLOOKUP($G70,Data!$G$3:$BA$2935,2,FALSE))</f>
        <v>'GENSAL'</v>
      </c>
      <c r="J70" s="4">
        <f>PSSE!C72</f>
        <v>1</v>
      </c>
      <c r="K70" s="4">
        <f>IF($H70=0,"",VLOOKUP($G70,Data!$G$3:$BA$2935,4,FALSE))</f>
        <v>6.87</v>
      </c>
      <c r="L70" s="4">
        <f>IF($H70=0,"",VLOOKUP($G70,Data!$G$3:$BA$2935,5,FALSE))</f>
        <v>5.6000000000000001E-2</v>
      </c>
      <c r="M70" s="4">
        <f>IF($H70=0,"",VLOOKUP($G70,Data!$G$3:$BA$2935,6,FALSE))</f>
        <v>7.0999999999999994E-2</v>
      </c>
      <c r="N70" s="4">
        <f>IF($H70=0,"",VLOOKUP($G70,Data!$G$3:$BA$2935,7,FALSE))</f>
        <v>3.76</v>
      </c>
      <c r="O70" s="4">
        <f>IF($H70=0,"",VLOOKUP($G70,Data!$G$3:$BA$2935,8,FALSE))</f>
        <v>0.5</v>
      </c>
      <c r="P70" s="4">
        <f>IF($H70=0,"",VLOOKUP($G70,Data!$G$3:$BA$2935,9,FALSE))</f>
        <v>1.0429999999999999</v>
      </c>
      <c r="Q70" s="4">
        <f>IF($H70=0,"",VLOOKUP($G70,Data!$G$3:$BA$2935,10,FALSE))</f>
        <v>0.82</v>
      </c>
      <c r="R70" s="4">
        <f>IF($H70=0,"",VLOOKUP($G70,Data!$G$3:$BA$2935,11,FALSE))</f>
        <v>0.47399999999999998</v>
      </c>
      <c r="S70" s="4">
        <f>IF($H70=0,"",VLOOKUP($G70,Data!$G$3:$BA$2935,12,FALSE))</f>
        <v>0.22</v>
      </c>
      <c r="T70" s="4">
        <f>IF($H70=0,"",VLOOKUP($G70,Data!$G$3:$BA$2935,13,FALSE))</f>
        <v>0.12</v>
      </c>
      <c r="U70" s="4">
        <f>IF($H70=0,"",VLOOKUP($G70,Data!$G$3:$BA$2935,14,FALSE))</f>
        <v>7.4999999999999997E-2</v>
      </c>
      <c r="V70" s="4">
        <f>IF($H70=0,"",VLOOKUP($G70,Data!$G$3:$BA$2935,15,FALSE))</f>
        <v>0.27200000000000002</v>
      </c>
      <c r="W70" s="4" t="str">
        <f>IF($H70=0,"",VLOOKUP($G70,Data!$G$3:$BA$2935,16,FALSE))</f>
        <v>/</v>
      </c>
      <c r="X70" s="4" t="str">
        <f>IF($H70=0,"",VLOOKUP($G70,Data!$G$3:$BA$2935,17,FALSE))</f>
        <v>/</v>
      </c>
      <c r="Y70" s="4" t="str">
        <f>IF($H70=0,"",VLOOKUP($G70,Data!$G$3:$BA$2935,18,FALSE))</f>
        <v/>
      </c>
      <c r="Z70" s="4" t="str">
        <f>IF($H70=0,"",VLOOKUP($G70,Data!$G$3:$BA$2935,19,FALSE))</f>
        <v/>
      </c>
      <c r="AA70" s="4" t="str">
        <f>IF($H70=0,"",VLOOKUP($G70,Data!$G$3:$BA$2935,20,FALSE))</f>
        <v/>
      </c>
      <c r="AB70" s="4" t="str">
        <f>IF($H70=0,"",VLOOKUP($G70,Data!$G$3:$BA$2935,21,FALSE))</f>
        <v/>
      </c>
      <c r="AC70" s="4" t="str">
        <f>IF($H70=0,"",VLOOKUP($G70,Data!$G$3:$BA$2935,22,FALSE))</f>
        <v/>
      </c>
      <c r="AD70" s="4" t="str">
        <f>IF($H70=0,"",VLOOKUP($G70,Data!$G$3:$BA$2935,23,FALSE))</f>
        <v/>
      </c>
      <c r="AE70" s="4" t="str">
        <f>IF($H70=0,"",VLOOKUP($G70,Data!$G$3:$BA$2935,24,FALSE))</f>
        <v/>
      </c>
      <c r="AF70" s="4" t="str">
        <f>IF($H70=0,"",VLOOKUP($G70,Data!$G$3:$BA$2935,25,FALSE))</f>
        <v/>
      </c>
      <c r="AG70" s="4" t="str">
        <f>IF($H70=0,"",VLOOKUP($G70,Data!$G$3:$BA$2935,26,FALSE))</f>
        <v/>
      </c>
      <c r="AH70" s="4" t="str">
        <f>IF($H70=0,"",VLOOKUP($G70,Data!$G$3:$BA$2935,27,FALSE))</f>
        <v/>
      </c>
      <c r="AI70" s="4" t="str">
        <f>IF($H70=0,"",VLOOKUP($G70,Data!$G$3:$BA$2935,28,FALSE))</f>
        <v/>
      </c>
      <c r="AJ70" s="4" t="str">
        <f>IF($H70=0,"",VLOOKUP($G70,Data!$G$3:$BA$2935,29,FALSE))</f>
        <v/>
      </c>
      <c r="AK70" s="4" t="str">
        <f>IF($H70=0,"",VLOOKUP($G70,Data!$G$3:$BA$2935,30,FALSE))</f>
        <v/>
      </c>
      <c r="AL70" s="4" t="str">
        <f>IF($H70=0,"",VLOOKUP($G70,Data!$G$3:$BA$2935,31,FALSE))</f>
        <v/>
      </c>
      <c r="AM70" s="4" t="str">
        <f>IF($H70=0,"",VLOOKUP($G70,Data!$G$3:$BA$2935,32,FALSE))</f>
        <v/>
      </c>
      <c r="AN70" s="4" t="str">
        <f>IF($H70=0,"",VLOOKUP($G70,Data!$G$3:$BA$2935,33,FALSE))</f>
        <v/>
      </c>
      <c r="AO70" s="4" t="str">
        <f>IF($H70=0,"",VLOOKUP($G70,Data!$G$3:$BA$2935,34,FALSE))</f>
        <v/>
      </c>
      <c r="AP70" s="4" t="str">
        <f>IF($H70=0,"",VLOOKUP($G70,Data!$G$3:$BA$2935,35,FALSE))</f>
        <v/>
      </c>
      <c r="AQ70" s="4" t="str">
        <f>IF($H70=0,"",VLOOKUP($G70,Data!$G$3:$BA$2935,36,FALSE))</f>
        <v/>
      </c>
      <c r="AR70" s="4" t="str">
        <f>IF($H70=0,"",VLOOKUP($G70,Data!$G$3:$BA$2935,37,FALSE))</f>
        <v/>
      </c>
      <c r="AS70" s="4" t="str">
        <f>IF($H70=0,"",VLOOKUP($G70,Data!$G$3:$BA$2935,38,FALSE))</f>
        <v/>
      </c>
      <c r="AT70" s="4" t="str">
        <f>IF($H70=0,"",VLOOKUP($G70,Data!$G$3:$BA$2935,39,FALSE))</f>
        <v/>
      </c>
    </row>
    <row r="71" spans="1:46" x14ac:dyDescent="0.25">
      <c r="A71" s="4">
        <f>PSSE!A73</f>
        <v>916064</v>
      </c>
      <c r="B71" s="4" t="str">
        <f>PSSE!B73</f>
        <v>NAMTONG_H1</v>
      </c>
      <c r="C71" s="4">
        <f>PSSE!D73</f>
        <v>13.8</v>
      </c>
      <c r="D71" s="4">
        <f>PSSE!E73</f>
        <v>40</v>
      </c>
      <c r="E71" s="4" t="str">
        <f>PSSE!F73</f>
        <v>TD</v>
      </c>
      <c r="F71" s="4">
        <f>PSSE!G73</f>
        <v>1</v>
      </c>
      <c r="G71" s="4" t="str">
        <f t="shared" si="1"/>
        <v>GEN13.840TD1</v>
      </c>
      <c r="H71" s="4">
        <f>COUNTIF(Data!$G$3:$BA$2935,GEN!$G71)</f>
        <v>1</v>
      </c>
      <c r="I71" s="4" t="str">
        <f>IF($H71=0,"",VLOOKUP($G71,Data!$G$3:$BA$2935,2,FALSE))</f>
        <v>'GENSAL'</v>
      </c>
      <c r="J71" s="4">
        <f>PSSE!C73</f>
        <v>1</v>
      </c>
      <c r="K71" s="4">
        <f>IF($H71=0,"",VLOOKUP($G71,Data!$G$3:$BA$2935,4,FALSE))</f>
        <v>6.6</v>
      </c>
      <c r="L71" s="4">
        <f>IF($H71=0,"",VLOOKUP($G71,Data!$G$3:$BA$2935,5,FALSE))</f>
        <v>0.05</v>
      </c>
      <c r="M71" s="4">
        <f>IF($H71=0,"",VLOOKUP($G71,Data!$G$3:$BA$2935,6,FALSE))</f>
        <v>0.155</v>
      </c>
      <c r="N71" s="4">
        <f>IF($H71=0,"",VLOOKUP($G71,Data!$G$3:$BA$2935,7,FALSE))</f>
        <v>2</v>
      </c>
      <c r="O71" s="4">
        <f>IF($H71=0,"",VLOOKUP($G71,Data!$G$3:$BA$2935,8,FALSE))</f>
        <v>0</v>
      </c>
      <c r="P71" s="4">
        <f>IF($H71=0,"",VLOOKUP($G71,Data!$G$3:$BA$2935,9,FALSE))</f>
        <v>1.1299999999999999</v>
      </c>
      <c r="Q71" s="4">
        <f>IF($H71=0,"",VLOOKUP($G71,Data!$G$3:$BA$2935,10,FALSE))</f>
        <v>0.73399999999999999</v>
      </c>
      <c r="R71" s="4">
        <f>IF($H71=0,"",VLOOKUP($G71,Data!$G$3:$BA$2935,11,FALSE))</f>
        <v>0.26</v>
      </c>
      <c r="S71" s="4">
        <f>IF($H71=0,"",VLOOKUP($G71,Data!$G$3:$BA$2935,12,FALSE))</f>
        <v>0.22</v>
      </c>
      <c r="T71" s="4">
        <f>IF($H71=0,"",VLOOKUP($G71,Data!$G$3:$BA$2935,13,FALSE))</f>
        <v>0.104</v>
      </c>
      <c r="U71" s="4">
        <f>IF($H71=0,"",VLOOKUP($G71,Data!$G$3:$BA$2935,14,FALSE))</f>
        <v>0.19400000000000001</v>
      </c>
      <c r="V71" s="4">
        <f>IF($H71=0,"",VLOOKUP($G71,Data!$G$3:$BA$2935,15,FALSE))</f>
        <v>0.68500000000000005</v>
      </c>
      <c r="W71" s="4" t="str">
        <f>IF($H71=0,"",VLOOKUP($G71,Data!$G$3:$BA$2935,16,FALSE))</f>
        <v>/</v>
      </c>
      <c r="X71" s="4" t="str">
        <f>IF($H71=0,"",VLOOKUP($G71,Data!$G$3:$BA$2935,17,FALSE))</f>
        <v>/</v>
      </c>
      <c r="Y71" s="4" t="str">
        <f>IF($H71=0,"",VLOOKUP($G71,Data!$G$3:$BA$2935,18,FALSE))</f>
        <v/>
      </c>
      <c r="Z71" s="4" t="str">
        <f>IF($H71=0,"",VLOOKUP($G71,Data!$G$3:$BA$2935,19,FALSE))</f>
        <v/>
      </c>
      <c r="AA71" s="4" t="str">
        <f>IF($H71=0,"",VLOOKUP($G71,Data!$G$3:$BA$2935,20,FALSE))</f>
        <v/>
      </c>
      <c r="AB71" s="4" t="str">
        <f>IF($H71=0,"",VLOOKUP($G71,Data!$G$3:$BA$2935,21,FALSE))</f>
        <v/>
      </c>
      <c r="AC71" s="4" t="str">
        <f>IF($H71=0,"",VLOOKUP($G71,Data!$G$3:$BA$2935,22,FALSE))</f>
        <v/>
      </c>
      <c r="AD71" s="4" t="str">
        <f>IF($H71=0,"",VLOOKUP($G71,Data!$G$3:$BA$2935,23,FALSE))</f>
        <v/>
      </c>
      <c r="AE71" s="4" t="str">
        <f>IF($H71=0,"",VLOOKUP($G71,Data!$G$3:$BA$2935,24,FALSE))</f>
        <v/>
      </c>
      <c r="AF71" s="4" t="str">
        <f>IF($H71=0,"",VLOOKUP($G71,Data!$G$3:$BA$2935,25,FALSE))</f>
        <v/>
      </c>
      <c r="AG71" s="4" t="str">
        <f>IF($H71=0,"",VLOOKUP($G71,Data!$G$3:$BA$2935,26,FALSE))</f>
        <v/>
      </c>
      <c r="AH71" s="4" t="str">
        <f>IF($H71=0,"",VLOOKUP($G71,Data!$G$3:$BA$2935,27,FALSE))</f>
        <v/>
      </c>
      <c r="AI71" s="4" t="str">
        <f>IF($H71=0,"",VLOOKUP($G71,Data!$G$3:$BA$2935,28,FALSE))</f>
        <v/>
      </c>
      <c r="AJ71" s="4" t="str">
        <f>IF($H71=0,"",VLOOKUP($G71,Data!$G$3:$BA$2935,29,FALSE))</f>
        <v/>
      </c>
      <c r="AK71" s="4" t="str">
        <f>IF($H71=0,"",VLOOKUP($G71,Data!$G$3:$BA$2935,30,FALSE))</f>
        <v/>
      </c>
      <c r="AL71" s="4" t="str">
        <f>IF($H71=0,"",VLOOKUP($G71,Data!$G$3:$BA$2935,31,FALSE))</f>
        <v/>
      </c>
      <c r="AM71" s="4" t="str">
        <f>IF($H71=0,"",VLOOKUP($G71,Data!$G$3:$BA$2935,32,FALSE))</f>
        <v/>
      </c>
      <c r="AN71" s="4" t="str">
        <f>IF($H71=0,"",VLOOKUP($G71,Data!$G$3:$BA$2935,33,FALSE))</f>
        <v/>
      </c>
      <c r="AO71" s="4" t="str">
        <f>IF($H71=0,"",VLOOKUP($G71,Data!$G$3:$BA$2935,34,FALSE))</f>
        <v/>
      </c>
      <c r="AP71" s="4" t="str">
        <f>IF($H71=0,"",VLOOKUP($G71,Data!$G$3:$BA$2935,35,FALSE))</f>
        <v/>
      </c>
      <c r="AQ71" s="4" t="str">
        <f>IF($H71=0,"",VLOOKUP($G71,Data!$G$3:$BA$2935,36,FALSE))</f>
        <v/>
      </c>
      <c r="AR71" s="4" t="str">
        <f>IF($H71=0,"",VLOOKUP($G71,Data!$G$3:$BA$2935,37,FALSE))</f>
        <v/>
      </c>
      <c r="AS71" s="4" t="str">
        <f>IF($H71=0,"",VLOOKUP($G71,Data!$G$3:$BA$2935,38,FALSE))</f>
        <v/>
      </c>
      <c r="AT71" s="4" t="str">
        <f>IF($H71=0,"",VLOOKUP($G71,Data!$G$3:$BA$2935,39,FALSE))</f>
        <v/>
      </c>
    </row>
    <row r="72" spans="1:46" x14ac:dyDescent="0.25">
      <c r="A72" s="4">
        <f>PSSE!A74</f>
        <v>916065</v>
      </c>
      <c r="B72" s="4" t="str">
        <f>PSSE!B74</f>
        <v>SEOCHUNGH_H1</v>
      </c>
      <c r="C72" s="4">
        <f>PSSE!D74</f>
        <v>10.5</v>
      </c>
      <c r="D72" s="4">
        <f>PSSE!E74</f>
        <v>20</v>
      </c>
      <c r="E72" s="4" t="str">
        <f>PSSE!F74</f>
        <v>TD</v>
      </c>
      <c r="F72" s="4">
        <f>PSSE!G74</f>
        <v>1</v>
      </c>
      <c r="G72" s="4" t="str">
        <f t="shared" si="1"/>
        <v>GEN10.520TD1</v>
      </c>
      <c r="H72" s="4">
        <f>COUNTIF(Data!$G$3:$BA$2935,GEN!$G72)</f>
        <v>1</v>
      </c>
      <c r="I72" s="4" t="str">
        <f>IF($H72=0,"",VLOOKUP($G72,Data!$G$3:$BA$2935,2,FALSE))</f>
        <v>'GENSAL'</v>
      </c>
      <c r="J72" s="4">
        <f>PSSE!C74</f>
        <v>1</v>
      </c>
      <c r="K72" s="4">
        <f>IF($H72=0,"",VLOOKUP($G72,Data!$G$3:$BA$2935,4,FALSE))</f>
        <v>6.6</v>
      </c>
      <c r="L72" s="4">
        <f>IF($H72=0,"",VLOOKUP($G72,Data!$G$3:$BA$2935,5,FALSE))</f>
        <v>0.05</v>
      </c>
      <c r="M72" s="4">
        <f>IF($H72=0,"",VLOOKUP($G72,Data!$G$3:$BA$2935,6,FALSE))</f>
        <v>0.155</v>
      </c>
      <c r="N72" s="4">
        <f>IF($H72=0,"",VLOOKUP($G72,Data!$G$3:$BA$2935,7,FALSE))</f>
        <v>2</v>
      </c>
      <c r="O72" s="4">
        <f>IF($H72=0,"",VLOOKUP($G72,Data!$G$3:$BA$2935,8,FALSE))</f>
        <v>0</v>
      </c>
      <c r="P72" s="4">
        <f>IF($H72=0,"",VLOOKUP($G72,Data!$G$3:$BA$2935,9,FALSE))</f>
        <v>1.1299999999999999</v>
      </c>
      <c r="Q72" s="4">
        <f>IF($H72=0,"",VLOOKUP($G72,Data!$G$3:$BA$2935,10,FALSE))</f>
        <v>0.73399999999999999</v>
      </c>
      <c r="R72" s="4">
        <f>IF($H72=0,"",VLOOKUP($G72,Data!$G$3:$BA$2935,11,FALSE))</f>
        <v>0.26</v>
      </c>
      <c r="S72" s="4">
        <f>IF($H72=0,"",VLOOKUP($G72,Data!$G$3:$BA$2935,12,FALSE))</f>
        <v>0.25600000000000001</v>
      </c>
      <c r="T72" s="4">
        <f>IF($H72=0,"",VLOOKUP($G72,Data!$G$3:$BA$2935,13,FALSE))</f>
        <v>0.104</v>
      </c>
      <c r="U72" s="4">
        <f>IF($H72=0,"",VLOOKUP($G72,Data!$G$3:$BA$2935,14,FALSE))</f>
        <v>0.19400000000000001</v>
      </c>
      <c r="V72" s="4">
        <f>IF($H72=0,"",VLOOKUP($G72,Data!$G$3:$BA$2935,15,FALSE))</f>
        <v>0.68500000000000005</v>
      </c>
      <c r="W72" s="4" t="str">
        <f>IF($H72=0,"",VLOOKUP($G72,Data!$G$3:$BA$2935,16,FALSE))</f>
        <v>/</v>
      </c>
      <c r="X72" s="4" t="str">
        <f>IF($H72=0,"",VLOOKUP($G72,Data!$G$3:$BA$2935,17,FALSE))</f>
        <v>/</v>
      </c>
      <c r="Y72" s="4" t="str">
        <f>IF($H72=0,"",VLOOKUP($G72,Data!$G$3:$BA$2935,18,FALSE))</f>
        <v/>
      </c>
      <c r="Z72" s="4" t="str">
        <f>IF($H72=0,"",VLOOKUP($G72,Data!$G$3:$BA$2935,19,FALSE))</f>
        <v/>
      </c>
      <c r="AA72" s="4" t="str">
        <f>IF($H72=0,"",VLOOKUP($G72,Data!$G$3:$BA$2935,20,FALSE))</f>
        <v/>
      </c>
      <c r="AB72" s="4" t="str">
        <f>IF($H72=0,"",VLOOKUP($G72,Data!$G$3:$BA$2935,21,FALSE))</f>
        <v/>
      </c>
      <c r="AC72" s="4" t="str">
        <f>IF($H72=0,"",VLOOKUP($G72,Data!$G$3:$BA$2935,22,FALSE))</f>
        <v/>
      </c>
      <c r="AD72" s="4" t="str">
        <f>IF($H72=0,"",VLOOKUP($G72,Data!$G$3:$BA$2935,23,FALSE))</f>
        <v/>
      </c>
      <c r="AE72" s="4" t="str">
        <f>IF($H72=0,"",VLOOKUP($G72,Data!$G$3:$BA$2935,24,FALSE))</f>
        <v/>
      </c>
      <c r="AF72" s="4" t="str">
        <f>IF($H72=0,"",VLOOKUP($G72,Data!$G$3:$BA$2935,25,FALSE))</f>
        <v/>
      </c>
      <c r="AG72" s="4" t="str">
        <f>IF($H72=0,"",VLOOKUP($G72,Data!$G$3:$BA$2935,26,FALSE))</f>
        <v/>
      </c>
      <c r="AH72" s="4" t="str">
        <f>IF($H72=0,"",VLOOKUP($G72,Data!$G$3:$BA$2935,27,FALSE))</f>
        <v/>
      </c>
      <c r="AI72" s="4" t="str">
        <f>IF($H72=0,"",VLOOKUP($G72,Data!$G$3:$BA$2935,28,FALSE))</f>
        <v/>
      </c>
      <c r="AJ72" s="4" t="str">
        <f>IF($H72=0,"",VLOOKUP($G72,Data!$G$3:$BA$2935,29,FALSE))</f>
        <v/>
      </c>
      <c r="AK72" s="4" t="str">
        <f>IF($H72=0,"",VLOOKUP($G72,Data!$G$3:$BA$2935,30,FALSE))</f>
        <v/>
      </c>
      <c r="AL72" s="4" t="str">
        <f>IF($H72=0,"",VLOOKUP($G72,Data!$G$3:$BA$2935,31,FALSE))</f>
        <v/>
      </c>
      <c r="AM72" s="4" t="str">
        <f>IF($H72=0,"",VLOOKUP($G72,Data!$G$3:$BA$2935,32,FALSE))</f>
        <v/>
      </c>
      <c r="AN72" s="4" t="str">
        <f>IF($H72=0,"",VLOOKUP($G72,Data!$G$3:$BA$2935,33,FALSE))</f>
        <v/>
      </c>
      <c r="AO72" s="4" t="str">
        <f>IF($H72=0,"",VLOOKUP($G72,Data!$G$3:$BA$2935,34,FALSE))</f>
        <v/>
      </c>
      <c r="AP72" s="4" t="str">
        <f>IF($H72=0,"",VLOOKUP($G72,Data!$G$3:$BA$2935,35,FALSE))</f>
        <v/>
      </c>
      <c r="AQ72" s="4" t="str">
        <f>IF($H72=0,"",VLOOKUP($G72,Data!$G$3:$BA$2935,36,FALSE))</f>
        <v/>
      </c>
      <c r="AR72" s="4" t="str">
        <f>IF($H72=0,"",VLOOKUP($G72,Data!$G$3:$BA$2935,37,FALSE))</f>
        <v/>
      </c>
      <c r="AS72" s="4" t="str">
        <f>IF($H72=0,"",VLOOKUP($G72,Data!$G$3:$BA$2935,38,FALSE))</f>
        <v/>
      </c>
      <c r="AT72" s="4" t="str">
        <f>IF($H72=0,"",VLOOKUP($G72,Data!$G$3:$BA$2935,39,FALSE))</f>
        <v/>
      </c>
    </row>
    <row r="73" spans="1:46" x14ac:dyDescent="0.25">
      <c r="A73" s="4">
        <f>PSSE!A75</f>
        <v>916066</v>
      </c>
      <c r="B73" s="4" t="str">
        <f>PSSE!B75</f>
        <v>SAPA_H1</v>
      </c>
      <c r="C73" s="4">
        <f>PSSE!D75</f>
        <v>6</v>
      </c>
      <c r="D73" s="4">
        <f>PSSE!E75</f>
        <v>7.5</v>
      </c>
      <c r="E73" s="4" t="str">
        <f>PSSE!F75</f>
        <v>TD</v>
      </c>
      <c r="F73" s="4">
        <f>PSSE!G75</f>
        <v>1</v>
      </c>
      <c r="G73" s="4" t="str">
        <f t="shared" si="1"/>
        <v>GEN67.5TD1</v>
      </c>
      <c r="H73" s="4">
        <f>COUNTIF(Data!$G$3:$BA$2935,GEN!$G73)</f>
        <v>1</v>
      </c>
      <c r="I73" s="4" t="str">
        <f>IF($H73=0,"",VLOOKUP($G73,Data!$G$3:$BA$2935,2,FALSE))</f>
        <v>'GENSAL'</v>
      </c>
      <c r="J73" s="4">
        <f>PSSE!C75</f>
        <v>1</v>
      </c>
      <c r="K73" s="4">
        <f>IF($H73=0,"",VLOOKUP($G73,Data!$G$3:$BA$2935,4,FALSE))</f>
        <v>6.6</v>
      </c>
      <c r="L73" s="4">
        <f>IF($H73=0,"",VLOOKUP($G73,Data!$G$3:$BA$2935,5,FALSE))</f>
        <v>0.05</v>
      </c>
      <c r="M73" s="4">
        <f>IF($H73=0,"",VLOOKUP($G73,Data!$G$3:$BA$2935,6,FALSE))</f>
        <v>0.155</v>
      </c>
      <c r="N73" s="4">
        <f>IF($H73=0,"",VLOOKUP($G73,Data!$G$3:$BA$2935,7,FALSE))</f>
        <v>2</v>
      </c>
      <c r="O73" s="4">
        <f>IF($H73=0,"",VLOOKUP($G73,Data!$G$3:$BA$2935,8,FALSE))</f>
        <v>0</v>
      </c>
      <c r="P73" s="4">
        <f>IF($H73=0,"",VLOOKUP($G73,Data!$G$3:$BA$2935,9,FALSE))</f>
        <v>1.1299999999999999</v>
      </c>
      <c r="Q73" s="4">
        <f>IF($H73=0,"",VLOOKUP($G73,Data!$G$3:$BA$2935,10,FALSE))</f>
        <v>0.73399999999999999</v>
      </c>
      <c r="R73" s="4">
        <f>IF($H73=0,"",VLOOKUP($G73,Data!$G$3:$BA$2935,11,FALSE))</f>
        <v>0.26</v>
      </c>
      <c r="S73" s="4">
        <f>IF($H73=0,"",VLOOKUP($G73,Data!$G$3:$BA$2935,12,FALSE))</f>
        <v>0.22600000000000001</v>
      </c>
      <c r="T73" s="4">
        <f>IF($H73=0,"",VLOOKUP($G73,Data!$G$3:$BA$2935,13,FALSE))</f>
        <v>0.104</v>
      </c>
      <c r="U73" s="4">
        <f>IF($H73=0,"",VLOOKUP($G73,Data!$G$3:$BA$2935,14,FALSE))</f>
        <v>0.19400000000000001</v>
      </c>
      <c r="V73" s="4">
        <f>IF($H73=0,"",VLOOKUP($G73,Data!$G$3:$BA$2935,15,FALSE))</f>
        <v>0.68500000000000005</v>
      </c>
      <c r="W73" s="4" t="str">
        <f>IF($H73=0,"",VLOOKUP($G73,Data!$G$3:$BA$2935,16,FALSE))</f>
        <v>/</v>
      </c>
      <c r="X73" s="4" t="str">
        <f>IF($H73=0,"",VLOOKUP($G73,Data!$G$3:$BA$2935,17,FALSE))</f>
        <v>/</v>
      </c>
      <c r="Y73" s="4" t="str">
        <f>IF($H73=0,"",VLOOKUP($G73,Data!$G$3:$BA$2935,18,FALSE))</f>
        <v/>
      </c>
      <c r="Z73" s="4" t="str">
        <f>IF($H73=0,"",VLOOKUP($G73,Data!$G$3:$BA$2935,19,FALSE))</f>
        <v/>
      </c>
      <c r="AA73" s="4" t="str">
        <f>IF($H73=0,"",VLOOKUP($G73,Data!$G$3:$BA$2935,20,FALSE))</f>
        <v/>
      </c>
      <c r="AB73" s="4" t="str">
        <f>IF($H73=0,"",VLOOKUP($G73,Data!$G$3:$BA$2935,21,FALSE))</f>
        <v/>
      </c>
      <c r="AC73" s="4" t="str">
        <f>IF($H73=0,"",VLOOKUP($G73,Data!$G$3:$BA$2935,22,FALSE))</f>
        <v/>
      </c>
      <c r="AD73" s="4" t="str">
        <f>IF($H73=0,"",VLOOKUP($G73,Data!$G$3:$BA$2935,23,FALSE))</f>
        <v/>
      </c>
      <c r="AE73" s="4" t="str">
        <f>IF($H73=0,"",VLOOKUP($G73,Data!$G$3:$BA$2935,24,FALSE))</f>
        <v/>
      </c>
      <c r="AF73" s="4" t="str">
        <f>IF($H73=0,"",VLOOKUP($G73,Data!$G$3:$BA$2935,25,FALSE))</f>
        <v/>
      </c>
      <c r="AG73" s="4" t="str">
        <f>IF($H73=0,"",VLOOKUP($G73,Data!$G$3:$BA$2935,26,FALSE))</f>
        <v/>
      </c>
      <c r="AH73" s="4" t="str">
        <f>IF($H73=0,"",VLOOKUP($G73,Data!$G$3:$BA$2935,27,FALSE))</f>
        <v/>
      </c>
      <c r="AI73" s="4" t="str">
        <f>IF($H73=0,"",VLOOKUP($G73,Data!$G$3:$BA$2935,28,FALSE))</f>
        <v/>
      </c>
      <c r="AJ73" s="4" t="str">
        <f>IF($H73=0,"",VLOOKUP($G73,Data!$G$3:$BA$2935,29,FALSE))</f>
        <v/>
      </c>
      <c r="AK73" s="4" t="str">
        <f>IF($H73=0,"",VLOOKUP($G73,Data!$G$3:$BA$2935,30,FALSE))</f>
        <v/>
      </c>
      <c r="AL73" s="4" t="str">
        <f>IF($H73=0,"",VLOOKUP($G73,Data!$G$3:$BA$2935,31,FALSE))</f>
        <v/>
      </c>
      <c r="AM73" s="4" t="str">
        <f>IF($H73=0,"",VLOOKUP($G73,Data!$G$3:$BA$2935,32,FALSE))</f>
        <v/>
      </c>
      <c r="AN73" s="4" t="str">
        <f>IF($H73=0,"",VLOOKUP($G73,Data!$G$3:$BA$2935,33,FALSE))</f>
        <v/>
      </c>
      <c r="AO73" s="4" t="str">
        <f>IF($H73=0,"",VLOOKUP($G73,Data!$G$3:$BA$2935,34,FALSE))</f>
        <v/>
      </c>
      <c r="AP73" s="4" t="str">
        <f>IF($H73=0,"",VLOOKUP($G73,Data!$G$3:$BA$2935,35,FALSE))</f>
        <v/>
      </c>
      <c r="AQ73" s="4" t="str">
        <f>IF($H73=0,"",VLOOKUP($G73,Data!$G$3:$BA$2935,36,FALSE))</f>
        <v/>
      </c>
      <c r="AR73" s="4" t="str">
        <f>IF($H73=0,"",VLOOKUP($G73,Data!$G$3:$BA$2935,37,FALSE))</f>
        <v/>
      </c>
      <c r="AS73" s="4" t="str">
        <f>IF($H73=0,"",VLOOKUP($G73,Data!$G$3:$BA$2935,38,FALSE))</f>
        <v/>
      </c>
      <c r="AT73" s="4" t="str">
        <f>IF($H73=0,"",VLOOKUP($G73,Data!$G$3:$BA$2935,39,FALSE))</f>
        <v/>
      </c>
    </row>
    <row r="74" spans="1:46" x14ac:dyDescent="0.25">
      <c r="A74" s="4">
        <f>PSSE!A76</f>
        <v>916070</v>
      </c>
      <c r="B74" s="4" t="str">
        <f>PSSE!B76</f>
        <v>COCXAN_H1</v>
      </c>
      <c r="C74" s="4">
        <f>PSSE!D76</f>
        <v>11</v>
      </c>
      <c r="D74" s="4">
        <f>PSSE!E76</f>
        <v>32</v>
      </c>
      <c r="E74" s="4" t="str">
        <f>PSSE!F76</f>
        <v>TD</v>
      </c>
      <c r="F74" s="4">
        <f>PSSE!G76</f>
        <v>1</v>
      </c>
      <c r="G74" s="4" t="str">
        <f t="shared" si="1"/>
        <v>GEN1132TD1</v>
      </c>
      <c r="H74" s="4">
        <f>COUNTIF(Data!$G$3:$BA$2935,GEN!$G74)</f>
        <v>1</v>
      </c>
      <c r="I74" s="4" t="str">
        <f>IF($H74=0,"",VLOOKUP($G74,Data!$G$3:$BA$2935,2,FALSE))</f>
        <v>'GENSAL'</v>
      </c>
      <c r="J74" s="4">
        <f>PSSE!C76</f>
        <v>1</v>
      </c>
      <c r="K74" s="4">
        <f>IF($H74=0,"",VLOOKUP($G74,Data!$G$3:$BA$2935,4,FALSE))</f>
        <v>6.6</v>
      </c>
      <c r="L74" s="4">
        <f>IF($H74=0,"",VLOOKUP($G74,Data!$G$3:$BA$2935,5,FALSE))</f>
        <v>0.05</v>
      </c>
      <c r="M74" s="4">
        <f>IF($H74=0,"",VLOOKUP($G74,Data!$G$3:$BA$2935,6,FALSE))</f>
        <v>0.155</v>
      </c>
      <c r="N74" s="4">
        <f>IF($H74=0,"",VLOOKUP($G74,Data!$G$3:$BA$2935,7,FALSE))</f>
        <v>2</v>
      </c>
      <c r="O74" s="4">
        <f>IF($H74=0,"",VLOOKUP($G74,Data!$G$3:$BA$2935,8,FALSE))</f>
        <v>0</v>
      </c>
      <c r="P74" s="4">
        <f>IF($H74=0,"",VLOOKUP($G74,Data!$G$3:$BA$2935,9,FALSE))</f>
        <v>1.1299999999999999</v>
      </c>
      <c r="Q74" s="4">
        <f>IF($H74=0,"",VLOOKUP($G74,Data!$G$3:$BA$2935,10,FALSE))</f>
        <v>0.73399999999999999</v>
      </c>
      <c r="R74" s="4">
        <f>IF($H74=0,"",VLOOKUP($G74,Data!$G$3:$BA$2935,11,FALSE))</f>
        <v>0.26</v>
      </c>
      <c r="S74" s="4">
        <f>IF($H74=0,"",VLOOKUP($G74,Data!$G$3:$BA$2935,12,FALSE))</f>
        <v>0.25600000000000001</v>
      </c>
      <c r="T74" s="4">
        <f>IF($H74=0,"",VLOOKUP($G74,Data!$G$3:$BA$2935,13,FALSE))</f>
        <v>0.104</v>
      </c>
      <c r="U74" s="4">
        <f>IF($H74=0,"",VLOOKUP($G74,Data!$G$3:$BA$2935,14,FALSE))</f>
        <v>0.19400000000000001</v>
      </c>
      <c r="V74" s="4">
        <f>IF($H74=0,"",VLOOKUP($G74,Data!$G$3:$BA$2935,15,FALSE))</f>
        <v>0.68500000000000005</v>
      </c>
      <c r="W74" s="4" t="str">
        <f>IF($H74=0,"",VLOOKUP($G74,Data!$G$3:$BA$2935,16,FALSE))</f>
        <v>/</v>
      </c>
      <c r="X74" s="4" t="str">
        <f>IF($H74=0,"",VLOOKUP($G74,Data!$G$3:$BA$2935,17,FALSE))</f>
        <v>/</v>
      </c>
      <c r="Y74" s="4" t="str">
        <f>IF($H74=0,"",VLOOKUP($G74,Data!$G$3:$BA$2935,18,FALSE))</f>
        <v/>
      </c>
      <c r="Z74" s="4" t="str">
        <f>IF($H74=0,"",VLOOKUP($G74,Data!$G$3:$BA$2935,19,FALSE))</f>
        <v/>
      </c>
      <c r="AA74" s="4" t="str">
        <f>IF($H74=0,"",VLOOKUP($G74,Data!$G$3:$BA$2935,20,FALSE))</f>
        <v/>
      </c>
      <c r="AB74" s="4" t="str">
        <f>IF($H74=0,"",VLOOKUP($G74,Data!$G$3:$BA$2935,21,FALSE))</f>
        <v/>
      </c>
      <c r="AC74" s="4" t="str">
        <f>IF($H74=0,"",VLOOKUP($G74,Data!$G$3:$BA$2935,22,FALSE))</f>
        <v/>
      </c>
      <c r="AD74" s="4" t="str">
        <f>IF($H74=0,"",VLOOKUP($G74,Data!$G$3:$BA$2935,23,FALSE))</f>
        <v/>
      </c>
      <c r="AE74" s="4" t="str">
        <f>IF($H74=0,"",VLOOKUP($G74,Data!$G$3:$BA$2935,24,FALSE))</f>
        <v/>
      </c>
      <c r="AF74" s="4" t="str">
        <f>IF($H74=0,"",VLOOKUP($G74,Data!$G$3:$BA$2935,25,FALSE))</f>
        <v/>
      </c>
      <c r="AG74" s="4" t="str">
        <f>IF($H74=0,"",VLOOKUP($G74,Data!$G$3:$BA$2935,26,FALSE))</f>
        <v/>
      </c>
      <c r="AH74" s="4" t="str">
        <f>IF($H74=0,"",VLOOKUP($G74,Data!$G$3:$BA$2935,27,FALSE))</f>
        <v/>
      </c>
      <c r="AI74" s="4" t="str">
        <f>IF($H74=0,"",VLOOKUP($G74,Data!$G$3:$BA$2935,28,FALSE))</f>
        <v/>
      </c>
      <c r="AJ74" s="4" t="str">
        <f>IF($H74=0,"",VLOOKUP($G74,Data!$G$3:$BA$2935,29,FALSE))</f>
        <v/>
      </c>
      <c r="AK74" s="4" t="str">
        <f>IF($H74=0,"",VLOOKUP($G74,Data!$G$3:$BA$2935,30,FALSE))</f>
        <v/>
      </c>
      <c r="AL74" s="4" t="str">
        <f>IF($H74=0,"",VLOOKUP($G74,Data!$G$3:$BA$2935,31,FALSE))</f>
        <v/>
      </c>
      <c r="AM74" s="4" t="str">
        <f>IF($H74=0,"",VLOOKUP($G74,Data!$G$3:$BA$2935,32,FALSE))</f>
        <v/>
      </c>
      <c r="AN74" s="4" t="str">
        <f>IF($H74=0,"",VLOOKUP($G74,Data!$G$3:$BA$2935,33,FALSE))</f>
        <v/>
      </c>
      <c r="AO74" s="4" t="str">
        <f>IF($H74=0,"",VLOOKUP($G74,Data!$G$3:$BA$2935,34,FALSE))</f>
        <v/>
      </c>
      <c r="AP74" s="4" t="str">
        <f>IF($H74=0,"",VLOOKUP($G74,Data!$G$3:$BA$2935,35,FALSE))</f>
        <v/>
      </c>
      <c r="AQ74" s="4" t="str">
        <f>IF($H74=0,"",VLOOKUP($G74,Data!$G$3:$BA$2935,36,FALSE))</f>
        <v/>
      </c>
      <c r="AR74" s="4" t="str">
        <f>IF($H74=0,"",VLOOKUP($G74,Data!$G$3:$BA$2935,37,FALSE))</f>
        <v/>
      </c>
      <c r="AS74" s="4" t="str">
        <f>IF($H74=0,"",VLOOKUP($G74,Data!$G$3:$BA$2935,38,FALSE))</f>
        <v/>
      </c>
      <c r="AT74" s="4" t="str">
        <f>IF($H74=0,"",VLOOKUP($G74,Data!$G$3:$BA$2935,39,FALSE))</f>
        <v/>
      </c>
    </row>
    <row r="75" spans="1:46" x14ac:dyDescent="0.25">
      <c r="A75" s="4">
        <f>PSSE!A77</f>
        <v>916073</v>
      </c>
      <c r="B75" s="4" t="str">
        <f>PSSE!B77</f>
        <v>NGOIXAN_H1</v>
      </c>
      <c r="C75" s="4">
        <f>PSSE!D77</f>
        <v>13.8</v>
      </c>
      <c r="D75" s="4">
        <f>PSSE!E77</f>
        <v>40</v>
      </c>
      <c r="E75" s="4" t="str">
        <f>PSSE!F77</f>
        <v>TD</v>
      </c>
      <c r="F75" s="4">
        <f>PSSE!G77</f>
        <v>1</v>
      </c>
      <c r="G75" s="4" t="str">
        <f t="shared" si="1"/>
        <v>GEN13.840TD1</v>
      </c>
      <c r="H75" s="4">
        <f>COUNTIF(Data!$G$3:$BA$2935,GEN!$G75)</f>
        <v>1</v>
      </c>
      <c r="I75" s="4" t="str">
        <f>IF($H75=0,"",VLOOKUP($G75,Data!$G$3:$BA$2935,2,FALSE))</f>
        <v>'GENSAL'</v>
      </c>
      <c r="J75" s="4">
        <f>PSSE!C77</f>
        <v>1</v>
      </c>
      <c r="K75" s="4">
        <f>IF($H75=0,"",VLOOKUP($G75,Data!$G$3:$BA$2935,4,FALSE))</f>
        <v>6.6</v>
      </c>
      <c r="L75" s="4">
        <f>IF($H75=0,"",VLOOKUP($G75,Data!$G$3:$BA$2935,5,FALSE))</f>
        <v>0.05</v>
      </c>
      <c r="M75" s="4">
        <f>IF($H75=0,"",VLOOKUP($G75,Data!$G$3:$BA$2935,6,FALSE))</f>
        <v>0.155</v>
      </c>
      <c r="N75" s="4">
        <f>IF($H75=0,"",VLOOKUP($G75,Data!$G$3:$BA$2935,7,FALSE))</f>
        <v>2</v>
      </c>
      <c r="O75" s="4">
        <f>IF($H75=0,"",VLOOKUP($G75,Data!$G$3:$BA$2935,8,FALSE))</f>
        <v>0</v>
      </c>
      <c r="P75" s="4">
        <f>IF($H75=0,"",VLOOKUP($G75,Data!$G$3:$BA$2935,9,FALSE))</f>
        <v>1.1299999999999999</v>
      </c>
      <c r="Q75" s="4">
        <f>IF($H75=0,"",VLOOKUP($G75,Data!$G$3:$BA$2935,10,FALSE))</f>
        <v>0.73399999999999999</v>
      </c>
      <c r="R75" s="4">
        <f>IF($H75=0,"",VLOOKUP($G75,Data!$G$3:$BA$2935,11,FALSE))</f>
        <v>0.26</v>
      </c>
      <c r="S75" s="4">
        <f>IF($H75=0,"",VLOOKUP($G75,Data!$G$3:$BA$2935,12,FALSE))</f>
        <v>0.22</v>
      </c>
      <c r="T75" s="4">
        <f>IF($H75=0,"",VLOOKUP($G75,Data!$G$3:$BA$2935,13,FALSE))</f>
        <v>0.104</v>
      </c>
      <c r="U75" s="4">
        <f>IF($H75=0,"",VLOOKUP($G75,Data!$G$3:$BA$2935,14,FALSE))</f>
        <v>0.19400000000000001</v>
      </c>
      <c r="V75" s="4">
        <f>IF($H75=0,"",VLOOKUP($G75,Data!$G$3:$BA$2935,15,FALSE))</f>
        <v>0.68500000000000005</v>
      </c>
      <c r="W75" s="4" t="str">
        <f>IF($H75=0,"",VLOOKUP($G75,Data!$G$3:$BA$2935,16,FALSE))</f>
        <v>/</v>
      </c>
      <c r="X75" s="4" t="str">
        <f>IF($H75=0,"",VLOOKUP($G75,Data!$G$3:$BA$2935,17,FALSE))</f>
        <v>/</v>
      </c>
      <c r="Y75" s="4" t="str">
        <f>IF($H75=0,"",VLOOKUP($G75,Data!$G$3:$BA$2935,18,FALSE))</f>
        <v/>
      </c>
      <c r="Z75" s="4" t="str">
        <f>IF($H75=0,"",VLOOKUP($G75,Data!$G$3:$BA$2935,19,FALSE))</f>
        <v/>
      </c>
      <c r="AA75" s="4" t="str">
        <f>IF($H75=0,"",VLOOKUP($G75,Data!$G$3:$BA$2935,20,FALSE))</f>
        <v/>
      </c>
      <c r="AB75" s="4" t="str">
        <f>IF($H75=0,"",VLOOKUP($G75,Data!$G$3:$BA$2935,21,FALSE))</f>
        <v/>
      </c>
      <c r="AC75" s="4" t="str">
        <f>IF($H75=0,"",VLOOKUP($G75,Data!$G$3:$BA$2935,22,FALSE))</f>
        <v/>
      </c>
      <c r="AD75" s="4" t="str">
        <f>IF($H75=0,"",VLOOKUP($G75,Data!$G$3:$BA$2935,23,FALSE))</f>
        <v/>
      </c>
      <c r="AE75" s="4" t="str">
        <f>IF($H75=0,"",VLOOKUP($G75,Data!$G$3:$BA$2935,24,FALSE))</f>
        <v/>
      </c>
      <c r="AF75" s="4" t="str">
        <f>IF($H75=0,"",VLOOKUP($G75,Data!$G$3:$BA$2935,25,FALSE))</f>
        <v/>
      </c>
      <c r="AG75" s="4" t="str">
        <f>IF($H75=0,"",VLOOKUP($G75,Data!$G$3:$BA$2935,26,FALSE))</f>
        <v/>
      </c>
      <c r="AH75" s="4" t="str">
        <f>IF($H75=0,"",VLOOKUP($G75,Data!$G$3:$BA$2935,27,FALSE))</f>
        <v/>
      </c>
      <c r="AI75" s="4" t="str">
        <f>IF($H75=0,"",VLOOKUP($G75,Data!$G$3:$BA$2935,28,FALSE))</f>
        <v/>
      </c>
      <c r="AJ75" s="4" t="str">
        <f>IF($H75=0,"",VLOOKUP($G75,Data!$G$3:$BA$2935,29,FALSE))</f>
        <v/>
      </c>
      <c r="AK75" s="4" t="str">
        <f>IF($H75=0,"",VLOOKUP($G75,Data!$G$3:$BA$2935,30,FALSE))</f>
        <v/>
      </c>
      <c r="AL75" s="4" t="str">
        <f>IF($H75=0,"",VLOOKUP($G75,Data!$G$3:$BA$2935,31,FALSE))</f>
        <v/>
      </c>
      <c r="AM75" s="4" t="str">
        <f>IF($H75=0,"",VLOOKUP($G75,Data!$G$3:$BA$2935,32,FALSE))</f>
        <v/>
      </c>
      <c r="AN75" s="4" t="str">
        <f>IF($H75=0,"",VLOOKUP($G75,Data!$G$3:$BA$2935,33,FALSE))</f>
        <v/>
      </c>
      <c r="AO75" s="4" t="str">
        <f>IF($H75=0,"",VLOOKUP($G75,Data!$G$3:$BA$2935,34,FALSE))</f>
        <v/>
      </c>
      <c r="AP75" s="4" t="str">
        <f>IF($H75=0,"",VLOOKUP($G75,Data!$G$3:$BA$2935,35,FALSE))</f>
        <v/>
      </c>
      <c r="AQ75" s="4" t="str">
        <f>IF($H75=0,"",VLOOKUP($G75,Data!$G$3:$BA$2935,36,FALSE))</f>
        <v/>
      </c>
      <c r="AR75" s="4" t="str">
        <f>IF($H75=0,"",VLOOKUP($G75,Data!$G$3:$BA$2935,37,FALSE))</f>
        <v/>
      </c>
      <c r="AS75" s="4" t="str">
        <f>IF($H75=0,"",VLOOKUP($G75,Data!$G$3:$BA$2935,38,FALSE))</f>
        <v/>
      </c>
      <c r="AT75" s="4" t="str">
        <f>IF($H75=0,"",VLOOKUP($G75,Data!$G$3:$BA$2935,39,FALSE))</f>
        <v/>
      </c>
    </row>
    <row r="76" spans="1:46" x14ac:dyDescent="0.25">
      <c r="A76" s="4">
        <f>PSSE!A78</f>
        <v>916074</v>
      </c>
      <c r="B76" s="4" t="str">
        <f>PSSE!B78</f>
        <v>NGOIXAN_H2</v>
      </c>
      <c r="C76" s="4">
        <f>PSSE!D78</f>
        <v>6</v>
      </c>
      <c r="D76" s="4">
        <f>PSSE!E78</f>
        <v>7.5</v>
      </c>
      <c r="E76" s="4" t="str">
        <f>PSSE!F78</f>
        <v>TD</v>
      </c>
      <c r="F76" s="4">
        <f>PSSE!G78</f>
        <v>1</v>
      </c>
      <c r="G76" s="4" t="str">
        <f t="shared" si="1"/>
        <v>GEN67.5TD1</v>
      </c>
      <c r="H76" s="4">
        <f>COUNTIF(Data!$G$3:$BA$2935,GEN!$G76)</f>
        <v>1</v>
      </c>
      <c r="I76" s="4" t="str">
        <f>IF($H76=0,"",VLOOKUP($G76,Data!$G$3:$BA$2935,2,FALSE))</f>
        <v>'GENSAL'</v>
      </c>
      <c r="J76" s="4">
        <f>PSSE!C78</f>
        <v>1</v>
      </c>
      <c r="K76" s="4">
        <f>IF($H76=0,"",VLOOKUP($G76,Data!$G$3:$BA$2935,4,FALSE))</f>
        <v>6.6</v>
      </c>
      <c r="L76" s="4">
        <f>IF($H76=0,"",VLOOKUP($G76,Data!$G$3:$BA$2935,5,FALSE))</f>
        <v>0.05</v>
      </c>
      <c r="M76" s="4">
        <f>IF($H76=0,"",VLOOKUP($G76,Data!$G$3:$BA$2935,6,FALSE))</f>
        <v>0.155</v>
      </c>
      <c r="N76" s="4">
        <f>IF($H76=0,"",VLOOKUP($G76,Data!$G$3:$BA$2935,7,FALSE))</f>
        <v>2</v>
      </c>
      <c r="O76" s="4">
        <f>IF($H76=0,"",VLOOKUP($G76,Data!$G$3:$BA$2935,8,FALSE))</f>
        <v>0</v>
      </c>
      <c r="P76" s="4">
        <f>IF($H76=0,"",VLOOKUP($G76,Data!$G$3:$BA$2935,9,FALSE))</f>
        <v>1.1299999999999999</v>
      </c>
      <c r="Q76" s="4">
        <f>IF($H76=0,"",VLOOKUP($G76,Data!$G$3:$BA$2935,10,FALSE))</f>
        <v>0.73399999999999999</v>
      </c>
      <c r="R76" s="4">
        <f>IF($H76=0,"",VLOOKUP($G76,Data!$G$3:$BA$2935,11,FALSE))</f>
        <v>0.26</v>
      </c>
      <c r="S76" s="4">
        <f>IF($H76=0,"",VLOOKUP($G76,Data!$G$3:$BA$2935,12,FALSE))</f>
        <v>0.22600000000000001</v>
      </c>
      <c r="T76" s="4">
        <f>IF($H76=0,"",VLOOKUP($G76,Data!$G$3:$BA$2935,13,FALSE))</f>
        <v>0.104</v>
      </c>
      <c r="U76" s="4">
        <f>IF($H76=0,"",VLOOKUP($G76,Data!$G$3:$BA$2935,14,FALSE))</f>
        <v>0.19400000000000001</v>
      </c>
      <c r="V76" s="4">
        <f>IF($H76=0,"",VLOOKUP($G76,Data!$G$3:$BA$2935,15,FALSE))</f>
        <v>0.68500000000000005</v>
      </c>
      <c r="W76" s="4" t="str">
        <f>IF($H76=0,"",VLOOKUP($G76,Data!$G$3:$BA$2935,16,FALSE))</f>
        <v>/</v>
      </c>
      <c r="X76" s="4" t="str">
        <f>IF($H76=0,"",VLOOKUP($G76,Data!$G$3:$BA$2935,17,FALSE))</f>
        <v>/</v>
      </c>
      <c r="Y76" s="4" t="str">
        <f>IF($H76=0,"",VLOOKUP($G76,Data!$G$3:$BA$2935,18,FALSE))</f>
        <v/>
      </c>
      <c r="Z76" s="4" t="str">
        <f>IF($H76=0,"",VLOOKUP($G76,Data!$G$3:$BA$2935,19,FALSE))</f>
        <v/>
      </c>
      <c r="AA76" s="4" t="str">
        <f>IF($H76=0,"",VLOOKUP($G76,Data!$G$3:$BA$2935,20,FALSE))</f>
        <v/>
      </c>
      <c r="AB76" s="4" t="str">
        <f>IF($H76=0,"",VLOOKUP($G76,Data!$G$3:$BA$2935,21,FALSE))</f>
        <v/>
      </c>
      <c r="AC76" s="4" t="str">
        <f>IF($H76=0,"",VLOOKUP($G76,Data!$G$3:$BA$2935,22,FALSE))</f>
        <v/>
      </c>
      <c r="AD76" s="4" t="str">
        <f>IF($H76=0,"",VLOOKUP($G76,Data!$G$3:$BA$2935,23,FALSE))</f>
        <v/>
      </c>
      <c r="AE76" s="4" t="str">
        <f>IF($H76=0,"",VLOOKUP($G76,Data!$G$3:$BA$2935,24,FALSE))</f>
        <v/>
      </c>
      <c r="AF76" s="4" t="str">
        <f>IF($H76=0,"",VLOOKUP($G76,Data!$G$3:$BA$2935,25,FALSE))</f>
        <v/>
      </c>
      <c r="AG76" s="4" t="str">
        <f>IF($H76=0,"",VLOOKUP($G76,Data!$G$3:$BA$2935,26,FALSE))</f>
        <v/>
      </c>
      <c r="AH76" s="4" t="str">
        <f>IF($H76=0,"",VLOOKUP($G76,Data!$G$3:$BA$2935,27,FALSE))</f>
        <v/>
      </c>
      <c r="AI76" s="4" t="str">
        <f>IF($H76=0,"",VLOOKUP($G76,Data!$G$3:$BA$2935,28,FALSE))</f>
        <v/>
      </c>
      <c r="AJ76" s="4" t="str">
        <f>IF($H76=0,"",VLOOKUP($G76,Data!$G$3:$BA$2935,29,FALSE))</f>
        <v/>
      </c>
      <c r="AK76" s="4" t="str">
        <f>IF($H76=0,"",VLOOKUP($G76,Data!$G$3:$BA$2935,30,FALSE))</f>
        <v/>
      </c>
      <c r="AL76" s="4" t="str">
        <f>IF($H76=0,"",VLOOKUP($G76,Data!$G$3:$BA$2935,31,FALSE))</f>
        <v/>
      </c>
      <c r="AM76" s="4" t="str">
        <f>IF($H76=0,"",VLOOKUP($G76,Data!$G$3:$BA$2935,32,FALSE))</f>
        <v/>
      </c>
      <c r="AN76" s="4" t="str">
        <f>IF($H76=0,"",VLOOKUP($G76,Data!$G$3:$BA$2935,33,FALSE))</f>
        <v/>
      </c>
      <c r="AO76" s="4" t="str">
        <f>IF($H76=0,"",VLOOKUP($G76,Data!$G$3:$BA$2935,34,FALSE))</f>
        <v/>
      </c>
      <c r="AP76" s="4" t="str">
        <f>IF($H76=0,"",VLOOKUP($G76,Data!$G$3:$BA$2935,35,FALSE))</f>
        <v/>
      </c>
      <c r="AQ76" s="4" t="str">
        <f>IF($H76=0,"",VLOOKUP($G76,Data!$G$3:$BA$2935,36,FALSE))</f>
        <v/>
      </c>
      <c r="AR76" s="4" t="str">
        <f>IF($H76=0,"",VLOOKUP($G76,Data!$G$3:$BA$2935,37,FALSE))</f>
        <v/>
      </c>
      <c r="AS76" s="4" t="str">
        <f>IF($H76=0,"",VLOOKUP($G76,Data!$G$3:$BA$2935,38,FALSE))</f>
        <v/>
      </c>
      <c r="AT76" s="4" t="str">
        <f>IF($H76=0,"",VLOOKUP($G76,Data!$G$3:$BA$2935,39,FALSE))</f>
        <v/>
      </c>
    </row>
    <row r="77" spans="1:46" x14ac:dyDescent="0.25">
      <c r="A77" s="4">
        <f>PSSE!A79</f>
        <v>916075</v>
      </c>
      <c r="B77" s="4" t="str">
        <f>PSSE!B79</f>
        <v>NGOIPHAT_H1</v>
      </c>
      <c r="C77" s="4">
        <f>PSSE!D79</f>
        <v>13.8</v>
      </c>
      <c r="D77" s="4">
        <f>PSSE!E79</f>
        <v>75</v>
      </c>
      <c r="E77" s="4" t="str">
        <f>PSSE!F79</f>
        <v>TD</v>
      </c>
      <c r="F77" s="4">
        <f>PSSE!G79</f>
        <v>1</v>
      </c>
      <c r="G77" s="4" t="str">
        <f t="shared" si="1"/>
        <v>GEN13.875TD1</v>
      </c>
      <c r="H77" s="4">
        <f>COUNTIF(Data!$G$3:$BA$2935,GEN!$G77)</f>
        <v>1</v>
      </c>
      <c r="I77" s="4" t="str">
        <f>IF($H77=0,"",VLOOKUP($G77,Data!$G$3:$BA$2935,2,FALSE))</f>
        <v>'GENSAL'</v>
      </c>
      <c r="J77" s="4">
        <f>PSSE!C79</f>
        <v>1</v>
      </c>
      <c r="K77" s="4">
        <f>IF($H77=0,"",VLOOKUP($G77,Data!$G$3:$BA$2935,4,FALSE))</f>
        <v>7.2</v>
      </c>
      <c r="L77" s="4">
        <f>IF($H77=0,"",VLOOKUP($G77,Data!$G$3:$BA$2935,5,FALSE))</f>
        <v>0.123</v>
      </c>
      <c r="M77" s="4">
        <f>IF($H77=0,"",VLOOKUP($G77,Data!$G$3:$BA$2935,6,FALSE))</f>
        <v>7.4999999999999997E-2</v>
      </c>
      <c r="N77" s="4">
        <f>IF($H77=0,"",VLOOKUP($G77,Data!$G$3:$BA$2935,7,FALSE))</f>
        <v>4.6769999999999996</v>
      </c>
      <c r="O77" s="4">
        <f>IF($H77=0,"",VLOOKUP($G77,Data!$G$3:$BA$2935,8,FALSE))</f>
        <v>0</v>
      </c>
      <c r="P77" s="4">
        <f>IF($H77=0,"",VLOOKUP($G77,Data!$G$3:$BA$2935,9,FALSE))</f>
        <v>0.87</v>
      </c>
      <c r="Q77" s="4">
        <f>IF($H77=0,"",VLOOKUP($G77,Data!$G$3:$BA$2935,10,FALSE))</f>
        <v>0.57999999999999996</v>
      </c>
      <c r="R77" s="4">
        <f>IF($H77=0,"",VLOOKUP($G77,Data!$G$3:$BA$2935,11,FALSE))</f>
        <v>0.27</v>
      </c>
      <c r="S77" s="4">
        <f>IF($H77=0,"",VLOOKUP($G77,Data!$G$3:$BA$2935,12,FALSE))</f>
        <v>0.22</v>
      </c>
      <c r="T77" s="4">
        <f>IF($H77=0,"",VLOOKUP($G77,Data!$G$3:$BA$2935,13,FALSE))</f>
        <v>0.11600000000000001</v>
      </c>
      <c r="U77" s="4">
        <f>IF($H77=0,"",VLOOKUP($G77,Data!$G$3:$BA$2935,14,FALSE))</f>
        <v>0.17799999999999999</v>
      </c>
      <c r="V77" s="4">
        <f>IF($H77=0,"",VLOOKUP($G77,Data!$G$3:$BA$2935,15,FALSE))</f>
        <v>0.59199999999999997</v>
      </c>
      <c r="W77" s="4" t="str">
        <f>IF($H77=0,"",VLOOKUP($G77,Data!$G$3:$BA$2935,16,FALSE))</f>
        <v>/</v>
      </c>
      <c r="X77" s="4" t="str">
        <f>IF($H77=0,"",VLOOKUP($G77,Data!$G$3:$BA$2935,17,FALSE))</f>
        <v>/</v>
      </c>
      <c r="Y77" s="4" t="str">
        <f>IF($H77=0,"",VLOOKUP($G77,Data!$G$3:$BA$2935,18,FALSE))</f>
        <v/>
      </c>
      <c r="Z77" s="4" t="str">
        <f>IF($H77=0,"",VLOOKUP($G77,Data!$G$3:$BA$2935,19,FALSE))</f>
        <v/>
      </c>
      <c r="AA77" s="4" t="str">
        <f>IF($H77=0,"",VLOOKUP($G77,Data!$G$3:$BA$2935,20,FALSE))</f>
        <v/>
      </c>
      <c r="AB77" s="4" t="str">
        <f>IF($H77=0,"",VLOOKUP($G77,Data!$G$3:$BA$2935,21,FALSE))</f>
        <v/>
      </c>
      <c r="AC77" s="4" t="str">
        <f>IF($H77=0,"",VLOOKUP($G77,Data!$G$3:$BA$2935,22,FALSE))</f>
        <v/>
      </c>
      <c r="AD77" s="4" t="str">
        <f>IF($H77=0,"",VLOOKUP($G77,Data!$G$3:$BA$2935,23,FALSE))</f>
        <v/>
      </c>
      <c r="AE77" s="4" t="str">
        <f>IF($H77=0,"",VLOOKUP($G77,Data!$G$3:$BA$2935,24,FALSE))</f>
        <v/>
      </c>
      <c r="AF77" s="4" t="str">
        <f>IF($H77=0,"",VLOOKUP($G77,Data!$G$3:$BA$2935,25,FALSE))</f>
        <v/>
      </c>
      <c r="AG77" s="4" t="str">
        <f>IF($H77=0,"",VLOOKUP($G77,Data!$G$3:$BA$2935,26,FALSE))</f>
        <v/>
      </c>
      <c r="AH77" s="4" t="str">
        <f>IF($H77=0,"",VLOOKUP($G77,Data!$G$3:$BA$2935,27,FALSE))</f>
        <v/>
      </c>
      <c r="AI77" s="4" t="str">
        <f>IF($H77=0,"",VLOOKUP($G77,Data!$G$3:$BA$2935,28,FALSE))</f>
        <v/>
      </c>
      <c r="AJ77" s="4" t="str">
        <f>IF($H77=0,"",VLOOKUP($G77,Data!$G$3:$BA$2935,29,FALSE))</f>
        <v/>
      </c>
      <c r="AK77" s="4" t="str">
        <f>IF($H77=0,"",VLOOKUP($G77,Data!$G$3:$BA$2935,30,FALSE))</f>
        <v/>
      </c>
      <c r="AL77" s="4" t="str">
        <f>IF($H77=0,"",VLOOKUP($G77,Data!$G$3:$BA$2935,31,FALSE))</f>
        <v/>
      </c>
      <c r="AM77" s="4" t="str">
        <f>IF($H77=0,"",VLOOKUP($G77,Data!$G$3:$BA$2935,32,FALSE))</f>
        <v/>
      </c>
      <c r="AN77" s="4" t="str">
        <f>IF($H77=0,"",VLOOKUP($G77,Data!$G$3:$BA$2935,33,FALSE))</f>
        <v/>
      </c>
      <c r="AO77" s="4" t="str">
        <f>IF($H77=0,"",VLOOKUP($G77,Data!$G$3:$BA$2935,34,FALSE))</f>
        <v/>
      </c>
      <c r="AP77" s="4" t="str">
        <f>IF($H77=0,"",VLOOKUP($G77,Data!$G$3:$BA$2935,35,FALSE))</f>
        <v/>
      </c>
      <c r="AQ77" s="4" t="str">
        <f>IF($H77=0,"",VLOOKUP($G77,Data!$G$3:$BA$2935,36,FALSE))</f>
        <v/>
      </c>
      <c r="AR77" s="4" t="str">
        <f>IF($H77=0,"",VLOOKUP($G77,Data!$G$3:$BA$2935,37,FALSE))</f>
        <v/>
      </c>
      <c r="AS77" s="4" t="str">
        <f>IF($H77=0,"",VLOOKUP($G77,Data!$G$3:$BA$2935,38,FALSE))</f>
        <v/>
      </c>
      <c r="AT77" s="4" t="str">
        <f>IF($H77=0,"",VLOOKUP($G77,Data!$G$3:$BA$2935,39,FALSE))</f>
        <v/>
      </c>
    </row>
    <row r="78" spans="1:46" x14ac:dyDescent="0.25">
      <c r="A78" s="4">
        <f>PSSE!A80</f>
        <v>916077</v>
      </c>
      <c r="B78" s="4" t="str">
        <f>PSSE!B80</f>
        <v>NAMXAY_H1</v>
      </c>
      <c r="C78" s="4">
        <f>PSSE!D80</f>
        <v>11</v>
      </c>
      <c r="D78" s="4">
        <f>PSSE!E80</f>
        <v>32</v>
      </c>
      <c r="E78" s="4" t="str">
        <f>PSSE!F80</f>
        <v>TD</v>
      </c>
      <c r="F78" s="4">
        <f>PSSE!G80</f>
        <v>1</v>
      </c>
      <c r="G78" s="4" t="str">
        <f t="shared" si="1"/>
        <v>GEN1132TD1</v>
      </c>
      <c r="H78" s="4">
        <f>COUNTIF(Data!$G$3:$BA$2935,GEN!$G78)</f>
        <v>1</v>
      </c>
      <c r="I78" s="4" t="str">
        <f>IF($H78=0,"",VLOOKUP($G78,Data!$G$3:$BA$2935,2,FALSE))</f>
        <v>'GENSAL'</v>
      </c>
      <c r="J78" s="4">
        <f>PSSE!C80</f>
        <v>1</v>
      </c>
      <c r="K78" s="4">
        <f>IF($H78=0,"",VLOOKUP($G78,Data!$G$3:$BA$2935,4,FALSE))</f>
        <v>6.6</v>
      </c>
      <c r="L78" s="4">
        <f>IF($H78=0,"",VLOOKUP($G78,Data!$G$3:$BA$2935,5,FALSE))</f>
        <v>0.05</v>
      </c>
      <c r="M78" s="4">
        <f>IF($H78=0,"",VLOOKUP($G78,Data!$G$3:$BA$2935,6,FALSE))</f>
        <v>0.155</v>
      </c>
      <c r="N78" s="4">
        <f>IF($H78=0,"",VLOOKUP($G78,Data!$G$3:$BA$2935,7,FALSE))</f>
        <v>2</v>
      </c>
      <c r="O78" s="4">
        <f>IF($H78=0,"",VLOOKUP($G78,Data!$G$3:$BA$2935,8,FALSE))</f>
        <v>0</v>
      </c>
      <c r="P78" s="4">
        <f>IF($H78=0,"",VLOOKUP($G78,Data!$G$3:$BA$2935,9,FALSE))</f>
        <v>1.1299999999999999</v>
      </c>
      <c r="Q78" s="4">
        <f>IF($H78=0,"",VLOOKUP($G78,Data!$G$3:$BA$2935,10,FALSE))</f>
        <v>0.73399999999999999</v>
      </c>
      <c r="R78" s="4">
        <f>IF($H78=0,"",VLOOKUP($G78,Data!$G$3:$BA$2935,11,FALSE))</f>
        <v>0.26</v>
      </c>
      <c r="S78" s="4">
        <f>IF($H78=0,"",VLOOKUP($G78,Data!$G$3:$BA$2935,12,FALSE))</f>
        <v>0.25600000000000001</v>
      </c>
      <c r="T78" s="4">
        <f>IF($H78=0,"",VLOOKUP($G78,Data!$G$3:$BA$2935,13,FALSE))</f>
        <v>0.104</v>
      </c>
      <c r="U78" s="4">
        <f>IF($H78=0,"",VLOOKUP($G78,Data!$G$3:$BA$2935,14,FALSE))</f>
        <v>0.19400000000000001</v>
      </c>
      <c r="V78" s="4">
        <f>IF($H78=0,"",VLOOKUP($G78,Data!$G$3:$BA$2935,15,FALSE))</f>
        <v>0.68500000000000005</v>
      </c>
      <c r="W78" s="4" t="str">
        <f>IF($H78=0,"",VLOOKUP($G78,Data!$G$3:$BA$2935,16,FALSE))</f>
        <v>/</v>
      </c>
      <c r="X78" s="4" t="str">
        <f>IF($H78=0,"",VLOOKUP($G78,Data!$G$3:$BA$2935,17,FALSE))</f>
        <v>/</v>
      </c>
      <c r="Y78" s="4" t="str">
        <f>IF($H78=0,"",VLOOKUP($G78,Data!$G$3:$BA$2935,18,FALSE))</f>
        <v/>
      </c>
      <c r="Z78" s="4" t="str">
        <f>IF($H78=0,"",VLOOKUP($G78,Data!$G$3:$BA$2935,19,FALSE))</f>
        <v/>
      </c>
      <c r="AA78" s="4" t="str">
        <f>IF($H78=0,"",VLOOKUP($G78,Data!$G$3:$BA$2935,20,FALSE))</f>
        <v/>
      </c>
      <c r="AB78" s="4" t="str">
        <f>IF($H78=0,"",VLOOKUP($G78,Data!$G$3:$BA$2935,21,FALSE))</f>
        <v/>
      </c>
      <c r="AC78" s="4" t="str">
        <f>IF($H78=0,"",VLOOKUP($G78,Data!$G$3:$BA$2935,22,FALSE))</f>
        <v/>
      </c>
      <c r="AD78" s="4" t="str">
        <f>IF($H78=0,"",VLOOKUP($G78,Data!$G$3:$BA$2935,23,FALSE))</f>
        <v/>
      </c>
      <c r="AE78" s="4" t="str">
        <f>IF($H78=0,"",VLOOKUP($G78,Data!$G$3:$BA$2935,24,FALSE))</f>
        <v/>
      </c>
      <c r="AF78" s="4" t="str">
        <f>IF($H78=0,"",VLOOKUP($G78,Data!$G$3:$BA$2935,25,FALSE))</f>
        <v/>
      </c>
      <c r="AG78" s="4" t="str">
        <f>IF($H78=0,"",VLOOKUP($G78,Data!$G$3:$BA$2935,26,FALSE))</f>
        <v/>
      </c>
      <c r="AH78" s="4" t="str">
        <f>IF($H78=0,"",VLOOKUP($G78,Data!$G$3:$BA$2935,27,FALSE))</f>
        <v/>
      </c>
      <c r="AI78" s="4" t="str">
        <f>IF($H78=0,"",VLOOKUP($G78,Data!$G$3:$BA$2935,28,FALSE))</f>
        <v/>
      </c>
      <c r="AJ78" s="4" t="str">
        <f>IF($H78=0,"",VLOOKUP($G78,Data!$G$3:$BA$2935,29,FALSE))</f>
        <v/>
      </c>
      <c r="AK78" s="4" t="str">
        <f>IF($H78=0,"",VLOOKUP($G78,Data!$G$3:$BA$2935,30,FALSE))</f>
        <v/>
      </c>
      <c r="AL78" s="4" t="str">
        <f>IF($H78=0,"",VLOOKUP($G78,Data!$G$3:$BA$2935,31,FALSE))</f>
        <v/>
      </c>
      <c r="AM78" s="4" t="str">
        <f>IF($H78=0,"",VLOOKUP($G78,Data!$G$3:$BA$2935,32,FALSE))</f>
        <v/>
      </c>
      <c r="AN78" s="4" t="str">
        <f>IF($H78=0,"",VLOOKUP($G78,Data!$G$3:$BA$2935,33,FALSE))</f>
        <v/>
      </c>
      <c r="AO78" s="4" t="str">
        <f>IF($H78=0,"",VLOOKUP($G78,Data!$G$3:$BA$2935,34,FALSE))</f>
        <v/>
      </c>
      <c r="AP78" s="4" t="str">
        <f>IF($H78=0,"",VLOOKUP($G78,Data!$G$3:$BA$2935,35,FALSE))</f>
        <v/>
      </c>
      <c r="AQ78" s="4" t="str">
        <f>IF($H78=0,"",VLOOKUP($G78,Data!$G$3:$BA$2935,36,FALSE))</f>
        <v/>
      </c>
      <c r="AR78" s="4" t="str">
        <f>IF($H78=0,"",VLOOKUP($G78,Data!$G$3:$BA$2935,37,FALSE))</f>
        <v/>
      </c>
      <c r="AS78" s="4" t="str">
        <f>IF($H78=0,"",VLOOKUP($G78,Data!$G$3:$BA$2935,38,FALSE))</f>
        <v/>
      </c>
      <c r="AT78" s="4" t="str">
        <f>IF($H78=0,"",VLOOKUP($G78,Data!$G$3:$BA$2935,39,FALSE))</f>
        <v/>
      </c>
    </row>
    <row r="79" spans="1:46" x14ac:dyDescent="0.25">
      <c r="A79" s="4">
        <f>PSSE!A81</f>
        <v>916078</v>
      </c>
      <c r="B79" s="4" t="str">
        <f>PSSE!B81</f>
        <v>NAMXAY_H2</v>
      </c>
      <c r="C79" s="4">
        <f>PSSE!D81</f>
        <v>10.5</v>
      </c>
      <c r="D79" s="4">
        <f>PSSE!E81</f>
        <v>20</v>
      </c>
      <c r="E79" s="4" t="str">
        <f>PSSE!F81</f>
        <v>TD</v>
      </c>
      <c r="F79" s="4">
        <f>PSSE!G81</f>
        <v>1</v>
      </c>
      <c r="G79" s="4" t="str">
        <f t="shared" si="1"/>
        <v>GEN10.520TD1</v>
      </c>
      <c r="H79" s="4">
        <f>COUNTIF(Data!$G$3:$BA$2935,GEN!$G79)</f>
        <v>1</v>
      </c>
      <c r="I79" s="4" t="str">
        <f>IF($H79=0,"",VLOOKUP($G79,Data!$G$3:$BA$2935,2,FALSE))</f>
        <v>'GENSAL'</v>
      </c>
      <c r="J79" s="4">
        <f>PSSE!C81</f>
        <v>1</v>
      </c>
      <c r="K79" s="4">
        <f>IF($H79=0,"",VLOOKUP($G79,Data!$G$3:$BA$2935,4,FALSE))</f>
        <v>6.6</v>
      </c>
      <c r="L79" s="4">
        <f>IF($H79=0,"",VLOOKUP($G79,Data!$G$3:$BA$2935,5,FALSE))</f>
        <v>0.05</v>
      </c>
      <c r="M79" s="4">
        <f>IF($H79=0,"",VLOOKUP($G79,Data!$G$3:$BA$2935,6,FALSE))</f>
        <v>0.155</v>
      </c>
      <c r="N79" s="4">
        <f>IF($H79=0,"",VLOOKUP($G79,Data!$G$3:$BA$2935,7,FALSE))</f>
        <v>2</v>
      </c>
      <c r="O79" s="4">
        <f>IF($H79=0,"",VLOOKUP($G79,Data!$G$3:$BA$2935,8,FALSE))</f>
        <v>0</v>
      </c>
      <c r="P79" s="4">
        <f>IF($H79=0,"",VLOOKUP($G79,Data!$G$3:$BA$2935,9,FALSE))</f>
        <v>1.1299999999999999</v>
      </c>
      <c r="Q79" s="4">
        <f>IF($H79=0,"",VLOOKUP($G79,Data!$G$3:$BA$2935,10,FALSE))</f>
        <v>0.73399999999999999</v>
      </c>
      <c r="R79" s="4">
        <f>IF($H79=0,"",VLOOKUP($G79,Data!$G$3:$BA$2935,11,FALSE))</f>
        <v>0.26</v>
      </c>
      <c r="S79" s="4">
        <f>IF($H79=0,"",VLOOKUP($G79,Data!$G$3:$BA$2935,12,FALSE))</f>
        <v>0.25600000000000001</v>
      </c>
      <c r="T79" s="4">
        <f>IF($H79=0,"",VLOOKUP($G79,Data!$G$3:$BA$2935,13,FALSE))</f>
        <v>0.104</v>
      </c>
      <c r="U79" s="4">
        <f>IF($H79=0,"",VLOOKUP($G79,Data!$G$3:$BA$2935,14,FALSE))</f>
        <v>0.19400000000000001</v>
      </c>
      <c r="V79" s="4">
        <f>IF($H79=0,"",VLOOKUP($G79,Data!$G$3:$BA$2935,15,FALSE))</f>
        <v>0.68500000000000005</v>
      </c>
      <c r="W79" s="4" t="str">
        <f>IF($H79=0,"",VLOOKUP($G79,Data!$G$3:$BA$2935,16,FALSE))</f>
        <v>/</v>
      </c>
      <c r="X79" s="4" t="str">
        <f>IF($H79=0,"",VLOOKUP($G79,Data!$G$3:$BA$2935,17,FALSE))</f>
        <v>/</v>
      </c>
      <c r="Y79" s="4" t="str">
        <f>IF($H79=0,"",VLOOKUP($G79,Data!$G$3:$BA$2935,18,FALSE))</f>
        <v/>
      </c>
      <c r="Z79" s="4" t="str">
        <f>IF($H79=0,"",VLOOKUP($G79,Data!$G$3:$BA$2935,19,FALSE))</f>
        <v/>
      </c>
      <c r="AA79" s="4" t="str">
        <f>IF($H79=0,"",VLOOKUP($G79,Data!$G$3:$BA$2935,20,FALSE))</f>
        <v/>
      </c>
      <c r="AB79" s="4" t="str">
        <f>IF($H79=0,"",VLOOKUP($G79,Data!$G$3:$BA$2935,21,FALSE))</f>
        <v/>
      </c>
      <c r="AC79" s="4" t="str">
        <f>IF($H79=0,"",VLOOKUP($G79,Data!$G$3:$BA$2935,22,FALSE))</f>
        <v/>
      </c>
      <c r="AD79" s="4" t="str">
        <f>IF($H79=0,"",VLOOKUP($G79,Data!$G$3:$BA$2935,23,FALSE))</f>
        <v/>
      </c>
      <c r="AE79" s="4" t="str">
        <f>IF($H79=0,"",VLOOKUP($G79,Data!$G$3:$BA$2935,24,FALSE))</f>
        <v/>
      </c>
      <c r="AF79" s="4" t="str">
        <f>IF($H79=0,"",VLOOKUP($G79,Data!$G$3:$BA$2935,25,FALSE))</f>
        <v/>
      </c>
      <c r="AG79" s="4" t="str">
        <f>IF($H79=0,"",VLOOKUP($G79,Data!$G$3:$BA$2935,26,FALSE))</f>
        <v/>
      </c>
      <c r="AH79" s="4" t="str">
        <f>IF($H79=0,"",VLOOKUP($G79,Data!$G$3:$BA$2935,27,FALSE))</f>
        <v/>
      </c>
      <c r="AI79" s="4" t="str">
        <f>IF($H79=0,"",VLOOKUP($G79,Data!$G$3:$BA$2935,28,FALSE))</f>
        <v/>
      </c>
      <c r="AJ79" s="4" t="str">
        <f>IF($H79=0,"",VLOOKUP($G79,Data!$G$3:$BA$2935,29,FALSE))</f>
        <v/>
      </c>
      <c r="AK79" s="4" t="str">
        <f>IF($H79=0,"",VLOOKUP($G79,Data!$G$3:$BA$2935,30,FALSE))</f>
        <v/>
      </c>
      <c r="AL79" s="4" t="str">
        <f>IF($H79=0,"",VLOOKUP($G79,Data!$G$3:$BA$2935,31,FALSE))</f>
        <v/>
      </c>
      <c r="AM79" s="4" t="str">
        <f>IF($H79=0,"",VLOOKUP($G79,Data!$G$3:$BA$2935,32,FALSE))</f>
        <v/>
      </c>
      <c r="AN79" s="4" t="str">
        <f>IF($H79=0,"",VLOOKUP($G79,Data!$G$3:$BA$2935,33,FALSE))</f>
        <v/>
      </c>
      <c r="AO79" s="4" t="str">
        <f>IF($H79=0,"",VLOOKUP($G79,Data!$G$3:$BA$2935,34,FALSE))</f>
        <v/>
      </c>
      <c r="AP79" s="4" t="str">
        <f>IF($H79=0,"",VLOOKUP($G79,Data!$G$3:$BA$2935,35,FALSE))</f>
        <v/>
      </c>
      <c r="AQ79" s="4" t="str">
        <f>IF($H79=0,"",VLOOKUP($G79,Data!$G$3:$BA$2935,36,FALSE))</f>
        <v/>
      </c>
      <c r="AR79" s="4" t="str">
        <f>IF($H79=0,"",VLOOKUP($G79,Data!$G$3:$BA$2935,37,FALSE))</f>
        <v/>
      </c>
      <c r="AS79" s="4" t="str">
        <f>IF($H79=0,"",VLOOKUP($G79,Data!$G$3:$BA$2935,38,FALSE))</f>
        <v/>
      </c>
      <c r="AT79" s="4" t="str">
        <f>IF($H79=0,"",VLOOKUP($G79,Data!$G$3:$BA$2935,39,FALSE))</f>
        <v/>
      </c>
    </row>
    <row r="80" spans="1:46" x14ac:dyDescent="0.25">
      <c r="A80" s="4">
        <f>PSSE!A82</f>
        <v>916079</v>
      </c>
      <c r="B80" s="4" t="str">
        <f>PSSE!B82</f>
        <v>NAMKHOA3_H1</v>
      </c>
      <c r="C80" s="4">
        <f>PSSE!D82</f>
        <v>10.5</v>
      </c>
      <c r="D80" s="4">
        <f>PSSE!E82</f>
        <v>20</v>
      </c>
      <c r="E80" s="4" t="str">
        <f>PSSE!F82</f>
        <v>TD</v>
      </c>
      <c r="F80" s="4">
        <f>PSSE!G82</f>
        <v>1</v>
      </c>
      <c r="G80" s="4" t="str">
        <f t="shared" si="1"/>
        <v>GEN10.520TD1</v>
      </c>
      <c r="H80" s="4">
        <f>COUNTIF(Data!$G$3:$BA$2935,GEN!$G80)</f>
        <v>1</v>
      </c>
      <c r="I80" s="4" t="str">
        <f>IF($H80=0,"",VLOOKUP($G80,Data!$G$3:$BA$2935,2,FALSE))</f>
        <v>'GENSAL'</v>
      </c>
      <c r="J80" s="4">
        <f>PSSE!C82</f>
        <v>1</v>
      </c>
      <c r="K80" s="4">
        <f>IF($H80=0,"",VLOOKUP($G80,Data!$G$3:$BA$2935,4,FALSE))</f>
        <v>6.6</v>
      </c>
      <c r="L80" s="4">
        <f>IF($H80=0,"",VLOOKUP($G80,Data!$G$3:$BA$2935,5,FALSE))</f>
        <v>0.05</v>
      </c>
      <c r="M80" s="4">
        <f>IF($H80=0,"",VLOOKUP($G80,Data!$G$3:$BA$2935,6,FALSE))</f>
        <v>0.155</v>
      </c>
      <c r="N80" s="4">
        <f>IF($H80=0,"",VLOOKUP($G80,Data!$G$3:$BA$2935,7,FALSE))</f>
        <v>2</v>
      </c>
      <c r="O80" s="4">
        <f>IF($H80=0,"",VLOOKUP($G80,Data!$G$3:$BA$2935,8,FALSE))</f>
        <v>0</v>
      </c>
      <c r="P80" s="4">
        <f>IF($H80=0,"",VLOOKUP($G80,Data!$G$3:$BA$2935,9,FALSE))</f>
        <v>1.1299999999999999</v>
      </c>
      <c r="Q80" s="4">
        <f>IF($H80=0,"",VLOOKUP($G80,Data!$G$3:$BA$2935,10,FALSE))</f>
        <v>0.73399999999999999</v>
      </c>
      <c r="R80" s="4">
        <f>IF($H80=0,"",VLOOKUP($G80,Data!$G$3:$BA$2935,11,FALSE))</f>
        <v>0.26</v>
      </c>
      <c r="S80" s="4">
        <f>IF($H80=0,"",VLOOKUP($G80,Data!$G$3:$BA$2935,12,FALSE))</f>
        <v>0.25600000000000001</v>
      </c>
      <c r="T80" s="4">
        <f>IF($H80=0,"",VLOOKUP($G80,Data!$G$3:$BA$2935,13,FALSE))</f>
        <v>0.104</v>
      </c>
      <c r="U80" s="4">
        <f>IF($H80=0,"",VLOOKUP($G80,Data!$G$3:$BA$2935,14,FALSE))</f>
        <v>0.19400000000000001</v>
      </c>
      <c r="V80" s="4">
        <f>IF($H80=0,"",VLOOKUP($G80,Data!$G$3:$BA$2935,15,FALSE))</f>
        <v>0.68500000000000005</v>
      </c>
      <c r="W80" s="4" t="str">
        <f>IF($H80=0,"",VLOOKUP($G80,Data!$G$3:$BA$2935,16,FALSE))</f>
        <v>/</v>
      </c>
      <c r="X80" s="4" t="str">
        <f>IF($H80=0,"",VLOOKUP($G80,Data!$G$3:$BA$2935,17,FALSE))</f>
        <v>/</v>
      </c>
      <c r="Y80" s="4" t="str">
        <f>IF($H80=0,"",VLOOKUP($G80,Data!$G$3:$BA$2935,18,FALSE))</f>
        <v/>
      </c>
      <c r="Z80" s="4" t="str">
        <f>IF($H80=0,"",VLOOKUP($G80,Data!$G$3:$BA$2935,19,FALSE))</f>
        <v/>
      </c>
      <c r="AA80" s="4" t="str">
        <f>IF($H80=0,"",VLOOKUP($G80,Data!$G$3:$BA$2935,20,FALSE))</f>
        <v/>
      </c>
      <c r="AB80" s="4" t="str">
        <f>IF($H80=0,"",VLOOKUP($G80,Data!$G$3:$BA$2935,21,FALSE))</f>
        <v/>
      </c>
      <c r="AC80" s="4" t="str">
        <f>IF($H80=0,"",VLOOKUP($G80,Data!$G$3:$BA$2935,22,FALSE))</f>
        <v/>
      </c>
      <c r="AD80" s="4" t="str">
        <f>IF($H80=0,"",VLOOKUP($G80,Data!$G$3:$BA$2935,23,FALSE))</f>
        <v/>
      </c>
      <c r="AE80" s="4" t="str">
        <f>IF($H80=0,"",VLOOKUP($G80,Data!$G$3:$BA$2935,24,FALSE))</f>
        <v/>
      </c>
      <c r="AF80" s="4" t="str">
        <f>IF($H80=0,"",VLOOKUP($G80,Data!$G$3:$BA$2935,25,FALSE))</f>
        <v/>
      </c>
      <c r="AG80" s="4" t="str">
        <f>IF($H80=0,"",VLOOKUP($G80,Data!$G$3:$BA$2935,26,FALSE))</f>
        <v/>
      </c>
      <c r="AH80" s="4" t="str">
        <f>IF($H80=0,"",VLOOKUP($G80,Data!$G$3:$BA$2935,27,FALSE))</f>
        <v/>
      </c>
      <c r="AI80" s="4" t="str">
        <f>IF($H80=0,"",VLOOKUP($G80,Data!$G$3:$BA$2935,28,FALSE))</f>
        <v/>
      </c>
      <c r="AJ80" s="4" t="str">
        <f>IF($H80=0,"",VLOOKUP($G80,Data!$G$3:$BA$2935,29,FALSE))</f>
        <v/>
      </c>
      <c r="AK80" s="4" t="str">
        <f>IF($H80=0,"",VLOOKUP($G80,Data!$G$3:$BA$2935,30,FALSE))</f>
        <v/>
      </c>
      <c r="AL80" s="4" t="str">
        <f>IF($H80=0,"",VLOOKUP($G80,Data!$G$3:$BA$2935,31,FALSE))</f>
        <v/>
      </c>
      <c r="AM80" s="4" t="str">
        <f>IF($H80=0,"",VLOOKUP($G80,Data!$G$3:$BA$2935,32,FALSE))</f>
        <v/>
      </c>
      <c r="AN80" s="4" t="str">
        <f>IF($H80=0,"",VLOOKUP($G80,Data!$G$3:$BA$2935,33,FALSE))</f>
        <v/>
      </c>
      <c r="AO80" s="4" t="str">
        <f>IF($H80=0,"",VLOOKUP($G80,Data!$G$3:$BA$2935,34,FALSE))</f>
        <v/>
      </c>
      <c r="AP80" s="4" t="str">
        <f>IF($H80=0,"",VLOOKUP($G80,Data!$G$3:$BA$2935,35,FALSE))</f>
        <v/>
      </c>
      <c r="AQ80" s="4" t="str">
        <f>IF($H80=0,"",VLOOKUP($G80,Data!$G$3:$BA$2935,36,FALSE))</f>
        <v/>
      </c>
      <c r="AR80" s="4" t="str">
        <f>IF($H80=0,"",VLOOKUP($G80,Data!$G$3:$BA$2935,37,FALSE))</f>
        <v/>
      </c>
      <c r="AS80" s="4" t="str">
        <f>IF($H80=0,"",VLOOKUP($G80,Data!$G$3:$BA$2935,38,FALSE))</f>
        <v/>
      </c>
      <c r="AT80" s="4" t="str">
        <f>IF($H80=0,"",VLOOKUP($G80,Data!$G$3:$BA$2935,39,FALSE))</f>
        <v/>
      </c>
    </row>
    <row r="81" spans="1:46" x14ac:dyDescent="0.25">
      <c r="A81" s="4">
        <f>PSSE!A83</f>
        <v>916081</v>
      </c>
      <c r="B81" s="4" t="str">
        <f>PSSE!B83</f>
        <v>MINHLUONG_H1</v>
      </c>
      <c r="C81" s="4">
        <f>PSSE!D83</f>
        <v>11</v>
      </c>
      <c r="D81" s="4">
        <f>PSSE!E83</f>
        <v>25.5</v>
      </c>
      <c r="E81" s="4" t="str">
        <f>PSSE!F83</f>
        <v>TD</v>
      </c>
      <c r="F81" s="4">
        <f>PSSE!G83</f>
        <v>1</v>
      </c>
      <c r="G81" s="4" t="str">
        <f t="shared" si="1"/>
        <v>GEN1125.5TD1</v>
      </c>
      <c r="H81" s="4">
        <f>COUNTIF(Data!$G$3:$BA$2935,GEN!$G81)</f>
        <v>1</v>
      </c>
      <c r="I81" s="4" t="str">
        <f>IF($H81=0,"",VLOOKUP($G81,Data!$G$3:$BA$2935,2,FALSE))</f>
        <v>'GENSAL'</v>
      </c>
      <c r="J81" s="4">
        <f>PSSE!C83</f>
        <v>1</v>
      </c>
      <c r="K81" s="4">
        <f>IF($H81=0,"",VLOOKUP($G81,Data!$G$3:$BA$2935,4,FALSE))</f>
        <v>6.6</v>
      </c>
      <c r="L81" s="4">
        <f>IF($H81=0,"",VLOOKUP($G81,Data!$G$3:$BA$2935,5,FALSE))</f>
        <v>0.05</v>
      </c>
      <c r="M81" s="4">
        <f>IF($H81=0,"",VLOOKUP($G81,Data!$G$3:$BA$2935,6,FALSE))</f>
        <v>0.155</v>
      </c>
      <c r="N81" s="4">
        <f>IF($H81=0,"",VLOOKUP($G81,Data!$G$3:$BA$2935,7,FALSE))</f>
        <v>2</v>
      </c>
      <c r="O81" s="4">
        <f>IF($H81=0,"",VLOOKUP($G81,Data!$G$3:$BA$2935,8,FALSE))</f>
        <v>0</v>
      </c>
      <c r="P81" s="4">
        <f>IF($H81=0,"",VLOOKUP($G81,Data!$G$3:$BA$2935,9,FALSE))</f>
        <v>1.1299999999999999</v>
      </c>
      <c r="Q81" s="4">
        <f>IF($H81=0,"",VLOOKUP($G81,Data!$G$3:$BA$2935,10,FALSE))</f>
        <v>0.73399999999999999</v>
      </c>
      <c r="R81" s="4">
        <f>IF($H81=0,"",VLOOKUP($G81,Data!$G$3:$BA$2935,11,FALSE))</f>
        <v>0.26</v>
      </c>
      <c r="S81" s="4">
        <f>IF($H81=0,"",VLOOKUP($G81,Data!$G$3:$BA$2935,12,FALSE))</f>
        <v>0.25600000000000001</v>
      </c>
      <c r="T81" s="4">
        <f>IF($H81=0,"",VLOOKUP($G81,Data!$G$3:$BA$2935,13,FALSE))</f>
        <v>0.104</v>
      </c>
      <c r="U81" s="4">
        <f>IF($H81=0,"",VLOOKUP($G81,Data!$G$3:$BA$2935,14,FALSE))</f>
        <v>0.19400000000000001</v>
      </c>
      <c r="V81" s="4">
        <f>IF($H81=0,"",VLOOKUP($G81,Data!$G$3:$BA$2935,15,FALSE))</f>
        <v>0.68500000000000005</v>
      </c>
      <c r="W81" s="4" t="str">
        <f>IF($H81=0,"",VLOOKUP($G81,Data!$G$3:$BA$2935,16,FALSE))</f>
        <v>/</v>
      </c>
      <c r="X81" s="4" t="str">
        <f>IF($H81=0,"",VLOOKUP($G81,Data!$G$3:$BA$2935,17,FALSE))</f>
        <v>/</v>
      </c>
      <c r="Y81" s="4" t="str">
        <f>IF($H81=0,"",VLOOKUP($G81,Data!$G$3:$BA$2935,18,FALSE))</f>
        <v/>
      </c>
      <c r="Z81" s="4" t="str">
        <f>IF($H81=0,"",VLOOKUP($G81,Data!$G$3:$BA$2935,19,FALSE))</f>
        <v/>
      </c>
      <c r="AA81" s="4" t="str">
        <f>IF($H81=0,"",VLOOKUP($G81,Data!$G$3:$BA$2935,20,FALSE))</f>
        <v/>
      </c>
      <c r="AB81" s="4" t="str">
        <f>IF($H81=0,"",VLOOKUP($G81,Data!$G$3:$BA$2935,21,FALSE))</f>
        <v/>
      </c>
      <c r="AC81" s="4" t="str">
        <f>IF($H81=0,"",VLOOKUP($G81,Data!$G$3:$BA$2935,22,FALSE))</f>
        <v/>
      </c>
      <c r="AD81" s="4" t="str">
        <f>IF($H81=0,"",VLOOKUP($G81,Data!$G$3:$BA$2935,23,FALSE))</f>
        <v/>
      </c>
      <c r="AE81" s="4" t="str">
        <f>IF($H81=0,"",VLOOKUP($G81,Data!$G$3:$BA$2935,24,FALSE))</f>
        <v/>
      </c>
      <c r="AF81" s="4" t="str">
        <f>IF($H81=0,"",VLOOKUP($G81,Data!$G$3:$BA$2935,25,FALSE))</f>
        <v/>
      </c>
      <c r="AG81" s="4" t="str">
        <f>IF($H81=0,"",VLOOKUP($G81,Data!$G$3:$BA$2935,26,FALSE))</f>
        <v/>
      </c>
      <c r="AH81" s="4" t="str">
        <f>IF($H81=0,"",VLOOKUP($G81,Data!$G$3:$BA$2935,27,FALSE))</f>
        <v/>
      </c>
      <c r="AI81" s="4" t="str">
        <f>IF($H81=0,"",VLOOKUP($G81,Data!$G$3:$BA$2935,28,FALSE))</f>
        <v/>
      </c>
      <c r="AJ81" s="4" t="str">
        <f>IF($H81=0,"",VLOOKUP($G81,Data!$G$3:$BA$2935,29,FALSE))</f>
        <v/>
      </c>
      <c r="AK81" s="4" t="str">
        <f>IF($H81=0,"",VLOOKUP($G81,Data!$G$3:$BA$2935,30,FALSE))</f>
        <v/>
      </c>
      <c r="AL81" s="4" t="str">
        <f>IF($H81=0,"",VLOOKUP($G81,Data!$G$3:$BA$2935,31,FALSE))</f>
        <v/>
      </c>
      <c r="AM81" s="4" t="str">
        <f>IF($H81=0,"",VLOOKUP($G81,Data!$G$3:$BA$2935,32,FALSE))</f>
        <v/>
      </c>
      <c r="AN81" s="4" t="str">
        <f>IF($H81=0,"",VLOOKUP($G81,Data!$G$3:$BA$2935,33,FALSE))</f>
        <v/>
      </c>
      <c r="AO81" s="4" t="str">
        <f>IF($H81=0,"",VLOOKUP($G81,Data!$G$3:$BA$2935,34,FALSE))</f>
        <v/>
      </c>
      <c r="AP81" s="4" t="str">
        <f>IF($H81=0,"",VLOOKUP($G81,Data!$G$3:$BA$2935,35,FALSE))</f>
        <v/>
      </c>
      <c r="AQ81" s="4" t="str">
        <f>IF($H81=0,"",VLOOKUP($G81,Data!$G$3:$BA$2935,36,FALSE))</f>
        <v/>
      </c>
      <c r="AR81" s="4" t="str">
        <f>IF($H81=0,"",VLOOKUP($G81,Data!$G$3:$BA$2935,37,FALSE))</f>
        <v/>
      </c>
      <c r="AS81" s="4" t="str">
        <f>IF($H81=0,"",VLOOKUP($G81,Data!$G$3:$BA$2935,38,FALSE))</f>
        <v/>
      </c>
      <c r="AT81" s="4" t="str">
        <f>IF($H81=0,"",VLOOKUP($G81,Data!$G$3:$BA$2935,39,FALSE))</f>
        <v/>
      </c>
    </row>
    <row r="82" spans="1:46" x14ac:dyDescent="0.25">
      <c r="A82" s="4">
        <f>PSSE!A84</f>
        <v>916085</v>
      </c>
      <c r="B82" s="4" t="str">
        <f>PSSE!B84</f>
        <v>MUONGHUM_H1</v>
      </c>
      <c r="C82" s="4">
        <f>PSSE!D84</f>
        <v>11</v>
      </c>
      <c r="D82" s="4">
        <f>PSSE!E84</f>
        <v>32</v>
      </c>
      <c r="E82" s="4" t="str">
        <f>PSSE!F84</f>
        <v>TD</v>
      </c>
      <c r="F82" s="4">
        <f>PSSE!G84</f>
        <v>1</v>
      </c>
      <c r="G82" s="4" t="str">
        <f t="shared" si="1"/>
        <v>GEN1132TD1</v>
      </c>
      <c r="H82" s="4">
        <f>COUNTIF(Data!$G$3:$BA$2935,GEN!$G82)</f>
        <v>1</v>
      </c>
      <c r="I82" s="4" t="str">
        <f>IF($H82=0,"",VLOOKUP($G82,Data!$G$3:$BA$2935,2,FALSE))</f>
        <v>'GENSAL'</v>
      </c>
      <c r="J82" s="4">
        <f>PSSE!C84</f>
        <v>1</v>
      </c>
      <c r="K82" s="4">
        <f>IF($H82=0,"",VLOOKUP($G82,Data!$G$3:$BA$2935,4,FALSE))</f>
        <v>6.6</v>
      </c>
      <c r="L82" s="4">
        <f>IF($H82=0,"",VLOOKUP($G82,Data!$G$3:$BA$2935,5,FALSE))</f>
        <v>0.05</v>
      </c>
      <c r="M82" s="4">
        <f>IF($H82=0,"",VLOOKUP($G82,Data!$G$3:$BA$2935,6,FALSE))</f>
        <v>0.155</v>
      </c>
      <c r="N82" s="4">
        <f>IF($H82=0,"",VLOOKUP($G82,Data!$G$3:$BA$2935,7,FALSE))</f>
        <v>2</v>
      </c>
      <c r="O82" s="4">
        <f>IF($H82=0,"",VLOOKUP($G82,Data!$G$3:$BA$2935,8,FALSE))</f>
        <v>0</v>
      </c>
      <c r="P82" s="4">
        <f>IF($H82=0,"",VLOOKUP($G82,Data!$G$3:$BA$2935,9,FALSE))</f>
        <v>1.1299999999999999</v>
      </c>
      <c r="Q82" s="4">
        <f>IF($H82=0,"",VLOOKUP($G82,Data!$G$3:$BA$2935,10,FALSE))</f>
        <v>0.73399999999999999</v>
      </c>
      <c r="R82" s="4">
        <f>IF($H82=0,"",VLOOKUP($G82,Data!$G$3:$BA$2935,11,FALSE))</f>
        <v>0.26</v>
      </c>
      <c r="S82" s="4">
        <f>IF($H82=0,"",VLOOKUP($G82,Data!$G$3:$BA$2935,12,FALSE))</f>
        <v>0.25600000000000001</v>
      </c>
      <c r="T82" s="4">
        <f>IF($H82=0,"",VLOOKUP($G82,Data!$G$3:$BA$2935,13,FALSE))</f>
        <v>0.104</v>
      </c>
      <c r="U82" s="4">
        <f>IF($H82=0,"",VLOOKUP($G82,Data!$G$3:$BA$2935,14,FALSE))</f>
        <v>0.19400000000000001</v>
      </c>
      <c r="V82" s="4">
        <f>IF($H82=0,"",VLOOKUP($G82,Data!$G$3:$BA$2935,15,FALSE))</f>
        <v>0.68500000000000005</v>
      </c>
      <c r="W82" s="4" t="str">
        <f>IF($H82=0,"",VLOOKUP($G82,Data!$G$3:$BA$2935,16,FALSE))</f>
        <v>/</v>
      </c>
      <c r="X82" s="4" t="str">
        <f>IF($H82=0,"",VLOOKUP($G82,Data!$G$3:$BA$2935,17,FALSE))</f>
        <v>/</v>
      </c>
      <c r="Y82" s="4" t="str">
        <f>IF($H82=0,"",VLOOKUP($G82,Data!$G$3:$BA$2935,18,FALSE))</f>
        <v/>
      </c>
      <c r="Z82" s="4" t="str">
        <f>IF($H82=0,"",VLOOKUP($G82,Data!$G$3:$BA$2935,19,FALSE))</f>
        <v/>
      </c>
      <c r="AA82" s="4" t="str">
        <f>IF($H82=0,"",VLOOKUP($G82,Data!$G$3:$BA$2935,20,FALSE))</f>
        <v/>
      </c>
      <c r="AB82" s="4" t="str">
        <f>IF($H82=0,"",VLOOKUP($G82,Data!$G$3:$BA$2935,21,FALSE))</f>
        <v/>
      </c>
      <c r="AC82" s="4" t="str">
        <f>IF($H82=0,"",VLOOKUP($G82,Data!$G$3:$BA$2935,22,FALSE))</f>
        <v/>
      </c>
      <c r="AD82" s="4" t="str">
        <f>IF($H82=0,"",VLOOKUP($G82,Data!$G$3:$BA$2935,23,FALSE))</f>
        <v/>
      </c>
      <c r="AE82" s="4" t="str">
        <f>IF($H82=0,"",VLOOKUP($G82,Data!$G$3:$BA$2935,24,FALSE))</f>
        <v/>
      </c>
      <c r="AF82" s="4" t="str">
        <f>IF($H82=0,"",VLOOKUP($G82,Data!$G$3:$BA$2935,25,FALSE))</f>
        <v/>
      </c>
      <c r="AG82" s="4" t="str">
        <f>IF($H82=0,"",VLOOKUP($G82,Data!$G$3:$BA$2935,26,FALSE))</f>
        <v/>
      </c>
      <c r="AH82" s="4" t="str">
        <f>IF($H82=0,"",VLOOKUP($G82,Data!$G$3:$BA$2935,27,FALSE))</f>
        <v/>
      </c>
      <c r="AI82" s="4" t="str">
        <f>IF($H82=0,"",VLOOKUP($G82,Data!$G$3:$BA$2935,28,FALSE))</f>
        <v/>
      </c>
      <c r="AJ82" s="4" t="str">
        <f>IF($H82=0,"",VLOOKUP($G82,Data!$G$3:$BA$2935,29,FALSE))</f>
        <v/>
      </c>
      <c r="AK82" s="4" t="str">
        <f>IF($H82=0,"",VLOOKUP($G82,Data!$G$3:$BA$2935,30,FALSE))</f>
        <v/>
      </c>
      <c r="AL82" s="4" t="str">
        <f>IF($H82=0,"",VLOOKUP($G82,Data!$G$3:$BA$2935,31,FALSE))</f>
        <v/>
      </c>
      <c r="AM82" s="4" t="str">
        <f>IF($H82=0,"",VLOOKUP($G82,Data!$G$3:$BA$2935,32,FALSE))</f>
        <v/>
      </c>
      <c r="AN82" s="4" t="str">
        <f>IF($H82=0,"",VLOOKUP($G82,Data!$G$3:$BA$2935,33,FALSE))</f>
        <v/>
      </c>
      <c r="AO82" s="4" t="str">
        <f>IF($H82=0,"",VLOOKUP($G82,Data!$G$3:$BA$2935,34,FALSE))</f>
        <v/>
      </c>
      <c r="AP82" s="4" t="str">
        <f>IF($H82=0,"",VLOOKUP($G82,Data!$G$3:$BA$2935,35,FALSE))</f>
        <v/>
      </c>
      <c r="AQ82" s="4" t="str">
        <f>IF($H82=0,"",VLOOKUP($G82,Data!$G$3:$BA$2935,36,FALSE))</f>
        <v/>
      </c>
      <c r="AR82" s="4" t="str">
        <f>IF($H82=0,"",VLOOKUP($G82,Data!$G$3:$BA$2935,37,FALSE))</f>
        <v/>
      </c>
      <c r="AS82" s="4" t="str">
        <f>IF($H82=0,"",VLOOKUP($G82,Data!$G$3:$BA$2935,38,FALSE))</f>
        <v/>
      </c>
      <c r="AT82" s="4" t="str">
        <f>IF($H82=0,"",VLOOKUP($G82,Data!$G$3:$BA$2935,39,FALSE))</f>
        <v/>
      </c>
    </row>
    <row r="83" spans="1:46" x14ac:dyDescent="0.25">
      <c r="A83" s="4">
        <f>PSSE!A85</f>
        <v>916087</v>
      </c>
      <c r="B83" s="4" t="str">
        <f>PSSE!B85</f>
        <v>NAMPUNG_H1</v>
      </c>
      <c r="C83" s="4">
        <f>PSSE!D85</f>
        <v>11</v>
      </c>
      <c r="D83" s="4">
        <f>PSSE!E85</f>
        <v>25.5</v>
      </c>
      <c r="E83" s="4" t="str">
        <f>PSSE!F85</f>
        <v>TD</v>
      </c>
      <c r="F83" s="4">
        <f>PSSE!G85</f>
        <v>1</v>
      </c>
      <c r="G83" s="4" t="str">
        <f t="shared" si="1"/>
        <v>GEN1125.5TD1</v>
      </c>
      <c r="H83" s="4">
        <f>COUNTIF(Data!$G$3:$BA$2935,GEN!$G83)</f>
        <v>1</v>
      </c>
      <c r="I83" s="4" t="str">
        <f>IF($H83=0,"",VLOOKUP($G83,Data!$G$3:$BA$2935,2,FALSE))</f>
        <v>'GENSAL'</v>
      </c>
      <c r="J83" s="4">
        <f>PSSE!C85</f>
        <v>1</v>
      </c>
      <c r="K83" s="4">
        <f>IF($H83=0,"",VLOOKUP($G83,Data!$G$3:$BA$2935,4,FALSE))</f>
        <v>6.6</v>
      </c>
      <c r="L83" s="4">
        <f>IF($H83=0,"",VLOOKUP($G83,Data!$G$3:$BA$2935,5,FALSE))</f>
        <v>0.05</v>
      </c>
      <c r="M83" s="4">
        <f>IF($H83=0,"",VLOOKUP($G83,Data!$G$3:$BA$2935,6,FALSE))</f>
        <v>0.155</v>
      </c>
      <c r="N83" s="4">
        <f>IF($H83=0,"",VLOOKUP($G83,Data!$G$3:$BA$2935,7,FALSE))</f>
        <v>2</v>
      </c>
      <c r="O83" s="4">
        <f>IF($H83=0,"",VLOOKUP($G83,Data!$G$3:$BA$2935,8,FALSE))</f>
        <v>0</v>
      </c>
      <c r="P83" s="4">
        <f>IF($H83=0,"",VLOOKUP($G83,Data!$G$3:$BA$2935,9,FALSE))</f>
        <v>1.1299999999999999</v>
      </c>
      <c r="Q83" s="4">
        <f>IF($H83=0,"",VLOOKUP($G83,Data!$G$3:$BA$2935,10,FALSE))</f>
        <v>0.73399999999999999</v>
      </c>
      <c r="R83" s="4">
        <f>IF($H83=0,"",VLOOKUP($G83,Data!$G$3:$BA$2935,11,FALSE))</f>
        <v>0.26</v>
      </c>
      <c r="S83" s="4">
        <f>IF($H83=0,"",VLOOKUP($G83,Data!$G$3:$BA$2935,12,FALSE))</f>
        <v>0.25600000000000001</v>
      </c>
      <c r="T83" s="4">
        <f>IF($H83=0,"",VLOOKUP($G83,Data!$G$3:$BA$2935,13,FALSE))</f>
        <v>0.104</v>
      </c>
      <c r="U83" s="4">
        <f>IF($H83=0,"",VLOOKUP($G83,Data!$G$3:$BA$2935,14,FALSE))</f>
        <v>0.19400000000000001</v>
      </c>
      <c r="V83" s="4">
        <f>IF($H83=0,"",VLOOKUP($G83,Data!$G$3:$BA$2935,15,FALSE))</f>
        <v>0.68500000000000005</v>
      </c>
      <c r="W83" s="4" t="str">
        <f>IF($H83=0,"",VLOOKUP($G83,Data!$G$3:$BA$2935,16,FALSE))</f>
        <v>/</v>
      </c>
      <c r="X83" s="4" t="str">
        <f>IF($H83=0,"",VLOOKUP($G83,Data!$G$3:$BA$2935,17,FALSE))</f>
        <v>/</v>
      </c>
      <c r="Y83" s="4" t="str">
        <f>IF($H83=0,"",VLOOKUP($G83,Data!$G$3:$BA$2935,18,FALSE))</f>
        <v/>
      </c>
      <c r="Z83" s="4" t="str">
        <f>IF($H83=0,"",VLOOKUP($G83,Data!$G$3:$BA$2935,19,FALSE))</f>
        <v/>
      </c>
      <c r="AA83" s="4" t="str">
        <f>IF($H83=0,"",VLOOKUP($G83,Data!$G$3:$BA$2935,20,FALSE))</f>
        <v/>
      </c>
      <c r="AB83" s="4" t="str">
        <f>IF($H83=0,"",VLOOKUP($G83,Data!$G$3:$BA$2935,21,FALSE))</f>
        <v/>
      </c>
      <c r="AC83" s="4" t="str">
        <f>IF($H83=0,"",VLOOKUP($G83,Data!$G$3:$BA$2935,22,FALSE))</f>
        <v/>
      </c>
      <c r="AD83" s="4" t="str">
        <f>IF($H83=0,"",VLOOKUP($G83,Data!$G$3:$BA$2935,23,FALSE))</f>
        <v/>
      </c>
      <c r="AE83" s="4" t="str">
        <f>IF($H83=0,"",VLOOKUP($G83,Data!$G$3:$BA$2935,24,FALSE))</f>
        <v/>
      </c>
      <c r="AF83" s="4" t="str">
        <f>IF($H83=0,"",VLOOKUP($G83,Data!$G$3:$BA$2935,25,FALSE))</f>
        <v/>
      </c>
      <c r="AG83" s="4" t="str">
        <f>IF($H83=0,"",VLOOKUP($G83,Data!$G$3:$BA$2935,26,FALSE))</f>
        <v/>
      </c>
      <c r="AH83" s="4" t="str">
        <f>IF($H83=0,"",VLOOKUP($G83,Data!$G$3:$BA$2935,27,FALSE))</f>
        <v/>
      </c>
      <c r="AI83" s="4" t="str">
        <f>IF($H83=0,"",VLOOKUP($G83,Data!$G$3:$BA$2935,28,FALSE))</f>
        <v/>
      </c>
      <c r="AJ83" s="4" t="str">
        <f>IF($H83=0,"",VLOOKUP($G83,Data!$G$3:$BA$2935,29,FALSE))</f>
        <v/>
      </c>
      <c r="AK83" s="4" t="str">
        <f>IF($H83=0,"",VLOOKUP($G83,Data!$G$3:$BA$2935,30,FALSE))</f>
        <v/>
      </c>
      <c r="AL83" s="4" t="str">
        <f>IF($H83=0,"",VLOOKUP($G83,Data!$G$3:$BA$2935,31,FALSE))</f>
        <v/>
      </c>
      <c r="AM83" s="4" t="str">
        <f>IF($H83=0,"",VLOOKUP($G83,Data!$G$3:$BA$2935,32,FALSE))</f>
        <v/>
      </c>
      <c r="AN83" s="4" t="str">
        <f>IF($H83=0,"",VLOOKUP($G83,Data!$G$3:$BA$2935,33,FALSE))</f>
        <v/>
      </c>
      <c r="AO83" s="4" t="str">
        <f>IF($H83=0,"",VLOOKUP($G83,Data!$G$3:$BA$2935,34,FALSE))</f>
        <v/>
      </c>
      <c r="AP83" s="4" t="str">
        <f>IF($H83=0,"",VLOOKUP($G83,Data!$G$3:$BA$2935,35,FALSE))</f>
        <v/>
      </c>
      <c r="AQ83" s="4" t="str">
        <f>IF($H83=0,"",VLOOKUP($G83,Data!$G$3:$BA$2935,36,FALSE))</f>
        <v/>
      </c>
      <c r="AR83" s="4" t="str">
        <f>IF($H83=0,"",VLOOKUP($G83,Data!$G$3:$BA$2935,37,FALSE))</f>
        <v/>
      </c>
      <c r="AS83" s="4" t="str">
        <f>IF($H83=0,"",VLOOKUP($G83,Data!$G$3:$BA$2935,38,FALSE))</f>
        <v/>
      </c>
      <c r="AT83" s="4" t="str">
        <f>IF($H83=0,"",VLOOKUP($G83,Data!$G$3:$BA$2935,39,FALSE))</f>
        <v/>
      </c>
    </row>
    <row r="84" spans="1:46" x14ac:dyDescent="0.25">
      <c r="A84" s="4">
        <f>PSSE!A86</f>
        <v>916088</v>
      </c>
      <c r="B84" s="4" t="str">
        <f>PSSE!B86</f>
        <v>NAMPUNG_H2</v>
      </c>
      <c r="C84" s="4">
        <f>PSSE!D86</f>
        <v>11</v>
      </c>
      <c r="D84" s="4">
        <f>PSSE!E86</f>
        <v>25.5</v>
      </c>
      <c r="E84" s="4" t="str">
        <f>PSSE!F86</f>
        <v>TD</v>
      </c>
      <c r="F84" s="4">
        <f>PSSE!G86</f>
        <v>1</v>
      </c>
      <c r="G84" s="4" t="str">
        <f t="shared" si="1"/>
        <v>GEN1125.5TD1</v>
      </c>
      <c r="H84" s="4">
        <f>COUNTIF(Data!$G$3:$BA$2935,GEN!$G84)</f>
        <v>1</v>
      </c>
      <c r="I84" s="4" t="str">
        <f>IF($H84=0,"",VLOOKUP($G84,Data!$G$3:$BA$2935,2,FALSE))</f>
        <v>'GENSAL'</v>
      </c>
      <c r="J84" s="4">
        <f>PSSE!C86</f>
        <v>1</v>
      </c>
      <c r="K84" s="4">
        <f>IF($H84=0,"",VLOOKUP($G84,Data!$G$3:$BA$2935,4,FALSE))</f>
        <v>6.6</v>
      </c>
      <c r="L84" s="4">
        <f>IF($H84=0,"",VLOOKUP($G84,Data!$G$3:$BA$2935,5,FALSE))</f>
        <v>0.05</v>
      </c>
      <c r="M84" s="4">
        <f>IF($H84=0,"",VLOOKUP($G84,Data!$G$3:$BA$2935,6,FALSE))</f>
        <v>0.155</v>
      </c>
      <c r="N84" s="4">
        <f>IF($H84=0,"",VLOOKUP($G84,Data!$G$3:$BA$2935,7,FALSE))</f>
        <v>2</v>
      </c>
      <c r="O84" s="4">
        <f>IF($H84=0,"",VLOOKUP($G84,Data!$G$3:$BA$2935,8,FALSE))</f>
        <v>0</v>
      </c>
      <c r="P84" s="4">
        <f>IF($H84=0,"",VLOOKUP($G84,Data!$G$3:$BA$2935,9,FALSE))</f>
        <v>1.1299999999999999</v>
      </c>
      <c r="Q84" s="4">
        <f>IF($H84=0,"",VLOOKUP($G84,Data!$G$3:$BA$2935,10,FALSE))</f>
        <v>0.73399999999999999</v>
      </c>
      <c r="R84" s="4">
        <f>IF($H84=0,"",VLOOKUP($G84,Data!$G$3:$BA$2935,11,FALSE))</f>
        <v>0.26</v>
      </c>
      <c r="S84" s="4">
        <f>IF($H84=0,"",VLOOKUP($G84,Data!$G$3:$BA$2935,12,FALSE))</f>
        <v>0.25600000000000001</v>
      </c>
      <c r="T84" s="4">
        <f>IF($H84=0,"",VLOOKUP($G84,Data!$G$3:$BA$2935,13,FALSE))</f>
        <v>0.104</v>
      </c>
      <c r="U84" s="4">
        <f>IF($H84=0,"",VLOOKUP($G84,Data!$G$3:$BA$2935,14,FALSE))</f>
        <v>0.19400000000000001</v>
      </c>
      <c r="V84" s="4">
        <f>IF($H84=0,"",VLOOKUP($G84,Data!$G$3:$BA$2935,15,FALSE))</f>
        <v>0.68500000000000005</v>
      </c>
      <c r="W84" s="4" t="str">
        <f>IF($H84=0,"",VLOOKUP($G84,Data!$G$3:$BA$2935,16,FALSE))</f>
        <v>/</v>
      </c>
      <c r="X84" s="4" t="str">
        <f>IF($H84=0,"",VLOOKUP($G84,Data!$G$3:$BA$2935,17,FALSE))</f>
        <v>/</v>
      </c>
      <c r="Y84" s="4" t="str">
        <f>IF($H84=0,"",VLOOKUP($G84,Data!$G$3:$BA$2935,18,FALSE))</f>
        <v/>
      </c>
      <c r="Z84" s="4" t="str">
        <f>IF($H84=0,"",VLOOKUP($G84,Data!$G$3:$BA$2935,19,FALSE))</f>
        <v/>
      </c>
      <c r="AA84" s="4" t="str">
        <f>IF($H84=0,"",VLOOKUP($G84,Data!$G$3:$BA$2935,20,FALSE))</f>
        <v/>
      </c>
      <c r="AB84" s="4" t="str">
        <f>IF($H84=0,"",VLOOKUP($G84,Data!$G$3:$BA$2935,21,FALSE))</f>
        <v/>
      </c>
      <c r="AC84" s="4" t="str">
        <f>IF($H84=0,"",VLOOKUP($G84,Data!$G$3:$BA$2935,22,FALSE))</f>
        <v/>
      </c>
      <c r="AD84" s="4" t="str">
        <f>IF($H84=0,"",VLOOKUP($G84,Data!$G$3:$BA$2935,23,FALSE))</f>
        <v/>
      </c>
      <c r="AE84" s="4" t="str">
        <f>IF($H84=0,"",VLOOKUP($G84,Data!$G$3:$BA$2935,24,FALSE))</f>
        <v/>
      </c>
      <c r="AF84" s="4" t="str">
        <f>IF($H84=0,"",VLOOKUP($G84,Data!$G$3:$BA$2935,25,FALSE))</f>
        <v/>
      </c>
      <c r="AG84" s="4" t="str">
        <f>IF($H84=0,"",VLOOKUP($G84,Data!$G$3:$BA$2935,26,FALSE))</f>
        <v/>
      </c>
      <c r="AH84" s="4" t="str">
        <f>IF($H84=0,"",VLOOKUP($G84,Data!$G$3:$BA$2935,27,FALSE))</f>
        <v/>
      </c>
      <c r="AI84" s="4" t="str">
        <f>IF($H84=0,"",VLOOKUP($G84,Data!$G$3:$BA$2935,28,FALSE))</f>
        <v/>
      </c>
      <c r="AJ84" s="4" t="str">
        <f>IF($H84=0,"",VLOOKUP($G84,Data!$G$3:$BA$2935,29,FALSE))</f>
        <v/>
      </c>
      <c r="AK84" s="4" t="str">
        <f>IF($H84=0,"",VLOOKUP($G84,Data!$G$3:$BA$2935,30,FALSE))</f>
        <v/>
      </c>
      <c r="AL84" s="4" t="str">
        <f>IF($H84=0,"",VLOOKUP($G84,Data!$G$3:$BA$2935,31,FALSE))</f>
        <v/>
      </c>
      <c r="AM84" s="4" t="str">
        <f>IF($H84=0,"",VLOOKUP($G84,Data!$G$3:$BA$2935,32,FALSE))</f>
        <v/>
      </c>
      <c r="AN84" s="4" t="str">
        <f>IF($H84=0,"",VLOOKUP($G84,Data!$G$3:$BA$2935,33,FALSE))</f>
        <v/>
      </c>
      <c r="AO84" s="4" t="str">
        <f>IF($H84=0,"",VLOOKUP($G84,Data!$G$3:$BA$2935,34,FALSE))</f>
        <v/>
      </c>
      <c r="AP84" s="4" t="str">
        <f>IF($H84=0,"",VLOOKUP($G84,Data!$G$3:$BA$2935,35,FALSE))</f>
        <v/>
      </c>
      <c r="AQ84" s="4" t="str">
        <f>IF($H84=0,"",VLOOKUP($G84,Data!$G$3:$BA$2935,36,FALSE))</f>
        <v/>
      </c>
      <c r="AR84" s="4" t="str">
        <f>IF($H84=0,"",VLOOKUP($G84,Data!$G$3:$BA$2935,37,FALSE))</f>
        <v/>
      </c>
      <c r="AS84" s="4" t="str">
        <f>IF($H84=0,"",VLOOKUP($G84,Data!$G$3:$BA$2935,38,FALSE))</f>
        <v/>
      </c>
      <c r="AT84" s="4" t="str">
        <f>IF($H84=0,"",VLOOKUP($G84,Data!$G$3:$BA$2935,39,FALSE))</f>
        <v/>
      </c>
    </row>
    <row r="85" spans="1:46" x14ac:dyDescent="0.25">
      <c r="A85" s="4">
        <f>PSSE!A87</f>
        <v>916089</v>
      </c>
      <c r="B85" s="4" t="str">
        <f>PSSE!B87</f>
        <v>LAOCAI_H1</v>
      </c>
      <c r="C85" s="4">
        <f>PSSE!D87</f>
        <v>11</v>
      </c>
      <c r="D85" s="4">
        <f>PSSE!E87</f>
        <v>25.5</v>
      </c>
      <c r="E85" s="4" t="str">
        <f>PSSE!F87</f>
        <v>TD</v>
      </c>
      <c r="F85" s="4">
        <f>PSSE!G87</f>
        <v>1</v>
      </c>
      <c r="G85" s="4" t="str">
        <f t="shared" si="1"/>
        <v>GEN1125.5TD1</v>
      </c>
      <c r="H85" s="4">
        <f>COUNTIF(Data!$G$3:$BA$2935,GEN!$G85)</f>
        <v>1</v>
      </c>
      <c r="I85" s="4" t="str">
        <f>IF($H85=0,"",VLOOKUP($G85,Data!$G$3:$BA$2935,2,FALSE))</f>
        <v>'GENSAL'</v>
      </c>
      <c r="J85" s="4">
        <f>PSSE!C87</f>
        <v>1</v>
      </c>
      <c r="K85" s="4">
        <f>IF($H85=0,"",VLOOKUP($G85,Data!$G$3:$BA$2935,4,FALSE))</f>
        <v>6.6</v>
      </c>
      <c r="L85" s="4">
        <f>IF($H85=0,"",VLOOKUP($G85,Data!$G$3:$BA$2935,5,FALSE))</f>
        <v>0.05</v>
      </c>
      <c r="M85" s="4">
        <f>IF($H85=0,"",VLOOKUP($G85,Data!$G$3:$BA$2935,6,FALSE))</f>
        <v>0.155</v>
      </c>
      <c r="N85" s="4">
        <f>IF($H85=0,"",VLOOKUP($G85,Data!$G$3:$BA$2935,7,FALSE))</f>
        <v>2</v>
      </c>
      <c r="O85" s="4">
        <f>IF($H85=0,"",VLOOKUP($G85,Data!$G$3:$BA$2935,8,FALSE))</f>
        <v>0</v>
      </c>
      <c r="P85" s="4">
        <f>IF($H85=0,"",VLOOKUP($G85,Data!$G$3:$BA$2935,9,FALSE))</f>
        <v>1.1299999999999999</v>
      </c>
      <c r="Q85" s="4">
        <f>IF($H85=0,"",VLOOKUP($G85,Data!$G$3:$BA$2935,10,FALSE))</f>
        <v>0.73399999999999999</v>
      </c>
      <c r="R85" s="4">
        <f>IF($H85=0,"",VLOOKUP($G85,Data!$G$3:$BA$2935,11,FALSE))</f>
        <v>0.26</v>
      </c>
      <c r="S85" s="4">
        <f>IF($H85=0,"",VLOOKUP($G85,Data!$G$3:$BA$2935,12,FALSE))</f>
        <v>0.25600000000000001</v>
      </c>
      <c r="T85" s="4">
        <f>IF($H85=0,"",VLOOKUP($G85,Data!$G$3:$BA$2935,13,FALSE))</f>
        <v>0.104</v>
      </c>
      <c r="U85" s="4">
        <f>IF($H85=0,"",VLOOKUP($G85,Data!$G$3:$BA$2935,14,FALSE))</f>
        <v>0.19400000000000001</v>
      </c>
      <c r="V85" s="4">
        <f>IF($H85=0,"",VLOOKUP($G85,Data!$G$3:$BA$2935,15,FALSE))</f>
        <v>0.68500000000000005</v>
      </c>
      <c r="W85" s="4" t="str">
        <f>IF($H85=0,"",VLOOKUP($G85,Data!$G$3:$BA$2935,16,FALSE))</f>
        <v>/</v>
      </c>
      <c r="X85" s="4" t="str">
        <f>IF($H85=0,"",VLOOKUP($G85,Data!$G$3:$BA$2935,17,FALSE))</f>
        <v>/</v>
      </c>
      <c r="Y85" s="4" t="str">
        <f>IF($H85=0,"",VLOOKUP($G85,Data!$G$3:$BA$2935,18,FALSE))</f>
        <v/>
      </c>
      <c r="Z85" s="4" t="str">
        <f>IF($H85=0,"",VLOOKUP($G85,Data!$G$3:$BA$2935,19,FALSE))</f>
        <v/>
      </c>
      <c r="AA85" s="4" t="str">
        <f>IF($H85=0,"",VLOOKUP($G85,Data!$G$3:$BA$2935,20,FALSE))</f>
        <v/>
      </c>
      <c r="AB85" s="4" t="str">
        <f>IF($H85=0,"",VLOOKUP($G85,Data!$G$3:$BA$2935,21,FALSE))</f>
        <v/>
      </c>
      <c r="AC85" s="4" t="str">
        <f>IF($H85=0,"",VLOOKUP($G85,Data!$G$3:$BA$2935,22,FALSE))</f>
        <v/>
      </c>
      <c r="AD85" s="4" t="str">
        <f>IF($H85=0,"",VLOOKUP($G85,Data!$G$3:$BA$2935,23,FALSE))</f>
        <v/>
      </c>
      <c r="AE85" s="4" t="str">
        <f>IF($H85=0,"",VLOOKUP($G85,Data!$G$3:$BA$2935,24,FALSE))</f>
        <v/>
      </c>
      <c r="AF85" s="4" t="str">
        <f>IF($H85=0,"",VLOOKUP($G85,Data!$G$3:$BA$2935,25,FALSE))</f>
        <v/>
      </c>
      <c r="AG85" s="4" t="str">
        <f>IF($H85=0,"",VLOOKUP($G85,Data!$G$3:$BA$2935,26,FALSE))</f>
        <v/>
      </c>
      <c r="AH85" s="4" t="str">
        <f>IF($H85=0,"",VLOOKUP($G85,Data!$G$3:$BA$2935,27,FALSE))</f>
        <v/>
      </c>
      <c r="AI85" s="4" t="str">
        <f>IF($H85=0,"",VLOOKUP($G85,Data!$G$3:$BA$2935,28,FALSE))</f>
        <v/>
      </c>
      <c r="AJ85" s="4" t="str">
        <f>IF($H85=0,"",VLOOKUP($G85,Data!$G$3:$BA$2935,29,FALSE))</f>
        <v/>
      </c>
      <c r="AK85" s="4" t="str">
        <f>IF($H85=0,"",VLOOKUP($G85,Data!$G$3:$BA$2935,30,FALSE))</f>
        <v/>
      </c>
      <c r="AL85" s="4" t="str">
        <f>IF($H85=0,"",VLOOKUP($G85,Data!$G$3:$BA$2935,31,FALSE))</f>
        <v/>
      </c>
      <c r="AM85" s="4" t="str">
        <f>IF($H85=0,"",VLOOKUP($G85,Data!$G$3:$BA$2935,32,FALSE))</f>
        <v/>
      </c>
      <c r="AN85" s="4" t="str">
        <f>IF($H85=0,"",VLOOKUP($G85,Data!$G$3:$BA$2935,33,FALSE))</f>
        <v/>
      </c>
      <c r="AO85" s="4" t="str">
        <f>IF($H85=0,"",VLOOKUP($G85,Data!$G$3:$BA$2935,34,FALSE))</f>
        <v/>
      </c>
      <c r="AP85" s="4" t="str">
        <f>IF($H85=0,"",VLOOKUP($G85,Data!$G$3:$BA$2935,35,FALSE))</f>
        <v/>
      </c>
      <c r="AQ85" s="4" t="str">
        <f>IF($H85=0,"",VLOOKUP($G85,Data!$G$3:$BA$2935,36,FALSE))</f>
        <v/>
      </c>
      <c r="AR85" s="4" t="str">
        <f>IF($H85=0,"",VLOOKUP($G85,Data!$G$3:$BA$2935,37,FALSE))</f>
        <v/>
      </c>
      <c r="AS85" s="4" t="str">
        <f>IF($H85=0,"",VLOOKUP($G85,Data!$G$3:$BA$2935,38,FALSE))</f>
        <v/>
      </c>
      <c r="AT85" s="4" t="str">
        <f>IF($H85=0,"",VLOOKUP($G85,Data!$G$3:$BA$2935,39,FALSE))</f>
        <v/>
      </c>
    </row>
    <row r="86" spans="1:46" x14ac:dyDescent="0.25">
      <c r="A86" s="4">
        <f>PSSE!A88</f>
        <v>916091</v>
      </c>
      <c r="B86" s="4" t="str">
        <f>PSSE!B88</f>
        <v>TATHANG_H1</v>
      </c>
      <c r="C86" s="4">
        <f>PSSE!D88</f>
        <v>10.5</v>
      </c>
      <c r="D86" s="4">
        <f>PSSE!E88</f>
        <v>20</v>
      </c>
      <c r="E86" s="4" t="str">
        <f>PSSE!F88</f>
        <v>TD</v>
      </c>
      <c r="F86" s="4">
        <f>PSSE!G88</f>
        <v>1</v>
      </c>
      <c r="G86" s="4" t="str">
        <f t="shared" si="1"/>
        <v>GEN10.520TD1</v>
      </c>
      <c r="H86" s="4">
        <f>COUNTIF(Data!$G$3:$BA$2935,GEN!$G86)</f>
        <v>1</v>
      </c>
      <c r="I86" s="4" t="str">
        <f>IF($H86=0,"",VLOOKUP($G86,Data!$G$3:$BA$2935,2,FALSE))</f>
        <v>'GENSAL'</v>
      </c>
      <c r="J86" s="4">
        <f>PSSE!C88</f>
        <v>1</v>
      </c>
      <c r="K86" s="4">
        <f>IF($H86=0,"",VLOOKUP($G86,Data!$G$3:$BA$2935,4,FALSE))</f>
        <v>6.6</v>
      </c>
      <c r="L86" s="4">
        <f>IF($H86=0,"",VLOOKUP($G86,Data!$G$3:$BA$2935,5,FALSE))</f>
        <v>0.05</v>
      </c>
      <c r="M86" s="4">
        <f>IF($H86=0,"",VLOOKUP($G86,Data!$G$3:$BA$2935,6,FALSE))</f>
        <v>0.155</v>
      </c>
      <c r="N86" s="4">
        <f>IF($H86=0,"",VLOOKUP($G86,Data!$G$3:$BA$2935,7,FALSE))</f>
        <v>2</v>
      </c>
      <c r="O86" s="4">
        <f>IF($H86=0,"",VLOOKUP($G86,Data!$G$3:$BA$2935,8,FALSE))</f>
        <v>0</v>
      </c>
      <c r="P86" s="4">
        <f>IF($H86=0,"",VLOOKUP($G86,Data!$G$3:$BA$2935,9,FALSE))</f>
        <v>1.1299999999999999</v>
      </c>
      <c r="Q86" s="4">
        <f>IF($H86=0,"",VLOOKUP($G86,Data!$G$3:$BA$2935,10,FALSE))</f>
        <v>0.73399999999999999</v>
      </c>
      <c r="R86" s="4">
        <f>IF($H86=0,"",VLOOKUP($G86,Data!$G$3:$BA$2935,11,FALSE))</f>
        <v>0.26</v>
      </c>
      <c r="S86" s="4">
        <f>IF($H86=0,"",VLOOKUP($G86,Data!$G$3:$BA$2935,12,FALSE))</f>
        <v>0.25600000000000001</v>
      </c>
      <c r="T86" s="4">
        <f>IF($H86=0,"",VLOOKUP($G86,Data!$G$3:$BA$2935,13,FALSE))</f>
        <v>0.104</v>
      </c>
      <c r="U86" s="4">
        <f>IF($H86=0,"",VLOOKUP($G86,Data!$G$3:$BA$2935,14,FALSE))</f>
        <v>0.19400000000000001</v>
      </c>
      <c r="V86" s="4">
        <f>IF($H86=0,"",VLOOKUP($G86,Data!$G$3:$BA$2935,15,FALSE))</f>
        <v>0.68500000000000005</v>
      </c>
      <c r="W86" s="4" t="str">
        <f>IF($H86=0,"",VLOOKUP($G86,Data!$G$3:$BA$2935,16,FALSE))</f>
        <v>/</v>
      </c>
      <c r="X86" s="4" t="str">
        <f>IF($H86=0,"",VLOOKUP($G86,Data!$G$3:$BA$2935,17,FALSE))</f>
        <v>/</v>
      </c>
      <c r="Y86" s="4" t="str">
        <f>IF($H86=0,"",VLOOKUP($G86,Data!$G$3:$BA$2935,18,FALSE))</f>
        <v/>
      </c>
      <c r="Z86" s="4" t="str">
        <f>IF($H86=0,"",VLOOKUP($G86,Data!$G$3:$BA$2935,19,FALSE))</f>
        <v/>
      </c>
      <c r="AA86" s="4" t="str">
        <f>IF($H86=0,"",VLOOKUP($G86,Data!$G$3:$BA$2935,20,FALSE))</f>
        <v/>
      </c>
      <c r="AB86" s="4" t="str">
        <f>IF($H86=0,"",VLOOKUP($G86,Data!$G$3:$BA$2935,21,FALSE))</f>
        <v/>
      </c>
      <c r="AC86" s="4" t="str">
        <f>IF($H86=0,"",VLOOKUP($G86,Data!$G$3:$BA$2935,22,FALSE))</f>
        <v/>
      </c>
      <c r="AD86" s="4" t="str">
        <f>IF($H86=0,"",VLOOKUP($G86,Data!$G$3:$BA$2935,23,FALSE))</f>
        <v/>
      </c>
      <c r="AE86" s="4" t="str">
        <f>IF($H86=0,"",VLOOKUP($G86,Data!$G$3:$BA$2935,24,FALSE))</f>
        <v/>
      </c>
      <c r="AF86" s="4" t="str">
        <f>IF($H86=0,"",VLOOKUP($G86,Data!$G$3:$BA$2935,25,FALSE))</f>
        <v/>
      </c>
      <c r="AG86" s="4" t="str">
        <f>IF($H86=0,"",VLOOKUP($G86,Data!$G$3:$BA$2935,26,FALSE))</f>
        <v/>
      </c>
      <c r="AH86" s="4" t="str">
        <f>IF($H86=0,"",VLOOKUP($G86,Data!$G$3:$BA$2935,27,FALSE))</f>
        <v/>
      </c>
      <c r="AI86" s="4" t="str">
        <f>IF($H86=0,"",VLOOKUP($G86,Data!$G$3:$BA$2935,28,FALSE))</f>
        <v/>
      </c>
      <c r="AJ86" s="4" t="str">
        <f>IF($H86=0,"",VLOOKUP($G86,Data!$G$3:$BA$2935,29,FALSE))</f>
        <v/>
      </c>
      <c r="AK86" s="4" t="str">
        <f>IF($H86=0,"",VLOOKUP($G86,Data!$G$3:$BA$2935,30,FALSE))</f>
        <v/>
      </c>
      <c r="AL86" s="4" t="str">
        <f>IF($H86=0,"",VLOOKUP($G86,Data!$G$3:$BA$2935,31,FALSE))</f>
        <v/>
      </c>
      <c r="AM86" s="4" t="str">
        <f>IF($H86=0,"",VLOOKUP($G86,Data!$G$3:$BA$2935,32,FALSE))</f>
        <v/>
      </c>
      <c r="AN86" s="4" t="str">
        <f>IF($H86=0,"",VLOOKUP($G86,Data!$G$3:$BA$2935,33,FALSE))</f>
        <v/>
      </c>
      <c r="AO86" s="4" t="str">
        <f>IF($H86=0,"",VLOOKUP($G86,Data!$G$3:$BA$2935,34,FALSE))</f>
        <v/>
      </c>
      <c r="AP86" s="4" t="str">
        <f>IF($H86=0,"",VLOOKUP($G86,Data!$G$3:$BA$2935,35,FALSE))</f>
        <v/>
      </c>
      <c r="AQ86" s="4" t="str">
        <f>IF($H86=0,"",VLOOKUP($G86,Data!$G$3:$BA$2935,36,FALSE))</f>
        <v/>
      </c>
      <c r="AR86" s="4" t="str">
        <f>IF($H86=0,"",VLOOKUP($G86,Data!$G$3:$BA$2935,37,FALSE))</f>
        <v/>
      </c>
      <c r="AS86" s="4" t="str">
        <f>IF($H86=0,"",VLOOKUP($G86,Data!$G$3:$BA$2935,38,FALSE))</f>
        <v/>
      </c>
      <c r="AT86" s="4" t="str">
        <f>IF($H86=0,"",VLOOKUP($G86,Data!$G$3:$BA$2935,39,FALSE))</f>
        <v/>
      </c>
    </row>
    <row r="87" spans="1:46" x14ac:dyDescent="0.25">
      <c r="A87" s="4">
        <f>PSSE!A89</f>
        <v>916099</v>
      </c>
      <c r="B87" s="4" t="str">
        <f>PSSE!B89</f>
        <v>CHINA_2</v>
      </c>
      <c r="C87" s="4">
        <f>PSSE!D89</f>
        <v>15</v>
      </c>
      <c r="D87" s="4">
        <f>PSSE!E89</f>
        <v>238.7</v>
      </c>
      <c r="E87" s="4" t="str">
        <f>PSSE!F89</f>
        <v>ND</v>
      </c>
      <c r="F87" s="4">
        <f>PSSE!G89</f>
        <v>1</v>
      </c>
      <c r="G87" s="4" t="str">
        <f t="shared" si="1"/>
        <v>GEN15238.7ND1</v>
      </c>
      <c r="H87" s="4">
        <f>COUNTIF(Data!$G$3:$BA$2935,GEN!$G87)</f>
        <v>1</v>
      </c>
      <c r="I87" s="4" t="str">
        <f>IF($H87=0,"",VLOOKUP($G87,Data!$G$3:$BA$2935,2,FALSE))</f>
        <v>'GENSAL'</v>
      </c>
      <c r="J87" s="4">
        <f>PSSE!C89</f>
        <v>1</v>
      </c>
      <c r="K87" s="4">
        <f>IF($H87=0,"",VLOOKUP($G87,Data!$G$3:$BA$2935,4,FALSE))</f>
        <v>6.6</v>
      </c>
      <c r="L87" s="4">
        <f>IF($H87=0,"",VLOOKUP($G87,Data!$G$3:$BA$2935,5,FALSE))</f>
        <v>0.05</v>
      </c>
      <c r="M87" s="4">
        <f>IF($H87=0,"",VLOOKUP($G87,Data!$G$3:$BA$2935,6,FALSE))</f>
        <v>0.155</v>
      </c>
      <c r="N87" s="4">
        <f>IF($H87=0,"",VLOOKUP($G87,Data!$G$3:$BA$2935,7,FALSE))</f>
        <v>2</v>
      </c>
      <c r="O87" s="4">
        <f>IF($H87=0,"",VLOOKUP($G87,Data!$G$3:$BA$2935,8,FALSE))</f>
        <v>0</v>
      </c>
      <c r="P87" s="4">
        <f>IF($H87=0,"",VLOOKUP($G87,Data!$G$3:$BA$2935,9,FALSE))</f>
        <v>1.1299999999999999</v>
      </c>
      <c r="Q87" s="4">
        <f>IF($H87=0,"",VLOOKUP($G87,Data!$G$3:$BA$2935,10,FALSE))</f>
        <v>0.73399999999999999</v>
      </c>
      <c r="R87" s="4">
        <f>IF($H87=0,"",VLOOKUP($G87,Data!$G$3:$BA$2935,11,FALSE))</f>
        <v>0.26</v>
      </c>
      <c r="S87" s="4">
        <f>IF($H87=0,"",VLOOKUP($G87,Data!$G$3:$BA$2935,12,FALSE))</f>
        <v>0.25600000000000001</v>
      </c>
      <c r="T87" s="4">
        <f>IF($H87=0,"",VLOOKUP($G87,Data!$G$3:$BA$2935,13,FALSE))</f>
        <v>0.104</v>
      </c>
      <c r="U87" s="4">
        <f>IF($H87=0,"",VLOOKUP($G87,Data!$G$3:$BA$2935,14,FALSE))</f>
        <v>0.19400000000000001</v>
      </c>
      <c r="V87" s="4">
        <f>IF($H87=0,"",VLOOKUP($G87,Data!$G$3:$BA$2935,15,FALSE))</f>
        <v>0.68500000000000005</v>
      </c>
      <c r="W87" s="4" t="str">
        <f>IF($H87=0,"",VLOOKUP($G87,Data!$G$3:$BA$2935,16,FALSE))</f>
        <v>/</v>
      </c>
      <c r="X87" s="4" t="str">
        <f>IF($H87=0,"",VLOOKUP($G87,Data!$G$3:$BA$2935,17,FALSE))</f>
        <v>/</v>
      </c>
      <c r="Y87" s="4" t="str">
        <f>IF($H87=0,"",VLOOKUP($G87,Data!$G$3:$BA$2935,18,FALSE))</f>
        <v/>
      </c>
      <c r="Z87" s="4" t="str">
        <f>IF($H87=0,"",VLOOKUP($G87,Data!$G$3:$BA$2935,19,FALSE))</f>
        <v/>
      </c>
      <c r="AA87" s="4" t="str">
        <f>IF($H87=0,"",VLOOKUP($G87,Data!$G$3:$BA$2935,20,FALSE))</f>
        <v/>
      </c>
      <c r="AB87" s="4" t="str">
        <f>IF($H87=0,"",VLOOKUP($G87,Data!$G$3:$BA$2935,21,FALSE))</f>
        <v/>
      </c>
      <c r="AC87" s="4" t="str">
        <f>IF($H87=0,"",VLOOKUP($G87,Data!$G$3:$BA$2935,22,FALSE))</f>
        <v/>
      </c>
      <c r="AD87" s="4" t="str">
        <f>IF($H87=0,"",VLOOKUP($G87,Data!$G$3:$BA$2935,23,FALSE))</f>
        <v/>
      </c>
      <c r="AE87" s="4" t="str">
        <f>IF($H87=0,"",VLOOKUP($G87,Data!$G$3:$BA$2935,24,FALSE))</f>
        <v/>
      </c>
      <c r="AF87" s="4" t="str">
        <f>IF($H87=0,"",VLOOKUP($G87,Data!$G$3:$BA$2935,25,FALSE))</f>
        <v/>
      </c>
      <c r="AG87" s="4" t="str">
        <f>IF($H87=0,"",VLOOKUP($G87,Data!$G$3:$BA$2935,26,FALSE))</f>
        <v/>
      </c>
      <c r="AH87" s="4" t="str">
        <f>IF($H87=0,"",VLOOKUP($G87,Data!$G$3:$BA$2935,27,FALSE))</f>
        <v/>
      </c>
      <c r="AI87" s="4" t="str">
        <f>IF($H87=0,"",VLOOKUP($G87,Data!$G$3:$BA$2935,28,FALSE))</f>
        <v/>
      </c>
      <c r="AJ87" s="4" t="str">
        <f>IF($H87=0,"",VLOOKUP($G87,Data!$G$3:$BA$2935,29,FALSE))</f>
        <v/>
      </c>
      <c r="AK87" s="4" t="str">
        <f>IF($H87=0,"",VLOOKUP($G87,Data!$G$3:$BA$2935,30,FALSE))</f>
        <v/>
      </c>
      <c r="AL87" s="4" t="str">
        <f>IF($H87=0,"",VLOOKUP($G87,Data!$G$3:$BA$2935,31,FALSE))</f>
        <v/>
      </c>
      <c r="AM87" s="4" t="str">
        <f>IF($H87=0,"",VLOOKUP($G87,Data!$G$3:$BA$2935,32,FALSE))</f>
        <v/>
      </c>
      <c r="AN87" s="4" t="str">
        <f>IF($H87=0,"",VLOOKUP($G87,Data!$G$3:$BA$2935,33,FALSE))</f>
        <v/>
      </c>
      <c r="AO87" s="4" t="str">
        <f>IF($H87=0,"",VLOOKUP($G87,Data!$G$3:$BA$2935,34,FALSE))</f>
        <v/>
      </c>
      <c r="AP87" s="4" t="str">
        <f>IF($H87=0,"",VLOOKUP($G87,Data!$G$3:$BA$2935,35,FALSE))</f>
        <v/>
      </c>
      <c r="AQ87" s="4" t="str">
        <f>IF($H87=0,"",VLOOKUP($G87,Data!$G$3:$BA$2935,36,FALSE))</f>
        <v/>
      </c>
      <c r="AR87" s="4" t="str">
        <f>IF($H87=0,"",VLOOKUP($G87,Data!$G$3:$BA$2935,37,FALSE))</f>
        <v/>
      </c>
      <c r="AS87" s="4" t="str">
        <f>IF($H87=0,"",VLOOKUP($G87,Data!$G$3:$BA$2935,38,FALSE))</f>
        <v/>
      </c>
      <c r="AT87" s="4" t="str">
        <f>IF($H87=0,"",VLOOKUP($G87,Data!$G$3:$BA$2935,39,FALSE))</f>
        <v/>
      </c>
    </row>
    <row r="88" spans="1:46" x14ac:dyDescent="0.25">
      <c r="A88" s="4">
        <f>PSSE!A90</f>
        <v>916100</v>
      </c>
      <c r="B88" s="4" t="str">
        <f>PSSE!B90</f>
        <v>NAMTHI_H1</v>
      </c>
      <c r="C88" s="4">
        <f>PSSE!D90</f>
        <v>10.5</v>
      </c>
      <c r="D88" s="4">
        <f>PSSE!E90</f>
        <v>20</v>
      </c>
      <c r="E88" s="4" t="str">
        <f>PSSE!F90</f>
        <v>TD</v>
      </c>
      <c r="F88" s="4">
        <f>PSSE!G90</f>
        <v>1</v>
      </c>
      <c r="G88" s="4" t="str">
        <f t="shared" si="1"/>
        <v>GEN10.520TD1</v>
      </c>
      <c r="H88" s="4">
        <f>COUNTIF(Data!$G$3:$BA$2935,GEN!$G88)</f>
        <v>1</v>
      </c>
      <c r="I88" s="4" t="str">
        <f>IF($H88=0,"",VLOOKUP($G88,Data!$G$3:$BA$2935,2,FALSE))</f>
        <v>'GENSAL'</v>
      </c>
      <c r="J88" s="4">
        <f>PSSE!C90</f>
        <v>1</v>
      </c>
      <c r="K88" s="4">
        <f>IF($H88=0,"",VLOOKUP($G88,Data!$G$3:$BA$2935,4,FALSE))</f>
        <v>6.6</v>
      </c>
      <c r="L88" s="4">
        <f>IF($H88=0,"",VLOOKUP($G88,Data!$G$3:$BA$2935,5,FALSE))</f>
        <v>0.05</v>
      </c>
      <c r="M88" s="4">
        <f>IF($H88=0,"",VLOOKUP($G88,Data!$G$3:$BA$2935,6,FALSE))</f>
        <v>0.155</v>
      </c>
      <c r="N88" s="4">
        <f>IF($H88=0,"",VLOOKUP($G88,Data!$G$3:$BA$2935,7,FALSE))</f>
        <v>2</v>
      </c>
      <c r="O88" s="4">
        <f>IF($H88=0,"",VLOOKUP($G88,Data!$G$3:$BA$2935,8,FALSE))</f>
        <v>0</v>
      </c>
      <c r="P88" s="4">
        <f>IF($H88=0,"",VLOOKUP($G88,Data!$G$3:$BA$2935,9,FALSE))</f>
        <v>1.1299999999999999</v>
      </c>
      <c r="Q88" s="4">
        <f>IF($H88=0,"",VLOOKUP($G88,Data!$G$3:$BA$2935,10,FALSE))</f>
        <v>0.73399999999999999</v>
      </c>
      <c r="R88" s="4">
        <f>IF($H88=0,"",VLOOKUP($G88,Data!$G$3:$BA$2935,11,FALSE))</f>
        <v>0.26</v>
      </c>
      <c r="S88" s="4">
        <f>IF($H88=0,"",VLOOKUP($G88,Data!$G$3:$BA$2935,12,FALSE))</f>
        <v>0.25600000000000001</v>
      </c>
      <c r="T88" s="4">
        <f>IF($H88=0,"",VLOOKUP($G88,Data!$G$3:$BA$2935,13,FALSE))</f>
        <v>0.104</v>
      </c>
      <c r="U88" s="4">
        <f>IF($H88=0,"",VLOOKUP($G88,Data!$G$3:$BA$2935,14,FALSE))</f>
        <v>0.19400000000000001</v>
      </c>
      <c r="V88" s="4">
        <f>IF($H88=0,"",VLOOKUP($G88,Data!$G$3:$BA$2935,15,FALSE))</f>
        <v>0.68500000000000005</v>
      </c>
      <c r="W88" s="4" t="str">
        <f>IF($H88=0,"",VLOOKUP($G88,Data!$G$3:$BA$2935,16,FALSE))</f>
        <v>/</v>
      </c>
      <c r="X88" s="4" t="str">
        <f>IF($H88=0,"",VLOOKUP($G88,Data!$G$3:$BA$2935,17,FALSE))</f>
        <v>/</v>
      </c>
      <c r="Y88" s="4" t="str">
        <f>IF($H88=0,"",VLOOKUP($G88,Data!$G$3:$BA$2935,18,FALSE))</f>
        <v/>
      </c>
      <c r="Z88" s="4" t="str">
        <f>IF($H88=0,"",VLOOKUP($G88,Data!$G$3:$BA$2935,19,FALSE))</f>
        <v/>
      </c>
      <c r="AA88" s="4" t="str">
        <f>IF($H88=0,"",VLOOKUP($G88,Data!$G$3:$BA$2935,20,FALSE))</f>
        <v/>
      </c>
      <c r="AB88" s="4" t="str">
        <f>IF($H88=0,"",VLOOKUP($G88,Data!$G$3:$BA$2935,21,FALSE))</f>
        <v/>
      </c>
      <c r="AC88" s="4" t="str">
        <f>IF($H88=0,"",VLOOKUP($G88,Data!$G$3:$BA$2935,22,FALSE))</f>
        <v/>
      </c>
      <c r="AD88" s="4" t="str">
        <f>IF($H88=0,"",VLOOKUP($G88,Data!$G$3:$BA$2935,23,FALSE))</f>
        <v/>
      </c>
      <c r="AE88" s="4" t="str">
        <f>IF($H88=0,"",VLOOKUP($G88,Data!$G$3:$BA$2935,24,FALSE))</f>
        <v/>
      </c>
      <c r="AF88" s="4" t="str">
        <f>IF($H88=0,"",VLOOKUP($G88,Data!$G$3:$BA$2935,25,FALSE))</f>
        <v/>
      </c>
      <c r="AG88" s="4" t="str">
        <f>IF($H88=0,"",VLOOKUP($G88,Data!$G$3:$BA$2935,26,FALSE))</f>
        <v/>
      </c>
      <c r="AH88" s="4" t="str">
        <f>IF($H88=0,"",VLOOKUP($G88,Data!$G$3:$BA$2935,27,FALSE))</f>
        <v/>
      </c>
      <c r="AI88" s="4" t="str">
        <f>IF($H88=0,"",VLOOKUP($G88,Data!$G$3:$BA$2935,28,FALSE))</f>
        <v/>
      </c>
      <c r="AJ88" s="4" t="str">
        <f>IF($H88=0,"",VLOOKUP($G88,Data!$G$3:$BA$2935,29,FALSE))</f>
        <v/>
      </c>
      <c r="AK88" s="4" t="str">
        <f>IF($H88=0,"",VLOOKUP($G88,Data!$G$3:$BA$2935,30,FALSE))</f>
        <v/>
      </c>
      <c r="AL88" s="4" t="str">
        <f>IF($H88=0,"",VLOOKUP($G88,Data!$G$3:$BA$2935,31,FALSE))</f>
        <v/>
      </c>
      <c r="AM88" s="4" t="str">
        <f>IF($H88=0,"",VLOOKUP($G88,Data!$G$3:$BA$2935,32,FALSE))</f>
        <v/>
      </c>
      <c r="AN88" s="4" t="str">
        <f>IF($H88=0,"",VLOOKUP($G88,Data!$G$3:$BA$2935,33,FALSE))</f>
        <v/>
      </c>
      <c r="AO88" s="4" t="str">
        <f>IF($H88=0,"",VLOOKUP($G88,Data!$G$3:$BA$2935,34,FALSE))</f>
        <v/>
      </c>
      <c r="AP88" s="4" t="str">
        <f>IF($H88=0,"",VLOOKUP($G88,Data!$G$3:$BA$2935,35,FALSE))</f>
        <v/>
      </c>
      <c r="AQ88" s="4" t="str">
        <f>IF($H88=0,"",VLOOKUP($G88,Data!$G$3:$BA$2935,36,FALSE))</f>
        <v/>
      </c>
      <c r="AR88" s="4" t="str">
        <f>IF($H88=0,"",VLOOKUP($G88,Data!$G$3:$BA$2935,37,FALSE))</f>
        <v/>
      </c>
      <c r="AS88" s="4" t="str">
        <f>IF($H88=0,"",VLOOKUP($G88,Data!$G$3:$BA$2935,38,FALSE))</f>
        <v/>
      </c>
      <c r="AT88" s="4" t="str">
        <f>IF($H88=0,"",VLOOKUP($G88,Data!$G$3:$BA$2935,39,FALSE))</f>
        <v/>
      </c>
    </row>
    <row r="89" spans="1:46" x14ac:dyDescent="0.25">
      <c r="A89" s="4">
        <f>PSSE!A91</f>
        <v>916107</v>
      </c>
      <c r="B89" s="4" t="str">
        <f>PSSE!B91</f>
        <v>BAOYEN_H1</v>
      </c>
      <c r="C89" s="4">
        <f>PSSE!D91</f>
        <v>10.5</v>
      </c>
      <c r="D89" s="4">
        <f>PSSE!E91</f>
        <v>20</v>
      </c>
      <c r="E89" s="4" t="str">
        <f>PSSE!F91</f>
        <v>TD</v>
      </c>
      <c r="F89" s="4">
        <f>PSSE!G91</f>
        <v>1</v>
      </c>
      <c r="G89" s="4" t="str">
        <f t="shared" si="1"/>
        <v>GEN10.520TD1</v>
      </c>
      <c r="H89" s="4">
        <f>COUNTIF(Data!$G$3:$BA$2935,GEN!$G89)</f>
        <v>1</v>
      </c>
      <c r="I89" s="4" t="str">
        <f>IF($H89=0,"",VLOOKUP($G89,Data!$G$3:$BA$2935,2,FALSE))</f>
        <v>'GENSAL'</v>
      </c>
      <c r="J89" s="4">
        <f>PSSE!C91</f>
        <v>1</v>
      </c>
      <c r="K89" s="4">
        <f>IF($H89=0,"",VLOOKUP($G89,Data!$G$3:$BA$2935,4,FALSE))</f>
        <v>6.6</v>
      </c>
      <c r="L89" s="4">
        <f>IF($H89=0,"",VLOOKUP($G89,Data!$G$3:$BA$2935,5,FALSE))</f>
        <v>0.05</v>
      </c>
      <c r="M89" s="4">
        <f>IF($H89=0,"",VLOOKUP($G89,Data!$G$3:$BA$2935,6,FALSE))</f>
        <v>0.155</v>
      </c>
      <c r="N89" s="4">
        <f>IF($H89=0,"",VLOOKUP($G89,Data!$G$3:$BA$2935,7,FALSE))</f>
        <v>2</v>
      </c>
      <c r="O89" s="4">
        <f>IF($H89=0,"",VLOOKUP($G89,Data!$G$3:$BA$2935,8,FALSE))</f>
        <v>0</v>
      </c>
      <c r="P89" s="4">
        <f>IF($H89=0,"",VLOOKUP($G89,Data!$G$3:$BA$2935,9,FALSE))</f>
        <v>1.1299999999999999</v>
      </c>
      <c r="Q89" s="4">
        <f>IF($H89=0,"",VLOOKUP($G89,Data!$G$3:$BA$2935,10,FALSE))</f>
        <v>0.73399999999999999</v>
      </c>
      <c r="R89" s="4">
        <f>IF($H89=0,"",VLOOKUP($G89,Data!$G$3:$BA$2935,11,FALSE))</f>
        <v>0.26</v>
      </c>
      <c r="S89" s="4">
        <f>IF($H89=0,"",VLOOKUP($G89,Data!$G$3:$BA$2935,12,FALSE))</f>
        <v>0.25600000000000001</v>
      </c>
      <c r="T89" s="4">
        <f>IF($H89=0,"",VLOOKUP($G89,Data!$G$3:$BA$2935,13,FALSE))</f>
        <v>0.104</v>
      </c>
      <c r="U89" s="4">
        <f>IF($H89=0,"",VLOOKUP($G89,Data!$G$3:$BA$2935,14,FALSE))</f>
        <v>0.19400000000000001</v>
      </c>
      <c r="V89" s="4">
        <f>IF($H89=0,"",VLOOKUP($G89,Data!$G$3:$BA$2935,15,FALSE))</f>
        <v>0.68500000000000005</v>
      </c>
      <c r="W89" s="4" t="str">
        <f>IF($H89=0,"",VLOOKUP($G89,Data!$G$3:$BA$2935,16,FALSE))</f>
        <v>/</v>
      </c>
      <c r="X89" s="4" t="str">
        <f>IF($H89=0,"",VLOOKUP($G89,Data!$G$3:$BA$2935,17,FALSE))</f>
        <v>/</v>
      </c>
      <c r="Y89" s="4" t="str">
        <f>IF($H89=0,"",VLOOKUP($G89,Data!$G$3:$BA$2935,18,FALSE))</f>
        <v/>
      </c>
      <c r="Z89" s="4" t="str">
        <f>IF($H89=0,"",VLOOKUP($G89,Data!$G$3:$BA$2935,19,FALSE))</f>
        <v/>
      </c>
      <c r="AA89" s="4" t="str">
        <f>IF($H89=0,"",VLOOKUP($G89,Data!$G$3:$BA$2935,20,FALSE))</f>
        <v/>
      </c>
      <c r="AB89" s="4" t="str">
        <f>IF($H89=0,"",VLOOKUP($G89,Data!$G$3:$BA$2935,21,FALSE))</f>
        <v/>
      </c>
      <c r="AC89" s="4" t="str">
        <f>IF($H89=0,"",VLOOKUP($G89,Data!$G$3:$BA$2935,22,FALSE))</f>
        <v/>
      </c>
      <c r="AD89" s="4" t="str">
        <f>IF($H89=0,"",VLOOKUP($G89,Data!$G$3:$BA$2935,23,FALSE))</f>
        <v/>
      </c>
      <c r="AE89" s="4" t="str">
        <f>IF($H89=0,"",VLOOKUP($G89,Data!$G$3:$BA$2935,24,FALSE))</f>
        <v/>
      </c>
      <c r="AF89" s="4" t="str">
        <f>IF($H89=0,"",VLOOKUP($G89,Data!$G$3:$BA$2935,25,FALSE))</f>
        <v/>
      </c>
      <c r="AG89" s="4" t="str">
        <f>IF($H89=0,"",VLOOKUP($G89,Data!$G$3:$BA$2935,26,FALSE))</f>
        <v/>
      </c>
      <c r="AH89" s="4" t="str">
        <f>IF($H89=0,"",VLOOKUP($G89,Data!$G$3:$BA$2935,27,FALSE))</f>
        <v/>
      </c>
      <c r="AI89" s="4" t="str">
        <f>IF($H89=0,"",VLOOKUP($G89,Data!$G$3:$BA$2935,28,FALSE))</f>
        <v/>
      </c>
      <c r="AJ89" s="4" t="str">
        <f>IF($H89=0,"",VLOOKUP($G89,Data!$G$3:$BA$2935,29,FALSE))</f>
        <v/>
      </c>
      <c r="AK89" s="4" t="str">
        <f>IF($H89=0,"",VLOOKUP($G89,Data!$G$3:$BA$2935,30,FALSE))</f>
        <v/>
      </c>
      <c r="AL89" s="4" t="str">
        <f>IF($H89=0,"",VLOOKUP($G89,Data!$G$3:$BA$2935,31,FALSE))</f>
        <v/>
      </c>
      <c r="AM89" s="4" t="str">
        <f>IF($H89=0,"",VLOOKUP($G89,Data!$G$3:$BA$2935,32,FALSE))</f>
        <v/>
      </c>
      <c r="AN89" s="4" t="str">
        <f>IF($H89=0,"",VLOOKUP($G89,Data!$G$3:$BA$2935,33,FALSE))</f>
        <v/>
      </c>
      <c r="AO89" s="4" t="str">
        <f>IF($H89=0,"",VLOOKUP($G89,Data!$G$3:$BA$2935,34,FALSE))</f>
        <v/>
      </c>
      <c r="AP89" s="4" t="str">
        <f>IF($H89=0,"",VLOOKUP($G89,Data!$G$3:$BA$2935,35,FALSE))</f>
        <v/>
      </c>
      <c r="AQ89" s="4" t="str">
        <f>IF($H89=0,"",VLOOKUP($G89,Data!$G$3:$BA$2935,36,FALSE))</f>
        <v/>
      </c>
      <c r="AR89" s="4" t="str">
        <f>IF($H89=0,"",VLOOKUP($G89,Data!$G$3:$BA$2935,37,FALSE))</f>
        <v/>
      </c>
      <c r="AS89" s="4" t="str">
        <f>IF($H89=0,"",VLOOKUP($G89,Data!$G$3:$BA$2935,38,FALSE))</f>
        <v/>
      </c>
      <c r="AT89" s="4" t="str">
        <f>IF($H89=0,"",VLOOKUP($G89,Data!$G$3:$BA$2935,39,FALSE))</f>
        <v/>
      </c>
    </row>
    <row r="90" spans="1:46" x14ac:dyDescent="0.25">
      <c r="A90" s="4">
        <f>PSSE!A92</f>
        <v>917011</v>
      </c>
      <c r="B90" s="4" t="str">
        <f>PSSE!B92</f>
        <v>BANCHAT_H1</v>
      </c>
      <c r="C90" s="4">
        <f>PSSE!D92</f>
        <v>13.8</v>
      </c>
      <c r="D90" s="4">
        <f>PSSE!E92</f>
        <v>105</v>
      </c>
      <c r="E90" s="4" t="str">
        <f>PSSE!F92</f>
        <v>TD</v>
      </c>
      <c r="F90" s="4">
        <f>PSSE!G92</f>
        <v>1</v>
      </c>
      <c r="G90" s="4" t="str">
        <f t="shared" si="1"/>
        <v>GEN13.8105TD1</v>
      </c>
      <c r="H90" s="4">
        <f>COUNTIF(Data!$G$3:$BA$2935,GEN!$G90)</f>
        <v>1</v>
      </c>
      <c r="I90" s="4" t="str">
        <f>IF($H90=0,"",VLOOKUP($G90,Data!$G$3:$BA$2935,2,FALSE))</f>
        <v>'GENSAL'</v>
      </c>
      <c r="J90" s="4">
        <f>PSSE!C92</f>
        <v>1</v>
      </c>
      <c r="K90" s="4">
        <f>IF($H90=0,"",VLOOKUP($G90,Data!$G$3:$BA$2935,4,FALSE))</f>
        <v>6.6</v>
      </c>
      <c r="L90" s="4">
        <f>IF($H90=0,"",VLOOKUP($G90,Data!$G$3:$BA$2935,5,FALSE))</f>
        <v>0.05</v>
      </c>
      <c r="M90" s="4">
        <f>IF($H90=0,"",VLOOKUP($G90,Data!$G$3:$BA$2935,6,FALSE))</f>
        <v>0.155</v>
      </c>
      <c r="N90" s="4">
        <f>IF($H90=0,"",VLOOKUP($G90,Data!$G$3:$BA$2935,7,FALSE))</f>
        <v>2</v>
      </c>
      <c r="O90" s="4">
        <f>IF($H90=0,"",VLOOKUP($G90,Data!$G$3:$BA$2935,8,FALSE))</f>
        <v>0</v>
      </c>
      <c r="P90" s="4">
        <f>IF($H90=0,"",VLOOKUP($G90,Data!$G$3:$BA$2935,9,FALSE))</f>
        <v>1.1299999999999999</v>
      </c>
      <c r="Q90" s="4">
        <f>IF($H90=0,"",VLOOKUP($G90,Data!$G$3:$BA$2935,10,FALSE))</f>
        <v>0.73399999999999999</v>
      </c>
      <c r="R90" s="4">
        <f>IF($H90=0,"",VLOOKUP($G90,Data!$G$3:$BA$2935,11,FALSE))</f>
        <v>0.26</v>
      </c>
      <c r="S90" s="4">
        <f>IF($H90=0,"",VLOOKUP($G90,Data!$G$3:$BA$2935,12,FALSE))</f>
        <v>0.22</v>
      </c>
      <c r="T90" s="4">
        <f>IF($H90=0,"",VLOOKUP($G90,Data!$G$3:$BA$2935,13,FALSE))</f>
        <v>0.104</v>
      </c>
      <c r="U90" s="4">
        <f>IF($H90=0,"",VLOOKUP($G90,Data!$G$3:$BA$2935,14,FALSE))</f>
        <v>0.19400000000000001</v>
      </c>
      <c r="V90" s="4">
        <f>IF($H90=0,"",VLOOKUP($G90,Data!$G$3:$BA$2935,15,FALSE))</f>
        <v>0.68500000000000005</v>
      </c>
      <c r="W90" s="4" t="str">
        <f>IF($H90=0,"",VLOOKUP($G90,Data!$G$3:$BA$2935,16,FALSE))</f>
        <v>/</v>
      </c>
      <c r="X90" s="4" t="str">
        <f>IF($H90=0,"",VLOOKUP($G90,Data!$G$3:$BA$2935,17,FALSE))</f>
        <v>/</v>
      </c>
      <c r="Y90" s="4" t="str">
        <f>IF($H90=0,"",VLOOKUP($G90,Data!$G$3:$BA$2935,18,FALSE))</f>
        <v/>
      </c>
      <c r="Z90" s="4" t="str">
        <f>IF($H90=0,"",VLOOKUP($G90,Data!$G$3:$BA$2935,19,FALSE))</f>
        <v/>
      </c>
      <c r="AA90" s="4" t="str">
        <f>IF($H90=0,"",VLOOKUP($G90,Data!$G$3:$BA$2935,20,FALSE))</f>
        <v/>
      </c>
      <c r="AB90" s="4" t="str">
        <f>IF($H90=0,"",VLOOKUP($G90,Data!$G$3:$BA$2935,21,FALSE))</f>
        <v/>
      </c>
      <c r="AC90" s="4" t="str">
        <f>IF($H90=0,"",VLOOKUP($G90,Data!$G$3:$BA$2935,22,FALSE))</f>
        <v/>
      </c>
      <c r="AD90" s="4" t="str">
        <f>IF($H90=0,"",VLOOKUP($G90,Data!$G$3:$BA$2935,23,FALSE))</f>
        <v/>
      </c>
      <c r="AE90" s="4" t="str">
        <f>IF($H90=0,"",VLOOKUP($G90,Data!$G$3:$BA$2935,24,FALSE))</f>
        <v/>
      </c>
      <c r="AF90" s="4" t="str">
        <f>IF($H90=0,"",VLOOKUP($G90,Data!$G$3:$BA$2935,25,FALSE))</f>
        <v/>
      </c>
      <c r="AG90" s="4" t="str">
        <f>IF($H90=0,"",VLOOKUP($G90,Data!$G$3:$BA$2935,26,FALSE))</f>
        <v/>
      </c>
      <c r="AH90" s="4" t="str">
        <f>IF($H90=0,"",VLOOKUP($G90,Data!$G$3:$BA$2935,27,FALSE))</f>
        <v/>
      </c>
      <c r="AI90" s="4" t="str">
        <f>IF($H90=0,"",VLOOKUP($G90,Data!$G$3:$BA$2935,28,FALSE))</f>
        <v/>
      </c>
      <c r="AJ90" s="4" t="str">
        <f>IF($H90=0,"",VLOOKUP($G90,Data!$G$3:$BA$2935,29,FALSE))</f>
        <v/>
      </c>
      <c r="AK90" s="4" t="str">
        <f>IF($H90=0,"",VLOOKUP($G90,Data!$G$3:$BA$2935,30,FALSE))</f>
        <v/>
      </c>
      <c r="AL90" s="4" t="str">
        <f>IF($H90=0,"",VLOOKUP($G90,Data!$G$3:$BA$2935,31,FALSE))</f>
        <v/>
      </c>
      <c r="AM90" s="4" t="str">
        <f>IF($H90=0,"",VLOOKUP($G90,Data!$G$3:$BA$2935,32,FALSE))</f>
        <v/>
      </c>
      <c r="AN90" s="4" t="str">
        <f>IF($H90=0,"",VLOOKUP($G90,Data!$G$3:$BA$2935,33,FALSE))</f>
        <v/>
      </c>
      <c r="AO90" s="4" t="str">
        <f>IF($H90=0,"",VLOOKUP($G90,Data!$G$3:$BA$2935,34,FALSE))</f>
        <v/>
      </c>
      <c r="AP90" s="4" t="str">
        <f>IF($H90=0,"",VLOOKUP($G90,Data!$G$3:$BA$2935,35,FALSE))</f>
        <v/>
      </c>
      <c r="AQ90" s="4" t="str">
        <f>IF($H90=0,"",VLOOKUP($G90,Data!$G$3:$BA$2935,36,FALSE))</f>
        <v/>
      </c>
      <c r="AR90" s="4" t="str">
        <f>IF($H90=0,"",VLOOKUP($G90,Data!$G$3:$BA$2935,37,FALSE))</f>
        <v/>
      </c>
      <c r="AS90" s="4" t="str">
        <f>IF($H90=0,"",VLOOKUP($G90,Data!$G$3:$BA$2935,38,FALSE))</f>
        <v/>
      </c>
      <c r="AT90" s="4" t="str">
        <f>IF($H90=0,"",VLOOKUP($G90,Data!$G$3:$BA$2935,39,FALSE))</f>
        <v/>
      </c>
    </row>
    <row r="91" spans="1:46" x14ac:dyDescent="0.25">
      <c r="A91" s="4">
        <f>PSSE!A93</f>
        <v>917012</v>
      </c>
      <c r="B91" s="4" t="str">
        <f>PSSE!B93</f>
        <v>BANCHAT_H2</v>
      </c>
      <c r="C91" s="4">
        <f>PSSE!D93</f>
        <v>13.8</v>
      </c>
      <c r="D91" s="4">
        <f>PSSE!E93</f>
        <v>105</v>
      </c>
      <c r="E91" s="4" t="str">
        <f>PSSE!F93</f>
        <v>TD</v>
      </c>
      <c r="F91" s="4">
        <f>PSSE!G93</f>
        <v>1</v>
      </c>
      <c r="G91" s="4" t="str">
        <f t="shared" si="1"/>
        <v>GEN13.8105TD1</v>
      </c>
      <c r="H91" s="4">
        <f>COUNTIF(Data!$G$3:$BA$2935,GEN!$G91)</f>
        <v>1</v>
      </c>
      <c r="I91" s="4" t="str">
        <f>IF($H91=0,"",VLOOKUP($G91,Data!$G$3:$BA$2935,2,FALSE))</f>
        <v>'GENSAL'</v>
      </c>
      <c r="J91" s="4">
        <f>PSSE!C93</f>
        <v>1</v>
      </c>
      <c r="K91" s="4">
        <f>IF($H91=0,"",VLOOKUP($G91,Data!$G$3:$BA$2935,4,FALSE))</f>
        <v>6.6</v>
      </c>
      <c r="L91" s="4">
        <f>IF($H91=0,"",VLOOKUP($G91,Data!$G$3:$BA$2935,5,FALSE))</f>
        <v>0.05</v>
      </c>
      <c r="M91" s="4">
        <f>IF($H91=0,"",VLOOKUP($G91,Data!$G$3:$BA$2935,6,FALSE))</f>
        <v>0.155</v>
      </c>
      <c r="N91" s="4">
        <f>IF($H91=0,"",VLOOKUP($G91,Data!$G$3:$BA$2935,7,FALSE))</f>
        <v>2</v>
      </c>
      <c r="O91" s="4">
        <f>IF($H91=0,"",VLOOKUP($G91,Data!$G$3:$BA$2935,8,FALSE))</f>
        <v>0</v>
      </c>
      <c r="P91" s="4">
        <f>IF($H91=0,"",VLOOKUP($G91,Data!$G$3:$BA$2935,9,FALSE))</f>
        <v>1.1299999999999999</v>
      </c>
      <c r="Q91" s="4">
        <f>IF($H91=0,"",VLOOKUP($G91,Data!$G$3:$BA$2935,10,FALSE))</f>
        <v>0.73399999999999999</v>
      </c>
      <c r="R91" s="4">
        <f>IF($H91=0,"",VLOOKUP($G91,Data!$G$3:$BA$2935,11,FALSE))</f>
        <v>0.26</v>
      </c>
      <c r="S91" s="4">
        <f>IF($H91=0,"",VLOOKUP($G91,Data!$G$3:$BA$2935,12,FALSE))</f>
        <v>0.22</v>
      </c>
      <c r="T91" s="4">
        <f>IF($H91=0,"",VLOOKUP($G91,Data!$G$3:$BA$2935,13,FALSE))</f>
        <v>0.104</v>
      </c>
      <c r="U91" s="4">
        <f>IF($H91=0,"",VLOOKUP($G91,Data!$G$3:$BA$2935,14,FALSE))</f>
        <v>0.19400000000000001</v>
      </c>
      <c r="V91" s="4">
        <f>IF($H91=0,"",VLOOKUP($G91,Data!$G$3:$BA$2935,15,FALSE))</f>
        <v>0.68500000000000005</v>
      </c>
      <c r="W91" s="4" t="str">
        <f>IF($H91=0,"",VLOOKUP($G91,Data!$G$3:$BA$2935,16,FALSE))</f>
        <v>/</v>
      </c>
      <c r="X91" s="4" t="str">
        <f>IF($H91=0,"",VLOOKUP($G91,Data!$G$3:$BA$2935,17,FALSE))</f>
        <v>/</v>
      </c>
      <c r="Y91" s="4" t="str">
        <f>IF($H91=0,"",VLOOKUP($G91,Data!$G$3:$BA$2935,18,FALSE))</f>
        <v/>
      </c>
      <c r="Z91" s="4" t="str">
        <f>IF($H91=0,"",VLOOKUP($G91,Data!$G$3:$BA$2935,19,FALSE))</f>
        <v/>
      </c>
      <c r="AA91" s="4" t="str">
        <f>IF($H91=0,"",VLOOKUP($G91,Data!$G$3:$BA$2935,20,FALSE))</f>
        <v/>
      </c>
      <c r="AB91" s="4" t="str">
        <f>IF($H91=0,"",VLOOKUP($G91,Data!$G$3:$BA$2935,21,FALSE))</f>
        <v/>
      </c>
      <c r="AC91" s="4" t="str">
        <f>IF($H91=0,"",VLOOKUP($G91,Data!$G$3:$BA$2935,22,FALSE))</f>
        <v/>
      </c>
      <c r="AD91" s="4" t="str">
        <f>IF($H91=0,"",VLOOKUP($G91,Data!$G$3:$BA$2935,23,FALSE))</f>
        <v/>
      </c>
      <c r="AE91" s="4" t="str">
        <f>IF($H91=0,"",VLOOKUP($G91,Data!$G$3:$BA$2935,24,FALSE))</f>
        <v/>
      </c>
      <c r="AF91" s="4" t="str">
        <f>IF($H91=0,"",VLOOKUP($G91,Data!$G$3:$BA$2935,25,FALSE))</f>
        <v/>
      </c>
      <c r="AG91" s="4" t="str">
        <f>IF($H91=0,"",VLOOKUP($G91,Data!$G$3:$BA$2935,26,FALSE))</f>
        <v/>
      </c>
      <c r="AH91" s="4" t="str">
        <f>IF($H91=0,"",VLOOKUP($G91,Data!$G$3:$BA$2935,27,FALSE))</f>
        <v/>
      </c>
      <c r="AI91" s="4" t="str">
        <f>IF($H91=0,"",VLOOKUP($G91,Data!$G$3:$BA$2935,28,FALSE))</f>
        <v/>
      </c>
      <c r="AJ91" s="4" t="str">
        <f>IF($H91=0,"",VLOOKUP($G91,Data!$G$3:$BA$2935,29,FALSE))</f>
        <v/>
      </c>
      <c r="AK91" s="4" t="str">
        <f>IF($H91=0,"",VLOOKUP($G91,Data!$G$3:$BA$2935,30,FALSE))</f>
        <v/>
      </c>
      <c r="AL91" s="4" t="str">
        <f>IF($H91=0,"",VLOOKUP($G91,Data!$G$3:$BA$2935,31,FALSE))</f>
        <v/>
      </c>
      <c r="AM91" s="4" t="str">
        <f>IF($H91=0,"",VLOOKUP($G91,Data!$G$3:$BA$2935,32,FALSE))</f>
        <v/>
      </c>
      <c r="AN91" s="4" t="str">
        <f>IF($H91=0,"",VLOOKUP($G91,Data!$G$3:$BA$2935,33,FALSE))</f>
        <v/>
      </c>
      <c r="AO91" s="4" t="str">
        <f>IF($H91=0,"",VLOOKUP($G91,Data!$G$3:$BA$2935,34,FALSE))</f>
        <v/>
      </c>
      <c r="AP91" s="4" t="str">
        <f>IF($H91=0,"",VLOOKUP($G91,Data!$G$3:$BA$2935,35,FALSE))</f>
        <v/>
      </c>
      <c r="AQ91" s="4" t="str">
        <f>IF($H91=0,"",VLOOKUP($G91,Data!$G$3:$BA$2935,36,FALSE))</f>
        <v/>
      </c>
      <c r="AR91" s="4" t="str">
        <f>IF($H91=0,"",VLOOKUP($G91,Data!$G$3:$BA$2935,37,FALSE))</f>
        <v/>
      </c>
      <c r="AS91" s="4" t="str">
        <f>IF($H91=0,"",VLOOKUP($G91,Data!$G$3:$BA$2935,38,FALSE))</f>
        <v/>
      </c>
      <c r="AT91" s="4" t="str">
        <f>IF($H91=0,"",VLOOKUP($G91,Data!$G$3:$BA$2935,39,FALSE))</f>
        <v/>
      </c>
    </row>
    <row r="92" spans="1:46" x14ac:dyDescent="0.25">
      <c r="A92" s="4">
        <f>PSSE!A94</f>
        <v>917021</v>
      </c>
      <c r="B92" s="4" t="str">
        <f>PSSE!B94</f>
        <v>LAICHAU_H1</v>
      </c>
      <c r="C92" s="4">
        <f>PSSE!D94</f>
        <v>15.8</v>
      </c>
      <c r="D92" s="4">
        <f>PSSE!E94</f>
        <v>400</v>
      </c>
      <c r="E92" s="4" t="str">
        <f>PSSE!F94</f>
        <v>TD</v>
      </c>
      <c r="F92" s="4">
        <f>PSSE!G94</f>
        <v>1</v>
      </c>
      <c r="G92" s="4" t="str">
        <f t="shared" si="1"/>
        <v>GEN15.8400TD1</v>
      </c>
      <c r="H92" s="4">
        <f>COUNTIF(Data!$G$3:$BA$2935,GEN!$G92)</f>
        <v>1</v>
      </c>
      <c r="I92" s="4" t="str">
        <f>IF($H92=0,"",VLOOKUP($G92,Data!$G$3:$BA$2935,2,FALSE))</f>
        <v>'GENSAL'</v>
      </c>
      <c r="J92" s="4">
        <f>PSSE!C94</f>
        <v>1</v>
      </c>
      <c r="K92" s="4">
        <f>IF($H92=0,"",VLOOKUP($G92,Data!$G$3:$BA$2935,4,FALSE))</f>
        <v>7.83</v>
      </c>
      <c r="L92" s="4">
        <f>IF($H92=0,"",VLOOKUP($G92,Data!$G$3:$BA$2935,5,FALSE))</f>
        <v>5.7000000000000002E-2</v>
      </c>
      <c r="M92" s="4">
        <f>IF($H92=0,"",VLOOKUP($G92,Data!$G$3:$BA$2935,6,FALSE))</f>
        <v>7.0000000000000007E-2</v>
      </c>
      <c r="N92" s="4">
        <f>IF($H92=0,"",VLOOKUP($G92,Data!$G$3:$BA$2935,7,FALSE))</f>
        <v>4</v>
      </c>
      <c r="O92" s="4">
        <f>IF($H92=0,"",VLOOKUP($G92,Data!$G$3:$BA$2935,8,FALSE))</f>
        <v>0.5</v>
      </c>
      <c r="P92" s="4">
        <f>IF($H92=0,"",VLOOKUP($G92,Data!$G$3:$BA$2935,9,FALSE))</f>
        <v>1.083</v>
      </c>
      <c r="Q92" s="4">
        <f>IF($H92=0,"",VLOOKUP($G92,Data!$G$3:$BA$2935,10,FALSE))</f>
        <v>0.83</v>
      </c>
      <c r="R92" s="4">
        <f>IF($H92=0,"",VLOOKUP($G92,Data!$G$3:$BA$2935,11,FALSE))</f>
        <v>0.375</v>
      </c>
      <c r="S92" s="4">
        <f>IF($H92=0,"",VLOOKUP($G92,Data!$G$3:$BA$2935,12,FALSE))</f>
        <v>0.24</v>
      </c>
      <c r="T92" s="4">
        <f>IF($H92=0,"",VLOOKUP($G92,Data!$G$3:$BA$2935,13,FALSE))</f>
        <v>0.107</v>
      </c>
      <c r="U92" s="4">
        <f>IF($H92=0,"",VLOOKUP($G92,Data!$G$3:$BA$2935,14,FALSE))</f>
        <v>0.13</v>
      </c>
      <c r="V92" s="4">
        <f>IF($H92=0,"",VLOOKUP($G92,Data!$G$3:$BA$2935,15,FALSE))</f>
        <v>0.436</v>
      </c>
      <c r="W92" s="4" t="str">
        <f>IF($H92=0,"",VLOOKUP($G92,Data!$G$3:$BA$2935,16,FALSE))</f>
        <v>/</v>
      </c>
      <c r="X92" s="4" t="str">
        <f>IF($H92=0,"",VLOOKUP($G92,Data!$G$3:$BA$2935,17,FALSE))</f>
        <v>/</v>
      </c>
      <c r="Y92" s="4" t="str">
        <f>IF($H92=0,"",VLOOKUP($G92,Data!$G$3:$BA$2935,18,FALSE))</f>
        <v/>
      </c>
      <c r="Z92" s="4" t="str">
        <f>IF($H92=0,"",VLOOKUP($G92,Data!$G$3:$BA$2935,19,FALSE))</f>
        <v/>
      </c>
      <c r="AA92" s="4" t="str">
        <f>IF($H92=0,"",VLOOKUP($G92,Data!$G$3:$BA$2935,20,FALSE))</f>
        <v/>
      </c>
      <c r="AB92" s="4" t="str">
        <f>IF($H92=0,"",VLOOKUP($G92,Data!$G$3:$BA$2935,21,FALSE))</f>
        <v/>
      </c>
      <c r="AC92" s="4" t="str">
        <f>IF($H92=0,"",VLOOKUP($G92,Data!$G$3:$BA$2935,22,FALSE))</f>
        <v/>
      </c>
      <c r="AD92" s="4" t="str">
        <f>IF($H92=0,"",VLOOKUP($G92,Data!$G$3:$BA$2935,23,FALSE))</f>
        <v/>
      </c>
      <c r="AE92" s="4" t="str">
        <f>IF($H92=0,"",VLOOKUP($G92,Data!$G$3:$BA$2935,24,FALSE))</f>
        <v/>
      </c>
      <c r="AF92" s="4" t="str">
        <f>IF($H92=0,"",VLOOKUP($G92,Data!$G$3:$BA$2935,25,FALSE))</f>
        <v/>
      </c>
      <c r="AG92" s="4" t="str">
        <f>IF($H92=0,"",VLOOKUP($G92,Data!$G$3:$BA$2935,26,FALSE))</f>
        <v/>
      </c>
      <c r="AH92" s="4" t="str">
        <f>IF($H92=0,"",VLOOKUP($G92,Data!$G$3:$BA$2935,27,FALSE))</f>
        <v/>
      </c>
      <c r="AI92" s="4" t="str">
        <f>IF($H92=0,"",VLOOKUP($G92,Data!$G$3:$BA$2935,28,FALSE))</f>
        <v/>
      </c>
      <c r="AJ92" s="4" t="str">
        <f>IF($H92=0,"",VLOOKUP($G92,Data!$G$3:$BA$2935,29,FALSE))</f>
        <v/>
      </c>
      <c r="AK92" s="4" t="str">
        <f>IF($H92=0,"",VLOOKUP($G92,Data!$G$3:$BA$2935,30,FALSE))</f>
        <v/>
      </c>
      <c r="AL92" s="4" t="str">
        <f>IF($H92=0,"",VLOOKUP($G92,Data!$G$3:$BA$2935,31,FALSE))</f>
        <v/>
      </c>
      <c r="AM92" s="4" t="str">
        <f>IF($H92=0,"",VLOOKUP($G92,Data!$G$3:$BA$2935,32,FALSE))</f>
        <v/>
      </c>
      <c r="AN92" s="4" t="str">
        <f>IF($H92=0,"",VLOOKUP($G92,Data!$G$3:$BA$2935,33,FALSE))</f>
        <v/>
      </c>
      <c r="AO92" s="4" t="str">
        <f>IF($H92=0,"",VLOOKUP($G92,Data!$G$3:$BA$2935,34,FALSE))</f>
        <v/>
      </c>
      <c r="AP92" s="4" t="str">
        <f>IF($H92=0,"",VLOOKUP($G92,Data!$G$3:$BA$2935,35,FALSE))</f>
        <v/>
      </c>
      <c r="AQ92" s="4" t="str">
        <f>IF($H92=0,"",VLOOKUP($G92,Data!$G$3:$BA$2935,36,FALSE))</f>
        <v/>
      </c>
      <c r="AR92" s="4" t="str">
        <f>IF($H92=0,"",VLOOKUP($G92,Data!$G$3:$BA$2935,37,FALSE))</f>
        <v/>
      </c>
      <c r="AS92" s="4" t="str">
        <f>IF($H92=0,"",VLOOKUP($G92,Data!$G$3:$BA$2935,38,FALSE))</f>
        <v/>
      </c>
      <c r="AT92" s="4" t="str">
        <f>IF($H92=0,"",VLOOKUP($G92,Data!$G$3:$BA$2935,39,FALSE))</f>
        <v/>
      </c>
    </row>
    <row r="93" spans="1:46" x14ac:dyDescent="0.25">
      <c r="A93" s="4">
        <f>PSSE!A95</f>
        <v>917022</v>
      </c>
      <c r="B93" s="4" t="str">
        <f>PSSE!B95</f>
        <v>LAICHAU_H2</v>
      </c>
      <c r="C93" s="4">
        <f>PSSE!D95</f>
        <v>15.8</v>
      </c>
      <c r="D93" s="4">
        <f>PSSE!E95</f>
        <v>400</v>
      </c>
      <c r="E93" s="4" t="str">
        <f>PSSE!F95</f>
        <v>TD</v>
      </c>
      <c r="F93" s="4">
        <f>PSSE!G95</f>
        <v>1</v>
      </c>
      <c r="G93" s="4" t="str">
        <f t="shared" si="1"/>
        <v>GEN15.8400TD1</v>
      </c>
      <c r="H93" s="4">
        <f>COUNTIF(Data!$G$3:$BA$2935,GEN!$G93)</f>
        <v>1</v>
      </c>
      <c r="I93" s="4" t="str">
        <f>IF($H93=0,"",VLOOKUP($G93,Data!$G$3:$BA$2935,2,FALSE))</f>
        <v>'GENSAL'</v>
      </c>
      <c r="J93" s="4">
        <f>PSSE!C95</f>
        <v>1</v>
      </c>
      <c r="K93" s="4">
        <f>IF($H93=0,"",VLOOKUP($G93,Data!$G$3:$BA$2935,4,FALSE))</f>
        <v>7.83</v>
      </c>
      <c r="L93" s="4">
        <f>IF($H93=0,"",VLOOKUP($G93,Data!$G$3:$BA$2935,5,FALSE))</f>
        <v>5.7000000000000002E-2</v>
      </c>
      <c r="M93" s="4">
        <f>IF($H93=0,"",VLOOKUP($G93,Data!$G$3:$BA$2935,6,FALSE))</f>
        <v>7.0000000000000007E-2</v>
      </c>
      <c r="N93" s="4">
        <f>IF($H93=0,"",VLOOKUP($G93,Data!$G$3:$BA$2935,7,FALSE))</f>
        <v>4</v>
      </c>
      <c r="O93" s="4">
        <f>IF($H93=0,"",VLOOKUP($G93,Data!$G$3:$BA$2935,8,FALSE))</f>
        <v>0.5</v>
      </c>
      <c r="P93" s="4">
        <f>IF($H93=0,"",VLOOKUP($G93,Data!$G$3:$BA$2935,9,FALSE))</f>
        <v>1.083</v>
      </c>
      <c r="Q93" s="4">
        <f>IF($H93=0,"",VLOOKUP($G93,Data!$G$3:$BA$2935,10,FALSE))</f>
        <v>0.83</v>
      </c>
      <c r="R93" s="4">
        <f>IF($H93=0,"",VLOOKUP($G93,Data!$G$3:$BA$2935,11,FALSE))</f>
        <v>0.375</v>
      </c>
      <c r="S93" s="4">
        <f>IF($H93=0,"",VLOOKUP($G93,Data!$G$3:$BA$2935,12,FALSE))</f>
        <v>0.24</v>
      </c>
      <c r="T93" s="4">
        <f>IF($H93=0,"",VLOOKUP($G93,Data!$G$3:$BA$2935,13,FALSE))</f>
        <v>0.107</v>
      </c>
      <c r="U93" s="4">
        <f>IF($H93=0,"",VLOOKUP($G93,Data!$G$3:$BA$2935,14,FALSE))</f>
        <v>0.13</v>
      </c>
      <c r="V93" s="4">
        <f>IF($H93=0,"",VLOOKUP($G93,Data!$G$3:$BA$2935,15,FALSE))</f>
        <v>0.436</v>
      </c>
      <c r="W93" s="4" t="str">
        <f>IF($H93=0,"",VLOOKUP($G93,Data!$G$3:$BA$2935,16,FALSE))</f>
        <v>/</v>
      </c>
      <c r="X93" s="4" t="str">
        <f>IF($H93=0,"",VLOOKUP($G93,Data!$G$3:$BA$2935,17,FALSE))</f>
        <v>/</v>
      </c>
      <c r="Y93" s="4" t="str">
        <f>IF($H93=0,"",VLOOKUP($G93,Data!$G$3:$BA$2935,18,FALSE))</f>
        <v/>
      </c>
      <c r="Z93" s="4" t="str">
        <f>IF($H93=0,"",VLOOKUP($G93,Data!$G$3:$BA$2935,19,FALSE))</f>
        <v/>
      </c>
      <c r="AA93" s="4" t="str">
        <f>IF($H93=0,"",VLOOKUP($G93,Data!$G$3:$BA$2935,20,FALSE))</f>
        <v/>
      </c>
      <c r="AB93" s="4" t="str">
        <f>IF($H93=0,"",VLOOKUP($G93,Data!$G$3:$BA$2935,21,FALSE))</f>
        <v/>
      </c>
      <c r="AC93" s="4" t="str">
        <f>IF($H93=0,"",VLOOKUP($G93,Data!$G$3:$BA$2935,22,FALSE))</f>
        <v/>
      </c>
      <c r="AD93" s="4" t="str">
        <f>IF($H93=0,"",VLOOKUP($G93,Data!$G$3:$BA$2935,23,FALSE))</f>
        <v/>
      </c>
      <c r="AE93" s="4" t="str">
        <f>IF($H93=0,"",VLOOKUP($G93,Data!$G$3:$BA$2935,24,FALSE))</f>
        <v/>
      </c>
      <c r="AF93" s="4" t="str">
        <f>IF($H93=0,"",VLOOKUP($G93,Data!$G$3:$BA$2935,25,FALSE))</f>
        <v/>
      </c>
      <c r="AG93" s="4" t="str">
        <f>IF($H93=0,"",VLOOKUP($G93,Data!$G$3:$BA$2935,26,FALSE))</f>
        <v/>
      </c>
      <c r="AH93" s="4" t="str">
        <f>IF($H93=0,"",VLOOKUP($G93,Data!$G$3:$BA$2935,27,FALSE))</f>
        <v/>
      </c>
      <c r="AI93" s="4" t="str">
        <f>IF($H93=0,"",VLOOKUP($G93,Data!$G$3:$BA$2935,28,FALSE))</f>
        <v/>
      </c>
      <c r="AJ93" s="4" t="str">
        <f>IF($H93=0,"",VLOOKUP($G93,Data!$G$3:$BA$2935,29,FALSE))</f>
        <v/>
      </c>
      <c r="AK93" s="4" t="str">
        <f>IF($H93=0,"",VLOOKUP($G93,Data!$G$3:$BA$2935,30,FALSE))</f>
        <v/>
      </c>
      <c r="AL93" s="4" t="str">
        <f>IF($H93=0,"",VLOOKUP($G93,Data!$G$3:$BA$2935,31,FALSE))</f>
        <v/>
      </c>
      <c r="AM93" s="4" t="str">
        <f>IF($H93=0,"",VLOOKUP($G93,Data!$G$3:$BA$2935,32,FALSE))</f>
        <v/>
      </c>
      <c r="AN93" s="4" t="str">
        <f>IF($H93=0,"",VLOOKUP($G93,Data!$G$3:$BA$2935,33,FALSE))</f>
        <v/>
      </c>
      <c r="AO93" s="4" t="str">
        <f>IF($H93=0,"",VLOOKUP($G93,Data!$G$3:$BA$2935,34,FALSE))</f>
        <v/>
      </c>
      <c r="AP93" s="4" t="str">
        <f>IF($H93=0,"",VLOOKUP($G93,Data!$G$3:$BA$2935,35,FALSE))</f>
        <v/>
      </c>
      <c r="AQ93" s="4" t="str">
        <f>IF($H93=0,"",VLOOKUP($G93,Data!$G$3:$BA$2935,36,FALSE))</f>
        <v/>
      </c>
      <c r="AR93" s="4" t="str">
        <f>IF($H93=0,"",VLOOKUP($G93,Data!$G$3:$BA$2935,37,FALSE))</f>
        <v/>
      </c>
      <c r="AS93" s="4" t="str">
        <f>IF($H93=0,"",VLOOKUP($G93,Data!$G$3:$BA$2935,38,FALSE))</f>
        <v/>
      </c>
      <c r="AT93" s="4" t="str">
        <f>IF($H93=0,"",VLOOKUP($G93,Data!$G$3:$BA$2935,39,FALSE))</f>
        <v/>
      </c>
    </row>
    <row r="94" spans="1:46" x14ac:dyDescent="0.25">
      <c r="A94" s="4">
        <f>PSSE!A96</f>
        <v>917023</v>
      </c>
      <c r="B94" s="4" t="str">
        <f>PSSE!B96</f>
        <v>LAICHAU_H3</v>
      </c>
      <c r="C94" s="4">
        <f>PSSE!D96</f>
        <v>15.8</v>
      </c>
      <c r="D94" s="4">
        <f>PSSE!E96</f>
        <v>400</v>
      </c>
      <c r="E94" s="4" t="str">
        <f>PSSE!F96</f>
        <v>TD</v>
      </c>
      <c r="F94" s="4">
        <f>PSSE!G96</f>
        <v>1</v>
      </c>
      <c r="G94" s="4" t="str">
        <f t="shared" si="1"/>
        <v>GEN15.8400TD1</v>
      </c>
      <c r="H94" s="4">
        <f>COUNTIF(Data!$G$3:$BA$2935,GEN!$G94)</f>
        <v>1</v>
      </c>
      <c r="I94" s="4" t="str">
        <f>IF($H94=0,"",VLOOKUP($G94,Data!$G$3:$BA$2935,2,FALSE))</f>
        <v>'GENSAL'</v>
      </c>
      <c r="J94" s="4">
        <f>PSSE!C96</f>
        <v>1</v>
      </c>
      <c r="K94" s="4">
        <f>IF($H94=0,"",VLOOKUP($G94,Data!$G$3:$BA$2935,4,FALSE))</f>
        <v>7.83</v>
      </c>
      <c r="L94" s="4">
        <f>IF($H94=0,"",VLOOKUP($G94,Data!$G$3:$BA$2935,5,FALSE))</f>
        <v>5.7000000000000002E-2</v>
      </c>
      <c r="M94" s="4">
        <f>IF($H94=0,"",VLOOKUP($G94,Data!$G$3:$BA$2935,6,FALSE))</f>
        <v>7.0000000000000007E-2</v>
      </c>
      <c r="N94" s="4">
        <f>IF($H94=0,"",VLOOKUP($G94,Data!$G$3:$BA$2935,7,FALSE))</f>
        <v>4</v>
      </c>
      <c r="O94" s="4">
        <f>IF($H94=0,"",VLOOKUP($G94,Data!$G$3:$BA$2935,8,FALSE))</f>
        <v>0.5</v>
      </c>
      <c r="P94" s="4">
        <f>IF($H94=0,"",VLOOKUP($G94,Data!$G$3:$BA$2935,9,FALSE))</f>
        <v>1.083</v>
      </c>
      <c r="Q94" s="4">
        <f>IF($H94=0,"",VLOOKUP($G94,Data!$G$3:$BA$2935,10,FALSE))</f>
        <v>0.83</v>
      </c>
      <c r="R94" s="4">
        <f>IF($H94=0,"",VLOOKUP($G94,Data!$G$3:$BA$2935,11,FALSE))</f>
        <v>0.375</v>
      </c>
      <c r="S94" s="4">
        <f>IF($H94=0,"",VLOOKUP($G94,Data!$G$3:$BA$2935,12,FALSE))</f>
        <v>0.24</v>
      </c>
      <c r="T94" s="4">
        <f>IF($H94=0,"",VLOOKUP($G94,Data!$G$3:$BA$2935,13,FALSE))</f>
        <v>0.107</v>
      </c>
      <c r="U94" s="4">
        <f>IF($H94=0,"",VLOOKUP($G94,Data!$G$3:$BA$2935,14,FALSE))</f>
        <v>0.13</v>
      </c>
      <c r="V94" s="4">
        <f>IF($H94=0,"",VLOOKUP($G94,Data!$G$3:$BA$2935,15,FALSE))</f>
        <v>0.436</v>
      </c>
      <c r="W94" s="4" t="str">
        <f>IF($H94=0,"",VLOOKUP($G94,Data!$G$3:$BA$2935,16,FALSE))</f>
        <v>/</v>
      </c>
      <c r="X94" s="4" t="str">
        <f>IF($H94=0,"",VLOOKUP($G94,Data!$G$3:$BA$2935,17,FALSE))</f>
        <v>/</v>
      </c>
      <c r="Y94" s="4" t="str">
        <f>IF($H94=0,"",VLOOKUP($G94,Data!$G$3:$BA$2935,18,FALSE))</f>
        <v/>
      </c>
      <c r="Z94" s="4" t="str">
        <f>IF($H94=0,"",VLOOKUP($G94,Data!$G$3:$BA$2935,19,FALSE))</f>
        <v/>
      </c>
      <c r="AA94" s="4" t="str">
        <f>IF($H94=0,"",VLOOKUP($G94,Data!$G$3:$BA$2935,20,FALSE))</f>
        <v/>
      </c>
      <c r="AB94" s="4" t="str">
        <f>IF($H94=0,"",VLOOKUP($G94,Data!$G$3:$BA$2935,21,FALSE))</f>
        <v/>
      </c>
      <c r="AC94" s="4" t="str">
        <f>IF($H94=0,"",VLOOKUP($G94,Data!$G$3:$BA$2935,22,FALSE))</f>
        <v/>
      </c>
      <c r="AD94" s="4" t="str">
        <f>IF($H94=0,"",VLOOKUP($G94,Data!$G$3:$BA$2935,23,FALSE))</f>
        <v/>
      </c>
      <c r="AE94" s="4" t="str">
        <f>IF($H94=0,"",VLOOKUP($G94,Data!$G$3:$BA$2935,24,FALSE))</f>
        <v/>
      </c>
      <c r="AF94" s="4" t="str">
        <f>IF($H94=0,"",VLOOKUP($G94,Data!$G$3:$BA$2935,25,FALSE))</f>
        <v/>
      </c>
      <c r="AG94" s="4" t="str">
        <f>IF($H94=0,"",VLOOKUP($G94,Data!$G$3:$BA$2935,26,FALSE))</f>
        <v/>
      </c>
      <c r="AH94" s="4" t="str">
        <f>IF($H94=0,"",VLOOKUP($G94,Data!$G$3:$BA$2935,27,FALSE))</f>
        <v/>
      </c>
      <c r="AI94" s="4" t="str">
        <f>IF($H94=0,"",VLOOKUP($G94,Data!$G$3:$BA$2935,28,FALSE))</f>
        <v/>
      </c>
      <c r="AJ94" s="4" t="str">
        <f>IF($H94=0,"",VLOOKUP($G94,Data!$G$3:$BA$2935,29,FALSE))</f>
        <v/>
      </c>
      <c r="AK94" s="4" t="str">
        <f>IF($H94=0,"",VLOOKUP($G94,Data!$G$3:$BA$2935,30,FALSE))</f>
        <v/>
      </c>
      <c r="AL94" s="4" t="str">
        <f>IF($H94=0,"",VLOOKUP($G94,Data!$G$3:$BA$2935,31,FALSE))</f>
        <v/>
      </c>
      <c r="AM94" s="4" t="str">
        <f>IF($H94=0,"",VLOOKUP($G94,Data!$G$3:$BA$2935,32,FALSE))</f>
        <v/>
      </c>
      <c r="AN94" s="4" t="str">
        <f>IF($H94=0,"",VLOOKUP($G94,Data!$G$3:$BA$2935,33,FALSE))</f>
        <v/>
      </c>
      <c r="AO94" s="4" t="str">
        <f>IF($H94=0,"",VLOOKUP($G94,Data!$G$3:$BA$2935,34,FALSE))</f>
        <v/>
      </c>
      <c r="AP94" s="4" t="str">
        <f>IF($H94=0,"",VLOOKUP($G94,Data!$G$3:$BA$2935,35,FALSE))</f>
        <v/>
      </c>
      <c r="AQ94" s="4" t="str">
        <f>IF($H94=0,"",VLOOKUP($G94,Data!$G$3:$BA$2935,36,FALSE))</f>
        <v/>
      </c>
      <c r="AR94" s="4" t="str">
        <f>IF($H94=0,"",VLOOKUP($G94,Data!$G$3:$BA$2935,37,FALSE))</f>
        <v/>
      </c>
      <c r="AS94" s="4" t="str">
        <f>IF($H94=0,"",VLOOKUP($G94,Data!$G$3:$BA$2935,38,FALSE))</f>
        <v/>
      </c>
      <c r="AT94" s="4" t="str">
        <f>IF($H94=0,"",VLOOKUP($G94,Data!$G$3:$BA$2935,39,FALSE))</f>
        <v/>
      </c>
    </row>
    <row r="95" spans="1:46" x14ac:dyDescent="0.25">
      <c r="A95" s="4">
        <f>PSSE!A97</f>
        <v>917024</v>
      </c>
      <c r="B95" s="4" t="str">
        <f>PSSE!B97</f>
        <v>LAICHAU_H4</v>
      </c>
      <c r="C95" s="4">
        <f>PSSE!D97</f>
        <v>15.8</v>
      </c>
      <c r="D95" s="4">
        <f>PSSE!E97</f>
        <v>400</v>
      </c>
      <c r="E95" s="4" t="str">
        <f>PSSE!F97</f>
        <v>TD</v>
      </c>
      <c r="F95" s="4">
        <f>PSSE!G97</f>
        <v>1</v>
      </c>
      <c r="G95" s="4" t="str">
        <f t="shared" si="1"/>
        <v>GEN15.8400TD1</v>
      </c>
      <c r="H95" s="4">
        <f>COUNTIF(Data!$G$3:$BA$2935,GEN!$G95)</f>
        <v>1</v>
      </c>
      <c r="I95" s="4" t="str">
        <f>IF($H95=0,"",VLOOKUP($G95,Data!$G$3:$BA$2935,2,FALSE))</f>
        <v>'GENSAL'</v>
      </c>
      <c r="J95" s="4">
        <f>PSSE!C97</f>
        <v>1</v>
      </c>
      <c r="K95" s="4">
        <f>IF($H95=0,"",VLOOKUP($G95,Data!$G$3:$BA$2935,4,FALSE))</f>
        <v>7.83</v>
      </c>
      <c r="L95" s="4">
        <f>IF($H95=0,"",VLOOKUP($G95,Data!$G$3:$BA$2935,5,FALSE))</f>
        <v>5.7000000000000002E-2</v>
      </c>
      <c r="M95" s="4">
        <f>IF($H95=0,"",VLOOKUP($G95,Data!$G$3:$BA$2935,6,FALSE))</f>
        <v>7.0000000000000007E-2</v>
      </c>
      <c r="N95" s="4">
        <f>IF($H95=0,"",VLOOKUP($G95,Data!$G$3:$BA$2935,7,FALSE))</f>
        <v>4</v>
      </c>
      <c r="O95" s="4">
        <f>IF($H95=0,"",VLOOKUP($G95,Data!$G$3:$BA$2935,8,FALSE))</f>
        <v>0.5</v>
      </c>
      <c r="P95" s="4">
        <f>IF($H95=0,"",VLOOKUP($G95,Data!$G$3:$BA$2935,9,FALSE))</f>
        <v>1.083</v>
      </c>
      <c r="Q95" s="4">
        <f>IF($H95=0,"",VLOOKUP($G95,Data!$G$3:$BA$2935,10,FALSE))</f>
        <v>0.83</v>
      </c>
      <c r="R95" s="4">
        <f>IF($H95=0,"",VLOOKUP($G95,Data!$G$3:$BA$2935,11,FALSE))</f>
        <v>0.375</v>
      </c>
      <c r="S95" s="4">
        <f>IF($H95=0,"",VLOOKUP($G95,Data!$G$3:$BA$2935,12,FALSE))</f>
        <v>0.24</v>
      </c>
      <c r="T95" s="4">
        <f>IF($H95=0,"",VLOOKUP($G95,Data!$G$3:$BA$2935,13,FALSE))</f>
        <v>0.107</v>
      </c>
      <c r="U95" s="4">
        <f>IF($H95=0,"",VLOOKUP($G95,Data!$G$3:$BA$2935,14,FALSE))</f>
        <v>0.13</v>
      </c>
      <c r="V95" s="4">
        <f>IF($H95=0,"",VLOOKUP($G95,Data!$G$3:$BA$2935,15,FALSE))</f>
        <v>0.436</v>
      </c>
      <c r="W95" s="4" t="str">
        <f>IF($H95=0,"",VLOOKUP($G95,Data!$G$3:$BA$2935,16,FALSE))</f>
        <v>/</v>
      </c>
      <c r="X95" s="4" t="str">
        <f>IF($H95=0,"",VLOOKUP($G95,Data!$G$3:$BA$2935,17,FALSE))</f>
        <v>/</v>
      </c>
      <c r="Y95" s="4" t="str">
        <f>IF($H95=0,"",VLOOKUP($G95,Data!$G$3:$BA$2935,18,FALSE))</f>
        <v/>
      </c>
      <c r="Z95" s="4" t="str">
        <f>IF($H95=0,"",VLOOKUP($G95,Data!$G$3:$BA$2935,19,FALSE))</f>
        <v/>
      </c>
      <c r="AA95" s="4" t="str">
        <f>IF($H95=0,"",VLOOKUP($G95,Data!$G$3:$BA$2935,20,FALSE))</f>
        <v/>
      </c>
      <c r="AB95" s="4" t="str">
        <f>IF($H95=0,"",VLOOKUP($G95,Data!$G$3:$BA$2935,21,FALSE))</f>
        <v/>
      </c>
      <c r="AC95" s="4" t="str">
        <f>IF($H95=0,"",VLOOKUP($G95,Data!$G$3:$BA$2935,22,FALSE))</f>
        <v/>
      </c>
      <c r="AD95" s="4" t="str">
        <f>IF($H95=0,"",VLOOKUP($G95,Data!$G$3:$BA$2935,23,FALSE))</f>
        <v/>
      </c>
      <c r="AE95" s="4" t="str">
        <f>IF($H95=0,"",VLOOKUP($G95,Data!$G$3:$BA$2935,24,FALSE))</f>
        <v/>
      </c>
      <c r="AF95" s="4" t="str">
        <f>IF($H95=0,"",VLOOKUP($G95,Data!$G$3:$BA$2935,25,FALSE))</f>
        <v/>
      </c>
      <c r="AG95" s="4" t="str">
        <f>IF($H95=0,"",VLOOKUP($G95,Data!$G$3:$BA$2935,26,FALSE))</f>
        <v/>
      </c>
      <c r="AH95" s="4" t="str">
        <f>IF($H95=0,"",VLOOKUP($G95,Data!$G$3:$BA$2935,27,FALSE))</f>
        <v/>
      </c>
      <c r="AI95" s="4" t="str">
        <f>IF($H95=0,"",VLOOKUP($G95,Data!$G$3:$BA$2935,28,FALSE))</f>
        <v/>
      </c>
      <c r="AJ95" s="4" t="str">
        <f>IF($H95=0,"",VLOOKUP($G95,Data!$G$3:$BA$2935,29,FALSE))</f>
        <v/>
      </c>
      <c r="AK95" s="4" t="str">
        <f>IF($H95=0,"",VLOOKUP($G95,Data!$G$3:$BA$2935,30,FALSE))</f>
        <v/>
      </c>
      <c r="AL95" s="4" t="str">
        <f>IF($H95=0,"",VLOOKUP($G95,Data!$G$3:$BA$2935,31,FALSE))</f>
        <v/>
      </c>
      <c r="AM95" s="4" t="str">
        <f>IF($H95=0,"",VLOOKUP($G95,Data!$G$3:$BA$2935,32,FALSE))</f>
        <v/>
      </c>
      <c r="AN95" s="4" t="str">
        <f>IF($H95=0,"",VLOOKUP($G95,Data!$G$3:$BA$2935,33,FALSE))</f>
        <v/>
      </c>
      <c r="AO95" s="4" t="str">
        <f>IF($H95=0,"",VLOOKUP($G95,Data!$G$3:$BA$2935,34,FALSE))</f>
        <v/>
      </c>
      <c r="AP95" s="4" t="str">
        <f>IF($H95=0,"",VLOOKUP($G95,Data!$G$3:$BA$2935,35,FALSE))</f>
        <v/>
      </c>
      <c r="AQ95" s="4" t="str">
        <f>IF($H95=0,"",VLOOKUP($G95,Data!$G$3:$BA$2935,36,FALSE))</f>
        <v/>
      </c>
      <c r="AR95" s="4" t="str">
        <f>IF($H95=0,"",VLOOKUP($G95,Data!$G$3:$BA$2935,37,FALSE))</f>
        <v/>
      </c>
      <c r="AS95" s="4" t="str">
        <f>IF($H95=0,"",VLOOKUP($G95,Data!$G$3:$BA$2935,38,FALSE))</f>
        <v/>
      </c>
      <c r="AT95" s="4" t="str">
        <f>IF($H95=0,"",VLOOKUP($G95,Data!$G$3:$BA$2935,39,FALSE))</f>
        <v/>
      </c>
    </row>
    <row r="96" spans="1:46" x14ac:dyDescent="0.25">
      <c r="A96" s="4">
        <f>PSSE!A98</f>
        <v>917031</v>
      </c>
      <c r="B96" s="4" t="str">
        <f>PSSE!B98</f>
        <v>HUOIQUANG_H1</v>
      </c>
      <c r="C96" s="4">
        <f>PSSE!D98</f>
        <v>15.8</v>
      </c>
      <c r="D96" s="4">
        <f>PSSE!E98</f>
        <v>300</v>
      </c>
      <c r="E96" s="4" t="str">
        <f>PSSE!F98</f>
        <v>TD</v>
      </c>
      <c r="F96" s="4">
        <f>PSSE!G98</f>
        <v>1</v>
      </c>
      <c r="G96" s="4" t="str">
        <f t="shared" si="1"/>
        <v>GEN15.8300TD1</v>
      </c>
      <c r="H96" s="4">
        <f>COUNTIF(Data!$G$3:$BA$2935,GEN!$G96)</f>
        <v>1</v>
      </c>
      <c r="I96" s="4" t="str">
        <f>IF($H96=0,"",VLOOKUP($G96,Data!$G$3:$BA$2935,2,FALSE))</f>
        <v>'GENSAL'</v>
      </c>
      <c r="J96" s="4">
        <f>PSSE!C98</f>
        <v>1</v>
      </c>
      <c r="K96" s="4">
        <f>IF($H96=0,"",VLOOKUP($G96,Data!$G$3:$BA$2935,4,FALSE))</f>
        <v>7.83</v>
      </c>
      <c r="L96" s="4">
        <f>IF($H96=0,"",VLOOKUP($G96,Data!$G$3:$BA$2935,5,FALSE))</f>
        <v>5.7000000000000002E-2</v>
      </c>
      <c r="M96" s="4">
        <f>IF($H96=0,"",VLOOKUP($G96,Data!$G$3:$BA$2935,6,FALSE))</f>
        <v>7.0000000000000007E-2</v>
      </c>
      <c r="N96" s="4">
        <f>IF($H96=0,"",VLOOKUP($G96,Data!$G$3:$BA$2935,7,FALSE))</f>
        <v>4</v>
      </c>
      <c r="O96" s="4">
        <f>IF($H96=0,"",VLOOKUP($G96,Data!$G$3:$BA$2935,8,FALSE))</f>
        <v>0.5</v>
      </c>
      <c r="P96" s="4">
        <f>IF($H96=0,"",VLOOKUP($G96,Data!$G$3:$BA$2935,9,FALSE))</f>
        <v>1.083</v>
      </c>
      <c r="Q96" s="4">
        <f>IF($H96=0,"",VLOOKUP($G96,Data!$G$3:$BA$2935,10,FALSE))</f>
        <v>0.83</v>
      </c>
      <c r="R96" s="4">
        <f>IF($H96=0,"",VLOOKUP($G96,Data!$G$3:$BA$2935,11,FALSE))</f>
        <v>0.375</v>
      </c>
      <c r="S96" s="4">
        <f>IF($H96=0,"",VLOOKUP($G96,Data!$G$3:$BA$2935,12,FALSE))</f>
        <v>0.24</v>
      </c>
      <c r="T96" s="4">
        <f>IF($H96=0,"",VLOOKUP($G96,Data!$G$3:$BA$2935,13,FALSE))</f>
        <v>0.107</v>
      </c>
      <c r="U96" s="4">
        <f>IF($H96=0,"",VLOOKUP($G96,Data!$G$3:$BA$2935,14,FALSE))</f>
        <v>0.13</v>
      </c>
      <c r="V96" s="4">
        <f>IF($H96=0,"",VLOOKUP($G96,Data!$G$3:$BA$2935,15,FALSE))</f>
        <v>0.436</v>
      </c>
      <c r="W96" s="4" t="str">
        <f>IF($H96=0,"",VLOOKUP($G96,Data!$G$3:$BA$2935,16,FALSE))</f>
        <v>/</v>
      </c>
      <c r="X96" s="4" t="str">
        <f>IF($H96=0,"",VLOOKUP($G96,Data!$G$3:$BA$2935,17,FALSE))</f>
        <v>/</v>
      </c>
      <c r="Y96" s="4" t="str">
        <f>IF($H96=0,"",VLOOKUP($G96,Data!$G$3:$BA$2935,18,FALSE))</f>
        <v/>
      </c>
      <c r="Z96" s="4" t="str">
        <f>IF($H96=0,"",VLOOKUP($G96,Data!$G$3:$BA$2935,19,FALSE))</f>
        <v/>
      </c>
      <c r="AA96" s="4" t="str">
        <f>IF($H96=0,"",VLOOKUP($G96,Data!$G$3:$BA$2935,20,FALSE))</f>
        <v/>
      </c>
      <c r="AB96" s="4" t="str">
        <f>IF($H96=0,"",VLOOKUP($G96,Data!$G$3:$BA$2935,21,FALSE))</f>
        <v/>
      </c>
      <c r="AC96" s="4" t="str">
        <f>IF($H96=0,"",VLOOKUP($G96,Data!$G$3:$BA$2935,22,FALSE))</f>
        <v/>
      </c>
      <c r="AD96" s="4" t="str">
        <f>IF($H96=0,"",VLOOKUP($G96,Data!$G$3:$BA$2935,23,FALSE))</f>
        <v/>
      </c>
      <c r="AE96" s="4" t="str">
        <f>IF($H96=0,"",VLOOKUP($G96,Data!$G$3:$BA$2935,24,FALSE))</f>
        <v/>
      </c>
      <c r="AF96" s="4" t="str">
        <f>IF($H96=0,"",VLOOKUP($G96,Data!$G$3:$BA$2935,25,FALSE))</f>
        <v/>
      </c>
      <c r="AG96" s="4" t="str">
        <f>IF($H96=0,"",VLOOKUP($G96,Data!$G$3:$BA$2935,26,FALSE))</f>
        <v/>
      </c>
      <c r="AH96" s="4" t="str">
        <f>IF($H96=0,"",VLOOKUP($G96,Data!$G$3:$BA$2935,27,FALSE))</f>
        <v/>
      </c>
      <c r="AI96" s="4" t="str">
        <f>IF($H96=0,"",VLOOKUP($G96,Data!$G$3:$BA$2935,28,FALSE))</f>
        <v/>
      </c>
      <c r="AJ96" s="4" t="str">
        <f>IF($H96=0,"",VLOOKUP($G96,Data!$G$3:$BA$2935,29,FALSE))</f>
        <v/>
      </c>
      <c r="AK96" s="4" t="str">
        <f>IF($H96=0,"",VLOOKUP($G96,Data!$G$3:$BA$2935,30,FALSE))</f>
        <v/>
      </c>
      <c r="AL96" s="4" t="str">
        <f>IF($H96=0,"",VLOOKUP($G96,Data!$G$3:$BA$2935,31,FALSE))</f>
        <v/>
      </c>
      <c r="AM96" s="4" t="str">
        <f>IF($H96=0,"",VLOOKUP($G96,Data!$G$3:$BA$2935,32,FALSE))</f>
        <v/>
      </c>
      <c r="AN96" s="4" t="str">
        <f>IF($H96=0,"",VLOOKUP($G96,Data!$G$3:$BA$2935,33,FALSE))</f>
        <v/>
      </c>
      <c r="AO96" s="4" t="str">
        <f>IF($H96=0,"",VLOOKUP($G96,Data!$G$3:$BA$2935,34,FALSE))</f>
        <v/>
      </c>
      <c r="AP96" s="4" t="str">
        <f>IF($H96=0,"",VLOOKUP($G96,Data!$G$3:$BA$2935,35,FALSE))</f>
        <v/>
      </c>
      <c r="AQ96" s="4" t="str">
        <f>IF($H96=0,"",VLOOKUP($G96,Data!$G$3:$BA$2935,36,FALSE))</f>
        <v/>
      </c>
      <c r="AR96" s="4" t="str">
        <f>IF($H96=0,"",VLOOKUP($G96,Data!$G$3:$BA$2935,37,FALSE))</f>
        <v/>
      </c>
      <c r="AS96" s="4" t="str">
        <f>IF($H96=0,"",VLOOKUP($G96,Data!$G$3:$BA$2935,38,FALSE))</f>
        <v/>
      </c>
      <c r="AT96" s="4" t="str">
        <f>IF($H96=0,"",VLOOKUP($G96,Data!$G$3:$BA$2935,39,FALSE))</f>
        <v/>
      </c>
    </row>
    <row r="97" spans="1:46" x14ac:dyDescent="0.25">
      <c r="A97" s="4">
        <f>PSSE!A99</f>
        <v>917032</v>
      </c>
      <c r="B97" s="4" t="str">
        <f>PSSE!B99</f>
        <v>HUOIQUANG_H2</v>
      </c>
      <c r="C97" s="4">
        <f>PSSE!D99</f>
        <v>15.8</v>
      </c>
      <c r="D97" s="4">
        <f>PSSE!E99</f>
        <v>300</v>
      </c>
      <c r="E97" s="4" t="str">
        <f>PSSE!F99</f>
        <v>TD</v>
      </c>
      <c r="F97" s="4">
        <f>PSSE!G99</f>
        <v>1</v>
      </c>
      <c r="G97" s="4" t="str">
        <f t="shared" si="1"/>
        <v>GEN15.8300TD1</v>
      </c>
      <c r="H97" s="4">
        <f>COUNTIF(Data!$G$3:$BA$2935,GEN!$G97)</f>
        <v>1</v>
      </c>
      <c r="I97" s="4" t="str">
        <f>IF($H97=0,"",VLOOKUP($G97,Data!$G$3:$BA$2935,2,FALSE))</f>
        <v>'GENSAL'</v>
      </c>
      <c r="J97" s="4">
        <f>PSSE!C99</f>
        <v>1</v>
      </c>
      <c r="K97" s="4">
        <f>IF($H97=0,"",VLOOKUP($G97,Data!$G$3:$BA$2935,4,FALSE))</f>
        <v>7.83</v>
      </c>
      <c r="L97" s="4">
        <f>IF($H97=0,"",VLOOKUP($G97,Data!$G$3:$BA$2935,5,FALSE))</f>
        <v>5.7000000000000002E-2</v>
      </c>
      <c r="M97" s="4">
        <f>IF($H97=0,"",VLOOKUP($G97,Data!$G$3:$BA$2935,6,FALSE))</f>
        <v>7.0000000000000007E-2</v>
      </c>
      <c r="N97" s="4">
        <f>IF($H97=0,"",VLOOKUP($G97,Data!$G$3:$BA$2935,7,FALSE))</f>
        <v>4</v>
      </c>
      <c r="O97" s="4">
        <f>IF($H97=0,"",VLOOKUP($G97,Data!$G$3:$BA$2935,8,FALSE))</f>
        <v>0.5</v>
      </c>
      <c r="P97" s="4">
        <f>IF($H97=0,"",VLOOKUP($G97,Data!$G$3:$BA$2935,9,FALSE))</f>
        <v>1.083</v>
      </c>
      <c r="Q97" s="4">
        <f>IF($H97=0,"",VLOOKUP($G97,Data!$G$3:$BA$2935,10,FALSE))</f>
        <v>0.83</v>
      </c>
      <c r="R97" s="4">
        <f>IF($H97=0,"",VLOOKUP($G97,Data!$G$3:$BA$2935,11,FALSE))</f>
        <v>0.375</v>
      </c>
      <c r="S97" s="4">
        <f>IF($H97=0,"",VLOOKUP($G97,Data!$G$3:$BA$2935,12,FALSE))</f>
        <v>0.24</v>
      </c>
      <c r="T97" s="4">
        <f>IF($H97=0,"",VLOOKUP($G97,Data!$G$3:$BA$2935,13,FALSE))</f>
        <v>0.107</v>
      </c>
      <c r="U97" s="4">
        <f>IF($H97=0,"",VLOOKUP($G97,Data!$G$3:$BA$2935,14,FALSE))</f>
        <v>0.13</v>
      </c>
      <c r="V97" s="4">
        <f>IF($H97=0,"",VLOOKUP($G97,Data!$G$3:$BA$2935,15,FALSE))</f>
        <v>0.436</v>
      </c>
      <c r="W97" s="4" t="str">
        <f>IF($H97=0,"",VLOOKUP($G97,Data!$G$3:$BA$2935,16,FALSE))</f>
        <v>/</v>
      </c>
      <c r="X97" s="4" t="str">
        <f>IF($H97=0,"",VLOOKUP($G97,Data!$G$3:$BA$2935,17,FALSE))</f>
        <v>/</v>
      </c>
      <c r="Y97" s="4" t="str">
        <f>IF($H97=0,"",VLOOKUP($G97,Data!$G$3:$BA$2935,18,FALSE))</f>
        <v/>
      </c>
      <c r="Z97" s="4" t="str">
        <f>IF($H97=0,"",VLOOKUP($G97,Data!$G$3:$BA$2935,19,FALSE))</f>
        <v/>
      </c>
      <c r="AA97" s="4" t="str">
        <f>IF($H97=0,"",VLOOKUP($G97,Data!$G$3:$BA$2935,20,FALSE))</f>
        <v/>
      </c>
      <c r="AB97" s="4" t="str">
        <f>IF($H97=0,"",VLOOKUP($G97,Data!$G$3:$BA$2935,21,FALSE))</f>
        <v/>
      </c>
      <c r="AC97" s="4" t="str">
        <f>IF($H97=0,"",VLOOKUP($G97,Data!$G$3:$BA$2935,22,FALSE))</f>
        <v/>
      </c>
      <c r="AD97" s="4" t="str">
        <f>IF($H97=0,"",VLOOKUP($G97,Data!$G$3:$BA$2935,23,FALSE))</f>
        <v/>
      </c>
      <c r="AE97" s="4" t="str">
        <f>IF($H97=0,"",VLOOKUP($G97,Data!$G$3:$BA$2935,24,FALSE))</f>
        <v/>
      </c>
      <c r="AF97" s="4" t="str">
        <f>IF($H97=0,"",VLOOKUP($G97,Data!$G$3:$BA$2935,25,FALSE))</f>
        <v/>
      </c>
      <c r="AG97" s="4" t="str">
        <f>IF($H97=0,"",VLOOKUP($G97,Data!$G$3:$BA$2935,26,FALSE))</f>
        <v/>
      </c>
      <c r="AH97" s="4" t="str">
        <f>IF($H97=0,"",VLOOKUP($G97,Data!$G$3:$BA$2935,27,FALSE))</f>
        <v/>
      </c>
      <c r="AI97" s="4" t="str">
        <f>IF($H97=0,"",VLOOKUP($G97,Data!$G$3:$BA$2935,28,FALSE))</f>
        <v/>
      </c>
      <c r="AJ97" s="4" t="str">
        <f>IF($H97=0,"",VLOOKUP($G97,Data!$G$3:$BA$2935,29,FALSE))</f>
        <v/>
      </c>
      <c r="AK97" s="4" t="str">
        <f>IF($H97=0,"",VLOOKUP($G97,Data!$G$3:$BA$2935,30,FALSE))</f>
        <v/>
      </c>
      <c r="AL97" s="4" t="str">
        <f>IF($H97=0,"",VLOOKUP($G97,Data!$G$3:$BA$2935,31,FALSE))</f>
        <v/>
      </c>
      <c r="AM97" s="4" t="str">
        <f>IF($H97=0,"",VLOOKUP($G97,Data!$G$3:$BA$2935,32,FALSE))</f>
        <v/>
      </c>
      <c r="AN97" s="4" t="str">
        <f>IF($H97=0,"",VLOOKUP($G97,Data!$G$3:$BA$2935,33,FALSE))</f>
        <v/>
      </c>
      <c r="AO97" s="4" t="str">
        <f>IF($H97=0,"",VLOOKUP($G97,Data!$G$3:$BA$2935,34,FALSE))</f>
        <v/>
      </c>
      <c r="AP97" s="4" t="str">
        <f>IF($H97=0,"",VLOOKUP($G97,Data!$G$3:$BA$2935,35,FALSE))</f>
        <v/>
      </c>
      <c r="AQ97" s="4" t="str">
        <f>IF($H97=0,"",VLOOKUP($G97,Data!$G$3:$BA$2935,36,FALSE))</f>
        <v/>
      </c>
      <c r="AR97" s="4" t="str">
        <f>IF($H97=0,"",VLOOKUP($G97,Data!$G$3:$BA$2935,37,FALSE))</f>
        <v/>
      </c>
      <c r="AS97" s="4" t="str">
        <f>IF($H97=0,"",VLOOKUP($G97,Data!$G$3:$BA$2935,38,FALSE))</f>
        <v/>
      </c>
      <c r="AT97" s="4" t="str">
        <f>IF($H97=0,"",VLOOKUP($G97,Data!$G$3:$BA$2935,39,FALSE))</f>
        <v/>
      </c>
    </row>
    <row r="98" spans="1:46" x14ac:dyDescent="0.25">
      <c r="A98" s="4">
        <f>PSSE!A100</f>
        <v>918010</v>
      </c>
      <c r="B98" s="4" t="str">
        <f>PSSE!B100</f>
        <v>DIENBIEN_H1</v>
      </c>
      <c r="C98" s="4">
        <f>PSSE!D100</f>
        <v>10.5</v>
      </c>
      <c r="D98" s="4">
        <f>PSSE!E100</f>
        <v>50</v>
      </c>
      <c r="E98" s="4" t="str">
        <f>PSSE!F100</f>
        <v>TD</v>
      </c>
      <c r="F98" s="4">
        <f>PSSE!G100</f>
        <v>1</v>
      </c>
      <c r="G98" s="4" t="str">
        <f t="shared" si="1"/>
        <v>GEN10.550TD1</v>
      </c>
      <c r="H98" s="4">
        <f>COUNTIF(Data!$G$3:$BA$2935,GEN!$G98)</f>
        <v>1</v>
      </c>
      <c r="I98" s="4" t="str">
        <f>IF($H98=0,"",VLOOKUP($G98,Data!$G$3:$BA$2935,2,FALSE))</f>
        <v>'GENSAL'</v>
      </c>
      <c r="J98" s="4">
        <f>PSSE!C100</f>
        <v>1</v>
      </c>
      <c r="K98" s="4">
        <f>IF($H98=0,"",VLOOKUP($G98,Data!$G$3:$BA$2935,4,FALSE))</f>
        <v>6.6</v>
      </c>
      <c r="L98" s="4">
        <f>IF($H98=0,"",VLOOKUP($G98,Data!$G$3:$BA$2935,5,FALSE))</f>
        <v>0.05</v>
      </c>
      <c r="M98" s="4">
        <f>IF($H98=0,"",VLOOKUP($G98,Data!$G$3:$BA$2935,6,FALSE))</f>
        <v>0.155</v>
      </c>
      <c r="N98" s="4">
        <f>IF($H98=0,"",VLOOKUP($G98,Data!$G$3:$BA$2935,7,FALSE))</f>
        <v>2</v>
      </c>
      <c r="O98" s="4">
        <f>IF($H98=0,"",VLOOKUP($G98,Data!$G$3:$BA$2935,8,FALSE))</f>
        <v>0</v>
      </c>
      <c r="P98" s="4">
        <f>IF($H98=0,"",VLOOKUP($G98,Data!$G$3:$BA$2935,9,FALSE))</f>
        <v>1.1299999999999999</v>
      </c>
      <c r="Q98" s="4">
        <f>IF($H98=0,"",VLOOKUP($G98,Data!$G$3:$BA$2935,10,FALSE))</f>
        <v>0.73399999999999999</v>
      </c>
      <c r="R98" s="4">
        <f>IF($H98=0,"",VLOOKUP($G98,Data!$G$3:$BA$2935,11,FALSE))</f>
        <v>0.26</v>
      </c>
      <c r="S98" s="4">
        <f>IF($H98=0,"",VLOOKUP($G98,Data!$G$3:$BA$2935,12,FALSE))</f>
        <v>0.25600000000000001</v>
      </c>
      <c r="T98" s="4">
        <f>IF($H98=0,"",VLOOKUP($G98,Data!$G$3:$BA$2935,13,FALSE))</f>
        <v>0.104</v>
      </c>
      <c r="U98" s="4">
        <f>IF($H98=0,"",VLOOKUP($G98,Data!$G$3:$BA$2935,14,FALSE))</f>
        <v>0.19400000000000001</v>
      </c>
      <c r="V98" s="4">
        <f>IF($H98=0,"",VLOOKUP($G98,Data!$G$3:$BA$2935,15,FALSE))</f>
        <v>0.68500000000000005</v>
      </c>
      <c r="W98" s="4" t="str">
        <f>IF($H98=0,"",VLOOKUP($G98,Data!$G$3:$BA$2935,16,FALSE))</f>
        <v>/</v>
      </c>
      <c r="X98" s="4" t="str">
        <f>IF($H98=0,"",VLOOKUP($G98,Data!$G$3:$BA$2935,17,FALSE))</f>
        <v>/</v>
      </c>
      <c r="Y98" s="4" t="str">
        <f>IF($H98=0,"",VLOOKUP($G98,Data!$G$3:$BA$2935,18,FALSE))</f>
        <v/>
      </c>
      <c r="Z98" s="4" t="str">
        <f>IF($H98=0,"",VLOOKUP($G98,Data!$G$3:$BA$2935,19,FALSE))</f>
        <v/>
      </c>
      <c r="AA98" s="4" t="str">
        <f>IF($H98=0,"",VLOOKUP($G98,Data!$G$3:$BA$2935,20,FALSE))</f>
        <v/>
      </c>
      <c r="AB98" s="4" t="str">
        <f>IF($H98=0,"",VLOOKUP($G98,Data!$G$3:$BA$2935,21,FALSE))</f>
        <v/>
      </c>
      <c r="AC98" s="4" t="str">
        <f>IF($H98=0,"",VLOOKUP($G98,Data!$G$3:$BA$2935,22,FALSE))</f>
        <v/>
      </c>
      <c r="AD98" s="4" t="str">
        <f>IF($H98=0,"",VLOOKUP($G98,Data!$G$3:$BA$2935,23,FALSE))</f>
        <v/>
      </c>
      <c r="AE98" s="4" t="str">
        <f>IF($H98=0,"",VLOOKUP($G98,Data!$G$3:$BA$2935,24,FALSE))</f>
        <v/>
      </c>
      <c r="AF98" s="4" t="str">
        <f>IF($H98=0,"",VLOOKUP($G98,Data!$G$3:$BA$2935,25,FALSE))</f>
        <v/>
      </c>
      <c r="AG98" s="4" t="str">
        <f>IF($H98=0,"",VLOOKUP($G98,Data!$G$3:$BA$2935,26,FALSE))</f>
        <v/>
      </c>
      <c r="AH98" s="4" t="str">
        <f>IF($H98=0,"",VLOOKUP($G98,Data!$G$3:$BA$2935,27,FALSE))</f>
        <v/>
      </c>
      <c r="AI98" s="4" t="str">
        <f>IF($H98=0,"",VLOOKUP($G98,Data!$G$3:$BA$2935,28,FALSE))</f>
        <v/>
      </c>
      <c r="AJ98" s="4" t="str">
        <f>IF($H98=0,"",VLOOKUP($G98,Data!$G$3:$BA$2935,29,FALSE))</f>
        <v/>
      </c>
      <c r="AK98" s="4" t="str">
        <f>IF($H98=0,"",VLOOKUP($G98,Data!$G$3:$BA$2935,30,FALSE))</f>
        <v/>
      </c>
      <c r="AL98" s="4" t="str">
        <f>IF($H98=0,"",VLOOKUP($G98,Data!$G$3:$BA$2935,31,FALSE))</f>
        <v/>
      </c>
      <c r="AM98" s="4" t="str">
        <f>IF($H98=0,"",VLOOKUP($G98,Data!$G$3:$BA$2935,32,FALSE))</f>
        <v/>
      </c>
      <c r="AN98" s="4" t="str">
        <f>IF($H98=0,"",VLOOKUP($G98,Data!$G$3:$BA$2935,33,FALSE))</f>
        <v/>
      </c>
      <c r="AO98" s="4" t="str">
        <f>IF($H98=0,"",VLOOKUP($G98,Data!$G$3:$BA$2935,34,FALSE))</f>
        <v/>
      </c>
      <c r="AP98" s="4" t="str">
        <f>IF($H98=0,"",VLOOKUP($G98,Data!$G$3:$BA$2935,35,FALSE))</f>
        <v/>
      </c>
      <c r="AQ98" s="4" t="str">
        <f>IF($H98=0,"",VLOOKUP($G98,Data!$G$3:$BA$2935,36,FALSE))</f>
        <v/>
      </c>
      <c r="AR98" s="4" t="str">
        <f>IF($H98=0,"",VLOOKUP($G98,Data!$G$3:$BA$2935,37,FALSE))</f>
        <v/>
      </c>
      <c r="AS98" s="4" t="str">
        <f>IF($H98=0,"",VLOOKUP($G98,Data!$G$3:$BA$2935,38,FALSE))</f>
        <v/>
      </c>
      <c r="AT98" s="4" t="str">
        <f>IF($H98=0,"",VLOOKUP($G98,Data!$G$3:$BA$2935,39,FALSE))</f>
        <v/>
      </c>
    </row>
    <row r="99" spans="1:46" x14ac:dyDescent="0.25">
      <c r="A99" s="4">
        <f>PSSE!A101</f>
        <v>919011</v>
      </c>
      <c r="B99" s="4" t="str">
        <f>PSSE!B101</f>
        <v>SONLA_H1</v>
      </c>
      <c r="C99" s="4">
        <f>PSSE!D101</f>
        <v>15.8</v>
      </c>
      <c r="D99" s="4">
        <f>PSSE!E101</f>
        <v>400</v>
      </c>
      <c r="E99" s="4" t="str">
        <f>PSSE!F101</f>
        <v>TD</v>
      </c>
      <c r="F99" s="4">
        <f>PSSE!G101</f>
        <v>1</v>
      </c>
      <c r="G99" s="4" t="str">
        <f t="shared" si="1"/>
        <v>GEN15.8400TD1</v>
      </c>
      <c r="H99" s="4">
        <f>COUNTIF(Data!$G$3:$BA$2935,GEN!$G99)</f>
        <v>1</v>
      </c>
      <c r="I99" s="4" t="str">
        <f>IF($H99=0,"",VLOOKUP($G99,Data!$G$3:$BA$2935,2,FALSE))</f>
        <v>'GENSAL'</v>
      </c>
      <c r="J99" s="4">
        <f>PSSE!C101</f>
        <v>1</v>
      </c>
      <c r="K99" s="4">
        <f>IF($H99=0,"",VLOOKUP($G99,Data!$G$3:$BA$2935,4,FALSE))</f>
        <v>7.83</v>
      </c>
      <c r="L99" s="4">
        <f>IF($H99=0,"",VLOOKUP($G99,Data!$G$3:$BA$2935,5,FALSE))</f>
        <v>5.7000000000000002E-2</v>
      </c>
      <c r="M99" s="4">
        <f>IF($H99=0,"",VLOOKUP($G99,Data!$G$3:$BA$2935,6,FALSE))</f>
        <v>7.0000000000000007E-2</v>
      </c>
      <c r="N99" s="4">
        <f>IF($H99=0,"",VLOOKUP($G99,Data!$G$3:$BA$2935,7,FALSE))</f>
        <v>4</v>
      </c>
      <c r="O99" s="4">
        <f>IF($H99=0,"",VLOOKUP($G99,Data!$G$3:$BA$2935,8,FALSE))</f>
        <v>0.5</v>
      </c>
      <c r="P99" s="4">
        <f>IF($H99=0,"",VLOOKUP($G99,Data!$G$3:$BA$2935,9,FALSE))</f>
        <v>1.083</v>
      </c>
      <c r="Q99" s="4">
        <f>IF($H99=0,"",VLOOKUP($G99,Data!$G$3:$BA$2935,10,FALSE))</f>
        <v>0.83</v>
      </c>
      <c r="R99" s="4">
        <f>IF($H99=0,"",VLOOKUP($G99,Data!$G$3:$BA$2935,11,FALSE))</f>
        <v>0.375</v>
      </c>
      <c r="S99" s="4">
        <f>IF($H99=0,"",VLOOKUP($G99,Data!$G$3:$BA$2935,12,FALSE))</f>
        <v>0.24</v>
      </c>
      <c r="T99" s="4">
        <f>IF($H99=0,"",VLOOKUP($G99,Data!$G$3:$BA$2935,13,FALSE))</f>
        <v>0.107</v>
      </c>
      <c r="U99" s="4">
        <f>IF($H99=0,"",VLOOKUP($G99,Data!$G$3:$BA$2935,14,FALSE))</f>
        <v>0.13</v>
      </c>
      <c r="V99" s="4">
        <f>IF($H99=0,"",VLOOKUP($G99,Data!$G$3:$BA$2935,15,FALSE))</f>
        <v>0.436</v>
      </c>
      <c r="W99" s="4" t="str">
        <f>IF($H99=0,"",VLOOKUP($G99,Data!$G$3:$BA$2935,16,FALSE))</f>
        <v>/</v>
      </c>
      <c r="X99" s="4" t="str">
        <f>IF($H99=0,"",VLOOKUP($G99,Data!$G$3:$BA$2935,17,FALSE))</f>
        <v>/</v>
      </c>
      <c r="Y99" s="4" t="str">
        <f>IF($H99=0,"",VLOOKUP($G99,Data!$G$3:$BA$2935,18,FALSE))</f>
        <v/>
      </c>
      <c r="Z99" s="4" t="str">
        <f>IF($H99=0,"",VLOOKUP($G99,Data!$G$3:$BA$2935,19,FALSE))</f>
        <v/>
      </c>
      <c r="AA99" s="4" t="str">
        <f>IF($H99=0,"",VLOOKUP($G99,Data!$G$3:$BA$2935,20,FALSE))</f>
        <v/>
      </c>
      <c r="AB99" s="4" t="str">
        <f>IF($H99=0,"",VLOOKUP($G99,Data!$G$3:$BA$2935,21,FALSE))</f>
        <v/>
      </c>
      <c r="AC99" s="4" t="str">
        <f>IF($H99=0,"",VLOOKUP($G99,Data!$G$3:$BA$2935,22,FALSE))</f>
        <v/>
      </c>
      <c r="AD99" s="4" t="str">
        <f>IF($H99=0,"",VLOOKUP($G99,Data!$G$3:$BA$2935,23,FALSE))</f>
        <v/>
      </c>
      <c r="AE99" s="4" t="str">
        <f>IF($H99=0,"",VLOOKUP($G99,Data!$G$3:$BA$2935,24,FALSE))</f>
        <v/>
      </c>
      <c r="AF99" s="4" t="str">
        <f>IF($H99=0,"",VLOOKUP($G99,Data!$G$3:$BA$2935,25,FALSE))</f>
        <v/>
      </c>
      <c r="AG99" s="4" t="str">
        <f>IF($H99=0,"",VLOOKUP($G99,Data!$G$3:$BA$2935,26,FALSE))</f>
        <v/>
      </c>
      <c r="AH99" s="4" t="str">
        <f>IF($H99=0,"",VLOOKUP($G99,Data!$G$3:$BA$2935,27,FALSE))</f>
        <v/>
      </c>
      <c r="AI99" s="4" t="str">
        <f>IF($H99=0,"",VLOOKUP($G99,Data!$G$3:$BA$2935,28,FALSE))</f>
        <v/>
      </c>
      <c r="AJ99" s="4" t="str">
        <f>IF($H99=0,"",VLOOKUP($G99,Data!$G$3:$BA$2935,29,FALSE))</f>
        <v/>
      </c>
      <c r="AK99" s="4" t="str">
        <f>IF($H99=0,"",VLOOKUP($G99,Data!$G$3:$BA$2935,30,FALSE))</f>
        <v/>
      </c>
      <c r="AL99" s="4" t="str">
        <f>IF($H99=0,"",VLOOKUP($G99,Data!$G$3:$BA$2935,31,FALSE))</f>
        <v/>
      </c>
      <c r="AM99" s="4" t="str">
        <f>IF($H99=0,"",VLOOKUP($G99,Data!$G$3:$BA$2935,32,FALSE))</f>
        <v/>
      </c>
      <c r="AN99" s="4" t="str">
        <f>IF($H99=0,"",VLOOKUP($G99,Data!$G$3:$BA$2935,33,FALSE))</f>
        <v/>
      </c>
      <c r="AO99" s="4" t="str">
        <f>IF($H99=0,"",VLOOKUP($G99,Data!$G$3:$BA$2935,34,FALSE))</f>
        <v/>
      </c>
      <c r="AP99" s="4" t="str">
        <f>IF($H99=0,"",VLOOKUP($G99,Data!$G$3:$BA$2935,35,FALSE))</f>
        <v/>
      </c>
      <c r="AQ99" s="4" t="str">
        <f>IF($H99=0,"",VLOOKUP($G99,Data!$G$3:$BA$2935,36,FALSE))</f>
        <v/>
      </c>
      <c r="AR99" s="4" t="str">
        <f>IF($H99=0,"",VLOOKUP($G99,Data!$G$3:$BA$2935,37,FALSE))</f>
        <v/>
      </c>
      <c r="AS99" s="4" t="str">
        <f>IF($H99=0,"",VLOOKUP($G99,Data!$G$3:$BA$2935,38,FALSE))</f>
        <v/>
      </c>
      <c r="AT99" s="4" t="str">
        <f>IF($H99=0,"",VLOOKUP($G99,Data!$G$3:$BA$2935,39,FALSE))</f>
        <v/>
      </c>
    </row>
    <row r="100" spans="1:46" x14ac:dyDescent="0.25">
      <c r="A100" s="4">
        <f>PSSE!A102</f>
        <v>919012</v>
      </c>
      <c r="B100" s="4" t="str">
        <f>PSSE!B102</f>
        <v>SONLA_H2</v>
      </c>
      <c r="C100" s="4">
        <f>PSSE!D102</f>
        <v>15.8</v>
      </c>
      <c r="D100" s="4">
        <f>PSSE!E102</f>
        <v>400</v>
      </c>
      <c r="E100" s="4" t="str">
        <f>PSSE!F102</f>
        <v>TD</v>
      </c>
      <c r="F100" s="4">
        <f>PSSE!G102</f>
        <v>1</v>
      </c>
      <c r="G100" s="4" t="str">
        <f t="shared" si="1"/>
        <v>GEN15.8400TD1</v>
      </c>
      <c r="H100" s="4">
        <f>COUNTIF(Data!$G$3:$BA$2935,GEN!$G100)</f>
        <v>1</v>
      </c>
      <c r="I100" s="4" t="str">
        <f>IF($H100=0,"",VLOOKUP($G100,Data!$G$3:$BA$2935,2,FALSE))</f>
        <v>'GENSAL'</v>
      </c>
      <c r="J100" s="4">
        <f>PSSE!C102</f>
        <v>1</v>
      </c>
      <c r="K100" s="4">
        <f>IF($H100=0,"",VLOOKUP($G100,Data!$G$3:$BA$2935,4,FALSE))</f>
        <v>7.83</v>
      </c>
      <c r="L100" s="4">
        <f>IF($H100=0,"",VLOOKUP($G100,Data!$G$3:$BA$2935,5,FALSE))</f>
        <v>5.7000000000000002E-2</v>
      </c>
      <c r="M100" s="4">
        <f>IF($H100=0,"",VLOOKUP($G100,Data!$G$3:$BA$2935,6,FALSE))</f>
        <v>7.0000000000000007E-2</v>
      </c>
      <c r="N100" s="4">
        <f>IF($H100=0,"",VLOOKUP($G100,Data!$G$3:$BA$2935,7,FALSE))</f>
        <v>4</v>
      </c>
      <c r="O100" s="4">
        <f>IF($H100=0,"",VLOOKUP($G100,Data!$G$3:$BA$2935,8,FALSE))</f>
        <v>0.5</v>
      </c>
      <c r="P100" s="4">
        <f>IF($H100=0,"",VLOOKUP($G100,Data!$G$3:$BA$2935,9,FALSE))</f>
        <v>1.083</v>
      </c>
      <c r="Q100" s="4">
        <f>IF($H100=0,"",VLOOKUP($G100,Data!$G$3:$BA$2935,10,FALSE))</f>
        <v>0.83</v>
      </c>
      <c r="R100" s="4">
        <f>IF($H100=0,"",VLOOKUP($G100,Data!$G$3:$BA$2935,11,FALSE))</f>
        <v>0.375</v>
      </c>
      <c r="S100" s="4">
        <f>IF($H100=0,"",VLOOKUP($G100,Data!$G$3:$BA$2935,12,FALSE))</f>
        <v>0.24</v>
      </c>
      <c r="T100" s="4">
        <f>IF($H100=0,"",VLOOKUP($G100,Data!$G$3:$BA$2935,13,FALSE))</f>
        <v>0.107</v>
      </c>
      <c r="U100" s="4">
        <f>IF($H100=0,"",VLOOKUP($G100,Data!$G$3:$BA$2935,14,FALSE))</f>
        <v>0.13</v>
      </c>
      <c r="V100" s="4">
        <f>IF($H100=0,"",VLOOKUP($G100,Data!$G$3:$BA$2935,15,FALSE))</f>
        <v>0.436</v>
      </c>
      <c r="W100" s="4" t="str">
        <f>IF($H100=0,"",VLOOKUP($G100,Data!$G$3:$BA$2935,16,FALSE))</f>
        <v>/</v>
      </c>
      <c r="X100" s="4" t="str">
        <f>IF($H100=0,"",VLOOKUP($G100,Data!$G$3:$BA$2935,17,FALSE))</f>
        <v>/</v>
      </c>
      <c r="Y100" s="4" t="str">
        <f>IF($H100=0,"",VLOOKUP($G100,Data!$G$3:$BA$2935,18,FALSE))</f>
        <v/>
      </c>
      <c r="Z100" s="4" t="str">
        <f>IF($H100=0,"",VLOOKUP($G100,Data!$G$3:$BA$2935,19,FALSE))</f>
        <v/>
      </c>
      <c r="AA100" s="4" t="str">
        <f>IF($H100=0,"",VLOOKUP($G100,Data!$G$3:$BA$2935,20,FALSE))</f>
        <v/>
      </c>
      <c r="AB100" s="4" t="str">
        <f>IF($H100=0,"",VLOOKUP($G100,Data!$G$3:$BA$2935,21,FALSE))</f>
        <v/>
      </c>
      <c r="AC100" s="4" t="str">
        <f>IF($H100=0,"",VLOOKUP($G100,Data!$G$3:$BA$2935,22,FALSE))</f>
        <v/>
      </c>
      <c r="AD100" s="4" t="str">
        <f>IF($H100=0,"",VLOOKUP($G100,Data!$G$3:$BA$2935,23,FALSE))</f>
        <v/>
      </c>
      <c r="AE100" s="4" t="str">
        <f>IF($H100=0,"",VLOOKUP($G100,Data!$G$3:$BA$2935,24,FALSE))</f>
        <v/>
      </c>
      <c r="AF100" s="4" t="str">
        <f>IF($H100=0,"",VLOOKUP($G100,Data!$G$3:$BA$2935,25,FALSE))</f>
        <v/>
      </c>
      <c r="AG100" s="4" t="str">
        <f>IF($H100=0,"",VLOOKUP($G100,Data!$G$3:$BA$2935,26,FALSE))</f>
        <v/>
      </c>
      <c r="AH100" s="4" t="str">
        <f>IF($H100=0,"",VLOOKUP($G100,Data!$G$3:$BA$2935,27,FALSE))</f>
        <v/>
      </c>
      <c r="AI100" s="4" t="str">
        <f>IF($H100=0,"",VLOOKUP($G100,Data!$G$3:$BA$2935,28,FALSE))</f>
        <v/>
      </c>
      <c r="AJ100" s="4" t="str">
        <f>IF($H100=0,"",VLOOKUP($G100,Data!$G$3:$BA$2935,29,FALSE))</f>
        <v/>
      </c>
      <c r="AK100" s="4" t="str">
        <f>IF($H100=0,"",VLOOKUP($G100,Data!$G$3:$BA$2935,30,FALSE))</f>
        <v/>
      </c>
      <c r="AL100" s="4" t="str">
        <f>IF($H100=0,"",VLOOKUP($G100,Data!$G$3:$BA$2935,31,FALSE))</f>
        <v/>
      </c>
      <c r="AM100" s="4" t="str">
        <f>IF($H100=0,"",VLOOKUP($G100,Data!$G$3:$BA$2935,32,FALSE))</f>
        <v/>
      </c>
      <c r="AN100" s="4" t="str">
        <f>IF($H100=0,"",VLOOKUP($G100,Data!$G$3:$BA$2935,33,FALSE))</f>
        <v/>
      </c>
      <c r="AO100" s="4" t="str">
        <f>IF($H100=0,"",VLOOKUP($G100,Data!$G$3:$BA$2935,34,FALSE))</f>
        <v/>
      </c>
      <c r="AP100" s="4" t="str">
        <f>IF($H100=0,"",VLOOKUP($G100,Data!$G$3:$BA$2935,35,FALSE))</f>
        <v/>
      </c>
      <c r="AQ100" s="4" t="str">
        <f>IF($H100=0,"",VLOOKUP($G100,Data!$G$3:$BA$2935,36,FALSE))</f>
        <v/>
      </c>
      <c r="AR100" s="4" t="str">
        <f>IF($H100=0,"",VLOOKUP($G100,Data!$G$3:$BA$2935,37,FALSE))</f>
        <v/>
      </c>
      <c r="AS100" s="4" t="str">
        <f>IF($H100=0,"",VLOOKUP($G100,Data!$G$3:$BA$2935,38,FALSE))</f>
        <v/>
      </c>
      <c r="AT100" s="4" t="str">
        <f>IF($H100=0,"",VLOOKUP($G100,Data!$G$3:$BA$2935,39,FALSE))</f>
        <v/>
      </c>
    </row>
    <row r="101" spans="1:46" x14ac:dyDescent="0.25">
      <c r="A101" s="4">
        <f>PSSE!A103</f>
        <v>919013</v>
      </c>
      <c r="B101" s="4" t="str">
        <f>PSSE!B103</f>
        <v>SONLA_H3</v>
      </c>
      <c r="C101" s="4">
        <f>PSSE!D103</f>
        <v>15.8</v>
      </c>
      <c r="D101" s="4">
        <f>PSSE!E103</f>
        <v>400</v>
      </c>
      <c r="E101" s="4" t="str">
        <f>PSSE!F103</f>
        <v>TD</v>
      </c>
      <c r="F101" s="4">
        <f>PSSE!G103</f>
        <v>1</v>
      </c>
      <c r="G101" s="4" t="str">
        <f t="shared" si="1"/>
        <v>GEN15.8400TD1</v>
      </c>
      <c r="H101" s="4">
        <f>COUNTIF(Data!$G$3:$BA$2935,GEN!$G101)</f>
        <v>1</v>
      </c>
      <c r="I101" s="4" t="str">
        <f>IF($H101=0,"",VLOOKUP($G101,Data!$G$3:$BA$2935,2,FALSE))</f>
        <v>'GENSAL'</v>
      </c>
      <c r="J101" s="4">
        <f>PSSE!C103</f>
        <v>1</v>
      </c>
      <c r="K101" s="4">
        <f>IF($H101=0,"",VLOOKUP($G101,Data!$G$3:$BA$2935,4,FALSE))</f>
        <v>7.83</v>
      </c>
      <c r="L101" s="4">
        <f>IF($H101=0,"",VLOOKUP($G101,Data!$G$3:$BA$2935,5,FALSE))</f>
        <v>5.7000000000000002E-2</v>
      </c>
      <c r="M101" s="4">
        <f>IF($H101=0,"",VLOOKUP($G101,Data!$G$3:$BA$2935,6,FALSE))</f>
        <v>7.0000000000000007E-2</v>
      </c>
      <c r="N101" s="4">
        <f>IF($H101=0,"",VLOOKUP($G101,Data!$G$3:$BA$2935,7,FALSE))</f>
        <v>4</v>
      </c>
      <c r="O101" s="4">
        <f>IF($H101=0,"",VLOOKUP($G101,Data!$G$3:$BA$2935,8,FALSE))</f>
        <v>0.5</v>
      </c>
      <c r="P101" s="4">
        <f>IF($H101=0,"",VLOOKUP($G101,Data!$G$3:$BA$2935,9,FALSE))</f>
        <v>1.083</v>
      </c>
      <c r="Q101" s="4">
        <f>IF($H101=0,"",VLOOKUP($G101,Data!$G$3:$BA$2935,10,FALSE))</f>
        <v>0.83</v>
      </c>
      <c r="R101" s="4">
        <f>IF($H101=0,"",VLOOKUP($G101,Data!$G$3:$BA$2935,11,FALSE))</f>
        <v>0.375</v>
      </c>
      <c r="S101" s="4">
        <f>IF($H101=0,"",VLOOKUP($G101,Data!$G$3:$BA$2935,12,FALSE))</f>
        <v>0.24</v>
      </c>
      <c r="T101" s="4">
        <f>IF($H101=0,"",VLOOKUP($G101,Data!$G$3:$BA$2935,13,FALSE))</f>
        <v>0.107</v>
      </c>
      <c r="U101" s="4">
        <f>IF($H101=0,"",VLOOKUP($G101,Data!$G$3:$BA$2935,14,FALSE))</f>
        <v>0.13</v>
      </c>
      <c r="V101" s="4">
        <f>IF($H101=0,"",VLOOKUP($G101,Data!$G$3:$BA$2935,15,FALSE))</f>
        <v>0.436</v>
      </c>
      <c r="W101" s="4" t="str">
        <f>IF($H101=0,"",VLOOKUP($G101,Data!$G$3:$BA$2935,16,FALSE))</f>
        <v>/</v>
      </c>
      <c r="X101" s="4" t="str">
        <f>IF($H101=0,"",VLOOKUP($G101,Data!$G$3:$BA$2935,17,FALSE))</f>
        <v>/</v>
      </c>
      <c r="Y101" s="4" t="str">
        <f>IF($H101=0,"",VLOOKUP($G101,Data!$G$3:$BA$2935,18,FALSE))</f>
        <v/>
      </c>
      <c r="Z101" s="4" t="str">
        <f>IF($H101=0,"",VLOOKUP($G101,Data!$G$3:$BA$2935,19,FALSE))</f>
        <v/>
      </c>
      <c r="AA101" s="4" t="str">
        <f>IF($H101=0,"",VLOOKUP($G101,Data!$G$3:$BA$2935,20,FALSE))</f>
        <v/>
      </c>
      <c r="AB101" s="4" t="str">
        <f>IF($H101=0,"",VLOOKUP($G101,Data!$G$3:$BA$2935,21,FALSE))</f>
        <v/>
      </c>
      <c r="AC101" s="4" t="str">
        <f>IF($H101=0,"",VLOOKUP($G101,Data!$G$3:$BA$2935,22,FALSE))</f>
        <v/>
      </c>
      <c r="AD101" s="4" t="str">
        <f>IF($H101=0,"",VLOOKUP($G101,Data!$G$3:$BA$2935,23,FALSE))</f>
        <v/>
      </c>
      <c r="AE101" s="4" t="str">
        <f>IF($H101=0,"",VLOOKUP($G101,Data!$G$3:$BA$2935,24,FALSE))</f>
        <v/>
      </c>
      <c r="AF101" s="4" t="str">
        <f>IF($H101=0,"",VLOOKUP($G101,Data!$G$3:$BA$2935,25,FALSE))</f>
        <v/>
      </c>
      <c r="AG101" s="4" t="str">
        <f>IF($H101=0,"",VLOOKUP($G101,Data!$G$3:$BA$2935,26,FALSE))</f>
        <v/>
      </c>
      <c r="AH101" s="4" t="str">
        <f>IF($H101=0,"",VLOOKUP($G101,Data!$G$3:$BA$2935,27,FALSE))</f>
        <v/>
      </c>
      <c r="AI101" s="4" t="str">
        <f>IF($H101=0,"",VLOOKUP($G101,Data!$G$3:$BA$2935,28,FALSE))</f>
        <v/>
      </c>
      <c r="AJ101" s="4" t="str">
        <f>IF($H101=0,"",VLOOKUP($G101,Data!$G$3:$BA$2935,29,FALSE))</f>
        <v/>
      </c>
      <c r="AK101" s="4" t="str">
        <f>IF($H101=0,"",VLOOKUP($G101,Data!$G$3:$BA$2935,30,FALSE))</f>
        <v/>
      </c>
      <c r="AL101" s="4" t="str">
        <f>IF($H101=0,"",VLOOKUP($G101,Data!$G$3:$BA$2935,31,FALSE))</f>
        <v/>
      </c>
      <c r="AM101" s="4" t="str">
        <f>IF($H101=0,"",VLOOKUP($G101,Data!$G$3:$BA$2935,32,FALSE))</f>
        <v/>
      </c>
      <c r="AN101" s="4" t="str">
        <f>IF($H101=0,"",VLOOKUP($G101,Data!$G$3:$BA$2935,33,FALSE))</f>
        <v/>
      </c>
      <c r="AO101" s="4" t="str">
        <f>IF($H101=0,"",VLOOKUP($G101,Data!$G$3:$BA$2935,34,FALSE))</f>
        <v/>
      </c>
      <c r="AP101" s="4" t="str">
        <f>IF($H101=0,"",VLOOKUP($G101,Data!$G$3:$BA$2935,35,FALSE))</f>
        <v/>
      </c>
      <c r="AQ101" s="4" t="str">
        <f>IF($H101=0,"",VLOOKUP($G101,Data!$G$3:$BA$2935,36,FALSE))</f>
        <v/>
      </c>
      <c r="AR101" s="4" t="str">
        <f>IF($H101=0,"",VLOOKUP($G101,Data!$G$3:$BA$2935,37,FALSE))</f>
        <v/>
      </c>
      <c r="AS101" s="4" t="str">
        <f>IF($H101=0,"",VLOOKUP($G101,Data!$G$3:$BA$2935,38,FALSE))</f>
        <v/>
      </c>
      <c r="AT101" s="4" t="str">
        <f>IF($H101=0,"",VLOOKUP($G101,Data!$G$3:$BA$2935,39,FALSE))</f>
        <v/>
      </c>
    </row>
    <row r="102" spans="1:46" x14ac:dyDescent="0.25">
      <c r="A102" s="4">
        <f>PSSE!A104</f>
        <v>919014</v>
      </c>
      <c r="B102" s="4" t="str">
        <f>PSSE!B104</f>
        <v>SONLA_H4</v>
      </c>
      <c r="C102" s="4">
        <f>PSSE!D104</f>
        <v>15.8</v>
      </c>
      <c r="D102" s="4">
        <f>PSSE!E104</f>
        <v>400</v>
      </c>
      <c r="E102" s="4" t="str">
        <f>PSSE!F104</f>
        <v>TD</v>
      </c>
      <c r="F102" s="4">
        <f>PSSE!G104</f>
        <v>1</v>
      </c>
      <c r="G102" s="4" t="str">
        <f t="shared" si="1"/>
        <v>GEN15.8400TD1</v>
      </c>
      <c r="H102" s="4">
        <f>COUNTIF(Data!$G$3:$BA$2935,GEN!$G102)</f>
        <v>1</v>
      </c>
      <c r="I102" s="4" t="str">
        <f>IF($H102=0,"",VLOOKUP($G102,Data!$G$3:$BA$2935,2,FALSE))</f>
        <v>'GENSAL'</v>
      </c>
      <c r="J102" s="4">
        <f>PSSE!C104</f>
        <v>1</v>
      </c>
      <c r="K102" s="4">
        <f>IF($H102=0,"",VLOOKUP($G102,Data!$G$3:$BA$2935,4,FALSE))</f>
        <v>7.83</v>
      </c>
      <c r="L102" s="4">
        <f>IF($H102=0,"",VLOOKUP($G102,Data!$G$3:$BA$2935,5,FALSE))</f>
        <v>5.7000000000000002E-2</v>
      </c>
      <c r="M102" s="4">
        <f>IF($H102=0,"",VLOOKUP($G102,Data!$G$3:$BA$2935,6,FALSE))</f>
        <v>7.0000000000000007E-2</v>
      </c>
      <c r="N102" s="4">
        <f>IF($H102=0,"",VLOOKUP($G102,Data!$G$3:$BA$2935,7,FALSE))</f>
        <v>4</v>
      </c>
      <c r="O102" s="4">
        <f>IF($H102=0,"",VLOOKUP($G102,Data!$G$3:$BA$2935,8,FALSE))</f>
        <v>0.5</v>
      </c>
      <c r="P102" s="4">
        <f>IF($H102=0,"",VLOOKUP($G102,Data!$G$3:$BA$2935,9,FALSE))</f>
        <v>1.083</v>
      </c>
      <c r="Q102" s="4">
        <f>IF($H102=0,"",VLOOKUP($G102,Data!$G$3:$BA$2935,10,FALSE))</f>
        <v>0.83</v>
      </c>
      <c r="R102" s="4">
        <f>IF($H102=0,"",VLOOKUP($G102,Data!$G$3:$BA$2935,11,FALSE))</f>
        <v>0.375</v>
      </c>
      <c r="S102" s="4">
        <f>IF($H102=0,"",VLOOKUP($G102,Data!$G$3:$BA$2935,12,FALSE))</f>
        <v>0.24</v>
      </c>
      <c r="T102" s="4">
        <f>IF($H102=0,"",VLOOKUP($G102,Data!$G$3:$BA$2935,13,FALSE))</f>
        <v>0.107</v>
      </c>
      <c r="U102" s="4">
        <f>IF($H102=0,"",VLOOKUP($G102,Data!$G$3:$BA$2935,14,FALSE))</f>
        <v>0.13</v>
      </c>
      <c r="V102" s="4">
        <f>IF($H102=0,"",VLOOKUP($G102,Data!$G$3:$BA$2935,15,FALSE))</f>
        <v>0.436</v>
      </c>
      <c r="W102" s="4" t="str">
        <f>IF($H102=0,"",VLOOKUP($G102,Data!$G$3:$BA$2935,16,FALSE))</f>
        <v>/</v>
      </c>
      <c r="X102" s="4" t="str">
        <f>IF($H102=0,"",VLOOKUP($G102,Data!$G$3:$BA$2935,17,FALSE))</f>
        <v>/</v>
      </c>
      <c r="Y102" s="4" t="str">
        <f>IF($H102=0,"",VLOOKUP($G102,Data!$G$3:$BA$2935,18,FALSE))</f>
        <v/>
      </c>
      <c r="Z102" s="4" t="str">
        <f>IF($H102=0,"",VLOOKUP($G102,Data!$G$3:$BA$2935,19,FALSE))</f>
        <v/>
      </c>
      <c r="AA102" s="4" t="str">
        <f>IF($H102=0,"",VLOOKUP($G102,Data!$G$3:$BA$2935,20,FALSE))</f>
        <v/>
      </c>
      <c r="AB102" s="4" t="str">
        <f>IF($H102=0,"",VLOOKUP($G102,Data!$G$3:$BA$2935,21,FALSE))</f>
        <v/>
      </c>
      <c r="AC102" s="4" t="str">
        <f>IF($H102=0,"",VLOOKUP($G102,Data!$G$3:$BA$2935,22,FALSE))</f>
        <v/>
      </c>
      <c r="AD102" s="4" t="str">
        <f>IF($H102=0,"",VLOOKUP($G102,Data!$G$3:$BA$2935,23,FALSE))</f>
        <v/>
      </c>
      <c r="AE102" s="4" t="str">
        <f>IF($H102=0,"",VLOOKUP($G102,Data!$G$3:$BA$2935,24,FALSE))</f>
        <v/>
      </c>
      <c r="AF102" s="4" t="str">
        <f>IF($H102=0,"",VLOOKUP($G102,Data!$G$3:$BA$2935,25,FALSE))</f>
        <v/>
      </c>
      <c r="AG102" s="4" t="str">
        <f>IF($H102=0,"",VLOOKUP($G102,Data!$G$3:$BA$2935,26,FALSE))</f>
        <v/>
      </c>
      <c r="AH102" s="4" t="str">
        <f>IF($H102=0,"",VLOOKUP($G102,Data!$G$3:$BA$2935,27,FALSE))</f>
        <v/>
      </c>
      <c r="AI102" s="4" t="str">
        <f>IF($H102=0,"",VLOOKUP($G102,Data!$G$3:$BA$2935,28,FALSE))</f>
        <v/>
      </c>
      <c r="AJ102" s="4" t="str">
        <f>IF($H102=0,"",VLOOKUP($G102,Data!$G$3:$BA$2935,29,FALSE))</f>
        <v/>
      </c>
      <c r="AK102" s="4" t="str">
        <f>IF($H102=0,"",VLOOKUP($G102,Data!$G$3:$BA$2935,30,FALSE))</f>
        <v/>
      </c>
      <c r="AL102" s="4" t="str">
        <f>IF($H102=0,"",VLOOKUP($G102,Data!$G$3:$BA$2935,31,FALSE))</f>
        <v/>
      </c>
      <c r="AM102" s="4" t="str">
        <f>IF($H102=0,"",VLOOKUP($G102,Data!$G$3:$BA$2935,32,FALSE))</f>
        <v/>
      </c>
      <c r="AN102" s="4" t="str">
        <f>IF($H102=0,"",VLOOKUP($G102,Data!$G$3:$BA$2935,33,FALSE))</f>
        <v/>
      </c>
      <c r="AO102" s="4" t="str">
        <f>IF($H102=0,"",VLOOKUP($G102,Data!$G$3:$BA$2935,34,FALSE))</f>
        <v/>
      </c>
      <c r="AP102" s="4" t="str">
        <f>IF($H102=0,"",VLOOKUP($G102,Data!$G$3:$BA$2935,35,FALSE))</f>
        <v/>
      </c>
      <c r="AQ102" s="4" t="str">
        <f>IF($H102=0,"",VLOOKUP($G102,Data!$G$3:$BA$2935,36,FALSE))</f>
        <v/>
      </c>
      <c r="AR102" s="4" t="str">
        <f>IF($H102=0,"",VLOOKUP($G102,Data!$G$3:$BA$2935,37,FALSE))</f>
        <v/>
      </c>
      <c r="AS102" s="4" t="str">
        <f>IF($H102=0,"",VLOOKUP($G102,Data!$G$3:$BA$2935,38,FALSE))</f>
        <v/>
      </c>
      <c r="AT102" s="4" t="str">
        <f>IF($H102=0,"",VLOOKUP($G102,Data!$G$3:$BA$2935,39,FALSE))</f>
        <v/>
      </c>
    </row>
    <row r="103" spans="1:46" x14ac:dyDescent="0.25">
      <c r="A103" s="4">
        <f>PSSE!A105</f>
        <v>919015</v>
      </c>
      <c r="B103" s="4" t="str">
        <f>PSSE!B105</f>
        <v>SONLA_H5</v>
      </c>
      <c r="C103" s="4">
        <f>PSSE!D105</f>
        <v>15.8</v>
      </c>
      <c r="D103" s="4">
        <f>PSSE!E105</f>
        <v>400</v>
      </c>
      <c r="E103" s="4" t="str">
        <f>PSSE!F105</f>
        <v>TD</v>
      </c>
      <c r="F103" s="4">
        <f>PSSE!G105</f>
        <v>1</v>
      </c>
      <c r="G103" s="4" t="str">
        <f t="shared" si="1"/>
        <v>GEN15.8400TD1</v>
      </c>
      <c r="H103" s="4">
        <f>COUNTIF(Data!$G$3:$BA$2935,GEN!$G103)</f>
        <v>1</v>
      </c>
      <c r="I103" s="4" t="str">
        <f>IF($H103=0,"",VLOOKUP($G103,Data!$G$3:$BA$2935,2,FALSE))</f>
        <v>'GENSAL'</v>
      </c>
      <c r="J103" s="4">
        <f>PSSE!C105</f>
        <v>1</v>
      </c>
      <c r="K103" s="4">
        <f>IF($H103=0,"",VLOOKUP($G103,Data!$G$3:$BA$2935,4,FALSE))</f>
        <v>7.83</v>
      </c>
      <c r="L103" s="4">
        <f>IF($H103=0,"",VLOOKUP($G103,Data!$G$3:$BA$2935,5,FALSE))</f>
        <v>5.7000000000000002E-2</v>
      </c>
      <c r="M103" s="4">
        <f>IF($H103=0,"",VLOOKUP($G103,Data!$G$3:$BA$2935,6,FALSE))</f>
        <v>7.0000000000000007E-2</v>
      </c>
      <c r="N103" s="4">
        <f>IF($H103=0,"",VLOOKUP($G103,Data!$G$3:$BA$2935,7,FALSE))</f>
        <v>4</v>
      </c>
      <c r="O103" s="4">
        <f>IF($H103=0,"",VLOOKUP($G103,Data!$G$3:$BA$2935,8,FALSE))</f>
        <v>0.5</v>
      </c>
      <c r="P103" s="4">
        <f>IF($H103=0,"",VLOOKUP($G103,Data!$G$3:$BA$2935,9,FALSE))</f>
        <v>1.083</v>
      </c>
      <c r="Q103" s="4">
        <f>IF($H103=0,"",VLOOKUP($G103,Data!$G$3:$BA$2935,10,FALSE))</f>
        <v>0.83</v>
      </c>
      <c r="R103" s="4">
        <f>IF($H103=0,"",VLOOKUP($G103,Data!$G$3:$BA$2935,11,FALSE))</f>
        <v>0.375</v>
      </c>
      <c r="S103" s="4">
        <f>IF($H103=0,"",VLOOKUP($G103,Data!$G$3:$BA$2935,12,FALSE))</f>
        <v>0.24</v>
      </c>
      <c r="T103" s="4">
        <f>IF($H103=0,"",VLOOKUP($G103,Data!$G$3:$BA$2935,13,FALSE))</f>
        <v>0.107</v>
      </c>
      <c r="U103" s="4">
        <f>IF($H103=0,"",VLOOKUP($G103,Data!$G$3:$BA$2935,14,FALSE))</f>
        <v>0.13</v>
      </c>
      <c r="V103" s="4">
        <f>IF($H103=0,"",VLOOKUP($G103,Data!$G$3:$BA$2935,15,FALSE))</f>
        <v>0.436</v>
      </c>
      <c r="W103" s="4" t="str">
        <f>IF($H103=0,"",VLOOKUP($G103,Data!$G$3:$BA$2935,16,FALSE))</f>
        <v>/</v>
      </c>
      <c r="X103" s="4" t="str">
        <f>IF($H103=0,"",VLOOKUP($G103,Data!$G$3:$BA$2935,17,FALSE))</f>
        <v>/</v>
      </c>
      <c r="Y103" s="4" t="str">
        <f>IF($H103=0,"",VLOOKUP($G103,Data!$G$3:$BA$2935,18,FALSE))</f>
        <v/>
      </c>
      <c r="Z103" s="4" t="str">
        <f>IF($H103=0,"",VLOOKUP($G103,Data!$G$3:$BA$2935,19,FALSE))</f>
        <v/>
      </c>
      <c r="AA103" s="4" t="str">
        <f>IF($H103=0,"",VLOOKUP($G103,Data!$G$3:$BA$2935,20,FALSE))</f>
        <v/>
      </c>
      <c r="AB103" s="4" t="str">
        <f>IF($H103=0,"",VLOOKUP($G103,Data!$G$3:$BA$2935,21,FALSE))</f>
        <v/>
      </c>
      <c r="AC103" s="4" t="str">
        <f>IF($H103=0,"",VLOOKUP($G103,Data!$G$3:$BA$2935,22,FALSE))</f>
        <v/>
      </c>
      <c r="AD103" s="4" t="str">
        <f>IF($H103=0,"",VLOOKUP($G103,Data!$G$3:$BA$2935,23,FALSE))</f>
        <v/>
      </c>
      <c r="AE103" s="4" t="str">
        <f>IF($H103=0,"",VLOOKUP($G103,Data!$G$3:$BA$2935,24,FALSE))</f>
        <v/>
      </c>
      <c r="AF103" s="4" t="str">
        <f>IF($H103=0,"",VLOOKUP($G103,Data!$G$3:$BA$2935,25,FALSE))</f>
        <v/>
      </c>
      <c r="AG103" s="4" t="str">
        <f>IF($H103=0,"",VLOOKUP($G103,Data!$G$3:$BA$2935,26,FALSE))</f>
        <v/>
      </c>
      <c r="AH103" s="4" t="str">
        <f>IF($H103=0,"",VLOOKUP($G103,Data!$G$3:$BA$2935,27,FALSE))</f>
        <v/>
      </c>
      <c r="AI103" s="4" t="str">
        <f>IF($H103=0,"",VLOOKUP($G103,Data!$G$3:$BA$2935,28,FALSE))</f>
        <v/>
      </c>
      <c r="AJ103" s="4" t="str">
        <f>IF($H103=0,"",VLOOKUP($G103,Data!$G$3:$BA$2935,29,FALSE))</f>
        <v/>
      </c>
      <c r="AK103" s="4" t="str">
        <f>IF($H103=0,"",VLOOKUP($G103,Data!$G$3:$BA$2935,30,FALSE))</f>
        <v/>
      </c>
      <c r="AL103" s="4" t="str">
        <f>IF($H103=0,"",VLOOKUP($G103,Data!$G$3:$BA$2935,31,FALSE))</f>
        <v/>
      </c>
      <c r="AM103" s="4" t="str">
        <f>IF($H103=0,"",VLOOKUP($G103,Data!$G$3:$BA$2935,32,FALSE))</f>
        <v/>
      </c>
      <c r="AN103" s="4" t="str">
        <f>IF($H103=0,"",VLOOKUP($G103,Data!$G$3:$BA$2935,33,FALSE))</f>
        <v/>
      </c>
      <c r="AO103" s="4" t="str">
        <f>IF($H103=0,"",VLOOKUP($G103,Data!$G$3:$BA$2935,34,FALSE))</f>
        <v/>
      </c>
      <c r="AP103" s="4" t="str">
        <f>IF($H103=0,"",VLOOKUP($G103,Data!$G$3:$BA$2935,35,FALSE))</f>
        <v/>
      </c>
      <c r="AQ103" s="4" t="str">
        <f>IF($H103=0,"",VLOOKUP($G103,Data!$G$3:$BA$2935,36,FALSE))</f>
        <v/>
      </c>
      <c r="AR103" s="4" t="str">
        <f>IF($H103=0,"",VLOOKUP($G103,Data!$G$3:$BA$2935,37,FALSE))</f>
        <v/>
      </c>
      <c r="AS103" s="4" t="str">
        <f>IF($H103=0,"",VLOOKUP($G103,Data!$G$3:$BA$2935,38,FALSE))</f>
        <v/>
      </c>
      <c r="AT103" s="4" t="str">
        <f>IF($H103=0,"",VLOOKUP($G103,Data!$G$3:$BA$2935,39,FALSE))</f>
        <v/>
      </c>
    </row>
    <row r="104" spans="1:46" x14ac:dyDescent="0.25">
      <c r="A104" s="4">
        <f>PSSE!A106</f>
        <v>919016</v>
      </c>
      <c r="B104" s="4" t="str">
        <f>PSSE!B106</f>
        <v>SONLA_H6</v>
      </c>
      <c r="C104" s="4">
        <f>PSSE!D106</f>
        <v>15.8</v>
      </c>
      <c r="D104" s="4">
        <f>PSSE!E106</f>
        <v>400</v>
      </c>
      <c r="E104" s="4" t="str">
        <f>PSSE!F106</f>
        <v>TD</v>
      </c>
      <c r="F104" s="4">
        <f>PSSE!G106</f>
        <v>1</v>
      </c>
      <c r="G104" s="4" t="str">
        <f t="shared" si="1"/>
        <v>GEN15.8400TD1</v>
      </c>
      <c r="H104" s="4">
        <f>COUNTIF(Data!$G$3:$BA$2935,GEN!$G104)</f>
        <v>1</v>
      </c>
      <c r="I104" s="4" t="str">
        <f>IF($H104=0,"",VLOOKUP($G104,Data!$G$3:$BA$2935,2,FALSE))</f>
        <v>'GENSAL'</v>
      </c>
      <c r="J104" s="4">
        <f>PSSE!C106</f>
        <v>1</v>
      </c>
      <c r="K104" s="4">
        <f>IF($H104=0,"",VLOOKUP($G104,Data!$G$3:$BA$2935,4,FALSE))</f>
        <v>7.83</v>
      </c>
      <c r="L104" s="4">
        <f>IF($H104=0,"",VLOOKUP($G104,Data!$G$3:$BA$2935,5,FALSE))</f>
        <v>5.7000000000000002E-2</v>
      </c>
      <c r="M104" s="4">
        <f>IF($H104=0,"",VLOOKUP($G104,Data!$G$3:$BA$2935,6,FALSE))</f>
        <v>7.0000000000000007E-2</v>
      </c>
      <c r="N104" s="4">
        <f>IF($H104=0,"",VLOOKUP($G104,Data!$G$3:$BA$2935,7,FALSE))</f>
        <v>4</v>
      </c>
      <c r="O104" s="4">
        <f>IF($H104=0,"",VLOOKUP($G104,Data!$G$3:$BA$2935,8,FALSE))</f>
        <v>0.5</v>
      </c>
      <c r="P104" s="4">
        <f>IF($H104=0,"",VLOOKUP($G104,Data!$G$3:$BA$2935,9,FALSE))</f>
        <v>1.083</v>
      </c>
      <c r="Q104" s="4">
        <f>IF($H104=0,"",VLOOKUP($G104,Data!$G$3:$BA$2935,10,FALSE))</f>
        <v>0.83</v>
      </c>
      <c r="R104" s="4">
        <f>IF($H104=0,"",VLOOKUP($G104,Data!$G$3:$BA$2935,11,FALSE))</f>
        <v>0.375</v>
      </c>
      <c r="S104" s="4">
        <f>IF($H104=0,"",VLOOKUP($G104,Data!$G$3:$BA$2935,12,FALSE))</f>
        <v>0.24</v>
      </c>
      <c r="T104" s="4">
        <f>IF($H104=0,"",VLOOKUP($G104,Data!$G$3:$BA$2935,13,FALSE))</f>
        <v>0.107</v>
      </c>
      <c r="U104" s="4">
        <f>IF($H104=0,"",VLOOKUP($G104,Data!$G$3:$BA$2935,14,FALSE))</f>
        <v>0.13</v>
      </c>
      <c r="V104" s="4">
        <f>IF($H104=0,"",VLOOKUP($G104,Data!$G$3:$BA$2935,15,FALSE))</f>
        <v>0.436</v>
      </c>
      <c r="W104" s="4" t="str">
        <f>IF($H104=0,"",VLOOKUP($G104,Data!$G$3:$BA$2935,16,FALSE))</f>
        <v>/</v>
      </c>
      <c r="X104" s="4" t="str">
        <f>IF($H104=0,"",VLOOKUP($G104,Data!$G$3:$BA$2935,17,FALSE))</f>
        <v>/</v>
      </c>
      <c r="Y104" s="4" t="str">
        <f>IF($H104=0,"",VLOOKUP($G104,Data!$G$3:$BA$2935,18,FALSE))</f>
        <v/>
      </c>
      <c r="Z104" s="4" t="str">
        <f>IF($H104=0,"",VLOOKUP($G104,Data!$G$3:$BA$2935,19,FALSE))</f>
        <v/>
      </c>
      <c r="AA104" s="4" t="str">
        <f>IF($H104=0,"",VLOOKUP($G104,Data!$G$3:$BA$2935,20,FALSE))</f>
        <v/>
      </c>
      <c r="AB104" s="4" t="str">
        <f>IF($H104=0,"",VLOOKUP($G104,Data!$G$3:$BA$2935,21,FALSE))</f>
        <v/>
      </c>
      <c r="AC104" s="4" t="str">
        <f>IF($H104=0,"",VLOOKUP($G104,Data!$G$3:$BA$2935,22,FALSE))</f>
        <v/>
      </c>
      <c r="AD104" s="4" t="str">
        <f>IF($H104=0,"",VLOOKUP($G104,Data!$G$3:$BA$2935,23,FALSE))</f>
        <v/>
      </c>
      <c r="AE104" s="4" t="str">
        <f>IF($H104=0,"",VLOOKUP($G104,Data!$G$3:$BA$2935,24,FALSE))</f>
        <v/>
      </c>
      <c r="AF104" s="4" t="str">
        <f>IF($H104=0,"",VLOOKUP($G104,Data!$G$3:$BA$2935,25,FALSE))</f>
        <v/>
      </c>
      <c r="AG104" s="4" t="str">
        <f>IF($H104=0,"",VLOOKUP($G104,Data!$G$3:$BA$2935,26,FALSE))</f>
        <v/>
      </c>
      <c r="AH104" s="4" t="str">
        <f>IF($H104=0,"",VLOOKUP($G104,Data!$G$3:$BA$2935,27,FALSE))</f>
        <v/>
      </c>
      <c r="AI104" s="4" t="str">
        <f>IF($H104=0,"",VLOOKUP($G104,Data!$G$3:$BA$2935,28,FALSE))</f>
        <v/>
      </c>
      <c r="AJ104" s="4" t="str">
        <f>IF($H104=0,"",VLOOKUP($G104,Data!$G$3:$BA$2935,29,FALSE))</f>
        <v/>
      </c>
      <c r="AK104" s="4" t="str">
        <f>IF($H104=0,"",VLOOKUP($G104,Data!$G$3:$BA$2935,30,FALSE))</f>
        <v/>
      </c>
      <c r="AL104" s="4" t="str">
        <f>IF($H104=0,"",VLOOKUP($G104,Data!$G$3:$BA$2935,31,FALSE))</f>
        <v/>
      </c>
      <c r="AM104" s="4" t="str">
        <f>IF($H104=0,"",VLOOKUP($G104,Data!$G$3:$BA$2935,32,FALSE))</f>
        <v/>
      </c>
      <c r="AN104" s="4" t="str">
        <f>IF($H104=0,"",VLOOKUP($G104,Data!$G$3:$BA$2935,33,FALSE))</f>
        <v/>
      </c>
      <c r="AO104" s="4" t="str">
        <f>IF($H104=0,"",VLOOKUP($G104,Data!$G$3:$BA$2935,34,FALSE))</f>
        <v/>
      </c>
      <c r="AP104" s="4" t="str">
        <f>IF($H104=0,"",VLOOKUP($G104,Data!$G$3:$BA$2935,35,FALSE))</f>
        <v/>
      </c>
      <c r="AQ104" s="4" t="str">
        <f>IF($H104=0,"",VLOOKUP($G104,Data!$G$3:$BA$2935,36,FALSE))</f>
        <v/>
      </c>
      <c r="AR104" s="4" t="str">
        <f>IF($H104=0,"",VLOOKUP($G104,Data!$G$3:$BA$2935,37,FALSE))</f>
        <v/>
      </c>
      <c r="AS104" s="4" t="str">
        <f>IF($H104=0,"",VLOOKUP($G104,Data!$G$3:$BA$2935,38,FALSE))</f>
        <v/>
      </c>
      <c r="AT104" s="4" t="str">
        <f>IF($H104=0,"",VLOOKUP($G104,Data!$G$3:$BA$2935,39,FALSE))</f>
        <v/>
      </c>
    </row>
    <row r="105" spans="1:46" x14ac:dyDescent="0.25">
      <c r="A105" s="4">
        <f>PSSE!A107</f>
        <v>919021</v>
      </c>
      <c r="B105" s="4" t="str">
        <f>PSSE!B107</f>
        <v>NAMCHIEN_H1</v>
      </c>
      <c r="C105" s="4">
        <f>PSSE!D107</f>
        <v>13.8</v>
      </c>
      <c r="D105" s="4">
        <f>PSSE!E107</f>
        <v>110</v>
      </c>
      <c r="E105" s="4" t="str">
        <f>PSSE!F107</f>
        <v>TD</v>
      </c>
      <c r="F105" s="4">
        <f>PSSE!G107</f>
        <v>1</v>
      </c>
      <c r="G105" s="4" t="str">
        <f t="shared" si="1"/>
        <v>GEN13.8110TD1</v>
      </c>
      <c r="H105" s="4">
        <f>COUNTIF(Data!$G$3:$BA$2935,GEN!$G105)</f>
        <v>1</v>
      </c>
      <c r="I105" s="4" t="str">
        <f>IF($H105=0,"",VLOOKUP($G105,Data!$G$3:$BA$2935,2,FALSE))</f>
        <v>'GENSAL'</v>
      </c>
      <c r="J105" s="4">
        <f>PSSE!C107</f>
        <v>1</v>
      </c>
      <c r="K105" s="4">
        <f>IF($H105=0,"",VLOOKUP($G105,Data!$G$3:$BA$2935,4,FALSE))</f>
        <v>7.2</v>
      </c>
      <c r="L105" s="4">
        <f>IF($H105=0,"",VLOOKUP($G105,Data!$G$3:$BA$2935,5,FALSE))</f>
        <v>0.123</v>
      </c>
      <c r="M105" s="4">
        <f>IF($H105=0,"",VLOOKUP($G105,Data!$G$3:$BA$2935,6,FALSE))</f>
        <v>7.4999999999999997E-2</v>
      </c>
      <c r="N105" s="4">
        <f>IF($H105=0,"",VLOOKUP($G105,Data!$G$3:$BA$2935,7,FALSE))</f>
        <v>4.6769999999999996</v>
      </c>
      <c r="O105" s="4">
        <f>IF($H105=0,"",VLOOKUP($G105,Data!$G$3:$BA$2935,8,FALSE))</f>
        <v>0</v>
      </c>
      <c r="P105" s="4">
        <f>IF($H105=0,"",VLOOKUP($G105,Data!$G$3:$BA$2935,9,FALSE))</f>
        <v>0.87</v>
      </c>
      <c r="Q105" s="4">
        <f>IF($H105=0,"",VLOOKUP($G105,Data!$G$3:$BA$2935,10,FALSE))</f>
        <v>0.57999999999999996</v>
      </c>
      <c r="R105" s="4">
        <f>IF($H105=0,"",VLOOKUP($G105,Data!$G$3:$BA$2935,11,FALSE))</f>
        <v>0.27</v>
      </c>
      <c r="S105" s="4">
        <f>IF($H105=0,"",VLOOKUP($G105,Data!$G$3:$BA$2935,12,FALSE))</f>
        <v>0.18</v>
      </c>
      <c r="T105" s="4">
        <f>IF($H105=0,"",VLOOKUP($G105,Data!$G$3:$BA$2935,13,FALSE))</f>
        <v>0.11600000000000001</v>
      </c>
      <c r="U105" s="4">
        <f>IF($H105=0,"",VLOOKUP($G105,Data!$G$3:$BA$2935,14,FALSE))</f>
        <v>0.17799999999999999</v>
      </c>
      <c r="V105" s="4">
        <f>IF($H105=0,"",VLOOKUP($G105,Data!$G$3:$BA$2935,15,FALSE))</f>
        <v>0.59199999999999997</v>
      </c>
      <c r="W105" s="4" t="str">
        <f>IF($H105=0,"",VLOOKUP($G105,Data!$G$3:$BA$2935,16,FALSE))</f>
        <v>/</v>
      </c>
      <c r="X105" s="4" t="str">
        <f>IF($H105=0,"",VLOOKUP($G105,Data!$G$3:$BA$2935,17,FALSE))</f>
        <v>/</v>
      </c>
      <c r="Y105" s="4" t="str">
        <f>IF($H105=0,"",VLOOKUP($G105,Data!$G$3:$BA$2935,18,FALSE))</f>
        <v/>
      </c>
      <c r="Z105" s="4" t="str">
        <f>IF($H105=0,"",VLOOKUP($G105,Data!$G$3:$BA$2935,19,FALSE))</f>
        <v/>
      </c>
      <c r="AA105" s="4" t="str">
        <f>IF($H105=0,"",VLOOKUP($G105,Data!$G$3:$BA$2935,20,FALSE))</f>
        <v/>
      </c>
      <c r="AB105" s="4" t="str">
        <f>IF($H105=0,"",VLOOKUP($G105,Data!$G$3:$BA$2935,21,FALSE))</f>
        <v/>
      </c>
      <c r="AC105" s="4" t="str">
        <f>IF($H105=0,"",VLOOKUP($G105,Data!$G$3:$BA$2935,22,FALSE))</f>
        <v/>
      </c>
      <c r="AD105" s="4" t="str">
        <f>IF($H105=0,"",VLOOKUP($G105,Data!$G$3:$BA$2935,23,FALSE))</f>
        <v/>
      </c>
      <c r="AE105" s="4" t="str">
        <f>IF($H105=0,"",VLOOKUP($G105,Data!$G$3:$BA$2935,24,FALSE))</f>
        <v/>
      </c>
      <c r="AF105" s="4" t="str">
        <f>IF($H105=0,"",VLOOKUP($G105,Data!$G$3:$BA$2935,25,FALSE))</f>
        <v/>
      </c>
      <c r="AG105" s="4" t="str">
        <f>IF($H105=0,"",VLOOKUP($G105,Data!$G$3:$BA$2935,26,FALSE))</f>
        <v/>
      </c>
      <c r="AH105" s="4" t="str">
        <f>IF($H105=0,"",VLOOKUP($G105,Data!$G$3:$BA$2935,27,FALSE))</f>
        <v/>
      </c>
      <c r="AI105" s="4" t="str">
        <f>IF($H105=0,"",VLOOKUP($G105,Data!$G$3:$BA$2935,28,FALSE))</f>
        <v/>
      </c>
      <c r="AJ105" s="4" t="str">
        <f>IF($H105=0,"",VLOOKUP($G105,Data!$G$3:$BA$2935,29,FALSE))</f>
        <v/>
      </c>
      <c r="AK105" s="4" t="str">
        <f>IF($H105=0,"",VLOOKUP($G105,Data!$G$3:$BA$2935,30,FALSE))</f>
        <v/>
      </c>
      <c r="AL105" s="4" t="str">
        <f>IF($H105=0,"",VLOOKUP($G105,Data!$G$3:$BA$2935,31,FALSE))</f>
        <v/>
      </c>
      <c r="AM105" s="4" t="str">
        <f>IF($H105=0,"",VLOOKUP($G105,Data!$G$3:$BA$2935,32,FALSE))</f>
        <v/>
      </c>
      <c r="AN105" s="4" t="str">
        <f>IF($H105=0,"",VLOOKUP($G105,Data!$G$3:$BA$2935,33,FALSE))</f>
        <v/>
      </c>
      <c r="AO105" s="4" t="str">
        <f>IF($H105=0,"",VLOOKUP($G105,Data!$G$3:$BA$2935,34,FALSE))</f>
        <v/>
      </c>
      <c r="AP105" s="4" t="str">
        <f>IF($H105=0,"",VLOOKUP($G105,Data!$G$3:$BA$2935,35,FALSE))</f>
        <v/>
      </c>
      <c r="AQ105" s="4" t="str">
        <f>IF($H105=0,"",VLOOKUP($G105,Data!$G$3:$BA$2935,36,FALSE))</f>
        <v/>
      </c>
      <c r="AR105" s="4" t="str">
        <f>IF($H105=0,"",VLOOKUP($G105,Data!$G$3:$BA$2935,37,FALSE))</f>
        <v/>
      </c>
      <c r="AS105" s="4" t="str">
        <f>IF($H105=0,"",VLOOKUP($G105,Data!$G$3:$BA$2935,38,FALSE))</f>
        <v/>
      </c>
      <c r="AT105" s="4" t="str">
        <f>IF($H105=0,"",VLOOKUP($G105,Data!$G$3:$BA$2935,39,FALSE))</f>
        <v/>
      </c>
    </row>
    <row r="106" spans="1:46" x14ac:dyDescent="0.25">
      <c r="A106" s="4">
        <f>PSSE!A108</f>
        <v>919022</v>
      </c>
      <c r="B106" s="4" t="str">
        <f>PSSE!B108</f>
        <v>NAMCHIEN_H2</v>
      </c>
      <c r="C106" s="4">
        <f>PSSE!D108</f>
        <v>13.8</v>
      </c>
      <c r="D106" s="4">
        <f>PSSE!E108</f>
        <v>110</v>
      </c>
      <c r="E106" s="4" t="str">
        <f>PSSE!F108</f>
        <v>TD</v>
      </c>
      <c r="F106" s="4">
        <f>PSSE!G108</f>
        <v>1</v>
      </c>
      <c r="G106" s="4" t="str">
        <f t="shared" si="1"/>
        <v>GEN13.8110TD1</v>
      </c>
      <c r="H106" s="4">
        <f>COUNTIF(Data!$G$3:$BA$2935,GEN!$G106)</f>
        <v>1</v>
      </c>
      <c r="I106" s="4" t="str">
        <f>IF($H106=0,"",VLOOKUP($G106,Data!$G$3:$BA$2935,2,FALSE))</f>
        <v>'GENSAL'</v>
      </c>
      <c r="J106" s="4">
        <f>PSSE!C108</f>
        <v>1</v>
      </c>
      <c r="K106" s="4">
        <f>IF($H106=0,"",VLOOKUP($G106,Data!$G$3:$BA$2935,4,FALSE))</f>
        <v>7.2</v>
      </c>
      <c r="L106" s="4">
        <f>IF($H106=0,"",VLOOKUP($G106,Data!$G$3:$BA$2935,5,FALSE))</f>
        <v>0.123</v>
      </c>
      <c r="M106" s="4">
        <f>IF($H106=0,"",VLOOKUP($G106,Data!$G$3:$BA$2935,6,FALSE))</f>
        <v>7.4999999999999997E-2</v>
      </c>
      <c r="N106" s="4">
        <f>IF($H106=0,"",VLOOKUP($G106,Data!$G$3:$BA$2935,7,FALSE))</f>
        <v>4.6769999999999996</v>
      </c>
      <c r="O106" s="4">
        <f>IF($H106=0,"",VLOOKUP($G106,Data!$G$3:$BA$2935,8,FALSE))</f>
        <v>0</v>
      </c>
      <c r="P106" s="4">
        <f>IF($H106=0,"",VLOOKUP($G106,Data!$G$3:$BA$2935,9,FALSE))</f>
        <v>0.87</v>
      </c>
      <c r="Q106" s="4">
        <f>IF($H106=0,"",VLOOKUP($G106,Data!$G$3:$BA$2935,10,FALSE))</f>
        <v>0.57999999999999996</v>
      </c>
      <c r="R106" s="4">
        <f>IF($H106=0,"",VLOOKUP($G106,Data!$G$3:$BA$2935,11,FALSE))</f>
        <v>0.27</v>
      </c>
      <c r="S106" s="4">
        <f>IF($H106=0,"",VLOOKUP($G106,Data!$G$3:$BA$2935,12,FALSE))</f>
        <v>0.18</v>
      </c>
      <c r="T106" s="4">
        <f>IF($H106=0,"",VLOOKUP($G106,Data!$G$3:$BA$2935,13,FALSE))</f>
        <v>0.11600000000000001</v>
      </c>
      <c r="U106" s="4">
        <f>IF($H106=0,"",VLOOKUP($G106,Data!$G$3:$BA$2935,14,FALSE))</f>
        <v>0.17799999999999999</v>
      </c>
      <c r="V106" s="4">
        <f>IF($H106=0,"",VLOOKUP($G106,Data!$G$3:$BA$2935,15,FALSE))</f>
        <v>0.59199999999999997</v>
      </c>
      <c r="W106" s="4" t="str">
        <f>IF($H106=0,"",VLOOKUP($G106,Data!$G$3:$BA$2935,16,FALSE))</f>
        <v>/</v>
      </c>
      <c r="X106" s="4" t="str">
        <f>IF($H106=0,"",VLOOKUP($G106,Data!$G$3:$BA$2935,17,FALSE))</f>
        <v>/</v>
      </c>
      <c r="Y106" s="4" t="str">
        <f>IF($H106=0,"",VLOOKUP($G106,Data!$G$3:$BA$2935,18,FALSE))</f>
        <v/>
      </c>
      <c r="Z106" s="4" t="str">
        <f>IF($H106=0,"",VLOOKUP($G106,Data!$G$3:$BA$2935,19,FALSE))</f>
        <v/>
      </c>
      <c r="AA106" s="4" t="str">
        <f>IF($H106=0,"",VLOOKUP($G106,Data!$G$3:$BA$2935,20,FALSE))</f>
        <v/>
      </c>
      <c r="AB106" s="4" t="str">
        <f>IF($H106=0,"",VLOOKUP($G106,Data!$G$3:$BA$2935,21,FALSE))</f>
        <v/>
      </c>
      <c r="AC106" s="4" t="str">
        <f>IF($H106=0,"",VLOOKUP($G106,Data!$G$3:$BA$2935,22,FALSE))</f>
        <v/>
      </c>
      <c r="AD106" s="4" t="str">
        <f>IF($H106=0,"",VLOOKUP($G106,Data!$G$3:$BA$2935,23,FALSE))</f>
        <v/>
      </c>
      <c r="AE106" s="4" t="str">
        <f>IF($H106=0,"",VLOOKUP($G106,Data!$G$3:$BA$2935,24,FALSE))</f>
        <v/>
      </c>
      <c r="AF106" s="4" t="str">
        <f>IF($H106=0,"",VLOOKUP($G106,Data!$G$3:$BA$2935,25,FALSE))</f>
        <v/>
      </c>
      <c r="AG106" s="4" t="str">
        <f>IF($H106=0,"",VLOOKUP($G106,Data!$G$3:$BA$2935,26,FALSE))</f>
        <v/>
      </c>
      <c r="AH106" s="4" t="str">
        <f>IF($H106=0,"",VLOOKUP($G106,Data!$G$3:$BA$2935,27,FALSE))</f>
        <v/>
      </c>
      <c r="AI106" s="4" t="str">
        <f>IF($H106=0,"",VLOOKUP($G106,Data!$G$3:$BA$2935,28,FALSE))</f>
        <v/>
      </c>
      <c r="AJ106" s="4" t="str">
        <f>IF($H106=0,"",VLOOKUP($G106,Data!$G$3:$BA$2935,29,FALSE))</f>
        <v/>
      </c>
      <c r="AK106" s="4" t="str">
        <f>IF($H106=0,"",VLOOKUP($G106,Data!$G$3:$BA$2935,30,FALSE))</f>
        <v/>
      </c>
      <c r="AL106" s="4" t="str">
        <f>IF($H106=0,"",VLOOKUP($G106,Data!$G$3:$BA$2935,31,FALSE))</f>
        <v/>
      </c>
      <c r="AM106" s="4" t="str">
        <f>IF($H106=0,"",VLOOKUP($G106,Data!$G$3:$BA$2935,32,FALSE))</f>
        <v/>
      </c>
      <c r="AN106" s="4" t="str">
        <f>IF($H106=0,"",VLOOKUP($G106,Data!$G$3:$BA$2935,33,FALSE))</f>
        <v/>
      </c>
      <c r="AO106" s="4" t="str">
        <f>IF($H106=0,"",VLOOKUP($G106,Data!$G$3:$BA$2935,34,FALSE))</f>
        <v/>
      </c>
      <c r="AP106" s="4" t="str">
        <f>IF($H106=0,"",VLOOKUP($G106,Data!$G$3:$BA$2935,35,FALSE))</f>
        <v/>
      </c>
      <c r="AQ106" s="4" t="str">
        <f>IF($H106=0,"",VLOOKUP($G106,Data!$G$3:$BA$2935,36,FALSE))</f>
        <v/>
      </c>
      <c r="AR106" s="4" t="str">
        <f>IF($H106=0,"",VLOOKUP($G106,Data!$G$3:$BA$2935,37,FALSE))</f>
        <v/>
      </c>
      <c r="AS106" s="4" t="str">
        <f>IF($H106=0,"",VLOOKUP($G106,Data!$G$3:$BA$2935,38,FALSE))</f>
        <v/>
      </c>
      <c r="AT106" s="4" t="str">
        <f>IF($H106=0,"",VLOOKUP($G106,Data!$G$3:$BA$2935,39,FALSE))</f>
        <v/>
      </c>
    </row>
    <row r="107" spans="1:46" x14ac:dyDescent="0.25">
      <c r="A107" s="4">
        <f>PSSE!A109</f>
        <v>919041</v>
      </c>
      <c r="B107" s="4" t="str">
        <f>PSSE!B109</f>
        <v>LUONGPRAB_H1</v>
      </c>
      <c r="C107" s="4">
        <f>PSSE!D109</f>
        <v>15.8</v>
      </c>
      <c r="D107" s="4">
        <f>PSSE!E109</f>
        <v>240</v>
      </c>
      <c r="E107" s="4" t="str">
        <f>PSSE!F109</f>
        <v>TD</v>
      </c>
      <c r="F107" s="4">
        <f>PSSE!G109</f>
        <v>1</v>
      </c>
      <c r="G107" s="4" t="str">
        <f t="shared" si="1"/>
        <v>GEN15.8240TD1</v>
      </c>
      <c r="H107" s="4">
        <f>COUNTIF(Data!$G$3:$BA$2935,GEN!$G107)</f>
        <v>1</v>
      </c>
      <c r="I107" s="4" t="str">
        <f>IF($H107=0,"",VLOOKUP($G107,Data!$G$3:$BA$2935,2,FALSE))</f>
        <v>GENSAL'</v>
      </c>
      <c r="J107" s="4">
        <f>PSSE!C109</f>
        <v>1</v>
      </c>
      <c r="K107" s="4">
        <f>IF($H107=0,"",VLOOKUP($G107,Data!$G$3:$BA$2935,4,FALSE))</f>
        <v>9.0440000000000005</v>
      </c>
      <c r="L107" s="4">
        <f>IF($H107=0,"",VLOOKUP($G107,Data!$G$3:$BA$2935,5,FALSE))</f>
        <v>5.5E-2</v>
      </c>
      <c r="M107" s="4">
        <f>IF($H107=0,"",VLOOKUP($G107,Data!$G$3:$BA$2935,6,FALSE))</f>
        <v>7.0000000000000007E-2</v>
      </c>
      <c r="N107" s="4">
        <f>IF($H107=0,"",VLOOKUP($G107,Data!$G$3:$BA$2935,7,FALSE))</f>
        <v>4.4089999999999998</v>
      </c>
      <c r="O107" s="4">
        <f>IF($H107=0,"",VLOOKUP($G107,Data!$G$3:$BA$2935,8,FALSE))</f>
        <v>0</v>
      </c>
      <c r="P107" s="4">
        <f>IF($H107=0,"",VLOOKUP($G107,Data!$G$3:$BA$2935,9,FALSE))</f>
        <v>1.2</v>
      </c>
      <c r="Q107" s="4">
        <f>IF($H107=0,"",VLOOKUP($G107,Data!$G$3:$BA$2935,10,FALSE))</f>
        <v>0.8</v>
      </c>
      <c r="R107" s="4">
        <f>IF($H107=0,"",VLOOKUP($G107,Data!$G$3:$BA$2935,11,FALSE))</f>
        <v>0.36</v>
      </c>
      <c r="S107" s="4">
        <f>IF($H107=0,"",VLOOKUP($G107,Data!$G$3:$BA$2935,12,FALSE))</f>
        <v>0.24</v>
      </c>
      <c r="T107" s="4">
        <f>IF($H107=0,"",VLOOKUP($G107,Data!$G$3:$BA$2935,13,FALSE))</f>
        <v>0.107</v>
      </c>
      <c r="U107" s="4">
        <f>IF($H107=0,"",VLOOKUP($G107,Data!$G$3:$BA$2935,14,FALSE))</f>
        <v>0</v>
      </c>
      <c r="V107" s="4">
        <f>IF($H107=0,"",VLOOKUP($G107,Data!$G$3:$BA$2935,15,FALSE))</f>
        <v>0</v>
      </c>
      <c r="W107" s="4" t="str">
        <f>IF($H107=0,"",VLOOKUP($G107,Data!$G$3:$BA$2935,16,FALSE))</f>
        <v>/</v>
      </c>
      <c r="X107" s="4" t="str">
        <f>IF($H107=0,"",VLOOKUP($G107,Data!$G$3:$BA$2935,17,FALSE))</f>
        <v>/</v>
      </c>
      <c r="Y107" s="4" t="str">
        <f>IF($H107=0,"",VLOOKUP($G107,Data!$G$3:$BA$2935,18,FALSE))</f>
        <v/>
      </c>
      <c r="Z107" s="4" t="str">
        <f>IF($H107=0,"",VLOOKUP($G107,Data!$G$3:$BA$2935,19,FALSE))</f>
        <v/>
      </c>
      <c r="AA107" s="4" t="str">
        <f>IF($H107=0,"",VLOOKUP($G107,Data!$G$3:$BA$2935,20,FALSE))</f>
        <v/>
      </c>
      <c r="AB107" s="4" t="str">
        <f>IF($H107=0,"",VLOOKUP($G107,Data!$G$3:$BA$2935,21,FALSE))</f>
        <v/>
      </c>
      <c r="AC107" s="4" t="str">
        <f>IF($H107=0,"",VLOOKUP($G107,Data!$G$3:$BA$2935,22,FALSE))</f>
        <v/>
      </c>
      <c r="AD107" s="4" t="str">
        <f>IF($H107=0,"",VLOOKUP($G107,Data!$G$3:$BA$2935,23,FALSE))</f>
        <v/>
      </c>
      <c r="AE107" s="4" t="str">
        <f>IF($H107=0,"",VLOOKUP($G107,Data!$G$3:$BA$2935,24,FALSE))</f>
        <v/>
      </c>
      <c r="AF107" s="4" t="str">
        <f>IF($H107=0,"",VLOOKUP($G107,Data!$G$3:$BA$2935,25,FALSE))</f>
        <v/>
      </c>
      <c r="AG107" s="4" t="str">
        <f>IF($H107=0,"",VLOOKUP($G107,Data!$G$3:$BA$2935,26,FALSE))</f>
        <v/>
      </c>
      <c r="AH107" s="4" t="str">
        <f>IF($H107=0,"",VLOOKUP($G107,Data!$G$3:$BA$2935,27,FALSE))</f>
        <v/>
      </c>
      <c r="AI107" s="4" t="str">
        <f>IF($H107=0,"",VLOOKUP($G107,Data!$G$3:$BA$2935,28,FALSE))</f>
        <v/>
      </c>
      <c r="AJ107" s="4" t="str">
        <f>IF($H107=0,"",VLOOKUP($G107,Data!$G$3:$BA$2935,29,FALSE))</f>
        <v/>
      </c>
      <c r="AK107" s="4" t="str">
        <f>IF($H107=0,"",VLOOKUP($G107,Data!$G$3:$BA$2935,30,FALSE))</f>
        <v/>
      </c>
      <c r="AL107" s="4" t="str">
        <f>IF($H107=0,"",VLOOKUP($G107,Data!$G$3:$BA$2935,31,FALSE))</f>
        <v/>
      </c>
      <c r="AM107" s="4" t="str">
        <f>IF($H107=0,"",VLOOKUP($G107,Data!$G$3:$BA$2935,32,FALSE))</f>
        <v/>
      </c>
      <c r="AN107" s="4" t="str">
        <f>IF($H107=0,"",VLOOKUP($G107,Data!$G$3:$BA$2935,33,FALSE))</f>
        <v/>
      </c>
      <c r="AO107" s="4" t="str">
        <f>IF($H107=0,"",VLOOKUP($G107,Data!$G$3:$BA$2935,34,FALSE))</f>
        <v/>
      </c>
      <c r="AP107" s="4" t="str">
        <f>IF($H107=0,"",VLOOKUP($G107,Data!$G$3:$BA$2935,35,FALSE))</f>
        <v/>
      </c>
      <c r="AQ107" s="4" t="str">
        <f>IF($H107=0,"",VLOOKUP($G107,Data!$G$3:$BA$2935,36,FALSE))</f>
        <v/>
      </c>
      <c r="AR107" s="4" t="str">
        <f>IF($H107=0,"",VLOOKUP($G107,Data!$G$3:$BA$2935,37,FALSE))</f>
        <v/>
      </c>
      <c r="AS107" s="4" t="str">
        <f>IF($H107=0,"",VLOOKUP($G107,Data!$G$3:$BA$2935,38,FALSE))</f>
        <v/>
      </c>
      <c r="AT107" s="4" t="str">
        <f>IF($H107=0,"",VLOOKUP($G107,Data!$G$3:$BA$2935,39,FALSE))</f>
        <v/>
      </c>
    </row>
    <row r="108" spans="1:46" x14ac:dyDescent="0.25">
      <c r="A108" s="4">
        <f>PSSE!A110</f>
        <v>919042</v>
      </c>
      <c r="B108" s="4" t="str">
        <f>PSSE!B110</f>
        <v>LUONGPRAB_H2</v>
      </c>
      <c r="C108" s="4">
        <f>PSSE!D110</f>
        <v>15.8</v>
      </c>
      <c r="D108" s="4">
        <f>PSSE!E110</f>
        <v>240</v>
      </c>
      <c r="E108" s="4" t="str">
        <f>PSSE!F110</f>
        <v>TD</v>
      </c>
      <c r="F108" s="4">
        <f>PSSE!G110</f>
        <v>1</v>
      </c>
      <c r="G108" s="4" t="str">
        <f t="shared" si="1"/>
        <v>GEN15.8240TD1</v>
      </c>
      <c r="H108" s="4">
        <f>COUNTIF(Data!$G$3:$BA$2935,GEN!$G108)</f>
        <v>1</v>
      </c>
      <c r="I108" s="4" t="str">
        <f>IF($H108=0,"",VLOOKUP($G108,Data!$G$3:$BA$2935,2,FALSE))</f>
        <v>GENSAL'</v>
      </c>
      <c r="J108" s="4">
        <f>PSSE!C110</f>
        <v>1</v>
      </c>
      <c r="K108" s="4">
        <f>IF($H108=0,"",VLOOKUP($G108,Data!$G$3:$BA$2935,4,FALSE))</f>
        <v>9.0440000000000005</v>
      </c>
      <c r="L108" s="4">
        <f>IF($H108=0,"",VLOOKUP($G108,Data!$G$3:$BA$2935,5,FALSE))</f>
        <v>5.5E-2</v>
      </c>
      <c r="M108" s="4">
        <f>IF($H108=0,"",VLOOKUP($G108,Data!$G$3:$BA$2935,6,FALSE))</f>
        <v>7.0000000000000007E-2</v>
      </c>
      <c r="N108" s="4">
        <f>IF($H108=0,"",VLOOKUP($G108,Data!$G$3:$BA$2935,7,FALSE))</f>
        <v>4.4089999999999998</v>
      </c>
      <c r="O108" s="4">
        <f>IF($H108=0,"",VLOOKUP($G108,Data!$G$3:$BA$2935,8,FALSE))</f>
        <v>0</v>
      </c>
      <c r="P108" s="4">
        <f>IF($H108=0,"",VLOOKUP($G108,Data!$G$3:$BA$2935,9,FALSE))</f>
        <v>1.2</v>
      </c>
      <c r="Q108" s="4">
        <f>IF($H108=0,"",VLOOKUP($G108,Data!$G$3:$BA$2935,10,FALSE))</f>
        <v>0.8</v>
      </c>
      <c r="R108" s="4">
        <f>IF($H108=0,"",VLOOKUP($G108,Data!$G$3:$BA$2935,11,FALSE))</f>
        <v>0.36</v>
      </c>
      <c r="S108" s="4">
        <f>IF($H108=0,"",VLOOKUP($G108,Data!$G$3:$BA$2935,12,FALSE))</f>
        <v>0.24</v>
      </c>
      <c r="T108" s="4">
        <f>IF($H108=0,"",VLOOKUP($G108,Data!$G$3:$BA$2935,13,FALSE))</f>
        <v>0.107</v>
      </c>
      <c r="U108" s="4">
        <f>IF($H108=0,"",VLOOKUP($G108,Data!$G$3:$BA$2935,14,FALSE))</f>
        <v>0</v>
      </c>
      <c r="V108" s="4">
        <f>IF($H108=0,"",VLOOKUP($G108,Data!$G$3:$BA$2935,15,FALSE))</f>
        <v>0</v>
      </c>
      <c r="W108" s="4" t="str">
        <f>IF($H108=0,"",VLOOKUP($G108,Data!$G$3:$BA$2935,16,FALSE))</f>
        <v>/</v>
      </c>
      <c r="X108" s="4" t="str">
        <f>IF($H108=0,"",VLOOKUP($G108,Data!$G$3:$BA$2935,17,FALSE))</f>
        <v>/</v>
      </c>
      <c r="Y108" s="4" t="str">
        <f>IF($H108=0,"",VLOOKUP($G108,Data!$G$3:$BA$2935,18,FALSE))</f>
        <v/>
      </c>
      <c r="Z108" s="4" t="str">
        <f>IF($H108=0,"",VLOOKUP($G108,Data!$G$3:$BA$2935,19,FALSE))</f>
        <v/>
      </c>
      <c r="AA108" s="4" t="str">
        <f>IF($H108=0,"",VLOOKUP($G108,Data!$G$3:$BA$2935,20,FALSE))</f>
        <v/>
      </c>
      <c r="AB108" s="4" t="str">
        <f>IF($H108=0,"",VLOOKUP($G108,Data!$G$3:$BA$2935,21,FALSE))</f>
        <v/>
      </c>
      <c r="AC108" s="4" t="str">
        <f>IF($H108=0,"",VLOOKUP($G108,Data!$G$3:$BA$2935,22,FALSE))</f>
        <v/>
      </c>
      <c r="AD108" s="4" t="str">
        <f>IF($H108=0,"",VLOOKUP($G108,Data!$G$3:$BA$2935,23,FALSE))</f>
        <v/>
      </c>
      <c r="AE108" s="4" t="str">
        <f>IF($H108=0,"",VLOOKUP($G108,Data!$G$3:$BA$2935,24,FALSE))</f>
        <v/>
      </c>
      <c r="AF108" s="4" t="str">
        <f>IF($H108=0,"",VLOOKUP($G108,Data!$G$3:$BA$2935,25,FALSE))</f>
        <v/>
      </c>
      <c r="AG108" s="4" t="str">
        <f>IF($H108=0,"",VLOOKUP($G108,Data!$G$3:$BA$2935,26,FALSE))</f>
        <v/>
      </c>
      <c r="AH108" s="4" t="str">
        <f>IF($H108=0,"",VLOOKUP($G108,Data!$G$3:$BA$2935,27,FALSE))</f>
        <v/>
      </c>
      <c r="AI108" s="4" t="str">
        <f>IF($H108=0,"",VLOOKUP($G108,Data!$G$3:$BA$2935,28,FALSE))</f>
        <v/>
      </c>
      <c r="AJ108" s="4" t="str">
        <f>IF($H108=0,"",VLOOKUP($G108,Data!$G$3:$BA$2935,29,FALSE))</f>
        <v/>
      </c>
      <c r="AK108" s="4" t="str">
        <f>IF($H108=0,"",VLOOKUP($G108,Data!$G$3:$BA$2935,30,FALSE))</f>
        <v/>
      </c>
      <c r="AL108" s="4" t="str">
        <f>IF($H108=0,"",VLOOKUP($G108,Data!$G$3:$BA$2935,31,FALSE))</f>
        <v/>
      </c>
      <c r="AM108" s="4" t="str">
        <f>IF($H108=0,"",VLOOKUP($G108,Data!$G$3:$BA$2935,32,FALSE))</f>
        <v/>
      </c>
      <c r="AN108" s="4" t="str">
        <f>IF($H108=0,"",VLOOKUP($G108,Data!$G$3:$BA$2935,33,FALSE))</f>
        <v/>
      </c>
      <c r="AO108" s="4" t="str">
        <f>IF($H108=0,"",VLOOKUP($G108,Data!$G$3:$BA$2935,34,FALSE))</f>
        <v/>
      </c>
      <c r="AP108" s="4" t="str">
        <f>IF($H108=0,"",VLOOKUP($G108,Data!$G$3:$BA$2935,35,FALSE))</f>
        <v/>
      </c>
      <c r="AQ108" s="4" t="str">
        <f>IF($H108=0,"",VLOOKUP($G108,Data!$G$3:$BA$2935,36,FALSE))</f>
        <v/>
      </c>
      <c r="AR108" s="4" t="str">
        <f>IF($H108=0,"",VLOOKUP($G108,Data!$G$3:$BA$2935,37,FALSE))</f>
        <v/>
      </c>
      <c r="AS108" s="4" t="str">
        <f>IF($H108=0,"",VLOOKUP($G108,Data!$G$3:$BA$2935,38,FALSE))</f>
        <v/>
      </c>
      <c r="AT108" s="4" t="str">
        <f>IF($H108=0,"",VLOOKUP($G108,Data!$G$3:$BA$2935,39,FALSE))</f>
        <v/>
      </c>
    </row>
    <row r="109" spans="1:46" x14ac:dyDescent="0.25">
      <c r="A109" s="4">
        <f>PSSE!A111</f>
        <v>919043</v>
      </c>
      <c r="B109" s="4" t="str">
        <f>PSSE!B111</f>
        <v>LUONGPRAB_H3</v>
      </c>
      <c r="C109" s="4">
        <f>PSSE!D111</f>
        <v>15.8</v>
      </c>
      <c r="D109" s="4">
        <f>PSSE!E111</f>
        <v>240</v>
      </c>
      <c r="E109" s="4" t="str">
        <f>PSSE!F111</f>
        <v>TD</v>
      </c>
      <c r="F109" s="4">
        <f>PSSE!G111</f>
        <v>1</v>
      </c>
      <c r="G109" s="4" t="str">
        <f t="shared" si="1"/>
        <v>GEN15.8240TD1</v>
      </c>
      <c r="H109" s="4">
        <f>COUNTIF(Data!$G$3:$BA$2935,GEN!$G109)</f>
        <v>1</v>
      </c>
      <c r="I109" s="4" t="str">
        <f>IF($H109=0,"",VLOOKUP($G109,Data!$G$3:$BA$2935,2,FALSE))</f>
        <v>GENSAL'</v>
      </c>
      <c r="J109" s="4">
        <f>PSSE!C111</f>
        <v>1</v>
      </c>
      <c r="K109" s="4">
        <f>IF($H109=0,"",VLOOKUP($G109,Data!$G$3:$BA$2935,4,FALSE))</f>
        <v>9.0440000000000005</v>
      </c>
      <c r="L109" s="4">
        <f>IF($H109=0,"",VLOOKUP($G109,Data!$G$3:$BA$2935,5,FALSE))</f>
        <v>5.5E-2</v>
      </c>
      <c r="M109" s="4">
        <f>IF($H109=0,"",VLOOKUP($G109,Data!$G$3:$BA$2935,6,FALSE))</f>
        <v>7.0000000000000007E-2</v>
      </c>
      <c r="N109" s="4">
        <f>IF($H109=0,"",VLOOKUP($G109,Data!$G$3:$BA$2935,7,FALSE))</f>
        <v>4.4089999999999998</v>
      </c>
      <c r="O109" s="4">
        <f>IF($H109=0,"",VLOOKUP($G109,Data!$G$3:$BA$2935,8,FALSE))</f>
        <v>0</v>
      </c>
      <c r="P109" s="4">
        <f>IF($H109=0,"",VLOOKUP($G109,Data!$G$3:$BA$2935,9,FALSE))</f>
        <v>1.2</v>
      </c>
      <c r="Q109" s="4">
        <f>IF($H109=0,"",VLOOKUP($G109,Data!$G$3:$BA$2935,10,FALSE))</f>
        <v>0.8</v>
      </c>
      <c r="R109" s="4">
        <f>IF($H109=0,"",VLOOKUP($G109,Data!$G$3:$BA$2935,11,FALSE))</f>
        <v>0.36</v>
      </c>
      <c r="S109" s="4">
        <f>IF($H109=0,"",VLOOKUP($G109,Data!$G$3:$BA$2935,12,FALSE))</f>
        <v>0.24</v>
      </c>
      <c r="T109" s="4">
        <f>IF($H109=0,"",VLOOKUP($G109,Data!$G$3:$BA$2935,13,FALSE))</f>
        <v>0.107</v>
      </c>
      <c r="U109" s="4">
        <f>IF($H109=0,"",VLOOKUP($G109,Data!$G$3:$BA$2935,14,FALSE))</f>
        <v>0</v>
      </c>
      <c r="V109" s="4">
        <f>IF($H109=0,"",VLOOKUP($G109,Data!$G$3:$BA$2935,15,FALSE))</f>
        <v>0</v>
      </c>
      <c r="W109" s="4" t="str">
        <f>IF($H109=0,"",VLOOKUP($G109,Data!$G$3:$BA$2935,16,FALSE))</f>
        <v>/</v>
      </c>
      <c r="X109" s="4" t="str">
        <f>IF($H109=0,"",VLOOKUP($G109,Data!$G$3:$BA$2935,17,FALSE))</f>
        <v>/</v>
      </c>
      <c r="Y109" s="4" t="str">
        <f>IF($H109=0,"",VLOOKUP($G109,Data!$G$3:$BA$2935,18,FALSE))</f>
        <v/>
      </c>
      <c r="Z109" s="4" t="str">
        <f>IF($H109=0,"",VLOOKUP($G109,Data!$G$3:$BA$2935,19,FALSE))</f>
        <v/>
      </c>
      <c r="AA109" s="4" t="str">
        <f>IF($H109=0,"",VLOOKUP($G109,Data!$G$3:$BA$2935,20,FALSE))</f>
        <v/>
      </c>
      <c r="AB109" s="4" t="str">
        <f>IF($H109=0,"",VLOOKUP($G109,Data!$G$3:$BA$2935,21,FALSE))</f>
        <v/>
      </c>
      <c r="AC109" s="4" t="str">
        <f>IF($H109=0,"",VLOOKUP($G109,Data!$G$3:$BA$2935,22,FALSE))</f>
        <v/>
      </c>
      <c r="AD109" s="4" t="str">
        <f>IF($H109=0,"",VLOOKUP($G109,Data!$G$3:$BA$2935,23,FALSE))</f>
        <v/>
      </c>
      <c r="AE109" s="4" t="str">
        <f>IF($H109=0,"",VLOOKUP($G109,Data!$G$3:$BA$2935,24,FALSE))</f>
        <v/>
      </c>
      <c r="AF109" s="4" t="str">
        <f>IF($H109=0,"",VLOOKUP($G109,Data!$G$3:$BA$2935,25,FALSE))</f>
        <v/>
      </c>
      <c r="AG109" s="4" t="str">
        <f>IF($H109=0,"",VLOOKUP($G109,Data!$G$3:$BA$2935,26,FALSE))</f>
        <v/>
      </c>
      <c r="AH109" s="4" t="str">
        <f>IF($H109=0,"",VLOOKUP($G109,Data!$G$3:$BA$2935,27,FALSE))</f>
        <v/>
      </c>
      <c r="AI109" s="4" t="str">
        <f>IF($H109=0,"",VLOOKUP($G109,Data!$G$3:$BA$2935,28,FALSE))</f>
        <v/>
      </c>
      <c r="AJ109" s="4" t="str">
        <f>IF($H109=0,"",VLOOKUP($G109,Data!$G$3:$BA$2935,29,FALSE))</f>
        <v/>
      </c>
      <c r="AK109" s="4" t="str">
        <f>IF($H109=0,"",VLOOKUP($G109,Data!$G$3:$BA$2935,30,FALSE))</f>
        <v/>
      </c>
      <c r="AL109" s="4" t="str">
        <f>IF($H109=0,"",VLOOKUP($G109,Data!$G$3:$BA$2935,31,FALSE))</f>
        <v/>
      </c>
      <c r="AM109" s="4" t="str">
        <f>IF($H109=0,"",VLOOKUP($G109,Data!$G$3:$BA$2935,32,FALSE))</f>
        <v/>
      </c>
      <c r="AN109" s="4" t="str">
        <f>IF($H109=0,"",VLOOKUP($G109,Data!$G$3:$BA$2935,33,FALSE))</f>
        <v/>
      </c>
      <c r="AO109" s="4" t="str">
        <f>IF($H109=0,"",VLOOKUP($G109,Data!$G$3:$BA$2935,34,FALSE))</f>
        <v/>
      </c>
      <c r="AP109" s="4" t="str">
        <f>IF($H109=0,"",VLOOKUP($G109,Data!$G$3:$BA$2935,35,FALSE))</f>
        <v/>
      </c>
      <c r="AQ109" s="4" t="str">
        <f>IF($H109=0,"",VLOOKUP($G109,Data!$G$3:$BA$2935,36,FALSE))</f>
        <v/>
      </c>
      <c r="AR109" s="4" t="str">
        <f>IF($H109=0,"",VLOOKUP($G109,Data!$G$3:$BA$2935,37,FALSE))</f>
        <v/>
      </c>
      <c r="AS109" s="4" t="str">
        <f>IF($H109=0,"",VLOOKUP($G109,Data!$G$3:$BA$2935,38,FALSE))</f>
        <v/>
      </c>
      <c r="AT109" s="4" t="str">
        <f>IF($H109=0,"",VLOOKUP($G109,Data!$G$3:$BA$2935,39,FALSE))</f>
        <v/>
      </c>
    </row>
    <row r="110" spans="1:46" x14ac:dyDescent="0.25">
      <c r="A110" s="4">
        <f>PSSE!A112</f>
        <v>919044</v>
      </c>
      <c r="B110" s="4" t="str">
        <f>PSSE!B112</f>
        <v>LUONGPRAB_H4</v>
      </c>
      <c r="C110" s="4">
        <f>PSSE!D112</f>
        <v>15.8</v>
      </c>
      <c r="D110" s="4">
        <f>PSSE!E112</f>
        <v>240</v>
      </c>
      <c r="E110" s="4" t="str">
        <f>PSSE!F112</f>
        <v>TD</v>
      </c>
      <c r="F110" s="4">
        <f>PSSE!G112</f>
        <v>1</v>
      </c>
      <c r="G110" s="4" t="str">
        <f t="shared" si="1"/>
        <v>GEN15.8240TD1</v>
      </c>
      <c r="H110" s="4">
        <f>COUNTIF(Data!$G$3:$BA$2935,GEN!$G110)</f>
        <v>1</v>
      </c>
      <c r="I110" s="4" t="str">
        <f>IF($H110=0,"",VLOOKUP($G110,Data!$G$3:$BA$2935,2,FALSE))</f>
        <v>GENSAL'</v>
      </c>
      <c r="J110" s="4">
        <f>PSSE!C112</f>
        <v>1</v>
      </c>
      <c r="K110" s="4">
        <f>IF($H110=0,"",VLOOKUP($G110,Data!$G$3:$BA$2935,4,FALSE))</f>
        <v>9.0440000000000005</v>
      </c>
      <c r="L110" s="4">
        <f>IF($H110=0,"",VLOOKUP($G110,Data!$G$3:$BA$2935,5,FALSE))</f>
        <v>5.5E-2</v>
      </c>
      <c r="M110" s="4">
        <f>IF($H110=0,"",VLOOKUP($G110,Data!$G$3:$BA$2935,6,FALSE))</f>
        <v>7.0000000000000007E-2</v>
      </c>
      <c r="N110" s="4">
        <f>IF($H110=0,"",VLOOKUP($G110,Data!$G$3:$BA$2935,7,FALSE))</f>
        <v>4.4089999999999998</v>
      </c>
      <c r="O110" s="4">
        <f>IF($H110=0,"",VLOOKUP($G110,Data!$G$3:$BA$2935,8,FALSE))</f>
        <v>0</v>
      </c>
      <c r="P110" s="4">
        <f>IF($H110=0,"",VLOOKUP($G110,Data!$G$3:$BA$2935,9,FALSE))</f>
        <v>1.2</v>
      </c>
      <c r="Q110" s="4">
        <f>IF($H110=0,"",VLOOKUP($G110,Data!$G$3:$BA$2935,10,FALSE))</f>
        <v>0.8</v>
      </c>
      <c r="R110" s="4">
        <f>IF($H110=0,"",VLOOKUP($G110,Data!$G$3:$BA$2935,11,FALSE))</f>
        <v>0.36</v>
      </c>
      <c r="S110" s="4">
        <f>IF($H110=0,"",VLOOKUP($G110,Data!$G$3:$BA$2935,12,FALSE))</f>
        <v>0.24</v>
      </c>
      <c r="T110" s="4">
        <f>IF($H110=0,"",VLOOKUP($G110,Data!$G$3:$BA$2935,13,FALSE))</f>
        <v>0.107</v>
      </c>
      <c r="U110" s="4">
        <f>IF($H110=0,"",VLOOKUP($G110,Data!$G$3:$BA$2935,14,FALSE))</f>
        <v>0</v>
      </c>
      <c r="V110" s="4">
        <f>IF($H110=0,"",VLOOKUP($G110,Data!$G$3:$BA$2935,15,FALSE))</f>
        <v>0</v>
      </c>
      <c r="W110" s="4" t="str">
        <f>IF($H110=0,"",VLOOKUP($G110,Data!$G$3:$BA$2935,16,FALSE))</f>
        <v>/</v>
      </c>
      <c r="X110" s="4" t="str">
        <f>IF($H110=0,"",VLOOKUP($G110,Data!$G$3:$BA$2935,17,FALSE))</f>
        <v>/</v>
      </c>
      <c r="Y110" s="4" t="str">
        <f>IF($H110=0,"",VLOOKUP($G110,Data!$G$3:$BA$2935,18,FALSE))</f>
        <v/>
      </c>
      <c r="Z110" s="4" t="str">
        <f>IF($H110=0,"",VLOOKUP($G110,Data!$G$3:$BA$2935,19,FALSE))</f>
        <v/>
      </c>
      <c r="AA110" s="4" t="str">
        <f>IF($H110=0,"",VLOOKUP($G110,Data!$G$3:$BA$2935,20,FALSE))</f>
        <v/>
      </c>
      <c r="AB110" s="4" t="str">
        <f>IF($H110=0,"",VLOOKUP($G110,Data!$G$3:$BA$2935,21,FALSE))</f>
        <v/>
      </c>
      <c r="AC110" s="4" t="str">
        <f>IF($H110=0,"",VLOOKUP($G110,Data!$G$3:$BA$2935,22,FALSE))</f>
        <v/>
      </c>
      <c r="AD110" s="4" t="str">
        <f>IF($H110=0,"",VLOOKUP($G110,Data!$G$3:$BA$2935,23,FALSE))</f>
        <v/>
      </c>
      <c r="AE110" s="4" t="str">
        <f>IF($H110=0,"",VLOOKUP($G110,Data!$G$3:$BA$2935,24,FALSE))</f>
        <v/>
      </c>
      <c r="AF110" s="4" t="str">
        <f>IF($H110=0,"",VLOOKUP($G110,Data!$G$3:$BA$2935,25,FALSE))</f>
        <v/>
      </c>
      <c r="AG110" s="4" t="str">
        <f>IF($H110=0,"",VLOOKUP($G110,Data!$G$3:$BA$2935,26,FALSE))</f>
        <v/>
      </c>
      <c r="AH110" s="4" t="str">
        <f>IF($H110=0,"",VLOOKUP($G110,Data!$G$3:$BA$2935,27,FALSE))</f>
        <v/>
      </c>
      <c r="AI110" s="4" t="str">
        <f>IF($H110=0,"",VLOOKUP($G110,Data!$G$3:$BA$2935,28,FALSE))</f>
        <v/>
      </c>
      <c r="AJ110" s="4" t="str">
        <f>IF($H110=0,"",VLOOKUP($G110,Data!$G$3:$BA$2935,29,FALSE))</f>
        <v/>
      </c>
      <c r="AK110" s="4" t="str">
        <f>IF($H110=0,"",VLOOKUP($G110,Data!$G$3:$BA$2935,30,FALSE))</f>
        <v/>
      </c>
      <c r="AL110" s="4" t="str">
        <f>IF($H110=0,"",VLOOKUP($G110,Data!$G$3:$BA$2935,31,FALSE))</f>
        <v/>
      </c>
      <c r="AM110" s="4" t="str">
        <f>IF($H110=0,"",VLOOKUP($G110,Data!$G$3:$BA$2935,32,FALSE))</f>
        <v/>
      </c>
      <c r="AN110" s="4" t="str">
        <f>IF($H110=0,"",VLOOKUP($G110,Data!$G$3:$BA$2935,33,FALSE))</f>
        <v/>
      </c>
      <c r="AO110" s="4" t="str">
        <f>IF($H110=0,"",VLOOKUP($G110,Data!$G$3:$BA$2935,34,FALSE))</f>
        <v/>
      </c>
      <c r="AP110" s="4" t="str">
        <f>IF($H110=0,"",VLOOKUP($G110,Data!$G$3:$BA$2935,35,FALSE))</f>
        <v/>
      </c>
      <c r="AQ110" s="4" t="str">
        <f>IF($H110=0,"",VLOOKUP($G110,Data!$G$3:$BA$2935,36,FALSE))</f>
        <v/>
      </c>
      <c r="AR110" s="4" t="str">
        <f>IF($H110=0,"",VLOOKUP($G110,Data!$G$3:$BA$2935,37,FALSE))</f>
        <v/>
      </c>
      <c r="AS110" s="4" t="str">
        <f>IF($H110=0,"",VLOOKUP($G110,Data!$G$3:$BA$2935,38,FALSE))</f>
        <v/>
      </c>
      <c r="AT110" s="4" t="str">
        <f>IF($H110=0,"",VLOOKUP($G110,Data!$G$3:$BA$2935,39,FALSE))</f>
        <v/>
      </c>
    </row>
    <row r="111" spans="1:46" x14ac:dyDescent="0.25">
      <c r="A111" s="4">
        <f>PSSE!A113</f>
        <v>919045</v>
      </c>
      <c r="B111" s="4" t="str">
        <f>PSSE!B113</f>
        <v>LUONGPRAB_H5</v>
      </c>
      <c r="C111" s="4">
        <f>PSSE!D113</f>
        <v>15.8</v>
      </c>
      <c r="D111" s="4">
        <f>PSSE!E113</f>
        <v>240</v>
      </c>
      <c r="E111" s="4" t="str">
        <f>PSSE!F113</f>
        <v>TD</v>
      </c>
      <c r="F111" s="4">
        <f>PSSE!G113</f>
        <v>1</v>
      </c>
      <c r="G111" s="4" t="str">
        <f t="shared" si="1"/>
        <v>GEN15.8240TD1</v>
      </c>
      <c r="H111" s="4">
        <f>COUNTIF(Data!$G$3:$BA$2935,GEN!$G111)</f>
        <v>1</v>
      </c>
      <c r="I111" s="4" t="str">
        <f>IF($H111=0,"",VLOOKUP($G111,Data!$G$3:$BA$2935,2,FALSE))</f>
        <v>GENSAL'</v>
      </c>
      <c r="J111" s="4">
        <f>PSSE!C113</f>
        <v>1</v>
      </c>
      <c r="K111" s="4">
        <f>IF($H111=0,"",VLOOKUP($G111,Data!$G$3:$BA$2935,4,FALSE))</f>
        <v>9.0440000000000005</v>
      </c>
      <c r="L111" s="4">
        <f>IF($H111=0,"",VLOOKUP($G111,Data!$G$3:$BA$2935,5,FALSE))</f>
        <v>5.5E-2</v>
      </c>
      <c r="M111" s="4">
        <f>IF($H111=0,"",VLOOKUP($G111,Data!$G$3:$BA$2935,6,FALSE))</f>
        <v>7.0000000000000007E-2</v>
      </c>
      <c r="N111" s="4">
        <f>IF($H111=0,"",VLOOKUP($G111,Data!$G$3:$BA$2935,7,FALSE))</f>
        <v>4.4089999999999998</v>
      </c>
      <c r="O111" s="4">
        <f>IF($H111=0,"",VLOOKUP($G111,Data!$G$3:$BA$2935,8,FALSE))</f>
        <v>0</v>
      </c>
      <c r="P111" s="4">
        <f>IF($H111=0,"",VLOOKUP($G111,Data!$G$3:$BA$2935,9,FALSE))</f>
        <v>1.2</v>
      </c>
      <c r="Q111" s="4">
        <f>IF($H111=0,"",VLOOKUP($G111,Data!$G$3:$BA$2935,10,FALSE))</f>
        <v>0.8</v>
      </c>
      <c r="R111" s="4">
        <f>IF($H111=0,"",VLOOKUP($G111,Data!$G$3:$BA$2935,11,FALSE))</f>
        <v>0.36</v>
      </c>
      <c r="S111" s="4">
        <f>IF($H111=0,"",VLOOKUP($G111,Data!$G$3:$BA$2935,12,FALSE))</f>
        <v>0.24</v>
      </c>
      <c r="T111" s="4">
        <f>IF($H111=0,"",VLOOKUP($G111,Data!$G$3:$BA$2935,13,FALSE))</f>
        <v>0.107</v>
      </c>
      <c r="U111" s="4">
        <f>IF($H111=0,"",VLOOKUP($G111,Data!$G$3:$BA$2935,14,FALSE))</f>
        <v>0</v>
      </c>
      <c r="V111" s="4">
        <f>IF($H111=0,"",VLOOKUP($G111,Data!$G$3:$BA$2935,15,FALSE))</f>
        <v>0</v>
      </c>
      <c r="W111" s="4" t="str">
        <f>IF($H111=0,"",VLOOKUP($G111,Data!$G$3:$BA$2935,16,FALSE))</f>
        <v>/</v>
      </c>
      <c r="X111" s="4" t="str">
        <f>IF($H111=0,"",VLOOKUP($G111,Data!$G$3:$BA$2935,17,FALSE))</f>
        <v>/</v>
      </c>
      <c r="Y111" s="4" t="str">
        <f>IF($H111=0,"",VLOOKUP($G111,Data!$G$3:$BA$2935,18,FALSE))</f>
        <v/>
      </c>
      <c r="Z111" s="4" t="str">
        <f>IF($H111=0,"",VLOOKUP($G111,Data!$G$3:$BA$2935,19,FALSE))</f>
        <v/>
      </c>
      <c r="AA111" s="4" t="str">
        <f>IF($H111=0,"",VLOOKUP($G111,Data!$G$3:$BA$2935,20,FALSE))</f>
        <v/>
      </c>
      <c r="AB111" s="4" t="str">
        <f>IF($H111=0,"",VLOOKUP($G111,Data!$G$3:$BA$2935,21,FALSE))</f>
        <v/>
      </c>
      <c r="AC111" s="4" t="str">
        <f>IF($H111=0,"",VLOOKUP($G111,Data!$G$3:$BA$2935,22,FALSE))</f>
        <v/>
      </c>
      <c r="AD111" s="4" t="str">
        <f>IF($H111=0,"",VLOOKUP($G111,Data!$G$3:$BA$2935,23,FALSE))</f>
        <v/>
      </c>
      <c r="AE111" s="4" t="str">
        <f>IF($H111=0,"",VLOOKUP($G111,Data!$G$3:$BA$2935,24,FALSE))</f>
        <v/>
      </c>
      <c r="AF111" s="4" t="str">
        <f>IF($H111=0,"",VLOOKUP($G111,Data!$G$3:$BA$2935,25,FALSE))</f>
        <v/>
      </c>
      <c r="AG111" s="4" t="str">
        <f>IF($H111=0,"",VLOOKUP($G111,Data!$G$3:$BA$2935,26,FALSE))</f>
        <v/>
      </c>
      <c r="AH111" s="4" t="str">
        <f>IF($H111=0,"",VLOOKUP($G111,Data!$G$3:$BA$2935,27,FALSE))</f>
        <v/>
      </c>
      <c r="AI111" s="4" t="str">
        <f>IF($H111=0,"",VLOOKUP($G111,Data!$G$3:$BA$2935,28,FALSE))</f>
        <v/>
      </c>
      <c r="AJ111" s="4" t="str">
        <f>IF($H111=0,"",VLOOKUP($G111,Data!$G$3:$BA$2935,29,FALSE))</f>
        <v/>
      </c>
      <c r="AK111" s="4" t="str">
        <f>IF($H111=0,"",VLOOKUP($G111,Data!$G$3:$BA$2935,30,FALSE))</f>
        <v/>
      </c>
      <c r="AL111" s="4" t="str">
        <f>IF($H111=0,"",VLOOKUP($G111,Data!$G$3:$BA$2935,31,FALSE))</f>
        <v/>
      </c>
      <c r="AM111" s="4" t="str">
        <f>IF($H111=0,"",VLOOKUP($G111,Data!$G$3:$BA$2935,32,FALSE))</f>
        <v/>
      </c>
      <c r="AN111" s="4" t="str">
        <f>IF($H111=0,"",VLOOKUP($G111,Data!$G$3:$BA$2935,33,FALSE))</f>
        <v/>
      </c>
      <c r="AO111" s="4" t="str">
        <f>IF($H111=0,"",VLOOKUP($G111,Data!$G$3:$BA$2935,34,FALSE))</f>
        <v/>
      </c>
      <c r="AP111" s="4" t="str">
        <f>IF($H111=0,"",VLOOKUP($G111,Data!$G$3:$BA$2935,35,FALSE))</f>
        <v/>
      </c>
      <c r="AQ111" s="4" t="str">
        <f>IF($H111=0,"",VLOOKUP($G111,Data!$G$3:$BA$2935,36,FALSE))</f>
        <v/>
      </c>
      <c r="AR111" s="4" t="str">
        <f>IF($H111=0,"",VLOOKUP($G111,Data!$G$3:$BA$2935,37,FALSE))</f>
        <v/>
      </c>
      <c r="AS111" s="4" t="str">
        <f>IF($H111=0,"",VLOOKUP($G111,Data!$G$3:$BA$2935,38,FALSE))</f>
        <v/>
      </c>
      <c r="AT111" s="4" t="str">
        <f>IF($H111=0,"",VLOOKUP($G111,Data!$G$3:$BA$2935,39,FALSE))</f>
        <v/>
      </c>
    </row>
    <row r="112" spans="1:46" x14ac:dyDescent="0.25">
      <c r="A112" s="4">
        <f>PSSE!A114</f>
        <v>919046</v>
      </c>
      <c r="B112" s="4" t="str">
        <f>PSSE!B114</f>
        <v>LUONGPRAB_H6</v>
      </c>
      <c r="C112" s="4">
        <f>PSSE!D114</f>
        <v>15.8</v>
      </c>
      <c r="D112" s="4">
        <f>PSSE!E114</f>
        <v>240</v>
      </c>
      <c r="E112" s="4" t="str">
        <f>PSSE!F114</f>
        <v>TD</v>
      </c>
      <c r="F112" s="4">
        <f>PSSE!G114</f>
        <v>1</v>
      </c>
      <c r="G112" s="4" t="str">
        <f t="shared" si="1"/>
        <v>GEN15.8240TD1</v>
      </c>
      <c r="H112" s="4">
        <f>COUNTIF(Data!$G$3:$BA$2935,GEN!$G112)</f>
        <v>1</v>
      </c>
      <c r="I112" s="4" t="str">
        <f>IF($H112=0,"",VLOOKUP($G112,Data!$G$3:$BA$2935,2,FALSE))</f>
        <v>GENSAL'</v>
      </c>
      <c r="J112" s="4">
        <f>PSSE!C114</f>
        <v>1</v>
      </c>
      <c r="K112" s="4">
        <f>IF($H112=0,"",VLOOKUP($G112,Data!$G$3:$BA$2935,4,FALSE))</f>
        <v>9.0440000000000005</v>
      </c>
      <c r="L112" s="4">
        <f>IF($H112=0,"",VLOOKUP($G112,Data!$G$3:$BA$2935,5,FALSE))</f>
        <v>5.5E-2</v>
      </c>
      <c r="M112" s="4">
        <f>IF($H112=0,"",VLOOKUP($G112,Data!$G$3:$BA$2935,6,FALSE))</f>
        <v>7.0000000000000007E-2</v>
      </c>
      <c r="N112" s="4">
        <f>IF($H112=0,"",VLOOKUP($G112,Data!$G$3:$BA$2935,7,FALSE))</f>
        <v>4.4089999999999998</v>
      </c>
      <c r="O112" s="4">
        <f>IF($H112=0,"",VLOOKUP($G112,Data!$G$3:$BA$2935,8,FALSE))</f>
        <v>0</v>
      </c>
      <c r="P112" s="4">
        <f>IF($H112=0,"",VLOOKUP($G112,Data!$G$3:$BA$2935,9,FALSE))</f>
        <v>1.2</v>
      </c>
      <c r="Q112" s="4">
        <f>IF($H112=0,"",VLOOKUP($G112,Data!$G$3:$BA$2935,10,FALSE))</f>
        <v>0.8</v>
      </c>
      <c r="R112" s="4">
        <f>IF($H112=0,"",VLOOKUP($G112,Data!$G$3:$BA$2935,11,FALSE))</f>
        <v>0.36</v>
      </c>
      <c r="S112" s="4">
        <f>IF($H112=0,"",VLOOKUP($G112,Data!$G$3:$BA$2935,12,FALSE))</f>
        <v>0.24</v>
      </c>
      <c r="T112" s="4">
        <f>IF($H112=0,"",VLOOKUP($G112,Data!$G$3:$BA$2935,13,FALSE))</f>
        <v>0.107</v>
      </c>
      <c r="U112" s="4">
        <f>IF($H112=0,"",VLOOKUP($G112,Data!$G$3:$BA$2935,14,FALSE))</f>
        <v>0</v>
      </c>
      <c r="V112" s="4">
        <f>IF($H112=0,"",VLOOKUP($G112,Data!$G$3:$BA$2935,15,FALSE))</f>
        <v>0</v>
      </c>
      <c r="W112" s="4" t="str">
        <f>IF($H112=0,"",VLOOKUP($G112,Data!$G$3:$BA$2935,16,FALSE))</f>
        <v>/</v>
      </c>
      <c r="X112" s="4" t="str">
        <f>IF($H112=0,"",VLOOKUP($G112,Data!$G$3:$BA$2935,17,FALSE))</f>
        <v>/</v>
      </c>
      <c r="Y112" s="4" t="str">
        <f>IF($H112=0,"",VLOOKUP($G112,Data!$G$3:$BA$2935,18,FALSE))</f>
        <v/>
      </c>
      <c r="Z112" s="4" t="str">
        <f>IF($H112=0,"",VLOOKUP($G112,Data!$G$3:$BA$2935,19,FALSE))</f>
        <v/>
      </c>
      <c r="AA112" s="4" t="str">
        <f>IF($H112=0,"",VLOOKUP($G112,Data!$G$3:$BA$2935,20,FALSE))</f>
        <v/>
      </c>
      <c r="AB112" s="4" t="str">
        <f>IF($H112=0,"",VLOOKUP($G112,Data!$G$3:$BA$2935,21,FALSE))</f>
        <v/>
      </c>
      <c r="AC112" s="4" t="str">
        <f>IF($H112=0,"",VLOOKUP($G112,Data!$G$3:$BA$2935,22,FALSE))</f>
        <v/>
      </c>
      <c r="AD112" s="4" t="str">
        <f>IF($H112=0,"",VLOOKUP($G112,Data!$G$3:$BA$2935,23,FALSE))</f>
        <v/>
      </c>
      <c r="AE112" s="4" t="str">
        <f>IF($H112=0,"",VLOOKUP($G112,Data!$G$3:$BA$2935,24,FALSE))</f>
        <v/>
      </c>
      <c r="AF112" s="4" t="str">
        <f>IF($H112=0,"",VLOOKUP($G112,Data!$G$3:$BA$2935,25,FALSE))</f>
        <v/>
      </c>
      <c r="AG112" s="4" t="str">
        <f>IF($H112=0,"",VLOOKUP($G112,Data!$G$3:$BA$2935,26,FALSE))</f>
        <v/>
      </c>
      <c r="AH112" s="4" t="str">
        <f>IF($H112=0,"",VLOOKUP($G112,Data!$G$3:$BA$2935,27,FALSE))</f>
        <v/>
      </c>
      <c r="AI112" s="4" t="str">
        <f>IF($H112=0,"",VLOOKUP($G112,Data!$G$3:$BA$2935,28,FALSE))</f>
        <v/>
      </c>
      <c r="AJ112" s="4" t="str">
        <f>IF($H112=0,"",VLOOKUP($G112,Data!$G$3:$BA$2935,29,FALSE))</f>
        <v/>
      </c>
      <c r="AK112" s="4" t="str">
        <f>IF($H112=0,"",VLOOKUP($G112,Data!$G$3:$BA$2935,30,FALSE))</f>
        <v/>
      </c>
      <c r="AL112" s="4" t="str">
        <f>IF($H112=0,"",VLOOKUP($G112,Data!$G$3:$BA$2935,31,FALSE))</f>
        <v/>
      </c>
      <c r="AM112" s="4" t="str">
        <f>IF($H112=0,"",VLOOKUP($G112,Data!$G$3:$BA$2935,32,FALSE))</f>
        <v/>
      </c>
      <c r="AN112" s="4" t="str">
        <f>IF($H112=0,"",VLOOKUP($G112,Data!$G$3:$BA$2935,33,FALSE))</f>
        <v/>
      </c>
      <c r="AO112" s="4" t="str">
        <f>IF($H112=0,"",VLOOKUP($G112,Data!$G$3:$BA$2935,34,FALSE))</f>
        <v/>
      </c>
      <c r="AP112" s="4" t="str">
        <f>IF($H112=0,"",VLOOKUP($G112,Data!$G$3:$BA$2935,35,FALSE))</f>
        <v/>
      </c>
      <c r="AQ112" s="4" t="str">
        <f>IF($H112=0,"",VLOOKUP($G112,Data!$G$3:$BA$2935,36,FALSE))</f>
        <v/>
      </c>
      <c r="AR112" s="4" t="str">
        <f>IF($H112=0,"",VLOOKUP($G112,Data!$G$3:$BA$2935,37,FALSE))</f>
        <v/>
      </c>
      <c r="AS112" s="4" t="str">
        <f>IF($H112=0,"",VLOOKUP($G112,Data!$G$3:$BA$2935,38,FALSE))</f>
        <v/>
      </c>
      <c r="AT112" s="4" t="str">
        <f>IF($H112=0,"",VLOOKUP($G112,Data!$G$3:$BA$2935,39,FALSE))</f>
        <v/>
      </c>
    </row>
    <row r="113" spans="1:46" x14ac:dyDescent="0.25">
      <c r="A113" s="4">
        <f>PSSE!A115</f>
        <v>920094</v>
      </c>
      <c r="B113" s="4" t="str">
        <f>PSSE!B115</f>
        <v>CHINA_S5  _1</v>
      </c>
      <c r="C113" s="4">
        <f>PSSE!D115</f>
        <v>13</v>
      </c>
      <c r="D113" s="4">
        <f>PSSE!E115</f>
        <v>600</v>
      </c>
      <c r="E113" s="4" t="str">
        <f>PSSE!F115</f>
        <v>ND</v>
      </c>
      <c r="F113" s="4">
        <f>PSSE!G115</f>
        <v>1</v>
      </c>
      <c r="G113" s="4" t="str">
        <f t="shared" si="1"/>
        <v>GEN13600ND1</v>
      </c>
      <c r="H113" s="4">
        <f>COUNTIF(Data!$G$3:$BA$2935,GEN!$G113)</f>
        <v>0</v>
      </c>
      <c r="I113" s="4" t="str">
        <f>IF($H113=0,"",VLOOKUP($G113,Data!$G$3:$BA$2935,2,FALSE))</f>
        <v/>
      </c>
      <c r="J113" s="4">
        <f>PSSE!C115</f>
        <v>1</v>
      </c>
      <c r="K113" s="4" t="str">
        <f>IF($H113=0,"",VLOOKUP($G113,Data!$G$3:$BA$2935,4,FALSE))</f>
        <v/>
      </c>
      <c r="L113" s="4" t="str">
        <f>IF($H113=0,"",VLOOKUP($G113,Data!$G$3:$BA$2935,5,FALSE))</f>
        <v/>
      </c>
      <c r="M113" s="4" t="str">
        <f>IF($H113=0,"",VLOOKUP($G113,Data!$G$3:$BA$2935,6,FALSE))</f>
        <v/>
      </c>
      <c r="N113" s="4" t="str">
        <f>IF($H113=0,"",VLOOKUP($G113,Data!$G$3:$BA$2935,7,FALSE))</f>
        <v/>
      </c>
      <c r="O113" s="4" t="str">
        <f>IF($H113=0,"",VLOOKUP($G113,Data!$G$3:$BA$2935,8,FALSE))</f>
        <v/>
      </c>
      <c r="P113" s="4" t="str">
        <f>IF($H113=0,"",VLOOKUP($G113,Data!$G$3:$BA$2935,9,FALSE))</f>
        <v/>
      </c>
      <c r="Q113" s="4" t="str">
        <f>IF($H113=0,"",VLOOKUP($G113,Data!$G$3:$BA$2935,10,FALSE))</f>
        <v/>
      </c>
      <c r="R113" s="4" t="str">
        <f>IF($H113=0,"",VLOOKUP($G113,Data!$G$3:$BA$2935,11,FALSE))</f>
        <v/>
      </c>
      <c r="S113" s="4" t="str">
        <f>IF($H113=0,"",VLOOKUP($G113,Data!$G$3:$BA$2935,12,FALSE))</f>
        <v/>
      </c>
      <c r="T113" s="4" t="str">
        <f>IF($H113=0,"",VLOOKUP($G113,Data!$G$3:$BA$2935,13,FALSE))</f>
        <v/>
      </c>
      <c r="U113" s="4" t="str">
        <f>IF($H113=0,"",VLOOKUP($G113,Data!$G$3:$BA$2935,14,FALSE))</f>
        <v/>
      </c>
      <c r="V113" s="4" t="str">
        <f>IF($H113=0,"",VLOOKUP($G113,Data!$G$3:$BA$2935,15,FALSE))</f>
        <v/>
      </c>
      <c r="W113" s="4" t="str">
        <f>IF($H113=0,"",VLOOKUP($G113,Data!$G$3:$BA$2935,16,FALSE))</f>
        <v/>
      </c>
      <c r="X113" s="4" t="str">
        <f>IF($H113=0,"",VLOOKUP($G113,Data!$G$3:$BA$2935,17,FALSE))</f>
        <v/>
      </c>
      <c r="Y113" s="4" t="str">
        <f>IF($H113=0,"",VLOOKUP($G113,Data!$G$3:$BA$2935,18,FALSE))</f>
        <v/>
      </c>
      <c r="Z113" s="4" t="str">
        <f>IF($H113=0,"",VLOOKUP($G113,Data!$G$3:$BA$2935,19,FALSE))</f>
        <v/>
      </c>
      <c r="AA113" s="4" t="str">
        <f>IF($H113=0,"",VLOOKUP($G113,Data!$G$3:$BA$2935,20,FALSE))</f>
        <v/>
      </c>
      <c r="AB113" s="4" t="str">
        <f>IF($H113=0,"",VLOOKUP($G113,Data!$G$3:$BA$2935,21,FALSE))</f>
        <v/>
      </c>
      <c r="AC113" s="4" t="str">
        <f>IF($H113=0,"",VLOOKUP($G113,Data!$G$3:$BA$2935,22,FALSE))</f>
        <v/>
      </c>
      <c r="AD113" s="4" t="str">
        <f>IF($H113=0,"",VLOOKUP($G113,Data!$G$3:$BA$2935,23,FALSE))</f>
        <v/>
      </c>
      <c r="AE113" s="4" t="str">
        <f>IF($H113=0,"",VLOOKUP($G113,Data!$G$3:$BA$2935,24,FALSE))</f>
        <v/>
      </c>
      <c r="AF113" s="4" t="str">
        <f>IF($H113=0,"",VLOOKUP($G113,Data!$G$3:$BA$2935,25,FALSE))</f>
        <v/>
      </c>
      <c r="AG113" s="4" t="str">
        <f>IF($H113=0,"",VLOOKUP($G113,Data!$G$3:$BA$2935,26,FALSE))</f>
        <v/>
      </c>
      <c r="AH113" s="4" t="str">
        <f>IF($H113=0,"",VLOOKUP($G113,Data!$G$3:$BA$2935,27,FALSE))</f>
        <v/>
      </c>
      <c r="AI113" s="4" t="str">
        <f>IF($H113=0,"",VLOOKUP($G113,Data!$G$3:$BA$2935,28,FALSE))</f>
        <v/>
      </c>
      <c r="AJ113" s="4" t="str">
        <f>IF($H113=0,"",VLOOKUP($G113,Data!$G$3:$BA$2935,29,FALSE))</f>
        <v/>
      </c>
      <c r="AK113" s="4" t="str">
        <f>IF($H113=0,"",VLOOKUP($G113,Data!$G$3:$BA$2935,30,FALSE))</f>
        <v/>
      </c>
      <c r="AL113" s="4" t="str">
        <f>IF($H113=0,"",VLOOKUP($G113,Data!$G$3:$BA$2935,31,FALSE))</f>
        <v/>
      </c>
      <c r="AM113" s="4" t="str">
        <f>IF($H113=0,"",VLOOKUP($G113,Data!$G$3:$BA$2935,32,FALSE))</f>
        <v/>
      </c>
      <c r="AN113" s="4" t="str">
        <f>IF($H113=0,"",VLOOKUP($G113,Data!$G$3:$BA$2935,33,FALSE))</f>
        <v/>
      </c>
      <c r="AO113" s="4" t="str">
        <f>IF($H113=0,"",VLOOKUP($G113,Data!$G$3:$BA$2935,34,FALSE))</f>
        <v/>
      </c>
      <c r="AP113" s="4" t="str">
        <f>IF($H113=0,"",VLOOKUP($G113,Data!$G$3:$BA$2935,35,FALSE))</f>
        <v/>
      </c>
      <c r="AQ113" s="4" t="str">
        <f>IF($H113=0,"",VLOOKUP($G113,Data!$G$3:$BA$2935,36,FALSE))</f>
        <v/>
      </c>
      <c r="AR113" s="4" t="str">
        <f>IF($H113=0,"",VLOOKUP($G113,Data!$G$3:$BA$2935,37,FALSE))</f>
        <v/>
      </c>
      <c r="AS113" s="4" t="str">
        <f>IF($H113=0,"",VLOOKUP($G113,Data!$G$3:$BA$2935,38,FALSE))</f>
        <v/>
      </c>
      <c r="AT113" s="4" t="str">
        <f>IF($H113=0,"",VLOOKUP($G113,Data!$G$3:$BA$2935,39,FALSE))</f>
        <v/>
      </c>
    </row>
    <row r="114" spans="1:46" x14ac:dyDescent="0.25">
      <c r="A114" s="4">
        <f>PSSE!A116</f>
        <v>920095</v>
      </c>
      <c r="B114" s="4" t="str">
        <f>PSSE!B116</f>
        <v>CHINA_S6  _1</v>
      </c>
      <c r="C114" s="4">
        <f>PSSE!D116</f>
        <v>13</v>
      </c>
      <c r="D114" s="4">
        <f>PSSE!E116</f>
        <v>600</v>
      </c>
      <c r="E114" s="4" t="str">
        <f>PSSE!F116</f>
        <v>ND</v>
      </c>
      <c r="F114" s="4">
        <f>PSSE!G116</f>
        <v>1</v>
      </c>
      <c r="G114" s="4" t="str">
        <f t="shared" si="1"/>
        <v>GEN13600ND1</v>
      </c>
      <c r="H114" s="4">
        <f>COUNTIF(Data!$G$3:$BA$2935,GEN!$G114)</f>
        <v>0</v>
      </c>
      <c r="I114" s="4" t="str">
        <f>IF($H114=0,"",VLOOKUP($G114,Data!$G$3:$BA$2935,2,FALSE))</f>
        <v/>
      </c>
      <c r="J114" s="4">
        <f>PSSE!C116</f>
        <v>1</v>
      </c>
      <c r="K114" s="4" t="str">
        <f>IF($H114=0,"",VLOOKUP($G114,Data!$G$3:$BA$2935,4,FALSE))</f>
        <v/>
      </c>
      <c r="L114" s="4" t="str">
        <f>IF($H114=0,"",VLOOKUP($G114,Data!$G$3:$BA$2935,5,FALSE))</f>
        <v/>
      </c>
      <c r="M114" s="4" t="str">
        <f>IF($H114=0,"",VLOOKUP($G114,Data!$G$3:$BA$2935,6,FALSE))</f>
        <v/>
      </c>
      <c r="N114" s="4" t="str">
        <f>IF($H114=0,"",VLOOKUP($G114,Data!$G$3:$BA$2935,7,FALSE))</f>
        <v/>
      </c>
      <c r="O114" s="4" t="str">
        <f>IF($H114=0,"",VLOOKUP($G114,Data!$G$3:$BA$2935,8,FALSE))</f>
        <v/>
      </c>
      <c r="P114" s="4" t="str">
        <f>IF($H114=0,"",VLOOKUP($G114,Data!$G$3:$BA$2935,9,FALSE))</f>
        <v/>
      </c>
      <c r="Q114" s="4" t="str">
        <f>IF($H114=0,"",VLOOKUP($G114,Data!$G$3:$BA$2935,10,FALSE))</f>
        <v/>
      </c>
      <c r="R114" s="4" t="str">
        <f>IF($H114=0,"",VLOOKUP($G114,Data!$G$3:$BA$2935,11,FALSE))</f>
        <v/>
      </c>
      <c r="S114" s="4" t="str">
        <f>IF($H114=0,"",VLOOKUP($G114,Data!$G$3:$BA$2935,12,FALSE))</f>
        <v/>
      </c>
      <c r="T114" s="4" t="str">
        <f>IF($H114=0,"",VLOOKUP($G114,Data!$G$3:$BA$2935,13,FALSE))</f>
        <v/>
      </c>
      <c r="U114" s="4" t="str">
        <f>IF($H114=0,"",VLOOKUP($G114,Data!$G$3:$BA$2935,14,FALSE))</f>
        <v/>
      </c>
      <c r="V114" s="4" t="str">
        <f>IF($H114=0,"",VLOOKUP($G114,Data!$G$3:$BA$2935,15,FALSE))</f>
        <v/>
      </c>
      <c r="W114" s="4" t="str">
        <f>IF($H114=0,"",VLOOKUP($G114,Data!$G$3:$BA$2935,16,FALSE))</f>
        <v/>
      </c>
      <c r="X114" s="4" t="str">
        <f>IF($H114=0,"",VLOOKUP($G114,Data!$G$3:$BA$2935,17,FALSE))</f>
        <v/>
      </c>
      <c r="Y114" s="4" t="str">
        <f>IF($H114=0,"",VLOOKUP($G114,Data!$G$3:$BA$2935,18,FALSE))</f>
        <v/>
      </c>
      <c r="Z114" s="4" t="str">
        <f>IF($H114=0,"",VLOOKUP($G114,Data!$G$3:$BA$2935,19,FALSE))</f>
        <v/>
      </c>
      <c r="AA114" s="4" t="str">
        <f>IF($H114=0,"",VLOOKUP($G114,Data!$G$3:$BA$2935,20,FALSE))</f>
        <v/>
      </c>
      <c r="AB114" s="4" t="str">
        <f>IF($H114=0,"",VLOOKUP($G114,Data!$G$3:$BA$2935,21,FALSE))</f>
        <v/>
      </c>
      <c r="AC114" s="4" t="str">
        <f>IF($H114=0,"",VLOOKUP($G114,Data!$G$3:$BA$2935,22,FALSE))</f>
        <v/>
      </c>
      <c r="AD114" s="4" t="str">
        <f>IF($H114=0,"",VLOOKUP($G114,Data!$G$3:$BA$2935,23,FALSE))</f>
        <v/>
      </c>
      <c r="AE114" s="4" t="str">
        <f>IF($H114=0,"",VLOOKUP($G114,Data!$G$3:$BA$2935,24,FALSE))</f>
        <v/>
      </c>
      <c r="AF114" s="4" t="str">
        <f>IF($H114=0,"",VLOOKUP($G114,Data!$G$3:$BA$2935,25,FALSE))</f>
        <v/>
      </c>
      <c r="AG114" s="4" t="str">
        <f>IF($H114=0,"",VLOOKUP($G114,Data!$G$3:$BA$2935,26,FALSE))</f>
        <v/>
      </c>
      <c r="AH114" s="4" t="str">
        <f>IF($H114=0,"",VLOOKUP($G114,Data!$G$3:$BA$2935,27,FALSE))</f>
        <v/>
      </c>
      <c r="AI114" s="4" t="str">
        <f>IF($H114=0,"",VLOOKUP($G114,Data!$G$3:$BA$2935,28,FALSE))</f>
        <v/>
      </c>
      <c r="AJ114" s="4" t="str">
        <f>IF($H114=0,"",VLOOKUP($G114,Data!$G$3:$BA$2935,29,FALSE))</f>
        <v/>
      </c>
      <c r="AK114" s="4" t="str">
        <f>IF($H114=0,"",VLOOKUP($G114,Data!$G$3:$BA$2935,30,FALSE))</f>
        <v/>
      </c>
      <c r="AL114" s="4" t="str">
        <f>IF($H114=0,"",VLOOKUP($G114,Data!$G$3:$BA$2935,31,FALSE))</f>
        <v/>
      </c>
      <c r="AM114" s="4" t="str">
        <f>IF($H114=0,"",VLOOKUP($G114,Data!$G$3:$BA$2935,32,FALSE))</f>
        <v/>
      </c>
      <c r="AN114" s="4" t="str">
        <f>IF($H114=0,"",VLOOKUP($G114,Data!$G$3:$BA$2935,33,FALSE))</f>
        <v/>
      </c>
      <c r="AO114" s="4" t="str">
        <f>IF($H114=0,"",VLOOKUP($G114,Data!$G$3:$BA$2935,34,FALSE))</f>
        <v/>
      </c>
      <c r="AP114" s="4" t="str">
        <f>IF($H114=0,"",VLOOKUP($G114,Data!$G$3:$BA$2935,35,FALSE))</f>
        <v/>
      </c>
      <c r="AQ114" s="4" t="str">
        <f>IF($H114=0,"",VLOOKUP($G114,Data!$G$3:$BA$2935,36,FALSE))</f>
        <v/>
      </c>
      <c r="AR114" s="4" t="str">
        <f>IF($H114=0,"",VLOOKUP($G114,Data!$G$3:$BA$2935,37,FALSE))</f>
        <v/>
      </c>
      <c r="AS114" s="4" t="str">
        <f>IF($H114=0,"",VLOOKUP($G114,Data!$G$3:$BA$2935,38,FALSE))</f>
        <v/>
      </c>
      <c r="AT114" s="4" t="str">
        <f>IF($H114=0,"",VLOOKUP($G114,Data!$G$3:$BA$2935,39,FALSE))</f>
        <v/>
      </c>
    </row>
    <row r="115" spans="1:46" x14ac:dyDescent="0.25">
      <c r="A115" s="4">
        <f>PSSE!A117</f>
        <v>920096</v>
      </c>
      <c r="B115" s="4" t="str">
        <f>PSSE!B117</f>
        <v>CHINA_S4</v>
      </c>
      <c r="C115" s="4">
        <f>PSSE!D117</f>
        <v>13</v>
      </c>
      <c r="D115" s="4">
        <f>PSSE!E117</f>
        <v>600</v>
      </c>
      <c r="E115" s="4" t="str">
        <f>PSSE!F117</f>
        <v>ND</v>
      </c>
      <c r="F115" s="4">
        <f>PSSE!G117</f>
        <v>1</v>
      </c>
      <c r="G115" s="4" t="str">
        <f t="shared" si="1"/>
        <v>GEN13600ND1</v>
      </c>
      <c r="H115" s="4">
        <f>COUNTIF(Data!$G$3:$BA$2935,GEN!$G115)</f>
        <v>0</v>
      </c>
      <c r="I115" s="4" t="str">
        <f>IF($H115=0,"",VLOOKUP($G115,Data!$G$3:$BA$2935,2,FALSE))</f>
        <v/>
      </c>
      <c r="J115" s="4">
        <f>PSSE!C117</f>
        <v>1</v>
      </c>
      <c r="K115" s="4" t="str">
        <f>IF($H115=0,"",VLOOKUP($G115,Data!$G$3:$BA$2935,4,FALSE))</f>
        <v/>
      </c>
      <c r="L115" s="4" t="str">
        <f>IF($H115=0,"",VLOOKUP($G115,Data!$G$3:$BA$2935,5,FALSE))</f>
        <v/>
      </c>
      <c r="M115" s="4" t="str">
        <f>IF($H115=0,"",VLOOKUP($G115,Data!$G$3:$BA$2935,6,FALSE))</f>
        <v/>
      </c>
      <c r="N115" s="4" t="str">
        <f>IF($H115=0,"",VLOOKUP($G115,Data!$G$3:$BA$2935,7,FALSE))</f>
        <v/>
      </c>
      <c r="O115" s="4" t="str">
        <f>IF($H115=0,"",VLOOKUP($G115,Data!$G$3:$BA$2935,8,FALSE))</f>
        <v/>
      </c>
      <c r="P115" s="4" t="str">
        <f>IF($H115=0,"",VLOOKUP($G115,Data!$G$3:$BA$2935,9,FALSE))</f>
        <v/>
      </c>
      <c r="Q115" s="4" t="str">
        <f>IF($H115=0,"",VLOOKUP($G115,Data!$G$3:$BA$2935,10,FALSE))</f>
        <v/>
      </c>
      <c r="R115" s="4" t="str">
        <f>IF($H115=0,"",VLOOKUP($G115,Data!$G$3:$BA$2935,11,FALSE))</f>
        <v/>
      </c>
      <c r="S115" s="4" t="str">
        <f>IF($H115=0,"",VLOOKUP($G115,Data!$G$3:$BA$2935,12,FALSE))</f>
        <v/>
      </c>
      <c r="T115" s="4" t="str">
        <f>IF($H115=0,"",VLOOKUP($G115,Data!$G$3:$BA$2935,13,FALSE))</f>
        <v/>
      </c>
      <c r="U115" s="4" t="str">
        <f>IF($H115=0,"",VLOOKUP($G115,Data!$G$3:$BA$2935,14,FALSE))</f>
        <v/>
      </c>
      <c r="V115" s="4" t="str">
        <f>IF($H115=0,"",VLOOKUP($G115,Data!$G$3:$BA$2935,15,FALSE))</f>
        <v/>
      </c>
      <c r="W115" s="4" t="str">
        <f>IF($H115=0,"",VLOOKUP($G115,Data!$G$3:$BA$2935,16,FALSE))</f>
        <v/>
      </c>
      <c r="X115" s="4" t="str">
        <f>IF($H115=0,"",VLOOKUP($G115,Data!$G$3:$BA$2935,17,FALSE))</f>
        <v/>
      </c>
      <c r="Y115" s="4" t="str">
        <f>IF($H115=0,"",VLOOKUP($G115,Data!$G$3:$BA$2935,18,FALSE))</f>
        <v/>
      </c>
      <c r="Z115" s="4" t="str">
        <f>IF($H115=0,"",VLOOKUP($G115,Data!$G$3:$BA$2935,19,FALSE))</f>
        <v/>
      </c>
      <c r="AA115" s="4" t="str">
        <f>IF($H115=0,"",VLOOKUP($G115,Data!$G$3:$BA$2935,20,FALSE))</f>
        <v/>
      </c>
      <c r="AB115" s="4" t="str">
        <f>IF($H115=0,"",VLOOKUP($G115,Data!$G$3:$BA$2935,21,FALSE))</f>
        <v/>
      </c>
      <c r="AC115" s="4" t="str">
        <f>IF($H115=0,"",VLOOKUP($G115,Data!$G$3:$BA$2935,22,FALSE))</f>
        <v/>
      </c>
      <c r="AD115" s="4" t="str">
        <f>IF($H115=0,"",VLOOKUP($G115,Data!$G$3:$BA$2935,23,FALSE))</f>
        <v/>
      </c>
      <c r="AE115" s="4" t="str">
        <f>IF($H115=0,"",VLOOKUP($G115,Data!$G$3:$BA$2935,24,FALSE))</f>
        <v/>
      </c>
      <c r="AF115" s="4" t="str">
        <f>IF($H115=0,"",VLOOKUP($G115,Data!$G$3:$BA$2935,25,FALSE))</f>
        <v/>
      </c>
      <c r="AG115" s="4" t="str">
        <f>IF($H115=0,"",VLOOKUP($G115,Data!$G$3:$BA$2935,26,FALSE))</f>
        <v/>
      </c>
      <c r="AH115" s="4" t="str">
        <f>IF($H115=0,"",VLOOKUP($G115,Data!$G$3:$BA$2935,27,FALSE))</f>
        <v/>
      </c>
      <c r="AI115" s="4" t="str">
        <f>IF($H115=0,"",VLOOKUP($G115,Data!$G$3:$BA$2935,28,FALSE))</f>
        <v/>
      </c>
      <c r="AJ115" s="4" t="str">
        <f>IF($H115=0,"",VLOOKUP($G115,Data!$G$3:$BA$2935,29,FALSE))</f>
        <v/>
      </c>
      <c r="AK115" s="4" t="str">
        <f>IF($H115=0,"",VLOOKUP($G115,Data!$G$3:$BA$2935,30,FALSE))</f>
        <v/>
      </c>
      <c r="AL115" s="4" t="str">
        <f>IF($H115=0,"",VLOOKUP($G115,Data!$G$3:$BA$2935,31,FALSE))</f>
        <v/>
      </c>
      <c r="AM115" s="4" t="str">
        <f>IF($H115=0,"",VLOOKUP($G115,Data!$G$3:$BA$2935,32,FALSE))</f>
        <v/>
      </c>
      <c r="AN115" s="4" t="str">
        <f>IF($H115=0,"",VLOOKUP($G115,Data!$G$3:$BA$2935,33,FALSE))</f>
        <v/>
      </c>
      <c r="AO115" s="4" t="str">
        <f>IF($H115=0,"",VLOOKUP($G115,Data!$G$3:$BA$2935,34,FALSE))</f>
        <v/>
      </c>
      <c r="AP115" s="4" t="str">
        <f>IF($H115=0,"",VLOOKUP($G115,Data!$G$3:$BA$2935,35,FALSE))</f>
        <v/>
      </c>
      <c r="AQ115" s="4" t="str">
        <f>IF($H115=0,"",VLOOKUP($G115,Data!$G$3:$BA$2935,36,FALSE))</f>
        <v/>
      </c>
      <c r="AR115" s="4" t="str">
        <f>IF($H115=0,"",VLOOKUP($G115,Data!$G$3:$BA$2935,37,FALSE))</f>
        <v/>
      </c>
      <c r="AS115" s="4" t="str">
        <f>IF($H115=0,"",VLOOKUP($G115,Data!$G$3:$BA$2935,38,FALSE))</f>
        <v/>
      </c>
      <c r="AT115" s="4" t="str">
        <f>IF($H115=0,"",VLOOKUP($G115,Data!$G$3:$BA$2935,39,FALSE))</f>
        <v/>
      </c>
    </row>
    <row r="116" spans="1:46" x14ac:dyDescent="0.25">
      <c r="A116" s="4">
        <f>PSSE!A118</f>
        <v>920097</v>
      </c>
      <c r="B116" s="4" t="str">
        <f>PSSE!B118</f>
        <v>CHINA_S3</v>
      </c>
      <c r="C116" s="4">
        <f>PSSE!D118</f>
        <v>13</v>
      </c>
      <c r="D116" s="4">
        <f>PSSE!E118</f>
        <v>600</v>
      </c>
      <c r="E116" s="4" t="str">
        <f>PSSE!F118</f>
        <v>ND</v>
      </c>
      <c r="F116" s="4">
        <f>PSSE!G118</f>
        <v>1</v>
      </c>
      <c r="G116" s="4" t="str">
        <f t="shared" si="1"/>
        <v>GEN13600ND1</v>
      </c>
      <c r="H116" s="4">
        <f>COUNTIF(Data!$G$3:$BA$2935,GEN!$G116)</f>
        <v>0</v>
      </c>
      <c r="I116" s="4" t="str">
        <f>IF($H116=0,"",VLOOKUP($G116,Data!$G$3:$BA$2935,2,FALSE))</f>
        <v/>
      </c>
      <c r="J116" s="4">
        <f>PSSE!C118</f>
        <v>1</v>
      </c>
      <c r="K116" s="4" t="str">
        <f>IF($H116=0,"",VLOOKUP($G116,Data!$G$3:$BA$2935,4,FALSE))</f>
        <v/>
      </c>
      <c r="L116" s="4" t="str">
        <f>IF($H116=0,"",VLOOKUP($G116,Data!$G$3:$BA$2935,5,FALSE))</f>
        <v/>
      </c>
      <c r="M116" s="4" t="str">
        <f>IF($H116=0,"",VLOOKUP($G116,Data!$G$3:$BA$2935,6,FALSE))</f>
        <v/>
      </c>
      <c r="N116" s="4" t="str">
        <f>IF($H116=0,"",VLOOKUP($G116,Data!$G$3:$BA$2935,7,FALSE))</f>
        <v/>
      </c>
      <c r="O116" s="4" t="str">
        <f>IF($H116=0,"",VLOOKUP($G116,Data!$G$3:$BA$2935,8,FALSE))</f>
        <v/>
      </c>
      <c r="P116" s="4" t="str">
        <f>IF($H116=0,"",VLOOKUP($G116,Data!$G$3:$BA$2935,9,FALSE))</f>
        <v/>
      </c>
      <c r="Q116" s="4" t="str">
        <f>IF($H116=0,"",VLOOKUP($G116,Data!$G$3:$BA$2935,10,FALSE))</f>
        <v/>
      </c>
      <c r="R116" s="4" t="str">
        <f>IF($H116=0,"",VLOOKUP($G116,Data!$G$3:$BA$2935,11,FALSE))</f>
        <v/>
      </c>
      <c r="S116" s="4" t="str">
        <f>IF($H116=0,"",VLOOKUP($G116,Data!$G$3:$BA$2935,12,FALSE))</f>
        <v/>
      </c>
      <c r="T116" s="4" t="str">
        <f>IF($H116=0,"",VLOOKUP($G116,Data!$G$3:$BA$2935,13,FALSE))</f>
        <v/>
      </c>
      <c r="U116" s="4" t="str">
        <f>IF($H116=0,"",VLOOKUP($G116,Data!$G$3:$BA$2935,14,FALSE))</f>
        <v/>
      </c>
      <c r="V116" s="4" t="str">
        <f>IF($H116=0,"",VLOOKUP($G116,Data!$G$3:$BA$2935,15,FALSE))</f>
        <v/>
      </c>
      <c r="W116" s="4" t="str">
        <f>IF($H116=0,"",VLOOKUP($G116,Data!$G$3:$BA$2935,16,FALSE))</f>
        <v/>
      </c>
      <c r="X116" s="4" t="str">
        <f>IF($H116=0,"",VLOOKUP($G116,Data!$G$3:$BA$2935,17,FALSE))</f>
        <v/>
      </c>
      <c r="Y116" s="4" t="str">
        <f>IF($H116=0,"",VLOOKUP($G116,Data!$G$3:$BA$2935,18,FALSE))</f>
        <v/>
      </c>
      <c r="Z116" s="4" t="str">
        <f>IF($H116=0,"",VLOOKUP($G116,Data!$G$3:$BA$2935,19,FALSE))</f>
        <v/>
      </c>
      <c r="AA116" s="4" t="str">
        <f>IF($H116=0,"",VLOOKUP($G116,Data!$G$3:$BA$2935,20,FALSE))</f>
        <v/>
      </c>
      <c r="AB116" s="4" t="str">
        <f>IF($H116=0,"",VLOOKUP($G116,Data!$G$3:$BA$2935,21,FALSE))</f>
        <v/>
      </c>
      <c r="AC116" s="4" t="str">
        <f>IF($H116=0,"",VLOOKUP($G116,Data!$G$3:$BA$2935,22,FALSE))</f>
        <v/>
      </c>
      <c r="AD116" s="4" t="str">
        <f>IF($H116=0,"",VLOOKUP($G116,Data!$G$3:$BA$2935,23,FALSE))</f>
        <v/>
      </c>
      <c r="AE116" s="4" t="str">
        <f>IF($H116=0,"",VLOOKUP($G116,Data!$G$3:$BA$2935,24,FALSE))</f>
        <v/>
      </c>
      <c r="AF116" s="4" t="str">
        <f>IF($H116=0,"",VLOOKUP($G116,Data!$G$3:$BA$2935,25,FALSE))</f>
        <v/>
      </c>
      <c r="AG116" s="4" t="str">
        <f>IF($H116=0,"",VLOOKUP($G116,Data!$G$3:$BA$2935,26,FALSE))</f>
        <v/>
      </c>
      <c r="AH116" s="4" t="str">
        <f>IF($H116=0,"",VLOOKUP($G116,Data!$G$3:$BA$2935,27,FALSE))</f>
        <v/>
      </c>
      <c r="AI116" s="4" t="str">
        <f>IF($H116=0,"",VLOOKUP($G116,Data!$G$3:$BA$2935,28,FALSE))</f>
        <v/>
      </c>
      <c r="AJ116" s="4" t="str">
        <f>IF($H116=0,"",VLOOKUP($G116,Data!$G$3:$BA$2935,29,FALSE))</f>
        <v/>
      </c>
      <c r="AK116" s="4" t="str">
        <f>IF($H116=0,"",VLOOKUP($G116,Data!$G$3:$BA$2935,30,FALSE))</f>
        <v/>
      </c>
      <c r="AL116" s="4" t="str">
        <f>IF($H116=0,"",VLOOKUP($G116,Data!$G$3:$BA$2935,31,FALSE))</f>
        <v/>
      </c>
      <c r="AM116" s="4" t="str">
        <f>IF($H116=0,"",VLOOKUP($G116,Data!$G$3:$BA$2935,32,FALSE))</f>
        <v/>
      </c>
      <c r="AN116" s="4" t="str">
        <f>IF($H116=0,"",VLOOKUP($G116,Data!$G$3:$BA$2935,33,FALSE))</f>
        <v/>
      </c>
      <c r="AO116" s="4" t="str">
        <f>IF($H116=0,"",VLOOKUP($G116,Data!$G$3:$BA$2935,34,FALSE))</f>
        <v/>
      </c>
      <c r="AP116" s="4" t="str">
        <f>IF($H116=0,"",VLOOKUP($G116,Data!$G$3:$BA$2935,35,FALSE))</f>
        <v/>
      </c>
      <c r="AQ116" s="4" t="str">
        <f>IF($H116=0,"",VLOOKUP($G116,Data!$G$3:$BA$2935,36,FALSE))</f>
        <v/>
      </c>
      <c r="AR116" s="4" t="str">
        <f>IF($H116=0,"",VLOOKUP($G116,Data!$G$3:$BA$2935,37,FALSE))</f>
        <v/>
      </c>
      <c r="AS116" s="4" t="str">
        <f>IF($H116=0,"",VLOOKUP($G116,Data!$G$3:$BA$2935,38,FALSE))</f>
        <v/>
      </c>
      <c r="AT116" s="4" t="str">
        <f>IF($H116=0,"",VLOOKUP($G116,Data!$G$3:$BA$2935,39,FALSE))</f>
        <v/>
      </c>
    </row>
    <row r="117" spans="1:46" x14ac:dyDescent="0.25">
      <c r="A117" s="4">
        <f>PSSE!A119</f>
        <v>920098</v>
      </c>
      <c r="B117" s="4" t="str">
        <f>PSSE!B119</f>
        <v>CHINA_S2</v>
      </c>
      <c r="C117" s="4">
        <f>PSSE!D119</f>
        <v>13</v>
      </c>
      <c r="D117" s="4">
        <f>PSSE!E119</f>
        <v>600</v>
      </c>
      <c r="E117" s="4" t="str">
        <f>PSSE!F119</f>
        <v>ND</v>
      </c>
      <c r="F117" s="4">
        <f>PSSE!G119</f>
        <v>1</v>
      </c>
      <c r="G117" s="4" t="str">
        <f t="shared" si="1"/>
        <v>GEN13600ND1</v>
      </c>
      <c r="H117" s="4">
        <f>COUNTIF(Data!$G$3:$BA$2935,GEN!$G117)</f>
        <v>0</v>
      </c>
      <c r="I117" s="4" t="str">
        <f>IF($H117=0,"",VLOOKUP($G117,Data!$G$3:$BA$2935,2,FALSE))</f>
        <v/>
      </c>
      <c r="J117" s="4">
        <f>PSSE!C119</f>
        <v>1</v>
      </c>
      <c r="K117" s="4" t="str">
        <f>IF($H117=0,"",VLOOKUP($G117,Data!$G$3:$BA$2935,4,FALSE))</f>
        <v/>
      </c>
      <c r="L117" s="4" t="str">
        <f>IF($H117=0,"",VLOOKUP($G117,Data!$G$3:$BA$2935,5,FALSE))</f>
        <v/>
      </c>
      <c r="M117" s="4" t="str">
        <f>IF($H117=0,"",VLOOKUP($G117,Data!$G$3:$BA$2935,6,FALSE))</f>
        <v/>
      </c>
      <c r="N117" s="4" t="str">
        <f>IF($H117=0,"",VLOOKUP($G117,Data!$G$3:$BA$2935,7,FALSE))</f>
        <v/>
      </c>
      <c r="O117" s="4" t="str">
        <f>IF($H117=0,"",VLOOKUP($G117,Data!$G$3:$BA$2935,8,FALSE))</f>
        <v/>
      </c>
      <c r="P117" s="4" t="str">
        <f>IF($H117=0,"",VLOOKUP($G117,Data!$G$3:$BA$2935,9,FALSE))</f>
        <v/>
      </c>
      <c r="Q117" s="4" t="str">
        <f>IF($H117=0,"",VLOOKUP($G117,Data!$G$3:$BA$2935,10,FALSE))</f>
        <v/>
      </c>
      <c r="R117" s="4" t="str">
        <f>IF($H117=0,"",VLOOKUP($G117,Data!$G$3:$BA$2935,11,FALSE))</f>
        <v/>
      </c>
      <c r="S117" s="4" t="str">
        <f>IF($H117=0,"",VLOOKUP($G117,Data!$G$3:$BA$2935,12,FALSE))</f>
        <v/>
      </c>
      <c r="T117" s="4" t="str">
        <f>IF($H117=0,"",VLOOKUP($G117,Data!$G$3:$BA$2935,13,FALSE))</f>
        <v/>
      </c>
      <c r="U117" s="4" t="str">
        <f>IF($H117=0,"",VLOOKUP($G117,Data!$G$3:$BA$2935,14,FALSE))</f>
        <v/>
      </c>
      <c r="V117" s="4" t="str">
        <f>IF($H117=0,"",VLOOKUP($G117,Data!$G$3:$BA$2935,15,FALSE))</f>
        <v/>
      </c>
      <c r="W117" s="4" t="str">
        <f>IF($H117=0,"",VLOOKUP($G117,Data!$G$3:$BA$2935,16,FALSE))</f>
        <v/>
      </c>
      <c r="X117" s="4" t="str">
        <f>IF($H117=0,"",VLOOKUP($G117,Data!$G$3:$BA$2935,17,FALSE))</f>
        <v/>
      </c>
      <c r="Y117" s="4" t="str">
        <f>IF($H117=0,"",VLOOKUP($G117,Data!$G$3:$BA$2935,18,FALSE))</f>
        <v/>
      </c>
      <c r="Z117" s="4" t="str">
        <f>IF($H117=0,"",VLOOKUP($G117,Data!$G$3:$BA$2935,19,FALSE))</f>
        <v/>
      </c>
      <c r="AA117" s="4" t="str">
        <f>IF($H117=0,"",VLOOKUP($G117,Data!$G$3:$BA$2935,20,FALSE))</f>
        <v/>
      </c>
      <c r="AB117" s="4" t="str">
        <f>IF($H117=0,"",VLOOKUP($G117,Data!$G$3:$BA$2935,21,FALSE))</f>
        <v/>
      </c>
      <c r="AC117" s="4" t="str">
        <f>IF($H117=0,"",VLOOKUP($G117,Data!$G$3:$BA$2935,22,FALSE))</f>
        <v/>
      </c>
      <c r="AD117" s="4" t="str">
        <f>IF($H117=0,"",VLOOKUP($G117,Data!$G$3:$BA$2935,23,FALSE))</f>
        <v/>
      </c>
      <c r="AE117" s="4" t="str">
        <f>IF($H117=0,"",VLOOKUP($G117,Data!$G$3:$BA$2935,24,FALSE))</f>
        <v/>
      </c>
      <c r="AF117" s="4" t="str">
        <f>IF($H117=0,"",VLOOKUP($G117,Data!$G$3:$BA$2935,25,FALSE))</f>
        <v/>
      </c>
      <c r="AG117" s="4" t="str">
        <f>IF($H117=0,"",VLOOKUP($G117,Data!$G$3:$BA$2935,26,FALSE))</f>
        <v/>
      </c>
      <c r="AH117" s="4" t="str">
        <f>IF($H117=0,"",VLOOKUP($G117,Data!$G$3:$BA$2935,27,FALSE))</f>
        <v/>
      </c>
      <c r="AI117" s="4" t="str">
        <f>IF($H117=0,"",VLOOKUP($G117,Data!$G$3:$BA$2935,28,FALSE))</f>
        <v/>
      </c>
      <c r="AJ117" s="4" t="str">
        <f>IF($H117=0,"",VLOOKUP($G117,Data!$G$3:$BA$2935,29,FALSE))</f>
        <v/>
      </c>
      <c r="AK117" s="4" t="str">
        <f>IF($H117=0,"",VLOOKUP($G117,Data!$G$3:$BA$2935,30,FALSE))</f>
        <v/>
      </c>
      <c r="AL117" s="4" t="str">
        <f>IF($H117=0,"",VLOOKUP($G117,Data!$G$3:$BA$2935,31,FALSE))</f>
        <v/>
      </c>
      <c r="AM117" s="4" t="str">
        <f>IF($H117=0,"",VLOOKUP($G117,Data!$G$3:$BA$2935,32,FALSE))</f>
        <v/>
      </c>
      <c r="AN117" s="4" t="str">
        <f>IF($H117=0,"",VLOOKUP($G117,Data!$G$3:$BA$2935,33,FALSE))</f>
        <v/>
      </c>
      <c r="AO117" s="4" t="str">
        <f>IF($H117=0,"",VLOOKUP($G117,Data!$G$3:$BA$2935,34,FALSE))</f>
        <v/>
      </c>
      <c r="AP117" s="4" t="str">
        <f>IF($H117=0,"",VLOOKUP($G117,Data!$G$3:$BA$2935,35,FALSE))</f>
        <v/>
      </c>
      <c r="AQ117" s="4" t="str">
        <f>IF($H117=0,"",VLOOKUP($G117,Data!$G$3:$BA$2935,36,FALSE))</f>
        <v/>
      </c>
      <c r="AR117" s="4" t="str">
        <f>IF($H117=0,"",VLOOKUP($G117,Data!$G$3:$BA$2935,37,FALSE))</f>
        <v/>
      </c>
      <c r="AS117" s="4" t="str">
        <f>IF($H117=0,"",VLOOKUP($G117,Data!$G$3:$BA$2935,38,FALSE))</f>
        <v/>
      </c>
      <c r="AT117" s="4" t="str">
        <f>IF($H117=0,"",VLOOKUP($G117,Data!$G$3:$BA$2935,39,FALSE))</f>
        <v/>
      </c>
    </row>
    <row r="118" spans="1:46" x14ac:dyDescent="0.25">
      <c r="A118" s="4">
        <f>PSSE!A120</f>
        <v>920099</v>
      </c>
      <c r="B118" s="4" t="str">
        <f>PSSE!B120</f>
        <v>CHINA_S1</v>
      </c>
      <c r="C118" s="4">
        <f>PSSE!D120</f>
        <v>13</v>
      </c>
      <c r="D118" s="4">
        <f>PSSE!E120</f>
        <v>600</v>
      </c>
      <c r="E118" s="4" t="str">
        <f>PSSE!F120</f>
        <v>ND</v>
      </c>
      <c r="F118" s="4">
        <f>PSSE!G120</f>
        <v>1</v>
      </c>
      <c r="G118" s="4" t="str">
        <f t="shared" si="1"/>
        <v>GEN13600ND1</v>
      </c>
      <c r="H118" s="4">
        <f>COUNTIF(Data!$G$3:$BA$2935,GEN!$G118)</f>
        <v>0</v>
      </c>
      <c r="I118" s="4" t="str">
        <f>IF($H118=0,"",VLOOKUP($G118,Data!$G$3:$BA$2935,2,FALSE))</f>
        <v/>
      </c>
      <c r="J118" s="4">
        <f>PSSE!C120</f>
        <v>1</v>
      </c>
      <c r="K118" s="4" t="str">
        <f>IF($H118=0,"",VLOOKUP($G118,Data!$G$3:$BA$2935,4,FALSE))</f>
        <v/>
      </c>
      <c r="L118" s="4" t="str">
        <f>IF($H118=0,"",VLOOKUP($G118,Data!$G$3:$BA$2935,5,FALSE))</f>
        <v/>
      </c>
      <c r="M118" s="4" t="str">
        <f>IF($H118=0,"",VLOOKUP($G118,Data!$G$3:$BA$2935,6,FALSE))</f>
        <v/>
      </c>
      <c r="N118" s="4" t="str">
        <f>IF($H118=0,"",VLOOKUP($G118,Data!$G$3:$BA$2935,7,FALSE))</f>
        <v/>
      </c>
      <c r="O118" s="4" t="str">
        <f>IF($H118=0,"",VLOOKUP($G118,Data!$G$3:$BA$2935,8,FALSE))</f>
        <v/>
      </c>
      <c r="P118" s="4" t="str">
        <f>IF($H118=0,"",VLOOKUP($G118,Data!$G$3:$BA$2935,9,FALSE))</f>
        <v/>
      </c>
      <c r="Q118" s="4" t="str">
        <f>IF($H118=0,"",VLOOKUP($G118,Data!$G$3:$BA$2935,10,FALSE))</f>
        <v/>
      </c>
      <c r="R118" s="4" t="str">
        <f>IF($H118=0,"",VLOOKUP($G118,Data!$G$3:$BA$2935,11,FALSE))</f>
        <v/>
      </c>
      <c r="S118" s="4" t="str">
        <f>IF($H118=0,"",VLOOKUP($G118,Data!$G$3:$BA$2935,12,FALSE))</f>
        <v/>
      </c>
      <c r="T118" s="4" t="str">
        <f>IF($H118=0,"",VLOOKUP($G118,Data!$G$3:$BA$2935,13,FALSE))</f>
        <v/>
      </c>
      <c r="U118" s="4" t="str">
        <f>IF($H118=0,"",VLOOKUP($G118,Data!$G$3:$BA$2935,14,FALSE))</f>
        <v/>
      </c>
      <c r="V118" s="4" t="str">
        <f>IF($H118=0,"",VLOOKUP($G118,Data!$G$3:$BA$2935,15,FALSE))</f>
        <v/>
      </c>
      <c r="W118" s="4" t="str">
        <f>IF($H118=0,"",VLOOKUP($G118,Data!$G$3:$BA$2935,16,FALSE))</f>
        <v/>
      </c>
      <c r="X118" s="4" t="str">
        <f>IF($H118=0,"",VLOOKUP($G118,Data!$G$3:$BA$2935,17,FALSE))</f>
        <v/>
      </c>
      <c r="Y118" s="4" t="str">
        <f>IF($H118=0,"",VLOOKUP($G118,Data!$G$3:$BA$2935,18,FALSE))</f>
        <v/>
      </c>
      <c r="Z118" s="4" t="str">
        <f>IF($H118=0,"",VLOOKUP($G118,Data!$G$3:$BA$2935,19,FALSE))</f>
        <v/>
      </c>
      <c r="AA118" s="4" t="str">
        <f>IF($H118=0,"",VLOOKUP($G118,Data!$G$3:$BA$2935,20,FALSE))</f>
        <v/>
      </c>
      <c r="AB118" s="4" t="str">
        <f>IF($H118=0,"",VLOOKUP($G118,Data!$G$3:$BA$2935,21,FALSE))</f>
        <v/>
      </c>
      <c r="AC118" s="4" t="str">
        <f>IF($H118=0,"",VLOOKUP($G118,Data!$G$3:$BA$2935,22,FALSE))</f>
        <v/>
      </c>
      <c r="AD118" s="4" t="str">
        <f>IF($H118=0,"",VLOOKUP($G118,Data!$G$3:$BA$2935,23,FALSE))</f>
        <v/>
      </c>
      <c r="AE118" s="4" t="str">
        <f>IF($H118=0,"",VLOOKUP($G118,Data!$G$3:$BA$2935,24,FALSE))</f>
        <v/>
      </c>
      <c r="AF118" s="4" t="str">
        <f>IF($H118=0,"",VLOOKUP($G118,Data!$G$3:$BA$2935,25,FALSE))</f>
        <v/>
      </c>
      <c r="AG118" s="4" t="str">
        <f>IF($H118=0,"",VLOOKUP($G118,Data!$G$3:$BA$2935,26,FALSE))</f>
        <v/>
      </c>
      <c r="AH118" s="4" t="str">
        <f>IF($H118=0,"",VLOOKUP($G118,Data!$G$3:$BA$2935,27,FALSE))</f>
        <v/>
      </c>
      <c r="AI118" s="4" t="str">
        <f>IF($H118=0,"",VLOOKUP($G118,Data!$G$3:$BA$2935,28,FALSE))</f>
        <v/>
      </c>
      <c r="AJ118" s="4" t="str">
        <f>IF($H118=0,"",VLOOKUP($G118,Data!$G$3:$BA$2935,29,FALSE))</f>
        <v/>
      </c>
      <c r="AK118" s="4" t="str">
        <f>IF($H118=0,"",VLOOKUP($G118,Data!$G$3:$BA$2935,30,FALSE))</f>
        <v/>
      </c>
      <c r="AL118" s="4" t="str">
        <f>IF($H118=0,"",VLOOKUP($G118,Data!$G$3:$BA$2935,31,FALSE))</f>
        <v/>
      </c>
      <c r="AM118" s="4" t="str">
        <f>IF($H118=0,"",VLOOKUP($G118,Data!$G$3:$BA$2935,32,FALSE))</f>
        <v/>
      </c>
      <c r="AN118" s="4" t="str">
        <f>IF($H118=0,"",VLOOKUP($G118,Data!$G$3:$BA$2935,33,FALSE))</f>
        <v/>
      </c>
      <c r="AO118" s="4" t="str">
        <f>IF($H118=0,"",VLOOKUP($G118,Data!$G$3:$BA$2935,34,FALSE))</f>
        <v/>
      </c>
      <c r="AP118" s="4" t="str">
        <f>IF($H118=0,"",VLOOKUP($G118,Data!$G$3:$BA$2935,35,FALSE))</f>
        <v/>
      </c>
      <c r="AQ118" s="4" t="str">
        <f>IF($H118=0,"",VLOOKUP($G118,Data!$G$3:$BA$2935,36,FALSE))</f>
        <v/>
      </c>
      <c r="AR118" s="4" t="str">
        <f>IF($H118=0,"",VLOOKUP($G118,Data!$G$3:$BA$2935,37,FALSE))</f>
        <v/>
      </c>
      <c r="AS118" s="4" t="str">
        <f>IF($H118=0,"",VLOOKUP($G118,Data!$G$3:$BA$2935,38,FALSE))</f>
        <v/>
      </c>
      <c r="AT118" s="4" t="str">
        <f>IF($H118=0,"",VLOOKUP($G118,Data!$G$3:$BA$2935,39,FALSE))</f>
        <v/>
      </c>
    </row>
    <row r="119" spans="1:46" x14ac:dyDescent="0.25">
      <c r="A119" s="4">
        <f>PSSE!A121</f>
        <v>922011</v>
      </c>
      <c r="B119" s="4" t="str">
        <f>PSSE!B121</f>
        <v>CAONGAN_S1</v>
      </c>
      <c r="C119" s="4">
        <f>PSSE!D121</f>
        <v>10.5</v>
      </c>
      <c r="D119" s="4">
        <f>PSSE!E121</f>
        <v>57.5</v>
      </c>
      <c r="E119" s="4" t="str">
        <f>PSSE!F121</f>
        <v>ND</v>
      </c>
      <c r="F119" s="4">
        <f>PSSE!G121</f>
        <v>1</v>
      </c>
      <c r="G119" s="4" t="str">
        <f t="shared" si="1"/>
        <v>GEN10.557.5ND1</v>
      </c>
      <c r="H119" s="4">
        <f>COUNTIF(Data!$G$3:$BA$2935,GEN!$G119)</f>
        <v>1</v>
      </c>
      <c r="I119" s="4" t="str">
        <f>IF($H119=0,"",VLOOKUP($G119,Data!$G$3:$BA$2935,2,FALSE))</f>
        <v>'GENROU'</v>
      </c>
      <c r="J119" s="4">
        <f>PSSE!C121</f>
        <v>1</v>
      </c>
      <c r="K119" s="4">
        <f>IF($H119=0,"",VLOOKUP($G119,Data!$G$3:$BA$2935,4,FALSE))</f>
        <v>6.9</v>
      </c>
      <c r="L119" s="4">
        <f>IF($H119=0,"",VLOOKUP($G119,Data!$G$3:$BA$2935,5,FALSE))</f>
        <v>0.19900000000000001</v>
      </c>
      <c r="M119" s="4">
        <f>IF($H119=0,"",VLOOKUP($G119,Data!$G$3:$BA$2935,6,FALSE))</f>
        <v>0.45</v>
      </c>
      <c r="N119" s="4">
        <f>IF($H119=0,"",VLOOKUP($G119,Data!$G$3:$BA$2935,7,FALSE))</f>
        <v>7.0000000000000007E-2</v>
      </c>
      <c r="O119" s="4">
        <f>IF($H119=0,"",VLOOKUP($G119,Data!$G$3:$BA$2935,8,FALSE))</f>
        <v>3.8</v>
      </c>
      <c r="P119" s="4">
        <f>IF($H119=0,"",VLOOKUP($G119,Data!$G$3:$BA$2935,9,FALSE))</f>
        <v>0</v>
      </c>
      <c r="Q119" s="4">
        <f>IF($H119=0,"",VLOOKUP($G119,Data!$G$3:$BA$2935,10,FALSE))</f>
        <v>2.2999999999999998</v>
      </c>
      <c r="R119" s="4">
        <f>IF($H119=0,"",VLOOKUP($G119,Data!$G$3:$BA$2935,11,FALSE))</f>
        <v>2.21</v>
      </c>
      <c r="S119" s="4">
        <f>IF($H119=0,"",VLOOKUP($G119,Data!$G$3:$BA$2935,12,FALSE))</f>
        <v>0.28999999999999998</v>
      </c>
      <c r="T119" s="4">
        <f>IF($H119=0,"",VLOOKUP($G119,Data!$G$3:$BA$2935,13,FALSE))</f>
        <v>0.46</v>
      </c>
      <c r="U119" s="4">
        <f>IF($H119=0,"",VLOOKUP($G119,Data!$G$3:$BA$2935,14,FALSE))</f>
        <v>0.17</v>
      </c>
      <c r="V119" s="4">
        <f>IF($H119=0,"",VLOOKUP($G119,Data!$G$3:$BA$2935,15,FALSE))</f>
        <v>0.16700000000000001</v>
      </c>
      <c r="W119" s="4">
        <f>IF($H119=0,"",VLOOKUP($G119,Data!$G$3:$BA$2935,16,FALSE))</f>
        <v>0.08</v>
      </c>
      <c r="X119" s="4">
        <f>IF($H119=0,"",VLOOKUP($G119,Data!$G$3:$BA$2935,17,FALSE))</f>
        <v>0.56000000000000005</v>
      </c>
      <c r="Y119" s="4" t="str">
        <f>IF($H119=0,"",VLOOKUP($G119,Data!$G$3:$BA$2935,18,FALSE))</f>
        <v>/</v>
      </c>
      <c r="Z119" s="4" t="str">
        <f>IF($H119=0,"",VLOOKUP($G119,Data!$G$3:$BA$2935,19,FALSE))</f>
        <v>/</v>
      </c>
      <c r="AA119" s="4" t="str">
        <f>IF($H119=0,"",VLOOKUP($G119,Data!$G$3:$BA$2935,20,FALSE))</f>
        <v/>
      </c>
      <c r="AB119" s="4" t="str">
        <f>IF($H119=0,"",VLOOKUP($G119,Data!$G$3:$BA$2935,21,FALSE))</f>
        <v/>
      </c>
      <c r="AC119" s="4" t="str">
        <f>IF($H119=0,"",VLOOKUP($G119,Data!$G$3:$BA$2935,22,FALSE))</f>
        <v/>
      </c>
      <c r="AD119" s="4" t="str">
        <f>IF($H119=0,"",VLOOKUP($G119,Data!$G$3:$BA$2935,23,FALSE))</f>
        <v/>
      </c>
      <c r="AE119" s="4" t="str">
        <f>IF($H119=0,"",VLOOKUP($G119,Data!$G$3:$BA$2935,24,FALSE))</f>
        <v/>
      </c>
      <c r="AF119" s="4" t="str">
        <f>IF($H119=0,"",VLOOKUP($G119,Data!$G$3:$BA$2935,25,FALSE))</f>
        <v/>
      </c>
      <c r="AG119" s="4" t="str">
        <f>IF($H119=0,"",VLOOKUP($G119,Data!$G$3:$BA$2935,26,FALSE))</f>
        <v/>
      </c>
      <c r="AH119" s="4" t="str">
        <f>IF($H119=0,"",VLOOKUP($G119,Data!$G$3:$BA$2935,27,FALSE))</f>
        <v/>
      </c>
      <c r="AI119" s="4" t="str">
        <f>IF($H119=0,"",VLOOKUP($G119,Data!$G$3:$BA$2935,28,FALSE))</f>
        <v/>
      </c>
      <c r="AJ119" s="4" t="str">
        <f>IF($H119=0,"",VLOOKUP($G119,Data!$G$3:$BA$2935,29,FALSE))</f>
        <v/>
      </c>
      <c r="AK119" s="4" t="str">
        <f>IF($H119=0,"",VLOOKUP($G119,Data!$G$3:$BA$2935,30,FALSE))</f>
        <v/>
      </c>
      <c r="AL119" s="4" t="str">
        <f>IF($H119=0,"",VLOOKUP($G119,Data!$G$3:$BA$2935,31,FALSE))</f>
        <v/>
      </c>
      <c r="AM119" s="4" t="str">
        <f>IF($H119=0,"",VLOOKUP($G119,Data!$G$3:$BA$2935,32,FALSE))</f>
        <v/>
      </c>
      <c r="AN119" s="4" t="str">
        <f>IF($H119=0,"",VLOOKUP($G119,Data!$G$3:$BA$2935,33,FALSE))</f>
        <v/>
      </c>
      <c r="AO119" s="4" t="str">
        <f>IF($H119=0,"",VLOOKUP($G119,Data!$G$3:$BA$2935,34,FALSE))</f>
        <v/>
      </c>
      <c r="AP119" s="4" t="str">
        <f>IF($H119=0,"",VLOOKUP($G119,Data!$G$3:$BA$2935,35,FALSE))</f>
        <v/>
      </c>
      <c r="AQ119" s="4" t="str">
        <f>IF($H119=0,"",VLOOKUP($G119,Data!$G$3:$BA$2935,36,FALSE))</f>
        <v/>
      </c>
      <c r="AR119" s="4" t="str">
        <f>IF($H119=0,"",VLOOKUP($G119,Data!$G$3:$BA$2935,37,FALSE))</f>
        <v/>
      </c>
      <c r="AS119" s="4" t="str">
        <f>IF($H119=0,"",VLOOKUP($G119,Data!$G$3:$BA$2935,38,FALSE))</f>
        <v/>
      </c>
      <c r="AT119" s="4" t="str">
        <f>IF($H119=0,"",VLOOKUP($G119,Data!$G$3:$BA$2935,39,FALSE))</f>
        <v/>
      </c>
    </row>
    <row r="120" spans="1:46" x14ac:dyDescent="0.25">
      <c r="A120" s="4">
        <f>PSSE!A122</f>
        <v>922012</v>
      </c>
      <c r="B120" s="4" t="str">
        <f>PSSE!B122</f>
        <v>CAONGAN_S2</v>
      </c>
      <c r="C120" s="4">
        <f>PSSE!D122</f>
        <v>10.5</v>
      </c>
      <c r="D120" s="4">
        <f>PSSE!E122</f>
        <v>57.5</v>
      </c>
      <c r="E120" s="4" t="str">
        <f>PSSE!F122</f>
        <v>ND</v>
      </c>
      <c r="F120" s="4">
        <f>PSSE!G122</f>
        <v>1</v>
      </c>
      <c r="G120" s="4" t="str">
        <f t="shared" si="1"/>
        <v>GEN10.557.5ND1</v>
      </c>
      <c r="H120" s="4">
        <f>COUNTIF(Data!$G$3:$BA$2935,GEN!$G120)</f>
        <v>1</v>
      </c>
      <c r="I120" s="4" t="str">
        <f>IF($H120=0,"",VLOOKUP($G120,Data!$G$3:$BA$2935,2,FALSE))</f>
        <v>'GENROU'</v>
      </c>
      <c r="J120" s="4">
        <f>PSSE!C122</f>
        <v>1</v>
      </c>
      <c r="K120" s="4">
        <f>IF($H120=0,"",VLOOKUP($G120,Data!$G$3:$BA$2935,4,FALSE))</f>
        <v>6.9</v>
      </c>
      <c r="L120" s="4">
        <f>IF($H120=0,"",VLOOKUP($G120,Data!$G$3:$BA$2935,5,FALSE))</f>
        <v>0.19900000000000001</v>
      </c>
      <c r="M120" s="4">
        <f>IF($H120=0,"",VLOOKUP($G120,Data!$G$3:$BA$2935,6,FALSE))</f>
        <v>0.45</v>
      </c>
      <c r="N120" s="4">
        <f>IF($H120=0,"",VLOOKUP($G120,Data!$G$3:$BA$2935,7,FALSE))</f>
        <v>7.0000000000000007E-2</v>
      </c>
      <c r="O120" s="4">
        <f>IF($H120=0,"",VLOOKUP($G120,Data!$G$3:$BA$2935,8,FALSE))</f>
        <v>3.8</v>
      </c>
      <c r="P120" s="4">
        <f>IF($H120=0,"",VLOOKUP($G120,Data!$G$3:$BA$2935,9,FALSE))</f>
        <v>0</v>
      </c>
      <c r="Q120" s="4">
        <f>IF($H120=0,"",VLOOKUP($G120,Data!$G$3:$BA$2935,10,FALSE))</f>
        <v>2.2999999999999998</v>
      </c>
      <c r="R120" s="4">
        <f>IF($H120=0,"",VLOOKUP($G120,Data!$G$3:$BA$2935,11,FALSE))</f>
        <v>2.21</v>
      </c>
      <c r="S120" s="4">
        <f>IF($H120=0,"",VLOOKUP($G120,Data!$G$3:$BA$2935,12,FALSE))</f>
        <v>0.28999999999999998</v>
      </c>
      <c r="T120" s="4">
        <f>IF($H120=0,"",VLOOKUP($G120,Data!$G$3:$BA$2935,13,FALSE))</f>
        <v>0.46</v>
      </c>
      <c r="U120" s="4">
        <f>IF($H120=0,"",VLOOKUP($G120,Data!$G$3:$BA$2935,14,FALSE))</f>
        <v>0.17</v>
      </c>
      <c r="V120" s="4">
        <f>IF($H120=0,"",VLOOKUP($G120,Data!$G$3:$BA$2935,15,FALSE))</f>
        <v>0.16700000000000001</v>
      </c>
      <c r="W120" s="4">
        <f>IF($H120=0,"",VLOOKUP($G120,Data!$G$3:$BA$2935,16,FALSE))</f>
        <v>0.08</v>
      </c>
      <c r="X120" s="4">
        <f>IF($H120=0,"",VLOOKUP($G120,Data!$G$3:$BA$2935,17,FALSE))</f>
        <v>0.56000000000000005</v>
      </c>
      <c r="Y120" s="4" t="str">
        <f>IF($H120=0,"",VLOOKUP($G120,Data!$G$3:$BA$2935,18,FALSE))</f>
        <v>/</v>
      </c>
      <c r="Z120" s="4" t="str">
        <f>IF($H120=0,"",VLOOKUP($G120,Data!$G$3:$BA$2935,19,FALSE))</f>
        <v>/</v>
      </c>
      <c r="AA120" s="4" t="str">
        <f>IF($H120=0,"",VLOOKUP($G120,Data!$G$3:$BA$2935,20,FALSE))</f>
        <v/>
      </c>
      <c r="AB120" s="4" t="str">
        <f>IF($H120=0,"",VLOOKUP($G120,Data!$G$3:$BA$2935,21,FALSE))</f>
        <v/>
      </c>
      <c r="AC120" s="4" t="str">
        <f>IF($H120=0,"",VLOOKUP($G120,Data!$G$3:$BA$2935,22,FALSE))</f>
        <v/>
      </c>
      <c r="AD120" s="4" t="str">
        <f>IF($H120=0,"",VLOOKUP($G120,Data!$G$3:$BA$2935,23,FALSE))</f>
        <v/>
      </c>
      <c r="AE120" s="4" t="str">
        <f>IF($H120=0,"",VLOOKUP($G120,Data!$G$3:$BA$2935,24,FALSE))</f>
        <v/>
      </c>
      <c r="AF120" s="4" t="str">
        <f>IF($H120=0,"",VLOOKUP($G120,Data!$G$3:$BA$2935,25,FALSE))</f>
        <v/>
      </c>
      <c r="AG120" s="4" t="str">
        <f>IF($H120=0,"",VLOOKUP($G120,Data!$G$3:$BA$2935,26,FALSE))</f>
        <v/>
      </c>
      <c r="AH120" s="4" t="str">
        <f>IF($H120=0,"",VLOOKUP($G120,Data!$G$3:$BA$2935,27,FALSE))</f>
        <v/>
      </c>
      <c r="AI120" s="4" t="str">
        <f>IF($H120=0,"",VLOOKUP($G120,Data!$G$3:$BA$2935,28,FALSE))</f>
        <v/>
      </c>
      <c r="AJ120" s="4" t="str">
        <f>IF($H120=0,"",VLOOKUP($G120,Data!$G$3:$BA$2935,29,FALSE))</f>
        <v/>
      </c>
      <c r="AK120" s="4" t="str">
        <f>IF($H120=0,"",VLOOKUP($G120,Data!$G$3:$BA$2935,30,FALSE))</f>
        <v/>
      </c>
      <c r="AL120" s="4" t="str">
        <f>IF($H120=0,"",VLOOKUP($G120,Data!$G$3:$BA$2935,31,FALSE))</f>
        <v/>
      </c>
      <c r="AM120" s="4" t="str">
        <f>IF($H120=0,"",VLOOKUP($G120,Data!$G$3:$BA$2935,32,FALSE))</f>
        <v/>
      </c>
      <c r="AN120" s="4" t="str">
        <f>IF($H120=0,"",VLOOKUP($G120,Data!$G$3:$BA$2935,33,FALSE))</f>
        <v/>
      </c>
      <c r="AO120" s="4" t="str">
        <f>IF($H120=0,"",VLOOKUP($G120,Data!$G$3:$BA$2935,34,FALSE))</f>
        <v/>
      </c>
      <c r="AP120" s="4" t="str">
        <f>IF($H120=0,"",VLOOKUP($G120,Data!$G$3:$BA$2935,35,FALSE))</f>
        <v/>
      </c>
      <c r="AQ120" s="4" t="str">
        <f>IF($H120=0,"",VLOOKUP($G120,Data!$G$3:$BA$2935,36,FALSE))</f>
        <v/>
      </c>
      <c r="AR120" s="4" t="str">
        <f>IF($H120=0,"",VLOOKUP($G120,Data!$G$3:$BA$2935,37,FALSE))</f>
        <v/>
      </c>
      <c r="AS120" s="4" t="str">
        <f>IF($H120=0,"",VLOOKUP($G120,Data!$G$3:$BA$2935,38,FALSE))</f>
        <v/>
      </c>
      <c r="AT120" s="4" t="str">
        <f>IF($H120=0,"",VLOOKUP($G120,Data!$G$3:$BA$2935,39,FALSE))</f>
        <v/>
      </c>
    </row>
    <row r="121" spans="1:46" x14ac:dyDescent="0.25">
      <c r="A121" s="4">
        <f>PSSE!A123</f>
        <v>923011</v>
      </c>
      <c r="B121" s="4" t="str">
        <f>PSSE!B123</f>
        <v>HOABINH_H1</v>
      </c>
      <c r="C121" s="4">
        <f>PSSE!D123</f>
        <v>15.8</v>
      </c>
      <c r="D121" s="4">
        <f>PSSE!E123</f>
        <v>240</v>
      </c>
      <c r="E121" s="4" t="str">
        <f>PSSE!F123</f>
        <v>TD</v>
      </c>
      <c r="F121" s="4">
        <f>PSSE!G123</f>
        <v>1</v>
      </c>
      <c r="G121" s="4" t="str">
        <f t="shared" si="1"/>
        <v>GEN15.8240TD1</v>
      </c>
      <c r="H121" s="4">
        <f>COUNTIF(Data!$G$3:$BA$2935,GEN!$G121)</f>
        <v>1</v>
      </c>
      <c r="I121" s="4" t="str">
        <f>IF($H121=0,"",VLOOKUP($G121,Data!$G$3:$BA$2935,2,FALSE))</f>
        <v>GENSAL'</v>
      </c>
      <c r="J121" s="4">
        <f>PSSE!C123</f>
        <v>1</v>
      </c>
      <c r="K121" s="4">
        <f>IF($H121=0,"",VLOOKUP($G121,Data!$G$3:$BA$2935,4,FALSE))</f>
        <v>9.0440000000000005</v>
      </c>
      <c r="L121" s="4">
        <f>IF($H121=0,"",VLOOKUP($G121,Data!$G$3:$BA$2935,5,FALSE))</f>
        <v>5.5E-2</v>
      </c>
      <c r="M121" s="4">
        <f>IF($H121=0,"",VLOOKUP($G121,Data!$G$3:$BA$2935,6,FALSE))</f>
        <v>7.0000000000000007E-2</v>
      </c>
      <c r="N121" s="4">
        <f>IF($H121=0,"",VLOOKUP($G121,Data!$G$3:$BA$2935,7,FALSE))</f>
        <v>4.4089999999999998</v>
      </c>
      <c r="O121" s="4">
        <f>IF($H121=0,"",VLOOKUP($G121,Data!$G$3:$BA$2935,8,FALSE))</f>
        <v>0</v>
      </c>
      <c r="P121" s="4">
        <f>IF($H121=0,"",VLOOKUP($G121,Data!$G$3:$BA$2935,9,FALSE))</f>
        <v>1.2</v>
      </c>
      <c r="Q121" s="4">
        <f>IF($H121=0,"",VLOOKUP($G121,Data!$G$3:$BA$2935,10,FALSE))</f>
        <v>0.8</v>
      </c>
      <c r="R121" s="4">
        <f>IF($H121=0,"",VLOOKUP($G121,Data!$G$3:$BA$2935,11,FALSE))</f>
        <v>0.36</v>
      </c>
      <c r="S121" s="4">
        <f>IF($H121=0,"",VLOOKUP($G121,Data!$G$3:$BA$2935,12,FALSE))</f>
        <v>0.24</v>
      </c>
      <c r="T121" s="4">
        <f>IF($H121=0,"",VLOOKUP($G121,Data!$G$3:$BA$2935,13,FALSE))</f>
        <v>0.107</v>
      </c>
      <c r="U121" s="4">
        <f>IF($H121=0,"",VLOOKUP($G121,Data!$G$3:$BA$2935,14,FALSE))</f>
        <v>0</v>
      </c>
      <c r="V121" s="4">
        <f>IF($H121=0,"",VLOOKUP($G121,Data!$G$3:$BA$2935,15,FALSE))</f>
        <v>0</v>
      </c>
      <c r="W121" s="4" t="str">
        <f>IF($H121=0,"",VLOOKUP($G121,Data!$G$3:$BA$2935,16,FALSE))</f>
        <v>/</v>
      </c>
      <c r="X121" s="4" t="str">
        <f>IF($H121=0,"",VLOOKUP($G121,Data!$G$3:$BA$2935,17,FALSE))</f>
        <v>/</v>
      </c>
      <c r="Y121" s="4" t="str">
        <f>IF($H121=0,"",VLOOKUP($G121,Data!$G$3:$BA$2935,18,FALSE))</f>
        <v/>
      </c>
      <c r="Z121" s="4" t="str">
        <f>IF($H121=0,"",VLOOKUP($G121,Data!$G$3:$BA$2935,19,FALSE))</f>
        <v/>
      </c>
      <c r="AA121" s="4" t="str">
        <f>IF($H121=0,"",VLOOKUP($G121,Data!$G$3:$BA$2935,20,FALSE))</f>
        <v/>
      </c>
      <c r="AB121" s="4" t="str">
        <f>IF($H121=0,"",VLOOKUP($G121,Data!$G$3:$BA$2935,21,FALSE))</f>
        <v/>
      </c>
      <c r="AC121" s="4" t="str">
        <f>IF($H121=0,"",VLOOKUP($G121,Data!$G$3:$BA$2935,22,FALSE))</f>
        <v/>
      </c>
      <c r="AD121" s="4" t="str">
        <f>IF($H121=0,"",VLOOKUP($G121,Data!$G$3:$BA$2935,23,FALSE))</f>
        <v/>
      </c>
      <c r="AE121" s="4" t="str">
        <f>IF($H121=0,"",VLOOKUP($G121,Data!$G$3:$BA$2935,24,FALSE))</f>
        <v/>
      </c>
      <c r="AF121" s="4" t="str">
        <f>IF($H121=0,"",VLOOKUP($G121,Data!$G$3:$BA$2935,25,FALSE))</f>
        <v/>
      </c>
      <c r="AG121" s="4" t="str">
        <f>IF($H121=0,"",VLOOKUP($G121,Data!$G$3:$BA$2935,26,FALSE))</f>
        <v/>
      </c>
      <c r="AH121" s="4" t="str">
        <f>IF($H121=0,"",VLOOKUP($G121,Data!$G$3:$BA$2935,27,FALSE))</f>
        <v/>
      </c>
      <c r="AI121" s="4" t="str">
        <f>IF($H121=0,"",VLOOKUP($G121,Data!$G$3:$BA$2935,28,FALSE))</f>
        <v/>
      </c>
      <c r="AJ121" s="4" t="str">
        <f>IF($H121=0,"",VLOOKUP($G121,Data!$G$3:$BA$2935,29,FALSE))</f>
        <v/>
      </c>
      <c r="AK121" s="4" t="str">
        <f>IF($H121=0,"",VLOOKUP($G121,Data!$G$3:$BA$2935,30,FALSE))</f>
        <v/>
      </c>
      <c r="AL121" s="4" t="str">
        <f>IF($H121=0,"",VLOOKUP($G121,Data!$G$3:$BA$2935,31,FALSE))</f>
        <v/>
      </c>
      <c r="AM121" s="4" t="str">
        <f>IF($H121=0,"",VLOOKUP($G121,Data!$G$3:$BA$2935,32,FALSE))</f>
        <v/>
      </c>
      <c r="AN121" s="4" t="str">
        <f>IF($H121=0,"",VLOOKUP($G121,Data!$G$3:$BA$2935,33,FALSE))</f>
        <v/>
      </c>
      <c r="AO121" s="4" t="str">
        <f>IF($H121=0,"",VLOOKUP($G121,Data!$G$3:$BA$2935,34,FALSE))</f>
        <v/>
      </c>
      <c r="AP121" s="4" t="str">
        <f>IF($H121=0,"",VLOOKUP($G121,Data!$G$3:$BA$2935,35,FALSE))</f>
        <v/>
      </c>
      <c r="AQ121" s="4" t="str">
        <f>IF($H121=0,"",VLOOKUP($G121,Data!$G$3:$BA$2935,36,FALSE))</f>
        <v/>
      </c>
      <c r="AR121" s="4" t="str">
        <f>IF($H121=0,"",VLOOKUP($G121,Data!$G$3:$BA$2935,37,FALSE))</f>
        <v/>
      </c>
      <c r="AS121" s="4" t="str">
        <f>IF($H121=0,"",VLOOKUP($G121,Data!$G$3:$BA$2935,38,FALSE))</f>
        <v/>
      </c>
      <c r="AT121" s="4" t="str">
        <f>IF($H121=0,"",VLOOKUP($G121,Data!$G$3:$BA$2935,39,FALSE))</f>
        <v/>
      </c>
    </row>
    <row r="122" spans="1:46" x14ac:dyDescent="0.25">
      <c r="A122" s="4">
        <f>PSSE!A124</f>
        <v>923012</v>
      </c>
      <c r="B122" s="4" t="str">
        <f>PSSE!B124</f>
        <v>HOABINH_H2</v>
      </c>
      <c r="C122" s="4">
        <f>PSSE!D124</f>
        <v>15.8</v>
      </c>
      <c r="D122" s="4">
        <f>PSSE!E124</f>
        <v>240</v>
      </c>
      <c r="E122" s="4" t="str">
        <f>PSSE!F124</f>
        <v>TD</v>
      </c>
      <c r="F122" s="4">
        <f>PSSE!G124</f>
        <v>1</v>
      </c>
      <c r="G122" s="4" t="str">
        <f t="shared" si="1"/>
        <v>GEN15.8240TD1</v>
      </c>
      <c r="H122" s="4">
        <f>COUNTIF(Data!$G$3:$BA$2935,GEN!$G122)</f>
        <v>1</v>
      </c>
      <c r="I122" s="4" t="str">
        <f>IF($H122=0,"",VLOOKUP($G122,Data!$G$3:$BA$2935,2,FALSE))</f>
        <v>GENSAL'</v>
      </c>
      <c r="J122" s="4">
        <f>PSSE!C124</f>
        <v>1</v>
      </c>
      <c r="K122" s="4">
        <f>IF($H122=0,"",VLOOKUP($G122,Data!$G$3:$BA$2935,4,FALSE))</f>
        <v>9.0440000000000005</v>
      </c>
      <c r="L122" s="4">
        <f>IF($H122=0,"",VLOOKUP($G122,Data!$G$3:$BA$2935,5,FALSE))</f>
        <v>5.5E-2</v>
      </c>
      <c r="M122" s="4">
        <f>IF($H122=0,"",VLOOKUP($G122,Data!$G$3:$BA$2935,6,FALSE))</f>
        <v>7.0000000000000007E-2</v>
      </c>
      <c r="N122" s="4">
        <f>IF($H122=0,"",VLOOKUP($G122,Data!$G$3:$BA$2935,7,FALSE))</f>
        <v>4.4089999999999998</v>
      </c>
      <c r="O122" s="4">
        <f>IF($H122=0,"",VLOOKUP($G122,Data!$G$3:$BA$2935,8,FALSE))</f>
        <v>0</v>
      </c>
      <c r="P122" s="4">
        <f>IF($H122=0,"",VLOOKUP($G122,Data!$G$3:$BA$2935,9,FALSE))</f>
        <v>1.2</v>
      </c>
      <c r="Q122" s="4">
        <f>IF($H122=0,"",VLOOKUP($G122,Data!$G$3:$BA$2935,10,FALSE))</f>
        <v>0.8</v>
      </c>
      <c r="R122" s="4">
        <f>IF($H122=0,"",VLOOKUP($G122,Data!$G$3:$BA$2935,11,FALSE))</f>
        <v>0.36</v>
      </c>
      <c r="S122" s="4">
        <f>IF($H122=0,"",VLOOKUP($G122,Data!$G$3:$BA$2935,12,FALSE))</f>
        <v>0.24</v>
      </c>
      <c r="T122" s="4">
        <f>IF($H122=0,"",VLOOKUP($G122,Data!$G$3:$BA$2935,13,FALSE))</f>
        <v>0.107</v>
      </c>
      <c r="U122" s="4">
        <f>IF($H122=0,"",VLOOKUP($G122,Data!$G$3:$BA$2935,14,FALSE))</f>
        <v>0</v>
      </c>
      <c r="V122" s="4">
        <f>IF($H122=0,"",VLOOKUP($G122,Data!$G$3:$BA$2935,15,FALSE))</f>
        <v>0</v>
      </c>
      <c r="W122" s="4" t="str">
        <f>IF($H122=0,"",VLOOKUP($G122,Data!$G$3:$BA$2935,16,FALSE))</f>
        <v>/</v>
      </c>
      <c r="X122" s="4" t="str">
        <f>IF($H122=0,"",VLOOKUP($G122,Data!$G$3:$BA$2935,17,FALSE))</f>
        <v>/</v>
      </c>
      <c r="Y122" s="4" t="str">
        <f>IF($H122=0,"",VLOOKUP($G122,Data!$G$3:$BA$2935,18,FALSE))</f>
        <v/>
      </c>
      <c r="Z122" s="4" t="str">
        <f>IF($H122=0,"",VLOOKUP($G122,Data!$G$3:$BA$2935,19,FALSE))</f>
        <v/>
      </c>
      <c r="AA122" s="4" t="str">
        <f>IF($H122=0,"",VLOOKUP($G122,Data!$G$3:$BA$2935,20,FALSE))</f>
        <v/>
      </c>
      <c r="AB122" s="4" t="str">
        <f>IF($H122=0,"",VLOOKUP($G122,Data!$G$3:$BA$2935,21,FALSE))</f>
        <v/>
      </c>
      <c r="AC122" s="4" t="str">
        <f>IF($H122=0,"",VLOOKUP($G122,Data!$G$3:$BA$2935,22,FALSE))</f>
        <v/>
      </c>
      <c r="AD122" s="4" t="str">
        <f>IF($H122=0,"",VLOOKUP($G122,Data!$G$3:$BA$2935,23,FALSE))</f>
        <v/>
      </c>
      <c r="AE122" s="4" t="str">
        <f>IF($H122=0,"",VLOOKUP($G122,Data!$G$3:$BA$2935,24,FALSE))</f>
        <v/>
      </c>
      <c r="AF122" s="4" t="str">
        <f>IF($H122=0,"",VLOOKUP($G122,Data!$G$3:$BA$2935,25,FALSE))</f>
        <v/>
      </c>
      <c r="AG122" s="4" t="str">
        <f>IF($H122=0,"",VLOOKUP($G122,Data!$G$3:$BA$2935,26,FALSE))</f>
        <v/>
      </c>
      <c r="AH122" s="4" t="str">
        <f>IF($H122=0,"",VLOOKUP($G122,Data!$G$3:$BA$2935,27,FALSE))</f>
        <v/>
      </c>
      <c r="AI122" s="4" t="str">
        <f>IF($H122=0,"",VLOOKUP($G122,Data!$G$3:$BA$2935,28,FALSE))</f>
        <v/>
      </c>
      <c r="AJ122" s="4" t="str">
        <f>IF($H122=0,"",VLOOKUP($G122,Data!$G$3:$BA$2935,29,FALSE))</f>
        <v/>
      </c>
      <c r="AK122" s="4" t="str">
        <f>IF($H122=0,"",VLOOKUP($G122,Data!$G$3:$BA$2935,30,FALSE))</f>
        <v/>
      </c>
      <c r="AL122" s="4" t="str">
        <f>IF($H122=0,"",VLOOKUP($G122,Data!$G$3:$BA$2935,31,FALSE))</f>
        <v/>
      </c>
      <c r="AM122" s="4" t="str">
        <f>IF($H122=0,"",VLOOKUP($G122,Data!$G$3:$BA$2935,32,FALSE))</f>
        <v/>
      </c>
      <c r="AN122" s="4" t="str">
        <f>IF($H122=0,"",VLOOKUP($G122,Data!$G$3:$BA$2935,33,FALSE))</f>
        <v/>
      </c>
      <c r="AO122" s="4" t="str">
        <f>IF($H122=0,"",VLOOKUP($G122,Data!$G$3:$BA$2935,34,FALSE))</f>
        <v/>
      </c>
      <c r="AP122" s="4" t="str">
        <f>IF($H122=0,"",VLOOKUP($G122,Data!$G$3:$BA$2935,35,FALSE))</f>
        <v/>
      </c>
      <c r="AQ122" s="4" t="str">
        <f>IF($H122=0,"",VLOOKUP($G122,Data!$G$3:$BA$2935,36,FALSE))</f>
        <v/>
      </c>
      <c r="AR122" s="4" t="str">
        <f>IF($H122=0,"",VLOOKUP($G122,Data!$G$3:$BA$2935,37,FALSE))</f>
        <v/>
      </c>
      <c r="AS122" s="4" t="str">
        <f>IF($H122=0,"",VLOOKUP($G122,Data!$G$3:$BA$2935,38,FALSE))</f>
        <v/>
      </c>
      <c r="AT122" s="4" t="str">
        <f>IF($H122=0,"",VLOOKUP($G122,Data!$G$3:$BA$2935,39,FALSE))</f>
        <v/>
      </c>
    </row>
    <row r="123" spans="1:46" x14ac:dyDescent="0.25">
      <c r="A123" s="4">
        <f>PSSE!A125</f>
        <v>923013</v>
      </c>
      <c r="B123" s="4" t="str">
        <f>PSSE!B125</f>
        <v>HOABINH_H3</v>
      </c>
      <c r="C123" s="4">
        <f>PSSE!D125</f>
        <v>15.8</v>
      </c>
      <c r="D123" s="4">
        <f>PSSE!E125</f>
        <v>240</v>
      </c>
      <c r="E123" s="4" t="str">
        <f>PSSE!F125</f>
        <v>TD</v>
      </c>
      <c r="F123" s="4">
        <f>PSSE!G125</f>
        <v>1</v>
      </c>
      <c r="G123" s="4" t="str">
        <f t="shared" si="1"/>
        <v>GEN15.8240TD1</v>
      </c>
      <c r="H123" s="4">
        <f>COUNTIF(Data!$G$3:$BA$2935,GEN!$G123)</f>
        <v>1</v>
      </c>
      <c r="I123" s="4" t="str">
        <f>IF($H123=0,"",VLOOKUP($G123,Data!$G$3:$BA$2935,2,FALSE))</f>
        <v>GENSAL'</v>
      </c>
      <c r="J123" s="4">
        <f>PSSE!C125</f>
        <v>1</v>
      </c>
      <c r="K123" s="4">
        <f>IF($H123=0,"",VLOOKUP($G123,Data!$G$3:$BA$2935,4,FALSE))</f>
        <v>9.0440000000000005</v>
      </c>
      <c r="L123" s="4">
        <f>IF($H123=0,"",VLOOKUP($G123,Data!$G$3:$BA$2935,5,FALSE))</f>
        <v>5.5E-2</v>
      </c>
      <c r="M123" s="4">
        <f>IF($H123=0,"",VLOOKUP($G123,Data!$G$3:$BA$2935,6,FALSE))</f>
        <v>7.0000000000000007E-2</v>
      </c>
      <c r="N123" s="4">
        <f>IF($H123=0,"",VLOOKUP($G123,Data!$G$3:$BA$2935,7,FALSE))</f>
        <v>4.4089999999999998</v>
      </c>
      <c r="O123" s="4">
        <f>IF($H123=0,"",VLOOKUP($G123,Data!$G$3:$BA$2935,8,FALSE))</f>
        <v>0</v>
      </c>
      <c r="P123" s="4">
        <f>IF($H123=0,"",VLOOKUP($G123,Data!$G$3:$BA$2935,9,FALSE))</f>
        <v>1.2</v>
      </c>
      <c r="Q123" s="4">
        <f>IF($H123=0,"",VLOOKUP($G123,Data!$G$3:$BA$2935,10,FALSE))</f>
        <v>0.8</v>
      </c>
      <c r="R123" s="4">
        <f>IF($H123=0,"",VLOOKUP($G123,Data!$G$3:$BA$2935,11,FALSE))</f>
        <v>0.36</v>
      </c>
      <c r="S123" s="4">
        <f>IF($H123=0,"",VLOOKUP($G123,Data!$G$3:$BA$2935,12,FALSE))</f>
        <v>0.24</v>
      </c>
      <c r="T123" s="4">
        <f>IF($H123=0,"",VLOOKUP($G123,Data!$G$3:$BA$2935,13,FALSE))</f>
        <v>0.107</v>
      </c>
      <c r="U123" s="4">
        <f>IF($H123=0,"",VLOOKUP($G123,Data!$G$3:$BA$2935,14,FALSE))</f>
        <v>0</v>
      </c>
      <c r="V123" s="4">
        <f>IF($H123=0,"",VLOOKUP($G123,Data!$G$3:$BA$2935,15,FALSE))</f>
        <v>0</v>
      </c>
      <c r="W123" s="4" t="str">
        <f>IF($H123=0,"",VLOOKUP($G123,Data!$G$3:$BA$2935,16,FALSE))</f>
        <v>/</v>
      </c>
      <c r="X123" s="4" t="str">
        <f>IF($H123=0,"",VLOOKUP($G123,Data!$G$3:$BA$2935,17,FALSE))</f>
        <v>/</v>
      </c>
      <c r="Y123" s="4" t="str">
        <f>IF($H123=0,"",VLOOKUP($G123,Data!$G$3:$BA$2935,18,FALSE))</f>
        <v/>
      </c>
      <c r="Z123" s="4" t="str">
        <f>IF($H123=0,"",VLOOKUP($G123,Data!$G$3:$BA$2935,19,FALSE))</f>
        <v/>
      </c>
      <c r="AA123" s="4" t="str">
        <f>IF($H123=0,"",VLOOKUP($G123,Data!$G$3:$BA$2935,20,FALSE))</f>
        <v/>
      </c>
      <c r="AB123" s="4" t="str">
        <f>IF($H123=0,"",VLOOKUP($G123,Data!$G$3:$BA$2935,21,FALSE))</f>
        <v/>
      </c>
      <c r="AC123" s="4" t="str">
        <f>IF($H123=0,"",VLOOKUP($G123,Data!$G$3:$BA$2935,22,FALSE))</f>
        <v/>
      </c>
      <c r="AD123" s="4" t="str">
        <f>IF($H123=0,"",VLOOKUP($G123,Data!$G$3:$BA$2935,23,FALSE))</f>
        <v/>
      </c>
      <c r="AE123" s="4" t="str">
        <f>IF($H123=0,"",VLOOKUP($G123,Data!$G$3:$BA$2935,24,FALSE))</f>
        <v/>
      </c>
      <c r="AF123" s="4" t="str">
        <f>IF($H123=0,"",VLOOKUP($G123,Data!$G$3:$BA$2935,25,FALSE))</f>
        <v/>
      </c>
      <c r="AG123" s="4" t="str">
        <f>IF($H123=0,"",VLOOKUP($G123,Data!$G$3:$BA$2935,26,FALSE))</f>
        <v/>
      </c>
      <c r="AH123" s="4" t="str">
        <f>IF($H123=0,"",VLOOKUP($G123,Data!$G$3:$BA$2935,27,FALSE))</f>
        <v/>
      </c>
      <c r="AI123" s="4" t="str">
        <f>IF($H123=0,"",VLOOKUP($G123,Data!$G$3:$BA$2935,28,FALSE))</f>
        <v/>
      </c>
      <c r="AJ123" s="4" t="str">
        <f>IF($H123=0,"",VLOOKUP($G123,Data!$G$3:$BA$2935,29,FALSE))</f>
        <v/>
      </c>
      <c r="AK123" s="4" t="str">
        <f>IF($H123=0,"",VLOOKUP($G123,Data!$G$3:$BA$2935,30,FALSE))</f>
        <v/>
      </c>
      <c r="AL123" s="4" t="str">
        <f>IF($H123=0,"",VLOOKUP($G123,Data!$G$3:$BA$2935,31,FALSE))</f>
        <v/>
      </c>
      <c r="AM123" s="4" t="str">
        <f>IF($H123=0,"",VLOOKUP($G123,Data!$G$3:$BA$2935,32,FALSE))</f>
        <v/>
      </c>
      <c r="AN123" s="4" t="str">
        <f>IF($H123=0,"",VLOOKUP($G123,Data!$G$3:$BA$2935,33,FALSE))</f>
        <v/>
      </c>
      <c r="AO123" s="4" t="str">
        <f>IF($H123=0,"",VLOOKUP($G123,Data!$G$3:$BA$2935,34,FALSE))</f>
        <v/>
      </c>
      <c r="AP123" s="4" t="str">
        <f>IF($H123=0,"",VLOOKUP($G123,Data!$G$3:$BA$2935,35,FALSE))</f>
        <v/>
      </c>
      <c r="AQ123" s="4" t="str">
        <f>IF($H123=0,"",VLOOKUP($G123,Data!$G$3:$BA$2935,36,FALSE))</f>
        <v/>
      </c>
      <c r="AR123" s="4" t="str">
        <f>IF($H123=0,"",VLOOKUP($G123,Data!$G$3:$BA$2935,37,FALSE))</f>
        <v/>
      </c>
      <c r="AS123" s="4" t="str">
        <f>IF($H123=0,"",VLOOKUP($G123,Data!$G$3:$BA$2935,38,FALSE))</f>
        <v/>
      </c>
      <c r="AT123" s="4" t="str">
        <f>IF($H123=0,"",VLOOKUP($G123,Data!$G$3:$BA$2935,39,FALSE))</f>
        <v/>
      </c>
    </row>
    <row r="124" spans="1:46" x14ac:dyDescent="0.25">
      <c r="A124" s="4">
        <f>PSSE!A126</f>
        <v>923014</v>
      </c>
      <c r="B124" s="4" t="str">
        <f>PSSE!B126</f>
        <v>HOABINH_H4</v>
      </c>
      <c r="C124" s="4">
        <f>PSSE!D126</f>
        <v>15.8</v>
      </c>
      <c r="D124" s="4">
        <f>PSSE!E126</f>
        <v>240</v>
      </c>
      <c r="E124" s="4" t="str">
        <f>PSSE!F126</f>
        <v>TD</v>
      </c>
      <c r="F124" s="4">
        <f>PSSE!G126</f>
        <v>1</v>
      </c>
      <c r="G124" s="4" t="str">
        <f t="shared" si="1"/>
        <v>GEN15.8240TD1</v>
      </c>
      <c r="H124" s="4">
        <f>COUNTIF(Data!$G$3:$BA$2935,GEN!$G124)</f>
        <v>1</v>
      </c>
      <c r="I124" s="4" t="str">
        <f>IF($H124=0,"",VLOOKUP($G124,Data!$G$3:$BA$2935,2,FALSE))</f>
        <v>GENSAL'</v>
      </c>
      <c r="J124" s="4">
        <f>PSSE!C126</f>
        <v>1</v>
      </c>
      <c r="K124" s="4">
        <f>IF($H124=0,"",VLOOKUP($G124,Data!$G$3:$BA$2935,4,FALSE))</f>
        <v>9.0440000000000005</v>
      </c>
      <c r="L124" s="4">
        <f>IF($H124=0,"",VLOOKUP($G124,Data!$G$3:$BA$2935,5,FALSE))</f>
        <v>5.5E-2</v>
      </c>
      <c r="M124" s="4">
        <f>IF($H124=0,"",VLOOKUP($G124,Data!$G$3:$BA$2935,6,FALSE))</f>
        <v>7.0000000000000007E-2</v>
      </c>
      <c r="N124" s="4">
        <f>IF($H124=0,"",VLOOKUP($G124,Data!$G$3:$BA$2935,7,FALSE))</f>
        <v>4.4089999999999998</v>
      </c>
      <c r="O124" s="4">
        <f>IF($H124=0,"",VLOOKUP($G124,Data!$G$3:$BA$2935,8,FALSE))</f>
        <v>0</v>
      </c>
      <c r="P124" s="4">
        <f>IF($H124=0,"",VLOOKUP($G124,Data!$G$3:$BA$2935,9,FALSE))</f>
        <v>1.2</v>
      </c>
      <c r="Q124" s="4">
        <f>IF($H124=0,"",VLOOKUP($G124,Data!$G$3:$BA$2935,10,FALSE))</f>
        <v>0.8</v>
      </c>
      <c r="R124" s="4">
        <f>IF($H124=0,"",VLOOKUP($G124,Data!$G$3:$BA$2935,11,FALSE))</f>
        <v>0.36</v>
      </c>
      <c r="S124" s="4">
        <f>IF($H124=0,"",VLOOKUP($G124,Data!$G$3:$BA$2935,12,FALSE))</f>
        <v>0.24</v>
      </c>
      <c r="T124" s="4">
        <f>IF($H124=0,"",VLOOKUP($G124,Data!$G$3:$BA$2935,13,FALSE))</f>
        <v>0.107</v>
      </c>
      <c r="U124" s="4">
        <f>IF($H124=0,"",VLOOKUP($G124,Data!$G$3:$BA$2935,14,FALSE))</f>
        <v>0</v>
      </c>
      <c r="V124" s="4">
        <f>IF($H124=0,"",VLOOKUP($G124,Data!$G$3:$BA$2935,15,FALSE))</f>
        <v>0</v>
      </c>
      <c r="W124" s="4" t="str">
        <f>IF($H124=0,"",VLOOKUP($G124,Data!$G$3:$BA$2935,16,FALSE))</f>
        <v>/</v>
      </c>
      <c r="X124" s="4" t="str">
        <f>IF($H124=0,"",VLOOKUP($G124,Data!$G$3:$BA$2935,17,FALSE))</f>
        <v>/</v>
      </c>
      <c r="Y124" s="4" t="str">
        <f>IF($H124=0,"",VLOOKUP($G124,Data!$G$3:$BA$2935,18,FALSE))</f>
        <v/>
      </c>
      <c r="Z124" s="4" t="str">
        <f>IF($H124=0,"",VLOOKUP($G124,Data!$G$3:$BA$2935,19,FALSE))</f>
        <v/>
      </c>
      <c r="AA124" s="4" t="str">
        <f>IF($H124=0,"",VLOOKUP($G124,Data!$G$3:$BA$2935,20,FALSE))</f>
        <v/>
      </c>
      <c r="AB124" s="4" t="str">
        <f>IF($H124=0,"",VLOOKUP($G124,Data!$G$3:$BA$2935,21,FALSE))</f>
        <v/>
      </c>
      <c r="AC124" s="4" t="str">
        <f>IF($H124=0,"",VLOOKUP($G124,Data!$G$3:$BA$2935,22,FALSE))</f>
        <v/>
      </c>
      <c r="AD124" s="4" t="str">
        <f>IF($H124=0,"",VLOOKUP($G124,Data!$G$3:$BA$2935,23,FALSE))</f>
        <v/>
      </c>
      <c r="AE124" s="4" t="str">
        <f>IF($H124=0,"",VLOOKUP($G124,Data!$G$3:$BA$2935,24,FALSE))</f>
        <v/>
      </c>
      <c r="AF124" s="4" t="str">
        <f>IF($H124=0,"",VLOOKUP($G124,Data!$G$3:$BA$2935,25,FALSE))</f>
        <v/>
      </c>
      <c r="AG124" s="4" t="str">
        <f>IF($H124=0,"",VLOOKUP($G124,Data!$G$3:$BA$2935,26,FALSE))</f>
        <v/>
      </c>
      <c r="AH124" s="4" t="str">
        <f>IF($H124=0,"",VLOOKUP($G124,Data!$G$3:$BA$2935,27,FALSE))</f>
        <v/>
      </c>
      <c r="AI124" s="4" t="str">
        <f>IF($H124=0,"",VLOOKUP($G124,Data!$G$3:$BA$2935,28,FALSE))</f>
        <v/>
      </c>
      <c r="AJ124" s="4" t="str">
        <f>IF($H124=0,"",VLOOKUP($G124,Data!$G$3:$BA$2935,29,FALSE))</f>
        <v/>
      </c>
      <c r="AK124" s="4" t="str">
        <f>IF($H124=0,"",VLOOKUP($G124,Data!$G$3:$BA$2935,30,FALSE))</f>
        <v/>
      </c>
      <c r="AL124" s="4" t="str">
        <f>IF($H124=0,"",VLOOKUP($G124,Data!$G$3:$BA$2935,31,FALSE))</f>
        <v/>
      </c>
      <c r="AM124" s="4" t="str">
        <f>IF($H124=0,"",VLOOKUP($G124,Data!$G$3:$BA$2935,32,FALSE))</f>
        <v/>
      </c>
      <c r="AN124" s="4" t="str">
        <f>IF($H124=0,"",VLOOKUP($G124,Data!$G$3:$BA$2935,33,FALSE))</f>
        <v/>
      </c>
      <c r="AO124" s="4" t="str">
        <f>IF($H124=0,"",VLOOKUP($G124,Data!$G$3:$BA$2935,34,FALSE))</f>
        <v/>
      </c>
      <c r="AP124" s="4" t="str">
        <f>IF($H124=0,"",VLOOKUP($G124,Data!$G$3:$BA$2935,35,FALSE))</f>
        <v/>
      </c>
      <c r="AQ124" s="4" t="str">
        <f>IF($H124=0,"",VLOOKUP($G124,Data!$G$3:$BA$2935,36,FALSE))</f>
        <v/>
      </c>
      <c r="AR124" s="4" t="str">
        <f>IF($H124=0,"",VLOOKUP($G124,Data!$G$3:$BA$2935,37,FALSE))</f>
        <v/>
      </c>
      <c r="AS124" s="4" t="str">
        <f>IF($H124=0,"",VLOOKUP($G124,Data!$G$3:$BA$2935,38,FALSE))</f>
        <v/>
      </c>
      <c r="AT124" s="4" t="str">
        <f>IF($H124=0,"",VLOOKUP($G124,Data!$G$3:$BA$2935,39,FALSE))</f>
        <v/>
      </c>
    </row>
    <row r="125" spans="1:46" x14ac:dyDescent="0.25">
      <c r="A125" s="4">
        <f>PSSE!A127</f>
        <v>923015</v>
      </c>
      <c r="B125" s="4" t="str">
        <f>PSSE!B127</f>
        <v>HOABINH_H5</v>
      </c>
      <c r="C125" s="4">
        <f>PSSE!D127</f>
        <v>15.8</v>
      </c>
      <c r="D125" s="4">
        <f>PSSE!E127</f>
        <v>240</v>
      </c>
      <c r="E125" s="4" t="str">
        <f>PSSE!F127</f>
        <v>TD</v>
      </c>
      <c r="F125" s="4">
        <f>PSSE!G127</f>
        <v>1</v>
      </c>
      <c r="G125" s="4" t="str">
        <f t="shared" si="1"/>
        <v>GEN15.8240TD1</v>
      </c>
      <c r="H125" s="4">
        <f>COUNTIF(Data!$G$3:$BA$2935,GEN!$G125)</f>
        <v>1</v>
      </c>
      <c r="I125" s="4" t="str">
        <f>IF($H125=0,"",VLOOKUP($G125,Data!$G$3:$BA$2935,2,FALSE))</f>
        <v>GENSAL'</v>
      </c>
      <c r="J125" s="4">
        <f>PSSE!C127</f>
        <v>1</v>
      </c>
      <c r="K125" s="4">
        <f>IF($H125=0,"",VLOOKUP($G125,Data!$G$3:$BA$2935,4,FALSE))</f>
        <v>9.0440000000000005</v>
      </c>
      <c r="L125" s="4">
        <f>IF($H125=0,"",VLOOKUP($G125,Data!$G$3:$BA$2935,5,FALSE))</f>
        <v>5.5E-2</v>
      </c>
      <c r="M125" s="4">
        <f>IF($H125=0,"",VLOOKUP($G125,Data!$G$3:$BA$2935,6,FALSE))</f>
        <v>7.0000000000000007E-2</v>
      </c>
      <c r="N125" s="4">
        <f>IF($H125=0,"",VLOOKUP($G125,Data!$G$3:$BA$2935,7,FALSE))</f>
        <v>4.4089999999999998</v>
      </c>
      <c r="O125" s="4">
        <f>IF($H125=0,"",VLOOKUP($G125,Data!$G$3:$BA$2935,8,FALSE))</f>
        <v>0</v>
      </c>
      <c r="P125" s="4">
        <f>IF($H125=0,"",VLOOKUP($G125,Data!$G$3:$BA$2935,9,FALSE))</f>
        <v>1.2</v>
      </c>
      <c r="Q125" s="4">
        <f>IF($H125=0,"",VLOOKUP($G125,Data!$G$3:$BA$2935,10,FALSE))</f>
        <v>0.8</v>
      </c>
      <c r="R125" s="4">
        <f>IF($H125=0,"",VLOOKUP($G125,Data!$G$3:$BA$2935,11,FALSE))</f>
        <v>0.36</v>
      </c>
      <c r="S125" s="4">
        <f>IF($H125=0,"",VLOOKUP($G125,Data!$G$3:$BA$2935,12,FALSE))</f>
        <v>0.24</v>
      </c>
      <c r="T125" s="4">
        <f>IF($H125=0,"",VLOOKUP($G125,Data!$G$3:$BA$2935,13,FALSE))</f>
        <v>0.107</v>
      </c>
      <c r="U125" s="4">
        <f>IF($H125=0,"",VLOOKUP($G125,Data!$G$3:$BA$2935,14,FALSE))</f>
        <v>0</v>
      </c>
      <c r="V125" s="4">
        <f>IF($H125=0,"",VLOOKUP($G125,Data!$G$3:$BA$2935,15,FALSE))</f>
        <v>0</v>
      </c>
      <c r="W125" s="4" t="str">
        <f>IF($H125=0,"",VLOOKUP($G125,Data!$G$3:$BA$2935,16,FALSE))</f>
        <v>/</v>
      </c>
      <c r="X125" s="4" t="str">
        <f>IF($H125=0,"",VLOOKUP($G125,Data!$G$3:$BA$2935,17,FALSE))</f>
        <v>/</v>
      </c>
      <c r="Y125" s="4" t="str">
        <f>IF($H125=0,"",VLOOKUP($G125,Data!$G$3:$BA$2935,18,FALSE))</f>
        <v/>
      </c>
      <c r="Z125" s="4" t="str">
        <f>IF($H125=0,"",VLOOKUP($G125,Data!$G$3:$BA$2935,19,FALSE))</f>
        <v/>
      </c>
      <c r="AA125" s="4" t="str">
        <f>IF($H125=0,"",VLOOKUP($G125,Data!$G$3:$BA$2935,20,FALSE))</f>
        <v/>
      </c>
      <c r="AB125" s="4" t="str">
        <f>IF($H125=0,"",VLOOKUP($G125,Data!$G$3:$BA$2935,21,FALSE))</f>
        <v/>
      </c>
      <c r="AC125" s="4" t="str">
        <f>IF($H125=0,"",VLOOKUP($G125,Data!$G$3:$BA$2935,22,FALSE))</f>
        <v/>
      </c>
      <c r="AD125" s="4" t="str">
        <f>IF($H125=0,"",VLOOKUP($G125,Data!$G$3:$BA$2935,23,FALSE))</f>
        <v/>
      </c>
      <c r="AE125" s="4" t="str">
        <f>IF($H125=0,"",VLOOKUP($G125,Data!$G$3:$BA$2935,24,FALSE))</f>
        <v/>
      </c>
      <c r="AF125" s="4" t="str">
        <f>IF($H125=0,"",VLOOKUP($G125,Data!$G$3:$BA$2935,25,FALSE))</f>
        <v/>
      </c>
      <c r="AG125" s="4" t="str">
        <f>IF($H125=0,"",VLOOKUP($G125,Data!$G$3:$BA$2935,26,FALSE))</f>
        <v/>
      </c>
      <c r="AH125" s="4" t="str">
        <f>IF($H125=0,"",VLOOKUP($G125,Data!$G$3:$BA$2935,27,FALSE))</f>
        <v/>
      </c>
      <c r="AI125" s="4" t="str">
        <f>IF($H125=0,"",VLOOKUP($G125,Data!$G$3:$BA$2935,28,FALSE))</f>
        <v/>
      </c>
      <c r="AJ125" s="4" t="str">
        <f>IF($H125=0,"",VLOOKUP($G125,Data!$G$3:$BA$2935,29,FALSE))</f>
        <v/>
      </c>
      <c r="AK125" s="4" t="str">
        <f>IF($H125=0,"",VLOOKUP($G125,Data!$G$3:$BA$2935,30,FALSE))</f>
        <v/>
      </c>
      <c r="AL125" s="4" t="str">
        <f>IF($H125=0,"",VLOOKUP($G125,Data!$G$3:$BA$2935,31,FALSE))</f>
        <v/>
      </c>
      <c r="AM125" s="4" t="str">
        <f>IF($H125=0,"",VLOOKUP($G125,Data!$G$3:$BA$2935,32,FALSE))</f>
        <v/>
      </c>
      <c r="AN125" s="4" t="str">
        <f>IF($H125=0,"",VLOOKUP($G125,Data!$G$3:$BA$2935,33,FALSE))</f>
        <v/>
      </c>
      <c r="AO125" s="4" t="str">
        <f>IF($H125=0,"",VLOOKUP($G125,Data!$G$3:$BA$2935,34,FALSE))</f>
        <v/>
      </c>
      <c r="AP125" s="4" t="str">
        <f>IF($H125=0,"",VLOOKUP($G125,Data!$G$3:$BA$2935,35,FALSE))</f>
        <v/>
      </c>
      <c r="AQ125" s="4" t="str">
        <f>IF($H125=0,"",VLOOKUP($G125,Data!$G$3:$BA$2935,36,FALSE))</f>
        <v/>
      </c>
      <c r="AR125" s="4" t="str">
        <f>IF($H125=0,"",VLOOKUP($G125,Data!$G$3:$BA$2935,37,FALSE))</f>
        <v/>
      </c>
      <c r="AS125" s="4" t="str">
        <f>IF($H125=0,"",VLOOKUP($G125,Data!$G$3:$BA$2935,38,FALSE))</f>
        <v/>
      </c>
      <c r="AT125" s="4" t="str">
        <f>IF($H125=0,"",VLOOKUP($G125,Data!$G$3:$BA$2935,39,FALSE))</f>
        <v/>
      </c>
    </row>
    <row r="126" spans="1:46" x14ac:dyDescent="0.25">
      <c r="A126" s="4">
        <f>PSSE!A128</f>
        <v>923016</v>
      </c>
      <c r="B126" s="4" t="str">
        <f>PSSE!B128</f>
        <v>HOABINH_H6</v>
      </c>
      <c r="C126" s="4">
        <f>PSSE!D128</f>
        <v>15.8</v>
      </c>
      <c r="D126" s="4">
        <f>PSSE!E128</f>
        <v>240</v>
      </c>
      <c r="E126" s="4" t="str">
        <f>PSSE!F128</f>
        <v>TD</v>
      </c>
      <c r="F126" s="4">
        <f>PSSE!G128</f>
        <v>1</v>
      </c>
      <c r="G126" s="4" t="str">
        <f t="shared" si="1"/>
        <v>GEN15.8240TD1</v>
      </c>
      <c r="H126" s="4">
        <f>COUNTIF(Data!$G$3:$BA$2935,GEN!$G126)</f>
        <v>1</v>
      </c>
      <c r="I126" s="4" t="str">
        <f>IF($H126=0,"",VLOOKUP($G126,Data!$G$3:$BA$2935,2,FALSE))</f>
        <v>GENSAL'</v>
      </c>
      <c r="J126" s="4">
        <f>PSSE!C128</f>
        <v>1</v>
      </c>
      <c r="K126" s="4">
        <f>IF($H126=0,"",VLOOKUP($G126,Data!$G$3:$BA$2935,4,FALSE))</f>
        <v>9.0440000000000005</v>
      </c>
      <c r="L126" s="4">
        <f>IF($H126=0,"",VLOOKUP($G126,Data!$G$3:$BA$2935,5,FALSE))</f>
        <v>5.5E-2</v>
      </c>
      <c r="M126" s="4">
        <f>IF($H126=0,"",VLOOKUP($G126,Data!$G$3:$BA$2935,6,FALSE))</f>
        <v>7.0000000000000007E-2</v>
      </c>
      <c r="N126" s="4">
        <f>IF($H126=0,"",VLOOKUP($G126,Data!$G$3:$BA$2935,7,FALSE))</f>
        <v>4.4089999999999998</v>
      </c>
      <c r="O126" s="4">
        <f>IF($H126=0,"",VLOOKUP($G126,Data!$G$3:$BA$2935,8,FALSE))</f>
        <v>0</v>
      </c>
      <c r="P126" s="4">
        <f>IF($H126=0,"",VLOOKUP($G126,Data!$G$3:$BA$2935,9,FALSE))</f>
        <v>1.2</v>
      </c>
      <c r="Q126" s="4">
        <f>IF($H126=0,"",VLOOKUP($G126,Data!$G$3:$BA$2935,10,FALSE))</f>
        <v>0.8</v>
      </c>
      <c r="R126" s="4">
        <f>IF($H126=0,"",VLOOKUP($G126,Data!$G$3:$BA$2935,11,FALSE))</f>
        <v>0.36</v>
      </c>
      <c r="S126" s="4">
        <f>IF($H126=0,"",VLOOKUP($G126,Data!$G$3:$BA$2935,12,FALSE))</f>
        <v>0.24</v>
      </c>
      <c r="T126" s="4">
        <f>IF($H126=0,"",VLOOKUP($G126,Data!$G$3:$BA$2935,13,FALSE))</f>
        <v>0.107</v>
      </c>
      <c r="U126" s="4">
        <f>IF($H126=0,"",VLOOKUP($G126,Data!$G$3:$BA$2935,14,FALSE))</f>
        <v>0</v>
      </c>
      <c r="V126" s="4">
        <f>IF($H126=0,"",VLOOKUP($G126,Data!$G$3:$BA$2935,15,FALSE))</f>
        <v>0</v>
      </c>
      <c r="W126" s="4" t="str">
        <f>IF($H126=0,"",VLOOKUP($G126,Data!$G$3:$BA$2935,16,FALSE))</f>
        <v>/</v>
      </c>
      <c r="X126" s="4" t="str">
        <f>IF($H126=0,"",VLOOKUP($G126,Data!$G$3:$BA$2935,17,FALSE))</f>
        <v>/</v>
      </c>
      <c r="Y126" s="4" t="str">
        <f>IF($H126=0,"",VLOOKUP($G126,Data!$G$3:$BA$2935,18,FALSE))</f>
        <v/>
      </c>
      <c r="Z126" s="4" t="str">
        <f>IF($H126=0,"",VLOOKUP($G126,Data!$G$3:$BA$2935,19,FALSE))</f>
        <v/>
      </c>
      <c r="AA126" s="4" t="str">
        <f>IF($H126=0,"",VLOOKUP($G126,Data!$G$3:$BA$2935,20,FALSE))</f>
        <v/>
      </c>
      <c r="AB126" s="4" t="str">
        <f>IF($H126=0,"",VLOOKUP($G126,Data!$G$3:$BA$2935,21,FALSE))</f>
        <v/>
      </c>
      <c r="AC126" s="4" t="str">
        <f>IF($H126=0,"",VLOOKUP($G126,Data!$G$3:$BA$2935,22,FALSE))</f>
        <v/>
      </c>
      <c r="AD126" s="4" t="str">
        <f>IF($H126=0,"",VLOOKUP($G126,Data!$G$3:$BA$2935,23,FALSE))</f>
        <v/>
      </c>
      <c r="AE126" s="4" t="str">
        <f>IF($H126=0,"",VLOOKUP($G126,Data!$G$3:$BA$2935,24,FALSE))</f>
        <v/>
      </c>
      <c r="AF126" s="4" t="str">
        <f>IF($H126=0,"",VLOOKUP($G126,Data!$G$3:$BA$2935,25,FALSE))</f>
        <v/>
      </c>
      <c r="AG126" s="4" t="str">
        <f>IF($H126=0,"",VLOOKUP($G126,Data!$G$3:$BA$2935,26,FALSE))</f>
        <v/>
      </c>
      <c r="AH126" s="4" t="str">
        <f>IF($H126=0,"",VLOOKUP($G126,Data!$G$3:$BA$2935,27,FALSE))</f>
        <v/>
      </c>
      <c r="AI126" s="4" t="str">
        <f>IF($H126=0,"",VLOOKUP($G126,Data!$G$3:$BA$2935,28,FALSE))</f>
        <v/>
      </c>
      <c r="AJ126" s="4" t="str">
        <f>IF($H126=0,"",VLOOKUP($G126,Data!$G$3:$BA$2935,29,FALSE))</f>
        <v/>
      </c>
      <c r="AK126" s="4" t="str">
        <f>IF($H126=0,"",VLOOKUP($G126,Data!$G$3:$BA$2935,30,FALSE))</f>
        <v/>
      </c>
      <c r="AL126" s="4" t="str">
        <f>IF($H126=0,"",VLOOKUP($G126,Data!$G$3:$BA$2935,31,FALSE))</f>
        <v/>
      </c>
      <c r="AM126" s="4" t="str">
        <f>IF($H126=0,"",VLOOKUP($G126,Data!$G$3:$BA$2935,32,FALSE))</f>
        <v/>
      </c>
      <c r="AN126" s="4" t="str">
        <f>IF($H126=0,"",VLOOKUP($G126,Data!$G$3:$BA$2935,33,FALSE))</f>
        <v/>
      </c>
      <c r="AO126" s="4" t="str">
        <f>IF($H126=0,"",VLOOKUP($G126,Data!$G$3:$BA$2935,34,FALSE))</f>
        <v/>
      </c>
      <c r="AP126" s="4" t="str">
        <f>IF($H126=0,"",VLOOKUP($G126,Data!$G$3:$BA$2935,35,FALSE))</f>
        <v/>
      </c>
      <c r="AQ126" s="4" t="str">
        <f>IF($H126=0,"",VLOOKUP($G126,Data!$G$3:$BA$2935,36,FALSE))</f>
        <v/>
      </c>
      <c r="AR126" s="4" t="str">
        <f>IF($H126=0,"",VLOOKUP($G126,Data!$G$3:$BA$2935,37,FALSE))</f>
        <v/>
      </c>
      <c r="AS126" s="4" t="str">
        <f>IF($H126=0,"",VLOOKUP($G126,Data!$G$3:$BA$2935,38,FALSE))</f>
        <v/>
      </c>
      <c r="AT126" s="4" t="str">
        <f>IF($H126=0,"",VLOOKUP($G126,Data!$G$3:$BA$2935,39,FALSE))</f>
        <v/>
      </c>
    </row>
    <row r="127" spans="1:46" x14ac:dyDescent="0.25">
      <c r="A127" s="4">
        <f>PSSE!A129</f>
        <v>923017</v>
      </c>
      <c r="B127" s="4" t="str">
        <f>PSSE!B129</f>
        <v>HOABINH_H7</v>
      </c>
      <c r="C127" s="4">
        <f>PSSE!D129</f>
        <v>15.8</v>
      </c>
      <c r="D127" s="4">
        <f>PSSE!E129</f>
        <v>240</v>
      </c>
      <c r="E127" s="4" t="str">
        <f>PSSE!F129</f>
        <v>TD</v>
      </c>
      <c r="F127" s="4">
        <f>PSSE!G129</f>
        <v>1</v>
      </c>
      <c r="G127" s="4" t="str">
        <f t="shared" si="1"/>
        <v>GEN15.8240TD1</v>
      </c>
      <c r="H127" s="4">
        <f>COUNTIF(Data!$G$3:$BA$2935,GEN!$G127)</f>
        <v>1</v>
      </c>
      <c r="I127" s="4" t="str">
        <f>IF($H127=0,"",VLOOKUP($G127,Data!$G$3:$BA$2935,2,FALSE))</f>
        <v>GENSAL'</v>
      </c>
      <c r="J127" s="4">
        <f>PSSE!C129</f>
        <v>1</v>
      </c>
      <c r="K127" s="4">
        <f>IF($H127=0,"",VLOOKUP($G127,Data!$G$3:$BA$2935,4,FALSE))</f>
        <v>9.0440000000000005</v>
      </c>
      <c r="L127" s="4">
        <f>IF($H127=0,"",VLOOKUP($G127,Data!$G$3:$BA$2935,5,FALSE))</f>
        <v>5.5E-2</v>
      </c>
      <c r="M127" s="4">
        <f>IF($H127=0,"",VLOOKUP($G127,Data!$G$3:$BA$2935,6,FALSE))</f>
        <v>7.0000000000000007E-2</v>
      </c>
      <c r="N127" s="4">
        <f>IF($H127=0,"",VLOOKUP($G127,Data!$G$3:$BA$2935,7,FALSE))</f>
        <v>4.4089999999999998</v>
      </c>
      <c r="O127" s="4">
        <f>IF($H127=0,"",VLOOKUP($G127,Data!$G$3:$BA$2935,8,FALSE))</f>
        <v>0</v>
      </c>
      <c r="P127" s="4">
        <f>IF($H127=0,"",VLOOKUP($G127,Data!$G$3:$BA$2935,9,FALSE))</f>
        <v>1.2</v>
      </c>
      <c r="Q127" s="4">
        <f>IF($H127=0,"",VLOOKUP($G127,Data!$G$3:$BA$2935,10,FALSE))</f>
        <v>0.8</v>
      </c>
      <c r="R127" s="4">
        <f>IF($H127=0,"",VLOOKUP($G127,Data!$G$3:$BA$2935,11,FALSE))</f>
        <v>0.36</v>
      </c>
      <c r="S127" s="4">
        <f>IF($H127=0,"",VLOOKUP($G127,Data!$G$3:$BA$2935,12,FALSE))</f>
        <v>0.24</v>
      </c>
      <c r="T127" s="4">
        <f>IF($H127=0,"",VLOOKUP($G127,Data!$G$3:$BA$2935,13,FALSE))</f>
        <v>0.107</v>
      </c>
      <c r="U127" s="4">
        <f>IF($H127=0,"",VLOOKUP($G127,Data!$G$3:$BA$2935,14,FALSE))</f>
        <v>0</v>
      </c>
      <c r="V127" s="4">
        <f>IF($H127=0,"",VLOOKUP($G127,Data!$G$3:$BA$2935,15,FALSE))</f>
        <v>0</v>
      </c>
      <c r="W127" s="4" t="str">
        <f>IF($H127=0,"",VLOOKUP($G127,Data!$G$3:$BA$2935,16,FALSE))</f>
        <v>/</v>
      </c>
      <c r="X127" s="4" t="str">
        <f>IF($H127=0,"",VLOOKUP($G127,Data!$G$3:$BA$2935,17,FALSE))</f>
        <v>/</v>
      </c>
      <c r="Y127" s="4" t="str">
        <f>IF($H127=0,"",VLOOKUP($G127,Data!$G$3:$BA$2935,18,FALSE))</f>
        <v/>
      </c>
      <c r="Z127" s="4" t="str">
        <f>IF($H127=0,"",VLOOKUP($G127,Data!$G$3:$BA$2935,19,FALSE))</f>
        <v/>
      </c>
      <c r="AA127" s="4" t="str">
        <f>IF($H127=0,"",VLOOKUP($G127,Data!$G$3:$BA$2935,20,FALSE))</f>
        <v/>
      </c>
      <c r="AB127" s="4" t="str">
        <f>IF($H127=0,"",VLOOKUP($G127,Data!$G$3:$BA$2935,21,FALSE))</f>
        <v/>
      </c>
      <c r="AC127" s="4" t="str">
        <f>IF($H127=0,"",VLOOKUP($G127,Data!$G$3:$BA$2935,22,FALSE))</f>
        <v/>
      </c>
      <c r="AD127" s="4" t="str">
        <f>IF($H127=0,"",VLOOKUP($G127,Data!$G$3:$BA$2935,23,FALSE))</f>
        <v/>
      </c>
      <c r="AE127" s="4" t="str">
        <f>IF($H127=0,"",VLOOKUP($G127,Data!$G$3:$BA$2935,24,FALSE))</f>
        <v/>
      </c>
      <c r="AF127" s="4" t="str">
        <f>IF($H127=0,"",VLOOKUP($G127,Data!$G$3:$BA$2935,25,FALSE))</f>
        <v/>
      </c>
      <c r="AG127" s="4" t="str">
        <f>IF($H127=0,"",VLOOKUP($G127,Data!$G$3:$BA$2935,26,FALSE))</f>
        <v/>
      </c>
      <c r="AH127" s="4" t="str">
        <f>IF($H127=0,"",VLOOKUP($G127,Data!$G$3:$BA$2935,27,FALSE))</f>
        <v/>
      </c>
      <c r="AI127" s="4" t="str">
        <f>IF($H127=0,"",VLOOKUP($G127,Data!$G$3:$BA$2935,28,FALSE))</f>
        <v/>
      </c>
      <c r="AJ127" s="4" t="str">
        <f>IF($H127=0,"",VLOOKUP($G127,Data!$G$3:$BA$2935,29,FALSE))</f>
        <v/>
      </c>
      <c r="AK127" s="4" t="str">
        <f>IF($H127=0,"",VLOOKUP($G127,Data!$G$3:$BA$2935,30,FALSE))</f>
        <v/>
      </c>
      <c r="AL127" s="4" t="str">
        <f>IF($H127=0,"",VLOOKUP($G127,Data!$G$3:$BA$2935,31,FALSE))</f>
        <v/>
      </c>
      <c r="AM127" s="4" t="str">
        <f>IF($H127=0,"",VLOOKUP($G127,Data!$G$3:$BA$2935,32,FALSE))</f>
        <v/>
      </c>
      <c r="AN127" s="4" t="str">
        <f>IF($H127=0,"",VLOOKUP($G127,Data!$G$3:$BA$2935,33,FALSE))</f>
        <v/>
      </c>
      <c r="AO127" s="4" t="str">
        <f>IF($H127=0,"",VLOOKUP($G127,Data!$G$3:$BA$2935,34,FALSE))</f>
        <v/>
      </c>
      <c r="AP127" s="4" t="str">
        <f>IF($H127=0,"",VLOOKUP($G127,Data!$G$3:$BA$2935,35,FALSE))</f>
        <v/>
      </c>
      <c r="AQ127" s="4" t="str">
        <f>IF($H127=0,"",VLOOKUP($G127,Data!$G$3:$BA$2935,36,FALSE))</f>
        <v/>
      </c>
      <c r="AR127" s="4" t="str">
        <f>IF($H127=0,"",VLOOKUP($G127,Data!$G$3:$BA$2935,37,FALSE))</f>
        <v/>
      </c>
      <c r="AS127" s="4" t="str">
        <f>IF($H127=0,"",VLOOKUP($G127,Data!$G$3:$BA$2935,38,FALSE))</f>
        <v/>
      </c>
      <c r="AT127" s="4" t="str">
        <f>IF($H127=0,"",VLOOKUP($G127,Data!$G$3:$BA$2935,39,FALSE))</f>
        <v/>
      </c>
    </row>
    <row r="128" spans="1:46" x14ac:dyDescent="0.25">
      <c r="A128" s="4">
        <f>PSSE!A130</f>
        <v>923018</v>
      </c>
      <c r="B128" s="4" t="str">
        <f>PSSE!B130</f>
        <v>HOABINH_H8</v>
      </c>
      <c r="C128" s="4">
        <f>PSSE!D130</f>
        <v>15.8</v>
      </c>
      <c r="D128" s="4">
        <f>PSSE!E130</f>
        <v>240</v>
      </c>
      <c r="E128" s="4" t="str">
        <f>PSSE!F130</f>
        <v>TD</v>
      </c>
      <c r="F128" s="4">
        <f>PSSE!G130</f>
        <v>1</v>
      </c>
      <c r="G128" s="4" t="str">
        <f t="shared" si="1"/>
        <v>GEN15.8240TD1</v>
      </c>
      <c r="H128" s="4">
        <f>COUNTIF(Data!$G$3:$BA$2935,GEN!$G128)</f>
        <v>1</v>
      </c>
      <c r="I128" s="4" t="str">
        <f>IF($H128=0,"",VLOOKUP($G128,Data!$G$3:$BA$2935,2,FALSE))</f>
        <v>GENSAL'</v>
      </c>
      <c r="J128" s="4">
        <f>PSSE!C130</f>
        <v>1</v>
      </c>
      <c r="K128" s="4">
        <f>IF($H128=0,"",VLOOKUP($G128,Data!$G$3:$BA$2935,4,FALSE))</f>
        <v>9.0440000000000005</v>
      </c>
      <c r="L128" s="4">
        <f>IF($H128=0,"",VLOOKUP($G128,Data!$G$3:$BA$2935,5,FALSE))</f>
        <v>5.5E-2</v>
      </c>
      <c r="M128" s="4">
        <f>IF($H128=0,"",VLOOKUP($G128,Data!$G$3:$BA$2935,6,FALSE))</f>
        <v>7.0000000000000007E-2</v>
      </c>
      <c r="N128" s="4">
        <f>IF($H128=0,"",VLOOKUP($G128,Data!$G$3:$BA$2935,7,FALSE))</f>
        <v>4.4089999999999998</v>
      </c>
      <c r="O128" s="4">
        <f>IF($H128=0,"",VLOOKUP($G128,Data!$G$3:$BA$2935,8,FALSE))</f>
        <v>0</v>
      </c>
      <c r="P128" s="4">
        <f>IF($H128=0,"",VLOOKUP($G128,Data!$G$3:$BA$2935,9,FALSE))</f>
        <v>1.2</v>
      </c>
      <c r="Q128" s="4">
        <f>IF($H128=0,"",VLOOKUP($G128,Data!$G$3:$BA$2935,10,FALSE))</f>
        <v>0.8</v>
      </c>
      <c r="R128" s="4">
        <f>IF($H128=0,"",VLOOKUP($G128,Data!$G$3:$BA$2935,11,FALSE))</f>
        <v>0.36</v>
      </c>
      <c r="S128" s="4">
        <f>IF($H128=0,"",VLOOKUP($G128,Data!$G$3:$BA$2935,12,FALSE))</f>
        <v>0.24</v>
      </c>
      <c r="T128" s="4">
        <f>IF($H128=0,"",VLOOKUP($G128,Data!$G$3:$BA$2935,13,FALSE))</f>
        <v>0.107</v>
      </c>
      <c r="U128" s="4">
        <f>IF($H128=0,"",VLOOKUP($G128,Data!$G$3:$BA$2935,14,FALSE))</f>
        <v>0</v>
      </c>
      <c r="V128" s="4">
        <f>IF($H128=0,"",VLOOKUP($G128,Data!$G$3:$BA$2935,15,FALSE))</f>
        <v>0</v>
      </c>
      <c r="W128" s="4" t="str">
        <f>IF($H128=0,"",VLOOKUP($G128,Data!$G$3:$BA$2935,16,FALSE))</f>
        <v>/</v>
      </c>
      <c r="X128" s="4" t="str">
        <f>IF($H128=0,"",VLOOKUP($G128,Data!$G$3:$BA$2935,17,FALSE))</f>
        <v>/</v>
      </c>
      <c r="Y128" s="4" t="str">
        <f>IF($H128=0,"",VLOOKUP($G128,Data!$G$3:$BA$2935,18,FALSE))</f>
        <v/>
      </c>
      <c r="Z128" s="4" t="str">
        <f>IF($H128=0,"",VLOOKUP($G128,Data!$G$3:$BA$2935,19,FALSE))</f>
        <v/>
      </c>
      <c r="AA128" s="4" t="str">
        <f>IF($H128=0,"",VLOOKUP($G128,Data!$G$3:$BA$2935,20,FALSE))</f>
        <v/>
      </c>
      <c r="AB128" s="4" t="str">
        <f>IF($H128=0,"",VLOOKUP($G128,Data!$G$3:$BA$2935,21,FALSE))</f>
        <v/>
      </c>
      <c r="AC128" s="4" t="str">
        <f>IF($H128=0,"",VLOOKUP($G128,Data!$G$3:$BA$2935,22,FALSE))</f>
        <v/>
      </c>
      <c r="AD128" s="4" t="str">
        <f>IF($H128=0,"",VLOOKUP($G128,Data!$G$3:$BA$2935,23,FALSE))</f>
        <v/>
      </c>
      <c r="AE128" s="4" t="str">
        <f>IF($H128=0,"",VLOOKUP($G128,Data!$G$3:$BA$2935,24,FALSE))</f>
        <v/>
      </c>
      <c r="AF128" s="4" t="str">
        <f>IF($H128=0,"",VLOOKUP($G128,Data!$G$3:$BA$2935,25,FALSE))</f>
        <v/>
      </c>
      <c r="AG128" s="4" t="str">
        <f>IF($H128=0,"",VLOOKUP($G128,Data!$G$3:$BA$2935,26,FALSE))</f>
        <v/>
      </c>
      <c r="AH128" s="4" t="str">
        <f>IF($H128=0,"",VLOOKUP($G128,Data!$G$3:$BA$2935,27,FALSE))</f>
        <v/>
      </c>
      <c r="AI128" s="4" t="str">
        <f>IF($H128=0,"",VLOOKUP($G128,Data!$G$3:$BA$2935,28,FALSE))</f>
        <v/>
      </c>
      <c r="AJ128" s="4" t="str">
        <f>IF($H128=0,"",VLOOKUP($G128,Data!$G$3:$BA$2935,29,FALSE))</f>
        <v/>
      </c>
      <c r="AK128" s="4" t="str">
        <f>IF($H128=0,"",VLOOKUP($G128,Data!$G$3:$BA$2935,30,FALSE))</f>
        <v/>
      </c>
      <c r="AL128" s="4" t="str">
        <f>IF($H128=0,"",VLOOKUP($G128,Data!$G$3:$BA$2935,31,FALSE))</f>
        <v/>
      </c>
      <c r="AM128" s="4" t="str">
        <f>IF($H128=0,"",VLOOKUP($G128,Data!$G$3:$BA$2935,32,FALSE))</f>
        <v/>
      </c>
      <c r="AN128" s="4" t="str">
        <f>IF($H128=0,"",VLOOKUP($G128,Data!$G$3:$BA$2935,33,FALSE))</f>
        <v/>
      </c>
      <c r="AO128" s="4" t="str">
        <f>IF($H128=0,"",VLOOKUP($G128,Data!$G$3:$BA$2935,34,FALSE))</f>
        <v/>
      </c>
      <c r="AP128" s="4" t="str">
        <f>IF($H128=0,"",VLOOKUP($G128,Data!$G$3:$BA$2935,35,FALSE))</f>
        <v/>
      </c>
      <c r="AQ128" s="4" t="str">
        <f>IF($H128=0,"",VLOOKUP($G128,Data!$G$3:$BA$2935,36,FALSE))</f>
        <v/>
      </c>
      <c r="AR128" s="4" t="str">
        <f>IF($H128=0,"",VLOOKUP($G128,Data!$G$3:$BA$2935,37,FALSE))</f>
        <v/>
      </c>
      <c r="AS128" s="4" t="str">
        <f>IF($H128=0,"",VLOOKUP($G128,Data!$G$3:$BA$2935,38,FALSE))</f>
        <v/>
      </c>
      <c r="AT128" s="4" t="str">
        <f>IF($H128=0,"",VLOOKUP($G128,Data!$G$3:$BA$2935,39,FALSE))</f>
        <v/>
      </c>
    </row>
    <row r="129" spans="1:46" x14ac:dyDescent="0.25">
      <c r="A129" s="4">
        <f>PSSE!A131</f>
        <v>924001</v>
      </c>
      <c r="B129" s="4" t="str">
        <f>PSSE!B131</f>
        <v>SONDONG_S1</v>
      </c>
      <c r="C129" s="4">
        <f>PSSE!D131</f>
        <v>10.5</v>
      </c>
      <c r="D129" s="4">
        <f>PSSE!E131</f>
        <v>110</v>
      </c>
      <c r="E129" s="4" t="str">
        <f>PSSE!F131</f>
        <v>ND</v>
      </c>
      <c r="F129" s="4">
        <f>PSSE!G131</f>
        <v>1</v>
      </c>
      <c r="G129" s="4" t="str">
        <f t="shared" si="1"/>
        <v>GEN10.5110ND1</v>
      </c>
      <c r="H129" s="4">
        <f>COUNTIF(Data!$G$3:$BA$2935,GEN!$G129)</f>
        <v>1</v>
      </c>
      <c r="I129" s="4" t="str">
        <f>IF($H129=0,"",VLOOKUP($G129,Data!$G$3:$BA$2935,2,FALSE))</f>
        <v>'GENROU'</v>
      </c>
      <c r="J129" s="4">
        <f>PSSE!C131</f>
        <v>1</v>
      </c>
      <c r="K129" s="4">
        <f>IF($H129=0,"",VLOOKUP($G129,Data!$G$3:$BA$2935,4,FALSE))</f>
        <v>6.9</v>
      </c>
      <c r="L129" s="4">
        <f>IF($H129=0,"",VLOOKUP($G129,Data!$G$3:$BA$2935,5,FALSE))</f>
        <v>0.19900000000000001</v>
      </c>
      <c r="M129" s="4">
        <f>IF($H129=0,"",VLOOKUP($G129,Data!$G$3:$BA$2935,6,FALSE))</f>
        <v>0.45</v>
      </c>
      <c r="N129" s="4">
        <f>IF($H129=0,"",VLOOKUP($G129,Data!$G$3:$BA$2935,7,FALSE))</f>
        <v>7.0000000000000007E-2</v>
      </c>
      <c r="O129" s="4">
        <f>IF($H129=0,"",VLOOKUP($G129,Data!$G$3:$BA$2935,8,FALSE))</f>
        <v>3.8</v>
      </c>
      <c r="P129" s="4">
        <f>IF($H129=0,"",VLOOKUP($G129,Data!$G$3:$BA$2935,9,FALSE))</f>
        <v>0</v>
      </c>
      <c r="Q129" s="4">
        <f>IF($H129=0,"",VLOOKUP($G129,Data!$G$3:$BA$2935,10,FALSE))</f>
        <v>2.2999999999999998</v>
      </c>
      <c r="R129" s="4">
        <f>IF($H129=0,"",VLOOKUP($G129,Data!$G$3:$BA$2935,11,FALSE))</f>
        <v>2.21</v>
      </c>
      <c r="S129" s="4">
        <f>IF($H129=0,"",VLOOKUP($G129,Data!$G$3:$BA$2935,12,FALSE))</f>
        <v>0.28999999999999998</v>
      </c>
      <c r="T129" s="4">
        <f>IF($H129=0,"",VLOOKUP($G129,Data!$G$3:$BA$2935,13,FALSE))</f>
        <v>0.46</v>
      </c>
      <c r="U129" s="4">
        <f>IF($H129=0,"",VLOOKUP($G129,Data!$G$3:$BA$2935,14,FALSE))</f>
        <v>0.22</v>
      </c>
      <c r="V129" s="4">
        <f>IF($H129=0,"",VLOOKUP($G129,Data!$G$3:$BA$2935,15,FALSE))</f>
        <v>0.16700000000000001</v>
      </c>
      <c r="W129" s="4">
        <f>IF($H129=0,"",VLOOKUP($G129,Data!$G$3:$BA$2935,16,FALSE))</f>
        <v>0.08</v>
      </c>
      <c r="X129" s="4">
        <f>IF($H129=0,"",VLOOKUP($G129,Data!$G$3:$BA$2935,17,FALSE))</f>
        <v>0.56000000000000005</v>
      </c>
      <c r="Y129" s="4" t="str">
        <f>IF($H129=0,"",VLOOKUP($G129,Data!$G$3:$BA$2935,18,FALSE))</f>
        <v>/</v>
      </c>
      <c r="Z129" s="4" t="str">
        <f>IF($H129=0,"",VLOOKUP($G129,Data!$G$3:$BA$2935,19,FALSE))</f>
        <v>/</v>
      </c>
      <c r="AA129" s="4" t="str">
        <f>IF($H129=0,"",VLOOKUP($G129,Data!$G$3:$BA$2935,20,FALSE))</f>
        <v/>
      </c>
      <c r="AB129" s="4" t="str">
        <f>IF($H129=0,"",VLOOKUP($G129,Data!$G$3:$BA$2935,21,FALSE))</f>
        <v/>
      </c>
      <c r="AC129" s="4" t="str">
        <f>IF($H129=0,"",VLOOKUP($G129,Data!$G$3:$BA$2935,22,FALSE))</f>
        <v/>
      </c>
      <c r="AD129" s="4" t="str">
        <f>IF($H129=0,"",VLOOKUP($G129,Data!$G$3:$BA$2935,23,FALSE))</f>
        <v/>
      </c>
      <c r="AE129" s="4" t="str">
        <f>IF($H129=0,"",VLOOKUP($G129,Data!$G$3:$BA$2935,24,FALSE))</f>
        <v/>
      </c>
      <c r="AF129" s="4" t="str">
        <f>IF($H129=0,"",VLOOKUP($G129,Data!$G$3:$BA$2935,25,FALSE))</f>
        <v/>
      </c>
      <c r="AG129" s="4" t="str">
        <f>IF($H129=0,"",VLOOKUP($G129,Data!$G$3:$BA$2935,26,FALSE))</f>
        <v/>
      </c>
      <c r="AH129" s="4" t="str">
        <f>IF($H129=0,"",VLOOKUP($G129,Data!$G$3:$BA$2935,27,FALSE))</f>
        <v/>
      </c>
      <c r="AI129" s="4" t="str">
        <f>IF($H129=0,"",VLOOKUP($G129,Data!$G$3:$BA$2935,28,FALSE))</f>
        <v/>
      </c>
      <c r="AJ129" s="4" t="str">
        <f>IF($H129=0,"",VLOOKUP($G129,Data!$G$3:$BA$2935,29,FALSE))</f>
        <v/>
      </c>
      <c r="AK129" s="4" t="str">
        <f>IF($H129=0,"",VLOOKUP($G129,Data!$G$3:$BA$2935,30,FALSE))</f>
        <v/>
      </c>
      <c r="AL129" s="4" t="str">
        <f>IF($H129=0,"",VLOOKUP($G129,Data!$G$3:$BA$2935,31,FALSE))</f>
        <v/>
      </c>
      <c r="AM129" s="4" t="str">
        <f>IF($H129=0,"",VLOOKUP($G129,Data!$G$3:$BA$2935,32,FALSE))</f>
        <v/>
      </c>
      <c r="AN129" s="4" t="str">
        <f>IF($H129=0,"",VLOOKUP($G129,Data!$G$3:$BA$2935,33,FALSE))</f>
        <v/>
      </c>
      <c r="AO129" s="4" t="str">
        <f>IF($H129=0,"",VLOOKUP($G129,Data!$G$3:$BA$2935,34,FALSE))</f>
        <v/>
      </c>
      <c r="AP129" s="4" t="str">
        <f>IF($H129=0,"",VLOOKUP($G129,Data!$G$3:$BA$2935,35,FALSE))</f>
        <v/>
      </c>
      <c r="AQ129" s="4" t="str">
        <f>IF($H129=0,"",VLOOKUP($G129,Data!$G$3:$BA$2935,36,FALSE))</f>
        <v/>
      </c>
      <c r="AR129" s="4" t="str">
        <f>IF($H129=0,"",VLOOKUP($G129,Data!$G$3:$BA$2935,37,FALSE))</f>
        <v/>
      </c>
      <c r="AS129" s="4" t="str">
        <f>IF($H129=0,"",VLOOKUP($G129,Data!$G$3:$BA$2935,38,FALSE))</f>
        <v/>
      </c>
      <c r="AT129" s="4" t="str">
        <f>IF($H129=0,"",VLOOKUP($G129,Data!$G$3:$BA$2935,39,FALSE))</f>
        <v/>
      </c>
    </row>
    <row r="130" spans="1:46" x14ac:dyDescent="0.25">
      <c r="A130" s="4">
        <f>PSSE!A132</f>
        <v>924002</v>
      </c>
      <c r="B130" s="4" t="str">
        <f>PSSE!B132</f>
        <v>SONDONG_S2</v>
      </c>
      <c r="C130" s="4">
        <f>PSSE!D132</f>
        <v>10.5</v>
      </c>
      <c r="D130" s="4">
        <f>PSSE!E132</f>
        <v>110</v>
      </c>
      <c r="E130" s="4" t="str">
        <f>PSSE!F132</f>
        <v>ND</v>
      </c>
      <c r="F130" s="4">
        <f>PSSE!G132</f>
        <v>1</v>
      </c>
      <c r="G130" s="4" t="str">
        <f t="shared" ref="G130:G193" si="2">"GEN"&amp;C130&amp;D130&amp;E130&amp;F130</f>
        <v>GEN10.5110ND1</v>
      </c>
      <c r="H130" s="4">
        <f>COUNTIF(Data!$G$3:$BA$2935,GEN!$G130)</f>
        <v>1</v>
      </c>
      <c r="I130" s="4" t="str">
        <f>IF($H130=0,"",VLOOKUP($G130,Data!$G$3:$BA$2935,2,FALSE))</f>
        <v>'GENROU'</v>
      </c>
      <c r="J130" s="4">
        <f>PSSE!C132</f>
        <v>2</v>
      </c>
      <c r="K130" s="4">
        <f>IF($H130=0,"",VLOOKUP($G130,Data!$G$3:$BA$2935,4,FALSE))</f>
        <v>6.9</v>
      </c>
      <c r="L130" s="4">
        <f>IF($H130=0,"",VLOOKUP($G130,Data!$G$3:$BA$2935,5,FALSE))</f>
        <v>0.19900000000000001</v>
      </c>
      <c r="M130" s="4">
        <f>IF($H130=0,"",VLOOKUP($G130,Data!$G$3:$BA$2935,6,FALSE))</f>
        <v>0.45</v>
      </c>
      <c r="N130" s="4">
        <f>IF($H130=0,"",VLOOKUP($G130,Data!$G$3:$BA$2935,7,FALSE))</f>
        <v>7.0000000000000007E-2</v>
      </c>
      <c r="O130" s="4">
        <f>IF($H130=0,"",VLOOKUP($G130,Data!$G$3:$BA$2935,8,FALSE))</f>
        <v>3.8</v>
      </c>
      <c r="P130" s="4">
        <f>IF($H130=0,"",VLOOKUP($G130,Data!$G$3:$BA$2935,9,FALSE))</f>
        <v>0</v>
      </c>
      <c r="Q130" s="4">
        <f>IF($H130=0,"",VLOOKUP($G130,Data!$G$3:$BA$2935,10,FALSE))</f>
        <v>2.2999999999999998</v>
      </c>
      <c r="R130" s="4">
        <f>IF($H130=0,"",VLOOKUP($G130,Data!$G$3:$BA$2935,11,FALSE))</f>
        <v>2.21</v>
      </c>
      <c r="S130" s="4">
        <f>IF($H130=0,"",VLOOKUP($G130,Data!$G$3:$BA$2935,12,FALSE))</f>
        <v>0.28999999999999998</v>
      </c>
      <c r="T130" s="4">
        <f>IF($H130=0,"",VLOOKUP($G130,Data!$G$3:$BA$2935,13,FALSE))</f>
        <v>0.46</v>
      </c>
      <c r="U130" s="4">
        <f>IF($H130=0,"",VLOOKUP($G130,Data!$G$3:$BA$2935,14,FALSE))</f>
        <v>0.22</v>
      </c>
      <c r="V130" s="4">
        <f>IF($H130=0,"",VLOOKUP($G130,Data!$G$3:$BA$2935,15,FALSE))</f>
        <v>0.16700000000000001</v>
      </c>
      <c r="W130" s="4">
        <f>IF($H130=0,"",VLOOKUP($G130,Data!$G$3:$BA$2935,16,FALSE))</f>
        <v>0.08</v>
      </c>
      <c r="X130" s="4">
        <f>IF($H130=0,"",VLOOKUP($G130,Data!$G$3:$BA$2935,17,FALSE))</f>
        <v>0.56000000000000005</v>
      </c>
      <c r="Y130" s="4" t="str">
        <f>IF($H130=0,"",VLOOKUP($G130,Data!$G$3:$BA$2935,18,FALSE))</f>
        <v>/</v>
      </c>
      <c r="Z130" s="4" t="str">
        <f>IF($H130=0,"",VLOOKUP($G130,Data!$G$3:$BA$2935,19,FALSE))</f>
        <v>/</v>
      </c>
      <c r="AA130" s="4" t="str">
        <f>IF($H130=0,"",VLOOKUP($G130,Data!$G$3:$BA$2935,20,FALSE))</f>
        <v/>
      </c>
      <c r="AB130" s="4" t="str">
        <f>IF($H130=0,"",VLOOKUP($G130,Data!$G$3:$BA$2935,21,FALSE))</f>
        <v/>
      </c>
      <c r="AC130" s="4" t="str">
        <f>IF($H130=0,"",VLOOKUP($G130,Data!$G$3:$BA$2935,22,FALSE))</f>
        <v/>
      </c>
      <c r="AD130" s="4" t="str">
        <f>IF($H130=0,"",VLOOKUP($G130,Data!$G$3:$BA$2935,23,FALSE))</f>
        <v/>
      </c>
      <c r="AE130" s="4" t="str">
        <f>IF($H130=0,"",VLOOKUP($G130,Data!$G$3:$BA$2935,24,FALSE))</f>
        <v/>
      </c>
      <c r="AF130" s="4" t="str">
        <f>IF($H130=0,"",VLOOKUP($G130,Data!$G$3:$BA$2935,25,FALSE))</f>
        <v/>
      </c>
      <c r="AG130" s="4" t="str">
        <f>IF($H130=0,"",VLOOKUP($G130,Data!$G$3:$BA$2935,26,FALSE))</f>
        <v/>
      </c>
      <c r="AH130" s="4" t="str">
        <f>IF($H130=0,"",VLOOKUP($G130,Data!$G$3:$BA$2935,27,FALSE))</f>
        <v/>
      </c>
      <c r="AI130" s="4" t="str">
        <f>IF($H130=0,"",VLOOKUP($G130,Data!$G$3:$BA$2935,28,FALSE))</f>
        <v/>
      </c>
      <c r="AJ130" s="4" t="str">
        <f>IF($H130=0,"",VLOOKUP($G130,Data!$G$3:$BA$2935,29,FALSE))</f>
        <v/>
      </c>
      <c r="AK130" s="4" t="str">
        <f>IF($H130=0,"",VLOOKUP($G130,Data!$G$3:$BA$2935,30,FALSE))</f>
        <v/>
      </c>
      <c r="AL130" s="4" t="str">
        <f>IF($H130=0,"",VLOOKUP($G130,Data!$G$3:$BA$2935,31,FALSE))</f>
        <v/>
      </c>
      <c r="AM130" s="4" t="str">
        <f>IF($H130=0,"",VLOOKUP($G130,Data!$G$3:$BA$2935,32,FALSE))</f>
        <v/>
      </c>
      <c r="AN130" s="4" t="str">
        <f>IF($H130=0,"",VLOOKUP($G130,Data!$G$3:$BA$2935,33,FALSE))</f>
        <v/>
      </c>
      <c r="AO130" s="4" t="str">
        <f>IF($H130=0,"",VLOOKUP($G130,Data!$G$3:$BA$2935,34,FALSE))</f>
        <v/>
      </c>
      <c r="AP130" s="4" t="str">
        <f>IF($H130=0,"",VLOOKUP($G130,Data!$G$3:$BA$2935,35,FALSE))</f>
        <v/>
      </c>
      <c r="AQ130" s="4" t="str">
        <f>IF($H130=0,"",VLOOKUP($G130,Data!$G$3:$BA$2935,36,FALSE))</f>
        <v/>
      </c>
      <c r="AR130" s="4" t="str">
        <f>IF($H130=0,"",VLOOKUP($G130,Data!$G$3:$BA$2935,37,FALSE))</f>
        <v/>
      </c>
      <c r="AS130" s="4" t="str">
        <f>IF($H130=0,"",VLOOKUP($G130,Data!$G$3:$BA$2935,38,FALSE))</f>
        <v/>
      </c>
      <c r="AT130" s="4" t="str">
        <f>IF($H130=0,"",VLOOKUP($G130,Data!$G$3:$BA$2935,39,FALSE))</f>
        <v/>
      </c>
    </row>
    <row r="131" spans="1:46" x14ac:dyDescent="0.25">
      <c r="A131" s="4">
        <f>PSSE!A133</f>
        <v>926011</v>
      </c>
      <c r="B131" s="4" t="str">
        <f>PSSE!B133</f>
        <v>UONGBI_S1</v>
      </c>
      <c r="C131" s="4">
        <f>PSSE!D133</f>
        <v>6.3</v>
      </c>
      <c r="D131" s="4">
        <f>PSSE!E133</f>
        <v>0</v>
      </c>
      <c r="E131" s="4" t="str">
        <f>PSSE!F133</f>
        <v>ND</v>
      </c>
      <c r="F131" s="4">
        <f>PSSE!G133</f>
        <v>1</v>
      </c>
      <c r="G131" s="4" t="str">
        <f t="shared" si="2"/>
        <v>GEN6.30ND1</v>
      </c>
      <c r="H131" s="4">
        <f>COUNTIF(Data!$G$3:$BA$2935,GEN!$G131)</f>
        <v>1</v>
      </c>
      <c r="I131" s="4" t="str">
        <f>IF($H131=0,"",VLOOKUP($G131,Data!$G$3:$BA$2935,2,FALSE))</f>
        <v>'GENROU'</v>
      </c>
      <c r="J131" s="4">
        <f>PSSE!C133</f>
        <v>1</v>
      </c>
      <c r="K131" s="4">
        <f>IF($H131=0,"",VLOOKUP($G131,Data!$G$3:$BA$2935,4,FALSE))</f>
        <v>4.76</v>
      </c>
      <c r="L131" s="4">
        <f>IF($H131=0,"",VLOOKUP($G131,Data!$G$3:$BA$2935,5,FALSE))</f>
        <v>0.04</v>
      </c>
      <c r="M131" s="4">
        <f>IF($H131=0,"",VLOOKUP($G131,Data!$G$3:$BA$2935,6,FALSE))</f>
        <v>0.42599999999999999</v>
      </c>
      <c r="N131" s="4">
        <f>IF($H131=0,"",VLOOKUP($G131,Data!$G$3:$BA$2935,7,FALSE))</f>
        <v>6.7000000000000004E-2</v>
      </c>
      <c r="O131" s="4">
        <f>IF($H131=0,"",VLOOKUP($G131,Data!$G$3:$BA$2935,8,FALSE))</f>
        <v>3.4</v>
      </c>
      <c r="P131" s="4">
        <f>IF($H131=0,"",VLOOKUP($G131,Data!$G$3:$BA$2935,9,FALSE))</f>
        <v>0</v>
      </c>
      <c r="Q131" s="4">
        <f>IF($H131=0,"",VLOOKUP($G131,Data!$G$3:$BA$2935,10,FALSE))</f>
        <v>1.825</v>
      </c>
      <c r="R131" s="4">
        <f>IF($H131=0,"",VLOOKUP($G131,Data!$G$3:$BA$2935,11,FALSE))</f>
        <v>1.7509999999999999</v>
      </c>
      <c r="S131" s="4">
        <f>IF($H131=0,"",VLOOKUP($G131,Data!$G$3:$BA$2935,12,FALSE))</f>
        <v>0.27500000000000002</v>
      </c>
      <c r="T131" s="4">
        <f>IF($H131=0,"",VLOOKUP($G131,Data!$G$3:$BA$2935,13,FALSE))</f>
        <v>0.41699999999999998</v>
      </c>
      <c r="U131" s="4">
        <f>IF($H131=0,"",VLOOKUP($G131,Data!$G$3:$BA$2935,14,FALSE))</f>
        <v>0.20599999999999999</v>
      </c>
      <c r="V131" s="4">
        <f>IF($H131=0,"",VLOOKUP($G131,Data!$G$3:$BA$2935,15,FALSE))</f>
        <v>0.16900000000000001</v>
      </c>
      <c r="W131" s="4">
        <f>IF($H131=0,"",VLOOKUP($G131,Data!$G$3:$BA$2935,16,FALSE))</f>
        <v>0.09</v>
      </c>
      <c r="X131" s="4">
        <f>IF($H131=0,"",VLOOKUP($G131,Data!$G$3:$BA$2935,17,FALSE))</f>
        <v>0.4</v>
      </c>
      <c r="Y131" s="4" t="str">
        <f>IF($H131=0,"",VLOOKUP($G131,Data!$G$3:$BA$2935,18,FALSE))</f>
        <v>/</v>
      </c>
      <c r="Z131" s="4" t="str">
        <f>IF($H131=0,"",VLOOKUP($G131,Data!$G$3:$BA$2935,19,FALSE))</f>
        <v>/</v>
      </c>
      <c r="AA131" s="4" t="str">
        <f>IF($H131=0,"",VLOOKUP($G131,Data!$G$3:$BA$2935,20,FALSE))</f>
        <v/>
      </c>
      <c r="AB131" s="4" t="str">
        <f>IF($H131=0,"",VLOOKUP($G131,Data!$G$3:$BA$2935,21,FALSE))</f>
        <v/>
      </c>
      <c r="AC131" s="4" t="str">
        <f>IF($H131=0,"",VLOOKUP($G131,Data!$G$3:$BA$2935,22,FALSE))</f>
        <v/>
      </c>
      <c r="AD131" s="4" t="str">
        <f>IF($H131=0,"",VLOOKUP($G131,Data!$G$3:$BA$2935,23,FALSE))</f>
        <v/>
      </c>
      <c r="AE131" s="4" t="str">
        <f>IF($H131=0,"",VLOOKUP($G131,Data!$G$3:$BA$2935,24,FALSE))</f>
        <v/>
      </c>
      <c r="AF131" s="4" t="str">
        <f>IF($H131=0,"",VLOOKUP($G131,Data!$G$3:$BA$2935,25,FALSE))</f>
        <v/>
      </c>
      <c r="AG131" s="4" t="str">
        <f>IF($H131=0,"",VLOOKUP($G131,Data!$G$3:$BA$2935,26,FALSE))</f>
        <v/>
      </c>
      <c r="AH131" s="4" t="str">
        <f>IF($H131=0,"",VLOOKUP($G131,Data!$G$3:$BA$2935,27,FALSE))</f>
        <v/>
      </c>
      <c r="AI131" s="4" t="str">
        <f>IF($H131=0,"",VLOOKUP($G131,Data!$G$3:$BA$2935,28,FALSE))</f>
        <v/>
      </c>
      <c r="AJ131" s="4" t="str">
        <f>IF($H131=0,"",VLOOKUP($G131,Data!$G$3:$BA$2935,29,FALSE))</f>
        <v/>
      </c>
      <c r="AK131" s="4" t="str">
        <f>IF($H131=0,"",VLOOKUP($G131,Data!$G$3:$BA$2935,30,FALSE))</f>
        <v/>
      </c>
      <c r="AL131" s="4" t="str">
        <f>IF($H131=0,"",VLOOKUP($G131,Data!$G$3:$BA$2935,31,FALSE))</f>
        <v/>
      </c>
      <c r="AM131" s="4" t="str">
        <f>IF($H131=0,"",VLOOKUP($G131,Data!$G$3:$BA$2935,32,FALSE))</f>
        <v/>
      </c>
      <c r="AN131" s="4" t="str">
        <f>IF($H131=0,"",VLOOKUP($G131,Data!$G$3:$BA$2935,33,FALSE))</f>
        <v/>
      </c>
      <c r="AO131" s="4" t="str">
        <f>IF($H131=0,"",VLOOKUP($G131,Data!$G$3:$BA$2935,34,FALSE))</f>
        <v/>
      </c>
      <c r="AP131" s="4" t="str">
        <f>IF($H131=0,"",VLOOKUP($G131,Data!$G$3:$BA$2935,35,FALSE))</f>
        <v/>
      </c>
      <c r="AQ131" s="4" t="str">
        <f>IF($H131=0,"",VLOOKUP($G131,Data!$G$3:$BA$2935,36,FALSE))</f>
        <v/>
      </c>
      <c r="AR131" s="4" t="str">
        <f>IF($H131=0,"",VLOOKUP($G131,Data!$G$3:$BA$2935,37,FALSE))</f>
        <v/>
      </c>
      <c r="AS131" s="4" t="str">
        <f>IF($H131=0,"",VLOOKUP($G131,Data!$G$3:$BA$2935,38,FALSE))</f>
        <v/>
      </c>
      <c r="AT131" s="4" t="str">
        <f>IF($H131=0,"",VLOOKUP($G131,Data!$G$3:$BA$2935,39,FALSE))</f>
        <v/>
      </c>
    </row>
    <row r="132" spans="1:46" x14ac:dyDescent="0.25">
      <c r="A132" s="4">
        <f>PSSE!A134</f>
        <v>926012</v>
      </c>
      <c r="B132" s="4" t="str">
        <f>PSSE!B134</f>
        <v>UONGBI_S2</v>
      </c>
      <c r="C132" s="4">
        <f>PSSE!D134</f>
        <v>6.3</v>
      </c>
      <c r="D132" s="4">
        <f>PSSE!E134</f>
        <v>0</v>
      </c>
      <c r="E132" s="4" t="str">
        <f>PSSE!F134</f>
        <v>ND</v>
      </c>
      <c r="F132" s="4">
        <f>PSSE!G134</f>
        <v>1</v>
      </c>
      <c r="G132" s="4" t="str">
        <f t="shared" si="2"/>
        <v>GEN6.30ND1</v>
      </c>
      <c r="H132" s="4">
        <f>COUNTIF(Data!$G$3:$BA$2935,GEN!$G132)</f>
        <v>1</v>
      </c>
      <c r="I132" s="4" t="str">
        <f>IF($H132=0,"",VLOOKUP($G132,Data!$G$3:$BA$2935,2,FALSE))</f>
        <v>'GENROU'</v>
      </c>
      <c r="J132" s="4">
        <f>PSSE!C134</f>
        <v>1</v>
      </c>
      <c r="K132" s="4">
        <f>IF($H132=0,"",VLOOKUP($G132,Data!$G$3:$BA$2935,4,FALSE))</f>
        <v>4.76</v>
      </c>
      <c r="L132" s="4">
        <f>IF($H132=0,"",VLOOKUP($G132,Data!$G$3:$BA$2935,5,FALSE))</f>
        <v>0.04</v>
      </c>
      <c r="M132" s="4">
        <f>IF($H132=0,"",VLOOKUP($G132,Data!$G$3:$BA$2935,6,FALSE))</f>
        <v>0.42599999999999999</v>
      </c>
      <c r="N132" s="4">
        <f>IF($H132=0,"",VLOOKUP($G132,Data!$G$3:$BA$2935,7,FALSE))</f>
        <v>6.7000000000000004E-2</v>
      </c>
      <c r="O132" s="4">
        <f>IF($H132=0,"",VLOOKUP($G132,Data!$G$3:$BA$2935,8,FALSE))</f>
        <v>3.4</v>
      </c>
      <c r="P132" s="4">
        <f>IF($H132=0,"",VLOOKUP($G132,Data!$G$3:$BA$2935,9,FALSE))</f>
        <v>0</v>
      </c>
      <c r="Q132" s="4">
        <f>IF($H132=0,"",VLOOKUP($G132,Data!$G$3:$BA$2935,10,FALSE))</f>
        <v>1.825</v>
      </c>
      <c r="R132" s="4">
        <f>IF($H132=0,"",VLOOKUP($G132,Data!$G$3:$BA$2935,11,FALSE))</f>
        <v>1.7509999999999999</v>
      </c>
      <c r="S132" s="4">
        <f>IF($H132=0,"",VLOOKUP($G132,Data!$G$3:$BA$2935,12,FALSE))</f>
        <v>0.27500000000000002</v>
      </c>
      <c r="T132" s="4">
        <f>IF($H132=0,"",VLOOKUP($G132,Data!$G$3:$BA$2935,13,FALSE))</f>
        <v>0.41699999999999998</v>
      </c>
      <c r="U132" s="4">
        <f>IF($H132=0,"",VLOOKUP($G132,Data!$G$3:$BA$2935,14,FALSE))</f>
        <v>0.20599999999999999</v>
      </c>
      <c r="V132" s="4">
        <f>IF($H132=0,"",VLOOKUP($G132,Data!$G$3:$BA$2935,15,FALSE))</f>
        <v>0.16900000000000001</v>
      </c>
      <c r="W132" s="4">
        <f>IF($H132=0,"",VLOOKUP($G132,Data!$G$3:$BA$2935,16,FALSE))</f>
        <v>0.09</v>
      </c>
      <c r="X132" s="4">
        <f>IF($H132=0,"",VLOOKUP($G132,Data!$G$3:$BA$2935,17,FALSE))</f>
        <v>0.4</v>
      </c>
      <c r="Y132" s="4" t="str">
        <f>IF($H132=0,"",VLOOKUP($G132,Data!$G$3:$BA$2935,18,FALSE))</f>
        <v>/</v>
      </c>
      <c r="Z132" s="4" t="str">
        <f>IF($H132=0,"",VLOOKUP($G132,Data!$G$3:$BA$2935,19,FALSE))</f>
        <v>/</v>
      </c>
      <c r="AA132" s="4" t="str">
        <f>IF($H132=0,"",VLOOKUP($G132,Data!$G$3:$BA$2935,20,FALSE))</f>
        <v/>
      </c>
      <c r="AB132" s="4" t="str">
        <f>IF($H132=0,"",VLOOKUP($G132,Data!$G$3:$BA$2935,21,FALSE))</f>
        <v/>
      </c>
      <c r="AC132" s="4" t="str">
        <f>IF($H132=0,"",VLOOKUP($G132,Data!$G$3:$BA$2935,22,FALSE))</f>
        <v/>
      </c>
      <c r="AD132" s="4" t="str">
        <f>IF($H132=0,"",VLOOKUP($G132,Data!$G$3:$BA$2935,23,FALSE))</f>
        <v/>
      </c>
      <c r="AE132" s="4" t="str">
        <f>IF($H132=0,"",VLOOKUP($G132,Data!$G$3:$BA$2935,24,FALSE))</f>
        <v/>
      </c>
      <c r="AF132" s="4" t="str">
        <f>IF($H132=0,"",VLOOKUP($G132,Data!$G$3:$BA$2935,25,FALSE))</f>
        <v/>
      </c>
      <c r="AG132" s="4" t="str">
        <f>IF($H132=0,"",VLOOKUP($G132,Data!$G$3:$BA$2935,26,FALSE))</f>
        <v/>
      </c>
      <c r="AH132" s="4" t="str">
        <f>IF($H132=0,"",VLOOKUP($G132,Data!$G$3:$BA$2935,27,FALSE))</f>
        <v/>
      </c>
      <c r="AI132" s="4" t="str">
        <f>IF($H132=0,"",VLOOKUP($G132,Data!$G$3:$BA$2935,28,FALSE))</f>
        <v/>
      </c>
      <c r="AJ132" s="4" t="str">
        <f>IF($H132=0,"",VLOOKUP($G132,Data!$G$3:$BA$2935,29,FALSE))</f>
        <v/>
      </c>
      <c r="AK132" s="4" t="str">
        <f>IF($H132=0,"",VLOOKUP($G132,Data!$G$3:$BA$2935,30,FALSE))</f>
        <v/>
      </c>
      <c r="AL132" s="4" t="str">
        <f>IF($H132=0,"",VLOOKUP($G132,Data!$G$3:$BA$2935,31,FALSE))</f>
        <v/>
      </c>
      <c r="AM132" s="4" t="str">
        <f>IF($H132=0,"",VLOOKUP($G132,Data!$G$3:$BA$2935,32,FALSE))</f>
        <v/>
      </c>
      <c r="AN132" s="4" t="str">
        <f>IF($H132=0,"",VLOOKUP($G132,Data!$G$3:$BA$2935,33,FALSE))</f>
        <v/>
      </c>
      <c r="AO132" s="4" t="str">
        <f>IF($H132=0,"",VLOOKUP($G132,Data!$G$3:$BA$2935,34,FALSE))</f>
        <v/>
      </c>
      <c r="AP132" s="4" t="str">
        <f>IF($H132=0,"",VLOOKUP($G132,Data!$G$3:$BA$2935,35,FALSE))</f>
        <v/>
      </c>
      <c r="AQ132" s="4" t="str">
        <f>IF($H132=0,"",VLOOKUP($G132,Data!$G$3:$BA$2935,36,FALSE))</f>
        <v/>
      </c>
      <c r="AR132" s="4" t="str">
        <f>IF($H132=0,"",VLOOKUP($G132,Data!$G$3:$BA$2935,37,FALSE))</f>
        <v/>
      </c>
      <c r="AS132" s="4" t="str">
        <f>IF($H132=0,"",VLOOKUP($G132,Data!$G$3:$BA$2935,38,FALSE))</f>
        <v/>
      </c>
      <c r="AT132" s="4" t="str">
        <f>IF($H132=0,"",VLOOKUP($G132,Data!$G$3:$BA$2935,39,FALSE))</f>
        <v/>
      </c>
    </row>
    <row r="133" spans="1:46" x14ac:dyDescent="0.25">
      <c r="A133" s="4">
        <f>PSSE!A135</f>
        <v>926013</v>
      </c>
      <c r="B133" s="4" t="str">
        <f>PSSE!B135</f>
        <v>UONGBI_S3</v>
      </c>
      <c r="C133" s="4">
        <f>PSSE!D135</f>
        <v>6.3</v>
      </c>
      <c r="D133" s="4">
        <f>PSSE!E135</f>
        <v>0</v>
      </c>
      <c r="E133" s="4" t="str">
        <f>PSSE!F135</f>
        <v>ND</v>
      </c>
      <c r="F133" s="4">
        <f>PSSE!G135</f>
        <v>1</v>
      </c>
      <c r="G133" s="4" t="str">
        <f t="shared" si="2"/>
        <v>GEN6.30ND1</v>
      </c>
      <c r="H133" s="4">
        <f>COUNTIF(Data!$G$3:$BA$2935,GEN!$G133)</f>
        <v>1</v>
      </c>
      <c r="I133" s="4" t="str">
        <f>IF($H133=0,"",VLOOKUP($G133,Data!$G$3:$BA$2935,2,FALSE))</f>
        <v>'GENROU'</v>
      </c>
      <c r="J133" s="4">
        <f>PSSE!C135</f>
        <v>1</v>
      </c>
      <c r="K133" s="4">
        <f>IF($H133=0,"",VLOOKUP($G133,Data!$G$3:$BA$2935,4,FALSE))</f>
        <v>4.76</v>
      </c>
      <c r="L133" s="4">
        <f>IF($H133=0,"",VLOOKUP($G133,Data!$G$3:$BA$2935,5,FALSE))</f>
        <v>0.04</v>
      </c>
      <c r="M133" s="4">
        <f>IF($H133=0,"",VLOOKUP($G133,Data!$G$3:$BA$2935,6,FALSE))</f>
        <v>0.42599999999999999</v>
      </c>
      <c r="N133" s="4">
        <f>IF($H133=0,"",VLOOKUP($G133,Data!$G$3:$BA$2935,7,FALSE))</f>
        <v>6.7000000000000004E-2</v>
      </c>
      <c r="O133" s="4">
        <f>IF($H133=0,"",VLOOKUP($G133,Data!$G$3:$BA$2935,8,FALSE))</f>
        <v>3.4</v>
      </c>
      <c r="P133" s="4">
        <f>IF($H133=0,"",VLOOKUP($G133,Data!$G$3:$BA$2935,9,FALSE))</f>
        <v>0</v>
      </c>
      <c r="Q133" s="4">
        <f>IF($H133=0,"",VLOOKUP($G133,Data!$G$3:$BA$2935,10,FALSE))</f>
        <v>1.825</v>
      </c>
      <c r="R133" s="4">
        <f>IF($H133=0,"",VLOOKUP($G133,Data!$G$3:$BA$2935,11,FALSE))</f>
        <v>1.7509999999999999</v>
      </c>
      <c r="S133" s="4">
        <f>IF($H133=0,"",VLOOKUP($G133,Data!$G$3:$BA$2935,12,FALSE))</f>
        <v>0.27500000000000002</v>
      </c>
      <c r="T133" s="4">
        <f>IF($H133=0,"",VLOOKUP($G133,Data!$G$3:$BA$2935,13,FALSE))</f>
        <v>0.41699999999999998</v>
      </c>
      <c r="U133" s="4">
        <f>IF($H133=0,"",VLOOKUP($G133,Data!$G$3:$BA$2935,14,FALSE))</f>
        <v>0.20599999999999999</v>
      </c>
      <c r="V133" s="4">
        <f>IF($H133=0,"",VLOOKUP($G133,Data!$G$3:$BA$2935,15,FALSE))</f>
        <v>0.16900000000000001</v>
      </c>
      <c r="W133" s="4">
        <f>IF($H133=0,"",VLOOKUP($G133,Data!$G$3:$BA$2935,16,FALSE))</f>
        <v>0.09</v>
      </c>
      <c r="X133" s="4">
        <f>IF($H133=0,"",VLOOKUP($G133,Data!$G$3:$BA$2935,17,FALSE))</f>
        <v>0.4</v>
      </c>
      <c r="Y133" s="4" t="str">
        <f>IF($H133=0,"",VLOOKUP($G133,Data!$G$3:$BA$2935,18,FALSE))</f>
        <v>/</v>
      </c>
      <c r="Z133" s="4" t="str">
        <f>IF($H133=0,"",VLOOKUP($G133,Data!$G$3:$BA$2935,19,FALSE))</f>
        <v>/</v>
      </c>
      <c r="AA133" s="4" t="str">
        <f>IF($H133=0,"",VLOOKUP($G133,Data!$G$3:$BA$2935,20,FALSE))</f>
        <v/>
      </c>
      <c r="AB133" s="4" t="str">
        <f>IF($H133=0,"",VLOOKUP($G133,Data!$G$3:$BA$2935,21,FALSE))</f>
        <v/>
      </c>
      <c r="AC133" s="4" t="str">
        <f>IF($H133=0,"",VLOOKUP($G133,Data!$G$3:$BA$2935,22,FALSE))</f>
        <v/>
      </c>
      <c r="AD133" s="4" t="str">
        <f>IF($H133=0,"",VLOOKUP($G133,Data!$G$3:$BA$2935,23,FALSE))</f>
        <v/>
      </c>
      <c r="AE133" s="4" t="str">
        <f>IF($H133=0,"",VLOOKUP($G133,Data!$G$3:$BA$2935,24,FALSE))</f>
        <v/>
      </c>
      <c r="AF133" s="4" t="str">
        <f>IF($H133=0,"",VLOOKUP($G133,Data!$G$3:$BA$2935,25,FALSE))</f>
        <v/>
      </c>
      <c r="AG133" s="4" t="str">
        <f>IF($H133=0,"",VLOOKUP($G133,Data!$G$3:$BA$2935,26,FALSE))</f>
        <v/>
      </c>
      <c r="AH133" s="4" t="str">
        <f>IF($H133=0,"",VLOOKUP($G133,Data!$G$3:$BA$2935,27,FALSE))</f>
        <v/>
      </c>
      <c r="AI133" s="4" t="str">
        <f>IF($H133=0,"",VLOOKUP($G133,Data!$G$3:$BA$2935,28,FALSE))</f>
        <v/>
      </c>
      <c r="AJ133" s="4" t="str">
        <f>IF($H133=0,"",VLOOKUP($G133,Data!$G$3:$BA$2935,29,FALSE))</f>
        <v/>
      </c>
      <c r="AK133" s="4" t="str">
        <f>IF($H133=0,"",VLOOKUP($G133,Data!$G$3:$BA$2935,30,FALSE))</f>
        <v/>
      </c>
      <c r="AL133" s="4" t="str">
        <f>IF($H133=0,"",VLOOKUP($G133,Data!$G$3:$BA$2935,31,FALSE))</f>
        <v/>
      </c>
      <c r="AM133" s="4" t="str">
        <f>IF($H133=0,"",VLOOKUP($G133,Data!$G$3:$BA$2935,32,FALSE))</f>
        <v/>
      </c>
      <c r="AN133" s="4" t="str">
        <f>IF($H133=0,"",VLOOKUP($G133,Data!$G$3:$BA$2935,33,FALSE))</f>
        <v/>
      </c>
      <c r="AO133" s="4" t="str">
        <f>IF($H133=0,"",VLOOKUP($G133,Data!$G$3:$BA$2935,34,FALSE))</f>
        <v/>
      </c>
      <c r="AP133" s="4" t="str">
        <f>IF($H133=0,"",VLOOKUP($G133,Data!$G$3:$BA$2935,35,FALSE))</f>
        <v/>
      </c>
      <c r="AQ133" s="4" t="str">
        <f>IF($H133=0,"",VLOOKUP($G133,Data!$G$3:$BA$2935,36,FALSE))</f>
        <v/>
      </c>
      <c r="AR133" s="4" t="str">
        <f>IF($H133=0,"",VLOOKUP($G133,Data!$G$3:$BA$2935,37,FALSE))</f>
        <v/>
      </c>
      <c r="AS133" s="4" t="str">
        <f>IF($H133=0,"",VLOOKUP($G133,Data!$G$3:$BA$2935,38,FALSE))</f>
        <v/>
      </c>
      <c r="AT133" s="4" t="str">
        <f>IF($H133=0,"",VLOOKUP($G133,Data!$G$3:$BA$2935,39,FALSE))</f>
        <v/>
      </c>
    </row>
    <row r="134" spans="1:46" x14ac:dyDescent="0.25">
      <c r="A134" s="4">
        <f>PSSE!A136</f>
        <v>926014</v>
      </c>
      <c r="B134" s="4" t="str">
        <f>PSSE!B136</f>
        <v>UONGBI_S4</v>
      </c>
      <c r="C134" s="4">
        <f>PSSE!D136</f>
        <v>19</v>
      </c>
      <c r="D134" s="4">
        <f>PSSE!E136</f>
        <v>300</v>
      </c>
      <c r="E134" s="4" t="str">
        <f>PSSE!F136</f>
        <v>ND</v>
      </c>
      <c r="F134" s="4">
        <f>PSSE!G136</f>
        <v>1</v>
      </c>
      <c r="G134" s="4" t="str">
        <f t="shared" si="2"/>
        <v>GEN19300ND1</v>
      </c>
      <c r="H134" s="4">
        <f>COUNTIF(Data!$G$3:$BA$2935,GEN!$G134)</f>
        <v>1</v>
      </c>
      <c r="I134" s="4" t="str">
        <f>IF($H134=0,"",VLOOKUP($G134,Data!$G$3:$BA$2935,2,FALSE))</f>
        <v>'GENROU'</v>
      </c>
      <c r="J134" s="4">
        <f>PSSE!C136</f>
        <v>1</v>
      </c>
      <c r="K134" s="4">
        <f>IF($H134=0,"",VLOOKUP($G134,Data!$G$3:$BA$2935,4,FALSE))</f>
        <v>4.76</v>
      </c>
      <c r="L134" s="4">
        <f>IF($H134=0,"",VLOOKUP($G134,Data!$G$3:$BA$2935,5,FALSE))</f>
        <v>0.04</v>
      </c>
      <c r="M134" s="4">
        <f>IF($H134=0,"",VLOOKUP($G134,Data!$G$3:$BA$2935,6,FALSE))</f>
        <v>0.42599999999999999</v>
      </c>
      <c r="N134" s="4">
        <f>IF($H134=0,"",VLOOKUP($G134,Data!$G$3:$BA$2935,7,FALSE))</f>
        <v>6.7000000000000004E-2</v>
      </c>
      <c r="O134" s="4">
        <f>IF($H134=0,"",VLOOKUP($G134,Data!$G$3:$BA$2935,8,FALSE))</f>
        <v>3.4</v>
      </c>
      <c r="P134" s="4">
        <f>IF($H134=0,"",VLOOKUP($G134,Data!$G$3:$BA$2935,9,FALSE))</f>
        <v>0</v>
      </c>
      <c r="Q134" s="4">
        <f>IF($H134=0,"",VLOOKUP($G134,Data!$G$3:$BA$2935,10,FALSE))</f>
        <v>1.825</v>
      </c>
      <c r="R134" s="4">
        <f>IF($H134=0,"",VLOOKUP($G134,Data!$G$3:$BA$2935,11,FALSE))</f>
        <v>1.7509999999999999</v>
      </c>
      <c r="S134" s="4">
        <f>IF($H134=0,"",VLOOKUP($G134,Data!$G$3:$BA$2935,12,FALSE))</f>
        <v>0.27500000000000002</v>
      </c>
      <c r="T134" s="4">
        <f>IF($H134=0,"",VLOOKUP($G134,Data!$G$3:$BA$2935,13,FALSE))</f>
        <v>0.41699999999999998</v>
      </c>
      <c r="U134" s="4">
        <f>IF($H134=0,"",VLOOKUP($G134,Data!$G$3:$BA$2935,14,FALSE))</f>
        <v>0.26</v>
      </c>
      <c r="V134" s="4">
        <f>IF($H134=0,"",VLOOKUP($G134,Data!$G$3:$BA$2935,15,FALSE))</f>
        <v>0.16900000000000001</v>
      </c>
      <c r="W134" s="4">
        <f>IF($H134=0,"",VLOOKUP($G134,Data!$G$3:$BA$2935,16,FALSE))</f>
        <v>0.09</v>
      </c>
      <c r="X134" s="4">
        <f>IF($H134=0,"",VLOOKUP($G134,Data!$G$3:$BA$2935,17,FALSE))</f>
        <v>0.4</v>
      </c>
      <c r="Y134" s="4" t="str">
        <f>IF($H134=0,"",VLOOKUP($G134,Data!$G$3:$BA$2935,18,FALSE))</f>
        <v>/</v>
      </c>
      <c r="Z134" s="4" t="str">
        <f>IF($H134=0,"",VLOOKUP($G134,Data!$G$3:$BA$2935,19,FALSE))</f>
        <v>/</v>
      </c>
      <c r="AA134" s="4" t="str">
        <f>IF($H134=0,"",VLOOKUP($G134,Data!$G$3:$BA$2935,20,FALSE))</f>
        <v/>
      </c>
      <c r="AB134" s="4" t="str">
        <f>IF($H134=0,"",VLOOKUP($G134,Data!$G$3:$BA$2935,21,FALSE))</f>
        <v/>
      </c>
      <c r="AC134" s="4" t="str">
        <f>IF($H134=0,"",VLOOKUP($G134,Data!$G$3:$BA$2935,22,FALSE))</f>
        <v/>
      </c>
      <c r="AD134" s="4" t="str">
        <f>IF($H134=0,"",VLOOKUP($G134,Data!$G$3:$BA$2935,23,FALSE))</f>
        <v/>
      </c>
      <c r="AE134" s="4" t="str">
        <f>IF($H134=0,"",VLOOKUP($G134,Data!$G$3:$BA$2935,24,FALSE))</f>
        <v/>
      </c>
      <c r="AF134" s="4" t="str">
        <f>IF($H134=0,"",VLOOKUP($G134,Data!$G$3:$BA$2935,25,FALSE))</f>
        <v/>
      </c>
      <c r="AG134" s="4" t="str">
        <f>IF($H134=0,"",VLOOKUP($G134,Data!$G$3:$BA$2935,26,FALSE))</f>
        <v/>
      </c>
      <c r="AH134" s="4" t="str">
        <f>IF($H134=0,"",VLOOKUP($G134,Data!$G$3:$BA$2935,27,FALSE))</f>
        <v/>
      </c>
      <c r="AI134" s="4" t="str">
        <f>IF($H134=0,"",VLOOKUP($G134,Data!$G$3:$BA$2935,28,FALSE))</f>
        <v/>
      </c>
      <c r="AJ134" s="4" t="str">
        <f>IF($H134=0,"",VLOOKUP($G134,Data!$G$3:$BA$2935,29,FALSE))</f>
        <v/>
      </c>
      <c r="AK134" s="4" t="str">
        <f>IF($H134=0,"",VLOOKUP($G134,Data!$G$3:$BA$2935,30,FALSE))</f>
        <v/>
      </c>
      <c r="AL134" s="4" t="str">
        <f>IF($H134=0,"",VLOOKUP($G134,Data!$G$3:$BA$2935,31,FALSE))</f>
        <v/>
      </c>
      <c r="AM134" s="4" t="str">
        <f>IF($H134=0,"",VLOOKUP($G134,Data!$G$3:$BA$2935,32,FALSE))</f>
        <v/>
      </c>
      <c r="AN134" s="4" t="str">
        <f>IF($H134=0,"",VLOOKUP($G134,Data!$G$3:$BA$2935,33,FALSE))</f>
        <v/>
      </c>
      <c r="AO134" s="4" t="str">
        <f>IF($H134=0,"",VLOOKUP($G134,Data!$G$3:$BA$2935,34,FALSE))</f>
        <v/>
      </c>
      <c r="AP134" s="4" t="str">
        <f>IF($H134=0,"",VLOOKUP($G134,Data!$G$3:$BA$2935,35,FALSE))</f>
        <v/>
      </c>
      <c r="AQ134" s="4" t="str">
        <f>IF($H134=0,"",VLOOKUP($G134,Data!$G$3:$BA$2935,36,FALSE))</f>
        <v/>
      </c>
      <c r="AR134" s="4" t="str">
        <f>IF($H134=0,"",VLOOKUP($G134,Data!$G$3:$BA$2935,37,FALSE))</f>
        <v/>
      </c>
      <c r="AS134" s="4" t="str">
        <f>IF($H134=0,"",VLOOKUP($G134,Data!$G$3:$BA$2935,38,FALSE))</f>
        <v/>
      </c>
      <c r="AT134" s="4" t="str">
        <f>IF($H134=0,"",VLOOKUP($G134,Data!$G$3:$BA$2935,39,FALSE))</f>
        <v/>
      </c>
    </row>
    <row r="135" spans="1:46" x14ac:dyDescent="0.25">
      <c r="A135" s="4">
        <f>PSSE!A137</f>
        <v>926015</v>
      </c>
      <c r="B135" s="4" t="str">
        <f>PSSE!B137</f>
        <v>UONGBI_S5</v>
      </c>
      <c r="C135" s="4">
        <f>PSSE!D137</f>
        <v>6.3</v>
      </c>
      <c r="D135" s="4">
        <f>PSSE!E137</f>
        <v>55</v>
      </c>
      <c r="E135" s="4" t="str">
        <f>PSSE!F137</f>
        <v>ND</v>
      </c>
      <c r="F135" s="4">
        <f>PSSE!G137</f>
        <v>1</v>
      </c>
      <c r="G135" s="4" t="str">
        <f t="shared" si="2"/>
        <v>GEN6.355ND1</v>
      </c>
      <c r="H135" s="4">
        <f>COUNTIF(Data!$G$3:$BA$2935,GEN!$G135)</f>
        <v>1</v>
      </c>
      <c r="I135" s="4" t="str">
        <f>IF($H135=0,"",VLOOKUP($G135,Data!$G$3:$BA$2935,2,FALSE))</f>
        <v>'GENROU'</v>
      </c>
      <c r="J135" s="4">
        <f>PSSE!C137</f>
        <v>1</v>
      </c>
      <c r="K135" s="4">
        <f>IF($H135=0,"",VLOOKUP($G135,Data!$G$3:$BA$2935,4,FALSE))</f>
        <v>4.76</v>
      </c>
      <c r="L135" s="4">
        <f>IF($H135=0,"",VLOOKUP($G135,Data!$G$3:$BA$2935,5,FALSE))</f>
        <v>0.04</v>
      </c>
      <c r="M135" s="4">
        <f>IF($H135=0,"",VLOOKUP($G135,Data!$G$3:$BA$2935,6,FALSE))</f>
        <v>0.42599999999999999</v>
      </c>
      <c r="N135" s="4">
        <f>IF($H135=0,"",VLOOKUP($G135,Data!$G$3:$BA$2935,7,FALSE))</f>
        <v>6.7000000000000004E-2</v>
      </c>
      <c r="O135" s="4">
        <f>IF($H135=0,"",VLOOKUP($G135,Data!$G$3:$BA$2935,8,FALSE))</f>
        <v>3.4</v>
      </c>
      <c r="P135" s="4">
        <f>IF($H135=0,"",VLOOKUP($G135,Data!$G$3:$BA$2935,9,FALSE))</f>
        <v>0</v>
      </c>
      <c r="Q135" s="4">
        <f>IF($H135=0,"",VLOOKUP($G135,Data!$G$3:$BA$2935,10,FALSE))</f>
        <v>1.825</v>
      </c>
      <c r="R135" s="4">
        <f>IF($H135=0,"",VLOOKUP($G135,Data!$G$3:$BA$2935,11,FALSE))</f>
        <v>1.7509999999999999</v>
      </c>
      <c r="S135" s="4">
        <f>IF($H135=0,"",VLOOKUP($G135,Data!$G$3:$BA$2935,12,FALSE))</f>
        <v>0.27500000000000002</v>
      </c>
      <c r="T135" s="4">
        <f>IF($H135=0,"",VLOOKUP($G135,Data!$G$3:$BA$2935,13,FALSE))</f>
        <v>0.41699999999999998</v>
      </c>
      <c r="U135" s="4">
        <f>IF($H135=0,"",VLOOKUP($G135,Data!$G$3:$BA$2935,14,FALSE))</f>
        <v>0.19</v>
      </c>
      <c r="V135" s="4">
        <f>IF($H135=0,"",VLOOKUP($G135,Data!$G$3:$BA$2935,15,FALSE))</f>
        <v>0.16900000000000001</v>
      </c>
      <c r="W135" s="4">
        <f>IF($H135=0,"",VLOOKUP($G135,Data!$G$3:$BA$2935,16,FALSE))</f>
        <v>0.09</v>
      </c>
      <c r="X135" s="4">
        <f>IF($H135=0,"",VLOOKUP($G135,Data!$G$3:$BA$2935,17,FALSE))</f>
        <v>0.4</v>
      </c>
      <c r="Y135" s="4" t="str">
        <f>IF($H135=0,"",VLOOKUP($G135,Data!$G$3:$BA$2935,18,FALSE))</f>
        <v>/</v>
      </c>
      <c r="Z135" s="4" t="str">
        <f>IF($H135=0,"",VLOOKUP($G135,Data!$G$3:$BA$2935,19,FALSE))</f>
        <v>/</v>
      </c>
      <c r="AA135" s="4" t="str">
        <f>IF($H135=0,"",VLOOKUP($G135,Data!$G$3:$BA$2935,20,FALSE))</f>
        <v/>
      </c>
      <c r="AB135" s="4" t="str">
        <f>IF($H135=0,"",VLOOKUP($G135,Data!$G$3:$BA$2935,21,FALSE))</f>
        <v/>
      </c>
      <c r="AC135" s="4" t="str">
        <f>IF($H135=0,"",VLOOKUP($G135,Data!$G$3:$BA$2935,22,FALSE))</f>
        <v/>
      </c>
      <c r="AD135" s="4" t="str">
        <f>IF($H135=0,"",VLOOKUP($G135,Data!$G$3:$BA$2935,23,FALSE))</f>
        <v/>
      </c>
      <c r="AE135" s="4" t="str">
        <f>IF($H135=0,"",VLOOKUP($G135,Data!$G$3:$BA$2935,24,FALSE))</f>
        <v/>
      </c>
      <c r="AF135" s="4" t="str">
        <f>IF($H135=0,"",VLOOKUP($G135,Data!$G$3:$BA$2935,25,FALSE))</f>
        <v/>
      </c>
      <c r="AG135" s="4" t="str">
        <f>IF($H135=0,"",VLOOKUP($G135,Data!$G$3:$BA$2935,26,FALSE))</f>
        <v/>
      </c>
      <c r="AH135" s="4" t="str">
        <f>IF($H135=0,"",VLOOKUP($G135,Data!$G$3:$BA$2935,27,FALSE))</f>
        <v/>
      </c>
      <c r="AI135" s="4" t="str">
        <f>IF($H135=0,"",VLOOKUP($G135,Data!$G$3:$BA$2935,28,FALSE))</f>
        <v/>
      </c>
      <c r="AJ135" s="4" t="str">
        <f>IF($H135=0,"",VLOOKUP($G135,Data!$G$3:$BA$2935,29,FALSE))</f>
        <v/>
      </c>
      <c r="AK135" s="4" t="str">
        <f>IF($H135=0,"",VLOOKUP($G135,Data!$G$3:$BA$2935,30,FALSE))</f>
        <v/>
      </c>
      <c r="AL135" s="4" t="str">
        <f>IF($H135=0,"",VLOOKUP($G135,Data!$G$3:$BA$2935,31,FALSE))</f>
        <v/>
      </c>
      <c r="AM135" s="4" t="str">
        <f>IF($H135=0,"",VLOOKUP($G135,Data!$G$3:$BA$2935,32,FALSE))</f>
        <v/>
      </c>
      <c r="AN135" s="4" t="str">
        <f>IF($H135=0,"",VLOOKUP($G135,Data!$G$3:$BA$2935,33,FALSE))</f>
        <v/>
      </c>
      <c r="AO135" s="4" t="str">
        <f>IF($H135=0,"",VLOOKUP($G135,Data!$G$3:$BA$2935,34,FALSE))</f>
        <v/>
      </c>
      <c r="AP135" s="4" t="str">
        <f>IF($H135=0,"",VLOOKUP($G135,Data!$G$3:$BA$2935,35,FALSE))</f>
        <v/>
      </c>
      <c r="AQ135" s="4" t="str">
        <f>IF($H135=0,"",VLOOKUP($G135,Data!$G$3:$BA$2935,36,FALSE))</f>
        <v/>
      </c>
      <c r="AR135" s="4" t="str">
        <f>IF($H135=0,"",VLOOKUP($G135,Data!$G$3:$BA$2935,37,FALSE))</f>
        <v/>
      </c>
      <c r="AS135" s="4" t="str">
        <f>IF($H135=0,"",VLOOKUP($G135,Data!$G$3:$BA$2935,38,FALSE))</f>
        <v/>
      </c>
      <c r="AT135" s="4" t="str">
        <f>IF($H135=0,"",VLOOKUP($G135,Data!$G$3:$BA$2935,39,FALSE))</f>
        <v/>
      </c>
    </row>
    <row r="136" spans="1:46" x14ac:dyDescent="0.25">
      <c r="A136" s="4">
        <f>PSSE!A138</f>
        <v>926016</v>
      </c>
      <c r="B136" s="4" t="str">
        <f>PSSE!B138</f>
        <v>UONGBI_S6</v>
      </c>
      <c r="C136" s="4">
        <f>PSSE!D138</f>
        <v>6.3</v>
      </c>
      <c r="D136" s="4">
        <f>PSSE!E138</f>
        <v>55</v>
      </c>
      <c r="E136" s="4" t="str">
        <f>PSSE!F138</f>
        <v>ND</v>
      </c>
      <c r="F136" s="4">
        <f>PSSE!G138</f>
        <v>1</v>
      </c>
      <c r="G136" s="4" t="str">
        <f t="shared" si="2"/>
        <v>GEN6.355ND1</v>
      </c>
      <c r="H136" s="4">
        <f>COUNTIF(Data!$G$3:$BA$2935,GEN!$G136)</f>
        <v>1</v>
      </c>
      <c r="I136" s="4" t="str">
        <f>IF($H136=0,"",VLOOKUP($G136,Data!$G$3:$BA$2935,2,FALSE))</f>
        <v>'GENROU'</v>
      </c>
      <c r="J136" s="4">
        <f>PSSE!C138</f>
        <v>1</v>
      </c>
      <c r="K136" s="4">
        <f>IF($H136=0,"",VLOOKUP($G136,Data!$G$3:$BA$2935,4,FALSE))</f>
        <v>4.76</v>
      </c>
      <c r="L136" s="4">
        <f>IF($H136=0,"",VLOOKUP($G136,Data!$G$3:$BA$2935,5,FALSE))</f>
        <v>0.04</v>
      </c>
      <c r="M136" s="4">
        <f>IF($H136=0,"",VLOOKUP($G136,Data!$G$3:$BA$2935,6,FALSE))</f>
        <v>0.42599999999999999</v>
      </c>
      <c r="N136" s="4">
        <f>IF($H136=0,"",VLOOKUP($G136,Data!$G$3:$BA$2935,7,FALSE))</f>
        <v>6.7000000000000004E-2</v>
      </c>
      <c r="O136" s="4">
        <f>IF($H136=0,"",VLOOKUP($G136,Data!$G$3:$BA$2935,8,FALSE))</f>
        <v>3.4</v>
      </c>
      <c r="P136" s="4">
        <f>IF($H136=0,"",VLOOKUP($G136,Data!$G$3:$BA$2935,9,FALSE))</f>
        <v>0</v>
      </c>
      <c r="Q136" s="4">
        <f>IF($H136=0,"",VLOOKUP($G136,Data!$G$3:$BA$2935,10,FALSE))</f>
        <v>1.825</v>
      </c>
      <c r="R136" s="4">
        <f>IF($H136=0,"",VLOOKUP($G136,Data!$G$3:$BA$2935,11,FALSE))</f>
        <v>1.7509999999999999</v>
      </c>
      <c r="S136" s="4">
        <f>IF($H136=0,"",VLOOKUP($G136,Data!$G$3:$BA$2935,12,FALSE))</f>
        <v>0.27500000000000002</v>
      </c>
      <c r="T136" s="4">
        <f>IF($H136=0,"",VLOOKUP($G136,Data!$G$3:$BA$2935,13,FALSE))</f>
        <v>0.41699999999999998</v>
      </c>
      <c r="U136" s="4">
        <f>IF($H136=0,"",VLOOKUP($G136,Data!$G$3:$BA$2935,14,FALSE))</f>
        <v>0.19</v>
      </c>
      <c r="V136" s="4">
        <f>IF($H136=0,"",VLOOKUP($G136,Data!$G$3:$BA$2935,15,FALSE))</f>
        <v>0.16900000000000001</v>
      </c>
      <c r="W136" s="4">
        <f>IF($H136=0,"",VLOOKUP($G136,Data!$G$3:$BA$2935,16,FALSE))</f>
        <v>0.09</v>
      </c>
      <c r="X136" s="4">
        <f>IF($H136=0,"",VLOOKUP($G136,Data!$G$3:$BA$2935,17,FALSE))</f>
        <v>0.4</v>
      </c>
      <c r="Y136" s="4" t="str">
        <f>IF($H136=0,"",VLOOKUP($G136,Data!$G$3:$BA$2935,18,FALSE))</f>
        <v>/</v>
      </c>
      <c r="Z136" s="4" t="str">
        <f>IF($H136=0,"",VLOOKUP($G136,Data!$G$3:$BA$2935,19,FALSE))</f>
        <v>/</v>
      </c>
      <c r="AA136" s="4" t="str">
        <f>IF($H136=0,"",VLOOKUP($G136,Data!$G$3:$BA$2935,20,FALSE))</f>
        <v/>
      </c>
      <c r="AB136" s="4" t="str">
        <f>IF($H136=0,"",VLOOKUP($G136,Data!$G$3:$BA$2935,21,FALSE))</f>
        <v/>
      </c>
      <c r="AC136" s="4" t="str">
        <f>IF($H136=0,"",VLOOKUP($G136,Data!$G$3:$BA$2935,22,FALSE))</f>
        <v/>
      </c>
      <c r="AD136" s="4" t="str">
        <f>IF($H136=0,"",VLOOKUP($G136,Data!$G$3:$BA$2935,23,FALSE))</f>
        <v/>
      </c>
      <c r="AE136" s="4" t="str">
        <f>IF($H136=0,"",VLOOKUP($G136,Data!$G$3:$BA$2935,24,FALSE))</f>
        <v/>
      </c>
      <c r="AF136" s="4" t="str">
        <f>IF($H136=0,"",VLOOKUP($G136,Data!$G$3:$BA$2935,25,FALSE))</f>
        <v/>
      </c>
      <c r="AG136" s="4" t="str">
        <f>IF($H136=0,"",VLOOKUP($G136,Data!$G$3:$BA$2935,26,FALSE))</f>
        <v/>
      </c>
      <c r="AH136" s="4" t="str">
        <f>IF($H136=0,"",VLOOKUP($G136,Data!$G$3:$BA$2935,27,FALSE))</f>
        <v/>
      </c>
      <c r="AI136" s="4" t="str">
        <f>IF($H136=0,"",VLOOKUP($G136,Data!$G$3:$BA$2935,28,FALSE))</f>
        <v/>
      </c>
      <c r="AJ136" s="4" t="str">
        <f>IF($H136=0,"",VLOOKUP($G136,Data!$G$3:$BA$2935,29,FALSE))</f>
        <v/>
      </c>
      <c r="AK136" s="4" t="str">
        <f>IF($H136=0,"",VLOOKUP($G136,Data!$G$3:$BA$2935,30,FALSE))</f>
        <v/>
      </c>
      <c r="AL136" s="4" t="str">
        <f>IF($H136=0,"",VLOOKUP($G136,Data!$G$3:$BA$2935,31,FALSE))</f>
        <v/>
      </c>
      <c r="AM136" s="4" t="str">
        <f>IF($H136=0,"",VLOOKUP($G136,Data!$G$3:$BA$2935,32,FALSE))</f>
        <v/>
      </c>
      <c r="AN136" s="4" t="str">
        <f>IF($H136=0,"",VLOOKUP($G136,Data!$G$3:$BA$2935,33,FALSE))</f>
        <v/>
      </c>
      <c r="AO136" s="4" t="str">
        <f>IF($H136=0,"",VLOOKUP($G136,Data!$G$3:$BA$2935,34,FALSE))</f>
        <v/>
      </c>
      <c r="AP136" s="4" t="str">
        <f>IF($H136=0,"",VLOOKUP($G136,Data!$G$3:$BA$2935,35,FALSE))</f>
        <v/>
      </c>
      <c r="AQ136" s="4" t="str">
        <f>IF($H136=0,"",VLOOKUP($G136,Data!$G$3:$BA$2935,36,FALSE))</f>
        <v/>
      </c>
      <c r="AR136" s="4" t="str">
        <f>IF($H136=0,"",VLOOKUP($G136,Data!$G$3:$BA$2935,37,FALSE))</f>
        <v/>
      </c>
      <c r="AS136" s="4" t="str">
        <f>IF($H136=0,"",VLOOKUP($G136,Data!$G$3:$BA$2935,38,FALSE))</f>
        <v/>
      </c>
      <c r="AT136" s="4" t="str">
        <f>IF($H136=0,"",VLOOKUP($G136,Data!$G$3:$BA$2935,39,FALSE))</f>
        <v/>
      </c>
    </row>
    <row r="137" spans="1:46" x14ac:dyDescent="0.25">
      <c r="A137" s="4">
        <f>PSSE!A139</f>
        <v>926021</v>
      </c>
      <c r="B137" s="4" t="str">
        <f>PSSE!B139</f>
        <v>UONGBIMR_S1</v>
      </c>
      <c r="C137" s="4">
        <f>PSSE!D139</f>
        <v>19</v>
      </c>
      <c r="D137" s="4">
        <f>PSSE!E139</f>
        <v>300</v>
      </c>
      <c r="E137" s="4" t="str">
        <f>PSSE!F139</f>
        <v>ND</v>
      </c>
      <c r="F137" s="4">
        <f>PSSE!G139</f>
        <v>1</v>
      </c>
      <c r="G137" s="4" t="str">
        <f t="shared" si="2"/>
        <v>GEN19300ND1</v>
      </c>
      <c r="H137" s="4">
        <f>COUNTIF(Data!$G$3:$BA$2935,GEN!$G137)</f>
        <v>1</v>
      </c>
      <c r="I137" s="4" t="str">
        <f>IF($H137=0,"",VLOOKUP($G137,Data!$G$3:$BA$2935,2,FALSE))</f>
        <v>'GENROU'</v>
      </c>
      <c r="J137" s="4">
        <f>PSSE!C139</f>
        <v>1</v>
      </c>
      <c r="K137" s="4">
        <f>IF($H137=0,"",VLOOKUP($G137,Data!$G$3:$BA$2935,4,FALSE))</f>
        <v>4.76</v>
      </c>
      <c r="L137" s="4">
        <f>IF($H137=0,"",VLOOKUP($G137,Data!$G$3:$BA$2935,5,FALSE))</f>
        <v>0.04</v>
      </c>
      <c r="M137" s="4">
        <f>IF($H137=0,"",VLOOKUP($G137,Data!$G$3:$BA$2935,6,FALSE))</f>
        <v>0.42599999999999999</v>
      </c>
      <c r="N137" s="4">
        <f>IF($H137=0,"",VLOOKUP($G137,Data!$G$3:$BA$2935,7,FALSE))</f>
        <v>6.7000000000000004E-2</v>
      </c>
      <c r="O137" s="4">
        <f>IF($H137=0,"",VLOOKUP($G137,Data!$G$3:$BA$2935,8,FALSE))</f>
        <v>3.4</v>
      </c>
      <c r="P137" s="4">
        <f>IF($H137=0,"",VLOOKUP($G137,Data!$G$3:$BA$2935,9,FALSE))</f>
        <v>0</v>
      </c>
      <c r="Q137" s="4">
        <f>IF($H137=0,"",VLOOKUP($G137,Data!$G$3:$BA$2935,10,FALSE))</f>
        <v>1.825</v>
      </c>
      <c r="R137" s="4">
        <f>IF($H137=0,"",VLOOKUP($G137,Data!$G$3:$BA$2935,11,FALSE))</f>
        <v>1.7509999999999999</v>
      </c>
      <c r="S137" s="4">
        <f>IF($H137=0,"",VLOOKUP($G137,Data!$G$3:$BA$2935,12,FALSE))</f>
        <v>0.27500000000000002</v>
      </c>
      <c r="T137" s="4">
        <f>IF($H137=0,"",VLOOKUP($G137,Data!$G$3:$BA$2935,13,FALSE))</f>
        <v>0.41699999999999998</v>
      </c>
      <c r="U137" s="4">
        <f>IF($H137=0,"",VLOOKUP($G137,Data!$G$3:$BA$2935,14,FALSE))</f>
        <v>0.26</v>
      </c>
      <c r="V137" s="4">
        <f>IF($H137=0,"",VLOOKUP($G137,Data!$G$3:$BA$2935,15,FALSE))</f>
        <v>0.16900000000000001</v>
      </c>
      <c r="W137" s="4">
        <f>IF($H137=0,"",VLOOKUP($G137,Data!$G$3:$BA$2935,16,FALSE))</f>
        <v>0.09</v>
      </c>
      <c r="X137" s="4">
        <f>IF($H137=0,"",VLOOKUP($G137,Data!$G$3:$BA$2935,17,FALSE))</f>
        <v>0.4</v>
      </c>
      <c r="Y137" s="4" t="str">
        <f>IF($H137=0,"",VLOOKUP($G137,Data!$G$3:$BA$2935,18,FALSE))</f>
        <v>/</v>
      </c>
      <c r="Z137" s="4" t="str">
        <f>IF($H137=0,"",VLOOKUP($G137,Data!$G$3:$BA$2935,19,FALSE))</f>
        <v>/</v>
      </c>
      <c r="AA137" s="4" t="str">
        <f>IF($H137=0,"",VLOOKUP($G137,Data!$G$3:$BA$2935,20,FALSE))</f>
        <v/>
      </c>
      <c r="AB137" s="4" t="str">
        <f>IF($H137=0,"",VLOOKUP($G137,Data!$G$3:$BA$2935,21,FALSE))</f>
        <v/>
      </c>
      <c r="AC137" s="4" t="str">
        <f>IF($H137=0,"",VLOOKUP($G137,Data!$G$3:$BA$2935,22,FALSE))</f>
        <v/>
      </c>
      <c r="AD137" s="4" t="str">
        <f>IF($H137=0,"",VLOOKUP($G137,Data!$G$3:$BA$2935,23,FALSE))</f>
        <v/>
      </c>
      <c r="AE137" s="4" t="str">
        <f>IF($H137=0,"",VLOOKUP($G137,Data!$G$3:$BA$2935,24,FALSE))</f>
        <v/>
      </c>
      <c r="AF137" s="4" t="str">
        <f>IF($H137=0,"",VLOOKUP($G137,Data!$G$3:$BA$2935,25,FALSE))</f>
        <v/>
      </c>
      <c r="AG137" s="4" t="str">
        <f>IF($H137=0,"",VLOOKUP($G137,Data!$G$3:$BA$2935,26,FALSE))</f>
        <v/>
      </c>
      <c r="AH137" s="4" t="str">
        <f>IF($H137=0,"",VLOOKUP($G137,Data!$G$3:$BA$2935,27,FALSE))</f>
        <v/>
      </c>
      <c r="AI137" s="4" t="str">
        <f>IF($H137=0,"",VLOOKUP($G137,Data!$G$3:$BA$2935,28,FALSE))</f>
        <v/>
      </c>
      <c r="AJ137" s="4" t="str">
        <f>IF($H137=0,"",VLOOKUP($G137,Data!$G$3:$BA$2935,29,FALSE))</f>
        <v/>
      </c>
      <c r="AK137" s="4" t="str">
        <f>IF($H137=0,"",VLOOKUP($G137,Data!$G$3:$BA$2935,30,FALSE))</f>
        <v/>
      </c>
      <c r="AL137" s="4" t="str">
        <f>IF($H137=0,"",VLOOKUP($G137,Data!$G$3:$BA$2935,31,FALSE))</f>
        <v/>
      </c>
      <c r="AM137" s="4" t="str">
        <f>IF($H137=0,"",VLOOKUP($G137,Data!$G$3:$BA$2935,32,FALSE))</f>
        <v/>
      </c>
      <c r="AN137" s="4" t="str">
        <f>IF($H137=0,"",VLOOKUP($G137,Data!$G$3:$BA$2935,33,FALSE))</f>
        <v/>
      </c>
      <c r="AO137" s="4" t="str">
        <f>IF($H137=0,"",VLOOKUP($G137,Data!$G$3:$BA$2935,34,FALSE))</f>
        <v/>
      </c>
      <c r="AP137" s="4" t="str">
        <f>IF($H137=0,"",VLOOKUP($G137,Data!$G$3:$BA$2935,35,FALSE))</f>
        <v/>
      </c>
      <c r="AQ137" s="4" t="str">
        <f>IF($H137=0,"",VLOOKUP($G137,Data!$G$3:$BA$2935,36,FALSE))</f>
        <v/>
      </c>
      <c r="AR137" s="4" t="str">
        <f>IF($H137=0,"",VLOOKUP($G137,Data!$G$3:$BA$2935,37,FALSE))</f>
        <v/>
      </c>
      <c r="AS137" s="4" t="str">
        <f>IF($H137=0,"",VLOOKUP($G137,Data!$G$3:$BA$2935,38,FALSE))</f>
        <v/>
      </c>
      <c r="AT137" s="4" t="str">
        <f>IF($H137=0,"",VLOOKUP($G137,Data!$G$3:$BA$2935,39,FALSE))</f>
        <v/>
      </c>
    </row>
    <row r="138" spans="1:46" x14ac:dyDescent="0.25">
      <c r="A138" s="4">
        <f>PSSE!A140</f>
        <v>926031</v>
      </c>
      <c r="B138" s="4" t="str">
        <f>PSSE!B140</f>
        <v>CAMPHA1_S1</v>
      </c>
      <c r="C138" s="4">
        <f>PSSE!D140</f>
        <v>19</v>
      </c>
      <c r="D138" s="4">
        <f>PSSE!E140</f>
        <v>150</v>
      </c>
      <c r="E138" s="4" t="str">
        <f>PSSE!F140</f>
        <v>ND</v>
      </c>
      <c r="F138" s="4">
        <f>PSSE!G140</f>
        <v>1</v>
      </c>
      <c r="G138" s="4" t="str">
        <f t="shared" si="2"/>
        <v>GEN19150ND1</v>
      </c>
      <c r="H138" s="4">
        <f>COUNTIF(Data!$G$3:$BA$2935,GEN!$G138)</f>
        <v>1</v>
      </c>
      <c r="I138" s="4" t="str">
        <f>IF($H138=0,"",VLOOKUP($G138,Data!$G$3:$BA$2935,2,FALSE))</f>
        <v>'GENROU'</v>
      </c>
      <c r="J138" s="4">
        <f>PSSE!C140</f>
        <v>1</v>
      </c>
      <c r="K138" s="4">
        <f>IF($H138=0,"",VLOOKUP($G138,Data!$G$3:$BA$2935,4,FALSE))</f>
        <v>4.76</v>
      </c>
      <c r="L138" s="4">
        <f>IF($H138=0,"",VLOOKUP($G138,Data!$G$3:$BA$2935,5,FALSE))</f>
        <v>0.04</v>
      </c>
      <c r="M138" s="4">
        <f>IF($H138=0,"",VLOOKUP($G138,Data!$G$3:$BA$2935,6,FALSE))</f>
        <v>0.42599999999999999</v>
      </c>
      <c r="N138" s="4">
        <f>IF($H138=0,"",VLOOKUP($G138,Data!$G$3:$BA$2935,7,FALSE))</f>
        <v>6.7000000000000004E-2</v>
      </c>
      <c r="O138" s="4">
        <f>IF($H138=0,"",VLOOKUP($G138,Data!$G$3:$BA$2935,8,FALSE))</f>
        <v>3.4</v>
      </c>
      <c r="P138" s="4">
        <f>IF($H138=0,"",VLOOKUP($G138,Data!$G$3:$BA$2935,9,FALSE))</f>
        <v>0</v>
      </c>
      <c r="Q138" s="4">
        <f>IF($H138=0,"",VLOOKUP($G138,Data!$G$3:$BA$2935,10,FALSE))</f>
        <v>1.825</v>
      </c>
      <c r="R138" s="4">
        <f>IF($H138=0,"",VLOOKUP($G138,Data!$G$3:$BA$2935,11,FALSE))</f>
        <v>1.7509999999999999</v>
      </c>
      <c r="S138" s="4">
        <f>IF($H138=0,"",VLOOKUP($G138,Data!$G$3:$BA$2935,12,FALSE))</f>
        <v>0.27500000000000002</v>
      </c>
      <c r="T138" s="4">
        <f>IF($H138=0,"",VLOOKUP($G138,Data!$G$3:$BA$2935,13,FALSE))</f>
        <v>0.41699999999999998</v>
      </c>
      <c r="U138" s="4">
        <f>IF($H138=0,"",VLOOKUP($G138,Data!$G$3:$BA$2935,14,FALSE))</f>
        <v>0.28000000000000003</v>
      </c>
      <c r="V138" s="4">
        <f>IF($H138=0,"",VLOOKUP($G138,Data!$G$3:$BA$2935,15,FALSE))</f>
        <v>0.16900000000000001</v>
      </c>
      <c r="W138" s="4">
        <f>IF($H138=0,"",VLOOKUP($G138,Data!$G$3:$BA$2935,16,FALSE))</f>
        <v>0.09</v>
      </c>
      <c r="X138" s="4">
        <f>IF($H138=0,"",VLOOKUP($G138,Data!$G$3:$BA$2935,17,FALSE))</f>
        <v>0.4</v>
      </c>
      <c r="Y138" s="4" t="str">
        <f>IF($H138=0,"",VLOOKUP($G138,Data!$G$3:$BA$2935,18,FALSE))</f>
        <v>/</v>
      </c>
      <c r="Z138" s="4" t="str">
        <f>IF($H138=0,"",VLOOKUP($G138,Data!$G$3:$BA$2935,19,FALSE))</f>
        <v>/</v>
      </c>
      <c r="AA138" s="4" t="str">
        <f>IF($H138=0,"",VLOOKUP($G138,Data!$G$3:$BA$2935,20,FALSE))</f>
        <v/>
      </c>
      <c r="AB138" s="4" t="str">
        <f>IF($H138=0,"",VLOOKUP($G138,Data!$G$3:$BA$2935,21,FALSE))</f>
        <v/>
      </c>
      <c r="AC138" s="4" t="str">
        <f>IF($H138=0,"",VLOOKUP($G138,Data!$G$3:$BA$2935,22,FALSE))</f>
        <v/>
      </c>
      <c r="AD138" s="4" t="str">
        <f>IF($H138=0,"",VLOOKUP($G138,Data!$G$3:$BA$2935,23,FALSE))</f>
        <v/>
      </c>
      <c r="AE138" s="4" t="str">
        <f>IF($H138=0,"",VLOOKUP($G138,Data!$G$3:$BA$2935,24,FALSE))</f>
        <v/>
      </c>
      <c r="AF138" s="4" t="str">
        <f>IF($H138=0,"",VLOOKUP($G138,Data!$G$3:$BA$2935,25,FALSE))</f>
        <v/>
      </c>
      <c r="AG138" s="4" t="str">
        <f>IF($H138=0,"",VLOOKUP($G138,Data!$G$3:$BA$2935,26,FALSE))</f>
        <v/>
      </c>
      <c r="AH138" s="4" t="str">
        <f>IF($H138=0,"",VLOOKUP($G138,Data!$G$3:$BA$2935,27,FALSE))</f>
        <v/>
      </c>
      <c r="AI138" s="4" t="str">
        <f>IF($H138=0,"",VLOOKUP($G138,Data!$G$3:$BA$2935,28,FALSE))</f>
        <v/>
      </c>
      <c r="AJ138" s="4" t="str">
        <f>IF($H138=0,"",VLOOKUP($G138,Data!$G$3:$BA$2935,29,FALSE))</f>
        <v/>
      </c>
      <c r="AK138" s="4" t="str">
        <f>IF($H138=0,"",VLOOKUP($G138,Data!$G$3:$BA$2935,30,FALSE))</f>
        <v/>
      </c>
      <c r="AL138" s="4" t="str">
        <f>IF($H138=0,"",VLOOKUP($G138,Data!$G$3:$BA$2935,31,FALSE))</f>
        <v/>
      </c>
      <c r="AM138" s="4" t="str">
        <f>IF($H138=0,"",VLOOKUP($G138,Data!$G$3:$BA$2935,32,FALSE))</f>
        <v/>
      </c>
      <c r="AN138" s="4" t="str">
        <f>IF($H138=0,"",VLOOKUP($G138,Data!$G$3:$BA$2935,33,FALSE))</f>
        <v/>
      </c>
      <c r="AO138" s="4" t="str">
        <f>IF($H138=0,"",VLOOKUP($G138,Data!$G$3:$BA$2935,34,FALSE))</f>
        <v/>
      </c>
      <c r="AP138" s="4" t="str">
        <f>IF($H138=0,"",VLOOKUP($G138,Data!$G$3:$BA$2935,35,FALSE))</f>
        <v/>
      </c>
      <c r="AQ138" s="4" t="str">
        <f>IF($H138=0,"",VLOOKUP($G138,Data!$G$3:$BA$2935,36,FALSE))</f>
        <v/>
      </c>
      <c r="AR138" s="4" t="str">
        <f>IF($H138=0,"",VLOOKUP($G138,Data!$G$3:$BA$2935,37,FALSE))</f>
        <v/>
      </c>
      <c r="AS138" s="4" t="str">
        <f>IF($H138=0,"",VLOOKUP($G138,Data!$G$3:$BA$2935,38,FALSE))</f>
        <v/>
      </c>
      <c r="AT138" s="4" t="str">
        <f>IF($H138=0,"",VLOOKUP($G138,Data!$G$3:$BA$2935,39,FALSE))</f>
        <v/>
      </c>
    </row>
    <row r="139" spans="1:46" x14ac:dyDescent="0.25">
      <c r="A139" s="4">
        <f>PSSE!A141</f>
        <v>926032</v>
      </c>
      <c r="B139" s="4" t="str">
        <f>PSSE!B141</f>
        <v>CAMPHA1_S2</v>
      </c>
      <c r="C139" s="4">
        <f>PSSE!D141</f>
        <v>19</v>
      </c>
      <c r="D139" s="4">
        <f>PSSE!E141</f>
        <v>150</v>
      </c>
      <c r="E139" s="4" t="str">
        <f>PSSE!F141</f>
        <v>ND</v>
      </c>
      <c r="F139" s="4">
        <f>PSSE!G141</f>
        <v>1</v>
      </c>
      <c r="G139" s="4" t="str">
        <f t="shared" si="2"/>
        <v>GEN19150ND1</v>
      </c>
      <c r="H139" s="4">
        <f>COUNTIF(Data!$G$3:$BA$2935,GEN!$G139)</f>
        <v>1</v>
      </c>
      <c r="I139" s="4" t="str">
        <f>IF($H139=0,"",VLOOKUP($G139,Data!$G$3:$BA$2935,2,FALSE))</f>
        <v>'GENROU'</v>
      </c>
      <c r="J139" s="4">
        <f>PSSE!C141</f>
        <v>1</v>
      </c>
      <c r="K139" s="4">
        <f>IF($H139=0,"",VLOOKUP($G139,Data!$G$3:$BA$2935,4,FALSE))</f>
        <v>4.76</v>
      </c>
      <c r="L139" s="4">
        <f>IF($H139=0,"",VLOOKUP($G139,Data!$G$3:$BA$2935,5,FALSE))</f>
        <v>0.04</v>
      </c>
      <c r="M139" s="4">
        <f>IF($H139=0,"",VLOOKUP($G139,Data!$G$3:$BA$2935,6,FALSE))</f>
        <v>0.42599999999999999</v>
      </c>
      <c r="N139" s="4">
        <f>IF($H139=0,"",VLOOKUP($G139,Data!$G$3:$BA$2935,7,FALSE))</f>
        <v>6.7000000000000004E-2</v>
      </c>
      <c r="O139" s="4">
        <f>IF($H139=0,"",VLOOKUP($G139,Data!$G$3:$BA$2935,8,FALSE))</f>
        <v>3.4</v>
      </c>
      <c r="P139" s="4">
        <f>IF($H139=0,"",VLOOKUP($G139,Data!$G$3:$BA$2935,9,FALSE))</f>
        <v>0</v>
      </c>
      <c r="Q139" s="4">
        <f>IF($H139=0,"",VLOOKUP($G139,Data!$G$3:$BA$2935,10,FALSE))</f>
        <v>1.825</v>
      </c>
      <c r="R139" s="4">
        <f>IF($H139=0,"",VLOOKUP($G139,Data!$G$3:$BA$2935,11,FALSE))</f>
        <v>1.7509999999999999</v>
      </c>
      <c r="S139" s="4">
        <f>IF($H139=0,"",VLOOKUP($G139,Data!$G$3:$BA$2935,12,FALSE))</f>
        <v>0.27500000000000002</v>
      </c>
      <c r="T139" s="4">
        <f>IF($H139=0,"",VLOOKUP($G139,Data!$G$3:$BA$2935,13,FALSE))</f>
        <v>0.41699999999999998</v>
      </c>
      <c r="U139" s="4">
        <f>IF($H139=0,"",VLOOKUP($G139,Data!$G$3:$BA$2935,14,FALSE))</f>
        <v>0.28000000000000003</v>
      </c>
      <c r="V139" s="4">
        <f>IF($H139=0,"",VLOOKUP($G139,Data!$G$3:$BA$2935,15,FALSE))</f>
        <v>0.16900000000000001</v>
      </c>
      <c r="W139" s="4">
        <f>IF($H139=0,"",VLOOKUP($G139,Data!$G$3:$BA$2935,16,FALSE))</f>
        <v>0.09</v>
      </c>
      <c r="X139" s="4">
        <f>IF($H139=0,"",VLOOKUP($G139,Data!$G$3:$BA$2935,17,FALSE))</f>
        <v>0.4</v>
      </c>
      <c r="Y139" s="4" t="str">
        <f>IF($H139=0,"",VLOOKUP($G139,Data!$G$3:$BA$2935,18,FALSE))</f>
        <v>/</v>
      </c>
      <c r="Z139" s="4" t="str">
        <f>IF($H139=0,"",VLOOKUP($G139,Data!$G$3:$BA$2935,19,FALSE))</f>
        <v>/</v>
      </c>
      <c r="AA139" s="4" t="str">
        <f>IF($H139=0,"",VLOOKUP($G139,Data!$G$3:$BA$2935,20,FALSE))</f>
        <v/>
      </c>
      <c r="AB139" s="4" t="str">
        <f>IF($H139=0,"",VLOOKUP($G139,Data!$G$3:$BA$2935,21,FALSE))</f>
        <v/>
      </c>
      <c r="AC139" s="4" t="str">
        <f>IF($H139=0,"",VLOOKUP($G139,Data!$G$3:$BA$2935,22,FALSE))</f>
        <v/>
      </c>
      <c r="AD139" s="4" t="str">
        <f>IF($H139=0,"",VLOOKUP($G139,Data!$G$3:$BA$2935,23,FALSE))</f>
        <v/>
      </c>
      <c r="AE139" s="4" t="str">
        <f>IF($H139=0,"",VLOOKUP($G139,Data!$G$3:$BA$2935,24,FALSE))</f>
        <v/>
      </c>
      <c r="AF139" s="4" t="str">
        <f>IF($H139=0,"",VLOOKUP($G139,Data!$G$3:$BA$2935,25,FALSE))</f>
        <v/>
      </c>
      <c r="AG139" s="4" t="str">
        <f>IF($H139=0,"",VLOOKUP($G139,Data!$G$3:$BA$2935,26,FALSE))</f>
        <v/>
      </c>
      <c r="AH139" s="4" t="str">
        <f>IF($H139=0,"",VLOOKUP($G139,Data!$G$3:$BA$2935,27,FALSE))</f>
        <v/>
      </c>
      <c r="AI139" s="4" t="str">
        <f>IF($H139=0,"",VLOOKUP($G139,Data!$G$3:$BA$2935,28,FALSE))</f>
        <v/>
      </c>
      <c r="AJ139" s="4" t="str">
        <f>IF($H139=0,"",VLOOKUP($G139,Data!$G$3:$BA$2935,29,FALSE))</f>
        <v/>
      </c>
      <c r="AK139" s="4" t="str">
        <f>IF($H139=0,"",VLOOKUP($G139,Data!$G$3:$BA$2935,30,FALSE))</f>
        <v/>
      </c>
      <c r="AL139" s="4" t="str">
        <f>IF($H139=0,"",VLOOKUP($G139,Data!$G$3:$BA$2935,31,FALSE))</f>
        <v/>
      </c>
      <c r="AM139" s="4" t="str">
        <f>IF($H139=0,"",VLOOKUP($G139,Data!$G$3:$BA$2935,32,FALSE))</f>
        <v/>
      </c>
      <c r="AN139" s="4" t="str">
        <f>IF($H139=0,"",VLOOKUP($G139,Data!$G$3:$BA$2935,33,FALSE))</f>
        <v/>
      </c>
      <c r="AO139" s="4" t="str">
        <f>IF($H139=0,"",VLOOKUP($G139,Data!$G$3:$BA$2935,34,FALSE))</f>
        <v/>
      </c>
      <c r="AP139" s="4" t="str">
        <f>IF($H139=0,"",VLOOKUP($G139,Data!$G$3:$BA$2935,35,FALSE))</f>
        <v/>
      </c>
      <c r="AQ139" s="4" t="str">
        <f>IF($H139=0,"",VLOOKUP($G139,Data!$G$3:$BA$2935,36,FALSE))</f>
        <v/>
      </c>
      <c r="AR139" s="4" t="str">
        <f>IF($H139=0,"",VLOOKUP($G139,Data!$G$3:$BA$2935,37,FALSE))</f>
        <v/>
      </c>
      <c r="AS139" s="4" t="str">
        <f>IF($H139=0,"",VLOOKUP($G139,Data!$G$3:$BA$2935,38,FALSE))</f>
        <v/>
      </c>
      <c r="AT139" s="4" t="str">
        <f>IF($H139=0,"",VLOOKUP($G139,Data!$G$3:$BA$2935,39,FALSE))</f>
        <v/>
      </c>
    </row>
    <row r="140" spans="1:46" x14ac:dyDescent="0.25">
      <c r="A140" s="4">
        <f>PSSE!A142</f>
        <v>926041</v>
      </c>
      <c r="B140" s="4" t="str">
        <f>PSSE!B142</f>
        <v>QUANGNINI_S1</v>
      </c>
      <c r="C140" s="4">
        <f>PSSE!D142</f>
        <v>19</v>
      </c>
      <c r="D140" s="4">
        <f>PSSE!E142</f>
        <v>300</v>
      </c>
      <c r="E140" s="4" t="str">
        <f>PSSE!F142</f>
        <v>ND</v>
      </c>
      <c r="F140" s="4">
        <f>PSSE!G142</f>
        <v>1</v>
      </c>
      <c r="G140" s="4" t="str">
        <f t="shared" si="2"/>
        <v>GEN19300ND1</v>
      </c>
      <c r="H140" s="4">
        <f>COUNTIF(Data!$G$3:$BA$2935,GEN!$G140)</f>
        <v>1</v>
      </c>
      <c r="I140" s="4" t="str">
        <f>IF($H140=0,"",VLOOKUP($G140,Data!$G$3:$BA$2935,2,FALSE))</f>
        <v>'GENROU'</v>
      </c>
      <c r="J140" s="4">
        <f>PSSE!C142</f>
        <v>1</v>
      </c>
      <c r="K140" s="4">
        <f>IF($H140=0,"",VLOOKUP($G140,Data!$G$3:$BA$2935,4,FALSE))</f>
        <v>4.76</v>
      </c>
      <c r="L140" s="4">
        <f>IF($H140=0,"",VLOOKUP($G140,Data!$G$3:$BA$2935,5,FALSE))</f>
        <v>0.04</v>
      </c>
      <c r="M140" s="4">
        <f>IF($H140=0,"",VLOOKUP($G140,Data!$G$3:$BA$2935,6,FALSE))</f>
        <v>0.42599999999999999</v>
      </c>
      <c r="N140" s="4">
        <f>IF($H140=0,"",VLOOKUP($G140,Data!$G$3:$BA$2935,7,FALSE))</f>
        <v>6.7000000000000004E-2</v>
      </c>
      <c r="O140" s="4">
        <f>IF($H140=0,"",VLOOKUP($G140,Data!$G$3:$BA$2935,8,FALSE))</f>
        <v>3.4</v>
      </c>
      <c r="P140" s="4">
        <f>IF($H140=0,"",VLOOKUP($G140,Data!$G$3:$BA$2935,9,FALSE))</f>
        <v>0</v>
      </c>
      <c r="Q140" s="4">
        <f>IF($H140=0,"",VLOOKUP($G140,Data!$G$3:$BA$2935,10,FALSE))</f>
        <v>1.825</v>
      </c>
      <c r="R140" s="4">
        <f>IF($H140=0,"",VLOOKUP($G140,Data!$G$3:$BA$2935,11,FALSE))</f>
        <v>1.7509999999999999</v>
      </c>
      <c r="S140" s="4">
        <f>IF($H140=0,"",VLOOKUP($G140,Data!$G$3:$BA$2935,12,FALSE))</f>
        <v>0.27500000000000002</v>
      </c>
      <c r="T140" s="4">
        <f>IF($H140=0,"",VLOOKUP($G140,Data!$G$3:$BA$2935,13,FALSE))</f>
        <v>0.41699999999999998</v>
      </c>
      <c r="U140" s="4">
        <f>IF($H140=0,"",VLOOKUP($G140,Data!$G$3:$BA$2935,14,FALSE))</f>
        <v>0.26</v>
      </c>
      <c r="V140" s="4">
        <f>IF($H140=0,"",VLOOKUP($G140,Data!$G$3:$BA$2935,15,FALSE))</f>
        <v>0.16900000000000001</v>
      </c>
      <c r="W140" s="4">
        <f>IF($H140=0,"",VLOOKUP($G140,Data!$G$3:$BA$2935,16,FALSE))</f>
        <v>0.09</v>
      </c>
      <c r="X140" s="4">
        <f>IF($H140=0,"",VLOOKUP($G140,Data!$G$3:$BA$2935,17,FALSE))</f>
        <v>0.4</v>
      </c>
      <c r="Y140" s="4" t="str">
        <f>IF($H140=0,"",VLOOKUP($G140,Data!$G$3:$BA$2935,18,FALSE))</f>
        <v>/</v>
      </c>
      <c r="Z140" s="4" t="str">
        <f>IF($H140=0,"",VLOOKUP($G140,Data!$G$3:$BA$2935,19,FALSE))</f>
        <v>/</v>
      </c>
      <c r="AA140" s="4" t="str">
        <f>IF($H140=0,"",VLOOKUP($G140,Data!$G$3:$BA$2935,20,FALSE))</f>
        <v/>
      </c>
      <c r="AB140" s="4" t="str">
        <f>IF($H140=0,"",VLOOKUP($G140,Data!$G$3:$BA$2935,21,FALSE))</f>
        <v/>
      </c>
      <c r="AC140" s="4" t="str">
        <f>IF($H140=0,"",VLOOKUP($G140,Data!$G$3:$BA$2935,22,FALSE))</f>
        <v/>
      </c>
      <c r="AD140" s="4" t="str">
        <f>IF($H140=0,"",VLOOKUP($G140,Data!$G$3:$BA$2935,23,FALSE))</f>
        <v/>
      </c>
      <c r="AE140" s="4" t="str">
        <f>IF($H140=0,"",VLOOKUP($G140,Data!$G$3:$BA$2935,24,FALSE))</f>
        <v/>
      </c>
      <c r="AF140" s="4" t="str">
        <f>IF($H140=0,"",VLOOKUP($G140,Data!$G$3:$BA$2935,25,FALSE))</f>
        <v/>
      </c>
      <c r="AG140" s="4" t="str">
        <f>IF($H140=0,"",VLOOKUP($G140,Data!$G$3:$BA$2935,26,FALSE))</f>
        <v/>
      </c>
      <c r="AH140" s="4" t="str">
        <f>IF($H140=0,"",VLOOKUP($G140,Data!$G$3:$BA$2935,27,FALSE))</f>
        <v/>
      </c>
      <c r="AI140" s="4" t="str">
        <f>IF($H140=0,"",VLOOKUP($G140,Data!$G$3:$BA$2935,28,FALSE))</f>
        <v/>
      </c>
      <c r="AJ140" s="4" t="str">
        <f>IF($H140=0,"",VLOOKUP($G140,Data!$G$3:$BA$2935,29,FALSE))</f>
        <v/>
      </c>
      <c r="AK140" s="4" t="str">
        <f>IF($H140=0,"",VLOOKUP($G140,Data!$G$3:$BA$2935,30,FALSE))</f>
        <v/>
      </c>
      <c r="AL140" s="4" t="str">
        <f>IF($H140=0,"",VLOOKUP($G140,Data!$G$3:$BA$2935,31,FALSE))</f>
        <v/>
      </c>
      <c r="AM140" s="4" t="str">
        <f>IF($H140=0,"",VLOOKUP($G140,Data!$G$3:$BA$2935,32,FALSE))</f>
        <v/>
      </c>
      <c r="AN140" s="4" t="str">
        <f>IF($H140=0,"",VLOOKUP($G140,Data!$G$3:$BA$2935,33,FALSE))</f>
        <v/>
      </c>
      <c r="AO140" s="4" t="str">
        <f>IF($H140=0,"",VLOOKUP($G140,Data!$G$3:$BA$2935,34,FALSE))</f>
        <v/>
      </c>
      <c r="AP140" s="4" t="str">
        <f>IF($H140=0,"",VLOOKUP($G140,Data!$G$3:$BA$2935,35,FALSE))</f>
        <v/>
      </c>
      <c r="AQ140" s="4" t="str">
        <f>IF($H140=0,"",VLOOKUP($G140,Data!$G$3:$BA$2935,36,FALSE))</f>
        <v/>
      </c>
      <c r="AR140" s="4" t="str">
        <f>IF($H140=0,"",VLOOKUP($G140,Data!$G$3:$BA$2935,37,FALSE))</f>
        <v/>
      </c>
      <c r="AS140" s="4" t="str">
        <f>IF($H140=0,"",VLOOKUP($G140,Data!$G$3:$BA$2935,38,FALSE))</f>
        <v/>
      </c>
      <c r="AT140" s="4" t="str">
        <f>IF($H140=0,"",VLOOKUP($G140,Data!$G$3:$BA$2935,39,FALSE))</f>
        <v/>
      </c>
    </row>
    <row r="141" spans="1:46" x14ac:dyDescent="0.25">
      <c r="A141" s="4">
        <f>PSSE!A143</f>
        <v>926042</v>
      </c>
      <c r="B141" s="4" t="str">
        <f>PSSE!B143</f>
        <v>QUANGNINI_S2</v>
      </c>
      <c r="C141" s="4">
        <f>PSSE!D143</f>
        <v>19</v>
      </c>
      <c r="D141" s="4">
        <f>PSSE!E143</f>
        <v>300</v>
      </c>
      <c r="E141" s="4" t="str">
        <f>PSSE!F143</f>
        <v>ND</v>
      </c>
      <c r="F141" s="4">
        <f>PSSE!G143</f>
        <v>1</v>
      </c>
      <c r="G141" s="4" t="str">
        <f t="shared" si="2"/>
        <v>GEN19300ND1</v>
      </c>
      <c r="H141" s="4">
        <f>COUNTIF(Data!$G$3:$BA$2935,GEN!$G141)</f>
        <v>1</v>
      </c>
      <c r="I141" s="4" t="str">
        <f>IF($H141=0,"",VLOOKUP($G141,Data!$G$3:$BA$2935,2,FALSE))</f>
        <v>'GENROU'</v>
      </c>
      <c r="J141" s="4">
        <f>PSSE!C143</f>
        <v>1</v>
      </c>
      <c r="K141" s="4">
        <f>IF($H141=0,"",VLOOKUP($G141,Data!$G$3:$BA$2935,4,FALSE))</f>
        <v>4.76</v>
      </c>
      <c r="L141" s="4">
        <f>IF($H141=0,"",VLOOKUP($G141,Data!$G$3:$BA$2935,5,FALSE))</f>
        <v>0.04</v>
      </c>
      <c r="M141" s="4">
        <f>IF($H141=0,"",VLOOKUP($G141,Data!$G$3:$BA$2935,6,FALSE))</f>
        <v>0.42599999999999999</v>
      </c>
      <c r="N141" s="4">
        <f>IF($H141=0,"",VLOOKUP($G141,Data!$G$3:$BA$2935,7,FALSE))</f>
        <v>6.7000000000000004E-2</v>
      </c>
      <c r="O141" s="4">
        <f>IF($H141=0,"",VLOOKUP($G141,Data!$G$3:$BA$2935,8,FALSE))</f>
        <v>3.4</v>
      </c>
      <c r="P141" s="4">
        <f>IF($H141=0,"",VLOOKUP($G141,Data!$G$3:$BA$2935,9,FALSE))</f>
        <v>0</v>
      </c>
      <c r="Q141" s="4">
        <f>IF($H141=0,"",VLOOKUP($G141,Data!$G$3:$BA$2935,10,FALSE))</f>
        <v>1.825</v>
      </c>
      <c r="R141" s="4">
        <f>IF($H141=0,"",VLOOKUP($G141,Data!$G$3:$BA$2935,11,FALSE))</f>
        <v>1.7509999999999999</v>
      </c>
      <c r="S141" s="4">
        <f>IF($H141=0,"",VLOOKUP($G141,Data!$G$3:$BA$2935,12,FALSE))</f>
        <v>0.27500000000000002</v>
      </c>
      <c r="T141" s="4">
        <f>IF($H141=0,"",VLOOKUP($G141,Data!$G$3:$BA$2935,13,FALSE))</f>
        <v>0.41699999999999998</v>
      </c>
      <c r="U141" s="4">
        <f>IF($H141=0,"",VLOOKUP($G141,Data!$G$3:$BA$2935,14,FALSE))</f>
        <v>0.26</v>
      </c>
      <c r="V141" s="4">
        <f>IF($H141=0,"",VLOOKUP($G141,Data!$G$3:$BA$2935,15,FALSE))</f>
        <v>0.16900000000000001</v>
      </c>
      <c r="W141" s="4">
        <f>IF($H141=0,"",VLOOKUP($G141,Data!$G$3:$BA$2935,16,FALSE))</f>
        <v>0.09</v>
      </c>
      <c r="X141" s="4">
        <f>IF($H141=0,"",VLOOKUP($G141,Data!$G$3:$BA$2935,17,FALSE))</f>
        <v>0.4</v>
      </c>
      <c r="Y141" s="4" t="str">
        <f>IF($H141=0,"",VLOOKUP($G141,Data!$G$3:$BA$2935,18,FALSE))</f>
        <v>/</v>
      </c>
      <c r="Z141" s="4" t="str">
        <f>IF($H141=0,"",VLOOKUP($G141,Data!$G$3:$BA$2935,19,FALSE))</f>
        <v>/</v>
      </c>
      <c r="AA141" s="4" t="str">
        <f>IF($H141=0,"",VLOOKUP($G141,Data!$G$3:$BA$2935,20,FALSE))</f>
        <v/>
      </c>
      <c r="AB141" s="4" t="str">
        <f>IF($H141=0,"",VLOOKUP($G141,Data!$G$3:$BA$2935,21,FALSE))</f>
        <v/>
      </c>
      <c r="AC141" s="4" t="str">
        <f>IF($H141=0,"",VLOOKUP($G141,Data!$G$3:$BA$2935,22,FALSE))</f>
        <v/>
      </c>
      <c r="AD141" s="4" t="str">
        <f>IF($H141=0,"",VLOOKUP($G141,Data!$G$3:$BA$2935,23,FALSE))</f>
        <v/>
      </c>
      <c r="AE141" s="4" t="str">
        <f>IF($H141=0,"",VLOOKUP($G141,Data!$G$3:$BA$2935,24,FALSE))</f>
        <v/>
      </c>
      <c r="AF141" s="4" t="str">
        <f>IF($H141=0,"",VLOOKUP($G141,Data!$G$3:$BA$2935,25,FALSE))</f>
        <v/>
      </c>
      <c r="AG141" s="4" t="str">
        <f>IF($H141=0,"",VLOOKUP($G141,Data!$G$3:$BA$2935,26,FALSE))</f>
        <v/>
      </c>
      <c r="AH141" s="4" t="str">
        <f>IF($H141=0,"",VLOOKUP($G141,Data!$G$3:$BA$2935,27,FALSE))</f>
        <v/>
      </c>
      <c r="AI141" s="4" t="str">
        <f>IF($H141=0,"",VLOOKUP($G141,Data!$G$3:$BA$2935,28,FALSE))</f>
        <v/>
      </c>
      <c r="AJ141" s="4" t="str">
        <f>IF($H141=0,"",VLOOKUP($G141,Data!$G$3:$BA$2935,29,FALSE))</f>
        <v/>
      </c>
      <c r="AK141" s="4" t="str">
        <f>IF($H141=0,"",VLOOKUP($G141,Data!$G$3:$BA$2935,30,FALSE))</f>
        <v/>
      </c>
      <c r="AL141" s="4" t="str">
        <f>IF($H141=0,"",VLOOKUP($G141,Data!$G$3:$BA$2935,31,FALSE))</f>
        <v/>
      </c>
      <c r="AM141" s="4" t="str">
        <f>IF($H141=0,"",VLOOKUP($G141,Data!$G$3:$BA$2935,32,FALSE))</f>
        <v/>
      </c>
      <c r="AN141" s="4" t="str">
        <f>IF($H141=0,"",VLOOKUP($G141,Data!$G$3:$BA$2935,33,FALSE))</f>
        <v/>
      </c>
      <c r="AO141" s="4" t="str">
        <f>IF($H141=0,"",VLOOKUP($G141,Data!$G$3:$BA$2935,34,FALSE))</f>
        <v/>
      </c>
      <c r="AP141" s="4" t="str">
        <f>IF($H141=0,"",VLOOKUP($G141,Data!$G$3:$BA$2935,35,FALSE))</f>
        <v/>
      </c>
      <c r="AQ141" s="4" t="str">
        <f>IF($H141=0,"",VLOOKUP($G141,Data!$G$3:$BA$2935,36,FALSE))</f>
        <v/>
      </c>
      <c r="AR141" s="4" t="str">
        <f>IF($H141=0,"",VLOOKUP($G141,Data!$G$3:$BA$2935,37,FALSE))</f>
        <v/>
      </c>
      <c r="AS141" s="4" t="str">
        <f>IF($H141=0,"",VLOOKUP($G141,Data!$G$3:$BA$2935,38,FALSE))</f>
        <v/>
      </c>
      <c r="AT141" s="4" t="str">
        <f>IF($H141=0,"",VLOOKUP($G141,Data!$G$3:$BA$2935,39,FALSE))</f>
        <v/>
      </c>
    </row>
    <row r="142" spans="1:46" x14ac:dyDescent="0.25">
      <c r="A142" s="4">
        <f>PSSE!A144</f>
        <v>926051</v>
      </c>
      <c r="B142" s="4" t="str">
        <f>PSSE!B144</f>
        <v>MAOKHE_S1</v>
      </c>
      <c r="C142" s="4">
        <f>PSSE!D144</f>
        <v>15</v>
      </c>
      <c r="D142" s="4">
        <f>PSSE!E144</f>
        <v>240</v>
      </c>
      <c r="E142" s="4" t="str">
        <f>PSSE!F144</f>
        <v>ND</v>
      </c>
      <c r="F142" s="4">
        <f>PSSE!G144</f>
        <v>1</v>
      </c>
      <c r="G142" s="4" t="str">
        <f t="shared" si="2"/>
        <v>GEN15240ND1</v>
      </c>
      <c r="H142" s="4">
        <f>COUNTIF(Data!$G$3:$BA$2935,GEN!$G142)</f>
        <v>1</v>
      </c>
      <c r="I142" s="4" t="str">
        <f>IF($H142=0,"",VLOOKUP($G142,Data!$G$3:$BA$2935,2,FALSE))</f>
        <v>'GENSAL'</v>
      </c>
      <c r="J142" s="4">
        <f>PSSE!C144</f>
        <v>1</v>
      </c>
      <c r="K142" s="4">
        <f>IF($H142=0,"",VLOOKUP($G142,Data!$G$3:$BA$2935,4,FALSE))</f>
        <v>6.6</v>
      </c>
      <c r="L142" s="4">
        <f>IF($H142=0,"",VLOOKUP($G142,Data!$G$3:$BA$2935,5,FALSE))</f>
        <v>0.05</v>
      </c>
      <c r="M142" s="4">
        <f>IF($H142=0,"",VLOOKUP($G142,Data!$G$3:$BA$2935,6,FALSE))</f>
        <v>0.155</v>
      </c>
      <c r="N142" s="4">
        <f>IF($H142=0,"",VLOOKUP($G142,Data!$G$3:$BA$2935,7,FALSE))</f>
        <v>2</v>
      </c>
      <c r="O142" s="4">
        <f>IF($H142=0,"",VLOOKUP($G142,Data!$G$3:$BA$2935,8,FALSE))</f>
        <v>0</v>
      </c>
      <c r="P142" s="4">
        <f>IF($H142=0,"",VLOOKUP($G142,Data!$G$3:$BA$2935,9,FALSE))</f>
        <v>1.1299999999999999</v>
      </c>
      <c r="Q142" s="4">
        <f>IF($H142=0,"",VLOOKUP($G142,Data!$G$3:$BA$2935,10,FALSE))</f>
        <v>0.73399999999999999</v>
      </c>
      <c r="R142" s="4">
        <f>IF($H142=0,"",VLOOKUP($G142,Data!$G$3:$BA$2935,11,FALSE))</f>
        <v>0.26</v>
      </c>
      <c r="S142" s="4">
        <f>IF($H142=0,"",VLOOKUP($G142,Data!$G$3:$BA$2935,12,FALSE))</f>
        <v>0.25600000000000001</v>
      </c>
      <c r="T142" s="4">
        <f>IF($H142=0,"",VLOOKUP($G142,Data!$G$3:$BA$2935,13,FALSE))</f>
        <v>0.104</v>
      </c>
      <c r="U142" s="4">
        <f>IF($H142=0,"",VLOOKUP($G142,Data!$G$3:$BA$2935,14,FALSE))</f>
        <v>0.19400000000000001</v>
      </c>
      <c r="V142" s="4">
        <f>IF($H142=0,"",VLOOKUP($G142,Data!$G$3:$BA$2935,15,FALSE))</f>
        <v>0.68500000000000005</v>
      </c>
      <c r="W142" s="4" t="str">
        <f>IF($H142=0,"",VLOOKUP($G142,Data!$G$3:$BA$2935,16,FALSE))</f>
        <v>/</v>
      </c>
      <c r="X142" s="4" t="str">
        <f>IF($H142=0,"",VLOOKUP($G142,Data!$G$3:$BA$2935,17,FALSE))</f>
        <v>/</v>
      </c>
      <c r="Y142" s="4" t="str">
        <f>IF($H142=0,"",VLOOKUP($G142,Data!$G$3:$BA$2935,18,FALSE))</f>
        <v/>
      </c>
      <c r="Z142" s="4" t="str">
        <f>IF($H142=0,"",VLOOKUP($G142,Data!$G$3:$BA$2935,19,FALSE))</f>
        <v/>
      </c>
      <c r="AA142" s="4" t="str">
        <f>IF($H142=0,"",VLOOKUP($G142,Data!$G$3:$BA$2935,20,FALSE))</f>
        <v/>
      </c>
      <c r="AB142" s="4" t="str">
        <f>IF($H142=0,"",VLOOKUP($G142,Data!$G$3:$BA$2935,21,FALSE))</f>
        <v/>
      </c>
      <c r="AC142" s="4" t="str">
        <f>IF($H142=0,"",VLOOKUP($G142,Data!$G$3:$BA$2935,22,FALSE))</f>
        <v/>
      </c>
      <c r="AD142" s="4" t="str">
        <f>IF($H142=0,"",VLOOKUP($G142,Data!$G$3:$BA$2935,23,FALSE))</f>
        <v/>
      </c>
      <c r="AE142" s="4" t="str">
        <f>IF($H142=0,"",VLOOKUP($G142,Data!$G$3:$BA$2935,24,FALSE))</f>
        <v/>
      </c>
      <c r="AF142" s="4" t="str">
        <f>IF($H142=0,"",VLOOKUP($G142,Data!$G$3:$BA$2935,25,FALSE))</f>
        <v/>
      </c>
      <c r="AG142" s="4" t="str">
        <f>IF($H142=0,"",VLOOKUP($G142,Data!$G$3:$BA$2935,26,FALSE))</f>
        <v/>
      </c>
      <c r="AH142" s="4" t="str">
        <f>IF($H142=0,"",VLOOKUP($G142,Data!$G$3:$BA$2935,27,FALSE))</f>
        <v/>
      </c>
      <c r="AI142" s="4" t="str">
        <f>IF($H142=0,"",VLOOKUP($G142,Data!$G$3:$BA$2935,28,FALSE))</f>
        <v/>
      </c>
      <c r="AJ142" s="4" t="str">
        <f>IF($H142=0,"",VLOOKUP($G142,Data!$G$3:$BA$2935,29,FALSE))</f>
        <v/>
      </c>
      <c r="AK142" s="4" t="str">
        <f>IF($H142=0,"",VLOOKUP($G142,Data!$G$3:$BA$2935,30,FALSE))</f>
        <v/>
      </c>
      <c r="AL142" s="4" t="str">
        <f>IF($H142=0,"",VLOOKUP($G142,Data!$G$3:$BA$2935,31,FALSE))</f>
        <v/>
      </c>
      <c r="AM142" s="4" t="str">
        <f>IF($H142=0,"",VLOOKUP($G142,Data!$G$3:$BA$2935,32,FALSE))</f>
        <v/>
      </c>
      <c r="AN142" s="4" t="str">
        <f>IF($H142=0,"",VLOOKUP($G142,Data!$G$3:$BA$2935,33,FALSE))</f>
        <v/>
      </c>
      <c r="AO142" s="4" t="str">
        <f>IF($H142=0,"",VLOOKUP($G142,Data!$G$3:$BA$2935,34,FALSE))</f>
        <v/>
      </c>
      <c r="AP142" s="4" t="str">
        <f>IF($H142=0,"",VLOOKUP($G142,Data!$G$3:$BA$2935,35,FALSE))</f>
        <v/>
      </c>
      <c r="AQ142" s="4" t="str">
        <f>IF($H142=0,"",VLOOKUP($G142,Data!$G$3:$BA$2935,36,FALSE))</f>
        <v/>
      </c>
      <c r="AR142" s="4" t="str">
        <f>IF($H142=0,"",VLOOKUP($G142,Data!$G$3:$BA$2935,37,FALSE))</f>
        <v/>
      </c>
      <c r="AS142" s="4" t="str">
        <f>IF($H142=0,"",VLOOKUP($G142,Data!$G$3:$BA$2935,38,FALSE))</f>
        <v/>
      </c>
      <c r="AT142" s="4" t="str">
        <f>IF($H142=0,"",VLOOKUP($G142,Data!$G$3:$BA$2935,39,FALSE))</f>
        <v/>
      </c>
    </row>
    <row r="143" spans="1:46" x14ac:dyDescent="0.25">
      <c r="A143" s="4">
        <f>PSSE!A145</f>
        <v>926052</v>
      </c>
      <c r="B143" s="4" t="str">
        <f>PSSE!B145</f>
        <v>MAOKHE_S2</v>
      </c>
      <c r="C143" s="4">
        <f>PSSE!D145</f>
        <v>15</v>
      </c>
      <c r="D143" s="4">
        <f>PSSE!E145</f>
        <v>240</v>
      </c>
      <c r="E143" s="4" t="str">
        <f>PSSE!F145</f>
        <v>ND</v>
      </c>
      <c r="F143" s="4">
        <f>PSSE!G145</f>
        <v>1</v>
      </c>
      <c r="G143" s="4" t="str">
        <f t="shared" si="2"/>
        <v>GEN15240ND1</v>
      </c>
      <c r="H143" s="4">
        <f>COUNTIF(Data!$G$3:$BA$2935,GEN!$G143)</f>
        <v>1</v>
      </c>
      <c r="I143" s="4" t="str">
        <f>IF($H143=0,"",VLOOKUP($G143,Data!$G$3:$BA$2935,2,FALSE))</f>
        <v>'GENSAL'</v>
      </c>
      <c r="J143" s="4">
        <f>PSSE!C145</f>
        <v>1</v>
      </c>
      <c r="K143" s="4">
        <f>IF($H143=0,"",VLOOKUP($G143,Data!$G$3:$BA$2935,4,FALSE))</f>
        <v>6.6</v>
      </c>
      <c r="L143" s="4">
        <f>IF($H143=0,"",VLOOKUP($G143,Data!$G$3:$BA$2935,5,FALSE))</f>
        <v>0.05</v>
      </c>
      <c r="M143" s="4">
        <f>IF($H143=0,"",VLOOKUP($G143,Data!$G$3:$BA$2935,6,FALSE))</f>
        <v>0.155</v>
      </c>
      <c r="N143" s="4">
        <f>IF($H143=0,"",VLOOKUP($G143,Data!$G$3:$BA$2935,7,FALSE))</f>
        <v>2</v>
      </c>
      <c r="O143" s="4">
        <f>IF($H143=0,"",VLOOKUP($G143,Data!$G$3:$BA$2935,8,FALSE))</f>
        <v>0</v>
      </c>
      <c r="P143" s="4">
        <f>IF($H143=0,"",VLOOKUP($G143,Data!$G$3:$BA$2935,9,FALSE))</f>
        <v>1.1299999999999999</v>
      </c>
      <c r="Q143" s="4">
        <f>IF($H143=0,"",VLOOKUP($G143,Data!$G$3:$BA$2935,10,FALSE))</f>
        <v>0.73399999999999999</v>
      </c>
      <c r="R143" s="4">
        <f>IF($H143=0,"",VLOOKUP($G143,Data!$G$3:$BA$2935,11,FALSE))</f>
        <v>0.26</v>
      </c>
      <c r="S143" s="4">
        <f>IF($H143=0,"",VLOOKUP($G143,Data!$G$3:$BA$2935,12,FALSE))</f>
        <v>0.25600000000000001</v>
      </c>
      <c r="T143" s="4">
        <f>IF($H143=0,"",VLOOKUP($G143,Data!$G$3:$BA$2935,13,FALSE))</f>
        <v>0.104</v>
      </c>
      <c r="U143" s="4">
        <f>IF($H143=0,"",VLOOKUP($G143,Data!$G$3:$BA$2935,14,FALSE))</f>
        <v>0.19400000000000001</v>
      </c>
      <c r="V143" s="4">
        <f>IF($H143=0,"",VLOOKUP($G143,Data!$G$3:$BA$2935,15,FALSE))</f>
        <v>0.68500000000000005</v>
      </c>
      <c r="W143" s="4" t="str">
        <f>IF($H143=0,"",VLOOKUP($G143,Data!$G$3:$BA$2935,16,FALSE))</f>
        <v>/</v>
      </c>
      <c r="X143" s="4" t="str">
        <f>IF($H143=0,"",VLOOKUP($G143,Data!$G$3:$BA$2935,17,FALSE))</f>
        <v>/</v>
      </c>
      <c r="Y143" s="4" t="str">
        <f>IF($H143=0,"",VLOOKUP($G143,Data!$G$3:$BA$2935,18,FALSE))</f>
        <v/>
      </c>
      <c r="Z143" s="4" t="str">
        <f>IF($H143=0,"",VLOOKUP($G143,Data!$G$3:$BA$2935,19,FALSE))</f>
        <v/>
      </c>
      <c r="AA143" s="4" t="str">
        <f>IF($H143=0,"",VLOOKUP($G143,Data!$G$3:$BA$2935,20,FALSE))</f>
        <v/>
      </c>
      <c r="AB143" s="4" t="str">
        <f>IF($H143=0,"",VLOOKUP($G143,Data!$G$3:$BA$2935,21,FALSE))</f>
        <v/>
      </c>
      <c r="AC143" s="4" t="str">
        <f>IF($H143=0,"",VLOOKUP($G143,Data!$G$3:$BA$2935,22,FALSE))</f>
        <v/>
      </c>
      <c r="AD143" s="4" t="str">
        <f>IF($H143=0,"",VLOOKUP($G143,Data!$G$3:$BA$2935,23,FALSE))</f>
        <v/>
      </c>
      <c r="AE143" s="4" t="str">
        <f>IF($H143=0,"",VLOOKUP($G143,Data!$G$3:$BA$2935,24,FALSE))</f>
        <v/>
      </c>
      <c r="AF143" s="4" t="str">
        <f>IF($H143=0,"",VLOOKUP($G143,Data!$G$3:$BA$2935,25,FALSE))</f>
        <v/>
      </c>
      <c r="AG143" s="4" t="str">
        <f>IF($H143=0,"",VLOOKUP($G143,Data!$G$3:$BA$2935,26,FALSE))</f>
        <v/>
      </c>
      <c r="AH143" s="4" t="str">
        <f>IF($H143=0,"",VLOOKUP($G143,Data!$G$3:$BA$2935,27,FALSE))</f>
        <v/>
      </c>
      <c r="AI143" s="4" t="str">
        <f>IF($H143=0,"",VLOOKUP($G143,Data!$G$3:$BA$2935,28,FALSE))</f>
        <v/>
      </c>
      <c r="AJ143" s="4" t="str">
        <f>IF($H143=0,"",VLOOKUP($G143,Data!$G$3:$BA$2935,29,FALSE))</f>
        <v/>
      </c>
      <c r="AK143" s="4" t="str">
        <f>IF($H143=0,"",VLOOKUP($G143,Data!$G$3:$BA$2935,30,FALSE))</f>
        <v/>
      </c>
      <c r="AL143" s="4" t="str">
        <f>IF($H143=0,"",VLOOKUP($G143,Data!$G$3:$BA$2935,31,FALSE))</f>
        <v/>
      </c>
      <c r="AM143" s="4" t="str">
        <f>IF($H143=0,"",VLOOKUP($G143,Data!$G$3:$BA$2935,32,FALSE))</f>
        <v/>
      </c>
      <c r="AN143" s="4" t="str">
        <f>IF($H143=0,"",VLOOKUP($G143,Data!$G$3:$BA$2935,33,FALSE))</f>
        <v/>
      </c>
      <c r="AO143" s="4" t="str">
        <f>IF($H143=0,"",VLOOKUP($G143,Data!$G$3:$BA$2935,34,FALSE))</f>
        <v/>
      </c>
      <c r="AP143" s="4" t="str">
        <f>IF($H143=0,"",VLOOKUP($G143,Data!$G$3:$BA$2935,35,FALSE))</f>
        <v/>
      </c>
      <c r="AQ143" s="4" t="str">
        <f>IF($H143=0,"",VLOOKUP($G143,Data!$G$3:$BA$2935,36,FALSE))</f>
        <v/>
      </c>
      <c r="AR143" s="4" t="str">
        <f>IF($H143=0,"",VLOOKUP($G143,Data!$G$3:$BA$2935,37,FALSE))</f>
        <v/>
      </c>
      <c r="AS143" s="4" t="str">
        <f>IF($H143=0,"",VLOOKUP($G143,Data!$G$3:$BA$2935,38,FALSE))</f>
        <v/>
      </c>
      <c r="AT143" s="4" t="str">
        <f>IF($H143=0,"",VLOOKUP($G143,Data!$G$3:$BA$2935,39,FALSE))</f>
        <v/>
      </c>
    </row>
    <row r="144" spans="1:46" x14ac:dyDescent="0.25">
      <c r="A144" s="4">
        <f>PSSE!A146</f>
        <v>926061</v>
      </c>
      <c r="B144" s="4" t="str">
        <f>PSSE!B146</f>
        <v>CAMPHA2_S1</v>
      </c>
      <c r="C144" s="4">
        <f>PSSE!D146</f>
        <v>19</v>
      </c>
      <c r="D144" s="4">
        <f>PSSE!E146</f>
        <v>150</v>
      </c>
      <c r="E144" s="4" t="str">
        <f>PSSE!F146</f>
        <v>ND</v>
      </c>
      <c r="F144" s="4">
        <f>PSSE!G146</f>
        <v>1</v>
      </c>
      <c r="G144" s="4" t="str">
        <f t="shared" si="2"/>
        <v>GEN19150ND1</v>
      </c>
      <c r="H144" s="4">
        <f>COUNTIF(Data!$G$3:$BA$2935,GEN!$G144)</f>
        <v>1</v>
      </c>
      <c r="I144" s="4" t="str">
        <f>IF($H144=0,"",VLOOKUP($G144,Data!$G$3:$BA$2935,2,FALSE))</f>
        <v>'GENROU'</v>
      </c>
      <c r="J144" s="4">
        <f>PSSE!C146</f>
        <v>1</v>
      </c>
      <c r="K144" s="4">
        <f>IF($H144=0,"",VLOOKUP($G144,Data!$G$3:$BA$2935,4,FALSE))</f>
        <v>4.76</v>
      </c>
      <c r="L144" s="4">
        <f>IF($H144=0,"",VLOOKUP($G144,Data!$G$3:$BA$2935,5,FALSE))</f>
        <v>0.04</v>
      </c>
      <c r="M144" s="4">
        <f>IF($H144=0,"",VLOOKUP($G144,Data!$G$3:$BA$2935,6,FALSE))</f>
        <v>0.42599999999999999</v>
      </c>
      <c r="N144" s="4">
        <f>IF($H144=0,"",VLOOKUP($G144,Data!$G$3:$BA$2935,7,FALSE))</f>
        <v>6.7000000000000004E-2</v>
      </c>
      <c r="O144" s="4">
        <f>IF($H144=0,"",VLOOKUP($G144,Data!$G$3:$BA$2935,8,FALSE))</f>
        <v>3.4</v>
      </c>
      <c r="P144" s="4">
        <f>IF($H144=0,"",VLOOKUP($G144,Data!$G$3:$BA$2935,9,FALSE))</f>
        <v>0</v>
      </c>
      <c r="Q144" s="4">
        <f>IF($H144=0,"",VLOOKUP($G144,Data!$G$3:$BA$2935,10,FALSE))</f>
        <v>1.825</v>
      </c>
      <c r="R144" s="4">
        <f>IF($H144=0,"",VLOOKUP($G144,Data!$G$3:$BA$2935,11,FALSE))</f>
        <v>1.7509999999999999</v>
      </c>
      <c r="S144" s="4">
        <f>IF($H144=0,"",VLOOKUP($G144,Data!$G$3:$BA$2935,12,FALSE))</f>
        <v>0.27500000000000002</v>
      </c>
      <c r="T144" s="4">
        <f>IF($H144=0,"",VLOOKUP($G144,Data!$G$3:$BA$2935,13,FALSE))</f>
        <v>0.41699999999999998</v>
      </c>
      <c r="U144" s="4">
        <f>IF($H144=0,"",VLOOKUP($G144,Data!$G$3:$BA$2935,14,FALSE))</f>
        <v>0.28000000000000003</v>
      </c>
      <c r="V144" s="4">
        <f>IF($H144=0,"",VLOOKUP($G144,Data!$G$3:$BA$2935,15,FALSE))</f>
        <v>0.16900000000000001</v>
      </c>
      <c r="W144" s="4">
        <f>IF($H144=0,"",VLOOKUP($G144,Data!$G$3:$BA$2935,16,FALSE))</f>
        <v>0.09</v>
      </c>
      <c r="X144" s="4">
        <f>IF($H144=0,"",VLOOKUP($G144,Data!$G$3:$BA$2935,17,FALSE))</f>
        <v>0.4</v>
      </c>
      <c r="Y144" s="4" t="str">
        <f>IF($H144=0,"",VLOOKUP($G144,Data!$G$3:$BA$2935,18,FALSE))</f>
        <v>/</v>
      </c>
      <c r="Z144" s="4" t="str">
        <f>IF($H144=0,"",VLOOKUP($G144,Data!$G$3:$BA$2935,19,FALSE))</f>
        <v>/</v>
      </c>
      <c r="AA144" s="4" t="str">
        <f>IF($H144=0,"",VLOOKUP($G144,Data!$G$3:$BA$2935,20,FALSE))</f>
        <v/>
      </c>
      <c r="AB144" s="4" t="str">
        <f>IF($H144=0,"",VLOOKUP($G144,Data!$G$3:$BA$2935,21,FALSE))</f>
        <v/>
      </c>
      <c r="AC144" s="4" t="str">
        <f>IF($H144=0,"",VLOOKUP($G144,Data!$G$3:$BA$2935,22,FALSE))</f>
        <v/>
      </c>
      <c r="AD144" s="4" t="str">
        <f>IF($H144=0,"",VLOOKUP($G144,Data!$G$3:$BA$2935,23,FALSE))</f>
        <v/>
      </c>
      <c r="AE144" s="4" t="str">
        <f>IF($H144=0,"",VLOOKUP($G144,Data!$G$3:$BA$2935,24,FALSE))</f>
        <v/>
      </c>
      <c r="AF144" s="4" t="str">
        <f>IF($H144=0,"",VLOOKUP($G144,Data!$G$3:$BA$2935,25,FALSE))</f>
        <v/>
      </c>
      <c r="AG144" s="4" t="str">
        <f>IF($H144=0,"",VLOOKUP($G144,Data!$G$3:$BA$2935,26,FALSE))</f>
        <v/>
      </c>
      <c r="AH144" s="4" t="str">
        <f>IF($H144=0,"",VLOOKUP($G144,Data!$G$3:$BA$2935,27,FALSE))</f>
        <v/>
      </c>
      <c r="AI144" s="4" t="str">
        <f>IF($H144=0,"",VLOOKUP($G144,Data!$G$3:$BA$2935,28,FALSE))</f>
        <v/>
      </c>
      <c r="AJ144" s="4" t="str">
        <f>IF($H144=0,"",VLOOKUP($G144,Data!$G$3:$BA$2935,29,FALSE))</f>
        <v/>
      </c>
      <c r="AK144" s="4" t="str">
        <f>IF($H144=0,"",VLOOKUP($G144,Data!$G$3:$BA$2935,30,FALSE))</f>
        <v/>
      </c>
      <c r="AL144" s="4" t="str">
        <f>IF($H144=0,"",VLOOKUP($G144,Data!$G$3:$BA$2935,31,FALSE))</f>
        <v/>
      </c>
      <c r="AM144" s="4" t="str">
        <f>IF($H144=0,"",VLOOKUP($G144,Data!$G$3:$BA$2935,32,FALSE))</f>
        <v/>
      </c>
      <c r="AN144" s="4" t="str">
        <f>IF($H144=0,"",VLOOKUP($G144,Data!$G$3:$BA$2935,33,FALSE))</f>
        <v/>
      </c>
      <c r="AO144" s="4" t="str">
        <f>IF($H144=0,"",VLOOKUP($G144,Data!$G$3:$BA$2935,34,FALSE))</f>
        <v/>
      </c>
      <c r="AP144" s="4" t="str">
        <f>IF($H144=0,"",VLOOKUP($G144,Data!$G$3:$BA$2935,35,FALSE))</f>
        <v/>
      </c>
      <c r="AQ144" s="4" t="str">
        <f>IF($H144=0,"",VLOOKUP($G144,Data!$G$3:$BA$2935,36,FALSE))</f>
        <v/>
      </c>
      <c r="AR144" s="4" t="str">
        <f>IF($H144=0,"",VLOOKUP($G144,Data!$G$3:$BA$2935,37,FALSE))</f>
        <v/>
      </c>
      <c r="AS144" s="4" t="str">
        <f>IF($H144=0,"",VLOOKUP($G144,Data!$G$3:$BA$2935,38,FALSE))</f>
        <v/>
      </c>
      <c r="AT144" s="4" t="str">
        <f>IF($H144=0,"",VLOOKUP($G144,Data!$G$3:$BA$2935,39,FALSE))</f>
        <v/>
      </c>
    </row>
    <row r="145" spans="1:46" x14ac:dyDescent="0.25">
      <c r="A145" s="4">
        <f>PSSE!A147</f>
        <v>926062</v>
      </c>
      <c r="B145" s="4" t="str">
        <f>PSSE!B147</f>
        <v>CAMPHA2_S2</v>
      </c>
      <c r="C145" s="4">
        <f>PSSE!D147</f>
        <v>19</v>
      </c>
      <c r="D145" s="4">
        <f>PSSE!E147</f>
        <v>150</v>
      </c>
      <c r="E145" s="4" t="str">
        <f>PSSE!F147</f>
        <v>ND</v>
      </c>
      <c r="F145" s="4">
        <f>PSSE!G147</f>
        <v>1</v>
      </c>
      <c r="G145" s="4" t="str">
        <f t="shared" si="2"/>
        <v>GEN19150ND1</v>
      </c>
      <c r="H145" s="4">
        <f>COUNTIF(Data!$G$3:$BA$2935,GEN!$G145)</f>
        <v>1</v>
      </c>
      <c r="I145" s="4" t="str">
        <f>IF($H145=0,"",VLOOKUP($G145,Data!$G$3:$BA$2935,2,FALSE))</f>
        <v>'GENROU'</v>
      </c>
      <c r="J145" s="4">
        <f>PSSE!C147</f>
        <v>1</v>
      </c>
      <c r="K145" s="4">
        <f>IF($H145=0,"",VLOOKUP($G145,Data!$G$3:$BA$2935,4,FALSE))</f>
        <v>4.76</v>
      </c>
      <c r="L145" s="4">
        <f>IF($H145=0,"",VLOOKUP($G145,Data!$G$3:$BA$2935,5,FALSE))</f>
        <v>0.04</v>
      </c>
      <c r="M145" s="4">
        <f>IF($H145=0,"",VLOOKUP($G145,Data!$G$3:$BA$2935,6,FALSE))</f>
        <v>0.42599999999999999</v>
      </c>
      <c r="N145" s="4">
        <f>IF($H145=0,"",VLOOKUP($G145,Data!$G$3:$BA$2935,7,FALSE))</f>
        <v>6.7000000000000004E-2</v>
      </c>
      <c r="O145" s="4">
        <f>IF($H145=0,"",VLOOKUP($G145,Data!$G$3:$BA$2935,8,FALSE))</f>
        <v>3.4</v>
      </c>
      <c r="P145" s="4">
        <f>IF($H145=0,"",VLOOKUP($G145,Data!$G$3:$BA$2935,9,FALSE))</f>
        <v>0</v>
      </c>
      <c r="Q145" s="4">
        <f>IF($H145=0,"",VLOOKUP($G145,Data!$G$3:$BA$2935,10,FALSE))</f>
        <v>1.825</v>
      </c>
      <c r="R145" s="4">
        <f>IF($H145=0,"",VLOOKUP($G145,Data!$G$3:$BA$2935,11,FALSE))</f>
        <v>1.7509999999999999</v>
      </c>
      <c r="S145" s="4">
        <f>IF($H145=0,"",VLOOKUP($G145,Data!$G$3:$BA$2935,12,FALSE))</f>
        <v>0.27500000000000002</v>
      </c>
      <c r="T145" s="4">
        <f>IF($H145=0,"",VLOOKUP($G145,Data!$G$3:$BA$2935,13,FALSE))</f>
        <v>0.41699999999999998</v>
      </c>
      <c r="U145" s="4">
        <f>IF($H145=0,"",VLOOKUP($G145,Data!$G$3:$BA$2935,14,FALSE))</f>
        <v>0.28000000000000003</v>
      </c>
      <c r="V145" s="4">
        <f>IF($H145=0,"",VLOOKUP($G145,Data!$G$3:$BA$2935,15,FALSE))</f>
        <v>0.16900000000000001</v>
      </c>
      <c r="W145" s="4">
        <f>IF($H145=0,"",VLOOKUP($G145,Data!$G$3:$BA$2935,16,FALSE))</f>
        <v>0.09</v>
      </c>
      <c r="X145" s="4">
        <f>IF($H145=0,"",VLOOKUP($G145,Data!$G$3:$BA$2935,17,FALSE))</f>
        <v>0.4</v>
      </c>
      <c r="Y145" s="4" t="str">
        <f>IF($H145=0,"",VLOOKUP($G145,Data!$G$3:$BA$2935,18,FALSE))</f>
        <v>/</v>
      </c>
      <c r="Z145" s="4" t="str">
        <f>IF($H145=0,"",VLOOKUP($G145,Data!$G$3:$BA$2935,19,FALSE))</f>
        <v>/</v>
      </c>
      <c r="AA145" s="4" t="str">
        <f>IF($H145=0,"",VLOOKUP($G145,Data!$G$3:$BA$2935,20,FALSE))</f>
        <v/>
      </c>
      <c r="AB145" s="4" t="str">
        <f>IF($H145=0,"",VLOOKUP($G145,Data!$G$3:$BA$2935,21,FALSE))</f>
        <v/>
      </c>
      <c r="AC145" s="4" t="str">
        <f>IF($H145=0,"",VLOOKUP($G145,Data!$G$3:$BA$2935,22,FALSE))</f>
        <v/>
      </c>
      <c r="AD145" s="4" t="str">
        <f>IF($H145=0,"",VLOOKUP($G145,Data!$G$3:$BA$2935,23,FALSE))</f>
        <v/>
      </c>
      <c r="AE145" s="4" t="str">
        <f>IF($H145=0,"",VLOOKUP($G145,Data!$G$3:$BA$2935,24,FALSE))</f>
        <v/>
      </c>
      <c r="AF145" s="4" t="str">
        <f>IF($H145=0,"",VLOOKUP($G145,Data!$G$3:$BA$2935,25,FALSE))</f>
        <v/>
      </c>
      <c r="AG145" s="4" t="str">
        <f>IF($H145=0,"",VLOOKUP($G145,Data!$G$3:$BA$2935,26,FALSE))</f>
        <v/>
      </c>
      <c r="AH145" s="4" t="str">
        <f>IF($H145=0,"",VLOOKUP($G145,Data!$G$3:$BA$2935,27,FALSE))</f>
        <v/>
      </c>
      <c r="AI145" s="4" t="str">
        <f>IF($H145=0,"",VLOOKUP($G145,Data!$G$3:$BA$2935,28,FALSE))</f>
        <v/>
      </c>
      <c r="AJ145" s="4" t="str">
        <f>IF($H145=0,"",VLOOKUP($G145,Data!$G$3:$BA$2935,29,FALSE))</f>
        <v/>
      </c>
      <c r="AK145" s="4" t="str">
        <f>IF($H145=0,"",VLOOKUP($G145,Data!$G$3:$BA$2935,30,FALSE))</f>
        <v/>
      </c>
      <c r="AL145" s="4" t="str">
        <f>IF($H145=0,"",VLOOKUP($G145,Data!$G$3:$BA$2935,31,FALSE))</f>
        <v/>
      </c>
      <c r="AM145" s="4" t="str">
        <f>IF($H145=0,"",VLOOKUP($G145,Data!$G$3:$BA$2935,32,FALSE))</f>
        <v/>
      </c>
      <c r="AN145" s="4" t="str">
        <f>IF($H145=0,"",VLOOKUP($G145,Data!$G$3:$BA$2935,33,FALSE))</f>
        <v/>
      </c>
      <c r="AO145" s="4" t="str">
        <f>IF($H145=0,"",VLOOKUP($G145,Data!$G$3:$BA$2935,34,FALSE))</f>
        <v/>
      </c>
      <c r="AP145" s="4" t="str">
        <f>IF($H145=0,"",VLOOKUP($G145,Data!$G$3:$BA$2935,35,FALSE))</f>
        <v/>
      </c>
      <c r="AQ145" s="4" t="str">
        <f>IF($H145=0,"",VLOOKUP($G145,Data!$G$3:$BA$2935,36,FALSE))</f>
        <v/>
      </c>
      <c r="AR145" s="4" t="str">
        <f>IF($H145=0,"",VLOOKUP($G145,Data!$G$3:$BA$2935,37,FALSE))</f>
        <v/>
      </c>
      <c r="AS145" s="4" t="str">
        <f>IF($H145=0,"",VLOOKUP($G145,Data!$G$3:$BA$2935,38,FALSE))</f>
        <v/>
      </c>
      <c r="AT145" s="4" t="str">
        <f>IF($H145=0,"",VLOOKUP($G145,Data!$G$3:$BA$2935,39,FALSE))</f>
        <v/>
      </c>
    </row>
    <row r="146" spans="1:46" x14ac:dyDescent="0.25">
      <c r="A146" s="4">
        <f>PSSE!A148</f>
        <v>926071</v>
      </c>
      <c r="B146" s="4" t="str">
        <f>PSSE!B148</f>
        <v>QUANGNIN2_S1</v>
      </c>
      <c r="C146" s="4">
        <f>PSSE!D148</f>
        <v>19</v>
      </c>
      <c r="D146" s="4">
        <f>PSSE!E148</f>
        <v>300</v>
      </c>
      <c r="E146" s="4" t="str">
        <f>PSSE!F148</f>
        <v>ND</v>
      </c>
      <c r="F146" s="4">
        <f>PSSE!G148</f>
        <v>1</v>
      </c>
      <c r="G146" s="4" t="str">
        <f t="shared" si="2"/>
        <v>GEN19300ND1</v>
      </c>
      <c r="H146" s="4">
        <f>COUNTIF(Data!$G$3:$BA$2935,GEN!$G146)</f>
        <v>1</v>
      </c>
      <c r="I146" s="4" t="str">
        <f>IF($H146=0,"",VLOOKUP($G146,Data!$G$3:$BA$2935,2,FALSE))</f>
        <v>'GENROU'</v>
      </c>
      <c r="J146" s="4">
        <f>PSSE!C148</f>
        <v>1</v>
      </c>
      <c r="K146" s="4">
        <f>IF($H146=0,"",VLOOKUP($G146,Data!$G$3:$BA$2935,4,FALSE))</f>
        <v>4.76</v>
      </c>
      <c r="L146" s="4">
        <f>IF($H146=0,"",VLOOKUP($G146,Data!$G$3:$BA$2935,5,FALSE))</f>
        <v>0.04</v>
      </c>
      <c r="M146" s="4">
        <f>IF($H146=0,"",VLOOKUP($G146,Data!$G$3:$BA$2935,6,FALSE))</f>
        <v>0.42599999999999999</v>
      </c>
      <c r="N146" s="4">
        <f>IF($H146=0,"",VLOOKUP($G146,Data!$G$3:$BA$2935,7,FALSE))</f>
        <v>6.7000000000000004E-2</v>
      </c>
      <c r="O146" s="4">
        <f>IF($H146=0,"",VLOOKUP($G146,Data!$G$3:$BA$2935,8,FALSE))</f>
        <v>3.4</v>
      </c>
      <c r="P146" s="4">
        <f>IF($H146=0,"",VLOOKUP($G146,Data!$G$3:$BA$2935,9,FALSE))</f>
        <v>0</v>
      </c>
      <c r="Q146" s="4">
        <f>IF($H146=0,"",VLOOKUP($G146,Data!$G$3:$BA$2935,10,FALSE))</f>
        <v>1.825</v>
      </c>
      <c r="R146" s="4">
        <f>IF($H146=0,"",VLOOKUP($G146,Data!$G$3:$BA$2935,11,FALSE))</f>
        <v>1.7509999999999999</v>
      </c>
      <c r="S146" s="4">
        <f>IF($H146=0,"",VLOOKUP($G146,Data!$G$3:$BA$2935,12,FALSE))</f>
        <v>0.27500000000000002</v>
      </c>
      <c r="T146" s="4">
        <f>IF($H146=0,"",VLOOKUP($G146,Data!$G$3:$BA$2935,13,FALSE))</f>
        <v>0.41699999999999998</v>
      </c>
      <c r="U146" s="4">
        <f>IF($H146=0,"",VLOOKUP($G146,Data!$G$3:$BA$2935,14,FALSE))</f>
        <v>0.26</v>
      </c>
      <c r="V146" s="4">
        <f>IF($H146=0,"",VLOOKUP($G146,Data!$G$3:$BA$2935,15,FALSE))</f>
        <v>0.16900000000000001</v>
      </c>
      <c r="W146" s="4">
        <f>IF($H146=0,"",VLOOKUP($G146,Data!$G$3:$BA$2935,16,FALSE))</f>
        <v>0.09</v>
      </c>
      <c r="X146" s="4">
        <f>IF($H146=0,"",VLOOKUP($G146,Data!$G$3:$BA$2935,17,FALSE))</f>
        <v>0.4</v>
      </c>
      <c r="Y146" s="4" t="str">
        <f>IF($H146=0,"",VLOOKUP($G146,Data!$G$3:$BA$2935,18,FALSE))</f>
        <v>/</v>
      </c>
      <c r="Z146" s="4" t="str">
        <f>IF($H146=0,"",VLOOKUP($G146,Data!$G$3:$BA$2935,19,FALSE))</f>
        <v>/</v>
      </c>
      <c r="AA146" s="4" t="str">
        <f>IF($H146=0,"",VLOOKUP($G146,Data!$G$3:$BA$2935,20,FALSE))</f>
        <v/>
      </c>
      <c r="AB146" s="4" t="str">
        <f>IF($H146=0,"",VLOOKUP($G146,Data!$G$3:$BA$2935,21,FALSE))</f>
        <v/>
      </c>
      <c r="AC146" s="4" t="str">
        <f>IF($H146=0,"",VLOOKUP($G146,Data!$G$3:$BA$2935,22,FALSE))</f>
        <v/>
      </c>
      <c r="AD146" s="4" t="str">
        <f>IF($H146=0,"",VLOOKUP($G146,Data!$G$3:$BA$2935,23,FALSE))</f>
        <v/>
      </c>
      <c r="AE146" s="4" t="str">
        <f>IF($H146=0,"",VLOOKUP($G146,Data!$G$3:$BA$2935,24,FALSE))</f>
        <v/>
      </c>
      <c r="AF146" s="4" t="str">
        <f>IF($H146=0,"",VLOOKUP($G146,Data!$G$3:$BA$2935,25,FALSE))</f>
        <v/>
      </c>
      <c r="AG146" s="4" t="str">
        <f>IF($H146=0,"",VLOOKUP($G146,Data!$G$3:$BA$2935,26,FALSE))</f>
        <v/>
      </c>
      <c r="AH146" s="4" t="str">
        <f>IF($H146=0,"",VLOOKUP($G146,Data!$G$3:$BA$2935,27,FALSE))</f>
        <v/>
      </c>
      <c r="AI146" s="4" t="str">
        <f>IF($H146=0,"",VLOOKUP($G146,Data!$G$3:$BA$2935,28,FALSE))</f>
        <v/>
      </c>
      <c r="AJ146" s="4" t="str">
        <f>IF($H146=0,"",VLOOKUP($G146,Data!$G$3:$BA$2935,29,FALSE))</f>
        <v/>
      </c>
      <c r="AK146" s="4" t="str">
        <f>IF($H146=0,"",VLOOKUP($G146,Data!$G$3:$BA$2935,30,FALSE))</f>
        <v/>
      </c>
      <c r="AL146" s="4" t="str">
        <f>IF($H146=0,"",VLOOKUP($G146,Data!$G$3:$BA$2935,31,FALSE))</f>
        <v/>
      </c>
      <c r="AM146" s="4" t="str">
        <f>IF($H146=0,"",VLOOKUP($G146,Data!$G$3:$BA$2935,32,FALSE))</f>
        <v/>
      </c>
      <c r="AN146" s="4" t="str">
        <f>IF($H146=0,"",VLOOKUP($G146,Data!$G$3:$BA$2935,33,FALSE))</f>
        <v/>
      </c>
      <c r="AO146" s="4" t="str">
        <f>IF($H146=0,"",VLOOKUP($G146,Data!$G$3:$BA$2935,34,FALSE))</f>
        <v/>
      </c>
      <c r="AP146" s="4" t="str">
        <f>IF($H146=0,"",VLOOKUP($G146,Data!$G$3:$BA$2935,35,FALSE))</f>
        <v/>
      </c>
      <c r="AQ146" s="4" t="str">
        <f>IF($H146=0,"",VLOOKUP($G146,Data!$G$3:$BA$2935,36,FALSE))</f>
        <v/>
      </c>
      <c r="AR146" s="4" t="str">
        <f>IF($H146=0,"",VLOOKUP($G146,Data!$G$3:$BA$2935,37,FALSE))</f>
        <v/>
      </c>
      <c r="AS146" s="4" t="str">
        <f>IF($H146=0,"",VLOOKUP($G146,Data!$G$3:$BA$2935,38,FALSE))</f>
        <v/>
      </c>
      <c r="AT146" s="4" t="str">
        <f>IF($H146=0,"",VLOOKUP($G146,Data!$G$3:$BA$2935,39,FALSE))</f>
        <v/>
      </c>
    </row>
    <row r="147" spans="1:46" x14ac:dyDescent="0.25">
      <c r="A147" s="4">
        <f>PSSE!A149</f>
        <v>926072</v>
      </c>
      <c r="B147" s="4" t="str">
        <f>PSSE!B149</f>
        <v>QUANGNIN2_S2</v>
      </c>
      <c r="C147" s="4">
        <f>PSSE!D149</f>
        <v>19</v>
      </c>
      <c r="D147" s="4">
        <f>PSSE!E149</f>
        <v>300</v>
      </c>
      <c r="E147" s="4" t="str">
        <f>PSSE!F149</f>
        <v>ND</v>
      </c>
      <c r="F147" s="4">
        <f>PSSE!G149</f>
        <v>1</v>
      </c>
      <c r="G147" s="4" t="str">
        <f t="shared" si="2"/>
        <v>GEN19300ND1</v>
      </c>
      <c r="H147" s="4">
        <f>COUNTIF(Data!$G$3:$BA$2935,GEN!$G147)</f>
        <v>1</v>
      </c>
      <c r="I147" s="4" t="str">
        <f>IF($H147=0,"",VLOOKUP($G147,Data!$G$3:$BA$2935,2,FALSE))</f>
        <v>'GENROU'</v>
      </c>
      <c r="J147" s="4">
        <f>PSSE!C149</f>
        <v>1</v>
      </c>
      <c r="K147" s="4">
        <f>IF($H147=0,"",VLOOKUP($G147,Data!$G$3:$BA$2935,4,FALSE))</f>
        <v>4.76</v>
      </c>
      <c r="L147" s="4">
        <f>IF($H147=0,"",VLOOKUP($G147,Data!$G$3:$BA$2935,5,FALSE))</f>
        <v>0.04</v>
      </c>
      <c r="M147" s="4">
        <f>IF($H147=0,"",VLOOKUP($G147,Data!$G$3:$BA$2935,6,FALSE))</f>
        <v>0.42599999999999999</v>
      </c>
      <c r="N147" s="4">
        <f>IF($H147=0,"",VLOOKUP($G147,Data!$G$3:$BA$2935,7,FALSE))</f>
        <v>6.7000000000000004E-2</v>
      </c>
      <c r="O147" s="4">
        <f>IF($H147=0,"",VLOOKUP($G147,Data!$G$3:$BA$2935,8,FALSE))</f>
        <v>3.4</v>
      </c>
      <c r="P147" s="4">
        <f>IF($H147=0,"",VLOOKUP($G147,Data!$G$3:$BA$2935,9,FALSE))</f>
        <v>0</v>
      </c>
      <c r="Q147" s="4">
        <f>IF($H147=0,"",VLOOKUP($G147,Data!$G$3:$BA$2935,10,FALSE))</f>
        <v>1.825</v>
      </c>
      <c r="R147" s="4">
        <f>IF($H147=0,"",VLOOKUP($G147,Data!$G$3:$BA$2935,11,FALSE))</f>
        <v>1.7509999999999999</v>
      </c>
      <c r="S147" s="4">
        <f>IF($H147=0,"",VLOOKUP($G147,Data!$G$3:$BA$2935,12,FALSE))</f>
        <v>0.27500000000000002</v>
      </c>
      <c r="T147" s="4">
        <f>IF($H147=0,"",VLOOKUP($G147,Data!$G$3:$BA$2935,13,FALSE))</f>
        <v>0.41699999999999998</v>
      </c>
      <c r="U147" s="4">
        <f>IF($H147=0,"",VLOOKUP($G147,Data!$G$3:$BA$2935,14,FALSE))</f>
        <v>0.26</v>
      </c>
      <c r="V147" s="4">
        <f>IF($H147=0,"",VLOOKUP($G147,Data!$G$3:$BA$2935,15,FALSE))</f>
        <v>0.16900000000000001</v>
      </c>
      <c r="W147" s="4">
        <f>IF($H147=0,"",VLOOKUP($G147,Data!$G$3:$BA$2935,16,FALSE))</f>
        <v>0.09</v>
      </c>
      <c r="X147" s="4">
        <f>IF($H147=0,"",VLOOKUP($G147,Data!$G$3:$BA$2935,17,FALSE))</f>
        <v>0.4</v>
      </c>
      <c r="Y147" s="4" t="str">
        <f>IF($H147=0,"",VLOOKUP($G147,Data!$G$3:$BA$2935,18,FALSE))</f>
        <v>/</v>
      </c>
      <c r="Z147" s="4" t="str">
        <f>IF($H147=0,"",VLOOKUP($G147,Data!$G$3:$BA$2935,19,FALSE))</f>
        <v>/</v>
      </c>
      <c r="AA147" s="4" t="str">
        <f>IF($H147=0,"",VLOOKUP($G147,Data!$G$3:$BA$2935,20,FALSE))</f>
        <v/>
      </c>
      <c r="AB147" s="4" t="str">
        <f>IF($H147=0,"",VLOOKUP($G147,Data!$G$3:$BA$2935,21,FALSE))</f>
        <v/>
      </c>
      <c r="AC147" s="4" t="str">
        <f>IF($H147=0,"",VLOOKUP($G147,Data!$G$3:$BA$2935,22,FALSE))</f>
        <v/>
      </c>
      <c r="AD147" s="4" t="str">
        <f>IF($H147=0,"",VLOOKUP($G147,Data!$G$3:$BA$2935,23,FALSE))</f>
        <v/>
      </c>
      <c r="AE147" s="4" t="str">
        <f>IF($H147=0,"",VLOOKUP($G147,Data!$G$3:$BA$2935,24,FALSE))</f>
        <v/>
      </c>
      <c r="AF147" s="4" t="str">
        <f>IF($H147=0,"",VLOOKUP($G147,Data!$G$3:$BA$2935,25,FALSE))</f>
        <v/>
      </c>
      <c r="AG147" s="4" t="str">
        <f>IF($H147=0,"",VLOOKUP($G147,Data!$G$3:$BA$2935,26,FALSE))</f>
        <v/>
      </c>
      <c r="AH147" s="4" t="str">
        <f>IF($H147=0,"",VLOOKUP($G147,Data!$G$3:$BA$2935,27,FALSE))</f>
        <v/>
      </c>
      <c r="AI147" s="4" t="str">
        <f>IF($H147=0,"",VLOOKUP($G147,Data!$G$3:$BA$2935,28,FALSE))</f>
        <v/>
      </c>
      <c r="AJ147" s="4" t="str">
        <f>IF($H147=0,"",VLOOKUP($G147,Data!$G$3:$BA$2935,29,FALSE))</f>
        <v/>
      </c>
      <c r="AK147" s="4" t="str">
        <f>IF($H147=0,"",VLOOKUP($G147,Data!$G$3:$BA$2935,30,FALSE))</f>
        <v/>
      </c>
      <c r="AL147" s="4" t="str">
        <f>IF($H147=0,"",VLOOKUP($G147,Data!$G$3:$BA$2935,31,FALSE))</f>
        <v/>
      </c>
      <c r="AM147" s="4" t="str">
        <f>IF($H147=0,"",VLOOKUP($G147,Data!$G$3:$BA$2935,32,FALSE))</f>
        <v/>
      </c>
      <c r="AN147" s="4" t="str">
        <f>IF($H147=0,"",VLOOKUP($G147,Data!$G$3:$BA$2935,33,FALSE))</f>
        <v/>
      </c>
      <c r="AO147" s="4" t="str">
        <f>IF($H147=0,"",VLOOKUP($G147,Data!$G$3:$BA$2935,34,FALSE))</f>
        <v/>
      </c>
      <c r="AP147" s="4" t="str">
        <f>IF($H147=0,"",VLOOKUP($G147,Data!$G$3:$BA$2935,35,FALSE))</f>
        <v/>
      </c>
      <c r="AQ147" s="4" t="str">
        <f>IF($H147=0,"",VLOOKUP($G147,Data!$G$3:$BA$2935,36,FALSE))</f>
        <v/>
      </c>
      <c r="AR147" s="4" t="str">
        <f>IF($H147=0,"",VLOOKUP($G147,Data!$G$3:$BA$2935,37,FALSE))</f>
        <v/>
      </c>
      <c r="AS147" s="4" t="str">
        <f>IF($H147=0,"",VLOOKUP($G147,Data!$G$3:$BA$2935,38,FALSE))</f>
        <v/>
      </c>
      <c r="AT147" s="4" t="str">
        <f>IF($H147=0,"",VLOOKUP($G147,Data!$G$3:$BA$2935,39,FALSE))</f>
        <v/>
      </c>
    </row>
    <row r="148" spans="1:46" x14ac:dyDescent="0.25">
      <c r="A148" s="4">
        <f>PSSE!A150</f>
        <v>926075</v>
      </c>
      <c r="B148" s="4" t="str">
        <f>PSSE!B150</f>
        <v>CAMPHA3_S1</v>
      </c>
      <c r="C148" s="4">
        <f>PSSE!D150</f>
        <v>15</v>
      </c>
      <c r="D148" s="4">
        <f>PSSE!E150</f>
        <v>240</v>
      </c>
      <c r="E148" s="4" t="str">
        <f>PSSE!F150</f>
        <v>ND</v>
      </c>
      <c r="F148" s="4">
        <f>PSSE!G150</f>
        <v>1</v>
      </c>
      <c r="G148" s="4" t="str">
        <f t="shared" si="2"/>
        <v>GEN15240ND1</v>
      </c>
      <c r="H148" s="4">
        <f>COUNTIF(Data!$G$3:$BA$2935,GEN!$G148)</f>
        <v>1</v>
      </c>
      <c r="I148" s="4" t="str">
        <f>IF($H148=0,"",VLOOKUP($G148,Data!$G$3:$BA$2935,2,FALSE))</f>
        <v>'GENSAL'</v>
      </c>
      <c r="J148" s="4">
        <f>PSSE!C150</f>
        <v>1</v>
      </c>
      <c r="K148" s="4">
        <f>IF($H148=0,"",VLOOKUP($G148,Data!$G$3:$BA$2935,4,FALSE))</f>
        <v>6.6</v>
      </c>
      <c r="L148" s="4">
        <f>IF($H148=0,"",VLOOKUP($G148,Data!$G$3:$BA$2935,5,FALSE))</f>
        <v>0.05</v>
      </c>
      <c r="M148" s="4">
        <f>IF($H148=0,"",VLOOKUP($G148,Data!$G$3:$BA$2935,6,FALSE))</f>
        <v>0.155</v>
      </c>
      <c r="N148" s="4">
        <f>IF($H148=0,"",VLOOKUP($G148,Data!$G$3:$BA$2935,7,FALSE))</f>
        <v>2</v>
      </c>
      <c r="O148" s="4">
        <f>IF($H148=0,"",VLOOKUP($G148,Data!$G$3:$BA$2935,8,FALSE))</f>
        <v>0</v>
      </c>
      <c r="P148" s="4">
        <f>IF($H148=0,"",VLOOKUP($G148,Data!$G$3:$BA$2935,9,FALSE))</f>
        <v>1.1299999999999999</v>
      </c>
      <c r="Q148" s="4">
        <f>IF($H148=0,"",VLOOKUP($G148,Data!$G$3:$BA$2935,10,FALSE))</f>
        <v>0.73399999999999999</v>
      </c>
      <c r="R148" s="4">
        <f>IF($H148=0,"",VLOOKUP($G148,Data!$G$3:$BA$2935,11,FALSE))</f>
        <v>0.26</v>
      </c>
      <c r="S148" s="4">
        <f>IF($H148=0,"",VLOOKUP($G148,Data!$G$3:$BA$2935,12,FALSE))</f>
        <v>0.25600000000000001</v>
      </c>
      <c r="T148" s="4">
        <f>IF($H148=0,"",VLOOKUP($G148,Data!$G$3:$BA$2935,13,FALSE))</f>
        <v>0.104</v>
      </c>
      <c r="U148" s="4">
        <f>IF($H148=0,"",VLOOKUP($G148,Data!$G$3:$BA$2935,14,FALSE))</f>
        <v>0.19400000000000001</v>
      </c>
      <c r="V148" s="4">
        <f>IF($H148=0,"",VLOOKUP($G148,Data!$G$3:$BA$2935,15,FALSE))</f>
        <v>0.68500000000000005</v>
      </c>
      <c r="W148" s="4" t="str">
        <f>IF($H148=0,"",VLOOKUP($G148,Data!$G$3:$BA$2935,16,FALSE))</f>
        <v>/</v>
      </c>
      <c r="X148" s="4" t="str">
        <f>IF($H148=0,"",VLOOKUP($G148,Data!$G$3:$BA$2935,17,FALSE))</f>
        <v>/</v>
      </c>
      <c r="Y148" s="4" t="str">
        <f>IF($H148=0,"",VLOOKUP($G148,Data!$G$3:$BA$2935,18,FALSE))</f>
        <v/>
      </c>
      <c r="Z148" s="4" t="str">
        <f>IF($H148=0,"",VLOOKUP($G148,Data!$G$3:$BA$2935,19,FALSE))</f>
        <v/>
      </c>
      <c r="AA148" s="4" t="str">
        <f>IF($H148=0,"",VLOOKUP($G148,Data!$G$3:$BA$2935,20,FALSE))</f>
        <v/>
      </c>
      <c r="AB148" s="4" t="str">
        <f>IF($H148=0,"",VLOOKUP($G148,Data!$G$3:$BA$2935,21,FALSE))</f>
        <v/>
      </c>
      <c r="AC148" s="4" t="str">
        <f>IF($H148=0,"",VLOOKUP($G148,Data!$G$3:$BA$2935,22,FALSE))</f>
        <v/>
      </c>
      <c r="AD148" s="4" t="str">
        <f>IF($H148=0,"",VLOOKUP($G148,Data!$G$3:$BA$2935,23,FALSE))</f>
        <v/>
      </c>
      <c r="AE148" s="4" t="str">
        <f>IF($H148=0,"",VLOOKUP($G148,Data!$G$3:$BA$2935,24,FALSE))</f>
        <v/>
      </c>
      <c r="AF148" s="4" t="str">
        <f>IF($H148=0,"",VLOOKUP($G148,Data!$G$3:$BA$2935,25,FALSE))</f>
        <v/>
      </c>
      <c r="AG148" s="4" t="str">
        <f>IF($H148=0,"",VLOOKUP($G148,Data!$G$3:$BA$2935,26,FALSE))</f>
        <v/>
      </c>
      <c r="AH148" s="4" t="str">
        <f>IF($H148=0,"",VLOOKUP($G148,Data!$G$3:$BA$2935,27,FALSE))</f>
        <v/>
      </c>
      <c r="AI148" s="4" t="str">
        <f>IF($H148=0,"",VLOOKUP($G148,Data!$G$3:$BA$2935,28,FALSE))</f>
        <v/>
      </c>
      <c r="AJ148" s="4" t="str">
        <f>IF($H148=0,"",VLOOKUP($G148,Data!$G$3:$BA$2935,29,FALSE))</f>
        <v/>
      </c>
      <c r="AK148" s="4" t="str">
        <f>IF($H148=0,"",VLOOKUP($G148,Data!$G$3:$BA$2935,30,FALSE))</f>
        <v/>
      </c>
      <c r="AL148" s="4" t="str">
        <f>IF($H148=0,"",VLOOKUP($G148,Data!$G$3:$BA$2935,31,FALSE))</f>
        <v/>
      </c>
      <c r="AM148" s="4" t="str">
        <f>IF($H148=0,"",VLOOKUP($G148,Data!$G$3:$BA$2935,32,FALSE))</f>
        <v/>
      </c>
      <c r="AN148" s="4" t="str">
        <f>IF($H148=0,"",VLOOKUP($G148,Data!$G$3:$BA$2935,33,FALSE))</f>
        <v/>
      </c>
      <c r="AO148" s="4" t="str">
        <f>IF($H148=0,"",VLOOKUP($G148,Data!$G$3:$BA$2935,34,FALSE))</f>
        <v/>
      </c>
      <c r="AP148" s="4" t="str">
        <f>IF($H148=0,"",VLOOKUP($G148,Data!$G$3:$BA$2935,35,FALSE))</f>
        <v/>
      </c>
      <c r="AQ148" s="4" t="str">
        <f>IF($H148=0,"",VLOOKUP($G148,Data!$G$3:$BA$2935,36,FALSE))</f>
        <v/>
      </c>
      <c r="AR148" s="4" t="str">
        <f>IF($H148=0,"",VLOOKUP($G148,Data!$G$3:$BA$2935,37,FALSE))</f>
        <v/>
      </c>
      <c r="AS148" s="4" t="str">
        <f>IF($H148=0,"",VLOOKUP($G148,Data!$G$3:$BA$2935,38,FALSE))</f>
        <v/>
      </c>
      <c r="AT148" s="4" t="str">
        <f>IF($H148=0,"",VLOOKUP($G148,Data!$G$3:$BA$2935,39,FALSE))</f>
        <v/>
      </c>
    </row>
    <row r="149" spans="1:46" x14ac:dyDescent="0.25">
      <c r="A149" s="4">
        <f>PSSE!A151</f>
        <v>926076</v>
      </c>
      <c r="B149" s="4" t="str">
        <f>PSSE!B151</f>
        <v>CAMPHA3_S2</v>
      </c>
      <c r="C149" s="4">
        <f>PSSE!D151</f>
        <v>15</v>
      </c>
      <c r="D149" s="4">
        <f>PSSE!E151</f>
        <v>240</v>
      </c>
      <c r="E149" s="4" t="str">
        <f>PSSE!F151</f>
        <v>ND</v>
      </c>
      <c r="F149" s="4">
        <f>PSSE!G151</f>
        <v>1</v>
      </c>
      <c r="G149" s="4" t="str">
        <f t="shared" si="2"/>
        <v>GEN15240ND1</v>
      </c>
      <c r="H149" s="4">
        <f>COUNTIF(Data!$G$3:$BA$2935,GEN!$G149)</f>
        <v>1</v>
      </c>
      <c r="I149" s="4" t="str">
        <f>IF($H149=0,"",VLOOKUP($G149,Data!$G$3:$BA$2935,2,FALSE))</f>
        <v>'GENSAL'</v>
      </c>
      <c r="J149" s="4">
        <f>PSSE!C151</f>
        <v>1</v>
      </c>
      <c r="K149" s="4">
        <f>IF($H149=0,"",VLOOKUP($G149,Data!$G$3:$BA$2935,4,FALSE))</f>
        <v>6.6</v>
      </c>
      <c r="L149" s="4">
        <f>IF($H149=0,"",VLOOKUP($G149,Data!$G$3:$BA$2935,5,FALSE))</f>
        <v>0.05</v>
      </c>
      <c r="M149" s="4">
        <f>IF($H149=0,"",VLOOKUP($G149,Data!$G$3:$BA$2935,6,FALSE))</f>
        <v>0.155</v>
      </c>
      <c r="N149" s="4">
        <f>IF($H149=0,"",VLOOKUP($G149,Data!$G$3:$BA$2935,7,FALSE))</f>
        <v>2</v>
      </c>
      <c r="O149" s="4">
        <f>IF($H149=0,"",VLOOKUP($G149,Data!$G$3:$BA$2935,8,FALSE))</f>
        <v>0</v>
      </c>
      <c r="P149" s="4">
        <f>IF($H149=0,"",VLOOKUP($G149,Data!$G$3:$BA$2935,9,FALSE))</f>
        <v>1.1299999999999999</v>
      </c>
      <c r="Q149" s="4">
        <f>IF($H149=0,"",VLOOKUP($G149,Data!$G$3:$BA$2935,10,FALSE))</f>
        <v>0.73399999999999999</v>
      </c>
      <c r="R149" s="4">
        <f>IF($H149=0,"",VLOOKUP($G149,Data!$G$3:$BA$2935,11,FALSE))</f>
        <v>0.26</v>
      </c>
      <c r="S149" s="4">
        <f>IF($H149=0,"",VLOOKUP($G149,Data!$G$3:$BA$2935,12,FALSE))</f>
        <v>0.25600000000000001</v>
      </c>
      <c r="T149" s="4">
        <f>IF($H149=0,"",VLOOKUP($G149,Data!$G$3:$BA$2935,13,FALSE))</f>
        <v>0.104</v>
      </c>
      <c r="U149" s="4">
        <f>IF($H149=0,"",VLOOKUP($G149,Data!$G$3:$BA$2935,14,FALSE))</f>
        <v>0.19400000000000001</v>
      </c>
      <c r="V149" s="4">
        <f>IF($H149=0,"",VLOOKUP($G149,Data!$G$3:$BA$2935,15,FALSE))</f>
        <v>0.68500000000000005</v>
      </c>
      <c r="W149" s="4" t="str">
        <f>IF($H149=0,"",VLOOKUP($G149,Data!$G$3:$BA$2935,16,FALSE))</f>
        <v>/</v>
      </c>
      <c r="X149" s="4" t="str">
        <f>IF($H149=0,"",VLOOKUP($G149,Data!$G$3:$BA$2935,17,FALSE))</f>
        <v>/</v>
      </c>
      <c r="Y149" s="4" t="str">
        <f>IF($H149=0,"",VLOOKUP($G149,Data!$G$3:$BA$2935,18,FALSE))</f>
        <v/>
      </c>
      <c r="Z149" s="4" t="str">
        <f>IF($H149=0,"",VLOOKUP($G149,Data!$G$3:$BA$2935,19,FALSE))</f>
        <v/>
      </c>
      <c r="AA149" s="4" t="str">
        <f>IF($H149=0,"",VLOOKUP($G149,Data!$G$3:$BA$2935,20,FALSE))</f>
        <v/>
      </c>
      <c r="AB149" s="4" t="str">
        <f>IF($H149=0,"",VLOOKUP($G149,Data!$G$3:$BA$2935,21,FALSE))</f>
        <v/>
      </c>
      <c r="AC149" s="4" t="str">
        <f>IF($H149=0,"",VLOOKUP($G149,Data!$G$3:$BA$2935,22,FALSE))</f>
        <v/>
      </c>
      <c r="AD149" s="4" t="str">
        <f>IF($H149=0,"",VLOOKUP($G149,Data!$G$3:$BA$2935,23,FALSE))</f>
        <v/>
      </c>
      <c r="AE149" s="4" t="str">
        <f>IF($H149=0,"",VLOOKUP($G149,Data!$G$3:$BA$2935,24,FALSE))</f>
        <v/>
      </c>
      <c r="AF149" s="4" t="str">
        <f>IF($H149=0,"",VLOOKUP($G149,Data!$G$3:$BA$2935,25,FALSE))</f>
        <v/>
      </c>
      <c r="AG149" s="4" t="str">
        <f>IF($H149=0,"",VLOOKUP($G149,Data!$G$3:$BA$2935,26,FALSE))</f>
        <v/>
      </c>
      <c r="AH149" s="4" t="str">
        <f>IF($H149=0,"",VLOOKUP($G149,Data!$G$3:$BA$2935,27,FALSE))</f>
        <v/>
      </c>
      <c r="AI149" s="4" t="str">
        <f>IF($H149=0,"",VLOOKUP($G149,Data!$G$3:$BA$2935,28,FALSE))</f>
        <v/>
      </c>
      <c r="AJ149" s="4" t="str">
        <f>IF($H149=0,"",VLOOKUP($G149,Data!$G$3:$BA$2935,29,FALSE))</f>
        <v/>
      </c>
      <c r="AK149" s="4" t="str">
        <f>IF($H149=0,"",VLOOKUP($G149,Data!$G$3:$BA$2935,30,FALSE))</f>
        <v/>
      </c>
      <c r="AL149" s="4" t="str">
        <f>IF($H149=0,"",VLOOKUP($G149,Data!$G$3:$BA$2935,31,FALSE))</f>
        <v/>
      </c>
      <c r="AM149" s="4" t="str">
        <f>IF($H149=0,"",VLOOKUP($G149,Data!$G$3:$BA$2935,32,FALSE))</f>
        <v/>
      </c>
      <c r="AN149" s="4" t="str">
        <f>IF($H149=0,"",VLOOKUP($G149,Data!$G$3:$BA$2935,33,FALSE))</f>
        <v/>
      </c>
      <c r="AO149" s="4" t="str">
        <f>IF($H149=0,"",VLOOKUP($G149,Data!$G$3:$BA$2935,34,FALSE))</f>
        <v/>
      </c>
      <c r="AP149" s="4" t="str">
        <f>IF($H149=0,"",VLOOKUP($G149,Data!$G$3:$BA$2935,35,FALSE))</f>
        <v/>
      </c>
      <c r="AQ149" s="4" t="str">
        <f>IF($H149=0,"",VLOOKUP($G149,Data!$G$3:$BA$2935,36,FALSE))</f>
        <v/>
      </c>
      <c r="AR149" s="4" t="str">
        <f>IF($H149=0,"",VLOOKUP($G149,Data!$G$3:$BA$2935,37,FALSE))</f>
        <v/>
      </c>
      <c r="AS149" s="4" t="str">
        <f>IF($H149=0,"",VLOOKUP($G149,Data!$G$3:$BA$2935,38,FALSE))</f>
        <v/>
      </c>
      <c r="AT149" s="4" t="str">
        <f>IF($H149=0,"",VLOOKUP($G149,Data!$G$3:$BA$2935,39,FALSE))</f>
        <v/>
      </c>
    </row>
    <row r="150" spans="1:46" x14ac:dyDescent="0.25">
      <c r="A150" s="4">
        <f>PSSE!A152</f>
        <v>926081</v>
      </c>
      <c r="B150" s="4" t="str">
        <f>PSSE!B152</f>
        <v>MONGDUON1_S1</v>
      </c>
      <c r="C150" s="4">
        <f>PSSE!D152</f>
        <v>19</v>
      </c>
      <c r="D150" s="4">
        <f>PSSE!E152</f>
        <v>500</v>
      </c>
      <c r="E150" s="4" t="str">
        <f>PSSE!F152</f>
        <v>ND</v>
      </c>
      <c r="F150" s="4">
        <f>PSSE!G152</f>
        <v>1</v>
      </c>
      <c r="G150" s="4" t="str">
        <f t="shared" si="2"/>
        <v>GEN19500ND1</v>
      </c>
      <c r="H150" s="4">
        <f>COUNTIF(Data!$G$3:$BA$2935,GEN!$G150)</f>
        <v>1</v>
      </c>
      <c r="I150" s="4" t="str">
        <f>IF($H150=0,"",VLOOKUP($G150,Data!$G$3:$BA$2935,2,FALSE))</f>
        <v>'GENROU'</v>
      </c>
      <c r="J150" s="4">
        <f>PSSE!C152</f>
        <v>1</v>
      </c>
      <c r="K150" s="4">
        <f>IF($H150=0,"",VLOOKUP($G150,Data!$G$3:$BA$2935,4,FALSE))</f>
        <v>4</v>
      </c>
      <c r="L150" s="4">
        <f>IF($H150=0,"",VLOOKUP($G150,Data!$G$3:$BA$2935,5,FALSE))</f>
        <v>0.04</v>
      </c>
      <c r="M150" s="4">
        <f>IF($H150=0,"",VLOOKUP($G150,Data!$G$3:$BA$2935,6,FALSE))</f>
        <v>0.5</v>
      </c>
      <c r="N150" s="4">
        <f>IF($H150=0,"",VLOOKUP($G150,Data!$G$3:$BA$2935,7,FALSE))</f>
        <v>7.0000000000000007E-2</v>
      </c>
      <c r="O150" s="4">
        <f>IF($H150=0,"",VLOOKUP($G150,Data!$G$3:$BA$2935,8,FALSE))</f>
        <v>2.8</v>
      </c>
      <c r="P150" s="4">
        <f>IF($H150=0,"",VLOOKUP($G150,Data!$G$3:$BA$2935,9,FALSE))</f>
        <v>0</v>
      </c>
      <c r="Q150" s="4">
        <f>IF($H150=0,"",VLOOKUP($G150,Data!$G$3:$BA$2935,10,FALSE))</f>
        <v>1.8</v>
      </c>
      <c r="R150" s="4">
        <f>IF($H150=0,"",VLOOKUP($G150,Data!$G$3:$BA$2935,11,FALSE))</f>
        <v>1.75</v>
      </c>
      <c r="S150" s="4">
        <f>IF($H150=0,"",VLOOKUP($G150,Data!$G$3:$BA$2935,12,FALSE))</f>
        <v>0.3</v>
      </c>
      <c r="T150" s="4">
        <f>IF($H150=0,"",VLOOKUP($G150,Data!$G$3:$BA$2935,13,FALSE))</f>
        <v>0.65</v>
      </c>
      <c r="U150" s="4">
        <f>IF($H150=0,"",VLOOKUP($G150,Data!$G$3:$BA$2935,14,FALSE))</f>
        <v>0.25600000000000001</v>
      </c>
      <c r="V150" s="4">
        <f>IF($H150=0,"",VLOOKUP($G150,Data!$G$3:$BA$2935,15,FALSE))</f>
        <v>0.15</v>
      </c>
      <c r="W150" s="4">
        <f>IF($H150=0,"",VLOOKUP($G150,Data!$G$3:$BA$2935,16,FALSE))</f>
        <v>5.7000000000000002E-2</v>
      </c>
      <c r="X150" s="4">
        <f>IF($H150=0,"",VLOOKUP($G150,Data!$G$3:$BA$2935,17,FALSE))</f>
        <v>0.33</v>
      </c>
      <c r="Y150" s="4" t="str">
        <f>IF($H150=0,"",VLOOKUP($G150,Data!$G$3:$BA$2935,18,FALSE))</f>
        <v>/</v>
      </c>
      <c r="Z150" s="4" t="str">
        <f>IF($H150=0,"",VLOOKUP($G150,Data!$G$3:$BA$2935,19,FALSE))</f>
        <v>/</v>
      </c>
      <c r="AA150" s="4" t="str">
        <f>IF($H150=0,"",VLOOKUP($G150,Data!$G$3:$BA$2935,20,FALSE))</f>
        <v/>
      </c>
      <c r="AB150" s="4" t="str">
        <f>IF($H150=0,"",VLOOKUP($G150,Data!$G$3:$BA$2935,21,FALSE))</f>
        <v/>
      </c>
      <c r="AC150" s="4" t="str">
        <f>IF($H150=0,"",VLOOKUP($G150,Data!$G$3:$BA$2935,22,FALSE))</f>
        <v/>
      </c>
      <c r="AD150" s="4" t="str">
        <f>IF($H150=0,"",VLOOKUP($G150,Data!$G$3:$BA$2935,23,FALSE))</f>
        <v/>
      </c>
      <c r="AE150" s="4" t="str">
        <f>IF($H150=0,"",VLOOKUP($G150,Data!$G$3:$BA$2935,24,FALSE))</f>
        <v/>
      </c>
      <c r="AF150" s="4" t="str">
        <f>IF($H150=0,"",VLOOKUP($G150,Data!$G$3:$BA$2935,25,FALSE))</f>
        <v/>
      </c>
      <c r="AG150" s="4" t="str">
        <f>IF($H150=0,"",VLOOKUP($G150,Data!$G$3:$BA$2935,26,FALSE))</f>
        <v/>
      </c>
      <c r="AH150" s="4" t="str">
        <f>IF($H150=0,"",VLOOKUP($G150,Data!$G$3:$BA$2935,27,FALSE))</f>
        <v/>
      </c>
      <c r="AI150" s="4" t="str">
        <f>IF($H150=0,"",VLOOKUP($G150,Data!$G$3:$BA$2935,28,FALSE))</f>
        <v/>
      </c>
      <c r="AJ150" s="4" t="str">
        <f>IF($H150=0,"",VLOOKUP($G150,Data!$G$3:$BA$2935,29,FALSE))</f>
        <v/>
      </c>
      <c r="AK150" s="4" t="str">
        <f>IF($H150=0,"",VLOOKUP($G150,Data!$G$3:$BA$2935,30,FALSE))</f>
        <v/>
      </c>
      <c r="AL150" s="4" t="str">
        <f>IF($H150=0,"",VLOOKUP($G150,Data!$G$3:$BA$2935,31,FALSE))</f>
        <v/>
      </c>
      <c r="AM150" s="4" t="str">
        <f>IF($H150=0,"",VLOOKUP($G150,Data!$G$3:$BA$2935,32,FALSE))</f>
        <v/>
      </c>
      <c r="AN150" s="4" t="str">
        <f>IF($H150=0,"",VLOOKUP($G150,Data!$G$3:$BA$2935,33,FALSE))</f>
        <v/>
      </c>
      <c r="AO150" s="4" t="str">
        <f>IF($H150=0,"",VLOOKUP($G150,Data!$G$3:$BA$2935,34,FALSE))</f>
        <v/>
      </c>
      <c r="AP150" s="4" t="str">
        <f>IF($H150=0,"",VLOOKUP($G150,Data!$G$3:$BA$2935,35,FALSE))</f>
        <v/>
      </c>
      <c r="AQ150" s="4" t="str">
        <f>IF($H150=0,"",VLOOKUP($G150,Data!$G$3:$BA$2935,36,FALSE))</f>
        <v/>
      </c>
      <c r="AR150" s="4" t="str">
        <f>IF($H150=0,"",VLOOKUP($G150,Data!$G$3:$BA$2935,37,FALSE))</f>
        <v/>
      </c>
      <c r="AS150" s="4" t="str">
        <f>IF($H150=0,"",VLOOKUP($G150,Data!$G$3:$BA$2935,38,FALSE))</f>
        <v/>
      </c>
      <c r="AT150" s="4" t="str">
        <f>IF($H150=0,"",VLOOKUP($G150,Data!$G$3:$BA$2935,39,FALSE))</f>
        <v/>
      </c>
    </row>
    <row r="151" spans="1:46" x14ac:dyDescent="0.25">
      <c r="A151" s="4">
        <f>PSSE!A153</f>
        <v>926082</v>
      </c>
      <c r="B151" s="4" t="str">
        <f>PSSE!B153</f>
        <v>MONGDUON1_S2</v>
      </c>
      <c r="C151" s="4">
        <f>PSSE!D153</f>
        <v>19</v>
      </c>
      <c r="D151" s="4">
        <f>PSSE!E153</f>
        <v>500</v>
      </c>
      <c r="E151" s="4" t="str">
        <f>PSSE!F153</f>
        <v>ND</v>
      </c>
      <c r="F151" s="4">
        <f>PSSE!G153</f>
        <v>1</v>
      </c>
      <c r="G151" s="4" t="str">
        <f t="shared" si="2"/>
        <v>GEN19500ND1</v>
      </c>
      <c r="H151" s="4">
        <f>COUNTIF(Data!$G$3:$BA$2935,GEN!$G151)</f>
        <v>1</v>
      </c>
      <c r="I151" s="4" t="str">
        <f>IF($H151=0,"",VLOOKUP($G151,Data!$G$3:$BA$2935,2,FALSE))</f>
        <v>'GENROU'</v>
      </c>
      <c r="J151" s="4">
        <f>PSSE!C153</f>
        <v>1</v>
      </c>
      <c r="K151" s="4">
        <f>IF($H151=0,"",VLOOKUP($G151,Data!$G$3:$BA$2935,4,FALSE))</f>
        <v>4</v>
      </c>
      <c r="L151" s="4">
        <f>IF($H151=0,"",VLOOKUP($G151,Data!$G$3:$BA$2935,5,FALSE))</f>
        <v>0.04</v>
      </c>
      <c r="M151" s="4">
        <f>IF($H151=0,"",VLOOKUP($G151,Data!$G$3:$BA$2935,6,FALSE))</f>
        <v>0.5</v>
      </c>
      <c r="N151" s="4">
        <f>IF($H151=0,"",VLOOKUP($G151,Data!$G$3:$BA$2935,7,FALSE))</f>
        <v>7.0000000000000007E-2</v>
      </c>
      <c r="O151" s="4">
        <f>IF($H151=0,"",VLOOKUP($G151,Data!$G$3:$BA$2935,8,FALSE))</f>
        <v>2.8</v>
      </c>
      <c r="P151" s="4">
        <f>IF($H151=0,"",VLOOKUP($G151,Data!$G$3:$BA$2935,9,FALSE))</f>
        <v>0</v>
      </c>
      <c r="Q151" s="4">
        <f>IF($H151=0,"",VLOOKUP($G151,Data!$G$3:$BA$2935,10,FALSE))</f>
        <v>1.8</v>
      </c>
      <c r="R151" s="4">
        <f>IF($H151=0,"",VLOOKUP($G151,Data!$G$3:$BA$2935,11,FALSE))</f>
        <v>1.75</v>
      </c>
      <c r="S151" s="4">
        <f>IF($H151=0,"",VLOOKUP($G151,Data!$G$3:$BA$2935,12,FALSE))</f>
        <v>0.3</v>
      </c>
      <c r="T151" s="4">
        <f>IF($H151=0,"",VLOOKUP($G151,Data!$G$3:$BA$2935,13,FALSE))</f>
        <v>0.65</v>
      </c>
      <c r="U151" s="4">
        <f>IF($H151=0,"",VLOOKUP($G151,Data!$G$3:$BA$2935,14,FALSE))</f>
        <v>0.25600000000000001</v>
      </c>
      <c r="V151" s="4">
        <f>IF($H151=0,"",VLOOKUP($G151,Data!$G$3:$BA$2935,15,FALSE))</f>
        <v>0.15</v>
      </c>
      <c r="W151" s="4">
        <f>IF($H151=0,"",VLOOKUP($G151,Data!$G$3:$BA$2935,16,FALSE))</f>
        <v>5.7000000000000002E-2</v>
      </c>
      <c r="X151" s="4">
        <f>IF($H151=0,"",VLOOKUP($G151,Data!$G$3:$BA$2935,17,FALSE))</f>
        <v>0.33</v>
      </c>
      <c r="Y151" s="4" t="str">
        <f>IF($H151=0,"",VLOOKUP($G151,Data!$G$3:$BA$2935,18,FALSE))</f>
        <v>/</v>
      </c>
      <c r="Z151" s="4" t="str">
        <f>IF($H151=0,"",VLOOKUP($G151,Data!$G$3:$BA$2935,19,FALSE))</f>
        <v>/</v>
      </c>
      <c r="AA151" s="4" t="str">
        <f>IF($H151=0,"",VLOOKUP($G151,Data!$G$3:$BA$2935,20,FALSE))</f>
        <v/>
      </c>
      <c r="AB151" s="4" t="str">
        <f>IF($H151=0,"",VLOOKUP($G151,Data!$G$3:$BA$2935,21,FALSE))</f>
        <v/>
      </c>
      <c r="AC151" s="4" t="str">
        <f>IF($H151=0,"",VLOOKUP($G151,Data!$G$3:$BA$2935,22,FALSE))</f>
        <v/>
      </c>
      <c r="AD151" s="4" t="str">
        <f>IF($H151=0,"",VLOOKUP($G151,Data!$G$3:$BA$2935,23,FALSE))</f>
        <v/>
      </c>
      <c r="AE151" s="4" t="str">
        <f>IF($H151=0,"",VLOOKUP($G151,Data!$G$3:$BA$2935,24,FALSE))</f>
        <v/>
      </c>
      <c r="AF151" s="4" t="str">
        <f>IF($H151=0,"",VLOOKUP($G151,Data!$G$3:$BA$2935,25,FALSE))</f>
        <v/>
      </c>
      <c r="AG151" s="4" t="str">
        <f>IF($H151=0,"",VLOOKUP($G151,Data!$G$3:$BA$2935,26,FALSE))</f>
        <v/>
      </c>
      <c r="AH151" s="4" t="str">
        <f>IF($H151=0,"",VLOOKUP($G151,Data!$G$3:$BA$2935,27,FALSE))</f>
        <v/>
      </c>
      <c r="AI151" s="4" t="str">
        <f>IF($H151=0,"",VLOOKUP($G151,Data!$G$3:$BA$2935,28,FALSE))</f>
        <v/>
      </c>
      <c r="AJ151" s="4" t="str">
        <f>IF($H151=0,"",VLOOKUP($G151,Data!$G$3:$BA$2935,29,FALSE))</f>
        <v/>
      </c>
      <c r="AK151" s="4" t="str">
        <f>IF($H151=0,"",VLOOKUP($G151,Data!$G$3:$BA$2935,30,FALSE))</f>
        <v/>
      </c>
      <c r="AL151" s="4" t="str">
        <f>IF($H151=0,"",VLOOKUP($G151,Data!$G$3:$BA$2935,31,FALSE))</f>
        <v/>
      </c>
      <c r="AM151" s="4" t="str">
        <f>IF($H151=0,"",VLOOKUP($G151,Data!$G$3:$BA$2935,32,FALSE))</f>
        <v/>
      </c>
      <c r="AN151" s="4" t="str">
        <f>IF($H151=0,"",VLOOKUP($G151,Data!$G$3:$BA$2935,33,FALSE))</f>
        <v/>
      </c>
      <c r="AO151" s="4" t="str">
        <f>IF($H151=0,"",VLOOKUP($G151,Data!$G$3:$BA$2935,34,FALSE))</f>
        <v/>
      </c>
      <c r="AP151" s="4" t="str">
        <f>IF($H151=0,"",VLOOKUP($G151,Data!$G$3:$BA$2935,35,FALSE))</f>
        <v/>
      </c>
      <c r="AQ151" s="4" t="str">
        <f>IF($H151=0,"",VLOOKUP($G151,Data!$G$3:$BA$2935,36,FALSE))</f>
        <v/>
      </c>
      <c r="AR151" s="4" t="str">
        <f>IF($H151=0,"",VLOOKUP($G151,Data!$G$3:$BA$2935,37,FALSE))</f>
        <v/>
      </c>
      <c r="AS151" s="4" t="str">
        <f>IF($H151=0,"",VLOOKUP($G151,Data!$G$3:$BA$2935,38,FALSE))</f>
        <v/>
      </c>
      <c r="AT151" s="4" t="str">
        <f>IF($H151=0,"",VLOOKUP($G151,Data!$G$3:$BA$2935,39,FALSE))</f>
        <v/>
      </c>
    </row>
    <row r="152" spans="1:46" x14ac:dyDescent="0.25">
      <c r="A152" s="4">
        <f>PSSE!A154</f>
        <v>926091</v>
      </c>
      <c r="B152" s="4" t="str">
        <f>PSSE!B154</f>
        <v>MONGDUON2_S1</v>
      </c>
      <c r="C152" s="4">
        <f>PSSE!D154</f>
        <v>26</v>
      </c>
      <c r="D152" s="4">
        <f>PSSE!E154</f>
        <v>600</v>
      </c>
      <c r="E152" s="4" t="str">
        <f>PSSE!F154</f>
        <v>ND</v>
      </c>
      <c r="F152" s="4">
        <f>PSSE!G154</f>
        <v>1</v>
      </c>
      <c r="G152" s="4" t="str">
        <f t="shared" si="2"/>
        <v>GEN26600ND1</v>
      </c>
      <c r="H152" s="4">
        <f>COUNTIF(Data!$G$3:$BA$2935,GEN!$G152)</f>
        <v>1</v>
      </c>
      <c r="I152" s="4" t="str">
        <f>IF($H152=0,"",VLOOKUP($G152,Data!$G$3:$BA$2935,2,FALSE))</f>
        <v>'GENROU'</v>
      </c>
      <c r="J152" s="4">
        <f>PSSE!C154</f>
        <v>1</v>
      </c>
      <c r="K152" s="4">
        <f>IF($H152=0,"",VLOOKUP($G152,Data!$G$3:$BA$2935,4,FALSE))</f>
        <v>4</v>
      </c>
      <c r="L152" s="4">
        <f>IF($H152=0,"",VLOOKUP($G152,Data!$G$3:$BA$2935,5,FALSE))</f>
        <v>0.04</v>
      </c>
      <c r="M152" s="4">
        <f>IF($H152=0,"",VLOOKUP($G152,Data!$G$3:$BA$2935,6,FALSE))</f>
        <v>0.5</v>
      </c>
      <c r="N152" s="4">
        <f>IF($H152=0,"",VLOOKUP($G152,Data!$G$3:$BA$2935,7,FALSE))</f>
        <v>7.0000000000000007E-2</v>
      </c>
      <c r="O152" s="4">
        <f>IF($H152=0,"",VLOOKUP($G152,Data!$G$3:$BA$2935,8,FALSE))</f>
        <v>2.8</v>
      </c>
      <c r="P152" s="4">
        <f>IF($H152=0,"",VLOOKUP($G152,Data!$G$3:$BA$2935,9,FALSE))</f>
        <v>0</v>
      </c>
      <c r="Q152" s="4">
        <f>IF($H152=0,"",VLOOKUP($G152,Data!$G$3:$BA$2935,10,FALSE))</f>
        <v>1.8</v>
      </c>
      <c r="R152" s="4">
        <f>IF($H152=0,"",VLOOKUP($G152,Data!$G$3:$BA$2935,11,FALSE))</f>
        <v>1.75</v>
      </c>
      <c r="S152" s="4">
        <f>IF($H152=0,"",VLOOKUP($G152,Data!$G$3:$BA$2935,12,FALSE))</f>
        <v>0.3</v>
      </c>
      <c r="T152" s="4">
        <f>IF($H152=0,"",VLOOKUP($G152,Data!$G$3:$BA$2935,13,FALSE))</f>
        <v>0.65</v>
      </c>
      <c r="U152" s="4">
        <f>IF($H152=0,"",VLOOKUP($G152,Data!$G$3:$BA$2935,14,FALSE))</f>
        <v>0.25600000000000001</v>
      </c>
      <c r="V152" s="4">
        <f>IF($H152=0,"",VLOOKUP($G152,Data!$G$3:$BA$2935,15,FALSE))</f>
        <v>0.15</v>
      </c>
      <c r="W152" s="4">
        <f>IF($H152=0,"",VLOOKUP($G152,Data!$G$3:$BA$2935,16,FALSE))</f>
        <v>5.7000000000000002E-2</v>
      </c>
      <c r="X152" s="4">
        <f>IF($H152=0,"",VLOOKUP($G152,Data!$G$3:$BA$2935,17,FALSE))</f>
        <v>0.33</v>
      </c>
      <c r="Y152" s="4" t="str">
        <f>IF($H152=0,"",VLOOKUP($G152,Data!$G$3:$BA$2935,18,FALSE))</f>
        <v>/</v>
      </c>
      <c r="Z152" s="4" t="str">
        <f>IF($H152=0,"",VLOOKUP($G152,Data!$G$3:$BA$2935,19,FALSE))</f>
        <v>/</v>
      </c>
      <c r="AA152" s="4" t="str">
        <f>IF($H152=0,"",VLOOKUP($G152,Data!$G$3:$BA$2935,20,FALSE))</f>
        <v/>
      </c>
      <c r="AB152" s="4" t="str">
        <f>IF($H152=0,"",VLOOKUP($G152,Data!$G$3:$BA$2935,21,FALSE))</f>
        <v/>
      </c>
      <c r="AC152" s="4" t="str">
        <f>IF($H152=0,"",VLOOKUP($G152,Data!$G$3:$BA$2935,22,FALSE))</f>
        <v/>
      </c>
      <c r="AD152" s="4" t="str">
        <f>IF($H152=0,"",VLOOKUP($G152,Data!$G$3:$BA$2935,23,FALSE))</f>
        <v/>
      </c>
      <c r="AE152" s="4" t="str">
        <f>IF($H152=0,"",VLOOKUP($G152,Data!$G$3:$BA$2935,24,FALSE))</f>
        <v/>
      </c>
      <c r="AF152" s="4" t="str">
        <f>IF($H152=0,"",VLOOKUP($G152,Data!$G$3:$BA$2935,25,FALSE))</f>
        <v/>
      </c>
      <c r="AG152" s="4" t="str">
        <f>IF($H152=0,"",VLOOKUP($G152,Data!$G$3:$BA$2935,26,FALSE))</f>
        <v/>
      </c>
      <c r="AH152" s="4" t="str">
        <f>IF($H152=0,"",VLOOKUP($G152,Data!$G$3:$BA$2935,27,FALSE))</f>
        <v/>
      </c>
      <c r="AI152" s="4" t="str">
        <f>IF($H152=0,"",VLOOKUP($G152,Data!$G$3:$BA$2935,28,FALSE))</f>
        <v/>
      </c>
      <c r="AJ152" s="4" t="str">
        <f>IF($H152=0,"",VLOOKUP($G152,Data!$G$3:$BA$2935,29,FALSE))</f>
        <v/>
      </c>
      <c r="AK152" s="4" t="str">
        <f>IF($H152=0,"",VLOOKUP($G152,Data!$G$3:$BA$2935,30,FALSE))</f>
        <v/>
      </c>
      <c r="AL152" s="4" t="str">
        <f>IF($H152=0,"",VLOOKUP($G152,Data!$G$3:$BA$2935,31,FALSE))</f>
        <v/>
      </c>
      <c r="AM152" s="4" t="str">
        <f>IF($H152=0,"",VLOOKUP($G152,Data!$G$3:$BA$2935,32,FALSE))</f>
        <v/>
      </c>
      <c r="AN152" s="4" t="str">
        <f>IF($H152=0,"",VLOOKUP($G152,Data!$G$3:$BA$2935,33,FALSE))</f>
        <v/>
      </c>
      <c r="AO152" s="4" t="str">
        <f>IF($H152=0,"",VLOOKUP($G152,Data!$G$3:$BA$2935,34,FALSE))</f>
        <v/>
      </c>
      <c r="AP152" s="4" t="str">
        <f>IF($H152=0,"",VLOOKUP($G152,Data!$G$3:$BA$2935,35,FALSE))</f>
        <v/>
      </c>
      <c r="AQ152" s="4" t="str">
        <f>IF($H152=0,"",VLOOKUP($G152,Data!$G$3:$BA$2935,36,FALSE))</f>
        <v/>
      </c>
      <c r="AR152" s="4" t="str">
        <f>IF($H152=0,"",VLOOKUP($G152,Data!$G$3:$BA$2935,37,FALSE))</f>
        <v/>
      </c>
      <c r="AS152" s="4" t="str">
        <f>IF($H152=0,"",VLOOKUP($G152,Data!$G$3:$BA$2935,38,FALSE))</f>
        <v/>
      </c>
      <c r="AT152" s="4" t="str">
        <f>IF($H152=0,"",VLOOKUP($G152,Data!$G$3:$BA$2935,39,FALSE))</f>
        <v/>
      </c>
    </row>
    <row r="153" spans="1:46" x14ac:dyDescent="0.25">
      <c r="A153" s="4">
        <f>PSSE!A155</f>
        <v>926092</v>
      </c>
      <c r="B153" s="4" t="str">
        <f>PSSE!B155</f>
        <v>MONGDUON2_S2</v>
      </c>
      <c r="C153" s="4">
        <f>PSSE!D155</f>
        <v>26</v>
      </c>
      <c r="D153" s="4">
        <f>PSSE!E155</f>
        <v>600</v>
      </c>
      <c r="E153" s="4" t="str">
        <f>PSSE!F155</f>
        <v>ND</v>
      </c>
      <c r="F153" s="4">
        <f>PSSE!G155</f>
        <v>1</v>
      </c>
      <c r="G153" s="4" t="str">
        <f t="shared" si="2"/>
        <v>GEN26600ND1</v>
      </c>
      <c r="H153" s="4">
        <f>COUNTIF(Data!$G$3:$BA$2935,GEN!$G153)</f>
        <v>1</v>
      </c>
      <c r="I153" s="4" t="str">
        <f>IF($H153=0,"",VLOOKUP($G153,Data!$G$3:$BA$2935,2,FALSE))</f>
        <v>'GENROU'</v>
      </c>
      <c r="J153" s="4">
        <f>PSSE!C155</f>
        <v>1</v>
      </c>
      <c r="K153" s="4">
        <f>IF($H153=0,"",VLOOKUP($G153,Data!$G$3:$BA$2935,4,FALSE))</f>
        <v>4</v>
      </c>
      <c r="L153" s="4">
        <f>IF($H153=0,"",VLOOKUP($G153,Data!$G$3:$BA$2935,5,FALSE))</f>
        <v>0.04</v>
      </c>
      <c r="M153" s="4">
        <f>IF($H153=0,"",VLOOKUP($G153,Data!$G$3:$BA$2935,6,FALSE))</f>
        <v>0.5</v>
      </c>
      <c r="N153" s="4">
        <f>IF($H153=0,"",VLOOKUP($G153,Data!$G$3:$BA$2935,7,FALSE))</f>
        <v>7.0000000000000007E-2</v>
      </c>
      <c r="O153" s="4">
        <f>IF($H153=0,"",VLOOKUP($G153,Data!$G$3:$BA$2935,8,FALSE))</f>
        <v>2.8</v>
      </c>
      <c r="P153" s="4">
        <f>IF($H153=0,"",VLOOKUP($G153,Data!$G$3:$BA$2935,9,FALSE))</f>
        <v>0</v>
      </c>
      <c r="Q153" s="4">
        <f>IF($H153=0,"",VLOOKUP($G153,Data!$G$3:$BA$2935,10,FALSE))</f>
        <v>1.8</v>
      </c>
      <c r="R153" s="4">
        <f>IF($H153=0,"",VLOOKUP($G153,Data!$G$3:$BA$2935,11,FALSE))</f>
        <v>1.75</v>
      </c>
      <c r="S153" s="4">
        <f>IF($H153=0,"",VLOOKUP($G153,Data!$G$3:$BA$2935,12,FALSE))</f>
        <v>0.3</v>
      </c>
      <c r="T153" s="4">
        <f>IF($H153=0,"",VLOOKUP($G153,Data!$G$3:$BA$2935,13,FALSE))</f>
        <v>0.65</v>
      </c>
      <c r="U153" s="4">
        <f>IF($H153=0,"",VLOOKUP($G153,Data!$G$3:$BA$2935,14,FALSE))</f>
        <v>0.25600000000000001</v>
      </c>
      <c r="V153" s="4">
        <f>IF($H153=0,"",VLOOKUP($G153,Data!$G$3:$BA$2935,15,FALSE))</f>
        <v>0.15</v>
      </c>
      <c r="W153" s="4">
        <f>IF($H153=0,"",VLOOKUP($G153,Data!$G$3:$BA$2935,16,FALSE))</f>
        <v>5.7000000000000002E-2</v>
      </c>
      <c r="X153" s="4">
        <f>IF($H153=0,"",VLOOKUP($G153,Data!$G$3:$BA$2935,17,FALSE))</f>
        <v>0.33</v>
      </c>
      <c r="Y153" s="4" t="str">
        <f>IF($H153=0,"",VLOOKUP($G153,Data!$G$3:$BA$2935,18,FALSE))</f>
        <v>/</v>
      </c>
      <c r="Z153" s="4" t="str">
        <f>IF($H153=0,"",VLOOKUP($G153,Data!$G$3:$BA$2935,19,FALSE))</f>
        <v>/</v>
      </c>
      <c r="AA153" s="4" t="str">
        <f>IF($H153=0,"",VLOOKUP($G153,Data!$G$3:$BA$2935,20,FALSE))</f>
        <v/>
      </c>
      <c r="AB153" s="4" t="str">
        <f>IF($H153=0,"",VLOOKUP($G153,Data!$G$3:$BA$2935,21,FALSE))</f>
        <v/>
      </c>
      <c r="AC153" s="4" t="str">
        <f>IF($H153=0,"",VLOOKUP($G153,Data!$G$3:$BA$2935,22,FALSE))</f>
        <v/>
      </c>
      <c r="AD153" s="4" t="str">
        <f>IF($H153=0,"",VLOOKUP($G153,Data!$G$3:$BA$2935,23,FALSE))</f>
        <v/>
      </c>
      <c r="AE153" s="4" t="str">
        <f>IF($H153=0,"",VLOOKUP($G153,Data!$G$3:$BA$2935,24,FALSE))</f>
        <v/>
      </c>
      <c r="AF153" s="4" t="str">
        <f>IF($H153=0,"",VLOOKUP($G153,Data!$G$3:$BA$2935,25,FALSE))</f>
        <v/>
      </c>
      <c r="AG153" s="4" t="str">
        <f>IF($H153=0,"",VLOOKUP($G153,Data!$G$3:$BA$2935,26,FALSE))</f>
        <v/>
      </c>
      <c r="AH153" s="4" t="str">
        <f>IF($H153=0,"",VLOOKUP($G153,Data!$G$3:$BA$2935,27,FALSE))</f>
        <v/>
      </c>
      <c r="AI153" s="4" t="str">
        <f>IF($H153=0,"",VLOOKUP($G153,Data!$G$3:$BA$2935,28,FALSE))</f>
        <v/>
      </c>
      <c r="AJ153" s="4" t="str">
        <f>IF($H153=0,"",VLOOKUP($G153,Data!$G$3:$BA$2935,29,FALSE))</f>
        <v/>
      </c>
      <c r="AK153" s="4" t="str">
        <f>IF($H153=0,"",VLOOKUP($G153,Data!$G$3:$BA$2935,30,FALSE))</f>
        <v/>
      </c>
      <c r="AL153" s="4" t="str">
        <f>IF($H153=0,"",VLOOKUP($G153,Data!$G$3:$BA$2935,31,FALSE))</f>
        <v/>
      </c>
      <c r="AM153" s="4" t="str">
        <f>IF($H153=0,"",VLOOKUP($G153,Data!$G$3:$BA$2935,32,FALSE))</f>
        <v/>
      </c>
      <c r="AN153" s="4" t="str">
        <f>IF($H153=0,"",VLOOKUP($G153,Data!$G$3:$BA$2935,33,FALSE))</f>
        <v/>
      </c>
      <c r="AO153" s="4" t="str">
        <f>IF($H153=0,"",VLOOKUP($G153,Data!$G$3:$BA$2935,34,FALSE))</f>
        <v/>
      </c>
      <c r="AP153" s="4" t="str">
        <f>IF($H153=0,"",VLOOKUP($G153,Data!$G$3:$BA$2935,35,FALSE))</f>
        <v/>
      </c>
      <c r="AQ153" s="4" t="str">
        <f>IF($H153=0,"",VLOOKUP($G153,Data!$G$3:$BA$2935,36,FALSE))</f>
        <v/>
      </c>
      <c r="AR153" s="4" t="str">
        <f>IF($H153=0,"",VLOOKUP($G153,Data!$G$3:$BA$2935,37,FALSE))</f>
        <v/>
      </c>
      <c r="AS153" s="4" t="str">
        <f>IF($H153=0,"",VLOOKUP($G153,Data!$G$3:$BA$2935,38,FALSE))</f>
        <v/>
      </c>
      <c r="AT153" s="4" t="str">
        <f>IF($H153=0,"",VLOOKUP($G153,Data!$G$3:$BA$2935,39,FALSE))</f>
        <v/>
      </c>
    </row>
    <row r="154" spans="1:46" x14ac:dyDescent="0.25">
      <c r="A154" s="4">
        <f>PSSE!A156</f>
        <v>926101</v>
      </c>
      <c r="B154" s="4" t="str">
        <f>PSSE!B156</f>
        <v>THANGLONG_S1</v>
      </c>
      <c r="C154" s="4">
        <f>PSSE!D156</f>
        <v>19</v>
      </c>
      <c r="D154" s="4">
        <f>PSSE!E156</f>
        <v>305</v>
      </c>
      <c r="E154" s="4" t="str">
        <f>PSSE!F156</f>
        <v>ND</v>
      </c>
      <c r="F154" s="4">
        <f>PSSE!G156</f>
        <v>1</v>
      </c>
      <c r="G154" s="4" t="str">
        <f t="shared" si="2"/>
        <v>GEN19305ND1</v>
      </c>
      <c r="H154" s="4">
        <f>COUNTIF(Data!$G$3:$BA$2935,GEN!$G154)</f>
        <v>1</v>
      </c>
      <c r="I154" s="4" t="str">
        <f>IF($H154=0,"",VLOOKUP($G154,Data!$G$3:$BA$2935,2,FALSE))</f>
        <v>'GENROU'</v>
      </c>
      <c r="J154" s="4">
        <f>PSSE!C156</f>
        <v>1</v>
      </c>
      <c r="K154" s="4">
        <f>IF($H154=0,"",VLOOKUP($G154,Data!$G$3:$BA$2935,4,FALSE))</f>
        <v>4.76</v>
      </c>
      <c r="L154" s="4">
        <f>IF($H154=0,"",VLOOKUP($G154,Data!$G$3:$BA$2935,5,FALSE))</f>
        <v>0.04</v>
      </c>
      <c r="M154" s="4">
        <f>IF($H154=0,"",VLOOKUP($G154,Data!$G$3:$BA$2935,6,FALSE))</f>
        <v>0.42599999999999999</v>
      </c>
      <c r="N154" s="4">
        <f>IF($H154=0,"",VLOOKUP($G154,Data!$G$3:$BA$2935,7,FALSE))</f>
        <v>6.7000000000000004E-2</v>
      </c>
      <c r="O154" s="4">
        <f>IF($H154=0,"",VLOOKUP($G154,Data!$G$3:$BA$2935,8,FALSE))</f>
        <v>3.4</v>
      </c>
      <c r="P154" s="4">
        <f>IF($H154=0,"",VLOOKUP($G154,Data!$G$3:$BA$2935,9,FALSE))</f>
        <v>0</v>
      </c>
      <c r="Q154" s="4">
        <f>IF($H154=0,"",VLOOKUP($G154,Data!$G$3:$BA$2935,10,FALSE))</f>
        <v>1.825</v>
      </c>
      <c r="R154" s="4">
        <f>IF($H154=0,"",VLOOKUP($G154,Data!$G$3:$BA$2935,11,FALSE))</f>
        <v>1.7509999999999999</v>
      </c>
      <c r="S154" s="4">
        <f>IF($H154=0,"",VLOOKUP($G154,Data!$G$3:$BA$2935,12,FALSE))</f>
        <v>0.27500000000000002</v>
      </c>
      <c r="T154" s="4">
        <f>IF($H154=0,"",VLOOKUP($G154,Data!$G$3:$BA$2935,13,FALSE))</f>
        <v>0.41699999999999998</v>
      </c>
      <c r="U154" s="4">
        <f>IF($H154=0,"",VLOOKUP($G154,Data!$G$3:$BA$2935,14,FALSE))</f>
        <v>0.26</v>
      </c>
      <c r="V154" s="4">
        <f>IF($H154=0,"",VLOOKUP($G154,Data!$G$3:$BA$2935,15,FALSE))</f>
        <v>0.16900000000000001</v>
      </c>
      <c r="W154" s="4">
        <f>IF($H154=0,"",VLOOKUP($G154,Data!$G$3:$BA$2935,16,FALSE))</f>
        <v>0.09</v>
      </c>
      <c r="X154" s="4">
        <f>IF($H154=0,"",VLOOKUP($G154,Data!$G$3:$BA$2935,17,FALSE))</f>
        <v>0.4</v>
      </c>
      <c r="Y154" s="4" t="str">
        <f>IF($H154=0,"",VLOOKUP($G154,Data!$G$3:$BA$2935,18,FALSE))</f>
        <v>/</v>
      </c>
      <c r="Z154" s="4" t="str">
        <f>IF($H154=0,"",VLOOKUP($G154,Data!$G$3:$BA$2935,19,FALSE))</f>
        <v>/</v>
      </c>
      <c r="AA154" s="4" t="str">
        <f>IF($H154=0,"",VLOOKUP($G154,Data!$G$3:$BA$2935,20,FALSE))</f>
        <v/>
      </c>
      <c r="AB154" s="4" t="str">
        <f>IF($H154=0,"",VLOOKUP($G154,Data!$G$3:$BA$2935,21,FALSE))</f>
        <v/>
      </c>
      <c r="AC154" s="4" t="str">
        <f>IF($H154=0,"",VLOOKUP($G154,Data!$G$3:$BA$2935,22,FALSE))</f>
        <v/>
      </c>
      <c r="AD154" s="4" t="str">
        <f>IF($H154=0,"",VLOOKUP($G154,Data!$G$3:$BA$2935,23,FALSE))</f>
        <v/>
      </c>
      <c r="AE154" s="4" t="str">
        <f>IF($H154=0,"",VLOOKUP($G154,Data!$G$3:$BA$2935,24,FALSE))</f>
        <v/>
      </c>
      <c r="AF154" s="4" t="str">
        <f>IF($H154=0,"",VLOOKUP($G154,Data!$G$3:$BA$2935,25,FALSE))</f>
        <v/>
      </c>
      <c r="AG154" s="4" t="str">
        <f>IF($H154=0,"",VLOOKUP($G154,Data!$G$3:$BA$2935,26,FALSE))</f>
        <v/>
      </c>
      <c r="AH154" s="4" t="str">
        <f>IF($H154=0,"",VLOOKUP($G154,Data!$G$3:$BA$2935,27,FALSE))</f>
        <v/>
      </c>
      <c r="AI154" s="4" t="str">
        <f>IF($H154=0,"",VLOOKUP($G154,Data!$G$3:$BA$2935,28,FALSE))</f>
        <v/>
      </c>
      <c r="AJ154" s="4" t="str">
        <f>IF($H154=0,"",VLOOKUP($G154,Data!$G$3:$BA$2935,29,FALSE))</f>
        <v/>
      </c>
      <c r="AK154" s="4" t="str">
        <f>IF($H154=0,"",VLOOKUP($G154,Data!$G$3:$BA$2935,30,FALSE))</f>
        <v/>
      </c>
      <c r="AL154" s="4" t="str">
        <f>IF($H154=0,"",VLOOKUP($G154,Data!$G$3:$BA$2935,31,FALSE))</f>
        <v/>
      </c>
      <c r="AM154" s="4" t="str">
        <f>IF($H154=0,"",VLOOKUP($G154,Data!$G$3:$BA$2935,32,FALSE))</f>
        <v/>
      </c>
      <c r="AN154" s="4" t="str">
        <f>IF($H154=0,"",VLOOKUP($G154,Data!$G$3:$BA$2935,33,FALSE))</f>
        <v/>
      </c>
      <c r="AO154" s="4" t="str">
        <f>IF($H154=0,"",VLOOKUP($G154,Data!$G$3:$BA$2935,34,FALSE))</f>
        <v/>
      </c>
      <c r="AP154" s="4" t="str">
        <f>IF($H154=0,"",VLOOKUP($G154,Data!$G$3:$BA$2935,35,FALSE))</f>
        <v/>
      </c>
      <c r="AQ154" s="4" t="str">
        <f>IF($H154=0,"",VLOOKUP($G154,Data!$G$3:$BA$2935,36,FALSE))</f>
        <v/>
      </c>
      <c r="AR154" s="4" t="str">
        <f>IF($H154=0,"",VLOOKUP($G154,Data!$G$3:$BA$2935,37,FALSE))</f>
        <v/>
      </c>
      <c r="AS154" s="4" t="str">
        <f>IF($H154=0,"",VLOOKUP($G154,Data!$G$3:$BA$2935,38,FALSE))</f>
        <v/>
      </c>
      <c r="AT154" s="4" t="str">
        <f>IF($H154=0,"",VLOOKUP($G154,Data!$G$3:$BA$2935,39,FALSE))</f>
        <v/>
      </c>
    </row>
    <row r="155" spans="1:46" x14ac:dyDescent="0.25">
      <c r="A155" s="4">
        <f>PSSE!A157</f>
        <v>927011</v>
      </c>
      <c r="B155" s="4" t="str">
        <f>PSSE!B157</f>
        <v>NOMURA_S1</v>
      </c>
      <c r="C155" s="4">
        <f>PSSE!D157</f>
        <v>6.6</v>
      </c>
      <c r="D155" s="4">
        <f>PSSE!E157</f>
        <v>6.2</v>
      </c>
      <c r="E155" s="4" t="str">
        <f>PSSE!F157</f>
        <v>ND</v>
      </c>
      <c r="F155" s="4">
        <f>PSSE!G157</f>
        <v>1</v>
      </c>
      <c r="G155" s="4" t="str">
        <f t="shared" si="2"/>
        <v>GEN6.66.2ND1</v>
      </c>
      <c r="H155" s="4">
        <f>COUNTIF(Data!$G$3:$BA$2935,GEN!$G155)</f>
        <v>1</v>
      </c>
      <c r="I155" s="4" t="str">
        <f>IF($H155=0,"",VLOOKUP($G155,Data!$G$3:$BA$2935,2,FALSE))</f>
        <v>'GENROU'</v>
      </c>
      <c r="J155" s="4">
        <f>PSSE!C157</f>
        <v>1</v>
      </c>
      <c r="K155" s="4">
        <f>IF($H155=0,"",VLOOKUP($G155,Data!$G$3:$BA$2935,4,FALSE))</f>
        <v>4.76</v>
      </c>
      <c r="L155" s="4">
        <f>IF($H155=0,"",VLOOKUP($G155,Data!$G$3:$BA$2935,5,FALSE))</f>
        <v>0.04</v>
      </c>
      <c r="M155" s="4">
        <f>IF($H155=0,"",VLOOKUP($G155,Data!$G$3:$BA$2935,6,FALSE))</f>
        <v>0.42599999999999999</v>
      </c>
      <c r="N155" s="4">
        <f>IF($H155=0,"",VLOOKUP($G155,Data!$G$3:$BA$2935,7,FALSE))</f>
        <v>6.7000000000000004E-2</v>
      </c>
      <c r="O155" s="4">
        <f>IF($H155=0,"",VLOOKUP($G155,Data!$G$3:$BA$2935,8,FALSE))</f>
        <v>3.4</v>
      </c>
      <c r="P155" s="4">
        <f>IF($H155=0,"",VLOOKUP($G155,Data!$G$3:$BA$2935,9,FALSE))</f>
        <v>0</v>
      </c>
      <c r="Q155" s="4">
        <f>IF($H155=0,"",VLOOKUP($G155,Data!$G$3:$BA$2935,10,FALSE))</f>
        <v>1.825</v>
      </c>
      <c r="R155" s="4">
        <f>IF($H155=0,"",VLOOKUP($G155,Data!$G$3:$BA$2935,11,FALSE))</f>
        <v>1.7509999999999999</v>
      </c>
      <c r="S155" s="4">
        <f>IF($H155=0,"",VLOOKUP($G155,Data!$G$3:$BA$2935,12,FALSE))</f>
        <v>0.27500000000000002</v>
      </c>
      <c r="T155" s="4">
        <f>IF($H155=0,"",VLOOKUP($G155,Data!$G$3:$BA$2935,13,FALSE))</f>
        <v>0.41699999999999998</v>
      </c>
      <c r="U155" s="4">
        <f>IF($H155=0,"",VLOOKUP($G155,Data!$G$3:$BA$2935,14,FALSE))</f>
        <v>0.28000000000000003</v>
      </c>
      <c r="V155" s="4">
        <f>IF($H155=0,"",VLOOKUP($G155,Data!$G$3:$BA$2935,15,FALSE))</f>
        <v>0.16900000000000001</v>
      </c>
      <c r="W155" s="4">
        <f>IF($H155=0,"",VLOOKUP($G155,Data!$G$3:$BA$2935,16,FALSE))</f>
        <v>0.09</v>
      </c>
      <c r="X155" s="4">
        <f>IF($H155=0,"",VLOOKUP($G155,Data!$G$3:$BA$2935,17,FALSE))</f>
        <v>0.4</v>
      </c>
      <c r="Y155" s="4" t="str">
        <f>IF($H155=0,"",VLOOKUP($G155,Data!$G$3:$BA$2935,18,FALSE))</f>
        <v>/</v>
      </c>
      <c r="Z155" s="4" t="str">
        <f>IF($H155=0,"",VLOOKUP($G155,Data!$G$3:$BA$2935,19,FALSE))</f>
        <v>/</v>
      </c>
      <c r="AA155" s="4" t="str">
        <f>IF($H155=0,"",VLOOKUP($G155,Data!$G$3:$BA$2935,20,FALSE))</f>
        <v/>
      </c>
      <c r="AB155" s="4" t="str">
        <f>IF($H155=0,"",VLOOKUP($G155,Data!$G$3:$BA$2935,21,FALSE))</f>
        <v/>
      </c>
      <c r="AC155" s="4" t="str">
        <f>IF($H155=0,"",VLOOKUP($G155,Data!$G$3:$BA$2935,22,FALSE))</f>
        <v/>
      </c>
      <c r="AD155" s="4" t="str">
        <f>IF($H155=0,"",VLOOKUP($G155,Data!$G$3:$BA$2935,23,FALSE))</f>
        <v/>
      </c>
      <c r="AE155" s="4" t="str">
        <f>IF($H155=0,"",VLOOKUP($G155,Data!$G$3:$BA$2935,24,FALSE))</f>
        <v/>
      </c>
      <c r="AF155" s="4" t="str">
        <f>IF($H155=0,"",VLOOKUP($G155,Data!$G$3:$BA$2935,25,FALSE))</f>
        <v/>
      </c>
      <c r="AG155" s="4" t="str">
        <f>IF($H155=0,"",VLOOKUP($G155,Data!$G$3:$BA$2935,26,FALSE))</f>
        <v/>
      </c>
      <c r="AH155" s="4" t="str">
        <f>IF($H155=0,"",VLOOKUP($G155,Data!$G$3:$BA$2935,27,FALSE))</f>
        <v/>
      </c>
      <c r="AI155" s="4" t="str">
        <f>IF($H155=0,"",VLOOKUP($G155,Data!$G$3:$BA$2935,28,FALSE))</f>
        <v/>
      </c>
      <c r="AJ155" s="4" t="str">
        <f>IF($H155=0,"",VLOOKUP($G155,Data!$G$3:$BA$2935,29,FALSE))</f>
        <v/>
      </c>
      <c r="AK155" s="4" t="str">
        <f>IF($H155=0,"",VLOOKUP($G155,Data!$G$3:$BA$2935,30,FALSE))</f>
        <v/>
      </c>
      <c r="AL155" s="4" t="str">
        <f>IF($H155=0,"",VLOOKUP($G155,Data!$G$3:$BA$2935,31,FALSE))</f>
        <v/>
      </c>
      <c r="AM155" s="4" t="str">
        <f>IF($H155=0,"",VLOOKUP($G155,Data!$G$3:$BA$2935,32,FALSE))</f>
        <v/>
      </c>
      <c r="AN155" s="4" t="str">
        <f>IF($H155=0,"",VLOOKUP($G155,Data!$G$3:$BA$2935,33,FALSE))</f>
        <v/>
      </c>
      <c r="AO155" s="4" t="str">
        <f>IF($H155=0,"",VLOOKUP($G155,Data!$G$3:$BA$2935,34,FALSE))</f>
        <v/>
      </c>
      <c r="AP155" s="4" t="str">
        <f>IF($H155=0,"",VLOOKUP($G155,Data!$G$3:$BA$2935,35,FALSE))</f>
        <v/>
      </c>
      <c r="AQ155" s="4" t="str">
        <f>IF($H155=0,"",VLOOKUP($G155,Data!$G$3:$BA$2935,36,FALSE))</f>
        <v/>
      </c>
      <c r="AR155" s="4" t="str">
        <f>IF($H155=0,"",VLOOKUP($G155,Data!$G$3:$BA$2935,37,FALSE))</f>
        <v/>
      </c>
      <c r="AS155" s="4" t="str">
        <f>IF($H155=0,"",VLOOKUP($G155,Data!$G$3:$BA$2935,38,FALSE))</f>
        <v/>
      </c>
      <c r="AT155" s="4" t="str">
        <f>IF($H155=0,"",VLOOKUP($G155,Data!$G$3:$BA$2935,39,FALSE))</f>
        <v/>
      </c>
    </row>
    <row r="156" spans="1:46" x14ac:dyDescent="0.25">
      <c r="A156" s="4">
        <f>PSSE!A158</f>
        <v>927011</v>
      </c>
      <c r="B156" s="4" t="str">
        <f>PSSE!B158</f>
        <v>NOMURA_S1</v>
      </c>
      <c r="C156" s="4">
        <f>PSSE!D158</f>
        <v>6.6</v>
      </c>
      <c r="D156" s="4">
        <f>PSSE!E158</f>
        <v>6.2</v>
      </c>
      <c r="E156" s="4" t="str">
        <f>PSSE!F158</f>
        <v>ND</v>
      </c>
      <c r="F156" s="4">
        <f>PSSE!G158</f>
        <v>1</v>
      </c>
      <c r="G156" s="4" t="str">
        <f t="shared" si="2"/>
        <v>GEN6.66.2ND1</v>
      </c>
      <c r="H156" s="4">
        <f>COUNTIF(Data!$G$3:$BA$2935,GEN!$G156)</f>
        <v>1</v>
      </c>
      <c r="I156" s="4" t="str">
        <f>IF($H156=0,"",VLOOKUP($G156,Data!$G$3:$BA$2935,2,FALSE))</f>
        <v>'GENROU'</v>
      </c>
      <c r="J156" s="4">
        <f>PSSE!C158</f>
        <v>2</v>
      </c>
      <c r="K156" s="4">
        <f>IF($H156=0,"",VLOOKUP($G156,Data!$G$3:$BA$2935,4,FALSE))</f>
        <v>4.76</v>
      </c>
      <c r="L156" s="4">
        <f>IF($H156=0,"",VLOOKUP($G156,Data!$G$3:$BA$2935,5,FALSE))</f>
        <v>0.04</v>
      </c>
      <c r="M156" s="4">
        <f>IF($H156=0,"",VLOOKUP($G156,Data!$G$3:$BA$2935,6,FALSE))</f>
        <v>0.42599999999999999</v>
      </c>
      <c r="N156" s="4">
        <f>IF($H156=0,"",VLOOKUP($G156,Data!$G$3:$BA$2935,7,FALSE))</f>
        <v>6.7000000000000004E-2</v>
      </c>
      <c r="O156" s="4">
        <f>IF($H156=0,"",VLOOKUP($G156,Data!$G$3:$BA$2935,8,FALSE))</f>
        <v>3.4</v>
      </c>
      <c r="P156" s="4">
        <f>IF($H156=0,"",VLOOKUP($G156,Data!$G$3:$BA$2935,9,FALSE))</f>
        <v>0</v>
      </c>
      <c r="Q156" s="4">
        <f>IF($H156=0,"",VLOOKUP($G156,Data!$G$3:$BA$2935,10,FALSE))</f>
        <v>1.825</v>
      </c>
      <c r="R156" s="4">
        <f>IF($H156=0,"",VLOOKUP($G156,Data!$G$3:$BA$2935,11,FALSE))</f>
        <v>1.7509999999999999</v>
      </c>
      <c r="S156" s="4">
        <f>IF($H156=0,"",VLOOKUP($G156,Data!$G$3:$BA$2935,12,FALSE))</f>
        <v>0.27500000000000002</v>
      </c>
      <c r="T156" s="4">
        <f>IF($H156=0,"",VLOOKUP($G156,Data!$G$3:$BA$2935,13,FALSE))</f>
        <v>0.41699999999999998</v>
      </c>
      <c r="U156" s="4">
        <f>IF($H156=0,"",VLOOKUP($G156,Data!$G$3:$BA$2935,14,FALSE))</f>
        <v>0.28000000000000003</v>
      </c>
      <c r="V156" s="4">
        <f>IF($H156=0,"",VLOOKUP($G156,Data!$G$3:$BA$2935,15,FALSE))</f>
        <v>0.16900000000000001</v>
      </c>
      <c r="W156" s="4">
        <f>IF($H156=0,"",VLOOKUP($G156,Data!$G$3:$BA$2935,16,FALSE))</f>
        <v>0.09</v>
      </c>
      <c r="X156" s="4">
        <f>IF($H156=0,"",VLOOKUP($G156,Data!$G$3:$BA$2935,17,FALSE))</f>
        <v>0.4</v>
      </c>
      <c r="Y156" s="4" t="str">
        <f>IF($H156=0,"",VLOOKUP($G156,Data!$G$3:$BA$2935,18,FALSE))</f>
        <v>/</v>
      </c>
      <c r="Z156" s="4" t="str">
        <f>IF($H156=0,"",VLOOKUP($G156,Data!$G$3:$BA$2935,19,FALSE))</f>
        <v>/</v>
      </c>
      <c r="AA156" s="4" t="str">
        <f>IF($H156=0,"",VLOOKUP($G156,Data!$G$3:$BA$2935,20,FALSE))</f>
        <v/>
      </c>
      <c r="AB156" s="4" t="str">
        <f>IF($H156=0,"",VLOOKUP($G156,Data!$G$3:$BA$2935,21,FALSE))</f>
        <v/>
      </c>
      <c r="AC156" s="4" t="str">
        <f>IF($H156=0,"",VLOOKUP($G156,Data!$G$3:$BA$2935,22,FALSE))</f>
        <v/>
      </c>
      <c r="AD156" s="4" t="str">
        <f>IF($H156=0,"",VLOOKUP($G156,Data!$G$3:$BA$2935,23,FALSE))</f>
        <v/>
      </c>
      <c r="AE156" s="4" t="str">
        <f>IF($H156=0,"",VLOOKUP($G156,Data!$G$3:$BA$2935,24,FALSE))</f>
        <v/>
      </c>
      <c r="AF156" s="4" t="str">
        <f>IF($H156=0,"",VLOOKUP($G156,Data!$G$3:$BA$2935,25,FALSE))</f>
        <v/>
      </c>
      <c r="AG156" s="4" t="str">
        <f>IF($H156=0,"",VLOOKUP($G156,Data!$G$3:$BA$2935,26,FALSE))</f>
        <v/>
      </c>
      <c r="AH156" s="4" t="str">
        <f>IF($H156=0,"",VLOOKUP($G156,Data!$G$3:$BA$2935,27,FALSE))</f>
        <v/>
      </c>
      <c r="AI156" s="4" t="str">
        <f>IF($H156=0,"",VLOOKUP($G156,Data!$G$3:$BA$2935,28,FALSE))</f>
        <v/>
      </c>
      <c r="AJ156" s="4" t="str">
        <f>IF($H156=0,"",VLOOKUP($G156,Data!$G$3:$BA$2935,29,FALSE))</f>
        <v/>
      </c>
      <c r="AK156" s="4" t="str">
        <f>IF($H156=0,"",VLOOKUP($G156,Data!$G$3:$BA$2935,30,FALSE))</f>
        <v/>
      </c>
      <c r="AL156" s="4" t="str">
        <f>IF($H156=0,"",VLOOKUP($G156,Data!$G$3:$BA$2935,31,FALSE))</f>
        <v/>
      </c>
      <c r="AM156" s="4" t="str">
        <f>IF($H156=0,"",VLOOKUP($G156,Data!$G$3:$BA$2935,32,FALSE))</f>
        <v/>
      </c>
      <c r="AN156" s="4" t="str">
        <f>IF($H156=0,"",VLOOKUP($G156,Data!$G$3:$BA$2935,33,FALSE))</f>
        <v/>
      </c>
      <c r="AO156" s="4" t="str">
        <f>IF($H156=0,"",VLOOKUP($G156,Data!$G$3:$BA$2935,34,FALSE))</f>
        <v/>
      </c>
      <c r="AP156" s="4" t="str">
        <f>IF($H156=0,"",VLOOKUP($G156,Data!$G$3:$BA$2935,35,FALSE))</f>
        <v/>
      </c>
      <c r="AQ156" s="4" t="str">
        <f>IF($H156=0,"",VLOOKUP($G156,Data!$G$3:$BA$2935,36,FALSE))</f>
        <v/>
      </c>
      <c r="AR156" s="4" t="str">
        <f>IF($H156=0,"",VLOOKUP($G156,Data!$G$3:$BA$2935,37,FALSE))</f>
        <v/>
      </c>
      <c r="AS156" s="4" t="str">
        <f>IF($H156=0,"",VLOOKUP($G156,Data!$G$3:$BA$2935,38,FALSE))</f>
        <v/>
      </c>
      <c r="AT156" s="4" t="str">
        <f>IF($H156=0,"",VLOOKUP($G156,Data!$G$3:$BA$2935,39,FALSE))</f>
        <v/>
      </c>
    </row>
    <row r="157" spans="1:46" x14ac:dyDescent="0.25">
      <c r="A157" s="4">
        <f>PSSE!A159</f>
        <v>927011</v>
      </c>
      <c r="B157" s="4" t="str">
        <f>PSSE!B159</f>
        <v>NOMURA_S1</v>
      </c>
      <c r="C157" s="4">
        <f>PSSE!D159</f>
        <v>6.6</v>
      </c>
      <c r="D157" s="4">
        <f>PSSE!E159</f>
        <v>6.2</v>
      </c>
      <c r="E157" s="4" t="str">
        <f>PSSE!F159</f>
        <v>ND</v>
      </c>
      <c r="F157" s="4">
        <f>PSSE!G159</f>
        <v>1</v>
      </c>
      <c r="G157" s="4" t="str">
        <f t="shared" si="2"/>
        <v>GEN6.66.2ND1</v>
      </c>
      <c r="H157" s="4">
        <f>COUNTIF(Data!$G$3:$BA$2935,GEN!$G157)</f>
        <v>1</v>
      </c>
      <c r="I157" s="4" t="str">
        <f>IF($H157=0,"",VLOOKUP($G157,Data!$G$3:$BA$2935,2,FALSE))</f>
        <v>'GENROU'</v>
      </c>
      <c r="J157" s="4">
        <f>PSSE!C159</f>
        <v>3</v>
      </c>
      <c r="K157" s="4">
        <f>IF($H157=0,"",VLOOKUP($G157,Data!$G$3:$BA$2935,4,FALSE))</f>
        <v>4.76</v>
      </c>
      <c r="L157" s="4">
        <f>IF($H157=0,"",VLOOKUP($G157,Data!$G$3:$BA$2935,5,FALSE))</f>
        <v>0.04</v>
      </c>
      <c r="M157" s="4">
        <f>IF($H157=0,"",VLOOKUP($G157,Data!$G$3:$BA$2935,6,FALSE))</f>
        <v>0.42599999999999999</v>
      </c>
      <c r="N157" s="4">
        <f>IF($H157=0,"",VLOOKUP($G157,Data!$G$3:$BA$2935,7,FALSE))</f>
        <v>6.7000000000000004E-2</v>
      </c>
      <c r="O157" s="4">
        <f>IF($H157=0,"",VLOOKUP($G157,Data!$G$3:$BA$2935,8,FALSE))</f>
        <v>3.4</v>
      </c>
      <c r="P157" s="4">
        <f>IF($H157=0,"",VLOOKUP($G157,Data!$G$3:$BA$2935,9,FALSE))</f>
        <v>0</v>
      </c>
      <c r="Q157" s="4">
        <f>IF($H157=0,"",VLOOKUP($G157,Data!$G$3:$BA$2935,10,FALSE))</f>
        <v>1.825</v>
      </c>
      <c r="R157" s="4">
        <f>IF($H157=0,"",VLOOKUP($G157,Data!$G$3:$BA$2935,11,FALSE))</f>
        <v>1.7509999999999999</v>
      </c>
      <c r="S157" s="4">
        <f>IF($H157=0,"",VLOOKUP($G157,Data!$G$3:$BA$2935,12,FALSE))</f>
        <v>0.27500000000000002</v>
      </c>
      <c r="T157" s="4">
        <f>IF($H157=0,"",VLOOKUP($G157,Data!$G$3:$BA$2935,13,FALSE))</f>
        <v>0.41699999999999998</v>
      </c>
      <c r="U157" s="4">
        <f>IF($H157=0,"",VLOOKUP($G157,Data!$G$3:$BA$2935,14,FALSE))</f>
        <v>0.28000000000000003</v>
      </c>
      <c r="V157" s="4">
        <f>IF($H157=0,"",VLOOKUP($G157,Data!$G$3:$BA$2935,15,FALSE))</f>
        <v>0.16900000000000001</v>
      </c>
      <c r="W157" s="4">
        <f>IF($H157=0,"",VLOOKUP($G157,Data!$G$3:$BA$2935,16,FALSE))</f>
        <v>0.09</v>
      </c>
      <c r="X157" s="4">
        <f>IF($H157=0,"",VLOOKUP($G157,Data!$G$3:$BA$2935,17,FALSE))</f>
        <v>0.4</v>
      </c>
      <c r="Y157" s="4" t="str">
        <f>IF($H157=0,"",VLOOKUP($G157,Data!$G$3:$BA$2935,18,FALSE))</f>
        <v>/</v>
      </c>
      <c r="Z157" s="4" t="str">
        <f>IF($H157=0,"",VLOOKUP($G157,Data!$G$3:$BA$2935,19,FALSE))</f>
        <v>/</v>
      </c>
      <c r="AA157" s="4" t="str">
        <f>IF($H157=0,"",VLOOKUP($G157,Data!$G$3:$BA$2935,20,FALSE))</f>
        <v/>
      </c>
      <c r="AB157" s="4" t="str">
        <f>IF($H157=0,"",VLOOKUP($G157,Data!$G$3:$BA$2935,21,FALSE))</f>
        <v/>
      </c>
      <c r="AC157" s="4" t="str">
        <f>IF($H157=0,"",VLOOKUP($G157,Data!$G$3:$BA$2935,22,FALSE))</f>
        <v/>
      </c>
      <c r="AD157" s="4" t="str">
        <f>IF($H157=0,"",VLOOKUP($G157,Data!$G$3:$BA$2935,23,FALSE))</f>
        <v/>
      </c>
      <c r="AE157" s="4" t="str">
        <f>IF($H157=0,"",VLOOKUP($G157,Data!$G$3:$BA$2935,24,FALSE))</f>
        <v/>
      </c>
      <c r="AF157" s="4" t="str">
        <f>IF($H157=0,"",VLOOKUP($G157,Data!$G$3:$BA$2935,25,FALSE))</f>
        <v/>
      </c>
      <c r="AG157" s="4" t="str">
        <f>IF($H157=0,"",VLOOKUP($G157,Data!$G$3:$BA$2935,26,FALSE))</f>
        <v/>
      </c>
      <c r="AH157" s="4" t="str">
        <f>IF($H157=0,"",VLOOKUP($G157,Data!$G$3:$BA$2935,27,FALSE))</f>
        <v/>
      </c>
      <c r="AI157" s="4" t="str">
        <f>IF($H157=0,"",VLOOKUP($G157,Data!$G$3:$BA$2935,28,FALSE))</f>
        <v/>
      </c>
      <c r="AJ157" s="4" t="str">
        <f>IF($H157=0,"",VLOOKUP($G157,Data!$G$3:$BA$2935,29,FALSE))</f>
        <v/>
      </c>
      <c r="AK157" s="4" t="str">
        <f>IF($H157=0,"",VLOOKUP($G157,Data!$G$3:$BA$2935,30,FALSE))</f>
        <v/>
      </c>
      <c r="AL157" s="4" t="str">
        <f>IF($H157=0,"",VLOOKUP($G157,Data!$G$3:$BA$2935,31,FALSE))</f>
        <v/>
      </c>
      <c r="AM157" s="4" t="str">
        <f>IF($H157=0,"",VLOOKUP($G157,Data!$G$3:$BA$2935,32,FALSE))</f>
        <v/>
      </c>
      <c r="AN157" s="4" t="str">
        <f>IF($H157=0,"",VLOOKUP($G157,Data!$G$3:$BA$2935,33,FALSE))</f>
        <v/>
      </c>
      <c r="AO157" s="4" t="str">
        <f>IF($H157=0,"",VLOOKUP($G157,Data!$G$3:$BA$2935,34,FALSE))</f>
        <v/>
      </c>
      <c r="AP157" s="4" t="str">
        <f>IF($H157=0,"",VLOOKUP($G157,Data!$G$3:$BA$2935,35,FALSE))</f>
        <v/>
      </c>
      <c r="AQ157" s="4" t="str">
        <f>IF($H157=0,"",VLOOKUP($G157,Data!$G$3:$BA$2935,36,FALSE))</f>
        <v/>
      </c>
      <c r="AR157" s="4" t="str">
        <f>IF($H157=0,"",VLOOKUP($G157,Data!$G$3:$BA$2935,37,FALSE))</f>
        <v/>
      </c>
      <c r="AS157" s="4" t="str">
        <f>IF($H157=0,"",VLOOKUP($G157,Data!$G$3:$BA$2935,38,FALSE))</f>
        <v/>
      </c>
      <c r="AT157" s="4" t="str">
        <f>IF($H157=0,"",VLOOKUP($G157,Data!$G$3:$BA$2935,39,FALSE))</f>
        <v/>
      </c>
    </row>
    <row r="158" spans="1:46" x14ac:dyDescent="0.25">
      <c r="A158" s="4">
        <f>PSSE!A160</f>
        <v>927011</v>
      </c>
      <c r="B158" s="4" t="str">
        <f>PSSE!B160</f>
        <v>NOMURA_S1</v>
      </c>
      <c r="C158" s="4">
        <f>PSSE!D160</f>
        <v>6.6</v>
      </c>
      <c r="D158" s="4">
        <f>PSSE!E160</f>
        <v>6.2</v>
      </c>
      <c r="E158" s="4" t="str">
        <f>PSSE!F160</f>
        <v>ND</v>
      </c>
      <c r="F158" s="4">
        <f>PSSE!G160</f>
        <v>1</v>
      </c>
      <c r="G158" s="4" t="str">
        <f t="shared" si="2"/>
        <v>GEN6.66.2ND1</v>
      </c>
      <c r="H158" s="4">
        <f>COUNTIF(Data!$G$3:$BA$2935,GEN!$G158)</f>
        <v>1</v>
      </c>
      <c r="I158" s="4" t="str">
        <f>IF($H158=0,"",VLOOKUP($G158,Data!$G$3:$BA$2935,2,FALSE))</f>
        <v>'GENROU'</v>
      </c>
      <c r="J158" s="4">
        <f>PSSE!C160</f>
        <v>4</v>
      </c>
      <c r="K158" s="4">
        <f>IF($H158=0,"",VLOOKUP($G158,Data!$G$3:$BA$2935,4,FALSE))</f>
        <v>4.76</v>
      </c>
      <c r="L158" s="4">
        <f>IF($H158=0,"",VLOOKUP($G158,Data!$G$3:$BA$2935,5,FALSE))</f>
        <v>0.04</v>
      </c>
      <c r="M158" s="4">
        <f>IF($H158=0,"",VLOOKUP($G158,Data!$G$3:$BA$2935,6,FALSE))</f>
        <v>0.42599999999999999</v>
      </c>
      <c r="N158" s="4">
        <f>IF($H158=0,"",VLOOKUP($G158,Data!$G$3:$BA$2935,7,FALSE))</f>
        <v>6.7000000000000004E-2</v>
      </c>
      <c r="O158" s="4">
        <f>IF($H158=0,"",VLOOKUP($G158,Data!$G$3:$BA$2935,8,FALSE))</f>
        <v>3.4</v>
      </c>
      <c r="P158" s="4">
        <f>IF($H158=0,"",VLOOKUP($G158,Data!$G$3:$BA$2935,9,FALSE))</f>
        <v>0</v>
      </c>
      <c r="Q158" s="4">
        <f>IF($H158=0,"",VLOOKUP($G158,Data!$G$3:$BA$2935,10,FALSE))</f>
        <v>1.825</v>
      </c>
      <c r="R158" s="4">
        <f>IF($H158=0,"",VLOOKUP($G158,Data!$G$3:$BA$2935,11,FALSE))</f>
        <v>1.7509999999999999</v>
      </c>
      <c r="S158" s="4">
        <f>IF($H158=0,"",VLOOKUP($G158,Data!$G$3:$BA$2935,12,FALSE))</f>
        <v>0.27500000000000002</v>
      </c>
      <c r="T158" s="4">
        <f>IF($H158=0,"",VLOOKUP($G158,Data!$G$3:$BA$2935,13,FALSE))</f>
        <v>0.41699999999999998</v>
      </c>
      <c r="U158" s="4">
        <f>IF($H158=0,"",VLOOKUP($G158,Data!$G$3:$BA$2935,14,FALSE))</f>
        <v>0.28000000000000003</v>
      </c>
      <c r="V158" s="4">
        <f>IF($H158=0,"",VLOOKUP($G158,Data!$G$3:$BA$2935,15,FALSE))</f>
        <v>0.16900000000000001</v>
      </c>
      <c r="W158" s="4">
        <f>IF($H158=0,"",VLOOKUP($G158,Data!$G$3:$BA$2935,16,FALSE))</f>
        <v>0.09</v>
      </c>
      <c r="X158" s="4">
        <f>IF($H158=0,"",VLOOKUP($G158,Data!$G$3:$BA$2935,17,FALSE))</f>
        <v>0.4</v>
      </c>
      <c r="Y158" s="4" t="str">
        <f>IF($H158=0,"",VLOOKUP($G158,Data!$G$3:$BA$2935,18,FALSE))</f>
        <v>/</v>
      </c>
      <c r="Z158" s="4" t="str">
        <f>IF($H158=0,"",VLOOKUP($G158,Data!$G$3:$BA$2935,19,FALSE))</f>
        <v>/</v>
      </c>
      <c r="AA158" s="4" t="str">
        <f>IF($H158=0,"",VLOOKUP($G158,Data!$G$3:$BA$2935,20,FALSE))</f>
        <v/>
      </c>
      <c r="AB158" s="4" t="str">
        <f>IF($H158=0,"",VLOOKUP($G158,Data!$G$3:$BA$2935,21,FALSE))</f>
        <v/>
      </c>
      <c r="AC158" s="4" t="str">
        <f>IF($H158=0,"",VLOOKUP($G158,Data!$G$3:$BA$2935,22,FALSE))</f>
        <v/>
      </c>
      <c r="AD158" s="4" t="str">
        <f>IF($H158=0,"",VLOOKUP($G158,Data!$G$3:$BA$2935,23,FALSE))</f>
        <v/>
      </c>
      <c r="AE158" s="4" t="str">
        <f>IF($H158=0,"",VLOOKUP($G158,Data!$G$3:$BA$2935,24,FALSE))</f>
        <v/>
      </c>
      <c r="AF158" s="4" t="str">
        <f>IF($H158=0,"",VLOOKUP($G158,Data!$G$3:$BA$2935,25,FALSE))</f>
        <v/>
      </c>
      <c r="AG158" s="4" t="str">
        <f>IF($H158=0,"",VLOOKUP($G158,Data!$G$3:$BA$2935,26,FALSE))</f>
        <v/>
      </c>
      <c r="AH158" s="4" t="str">
        <f>IF($H158=0,"",VLOOKUP($G158,Data!$G$3:$BA$2935,27,FALSE))</f>
        <v/>
      </c>
      <c r="AI158" s="4" t="str">
        <f>IF($H158=0,"",VLOOKUP($G158,Data!$G$3:$BA$2935,28,FALSE))</f>
        <v/>
      </c>
      <c r="AJ158" s="4" t="str">
        <f>IF($H158=0,"",VLOOKUP($G158,Data!$G$3:$BA$2935,29,FALSE))</f>
        <v/>
      </c>
      <c r="AK158" s="4" t="str">
        <f>IF($H158=0,"",VLOOKUP($G158,Data!$G$3:$BA$2935,30,FALSE))</f>
        <v/>
      </c>
      <c r="AL158" s="4" t="str">
        <f>IF($H158=0,"",VLOOKUP($G158,Data!$G$3:$BA$2935,31,FALSE))</f>
        <v/>
      </c>
      <c r="AM158" s="4" t="str">
        <f>IF($H158=0,"",VLOOKUP($G158,Data!$G$3:$BA$2935,32,FALSE))</f>
        <v/>
      </c>
      <c r="AN158" s="4" t="str">
        <f>IF($H158=0,"",VLOOKUP($G158,Data!$G$3:$BA$2935,33,FALSE))</f>
        <v/>
      </c>
      <c r="AO158" s="4" t="str">
        <f>IF($H158=0,"",VLOOKUP($G158,Data!$G$3:$BA$2935,34,FALSE))</f>
        <v/>
      </c>
      <c r="AP158" s="4" t="str">
        <f>IF($H158=0,"",VLOOKUP($G158,Data!$G$3:$BA$2935,35,FALSE))</f>
        <v/>
      </c>
      <c r="AQ158" s="4" t="str">
        <f>IF($H158=0,"",VLOOKUP($G158,Data!$G$3:$BA$2935,36,FALSE))</f>
        <v/>
      </c>
      <c r="AR158" s="4" t="str">
        <f>IF($H158=0,"",VLOOKUP($G158,Data!$G$3:$BA$2935,37,FALSE))</f>
        <v/>
      </c>
      <c r="AS158" s="4" t="str">
        <f>IF($H158=0,"",VLOOKUP($G158,Data!$G$3:$BA$2935,38,FALSE))</f>
        <v/>
      </c>
      <c r="AT158" s="4" t="str">
        <f>IF($H158=0,"",VLOOKUP($G158,Data!$G$3:$BA$2935,39,FALSE))</f>
        <v/>
      </c>
    </row>
    <row r="159" spans="1:46" x14ac:dyDescent="0.25">
      <c r="A159" s="4">
        <f>PSSE!A161</f>
        <v>927012</v>
      </c>
      <c r="B159" s="4" t="str">
        <f>PSSE!B161</f>
        <v>NOMURA_S2</v>
      </c>
      <c r="C159" s="4">
        <f>PSSE!D161</f>
        <v>6.6</v>
      </c>
      <c r="D159" s="4">
        <f>PSSE!E161</f>
        <v>6.2</v>
      </c>
      <c r="E159" s="4" t="str">
        <f>PSSE!F161</f>
        <v>ND</v>
      </c>
      <c r="F159" s="4">
        <f>PSSE!G161</f>
        <v>1</v>
      </c>
      <c r="G159" s="4" t="str">
        <f t="shared" si="2"/>
        <v>GEN6.66.2ND1</v>
      </c>
      <c r="H159" s="4">
        <f>COUNTIF(Data!$G$3:$BA$2935,GEN!$G159)</f>
        <v>1</v>
      </c>
      <c r="I159" s="4" t="str">
        <f>IF($H159=0,"",VLOOKUP($G159,Data!$G$3:$BA$2935,2,FALSE))</f>
        <v>'GENROU'</v>
      </c>
      <c r="J159" s="4">
        <f>PSSE!C161</f>
        <v>1</v>
      </c>
      <c r="K159" s="4">
        <f>IF($H159=0,"",VLOOKUP($G159,Data!$G$3:$BA$2935,4,FALSE))</f>
        <v>4.76</v>
      </c>
      <c r="L159" s="4">
        <f>IF($H159=0,"",VLOOKUP($G159,Data!$G$3:$BA$2935,5,FALSE))</f>
        <v>0.04</v>
      </c>
      <c r="M159" s="4">
        <f>IF($H159=0,"",VLOOKUP($G159,Data!$G$3:$BA$2935,6,FALSE))</f>
        <v>0.42599999999999999</v>
      </c>
      <c r="N159" s="4">
        <f>IF($H159=0,"",VLOOKUP($G159,Data!$G$3:$BA$2935,7,FALSE))</f>
        <v>6.7000000000000004E-2</v>
      </c>
      <c r="O159" s="4">
        <f>IF($H159=0,"",VLOOKUP($G159,Data!$G$3:$BA$2935,8,FALSE))</f>
        <v>3.4</v>
      </c>
      <c r="P159" s="4">
        <f>IF($H159=0,"",VLOOKUP($G159,Data!$G$3:$BA$2935,9,FALSE))</f>
        <v>0</v>
      </c>
      <c r="Q159" s="4">
        <f>IF($H159=0,"",VLOOKUP($G159,Data!$G$3:$BA$2935,10,FALSE))</f>
        <v>1.825</v>
      </c>
      <c r="R159" s="4">
        <f>IF($H159=0,"",VLOOKUP($G159,Data!$G$3:$BA$2935,11,FALSE))</f>
        <v>1.7509999999999999</v>
      </c>
      <c r="S159" s="4">
        <f>IF($H159=0,"",VLOOKUP($G159,Data!$G$3:$BA$2935,12,FALSE))</f>
        <v>0.27500000000000002</v>
      </c>
      <c r="T159" s="4">
        <f>IF($H159=0,"",VLOOKUP($G159,Data!$G$3:$BA$2935,13,FALSE))</f>
        <v>0.41699999999999998</v>
      </c>
      <c r="U159" s="4">
        <f>IF($H159=0,"",VLOOKUP($G159,Data!$G$3:$BA$2935,14,FALSE))</f>
        <v>0.28000000000000003</v>
      </c>
      <c r="V159" s="4">
        <f>IF($H159=0,"",VLOOKUP($G159,Data!$G$3:$BA$2935,15,FALSE))</f>
        <v>0.16900000000000001</v>
      </c>
      <c r="W159" s="4">
        <f>IF($H159=0,"",VLOOKUP($G159,Data!$G$3:$BA$2935,16,FALSE))</f>
        <v>0.09</v>
      </c>
      <c r="X159" s="4">
        <f>IF($H159=0,"",VLOOKUP($G159,Data!$G$3:$BA$2935,17,FALSE))</f>
        <v>0.4</v>
      </c>
      <c r="Y159" s="4" t="str">
        <f>IF($H159=0,"",VLOOKUP($G159,Data!$G$3:$BA$2935,18,FALSE))</f>
        <v>/</v>
      </c>
      <c r="Z159" s="4" t="str">
        <f>IF($H159=0,"",VLOOKUP($G159,Data!$G$3:$BA$2935,19,FALSE))</f>
        <v>/</v>
      </c>
      <c r="AA159" s="4" t="str">
        <f>IF($H159=0,"",VLOOKUP($G159,Data!$G$3:$BA$2935,20,FALSE))</f>
        <v/>
      </c>
      <c r="AB159" s="4" t="str">
        <f>IF($H159=0,"",VLOOKUP($G159,Data!$G$3:$BA$2935,21,FALSE))</f>
        <v/>
      </c>
      <c r="AC159" s="4" t="str">
        <f>IF($H159=0,"",VLOOKUP($G159,Data!$G$3:$BA$2935,22,FALSE))</f>
        <v/>
      </c>
      <c r="AD159" s="4" t="str">
        <f>IF($H159=0,"",VLOOKUP($G159,Data!$G$3:$BA$2935,23,FALSE))</f>
        <v/>
      </c>
      <c r="AE159" s="4" t="str">
        <f>IF($H159=0,"",VLOOKUP($G159,Data!$G$3:$BA$2935,24,FALSE))</f>
        <v/>
      </c>
      <c r="AF159" s="4" t="str">
        <f>IF($H159=0,"",VLOOKUP($G159,Data!$G$3:$BA$2935,25,FALSE))</f>
        <v/>
      </c>
      <c r="AG159" s="4" t="str">
        <f>IF($H159=0,"",VLOOKUP($G159,Data!$G$3:$BA$2935,26,FALSE))</f>
        <v/>
      </c>
      <c r="AH159" s="4" t="str">
        <f>IF($H159=0,"",VLOOKUP($G159,Data!$G$3:$BA$2935,27,FALSE))</f>
        <v/>
      </c>
      <c r="AI159" s="4" t="str">
        <f>IF($H159=0,"",VLOOKUP($G159,Data!$G$3:$BA$2935,28,FALSE))</f>
        <v/>
      </c>
      <c r="AJ159" s="4" t="str">
        <f>IF($H159=0,"",VLOOKUP($G159,Data!$G$3:$BA$2935,29,FALSE))</f>
        <v/>
      </c>
      <c r="AK159" s="4" t="str">
        <f>IF($H159=0,"",VLOOKUP($G159,Data!$G$3:$BA$2935,30,FALSE))</f>
        <v/>
      </c>
      <c r="AL159" s="4" t="str">
        <f>IF($H159=0,"",VLOOKUP($G159,Data!$G$3:$BA$2935,31,FALSE))</f>
        <v/>
      </c>
      <c r="AM159" s="4" t="str">
        <f>IF($H159=0,"",VLOOKUP($G159,Data!$G$3:$BA$2935,32,FALSE))</f>
        <v/>
      </c>
      <c r="AN159" s="4" t="str">
        <f>IF($H159=0,"",VLOOKUP($G159,Data!$G$3:$BA$2935,33,FALSE))</f>
        <v/>
      </c>
      <c r="AO159" s="4" t="str">
        <f>IF($H159=0,"",VLOOKUP($G159,Data!$G$3:$BA$2935,34,FALSE))</f>
        <v/>
      </c>
      <c r="AP159" s="4" t="str">
        <f>IF($H159=0,"",VLOOKUP($G159,Data!$G$3:$BA$2935,35,FALSE))</f>
        <v/>
      </c>
      <c r="AQ159" s="4" t="str">
        <f>IF($H159=0,"",VLOOKUP($G159,Data!$G$3:$BA$2935,36,FALSE))</f>
        <v/>
      </c>
      <c r="AR159" s="4" t="str">
        <f>IF($H159=0,"",VLOOKUP($G159,Data!$G$3:$BA$2935,37,FALSE))</f>
        <v/>
      </c>
      <c r="AS159" s="4" t="str">
        <f>IF($H159=0,"",VLOOKUP($G159,Data!$G$3:$BA$2935,38,FALSE))</f>
        <v/>
      </c>
      <c r="AT159" s="4" t="str">
        <f>IF($H159=0,"",VLOOKUP($G159,Data!$G$3:$BA$2935,39,FALSE))</f>
        <v/>
      </c>
    </row>
    <row r="160" spans="1:46" x14ac:dyDescent="0.25">
      <c r="A160" s="4">
        <f>PSSE!A162</f>
        <v>927013</v>
      </c>
      <c r="B160" s="4" t="str">
        <f>PSSE!B162</f>
        <v>NOMURA_S3</v>
      </c>
      <c r="C160" s="4">
        <f>PSSE!D162</f>
        <v>6.6</v>
      </c>
      <c r="D160" s="4">
        <f>PSSE!E162</f>
        <v>6.2</v>
      </c>
      <c r="E160" s="4" t="str">
        <f>PSSE!F162</f>
        <v>ND</v>
      </c>
      <c r="F160" s="4">
        <f>PSSE!G162</f>
        <v>1</v>
      </c>
      <c r="G160" s="4" t="str">
        <f t="shared" si="2"/>
        <v>GEN6.66.2ND1</v>
      </c>
      <c r="H160" s="4">
        <f>COUNTIF(Data!$G$3:$BA$2935,GEN!$G160)</f>
        <v>1</v>
      </c>
      <c r="I160" s="4" t="str">
        <f>IF($H160=0,"",VLOOKUP($G160,Data!$G$3:$BA$2935,2,FALSE))</f>
        <v>'GENROU'</v>
      </c>
      <c r="J160" s="4">
        <f>PSSE!C162</f>
        <v>1</v>
      </c>
      <c r="K160" s="4">
        <f>IF($H160=0,"",VLOOKUP($G160,Data!$G$3:$BA$2935,4,FALSE))</f>
        <v>4.76</v>
      </c>
      <c r="L160" s="4">
        <f>IF($H160=0,"",VLOOKUP($G160,Data!$G$3:$BA$2935,5,FALSE))</f>
        <v>0.04</v>
      </c>
      <c r="M160" s="4">
        <f>IF($H160=0,"",VLOOKUP($G160,Data!$G$3:$BA$2935,6,FALSE))</f>
        <v>0.42599999999999999</v>
      </c>
      <c r="N160" s="4">
        <f>IF($H160=0,"",VLOOKUP($G160,Data!$G$3:$BA$2935,7,FALSE))</f>
        <v>6.7000000000000004E-2</v>
      </c>
      <c r="O160" s="4">
        <f>IF($H160=0,"",VLOOKUP($G160,Data!$G$3:$BA$2935,8,FALSE))</f>
        <v>3.4</v>
      </c>
      <c r="P160" s="4">
        <f>IF($H160=0,"",VLOOKUP($G160,Data!$G$3:$BA$2935,9,FALSE))</f>
        <v>0</v>
      </c>
      <c r="Q160" s="4">
        <f>IF($H160=0,"",VLOOKUP($G160,Data!$G$3:$BA$2935,10,FALSE))</f>
        <v>1.825</v>
      </c>
      <c r="R160" s="4">
        <f>IF($H160=0,"",VLOOKUP($G160,Data!$G$3:$BA$2935,11,FALSE))</f>
        <v>1.7509999999999999</v>
      </c>
      <c r="S160" s="4">
        <f>IF($H160=0,"",VLOOKUP($G160,Data!$G$3:$BA$2935,12,FALSE))</f>
        <v>0.27500000000000002</v>
      </c>
      <c r="T160" s="4">
        <f>IF($H160=0,"",VLOOKUP($G160,Data!$G$3:$BA$2935,13,FALSE))</f>
        <v>0.41699999999999998</v>
      </c>
      <c r="U160" s="4">
        <f>IF($H160=0,"",VLOOKUP($G160,Data!$G$3:$BA$2935,14,FALSE))</f>
        <v>0.28000000000000003</v>
      </c>
      <c r="V160" s="4">
        <f>IF($H160=0,"",VLOOKUP($G160,Data!$G$3:$BA$2935,15,FALSE))</f>
        <v>0.16900000000000001</v>
      </c>
      <c r="W160" s="4">
        <f>IF($H160=0,"",VLOOKUP($G160,Data!$G$3:$BA$2935,16,FALSE))</f>
        <v>0.09</v>
      </c>
      <c r="X160" s="4">
        <f>IF($H160=0,"",VLOOKUP($G160,Data!$G$3:$BA$2935,17,FALSE))</f>
        <v>0.4</v>
      </c>
      <c r="Y160" s="4" t="str">
        <f>IF($H160=0,"",VLOOKUP($G160,Data!$G$3:$BA$2935,18,FALSE))</f>
        <v>/</v>
      </c>
      <c r="Z160" s="4" t="str">
        <f>IF($H160=0,"",VLOOKUP($G160,Data!$G$3:$BA$2935,19,FALSE))</f>
        <v>/</v>
      </c>
      <c r="AA160" s="4" t="str">
        <f>IF($H160=0,"",VLOOKUP($G160,Data!$G$3:$BA$2935,20,FALSE))</f>
        <v/>
      </c>
      <c r="AB160" s="4" t="str">
        <f>IF($H160=0,"",VLOOKUP($G160,Data!$G$3:$BA$2935,21,FALSE))</f>
        <v/>
      </c>
      <c r="AC160" s="4" t="str">
        <f>IF($H160=0,"",VLOOKUP($G160,Data!$G$3:$BA$2935,22,FALSE))</f>
        <v/>
      </c>
      <c r="AD160" s="4" t="str">
        <f>IF($H160=0,"",VLOOKUP($G160,Data!$G$3:$BA$2935,23,FALSE))</f>
        <v/>
      </c>
      <c r="AE160" s="4" t="str">
        <f>IF($H160=0,"",VLOOKUP($G160,Data!$G$3:$BA$2935,24,FALSE))</f>
        <v/>
      </c>
      <c r="AF160" s="4" t="str">
        <f>IF($H160=0,"",VLOOKUP($G160,Data!$G$3:$BA$2935,25,FALSE))</f>
        <v/>
      </c>
      <c r="AG160" s="4" t="str">
        <f>IF($H160=0,"",VLOOKUP($G160,Data!$G$3:$BA$2935,26,FALSE))</f>
        <v/>
      </c>
      <c r="AH160" s="4" t="str">
        <f>IF($H160=0,"",VLOOKUP($G160,Data!$G$3:$BA$2935,27,FALSE))</f>
        <v/>
      </c>
      <c r="AI160" s="4" t="str">
        <f>IF($H160=0,"",VLOOKUP($G160,Data!$G$3:$BA$2935,28,FALSE))</f>
        <v/>
      </c>
      <c r="AJ160" s="4" t="str">
        <f>IF($H160=0,"",VLOOKUP($G160,Data!$G$3:$BA$2935,29,FALSE))</f>
        <v/>
      </c>
      <c r="AK160" s="4" t="str">
        <f>IF($H160=0,"",VLOOKUP($G160,Data!$G$3:$BA$2935,30,FALSE))</f>
        <v/>
      </c>
      <c r="AL160" s="4" t="str">
        <f>IF($H160=0,"",VLOOKUP($G160,Data!$G$3:$BA$2935,31,FALSE))</f>
        <v/>
      </c>
      <c r="AM160" s="4" t="str">
        <f>IF($H160=0,"",VLOOKUP($G160,Data!$G$3:$BA$2935,32,FALSE))</f>
        <v/>
      </c>
      <c r="AN160" s="4" t="str">
        <f>IF($H160=0,"",VLOOKUP($G160,Data!$G$3:$BA$2935,33,FALSE))</f>
        <v/>
      </c>
      <c r="AO160" s="4" t="str">
        <f>IF($H160=0,"",VLOOKUP($G160,Data!$G$3:$BA$2935,34,FALSE))</f>
        <v/>
      </c>
      <c r="AP160" s="4" t="str">
        <f>IF($H160=0,"",VLOOKUP($G160,Data!$G$3:$BA$2935,35,FALSE))</f>
        <v/>
      </c>
      <c r="AQ160" s="4" t="str">
        <f>IF($H160=0,"",VLOOKUP($G160,Data!$G$3:$BA$2935,36,FALSE))</f>
        <v/>
      </c>
      <c r="AR160" s="4" t="str">
        <f>IF($H160=0,"",VLOOKUP($G160,Data!$G$3:$BA$2935,37,FALSE))</f>
        <v/>
      </c>
      <c r="AS160" s="4" t="str">
        <f>IF($H160=0,"",VLOOKUP($G160,Data!$G$3:$BA$2935,38,FALSE))</f>
        <v/>
      </c>
      <c r="AT160" s="4" t="str">
        <f>IF($H160=0,"",VLOOKUP($G160,Data!$G$3:$BA$2935,39,FALSE))</f>
        <v/>
      </c>
    </row>
    <row r="161" spans="1:46" x14ac:dyDescent="0.25">
      <c r="A161" s="4">
        <f>PSSE!A163</f>
        <v>927013</v>
      </c>
      <c r="B161" s="4" t="str">
        <f>PSSE!B163</f>
        <v>NOMURA_S3</v>
      </c>
      <c r="C161" s="4">
        <f>PSSE!D163</f>
        <v>6.6</v>
      </c>
      <c r="D161" s="4">
        <f>PSSE!E163</f>
        <v>6.2</v>
      </c>
      <c r="E161" s="4" t="str">
        <f>PSSE!F163</f>
        <v>ND</v>
      </c>
      <c r="F161" s="4">
        <f>PSSE!G163</f>
        <v>1</v>
      </c>
      <c r="G161" s="4" t="str">
        <f t="shared" si="2"/>
        <v>GEN6.66.2ND1</v>
      </c>
      <c r="H161" s="4">
        <f>COUNTIF(Data!$G$3:$BA$2935,GEN!$G161)</f>
        <v>1</v>
      </c>
      <c r="I161" s="4" t="str">
        <f>IF($H161=0,"",VLOOKUP($G161,Data!$G$3:$BA$2935,2,FALSE))</f>
        <v>'GENROU'</v>
      </c>
      <c r="J161" s="4">
        <f>PSSE!C163</f>
        <v>2</v>
      </c>
      <c r="K161" s="4">
        <f>IF($H161=0,"",VLOOKUP($G161,Data!$G$3:$BA$2935,4,FALSE))</f>
        <v>4.76</v>
      </c>
      <c r="L161" s="4">
        <f>IF($H161=0,"",VLOOKUP($G161,Data!$G$3:$BA$2935,5,FALSE))</f>
        <v>0.04</v>
      </c>
      <c r="M161" s="4">
        <f>IF($H161=0,"",VLOOKUP($G161,Data!$G$3:$BA$2935,6,FALSE))</f>
        <v>0.42599999999999999</v>
      </c>
      <c r="N161" s="4">
        <f>IF($H161=0,"",VLOOKUP($G161,Data!$G$3:$BA$2935,7,FALSE))</f>
        <v>6.7000000000000004E-2</v>
      </c>
      <c r="O161" s="4">
        <f>IF($H161=0,"",VLOOKUP($G161,Data!$G$3:$BA$2935,8,FALSE))</f>
        <v>3.4</v>
      </c>
      <c r="P161" s="4">
        <f>IF($H161=0,"",VLOOKUP($G161,Data!$G$3:$BA$2935,9,FALSE))</f>
        <v>0</v>
      </c>
      <c r="Q161" s="4">
        <f>IF($H161=0,"",VLOOKUP($G161,Data!$G$3:$BA$2935,10,FALSE))</f>
        <v>1.825</v>
      </c>
      <c r="R161" s="4">
        <f>IF($H161=0,"",VLOOKUP($G161,Data!$G$3:$BA$2935,11,FALSE))</f>
        <v>1.7509999999999999</v>
      </c>
      <c r="S161" s="4">
        <f>IF($H161=0,"",VLOOKUP($G161,Data!$G$3:$BA$2935,12,FALSE))</f>
        <v>0.27500000000000002</v>
      </c>
      <c r="T161" s="4">
        <f>IF($H161=0,"",VLOOKUP($G161,Data!$G$3:$BA$2935,13,FALSE))</f>
        <v>0.41699999999999998</v>
      </c>
      <c r="U161" s="4">
        <f>IF($H161=0,"",VLOOKUP($G161,Data!$G$3:$BA$2935,14,FALSE))</f>
        <v>0.28000000000000003</v>
      </c>
      <c r="V161" s="4">
        <f>IF($H161=0,"",VLOOKUP($G161,Data!$G$3:$BA$2935,15,FALSE))</f>
        <v>0.16900000000000001</v>
      </c>
      <c r="W161" s="4">
        <f>IF($H161=0,"",VLOOKUP($G161,Data!$G$3:$BA$2935,16,FALSE))</f>
        <v>0.09</v>
      </c>
      <c r="X161" s="4">
        <f>IF($H161=0,"",VLOOKUP($G161,Data!$G$3:$BA$2935,17,FALSE))</f>
        <v>0.4</v>
      </c>
      <c r="Y161" s="4" t="str">
        <f>IF($H161=0,"",VLOOKUP($G161,Data!$G$3:$BA$2935,18,FALSE))</f>
        <v>/</v>
      </c>
      <c r="Z161" s="4" t="str">
        <f>IF($H161=0,"",VLOOKUP($G161,Data!$G$3:$BA$2935,19,FALSE))</f>
        <v>/</v>
      </c>
      <c r="AA161" s="4" t="str">
        <f>IF($H161=0,"",VLOOKUP($G161,Data!$G$3:$BA$2935,20,FALSE))</f>
        <v/>
      </c>
      <c r="AB161" s="4" t="str">
        <f>IF($H161=0,"",VLOOKUP($G161,Data!$G$3:$BA$2935,21,FALSE))</f>
        <v/>
      </c>
      <c r="AC161" s="4" t="str">
        <f>IF($H161=0,"",VLOOKUP($G161,Data!$G$3:$BA$2935,22,FALSE))</f>
        <v/>
      </c>
      <c r="AD161" s="4" t="str">
        <f>IF($H161=0,"",VLOOKUP($G161,Data!$G$3:$BA$2935,23,FALSE))</f>
        <v/>
      </c>
      <c r="AE161" s="4" t="str">
        <f>IF($H161=0,"",VLOOKUP($G161,Data!$G$3:$BA$2935,24,FALSE))</f>
        <v/>
      </c>
      <c r="AF161" s="4" t="str">
        <f>IF($H161=0,"",VLOOKUP($G161,Data!$G$3:$BA$2935,25,FALSE))</f>
        <v/>
      </c>
      <c r="AG161" s="4" t="str">
        <f>IF($H161=0,"",VLOOKUP($G161,Data!$G$3:$BA$2935,26,FALSE))</f>
        <v/>
      </c>
      <c r="AH161" s="4" t="str">
        <f>IF($H161=0,"",VLOOKUP($G161,Data!$G$3:$BA$2935,27,FALSE))</f>
        <v/>
      </c>
      <c r="AI161" s="4" t="str">
        <f>IF($H161=0,"",VLOOKUP($G161,Data!$G$3:$BA$2935,28,FALSE))</f>
        <v/>
      </c>
      <c r="AJ161" s="4" t="str">
        <f>IF($H161=0,"",VLOOKUP($G161,Data!$G$3:$BA$2935,29,FALSE))</f>
        <v/>
      </c>
      <c r="AK161" s="4" t="str">
        <f>IF($H161=0,"",VLOOKUP($G161,Data!$G$3:$BA$2935,30,FALSE))</f>
        <v/>
      </c>
      <c r="AL161" s="4" t="str">
        <f>IF($H161=0,"",VLOOKUP($G161,Data!$G$3:$BA$2935,31,FALSE))</f>
        <v/>
      </c>
      <c r="AM161" s="4" t="str">
        <f>IF($H161=0,"",VLOOKUP($G161,Data!$G$3:$BA$2935,32,FALSE))</f>
        <v/>
      </c>
      <c r="AN161" s="4" t="str">
        <f>IF($H161=0,"",VLOOKUP($G161,Data!$G$3:$BA$2935,33,FALSE))</f>
        <v/>
      </c>
      <c r="AO161" s="4" t="str">
        <f>IF($H161=0,"",VLOOKUP($G161,Data!$G$3:$BA$2935,34,FALSE))</f>
        <v/>
      </c>
      <c r="AP161" s="4" t="str">
        <f>IF($H161=0,"",VLOOKUP($G161,Data!$G$3:$BA$2935,35,FALSE))</f>
        <v/>
      </c>
      <c r="AQ161" s="4" t="str">
        <f>IF($H161=0,"",VLOOKUP($G161,Data!$G$3:$BA$2935,36,FALSE))</f>
        <v/>
      </c>
      <c r="AR161" s="4" t="str">
        <f>IF($H161=0,"",VLOOKUP($G161,Data!$G$3:$BA$2935,37,FALSE))</f>
        <v/>
      </c>
      <c r="AS161" s="4" t="str">
        <f>IF($H161=0,"",VLOOKUP($G161,Data!$G$3:$BA$2935,38,FALSE))</f>
        <v/>
      </c>
      <c r="AT161" s="4" t="str">
        <f>IF($H161=0,"",VLOOKUP($G161,Data!$G$3:$BA$2935,39,FALSE))</f>
        <v/>
      </c>
    </row>
    <row r="162" spans="1:46" x14ac:dyDescent="0.25">
      <c r="A162" s="4">
        <f>PSSE!A164</f>
        <v>927013</v>
      </c>
      <c r="B162" s="4" t="str">
        <f>PSSE!B164</f>
        <v>NOMURA_S3</v>
      </c>
      <c r="C162" s="4">
        <f>PSSE!D164</f>
        <v>6.6</v>
      </c>
      <c r="D162" s="4">
        <f>PSSE!E164</f>
        <v>6.2</v>
      </c>
      <c r="E162" s="4" t="str">
        <f>PSSE!F164</f>
        <v>ND</v>
      </c>
      <c r="F162" s="4">
        <f>PSSE!G164</f>
        <v>1</v>
      </c>
      <c r="G162" s="4" t="str">
        <f t="shared" si="2"/>
        <v>GEN6.66.2ND1</v>
      </c>
      <c r="H162" s="4">
        <f>COUNTIF(Data!$G$3:$BA$2935,GEN!$G162)</f>
        <v>1</v>
      </c>
      <c r="I162" s="4" t="str">
        <f>IF($H162=0,"",VLOOKUP($G162,Data!$G$3:$BA$2935,2,FALSE))</f>
        <v>'GENROU'</v>
      </c>
      <c r="J162" s="4">
        <f>PSSE!C164</f>
        <v>3</v>
      </c>
      <c r="K162" s="4">
        <f>IF($H162=0,"",VLOOKUP($G162,Data!$G$3:$BA$2935,4,FALSE))</f>
        <v>4.76</v>
      </c>
      <c r="L162" s="4">
        <f>IF($H162=0,"",VLOOKUP($G162,Data!$G$3:$BA$2935,5,FALSE))</f>
        <v>0.04</v>
      </c>
      <c r="M162" s="4">
        <f>IF($H162=0,"",VLOOKUP($G162,Data!$G$3:$BA$2935,6,FALSE))</f>
        <v>0.42599999999999999</v>
      </c>
      <c r="N162" s="4">
        <f>IF($H162=0,"",VLOOKUP($G162,Data!$G$3:$BA$2935,7,FALSE))</f>
        <v>6.7000000000000004E-2</v>
      </c>
      <c r="O162" s="4">
        <f>IF($H162=0,"",VLOOKUP($G162,Data!$G$3:$BA$2935,8,FALSE))</f>
        <v>3.4</v>
      </c>
      <c r="P162" s="4">
        <f>IF($H162=0,"",VLOOKUP($G162,Data!$G$3:$BA$2935,9,FALSE))</f>
        <v>0</v>
      </c>
      <c r="Q162" s="4">
        <f>IF($H162=0,"",VLOOKUP($G162,Data!$G$3:$BA$2935,10,FALSE))</f>
        <v>1.825</v>
      </c>
      <c r="R162" s="4">
        <f>IF($H162=0,"",VLOOKUP($G162,Data!$G$3:$BA$2935,11,FALSE))</f>
        <v>1.7509999999999999</v>
      </c>
      <c r="S162" s="4">
        <f>IF($H162=0,"",VLOOKUP($G162,Data!$G$3:$BA$2935,12,FALSE))</f>
        <v>0.27500000000000002</v>
      </c>
      <c r="T162" s="4">
        <f>IF($H162=0,"",VLOOKUP($G162,Data!$G$3:$BA$2935,13,FALSE))</f>
        <v>0.41699999999999998</v>
      </c>
      <c r="U162" s="4">
        <f>IF($H162=0,"",VLOOKUP($G162,Data!$G$3:$BA$2935,14,FALSE))</f>
        <v>0.28000000000000003</v>
      </c>
      <c r="V162" s="4">
        <f>IF($H162=0,"",VLOOKUP($G162,Data!$G$3:$BA$2935,15,FALSE))</f>
        <v>0.16900000000000001</v>
      </c>
      <c r="W162" s="4">
        <f>IF($H162=0,"",VLOOKUP($G162,Data!$G$3:$BA$2935,16,FALSE))</f>
        <v>0.09</v>
      </c>
      <c r="X162" s="4">
        <f>IF($H162=0,"",VLOOKUP($G162,Data!$G$3:$BA$2935,17,FALSE))</f>
        <v>0.4</v>
      </c>
      <c r="Y162" s="4" t="str">
        <f>IF($H162=0,"",VLOOKUP($G162,Data!$G$3:$BA$2935,18,FALSE))</f>
        <v>/</v>
      </c>
      <c r="Z162" s="4" t="str">
        <f>IF($H162=0,"",VLOOKUP($G162,Data!$G$3:$BA$2935,19,FALSE))</f>
        <v>/</v>
      </c>
      <c r="AA162" s="4" t="str">
        <f>IF($H162=0,"",VLOOKUP($G162,Data!$G$3:$BA$2935,20,FALSE))</f>
        <v/>
      </c>
      <c r="AB162" s="4" t="str">
        <f>IF($H162=0,"",VLOOKUP($G162,Data!$G$3:$BA$2935,21,FALSE))</f>
        <v/>
      </c>
      <c r="AC162" s="4" t="str">
        <f>IF($H162=0,"",VLOOKUP($G162,Data!$G$3:$BA$2935,22,FALSE))</f>
        <v/>
      </c>
      <c r="AD162" s="4" t="str">
        <f>IF($H162=0,"",VLOOKUP($G162,Data!$G$3:$BA$2935,23,FALSE))</f>
        <v/>
      </c>
      <c r="AE162" s="4" t="str">
        <f>IF($H162=0,"",VLOOKUP($G162,Data!$G$3:$BA$2935,24,FALSE))</f>
        <v/>
      </c>
      <c r="AF162" s="4" t="str">
        <f>IF($H162=0,"",VLOOKUP($G162,Data!$G$3:$BA$2935,25,FALSE))</f>
        <v/>
      </c>
      <c r="AG162" s="4" t="str">
        <f>IF($H162=0,"",VLOOKUP($G162,Data!$G$3:$BA$2935,26,FALSE))</f>
        <v/>
      </c>
      <c r="AH162" s="4" t="str">
        <f>IF($H162=0,"",VLOOKUP($G162,Data!$G$3:$BA$2935,27,FALSE))</f>
        <v/>
      </c>
      <c r="AI162" s="4" t="str">
        <f>IF($H162=0,"",VLOOKUP($G162,Data!$G$3:$BA$2935,28,FALSE))</f>
        <v/>
      </c>
      <c r="AJ162" s="4" t="str">
        <f>IF($H162=0,"",VLOOKUP($G162,Data!$G$3:$BA$2935,29,FALSE))</f>
        <v/>
      </c>
      <c r="AK162" s="4" t="str">
        <f>IF($H162=0,"",VLOOKUP($G162,Data!$G$3:$BA$2935,30,FALSE))</f>
        <v/>
      </c>
      <c r="AL162" s="4" t="str">
        <f>IF($H162=0,"",VLOOKUP($G162,Data!$G$3:$BA$2935,31,FALSE))</f>
        <v/>
      </c>
      <c r="AM162" s="4" t="str">
        <f>IF($H162=0,"",VLOOKUP($G162,Data!$G$3:$BA$2935,32,FALSE))</f>
        <v/>
      </c>
      <c r="AN162" s="4" t="str">
        <f>IF($H162=0,"",VLOOKUP($G162,Data!$G$3:$BA$2935,33,FALSE))</f>
        <v/>
      </c>
      <c r="AO162" s="4" t="str">
        <f>IF($H162=0,"",VLOOKUP($G162,Data!$G$3:$BA$2935,34,FALSE))</f>
        <v/>
      </c>
      <c r="AP162" s="4" t="str">
        <f>IF($H162=0,"",VLOOKUP($G162,Data!$G$3:$BA$2935,35,FALSE))</f>
        <v/>
      </c>
      <c r="AQ162" s="4" t="str">
        <f>IF($H162=0,"",VLOOKUP($G162,Data!$G$3:$BA$2935,36,FALSE))</f>
        <v/>
      </c>
      <c r="AR162" s="4" t="str">
        <f>IF($H162=0,"",VLOOKUP($G162,Data!$G$3:$BA$2935,37,FALSE))</f>
        <v/>
      </c>
      <c r="AS162" s="4" t="str">
        <f>IF($H162=0,"",VLOOKUP($G162,Data!$G$3:$BA$2935,38,FALSE))</f>
        <v/>
      </c>
      <c r="AT162" s="4" t="str">
        <f>IF($H162=0,"",VLOOKUP($G162,Data!$G$3:$BA$2935,39,FALSE))</f>
        <v/>
      </c>
    </row>
    <row r="163" spans="1:46" x14ac:dyDescent="0.25">
      <c r="A163" s="4">
        <f>PSSE!A165</f>
        <v>927013</v>
      </c>
      <c r="B163" s="4" t="str">
        <f>PSSE!B165</f>
        <v>NOMURA_S3</v>
      </c>
      <c r="C163" s="4">
        <f>PSSE!D165</f>
        <v>6.6</v>
      </c>
      <c r="D163" s="4">
        <f>PSSE!E165</f>
        <v>6.2</v>
      </c>
      <c r="E163" s="4" t="str">
        <f>PSSE!F165</f>
        <v>ND</v>
      </c>
      <c r="F163" s="4">
        <f>PSSE!G165</f>
        <v>1</v>
      </c>
      <c r="G163" s="4" t="str">
        <f t="shared" si="2"/>
        <v>GEN6.66.2ND1</v>
      </c>
      <c r="H163" s="4">
        <f>COUNTIF(Data!$G$3:$BA$2935,GEN!$G163)</f>
        <v>1</v>
      </c>
      <c r="I163" s="4" t="str">
        <f>IF($H163=0,"",VLOOKUP($G163,Data!$G$3:$BA$2935,2,FALSE))</f>
        <v>'GENROU'</v>
      </c>
      <c r="J163" s="4">
        <f>PSSE!C165</f>
        <v>4</v>
      </c>
      <c r="K163" s="4">
        <f>IF($H163=0,"",VLOOKUP($G163,Data!$G$3:$BA$2935,4,FALSE))</f>
        <v>4.76</v>
      </c>
      <c r="L163" s="4">
        <f>IF($H163=0,"",VLOOKUP($G163,Data!$G$3:$BA$2935,5,FALSE))</f>
        <v>0.04</v>
      </c>
      <c r="M163" s="4">
        <f>IF($H163=0,"",VLOOKUP($G163,Data!$G$3:$BA$2935,6,FALSE))</f>
        <v>0.42599999999999999</v>
      </c>
      <c r="N163" s="4">
        <f>IF($H163=0,"",VLOOKUP($G163,Data!$G$3:$BA$2935,7,FALSE))</f>
        <v>6.7000000000000004E-2</v>
      </c>
      <c r="O163" s="4">
        <f>IF($H163=0,"",VLOOKUP($G163,Data!$G$3:$BA$2935,8,FALSE))</f>
        <v>3.4</v>
      </c>
      <c r="P163" s="4">
        <f>IF($H163=0,"",VLOOKUP($G163,Data!$G$3:$BA$2935,9,FALSE))</f>
        <v>0</v>
      </c>
      <c r="Q163" s="4">
        <f>IF($H163=0,"",VLOOKUP($G163,Data!$G$3:$BA$2935,10,FALSE))</f>
        <v>1.825</v>
      </c>
      <c r="R163" s="4">
        <f>IF($H163=0,"",VLOOKUP($G163,Data!$G$3:$BA$2935,11,FALSE))</f>
        <v>1.7509999999999999</v>
      </c>
      <c r="S163" s="4">
        <f>IF($H163=0,"",VLOOKUP($G163,Data!$G$3:$BA$2935,12,FALSE))</f>
        <v>0.27500000000000002</v>
      </c>
      <c r="T163" s="4">
        <f>IF($H163=0,"",VLOOKUP($G163,Data!$G$3:$BA$2935,13,FALSE))</f>
        <v>0.41699999999999998</v>
      </c>
      <c r="U163" s="4">
        <f>IF($H163=0,"",VLOOKUP($G163,Data!$G$3:$BA$2935,14,FALSE))</f>
        <v>0.28000000000000003</v>
      </c>
      <c r="V163" s="4">
        <f>IF($H163=0,"",VLOOKUP($G163,Data!$G$3:$BA$2935,15,FALSE))</f>
        <v>0.16900000000000001</v>
      </c>
      <c r="W163" s="4">
        <f>IF($H163=0,"",VLOOKUP($G163,Data!$G$3:$BA$2935,16,FALSE))</f>
        <v>0.09</v>
      </c>
      <c r="X163" s="4">
        <f>IF($H163=0,"",VLOOKUP($G163,Data!$G$3:$BA$2935,17,FALSE))</f>
        <v>0.4</v>
      </c>
      <c r="Y163" s="4" t="str">
        <f>IF($H163=0,"",VLOOKUP($G163,Data!$G$3:$BA$2935,18,FALSE))</f>
        <v>/</v>
      </c>
      <c r="Z163" s="4" t="str">
        <f>IF($H163=0,"",VLOOKUP($G163,Data!$G$3:$BA$2935,19,FALSE))</f>
        <v>/</v>
      </c>
      <c r="AA163" s="4" t="str">
        <f>IF($H163=0,"",VLOOKUP($G163,Data!$G$3:$BA$2935,20,FALSE))</f>
        <v/>
      </c>
      <c r="AB163" s="4" t="str">
        <f>IF($H163=0,"",VLOOKUP($G163,Data!$G$3:$BA$2935,21,FALSE))</f>
        <v/>
      </c>
      <c r="AC163" s="4" t="str">
        <f>IF($H163=0,"",VLOOKUP($G163,Data!$G$3:$BA$2935,22,FALSE))</f>
        <v/>
      </c>
      <c r="AD163" s="4" t="str">
        <f>IF($H163=0,"",VLOOKUP($G163,Data!$G$3:$BA$2935,23,FALSE))</f>
        <v/>
      </c>
      <c r="AE163" s="4" t="str">
        <f>IF($H163=0,"",VLOOKUP($G163,Data!$G$3:$BA$2935,24,FALSE))</f>
        <v/>
      </c>
      <c r="AF163" s="4" t="str">
        <f>IF($H163=0,"",VLOOKUP($G163,Data!$G$3:$BA$2935,25,FALSE))</f>
        <v/>
      </c>
      <c r="AG163" s="4" t="str">
        <f>IF($H163=0,"",VLOOKUP($G163,Data!$G$3:$BA$2935,26,FALSE))</f>
        <v/>
      </c>
      <c r="AH163" s="4" t="str">
        <f>IF($H163=0,"",VLOOKUP($G163,Data!$G$3:$BA$2935,27,FALSE))</f>
        <v/>
      </c>
      <c r="AI163" s="4" t="str">
        <f>IF($H163=0,"",VLOOKUP($G163,Data!$G$3:$BA$2935,28,FALSE))</f>
        <v/>
      </c>
      <c r="AJ163" s="4" t="str">
        <f>IF($H163=0,"",VLOOKUP($G163,Data!$G$3:$BA$2935,29,FALSE))</f>
        <v/>
      </c>
      <c r="AK163" s="4" t="str">
        <f>IF($H163=0,"",VLOOKUP($G163,Data!$G$3:$BA$2935,30,FALSE))</f>
        <v/>
      </c>
      <c r="AL163" s="4" t="str">
        <f>IF($H163=0,"",VLOOKUP($G163,Data!$G$3:$BA$2935,31,FALSE))</f>
        <v/>
      </c>
      <c r="AM163" s="4" t="str">
        <f>IF($H163=0,"",VLOOKUP($G163,Data!$G$3:$BA$2935,32,FALSE))</f>
        <v/>
      </c>
      <c r="AN163" s="4" t="str">
        <f>IF($H163=0,"",VLOOKUP($G163,Data!$G$3:$BA$2935,33,FALSE))</f>
        <v/>
      </c>
      <c r="AO163" s="4" t="str">
        <f>IF($H163=0,"",VLOOKUP($G163,Data!$G$3:$BA$2935,34,FALSE))</f>
        <v/>
      </c>
      <c r="AP163" s="4" t="str">
        <f>IF($H163=0,"",VLOOKUP($G163,Data!$G$3:$BA$2935,35,FALSE))</f>
        <v/>
      </c>
      <c r="AQ163" s="4" t="str">
        <f>IF($H163=0,"",VLOOKUP($G163,Data!$G$3:$BA$2935,36,FALSE))</f>
        <v/>
      </c>
      <c r="AR163" s="4" t="str">
        <f>IF($H163=0,"",VLOOKUP($G163,Data!$G$3:$BA$2935,37,FALSE))</f>
        <v/>
      </c>
      <c r="AS163" s="4" t="str">
        <f>IF($H163=0,"",VLOOKUP($G163,Data!$G$3:$BA$2935,38,FALSE))</f>
        <v/>
      </c>
      <c r="AT163" s="4" t="str">
        <f>IF($H163=0,"",VLOOKUP($G163,Data!$G$3:$BA$2935,39,FALSE))</f>
        <v/>
      </c>
    </row>
    <row r="164" spans="1:46" x14ac:dyDescent="0.25">
      <c r="A164" s="4">
        <f>PSSE!A166</f>
        <v>927021</v>
      </c>
      <c r="B164" s="4" t="str">
        <f>PSSE!B166</f>
        <v>HAIPHONG1_S1</v>
      </c>
      <c r="C164" s="4">
        <f>PSSE!D166</f>
        <v>19</v>
      </c>
      <c r="D164" s="4">
        <f>PSSE!E166</f>
        <v>305</v>
      </c>
      <c r="E164" s="4" t="str">
        <f>PSSE!F166</f>
        <v>ND</v>
      </c>
      <c r="F164" s="4">
        <f>PSSE!G166</f>
        <v>1</v>
      </c>
      <c r="G164" s="4" t="str">
        <f t="shared" si="2"/>
        <v>GEN19305ND1</v>
      </c>
      <c r="H164" s="4">
        <f>COUNTIF(Data!$G$3:$BA$2935,GEN!$G164)</f>
        <v>1</v>
      </c>
      <c r="I164" s="4" t="str">
        <f>IF($H164=0,"",VLOOKUP($G164,Data!$G$3:$BA$2935,2,FALSE))</f>
        <v>'GENROU'</v>
      </c>
      <c r="J164" s="4">
        <f>PSSE!C166</f>
        <v>1</v>
      </c>
      <c r="K164" s="4">
        <f>IF($H164=0,"",VLOOKUP($G164,Data!$G$3:$BA$2935,4,FALSE))</f>
        <v>4.76</v>
      </c>
      <c r="L164" s="4">
        <f>IF($H164=0,"",VLOOKUP($G164,Data!$G$3:$BA$2935,5,FALSE))</f>
        <v>0.04</v>
      </c>
      <c r="M164" s="4">
        <f>IF($H164=0,"",VLOOKUP($G164,Data!$G$3:$BA$2935,6,FALSE))</f>
        <v>0.42599999999999999</v>
      </c>
      <c r="N164" s="4">
        <f>IF($H164=0,"",VLOOKUP($G164,Data!$G$3:$BA$2935,7,FALSE))</f>
        <v>6.7000000000000004E-2</v>
      </c>
      <c r="O164" s="4">
        <f>IF($H164=0,"",VLOOKUP($G164,Data!$G$3:$BA$2935,8,FALSE))</f>
        <v>3.4</v>
      </c>
      <c r="P164" s="4">
        <f>IF($H164=0,"",VLOOKUP($G164,Data!$G$3:$BA$2935,9,FALSE))</f>
        <v>0</v>
      </c>
      <c r="Q164" s="4">
        <f>IF($H164=0,"",VLOOKUP($G164,Data!$G$3:$BA$2935,10,FALSE))</f>
        <v>1.825</v>
      </c>
      <c r="R164" s="4">
        <f>IF($H164=0,"",VLOOKUP($G164,Data!$G$3:$BA$2935,11,FALSE))</f>
        <v>1.7509999999999999</v>
      </c>
      <c r="S164" s="4">
        <f>IF($H164=0,"",VLOOKUP($G164,Data!$G$3:$BA$2935,12,FALSE))</f>
        <v>0.27500000000000002</v>
      </c>
      <c r="T164" s="4">
        <f>IF($H164=0,"",VLOOKUP($G164,Data!$G$3:$BA$2935,13,FALSE))</f>
        <v>0.41699999999999998</v>
      </c>
      <c r="U164" s="4">
        <f>IF($H164=0,"",VLOOKUP($G164,Data!$G$3:$BA$2935,14,FALSE))</f>
        <v>0.26</v>
      </c>
      <c r="V164" s="4">
        <f>IF($H164=0,"",VLOOKUP($G164,Data!$G$3:$BA$2935,15,FALSE))</f>
        <v>0.16900000000000001</v>
      </c>
      <c r="W164" s="4">
        <f>IF($H164=0,"",VLOOKUP($G164,Data!$G$3:$BA$2935,16,FALSE))</f>
        <v>0.09</v>
      </c>
      <c r="X164" s="4">
        <f>IF($H164=0,"",VLOOKUP($G164,Data!$G$3:$BA$2935,17,FALSE))</f>
        <v>0.4</v>
      </c>
      <c r="Y164" s="4" t="str">
        <f>IF($H164=0,"",VLOOKUP($G164,Data!$G$3:$BA$2935,18,FALSE))</f>
        <v>/</v>
      </c>
      <c r="Z164" s="4" t="str">
        <f>IF($H164=0,"",VLOOKUP($G164,Data!$G$3:$BA$2935,19,FALSE))</f>
        <v>/</v>
      </c>
      <c r="AA164" s="4" t="str">
        <f>IF($H164=0,"",VLOOKUP($G164,Data!$G$3:$BA$2935,20,FALSE))</f>
        <v/>
      </c>
      <c r="AB164" s="4" t="str">
        <f>IF($H164=0,"",VLOOKUP($G164,Data!$G$3:$BA$2935,21,FALSE))</f>
        <v/>
      </c>
      <c r="AC164" s="4" t="str">
        <f>IF($H164=0,"",VLOOKUP($G164,Data!$G$3:$BA$2935,22,FALSE))</f>
        <v/>
      </c>
      <c r="AD164" s="4" t="str">
        <f>IF($H164=0,"",VLOOKUP($G164,Data!$G$3:$BA$2935,23,FALSE))</f>
        <v/>
      </c>
      <c r="AE164" s="4" t="str">
        <f>IF($H164=0,"",VLOOKUP($G164,Data!$G$3:$BA$2935,24,FALSE))</f>
        <v/>
      </c>
      <c r="AF164" s="4" t="str">
        <f>IF($H164=0,"",VLOOKUP($G164,Data!$G$3:$BA$2935,25,FALSE))</f>
        <v/>
      </c>
      <c r="AG164" s="4" t="str">
        <f>IF($H164=0,"",VLOOKUP($G164,Data!$G$3:$BA$2935,26,FALSE))</f>
        <v/>
      </c>
      <c r="AH164" s="4" t="str">
        <f>IF($H164=0,"",VLOOKUP($G164,Data!$G$3:$BA$2935,27,FALSE))</f>
        <v/>
      </c>
      <c r="AI164" s="4" t="str">
        <f>IF($H164=0,"",VLOOKUP($G164,Data!$G$3:$BA$2935,28,FALSE))</f>
        <v/>
      </c>
      <c r="AJ164" s="4" t="str">
        <f>IF($H164=0,"",VLOOKUP($G164,Data!$G$3:$BA$2935,29,FALSE))</f>
        <v/>
      </c>
      <c r="AK164" s="4" t="str">
        <f>IF($H164=0,"",VLOOKUP($G164,Data!$G$3:$BA$2935,30,FALSE))</f>
        <v/>
      </c>
      <c r="AL164" s="4" t="str">
        <f>IF($H164=0,"",VLOOKUP($G164,Data!$G$3:$BA$2935,31,FALSE))</f>
        <v/>
      </c>
      <c r="AM164" s="4" t="str">
        <f>IF($H164=0,"",VLOOKUP($G164,Data!$G$3:$BA$2935,32,FALSE))</f>
        <v/>
      </c>
      <c r="AN164" s="4" t="str">
        <f>IF($H164=0,"",VLOOKUP($G164,Data!$G$3:$BA$2935,33,FALSE))</f>
        <v/>
      </c>
      <c r="AO164" s="4" t="str">
        <f>IF($H164=0,"",VLOOKUP($G164,Data!$G$3:$BA$2935,34,FALSE))</f>
        <v/>
      </c>
      <c r="AP164" s="4" t="str">
        <f>IF($H164=0,"",VLOOKUP($G164,Data!$G$3:$BA$2935,35,FALSE))</f>
        <v/>
      </c>
      <c r="AQ164" s="4" t="str">
        <f>IF($H164=0,"",VLOOKUP($G164,Data!$G$3:$BA$2935,36,FALSE))</f>
        <v/>
      </c>
      <c r="AR164" s="4" t="str">
        <f>IF($H164=0,"",VLOOKUP($G164,Data!$G$3:$BA$2935,37,FALSE))</f>
        <v/>
      </c>
      <c r="AS164" s="4" t="str">
        <f>IF($H164=0,"",VLOOKUP($G164,Data!$G$3:$BA$2935,38,FALSE))</f>
        <v/>
      </c>
      <c r="AT164" s="4" t="str">
        <f>IF($H164=0,"",VLOOKUP($G164,Data!$G$3:$BA$2935,39,FALSE))</f>
        <v/>
      </c>
    </row>
    <row r="165" spans="1:46" x14ac:dyDescent="0.25">
      <c r="A165" s="4">
        <f>PSSE!A167</f>
        <v>927022</v>
      </c>
      <c r="B165" s="4" t="str">
        <f>PSSE!B167</f>
        <v>HAIPHONG1_S2</v>
      </c>
      <c r="C165" s="4">
        <f>PSSE!D167</f>
        <v>19</v>
      </c>
      <c r="D165" s="4">
        <f>PSSE!E167</f>
        <v>305</v>
      </c>
      <c r="E165" s="4" t="str">
        <f>PSSE!F167</f>
        <v>ND</v>
      </c>
      <c r="F165" s="4">
        <f>PSSE!G167</f>
        <v>1</v>
      </c>
      <c r="G165" s="4" t="str">
        <f t="shared" si="2"/>
        <v>GEN19305ND1</v>
      </c>
      <c r="H165" s="4">
        <f>COUNTIF(Data!$G$3:$BA$2935,GEN!$G165)</f>
        <v>1</v>
      </c>
      <c r="I165" s="4" t="str">
        <f>IF($H165=0,"",VLOOKUP($G165,Data!$G$3:$BA$2935,2,FALSE))</f>
        <v>'GENROU'</v>
      </c>
      <c r="J165" s="4">
        <f>PSSE!C167</f>
        <v>1</v>
      </c>
      <c r="K165" s="4">
        <f>IF($H165=0,"",VLOOKUP($G165,Data!$G$3:$BA$2935,4,FALSE))</f>
        <v>4.76</v>
      </c>
      <c r="L165" s="4">
        <f>IF($H165=0,"",VLOOKUP($G165,Data!$G$3:$BA$2935,5,FALSE))</f>
        <v>0.04</v>
      </c>
      <c r="M165" s="4">
        <f>IF($H165=0,"",VLOOKUP($G165,Data!$G$3:$BA$2935,6,FALSE))</f>
        <v>0.42599999999999999</v>
      </c>
      <c r="N165" s="4">
        <f>IF($H165=0,"",VLOOKUP($G165,Data!$G$3:$BA$2935,7,FALSE))</f>
        <v>6.7000000000000004E-2</v>
      </c>
      <c r="O165" s="4">
        <f>IF($H165=0,"",VLOOKUP($G165,Data!$G$3:$BA$2935,8,FALSE))</f>
        <v>3.4</v>
      </c>
      <c r="P165" s="4">
        <f>IF($H165=0,"",VLOOKUP($G165,Data!$G$3:$BA$2935,9,FALSE))</f>
        <v>0</v>
      </c>
      <c r="Q165" s="4">
        <f>IF($H165=0,"",VLOOKUP($G165,Data!$G$3:$BA$2935,10,FALSE))</f>
        <v>1.825</v>
      </c>
      <c r="R165" s="4">
        <f>IF($H165=0,"",VLOOKUP($G165,Data!$G$3:$BA$2935,11,FALSE))</f>
        <v>1.7509999999999999</v>
      </c>
      <c r="S165" s="4">
        <f>IF($H165=0,"",VLOOKUP($G165,Data!$G$3:$BA$2935,12,FALSE))</f>
        <v>0.27500000000000002</v>
      </c>
      <c r="T165" s="4">
        <f>IF($H165=0,"",VLOOKUP($G165,Data!$G$3:$BA$2935,13,FALSE))</f>
        <v>0.41699999999999998</v>
      </c>
      <c r="U165" s="4">
        <f>IF($H165=0,"",VLOOKUP($G165,Data!$G$3:$BA$2935,14,FALSE))</f>
        <v>0.26</v>
      </c>
      <c r="V165" s="4">
        <f>IF($H165=0,"",VLOOKUP($G165,Data!$G$3:$BA$2935,15,FALSE))</f>
        <v>0.16900000000000001</v>
      </c>
      <c r="W165" s="4">
        <f>IF($H165=0,"",VLOOKUP($G165,Data!$G$3:$BA$2935,16,FALSE))</f>
        <v>0.09</v>
      </c>
      <c r="X165" s="4">
        <f>IF($H165=0,"",VLOOKUP($G165,Data!$G$3:$BA$2935,17,FALSE))</f>
        <v>0.4</v>
      </c>
      <c r="Y165" s="4" t="str">
        <f>IF($H165=0,"",VLOOKUP($G165,Data!$G$3:$BA$2935,18,FALSE))</f>
        <v>/</v>
      </c>
      <c r="Z165" s="4" t="str">
        <f>IF($H165=0,"",VLOOKUP($G165,Data!$G$3:$BA$2935,19,FALSE))</f>
        <v>/</v>
      </c>
      <c r="AA165" s="4" t="str">
        <f>IF($H165=0,"",VLOOKUP($G165,Data!$G$3:$BA$2935,20,FALSE))</f>
        <v/>
      </c>
      <c r="AB165" s="4" t="str">
        <f>IF($H165=0,"",VLOOKUP($G165,Data!$G$3:$BA$2935,21,FALSE))</f>
        <v/>
      </c>
      <c r="AC165" s="4" t="str">
        <f>IF($H165=0,"",VLOOKUP($G165,Data!$G$3:$BA$2935,22,FALSE))</f>
        <v/>
      </c>
      <c r="AD165" s="4" t="str">
        <f>IF($H165=0,"",VLOOKUP($G165,Data!$G$3:$BA$2935,23,FALSE))</f>
        <v/>
      </c>
      <c r="AE165" s="4" t="str">
        <f>IF($H165=0,"",VLOOKUP($G165,Data!$G$3:$BA$2935,24,FALSE))</f>
        <v/>
      </c>
      <c r="AF165" s="4" t="str">
        <f>IF($H165=0,"",VLOOKUP($G165,Data!$G$3:$BA$2935,25,FALSE))</f>
        <v/>
      </c>
      <c r="AG165" s="4" t="str">
        <f>IF($H165=0,"",VLOOKUP($G165,Data!$G$3:$BA$2935,26,FALSE))</f>
        <v/>
      </c>
      <c r="AH165" s="4" t="str">
        <f>IF($H165=0,"",VLOOKUP($G165,Data!$G$3:$BA$2935,27,FALSE))</f>
        <v/>
      </c>
      <c r="AI165" s="4" t="str">
        <f>IF($H165=0,"",VLOOKUP($G165,Data!$G$3:$BA$2935,28,FALSE))</f>
        <v/>
      </c>
      <c r="AJ165" s="4" t="str">
        <f>IF($H165=0,"",VLOOKUP($G165,Data!$G$3:$BA$2935,29,FALSE))</f>
        <v/>
      </c>
      <c r="AK165" s="4" t="str">
        <f>IF($H165=0,"",VLOOKUP($G165,Data!$G$3:$BA$2935,30,FALSE))</f>
        <v/>
      </c>
      <c r="AL165" s="4" t="str">
        <f>IF($H165=0,"",VLOOKUP($G165,Data!$G$3:$BA$2935,31,FALSE))</f>
        <v/>
      </c>
      <c r="AM165" s="4" t="str">
        <f>IF($H165=0,"",VLOOKUP($G165,Data!$G$3:$BA$2935,32,FALSE))</f>
        <v/>
      </c>
      <c r="AN165" s="4" t="str">
        <f>IF($H165=0,"",VLOOKUP($G165,Data!$G$3:$BA$2935,33,FALSE))</f>
        <v/>
      </c>
      <c r="AO165" s="4" t="str">
        <f>IF($H165=0,"",VLOOKUP($G165,Data!$G$3:$BA$2935,34,FALSE))</f>
        <v/>
      </c>
      <c r="AP165" s="4" t="str">
        <f>IF($H165=0,"",VLOOKUP($G165,Data!$G$3:$BA$2935,35,FALSE))</f>
        <v/>
      </c>
      <c r="AQ165" s="4" t="str">
        <f>IF($H165=0,"",VLOOKUP($G165,Data!$G$3:$BA$2935,36,FALSE))</f>
        <v/>
      </c>
      <c r="AR165" s="4" t="str">
        <f>IF($H165=0,"",VLOOKUP($G165,Data!$G$3:$BA$2935,37,FALSE))</f>
        <v/>
      </c>
      <c r="AS165" s="4" t="str">
        <f>IF($H165=0,"",VLOOKUP($G165,Data!$G$3:$BA$2935,38,FALSE))</f>
        <v/>
      </c>
      <c r="AT165" s="4" t="str">
        <f>IF($H165=0,"",VLOOKUP($G165,Data!$G$3:$BA$2935,39,FALSE))</f>
        <v/>
      </c>
    </row>
    <row r="166" spans="1:46" x14ac:dyDescent="0.25">
      <c r="A166" s="4">
        <f>PSSE!A168</f>
        <v>927023</v>
      </c>
      <c r="B166" s="4" t="str">
        <f>PSSE!B168</f>
        <v>HAIPHONG2_S1</v>
      </c>
      <c r="C166" s="4">
        <f>PSSE!D168</f>
        <v>19</v>
      </c>
      <c r="D166" s="4">
        <f>PSSE!E168</f>
        <v>305</v>
      </c>
      <c r="E166" s="4" t="str">
        <f>PSSE!F168</f>
        <v>ND</v>
      </c>
      <c r="F166" s="4">
        <f>PSSE!G168</f>
        <v>1</v>
      </c>
      <c r="G166" s="4" t="str">
        <f t="shared" si="2"/>
        <v>GEN19305ND1</v>
      </c>
      <c r="H166" s="4">
        <f>COUNTIF(Data!$G$3:$BA$2935,GEN!$G166)</f>
        <v>1</v>
      </c>
      <c r="I166" s="4" t="str">
        <f>IF($H166=0,"",VLOOKUP($G166,Data!$G$3:$BA$2935,2,FALSE))</f>
        <v>'GENROU'</v>
      </c>
      <c r="J166" s="4">
        <f>PSSE!C168</f>
        <v>1</v>
      </c>
      <c r="K166" s="4">
        <f>IF($H166=0,"",VLOOKUP($G166,Data!$G$3:$BA$2935,4,FALSE))</f>
        <v>4.76</v>
      </c>
      <c r="L166" s="4">
        <f>IF($H166=0,"",VLOOKUP($G166,Data!$G$3:$BA$2935,5,FALSE))</f>
        <v>0.04</v>
      </c>
      <c r="M166" s="4">
        <f>IF($H166=0,"",VLOOKUP($G166,Data!$G$3:$BA$2935,6,FALSE))</f>
        <v>0.42599999999999999</v>
      </c>
      <c r="N166" s="4">
        <f>IF($H166=0,"",VLOOKUP($G166,Data!$G$3:$BA$2935,7,FALSE))</f>
        <v>6.7000000000000004E-2</v>
      </c>
      <c r="O166" s="4">
        <f>IF($H166=0,"",VLOOKUP($G166,Data!$G$3:$BA$2935,8,FALSE))</f>
        <v>3.4</v>
      </c>
      <c r="P166" s="4">
        <f>IF($H166=0,"",VLOOKUP($G166,Data!$G$3:$BA$2935,9,FALSE))</f>
        <v>0</v>
      </c>
      <c r="Q166" s="4">
        <f>IF($H166=0,"",VLOOKUP($G166,Data!$G$3:$BA$2935,10,FALSE))</f>
        <v>1.825</v>
      </c>
      <c r="R166" s="4">
        <f>IF($H166=0,"",VLOOKUP($G166,Data!$G$3:$BA$2935,11,FALSE))</f>
        <v>1.7509999999999999</v>
      </c>
      <c r="S166" s="4">
        <f>IF($H166=0,"",VLOOKUP($G166,Data!$G$3:$BA$2935,12,FALSE))</f>
        <v>0.27500000000000002</v>
      </c>
      <c r="T166" s="4">
        <f>IF($H166=0,"",VLOOKUP($G166,Data!$G$3:$BA$2935,13,FALSE))</f>
        <v>0.41699999999999998</v>
      </c>
      <c r="U166" s="4">
        <f>IF($H166=0,"",VLOOKUP($G166,Data!$G$3:$BA$2935,14,FALSE))</f>
        <v>0.26</v>
      </c>
      <c r="V166" s="4">
        <f>IF($H166=0,"",VLOOKUP($G166,Data!$G$3:$BA$2935,15,FALSE))</f>
        <v>0.16900000000000001</v>
      </c>
      <c r="W166" s="4">
        <f>IF($H166=0,"",VLOOKUP($G166,Data!$G$3:$BA$2935,16,FALSE))</f>
        <v>0.09</v>
      </c>
      <c r="X166" s="4">
        <f>IF($H166=0,"",VLOOKUP($G166,Data!$G$3:$BA$2935,17,FALSE))</f>
        <v>0.4</v>
      </c>
      <c r="Y166" s="4" t="str">
        <f>IF($H166=0,"",VLOOKUP($G166,Data!$G$3:$BA$2935,18,FALSE))</f>
        <v>/</v>
      </c>
      <c r="Z166" s="4" t="str">
        <f>IF($H166=0,"",VLOOKUP($G166,Data!$G$3:$BA$2935,19,FALSE))</f>
        <v>/</v>
      </c>
      <c r="AA166" s="4" t="str">
        <f>IF($H166=0,"",VLOOKUP($G166,Data!$G$3:$BA$2935,20,FALSE))</f>
        <v/>
      </c>
      <c r="AB166" s="4" t="str">
        <f>IF($H166=0,"",VLOOKUP($G166,Data!$G$3:$BA$2935,21,FALSE))</f>
        <v/>
      </c>
      <c r="AC166" s="4" t="str">
        <f>IF($H166=0,"",VLOOKUP($G166,Data!$G$3:$BA$2935,22,FALSE))</f>
        <v/>
      </c>
      <c r="AD166" s="4" t="str">
        <f>IF($H166=0,"",VLOOKUP($G166,Data!$G$3:$BA$2935,23,FALSE))</f>
        <v/>
      </c>
      <c r="AE166" s="4" t="str">
        <f>IF($H166=0,"",VLOOKUP($G166,Data!$G$3:$BA$2935,24,FALSE))</f>
        <v/>
      </c>
      <c r="AF166" s="4" t="str">
        <f>IF($H166=0,"",VLOOKUP($G166,Data!$G$3:$BA$2935,25,FALSE))</f>
        <v/>
      </c>
      <c r="AG166" s="4" t="str">
        <f>IF($H166=0,"",VLOOKUP($G166,Data!$G$3:$BA$2935,26,FALSE))</f>
        <v/>
      </c>
      <c r="AH166" s="4" t="str">
        <f>IF($H166=0,"",VLOOKUP($G166,Data!$G$3:$BA$2935,27,FALSE))</f>
        <v/>
      </c>
      <c r="AI166" s="4" t="str">
        <f>IF($H166=0,"",VLOOKUP($G166,Data!$G$3:$BA$2935,28,FALSE))</f>
        <v/>
      </c>
      <c r="AJ166" s="4" t="str">
        <f>IF($H166=0,"",VLOOKUP($G166,Data!$G$3:$BA$2935,29,FALSE))</f>
        <v/>
      </c>
      <c r="AK166" s="4" t="str">
        <f>IF($H166=0,"",VLOOKUP($G166,Data!$G$3:$BA$2935,30,FALSE))</f>
        <v/>
      </c>
      <c r="AL166" s="4" t="str">
        <f>IF($H166=0,"",VLOOKUP($G166,Data!$G$3:$BA$2935,31,FALSE))</f>
        <v/>
      </c>
      <c r="AM166" s="4" t="str">
        <f>IF($H166=0,"",VLOOKUP($G166,Data!$G$3:$BA$2935,32,FALSE))</f>
        <v/>
      </c>
      <c r="AN166" s="4" t="str">
        <f>IF($H166=0,"",VLOOKUP($G166,Data!$G$3:$BA$2935,33,FALSE))</f>
        <v/>
      </c>
      <c r="AO166" s="4" t="str">
        <f>IF($H166=0,"",VLOOKUP($G166,Data!$G$3:$BA$2935,34,FALSE))</f>
        <v/>
      </c>
      <c r="AP166" s="4" t="str">
        <f>IF($H166=0,"",VLOOKUP($G166,Data!$G$3:$BA$2935,35,FALSE))</f>
        <v/>
      </c>
      <c r="AQ166" s="4" t="str">
        <f>IF($H166=0,"",VLOOKUP($G166,Data!$G$3:$BA$2935,36,FALSE))</f>
        <v/>
      </c>
      <c r="AR166" s="4" t="str">
        <f>IF($H166=0,"",VLOOKUP($G166,Data!$G$3:$BA$2935,37,FALSE))</f>
        <v/>
      </c>
      <c r="AS166" s="4" t="str">
        <f>IF($H166=0,"",VLOOKUP($G166,Data!$G$3:$BA$2935,38,FALSE))</f>
        <v/>
      </c>
      <c r="AT166" s="4" t="str">
        <f>IF($H166=0,"",VLOOKUP($G166,Data!$G$3:$BA$2935,39,FALSE))</f>
        <v/>
      </c>
    </row>
    <row r="167" spans="1:46" x14ac:dyDescent="0.25">
      <c r="A167" s="4">
        <f>PSSE!A169</f>
        <v>927024</v>
      </c>
      <c r="B167" s="4" t="str">
        <f>PSSE!B169</f>
        <v>HAIPHONG2_S2</v>
      </c>
      <c r="C167" s="4">
        <f>PSSE!D169</f>
        <v>19</v>
      </c>
      <c r="D167" s="4">
        <f>PSSE!E169</f>
        <v>305</v>
      </c>
      <c r="E167" s="4" t="str">
        <f>PSSE!F169</f>
        <v>ND</v>
      </c>
      <c r="F167" s="4">
        <f>PSSE!G169</f>
        <v>1</v>
      </c>
      <c r="G167" s="4" t="str">
        <f t="shared" si="2"/>
        <v>GEN19305ND1</v>
      </c>
      <c r="H167" s="4">
        <f>COUNTIF(Data!$G$3:$BA$2935,GEN!$G167)</f>
        <v>1</v>
      </c>
      <c r="I167" s="4" t="str">
        <f>IF($H167=0,"",VLOOKUP($G167,Data!$G$3:$BA$2935,2,FALSE))</f>
        <v>'GENROU'</v>
      </c>
      <c r="J167" s="4">
        <f>PSSE!C169</f>
        <v>1</v>
      </c>
      <c r="K167" s="4">
        <f>IF($H167=0,"",VLOOKUP($G167,Data!$G$3:$BA$2935,4,FALSE))</f>
        <v>4.76</v>
      </c>
      <c r="L167" s="4">
        <f>IF($H167=0,"",VLOOKUP($G167,Data!$G$3:$BA$2935,5,FALSE))</f>
        <v>0.04</v>
      </c>
      <c r="M167" s="4">
        <f>IF($H167=0,"",VLOOKUP($G167,Data!$G$3:$BA$2935,6,FALSE))</f>
        <v>0.42599999999999999</v>
      </c>
      <c r="N167" s="4">
        <f>IF($H167=0,"",VLOOKUP($G167,Data!$G$3:$BA$2935,7,FALSE))</f>
        <v>6.7000000000000004E-2</v>
      </c>
      <c r="O167" s="4">
        <f>IF($H167=0,"",VLOOKUP($G167,Data!$G$3:$BA$2935,8,FALSE))</f>
        <v>3.4</v>
      </c>
      <c r="P167" s="4">
        <f>IF($H167=0,"",VLOOKUP($G167,Data!$G$3:$BA$2935,9,FALSE))</f>
        <v>0</v>
      </c>
      <c r="Q167" s="4">
        <f>IF($H167=0,"",VLOOKUP($G167,Data!$G$3:$BA$2935,10,FALSE))</f>
        <v>1.825</v>
      </c>
      <c r="R167" s="4">
        <f>IF($H167=0,"",VLOOKUP($G167,Data!$G$3:$BA$2935,11,FALSE))</f>
        <v>1.7509999999999999</v>
      </c>
      <c r="S167" s="4">
        <f>IF($H167=0,"",VLOOKUP($G167,Data!$G$3:$BA$2935,12,FALSE))</f>
        <v>0.27500000000000002</v>
      </c>
      <c r="T167" s="4">
        <f>IF($H167=0,"",VLOOKUP($G167,Data!$G$3:$BA$2935,13,FALSE))</f>
        <v>0.41699999999999998</v>
      </c>
      <c r="U167" s="4">
        <f>IF($H167=0,"",VLOOKUP($G167,Data!$G$3:$BA$2935,14,FALSE))</f>
        <v>0.26</v>
      </c>
      <c r="V167" s="4">
        <f>IF($H167=0,"",VLOOKUP($G167,Data!$G$3:$BA$2935,15,FALSE))</f>
        <v>0.16900000000000001</v>
      </c>
      <c r="W167" s="4">
        <f>IF($H167=0,"",VLOOKUP($G167,Data!$G$3:$BA$2935,16,FALSE))</f>
        <v>0.09</v>
      </c>
      <c r="X167" s="4">
        <f>IF($H167=0,"",VLOOKUP($G167,Data!$G$3:$BA$2935,17,FALSE))</f>
        <v>0.4</v>
      </c>
      <c r="Y167" s="4" t="str">
        <f>IF($H167=0,"",VLOOKUP($G167,Data!$G$3:$BA$2935,18,FALSE))</f>
        <v>/</v>
      </c>
      <c r="Z167" s="4" t="str">
        <f>IF($H167=0,"",VLOOKUP($G167,Data!$G$3:$BA$2935,19,FALSE))</f>
        <v>/</v>
      </c>
      <c r="AA167" s="4" t="str">
        <f>IF($H167=0,"",VLOOKUP($G167,Data!$G$3:$BA$2935,20,FALSE))</f>
        <v/>
      </c>
      <c r="AB167" s="4" t="str">
        <f>IF($H167=0,"",VLOOKUP($G167,Data!$G$3:$BA$2935,21,FALSE))</f>
        <v/>
      </c>
      <c r="AC167" s="4" t="str">
        <f>IF($H167=0,"",VLOOKUP($G167,Data!$G$3:$BA$2935,22,FALSE))</f>
        <v/>
      </c>
      <c r="AD167" s="4" t="str">
        <f>IF($H167=0,"",VLOOKUP($G167,Data!$G$3:$BA$2935,23,FALSE))</f>
        <v/>
      </c>
      <c r="AE167" s="4" t="str">
        <f>IF($H167=0,"",VLOOKUP($G167,Data!$G$3:$BA$2935,24,FALSE))</f>
        <v/>
      </c>
      <c r="AF167" s="4" t="str">
        <f>IF($H167=0,"",VLOOKUP($G167,Data!$G$3:$BA$2935,25,FALSE))</f>
        <v/>
      </c>
      <c r="AG167" s="4" t="str">
        <f>IF($H167=0,"",VLOOKUP($G167,Data!$G$3:$BA$2935,26,FALSE))</f>
        <v/>
      </c>
      <c r="AH167" s="4" t="str">
        <f>IF($H167=0,"",VLOOKUP($G167,Data!$G$3:$BA$2935,27,FALSE))</f>
        <v/>
      </c>
      <c r="AI167" s="4" t="str">
        <f>IF($H167=0,"",VLOOKUP($G167,Data!$G$3:$BA$2935,28,FALSE))</f>
        <v/>
      </c>
      <c r="AJ167" s="4" t="str">
        <f>IF($H167=0,"",VLOOKUP($G167,Data!$G$3:$BA$2935,29,FALSE))</f>
        <v/>
      </c>
      <c r="AK167" s="4" t="str">
        <f>IF($H167=0,"",VLOOKUP($G167,Data!$G$3:$BA$2935,30,FALSE))</f>
        <v/>
      </c>
      <c r="AL167" s="4" t="str">
        <f>IF($H167=0,"",VLOOKUP($G167,Data!$G$3:$BA$2935,31,FALSE))</f>
        <v/>
      </c>
      <c r="AM167" s="4" t="str">
        <f>IF($H167=0,"",VLOOKUP($G167,Data!$G$3:$BA$2935,32,FALSE))</f>
        <v/>
      </c>
      <c r="AN167" s="4" t="str">
        <f>IF($H167=0,"",VLOOKUP($G167,Data!$G$3:$BA$2935,33,FALSE))</f>
        <v/>
      </c>
      <c r="AO167" s="4" t="str">
        <f>IF($H167=0,"",VLOOKUP($G167,Data!$G$3:$BA$2935,34,FALSE))</f>
        <v/>
      </c>
      <c r="AP167" s="4" t="str">
        <f>IF($H167=0,"",VLOOKUP($G167,Data!$G$3:$BA$2935,35,FALSE))</f>
        <v/>
      </c>
      <c r="AQ167" s="4" t="str">
        <f>IF($H167=0,"",VLOOKUP($G167,Data!$G$3:$BA$2935,36,FALSE))</f>
        <v/>
      </c>
      <c r="AR167" s="4" t="str">
        <f>IF($H167=0,"",VLOOKUP($G167,Data!$G$3:$BA$2935,37,FALSE))</f>
        <v/>
      </c>
      <c r="AS167" s="4" t="str">
        <f>IF($H167=0,"",VLOOKUP($G167,Data!$G$3:$BA$2935,38,FALSE))</f>
        <v/>
      </c>
      <c r="AT167" s="4" t="str">
        <f>IF($H167=0,"",VLOOKUP($G167,Data!$G$3:$BA$2935,39,FALSE))</f>
        <v/>
      </c>
    </row>
    <row r="168" spans="1:46" x14ac:dyDescent="0.25">
      <c r="A168" s="4">
        <f>PSSE!A170</f>
        <v>927041</v>
      </c>
      <c r="B168" s="4" t="str">
        <f>PSSE!B170</f>
        <v>HAIPHONG3_S1</v>
      </c>
      <c r="C168" s="4">
        <f>PSSE!D170</f>
        <v>26</v>
      </c>
      <c r="D168" s="4">
        <f>PSSE!E170</f>
        <v>600</v>
      </c>
      <c r="E168" s="4" t="str">
        <f>PSSE!F170</f>
        <v>ND</v>
      </c>
      <c r="F168" s="4">
        <f>PSSE!G170</f>
        <v>1</v>
      </c>
      <c r="G168" s="4" t="str">
        <f t="shared" si="2"/>
        <v>GEN26600ND1</v>
      </c>
      <c r="H168" s="4">
        <f>COUNTIF(Data!$G$3:$BA$2935,GEN!$G168)</f>
        <v>1</v>
      </c>
      <c r="I168" s="4" t="str">
        <f>IF($H168=0,"",VLOOKUP($G168,Data!$G$3:$BA$2935,2,FALSE))</f>
        <v>'GENROU'</v>
      </c>
      <c r="J168" s="4">
        <f>PSSE!C170</f>
        <v>1</v>
      </c>
      <c r="K168" s="4">
        <f>IF($H168=0,"",VLOOKUP($G168,Data!$G$3:$BA$2935,4,FALSE))</f>
        <v>4</v>
      </c>
      <c r="L168" s="4">
        <f>IF($H168=0,"",VLOOKUP($G168,Data!$G$3:$BA$2935,5,FALSE))</f>
        <v>0.04</v>
      </c>
      <c r="M168" s="4">
        <f>IF($H168=0,"",VLOOKUP($G168,Data!$G$3:$BA$2935,6,FALSE))</f>
        <v>0.5</v>
      </c>
      <c r="N168" s="4">
        <f>IF($H168=0,"",VLOOKUP($G168,Data!$G$3:$BA$2935,7,FALSE))</f>
        <v>7.0000000000000007E-2</v>
      </c>
      <c r="O168" s="4">
        <f>IF($H168=0,"",VLOOKUP($G168,Data!$G$3:$BA$2935,8,FALSE))</f>
        <v>2.8</v>
      </c>
      <c r="P168" s="4">
        <f>IF($H168=0,"",VLOOKUP($G168,Data!$G$3:$BA$2935,9,FALSE))</f>
        <v>0</v>
      </c>
      <c r="Q168" s="4">
        <f>IF($H168=0,"",VLOOKUP($G168,Data!$G$3:$BA$2935,10,FALSE))</f>
        <v>1.8</v>
      </c>
      <c r="R168" s="4">
        <f>IF($H168=0,"",VLOOKUP($G168,Data!$G$3:$BA$2935,11,FALSE))</f>
        <v>1.75</v>
      </c>
      <c r="S168" s="4">
        <f>IF($H168=0,"",VLOOKUP($G168,Data!$G$3:$BA$2935,12,FALSE))</f>
        <v>0.3</v>
      </c>
      <c r="T168" s="4">
        <f>IF($H168=0,"",VLOOKUP($G168,Data!$G$3:$BA$2935,13,FALSE))</f>
        <v>0.65</v>
      </c>
      <c r="U168" s="4">
        <f>IF($H168=0,"",VLOOKUP($G168,Data!$G$3:$BA$2935,14,FALSE))</f>
        <v>0.25600000000000001</v>
      </c>
      <c r="V168" s="4">
        <f>IF($H168=0,"",VLOOKUP($G168,Data!$G$3:$BA$2935,15,FALSE))</f>
        <v>0.15</v>
      </c>
      <c r="W168" s="4">
        <f>IF($H168=0,"",VLOOKUP($G168,Data!$G$3:$BA$2935,16,FALSE))</f>
        <v>5.7000000000000002E-2</v>
      </c>
      <c r="X168" s="4">
        <f>IF($H168=0,"",VLOOKUP($G168,Data!$G$3:$BA$2935,17,FALSE))</f>
        <v>0.33</v>
      </c>
      <c r="Y168" s="4" t="str">
        <f>IF($H168=0,"",VLOOKUP($G168,Data!$G$3:$BA$2935,18,FALSE))</f>
        <v>/</v>
      </c>
      <c r="Z168" s="4" t="str">
        <f>IF($H168=0,"",VLOOKUP($G168,Data!$G$3:$BA$2935,19,FALSE))</f>
        <v>/</v>
      </c>
      <c r="AA168" s="4" t="str">
        <f>IF($H168=0,"",VLOOKUP($G168,Data!$G$3:$BA$2935,20,FALSE))</f>
        <v/>
      </c>
      <c r="AB168" s="4" t="str">
        <f>IF($H168=0,"",VLOOKUP($G168,Data!$G$3:$BA$2935,21,FALSE))</f>
        <v/>
      </c>
      <c r="AC168" s="4" t="str">
        <f>IF($H168=0,"",VLOOKUP($G168,Data!$G$3:$BA$2935,22,FALSE))</f>
        <v/>
      </c>
      <c r="AD168" s="4" t="str">
        <f>IF($H168=0,"",VLOOKUP($G168,Data!$G$3:$BA$2935,23,FALSE))</f>
        <v/>
      </c>
      <c r="AE168" s="4" t="str">
        <f>IF($H168=0,"",VLOOKUP($G168,Data!$G$3:$BA$2935,24,FALSE))</f>
        <v/>
      </c>
      <c r="AF168" s="4" t="str">
        <f>IF($H168=0,"",VLOOKUP($G168,Data!$G$3:$BA$2935,25,FALSE))</f>
        <v/>
      </c>
      <c r="AG168" s="4" t="str">
        <f>IF($H168=0,"",VLOOKUP($G168,Data!$G$3:$BA$2935,26,FALSE))</f>
        <v/>
      </c>
      <c r="AH168" s="4" t="str">
        <f>IF($H168=0,"",VLOOKUP($G168,Data!$G$3:$BA$2935,27,FALSE))</f>
        <v/>
      </c>
      <c r="AI168" s="4" t="str">
        <f>IF($H168=0,"",VLOOKUP($G168,Data!$G$3:$BA$2935,28,FALSE))</f>
        <v/>
      </c>
      <c r="AJ168" s="4" t="str">
        <f>IF($H168=0,"",VLOOKUP($G168,Data!$G$3:$BA$2935,29,FALSE))</f>
        <v/>
      </c>
      <c r="AK168" s="4" t="str">
        <f>IF($H168=0,"",VLOOKUP($G168,Data!$G$3:$BA$2935,30,FALSE))</f>
        <v/>
      </c>
      <c r="AL168" s="4" t="str">
        <f>IF($H168=0,"",VLOOKUP($G168,Data!$G$3:$BA$2935,31,FALSE))</f>
        <v/>
      </c>
      <c r="AM168" s="4" t="str">
        <f>IF($H168=0,"",VLOOKUP($G168,Data!$G$3:$BA$2935,32,FALSE))</f>
        <v/>
      </c>
      <c r="AN168" s="4" t="str">
        <f>IF($H168=0,"",VLOOKUP($G168,Data!$G$3:$BA$2935,33,FALSE))</f>
        <v/>
      </c>
      <c r="AO168" s="4" t="str">
        <f>IF($H168=0,"",VLOOKUP($G168,Data!$G$3:$BA$2935,34,FALSE))</f>
        <v/>
      </c>
      <c r="AP168" s="4" t="str">
        <f>IF($H168=0,"",VLOOKUP($G168,Data!$G$3:$BA$2935,35,FALSE))</f>
        <v/>
      </c>
      <c r="AQ168" s="4" t="str">
        <f>IF($H168=0,"",VLOOKUP($G168,Data!$G$3:$BA$2935,36,FALSE))</f>
        <v/>
      </c>
      <c r="AR168" s="4" t="str">
        <f>IF($H168=0,"",VLOOKUP($G168,Data!$G$3:$BA$2935,37,FALSE))</f>
        <v/>
      </c>
      <c r="AS168" s="4" t="str">
        <f>IF($H168=0,"",VLOOKUP($G168,Data!$G$3:$BA$2935,38,FALSE))</f>
        <v/>
      </c>
      <c r="AT168" s="4" t="str">
        <f>IF($H168=0,"",VLOOKUP($G168,Data!$G$3:$BA$2935,39,FALSE))</f>
        <v/>
      </c>
    </row>
    <row r="169" spans="1:46" x14ac:dyDescent="0.25">
      <c r="A169" s="4">
        <f>PSSE!A171</f>
        <v>927042</v>
      </c>
      <c r="B169" s="4" t="str">
        <f>PSSE!B171</f>
        <v>HAIPHONG3_S2</v>
      </c>
      <c r="C169" s="4">
        <f>PSSE!D171</f>
        <v>26</v>
      </c>
      <c r="D169" s="4">
        <f>PSSE!E171</f>
        <v>600</v>
      </c>
      <c r="E169" s="4" t="str">
        <f>PSSE!F171</f>
        <v>ND</v>
      </c>
      <c r="F169" s="4">
        <f>PSSE!G171</f>
        <v>1</v>
      </c>
      <c r="G169" s="4" t="str">
        <f t="shared" si="2"/>
        <v>GEN26600ND1</v>
      </c>
      <c r="H169" s="4">
        <f>COUNTIF(Data!$G$3:$BA$2935,GEN!$G169)</f>
        <v>1</v>
      </c>
      <c r="I169" s="4" t="str">
        <f>IF($H169=0,"",VLOOKUP($G169,Data!$G$3:$BA$2935,2,FALSE))</f>
        <v>'GENROU'</v>
      </c>
      <c r="J169" s="4">
        <f>PSSE!C171</f>
        <v>1</v>
      </c>
      <c r="K169" s="4">
        <f>IF($H169=0,"",VLOOKUP($G169,Data!$G$3:$BA$2935,4,FALSE))</f>
        <v>4</v>
      </c>
      <c r="L169" s="4">
        <f>IF($H169=0,"",VLOOKUP($G169,Data!$G$3:$BA$2935,5,FALSE))</f>
        <v>0.04</v>
      </c>
      <c r="M169" s="4">
        <f>IF($H169=0,"",VLOOKUP($G169,Data!$G$3:$BA$2935,6,FALSE))</f>
        <v>0.5</v>
      </c>
      <c r="N169" s="4">
        <f>IF($H169=0,"",VLOOKUP($G169,Data!$G$3:$BA$2935,7,FALSE))</f>
        <v>7.0000000000000007E-2</v>
      </c>
      <c r="O169" s="4">
        <f>IF($H169=0,"",VLOOKUP($G169,Data!$G$3:$BA$2935,8,FALSE))</f>
        <v>2.8</v>
      </c>
      <c r="P169" s="4">
        <f>IF($H169=0,"",VLOOKUP($G169,Data!$G$3:$BA$2935,9,FALSE))</f>
        <v>0</v>
      </c>
      <c r="Q169" s="4">
        <f>IF($H169=0,"",VLOOKUP($G169,Data!$G$3:$BA$2935,10,FALSE))</f>
        <v>1.8</v>
      </c>
      <c r="R169" s="4">
        <f>IF($H169=0,"",VLOOKUP($G169,Data!$G$3:$BA$2935,11,FALSE))</f>
        <v>1.75</v>
      </c>
      <c r="S169" s="4">
        <f>IF($H169=0,"",VLOOKUP($G169,Data!$G$3:$BA$2935,12,FALSE))</f>
        <v>0.3</v>
      </c>
      <c r="T169" s="4">
        <f>IF($H169=0,"",VLOOKUP($G169,Data!$G$3:$BA$2935,13,FALSE))</f>
        <v>0.65</v>
      </c>
      <c r="U169" s="4">
        <f>IF($H169=0,"",VLOOKUP($G169,Data!$G$3:$BA$2935,14,FALSE))</f>
        <v>0.25600000000000001</v>
      </c>
      <c r="V169" s="4">
        <f>IF($H169=0,"",VLOOKUP($G169,Data!$G$3:$BA$2935,15,FALSE))</f>
        <v>0.15</v>
      </c>
      <c r="W169" s="4">
        <f>IF($H169=0,"",VLOOKUP($G169,Data!$G$3:$BA$2935,16,FALSE))</f>
        <v>5.7000000000000002E-2</v>
      </c>
      <c r="X169" s="4">
        <f>IF($H169=0,"",VLOOKUP($G169,Data!$G$3:$BA$2935,17,FALSE))</f>
        <v>0.33</v>
      </c>
      <c r="Y169" s="4" t="str">
        <f>IF($H169=0,"",VLOOKUP($G169,Data!$G$3:$BA$2935,18,FALSE))</f>
        <v>/</v>
      </c>
      <c r="Z169" s="4" t="str">
        <f>IF($H169=0,"",VLOOKUP($G169,Data!$G$3:$BA$2935,19,FALSE))</f>
        <v>/</v>
      </c>
      <c r="AA169" s="4" t="str">
        <f>IF($H169=0,"",VLOOKUP($G169,Data!$G$3:$BA$2935,20,FALSE))</f>
        <v/>
      </c>
      <c r="AB169" s="4" t="str">
        <f>IF($H169=0,"",VLOOKUP($G169,Data!$G$3:$BA$2935,21,FALSE))</f>
        <v/>
      </c>
      <c r="AC169" s="4" t="str">
        <f>IF($H169=0,"",VLOOKUP($G169,Data!$G$3:$BA$2935,22,FALSE))</f>
        <v/>
      </c>
      <c r="AD169" s="4" t="str">
        <f>IF($H169=0,"",VLOOKUP($G169,Data!$G$3:$BA$2935,23,FALSE))</f>
        <v/>
      </c>
      <c r="AE169" s="4" t="str">
        <f>IF($H169=0,"",VLOOKUP($G169,Data!$G$3:$BA$2935,24,FALSE))</f>
        <v/>
      </c>
      <c r="AF169" s="4" t="str">
        <f>IF($H169=0,"",VLOOKUP($G169,Data!$G$3:$BA$2935,25,FALSE))</f>
        <v/>
      </c>
      <c r="AG169" s="4" t="str">
        <f>IF($H169=0,"",VLOOKUP($G169,Data!$G$3:$BA$2935,26,FALSE))</f>
        <v/>
      </c>
      <c r="AH169" s="4" t="str">
        <f>IF($H169=0,"",VLOOKUP($G169,Data!$G$3:$BA$2935,27,FALSE))</f>
        <v/>
      </c>
      <c r="AI169" s="4" t="str">
        <f>IF($H169=0,"",VLOOKUP($G169,Data!$G$3:$BA$2935,28,FALSE))</f>
        <v/>
      </c>
      <c r="AJ169" s="4" t="str">
        <f>IF($H169=0,"",VLOOKUP($G169,Data!$G$3:$BA$2935,29,FALSE))</f>
        <v/>
      </c>
      <c r="AK169" s="4" t="str">
        <f>IF($H169=0,"",VLOOKUP($G169,Data!$G$3:$BA$2935,30,FALSE))</f>
        <v/>
      </c>
      <c r="AL169" s="4" t="str">
        <f>IF($H169=0,"",VLOOKUP($G169,Data!$G$3:$BA$2935,31,FALSE))</f>
        <v/>
      </c>
      <c r="AM169" s="4" t="str">
        <f>IF($H169=0,"",VLOOKUP($G169,Data!$G$3:$BA$2935,32,FALSE))</f>
        <v/>
      </c>
      <c r="AN169" s="4" t="str">
        <f>IF($H169=0,"",VLOOKUP($G169,Data!$G$3:$BA$2935,33,FALSE))</f>
        <v/>
      </c>
      <c r="AO169" s="4" t="str">
        <f>IF($H169=0,"",VLOOKUP($G169,Data!$G$3:$BA$2935,34,FALSE))</f>
        <v/>
      </c>
      <c r="AP169" s="4" t="str">
        <f>IF($H169=0,"",VLOOKUP($G169,Data!$G$3:$BA$2935,35,FALSE))</f>
        <v/>
      </c>
      <c r="AQ169" s="4" t="str">
        <f>IF($H169=0,"",VLOOKUP($G169,Data!$G$3:$BA$2935,36,FALSE))</f>
        <v/>
      </c>
      <c r="AR169" s="4" t="str">
        <f>IF($H169=0,"",VLOOKUP($G169,Data!$G$3:$BA$2935,37,FALSE))</f>
        <v/>
      </c>
      <c r="AS169" s="4" t="str">
        <f>IF($H169=0,"",VLOOKUP($G169,Data!$G$3:$BA$2935,38,FALSE))</f>
        <v/>
      </c>
      <c r="AT169" s="4" t="str">
        <f>IF($H169=0,"",VLOOKUP($G169,Data!$G$3:$BA$2935,39,FALSE))</f>
        <v/>
      </c>
    </row>
    <row r="170" spans="1:46" x14ac:dyDescent="0.25">
      <c r="A170" s="4">
        <f>PSSE!A172</f>
        <v>927043</v>
      </c>
      <c r="B170" s="4" t="str">
        <f>PSSE!B172</f>
        <v>HAIPHONG3_S3</v>
      </c>
      <c r="C170" s="4">
        <f>PSSE!D172</f>
        <v>26</v>
      </c>
      <c r="D170" s="4">
        <f>PSSE!E172</f>
        <v>600</v>
      </c>
      <c r="E170" s="4" t="str">
        <f>PSSE!F172</f>
        <v>ND</v>
      </c>
      <c r="F170" s="4">
        <f>PSSE!G172</f>
        <v>1</v>
      </c>
      <c r="G170" s="4" t="str">
        <f t="shared" si="2"/>
        <v>GEN26600ND1</v>
      </c>
      <c r="H170" s="4">
        <f>COUNTIF(Data!$G$3:$BA$2935,GEN!$G170)</f>
        <v>1</v>
      </c>
      <c r="I170" s="4" t="str">
        <f>IF($H170=0,"",VLOOKUP($G170,Data!$G$3:$BA$2935,2,FALSE))</f>
        <v>'GENROU'</v>
      </c>
      <c r="J170" s="4">
        <f>PSSE!C172</f>
        <v>1</v>
      </c>
      <c r="K170" s="4">
        <f>IF($H170=0,"",VLOOKUP($G170,Data!$G$3:$BA$2935,4,FALSE))</f>
        <v>4</v>
      </c>
      <c r="L170" s="4">
        <f>IF($H170=0,"",VLOOKUP($G170,Data!$G$3:$BA$2935,5,FALSE))</f>
        <v>0.04</v>
      </c>
      <c r="M170" s="4">
        <f>IF($H170=0,"",VLOOKUP($G170,Data!$G$3:$BA$2935,6,FALSE))</f>
        <v>0.5</v>
      </c>
      <c r="N170" s="4">
        <f>IF($H170=0,"",VLOOKUP($G170,Data!$G$3:$BA$2935,7,FALSE))</f>
        <v>7.0000000000000007E-2</v>
      </c>
      <c r="O170" s="4">
        <f>IF($H170=0,"",VLOOKUP($G170,Data!$G$3:$BA$2935,8,FALSE))</f>
        <v>2.8</v>
      </c>
      <c r="P170" s="4">
        <f>IF($H170=0,"",VLOOKUP($G170,Data!$G$3:$BA$2935,9,FALSE))</f>
        <v>0</v>
      </c>
      <c r="Q170" s="4">
        <f>IF($H170=0,"",VLOOKUP($G170,Data!$G$3:$BA$2935,10,FALSE))</f>
        <v>1.8</v>
      </c>
      <c r="R170" s="4">
        <f>IF($H170=0,"",VLOOKUP($G170,Data!$G$3:$BA$2935,11,FALSE))</f>
        <v>1.75</v>
      </c>
      <c r="S170" s="4">
        <f>IF($H170=0,"",VLOOKUP($G170,Data!$G$3:$BA$2935,12,FALSE))</f>
        <v>0.3</v>
      </c>
      <c r="T170" s="4">
        <f>IF($H170=0,"",VLOOKUP($G170,Data!$G$3:$BA$2935,13,FALSE))</f>
        <v>0.65</v>
      </c>
      <c r="U170" s="4">
        <f>IF($H170=0,"",VLOOKUP($G170,Data!$G$3:$BA$2935,14,FALSE))</f>
        <v>0.25600000000000001</v>
      </c>
      <c r="V170" s="4">
        <f>IF($H170=0,"",VLOOKUP($G170,Data!$G$3:$BA$2935,15,FALSE))</f>
        <v>0.15</v>
      </c>
      <c r="W170" s="4">
        <f>IF($H170=0,"",VLOOKUP($G170,Data!$G$3:$BA$2935,16,FALSE))</f>
        <v>5.7000000000000002E-2</v>
      </c>
      <c r="X170" s="4">
        <f>IF($H170=0,"",VLOOKUP($G170,Data!$G$3:$BA$2935,17,FALSE))</f>
        <v>0.33</v>
      </c>
      <c r="Y170" s="4" t="str">
        <f>IF($H170=0,"",VLOOKUP($G170,Data!$G$3:$BA$2935,18,FALSE))</f>
        <v>/</v>
      </c>
      <c r="Z170" s="4" t="str">
        <f>IF($H170=0,"",VLOOKUP($G170,Data!$G$3:$BA$2935,19,FALSE))</f>
        <v>/</v>
      </c>
      <c r="AA170" s="4" t="str">
        <f>IF($H170=0,"",VLOOKUP($G170,Data!$G$3:$BA$2935,20,FALSE))</f>
        <v/>
      </c>
      <c r="AB170" s="4" t="str">
        <f>IF($H170=0,"",VLOOKUP($G170,Data!$G$3:$BA$2935,21,FALSE))</f>
        <v/>
      </c>
      <c r="AC170" s="4" t="str">
        <f>IF($H170=0,"",VLOOKUP($G170,Data!$G$3:$BA$2935,22,FALSE))</f>
        <v/>
      </c>
      <c r="AD170" s="4" t="str">
        <f>IF($H170=0,"",VLOOKUP($G170,Data!$G$3:$BA$2935,23,FALSE))</f>
        <v/>
      </c>
      <c r="AE170" s="4" t="str">
        <f>IF($H170=0,"",VLOOKUP($G170,Data!$G$3:$BA$2935,24,FALSE))</f>
        <v/>
      </c>
      <c r="AF170" s="4" t="str">
        <f>IF($H170=0,"",VLOOKUP($G170,Data!$G$3:$BA$2935,25,FALSE))</f>
        <v/>
      </c>
      <c r="AG170" s="4" t="str">
        <f>IF($H170=0,"",VLOOKUP($G170,Data!$G$3:$BA$2935,26,FALSE))</f>
        <v/>
      </c>
      <c r="AH170" s="4" t="str">
        <f>IF($H170=0,"",VLOOKUP($G170,Data!$G$3:$BA$2935,27,FALSE))</f>
        <v/>
      </c>
      <c r="AI170" s="4" t="str">
        <f>IF($H170=0,"",VLOOKUP($G170,Data!$G$3:$BA$2935,28,FALSE))</f>
        <v/>
      </c>
      <c r="AJ170" s="4" t="str">
        <f>IF($H170=0,"",VLOOKUP($G170,Data!$G$3:$BA$2935,29,FALSE))</f>
        <v/>
      </c>
      <c r="AK170" s="4" t="str">
        <f>IF($H170=0,"",VLOOKUP($G170,Data!$G$3:$BA$2935,30,FALSE))</f>
        <v/>
      </c>
      <c r="AL170" s="4" t="str">
        <f>IF($H170=0,"",VLOOKUP($G170,Data!$G$3:$BA$2935,31,FALSE))</f>
        <v/>
      </c>
      <c r="AM170" s="4" t="str">
        <f>IF($H170=0,"",VLOOKUP($G170,Data!$G$3:$BA$2935,32,FALSE))</f>
        <v/>
      </c>
      <c r="AN170" s="4" t="str">
        <f>IF($H170=0,"",VLOOKUP($G170,Data!$G$3:$BA$2935,33,FALSE))</f>
        <v/>
      </c>
      <c r="AO170" s="4" t="str">
        <f>IF($H170=0,"",VLOOKUP($G170,Data!$G$3:$BA$2935,34,FALSE))</f>
        <v/>
      </c>
      <c r="AP170" s="4" t="str">
        <f>IF($H170=0,"",VLOOKUP($G170,Data!$G$3:$BA$2935,35,FALSE))</f>
        <v/>
      </c>
      <c r="AQ170" s="4" t="str">
        <f>IF($H170=0,"",VLOOKUP($G170,Data!$G$3:$BA$2935,36,FALSE))</f>
        <v/>
      </c>
      <c r="AR170" s="4" t="str">
        <f>IF($H170=0,"",VLOOKUP($G170,Data!$G$3:$BA$2935,37,FALSE))</f>
        <v/>
      </c>
      <c r="AS170" s="4" t="str">
        <f>IF($H170=0,"",VLOOKUP($G170,Data!$G$3:$BA$2935,38,FALSE))</f>
        <v/>
      </c>
      <c r="AT170" s="4" t="str">
        <f>IF($H170=0,"",VLOOKUP($G170,Data!$G$3:$BA$2935,39,FALSE))</f>
        <v/>
      </c>
    </row>
    <row r="171" spans="1:46" x14ac:dyDescent="0.25">
      <c r="A171" s="4">
        <f>PSSE!A173</f>
        <v>927044</v>
      </c>
      <c r="B171" s="4" t="str">
        <f>PSSE!B173</f>
        <v>HAIPHONG3_S4</v>
      </c>
      <c r="C171" s="4">
        <f>PSSE!D173</f>
        <v>26</v>
      </c>
      <c r="D171" s="4">
        <f>PSSE!E173</f>
        <v>600</v>
      </c>
      <c r="E171" s="4" t="str">
        <f>PSSE!F173</f>
        <v>ND</v>
      </c>
      <c r="F171" s="4">
        <f>PSSE!G173</f>
        <v>1</v>
      </c>
      <c r="G171" s="4" t="str">
        <f t="shared" si="2"/>
        <v>GEN26600ND1</v>
      </c>
      <c r="H171" s="4">
        <f>COUNTIF(Data!$G$3:$BA$2935,GEN!$G171)</f>
        <v>1</v>
      </c>
      <c r="I171" s="4" t="str">
        <f>IF($H171=0,"",VLOOKUP($G171,Data!$G$3:$BA$2935,2,FALSE))</f>
        <v>'GENROU'</v>
      </c>
      <c r="J171" s="4">
        <f>PSSE!C173</f>
        <v>1</v>
      </c>
      <c r="K171" s="4">
        <f>IF($H171=0,"",VLOOKUP($G171,Data!$G$3:$BA$2935,4,FALSE))</f>
        <v>4</v>
      </c>
      <c r="L171" s="4">
        <f>IF($H171=0,"",VLOOKUP($G171,Data!$G$3:$BA$2935,5,FALSE))</f>
        <v>0.04</v>
      </c>
      <c r="M171" s="4">
        <f>IF($H171=0,"",VLOOKUP($G171,Data!$G$3:$BA$2935,6,FALSE))</f>
        <v>0.5</v>
      </c>
      <c r="N171" s="4">
        <f>IF($H171=0,"",VLOOKUP($G171,Data!$G$3:$BA$2935,7,FALSE))</f>
        <v>7.0000000000000007E-2</v>
      </c>
      <c r="O171" s="4">
        <f>IF($H171=0,"",VLOOKUP($G171,Data!$G$3:$BA$2935,8,FALSE))</f>
        <v>2.8</v>
      </c>
      <c r="P171" s="4">
        <f>IF($H171=0,"",VLOOKUP($G171,Data!$G$3:$BA$2935,9,FALSE))</f>
        <v>0</v>
      </c>
      <c r="Q171" s="4">
        <f>IF($H171=0,"",VLOOKUP($G171,Data!$G$3:$BA$2935,10,FALSE))</f>
        <v>1.8</v>
      </c>
      <c r="R171" s="4">
        <f>IF($H171=0,"",VLOOKUP($G171,Data!$G$3:$BA$2935,11,FALSE))</f>
        <v>1.75</v>
      </c>
      <c r="S171" s="4">
        <f>IF($H171=0,"",VLOOKUP($G171,Data!$G$3:$BA$2935,12,FALSE))</f>
        <v>0.3</v>
      </c>
      <c r="T171" s="4">
        <f>IF($H171=0,"",VLOOKUP($G171,Data!$G$3:$BA$2935,13,FALSE))</f>
        <v>0.65</v>
      </c>
      <c r="U171" s="4">
        <f>IF($H171=0,"",VLOOKUP($G171,Data!$G$3:$BA$2935,14,FALSE))</f>
        <v>0.25600000000000001</v>
      </c>
      <c r="V171" s="4">
        <f>IF($H171=0,"",VLOOKUP($G171,Data!$G$3:$BA$2935,15,FALSE))</f>
        <v>0.15</v>
      </c>
      <c r="W171" s="4">
        <f>IF($H171=0,"",VLOOKUP($G171,Data!$G$3:$BA$2935,16,FALSE))</f>
        <v>5.7000000000000002E-2</v>
      </c>
      <c r="X171" s="4">
        <f>IF($H171=0,"",VLOOKUP($G171,Data!$G$3:$BA$2935,17,FALSE))</f>
        <v>0.33</v>
      </c>
      <c r="Y171" s="4" t="str">
        <f>IF($H171=0,"",VLOOKUP($G171,Data!$G$3:$BA$2935,18,FALSE))</f>
        <v>/</v>
      </c>
      <c r="Z171" s="4" t="str">
        <f>IF($H171=0,"",VLOOKUP($G171,Data!$G$3:$BA$2935,19,FALSE))</f>
        <v>/</v>
      </c>
      <c r="AA171" s="4" t="str">
        <f>IF($H171=0,"",VLOOKUP($G171,Data!$G$3:$BA$2935,20,FALSE))</f>
        <v/>
      </c>
      <c r="AB171" s="4" t="str">
        <f>IF($H171=0,"",VLOOKUP($G171,Data!$G$3:$BA$2935,21,FALSE))</f>
        <v/>
      </c>
      <c r="AC171" s="4" t="str">
        <f>IF($H171=0,"",VLOOKUP($G171,Data!$G$3:$BA$2935,22,FALSE))</f>
        <v/>
      </c>
      <c r="AD171" s="4" t="str">
        <f>IF($H171=0,"",VLOOKUP($G171,Data!$G$3:$BA$2935,23,FALSE))</f>
        <v/>
      </c>
      <c r="AE171" s="4" t="str">
        <f>IF($H171=0,"",VLOOKUP($G171,Data!$G$3:$BA$2935,24,FALSE))</f>
        <v/>
      </c>
      <c r="AF171" s="4" t="str">
        <f>IF($H171=0,"",VLOOKUP($G171,Data!$G$3:$BA$2935,25,FALSE))</f>
        <v/>
      </c>
      <c r="AG171" s="4" t="str">
        <f>IF($H171=0,"",VLOOKUP($G171,Data!$G$3:$BA$2935,26,FALSE))</f>
        <v/>
      </c>
      <c r="AH171" s="4" t="str">
        <f>IF($H171=0,"",VLOOKUP($G171,Data!$G$3:$BA$2935,27,FALSE))</f>
        <v/>
      </c>
      <c r="AI171" s="4" t="str">
        <f>IF($H171=0,"",VLOOKUP($G171,Data!$G$3:$BA$2935,28,FALSE))</f>
        <v/>
      </c>
      <c r="AJ171" s="4" t="str">
        <f>IF($H171=0,"",VLOOKUP($G171,Data!$G$3:$BA$2935,29,FALSE))</f>
        <v/>
      </c>
      <c r="AK171" s="4" t="str">
        <f>IF($H171=0,"",VLOOKUP($G171,Data!$G$3:$BA$2935,30,FALSE))</f>
        <v/>
      </c>
      <c r="AL171" s="4" t="str">
        <f>IF($H171=0,"",VLOOKUP($G171,Data!$G$3:$BA$2935,31,FALSE))</f>
        <v/>
      </c>
      <c r="AM171" s="4" t="str">
        <f>IF($H171=0,"",VLOOKUP($G171,Data!$G$3:$BA$2935,32,FALSE))</f>
        <v/>
      </c>
      <c r="AN171" s="4" t="str">
        <f>IF($H171=0,"",VLOOKUP($G171,Data!$G$3:$BA$2935,33,FALSE))</f>
        <v/>
      </c>
      <c r="AO171" s="4" t="str">
        <f>IF($H171=0,"",VLOOKUP($G171,Data!$G$3:$BA$2935,34,FALSE))</f>
        <v/>
      </c>
      <c r="AP171" s="4" t="str">
        <f>IF($H171=0,"",VLOOKUP($G171,Data!$G$3:$BA$2935,35,FALSE))</f>
        <v/>
      </c>
      <c r="AQ171" s="4" t="str">
        <f>IF($H171=0,"",VLOOKUP($G171,Data!$G$3:$BA$2935,36,FALSE))</f>
        <v/>
      </c>
      <c r="AR171" s="4" t="str">
        <f>IF($H171=0,"",VLOOKUP($G171,Data!$G$3:$BA$2935,37,FALSE))</f>
        <v/>
      </c>
      <c r="AS171" s="4" t="str">
        <f>IF($H171=0,"",VLOOKUP($G171,Data!$G$3:$BA$2935,38,FALSE))</f>
        <v/>
      </c>
      <c r="AT171" s="4" t="str">
        <f>IF($H171=0,"",VLOOKUP($G171,Data!$G$3:$BA$2935,39,FALSE))</f>
        <v/>
      </c>
    </row>
    <row r="172" spans="1:46" x14ac:dyDescent="0.25">
      <c r="A172" s="4">
        <f>PSSE!A174</f>
        <v>928011</v>
      </c>
      <c r="B172" s="4" t="str">
        <f>PSSE!B174</f>
        <v>PHALAI1_S1</v>
      </c>
      <c r="C172" s="4">
        <f>PSSE!D174</f>
        <v>10.5</v>
      </c>
      <c r="D172" s="4">
        <f>PSSE!E174</f>
        <v>110</v>
      </c>
      <c r="E172" s="4" t="str">
        <f>PSSE!F174</f>
        <v>ND</v>
      </c>
      <c r="F172" s="4">
        <f>PSSE!G174</f>
        <v>1</v>
      </c>
      <c r="G172" s="4" t="str">
        <f t="shared" si="2"/>
        <v>GEN10.5110ND1</v>
      </c>
      <c r="H172" s="4">
        <f>COUNTIF(Data!$G$3:$BA$2935,GEN!$G172)</f>
        <v>1</v>
      </c>
      <c r="I172" s="4" t="str">
        <f>IF($H172=0,"",VLOOKUP($G172,Data!$G$3:$BA$2935,2,FALSE))</f>
        <v>'GENROU'</v>
      </c>
      <c r="J172" s="4">
        <f>PSSE!C174</f>
        <v>1</v>
      </c>
      <c r="K172" s="4">
        <f>IF($H172=0,"",VLOOKUP($G172,Data!$G$3:$BA$2935,4,FALSE))</f>
        <v>6.9</v>
      </c>
      <c r="L172" s="4">
        <f>IF($H172=0,"",VLOOKUP($G172,Data!$G$3:$BA$2935,5,FALSE))</f>
        <v>0.19900000000000001</v>
      </c>
      <c r="M172" s="4">
        <f>IF($H172=0,"",VLOOKUP($G172,Data!$G$3:$BA$2935,6,FALSE))</f>
        <v>0.45</v>
      </c>
      <c r="N172" s="4">
        <f>IF($H172=0,"",VLOOKUP($G172,Data!$G$3:$BA$2935,7,FALSE))</f>
        <v>7.0000000000000007E-2</v>
      </c>
      <c r="O172" s="4">
        <f>IF($H172=0,"",VLOOKUP($G172,Data!$G$3:$BA$2935,8,FALSE))</f>
        <v>3.8</v>
      </c>
      <c r="P172" s="4">
        <f>IF($H172=0,"",VLOOKUP($G172,Data!$G$3:$BA$2935,9,FALSE))</f>
        <v>0</v>
      </c>
      <c r="Q172" s="4">
        <f>IF($H172=0,"",VLOOKUP($G172,Data!$G$3:$BA$2935,10,FALSE))</f>
        <v>2.2999999999999998</v>
      </c>
      <c r="R172" s="4">
        <f>IF($H172=0,"",VLOOKUP($G172,Data!$G$3:$BA$2935,11,FALSE))</f>
        <v>2.21</v>
      </c>
      <c r="S172" s="4">
        <f>IF($H172=0,"",VLOOKUP($G172,Data!$G$3:$BA$2935,12,FALSE))</f>
        <v>0.28999999999999998</v>
      </c>
      <c r="T172" s="4">
        <f>IF($H172=0,"",VLOOKUP($G172,Data!$G$3:$BA$2935,13,FALSE))</f>
        <v>0.46</v>
      </c>
      <c r="U172" s="4">
        <f>IF($H172=0,"",VLOOKUP($G172,Data!$G$3:$BA$2935,14,FALSE))</f>
        <v>0.22</v>
      </c>
      <c r="V172" s="4">
        <f>IF($H172=0,"",VLOOKUP($G172,Data!$G$3:$BA$2935,15,FALSE))</f>
        <v>0.16700000000000001</v>
      </c>
      <c r="W172" s="4">
        <f>IF($H172=0,"",VLOOKUP($G172,Data!$G$3:$BA$2935,16,FALSE))</f>
        <v>0.08</v>
      </c>
      <c r="X172" s="4">
        <f>IF($H172=0,"",VLOOKUP($G172,Data!$G$3:$BA$2935,17,FALSE))</f>
        <v>0.56000000000000005</v>
      </c>
      <c r="Y172" s="4" t="str">
        <f>IF($H172=0,"",VLOOKUP($G172,Data!$G$3:$BA$2935,18,FALSE))</f>
        <v>/</v>
      </c>
      <c r="Z172" s="4" t="str">
        <f>IF($H172=0,"",VLOOKUP($G172,Data!$G$3:$BA$2935,19,FALSE))</f>
        <v>/</v>
      </c>
      <c r="AA172" s="4" t="str">
        <f>IF($H172=0,"",VLOOKUP($G172,Data!$G$3:$BA$2935,20,FALSE))</f>
        <v/>
      </c>
      <c r="AB172" s="4" t="str">
        <f>IF($H172=0,"",VLOOKUP($G172,Data!$G$3:$BA$2935,21,FALSE))</f>
        <v/>
      </c>
      <c r="AC172" s="4" t="str">
        <f>IF($H172=0,"",VLOOKUP($G172,Data!$G$3:$BA$2935,22,FALSE))</f>
        <v/>
      </c>
      <c r="AD172" s="4" t="str">
        <f>IF($H172=0,"",VLOOKUP($G172,Data!$G$3:$BA$2935,23,FALSE))</f>
        <v/>
      </c>
      <c r="AE172" s="4" t="str">
        <f>IF($H172=0,"",VLOOKUP($G172,Data!$G$3:$BA$2935,24,FALSE))</f>
        <v/>
      </c>
      <c r="AF172" s="4" t="str">
        <f>IF($H172=0,"",VLOOKUP($G172,Data!$G$3:$BA$2935,25,FALSE))</f>
        <v/>
      </c>
      <c r="AG172" s="4" t="str">
        <f>IF($H172=0,"",VLOOKUP($G172,Data!$G$3:$BA$2935,26,FALSE))</f>
        <v/>
      </c>
      <c r="AH172" s="4" t="str">
        <f>IF($H172=0,"",VLOOKUP($G172,Data!$G$3:$BA$2935,27,FALSE))</f>
        <v/>
      </c>
      <c r="AI172" s="4" t="str">
        <f>IF($H172=0,"",VLOOKUP($G172,Data!$G$3:$BA$2935,28,FALSE))</f>
        <v/>
      </c>
      <c r="AJ172" s="4" t="str">
        <f>IF($H172=0,"",VLOOKUP($G172,Data!$G$3:$BA$2935,29,FALSE))</f>
        <v/>
      </c>
      <c r="AK172" s="4" t="str">
        <f>IF($H172=0,"",VLOOKUP($G172,Data!$G$3:$BA$2935,30,FALSE))</f>
        <v/>
      </c>
      <c r="AL172" s="4" t="str">
        <f>IF($H172=0,"",VLOOKUP($G172,Data!$G$3:$BA$2935,31,FALSE))</f>
        <v/>
      </c>
      <c r="AM172" s="4" t="str">
        <f>IF($H172=0,"",VLOOKUP($G172,Data!$G$3:$BA$2935,32,FALSE))</f>
        <v/>
      </c>
      <c r="AN172" s="4" t="str">
        <f>IF($H172=0,"",VLOOKUP($G172,Data!$G$3:$BA$2935,33,FALSE))</f>
        <v/>
      </c>
      <c r="AO172" s="4" t="str">
        <f>IF($H172=0,"",VLOOKUP($G172,Data!$G$3:$BA$2935,34,FALSE))</f>
        <v/>
      </c>
      <c r="AP172" s="4" t="str">
        <f>IF($H172=0,"",VLOOKUP($G172,Data!$G$3:$BA$2935,35,FALSE))</f>
        <v/>
      </c>
      <c r="AQ172" s="4" t="str">
        <f>IF($H172=0,"",VLOOKUP($G172,Data!$G$3:$BA$2935,36,FALSE))</f>
        <v/>
      </c>
      <c r="AR172" s="4" t="str">
        <f>IF($H172=0,"",VLOOKUP($G172,Data!$G$3:$BA$2935,37,FALSE))</f>
        <v/>
      </c>
      <c r="AS172" s="4" t="str">
        <f>IF($H172=0,"",VLOOKUP($G172,Data!$G$3:$BA$2935,38,FALSE))</f>
        <v/>
      </c>
      <c r="AT172" s="4" t="str">
        <f>IF($H172=0,"",VLOOKUP($G172,Data!$G$3:$BA$2935,39,FALSE))</f>
        <v/>
      </c>
    </row>
    <row r="173" spans="1:46" x14ac:dyDescent="0.25">
      <c r="A173" s="4">
        <f>PSSE!A175</f>
        <v>928012</v>
      </c>
      <c r="B173" s="4" t="str">
        <f>PSSE!B175</f>
        <v>PHALAI1_S2</v>
      </c>
      <c r="C173" s="4">
        <f>PSSE!D175</f>
        <v>10.5</v>
      </c>
      <c r="D173" s="4">
        <f>PSSE!E175</f>
        <v>110</v>
      </c>
      <c r="E173" s="4" t="str">
        <f>PSSE!F175</f>
        <v>ND</v>
      </c>
      <c r="F173" s="4">
        <f>PSSE!G175</f>
        <v>1</v>
      </c>
      <c r="G173" s="4" t="str">
        <f t="shared" si="2"/>
        <v>GEN10.5110ND1</v>
      </c>
      <c r="H173" s="4">
        <f>COUNTIF(Data!$G$3:$BA$2935,GEN!$G173)</f>
        <v>1</v>
      </c>
      <c r="I173" s="4" t="str">
        <f>IF($H173=0,"",VLOOKUP($G173,Data!$G$3:$BA$2935,2,FALSE))</f>
        <v>'GENROU'</v>
      </c>
      <c r="J173" s="4">
        <f>PSSE!C175</f>
        <v>1</v>
      </c>
      <c r="K173" s="4">
        <f>IF($H173=0,"",VLOOKUP($G173,Data!$G$3:$BA$2935,4,FALSE))</f>
        <v>6.9</v>
      </c>
      <c r="L173" s="4">
        <f>IF($H173=0,"",VLOOKUP($G173,Data!$G$3:$BA$2935,5,FALSE))</f>
        <v>0.19900000000000001</v>
      </c>
      <c r="M173" s="4">
        <f>IF($H173=0,"",VLOOKUP($G173,Data!$G$3:$BA$2935,6,FALSE))</f>
        <v>0.45</v>
      </c>
      <c r="N173" s="4">
        <f>IF($H173=0,"",VLOOKUP($G173,Data!$G$3:$BA$2935,7,FALSE))</f>
        <v>7.0000000000000007E-2</v>
      </c>
      <c r="O173" s="4">
        <f>IF($H173=0,"",VLOOKUP($G173,Data!$G$3:$BA$2935,8,FALSE))</f>
        <v>3.8</v>
      </c>
      <c r="P173" s="4">
        <f>IF($H173=0,"",VLOOKUP($G173,Data!$G$3:$BA$2935,9,FALSE))</f>
        <v>0</v>
      </c>
      <c r="Q173" s="4">
        <f>IF($H173=0,"",VLOOKUP($G173,Data!$G$3:$BA$2935,10,FALSE))</f>
        <v>2.2999999999999998</v>
      </c>
      <c r="R173" s="4">
        <f>IF($H173=0,"",VLOOKUP($G173,Data!$G$3:$BA$2935,11,FALSE))</f>
        <v>2.21</v>
      </c>
      <c r="S173" s="4">
        <f>IF($H173=0,"",VLOOKUP($G173,Data!$G$3:$BA$2935,12,FALSE))</f>
        <v>0.28999999999999998</v>
      </c>
      <c r="T173" s="4">
        <f>IF($H173=0,"",VLOOKUP($G173,Data!$G$3:$BA$2935,13,FALSE))</f>
        <v>0.46</v>
      </c>
      <c r="U173" s="4">
        <f>IF($H173=0,"",VLOOKUP($G173,Data!$G$3:$BA$2935,14,FALSE))</f>
        <v>0.22</v>
      </c>
      <c r="V173" s="4">
        <f>IF($H173=0,"",VLOOKUP($G173,Data!$G$3:$BA$2935,15,FALSE))</f>
        <v>0.16700000000000001</v>
      </c>
      <c r="W173" s="4">
        <f>IF($H173=0,"",VLOOKUP($G173,Data!$G$3:$BA$2935,16,FALSE))</f>
        <v>0.08</v>
      </c>
      <c r="X173" s="4">
        <f>IF($H173=0,"",VLOOKUP($G173,Data!$G$3:$BA$2935,17,FALSE))</f>
        <v>0.56000000000000005</v>
      </c>
      <c r="Y173" s="4" t="str">
        <f>IF($H173=0,"",VLOOKUP($G173,Data!$G$3:$BA$2935,18,FALSE))</f>
        <v>/</v>
      </c>
      <c r="Z173" s="4" t="str">
        <f>IF($H173=0,"",VLOOKUP($G173,Data!$G$3:$BA$2935,19,FALSE))</f>
        <v>/</v>
      </c>
      <c r="AA173" s="4" t="str">
        <f>IF($H173=0,"",VLOOKUP($G173,Data!$G$3:$BA$2935,20,FALSE))</f>
        <v/>
      </c>
      <c r="AB173" s="4" t="str">
        <f>IF($H173=0,"",VLOOKUP($G173,Data!$G$3:$BA$2935,21,FALSE))</f>
        <v/>
      </c>
      <c r="AC173" s="4" t="str">
        <f>IF($H173=0,"",VLOOKUP($G173,Data!$G$3:$BA$2935,22,FALSE))</f>
        <v/>
      </c>
      <c r="AD173" s="4" t="str">
        <f>IF($H173=0,"",VLOOKUP($G173,Data!$G$3:$BA$2935,23,FALSE))</f>
        <v/>
      </c>
      <c r="AE173" s="4" t="str">
        <f>IF($H173=0,"",VLOOKUP($G173,Data!$G$3:$BA$2935,24,FALSE))</f>
        <v/>
      </c>
      <c r="AF173" s="4" t="str">
        <f>IF($H173=0,"",VLOOKUP($G173,Data!$G$3:$BA$2935,25,FALSE))</f>
        <v/>
      </c>
      <c r="AG173" s="4" t="str">
        <f>IF($H173=0,"",VLOOKUP($G173,Data!$G$3:$BA$2935,26,FALSE))</f>
        <v/>
      </c>
      <c r="AH173" s="4" t="str">
        <f>IF($H173=0,"",VLOOKUP($G173,Data!$G$3:$BA$2935,27,FALSE))</f>
        <v/>
      </c>
      <c r="AI173" s="4" t="str">
        <f>IF($H173=0,"",VLOOKUP($G173,Data!$G$3:$BA$2935,28,FALSE))</f>
        <v/>
      </c>
      <c r="AJ173" s="4" t="str">
        <f>IF($H173=0,"",VLOOKUP($G173,Data!$G$3:$BA$2935,29,FALSE))</f>
        <v/>
      </c>
      <c r="AK173" s="4" t="str">
        <f>IF($H173=0,"",VLOOKUP($G173,Data!$G$3:$BA$2935,30,FALSE))</f>
        <v/>
      </c>
      <c r="AL173" s="4" t="str">
        <f>IF($H173=0,"",VLOOKUP($G173,Data!$G$3:$BA$2935,31,FALSE))</f>
        <v/>
      </c>
      <c r="AM173" s="4" t="str">
        <f>IF($H173=0,"",VLOOKUP($G173,Data!$G$3:$BA$2935,32,FALSE))</f>
        <v/>
      </c>
      <c r="AN173" s="4" t="str">
        <f>IF($H173=0,"",VLOOKUP($G173,Data!$G$3:$BA$2935,33,FALSE))</f>
        <v/>
      </c>
      <c r="AO173" s="4" t="str">
        <f>IF($H173=0,"",VLOOKUP($G173,Data!$G$3:$BA$2935,34,FALSE))</f>
        <v/>
      </c>
      <c r="AP173" s="4" t="str">
        <f>IF($H173=0,"",VLOOKUP($G173,Data!$G$3:$BA$2935,35,FALSE))</f>
        <v/>
      </c>
      <c r="AQ173" s="4" t="str">
        <f>IF($H173=0,"",VLOOKUP($G173,Data!$G$3:$BA$2935,36,FALSE))</f>
        <v/>
      </c>
      <c r="AR173" s="4" t="str">
        <f>IF($H173=0,"",VLOOKUP($G173,Data!$G$3:$BA$2935,37,FALSE))</f>
        <v/>
      </c>
      <c r="AS173" s="4" t="str">
        <f>IF($H173=0,"",VLOOKUP($G173,Data!$G$3:$BA$2935,38,FALSE))</f>
        <v/>
      </c>
      <c r="AT173" s="4" t="str">
        <f>IF($H173=0,"",VLOOKUP($G173,Data!$G$3:$BA$2935,39,FALSE))</f>
        <v/>
      </c>
    </row>
    <row r="174" spans="1:46" x14ac:dyDescent="0.25">
      <c r="A174" s="4">
        <f>PSSE!A176</f>
        <v>928013</v>
      </c>
      <c r="B174" s="4" t="str">
        <f>PSSE!B176</f>
        <v>PHALAI1_S3</v>
      </c>
      <c r="C174" s="4">
        <f>PSSE!D176</f>
        <v>10.5</v>
      </c>
      <c r="D174" s="4">
        <f>PSSE!E176</f>
        <v>110</v>
      </c>
      <c r="E174" s="4" t="str">
        <f>PSSE!F176</f>
        <v>ND</v>
      </c>
      <c r="F174" s="4">
        <f>PSSE!G176</f>
        <v>1</v>
      </c>
      <c r="G174" s="4" t="str">
        <f t="shared" si="2"/>
        <v>GEN10.5110ND1</v>
      </c>
      <c r="H174" s="4">
        <f>COUNTIF(Data!$G$3:$BA$2935,GEN!$G174)</f>
        <v>1</v>
      </c>
      <c r="I174" s="4" t="str">
        <f>IF($H174=0,"",VLOOKUP($G174,Data!$G$3:$BA$2935,2,FALSE))</f>
        <v>'GENROU'</v>
      </c>
      <c r="J174" s="4">
        <f>PSSE!C176</f>
        <v>1</v>
      </c>
      <c r="K174" s="4">
        <f>IF($H174=0,"",VLOOKUP($G174,Data!$G$3:$BA$2935,4,FALSE))</f>
        <v>6.9</v>
      </c>
      <c r="L174" s="4">
        <f>IF($H174=0,"",VLOOKUP($G174,Data!$G$3:$BA$2935,5,FALSE))</f>
        <v>0.19900000000000001</v>
      </c>
      <c r="M174" s="4">
        <f>IF($H174=0,"",VLOOKUP($G174,Data!$G$3:$BA$2935,6,FALSE))</f>
        <v>0.45</v>
      </c>
      <c r="N174" s="4">
        <f>IF($H174=0,"",VLOOKUP($G174,Data!$G$3:$BA$2935,7,FALSE))</f>
        <v>7.0000000000000007E-2</v>
      </c>
      <c r="O174" s="4">
        <f>IF($H174=0,"",VLOOKUP($G174,Data!$G$3:$BA$2935,8,FALSE))</f>
        <v>3.8</v>
      </c>
      <c r="P174" s="4">
        <f>IF($H174=0,"",VLOOKUP($G174,Data!$G$3:$BA$2935,9,FALSE))</f>
        <v>0</v>
      </c>
      <c r="Q174" s="4">
        <f>IF($H174=0,"",VLOOKUP($G174,Data!$G$3:$BA$2935,10,FALSE))</f>
        <v>2.2999999999999998</v>
      </c>
      <c r="R174" s="4">
        <f>IF($H174=0,"",VLOOKUP($G174,Data!$G$3:$BA$2935,11,FALSE))</f>
        <v>2.21</v>
      </c>
      <c r="S174" s="4">
        <f>IF($H174=0,"",VLOOKUP($G174,Data!$G$3:$BA$2935,12,FALSE))</f>
        <v>0.28999999999999998</v>
      </c>
      <c r="T174" s="4">
        <f>IF($H174=0,"",VLOOKUP($G174,Data!$G$3:$BA$2935,13,FALSE))</f>
        <v>0.46</v>
      </c>
      <c r="U174" s="4">
        <f>IF($H174=0,"",VLOOKUP($G174,Data!$G$3:$BA$2935,14,FALSE))</f>
        <v>0.22</v>
      </c>
      <c r="V174" s="4">
        <f>IF($H174=0,"",VLOOKUP($G174,Data!$G$3:$BA$2935,15,FALSE))</f>
        <v>0.16700000000000001</v>
      </c>
      <c r="W174" s="4">
        <f>IF($H174=0,"",VLOOKUP($G174,Data!$G$3:$BA$2935,16,FALSE))</f>
        <v>0.08</v>
      </c>
      <c r="X174" s="4">
        <f>IF($H174=0,"",VLOOKUP($G174,Data!$G$3:$BA$2935,17,FALSE))</f>
        <v>0.56000000000000005</v>
      </c>
      <c r="Y174" s="4" t="str">
        <f>IF($H174=0,"",VLOOKUP($G174,Data!$G$3:$BA$2935,18,FALSE))</f>
        <v>/</v>
      </c>
      <c r="Z174" s="4" t="str">
        <f>IF($H174=0,"",VLOOKUP($G174,Data!$G$3:$BA$2935,19,FALSE))</f>
        <v>/</v>
      </c>
      <c r="AA174" s="4" t="str">
        <f>IF($H174=0,"",VLOOKUP($G174,Data!$G$3:$BA$2935,20,FALSE))</f>
        <v/>
      </c>
      <c r="AB174" s="4" t="str">
        <f>IF($H174=0,"",VLOOKUP($G174,Data!$G$3:$BA$2935,21,FALSE))</f>
        <v/>
      </c>
      <c r="AC174" s="4" t="str">
        <f>IF($H174=0,"",VLOOKUP($G174,Data!$G$3:$BA$2935,22,FALSE))</f>
        <v/>
      </c>
      <c r="AD174" s="4" t="str">
        <f>IF($H174=0,"",VLOOKUP($G174,Data!$G$3:$BA$2935,23,FALSE))</f>
        <v/>
      </c>
      <c r="AE174" s="4" t="str">
        <f>IF($H174=0,"",VLOOKUP($G174,Data!$G$3:$BA$2935,24,FALSE))</f>
        <v/>
      </c>
      <c r="AF174" s="4" t="str">
        <f>IF($H174=0,"",VLOOKUP($G174,Data!$G$3:$BA$2935,25,FALSE))</f>
        <v/>
      </c>
      <c r="AG174" s="4" t="str">
        <f>IF($H174=0,"",VLOOKUP($G174,Data!$G$3:$BA$2935,26,FALSE))</f>
        <v/>
      </c>
      <c r="AH174" s="4" t="str">
        <f>IF($H174=0,"",VLOOKUP($G174,Data!$G$3:$BA$2935,27,FALSE))</f>
        <v/>
      </c>
      <c r="AI174" s="4" t="str">
        <f>IF($H174=0,"",VLOOKUP($G174,Data!$G$3:$BA$2935,28,FALSE))</f>
        <v/>
      </c>
      <c r="AJ174" s="4" t="str">
        <f>IF($H174=0,"",VLOOKUP($G174,Data!$G$3:$BA$2935,29,FALSE))</f>
        <v/>
      </c>
      <c r="AK174" s="4" t="str">
        <f>IF($H174=0,"",VLOOKUP($G174,Data!$G$3:$BA$2935,30,FALSE))</f>
        <v/>
      </c>
      <c r="AL174" s="4" t="str">
        <f>IF($H174=0,"",VLOOKUP($G174,Data!$G$3:$BA$2935,31,FALSE))</f>
        <v/>
      </c>
      <c r="AM174" s="4" t="str">
        <f>IF($H174=0,"",VLOOKUP($G174,Data!$G$3:$BA$2935,32,FALSE))</f>
        <v/>
      </c>
      <c r="AN174" s="4" t="str">
        <f>IF($H174=0,"",VLOOKUP($G174,Data!$G$3:$BA$2935,33,FALSE))</f>
        <v/>
      </c>
      <c r="AO174" s="4" t="str">
        <f>IF($H174=0,"",VLOOKUP($G174,Data!$G$3:$BA$2935,34,FALSE))</f>
        <v/>
      </c>
      <c r="AP174" s="4" t="str">
        <f>IF($H174=0,"",VLOOKUP($G174,Data!$G$3:$BA$2935,35,FALSE))</f>
        <v/>
      </c>
      <c r="AQ174" s="4" t="str">
        <f>IF($H174=0,"",VLOOKUP($G174,Data!$G$3:$BA$2935,36,FALSE))</f>
        <v/>
      </c>
      <c r="AR174" s="4" t="str">
        <f>IF($H174=0,"",VLOOKUP($G174,Data!$G$3:$BA$2935,37,FALSE))</f>
        <v/>
      </c>
      <c r="AS174" s="4" t="str">
        <f>IF($H174=0,"",VLOOKUP($G174,Data!$G$3:$BA$2935,38,FALSE))</f>
        <v/>
      </c>
      <c r="AT174" s="4" t="str">
        <f>IF($H174=0,"",VLOOKUP($G174,Data!$G$3:$BA$2935,39,FALSE))</f>
        <v/>
      </c>
    </row>
    <row r="175" spans="1:46" x14ac:dyDescent="0.25">
      <c r="A175" s="4">
        <f>PSSE!A177</f>
        <v>928014</v>
      </c>
      <c r="B175" s="4" t="str">
        <f>PSSE!B177</f>
        <v>PHALAI1_S4</v>
      </c>
      <c r="C175" s="4">
        <f>PSSE!D177</f>
        <v>10.5</v>
      </c>
      <c r="D175" s="4">
        <f>PSSE!E177</f>
        <v>110</v>
      </c>
      <c r="E175" s="4" t="str">
        <f>PSSE!F177</f>
        <v>ND</v>
      </c>
      <c r="F175" s="4">
        <f>PSSE!G177</f>
        <v>1</v>
      </c>
      <c r="G175" s="4" t="str">
        <f t="shared" si="2"/>
        <v>GEN10.5110ND1</v>
      </c>
      <c r="H175" s="4">
        <f>COUNTIF(Data!$G$3:$BA$2935,GEN!$G175)</f>
        <v>1</v>
      </c>
      <c r="I175" s="4" t="str">
        <f>IF($H175=0,"",VLOOKUP($G175,Data!$G$3:$BA$2935,2,FALSE))</f>
        <v>'GENROU'</v>
      </c>
      <c r="J175" s="4">
        <f>PSSE!C177</f>
        <v>1</v>
      </c>
      <c r="K175" s="4">
        <f>IF($H175=0,"",VLOOKUP($G175,Data!$G$3:$BA$2935,4,FALSE))</f>
        <v>6.9</v>
      </c>
      <c r="L175" s="4">
        <f>IF($H175=0,"",VLOOKUP($G175,Data!$G$3:$BA$2935,5,FALSE))</f>
        <v>0.19900000000000001</v>
      </c>
      <c r="M175" s="4">
        <f>IF($H175=0,"",VLOOKUP($G175,Data!$G$3:$BA$2935,6,FALSE))</f>
        <v>0.45</v>
      </c>
      <c r="N175" s="4">
        <f>IF($H175=0,"",VLOOKUP($G175,Data!$G$3:$BA$2935,7,FALSE))</f>
        <v>7.0000000000000007E-2</v>
      </c>
      <c r="O175" s="4">
        <f>IF($H175=0,"",VLOOKUP($G175,Data!$G$3:$BA$2935,8,FALSE))</f>
        <v>3.8</v>
      </c>
      <c r="P175" s="4">
        <f>IF($H175=0,"",VLOOKUP($G175,Data!$G$3:$BA$2935,9,FALSE))</f>
        <v>0</v>
      </c>
      <c r="Q175" s="4">
        <f>IF($H175=0,"",VLOOKUP($G175,Data!$G$3:$BA$2935,10,FALSE))</f>
        <v>2.2999999999999998</v>
      </c>
      <c r="R175" s="4">
        <f>IF($H175=0,"",VLOOKUP($G175,Data!$G$3:$BA$2935,11,FALSE))</f>
        <v>2.21</v>
      </c>
      <c r="S175" s="4">
        <f>IF($H175=0,"",VLOOKUP($G175,Data!$G$3:$BA$2935,12,FALSE))</f>
        <v>0.28999999999999998</v>
      </c>
      <c r="T175" s="4">
        <f>IF($H175=0,"",VLOOKUP($G175,Data!$G$3:$BA$2935,13,FALSE))</f>
        <v>0.46</v>
      </c>
      <c r="U175" s="4">
        <f>IF($H175=0,"",VLOOKUP($G175,Data!$G$3:$BA$2935,14,FALSE))</f>
        <v>0.22</v>
      </c>
      <c r="V175" s="4">
        <f>IF($H175=0,"",VLOOKUP($G175,Data!$G$3:$BA$2935,15,FALSE))</f>
        <v>0.16700000000000001</v>
      </c>
      <c r="W175" s="4">
        <f>IF($H175=0,"",VLOOKUP($G175,Data!$G$3:$BA$2935,16,FALSE))</f>
        <v>0.08</v>
      </c>
      <c r="X175" s="4">
        <f>IF($H175=0,"",VLOOKUP($G175,Data!$G$3:$BA$2935,17,FALSE))</f>
        <v>0.56000000000000005</v>
      </c>
      <c r="Y175" s="4" t="str">
        <f>IF($H175=0,"",VLOOKUP($G175,Data!$G$3:$BA$2935,18,FALSE))</f>
        <v>/</v>
      </c>
      <c r="Z175" s="4" t="str">
        <f>IF($H175=0,"",VLOOKUP($G175,Data!$G$3:$BA$2935,19,FALSE))</f>
        <v>/</v>
      </c>
      <c r="AA175" s="4" t="str">
        <f>IF($H175=0,"",VLOOKUP($G175,Data!$G$3:$BA$2935,20,FALSE))</f>
        <v/>
      </c>
      <c r="AB175" s="4" t="str">
        <f>IF($H175=0,"",VLOOKUP($G175,Data!$G$3:$BA$2935,21,FALSE))</f>
        <v/>
      </c>
      <c r="AC175" s="4" t="str">
        <f>IF($H175=0,"",VLOOKUP($G175,Data!$G$3:$BA$2935,22,FALSE))</f>
        <v/>
      </c>
      <c r="AD175" s="4" t="str">
        <f>IF($H175=0,"",VLOOKUP($G175,Data!$G$3:$BA$2935,23,FALSE))</f>
        <v/>
      </c>
      <c r="AE175" s="4" t="str">
        <f>IF($H175=0,"",VLOOKUP($G175,Data!$G$3:$BA$2935,24,FALSE))</f>
        <v/>
      </c>
      <c r="AF175" s="4" t="str">
        <f>IF($H175=0,"",VLOOKUP($G175,Data!$G$3:$BA$2935,25,FALSE))</f>
        <v/>
      </c>
      <c r="AG175" s="4" t="str">
        <f>IF($H175=0,"",VLOOKUP($G175,Data!$G$3:$BA$2935,26,FALSE))</f>
        <v/>
      </c>
      <c r="AH175" s="4" t="str">
        <f>IF($H175=0,"",VLOOKUP($G175,Data!$G$3:$BA$2935,27,FALSE))</f>
        <v/>
      </c>
      <c r="AI175" s="4" t="str">
        <f>IF($H175=0,"",VLOOKUP($G175,Data!$G$3:$BA$2935,28,FALSE))</f>
        <v/>
      </c>
      <c r="AJ175" s="4" t="str">
        <f>IF($H175=0,"",VLOOKUP($G175,Data!$G$3:$BA$2935,29,FALSE))</f>
        <v/>
      </c>
      <c r="AK175" s="4" t="str">
        <f>IF($H175=0,"",VLOOKUP($G175,Data!$G$3:$BA$2935,30,FALSE))</f>
        <v/>
      </c>
      <c r="AL175" s="4" t="str">
        <f>IF($H175=0,"",VLOOKUP($G175,Data!$G$3:$BA$2935,31,FALSE))</f>
        <v/>
      </c>
      <c r="AM175" s="4" t="str">
        <f>IF($H175=0,"",VLOOKUP($G175,Data!$G$3:$BA$2935,32,FALSE))</f>
        <v/>
      </c>
      <c r="AN175" s="4" t="str">
        <f>IF($H175=0,"",VLOOKUP($G175,Data!$G$3:$BA$2935,33,FALSE))</f>
        <v/>
      </c>
      <c r="AO175" s="4" t="str">
        <f>IF($H175=0,"",VLOOKUP($G175,Data!$G$3:$BA$2935,34,FALSE))</f>
        <v/>
      </c>
      <c r="AP175" s="4" t="str">
        <f>IF($H175=0,"",VLOOKUP($G175,Data!$G$3:$BA$2935,35,FALSE))</f>
        <v/>
      </c>
      <c r="AQ175" s="4" t="str">
        <f>IF($H175=0,"",VLOOKUP($G175,Data!$G$3:$BA$2935,36,FALSE))</f>
        <v/>
      </c>
      <c r="AR175" s="4" t="str">
        <f>IF($H175=0,"",VLOOKUP($G175,Data!$G$3:$BA$2935,37,FALSE))</f>
        <v/>
      </c>
      <c r="AS175" s="4" t="str">
        <f>IF($H175=0,"",VLOOKUP($G175,Data!$G$3:$BA$2935,38,FALSE))</f>
        <v/>
      </c>
      <c r="AT175" s="4" t="str">
        <f>IF($H175=0,"",VLOOKUP($G175,Data!$G$3:$BA$2935,39,FALSE))</f>
        <v/>
      </c>
    </row>
    <row r="176" spans="1:46" x14ac:dyDescent="0.25">
      <c r="A176" s="4">
        <f>PSSE!A178</f>
        <v>928021</v>
      </c>
      <c r="B176" s="4" t="str">
        <f>PSSE!B178</f>
        <v>PHALAI2_S1</v>
      </c>
      <c r="C176" s="4">
        <f>PSSE!D178</f>
        <v>19</v>
      </c>
      <c r="D176" s="4">
        <f>PSSE!E178</f>
        <v>300</v>
      </c>
      <c r="E176" s="4" t="str">
        <f>PSSE!F178</f>
        <v>ND</v>
      </c>
      <c r="F176" s="4">
        <f>PSSE!G178</f>
        <v>1</v>
      </c>
      <c r="G176" s="4" t="str">
        <f t="shared" si="2"/>
        <v>GEN19300ND1</v>
      </c>
      <c r="H176" s="4">
        <f>COUNTIF(Data!$G$3:$BA$2935,GEN!$G176)</f>
        <v>1</v>
      </c>
      <c r="I176" s="4" t="str">
        <f>IF($H176=0,"",VLOOKUP($G176,Data!$G$3:$BA$2935,2,FALSE))</f>
        <v>'GENROU'</v>
      </c>
      <c r="J176" s="4">
        <f>PSSE!C178</f>
        <v>1</v>
      </c>
      <c r="K176" s="4">
        <f>IF($H176=0,"",VLOOKUP($G176,Data!$G$3:$BA$2935,4,FALSE))</f>
        <v>4.76</v>
      </c>
      <c r="L176" s="4">
        <f>IF($H176=0,"",VLOOKUP($G176,Data!$G$3:$BA$2935,5,FALSE))</f>
        <v>0.04</v>
      </c>
      <c r="M176" s="4">
        <f>IF($H176=0,"",VLOOKUP($G176,Data!$G$3:$BA$2935,6,FALSE))</f>
        <v>0.42599999999999999</v>
      </c>
      <c r="N176" s="4">
        <f>IF($H176=0,"",VLOOKUP($G176,Data!$G$3:$BA$2935,7,FALSE))</f>
        <v>6.7000000000000004E-2</v>
      </c>
      <c r="O176" s="4">
        <f>IF($H176=0,"",VLOOKUP($G176,Data!$G$3:$BA$2935,8,FALSE))</f>
        <v>3.4</v>
      </c>
      <c r="P176" s="4">
        <f>IF($H176=0,"",VLOOKUP($G176,Data!$G$3:$BA$2935,9,FALSE))</f>
        <v>0</v>
      </c>
      <c r="Q176" s="4">
        <f>IF($H176=0,"",VLOOKUP($G176,Data!$G$3:$BA$2935,10,FALSE))</f>
        <v>1.825</v>
      </c>
      <c r="R176" s="4">
        <f>IF($H176=0,"",VLOOKUP($G176,Data!$G$3:$BA$2935,11,FALSE))</f>
        <v>1.7509999999999999</v>
      </c>
      <c r="S176" s="4">
        <f>IF($H176=0,"",VLOOKUP($G176,Data!$G$3:$BA$2935,12,FALSE))</f>
        <v>0.27500000000000002</v>
      </c>
      <c r="T176" s="4">
        <f>IF($H176=0,"",VLOOKUP($G176,Data!$G$3:$BA$2935,13,FALSE))</f>
        <v>0.41699999999999998</v>
      </c>
      <c r="U176" s="4">
        <f>IF($H176=0,"",VLOOKUP($G176,Data!$G$3:$BA$2935,14,FALSE))</f>
        <v>0.26</v>
      </c>
      <c r="V176" s="4">
        <f>IF($H176=0,"",VLOOKUP($G176,Data!$G$3:$BA$2935,15,FALSE))</f>
        <v>0.16900000000000001</v>
      </c>
      <c r="W176" s="4">
        <f>IF($H176=0,"",VLOOKUP($G176,Data!$G$3:$BA$2935,16,FALSE))</f>
        <v>0.09</v>
      </c>
      <c r="X176" s="4">
        <f>IF($H176=0,"",VLOOKUP($G176,Data!$G$3:$BA$2935,17,FALSE))</f>
        <v>0.4</v>
      </c>
      <c r="Y176" s="4" t="str">
        <f>IF($H176=0,"",VLOOKUP($G176,Data!$G$3:$BA$2935,18,FALSE))</f>
        <v>/</v>
      </c>
      <c r="Z176" s="4" t="str">
        <f>IF($H176=0,"",VLOOKUP($G176,Data!$G$3:$BA$2935,19,FALSE))</f>
        <v>/</v>
      </c>
      <c r="AA176" s="4" t="str">
        <f>IF($H176=0,"",VLOOKUP($G176,Data!$G$3:$BA$2935,20,FALSE))</f>
        <v/>
      </c>
      <c r="AB176" s="4" t="str">
        <f>IF($H176=0,"",VLOOKUP($G176,Data!$G$3:$BA$2935,21,FALSE))</f>
        <v/>
      </c>
      <c r="AC176" s="4" t="str">
        <f>IF($H176=0,"",VLOOKUP($G176,Data!$G$3:$BA$2935,22,FALSE))</f>
        <v/>
      </c>
      <c r="AD176" s="4" t="str">
        <f>IF($H176=0,"",VLOOKUP($G176,Data!$G$3:$BA$2935,23,FALSE))</f>
        <v/>
      </c>
      <c r="AE176" s="4" t="str">
        <f>IF($H176=0,"",VLOOKUP($G176,Data!$G$3:$BA$2935,24,FALSE))</f>
        <v/>
      </c>
      <c r="AF176" s="4" t="str">
        <f>IF($H176=0,"",VLOOKUP($G176,Data!$G$3:$BA$2935,25,FALSE))</f>
        <v/>
      </c>
      <c r="AG176" s="4" t="str">
        <f>IF($H176=0,"",VLOOKUP($G176,Data!$G$3:$BA$2935,26,FALSE))</f>
        <v/>
      </c>
      <c r="AH176" s="4" t="str">
        <f>IF($H176=0,"",VLOOKUP($G176,Data!$G$3:$BA$2935,27,FALSE))</f>
        <v/>
      </c>
      <c r="AI176" s="4" t="str">
        <f>IF($H176=0,"",VLOOKUP($G176,Data!$G$3:$BA$2935,28,FALSE))</f>
        <v/>
      </c>
      <c r="AJ176" s="4" t="str">
        <f>IF($H176=0,"",VLOOKUP($G176,Data!$G$3:$BA$2935,29,FALSE))</f>
        <v/>
      </c>
      <c r="AK176" s="4" t="str">
        <f>IF($H176=0,"",VLOOKUP($G176,Data!$G$3:$BA$2935,30,FALSE))</f>
        <v/>
      </c>
      <c r="AL176" s="4" t="str">
        <f>IF($H176=0,"",VLOOKUP($G176,Data!$G$3:$BA$2935,31,FALSE))</f>
        <v/>
      </c>
      <c r="AM176" s="4" t="str">
        <f>IF($H176=0,"",VLOOKUP($G176,Data!$G$3:$BA$2935,32,FALSE))</f>
        <v/>
      </c>
      <c r="AN176" s="4" t="str">
        <f>IF($H176=0,"",VLOOKUP($G176,Data!$G$3:$BA$2935,33,FALSE))</f>
        <v/>
      </c>
      <c r="AO176" s="4" t="str">
        <f>IF($H176=0,"",VLOOKUP($G176,Data!$G$3:$BA$2935,34,FALSE))</f>
        <v/>
      </c>
      <c r="AP176" s="4" t="str">
        <f>IF($H176=0,"",VLOOKUP($G176,Data!$G$3:$BA$2935,35,FALSE))</f>
        <v/>
      </c>
      <c r="AQ176" s="4" t="str">
        <f>IF($H176=0,"",VLOOKUP($G176,Data!$G$3:$BA$2935,36,FALSE))</f>
        <v/>
      </c>
      <c r="AR176" s="4" t="str">
        <f>IF($H176=0,"",VLOOKUP($G176,Data!$G$3:$BA$2935,37,FALSE))</f>
        <v/>
      </c>
      <c r="AS176" s="4" t="str">
        <f>IF($H176=0,"",VLOOKUP($G176,Data!$G$3:$BA$2935,38,FALSE))</f>
        <v/>
      </c>
      <c r="AT176" s="4" t="str">
        <f>IF($H176=0,"",VLOOKUP($G176,Data!$G$3:$BA$2935,39,FALSE))</f>
        <v/>
      </c>
    </row>
    <row r="177" spans="1:46" x14ac:dyDescent="0.25">
      <c r="A177" s="4">
        <f>PSSE!A179</f>
        <v>928022</v>
      </c>
      <c r="B177" s="4" t="str">
        <f>PSSE!B179</f>
        <v>PHALAI2_S2</v>
      </c>
      <c r="C177" s="4">
        <f>PSSE!D179</f>
        <v>19</v>
      </c>
      <c r="D177" s="4">
        <f>PSSE!E179</f>
        <v>300</v>
      </c>
      <c r="E177" s="4" t="str">
        <f>PSSE!F179</f>
        <v>ND</v>
      </c>
      <c r="F177" s="4">
        <f>PSSE!G179</f>
        <v>1</v>
      </c>
      <c r="G177" s="4" t="str">
        <f t="shared" si="2"/>
        <v>GEN19300ND1</v>
      </c>
      <c r="H177" s="4">
        <f>COUNTIF(Data!$G$3:$BA$2935,GEN!$G177)</f>
        <v>1</v>
      </c>
      <c r="I177" s="4" t="str">
        <f>IF($H177=0,"",VLOOKUP($G177,Data!$G$3:$BA$2935,2,FALSE))</f>
        <v>'GENROU'</v>
      </c>
      <c r="J177" s="4">
        <f>PSSE!C179</f>
        <v>1</v>
      </c>
      <c r="K177" s="4">
        <f>IF($H177=0,"",VLOOKUP($G177,Data!$G$3:$BA$2935,4,FALSE))</f>
        <v>4.76</v>
      </c>
      <c r="L177" s="4">
        <f>IF($H177=0,"",VLOOKUP($G177,Data!$G$3:$BA$2935,5,FALSE))</f>
        <v>0.04</v>
      </c>
      <c r="M177" s="4">
        <f>IF($H177=0,"",VLOOKUP($G177,Data!$G$3:$BA$2935,6,FALSE))</f>
        <v>0.42599999999999999</v>
      </c>
      <c r="N177" s="4">
        <f>IF($H177=0,"",VLOOKUP($G177,Data!$G$3:$BA$2935,7,FALSE))</f>
        <v>6.7000000000000004E-2</v>
      </c>
      <c r="O177" s="4">
        <f>IF($H177=0,"",VLOOKUP($G177,Data!$G$3:$BA$2935,8,FALSE))</f>
        <v>3.4</v>
      </c>
      <c r="P177" s="4">
        <f>IF($H177=0,"",VLOOKUP($G177,Data!$G$3:$BA$2935,9,FALSE))</f>
        <v>0</v>
      </c>
      <c r="Q177" s="4">
        <f>IF($H177=0,"",VLOOKUP($G177,Data!$G$3:$BA$2935,10,FALSE))</f>
        <v>1.825</v>
      </c>
      <c r="R177" s="4">
        <f>IF($H177=0,"",VLOOKUP($G177,Data!$G$3:$BA$2935,11,FALSE))</f>
        <v>1.7509999999999999</v>
      </c>
      <c r="S177" s="4">
        <f>IF($H177=0,"",VLOOKUP($G177,Data!$G$3:$BA$2935,12,FALSE))</f>
        <v>0.27500000000000002</v>
      </c>
      <c r="T177" s="4">
        <f>IF($H177=0,"",VLOOKUP($G177,Data!$G$3:$BA$2935,13,FALSE))</f>
        <v>0.41699999999999998</v>
      </c>
      <c r="U177" s="4">
        <f>IF($H177=0,"",VLOOKUP($G177,Data!$G$3:$BA$2935,14,FALSE))</f>
        <v>0.26</v>
      </c>
      <c r="V177" s="4">
        <f>IF($H177=0,"",VLOOKUP($G177,Data!$G$3:$BA$2935,15,FALSE))</f>
        <v>0.16900000000000001</v>
      </c>
      <c r="W177" s="4">
        <f>IF($H177=0,"",VLOOKUP($G177,Data!$G$3:$BA$2935,16,FALSE))</f>
        <v>0.09</v>
      </c>
      <c r="X177" s="4">
        <f>IF($H177=0,"",VLOOKUP($G177,Data!$G$3:$BA$2935,17,FALSE))</f>
        <v>0.4</v>
      </c>
      <c r="Y177" s="4" t="str">
        <f>IF($H177=0,"",VLOOKUP($G177,Data!$G$3:$BA$2935,18,FALSE))</f>
        <v>/</v>
      </c>
      <c r="Z177" s="4" t="str">
        <f>IF($H177=0,"",VLOOKUP($G177,Data!$G$3:$BA$2935,19,FALSE))</f>
        <v>/</v>
      </c>
      <c r="AA177" s="4" t="str">
        <f>IF($H177=0,"",VLOOKUP($G177,Data!$G$3:$BA$2935,20,FALSE))</f>
        <v/>
      </c>
      <c r="AB177" s="4" t="str">
        <f>IF($H177=0,"",VLOOKUP($G177,Data!$G$3:$BA$2935,21,FALSE))</f>
        <v/>
      </c>
      <c r="AC177" s="4" t="str">
        <f>IF($H177=0,"",VLOOKUP($G177,Data!$G$3:$BA$2935,22,FALSE))</f>
        <v/>
      </c>
      <c r="AD177" s="4" t="str">
        <f>IF($H177=0,"",VLOOKUP($G177,Data!$G$3:$BA$2935,23,FALSE))</f>
        <v/>
      </c>
      <c r="AE177" s="4" t="str">
        <f>IF($H177=0,"",VLOOKUP($G177,Data!$G$3:$BA$2935,24,FALSE))</f>
        <v/>
      </c>
      <c r="AF177" s="4" t="str">
        <f>IF($H177=0,"",VLOOKUP($G177,Data!$G$3:$BA$2935,25,FALSE))</f>
        <v/>
      </c>
      <c r="AG177" s="4" t="str">
        <f>IF($H177=0,"",VLOOKUP($G177,Data!$G$3:$BA$2935,26,FALSE))</f>
        <v/>
      </c>
      <c r="AH177" s="4" t="str">
        <f>IF($H177=0,"",VLOOKUP($G177,Data!$G$3:$BA$2935,27,FALSE))</f>
        <v/>
      </c>
      <c r="AI177" s="4" t="str">
        <f>IF($H177=0,"",VLOOKUP($G177,Data!$G$3:$BA$2935,28,FALSE))</f>
        <v/>
      </c>
      <c r="AJ177" s="4" t="str">
        <f>IF($H177=0,"",VLOOKUP($G177,Data!$G$3:$BA$2935,29,FALSE))</f>
        <v/>
      </c>
      <c r="AK177" s="4" t="str">
        <f>IF($H177=0,"",VLOOKUP($G177,Data!$G$3:$BA$2935,30,FALSE))</f>
        <v/>
      </c>
      <c r="AL177" s="4" t="str">
        <f>IF($H177=0,"",VLOOKUP($G177,Data!$G$3:$BA$2935,31,FALSE))</f>
        <v/>
      </c>
      <c r="AM177" s="4" t="str">
        <f>IF($H177=0,"",VLOOKUP($G177,Data!$G$3:$BA$2935,32,FALSE))</f>
        <v/>
      </c>
      <c r="AN177" s="4" t="str">
        <f>IF($H177=0,"",VLOOKUP($G177,Data!$G$3:$BA$2935,33,FALSE))</f>
        <v/>
      </c>
      <c r="AO177" s="4" t="str">
        <f>IF($H177=0,"",VLOOKUP($G177,Data!$G$3:$BA$2935,34,FALSE))</f>
        <v/>
      </c>
      <c r="AP177" s="4" t="str">
        <f>IF($H177=0,"",VLOOKUP($G177,Data!$G$3:$BA$2935,35,FALSE))</f>
        <v/>
      </c>
      <c r="AQ177" s="4" t="str">
        <f>IF($H177=0,"",VLOOKUP($G177,Data!$G$3:$BA$2935,36,FALSE))</f>
        <v/>
      </c>
      <c r="AR177" s="4" t="str">
        <f>IF($H177=0,"",VLOOKUP($G177,Data!$G$3:$BA$2935,37,FALSE))</f>
        <v/>
      </c>
      <c r="AS177" s="4" t="str">
        <f>IF($H177=0,"",VLOOKUP($G177,Data!$G$3:$BA$2935,38,FALSE))</f>
        <v/>
      </c>
      <c r="AT177" s="4" t="str">
        <f>IF($H177=0,"",VLOOKUP($G177,Data!$G$3:$BA$2935,39,FALSE))</f>
        <v/>
      </c>
    </row>
    <row r="178" spans="1:46" x14ac:dyDescent="0.25">
      <c r="A178" s="4">
        <f>PSSE!A180</f>
        <v>928051</v>
      </c>
      <c r="B178" s="4" t="str">
        <f>PSSE!B180</f>
        <v>HAIDUONG_S1</v>
      </c>
      <c r="C178" s="4">
        <f>PSSE!D180</f>
        <v>26</v>
      </c>
      <c r="D178" s="4">
        <f>PSSE!E180</f>
        <v>600</v>
      </c>
      <c r="E178" s="4" t="str">
        <f>PSSE!F180</f>
        <v>ND</v>
      </c>
      <c r="F178" s="4">
        <f>PSSE!G180</f>
        <v>1</v>
      </c>
      <c r="G178" s="4" t="str">
        <f t="shared" si="2"/>
        <v>GEN26600ND1</v>
      </c>
      <c r="H178" s="4">
        <f>COUNTIF(Data!$G$3:$BA$2935,GEN!$G178)</f>
        <v>1</v>
      </c>
      <c r="I178" s="4" t="str">
        <f>IF($H178=0,"",VLOOKUP($G178,Data!$G$3:$BA$2935,2,FALSE))</f>
        <v>'GENROU'</v>
      </c>
      <c r="J178" s="4">
        <f>PSSE!C180</f>
        <v>1</v>
      </c>
      <c r="K178" s="4">
        <f>IF($H178=0,"",VLOOKUP($G178,Data!$G$3:$BA$2935,4,FALSE))</f>
        <v>4</v>
      </c>
      <c r="L178" s="4">
        <f>IF($H178=0,"",VLOOKUP($G178,Data!$G$3:$BA$2935,5,FALSE))</f>
        <v>0.04</v>
      </c>
      <c r="M178" s="4">
        <f>IF($H178=0,"",VLOOKUP($G178,Data!$G$3:$BA$2935,6,FALSE))</f>
        <v>0.5</v>
      </c>
      <c r="N178" s="4">
        <f>IF($H178=0,"",VLOOKUP($G178,Data!$G$3:$BA$2935,7,FALSE))</f>
        <v>7.0000000000000007E-2</v>
      </c>
      <c r="O178" s="4">
        <f>IF($H178=0,"",VLOOKUP($G178,Data!$G$3:$BA$2935,8,FALSE))</f>
        <v>2.8</v>
      </c>
      <c r="P178" s="4">
        <f>IF($H178=0,"",VLOOKUP($G178,Data!$G$3:$BA$2935,9,FALSE))</f>
        <v>0</v>
      </c>
      <c r="Q178" s="4">
        <f>IF($H178=0,"",VLOOKUP($G178,Data!$G$3:$BA$2935,10,FALSE))</f>
        <v>1.8</v>
      </c>
      <c r="R178" s="4">
        <f>IF($H178=0,"",VLOOKUP($G178,Data!$G$3:$BA$2935,11,FALSE))</f>
        <v>1.75</v>
      </c>
      <c r="S178" s="4">
        <f>IF($H178=0,"",VLOOKUP($G178,Data!$G$3:$BA$2935,12,FALSE))</f>
        <v>0.3</v>
      </c>
      <c r="T178" s="4">
        <f>IF($H178=0,"",VLOOKUP($G178,Data!$G$3:$BA$2935,13,FALSE))</f>
        <v>0.65</v>
      </c>
      <c r="U178" s="4">
        <f>IF($H178=0,"",VLOOKUP($G178,Data!$G$3:$BA$2935,14,FALSE))</f>
        <v>0.25600000000000001</v>
      </c>
      <c r="V178" s="4">
        <f>IF($H178=0,"",VLOOKUP($G178,Data!$G$3:$BA$2935,15,FALSE))</f>
        <v>0.15</v>
      </c>
      <c r="W178" s="4">
        <f>IF($H178=0,"",VLOOKUP($G178,Data!$G$3:$BA$2935,16,FALSE))</f>
        <v>5.7000000000000002E-2</v>
      </c>
      <c r="X178" s="4">
        <f>IF($H178=0,"",VLOOKUP($G178,Data!$G$3:$BA$2935,17,FALSE))</f>
        <v>0.33</v>
      </c>
      <c r="Y178" s="4" t="str">
        <f>IF($H178=0,"",VLOOKUP($G178,Data!$G$3:$BA$2935,18,FALSE))</f>
        <v>/</v>
      </c>
      <c r="Z178" s="4" t="str">
        <f>IF($H178=0,"",VLOOKUP($G178,Data!$G$3:$BA$2935,19,FALSE))</f>
        <v>/</v>
      </c>
      <c r="AA178" s="4" t="str">
        <f>IF($H178=0,"",VLOOKUP($G178,Data!$G$3:$BA$2935,20,FALSE))</f>
        <v/>
      </c>
      <c r="AB178" s="4" t="str">
        <f>IF($H178=0,"",VLOOKUP($G178,Data!$G$3:$BA$2935,21,FALSE))</f>
        <v/>
      </c>
      <c r="AC178" s="4" t="str">
        <f>IF($H178=0,"",VLOOKUP($G178,Data!$G$3:$BA$2935,22,FALSE))</f>
        <v/>
      </c>
      <c r="AD178" s="4" t="str">
        <f>IF($H178=0,"",VLOOKUP($G178,Data!$G$3:$BA$2935,23,FALSE))</f>
        <v/>
      </c>
      <c r="AE178" s="4" t="str">
        <f>IF($H178=0,"",VLOOKUP($G178,Data!$G$3:$BA$2935,24,FALSE))</f>
        <v/>
      </c>
      <c r="AF178" s="4" t="str">
        <f>IF($H178=0,"",VLOOKUP($G178,Data!$G$3:$BA$2935,25,FALSE))</f>
        <v/>
      </c>
      <c r="AG178" s="4" t="str">
        <f>IF($H178=0,"",VLOOKUP($G178,Data!$G$3:$BA$2935,26,FALSE))</f>
        <v/>
      </c>
      <c r="AH178" s="4" t="str">
        <f>IF($H178=0,"",VLOOKUP($G178,Data!$G$3:$BA$2935,27,FALSE))</f>
        <v/>
      </c>
      <c r="AI178" s="4" t="str">
        <f>IF($H178=0,"",VLOOKUP($G178,Data!$G$3:$BA$2935,28,FALSE))</f>
        <v/>
      </c>
      <c r="AJ178" s="4" t="str">
        <f>IF($H178=0,"",VLOOKUP($G178,Data!$G$3:$BA$2935,29,FALSE))</f>
        <v/>
      </c>
      <c r="AK178" s="4" t="str">
        <f>IF($H178=0,"",VLOOKUP($G178,Data!$G$3:$BA$2935,30,FALSE))</f>
        <v/>
      </c>
      <c r="AL178" s="4" t="str">
        <f>IF($H178=0,"",VLOOKUP($G178,Data!$G$3:$BA$2935,31,FALSE))</f>
        <v/>
      </c>
      <c r="AM178" s="4" t="str">
        <f>IF($H178=0,"",VLOOKUP($G178,Data!$G$3:$BA$2935,32,FALSE))</f>
        <v/>
      </c>
      <c r="AN178" s="4" t="str">
        <f>IF($H178=0,"",VLOOKUP($G178,Data!$G$3:$BA$2935,33,FALSE))</f>
        <v/>
      </c>
      <c r="AO178" s="4" t="str">
        <f>IF($H178=0,"",VLOOKUP($G178,Data!$G$3:$BA$2935,34,FALSE))</f>
        <v/>
      </c>
      <c r="AP178" s="4" t="str">
        <f>IF($H178=0,"",VLOOKUP($G178,Data!$G$3:$BA$2935,35,FALSE))</f>
        <v/>
      </c>
      <c r="AQ178" s="4" t="str">
        <f>IF($H178=0,"",VLOOKUP($G178,Data!$G$3:$BA$2935,36,FALSE))</f>
        <v/>
      </c>
      <c r="AR178" s="4" t="str">
        <f>IF($H178=0,"",VLOOKUP($G178,Data!$G$3:$BA$2935,37,FALSE))</f>
        <v/>
      </c>
      <c r="AS178" s="4" t="str">
        <f>IF($H178=0,"",VLOOKUP($G178,Data!$G$3:$BA$2935,38,FALSE))</f>
        <v/>
      </c>
      <c r="AT178" s="4" t="str">
        <f>IF($H178=0,"",VLOOKUP($G178,Data!$G$3:$BA$2935,39,FALSE))</f>
        <v/>
      </c>
    </row>
    <row r="179" spans="1:46" x14ac:dyDescent="0.25">
      <c r="A179" s="4">
        <f>PSSE!A181</f>
        <v>928052</v>
      </c>
      <c r="B179" s="4" t="str">
        <f>PSSE!B181</f>
        <v>HAIDUONG_S2</v>
      </c>
      <c r="C179" s="4">
        <f>PSSE!D181</f>
        <v>26</v>
      </c>
      <c r="D179" s="4">
        <f>PSSE!E181</f>
        <v>600</v>
      </c>
      <c r="E179" s="4" t="str">
        <f>PSSE!F181</f>
        <v>ND</v>
      </c>
      <c r="F179" s="4">
        <f>PSSE!G181</f>
        <v>1</v>
      </c>
      <c r="G179" s="4" t="str">
        <f t="shared" si="2"/>
        <v>GEN26600ND1</v>
      </c>
      <c r="H179" s="4">
        <f>COUNTIF(Data!$G$3:$BA$2935,GEN!$G179)</f>
        <v>1</v>
      </c>
      <c r="I179" s="4" t="str">
        <f>IF($H179=0,"",VLOOKUP($G179,Data!$G$3:$BA$2935,2,FALSE))</f>
        <v>'GENROU'</v>
      </c>
      <c r="J179" s="4">
        <f>PSSE!C181</f>
        <v>1</v>
      </c>
      <c r="K179" s="4">
        <f>IF($H179=0,"",VLOOKUP($G179,Data!$G$3:$BA$2935,4,FALSE))</f>
        <v>4</v>
      </c>
      <c r="L179" s="4">
        <f>IF($H179=0,"",VLOOKUP($G179,Data!$G$3:$BA$2935,5,FALSE))</f>
        <v>0.04</v>
      </c>
      <c r="M179" s="4">
        <f>IF($H179=0,"",VLOOKUP($G179,Data!$G$3:$BA$2935,6,FALSE))</f>
        <v>0.5</v>
      </c>
      <c r="N179" s="4">
        <f>IF($H179=0,"",VLOOKUP($G179,Data!$G$3:$BA$2935,7,FALSE))</f>
        <v>7.0000000000000007E-2</v>
      </c>
      <c r="O179" s="4">
        <f>IF($H179=0,"",VLOOKUP($G179,Data!$G$3:$BA$2935,8,FALSE))</f>
        <v>2.8</v>
      </c>
      <c r="P179" s="4">
        <f>IF($H179=0,"",VLOOKUP($G179,Data!$G$3:$BA$2935,9,FALSE))</f>
        <v>0</v>
      </c>
      <c r="Q179" s="4">
        <f>IF($H179=0,"",VLOOKUP($G179,Data!$G$3:$BA$2935,10,FALSE))</f>
        <v>1.8</v>
      </c>
      <c r="R179" s="4">
        <f>IF($H179=0,"",VLOOKUP($G179,Data!$G$3:$BA$2935,11,FALSE))</f>
        <v>1.75</v>
      </c>
      <c r="S179" s="4">
        <f>IF($H179=0,"",VLOOKUP($G179,Data!$G$3:$BA$2935,12,FALSE))</f>
        <v>0.3</v>
      </c>
      <c r="T179" s="4">
        <f>IF($H179=0,"",VLOOKUP($G179,Data!$G$3:$BA$2935,13,FALSE))</f>
        <v>0.65</v>
      </c>
      <c r="U179" s="4">
        <f>IF($H179=0,"",VLOOKUP($G179,Data!$G$3:$BA$2935,14,FALSE))</f>
        <v>0.25600000000000001</v>
      </c>
      <c r="V179" s="4">
        <f>IF($H179=0,"",VLOOKUP($G179,Data!$G$3:$BA$2935,15,FALSE))</f>
        <v>0.15</v>
      </c>
      <c r="W179" s="4">
        <f>IF($H179=0,"",VLOOKUP($G179,Data!$G$3:$BA$2935,16,FALSE))</f>
        <v>5.7000000000000002E-2</v>
      </c>
      <c r="X179" s="4">
        <f>IF($H179=0,"",VLOOKUP($G179,Data!$G$3:$BA$2935,17,FALSE))</f>
        <v>0.33</v>
      </c>
      <c r="Y179" s="4" t="str">
        <f>IF($H179=0,"",VLOOKUP($G179,Data!$G$3:$BA$2935,18,FALSE))</f>
        <v>/</v>
      </c>
      <c r="Z179" s="4" t="str">
        <f>IF($H179=0,"",VLOOKUP($G179,Data!$G$3:$BA$2935,19,FALSE))</f>
        <v>/</v>
      </c>
      <c r="AA179" s="4" t="str">
        <f>IF($H179=0,"",VLOOKUP($G179,Data!$G$3:$BA$2935,20,FALSE))</f>
        <v/>
      </c>
      <c r="AB179" s="4" t="str">
        <f>IF($H179=0,"",VLOOKUP($G179,Data!$G$3:$BA$2935,21,FALSE))</f>
        <v/>
      </c>
      <c r="AC179" s="4" t="str">
        <f>IF($H179=0,"",VLOOKUP($G179,Data!$G$3:$BA$2935,22,FALSE))</f>
        <v/>
      </c>
      <c r="AD179" s="4" t="str">
        <f>IF($H179=0,"",VLOOKUP($G179,Data!$G$3:$BA$2935,23,FALSE))</f>
        <v/>
      </c>
      <c r="AE179" s="4" t="str">
        <f>IF($H179=0,"",VLOOKUP($G179,Data!$G$3:$BA$2935,24,FALSE))</f>
        <v/>
      </c>
      <c r="AF179" s="4" t="str">
        <f>IF($H179=0,"",VLOOKUP($G179,Data!$G$3:$BA$2935,25,FALSE))</f>
        <v/>
      </c>
      <c r="AG179" s="4" t="str">
        <f>IF($H179=0,"",VLOOKUP($G179,Data!$G$3:$BA$2935,26,FALSE))</f>
        <v/>
      </c>
      <c r="AH179" s="4" t="str">
        <f>IF($H179=0,"",VLOOKUP($G179,Data!$G$3:$BA$2935,27,FALSE))</f>
        <v/>
      </c>
      <c r="AI179" s="4" t="str">
        <f>IF($H179=0,"",VLOOKUP($G179,Data!$G$3:$BA$2935,28,FALSE))</f>
        <v/>
      </c>
      <c r="AJ179" s="4" t="str">
        <f>IF($H179=0,"",VLOOKUP($G179,Data!$G$3:$BA$2935,29,FALSE))</f>
        <v/>
      </c>
      <c r="AK179" s="4" t="str">
        <f>IF($H179=0,"",VLOOKUP($G179,Data!$G$3:$BA$2935,30,FALSE))</f>
        <v/>
      </c>
      <c r="AL179" s="4" t="str">
        <f>IF($H179=0,"",VLOOKUP($G179,Data!$G$3:$BA$2935,31,FALSE))</f>
        <v/>
      </c>
      <c r="AM179" s="4" t="str">
        <f>IF($H179=0,"",VLOOKUP($G179,Data!$G$3:$BA$2935,32,FALSE))</f>
        <v/>
      </c>
      <c r="AN179" s="4" t="str">
        <f>IF($H179=0,"",VLOOKUP($G179,Data!$G$3:$BA$2935,33,FALSE))</f>
        <v/>
      </c>
      <c r="AO179" s="4" t="str">
        <f>IF($H179=0,"",VLOOKUP($G179,Data!$G$3:$BA$2935,34,FALSE))</f>
        <v/>
      </c>
      <c r="AP179" s="4" t="str">
        <f>IF($H179=0,"",VLOOKUP($G179,Data!$G$3:$BA$2935,35,FALSE))</f>
        <v/>
      </c>
      <c r="AQ179" s="4" t="str">
        <f>IF($H179=0,"",VLOOKUP($G179,Data!$G$3:$BA$2935,36,FALSE))</f>
        <v/>
      </c>
      <c r="AR179" s="4" t="str">
        <f>IF($H179=0,"",VLOOKUP($G179,Data!$G$3:$BA$2935,37,FALSE))</f>
        <v/>
      </c>
      <c r="AS179" s="4" t="str">
        <f>IF($H179=0,"",VLOOKUP($G179,Data!$G$3:$BA$2935,38,FALSE))</f>
        <v/>
      </c>
      <c r="AT179" s="4" t="str">
        <f>IF($H179=0,"",VLOOKUP($G179,Data!$G$3:$BA$2935,39,FALSE))</f>
        <v/>
      </c>
    </row>
    <row r="180" spans="1:46" x14ac:dyDescent="0.25">
      <c r="A180" s="4">
        <f>PSSE!A182</f>
        <v>931011</v>
      </c>
      <c r="B180" s="4" t="str">
        <f>PSSE!B182</f>
        <v>TIENHAI_G1</v>
      </c>
      <c r="C180" s="4">
        <f>PSSE!D182</f>
        <v>10.5</v>
      </c>
      <c r="D180" s="4">
        <f>PSSE!E182</f>
        <v>13</v>
      </c>
      <c r="E180" s="4" t="str">
        <f>PSSE!F182</f>
        <v>ND</v>
      </c>
      <c r="F180" s="4">
        <f>PSSE!G182</f>
        <v>1</v>
      </c>
      <c r="G180" s="4" t="str">
        <f t="shared" si="2"/>
        <v>GEN10.513ND1</v>
      </c>
      <c r="H180" s="4">
        <f>COUNTIF(Data!$G$3:$BA$2935,GEN!$G180)</f>
        <v>1</v>
      </c>
      <c r="I180" s="4" t="str">
        <f>IF($H180=0,"",VLOOKUP($G180,Data!$G$3:$BA$2935,2,FALSE))</f>
        <v>'GENROU'</v>
      </c>
      <c r="J180" s="4">
        <f>PSSE!C182</f>
        <v>1</v>
      </c>
      <c r="K180" s="4">
        <f>IF($H180=0,"",VLOOKUP($G180,Data!$G$3:$BA$2935,4,FALSE))</f>
        <v>6.9</v>
      </c>
      <c r="L180" s="4">
        <f>IF($H180=0,"",VLOOKUP($G180,Data!$G$3:$BA$2935,5,FALSE))</f>
        <v>0.19900000000000001</v>
      </c>
      <c r="M180" s="4">
        <f>IF($H180=0,"",VLOOKUP($G180,Data!$G$3:$BA$2935,6,FALSE))</f>
        <v>0.45</v>
      </c>
      <c r="N180" s="4">
        <f>IF($H180=0,"",VLOOKUP($G180,Data!$G$3:$BA$2935,7,FALSE))</f>
        <v>7.0000000000000007E-2</v>
      </c>
      <c r="O180" s="4">
        <f>IF($H180=0,"",VLOOKUP($G180,Data!$G$3:$BA$2935,8,FALSE))</f>
        <v>3.8</v>
      </c>
      <c r="P180" s="4">
        <f>IF($H180=0,"",VLOOKUP($G180,Data!$G$3:$BA$2935,9,FALSE))</f>
        <v>0</v>
      </c>
      <c r="Q180" s="4">
        <f>IF($H180=0,"",VLOOKUP($G180,Data!$G$3:$BA$2935,10,FALSE))</f>
        <v>2.2999999999999998</v>
      </c>
      <c r="R180" s="4">
        <f>IF($H180=0,"",VLOOKUP($G180,Data!$G$3:$BA$2935,11,FALSE))</f>
        <v>2.21</v>
      </c>
      <c r="S180" s="4">
        <f>IF($H180=0,"",VLOOKUP($G180,Data!$G$3:$BA$2935,12,FALSE))</f>
        <v>0.28999999999999998</v>
      </c>
      <c r="T180" s="4">
        <f>IF($H180=0,"",VLOOKUP($G180,Data!$G$3:$BA$2935,13,FALSE))</f>
        <v>0.46</v>
      </c>
      <c r="U180" s="4">
        <f>IF($H180=0,"",VLOOKUP($G180,Data!$G$3:$BA$2935,14,FALSE))</f>
        <v>0.22</v>
      </c>
      <c r="V180" s="4">
        <f>IF($H180=0,"",VLOOKUP($G180,Data!$G$3:$BA$2935,15,FALSE))</f>
        <v>0.16700000000000001</v>
      </c>
      <c r="W180" s="4">
        <f>IF($H180=0,"",VLOOKUP($G180,Data!$G$3:$BA$2935,16,FALSE))</f>
        <v>0.08</v>
      </c>
      <c r="X180" s="4">
        <f>IF($H180=0,"",VLOOKUP($G180,Data!$G$3:$BA$2935,17,FALSE))</f>
        <v>0.56000000000000005</v>
      </c>
      <c r="Y180" s="4" t="str">
        <f>IF($H180=0,"",VLOOKUP($G180,Data!$G$3:$BA$2935,18,FALSE))</f>
        <v>/</v>
      </c>
      <c r="Z180" s="4" t="str">
        <f>IF($H180=0,"",VLOOKUP($G180,Data!$G$3:$BA$2935,19,FALSE))</f>
        <v>/</v>
      </c>
      <c r="AA180" s="4" t="str">
        <f>IF($H180=0,"",VLOOKUP($G180,Data!$G$3:$BA$2935,20,FALSE))</f>
        <v/>
      </c>
      <c r="AB180" s="4" t="str">
        <f>IF($H180=0,"",VLOOKUP($G180,Data!$G$3:$BA$2935,21,FALSE))</f>
        <v/>
      </c>
      <c r="AC180" s="4" t="str">
        <f>IF($H180=0,"",VLOOKUP($G180,Data!$G$3:$BA$2935,22,FALSE))</f>
        <v/>
      </c>
      <c r="AD180" s="4" t="str">
        <f>IF($H180=0,"",VLOOKUP($G180,Data!$G$3:$BA$2935,23,FALSE))</f>
        <v/>
      </c>
      <c r="AE180" s="4" t="str">
        <f>IF($H180=0,"",VLOOKUP($G180,Data!$G$3:$BA$2935,24,FALSE))</f>
        <v/>
      </c>
      <c r="AF180" s="4" t="str">
        <f>IF($H180=0,"",VLOOKUP($G180,Data!$G$3:$BA$2935,25,FALSE))</f>
        <v/>
      </c>
      <c r="AG180" s="4" t="str">
        <f>IF($H180=0,"",VLOOKUP($G180,Data!$G$3:$BA$2935,26,FALSE))</f>
        <v/>
      </c>
      <c r="AH180" s="4" t="str">
        <f>IF($H180=0,"",VLOOKUP($G180,Data!$G$3:$BA$2935,27,FALSE))</f>
        <v/>
      </c>
      <c r="AI180" s="4" t="str">
        <f>IF($H180=0,"",VLOOKUP($G180,Data!$G$3:$BA$2935,28,FALSE))</f>
        <v/>
      </c>
      <c r="AJ180" s="4" t="str">
        <f>IF($H180=0,"",VLOOKUP($G180,Data!$G$3:$BA$2935,29,FALSE))</f>
        <v/>
      </c>
      <c r="AK180" s="4" t="str">
        <f>IF($H180=0,"",VLOOKUP($G180,Data!$G$3:$BA$2935,30,FALSE))</f>
        <v/>
      </c>
      <c r="AL180" s="4" t="str">
        <f>IF($H180=0,"",VLOOKUP($G180,Data!$G$3:$BA$2935,31,FALSE))</f>
        <v/>
      </c>
      <c r="AM180" s="4" t="str">
        <f>IF($H180=0,"",VLOOKUP($G180,Data!$G$3:$BA$2935,32,FALSE))</f>
        <v/>
      </c>
      <c r="AN180" s="4" t="str">
        <f>IF($H180=0,"",VLOOKUP($G180,Data!$G$3:$BA$2935,33,FALSE))</f>
        <v/>
      </c>
      <c r="AO180" s="4" t="str">
        <f>IF($H180=0,"",VLOOKUP($G180,Data!$G$3:$BA$2935,34,FALSE))</f>
        <v/>
      </c>
      <c r="AP180" s="4" t="str">
        <f>IF($H180=0,"",VLOOKUP($G180,Data!$G$3:$BA$2935,35,FALSE))</f>
        <v/>
      </c>
      <c r="AQ180" s="4" t="str">
        <f>IF($H180=0,"",VLOOKUP($G180,Data!$G$3:$BA$2935,36,FALSE))</f>
        <v/>
      </c>
      <c r="AR180" s="4" t="str">
        <f>IF($H180=0,"",VLOOKUP($G180,Data!$G$3:$BA$2935,37,FALSE))</f>
        <v/>
      </c>
      <c r="AS180" s="4" t="str">
        <f>IF($H180=0,"",VLOOKUP($G180,Data!$G$3:$BA$2935,38,FALSE))</f>
        <v/>
      </c>
      <c r="AT180" s="4" t="str">
        <f>IF($H180=0,"",VLOOKUP($G180,Data!$G$3:$BA$2935,39,FALSE))</f>
        <v/>
      </c>
    </row>
    <row r="181" spans="1:46" x14ac:dyDescent="0.25">
      <c r="A181" s="4">
        <f>PSSE!A183</f>
        <v>931021</v>
      </c>
      <c r="B181" s="4" t="str">
        <f>PSSE!B183</f>
        <v>THAIBINH1_S1</v>
      </c>
      <c r="C181" s="4">
        <f>PSSE!D183</f>
        <v>19</v>
      </c>
      <c r="D181" s="4">
        <f>PSSE!E183</f>
        <v>300</v>
      </c>
      <c r="E181" s="4" t="str">
        <f>PSSE!F183</f>
        <v>ND</v>
      </c>
      <c r="F181" s="4">
        <f>PSSE!G183</f>
        <v>1</v>
      </c>
      <c r="G181" s="4" t="str">
        <f t="shared" si="2"/>
        <v>GEN19300ND1</v>
      </c>
      <c r="H181" s="4">
        <f>COUNTIF(Data!$G$3:$BA$2935,GEN!$G181)</f>
        <v>1</v>
      </c>
      <c r="I181" s="4" t="str">
        <f>IF($H181=0,"",VLOOKUP($G181,Data!$G$3:$BA$2935,2,FALSE))</f>
        <v>'GENROU'</v>
      </c>
      <c r="J181" s="4">
        <f>PSSE!C183</f>
        <v>1</v>
      </c>
      <c r="K181" s="4">
        <f>IF($H181=0,"",VLOOKUP($G181,Data!$G$3:$BA$2935,4,FALSE))</f>
        <v>4.76</v>
      </c>
      <c r="L181" s="4">
        <f>IF($H181=0,"",VLOOKUP($G181,Data!$G$3:$BA$2935,5,FALSE))</f>
        <v>0.04</v>
      </c>
      <c r="M181" s="4">
        <f>IF($H181=0,"",VLOOKUP($G181,Data!$G$3:$BA$2935,6,FALSE))</f>
        <v>0.42599999999999999</v>
      </c>
      <c r="N181" s="4">
        <f>IF($H181=0,"",VLOOKUP($G181,Data!$G$3:$BA$2935,7,FALSE))</f>
        <v>6.7000000000000004E-2</v>
      </c>
      <c r="O181" s="4">
        <f>IF($H181=0,"",VLOOKUP($G181,Data!$G$3:$BA$2935,8,FALSE))</f>
        <v>3.4</v>
      </c>
      <c r="P181" s="4">
        <f>IF($H181=0,"",VLOOKUP($G181,Data!$G$3:$BA$2935,9,FALSE))</f>
        <v>0</v>
      </c>
      <c r="Q181" s="4">
        <f>IF($H181=0,"",VLOOKUP($G181,Data!$G$3:$BA$2935,10,FALSE))</f>
        <v>1.825</v>
      </c>
      <c r="R181" s="4">
        <f>IF($H181=0,"",VLOOKUP($G181,Data!$G$3:$BA$2935,11,FALSE))</f>
        <v>1.7509999999999999</v>
      </c>
      <c r="S181" s="4">
        <f>IF($H181=0,"",VLOOKUP($G181,Data!$G$3:$BA$2935,12,FALSE))</f>
        <v>0.27500000000000002</v>
      </c>
      <c r="T181" s="4">
        <f>IF($H181=0,"",VLOOKUP($G181,Data!$G$3:$BA$2935,13,FALSE))</f>
        <v>0.41699999999999998</v>
      </c>
      <c r="U181" s="4">
        <f>IF($H181=0,"",VLOOKUP($G181,Data!$G$3:$BA$2935,14,FALSE))</f>
        <v>0.26</v>
      </c>
      <c r="V181" s="4">
        <f>IF($H181=0,"",VLOOKUP($G181,Data!$G$3:$BA$2935,15,FALSE))</f>
        <v>0.16900000000000001</v>
      </c>
      <c r="W181" s="4">
        <f>IF($H181=0,"",VLOOKUP($G181,Data!$G$3:$BA$2935,16,FALSE))</f>
        <v>0.09</v>
      </c>
      <c r="X181" s="4">
        <f>IF($H181=0,"",VLOOKUP($G181,Data!$G$3:$BA$2935,17,FALSE))</f>
        <v>0.4</v>
      </c>
      <c r="Y181" s="4" t="str">
        <f>IF($H181=0,"",VLOOKUP($G181,Data!$G$3:$BA$2935,18,FALSE))</f>
        <v>/</v>
      </c>
      <c r="Z181" s="4" t="str">
        <f>IF($H181=0,"",VLOOKUP($G181,Data!$G$3:$BA$2935,19,FALSE))</f>
        <v>/</v>
      </c>
      <c r="AA181" s="4" t="str">
        <f>IF($H181=0,"",VLOOKUP($G181,Data!$G$3:$BA$2935,20,FALSE))</f>
        <v/>
      </c>
      <c r="AB181" s="4" t="str">
        <f>IF($H181=0,"",VLOOKUP($G181,Data!$G$3:$BA$2935,21,FALSE))</f>
        <v/>
      </c>
      <c r="AC181" s="4" t="str">
        <f>IF($H181=0,"",VLOOKUP($G181,Data!$G$3:$BA$2935,22,FALSE))</f>
        <v/>
      </c>
      <c r="AD181" s="4" t="str">
        <f>IF($H181=0,"",VLOOKUP($G181,Data!$G$3:$BA$2935,23,FALSE))</f>
        <v/>
      </c>
      <c r="AE181" s="4" t="str">
        <f>IF($H181=0,"",VLOOKUP($G181,Data!$G$3:$BA$2935,24,FALSE))</f>
        <v/>
      </c>
      <c r="AF181" s="4" t="str">
        <f>IF($H181=0,"",VLOOKUP($G181,Data!$G$3:$BA$2935,25,FALSE))</f>
        <v/>
      </c>
      <c r="AG181" s="4" t="str">
        <f>IF($H181=0,"",VLOOKUP($G181,Data!$G$3:$BA$2935,26,FALSE))</f>
        <v/>
      </c>
      <c r="AH181" s="4" t="str">
        <f>IF($H181=0,"",VLOOKUP($G181,Data!$G$3:$BA$2935,27,FALSE))</f>
        <v/>
      </c>
      <c r="AI181" s="4" t="str">
        <f>IF($H181=0,"",VLOOKUP($G181,Data!$G$3:$BA$2935,28,FALSE))</f>
        <v/>
      </c>
      <c r="AJ181" s="4" t="str">
        <f>IF($H181=0,"",VLOOKUP($G181,Data!$G$3:$BA$2935,29,FALSE))</f>
        <v/>
      </c>
      <c r="AK181" s="4" t="str">
        <f>IF($H181=0,"",VLOOKUP($G181,Data!$G$3:$BA$2935,30,FALSE))</f>
        <v/>
      </c>
      <c r="AL181" s="4" t="str">
        <f>IF($H181=0,"",VLOOKUP($G181,Data!$G$3:$BA$2935,31,FALSE))</f>
        <v/>
      </c>
      <c r="AM181" s="4" t="str">
        <f>IF($H181=0,"",VLOOKUP($G181,Data!$G$3:$BA$2935,32,FALSE))</f>
        <v/>
      </c>
      <c r="AN181" s="4" t="str">
        <f>IF($H181=0,"",VLOOKUP($G181,Data!$G$3:$BA$2935,33,FALSE))</f>
        <v/>
      </c>
      <c r="AO181" s="4" t="str">
        <f>IF($H181=0,"",VLOOKUP($G181,Data!$G$3:$BA$2935,34,FALSE))</f>
        <v/>
      </c>
      <c r="AP181" s="4" t="str">
        <f>IF($H181=0,"",VLOOKUP($G181,Data!$G$3:$BA$2935,35,FALSE))</f>
        <v/>
      </c>
      <c r="AQ181" s="4" t="str">
        <f>IF($H181=0,"",VLOOKUP($G181,Data!$G$3:$BA$2935,36,FALSE))</f>
        <v/>
      </c>
      <c r="AR181" s="4" t="str">
        <f>IF($H181=0,"",VLOOKUP($G181,Data!$G$3:$BA$2935,37,FALSE))</f>
        <v/>
      </c>
      <c r="AS181" s="4" t="str">
        <f>IF($H181=0,"",VLOOKUP($G181,Data!$G$3:$BA$2935,38,FALSE))</f>
        <v/>
      </c>
      <c r="AT181" s="4" t="str">
        <f>IF($H181=0,"",VLOOKUP($G181,Data!$G$3:$BA$2935,39,FALSE))</f>
        <v/>
      </c>
    </row>
    <row r="182" spans="1:46" x14ac:dyDescent="0.25">
      <c r="A182" s="4">
        <f>PSSE!A184</f>
        <v>931022</v>
      </c>
      <c r="B182" s="4" t="str">
        <f>PSSE!B184</f>
        <v>THAIBINH1_S2</v>
      </c>
      <c r="C182" s="4">
        <f>PSSE!D184</f>
        <v>19</v>
      </c>
      <c r="D182" s="4">
        <f>PSSE!E184</f>
        <v>300</v>
      </c>
      <c r="E182" s="4" t="str">
        <f>PSSE!F184</f>
        <v>ND</v>
      </c>
      <c r="F182" s="4">
        <f>PSSE!G184</f>
        <v>1</v>
      </c>
      <c r="G182" s="4" t="str">
        <f t="shared" si="2"/>
        <v>GEN19300ND1</v>
      </c>
      <c r="H182" s="4">
        <f>COUNTIF(Data!$G$3:$BA$2935,GEN!$G182)</f>
        <v>1</v>
      </c>
      <c r="I182" s="4" t="str">
        <f>IF($H182=0,"",VLOOKUP($G182,Data!$G$3:$BA$2935,2,FALSE))</f>
        <v>'GENROU'</v>
      </c>
      <c r="J182" s="4">
        <f>PSSE!C184</f>
        <v>1</v>
      </c>
      <c r="K182" s="4">
        <f>IF($H182=0,"",VLOOKUP($G182,Data!$G$3:$BA$2935,4,FALSE))</f>
        <v>4.76</v>
      </c>
      <c r="L182" s="4">
        <f>IF($H182=0,"",VLOOKUP($G182,Data!$G$3:$BA$2935,5,FALSE))</f>
        <v>0.04</v>
      </c>
      <c r="M182" s="4">
        <f>IF($H182=0,"",VLOOKUP($G182,Data!$G$3:$BA$2935,6,FALSE))</f>
        <v>0.42599999999999999</v>
      </c>
      <c r="N182" s="4">
        <f>IF($H182=0,"",VLOOKUP($G182,Data!$G$3:$BA$2935,7,FALSE))</f>
        <v>6.7000000000000004E-2</v>
      </c>
      <c r="O182" s="4">
        <f>IF($H182=0,"",VLOOKUP($G182,Data!$G$3:$BA$2935,8,FALSE))</f>
        <v>3.4</v>
      </c>
      <c r="P182" s="4">
        <f>IF($H182=0,"",VLOOKUP($G182,Data!$G$3:$BA$2935,9,FALSE))</f>
        <v>0</v>
      </c>
      <c r="Q182" s="4">
        <f>IF($H182=0,"",VLOOKUP($G182,Data!$G$3:$BA$2935,10,FALSE))</f>
        <v>1.825</v>
      </c>
      <c r="R182" s="4">
        <f>IF($H182=0,"",VLOOKUP($G182,Data!$G$3:$BA$2935,11,FALSE))</f>
        <v>1.7509999999999999</v>
      </c>
      <c r="S182" s="4">
        <f>IF($H182=0,"",VLOOKUP($G182,Data!$G$3:$BA$2935,12,FALSE))</f>
        <v>0.27500000000000002</v>
      </c>
      <c r="T182" s="4">
        <f>IF($H182=0,"",VLOOKUP($G182,Data!$G$3:$BA$2935,13,FALSE))</f>
        <v>0.41699999999999998</v>
      </c>
      <c r="U182" s="4">
        <f>IF($H182=0,"",VLOOKUP($G182,Data!$G$3:$BA$2935,14,FALSE))</f>
        <v>0.26</v>
      </c>
      <c r="V182" s="4">
        <f>IF($H182=0,"",VLOOKUP($G182,Data!$G$3:$BA$2935,15,FALSE))</f>
        <v>0.16900000000000001</v>
      </c>
      <c r="W182" s="4">
        <f>IF($H182=0,"",VLOOKUP($G182,Data!$G$3:$BA$2935,16,FALSE))</f>
        <v>0.09</v>
      </c>
      <c r="X182" s="4">
        <f>IF($H182=0,"",VLOOKUP($G182,Data!$G$3:$BA$2935,17,FALSE))</f>
        <v>0.4</v>
      </c>
      <c r="Y182" s="4" t="str">
        <f>IF($H182=0,"",VLOOKUP($G182,Data!$G$3:$BA$2935,18,FALSE))</f>
        <v>/</v>
      </c>
      <c r="Z182" s="4" t="str">
        <f>IF($H182=0,"",VLOOKUP($G182,Data!$G$3:$BA$2935,19,FALSE))</f>
        <v>/</v>
      </c>
      <c r="AA182" s="4" t="str">
        <f>IF($H182=0,"",VLOOKUP($G182,Data!$G$3:$BA$2935,20,FALSE))</f>
        <v/>
      </c>
      <c r="AB182" s="4" t="str">
        <f>IF($H182=0,"",VLOOKUP($G182,Data!$G$3:$BA$2935,21,FALSE))</f>
        <v/>
      </c>
      <c r="AC182" s="4" t="str">
        <f>IF($H182=0,"",VLOOKUP($G182,Data!$G$3:$BA$2935,22,FALSE))</f>
        <v/>
      </c>
      <c r="AD182" s="4" t="str">
        <f>IF($H182=0,"",VLOOKUP($G182,Data!$G$3:$BA$2935,23,FALSE))</f>
        <v/>
      </c>
      <c r="AE182" s="4" t="str">
        <f>IF($H182=0,"",VLOOKUP($G182,Data!$G$3:$BA$2935,24,FALSE))</f>
        <v/>
      </c>
      <c r="AF182" s="4" t="str">
        <f>IF($H182=0,"",VLOOKUP($G182,Data!$G$3:$BA$2935,25,FALSE))</f>
        <v/>
      </c>
      <c r="AG182" s="4" t="str">
        <f>IF($H182=0,"",VLOOKUP($G182,Data!$G$3:$BA$2935,26,FALSE))</f>
        <v/>
      </c>
      <c r="AH182" s="4" t="str">
        <f>IF($H182=0,"",VLOOKUP($G182,Data!$G$3:$BA$2935,27,FALSE))</f>
        <v/>
      </c>
      <c r="AI182" s="4" t="str">
        <f>IF($H182=0,"",VLOOKUP($G182,Data!$G$3:$BA$2935,28,FALSE))</f>
        <v/>
      </c>
      <c r="AJ182" s="4" t="str">
        <f>IF($H182=0,"",VLOOKUP($G182,Data!$G$3:$BA$2935,29,FALSE))</f>
        <v/>
      </c>
      <c r="AK182" s="4" t="str">
        <f>IF($H182=0,"",VLOOKUP($G182,Data!$G$3:$BA$2935,30,FALSE))</f>
        <v/>
      </c>
      <c r="AL182" s="4" t="str">
        <f>IF($H182=0,"",VLOOKUP($G182,Data!$G$3:$BA$2935,31,FALSE))</f>
        <v/>
      </c>
      <c r="AM182" s="4" t="str">
        <f>IF($H182=0,"",VLOOKUP($G182,Data!$G$3:$BA$2935,32,FALSE))</f>
        <v/>
      </c>
      <c r="AN182" s="4" t="str">
        <f>IF($H182=0,"",VLOOKUP($G182,Data!$G$3:$BA$2935,33,FALSE))</f>
        <v/>
      </c>
      <c r="AO182" s="4" t="str">
        <f>IF($H182=0,"",VLOOKUP($G182,Data!$G$3:$BA$2935,34,FALSE))</f>
        <v/>
      </c>
      <c r="AP182" s="4" t="str">
        <f>IF($H182=0,"",VLOOKUP($G182,Data!$G$3:$BA$2935,35,FALSE))</f>
        <v/>
      </c>
      <c r="AQ182" s="4" t="str">
        <f>IF($H182=0,"",VLOOKUP($G182,Data!$G$3:$BA$2935,36,FALSE))</f>
        <v/>
      </c>
      <c r="AR182" s="4" t="str">
        <f>IF($H182=0,"",VLOOKUP($G182,Data!$G$3:$BA$2935,37,FALSE))</f>
        <v/>
      </c>
      <c r="AS182" s="4" t="str">
        <f>IF($H182=0,"",VLOOKUP($G182,Data!$G$3:$BA$2935,38,FALSE))</f>
        <v/>
      </c>
      <c r="AT182" s="4" t="str">
        <f>IF($H182=0,"",VLOOKUP($G182,Data!$G$3:$BA$2935,39,FALSE))</f>
        <v/>
      </c>
    </row>
    <row r="183" spans="1:46" x14ac:dyDescent="0.25">
      <c r="A183" s="4">
        <f>PSSE!A185</f>
        <v>931031</v>
      </c>
      <c r="B183" s="4" t="str">
        <f>PSSE!B185</f>
        <v>THAIBINH2_S1</v>
      </c>
      <c r="C183" s="4">
        <f>PSSE!D185</f>
        <v>19</v>
      </c>
      <c r="D183" s="4">
        <f>PSSE!E185</f>
        <v>600</v>
      </c>
      <c r="E183" s="4" t="str">
        <f>PSSE!F185</f>
        <v>ND</v>
      </c>
      <c r="F183" s="4">
        <f>PSSE!G185</f>
        <v>1</v>
      </c>
      <c r="G183" s="4" t="str">
        <f t="shared" si="2"/>
        <v>GEN19600ND1</v>
      </c>
      <c r="H183" s="4">
        <f>COUNTIF(Data!$G$3:$BA$2935,GEN!$G183)</f>
        <v>1</v>
      </c>
      <c r="I183" s="4" t="str">
        <f>IF($H183=0,"",VLOOKUP($G183,Data!$G$3:$BA$2935,2,FALSE))</f>
        <v>'GENSAL'</v>
      </c>
      <c r="J183" s="4">
        <f>PSSE!C185</f>
        <v>1</v>
      </c>
      <c r="K183" s="4">
        <f>IF($H183=0,"",VLOOKUP($G183,Data!$G$3:$BA$2935,4,FALSE))</f>
        <v>6.6</v>
      </c>
      <c r="L183" s="4">
        <f>IF($H183=0,"",VLOOKUP($G183,Data!$G$3:$BA$2935,5,FALSE))</f>
        <v>0.05</v>
      </c>
      <c r="M183" s="4">
        <f>IF($H183=0,"",VLOOKUP($G183,Data!$G$3:$BA$2935,6,FALSE))</f>
        <v>0.155</v>
      </c>
      <c r="N183" s="4">
        <f>IF($H183=0,"",VLOOKUP($G183,Data!$G$3:$BA$2935,7,FALSE))</f>
        <v>2</v>
      </c>
      <c r="O183" s="4">
        <f>IF($H183=0,"",VLOOKUP($G183,Data!$G$3:$BA$2935,8,FALSE))</f>
        <v>0</v>
      </c>
      <c r="P183" s="4">
        <f>IF($H183=0,"",VLOOKUP($G183,Data!$G$3:$BA$2935,9,FALSE))</f>
        <v>1.1299999999999999</v>
      </c>
      <c r="Q183" s="4">
        <f>IF($H183=0,"",VLOOKUP($G183,Data!$G$3:$BA$2935,10,FALSE))</f>
        <v>0.73399999999999999</v>
      </c>
      <c r="R183" s="4">
        <f>IF($H183=0,"",VLOOKUP($G183,Data!$G$3:$BA$2935,11,FALSE))</f>
        <v>0.26</v>
      </c>
      <c r="S183" s="4">
        <f>IF($H183=0,"",VLOOKUP($G183,Data!$G$3:$BA$2935,12,FALSE))</f>
        <v>0.25600000000000001</v>
      </c>
      <c r="T183" s="4">
        <f>IF($H183=0,"",VLOOKUP($G183,Data!$G$3:$BA$2935,13,FALSE))</f>
        <v>0.104</v>
      </c>
      <c r="U183" s="4">
        <f>IF($H183=0,"",VLOOKUP($G183,Data!$G$3:$BA$2935,14,FALSE))</f>
        <v>0.19400000000000001</v>
      </c>
      <c r="V183" s="4">
        <f>IF($H183=0,"",VLOOKUP($G183,Data!$G$3:$BA$2935,15,FALSE))</f>
        <v>0.68500000000000005</v>
      </c>
      <c r="W183" s="4" t="str">
        <f>IF($H183=0,"",VLOOKUP($G183,Data!$G$3:$BA$2935,16,FALSE))</f>
        <v>/</v>
      </c>
      <c r="X183" s="4" t="str">
        <f>IF($H183=0,"",VLOOKUP($G183,Data!$G$3:$BA$2935,17,FALSE))</f>
        <v>/</v>
      </c>
      <c r="Y183" s="4" t="str">
        <f>IF($H183=0,"",VLOOKUP($G183,Data!$G$3:$BA$2935,18,FALSE))</f>
        <v/>
      </c>
      <c r="Z183" s="4" t="str">
        <f>IF($H183=0,"",VLOOKUP($G183,Data!$G$3:$BA$2935,19,FALSE))</f>
        <v/>
      </c>
      <c r="AA183" s="4" t="str">
        <f>IF($H183=0,"",VLOOKUP($G183,Data!$G$3:$BA$2935,20,FALSE))</f>
        <v/>
      </c>
      <c r="AB183" s="4" t="str">
        <f>IF($H183=0,"",VLOOKUP($G183,Data!$G$3:$BA$2935,21,FALSE))</f>
        <v/>
      </c>
      <c r="AC183" s="4" t="str">
        <f>IF($H183=0,"",VLOOKUP($G183,Data!$G$3:$BA$2935,22,FALSE))</f>
        <v/>
      </c>
      <c r="AD183" s="4" t="str">
        <f>IF($H183=0,"",VLOOKUP($G183,Data!$G$3:$BA$2935,23,FALSE))</f>
        <v/>
      </c>
      <c r="AE183" s="4" t="str">
        <f>IF($H183=0,"",VLOOKUP($G183,Data!$G$3:$BA$2935,24,FALSE))</f>
        <v/>
      </c>
      <c r="AF183" s="4" t="str">
        <f>IF($H183=0,"",VLOOKUP($G183,Data!$G$3:$BA$2935,25,FALSE))</f>
        <v/>
      </c>
      <c r="AG183" s="4" t="str">
        <f>IF($H183=0,"",VLOOKUP($G183,Data!$G$3:$BA$2935,26,FALSE))</f>
        <v/>
      </c>
      <c r="AH183" s="4" t="str">
        <f>IF($H183=0,"",VLOOKUP($G183,Data!$G$3:$BA$2935,27,FALSE))</f>
        <v/>
      </c>
      <c r="AI183" s="4" t="str">
        <f>IF($H183=0,"",VLOOKUP($G183,Data!$G$3:$BA$2935,28,FALSE))</f>
        <v/>
      </c>
      <c r="AJ183" s="4" t="str">
        <f>IF($H183=0,"",VLOOKUP($G183,Data!$G$3:$BA$2935,29,FALSE))</f>
        <v/>
      </c>
      <c r="AK183" s="4" t="str">
        <f>IF($H183=0,"",VLOOKUP($G183,Data!$G$3:$BA$2935,30,FALSE))</f>
        <v/>
      </c>
      <c r="AL183" s="4" t="str">
        <f>IF($H183=0,"",VLOOKUP($G183,Data!$G$3:$BA$2935,31,FALSE))</f>
        <v/>
      </c>
      <c r="AM183" s="4" t="str">
        <f>IF($H183=0,"",VLOOKUP($G183,Data!$G$3:$BA$2935,32,FALSE))</f>
        <v/>
      </c>
      <c r="AN183" s="4" t="str">
        <f>IF($H183=0,"",VLOOKUP($G183,Data!$G$3:$BA$2935,33,FALSE))</f>
        <v/>
      </c>
      <c r="AO183" s="4" t="str">
        <f>IF($H183=0,"",VLOOKUP($G183,Data!$G$3:$BA$2935,34,FALSE))</f>
        <v/>
      </c>
      <c r="AP183" s="4" t="str">
        <f>IF($H183=0,"",VLOOKUP($G183,Data!$G$3:$BA$2935,35,FALSE))</f>
        <v/>
      </c>
      <c r="AQ183" s="4" t="str">
        <f>IF($H183=0,"",VLOOKUP($G183,Data!$G$3:$BA$2935,36,FALSE))</f>
        <v/>
      </c>
      <c r="AR183" s="4" t="str">
        <f>IF($H183=0,"",VLOOKUP($G183,Data!$G$3:$BA$2935,37,FALSE))</f>
        <v/>
      </c>
      <c r="AS183" s="4" t="str">
        <f>IF($H183=0,"",VLOOKUP($G183,Data!$G$3:$BA$2935,38,FALSE))</f>
        <v/>
      </c>
      <c r="AT183" s="4" t="str">
        <f>IF($H183=0,"",VLOOKUP($G183,Data!$G$3:$BA$2935,39,FALSE))</f>
        <v/>
      </c>
    </row>
    <row r="184" spans="1:46" x14ac:dyDescent="0.25">
      <c r="A184" s="4">
        <f>PSSE!A186</f>
        <v>931032</v>
      </c>
      <c r="B184" s="4" t="str">
        <f>PSSE!B186</f>
        <v>THAIBINH2_S2</v>
      </c>
      <c r="C184" s="4">
        <f>PSSE!D186</f>
        <v>19</v>
      </c>
      <c r="D184" s="4">
        <f>PSSE!E186</f>
        <v>600</v>
      </c>
      <c r="E184" s="4" t="str">
        <f>PSSE!F186</f>
        <v>ND</v>
      </c>
      <c r="F184" s="4">
        <f>PSSE!G186</f>
        <v>1</v>
      </c>
      <c r="G184" s="4" t="str">
        <f t="shared" si="2"/>
        <v>GEN19600ND1</v>
      </c>
      <c r="H184" s="4">
        <f>COUNTIF(Data!$G$3:$BA$2935,GEN!$G184)</f>
        <v>1</v>
      </c>
      <c r="I184" s="4" t="str">
        <f>IF($H184=0,"",VLOOKUP($G184,Data!$G$3:$BA$2935,2,FALSE))</f>
        <v>'GENSAL'</v>
      </c>
      <c r="J184" s="4">
        <f>PSSE!C186</f>
        <v>1</v>
      </c>
      <c r="K184" s="4">
        <f>IF($H184=0,"",VLOOKUP($G184,Data!$G$3:$BA$2935,4,FALSE))</f>
        <v>6.6</v>
      </c>
      <c r="L184" s="4">
        <f>IF($H184=0,"",VLOOKUP($G184,Data!$G$3:$BA$2935,5,FALSE))</f>
        <v>0.05</v>
      </c>
      <c r="M184" s="4">
        <f>IF($H184=0,"",VLOOKUP($G184,Data!$G$3:$BA$2935,6,FALSE))</f>
        <v>0.155</v>
      </c>
      <c r="N184" s="4">
        <f>IF($H184=0,"",VLOOKUP($G184,Data!$G$3:$BA$2935,7,FALSE))</f>
        <v>2</v>
      </c>
      <c r="O184" s="4">
        <f>IF($H184=0,"",VLOOKUP($G184,Data!$G$3:$BA$2935,8,FALSE))</f>
        <v>0</v>
      </c>
      <c r="P184" s="4">
        <f>IF($H184=0,"",VLOOKUP($G184,Data!$G$3:$BA$2935,9,FALSE))</f>
        <v>1.1299999999999999</v>
      </c>
      <c r="Q184" s="4">
        <f>IF($H184=0,"",VLOOKUP($G184,Data!$G$3:$BA$2935,10,FALSE))</f>
        <v>0.73399999999999999</v>
      </c>
      <c r="R184" s="4">
        <f>IF($H184=0,"",VLOOKUP($G184,Data!$G$3:$BA$2935,11,FALSE))</f>
        <v>0.26</v>
      </c>
      <c r="S184" s="4">
        <f>IF($H184=0,"",VLOOKUP($G184,Data!$G$3:$BA$2935,12,FALSE))</f>
        <v>0.25600000000000001</v>
      </c>
      <c r="T184" s="4">
        <f>IF($H184=0,"",VLOOKUP($G184,Data!$G$3:$BA$2935,13,FALSE))</f>
        <v>0.104</v>
      </c>
      <c r="U184" s="4">
        <f>IF($H184=0,"",VLOOKUP($G184,Data!$G$3:$BA$2935,14,FALSE))</f>
        <v>0.19400000000000001</v>
      </c>
      <c r="V184" s="4">
        <f>IF($H184=0,"",VLOOKUP($G184,Data!$G$3:$BA$2935,15,FALSE))</f>
        <v>0.68500000000000005</v>
      </c>
      <c r="W184" s="4" t="str">
        <f>IF($H184=0,"",VLOOKUP($G184,Data!$G$3:$BA$2935,16,FALSE))</f>
        <v>/</v>
      </c>
      <c r="X184" s="4" t="str">
        <f>IF($H184=0,"",VLOOKUP($G184,Data!$G$3:$BA$2935,17,FALSE))</f>
        <v>/</v>
      </c>
      <c r="Y184" s="4" t="str">
        <f>IF($H184=0,"",VLOOKUP($G184,Data!$G$3:$BA$2935,18,FALSE))</f>
        <v/>
      </c>
      <c r="Z184" s="4" t="str">
        <f>IF($H184=0,"",VLOOKUP($G184,Data!$G$3:$BA$2935,19,FALSE))</f>
        <v/>
      </c>
      <c r="AA184" s="4" t="str">
        <f>IF($H184=0,"",VLOOKUP($G184,Data!$G$3:$BA$2935,20,FALSE))</f>
        <v/>
      </c>
      <c r="AB184" s="4" t="str">
        <f>IF($H184=0,"",VLOOKUP($G184,Data!$G$3:$BA$2935,21,FALSE))</f>
        <v/>
      </c>
      <c r="AC184" s="4" t="str">
        <f>IF($H184=0,"",VLOOKUP($G184,Data!$G$3:$BA$2935,22,FALSE))</f>
        <v/>
      </c>
      <c r="AD184" s="4" t="str">
        <f>IF($H184=0,"",VLOOKUP($G184,Data!$G$3:$BA$2935,23,FALSE))</f>
        <v/>
      </c>
      <c r="AE184" s="4" t="str">
        <f>IF($H184=0,"",VLOOKUP($G184,Data!$G$3:$BA$2935,24,FALSE))</f>
        <v/>
      </c>
      <c r="AF184" s="4" t="str">
        <f>IF($H184=0,"",VLOOKUP($G184,Data!$G$3:$BA$2935,25,FALSE))</f>
        <v/>
      </c>
      <c r="AG184" s="4" t="str">
        <f>IF($H184=0,"",VLOOKUP($G184,Data!$G$3:$BA$2935,26,FALSE))</f>
        <v/>
      </c>
      <c r="AH184" s="4" t="str">
        <f>IF($H184=0,"",VLOOKUP($G184,Data!$G$3:$BA$2935,27,FALSE))</f>
        <v/>
      </c>
      <c r="AI184" s="4" t="str">
        <f>IF($H184=0,"",VLOOKUP($G184,Data!$G$3:$BA$2935,28,FALSE))</f>
        <v/>
      </c>
      <c r="AJ184" s="4" t="str">
        <f>IF($H184=0,"",VLOOKUP($G184,Data!$G$3:$BA$2935,29,FALSE))</f>
        <v/>
      </c>
      <c r="AK184" s="4" t="str">
        <f>IF($H184=0,"",VLOOKUP($G184,Data!$G$3:$BA$2935,30,FALSE))</f>
        <v/>
      </c>
      <c r="AL184" s="4" t="str">
        <f>IF($H184=0,"",VLOOKUP($G184,Data!$G$3:$BA$2935,31,FALSE))</f>
        <v/>
      </c>
      <c r="AM184" s="4" t="str">
        <f>IF($H184=0,"",VLOOKUP($G184,Data!$G$3:$BA$2935,32,FALSE))</f>
        <v/>
      </c>
      <c r="AN184" s="4" t="str">
        <f>IF($H184=0,"",VLOOKUP($G184,Data!$G$3:$BA$2935,33,FALSE))</f>
        <v/>
      </c>
      <c r="AO184" s="4" t="str">
        <f>IF($H184=0,"",VLOOKUP($G184,Data!$G$3:$BA$2935,34,FALSE))</f>
        <v/>
      </c>
      <c r="AP184" s="4" t="str">
        <f>IF($H184=0,"",VLOOKUP($G184,Data!$G$3:$BA$2935,35,FALSE))</f>
        <v/>
      </c>
      <c r="AQ184" s="4" t="str">
        <f>IF($H184=0,"",VLOOKUP($G184,Data!$G$3:$BA$2935,36,FALSE))</f>
        <v/>
      </c>
      <c r="AR184" s="4" t="str">
        <f>IF($H184=0,"",VLOOKUP($G184,Data!$G$3:$BA$2935,37,FALSE))</f>
        <v/>
      </c>
      <c r="AS184" s="4" t="str">
        <f>IF($H184=0,"",VLOOKUP($G184,Data!$G$3:$BA$2935,38,FALSE))</f>
        <v/>
      </c>
      <c r="AT184" s="4" t="str">
        <f>IF($H184=0,"",VLOOKUP($G184,Data!$G$3:$BA$2935,39,FALSE))</f>
        <v/>
      </c>
    </row>
    <row r="185" spans="1:46" x14ac:dyDescent="0.25">
      <c r="A185" s="4">
        <f>PSSE!A187</f>
        <v>932021</v>
      </c>
      <c r="B185" s="4" t="str">
        <f>PSSE!B187</f>
        <v>NAMDINH1_S1</v>
      </c>
      <c r="C185" s="4">
        <f>PSSE!D187</f>
        <v>26</v>
      </c>
      <c r="D185" s="4">
        <f>PSSE!E187</f>
        <v>600</v>
      </c>
      <c r="E185" s="4" t="str">
        <f>PSSE!F187</f>
        <v>ND</v>
      </c>
      <c r="F185" s="4">
        <f>PSSE!G187</f>
        <v>1</v>
      </c>
      <c r="G185" s="4" t="str">
        <f t="shared" si="2"/>
        <v>GEN26600ND1</v>
      </c>
      <c r="H185" s="4">
        <f>COUNTIF(Data!$G$3:$BA$2935,GEN!$G185)</f>
        <v>1</v>
      </c>
      <c r="I185" s="4" t="str">
        <f>IF($H185=0,"",VLOOKUP($G185,Data!$G$3:$BA$2935,2,FALSE))</f>
        <v>'GENROU'</v>
      </c>
      <c r="J185" s="4">
        <f>PSSE!C187</f>
        <v>1</v>
      </c>
      <c r="K185" s="4">
        <f>IF($H185=0,"",VLOOKUP($G185,Data!$G$3:$BA$2935,4,FALSE))</f>
        <v>4</v>
      </c>
      <c r="L185" s="4">
        <f>IF($H185=0,"",VLOOKUP($G185,Data!$G$3:$BA$2935,5,FALSE))</f>
        <v>0.04</v>
      </c>
      <c r="M185" s="4">
        <f>IF($H185=0,"",VLOOKUP($G185,Data!$G$3:$BA$2935,6,FALSE))</f>
        <v>0.5</v>
      </c>
      <c r="N185" s="4">
        <f>IF($H185=0,"",VLOOKUP($G185,Data!$G$3:$BA$2935,7,FALSE))</f>
        <v>7.0000000000000007E-2</v>
      </c>
      <c r="O185" s="4">
        <f>IF($H185=0,"",VLOOKUP($G185,Data!$G$3:$BA$2935,8,FALSE))</f>
        <v>2.8</v>
      </c>
      <c r="P185" s="4">
        <f>IF($H185=0,"",VLOOKUP($G185,Data!$G$3:$BA$2935,9,FALSE))</f>
        <v>0</v>
      </c>
      <c r="Q185" s="4">
        <f>IF($H185=0,"",VLOOKUP($G185,Data!$G$3:$BA$2935,10,FALSE))</f>
        <v>1.8</v>
      </c>
      <c r="R185" s="4">
        <f>IF($H185=0,"",VLOOKUP($G185,Data!$G$3:$BA$2935,11,FALSE))</f>
        <v>1.75</v>
      </c>
      <c r="S185" s="4">
        <f>IF($H185=0,"",VLOOKUP($G185,Data!$G$3:$BA$2935,12,FALSE))</f>
        <v>0.3</v>
      </c>
      <c r="T185" s="4">
        <f>IF($H185=0,"",VLOOKUP($G185,Data!$G$3:$BA$2935,13,FALSE))</f>
        <v>0.65</v>
      </c>
      <c r="U185" s="4">
        <f>IF($H185=0,"",VLOOKUP($G185,Data!$G$3:$BA$2935,14,FALSE))</f>
        <v>0.25600000000000001</v>
      </c>
      <c r="V185" s="4">
        <f>IF($H185=0,"",VLOOKUP($G185,Data!$G$3:$BA$2935,15,FALSE))</f>
        <v>0.15</v>
      </c>
      <c r="W185" s="4">
        <f>IF($H185=0,"",VLOOKUP($G185,Data!$G$3:$BA$2935,16,FALSE))</f>
        <v>5.7000000000000002E-2</v>
      </c>
      <c r="X185" s="4">
        <f>IF($H185=0,"",VLOOKUP($G185,Data!$G$3:$BA$2935,17,FALSE))</f>
        <v>0.33</v>
      </c>
      <c r="Y185" s="4" t="str">
        <f>IF($H185=0,"",VLOOKUP($G185,Data!$G$3:$BA$2935,18,FALSE))</f>
        <v>/</v>
      </c>
      <c r="Z185" s="4" t="str">
        <f>IF($H185=0,"",VLOOKUP($G185,Data!$G$3:$BA$2935,19,FALSE))</f>
        <v>/</v>
      </c>
      <c r="AA185" s="4" t="str">
        <f>IF($H185=0,"",VLOOKUP($G185,Data!$G$3:$BA$2935,20,FALSE))</f>
        <v/>
      </c>
      <c r="AB185" s="4" t="str">
        <f>IF($H185=0,"",VLOOKUP($G185,Data!$G$3:$BA$2935,21,FALSE))</f>
        <v/>
      </c>
      <c r="AC185" s="4" t="str">
        <f>IF($H185=0,"",VLOOKUP($G185,Data!$G$3:$BA$2935,22,FALSE))</f>
        <v/>
      </c>
      <c r="AD185" s="4" t="str">
        <f>IF($H185=0,"",VLOOKUP($G185,Data!$G$3:$BA$2935,23,FALSE))</f>
        <v/>
      </c>
      <c r="AE185" s="4" t="str">
        <f>IF($H185=0,"",VLOOKUP($G185,Data!$G$3:$BA$2935,24,FALSE))</f>
        <v/>
      </c>
      <c r="AF185" s="4" t="str">
        <f>IF($H185=0,"",VLOOKUP($G185,Data!$G$3:$BA$2935,25,FALSE))</f>
        <v/>
      </c>
      <c r="AG185" s="4" t="str">
        <f>IF($H185=0,"",VLOOKUP($G185,Data!$G$3:$BA$2935,26,FALSE))</f>
        <v/>
      </c>
      <c r="AH185" s="4" t="str">
        <f>IF($H185=0,"",VLOOKUP($G185,Data!$G$3:$BA$2935,27,FALSE))</f>
        <v/>
      </c>
      <c r="AI185" s="4" t="str">
        <f>IF($H185=0,"",VLOOKUP($G185,Data!$G$3:$BA$2935,28,FALSE))</f>
        <v/>
      </c>
      <c r="AJ185" s="4" t="str">
        <f>IF($H185=0,"",VLOOKUP($G185,Data!$G$3:$BA$2935,29,FALSE))</f>
        <v/>
      </c>
      <c r="AK185" s="4" t="str">
        <f>IF($H185=0,"",VLOOKUP($G185,Data!$G$3:$BA$2935,30,FALSE))</f>
        <v/>
      </c>
      <c r="AL185" s="4" t="str">
        <f>IF($H185=0,"",VLOOKUP($G185,Data!$G$3:$BA$2935,31,FALSE))</f>
        <v/>
      </c>
      <c r="AM185" s="4" t="str">
        <f>IF($H185=0,"",VLOOKUP($G185,Data!$G$3:$BA$2935,32,FALSE))</f>
        <v/>
      </c>
      <c r="AN185" s="4" t="str">
        <f>IF($H185=0,"",VLOOKUP($G185,Data!$G$3:$BA$2935,33,FALSE))</f>
        <v/>
      </c>
      <c r="AO185" s="4" t="str">
        <f>IF($H185=0,"",VLOOKUP($G185,Data!$G$3:$BA$2935,34,FALSE))</f>
        <v/>
      </c>
      <c r="AP185" s="4" t="str">
        <f>IF($H185=0,"",VLOOKUP($G185,Data!$G$3:$BA$2935,35,FALSE))</f>
        <v/>
      </c>
      <c r="AQ185" s="4" t="str">
        <f>IF($H185=0,"",VLOOKUP($G185,Data!$G$3:$BA$2935,36,FALSE))</f>
        <v/>
      </c>
      <c r="AR185" s="4" t="str">
        <f>IF($H185=0,"",VLOOKUP($G185,Data!$G$3:$BA$2935,37,FALSE))</f>
        <v/>
      </c>
      <c r="AS185" s="4" t="str">
        <f>IF($H185=0,"",VLOOKUP($G185,Data!$G$3:$BA$2935,38,FALSE))</f>
        <v/>
      </c>
      <c r="AT185" s="4" t="str">
        <f>IF($H185=0,"",VLOOKUP($G185,Data!$G$3:$BA$2935,39,FALSE))</f>
        <v/>
      </c>
    </row>
    <row r="186" spans="1:46" x14ac:dyDescent="0.25">
      <c r="A186" s="4">
        <f>PSSE!A188</f>
        <v>932022</v>
      </c>
      <c r="B186" s="4" t="str">
        <f>PSSE!B188</f>
        <v>NAMDINH1_S2</v>
      </c>
      <c r="C186" s="4">
        <f>PSSE!D188</f>
        <v>26</v>
      </c>
      <c r="D186" s="4">
        <f>PSSE!E188</f>
        <v>600</v>
      </c>
      <c r="E186" s="4" t="str">
        <f>PSSE!F188</f>
        <v>ND</v>
      </c>
      <c r="F186" s="4">
        <f>PSSE!G188</f>
        <v>1</v>
      </c>
      <c r="G186" s="4" t="str">
        <f t="shared" si="2"/>
        <v>GEN26600ND1</v>
      </c>
      <c r="H186" s="4">
        <f>COUNTIF(Data!$G$3:$BA$2935,GEN!$G186)</f>
        <v>1</v>
      </c>
      <c r="I186" s="4" t="str">
        <f>IF($H186=0,"",VLOOKUP($G186,Data!$G$3:$BA$2935,2,FALSE))</f>
        <v>'GENROU'</v>
      </c>
      <c r="J186" s="4">
        <f>PSSE!C188</f>
        <v>1</v>
      </c>
      <c r="K186" s="4">
        <f>IF($H186=0,"",VLOOKUP($G186,Data!$G$3:$BA$2935,4,FALSE))</f>
        <v>4</v>
      </c>
      <c r="L186" s="4">
        <f>IF($H186=0,"",VLOOKUP($G186,Data!$G$3:$BA$2935,5,FALSE))</f>
        <v>0.04</v>
      </c>
      <c r="M186" s="4">
        <f>IF($H186=0,"",VLOOKUP($G186,Data!$G$3:$BA$2935,6,FALSE))</f>
        <v>0.5</v>
      </c>
      <c r="N186" s="4">
        <f>IF($H186=0,"",VLOOKUP($G186,Data!$G$3:$BA$2935,7,FALSE))</f>
        <v>7.0000000000000007E-2</v>
      </c>
      <c r="O186" s="4">
        <f>IF($H186=0,"",VLOOKUP($G186,Data!$G$3:$BA$2935,8,FALSE))</f>
        <v>2.8</v>
      </c>
      <c r="P186" s="4">
        <f>IF($H186=0,"",VLOOKUP($G186,Data!$G$3:$BA$2935,9,FALSE))</f>
        <v>0</v>
      </c>
      <c r="Q186" s="4">
        <f>IF($H186=0,"",VLOOKUP($G186,Data!$G$3:$BA$2935,10,FALSE))</f>
        <v>1.8</v>
      </c>
      <c r="R186" s="4">
        <f>IF($H186=0,"",VLOOKUP($G186,Data!$G$3:$BA$2935,11,FALSE))</f>
        <v>1.75</v>
      </c>
      <c r="S186" s="4">
        <f>IF($H186=0,"",VLOOKUP($G186,Data!$G$3:$BA$2935,12,FALSE))</f>
        <v>0.3</v>
      </c>
      <c r="T186" s="4">
        <f>IF($H186=0,"",VLOOKUP($G186,Data!$G$3:$BA$2935,13,FALSE))</f>
        <v>0.65</v>
      </c>
      <c r="U186" s="4">
        <f>IF($H186=0,"",VLOOKUP($G186,Data!$G$3:$BA$2935,14,FALSE))</f>
        <v>0.25600000000000001</v>
      </c>
      <c r="V186" s="4">
        <f>IF($H186=0,"",VLOOKUP($G186,Data!$G$3:$BA$2935,15,FALSE))</f>
        <v>0.15</v>
      </c>
      <c r="W186" s="4">
        <f>IF($H186=0,"",VLOOKUP($G186,Data!$G$3:$BA$2935,16,FALSE))</f>
        <v>5.7000000000000002E-2</v>
      </c>
      <c r="X186" s="4">
        <f>IF($H186=0,"",VLOOKUP($G186,Data!$G$3:$BA$2935,17,FALSE))</f>
        <v>0.33</v>
      </c>
      <c r="Y186" s="4" t="str">
        <f>IF($H186=0,"",VLOOKUP($G186,Data!$G$3:$BA$2935,18,FALSE))</f>
        <v>/</v>
      </c>
      <c r="Z186" s="4" t="str">
        <f>IF($H186=0,"",VLOOKUP($G186,Data!$G$3:$BA$2935,19,FALSE))</f>
        <v>/</v>
      </c>
      <c r="AA186" s="4" t="str">
        <f>IF($H186=0,"",VLOOKUP($G186,Data!$G$3:$BA$2935,20,FALSE))</f>
        <v/>
      </c>
      <c r="AB186" s="4" t="str">
        <f>IF($H186=0,"",VLOOKUP($G186,Data!$G$3:$BA$2935,21,FALSE))</f>
        <v/>
      </c>
      <c r="AC186" s="4" t="str">
        <f>IF($H186=0,"",VLOOKUP($G186,Data!$G$3:$BA$2935,22,FALSE))</f>
        <v/>
      </c>
      <c r="AD186" s="4" t="str">
        <f>IF($H186=0,"",VLOOKUP($G186,Data!$G$3:$BA$2935,23,FALSE))</f>
        <v/>
      </c>
      <c r="AE186" s="4" t="str">
        <f>IF($H186=0,"",VLOOKUP($G186,Data!$G$3:$BA$2935,24,FALSE))</f>
        <v/>
      </c>
      <c r="AF186" s="4" t="str">
        <f>IF($H186=0,"",VLOOKUP($G186,Data!$G$3:$BA$2935,25,FALSE))</f>
        <v/>
      </c>
      <c r="AG186" s="4" t="str">
        <f>IF($H186=0,"",VLOOKUP($G186,Data!$G$3:$BA$2935,26,FALSE))</f>
        <v/>
      </c>
      <c r="AH186" s="4" t="str">
        <f>IF($H186=0,"",VLOOKUP($G186,Data!$G$3:$BA$2935,27,FALSE))</f>
        <v/>
      </c>
      <c r="AI186" s="4" t="str">
        <f>IF($H186=0,"",VLOOKUP($G186,Data!$G$3:$BA$2935,28,FALSE))</f>
        <v/>
      </c>
      <c r="AJ186" s="4" t="str">
        <f>IF($H186=0,"",VLOOKUP($G186,Data!$G$3:$BA$2935,29,FALSE))</f>
        <v/>
      </c>
      <c r="AK186" s="4" t="str">
        <f>IF($H186=0,"",VLOOKUP($G186,Data!$G$3:$BA$2935,30,FALSE))</f>
        <v/>
      </c>
      <c r="AL186" s="4" t="str">
        <f>IF($H186=0,"",VLOOKUP($G186,Data!$G$3:$BA$2935,31,FALSE))</f>
        <v/>
      </c>
      <c r="AM186" s="4" t="str">
        <f>IF($H186=0,"",VLOOKUP($G186,Data!$G$3:$BA$2935,32,FALSE))</f>
        <v/>
      </c>
      <c r="AN186" s="4" t="str">
        <f>IF($H186=0,"",VLOOKUP($G186,Data!$G$3:$BA$2935,33,FALSE))</f>
        <v/>
      </c>
      <c r="AO186" s="4" t="str">
        <f>IF($H186=0,"",VLOOKUP($G186,Data!$G$3:$BA$2935,34,FALSE))</f>
        <v/>
      </c>
      <c r="AP186" s="4" t="str">
        <f>IF($H186=0,"",VLOOKUP($G186,Data!$G$3:$BA$2935,35,FALSE))</f>
        <v/>
      </c>
      <c r="AQ186" s="4" t="str">
        <f>IF($H186=0,"",VLOOKUP($G186,Data!$G$3:$BA$2935,36,FALSE))</f>
        <v/>
      </c>
      <c r="AR186" s="4" t="str">
        <f>IF($H186=0,"",VLOOKUP($G186,Data!$G$3:$BA$2935,37,FALSE))</f>
        <v/>
      </c>
      <c r="AS186" s="4" t="str">
        <f>IF($H186=0,"",VLOOKUP($G186,Data!$G$3:$BA$2935,38,FALSE))</f>
        <v/>
      </c>
      <c r="AT186" s="4" t="str">
        <f>IF($H186=0,"",VLOOKUP($G186,Data!$G$3:$BA$2935,39,FALSE))</f>
        <v/>
      </c>
    </row>
    <row r="187" spans="1:46" x14ac:dyDescent="0.25">
      <c r="A187" s="4">
        <f>PSSE!A189</f>
        <v>932031</v>
      </c>
      <c r="B187" s="4" t="str">
        <f>PSSE!B189</f>
        <v>NAMDINH2_S1</v>
      </c>
      <c r="C187" s="4">
        <f>PSSE!D189</f>
        <v>26</v>
      </c>
      <c r="D187" s="4">
        <f>PSSE!E189</f>
        <v>600</v>
      </c>
      <c r="E187" s="4" t="str">
        <f>PSSE!F189</f>
        <v>ND</v>
      </c>
      <c r="F187" s="4">
        <f>PSSE!G189</f>
        <v>1</v>
      </c>
      <c r="G187" s="4" t="str">
        <f t="shared" si="2"/>
        <v>GEN26600ND1</v>
      </c>
      <c r="H187" s="4">
        <f>COUNTIF(Data!$G$3:$BA$2935,GEN!$G187)</f>
        <v>1</v>
      </c>
      <c r="I187" s="4" t="str">
        <f>IF($H187=0,"",VLOOKUP($G187,Data!$G$3:$BA$2935,2,FALSE))</f>
        <v>'GENROU'</v>
      </c>
      <c r="J187" s="4">
        <f>PSSE!C189</f>
        <v>1</v>
      </c>
      <c r="K187" s="4">
        <f>IF($H187=0,"",VLOOKUP($G187,Data!$G$3:$BA$2935,4,FALSE))</f>
        <v>4</v>
      </c>
      <c r="L187" s="4">
        <f>IF($H187=0,"",VLOOKUP($G187,Data!$G$3:$BA$2935,5,FALSE))</f>
        <v>0.04</v>
      </c>
      <c r="M187" s="4">
        <f>IF($H187=0,"",VLOOKUP($G187,Data!$G$3:$BA$2935,6,FALSE))</f>
        <v>0.5</v>
      </c>
      <c r="N187" s="4">
        <f>IF($H187=0,"",VLOOKUP($G187,Data!$G$3:$BA$2935,7,FALSE))</f>
        <v>7.0000000000000007E-2</v>
      </c>
      <c r="O187" s="4">
        <f>IF($H187=0,"",VLOOKUP($G187,Data!$G$3:$BA$2935,8,FALSE))</f>
        <v>2.8</v>
      </c>
      <c r="P187" s="4">
        <f>IF($H187=0,"",VLOOKUP($G187,Data!$G$3:$BA$2935,9,FALSE))</f>
        <v>0</v>
      </c>
      <c r="Q187" s="4">
        <f>IF($H187=0,"",VLOOKUP($G187,Data!$G$3:$BA$2935,10,FALSE))</f>
        <v>1.8</v>
      </c>
      <c r="R187" s="4">
        <f>IF($H187=0,"",VLOOKUP($G187,Data!$G$3:$BA$2935,11,FALSE))</f>
        <v>1.75</v>
      </c>
      <c r="S187" s="4">
        <f>IF($H187=0,"",VLOOKUP($G187,Data!$G$3:$BA$2935,12,FALSE))</f>
        <v>0.3</v>
      </c>
      <c r="T187" s="4">
        <f>IF($H187=0,"",VLOOKUP($G187,Data!$G$3:$BA$2935,13,FALSE))</f>
        <v>0.65</v>
      </c>
      <c r="U187" s="4">
        <f>IF($H187=0,"",VLOOKUP($G187,Data!$G$3:$BA$2935,14,FALSE))</f>
        <v>0.25600000000000001</v>
      </c>
      <c r="V187" s="4">
        <f>IF($H187=0,"",VLOOKUP($G187,Data!$G$3:$BA$2935,15,FALSE))</f>
        <v>0.15</v>
      </c>
      <c r="W187" s="4">
        <f>IF($H187=0,"",VLOOKUP($G187,Data!$G$3:$BA$2935,16,FALSE))</f>
        <v>5.7000000000000002E-2</v>
      </c>
      <c r="X187" s="4">
        <f>IF($H187=0,"",VLOOKUP($G187,Data!$G$3:$BA$2935,17,FALSE))</f>
        <v>0.33</v>
      </c>
      <c r="Y187" s="4" t="str">
        <f>IF($H187=0,"",VLOOKUP($G187,Data!$G$3:$BA$2935,18,FALSE))</f>
        <v>/</v>
      </c>
      <c r="Z187" s="4" t="str">
        <f>IF($H187=0,"",VLOOKUP($G187,Data!$G$3:$BA$2935,19,FALSE))</f>
        <v>/</v>
      </c>
      <c r="AA187" s="4" t="str">
        <f>IF($H187=0,"",VLOOKUP($G187,Data!$G$3:$BA$2935,20,FALSE))</f>
        <v/>
      </c>
      <c r="AB187" s="4" t="str">
        <f>IF($H187=0,"",VLOOKUP($G187,Data!$G$3:$BA$2935,21,FALSE))</f>
        <v/>
      </c>
      <c r="AC187" s="4" t="str">
        <f>IF($H187=0,"",VLOOKUP($G187,Data!$G$3:$BA$2935,22,FALSE))</f>
        <v/>
      </c>
      <c r="AD187" s="4" t="str">
        <f>IF($H187=0,"",VLOOKUP($G187,Data!$G$3:$BA$2935,23,FALSE))</f>
        <v/>
      </c>
      <c r="AE187" s="4" t="str">
        <f>IF($H187=0,"",VLOOKUP($G187,Data!$G$3:$BA$2935,24,FALSE))</f>
        <v/>
      </c>
      <c r="AF187" s="4" t="str">
        <f>IF($H187=0,"",VLOOKUP($G187,Data!$G$3:$BA$2935,25,FALSE))</f>
        <v/>
      </c>
      <c r="AG187" s="4" t="str">
        <f>IF($H187=0,"",VLOOKUP($G187,Data!$G$3:$BA$2935,26,FALSE))</f>
        <v/>
      </c>
      <c r="AH187" s="4" t="str">
        <f>IF($H187=0,"",VLOOKUP($G187,Data!$G$3:$BA$2935,27,FALSE))</f>
        <v/>
      </c>
      <c r="AI187" s="4" t="str">
        <f>IF($H187=0,"",VLOOKUP($G187,Data!$G$3:$BA$2935,28,FALSE))</f>
        <v/>
      </c>
      <c r="AJ187" s="4" t="str">
        <f>IF($H187=0,"",VLOOKUP($G187,Data!$G$3:$BA$2935,29,FALSE))</f>
        <v/>
      </c>
      <c r="AK187" s="4" t="str">
        <f>IF($H187=0,"",VLOOKUP($G187,Data!$G$3:$BA$2935,30,FALSE))</f>
        <v/>
      </c>
      <c r="AL187" s="4" t="str">
        <f>IF($H187=0,"",VLOOKUP($G187,Data!$G$3:$BA$2935,31,FALSE))</f>
        <v/>
      </c>
      <c r="AM187" s="4" t="str">
        <f>IF($H187=0,"",VLOOKUP($G187,Data!$G$3:$BA$2935,32,FALSE))</f>
        <v/>
      </c>
      <c r="AN187" s="4" t="str">
        <f>IF($H187=0,"",VLOOKUP($G187,Data!$G$3:$BA$2935,33,FALSE))</f>
        <v/>
      </c>
      <c r="AO187" s="4" t="str">
        <f>IF($H187=0,"",VLOOKUP($G187,Data!$G$3:$BA$2935,34,FALSE))</f>
        <v/>
      </c>
      <c r="AP187" s="4" t="str">
        <f>IF($H187=0,"",VLOOKUP($G187,Data!$G$3:$BA$2935,35,FALSE))</f>
        <v/>
      </c>
      <c r="AQ187" s="4" t="str">
        <f>IF($H187=0,"",VLOOKUP($G187,Data!$G$3:$BA$2935,36,FALSE))</f>
        <v/>
      </c>
      <c r="AR187" s="4" t="str">
        <f>IF($H187=0,"",VLOOKUP($G187,Data!$G$3:$BA$2935,37,FALSE))</f>
        <v/>
      </c>
      <c r="AS187" s="4" t="str">
        <f>IF($H187=0,"",VLOOKUP($G187,Data!$G$3:$BA$2935,38,FALSE))</f>
        <v/>
      </c>
      <c r="AT187" s="4" t="str">
        <f>IF($H187=0,"",VLOOKUP($G187,Data!$G$3:$BA$2935,39,FALSE))</f>
        <v/>
      </c>
    </row>
    <row r="188" spans="1:46" x14ac:dyDescent="0.25">
      <c r="A188" s="4">
        <f>PSSE!A190</f>
        <v>932032</v>
      </c>
      <c r="B188" s="4" t="str">
        <f>PSSE!B190</f>
        <v>NAMDINH2_S2</v>
      </c>
      <c r="C188" s="4">
        <f>PSSE!D190</f>
        <v>26</v>
      </c>
      <c r="D188" s="4">
        <f>PSSE!E190</f>
        <v>600</v>
      </c>
      <c r="E188" s="4" t="str">
        <f>PSSE!F190</f>
        <v>ND</v>
      </c>
      <c r="F188" s="4">
        <f>PSSE!G190</f>
        <v>1</v>
      </c>
      <c r="G188" s="4" t="str">
        <f t="shared" si="2"/>
        <v>GEN26600ND1</v>
      </c>
      <c r="H188" s="4">
        <f>COUNTIF(Data!$G$3:$BA$2935,GEN!$G188)</f>
        <v>1</v>
      </c>
      <c r="I188" s="4" t="str">
        <f>IF($H188=0,"",VLOOKUP($G188,Data!$G$3:$BA$2935,2,FALSE))</f>
        <v>'GENROU'</v>
      </c>
      <c r="J188" s="4">
        <f>PSSE!C190</f>
        <v>1</v>
      </c>
      <c r="K188" s="4">
        <f>IF($H188=0,"",VLOOKUP($G188,Data!$G$3:$BA$2935,4,FALSE))</f>
        <v>4</v>
      </c>
      <c r="L188" s="4">
        <f>IF($H188=0,"",VLOOKUP($G188,Data!$G$3:$BA$2935,5,FALSE))</f>
        <v>0.04</v>
      </c>
      <c r="M188" s="4">
        <f>IF($H188=0,"",VLOOKUP($G188,Data!$G$3:$BA$2935,6,FALSE))</f>
        <v>0.5</v>
      </c>
      <c r="N188" s="4">
        <f>IF($H188=0,"",VLOOKUP($G188,Data!$G$3:$BA$2935,7,FALSE))</f>
        <v>7.0000000000000007E-2</v>
      </c>
      <c r="O188" s="4">
        <f>IF($H188=0,"",VLOOKUP($G188,Data!$G$3:$BA$2935,8,FALSE))</f>
        <v>2.8</v>
      </c>
      <c r="P188" s="4">
        <f>IF($H188=0,"",VLOOKUP($G188,Data!$G$3:$BA$2935,9,FALSE))</f>
        <v>0</v>
      </c>
      <c r="Q188" s="4">
        <f>IF($H188=0,"",VLOOKUP($G188,Data!$G$3:$BA$2935,10,FALSE))</f>
        <v>1.8</v>
      </c>
      <c r="R188" s="4">
        <f>IF($H188=0,"",VLOOKUP($G188,Data!$G$3:$BA$2935,11,FALSE))</f>
        <v>1.75</v>
      </c>
      <c r="S188" s="4">
        <f>IF($H188=0,"",VLOOKUP($G188,Data!$G$3:$BA$2935,12,FALSE))</f>
        <v>0.3</v>
      </c>
      <c r="T188" s="4">
        <f>IF($H188=0,"",VLOOKUP($G188,Data!$G$3:$BA$2935,13,FALSE))</f>
        <v>0.65</v>
      </c>
      <c r="U188" s="4">
        <f>IF($H188=0,"",VLOOKUP($G188,Data!$G$3:$BA$2935,14,FALSE))</f>
        <v>0.25600000000000001</v>
      </c>
      <c r="V188" s="4">
        <f>IF($H188=0,"",VLOOKUP($G188,Data!$G$3:$BA$2935,15,FALSE))</f>
        <v>0.15</v>
      </c>
      <c r="W188" s="4">
        <f>IF($H188=0,"",VLOOKUP($G188,Data!$G$3:$BA$2935,16,FALSE))</f>
        <v>5.7000000000000002E-2</v>
      </c>
      <c r="X188" s="4">
        <f>IF($H188=0,"",VLOOKUP($G188,Data!$G$3:$BA$2935,17,FALSE))</f>
        <v>0.33</v>
      </c>
      <c r="Y188" s="4" t="str">
        <f>IF($H188=0,"",VLOOKUP($G188,Data!$G$3:$BA$2935,18,FALSE))</f>
        <v>/</v>
      </c>
      <c r="Z188" s="4" t="str">
        <f>IF($H188=0,"",VLOOKUP($G188,Data!$G$3:$BA$2935,19,FALSE))</f>
        <v>/</v>
      </c>
      <c r="AA188" s="4" t="str">
        <f>IF($H188=0,"",VLOOKUP($G188,Data!$G$3:$BA$2935,20,FALSE))</f>
        <v/>
      </c>
      <c r="AB188" s="4" t="str">
        <f>IF($H188=0,"",VLOOKUP($G188,Data!$G$3:$BA$2935,21,FALSE))</f>
        <v/>
      </c>
      <c r="AC188" s="4" t="str">
        <f>IF($H188=0,"",VLOOKUP($G188,Data!$G$3:$BA$2935,22,FALSE))</f>
        <v/>
      </c>
      <c r="AD188" s="4" t="str">
        <f>IF($H188=0,"",VLOOKUP($G188,Data!$G$3:$BA$2935,23,FALSE))</f>
        <v/>
      </c>
      <c r="AE188" s="4" t="str">
        <f>IF($H188=0,"",VLOOKUP($G188,Data!$G$3:$BA$2935,24,FALSE))</f>
        <v/>
      </c>
      <c r="AF188" s="4" t="str">
        <f>IF($H188=0,"",VLOOKUP($G188,Data!$G$3:$BA$2935,25,FALSE))</f>
        <v/>
      </c>
      <c r="AG188" s="4" t="str">
        <f>IF($H188=0,"",VLOOKUP($G188,Data!$G$3:$BA$2935,26,FALSE))</f>
        <v/>
      </c>
      <c r="AH188" s="4" t="str">
        <f>IF($H188=0,"",VLOOKUP($G188,Data!$G$3:$BA$2935,27,FALSE))</f>
        <v/>
      </c>
      <c r="AI188" s="4" t="str">
        <f>IF($H188=0,"",VLOOKUP($G188,Data!$G$3:$BA$2935,28,FALSE))</f>
        <v/>
      </c>
      <c r="AJ188" s="4" t="str">
        <f>IF($H188=0,"",VLOOKUP($G188,Data!$G$3:$BA$2935,29,FALSE))</f>
        <v/>
      </c>
      <c r="AK188" s="4" t="str">
        <f>IF($H188=0,"",VLOOKUP($G188,Data!$G$3:$BA$2935,30,FALSE))</f>
        <v/>
      </c>
      <c r="AL188" s="4" t="str">
        <f>IF($H188=0,"",VLOOKUP($G188,Data!$G$3:$BA$2935,31,FALSE))</f>
        <v/>
      </c>
      <c r="AM188" s="4" t="str">
        <f>IF($H188=0,"",VLOOKUP($G188,Data!$G$3:$BA$2935,32,FALSE))</f>
        <v/>
      </c>
      <c r="AN188" s="4" t="str">
        <f>IF($H188=0,"",VLOOKUP($G188,Data!$G$3:$BA$2935,33,FALSE))</f>
        <v/>
      </c>
      <c r="AO188" s="4" t="str">
        <f>IF($H188=0,"",VLOOKUP($G188,Data!$G$3:$BA$2935,34,FALSE))</f>
        <v/>
      </c>
      <c r="AP188" s="4" t="str">
        <f>IF($H188=0,"",VLOOKUP($G188,Data!$G$3:$BA$2935,35,FALSE))</f>
        <v/>
      </c>
      <c r="AQ188" s="4" t="str">
        <f>IF($H188=0,"",VLOOKUP($G188,Data!$G$3:$BA$2935,36,FALSE))</f>
        <v/>
      </c>
      <c r="AR188" s="4" t="str">
        <f>IF($H188=0,"",VLOOKUP($G188,Data!$G$3:$BA$2935,37,FALSE))</f>
        <v/>
      </c>
      <c r="AS188" s="4" t="str">
        <f>IF($H188=0,"",VLOOKUP($G188,Data!$G$3:$BA$2935,38,FALSE))</f>
        <v/>
      </c>
      <c r="AT188" s="4" t="str">
        <f>IF($H188=0,"",VLOOKUP($G188,Data!$G$3:$BA$2935,39,FALSE))</f>
        <v/>
      </c>
    </row>
    <row r="189" spans="1:46" x14ac:dyDescent="0.25">
      <c r="A189" s="4">
        <f>PSSE!A191</f>
        <v>933011</v>
      </c>
      <c r="B189" s="4" t="str">
        <f>PSSE!B191</f>
        <v>NINHBINH_S1</v>
      </c>
      <c r="C189" s="4">
        <f>PSSE!D191</f>
        <v>6.3</v>
      </c>
      <c r="D189" s="4">
        <f>PSSE!E191</f>
        <v>25</v>
      </c>
      <c r="E189" s="4" t="str">
        <f>PSSE!F191</f>
        <v>ND</v>
      </c>
      <c r="F189" s="4">
        <f>PSSE!G191</f>
        <v>1</v>
      </c>
      <c r="G189" s="4" t="str">
        <f t="shared" si="2"/>
        <v>GEN6.325ND1</v>
      </c>
      <c r="H189" s="4">
        <f>COUNTIF(Data!$G$3:$BA$2935,GEN!$G189)</f>
        <v>1</v>
      </c>
      <c r="I189" s="4" t="str">
        <f>IF($H189=0,"",VLOOKUP($G189,Data!$G$3:$BA$2935,2,FALSE))</f>
        <v>'GENROU'</v>
      </c>
      <c r="J189" s="4">
        <f>PSSE!C191</f>
        <v>1</v>
      </c>
      <c r="K189" s="4">
        <f>IF($H189=0,"",VLOOKUP($G189,Data!$G$3:$BA$2935,4,FALSE))</f>
        <v>4.76</v>
      </c>
      <c r="L189" s="4">
        <f>IF($H189=0,"",VLOOKUP($G189,Data!$G$3:$BA$2935,5,FALSE))</f>
        <v>0.04</v>
      </c>
      <c r="M189" s="4">
        <f>IF($H189=0,"",VLOOKUP($G189,Data!$G$3:$BA$2935,6,FALSE))</f>
        <v>0.42599999999999999</v>
      </c>
      <c r="N189" s="4">
        <f>IF($H189=0,"",VLOOKUP($G189,Data!$G$3:$BA$2935,7,FALSE))</f>
        <v>6.7000000000000004E-2</v>
      </c>
      <c r="O189" s="4">
        <f>IF($H189=0,"",VLOOKUP($G189,Data!$G$3:$BA$2935,8,FALSE))</f>
        <v>3.4</v>
      </c>
      <c r="P189" s="4">
        <f>IF($H189=0,"",VLOOKUP($G189,Data!$G$3:$BA$2935,9,FALSE))</f>
        <v>0</v>
      </c>
      <c r="Q189" s="4">
        <f>IF($H189=0,"",VLOOKUP($G189,Data!$G$3:$BA$2935,10,FALSE))</f>
        <v>1.825</v>
      </c>
      <c r="R189" s="4">
        <f>IF($H189=0,"",VLOOKUP($G189,Data!$G$3:$BA$2935,11,FALSE))</f>
        <v>1.7509999999999999</v>
      </c>
      <c r="S189" s="4">
        <f>IF($H189=0,"",VLOOKUP($G189,Data!$G$3:$BA$2935,12,FALSE))</f>
        <v>0.27500000000000002</v>
      </c>
      <c r="T189" s="4">
        <f>IF($H189=0,"",VLOOKUP($G189,Data!$G$3:$BA$2935,13,FALSE))</f>
        <v>0.41699999999999998</v>
      </c>
      <c r="U189" s="4">
        <f>IF($H189=0,"",VLOOKUP($G189,Data!$G$3:$BA$2935,14,FALSE))</f>
        <v>0.20599999999999999</v>
      </c>
      <c r="V189" s="4">
        <f>IF($H189=0,"",VLOOKUP($G189,Data!$G$3:$BA$2935,15,FALSE))</f>
        <v>0.16900000000000001</v>
      </c>
      <c r="W189" s="4">
        <f>IF($H189=0,"",VLOOKUP($G189,Data!$G$3:$BA$2935,16,FALSE))</f>
        <v>0.09</v>
      </c>
      <c r="X189" s="4">
        <f>IF($H189=0,"",VLOOKUP($G189,Data!$G$3:$BA$2935,17,FALSE))</f>
        <v>0.4</v>
      </c>
      <c r="Y189" s="4" t="str">
        <f>IF($H189=0,"",VLOOKUP($G189,Data!$G$3:$BA$2935,18,FALSE))</f>
        <v>/</v>
      </c>
      <c r="Z189" s="4" t="str">
        <f>IF($H189=0,"",VLOOKUP($G189,Data!$G$3:$BA$2935,19,FALSE))</f>
        <v>/</v>
      </c>
      <c r="AA189" s="4" t="str">
        <f>IF($H189=0,"",VLOOKUP($G189,Data!$G$3:$BA$2935,20,FALSE))</f>
        <v/>
      </c>
      <c r="AB189" s="4" t="str">
        <f>IF($H189=0,"",VLOOKUP($G189,Data!$G$3:$BA$2935,21,FALSE))</f>
        <v/>
      </c>
      <c r="AC189" s="4" t="str">
        <f>IF($H189=0,"",VLOOKUP($G189,Data!$G$3:$BA$2935,22,FALSE))</f>
        <v/>
      </c>
      <c r="AD189" s="4" t="str">
        <f>IF($H189=0,"",VLOOKUP($G189,Data!$G$3:$BA$2935,23,FALSE))</f>
        <v/>
      </c>
      <c r="AE189" s="4" t="str">
        <f>IF($H189=0,"",VLOOKUP($G189,Data!$G$3:$BA$2935,24,FALSE))</f>
        <v/>
      </c>
      <c r="AF189" s="4" t="str">
        <f>IF($H189=0,"",VLOOKUP($G189,Data!$G$3:$BA$2935,25,FALSE))</f>
        <v/>
      </c>
      <c r="AG189" s="4" t="str">
        <f>IF($H189=0,"",VLOOKUP($G189,Data!$G$3:$BA$2935,26,FALSE))</f>
        <v/>
      </c>
      <c r="AH189" s="4" t="str">
        <f>IF($H189=0,"",VLOOKUP($G189,Data!$G$3:$BA$2935,27,FALSE))</f>
        <v/>
      </c>
      <c r="AI189" s="4" t="str">
        <f>IF($H189=0,"",VLOOKUP($G189,Data!$G$3:$BA$2935,28,FALSE))</f>
        <v/>
      </c>
      <c r="AJ189" s="4" t="str">
        <f>IF($H189=0,"",VLOOKUP($G189,Data!$G$3:$BA$2935,29,FALSE))</f>
        <v/>
      </c>
      <c r="AK189" s="4" t="str">
        <f>IF($H189=0,"",VLOOKUP($G189,Data!$G$3:$BA$2935,30,FALSE))</f>
        <v/>
      </c>
      <c r="AL189" s="4" t="str">
        <f>IF($H189=0,"",VLOOKUP($G189,Data!$G$3:$BA$2935,31,FALSE))</f>
        <v/>
      </c>
      <c r="AM189" s="4" t="str">
        <f>IF($H189=0,"",VLOOKUP($G189,Data!$G$3:$BA$2935,32,FALSE))</f>
        <v/>
      </c>
      <c r="AN189" s="4" t="str">
        <f>IF($H189=0,"",VLOOKUP($G189,Data!$G$3:$BA$2935,33,FALSE))</f>
        <v/>
      </c>
      <c r="AO189" s="4" t="str">
        <f>IF($H189=0,"",VLOOKUP($G189,Data!$G$3:$BA$2935,34,FALSE))</f>
        <v/>
      </c>
      <c r="AP189" s="4" t="str">
        <f>IF($H189=0,"",VLOOKUP($G189,Data!$G$3:$BA$2935,35,FALSE))</f>
        <v/>
      </c>
      <c r="AQ189" s="4" t="str">
        <f>IF($H189=0,"",VLOOKUP($G189,Data!$G$3:$BA$2935,36,FALSE))</f>
        <v/>
      </c>
      <c r="AR189" s="4" t="str">
        <f>IF($H189=0,"",VLOOKUP($G189,Data!$G$3:$BA$2935,37,FALSE))</f>
        <v/>
      </c>
      <c r="AS189" s="4" t="str">
        <f>IF($H189=0,"",VLOOKUP($G189,Data!$G$3:$BA$2935,38,FALSE))</f>
        <v/>
      </c>
      <c r="AT189" s="4" t="str">
        <f>IF($H189=0,"",VLOOKUP($G189,Data!$G$3:$BA$2935,39,FALSE))</f>
        <v/>
      </c>
    </row>
    <row r="190" spans="1:46" x14ac:dyDescent="0.25">
      <c r="A190" s="4">
        <f>PSSE!A192</f>
        <v>933012</v>
      </c>
      <c r="B190" s="4" t="str">
        <f>PSSE!B192</f>
        <v>NINHBINH_S2</v>
      </c>
      <c r="C190" s="4">
        <f>PSSE!D192</f>
        <v>6.3</v>
      </c>
      <c r="D190" s="4">
        <f>PSSE!E192</f>
        <v>25</v>
      </c>
      <c r="E190" s="4" t="str">
        <f>PSSE!F192</f>
        <v>ND</v>
      </c>
      <c r="F190" s="4">
        <f>PSSE!G192</f>
        <v>1</v>
      </c>
      <c r="G190" s="4" t="str">
        <f t="shared" si="2"/>
        <v>GEN6.325ND1</v>
      </c>
      <c r="H190" s="4">
        <f>COUNTIF(Data!$G$3:$BA$2935,GEN!$G190)</f>
        <v>1</v>
      </c>
      <c r="I190" s="4" t="str">
        <f>IF($H190=0,"",VLOOKUP($G190,Data!$G$3:$BA$2935,2,FALSE))</f>
        <v>'GENROU'</v>
      </c>
      <c r="J190" s="4">
        <f>PSSE!C192</f>
        <v>1</v>
      </c>
      <c r="K190" s="4">
        <f>IF($H190=0,"",VLOOKUP($G190,Data!$G$3:$BA$2935,4,FALSE))</f>
        <v>4.76</v>
      </c>
      <c r="L190" s="4">
        <f>IF($H190=0,"",VLOOKUP($G190,Data!$G$3:$BA$2935,5,FALSE))</f>
        <v>0.04</v>
      </c>
      <c r="M190" s="4">
        <f>IF($H190=0,"",VLOOKUP($G190,Data!$G$3:$BA$2935,6,FALSE))</f>
        <v>0.42599999999999999</v>
      </c>
      <c r="N190" s="4">
        <f>IF($H190=0,"",VLOOKUP($G190,Data!$G$3:$BA$2935,7,FALSE))</f>
        <v>6.7000000000000004E-2</v>
      </c>
      <c r="O190" s="4">
        <f>IF($H190=0,"",VLOOKUP($G190,Data!$G$3:$BA$2935,8,FALSE))</f>
        <v>3.4</v>
      </c>
      <c r="P190" s="4">
        <f>IF($H190=0,"",VLOOKUP($G190,Data!$G$3:$BA$2935,9,FALSE))</f>
        <v>0</v>
      </c>
      <c r="Q190" s="4">
        <f>IF($H190=0,"",VLOOKUP($G190,Data!$G$3:$BA$2935,10,FALSE))</f>
        <v>1.825</v>
      </c>
      <c r="R190" s="4">
        <f>IF($H190=0,"",VLOOKUP($G190,Data!$G$3:$BA$2935,11,FALSE))</f>
        <v>1.7509999999999999</v>
      </c>
      <c r="S190" s="4">
        <f>IF($H190=0,"",VLOOKUP($G190,Data!$G$3:$BA$2935,12,FALSE))</f>
        <v>0.27500000000000002</v>
      </c>
      <c r="T190" s="4">
        <f>IF($H190=0,"",VLOOKUP($G190,Data!$G$3:$BA$2935,13,FALSE))</f>
        <v>0.41699999999999998</v>
      </c>
      <c r="U190" s="4">
        <f>IF($H190=0,"",VLOOKUP($G190,Data!$G$3:$BA$2935,14,FALSE))</f>
        <v>0.20599999999999999</v>
      </c>
      <c r="V190" s="4">
        <f>IF($H190=0,"",VLOOKUP($G190,Data!$G$3:$BA$2935,15,FALSE))</f>
        <v>0.16900000000000001</v>
      </c>
      <c r="W190" s="4">
        <f>IF($H190=0,"",VLOOKUP($G190,Data!$G$3:$BA$2935,16,FALSE))</f>
        <v>0.09</v>
      </c>
      <c r="X190" s="4">
        <f>IF($H190=0,"",VLOOKUP($G190,Data!$G$3:$BA$2935,17,FALSE))</f>
        <v>0.4</v>
      </c>
      <c r="Y190" s="4" t="str">
        <f>IF($H190=0,"",VLOOKUP($G190,Data!$G$3:$BA$2935,18,FALSE))</f>
        <v>/</v>
      </c>
      <c r="Z190" s="4" t="str">
        <f>IF($H190=0,"",VLOOKUP($G190,Data!$G$3:$BA$2935,19,FALSE))</f>
        <v>/</v>
      </c>
      <c r="AA190" s="4" t="str">
        <f>IF($H190=0,"",VLOOKUP($G190,Data!$G$3:$BA$2935,20,FALSE))</f>
        <v/>
      </c>
      <c r="AB190" s="4" t="str">
        <f>IF($H190=0,"",VLOOKUP($G190,Data!$G$3:$BA$2935,21,FALSE))</f>
        <v/>
      </c>
      <c r="AC190" s="4" t="str">
        <f>IF($H190=0,"",VLOOKUP($G190,Data!$G$3:$BA$2935,22,FALSE))</f>
        <v/>
      </c>
      <c r="AD190" s="4" t="str">
        <f>IF($H190=0,"",VLOOKUP($G190,Data!$G$3:$BA$2935,23,FALSE))</f>
        <v/>
      </c>
      <c r="AE190" s="4" t="str">
        <f>IF($H190=0,"",VLOOKUP($G190,Data!$G$3:$BA$2935,24,FALSE))</f>
        <v/>
      </c>
      <c r="AF190" s="4" t="str">
        <f>IF($H190=0,"",VLOOKUP($G190,Data!$G$3:$BA$2935,25,FALSE))</f>
        <v/>
      </c>
      <c r="AG190" s="4" t="str">
        <f>IF($H190=0,"",VLOOKUP($G190,Data!$G$3:$BA$2935,26,FALSE))</f>
        <v/>
      </c>
      <c r="AH190" s="4" t="str">
        <f>IF($H190=0,"",VLOOKUP($G190,Data!$G$3:$BA$2935,27,FALSE))</f>
        <v/>
      </c>
      <c r="AI190" s="4" t="str">
        <f>IF($H190=0,"",VLOOKUP($G190,Data!$G$3:$BA$2935,28,FALSE))</f>
        <v/>
      </c>
      <c r="AJ190" s="4" t="str">
        <f>IF($H190=0,"",VLOOKUP($G190,Data!$G$3:$BA$2935,29,FALSE))</f>
        <v/>
      </c>
      <c r="AK190" s="4" t="str">
        <f>IF($H190=0,"",VLOOKUP($G190,Data!$G$3:$BA$2935,30,FALSE))</f>
        <v/>
      </c>
      <c r="AL190" s="4" t="str">
        <f>IF($H190=0,"",VLOOKUP($G190,Data!$G$3:$BA$2935,31,FALSE))</f>
        <v/>
      </c>
      <c r="AM190" s="4" t="str">
        <f>IF($H190=0,"",VLOOKUP($G190,Data!$G$3:$BA$2935,32,FALSE))</f>
        <v/>
      </c>
      <c r="AN190" s="4" t="str">
        <f>IF($H190=0,"",VLOOKUP($G190,Data!$G$3:$BA$2935,33,FALSE))</f>
        <v/>
      </c>
      <c r="AO190" s="4" t="str">
        <f>IF($H190=0,"",VLOOKUP($G190,Data!$G$3:$BA$2935,34,FALSE))</f>
        <v/>
      </c>
      <c r="AP190" s="4" t="str">
        <f>IF($H190=0,"",VLOOKUP($G190,Data!$G$3:$BA$2935,35,FALSE))</f>
        <v/>
      </c>
      <c r="AQ190" s="4" t="str">
        <f>IF($H190=0,"",VLOOKUP($G190,Data!$G$3:$BA$2935,36,FALSE))</f>
        <v/>
      </c>
      <c r="AR190" s="4" t="str">
        <f>IF($H190=0,"",VLOOKUP($G190,Data!$G$3:$BA$2935,37,FALSE))</f>
        <v/>
      </c>
      <c r="AS190" s="4" t="str">
        <f>IF($H190=0,"",VLOOKUP($G190,Data!$G$3:$BA$2935,38,FALSE))</f>
        <v/>
      </c>
      <c r="AT190" s="4" t="str">
        <f>IF($H190=0,"",VLOOKUP($G190,Data!$G$3:$BA$2935,39,FALSE))</f>
        <v/>
      </c>
    </row>
    <row r="191" spans="1:46" x14ac:dyDescent="0.25">
      <c r="A191" s="4">
        <f>PSSE!A193</f>
        <v>933013</v>
      </c>
      <c r="B191" s="4" t="str">
        <f>PSSE!B193</f>
        <v>NINHBINH_S3</v>
      </c>
      <c r="C191" s="4">
        <f>PSSE!D193</f>
        <v>6.3</v>
      </c>
      <c r="D191" s="4">
        <f>PSSE!E193</f>
        <v>25</v>
      </c>
      <c r="E191" s="4" t="str">
        <f>PSSE!F193</f>
        <v>ND</v>
      </c>
      <c r="F191" s="4">
        <f>PSSE!G193</f>
        <v>1</v>
      </c>
      <c r="G191" s="4" t="str">
        <f t="shared" si="2"/>
        <v>GEN6.325ND1</v>
      </c>
      <c r="H191" s="4">
        <f>COUNTIF(Data!$G$3:$BA$2935,GEN!$G191)</f>
        <v>1</v>
      </c>
      <c r="I191" s="4" t="str">
        <f>IF($H191=0,"",VLOOKUP($G191,Data!$G$3:$BA$2935,2,FALSE))</f>
        <v>'GENROU'</v>
      </c>
      <c r="J191" s="4">
        <f>PSSE!C193</f>
        <v>1</v>
      </c>
      <c r="K191" s="4">
        <f>IF($H191=0,"",VLOOKUP($G191,Data!$G$3:$BA$2935,4,FALSE))</f>
        <v>4.76</v>
      </c>
      <c r="L191" s="4">
        <f>IF($H191=0,"",VLOOKUP($G191,Data!$G$3:$BA$2935,5,FALSE))</f>
        <v>0.04</v>
      </c>
      <c r="M191" s="4">
        <f>IF($H191=0,"",VLOOKUP($G191,Data!$G$3:$BA$2935,6,FALSE))</f>
        <v>0.42599999999999999</v>
      </c>
      <c r="N191" s="4">
        <f>IF($H191=0,"",VLOOKUP($G191,Data!$G$3:$BA$2935,7,FALSE))</f>
        <v>6.7000000000000004E-2</v>
      </c>
      <c r="O191" s="4">
        <f>IF($H191=0,"",VLOOKUP($G191,Data!$G$3:$BA$2935,8,FALSE))</f>
        <v>3.4</v>
      </c>
      <c r="P191" s="4">
        <f>IF($H191=0,"",VLOOKUP($G191,Data!$G$3:$BA$2935,9,FALSE))</f>
        <v>0</v>
      </c>
      <c r="Q191" s="4">
        <f>IF($H191=0,"",VLOOKUP($G191,Data!$G$3:$BA$2935,10,FALSE))</f>
        <v>1.825</v>
      </c>
      <c r="R191" s="4">
        <f>IF($H191=0,"",VLOOKUP($G191,Data!$G$3:$BA$2935,11,FALSE))</f>
        <v>1.7509999999999999</v>
      </c>
      <c r="S191" s="4">
        <f>IF($H191=0,"",VLOOKUP($G191,Data!$G$3:$BA$2935,12,FALSE))</f>
        <v>0.27500000000000002</v>
      </c>
      <c r="T191" s="4">
        <f>IF($H191=0,"",VLOOKUP($G191,Data!$G$3:$BA$2935,13,FALSE))</f>
        <v>0.41699999999999998</v>
      </c>
      <c r="U191" s="4">
        <f>IF($H191=0,"",VLOOKUP($G191,Data!$G$3:$BA$2935,14,FALSE))</f>
        <v>0.20599999999999999</v>
      </c>
      <c r="V191" s="4">
        <f>IF($H191=0,"",VLOOKUP($G191,Data!$G$3:$BA$2935,15,FALSE))</f>
        <v>0.16900000000000001</v>
      </c>
      <c r="W191" s="4">
        <f>IF($H191=0,"",VLOOKUP($G191,Data!$G$3:$BA$2935,16,FALSE))</f>
        <v>0.09</v>
      </c>
      <c r="X191" s="4">
        <f>IF($H191=0,"",VLOOKUP($G191,Data!$G$3:$BA$2935,17,FALSE))</f>
        <v>0.4</v>
      </c>
      <c r="Y191" s="4" t="str">
        <f>IF($H191=0,"",VLOOKUP($G191,Data!$G$3:$BA$2935,18,FALSE))</f>
        <v>/</v>
      </c>
      <c r="Z191" s="4" t="str">
        <f>IF($H191=0,"",VLOOKUP($G191,Data!$G$3:$BA$2935,19,FALSE))</f>
        <v>/</v>
      </c>
      <c r="AA191" s="4" t="str">
        <f>IF($H191=0,"",VLOOKUP($G191,Data!$G$3:$BA$2935,20,FALSE))</f>
        <v/>
      </c>
      <c r="AB191" s="4" t="str">
        <f>IF($H191=0,"",VLOOKUP($G191,Data!$G$3:$BA$2935,21,FALSE))</f>
        <v/>
      </c>
      <c r="AC191" s="4" t="str">
        <f>IF($H191=0,"",VLOOKUP($G191,Data!$G$3:$BA$2935,22,FALSE))</f>
        <v/>
      </c>
      <c r="AD191" s="4" t="str">
        <f>IF($H191=0,"",VLOOKUP($G191,Data!$G$3:$BA$2935,23,FALSE))</f>
        <v/>
      </c>
      <c r="AE191" s="4" t="str">
        <f>IF($H191=0,"",VLOOKUP($G191,Data!$G$3:$BA$2935,24,FALSE))</f>
        <v/>
      </c>
      <c r="AF191" s="4" t="str">
        <f>IF($H191=0,"",VLOOKUP($G191,Data!$G$3:$BA$2935,25,FALSE))</f>
        <v/>
      </c>
      <c r="AG191" s="4" t="str">
        <f>IF($H191=0,"",VLOOKUP($G191,Data!$G$3:$BA$2935,26,FALSE))</f>
        <v/>
      </c>
      <c r="AH191" s="4" t="str">
        <f>IF($H191=0,"",VLOOKUP($G191,Data!$G$3:$BA$2935,27,FALSE))</f>
        <v/>
      </c>
      <c r="AI191" s="4" t="str">
        <f>IF($H191=0,"",VLOOKUP($G191,Data!$G$3:$BA$2935,28,FALSE))</f>
        <v/>
      </c>
      <c r="AJ191" s="4" t="str">
        <f>IF($H191=0,"",VLOOKUP($G191,Data!$G$3:$BA$2935,29,FALSE))</f>
        <v/>
      </c>
      <c r="AK191" s="4" t="str">
        <f>IF($H191=0,"",VLOOKUP($G191,Data!$G$3:$BA$2935,30,FALSE))</f>
        <v/>
      </c>
      <c r="AL191" s="4" t="str">
        <f>IF($H191=0,"",VLOOKUP($G191,Data!$G$3:$BA$2935,31,FALSE))</f>
        <v/>
      </c>
      <c r="AM191" s="4" t="str">
        <f>IF($H191=0,"",VLOOKUP($G191,Data!$G$3:$BA$2935,32,FALSE))</f>
        <v/>
      </c>
      <c r="AN191" s="4" t="str">
        <f>IF($H191=0,"",VLOOKUP($G191,Data!$G$3:$BA$2935,33,FALSE))</f>
        <v/>
      </c>
      <c r="AO191" s="4" t="str">
        <f>IF($H191=0,"",VLOOKUP($G191,Data!$G$3:$BA$2935,34,FALSE))</f>
        <v/>
      </c>
      <c r="AP191" s="4" t="str">
        <f>IF($H191=0,"",VLOOKUP($G191,Data!$G$3:$BA$2935,35,FALSE))</f>
        <v/>
      </c>
      <c r="AQ191" s="4" t="str">
        <f>IF($H191=0,"",VLOOKUP($G191,Data!$G$3:$BA$2935,36,FALSE))</f>
        <v/>
      </c>
      <c r="AR191" s="4" t="str">
        <f>IF($H191=0,"",VLOOKUP($G191,Data!$G$3:$BA$2935,37,FALSE))</f>
        <v/>
      </c>
      <c r="AS191" s="4" t="str">
        <f>IF($H191=0,"",VLOOKUP($G191,Data!$G$3:$BA$2935,38,FALSE))</f>
        <v/>
      </c>
      <c r="AT191" s="4" t="str">
        <f>IF($H191=0,"",VLOOKUP($G191,Data!$G$3:$BA$2935,39,FALSE))</f>
        <v/>
      </c>
    </row>
    <row r="192" spans="1:46" x14ac:dyDescent="0.25">
      <c r="A192" s="4">
        <f>PSSE!A194</f>
        <v>933014</v>
      </c>
      <c r="B192" s="4" t="str">
        <f>PSSE!B194</f>
        <v>NINHBINH_S4</v>
      </c>
      <c r="C192" s="4">
        <f>PSSE!D194</f>
        <v>6.3</v>
      </c>
      <c r="D192" s="4">
        <f>PSSE!E194</f>
        <v>25</v>
      </c>
      <c r="E192" s="4" t="str">
        <f>PSSE!F194</f>
        <v>ND</v>
      </c>
      <c r="F192" s="4">
        <f>PSSE!G194</f>
        <v>1</v>
      </c>
      <c r="G192" s="4" t="str">
        <f t="shared" si="2"/>
        <v>GEN6.325ND1</v>
      </c>
      <c r="H192" s="4">
        <f>COUNTIF(Data!$G$3:$BA$2935,GEN!$G192)</f>
        <v>1</v>
      </c>
      <c r="I192" s="4" t="str">
        <f>IF($H192=0,"",VLOOKUP($G192,Data!$G$3:$BA$2935,2,FALSE))</f>
        <v>'GENROU'</v>
      </c>
      <c r="J192" s="4">
        <f>PSSE!C194</f>
        <v>1</v>
      </c>
      <c r="K192" s="4">
        <f>IF($H192=0,"",VLOOKUP($G192,Data!$G$3:$BA$2935,4,FALSE))</f>
        <v>4.76</v>
      </c>
      <c r="L192" s="4">
        <f>IF($H192=0,"",VLOOKUP($G192,Data!$G$3:$BA$2935,5,FALSE))</f>
        <v>0.04</v>
      </c>
      <c r="M192" s="4">
        <f>IF($H192=0,"",VLOOKUP($G192,Data!$G$3:$BA$2935,6,FALSE))</f>
        <v>0.42599999999999999</v>
      </c>
      <c r="N192" s="4">
        <f>IF($H192=0,"",VLOOKUP($G192,Data!$G$3:$BA$2935,7,FALSE))</f>
        <v>6.7000000000000004E-2</v>
      </c>
      <c r="O192" s="4">
        <f>IF($H192=0,"",VLOOKUP($G192,Data!$G$3:$BA$2935,8,FALSE))</f>
        <v>3.4</v>
      </c>
      <c r="P192" s="4">
        <f>IF($H192=0,"",VLOOKUP($G192,Data!$G$3:$BA$2935,9,FALSE))</f>
        <v>0</v>
      </c>
      <c r="Q192" s="4">
        <f>IF($H192=0,"",VLOOKUP($G192,Data!$G$3:$BA$2935,10,FALSE))</f>
        <v>1.825</v>
      </c>
      <c r="R192" s="4">
        <f>IF($H192=0,"",VLOOKUP($G192,Data!$G$3:$BA$2935,11,FALSE))</f>
        <v>1.7509999999999999</v>
      </c>
      <c r="S192" s="4">
        <f>IF($H192=0,"",VLOOKUP($G192,Data!$G$3:$BA$2935,12,FALSE))</f>
        <v>0.27500000000000002</v>
      </c>
      <c r="T192" s="4">
        <f>IF($H192=0,"",VLOOKUP($G192,Data!$G$3:$BA$2935,13,FALSE))</f>
        <v>0.41699999999999998</v>
      </c>
      <c r="U192" s="4">
        <f>IF($H192=0,"",VLOOKUP($G192,Data!$G$3:$BA$2935,14,FALSE))</f>
        <v>0.20599999999999999</v>
      </c>
      <c r="V192" s="4">
        <f>IF($H192=0,"",VLOOKUP($G192,Data!$G$3:$BA$2935,15,FALSE))</f>
        <v>0.16900000000000001</v>
      </c>
      <c r="W192" s="4">
        <f>IF($H192=0,"",VLOOKUP($G192,Data!$G$3:$BA$2935,16,FALSE))</f>
        <v>0.09</v>
      </c>
      <c r="X192" s="4">
        <f>IF($H192=0,"",VLOOKUP($G192,Data!$G$3:$BA$2935,17,FALSE))</f>
        <v>0.4</v>
      </c>
      <c r="Y192" s="4" t="str">
        <f>IF($H192=0,"",VLOOKUP($G192,Data!$G$3:$BA$2935,18,FALSE))</f>
        <v>/</v>
      </c>
      <c r="Z192" s="4" t="str">
        <f>IF($H192=0,"",VLOOKUP($G192,Data!$G$3:$BA$2935,19,FALSE))</f>
        <v>/</v>
      </c>
      <c r="AA192" s="4" t="str">
        <f>IF($H192=0,"",VLOOKUP($G192,Data!$G$3:$BA$2935,20,FALSE))</f>
        <v/>
      </c>
      <c r="AB192" s="4" t="str">
        <f>IF($H192=0,"",VLOOKUP($G192,Data!$G$3:$BA$2935,21,FALSE))</f>
        <v/>
      </c>
      <c r="AC192" s="4" t="str">
        <f>IF($H192=0,"",VLOOKUP($G192,Data!$G$3:$BA$2935,22,FALSE))</f>
        <v/>
      </c>
      <c r="AD192" s="4" t="str">
        <f>IF($H192=0,"",VLOOKUP($G192,Data!$G$3:$BA$2935,23,FALSE))</f>
        <v/>
      </c>
      <c r="AE192" s="4" t="str">
        <f>IF($H192=0,"",VLOOKUP($G192,Data!$G$3:$BA$2935,24,FALSE))</f>
        <v/>
      </c>
      <c r="AF192" s="4" t="str">
        <f>IF($H192=0,"",VLOOKUP($G192,Data!$G$3:$BA$2935,25,FALSE))</f>
        <v/>
      </c>
      <c r="AG192" s="4" t="str">
        <f>IF($H192=0,"",VLOOKUP($G192,Data!$G$3:$BA$2935,26,FALSE))</f>
        <v/>
      </c>
      <c r="AH192" s="4" t="str">
        <f>IF($H192=0,"",VLOOKUP($G192,Data!$G$3:$BA$2935,27,FALSE))</f>
        <v/>
      </c>
      <c r="AI192" s="4" t="str">
        <f>IF($H192=0,"",VLOOKUP($G192,Data!$G$3:$BA$2935,28,FALSE))</f>
        <v/>
      </c>
      <c r="AJ192" s="4" t="str">
        <f>IF($H192=0,"",VLOOKUP($G192,Data!$G$3:$BA$2935,29,FALSE))</f>
        <v/>
      </c>
      <c r="AK192" s="4" t="str">
        <f>IF($H192=0,"",VLOOKUP($G192,Data!$G$3:$BA$2935,30,FALSE))</f>
        <v/>
      </c>
      <c r="AL192" s="4" t="str">
        <f>IF($H192=0,"",VLOOKUP($G192,Data!$G$3:$BA$2935,31,FALSE))</f>
        <v/>
      </c>
      <c r="AM192" s="4" t="str">
        <f>IF($H192=0,"",VLOOKUP($G192,Data!$G$3:$BA$2935,32,FALSE))</f>
        <v/>
      </c>
      <c r="AN192" s="4" t="str">
        <f>IF($H192=0,"",VLOOKUP($G192,Data!$G$3:$BA$2935,33,FALSE))</f>
        <v/>
      </c>
      <c r="AO192" s="4" t="str">
        <f>IF($H192=0,"",VLOOKUP($G192,Data!$G$3:$BA$2935,34,FALSE))</f>
        <v/>
      </c>
      <c r="AP192" s="4" t="str">
        <f>IF($H192=0,"",VLOOKUP($G192,Data!$G$3:$BA$2935,35,FALSE))</f>
        <v/>
      </c>
      <c r="AQ192" s="4" t="str">
        <f>IF($H192=0,"",VLOOKUP($G192,Data!$G$3:$BA$2935,36,FALSE))</f>
        <v/>
      </c>
      <c r="AR192" s="4" t="str">
        <f>IF($H192=0,"",VLOOKUP($G192,Data!$G$3:$BA$2935,37,FALSE))</f>
        <v/>
      </c>
      <c r="AS192" s="4" t="str">
        <f>IF($H192=0,"",VLOOKUP($G192,Data!$G$3:$BA$2935,38,FALSE))</f>
        <v/>
      </c>
      <c r="AT192" s="4" t="str">
        <f>IF($H192=0,"",VLOOKUP($G192,Data!$G$3:$BA$2935,39,FALSE))</f>
        <v/>
      </c>
    </row>
    <row r="193" spans="1:46" x14ac:dyDescent="0.25">
      <c r="A193" s="4">
        <f>PSSE!A195</f>
        <v>933021</v>
      </c>
      <c r="B193" s="4" t="str">
        <f>PSSE!B195</f>
        <v>NINHBINMR_S1</v>
      </c>
      <c r="C193" s="4">
        <f>PSSE!D195</f>
        <v>19</v>
      </c>
      <c r="D193" s="4">
        <f>PSSE!E195</f>
        <v>305</v>
      </c>
      <c r="E193" s="4" t="str">
        <f>PSSE!F195</f>
        <v>ND</v>
      </c>
      <c r="F193" s="4">
        <f>PSSE!G195</f>
        <v>1</v>
      </c>
      <c r="G193" s="4" t="str">
        <f t="shared" si="2"/>
        <v>GEN19305ND1</v>
      </c>
      <c r="H193" s="4">
        <f>COUNTIF(Data!$G$3:$BA$2935,GEN!$G193)</f>
        <v>1</v>
      </c>
      <c r="I193" s="4" t="str">
        <f>IF($H193=0,"",VLOOKUP($G193,Data!$G$3:$BA$2935,2,FALSE))</f>
        <v>'GENROU'</v>
      </c>
      <c r="J193" s="4">
        <f>PSSE!C195</f>
        <v>1</v>
      </c>
      <c r="K193" s="4">
        <f>IF($H193=0,"",VLOOKUP($G193,Data!$G$3:$BA$2935,4,FALSE))</f>
        <v>4.76</v>
      </c>
      <c r="L193" s="4">
        <f>IF($H193=0,"",VLOOKUP($G193,Data!$G$3:$BA$2935,5,FALSE))</f>
        <v>0.04</v>
      </c>
      <c r="M193" s="4">
        <f>IF($H193=0,"",VLOOKUP($G193,Data!$G$3:$BA$2935,6,FALSE))</f>
        <v>0.42599999999999999</v>
      </c>
      <c r="N193" s="4">
        <f>IF($H193=0,"",VLOOKUP($G193,Data!$G$3:$BA$2935,7,FALSE))</f>
        <v>6.7000000000000004E-2</v>
      </c>
      <c r="O193" s="4">
        <f>IF($H193=0,"",VLOOKUP($G193,Data!$G$3:$BA$2935,8,FALSE))</f>
        <v>3.4</v>
      </c>
      <c r="P193" s="4">
        <f>IF($H193=0,"",VLOOKUP($G193,Data!$G$3:$BA$2935,9,FALSE))</f>
        <v>0</v>
      </c>
      <c r="Q193" s="4">
        <f>IF($H193=0,"",VLOOKUP($G193,Data!$G$3:$BA$2935,10,FALSE))</f>
        <v>1.825</v>
      </c>
      <c r="R193" s="4">
        <f>IF($H193=0,"",VLOOKUP($G193,Data!$G$3:$BA$2935,11,FALSE))</f>
        <v>1.7509999999999999</v>
      </c>
      <c r="S193" s="4">
        <f>IF($H193=0,"",VLOOKUP($G193,Data!$G$3:$BA$2935,12,FALSE))</f>
        <v>0.27500000000000002</v>
      </c>
      <c r="T193" s="4">
        <f>IF($H193=0,"",VLOOKUP($G193,Data!$G$3:$BA$2935,13,FALSE))</f>
        <v>0.41699999999999998</v>
      </c>
      <c r="U193" s="4">
        <f>IF($H193=0,"",VLOOKUP($G193,Data!$G$3:$BA$2935,14,FALSE))</f>
        <v>0.26</v>
      </c>
      <c r="V193" s="4">
        <f>IF($H193=0,"",VLOOKUP($G193,Data!$G$3:$BA$2935,15,FALSE))</f>
        <v>0.16900000000000001</v>
      </c>
      <c r="W193" s="4">
        <f>IF($H193=0,"",VLOOKUP($G193,Data!$G$3:$BA$2935,16,FALSE))</f>
        <v>0.09</v>
      </c>
      <c r="X193" s="4">
        <f>IF($H193=0,"",VLOOKUP($G193,Data!$G$3:$BA$2935,17,FALSE))</f>
        <v>0.4</v>
      </c>
      <c r="Y193" s="4" t="str">
        <f>IF($H193=0,"",VLOOKUP($G193,Data!$G$3:$BA$2935,18,FALSE))</f>
        <v>/</v>
      </c>
      <c r="Z193" s="4" t="str">
        <f>IF($H193=0,"",VLOOKUP($G193,Data!$G$3:$BA$2935,19,FALSE))</f>
        <v>/</v>
      </c>
      <c r="AA193" s="4" t="str">
        <f>IF($H193=0,"",VLOOKUP($G193,Data!$G$3:$BA$2935,20,FALSE))</f>
        <v/>
      </c>
      <c r="AB193" s="4" t="str">
        <f>IF($H193=0,"",VLOOKUP($G193,Data!$G$3:$BA$2935,21,FALSE))</f>
        <v/>
      </c>
      <c r="AC193" s="4" t="str">
        <f>IF($H193=0,"",VLOOKUP($G193,Data!$G$3:$BA$2935,22,FALSE))</f>
        <v/>
      </c>
      <c r="AD193" s="4" t="str">
        <f>IF($H193=0,"",VLOOKUP($G193,Data!$G$3:$BA$2935,23,FALSE))</f>
        <v/>
      </c>
      <c r="AE193" s="4" t="str">
        <f>IF($H193=0,"",VLOOKUP($G193,Data!$G$3:$BA$2935,24,FALSE))</f>
        <v/>
      </c>
      <c r="AF193" s="4" t="str">
        <f>IF($H193=0,"",VLOOKUP($G193,Data!$G$3:$BA$2935,25,FALSE))</f>
        <v/>
      </c>
      <c r="AG193" s="4" t="str">
        <f>IF($H193=0,"",VLOOKUP($G193,Data!$G$3:$BA$2935,26,FALSE))</f>
        <v/>
      </c>
      <c r="AH193" s="4" t="str">
        <f>IF($H193=0,"",VLOOKUP($G193,Data!$G$3:$BA$2935,27,FALSE))</f>
        <v/>
      </c>
      <c r="AI193" s="4" t="str">
        <f>IF($H193=0,"",VLOOKUP($G193,Data!$G$3:$BA$2935,28,FALSE))</f>
        <v/>
      </c>
      <c r="AJ193" s="4" t="str">
        <f>IF($H193=0,"",VLOOKUP($G193,Data!$G$3:$BA$2935,29,FALSE))</f>
        <v/>
      </c>
      <c r="AK193" s="4" t="str">
        <f>IF($H193=0,"",VLOOKUP($G193,Data!$G$3:$BA$2935,30,FALSE))</f>
        <v/>
      </c>
      <c r="AL193" s="4" t="str">
        <f>IF($H193=0,"",VLOOKUP($G193,Data!$G$3:$BA$2935,31,FALSE))</f>
        <v/>
      </c>
      <c r="AM193" s="4" t="str">
        <f>IF($H193=0,"",VLOOKUP($G193,Data!$G$3:$BA$2935,32,FALSE))</f>
        <v/>
      </c>
      <c r="AN193" s="4" t="str">
        <f>IF($H193=0,"",VLOOKUP($G193,Data!$G$3:$BA$2935,33,FALSE))</f>
        <v/>
      </c>
      <c r="AO193" s="4" t="str">
        <f>IF($H193=0,"",VLOOKUP($G193,Data!$G$3:$BA$2935,34,FALSE))</f>
        <v/>
      </c>
      <c r="AP193" s="4" t="str">
        <f>IF($H193=0,"",VLOOKUP($G193,Data!$G$3:$BA$2935,35,FALSE))</f>
        <v/>
      </c>
      <c r="AQ193" s="4" t="str">
        <f>IF($H193=0,"",VLOOKUP($G193,Data!$G$3:$BA$2935,36,FALSE))</f>
        <v/>
      </c>
      <c r="AR193" s="4" t="str">
        <f>IF($H193=0,"",VLOOKUP($G193,Data!$G$3:$BA$2935,37,FALSE))</f>
        <v/>
      </c>
      <c r="AS193" s="4" t="str">
        <f>IF($H193=0,"",VLOOKUP($G193,Data!$G$3:$BA$2935,38,FALSE))</f>
        <v/>
      </c>
      <c r="AT193" s="4" t="str">
        <f>IF($H193=0,"",VLOOKUP($G193,Data!$G$3:$BA$2935,39,FALSE))</f>
        <v/>
      </c>
    </row>
    <row r="194" spans="1:46" x14ac:dyDescent="0.25">
      <c r="A194" s="4">
        <f>PSSE!A196</f>
        <v>936011</v>
      </c>
      <c r="B194" s="4" t="str">
        <f>PSSE!B196</f>
        <v>CUADAT_H1</v>
      </c>
      <c r="C194" s="4">
        <f>PSSE!D196</f>
        <v>13.8</v>
      </c>
      <c r="D194" s="4">
        <f>PSSE!E196</f>
        <v>55</v>
      </c>
      <c r="E194" s="4" t="str">
        <f>PSSE!F196</f>
        <v>TD</v>
      </c>
      <c r="F194" s="4">
        <f>PSSE!G196</f>
        <v>1</v>
      </c>
      <c r="G194" s="4" t="str">
        <f t="shared" ref="G194:G257" si="3">"GEN"&amp;C194&amp;D194&amp;E194&amp;F194</f>
        <v>GEN13.855TD1</v>
      </c>
      <c r="H194" s="4">
        <f>COUNTIF(Data!$G$3:$BA$2935,GEN!$G194)</f>
        <v>1</v>
      </c>
      <c r="I194" s="4" t="str">
        <f>IF($H194=0,"",VLOOKUP($G194,Data!$G$3:$BA$2935,2,FALSE))</f>
        <v>'GENSAL'</v>
      </c>
      <c r="J194" s="4">
        <f>PSSE!C196</f>
        <v>1</v>
      </c>
      <c r="K194" s="4">
        <f>IF($H194=0,"",VLOOKUP($G194,Data!$G$3:$BA$2935,4,FALSE))</f>
        <v>6.6</v>
      </c>
      <c r="L194" s="4">
        <f>IF($H194=0,"",VLOOKUP($G194,Data!$G$3:$BA$2935,5,FALSE))</f>
        <v>0.05</v>
      </c>
      <c r="M194" s="4">
        <f>IF($H194=0,"",VLOOKUP($G194,Data!$G$3:$BA$2935,6,FALSE))</f>
        <v>0.155</v>
      </c>
      <c r="N194" s="4">
        <f>IF($H194=0,"",VLOOKUP($G194,Data!$G$3:$BA$2935,7,FALSE))</f>
        <v>2</v>
      </c>
      <c r="O194" s="4">
        <f>IF($H194=0,"",VLOOKUP($G194,Data!$G$3:$BA$2935,8,FALSE))</f>
        <v>0</v>
      </c>
      <c r="P194" s="4">
        <f>IF($H194=0,"",VLOOKUP($G194,Data!$G$3:$BA$2935,9,FALSE))</f>
        <v>1.1299999999999999</v>
      </c>
      <c r="Q194" s="4">
        <f>IF($H194=0,"",VLOOKUP($G194,Data!$G$3:$BA$2935,10,FALSE))</f>
        <v>0.73399999999999999</v>
      </c>
      <c r="R194" s="4">
        <f>IF($H194=0,"",VLOOKUP($G194,Data!$G$3:$BA$2935,11,FALSE))</f>
        <v>0.26</v>
      </c>
      <c r="S194" s="4">
        <f>IF($H194=0,"",VLOOKUP($G194,Data!$G$3:$BA$2935,12,FALSE))</f>
        <v>0.33</v>
      </c>
      <c r="T194" s="4">
        <f>IF($H194=0,"",VLOOKUP($G194,Data!$G$3:$BA$2935,13,FALSE))</f>
        <v>0.104</v>
      </c>
      <c r="U194" s="4">
        <f>IF($H194=0,"",VLOOKUP($G194,Data!$G$3:$BA$2935,14,FALSE))</f>
        <v>0.19400000000000001</v>
      </c>
      <c r="V194" s="4">
        <f>IF($H194=0,"",VLOOKUP($G194,Data!$G$3:$BA$2935,15,FALSE))</f>
        <v>0.68500000000000005</v>
      </c>
      <c r="W194" s="4" t="str">
        <f>IF($H194=0,"",VLOOKUP($G194,Data!$G$3:$BA$2935,16,FALSE))</f>
        <v>/</v>
      </c>
      <c r="X194" s="4" t="str">
        <f>IF($H194=0,"",VLOOKUP($G194,Data!$G$3:$BA$2935,17,FALSE))</f>
        <v>/</v>
      </c>
      <c r="Y194" s="4" t="str">
        <f>IF($H194=0,"",VLOOKUP($G194,Data!$G$3:$BA$2935,18,FALSE))</f>
        <v/>
      </c>
      <c r="Z194" s="4" t="str">
        <f>IF($H194=0,"",VLOOKUP($G194,Data!$G$3:$BA$2935,19,FALSE))</f>
        <v/>
      </c>
      <c r="AA194" s="4" t="str">
        <f>IF($H194=0,"",VLOOKUP($G194,Data!$G$3:$BA$2935,20,FALSE))</f>
        <v/>
      </c>
      <c r="AB194" s="4" t="str">
        <f>IF($H194=0,"",VLOOKUP($G194,Data!$G$3:$BA$2935,21,FALSE))</f>
        <v/>
      </c>
      <c r="AC194" s="4" t="str">
        <f>IF($H194=0,"",VLOOKUP($G194,Data!$G$3:$BA$2935,22,FALSE))</f>
        <v/>
      </c>
      <c r="AD194" s="4" t="str">
        <f>IF($H194=0,"",VLOOKUP($G194,Data!$G$3:$BA$2935,23,FALSE))</f>
        <v/>
      </c>
      <c r="AE194" s="4" t="str">
        <f>IF($H194=0,"",VLOOKUP($G194,Data!$G$3:$BA$2935,24,FALSE))</f>
        <v/>
      </c>
      <c r="AF194" s="4" t="str">
        <f>IF($H194=0,"",VLOOKUP($G194,Data!$G$3:$BA$2935,25,FALSE))</f>
        <v/>
      </c>
      <c r="AG194" s="4" t="str">
        <f>IF($H194=0,"",VLOOKUP($G194,Data!$G$3:$BA$2935,26,FALSE))</f>
        <v/>
      </c>
      <c r="AH194" s="4" t="str">
        <f>IF($H194=0,"",VLOOKUP($G194,Data!$G$3:$BA$2935,27,FALSE))</f>
        <v/>
      </c>
      <c r="AI194" s="4" t="str">
        <f>IF($H194=0,"",VLOOKUP($G194,Data!$G$3:$BA$2935,28,FALSE))</f>
        <v/>
      </c>
      <c r="AJ194" s="4" t="str">
        <f>IF($H194=0,"",VLOOKUP($G194,Data!$G$3:$BA$2935,29,FALSE))</f>
        <v/>
      </c>
      <c r="AK194" s="4" t="str">
        <f>IF($H194=0,"",VLOOKUP($G194,Data!$G$3:$BA$2935,30,FALSE))</f>
        <v/>
      </c>
      <c r="AL194" s="4" t="str">
        <f>IF($H194=0,"",VLOOKUP($G194,Data!$G$3:$BA$2935,31,FALSE))</f>
        <v/>
      </c>
      <c r="AM194" s="4" t="str">
        <f>IF($H194=0,"",VLOOKUP($G194,Data!$G$3:$BA$2935,32,FALSE))</f>
        <v/>
      </c>
      <c r="AN194" s="4" t="str">
        <f>IF($H194=0,"",VLOOKUP($G194,Data!$G$3:$BA$2935,33,FALSE))</f>
        <v/>
      </c>
      <c r="AO194" s="4" t="str">
        <f>IF($H194=0,"",VLOOKUP($G194,Data!$G$3:$BA$2935,34,FALSE))</f>
        <v/>
      </c>
      <c r="AP194" s="4" t="str">
        <f>IF($H194=0,"",VLOOKUP($G194,Data!$G$3:$BA$2935,35,FALSE))</f>
        <v/>
      </c>
      <c r="AQ194" s="4" t="str">
        <f>IF($H194=0,"",VLOOKUP($G194,Data!$G$3:$BA$2935,36,FALSE))</f>
        <v/>
      </c>
      <c r="AR194" s="4" t="str">
        <f>IF($H194=0,"",VLOOKUP($G194,Data!$G$3:$BA$2935,37,FALSE))</f>
        <v/>
      </c>
      <c r="AS194" s="4" t="str">
        <f>IF($H194=0,"",VLOOKUP($G194,Data!$G$3:$BA$2935,38,FALSE))</f>
        <v/>
      </c>
      <c r="AT194" s="4" t="str">
        <f>IF($H194=0,"",VLOOKUP($G194,Data!$G$3:$BA$2935,39,FALSE))</f>
        <v/>
      </c>
    </row>
    <row r="195" spans="1:46" x14ac:dyDescent="0.25">
      <c r="A195" s="4">
        <f>PSSE!A197</f>
        <v>936012</v>
      </c>
      <c r="B195" s="4" t="str">
        <f>PSSE!B197</f>
        <v>CUADAT_H2</v>
      </c>
      <c r="C195" s="4">
        <f>PSSE!D197</f>
        <v>13.8</v>
      </c>
      <c r="D195" s="4">
        <f>PSSE!E197</f>
        <v>55</v>
      </c>
      <c r="E195" s="4" t="str">
        <f>PSSE!F197</f>
        <v>TD</v>
      </c>
      <c r="F195" s="4">
        <f>PSSE!G197</f>
        <v>1</v>
      </c>
      <c r="G195" s="4" t="str">
        <f t="shared" si="3"/>
        <v>GEN13.855TD1</v>
      </c>
      <c r="H195" s="4">
        <f>COUNTIF(Data!$G$3:$BA$2935,GEN!$G195)</f>
        <v>1</v>
      </c>
      <c r="I195" s="4" t="str">
        <f>IF($H195=0,"",VLOOKUP($G195,Data!$G$3:$BA$2935,2,FALSE))</f>
        <v>'GENSAL'</v>
      </c>
      <c r="J195" s="4">
        <f>PSSE!C197</f>
        <v>1</v>
      </c>
      <c r="K195" s="4">
        <f>IF($H195=0,"",VLOOKUP($G195,Data!$G$3:$BA$2935,4,FALSE))</f>
        <v>6.6</v>
      </c>
      <c r="L195" s="4">
        <f>IF($H195=0,"",VLOOKUP($G195,Data!$G$3:$BA$2935,5,FALSE))</f>
        <v>0.05</v>
      </c>
      <c r="M195" s="4">
        <f>IF($H195=0,"",VLOOKUP($G195,Data!$G$3:$BA$2935,6,FALSE))</f>
        <v>0.155</v>
      </c>
      <c r="N195" s="4">
        <f>IF($H195=0,"",VLOOKUP($G195,Data!$G$3:$BA$2935,7,FALSE))</f>
        <v>2</v>
      </c>
      <c r="O195" s="4">
        <f>IF($H195=0,"",VLOOKUP($G195,Data!$G$3:$BA$2935,8,FALSE))</f>
        <v>0</v>
      </c>
      <c r="P195" s="4">
        <f>IF($H195=0,"",VLOOKUP($G195,Data!$G$3:$BA$2935,9,FALSE))</f>
        <v>1.1299999999999999</v>
      </c>
      <c r="Q195" s="4">
        <f>IF($H195=0,"",VLOOKUP($G195,Data!$G$3:$BA$2935,10,FALSE))</f>
        <v>0.73399999999999999</v>
      </c>
      <c r="R195" s="4">
        <f>IF($H195=0,"",VLOOKUP($G195,Data!$G$3:$BA$2935,11,FALSE))</f>
        <v>0.26</v>
      </c>
      <c r="S195" s="4">
        <f>IF($H195=0,"",VLOOKUP($G195,Data!$G$3:$BA$2935,12,FALSE))</f>
        <v>0.33</v>
      </c>
      <c r="T195" s="4">
        <f>IF($H195=0,"",VLOOKUP($G195,Data!$G$3:$BA$2935,13,FALSE))</f>
        <v>0.104</v>
      </c>
      <c r="U195" s="4">
        <f>IF($H195=0,"",VLOOKUP($G195,Data!$G$3:$BA$2935,14,FALSE))</f>
        <v>0.19400000000000001</v>
      </c>
      <c r="V195" s="4">
        <f>IF($H195=0,"",VLOOKUP($G195,Data!$G$3:$BA$2935,15,FALSE))</f>
        <v>0.68500000000000005</v>
      </c>
      <c r="W195" s="4" t="str">
        <f>IF($H195=0,"",VLOOKUP($G195,Data!$G$3:$BA$2935,16,FALSE))</f>
        <v>/</v>
      </c>
      <c r="X195" s="4" t="str">
        <f>IF($H195=0,"",VLOOKUP($G195,Data!$G$3:$BA$2935,17,FALSE))</f>
        <v>/</v>
      </c>
      <c r="Y195" s="4" t="str">
        <f>IF($H195=0,"",VLOOKUP($G195,Data!$G$3:$BA$2935,18,FALSE))</f>
        <v/>
      </c>
      <c r="Z195" s="4" t="str">
        <f>IF($H195=0,"",VLOOKUP($G195,Data!$G$3:$BA$2935,19,FALSE))</f>
        <v/>
      </c>
      <c r="AA195" s="4" t="str">
        <f>IF($H195=0,"",VLOOKUP($G195,Data!$G$3:$BA$2935,20,FALSE))</f>
        <v/>
      </c>
      <c r="AB195" s="4" t="str">
        <f>IF($H195=0,"",VLOOKUP($G195,Data!$G$3:$BA$2935,21,FALSE))</f>
        <v/>
      </c>
      <c r="AC195" s="4" t="str">
        <f>IF($H195=0,"",VLOOKUP($G195,Data!$G$3:$BA$2935,22,FALSE))</f>
        <v/>
      </c>
      <c r="AD195" s="4" t="str">
        <f>IF($H195=0,"",VLOOKUP($G195,Data!$G$3:$BA$2935,23,FALSE))</f>
        <v/>
      </c>
      <c r="AE195" s="4" t="str">
        <f>IF($H195=0,"",VLOOKUP($G195,Data!$G$3:$BA$2935,24,FALSE))</f>
        <v/>
      </c>
      <c r="AF195" s="4" t="str">
        <f>IF($H195=0,"",VLOOKUP($G195,Data!$G$3:$BA$2935,25,FALSE))</f>
        <v/>
      </c>
      <c r="AG195" s="4" t="str">
        <f>IF($H195=0,"",VLOOKUP($G195,Data!$G$3:$BA$2935,26,FALSE))</f>
        <v/>
      </c>
      <c r="AH195" s="4" t="str">
        <f>IF($H195=0,"",VLOOKUP($G195,Data!$G$3:$BA$2935,27,FALSE))</f>
        <v/>
      </c>
      <c r="AI195" s="4" t="str">
        <f>IF($H195=0,"",VLOOKUP($G195,Data!$G$3:$BA$2935,28,FALSE))</f>
        <v/>
      </c>
      <c r="AJ195" s="4" t="str">
        <f>IF($H195=0,"",VLOOKUP($G195,Data!$G$3:$BA$2935,29,FALSE))</f>
        <v/>
      </c>
      <c r="AK195" s="4" t="str">
        <f>IF($H195=0,"",VLOOKUP($G195,Data!$G$3:$BA$2935,30,FALSE))</f>
        <v/>
      </c>
      <c r="AL195" s="4" t="str">
        <f>IF($H195=0,"",VLOOKUP($G195,Data!$G$3:$BA$2935,31,FALSE))</f>
        <v/>
      </c>
      <c r="AM195" s="4" t="str">
        <f>IF($H195=0,"",VLOOKUP($G195,Data!$G$3:$BA$2935,32,FALSE))</f>
        <v/>
      </c>
      <c r="AN195" s="4" t="str">
        <f>IF($H195=0,"",VLOOKUP($G195,Data!$G$3:$BA$2935,33,FALSE))</f>
        <v/>
      </c>
      <c r="AO195" s="4" t="str">
        <f>IF($H195=0,"",VLOOKUP($G195,Data!$G$3:$BA$2935,34,FALSE))</f>
        <v/>
      </c>
      <c r="AP195" s="4" t="str">
        <f>IF($H195=0,"",VLOOKUP($G195,Data!$G$3:$BA$2935,35,FALSE))</f>
        <v/>
      </c>
      <c r="AQ195" s="4" t="str">
        <f>IF($H195=0,"",VLOOKUP($G195,Data!$G$3:$BA$2935,36,FALSE))</f>
        <v/>
      </c>
      <c r="AR195" s="4" t="str">
        <f>IF($H195=0,"",VLOOKUP($G195,Data!$G$3:$BA$2935,37,FALSE))</f>
        <v/>
      </c>
      <c r="AS195" s="4" t="str">
        <f>IF($H195=0,"",VLOOKUP($G195,Data!$G$3:$BA$2935,38,FALSE))</f>
        <v/>
      </c>
      <c r="AT195" s="4" t="str">
        <f>IF($H195=0,"",VLOOKUP($G195,Data!$G$3:$BA$2935,39,FALSE))</f>
        <v/>
      </c>
    </row>
    <row r="196" spans="1:46" x14ac:dyDescent="0.25">
      <c r="A196" s="4">
        <f>PSSE!A198</f>
        <v>936021</v>
      </c>
      <c r="B196" s="4" t="str">
        <f>PSSE!B198</f>
        <v>NGHISON1_S1</v>
      </c>
      <c r="C196" s="4">
        <f>PSSE!D198</f>
        <v>19</v>
      </c>
      <c r="D196" s="4">
        <f>PSSE!E198</f>
        <v>305</v>
      </c>
      <c r="E196" s="4" t="str">
        <f>PSSE!F198</f>
        <v>ND</v>
      </c>
      <c r="F196" s="4">
        <f>PSSE!G198</f>
        <v>1</v>
      </c>
      <c r="G196" s="4" t="str">
        <f t="shared" si="3"/>
        <v>GEN19305ND1</v>
      </c>
      <c r="H196" s="4">
        <f>COUNTIF(Data!$G$3:$BA$2935,GEN!$G196)</f>
        <v>1</v>
      </c>
      <c r="I196" s="4" t="str">
        <f>IF($H196=0,"",VLOOKUP($G196,Data!$G$3:$BA$2935,2,FALSE))</f>
        <v>'GENROU'</v>
      </c>
      <c r="J196" s="4">
        <f>PSSE!C198</f>
        <v>1</v>
      </c>
      <c r="K196" s="4">
        <f>IF($H196=0,"",VLOOKUP($G196,Data!$G$3:$BA$2935,4,FALSE))</f>
        <v>4.76</v>
      </c>
      <c r="L196" s="4">
        <f>IF($H196=0,"",VLOOKUP($G196,Data!$G$3:$BA$2935,5,FALSE))</f>
        <v>0.04</v>
      </c>
      <c r="M196" s="4">
        <f>IF($H196=0,"",VLOOKUP($G196,Data!$G$3:$BA$2935,6,FALSE))</f>
        <v>0.42599999999999999</v>
      </c>
      <c r="N196" s="4">
        <f>IF($H196=0,"",VLOOKUP($G196,Data!$G$3:$BA$2935,7,FALSE))</f>
        <v>6.7000000000000004E-2</v>
      </c>
      <c r="O196" s="4">
        <f>IF($H196=0,"",VLOOKUP($G196,Data!$G$3:$BA$2935,8,FALSE))</f>
        <v>3.4</v>
      </c>
      <c r="P196" s="4">
        <f>IF($H196=0,"",VLOOKUP($G196,Data!$G$3:$BA$2935,9,FALSE))</f>
        <v>0</v>
      </c>
      <c r="Q196" s="4">
        <f>IF($H196=0,"",VLOOKUP($G196,Data!$G$3:$BA$2935,10,FALSE))</f>
        <v>1.825</v>
      </c>
      <c r="R196" s="4">
        <f>IF($H196=0,"",VLOOKUP($G196,Data!$G$3:$BA$2935,11,FALSE))</f>
        <v>1.7509999999999999</v>
      </c>
      <c r="S196" s="4">
        <f>IF($H196=0,"",VLOOKUP($G196,Data!$G$3:$BA$2935,12,FALSE))</f>
        <v>0.27500000000000002</v>
      </c>
      <c r="T196" s="4">
        <f>IF($H196=0,"",VLOOKUP($G196,Data!$G$3:$BA$2935,13,FALSE))</f>
        <v>0.41699999999999998</v>
      </c>
      <c r="U196" s="4">
        <f>IF($H196=0,"",VLOOKUP($G196,Data!$G$3:$BA$2935,14,FALSE))</f>
        <v>0.26</v>
      </c>
      <c r="V196" s="4">
        <f>IF($H196=0,"",VLOOKUP($G196,Data!$G$3:$BA$2935,15,FALSE))</f>
        <v>0.16900000000000001</v>
      </c>
      <c r="W196" s="4">
        <f>IF($H196=0,"",VLOOKUP($G196,Data!$G$3:$BA$2935,16,FALSE))</f>
        <v>0.09</v>
      </c>
      <c r="X196" s="4">
        <f>IF($H196=0,"",VLOOKUP($G196,Data!$G$3:$BA$2935,17,FALSE))</f>
        <v>0.4</v>
      </c>
      <c r="Y196" s="4" t="str">
        <f>IF($H196=0,"",VLOOKUP($G196,Data!$G$3:$BA$2935,18,FALSE))</f>
        <v>/</v>
      </c>
      <c r="Z196" s="4" t="str">
        <f>IF($H196=0,"",VLOOKUP($G196,Data!$G$3:$BA$2935,19,FALSE))</f>
        <v>/</v>
      </c>
      <c r="AA196" s="4" t="str">
        <f>IF($H196=0,"",VLOOKUP($G196,Data!$G$3:$BA$2935,20,FALSE))</f>
        <v/>
      </c>
      <c r="AB196" s="4" t="str">
        <f>IF($H196=0,"",VLOOKUP($G196,Data!$G$3:$BA$2935,21,FALSE))</f>
        <v/>
      </c>
      <c r="AC196" s="4" t="str">
        <f>IF($H196=0,"",VLOOKUP($G196,Data!$G$3:$BA$2935,22,FALSE))</f>
        <v/>
      </c>
      <c r="AD196" s="4" t="str">
        <f>IF($H196=0,"",VLOOKUP($G196,Data!$G$3:$BA$2935,23,FALSE))</f>
        <v/>
      </c>
      <c r="AE196" s="4" t="str">
        <f>IF($H196=0,"",VLOOKUP($G196,Data!$G$3:$BA$2935,24,FALSE))</f>
        <v/>
      </c>
      <c r="AF196" s="4" t="str">
        <f>IF($H196=0,"",VLOOKUP($G196,Data!$G$3:$BA$2935,25,FALSE))</f>
        <v/>
      </c>
      <c r="AG196" s="4" t="str">
        <f>IF($H196=0,"",VLOOKUP($G196,Data!$G$3:$BA$2935,26,FALSE))</f>
        <v/>
      </c>
      <c r="AH196" s="4" t="str">
        <f>IF($H196=0,"",VLOOKUP($G196,Data!$G$3:$BA$2935,27,FALSE))</f>
        <v/>
      </c>
      <c r="AI196" s="4" t="str">
        <f>IF($H196=0,"",VLOOKUP($G196,Data!$G$3:$BA$2935,28,FALSE))</f>
        <v/>
      </c>
      <c r="AJ196" s="4" t="str">
        <f>IF($H196=0,"",VLOOKUP($G196,Data!$G$3:$BA$2935,29,FALSE))</f>
        <v/>
      </c>
      <c r="AK196" s="4" t="str">
        <f>IF($H196=0,"",VLOOKUP($G196,Data!$G$3:$BA$2935,30,FALSE))</f>
        <v/>
      </c>
      <c r="AL196" s="4" t="str">
        <f>IF($H196=0,"",VLOOKUP($G196,Data!$G$3:$BA$2935,31,FALSE))</f>
        <v/>
      </c>
      <c r="AM196" s="4" t="str">
        <f>IF($H196=0,"",VLOOKUP($G196,Data!$G$3:$BA$2935,32,FALSE))</f>
        <v/>
      </c>
      <c r="AN196" s="4" t="str">
        <f>IF($H196=0,"",VLOOKUP($G196,Data!$G$3:$BA$2935,33,FALSE))</f>
        <v/>
      </c>
      <c r="AO196" s="4" t="str">
        <f>IF($H196=0,"",VLOOKUP($G196,Data!$G$3:$BA$2935,34,FALSE))</f>
        <v/>
      </c>
      <c r="AP196" s="4" t="str">
        <f>IF($H196=0,"",VLOOKUP($G196,Data!$G$3:$BA$2935,35,FALSE))</f>
        <v/>
      </c>
      <c r="AQ196" s="4" t="str">
        <f>IF($H196=0,"",VLOOKUP($G196,Data!$G$3:$BA$2935,36,FALSE))</f>
        <v/>
      </c>
      <c r="AR196" s="4" t="str">
        <f>IF($H196=0,"",VLOOKUP($G196,Data!$G$3:$BA$2935,37,FALSE))</f>
        <v/>
      </c>
      <c r="AS196" s="4" t="str">
        <f>IF($H196=0,"",VLOOKUP($G196,Data!$G$3:$BA$2935,38,FALSE))</f>
        <v/>
      </c>
      <c r="AT196" s="4" t="str">
        <f>IF($H196=0,"",VLOOKUP($G196,Data!$G$3:$BA$2935,39,FALSE))</f>
        <v/>
      </c>
    </row>
    <row r="197" spans="1:46" x14ac:dyDescent="0.25">
      <c r="A197" s="4">
        <f>PSSE!A199</f>
        <v>936022</v>
      </c>
      <c r="B197" s="4" t="str">
        <f>PSSE!B199</f>
        <v>NGHISON1_S2</v>
      </c>
      <c r="C197" s="4">
        <f>PSSE!D199</f>
        <v>19</v>
      </c>
      <c r="D197" s="4">
        <f>PSSE!E199</f>
        <v>305</v>
      </c>
      <c r="E197" s="4" t="str">
        <f>PSSE!F199</f>
        <v>ND</v>
      </c>
      <c r="F197" s="4">
        <f>PSSE!G199</f>
        <v>1</v>
      </c>
      <c r="G197" s="4" t="str">
        <f t="shared" si="3"/>
        <v>GEN19305ND1</v>
      </c>
      <c r="H197" s="4">
        <f>COUNTIF(Data!$G$3:$BA$2935,GEN!$G197)</f>
        <v>1</v>
      </c>
      <c r="I197" s="4" t="str">
        <f>IF($H197=0,"",VLOOKUP($G197,Data!$G$3:$BA$2935,2,FALSE))</f>
        <v>'GENROU'</v>
      </c>
      <c r="J197" s="4">
        <f>PSSE!C199</f>
        <v>1</v>
      </c>
      <c r="K197" s="4">
        <f>IF($H197=0,"",VLOOKUP($G197,Data!$G$3:$BA$2935,4,FALSE))</f>
        <v>4.76</v>
      </c>
      <c r="L197" s="4">
        <f>IF($H197=0,"",VLOOKUP($G197,Data!$G$3:$BA$2935,5,FALSE))</f>
        <v>0.04</v>
      </c>
      <c r="M197" s="4">
        <f>IF($H197=0,"",VLOOKUP($G197,Data!$G$3:$BA$2935,6,FALSE))</f>
        <v>0.42599999999999999</v>
      </c>
      <c r="N197" s="4">
        <f>IF($H197=0,"",VLOOKUP($G197,Data!$G$3:$BA$2935,7,FALSE))</f>
        <v>6.7000000000000004E-2</v>
      </c>
      <c r="O197" s="4">
        <f>IF($H197=0,"",VLOOKUP($G197,Data!$G$3:$BA$2935,8,FALSE))</f>
        <v>3.4</v>
      </c>
      <c r="P197" s="4">
        <f>IF($H197=0,"",VLOOKUP($G197,Data!$G$3:$BA$2935,9,FALSE))</f>
        <v>0</v>
      </c>
      <c r="Q197" s="4">
        <f>IF($H197=0,"",VLOOKUP($G197,Data!$G$3:$BA$2935,10,FALSE))</f>
        <v>1.825</v>
      </c>
      <c r="R197" s="4">
        <f>IF($H197=0,"",VLOOKUP($G197,Data!$G$3:$BA$2935,11,FALSE))</f>
        <v>1.7509999999999999</v>
      </c>
      <c r="S197" s="4">
        <f>IF($H197=0,"",VLOOKUP($G197,Data!$G$3:$BA$2935,12,FALSE))</f>
        <v>0.27500000000000002</v>
      </c>
      <c r="T197" s="4">
        <f>IF($H197=0,"",VLOOKUP($G197,Data!$G$3:$BA$2935,13,FALSE))</f>
        <v>0.41699999999999998</v>
      </c>
      <c r="U197" s="4">
        <f>IF($H197=0,"",VLOOKUP($G197,Data!$G$3:$BA$2935,14,FALSE))</f>
        <v>0.26</v>
      </c>
      <c r="V197" s="4">
        <f>IF($H197=0,"",VLOOKUP($G197,Data!$G$3:$BA$2935,15,FALSE))</f>
        <v>0.16900000000000001</v>
      </c>
      <c r="W197" s="4">
        <f>IF($H197=0,"",VLOOKUP($G197,Data!$G$3:$BA$2935,16,FALSE))</f>
        <v>0.09</v>
      </c>
      <c r="X197" s="4">
        <f>IF($H197=0,"",VLOOKUP($G197,Data!$G$3:$BA$2935,17,FALSE))</f>
        <v>0.4</v>
      </c>
      <c r="Y197" s="4" t="str">
        <f>IF($H197=0,"",VLOOKUP($G197,Data!$G$3:$BA$2935,18,FALSE))</f>
        <v>/</v>
      </c>
      <c r="Z197" s="4" t="str">
        <f>IF($H197=0,"",VLOOKUP($G197,Data!$G$3:$BA$2935,19,FALSE))</f>
        <v>/</v>
      </c>
      <c r="AA197" s="4" t="str">
        <f>IF($H197=0,"",VLOOKUP($G197,Data!$G$3:$BA$2935,20,FALSE))</f>
        <v/>
      </c>
      <c r="AB197" s="4" t="str">
        <f>IF($H197=0,"",VLOOKUP($G197,Data!$G$3:$BA$2935,21,FALSE))</f>
        <v/>
      </c>
      <c r="AC197" s="4" t="str">
        <f>IF($H197=0,"",VLOOKUP($G197,Data!$G$3:$BA$2935,22,FALSE))</f>
        <v/>
      </c>
      <c r="AD197" s="4" t="str">
        <f>IF($H197=0,"",VLOOKUP($G197,Data!$G$3:$BA$2935,23,FALSE))</f>
        <v/>
      </c>
      <c r="AE197" s="4" t="str">
        <f>IF($H197=0,"",VLOOKUP($G197,Data!$G$3:$BA$2935,24,FALSE))</f>
        <v/>
      </c>
      <c r="AF197" s="4" t="str">
        <f>IF($H197=0,"",VLOOKUP($G197,Data!$G$3:$BA$2935,25,FALSE))</f>
        <v/>
      </c>
      <c r="AG197" s="4" t="str">
        <f>IF($H197=0,"",VLOOKUP($G197,Data!$G$3:$BA$2935,26,FALSE))</f>
        <v/>
      </c>
      <c r="AH197" s="4" t="str">
        <f>IF($H197=0,"",VLOOKUP($G197,Data!$G$3:$BA$2935,27,FALSE))</f>
        <v/>
      </c>
      <c r="AI197" s="4" t="str">
        <f>IF($H197=0,"",VLOOKUP($G197,Data!$G$3:$BA$2935,28,FALSE))</f>
        <v/>
      </c>
      <c r="AJ197" s="4" t="str">
        <f>IF($H197=0,"",VLOOKUP($G197,Data!$G$3:$BA$2935,29,FALSE))</f>
        <v/>
      </c>
      <c r="AK197" s="4" t="str">
        <f>IF($H197=0,"",VLOOKUP($G197,Data!$G$3:$BA$2935,30,FALSE))</f>
        <v/>
      </c>
      <c r="AL197" s="4" t="str">
        <f>IF($H197=0,"",VLOOKUP($G197,Data!$G$3:$BA$2935,31,FALSE))</f>
        <v/>
      </c>
      <c r="AM197" s="4" t="str">
        <f>IF($H197=0,"",VLOOKUP($G197,Data!$G$3:$BA$2935,32,FALSE))</f>
        <v/>
      </c>
      <c r="AN197" s="4" t="str">
        <f>IF($H197=0,"",VLOOKUP($G197,Data!$G$3:$BA$2935,33,FALSE))</f>
        <v/>
      </c>
      <c r="AO197" s="4" t="str">
        <f>IF($H197=0,"",VLOOKUP($G197,Data!$G$3:$BA$2935,34,FALSE))</f>
        <v/>
      </c>
      <c r="AP197" s="4" t="str">
        <f>IF($H197=0,"",VLOOKUP($G197,Data!$G$3:$BA$2935,35,FALSE))</f>
        <v/>
      </c>
      <c r="AQ197" s="4" t="str">
        <f>IF($H197=0,"",VLOOKUP($G197,Data!$G$3:$BA$2935,36,FALSE))</f>
        <v/>
      </c>
      <c r="AR197" s="4" t="str">
        <f>IF($H197=0,"",VLOOKUP($G197,Data!$G$3:$BA$2935,37,FALSE))</f>
        <v/>
      </c>
      <c r="AS197" s="4" t="str">
        <f>IF($H197=0,"",VLOOKUP($G197,Data!$G$3:$BA$2935,38,FALSE))</f>
        <v/>
      </c>
      <c r="AT197" s="4" t="str">
        <f>IF($H197=0,"",VLOOKUP($G197,Data!$G$3:$BA$2935,39,FALSE))</f>
        <v/>
      </c>
    </row>
    <row r="198" spans="1:46" x14ac:dyDescent="0.25">
      <c r="A198" s="4">
        <f>PSSE!A200</f>
        <v>936031</v>
      </c>
      <c r="B198" s="4" t="str">
        <f>PSSE!B200</f>
        <v>NGHISON2_S1</v>
      </c>
      <c r="C198" s="4">
        <f>PSSE!D200</f>
        <v>26</v>
      </c>
      <c r="D198" s="4">
        <f>PSSE!E200</f>
        <v>600</v>
      </c>
      <c r="E198" s="4" t="str">
        <f>PSSE!F200</f>
        <v>ND</v>
      </c>
      <c r="F198" s="4">
        <f>PSSE!G200</f>
        <v>1</v>
      </c>
      <c r="G198" s="4" t="str">
        <f t="shared" si="3"/>
        <v>GEN26600ND1</v>
      </c>
      <c r="H198" s="4">
        <f>COUNTIF(Data!$G$3:$BA$2935,GEN!$G198)</f>
        <v>1</v>
      </c>
      <c r="I198" s="4" t="str">
        <f>IF($H198=0,"",VLOOKUP($G198,Data!$G$3:$BA$2935,2,FALSE))</f>
        <v>'GENROU'</v>
      </c>
      <c r="J198" s="4">
        <f>PSSE!C200</f>
        <v>1</v>
      </c>
      <c r="K198" s="4">
        <f>IF($H198=0,"",VLOOKUP($G198,Data!$G$3:$BA$2935,4,FALSE))</f>
        <v>4</v>
      </c>
      <c r="L198" s="4">
        <f>IF($H198=0,"",VLOOKUP($G198,Data!$G$3:$BA$2935,5,FALSE))</f>
        <v>0.04</v>
      </c>
      <c r="M198" s="4">
        <f>IF($H198=0,"",VLOOKUP($G198,Data!$G$3:$BA$2935,6,FALSE))</f>
        <v>0.5</v>
      </c>
      <c r="N198" s="4">
        <f>IF($H198=0,"",VLOOKUP($G198,Data!$G$3:$BA$2935,7,FALSE))</f>
        <v>7.0000000000000007E-2</v>
      </c>
      <c r="O198" s="4">
        <f>IF($H198=0,"",VLOOKUP($G198,Data!$G$3:$BA$2935,8,FALSE))</f>
        <v>2.8</v>
      </c>
      <c r="P198" s="4">
        <f>IF($H198=0,"",VLOOKUP($G198,Data!$G$3:$BA$2935,9,FALSE))</f>
        <v>0</v>
      </c>
      <c r="Q198" s="4">
        <f>IF($H198=0,"",VLOOKUP($G198,Data!$G$3:$BA$2935,10,FALSE))</f>
        <v>1.8</v>
      </c>
      <c r="R198" s="4">
        <f>IF($H198=0,"",VLOOKUP($G198,Data!$G$3:$BA$2935,11,FALSE))</f>
        <v>1.75</v>
      </c>
      <c r="S198" s="4">
        <f>IF($H198=0,"",VLOOKUP($G198,Data!$G$3:$BA$2935,12,FALSE))</f>
        <v>0.3</v>
      </c>
      <c r="T198" s="4">
        <f>IF($H198=0,"",VLOOKUP($G198,Data!$G$3:$BA$2935,13,FALSE))</f>
        <v>0.65</v>
      </c>
      <c r="U198" s="4">
        <f>IF($H198=0,"",VLOOKUP($G198,Data!$G$3:$BA$2935,14,FALSE))</f>
        <v>0.25600000000000001</v>
      </c>
      <c r="V198" s="4">
        <f>IF($H198=0,"",VLOOKUP($G198,Data!$G$3:$BA$2935,15,FALSE))</f>
        <v>0.15</v>
      </c>
      <c r="W198" s="4">
        <f>IF($H198=0,"",VLOOKUP($G198,Data!$G$3:$BA$2935,16,FALSE))</f>
        <v>5.7000000000000002E-2</v>
      </c>
      <c r="X198" s="4">
        <f>IF($H198=0,"",VLOOKUP($G198,Data!$G$3:$BA$2935,17,FALSE))</f>
        <v>0.33</v>
      </c>
      <c r="Y198" s="4" t="str">
        <f>IF($H198=0,"",VLOOKUP($G198,Data!$G$3:$BA$2935,18,FALSE))</f>
        <v>/</v>
      </c>
      <c r="Z198" s="4" t="str">
        <f>IF($H198=0,"",VLOOKUP($G198,Data!$G$3:$BA$2935,19,FALSE))</f>
        <v>/</v>
      </c>
      <c r="AA198" s="4" t="str">
        <f>IF($H198=0,"",VLOOKUP($G198,Data!$G$3:$BA$2935,20,FALSE))</f>
        <v/>
      </c>
      <c r="AB198" s="4" t="str">
        <f>IF($H198=0,"",VLOOKUP($G198,Data!$G$3:$BA$2935,21,FALSE))</f>
        <v/>
      </c>
      <c r="AC198" s="4" t="str">
        <f>IF($H198=0,"",VLOOKUP($G198,Data!$G$3:$BA$2935,22,FALSE))</f>
        <v/>
      </c>
      <c r="AD198" s="4" t="str">
        <f>IF($H198=0,"",VLOOKUP($G198,Data!$G$3:$BA$2935,23,FALSE))</f>
        <v/>
      </c>
      <c r="AE198" s="4" t="str">
        <f>IF($H198=0,"",VLOOKUP($G198,Data!$G$3:$BA$2935,24,FALSE))</f>
        <v/>
      </c>
      <c r="AF198" s="4" t="str">
        <f>IF($H198=0,"",VLOOKUP($G198,Data!$G$3:$BA$2935,25,FALSE))</f>
        <v/>
      </c>
      <c r="AG198" s="4" t="str">
        <f>IF($H198=0,"",VLOOKUP($G198,Data!$G$3:$BA$2935,26,FALSE))</f>
        <v/>
      </c>
      <c r="AH198" s="4" t="str">
        <f>IF($H198=0,"",VLOOKUP($G198,Data!$G$3:$BA$2935,27,FALSE))</f>
        <v/>
      </c>
      <c r="AI198" s="4" t="str">
        <f>IF($H198=0,"",VLOOKUP($G198,Data!$G$3:$BA$2935,28,FALSE))</f>
        <v/>
      </c>
      <c r="AJ198" s="4" t="str">
        <f>IF($H198=0,"",VLOOKUP($G198,Data!$G$3:$BA$2935,29,FALSE))</f>
        <v/>
      </c>
      <c r="AK198" s="4" t="str">
        <f>IF($H198=0,"",VLOOKUP($G198,Data!$G$3:$BA$2935,30,FALSE))</f>
        <v/>
      </c>
      <c r="AL198" s="4" t="str">
        <f>IF($H198=0,"",VLOOKUP($G198,Data!$G$3:$BA$2935,31,FALSE))</f>
        <v/>
      </c>
      <c r="AM198" s="4" t="str">
        <f>IF($H198=0,"",VLOOKUP($G198,Data!$G$3:$BA$2935,32,FALSE))</f>
        <v/>
      </c>
      <c r="AN198" s="4" t="str">
        <f>IF($H198=0,"",VLOOKUP($G198,Data!$G$3:$BA$2935,33,FALSE))</f>
        <v/>
      </c>
      <c r="AO198" s="4" t="str">
        <f>IF($H198=0,"",VLOOKUP($G198,Data!$G$3:$BA$2935,34,FALSE))</f>
        <v/>
      </c>
      <c r="AP198" s="4" t="str">
        <f>IF($H198=0,"",VLOOKUP($G198,Data!$G$3:$BA$2935,35,FALSE))</f>
        <v/>
      </c>
      <c r="AQ198" s="4" t="str">
        <f>IF($H198=0,"",VLOOKUP($G198,Data!$G$3:$BA$2935,36,FALSE))</f>
        <v/>
      </c>
      <c r="AR198" s="4" t="str">
        <f>IF($H198=0,"",VLOOKUP($G198,Data!$G$3:$BA$2935,37,FALSE))</f>
        <v/>
      </c>
      <c r="AS198" s="4" t="str">
        <f>IF($H198=0,"",VLOOKUP($G198,Data!$G$3:$BA$2935,38,FALSE))</f>
        <v/>
      </c>
      <c r="AT198" s="4" t="str">
        <f>IF($H198=0,"",VLOOKUP($G198,Data!$G$3:$BA$2935,39,FALSE))</f>
        <v/>
      </c>
    </row>
    <row r="199" spans="1:46" x14ac:dyDescent="0.25">
      <c r="A199" s="4">
        <f>PSSE!A201</f>
        <v>936032</v>
      </c>
      <c r="B199" s="4" t="str">
        <f>PSSE!B201</f>
        <v>NGHISON2_S2</v>
      </c>
      <c r="C199" s="4">
        <f>PSSE!D201</f>
        <v>26</v>
      </c>
      <c r="D199" s="4">
        <f>PSSE!E201</f>
        <v>600</v>
      </c>
      <c r="E199" s="4" t="str">
        <f>PSSE!F201</f>
        <v>ND</v>
      </c>
      <c r="F199" s="4">
        <f>PSSE!G201</f>
        <v>1</v>
      </c>
      <c r="G199" s="4" t="str">
        <f t="shared" si="3"/>
        <v>GEN26600ND1</v>
      </c>
      <c r="H199" s="4">
        <f>COUNTIF(Data!$G$3:$BA$2935,GEN!$G199)</f>
        <v>1</v>
      </c>
      <c r="I199" s="4" t="str">
        <f>IF($H199=0,"",VLOOKUP($G199,Data!$G$3:$BA$2935,2,FALSE))</f>
        <v>'GENROU'</v>
      </c>
      <c r="J199" s="4">
        <f>PSSE!C201</f>
        <v>1</v>
      </c>
      <c r="K199" s="4">
        <f>IF($H199=0,"",VLOOKUP($G199,Data!$G$3:$BA$2935,4,FALSE))</f>
        <v>4</v>
      </c>
      <c r="L199" s="4">
        <f>IF($H199=0,"",VLOOKUP($G199,Data!$G$3:$BA$2935,5,FALSE))</f>
        <v>0.04</v>
      </c>
      <c r="M199" s="4">
        <f>IF($H199=0,"",VLOOKUP($G199,Data!$G$3:$BA$2935,6,FALSE))</f>
        <v>0.5</v>
      </c>
      <c r="N199" s="4">
        <f>IF($H199=0,"",VLOOKUP($G199,Data!$G$3:$BA$2935,7,FALSE))</f>
        <v>7.0000000000000007E-2</v>
      </c>
      <c r="O199" s="4">
        <f>IF($H199=0,"",VLOOKUP($G199,Data!$G$3:$BA$2935,8,FALSE))</f>
        <v>2.8</v>
      </c>
      <c r="P199" s="4">
        <f>IF($H199=0,"",VLOOKUP($G199,Data!$G$3:$BA$2935,9,FALSE))</f>
        <v>0</v>
      </c>
      <c r="Q199" s="4">
        <f>IF($H199=0,"",VLOOKUP($G199,Data!$G$3:$BA$2935,10,FALSE))</f>
        <v>1.8</v>
      </c>
      <c r="R199" s="4">
        <f>IF($H199=0,"",VLOOKUP($G199,Data!$G$3:$BA$2935,11,FALSE))</f>
        <v>1.75</v>
      </c>
      <c r="S199" s="4">
        <f>IF($H199=0,"",VLOOKUP($G199,Data!$G$3:$BA$2935,12,FALSE))</f>
        <v>0.3</v>
      </c>
      <c r="T199" s="4">
        <f>IF($H199=0,"",VLOOKUP($G199,Data!$G$3:$BA$2935,13,FALSE))</f>
        <v>0.65</v>
      </c>
      <c r="U199" s="4">
        <f>IF($H199=0,"",VLOOKUP($G199,Data!$G$3:$BA$2935,14,FALSE))</f>
        <v>0.25600000000000001</v>
      </c>
      <c r="V199" s="4">
        <f>IF($H199=0,"",VLOOKUP($G199,Data!$G$3:$BA$2935,15,FALSE))</f>
        <v>0.15</v>
      </c>
      <c r="W199" s="4">
        <f>IF($H199=0,"",VLOOKUP($G199,Data!$G$3:$BA$2935,16,FALSE))</f>
        <v>5.7000000000000002E-2</v>
      </c>
      <c r="X199" s="4">
        <f>IF($H199=0,"",VLOOKUP($G199,Data!$G$3:$BA$2935,17,FALSE))</f>
        <v>0.33</v>
      </c>
      <c r="Y199" s="4" t="str">
        <f>IF($H199=0,"",VLOOKUP($G199,Data!$G$3:$BA$2935,18,FALSE))</f>
        <v>/</v>
      </c>
      <c r="Z199" s="4" t="str">
        <f>IF($H199=0,"",VLOOKUP($G199,Data!$G$3:$BA$2935,19,FALSE))</f>
        <v>/</v>
      </c>
      <c r="AA199" s="4" t="str">
        <f>IF($H199=0,"",VLOOKUP($G199,Data!$G$3:$BA$2935,20,FALSE))</f>
        <v/>
      </c>
      <c r="AB199" s="4" t="str">
        <f>IF($H199=0,"",VLOOKUP($G199,Data!$G$3:$BA$2935,21,FALSE))</f>
        <v/>
      </c>
      <c r="AC199" s="4" t="str">
        <f>IF($H199=0,"",VLOOKUP($G199,Data!$G$3:$BA$2935,22,FALSE))</f>
        <v/>
      </c>
      <c r="AD199" s="4" t="str">
        <f>IF($H199=0,"",VLOOKUP($G199,Data!$G$3:$BA$2935,23,FALSE))</f>
        <v/>
      </c>
      <c r="AE199" s="4" t="str">
        <f>IF($H199=0,"",VLOOKUP($G199,Data!$G$3:$BA$2935,24,FALSE))</f>
        <v/>
      </c>
      <c r="AF199" s="4" t="str">
        <f>IF($H199=0,"",VLOOKUP($G199,Data!$G$3:$BA$2935,25,FALSE))</f>
        <v/>
      </c>
      <c r="AG199" s="4" t="str">
        <f>IF($H199=0,"",VLOOKUP($G199,Data!$G$3:$BA$2935,26,FALSE))</f>
        <v/>
      </c>
      <c r="AH199" s="4" t="str">
        <f>IF($H199=0,"",VLOOKUP($G199,Data!$G$3:$BA$2935,27,FALSE))</f>
        <v/>
      </c>
      <c r="AI199" s="4" t="str">
        <f>IF($H199=0,"",VLOOKUP($G199,Data!$G$3:$BA$2935,28,FALSE))</f>
        <v/>
      </c>
      <c r="AJ199" s="4" t="str">
        <f>IF($H199=0,"",VLOOKUP($G199,Data!$G$3:$BA$2935,29,FALSE))</f>
        <v/>
      </c>
      <c r="AK199" s="4" t="str">
        <f>IF($H199=0,"",VLOOKUP($G199,Data!$G$3:$BA$2935,30,FALSE))</f>
        <v/>
      </c>
      <c r="AL199" s="4" t="str">
        <f>IF($H199=0,"",VLOOKUP($G199,Data!$G$3:$BA$2935,31,FALSE))</f>
        <v/>
      </c>
      <c r="AM199" s="4" t="str">
        <f>IF($H199=0,"",VLOOKUP($G199,Data!$G$3:$BA$2935,32,FALSE))</f>
        <v/>
      </c>
      <c r="AN199" s="4" t="str">
        <f>IF($H199=0,"",VLOOKUP($G199,Data!$G$3:$BA$2935,33,FALSE))</f>
        <v/>
      </c>
      <c r="AO199" s="4" t="str">
        <f>IF($H199=0,"",VLOOKUP($G199,Data!$G$3:$BA$2935,34,FALSE))</f>
        <v/>
      </c>
      <c r="AP199" s="4" t="str">
        <f>IF($H199=0,"",VLOOKUP($G199,Data!$G$3:$BA$2935,35,FALSE))</f>
        <v/>
      </c>
      <c r="AQ199" s="4" t="str">
        <f>IF($H199=0,"",VLOOKUP($G199,Data!$G$3:$BA$2935,36,FALSE))</f>
        <v/>
      </c>
      <c r="AR199" s="4" t="str">
        <f>IF($H199=0,"",VLOOKUP($G199,Data!$G$3:$BA$2935,37,FALSE))</f>
        <v/>
      </c>
      <c r="AS199" s="4" t="str">
        <f>IF($H199=0,"",VLOOKUP($G199,Data!$G$3:$BA$2935,38,FALSE))</f>
        <v/>
      </c>
      <c r="AT199" s="4" t="str">
        <f>IF($H199=0,"",VLOOKUP($G199,Data!$G$3:$BA$2935,39,FALSE))</f>
        <v/>
      </c>
    </row>
    <row r="200" spans="1:46" x14ac:dyDescent="0.25">
      <c r="A200" s="4">
        <f>PSSE!A202</f>
        <v>936035</v>
      </c>
      <c r="B200" s="4" t="str">
        <f>PSSE!B202</f>
        <v>NDCONTHA_S1</v>
      </c>
      <c r="C200" s="4">
        <f>PSSE!D202</f>
        <v>19</v>
      </c>
      <c r="D200" s="4">
        <f>PSSE!E202</f>
        <v>305</v>
      </c>
      <c r="E200" s="4" t="str">
        <f>PSSE!F202</f>
        <v>ND</v>
      </c>
      <c r="F200" s="4">
        <f>PSSE!G202</f>
        <v>1</v>
      </c>
      <c r="G200" s="4" t="str">
        <f t="shared" si="3"/>
        <v>GEN19305ND1</v>
      </c>
      <c r="H200" s="4">
        <f>COUNTIF(Data!$G$3:$BA$2935,GEN!$G200)</f>
        <v>1</v>
      </c>
      <c r="I200" s="4" t="str">
        <f>IF($H200=0,"",VLOOKUP($G200,Data!$G$3:$BA$2935,2,FALSE))</f>
        <v>'GENROU'</v>
      </c>
      <c r="J200" s="4">
        <f>PSSE!C202</f>
        <v>1</v>
      </c>
      <c r="K200" s="4">
        <f>IF($H200=0,"",VLOOKUP($G200,Data!$G$3:$BA$2935,4,FALSE))</f>
        <v>4.76</v>
      </c>
      <c r="L200" s="4">
        <f>IF($H200=0,"",VLOOKUP($G200,Data!$G$3:$BA$2935,5,FALSE))</f>
        <v>0.04</v>
      </c>
      <c r="M200" s="4">
        <f>IF($H200=0,"",VLOOKUP($G200,Data!$G$3:$BA$2935,6,FALSE))</f>
        <v>0.42599999999999999</v>
      </c>
      <c r="N200" s="4">
        <f>IF($H200=0,"",VLOOKUP($G200,Data!$G$3:$BA$2935,7,FALSE))</f>
        <v>6.7000000000000004E-2</v>
      </c>
      <c r="O200" s="4">
        <f>IF($H200=0,"",VLOOKUP($G200,Data!$G$3:$BA$2935,8,FALSE))</f>
        <v>3.4</v>
      </c>
      <c r="P200" s="4">
        <f>IF($H200=0,"",VLOOKUP($G200,Data!$G$3:$BA$2935,9,FALSE))</f>
        <v>0</v>
      </c>
      <c r="Q200" s="4">
        <f>IF($H200=0,"",VLOOKUP($G200,Data!$G$3:$BA$2935,10,FALSE))</f>
        <v>1.825</v>
      </c>
      <c r="R200" s="4">
        <f>IF($H200=0,"",VLOOKUP($G200,Data!$G$3:$BA$2935,11,FALSE))</f>
        <v>1.7509999999999999</v>
      </c>
      <c r="S200" s="4">
        <f>IF($H200=0,"",VLOOKUP($G200,Data!$G$3:$BA$2935,12,FALSE))</f>
        <v>0.27500000000000002</v>
      </c>
      <c r="T200" s="4">
        <f>IF($H200=0,"",VLOOKUP($G200,Data!$G$3:$BA$2935,13,FALSE))</f>
        <v>0.41699999999999998</v>
      </c>
      <c r="U200" s="4">
        <f>IF($H200=0,"",VLOOKUP($G200,Data!$G$3:$BA$2935,14,FALSE))</f>
        <v>0.26</v>
      </c>
      <c r="V200" s="4">
        <f>IF($H200=0,"",VLOOKUP($G200,Data!$G$3:$BA$2935,15,FALSE))</f>
        <v>0.16900000000000001</v>
      </c>
      <c r="W200" s="4">
        <f>IF($H200=0,"",VLOOKUP($G200,Data!$G$3:$BA$2935,16,FALSE))</f>
        <v>0.09</v>
      </c>
      <c r="X200" s="4">
        <f>IF($H200=0,"",VLOOKUP($G200,Data!$G$3:$BA$2935,17,FALSE))</f>
        <v>0.4</v>
      </c>
      <c r="Y200" s="4" t="str">
        <f>IF($H200=0,"",VLOOKUP($G200,Data!$G$3:$BA$2935,18,FALSE))</f>
        <v>/</v>
      </c>
      <c r="Z200" s="4" t="str">
        <f>IF($H200=0,"",VLOOKUP($G200,Data!$G$3:$BA$2935,19,FALSE))</f>
        <v>/</v>
      </c>
      <c r="AA200" s="4" t="str">
        <f>IF($H200=0,"",VLOOKUP($G200,Data!$G$3:$BA$2935,20,FALSE))</f>
        <v/>
      </c>
      <c r="AB200" s="4" t="str">
        <f>IF($H200=0,"",VLOOKUP($G200,Data!$G$3:$BA$2935,21,FALSE))</f>
        <v/>
      </c>
      <c r="AC200" s="4" t="str">
        <f>IF($H200=0,"",VLOOKUP($G200,Data!$G$3:$BA$2935,22,FALSE))</f>
        <v/>
      </c>
      <c r="AD200" s="4" t="str">
        <f>IF($H200=0,"",VLOOKUP($G200,Data!$G$3:$BA$2935,23,FALSE))</f>
        <v/>
      </c>
      <c r="AE200" s="4" t="str">
        <f>IF($H200=0,"",VLOOKUP($G200,Data!$G$3:$BA$2935,24,FALSE))</f>
        <v/>
      </c>
      <c r="AF200" s="4" t="str">
        <f>IF($H200=0,"",VLOOKUP($G200,Data!$G$3:$BA$2935,25,FALSE))</f>
        <v/>
      </c>
      <c r="AG200" s="4" t="str">
        <f>IF($H200=0,"",VLOOKUP($G200,Data!$G$3:$BA$2935,26,FALSE))</f>
        <v/>
      </c>
      <c r="AH200" s="4" t="str">
        <f>IF($H200=0,"",VLOOKUP($G200,Data!$G$3:$BA$2935,27,FALSE))</f>
        <v/>
      </c>
      <c r="AI200" s="4" t="str">
        <f>IF($H200=0,"",VLOOKUP($G200,Data!$G$3:$BA$2935,28,FALSE))</f>
        <v/>
      </c>
      <c r="AJ200" s="4" t="str">
        <f>IF($H200=0,"",VLOOKUP($G200,Data!$G$3:$BA$2935,29,FALSE))</f>
        <v/>
      </c>
      <c r="AK200" s="4" t="str">
        <f>IF($H200=0,"",VLOOKUP($G200,Data!$G$3:$BA$2935,30,FALSE))</f>
        <v/>
      </c>
      <c r="AL200" s="4" t="str">
        <f>IF($H200=0,"",VLOOKUP($G200,Data!$G$3:$BA$2935,31,FALSE))</f>
        <v/>
      </c>
      <c r="AM200" s="4" t="str">
        <f>IF($H200=0,"",VLOOKUP($G200,Data!$G$3:$BA$2935,32,FALSE))</f>
        <v/>
      </c>
      <c r="AN200" s="4" t="str">
        <f>IF($H200=0,"",VLOOKUP($G200,Data!$G$3:$BA$2935,33,FALSE))</f>
        <v/>
      </c>
      <c r="AO200" s="4" t="str">
        <f>IF($H200=0,"",VLOOKUP($G200,Data!$G$3:$BA$2935,34,FALSE))</f>
        <v/>
      </c>
      <c r="AP200" s="4" t="str">
        <f>IF($H200=0,"",VLOOKUP($G200,Data!$G$3:$BA$2935,35,FALSE))</f>
        <v/>
      </c>
      <c r="AQ200" s="4" t="str">
        <f>IF($H200=0,"",VLOOKUP($G200,Data!$G$3:$BA$2935,36,FALSE))</f>
        <v/>
      </c>
      <c r="AR200" s="4" t="str">
        <f>IF($H200=0,"",VLOOKUP($G200,Data!$G$3:$BA$2935,37,FALSE))</f>
        <v/>
      </c>
      <c r="AS200" s="4" t="str">
        <f>IF($H200=0,"",VLOOKUP($G200,Data!$G$3:$BA$2935,38,FALSE))</f>
        <v/>
      </c>
      <c r="AT200" s="4" t="str">
        <f>IF($H200=0,"",VLOOKUP($G200,Data!$G$3:$BA$2935,39,FALSE))</f>
        <v/>
      </c>
    </row>
    <row r="201" spans="1:46" x14ac:dyDescent="0.25">
      <c r="A201" s="4">
        <f>PSSE!A203</f>
        <v>936036</v>
      </c>
      <c r="B201" s="4" t="str">
        <f>PSSE!B203</f>
        <v>NDCONTHA_S2</v>
      </c>
      <c r="C201" s="4">
        <f>PSSE!D203</f>
        <v>19</v>
      </c>
      <c r="D201" s="4">
        <f>PSSE!E203</f>
        <v>305</v>
      </c>
      <c r="E201" s="4" t="str">
        <f>PSSE!F203</f>
        <v>ND</v>
      </c>
      <c r="F201" s="4">
        <f>PSSE!G203</f>
        <v>1</v>
      </c>
      <c r="G201" s="4" t="str">
        <f t="shared" si="3"/>
        <v>GEN19305ND1</v>
      </c>
      <c r="H201" s="4">
        <f>COUNTIF(Data!$G$3:$BA$2935,GEN!$G201)</f>
        <v>1</v>
      </c>
      <c r="I201" s="4" t="str">
        <f>IF($H201=0,"",VLOOKUP($G201,Data!$G$3:$BA$2935,2,FALSE))</f>
        <v>'GENROU'</v>
      </c>
      <c r="J201" s="4">
        <f>PSSE!C203</f>
        <v>1</v>
      </c>
      <c r="K201" s="4">
        <f>IF($H201=0,"",VLOOKUP($G201,Data!$G$3:$BA$2935,4,FALSE))</f>
        <v>4.76</v>
      </c>
      <c r="L201" s="4">
        <f>IF($H201=0,"",VLOOKUP($G201,Data!$G$3:$BA$2935,5,FALSE))</f>
        <v>0.04</v>
      </c>
      <c r="M201" s="4">
        <f>IF($H201=0,"",VLOOKUP($G201,Data!$G$3:$BA$2935,6,FALSE))</f>
        <v>0.42599999999999999</v>
      </c>
      <c r="N201" s="4">
        <f>IF($H201=0,"",VLOOKUP($G201,Data!$G$3:$BA$2935,7,FALSE))</f>
        <v>6.7000000000000004E-2</v>
      </c>
      <c r="O201" s="4">
        <f>IF($H201=0,"",VLOOKUP($G201,Data!$G$3:$BA$2935,8,FALSE))</f>
        <v>3.4</v>
      </c>
      <c r="P201" s="4">
        <f>IF($H201=0,"",VLOOKUP($G201,Data!$G$3:$BA$2935,9,FALSE))</f>
        <v>0</v>
      </c>
      <c r="Q201" s="4">
        <f>IF($H201=0,"",VLOOKUP($G201,Data!$G$3:$BA$2935,10,FALSE))</f>
        <v>1.825</v>
      </c>
      <c r="R201" s="4">
        <f>IF($H201=0,"",VLOOKUP($G201,Data!$G$3:$BA$2935,11,FALSE))</f>
        <v>1.7509999999999999</v>
      </c>
      <c r="S201" s="4">
        <f>IF($H201=0,"",VLOOKUP($G201,Data!$G$3:$BA$2935,12,FALSE))</f>
        <v>0.27500000000000002</v>
      </c>
      <c r="T201" s="4">
        <f>IF($H201=0,"",VLOOKUP($G201,Data!$G$3:$BA$2935,13,FALSE))</f>
        <v>0.41699999999999998</v>
      </c>
      <c r="U201" s="4">
        <f>IF($H201=0,"",VLOOKUP($G201,Data!$G$3:$BA$2935,14,FALSE))</f>
        <v>0.26</v>
      </c>
      <c r="V201" s="4">
        <f>IF($H201=0,"",VLOOKUP($G201,Data!$G$3:$BA$2935,15,FALSE))</f>
        <v>0.16900000000000001</v>
      </c>
      <c r="W201" s="4">
        <f>IF($H201=0,"",VLOOKUP($G201,Data!$G$3:$BA$2935,16,FALSE))</f>
        <v>0.09</v>
      </c>
      <c r="X201" s="4">
        <f>IF($H201=0,"",VLOOKUP($G201,Data!$G$3:$BA$2935,17,FALSE))</f>
        <v>0.4</v>
      </c>
      <c r="Y201" s="4" t="str">
        <f>IF($H201=0,"",VLOOKUP($G201,Data!$G$3:$BA$2935,18,FALSE))</f>
        <v>/</v>
      </c>
      <c r="Z201" s="4" t="str">
        <f>IF($H201=0,"",VLOOKUP($G201,Data!$G$3:$BA$2935,19,FALSE))</f>
        <v>/</v>
      </c>
      <c r="AA201" s="4" t="str">
        <f>IF($H201=0,"",VLOOKUP($G201,Data!$G$3:$BA$2935,20,FALSE))</f>
        <v/>
      </c>
      <c r="AB201" s="4" t="str">
        <f>IF($H201=0,"",VLOOKUP($G201,Data!$G$3:$BA$2935,21,FALSE))</f>
        <v/>
      </c>
      <c r="AC201" s="4" t="str">
        <f>IF($H201=0,"",VLOOKUP($G201,Data!$G$3:$BA$2935,22,FALSE))</f>
        <v/>
      </c>
      <c r="AD201" s="4" t="str">
        <f>IF($H201=0,"",VLOOKUP($G201,Data!$G$3:$BA$2935,23,FALSE))</f>
        <v/>
      </c>
      <c r="AE201" s="4" t="str">
        <f>IF($H201=0,"",VLOOKUP($G201,Data!$G$3:$BA$2935,24,FALSE))</f>
        <v/>
      </c>
      <c r="AF201" s="4" t="str">
        <f>IF($H201=0,"",VLOOKUP($G201,Data!$G$3:$BA$2935,25,FALSE))</f>
        <v/>
      </c>
      <c r="AG201" s="4" t="str">
        <f>IF($H201=0,"",VLOOKUP($G201,Data!$G$3:$BA$2935,26,FALSE))</f>
        <v/>
      </c>
      <c r="AH201" s="4" t="str">
        <f>IF($H201=0,"",VLOOKUP($G201,Data!$G$3:$BA$2935,27,FALSE))</f>
        <v/>
      </c>
      <c r="AI201" s="4" t="str">
        <f>IF($H201=0,"",VLOOKUP($G201,Data!$G$3:$BA$2935,28,FALSE))</f>
        <v/>
      </c>
      <c r="AJ201" s="4" t="str">
        <f>IF($H201=0,"",VLOOKUP($G201,Data!$G$3:$BA$2935,29,FALSE))</f>
        <v/>
      </c>
      <c r="AK201" s="4" t="str">
        <f>IF($H201=0,"",VLOOKUP($G201,Data!$G$3:$BA$2935,30,FALSE))</f>
        <v/>
      </c>
      <c r="AL201" s="4" t="str">
        <f>IF($H201=0,"",VLOOKUP($G201,Data!$G$3:$BA$2935,31,FALSE))</f>
        <v/>
      </c>
      <c r="AM201" s="4" t="str">
        <f>IF($H201=0,"",VLOOKUP($G201,Data!$G$3:$BA$2935,32,FALSE))</f>
        <v/>
      </c>
      <c r="AN201" s="4" t="str">
        <f>IF($H201=0,"",VLOOKUP($G201,Data!$G$3:$BA$2935,33,FALSE))</f>
        <v/>
      </c>
      <c r="AO201" s="4" t="str">
        <f>IF($H201=0,"",VLOOKUP($G201,Data!$G$3:$BA$2935,34,FALSE))</f>
        <v/>
      </c>
      <c r="AP201" s="4" t="str">
        <f>IF($H201=0,"",VLOOKUP($G201,Data!$G$3:$BA$2935,35,FALSE))</f>
        <v/>
      </c>
      <c r="AQ201" s="4" t="str">
        <f>IF($H201=0,"",VLOOKUP($G201,Data!$G$3:$BA$2935,36,FALSE))</f>
        <v/>
      </c>
      <c r="AR201" s="4" t="str">
        <f>IF($H201=0,"",VLOOKUP($G201,Data!$G$3:$BA$2935,37,FALSE))</f>
        <v/>
      </c>
      <c r="AS201" s="4" t="str">
        <f>IF($H201=0,"",VLOOKUP($G201,Data!$G$3:$BA$2935,38,FALSE))</f>
        <v/>
      </c>
      <c r="AT201" s="4" t="str">
        <f>IF($H201=0,"",VLOOKUP($G201,Data!$G$3:$BA$2935,39,FALSE))</f>
        <v/>
      </c>
    </row>
    <row r="202" spans="1:46" x14ac:dyDescent="0.25">
      <c r="A202" s="4">
        <f>PSSE!A204</f>
        <v>936041</v>
      </c>
      <c r="B202" s="4" t="str">
        <f>PSSE!B204</f>
        <v>TRUNGSON_H1</v>
      </c>
      <c r="C202" s="4">
        <f>PSSE!D204</f>
        <v>15.8</v>
      </c>
      <c r="D202" s="4">
        <f>PSSE!E204</f>
        <v>130</v>
      </c>
      <c r="E202" s="4" t="str">
        <f>PSSE!F204</f>
        <v>TD</v>
      </c>
      <c r="F202" s="4">
        <f>PSSE!G204</f>
        <v>1</v>
      </c>
      <c r="G202" s="4" t="str">
        <f t="shared" si="3"/>
        <v>GEN15.8130TD1</v>
      </c>
      <c r="H202" s="4">
        <f>COUNTIF(Data!$G$3:$BA$2935,GEN!$G202)</f>
        <v>1</v>
      </c>
      <c r="I202" s="4" t="str">
        <f>IF($H202=0,"",VLOOKUP($G202,Data!$G$3:$BA$2935,2,FALSE))</f>
        <v>'GENROU'</v>
      </c>
      <c r="J202" s="4">
        <f>PSSE!C204</f>
        <v>1</v>
      </c>
      <c r="K202" s="4">
        <f>IF($H202=0,"",VLOOKUP($G202,Data!$G$3:$BA$2935,4,FALSE))</f>
        <v>9.5500000000000007</v>
      </c>
      <c r="L202" s="4">
        <f>IF($H202=0,"",VLOOKUP($G202,Data!$G$3:$BA$2935,5,FALSE))</f>
        <v>4.4999999999999998E-2</v>
      </c>
      <c r="M202" s="4">
        <f>IF($H202=0,"",VLOOKUP($G202,Data!$G$3:$BA$2935,6,FALSE))</f>
        <v>1.5</v>
      </c>
      <c r="N202" s="4">
        <f>IF($H202=0,"",VLOOKUP($G202,Data!$G$3:$BA$2935,7,FALSE))</f>
        <v>0.15</v>
      </c>
      <c r="O202" s="4">
        <f>IF($H202=0,"",VLOOKUP($G202,Data!$G$3:$BA$2935,8,FALSE))</f>
        <v>4.2</v>
      </c>
      <c r="P202" s="4">
        <f>IF($H202=0,"",VLOOKUP($G202,Data!$G$3:$BA$2935,9,FALSE))</f>
        <v>0</v>
      </c>
      <c r="Q202" s="4">
        <f>IF($H202=0,"",VLOOKUP($G202,Data!$G$3:$BA$2935,10,FALSE))</f>
        <v>2.496</v>
      </c>
      <c r="R202" s="4">
        <f>IF($H202=0,"",VLOOKUP($G202,Data!$G$3:$BA$2935,11,FALSE))</f>
        <v>2.3719999999999999</v>
      </c>
      <c r="S202" s="4">
        <f>IF($H202=0,"",VLOOKUP($G202,Data!$G$3:$BA$2935,12,FALSE))</f>
        <v>0.32700000000000001</v>
      </c>
      <c r="T202" s="4">
        <f>IF($H202=0,"",VLOOKUP($G202,Data!$G$3:$BA$2935,13,FALSE))</f>
        <v>0.61299999999999999</v>
      </c>
      <c r="U202" s="4">
        <f>IF($H202=0,"",VLOOKUP($G202,Data!$G$3:$BA$2935,14,FALSE))</f>
        <v>0.14099999999999999</v>
      </c>
      <c r="V202" s="4">
        <f>IF($H202=0,"",VLOOKUP($G202,Data!$G$3:$BA$2935,15,FALSE))</f>
        <v>0.1</v>
      </c>
      <c r="W202" s="4">
        <f>IF($H202=0,"",VLOOKUP($G202,Data!$G$3:$BA$2935,16,FALSE))</f>
        <v>0.125</v>
      </c>
      <c r="X202" s="4">
        <f>IF($H202=0,"",VLOOKUP($G202,Data!$G$3:$BA$2935,17,FALSE))</f>
        <v>0.57399999999999995</v>
      </c>
      <c r="Y202" s="4" t="str">
        <f>IF($H202=0,"",VLOOKUP($G202,Data!$G$3:$BA$2935,18,FALSE))</f>
        <v>/</v>
      </c>
      <c r="Z202" s="4" t="str">
        <f>IF($H202=0,"",VLOOKUP($G202,Data!$G$3:$BA$2935,19,FALSE))</f>
        <v>/</v>
      </c>
      <c r="AA202" s="4" t="str">
        <f>IF($H202=0,"",VLOOKUP($G202,Data!$G$3:$BA$2935,20,FALSE))</f>
        <v/>
      </c>
      <c r="AB202" s="4" t="str">
        <f>IF($H202=0,"",VLOOKUP($G202,Data!$G$3:$BA$2935,21,FALSE))</f>
        <v/>
      </c>
      <c r="AC202" s="4" t="str">
        <f>IF($H202=0,"",VLOOKUP($G202,Data!$G$3:$BA$2935,22,FALSE))</f>
        <v/>
      </c>
      <c r="AD202" s="4" t="str">
        <f>IF($H202=0,"",VLOOKUP($G202,Data!$G$3:$BA$2935,23,FALSE))</f>
        <v/>
      </c>
      <c r="AE202" s="4" t="str">
        <f>IF($H202=0,"",VLOOKUP($G202,Data!$G$3:$BA$2935,24,FALSE))</f>
        <v/>
      </c>
      <c r="AF202" s="4" t="str">
        <f>IF($H202=0,"",VLOOKUP($G202,Data!$G$3:$BA$2935,25,FALSE))</f>
        <v/>
      </c>
      <c r="AG202" s="4" t="str">
        <f>IF($H202=0,"",VLOOKUP($G202,Data!$G$3:$BA$2935,26,FALSE))</f>
        <v/>
      </c>
      <c r="AH202" s="4" t="str">
        <f>IF($H202=0,"",VLOOKUP($G202,Data!$G$3:$BA$2935,27,FALSE))</f>
        <v/>
      </c>
      <c r="AI202" s="4" t="str">
        <f>IF($H202=0,"",VLOOKUP($G202,Data!$G$3:$BA$2935,28,FALSE))</f>
        <v/>
      </c>
      <c r="AJ202" s="4" t="str">
        <f>IF($H202=0,"",VLOOKUP($G202,Data!$G$3:$BA$2935,29,FALSE))</f>
        <v/>
      </c>
      <c r="AK202" s="4" t="str">
        <f>IF($H202=0,"",VLOOKUP($G202,Data!$G$3:$BA$2935,30,FALSE))</f>
        <v/>
      </c>
      <c r="AL202" s="4" t="str">
        <f>IF($H202=0,"",VLOOKUP($G202,Data!$G$3:$BA$2935,31,FALSE))</f>
        <v/>
      </c>
      <c r="AM202" s="4" t="str">
        <f>IF($H202=0,"",VLOOKUP($G202,Data!$G$3:$BA$2935,32,FALSE))</f>
        <v/>
      </c>
      <c r="AN202" s="4" t="str">
        <f>IF($H202=0,"",VLOOKUP($G202,Data!$G$3:$BA$2935,33,FALSE))</f>
        <v/>
      </c>
      <c r="AO202" s="4" t="str">
        <f>IF($H202=0,"",VLOOKUP($G202,Data!$G$3:$BA$2935,34,FALSE))</f>
        <v/>
      </c>
      <c r="AP202" s="4" t="str">
        <f>IF($H202=0,"",VLOOKUP($G202,Data!$G$3:$BA$2935,35,FALSE))</f>
        <v/>
      </c>
      <c r="AQ202" s="4" t="str">
        <f>IF($H202=0,"",VLOOKUP($G202,Data!$G$3:$BA$2935,36,FALSE))</f>
        <v/>
      </c>
      <c r="AR202" s="4" t="str">
        <f>IF($H202=0,"",VLOOKUP($G202,Data!$G$3:$BA$2935,37,FALSE))</f>
        <v/>
      </c>
      <c r="AS202" s="4" t="str">
        <f>IF($H202=0,"",VLOOKUP($G202,Data!$G$3:$BA$2935,38,FALSE))</f>
        <v/>
      </c>
      <c r="AT202" s="4" t="str">
        <f>IF($H202=0,"",VLOOKUP($G202,Data!$G$3:$BA$2935,39,FALSE))</f>
        <v/>
      </c>
    </row>
    <row r="203" spans="1:46" x14ac:dyDescent="0.25">
      <c r="A203" s="4">
        <f>PSSE!A205</f>
        <v>936042</v>
      </c>
      <c r="B203" s="4" t="str">
        <f>PSSE!B205</f>
        <v>TRUNGSON_H2</v>
      </c>
      <c r="C203" s="4">
        <f>PSSE!D205</f>
        <v>15.8</v>
      </c>
      <c r="D203" s="4">
        <f>PSSE!E205</f>
        <v>130</v>
      </c>
      <c r="E203" s="4" t="str">
        <f>PSSE!F205</f>
        <v>TD</v>
      </c>
      <c r="F203" s="4">
        <f>PSSE!G205</f>
        <v>1</v>
      </c>
      <c r="G203" s="4" t="str">
        <f t="shared" si="3"/>
        <v>GEN15.8130TD1</v>
      </c>
      <c r="H203" s="4">
        <f>COUNTIF(Data!$G$3:$BA$2935,GEN!$G203)</f>
        <v>1</v>
      </c>
      <c r="I203" s="4" t="str">
        <f>IF($H203=0,"",VLOOKUP($G203,Data!$G$3:$BA$2935,2,FALSE))</f>
        <v>'GENROU'</v>
      </c>
      <c r="J203" s="4">
        <f>PSSE!C205</f>
        <v>1</v>
      </c>
      <c r="K203" s="4">
        <f>IF($H203=0,"",VLOOKUP($G203,Data!$G$3:$BA$2935,4,FALSE))</f>
        <v>9.5500000000000007</v>
      </c>
      <c r="L203" s="4">
        <f>IF($H203=0,"",VLOOKUP($G203,Data!$G$3:$BA$2935,5,FALSE))</f>
        <v>4.4999999999999998E-2</v>
      </c>
      <c r="M203" s="4">
        <f>IF($H203=0,"",VLOOKUP($G203,Data!$G$3:$BA$2935,6,FALSE))</f>
        <v>1.5</v>
      </c>
      <c r="N203" s="4">
        <f>IF($H203=0,"",VLOOKUP($G203,Data!$G$3:$BA$2935,7,FALSE))</f>
        <v>0.15</v>
      </c>
      <c r="O203" s="4">
        <f>IF($H203=0,"",VLOOKUP($G203,Data!$G$3:$BA$2935,8,FALSE))</f>
        <v>4.2</v>
      </c>
      <c r="P203" s="4">
        <f>IF($H203=0,"",VLOOKUP($G203,Data!$G$3:$BA$2935,9,FALSE))</f>
        <v>0</v>
      </c>
      <c r="Q203" s="4">
        <f>IF($H203=0,"",VLOOKUP($G203,Data!$G$3:$BA$2935,10,FALSE))</f>
        <v>2.496</v>
      </c>
      <c r="R203" s="4">
        <f>IF($H203=0,"",VLOOKUP($G203,Data!$G$3:$BA$2935,11,FALSE))</f>
        <v>2.3719999999999999</v>
      </c>
      <c r="S203" s="4">
        <f>IF($H203=0,"",VLOOKUP($G203,Data!$G$3:$BA$2935,12,FALSE))</f>
        <v>0.32700000000000001</v>
      </c>
      <c r="T203" s="4">
        <f>IF($H203=0,"",VLOOKUP($G203,Data!$G$3:$BA$2935,13,FALSE))</f>
        <v>0.61299999999999999</v>
      </c>
      <c r="U203" s="4">
        <f>IF($H203=0,"",VLOOKUP($G203,Data!$G$3:$BA$2935,14,FALSE))</f>
        <v>0.14099999999999999</v>
      </c>
      <c r="V203" s="4">
        <f>IF($H203=0,"",VLOOKUP($G203,Data!$G$3:$BA$2935,15,FALSE))</f>
        <v>0.1</v>
      </c>
      <c r="W203" s="4">
        <f>IF($H203=0,"",VLOOKUP($G203,Data!$G$3:$BA$2935,16,FALSE))</f>
        <v>0.125</v>
      </c>
      <c r="X203" s="4">
        <f>IF($H203=0,"",VLOOKUP($G203,Data!$G$3:$BA$2935,17,FALSE))</f>
        <v>0.57399999999999995</v>
      </c>
      <c r="Y203" s="4" t="str">
        <f>IF($H203=0,"",VLOOKUP($G203,Data!$G$3:$BA$2935,18,FALSE))</f>
        <v>/</v>
      </c>
      <c r="Z203" s="4" t="str">
        <f>IF($H203=0,"",VLOOKUP($G203,Data!$G$3:$BA$2935,19,FALSE))</f>
        <v>/</v>
      </c>
      <c r="AA203" s="4" t="str">
        <f>IF($H203=0,"",VLOOKUP($G203,Data!$G$3:$BA$2935,20,FALSE))</f>
        <v/>
      </c>
      <c r="AB203" s="4" t="str">
        <f>IF($H203=0,"",VLOOKUP($G203,Data!$G$3:$BA$2935,21,FALSE))</f>
        <v/>
      </c>
      <c r="AC203" s="4" t="str">
        <f>IF($H203=0,"",VLOOKUP($G203,Data!$G$3:$BA$2935,22,FALSE))</f>
        <v/>
      </c>
      <c r="AD203" s="4" t="str">
        <f>IF($H203=0,"",VLOOKUP($G203,Data!$G$3:$BA$2935,23,FALSE))</f>
        <v/>
      </c>
      <c r="AE203" s="4" t="str">
        <f>IF($H203=0,"",VLOOKUP($G203,Data!$G$3:$BA$2935,24,FALSE))</f>
        <v/>
      </c>
      <c r="AF203" s="4" t="str">
        <f>IF($H203=0,"",VLOOKUP($G203,Data!$G$3:$BA$2935,25,FALSE))</f>
        <v/>
      </c>
      <c r="AG203" s="4" t="str">
        <f>IF($H203=0,"",VLOOKUP($G203,Data!$G$3:$BA$2935,26,FALSE))</f>
        <v/>
      </c>
      <c r="AH203" s="4" t="str">
        <f>IF($H203=0,"",VLOOKUP($G203,Data!$G$3:$BA$2935,27,FALSE))</f>
        <v/>
      </c>
      <c r="AI203" s="4" t="str">
        <f>IF($H203=0,"",VLOOKUP($G203,Data!$G$3:$BA$2935,28,FALSE))</f>
        <v/>
      </c>
      <c r="AJ203" s="4" t="str">
        <f>IF($H203=0,"",VLOOKUP($G203,Data!$G$3:$BA$2935,29,FALSE))</f>
        <v/>
      </c>
      <c r="AK203" s="4" t="str">
        <f>IF($H203=0,"",VLOOKUP($G203,Data!$G$3:$BA$2935,30,FALSE))</f>
        <v/>
      </c>
      <c r="AL203" s="4" t="str">
        <f>IF($H203=0,"",VLOOKUP($G203,Data!$G$3:$BA$2935,31,FALSE))</f>
        <v/>
      </c>
      <c r="AM203" s="4" t="str">
        <f>IF($H203=0,"",VLOOKUP($G203,Data!$G$3:$BA$2935,32,FALSE))</f>
        <v/>
      </c>
      <c r="AN203" s="4" t="str">
        <f>IF($H203=0,"",VLOOKUP($G203,Data!$G$3:$BA$2935,33,FALSE))</f>
        <v/>
      </c>
      <c r="AO203" s="4" t="str">
        <f>IF($H203=0,"",VLOOKUP($G203,Data!$G$3:$BA$2935,34,FALSE))</f>
        <v/>
      </c>
      <c r="AP203" s="4" t="str">
        <f>IF($H203=0,"",VLOOKUP($G203,Data!$G$3:$BA$2935,35,FALSE))</f>
        <v/>
      </c>
      <c r="AQ203" s="4" t="str">
        <f>IF($H203=0,"",VLOOKUP($G203,Data!$G$3:$BA$2935,36,FALSE))</f>
        <v/>
      </c>
      <c r="AR203" s="4" t="str">
        <f>IF($H203=0,"",VLOOKUP($G203,Data!$G$3:$BA$2935,37,FALSE))</f>
        <v/>
      </c>
      <c r="AS203" s="4" t="str">
        <f>IF($H203=0,"",VLOOKUP($G203,Data!$G$3:$BA$2935,38,FALSE))</f>
        <v/>
      </c>
      <c r="AT203" s="4" t="str">
        <f>IF($H203=0,"",VLOOKUP($G203,Data!$G$3:$BA$2935,39,FALSE))</f>
        <v/>
      </c>
    </row>
    <row r="204" spans="1:46" x14ac:dyDescent="0.25">
      <c r="A204" s="4">
        <f>PSSE!A206</f>
        <v>936051</v>
      </c>
      <c r="B204" s="4" t="str">
        <f>PSSE!B206</f>
        <v>HOIXUAN_H1</v>
      </c>
      <c r="C204" s="4">
        <f>PSSE!D206</f>
        <v>13.8</v>
      </c>
      <c r="D204" s="4">
        <f>PSSE!E206</f>
        <v>110</v>
      </c>
      <c r="E204" s="4" t="str">
        <f>PSSE!F206</f>
        <v>TD</v>
      </c>
      <c r="F204" s="4">
        <f>PSSE!G206</f>
        <v>1</v>
      </c>
      <c r="G204" s="4" t="str">
        <f t="shared" si="3"/>
        <v>GEN13.8110TD1</v>
      </c>
      <c r="H204" s="4">
        <f>COUNTIF(Data!$G$3:$BA$2935,GEN!$G204)</f>
        <v>1</v>
      </c>
      <c r="I204" s="4" t="str">
        <f>IF($H204=0,"",VLOOKUP($G204,Data!$G$3:$BA$2935,2,FALSE))</f>
        <v>'GENSAL'</v>
      </c>
      <c r="J204" s="4">
        <f>PSSE!C206</f>
        <v>1</v>
      </c>
      <c r="K204" s="4">
        <f>IF($H204=0,"",VLOOKUP($G204,Data!$G$3:$BA$2935,4,FALSE))</f>
        <v>7.2</v>
      </c>
      <c r="L204" s="4">
        <f>IF($H204=0,"",VLOOKUP($G204,Data!$G$3:$BA$2935,5,FALSE))</f>
        <v>0.123</v>
      </c>
      <c r="M204" s="4">
        <f>IF($H204=0,"",VLOOKUP($G204,Data!$G$3:$BA$2935,6,FALSE))</f>
        <v>7.4999999999999997E-2</v>
      </c>
      <c r="N204" s="4">
        <f>IF($H204=0,"",VLOOKUP($G204,Data!$G$3:$BA$2935,7,FALSE))</f>
        <v>4.6769999999999996</v>
      </c>
      <c r="O204" s="4">
        <f>IF($H204=0,"",VLOOKUP($G204,Data!$G$3:$BA$2935,8,FALSE))</f>
        <v>0</v>
      </c>
      <c r="P204" s="4">
        <f>IF($H204=0,"",VLOOKUP($G204,Data!$G$3:$BA$2935,9,FALSE))</f>
        <v>0.87</v>
      </c>
      <c r="Q204" s="4">
        <f>IF($H204=0,"",VLOOKUP($G204,Data!$G$3:$BA$2935,10,FALSE))</f>
        <v>0.57999999999999996</v>
      </c>
      <c r="R204" s="4">
        <f>IF($H204=0,"",VLOOKUP($G204,Data!$G$3:$BA$2935,11,FALSE))</f>
        <v>0.27</v>
      </c>
      <c r="S204" s="4">
        <f>IF($H204=0,"",VLOOKUP($G204,Data!$G$3:$BA$2935,12,FALSE))</f>
        <v>0.18</v>
      </c>
      <c r="T204" s="4">
        <f>IF($H204=0,"",VLOOKUP($G204,Data!$G$3:$BA$2935,13,FALSE))</f>
        <v>0.11600000000000001</v>
      </c>
      <c r="U204" s="4">
        <f>IF($H204=0,"",VLOOKUP($G204,Data!$G$3:$BA$2935,14,FALSE))</f>
        <v>0.17799999999999999</v>
      </c>
      <c r="V204" s="4">
        <f>IF($H204=0,"",VLOOKUP($G204,Data!$G$3:$BA$2935,15,FALSE))</f>
        <v>0.59199999999999997</v>
      </c>
      <c r="W204" s="4" t="str">
        <f>IF($H204=0,"",VLOOKUP($G204,Data!$G$3:$BA$2935,16,FALSE))</f>
        <v>/</v>
      </c>
      <c r="X204" s="4" t="str">
        <f>IF($H204=0,"",VLOOKUP($G204,Data!$G$3:$BA$2935,17,FALSE))</f>
        <v>/</v>
      </c>
      <c r="Y204" s="4" t="str">
        <f>IF($H204=0,"",VLOOKUP($G204,Data!$G$3:$BA$2935,18,FALSE))</f>
        <v/>
      </c>
      <c r="Z204" s="4" t="str">
        <f>IF($H204=0,"",VLOOKUP($G204,Data!$G$3:$BA$2935,19,FALSE))</f>
        <v/>
      </c>
      <c r="AA204" s="4" t="str">
        <f>IF($H204=0,"",VLOOKUP($G204,Data!$G$3:$BA$2935,20,FALSE))</f>
        <v/>
      </c>
      <c r="AB204" s="4" t="str">
        <f>IF($H204=0,"",VLOOKUP($G204,Data!$G$3:$BA$2935,21,FALSE))</f>
        <v/>
      </c>
      <c r="AC204" s="4" t="str">
        <f>IF($H204=0,"",VLOOKUP($G204,Data!$G$3:$BA$2935,22,FALSE))</f>
        <v/>
      </c>
      <c r="AD204" s="4" t="str">
        <f>IF($H204=0,"",VLOOKUP($G204,Data!$G$3:$BA$2935,23,FALSE))</f>
        <v/>
      </c>
      <c r="AE204" s="4" t="str">
        <f>IF($H204=0,"",VLOOKUP($G204,Data!$G$3:$BA$2935,24,FALSE))</f>
        <v/>
      </c>
      <c r="AF204" s="4" t="str">
        <f>IF($H204=0,"",VLOOKUP($G204,Data!$G$3:$BA$2935,25,FALSE))</f>
        <v/>
      </c>
      <c r="AG204" s="4" t="str">
        <f>IF($H204=0,"",VLOOKUP($G204,Data!$G$3:$BA$2935,26,FALSE))</f>
        <v/>
      </c>
      <c r="AH204" s="4" t="str">
        <f>IF($H204=0,"",VLOOKUP($G204,Data!$G$3:$BA$2935,27,FALSE))</f>
        <v/>
      </c>
      <c r="AI204" s="4" t="str">
        <f>IF($H204=0,"",VLOOKUP($G204,Data!$G$3:$BA$2935,28,FALSE))</f>
        <v/>
      </c>
      <c r="AJ204" s="4" t="str">
        <f>IF($H204=0,"",VLOOKUP($G204,Data!$G$3:$BA$2935,29,FALSE))</f>
        <v/>
      </c>
      <c r="AK204" s="4" t="str">
        <f>IF($H204=0,"",VLOOKUP($G204,Data!$G$3:$BA$2935,30,FALSE))</f>
        <v/>
      </c>
      <c r="AL204" s="4" t="str">
        <f>IF($H204=0,"",VLOOKUP($G204,Data!$G$3:$BA$2935,31,FALSE))</f>
        <v/>
      </c>
      <c r="AM204" s="4" t="str">
        <f>IF($H204=0,"",VLOOKUP($G204,Data!$G$3:$BA$2935,32,FALSE))</f>
        <v/>
      </c>
      <c r="AN204" s="4" t="str">
        <f>IF($H204=0,"",VLOOKUP($G204,Data!$G$3:$BA$2935,33,FALSE))</f>
        <v/>
      </c>
      <c r="AO204" s="4" t="str">
        <f>IF($H204=0,"",VLOOKUP($G204,Data!$G$3:$BA$2935,34,FALSE))</f>
        <v/>
      </c>
      <c r="AP204" s="4" t="str">
        <f>IF($H204=0,"",VLOOKUP($G204,Data!$G$3:$BA$2935,35,FALSE))</f>
        <v/>
      </c>
      <c r="AQ204" s="4" t="str">
        <f>IF($H204=0,"",VLOOKUP($G204,Data!$G$3:$BA$2935,36,FALSE))</f>
        <v/>
      </c>
      <c r="AR204" s="4" t="str">
        <f>IF($H204=0,"",VLOOKUP($G204,Data!$G$3:$BA$2935,37,FALSE))</f>
        <v/>
      </c>
      <c r="AS204" s="4" t="str">
        <f>IF($H204=0,"",VLOOKUP($G204,Data!$G$3:$BA$2935,38,FALSE))</f>
        <v/>
      </c>
      <c r="AT204" s="4" t="str">
        <f>IF($H204=0,"",VLOOKUP($G204,Data!$G$3:$BA$2935,39,FALSE))</f>
        <v/>
      </c>
    </row>
    <row r="205" spans="1:46" x14ac:dyDescent="0.25">
      <c r="A205" s="4">
        <f>PSSE!A207</f>
        <v>937001</v>
      </c>
      <c r="B205" s="4" t="str">
        <f>PSSE!B207</f>
        <v>BANVE_H1</v>
      </c>
      <c r="C205" s="4">
        <f>PSSE!D207</f>
        <v>13.8</v>
      </c>
      <c r="D205" s="4">
        <f>PSSE!E207</f>
        <v>165</v>
      </c>
      <c r="E205" s="4" t="str">
        <f>PSSE!F207</f>
        <v>TD</v>
      </c>
      <c r="F205" s="4">
        <f>PSSE!G207</f>
        <v>1</v>
      </c>
      <c r="G205" s="4" t="str">
        <f t="shared" si="3"/>
        <v>GEN13.8165TD1</v>
      </c>
      <c r="H205" s="4">
        <f>COUNTIF(Data!$G$3:$BA$2935,GEN!$G205)</f>
        <v>1</v>
      </c>
      <c r="I205" s="4" t="str">
        <f>IF($H205=0,"",VLOOKUP($G205,Data!$G$3:$BA$2935,2,FALSE))</f>
        <v>'GENSAL'</v>
      </c>
      <c r="J205" s="4">
        <f>PSSE!C207</f>
        <v>2</v>
      </c>
      <c r="K205" s="4">
        <f>IF($H205=0,"",VLOOKUP($G205,Data!$G$3:$BA$2935,4,FALSE))</f>
        <v>9.99</v>
      </c>
      <c r="L205" s="4">
        <f>IF($H205=0,"",VLOOKUP($G205,Data!$G$3:$BA$2935,5,FALSE))</f>
        <v>0.1</v>
      </c>
      <c r="M205" s="4">
        <f>IF($H205=0,"",VLOOKUP($G205,Data!$G$3:$BA$2935,6,FALSE))</f>
        <v>0.12</v>
      </c>
      <c r="N205" s="4">
        <f>IF($H205=0,"",VLOOKUP($G205,Data!$G$3:$BA$2935,7,FALSE))</f>
        <v>3.63</v>
      </c>
      <c r="O205" s="4">
        <f>IF($H205=0,"",VLOOKUP($G205,Data!$G$3:$BA$2935,8,FALSE))</f>
        <v>0.5</v>
      </c>
      <c r="P205" s="4">
        <f>IF($H205=0,"",VLOOKUP($G205,Data!$G$3:$BA$2935,9,FALSE))</f>
        <v>1.07</v>
      </c>
      <c r="Q205" s="4">
        <f>IF($H205=0,"",VLOOKUP($G205,Data!$G$3:$BA$2935,10,FALSE))</f>
        <v>0.74</v>
      </c>
      <c r="R205" s="4">
        <f>IF($H205=0,"",VLOOKUP($G205,Data!$G$3:$BA$2935,11,FALSE))</f>
        <v>0.24</v>
      </c>
      <c r="S205" s="4">
        <f>IF($H205=0,"",VLOOKUP($G205,Data!$G$3:$BA$2935,12,FALSE))</f>
        <v>0.17</v>
      </c>
      <c r="T205" s="4">
        <f>IF($H205=0,"",VLOOKUP($G205,Data!$G$3:$BA$2935,13,FALSE))</f>
        <v>0.15</v>
      </c>
      <c r="U205" s="4">
        <f>IF($H205=0,"",VLOOKUP($G205,Data!$G$3:$BA$2935,14,FALSE))</f>
        <v>0.1</v>
      </c>
      <c r="V205" s="4">
        <f>IF($H205=0,"",VLOOKUP($G205,Data!$G$3:$BA$2935,15,FALSE))</f>
        <v>0.25</v>
      </c>
      <c r="W205" s="4" t="str">
        <f>IF($H205=0,"",VLOOKUP($G205,Data!$G$3:$BA$2935,16,FALSE))</f>
        <v>/</v>
      </c>
      <c r="X205" s="4" t="str">
        <f>IF($H205=0,"",VLOOKUP($G205,Data!$G$3:$BA$2935,17,FALSE))</f>
        <v>/</v>
      </c>
      <c r="Y205" s="4" t="str">
        <f>IF($H205=0,"",VLOOKUP($G205,Data!$G$3:$BA$2935,18,FALSE))</f>
        <v/>
      </c>
      <c r="Z205" s="4" t="str">
        <f>IF($H205=0,"",VLOOKUP($G205,Data!$G$3:$BA$2935,19,FALSE))</f>
        <v/>
      </c>
      <c r="AA205" s="4" t="str">
        <f>IF($H205=0,"",VLOOKUP($G205,Data!$G$3:$BA$2935,20,FALSE))</f>
        <v/>
      </c>
      <c r="AB205" s="4" t="str">
        <f>IF($H205=0,"",VLOOKUP($G205,Data!$G$3:$BA$2935,21,FALSE))</f>
        <v/>
      </c>
      <c r="AC205" s="4" t="str">
        <f>IF($H205=0,"",VLOOKUP($G205,Data!$G$3:$BA$2935,22,FALSE))</f>
        <v/>
      </c>
      <c r="AD205" s="4" t="str">
        <f>IF($H205=0,"",VLOOKUP($G205,Data!$G$3:$BA$2935,23,FALSE))</f>
        <v/>
      </c>
      <c r="AE205" s="4" t="str">
        <f>IF($H205=0,"",VLOOKUP($G205,Data!$G$3:$BA$2935,24,FALSE))</f>
        <v/>
      </c>
      <c r="AF205" s="4" t="str">
        <f>IF($H205=0,"",VLOOKUP($G205,Data!$G$3:$BA$2935,25,FALSE))</f>
        <v/>
      </c>
      <c r="AG205" s="4" t="str">
        <f>IF($H205=0,"",VLOOKUP($G205,Data!$G$3:$BA$2935,26,FALSE))</f>
        <v/>
      </c>
      <c r="AH205" s="4" t="str">
        <f>IF($H205=0,"",VLOOKUP($G205,Data!$G$3:$BA$2935,27,FALSE))</f>
        <v/>
      </c>
      <c r="AI205" s="4" t="str">
        <f>IF($H205=0,"",VLOOKUP($G205,Data!$G$3:$BA$2935,28,FALSE))</f>
        <v/>
      </c>
      <c r="AJ205" s="4" t="str">
        <f>IF($H205=0,"",VLOOKUP($G205,Data!$G$3:$BA$2935,29,FALSE))</f>
        <v/>
      </c>
      <c r="AK205" s="4" t="str">
        <f>IF($H205=0,"",VLOOKUP($G205,Data!$G$3:$BA$2935,30,FALSE))</f>
        <v/>
      </c>
      <c r="AL205" s="4" t="str">
        <f>IF($H205=0,"",VLOOKUP($G205,Data!$G$3:$BA$2935,31,FALSE))</f>
        <v/>
      </c>
      <c r="AM205" s="4" t="str">
        <f>IF($H205=0,"",VLOOKUP($G205,Data!$G$3:$BA$2935,32,FALSE))</f>
        <v/>
      </c>
      <c r="AN205" s="4" t="str">
        <f>IF($H205=0,"",VLOOKUP($G205,Data!$G$3:$BA$2935,33,FALSE))</f>
        <v/>
      </c>
      <c r="AO205" s="4" t="str">
        <f>IF($H205=0,"",VLOOKUP($G205,Data!$G$3:$BA$2935,34,FALSE))</f>
        <v/>
      </c>
      <c r="AP205" s="4" t="str">
        <f>IF($H205=0,"",VLOOKUP($G205,Data!$G$3:$BA$2935,35,FALSE))</f>
        <v/>
      </c>
      <c r="AQ205" s="4" t="str">
        <f>IF($H205=0,"",VLOOKUP($G205,Data!$G$3:$BA$2935,36,FALSE))</f>
        <v/>
      </c>
      <c r="AR205" s="4" t="str">
        <f>IF($H205=0,"",VLOOKUP($G205,Data!$G$3:$BA$2935,37,FALSE))</f>
        <v/>
      </c>
      <c r="AS205" s="4" t="str">
        <f>IF($H205=0,"",VLOOKUP($G205,Data!$G$3:$BA$2935,38,FALSE))</f>
        <v/>
      </c>
      <c r="AT205" s="4" t="str">
        <f>IF($H205=0,"",VLOOKUP($G205,Data!$G$3:$BA$2935,39,FALSE))</f>
        <v/>
      </c>
    </row>
    <row r="206" spans="1:46" x14ac:dyDescent="0.25">
      <c r="A206" s="4">
        <f>PSSE!A208</f>
        <v>937002</v>
      </c>
      <c r="B206" s="4" t="str">
        <f>PSSE!B208</f>
        <v>BANVE_H2</v>
      </c>
      <c r="C206" s="4">
        <f>PSSE!D208</f>
        <v>13.8</v>
      </c>
      <c r="D206" s="4">
        <f>PSSE!E208</f>
        <v>165</v>
      </c>
      <c r="E206" s="4" t="str">
        <f>PSSE!F208</f>
        <v>TD</v>
      </c>
      <c r="F206" s="4">
        <f>PSSE!G208</f>
        <v>1</v>
      </c>
      <c r="G206" s="4" t="str">
        <f t="shared" si="3"/>
        <v>GEN13.8165TD1</v>
      </c>
      <c r="H206" s="4">
        <f>COUNTIF(Data!$G$3:$BA$2935,GEN!$G206)</f>
        <v>1</v>
      </c>
      <c r="I206" s="4" t="str">
        <f>IF($H206=0,"",VLOOKUP($G206,Data!$G$3:$BA$2935,2,FALSE))</f>
        <v>'GENSAL'</v>
      </c>
      <c r="J206" s="4">
        <f>PSSE!C208</f>
        <v>1</v>
      </c>
      <c r="K206" s="4">
        <f>IF($H206=0,"",VLOOKUP($G206,Data!$G$3:$BA$2935,4,FALSE))</f>
        <v>9.99</v>
      </c>
      <c r="L206" s="4">
        <f>IF($H206=0,"",VLOOKUP($G206,Data!$G$3:$BA$2935,5,FALSE))</f>
        <v>0.1</v>
      </c>
      <c r="M206" s="4">
        <f>IF($H206=0,"",VLOOKUP($G206,Data!$G$3:$BA$2935,6,FALSE))</f>
        <v>0.12</v>
      </c>
      <c r="N206" s="4">
        <f>IF($H206=0,"",VLOOKUP($G206,Data!$G$3:$BA$2935,7,FALSE))</f>
        <v>3.63</v>
      </c>
      <c r="O206" s="4">
        <f>IF($H206=0,"",VLOOKUP($G206,Data!$G$3:$BA$2935,8,FALSE))</f>
        <v>0.5</v>
      </c>
      <c r="P206" s="4">
        <f>IF($H206=0,"",VLOOKUP($G206,Data!$G$3:$BA$2935,9,FALSE))</f>
        <v>1.07</v>
      </c>
      <c r="Q206" s="4">
        <f>IF($H206=0,"",VLOOKUP($G206,Data!$G$3:$BA$2935,10,FALSE))</f>
        <v>0.74</v>
      </c>
      <c r="R206" s="4">
        <f>IF($H206=0,"",VLOOKUP($G206,Data!$G$3:$BA$2935,11,FALSE))</f>
        <v>0.24</v>
      </c>
      <c r="S206" s="4">
        <f>IF($H206=0,"",VLOOKUP($G206,Data!$G$3:$BA$2935,12,FALSE))</f>
        <v>0.17</v>
      </c>
      <c r="T206" s="4">
        <f>IF($H206=0,"",VLOOKUP($G206,Data!$G$3:$BA$2935,13,FALSE))</f>
        <v>0.15</v>
      </c>
      <c r="U206" s="4">
        <f>IF($H206=0,"",VLOOKUP($G206,Data!$G$3:$BA$2935,14,FALSE))</f>
        <v>0.1</v>
      </c>
      <c r="V206" s="4">
        <f>IF($H206=0,"",VLOOKUP($G206,Data!$G$3:$BA$2935,15,FALSE))</f>
        <v>0.25</v>
      </c>
      <c r="W206" s="4" t="str">
        <f>IF($H206=0,"",VLOOKUP($G206,Data!$G$3:$BA$2935,16,FALSE))</f>
        <v>/</v>
      </c>
      <c r="X206" s="4" t="str">
        <f>IF($H206=0,"",VLOOKUP($G206,Data!$G$3:$BA$2935,17,FALSE))</f>
        <v>/</v>
      </c>
      <c r="Y206" s="4" t="str">
        <f>IF($H206=0,"",VLOOKUP($G206,Data!$G$3:$BA$2935,18,FALSE))</f>
        <v/>
      </c>
      <c r="Z206" s="4" t="str">
        <f>IF($H206=0,"",VLOOKUP($G206,Data!$G$3:$BA$2935,19,FALSE))</f>
        <v/>
      </c>
      <c r="AA206" s="4" t="str">
        <f>IF($H206=0,"",VLOOKUP($G206,Data!$G$3:$BA$2935,20,FALSE))</f>
        <v/>
      </c>
      <c r="AB206" s="4" t="str">
        <f>IF($H206=0,"",VLOOKUP($G206,Data!$G$3:$BA$2935,21,FALSE))</f>
        <v/>
      </c>
      <c r="AC206" s="4" t="str">
        <f>IF($H206=0,"",VLOOKUP($G206,Data!$G$3:$BA$2935,22,FALSE))</f>
        <v/>
      </c>
      <c r="AD206" s="4" t="str">
        <f>IF($H206=0,"",VLOOKUP($G206,Data!$G$3:$BA$2935,23,FALSE))</f>
        <v/>
      </c>
      <c r="AE206" s="4" t="str">
        <f>IF($H206=0,"",VLOOKUP($G206,Data!$G$3:$BA$2935,24,FALSE))</f>
        <v/>
      </c>
      <c r="AF206" s="4" t="str">
        <f>IF($H206=0,"",VLOOKUP($G206,Data!$G$3:$BA$2935,25,FALSE))</f>
        <v/>
      </c>
      <c r="AG206" s="4" t="str">
        <f>IF($H206=0,"",VLOOKUP($G206,Data!$G$3:$BA$2935,26,FALSE))</f>
        <v/>
      </c>
      <c r="AH206" s="4" t="str">
        <f>IF($H206=0,"",VLOOKUP($G206,Data!$G$3:$BA$2935,27,FALSE))</f>
        <v/>
      </c>
      <c r="AI206" s="4" t="str">
        <f>IF($H206=0,"",VLOOKUP($G206,Data!$G$3:$BA$2935,28,FALSE))</f>
        <v/>
      </c>
      <c r="AJ206" s="4" t="str">
        <f>IF($H206=0,"",VLOOKUP($G206,Data!$G$3:$BA$2935,29,FALSE))</f>
        <v/>
      </c>
      <c r="AK206" s="4" t="str">
        <f>IF($H206=0,"",VLOOKUP($G206,Data!$G$3:$BA$2935,30,FALSE))</f>
        <v/>
      </c>
      <c r="AL206" s="4" t="str">
        <f>IF($H206=0,"",VLOOKUP($G206,Data!$G$3:$BA$2935,31,FALSE))</f>
        <v/>
      </c>
      <c r="AM206" s="4" t="str">
        <f>IF($H206=0,"",VLOOKUP($G206,Data!$G$3:$BA$2935,32,FALSE))</f>
        <v/>
      </c>
      <c r="AN206" s="4" t="str">
        <f>IF($H206=0,"",VLOOKUP($G206,Data!$G$3:$BA$2935,33,FALSE))</f>
        <v/>
      </c>
      <c r="AO206" s="4" t="str">
        <f>IF($H206=0,"",VLOOKUP($G206,Data!$G$3:$BA$2935,34,FALSE))</f>
        <v/>
      </c>
      <c r="AP206" s="4" t="str">
        <f>IF($H206=0,"",VLOOKUP($G206,Data!$G$3:$BA$2935,35,FALSE))</f>
        <v/>
      </c>
      <c r="AQ206" s="4" t="str">
        <f>IF($H206=0,"",VLOOKUP($G206,Data!$G$3:$BA$2935,36,FALSE))</f>
        <v/>
      </c>
      <c r="AR206" s="4" t="str">
        <f>IF($H206=0,"",VLOOKUP($G206,Data!$G$3:$BA$2935,37,FALSE))</f>
        <v/>
      </c>
      <c r="AS206" s="4" t="str">
        <f>IF($H206=0,"",VLOOKUP($G206,Data!$G$3:$BA$2935,38,FALSE))</f>
        <v/>
      </c>
      <c r="AT206" s="4" t="str">
        <f>IF($H206=0,"",VLOOKUP($G206,Data!$G$3:$BA$2935,39,FALSE))</f>
        <v/>
      </c>
    </row>
    <row r="207" spans="1:46" x14ac:dyDescent="0.25">
      <c r="A207" s="4">
        <f>PSSE!A209</f>
        <v>937011</v>
      </c>
      <c r="B207" s="4" t="str">
        <f>PSSE!B209</f>
        <v>NHANHAC_H1</v>
      </c>
      <c r="C207" s="4">
        <f>PSSE!D209</f>
        <v>10.5</v>
      </c>
      <c r="D207" s="4">
        <f>PSSE!E209</f>
        <v>55</v>
      </c>
      <c r="E207" s="4" t="str">
        <f>PSSE!F209</f>
        <v>TD</v>
      </c>
      <c r="F207" s="4">
        <f>PSSE!G209</f>
        <v>1</v>
      </c>
      <c r="G207" s="4" t="str">
        <f t="shared" si="3"/>
        <v>GEN10.555TD1</v>
      </c>
      <c r="H207" s="4">
        <f>COUNTIF(Data!$G$3:$BA$2935,GEN!$G207)</f>
        <v>1</v>
      </c>
      <c r="I207" s="4" t="str">
        <f>IF($H207=0,"",VLOOKUP($G207,Data!$G$3:$BA$2935,2,FALSE))</f>
        <v>'GENSAL'</v>
      </c>
      <c r="J207" s="4">
        <f>PSSE!C209</f>
        <v>1</v>
      </c>
      <c r="K207" s="4">
        <f>IF($H207=0,"",VLOOKUP($G207,Data!$G$3:$BA$2935,4,FALSE))</f>
        <v>6.6</v>
      </c>
      <c r="L207" s="4">
        <f>IF($H207=0,"",VLOOKUP($G207,Data!$G$3:$BA$2935,5,FALSE))</f>
        <v>0.05</v>
      </c>
      <c r="M207" s="4">
        <f>IF($H207=0,"",VLOOKUP($G207,Data!$G$3:$BA$2935,6,FALSE))</f>
        <v>0.155</v>
      </c>
      <c r="N207" s="4">
        <f>IF($H207=0,"",VLOOKUP($G207,Data!$G$3:$BA$2935,7,FALSE))</f>
        <v>2</v>
      </c>
      <c r="O207" s="4">
        <f>IF($H207=0,"",VLOOKUP($G207,Data!$G$3:$BA$2935,8,FALSE))</f>
        <v>0</v>
      </c>
      <c r="P207" s="4">
        <f>IF($H207=0,"",VLOOKUP($G207,Data!$G$3:$BA$2935,9,FALSE))</f>
        <v>1.1299999999999999</v>
      </c>
      <c r="Q207" s="4">
        <f>IF($H207=0,"",VLOOKUP($G207,Data!$G$3:$BA$2935,10,FALSE))</f>
        <v>0.73399999999999999</v>
      </c>
      <c r="R207" s="4">
        <f>IF($H207=0,"",VLOOKUP($G207,Data!$G$3:$BA$2935,11,FALSE))</f>
        <v>0.26</v>
      </c>
      <c r="S207" s="4">
        <f>IF($H207=0,"",VLOOKUP($G207,Data!$G$3:$BA$2935,12,FALSE))</f>
        <v>0.28000000000000003</v>
      </c>
      <c r="T207" s="4">
        <f>IF($H207=0,"",VLOOKUP($G207,Data!$G$3:$BA$2935,13,FALSE))</f>
        <v>0.104</v>
      </c>
      <c r="U207" s="4">
        <f>IF($H207=0,"",VLOOKUP($G207,Data!$G$3:$BA$2935,14,FALSE))</f>
        <v>0.19400000000000001</v>
      </c>
      <c r="V207" s="4">
        <f>IF($H207=0,"",VLOOKUP($G207,Data!$G$3:$BA$2935,15,FALSE))</f>
        <v>0.68500000000000005</v>
      </c>
      <c r="W207" s="4" t="str">
        <f>IF($H207=0,"",VLOOKUP($G207,Data!$G$3:$BA$2935,16,FALSE))</f>
        <v>/</v>
      </c>
      <c r="X207" s="4" t="str">
        <f>IF($H207=0,"",VLOOKUP($G207,Data!$G$3:$BA$2935,17,FALSE))</f>
        <v>/</v>
      </c>
      <c r="Y207" s="4" t="str">
        <f>IF($H207=0,"",VLOOKUP($G207,Data!$G$3:$BA$2935,18,FALSE))</f>
        <v/>
      </c>
      <c r="Z207" s="4" t="str">
        <f>IF($H207=0,"",VLOOKUP($G207,Data!$G$3:$BA$2935,19,FALSE))</f>
        <v/>
      </c>
      <c r="AA207" s="4" t="str">
        <f>IF($H207=0,"",VLOOKUP($G207,Data!$G$3:$BA$2935,20,FALSE))</f>
        <v/>
      </c>
      <c r="AB207" s="4" t="str">
        <f>IF($H207=0,"",VLOOKUP($G207,Data!$G$3:$BA$2935,21,FALSE))</f>
        <v/>
      </c>
      <c r="AC207" s="4" t="str">
        <f>IF($H207=0,"",VLOOKUP($G207,Data!$G$3:$BA$2935,22,FALSE))</f>
        <v/>
      </c>
      <c r="AD207" s="4" t="str">
        <f>IF($H207=0,"",VLOOKUP($G207,Data!$G$3:$BA$2935,23,FALSE))</f>
        <v/>
      </c>
      <c r="AE207" s="4" t="str">
        <f>IF($H207=0,"",VLOOKUP($G207,Data!$G$3:$BA$2935,24,FALSE))</f>
        <v/>
      </c>
      <c r="AF207" s="4" t="str">
        <f>IF($H207=0,"",VLOOKUP($G207,Data!$G$3:$BA$2935,25,FALSE))</f>
        <v/>
      </c>
      <c r="AG207" s="4" t="str">
        <f>IF($H207=0,"",VLOOKUP($G207,Data!$G$3:$BA$2935,26,FALSE))</f>
        <v/>
      </c>
      <c r="AH207" s="4" t="str">
        <f>IF($H207=0,"",VLOOKUP($G207,Data!$G$3:$BA$2935,27,FALSE))</f>
        <v/>
      </c>
      <c r="AI207" s="4" t="str">
        <f>IF($H207=0,"",VLOOKUP($G207,Data!$G$3:$BA$2935,28,FALSE))</f>
        <v/>
      </c>
      <c r="AJ207" s="4" t="str">
        <f>IF($H207=0,"",VLOOKUP($G207,Data!$G$3:$BA$2935,29,FALSE))</f>
        <v/>
      </c>
      <c r="AK207" s="4" t="str">
        <f>IF($H207=0,"",VLOOKUP($G207,Data!$G$3:$BA$2935,30,FALSE))</f>
        <v/>
      </c>
      <c r="AL207" s="4" t="str">
        <f>IF($H207=0,"",VLOOKUP($G207,Data!$G$3:$BA$2935,31,FALSE))</f>
        <v/>
      </c>
      <c r="AM207" s="4" t="str">
        <f>IF($H207=0,"",VLOOKUP($G207,Data!$G$3:$BA$2935,32,FALSE))</f>
        <v/>
      </c>
      <c r="AN207" s="4" t="str">
        <f>IF($H207=0,"",VLOOKUP($G207,Data!$G$3:$BA$2935,33,FALSE))</f>
        <v/>
      </c>
      <c r="AO207" s="4" t="str">
        <f>IF($H207=0,"",VLOOKUP($G207,Data!$G$3:$BA$2935,34,FALSE))</f>
        <v/>
      </c>
      <c r="AP207" s="4" t="str">
        <f>IF($H207=0,"",VLOOKUP($G207,Data!$G$3:$BA$2935,35,FALSE))</f>
        <v/>
      </c>
      <c r="AQ207" s="4" t="str">
        <f>IF($H207=0,"",VLOOKUP($G207,Data!$G$3:$BA$2935,36,FALSE))</f>
        <v/>
      </c>
      <c r="AR207" s="4" t="str">
        <f>IF($H207=0,"",VLOOKUP($G207,Data!$G$3:$BA$2935,37,FALSE))</f>
        <v/>
      </c>
      <c r="AS207" s="4" t="str">
        <f>IF($H207=0,"",VLOOKUP($G207,Data!$G$3:$BA$2935,38,FALSE))</f>
        <v/>
      </c>
      <c r="AT207" s="4" t="str">
        <f>IF($H207=0,"",VLOOKUP($G207,Data!$G$3:$BA$2935,39,FALSE))</f>
        <v/>
      </c>
    </row>
    <row r="208" spans="1:46" x14ac:dyDescent="0.25">
      <c r="A208" s="4">
        <f>PSSE!A210</f>
        <v>937021</v>
      </c>
      <c r="B208" s="4" t="str">
        <f>PSSE!B210</f>
        <v>KHEBO_H1</v>
      </c>
      <c r="C208" s="4">
        <f>PSSE!D210</f>
        <v>13.8</v>
      </c>
      <c r="D208" s="4">
        <f>PSSE!E210</f>
        <v>110</v>
      </c>
      <c r="E208" s="4" t="str">
        <f>PSSE!F210</f>
        <v>TD</v>
      </c>
      <c r="F208" s="4">
        <f>PSSE!G210</f>
        <v>1</v>
      </c>
      <c r="G208" s="4" t="str">
        <f t="shared" si="3"/>
        <v>GEN13.8110TD1</v>
      </c>
      <c r="H208" s="4">
        <f>COUNTIF(Data!$G$3:$BA$2935,GEN!$G208)</f>
        <v>1</v>
      </c>
      <c r="I208" s="4" t="str">
        <f>IF($H208=0,"",VLOOKUP($G208,Data!$G$3:$BA$2935,2,FALSE))</f>
        <v>'GENSAL'</v>
      </c>
      <c r="J208" s="4">
        <f>PSSE!C210</f>
        <v>1</v>
      </c>
      <c r="K208" s="4">
        <f>IF($H208=0,"",VLOOKUP($G208,Data!$G$3:$BA$2935,4,FALSE))</f>
        <v>7.2</v>
      </c>
      <c r="L208" s="4">
        <f>IF($H208=0,"",VLOOKUP($G208,Data!$G$3:$BA$2935,5,FALSE))</f>
        <v>0.123</v>
      </c>
      <c r="M208" s="4">
        <f>IF($H208=0,"",VLOOKUP($G208,Data!$G$3:$BA$2935,6,FALSE))</f>
        <v>7.4999999999999997E-2</v>
      </c>
      <c r="N208" s="4">
        <f>IF($H208=0,"",VLOOKUP($G208,Data!$G$3:$BA$2935,7,FALSE))</f>
        <v>4.6769999999999996</v>
      </c>
      <c r="O208" s="4">
        <f>IF($H208=0,"",VLOOKUP($G208,Data!$G$3:$BA$2935,8,FALSE))</f>
        <v>0</v>
      </c>
      <c r="P208" s="4">
        <f>IF($H208=0,"",VLOOKUP($G208,Data!$G$3:$BA$2935,9,FALSE))</f>
        <v>0.87</v>
      </c>
      <c r="Q208" s="4">
        <f>IF($H208=0,"",VLOOKUP($G208,Data!$G$3:$BA$2935,10,FALSE))</f>
        <v>0.57999999999999996</v>
      </c>
      <c r="R208" s="4">
        <f>IF($H208=0,"",VLOOKUP($G208,Data!$G$3:$BA$2935,11,FALSE))</f>
        <v>0.27</v>
      </c>
      <c r="S208" s="4">
        <f>IF($H208=0,"",VLOOKUP($G208,Data!$G$3:$BA$2935,12,FALSE))</f>
        <v>0.18</v>
      </c>
      <c r="T208" s="4">
        <f>IF($H208=0,"",VLOOKUP($G208,Data!$G$3:$BA$2935,13,FALSE))</f>
        <v>0.11600000000000001</v>
      </c>
      <c r="U208" s="4">
        <f>IF($H208=0,"",VLOOKUP($G208,Data!$G$3:$BA$2935,14,FALSE))</f>
        <v>0.17799999999999999</v>
      </c>
      <c r="V208" s="4">
        <f>IF($H208=0,"",VLOOKUP($G208,Data!$G$3:$BA$2935,15,FALSE))</f>
        <v>0.59199999999999997</v>
      </c>
      <c r="W208" s="4" t="str">
        <f>IF($H208=0,"",VLOOKUP($G208,Data!$G$3:$BA$2935,16,FALSE))</f>
        <v>/</v>
      </c>
      <c r="X208" s="4" t="str">
        <f>IF($H208=0,"",VLOOKUP($G208,Data!$G$3:$BA$2935,17,FALSE))</f>
        <v>/</v>
      </c>
      <c r="Y208" s="4" t="str">
        <f>IF($H208=0,"",VLOOKUP($G208,Data!$G$3:$BA$2935,18,FALSE))</f>
        <v/>
      </c>
      <c r="Z208" s="4" t="str">
        <f>IF($H208=0,"",VLOOKUP($G208,Data!$G$3:$BA$2935,19,FALSE))</f>
        <v/>
      </c>
      <c r="AA208" s="4" t="str">
        <f>IF($H208=0,"",VLOOKUP($G208,Data!$G$3:$BA$2935,20,FALSE))</f>
        <v/>
      </c>
      <c r="AB208" s="4" t="str">
        <f>IF($H208=0,"",VLOOKUP($G208,Data!$G$3:$BA$2935,21,FALSE))</f>
        <v/>
      </c>
      <c r="AC208" s="4" t="str">
        <f>IF($H208=0,"",VLOOKUP($G208,Data!$G$3:$BA$2935,22,FALSE))</f>
        <v/>
      </c>
      <c r="AD208" s="4" t="str">
        <f>IF($H208=0,"",VLOOKUP($G208,Data!$G$3:$BA$2935,23,FALSE))</f>
        <v/>
      </c>
      <c r="AE208" s="4" t="str">
        <f>IF($H208=0,"",VLOOKUP($G208,Data!$G$3:$BA$2935,24,FALSE))</f>
        <v/>
      </c>
      <c r="AF208" s="4" t="str">
        <f>IF($H208=0,"",VLOOKUP($G208,Data!$G$3:$BA$2935,25,FALSE))</f>
        <v/>
      </c>
      <c r="AG208" s="4" t="str">
        <f>IF($H208=0,"",VLOOKUP($G208,Data!$G$3:$BA$2935,26,FALSE))</f>
        <v/>
      </c>
      <c r="AH208" s="4" t="str">
        <f>IF($H208=0,"",VLOOKUP($G208,Data!$G$3:$BA$2935,27,FALSE))</f>
        <v/>
      </c>
      <c r="AI208" s="4" t="str">
        <f>IF($H208=0,"",VLOOKUP($G208,Data!$G$3:$BA$2935,28,FALSE))</f>
        <v/>
      </c>
      <c r="AJ208" s="4" t="str">
        <f>IF($H208=0,"",VLOOKUP($G208,Data!$G$3:$BA$2935,29,FALSE))</f>
        <v/>
      </c>
      <c r="AK208" s="4" t="str">
        <f>IF($H208=0,"",VLOOKUP($G208,Data!$G$3:$BA$2935,30,FALSE))</f>
        <v/>
      </c>
      <c r="AL208" s="4" t="str">
        <f>IF($H208=0,"",VLOOKUP($G208,Data!$G$3:$BA$2935,31,FALSE))</f>
        <v/>
      </c>
      <c r="AM208" s="4" t="str">
        <f>IF($H208=0,"",VLOOKUP($G208,Data!$G$3:$BA$2935,32,FALSE))</f>
        <v/>
      </c>
      <c r="AN208" s="4" t="str">
        <f>IF($H208=0,"",VLOOKUP($G208,Data!$G$3:$BA$2935,33,FALSE))</f>
        <v/>
      </c>
      <c r="AO208" s="4" t="str">
        <f>IF($H208=0,"",VLOOKUP($G208,Data!$G$3:$BA$2935,34,FALSE))</f>
        <v/>
      </c>
      <c r="AP208" s="4" t="str">
        <f>IF($H208=0,"",VLOOKUP($G208,Data!$G$3:$BA$2935,35,FALSE))</f>
        <v/>
      </c>
      <c r="AQ208" s="4" t="str">
        <f>IF($H208=0,"",VLOOKUP($G208,Data!$G$3:$BA$2935,36,FALSE))</f>
        <v/>
      </c>
      <c r="AR208" s="4" t="str">
        <f>IF($H208=0,"",VLOOKUP($G208,Data!$G$3:$BA$2935,37,FALSE))</f>
        <v/>
      </c>
      <c r="AS208" s="4" t="str">
        <f>IF($H208=0,"",VLOOKUP($G208,Data!$G$3:$BA$2935,38,FALSE))</f>
        <v/>
      </c>
      <c r="AT208" s="4" t="str">
        <f>IF($H208=0,"",VLOOKUP($G208,Data!$G$3:$BA$2935,39,FALSE))</f>
        <v/>
      </c>
    </row>
    <row r="209" spans="1:46" x14ac:dyDescent="0.25">
      <c r="A209" s="4">
        <f>PSSE!A211</f>
        <v>937031</v>
      </c>
      <c r="B209" s="4" t="str">
        <f>PSSE!B211</f>
        <v>NAMMO_H1</v>
      </c>
      <c r="C209" s="4">
        <f>PSSE!D211</f>
        <v>13.8</v>
      </c>
      <c r="D209" s="4">
        <f>PSSE!E211</f>
        <v>110</v>
      </c>
      <c r="E209" s="4" t="str">
        <f>PSSE!F211</f>
        <v>TD</v>
      </c>
      <c r="F209" s="4">
        <f>PSSE!G211</f>
        <v>1</v>
      </c>
      <c r="G209" s="4" t="str">
        <f t="shared" si="3"/>
        <v>GEN13.8110TD1</v>
      </c>
      <c r="H209" s="4">
        <f>COUNTIF(Data!$G$3:$BA$2935,GEN!$G209)</f>
        <v>1</v>
      </c>
      <c r="I209" s="4" t="str">
        <f>IF($H209=0,"",VLOOKUP($G209,Data!$G$3:$BA$2935,2,FALSE))</f>
        <v>'GENSAL'</v>
      </c>
      <c r="J209" s="4">
        <f>PSSE!C211</f>
        <v>1</v>
      </c>
      <c r="K209" s="4">
        <f>IF($H209=0,"",VLOOKUP($G209,Data!$G$3:$BA$2935,4,FALSE))</f>
        <v>7.2</v>
      </c>
      <c r="L209" s="4">
        <f>IF($H209=0,"",VLOOKUP($G209,Data!$G$3:$BA$2935,5,FALSE))</f>
        <v>0.123</v>
      </c>
      <c r="M209" s="4">
        <f>IF($H209=0,"",VLOOKUP($G209,Data!$G$3:$BA$2935,6,FALSE))</f>
        <v>7.4999999999999997E-2</v>
      </c>
      <c r="N209" s="4">
        <f>IF($H209=0,"",VLOOKUP($G209,Data!$G$3:$BA$2935,7,FALSE))</f>
        <v>4.6769999999999996</v>
      </c>
      <c r="O209" s="4">
        <f>IF($H209=0,"",VLOOKUP($G209,Data!$G$3:$BA$2935,8,FALSE))</f>
        <v>0</v>
      </c>
      <c r="P209" s="4">
        <f>IF($H209=0,"",VLOOKUP($G209,Data!$G$3:$BA$2935,9,FALSE))</f>
        <v>0.87</v>
      </c>
      <c r="Q209" s="4">
        <f>IF($H209=0,"",VLOOKUP($G209,Data!$G$3:$BA$2935,10,FALSE))</f>
        <v>0.57999999999999996</v>
      </c>
      <c r="R209" s="4">
        <f>IF($H209=0,"",VLOOKUP($G209,Data!$G$3:$BA$2935,11,FALSE))</f>
        <v>0.27</v>
      </c>
      <c r="S209" s="4">
        <f>IF($H209=0,"",VLOOKUP($G209,Data!$G$3:$BA$2935,12,FALSE))</f>
        <v>0.18</v>
      </c>
      <c r="T209" s="4">
        <f>IF($H209=0,"",VLOOKUP($G209,Data!$G$3:$BA$2935,13,FALSE))</f>
        <v>0.11600000000000001</v>
      </c>
      <c r="U209" s="4">
        <f>IF($H209=0,"",VLOOKUP($G209,Data!$G$3:$BA$2935,14,FALSE))</f>
        <v>0.17799999999999999</v>
      </c>
      <c r="V209" s="4">
        <f>IF($H209=0,"",VLOOKUP($G209,Data!$G$3:$BA$2935,15,FALSE))</f>
        <v>0.59199999999999997</v>
      </c>
      <c r="W209" s="4" t="str">
        <f>IF($H209=0,"",VLOOKUP($G209,Data!$G$3:$BA$2935,16,FALSE))</f>
        <v>/</v>
      </c>
      <c r="X209" s="4" t="str">
        <f>IF($H209=0,"",VLOOKUP($G209,Data!$G$3:$BA$2935,17,FALSE))</f>
        <v>/</v>
      </c>
      <c r="Y209" s="4" t="str">
        <f>IF($H209=0,"",VLOOKUP($G209,Data!$G$3:$BA$2935,18,FALSE))</f>
        <v/>
      </c>
      <c r="Z209" s="4" t="str">
        <f>IF($H209=0,"",VLOOKUP($G209,Data!$G$3:$BA$2935,19,FALSE))</f>
        <v/>
      </c>
      <c r="AA209" s="4" t="str">
        <f>IF($H209=0,"",VLOOKUP($G209,Data!$G$3:$BA$2935,20,FALSE))</f>
        <v/>
      </c>
      <c r="AB209" s="4" t="str">
        <f>IF($H209=0,"",VLOOKUP($G209,Data!$G$3:$BA$2935,21,FALSE))</f>
        <v/>
      </c>
      <c r="AC209" s="4" t="str">
        <f>IF($H209=0,"",VLOOKUP($G209,Data!$G$3:$BA$2935,22,FALSE))</f>
        <v/>
      </c>
      <c r="AD209" s="4" t="str">
        <f>IF($H209=0,"",VLOOKUP($G209,Data!$G$3:$BA$2935,23,FALSE))</f>
        <v/>
      </c>
      <c r="AE209" s="4" t="str">
        <f>IF($H209=0,"",VLOOKUP($G209,Data!$G$3:$BA$2935,24,FALSE))</f>
        <v/>
      </c>
      <c r="AF209" s="4" t="str">
        <f>IF($H209=0,"",VLOOKUP($G209,Data!$G$3:$BA$2935,25,FALSE))</f>
        <v/>
      </c>
      <c r="AG209" s="4" t="str">
        <f>IF($H209=0,"",VLOOKUP($G209,Data!$G$3:$BA$2935,26,FALSE))</f>
        <v/>
      </c>
      <c r="AH209" s="4" t="str">
        <f>IF($H209=0,"",VLOOKUP($G209,Data!$G$3:$BA$2935,27,FALSE))</f>
        <v/>
      </c>
      <c r="AI209" s="4" t="str">
        <f>IF($H209=0,"",VLOOKUP($G209,Data!$G$3:$BA$2935,28,FALSE))</f>
        <v/>
      </c>
      <c r="AJ209" s="4" t="str">
        <f>IF($H209=0,"",VLOOKUP($G209,Data!$G$3:$BA$2935,29,FALSE))</f>
        <v/>
      </c>
      <c r="AK209" s="4" t="str">
        <f>IF($H209=0,"",VLOOKUP($G209,Data!$G$3:$BA$2935,30,FALSE))</f>
        <v/>
      </c>
      <c r="AL209" s="4" t="str">
        <f>IF($H209=0,"",VLOOKUP($G209,Data!$G$3:$BA$2935,31,FALSE))</f>
        <v/>
      </c>
      <c r="AM209" s="4" t="str">
        <f>IF($H209=0,"",VLOOKUP($G209,Data!$G$3:$BA$2935,32,FALSE))</f>
        <v/>
      </c>
      <c r="AN209" s="4" t="str">
        <f>IF($H209=0,"",VLOOKUP($G209,Data!$G$3:$BA$2935,33,FALSE))</f>
        <v/>
      </c>
      <c r="AO209" s="4" t="str">
        <f>IF($H209=0,"",VLOOKUP($G209,Data!$G$3:$BA$2935,34,FALSE))</f>
        <v/>
      </c>
      <c r="AP209" s="4" t="str">
        <f>IF($H209=0,"",VLOOKUP($G209,Data!$G$3:$BA$2935,35,FALSE))</f>
        <v/>
      </c>
      <c r="AQ209" s="4" t="str">
        <f>IF($H209=0,"",VLOOKUP($G209,Data!$G$3:$BA$2935,36,FALSE))</f>
        <v/>
      </c>
      <c r="AR209" s="4" t="str">
        <f>IF($H209=0,"",VLOOKUP($G209,Data!$G$3:$BA$2935,37,FALSE))</f>
        <v/>
      </c>
      <c r="AS209" s="4" t="str">
        <f>IF($H209=0,"",VLOOKUP($G209,Data!$G$3:$BA$2935,38,FALSE))</f>
        <v/>
      </c>
      <c r="AT209" s="4" t="str">
        <f>IF($H209=0,"",VLOOKUP($G209,Data!$G$3:$BA$2935,39,FALSE))</f>
        <v/>
      </c>
    </row>
    <row r="210" spans="1:46" x14ac:dyDescent="0.25">
      <c r="A210" s="4">
        <f>PSSE!A212</f>
        <v>937035</v>
      </c>
      <c r="B210" s="4" t="str">
        <f>PSSE!B212</f>
        <v>NAMMO1_H1</v>
      </c>
      <c r="C210" s="4">
        <f>PSSE!D212</f>
        <v>13.8</v>
      </c>
      <c r="D210" s="4">
        <f>PSSE!E212</f>
        <v>75</v>
      </c>
      <c r="E210" s="4" t="str">
        <f>PSSE!F212</f>
        <v>TD</v>
      </c>
      <c r="F210" s="4">
        <f>PSSE!G212</f>
        <v>1</v>
      </c>
      <c r="G210" s="4" t="str">
        <f t="shared" si="3"/>
        <v>GEN13.875TD1</v>
      </c>
      <c r="H210" s="4">
        <f>COUNTIF(Data!$G$3:$BA$2935,GEN!$G210)</f>
        <v>1</v>
      </c>
      <c r="I210" s="4" t="str">
        <f>IF($H210=0,"",VLOOKUP($G210,Data!$G$3:$BA$2935,2,FALSE))</f>
        <v>'GENSAL'</v>
      </c>
      <c r="J210" s="4">
        <f>PSSE!C212</f>
        <v>1</v>
      </c>
      <c r="K210" s="4">
        <f>IF($H210=0,"",VLOOKUP($G210,Data!$G$3:$BA$2935,4,FALSE))</f>
        <v>7.2</v>
      </c>
      <c r="L210" s="4">
        <f>IF($H210=0,"",VLOOKUP($G210,Data!$G$3:$BA$2935,5,FALSE))</f>
        <v>0.123</v>
      </c>
      <c r="M210" s="4">
        <f>IF($H210=0,"",VLOOKUP($G210,Data!$G$3:$BA$2935,6,FALSE))</f>
        <v>7.4999999999999997E-2</v>
      </c>
      <c r="N210" s="4">
        <f>IF($H210=0,"",VLOOKUP($G210,Data!$G$3:$BA$2935,7,FALSE))</f>
        <v>4.6769999999999996</v>
      </c>
      <c r="O210" s="4">
        <f>IF($H210=0,"",VLOOKUP($G210,Data!$G$3:$BA$2935,8,FALSE))</f>
        <v>0</v>
      </c>
      <c r="P210" s="4">
        <f>IF($H210=0,"",VLOOKUP($G210,Data!$G$3:$BA$2935,9,FALSE))</f>
        <v>0.87</v>
      </c>
      <c r="Q210" s="4">
        <f>IF($H210=0,"",VLOOKUP($G210,Data!$G$3:$BA$2935,10,FALSE))</f>
        <v>0.57999999999999996</v>
      </c>
      <c r="R210" s="4">
        <f>IF($H210=0,"",VLOOKUP($G210,Data!$G$3:$BA$2935,11,FALSE))</f>
        <v>0.27</v>
      </c>
      <c r="S210" s="4">
        <f>IF($H210=0,"",VLOOKUP($G210,Data!$G$3:$BA$2935,12,FALSE))</f>
        <v>0.22</v>
      </c>
      <c r="T210" s="4">
        <f>IF($H210=0,"",VLOOKUP($G210,Data!$G$3:$BA$2935,13,FALSE))</f>
        <v>0.11600000000000001</v>
      </c>
      <c r="U210" s="4">
        <f>IF($H210=0,"",VLOOKUP($G210,Data!$G$3:$BA$2935,14,FALSE))</f>
        <v>0.17799999999999999</v>
      </c>
      <c r="V210" s="4">
        <f>IF($H210=0,"",VLOOKUP($G210,Data!$G$3:$BA$2935,15,FALSE))</f>
        <v>0.59199999999999997</v>
      </c>
      <c r="W210" s="4" t="str">
        <f>IF($H210=0,"",VLOOKUP($G210,Data!$G$3:$BA$2935,16,FALSE))</f>
        <v>/</v>
      </c>
      <c r="X210" s="4" t="str">
        <f>IF($H210=0,"",VLOOKUP($G210,Data!$G$3:$BA$2935,17,FALSE))</f>
        <v>/</v>
      </c>
      <c r="Y210" s="4" t="str">
        <f>IF($H210=0,"",VLOOKUP($G210,Data!$G$3:$BA$2935,18,FALSE))</f>
        <v/>
      </c>
      <c r="Z210" s="4" t="str">
        <f>IF($H210=0,"",VLOOKUP($G210,Data!$G$3:$BA$2935,19,FALSE))</f>
        <v/>
      </c>
      <c r="AA210" s="4" t="str">
        <f>IF($H210=0,"",VLOOKUP($G210,Data!$G$3:$BA$2935,20,FALSE))</f>
        <v/>
      </c>
      <c r="AB210" s="4" t="str">
        <f>IF($H210=0,"",VLOOKUP($G210,Data!$G$3:$BA$2935,21,FALSE))</f>
        <v/>
      </c>
      <c r="AC210" s="4" t="str">
        <f>IF($H210=0,"",VLOOKUP($G210,Data!$G$3:$BA$2935,22,FALSE))</f>
        <v/>
      </c>
      <c r="AD210" s="4" t="str">
        <f>IF($H210=0,"",VLOOKUP($G210,Data!$G$3:$BA$2935,23,FALSE))</f>
        <v/>
      </c>
      <c r="AE210" s="4" t="str">
        <f>IF($H210=0,"",VLOOKUP($G210,Data!$G$3:$BA$2935,24,FALSE))</f>
        <v/>
      </c>
      <c r="AF210" s="4" t="str">
        <f>IF($H210=0,"",VLOOKUP($G210,Data!$G$3:$BA$2935,25,FALSE))</f>
        <v/>
      </c>
      <c r="AG210" s="4" t="str">
        <f>IF($H210=0,"",VLOOKUP($G210,Data!$G$3:$BA$2935,26,FALSE))</f>
        <v/>
      </c>
      <c r="AH210" s="4" t="str">
        <f>IF($H210=0,"",VLOOKUP($G210,Data!$G$3:$BA$2935,27,FALSE))</f>
        <v/>
      </c>
      <c r="AI210" s="4" t="str">
        <f>IF($H210=0,"",VLOOKUP($G210,Data!$G$3:$BA$2935,28,FALSE))</f>
        <v/>
      </c>
      <c r="AJ210" s="4" t="str">
        <f>IF($H210=0,"",VLOOKUP($G210,Data!$G$3:$BA$2935,29,FALSE))</f>
        <v/>
      </c>
      <c r="AK210" s="4" t="str">
        <f>IF($H210=0,"",VLOOKUP($G210,Data!$G$3:$BA$2935,30,FALSE))</f>
        <v/>
      </c>
      <c r="AL210" s="4" t="str">
        <f>IF($H210=0,"",VLOOKUP($G210,Data!$G$3:$BA$2935,31,FALSE))</f>
        <v/>
      </c>
      <c r="AM210" s="4" t="str">
        <f>IF($H210=0,"",VLOOKUP($G210,Data!$G$3:$BA$2935,32,FALSE))</f>
        <v/>
      </c>
      <c r="AN210" s="4" t="str">
        <f>IF($H210=0,"",VLOOKUP($G210,Data!$G$3:$BA$2935,33,FALSE))</f>
        <v/>
      </c>
      <c r="AO210" s="4" t="str">
        <f>IF($H210=0,"",VLOOKUP($G210,Data!$G$3:$BA$2935,34,FALSE))</f>
        <v/>
      </c>
      <c r="AP210" s="4" t="str">
        <f>IF($H210=0,"",VLOOKUP($G210,Data!$G$3:$BA$2935,35,FALSE))</f>
        <v/>
      </c>
      <c r="AQ210" s="4" t="str">
        <f>IF($H210=0,"",VLOOKUP($G210,Data!$G$3:$BA$2935,36,FALSE))</f>
        <v/>
      </c>
      <c r="AR210" s="4" t="str">
        <f>IF($H210=0,"",VLOOKUP($G210,Data!$G$3:$BA$2935,37,FALSE))</f>
        <v/>
      </c>
      <c r="AS210" s="4" t="str">
        <f>IF($H210=0,"",VLOOKUP($G210,Data!$G$3:$BA$2935,38,FALSE))</f>
        <v/>
      </c>
      <c r="AT210" s="4" t="str">
        <f>IF($H210=0,"",VLOOKUP($G210,Data!$G$3:$BA$2935,39,FALSE))</f>
        <v/>
      </c>
    </row>
    <row r="211" spans="1:46" x14ac:dyDescent="0.25">
      <c r="A211" s="4">
        <f>PSSE!A213</f>
        <v>937041</v>
      </c>
      <c r="B211" s="4" t="str">
        <f>PSSE!B213</f>
        <v>HUANA_H1</v>
      </c>
      <c r="C211" s="4">
        <f>PSSE!D213</f>
        <v>15.8</v>
      </c>
      <c r="D211" s="4">
        <f>PSSE!E213</f>
        <v>180</v>
      </c>
      <c r="E211" s="4" t="str">
        <f>PSSE!F213</f>
        <v>TD</v>
      </c>
      <c r="F211" s="4">
        <f>PSSE!G213</f>
        <v>1</v>
      </c>
      <c r="G211" s="4" t="str">
        <f t="shared" si="3"/>
        <v>GEN15.8180TD1</v>
      </c>
      <c r="H211" s="4">
        <f>COUNTIF(Data!$G$3:$BA$2935,GEN!$G211)</f>
        <v>1</v>
      </c>
      <c r="I211" s="4" t="str">
        <f>IF($H211=0,"",VLOOKUP($G211,Data!$G$3:$BA$2935,2,FALSE))</f>
        <v>'GENSAL'</v>
      </c>
      <c r="J211" s="4">
        <f>PSSE!C213</f>
        <v>1</v>
      </c>
      <c r="K211" s="4">
        <f>IF($H211=0,"",VLOOKUP($G211,Data!$G$3:$BA$2935,4,FALSE))</f>
        <v>7.2</v>
      </c>
      <c r="L211" s="4">
        <f>IF($H211=0,"",VLOOKUP($G211,Data!$G$3:$BA$2935,5,FALSE))</f>
        <v>0.123</v>
      </c>
      <c r="M211" s="4">
        <f>IF($H211=0,"",VLOOKUP($G211,Data!$G$3:$BA$2935,6,FALSE))</f>
        <v>7.4999999999999997E-2</v>
      </c>
      <c r="N211" s="4">
        <f>IF($H211=0,"",VLOOKUP($G211,Data!$G$3:$BA$2935,7,FALSE))</f>
        <v>4.6769999999999996</v>
      </c>
      <c r="O211" s="4">
        <f>IF($H211=0,"",VLOOKUP($G211,Data!$G$3:$BA$2935,8,FALSE))</f>
        <v>0</v>
      </c>
      <c r="P211" s="4">
        <f>IF($H211=0,"",VLOOKUP($G211,Data!$G$3:$BA$2935,9,FALSE))</f>
        <v>0.87</v>
      </c>
      <c r="Q211" s="4">
        <f>IF($H211=0,"",VLOOKUP($G211,Data!$G$3:$BA$2935,10,FALSE))</f>
        <v>0.57999999999999996</v>
      </c>
      <c r="R211" s="4">
        <f>IF($H211=0,"",VLOOKUP($G211,Data!$G$3:$BA$2935,11,FALSE))</f>
        <v>0.27</v>
      </c>
      <c r="S211" s="4">
        <f>IF($H211=0,"",VLOOKUP($G211,Data!$G$3:$BA$2935,12,FALSE))</f>
        <v>0.2</v>
      </c>
      <c r="T211" s="4">
        <f>IF($H211=0,"",VLOOKUP($G211,Data!$G$3:$BA$2935,13,FALSE))</f>
        <v>0.11600000000000001</v>
      </c>
      <c r="U211" s="4">
        <f>IF($H211=0,"",VLOOKUP($G211,Data!$G$3:$BA$2935,14,FALSE))</f>
        <v>0.17799999999999999</v>
      </c>
      <c r="V211" s="4">
        <f>IF($H211=0,"",VLOOKUP($G211,Data!$G$3:$BA$2935,15,FALSE))</f>
        <v>0.59199999999999997</v>
      </c>
      <c r="W211" s="4" t="str">
        <f>IF($H211=0,"",VLOOKUP($G211,Data!$G$3:$BA$2935,16,FALSE))</f>
        <v>/</v>
      </c>
      <c r="X211" s="4" t="str">
        <f>IF($H211=0,"",VLOOKUP($G211,Data!$G$3:$BA$2935,17,FALSE))</f>
        <v>/</v>
      </c>
      <c r="Y211" s="4" t="str">
        <f>IF($H211=0,"",VLOOKUP($G211,Data!$G$3:$BA$2935,18,FALSE))</f>
        <v/>
      </c>
      <c r="Z211" s="4" t="str">
        <f>IF($H211=0,"",VLOOKUP($G211,Data!$G$3:$BA$2935,19,FALSE))</f>
        <v/>
      </c>
      <c r="AA211" s="4" t="str">
        <f>IF($H211=0,"",VLOOKUP($G211,Data!$G$3:$BA$2935,20,FALSE))</f>
        <v/>
      </c>
      <c r="AB211" s="4" t="str">
        <f>IF($H211=0,"",VLOOKUP($G211,Data!$G$3:$BA$2935,21,FALSE))</f>
        <v/>
      </c>
      <c r="AC211" s="4" t="str">
        <f>IF($H211=0,"",VLOOKUP($G211,Data!$G$3:$BA$2935,22,FALSE))</f>
        <v/>
      </c>
      <c r="AD211" s="4" t="str">
        <f>IF($H211=0,"",VLOOKUP($G211,Data!$G$3:$BA$2935,23,FALSE))</f>
        <v/>
      </c>
      <c r="AE211" s="4" t="str">
        <f>IF($H211=0,"",VLOOKUP($G211,Data!$G$3:$BA$2935,24,FALSE))</f>
        <v/>
      </c>
      <c r="AF211" s="4" t="str">
        <f>IF($H211=0,"",VLOOKUP($G211,Data!$G$3:$BA$2935,25,FALSE))</f>
        <v/>
      </c>
      <c r="AG211" s="4" t="str">
        <f>IF($H211=0,"",VLOOKUP($G211,Data!$G$3:$BA$2935,26,FALSE))</f>
        <v/>
      </c>
      <c r="AH211" s="4" t="str">
        <f>IF($H211=0,"",VLOOKUP($G211,Data!$G$3:$BA$2935,27,FALSE))</f>
        <v/>
      </c>
      <c r="AI211" s="4" t="str">
        <f>IF($H211=0,"",VLOOKUP($G211,Data!$G$3:$BA$2935,28,FALSE))</f>
        <v/>
      </c>
      <c r="AJ211" s="4" t="str">
        <f>IF($H211=0,"",VLOOKUP($G211,Data!$G$3:$BA$2935,29,FALSE))</f>
        <v/>
      </c>
      <c r="AK211" s="4" t="str">
        <f>IF($H211=0,"",VLOOKUP($G211,Data!$G$3:$BA$2935,30,FALSE))</f>
        <v/>
      </c>
      <c r="AL211" s="4" t="str">
        <f>IF($H211=0,"",VLOOKUP($G211,Data!$G$3:$BA$2935,31,FALSE))</f>
        <v/>
      </c>
      <c r="AM211" s="4" t="str">
        <f>IF($H211=0,"",VLOOKUP($G211,Data!$G$3:$BA$2935,32,FALSE))</f>
        <v/>
      </c>
      <c r="AN211" s="4" t="str">
        <f>IF($H211=0,"",VLOOKUP($G211,Data!$G$3:$BA$2935,33,FALSE))</f>
        <v/>
      </c>
      <c r="AO211" s="4" t="str">
        <f>IF($H211=0,"",VLOOKUP($G211,Data!$G$3:$BA$2935,34,FALSE))</f>
        <v/>
      </c>
      <c r="AP211" s="4" t="str">
        <f>IF($H211=0,"",VLOOKUP($G211,Data!$G$3:$BA$2935,35,FALSE))</f>
        <v/>
      </c>
      <c r="AQ211" s="4" t="str">
        <f>IF($H211=0,"",VLOOKUP($G211,Data!$G$3:$BA$2935,36,FALSE))</f>
        <v/>
      </c>
      <c r="AR211" s="4" t="str">
        <f>IF($H211=0,"",VLOOKUP($G211,Data!$G$3:$BA$2935,37,FALSE))</f>
        <v/>
      </c>
      <c r="AS211" s="4" t="str">
        <f>IF($H211=0,"",VLOOKUP($G211,Data!$G$3:$BA$2935,38,FALSE))</f>
        <v/>
      </c>
      <c r="AT211" s="4" t="str">
        <f>IF($H211=0,"",VLOOKUP($G211,Data!$G$3:$BA$2935,39,FALSE))</f>
        <v/>
      </c>
    </row>
    <row r="212" spans="1:46" x14ac:dyDescent="0.25">
      <c r="A212" s="4">
        <f>PSSE!A214</f>
        <v>937051</v>
      </c>
      <c r="B212" s="4" t="str">
        <f>PSSE!B214</f>
        <v>SONGHIEU_H1</v>
      </c>
      <c r="C212" s="4">
        <f>PSSE!D214</f>
        <v>13.8</v>
      </c>
      <c r="D212" s="4">
        <f>PSSE!E214</f>
        <v>54</v>
      </c>
      <c r="E212" s="4" t="str">
        <f>PSSE!F214</f>
        <v>TD</v>
      </c>
      <c r="F212" s="4">
        <f>PSSE!G214</f>
        <v>1</v>
      </c>
      <c r="G212" s="4" t="str">
        <f t="shared" si="3"/>
        <v>GEN13.854TD1</v>
      </c>
      <c r="H212" s="4">
        <f>COUNTIF(Data!$G$3:$BA$2935,GEN!$G212)</f>
        <v>1</v>
      </c>
      <c r="I212" s="4" t="str">
        <f>IF($H212=0,"",VLOOKUP($G212,Data!$G$3:$BA$2935,2,FALSE))</f>
        <v>'GENSAL'</v>
      </c>
      <c r="J212" s="4">
        <f>PSSE!C214</f>
        <v>1</v>
      </c>
      <c r="K212" s="4">
        <f>IF($H212=0,"",VLOOKUP($G212,Data!$G$3:$BA$2935,4,FALSE))</f>
        <v>9.99</v>
      </c>
      <c r="L212" s="4">
        <f>IF($H212=0,"",VLOOKUP($G212,Data!$G$3:$BA$2935,5,FALSE))</f>
        <v>0.1</v>
      </c>
      <c r="M212" s="4">
        <f>IF($H212=0,"",VLOOKUP($G212,Data!$G$3:$BA$2935,6,FALSE))</f>
        <v>0.12</v>
      </c>
      <c r="N212" s="4">
        <f>IF($H212=0,"",VLOOKUP($G212,Data!$G$3:$BA$2935,7,FALSE))</f>
        <v>3.63</v>
      </c>
      <c r="O212" s="4">
        <f>IF($H212=0,"",VLOOKUP($G212,Data!$G$3:$BA$2935,8,FALSE))</f>
        <v>0.5</v>
      </c>
      <c r="P212" s="4">
        <f>IF($H212=0,"",VLOOKUP($G212,Data!$G$3:$BA$2935,9,FALSE))</f>
        <v>1.07</v>
      </c>
      <c r="Q212" s="4">
        <f>IF($H212=0,"",VLOOKUP($G212,Data!$G$3:$BA$2935,10,FALSE))</f>
        <v>0.74</v>
      </c>
      <c r="R212" s="4">
        <f>IF($H212=0,"",VLOOKUP($G212,Data!$G$3:$BA$2935,11,FALSE))</f>
        <v>0.24</v>
      </c>
      <c r="S212" s="4">
        <f>IF($H212=0,"",VLOOKUP($G212,Data!$G$3:$BA$2935,12,FALSE))</f>
        <v>0.33</v>
      </c>
      <c r="T212" s="4">
        <f>IF($H212=0,"",VLOOKUP($G212,Data!$G$3:$BA$2935,13,FALSE))</f>
        <v>0.15</v>
      </c>
      <c r="U212" s="4">
        <f>IF($H212=0,"",VLOOKUP($G212,Data!$G$3:$BA$2935,14,FALSE))</f>
        <v>0.1</v>
      </c>
      <c r="V212" s="4">
        <f>IF($H212=0,"",VLOOKUP($G212,Data!$G$3:$BA$2935,15,FALSE))</f>
        <v>0.25</v>
      </c>
      <c r="W212" s="4" t="str">
        <f>IF($H212=0,"",VLOOKUP($G212,Data!$G$3:$BA$2935,16,FALSE))</f>
        <v>/</v>
      </c>
      <c r="X212" s="4" t="str">
        <f>IF($H212=0,"",VLOOKUP($G212,Data!$G$3:$BA$2935,17,FALSE))</f>
        <v>/</v>
      </c>
      <c r="Y212" s="4" t="str">
        <f>IF($H212=0,"",VLOOKUP($G212,Data!$G$3:$BA$2935,18,FALSE))</f>
        <v/>
      </c>
      <c r="Z212" s="4" t="str">
        <f>IF($H212=0,"",VLOOKUP($G212,Data!$G$3:$BA$2935,19,FALSE))</f>
        <v/>
      </c>
      <c r="AA212" s="4" t="str">
        <f>IF($H212=0,"",VLOOKUP($G212,Data!$G$3:$BA$2935,20,FALSE))</f>
        <v/>
      </c>
      <c r="AB212" s="4" t="str">
        <f>IF($H212=0,"",VLOOKUP($G212,Data!$G$3:$BA$2935,21,FALSE))</f>
        <v/>
      </c>
      <c r="AC212" s="4" t="str">
        <f>IF($H212=0,"",VLOOKUP($G212,Data!$G$3:$BA$2935,22,FALSE))</f>
        <v/>
      </c>
      <c r="AD212" s="4" t="str">
        <f>IF($H212=0,"",VLOOKUP($G212,Data!$G$3:$BA$2935,23,FALSE))</f>
        <v/>
      </c>
      <c r="AE212" s="4" t="str">
        <f>IF($H212=0,"",VLOOKUP($G212,Data!$G$3:$BA$2935,24,FALSE))</f>
        <v/>
      </c>
      <c r="AF212" s="4" t="str">
        <f>IF($H212=0,"",VLOOKUP($G212,Data!$G$3:$BA$2935,25,FALSE))</f>
        <v/>
      </c>
      <c r="AG212" s="4" t="str">
        <f>IF($H212=0,"",VLOOKUP($G212,Data!$G$3:$BA$2935,26,FALSE))</f>
        <v/>
      </c>
      <c r="AH212" s="4" t="str">
        <f>IF($H212=0,"",VLOOKUP($G212,Data!$G$3:$BA$2935,27,FALSE))</f>
        <v/>
      </c>
      <c r="AI212" s="4" t="str">
        <f>IF($H212=0,"",VLOOKUP($G212,Data!$G$3:$BA$2935,28,FALSE))</f>
        <v/>
      </c>
      <c r="AJ212" s="4" t="str">
        <f>IF($H212=0,"",VLOOKUP($G212,Data!$G$3:$BA$2935,29,FALSE))</f>
        <v/>
      </c>
      <c r="AK212" s="4" t="str">
        <f>IF($H212=0,"",VLOOKUP($G212,Data!$G$3:$BA$2935,30,FALSE))</f>
        <v/>
      </c>
      <c r="AL212" s="4" t="str">
        <f>IF($H212=0,"",VLOOKUP($G212,Data!$G$3:$BA$2935,31,FALSE))</f>
        <v/>
      </c>
      <c r="AM212" s="4" t="str">
        <f>IF($H212=0,"",VLOOKUP($G212,Data!$G$3:$BA$2935,32,FALSE))</f>
        <v/>
      </c>
      <c r="AN212" s="4" t="str">
        <f>IF($H212=0,"",VLOOKUP($G212,Data!$G$3:$BA$2935,33,FALSE))</f>
        <v/>
      </c>
      <c r="AO212" s="4" t="str">
        <f>IF($H212=0,"",VLOOKUP($G212,Data!$G$3:$BA$2935,34,FALSE))</f>
        <v/>
      </c>
      <c r="AP212" s="4" t="str">
        <f>IF($H212=0,"",VLOOKUP($G212,Data!$G$3:$BA$2935,35,FALSE))</f>
        <v/>
      </c>
      <c r="AQ212" s="4" t="str">
        <f>IF($H212=0,"",VLOOKUP($G212,Data!$G$3:$BA$2935,36,FALSE))</f>
        <v/>
      </c>
      <c r="AR212" s="4" t="str">
        <f>IF($H212=0,"",VLOOKUP($G212,Data!$G$3:$BA$2935,37,FALSE))</f>
        <v/>
      </c>
      <c r="AS212" s="4" t="str">
        <f>IF($H212=0,"",VLOOKUP($G212,Data!$G$3:$BA$2935,38,FALSE))</f>
        <v/>
      </c>
      <c r="AT212" s="4" t="str">
        <f>IF($H212=0,"",VLOOKUP($G212,Data!$G$3:$BA$2935,39,FALSE))</f>
        <v/>
      </c>
    </row>
    <row r="213" spans="1:46" x14ac:dyDescent="0.25">
      <c r="A213" s="4">
        <f>PSSE!A215</f>
        <v>938011</v>
      </c>
      <c r="B213" s="4" t="str">
        <f>PSSE!B215</f>
        <v>VUNGANG1_S1</v>
      </c>
      <c r="C213" s="4">
        <f>PSSE!D215</f>
        <v>26</v>
      </c>
      <c r="D213" s="4">
        <f>PSSE!E215</f>
        <v>600</v>
      </c>
      <c r="E213" s="4" t="str">
        <f>PSSE!F215</f>
        <v>ND</v>
      </c>
      <c r="F213" s="4">
        <f>PSSE!G215</f>
        <v>1</v>
      </c>
      <c r="G213" s="4" t="str">
        <f t="shared" si="3"/>
        <v>GEN26600ND1</v>
      </c>
      <c r="H213" s="4">
        <f>COUNTIF(Data!$G$3:$BA$2935,GEN!$G213)</f>
        <v>1</v>
      </c>
      <c r="I213" s="4" t="str">
        <f>IF($H213=0,"",VLOOKUP($G213,Data!$G$3:$BA$2935,2,FALSE))</f>
        <v>'GENROU'</v>
      </c>
      <c r="J213" s="4">
        <f>PSSE!C215</f>
        <v>1</v>
      </c>
      <c r="K213" s="4">
        <f>IF($H213=0,"",VLOOKUP($G213,Data!$G$3:$BA$2935,4,FALSE))</f>
        <v>4</v>
      </c>
      <c r="L213" s="4">
        <f>IF($H213=0,"",VLOOKUP($G213,Data!$G$3:$BA$2935,5,FALSE))</f>
        <v>0.04</v>
      </c>
      <c r="M213" s="4">
        <f>IF($H213=0,"",VLOOKUP($G213,Data!$G$3:$BA$2935,6,FALSE))</f>
        <v>0.5</v>
      </c>
      <c r="N213" s="4">
        <f>IF($H213=0,"",VLOOKUP($G213,Data!$G$3:$BA$2935,7,FALSE))</f>
        <v>7.0000000000000007E-2</v>
      </c>
      <c r="O213" s="4">
        <f>IF($H213=0,"",VLOOKUP($G213,Data!$G$3:$BA$2935,8,FALSE))</f>
        <v>2.8</v>
      </c>
      <c r="P213" s="4">
        <f>IF($H213=0,"",VLOOKUP($G213,Data!$G$3:$BA$2935,9,FALSE))</f>
        <v>0</v>
      </c>
      <c r="Q213" s="4">
        <f>IF($H213=0,"",VLOOKUP($G213,Data!$G$3:$BA$2935,10,FALSE))</f>
        <v>1.8</v>
      </c>
      <c r="R213" s="4">
        <f>IF($H213=0,"",VLOOKUP($G213,Data!$G$3:$BA$2935,11,FALSE))</f>
        <v>1.75</v>
      </c>
      <c r="S213" s="4">
        <f>IF($H213=0,"",VLOOKUP($G213,Data!$G$3:$BA$2935,12,FALSE))</f>
        <v>0.3</v>
      </c>
      <c r="T213" s="4">
        <f>IF($H213=0,"",VLOOKUP($G213,Data!$G$3:$BA$2935,13,FALSE))</f>
        <v>0.65</v>
      </c>
      <c r="U213" s="4">
        <f>IF($H213=0,"",VLOOKUP($G213,Data!$G$3:$BA$2935,14,FALSE))</f>
        <v>0.25600000000000001</v>
      </c>
      <c r="V213" s="4">
        <f>IF($H213=0,"",VLOOKUP($G213,Data!$G$3:$BA$2935,15,FALSE))</f>
        <v>0.15</v>
      </c>
      <c r="W213" s="4">
        <f>IF($H213=0,"",VLOOKUP($G213,Data!$G$3:$BA$2935,16,FALSE))</f>
        <v>5.7000000000000002E-2</v>
      </c>
      <c r="X213" s="4">
        <f>IF($H213=0,"",VLOOKUP($G213,Data!$G$3:$BA$2935,17,FALSE))</f>
        <v>0.33</v>
      </c>
      <c r="Y213" s="4" t="str">
        <f>IF($H213=0,"",VLOOKUP($G213,Data!$G$3:$BA$2935,18,FALSE))</f>
        <v>/</v>
      </c>
      <c r="Z213" s="4" t="str">
        <f>IF($H213=0,"",VLOOKUP($G213,Data!$G$3:$BA$2935,19,FALSE))</f>
        <v>/</v>
      </c>
      <c r="AA213" s="4" t="str">
        <f>IF($H213=0,"",VLOOKUP($G213,Data!$G$3:$BA$2935,20,FALSE))</f>
        <v/>
      </c>
      <c r="AB213" s="4" t="str">
        <f>IF($H213=0,"",VLOOKUP($G213,Data!$G$3:$BA$2935,21,FALSE))</f>
        <v/>
      </c>
      <c r="AC213" s="4" t="str">
        <f>IF($H213=0,"",VLOOKUP($G213,Data!$G$3:$BA$2935,22,FALSE))</f>
        <v/>
      </c>
      <c r="AD213" s="4" t="str">
        <f>IF($H213=0,"",VLOOKUP($G213,Data!$G$3:$BA$2935,23,FALSE))</f>
        <v/>
      </c>
      <c r="AE213" s="4" t="str">
        <f>IF($H213=0,"",VLOOKUP($G213,Data!$G$3:$BA$2935,24,FALSE))</f>
        <v/>
      </c>
      <c r="AF213" s="4" t="str">
        <f>IF($H213=0,"",VLOOKUP($G213,Data!$G$3:$BA$2935,25,FALSE))</f>
        <v/>
      </c>
      <c r="AG213" s="4" t="str">
        <f>IF($H213=0,"",VLOOKUP($G213,Data!$G$3:$BA$2935,26,FALSE))</f>
        <v/>
      </c>
      <c r="AH213" s="4" t="str">
        <f>IF($H213=0,"",VLOOKUP($G213,Data!$G$3:$BA$2935,27,FALSE))</f>
        <v/>
      </c>
      <c r="AI213" s="4" t="str">
        <f>IF($H213=0,"",VLOOKUP($G213,Data!$G$3:$BA$2935,28,FALSE))</f>
        <v/>
      </c>
      <c r="AJ213" s="4" t="str">
        <f>IF($H213=0,"",VLOOKUP($G213,Data!$G$3:$BA$2935,29,FALSE))</f>
        <v/>
      </c>
      <c r="AK213" s="4" t="str">
        <f>IF($H213=0,"",VLOOKUP($G213,Data!$G$3:$BA$2935,30,FALSE))</f>
        <v/>
      </c>
      <c r="AL213" s="4" t="str">
        <f>IF($H213=0,"",VLOOKUP($G213,Data!$G$3:$BA$2935,31,FALSE))</f>
        <v/>
      </c>
      <c r="AM213" s="4" t="str">
        <f>IF($H213=0,"",VLOOKUP($G213,Data!$G$3:$BA$2935,32,FALSE))</f>
        <v/>
      </c>
      <c r="AN213" s="4" t="str">
        <f>IF($H213=0,"",VLOOKUP($G213,Data!$G$3:$BA$2935,33,FALSE))</f>
        <v/>
      </c>
      <c r="AO213" s="4" t="str">
        <f>IF($H213=0,"",VLOOKUP($G213,Data!$G$3:$BA$2935,34,FALSE))</f>
        <v/>
      </c>
      <c r="AP213" s="4" t="str">
        <f>IF($H213=0,"",VLOOKUP($G213,Data!$G$3:$BA$2935,35,FALSE))</f>
        <v/>
      </c>
      <c r="AQ213" s="4" t="str">
        <f>IF($H213=0,"",VLOOKUP($G213,Data!$G$3:$BA$2935,36,FALSE))</f>
        <v/>
      </c>
      <c r="AR213" s="4" t="str">
        <f>IF($H213=0,"",VLOOKUP($G213,Data!$G$3:$BA$2935,37,FALSE))</f>
        <v/>
      </c>
      <c r="AS213" s="4" t="str">
        <f>IF($H213=0,"",VLOOKUP($G213,Data!$G$3:$BA$2935,38,FALSE))</f>
        <v/>
      </c>
      <c r="AT213" s="4" t="str">
        <f>IF($H213=0,"",VLOOKUP($G213,Data!$G$3:$BA$2935,39,FALSE))</f>
        <v/>
      </c>
    </row>
    <row r="214" spans="1:46" x14ac:dyDescent="0.25">
      <c r="A214" s="4">
        <f>PSSE!A216</f>
        <v>938012</v>
      </c>
      <c r="B214" s="4" t="str">
        <f>PSSE!B216</f>
        <v>VUNGANG1_S2</v>
      </c>
      <c r="C214" s="4">
        <f>PSSE!D216</f>
        <v>26</v>
      </c>
      <c r="D214" s="4">
        <f>PSSE!E216</f>
        <v>600</v>
      </c>
      <c r="E214" s="4" t="str">
        <f>PSSE!F216</f>
        <v>ND</v>
      </c>
      <c r="F214" s="4">
        <f>PSSE!G216</f>
        <v>1</v>
      </c>
      <c r="G214" s="4" t="str">
        <f t="shared" si="3"/>
        <v>GEN26600ND1</v>
      </c>
      <c r="H214" s="4">
        <f>COUNTIF(Data!$G$3:$BA$2935,GEN!$G214)</f>
        <v>1</v>
      </c>
      <c r="I214" s="4" t="str">
        <f>IF($H214=0,"",VLOOKUP($G214,Data!$G$3:$BA$2935,2,FALSE))</f>
        <v>'GENROU'</v>
      </c>
      <c r="J214" s="4">
        <f>PSSE!C216</f>
        <v>1</v>
      </c>
      <c r="K214" s="4">
        <f>IF($H214=0,"",VLOOKUP($G214,Data!$G$3:$BA$2935,4,FALSE))</f>
        <v>4</v>
      </c>
      <c r="L214" s="4">
        <f>IF($H214=0,"",VLOOKUP($G214,Data!$G$3:$BA$2935,5,FALSE))</f>
        <v>0.04</v>
      </c>
      <c r="M214" s="4">
        <f>IF($H214=0,"",VLOOKUP($G214,Data!$G$3:$BA$2935,6,FALSE))</f>
        <v>0.5</v>
      </c>
      <c r="N214" s="4">
        <f>IF($H214=0,"",VLOOKUP($G214,Data!$G$3:$BA$2935,7,FALSE))</f>
        <v>7.0000000000000007E-2</v>
      </c>
      <c r="O214" s="4">
        <f>IF($H214=0,"",VLOOKUP($G214,Data!$G$3:$BA$2935,8,FALSE))</f>
        <v>2.8</v>
      </c>
      <c r="P214" s="4">
        <f>IF($H214=0,"",VLOOKUP($G214,Data!$G$3:$BA$2935,9,FALSE))</f>
        <v>0</v>
      </c>
      <c r="Q214" s="4">
        <f>IF($H214=0,"",VLOOKUP($G214,Data!$G$3:$BA$2935,10,FALSE))</f>
        <v>1.8</v>
      </c>
      <c r="R214" s="4">
        <f>IF($H214=0,"",VLOOKUP($G214,Data!$G$3:$BA$2935,11,FALSE))</f>
        <v>1.75</v>
      </c>
      <c r="S214" s="4">
        <f>IF($H214=0,"",VLOOKUP($G214,Data!$G$3:$BA$2935,12,FALSE))</f>
        <v>0.3</v>
      </c>
      <c r="T214" s="4">
        <f>IF($H214=0,"",VLOOKUP($G214,Data!$G$3:$BA$2935,13,FALSE))</f>
        <v>0.65</v>
      </c>
      <c r="U214" s="4">
        <f>IF($H214=0,"",VLOOKUP($G214,Data!$G$3:$BA$2935,14,FALSE))</f>
        <v>0.25600000000000001</v>
      </c>
      <c r="V214" s="4">
        <f>IF($H214=0,"",VLOOKUP($G214,Data!$G$3:$BA$2935,15,FALSE))</f>
        <v>0.15</v>
      </c>
      <c r="W214" s="4">
        <f>IF($H214=0,"",VLOOKUP($G214,Data!$G$3:$BA$2935,16,FALSE))</f>
        <v>5.7000000000000002E-2</v>
      </c>
      <c r="X214" s="4">
        <f>IF($H214=0,"",VLOOKUP($G214,Data!$G$3:$BA$2935,17,FALSE))</f>
        <v>0.33</v>
      </c>
      <c r="Y214" s="4" t="str">
        <f>IF($H214=0,"",VLOOKUP($G214,Data!$G$3:$BA$2935,18,FALSE))</f>
        <v>/</v>
      </c>
      <c r="Z214" s="4" t="str">
        <f>IF($H214=0,"",VLOOKUP($G214,Data!$G$3:$BA$2935,19,FALSE))</f>
        <v>/</v>
      </c>
      <c r="AA214" s="4" t="str">
        <f>IF($H214=0,"",VLOOKUP($G214,Data!$G$3:$BA$2935,20,FALSE))</f>
        <v/>
      </c>
      <c r="AB214" s="4" t="str">
        <f>IF($H214=0,"",VLOOKUP($G214,Data!$G$3:$BA$2935,21,FALSE))</f>
        <v/>
      </c>
      <c r="AC214" s="4" t="str">
        <f>IF($H214=0,"",VLOOKUP($G214,Data!$G$3:$BA$2935,22,FALSE))</f>
        <v/>
      </c>
      <c r="AD214" s="4" t="str">
        <f>IF($H214=0,"",VLOOKUP($G214,Data!$G$3:$BA$2935,23,FALSE))</f>
        <v/>
      </c>
      <c r="AE214" s="4" t="str">
        <f>IF($H214=0,"",VLOOKUP($G214,Data!$G$3:$BA$2935,24,FALSE))</f>
        <v/>
      </c>
      <c r="AF214" s="4" t="str">
        <f>IF($H214=0,"",VLOOKUP($G214,Data!$G$3:$BA$2935,25,FALSE))</f>
        <v/>
      </c>
      <c r="AG214" s="4" t="str">
        <f>IF($H214=0,"",VLOOKUP($G214,Data!$G$3:$BA$2935,26,FALSE))</f>
        <v/>
      </c>
      <c r="AH214" s="4" t="str">
        <f>IF($H214=0,"",VLOOKUP($G214,Data!$G$3:$BA$2935,27,FALSE))</f>
        <v/>
      </c>
      <c r="AI214" s="4" t="str">
        <f>IF($H214=0,"",VLOOKUP($G214,Data!$G$3:$BA$2935,28,FALSE))</f>
        <v/>
      </c>
      <c r="AJ214" s="4" t="str">
        <f>IF($H214=0,"",VLOOKUP($G214,Data!$G$3:$BA$2935,29,FALSE))</f>
        <v/>
      </c>
      <c r="AK214" s="4" t="str">
        <f>IF($H214=0,"",VLOOKUP($G214,Data!$G$3:$BA$2935,30,FALSE))</f>
        <v/>
      </c>
      <c r="AL214" s="4" t="str">
        <f>IF($H214=0,"",VLOOKUP($G214,Data!$G$3:$BA$2935,31,FALSE))</f>
        <v/>
      </c>
      <c r="AM214" s="4" t="str">
        <f>IF($H214=0,"",VLOOKUP($G214,Data!$G$3:$BA$2935,32,FALSE))</f>
        <v/>
      </c>
      <c r="AN214" s="4" t="str">
        <f>IF($H214=0,"",VLOOKUP($G214,Data!$G$3:$BA$2935,33,FALSE))</f>
        <v/>
      </c>
      <c r="AO214" s="4" t="str">
        <f>IF($H214=0,"",VLOOKUP($G214,Data!$G$3:$BA$2935,34,FALSE))</f>
        <v/>
      </c>
      <c r="AP214" s="4" t="str">
        <f>IF($H214=0,"",VLOOKUP($G214,Data!$G$3:$BA$2935,35,FALSE))</f>
        <v/>
      </c>
      <c r="AQ214" s="4" t="str">
        <f>IF($H214=0,"",VLOOKUP($G214,Data!$G$3:$BA$2935,36,FALSE))</f>
        <v/>
      </c>
      <c r="AR214" s="4" t="str">
        <f>IF($H214=0,"",VLOOKUP($G214,Data!$G$3:$BA$2935,37,FALSE))</f>
        <v/>
      </c>
      <c r="AS214" s="4" t="str">
        <f>IF($H214=0,"",VLOOKUP($G214,Data!$G$3:$BA$2935,38,FALSE))</f>
        <v/>
      </c>
      <c r="AT214" s="4" t="str">
        <f>IF($H214=0,"",VLOOKUP($G214,Data!$G$3:$BA$2935,39,FALSE))</f>
        <v/>
      </c>
    </row>
    <row r="215" spans="1:46" x14ac:dyDescent="0.25">
      <c r="A215" s="4">
        <f>PSSE!A217</f>
        <v>938021</v>
      </c>
      <c r="B215" s="4" t="str">
        <f>PSSE!B217</f>
        <v>VUNGANG2_S1</v>
      </c>
      <c r="C215" s="4">
        <f>PSSE!D217</f>
        <v>26</v>
      </c>
      <c r="D215" s="4">
        <f>PSSE!E217</f>
        <v>600</v>
      </c>
      <c r="E215" s="4" t="str">
        <f>PSSE!F217</f>
        <v>ND</v>
      </c>
      <c r="F215" s="4">
        <f>PSSE!G217</f>
        <v>1</v>
      </c>
      <c r="G215" s="4" t="str">
        <f t="shared" si="3"/>
        <v>GEN26600ND1</v>
      </c>
      <c r="H215" s="4">
        <f>COUNTIF(Data!$G$3:$BA$2935,GEN!$G215)</f>
        <v>1</v>
      </c>
      <c r="I215" s="4" t="str">
        <f>IF($H215=0,"",VLOOKUP($G215,Data!$G$3:$BA$2935,2,FALSE))</f>
        <v>'GENROU'</v>
      </c>
      <c r="J215" s="4">
        <f>PSSE!C217</f>
        <v>1</v>
      </c>
      <c r="K215" s="4">
        <f>IF($H215=0,"",VLOOKUP($G215,Data!$G$3:$BA$2935,4,FALSE))</f>
        <v>4</v>
      </c>
      <c r="L215" s="4">
        <f>IF($H215=0,"",VLOOKUP($G215,Data!$G$3:$BA$2935,5,FALSE))</f>
        <v>0.04</v>
      </c>
      <c r="M215" s="4">
        <f>IF($H215=0,"",VLOOKUP($G215,Data!$G$3:$BA$2935,6,FALSE))</f>
        <v>0.5</v>
      </c>
      <c r="N215" s="4">
        <f>IF($H215=0,"",VLOOKUP($G215,Data!$G$3:$BA$2935,7,FALSE))</f>
        <v>7.0000000000000007E-2</v>
      </c>
      <c r="O215" s="4">
        <f>IF($H215=0,"",VLOOKUP($G215,Data!$G$3:$BA$2935,8,FALSE))</f>
        <v>2.8</v>
      </c>
      <c r="P215" s="4">
        <f>IF($H215=0,"",VLOOKUP($G215,Data!$G$3:$BA$2935,9,FALSE))</f>
        <v>0</v>
      </c>
      <c r="Q215" s="4">
        <f>IF($H215=0,"",VLOOKUP($G215,Data!$G$3:$BA$2935,10,FALSE))</f>
        <v>1.8</v>
      </c>
      <c r="R215" s="4">
        <f>IF($H215=0,"",VLOOKUP($G215,Data!$G$3:$BA$2935,11,FALSE))</f>
        <v>1.75</v>
      </c>
      <c r="S215" s="4">
        <f>IF($H215=0,"",VLOOKUP($G215,Data!$G$3:$BA$2935,12,FALSE))</f>
        <v>0.3</v>
      </c>
      <c r="T215" s="4">
        <f>IF($H215=0,"",VLOOKUP($G215,Data!$G$3:$BA$2935,13,FALSE))</f>
        <v>0.65</v>
      </c>
      <c r="U215" s="4">
        <f>IF($H215=0,"",VLOOKUP($G215,Data!$G$3:$BA$2935,14,FALSE))</f>
        <v>0.25600000000000001</v>
      </c>
      <c r="V215" s="4">
        <f>IF($H215=0,"",VLOOKUP($G215,Data!$G$3:$BA$2935,15,FALSE))</f>
        <v>0.15</v>
      </c>
      <c r="W215" s="4">
        <f>IF($H215=0,"",VLOOKUP($G215,Data!$G$3:$BA$2935,16,FALSE))</f>
        <v>5.7000000000000002E-2</v>
      </c>
      <c r="X215" s="4">
        <f>IF($H215=0,"",VLOOKUP($G215,Data!$G$3:$BA$2935,17,FALSE))</f>
        <v>0.33</v>
      </c>
      <c r="Y215" s="4" t="str">
        <f>IF($H215=0,"",VLOOKUP($G215,Data!$G$3:$BA$2935,18,FALSE))</f>
        <v>/</v>
      </c>
      <c r="Z215" s="4" t="str">
        <f>IF($H215=0,"",VLOOKUP($G215,Data!$G$3:$BA$2935,19,FALSE))</f>
        <v>/</v>
      </c>
      <c r="AA215" s="4" t="str">
        <f>IF($H215=0,"",VLOOKUP($G215,Data!$G$3:$BA$2935,20,FALSE))</f>
        <v/>
      </c>
      <c r="AB215" s="4" t="str">
        <f>IF($H215=0,"",VLOOKUP($G215,Data!$G$3:$BA$2935,21,FALSE))</f>
        <v/>
      </c>
      <c r="AC215" s="4" t="str">
        <f>IF($H215=0,"",VLOOKUP($G215,Data!$G$3:$BA$2935,22,FALSE))</f>
        <v/>
      </c>
      <c r="AD215" s="4" t="str">
        <f>IF($H215=0,"",VLOOKUP($G215,Data!$G$3:$BA$2935,23,FALSE))</f>
        <v/>
      </c>
      <c r="AE215" s="4" t="str">
        <f>IF($H215=0,"",VLOOKUP($G215,Data!$G$3:$BA$2935,24,FALSE))</f>
        <v/>
      </c>
      <c r="AF215" s="4" t="str">
        <f>IF($H215=0,"",VLOOKUP($G215,Data!$G$3:$BA$2935,25,FALSE))</f>
        <v/>
      </c>
      <c r="AG215" s="4" t="str">
        <f>IF($H215=0,"",VLOOKUP($G215,Data!$G$3:$BA$2935,26,FALSE))</f>
        <v/>
      </c>
      <c r="AH215" s="4" t="str">
        <f>IF($H215=0,"",VLOOKUP($G215,Data!$G$3:$BA$2935,27,FALSE))</f>
        <v/>
      </c>
      <c r="AI215" s="4" t="str">
        <f>IF($H215=0,"",VLOOKUP($G215,Data!$G$3:$BA$2935,28,FALSE))</f>
        <v/>
      </c>
      <c r="AJ215" s="4" t="str">
        <f>IF($H215=0,"",VLOOKUP($G215,Data!$G$3:$BA$2935,29,FALSE))</f>
        <v/>
      </c>
      <c r="AK215" s="4" t="str">
        <f>IF($H215=0,"",VLOOKUP($G215,Data!$G$3:$BA$2935,30,FALSE))</f>
        <v/>
      </c>
      <c r="AL215" s="4" t="str">
        <f>IF($H215=0,"",VLOOKUP($G215,Data!$G$3:$BA$2935,31,FALSE))</f>
        <v/>
      </c>
      <c r="AM215" s="4" t="str">
        <f>IF($H215=0,"",VLOOKUP($G215,Data!$G$3:$BA$2935,32,FALSE))</f>
        <v/>
      </c>
      <c r="AN215" s="4" t="str">
        <f>IF($H215=0,"",VLOOKUP($G215,Data!$G$3:$BA$2935,33,FALSE))</f>
        <v/>
      </c>
      <c r="AO215" s="4" t="str">
        <f>IF($H215=0,"",VLOOKUP($G215,Data!$G$3:$BA$2935,34,FALSE))</f>
        <v/>
      </c>
      <c r="AP215" s="4" t="str">
        <f>IF($H215=0,"",VLOOKUP($G215,Data!$G$3:$BA$2935,35,FALSE))</f>
        <v/>
      </c>
      <c r="AQ215" s="4" t="str">
        <f>IF($H215=0,"",VLOOKUP($G215,Data!$G$3:$BA$2935,36,FALSE))</f>
        <v/>
      </c>
      <c r="AR215" s="4" t="str">
        <f>IF($H215=0,"",VLOOKUP($G215,Data!$G$3:$BA$2935,37,FALSE))</f>
        <v/>
      </c>
      <c r="AS215" s="4" t="str">
        <f>IF($H215=0,"",VLOOKUP($G215,Data!$G$3:$BA$2935,38,FALSE))</f>
        <v/>
      </c>
      <c r="AT215" s="4" t="str">
        <f>IF($H215=0,"",VLOOKUP($G215,Data!$G$3:$BA$2935,39,FALSE))</f>
        <v/>
      </c>
    </row>
    <row r="216" spans="1:46" x14ac:dyDescent="0.25">
      <c r="A216" s="4">
        <f>PSSE!A218</f>
        <v>938022</v>
      </c>
      <c r="B216" s="4" t="str">
        <f>PSSE!B218</f>
        <v>VUNGANG2_S2</v>
      </c>
      <c r="C216" s="4">
        <f>PSSE!D218</f>
        <v>26</v>
      </c>
      <c r="D216" s="4">
        <f>PSSE!E218</f>
        <v>600</v>
      </c>
      <c r="E216" s="4" t="str">
        <f>PSSE!F218</f>
        <v>ND</v>
      </c>
      <c r="F216" s="4">
        <f>PSSE!G218</f>
        <v>1</v>
      </c>
      <c r="G216" s="4" t="str">
        <f t="shared" si="3"/>
        <v>GEN26600ND1</v>
      </c>
      <c r="H216" s="4">
        <f>COUNTIF(Data!$G$3:$BA$2935,GEN!$G216)</f>
        <v>1</v>
      </c>
      <c r="I216" s="4" t="str">
        <f>IF($H216=0,"",VLOOKUP($G216,Data!$G$3:$BA$2935,2,FALSE))</f>
        <v>'GENROU'</v>
      </c>
      <c r="J216" s="4">
        <f>PSSE!C218</f>
        <v>1</v>
      </c>
      <c r="K216" s="4">
        <f>IF($H216=0,"",VLOOKUP($G216,Data!$G$3:$BA$2935,4,FALSE))</f>
        <v>4</v>
      </c>
      <c r="L216" s="4">
        <f>IF($H216=0,"",VLOOKUP($G216,Data!$G$3:$BA$2935,5,FALSE))</f>
        <v>0.04</v>
      </c>
      <c r="M216" s="4">
        <f>IF($H216=0,"",VLOOKUP($G216,Data!$G$3:$BA$2935,6,FALSE))</f>
        <v>0.5</v>
      </c>
      <c r="N216" s="4">
        <f>IF($H216=0,"",VLOOKUP($G216,Data!$G$3:$BA$2935,7,FALSE))</f>
        <v>7.0000000000000007E-2</v>
      </c>
      <c r="O216" s="4">
        <f>IF($H216=0,"",VLOOKUP($G216,Data!$G$3:$BA$2935,8,FALSE))</f>
        <v>2.8</v>
      </c>
      <c r="P216" s="4">
        <f>IF($H216=0,"",VLOOKUP($G216,Data!$G$3:$BA$2935,9,FALSE))</f>
        <v>0</v>
      </c>
      <c r="Q216" s="4">
        <f>IF($H216=0,"",VLOOKUP($G216,Data!$G$3:$BA$2935,10,FALSE))</f>
        <v>1.8</v>
      </c>
      <c r="R216" s="4">
        <f>IF($H216=0,"",VLOOKUP($G216,Data!$G$3:$BA$2935,11,FALSE))</f>
        <v>1.75</v>
      </c>
      <c r="S216" s="4">
        <f>IF($H216=0,"",VLOOKUP($G216,Data!$G$3:$BA$2935,12,FALSE))</f>
        <v>0.3</v>
      </c>
      <c r="T216" s="4">
        <f>IF($H216=0,"",VLOOKUP($G216,Data!$G$3:$BA$2935,13,FALSE))</f>
        <v>0.65</v>
      </c>
      <c r="U216" s="4">
        <f>IF($H216=0,"",VLOOKUP($G216,Data!$G$3:$BA$2935,14,FALSE))</f>
        <v>0.25600000000000001</v>
      </c>
      <c r="V216" s="4">
        <f>IF($H216=0,"",VLOOKUP($G216,Data!$G$3:$BA$2935,15,FALSE))</f>
        <v>0.15</v>
      </c>
      <c r="W216" s="4">
        <f>IF($H216=0,"",VLOOKUP($G216,Data!$G$3:$BA$2935,16,FALSE))</f>
        <v>5.7000000000000002E-2</v>
      </c>
      <c r="X216" s="4">
        <f>IF($H216=0,"",VLOOKUP($G216,Data!$G$3:$BA$2935,17,FALSE))</f>
        <v>0.33</v>
      </c>
      <c r="Y216" s="4" t="str">
        <f>IF($H216=0,"",VLOOKUP($G216,Data!$G$3:$BA$2935,18,FALSE))</f>
        <v>/</v>
      </c>
      <c r="Z216" s="4" t="str">
        <f>IF($H216=0,"",VLOOKUP($G216,Data!$G$3:$BA$2935,19,FALSE))</f>
        <v>/</v>
      </c>
      <c r="AA216" s="4" t="str">
        <f>IF($H216=0,"",VLOOKUP($G216,Data!$G$3:$BA$2935,20,FALSE))</f>
        <v/>
      </c>
      <c r="AB216" s="4" t="str">
        <f>IF($H216=0,"",VLOOKUP($G216,Data!$G$3:$BA$2935,21,FALSE))</f>
        <v/>
      </c>
      <c r="AC216" s="4" t="str">
        <f>IF($H216=0,"",VLOOKUP($G216,Data!$G$3:$BA$2935,22,FALSE))</f>
        <v/>
      </c>
      <c r="AD216" s="4" t="str">
        <f>IF($H216=0,"",VLOOKUP($G216,Data!$G$3:$BA$2935,23,FALSE))</f>
        <v/>
      </c>
      <c r="AE216" s="4" t="str">
        <f>IF($H216=0,"",VLOOKUP($G216,Data!$G$3:$BA$2935,24,FALSE))</f>
        <v/>
      </c>
      <c r="AF216" s="4" t="str">
        <f>IF($H216=0,"",VLOOKUP($G216,Data!$G$3:$BA$2935,25,FALSE))</f>
        <v/>
      </c>
      <c r="AG216" s="4" t="str">
        <f>IF($H216=0,"",VLOOKUP($G216,Data!$G$3:$BA$2935,26,FALSE))</f>
        <v/>
      </c>
      <c r="AH216" s="4" t="str">
        <f>IF($H216=0,"",VLOOKUP($G216,Data!$G$3:$BA$2935,27,FALSE))</f>
        <v/>
      </c>
      <c r="AI216" s="4" t="str">
        <f>IF($H216=0,"",VLOOKUP($G216,Data!$G$3:$BA$2935,28,FALSE))</f>
        <v/>
      </c>
      <c r="AJ216" s="4" t="str">
        <f>IF($H216=0,"",VLOOKUP($G216,Data!$G$3:$BA$2935,29,FALSE))</f>
        <v/>
      </c>
      <c r="AK216" s="4" t="str">
        <f>IF($H216=0,"",VLOOKUP($G216,Data!$G$3:$BA$2935,30,FALSE))</f>
        <v/>
      </c>
      <c r="AL216" s="4" t="str">
        <f>IF($H216=0,"",VLOOKUP($G216,Data!$G$3:$BA$2935,31,FALSE))</f>
        <v/>
      </c>
      <c r="AM216" s="4" t="str">
        <f>IF($H216=0,"",VLOOKUP($G216,Data!$G$3:$BA$2935,32,FALSE))</f>
        <v/>
      </c>
      <c r="AN216" s="4" t="str">
        <f>IF($H216=0,"",VLOOKUP($G216,Data!$G$3:$BA$2935,33,FALSE))</f>
        <v/>
      </c>
      <c r="AO216" s="4" t="str">
        <f>IF($H216=0,"",VLOOKUP($G216,Data!$G$3:$BA$2935,34,FALSE))</f>
        <v/>
      </c>
      <c r="AP216" s="4" t="str">
        <f>IF($H216=0,"",VLOOKUP($G216,Data!$G$3:$BA$2935,35,FALSE))</f>
        <v/>
      </c>
      <c r="AQ216" s="4" t="str">
        <f>IF($H216=0,"",VLOOKUP($G216,Data!$G$3:$BA$2935,36,FALSE))</f>
        <v/>
      </c>
      <c r="AR216" s="4" t="str">
        <f>IF($H216=0,"",VLOOKUP($G216,Data!$G$3:$BA$2935,37,FALSE))</f>
        <v/>
      </c>
      <c r="AS216" s="4" t="str">
        <f>IF($H216=0,"",VLOOKUP($G216,Data!$G$3:$BA$2935,38,FALSE))</f>
        <v/>
      </c>
      <c r="AT216" s="4" t="str">
        <f>IF($H216=0,"",VLOOKUP($G216,Data!$G$3:$BA$2935,39,FALSE))</f>
        <v/>
      </c>
    </row>
    <row r="217" spans="1:46" x14ac:dyDescent="0.25">
      <c r="A217" s="4">
        <f>PSSE!A219</f>
        <v>938071</v>
      </c>
      <c r="B217" s="4" t="str">
        <f>PSSE!B219</f>
        <v>FORMOSAHT_S</v>
      </c>
      <c r="C217" s="4">
        <f>PSSE!D219</f>
        <v>26</v>
      </c>
      <c r="D217" s="4">
        <f>PSSE!E219</f>
        <v>600</v>
      </c>
      <c r="E217" s="4" t="str">
        <f>PSSE!F219</f>
        <v>ND</v>
      </c>
      <c r="F217" s="4">
        <f>PSSE!G219</f>
        <v>1</v>
      </c>
      <c r="G217" s="4" t="str">
        <f t="shared" si="3"/>
        <v>GEN26600ND1</v>
      </c>
      <c r="H217" s="4">
        <f>COUNTIF(Data!$G$3:$BA$2935,GEN!$G217)</f>
        <v>1</v>
      </c>
      <c r="I217" s="4" t="str">
        <f>IF($H217=0,"",VLOOKUP($G217,Data!$G$3:$BA$2935,2,FALSE))</f>
        <v>'GENROU'</v>
      </c>
      <c r="J217" s="4">
        <f>PSSE!C219</f>
        <v>1</v>
      </c>
      <c r="K217" s="4">
        <f>IF($H217=0,"",VLOOKUP($G217,Data!$G$3:$BA$2935,4,FALSE))</f>
        <v>4</v>
      </c>
      <c r="L217" s="4">
        <f>IF($H217=0,"",VLOOKUP($G217,Data!$G$3:$BA$2935,5,FALSE))</f>
        <v>0.04</v>
      </c>
      <c r="M217" s="4">
        <f>IF($H217=0,"",VLOOKUP($G217,Data!$G$3:$BA$2935,6,FALSE))</f>
        <v>0.5</v>
      </c>
      <c r="N217" s="4">
        <f>IF($H217=0,"",VLOOKUP($G217,Data!$G$3:$BA$2935,7,FALSE))</f>
        <v>7.0000000000000007E-2</v>
      </c>
      <c r="O217" s="4">
        <f>IF($H217=0,"",VLOOKUP($G217,Data!$G$3:$BA$2935,8,FALSE))</f>
        <v>2.8</v>
      </c>
      <c r="P217" s="4">
        <f>IF($H217=0,"",VLOOKUP($G217,Data!$G$3:$BA$2935,9,FALSE))</f>
        <v>0</v>
      </c>
      <c r="Q217" s="4">
        <f>IF($H217=0,"",VLOOKUP($G217,Data!$G$3:$BA$2935,10,FALSE))</f>
        <v>1.8</v>
      </c>
      <c r="R217" s="4">
        <f>IF($H217=0,"",VLOOKUP($G217,Data!$G$3:$BA$2935,11,FALSE))</f>
        <v>1.75</v>
      </c>
      <c r="S217" s="4">
        <f>IF($H217=0,"",VLOOKUP($G217,Data!$G$3:$BA$2935,12,FALSE))</f>
        <v>0.3</v>
      </c>
      <c r="T217" s="4">
        <f>IF($H217=0,"",VLOOKUP($G217,Data!$G$3:$BA$2935,13,FALSE))</f>
        <v>0.65</v>
      </c>
      <c r="U217" s="4">
        <f>IF($H217=0,"",VLOOKUP($G217,Data!$G$3:$BA$2935,14,FALSE))</f>
        <v>0.25600000000000001</v>
      </c>
      <c r="V217" s="4">
        <f>IF($H217=0,"",VLOOKUP($G217,Data!$G$3:$BA$2935,15,FALSE))</f>
        <v>0.15</v>
      </c>
      <c r="W217" s="4">
        <f>IF($H217=0,"",VLOOKUP($G217,Data!$G$3:$BA$2935,16,FALSE))</f>
        <v>5.7000000000000002E-2</v>
      </c>
      <c r="X217" s="4">
        <f>IF($H217=0,"",VLOOKUP($G217,Data!$G$3:$BA$2935,17,FALSE))</f>
        <v>0.33</v>
      </c>
      <c r="Y217" s="4" t="str">
        <f>IF($H217=0,"",VLOOKUP($G217,Data!$G$3:$BA$2935,18,FALSE))</f>
        <v>/</v>
      </c>
      <c r="Z217" s="4" t="str">
        <f>IF($H217=0,"",VLOOKUP($G217,Data!$G$3:$BA$2935,19,FALSE))</f>
        <v>/</v>
      </c>
      <c r="AA217" s="4" t="str">
        <f>IF($H217=0,"",VLOOKUP($G217,Data!$G$3:$BA$2935,20,FALSE))</f>
        <v/>
      </c>
      <c r="AB217" s="4" t="str">
        <f>IF($H217=0,"",VLOOKUP($G217,Data!$G$3:$BA$2935,21,FALSE))</f>
        <v/>
      </c>
      <c r="AC217" s="4" t="str">
        <f>IF($H217=0,"",VLOOKUP($G217,Data!$G$3:$BA$2935,22,FALSE))</f>
        <v/>
      </c>
      <c r="AD217" s="4" t="str">
        <f>IF($H217=0,"",VLOOKUP($G217,Data!$G$3:$BA$2935,23,FALSE))</f>
        <v/>
      </c>
      <c r="AE217" s="4" t="str">
        <f>IF($H217=0,"",VLOOKUP($G217,Data!$G$3:$BA$2935,24,FALSE))</f>
        <v/>
      </c>
      <c r="AF217" s="4" t="str">
        <f>IF($H217=0,"",VLOOKUP($G217,Data!$G$3:$BA$2935,25,FALSE))</f>
        <v/>
      </c>
      <c r="AG217" s="4" t="str">
        <f>IF($H217=0,"",VLOOKUP($G217,Data!$G$3:$BA$2935,26,FALSE))</f>
        <v/>
      </c>
      <c r="AH217" s="4" t="str">
        <f>IF($H217=0,"",VLOOKUP($G217,Data!$G$3:$BA$2935,27,FALSE))</f>
        <v/>
      </c>
      <c r="AI217" s="4" t="str">
        <f>IF($H217=0,"",VLOOKUP($G217,Data!$G$3:$BA$2935,28,FALSE))</f>
        <v/>
      </c>
      <c r="AJ217" s="4" t="str">
        <f>IF($H217=0,"",VLOOKUP($G217,Data!$G$3:$BA$2935,29,FALSE))</f>
        <v/>
      </c>
      <c r="AK217" s="4" t="str">
        <f>IF($H217=0,"",VLOOKUP($G217,Data!$G$3:$BA$2935,30,FALSE))</f>
        <v/>
      </c>
      <c r="AL217" s="4" t="str">
        <f>IF($H217=0,"",VLOOKUP($G217,Data!$G$3:$BA$2935,31,FALSE))</f>
        <v/>
      </c>
      <c r="AM217" s="4" t="str">
        <f>IF($H217=0,"",VLOOKUP($G217,Data!$G$3:$BA$2935,32,FALSE))</f>
        <v/>
      </c>
      <c r="AN217" s="4" t="str">
        <f>IF($H217=0,"",VLOOKUP($G217,Data!$G$3:$BA$2935,33,FALSE))</f>
        <v/>
      </c>
      <c r="AO217" s="4" t="str">
        <f>IF($H217=0,"",VLOOKUP($G217,Data!$G$3:$BA$2935,34,FALSE))</f>
        <v/>
      </c>
      <c r="AP217" s="4" t="str">
        <f>IF($H217=0,"",VLOOKUP($G217,Data!$G$3:$BA$2935,35,FALSE))</f>
        <v/>
      </c>
      <c r="AQ217" s="4" t="str">
        <f>IF($H217=0,"",VLOOKUP($G217,Data!$G$3:$BA$2935,36,FALSE))</f>
        <v/>
      </c>
      <c r="AR217" s="4" t="str">
        <f>IF($H217=0,"",VLOOKUP($G217,Data!$G$3:$BA$2935,37,FALSE))</f>
        <v/>
      </c>
      <c r="AS217" s="4" t="str">
        <f>IF($H217=0,"",VLOOKUP($G217,Data!$G$3:$BA$2935,38,FALSE))</f>
        <v/>
      </c>
      <c r="AT217" s="4" t="str">
        <f>IF($H217=0,"",VLOOKUP($G217,Data!$G$3:$BA$2935,39,FALSE))</f>
        <v/>
      </c>
    </row>
    <row r="218" spans="1:46" x14ac:dyDescent="0.25">
      <c r="A218" s="4">
        <f>PSSE!A220</f>
        <v>950011</v>
      </c>
      <c r="B218" s="4" t="str">
        <f>PSSE!B220</f>
        <v>QUGTRACH1_S1</v>
      </c>
      <c r="C218" s="4">
        <f>PSSE!D220</f>
        <v>26</v>
      </c>
      <c r="D218" s="4">
        <f>PSSE!E220</f>
        <v>600</v>
      </c>
      <c r="E218" s="4" t="str">
        <f>PSSE!F220</f>
        <v>ND</v>
      </c>
      <c r="F218" s="4">
        <f>PSSE!G220</f>
        <v>1</v>
      </c>
      <c r="G218" s="4" t="str">
        <f t="shared" si="3"/>
        <v>GEN26600ND1</v>
      </c>
      <c r="H218" s="4">
        <f>COUNTIF(Data!$G$3:$BA$2935,GEN!$G218)</f>
        <v>1</v>
      </c>
      <c r="I218" s="4" t="str">
        <f>IF($H218=0,"",VLOOKUP($G218,Data!$G$3:$BA$2935,2,FALSE))</f>
        <v>'GENROU'</v>
      </c>
      <c r="J218" s="4">
        <f>PSSE!C220</f>
        <v>1</v>
      </c>
      <c r="K218" s="4">
        <f>IF($H218=0,"",VLOOKUP($G218,Data!$G$3:$BA$2935,4,FALSE))</f>
        <v>4</v>
      </c>
      <c r="L218" s="4">
        <f>IF($H218=0,"",VLOOKUP($G218,Data!$G$3:$BA$2935,5,FALSE))</f>
        <v>0.04</v>
      </c>
      <c r="M218" s="4">
        <f>IF($H218=0,"",VLOOKUP($G218,Data!$G$3:$BA$2935,6,FALSE))</f>
        <v>0.5</v>
      </c>
      <c r="N218" s="4">
        <f>IF($H218=0,"",VLOOKUP($G218,Data!$G$3:$BA$2935,7,FALSE))</f>
        <v>7.0000000000000007E-2</v>
      </c>
      <c r="O218" s="4">
        <f>IF($H218=0,"",VLOOKUP($G218,Data!$G$3:$BA$2935,8,FALSE))</f>
        <v>2.8</v>
      </c>
      <c r="P218" s="4">
        <f>IF($H218=0,"",VLOOKUP($G218,Data!$G$3:$BA$2935,9,FALSE))</f>
        <v>0</v>
      </c>
      <c r="Q218" s="4">
        <f>IF($H218=0,"",VLOOKUP($G218,Data!$G$3:$BA$2935,10,FALSE))</f>
        <v>1.8</v>
      </c>
      <c r="R218" s="4">
        <f>IF($H218=0,"",VLOOKUP($G218,Data!$G$3:$BA$2935,11,FALSE))</f>
        <v>1.75</v>
      </c>
      <c r="S218" s="4">
        <f>IF($H218=0,"",VLOOKUP($G218,Data!$G$3:$BA$2935,12,FALSE))</f>
        <v>0.3</v>
      </c>
      <c r="T218" s="4">
        <f>IF($H218=0,"",VLOOKUP($G218,Data!$G$3:$BA$2935,13,FALSE))</f>
        <v>0.65</v>
      </c>
      <c r="U218" s="4">
        <f>IF($H218=0,"",VLOOKUP($G218,Data!$G$3:$BA$2935,14,FALSE))</f>
        <v>0.25600000000000001</v>
      </c>
      <c r="V218" s="4">
        <f>IF($H218=0,"",VLOOKUP($G218,Data!$G$3:$BA$2935,15,FALSE))</f>
        <v>0.15</v>
      </c>
      <c r="W218" s="4">
        <f>IF($H218=0,"",VLOOKUP($G218,Data!$G$3:$BA$2935,16,FALSE))</f>
        <v>5.7000000000000002E-2</v>
      </c>
      <c r="X218" s="4">
        <f>IF($H218=0,"",VLOOKUP($G218,Data!$G$3:$BA$2935,17,FALSE))</f>
        <v>0.33</v>
      </c>
      <c r="Y218" s="4" t="str">
        <f>IF($H218=0,"",VLOOKUP($G218,Data!$G$3:$BA$2935,18,FALSE))</f>
        <v>/</v>
      </c>
      <c r="Z218" s="4" t="str">
        <f>IF($H218=0,"",VLOOKUP($G218,Data!$G$3:$BA$2935,19,FALSE))</f>
        <v>/</v>
      </c>
      <c r="AA218" s="4" t="str">
        <f>IF($H218=0,"",VLOOKUP($G218,Data!$G$3:$BA$2935,20,FALSE))</f>
        <v/>
      </c>
      <c r="AB218" s="4" t="str">
        <f>IF($H218=0,"",VLOOKUP($G218,Data!$G$3:$BA$2935,21,FALSE))</f>
        <v/>
      </c>
      <c r="AC218" s="4" t="str">
        <f>IF($H218=0,"",VLOOKUP($G218,Data!$G$3:$BA$2935,22,FALSE))</f>
        <v/>
      </c>
      <c r="AD218" s="4" t="str">
        <f>IF($H218=0,"",VLOOKUP($G218,Data!$G$3:$BA$2935,23,FALSE))</f>
        <v/>
      </c>
      <c r="AE218" s="4" t="str">
        <f>IF($H218=0,"",VLOOKUP($G218,Data!$G$3:$BA$2935,24,FALSE))</f>
        <v/>
      </c>
      <c r="AF218" s="4" t="str">
        <f>IF($H218=0,"",VLOOKUP($G218,Data!$G$3:$BA$2935,25,FALSE))</f>
        <v/>
      </c>
      <c r="AG218" s="4" t="str">
        <f>IF($H218=0,"",VLOOKUP($G218,Data!$G$3:$BA$2935,26,FALSE))</f>
        <v/>
      </c>
      <c r="AH218" s="4" t="str">
        <f>IF($H218=0,"",VLOOKUP($G218,Data!$G$3:$BA$2935,27,FALSE))</f>
        <v/>
      </c>
      <c r="AI218" s="4" t="str">
        <f>IF($H218=0,"",VLOOKUP($G218,Data!$G$3:$BA$2935,28,FALSE))</f>
        <v/>
      </c>
      <c r="AJ218" s="4" t="str">
        <f>IF($H218=0,"",VLOOKUP($G218,Data!$G$3:$BA$2935,29,FALSE))</f>
        <v/>
      </c>
      <c r="AK218" s="4" t="str">
        <f>IF($H218=0,"",VLOOKUP($G218,Data!$G$3:$BA$2935,30,FALSE))</f>
        <v/>
      </c>
      <c r="AL218" s="4" t="str">
        <f>IF($H218=0,"",VLOOKUP($G218,Data!$G$3:$BA$2935,31,FALSE))</f>
        <v/>
      </c>
      <c r="AM218" s="4" t="str">
        <f>IF($H218=0,"",VLOOKUP($G218,Data!$G$3:$BA$2935,32,FALSE))</f>
        <v/>
      </c>
      <c r="AN218" s="4" t="str">
        <f>IF($H218=0,"",VLOOKUP($G218,Data!$G$3:$BA$2935,33,FALSE))</f>
        <v/>
      </c>
      <c r="AO218" s="4" t="str">
        <f>IF($H218=0,"",VLOOKUP($G218,Data!$G$3:$BA$2935,34,FALSE))</f>
        <v/>
      </c>
      <c r="AP218" s="4" t="str">
        <f>IF($H218=0,"",VLOOKUP($G218,Data!$G$3:$BA$2935,35,FALSE))</f>
        <v/>
      </c>
      <c r="AQ218" s="4" t="str">
        <f>IF($H218=0,"",VLOOKUP($G218,Data!$G$3:$BA$2935,36,FALSE))</f>
        <v/>
      </c>
      <c r="AR218" s="4" t="str">
        <f>IF($H218=0,"",VLOOKUP($G218,Data!$G$3:$BA$2935,37,FALSE))</f>
        <v/>
      </c>
      <c r="AS218" s="4" t="str">
        <f>IF($H218=0,"",VLOOKUP($G218,Data!$G$3:$BA$2935,38,FALSE))</f>
        <v/>
      </c>
      <c r="AT218" s="4" t="str">
        <f>IF($H218=0,"",VLOOKUP($G218,Data!$G$3:$BA$2935,39,FALSE))</f>
        <v/>
      </c>
    </row>
    <row r="219" spans="1:46" x14ac:dyDescent="0.25">
      <c r="A219" s="4">
        <f>PSSE!A221</f>
        <v>950012</v>
      </c>
      <c r="B219" s="4" t="str">
        <f>PSSE!B221</f>
        <v>QUGTRACH1_S2</v>
      </c>
      <c r="C219" s="4">
        <f>PSSE!D221</f>
        <v>26</v>
      </c>
      <c r="D219" s="4">
        <f>PSSE!E221</f>
        <v>600</v>
      </c>
      <c r="E219" s="4" t="str">
        <f>PSSE!F221</f>
        <v>ND</v>
      </c>
      <c r="F219" s="4">
        <f>PSSE!G221</f>
        <v>1</v>
      </c>
      <c r="G219" s="4" t="str">
        <f t="shared" si="3"/>
        <v>GEN26600ND1</v>
      </c>
      <c r="H219" s="4">
        <f>COUNTIF(Data!$G$3:$BA$2935,GEN!$G219)</f>
        <v>1</v>
      </c>
      <c r="I219" s="4" t="str">
        <f>IF($H219=0,"",VLOOKUP($G219,Data!$G$3:$BA$2935,2,FALSE))</f>
        <v>'GENROU'</v>
      </c>
      <c r="J219" s="4">
        <f>PSSE!C221</f>
        <v>1</v>
      </c>
      <c r="K219" s="4">
        <f>IF($H219=0,"",VLOOKUP($G219,Data!$G$3:$BA$2935,4,FALSE))</f>
        <v>4</v>
      </c>
      <c r="L219" s="4">
        <f>IF($H219=0,"",VLOOKUP($G219,Data!$G$3:$BA$2935,5,FALSE))</f>
        <v>0.04</v>
      </c>
      <c r="M219" s="4">
        <f>IF($H219=0,"",VLOOKUP($G219,Data!$G$3:$BA$2935,6,FALSE))</f>
        <v>0.5</v>
      </c>
      <c r="N219" s="4">
        <f>IF($H219=0,"",VLOOKUP($G219,Data!$G$3:$BA$2935,7,FALSE))</f>
        <v>7.0000000000000007E-2</v>
      </c>
      <c r="O219" s="4">
        <f>IF($H219=0,"",VLOOKUP($G219,Data!$G$3:$BA$2935,8,FALSE))</f>
        <v>2.8</v>
      </c>
      <c r="P219" s="4">
        <f>IF($H219=0,"",VLOOKUP($G219,Data!$G$3:$BA$2935,9,FALSE))</f>
        <v>0</v>
      </c>
      <c r="Q219" s="4">
        <f>IF($H219=0,"",VLOOKUP($G219,Data!$G$3:$BA$2935,10,FALSE))</f>
        <v>1.8</v>
      </c>
      <c r="R219" s="4">
        <f>IF($H219=0,"",VLOOKUP($G219,Data!$G$3:$BA$2935,11,FALSE))</f>
        <v>1.75</v>
      </c>
      <c r="S219" s="4">
        <f>IF($H219=0,"",VLOOKUP($G219,Data!$G$3:$BA$2935,12,FALSE))</f>
        <v>0.3</v>
      </c>
      <c r="T219" s="4">
        <f>IF($H219=0,"",VLOOKUP($G219,Data!$G$3:$BA$2935,13,FALSE))</f>
        <v>0.65</v>
      </c>
      <c r="U219" s="4">
        <f>IF($H219=0,"",VLOOKUP($G219,Data!$G$3:$BA$2935,14,FALSE))</f>
        <v>0.25600000000000001</v>
      </c>
      <c r="V219" s="4">
        <f>IF($H219=0,"",VLOOKUP($G219,Data!$G$3:$BA$2935,15,FALSE))</f>
        <v>0.15</v>
      </c>
      <c r="W219" s="4">
        <f>IF($H219=0,"",VLOOKUP($G219,Data!$G$3:$BA$2935,16,FALSE))</f>
        <v>5.7000000000000002E-2</v>
      </c>
      <c r="X219" s="4">
        <f>IF($H219=0,"",VLOOKUP($G219,Data!$G$3:$BA$2935,17,FALSE))</f>
        <v>0.33</v>
      </c>
      <c r="Y219" s="4" t="str">
        <f>IF($H219=0,"",VLOOKUP($G219,Data!$G$3:$BA$2935,18,FALSE))</f>
        <v>/</v>
      </c>
      <c r="Z219" s="4" t="str">
        <f>IF($H219=0,"",VLOOKUP($G219,Data!$G$3:$BA$2935,19,FALSE))</f>
        <v>/</v>
      </c>
      <c r="AA219" s="4" t="str">
        <f>IF($H219=0,"",VLOOKUP($G219,Data!$G$3:$BA$2935,20,FALSE))</f>
        <v/>
      </c>
      <c r="AB219" s="4" t="str">
        <f>IF($H219=0,"",VLOOKUP($G219,Data!$G$3:$BA$2935,21,FALSE))</f>
        <v/>
      </c>
      <c r="AC219" s="4" t="str">
        <f>IF($H219=0,"",VLOOKUP($G219,Data!$G$3:$BA$2935,22,FALSE))</f>
        <v/>
      </c>
      <c r="AD219" s="4" t="str">
        <f>IF($H219=0,"",VLOOKUP($G219,Data!$G$3:$BA$2935,23,FALSE))</f>
        <v/>
      </c>
      <c r="AE219" s="4" t="str">
        <f>IF($H219=0,"",VLOOKUP($G219,Data!$G$3:$BA$2935,24,FALSE))</f>
        <v/>
      </c>
      <c r="AF219" s="4" t="str">
        <f>IF($H219=0,"",VLOOKUP($G219,Data!$G$3:$BA$2935,25,FALSE))</f>
        <v/>
      </c>
      <c r="AG219" s="4" t="str">
        <f>IF($H219=0,"",VLOOKUP($G219,Data!$G$3:$BA$2935,26,FALSE))</f>
        <v/>
      </c>
      <c r="AH219" s="4" t="str">
        <f>IF($H219=0,"",VLOOKUP($G219,Data!$G$3:$BA$2935,27,FALSE))</f>
        <v/>
      </c>
      <c r="AI219" s="4" t="str">
        <f>IF($H219=0,"",VLOOKUP($G219,Data!$G$3:$BA$2935,28,FALSE))</f>
        <v/>
      </c>
      <c r="AJ219" s="4" t="str">
        <f>IF($H219=0,"",VLOOKUP($G219,Data!$G$3:$BA$2935,29,FALSE))</f>
        <v/>
      </c>
      <c r="AK219" s="4" t="str">
        <f>IF($H219=0,"",VLOOKUP($G219,Data!$G$3:$BA$2935,30,FALSE))</f>
        <v/>
      </c>
      <c r="AL219" s="4" t="str">
        <f>IF($H219=0,"",VLOOKUP($G219,Data!$G$3:$BA$2935,31,FALSE))</f>
        <v/>
      </c>
      <c r="AM219" s="4" t="str">
        <f>IF($H219=0,"",VLOOKUP($G219,Data!$G$3:$BA$2935,32,FALSE))</f>
        <v/>
      </c>
      <c r="AN219" s="4" t="str">
        <f>IF($H219=0,"",VLOOKUP($G219,Data!$G$3:$BA$2935,33,FALSE))</f>
        <v/>
      </c>
      <c r="AO219" s="4" t="str">
        <f>IF($H219=0,"",VLOOKUP($G219,Data!$G$3:$BA$2935,34,FALSE))</f>
        <v/>
      </c>
      <c r="AP219" s="4" t="str">
        <f>IF($H219=0,"",VLOOKUP($G219,Data!$G$3:$BA$2935,35,FALSE))</f>
        <v/>
      </c>
      <c r="AQ219" s="4" t="str">
        <f>IF($H219=0,"",VLOOKUP($G219,Data!$G$3:$BA$2935,36,FALSE))</f>
        <v/>
      </c>
      <c r="AR219" s="4" t="str">
        <f>IF($H219=0,"",VLOOKUP($G219,Data!$G$3:$BA$2935,37,FALSE))</f>
        <v/>
      </c>
      <c r="AS219" s="4" t="str">
        <f>IF($H219=0,"",VLOOKUP($G219,Data!$G$3:$BA$2935,38,FALSE))</f>
        <v/>
      </c>
      <c r="AT219" s="4" t="str">
        <f>IF($H219=0,"",VLOOKUP($G219,Data!$G$3:$BA$2935,39,FALSE))</f>
        <v/>
      </c>
    </row>
    <row r="220" spans="1:46" x14ac:dyDescent="0.25">
      <c r="A220" s="4">
        <f>PSSE!A222</f>
        <v>950021</v>
      </c>
      <c r="B220" s="4" t="str">
        <f>PSSE!B222</f>
        <v>QUGTRACH2_S1</v>
      </c>
      <c r="C220" s="4">
        <f>PSSE!D222</f>
        <v>26</v>
      </c>
      <c r="D220" s="4">
        <f>PSSE!E222</f>
        <v>600</v>
      </c>
      <c r="E220" s="4" t="str">
        <f>PSSE!F222</f>
        <v>ND</v>
      </c>
      <c r="F220" s="4">
        <f>PSSE!G222</f>
        <v>1</v>
      </c>
      <c r="G220" s="4" t="str">
        <f t="shared" si="3"/>
        <v>GEN26600ND1</v>
      </c>
      <c r="H220" s="4">
        <f>COUNTIF(Data!$G$3:$BA$2935,GEN!$G220)</f>
        <v>1</v>
      </c>
      <c r="I220" s="4" t="str">
        <f>IF($H220=0,"",VLOOKUP($G220,Data!$G$3:$BA$2935,2,FALSE))</f>
        <v>'GENROU'</v>
      </c>
      <c r="J220" s="4">
        <f>PSSE!C222</f>
        <v>1</v>
      </c>
      <c r="K220" s="4">
        <f>IF($H220=0,"",VLOOKUP($G220,Data!$G$3:$BA$2935,4,FALSE))</f>
        <v>4</v>
      </c>
      <c r="L220" s="4">
        <f>IF($H220=0,"",VLOOKUP($G220,Data!$G$3:$BA$2935,5,FALSE))</f>
        <v>0.04</v>
      </c>
      <c r="M220" s="4">
        <f>IF($H220=0,"",VLOOKUP($G220,Data!$G$3:$BA$2935,6,FALSE))</f>
        <v>0.5</v>
      </c>
      <c r="N220" s="4">
        <f>IF($H220=0,"",VLOOKUP($G220,Data!$G$3:$BA$2935,7,FALSE))</f>
        <v>7.0000000000000007E-2</v>
      </c>
      <c r="O220" s="4">
        <f>IF($H220=0,"",VLOOKUP($G220,Data!$G$3:$BA$2935,8,FALSE))</f>
        <v>2.8</v>
      </c>
      <c r="P220" s="4">
        <f>IF($H220=0,"",VLOOKUP($G220,Data!$G$3:$BA$2935,9,FALSE))</f>
        <v>0</v>
      </c>
      <c r="Q220" s="4">
        <f>IF($H220=0,"",VLOOKUP($G220,Data!$G$3:$BA$2935,10,FALSE))</f>
        <v>1.8</v>
      </c>
      <c r="R220" s="4">
        <f>IF($H220=0,"",VLOOKUP($G220,Data!$G$3:$BA$2935,11,FALSE))</f>
        <v>1.75</v>
      </c>
      <c r="S220" s="4">
        <f>IF($H220=0,"",VLOOKUP($G220,Data!$G$3:$BA$2935,12,FALSE))</f>
        <v>0.3</v>
      </c>
      <c r="T220" s="4">
        <f>IF($H220=0,"",VLOOKUP($G220,Data!$G$3:$BA$2935,13,FALSE))</f>
        <v>0.65</v>
      </c>
      <c r="U220" s="4">
        <f>IF($H220=0,"",VLOOKUP($G220,Data!$G$3:$BA$2935,14,FALSE))</f>
        <v>0.25600000000000001</v>
      </c>
      <c r="V220" s="4">
        <f>IF($H220=0,"",VLOOKUP($G220,Data!$G$3:$BA$2935,15,FALSE))</f>
        <v>0.15</v>
      </c>
      <c r="W220" s="4">
        <f>IF($H220=0,"",VLOOKUP($G220,Data!$G$3:$BA$2935,16,FALSE))</f>
        <v>5.7000000000000002E-2</v>
      </c>
      <c r="X220" s="4">
        <f>IF($H220=0,"",VLOOKUP($G220,Data!$G$3:$BA$2935,17,FALSE))</f>
        <v>0.33</v>
      </c>
      <c r="Y220" s="4" t="str">
        <f>IF($H220=0,"",VLOOKUP($G220,Data!$G$3:$BA$2935,18,FALSE))</f>
        <v>/</v>
      </c>
      <c r="Z220" s="4" t="str">
        <f>IF($H220=0,"",VLOOKUP($G220,Data!$G$3:$BA$2935,19,FALSE))</f>
        <v>/</v>
      </c>
      <c r="AA220" s="4" t="str">
        <f>IF($H220=0,"",VLOOKUP($G220,Data!$G$3:$BA$2935,20,FALSE))</f>
        <v/>
      </c>
      <c r="AB220" s="4" t="str">
        <f>IF($H220=0,"",VLOOKUP($G220,Data!$G$3:$BA$2935,21,FALSE))</f>
        <v/>
      </c>
      <c r="AC220" s="4" t="str">
        <f>IF($H220=0,"",VLOOKUP($G220,Data!$G$3:$BA$2935,22,FALSE))</f>
        <v/>
      </c>
      <c r="AD220" s="4" t="str">
        <f>IF($H220=0,"",VLOOKUP($G220,Data!$G$3:$BA$2935,23,FALSE))</f>
        <v/>
      </c>
      <c r="AE220" s="4" t="str">
        <f>IF($H220=0,"",VLOOKUP($G220,Data!$G$3:$BA$2935,24,FALSE))</f>
        <v/>
      </c>
      <c r="AF220" s="4" t="str">
        <f>IF($H220=0,"",VLOOKUP($G220,Data!$G$3:$BA$2935,25,FALSE))</f>
        <v/>
      </c>
      <c r="AG220" s="4" t="str">
        <f>IF($H220=0,"",VLOOKUP($G220,Data!$G$3:$BA$2935,26,FALSE))</f>
        <v/>
      </c>
      <c r="AH220" s="4" t="str">
        <f>IF($H220=0,"",VLOOKUP($G220,Data!$G$3:$BA$2935,27,FALSE))</f>
        <v/>
      </c>
      <c r="AI220" s="4" t="str">
        <f>IF($H220=0,"",VLOOKUP($G220,Data!$G$3:$BA$2935,28,FALSE))</f>
        <v/>
      </c>
      <c r="AJ220" s="4" t="str">
        <f>IF($H220=0,"",VLOOKUP($G220,Data!$G$3:$BA$2935,29,FALSE))</f>
        <v/>
      </c>
      <c r="AK220" s="4" t="str">
        <f>IF($H220=0,"",VLOOKUP($G220,Data!$G$3:$BA$2935,30,FALSE))</f>
        <v/>
      </c>
      <c r="AL220" s="4" t="str">
        <f>IF($H220=0,"",VLOOKUP($G220,Data!$G$3:$BA$2935,31,FALSE))</f>
        <v/>
      </c>
      <c r="AM220" s="4" t="str">
        <f>IF($H220=0,"",VLOOKUP($G220,Data!$G$3:$BA$2935,32,FALSE))</f>
        <v/>
      </c>
      <c r="AN220" s="4" t="str">
        <f>IF($H220=0,"",VLOOKUP($G220,Data!$G$3:$BA$2935,33,FALSE))</f>
        <v/>
      </c>
      <c r="AO220" s="4" t="str">
        <f>IF($H220=0,"",VLOOKUP($G220,Data!$G$3:$BA$2935,34,FALSE))</f>
        <v/>
      </c>
      <c r="AP220" s="4" t="str">
        <f>IF($H220=0,"",VLOOKUP($G220,Data!$G$3:$BA$2935,35,FALSE))</f>
        <v/>
      </c>
      <c r="AQ220" s="4" t="str">
        <f>IF($H220=0,"",VLOOKUP($G220,Data!$G$3:$BA$2935,36,FALSE))</f>
        <v/>
      </c>
      <c r="AR220" s="4" t="str">
        <f>IF($H220=0,"",VLOOKUP($G220,Data!$G$3:$BA$2935,37,FALSE))</f>
        <v/>
      </c>
      <c r="AS220" s="4" t="str">
        <f>IF($H220=0,"",VLOOKUP($G220,Data!$G$3:$BA$2935,38,FALSE))</f>
        <v/>
      </c>
      <c r="AT220" s="4" t="str">
        <f>IF($H220=0,"",VLOOKUP($G220,Data!$G$3:$BA$2935,39,FALSE))</f>
        <v/>
      </c>
    </row>
    <row r="221" spans="1:46" x14ac:dyDescent="0.25">
      <c r="A221" s="4">
        <f>PSSE!A223</f>
        <v>950022</v>
      </c>
      <c r="B221" s="4" t="str">
        <f>PSSE!B223</f>
        <v>QUGTRACH2_S2</v>
      </c>
      <c r="C221" s="4">
        <f>PSSE!D223</f>
        <v>26</v>
      </c>
      <c r="D221" s="4">
        <f>PSSE!E223</f>
        <v>600</v>
      </c>
      <c r="E221" s="4" t="str">
        <f>PSSE!F223</f>
        <v>ND</v>
      </c>
      <c r="F221" s="4">
        <f>PSSE!G223</f>
        <v>1</v>
      </c>
      <c r="G221" s="4" t="str">
        <f t="shared" si="3"/>
        <v>GEN26600ND1</v>
      </c>
      <c r="H221" s="4">
        <f>COUNTIF(Data!$G$3:$BA$2935,GEN!$G221)</f>
        <v>1</v>
      </c>
      <c r="I221" s="4" t="str">
        <f>IF($H221=0,"",VLOOKUP($G221,Data!$G$3:$BA$2935,2,FALSE))</f>
        <v>'GENROU'</v>
      </c>
      <c r="J221" s="4">
        <f>PSSE!C223</f>
        <v>1</v>
      </c>
      <c r="K221" s="4">
        <f>IF($H221=0,"",VLOOKUP($G221,Data!$G$3:$BA$2935,4,FALSE))</f>
        <v>4</v>
      </c>
      <c r="L221" s="4">
        <f>IF($H221=0,"",VLOOKUP($G221,Data!$G$3:$BA$2935,5,FALSE))</f>
        <v>0.04</v>
      </c>
      <c r="M221" s="4">
        <f>IF($H221=0,"",VLOOKUP($G221,Data!$G$3:$BA$2935,6,FALSE))</f>
        <v>0.5</v>
      </c>
      <c r="N221" s="4">
        <f>IF($H221=0,"",VLOOKUP($G221,Data!$G$3:$BA$2935,7,FALSE))</f>
        <v>7.0000000000000007E-2</v>
      </c>
      <c r="O221" s="4">
        <f>IF($H221=0,"",VLOOKUP($G221,Data!$G$3:$BA$2935,8,FALSE))</f>
        <v>2.8</v>
      </c>
      <c r="P221" s="4">
        <f>IF($H221=0,"",VLOOKUP($G221,Data!$G$3:$BA$2935,9,FALSE))</f>
        <v>0</v>
      </c>
      <c r="Q221" s="4">
        <f>IF($H221=0,"",VLOOKUP($G221,Data!$G$3:$BA$2935,10,FALSE))</f>
        <v>1.8</v>
      </c>
      <c r="R221" s="4">
        <f>IF($H221=0,"",VLOOKUP($G221,Data!$G$3:$BA$2935,11,FALSE))</f>
        <v>1.75</v>
      </c>
      <c r="S221" s="4">
        <f>IF($H221=0,"",VLOOKUP($G221,Data!$G$3:$BA$2935,12,FALSE))</f>
        <v>0.3</v>
      </c>
      <c r="T221" s="4">
        <f>IF($H221=0,"",VLOOKUP($G221,Data!$G$3:$BA$2935,13,FALSE))</f>
        <v>0.65</v>
      </c>
      <c r="U221" s="4">
        <f>IF($H221=0,"",VLOOKUP($G221,Data!$G$3:$BA$2935,14,FALSE))</f>
        <v>0.25600000000000001</v>
      </c>
      <c r="V221" s="4">
        <f>IF($H221=0,"",VLOOKUP($G221,Data!$G$3:$BA$2935,15,FALSE))</f>
        <v>0.15</v>
      </c>
      <c r="W221" s="4">
        <f>IF($H221=0,"",VLOOKUP($G221,Data!$G$3:$BA$2935,16,FALSE))</f>
        <v>5.7000000000000002E-2</v>
      </c>
      <c r="X221" s="4">
        <f>IF($H221=0,"",VLOOKUP($G221,Data!$G$3:$BA$2935,17,FALSE))</f>
        <v>0.33</v>
      </c>
      <c r="Y221" s="4" t="str">
        <f>IF($H221=0,"",VLOOKUP($G221,Data!$G$3:$BA$2935,18,FALSE))</f>
        <v>/</v>
      </c>
      <c r="Z221" s="4" t="str">
        <f>IF($H221=0,"",VLOOKUP($G221,Data!$G$3:$BA$2935,19,FALSE))</f>
        <v>/</v>
      </c>
      <c r="AA221" s="4" t="str">
        <f>IF($H221=0,"",VLOOKUP($G221,Data!$G$3:$BA$2935,20,FALSE))</f>
        <v/>
      </c>
      <c r="AB221" s="4" t="str">
        <f>IF($H221=0,"",VLOOKUP($G221,Data!$G$3:$BA$2935,21,FALSE))</f>
        <v/>
      </c>
      <c r="AC221" s="4" t="str">
        <f>IF($H221=0,"",VLOOKUP($G221,Data!$G$3:$BA$2935,22,FALSE))</f>
        <v/>
      </c>
      <c r="AD221" s="4" t="str">
        <f>IF($H221=0,"",VLOOKUP($G221,Data!$G$3:$BA$2935,23,FALSE))</f>
        <v/>
      </c>
      <c r="AE221" s="4" t="str">
        <f>IF($H221=0,"",VLOOKUP($G221,Data!$G$3:$BA$2935,24,FALSE))</f>
        <v/>
      </c>
      <c r="AF221" s="4" t="str">
        <f>IF($H221=0,"",VLOOKUP($G221,Data!$G$3:$BA$2935,25,FALSE))</f>
        <v/>
      </c>
      <c r="AG221" s="4" t="str">
        <f>IF($H221=0,"",VLOOKUP($G221,Data!$G$3:$BA$2935,26,FALSE))</f>
        <v/>
      </c>
      <c r="AH221" s="4" t="str">
        <f>IF($H221=0,"",VLOOKUP($G221,Data!$G$3:$BA$2935,27,FALSE))</f>
        <v/>
      </c>
      <c r="AI221" s="4" t="str">
        <f>IF($H221=0,"",VLOOKUP($G221,Data!$G$3:$BA$2935,28,FALSE))</f>
        <v/>
      </c>
      <c r="AJ221" s="4" t="str">
        <f>IF($H221=0,"",VLOOKUP($G221,Data!$G$3:$BA$2935,29,FALSE))</f>
        <v/>
      </c>
      <c r="AK221" s="4" t="str">
        <f>IF($H221=0,"",VLOOKUP($G221,Data!$G$3:$BA$2935,30,FALSE))</f>
        <v/>
      </c>
      <c r="AL221" s="4" t="str">
        <f>IF($H221=0,"",VLOOKUP($G221,Data!$G$3:$BA$2935,31,FALSE))</f>
        <v/>
      </c>
      <c r="AM221" s="4" t="str">
        <f>IF($H221=0,"",VLOOKUP($G221,Data!$G$3:$BA$2935,32,FALSE))</f>
        <v/>
      </c>
      <c r="AN221" s="4" t="str">
        <f>IF($H221=0,"",VLOOKUP($G221,Data!$G$3:$BA$2935,33,FALSE))</f>
        <v/>
      </c>
      <c r="AO221" s="4" t="str">
        <f>IF($H221=0,"",VLOOKUP($G221,Data!$G$3:$BA$2935,34,FALSE))</f>
        <v/>
      </c>
      <c r="AP221" s="4" t="str">
        <f>IF($H221=0,"",VLOOKUP($G221,Data!$G$3:$BA$2935,35,FALSE))</f>
        <v/>
      </c>
      <c r="AQ221" s="4" t="str">
        <f>IF($H221=0,"",VLOOKUP($G221,Data!$G$3:$BA$2935,36,FALSE))</f>
        <v/>
      </c>
      <c r="AR221" s="4" t="str">
        <f>IF($H221=0,"",VLOOKUP($G221,Data!$G$3:$BA$2935,37,FALSE))</f>
        <v/>
      </c>
      <c r="AS221" s="4" t="str">
        <f>IF($H221=0,"",VLOOKUP($G221,Data!$G$3:$BA$2935,38,FALSE))</f>
        <v/>
      </c>
      <c r="AT221" s="4" t="str">
        <f>IF($H221=0,"",VLOOKUP($G221,Data!$G$3:$BA$2935,39,FALSE))</f>
        <v/>
      </c>
    </row>
    <row r="222" spans="1:46" x14ac:dyDescent="0.25">
      <c r="A222" s="4">
        <f>PSSE!A224</f>
        <v>950041</v>
      </c>
      <c r="B222" s="4" t="str">
        <f>PSSE!B224</f>
        <v>KIMHOA_H1</v>
      </c>
      <c r="C222" s="4">
        <f>PSSE!D224</f>
        <v>11</v>
      </c>
      <c r="D222" s="4">
        <f>PSSE!E224</f>
        <v>24</v>
      </c>
      <c r="E222" s="4" t="str">
        <f>PSSE!F224</f>
        <v>TD</v>
      </c>
      <c r="F222" s="4">
        <f>PSSE!G224</f>
        <v>1</v>
      </c>
      <c r="G222" s="4" t="str">
        <f t="shared" si="3"/>
        <v>GEN1124TD1</v>
      </c>
      <c r="H222" s="4">
        <f>COUNTIF(Data!$G$3:$BA$2935,GEN!$G222)</f>
        <v>1</v>
      </c>
      <c r="I222" s="4" t="str">
        <f>IF($H222=0,"",VLOOKUP($G222,Data!$G$3:$BA$2935,2,FALSE))</f>
        <v>'GENROU'</v>
      </c>
      <c r="J222" s="4">
        <f>PSSE!C224</f>
        <v>1</v>
      </c>
      <c r="K222" s="4">
        <f>IF($H222=0,"",VLOOKUP($G222,Data!$G$3:$BA$2935,4,FALSE))</f>
        <v>6.9</v>
      </c>
      <c r="L222" s="4">
        <f>IF($H222=0,"",VLOOKUP($G222,Data!$G$3:$BA$2935,5,FALSE))</f>
        <v>0.19900000000000001</v>
      </c>
      <c r="M222" s="4">
        <f>IF($H222=0,"",VLOOKUP($G222,Data!$G$3:$BA$2935,6,FALSE))</f>
        <v>0.45</v>
      </c>
      <c r="N222" s="4">
        <f>IF($H222=0,"",VLOOKUP($G222,Data!$G$3:$BA$2935,7,FALSE))</f>
        <v>7.0000000000000007E-2</v>
      </c>
      <c r="O222" s="4">
        <f>IF($H222=0,"",VLOOKUP($G222,Data!$G$3:$BA$2935,8,FALSE))</f>
        <v>3.8</v>
      </c>
      <c r="P222" s="4">
        <f>IF($H222=0,"",VLOOKUP($G222,Data!$G$3:$BA$2935,9,FALSE))</f>
        <v>0</v>
      </c>
      <c r="Q222" s="4">
        <f>IF($H222=0,"",VLOOKUP($G222,Data!$G$3:$BA$2935,10,FALSE))</f>
        <v>2.2999999999999998</v>
      </c>
      <c r="R222" s="4">
        <f>IF($H222=0,"",VLOOKUP($G222,Data!$G$3:$BA$2935,11,FALSE))</f>
        <v>2.21</v>
      </c>
      <c r="S222" s="4">
        <f>IF($H222=0,"",VLOOKUP($G222,Data!$G$3:$BA$2935,12,FALSE))</f>
        <v>0.28999999999999998</v>
      </c>
      <c r="T222" s="4">
        <f>IF($H222=0,"",VLOOKUP($G222,Data!$G$3:$BA$2935,13,FALSE))</f>
        <v>0.46</v>
      </c>
      <c r="U222" s="4">
        <f>IF($H222=0,"",VLOOKUP($G222,Data!$G$3:$BA$2935,14,FALSE))</f>
        <v>0.22</v>
      </c>
      <c r="V222" s="4">
        <f>IF($H222=0,"",VLOOKUP($G222,Data!$G$3:$BA$2935,15,FALSE))</f>
        <v>0.16700000000000001</v>
      </c>
      <c r="W222" s="4">
        <f>IF($H222=0,"",VLOOKUP($G222,Data!$G$3:$BA$2935,16,FALSE))</f>
        <v>0.08</v>
      </c>
      <c r="X222" s="4">
        <f>IF($H222=0,"",VLOOKUP($G222,Data!$G$3:$BA$2935,17,FALSE))</f>
        <v>0.56000000000000005</v>
      </c>
      <c r="Y222" s="4" t="str">
        <f>IF($H222=0,"",VLOOKUP($G222,Data!$G$3:$BA$2935,18,FALSE))</f>
        <v>/</v>
      </c>
      <c r="Z222" s="4" t="str">
        <f>IF($H222=0,"",VLOOKUP($G222,Data!$G$3:$BA$2935,19,FALSE))</f>
        <v>/</v>
      </c>
      <c r="AA222" s="4" t="str">
        <f>IF($H222=0,"",VLOOKUP($G222,Data!$G$3:$BA$2935,20,FALSE))</f>
        <v/>
      </c>
      <c r="AB222" s="4" t="str">
        <f>IF($H222=0,"",VLOOKUP($G222,Data!$G$3:$BA$2935,21,FALSE))</f>
        <v/>
      </c>
      <c r="AC222" s="4" t="str">
        <f>IF($H222=0,"",VLOOKUP($G222,Data!$G$3:$BA$2935,22,FALSE))</f>
        <v/>
      </c>
      <c r="AD222" s="4" t="str">
        <f>IF($H222=0,"",VLOOKUP($G222,Data!$G$3:$BA$2935,23,FALSE))</f>
        <v/>
      </c>
      <c r="AE222" s="4" t="str">
        <f>IF($H222=0,"",VLOOKUP($G222,Data!$G$3:$BA$2935,24,FALSE))</f>
        <v/>
      </c>
      <c r="AF222" s="4" t="str">
        <f>IF($H222=0,"",VLOOKUP($G222,Data!$G$3:$BA$2935,25,FALSE))</f>
        <v/>
      </c>
      <c r="AG222" s="4" t="str">
        <f>IF($H222=0,"",VLOOKUP($G222,Data!$G$3:$BA$2935,26,FALSE))</f>
        <v/>
      </c>
      <c r="AH222" s="4" t="str">
        <f>IF($H222=0,"",VLOOKUP($G222,Data!$G$3:$BA$2935,27,FALSE))</f>
        <v/>
      </c>
      <c r="AI222" s="4" t="str">
        <f>IF($H222=0,"",VLOOKUP($G222,Data!$G$3:$BA$2935,28,FALSE))</f>
        <v/>
      </c>
      <c r="AJ222" s="4" t="str">
        <f>IF($H222=0,"",VLOOKUP($G222,Data!$G$3:$BA$2935,29,FALSE))</f>
        <v/>
      </c>
      <c r="AK222" s="4" t="str">
        <f>IF($H222=0,"",VLOOKUP($G222,Data!$G$3:$BA$2935,30,FALSE))</f>
        <v/>
      </c>
      <c r="AL222" s="4" t="str">
        <f>IF($H222=0,"",VLOOKUP($G222,Data!$G$3:$BA$2935,31,FALSE))</f>
        <v/>
      </c>
      <c r="AM222" s="4" t="str">
        <f>IF($H222=0,"",VLOOKUP($G222,Data!$G$3:$BA$2935,32,FALSE))</f>
        <v/>
      </c>
      <c r="AN222" s="4" t="str">
        <f>IF($H222=0,"",VLOOKUP($G222,Data!$G$3:$BA$2935,33,FALSE))</f>
        <v/>
      </c>
      <c r="AO222" s="4" t="str">
        <f>IF($H222=0,"",VLOOKUP($G222,Data!$G$3:$BA$2935,34,FALSE))</f>
        <v/>
      </c>
      <c r="AP222" s="4" t="str">
        <f>IF($H222=0,"",VLOOKUP($G222,Data!$G$3:$BA$2935,35,FALSE))</f>
        <v/>
      </c>
      <c r="AQ222" s="4" t="str">
        <f>IF($H222=0,"",VLOOKUP($G222,Data!$G$3:$BA$2935,36,FALSE))</f>
        <v/>
      </c>
      <c r="AR222" s="4" t="str">
        <f>IF($H222=0,"",VLOOKUP($G222,Data!$G$3:$BA$2935,37,FALSE))</f>
        <v/>
      </c>
      <c r="AS222" s="4" t="str">
        <f>IF($H222=0,"",VLOOKUP($G222,Data!$G$3:$BA$2935,38,FALSE))</f>
        <v/>
      </c>
      <c r="AT222" s="4" t="str">
        <f>IF($H222=0,"",VLOOKUP($G222,Data!$G$3:$BA$2935,39,FALSE))</f>
        <v/>
      </c>
    </row>
    <row r="223" spans="1:46" x14ac:dyDescent="0.25">
      <c r="A223" s="4">
        <f>PSSE!A225</f>
        <v>950051</v>
      </c>
      <c r="B223" s="4" t="str">
        <f>PSSE!B225</f>
        <v>LATRONG_H1</v>
      </c>
      <c r="C223" s="4">
        <f>PSSE!D225</f>
        <v>10.5</v>
      </c>
      <c r="D223" s="4">
        <f>PSSE!E225</f>
        <v>20</v>
      </c>
      <c r="E223" s="4" t="str">
        <f>PSSE!F225</f>
        <v>TD</v>
      </c>
      <c r="F223" s="4">
        <f>PSSE!G225</f>
        <v>1</v>
      </c>
      <c r="G223" s="4" t="str">
        <f t="shared" si="3"/>
        <v>GEN10.520TD1</v>
      </c>
      <c r="H223" s="4">
        <f>COUNTIF(Data!$G$3:$BA$2935,GEN!$G223)</f>
        <v>1</v>
      </c>
      <c r="I223" s="4" t="str">
        <f>IF($H223=0,"",VLOOKUP($G223,Data!$G$3:$BA$2935,2,FALSE))</f>
        <v>'GENSAL'</v>
      </c>
      <c r="J223" s="4">
        <f>PSSE!C225</f>
        <v>1</v>
      </c>
      <c r="K223" s="4">
        <f>IF($H223=0,"",VLOOKUP($G223,Data!$G$3:$BA$2935,4,FALSE))</f>
        <v>6.6</v>
      </c>
      <c r="L223" s="4">
        <f>IF($H223=0,"",VLOOKUP($G223,Data!$G$3:$BA$2935,5,FALSE))</f>
        <v>0.05</v>
      </c>
      <c r="M223" s="4">
        <f>IF($H223=0,"",VLOOKUP($G223,Data!$G$3:$BA$2935,6,FALSE))</f>
        <v>0.155</v>
      </c>
      <c r="N223" s="4">
        <f>IF($H223=0,"",VLOOKUP($G223,Data!$G$3:$BA$2935,7,FALSE))</f>
        <v>2</v>
      </c>
      <c r="O223" s="4">
        <f>IF($H223=0,"",VLOOKUP($G223,Data!$G$3:$BA$2935,8,FALSE))</f>
        <v>0</v>
      </c>
      <c r="P223" s="4">
        <f>IF($H223=0,"",VLOOKUP($G223,Data!$G$3:$BA$2935,9,FALSE))</f>
        <v>1.1299999999999999</v>
      </c>
      <c r="Q223" s="4">
        <f>IF($H223=0,"",VLOOKUP($G223,Data!$G$3:$BA$2935,10,FALSE))</f>
        <v>0.73399999999999999</v>
      </c>
      <c r="R223" s="4">
        <f>IF($H223=0,"",VLOOKUP($G223,Data!$G$3:$BA$2935,11,FALSE))</f>
        <v>0.26</v>
      </c>
      <c r="S223" s="4">
        <f>IF($H223=0,"",VLOOKUP($G223,Data!$G$3:$BA$2935,12,FALSE))</f>
        <v>0.25600000000000001</v>
      </c>
      <c r="T223" s="4">
        <f>IF($H223=0,"",VLOOKUP($G223,Data!$G$3:$BA$2935,13,FALSE))</f>
        <v>0.104</v>
      </c>
      <c r="U223" s="4">
        <f>IF($H223=0,"",VLOOKUP($G223,Data!$G$3:$BA$2935,14,FALSE))</f>
        <v>0.19400000000000001</v>
      </c>
      <c r="V223" s="4">
        <f>IF($H223=0,"",VLOOKUP($G223,Data!$G$3:$BA$2935,15,FALSE))</f>
        <v>0.68500000000000005</v>
      </c>
      <c r="W223" s="4" t="str">
        <f>IF($H223=0,"",VLOOKUP($G223,Data!$G$3:$BA$2935,16,FALSE))</f>
        <v>/</v>
      </c>
      <c r="X223" s="4" t="str">
        <f>IF($H223=0,"",VLOOKUP($G223,Data!$G$3:$BA$2935,17,FALSE))</f>
        <v>/</v>
      </c>
      <c r="Y223" s="4" t="str">
        <f>IF($H223=0,"",VLOOKUP($G223,Data!$G$3:$BA$2935,18,FALSE))</f>
        <v/>
      </c>
      <c r="Z223" s="4" t="str">
        <f>IF($H223=0,"",VLOOKUP($G223,Data!$G$3:$BA$2935,19,FALSE))</f>
        <v/>
      </c>
      <c r="AA223" s="4" t="str">
        <f>IF($H223=0,"",VLOOKUP($G223,Data!$G$3:$BA$2935,20,FALSE))</f>
        <v/>
      </c>
      <c r="AB223" s="4" t="str">
        <f>IF($H223=0,"",VLOOKUP($G223,Data!$G$3:$BA$2935,21,FALSE))</f>
        <v/>
      </c>
      <c r="AC223" s="4" t="str">
        <f>IF($H223=0,"",VLOOKUP($G223,Data!$G$3:$BA$2935,22,FALSE))</f>
        <v/>
      </c>
      <c r="AD223" s="4" t="str">
        <f>IF($H223=0,"",VLOOKUP($G223,Data!$G$3:$BA$2935,23,FALSE))</f>
        <v/>
      </c>
      <c r="AE223" s="4" t="str">
        <f>IF($H223=0,"",VLOOKUP($G223,Data!$G$3:$BA$2935,24,FALSE))</f>
        <v/>
      </c>
      <c r="AF223" s="4" t="str">
        <f>IF($H223=0,"",VLOOKUP($G223,Data!$G$3:$BA$2935,25,FALSE))</f>
        <v/>
      </c>
      <c r="AG223" s="4" t="str">
        <f>IF($H223=0,"",VLOOKUP($G223,Data!$G$3:$BA$2935,26,FALSE))</f>
        <v/>
      </c>
      <c r="AH223" s="4" t="str">
        <f>IF($H223=0,"",VLOOKUP($G223,Data!$G$3:$BA$2935,27,FALSE))</f>
        <v/>
      </c>
      <c r="AI223" s="4" t="str">
        <f>IF($H223=0,"",VLOOKUP($G223,Data!$G$3:$BA$2935,28,FALSE))</f>
        <v/>
      </c>
      <c r="AJ223" s="4" t="str">
        <f>IF($H223=0,"",VLOOKUP($G223,Data!$G$3:$BA$2935,29,FALSE))</f>
        <v/>
      </c>
      <c r="AK223" s="4" t="str">
        <f>IF($H223=0,"",VLOOKUP($G223,Data!$G$3:$BA$2935,30,FALSE))</f>
        <v/>
      </c>
      <c r="AL223" s="4" t="str">
        <f>IF($H223=0,"",VLOOKUP($G223,Data!$G$3:$BA$2935,31,FALSE))</f>
        <v/>
      </c>
      <c r="AM223" s="4" t="str">
        <f>IF($H223=0,"",VLOOKUP($G223,Data!$G$3:$BA$2935,32,FALSE))</f>
        <v/>
      </c>
      <c r="AN223" s="4" t="str">
        <f>IF($H223=0,"",VLOOKUP($G223,Data!$G$3:$BA$2935,33,FALSE))</f>
        <v/>
      </c>
      <c r="AO223" s="4" t="str">
        <f>IF($H223=0,"",VLOOKUP($G223,Data!$G$3:$BA$2935,34,FALSE))</f>
        <v/>
      </c>
      <c r="AP223" s="4" t="str">
        <f>IF($H223=0,"",VLOOKUP($G223,Data!$G$3:$BA$2935,35,FALSE))</f>
        <v/>
      </c>
      <c r="AQ223" s="4" t="str">
        <f>IF($H223=0,"",VLOOKUP($G223,Data!$G$3:$BA$2935,36,FALSE))</f>
        <v/>
      </c>
      <c r="AR223" s="4" t="str">
        <f>IF($H223=0,"",VLOOKUP($G223,Data!$G$3:$BA$2935,37,FALSE))</f>
        <v/>
      </c>
      <c r="AS223" s="4" t="str">
        <f>IF($H223=0,"",VLOOKUP($G223,Data!$G$3:$BA$2935,38,FALSE))</f>
        <v/>
      </c>
      <c r="AT223" s="4" t="str">
        <f>IF($H223=0,"",VLOOKUP($G223,Data!$G$3:$BA$2935,39,FALSE))</f>
        <v/>
      </c>
    </row>
    <row r="224" spans="1:46" x14ac:dyDescent="0.25">
      <c r="A224" s="4">
        <f>PSSE!A226</f>
        <v>951011</v>
      </c>
      <c r="B224" s="4" t="str">
        <f>PSSE!B226</f>
        <v>RAOQUAN_H1</v>
      </c>
      <c r="C224" s="4">
        <f>PSSE!D226</f>
        <v>10.5</v>
      </c>
      <c r="D224" s="4">
        <f>PSSE!E226</f>
        <v>32</v>
      </c>
      <c r="E224" s="4" t="str">
        <f>PSSE!F226</f>
        <v>TD</v>
      </c>
      <c r="F224" s="4">
        <f>PSSE!G226</f>
        <v>1</v>
      </c>
      <c r="G224" s="4" t="str">
        <f t="shared" si="3"/>
        <v>GEN10.532TD1</v>
      </c>
      <c r="H224" s="4">
        <f>COUNTIF(Data!$G$3:$BA$2935,GEN!$G224)</f>
        <v>1</v>
      </c>
      <c r="I224" s="4" t="str">
        <f>IF($H224=0,"",VLOOKUP($G224,Data!$G$3:$BA$2935,2,FALSE))</f>
        <v>'GENSAL'</v>
      </c>
      <c r="J224" s="4">
        <f>PSSE!C226</f>
        <v>1</v>
      </c>
      <c r="K224" s="4">
        <f>IF($H224=0,"",VLOOKUP($G224,Data!$G$3:$BA$2935,4,FALSE))</f>
        <v>6.6</v>
      </c>
      <c r="L224" s="4">
        <f>IF($H224=0,"",VLOOKUP($G224,Data!$G$3:$BA$2935,5,FALSE))</f>
        <v>0.05</v>
      </c>
      <c r="M224" s="4">
        <f>IF($H224=0,"",VLOOKUP($G224,Data!$G$3:$BA$2935,6,FALSE))</f>
        <v>0.155</v>
      </c>
      <c r="N224" s="4">
        <f>IF($H224=0,"",VLOOKUP($G224,Data!$G$3:$BA$2935,7,FALSE))</f>
        <v>2</v>
      </c>
      <c r="O224" s="4">
        <f>IF($H224=0,"",VLOOKUP($G224,Data!$G$3:$BA$2935,8,FALSE))</f>
        <v>0</v>
      </c>
      <c r="P224" s="4">
        <f>IF($H224=0,"",VLOOKUP($G224,Data!$G$3:$BA$2935,9,FALSE))</f>
        <v>1.1299999999999999</v>
      </c>
      <c r="Q224" s="4">
        <f>IF($H224=0,"",VLOOKUP($G224,Data!$G$3:$BA$2935,10,FALSE))</f>
        <v>0.73399999999999999</v>
      </c>
      <c r="R224" s="4">
        <f>IF($H224=0,"",VLOOKUP($G224,Data!$G$3:$BA$2935,11,FALSE))</f>
        <v>0.26</v>
      </c>
      <c r="S224" s="4">
        <f>IF($H224=0,"",VLOOKUP($G224,Data!$G$3:$BA$2935,12,FALSE))</f>
        <v>0.25600000000000001</v>
      </c>
      <c r="T224" s="4">
        <f>IF($H224=0,"",VLOOKUP($G224,Data!$G$3:$BA$2935,13,FALSE))</f>
        <v>0.104</v>
      </c>
      <c r="U224" s="4">
        <f>IF($H224=0,"",VLOOKUP($G224,Data!$G$3:$BA$2935,14,FALSE))</f>
        <v>0.19400000000000001</v>
      </c>
      <c r="V224" s="4">
        <f>IF($H224=0,"",VLOOKUP($G224,Data!$G$3:$BA$2935,15,FALSE))</f>
        <v>0.68500000000000005</v>
      </c>
      <c r="W224" s="4" t="str">
        <f>IF($H224=0,"",VLOOKUP($G224,Data!$G$3:$BA$2935,16,FALSE))</f>
        <v>/</v>
      </c>
      <c r="X224" s="4" t="str">
        <f>IF($H224=0,"",VLOOKUP($G224,Data!$G$3:$BA$2935,17,FALSE))</f>
        <v>/</v>
      </c>
      <c r="Y224" s="4" t="str">
        <f>IF($H224=0,"",VLOOKUP($G224,Data!$G$3:$BA$2935,18,FALSE))</f>
        <v/>
      </c>
      <c r="Z224" s="4" t="str">
        <f>IF($H224=0,"",VLOOKUP($G224,Data!$G$3:$BA$2935,19,FALSE))</f>
        <v/>
      </c>
      <c r="AA224" s="4" t="str">
        <f>IF($H224=0,"",VLOOKUP($G224,Data!$G$3:$BA$2935,20,FALSE))</f>
        <v/>
      </c>
      <c r="AB224" s="4" t="str">
        <f>IF($H224=0,"",VLOOKUP($G224,Data!$G$3:$BA$2935,21,FALSE))</f>
        <v/>
      </c>
      <c r="AC224" s="4" t="str">
        <f>IF($H224=0,"",VLOOKUP($G224,Data!$G$3:$BA$2935,22,FALSE))</f>
        <v/>
      </c>
      <c r="AD224" s="4" t="str">
        <f>IF($H224=0,"",VLOOKUP($G224,Data!$G$3:$BA$2935,23,FALSE))</f>
        <v/>
      </c>
      <c r="AE224" s="4" t="str">
        <f>IF($H224=0,"",VLOOKUP($G224,Data!$G$3:$BA$2935,24,FALSE))</f>
        <v/>
      </c>
      <c r="AF224" s="4" t="str">
        <f>IF($H224=0,"",VLOOKUP($G224,Data!$G$3:$BA$2935,25,FALSE))</f>
        <v/>
      </c>
      <c r="AG224" s="4" t="str">
        <f>IF($H224=0,"",VLOOKUP($G224,Data!$G$3:$BA$2935,26,FALSE))</f>
        <v/>
      </c>
      <c r="AH224" s="4" t="str">
        <f>IF($H224=0,"",VLOOKUP($G224,Data!$G$3:$BA$2935,27,FALSE))</f>
        <v/>
      </c>
      <c r="AI224" s="4" t="str">
        <f>IF($H224=0,"",VLOOKUP($G224,Data!$G$3:$BA$2935,28,FALSE))</f>
        <v/>
      </c>
      <c r="AJ224" s="4" t="str">
        <f>IF($H224=0,"",VLOOKUP($G224,Data!$G$3:$BA$2935,29,FALSE))</f>
        <v/>
      </c>
      <c r="AK224" s="4" t="str">
        <f>IF($H224=0,"",VLOOKUP($G224,Data!$G$3:$BA$2935,30,FALSE))</f>
        <v/>
      </c>
      <c r="AL224" s="4" t="str">
        <f>IF($H224=0,"",VLOOKUP($G224,Data!$G$3:$BA$2935,31,FALSE))</f>
        <v/>
      </c>
      <c r="AM224" s="4" t="str">
        <f>IF($H224=0,"",VLOOKUP($G224,Data!$G$3:$BA$2935,32,FALSE))</f>
        <v/>
      </c>
      <c r="AN224" s="4" t="str">
        <f>IF($H224=0,"",VLOOKUP($G224,Data!$G$3:$BA$2935,33,FALSE))</f>
        <v/>
      </c>
      <c r="AO224" s="4" t="str">
        <f>IF($H224=0,"",VLOOKUP($G224,Data!$G$3:$BA$2935,34,FALSE))</f>
        <v/>
      </c>
      <c r="AP224" s="4" t="str">
        <f>IF($H224=0,"",VLOOKUP($G224,Data!$G$3:$BA$2935,35,FALSE))</f>
        <v/>
      </c>
      <c r="AQ224" s="4" t="str">
        <f>IF($H224=0,"",VLOOKUP($G224,Data!$G$3:$BA$2935,36,FALSE))</f>
        <v/>
      </c>
      <c r="AR224" s="4" t="str">
        <f>IF($H224=0,"",VLOOKUP($G224,Data!$G$3:$BA$2935,37,FALSE))</f>
        <v/>
      </c>
      <c r="AS224" s="4" t="str">
        <f>IF($H224=0,"",VLOOKUP($G224,Data!$G$3:$BA$2935,38,FALSE))</f>
        <v/>
      </c>
      <c r="AT224" s="4" t="str">
        <f>IF($H224=0,"",VLOOKUP($G224,Data!$G$3:$BA$2935,39,FALSE))</f>
        <v/>
      </c>
    </row>
    <row r="225" spans="1:46" x14ac:dyDescent="0.25">
      <c r="A225" s="4">
        <f>PSSE!A227</f>
        <v>951012</v>
      </c>
      <c r="B225" s="4" t="str">
        <f>PSSE!B227</f>
        <v>RAOQUAN_H2</v>
      </c>
      <c r="C225" s="4">
        <f>PSSE!D227</f>
        <v>10.5</v>
      </c>
      <c r="D225" s="4">
        <f>PSSE!E227</f>
        <v>32</v>
      </c>
      <c r="E225" s="4" t="str">
        <f>PSSE!F227</f>
        <v>TD</v>
      </c>
      <c r="F225" s="4">
        <f>PSSE!G227</f>
        <v>1</v>
      </c>
      <c r="G225" s="4" t="str">
        <f t="shared" si="3"/>
        <v>GEN10.532TD1</v>
      </c>
      <c r="H225" s="4">
        <f>COUNTIF(Data!$G$3:$BA$2935,GEN!$G225)</f>
        <v>1</v>
      </c>
      <c r="I225" s="4" t="str">
        <f>IF($H225=0,"",VLOOKUP($G225,Data!$G$3:$BA$2935,2,FALSE))</f>
        <v>'GENSAL'</v>
      </c>
      <c r="J225" s="4">
        <f>PSSE!C227</f>
        <v>1</v>
      </c>
      <c r="K225" s="4">
        <f>IF($H225=0,"",VLOOKUP($G225,Data!$G$3:$BA$2935,4,FALSE))</f>
        <v>6.6</v>
      </c>
      <c r="L225" s="4">
        <f>IF($H225=0,"",VLOOKUP($G225,Data!$G$3:$BA$2935,5,FALSE))</f>
        <v>0.05</v>
      </c>
      <c r="M225" s="4">
        <f>IF($H225=0,"",VLOOKUP($G225,Data!$G$3:$BA$2935,6,FALSE))</f>
        <v>0.155</v>
      </c>
      <c r="N225" s="4">
        <f>IF($H225=0,"",VLOOKUP($G225,Data!$G$3:$BA$2935,7,FALSE))</f>
        <v>2</v>
      </c>
      <c r="O225" s="4">
        <f>IF($H225=0,"",VLOOKUP($G225,Data!$G$3:$BA$2935,8,FALSE))</f>
        <v>0</v>
      </c>
      <c r="P225" s="4">
        <f>IF($H225=0,"",VLOOKUP($G225,Data!$G$3:$BA$2935,9,FALSE))</f>
        <v>1.1299999999999999</v>
      </c>
      <c r="Q225" s="4">
        <f>IF($H225=0,"",VLOOKUP($G225,Data!$G$3:$BA$2935,10,FALSE))</f>
        <v>0.73399999999999999</v>
      </c>
      <c r="R225" s="4">
        <f>IF($H225=0,"",VLOOKUP($G225,Data!$G$3:$BA$2935,11,FALSE))</f>
        <v>0.26</v>
      </c>
      <c r="S225" s="4">
        <f>IF($H225=0,"",VLOOKUP($G225,Data!$G$3:$BA$2935,12,FALSE))</f>
        <v>0.25600000000000001</v>
      </c>
      <c r="T225" s="4">
        <f>IF($H225=0,"",VLOOKUP($G225,Data!$G$3:$BA$2935,13,FALSE))</f>
        <v>0.104</v>
      </c>
      <c r="U225" s="4">
        <f>IF($H225=0,"",VLOOKUP($G225,Data!$G$3:$BA$2935,14,FALSE))</f>
        <v>0.19400000000000001</v>
      </c>
      <c r="V225" s="4">
        <f>IF($H225=0,"",VLOOKUP($G225,Data!$G$3:$BA$2935,15,FALSE))</f>
        <v>0.68500000000000005</v>
      </c>
      <c r="W225" s="4" t="str">
        <f>IF($H225=0,"",VLOOKUP($G225,Data!$G$3:$BA$2935,16,FALSE))</f>
        <v>/</v>
      </c>
      <c r="X225" s="4" t="str">
        <f>IF($H225=0,"",VLOOKUP($G225,Data!$G$3:$BA$2935,17,FALSE))</f>
        <v>/</v>
      </c>
      <c r="Y225" s="4" t="str">
        <f>IF($H225=0,"",VLOOKUP($G225,Data!$G$3:$BA$2935,18,FALSE))</f>
        <v/>
      </c>
      <c r="Z225" s="4" t="str">
        <f>IF($H225=0,"",VLOOKUP($G225,Data!$G$3:$BA$2935,19,FALSE))</f>
        <v/>
      </c>
      <c r="AA225" s="4" t="str">
        <f>IF($H225=0,"",VLOOKUP($G225,Data!$G$3:$BA$2935,20,FALSE))</f>
        <v/>
      </c>
      <c r="AB225" s="4" t="str">
        <f>IF($H225=0,"",VLOOKUP($G225,Data!$G$3:$BA$2935,21,FALSE))</f>
        <v/>
      </c>
      <c r="AC225" s="4" t="str">
        <f>IF($H225=0,"",VLOOKUP($G225,Data!$G$3:$BA$2935,22,FALSE))</f>
        <v/>
      </c>
      <c r="AD225" s="4" t="str">
        <f>IF($H225=0,"",VLOOKUP($G225,Data!$G$3:$BA$2935,23,FALSE))</f>
        <v/>
      </c>
      <c r="AE225" s="4" t="str">
        <f>IF($H225=0,"",VLOOKUP($G225,Data!$G$3:$BA$2935,24,FALSE))</f>
        <v/>
      </c>
      <c r="AF225" s="4" t="str">
        <f>IF($H225=0,"",VLOOKUP($G225,Data!$G$3:$BA$2935,25,FALSE))</f>
        <v/>
      </c>
      <c r="AG225" s="4" t="str">
        <f>IF($H225=0,"",VLOOKUP($G225,Data!$G$3:$BA$2935,26,FALSE))</f>
        <v/>
      </c>
      <c r="AH225" s="4" t="str">
        <f>IF($H225=0,"",VLOOKUP($G225,Data!$G$3:$BA$2935,27,FALSE))</f>
        <v/>
      </c>
      <c r="AI225" s="4" t="str">
        <f>IF($H225=0,"",VLOOKUP($G225,Data!$G$3:$BA$2935,28,FALSE))</f>
        <v/>
      </c>
      <c r="AJ225" s="4" t="str">
        <f>IF($H225=0,"",VLOOKUP($G225,Data!$G$3:$BA$2935,29,FALSE))</f>
        <v/>
      </c>
      <c r="AK225" s="4" t="str">
        <f>IF($H225=0,"",VLOOKUP($G225,Data!$G$3:$BA$2935,30,FALSE))</f>
        <v/>
      </c>
      <c r="AL225" s="4" t="str">
        <f>IF($H225=0,"",VLOOKUP($G225,Data!$G$3:$BA$2935,31,FALSE))</f>
        <v/>
      </c>
      <c r="AM225" s="4" t="str">
        <f>IF($H225=0,"",VLOOKUP($G225,Data!$G$3:$BA$2935,32,FALSE))</f>
        <v/>
      </c>
      <c r="AN225" s="4" t="str">
        <f>IF($H225=0,"",VLOOKUP($G225,Data!$G$3:$BA$2935,33,FALSE))</f>
        <v/>
      </c>
      <c r="AO225" s="4" t="str">
        <f>IF($H225=0,"",VLOOKUP($G225,Data!$G$3:$BA$2935,34,FALSE))</f>
        <v/>
      </c>
      <c r="AP225" s="4" t="str">
        <f>IF($H225=0,"",VLOOKUP($G225,Data!$G$3:$BA$2935,35,FALSE))</f>
        <v/>
      </c>
      <c r="AQ225" s="4" t="str">
        <f>IF($H225=0,"",VLOOKUP($G225,Data!$G$3:$BA$2935,36,FALSE))</f>
        <v/>
      </c>
      <c r="AR225" s="4" t="str">
        <f>IF($H225=0,"",VLOOKUP($G225,Data!$G$3:$BA$2935,37,FALSE))</f>
        <v/>
      </c>
      <c r="AS225" s="4" t="str">
        <f>IF($H225=0,"",VLOOKUP($G225,Data!$G$3:$BA$2935,38,FALSE))</f>
        <v/>
      </c>
      <c r="AT225" s="4" t="str">
        <f>IF($H225=0,"",VLOOKUP($G225,Data!$G$3:$BA$2935,39,FALSE))</f>
        <v/>
      </c>
    </row>
    <row r="226" spans="1:46" x14ac:dyDescent="0.25">
      <c r="A226" s="4">
        <f>PSSE!A228</f>
        <v>951021</v>
      </c>
      <c r="B226" s="4" t="str">
        <f>PSSE!B228</f>
        <v>QUANGTRI1_S1</v>
      </c>
      <c r="C226" s="4">
        <f>PSSE!D228</f>
        <v>26</v>
      </c>
      <c r="D226" s="4">
        <f>PSSE!E228</f>
        <v>600</v>
      </c>
      <c r="E226" s="4" t="str">
        <f>PSSE!F228</f>
        <v>ND</v>
      </c>
      <c r="F226" s="4">
        <f>PSSE!G228</f>
        <v>1</v>
      </c>
      <c r="G226" s="4" t="str">
        <f t="shared" si="3"/>
        <v>GEN26600ND1</v>
      </c>
      <c r="H226" s="4">
        <f>COUNTIF(Data!$G$3:$BA$2935,GEN!$G226)</f>
        <v>1</v>
      </c>
      <c r="I226" s="4" t="str">
        <f>IF($H226=0,"",VLOOKUP($G226,Data!$G$3:$BA$2935,2,FALSE))</f>
        <v>'GENROU'</v>
      </c>
      <c r="J226" s="4">
        <f>PSSE!C228</f>
        <v>1</v>
      </c>
      <c r="K226" s="4">
        <f>IF($H226=0,"",VLOOKUP($G226,Data!$G$3:$BA$2935,4,FALSE))</f>
        <v>4</v>
      </c>
      <c r="L226" s="4">
        <f>IF($H226=0,"",VLOOKUP($G226,Data!$G$3:$BA$2935,5,FALSE))</f>
        <v>0.04</v>
      </c>
      <c r="M226" s="4">
        <f>IF($H226=0,"",VLOOKUP($G226,Data!$G$3:$BA$2935,6,FALSE))</f>
        <v>0.5</v>
      </c>
      <c r="N226" s="4">
        <f>IF($H226=0,"",VLOOKUP($G226,Data!$G$3:$BA$2935,7,FALSE))</f>
        <v>7.0000000000000007E-2</v>
      </c>
      <c r="O226" s="4">
        <f>IF($H226=0,"",VLOOKUP($G226,Data!$G$3:$BA$2935,8,FALSE))</f>
        <v>2.8</v>
      </c>
      <c r="P226" s="4">
        <f>IF($H226=0,"",VLOOKUP($G226,Data!$G$3:$BA$2935,9,FALSE))</f>
        <v>0</v>
      </c>
      <c r="Q226" s="4">
        <f>IF($H226=0,"",VLOOKUP($G226,Data!$G$3:$BA$2935,10,FALSE))</f>
        <v>1.8</v>
      </c>
      <c r="R226" s="4">
        <f>IF($H226=0,"",VLOOKUP($G226,Data!$G$3:$BA$2935,11,FALSE))</f>
        <v>1.75</v>
      </c>
      <c r="S226" s="4">
        <f>IF($H226=0,"",VLOOKUP($G226,Data!$G$3:$BA$2935,12,FALSE))</f>
        <v>0.3</v>
      </c>
      <c r="T226" s="4">
        <f>IF($H226=0,"",VLOOKUP($G226,Data!$G$3:$BA$2935,13,FALSE))</f>
        <v>0.65</v>
      </c>
      <c r="U226" s="4">
        <f>IF($H226=0,"",VLOOKUP($G226,Data!$G$3:$BA$2935,14,FALSE))</f>
        <v>0.25600000000000001</v>
      </c>
      <c r="V226" s="4">
        <f>IF($H226=0,"",VLOOKUP($G226,Data!$G$3:$BA$2935,15,FALSE))</f>
        <v>0.15</v>
      </c>
      <c r="W226" s="4">
        <f>IF($H226=0,"",VLOOKUP($G226,Data!$G$3:$BA$2935,16,FALSE))</f>
        <v>5.7000000000000002E-2</v>
      </c>
      <c r="X226" s="4">
        <f>IF($H226=0,"",VLOOKUP($G226,Data!$G$3:$BA$2935,17,FALSE))</f>
        <v>0.33</v>
      </c>
      <c r="Y226" s="4" t="str">
        <f>IF($H226=0,"",VLOOKUP($G226,Data!$G$3:$BA$2935,18,FALSE))</f>
        <v>/</v>
      </c>
      <c r="Z226" s="4" t="str">
        <f>IF($H226=0,"",VLOOKUP($G226,Data!$G$3:$BA$2935,19,FALSE))</f>
        <v>/</v>
      </c>
      <c r="AA226" s="4" t="str">
        <f>IF($H226=0,"",VLOOKUP($G226,Data!$G$3:$BA$2935,20,FALSE))</f>
        <v/>
      </c>
      <c r="AB226" s="4" t="str">
        <f>IF($H226=0,"",VLOOKUP($G226,Data!$G$3:$BA$2935,21,FALSE))</f>
        <v/>
      </c>
      <c r="AC226" s="4" t="str">
        <f>IF($H226=0,"",VLOOKUP($G226,Data!$G$3:$BA$2935,22,FALSE))</f>
        <v/>
      </c>
      <c r="AD226" s="4" t="str">
        <f>IF($H226=0,"",VLOOKUP($G226,Data!$G$3:$BA$2935,23,FALSE))</f>
        <v/>
      </c>
      <c r="AE226" s="4" t="str">
        <f>IF($H226=0,"",VLOOKUP($G226,Data!$G$3:$BA$2935,24,FALSE))</f>
        <v/>
      </c>
      <c r="AF226" s="4" t="str">
        <f>IF($H226=0,"",VLOOKUP($G226,Data!$G$3:$BA$2935,25,FALSE))</f>
        <v/>
      </c>
      <c r="AG226" s="4" t="str">
        <f>IF($H226=0,"",VLOOKUP($G226,Data!$G$3:$BA$2935,26,FALSE))</f>
        <v/>
      </c>
      <c r="AH226" s="4" t="str">
        <f>IF($H226=0,"",VLOOKUP($G226,Data!$G$3:$BA$2935,27,FALSE))</f>
        <v/>
      </c>
      <c r="AI226" s="4" t="str">
        <f>IF($H226=0,"",VLOOKUP($G226,Data!$G$3:$BA$2935,28,FALSE))</f>
        <v/>
      </c>
      <c r="AJ226" s="4" t="str">
        <f>IF($H226=0,"",VLOOKUP($G226,Data!$G$3:$BA$2935,29,FALSE))</f>
        <v/>
      </c>
      <c r="AK226" s="4" t="str">
        <f>IF($H226=0,"",VLOOKUP($G226,Data!$G$3:$BA$2935,30,FALSE))</f>
        <v/>
      </c>
      <c r="AL226" s="4" t="str">
        <f>IF($H226=0,"",VLOOKUP($G226,Data!$G$3:$BA$2935,31,FALSE))</f>
        <v/>
      </c>
      <c r="AM226" s="4" t="str">
        <f>IF($H226=0,"",VLOOKUP($G226,Data!$G$3:$BA$2935,32,FALSE))</f>
        <v/>
      </c>
      <c r="AN226" s="4" t="str">
        <f>IF($H226=0,"",VLOOKUP($G226,Data!$G$3:$BA$2935,33,FALSE))</f>
        <v/>
      </c>
      <c r="AO226" s="4" t="str">
        <f>IF($H226=0,"",VLOOKUP($G226,Data!$G$3:$BA$2935,34,FALSE))</f>
        <v/>
      </c>
      <c r="AP226" s="4" t="str">
        <f>IF($H226=0,"",VLOOKUP($G226,Data!$G$3:$BA$2935,35,FALSE))</f>
        <v/>
      </c>
      <c r="AQ226" s="4" t="str">
        <f>IF($H226=0,"",VLOOKUP($G226,Data!$G$3:$BA$2935,36,FALSE))</f>
        <v/>
      </c>
      <c r="AR226" s="4" t="str">
        <f>IF($H226=0,"",VLOOKUP($G226,Data!$G$3:$BA$2935,37,FALSE))</f>
        <v/>
      </c>
      <c r="AS226" s="4" t="str">
        <f>IF($H226=0,"",VLOOKUP($G226,Data!$G$3:$BA$2935,38,FALSE))</f>
        <v/>
      </c>
      <c r="AT226" s="4" t="str">
        <f>IF($H226=0,"",VLOOKUP($G226,Data!$G$3:$BA$2935,39,FALSE))</f>
        <v/>
      </c>
    </row>
    <row r="227" spans="1:46" x14ac:dyDescent="0.25">
      <c r="A227" s="4">
        <f>PSSE!A229</f>
        <v>951022</v>
      </c>
      <c r="B227" s="4" t="str">
        <f>PSSE!B229</f>
        <v>QUANGTRI1_S2</v>
      </c>
      <c r="C227" s="4">
        <f>PSSE!D229</f>
        <v>26</v>
      </c>
      <c r="D227" s="4">
        <f>PSSE!E229</f>
        <v>600</v>
      </c>
      <c r="E227" s="4" t="str">
        <f>PSSE!F229</f>
        <v>ND</v>
      </c>
      <c r="F227" s="4">
        <f>PSSE!G229</f>
        <v>1</v>
      </c>
      <c r="G227" s="4" t="str">
        <f t="shared" si="3"/>
        <v>GEN26600ND1</v>
      </c>
      <c r="H227" s="4">
        <f>COUNTIF(Data!$G$3:$BA$2935,GEN!$G227)</f>
        <v>1</v>
      </c>
      <c r="I227" s="4" t="str">
        <f>IF($H227=0,"",VLOOKUP($G227,Data!$G$3:$BA$2935,2,FALSE))</f>
        <v>'GENROU'</v>
      </c>
      <c r="J227" s="4">
        <f>PSSE!C229</f>
        <v>1</v>
      </c>
      <c r="K227" s="4">
        <f>IF($H227=0,"",VLOOKUP($G227,Data!$G$3:$BA$2935,4,FALSE))</f>
        <v>4</v>
      </c>
      <c r="L227" s="4">
        <f>IF($H227=0,"",VLOOKUP($G227,Data!$G$3:$BA$2935,5,FALSE))</f>
        <v>0.04</v>
      </c>
      <c r="M227" s="4">
        <f>IF($H227=0,"",VLOOKUP($G227,Data!$G$3:$BA$2935,6,FALSE))</f>
        <v>0.5</v>
      </c>
      <c r="N227" s="4">
        <f>IF($H227=0,"",VLOOKUP($G227,Data!$G$3:$BA$2935,7,FALSE))</f>
        <v>7.0000000000000007E-2</v>
      </c>
      <c r="O227" s="4">
        <f>IF($H227=0,"",VLOOKUP($G227,Data!$G$3:$BA$2935,8,FALSE))</f>
        <v>2.8</v>
      </c>
      <c r="P227" s="4">
        <f>IF($H227=0,"",VLOOKUP($G227,Data!$G$3:$BA$2935,9,FALSE))</f>
        <v>0</v>
      </c>
      <c r="Q227" s="4">
        <f>IF($H227=0,"",VLOOKUP($G227,Data!$G$3:$BA$2935,10,FALSE))</f>
        <v>1.8</v>
      </c>
      <c r="R227" s="4">
        <f>IF($H227=0,"",VLOOKUP($G227,Data!$G$3:$BA$2935,11,FALSE))</f>
        <v>1.75</v>
      </c>
      <c r="S227" s="4">
        <f>IF($H227=0,"",VLOOKUP($G227,Data!$G$3:$BA$2935,12,FALSE))</f>
        <v>0.3</v>
      </c>
      <c r="T227" s="4">
        <f>IF($H227=0,"",VLOOKUP($G227,Data!$G$3:$BA$2935,13,FALSE))</f>
        <v>0.65</v>
      </c>
      <c r="U227" s="4">
        <f>IF($H227=0,"",VLOOKUP($G227,Data!$G$3:$BA$2935,14,FALSE))</f>
        <v>0.25600000000000001</v>
      </c>
      <c r="V227" s="4">
        <f>IF($H227=0,"",VLOOKUP($G227,Data!$G$3:$BA$2935,15,FALSE))</f>
        <v>0.15</v>
      </c>
      <c r="W227" s="4">
        <f>IF($H227=0,"",VLOOKUP($G227,Data!$G$3:$BA$2935,16,FALSE))</f>
        <v>5.7000000000000002E-2</v>
      </c>
      <c r="X227" s="4">
        <f>IF($H227=0,"",VLOOKUP($G227,Data!$G$3:$BA$2935,17,FALSE))</f>
        <v>0.33</v>
      </c>
      <c r="Y227" s="4" t="str">
        <f>IF($H227=0,"",VLOOKUP($G227,Data!$G$3:$BA$2935,18,FALSE))</f>
        <v>/</v>
      </c>
      <c r="Z227" s="4" t="str">
        <f>IF($H227=0,"",VLOOKUP($G227,Data!$G$3:$BA$2935,19,FALSE))</f>
        <v>/</v>
      </c>
      <c r="AA227" s="4" t="str">
        <f>IF($H227=0,"",VLOOKUP($G227,Data!$G$3:$BA$2935,20,FALSE))</f>
        <v/>
      </c>
      <c r="AB227" s="4" t="str">
        <f>IF($H227=0,"",VLOOKUP($G227,Data!$G$3:$BA$2935,21,FALSE))</f>
        <v/>
      </c>
      <c r="AC227" s="4" t="str">
        <f>IF($H227=0,"",VLOOKUP($G227,Data!$G$3:$BA$2935,22,FALSE))</f>
        <v/>
      </c>
      <c r="AD227" s="4" t="str">
        <f>IF($H227=0,"",VLOOKUP($G227,Data!$G$3:$BA$2935,23,FALSE))</f>
        <v/>
      </c>
      <c r="AE227" s="4" t="str">
        <f>IF($H227=0,"",VLOOKUP($G227,Data!$G$3:$BA$2935,24,FALSE))</f>
        <v/>
      </c>
      <c r="AF227" s="4" t="str">
        <f>IF($H227=0,"",VLOOKUP($G227,Data!$G$3:$BA$2935,25,FALSE))</f>
        <v/>
      </c>
      <c r="AG227" s="4" t="str">
        <f>IF($H227=0,"",VLOOKUP($G227,Data!$G$3:$BA$2935,26,FALSE))</f>
        <v/>
      </c>
      <c r="AH227" s="4" t="str">
        <f>IF($H227=0,"",VLOOKUP($G227,Data!$G$3:$BA$2935,27,FALSE))</f>
        <v/>
      </c>
      <c r="AI227" s="4" t="str">
        <f>IF($H227=0,"",VLOOKUP($G227,Data!$G$3:$BA$2935,28,FALSE))</f>
        <v/>
      </c>
      <c r="AJ227" s="4" t="str">
        <f>IF($H227=0,"",VLOOKUP($G227,Data!$G$3:$BA$2935,29,FALSE))</f>
        <v/>
      </c>
      <c r="AK227" s="4" t="str">
        <f>IF($H227=0,"",VLOOKUP($G227,Data!$G$3:$BA$2935,30,FALSE))</f>
        <v/>
      </c>
      <c r="AL227" s="4" t="str">
        <f>IF($H227=0,"",VLOOKUP($G227,Data!$G$3:$BA$2935,31,FALSE))</f>
        <v/>
      </c>
      <c r="AM227" s="4" t="str">
        <f>IF($H227=0,"",VLOOKUP($G227,Data!$G$3:$BA$2935,32,FALSE))</f>
        <v/>
      </c>
      <c r="AN227" s="4" t="str">
        <f>IF($H227=0,"",VLOOKUP($G227,Data!$G$3:$BA$2935,33,FALSE))</f>
        <v/>
      </c>
      <c r="AO227" s="4" t="str">
        <f>IF($H227=0,"",VLOOKUP($G227,Data!$G$3:$BA$2935,34,FALSE))</f>
        <v/>
      </c>
      <c r="AP227" s="4" t="str">
        <f>IF($H227=0,"",VLOOKUP($G227,Data!$G$3:$BA$2935,35,FALSE))</f>
        <v/>
      </c>
      <c r="AQ227" s="4" t="str">
        <f>IF($H227=0,"",VLOOKUP($G227,Data!$G$3:$BA$2935,36,FALSE))</f>
        <v/>
      </c>
      <c r="AR227" s="4" t="str">
        <f>IF($H227=0,"",VLOOKUP($G227,Data!$G$3:$BA$2935,37,FALSE))</f>
        <v/>
      </c>
      <c r="AS227" s="4" t="str">
        <f>IF($H227=0,"",VLOOKUP($G227,Data!$G$3:$BA$2935,38,FALSE))</f>
        <v/>
      </c>
      <c r="AT227" s="4" t="str">
        <f>IF($H227=0,"",VLOOKUP($G227,Data!$G$3:$BA$2935,39,FALSE))</f>
        <v/>
      </c>
    </row>
    <row r="228" spans="1:46" x14ac:dyDescent="0.25">
      <c r="A228" s="4">
        <f>PSSE!A230</f>
        <v>952011</v>
      </c>
      <c r="B228" s="4" t="str">
        <f>PSSE!B230</f>
        <v>ALUOI_H1</v>
      </c>
      <c r="C228" s="4">
        <f>PSSE!D230</f>
        <v>13.8</v>
      </c>
      <c r="D228" s="4">
        <f>PSSE!E230</f>
        <v>150</v>
      </c>
      <c r="E228" s="4" t="str">
        <f>PSSE!F230</f>
        <v>TD</v>
      </c>
      <c r="F228" s="4">
        <f>PSSE!G230</f>
        <v>1</v>
      </c>
      <c r="G228" s="4" t="str">
        <f t="shared" si="3"/>
        <v>GEN13.8150TD1</v>
      </c>
      <c r="H228" s="4">
        <f>COUNTIF(Data!$G$3:$BA$2935,GEN!$G228)</f>
        <v>1</v>
      </c>
      <c r="I228" s="4" t="str">
        <f>IF($H228=0,"",VLOOKUP($G228,Data!$G$3:$BA$2935,2,FALSE))</f>
        <v>'GENSAL'</v>
      </c>
      <c r="J228" s="4">
        <f>PSSE!C230</f>
        <v>1</v>
      </c>
      <c r="K228" s="4">
        <f>IF($H228=0,"",VLOOKUP($G228,Data!$G$3:$BA$2935,4,FALSE))</f>
        <v>9.99</v>
      </c>
      <c r="L228" s="4">
        <f>IF($H228=0,"",VLOOKUP($G228,Data!$G$3:$BA$2935,5,FALSE))</f>
        <v>0.1</v>
      </c>
      <c r="M228" s="4">
        <f>IF($H228=0,"",VLOOKUP($G228,Data!$G$3:$BA$2935,6,FALSE))</f>
        <v>0.12</v>
      </c>
      <c r="N228" s="4">
        <f>IF($H228=0,"",VLOOKUP($G228,Data!$G$3:$BA$2935,7,FALSE))</f>
        <v>3.63</v>
      </c>
      <c r="O228" s="4">
        <f>IF($H228=0,"",VLOOKUP($G228,Data!$G$3:$BA$2935,8,FALSE))</f>
        <v>0.5</v>
      </c>
      <c r="P228" s="4">
        <f>IF($H228=0,"",VLOOKUP($G228,Data!$G$3:$BA$2935,9,FALSE))</f>
        <v>1.07</v>
      </c>
      <c r="Q228" s="4">
        <f>IF($H228=0,"",VLOOKUP($G228,Data!$G$3:$BA$2935,10,FALSE))</f>
        <v>0.74</v>
      </c>
      <c r="R228" s="4">
        <f>IF($H228=0,"",VLOOKUP($G228,Data!$G$3:$BA$2935,11,FALSE))</f>
        <v>0.24</v>
      </c>
      <c r="S228" s="4">
        <f>IF($H228=0,"",VLOOKUP($G228,Data!$G$3:$BA$2935,12,FALSE))</f>
        <v>0.17</v>
      </c>
      <c r="T228" s="4">
        <f>IF($H228=0,"",VLOOKUP($G228,Data!$G$3:$BA$2935,13,FALSE))</f>
        <v>0.15</v>
      </c>
      <c r="U228" s="4">
        <f>IF($H228=0,"",VLOOKUP($G228,Data!$G$3:$BA$2935,14,FALSE))</f>
        <v>0.1</v>
      </c>
      <c r="V228" s="4">
        <f>IF($H228=0,"",VLOOKUP($G228,Data!$G$3:$BA$2935,15,FALSE))</f>
        <v>0.25</v>
      </c>
      <c r="W228" s="4" t="str">
        <f>IF($H228=0,"",VLOOKUP($G228,Data!$G$3:$BA$2935,16,FALSE))</f>
        <v>/</v>
      </c>
      <c r="X228" s="4" t="str">
        <f>IF($H228=0,"",VLOOKUP($G228,Data!$G$3:$BA$2935,17,FALSE))</f>
        <v>/</v>
      </c>
      <c r="Y228" s="4" t="str">
        <f>IF($H228=0,"",VLOOKUP($G228,Data!$G$3:$BA$2935,18,FALSE))</f>
        <v/>
      </c>
      <c r="Z228" s="4" t="str">
        <f>IF($H228=0,"",VLOOKUP($G228,Data!$G$3:$BA$2935,19,FALSE))</f>
        <v/>
      </c>
      <c r="AA228" s="4" t="str">
        <f>IF($H228=0,"",VLOOKUP($G228,Data!$G$3:$BA$2935,20,FALSE))</f>
        <v/>
      </c>
      <c r="AB228" s="4" t="str">
        <f>IF($H228=0,"",VLOOKUP($G228,Data!$G$3:$BA$2935,21,FALSE))</f>
        <v/>
      </c>
      <c r="AC228" s="4" t="str">
        <f>IF($H228=0,"",VLOOKUP($G228,Data!$G$3:$BA$2935,22,FALSE))</f>
        <v/>
      </c>
      <c r="AD228" s="4" t="str">
        <f>IF($H228=0,"",VLOOKUP($G228,Data!$G$3:$BA$2935,23,FALSE))</f>
        <v/>
      </c>
      <c r="AE228" s="4" t="str">
        <f>IF($H228=0,"",VLOOKUP($G228,Data!$G$3:$BA$2935,24,FALSE))</f>
        <v/>
      </c>
      <c r="AF228" s="4" t="str">
        <f>IF($H228=0,"",VLOOKUP($G228,Data!$G$3:$BA$2935,25,FALSE))</f>
        <v/>
      </c>
      <c r="AG228" s="4" t="str">
        <f>IF($H228=0,"",VLOOKUP($G228,Data!$G$3:$BA$2935,26,FALSE))</f>
        <v/>
      </c>
      <c r="AH228" s="4" t="str">
        <f>IF($H228=0,"",VLOOKUP($G228,Data!$G$3:$BA$2935,27,FALSE))</f>
        <v/>
      </c>
      <c r="AI228" s="4" t="str">
        <f>IF($H228=0,"",VLOOKUP($G228,Data!$G$3:$BA$2935,28,FALSE))</f>
        <v/>
      </c>
      <c r="AJ228" s="4" t="str">
        <f>IF($H228=0,"",VLOOKUP($G228,Data!$G$3:$BA$2935,29,FALSE))</f>
        <v/>
      </c>
      <c r="AK228" s="4" t="str">
        <f>IF($H228=0,"",VLOOKUP($G228,Data!$G$3:$BA$2935,30,FALSE))</f>
        <v/>
      </c>
      <c r="AL228" s="4" t="str">
        <f>IF($H228=0,"",VLOOKUP($G228,Data!$G$3:$BA$2935,31,FALSE))</f>
        <v/>
      </c>
      <c r="AM228" s="4" t="str">
        <f>IF($H228=0,"",VLOOKUP($G228,Data!$G$3:$BA$2935,32,FALSE))</f>
        <v/>
      </c>
      <c r="AN228" s="4" t="str">
        <f>IF($H228=0,"",VLOOKUP($G228,Data!$G$3:$BA$2935,33,FALSE))</f>
        <v/>
      </c>
      <c r="AO228" s="4" t="str">
        <f>IF($H228=0,"",VLOOKUP($G228,Data!$G$3:$BA$2935,34,FALSE))</f>
        <v/>
      </c>
      <c r="AP228" s="4" t="str">
        <f>IF($H228=0,"",VLOOKUP($G228,Data!$G$3:$BA$2935,35,FALSE))</f>
        <v/>
      </c>
      <c r="AQ228" s="4" t="str">
        <f>IF($H228=0,"",VLOOKUP($G228,Data!$G$3:$BA$2935,36,FALSE))</f>
        <v/>
      </c>
      <c r="AR228" s="4" t="str">
        <f>IF($H228=0,"",VLOOKUP($G228,Data!$G$3:$BA$2935,37,FALSE))</f>
        <v/>
      </c>
      <c r="AS228" s="4" t="str">
        <f>IF($H228=0,"",VLOOKUP($G228,Data!$G$3:$BA$2935,38,FALSE))</f>
        <v/>
      </c>
      <c r="AT228" s="4" t="str">
        <f>IF($H228=0,"",VLOOKUP($G228,Data!$G$3:$BA$2935,39,FALSE))</f>
        <v/>
      </c>
    </row>
    <row r="229" spans="1:46" x14ac:dyDescent="0.25">
      <c r="A229" s="4">
        <f>PSSE!A231</f>
        <v>953021</v>
      </c>
      <c r="B229" s="4" t="str">
        <f>PSSE!B231</f>
        <v>SONGNAM_H1</v>
      </c>
      <c r="C229" s="4">
        <f>PSSE!D231</f>
        <v>6</v>
      </c>
      <c r="D229" s="4">
        <f>PSSE!E231</f>
        <v>7.5</v>
      </c>
      <c r="E229" s="4" t="str">
        <f>PSSE!F231</f>
        <v>TD</v>
      </c>
      <c r="F229" s="4">
        <f>PSSE!G231</f>
        <v>1</v>
      </c>
      <c r="G229" s="4" t="str">
        <f t="shared" si="3"/>
        <v>GEN67.5TD1</v>
      </c>
      <c r="H229" s="4">
        <f>COUNTIF(Data!$G$3:$BA$2935,GEN!$G229)</f>
        <v>1</v>
      </c>
      <c r="I229" s="4" t="str">
        <f>IF($H229=0,"",VLOOKUP($G229,Data!$G$3:$BA$2935,2,FALSE))</f>
        <v>'GENSAL'</v>
      </c>
      <c r="J229" s="4">
        <f>PSSE!C231</f>
        <v>1</v>
      </c>
      <c r="K229" s="4">
        <f>IF($H229=0,"",VLOOKUP($G229,Data!$G$3:$BA$2935,4,FALSE))</f>
        <v>6.6</v>
      </c>
      <c r="L229" s="4">
        <f>IF($H229=0,"",VLOOKUP($G229,Data!$G$3:$BA$2935,5,FALSE))</f>
        <v>0.05</v>
      </c>
      <c r="M229" s="4">
        <f>IF($H229=0,"",VLOOKUP($G229,Data!$G$3:$BA$2935,6,FALSE))</f>
        <v>0.155</v>
      </c>
      <c r="N229" s="4">
        <f>IF($H229=0,"",VLOOKUP($G229,Data!$G$3:$BA$2935,7,FALSE))</f>
        <v>2</v>
      </c>
      <c r="O229" s="4">
        <f>IF($H229=0,"",VLOOKUP($G229,Data!$G$3:$BA$2935,8,FALSE))</f>
        <v>0</v>
      </c>
      <c r="P229" s="4">
        <f>IF($H229=0,"",VLOOKUP($G229,Data!$G$3:$BA$2935,9,FALSE))</f>
        <v>1.1299999999999999</v>
      </c>
      <c r="Q229" s="4">
        <f>IF($H229=0,"",VLOOKUP($G229,Data!$G$3:$BA$2935,10,FALSE))</f>
        <v>0.73399999999999999</v>
      </c>
      <c r="R229" s="4">
        <f>IF($H229=0,"",VLOOKUP($G229,Data!$G$3:$BA$2935,11,FALSE))</f>
        <v>0.26</v>
      </c>
      <c r="S229" s="4">
        <f>IF($H229=0,"",VLOOKUP($G229,Data!$G$3:$BA$2935,12,FALSE))</f>
        <v>0.22600000000000001</v>
      </c>
      <c r="T229" s="4">
        <f>IF($H229=0,"",VLOOKUP($G229,Data!$G$3:$BA$2935,13,FALSE))</f>
        <v>0.104</v>
      </c>
      <c r="U229" s="4">
        <f>IF($H229=0,"",VLOOKUP($G229,Data!$G$3:$BA$2935,14,FALSE))</f>
        <v>0.19400000000000001</v>
      </c>
      <c r="V229" s="4">
        <f>IF($H229=0,"",VLOOKUP($G229,Data!$G$3:$BA$2935,15,FALSE))</f>
        <v>0.68500000000000005</v>
      </c>
      <c r="W229" s="4" t="str">
        <f>IF($H229=0,"",VLOOKUP($G229,Data!$G$3:$BA$2935,16,FALSE))</f>
        <v>/</v>
      </c>
      <c r="X229" s="4" t="str">
        <f>IF($H229=0,"",VLOOKUP($G229,Data!$G$3:$BA$2935,17,FALSE))</f>
        <v>/</v>
      </c>
      <c r="Y229" s="4" t="str">
        <f>IF($H229=0,"",VLOOKUP($G229,Data!$G$3:$BA$2935,18,FALSE))</f>
        <v/>
      </c>
      <c r="Z229" s="4" t="str">
        <f>IF($H229=0,"",VLOOKUP($G229,Data!$G$3:$BA$2935,19,FALSE))</f>
        <v/>
      </c>
      <c r="AA229" s="4" t="str">
        <f>IF($H229=0,"",VLOOKUP($G229,Data!$G$3:$BA$2935,20,FALSE))</f>
        <v/>
      </c>
      <c r="AB229" s="4" t="str">
        <f>IF($H229=0,"",VLOOKUP($G229,Data!$G$3:$BA$2935,21,FALSE))</f>
        <v/>
      </c>
      <c r="AC229" s="4" t="str">
        <f>IF($H229=0,"",VLOOKUP($G229,Data!$G$3:$BA$2935,22,FALSE))</f>
        <v/>
      </c>
      <c r="AD229" s="4" t="str">
        <f>IF($H229=0,"",VLOOKUP($G229,Data!$G$3:$BA$2935,23,FALSE))</f>
        <v/>
      </c>
      <c r="AE229" s="4" t="str">
        <f>IF($H229=0,"",VLOOKUP($G229,Data!$G$3:$BA$2935,24,FALSE))</f>
        <v/>
      </c>
      <c r="AF229" s="4" t="str">
        <f>IF($H229=0,"",VLOOKUP($G229,Data!$G$3:$BA$2935,25,FALSE))</f>
        <v/>
      </c>
      <c r="AG229" s="4" t="str">
        <f>IF($H229=0,"",VLOOKUP($G229,Data!$G$3:$BA$2935,26,FALSE))</f>
        <v/>
      </c>
      <c r="AH229" s="4" t="str">
        <f>IF($H229=0,"",VLOOKUP($G229,Data!$G$3:$BA$2935,27,FALSE))</f>
        <v/>
      </c>
      <c r="AI229" s="4" t="str">
        <f>IF($H229=0,"",VLOOKUP($G229,Data!$G$3:$BA$2935,28,FALSE))</f>
        <v/>
      </c>
      <c r="AJ229" s="4" t="str">
        <f>IF($H229=0,"",VLOOKUP($G229,Data!$G$3:$BA$2935,29,FALSE))</f>
        <v/>
      </c>
      <c r="AK229" s="4" t="str">
        <f>IF($H229=0,"",VLOOKUP($G229,Data!$G$3:$BA$2935,30,FALSE))</f>
        <v/>
      </c>
      <c r="AL229" s="4" t="str">
        <f>IF($H229=0,"",VLOOKUP($G229,Data!$G$3:$BA$2935,31,FALSE))</f>
        <v/>
      </c>
      <c r="AM229" s="4" t="str">
        <f>IF($H229=0,"",VLOOKUP($G229,Data!$G$3:$BA$2935,32,FALSE))</f>
        <v/>
      </c>
      <c r="AN229" s="4" t="str">
        <f>IF($H229=0,"",VLOOKUP($G229,Data!$G$3:$BA$2935,33,FALSE))</f>
        <v/>
      </c>
      <c r="AO229" s="4" t="str">
        <f>IF($H229=0,"",VLOOKUP($G229,Data!$G$3:$BA$2935,34,FALSE))</f>
        <v/>
      </c>
      <c r="AP229" s="4" t="str">
        <f>IF($H229=0,"",VLOOKUP($G229,Data!$G$3:$BA$2935,35,FALSE))</f>
        <v/>
      </c>
      <c r="AQ229" s="4" t="str">
        <f>IF($H229=0,"",VLOOKUP($G229,Data!$G$3:$BA$2935,36,FALSE))</f>
        <v/>
      </c>
      <c r="AR229" s="4" t="str">
        <f>IF($H229=0,"",VLOOKUP($G229,Data!$G$3:$BA$2935,37,FALSE))</f>
        <v/>
      </c>
      <c r="AS229" s="4" t="str">
        <f>IF($H229=0,"",VLOOKUP($G229,Data!$G$3:$BA$2935,38,FALSE))</f>
        <v/>
      </c>
      <c r="AT229" s="4" t="str">
        <f>IF($H229=0,"",VLOOKUP($G229,Data!$G$3:$BA$2935,39,FALSE))</f>
        <v/>
      </c>
    </row>
    <row r="230" spans="1:46" x14ac:dyDescent="0.25">
      <c r="A230" s="4">
        <f>PSSE!A232</f>
        <v>953031</v>
      </c>
      <c r="B230" s="4" t="str">
        <f>PSSE!B232</f>
        <v>SONGBAC1_H1</v>
      </c>
      <c r="C230" s="4">
        <f>PSSE!D232</f>
        <v>10.5</v>
      </c>
      <c r="D230" s="4">
        <f>PSSE!E232</f>
        <v>20</v>
      </c>
      <c r="E230" s="4" t="str">
        <f>PSSE!F232</f>
        <v>TD</v>
      </c>
      <c r="F230" s="4">
        <f>PSSE!G232</f>
        <v>1</v>
      </c>
      <c r="G230" s="4" t="str">
        <f t="shared" si="3"/>
        <v>GEN10.520TD1</v>
      </c>
      <c r="H230" s="4">
        <f>COUNTIF(Data!$G$3:$BA$2935,GEN!$G230)</f>
        <v>1</v>
      </c>
      <c r="I230" s="4" t="str">
        <f>IF($H230=0,"",VLOOKUP($G230,Data!$G$3:$BA$2935,2,FALSE))</f>
        <v>'GENSAL'</v>
      </c>
      <c r="J230" s="4">
        <f>PSSE!C232</f>
        <v>1</v>
      </c>
      <c r="K230" s="4">
        <f>IF($H230=0,"",VLOOKUP($G230,Data!$G$3:$BA$2935,4,FALSE))</f>
        <v>6.6</v>
      </c>
      <c r="L230" s="4">
        <f>IF($H230=0,"",VLOOKUP($G230,Data!$G$3:$BA$2935,5,FALSE))</f>
        <v>0.05</v>
      </c>
      <c r="M230" s="4">
        <f>IF($H230=0,"",VLOOKUP($G230,Data!$G$3:$BA$2935,6,FALSE))</f>
        <v>0.155</v>
      </c>
      <c r="N230" s="4">
        <f>IF($H230=0,"",VLOOKUP($G230,Data!$G$3:$BA$2935,7,FALSE))</f>
        <v>2</v>
      </c>
      <c r="O230" s="4">
        <f>IF($H230=0,"",VLOOKUP($G230,Data!$G$3:$BA$2935,8,FALSE))</f>
        <v>0</v>
      </c>
      <c r="P230" s="4">
        <f>IF($H230=0,"",VLOOKUP($G230,Data!$G$3:$BA$2935,9,FALSE))</f>
        <v>1.1299999999999999</v>
      </c>
      <c r="Q230" s="4">
        <f>IF($H230=0,"",VLOOKUP($G230,Data!$G$3:$BA$2935,10,FALSE))</f>
        <v>0.73399999999999999</v>
      </c>
      <c r="R230" s="4">
        <f>IF($H230=0,"",VLOOKUP($G230,Data!$G$3:$BA$2935,11,FALSE))</f>
        <v>0.26</v>
      </c>
      <c r="S230" s="4">
        <f>IF($H230=0,"",VLOOKUP($G230,Data!$G$3:$BA$2935,12,FALSE))</f>
        <v>0.25600000000000001</v>
      </c>
      <c r="T230" s="4">
        <f>IF($H230=0,"",VLOOKUP($G230,Data!$G$3:$BA$2935,13,FALSE))</f>
        <v>0.104</v>
      </c>
      <c r="U230" s="4">
        <f>IF($H230=0,"",VLOOKUP($G230,Data!$G$3:$BA$2935,14,FALSE))</f>
        <v>0.19400000000000001</v>
      </c>
      <c r="V230" s="4">
        <f>IF($H230=0,"",VLOOKUP($G230,Data!$G$3:$BA$2935,15,FALSE))</f>
        <v>0.68500000000000005</v>
      </c>
      <c r="W230" s="4" t="str">
        <f>IF($H230=0,"",VLOOKUP($G230,Data!$G$3:$BA$2935,16,FALSE))</f>
        <v>/</v>
      </c>
      <c r="X230" s="4" t="str">
        <f>IF($H230=0,"",VLOOKUP($G230,Data!$G$3:$BA$2935,17,FALSE))</f>
        <v>/</v>
      </c>
      <c r="Y230" s="4" t="str">
        <f>IF($H230=0,"",VLOOKUP($G230,Data!$G$3:$BA$2935,18,FALSE))</f>
        <v/>
      </c>
      <c r="Z230" s="4" t="str">
        <f>IF($H230=0,"",VLOOKUP($G230,Data!$G$3:$BA$2935,19,FALSE))</f>
        <v/>
      </c>
      <c r="AA230" s="4" t="str">
        <f>IF($H230=0,"",VLOOKUP($G230,Data!$G$3:$BA$2935,20,FALSE))</f>
        <v/>
      </c>
      <c r="AB230" s="4" t="str">
        <f>IF($H230=0,"",VLOOKUP($G230,Data!$G$3:$BA$2935,21,FALSE))</f>
        <v/>
      </c>
      <c r="AC230" s="4" t="str">
        <f>IF($H230=0,"",VLOOKUP($G230,Data!$G$3:$BA$2935,22,FALSE))</f>
        <v/>
      </c>
      <c r="AD230" s="4" t="str">
        <f>IF($H230=0,"",VLOOKUP($G230,Data!$G$3:$BA$2935,23,FALSE))</f>
        <v/>
      </c>
      <c r="AE230" s="4" t="str">
        <f>IF($H230=0,"",VLOOKUP($G230,Data!$G$3:$BA$2935,24,FALSE))</f>
        <v/>
      </c>
      <c r="AF230" s="4" t="str">
        <f>IF($H230=0,"",VLOOKUP($G230,Data!$G$3:$BA$2935,25,FALSE))</f>
        <v/>
      </c>
      <c r="AG230" s="4" t="str">
        <f>IF($H230=0,"",VLOOKUP($G230,Data!$G$3:$BA$2935,26,FALSE))</f>
        <v/>
      </c>
      <c r="AH230" s="4" t="str">
        <f>IF($H230=0,"",VLOOKUP($G230,Data!$G$3:$BA$2935,27,FALSE))</f>
        <v/>
      </c>
      <c r="AI230" s="4" t="str">
        <f>IF($H230=0,"",VLOOKUP($G230,Data!$G$3:$BA$2935,28,FALSE))</f>
        <v/>
      </c>
      <c r="AJ230" s="4" t="str">
        <f>IF($H230=0,"",VLOOKUP($G230,Data!$G$3:$BA$2935,29,FALSE))</f>
        <v/>
      </c>
      <c r="AK230" s="4" t="str">
        <f>IF($H230=0,"",VLOOKUP($G230,Data!$G$3:$BA$2935,30,FALSE))</f>
        <v/>
      </c>
      <c r="AL230" s="4" t="str">
        <f>IF($H230=0,"",VLOOKUP($G230,Data!$G$3:$BA$2935,31,FALSE))</f>
        <v/>
      </c>
      <c r="AM230" s="4" t="str">
        <f>IF($H230=0,"",VLOOKUP($G230,Data!$G$3:$BA$2935,32,FALSE))</f>
        <v/>
      </c>
      <c r="AN230" s="4" t="str">
        <f>IF($H230=0,"",VLOOKUP($G230,Data!$G$3:$BA$2935,33,FALSE))</f>
        <v/>
      </c>
      <c r="AO230" s="4" t="str">
        <f>IF($H230=0,"",VLOOKUP($G230,Data!$G$3:$BA$2935,34,FALSE))</f>
        <v/>
      </c>
      <c r="AP230" s="4" t="str">
        <f>IF($H230=0,"",VLOOKUP($G230,Data!$G$3:$BA$2935,35,FALSE))</f>
        <v/>
      </c>
      <c r="AQ230" s="4" t="str">
        <f>IF($H230=0,"",VLOOKUP($G230,Data!$G$3:$BA$2935,36,FALSE))</f>
        <v/>
      </c>
      <c r="AR230" s="4" t="str">
        <f>IF($H230=0,"",VLOOKUP($G230,Data!$G$3:$BA$2935,37,FALSE))</f>
        <v/>
      </c>
      <c r="AS230" s="4" t="str">
        <f>IF($H230=0,"",VLOOKUP($G230,Data!$G$3:$BA$2935,38,FALSE))</f>
        <v/>
      </c>
      <c r="AT230" s="4" t="str">
        <f>IF($H230=0,"",VLOOKUP($G230,Data!$G$3:$BA$2935,39,FALSE))</f>
        <v/>
      </c>
    </row>
    <row r="231" spans="1:46" x14ac:dyDescent="0.25">
      <c r="A231" s="4">
        <f>PSSE!A233</f>
        <v>953041</v>
      </c>
      <c r="B231" s="4" t="str">
        <f>PSSE!B233</f>
        <v>SONGBAC2_H1</v>
      </c>
      <c r="C231" s="4">
        <f>PSSE!D233</f>
        <v>10.5</v>
      </c>
      <c r="D231" s="4">
        <f>PSSE!E233</f>
        <v>20</v>
      </c>
      <c r="E231" s="4" t="str">
        <f>PSSE!F233</f>
        <v>TD</v>
      </c>
      <c r="F231" s="4">
        <f>PSSE!G233</f>
        <v>1</v>
      </c>
      <c r="G231" s="4" t="str">
        <f t="shared" si="3"/>
        <v>GEN10.520TD1</v>
      </c>
      <c r="H231" s="4">
        <f>COUNTIF(Data!$G$3:$BA$2935,GEN!$G231)</f>
        <v>1</v>
      </c>
      <c r="I231" s="4" t="str">
        <f>IF($H231=0,"",VLOOKUP($G231,Data!$G$3:$BA$2935,2,FALSE))</f>
        <v>'GENSAL'</v>
      </c>
      <c r="J231" s="4">
        <f>PSSE!C233</f>
        <v>1</v>
      </c>
      <c r="K231" s="4">
        <f>IF($H231=0,"",VLOOKUP($G231,Data!$G$3:$BA$2935,4,FALSE))</f>
        <v>6.6</v>
      </c>
      <c r="L231" s="4">
        <f>IF($H231=0,"",VLOOKUP($G231,Data!$G$3:$BA$2935,5,FALSE))</f>
        <v>0.05</v>
      </c>
      <c r="M231" s="4">
        <f>IF($H231=0,"",VLOOKUP($G231,Data!$G$3:$BA$2935,6,FALSE))</f>
        <v>0.155</v>
      </c>
      <c r="N231" s="4">
        <f>IF($H231=0,"",VLOOKUP($G231,Data!$G$3:$BA$2935,7,FALSE))</f>
        <v>2</v>
      </c>
      <c r="O231" s="4">
        <f>IF($H231=0,"",VLOOKUP($G231,Data!$G$3:$BA$2935,8,FALSE))</f>
        <v>0</v>
      </c>
      <c r="P231" s="4">
        <f>IF($H231=0,"",VLOOKUP($G231,Data!$G$3:$BA$2935,9,FALSE))</f>
        <v>1.1299999999999999</v>
      </c>
      <c r="Q231" s="4">
        <f>IF($H231=0,"",VLOOKUP($G231,Data!$G$3:$BA$2935,10,FALSE))</f>
        <v>0.73399999999999999</v>
      </c>
      <c r="R231" s="4">
        <f>IF($H231=0,"",VLOOKUP($G231,Data!$G$3:$BA$2935,11,FALSE))</f>
        <v>0.26</v>
      </c>
      <c r="S231" s="4">
        <f>IF($H231=0,"",VLOOKUP($G231,Data!$G$3:$BA$2935,12,FALSE))</f>
        <v>0.25600000000000001</v>
      </c>
      <c r="T231" s="4">
        <f>IF($H231=0,"",VLOOKUP($G231,Data!$G$3:$BA$2935,13,FALSE))</f>
        <v>0.104</v>
      </c>
      <c r="U231" s="4">
        <f>IF($H231=0,"",VLOOKUP($G231,Data!$G$3:$BA$2935,14,FALSE))</f>
        <v>0.19400000000000001</v>
      </c>
      <c r="V231" s="4">
        <f>IF($H231=0,"",VLOOKUP($G231,Data!$G$3:$BA$2935,15,FALSE))</f>
        <v>0.68500000000000005</v>
      </c>
      <c r="W231" s="4" t="str">
        <f>IF($H231=0,"",VLOOKUP($G231,Data!$G$3:$BA$2935,16,FALSE))</f>
        <v>/</v>
      </c>
      <c r="X231" s="4" t="str">
        <f>IF($H231=0,"",VLOOKUP($G231,Data!$G$3:$BA$2935,17,FALSE))</f>
        <v>/</v>
      </c>
      <c r="Y231" s="4" t="str">
        <f>IF($H231=0,"",VLOOKUP($G231,Data!$G$3:$BA$2935,18,FALSE))</f>
        <v/>
      </c>
      <c r="Z231" s="4" t="str">
        <f>IF($H231=0,"",VLOOKUP($G231,Data!$G$3:$BA$2935,19,FALSE))</f>
        <v/>
      </c>
      <c r="AA231" s="4" t="str">
        <f>IF($H231=0,"",VLOOKUP($G231,Data!$G$3:$BA$2935,20,FALSE))</f>
        <v/>
      </c>
      <c r="AB231" s="4" t="str">
        <f>IF($H231=0,"",VLOOKUP($G231,Data!$G$3:$BA$2935,21,FALSE))</f>
        <v/>
      </c>
      <c r="AC231" s="4" t="str">
        <f>IF($H231=0,"",VLOOKUP($G231,Data!$G$3:$BA$2935,22,FALSE))</f>
        <v/>
      </c>
      <c r="AD231" s="4" t="str">
        <f>IF($H231=0,"",VLOOKUP($G231,Data!$G$3:$BA$2935,23,FALSE))</f>
        <v/>
      </c>
      <c r="AE231" s="4" t="str">
        <f>IF($H231=0,"",VLOOKUP($G231,Data!$G$3:$BA$2935,24,FALSE))</f>
        <v/>
      </c>
      <c r="AF231" s="4" t="str">
        <f>IF($H231=0,"",VLOOKUP($G231,Data!$G$3:$BA$2935,25,FALSE))</f>
        <v/>
      </c>
      <c r="AG231" s="4" t="str">
        <f>IF($H231=0,"",VLOOKUP($G231,Data!$G$3:$BA$2935,26,FALSE))</f>
        <v/>
      </c>
      <c r="AH231" s="4" t="str">
        <f>IF($H231=0,"",VLOOKUP($G231,Data!$G$3:$BA$2935,27,FALSE))</f>
        <v/>
      </c>
      <c r="AI231" s="4" t="str">
        <f>IF($H231=0,"",VLOOKUP($G231,Data!$G$3:$BA$2935,28,FALSE))</f>
        <v/>
      </c>
      <c r="AJ231" s="4" t="str">
        <f>IF($H231=0,"",VLOOKUP($G231,Data!$G$3:$BA$2935,29,FALSE))</f>
        <v/>
      </c>
      <c r="AK231" s="4" t="str">
        <f>IF($H231=0,"",VLOOKUP($G231,Data!$G$3:$BA$2935,30,FALSE))</f>
        <v/>
      </c>
      <c r="AL231" s="4" t="str">
        <f>IF($H231=0,"",VLOOKUP($G231,Data!$G$3:$BA$2935,31,FALSE))</f>
        <v/>
      </c>
      <c r="AM231" s="4" t="str">
        <f>IF($H231=0,"",VLOOKUP($G231,Data!$G$3:$BA$2935,32,FALSE))</f>
        <v/>
      </c>
      <c r="AN231" s="4" t="str">
        <f>IF($H231=0,"",VLOOKUP($G231,Data!$G$3:$BA$2935,33,FALSE))</f>
        <v/>
      </c>
      <c r="AO231" s="4" t="str">
        <f>IF($H231=0,"",VLOOKUP($G231,Data!$G$3:$BA$2935,34,FALSE))</f>
        <v/>
      </c>
      <c r="AP231" s="4" t="str">
        <f>IF($H231=0,"",VLOOKUP($G231,Data!$G$3:$BA$2935,35,FALSE))</f>
        <v/>
      </c>
      <c r="AQ231" s="4" t="str">
        <f>IF($H231=0,"",VLOOKUP($G231,Data!$G$3:$BA$2935,36,FALSE))</f>
        <v/>
      </c>
      <c r="AR231" s="4" t="str">
        <f>IF($H231=0,"",VLOOKUP($G231,Data!$G$3:$BA$2935,37,FALSE))</f>
        <v/>
      </c>
      <c r="AS231" s="4" t="str">
        <f>IF($H231=0,"",VLOOKUP($G231,Data!$G$3:$BA$2935,38,FALSE))</f>
        <v/>
      </c>
      <c r="AT231" s="4" t="str">
        <f>IF($H231=0,"",VLOOKUP($G231,Data!$G$3:$BA$2935,39,FALSE))</f>
        <v/>
      </c>
    </row>
    <row r="232" spans="1:46" x14ac:dyDescent="0.25">
      <c r="A232" s="4">
        <f>PSSE!A234</f>
        <v>954001</v>
      </c>
      <c r="B232" s="4" t="str">
        <f>PSSE!B234</f>
        <v>AVUONG_H1</v>
      </c>
      <c r="C232" s="4">
        <f>PSSE!D234</f>
        <v>13.8</v>
      </c>
      <c r="D232" s="4">
        <f>PSSE!E234</f>
        <v>105</v>
      </c>
      <c r="E232" s="4" t="str">
        <f>PSSE!F234</f>
        <v>TD</v>
      </c>
      <c r="F232" s="4">
        <f>PSSE!G234</f>
        <v>1</v>
      </c>
      <c r="G232" s="4" t="str">
        <f t="shared" si="3"/>
        <v>GEN13.8105TD1</v>
      </c>
      <c r="H232" s="4">
        <f>COUNTIF(Data!$G$3:$BA$2935,GEN!$G232)</f>
        <v>1</v>
      </c>
      <c r="I232" s="4" t="str">
        <f>IF($H232=0,"",VLOOKUP($G232,Data!$G$3:$BA$2935,2,FALSE))</f>
        <v>'GENSAL'</v>
      </c>
      <c r="J232" s="4">
        <f>PSSE!C234</f>
        <v>1</v>
      </c>
      <c r="K232" s="4">
        <f>IF($H232=0,"",VLOOKUP($G232,Data!$G$3:$BA$2935,4,FALSE))</f>
        <v>6.6</v>
      </c>
      <c r="L232" s="4">
        <f>IF($H232=0,"",VLOOKUP($G232,Data!$G$3:$BA$2935,5,FALSE))</f>
        <v>0.05</v>
      </c>
      <c r="M232" s="4">
        <f>IF($H232=0,"",VLOOKUP($G232,Data!$G$3:$BA$2935,6,FALSE))</f>
        <v>0.155</v>
      </c>
      <c r="N232" s="4">
        <f>IF($H232=0,"",VLOOKUP($G232,Data!$G$3:$BA$2935,7,FALSE))</f>
        <v>2</v>
      </c>
      <c r="O232" s="4">
        <f>IF($H232=0,"",VLOOKUP($G232,Data!$G$3:$BA$2935,8,FALSE))</f>
        <v>0</v>
      </c>
      <c r="P232" s="4">
        <f>IF($H232=0,"",VLOOKUP($G232,Data!$G$3:$BA$2935,9,FALSE))</f>
        <v>1.1299999999999999</v>
      </c>
      <c r="Q232" s="4">
        <f>IF($H232=0,"",VLOOKUP($G232,Data!$G$3:$BA$2935,10,FALSE))</f>
        <v>0.73399999999999999</v>
      </c>
      <c r="R232" s="4">
        <f>IF($H232=0,"",VLOOKUP($G232,Data!$G$3:$BA$2935,11,FALSE))</f>
        <v>0.26</v>
      </c>
      <c r="S232" s="4">
        <f>IF($H232=0,"",VLOOKUP($G232,Data!$G$3:$BA$2935,12,FALSE))</f>
        <v>0.22</v>
      </c>
      <c r="T232" s="4">
        <f>IF($H232=0,"",VLOOKUP($G232,Data!$G$3:$BA$2935,13,FALSE))</f>
        <v>0.104</v>
      </c>
      <c r="U232" s="4">
        <f>IF($H232=0,"",VLOOKUP($G232,Data!$G$3:$BA$2935,14,FALSE))</f>
        <v>0.19400000000000001</v>
      </c>
      <c r="V232" s="4">
        <f>IF($H232=0,"",VLOOKUP($G232,Data!$G$3:$BA$2935,15,FALSE))</f>
        <v>0.68500000000000005</v>
      </c>
      <c r="W232" s="4" t="str">
        <f>IF($H232=0,"",VLOOKUP($G232,Data!$G$3:$BA$2935,16,FALSE))</f>
        <v>/</v>
      </c>
      <c r="X232" s="4" t="str">
        <f>IF($H232=0,"",VLOOKUP($G232,Data!$G$3:$BA$2935,17,FALSE))</f>
        <v>/</v>
      </c>
      <c r="Y232" s="4" t="str">
        <f>IF($H232=0,"",VLOOKUP($G232,Data!$G$3:$BA$2935,18,FALSE))</f>
        <v/>
      </c>
      <c r="Z232" s="4" t="str">
        <f>IF($H232=0,"",VLOOKUP($G232,Data!$G$3:$BA$2935,19,FALSE))</f>
        <v/>
      </c>
      <c r="AA232" s="4" t="str">
        <f>IF($H232=0,"",VLOOKUP($G232,Data!$G$3:$BA$2935,20,FALSE))</f>
        <v/>
      </c>
      <c r="AB232" s="4" t="str">
        <f>IF($H232=0,"",VLOOKUP($G232,Data!$G$3:$BA$2935,21,FALSE))</f>
        <v/>
      </c>
      <c r="AC232" s="4" t="str">
        <f>IF($H232=0,"",VLOOKUP($G232,Data!$G$3:$BA$2935,22,FALSE))</f>
        <v/>
      </c>
      <c r="AD232" s="4" t="str">
        <f>IF($H232=0,"",VLOOKUP($G232,Data!$G$3:$BA$2935,23,FALSE))</f>
        <v/>
      </c>
      <c r="AE232" s="4" t="str">
        <f>IF($H232=0,"",VLOOKUP($G232,Data!$G$3:$BA$2935,24,FALSE))</f>
        <v/>
      </c>
      <c r="AF232" s="4" t="str">
        <f>IF($H232=0,"",VLOOKUP($G232,Data!$G$3:$BA$2935,25,FALSE))</f>
        <v/>
      </c>
      <c r="AG232" s="4" t="str">
        <f>IF($H232=0,"",VLOOKUP($G232,Data!$G$3:$BA$2935,26,FALSE))</f>
        <v/>
      </c>
      <c r="AH232" s="4" t="str">
        <f>IF($H232=0,"",VLOOKUP($G232,Data!$G$3:$BA$2935,27,FALSE))</f>
        <v/>
      </c>
      <c r="AI232" s="4" t="str">
        <f>IF($H232=0,"",VLOOKUP($G232,Data!$G$3:$BA$2935,28,FALSE))</f>
        <v/>
      </c>
      <c r="AJ232" s="4" t="str">
        <f>IF($H232=0,"",VLOOKUP($G232,Data!$G$3:$BA$2935,29,FALSE))</f>
        <v/>
      </c>
      <c r="AK232" s="4" t="str">
        <f>IF($H232=0,"",VLOOKUP($G232,Data!$G$3:$BA$2935,30,FALSE))</f>
        <v/>
      </c>
      <c r="AL232" s="4" t="str">
        <f>IF($H232=0,"",VLOOKUP($G232,Data!$G$3:$BA$2935,31,FALSE))</f>
        <v/>
      </c>
      <c r="AM232" s="4" t="str">
        <f>IF($H232=0,"",VLOOKUP($G232,Data!$G$3:$BA$2935,32,FALSE))</f>
        <v/>
      </c>
      <c r="AN232" s="4" t="str">
        <f>IF($H232=0,"",VLOOKUP($G232,Data!$G$3:$BA$2935,33,FALSE))</f>
        <v/>
      </c>
      <c r="AO232" s="4" t="str">
        <f>IF($H232=0,"",VLOOKUP($G232,Data!$G$3:$BA$2935,34,FALSE))</f>
        <v/>
      </c>
      <c r="AP232" s="4" t="str">
        <f>IF($H232=0,"",VLOOKUP($G232,Data!$G$3:$BA$2935,35,FALSE))</f>
        <v/>
      </c>
      <c r="AQ232" s="4" t="str">
        <f>IF($H232=0,"",VLOOKUP($G232,Data!$G$3:$BA$2935,36,FALSE))</f>
        <v/>
      </c>
      <c r="AR232" s="4" t="str">
        <f>IF($H232=0,"",VLOOKUP($G232,Data!$G$3:$BA$2935,37,FALSE))</f>
        <v/>
      </c>
      <c r="AS232" s="4" t="str">
        <f>IF($H232=0,"",VLOOKUP($G232,Data!$G$3:$BA$2935,38,FALSE))</f>
        <v/>
      </c>
      <c r="AT232" s="4" t="str">
        <f>IF($H232=0,"",VLOOKUP($G232,Data!$G$3:$BA$2935,39,FALSE))</f>
        <v/>
      </c>
    </row>
    <row r="233" spans="1:46" x14ac:dyDescent="0.25">
      <c r="A233" s="4">
        <f>PSSE!A235</f>
        <v>954002</v>
      </c>
      <c r="B233" s="4" t="str">
        <f>PSSE!B235</f>
        <v>AVUONG_H2</v>
      </c>
      <c r="C233" s="4">
        <f>PSSE!D235</f>
        <v>13.8</v>
      </c>
      <c r="D233" s="4">
        <f>PSSE!E235</f>
        <v>105</v>
      </c>
      <c r="E233" s="4" t="str">
        <f>PSSE!F235</f>
        <v>TD</v>
      </c>
      <c r="F233" s="4">
        <f>PSSE!G235</f>
        <v>1</v>
      </c>
      <c r="G233" s="4" t="str">
        <f t="shared" si="3"/>
        <v>GEN13.8105TD1</v>
      </c>
      <c r="H233" s="4">
        <f>COUNTIF(Data!$G$3:$BA$2935,GEN!$G233)</f>
        <v>1</v>
      </c>
      <c r="I233" s="4" t="str">
        <f>IF($H233=0,"",VLOOKUP($G233,Data!$G$3:$BA$2935,2,FALSE))</f>
        <v>'GENSAL'</v>
      </c>
      <c r="J233" s="4">
        <f>PSSE!C235</f>
        <v>1</v>
      </c>
      <c r="K233" s="4">
        <f>IF($H233=0,"",VLOOKUP($G233,Data!$G$3:$BA$2935,4,FALSE))</f>
        <v>6.6</v>
      </c>
      <c r="L233" s="4">
        <f>IF($H233=0,"",VLOOKUP($G233,Data!$G$3:$BA$2935,5,FALSE))</f>
        <v>0.05</v>
      </c>
      <c r="M233" s="4">
        <f>IF($H233=0,"",VLOOKUP($G233,Data!$G$3:$BA$2935,6,FALSE))</f>
        <v>0.155</v>
      </c>
      <c r="N233" s="4">
        <f>IF($H233=0,"",VLOOKUP($G233,Data!$G$3:$BA$2935,7,FALSE))</f>
        <v>2</v>
      </c>
      <c r="O233" s="4">
        <f>IF($H233=0,"",VLOOKUP($G233,Data!$G$3:$BA$2935,8,FALSE))</f>
        <v>0</v>
      </c>
      <c r="P233" s="4">
        <f>IF($H233=0,"",VLOOKUP($G233,Data!$G$3:$BA$2935,9,FALSE))</f>
        <v>1.1299999999999999</v>
      </c>
      <c r="Q233" s="4">
        <f>IF($H233=0,"",VLOOKUP($G233,Data!$G$3:$BA$2935,10,FALSE))</f>
        <v>0.73399999999999999</v>
      </c>
      <c r="R233" s="4">
        <f>IF($H233=0,"",VLOOKUP($G233,Data!$G$3:$BA$2935,11,FALSE))</f>
        <v>0.26</v>
      </c>
      <c r="S233" s="4">
        <f>IF($H233=0,"",VLOOKUP($G233,Data!$G$3:$BA$2935,12,FALSE))</f>
        <v>0.22</v>
      </c>
      <c r="T233" s="4">
        <f>IF($H233=0,"",VLOOKUP($G233,Data!$G$3:$BA$2935,13,FALSE))</f>
        <v>0.104</v>
      </c>
      <c r="U233" s="4">
        <f>IF($H233=0,"",VLOOKUP($G233,Data!$G$3:$BA$2935,14,FALSE))</f>
        <v>0.19400000000000001</v>
      </c>
      <c r="V233" s="4">
        <f>IF($H233=0,"",VLOOKUP($G233,Data!$G$3:$BA$2935,15,FALSE))</f>
        <v>0.68500000000000005</v>
      </c>
      <c r="W233" s="4" t="str">
        <f>IF($H233=0,"",VLOOKUP($G233,Data!$G$3:$BA$2935,16,FALSE))</f>
        <v>/</v>
      </c>
      <c r="X233" s="4" t="str">
        <f>IF($H233=0,"",VLOOKUP($G233,Data!$G$3:$BA$2935,17,FALSE))</f>
        <v>/</v>
      </c>
      <c r="Y233" s="4" t="str">
        <f>IF($H233=0,"",VLOOKUP($G233,Data!$G$3:$BA$2935,18,FALSE))</f>
        <v/>
      </c>
      <c r="Z233" s="4" t="str">
        <f>IF($H233=0,"",VLOOKUP($G233,Data!$G$3:$BA$2935,19,FALSE))</f>
        <v/>
      </c>
      <c r="AA233" s="4" t="str">
        <f>IF($H233=0,"",VLOOKUP($G233,Data!$G$3:$BA$2935,20,FALSE))</f>
        <v/>
      </c>
      <c r="AB233" s="4" t="str">
        <f>IF($H233=0,"",VLOOKUP($G233,Data!$G$3:$BA$2935,21,FALSE))</f>
        <v/>
      </c>
      <c r="AC233" s="4" t="str">
        <f>IF($H233=0,"",VLOOKUP($G233,Data!$G$3:$BA$2935,22,FALSE))</f>
        <v/>
      </c>
      <c r="AD233" s="4" t="str">
        <f>IF($H233=0,"",VLOOKUP($G233,Data!$G$3:$BA$2935,23,FALSE))</f>
        <v/>
      </c>
      <c r="AE233" s="4" t="str">
        <f>IF($H233=0,"",VLOOKUP($G233,Data!$G$3:$BA$2935,24,FALSE))</f>
        <v/>
      </c>
      <c r="AF233" s="4" t="str">
        <f>IF($H233=0,"",VLOOKUP($G233,Data!$G$3:$BA$2935,25,FALSE))</f>
        <v/>
      </c>
      <c r="AG233" s="4" t="str">
        <f>IF($H233=0,"",VLOOKUP($G233,Data!$G$3:$BA$2935,26,FALSE))</f>
        <v/>
      </c>
      <c r="AH233" s="4" t="str">
        <f>IF($H233=0,"",VLOOKUP($G233,Data!$G$3:$BA$2935,27,FALSE))</f>
        <v/>
      </c>
      <c r="AI233" s="4" t="str">
        <f>IF($H233=0,"",VLOOKUP($G233,Data!$G$3:$BA$2935,28,FALSE))</f>
        <v/>
      </c>
      <c r="AJ233" s="4" t="str">
        <f>IF($H233=0,"",VLOOKUP($G233,Data!$G$3:$BA$2935,29,FALSE))</f>
        <v/>
      </c>
      <c r="AK233" s="4" t="str">
        <f>IF($H233=0,"",VLOOKUP($G233,Data!$G$3:$BA$2935,30,FALSE))</f>
        <v/>
      </c>
      <c r="AL233" s="4" t="str">
        <f>IF($H233=0,"",VLOOKUP($G233,Data!$G$3:$BA$2935,31,FALSE))</f>
        <v/>
      </c>
      <c r="AM233" s="4" t="str">
        <f>IF($H233=0,"",VLOOKUP($G233,Data!$G$3:$BA$2935,32,FALSE))</f>
        <v/>
      </c>
      <c r="AN233" s="4" t="str">
        <f>IF($H233=0,"",VLOOKUP($G233,Data!$G$3:$BA$2935,33,FALSE))</f>
        <v/>
      </c>
      <c r="AO233" s="4" t="str">
        <f>IF($H233=0,"",VLOOKUP($G233,Data!$G$3:$BA$2935,34,FALSE))</f>
        <v/>
      </c>
      <c r="AP233" s="4" t="str">
        <f>IF($H233=0,"",VLOOKUP($G233,Data!$G$3:$BA$2935,35,FALSE))</f>
        <v/>
      </c>
      <c r="AQ233" s="4" t="str">
        <f>IF($H233=0,"",VLOOKUP($G233,Data!$G$3:$BA$2935,36,FALSE))</f>
        <v/>
      </c>
      <c r="AR233" s="4" t="str">
        <f>IF($H233=0,"",VLOOKUP($G233,Data!$G$3:$BA$2935,37,FALSE))</f>
        <v/>
      </c>
      <c r="AS233" s="4" t="str">
        <f>IF($H233=0,"",VLOOKUP($G233,Data!$G$3:$BA$2935,38,FALSE))</f>
        <v/>
      </c>
      <c r="AT233" s="4" t="str">
        <f>IF($H233=0,"",VLOOKUP($G233,Data!$G$3:$BA$2935,39,FALSE))</f>
        <v/>
      </c>
    </row>
    <row r="234" spans="1:46" x14ac:dyDescent="0.25">
      <c r="A234" s="4">
        <f>PSSE!A236</f>
        <v>954011</v>
      </c>
      <c r="B234" s="4" t="str">
        <f>PSSE!B236</f>
        <v>SONGCON2_H1</v>
      </c>
      <c r="C234" s="4">
        <f>PSSE!D236</f>
        <v>10.5</v>
      </c>
      <c r="D234" s="4">
        <f>PSSE!E236</f>
        <v>40</v>
      </c>
      <c r="E234" s="4" t="str">
        <f>PSSE!F236</f>
        <v>TD</v>
      </c>
      <c r="F234" s="4">
        <f>PSSE!G236</f>
        <v>1</v>
      </c>
      <c r="G234" s="4" t="str">
        <f t="shared" si="3"/>
        <v>GEN10.540TD1</v>
      </c>
      <c r="H234" s="4">
        <f>COUNTIF(Data!$G$3:$BA$2935,GEN!$G234)</f>
        <v>1</v>
      </c>
      <c r="I234" s="4" t="str">
        <f>IF($H234=0,"",VLOOKUP($G234,Data!$G$3:$BA$2935,2,FALSE))</f>
        <v>'GENSAL'</v>
      </c>
      <c r="J234" s="4">
        <f>PSSE!C236</f>
        <v>1</v>
      </c>
      <c r="K234" s="4">
        <f>IF($H234=0,"",VLOOKUP($G234,Data!$G$3:$BA$2935,4,FALSE))</f>
        <v>6.6</v>
      </c>
      <c r="L234" s="4">
        <f>IF($H234=0,"",VLOOKUP($G234,Data!$G$3:$BA$2935,5,FALSE))</f>
        <v>0.05</v>
      </c>
      <c r="M234" s="4">
        <f>IF($H234=0,"",VLOOKUP($G234,Data!$G$3:$BA$2935,6,FALSE))</f>
        <v>0.155</v>
      </c>
      <c r="N234" s="4">
        <f>IF($H234=0,"",VLOOKUP($G234,Data!$G$3:$BA$2935,7,FALSE))</f>
        <v>2</v>
      </c>
      <c r="O234" s="4">
        <f>IF($H234=0,"",VLOOKUP($G234,Data!$G$3:$BA$2935,8,FALSE))</f>
        <v>0</v>
      </c>
      <c r="P234" s="4">
        <f>IF($H234=0,"",VLOOKUP($G234,Data!$G$3:$BA$2935,9,FALSE))</f>
        <v>1.1299999999999999</v>
      </c>
      <c r="Q234" s="4">
        <f>IF($H234=0,"",VLOOKUP($G234,Data!$G$3:$BA$2935,10,FALSE))</f>
        <v>0.73399999999999999</v>
      </c>
      <c r="R234" s="4">
        <f>IF($H234=0,"",VLOOKUP($G234,Data!$G$3:$BA$2935,11,FALSE))</f>
        <v>0.26</v>
      </c>
      <c r="S234" s="4">
        <f>IF($H234=0,"",VLOOKUP($G234,Data!$G$3:$BA$2935,12,FALSE))</f>
        <v>0.16</v>
      </c>
      <c r="T234" s="4">
        <f>IF($H234=0,"",VLOOKUP($G234,Data!$G$3:$BA$2935,13,FALSE))</f>
        <v>0.104</v>
      </c>
      <c r="U234" s="4">
        <f>IF($H234=0,"",VLOOKUP($G234,Data!$G$3:$BA$2935,14,FALSE))</f>
        <v>0.19400000000000001</v>
      </c>
      <c r="V234" s="4">
        <f>IF($H234=0,"",VLOOKUP($G234,Data!$G$3:$BA$2935,15,FALSE))</f>
        <v>0.68500000000000005</v>
      </c>
      <c r="W234" s="4" t="str">
        <f>IF($H234=0,"",VLOOKUP($G234,Data!$G$3:$BA$2935,16,FALSE))</f>
        <v>/</v>
      </c>
      <c r="X234" s="4" t="str">
        <f>IF($H234=0,"",VLOOKUP($G234,Data!$G$3:$BA$2935,17,FALSE))</f>
        <v>/</v>
      </c>
      <c r="Y234" s="4" t="str">
        <f>IF($H234=0,"",VLOOKUP($G234,Data!$G$3:$BA$2935,18,FALSE))</f>
        <v/>
      </c>
      <c r="Z234" s="4" t="str">
        <f>IF($H234=0,"",VLOOKUP($G234,Data!$G$3:$BA$2935,19,FALSE))</f>
        <v/>
      </c>
      <c r="AA234" s="4">
        <f>IF($H234=0,"",VLOOKUP($G234,Data!$G$3:$BA$2935,20,FALSE))</f>
        <v>0</v>
      </c>
      <c r="AB234" s="4" t="str">
        <f>IF($H234=0,"",VLOOKUP($G234,Data!$G$3:$BA$2935,21,FALSE))</f>
        <v/>
      </c>
      <c r="AC234" s="4" t="str">
        <f>IF($H234=0,"",VLOOKUP($G234,Data!$G$3:$BA$2935,22,FALSE))</f>
        <v/>
      </c>
      <c r="AD234" s="4" t="str">
        <f>IF($H234=0,"",VLOOKUP($G234,Data!$G$3:$BA$2935,23,FALSE))</f>
        <v/>
      </c>
      <c r="AE234" s="4" t="str">
        <f>IF($H234=0,"",VLOOKUP($G234,Data!$G$3:$BA$2935,24,FALSE))</f>
        <v/>
      </c>
      <c r="AF234" s="4" t="str">
        <f>IF($H234=0,"",VLOOKUP($G234,Data!$G$3:$BA$2935,25,FALSE))</f>
        <v/>
      </c>
      <c r="AG234" s="4" t="str">
        <f>IF($H234=0,"",VLOOKUP($G234,Data!$G$3:$BA$2935,26,FALSE))</f>
        <v/>
      </c>
      <c r="AH234" s="4" t="str">
        <f>IF($H234=0,"",VLOOKUP($G234,Data!$G$3:$BA$2935,27,FALSE))</f>
        <v/>
      </c>
      <c r="AI234" s="4" t="str">
        <f>IF($H234=0,"",VLOOKUP($G234,Data!$G$3:$BA$2935,28,FALSE))</f>
        <v/>
      </c>
      <c r="AJ234" s="4" t="str">
        <f>IF($H234=0,"",VLOOKUP($G234,Data!$G$3:$BA$2935,29,FALSE))</f>
        <v/>
      </c>
      <c r="AK234" s="4" t="str">
        <f>IF($H234=0,"",VLOOKUP($G234,Data!$G$3:$BA$2935,30,FALSE))</f>
        <v/>
      </c>
      <c r="AL234" s="4" t="str">
        <f>IF($H234=0,"",VLOOKUP($G234,Data!$G$3:$BA$2935,31,FALSE))</f>
        <v/>
      </c>
      <c r="AM234" s="4" t="str">
        <f>IF($H234=0,"",VLOOKUP($G234,Data!$G$3:$BA$2935,32,FALSE))</f>
        <v/>
      </c>
      <c r="AN234" s="4" t="str">
        <f>IF($H234=0,"",VLOOKUP($G234,Data!$G$3:$BA$2935,33,FALSE))</f>
        <v/>
      </c>
      <c r="AO234" s="4" t="str">
        <f>IF($H234=0,"",VLOOKUP($G234,Data!$G$3:$BA$2935,34,FALSE))</f>
        <v/>
      </c>
      <c r="AP234" s="4" t="str">
        <f>IF($H234=0,"",VLOOKUP($G234,Data!$G$3:$BA$2935,35,FALSE))</f>
        <v/>
      </c>
      <c r="AQ234" s="4" t="str">
        <f>IF($H234=0,"",VLOOKUP($G234,Data!$G$3:$BA$2935,36,FALSE))</f>
        <v/>
      </c>
      <c r="AR234" s="4" t="str">
        <f>IF($H234=0,"",VLOOKUP($G234,Data!$G$3:$BA$2935,37,FALSE))</f>
        <v/>
      </c>
      <c r="AS234" s="4" t="str">
        <f>IF($H234=0,"",VLOOKUP($G234,Data!$G$3:$BA$2935,38,FALSE))</f>
        <v/>
      </c>
      <c r="AT234" s="4" t="str">
        <f>IF($H234=0,"",VLOOKUP($G234,Data!$G$3:$BA$2935,39,FALSE))</f>
        <v/>
      </c>
    </row>
    <row r="235" spans="1:46" x14ac:dyDescent="0.25">
      <c r="A235" s="4">
        <f>PSSE!A237</f>
        <v>954011</v>
      </c>
      <c r="B235" s="4" t="str">
        <f>PSSE!B237</f>
        <v>SONGCON2_H1</v>
      </c>
      <c r="C235" s="4">
        <f>PSSE!D237</f>
        <v>10.5</v>
      </c>
      <c r="D235" s="4">
        <f>PSSE!E237</f>
        <v>20</v>
      </c>
      <c r="E235" s="4" t="str">
        <f>PSSE!F237</f>
        <v>TD</v>
      </c>
      <c r="F235" s="4">
        <f>PSSE!G237</f>
        <v>1</v>
      </c>
      <c r="G235" s="4" t="str">
        <f t="shared" si="3"/>
        <v>GEN10.520TD1</v>
      </c>
      <c r="H235" s="4">
        <f>COUNTIF(Data!$G$3:$BA$2935,GEN!$G235)</f>
        <v>1</v>
      </c>
      <c r="I235" s="4" t="str">
        <f>IF($H235=0,"",VLOOKUP($G235,Data!$G$3:$BA$2935,2,FALSE))</f>
        <v>'GENSAL'</v>
      </c>
      <c r="J235" s="4">
        <f>PSSE!C237</f>
        <v>2</v>
      </c>
      <c r="K235" s="4">
        <f>IF($H235=0,"",VLOOKUP($G235,Data!$G$3:$BA$2935,4,FALSE))</f>
        <v>6.6</v>
      </c>
      <c r="L235" s="4">
        <f>IF($H235=0,"",VLOOKUP($G235,Data!$G$3:$BA$2935,5,FALSE))</f>
        <v>0.05</v>
      </c>
      <c r="M235" s="4">
        <f>IF($H235=0,"",VLOOKUP($G235,Data!$G$3:$BA$2935,6,FALSE))</f>
        <v>0.155</v>
      </c>
      <c r="N235" s="4">
        <f>IF($H235=0,"",VLOOKUP($G235,Data!$G$3:$BA$2935,7,FALSE))</f>
        <v>2</v>
      </c>
      <c r="O235" s="4">
        <f>IF($H235=0,"",VLOOKUP($G235,Data!$G$3:$BA$2935,8,FALSE))</f>
        <v>0</v>
      </c>
      <c r="P235" s="4">
        <f>IF($H235=0,"",VLOOKUP($G235,Data!$G$3:$BA$2935,9,FALSE))</f>
        <v>1.1299999999999999</v>
      </c>
      <c r="Q235" s="4">
        <f>IF($H235=0,"",VLOOKUP($G235,Data!$G$3:$BA$2935,10,FALSE))</f>
        <v>0.73399999999999999</v>
      </c>
      <c r="R235" s="4">
        <f>IF($H235=0,"",VLOOKUP($G235,Data!$G$3:$BA$2935,11,FALSE))</f>
        <v>0.26</v>
      </c>
      <c r="S235" s="4">
        <f>IF($H235=0,"",VLOOKUP($G235,Data!$G$3:$BA$2935,12,FALSE))</f>
        <v>0.25600000000000001</v>
      </c>
      <c r="T235" s="4">
        <f>IF($H235=0,"",VLOOKUP($G235,Data!$G$3:$BA$2935,13,FALSE))</f>
        <v>0.104</v>
      </c>
      <c r="U235" s="4">
        <f>IF($H235=0,"",VLOOKUP($G235,Data!$G$3:$BA$2935,14,FALSE))</f>
        <v>0.19400000000000001</v>
      </c>
      <c r="V235" s="4">
        <f>IF($H235=0,"",VLOOKUP($G235,Data!$G$3:$BA$2935,15,FALSE))</f>
        <v>0.68500000000000005</v>
      </c>
      <c r="W235" s="4" t="str">
        <f>IF($H235=0,"",VLOOKUP($G235,Data!$G$3:$BA$2935,16,FALSE))</f>
        <v>/</v>
      </c>
      <c r="X235" s="4" t="str">
        <f>IF($H235=0,"",VLOOKUP($G235,Data!$G$3:$BA$2935,17,FALSE))</f>
        <v>/</v>
      </c>
      <c r="Y235" s="4" t="str">
        <f>IF($H235=0,"",VLOOKUP($G235,Data!$G$3:$BA$2935,18,FALSE))</f>
        <v/>
      </c>
      <c r="Z235" s="4" t="str">
        <f>IF($H235=0,"",VLOOKUP($G235,Data!$G$3:$BA$2935,19,FALSE))</f>
        <v/>
      </c>
      <c r="AA235" s="4" t="str">
        <f>IF($H235=0,"",VLOOKUP($G235,Data!$G$3:$BA$2935,20,FALSE))</f>
        <v/>
      </c>
      <c r="AB235" s="4" t="str">
        <f>IF($H235=0,"",VLOOKUP($G235,Data!$G$3:$BA$2935,21,FALSE))</f>
        <v/>
      </c>
      <c r="AC235" s="4" t="str">
        <f>IF($H235=0,"",VLOOKUP($G235,Data!$G$3:$BA$2935,22,FALSE))</f>
        <v/>
      </c>
      <c r="AD235" s="4" t="str">
        <f>IF($H235=0,"",VLOOKUP($G235,Data!$G$3:$BA$2935,23,FALSE))</f>
        <v/>
      </c>
      <c r="AE235" s="4" t="str">
        <f>IF($H235=0,"",VLOOKUP($G235,Data!$G$3:$BA$2935,24,FALSE))</f>
        <v/>
      </c>
      <c r="AF235" s="4" t="str">
        <f>IF($H235=0,"",VLOOKUP($G235,Data!$G$3:$BA$2935,25,FALSE))</f>
        <v/>
      </c>
      <c r="AG235" s="4" t="str">
        <f>IF($H235=0,"",VLOOKUP($G235,Data!$G$3:$BA$2935,26,FALSE))</f>
        <v/>
      </c>
      <c r="AH235" s="4" t="str">
        <f>IF($H235=0,"",VLOOKUP($G235,Data!$G$3:$BA$2935,27,FALSE))</f>
        <v/>
      </c>
      <c r="AI235" s="4" t="str">
        <f>IF($H235=0,"",VLOOKUP($G235,Data!$G$3:$BA$2935,28,FALSE))</f>
        <v/>
      </c>
      <c r="AJ235" s="4" t="str">
        <f>IF($H235=0,"",VLOOKUP($G235,Data!$G$3:$BA$2935,29,FALSE))</f>
        <v/>
      </c>
      <c r="AK235" s="4" t="str">
        <f>IF($H235=0,"",VLOOKUP($G235,Data!$G$3:$BA$2935,30,FALSE))</f>
        <v/>
      </c>
      <c r="AL235" s="4" t="str">
        <f>IF($H235=0,"",VLOOKUP($G235,Data!$G$3:$BA$2935,31,FALSE))</f>
        <v/>
      </c>
      <c r="AM235" s="4" t="str">
        <f>IF($H235=0,"",VLOOKUP($G235,Data!$G$3:$BA$2935,32,FALSE))</f>
        <v/>
      </c>
      <c r="AN235" s="4" t="str">
        <f>IF($H235=0,"",VLOOKUP($G235,Data!$G$3:$BA$2935,33,FALSE))</f>
        <v/>
      </c>
      <c r="AO235" s="4" t="str">
        <f>IF($H235=0,"",VLOOKUP($G235,Data!$G$3:$BA$2935,34,FALSE))</f>
        <v/>
      </c>
      <c r="AP235" s="4" t="str">
        <f>IF($H235=0,"",VLOOKUP($G235,Data!$G$3:$BA$2935,35,FALSE))</f>
        <v/>
      </c>
      <c r="AQ235" s="4" t="str">
        <f>IF($H235=0,"",VLOOKUP($G235,Data!$G$3:$BA$2935,36,FALSE))</f>
        <v/>
      </c>
      <c r="AR235" s="4" t="str">
        <f>IF($H235=0,"",VLOOKUP($G235,Data!$G$3:$BA$2935,37,FALSE))</f>
        <v/>
      </c>
      <c r="AS235" s="4" t="str">
        <f>IF($H235=0,"",VLOOKUP($G235,Data!$G$3:$BA$2935,38,FALSE))</f>
        <v/>
      </c>
      <c r="AT235" s="4" t="str">
        <f>IF($H235=0,"",VLOOKUP($G235,Data!$G$3:$BA$2935,39,FALSE))</f>
        <v/>
      </c>
    </row>
    <row r="236" spans="1:46" x14ac:dyDescent="0.25">
      <c r="A236" s="4">
        <f>PSSE!A238</f>
        <v>954012</v>
      </c>
      <c r="B236" s="4" t="str">
        <f>PSSE!B238</f>
        <v>SONGCON2_H2</v>
      </c>
      <c r="C236" s="4">
        <f>PSSE!D238</f>
        <v>10.5</v>
      </c>
      <c r="D236" s="4">
        <f>PSSE!E238</f>
        <v>40</v>
      </c>
      <c r="E236" s="4" t="str">
        <f>PSSE!F238</f>
        <v>TD</v>
      </c>
      <c r="F236" s="4">
        <f>PSSE!G238</f>
        <v>1</v>
      </c>
      <c r="G236" s="4" t="str">
        <f t="shared" si="3"/>
        <v>GEN10.540TD1</v>
      </c>
      <c r="H236" s="4">
        <f>COUNTIF(Data!$G$3:$BA$2935,GEN!$G236)</f>
        <v>1</v>
      </c>
      <c r="I236" s="4" t="str">
        <f>IF($H236=0,"",VLOOKUP($G236,Data!$G$3:$BA$2935,2,FALSE))</f>
        <v>'GENSAL'</v>
      </c>
      <c r="J236" s="4">
        <f>PSSE!C238</f>
        <v>1</v>
      </c>
      <c r="K236" s="4">
        <f>IF($H236=0,"",VLOOKUP($G236,Data!$G$3:$BA$2935,4,FALSE))</f>
        <v>6.6</v>
      </c>
      <c r="L236" s="4">
        <f>IF($H236=0,"",VLOOKUP($G236,Data!$G$3:$BA$2935,5,FALSE))</f>
        <v>0.05</v>
      </c>
      <c r="M236" s="4">
        <f>IF($H236=0,"",VLOOKUP($G236,Data!$G$3:$BA$2935,6,FALSE))</f>
        <v>0.155</v>
      </c>
      <c r="N236" s="4">
        <f>IF($H236=0,"",VLOOKUP($G236,Data!$G$3:$BA$2935,7,FALSE))</f>
        <v>2</v>
      </c>
      <c r="O236" s="4">
        <f>IF($H236=0,"",VLOOKUP($G236,Data!$G$3:$BA$2935,8,FALSE))</f>
        <v>0</v>
      </c>
      <c r="P236" s="4">
        <f>IF($H236=0,"",VLOOKUP($G236,Data!$G$3:$BA$2935,9,FALSE))</f>
        <v>1.1299999999999999</v>
      </c>
      <c r="Q236" s="4">
        <f>IF($H236=0,"",VLOOKUP($G236,Data!$G$3:$BA$2935,10,FALSE))</f>
        <v>0.73399999999999999</v>
      </c>
      <c r="R236" s="4">
        <f>IF($H236=0,"",VLOOKUP($G236,Data!$G$3:$BA$2935,11,FALSE))</f>
        <v>0.26</v>
      </c>
      <c r="S236" s="4">
        <f>IF($H236=0,"",VLOOKUP($G236,Data!$G$3:$BA$2935,12,FALSE))</f>
        <v>0.16</v>
      </c>
      <c r="T236" s="4">
        <f>IF($H236=0,"",VLOOKUP($G236,Data!$G$3:$BA$2935,13,FALSE))</f>
        <v>0.104</v>
      </c>
      <c r="U236" s="4">
        <f>IF($H236=0,"",VLOOKUP($G236,Data!$G$3:$BA$2935,14,FALSE))</f>
        <v>0.19400000000000001</v>
      </c>
      <c r="V236" s="4">
        <f>IF($H236=0,"",VLOOKUP($G236,Data!$G$3:$BA$2935,15,FALSE))</f>
        <v>0.68500000000000005</v>
      </c>
      <c r="W236" s="4" t="str">
        <f>IF($H236=0,"",VLOOKUP($G236,Data!$G$3:$BA$2935,16,FALSE))</f>
        <v>/</v>
      </c>
      <c r="X236" s="4" t="str">
        <f>IF($H236=0,"",VLOOKUP($G236,Data!$G$3:$BA$2935,17,FALSE))</f>
        <v>/</v>
      </c>
      <c r="Y236" s="4" t="str">
        <f>IF($H236=0,"",VLOOKUP($G236,Data!$G$3:$BA$2935,18,FALSE))</f>
        <v/>
      </c>
      <c r="Z236" s="4" t="str">
        <f>IF($H236=0,"",VLOOKUP($G236,Data!$G$3:$BA$2935,19,FALSE))</f>
        <v/>
      </c>
      <c r="AA236" s="4">
        <f>IF($H236=0,"",VLOOKUP($G236,Data!$G$3:$BA$2935,20,FALSE))</f>
        <v>0</v>
      </c>
      <c r="AB236" s="4" t="str">
        <f>IF($H236=0,"",VLOOKUP($G236,Data!$G$3:$BA$2935,21,FALSE))</f>
        <v/>
      </c>
      <c r="AC236" s="4" t="str">
        <f>IF($H236=0,"",VLOOKUP($G236,Data!$G$3:$BA$2935,22,FALSE))</f>
        <v/>
      </c>
      <c r="AD236" s="4" t="str">
        <f>IF($H236=0,"",VLOOKUP($G236,Data!$G$3:$BA$2935,23,FALSE))</f>
        <v/>
      </c>
      <c r="AE236" s="4" t="str">
        <f>IF($H236=0,"",VLOOKUP($G236,Data!$G$3:$BA$2935,24,FALSE))</f>
        <v/>
      </c>
      <c r="AF236" s="4" t="str">
        <f>IF($H236=0,"",VLOOKUP($G236,Data!$G$3:$BA$2935,25,FALSE))</f>
        <v/>
      </c>
      <c r="AG236" s="4" t="str">
        <f>IF($H236=0,"",VLOOKUP($G236,Data!$G$3:$BA$2935,26,FALSE))</f>
        <v/>
      </c>
      <c r="AH236" s="4" t="str">
        <f>IF($H236=0,"",VLOOKUP($G236,Data!$G$3:$BA$2935,27,FALSE))</f>
        <v/>
      </c>
      <c r="AI236" s="4" t="str">
        <f>IF($H236=0,"",VLOOKUP($G236,Data!$G$3:$BA$2935,28,FALSE))</f>
        <v/>
      </c>
      <c r="AJ236" s="4" t="str">
        <f>IF($H236=0,"",VLOOKUP($G236,Data!$G$3:$BA$2935,29,FALSE))</f>
        <v/>
      </c>
      <c r="AK236" s="4" t="str">
        <f>IF($H236=0,"",VLOOKUP($G236,Data!$G$3:$BA$2935,30,FALSE))</f>
        <v/>
      </c>
      <c r="AL236" s="4" t="str">
        <f>IF($H236=0,"",VLOOKUP($G236,Data!$G$3:$BA$2935,31,FALSE))</f>
        <v/>
      </c>
      <c r="AM236" s="4" t="str">
        <f>IF($H236=0,"",VLOOKUP($G236,Data!$G$3:$BA$2935,32,FALSE))</f>
        <v/>
      </c>
      <c r="AN236" s="4" t="str">
        <f>IF($H236=0,"",VLOOKUP($G236,Data!$G$3:$BA$2935,33,FALSE))</f>
        <v/>
      </c>
      <c r="AO236" s="4" t="str">
        <f>IF($H236=0,"",VLOOKUP($G236,Data!$G$3:$BA$2935,34,FALSE))</f>
        <v/>
      </c>
      <c r="AP236" s="4" t="str">
        <f>IF($H236=0,"",VLOOKUP($G236,Data!$G$3:$BA$2935,35,FALSE))</f>
        <v/>
      </c>
      <c r="AQ236" s="4" t="str">
        <f>IF($H236=0,"",VLOOKUP($G236,Data!$G$3:$BA$2935,36,FALSE))</f>
        <v/>
      </c>
      <c r="AR236" s="4" t="str">
        <f>IF($H236=0,"",VLOOKUP($G236,Data!$G$3:$BA$2935,37,FALSE))</f>
        <v/>
      </c>
      <c r="AS236" s="4" t="str">
        <f>IF($H236=0,"",VLOOKUP($G236,Data!$G$3:$BA$2935,38,FALSE))</f>
        <v/>
      </c>
      <c r="AT236" s="4" t="str">
        <f>IF($H236=0,"",VLOOKUP($G236,Data!$G$3:$BA$2935,39,FALSE))</f>
        <v/>
      </c>
    </row>
    <row r="237" spans="1:46" x14ac:dyDescent="0.25">
      <c r="A237" s="4">
        <f>PSSE!A239</f>
        <v>954012</v>
      </c>
      <c r="B237" s="4" t="str">
        <f>PSSE!B239</f>
        <v>SONGCON2_H2</v>
      </c>
      <c r="C237" s="4">
        <f>PSSE!D239</f>
        <v>10.5</v>
      </c>
      <c r="D237" s="4">
        <f>PSSE!E239</f>
        <v>20</v>
      </c>
      <c r="E237" s="4" t="str">
        <f>PSSE!F239</f>
        <v>TD</v>
      </c>
      <c r="F237" s="4">
        <f>PSSE!G239</f>
        <v>1</v>
      </c>
      <c r="G237" s="4" t="str">
        <f t="shared" si="3"/>
        <v>GEN10.520TD1</v>
      </c>
      <c r="H237" s="4">
        <f>COUNTIF(Data!$G$3:$BA$2935,GEN!$G237)</f>
        <v>1</v>
      </c>
      <c r="I237" s="4" t="str">
        <f>IF($H237=0,"",VLOOKUP($G237,Data!$G$3:$BA$2935,2,FALSE))</f>
        <v>'GENSAL'</v>
      </c>
      <c r="J237" s="4">
        <f>PSSE!C239</f>
        <v>2</v>
      </c>
      <c r="K237" s="4">
        <f>IF($H237=0,"",VLOOKUP($G237,Data!$G$3:$BA$2935,4,FALSE))</f>
        <v>6.6</v>
      </c>
      <c r="L237" s="4">
        <f>IF($H237=0,"",VLOOKUP($G237,Data!$G$3:$BA$2935,5,FALSE))</f>
        <v>0.05</v>
      </c>
      <c r="M237" s="4">
        <f>IF($H237=0,"",VLOOKUP($G237,Data!$G$3:$BA$2935,6,FALSE))</f>
        <v>0.155</v>
      </c>
      <c r="N237" s="4">
        <f>IF($H237=0,"",VLOOKUP($G237,Data!$G$3:$BA$2935,7,FALSE))</f>
        <v>2</v>
      </c>
      <c r="O237" s="4">
        <f>IF($H237=0,"",VLOOKUP($G237,Data!$G$3:$BA$2935,8,FALSE))</f>
        <v>0</v>
      </c>
      <c r="P237" s="4">
        <f>IF($H237=0,"",VLOOKUP($G237,Data!$G$3:$BA$2935,9,FALSE))</f>
        <v>1.1299999999999999</v>
      </c>
      <c r="Q237" s="4">
        <f>IF($H237=0,"",VLOOKUP($G237,Data!$G$3:$BA$2935,10,FALSE))</f>
        <v>0.73399999999999999</v>
      </c>
      <c r="R237" s="4">
        <f>IF($H237=0,"",VLOOKUP($G237,Data!$G$3:$BA$2935,11,FALSE))</f>
        <v>0.26</v>
      </c>
      <c r="S237" s="4">
        <f>IF($H237=0,"",VLOOKUP($G237,Data!$G$3:$BA$2935,12,FALSE))</f>
        <v>0.25600000000000001</v>
      </c>
      <c r="T237" s="4">
        <f>IF($H237=0,"",VLOOKUP($G237,Data!$G$3:$BA$2935,13,FALSE))</f>
        <v>0.104</v>
      </c>
      <c r="U237" s="4">
        <f>IF($H237=0,"",VLOOKUP($G237,Data!$G$3:$BA$2935,14,FALSE))</f>
        <v>0.19400000000000001</v>
      </c>
      <c r="V237" s="4">
        <f>IF($H237=0,"",VLOOKUP($G237,Data!$G$3:$BA$2935,15,FALSE))</f>
        <v>0.68500000000000005</v>
      </c>
      <c r="W237" s="4" t="str">
        <f>IF($H237=0,"",VLOOKUP($G237,Data!$G$3:$BA$2935,16,FALSE))</f>
        <v>/</v>
      </c>
      <c r="X237" s="4" t="str">
        <f>IF($H237=0,"",VLOOKUP($G237,Data!$G$3:$BA$2935,17,FALSE))</f>
        <v>/</v>
      </c>
      <c r="Y237" s="4" t="str">
        <f>IF($H237=0,"",VLOOKUP($G237,Data!$G$3:$BA$2935,18,FALSE))</f>
        <v/>
      </c>
      <c r="Z237" s="4" t="str">
        <f>IF($H237=0,"",VLOOKUP($G237,Data!$G$3:$BA$2935,19,FALSE))</f>
        <v/>
      </c>
      <c r="AA237" s="4" t="str">
        <f>IF($H237=0,"",VLOOKUP($G237,Data!$G$3:$BA$2935,20,FALSE))</f>
        <v/>
      </c>
      <c r="AB237" s="4" t="str">
        <f>IF($H237=0,"",VLOOKUP($G237,Data!$G$3:$BA$2935,21,FALSE))</f>
        <v/>
      </c>
      <c r="AC237" s="4" t="str">
        <f>IF($H237=0,"",VLOOKUP($G237,Data!$G$3:$BA$2935,22,FALSE))</f>
        <v/>
      </c>
      <c r="AD237" s="4" t="str">
        <f>IF($H237=0,"",VLOOKUP($G237,Data!$G$3:$BA$2935,23,FALSE))</f>
        <v/>
      </c>
      <c r="AE237" s="4" t="str">
        <f>IF($H237=0,"",VLOOKUP($G237,Data!$G$3:$BA$2935,24,FALSE))</f>
        <v/>
      </c>
      <c r="AF237" s="4" t="str">
        <f>IF($H237=0,"",VLOOKUP($G237,Data!$G$3:$BA$2935,25,FALSE))</f>
        <v/>
      </c>
      <c r="AG237" s="4" t="str">
        <f>IF($H237=0,"",VLOOKUP($G237,Data!$G$3:$BA$2935,26,FALSE))</f>
        <v/>
      </c>
      <c r="AH237" s="4" t="str">
        <f>IF($H237=0,"",VLOOKUP($G237,Data!$G$3:$BA$2935,27,FALSE))</f>
        <v/>
      </c>
      <c r="AI237" s="4" t="str">
        <f>IF($H237=0,"",VLOOKUP($G237,Data!$G$3:$BA$2935,28,FALSE))</f>
        <v/>
      </c>
      <c r="AJ237" s="4" t="str">
        <f>IF($H237=0,"",VLOOKUP($G237,Data!$G$3:$BA$2935,29,FALSE))</f>
        <v/>
      </c>
      <c r="AK237" s="4" t="str">
        <f>IF($H237=0,"",VLOOKUP($G237,Data!$G$3:$BA$2935,30,FALSE))</f>
        <v/>
      </c>
      <c r="AL237" s="4" t="str">
        <f>IF($H237=0,"",VLOOKUP($G237,Data!$G$3:$BA$2935,31,FALSE))</f>
        <v/>
      </c>
      <c r="AM237" s="4" t="str">
        <f>IF($H237=0,"",VLOOKUP($G237,Data!$G$3:$BA$2935,32,FALSE))</f>
        <v/>
      </c>
      <c r="AN237" s="4" t="str">
        <f>IF($H237=0,"",VLOOKUP($G237,Data!$G$3:$BA$2935,33,FALSE))</f>
        <v/>
      </c>
      <c r="AO237" s="4" t="str">
        <f>IF($H237=0,"",VLOOKUP($G237,Data!$G$3:$BA$2935,34,FALSE))</f>
        <v/>
      </c>
      <c r="AP237" s="4" t="str">
        <f>IF($H237=0,"",VLOOKUP($G237,Data!$G$3:$BA$2935,35,FALSE))</f>
        <v/>
      </c>
      <c r="AQ237" s="4" t="str">
        <f>IF($H237=0,"",VLOOKUP($G237,Data!$G$3:$BA$2935,36,FALSE))</f>
        <v/>
      </c>
      <c r="AR237" s="4" t="str">
        <f>IF($H237=0,"",VLOOKUP($G237,Data!$G$3:$BA$2935,37,FALSE))</f>
        <v/>
      </c>
      <c r="AS237" s="4" t="str">
        <f>IF($H237=0,"",VLOOKUP($G237,Data!$G$3:$BA$2935,38,FALSE))</f>
        <v/>
      </c>
      <c r="AT237" s="4" t="str">
        <f>IF($H237=0,"",VLOOKUP($G237,Data!$G$3:$BA$2935,39,FALSE))</f>
        <v/>
      </c>
    </row>
    <row r="238" spans="1:46" x14ac:dyDescent="0.25">
      <c r="A238" s="4">
        <f>PSSE!A240</f>
        <v>954013</v>
      </c>
      <c r="B238" s="4" t="str">
        <f>PSSE!B240</f>
        <v>SONGCON_H3</v>
      </c>
      <c r="C238" s="4">
        <f>PSSE!D240</f>
        <v>10.5</v>
      </c>
      <c r="D238" s="4">
        <f>PSSE!E240</f>
        <v>20</v>
      </c>
      <c r="E238" s="4" t="str">
        <f>PSSE!F240</f>
        <v>TD</v>
      </c>
      <c r="F238" s="4">
        <f>PSSE!G240</f>
        <v>1</v>
      </c>
      <c r="G238" s="4" t="str">
        <f t="shared" si="3"/>
        <v>GEN10.520TD1</v>
      </c>
      <c r="H238" s="4">
        <f>COUNTIF(Data!$G$3:$BA$2935,GEN!$G238)</f>
        <v>1</v>
      </c>
      <c r="I238" s="4" t="str">
        <f>IF($H238=0,"",VLOOKUP($G238,Data!$G$3:$BA$2935,2,FALSE))</f>
        <v>'GENSAL'</v>
      </c>
      <c r="J238" s="4">
        <f>PSSE!C240</f>
        <v>1</v>
      </c>
      <c r="K238" s="4">
        <f>IF($H238=0,"",VLOOKUP($G238,Data!$G$3:$BA$2935,4,FALSE))</f>
        <v>6.6</v>
      </c>
      <c r="L238" s="4">
        <f>IF($H238=0,"",VLOOKUP($G238,Data!$G$3:$BA$2935,5,FALSE))</f>
        <v>0.05</v>
      </c>
      <c r="M238" s="4">
        <f>IF($H238=0,"",VLOOKUP($G238,Data!$G$3:$BA$2935,6,FALSE))</f>
        <v>0.155</v>
      </c>
      <c r="N238" s="4">
        <f>IF($H238=0,"",VLOOKUP($G238,Data!$G$3:$BA$2935,7,FALSE))</f>
        <v>2</v>
      </c>
      <c r="O238" s="4">
        <f>IF($H238=0,"",VLOOKUP($G238,Data!$G$3:$BA$2935,8,FALSE))</f>
        <v>0</v>
      </c>
      <c r="P238" s="4">
        <f>IF($H238=0,"",VLOOKUP($G238,Data!$G$3:$BA$2935,9,FALSE))</f>
        <v>1.1299999999999999</v>
      </c>
      <c r="Q238" s="4">
        <f>IF($H238=0,"",VLOOKUP($G238,Data!$G$3:$BA$2935,10,FALSE))</f>
        <v>0.73399999999999999</v>
      </c>
      <c r="R238" s="4">
        <f>IF($H238=0,"",VLOOKUP($G238,Data!$G$3:$BA$2935,11,FALSE))</f>
        <v>0.26</v>
      </c>
      <c r="S238" s="4">
        <f>IF($H238=0,"",VLOOKUP($G238,Data!$G$3:$BA$2935,12,FALSE))</f>
        <v>0.25600000000000001</v>
      </c>
      <c r="T238" s="4">
        <f>IF($H238=0,"",VLOOKUP($G238,Data!$G$3:$BA$2935,13,FALSE))</f>
        <v>0.104</v>
      </c>
      <c r="U238" s="4">
        <f>IF($H238=0,"",VLOOKUP($G238,Data!$G$3:$BA$2935,14,FALSE))</f>
        <v>0.19400000000000001</v>
      </c>
      <c r="V238" s="4">
        <f>IF($H238=0,"",VLOOKUP($G238,Data!$G$3:$BA$2935,15,FALSE))</f>
        <v>0.68500000000000005</v>
      </c>
      <c r="W238" s="4" t="str">
        <f>IF($H238=0,"",VLOOKUP($G238,Data!$G$3:$BA$2935,16,FALSE))</f>
        <v>/</v>
      </c>
      <c r="X238" s="4" t="str">
        <f>IF($H238=0,"",VLOOKUP($G238,Data!$G$3:$BA$2935,17,FALSE))</f>
        <v>/</v>
      </c>
      <c r="Y238" s="4" t="str">
        <f>IF($H238=0,"",VLOOKUP($G238,Data!$G$3:$BA$2935,18,FALSE))</f>
        <v/>
      </c>
      <c r="Z238" s="4" t="str">
        <f>IF($H238=0,"",VLOOKUP($G238,Data!$G$3:$BA$2935,19,FALSE))</f>
        <v/>
      </c>
      <c r="AA238" s="4" t="str">
        <f>IF($H238=0,"",VLOOKUP($G238,Data!$G$3:$BA$2935,20,FALSE))</f>
        <v/>
      </c>
      <c r="AB238" s="4" t="str">
        <f>IF($H238=0,"",VLOOKUP($G238,Data!$G$3:$BA$2935,21,FALSE))</f>
        <v/>
      </c>
      <c r="AC238" s="4" t="str">
        <f>IF($H238=0,"",VLOOKUP($G238,Data!$G$3:$BA$2935,22,FALSE))</f>
        <v/>
      </c>
      <c r="AD238" s="4" t="str">
        <f>IF($H238=0,"",VLOOKUP($G238,Data!$G$3:$BA$2935,23,FALSE))</f>
        <v/>
      </c>
      <c r="AE238" s="4" t="str">
        <f>IF($H238=0,"",VLOOKUP($G238,Data!$G$3:$BA$2935,24,FALSE))</f>
        <v/>
      </c>
      <c r="AF238" s="4" t="str">
        <f>IF($H238=0,"",VLOOKUP($G238,Data!$G$3:$BA$2935,25,FALSE))</f>
        <v/>
      </c>
      <c r="AG238" s="4" t="str">
        <f>IF($H238=0,"",VLOOKUP($G238,Data!$G$3:$BA$2935,26,FALSE))</f>
        <v/>
      </c>
      <c r="AH238" s="4" t="str">
        <f>IF($H238=0,"",VLOOKUP($G238,Data!$G$3:$BA$2935,27,FALSE))</f>
        <v/>
      </c>
      <c r="AI238" s="4" t="str">
        <f>IF($H238=0,"",VLOOKUP($G238,Data!$G$3:$BA$2935,28,FALSE))</f>
        <v/>
      </c>
      <c r="AJ238" s="4" t="str">
        <f>IF($H238=0,"",VLOOKUP($G238,Data!$G$3:$BA$2935,29,FALSE))</f>
        <v/>
      </c>
      <c r="AK238" s="4" t="str">
        <f>IF($H238=0,"",VLOOKUP($G238,Data!$G$3:$BA$2935,30,FALSE))</f>
        <v/>
      </c>
      <c r="AL238" s="4" t="str">
        <f>IF($H238=0,"",VLOOKUP($G238,Data!$G$3:$BA$2935,31,FALSE))</f>
        <v/>
      </c>
      <c r="AM238" s="4" t="str">
        <f>IF($H238=0,"",VLOOKUP($G238,Data!$G$3:$BA$2935,32,FALSE))</f>
        <v/>
      </c>
      <c r="AN238" s="4" t="str">
        <f>IF($H238=0,"",VLOOKUP($G238,Data!$G$3:$BA$2935,33,FALSE))</f>
        <v/>
      </c>
      <c r="AO238" s="4" t="str">
        <f>IF($H238=0,"",VLOOKUP($G238,Data!$G$3:$BA$2935,34,FALSE))</f>
        <v/>
      </c>
      <c r="AP238" s="4" t="str">
        <f>IF($H238=0,"",VLOOKUP($G238,Data!$G$3:$BA$2935,35,FALSE))</f>
        <v/>
      </c>
      <c r="AQ238" s="4" t="str">
        <f>IF($H238=0,"",VLOOKUP($G238,Data!$G$3:$BA$2935,36,FALSE))</f>
        <v/>
      </c>
      <c r="AR238" s="4" t="str">
        <f>IF($H238=0,"",VLOOKUP($G238,Data!$G$3:$BA$2935,37,FALSE))</f>
        <v/>
      </c>
      <c r="AS238" s="4" t="str">
        <f>IF($H238=0,"",VLOOKUP($G238,Data!$G$3:$BA$2935,38,FALSE))</f>
        <v/>
      </c>
      <c r="AT238" s="4" t="str">
        <f>IF($H238=0,"",VLOOKUP($G238,Data!$G$3:$BA$2935,39,FALSE))</f>
        <v/>
      </c>
    </row>
    <row r="239" spans="1:46" x14ac:dyDescent="0.25">
      <c r="A239" s="4">
        <f>PSSE!A241</f>
        <v>954031</v>
      </c>
      <c r="B239" s="4" t="str">
        <f>PSSE!B241</f>
        <v>NONGSON_S1</v>
      </c>
      <c r="C239" s="4">
        <f>PSSE!D241</f>
        <v>13.2</v>
      </c>
      <c r="D239" s="4">
        <f>PSSE!E241</f>
        <v>34.700000000000003</v>
      </c>
      <c r="E239" s="4" t="str">
        <f>PSSE!F241</f>
        <v>ND</v>
      </c>
      <c r="F239" s="4">
        <f>PSSE!G241</f>
        <v>1</v>
      </c>
      <c r="G239" s="4" t="str">
        <f t="shared" si="3"/>
        <v>GEN13.234.7ND1</v>
      </c>
      <c r="H239" s="4">
        <f>COUNTIF(Data!$G$3:$BA$2935,GEN!$G239)</f>
        <v>1</v>
      </c>
      <c r="I239" s="4" t="str">
        <f>IF($H239=0,"",VLOOKUP($G239,Data!$G$3:$BA$2935,2,FALSE))</f>
        <v>'GENROU'</v>
      </c>
      <c r="J239" s="4">
        <f>PSSE!C241</f>
        <v>1</v>
      </c>
      <c r="K239" s="4">
        <f>IF($H239=0,"",VLOOKUP($G239,Data!$G$3:$BA$2935,4,FALSE))</f>
        <v>4.76</v>
      </c>
      <c r="L239" s="4">
        <f>IF($H239=0,"",VLOOKUP($G239,Data!$G$3:$BA$2935,5,FALSE))</f>
        <v>0.04</v>
      </c>
      <c r="M239" s="4">
        <f>IF($H239=0,"",VLOOKUP($G239,Data!$G$3:$BA$2935,6,FALSE))</f>
        <v>0.42599999999999999</v>
      </c>
      <c r="N239" s="4">
        <f>IF($H239=0,"",VLOOKUP($G239,Data!$G$3:$BA$2935,7,FALSE))</f>
        <v>6.7000000000000004E-2</v>
      </c>
      <c r="O239" s="4">
        <f>IF($H239=0,"",VLOOKUP($G239,Data!$G$3:$BA$2935,8,FALSE))</f>
        <v>3.4</v>
      </c>
      <c r="P239" s="4">
        <f>IF($H239=0,"",VLOOKUP($G239,Data!$G$3:$BA$2935,9,FALSE))</f>
        <v>0</v>
      </c>
      <c r="Q239" s="4">
        <f>IF($H239=0,"",VLOOKUP($G239,Data!$G$3:$BA$2935,10,FALSE))</f>
        <v>1.825</v>
      </c>
      <c r="R239" s="4">
        <f>IF($H239=0,"",VLOOKUP($G239,Data!$G$3:$BA$2935,11,FALSE))</f>
        <v>1.7509999999999999</v>
      </c>
      <c r="S239" s="4">
        <f>IF($H239=0,"",VLOOKUP($G239,Data!$G$3:$BA$2935,12,FALSE))</f>
        <v>0.27500000000000002</v>
      </c>
      <c r="T239" s="4">
        <f>IF($H239=0,"",VLOOKUP($G239,Data!$G$3:$BA$2935,13,FALSE))</f>
        <v>0.41699999999999998</v>
      </c>
      <c r="U239" s="4">
        <f>IF($H239=0,"",VLOOKUP($G239,Data!$G$3:$BA$2935,14,FALSE))</f>
        <v>0.16800000000000001</v>
      </c>
      <c r="V239" s="4">
        <f>IF($H239=0,"",VLOOKUP($G239,Data!$G$3:$BA$2935,15,FALSE))</f>
        <v>0.16900000000000001</v>
      </c>
      <c r="W239" s="4">
        <f>IF($H239=0,"",VLOOKUP($G239,Data!$G$3:$BA$2935,16,FALSE))</f>
        <v>0.09</v>
      </c>
      <c r="X239" s="4">
        <f>IF($H239=0,"",VLOOKUP($G239,Data!$G$3:$BA$2935,17,FALSE))</f>
        <v>0.4</v>
      </c>
      <c r="Y239" s="4" t="str">
        <f>IF($H239=0,"",VLOOKUP($G239,Data!$G$3:$BA$2935,18,FALSE))</f>
        <v>/</v>
      </c>
      <c r="Z239" s="4" t="str">
        <f>IF($H239=0,"",VLOOKUP($G239,Data!$G$3:$BA$2935,19,FALSE))</f>
        <v>/</v>
      </c>
      <c r="AA239" s="4" t="str">
        <f>IF($H239=0,"",VLOOKUP($G239,Data!$G$3:$BA$2935,20,FALSE))</f>
        <v/>
      </c>
      <c r="AB239" s="4" t="str">
        <f>IF($H239=0,"",VLOOKUP($G239,Data!$G$3:$BA$2935,21,FALSE))</f>
        <v/>
      </c>
      <c r="AC239" s="4" t="str">
        <f>IF($H239=0,"",VLOOKUP($G239,Data!$G$3:$BA$2935,22,FALSE))</f>
        <v/>
      </c>
      <c r="AD239" s="4" t="str">
        <f>IF($H239=0,"",VLOOKUP($G239,Data!$G$3:$BA$2935,23,FALSE))</f>
        <v/>
      </c>
      <c r="AE239" s="4" t="str">
        <f>IF($H239=0,"",VLOOKUP($G239,Data!$G$3:$BA$2935,24,FALSE))</f>
        <v/>
      </c>
      <c r="AF239" s="4" t="str">
        <f>IF($H239=0,"",VLOOKUP($G239,Data!$G$3:$BA$2935,25,FALSE))</f>
        <v/>
      </c>
      <c r="AG239" s="4" t="str">
        <f>IF($H239=0,"",VLOOKUP($G239,Data!$G$3:$BA$2935,26,FALSE))</f>
        <v/>
      </c>
      <c r="AH239" s="4" t="str">
        <f>IF($H239=0,"",VLOOKUP($G239,Data!$G$3:$BA$2935,27,FALSE))</f>
        <v/>
      </c>
      <c r="AI239" s="4" t="str">
        <f>IF($H239=0,"",VLOOKUP($G239,Data!$G$3:$BA$2935,28,FALSE))</f>
        <v/>
      </c>
      <c r="AJ239" s="4" t="str">
        <f>IF($H239=0,"",VLOOKUP($G239,Data!$G$3:$BA$2935,29,FALSE))</f>
        <v/>
      </c>
      <c r="AK239" s="4" t="str">
        <f>IF($H239=0,"",VLOOKUP($G239,Data!$G$3:$BA$2935,30,FALSE))</f>
        <v/>
      </c>
      <c r="AL239" s="4" t="str">
        <f>IF($H239=0,"",VLOOKUP($G239,Data!$G$3:$BA$2935,31,FALSE))</f>
        <v/>
      </c>
      <c r="AM239" s="4" t="str">
        <f>IF($H239=0,"",VLOOKUP($G239,Data!$G$3:$BA$2935,32,FALSE))</f>
        <v/>
      </c>
      <c r="AN239" s="4" t="str">
        <f>IF($H239=0,"",VLOOKUP($G239,Data!$G$3:$BA$2935,33,FALSE))</f>
        <v/>
      </c>
      <c r="AO239" s="4" t="str">
        <f>IF($H239=0,"",VLOOKUP($G239,Data!$G$3:$BA$2935,34,FALSE))</f>
        <v/>
      </c>
      <c r="AP239" s="4" t="str">
        <f>IF($H239=0,"",VLOOKUP($G239,Data!$G$3:$BA$2935,35,FALSE))</f>
        <v/>
      </c>
      <c r="AQ239" s="4" t="str">
        <f>IF($H239=0,"",VLOOKUP($G239,Data!$G$3:$BA$2935,36,FALSE))</f>
        <v/>
      </c>
      <c r="AR239" s="4" t="str">
        <f>IF($H239=0,"",VLOOKUP($G239,Data!$G$3:$BA$2935,37,FALSE))</f>
        <v/>
      </c>
      <c r="AS239" s="4" t="str">
        <f>IF($H239=0,"",VLOOKUP($G239,Data!$G$3:$BA$2935,38,FALSE))</f>
        <v/>
      </c>
      <c r="AT239" s="4" t="str">
        <f>IF($H239=0,"",VLOOKUP($G239,Data!$G$3:$BA$2935,39,FALSE))</f>
        <v/>
      </c>
    </row>
    <row r="240" spans="1:46" x14ac:dyDescent="0.25">
      <c r="A240" s="4">
        <f>PSSE!A242</f>
        <v>954041</v>
      </c>
      <c r="B240" s="4" t="str">
        <f>PSSE!B242</f>
        <v>SONGTRAN2_H1</v>
      </c>
      <c r="C240" s="4">
        <f>PSSE!D242</f>
        <v>13.8</v>
      </c>
      <c r="D240" s="4">
        <f>PSSE!E242</f>
        <v>80</v>
      </c>
      <c r="E240" s="4" t="str">
        <f>PSSE!F242</f>
        <v>TD</v>
      </c>
      <c r="F240" s="4">
        <f>PSSE!G242</f>
        <v>1</v>
      </c>
      <c r="G240" s="4" t="str">
        <f t="shared" si="3"/>
        <v>GEN13.880TD1</v>
      </c>
      <c r="H240" s="4">
        <f>COUNTIF(Data!$G$3:$BA$2935,GEN!$G240)</f>
        <v>1</v>
      </c>
      <c r="I240" s="4" t="str">
        <f>IF($H240=0,"",VLOOKUP($G240,Data!$G$3:$BA$2935,2,FALSE))</f>
        <v>'GENSAL'</v>
      </c>
      <c r="J240" s="4">
        <f>PSSE!C242</f>
        <v>1</v>
      </c>
      <c r="K240" s="4">
        <f>IF($H240=0,"",VLOOKUP($G240,Data!$G$3:$BA$2935,4,FALSE))</f>
        <v>9.3000000000000007</v>
      </c>
      <c r="L240" s="4">
        <f>IF($H240=0,"",VLOOKUP($G240,Data!$G$3:$BA$2935,5,FALSE))</f>
        <v>9.6000000000000002E-2</v>
      </c>
      <c r="M240" s="4">
        <f>IF($H240=0,"",VLOOKUP($G240,Data!$G$3:$BA$2935,6,FALSE))</f>
        <v>7.4999999999999997E-2</v>
      </c>
      <c r="N240" s="4">
        <f>IF($H240=0,"",VLOOKUP($G240,Data!$G$3:$BA$2935,7,FALSE))</f>
        <v>3.42</v>
      </c>
      <c r="O240" s="4">
        <f>IF($H240=0,"",VLOOKUP($G240,Data!$G$3:$BA$2935,8,FALSE))</f>
        <v>0</v>
      </c>
      <c r="P240" s="4">
        <f>IF($H240=0,"",VLOOKUP($G240,Data!$G$3:$BA$2935,9,FALSE))</f>
        <v>1.1499999999999999</v>
      </c>
      <c r="Q240" s="4">
        <f>IF($H240=0,"",VLOOKUP($G240,Data!$G$3:$BA$2935,10,FALSE))</f>
        <v>0.748</v>
      </c>
      <c r="R240" s="4">
        <f>IF($H240=0,"",VLOOKUP($G240,Data!$G$3:$BA$2935,11,FALSE))</f>
        <v>0.32</v>
      </c>
      <c r="S240" s="4">
        <f>IF($H240=0,"",VLOOKUP($G240,Data!$G$3:$BA$2935,12,FALSE))</f>
        <v>0.22</v>
      </c>
      <c r="T240" s="4">
        <f>IF($H240=0,"",VLOOKUP($G240,Data!$G$3:$BA$2935,13,FALSE))</f>
        <v>0.13</v>
      </c>
      <c r="U240" s="4">
        <f>IF($H240=0,"",VLOOKUP($G240,Data!$G$3:$BA$2935,14,FALSE))</f>
        <v>0.245</v>
      </c>
      <c r="V240" s="4">
        <f>IF($H240=0,"",VLOOKUP($G240,Data!$G$3:$BA$2935,15,FALSE))</f>
        <v>0.77</v>
      </c>
      <c r="W240" s="4" t="str">
        <f>IF($H240=0,"",VLOOKUP($G240,Data!$G$3:$BA$2935,16,FALSE))</f>
        <v>/</v>
      </c>
      <c r="X240" s="4" t="str">
        <f>IF($H240=0,"",VLOOKUP($G240,Data!$G$3:$BA$2935,17,FALSE))</f>
        <v>/</v>
      </c>
      <c r="Y240" s="4" t="str">
        <f>IF($H240=0,"",VLOOKUP($G240,Data!$G$3:$BA$2935,18,FALSE))</f>
        <v/>
      </c>
      <c r="Z240" s="4" t="str">
        <f>IF($H240=0,"",VLOOKUP($G240,Data!$G$3:$BA$2935,19,FALSE))</f>
        <v/>
      </c>
      <c r="AA240" s="4" t="str">
        <f>IF($H240=0,"",VLOOKUP($G240,Data!$G$3:$BA$2935,20,FALSE))</f>
        <v/>
      </c>
      <c r="AB240" s="4" t="str">
        <f>IF($H240=0,"",VLOOKUP($G240,Data!$G$3:$BA$2935,21,FALSE))</f>
        <v/>
      </c>
      <c r="AC240" s="4" t="str">
        <f>IF($H240=0,"",VLOOKUP($G240,Data!$G$3:$BA$2935,22,FALSE))</f>
        <v/>
      </c>
      <c r="AD240" s="4" t="str">
        <f>IF($H240=0,"",VLOOKUP($G240,Data!$G$3:$BA$2935,23,FALSE))</f>
        <v/>
      </c>
      <c r="AE240" s="4" t="str">
        <f>IF($H240=0,"",VLOOKUP($G240,Data!$G$3:$BA$2935,24,FALSE))</f>
        <v/>
      </c>
      <c r="AF240" s="4" t="str">
        <f>IF($H240=0,"",VLOOKUP($G240,Data!$G$3:$BA$2935,25,FALSE))</f>
        <v/>
      </c>
      <c r="AG240" s="4" t="str">
        <f>IF($H240=0,"",VLOOKUP($G240,Data!$G$3:$BA$2935,26,FALSE))</f>
        <v/>
      </c>
      <c r="AH240" s="4" t="str">
        <f>IF($H240=0,"",VLOOKUP($G240,Data!$G$3:$BA$2935,27,FALSE))</f>
        <v/>
      </c>
      <c r="AI240" s="4" t="str">
        <f>IF($H240=0,"",VLOOKUP($G240,Data!$G$3:$BA$2935,28,FALSE))</f>
        <v/>
      </c>
      <c r="AJ240" s="4" t="str">
        <f>IF($H240=0,"",VLOOKUP($G240,Data!$G$3:$BA$2935,29,FALSE))</f>
        <v/>
      </c>
      <c r="AK240" s="4" t="str">
        <f>IF($H240=0,"",VLOOKUP($G240,Data!$G$3:$BA$2935,30,FALSE))</f>
        <v/>
      </c>
      <c r="AL240" s="4" t="str">
        <f>IF($H240=0,"",VLOOKUP($G240,Data!$G$3:$BA$2935,31,FALSE))</f>
        <v/>
      </c>
      <c r="AM240" s="4" t="str">
        <f>IF($H240=0,"",VLOOKUP($G240,Data!$G$3:$BA$2935,32,FALSE))</f>
        <v/>
      </c>
      <c r="AN240" s="4" t="str">
        <f>IF($H240=0,"",VLOOKUP($G240,Data!$G$3:$BA$2935,33,FALSE))</f>
        <v/>
      </c>
      <c r="AO240" s="4" t="str">
        <f>IF($H240=0,"",VLOOKUP($G240,Data!$G$3:$BA$2935,34,FALSE))</f>
        <v/>
      </c>
      <c r="AP240" s="4" t="str">
        <f>IF($H240=0,"",VLOOKUP($G240,Data!$G$3:$BA$2935,35,FALSE))</f>
        <v/>
      </c>
      <c r="AQ240" s="4" t="str">
        <f>IF($H240=0,"",VLOOKUP($G240,Data!$G$3:$BA$2935,36,FALSE))</f>
        <v/>
      </c>
      <c r="AR240" s="4" t="str">
        <f>IF($H240=0,"",VLOOKUP($G240,Data!$G$3:$BA$2935,37,FALSE))</f>
        <v/>
      </c>
      <c r="AS240" s="4" t="str">
        <f>IF($H240=0,"",VLOOKUP($G240,Data!$G$3:$BA$2935,38,FALSE))</f>
        <v/>
      </c>
      <c r="AT240" s="4" t="str">
        <f>IF($H240=0,"",VLOOKUP($G240,Data!$G$3:$BA$2935,39,FALSE))</f>
        <v/>
      </c>
    </row>
    <row r="241" spans="1:46" x14ac:dyDescent="0.25">
      <c r="A241" s="4">
        <f>PSSE!A243</f>
        <v>954042</v>
      </c>
      <c r="B241" s="4" t="str">
        <f>PSSE!B243</f>
        <v>SONGTRAN2_H2</v>
      </c>
      <c r="C241" s="4">
        <f>PSSE!D243</f>
        <v>13.8</v>
      </c>
      <c r="D241" s="4">
        <f>PSSE!E243</f>
        <v>80</v>
      </c>
      <c r="E241" s="4" t="str">
        <f>PSSE!F243</f>
        <v>TD</v>
      </c>
      <c r="F241" s="4">
        <f>PSSE!G243</f>
        <v>1</v>
      </c>
      <c r="G241" s="4" t="str">
        <f t="shared" si="3"/>
        <v>GEN13.880TD1</v>
      </c>
      <c r="H241" s="4">
        <f>COUNTIF(Data!$G$3:$BA$2935,GEN!$G241)</f>
        <v>1</v>
      </c>
      <c r="I241" s="4" t="str">
        <f>IF($H241=0,"",VLOOKUP($G241,Data!$G$3:$BA$2935,2,FALSE))</f>
        <v>'GENSAL'</v>
      </c>
      <c r="J241" s="4">
        <f>PSSE!C243</f>
        <v>1</v>
      </c>
      <c r="K241" s="4">
        <f>IF($H241=0,"",VLOOKUP($G241,Data!$G$3:$BA$2935,4,FALSE))</f>
        <v>9.3000000000000007</v>
      </c>
      <c r="L241" s="4">
        <f>IF($H241=0,"",VLOOKUP($G241,Data!$G$3:$BA$2935,5,FALSE))</f>
        <v>9.6000000000000002E-2</v>
      </c>
      <c r="M241" s="4">
        <f>IF($H241=0,"",VLOOKUP($G241,Data!$G$3:$BA$2935,6,FALSE))</f>
        <v>7.4999999999999997E-2</v>
      </c>
      <c r="N241" s="4">
        <f>IF($H241=0,"",VLOOKUP($G241,Data!$G$3:$BA$2935,7,FALSE))</f>
        <v>3.42</v>
      </c>
      <c r="O241" s="4">
        <f>IF($H241=0,"",VLOOKUP($G241,Data!$G$3:$BA$2935,8,FALSE))</f>
        <v>0</v>
      </c>
      <c r="P241" s="4">
        <f>IF($H241=0,"",VLOOKUP($G241,Data!$G$3:$BA$2935,9,FALSE))</f>
        <v>1.1499999999999999</v>
      </c>
      <c r="Q241" s="4">
        <f>IF($H241=0,"",VLOOKUP($G241,Data!$G$3:$BA$2935,10,FALSE))</f>
        <v>0.748</v>
      </c>
      <c r="R241" s="4">
        <f>IF($H241=0,"",VLOOKUP($G241,Data!$G$3:$BA$2935,11,FALSE))</f>
        <v>0.32</v>
      </c>
      <c r="S241" s="4">
        <f>IF($H241=0,"",VLOOKUP($G241,Data!$G$3:$BA$2935,12,FALSE))</f>
        <v>0.22</v>
      </c>
      <c r="T241" s="4">
        <f>IF($H241=0,"",VLOOKUP($G241,Data!$G$3:$BA$2935,13,FALSE))</f>
        <v>0.13</v>
      </c>
      <c r="U241" s="4">
        <f>IF($H241=0,"",VLOOKUP($G241,Data!$G$3:$BA$2935,14,FALSE))</f>
        <v>0.245</v>
      </c>
      <c r="V241" s="4">
        <f>IF($H241=0,"",VLOOKUP($G241,Data!$G$3:$BA$2935,15,FALSE))</f>
        <v>0.77</v>
      </c>
      <c r="W241" s="4" t="str">
        <f>IF($H241=0,"",VLOOKUP($G241,Data!$G$3:$BA$2935,16,FALSE))</f>
        <v>/</v>
      </c>
      <c r="X241" s="4" t="str">
        <f>IF($H241=0,"",VLOOKUP($G241,Data!$G$3:$BA$2935,17,FALSE))</f>
        <v>/</v>
      </c>
      <c r="Y241" s="4" t="str">
        <f>IF($H241=0,"",VLOOKUP($G241,Data!$G$3:$BA$2935,18,FALSE))</f>
        <v/>
      </c>
      <c r="Z241" s="4" t="str">
        <f>IF($H241=0,"",VLOOKUP($G241,Data!$G$3:$BA$2935,19,FALSE))</f>
        <v/>
      </c>
      <c r="AA241" s="4" t="str">
        <f>IF($H241=0,"",VLOOKUP($G241,Data!$G$3:$BA$2935,20,FALSE))</f>
        <v/>
      </c>
      <c r="AB241" s="4" t="str">
        <f>IF($H241=0,"",VLOOKUP($G241,Data!$G$3:$BA$2935,21,FALSE))</f>
        <v/>
      </c>
      <c r="AC241" s="4" t="str">
        <f>IF($H241=0,"",VLOOKUP($G241,Data!$G$3:$BA$2935,22,FALSE))</f>
        <v/>
      </c>
      <c r="AD241" s="4" t="str">
        <f>IF($H241=0,"",VLOOKUP($G241,Data!$G$3:$BA$2935,23,FALSE))</f>
        <v/>
      </c>
      <c r="AE241" s="4" t="str">
        <f>IF($H241=0,"",VLOOKUP($G241,Data!$G$3:$BA$2935,24,FALSE))</f>
        <v/>
      </c>
      <c r="AF241" s="4" t="str">
        <f>IF($H241=0,"",VLOOKUP($G241,Data!$G$3:$BA$2935,25,FALSE))</f>
        <v/>
      </c>
      <c r="AG241" s="4" t="str">
        <f>IF($H241=0,"",VLOOKUP($G241,Data!$G$3:$BA$2935,26,FALSE))</f>
        <v/>
      </c>
      <c r="AH241" s="4" t="str">
        <f>IF($H241=0,"",VLOOKUP($G241,Data!$G$3:$BA$2935,27,FALSE))</f>
        <v/>
      </c>
      <c r="AI241" s="4" t="str">
        <f>IF($H241=0,"",VLOOKUP($G241,Data!$G$3:$BA$2935,28,FALSE))</f>
        <v/>
      </c>
      <c r="AJ241" s="4" t="str">
        <f>IF($H241=0,"",VLOOKUP($G241,Data!$G$3:$BA$2935,29,FALSE))</f>
        <v/>
      </c>
      <c r="AK241" s="4" t="str">
        <f>IF($H241=0,"",VLOOKUP($G241,Data!$G$3:$BA$2935,30,FALSE))</f>
        <v/>
      </c>
      <c r="AL241" s="4" t="str">
        <f>IF($H241=0,"",VLOOKUP($G241,Data!$G$3:$BA$2935,31,FALSE))</f>
        <v/>
      </c>
      <c r="AM241" s="4" t="str">
        <f>IF($H241=0,"",VLOOKUP($G241,Data!$G$3:$BA$2935,32,FALSE))</f>
        <v/>
      </c>
      <c r="AN241" s="4" t="str">
        <f>IF($H241=0,"",VLOOKUP($G241,Data!$G$3:$BA$2935,33,FALSE))</f>
        <v/>
      </c>
      <c r="AO241" s="4" t="str">
        <f>IF($H241=0,"",VLOOKUP($G241,Data!$G$3:$BA$2935,34,FALSE))</f>
        <v/>
      </c>
      <c r="AP241" s="4" t="str">
        <f>IF($H241=0,"",VLOOKUP($G241,Data!$G$3:$BA$2935,35,FALSE))</f>
        <v/>
      </c>
      <c r="AQ241" s="4" t="str">
        <f>IF($H241=0,"",VLOOKUP($G241,Data!$G$3:$BA$2935,36,FALSE))</f>
        <v/>
      </c>
      <c r="AR241" s="4" t="str">
        <f>IF($H241=0,"",VLOOKUP($G241,Data!$G$3:$BA$2935,37,FALSE))</f>
        <v/>
      </c>
      <c r="AS241" s="4" t="str">
        <f>IF($H241=0,"",VLOOKUP($G241,Data!$G$3:$BA$2935,38,FALSE))</f>
        <v/>
      </c>
      <c r="AT241" s="4" t="str">
        <f>IF($H241=0,"",VLOOKUP($G241,Data!$G$3:$BA$2935,39,FALSE))</f>
        <v/>
      </c>
    </row>
    <row r="242" spans="1:46" x14ac:dyDescent="0.25">
      <c r="A242" s="4">
        <f>PSSE!A244</f>
        <v>954051</v>
      </c>
      <c r="B242" s="4" t="str">
        <f>PSSE!B244</f>
        <v>SEKAMAN3_H1</v>
      </c>
      <c r="C242" s="4">
        <f>PSSE!D244</f>
        <v>15.8</v>
      </c>
      <c r="D242" s="4">
        <f>PSSE!E244</f>
        <v>248</v>
      </c>
      <c r="E242" s="4" t="str">
        <f>PSSE!F244</f>
        <v>TD</v>
      </c>
      <c r="F242" s="4">
        <f>PSSE!G244</f>
        <v>1</v>
      </c>
      <c r="G242" s="4" t="str">
        <f t="shared" si="3"/>
        <v>GEN15.8248TD1</v>
      </c>
      <c r="H242" s="4">
        <f>COUNTIF(Data!$G$3:$BA$2935,GEN!$G242)</f>
        <v>1</v>
      </c>
      <c r="I242" s="4" t="str">
        <f>IF($H242=0,"",VLOOKUP($G242,Data!$G$3:$BA$2935,2,FALSE))</f>
        <v>'GENSAL'</v>
      </c>
      <c r="J242" s="4">
        <f>PSSE!C244</f>
        <v>1</v>
      </c>
      <c r="K242" s="4">
        <f>IF($H242=0,"",VLOOKUP($G242,Data!$G$3:$BA$2935,4,FALSE))</f>
        <v>7.83</v>
      </c>
      <c r="L242" s="4">
        <f>IF($H242=0,"",VLOOKUP($G242,Data!$G$3:$BA$2935,5,FALSE))</f>
        <v>5.7000000000000002E-2</v>
      </c>
      <c r="M242" s="4">
        <f>IF($H242=0,"",VLOOKUP($G242,Data!$G$3:$BA$2935,6,FALSE))</f>
        <v>7.0000000000000007E-2</v>
      </c>
      <c r="N242" s="4">
        <f>IF($H242=0,"",VLOOKUP($G242,Data!$G$3:$BA$2935,7,FALSE))</f>
        <v>4</v>
      </c>
      <c r="O242" s="4">
        <f>IF($H242=0,"",VLOOKUP($G242,Data!$G$3:$BA$2935,8,FALSE))</f>
        <v>0.5</v>
      </c>
      <c r="P242" s="4">
        <f>IF($H242=0,"",VLOOKUP($G242,Data!$G$3:$BA$2935,9,FALSE))</f>
        <v>1.083</v>
      </c>
      <c r="Q242" s="4">
        <f>IF($H242=0,"",VLOOKUP($G242,Data!$G$3:$BA$2935,10,FALSE))</f>
        <v>0.83</v>
      </c>
      <c r="R242" s="4">
        <f>IF($H242=0,"",VLOOKUP($G242,Data!$G$3:$BA$2935,11,FALSE))</f>
        <v>0.375</v>
      </c>
      <c r="S242" s="4">
        <f>IF($H242=0,"",VLOOKUP($G242,Data!$G$3:$BA$2935,12,FALSE))</f>
        <v>0.22</v>
      </c>
      <c r="T242" s="4">
        <f>IF($H242=0,"",VLOOKUP($G242,Data!$G$3:$BA$2935,13,FALSE))</f>
        <v>0.107</v>
      </c>
      <c r="U242" s="4">
        <f>IF($H242=0,"",VLOOKUP($G242,Data!$G$3:$BA$2935,14,FALSE))</f>
        <v>0.13</v>
      </c>
      <c r="V242" s="4">
        <f>IF($H242=0,"",VLOOKUP($G242,Data!$G$3:$BA$2935,15,FALSE))</f>
        <v>0.436</v>
      </c>
      <c r="W242" s="4" t="str">
        <f>IF($H242=0,"",VLOOKUP($G242,Data!$G$3:$BA$2935,16,FALSE))</f>
        <v>/</v>
      </c>
      <c r="X242" s="4" t="str">
        <f>IF($H242=0,"",VLOOKUP($G242,Data!$G$3:$BA$2935,17,FALSE))</f>
        <v>/</v>
      </c>
      <c r="Y242" s="4" t="str">
        <f>IF($H242=0,"",VLOOKUP($G242,Data!$G$3:$BA$2935,18,FALSE))</f>
        <v/>
      </c>
      <c r="Z242" s="4" t="str">
        <f>IF($H242=0,"",VLOOKUP($G242,Data!$G$3:$BA$2935,19,FALSE))</f>
        <v/>
      </c>
      <c r="AA242" s="4" t="str">
        <f>IF($H242=0,"",VLOOKUP($G242,Data!$G$3:$BA$2935,20,FALSE))</f>
        <v/>
      </c>
      <c r="AB242" s="4" t="str">
        <f>IF($H242=0,"",VLOOKUP($G242,Data!$G$3:$BA$2935,21,FALSE))</f>
        <v/>
      </c>
      <c r="AC242" s="4" t="str">
        <f>IF($H242=0,"",VLOOKUP($G242,Data!$G$3:$BA$2935,22,FALSE))</f>
        <v/>
      </c>
      <c r="AD242" s="4" t="str">
        <f>IF($H242=0,"",VLOOKUP($G242,Data!$G$3:$BA$2935,23,FALSE))</f>
        <v/>
      </c>
      <c r="AE242" s="4" t="str">
        <f>IF($H242=0,"",VLOOKUP($G242,Data!$G$3:$BA$2935,24,FALSE))</f>
        <v/>
      </c>
      <c r="AF242" s="4" t="str">
        <f>IF($H242=0,"",VLOOKUP($G242,Data!$G$3:$BA$2935,25,FALSE))</f>
        <v/>
      </c>
      <c r="AG242" s="4" t="str">
        <f>IF($H242=0,"",VLOOKUP($G242,Data!$G$3:$BA$2935,26,FALSE))</f>
        <v/>
      </c>
      <c r="AH242" s="4" t="str">
        <f>IF($H242=0,"",VLOOKUP($G242,Data!$G$3:$BA$2935,27,FALSE))</f>
        <v/>
      </c>
      <c r="AI242" s="4" t="str">
        <f>IF($H242=0,"",VLOOKUP($G242,Data!$G$3:$BA$2935,28,FALSE))</f>
        <v/>
      </c>
      <c r="AJ242" s="4" t="str">
        <f>IF($H242=0,"",VLOOKUP($G242,Data!$G$3:$BA$2935,29,FALSE))</f>
        <v/>
      </c>
      <c r="AK242" s="4" t="str">
        <f>IF($H242=0,"",VLOOKUP($G242,Data!$G$3:$BA$2935,30,FALSE))</f>
        <v/>
      </c>
      <c r="AL242" s="4" t="str">
        <f>IF($H242=0,"",VLOOKUP($G242,Data!$G$3:$BA$2935,31,FALSE))</f>
        <v/>
      </c>
      <c r="AM242" s="4" t="str">
        <f>IF($H242=0,"",VLOOKUP($G242,Data!$G$3:$BA$2935,32,FALSE))</f>
        <v/>
      </c>
      <c r="AN242" s="4" t="str">
        <f>IF($H242=0,"",VLOOKUP($G242,Data!$G$3:$BA$2935,33,FALSE))</f>
        <v/>
      </c>
      <c r="AO242" s="4" t="str">
        <f>IF($H242=0,"",VLOOKUP($G242,Data!$G$3:$BA$2935,34,FALSE))</f>
        <v/>
      </c>
      <c r="AP242" s="4" t="str">
        <f>IF($H242=0,"",VLOOKUP($G242,Data!$G$3:$BA$2935,35,FALSE))</f>
        <v/>
      </c>
      <c r="AQ242" s="4" t="str">
        <f>IF($H242=0,"",VLOOKUP($G242,Data!$G$3:$BA$2935,36,FALSE))</f>
        <v/>
      </c>
      <c r="AR242" s="4" t="str">
        <f>IF($H242=0,"",VLOOKUP($G242,Data!$G$3:$BA$2935,37,FALSE))</f>
        <v/>
      </c>
      <c r="AS242" s="4" t="str">
        <f>IF($H242=0,"",VLOOKUP($G242,Data!$G$3:$BA$2935,38,FALSE))</f>
        <v/>
      </c>
      <c r="AT242" s="4" t="str">
        <f>IF($H242=0,"",VLOOKUP($G242,Data!$G$3:$BA$2935,39,FALSE))</f>
        <v/>
      </c>
    </row>
    <row r="243" spans="1:46" x14ac:dyDescent="0.25">
      <c r="A243" s="4">
        <f>PSSE!A245</f>
        <v>954061</v>
      </c>
      <c r="B243" s="4" t="str">
        <f>PSSE!B245</f>
        <v>SONGBUNG4_H1</v>
      </c>
      <c r="C243" s="4">
        <f>PSSE!D245</f>
        <v>13.8</v>
      </c>
      <c r="D243" s="4">
        <f>PSSE!E245</f>
        <v>150</v>
      </c>
      <c r="E243" s="4" t="str">
        <f>PSSE!F245</f>
        <v>TD</v>
      </c>
      <c r="F243" s="4">
        <f>PSSE!G245</f>
        <v>1</v>
      </c>
      <c r="G243" s="4" t="str">
        <f t="shared" si="3"/>
        <v>GEN13.8150TD1</v>
      </c>
      <c r="H243" s="4">
        <f>COUNTIF(Data!$G$3:$BA$2935,GEN!$G243)</f>
        <v>1</v>
      </c>
      <c r="I243" s="4" t="str">
        <f>IF($H243=0,"",VLOOKUP($G243,Data!$G$3:$BA$2935,2,FALSE))</f>
        <v>'GENSAL'</v>
      </c>
      <c r="J243" s="4">
        <f>PSSE!C245</f>
        <v>1</v>
      </c>
      <c r="K243" s="4">
        <f>IF($H243=0,"",VLOOKUP($G243,Data!$G$3:$BA$2935,4,FALSE))</f>
        <v>9.99</v>
      </c>
      <c r="L243" s="4">
        <f>IF($H243=0,"",VLOOKUP($G243,Data!$G$3:$BA$2935,5,FALSE))</f>
        <v>0.1</v>
      </c>
      <c r="M243" s="4">
        <f>IF($H243=0,"",VLOOKUP($G243,Data!$G$3:$BA$2935,6,FALSE))</f>
        <v>0.12</v>
      </c>
      <c r="N243" s="4">
        <f>IF($H243=0,"",VLOOKUP($G243,Data!$G$3:$BA$2935,7,FALSE))</f>
        <v>3.63</v>
      </c>
      <c r="O243" s="4">
        <f>IF($H243=0,"",VLOOKUP($G243,Data!$G$3:$BA$2935,8,FALSE))</f>
        <v>0.5</v>
      </c>
      <c r="P243" s="4">
        <f>IF($H243=0,"",VLOOKUP($G243,Data!$G$3:$BA$2935,9,FALSE))</f>
        <v>1.07</v>
      </c>
      <c r="Q243" s="4">
        <f>IF($H243=0,"",VLOOKUP($G243,Data!$G$3:$BA$2935,10,FALSE))</f>
        <v>0.74</v>
      </c>
      <c r="R243" s="4">
        <f>IF($H243=0,"",VLOOKUP($G243,Data!$G$3:$BA$2935,11,FALSE))</f>
        <v>0.24</v>
      </c>
      <c r="S243" s="4">
        <f>IF($H243=0,"",VLOOKUP($G243,Data!$G$3:$BA$2935,12,FALSE))</f>
        <v>0.17</v>
      </c>
      <c r="T243" s="4">
        <f>IF($H243=0,"",VLOOKUP($G243,Data!$G$3:$BA$2935,13,FALSE))</f>
        <v>0.15</v>
      </c>
      <c r="U243" s="4">
        <f>IF($H243=0,"",VLOOKUP($G243,Data!$G$3:$BA$2935,14,FALSE))</f>
        <v>0.1</v>
      </c>
      <c r="V243" s="4">
        <f>IF($H243=0,"",VLOOKUP($G243,Data!$G$3:$BA$2935,15,FALSE))</f>
        <v>0.25</v>
      </c>
      <c r="W243" s="4" t="str">
        <f>IF($H243=0,"",VLOOKUP($G243,Data!$G$3:$BA$2935,16,FALSE))</f>
        <v>/</v>
      </c>
      <c r="X243" s="4" t="str">
        <f>IF($H243=0,"",VLOOKUP($G243,Data!$G$3:$BA$2935,17,FALSE))</f>
        <v>/</v>
      </c>
      <c r="Y243" s="4" t="str">
        <f>IF($H243=0,"",VLOOKUP($G243,Data!$G$3:$BA$2935,18,FALSE))</f>
        <v/>
      </c>
      <c r="Z243" s="4" t="str">
        <f>IF($H243=0,"",VLOOKUP($G243,Data!$G$3:$BA$2935,19,FALSE))</f>
        <v/>
      </c>
      <c r="AA243" s="4" t="str">
        <f>IF($H243=0,"",VLOOKUP($G243,Data!$G$3:$BA$2935,20,FALSE))</f>
        <v/>
      </c>
      <c r="AB243" s="4" t="str">
        <f>IF($H243=0,"",VLOOKUP($G243,Data!$G$3:$BA$2935,21,FALSE))</f>
        <v/>
      </c>
      <c r="AC243" s="4" t="str">
        <f>IF($H243=0,"",VLOOKUP($G243,Data!$G$3:$BA$2935,22,FALSE))</f>
        <v/>
      </c>
      <c r="AD243" s="4" t="str">
        <f>IF($H243=0,"",VLOOKUP($G243,Data!$G$3:$BA$2935,23,FALSE))</f>
        <v/>
      </c>
      <c r="AE243" s="4" t="str">
        <f>IF($H243=0,"",VLOOKUP($G243,Data!$G$3:$BA$2935,24,FALSE))</f>
        <v/>
      </c>
      <c r="AF243" s="4" t="str">
        <f>IF($H243=0,"",VLOOKUP($G243,Data!$G$3:$BA$2935,25,FALSE))</f>
        <v/>
      </c>
      <c r="AG243" s="4" t="str">
        <f>IF($H243=0,"",VLOOKUP($G243,Data!$G$3:$BA$2935,26,FALSE))</f>
        <v/>
      </c>
      <c r="AH243" s="4" t="str">
        <f>IF($H243=0,"",VLOOKUP($G243,Data!$G$3:$BA$2935,27,FALSE))</f>
        <v/>
      </c>
      <c r="AI243" s="4" t="str">
        <f>IF($H243=0,"",VLOOKUP($G243,Data!$G$3:$BA$2935,28,FALSE))</f>
        <v/>
      </c>
      <c r="AJ243" s="4" t="str">
        <f>IF($H243=0,"",VLOOKUP($G243,Data!$G$3:$BA$2935,29,FALSE))</f>
        <v/>
      </c>
      <c r="AK243" s="4" t="str">
        <f>IF($H243=0,"",VLOOKUP($G243,Data!$G$3:$BA$2935,30,FALSE))</f>
        <v/>
      </c>
      <c r="AL243" s="4" t="str">
        <f>IF($H243=0,"",VLOOKUP($G243,Data!$G$3:$BA$2935,31,FALSE))</f>
        <v/>
      </c>
      <c r="AM243" s="4" t="str">
        <f>IF($H243=0,"",VLOOKUP($G243,Data!$G$3:$BA$2935,32,FALSE))</f>
        <v/>
      </c>
      <c r="AN243" s="4" t="str">
        <f>IF($H243=0,"",VLOOKUP($G243,Data!$G$3:$BA$2935,33,FALSE))</f>
        <v/>
      </c>
      <c r="AO243" s="4" t="str">
        <f>IF($H243=0,"",VLOOKUP($G243,Data!$G$3:$BA$2935,34,FALSE))</f>
        <v/>
      </c>
      <c r="AP243" s="4" t="str">
        <f>IF($H243=0,"",VLOOKUP($G243,Data!$G$3:$BA$2935,35,FALSE))</f>
        <v/>
      </c>
      <c r="AQ243" s="4" t="str">
        <f>IF($H243=0,"",VLOOKUP($G243,Data!$G$3:$BA$2935,36,FALSE))</f>
        <v/>
      </c>
      <c r="AR243" s="4" t="str">
        <f>IF($H243=0,"",VLOOKUP($G243,Data!$G$3:$BA$2935,37,FALSE))</f>
        <v/>
      </c>
      <c r="AS243" s="4" t="str">
        <f>IF($H243=0,"",VLOOKUP($G243,Data!$G$3:$BA$2935,38,FALSE))</f>
        <v/>
      </c>
      <c r="AT243" s="4" t="str">
        <f>IF($H243=0,"",VLOOKUP($G243,Data!$G$3:$BA$2935,39,FALSE))</f>
        <v/>
      </c>
    </row>
    <row r="244" spans="1:46" x14ac:dyDescent="0.25">
      <c r="A244" s="4">
        <f>PSSE!A246</f>
        <v>954071</v>
      </c>
      <c r="B244" s="4" t="str">
        <f>PSSE!B246</f>
        <v>DAKMI4_H1</v>
      </c>
      <c r="C244" s="4">
        <f>PSSE!D246</f>
        <v>13.8</v>
      </c>
      <c r="D244" s="4">
        <f>PSSE!E246</f>
        <v>74</v>
      </c>
      <c r="E244" s="4" t="str">
        <f>PSSE!F246</f>
        <v>TD</v>
      </c>
      <c r="F244" s="4">
        <f>PSSE!G246</f>
        <v>1</v>
      </c>
      <c r="G244" s="4" t="str">
        <f t="shared" si="3"/>
        <v>GEN13.874TD1</v>
      </c>
      <c r="H244" s="4">
        <f>COUNTIF(Data!$G$3:$BA$2935,GEN!$G244)</f>
        <v>1</v>
      </c>
      <c r="I244" s="4" t="str">
        <f>IF($H244=0,"",VLOOKUP($G244,Data!$G$3:$BA$2935,2,FALSE))</f>
        <v>'GENSAL'</v>
      </c>
      <c r="J244" s="4">
        <f>PSSE!C246</f>
        <v>1</v>
      </c>
      <c r="K244" s="4">
        <f>IF($H244=0,"",VLOOKUP($G244,Data!$G$3:$BA$2935,4,FALSE))</f>
        <v>7.2</v>
      </c>
      <c r="L244" s="4">
        <f>IF($H244=0,"",VLOOKUP($G244,Data!$G$3:$BA$2935,5,FALSE))</f>
        <v>0.123</v>
      </c>
      <c r="M244" s="4">
        <f>IF($H244=0,"",VLOOKUP($G244,Data!$G$3:$BA$2935,6,FALSE))</f>
        <v>7.4999999999999997E-2</v>
      </c>
      <c r="N244" s="4">
        <f>IF($H244=0,"",VLOOKUP($G244,Data!$G$3:$BA$2935,7,FALSE))</f>
        <v>4.6769999999999996</v>
      </c>
      <c r="O244" s="4">
        <f>IF($H244=0,"",VLOOKUP($G244,Data!$G$3:$BA$2935,8,FALSE))</f>
        <v>0</v>
      </c>
      <c r="P244" s="4">
        <f>IF($H244=0,"",VLOOKUP($G244,Data!$G$3:$BA$2935,9,FALSE))</f>
        <v>0.87</v>
      </c>
      <c r="Q244" s="4">
        <f>IF($H244=0,"",VLOOKUP($G244,Data!$G$3:$BA$2935,10,FALSE))</f>
        <v>0.57999999999999996</v>
      </c>
      <c r="R244" s="4">
        <f>IF($H244=0,"",VLOOKUP($G244,Data!$G$3:$BA$2935,11,FALSE))</f>
        <v>0.27</v>
      </c>
      <c r="S244" s="4">
        <f>IF($H244=0,"",VLOOKUP($G244,Data!$G$3:$BA$2935,12,FALSE))</f>
        <v>0.22</v>
      </c>
      <c r="T244" s="4">
        <f>IF($H244=0,"",VLOOKUP($G244,Data!$G$3:$BA$2935,13,FALSE))</f>
        <v>0.11600000000000001</v>
      </c>
      <c r="U244" s="4">
        <f>IF($H244=0,"",VLOOKUP($G244,Data!$G$3:$BA$2935,14,FALSE))</f>
        <v>0.17799999999999999</v>
      </c>
      <c r="V244" s="4">
        <f>IF($H244=0,"",VLOOKUP($G244,Data!$G$3:$BA$2935,15,FALSE))</f>
        <v>0.59199999999999997</v>
      </c>
      <c r="W244" s="4" t="str">
        <f>IF($H244=0,"",VLOOKUP($G244,Data!$G$3:$BA$2935,16,FALSE))</f>
        <v>/</v>
      </c>
      <c r="X244" s="4" t="str">
        <f>IF($H244=0,"",VLOOKUP($G244,Data!$G$3:$BA$2935,17,FALSE))</f>
        <v>/</v>
      </c>
      <c r="Y244" s="4" t="str">
        <f>IF($H244=0,"",VLOOKUP($G244,Data!$G$3:$BA$2935,18,FALSE))</f>
        <v/>
      </c>
      <c r="Z244" s="4" t="str">
        <f>IF($H244=0,"",VLOOKUP($G244,Data!$G$3:$BA$2935,19,FALSE))</f>
        <v/>
      </c>
      <c r="AA244" s="4" t="str">
        <f>IF($H244=0,"",VLOOKUP($G244,Data!$G$3:$BA$2935,20,FALSE))</f>
        <v/>
      </c>
      <c r="AB244" s="4" t="str">
        <f>IF($H244=0,"",VLOOKUP($G244,Data!$G$3:$BA$2935,21,FALSE))</f>
        <v/>
      </c>
      <c r="AC244" s="4" t="str">
        <f>IF($H244=0,"",VLOOKUP($G244,Data!$G$3:$BA$2935,22,FALSE))</f>
        <v/>
      </c>
      <c r="AD244" s="4" t="str">
        <f>IF($H244=0,"",VLOOKUP($G244,Data!$G$3:$BA$2935,23,FALSE))</f>
        <v/>
      </c>
      <c r="AE244" s="4" t="str">
        <f>IF($H244=0,"",VLOOKUP($G244,Data!$G$3:$BA$2935,24,FALSE))</f>
        <v/>
      </c>
      <c r="AF244" s="4" t="str">
        <f>IF($H244=0,"",VLOOKUP($G244,Data!$G$3:$BA$2935,25,FALSE))</f>
        <v/>
      </c>
      <c r="AG244" s="4" t="str">
        <f>IF($H244=0,"",VLOOKUP($G244,Data!$G$3:$BA$2935,26,FALSE))</f>
        <v/>
      </c>
      <c r="AH244" s="4" t="str">
        <f>IF($H244=0,"",VLOOKUP($G244,Data!$G$3:$BA$2935,27,FALSE))</f>
        <v/>
      </c>
      <c r="AI244" s="4" t="str">
        <f>IF($H244=0,"",VLOOKUP($G244,Data!$G$3:$BA$2935,28,FALSE))</f>
        <v/>
      </c>
      <c r="AJ244" s="4" t="str">
        <f>IF($H244=0,"",VLOOKUP($G244,Data!$G$3:$BA$2935,29,FALSE))</f>
        <v/>
      </c>
      <c r="AK244" s="4" t="str">
        <f>IF($H244=0,"",VLOOKUP($G244,Data!$G$3:$BA$2935,30,FALSE))</f>
        <v/>
      </c>
      <c r="AL244" s="4" t="str">
        <f>IF($H244=0,"",VLOOKUP($G244,Data!$G$3:$BA$2935,31,FALSE))</f>
        <v/>
      </c>
      <c r="AM244" s="4" t="str">
        <f>IF($H244=0,"",VLOOKUP($G244,Data!$G$3:$BA$2935,32,FALSE))</f>
        <v/>
      </c>
      <c r="AN244" s="4" t="str">
        <f>IF($H244=0,"",VLOOKUP($G244,Data!$G$3:$BA$2935,33,FALSE))</f>
        <v/>
      </c>
      <c r="AO244" s="4" t="str">
        <f>IF($H244=0,"",VLOOKUP($G244,Data!$G$3:$BA$2935,34,FALSE))</f>
        <v/>
      </c>
      <c r="AP244" s="4" t="str">
        <f>IF($H244=0,"",VLOOKUP($G244,Data!$G$3:$BA$2935,35,FALSE))</f>
        <v/>
      </c>
      <c r="AQ244" s="4" t="str">
        <f>IF($H244=0,"",VLOOKUP($G244,Data!$G$3:$BA$2935,36,FALSE))</f>
        <v/>
      </c>
      <c r="AR244" s="4" t="str">
        <f>IF($H244=0,"",VLOOKUP($G244,Data!$G$3:$BA$2935,37,FALSE))</f>
        <v/>
      </c>
      <c r="AS244" s="4" t="str">
        <f>IF($H244=0,"",VLOOKUP($G244,Data!$G$3:$BA$2935,38,FALSE))</f>
        <v/>
      </c>
      <c r="AT244" s="4" t="str">
        <f>IF($H244=0,"",VLOOKUP($G244,Data!$G$3:$BA$2935,39,FALSE))</f>
        <v/>
      </c>
    </row>
    <row r="245" spans="1:46" x14ac:dyDescent="0.25">
      <c r="A245" s="4">
        <f>PSSE!A247</f>
        <v>954072</v>
      </c>
      <c r="B245" s="4" t="str">
        <f>PSSE!B247</f>
        <v>DAKMI4_H2</v>
      </c>
      <c r="C245" s="4">
        <f>PSSE!D247</f>
        <v>13.8</v>
      </c>
      <c r="D245" s="4">
        <f>PSSE!E247</f>
        <v>74</v>
      </c>
      <c r="E245" s="4" t="str">
        <f>PSSE!F247</f>
        <v>TD</v>
      </c>
      <c r="F245" s="4">
        <f>PSSE!G247</f>
        <v>1</v>
      </c>
      <c r="G245" s="4" t="str">
        <f t="shared" si="3"/>
        <v>GEN13.874TD1</v>
      </c>
      <c r="H245" s="4">
        <f>COUNTIF(Data!$G$3:$BA$2935,GEN!$G245)</f>
        <v>1</v>
      </c>
      <c r="I245" s="4" t="str">
        <f>IF($H245=0,"",VLOOKUP($G245,Data!$G$3:$BA$2935,2,FALSE))</f>
        <v>'GENSAL'</v>
      </c>
      <c r="J245" s="4">
        <f>PSSE!C247</f>
        <v>1</v>
      </c>
      <c r="K245" s="4">
        <f>IF($H245=0,"",VLOOKUP($G245,Data!$G$3:$BA$2935,4,FALSE))</f>
        <v>7.2</v>
      </c>
      <c r="L245" s="4">
        <f>IF($H245=0,"",VLOOKUP($G245,Data!$G$3:$BA$2935,5,FALSE))</f>
        <v>0.123</v>
      </c>
      <c r="M245" s="4">
        <f>IF($H245=0,"",VLOOKUP($G245,Data!$G$3:$BA$2935,6,FALSE))</f>
        <v>7.4999999999999997E-2</v>
      </c>
      <c r="N245" s="4">
        <f>IF($H245=0,"",VLOOKUP($G245,Data!$G$3:$BA$2935,7,FALSE))</f>
        <v>4.6769999999999996</v>
      </c>
      <c r="O245" s="4">
        <f>IF($H245=0,"",VLOOKUP($G245,Data!$G$3:$BA$2935,8,FALSE))</f>
        <v>0</v>
      </c>
      <c r="P245" s="4">
        <f>IF($H245=0,"",VLOOKUP($G245,Data!$G$3:$BA$2935,9,FALSE))</f>
        <v>0.87</v>
      </c>
      <c r="Q245" s="4">
        <f>IF($H245=0,"",VLOOKUP($G245,Data!$G$3:$BA$2935,10,FALSE))</f>
        <v>0.57999999999999996</v>
      </c>
      <c r="R245" s="4">
        <f>IF($H245=0,"",VLOOKUP($G245,Data!$G$3:$BA$2935,11,FALSE))</f>
        <v>0.27</v>
      </c>
      <c r="S245" s="4">
        <f>IF($H245=0,"",VLOOKUP($G245,Data!$G$3:$BA$2935,12,FALSE))</f>
        <v>0.22</v>
      </c>
      <c r="T245" s="4">
        <f>IF($H245=0,"",VLOOKUP($G245,Data!$G$3:$BA$2935,13,FALSE))</f>
        <v>0.11600000000000001</v>
      </c>
      <c r="U245" s="4">
        <f>IF($H245=0,"",VLOOKUP($G245,Data!$G$3:$BA$2935,14,FALSE))</f>
        <v>0.17799999999999999</v>
      </c>
      <c r="V245" s="4">
        <f>IF($H245=0,"",VLOOKUP($G245,Data!$G$3:$BA$2935,15,FALSE))</f>
        <v>0.59199999999999997</v>
      </c>
      <c r="W245" s="4" t="str">
        <f>IF($H245=0,"",VLOOKUP($G245,Data!$G$3:$BA$2935,16,FALSE))</f>
        <v>/</v>
      </c>
      <c r="X245" s="4" t="str">
        <f>IF($H245=0,"",VLOOKUP($G245,Data!$G$3:$BA$2935,17,FALSE))</f>
        <v>/</v>
      </c>
      <c r="Y245" s="4" t="str">
        <f>IF($H245=0,"",VLOOKUP($G245,Data!$G$3:$BA$2935,18,FALSE))</f>
        <v/>
      </c>
      <c r="Z245" s="4" t="str">
        <f>IF($H245=0,"",VLOOKUP($G245,Data!$G$3:$BA$2935,19,FALSE))</f>
        <v/>
      </c>
      <c r="AA245" s="4" t="str">
        <f>IF($H245=0,"",VLOOKUP($G245,Data!$G$3:$BA$2935,20,FALSE))</f>
        <v/>
      </c>
      <c r="AB245" s="4" t="str">
        <f>IF($H245=0,"",VLOOKUP($G245,Data!$G$3:$BA$2935,21,FALSE))</f>
        <v/>
      </c>
      <c r="AC245" s="4" t="str">
        <f>IF($H245=0,"",VLOOKUP($G245,Data!$G$3:$BA$2935,22,FALSE))</f>
        <v/>
      </c>
      <c r="AD245" s="4" t="str">
        <f>IF($H245=0,"",VLOOKUP($G245,Data!$G$3:$BA$2935,23,FALSE))</f>
        <v/>
      </c>
      <c r="AE245" s="4" t="str">
        <f>IF($H245=0,"",VLOOKUP($G245,Data!$G$3:$BA$2935,24,FALSE))</f>
        <v/>
      </c>
      <c r="AF245" s="4" t="str">
        <f>IF($H245=0,"",VLOOKUP($G245,Data!$G$3:$BA$2935,25,FALSE))</f>
        <v/>
      </c>
      <c r="AG245" s="4" t="str">
        <f>IF($H245=0,"",VLOOKUP($G245,Data!$G$3:$BA$2935,26,FALSE))</f>
        <v/>
      </c>
      <c r="AH245" s="4" t="str">
        <f>IF($H245=0,"",VLOOKUP($G245,Data!$G$3:$BA$2935,27,FALSE))</f>
        <v/>
      </c>
      <c r="AI245" s="4" t="str">
        <f>IF($H245=0,"",VLOOKUP($G245,Data!$G$3:$BA$2935,28,FALSE))</f>
        <v/>
      </c>
      <c r="AJ245" s="4" t="str">
        <f>IF($H245=0,"",VLOOKUP($G245,Data!$G$3:$BA$2935,29,FALSE))</f>
        <v/>
      </c>
      <c r="AK245" s="4" t="str">
        <f>IF($H245=0,"",VLOOKUP($G245,Data!$G$3:$BA$2935,30,FALSE))</f>
        <v/>
      </c>
      <c r="AL245" s="4" t="str">
        <f>IF($H245=0,"",VLOOKUP($G245,Data!$G$3:$BA$2935,31,FALSE))</f>
        <v/>
      </c>
      <c r="AM245" s="4" t="str">
        <f>IF($H245=0,"",VLOOKUP($G245,Data!$G$3:$BA$2935,32,FALSE))</f>
        <v/>
      </c>
      <c r="AN245" s="4" t="str">
        <f>IF($H245=0,"",VLOOKUP($G245,Data!$G$3:$BA$2935,33,FALSE))</f>
        <v/>
      </c>
      <c r="AO245" s="4" t="str">
        <f>IF($H245=0,"",VLOOKUP($G245,Data!$G$3:$BA$2935,34,FALSE))</f>
        <v/>
      </c>
      <c r="AP245" s="4" t="str">
        <f>IF($H245=0,"",VLOOKUP($G245,Data!$G$3:$BA$2935,35,FALSE))</f>
        <v/>
      </c>
      <c r="AQ245" s="4" t="str">
        <f>IF($H245=0,"",VLOOKUP($G245,Data!$G$3:$BA$2935,36,FALSE))</f>
        <v/>
      </c>
      <c r="AR245" s="4" t="str">
        <f>IF($H245=0,"",VLOOKUP($G245,Data!$G$3:$BA$2935,37,FALSE))</f>
        <v/>
      </c>
      <c r="AS245" s="4" t="str">
        <f>IF($H245=0,"",VLOOKUP($G245,Data!$G$3:$BA$2935,38,FALSE))</f>
        <v/>
      </c>
      <c r="AT245" s="4" t="str">
        <f>IF($H245=0,"",VLOOKUP($G245,Data!$G$3:$BA$2935,39,FALSE))</f>
        <v/>
      </c>
    </row>
    <row r="246" spans="1:46" x14ac:dyDescent="0.25">
      <c r="A246" s="4">
        <f>PSSE!A248</f>
        <v>954081</v>
      </c>
      <c r="B246" s="4" t="str">
        <f>PSSE!B248</f>
        <v>SONGBUNG2_H1</v>
      </c>
      <c r="C246" s="4">
        <f>PSSE!D248</f>
        <v>13.8</v>
      </c>
      <c r="D246" s="4">
        <f>PSSE!E248</f>
        <v>110</v>
      </c>
      <c r="E246" s="4" t="str">
        <f>PSSE!F248</f>
        <v>TD</v>
      </c>
      <c r="F246" s="4">
        <f>PSSE!G248</f>
        <v>1</v>
      </c>
      <c r="G246" s="4" t="str">
        <f t="shared" si="3"/>
        <v>GEN13.8110TD1</v>
      </c>
      <c r="H246" s="4">
        <f>COUNTIF(Data!$G$3:$BA$2935,GEN!$G246)</f>
        <v>1</v>
      </c>
      <c r="I246" s="4" t="str">
        <f>IF($H246=0,"",VLOOKUP($G246,Data!$G$3:$BA$2935,2,FALSE))</f>
        <v>'GENSAL'</v>
      </c>
      <c r="J246" s="4">
        <f>PSSE!C248</f>
        <v>1</v>
      </c>
      <c r="K246" s="4">
        <f>IF($H246=0,"",VLOOKUP($G246,Data!$G$3:$BA$2935,4,FALSE))</f>
        <v>7.2</v>
      </c>
      <c r="L246" s="4">
        <f>IF($H246=0,"",VLOOKUP($G246,Data!$G$3:$BA$2935,5,FALSE))</f>
        <v>0.123</v>
      </c>
      <c r="M246" s="4">
        <f>IF($H246=0,"",VLOOKUP($G246,Data!$G$3:$BA$2935,6,FALSE))</f>
        <v>7.4999999999999997E-2</v>
      </c>
      <c r="N246" s="4">
        <f>IF($H246=0,"",VLOOKUP($G246,Data!$G$3:$BA$2935,7,FALSE))</f>
        <v>4.6769999999999996</v>
      </c>
      <c r="O246" s="4">
        <f>IF($H246=0,"",VLOOKUP($G246,Data!$G$3:$BA$2935,8,FALSE))</f>
        <v>0</v>
      </c>
      <c r="P246" s="4">
        <f>IF($H246=0,"",VLOOKUP($G246,Data!$G$3:$BA$2935,9,FALSE))</f>
        <v>0.87</v>
      </c>
      <c r="Q246" s="4">
        <f>IF($H246=0,"",VLOOKUP($G246,Data!$G$3:$BA$2935,10,FALSE))</f>
        <v>0.57999999999999996</v>
      </c>
      <c r="R246" s="4">
        <f>IF($H246=0,"",VLOOKUP($G246,Data!$G$3:$BA$2935,11,FALSE))</f>
        <v>0.27</v>
      </c>
      <c r="S246" s="4">
        <f>IF($H246=0,"",VLOOKUP($G246,Data!$G$3:$BA$2935,12,FALSE))</f>
        <v>0.18</v>
      </c>
      <c r="T246" s="4">
        <f>IF($H246=0,"",VLOOKUP($G246,Data!$G$3:$BA$2935,13,FALSE))</f>
        <v>0.11600000000000001</v>
      </c>
      <c r="U246" s="4">
        <f>IF($H246=0,"",VLOOKUP($G246,Data!$G$3:$BA$2935,14,FALSE))</f>
        <v>0.17799999999999999</v>
      </c>
      <c r="V246" s="4">
        <f>IF($H246=0,"",VLOOKUP($G246,Data!$G$3:$BA$2935,15,FALSE))</f>
        <v>0.59199999999999997</v>
      </c>
      <c r="W246" s="4" t="str">
        <f>IF($H246=0,"",VLOOKUP($G246,Data!$G$3:$BA$2935,16,FALSE))</f>
        <v>/</v>
      </c>
      <c r="X246" s="4" t="str">
        <f>IF($H246=0,"",VLOOKUP($G246,Data!$G$3:$BA$2935,17,FALSE))</f>
        <v>/</v>
      </c>
      <c r="Y246" s="4" t="str">
        <f>IF($H246=0,"",VLOOKUP($G246,Data!$G$3:$BA$2935,18,FALSE))</f>
        <v/>
      </c>
      <c r="Z246" s="4" t="str">
        <f>IF($H246=0,"",VLOOKUP($G246,Data!$G$3:$BA$2935,19,FALSE))</f>
        <v/>
      </c>
      <c r="AA246" s="4" t="str">
        <f>IF($H246=0,"",VLOOKUP($G246,Data!$G$3:$BA$2935,20,FALSE))</f>
        <v/>
      </c>
      <c r="AB246" s="4" t="str">
        <f>IF($H246=0,"",VLOOKUP($G246,Data!$G$3:$BA$2935,21,FALSE))</f>
        <v/>
      </c>
      <c r="AC246" s="4" t="str">
        <f>IF($H246=0,"",VLOOKUP($G246,Data!$G$3:$BA$2935,22,FALSE))</f>
        <v/>
      </c>
      <c r="AD246" s="4" t="str">
        <f>IF($H246=0,"",VLOOKUP($G246,Data!$G$3:$BA$2935,23,FALSE))</f>
        <v/>
      </c>
      <c r="AE246" s="4" t="str">
        <f>IF($H246=0,"",VLOOKUP($G246,Data!$G$3:$BA$2935,24,FALSE))</f>
        <v/>
      </c>
      <c r="AF246" s="4" t="str">
        <f>IF($H246=0,"",VLOOKUP($G246,Data!$G$3:$BA$2935,25,FALSE))</f>
        <v/>
      </c>
      <c r="AG246" s="4" t="str">
        <f>IF($H246=0,"",VLOOKUP($G246,Data!$G$3:$BA$2935,26,FALSE))</f>
        <v/>
      </c>
      <c r="AH246" s="4" t="str">
        <f>IF($H246=0,"",VLOOKUP($G246,Data!$G$3:$BA$2935,27,FALSE))</f>
        <v/>
      </c>
      <c r="AI246" s="4" t="str">
        <f>IF($H246=0,"",VLOOKUP($G246,Data!$G$3:$BA$2935,28,FALSE))</f>
        <v/>
      </c>
      <c r="AJ246" s="4" t="str">
        <f>IF($H246=0,"",VLOOKUP($G246,Data!$G$3:$BA$2935,29,FALSE))</f>
        <v/>
      </c>
      <c r="AK246" s="4" t="str">
        <f>IF($H246=0,"",VLOOKUP($G246,Data!$G$3:$BA$2935,30,FALSE))</f>
        <v/>
      </c>
      <c r="AL246" s="4" t="str">
        <f>IF($H246=0,"",VLOOKUP($G246,Data!$G$3:$BA$2935,31,FALSE))</f>
        <v/>
      </c>
      <c r="AM246" s="4" t="str">
        <f>IF($H246=0,"",VLOOKUP($G246,Data!$G$3:$BA$2935,32,FALSE))</f>
        <v/>
      </c>
      <c r="AN246" s="4" t="str">
        <f>IF($H246=0,"",VLOOKUP($G246,Data!$G$3:$BA$2935,33,FALSE))</f>
        <v/>
      </c>
      <c r="AO246" s="4" t="str">
        <f>IF($H246=0,"",VLOOKUP($G246,Data!$G$3:$BA$2935,34,FALSE))</f>
        <v/>
      </c>
      <c r="AP246" s="4" t="str">
        <f>IF($H246=0,"",VLOOKUP($G246,Data!$G$3:$BA$2935,35,FALSE))</f>
        <v/>
      </c>
      <c r="AQ246" s="4" t="str">
        <f>IF($H246=0,"",VLOOKUP($G246,Data!$G$3:$BA$2935,36,FALSE))</f>
        <v/>
      </c>
      <c r="AR246" s="4" t="str">
        <f>IF($H246=0,"",VLOOKUP($G246,Data!$G$3:$BA$2935,37,FALSE))</f>
        <v/>
      </c>
      <c r="AS246" s="4" t="str">
        <f>IF($H246=0,"",VLOOKUP($G246,Data!$G$3:$BA$2935,38,FALSE))</f>
        <v/>
      </c>
      <c r="AT246" s="4" t="str">
        <f>IF($H246=0,"",VLOOKUP($G246,Data!$G$3:$BA$2935,39,FALSE))</f>
        <v/>
      </c>
    </row>
    <row r="247" spans="1:46" x14ac:dyDescent="0.25">
      <c r="A247" s="4">
        <f>PSSE!A249</f>
        <v>954091</v>
      </c>
      <c r="B247" s="4" t="str">
        <f>PSSE!B249</f>
        <v>SONGBUNG5_H1</v>
      </c>
      <c r="C247" s="4">
        <f>PSSE!D249</f>
        <v>10.5</v>
      </c>
      <c r="D247" s="4">
        <f>PSSE!E249</f>
        <v>49</v>
      </c>
      <c r="E247" s="4" t="str">
        <f>PSSE!F249</f>
        <v>TD</v>
      </c>
      <c r="F247" s="4">
        <f>PSSE!G249</f>
        <v>1</v>
      </c>
      <c r="G247" s="4" t="str">
        <f t="shared" si="3"/>
        <v>GEN10.549TD1</v>
      </c>
      <c r="H247" s="4">
        <f>COUNTIF(Data!$G$3:$BA$2935,GEN!$G247)</f>
        <v>1</v>
      </c>
      <c r="I247" s="4" t="str">
        <f>IF($H247=0,"",VLOOKUP($G247,Data!$G$3:$BA$2935,2,FALSE))</f>
        <v>'GENSAL'</v>
      </c>
      <c r="J247" s="4">
        <f>PSSE!C249</f>
        <v>1</v>
      </c>
      <c r="K247" s="4">
        <f>IF($H247=0,"",VLOOKUP($G247,Data!$G$3:$BA$2935,4,FALSE))</f>
        <v>6.6</v>
      </c>
      <c r="L247" s="4">
        <f>IF($H247=0,"",VLOOKUP($G247,Data!$G$3:$BA$2935,5,FALSE))</f>
        <v>0.05</v>
      </c>
      <c r="M247" s="4">
        <f>IF($H247=0,"",VLOOKUP($G247,Data!$G$3:$BA$2935,6,FALSE))</f>
        <v>0.155</v>
      </c>
      <c r="N247" s="4">
        <f>IF($H247=0,"",VLOOKUP($G247,Data!$G$3:$BA$2935,7,FALSE))</f>
        <v>2</v>
      </c>
      <c r="O247" s="4">
        <f>IF($H247=0,"",VLOOKUP($G247,Data!$G$3:$BA$2935,8,FALSE))</f>
        <v>0</v>
      </c>
      <c r="P247" s="4">
        <f>IF($H247=0,"",VLOOKUP($G247,Data!$G$3:$BA$2935,9,FALSE))</f>
        <v>1.1299999999999999</v>
      </c>
      <c r="Q247" s="4">
        <f>IF($H247=0,"",VLOOKUP($G247,Data!$G$3:$BA$2935,10,FALSE))</f>
        <v>0.73399999999999999</v>
      </c>
      <c r="R247" s="4">
        <f>IF($H247=0,"",VLOOKUP($G247,Data!$G$3:$BA$2935,11,FALSE))</f>
        <v>0.26</v>
      </c>
      <c r="S247" s="4">
        <f>IF($H247=0,"",VLOOKUP($G247,Data!$G$3:$BA$2935,12,FALSE))</f>
        <v>0.25600000000000001</v>
      </c>
      <c r="T247" s="4">
        <f>IF($H247=0,"",VLOOKUP($G247,Data!$G$3:$BA$2935,13,FALSE))</f>
        <v>0.104</v>
      </c>
      <c r="U247" s="4">
        <f>IF($H247=0,"",VLOOKUP($G247,Data!$G$3:$BA$2935,14,FALSE))</f>
        <v>0.19400000000000001</v>
      </c>
      <c r="V247" s="4">
        <f>IF($H247=0,"",VLOOKUP($G247,Data!$G$3:$BA$2935,15,FALSE))</f>
        <v>0.68500000000000005</v>
      </c>
      <c r="W247" s="4" t="str">
        <f>IF($H247=0,"",VLOOKUP($G247,Data!$G$3:$BA$2935,16,FALSE))</f>
        <v>/</v>
      </c>
      <c r="X247" s="4" t="str">
        <f>IF($H247=0,"",VLOOKUP($G247,Data!$G$3:$BA$2935,17,FALSE))</f>
        <v>/</v>
      </c>
      <c r="Y247" s="4" t="str">
        <f>IF($H247=0,"",VLOOKUP($G247,Data!$G$3:$BA$2935,18,FALSE))</f>
        <v/>
      </c>
      <c r="Z247" s="4" t="str">
        <f>IF($H247=0,"",VLOOKUP($G247,Data!$G$3:$BA$2935,19,FALSE))</f>
        <v/>
      </c>
      <c r="AA247" s="4" t="str">
        <f>IF($H247=0,"",VLOOKUP($G247,Data!$G$3:$BA$2935,20,FALSE))</f>
        <v/>
      </c>
      <c r="AB247" s="4" t="str">
        <f>IF($H247=0,"",VLOOKUP($G247,Data!$G$3:$BA$2935,21,FALSE))</f>
        <v/>
      </c>
      <c r="AC247" s="4" t="str">
        <f>IF($H247=0,"",VLOOKUP($G247,Data!$G$3:$BA$2935,22,FALSE))</f>
        <v/>
      </c>
      <c r="AD247" s="4" t="str">
        <f>IF($H247=0,"",VLOOKUP($G247,Data!$G$3:$BA$2935,23,FALSE))</f>
        <v/>
      </c>
      <c r="AE247" s="4" t="str">
        <f>IF($H247=0,"",VLOOKUP($G247,Data!$G$3:$BA$2935,24,FALSE))</f>
        <v/>
      </c>
      <c r="AF247" s="4" t="str">
        <f>IF($H247=0,"",VLOOKUP($G247,Data!$G$3:$BA$2935,25,FALSE))</f>
        <v/>
      </c>
      <c r="AG247" s="4" t="str">
        <f>IF($H247=0,"",VLOOKUP($G247,Data!$G$3:$BA$2935,26,FALSE))</f>
        <v/>
      </c>
      <c r="AH247" s="4" t="str">
        <f>IF($H247=0,"",VLOOKUP($G247,Data!$G$3:$BA$2935,27,FALSE))</f>
        <v/>
      </c>
      <c r="AI247" s="4" t="str">
        <f>IF($H247=0,"",VLOOKUP($G247,Data!$G$3:$BA$2935,28,FALSE))</f>
        <v/>
      </c>
      <c r="AJ247" s="4" t="str">
        <f>IF($H247=0,"",VLOOKUP($G247,Data!$G$3:$BA$2935,29,FALSE))</f>
        <v/>
      </c>
      <c r="AK247" s="4" t="str">
        <f>IF($H247=0,"",VLOOKUP($G247,Data!$G$3:$BA$2935,30,FALSE))</f>
        <v/>
      </c>
      <c r="AL247" s="4" t="str">
        <f>IF($H247=0,"",VLOOKUP($G247,Data!$G$3:$BA$2935,31,FALSE))</f>
        <v/>
      </c>
      <c r="AM247" s="4" t="str">
        <f>IF($H247=0,"",VLOOKUP($G247,Data!$G$3:$BA$2935,32,FALSE))</f>
        <v/>
      </c>
      <c r="AN247" s="4" t="str">
        <f>IF($H247=0,"",VLOOKUP($G247,Data!$G$3:$BA$2935,33,FALSE))</f>
        <v/>
      </c>
      <c r="AO247" s="4" t="str">
        <f>IF($H247=0,"",VLOOKUP($G247,Data!$G$3:$BA$2935,34,FALSE))</f>
        <v/>
      </c>
      <c r="AP247" s="4" t="str">
        <f>IF($H247=0,"",VLOOKUP($G247,Data!$G$3:$BA$2935,35,FALSE))</f>
        <v/>
      </c>
      <c r="AQ247" s="4" t="str">
        <f>IF($H247=0,"",VLOOKUP($G247,Data!$G$3:$BA$2935,36,FALSE))</f>
        <v/>
      </c>
      <c r="AR247" s="4" t="str">
        <f>IF($H247=0,"",VLOOKUP($G247,Data!$G$3:$BA$2935,37,FALSE))</f>
        <v/>
      </c>
      <c r="AS247" s="4" t="str">
        <f>IF($H247=0,"",VLOOKUP($G247,Data!$G$3:$BA$2935,38,FALSE))</f>
        <v/>
      </c>
      <c r="AT247" s="4" t="str">
        <f>IF($H247=0,"",VLOOKUP($G247,Data!$G$3:$BA$2935,39,FALSE))</f>
        <v/>
      </c>
    </row>
    <row r="248" spans="1:46" x14ac:dyDescent="0.25">
      <c r="A248" s="4">
        <f>PSSE!A250</f>
        <v>954091</v>
      </c>
      <c r="B248" s="4" t="str">
        <f>PSSE!B250</f>
        <v>SONGBUNG5_H1</v>
      </c>
      <c r="C248" s="4">
        <f>PSSE!D250</f>
        <v>10.5</v>
      </c>
      <c r="D248" s="4">
        <f>PSSE!E250</f>
        <v>25.5</v>
      </c>
      <c r="E248" s="4" t="str">
        <f>PSSE!F250</f>
        <v>TD</v>
      </c>
      <c r="F248" s="4">
        <f>PSSE!G250</f>
        <v>1</v>
      </c>
      <c r="G248" s="4" t="str">
        <f t="shared" si="3"/>
        <v>GEN10.525.5TD1</v>
      </c>
      <c r="H248" s="4">
        <f>COUNTIF(Data!$G$3:$BA$2935,GEN!$G248)</f>
        <v>1</v>
      </c>
      <c r="I248" s="4" t="str">
        <f>IF($H248=0,"",VLOOKUP($G248,Data!$G$3:$BA$2935,2,FALSE))</f>
        <v>'GENSAL'</v>
      </c>
      <c r="J248" s="4">
        <f>PSSE!C250</f>
        <v>2</v>
      </c>
      <c r="K248" s="4">
        <f>IF($H248=0,"",VLOOKUP($G248,Data!$G$3:$BA$2935,4,FALSE))</f>
        <v>6.6</v>
      </c>
      <c r="L248" s="4">
        <f>IF($H248=0,"",VLOOKUP($G248,Data!$G$3:$BA$2935,5,FALSE))</f>
        <v>0.05</v>
      </c>
      <c r="M248" s="4">
        <f>IF($H248=0,"",VLOOKUP($G248,Data!$G$3:$BA$2935,6,FALSE))</f>
        <v>0.155</v>
      </c>
      <c r="N248" s="4">
        <f>IF($H248=0,"",VLOOKUP($G248,Data!$G$3:$BA$2935,7,FALSE))</f>
        <v>2</v>
      </c>
      <c r="O248" s="4">
        <f>IF($H248=0,"",VLOOKUP($G248,Data!$G$3:$BA$2935,8,FALSE))</f>
        <v>0</v>
      </c>
      <c r="P248" s="4">
        <f>IF($H248=0,"",VLOOKUP($G248,Data!$G$3:$BA$2935,9,FALSE))</f>
        <v>1.1299999999999999</v>
      </c>
      <c r="Q248" s="4">
        <f>IF($H248=0,"",VLOOKUP($G248,Data!$G$3:$BA$2935,10,FALSE))</f>
        <v>0.73399999999999999</v>
      </c>
      <c r="R248" s="4">
        <f>IF($H248=0,"",VLOOKUP($G248,Data!$G$3:$BA$2935,11,FALSE))</f>
        <v>0.26</v>
      </c>
      <c r="S248" s="4">
        <f>IF($H248=0,"",VLOOKUP($G248,Data!$G$3:$BA$2935,12,FALSE))</f>
        <v>0.25600000000000001</v>
      </c>
      <c r="T248" s="4">
        <f>IF($H248=0,"",VLOOKUP($G248,Data!$G$3:$BA$2935,13,FALSE))</f>
        <v>0.104</v>
      </c>
      <c r="U248" s="4">
        <f>IF($H248=0,"",VLOOKUP($G248,Data!$G$3:$BA$2935,14,FALSE))</f>
        <v>0.19400000000000001</v>
      </c>
      <c r="V248" s="4">
        <f>IF($H248=0,"",VLOOKUP($G248,Data!$G$3:$BA$2935,15,FALSE))</f>
        <v>0.68500000000000005</v>
      </c>
      <c r="W248" s="4" t="str">
        <f>IF($H248=0,"",VLOOKUP($G248,Data!$G$3:$BA$2935,16,FALSE))</f>
        <v>/</v>
      </c>
      <c r="X248" s="4" t="str">
        <f>IF($H248=0,"",VLOOKUP($G248,Data!$G$3:$BA$2935,17,FALSE))</f>
        <v>/</v>
      </c>
      <c r="Y248" s="4" t="str">
        <f>IF($H248=0,"",VLOOKUP($G248,Data!$G$3:$BA$2935,18,FALSE))</f>
        <v/>
      </c>
      <c r="Z248" s="4" t="str">
        <f>IF($H248=0,"",VLOOKUP($G248,Data!$G$3:$BA$2935,19,FALSE))</f>
        <v/>
      </c>
      <c r="AA248" s="4" t="str">
        <f>IF($H248=0,"",VLOOKUP($G248,Data!$G$3:$BA$2935,20,FALSE))</f>
        <v/>
      </c>
      <c r="AB248" s="4" t="str">
        <f>IF($H248=0,"",VLOOKUP($G248,Data!$G$3:$BA$2935,21,FALSE))</f>
        <v/>
      </c>
      <c r="AC248" s="4" t="str">
        <f>IF($H248=0,"",VLOOKUP($G248,Data!$G$3:$BA$2935,22,FALSE))</f>
        <v/>
      </c>
      <c r="AD248" s="4" t="str">
        <f>IF($H248=0,"",VLOOKUP($G248,Data!$G$3:$BA$2935,23,FALSE))</f>
        <v/>
      </c>
      <c r="AE248" s="4" t="str">
        <f>IF($H248=0,"",VLOOKUP($G248,Data!$G$3:$BA$2935,24,FALSE))</f>
        <v/>
      </c>
      <c r="AF248" s="4" t="str">
        <f>IF($H248=0,"",VLOOKUP($G248,Data!$G$3:$BA$2935,25,FALSE))</f>
        <v/>
      </c>
      <c r="AG248" s="4" t="str">
        <f>IF($H248=0,"",VLOOKUP($G248,Data!$G$3:$BA$2935,26,FALSE))</f>
        <v/>
      </c>
      <c r="AH248" s="4" t="str">
        <f>IF($H248=0,"",VLOOKUP($G248,Data!$G$3:$BA$2935,27,FALSE))</f>
        <v/>
      </c>
      <c r="AI248" s="4" t="str">
        <f>IF($H248=0,"",VLOOKUP($G248,Data!$G$3:$BA$2935,28,FALSE))</f>
        <v/>
      </c>
      <c r="AJ248" s="4" t="str">
        <f>IF($H248=0,"",VLOOKUP($G248,Data!$G$3:$BA$2935,29,FALSE))</f>
        <v/>
      </c>
      <c r="AK248" s="4" t="str">
        <f>IF($H248=0,"",VLOOKUP($G248,Data!$G$3:$BA$2935,30,FALSE))</f>
        <v/>
      </c>
      <c r="AL248" s="4" t="str">
        <f>IF($H248=0,"",VLOOKUP($G248,Data!$G$3:$BA$2935,31,FALSE))</f>
        <v/>
      </c>
      <c r="AM248" s="4" t="str">
        <f>IF($H248=0,"",VLOOKUP($G248,Data!$G$3:$BA$2935,32,FALSE))</f>
        <v/>
      </c>
      <c r="AN248" s="4" t="str">
        <f>IF($H248=0,"",VLOOKUP($G248,Data!$G$3:$BA$2935,33,FALSE))</f>
        <v/>
      </c>
      <c r="AO248" s="4" t="str">
        <f>IF($H248=0,"",VLOOKUP($G248,Data!$G$3:$BA$2935,34,FALSE))</f>
        <v/>
      </c>
      <c r="AP248" s="4" t="str">
        <f>IF($H248=0,"",VLOOKUP($G248,Data!$G$3:$BA$2935,35,FALSE))</f>
        <v/>
      </c>
      <c r="AQ248" s="4" t="str">
        <f>IF($H248=0,"",VLOOKUP($G248,Data!$G$3:$BA$2935,36,FALSE))</f>
        <v/>
      </c>
      <c r="AR248" s="4" t="str">
        <f>IF($H248=0,"",VLOOKUP($G248,Data!$G$3:$BA$2935,37,FALSE))</f>
        <v/>
      </c>
      <c r="AS248" s="4" t="str">
        <f>IF($H248=0,"",VLOOKUP($G248,Data!$G$3:$BA$2935,38,FALSE))</f>
        <v/>
      </c>
      <c r="AT248" s="4" t="str">
        <f>IF($H248=0,"",VLOOKUP($G248,Data!$G$3:$BA$2935,39,FALSE))</f>
        <v/>
      </c>
    </row>
    <row r="249" spans="1:46" x14ac:dyDescent="0.25">
      <c r="A249" s="4">
        <f>PSSE!A251</f>
        <v>954092</v>
      </c>
      <c r="B249" s="4" t="str">
        <f>PSSE!B251</f>
        <v>SONGBUNG5_H2</v>
      </c>
      <c r="C249" s="4">
        <f>PSSE!D251</f>
        <v>10.5</v>
      </c>
      <c r="D249" s="4">
        <f>PSSE!E251</f>
        <v>25.5</v>
      </c>
      <c r="E249" s="4" t="str">
        <f>PSSE!F251</f>
        <v>TD</v>
      </c>
      <c r="F249" s="4">
        <f>PSSE!G251</f>
        <v>1</v>
      </c>
      <c r="G249" s="4" t="str">
        <f t="shared" si="3"/>
        <v>GEN10.525.5TD1</v>
      </c>
      <c r="H249" s="4">
        <f>COUNTIF(Data!$G$3:$BA$2935,GEN!$G249)</f>
        <v>1</v>
      </c>
      <c r="I249" s="4" t="str">
        <f>IF($H249=0,"",VLOOKUP($G249,Data!$G$3:$BA$2935,2,FALSE))</f>
        <v>'GENSAL'</v>
      </c>
      <c r="J249" s="4">
        <f>PSSE!C251</f>
        <v>1</v>
      </c>
      <c r="K249" s="4">
        <f>IF($H249=0,"",VLOOKUP($G249,Data!$G$3:$BA$2935,4,FALSE))</f>
        <v>6.6</v>
      </c>
      <c r="L249" s="4">
        <f>IF($H249=0,"",VLOOKUP($G249,Data!$G$3:$BA$2935,5,FALSE))</f>
        <v>0.05</v>
      </c>
      <c r="M249" s="4">
        <f>IF($H249=0,"",VLOOKUP($G249,Data!$G$3:$BA$2935,6,FALSE))</f>
        <v>0.155</v>
      </c>
      <c r="N249" s="4">
        <f>IF($H249=0,"",VLOOKUP($G249,Data!$G$3:$BA$2935,7,FALSE))</f>
        <v>2</v>
      </c>
      <c r="O249" s="4">
        <f>IF($H249=0,"",VLOOKUP($G249,Data!$G$3:$BA$2935,8,FALSE))</f>
        <v>0</v>
      </c>
      <c r="P249" s="4">
        <f>IF($H249=0,"",VLOOKUP($G249,Data!$G$3:$BA$2935,9,FALSE))</f>
        <v>1.1299999999999999</v>
      </c>
      <c r="Q249" s="4">
        <f>IF($H249=0,"",VLOOKUP($G249,Data!$G$3:$BA$2935,10,FALSE))</f>
        <v>0.73399999999999999</v>
      </c>
      <c r="R249" s="4">
        <f>IF($H249=0,"",VLOOKUP($G249,Data!$G$3:$BA$2935,11,FALSE))</f>
        <v>0.26</v>
      </c>
      <c r="S249" s="4">
        <f>IF($H249=0,"",VLOOKUP($G249,Data!$G$3:$BA$2935,12,FALSE))</f>
        <v>0.25600000000000001</v>
      </c>
      <c r="T249" s="4">
        <f>IF($H249=0,"",VLOOKUP($G249,Data!$G$3:$BA$2935,13,FALSE))</f>
        <v>0.104</v>
      </c>
      <c r="U249" s="4">
        <f>IF($H249=0,"",VLOOKUP($G249,Data!$G$3:$BA$2935,14,FALSE))</f>
        <v>0.19400000000000001</v>
      </c>
      <c r="V249" s="4">
        <f>IF($H249=0,"",VLOOKUP($G249,Data!$G$3:$BA$2935,15,FALSE))</f>
        <v>0.68500000000000005</v>
      </c>
      <c r="W249" s="4" t="str">
        <f>IF($H249=0,"",VLOOKUP($G249,Data!$G$3:$BA$2935,16,FALSE))</f>
        <v>/</v>
      </c>
      <c r="X249" s="4" t="str">
        <f>IF($H249=0,"",VLOOKUP($G249,Data!$G$3:$BA$2935,17,FALSE))</f>
        <v>/</v>
      </c>
      <c r="Y249" s="4" t="str">
        <f>IF($H249=0,"",VLOOKUP($G249,Data!$G$3:$BA$2935,18,FALSE))</f>
        <v/>
      </c>
      <c r="Z249" s="4" t="str">
        <f>IF($H249=0,"",VLOOKUP($G249,Data!$G$3:$BA$2935,19,FALSE))</f>
        <v/>
      </c>
      <c r="AA249" s="4" t="str">
        <f>IF($H249=0,"",VLOOKUP($G249,Data!$G$3:$BA$2935,20,FALSE))</f>
        <v/>
      </c>
      <c r="AB249" s="4" t="str">
        <f>IF($H249=0,"",VLOOKUP($G249,Data!$G$3:$BA$2935,21,FALSE))</f>
        <v/>
      </c>
      <c r="AC249" s="4" t="str">
        <f>IF($H249=0,"",VLOOKUP($G249,Data!$G$3:$BA$2935,22,FALSE))</f>
        <v/>
      </c>
      <c r="AD249" s="4" t="str">
        <f>IF($H249=0,"",VLOOKUP($G249,Data!$G$3:$BA$2935,23,FALSE))</f>
        <v/>
      </c>
      <c r="AE249" s="4" t="str">
        <f>IF($H249=0,"",VLOOKUP($G249,Data!$G$3:$BA$2935,24,FALSE))</f>
        <v/>
      </c>
      <c r="AF249" s="4" t="str">
        <f>IF($H249=0,"",VLOOKUP($G249,Data!$G$3:$BA$2935,25,FALSE))</f>
        <v/>
      </c>
      <c r="AG249" s="4" t="str">
        <f>IF($H249=0,"",VLOOKUP($G249,Data!$G$3:$BA$2935,26,FALSE))</f>
        <v/>
      </c>
      <c r="AH249" s="4" t="str">
        <f>IF($H249=0,"",VLOOKUP($G249,Data!$G$3:$BA$2935,27,FALSE))</f>
        <v/>
      </c>
      <c r="AI249" s="4" t="str">
        <f>IF($H249=0,"",VLOOKUP($G249,Data!$G$3:$BA$2935,28,FALSE))</f>
        <v/>
      </c>
      <c r="AJ249" s="4" t="str">
        <f>IF($H249=0,"",VLOOKUP($G249,Data!$G$3:$BA$2935,29,FALSE))</f>
        <v/>
      </c>
      <c r="AK249" s="4" t="str">
        <f>IF($H249=0,"",VLOOKUP($G249,Data!$G$3:$BA$2935,30,FALSE))</f>
        <v/>
      </c>
      <c r="AL249" s="4" t="str">
        <f>IF($H249=0,"",VLOOKUP($G249,Data!$G$3:$BA$2935,31,FALSE))</f>
        <v/>
      </c>
      <c r="AM249" s="4" t="str">
        <f>IF($H249=0,"",VLOOKUP($G249,Data!$G$3:$BA$2935,32,FALSE))</f>
        <v/>
      </c>
      <c r="AN249" s="4" t="str">
        <f>IF($H249=0,"",VLOOKUP($G249,Data!$G$3:$BA$2935,33,FALSE))</f>
        <v/>
      </c>
      <c r="AO249" s="4" t="str">
        <f>IF($H249=0,"",VLOOKUP($G249,Data!$G$3:$BA$2935,34,FALSE))</f>
        <v/>
      </c>
      <c r="AP249" s="4" t="str">
        <f>IF($H249=0,"",VLOOKUP($G249,Data!$G$3:$BA$2935,35,FALSE))</f>
        <v/>
      </c>
      <c r="AQ249" s="4" t="str">
        <f>IF($H249=0,"",VLOOKUP($G249,Data!$G$3:$BA$2935,36,FALSE))</f>
        <v/>
      </c>
      <c r="AR249" s="4" t="str">
        <f>IF($H249=0,"",VLOOKUP($G249,Data!$G$3:$BA$2935,37,FALSE))</f>
        <v/>
      </c>
      <c r="AS249" s="4" t="str">
        <f>IF($H249=0,"",VLOOKUP($G249,Data!$G$3:$BA$2935,38,FALSE))</f>
        <v/>
      </c>
      <c r="AT249" s="4" t="str">
        <f>IF($H249=0,"",VLOOKUP($G249,Data!$G$3:$BA$2935,39,FALSE))</f>
        <v/>
      </c>
    </row>
    <row r="250" spans="1:46" x14ac:dyDescent="0.25">
      <c r="A250" s="4">
        <f>PSSE!A252</f>
        <v>954101</v>
      </c>
      <c r="B250" s="4" t="str">
        <f>PSSE!B252</f>
        <v>DAKMI1_H1</v>
      </c>
      <c r="C250" s="4">
        <f>PSSE!D252</f>
        <v>13.8</v>
      </c>
      <c r="D250" s="4">
        <f>PSSE!E252</f>
        <v>49</v>
      </c>
      <c r="E250" s="4" t="str">
        <f>PSSE!F252</f>
        <v>TD</v>
      </c>
      <c r="F250" s="4">
        <f>PSSE!G252</f>
        <v>1</v>
      </c>
      <c r="G250" s="4" t="str">
        <f t="shared" si="3"/>
        <v>GEN13.849TD1</v>
      </c>
      <c r="H250" s="4">
        <f>COUNTIF(Data!$G$3:$BA$2935,GEN!$G250)</f>
        <v>1</v>
      </c>
      <c r="I250" s="4" t="str">
        <f>IF($H250=0,"",VLOOKUP($G250,Data!$G$3:$BA$2935,2,FALSE))</f>
        <v>'GENSAL'</v>
      </c>
      <c r="J250" s="4">
        <f>PSSE!C252</f>
        <v>1</v>
      </c>
      <c r="K250" s="4">
        <f>IF($H250=0,"",VLOOKUP($G250,Data!$G$3:$BA$2935,4,FALSE))</f>
        <v>7.2</v>
      </c>
      <c r="L250" s="4">
        <f>IF($H250=0,"",VLOOKUP($G250,Data!$G$3:$BA$2935,5,FALSE))</f>
        <v>0.123</v>
      </c>
      <c r="M250" s="4">
        <f>IF($H250=0,"",VLOOKUP($G250,Data!$G$3:$BA$2935,6,FALSE))</f>
        <v>7.4999999999999997E-2</v>
      </c>
      <c r="N250" s="4">
        <f>IF($H250=0,"",VLOOKUP($G250,Data!$G$3:$BA$2935,7,FALSE))</f>
        <v>4.6769999999999996</v>
      </c>
      <c r="O250" s="4">
        <f>IF($H250=0,"",VLOOKUP($G250,Data!$G$3:$BA$2935,8,FALSE))</f>
        <v>0</v>
      </c>
      <c r="P250" s="4">
        <f>IF($H250=0,"",VLOOKUP($G250,Data!$G$3:$BA$2935,9,FALSE))</f>
        <v>0.87</v>
      </c>
      <c r="Q250" s="4">
        <f>IF($H250=0,"",VLOOKUP($G250,Data!$G$3:$BA$2935,10,FALSE))</f>
        <v>0.57999999999999996</v>
      </c>
      <c r="R250" s="4">
        <f>IF($H250=0,"",VLOOKUP($G250,Data!$G$3:$BA$2935,11,FALSE))</f>
        <v>0.27</v>
      </c>
      <c r="S250" s="4">
        <f>IF($H250=0,"",VLOOKUP($G250,Data!$G$3:$BA$2935,12,FALSE))</f>
        <v>0.22</v>
      </c>
      <c r="T250" s="4">
        <f>IF($H250=0,"",VLOOKUP($G250,Data!$G$3:$BA$2935,13,FALSE))</f>
        <v>0.11600000000000001</v>
      </c>
      <c r="U250" s="4">
        <f>IF($H250=0,"",VLOOKUP($G250,Data!$G$3:$BA$2935,14,FALSE))</f>
        <v>0.17799999999999999</v>
      </c>
      <c r="V250" s="4">
        <f>IF($H250=0,"",VLOOKUP($G250,Data!$G$3:$BA$2935,15,FALSE))</f>
        <v>0.59199999999999997</v>
      </c>
      <c r="W250" s="4" t="str">
        <f>IF($H250=0,"",VLOOKUP($G250,Data!$G$3:$BA$2935,16,FALSE))</f>
        <v>/</v>
      </c>
      <c r="X250" s="4" t="str">
        <f>IF($H250=0,"",VLOOKUP($G250,Data!$G$3:$BA$2935,17,FALSE))</f>
        <v>/</v>
      </c>
      <c r="Y250" s="4" t="str">
        <f>IF($H250=0,"",VLOOKUP($G250,Data!$G$3:$BA$2935,18,FALSE))</f>
        <v/>
      </c>
      <c r="Z250" s="4" t="str">
        <f>IF($H250=0,"",VLOOKUP($G250,Data!$G$3:$BA$2935,19,FALSE))</f>
        <v/>
      </c>
      <c r="AA250" s="4" t="str">
        <f>IF($H250=0,"",VLOOKUP($G250,Data!$G$3:$BA$2935,20,FALSE))</f>
        <v/>
      </c>
      <c r="AB250" s="4" t="str">
        <f>IF($H250=0,"",VLOOKUP($G250,Data!$G$3:$BA$2935,21,FALSE))</f>
        <v/>
      </c>
      <c r="AC250" s="4" t="str">
        <f>IF($H250=0,"",VLOOKUP($G250,Data!$G$3:$BA$2935,22,FALSE))</f>
        <v/>
      </c>
      <c r="AD250" s="4" t="str">
        <f>IF($H250=0,"",VLOOKUP($G250,Data!$G$3:$BA$2935,23,FALSE))</f>
        <v/>
      </c>
      <c r="AE250" s="4" t="str">
        <f>IF($H250=0,"",VLOOKUP($G250,Data!$G$3:$BA$2935,24,FALSE))</f>
        <v/>
      </c>
      <c r="AF250" s="4" t="str">
        <f>IF($H250=0,"",VLOOKUP($G250,Data!$G$3:$BA$2935,25,FALSE))</f>
        <v/>
      </c>
      <c r="AG250" s="4" t="str">
        <f>IF($H250=0,"",VLOOKUP($G250,Data!$G$3:$BA$2935,26,FALSE))</f>
        <v/>
      </c>
      <c r="AH250" s="4" t="str">
        <f>IF($H250=0,"",VLOOKUP($G250,Data!$G$3:$BA$2935,27,FALSE))</f>
        <v/>
      </c>
      <c r="AI250" s="4" t="str">
        <f>IF($H250=0,"",VLOOKUP($G250,Data!$G$3:$BA$2935,28,FALSE))</f>
        <v/>
      </c>
      <c r="AJ250" s="4" t="str">
        <f>IF($H250=0,"",VLOOKUP($G250,Data!$G$3:$BA$2935,29,FALSE))</f>
        <v/>
      </c>
      <c r="AK250" s="4" t="str">
        <f>IF($H250=0,"",VLOOKUP($G250,Data!$G$3:$BA$2935,30,FALSE))</f>
        <v/>
      </c>
      <c r="AL250" s="4" t="str">
        <f>IF($H250=0,"",VLOOKUP($G250,Data!$G$3:$BA$2935,31,FALSE))</f>
        <v/>
      </c>
      <c r="AM250" s="4" t="str">
        <f>IF($H250=0,"",VLOOKUP($G250,Data!$G$3:$BA$2935,32,FALSE))</f>
        <v/>
      </c>
      <c r="AN250" s="4" t="str">
        <f>IF($H250=0,"",VLOOKUP($G250,Data!$G$3:$BA$2935,33,FALSE))</f>
        <v/>
      </c>
      <c r="AO250" s="4" t="str">
        <f>IF($H250=0,"",VLOOKUP($G250,Data!$G$3:$BA$2935,34,FALSE))</f>
        <v/>
      </c>
      <c r="AP250" s="4" t="str">
        <f>IF($H250=0,"",VLOOKUP($G250,Data!$G$3:$BA$2935,35,FALSE))</f>
        <v/>
      </c>
      <c r="AQ250" s="4" t="str">
        <f>IF($H250=0,"",VLOOKUP($G250,Data!$G$3:$BA$2935,36,FALSE))</f>
        <v/>
      </c>
      <c r="AR250" s="4" t="str">
        <f>IF($H250=0,"",VLOOKUP($G250,Data!$G$3:$BA$2935,37,FALSE))</f>
        <v/>
      </c>
      <c r="AS250" s="4" t="str">
        <f>IF($H250=0,"",VLOOKUP($G250,Data!$G$3:$BA$2935,38,FALSE))</f>
        <v/>
      </c>
      <c r="AT250" s="4" t="str">
        <f>IF($H250=0,"",VLOOKUP($G250,Data!$G$3:$BA$2935,39,FALSE))</f>
        <v/>
      </c>
    </row>
    <row r="251" spans="1:46" x14ac:dyDescent="0.25">
      <c r="A251" s="4">
        <f>PSSE!A253</f>
        <v>954102</v>
      </c>
      <c r="B251" s="4" t="str">
        <f>PSSE!B253</f>
        <v>DAKMI1_H2</v>
      </c>
      <c r="C251" s="4">
        <f>PSSE!D253</f>
        <v>13.8</v>
      </c>
      <c r="D251" s="4">
        <f>PSSE!E253</f>
        <v>49</v>
      </c>
      <c r="E251" s="4" t="str">
        <f>PSSE!F253</f>
        <v>TD</v>
      </c>
      <c r="F251" s="4">
        <f>PSSE!G253</f>
        <v>1</v>
      </c>
      <c r="G251" s="4" t="str">
        <f t="shared" si="3"/>
        <v>GEN13.849TD1</v>
      </c>
      <c r="H251" s="4">
        <f>COUNTIF(Data!$G$3:$BA$2935,GEN!$G251)</f>
        <v>1</v>
      </c>
      <c r="I251" s="4" t="str">
        <f>IF($H251=0,"",VLOOKUP($G251,Data!$G$3:$BA$2935,2,FALSE))</f>
        <v>'GENSAL'</v>
      </c>
      <c r="J251" s="4">
        <f>PSSE!C253</f>
        <v>1</v>
      </c>
      <c r="K251" s="4">
        <f>IF($H251=0,"",VLOOKUP($G251,Data!$G$3:$BA$2935,4,FALSE))</f>
        <v>7.2</v>
      </c>
      <c r="L251" s="4">
        <f>IF($H251=0,"",VLOOKUP($G251,Data!$G$3:$BA$2935,5,FALSE))</f>
        <v>0.123</v>
      </c>
      <c r="M251" s="4">
        <f>IF($H251=0,"",VLOOKUP($G251,Data!$G$3:$BA$2935,6,FALSE))</f>
        <v>7.4999999999999997E-2</v>
      </c>
      <c r="N251" s="4">
        <f>IF($H251=0,"",VLOOKUP($G251,Data!$G$3:$BA$2935,7,FALSE))</f>
        <v>4.6769999999999996</v>
      </c>
      <c r="O251" s="4">
        <f>IF($H251=0,"",VLOOKUP($G251,Data!$G$3:$BA$2935,8,FALSE))</f>
        <v>0</v>
      </c>
      <c r="P251" s="4">
        <f>IF($H251=0,"",VLOOKUP($G251,Data!$G$3:$BA$2935,9,FALSE))</f>
        <v>0.87</v>
      </c>
      <c r="Q251" s="4">
        <f>IF($H251=0,"",VLOOKUP($G251,Data!$G$3:$BA$2935,10,FALSE))</f>
        <v>0.57999999999999996</v>
      </c>
      <c r="R251" s="4">
        <f>IF($H251=0,"",VLOOKUP($G251,Data!$G$3:$BA$2935,11,FALSE))</f>
        <v>0.27</v>
      </c>
      <c r="S251" s="4">
        <f>IF($H251=0,"",VLOOKUP($G251,Data!$G$3:$BA$2935,12,FALSE))</f>
        <v>0.22</v>
      </c>
      <c r="T251" s="4">
        <f>IF($H251=0,"",VLOOKUP($G251,Data!$G$3:$BA$2935,13,FALSE))</f>
        <v>0.11600000000000001</v>
      </c>
      <c r="U251" s="4">
        <f>IF($H251=0,"",VLOOKUP($G251,Data!$G$3:$BA$2935,14,FALSE))</f>
        <v>0.17799999999999999</v>
      </c>
      <c r="V251" s="4">
        <f>IF($H251=0,"",VLOOKUP($G251,Data!$G$3:$BA$2935,15,FALSE))</f>
        <v>0.59199999999999997</v>
      </c>
      <c r="W251" s="4" t="str">
        <f>IF($H251=0,"",VLOOKUP($G251,Data!$G$3:$BA$2935,16,FALSE))</f>
        <v>/</v>
      </c>
      <c r="X251" s="4" t="str">
        <f>IF($H251=0,"",VLOOKUP($G251,Data!$G$3:$BA$2935,17,FALSE))</f>
        <v>/</v>
      </c>
      <c r="Y251" s="4" t="str">
        <f>IF($H251=0,"",VLOOKUP($G251,Data!$G$3:$BA$2935,18,FALSE))</f>
        <v/>
      </c>
      <c r="Z251" s="4" t="str">
        <f>IF($H251=0,"",VLOOKUP($G251,Data!$G$3:$BA$2935,19,FALSE))</f>
        <v/>
      </c>
      <c r="AA251" s="4" t="str">
        <f>IF($H251=0,"",VLOOKUP($G251,Data!$G$3:$BA$2935,20,FALSE))</f>
        <v/>
      </c>
      <c r="AB251" s="4" t="str">
        <f>IF($H251=0,"",VLOOKUP($G251,Data!$G$3:$BA$2935,21,FALSE))</f>
        <v/>
      </c>
      <c r="AC251" s="4" t="str">
        <f>IF($H251=0,"",VLOOKUP($G251,Data!$G$3:$BA$2935,22,FALSE))</f>
        <v/>
      </c>
      <c r="AD251" s="4" t="str">
        <f>IF($H251=0,"",VLOOKUP($G251,Data!$G$3:$BA$2935,23,FALSE))</f>
        <v/>
      </c>
      <c r="AE251" s="4" t="str">
        <f>IF($H251=0,"",VLOOKUP($G251,Data!$G$3:$BA$2935,24,FALSE))</f>
        <v/>
      </c>
      <c r="AF251" s="4" t="str">
        <f>IF($H251=0,"",VLOOKUP($G251,Data!$G$3:$BA$2935,25,FALSE))</f>
        <v/>
      </c>
      <c r="AG251" s="4" t="str">
        <f>IF($H251=0,"",VLOOKUP($G251,Data!$G$3:$BA$2935,26,FALSE))</f>
        <v/>
      </c>
      <c r="AH251" s="4" t="str">
        <f>IF($H251=0,"",VLOOKUP($G251,Data!$G$3:$BA$2935,27,FALSE))</f>
        <v/>
      </c>
      <c r="AI251" s="4" t="str">
        <f>IF($H251=0,"",VLOOKUP($G251,Data!$G$3:$BA$2935,28,FALSE))</f>
        <v/>
      </c>
      <c r="AJ251" s="4" t="str">
        <f>IF($H251=0,"",VLOOKUP($G251,Data!$G$3:$BA$2935,29,FALSE))</f>
        <v/>
      </c>
      <c r="AK251" s="4" t="str">
        <f>IF($H251=0,"",VLOOKUP($G251,Data!$G$3:$BA$2935,30,FALSE))</f>
        <v/>
      </c>
      <c r="AL251" s="4" t="str">
        <f>IF($H251=0,"",VLOOKUP($G251,Data!$G$3:$BA$2935,31,FALSE))</f>
        <v/>
      </c>
      <c r="AM251" s="4" t="str">
        <f>IF($H251=0,"",VLOOKUP($G251,Data!$G$3:$BA$2935,32,FALSE))</f>
        <v/>
      </c>
      <c r="AN251" s="4" t="str">
        <f>IF($H251=0,"",VLOOKUP($G251,Data!$G$3:$BA$2935,33,FALSE))</f>
        <v/>
      </c>
      <c r="AO251" s="4" t="str">
        <f>IF($H251=0,"",VLOOKUP($G251,Data!$G$3:$BA$2935,34,FALSE))</f>
        <v/>
      </c>
      <c r="AP251" s="4" t="str">
        <f>IF($H251=0,"",VLOOKUP($G251,Data!$G$3:$BA$2935,35,FALSE))</f>
        <v/>
      </c>
      <c r="AQ251" s="4" t="str">
        <f>IF($H251=0,"",VLOOKUP($G251,Data!$G$3:$BA$2935,36,FALSE))</f>
        <v/>
      </c>
      <c r="AR251" s="4" t="str">
        <f>IF($H251=0,"",VLOOKUP($G251,Data!$G$3:$BA$2935,37,FALSE))</f>
        <v/>
      </c>
      <c r="AS251" s="4" t="str">
        <f>IF($H251=0,"",VLOOKUP($G251,Data!$G$3:$BA$2935,38,FALSE))</f>
        <v/>
      </c>
      <c r="AT251" s="4" t="str">
        <f>IF($H251=0,"",VLOOKUP($G251,Data!$G$3:$BA$2935,39,FALSE))</f>
        <v/>
      </c>
    </row>
    <row r="252" spans="1:46" x14ac:dyDescent="0.25">
      <c r="A252" s="4">
        <f>PSSE!A254</f>
        <v>954161</v>
      </c>
      <c r="B252" s="4" t="str">
        <f>PSSE!B254</f>
        <v>SGBUNG4A_H1</v>
      </c>
      <c r="C252" s="4">
        <f>PSSE!D254</f>
        <v>13.8</v>
      </c>
      <c r="D252" s="4">
        <f>PSSE!E254</f>
        <v>49</v>
      </c>
      <c r="E252" s="4" t="str">
        <f>PSSE!F254</f>
        <v>TD</v>
      </c>
      <c r="F252" s="4">
        <f>PSSE!G254</f>
        <v>1</v>
      </c>
      <c r="G252" s="4" t="str">
        <f t="shared" si="3"/>
        <v>GEN13.849TD1</v>
      </c>
      <c r="H252" s="4">
        <f>COUNTIF(Data!$G$3:$BA$2935,GEN!$G252)</f>
        <v>1</v>
      </c>
      <c r="I252" s="4" t="str">
        <f>IF($H252=0,"",VLOOKUP($G252,Data!$G$3:$BA$2935,2,FALSE))</f>
        <v>'GENSAL'</v>
      </c>
      <c r="J252" s="4">
        <f>PSSE!C254</f>
        <v>1</v>
      </c>
      <c r="K252" s="4">
        <f>IF($H252=0,"",VLOOKUP($G252,Data!$G$3:$BA$2935,4,FALSE))</f>
        <v>7.2</v>
      </c>
      <c r="L252" s="4">
        <f>IF($H252=0,"",VLOOKUP($G252,Data!$G$3:$BA$2935,5,FALSE))</f>
        <v>0.123</v>
      </c>
      <c r="M252" s="4">
        <f>IF($H252=0,"",VLOOKUP($G252,Data!$G$3:$BA$2935,6,FALSE))</f>
        <v>7.4999999999999997E-2</v>
      </c>
      <c r="N252" s="4">
        <f>IF($H252=0,"",VLOOKUP($G252,Data!$G$3:$BA$2935,7,FALSE))</f>
        <v>4.6769999999999996</v>
      </c>
      <c r="O252" s="4">
        <f>IF($H252=0,"",VLOOKUP($G252,Data!$G$3:$BA$2935,8,FALSE))</f>
        <v>0</v>
      </c>
      <c r="P252" s="4">
        <f>IF($H252=0,"",VLOOKUP($G252,Data!$G$3:$BA$2935,9,FALSE))</f>
        <v>0.87</v>
      </c>
      <c r="Q252" s="4">
        <f>IF($H252=0,"",VLOOKUP($G252,Data!$G$3:$BA$2935,10,FALSE))</f>
        <v>0.57999999999999996</v>
      </c>
      <c r="R252" s="4">
        <f>IF($H252=0,"",VLOOKUP($G252,Data!$G$3:$BA$2935,11,FALSE))</f>
        <v>0.27</v>
      </c>
      <c r="S252" s="4">
        <f>IF($H252=0,"",VLOOKUP($G252,Data!$G$3:$BA$2935,12,FALSE))</f>
        <v>0.22</v>
      </c>
      <c r="T252" s="4">
        <f>IF($H252=0,"",VLOOKUP($G252,Data!$G$3:$BA$2935,13,FALSE))</f>
        <v>0.11600000000000001</v>
      </c>
      <c r="U252" s="4">
        <f>IF($H252=0,"",VLOOKUP($G252,Data!$G$3:$BA$2935,14,FALSE))</f>
        <v>0.17799999999999999</v>
      </c>
      <c r="V252" s="4">
        <f>IF($H252=0,"",VLOOKUP($G252,Data!$G$3:$BA$2935,15,FALSE))</f>
        <v>0.59199999999999997</v>
      </c>
      <c r="W252" s="4" t="str">
        <f>IF($H252=0,"",VLOOKUP($G252,Data!$G$3:$BA$2935,16,FALSE))</f>
        <v>/</v>
      </c>
      <c r="X252" s="4" t="str">
        <f>IF($H252=0,"",VLOOKUP($G252,Data!$G$3:$BA$2935,17,FALSE))</f>
        <v>/</v>
      </c>
      <c r="Y252" s="4" t="str">
        <f>IF($H252=0,"",VLOOKUP($G252,Data!$G$3:$BA$2935,18,FALSE))</f>
        <v/>
      </c>
      <c r="Z252" s="4" t="str">
        <f>IF($H252=0,"",VLOOKUP($G252,Data!$G$3:$BA$2935,19,FALSE))</f>
        <v/>
      </c>
      <c r="AA252" s="4" t="str">
        <f>IF($H252=0,"",VLOOKUP($G252,Data!$G$3:$BA$2935,20,FALSE))</f>
        <v/>
      </c>
      <c r="AB252" s="4" t="str">
        <f>IF($H252=0,"",VLOOKUP($G252,Data!$G$3:$BA$2935,21,FALSE))</f>
        <v/>
      </c>
      <c r="AC252" s="4" t="str">
        <f>IF($H252=0,"",VLOOKUP($G252,Data!$G$3:$BA$2935,22,FALSE))</f>
        <v/>
      </c>
      <c r="AD252" s="4" t="str">
        <f>IF($H252=0,"",VLOOKUP($G252,Data!$G$3:$BA$2935,23,FALSE))</f>
        <v/>
      </c>
      <c r="AE252" s="4" t="str">
        <f>IF($H252=0,"",VLOOKUP($G252,Data!$G$3:$BA$2935,24,FALSE))</f>
        <v/>
      </c>
      <c r="AF252" s="4" t="str">
        <f>IF($H252=0,"",VLOOKUP($G252,Data!$G$3:$BA$2935,25,FALSE))</f>
        <v/>
      </c>
      <c r="AG252" s="4" t="str">
        <f>IF($H252=0,"",VLOOKUP($G252,Data!$G$3:$BA$2935,26,FALSE))</f>
        <v/>
      </c>
      <c r="AH252" s="4" t="str">
        <f>IF($H252=0,"",VLOOKUP($G252,Data!$G$3:$BA$2935,27,FALSE))</f>
        <v/>
      </c>
      <c r="AI252" s="4" t="str">
        <f>IF($H252=0,"",VLOOKUP($G252,Data!$G$3:$BA$2935,28,FALSE))</f>
        <v/>
      </c>
      <c r="AJ252" s="4" t="str">
        <f>IF($H252=0,"",VLOOKUP($G252,Data!$G$3:$BA$2935,29,FALSE))</f>
        <v/>
      </c>
      <c r="AK252" s="4" t="str">
        <f>IF($H252=0,"",VLOOKUP($G252,Data!$G$3:$BA$2935,30,FALSE))</f>
        <v/>
      </c>
      <c r="AL252" s="4" t="str">
        <f>IF($H252=0,"",VLOOKUP($G252,Data!$G$3:$BA$2935,31,FALSE))</f>
        <v/>
      </c>
      <c r="AM252" s="4" t="str">
        <f>IF($H252=0,"",VLOOKUP($G252,Data!$G$3:$BA$2935,32,FALSE))</f>
        <v/>
      </c>
      <c r="AN252" s="4" t="str">
        <f>IF($H252=0,"",VLOOKUP($G252,Data!$G$3:$BA$2935,33,FALSE))</f>
        <v/>
      </c>
      <c r="AO252" s="4" t="str">
        <f>IF($H252=0,"",VLOOKUP($G252,Data!$G$3:$BA$2935,34,FALSE))</f>
        <v/>
      </c>
      <c r="AP252" s="4" t="str">
        <f>IF($H252=0,"",VLOOKUP($G252,Data!$G$3:$BA$2935,35,FALSE))</f>
        <v/>
      </c>
      <c r="AQ252" s="4" t="str">
        <f>IF($H252=0,"",VLOOKUP($G252,Data!$G$3:$BA$2935,36,FALSE))</f>
        <v/>
      </c>
      <c r="AR252" s="4" t="str">
        <f>IF($H252=0,"",VLOOKUP($G252,Data!$G$3:$BA$2935,37,FALSE))</f>
        <v/>
      </c>
      <c r="AS252" s="4" t="str">
        <f>IF($H252=0,"",VLOOKUP($G252,Data!$G$3:$BA$2935,38,FALSE))</f>
        <v/>
      </c>
      <c r="AT252" s="4" t="str">
        <f>IF($H252=0,"",VLOOKUP($G252,Data!$G$3:$BA$2935,39,FALSE))</f>
        <v/>
      </c>
    </row>
    <row r="253" spans="1:46" x14ac:dyDescent="0.25">
      <c r="A253" s="4">
        <f>PSSE!A255</f>
        <v>954171</v>
      </c>
      <c r="B253" s="4" t="str">
        <f>PSSE!B255</f>
        <v>SONGTRAN3_H1</v>
      </c>
      <c r="C253" s="4">
        <f>PSSE!D255</f>
        <v>13.8</v>
      </c>
      <c r="D253" s="4">
        <f>PSSE!E255</f>
        <v>75</v>
      </c>
      <c r="E253" s="4" t="str">
        <f>PSSE!F255</f>
        <v>TD</v>
      </c>
      <c r="F253" s="4">
        <f>PSSE!G255</f>
        <v>1</v>
      </c>
      <c r="G253" s="4" t="str">
        <f t="shared" si="3"/>
        <v>GEN13.875TD1</v>
      </c>
      <c r="H253" s="4">
        <f>COUNTIF(Data!$G$3:$BA$2935,GEN!$G253)</f>
        <v>1</v>
      </c>
      <c r="I253" s="4" t="str">
        <f>IF($H253=0,"",VLOOKUP($G253,Data!$G$3:$BA$2935,2,FALSE))</f>
        <v>'GENSAL'</v>
      </c>
      <c r="J253" s="4">
        <f>PSSE!C255</f>
        <v>1</v>
      </c>
      <c r="K253" s="4">
        <f>IF($H253=0,"",VLOOKUP($G253,Data!$G$3:$BA$2935,4,FALSE))</f>
        <v>7.2</v>
      </c>
      <c r="L253" s="4">
        <f>IF($H253=0,"",VLOOKUP($G253,Data!$G$3:$BA$2935,5,FALSE))</f>
        <v>0.123</v>
      </c>
      <c r="M253" s="4">
        <f>IF($H253=0,"",VLOOKUP($G253,Data!$G$3:$BA$2935,6,FALSE))</f>
        <v>7.4999999999999997E-2</v>
      </c>
      <c r="N253" s="4">
        <f>IF($H253=0,"",VLOOKUP($G253,Data!$G$3:$BA$2935,7,FALSE))</f>
        <v>4.6769999999999996</v>
      </c>
      <c r="O253" s="4">
        <f>IF($H253=0,"",VLOOKUP($G253,Data!$G$3:$BA$2935,8,FALSE))</f>
        <v>0</v>
      </c>
      <c r="P253" s="4">
        <f>IF($H253=0,"",VLOOKUP($G253,Data!$G$3:$BA$2935,9,FALSE))</f>
        <v>0.87</v>
      </c>
      <c r="Q253" s="4">
        <f>IF($H253=0,"",VLOOKUP($G253,Data!$G$3:$BA$2935,10,FALSE))</f>
        <v>0.57999999999999996</v>
      </c>
      <c r="R253" s="4">
        <f>IF($H253=0,"",VLOOKUP($G253,Data!$G$3:$BA$2935,11,FALSE))</f>
        <v>0.27</v>
      </c>
      <c r="S253" s="4">
        <f>IF($H253=0,"",VLOOKUP($G253,Data!$G$3:$BA$2935,12,FALSE))</f>
        <v>0.22</v>
      </c>
      <c r="T253" s="4">
        <f>IF($H253=0,"",VLOOKUP($G253,Data!$G$3:$BA$2935,13,FALSE))</f>
        <v>0.11600000000000001</v>
      </c>
      <c r="U253" s="4">
        <f>IF($H253=0,"",VLOOKUP($G253,Data!$G$3:$BA$2935,14,FALSE))</f>
        <v>0.17799999999999999</v>
      </c>
      <c r="V253" s="4">
        <f>IF($H253=0,"",VLOOKUP($G253,Data!$G$3:$BA$2935,15,FALSE))</f>
        <v>0.59199999999999997</v>
      </c>
      <c r="W253" s="4" t="str">
        <f>IF($H253=0,"",VLOOKUP($G253,Data!$G$3:$BA$2935,16,FALSE))</f>
        <v>/</v>
      </c>
      <c r="X253" s="4" t="str">
        <f>IF($H253=0,"",VLOOKUP($G253,Data!$G$3:$BA$2935,17,FALSE))</f>
        <v>/</v>
      </c>
      <c r="Y253" s="4" t="str">
        <f>IF($H253=0,"",VLOOKUP($G253,Data!$G$3:$BA$2935,18,FALSE))</f>
        <v/>
      </c>
      <c r="Z253" s="4" t="str">
        <f>IF($H253=0,"",VLOOKUP($G253,Data!$G$3:$BA$2935,19,FALSE))</f>
        <v/>
      </c>
      <c r="AA253" s="4" t="str">
        <f>IF($H253=0,"",VLOOKUP($G253,Data!$G$3:$BA$2935,20,FALSE))</f>
        <v/>
      </c>
      <c r="AB253" s="4" t="str">
        <f>IF($H253=0,"",VLOOKUP($G253,Data!$G$3:$BA$2935,21,FALSE))</f>
        <v/>
      </c>
      <c r="AC253" s="4" t="str">
        <f>IF($H253=0,"",VLOOKUP($G253,Data!$G$3:$BA$2935,22,FALSE))</f>
        <v/>
      </c>
      <c r="AD253" s="4" t="str">
        <f>IF($H253=0,"",VLOOKUP($G253,Data!$G$3:$BA$2935,23,FALSE))</f>
        <v/>
      </c>
      <c r="AE253" s="4" t="str">
        <f>IF($H253=0,"",VLOOKUP($G253,Data!$G$3:$BA$2935,24,FALSE))</f>
        <v/>
      </c>
      <c r="AF253" s="4" t="str">
        <f>IF($H253=0,"",VLOOKUP($G253,Data!$G$3:$BA$2935,25,FALSE))</f>
        <v/>
      </c>
      <c r="AG253" s="4" t="str">
        <f>IF($H253=0,"",VLOOKUP($G253,Data!$G$3:$BA$2935,26,FALSE))</f>
        <v/>
      </c>
      <c r="AH253" s="4" t="str">
        <f>IF($H253=0,"",VLOOKUP($G253,Data!$G$3:$BA$2935,27,FALSE))</f>
        <v/>
      </c>
      <c r="AI253" s="4" t="str">
        <f>IF($H253=0,"",VLOOKUP($G253,Data!$G$3:$BA$2935,28,FALSE))</f>
        <v/>
      </c>
      <c r="AJ253" s="4" t="str">
        <f>IF($H253=0,"",VLOOKUP($G253,Data!$G$3:$BA$2935,29,FALSE))</f>
        <v/>
      </c>
      <c r="AK253" s="4" t="str">
        <f>IF($H253=0,"",VLOOKUP($G253,Data!$G$3:$BA$2935,30,FALSE))</f>
        <v/>
      </c>
      <c r="AL253" s="4" t="str">
        <f>IF($H253=0,"",VLOOKUP($G253,Data!$G$3:$BA$2935,31,FALSE))</f>
        <v/>
      </c>
      <c r="AM253" s="4" t="str">
        <f>IF($H253=0,"",VLOOKUP($G253,Data!$G$3:$BA$2935,32,FALSE))</f>
        <v/>
      </c>
      <c r="AN253" s="4" t="str">
        <f>IF($H253=0,"",VLOOKUP($G253,Data!$G$3:$BA$2935,33,FALSE))</f>
        <v/>
      </c>
      <c r="AO253" s="4" t="str">
        <f>IF($H253=0,"",VLOOKUP($G253,Data!$G$3:$BA$2935,34,FALSE))</f>
        <v/>
      </c>
      <c r="AP253" s="4" t="str">
        <f>IF($H253=0,"",VLOOKUP($G253,Data!$G$3:$BA$2935,35,FALSE))</f>
        <v/>
      </c>
      <c r="AQ253" s="4" t="str">
        <f>IF($H253=0,"",VLOOKUP($G253,Data!$G$3:$BA$2935,36,FALSE))</f>
        <v/>
      </c>
      <c r="AR253" s="4" t="str">
        <f>IF($H253=0,"",VLOOKUP($G253,Data!$G$3:$BA$2935,37,FALSE))</f>
        <v/>
      </c>
      <c r="AS253" s="4" t="str">
        <f>IF($H253=0,"",VLOOKUP($G253,Data!$G$3:$BA$2935,38,FALSE))</f>
        <v/>
      </c>
      <c r="AT253" s="4" t="str">
        <f>IF($H253=0,"",VLOOKUP($G253,Data!$G$3:$BA$2935,39,FALSE))</f>
        <v/>
      </c>
    </row>
    <row r="254" spans="1:46" x14ac:dyDescent="0.25">
      <c r="A254" s="4">
        <f>PSSE!A256</f>
        <v>954181</v>
      </c>
      <c r="B254" s="4" t="str">
        <f>PSSE!B256</f>
        <v>ZAHUNG_H1</v>
      </c>
      <c r="C254" s="4">
        <f>PSSE!D256</f>
        <v>10.5</v>
      </c>
      <c r="D254" s="4">
        <f>PSSE!E256</f>
        <v>20</v>
      </c>
      <c r="E254" s="4" t="str">
        <f>PSSE!F256</f>
        <v>TD</v>
      </c>
      <c r="F254" s="4">
        <f>PSSE!G256</f>
        <v>1</v>
      </c>
      <c r="G254" s="4" t="str">
        <f t="shared" si="3"/>
        <v>GEN10.520TD1</v>
      </c>
      <c r="H254" s="4">
        <f>COUNTIF(Data!$G$3:$BA$2935,GEN!$G254)</f>
        <v>1</v>
      </c>
      <c r="I254" s="4" t="str">
        <f>IF($H254=0,"",VLOOKUP($G254,Data!$G$3:$BA$2935,2,FALSE))</f>
        <v>'GENSAL'</v>
      </c>
      <c r="J254" s="4">
        <f>PSSE!C256</f>
        <v>1</v>
      </c>
      <c r="K254" s="4">
        <f>IF($H254=0,"",VLOOKUP($G254,Data!$G$3:$BA$2935,4,FALSE))</f>
        <v>6.6</v>
      </c>
      <c r="L254" s="4">
        <f>IF($H254=0,"",VLOOKUP($G254,Data!$G$3:$BA$2935,5,FALSE))</f>
        <v>0.05</v>
      </c>
      <c r="M254" s="4">
        <f>IF($H254=0,"",VLOOKUP($G254,Data!$G$3:$BA$2935,6,FALSE))</f>
        <v>0.155</v>
      </c>
      <c r="N254" s="4">
        <f>IF($H254=0,"",VLOOKUP($G254,Data!$G$3:$BA$2935,7,FALSE))</f>
        <v>2</v>
      </c>
      <c r="O254" s="4">
        <f>IF($H254=0,"",VLOOKUP($G254,Data!$G$3:$BA$2935,8,FALSE))</f>
        <v>0</v>
      </c>
      <c r="P254" s="4">
        <f>IF($H254=0,"",VLOOKUP($G254,Data!$G$3:$BA$2935,9,FALSE))</f>
        <v>1.1299999999999999</v>
      </c>
      <c r="Q254" s="4">
        <f>IF($H254=0,"",VLOOKUP($G254,Data!$G$3:$BA$2935,10,FALSE))</f>
        <v>0.73399999999999999</v>
      </c>
      <c r="R254" s="4">
        <f>IF($H254=0,"",VLOOKUP($G254,Data!$G$3:$BA$2935,11,FALSE))</f>
        <v>0.26</v>
      </c>
      <c r="S254" s="4">
        <f>IF($H254=0,"",VLOOKUP($G254,Data!$G$3:$BA$2935,12,FALSE))</f>
        <v>0.25600000000000001</v>
      </c>
      <c r="T254" s="4">
        <f>IF($H254=0,"",VLOOKUP($G254,Data!$G$3:$BA$2935,13,FALSE))</f>
        <v>0.104</v>
      </c>
      <c r="U254" s="4">
        <f>IF($H254=0,"",VLOOKUP($G254,Data!$G$3:$BA$2935,14,FALSE))</f>
        <v>0.19400000000000001</v>
      </c>
      <c r="V254" s="4">
        <f>IF($H254=0,"",VLOOKUP($G254,Data!$G$3:$BA$2935,15,FALSE))</f>
        <v>0.68500000000000005</v>
      </c>
      <c r="W254" s="4" t="str">
        <f>IF($H254=0,"",VLOOKUP($G254,Data!$G$3:$BA$2935,16,FALSE))</f>
        <v>/</v>
      </c>
      <c r="X254" s="4" t="str">
        <f>IF($H254=0,"",VLOOKUP($G254,Data!$G$3:$BA$2935,17,FALSE))</f>
        <v>/</v>
      </c>
      <c r="Y254" s="4" t="str">
        <f>IF($H254=0,"",VLOOKUP($G254,Data!$G$3:$BA$2935,18,FALSE))</f>
        <v/>
      </c>
      <c r="Z254" s="4" t="str">
        <f>IF($H254=0,"",VLOOKUP($G254,Data!$G$3:$BA$2935,19,FALSE))</f>
        <v/>
      </c>
      <c r="AA254" s="4" t="str">
        <f>IF($H254=0,"",VLOOKUP($G254,Data!$G$3:$BA$2935,20,FALSE))</f>
        <v/>
      </c>
      <c r="AB254" s="4" t="str">
        <f>IF($H254=0,"",VLOOKUP($G254,Data!$G$3:$BA$2935,21,FALSE))</f>
        <v/>
      </c>
      <c r="AC254" s="4" t="str">
        <f>IF($H254=0,"",VLOOKUP($G254,Data!$G$3:$BA$2935,22,FALSE))</f>
        <v/>
      </c>
      <c r="AD254" s="4" t="str">
        <f>IF($H254=0,"",VLOOKUP($G254,Data!$G$3:$BA$2935,23,FALSE))</f>
        <v/>
      </c>
      <c r="AE254" s="4" t="str">
        <f>IF($H254=0,"",VLOOKUP($G254,Data!$G$3:$BA$2935,24,FALSE))</f>
        <v/>
      </c>
      <c r="AF254" s="4" t="str">
        <f>IF($H254=0,"",VLOOKUP($G254,Data!$G$3:$BA$2935,25,FALSE))</f>
        <v/>
      </c>
      <c r="AG254" s="4" t="str">
        <f>IF($H254=0,"",VLOOKUP($G254,Data!$G$3:$BA$2935,26,FALSE))</f>
        <v/>
      </c>
      <c r="AH254" s="4" t="str">
        <f>IF($H254=0,"",VLOOKUP($G254,Data!$G$3:$BA$2935,27,FALSE))</f>
        <v/>
      </c>
      <c r="AI254" s="4" t="str">
        <f>IF($H254=0,"",VLOOKUP($G254,Data!$G$3:$BA$2935,28,FALSE))</f>
        <v/>
      </c>
      <c r="AJ254" s="4" t="str">
        <f>IF($H254=0,"",VLOOKUP($G254,Data!$G$3:$BA$2935,29,FALSE))</f>
        <v/>
      </c>
      <c r="AK254" s="4" t="str">
        <f>IF($H254=0,"",VLOOKUP($G254,Data!$G$3:$BA$2935,30,FALSE))</f>
        <v/>
      </c>
      <c r="AL254" s="4" t="str">
        <f>IF($H254=0,"",VLOOKUP($G254,Data!$G$3:$BA$2935,31,FALSE))</f>
        <v/>
      </c>
      <c r="AM254" s="4" t="str">
        <f>IF($H254=0,"",VLOOKUP($G254,Data!$G$3:$BA$2935,32,FALSE))</f>
        <v/>
      </c>
      <c r="AN254" s="4" t="str">
        <f>IF($H254=0,"",VLOOKUP($G254,Data!$G$3:$BA$2935,33,FALSE))</f>
        <v/>
      </c>
      <c r="AO254" s="4" t="str">
        <f>IF($H254=0,"",VLOOKUP($G254,Data!$G$3:$BA$2935,34,FALSE))</f>
        <v/>
      </c>
      <c r="AP254" s="4" t="str">
        <f>IF($H254=0,"",VLOOKUP($G254,Data!$G$3:$BA$2935,35,FALSE))</f>
        <v/>
      </c>
      <c r="AQ254" s="4" t="str">
        <f>IF($H254=0,"",VLOOKUP($G254,Data!$G$3:$BA$2935,36,FALSE))</f>
        <v/>
      </c>
      <c r="AR254" s="4" t="str">
        <f>IF($H254=0,"",VLOOKUP($G254,Data!$G$3:$BA$2935,37,FALSE))</f>
        <v/>
      </c>
      <c r="AS254" s="4" t="str">
        <f>IF($H254=0,"",VLOOKUP($G254,Data!$G$3:$BA$2935,38,FALSE))</f>
        <v/>
      </c>
      <c r="AT254" s="4" t="str">
        <f>IF($H254=0,"",VLOOKUP($G254,Data!$G$3:$BA$2935,39,FALSE))</f>
        <v/>
      </c>
    </row>
    <row r="255" spans="1:46" x14ac:dyDescent="0.25">
      <c r="A255" s="4">
        <f>PSSE!A257</f>
        <v>954182</v>
      </c>
      <c r="B255" s="4" t="str">
        <f>PSSE!B257</f>
        <v>ZAHUNG_H2</v>
      </c>
      <c r="C255" s="4">
        <f>PSSE!D257</f>
        <v>10.5</v>
      </c>
      <c r="D255" s="4">
        <f>PSSE!E257</f>
        <v>20</v>
      </c>
      <c r="E255" s="4" t="str">
        <f>PSSE!F257</f>
        <v>TD</v>
      </c>
      <c r="F255" s="4">
        <f>PSSE!G257</f>
        <v>1</v>
      </c>
      <c r="G255" s="4" t="str">
        <f t="shared" si="3"/>
        <v>GEN10.520TD1</v>
      </c>
      <c r="H255" s="4">
        <f>COUNTIF(Data!$G$3:$BA$2935,GEN!$G255)</f>
        <v>1</v>
      </c>
      <c r="I255" s="4" t="str">
        <f>IF($H255=0,"",VLOOKUP($G255,Data!$G$3:$BA$2935,2,FALSE))</f>
        <v>'GENSAL'</v>
      </c>
      <c r="J255" s="4">
        <f>PSSE!C257</f>
        <v>1</v>
      </c>
      <c r="K255" s="4">
        <f>IF($H255=0,"",VLOOKUP($G255,Data!$G$3:$BA$2935,4,FALSE))</f>
        <v>6.6</v>
      </c>
      <c r="L255" s="4">
        <f>IF($H255=0,"",VLOOKUP($G255,Data!$G$3:$BA$2935,5,FALSE))</f>
        <v>0.05</v>
      </c>
      <c r="M255" s="4">
        <f>IF($H255=0,"",VLOOKUP($G255,Data!$G$3:$BA$2935,6,FALSE))</f>
        <v>0.155</v>
      </c>
      <c r="N255" s="4">
        <f>IF($H255=0,"",VLOOKUP($G255,Data!$G$3:$BA$2935,7,FALSE))</f>
        <v>2</v>
      </c>
      <c r="O255" s="4">
        <f>IF($H255=0,"",VLOOKUP($G255,Data!$G$3:$BA$2935,8,FALSE))</f>
        <v>0</v>
      </c>
      <c r="P255" s="4">
        <f>IF($H255=0,"",VLOOKUP($G255,Data!$G$3:$BA$2935,9,FALSE))</f>
        <v>1.1299999999999999</v>
      </c>
      <c r="Q255" s="4">
        <f>IF($H255=0,"",VLOOKUP($G255,Data!$G$3:$BA$2935,10,FALSE))</f>
        <v>0.73399999999999999</v>
      </c>
      <c r="R255" s="4">
        <f>IF($H255=0,"",VLOOKUP($G255,Data!$G$3:$BA$2935,11,FALSE))</f>
        <v>0.26</v>
      </c>
      <c r="S255" s="4">
        <f>IF($H255=0,"",VLOOKUP($G255,Data!$G$3:$BA$2935,12,FALSE))</f>
        <v>0.25600000000000001</v>
      </c>
      <c r="T255" s="4">
        <f>IF($H255=0,"",VLOOKUP($G255,Data!$G$3:$BA$2935,13,FALSE))</f>
        <v>0.104</v>
      </c>
      <c r="U255" s="4">
        <f>IF($H255=0,"",VLOOKUP($G255,Data!$G$3:$BA$2935,14,FALSE))</f>
        <v>0.19400000000000001</v>
      </c>
      <c r="V255" s="4">
        <f>IF($H255=0,"",VLOOKUP($G255,Data!$G$3:$BA$2935,15,FALSE))</f>
        <v>0.68500000000000005</v>
      </c>
      <c r="W255" s="4" t="str">
        <f>IF($H255=0,"",VLOOKUP($G255,Data!$G$3:$BA$2935,16,FALSE))</f>
        <v>/</v>
      </c>
      <c r="X255" s="4" t="str">
        <f>IF($H255=0,"",VLOOKUP($G255,Data!$G$3:$BA$2935,17,FALSE))</f>
        <v>/</v>
      </c>
      <c r="Y255" s="4" t="str">
        <f>IF($H255=0,"",VLOOKUP($G255,Data!$G$3:$BA$2935,18,FALSE))</f>
        <v/>
      </c>
      <c r="Z255" s="4" t="str">
        <f>IF($H255=0,"",VLOOKUP($G255,Data!$G$3:$BA$2935,19,FALSE))</f>
        <v/>
      </c>
      <c r="AA255" s="4" t="str">
        <f>IF($H255=0,"",VLOOKUP($G255,Data!$G$3:$BA$2935,20,FALSE))</f>
        <v/>
      </c>
      <c r="AB255" s="4" t="str">
        <f>IF($H255=0,"",VLOOKUP($G255,Data!$G$3:$BA$2935,21,FALSE))</f>
        <v/>
      </c>
      <c r="AC255" s="4" t="str">
        <f>IF($H255=0,"",VLOOKUP($G255,Data!$G$3:$BA$2935,22,FALSE))</f>
        <v/>
      </c>
      <c r="AD255" s="4" t="str">
        <f>IF($H255=0,"",VLOOKUP($G255,Data!$G$3:$BA$2935,23,FALSE))</f>
        <v/>
      </c>
      <c r="AE255" s="4" t="str">
        <f>IF($H255=0,"",VLOOKUP($G255,Data!$G$3:$BA$2935,24,FALSE))</f>
        <v/>
      </c>
      <c r="AF255" s="4" t="str">
        <f>IF($H255=0,"",VLOOKUP($G255,Data!$G$3:$BA$2935,25,FALSE))</f>
        <v/>
      </c>
      <c r="AG255" s="4" t="str">
        <f>IF($H255=0,"",VLOOKUP($G255,Data!$G$3:$BA$2935,26,FALSE))</f>
        <v/>
      </c>
      <c r="AH255" s="4" t="str">
        <f>IF($H255=0,"",VLOOKUP($G255,Data!$G$3:$BA$2935,27,FALSE))</f>
        <v/>
      </c>
      <c r="AI255" s="4" t="str">
        <f>IF($H255=0,"",VLOOKUP($G255,Data!$G$3:$BA$2935,28,FALSE))</f>
        <v/>
      </c>
      <c r="AJ255" s="4" t="str">
        <f>IF($H255=0,"",VLOOKUP($G255,Data!$G$3:$BA$2935,29,FALSE))</f>
        <v/>
      </c>
      <c r="AK255" s="4" t="str">
        <f>IF($H255=0,"",VLOOKUP($G255,Data!$G$3:$BA$2935,30,FALSE))</f>
        <v/>
      </c>
      <c r="AL255" s="4" t="str">
        <f>IF($H255=0,"",VLOOKUP($G255,Data!$G$3:$BA$2935,31,FALSE))</f>
        <v/>
      </c>
      <c r="AM255" s="4" t="str">
        <f>IF($H255=0,"",VLOOKUP($G255,Data!$G$3:$BA$2935,32,FALSE))</f>
        <v/>
      </c>
      <c r="AN255" s="4" t="str">
        <f>IF($H255=0,"",VLOOKUP($G255,Data!$G$3:$BA$2935,33,FALSE))</f>
        <v/>
      </c>
      <c r="AO255" s="4" t="str">
        <f>IF($H255=0,"",VLOOKUP($G255,Data!$G$3:$BA$2935,34,FALSE))</f>
        <v/>
      </c>
      <c r="AP255" s="4" t="str">
        <f>IF($H255=0,"",VLOOKUP($G255,Data!$G$3:$BA$2935,35,FALSE))</f>
        <v/>
      </c>
      <c r="AQ255" s="4" t="str">
        <f>IF($H255=0,"",VLOOKUP($G255,Data!$G$3:$BA$2935,36,FALSE))</f>
        <v/>
      </c>
      <c r="AR255" s="4" t="str">
        <f>IF($H255=0,"",VLOOKUP($G255,Data!$G$3:$BA$2935,37,FALSE))</f>
        <v/>
      </c>
      <c r="AS255" s="4" t="str">
        <f>IF($H255=0,"",VLOOKUP($G255,Data!$G$3:$BA$2935,38,FALSE))</f>
        <v/>
      </c>
      <c r="AT255" s="4" t="str">
        <f>IF($H255=0,"",VLOOKUP($G255,Data!$G$3:$BA$2935,39,FALSE))</f>
        <v/>
      </c>
    </row>
    <row r="256" spans="1:46" x14ac:dyDescent="0.25">
      <c r="A256" s="4">
        <f>PSSE!A258</f>
        <v>954191</v>
      </c>
      <c r="B256" s="4" t="str">
        <f>PSSE!B258</f>
        <v>SONGBUNG6_H1</v>
      </c>
      <c r="C256" s="4">
        <f>PSSE!D258</f>
        <v>10.5</v>
      </c>
      <c r="D256" s="4">
        <f>PSSE!E258</f>
        <v>20</v>
      </c>
      <c r="E256" s="4" t="str">
        <f>PSSE!F258</f>
        <v>TD</v>
      </c>
      <c r="F256" s="4">
        <f>PSSE!G258</f>
        <v>1</v>
      </c>
      <c r="G256" s="4" t="str">
        <f t="shared" si="3"/>
        <v>GEN10.520TD1</v>
      </c>
      <c r="H256" s="4">
        <f>COUNTIF(Data!$G$3:$BA$2935,GEN!$G256)</f>
        <v>1</v>
      </c>
      <c r="I256" s="4" t="str">
        <f>IF($H256=0,"",VLOOKUP($G256,Data!$G$3:$BA$2935,2,FALSE))</f>
        <v>'GENSAL'</v>
      </c>
      <c r="J256" s="4">
        <f>PSSE!C258</f>
        <v>1</v>
      </c>
      <c r="K256" s="4">
        <f>IF($H256=0,"",VLOOKUP($G256,Data!$G$3:$BA$2935,4,FALSE))</f>
        <v>6.6</v>
      </c>
      <c r="L256" s="4">
        <f>IF($H256=0,"",VLOOKUP($G256,Data!$G$3:$BA$2935,5,FALSE))</f>
        <v>0.05</v>
      </c>
      <c r="M256" s="4">
        <f>IF($H256=0,"",VLOOKUP($G256,Data!$G$3:$BA$2935,6,FALSE))</f>
        <v>0.155</v>
      </c>
      <c r="N256" s="4">
        <f>IF($H256=0,"",VLOOKUP($G256,Data!$G$3:$BA$2935,7,FALSE))</f>
        <v>2</v>
      </c>
      <c r="O256" s="4">
        <f>IF($H256=0,"",VLOOKUP($G256,Data!$G$3:$BA$2935,8,FALSE))</f>
        <v>0</v>
      </c>
      <c r="P256" s="4">
        <f>IF($H256=0,"",VLOOKUP($G256,Data!$G$3:$BA$2935,9,FALSE))</f>
        <v>1.1299999999999999</v>
      </c>
      <c r="Q256" s="4">
        <f>IF($H256=0,"",VLOOKUP($G256,Data!$G$3:$BA$2935,10,FALSE))</f>
        <v>0.73399999999999999</v>
      </c>
      <c r="R256" s="4">
        <f>IF($H256=0,"",VLOOKUP($G256,Data!$G$3:$BA$2935,11,FALSE))</f>
        <v>0.26</v>
      </c>
      <c r="S256" s="4">
        <f>IF($H256=0,"",VLOOKUP($G256,Data!$G$3:$BA$2935,12,FALSE))</f>
        <v>0.25600000000000001</v>
      </c>
      <c r="T256" s="4">
        <f>IF($H256=0,"",VLOOKUP($G256,Data!$G$3:$BA$2935,13,FALSE))</f>
        <v>0.104</v>
      </c>
      <c r="U256" s="4">
        <f>IF($H256=0,"",VLOOKUP($G256,Data!$G$3:$BA$2935,14,FALSE))</f>
        <v>0.19400000000000001</v>
      </c>
      <c r="V256" s="4">
        <f>IF($H256=0,"",VLOOKUP($G256,Data!$G$3:$BA$2935,15,FALSE))</f>
        <v>0.68500000000000005</v>
      </c>
      <c r="W256" s="4" t="str">
        <f>IF($H256=0,"",VLOOKUP($G256,Data!$G$3:$BA$2935,16,FALSE))</f>
        <v>/</v>
      </c>
      <c r="X256" s="4" t="str">
        <f>IF($H256=0,"",VLOOKUP($G256,Data!$G$3:$BA$2935,17,FALSE))</f>
        <v>/</v>
      </c>
      <c r="Y256" s="4" t="str">
        <f>IF($H256=0,"",VLOOKUP($G256,Data!$G$3:$BA$2935,18,FALSE))</f>
        <v/>
      </c>
      <c r="Z256" s="4" t="str">
        <f>IF($H256=0,"",VLOOKUP($G256,Data!$G$3:$BA$2935,19,FALSE))</f>
        <v/>
      </c>
      <c r="AA256" s="4" t="str">
        <f>IF($H256=0,"",VLOOKUP($G256,Data!$G$3:$BA$2935,20,FALSE))</f>
        <v/>
      </c>
      <c r="AB256" s="4" t="str">
        <f>IF($H256=0,"",VLOOKUP($G256,Data!$G$3:$BA$2935,21,FALSE))</f>
        <v/>
      </c>
      <c r="AC256" s="4" t="str">
        <f>IF($H256=0,"",VLOOKUP($G256,Data!$G$3:$BA$2935,22,FALSE))</f>
        <v/>
      </c>
      <c r="AD256" s="4" t="str">
        <f>IF($H256=0,"",VLOOKUP($G256,Data!$G$3:$BA$2935,23,FALSE))</f>
        <v/>
      </c>
      <c r="AE256" s="4" t="str">
        <f>IF($H256=0,"",VLOOKUP($G256,Data!$G$3:$BA$2935,24,FALSE))</f>
        <v/>
      </c>
      <c r="AF256" s="4" t="str">
        <f>IF($H256=0,"",VLOOKUP($G256,Data!$G$3:$BA$2935,25,FALSE))</f>
        <v/>
      </c>
      <c r="AG256" s="4" t="str">
        <f>IF($H256=0,"",VLOOKUP($G256,Data!$G$3:$BA$2935,26,FALSE))</f>
        <v/>
      </c>
      <c r="AH256" s="4" t="str">
        <f>IF($H256=0,"",VLOOKUP($G256,Data!$G$3:$BA$2935,27,FALSE))</f>
        <v/>
      </c>
      <c r="AI256" s="4" t="str">
        <f>IF($H256=0,"",VLOOKUP($G256,Data!$G$3:$BA$2935,28,FALSE))</f>
        <v/>
      </c>
      <c r="AJ256" s="4" t="str">
        <f>IF($H256=0,"",VLOOKUP($G256,Data!$G$3:$BA$2935,29,FALSE))</f>
        <v/>
      </c>
      <c r="AK256" s="4" t="str">
        <f>IF($H256=0,"",VLOOKUP($G256,Data!$G$3:$BA$2935,30,FALSE))</f>
        <v/>
      </c>
      <c r="AL256" s="4" t="str">
        <f>IF($H256=0,"",VLOOKUP($G256,Data!$G$3:$BA$2935,31,FALSE))</f>
        <v/>
      </c>
      <c r="AM256" s="4" t="str">
        <f>IF($H256=0,"",VLOOKUP($G256,Data!$G$3:$BA$2935,32,FALSE))</f>
        <v/>
      </c>
      <c r="AN256" s="4" t="str">
        <f>IF($H256=0,"",VLOOKUP($G256,Data!$G$3:$BA$2935,33,FALSE))</f>
        <v/>
      </c>
      <c r="AO256" s="4" t="str">
        <f>IF($H256=0,"",VLOOKUP($G256,Data!$G$3:$BA$2935,34,FALSE))</f>
        <v/>
      </c>
      <c r="AP256" s="4" t="str">
        <f>IF($H256=0,"",VLOOKUP($G256,Data!$G$3:$BA$2935,35,FALSE))</f>
        <v/>
      </c>
      <c r="AQ256" s="4" t="str">
        <f>IF($H256=0,"",VLOOKUP($G256,Data!$G$3:$BA$2935,36,FALSE))</f>
        <v/>
      </c>
      <c r="AR256" s="4" t="str">
        <f>IF($H256=0,"",VLOOKUP($G256,Data!$G$3:$BA$2935,37,FALSE))</f>
        <v/>
      </c>
      <c r="AS256" s="4" t="str">
        <f>IF($H256=0,"",VLOOKUP($G256,Data!$G$3:$BA$2935,38,FALSE))</f>
        <v/>
      </c>
      <c r="AT256" s="4" t="str">
        <f>IF($H256=0,"",VLOOKUP($G256,Data!$G$3:$BA$2935,39,FALSE))</f>
        <v/>
      </c>
    </row>
    <row r="257" spans="1:46" x14ac:dyDescent="0.25">
      <c r="A257" s="4">
        <f>PSSE!A259</f>
        <v>954192</v>
      </c>
      <c r="B257" s="4" t="str">
        <f>PSSE!B259</f>
        <v>SONGBUNG6_H2</v>
      </c>
      <c r="C257" s="4">
        <f>PSSE!D259</f>
        <v>10.5</v>
      </c>
      <c r="D257" s="4">
        <f>PSSE!E259</f>
        <v>20</v>
      </c>
      <c r="E257" s="4" t="str">
        <f>PSSE!F259</f>
        <v>TD</v>
      </c>
      <c r="F257" s="4">
        <f>PSSE!G259</f>
        <v>1</v>
      </c>
      <c r="G257" s="4" t="str">
        <f t="shared" si="3"/>
        <v>GEN10.520TD1</v>
      </c>
      <c r="H257" s="4">
        <f>COUNTIF(Data!$G$3:$BA$2935,GEN!$G257)</f>
        <v>1</v>
      </c>
      <c r="I257" s="4" t="str">
        <f>IF($H257=0,"",VLOOKUP($G257,Data!$G$3:$BA$2935,2,FALSE))</f>
        <v>'GENSAL'</v>
      </c>
      <c r="J257" s="4">
        <f>PSSE!C259</f>
        <v>1</v>
      </c>
      <c r="K257" s="4">
        <f>IF($H257=0,"",VLOOKUP($G257,Data!$G$3:$BA$2935,4,FALSE))</f>
        <v>6.6</v>
      </c>
      <c r="L257" s="4">
        <f>IF($H257=0,"",VLOOKUP($G257,Data!$G$3:$BA$2935,5,FALSE))</f>
        <v>0.05</v>
      </c>
      <c r="M257" s="4">
        <f>IF($H257=0,"",VLOOKUP($G257,Data!$G$3:$BA$2935,6,FALSE))</f>
        <v>0.155</v>
      </c>
      <c r="N257" s="4">
        <f>IF($H257=0,"",VLOOKUP($G257,Data!$G$3:$BA$2935,7,FALSE))</f>
        <v>2</v>
      </c>
      <c r="O257" s="4">
        <f>IF($H257=0,"",VLOOKUP($G257,Data!$G$3:$BA$2935,8,FALSE))</f>
        <v>0</v>
      </c>
      <c r="P257" s="4">
        <f>IF($H257=0,"",VLOOKUP($G257,Data!$G$3:$BA$2935,9,FALSE))</f>
        <v>1.1299999999999999</v>
      </c>
      <c r="Q257" s="4">
        <f>IF($H257=0,"",VLOOKUP($G257,Data!$G$3:$BA$2935,10,FALSE))</f>
        <v>0.73399999999999999</v>
      </c>
      <c r="R257" s="4">
        <f>IF($H257=0,"",VLOOKUP($G257,Data!$G$3:$BA$2935,11,FALSE))</f>
        <v>0.26</v>
      </c>
      <c r="S257" s="4">
        <f>IF($H257=0,"",VLOOKUP($G257,Data!$G$3:$BA$2935,12,FALSE))</f>
        <v>0.25600000000000001</v>
      </c>
      <c r="T257" s="4">
        <f>IF($H257=0,"",VLOOKUP($G257,Data!$G$3:$BA$2935,13,FALSE))</f>
        <v>0.104</v>
      </c>
      <c r="U257" s="4">
        <f>IF($H257=0,"",VLOOKUP($G257,Data!$G$3:$BA$2935,14,FALSE))</f>
        <v>0.19400000000000001</v>
      </c>
      <c r="V257" s="4">
        <f>IF($H257=0,"",VLOOKUP($G257,Data!$G$3:$BA$2935,15,FALSE))</f>
        <v>0.68500000000000005</v>
      </c>
      <c r="W257" s="4" t="str">
        <f>IF($H257=0,"",VLOOKUP($G257,Data!$G$3:$BA$2935,16,FALSE))</f>
        <v>/</v>
      </c>
      <c r="X257" s="4" t="str">
        <f>IF($H257=0,"",VLOOKUP($G257,Data!$G$3:$BA$2935,17,FALSE))</f>
        <v>/</v>
      </c>
      <c r="Y257" s="4" t="str">
        <f>IF($H257=0,"",VLOOKUP($G257,Data!$G$3:$BA$2935,18,FALSE))</f>
        <v/>
      </c>
      <c r="Z257" s="4" t="str">
        <f>IF($H257=0,"",VLOOKUP($G257,Data!$G$3:$BA$2935,19,FALSE))</f>
        <v/>
      </c>
      <c r="AA257" s="4" t="str">
        <f>IF($H257=0,"",VLOOKUP($G257,Data!$G$3:$BA$2935,20,FALSE))</f>
        <v/>
      </c>
      <c r="AB257" s="4" t="str">
        <f>IF($H257=0,"",VLOOKUP($G257,Data!$G$3:$BA$2935,21,FALSE))</f>
        <v/>
      </c>
      <c r="AC257" s="4" t="str">
        <f>IF($H257=0,"",VLOOKUP($G257,Data!$G$3:$BA$2935,22,FALSE))</f>
        <v/>
      </c>
      <c r="AD257" s="4" t="str">
        <f>IF($H257=0,"",VLOOKUP($G257,Data!$G$3:$BA$2935,23,FALSE))</f>
        <v/>
      </c>
      <c r="AE257" s="4" t="str">
        <f>IF($H257=0,"",VLOOKUP($G257,Data!$G$3:$BA$2935,24,FALSE))</f>
        <v/>
      </c>
      <c r="AF257" s="4" t="str">
        <f>IF($H257=0,"",VLOOKUP($G257,Data!$G$3:$BA$2935,25,FALSE))</f>
        <v/>
      </c>
      <c r="AG257" s="4" t="str">
        <f>IF($H257=0,"",VLOOKUP($G257,Data!$G$3:$BA$2935,26,FALSE))</f>
        <v/>
      </c>
      <c r="AH257" s="4" t="str">
        <f>IF($H257=0,"",VLOOKUP($G257,Data!$G$3:$BA$2935,27,FALSE))</f>
        <v/>
      </c>
      <c r="AI257" s="4" t="str">
        <f>IF($H257=0,"",VLOOKUP($G257,Data!$G$3:$BA$2935,28,FALSE))</f>
        <v/>
      </c>
      <c r="AJ257" s="4" t="str">
        <f>IF($H257=0,"",VLOOKUP($G257,Data!$G$3:$BA$2935,29,FALSE))</f>
        <v/>
      </c>
      <c r="AK257" s="4" t="str">
        <f>IF($H257=0,"",VLOOKUP($G257,Data!$G$3:$BA$2935,30,FALSE))</f>
        <v/>
      </c>
      <c r="AL257" s="4" t="str">
        <f>IF($H257=0,"",VLOOKUP($G257,Data!$G$3:$BA$2935,31,FALSE))</f>
        <v/>
      </c>
      <c r="AM257" s="4" t="str">
        <f>IF($H257=0,"",VLOOKUP($G257,Data!$G$3:$BA$2935,32,FALSE))</f>
        <v/>
      </c>
      <c r="AN257" s="4" t="str">
        <f>IF($H257=0,"",VLOOKUP($G257,Data!$G$3:$BA$2935,33,FALSE))</f>
        <v/>
      </c>
      <c r="AO257" s="4" t="str">
        <f>IF($H257=0,"",VLOOKUP($G257,Data!$G$3:$BA$2935,34,FALSE))</f>
        <v/>
      </c>
      <c r="AP257" s="4" t="str">
        <f>IF($H257=0,"",VLOOKUP($G257,Data!$G$3:$BA$2935,35,FALSE))</f>
        <v/>
      </c>
      <c r="AQ257" s="4" t="str">
        <f>IF($H257=0,"",VLOOKUP($G257,Data!$G$3:$BA$2935,36,FALSE))</f>
        <v/>
      </c>
      <c r="AR257" s="4" t="str">
        <f>IF($H257=0,"",VLOOKUP($G257,Data!$G$3:$BA$2935,37,FALSE))</f>
        <v/>
      </c>
      <c r="AS257" s="4" t="str">
        <f>IF($H257=0,"",VLOOKUP($G257,Data!$G$3:$BA$2935,38,FALSE))</f>
        <v/>
      </c>
      <c r="AT257" s="4" t="str">
        <f>IF($H257=0,"",VLOOKUP($G257,Data!$G$3:$BA$2935,39,FALSE))</f>
        <v/>
      </c>
    </row>
    <row r="258" spans="1:46" x14ac:dyDescent="0.25">
      <c r="A258" s="4">
        <f>PSSE!A260</f>
        <v>954201</v>
      </c>
      <c r="B258" s="4" t="str">
        <f>PSSE!B260</f>
        <v>DAKMI32_H1</v>
      </c>
      <c r="C258" s="4">
        <f>PSSE!D260</f>
        <v>10.5</v>
      </c>
      <c r="D258" s="4">
        <f>PSSE!E260</f>
        <v>49</v>
      </c>
      <c r="E258" s="4" t="str">
        <f>PSSE!F260</f>
        <v>TD</v>
      </c>
      <c r="F258" s="4">
        <f>PSSE!G260</f>
        <v>1</v>
      </c>
      <c r="G258" s="4" t="str">
        <f t="shared" ref="G258:G321" si="4">"GEN"&amp;C258&amp;D258&amp;E258&amp;F258</f>
        <v>GEN10.549TD1</v>
      </c>
      <c r="H258" s="4">
        <f>COUNTIF(Data!$G$3:$BA$2935,GEN!$G258)</f>
        <v>1</v>
      </c>
      <c r="I258" s="4" t="str">
        <f>IF($H258=0,"",VLOOKUP($G258,Data!$G$3:$BA$2935,2,FALSE))</f>
        <v>'GENSAL'</v>
      </c>
      <c r="J258" s="4">
        <f>PSSE!C260</f>
        <v>1</v>
      </c>
      <c r="K258" s="4">
        <f>IF($H258=0,"",VLOOKUP($G258,Data!$G$3:$BA$2935,4,FALSE))</f>
        <v>6.6</v>
      </c>
      <c r="L258" s="4">
        <f>IF($H258=0,"",VLOOKUP($G258,Data!$G$3:$BA$2935,5,FALSE))</f>
        <v>0.05</v>
      </c>
      <c r="M258" s="4">
        <f>IF($H258=0,"",VLOOKUP($G258,Data!$G$3:$BA$2935,6,FALSE))</f>
        <v>0.155</v>
      </c>
      <c r="N258" s="4">
        <f>IF($H258=0,"",VLOOKUP($G258,Data!$G$3:$BA$2935,7,FALSE))</f>
        <v>2</v>
      </c>
      <c r="O258" s="4">
        <f>IF($H258=0,"",VLOOKUP($G258,Data!$G$3:$BA$2935,8,FALSE))</f>
        <v>0</v>
      </c>
      <c r="P258" s="4">
        <f>IF($H258=0,"",VLOOKUP($G258,Data!$G$3:$BA$2935,9,FALSE))</f>
        <v>1.1299999999999999</v>
      </c>
      <c r="Q258" s="4">
        <f>IF($H258=0,"",VLOOKUP($G258,Data!$G$3:$BA$2935,10,FALSE))</f>
        <v>0.73399999999999999</v>
      </c>
      <c r="R258" s="4">
        <f>IF($H258=0,"",VLOOKUP($G258,Data!$G$3:$BA$2935,11,FALSE))</f>
        <v>0.26</v>
      </c>
      <c r="S258" s="4">
        <f>IF($H258=0,"",VLOOKUP($G258,Data!$G$3:$BA$2935,12,FALSE))</f>
        <v>0.25600000000000001</v>
      </c>
      <c r="T258" s="4">
        <f>IF($H258=0,"",VLOOKUP($G258,Data!$G$3:$BA$2935,13,FALSE))</f>
        <v>0.104</v>
      </c>
      <c r="U258" s="4">
        <f>IF($H258=0,"",VLOOKUP($G258,Data!$G$3:$BA$2935,14,FALSE))</f>
        <v>0.19400000000000001</v>
      </c>
      <c r="V258" s="4">
        <f>IF($H258=0,"",VLOOKUP($G258,Data!$G$3:$BA$2935,15,FALSE))</f>
        <v>0.68500000000000005</v>
      </c>
      <c r="W258" s="4" t="str">
        <f>IF($H258=0,"",VLOOKUP($G258,Data!$G$3:$BA$2935,16,FALSE))</f>
        <v>/</v>
      </c>
      <c r="X258" s="4" t="str">
        <f>IF($H258=0,"",VLOOKUP($G258,Data!$G$3:$BA$2935,17,FALSE))</f>
        <v>/</v>
      </c>
      <c r="Y258" s="4" t="str">
        <f>IF($H258=0,"",VLOOKUP($G258,Data!$G$3:$BA$2935,18,FALSE))</f>
        <v/>
      </c>
      <c r="Z258" s="4" t="str">
        <f>IF($H258=0,"",VLOOKUP($G258,Data!$G$3:$BA$2935,19,FALSE))</f>
        <v/>
      </c>
      <c r="AA258" s="4" t="str">
        <f>IF($H258=0,"",VLOOKUP($G258,Data!$G$3:$BA$2935,20,FALSE))</f>
        <v/>
      </c>
      <c r="AB258" s="4" t="str">
        <f>IF($H258=0,"",VLOOKUP($G258,Data!$G$3:$BA$2935,21,FALSE))</f>
        <v/>
      </c>
      <c r="AC258" s="4" t="str">
        <f>IF($H258=0,"",VLOOKUP($G258,Data!$G$3:$BA$2935,22,FALSE))</f>
        <v/>
      </c>
      <c r="AD258" s="4" t="str">
        <f>IF($H258=0,"",VLOOKUP($G258,Data!$G$3:$BA$2935,23,FALSE))</f>
        <v/>
      </c>
      <c r="AE258" s="4" t="str">
        <f>IF($H258=0,"",VLOOKUP($G258,Data!$G$3:$BA$2935,24,FALSE))</f>
        <v/>
      </c>
      <c r="AF258" s="4" t="str">
        <f>IF($H258=0,"",VLOOKUP($G258,Data!$G$3:$BA$2935,25,FALSE))</f>
        <v/>
      </c>
      <c r="AG258" s="4" t="str">
        <f>IF($H258=0,"",VLOOKUP($G258,Data!$G$3:$BA$2935,26,FALSE))</f>
        <v/>
      </c>
      <c r="AH258" s="4" t="str">
        <f>IF($H258=0,"",VLOOKUP($G258,Data!$G$3:$BA$2935,27,FALSE))</f>
        <v/>
      </c>
      <c r="AI258" s="4" t="str">
        <f>IF($H258=0,"",VLOOKUP($G258,Data!$G$3:$BA$2935,28,FALSE))</f>
        <v/>
      </c>
      <c r="AJ258" s="4" t="str">
        <f>IF($H258=0,"",VLOOKUP($G258,Data!$G$3:$BA$2935,29,FALSE))</f>
        <v/>
      </c>
      <c r="AK258" s="4" t="str">
        <f>IF($H258=0,"",VLOOKUP($G258,Data!$G$3:$BA$2935,30,FALSE))</f>
        <v/>
      </c>
      <c r="AL258" s="4" t="str">
        <f>IF($H258=0,"",VLOOKUP($G258,Data!$G$3:$BA$2935,31,FALSE))</f>
        <v/>
      </c>
      <c r="AM258" s="4" t="str">
        <f>IF($H258=0,"",VLOOKUP($G258,Data!$G$3:$BA$2935,32,FALSE))</f>
        <v/>
      </c>
      <c r="AN258" s="4" t="str">
        <f>IF($H258=0,"",VLOOKUP($G258,Data!$G$3:$BA$2935,33,FALSE))</f>
        <v/>
      </c>
      <c r="AO258" s="4" t="str">
        <f>IF($H258=0,"",VLOOKUP($G258,Data!$G$3:$BA$2935,34,FALSE))</f>
        <v/>
      </c>
      <c r="AP258" s="4" t="str">
        <f>IF($H258=0,"",VLOOKUP($G258,Data!$G$3:$BA$2935,35,FALSE))</f>
        <v/>
      </c>
      <c r="AQ258" s="4" t="str">
        <f>IF($H258=0,"",VLOOKUP($G258,Data!$G$3:$BA$2935,36,FALSE))</f>
        <v/>
      </c>
      <c r="AR258" s="4" t="str">
        <f>IF($H258=0,"",VLOOKUP($G258,Data!$G$3:$BA$2935,37,FALSE))</f>
        <v/>
      </c>
      <c r="AS258" s="4" t="str">
        <f>IF($H258=0,"",VLOOKUP($G258,Data!$G$3:$BA$2935,38,FALSE))</f>
        <v/>
      </c>
      <c r="AT258" s="4" t="str">
        <f>IF($H258=0,"",VLOOKUP($G258,Data!$G$3:$BA$2935,39,FALSE))</f>
        <v/>
      </c>
    </row>
    <row r="259" spans="1:46" x14ac:dyDescent="0.25">
      <c r="A259" s="4">
        <f>PSSE!A261</f>
        <v>954211</v>
      </c>
      <c r="B259" s="4" t="str">
        <f>PSSE!B261</f>
        <v>DAKM22_H1</v>
      </c>
      <c r="C259" s="4">
        <f>PSSE!D261</f>
        <v>13.8</v>
      </c>
      <c r="D259" s="4">
        <f>PSSE!E261</f>
        <v>105</v>
      </c>
      <c r="E259" s="4" t="str">
        <f>PSSE!F261</f>
        <v>TD</v>
      </c>
      <c r="F259" s="4">
        <f>PSSE!G261</f>
        <v>1</v>
      </c>
      <c r="G259" s="4" t="str">
        <f t="shared" si="4"/>
        <v>GEN13.8105TD1</v>
      </c>
      <c r="H259" s="4">
        <f>COUNTIF(Data!$G$3:$BA$2935,GEN!$G259)</f>
        <v>1</v>
      </c>
      <c r="I259" s="4" t="str">
        <f>IF($H259=0,"",VLOOKUP($G259,Data!$G$3:$BA$2935,2,FALSE))</f>
        <v>'GENSAL'</v>
      </c>
      <c r="J259" s="4">
        <f>PSSE!C261</f>
        <v>1</v>
      </c>
      <c r="K259" s="4">
        <f>IF($H259=0,"",VLOOKUP($G259,Data!$G$3:$BA$2935,4,FALSE))</f>
        <v>6.6</v>
      </c>
      <c r="L259" s="4">
        <f>IF($H259=0,"",VLOOKUP($G259,Data!$G$3:$BA$2935,5,FALSE))</f>
        <v>0.05</v>
      </c>
      <c r="M259" s="4">
        <f>IF($H259=0,"",VLOOKUP($G259,Data!$G$3:$BA$2935,6,FALSE))</f>
        <v>0.155</v>
      </c>
      <c r="N259" s="4">
        <f>IF($H259=0,"",VLOOKUP($G259,Data!$G$3:$BA$2935,7,FALSE))</f>
        <v>2</v>
      </c>
      <c r="O259" s="4">
        <f>IF($H259=0,"",VLOOKUP($G259,Data!$G$3:$BA$2935,8,FALSE))</f>
        <v>0</v>
      </c>
      <c r="P259" s="4">
        <f>IF($H259=0,"",VLOOKUP($G259,Data!$G$3:$BA$2935,9,FALSE))</f>
        <v>1.1299999999999999</v>
      </c>
      <c r="Q259" s="4">
        <f>IF($H259=0,"",VLOOKUP($G259,Data!$G$3:$BA$2935,10,FALSE))</f>
        <v>0.73399999999999999</v>
      </c>
      <c r="R259" s="4">
        <f>IF($H259=0,"",VLOOKUP($G259,Data!$G$3:$BA$2935,11,FALSE))</f>
        <v>0.26</v>
      </c>
      <c r="S259" s="4">
        <f>IF($H259=0,"",VLOOKUP($G259,Data!$G$3:$BA$2935,12,FALSE))</f>
        <v>0.22</v>
      </c>
      <c r="T259" s="4">
        <f>IF($H259=0,"",VLOOKUP($G259,Data!$G$3:$BA$2935,13,FALSE))</f>
        <v>0.104</v>
      </c>
      <c r="U259" s="4">
        <f>IF($H259=0,"",VLOOKUP($G259,Data!$G$3:$BA$2935,14,FALSE))</f>
        <v>0.19400000000000001</v>
      </c>
      <c r="V259" s="4">
        <f>IF($H259=0,"",VLOOKUP($G259,Data!$G$3:$BA$2935,15,FALSE))</f>
        <v>0.68500000000000005</v>
      </c>
      <c r="W259" s="4" t="str">
        <f>IF($H259=0,"",VLOOKUP($G259,Data!$G$3:$BA$2935,16,FALSE))</f>
        <v>/</v>
      </c>
      <c r="X259" s="4" t="str">
        <f>IF($H259=0,"",VLOOKUP($G259,Data!$G$3:$BA$2935,17,FALSE))</f>
        <v>/</v>
      </c>
      <c r="Y259" s="4" t="str">
        <f>IF($H259=0,"",VLOOKUP($G259,Data!$G$3:$BA$2935,18,FALSE))</f>
        <v/>
      </c>
      <c r="Z259" s="4" t="str">
        <f>IF($H259=0,"",VLOOKUP($G259,Data!$G$3:$BA$2935,19,FALSE))</f>
        <v/>
      </c>
      <c r="AA259" s="4" t="str">
        <f>IF($H259=0,"",VLOOKUP($G259,Data!$G$3:$BA$2935,20,FALSE))</f>
        <v/>
      </c>
      <c r="AB259" s="4" t="str">
        <f>IF($H259=0,"",VLOOKUP($G259,Data!$G$3:$BA$2935,21,FALSE))</f>
        <v/>
      </c>
      <c r="AC259" s="4" t="str">
        <f>IF($H259=0,"",VLOOKUP($G259,Data!$G$3:$BA$2935,22,FALSE))</f>
        <v/>
      </c>
      <c r="AD259" s="4" t="str">
        <f>IF($H259=0,"",VLOOKUP($G259,Data!$G$3:$BA$2935,23,FALSE))</f>
        <v/>
      </c>
      <c r="AE259" s="4" t="str">
        <f>IF($H259=0,"",VLOOKUP($G259,Data!$G$3:$BA$2935,24,FALSE))</f>
        <v/>
      </c>
      <c r="AF259" s="4" t="str">
        <f>IF($H259=0,"",VLOOKUP($G259,Data!$G$3:$BA$2935,25,FALSE))</f>
        <v/>
      </c>
      <c r="AG259" s="4" t="str">
        <f>IF($H259=0,"",VLOOKUP($G259,Data!$G$3:$BA$2935,26,FALSE))</f>
        <v/>
      </c>
      <c r="AH259" s="4" t="str">
        <f>IF($H259=0,"",VLOOKUP($G259,Data!$G$3:$BA$2935,27,FALSE))</f>
        <v/>
      </c>
      <c r="AI259" s="4" t="str">
        <f>IF($H259=0,"",VLOOKUP($G259,Data!$G$3:$BA$2935,28,FALSE))</f>
        <v/>
      </c>
      <c r="AJ259" s="4" t="str">
        <f>IF($H259=0,"",VLOOKUP($G259,Data!$G$3:$BA$2935,29,FALSE))</f>
        <v/>
      </c>
      <c r="AK259" s="4" t="str">
        <f>IF($H259=0,"",VLOOKUP($G259,Data!$G$3:$BA$2935,30,FALSE))</f>
        <v/>
      </c>
      <c r="AL259" s="4" t="str">
        <f>IF($H259=0,"",VLOOKUP($G259,Data!$G$3:$BA$2935,31,FALSE))</f>
        <v/>
      </c>
      <c r="AM259" s="4" t="str">
        <f>IF($H259=0,"",VLOOKUP($G259,Data!$G$3:$BA$2935,32,FALSE))</f>
        <v/>
      </c>
      <c r="AN259" s="4" t="str">
        <f>IF($H259=0,"",VLOOKUP($G259,Data!$G$3:$BA$2935,33,FALSE))</f>
        <v/>
      </c>
      <c r="AO259" s="4" t="str">
        <f>IF($H259=0,"",VLOOKUP($G259,Data!$G$3:$BA$2935,34,FALSE))</f>
        <v/>
      </c>
      <c r="AP259" s="4" t="str">
        <f>IF($H259=0,"",VLOOKUP($G259,Data!$G$3:$BA$2935,35,FALSE))</f>
        <v/>
      </c>
      <c r="AQ259" s="4" t="str">
        <f>IF($H259=0,"",VLOOKUP($G259,Data!$G$3:$BA$2935,36,FALSE))</f>
        <v/>
      </c>
      <c r="AR259" s="4" t="str">
        <f>IF($H259=0,"",VLOOKUP($G259,Data!$G$3:$BA$2935,37,FALSE))</f>
        <v/>
      </c>
      <c r="AS259" s="4" t="str">
        <f>IF($H259=0,"",VLOOKUP($G259,Data!$G$3:$BA$2935,38,FALSE))</f>
        <v/>
      </c>
      <c r="AT259" s="4" t="str">
        <f>IF($H259=0,"",VLOOKUP($G259,Data!$G$3:$BA$2935,39,FALSE))</f>
        <v/>
      </c>
    </row>
    <row r="260" spans="1:46" x14ac:dyDescent="0.25">
      <c r="A260" s="4">
        <f>PSSE!A262</f>
        <v>955011</v>
      </c>
      <c r="B260" s="4" t="str">
        <f>PSSE!B262</f>
        <v>LOCDAUDUQ_S1</v>
      </c>
      <c r="C260" s="4">
        <f>PSSE!D262</f>
        <v>10.5</v>
      </c>
      <c r="D260" s="4">
        <f>PSSE!E262</f>
        <v>120</v>
      </c>
      <c r="E260" s="4" t="str">
        <f>PSSE!F262</f>
        <v>ND</v>
      </c>
      <c r="F260" s="4">
        <f>PSSE!G262</f>
        <v>1</v>
      </c>
      <c r="G260" s="4" t="str">
        <f t="shared" si="4"/>
        <v>GEN10.5120ND1</v>
      </c>
      <c r="H260" s="4">
        <f>COUNTIF(Data!$G$3:$BA$2935,GEN!$G260)</f>
        <v>1</v>
      </c>
      <c r="I260" s="4" t="str">
        <f>IF($H260=0,"",VLOOKUP($G260,Data!$G$3:$BA$2935,2,FALSE))</f>
        <v>'GENROU'</v>
      </c>
      <c r="J260" s="4">
        <f>PSSE!C262</f>
        <v>1</v>
      </c>
      <c r="K260" s="4">
        <f>IF($H260=0,"",VLOOKUP($G260,Data!$G$3:$BA$2935,4,FALSE))</f>
        <v>6.9</v>
      </c>
      <c r="L260" s="4">
        <f>IF($H260=0,"",VLOOKUP($G260,Data!$G$3:$BA$2935,5,FALSE))</f>
        <v>0.19900000000000001</v>
      </c>
      <c r="M260" s="4">
        <f>IF($H260=0,"",VLOOKUP($G260,Data!$G$3:$BA$2935,6,FALSE))</f>
        <v>0.45</v>
      </c>
      <c r="N260" s="4">
        <f>IF($H260=0,"",VLOOKUP($G260,Data!$G$3:$BA$2935,7,FALSE))</f>
        <v>7.0000000000000007E-2</v>
      </c>
      <c r="O260" s="4">
        <f>IF($H260=0,"",VLOOKUP($G260,Data!$G$3:$BA$2935,8,FALSE))</f>
        <v>3.8</v>
      </c>
      <c r="P260" s="4">
        <f>IF($H260=0,"",VLOOKUP($G260,Data!$G$3:$BA$2935,9,FALSE))</f>
        <v>0</v>
      </c>
      <c r="Q260" s="4">
        <f>IF($H260=0,"",VLOOKUP($G260,Data!$G$3:$BA$2935,10,FALSE))</f>
        <v>2.2999999999999998</v>
      </c>
      <c r="R260" s="4">
        <f>IF($H260=0,"",VLOOKUP($G260,Data!$G$3:$BA$2935,11,FALSE))</f>
        <v>2.21</v>
      </c>
      <c r="S260" s="4">
        <f>IF($H260=0,"",VLOOKUP($G260,Data!$G$3:$BA$2935,12,FALSE))</f>
        <v>0.28999999999999998</v>
      </c>
      <c r="T260" s="4">
        <f>IF($H260=0,"",VLOOKUP($G260,Data!$G$3:$BA$2935,13,FALSE))</f>
        <v>0.46</v>
      </c>
      <c r="U260" s="4">
        <f>IF($H260=0,"",VLOOKUP($G260,Data!$G$3:$BA$2935,14,FALSE))</f>
        <v>0.314</v>
      </c>
      <c r="V260" s="4">
        <f>IF($H260=0,"",VLOOKUP($G260,Data!$G$3:$BA$2935,15,FALSE))</f>
        <v>0.16700000000000001</v>
      </c>
      <c r="W260" s="4">
        <f>IF($H260=0,"",VLOOKUP($G260,Data!$G$3:$BA$2935,16,FALSE))</f>
        <v>0.08</v>
      </c>
      <c r="X260" s="4">
        <f>IF($H260=0,"",VLOOKUP($G260,Data!$G$3:$BA$2935,17,FALSE))</f>
        <v>0.56000000000000005</v>
      </c>
      <c r="Y260" s="4" t="str">
        <f>IF($H260=0,"",VLOOKUP($G260,Data!$G$3:$BA$2935,18,FALSE))</f>
        <v>/</v>
      </c>
      <c r="Z260" s="4" t="str">
        <f>IF($H260=0,"",VLOOKUP($G260,Data!$G$3:$BA$2935,19,FALSE))</f>
        <v>/</v>
      </c>
      <c r="AA260" s="4" t="str">
        <f>IF($H260=0,"",VLOOKUP($G260,Data!$G$3:$BA$2935,20,FALSE))</f>
        <v/>
      </c>
      <c r="AB260" s="4" t="str">
        <f>IF($H260=0,"",VLOOKUP($G260,Data!$G$3:$BA$2935,21,FALSE))</f>
        <v/>
      </c>
      <c r="AC260" s="4" t="str">
        <f>IF($H260=0,"",VLOOKUP($G260,Data!$G$3:$BA$2935,22,FALSE))</f>
        <v/>
      </c>
      <c r="AD260" s="4" t="str">
        <f>IF($H260=0,"",VLOOKUP($G260,Data!$G$3:$BA$2935,23,FALSE))</f>
        <v/>
      </c>
      <c r="AE260" s="4" t="str">
        <f>IF($H260=0,"",VLOOKUP($G260,Data!$G$3:$BA$2935,24,FALSE))</f>
        <v/>
      </c>
      <c r="AF260" s="4" t="str">
        <f>IF($H260=0,"",VLOOKUP($G260,Data!$G$3:$BA$2935,25,FALSE))</f>
        <v/>
      </c>
      <c r="AG260" s="4" t="str">
        <f>IF($H260=0,"",VLOOKUP($G260,Data!$G$3:$BA$2935,26,FALSE))</f>
        <v/>
      </c>
      <c r="AH260" s="4" t="str">
        <f>IF($H260=0,"",VLOOKUP($G260,Data!$G$3:$BA$2935,27,FALSE))</f>
        <v/>
      </c>
      <c r="AI260" s="4" t="str">
        <f>IF($H260=0,"",VLOOKUP($G260,Data!$G$3:$BA$2935,28,FALSE))</f>
        <v/>
      </c>
      <c r="AJ260" s="4" t="str">
        <f>IF($H260=0,"",VLOOKUP($G260,Data!$G$3:$BA$2935,29,FALSE))</f>
        <v/>
      </c>
      <c r="AK260" s="4" t="str">
        <f>IF($H260=0,"",VLOOKUP($G260,Data!$G$3:$BA$2935,30,FALSE))</f>
        <v/>
      </c>
      <c r="AL260" s="4" t="str">
        <f>IF($H260=0,"",VLOOKUP($G260,Data!$G$3:$BA$2935,31,FALSE))</f>
        <v/>
      </c>
      <c r="AM260" s="4" t="str">
        <f>IF($H260=0,"",VLOOKUP($G260,Data!$G$3:$BA$2935,32,FALSE))</f>
        <v/>
      </c>
      <c r="AN260" s="4" t="str">
        <f>IF($H260=0,"",VLOOKUP($G260,Data!$G$3:$BA$2935,33,FALSE))</f>
        <v/>
      </c>
      <c r="AO260" s="4" t="str">
        <f>IF($H260=0,"",VLOOKUP($G260,Data!$G$3:$BA$2935,34,FALSE))</f>
        <v/>
      </c>
      <c r="AP260" s="4" t="str">
        <f>IF($H260=0,"",VLOOKUP($G260,Data!$G$3:$BA$2935,35,FALSE))</f>
        <v/>
      </c>
      <c r="AQ260" s="4" t="str">
        <f>IF($H260=0,"",VLOOKUP($G260,Data!$G$3:$BA$2935,36,FALSE))</f>
        <v/>
      </c>
      <c r="AR260" s="4" t="str">
        <f>IF($H260=0,"",VLOOKUP($G260,Data!$G$3:$BA$2935,37,FALSE))</f>
        <v/>
      </c>
      <c r="AS260" s="4" t="str">
        <f>IF($H260=0,"",VLOOKUP($G260,Data!$G$3:$BA$2935,38,FALSE))</f>
        <v/>
      </c>
      <c r="AT260" s="4" t="str">
        <f>IF($H260=0,"",VLOOKUP($G260,Data!$G$3:$BA$2935,39,FALSE))</f>
        <v/>
      </c>
    </row>
    <row r="261" spans="1:46" x14ac:dyDescent="0.25">
      <c r="A261" s="4">
        <f>PSSE!A263</f>
        <v>955021</v>
      </c>
      <c r="B261" s="4" t="str">
        <f>PSSE!B263</f>
        <v>DAKRINH_H1</v>
      </c>
      <c r="C261" s="4">
        <f>PSSE!D263</f>
        <v>13.8</v>
      </c>
      <c r="D261" s="4">
        <f>PSSE!E263</f>
        <v>130</v>
      </c>
      <c r="E261" s="4" t="str">
        <f>PSSE!F263</f>
        <v>TD</v>
      </c>
      <c r="F261" s="4">
        <f>PSSE!G263</f>
        <v>1</v>
      </c>
      <c r="G261" s="4" t="str">
        <f t="shared" si="4"/>
        <v>GEN13.8130TD1</v>
      </c>
      <c r="H261" s="4">
        <f>COUNTIF(Data!$G$3:$BA$2935,GEN!$G261)</f>
        <v>1</v>
      </c>
      <c r="I261" s="4" t="str">
        <f>IF($H261=0,"",VLOOKUP($G261,Data!$G$3:$BA$2935,2,FALSE))</f>
        <v>'GENSAL'</v>
      </c>
      <c r="J261" s="4">
        <f>PSSE!C263</f>
        <v>1</v>
      </c>
      <c r="K261" s="4">
        <f>IF($H261=0,"",VLOOKUP($G261,Data!$G$3:$BA$2935,4,FALSE))</f>
        <v>9.99</v>
      </c>
      <c r="L261" s="4">
        <f>IF($H261=0,"",VLOOKUP($G261,Data!$G$3:$BA$2935,5,FALSE))</f>
        <v>0.1</v>
      </c>
      <c r="M261" s="4">
        <f>IF($H261=0,"",VLOOKUP($G261,Data!$G$3:$BA$2935,6,FALSE))</f>
        <v>0.12</v>
      </c>
      <c r="N261" s="4">
        <f>IF($H261=0,"",VLOOKUP($G261,Data!$G$3:$BA$2935,7,FALSE))</f>
        <v>3.63</v>
      </c>
      <c r="O261" s="4">
        <f>IF($H261=0,"",VLOOKUP($G261,Data!$G$3:$BA$2935,8,FALSE))</f>
        <v>0.5</v>
      </c>
      <c r="P261" s="4">
        <f>IF($H261=0,"",VLOOKUP($G261,Data!$G$3:$BA$2935,9,FALSE))</f>
        <v>1.07</v>
      </c>
      <c r="Q261" s="4">
        <f>IF($H261=0,"",VLOOKUP($G261,Data!$G$3:$BA$2935,10,FALSE))</f>
        <v>0.74</v>
      </c>
      <c r="R261" s="4">
        <f>IF($H261=0,"",VLOOKUP($G261,Data!$G$3:$BA$2935,11,FALSE))</f>
        <v>0.24</v>
      </c>
      <c r="S261" s="4">
        <f>IF($H261=0,"",VLOOKUP($G261,Data!$G$3:$BA$2935,12,FALSE))</f>
        <v>0.17</v>
      </c>
      <c r="T261" s="4">
        <f>IF($H261=0,"",VLOOKUP($G261,Data!$G$3:$BA$2935,13,FALSE))</f>
        <v>0.15</v>
      </c>
      <c r="U261" s="4">
        <f>IF($H261=0,"",VLOOKUP($G261,Data!$G$3:$BA$2935,14,FALSE))</f>
        <v>0.1</v>
      </c>
      <c r="V261" s="4">
        <f>IF($H261=0,"",VLOOKUP($G261,Data!$G$3:$BA$2935,15,FALSE))</f>
        <v>0.25</v>
      </c>
      <c r="W261" s="4" t="str">
        <f>IF($H261=0,"",VLOOKUP($G261,Data!$G$3:$BA$2935,16,FALSE))</f>
        <v>/</v>
      </c>
      <c r="X261" s="4" t="str">
        <f>IF($H261=0,"",VLOOKUP($G261,Data!$G$3:$BA$2935,17,FALSE))</f>
        <v>/</v>
      </c>
      <c r="Y261" s="4" t="str">
        <f>IF($H261=0,"",VLOOKUP($G261,Data!$G$3:$BA$2935,18,FALSE))</f>
        <v/>
      </c>
      <c r="Z261" s="4" t="str">
        <f>IF($H261=0,"",VLOOKUP($G261,Data!$G$3:$BA$2935,19,FALSE))</f>
        <v/>
      </c>
      <c r="AA261" s="4" t="str">
        <f>IF($H261=0,"",VLOOKUP($G261,Data!$G$3:$BA$2935,20,FALSE))</f>
        <v/>
      </c>
      <c r="AB261" s="4" t="str">
        <f>IF($H261=0,"",VLOOKUP($G261,Data!$G$3:$BA$2935,21,FALSE))</f>
        <v/>
      </c>
      <c r="AC261" s="4" t="str">
        <f>IF($H261=0,"",VLOOKUP($G261,Data!$G$3:$BA$2935,22,FALSE))</f>
        <v/>
      </c>
      <c r="AD261" s="4" t="str">
        <f>IF($H261=0,"",VLOOKUP($G261,Data!$G$3:$BA$2935,23,FALSE))</f>
        <v/>
      </c>
      <c r="AE261" s="4" t="str">
        <f>IF($H261=0,"",VLOOKUP($G261,Data!$G$3:$BA$2935,24,FALSE))</f>
        <v/>
      </c>
      <c r="AF261" s="4" t="str">
        <f>IF($H261=0,"",VLOOKUP($G261,Data!$G$3:$BA$2935,25,FALSE))</f>
        <v/>
      </c>
      <c r="AG261" s="4" t="str">
        <f>IF($H261=0,"",VLOOKUP($G261,Data!$G$3:$BA$2935,26,FALSE))</f>
        <v/>
      </c>
      <c r="AH261" s="4" t="str">
        <f>IF($H261=0,"",VLOOKUP($G261,Data!$G$3:$BA$2935,27,FALSE))</f>
        <v/>
      </c>
      <c r="AI261" s="4" t="str">
        <f>IF($H261=0,"",VLOOKUP($G261,Data!$G$3:$BA$2935,28,FALSE))</f>
        <v/>
      </c>
      <c r="AJ261" s="4" t="str">
        <f>IF($H261=0,"",VLOOKUP($G261,Data!$G$3:$BA$2935,29,FALSE))</f>
        <v/>
      </c>
      <c r="AK261" s="4" t="str">
        <f>IF($H261=0,"",VLOOKUP($G261,Data!$G$3:$BA$2935,30,FALSE))</f>
        <v/>
      </c>
      <c r="AL261" s="4" t="str">
        <f>IF($H261=0,"",VLOOKUP($G261,Data!$G$3:$BA$2935,31,FALSE))</f>
        <v/>
      </c>
      <c r="AM261" s="4" t="str">
        <f>IF($H261=0,"",VLOOKUP($G261,Data!$G$3:$BA$2935,32,FALSE))</f>
        <v/>
      </c>
      <c r="AN261" s="4" t="str">
        <f>IF($H261=0,"",VLOOKUP($G261,Data!$G$3:$BA$2935,33,FALSE))</f>
        <v/>
      </c>
      <c r="AO261" s="4" t="str">
        <f>IF($H261=0,"",VLOOKUP($G261,Data!$G$3:$BA$2935,34,FALSE))</f>
        <v/>
      </c>
      <c r="AP261" s="4" t="str">
        <f>IF($H261=0,"",VLOOKUP($G261,Data!$G$3:$BA$2935,35,FALSE))</f>
        <v/>
      </c>
      <c r="AQ261" s="4" t="str">
        <f>IF($H261=0,"",VLOOKUP($G261,Data!$G$3:$BA$2935,36,FALSE))</f>
        <v/>
      </c>
      <c r="AR261" s="4" t="str">
        <f>IF($H261=0,"",VLOOKUP($G261,Data!$G$3:$BA$2935,37,FALSE))</f>
        <v/>
      </c>
      <c r="AS261" s="4" t="str">
        <f>IF($H261=0,"",VLOOKUP($G261,Data!$G$3:$BA$2935,38,FALSE))</f>
        <v/>
      </c>
      <c r="AT261" s="4" t="str">
        <f>IF($H261=0,"",VLOOKUP($G261,Data!$G$3:$BA$2935,39,FALSE))</f>
        <v/>
      </c>
    </row>
    <row r="262" spans="1:46" x14ac:dyDescent="0.25">
      <c r="A262" s="4">
        <f>PSSE!A264</f>
        <v>955021</v>
      </c>
      <c r="B262" s="4" t="str">
        <f>PSSE!B264</f>
        <v>DAKRINH_H1</v>
      </c>
      <c r="C262" s="4">
        <f>PSSE!D264</f>
        <v>13.8</v>
      </c>
      <c r="D262" s="4">
        <f>PSSE!E264</f>
        <v>75</v>
      </c>
      <c r="E262" s="4" t="str">
        <f>PSSE!F264</f>
        <v>TD</v>
      </c>
      <c r="F262" s="4">
        <f>PSSE!G264</f>
        <v>1</v>
      </c>
      <c r="G262" s="4" t="str">
        <f t="shared" si="4"/>
        <v>GEN13.875TD1</v>
      </c>
      <c r="H262" s="4">
        <f>COUNTIF(Data!$G$3:$BA$2935,GEN!$G262)</f>
        <v>1</v>
      </c>
      <c r="I262" s="4" t="str">
        <f>IF($H262=0,"",VLOOKUP($G262,Data!$G$3:$BA$2935,2,FALSE))</f>
        <v>'GENSAL'</v>
      </c>
      <c r="J262" s="4">
        <f>PSSE!C264</f>
        <v>2</v>
      </c>
      <c r="K262" s="4">
        <f>IF($H262=0,"",VLOOKUP($G262,Data!$G$3:$BA$2935,4,FALSE))</f>
        <v>7.2</v>
      </c>
      <c r="L262" s="4">
        <f>IF($H262=0,"",VLOOKUP($G262,Data!$G$3:$BA$2935,5,FALSE))</f>
        <v>0.123</v>
      </c>
      <c r="M262" s="4">
        <f>IF($H262=0,"",VLOOKUP($G262,Data!$G$3:$BA$2935,6,FALSE))</f>
        <v>7.4999999999999997E-2</v>
      </c>
      <c r="N262" s="4">
        <f>IF($H262=0,"",VLOOKUP($G262,Data!$G$3:$BA$2935,7,FALSE))</f>
        <v>4.6769999999999996</v>
      </c>
      <c r="O262" s="4">
        <f>IF($H262=0,"",VLOOKUP($G262,Data!$G$3:$BA$2935,8,FALSE))</f>
        <v>0</v>
      </c>
      <c r="P262" s="4">
        <f>IF($H262=0,"",VLOOKUP($G262,Data!$G$3:$BA$2935,9,FALSE))</f>
        <v>0.87</v>
      </c>
      <c r="Q262" s="4">
        <f>IF($H262=0,"",VLOOKUP($G262,Data!$G$3:$BA$2935,10,FALSE))</f>
        <v>0.57999999999999996</v>
      </c>
      <c r="R262" s="4">
        <f>IF($H262=0,"",VLOOKUP($G262,Data!$G$3:$BA$2935,11,FALSE))</f>
        <v>0.27</v>
      </c>
      <c r="S262" s="4">
        <f>IF($H262=0,"",VLOOKUP($G262,Data!$G$3:$BA$2935,12,FALSE))</f>
        <v>0.22</v>
      </c>
      <c r="T262" s="4">
        <f>IF($H262=0,"",VLOOKUP($G262,Data!$G$3:$BA$2935,13,FALSE))</f>
        <v>0.11600000000000001</v>
      </c>
      <c r="U262" s="4">
        <f>IF($H262=0,"",VLOOKUP($G262,Data!$G$3:$BA$2935,14,FALSE))</f>
        <v>0.17799999999999999</v>
      </c>
      <c r="V262" s="4">
        <f>IF($H262=0,"",VLOOKUP($G262,Data!$G$3:$BA$2935,15,FALSE))</f>
        <v>0.59199999999999997</v>
      </c>
      <c r="W262" s="4" t="str">
        <f>IF($H262=0,"",VLOOKUP($G262,Data!$G$3:$BA$2935,16,FALSE))</f>
        <v>/</v>
      </c>
      <c r="X262" s="4" t="str">
        <f>IF($H262=0,"",VLOOKUP($G262,Data!$G$3:$BA$2935,17,FALSE))</f>
        <v>/</v>
      </c>
      <c r="Y262" s="4" t="str">
        <f>IF($H262=0,"",VLOOKUP($G262,Data!$G$3:$BA$2935,18,FALSE))</f>
        <v/>
      </c>
      <c r="Z262" s="4" t="str">
        <f>IF($H262=0,"",VLOOKUP($G262,Data!$G$3:$BA$2935,19,FALSE))</f>
        <v/>
      </c>
      <c r="AA262" s="4" t="str">
        <f>IF($H262=0,"",VLOOKUP($G262,Data!$G$3:$BA$2935,20,FALSE))</f>
        <v/>
      </c>
      <c r="AB262" s="4" t="str">
        <f>IF($H262=0,"",VLOOKUP($G262,Data!$G$3:$BA$2935,21,FALSE))</f>
        <v/>
      </c>
      <c r="AC262" s="4" t="str">
        <f>IF($H262=0,"",VLOOKUP($G262,Data!$G$3:$BA$2935,22,FALSE))</f>
        <v/>
      </c>
      <c r="AD262" s="4" t="str">
        <f>IF($H262=0,"",VLOOKUP($G262,Data!$G$3:$BA$2935,23,FALSE))</f>
        <v/>
      </c>
      <c r="AE262" s="4" t="str">
        <f>IF($H262=0,"",VLOOKUP($G262,Data!$G$3:$BA$2935,24,FALSE))</f>
        <v/>
      </c>
      <c r="AF262" s="4" t="str">
        <f>IF($H262=0,"",VLOOKUP($G262,Data!$G$3:$BA$2935,25,FALSE))</f>
        <v/>
      </c>
      <c r="AG262" s="4" t="str">
        <f>IF($H262=0,"",VLOOKUP($G262,Data!$G$3:$BA$2935,26,FALSE))</f>
        <v/>
      </c>
      <c r="AH262" s="4" t="str">
        <f>IF($H262=0,"",VLOOKUP($G262,Data!$G$3:$BA$2935,27,FALSE))</f>
        <v/>
      </c>
      <c r="AI262" s="4" t="str">
        <f>IF($H262=0,"",VLOOKUP($G262,Data!$G$3:$BA$2935,28,FALSE))</f>
        <v/>
      </c>
      <c r="AJ262" s="4" t="str">
        <f>IF($H262=0,"",VLOOKUP($G262,Data!$G$3:$BA$2935,29,FALSE))</f>
        <v/>
      </c>
      <c r="AK262" s="4" t="str">
        <f>IF($H262=0,"",VLOOKUP($G262,Data!$G$3:$BA$2935,30,FALSE))</f>
        <v/>
      </c>
      <c r="AL262" s="4" t="str">
        <f>IF($H262=0,"",VLOOKUP($G262,Data!$G$3:$BA$2935,31,FALSE))</f>
        <v/>
      </c>
      <c r="AM262" s="4" t="str">
        <f>IF($H262=0,"",VLOOKUP($G262,Data!$G$3:$BA$2935,32,FALSE))</f>
        <v/>
      </c>
      <c r="AN262" s="4" t="str">
        <f>IF($H262=0,"",VLOOKUP($G262,Data!$G$3:$BA$2935,33,FALSE))</f>
        <v/>
      </c>
      <c r="AO262" s="4" t="str">
        <f>IF($H262=0,"",VLOOKUP($G262,Data!$G$3:$BA$2935,34,FALSE))</f>
        <v/>
      </c>
      <c r="AP262" s="4" t="str">
        <f>IF($H262=0,"",VLOOKUP($G262,Data!$G$3:$BA$2935,35,FALSE))</f>
        <v/>
      </c>
      <c r="AQ262" s="4" t="str">
        <f>IF($H262=0,"",VLOOKUP($G262,Data!$G$3:$BA$2935,36,FALSE))</f>
        <v/>
      </c>
      <c r="AR262" s="4" t="str">
        <f>IF($H262=0,"",VLOOKUP($G262,Data!$G$3:$BA$2935,37,FALSE))</f>
        <v/>
      </c>
      <c r="AS262" s="4" t="str">
        <f>IF($H262=0,"",VLOOKUP($G262,Data!$G$3:$BA$2935,38,FALSE))</f>
        <v/>
      </c>
      <c r="AT262" s="4" t="str">
        <f>IF($H262=0,"",VLOOKUP($G262,Data!$G$3:$BA$2935,39,FALSE))</f>
        <v/>
      </c>
    </row>
    <row r="263" spans="1:46" x14ac:dyDescent="0.25">
      <c r="A263" s="4">
        <f>PSSE!A265</f>
        <v>955022</v>
      </c>
      <c r="B263" s="4" t="str">
        <f>PSSE!B265</f>
        <v>DAKRINH_H2</v>
      </c>
      <c r="C263" s="4">
        <f>PSSE!D265</f>
        <v>13.8</v>
      </c>
      <c r="D263" s="4">
        <f>PSSE!E265</f>
        <v>75</v>
      </c>
      <c r="E263" s="4" t="str">
        <f>PSSE!F265</f>
        <v>TD</v>
      </c>
      <c r="F263" s="4">
        <f>PSSE!G265</f>
        <v>1</v>
      </c>
      <c r="G263" s="4" t="str">
        <f t="shared" si="4"/>
        <v>GEN13.875TD1</v>
      </c>
      <c r="H263" s="4">
        <f>COUNTIF(Data!$G$3:$BA$2935,GEN!$G263)</f>
        <v>1</v>
      </c>
      <c r="I263" s="4" t="str">
        <f>IF($H263=0,"",VLOOKUP($G263,Data!$G$3:$BA$2935,2,FALSE))</f>
        <v>'GENSAL'</v>
      </c>
      <c r="J263" s="4">
        <f>PSSE!C265</f>
        <v>1</v>
      </c>
      <c r="K263" s="4">
        <f>IF($H263=0,"",VLOOKUP($G263,Data!$G$3:$BA$2935,4,FALSE))</f>
        <v>7.2</v>
      </c>
      <c r="L263" s="4">
        <f>IF($H263=0,"",VLOOKUP($G263,Data!$G$3:$BA$2935,5,FALSE))</f>
        <v>0.123</v>
      </c>
      <c r="M263" s="4">
        <f>IF($H263=0,"",VLOOKUP($G263,Data!$G$3:$BA$2935,6,FALSE))</f>
        <v>7.4999999999999997E-2</v>
      </c>
      <c r="N263" s="4">
        <f>IF($H263=0,"",VLOOKUP($G263,Data!$G$3:$BA$2935,7,FALSE))</f>
        <v>4.6769999999999996</v>
      </c>
      <c r="O263" s="4">
        <f>IF($H263=0,"",VLOOKUP($G263,Data!$G$3:$BA$2935,8,FALSE))</f>
        <v>0</v>
      </c>
      <c r="P263" s="4">
        <f>IF($H263=0,"",VLOOKUP($G263,Data!$G$3:$BA$2935,9,FALSE))</f>
        <v>0.87</v>
      </c>
      <c r="Q263" s="4">
        <f>IF($H263=0,"",VLOOKUP($G263,Data!$G$3:$BA$2935,10,FALSE))</f>
        <v>0.57999999999999996</v>
      </c>
      <c r="R263" s="4">
        <f>IF($H263=0,"",VLOOKUP($G263,Data!$G$3:$BA$2935,11,FALSE))</f>
        <v>0.27</v>
      </c>
      <c r="S263" s="4">
        <f>IF($H263=0,"",VLOOKUP($G263,Data!$G$3:$BA$2935,12,FALSE))</f>
        <v>0.22</v>
      </c>
      <c r="T263" s="4">
        <f>IF($H263=0,"",VLOOKUP($G263,Data!$G$3:$BA$2935,13,FALSE))</f>
        <v>0.11600000000000001</v>
      </c>
      <c r="U263" s="4">
        <f>IF($H263=0,"",VLOOKUP($G263,Data!$G$3:$BA$2935,14,FALSE))</f>
        <v>0.17799999999999999</v>
      </c>
      <c r="V263" s="4">
        <f>IF($H263=0,"",VLOOKUP($G263,Data!$G$3:$BA$2935,15,FALSE))</f>
        <v>0.59199999999999997</v>
      </c>
      <c r="W263" s="4" t="str">
        <f>IF($H263=0,"",VLOOKUP($G263,Data!$G$3:$BA$2935,16,FALSE))</f>
        <v>/</v>
      </c>
      <c r="X263" s="4" t="str">
        <f>IF($H263=0,"",VLOOKUP($G263,Data!$G$3:$BA$2935,17,FALSE))</f>
        <v>/</v>
      </c>
      <c r="Y263" s="4" t="str">
        <f>IF($H263=0,"",VLOOKUP($G263,Data!$G$3:$BA$2935,18,FALSE))</f>
        <v/>
      </c>
      <c r="Z263" s="4" t="str">
        <f>IF($H263=0,"",VLOOKUP($G263,Data!$G$3:$BA$2935,19,FALSE))</f>
        <v/>
      </c>
      <c r="AA263" s="4" t="str">
        <f>IF($H263=0,"",VLOOKUP($G263,Data!$G$3:$BA$2935,20,FALSE))</f>
        <v/>
      </c>
      <c r="AB263" s="4" t="str">
        <f>IF($H263=0,"",VLOOKUP($G263,Data!$G$3:$BA$2935,21,FALSE))</f>
        <v/>
      </c>
      <c r="AC263" s="4" t="str">
        <f>IF($H263=0,"",VLOOKUP($G263,Data!$G$3:$BA$2935,22,FALSE))</f>
        <v/>
      </c>
      <c r="AD263" s="4" t="str">
        <f>IF($H263=0,"",VLOOKUP($G263,Data!$G$3:$BA$2935,23,FALSE))</f>
        <v/>
      </c>
      <c r="AE263" s="4" t="str">
        <f>IF($H263=0,"",VLOOKUP($G263,Data!$G$3:$BA$2935,24,FALSE))</f>
        <v/>
      </c>
      <c r="AF263" s="4" t="str">
        <f>IF($H263=0,"",VLOOKUP($G263,Data!$G$3:$BA$2935,25,FALSE))</f>
        <v/>
      </c>
      <c r="AG263" s="4" t="str">
        <f>IF($H263=0,"",VLOOKUP($G263,Data!$G$3:$BA$2935,26,FALSE))</f>
        <v/>
      </c>
      <c r="AH263" s="4" t="str">
        <f>IF($H263=0,"",VLOOKUP($G263,Data!$G$3:$BA$2935,27,FALSE))</f>
        <v/>
      </c>
      <c r="AI263" s="4" t="str">
        <f>IF($H263=0,"",VLOOKUP($G263,Data!$G$3:$BA$2935,28,FALSE))</f>
        <v/>
      </c>
      <c r="AJ263" s="4" t="str">
        <f>IF($H263=0,"",VLOOKUP($G263,Data!$G$3:$BA$2935,29,FALSE))</f>
        <v/>
      </c>
      <c r="AK263" s="4" t="str">
        <f>IF($H263=0,"",VLOOKUP($G263,Data!$G$3:$BA$2935,30,FALSE))</f>
        <v/>
      </c>
      <c r="AL263" s="4" t="str">
        <f>IF($H263=0,"",VLOOKUP($G263,Data!$G$3:$BA$2935,31,FALSE))</f>
        <v/>
      </c>
      <c r="AM263" s="4" t="str">
        <f>IF($H263=0,"",VLOOKUP($G263,Data!$G$3:$BA$2935,32,FALSE))</f>
        <v/>
      </c>
      <c r="AN263" s="4" t="str">
        <f>IF($H263=0,"",VLOOKUP($G263,Data!$G$3:$BA$2935,33,FALSE))</f>
        <v/>
      </c>
      <c r="AO263" s="4" t="str">
        <f>IF($H263=0,"",VLOOKUP($G263,Data!$G$3:$BA$2935,34,FALSE))</f>
        <v/>
      </c>
      <c r="AP263" s="4" t="str">
        <f>IF($H263=0,"",VLOOKUP($G263,Data!$G$3:$BA$2935,35,FALSE))</f>
        <v/>
      </c>
      <c r="AQ263" s="4" t="str">
        <f>IF($H263=0,"",VLOOKUP($G263,Data!$G$3:$BA$2935,36,FALSE))</f>
        <v/>
      </c>
      <c r="AR263" s="4" t="str">
        <f>IF($H263=0,"",VLOOKUP($G263,Data!$G$3:$BA$2935,37,FALSE))</f>
        <v/>
      </c>
      <c r="AS263" s="4" t="str">
        <f>IF($H263=0,"",VLOOKUP($G263,Data!$G$3:$BA$2935,38,FALSE))</f>
        <v/>
      </c>
      <c r="AT263" s="4" t="str">
        <f>IF($H263=0,"",VLOOKUP($G263,Data!$G$3:$BA$2935,39,FALSE))</f>
        <v/>
      </c>
    </row>
    <row r="264" spans="1:46" x14ac:dyDescent="0.25">
      <c r="A264" s="4">
        <f>PSSE!A266</f>
        <v>956011</v>
      </c>
      <c r="B264" s="4" t="str">
        <f>PSSE!B266</f>
        <v>DONGNAI3_H1</v>
      </c>
      <c r="C264" s="4">
        <f>PSSE!D266</f>
        <v>13.8</v>
      </c>
      <c r="D264" s="4">
        <f>PSSE!E266</f>
        <v>87</v>
      </c>
      <c r="E264" s="4" t="str">
        <f>PSSE!F266</f>
        <v>TD</v>
      </c>
      <c r="F264" s="4">
        <f>PSSE!G266</f>
        <v>1</v>
      </c>
      <c r="G264" s="4" t="str">
        <f t="shared" si="4"/>
        <v>GEN13.887TD1</v>
      </c>
      <c r="H264" s="4">
        <f>COUNTIF(Data!$G$3:$BA$2935,GEN!$G264)</f>
        <v>1</v>
      </c>
      <c r="I264" s="4" t="str">
        <f>IF($H264=0,"",VLOOKUP($G264,Data!$G$3:$BA$2935,2,FALSE))</f>
        <v>'GENSAL'</v>
      </c>
      <c r="J264" s="4">
        <f>PSSE!C266</f>
        <v>1</v>
      </c>
      <c r="K264" s="4">
        <f>IF($H264=0,"",VLOOKUP($G264,Data!$G$3:$BA$2935,4,FALSE))</f>
        <v>6.87</v>
      </c>
      <c r="L264" s="4">
        <f>IF($H264=0,"",VLOOKUP($G264,Data!$G$3:$BA$2935,5,FALSE))</f>
        <v>5.6000000000000001E-2</v>
      </c>
      <c r="M264" s="4">
        <f>IF($H264=0,"",VLOOKUP($G264,Data!$G$3:$BA$2935,6,FALSE))</f>
        <v>7.0999999999999994E-2</v>
      </c>
      <c r="N264" s="4">
        <f>IF($H264=0,"",VLOOKUP($G264,Data!$G$3:$BA$2935,7,FALSE))</f>
        <v>3.76</v>
      </c>
      <c r="O264" s="4">
        <f>IF($H264=0,"",VLOOKUP($G264,Data!$G$3:$BA$2935,8,FALSE))</f>
        <v>0.5</v>
      </c>
      <c r="P264" s="4">
        <f>IF($H264=0,"",VLOOKUP($G264,Data!$G$3:$BA$2935,9,FALSE))</f>
        <v>1.0429999999999999</v>
      </c>
      <c r="Q264" s="4">
        <f>IF($H264=0,"",VLOOKUP($G264,Data!$G$3:$BA$2935,10,FALSE))</f>
        <v>0.82</v>
      </c>
      <c r="R264" s="4">
        <f>IF($H264=0,"",VLOOKUP($G264,Data!$G$3:$BA$2935,11,FALSE))</f>
        <v>0.47399999999999998</v>
      </c>
      <c r="S264" s="4">
        <f>IF($H264=0,"",VLOOKUP($G264,Data!$G$3:$BA$2935,12,FALSE))</f>
        <v>0.22</v>
      </c>
      <c r="T264" s="4">
        <f>IF($H264=0,"",VLOOKUP($G264,Data!$G$3:$BA$2935,13,FALSE))</f>
        <v>0.12</v>
      </c>
      <c r="U264" s="4">
        <f>IF($H264=0,"",VLOOKUP($G264,Data!$G$3:$BA$2935,14,FALSE))</f>
        <v>7.4999999999999997E-2</v>
      </c>
      <c r="V264" s="4">
        <f>IF($H264=0,"",VLOOKUP($G264,Data!$G$3:$BA$2935,15,FALSE))</f>
        <v>0.27200000000000002</v>
      </c>
      <c r="W264" s="4" t="str">
        <f>IF($H264=0,"",VLOOKUP($G264,Data!$G$3:$BA$2935,16,FALSE))</f>
        <v>/</v>
      </c>
      <c r="X264" s="4" t="str">
        <f>IF($H264=0,"",VLOOKUP($G264,Data!$G$3:$BA$2935,17,FALSE))</f>
        <v>/</v>
      </c>
      <c r="Y264" s="4" t="str">
        <f>IF($H264=0,"",VLOOKUP($G264,Data!$G$3:$BA$2935,18,FALSE))</f>
        <v/>
      </c>
      <c r="Z264" s="4" t="str">
        <f>IF($H264=0,"",VLOOKUP($G264,Data!$G$3:$BA$2935,19,FALSE))</f>
        <v/>
      </c>
      <c r="AA264" s="4" t="str">
        <f>IF($H264=0,"",VLOOKUP($G264,Data!$G$3:$BA$2935,20,FALSE))</f>
        <v/>
      </c>
      <c r="AB264" s="4" t="str">
        <f>IF($H264=0,"",VLOOKUP($G264,Data!$G$3:$BA$2935,21,FALSE))</f>
        <v/>
      </c>
      <c r="AC264" s="4" t="str">
        <f>IF($H264=0,"",VLOOKUP($G264,Data!$G$3:$BA$2935,22,FALSE))</f>
        <v/>
      </c>
      <c r="AD264" s="4" t="str">
        <f>IF($H264=0,"",VLOOKUP($G264,Data!$G$3:$BA$2935,23,FALSE))</f>
        <v/>
      </c>
      <c r="AE264" s="4" t="str">
        <f>IF($H264=0,"",VLOOKUP($G264,Data!$G$3:$BA$2935,24,FALSE))</f>
        <v/>
      </c>
      <c r="AF264" s="4" t="str">
        <f>IF($H264=0,"",VLOOKUP($G264,Data!$G$3:$BA$2935,25,FALSE))</f>
        <v/>
      </c>
      <c r="AG264" s="4" t="str">
        <f>IF($H264=0,"",VLOOKUP($G264,Data!$G$3:$BA$2935,26,FALSE))</f>
        <v/>
      </c>
      <c r="AH264" s="4" t="str">
        <f>IF($H264=0,"",VLOOKUP($G264,Data!$G$3:$BA$2935,27,FALSE))</f>
        <v/>
      </c>
      <c r="AI264" s="4" t="str">
        <f>IF($H264=0,"",VLOOKUP($G264,Data!$G$3:$BA$2935,28,FALSE))</f>
        <v/>
      </c>
      <c r="AJ264" s="4" t="str">
        <f>IF($H264=0,"",VLOOKUP($G264,Data!$G$3:$BA$2935,29,FALSE))</f>
        <v/>
      </c>
      <c r="AK264" s="4" t="str">
        <f>IF($H264=0,"",VLOOKUP($G264,Data!$G$3:$BA$2935,30,FALSE))</f>
        <v/>
      </c>
      <c r="AL264" s="4" t="str">
        <f>IF($H264=0,"",VLOOKUP($G264,Data!$G$3:$BA$2935,31,FALSE))</f>
        <v/>
      </c>
      <c r="AM264" s="4" t="str">
        <f>IF($H264=0,"",VLOOKUP($G264,Data!$G$3:$BA$2935,32,FALSE))</f>
        <v/>
      </c>
      <c r="AN264" s="4" t="str">
        <f>IF($H264=0,"",VLOOKUP($G264,Data!$G$3:$BA$2935,33,FALSE))</f>
        <v/>
      </c>
      <c r="AO264" s="4" t="str">
        <f>IF($H264=0,"",VLOOKUP($G264,Data!$G$3:$BA$2935,34,FALSE))</f>
        <v/>
      </c>
      <c r="AP264" s="4" t="str">
        <f>IF($H264=0,"",VLOOKUP($G264,Data!$G$3:$BA$2935,35,FALSE))</f>
        <v/>
      </c>
      <c r="AQ264" s="4" t="str">
        <f>IF($H264=0,"",VLOOKUP($G264,Data!$G$3:$BA$2935,36,FALSE))</f>
        <v/>
      </c>
      <c r="AR264" s="4" t="str">
        <f>IF($H264=0,"",VLOOKUP($G264,Data!$G$3:$BA$2935,37,FALSE))</f>
        <v/>
      </c>
      <c r="AS264" s="4" t="str">
        <f>IF($H264=0,"",VLOOKUP($G264,Data!$G$3:$BA$2935,38,FALSE))</f>
        <v/>
      </c>
      <c r="AT264" s="4" t="str">
        <f>IF($H264=0,"",VLOOKUP($G264,Data!$G$3:$BA$2935,39,FALSE))</f>
        <v/>
      </c>
    </row>
    <row r="265" spans="1:46" x14ac:dyDescent="0.25">
      <c r="A265" s="4">
        <f>PSSE!A267</f>
        <v>956012</v>
      </c>
      <c r="B265" s="4" t="str">
        <f>PSSE!B267</f>
        <v>DONGNAI3_H2</v>
      </c>
      <c r="C265" s="4">
        <f>PSSE!D267</f>
        <v>13.8</v>
      </c>
      <c r="D265" s="4">
        <f>PSSE!E267</f>
        <v>87</v>
      </c>
      <c r="E265" s="4" t="str">
        <f>PSSE!F267</f>
        <v>TD</v>
      </c>
      <c r="F265" s="4">
        <f>PSSE!G267</f>
        <v>1</v>
      </c>
      <c r="G265" s="4" t="str">
        <f t="shared" si="4"/>
        <v>GEN13.887TD1</v>
      </c>
      <c r="H265" s="4">
        <f>COUNTIF(Data!$G$3:$BA$2935,GEN!$G265)</f>
        <v>1</v>
      </c>
      <c r="I265" s="4" t="str">
        <f>IF($H265=0,"",VLOOKUP($G265,Data!$G$3:$BA$2935,2,FALSE))</f>
        <v>'GENSAL'</v>
      </c>
      <c r="J265" s="4">
        <f>PSSE!C267</f>
        <v>1</v>
      </c>
      <c r="K265" s="4">
        <f>IF($H265=0,"",VLOOKUP($G265,Data!$G$3:$BA$2935,4,FALSE))</f>
        <v>6.87</v>
      </c>
      <c r="L265" s="4">
        <f>IF($H265=0,"",VLOOKUP($G265,Data!$G$3:$BA$2935,5,FALSE))</f>
        <v>5.6000000000000001E-2</v>
      </c>
      <c r="M265" s="4">
        <f>IF($H265=0,"",VLOOKUP($G265,Data!$G$3:$BA$2935,6,FALSE))</f>
        <v>7.0999999999999994E-2</v>
      </c>
      <c r="N265" s="4">
        <f>IF($H265=0,"",VLOOKUP($G265,Data!$G$3:$BA$2935,7,FALSE))</f>
        <v>3.76</v>
      </c>
      <c r="O265" s="4">
        <f>IF($H265=0,"",VLOOKUP($G265,Data!$G$3:$BA$2935,8,FALSE))</f>
        <v>0.5</v>
      </c>
      <c r="P265" s="4">
        <f>IF($H265=0,"",VLOOKUP($G265,Data!$G$3:$BA$2935,9,FALSE))</f>
        <v>1.0429999999999999</v>
      </c>
      <c r="Q265" s="4">
        <f>IF($H265=0,"",VLOOKUP($G265,Data!$G$3:$BA$2935,10,FALSE))</f>
        <v>0.82</v>
      </c>
      <c r="R265" s="4">
        <f>IF($H265=0,"",VLOOKUP($G265,Data!$G$3:$BA$2935,11,FALSE))</f>
        <v>0.47399999999999998</v>
      </c>
      <c r="S265" s="4">
        <f>IF($H265=0,"",VLOOKUP($G265,Data!$G$3:$BA$2935,12,FALSE))</f>
        <v>0.22</v>
      </c>
      <c r="T265" s="4">
        <f>IF($H265=0,"",VLOOKUP($G265,Data!$G$3:$BA$2935,13,FALSE))</f>
        <v>0.12</v>
      </c>
      <c r="U265" s="4">
        <f>IF($H265=0,"",VLOOKUP($G265,Data!$G$3:$BA$2935,14,FALSE))</f>
        <v>7.4999999999999997E-2</v>
      </c>
      <c r="V265" s="4">
        <f>IF($H265=0,"",VLOOKUP($G265,Data!$G$3:$BA$2935,15,FALSE))</f>
        <v>0.27200000000000002</v>
      </c>
      <c r="W265" s="4" t="str">
        <f>IF($H265=0,"",VLOOKUP($G265,Data!$G$3:$BA$2935,16,FALSE))</f>
        <v>/</v>
      </c>
      <c r="X265" s="4" t="str">
        <f>IF($H265=0,"",VLOOKUP($G265,Data!$G$3:$BA$2935,17,FALSE))</f>
        <v>/</v>
      </c>
      <c r="Y265" s="4" t="str">
        <f>IF($H265=0,"",VLOOKUP($G265,Data!$G$3:$BA$2935,18,FALSE))</f>
        <v/>
      </c>
      <c r="Z265" s="4" t="str">
        <f>IF($H265=0,"",VLOOKUP($G265,Data!$G$3:$BA$2935,19,FALSE))</f>
        <v/>
      </c>
      <c r="AA265" s="4" t="str">
        <f>IF($H265=0,"",VLOOKUP($G265,Data!$G$3:$BA$2935,20,FALSE))</f>
        <v/>
      </c>
      <c r="AB265" s="4" t="str">
        <f>IF($H265=0,"",VLOOKUP($G265,Data!$G$3:$BA$2935,21,FALSE))</f>
        <v/>
      </c>
      <c r="AC265" s="4" t="str">
        <f>IF($H265=0,"",VLOOKUP($G265,Data!$G$3:$BA$2935,22,FALSE))</f>
        <v/>
      </c>
      <c r="AD265" s="4" t="str">
        <f>IF($H265=0,"",VLOOKUP($G265,Data!$G$3:$BA$2935,23,FALSE))</f>
        <v/>
      </c>
      <c r="AE265" s="4" t="str">
        <f>IF($H265=0,"",VLOOKUP($G265,Data!$G$3:$BA$2935,24,FALSE))</f>
        <v/>
      </c>
      <c r="AF265" s="4" t="str">
        <f>IF($H265=0,"",VLOOKUP($G265,Data!$G$3:$BA$2935,25,FALSE))</f>
        <v/>
      </c>
      <c r="AG265" s="4" t="str">
        <f>IF($H265=0,"",VLOOKUP($G265,Data!$G$3:$BA$2935,26,FALSE))</f>
        <v/>
      </c>
      <c r="AH265" s="4" t="str">
        <f>IF($H265=0,"",VLOOKUP($G265,Data!$G$3:$BA$2935,27,FALSE))</f>
        <v/>
      </c>
      <c r="AI265" s="4" t="str">
        <f>IF($H265=0,"",VLOOKUP($G265,Data!$G$3:$BA$2935,28,FALSE))</f>
        <v/>
      </c>
      <c r="AJ265" s="4" t="str">
        <f>IF($H265=0,"",VLOOKUP($G265,Data!$G$3:$BA$2935,29,FALSE))</f>
        <v/>
      </c>
      <c r="AK265" s="4" t="str">
        <f>IF($H265=0,"",VLOOKUP($G265,Data!$G$3:$BA$2935,30,FALSE))</f>
        <v/>
      </c>
      <c r="AL265" s="4" t="str">
        <f>IF($H265=0,"",VLOOKUP($G265,Data!$G$3:$BA$2935,31,FALSE))</f>
        <v/>
      </c>
      <c r="AM265" s="4" t="str">
        <f>IF($H265=0,"",VLOOKUP($G265,Data!$G$3:$BA$2935,32,FALSE))</f>
        <v/>
      </c>
      <c r="AN265" s="4" t="str">
        <f>IF($H265=0,"",VLOOKUP($G265,Data!$G$3:$BA$2935,33,FALSE))</f>
        <v/>
      </c>
      <c r="AO265" s="4" t="str">
        <f>IF($H265=0,"",VLOOKUP($G265,Data!$G$3:$BA$2935,34,FALSE))</f>
        <v/>
      </c>
      <c r="AP265" s="4" t="str">
        <f>IF($H265=0,"",VLOOKUP($G265,Data!$G$3:$BA$2935,35,FALSE))</f>
        <v/>
      </c>
      <c r="AQ265" s="4" t="str">
        <f>IF($H265=0,"",VLOOKUP($G265,Data!$G$3:$BA$2935,36,FALSE))</f>
        <v/>
      </c>
      <c r="AR265" s="4" t="str">
        <f>IF($H265=0,"",VLOOKUP($G265,Data!$G$3:$BA$2935,37,FALSE))</f>
        <v/>
      </c>
      <c r="AS265" s="4" t="str">
        <f>IF($H265=0,"",VLOOKUP($G265,Data!$G$3:$BA$2935,38,FALSE))</f>
        <v/>
      </c>
      <c r="AT265" s="4" t="str">
        <f>IF($H265=0,"",VLOOKUP($G265,Data!$G$3:$BA$2935,39,FALSE))</f>
        <v/>
      </c>
    </row>
    <row r="266" spans="1:46" x14ac:dyDescent="0.25">
      <c r="A266" s="4">
        <f>PSSE!A268</f>
        <v>956021</v>
      </c>
      <c r="B266" s="4" t="str">
        <f>PSSE!B268</f>
        <v>BUONTUASA_H1</v>
      </c>
      <c r="C266" s="4">
        <f>PSSE!D268</f>
        <v>10.5</v>
      </c>
      <c r="D266" s="4">
        <f>PSSE!E268</f>
        <v>55</v>
      </c>
      <c r="E266" s="4" t="str">
        <f>PSSE!F268</f>
        <v>TD</v>
      </c>
      <c r="F266" s="4">
        <f>PSSE!G268</f>
        <v>1</v>
      </c>
      <c r="G266" s="4" t="str">
        <f t="shared" si="4"/>
        <v>GEN10.555TD1</v>
      </c>
      <c r="H266" s="4">
        <f>COUNTIF(Data!$G$3:$BA$2935,GEN!$G266)</f>
        <v>1</v>
      </c>
      <c r="I266" s="4" t="str">
        <f>IF($H266=0,"",VLOOKUP($G266,Data!$G$3:$BA$2935,2,FALSE))</f>
        <v>'GENSAL'</v>
      </c>
      <c r="J266" s="4">
        <f>PSSE!C268</f>
        <v>1</v>
      </c>
      <c r="K266" s="4">
        <f>IF($H266=0,"",VLOOKUP($G266,Data!$G$3:$BA$2935,4,FALSE))</f>
        <v>6.6</v>
      </c>
      <c r="L266" s="4">
        <f>IF($H266=0,"",VLOOKUP($G266,Data!$G$3:$BA$2935,5,FALSE))</f>
        <v>0.05</v>
      </c>
      <c r="M266" s="4">
        <f>IF($H266=0,"",VLOOKUP($G266,Data!$G$3:$BA$2935,6,FALSE))</f>
        <v>0.155</v>
      </c>
      <c r="N266" s="4">
        <f>IF($H266=0,"",VLOOKUP($G266,Data!$G$3:$BA$2935,7,FALSE))</f>
        <v>2</v>
      </c>
      <c r="O266" s="4">
        <f>IF($H266=0,"",VLOOKUP($G266,Data!$G$3:$BA$2935,8,FALSE))</f>
        <v>0</v>
      </c>
      <c r="P266" s="4">
        <f>IF($H266=0,"",VLOOKUP($G266,Data!$G$3:$BA$2935,9,FALSE))</f>
        <v>1.1299999999999999</v>
      </c>
      <c r="Q266" s="4">
        <f>IF($H266=0,"",VLOOKUP($G266,Data!$G$3:$BA$2935,10,FALSE))</f>
        <v>0.73399999999999999</v>
      </c>
      <c r="R266" s="4">
        <f>IF($H266=0,"",VLOOKUP($G266,Data!$G$3:$BA$2935,11,FALSE))</f>
        <v>0.26</v>
      </c>
      <c r="S266" s="4">
        <f>IF($H266=0,"",VLOOKUP($G266,Data!$G$3:$BA$2935,12,FALSE))</f>
        <v>0.28000000000000003</v>
      </c>
      <c r="T266" s="4">
        <f>IF($H266=0,"",VLOOKUP($G266,Data!$G$3:$BA$2935,13,FALSE))</f>
        <v>0.104</v>
      </c>
      <c r="U266" s="4">
        <f>IF($H266=0,"",VLOOKUP($G266,Data!$G$3:$BA$2935,14,FALSE))</f>
        <v>0.19400000000000001</v>
      </c>
      <c r="V266" s="4">
        <f>IF($H266=0,"",VLOOKUP($G266,Data!$G$3:$BA$2935,15,FALSE))</f>
        <v>0.68500000000000005</v>
      </c>
      <c r="W266" s="4" t="str">
        <f>IF($H266=0,"",VLOOKUP($G266,Data!$G$3:$BA$2935,16,FALSE))</f>
        <v>/</v>
      </c>
      <c r="X266" s="4" t="str">
        <f>IF($H266=0,"",VLOOKUP($G266,Data!$G$3:$BA$2935,17,FALSE))</f>
        <v>/</v>
      </c>
      <c r="Y266" s="4" t="str">
        <f>IF($H266=0,"",VLOOKUP($G266,Data!$G$3:$BA$2935,18,FALSE))</f>
        <v/>
      </c>
      <c r="Z266" s="4" t="str">
        <f>IF($H266=0,"",VLOOKUP($G266,Data!$G$3:$BA$2935,19,FALSE))</f>
        <v/>
      </c>
      <c r="AA266" s="4" t="str">
        <f>IF($H266=0,"",VLOOKUP($G266,Data!$G$3:$BA$2935,20,FALSE))</f>
        <v/>
      </c>
      <c r="AB266" s="4" t="str">
        <f>IF($H266=0,"",VLOOKUP($G266,Data!$G$3:$BA$2935,21,FALSE))</f>
        <v/>
      </c>
      <c r="AC266" s="4" t="str">
        <f>IF($H266=0,"",VLOOKUP($G266,Data!$G$3:$BA$2935,22,FALSE))</f>
        <v/>
      </c>
      <c r="AD266" s="4" t="str">
        <f>IF($H266=0,"",VLOOKUP($G266,Data!$G$3:$BA$2935,23,FALSE))</f>
        <v/>
      </c>
      <c r="AE266" s="4" t="str">
        <f>IF($H266=0,"",VLOOKUP($G266,Data!$G$3:$BA$2935,24,FALSE))</f>
        <v/>
      </c>
      <c r="AF266" s="4" t="str">
        <f>IF($H266=0,"",VLOOKUP($G266,Data!$G$3:$BA$2935,25,FALSE))</f>
        <v/>
      </c>
      <c r="AG266" s="4" t="str">
        <f>IF($H266=0,"",VLOOKUP($G266,Data!$G$3:$BA$2935,26,FALSE))</f>
        <v/>
      </c>
      <c r="AH266" s="4" t="str">
        <f>IF($H266=0,"",VLOOKUP($G266,Data!$G$3:$BA$2935,27,FALSE))</f>
        <v/>
      </c>
      <c r="AI266" s="4" t="str">
        <f>IF($H266=0,"",VLOOKUP($G266,Data!$G$3:$BA$2935,28,FALSE))</f>
        <v/>
      </c>
      <c r="AJ266" s="4" t="str">
        <f>IF($H266=0,"",VLOOKUP($G266,Data!$G$3:$BA$2935,29,FALSE))</f>
        <v/>
      </c>
      <c r="AK266" s="4" t="str">
        <f>IF($H266=0,"",VLOOKUP($G266,Data!$G$3:$BA$2935,30,FALSE))</f>
        <v/>
      </c>
      <c r="AL266" s="4" t="str">
        <f>IF($H266=0,"",VLOOKUP($G266,Data!$G$3:$BA$2935,31,FALSE))</f>
        <v/>
      </c>
      <c r="AM266" s="4" t="str">
        <f>IF($H266=0,"",VLOOKUP($G266,Data!$G$3:$BA$2935,32,FALSE))</f>
        <v/>
      </c>
      <c r="AN266" s="4" t="str">
        <f>IF($H266=0,"",VLOOKUP($G266,Data!$G$3:$BA$2935,33,FALSE))</f>
        <v/>
      </c>
      <c r="AO266" s="4" t="str">
        <f>IF($H266=0,"",VLOOKUP($G266,Data!$G$3:$BA$2935,34,FALSE))</f>
        <v/>
      </c>
      <c r="AP266" s="4" t="str">
        <f>IF($H266=0,"",VLOOKUP($G266,Data!$G$3:$BA$2935,35,FALSE))</f>
        <v/>
      </c>
      <c r="AQ266" s="4" t="str">
        <f>IF($H266=0,"",VLOOKUP($G266,Data!$G$3:$BA$2935,36,FALSE))</f>
        <v/>
      </c>
      <c r="AR266" s="4" t="str">
        <f>IF($H266=0,"",VLOOKUP($G266,Data!$G$3:$BA$2935,37,FALSE))</f>
        <v/>
      </c>
      <c r="AS266" s="4" t="str">
        <f>IF($H266=0,"",VLOOKUP($G266,Data!$G$3:$BA$2935,38,FALSE))</f>
        <v/>
      </c>
      <c r="AT266" s="4" t="str">
        <f>IF($H266=0,"",VLOOKUP($G266,Data!$G$3:$BA$2935,39,FALSE))</f>
        <v/>
      </c>
    </row>
    <row r="267" spans="1:46" x14ac:dyDescent="0.25">
      <c r="A267" s="4">
        <f>PSSE!A269</f>
        <v>956022</v>
      </c>
      <c r="B267" s="4" t="str">
        <f>PSSE!B269</f>
        <v>BUONTUASA_H2</v>
      </c>
      <c r="C267" s="4">
        <f>PSSE!D269</f>
        <v>10.5</v>
      </c>
      <c r="D267" s="4">
        <f>PSSE!E269</f>
        <v>55</v>
      </c>
      <c r="E267" s="4" t="str">
        <f>PSSE!F269</f>
        <v>TD</v>
      </c>
      <c r="F267" s="4">
        <f>PSSE!G269</f>
        <v>1</v>
      </c>
      <c r="G267" s="4" t="str">
        <f t="shared" si="4"/>
        <v>GEN10.555TD1</v>
      </c>
      <c r="H267" s="4">
        <f>COUNTIF(Data!$G$3:$BA$2935,GEN!$G267)</f>
        <v>1</v>
      </c>
      <c r="I267" s="4" t="str">
        <f>IF($H267=0,"",VLOOKUP($G267,Data!$G$3:$BA$2935,2,FALSE))</f>
        <v>'GENSAL'</v>
      </c>
      <c r="J267" s="4">
        <f>PSSE!C269</f>
        <v>1</v>
      </c>
      <c r="K267" s="4">
        <f>IF($H267=0,"",VLOOKUP($G267,Data!$G$3:$BA$2935,4,FALSE))</f>
        <v>6.6</v>
      </c>
      <c r="L267" s="4">
        <f>IF($H267=0,"",VLOOKUP($G267,Data!$G$3:$BA$2935,5,FALSE))</f>
        <v>0.05</v>
      </c>
      <c r="M267" s="4">
        <f>IF($H267=0,"",VLOOKUP($G267,Data!$G$3:$BA$2935,6,FALSE))</f>
        <v>0.155</v>
      </c>
      <c r="N267" s="4">
        <f>IF($H267=0,"",VLOOKUP($G267,Data!$G$3:$BA$2935,7,FALSE))</f>
        <v>2</v>
      </c>
      <c r="O267" s="4">
        <f>IF($H267=0,"",VLOOKUP($G267,Data!$G$3:$BA$2935,8,FALSE))</f>
        <v>0</v>
      </c>
      <c r="P267" s="4">
        <f>IF($H267=0,"",VLOOKUP($G267,Data!$G$3:$BA$2935,9,FALSE))</f>
        <v>1.1299999999999999</v>
      </c>
      <c r="Q267" s="4">
        <f>IF($H267=0,"",VLOOKUP($G267,Data!$G$3:$BA$2935,10,FALSE))</f>
        <v>0.73399999999999999</v>
      </c>
      <c r="R267" s="4">
        <f>IF($H267=0,"",VLOOKUP($G267,Data!$G$3:$BA$2935,11,FALSE))</f>
        <v>0.26</v>
      </c>
      <c r="S267" s="4">
        <f>IF($H267=0,"",VLOOKUP($G267,Data!$G$3:$BA$2935,12,FALSE))</f>
        <v>0.28000000000000003</v>
      </c>
      <c r="T267" s="4">
        <f>IF($H267=0,"",VLOOKUP($G267,Data!$G$3:$BA$2935,13,FALSE))</f>
        <v>0.104</v>
      </c>
      <c r="U267" s="4">
        <f>IF($H267=0,"",VLOOKUP($G267,Data!$G$3:$BA$2935,14,FALSE))</f>
        <v>0.19400000000000001</v>
      </c>
      <c r="V267" s="4">
        <f>IF($H267=0,"",VLOOKUP($G267,Data!$G$3:$BA$2935,15,FALSE))</f>
        <v>0.68500000000000005</v>
      </c>
      <c r="W267" s="4" t="str">
        <f>IF($H267=0,"",VLOOKUP($G267,Data!$G$3:$BA$2935,16,FALSE))</f>
        <v>/</v>
      </c>
      <c r="X267" s="4" t="str">
        <f>IF($H267=0,"",VLOOKUP($G267,Data!$G$3:$BA$2935,17,FALSE))</f>
        <v>/</v>
      </c>
      <c r="Y267" s="4" t="str">
        <f>IF($H267=0,"",VLOOKUP($G267,Data!$G$3:$BA$2935,18,FALSE))</f>
        <v/>
      </c>
      <c r="Z267" s="4" t="str">
        <f>IF($H267=0,"",VLOOKUP($G267,Data!$G$3:$BA$2935,19,FALSE))</f>
        <v/>
      </c>
      <c r="AA267" s="4" t="str">
        <f>IF($H267=0,"",VLOOKUP($G267,Data!$G$3:$BA$2935,20,FALSE))</f>
        <v/>
      </c>
      <c r="AB267" s="4" t="str">
        <f>IF($H267=0,"",VLOOKUP($G267,Data!$G$3:$BA$2935,21,FALSE))</f>
        <v/>
      </c>
      <c r="AC267" s="4" t="str">
        <f>IF($H267=0,"",VLOOKUP($G267,Data!$G$3:$BA$2935,22,FALSE))</f>
        <v/>
      </c>
      <c r="AD267" s="4" t="str">
        <f>IF($H267=0,"",VLOOKUP($G267,Data!$G$3:$BA$2935,23,FALSE))</f>
        <v/>
      </c>
      <c r="AE267" s="4" t="str">
        <f>IF($H267=0,"",VLOOKUP($G267,Data!$G$3:$BA$2935,24,FALSE))</f>
        <v/>
      </c>
      <c r="AF267" s="4" t="str">
        <f>IF($H267=0,"",VLOOKUP($G267,Data!$G$3:$BA$2935,25,FALSE))</f>
        <v/>
      </c>
      <c r="AG267" s="4" t="str">
        <f>IF($H267=0,"",VLOOKUP($G267,Data!$G$3:$BA$2935,26,FALSE))</f>
        <v/>
      </c>
      <c r="AH267" s="4" t="str">
        <f>IF($H267=0,"",VLOOKUP($G267,Data!$G$3:$BA$2935,27,FALSE))</f>
        <v/>
      </c>
      <c r="AI267" s="4" t="str">
        <f>IF($H267=0,"",VLOOKUP($G267,Data!$G$3:$BA$2935,28,FALSE))</f>
        <v/>
      </c>
      <c r="AJ267" s="4" t="str">
        <f>IF($H267=0,"",VLOOKUP($G267,Data!$G$3:$BA$2935,29,FALSE))</f>
        <v/>
      </c>
      <c r="AK267" s="4" t="str">
        <f>IF($H267=0,"",VLOOKUP($G267,Data!$G$3:$BA$2935,30,FALSE))</f>
        <v/>
      </c>
      <c r="AL267" s="4" t="str">
        <f>IF($H267=0,"",VLOOKUP($G267,Data!$G$3:$BA$2935,31,FALSE))</f>
        <v/>
      </c>
      <c r="AM267" s="4" t="str">
        <f>IF($H267=0,"",VLOOKUP($G267,Data!$G$3:$BA$2935,32,FALSE))</f>
        <v/>
      </c>
      <c r="AN267" s="4" t="str">
        <f>IF($H267=0,"",VLOOKUP($G267,Data!$G$3:$BA$2935,33,FALSE))</f>
        <v/>
      </c>
      <c r="AO267" s="4" t="str">
        <f>IF($H267=0,"",VLOOKUP($G267,Data!$G$3:$BA$2935,34,FALSE))</f>
        <v/>
      </c>
      <c r="AP267" s="4" t="str">
        <f>IF($H267=0,"",VLOOKUP($G267,Data!$G$3:$BA$2935,35,FALSE))</f>
        <v/>
      </c>
      <c r="AQ267" s="4" t="str">
        <f>IF($H267=0,"",VLOOKUP($G267,Data!$G$3:$BA$2935,36,FALSE))</f>
        <v/>
      </c>
      <c r="AR267" s="4" t="str">
        <f>IF($H267=0,"",VLOOKUP($G267,Data!$G$3:$BA$2935,37,FALSE))</f>
        <v/>
      </c>
      <c r="AS267" s="4" t="str">
        <f>IF($H267=0,"",VLOOKUP($G267,Data!$G$3:$BA$2935,38,FALSE))</f>
        <v/>
      </c>
      <c r="AT267" s="4" t="str">
        <f>IF($H267=0,"",VLOOKUP($G267,Data!$G$3:$BA$2935,39,FALSE))</f>
        <v/>
      </c>
    </row>
    <row r="268" spans="1:46" x14ac:dyDescent="0.25">
      <c r="A268" s="4">
        <f>PSSE!A270</f>
        <v>956031</v>
      </c>
      <c r="B268" s="4" t="str">
        <f>PSSE!B270</f>
        <v>DONGNAI4_H1</v>
      </c>
      <c r="C268" s="4">
        <f>PSSE!D270</f>
        <v>15.8</v>
      </c>
      <c r="D268" s="4">
        <f>PSSE!E270</f>
        <v>170</v>
      </c>
      <c r="E268" s="4" t="str">
        <f>PSSE!F270</f>
        <v>TD</v>
      </c>
      <c r="F268" s="4">
        <f>PSSE!G270</f>
        <v>1</v>
      </c>
      <c r="G268" s="4" t="str">
        <f t="shared" si="4"/>
        <v>GEN15.8170TD1</v>
      </c>
      <c r="H268" s="4">
        <f>COUNTIF(Data!$G$3:$BA$2935,GEN!$G268)</f>
        <v>1</v>
      </c>
      <c r="I268" s="4" t="str">
        <f>IF($H268=0,"",VLOOKUP($G268,Data!$G$3:$BA$2935,2,FALSE))</f>
        <v>'GENSAL'</v>
      </c>
      <c r="J268" s="4">
        <f>PSSE!C270</f>
        <v>1</v>
      </c>
      <c r="K268" s="4">
        <f>IF($H268=0,"",VLOOKUP($G268,Data!$G$3:$BA$2935,4,FALSE))</f>
        <v>9.99</v>
      </c>
      <c r="L268" s="4">
        <f>IF($H268=0,"",VLOOKUP($G268,Data!$G$3:$BA$2935,5,FALSE))</f>
        <v>8.5000000000000006E-2</v>
      </c>
      <c r="M268" s="4">
        <f>IF($H268=0,"",VLOOKUP($G268,Data!$G$3:$BA$2935,6,FALSE))</f>
        <v>7.0000000000000007E-2</v>
      </c>
      <c r="N268" s="4">
        <f>IF($H268=0,"",VLOOKUP($G268,Data!$G$3:$BA$2935,7,FALSE))</f>
        <v>3.6</v>
      </c>
      <c r="O268" s="4">
        <f>IF($H268=0,"",VLOOKUP($G268,Data!$G$3:$BA$2935,8,FALSE))</f>
        <v>0.5</v>
      </c>
      <c r="P268" s="4">
        <f>IF($H268=0,"",VLOOKUP($G268,Data!$G$3:$BA$2935,9,FALSE))</f>
        <v>1.32</v>
      </c>
      <c r="Q268" s="4">
        <f>IF($H268=0,"",VLOOKUP($G268,Data!$G$3:$BA$2935,10,FALSE))</f>
        <v>0.85</v>
      </c>
      <c r="R268" s="4">
        <f>IF($H268=0,"",VLOOKUP($G268,Data!$G$3:$BA$2935,11,FALSE))</f>
        <v>0.34300000000000003</v>
      </c>
      <c r="S268" s="4">
        <f>IF($H268=0,"",VLOOKUP($G268,Data!$G$3:$BA$2935,12,FALSE))</f>
        <v>0.22</v>
      </c>
      <c r="T268" s="4">
        <f>IF($H268=0,"",VLOOKUP($G268,Data!$G$3:$BA$2935,13,FALSE))</f>
        <v>0.11</v>
      </c>
      <c r="U268" s="4">
        <f>IF($H268=0,"",VLOOKUP($G268,Data!$G$3:$BA$2935,14,FALSE))</f>
        <v>9.9000000000000005E-2</v>
      </c>
      <c r="V268" s="4">
        <f>IF($H268=0,"",VLOOKUP($G268,Data!$G$3:$BA$2935,15,FALSE))</f>
        <v>0.36</v>
      </c>
      <c r="W268" s="4" t="str">
        <f>IF($H268=0,"",VLOOKUP($G268,Data!$G$3:$BA$2935,16,FALSE))</f>
        <v>/</v>
      </c>
      <c r="X268" s="4" t="str">
        <f>IF($H268=0,"",VLOOKUP($G268,Data!$G$3:$BA$2935,17,FALSE))</f>
        <v>/</v>
      </c>
      <c r="Y268" s="4" t="str">
        <f>IF($H268=0,"",VLOOKUP($G268,Data!$G$3:$BA$2935,18,FALSE))</f>
        <v/>
      </c>
      <c r="Z268" s="4" t="str">
        <f>IF($H268=0,"",VLOOKUP($G268,Data!$G$3:$BA$2935,19,FALSE))</f>
        <v/>
      </c>
      <c r="AA268" s="4" t="str">
        <f>IF($H268=0,"",VLOOKUP($G268,Data!$G$3:$BA$2935,20,FALSE))</f>
        <v/>
      </c>
      <c r="AB268" s="4" t="str">
        <f>IF($H268=0,"",VLOOKUP($G268,Data!$G$3:$BA$2935,21,FALSE))</f>
        <v/>
      </c>
      <c r="AC268" s="4" t="str">
        <f>IF($H268=0,"",VLOOKUP($G268,Data!$G$3:$BA$2935,22,FALSE))</f>
        <v/>
      </c>
      <c r="AD268" s="4" t="str">
        <f>IF($H268=0,"",VLOOKUP($G268,Data!$G$3:$BA$2935,23,FALSE))</f>
        <v/>
      </c>
      <c r="AE268" s="4" t="str">
        <f>IF($H268=0,"",VLOOKUP($G268,Data!$G$3:$BA$2935,24,FALSE))</f>
        <v/>
      </c>
      <c r="AF268" s="4" t="str">
        <f>IF($H268=0,"",VLOOKUP($G268,Data!$G$3:$BA$2935,25,FALSE))</f>
        <v/>
      </c>
      <c r="AG268" s="4" t="str">
        <f>IF($H268=0,"",VLOOKUP($G268,Data!$G$3:$BA$2935,26,FALSE))</f>
        <v/>
      </c>
      <c r="AH268" s="4" t="str">
        <f>IF($H268=0,"",VLOOKUP($G268,Data!$G$3:$BA$2935,27,FALSE))</f>
        <v/>
      </c>
      <c r="AI268" s="4" t="str">
        <f>IF($H268=0,"",VLOOKUP($G268,Data!$G$3:$BA$2935,28,FALSE))</f>
        <v/>
      </c>
      <c r="AJ268" s="4" t="str">
        <f>IF($H268=0,"",VLOOKUP($G268,Data!$G$3:$BA$2935,29,FALSE))</f>
        <v/>
      </c>
      <c r="AK268" s="4" t="str">
        <f>IF($H268=0,"",VLOOKUP($G268,Data!$G$3:$BA$2935,30,FALSE))</f>
        <v/>
      </c>
      <c r="AL268" s="4" t="str">
        <f>IF($H268=0,"",VLOOKUP($G268,Data!$G$3:$BA$2935,31,FALSE))</f>
        <v/>
      </c>
      <c r="AM268" s="4" t="str">
        <f>IF($H268=0,"",VLOOKUP($G268,Data!$G$3:$BA$2935,32,FALSE))</f>
        <v/>
      </c>
      <c r="AN268" s="4" t="str">
        <f>IF($H268=0,"",VLOOKUP($G268,Data!$G$3:$BA$2935,33,FALSE))</f>
        <v/>
      </c>
      <c r="AO268" s="4" t="str">
        <f>IF($H268=0,"",VLOOKUP($G268,Data!$G$3:$BA$2935,34,FALSE))</f>
        <v/>
      </c>
      <c r="AP268" s="4" t="str">
        <f>IF($H268=0,"",VLOOKUP($G268,Data!$G$3:$BA$2935,35,FALSE))</f>
        <v/>
      </c>
      <c r="AQ268" s="4" t="str">
        <f>IF($H268=0,"",VLOOKUP($G268,Data!$G$3:$BA$2935,36,FALSE))</f>
        <v/>
      </c>
      <c r="AR268" s="4" t="str">
        <f>IF($H268=0,"",VLOOKUP($G268,Data!$G$3:$BA$2935,37,FALSE))</f>
        <v/>
      </c>
      <c r="AS268" s="4" t="str">
        <f>IF($H268=0,"",VLOOKUP($G268,Data!$G$3:$BA$2935,38,FALSE))</f>
        <v/>
      </c>
      <c r="AT268" s="4" t="str">
        <f>IF($H268=0,"",VLOOKUP($G268,Data!$G$3:$BA$2935,39,FALSE))</f>
        <v/>
      </c>
    </row>
    <row r="269" spans="1:46" x14ac:dyDescent="0.25">
      <c r="A269" s="4">
        <f>PSSE!A271</f>
        <v>956032</v>
      </c>
      <c r="B269" s="4" t="str">
        <f>PSSE!B271</f>
        <v>DONGNAI4_H2</v>
      </c>
      <c r="C269" s="4">
        <f>PSSE!D271</f>
        <v>15.8</v>
      </c>
      <c r="D269" s="4">
        <f>PSSE!E271</f>
        <v>170</v>
      </c>
      <c r="E269" s="4" t="str">
        <f>PSSE!F271</f>
        <v>TD</v>
      </c>
      <c r="F269" s="4">
        <f>PSSE!G271</f>
        <v>1</v>
      </c>
      <c r="G269" s="4" t="str">
        <f t="shared" si="4"/>
        <v>GEN15.8170TD1</v>
      </c>
      <c r="H269" s="4">
        <f>COUNTIF(Data!$G$3:$BA$2935,GEN!$G269)</f>
        <v>1</v>
      </c>
      <c r="I269" s="4" t="str">
        <f>IF($H269=0,"",VLOOKUP($G269,Data!$G$3:$BA$2935,2,FALSE))</f>
        <v>'GENSAL'</v>
      </c>
      <c r="J269" s="4">
        <f>PSSE!C271</f>
        <v>1</v>
      </c>
      <c r="K269" s="4">
        <f>IF($H269=0,"",VLOOKUP($G269,Data!$G$3:$BA$2935,4,FALSE))</f>
        <v>9.99</v>
      </c>
      <c r="L269" s="4">
        <f>IF($H269=0,"",VLOOKUP($G269,Data!$G$3:$BA$2935,5,FALSE))</f>
        <v>8.5000000000000006E-2</v>
      </c>
      <c r="M269" s="4">
        <f>IF($H269=0,"",VLOOKUP($G269,Data!$G$3:$BA$2935,6,FALSE))</f>
        <v>7.0000000000000007E-2</v>
      </c>
      <c r="N269" s="4">
        <f>IF($H269=0,"",VLOOKUP($G269,Data!$G$3:$BA$2935,7,FALSE))</f>
        <v>3.6</v>
      </c>
      <c r="O269" s="4">
        <f>IF($H269=0,"",VLOOKUP($G269,Data!$G$3:$BA$2935,8,FALSE))</f>
        <v>0.5</v>
      </c>
      <c r="P269" s="4">
        <f>IF($H269=0,"",VLOOKUP($G269,Data!$G$3:$BA$2935,9,FALSE))</f>
        <v>1.32</v>
      </c>
      <c r="Q269" s="4">
        <f>IF($H269=0,"",VLOOKUP($G269,Data!$G$3:$BA$2935,10,FALSE))</f>
        <v>0.85</v>
      </c>
      <c r="R269" s="4">
        <f>IF($H269=0,"",VLOOKUP($G269,Data!$G$3:$BA$2935,11,FALSE))</f>
        <v>0.34300000000000003</v>
      </c>
      <c r="S269" s="4">
        <f>IF($H269=0,"",VLOOKUP($G269,Data!$G$3:$BA$2935,12,FALSE))</f>
        <v>0.22</v>
      </c>
      <c r="T269" s="4">
        <f>IF($H269=0,"",VLOOKUP($G269,Data!$G$3:$BA$2935,13,FALSE))</f>
        <v>0.11</v>
      </c>
      <c r="U269" s="4">
        <f>IF($H269=0,"",VLOOKUP($G269,Data!$G$3:$BA$2935,14,FALSE))</f>
        <v>9.9000000000000005E-2</v>
      </c>
      <c r="V269" s="4">
        <f>IF($H269=0,"",VLOOKUP($G269,Data!$G$3:$BA$2935,15,FALSE))</f>
        <v>0.36</v>
      </c>
      <c r="W269" s="4" t="str">
        <f>IF($H269=0,"",VLOOKUP($G269,Data!$G$3:$BA$2935,16,FALSE))</f>
        <v>/</v>
      </c>
      <c r="X269" s="4" t="str">
        <f>IF($H269=0,"",VLOOKUP($G269,Data!$G$3:$BA$2935,17,FALSE))</f>
        <v>/</v>
      </c>
      <c r="Y269" s="4" t="str">
        <f>IF($H269=0,"",VLOOKUP($G269,Data!$G$3:$BA$2935,18,FALSE))</f>
        <v/>
      </c>
      <c r="Z269" s="4" t="str">
        <f>IF($H269=0,"",VLOOKUP($G269,Data!$G$3:$BA$2935,19,FALSE))</f>
        <v/>
      </c>
      <c r="AA269" s="4" t="str">
        <f>IF($H269=0,"",VLOOKUP($G269,Data!$G$3:$BA$2935,20,FALSE))</f>
        <v/>
      </c>
      <c r="AB269" s="4" t="str">
        <f>IF($H269=0,"",VLOOKUP($G269,Data!$G$3:$BA$2935,21,FALSE))</f>
        <v/>
      </c>
      <c r="AC269" s="4" t="str">
        <f>IF($H269=0,"",VLOOKUP($G269,Data!$G$3:$BA$2935,22,FALSE))</f>
        <v/>
      </c>
      <c r="AD269" s="4" t="str">
        <f>IF($H269=0,"",VLOOKUP($G269,Data!$G$3:$BA$2935,23,FALSE))</f>
        <v/>
      </c>
      <c r="AE269" s="4" t="str">
        <f>IF($H269=0,"",VLOOKUP($G269,Data!$G$3:$BA$2935,24,FALSE))</f>
        <v/>
      </c>
      <c r="AF269" s="4" t="str">
        <f>IF($H269=0,"",VLOOKUP($G269,Data!$G$3:$BA$2935,25,FALSE))</f>
        <v/>
      </c>
      <c r="AG269" s="4" t="str">
        <f>IF($H269=0,"",VLOOKUP($G269,Data!$G$3:$BA$2935,26,FALSE))</f>
        <v/>
      </c>
      <c r="AH269" s="4" t="str">
        <f>IF($H269=0,"",VLOOKUP($G269,Data!$G$3:$BA$2935,27,FALSE))</f>
        <v/>
      </c>
      <c r="AI269" s="4" t="str">
        <f>IF($H269=0,"",VLOOKUP($G269,Data!$G$3:$BA$2935,28,FALSE))</f>
        <v/>
      </c>
      <c r="AJ269" s="4" t="str">
        <f>IF($H269=0,"",VLOOKUP($G269,Data!$G$3:$BA$2935,29,FALSE))</f>
        <v/>
      </c>
      <c r="AK269" s="4" t="str">
        <f>IF($H269=0,"",VLOOKUP($G269,Data!$G$3:$BA$2935,30,FALSE))</f>
        <v/>
      </c>
      <c r="AL269" s="4" t="str">
        <f>IF($H269=0,"",VLOOKUP($G269,Data!$G$3:$BA$2935,31,FALSE))</f>
        <v/>
      </c>
      <c r="AM269" s="4" t="str">
        <f>IF($H269=0,"",VLOOKUP($G269,Data!$G$3:$BA$2935,32,FALSE))</f>
        <v/>
      </c>
      <c r="AN269" s="4" t="str">
        <f>IF($H269=0,"",VLOOKUP($G269,Data!$G$3:$BA$2935,33,FALSE))</f>
        <v/>
      </c>
      <c r="AO269" s="4" t="str">
        <f>IF($H269=0,"",VLOOKUP($G269,Data!$G$3:$BA$2935,34,FALSE))</f>
        <v/>
      </c>
      <c r="AP269" s="4" t="str">
        <f>IF($H269=0,"",VLOOKUP($G269,Data!$G$3:$BA$2935,35,FALSE))</f>
        <v/>
      </c>
      <c r="AQ269" s="4" t="str">
        <f>IF($H269=0,"",VLOOKUP($G269,Data!$G$3:$BA$2935,36,FALSE))</f>
        <v/>
      </c>
      <c r="AR269" s="4" t="str">
        <f>IF($H269=0,"",VLOOKUP($G269,Data!$G$3:$BA$2935,37,FALSE))</f>
        <v/>
      </c>
      <c r="AS269" s="4" t="str">
        <f>IF($H269=0,"",VLOOKUP($G269,Data!$G$3:$BA$2935,38,FALSE))</f>
        <v/>
      </c>
      <c r="AT269" s="4" t="str">
        <f>IF($H269=0,"",VLOOKUP($G269,Data!$G$3:$BA$2935,39,FALSE))</f>
        <v/>
      </c>
    </row>
    <row r="270" spans="1:46" x14ac:dyDescent="0.25">
      <c r="A270" s="4">
        <f>PSSE!A272</f>
        <v>956041</v>
      </c>
      <c r="B270" s="4" t="str">
        <f>PSSE!B272</f>
        <v>DAKRTIH_H1</v>
      </c>
      <c r="C270" s="4">
        <f>PSSE!D272</f>
        <v>13.8</v>
      </c>
      <c r="D270" s="4">
        <f>PSSE!E272</f>
        <v>72</v>
      </c>
      <c r="E270" s="4" t="str">
        <f>PSSE!F272</f>
        <v>TD</v>
      </c>
      <c r="F270" s="4">
        <f>PSSE!G272</f>
        <v>1</v>
      </c>
      <c r="G270" s="4" t="str">
        <f t="shared" si="4"/>
        <v>GEN13.872TD1</v>
      </c>
      <c r="H270" s="4">
        <f>COUNTIF(Data!$G$3:$BA$2935,GEN!$G270)</f>
        <v>1</v>
      </c>
      <c r="I270" s="4" t="str">
        <f>IF($H270=0,"",VLOOKUP($G270,Data!$G$3:$BA$2935,2,FALSE))</f>
        <v>'GENSAL'</v>
      </c>
      <c r="J270" s="4">
        <f>PSSE!C272</f>
        <v>1</v>
      </c>
      <c r="K270" s="4">
        <f>IF($H270=0,"",VLOOKUP($G270,Data!$G$3:$BA$2935,4,FALSE))</f>
        <v>9.3000000000000007</v>
      </c>
      <c r="L270" s="4">
        <f>IF($H270=0,"",VLOOKUP($G270,Data!$G$3:$BA$2935,5,FALSE))</f>
        <v>9.6000000000000002E-2</v>
      </c>
      <c r="M270" s="4">
        <f>IF($H270=0,"",VLOOKUP($G270,Data!$G$3:$BA$2935,6,FALSE))</f>
        <v>7.4999999999999997E-2</v>
      </c>
      <c r="N270" s="4">
        <f>IF($H270=0,"",VLOOKUP($G270,Data!$G$3:$BA$2935,7,FALSE))</f>
        <v>3.42</v>
      </c>
      <c r="O270" s="4">
        <f>IF($H270=0,"",VLOOKUP($G270,Data!$G$3:$BA$2935,8,FALSE))</f>
        <v>0</v>
      </c>
      <c r="P270" s="4">
        <f>IF($H270=0,"",VLOOKUP($G270,Data!$G$3:$BA$2935,9,FALSE))</f>
        <v>1.1499999999999999</v>
      </c>
      <c r="Q270" s="4">
        <f>IF($H270=0,"",VLOOKUP($G270,Data!$G$3:$BA$2935,10,FALSE))</f>
        <v>0.748</v>
      </c>
      <c r="R270" s="4">
        <f>IF($H270=0,"",VLOOKUP($G270,Data!$G$3:$BA$2935,11,FALSE))</f>
        <v>0.32</v>
      </c>
      <c r="S270" s="4">
        <f>IF($H270=0,"",VLOOKUP($G270,Data!$G$3:$BA$2935,12,FALSE))</f>
        <v>0.22</v>
      </c>
      <c r="T270" s="4">
        <f>IF($H270=0,"",VLOOKUP($G270,Data!$G$3:$BA$2935,13,FALSE))</f>
        <v>0.13</v>
      </c>
      <c r="U270" s="4">
        <f>IF($H270=0,"",VLOOKUP($G270,Data!$G$3:$BA$2935,14,FALSE))</f>
        <v>0.245</v>
      </c>
      <c r="V270" s="4">
        <f>IF($H270=0,"",VLOOKUP($G270,Data!$G$3:$BA$2935,15,FALSE))</f>
        <v>0.77</v>
      </c>
      <c r="W270" s="4" t="str">
        <f>IF($H270=0,"",VLOOKUP($G270,Data!$G$3:$BA$2935,16,FALSE))</f>
        <v>/</v>
      </c>
      <c r="X270" s="4" t="str">
        <f>IF($H270=0,"",VLOOKUP($G270,Data!$G$3:$BA$2935,17,FALSE))</f>
        <v>/</v>
      </c>
      <c r="Y270" s="4" t="str">
        <f>IF($H270=0,"",VLOOKUP($G270,Data!$G$3:$BA$2935,18,FALSE))</f>
        <v/>
      </c>
      <c r="Z270" s="4" t="str">
        <f>IF($H270=0,"",VLOOKUP($G270,Data!$G$3:$BA$2935,19,FALSE))</f>
        <v/>
      </c>
      <c r="AA270" s="4" t="str">
        <f>IF($H270=0,"",VLOOKUP($G270,Data!$G$3:$BA$2935,20,FALSE))</f>
        <v/>
      </c>
      <c r="AB270" s="4" t="str">
        <f>IF($H270=0,"",VLOOKUP($G270,Data!$G$3:$BA$2935,21,FALSE))</f>
        <v/>
      </c>
      <c r="AC270" s="4" t="str">
        <f>IF($H270=0,"",VLOOKUP($G270,Data!$G$3:$BA$2935,22,FALSE))</f>
        <v/>
      </c>
      <c r="AD270" s="4" t="str">
        <f>IF($H270=0,"",VLOOKUP($G270,Data!$G$3:$BA$2935,23,FALSE))</f>
        <v/>
      </c>
      <c r="AE270" s="4" t="str">
        <f>IF($H270=0,"",VLOOKUP($G270,Data!$G$3:$BA$2935,24,FALSE))</f>
        <v/>
      </c>
      <c r="AF270" s="4" t="str">
        <f>IF($H270=0,"",VLOOKUP($G270,Data!$G$3:$BA$2935,25,FALSE))</f>
        <v/>
      </c>
      <c r="AG270" s="4" t="str">
        <f>IF($H270=0,"",VLOOKUP($G270,Data!$G$3:$BA$2935,26,FALSE))</f>
        <v/>
      </c>
      <c r="AH270" s="4" t="str">
        <f>IF($H270=0,"",VLOOKUP($G270,Data!$G$3:$BA$2935,27,FALSE))</f>
        <v/>
      </c>
      <c r="AI270" s="4" t="str">
        <f>IF($H270=0,"",VLOOKUP($G270,Data!$G$3:$BA$2935,28,FALSE))</f>
        <v/>
      </c>
      <c r="AJ270" s="4" t="str">
        <f>IF($H270=0,"",VLOOKUP($G270,Data!$G$3:$BA$2935,29,FALSE))</f>
        <v/>
      </c>
      <c r="AK270" s="4" t="str">
        <f>IF($H270=0,"",VLOOKUP($G270,Data!$G$3:$BA$2935,30,FALSE))</f>
        <v/>
      </c>
      <c r="AL270" s="4" t="str">
        <f>IF($H270=0,"",VLOOKUP($G270,Data!$G$3:$BA$2935,31,FALSE))</f>
        <v/>
      </c>
      <c r="AM270" s="4" t="str">
        <f>IF($H270=0,"",VLOOKUP($G270,Data!$G$3:$BA$2935,32,FALSE))</f>
        <v/>
      </c>
      <c r="AN270" s="4" t="str">
        <f>IF($H270=0,"",VLOOKUP($G270,Data!$G$3:$BA$2935,33,FALSE))</f>
        <v/>
      </c>
      <c r="AO270" s="4" t="str">
        <f>IF($H270=0,"",VLOOKUP($G270,Data!$G$3:$BA$2935,34,FALSE))</f>
        <v/>
      </c>
      <c r="AP270" s="4" t="str">
        <f>IF($H270=0,"",VLOOKUP($G270,Data!$G$3:$BA$2935,35,FALSE))</f>
        <v/>
      </c>
      <c r="AQ270" s="4" t="str">
        <f>IF($H270=0,"",VLOOKUP($G270,Data!$G$3:$BA$2935,36,FALSE))</f>
        <v/>
      </c>
      <c r="AR270" s="4" t="str">
        <f>IF($H270=0,"",VLOOKUP($G270,Data!$G$3:$BA$2935,37,FALSE))</f>
        <v/>
      </c>
      <c r="AS270" s="4" t="str">
        <f>IF($H270=0,"",VLOOKUP($G270,Data!$G$3:$BA$2935,38,FALSE))</f>
        <v/>
      </c>
      <c r="AT270" s="4" t="str">
        <f>IF($H270=0,"",VLOOKUP($G270,Data!$G$3:$BA$2935,39,FALSE))</f>
        <v/>
      </c>
    </row>
    <row r="271" spans="1:46" x14ac:dyDescent="0.25">
      <c r="A271" s="4">
        <f>PSSE!A273</f>
        <v>956042</v>
      </c>
      <c r="B271" s="4" t="str">
        <f>PSSE!B273</f>
        <v>DAKRTIH_H2</v>
      </c>
      <c r="C271" s="4">
        <f>PSSE!D273</f>
        <v>13.8</v>
      </c>
      <c r="D271" s="4">
        <f>PSSE!E273</f>
        <v>72</v>
      </c>
      <c r="E271" s="4" t="str">
        <f>PSSE!F273</f>
        <v>TD</v>
      </c>
      <c r="F271" s="4">
        <f>PSSE!G273</f>
        <v>1</v>
      </c>
      <c r="G271" s="4" t="str">
        <f t="shared" si="4"/>
        <v>GEN13.872TD1</v>
      </c>
      <c r="H271" s="4">
        <f>COUNTIF(Data!$G$3:$BA$2935,GEN!$G271)</f>
        <v>1</v>
      </c>
      <c r="I271" s="4" t="str">
        <f>IF($H271=0,"",VLOOKUP($G271,Data!$G$3:$BA$2935,2,FALSE))</f>
        <v>'GENSAL'</v>
      </c>
      <c r="J271" s="4">
        <f>PSSE!C273</f>
        <v>1</v>
      </c>
      <c r="K271" s="4">
        <f>IF($H271=0,"",VLOOKUP($G271,Data!$G$3:$BA$2935,4,FALSE))</f>
        <v>9.3000000000000007</v>
      </c>
      <c r="L271" s="4">
        <f>IF($H271=0,"",VLOOKUP($G271,Data!$G$3:$BA$2935,5,FALSE))</f>
        <v>9.6000000000000002E-2</v>
      </c>
      <c r="M271" s="4">
        <f>IF($H271=0,"",VLOOKUP($G271,Data!$G$3:$BA$2935,6,FALSE))</f>
        <v>7.4999999999999997E-2</v>
      </c>
      <c r="N271" s="4">
        <f>IF($H271=0,"",VLOOKUP($G271,Data!$G$3:$BA$2935,7,FALSE))</f>
        <v>3.42</v>
      </c>
      <c r="O271" s="4">
        <f>IF($H271=0,"",VLOOKUP($G271,Data!$G$3:$BA$2935,8,FALSE))</f>
        <v>0</v>
      </c>
      <c r="P271" s="4">
        <f>IF($H271=0,"",VLOOKUP($G271,Data!$G$3:$BA$2935,9,FALSE))</f>
        <v>1.1499999999999999</v>
      </c>
      <c r="Q271" s="4">
        <f>IF($H271=0,"",VLOOKUP($G271,Data!$G$3:$BA$2935,10,FALSE))</f>
        <v>0.748</v>
      </c>
      <c r="R271" s="4">
        <f>IF($H271=0,"",VLOOKUP($G271,Data!$G$3:$BA$2935,11,FALSE))</f>
        <v>0.32</v>
      </c>
      <c r="S271" s="4">
        <f>IF($H271=0,"",VLOOKUP($G271,Data!$G$3:$BA$2935,12,FALSE))</f>
        <v>0.22</v>
      </c>
      <c r="T271" s="4">
        <f>IF($H271=0,"",VLOOKUP($G271,Data!$G$3:$BA$2935,13,FALSE))</f>
        <v>0.13</v>
      </c>
      <c r="U271" s="4">
        <f>IF($H271=0,"",VLOOKUP($G271,Data!$G$3:$BA$2935,14,FALSE))</f>
        <v>0.245</v>
      </c>
      <c r="V271" s="4">
        <f>IF($H271=0,"",VLOOKUP($G271,Data!$G$3:$BA$2935,15,FALSE))</f>
        <v>0.77</v>
      </c>
      <c r="W271" s="4" t="str">
        <f>IF($H271=0,"",VLOOKUP($G271,Data!$G$3:$BA$2935,16,FALSE))</f>
        <v>/</v>
      </c>
      <c r="X271" s="4" t="str">
        <f>IF($H271=0,"",VLOOKUP($G271,Data!$G$3:$BA$2935,17,FALSE))</f>
        <v>/</v>
      </c>
      <c r="Y271" s="4" t="str">
        <f>IF($H271=0,"",VLOOKUP($G271,Data!$G$3:$BA$2935,18,FALSE))</f>
        <v/>
      </c>
      <c r="Z271" s="4" t="str">
        <f>IF($H271=0,"",VLOOKUP($G271,Data!$G$3:$BA$2935,19,FALSE))</f>
        <v/>
      </c>
      <c r="AA271" s="4" t="str">
        <f>IF($H271=0,"",VLOOKUP($G271,Data!$G$3:$BA$2935,20,FALSE))</f>
        <v/>
      </c>
      <c r="AB271" s="4" t="str">
        <f>IF($H271=0,"",VLOOKUP($G271,Data!$G$3:$BA$2935,21,FALSE))</f>
        <v/>
      </c>
      <c r="AC271" s="4" t="str">
        <f>IF($H271=0,"",VLOOKUP($G271,Data!$G$3:$BA$2935,22,FALSE))</f>
        <v/>
      </c>
      <c r="AD271" s="4" t="str">
        <f>IF($H271=0,"",VLOOKUP($G271,Data!$G$3:$BA$2935,23,FALSE))</f>
        <v/>
      </c>
      <c r="AE271" s="4" t="str">
        <f>IF($H271=0,"",VLOOKUP($G271,Data!$G$3:$BA$2935,24,FALSE))</f>
        <v/>
      </c>
      <c r="AF271" s="4" t="str">
        <f>IF($H271=0,"",VLOOKUP($G271,Data!$G$3:$BA$2935,25,FALSE))</f>
        <v/>
      </c>
      <c r="AG271" s="4" t="str">
        <f>IF($H271=0,"",VLOOKUP($G271,Data!$G$3:$BA$2935,26,FALSE))</f>
        <v/>
      </c>
      <c r="AH271" s="4" t="str">
        <f>IF($H271=0,"",VLOOKUP($G271,Data!$G$3:$BA$2935,27,FALSE))</f>
        <v/>
      </c>
      <c r="AI271" s="4" t="str">
        <f>IF($H271=0,"",VLOOKUP($G271,Data!$G$3:$BA$2935,28,FALSE))</f>
        <v/>
      </c>
      <c r="AJ271" s="4" t="str">
        <f>IF($H271=0,"",VLOOKUP($G271,Data!$G$3:$BA$2935,29,FALSE))</f>
        <v/>
      </c>
      <c r="AK271" s="4" t="str">
        <f>IF($H271=0,"",VLOOKUP($G271,Data!$G$3:$BA$2935,30,FALSE))</f>
        <v/>
      </c>
      <c r="AL271" s="4" t="str">
        <f>IF($H271=0,"",VLOOKUP($G271,Data!$G$3:$BA$2935,31,FALSE))</f>
        <v/>
      </c>
      <c r="AM271" s="4" t="str">
        <f>IF($H271=0,"",VLOOKUP($G271,Data!$G$3:$BA$2935,32,FALSE))</f>
        <v/>
      </c>
      <c r="AN271" s="4" t="str">
        <f>IF($H271=0,"",VLOOKUP($G271,Data!$G$3:$BA$2935,33,FALSE))</f>
        <v/>
      </c>
      <c r="AO271" s="4" t="str">
        <f>IF($H271=0,"",VLOOKUP($G271,Data!$G$3:$BA$2935,34,FALSE))</f>
        <v/>
      </c>
      <c r="AP271" s="4" t="str">
        <f>IF($H271=0,"",VLOOKUP($G271,Data!$G$3:$BA$2935,35,FALSE))</f>
        <v/>
      </c>
      <c r="AQ271" s="4" t="str">
        <f>IF($H271=0,"",VLOOKUP($G271,Data!$G$3:$BA$2935,36,FALSE))</f>
        <v/>
      </c>
      <c r="AR271" s="4" t="str">
        <f>IF($H271=0,"",VLOOKUP($G271,Data!$G$3:$BA$2935,37,FALSE))</f>
        <v/>
      </c>
      <c r="AS271" s="4" t="str">
        <f>IF($H271=0,"",VLOOKUP($G271,Data!$G$3:$BA$2935,38,FALSE))</f>
        <v/>
      </c>
      <c r="AT271" s="4" t="str">
        <f>IF($H271=0,"",VLOOKUP($G271,Data!$G$3:$BA$2935,39,FALSE))</f>
        <v/>
      </c>
    </row>
    <row r="272" spans="1:46" x14ac:dyDescent="0.25">
      <c r="A272" s="4">
        <f>PSSE!A274</f>
        <v>956051</v>
      </c>
      <c r="B272" s="4" t="str">
        <f>PSSE!B274</f>
        <v>DONGNAI2_H1</v>
      </c>
      <c r="C272" s="4">
        <f>PSSE!D274</f>
        <v>13.8</v>
      </c>
      <c r="D272" s="4">
        <f>PSSE!E274</f>
        <v>80</v>
      </c>
      <c r="E272" s="4" t="str">
        <f>PSSE!F274</f>
        <v>TD</v>
      </c>
      <c r="F272" s="4">
        <f>PSSE!G274</f>
        <v>1</v>
      </c>
      <c r="G272" s="4" t="str">
        <f t="shared" si="4"/>
        <v>GEN13.880TD1</v>
      </c>
      <c r="H272" s="4">
        <f>COUNTIF(Data!$G$3:$BA$2935,GEN!$G272)</f>
        <v>1</v>
      </c>
      <c r="I272" s="4" t="str">
        <f>IF($H272=0,"",VLOOKUP($G272,Data!$G$3:$BA$2935,2,FALSE))</f>
        <v>'GENSAL'</v>
      </c>
      <c r="J272" s="4">
        <f>PSSE!C274</f>
        <v>1</v>
      </c>
      <c r="K272" s="4">
        <f>IF($H272=0,"",VLOOKUP($G272,Data!$G$3:$BA$2935,4,FALSE))</f>
        <v>9.3000000000000007</v>
      </c>
      <c r="L272" s="4">
        <f>IF($H272=0,"",VLOOKUP($G272,Data!$G$3:$BA$2935,5,FALSE))</f>
        <v>9.6000000000000002E-2</v>
      </c>
      <c r="M272" s="4">
        <f>IF($H272=0,"",VLOOKUP($G272,Data!$G$3:$BA$2935,6,FALSE))</f>
        <v>7.4999999999999997E-2</v>
      </c>
      <c r="N272" s="4">
        <f>IF($H272=0,"",VLOOKUP($G272,Data!$G$3:$BA$2935,7,FALSE))</f>
        <v>3.42</v>
      </c>
      <c r="O272" s="4">
        <f>IF($H272=0,"",VLOOKUP($G272,Data!$G$3:$BA$2935,8,FALSE))</f>
        <v>0</v>
      </c>
      <c r="P272" s="4">
        <f>IF($H272=0,"",VLOOKUP($G272,Data!$G$3:$BA$2935,9,FALSE))</f>
        <v>1.1499999999999999</v>
      </c>
      <c r="Q272" s="4">
        <f>IF($H272=0,"",VLOOKUP($G272,Data!$G$3:$BA$2935,10,FALSE))</f>
        <v>0.748</v>
      </c>
      <c r="R272" s="4">
        <f>IF($H272=0,"",VLOOKUP($G272,Data!$G$3:$BA$2935,11,FALSE))</f>
        <v>0.32</v>
      </c>
      <c r="S272" s="4">
        <f>IF($H272=0,"",VLOOKUP($G272,Data!$G$3:$BA$2935,12,FALSE))</f>
        <v>0.22</v>
      </c>
      <c r="T272" s="4">
        <f>IF($H272=0,"",VLOOKUP($G272,Data!$G$3:$BA$2935,13,FALSE))</f>
        <v>0.13</v>
      </c>
      <c r="U272" s="4">
        <f>IF($H272=0,"",VLOOKUP($G272,Data!$G$3:$BA$2935,14,FALSE))</f>
        <v>0.245</v>
      </c>
      <c r="V272" s="4">
        <f>IF($H272=0,"",VLOOKUP($G272,Data!$G$3:$BA$2935,15,FALSE))</f>
        <v>0.77</v>
      </c>
      <c r="W272" s="4" t="str">
        <f>IF($H272=0,"",VLOOKUP($G272,Data!$G$3:$BA$2935,16,FALSE))</f>
        <v>/</v>
      </c>
      <c r="X272" s="4" t="str">
        <f>IF($H272=0,"",VLOOKUP($G272,Data!$G$3:$BA$2935,17,FALSE))</f>
        <v>/</v>
      </c>
      <c r="Y272" s="4" t="str">
        <f>IF($H272=0,"",VLOOKUP($G272,Data!$G$3:$BA$2935,18,FALSE))</f>
        <v/>
      </c>
      <c r="Z272" s="4" t="str">
        <f>IF($H272=0,"",VLOOKUP($G272,Data!$G$3:$BA$2935,19,FALSE))</f>
        <v/>
      </c>
      <c r="AA272" s="4" t="str">
        <f>IF($H272=0,"",VLOOKUP($G272,Data!$G$3:$BA$2935,20,FALSE))</f>
        <v/>
      </c>
      <c r="AB272" s="4" t="str">
        <f>IF($H272=0,"",VLOOKUP($G272,Data!$G$3:$BA$2935,21,FALSE))</f>
        <v/>
      </c>
      <c r="AC272" s="4" t="str">
        <f>IF($H272=0,"",VLOOKUP($G272,Data!$G$3:$BA$2935,22,FALSE))</f>
        <v/>
      </c>
      <c r="AD272" s="4" t="str">
        <f>IF($H272=0,"",VLOOKUP($G272,Data!$G$3:$BA$2935,23,FALSE))</f>
        <v/>
      </c>
      <c r="AE272" s="4" t="str">
        <f>IF($H272=0,"",VLOOKUP($G272,Data!$G$3:$BA$2935,24,FALSE))</f>
        <v/>
      </c>
      <c r="AF272" s="4" t="str">
        <f>IF($H272=0,"",VLOOKUP($G272,Data!$G$3:$BA$2935,25,FALSE))</f>
        <v/>
      </c>
      <c r="AG272" s="4" t="str">
        <f>IF($H272=0,"",VLOOKUP($G272,Data!$G$3:$BA$2935,26,FALSE))</f>
        <v/>
      </c>
      <c r="AH272" s="4" t="str">
        <f>IF($H272=0,"",VLOOKUP($G272,Data!$G$3:$BA$2935,27,FALSE))</f>
        <v/>
      </c>
      <c r="AI272" s="4" t="str">
        <f>IF($H272=0,"",VLOOKUP($G272,Data!$G$3:$BA$2935,28,FALSE))</f>
        <v/>
      </c>
      <c r="AJ272" s="4" t="str">
        <f>IF($H272=0,"",VLOOKUP($G272,Data!$G$3:$BA$2935,29,FALSE))</f>
        <v/>
      </c>
      <c r="AK272" s="4" t="str">
        <f>IF($H272=0,"",VLOOKUP($G272,Data!$G$3:$BA$2935,30,FALSE))</f>
        <v/>
      </c>
      <c r="AL272" s="4" t="str">
        <f>IF($H272=0,"",VLOOKUP($G272,Data!$G$3:$BA$2935,31,FALSE))</f>
        <v/>
      </c>
      <c r="AM272" s="4" t="str">
        <f>IF($H272=0,"",VLOOKUP($G272,Data!$G$3:$BA$2935,32,FALSE))</f>
        <v/>
      </c>
      <c r="AN272" s="4" t="str">
        <f>IF($H272=0,"",VLOOKUP($G272,Data!$G$3:$BA$2935,33,FALSE))</f>
        <v/>
      </c>
      <c r="AO272" s="4" t="str">
        <f>IF($H272=0,"",VLOOKUP($G272,Data!$G$3:$BA$2935,34,FALSE))</f>
        <v/>
      </c>
      <c r="AP272" s="4" t="str">
        <f>IF($H272=0,"",VLOOKUP($G272,Data!$G$3:$BA$2935,35,FALSE))</f>
        <v/>
      </c>
      <c r="AQ272" s="4" t="str">
        <f>IF($H272=0,"",VLOOKUP($G272,Data!$G$3:$BA$2935,36,FALSE))</f>
        <v/>
      </c>
      <c r="AR272" s="4" t="str">
        <f>IF($H272=0,"",VLOOKUP($G272,Data!$G$3:$BA$2935,37,FALSE))</f>
        <v/>
      </c>
      <c r="AS272" s="4" t="str">
        <f>IF($H272=0,"",VLOOKUP($G272,Data!$G$3:$BA$2935,38,FALSE))</f>
        <v/>
      </c>
      <c r="AT272" s="4" t="str">
        <f>IF($H272=0,"",VLOOKUP($G272,Data!$G$3:$BA$2935,39,FALSE))</f>
        <v/>
      </c>
    </row>
    <row r="273" spans="1:46" x14ac:dyDescent="0.25">
      <c r="A273" s="4">
        <f>PSSE!A275</f>
        <v>956061</v>
      </c>
      <c r="B273" s="4" t="str">
        <f>PSSE!B275</f>
        <v>DONGNAI5_H1</v>
      </c>
      <c r="C273" s="4">
        <f>PSSE!D275</f>
        <v>13.8</v>
      </c>
      <c r="D273" s="4">
        <f>PSSE!E275</f>
        <v>150</v>
      </c>
      <c r="E273" s="4" t="str">
        <f>PSSE!F275</f>
        <v>TD</v>
      </c>
      <c r="F273" s="4">
        <f>PSSE!G275</f>
        <v>1</v>
      </c>
      <c r="G273" s="4" t="str">
        <f t="shared" si="4"/>
        <v>GEN13.8150TD1</v>
      </c>
      <c r="H273" s="4">
        <f>COUNTIF(Data!$G$3:$BA$2935,GEN!$G273)</f>
        <v>1</v>
      </c>
      <c r="I273" s="4" t="str">
        <f>IF($H273=0,"",VLOOKUP($G273,Data!$G$3:$BA$2935,2,FALSE))</f>
        <v>'GENSAL'</v>
      </c>
      <c r="J273" s="4">
        <f>PSSE!C275</f>
        <v>1</v>
      </c>
      <c r="K273" s="4">
        <f>IF($H273=0,"",VLOOKUP($G273,Data!$G$3:$BA$2935,4,FALSE))</f>
        <v>9.99</v>
      </c>
      <c r="L273" s="4">
        <f>IF($H273=0,"",VLOOKUP($G273,Data!$G$3:$BA$2935,5,FALSE))</f>
        <v>0.1</v>
      </c>
      <c r="M273" s="4">
        <f>IF($H273=0,"",VLOOKUP($G273,Data!$G$3:$BA$2935,6,FALSE))</f>
        <v>0.12</v>
      </c>
      <c r="N273" s="4">
        <f>IF($H273=0,"",VLOOKUP($G273,Data!$G$3:$BA$2935,7,FALSE))</f>
        <v>3.63</v>
      </c>
      <c r="O273" s="4">
        <f>IF($H273=0,"",VLOOKUP($G273,Data!$G$3:$BA$2935,8,FALSE))</f>
        <v>0.5</v>
      </c>
      <c r="P273" s="4">
        <f>IF($H273=0,"",VLOOKUP($G273,Data!$G$3:$BA$2935,9,FALSE))</f>
        <v>1.07</v>
      </c>
      <c r="Q273" s="4">
        <f>IF($H273=0,"",VLOOKUP($G273,Data!$G$3:$BA$2935,10,FALSE))</f>
        <v>0.74</v>
      </c>
      <c r="R273" s="4">
        <f>IF($H273=0,"",VLOOKUP($G273,Data!$G$3:$BA$2935,11,FALSE))</f>
        <v>0.24</v>
      </c>
      <c r="S273" s="4">
        <f>IF($H273=0,"",VLOOKUP($G273,Data!$G$3:$BA$2935,12,FALSE))</f>
        <v>0.17</v>
      </c>
      <c r="T273" s="4">
        <f>IF($H273=0,"",VLOOKUP($G273,Data!$G$3:$BA$2935,13,FALSE))</f>
        <v>0.15</v>
      </c>
      <c r="U273" s="4">
        <f>IF($H273=0,"",VLOOKUP($G273,Data!$G$3:$BA$2935,14,FALSE))</f>
        <v>0.1</v>
      </c>
      <c r="V273" s="4">
        <f>IF($H273=0,"",VLOOKUP($G273,Data!$G$3:$BA$2935,15,FALSE))</f>
        <v>0.25</v>
      </c>
      <c r="W273" s="4" t="str">
        <f>IF($H273=0,"",VLOOKUP($G273,Data!$G$3:$BA$2935,16,FALSE))</f>
        <v>/</v>
      </c>
      <c r="X273" s="4" t="str">
        <f>IF($H273=0,"",VLOOKUP($G273,Data!$G$3:$BA$2935,17,FALSE))</f>
        <v>/</v>
      </c>
      <c r="Y273" s="4" t="str">
        <f>IF($H273=0,"",VLOOKUP($G273,Data!$G$3:$BA$2935,18,FALSE))</f>
        <v/>
      </c>
      <c r="Z273" s="4" t="str">
        <f>IF($H273=0,"",VLOOKUP($G273,Data!$G$3:$BA$2935,19,FALSE))</f>
        <v/>
      </c>
      <c r="AA273" s="4" t="str">
        <f>IF($H273=0,"",VLOOKUP($G273,Data!$G$3:$BA$2935,20,FALSE))</f>
        <v/>
      </c>
      <c r="AB273" s="4" t="str">
        <f>IF($H273=0,"",VLOOKUP($G273,Data!$G$3:$BA$2935,21,FALSE))</f>
        <v/>
      </c>
      <c r="AC273" s="4" t="str">
        <f>IF($H273=0,"",VLOOKUP($G273,Data!$G$3:$BA$2935,22,FALSE))</f>
        <v/>
      </c>
      <c r="AD273" s="4" t="str">
        <f>IF($H273=0,"",VLOOKUP($G273,Data!$G$3:$BA$2935,23,FALSE))</f>
        <v/>
      </c>
      <c r="AE273" s="4" t="str">
        <f>IF($H273=0,"",VLOOKUP($G273,Data!$G$3:$BA$2935,24,FALSE))</f>
        <v/>
      </c>
      <c r="AF273" s="4" t="str">
        <f>IF($H273=0,"",VLOOKUP($G273,Data!$G$3:$BA$2935,25,FALSE))</f>
        <v/>
      </c>
      <c r="AG273" s="4" t="str">
        <f>IF($H273=0,"",VLOOKUP($G273,Data!$G$3:$BA$2935,26,FALSE))</f>
        <v/>
      </c>
      <c r="AH273" s="4" t="str">
        <f>IF($H273=0,"",VLOOKUP($G273,Data!$G$3:$BA$2935,27,FALSE))</f>
        <v/>
      </c>
      <c r="AI273" s="4" t="str">
        <f>IF($H273=0,"",VLOOKUP($G273,Data!$G$3:$BA$2935,28,FALSE))</f>
        <v/>
      </c>
      <c r="AJ273" s="4" t="str">
        <f>IF($H273=0,"",VLOOKUP($G273,Data!$G$3:$BA$2935,29,FALSE))</f>
        <v/>
      </c>
      <c r="AK273" s="4" t="str">
        <f>IF($H273=0,"",VLOOKUP($G273,Data!$G$3:$BA$2935,30,FALSE))</f>
        <v/>
      </c>
      <c r="AL273" s="4" t="str">
        <f>IF($H273=0,"",VLOOKUP($G273,Data!$G$3:$BA$2935,31,FALSE))</f>
        <v/>
      </c>
      <c r="AM273" s="4" t="str">
        <f>IF($H273=0,"",VLOOKUP($G273,Data!$G$3:$BA$2935,32,FALSE))</f>
        <v/>
      </c>
      <c r="AN273" s="4" t="str">
        <f>IF($H273=0,"",VLOOKUP($G273,Data!$G$3:$BA$2935,33,FALSE))</f>
        <v/>
      </c>
      <c r="AO273" s="4" t="str">
        <f>IF($H273=0,"",VLOOKUP($G273,Data!$G$3:$BA$2935,34,FALSE))</f>
        <v/>
      </c>
      <c r="AP273" s="4" t="str">
        <f>IF($H273=0,"",VLOOKUP($G273,Data!$G$3:$BA$2935,35,FALSE))</f>
        <v/>
      </c>
      <c r="AQ273" s="4" t="str">
        <f>IF($H273=0,"",VLOOKUP($G273,Data!$G$3:$BA$2935,36,FALSE))</f>
        <v/>
      </c>
      <c r="AR273" s="4" t="str">
        <f>IF($H273=0,"",VLOOKUP($G273,Data!$G$3:$BA$2935,37,FALSE))</f>
        <v/>
      </c>
      <c r="AS273" s="4" t="str">
        <f>IF($H273=0,"",VLOOKUP($G273,Data!$G$3:$BA$2935,38,FALSE))</f>
        <v/>
      </c>
      <c r="AT273" s="4" t="str">
        <f>IF($H273=0,"",VLOOKUP($G273,Data!$G$3:$BA$2935,39,FALSE))</f>
        <v/>
      </c>
    </row>
    <row r="274" spans="1:46" x14ac:dyDescent="0.25">
      <c r="A274" s="4">
        <f>PSSE!A276</f>
        <v>956071</v>
      </c>
      <c r="B274" s="4" t="str">
        <f>PSSE!B276</f>
        <v>DONGNAI6_H1</v>
      </c>
      <c r="C274" s="4">
        <f>PSSE!D276</f>
        <v>13.8</v>
      </c>
      <c r="D274" s="4">
        <f>PSSE!E276</f>
        <v>106</v>
      </c>
      <c r="E274" s="4" t="str">
        <f>PSSE!F276</f>
        <v>TD</v>
      </c>
      <c r="F274" s="4">
        <f>PSSE!G276</f>
        <v>1</v>
      </c>
      <c r="G274" s="4" t="str">
        <f t="shared" si="4"/>
        <v>GEN13.8106TD1</v>
      </c>
      <c r="H274" s="4">
        <f>COUNTIF(Data!$G$3:$BA$2935,GEN!$G274)</f>
        <v>1</v>
      </c>
      <c r="I274" s="4" t="str">
        <f>IF($H274=0,"",VLOOKUP($G274,Data!$G$3:$BA$2935,2,FALSE))</f>
        <v>'GENSAL'</v>
      </c>
      <c r="J274" s="4">
        <f>PSSE!C276</f>
        <v>1</v>
      </c>
      <c r="K274" s="4">
        <f>IF($H274=0,"",VLOOKUP($G274,Data!$G$3:$BA$2935,4,FALSE))</f>
        <v>9.3000000000000007</v>
      </c>
      <c r="L274" s="4">
        <f>IF($H274=0,"",VLOOKUP($G274,Data!$G$3:$BA$2935,5,FALSE))</f>
        <v>9.6000000000000002E-2</v>
      </c>
      <c r="M274" s="4">
        <f>IF($H274=0,"",VLOOKUP($G274,Data!$G$3:$BA$2935,6,FALSE))</f>
        <v>7.4999999999999997E-2</v>
      </c>
      <c r="N274" s="4">
        <f>IF($H274=0,"",VLOOKUP($G274,Data!$G$3:$BA$2935,7,FALSE))</f>
        <v>3.42</v>
      </c>
      <c r="O274" s="4">
        <f>IF($H274=0,"",VLOOKUP($G274,Data!$G$3:$BA$2935,8,FALSE))</f>
        <v>0</v>
      </c>
      <c r="P274" s="4">
        <f>IF($H274=0,"",VLOOKUP($G274,Data!$G$3:$BA$2935,9,FALSE))</f>
        <v>1.1499999999999999</v>
      </c>
      <c r="Q274" s="4">
        <f>IF($H274=0,"",VLOOKUP($G274,Data!$G$3:$BA$2935,10,FALSE))</f>
        <v>0.748</v>
      </c>
      <c r="R274" s="4">
        <f>IF($H274=0,"",VLOOKUP($G274,Data!$G$3:$BA$2935,11,FALSE))</f>
        <v>0.32</v>
      </c>
      <c r="S274" s="4">
        <f>IF($H274=0,"",VLOOKUP($G274,Data!$G$3:$BA$2935,12,FALSE))</f>
        <v>0.28000000000000003</v>
      </c>
      <c r="T274" s="4">
        <f>IF($H274=0,"",VLOOKUP($G274,Data!$G$3:$BA$2935,13,FALSE))</f>
        <v>0.13</v>
      </c>
      <c r="U274" s="4">
        <f>IF($H274=0,"",VLOOKUP($G274,Data!$G$3:$BA$2935,14,FALSE))</f>
        <v>0.245</v>
      </c>
      <c r="V274" s="4">
        <f>IF($H274=0,"",VLOOKUP($G274,Data!$G$3:$BA$2935,15,FALSE))</f>
        <v>0.77</v>
      </c>
      <c r="W274" s="4" t="str">
        <f>IF($H274=0,"",VLOOKUP($G274,Data!$G$3:$BA$2935,16,FALSE))</f>
        <v>/</v>
      </c>
      <c r="X274" s="4" t="str">
        <f>IF($H274=0,"",VLOOKUP($G274,Data!$G$3:$BA$2935,17,FALSE))</f>
        <v>/</v>
      </c>
      <c r="Y274" s="4" t="str">
        <f>IF($H274=0,"",VLOOKUP($G274,Data!$G$3:$BA$2935,18,FALSE))</f>
        <v>/</v>
      </c>
      <c r="Z274" s="4" t="str">
        <f>IF($H274=0,"",VLOOKUP($G274,Data!$G$3:$BA$2935,19,FALSE))</f>
        <v>/</v>
      </c>
      <c r="AA274" s="4" t="str">
        <f>IF($H274=0,"",VLOOKUP($G274,Data!$G$3:$BA$2935,20,FALSE))</f>
        <v/>
      </c>
      <c r="AB274" s="4" t="str">
        <f>IF($H274=0,"",VLOOKUP($G274,Data!$G$3:$BA$2935,21,FALSE))</f>
        <v/>
      </c>
      <c r="AC274" s="4" t="str">
        <f>IF($H274=0,"",VLOOKUP($G274,Data!$G$3:$BA$2935,22,FALSE))</f>
        <v/>
      </c>
      <c r="AD274" s="4" t="str">
        <f>IF($H274=0,"",VLOOKUP($G274,Data!$G$3:$BA$2935,23,FALSE))</f>
        <v/>
      </c>
      <c r="AE274" s="4" t="str">
        <f>IF($H274=0,"",VLOOKUP($G274,Data!$G$3:$BA$2935,24,FALSE))</f>
        <v/>
      </c>
      <c r="AF274" s="4" t="str">
        <f>IF($H274=0,"",VLOOKUP($G274,Data!$G$3:$BA$2935,25,FALSE))</f>
        <v/>
      </c>
      <c r="AG274" s="4" t="str">
        <f>IF($H274=0,"",VLOOKUP($G274,Data!$G$3:$BA$2935,26,FALSE))</f>
        <v/>
      </c>
      <c r="AH274" s="4" t="str">
        <f>IF($H274=0,"",VLOOKUP($G274,Data!$G$3:$BA$2935,27,FALSE))</f>
        <v/>
      </c>
      <c r="AI274" s="4" t="str">
        <f>IF($H274=0,"",VLOOKUP($G274,Data!$G$3:$BA$2935,28,FALSE))</f>
        <v/>
      </c>
      <c r="AJ274" s="4" t="str">
        <f>IF($H274=0,"",VLOOKUP($G274,Data!$G$3:$BA$2935,29,FALSE))</f>
        <v/>
      </c>
      <c r="AK274" s="4" t="str">
        <f>IF($H274=0,"",VLOOKUP($G274,Data!$G$3:$BA$2935,30,FALSE))</f>
        <v/>
      </c>
      <c r="AL274" s="4" t="str">
        <f>IF($H274=0,"",VLOOKUP($G274,Data!$G$3:$BA$2935,31,FALSE))</f>
        <v/>
      </c>
      <c r="AM274" s="4" t="str">
        <f>IF($H274=0,"",VLOOKUP($G274,Data!$G$3:$BA$2935,32,FALSE))</f>
        <v/>
      </c>
      <c r="AN274" s="4" t="str">
        <f>IF($H274=0,"",VLOOKUP($G274,Data!$G$3:$BA$2935,33,FALSE))</f>
        <v/>
      </c>
      <c r="AO274" s="4" t="str">
        <f>IF($H274=0,"",VLOOKUP($G274,Data!$G$3:$BA$2935,34,FALSE))</f>
        <v/>
      </c>
      <c r="AP274" s="4" t="str">
        <f>IF($H274=0,"",VLOOKUP($G274,Data!$G$3:$BA$2935,35,FALSE))</f>
        <v/>
      </c>
      <c r="AQ274" s="4" t="str">
        <f>IF($H274=0,"",VLOOKUP($G274,Data!$G$3:$BA$2935,36,FALSE))</f>
        <v/>
      </c>
      <c r="AR274" s="4" t="str">
        <f>IF($H274=0,"",VLOOKUP($G274,Data!$G$3:$BA$2935,37,FALSE))</f>
        <v/>
      </c>
      <c r="AS274" s="4" t="str">
        <f>IF($H274=0,"",VLOOKUP($G274,Data!$G$3:$BA$2935,38,FALSE))</f>
        <v/>
      </c>
      <c r="AT274" s="4" t="str">
        <f>IF($H274=0,"",VLOOKUP($G274,Data!$G$3:$BA$2935,39,FALSE))</f>
        <v/>
      </c>
    </row>
    <row r="275" spans="1:46" x14ac:dyDescent="0.25">
      <c r="A275" s="4">
        <f>PSSE!A277</f>
        <v>956081</v>
      </c>
      <c r="B275" s="4" t="str">
        <f>PSSE!B277</f>
        <v>DONGNAI6A_H1</v>
      </c>
      <c r="C275" s="4">
        <f>PSSE!D277</f>
        <v>13.8</v>
      </c>
      <c r="D275" s="4">
        <f>PSSE!E277</f>
        <v>135</v>
      </c>
      <c r="E275" s="4" t="str">
        <f>PSSE!F277</f>
        <v>TD</v>
      </c>
      <c r="F275" s="4">
        <f>PSSE!G277</f>
        <v>1</v>
      </c>
      <c r="G275" s="4" t="str">
        <f t="shared" si="4"/>
        <v>GEN13.8135TD1</v>
      </c>
      <c r="H275" s="4">
        <f>COUNTIF(Data!$G$3:$BA$2935,GEN!$G275)</f>
        <v>1</v>
      </c>
      <c r="I275" s="4" t="str">
        <f>IF($H275=0,"",VLOOKUP($G275,Data!$G$3:$BA$2935,2,FALSE))</f>
        <v>'GENSAL'</v>
      </c>
      <c r="J275" s="4">
        <f>PSSE!C277</f>
        <v>1</v>
      </c>
      <c r="K275" s="4">
        <f>IF($H275=0,"",VLOOKUP($G275,Data!$G$3:$BA$2935,4,FALSE))</f>
        <v>9.3000000000000007</v>
      </c>
      <c r="L275" s="4">
        <f>IF($H275=0,"",VLOOKUP($G275,Data!$G$3:$BA$2935,5,FALSE))</f>
        <v>9.6000000000000002E-2</v>
      </c>
      <c r="M275" s="4">
        <f>IF($H275=0,"",VLOOKUP($G275,Data!$G$3:$BA$2935,6,FALSE))</f>
        <v>7.4999999999999997E-2</v>
      </c>
      <c r="N275" s="4">
        <f>IF($H275=0,"",VLOOKUP($G275,Data!$G$3:$BA$2935,7,FALSE))</f>
        <v>3.42</v>
      </c>
      <c r="O275" s="4">
        <f>IF($H275=0,"",VLOOKUP($G275,Data!$G$3:$BA$2935,8,FALSE))</f>
        <v>0</v>
      </c>
      <c r="P275" s="4">
        <f>IF($H275=0,"",VLOOKUP($G275,Data!$G$3:$BA$2935,9,FALSE))</f>
        <v>1.1499999999999999</v>
      </c>
      <c r="Q275" s="4">
        <f>IF($H275=0,"",VLOOKUP($G275,Data!$G$3:$BA$2935,10,FALSE))</f>
        <v>0.748</v>
      </c>
      <c r="R275" s="4">
        <f>IF($H275=0,"",VLOOKUP($G275,Data!$G$3:$BA$2935,11,FALSE))</f>
        <v>0.32</v>
      </c>
      <c r="S275" s="4">
        <f>IF($H275=0,"",VLOOKUP($G275,Data!$G$3:$BA$2935,12,FALSE))</f>
        <v>0.215</v>
      </c>
      <c r="T275" s="4">
        <f>IF($H275=0,"",VLOOKUP($G275,Data!$G$3:$BA$2935,13,FALSE))</f>
        <v>0.13</v>
      </c>
      <c r="U275" s="4">
        <f>IF($H275=0,"",VLOOKUP($G275,Data!$G$3:$BA$2935,14,FALSE))</f>
        <v>0.245</v>
      </c>
      <c r="V275" s="4">
        <f>IF($H275=0,"",VLOOKUP($G275,Data!$G$3:$BA$2935,15,FALSE))</f>
        <v>0.77</v>
      </c>
      <c r="W275" s="4" t="str">
        <f>IF($H275=0,"",VLOOKUP($G275,Data!$G$3:$BA$2935,16,FALSE))</f>
        <v>/</v>
      </c>
      <c r="X275" s="4" t="str">
        <f>IF($H275=0,"",VLOOKUP($G275,Data!$G$3:$BA$2935,17,FALSE))</f>
        <v>/</v>
      </c>
      <c r="Y275" s="4" t="str">
        <f>IF($H275=0,"",VLOOKUP($G275,Data!$G$3:$BA$2935,18,FALSE))</f>
        <v/>
      </c>
      <c r="Z275" s="4" t="str">
        <f>IF($H275=0,"",VLOOKUP($G275,Data!$G$3:$BA$2935,19,FALSE))</f>
        <v/>
      </c>
      <c r="AA275" s="4" t="str">
        <f>IF($H275=0,"",VLOOKUP($G275,Data!$G$3:$BA$2935,20,FALSE))</f>
        <v/>
      </c>
      <c r="AB275" s="4" t="str">
        <f>IF($H275=0,"",VLOOKUP($G275,Data!$G$3:$BA$2935,21,FALSE))</f>
        <v/>
      </c>
      <c r="AC275" s="4" t="str">
        <f>IF($H275=0,"",VLOOKUP($G275,Data!$G$3:$BA$2935,22,FALSE))</f>
        <v/>
      </c>
      <c r="AD275" s="4" t="str">
        <f>IF($H275=0,"",VLOOKUP($G275,Data!$G$3:$BA$2935,23,FALSE))</f>
        <v/>
      </c>
      <c r="AE275" s="4" t="str">
        <f>IF($H275=0,"",VLOOKUP($G275,Data!$G$3:$BA$2935,24,FALSE))</f>
        <v/>
      </c>
      <c r="AF275" s="4" t="str">
        <f>IF($H275=0,"",VLOOKUP($G275,Data!$G$3:$BA$2935,25,FALSE))</f>
        <v/>
      </c>
      <c r="AG275" s="4" t="str">
        <f>IF($H275=0,"",VLOOKUP($G275,Data!$G$3:$BA$2935,26,FALSE))</f>
        <v/>
      </c>
      <c r="AH275" s="4" t="str">
        <f>IF($H275=0,"",VLOOKUP($G275,Data!$G$3:$BA$2935,27,FALSE))</f>
        <v/>
      </c>
      <c r="AI275" s="4" t="str">
        <f>IF($H275=0,"",VLOOKUP($G275,Data!$G$3:$BA$2935,28,FALSE))</f>
        <v/>
      </c>
      <c r="AJ275" s="4" t="str">
        <f>IF($H275=0,"",VLOOKUP($G275,Data!$G$3:$BA$2935,29,FALSE))</f>
        <v/>
      </c>
      <c r="AK275" s="4" t="str">
        <f>IF($H275=0,"",VLOOKUP($G275,Data!$G$3:$BA$2935,30,FALSE))</f>
        <v/>
      </c>
      <c r="AL275" s="4" t="str">
        <f>IF($H275=0,"",VLOOKUP($G275,Data!$G$3:$BA$2935,31,FALSE))</f>
        <v/>
      </c>
      <c r="AM275" s="4" t="str">
        <f>IF($H275=0,"",VLOOKUP($G275,Data!$G$3:$BA$2935,32,FALSE))</f>
        <v/>
      </c>
      <c r="AN275" s="4" t="str">
        <f>IF($H275=0,"",VLOOKUP($G275,Data!$G$3:$BA$2935,33,FALSE))</f>
        <v/>
      </c>
      <c r="AO275" s="4" t="str">
        <f>IF($H275=0,"",VLOOKUP($G275,Data!$G$3:$BA$2935,34,FALSE))</f>
        <v/>
      </c>
      <c r="AP275" s="4" t="str">
        <f>IF($H275=0,"",VLOOKUP($G275,Data!$G$3:$BA$2935,35,FALSE))</f>
        <v/>
      </c>
      <c r="AQ275" s="4" t="str">
        <f>IF($H275=0,"",VLOOKUP($G275,Data!$G$3:$BA$2935,36,FALSE))</f>
        <v/>
      </c>
      <c r="AR275" s="4" t="str">
        <f>IF($H275=0,"",VLOOKUP($G275,Data!$G$3:$BA$2935,37,FALSE))</f>
        <v/>
      </c>
      <c r="AS275" s="4" t="str">
        <f>IF($H275=0,"",VLOOKUP($G275,Data!$G$3:$BA$2935,38,FALSE))</f>
        <v/>
      </c>
      <c r="AT275" s="4" t="str">
        <f>IF($H275=0,"",VLOOKUP($G275,Data!$G$3:$BA$2935,39,FALSE))</f>
        <v/>
      </c>
    </row>
    <row r="276" spans="1:46" x14ac:dyDescent="0.25">
      <c r="A276" s="4">
        <f>PSSE!A278</f>
        <v>957001</v>
      </c>
      <c r="B276" s="4" t="str">
        <f>PSSE!B278</f>
        <v>BUONKUOP_H1</v>
      </c>
      <c r="C276" s="4">
        <f>PSSE!D278</f>
        <v>13.8</v>
      </c>
      <c r="D276" s="4">
        <f>PSSE!E278</f>
        <v>140</v>
      </c>
      <c r="E276" s="4" t="str">
        <f>PSSE!F278</f>
        <v>TD</v>
      </c>
      <c r="F276" s="4">
        <f>PSSE!G278</f>
        <v>1</v>
      </c>
      <c r="G276" s="4" t="str">
        <f t="shared" si="4"/>
        <v>GEN13.8140TD1</v>
      </c>
      <c r="H276" s="4">
        <f>COUNTIF(Data!$G$3:$BA$2935,GEN!$G276)</f>
        <v>1</v>
      </c>
      <c r="I276" s="4" t="str">
        <f>IF($H276=0,"",VLOOKUP($G276,Data!$G$3:$BA$2935,2,FALSE))</f>
        <v>'GENSAL'</v>
      </c>
      <c r="J276" s="4">
        <f>PSSE!C278</f>
        <v>1</v>
      </c>
      <c r="K276" s="4">
        <f>IF($H276=0,"",VLOOKUP($G276,Data!$G$3:$BA$2935,4,FALSE))</f>
        <v>9.99</v>
      </c>
      <c r="L276" s="4">
        <f>IF($H276=0,"",VLOOKUP($G276,Data!$G$3:$BA$2935,5,FALSE))</f>
        <v>0.1</v>
      </c>
      <c r="M276" s="4">
        <f>IF($H276=0,"",VLOOKUP($G276,Data!$G$3:$BA$2935,6,FALSE))</f>
        <v>0.12</v>
      </c>
      <c r="N276" s="4">
        <f>IF($H276=0,"",VLOOKUP($G276,Data!$G$3:$BA$2935,7,FALSE))</f>
        <v>3.63</v>
      </c>
      <c r="O276" s="4">
        <f>IF($H276=0,"",VLOOKUP($G276,Data!$G$3:$BA$2935,8,FALSE))</f>
        <v>0.5</v>
      </c>
      <c r="P276" s="4">
        <f>IF($H276=0,"",VLOOKUP($G276,Data!$G$3:$BA$2935,9,FALSE))</f>
        <v>1.07</v>
      </c>
      <c r="Q276" s="4">
        <f>IF($H276=0,"",VLOOKUP($G276,Data!$G$3:$BA$2935,10,FALSE))</f>
        <v>0.74</v>
      </c>
      <c r="R276" s="4">
        <f>IF($H276=0,"",VLOOKUP($G276,Data!$G$3:$BA$2935,11,FALSE))</f>
        <v>0.24</v>
      </c>
      <c r="S276" s="4">
        <f>IF($H276=0,"",VLOOKUP($G276,Data!$G$3:$BA$2935,12,FALSE))</f>
        <v>0.22</v>
      </c>
      <c r="T276" s="4">
        <f>IF($H276=0,"",VLOOKUP($G276,Data!$G$3:$BA$2935,13,FALSE))</f>
        <v>0.15</v>
      </c>
      <c r="U276" s="4">
        <f>IF($H276=0,"",VLOOKUP($G276,Data!$G$3:$BA$2935,14,FALSE))</f>
        <v>0.1</v>
      </c>
      <c r="V276" s="4">
        <f>IF($H276=0,"",VLOOKUP($G276,Data!$G$3:$BA$2935,15,FALSE))</f>
        <v>0.25</v>
      </c>
      <c r="W276" s="4" t="str">
        <f>IF($H276=0,"",VLOOKUP($G276,Data!$G$3:$BA$2935,16,FALSE))</f>
        <v>/</v>
      </c>
      <c r="X276" s="4" t="str">
        <f>IF($H276=0,"",VLOOKUP($G276,Data!$G$3:$BA$2935,17,FALSE))</f>
        <v>/</v>
      </c>
      <c r="Y276" s="4" t="str">
        <f>IF($H276=0,"",VLOOKUP($G276,Data!$G$3:$BA$2935,18,FALSE))</f>
        <v/>
      </c>
      <c r="Z276" s="4" t="str">
        <f>IF($H276=0,"",VLOOKUP($G276,Data!$G$3:$BA$2935,19,FALSE))</f>
        <v/>
      </c>
      <c r="AA276" s="4" t="str">
        <f>IF($H276=0,"",VLOOKUP($G276,Data!$G$3:$BA$2935,20,FALSE))</f>
        <v/>
      </c>
      <c r="AB276" s="4" t="str">
        <f>IF($H276=0,"",VLOOKUP($G276,Data!$G$3:$BA$2935,21,FALSE))</f>
        <v/>
      </c>
      <c r="AC276" s="4" t="str">
        <f>IF($H276=0,"",VLOOKUP($G276,Data!$G$3:$BA$2935,22,FALSE))</f>
        <v/>
      </c>
      <c r="AD276" s="4" t="str">
        <f>IF($H276=0,"",VLOOKUP($G276,Data!$G$3:$BA$2935,23,FALSE))</f>
        <v/>
      </c>
      <c r="AE276" s="4" t="str">
        <f>IF($H276=0,"",VLOOKUP($G276,Data!$G$3:$BA$2935,24,FALSE))</f>
        <v/>
      </c>
      <c r="AF276" s="4" t="str">
        <f>IF($H276=0,"",VLOOKUP($G276,Data!$G$3:$BA$2935,25,FALSE))</f>
        <v/>
      </c>
      <c r="AG276" s="4" t="str">
        <f>IF($H276=0,"",VLOOKUP($G276,Data!$G$3:$BA$2935,26,FALSE))</f>
        <v/>
      </c>
      <c r="AH276" s="4" t="str">
        <f>IF($H276=0,"",VLOOKUP($G276,Data!$G$3:$BA$2935,27,FALSE))</f>
        <v/>
      </c>
      <c r="AI276" s="4" t="str">
        <f>IF($H276=0,"",VLOOKUP($G276,Data!$G$3:$BA$2935,28,FALSE))</f>
        <v/>
      </c>
      <c r="AJ276" s="4" t="str">
        <f>IF($H276=0,"",VLOOKUP($G276,Data!$G$3:$BA$2935,29,FALSE))</f>
        <v/>
      </c>
      <c r="AK276" s="4" t="str">
        <f>IF($H276=0,"",VLOOKUP($G276,Data!$G$3:$BA$2935,30,FALSE))</f>
        <v/>
      </c>
      <c r="AL276" s="4" t="str">
        <f>IF($H276=0,"",VLOOKUP($G276,Data!$G$3:$BA$2935,31,FALSE))</f>
        <v/>
      </c>
      <c r="AM276" s="4" t="str">
        <f>IF($H276=0,"",VLOOKUP($G276,Data!$G$3:$BA$2935,32,FALSE))</f>
        <v/>
      </c>
      <c r="AN276" s="4" t="str">
        <f>IF($H276=0,"",VLOOKUP($G276,Data!$G$3:$BA$2935,33,FALSE))</f>
        <v/>
      </c>
      <c r="AO276" s="4" t="str">
        <f>IF($H276=0,"",VLOOKUP($G276,Data!$G$3:$BA$2935,34,FALSE))</f>
        <v/>
      </c>
      <c r="AP276" s="4" t="str">
        <f>IF($H276=0,"",VLOOKUP($G276,Data!$G$3:$BA$2935,35,FALSE))</f>
        <v/>
      </c>
      <c r="AQ276" s="4" t="str">
        <f>IF($H276=0,"",VLOOKUP($G276,Data!$G$3:$BA$2935,36,FALSE))</f>
        <v/>
      </c>
      <c r="AR276" s="4" t="str">
        <f>IF($H276=0,"",VLOOKUP($G276,Data!$G$3:$BA$2935,37,FALSE))</f>
        <v/>
      </c>
      <c r="AS276" s="4" t="str">
        <f>IF($H276=0,"",VLOOKUP($G276,Data!$G$3:$BA$2935,38,FALSE))</f>
        <v/>
      </c>
      <c r="AT276" s="4" t="str">
        <f>IF($H276=0,"",VLOOKUP($G276,Data!$G$3:$BA$2935,39,FALSE))</f>
        <v/>
      </c>
    </row>
    <row r="277" spans="1:46" x14ac:dyDescent="0.25">
      <c r="A277" s="4">
        <f>PSSE!A279</f>
        <v>957002</v>
      </c>
      <c r="B277" s="4" t="str">
        <f>PSSE!B279</f>
        <v>BUONKUOP_H1</v>
      </c>
      <c r="C277" s="4">
        <f>PSSE!D279</f>
        <v>13.8</v>
      </c>
      <c r="D277" s="4">
        <f>PSSE!E279</f>
        <v>140</v>
      </c>
      <c r="E277" s="4" t="str">
        <f>PSSE!F279</f>
        <v>TD</v>
      </c>
      <c r="F277" s="4">
        <f>PSSE!G279</f>
        <v>1</v>
      </c>
      <c r="G277" s="4" t="str">
        <f t="shared" si="4"/>
        <v>GEN13.8140TD1</v>
      </c>
      <c r="H277" s="4">
        <f>COUNTIF(Data!$G$3:$BA$2935,GEN!$G277)</f>
        <v>1</v>
      </c>
      <c r="I277" s="4" t="str">
        <f>IF($H277=0,"",VLOOKUP($G277,Data!$G$3:$BA$2935,2,FALSE))</f>
        <v>'GENSAL'</v>
      </c>
      <c r="J277" s="4">
        <f>PSSE!C279</f>
        <v>2</v>
      </c>
      <c r="K277" s="4">
        <f>IF($H277=0,"",VLOOKUP($G277,Data!$G$3:$BA$2935,4,FALSE))</f>
        <v>9.99</v>
      </c>
      <c r="L277" s="4">
        <f>IF($H277=0,"",VLOOKUP($G277,Data!$G$3:$BA$2935,5,FALSE))</f>
        <v>0.1</v>
      </c>
      <c r="M277" s="4">
        <f>IF($H277=0,"",VLOOKUP($G277,Data!$G$3:$BA$2935,6,FALSE))</f>
        <v>0.12</v>
      </c>
      <c r="N277" s="4">
        <f>IF($H277=0,"",VLOOKUP($G277,Data!$G$3:$BA$2935,7,FALSE))</f>
        <v>3.63</v>
      </c>
      <c r="O277" s="4">
        <f>IF($H277=0,"",VLOOKUP($G277,Data!$G$3:$BA$2935,8,FALSE))</f>
        <v>0.5</v>
      </c>
      <c r="P277" s="4">
        <f>IF($H277=0,"",VLOOKUP($G277,Data!$G$3:$BA$2935,9,FALSE))</f>
        <v>1.07</v>
      </c>
      <c r="Q277" s="4">
        <f>IF($H277=0,"",VLOOKUP($G277,Data!$G$3:$BA$2935,10,FALSE))</f>
        <v>0.74</v>
      </c>
      <c r="R277" s="4">
        <f>IF($H277=0,"",VLOOKUP($G277,Data!$G$3:$BA$2935,11,FALSE))</f>
        <v>0.24</v>
      </c>
      <c r="S277" s="4">
        <f>IF($H277=0,"",VLOOKUP($G277,Data!$G$3:$BA$2935,12,FALSE))</f>
        <v>0.22</v>
      </c>
      <c r="T277" s="4">
        <f>IF($H277=0,"",VLOOKUP($G277,Data!$G$3:$BA$2935,13,FALSE))</f>
        <v>0.15</v>
      </c>
      <c r="U277" s="4">
        <f>IF($H277=0,"",VLOOKUP($G277,Data!$G$3:$BA$2935,14,FALSE))</f>
        <v>0.1</v>
      </c>
      <c r="V277" s="4">
        <f>IF($H277=0,"",VLOOKUP($G277,Data!$G$3:$BA$2935,15,FALSE))</f>
        <v>0.25</v>
      </c>
      <c r="W277" s="4" t="str">
        <f>IF($H277=0,"",VLOOKUP($G277,Data!$G$3:$BA$2935,16,FALSE))</f>
        <v>/</v>
      </c>
      <c r="X277" s="4" t="str">
        <f>IF($H277=0,"",VLOOKUP($G277,Data!$G$3:$BA$2935,17,FALSE))</f>
        <v>/</v>
      </c>
      <c r="Y277" s="4" t="str">
        <f>IF($H277=0,"",VLOOKUP($G277,Data!$G$3:$BA$2935,18,FALSE))</f>
        <v/>
      </c>
      <c r="Z277" s="4" t="str">
        <f>IF($H277=0,"",VLOOKUP($G277,Data!$G$3:$BA$2935,19,FALSE))</f>
        <v/>
      </c>
      <c r="AA277" s="4" t="str">
        <f>IF($H277=0,"",VLOOKUP($G277,Data!$G$3:$BA$2935,20,FALSE))</f>
        <v/>
      </c>
      <c r="AB277" s="4" t="str">
        <f>IF($H277=0,"",VLOOKUP($G277,Data!$G$3:$BA$2935,21,FALSE))</f>
        <v/>
      </c>
      <c r="AC277" s="4" t="str">
        <f>IF($H277=0,"",VLOOKUP($G277,Data!$G$3:$BA$2935,22,FALSE))</f>
        <v/>
      </c>
      <c r="AD277" s="4" t="str">
        <f>IF($H277=0,"",VLOOKUP($G277,Data!$G$3:$BA$2935,23,FALSE))</f>
        <v/>
      </c>
      <c r="AE277" s="4" t="str">
        <f>IF($H277=0,"",VLOOKUP($G277,Data!$G$3:$BA$2935,24,FALSE))</f>
        <v/>
      </c>
      <c r="AF277" s="4" t="str">
        <f>IF($H277=0,"",VLOOKUP($G277,Data!$G$3:$BA$2935,25,FALSE))</f>
        <v/>
      </c>
      <c r="AG277" s="4" t="str">
        <f>IF($H277=0,"",VLOOKUP($G277,Data!$G$3:$BA$2935,26,FALSE))</f>
        <v/>
      </c>
      <c r="AH277" s="4" t="str">
        <f>IF($H277=0,"",VLOOKUP($G277,Data!$G$3:$BA$2935,27,FALSE))</f>
        <v/>
      </c>
      <c r="AI277" s="4" t="str">
        <f>IF($H277=0,"",VLOOKUP($G277,Data!$G$3:$BA$2935,28,FALSE))</f>
        <v/>
      </c>
      <c r="AJ277" s="4" t="str">
        <f>IF($H277=0,"",VLOOKUP($G277,Data!$G$3:$BA$2935,29,FALSE))</f>
        <v/>
      </c>
      <c r="AK277" s="4" t="str">
        <f>IF($H277=0,"",VLOOKUP($G277,Data!$G$3:$BA$2935,30,FALSE))</f>
        <v/>
      </c>
      <c r="AL277" s="4" t="str">
        <f>IF($H277=0,"",VLOOKUP($G277,Data!$G$3:$BA$2935,31,FALSE))</f>
        <v/>
      </c>
      <c r="AM277" s="4" t="str">
        <f>IF($H277=0,"",VLOOKUP($G277,Data!$G$3:$BA$2935,32,FALSE))</f>
        <v/>
      </c>
      <c r="AN277" s="4" t="str">
        <f>IF($H277=0,"",VLOOKUP($G277,Data!$G$3:$BA$2935,33,FALSE))</f>
        <v/>
      </c>
      <c r="AO277" s="4" t="str">
        <f>IF($H277=0,"",VLOOKUP($G277,Data!$G$3:$BA$2935,34,FALSE))</f>
        <v/>
      </c>
      <c r="AP277" s="4" t="str">
        <f>IF($H277=0,"",VLOOKUP($G277,Data!$G$3:$BA$2935,35,FALSE))</f>
        <v/>
      </c>
      <c r="AQ277" s="4" t="str">
        <f>IF($H277=0,"",VLOOKUP($G277,Data!$G$3:$BA$2935,36,FALSE))</f>
        <v/>
      </c>
      <c r="AR277" s="4" t="str">
        <f>IF($H277=0,"",VLOOKUP($G277,Data!$G$3:$BA$2935,37,FALSE))</f>
        <v/>
      </c>
      <c r="AS277" s="4" t="str">
        <f>IF($H277=0,"",VLOOKUP($G277,Data!$G$3:$BA$2935,38,FALSE))</f>
        <v/>
      </c>
      <c r="AT277" s="4" t="str">
        <f>IF($H277=0,"",VLOOKUP($G277,Data!$G$3:$BA$2935,39,FALSE))</f>
        <v/>
      </c>
    </row>
    <row r="278" spans="1:46" x14ac:dyDescent="0.25">
      <c r="A278" s="4">
        <f>PSSE!A280</f>
        <v>957011</v>
      </c>
      <c r="B278" s="4" t="str">
        <f>PSSE!B280</f>
        <v>SREPOK3_H1</v>
      </c>
      <c r="C278" s="4">
        <f>PSSE!D280</f>
        <v>13.8</v>
      </c>
      <c r="D278" s="4">
        <f>PSSE!E280</f>
        <v>110</v>
      </c>
      <c r="E278" s="4" t="str">
        <f>PSSE!F280</f>
        <v>TD</v>
      </c>
      <c r="F278" s="4">
        <f>PSSE!G280</f>
        <v>1</v>
      </c>
      <c r="G278" s="4" t="str">
        <f t="shared" si="4"/>
        <v>GEN13.8110TD1</v>
      </c>
      <c r="H278" s="4">
        <f>COUNTIF(Data!$G$3:$BA$2935,GEN!$G278)</f>
        <v>1</v>
      </c>
      <c r="I278" s="4" t="str">
        <f>IF($H278=0,"",VLOOKUP($G278,Data!$G$3:$BA$2935,2,FALSE))</f>
        <v>'GENSAL'</v>
      </c>
      <c r="J278" s="4">
        <f>PSSE!C280</f>
        <v>1</v>
      </c>
      <c r="K278" s="4">
        <f>IF($H278=0,"",VLOOKUP($G278,Data!$G$3:$BA$2935,4,FALSE))</f>
        <v>7.2</v>
      </c>
      <c r="L278" s="4">
        <f>IF($H278=0,"",VLOOKUP($G278,Data!$G$3:$BA$2935,5,FALSE))</f>
        <v>0.123</v>
      </c>
      <c r="M278" s="4">
        <f>IF($H278=0,"",VLOOKUP($G278,Data!$G$3:$BA$2935,6,FALSE))</f>
        <v>7.4999999999999997E-2</v>
      </c>
      <c r="N278" s="4">
        <f>IF($H278=0,"",VLOOKUP($G278,Data!$G$3:$BA$2935,7,FALSE))</f>
        <v>4.6769999999999996</v>
      </c>
      <c r="O278" s="4">
        <f>IF($H278=0,"",VLOOKUP($G278,Data!$G$3:$BA$2935,8,FALSE))</f>
        <v>0</v>
      </c>
      <c r="P278" s="4">
        <f>IF($H278=0,"",VLOOKUP($G278,Data!$G$3:$BA$2935,9,FALSE))</f>
        <v>0.87</v>
      </c>
      <c r="Q278" s="4">
        <f>IF($H278=0,"",VLOOKUP($G278,Data!$G$3:$BA$2935,10,FALSE))</f>
        <v>0.57999999999999996</v>
      </c>
      <c r="R278" s="4">
        <f>IF($H278=0,"",VLOOKUP($G278,Data!$G$3:$BA$2935,11,FALSE))</f>
        <v>0.27</v>
      </c>
      <c r="S278" s="4">
        <f>IF($H278=0,"",VLOOKUP($G278,Data!$G$3:$BA$2935,12,FALSE))</f>
        <v>0.18</v>
      </c>
      <c r="T278" s="4">
        <f>IF($H278=0,"",VLOOKUP($G278,Data!$G$3:$BA$2935,13,FALSE))</f>
        <v>0.11600000000000001</v>
      </c>
      <c r="U278" s="4">
        <f>IF($H278=0,"",VLOOKUP($G278,Data!$G$3:$BA$2935,14,FALSE))</f>
        <v>0.17799999999999999</v>
      </c>
      <c r="V278" s="4">
        <f>IF($H278=0,"",VLOOKUP($G278,Data!$G$3:$BA$2935,15,FALSE))</f>
        <v>0.59199999999999997</v>
      </c>
      <c r="W278" s="4" t="str">
        <f>IF($H278=0,"",VLOOKUP($G278,Data!$G$3:$BA$2935,16,FALSE))</f>
        <v>/</v>
      </c>
      <c r="X278" s="4" t="str">
        <f>IF($H278=0,"",VLOOKUP($G278,Data!$G$3:$BA$2935,17,FALSE))</f>
        <v>/</v>
      </c>
      <c r="Y278" s="4" t="str">
        <f>IF($H278=0,"",VLOOKUP($G278,Data!$G$3:$BA$2935,18,FALSE))</f>
        <v/>
      </c>
      <c r="Z278" s="4" t="str">
        <f>IF($H278=0,"",VLOOKUP($G278,Data!$G$3:$BA$2935,19,FALSE))</f>
        <v/>
      </c>
      <c r="AA278" s="4" t="str">
        <f>IF($H278=0,"",VLOOKUP($G278,Data!$G$3:$BA$2935,20,FALSE))</f>
        <v/>
      </c>
      <c r="AB278" s="4" t="str">
        <f>IF($H278=0,"",VLOOKUP($G278,Data!$G$3:$BA$2935,21,FALSE))</f>
        <v/>
      </c>
      <c r="AC278" s="4" t="str">
        <f>IF($H278=0,"",VLOOKUP($G278,Data!$G$3:$BA$2935,22,FALSE))</f>
        <v/>
      </c>
      <c r="AD278" s="4" t="str">
        <f>IF($H278=0,"",VLOOKUP($G278,Data!$G$3:$BA$2935,23,FALSE))</f>
        <v/>
      </c>
      <c r="AE278" s="4" t="str">
        <f>IF($H278=0,"",VLOOKUP($G278,Data!$G$3:$BA$2935,24,FALSE))</f>
        <v/>
      </c>
      <c r="AF278" s="4" t="str">
        <f>IF($H278=0,"",VLOOKUP($G278,Data!$G$3:$BA$2935,25,FALSE))</f>
        <v/>
      </c>
      <c r="AG278" s="4" t="str">
        <f>IF($H278=0,"",VLOOKUP($G278,Data!$G$3:$BA$2935,26,FALSE))</f>
        <v/>
      </c>
      <c r="AH278" s="4" t="str">
        <f>IF($H278=0,"",VLOOKUP($G278,Data!$G$3:$BA$2935,27,FALSE))</f>
        <v/>
      </c>
      <c r="AI278" s="4" t="str">
        <f>IF($H278=0,"",VLOOKUP($G278,Data!$G$3:$BA$2935,28,FALSE))</f>
        <v/>
      </c>
      <c r="AJ278" s="4" t="str">
        <f>IF($H278=0,"",VLOOKUP($G278,Data!$G$3:$BA$2935,29,FALSE))</f>
        <v/>
      </c>
      <c r="AK278" s="4" t="str">
        <f>IF($H278=0,"",VLOOKUP($G278,Data!$G$3:$BA$2935,30,FALSE))</f>
        <v/>
      </c>
      <c r="AL278" s="4" t="str">
        <f>IF($H278=0,"",VLOOKUP($G278,Data!$G$3:$BA$2935,31,FALSE))</f>
        <v/>
      </c>
      <c r="AM278" s="4" t="str">
        <f>IF($H278=0,"",VLOOKUP($G278,Data!$G$3:$BA$2935,32,FALSE))</f>
        <v/>
      </c>
      <c r="AN278" s="4" t="str">
        <f>IF($H278=0,"",VLOOKUP($G278,Data!$G$3:$BA$2935,33,FALSE))</f>
        <v/>
      </c>
      <c r="AO278" s="4" t="str">
        <f>IF($H278=0,"",VLOOKUP($G278,Data!$G$3:$BA$2935,34,FALSE))</f>
        <v/>
      </c>
      <c r="AP278" s="4" t="str">
        <f>IF($H278=0,"",VLOOKUP($G278,Data!$G$3:$BA$2935,35,FALSE))</f>
        <v/>
      </c>
      <c r="AQ278" s="4" t="str">
        <f>IF($H278=0,"",VLOOKUP($G278,Data!$G$3:$BA$2935,36,FALSE))</f>
        <v/>
      </c>
      <c r="AR278" s="4" t="str">
        <f>IF($H278=0,"",VLOOKUP($G278,Data!$G$3:$BA$2935,37,FALSE))</f>
        <v/>
      </c>
      <c r="AS278" s="4" t="str">
        <f>IF($H278=0,"",VLOOKUP($G278,Data!$G$3:$BA$2935,38,FALSE))</f>
        <v/>
      </c>
      <c r="AT278" s="4" t="str">
        <f>IF($H278=0,"",VLOOKUP($G278,Data!$G$3:$BA$2935,39,FALSE))</f>
        <v/>
      </c>
    </row>
    <row r="279" spans="1:46" x14ac:dyDescent="0.25">
      <c r="A279" s="4">
        <f>PSSE!A281</f>
        <v>957012</v>
      </c>
      <c r="B279" s="4" t="str">
        <f>PSSE!B281</f>
        <v>SREPOK3_H2</v>
      </c>
      <c r="C279" s="4">
        <f>PSSE!D281</f>
        <v>13.8</v>
      </c>
      <c r="D279" s="4">
        <f>PSSE!E281</f>
        <v>110</v>
      </c>
      <c r="E279" s="4" t="str">
        <f>PSSE!F281</f>
        <v>TD</v>
      </c>
      <c r="F279" s="4">
        <f>PSSE!G281</f>
        <v>1</v>
      </c>
      <c r="G279" s="4" t="str">
        <f t="shared" si="4"/>
        <v>GEN13.8110TD1</v>
      </c>
      <c r="H279" s="4">
        <f>COUNTIF(Data!$G$3:$BA$2935,GEN!$G279)</f>
        <v>1</v>
      </c>
      <c r="I279" s="4" t="str">
        <f>IF($H279=0,"",VLOOKUP($G279,Data!$G$3:$BA$2935,2,FALSE))</f>
        <v>'GENSAL'</v>
      </c>
      <c r="J279" s="4">
        <f>PSSE!C281</f>
        <v>1</v>
      </c>
      <c r="K279" s="4">
        <f>IF($H279=0,"",VLOOKUP($G279,Data!$G$3:$BA$2935,4,FALSE))</f>
        <v>7.2</v>
      </c>
      <c r="L279" s="4">
        <f>IF($H279=0,"",VLOOKUP($G279,Data!$G$3:$BA$2935,5,FALSE))</f>
        <v>0.123</v>
      </c>
      <c r="M279" s="4">
        <f>IF($H279=0,"",VLOOKUP($G279,Data!$G$3:$BA$2935,6,FALSE))</f>
        <v>7.4999999999999997E-2</v>
      </c>
      <c r="N279" s="4">
        <f>IF($H279=0,"",VLOOKUP($G279,Data!$G$3:$BA$2935,7,FALSE))</f>
        <v>4.6769999999999996</v>
      </c>
      <c r="O279" s="4">
        <f>IF($H279=0,"",VLOOKUP($G279,Data!$G$3:$BA$2935,8,FALSE))</f>
        <v>0</v>
      </c>
      <c r="P279" s="4">
        <f>IF($H279=0,"",VLOOKUP($G279,Data!$G$3:$BA$2935,9,FALSE))</f>
        <v>0.87</v>
      </c>
      <c r="Q279" s="4">
        <f>IF($H279=0,"",VLOOKUP($G279,Data!$G$3:$BA$2935,10,FALSE))</f>
        <v>0.57999999999999996</v>
      </c>
      <c r="R279" s="4">
        <f>IF($H279=0,"",VLOOKUP($G279,Data!$G$3:$BA$2935,11,FALSE))</f>
        <v>0.27</v>
      </c>
      <c r="S279" s="4">
        <f>IF($H279=0,"",VLOOKUP($G279,Data!$G$3:$BA$2935,12,FALSE))</f>
        <v>0.18</v>
      </c>
      <c r="T279" s="4">
        <f>IF($H279=0,"",VLOOKUP($G279,Data!$G$3:$BA$2935,13,FALSE))</f>
        <v>0.11600000000000001</v>
      </c>
      <c r="U279" s="4">
        <f>IF($H279=0,"",VLOOKUP($G279,Data!$G$3:$BA$2935,14,FALSE))</f>
        <v>0.17799999999999999</v>
      </c>
      <c r="V279" s="4">
        <f>IF($H279=0,"",VLOOKUP($G279,Data!$G$3:$BA$2935,15,FALSE))</f>
        <v>0.59199999999999997</v>
      </c>
      <c r="W279" s="4" t="str">
        <f>IF($H279=0,"",VLOOKUP($G279,Data!$G$3:$BA$2935,16,FALSE))</f>
        <v>/</v>
      </c>
      <c r="X279" s="4" t="str">
        <f>IF($H279=0,"",VLOOKUP($G279,Data!$G$3:$BA$2935,17,FALSE))</f>
        <v>/</v>
      </c>
      <c r="Y279" s="4" t="str">
        <f>IF($H279=0,"",VLOOKUP($G279,Data!$G$3:$BA$2935,18,FALSE))</f>
        <v/>
      </c>
      <c r="Z279" s="4" t="str">
        <f>IF($H279=0,"",VLOOKUP($G279,Data!$G$3:$BA$2935,19,FALSE))</f>
        <v/>
      </c>
      <c r="AA279" s="4" t="str">
        <f>IF($H279=0,"",VLOOKUP($G279,Data!$G$3:$BA$2935,20,FALSE))</f>
        <v/>
      </c>
      <c r="AB279" s="4" t="str">
        <f>IF($H279=0,"",VLOOKUP($G279,Data!$G$3:$BA$2935,21,FALSE))</f>
        <v/>
      </c>
      <c r="AC279" s="4" t="str">
        <f>IF($H279=0,"",VLOOKUP($G279,Data!$G$3:$BA$2935,22,FALSE))</f>
        <v/>
      </c>
      <c r="AD279" s="4" t="str">
        <f>IF($H279=0,"",VLOOKUP($G279,Data!$G$3:$BA$2935,23,FALSE))</f>
        <v/>
      </c>
      <c r="AE279" s="4" t="str">
        <f>IF($H279=0,"",VLOOKUP($G279,Data!$G$3:$BA$2935,24,FALSE))</f>
        <v/>
      </c>
      <c r="AF279" s="4" t="str">
        <f>IF($H279=0,"",VLOOKUP($G279,Data!$G$3:$BA$2935,25,FALSE))</f>
        <v/>
      </c>
      <c r="AG279" s="4" t="str">
        <f>IF($H279=0,"",VLOOKUP($G279,Data!$G$3:$BA$2935,26,FALSE))</f>
        <v/>
      </c>
      <c r="AH279" s="4" t="str">
        <f>IF($H279=0,"",VLOOKUP($G279,Data!$G$3:$BA$2935,27,FALSE))</f>
        <v/>
      </c>
      <c r="AI279" s="4" t="str">
        <f>IF($H279=0,"",VLOOKUP($G279,Data!$G$3:$BA$2935,28,FALSE))</f>
        <v/>
      </c>
      <c r="AJ279" s="4" t="str">
        <f>IF($H279=0,"",VLOOKUP($G279,Data!$G$3:$BA$2935,29,FALSE))</f>
        <v/>
      </c>
      <c r="AK279" s="4" t="str">
        <f>IF($H279=0,"",VLOOKUP($G279,Data!$G$3:$BA$2935,30,FALSE))</f>
        <v/>
      </c>
      <c r="AL279" s="4" t="str">
        <f>IF($H279=0,"",VLOOKUP($G279,Data!$G$3:$BA$2935,31,FALSE))</f>
        <v/>
      </c>
      <c r="AM279" s="4" t="str">
        <f>IF($H279=0,"",VLOOKUP($G279,Data!$G$3:$BA$2935,32,FALSE))</f>
        <v/>
      </c>
      <c r="AN279" s="4" t="str">
        <f>IF($H279=0,"",VLOOKUP($G279,Data!$G$3:$BA$2935,33,FALSE))</f>
        <v/>
      </c>
      <c r="AO279" s="4" t="str">
        <f>IF($H279=0,"",VLOOKUP($G279,Data!$G$3:$BA$2935,34,FALSE))</f>
        <v/>
      </c>
      <c r="AP279" s="4" t="str">
        <f>IF($H279=0,"",VLOOKUP($G279,Data!$G$3:$BA$2935,35,FALSE))</f>
        <v/>
      </c>
      <c r="AQ279" s="4" t="str">
        <f>IF($H279=0,"",VLOOKUP($G279,Data!$G$3:$BA$2935,36,FALSE))</f>
        <v/>
      </c>
      <c r="AR279" s="4" t="str">
        <f>IF($H279=0,"",VLOOKUP($G279,Data!$G$3:$BA$2935,37,FALSE))</f>
        <v/>
      </c>
      <c r="AS279" s="4" t="str">
        <f>IF($H279=0,"",VLOOKUP($G279,Data!$G$3:$BA$2935,38,FALSE))</f>
        <v/>
      </c>
      <c r="AT279" s="4" t="str">
        <f>IF($H279=0,"",VLOOKUP($G279,Data!$G$3:$BA$2935,39,FALSE))</f>
        <v/>
      </c>
    </row>
    <row r="280" spans="1:46" x14ac:dyDescent="0.25">
      <c r="A280" s="4">
        <f>PSSE!A282</f>
        <v>957021</v>
      </c>
      <c r="B280" s="4" t="str">
        <f>PSSE!B282</f>
        <v>SREPOK4_H1</v>
      </c>
      <c r="C280" s="4">
        <f>PSSE!D282</f>
        <v>13.8</v>
      </c>
      <c r="D280" s="4">
        <f>PSSE!E282</f>
        <v>75</v>
      </c>
      <c r="E280" s="4" t="str">
        <f>PSSE!F282</f>
        <v>TD</v>
      </c>
      <c r="F280" s="4">
        <f>PSSE!G282</f>
        <v>1</v>
      </c>
      <c r="G280" s="4" t="str">
        <f t="shared" si="4"/>
        <v>GEN13.875TD1</v>
      </c>
      <c r="H280" s="4">
        <f>COUNTIF(Data!$G$3:$BA$2935,GEN!$G280)</f>
        <v>1</v>
      </c>
      <c r="I280" s="4" t="str">
        <f>IF($H280=0,"",VLOOKUP($G280,Data!$G$3:$BA$2935,2,FALSE))</f>
        <v>'GENSAL'</v>
      </c>
      <c r="J280" s="4">
        <f>PSSE!C282</f>
        <v>1</v>
      </c>
      <c r="K280" s="4">
        <f>IF($H280=0,"",VLOOKUP($G280,Data!$G$3:$BA$2935,4,FALSE))</f>
        <v>7.2</v>
      </c>
      <c r="L280" s="4">
        <f>IF($H280=0,"",VLOOKUP($G280,Data!$G$3:$BA$2935,5,FALSE))</f>
        <v>0.123</v>
      </c>
      <c r="M280" s="4">
        <f>IF($H280=0,"",VLOOKUP($G280,Data!$G$3:$BA$2935,6,FALSE))</f>
        <v>7.4999999999999997E-2</v>
      </c>
      <c r="N280" s="4">
        <f>IF($H280=0,"",VLOOKUP($G280,Data!$G$3:$BA$2935,7,FALSE))</f>
        <v>4.6769999999999996</v>
      </c>
      <c r="O280" s="4">
        <f>IF($H280=0,"",VLOOKUP($G280,Data!$G$3:$BA$2935,8,FALSE))</f>
        <v>0</v>
      </c>
      <c r="P280" s="4">
        <f>IF($H280=0,"",VLOOKUP($G280,Data!$G$3:$BA$2935,9,FALSE))</f>
        <v>0.87</v>
      </c>
      <c r="Q280" s="4">
        <f>IF($H280=0,"",VLOOKUP($G280,Data!$G$3:$BA$2935,10,FALSE))</f>
        <v>0.57999999999999996</v>
      </c>
      <c r="R280" s="4">
        <f>IF($H280=0,"",VLOOKUP($G280,Data!$G$3:$BA$2935,11,FALSE))</f>
        <v>0.27</v>
      </c>
      <c r="S280" s="4">
        <f>IF($H280=0,"",VLOOKUP($G280,Data!$G$3:$BA$2935,12,FALSE))</f>
        <v>0.22</v>
      </c>
      <c r="T280" s="4">
        <f>IF($H280=0,"",VLOOKUP($G280,Data!$G$3:$BA$2935,13,FALSE))</f>
        <v>0.11600000000000001</v>
      </c>
      <c r="U280" s="4">
        <f>IF($H280=0,"",VLOOKUP($G280,Data!$G$3:$BA$2935,14,FALSE))</f>
        <v>0.17799999999999999</v>
      </c>
      <c r="V280" s="4">
        <f>IF($H280=0,"",VLOOKUP($G280,Data!$G$3:$BA$2935,15,FALSE))</f>
        <v>0.59199999999999997</v>
      </c>
      <c r="W280" s="4" t="str">
        <f>IF($H280=0,"",VLOOKUP($G280,Data!$G$3:$BA$2935,16,FALSE))</f>
        <v>/</v>
      </c>
      <c r="X280" s="4" t="str">
        <f>IF($H280=0,"",VLOOKUP($G280,Data!$G$3:$BA$2935,17,FALSE))</f>
        <v>/</v>
      </c>
      <c r="Y280" s="4" t="str">
        <f>IF($H280=0,"",VLOOKUP($G280,Data!$G$3:$BA$2935,18,FALSE))</f>
        <v/>
      </c>
      <c r="Z280" s="4" t="str">
        <f>IF($H280=0,"",VLOOKUP($G280,Data!$G$3:$BA$2935,19,FALSE))</f>
        <v/>
      </c>
      <c r="AA280" s="4" t="str">
        <f>IF($H280=0,"",VLOOKUP($G280,Data!$G$3:$BA$2935,20,FALSE))</f>
        <v/>
      </c>
      <c r="AB280" s="4" t="str">
        <f>IF($H280=0,"",VLOOKUP($G280,Data!$G$3:$BA$2935,21,FALSE))</f>
        <v/>
      </c>
      <c r="AC280" s="4" t="str">
        <f>IF($H280=0,"",VLOOKUP($G280,Data!$G$3:$BA$2935,22,FALSE))</f>
        <v/>
      </c>
      <c r="AD280" s="4" t="str">
        <f>IF($H280=0,"",VLOOKUP($G280,Data!$G$3:$BA$2935,23,FALSE))</f>
        <v/>
      </c>
      <c r="AE280" s="4" t="str">
        <f>IF($H280=0,"",VLOOKUP($G280,Data!$G$3:$BA$2935,24,FALSE))</f>
        <v/>
      </c>
      <c r="AF280" s="4" t="str">
        <f>IF($H280=0,"",VLOOKUP($G280,Data!$G$3:$BA$2935,25,FALSE))</f>
        <v/>
      </c>
      <c r="AG280" s="4" t="str">
        <f>IF($H280=0,"",VLOOKUP($G280,Data!$G$3:$BA$2935,26,FALSE))</f>
        <v/>
      </c>
      <c r="AH280" s="4" t="str">
        <f>IF($H280=0,"",VLOOKUP($G280,Data!$G$3:$BA$2935,27,FALSE))</f>
        <v/>
      </c>
      <c r="AI280" s="4" t="str">
        <f>IF($H280=0,"",VLOOKUP($G280,Data!$G$3:$BA$2935,28,FALSE))</f>
        <v/>
      </c>
      <c r="AJ280" s="4" t="str">
        <f>IF($H280=0,"",VLOOKUP($G280,Data!$G$3:$BA$2935,29,FALSE))</f>
        <v/>
      </c>
      <c r="AK280" s="4" t="str">
        <f>IF($H280=0,"",VLOOKUP($G280,Data!$G$3:$BA$2935,30,FALSE))</f>
        <v/>
      </c>
      <c r="AL280" s="4" t="str">
        <f>IF($H280=0,"",VLOOKUP($G280,Data!$G$3:$BA$2935,31,FALSE))</f>
        <v/>
      </c>
      <c r="AM280" s="4" t="str">
        <f>IF($H280=0,"",VLOOKUP($G280,Data!$G$3:$BA$2935,32,FALSE))</f>
        <v/>
      </c>
      <c r="AN280" s="4" t="str">
        <f>IF($H280=0,"",VLOOKUP($G280,Data!$G$3:$BA$2935,33,FALSE))</f>
        <v/>
      </c>
      <c r="AO280" s="4" t="str">
        <f>IF($H280=0,"",VLOOKUP($G280,Data!$G$3:$BA$2935,34,FALSE))</f>
        <v/>
      </c>
      <c r="AP280" s="4" t="str">
        <f>IF($H280=0,"",VLOOKUP($G280,Data!$G$3:$BA$2935,35,FALSE))</f>
        <v/>
      </c>
      <c r="AQ280" s="4" t="str">
        <f>IF($H280=0,"",VLOOKUP($G280,Data!$G$3:$BA$2935,36,FALSE))</f>
        <v/>
      </c>
      <c r="AR280" s="4" t="str">
        <f>IF($H280=0,"",VLOOKUP($G280,Data!$G$3:$BA$2935,37,FALSE))</f>
        <v/>
      </c>
      <c r="AS280" s="4" t="str">
        <f>IF($H280=0,"",VLOOKUP($G280,Data!$G$3:$BA$2935,38,FALSE))</f>
        <v/>
      </c>
      <c r="AT280" s="4" t="str">
        <f>IF($H280=0,"",VLOOKUP($G280,Data!$G$3:$BA$2935,39,FALSE))</f>
        <v/>
      </c>
    </row>
    <row r="281" spans="1:46" x14ac:dyDescent="0.25">
      <c r="A281" s="4">
        <f>PSSE!A283</f>
        <v>957022</v>
      </c>
      <c r="B281" s="4" t="str">
        <f>PSSE!B283</f>
        <v>SREPOK4_H2</v>
      </c>
      <c r="C281" s="4">
        <f>PSSE!D283</f>
        <v>13.8</v>
      </c>
      <c r="D281" s="4">
        <f>PSSE!E283</f>
        <v>75</v>
      </c>
      <c r="E281" s="4" t="str">
        <f>PSSE!F283</f>
        <v>TD</v>
      </c>
      <c r="F281" s="4">
        <f>PSSE!G283</f>
        <v>1</v>
      </c>
      <c r="G281" s="4" t="str">
        <f t="shared" si="4"/>
        <v>GEN13.875TD1</v>
      </c>
      <c r="H281" s="4">
        <f>COUNTIF(Data!$G$3:$BA$2935,GEN!$G281)</f>
        <v>1</v>
      </c>
      <c r="I281" s="4" t="str">
        <f>IF($H281=0,"",VLOOKUP($G281,Data!$G$3:$BA$2935,2,FALSE))</f>
        <v>'GENSAL'</v>
      </c>
      <c r="J281" s="4">
        <f>PSSE!C283</f>
        <v>1</v>
      </c>
      <c r="K281" s="4">
        <f>IF($H281=0,"",VLOOKUP($G281,Data!$G$3:$BA$2935,4,FALSE))</f>
        <v>7.2</v>
      </c>
      <c r="L281" s="4">
        <f>IF($H281=0,"",VLOOKUP($G281,Data!$G$3:$BA$2935,5,FALSE))</f>
        <v>0.123</v>
      </c>
      <c r="M281" s="4">
        <f>IF($H281=0,"",VLOOKUP($G281,Data!$G$3:$BA$2935,6,FALSE))</f>
        <v>7.4999999999999997E-2</v>
      </c>
      <c r="N281" s="4">
        <f>IF($H281=0,"",VLOOKUP($G281,Data!$G$3:$BA$2935,7,FALSE))</f>
        <v>4.6769999999999996</v>
      </c>
      <c r="O281" s="4">
        <f>IF($H281=0,"",VLOOKUP($G281,Data!$G$3:$BA$2935,8,FALSE))</f>
        <v>0</v>
      </c>
      <c r="P281" s="4">
        <f>IF($H281=0,"",VLOOKUP($G281,Data!$G$3:$BA$2935,9,FALSE))</f>
        <v>0.87</v>
      </c>
      <c r="Q281" s="4">
        <f>IF($H281=0,"",VLOOKUP($G281,Data!$G$3:$BA$2935,10,FALSE))</f>
        <v>0.57999999999999996</v>
      </c>
      <c r="R281" s="4">
        <f>IF($H281=0,"",VLOOKUP($G281,Data!$G$3:$BA$2935,11,FALSE))</f>
        <v>0.27</v>
      </c>
      <c r="S281" s="4">
        <f>IF($H281=0,"",VLOOKUP($G281,Data!$G$3:$BA$2935,12,FALSE))</f>
        <v>0.22</v>
      </c>
      <c r="T281" s="4">
        <f>IF($H281=0,"",VLOOKUP($G281,Data!$G$3:$BA$2935,13,FALSE))</f>
        <v>0.11600000000000001</v>
      </c>
      <c r="U281" s="4">
        <f>IF($H281=0,"",VLOOKUP($G281,Data!$G$3:$BA$2935,14,FALSE))</f>
        <v>0.17799999999999999</v>
      </c>
      <c r="V281" s="4">
        <f>IF($H281=0,"",VLOOKUP($G281,Data!$G$3:$BA$2935,15,FALSE))</f>
        <v>0.59199999999999997</v>
      </c>
      <c r="W281" s="4" t="str">
        <f>IF($H281=0,"",VLOOKUP($G281,Data!$G$3:$BA$2935,16,FALSE))</f>
        <v>/</v>
      </c>
      <c r="X281" s="4" t="str">
        <f>IF($H281=0,"",VLOOKUP($G281,Data!$G$3:$BA$2935,17,FALSE))</f>
        <v>/</v>
      </c>
      <c r="Y281" s="4" t="str">
        <f>IF($H281=0,"",VLOOKUP($G281,Data!$G$3:$BA$2935,18,FALSE))</f>
        <v/>
      </c>
      <c r="Z281" s="4" t="str">
        <f>IF($H281=0,"",VLOOKUP($G281,Data!$G$3:$BA$2935,19,FALSE))</f>
        <v/>
      </c>
      <c r="AA281" s="4" t="str">
        <f>IF($H281=0,"",VLOOKUP($G281,Data!$G$3:$BA$2935,20,FALSE))</f>
        <v/>
      </c>
      <c r="AB281" s="4" t="str">
        <f>IF($H281=0,"",VLOOKUP($G281,Data!$G$3:$BA$2935,21,FALSE))</f>
        <v/>
      </c>
      <c r="AC281" s="4" t="str">
        <f>IF($H281=0,"",VLOOKUP($G281,Data!$G$3:$BA$2935,22,FALSE))</f>
        <v/>
      </c>
      <c r="AD281" s="4" t="str">
        <f>IF($H281=0,"",VLOOKUP($G281,Data!$G$3:$BA$2935,23,FALSE))</f>
        <v/>
      </c>
      <c r="AE281" s="4" t="str">
        <f>IF($H281=0,"",VLOOKUP($G281,Data!$G$3:$BA$2935,24,FALSE))</f>
        <v/>
      </c>
      <c r="AF281" s="4" t="str">
        <f>IF($H281=0,"",VLOOKUP($G281,Data!$G$3:$BA$2935,25,FALSE))</f>
        <v/>
      </c>
      <c r="AG281" s="4" t="str">
        <f>IF($H281=0,"",VLOOKUP($G281,Data!$G$3:$BA$2935,26,FALSE))</f>
        <v/>
      </c>
      <c r="AH281" s="4" t="str">
        <f>IF($H281=0,"",VLOOKUP($G281,Data!$G$3:$BA$2935,27,FALSE))</f>
        <v/>
      </c>
      <c r="AI281" s="4" t="str">
        <f>IF($H281=0,"",VLOOKUP($G281,Data!$G$3:$BA$2935,28,FALSE))</f>
        <v/>
      </c>
      <c r="AJ281" s="4" t="str">
        <f>IF($H281=0,"",VLOOKUP($G281,Data!$G$3:$BA$2935,29,FALSE))</f>
        <v/>
      </c>
      <c r="AK281" s="4" t="str">
        <f>IF($H281=0,"",VLOOKUP($G281,Data!$G$3:$BA$2935,30,FALSE))</f>
        <v/>
      </c>
      <c r="AL281" s="4" t="str">
        <f>IF($H281=0,"",VLOOKUP($G281,Data!$G$3:$BA$2935,31,FALSE))</f>
        <v/>
      </c>
      <c r="AM281" s="4" t="str">
        <f>IF($H281=0,"",VLOOKUP($G281,Data!$G$3:$BA$2935,32,FALSE))</f>
        <v/>
      </c>
      <c r="AN281" s="4" t="str">
        <f>IF($H281=0,"",VLOOKUP($G281,Data!$G$3:$BA$2935,33,FALSE))</f>
        <v/>
      </c>
      <c r="AO281" s="4" t="str">
        <f>IF($H281=0,"",VLOOKUP($G281,Data!$G$3:$BA$2935,34,FALSE))</f>
        <v/>
      </c>
      <c r="AP281" s="4" t="str">
        <f>IF($H281=0,"",VLOOKUP($G281,Data!$G$3:$BA$2935,35,FALSE))</f>
        <v/>
      </c>
      <c r="AQ281" s="4" t="str">
        <f>IF($H281=0,"",VLOOKUP($G281,Data!$G$3:$BA$2935,36,FALSE))</f>
        <v/>
      </c>
      <c r="AR281" s="4" t="str">
        <f>IF($H281=0,"",VLOOKUP($G281,Data!$G$3:$BA$2935,37,FALSE))</f>
        <v/>
      </c>
      <c r="AS281" s="4" t="str">
        <f>IF($H281=0,"",VLOOKUP($G281,Data!$G$3:$BA$2935,38,FALSE))</f>
        <v/>
      </c>
      <c r="AT281" s="4" t="str">
        <f>IF($H281=0,"",VLOOKUP($G281,Data!$G$3:$BA$2935,39,FALSE))</f>
        <v/>
      </c>
    </row>
    <row r="282" spans="1:46" x14ac:dyDescent="0.25">
      <c r="A282" s="4">
        <f>PSSE!A284</f>
        <v>957031</v>
      </c>
      <c r="B282" s="4" t="str">
        <f>PSSE!B284</f>
        <v>EAKRONGHN_H1</v>
      </c>
      <c r="C282" s="4">
        <f>PSSE!D284</f>
        <v>13.8</v>
      </c>
      <c r="D282" s="4">
        <f>PSSE!E284</f>
        <v>40</v>
      </c>
      <c r="E282" s="4" t="str">
        <f>PSSE!F284</f>
        <v>TD</v>
      </c>
      <c r="F282" s="4">
        <f>PSSE!G284</f>
        <v>1</v>
      </c>
      <c r="G282" s="4" t="str">
        <f t="shared" si="4"/>
        <v>GEN13.840TD1</v>
      </c>
      <c r="H282" s="4">
        <f>COUNTIF(Data!$G$3:$BA$2935,GEN!$G282)</f>
        <v>1</v>
      </c>
      <c r="I282" s="4" t="str">
        <f>IF($H282=0,"",VLOOKUP($G282,Data!$G$3:$BA$2935,2,FALSE))</f>
        <v>'GENSAL'</v>
      </c>
      <c r="J282" s="4">
        <f>PSSE!C284</f>
        <v>1</v>
      </c>
      <c r="K282" s="4">
        <f>IF($H282=0,"",VLOOKUP($G282,Data!$G$3:$BA$2935,4,FALSE))</f>
        <v>6.6</v>
      </c>
      <c r="L282" s="4">
        <f>IF($H282=0,"",VLOOKUP($G282,Data!$G$3:$BA$2935,5,FALSE))</f>
        <v>0.05</v>
      </c>
      <c r="M282" s="4">
        <f>IF($H282=0,"",VLOOKUP($G282,Data!$G$3:$BA$2935,6,FALSE))</f>
        <v>0.155</v>
      </c>
      <c r="N282" s="4">
        <f>IF($H282=0,"",VLOOKUP($G282,Data!$G$3:$BA$2935,7,FALSE))</f>
        <v>2</v>
      </c>
      <c r="O282" s="4">
        <f>IF($H282=0,"",VLOOKUP($G282,Data!$G$3:$BA$2935,8,FALSE))</f>
        <v>0</v>
      </c>
      <c r="P282" s="4">
        <f>IF($H282=0,"",VLOOKUP($G282,Data!$G$3:$BA$2935,9,FALSE))</f>
        <v>1.1299999999999999</v>
      </c>
      <c r="Q282" s="4">
        <f>IF($H282=0,"",VLOOKUP($G282,Data!$G$3:$BA$2935,10,FALSE))</f>
        <v>0.73399999999999999</v>
      </c>
      <c r="R282" s="4">
        <f>IF($H282=0,"",VLOOKUP($G282,Data!$G$3:$BA$2935,11,FALSE))</f>
        <v>0.26</v>
      </c>
      <c r="S282" s="4">
        <f>IF($H282=0,"",VLOOKUP($G282,Data!$G$3:$BA$2935,12,FALSE))</f>
        <v>0.22</v>
      </c>
      <c r="T282" s="4">
        <f>IF($H282=0,"",VLOOKUP($G282,Data!$G$3:$BA$2935,13,FALSE))</f>
        <v>0.104</v>
      </c>
      <c r="U282" s="4">
        <f>IF($H282=0,"",VLOOKUP($G282,Data!$G$3:$BA$2935,14,FALSE))</f>
        <v>0.19400000000000001</v>
      </c>
      <c r="V282" s="4">
        <f>IF($H282=0,"",VLOOKUP($G282,Data!$G$3:$BA$2935,15,FALSE))</f>
        <v>0.68500000000000005</v>
      </c>
      <c r="W282" s="4" t="str">
        <f>IF($H282=0,"",VLOOKUP($G282,Data!$G$3:$BA$2935,16,FALSE))</f>
        <v>/</v>
      </c>
      <c r="X282" s="4" t="str">
        <f>IF($H282=0,"",VLOOKUP($G282,Data!$G$3:$BA$2935,17,FALSE))</f>
        <v>/</v>
      </c>
      <c r="Y282" s="4" t="str">
        <f>IF($H282=0,"",VLOOKUP($G282,Data!$G$3:$BA$2935,18,FALSE))</f>
        <v/>
      </c>
      <c r="Z282" s="4" t="str">
        <f>IF($H282=0,"",VLOOKUP($G282,Data!$G$3:$BA$2935,19,FALSE))</f>
        <v/>
      </c>
      <c r="AA282" s="4" t="str">
        <f>IF($H282=0,"",VLOOKUP($G282,Data!$G$3:$BA$2935,20,FALSE))</f>
        <v/>
      </c>
      <c r="AB282" s="4" t="str">
        <f>IF($H282=0,"",VLOOKUP($G282,Data!$G$3:$BA$2935,21,FALSE))</f>
        <v/>
      </c>
      <c r="AC282" s="4" t="str">
        <f>IF($H282=0,"",VLOOKUP($G282,Data!$G$3:$BA$2935,22,FALSE))</f>
        <v/>
      </c>
      <c r="AD282" s="4" t="str">
        <f>IF($H282=0,"",VLOOKUP($G282,Data!$G$3:$BA$2935,23,FALSE))</f>
        <v/>
      </c>
      <c r="AE282" s="4" t="str">
        <f>IF($H282=0,"",VLOOKUP($G282,Data!$G$3:$BA$2935,24,FALSE))</f>
        <v/>
      </c>
      <c r="AF282" s="4" t="str">
        <f>IF($H282=0,"",VLOOKUP($G282,Data!$G$3:$BA$2935,25,FALSE))</f>
        <v/>
      </c>
      <c r="AG282" s="4" t="str">
        <f>IF($H282=0,"",VLOOKUP($G282,Data!$G$3:$BA$2935,26,FALSE))</f>
        <v/>
      </c>
      <c r="AH282" s="4" t="str">
        <f>IF($H282=0,"",VLOOKUP($G282,Data!$G$3:$BA$2935,27,FALSE))</f>
        <v/>
      </c>
      <c r="AI282" s="4" t="str">
        <f>IF($H282=0,"",VLOOKUP($G282,Data!$G$3:$BA$2935,28,FALSE))</f>
        <v/>
      </c>
      <c r="AJ282" s="4" t="str">
        <f>IF($H282=0,"",VLOOKUP($G282,Data!$G$3:$BA$2935,29,FALSE))</f>
        <v/>
      </c>
      <c r="AK282" s="4" t="str">
        <f>IF($H282=0,"",VLOOKUP($G282,Data!$G$3:$BA$2935,30,FALSE))</f>
        <v/>
      </c>
      <c r="AL282" s="4" t="str">
        <f>IF($H282=0,"",VLOOKUP($G282,Data!$G$3:$BA$2935,31,FALSE))</f>
        <v/>
      </c>
      <c r="AM282" s="4" t="str">
        <f>IF($H282=0,"",VLOOKUP($G282,Data!$G$3:$BA$2935,32,FALSE))</f>
        <v/>
      </c>
      <c r="AN282" s="4" t="str">
        <f>IF($H282=0,"",VLOOKUP($G282,Data!$G$3:$BA$2935,33,FALSE))</f>
        <v/>
      </c>
      <c r="AO282" s="4" t="str">
        <f>IF($H282=0,"",VLOOKUP($G282,Data!$G$3:$BA$2935,34,FALSE))</f>
        <v/>
      </c>
      <c r="AP282" s="4" t="str">
        <f>IF($H282=0,"",VLOOKUP($G282,Data!$G$3:$BA$2935,35,FALSE))</f>
        <v/>
      </c>
      <c r="AQ282" s="4" t="str">
        <f>IF($H282=0,"",VLOOKUP($G282,Data!$G$3:$BA$2935,36,FALSE))</f>
        <v/>
      </c>
      <c r="AR282" s="4" t="str">
        <f>IF($H282=0,"",VLOOKUP($G282,Data!$G$3:$BA$2935,37,FALSE))</f>
        <v/>
      </c>
      <c r="AS282" s="4" t="str">
        <f>IF($H282=0,"",VLOOKUP($G282,Data!$G$3:$BA$2935,38,FALSE))</f>
        <v/>
      </c>
      <c r="AT282" s="4" t="str">
        <f>IF($H282=0,"",VLOOKUP($G282,Data!$G$3:$BA$2935,39,FALSE))</f>
        <v/>
      </c>
    </row>
    <row r="283" spans="1:46" x14ac:dyDescent="0.25">
      <c r="A283" s="4">
        <f>PSSE!A285</f>
        <v>957032</v>
      </c>
      <c r="B283" s="4" t="str">
        <f>PSSE!B285</f>
        <v>EAKRONGHN_H2</v>
      </c>
      <c r="C283" s="4">
        <f>PSSE!D285</f>
        <v>13.8</v>
      </c>
      <c r="D283" s="4">
        <f>PSSE!E285</f>
        <v>40</v>
      </c>
      <c r="E283" s="4" t="str">
        <f>PSSE!F285</f>
        <v>TD</v>
      </c>
      <c r="F283" s="4">
        <f>PSSE!G285</f>
        <v>1</v>
      </c>
      <c r="G283" s="4" t="str">
        <f t="shared" si="4"/>
        <v>GEN13.840TD1</v>
      </c>
      <c r="H283" s="4">
        <f>COUNTIF(Data!$G$3:$BA$2935,GEN!$G283)</f>
        <v>1</v>
      </c>
      <c r="I283" s="4" t="str">
        <f>IF($H283=0,"",VLOOKUP($G283,Data!$G$3:$BA$2935,2,FALSE))</f>
        <v>'GENSAL'</v>
      </c>
      <c r="J283" s="4">
        <f>PSSE!C285</f>
        <v>1</v>
      </c>
      <c r="K283" s="4">
        <f>IF($H283=0,"",VLOOKUP($G283,Data!$G$3:$BA$2935,4,FALSE))</f>
        <v>6.6</v>
      </c>
      <c r="L283" s="4">
        <f>IF($H283=0,"",VLOOKUP($G283,Data!$G$3:$BA$2935,5,FALSE))</f>
        <v>0.05</v>
      </c>
      <c r="M283" s="4">
        <f>IF($H283=0,"",VLOOKUP($G283,Data!$G$3:$BA$2935,6,FALSE))</f>
        <v>0.155</v>
      </c>
      <c r="N283" s="4">
        <f>IF($H283=0,"",VLOOKUP($G283,Data!$G$3:$BA$2935,7,FALSE))</f>
        <v>2</v>
      </c>
      <c r="O283" s="4">
        <f>IF($H283=0,"",VLOOKUP($G283,Data!$G$3:$BA$2935,8,FALSE))</f>
        <v>0</v>
      </c>
      <c r="P283" s="4">
        <f>IF($H283=0,"",VLOOKUP($G283,Data!$G$3:$BA$2935,9,FALSE))</f>
        <v>1.1299999999999999</v>
      </c>
      <c r="Q283" s="4">
        <f>IF($H283=0,"",VLOOKUP($G283,Data!$G$3:$BA$2935,10,FALSE))</f>
        <v>0.73399999999999999</v>
      </c>
      <c r="R283" s="4">
        <f>IF($H283=0,"",VLOOKUP($G283,Data!$G$3:$BA$2935,11,FALSE))</f>
        <v>0.26</v>
      </c>
      <c r="S283" s="4">
        <f>IF($H283=0,"",VLOOKUP($G283,Data!$G$3:$BA$2935,12,FALSE))</f>
        <v>0.22</v>
      </c>
      <c r="T283" s="4">
        <f>IF($H283=0,"",VLOOKUP($G283,Data!$G$3:$BA$2935,13,FALSE))</f>
        <v>0.104</v>
      </c>
      <c r="U283" s="4">
        <f>IF($H283=0,"",VLOOKUP($G283,Data!$G$3:$BA$2935,14,FALSE))</f>
        <v>0.19400000000000001</v>
      </c>
      <c r="V283" s="4">
        <f>IF($H283=0,"",VLOOKUP($G283,Data!$G$3:$BA$2935,15,FALSE))</f>
        <v>0.68500000000000005</v>
      </c>
      <c r="W283" s="4" t="str">
        <f>IF($H283=0,"",VLOOKUP($G283,Data!$G$3:$BA$2935,16,FALSE))</f>
        <v>/</v>
      </c>
      <c r="X283" s="4" t="str">
        <f>IF($H283=0,"",VLOOKUP($G283,Data!$G$3:$BA$2935,17,FALSE))</f>
        <v>/</v>
      </c>
      <c r="Y283" s="4" t="str">
        <f>IF($H283=0,"",VLOOKUP($G283,Data!$G$3:$BA$2935,18,FALSE))</f>
        <v/>
      </c>
      <c r="Z283" s="4" t="str">
        <f>IF($H283=0,"",VLOOKUP($G283,Data!$G$3:$BA$2935,19,FALSE))</f>
        <v/>
      </c>
      <c r="AA283" s="4" t="str">
        <f>IF($H283=0,"",VLOOKUP($G283,Data!$G$3:$BA$2935,20,FALSE))</f>
        <v/>
      </c>
      <c r="AB283" s="4" t="str">
        <f>IF($H283=0,"",VLOOKUP($G283,Data!$G$3:$BA$2935,21,FALSE))</f>
        <v/>
      </c>
      <c r="AC283" s="4" t="str">
        <f>IF($H283=0,"",VLOOKUP($G283,Data!$G$3:$BA$2935,22,FALSE))</f>
        <v/>
      </c>
      <c r="AD283" s="4" t="str">
        <f>IF($H283=0,"",VLOOKUP($G283,Data!$G$3:$BA$2935,23,FALSE))</f>
        <v/>
      </c>
      <c r="AE283" s="4" t="str">
        <f>IF($H283=0,"",VLOOKUP($G283,Data!$G$3:$BA$2935,24,FALSE))</f>
        <v/>
      </c>
      <c r="AF283" s="4" t="str">
        <f>IF($H283=0,"",VLOOKUP($G283,Data!$G$3:$BA$2935,25,FALSE))</f>
        <v/>
      </c>
      <c r="AG283" s="4" t="str">
        <f>IF($H283=0,"",VLOOKUP($G283,Data!$G$3:$BA$2935,26,FALSE))</f>
        <v/>
      </c>
      <c r="AH283" s="4" t="str">
        <f>IF($H283=0,"",VLOOKUP($G283,Data!$G$3:$BA$2935,27,FALSE))</f>
        <v/>
      </c>
      <c r="AI283" s="4" t="str">
        <f>IF($H283=0,"",VLOOKUP($G283,Data!$G$3:$BA$2935,28,FALSE))</f>
        <v/>
      </c>
      <c r="AJ283" s="4" t="str">
        <f>IF($H283=0,"",VLOOKUP($G283,Data!$G$3:$BA$2935,29,FALSE))</f>
        <v/>
      </c>
      <c r="AK283" s="4" t="str">
        <f>IF($H283=0,"",VLOOKUP($G283,Data!$G$3:$BA$2935,30,FALSE))</f>
        <v/>
      </c>
      <c r="AL283" s="4" t="str">
        <f>IF($H283=0,"",VLOOKUP($G283,Data!$G$3:$BA$2935,31,FALSE))</f>
        <v/>
      </c>
      <c r="AM283" s="4" t="str">
        <f>IF($H283=0,"",VLOOKUP($G283,Data!$G$3:$BA$2935,32,FALSE))</f>
        <v/>
      </c>
      <c r="AN283" s="4" t="str">
        <f>IF($H283=0,"",VLOOKUP($G283,Data!$G$3:$BA$2935,33,FALSE))</f>
        <v/>
      </c>
      <c r="AO283" s="4" t="str">
        <f>IF($H283=0,"",VLOOKUP($G283,Data!$G$3:$BA$2935,34,FALSE))</f>
        <v/>
      </c>
      <c r="AP283" s="4" t="str">
        <f>IF($H283=0,"",VLOOKUP($G283,Data!$G$3:$BA$2935,35,FALSE))</f>
        <v/>
      </c>
      <c r="AQ283" s="4" t="str">
        <f>IF($H283=0,"",VLOOKUP($G283,Data!$G$3:$BA$2935,36,FALSE))</f>
        <v/>
      </c>
      <c r="AR283" s="4" t="str">
        <f>IF($H283=0,"",VLOOKUP($G283,Data!$G$3:$BA$2935,37,FALSE))</f>
        <v/>
      </c>
      <c r="AS283" s="4" t="str">
        <f>IF($H283=0,"",VLOOKUP($G283,Data!$G$3:$BA$2935,38,FALSE))</f>
        <v/>
      </c>
      <c r="AT283" s="4" t="str">
        <f>IF($H283=0,"",VLOOKUP($G283,Data!$G$3:$BA$2935,39,FALSE))</f>
        <v/>
      </c>
    </row>
    <row r="284" spans="1:46" x14ac:dyDescent="0.25">
      <c r="A284" s="4">
        <f>PSSE!A286</f>
        <v>957041</v>
      </c>
      <c r="B284" s="4" t="str">
        <f>PSSE!B286</f>
        <v>SREPOK4A_H1</v>
      </c>
      <c r="C284" s="4">
        <f>PSSE!D286</f>
        <v>13.8</v>
      </c>
      <c r="D284" s="4">
        <f>PSSE!E286</f>
        <v>75</v>
      </c>
      <c r="E284" s="4" t="str">
        <f>PSSE!F286</f>
        <v>TD</v>
      </c>
      <c r="F284" s="4">
        <f>PSSE!G286</f>
        <v>1</v>
      </c>
      <c r="G284" s="4" t="str">
        <f t="shared" si="4"/>
        <v>GEN13.875TD1</v>
      </c>
      <c r="H284" s="4">
        <f>COUNTIF(Data!$G$3:$BA$2935,GEN!$G284)</f>
        <v>1</v>
      </c>
      <c r="I284" s="4" t="str">
        <f>IF($H284=0,"",VLOOKUP($G284,Data!$G$3:$BA$2935,2,FALSE))</f>
        <v>'GENSAL'</v>
      </c>
      <c r="J284" s="4">
        <f>PSSE!C286</f>
        <v>1</v>
      </c>
      <c r="K284" s="4">
        <f>IF($H284=0,"",VLOOKUP($G284,Data!$G$3:$BA$2935,4,FALSE))</f>
        <v>7.2</v>
      </c>
      <c r="L284" s="4">
        <f>IF($H284=0,"",VLOOKUP($G284,Data!$G$3:$BA$2935,5,FALSE))</f>
        <v>0.123</v>
      </c>
      <c r="M284" s="4">
        <f>IF($H284=0,"",VLOOKUP($G284,Data!$G$3:$BA$2935,6,FALSE))</f>
        <v>7.4999999999999997E-2</v>
      </c>
      <c r="N284" s="4">
        <f>IF($H284=0,"",VLOOKUP($G284,Data!$G$3:$BA$2935,7,FALSE))</f>
        <v>4.6769999999999996</v>
      </c>
      <c r="O284" s="4">
        <f>IF($H284=0,"",VLOOKUP($G284,Data!$G$3:$BA$2935,8,FALSE))</f>
        <v>0</v>
      </c>
      <c r="P284" s="4">
        <f>IF($H284=0,"",VLOOKUP($G284,Data!$G$3:$BA$2935,9,FALSE))</f>
        <v>0.87</v>
      </c>
      <c r="Q284" s="4">
        <f>IF($H284=0,"",VLOOKUP($G284,Data!$G$3:$BA$2935,10,FALSE))</f>
        <v>0.57999999999999996</v>
      </c>
      <c r="R284" s="4">
        <f>IF($H284=0,"",VLOOKUP($G284,Data!$G$3:$BA$2935,11,FALSE))</f>
        <v>0.27</v>
      </c>
      <c r="S284" s="4">
        <f>IF($H284=0,"",VLOOKUP($G284,Data!$G$3:$BA$2935,12,FALSE))</f>
        <v>0.22</v>
      </c>
      <c r="T284" s="4">
        <f>IF($H284=0,"",VLOOKUP($G284,Data!$G$3:$BA$2935,13,FALSE))</f>
        <v>0.11600000000000001</v>
      </c>
      <c r="U284" s="4">
        <f>IF($H284=0,"",VLOOKUP($G284,Data!$G$3:$BA$2935,14,FALSE))</f>
        <v>0.17799999999999999</v>
      </c>
      <c r="V284" s="4">
        <f>IF($H284=0,"",VLOOKUP($G284,Data!$G$3:$BA$2935,15,FALSE))</f>
        <v>0.59199999999999997</v>
      </c>
      <c r="W284" s="4" t="str">
        <f>IF($H284=0,"",VLOOKUP($G284,Data!$G$3:$BA$2935,16,FALSE))</f>
        <v>/</v>
      </c>
      <c r="X284" s="4" t="str">
        <f>IF($H284=0,"",VLOOKUP($G284,Data!$G$3:$BA$2935,17,FALSE))</f>
        <v>/</v>
      </c>
      <c r="Y284" s="4" t="str">
        <f>IF($H284=0,"",VLOOKUP($G284,Data!$G$3:$BA$2935,18,FALSE))</f>
        <v/>
      </c>
      <c r="Z284" s="4" t="str">
        <f>IF($H284=0,"",VLOOKUP($G284,Data!$G$3:$BA$2935,19,FALSE))</f>
        <v/>
      </c>
      <c r="AA284" s="4" t="str">
        <f>IF($H284=0,"",VLOOKUP($G284,Data!$G$3:$BA$2935,20,FALSE))</f>
        <v/>
      </c>
      <c r="AB284" s="4" t="str">
        <f>IF($H284=0,"",VLOOKUP($G284,Data!$G$3:$BA$2935,21,FALSE))</f>
        <v/>
      </c>
      <c r="AC284" s="4" t="str">
        <f>IF($H284=0,"",VLOOKUP($G284,Data!$G$3:$BA$2935,22,FALSE))</f>
        <v/>
      </c>
      <c r="AD284" s="4" t="str">
        <f>IF($H284=0,"",VLOOKUP($G284,Data!$G$3:$BA$2935,23,FALSE))</f>
        <v/>
      </c>
      <c r="AE284" s="4" t="str">
        <f>IF($H284=0,"",VLOOKUP($G284,Data!$G$3:$BA$2935,24,FALSE))</f>
        <v/>
      </c>
      <c r="AF284" s="4" t="str">
        <f>IF($H284=0,"",VLOOKUP($G284,Data!$G$3:$BA$2935,25,FALSE))</f>
        <v/>
      </c>
      <c r="AG284" s="4" t="str">
        <f>IF($H284=0,"",VLOOKUP($G284,Data!$G$3:$BA$2935,26,FALSE))</f>
        <v/>
      </c>
      <c r="AH284" s="4" t="str">
        <f>IF($H284=0,"",VLOOKUP($G284,Data!$G$3:$BA$2935,27,FALSE))</f>
        <v/>
      </c>
      <c r="AI284" s="4" t="str">
        <f>IF($H284=0,"",VLOOKUP($G284,Data!$G$3:$BA$2935,28,FALSE))</f>
        <v/>
      </c>
      <c r="AJ284" s="4" t="str">
        <f>IF($H284=0,"",VLOOKUP($G284,Data!$G$3:$BA$2935,29,FALSE))</f>
        <v/>
      </c>
      <c r="AK284" s="4" t="str">
        <f>IF($H284=0,"",VLOOKUP($G284,Data!$G$3:$BA$2935,30,FALSE))</f>
        <v/>
      </c>
      <c r="AL284" s="4" t="str">
        <f>IF($H284=0,"",VLOOKUP($G284,Data!$G$3:$BA$2935,31,FALSE))</f>
        <v/>
      </c>
      <c r="AM284" s="4" t="str">
        <f>IF($H284=0,"",VLOOKUP($G284,Data!$G$3:$BA$2935,32,FALSE))</f>
        <v/>
      </c>
      <c r="AN284" s="4" t="str">
        <f>IF($H284=0,"",VLOOKUP($G284,Data!$G$3:$BA$2935,33,FALSE))</f>
        <v/>
      </c>
      <c r="AO284" s="4" t="str">
        <f>IF($H284=0,"",VLOOKUP($G284,Data!$G$3:$BA$2935,34,FALSE))</f>
        <v/>
      </c>
      <c r="AP284" s="4" t="str">
        <f>IF($H284=0,"",VLOOKUP($G284,Data!$G$3:$BA$2935,35,FALSE))</f>
        <v/>
      </c>
      <c r="AQ284" s="4" t="str">
        <f>IF($H284=0,"",VLOOKUP($G284,Data!$G$3:$BA$2935,36,FALSE))</f>
        <v/>
      </c>
      <c r="AR284" s="4" t="str">
        <f>IF($H284=0,"",VLOOKUP($G284,Data!$G$3:$BA$2935,37,FALSE))</f>
        <v/>
      </c>
      <c r="AS284" s="4" t="str">
        <f>IF($H284=0,"",VLOOKUP($G284,Data!$G$3:$BA$2935,38,FALSE))</f>
        <v/>
      </c>
      <c r="AT284" s="4" t="str">
        <f>IF($H284=0,"",VLOOKUP($G284,Data!$G$3:$BA$2935,39,FALSE))</f>
        <v/>
      </c>
    </row>
    <row r="285" spans="1:46" x14ac:dyDescent="0.25">
      <c r="A285" s="4">
        <f>PSSE!A287</f>
        <v>958011</v>
      </c>
      <c r="B285" s="4" t="str">
        <f>PSSE!B287</f>
        <v>VINHSON_H1</v>
      </c>
      <c r="C285" s="4">
        <f>PSSE!D287</f>
        <v>13.8</v>
      </c>
      <c r="D285" s="4">
        <f>PSSE!E287</f>
        <v>33</v>
      </c>
      <c r="E285" s="4" t="str">
        <f>PSSE!F287</f>
        <v>TD</v>
      </c>
      <c r="F285" s="4">
        <f>PSSE!G287</f>
        <v>1</v>
      </c>
      <c r="G285" s="4" t="str">
        <f t="shared" si="4"/>
        <v>GEN13.833TD1</v>
      </c>
      <c r="H285" s="4">
        <f>COUNTIF(Data!$G$3:$BA$2935,GEN!$G285)</f>
        <v>1</v>
      </c>
      <c r="I285" s="4" t="str">
        <f>IF($H285=0,"",VLOOKUP($G285,Data!$G$3:$BA$2935,2,FALSE))</f>
        <v>'GENSAL'</v>
      </c>
      <c r="J285" s="4">
        <f>PSSE!C287</f>
        <v>1</v>
      </c>
      <c r="K285" s="4">
        <f>IF($H285=0,"",VLOOKUP($G285,Data!$G$3:$BA$2935,4,FALSE))</f>
        <v>6.6</v>
      </c>
      <c r="L285" s="4">
        <f>IF($H285=0,"",VLOOKUP($G285,Data!$G$3:$BA$2935,5,FALSE))</f>
        <v>0.05</v>
      </c>
      <c r="M285" s="4">
        <f>IF($H285=0,"",VLOOKUP($G285,Data!$G$3:$BA$2935,6,FALSE))</f>
        <v>0.155</v>
      </c>
      <c r="N285" s="4">
        <f>IF($H285=0,"",VLOOKUP($G285,Data!$G$3:$BA$2935,7,FALSE))</f>
        <v>2</v>
      </c>
      <c r="O285" s="4">
        <f>IF($H285=0,"",VLOOKUP($G285,Data!$G$3:$BA$2935,8,FALSE))</f>
        <v>0</v>
      </c>
      <c r="P285" s="4">
        <f>IF($H285=0,"",VLOOKUP($G285,Data!$G$3:$BA$2935,9,FALSE))</f>
        <v>1.1299999999999999</v>
      </c>
      <c r="Q285" s="4">
        <f>IF($H285=0,"",VLOOKUP($G285,Data!$G$3:$BA$2935,10,FALSE))</f>
        <v>0.73399999999999999</v>
      </c>
      <c r="R285" s="4">
        <f>IF($H285=0,"",VLOOKUP($G285,Data!$G$3:$BA$2935,11,FALSE))</f>
        <v>0.26</v>
      </c>
      <c r="S285" s="4">
        <f>IF($H285=0,"",VLOOKUP($G285,Data!$G$3:$BA$2935,12,FALSE))</f>
        <v>0.16</v>
      </c>
      <c r="T285" s="4">
        <f>IF($H285=0,"",VLOOKUP($G285,Data!$G$3:$BA$2935,13,FALSE))</f>
        <v>0.104</v>
      </c>
      <c r="U285" s="4">
        <f>IF($H285=0,"",VLOOKUP($G285,Data!$G$3:$BA$2935,14,FALSE))</f>
        <v>0.19400000000000001</v>
      </c>
      <c r="V285" s="4">
        <f>IF($H285=0,"",VLOOKUP($G285,Data!$G$3:$BA$2935,15,FALSE))</f>
        <v>0.68500000000000005</v>
      </c>
      <c r="W285" s="4" t="str">
        <f>IF($H285=0,"",VLOOKUP($G285,Data!$G$3:$BA$2935,16,FALSE))</f>
        <v>/</v>
      </c>
      <c r="X285" s="4" t="str">
        <f>IF($H285=0,"",VLOOKUP($G285,Data!$G$3:$BA$2935,17,FALSE))</f>
        <v>/</v>
      </c>
      <c r="Y285" s="4" t="str">
        <f>IF($H285=0,"",VLOOKUP($G285,Data!$G$3:$BA$2935,18,FALSE))</f>
        <v/>
      </c>
      <c r="Z285" s="4" t="str">
        <f>IF($H285=0,"",VLOOKUP($G285,Data!$G$3:$BA$2935,19,FALSE))</f>
        <v/>
      </c>
      <c r="AA285" s="4" t="str">
        <f>IF($H285=0,"",VLOOKUP($G285,Data!$G$3:$BA$2935,20,FALSE))</f>
        <v/>
      </c>
      <c r="AB285" s="4" t="str">
        <f>IF($H285=0,"",VLOOKUP($G285,Data!$G$3:$BA$2935,21,FALSE))</f>
        <v/>
      </c>
      <c r="AC285" s="4" t="str">
        <f>IF($H285=0,"",VLOOKUP($G285,Data!$G$3:$BA$2935,22,FALSE))</f>
        <v/>
      </c>
      <c r="AD285" s="4" t="str">
        <f>IF($H285=0,"",VLOOKUP($G285,Data!$G$3:$BA$2935,23,FALSE))</f>
        <v/>
      </c>
      <c r="AE285" s="4" t="str">
        <f>IF($H285=0,"",VLOOKUP($G285,Data!$G$3:$BA$2935,24,FALSE))</f>
        <v/>
      </c>
      <c r="AF285" s="4" t="str">
        <f>IF($H285=0,"",VLOOKUP($G285,Data!$G$3:$BA$2935,25,FALSE))</f>
        <v/>
      </c>
      <c r="AG285" s="4" t="str">
        <f>IF($H285=0,"",VLOOKUP($G285,Data!$G$3:$BA$2935,26,FALSE))</f>
        <v/>
      </c>
      <c r="AH285" s="4" t="str">
        <f>IF($H285=0,"",VLOOKUP($G285,Data!$G$3:$BA$2935,27,FALSE))</f>
        <v/>
      </c>
      <c r="AI285" s="4" t="str">
        <f>IF($H285=0,"",VLOOKUP($G285,Data!$G$3:$BA$2935,28,FALSE))</f>
        <v/>
      </c>
      <c r="AJ285" s="4" t="str">
        <f>IF($H285=0,"",VLOOKUP($G285,Data!$G$3:$BA$2935,29,FALSE))</f>
        <v/>
      </c>
      <c r="AK285" s="4" t="str">
        <f>IF($H285=0,"",VLOOKUP($G285,Data!$G$3:$BA$2935,30,FALSE))</f>
        <v/>
      </c>
      <c r="AL285" s="4" t="str">
        <f>IF($H285=0,"",VLOOKUP($G285,Data!$G$3:$BA$2935,31,FALSE))</f>
        <v/>
      </c>
      <c r="AM285" s="4" t="str">
        <f>IF($H285=0,"",VLOOKUP($G285,Data!$G$3:$BA$2935,32,FALSE))</f>
        <v/>
      </c>
      <c r="AN285" s="4" t="str">
        <f>IF($H285=0,"",VLOOKUP($G285,Data!$G$3:$BA$2935,33,FALSE))</f>
        <v/>
      </c>
      <c r="AO285" s="4" t="str">
        <f>IF($H285=0,"",VLOOKUP($G285,Data!$G$3:$BA$2935,34,FALSE))</f>
        <v/>
      </c>
      <c r="AP285" s="4" t="str">
        <f>IF($H285=0,"",VLOOKUP($G285,Data!$G$3:$BA$2935,35,FALSE))</f>
        <v/>
      </c>
      <c r="AQ285" s="4" t="str">
        <f>IF($H285=0,"",VLOOKUP($G285,Data!$G$3:$BA$2935,36,FALSE))</f>
        <v/>
      </c>
      <c r="AR285" s="4" t="str">
        <f>IF($H285=0,"",VLOOKUP($G285,Data!$G$3:$BA$2935,37,FALSE))</f>
        <v/>
      </c>
      <c r="AS285" s="4" t="str">
        <f>IF($H285=0,"",VLOOKUP($G285,Data!$G$3:$BA$2935,38,FALSE))</f>
        <v/>
      </c>
      <c r="AT285" s="4" t="str">
        <f>IF($H285=0,"",VLOOKUP($G285,Data!$G$3:$BA$2935,39,FALSE))</f>
        <v/>
      </c>
    </row>
    <row r="286" spans="1:46" x14ac:dyDescent="0.25">
      <c r="A286" s="4">
        <f>PSSE!A288</f>
        <v>958012</v>
      </c>
      <c r="B286" s="4" t="str">
        <f>PSSE!B288</f>
        <v>VINHSON_H2</v>
      </c>
      <c r="C286" s="4">
        <f>PSSE!D288</f>
        <v>13.8</v>
      </c>
      <c r="D286" s="4">
        <f>PSSE!E288</f>
        <v>33</v>
      </c>
      <c r="E286" s="4" t="str">
        <f>PSSE!F288</f>
        <v>TD</v>
      </c>
      <c r="F286" s="4">
        <f>PSSE!G288</f>
        <v>1</v>
      </c>
      <c r="G286" s="4" t="str">
        <f t="shared" si="4"/>
        <v>GEN13.833TD1</v>
      </c>
      <c r="H286" s="4">
        <f>COUNTIF(Data!$G$3:$BA$2935,GEN!$G286)</f>
        <v>1</v>
      </c>
      <c r="I286" s="4" t="str">
        <f>IF($H286=0,"",VLOOKUP($G286,Data!$G$3:$BA$2935,2,FALSE))</f>
        <v>'GENSAL'</v>
      </c>
      <c r="J286" s="4">
        <f>PSSE!C288</f>
        <v>1</v>
      </c>
      <c r="K286" s="4">
        <f>IF($H286=0,"",VLOOKUP($G286,Data!$G$3:$BA$2935,4,FALSE))</f>
        <v>6.6</v>
      </c>
      <c r="L286" s="4">
        <f>IF($H286=0,"",VLOOKUP($G286,Data!$G$3:$BA$2935,5,FALSE))</f>
        <v>0.05</v>
      </c>
      <c r="M286" s="4">
        <f>IF($H286=0,"",VLOOKUP($G286,Data!$G$3:$BA$2935,6,FALSE))</f>
        <v>0.155</v>
      </c>
      <c r="N286" s="4">
        <f>IF($H286=0,"",VLOOKUP($G286,Data!$G$3:$BA$2935,7,FALSE))</f>
        <v>2</v>
      </c>
      <c r="O286" s="4">
        <f>IF($H286=0,"",VLOOKUP($G286,Data!$G$3:$BA$2935,8,FALSE))</f>
        <v>0</v>
      </c>
      <c r="P286" s="4">
        <f>IF($H286=0,"",VLOOKUP($G286,Data!$G$3:$BA$2935,9,FALSE))</f>
        <v>1.1299999999999999</v>
      </c>
      <c r="Q286" s="4">
        <f>IF($H286=0,"",VLOOKUP($G286,Data!$G$3:$BA$2935,10,FALSE))</f>
        <v>0.73399999999999999</v>
      </c>
      <c r="R286" s="4">
        <f>IF($H286=0,"",VLOOKUP($G286,Data!$G$3:$BA$2935,11,FALSE))</f>
        <v>0.26</v>
      </c>
      <c r="S286" s="4">
        <f>IF($H286=0,"",VLOOKUP($G286,Data!$G$3:$BA$2935,12,FALSE))</f>
        <v>0.16</v>
      </c>
      <c r="T286" s="4">
        <f>IF($H286=0,"",VLOOKUP($G286,Data!$G$3:$BA$2935,13,FALSE))</f>
        <v>0.104</v>
      </c>
      <c r="U286" s="4">
        <f>IF($H286=0,"",VLOOKUP($G286,Data!$G$3:$BA$2935,14,FALSE))</f>
        <v>0.19400000000000001</v>
      </c>
      <c r="V286" s="4">
        <f>IF($H286=0,"",VLOOKUP($G286,Data!$G$3:$BA$2935,15,FALSE))</f>
        <v>0.68500000000000005</v>
      </c>
      <c r="W286" s="4" t="str">
        <f>IF($H286=0,"",VLOOKUP($G286,Data!$G$3:$BA$2935,16,FALSE))</f>
        <v>/</v>
      </c>
      <c r="X286" s="4" t="str">
        <f>IF($H286=0,"",VLOOKUP($G286,Data!$G$3:$BA$2935,17,FALSE))</f>
        <v>/</v>
      </c>
      <c r="Y286" s="4" t="str">
        <f>IF($H286=0,"",VLOOKUP($G286,Data!$G$3:$BA$2935,18,FALSE))</f>
        <v/>
      </c>
      <c r="Z286" s="4" t="str">
        <f>IF($H286=0,"",VLOOKUP($G286,Data!$G$3:$BA$2935,19,FALSE))</f>
        <v/>
      </c>
      <c r="AA286" s="4" t="str">
        <f>IF($H286=0,"",VLOOKUP($G286,Data!$G$3:$BA$2935,20,FALSE))</f>
        <v/>
      </c>
      <c r="AB286" s="4" t="str">
        <f>IF($H286=0,"",VLOOKUP($G286,Data!$G$3:$BA$2935,21,FALSE))</f>
        <v/>
      </c>
      <c r="AC286" s="4" t="str">
        <f>IF($H286=0,"",VLOOKUP($G286,Data!$G$3:$BA$2935,22,FALSE))</f>
        <v/>
      </c>
      <c r="AD286" s="4" t="str">
        <f>IF($H286=0,"",VLOOKUP($G286,Data!$G$3:$BA$2935,23,FALSE))</f>
        <v/>
      </c>
      <c r="AE286" s="4" t="str">
        <f>IF($H286=0,"",VLOOKUP($G286,Data!$G$3:$BA$2935,24,FALSE))</f>
        <v/>
      </c>
      <c r="AF286" s="4" t="str">
        <f>IF($H286=0,"",VLOOKUP($G286,Data!$G$3:$BA$2935,25,FALSE))</f>
        <v/>
      </c>
      <c r="AG286" s="4" t="str">
        <f>IF($H286=0,"",VLOOKUP($G286,Data!$G$3:$BA$2935,26,FALSE))</f>
        <v/>
      </c>
      <c r="AH286" s="4" t="str">
        <f>IF($H286=0,"",VLOOKUP($G286,Data!$G$3:$BA$2935,27,FALSE))</f>
        <v/>
      </c>
      <c r="AI286" s="4" t="str">
        <f>IF($H286=0,"",VLOOKUP($G286,Data!$G$3:$BA$2935,28,FALSE))</f>
        <v/>
      </c>
      <c r="AJ286" s="4" t="str">
        <f>IF($H286=0,"",VLOOKUP($G286,Data!$G$3:$BA$2935,29,FALSE))</f>
        <v/>
      </c>
      <c r="AK286" s="4" t="str">
        <f>IF($H286=0,"",VLOOKUP($G286,Data!$G$3:$BA$2935,30,FALSE))</f>
        <v/>
      </c>
      <c r="AL286" s="4" t="str">
        <f>IF($H286=0,"",VLOOKUP($G286,Data!$G$3:$BA$2935,31,FALSE))</f>
        <v/>
      </c>
      <c r="AM286" s="4" t="str">
        <f>IF($H286=0,"",VLOOKUP($G286,Data!$G$3:$BA$2935,32,FALSE))</f>
        <v/>
      </c>
      <c r="AN286" s="4" t="str">
        <f>IF($H286=0,"",VLOOKUP($G286,Data!$G$3:$BA$2935,33,FALSE))</f>
        <v/>
      </c>
      <c r="AO286" s="4" t="str">
        <f>IF($H286=0,"",VLOOKUP($G286,Data!$G$3:$BA$2935,34,FALSE))</f>
        <v/>
      </c>
      <c r="AP286" s="4" t="str">
        <f>IF($H286=0,"",VLOOKUP($G286,Data!$G$3:$BA$2935,35,FALSE))</f>
        <v/>
      </c>
      <c r="AQ286" s="4" t="str">
        <f>IF($H286=0,"",VLOOKUP($G286,Data!$G$3:$BA$2935,36,FALSE))</f>
        <v/>
      </c>
      <c r="AR286" s="4" t="str">
        <f>IF($H286=0,"",VLOOKUP($G286,Data!$G$3:$BA$2935,37,FALSE))</f>
        <v/>
      </c>
      <c r="AS286" s="4" t="str">
        <f>IF($H286=0,"",VLOOKUP($G286,Data!$G$3:$BA$2935,38,FALSE))</f>
        <v/>
      </c>
      <c r="AT286" s="4" t="str">
        <f>IF($H286=0,"",VLOOKUP($G286,Data!$G$3:$BA$2935,39,FALSE))</f>
        <v/>
      </c>
    </row>
    <row r="287" spans="1:46" x14ac:dyDescent="0.25">
      <c r="A287" s="4">
        <f>PSSE!A289</f>
        <v>958021</v>
      </c>
      <c r="B287" s="4" t="str">
        <f>PSSE!B289</f>
        <v>VINHSON2_H1</v>
      </c>
      <c r="C287" s="4">
        <f>PSSE!D289</f>
        <v>13.8</v>
      </c>
      <c r="D287" s="4">
        <f>PSSE!E289</f>
        <v>105</v>
      </c>
      <c r="E287" s="4" t="str">
        <f>PSSE!F289</f>
        <v>TD</v>
      </c>
      <c r="F287" s="4">
        <f>PSSE!G289</f>
        <v>1</v>
      </c>
      <c r="G287" s="4" t="str">
        <f t="shared" si="4"/>
        <v>GEN13.8105TD1</v>
      </c>
      <c r="H287" s="4">
        <f>COUNTIF(Data!$G$3:$BA$2935,GEN!$G287)</f>
        <v>1</v>
      </c>
      <c r="I287" s="4" t="str">
        <f>IF($H287=0,"",VLOOKUP($G287,Data!$G$3:$BA$2935,2,FALSE))</f>
        <v>'GENSAL'</v>
      </c>
      <c r="J287" s="4">
        <f>PSSE!C289</f>
        <v>1</v>
      </c>
      <c r="K287" s="4">
        <f>IF($H287=0,"",VLOOKUP($G287,Data!$G$3:$BA$2935,4,FALSE))</f>
        <v>6.6</v>
      </c>
      <c r="L287" s="4">
        <f>IF($H287=0,"",VLOOKUP($G287,Data!$G$3:$BA$2935,5,FALSE))</f>
        <v>0.05</v>
      </c>
      <c r="M287" s="4">
        <f>IF($H287=0,"",VLOOKUP($G287,Data!$G$3:$BA$2935,6,FALSE))</f>
        <v>0.155</v>
      </c>
      <c r="N287" s="4">
        <f>IF($H287=0,"",VLOOKUP($G287,Data!$G$3:$BA$2935,7,FALSE))</f>
        <v>2</v>
      </c>
      <c r="O287" s="4">
        <f>IF($H287=0,"",VLOOKUP($G287,Data!$G$3:$BA$2935,8,FALSE))</f>
        <v>0</v>
      </c>
      <c r="P287" s="4">
        <f>IF($H287=0,"",VLOOKUP($G287,Data!$G$3:$BA$2935,9,FALSE))</f>
        <v>1.1299999999999999</v>
      </c>
      <c r="Q287" s="4">
        <f>IF($H287=0,"",VLOOKUP($G287,Data!$G$3:$BA$2935,10,FALSE))</f>
        <v>0.73399999999999999</v>
      </c>
      <c r="R287" s="4">
        <f>IF($H287=0,"",VLOOKUP($G287,Data!$G$3:$BA$2935,11,FALSE))</f>
        <v>0.26</v>
      </c>
      <c r="S287" s="4">
        <f>IF($H287=0,"",VLOOKUP($G287,Data!$G$3:$BA$2935,12,FALSE))</f>
        <v>0.22</v>
      </c>
      <c r="T287" s="4">
        <f>IF($H287=0,"",VLOOKUP($G287,Data!$G$3:$BA$2935,13,FALSE))</f>
        <v>0.104</v>
      </c>
      <c r="U287" s="4">
        <f>IF($H287=0,"",VLOOKUP($G287,Data!$G$3:$BA$2935,14,FALSE))</f>
        <v>0.19400000000000001</v>
      </c>
      <c r="V287" s="4">
        <f>IF($H287=0,"",VLOOKUP($G287,Data!$G$3:$BA$2935,15,FALSE))</f>
        <v>0.68500000000000005</v>
      </c>
      <c r="W287" s="4" t="str">
        <f>IF($H287=0,"",VLOOKUP($G287,Data!$G$3:$BA$2935,16,FALSE))</f>
        <v>/</v>
      </c>
      <c r="X287" s="4" t="str">
        <f>IF($H287=0,"",VLOOKUP($G287,Data!$G$3:$BA$2935,17,FALSE))</f>
        <v>/</v>
      </c>
      <c r="Y287" s="4" t="str">
        <f>IF($H287=0,"",VLOOKUP($G287,Data!$G$3:$BA$2935,18,FALSE))</f>
        <v/>
      </c>
      <c r="Z287" s="4" t="str">
        <f>IF($H287=0,"",VLOOKUP($G287,Data!$G$3:$BA$2935,19,FALSE))</f>
        <v/>
      </c>
      <c r="AA287" s="4" t="str">
        <f>IF($H287=0,"",VLOOKUP($G287,Data!$G$3:$BA$2935,20,FALSE))</f>
        <v/>
      </c>
      <c r="AB287" s="4" t="str">
        <f>IF($H287=0,"",VLOOKUP($G287,Data!$G$3:$BA$2935,21,FALSE))</f>
        <v/>
      </c>
      <c r="AC287" s="4" t="str">
        <f>IF($H287=0,"",VLOOKUP($G287,Data!$G$3:$BA$2935,22,FALSE))</f>
        <v/>
      </c>
      <c r="AD287" s="4" t="str">
        <f>IF($H287=0,"",VLOOKUP($G287,Data!$G$3:$BA$2935,23,FALSE))</f>
        <v/>
      </c>
      <c r="AE287" s="4" t="str">
        <f>IF($H287=0,"",VLOOKUP($G287,Data!$G$3:$BA$2935,24,FALSE))</f>
        <v/>
      </c>
      <c r="AF287" s="4" t="str">
        <f>IF($H287=0,"",VLOOKUP($G287,Data!$G$3:$BA$2935,25,FALSE))</f>
        <v/>
      </c>
      <c r="AG287" s="4" t="str">
        <f>IF($H287=0,"",VLOOKUP($G287,Data!$G$3:$BA$2935,26,FALSE))</f>
        <v/>
      </c>
      <c r="AH287" s="4" t="str">
        <f>IF($H287=0,"",VLOOKUP($G287,Data!$G$3:$BA$2935,27,FALSE))</f>
        <v/>
      </c>
      <c r="AI287" s="4" t="str">
        <f>IF($H287=0,"",VLOOKUP($G287,Data!$G$3:$BA$2935,28,FALSE))</f>
        <v/>
      </c>
      <c r="AJ287" s="4" t="str">
        <f>IF($H287=0,"",VLOOKUP($G287,Data!$G$3:$BA$2935,29,FALSE))</f>
        <v/>
      </c>
      <c r="AK287" s="4" t="str">
        <f>IF($H287=0,"",VLOOKUP($G287,Data!$G$3:$BA$2935,30,FALSE))</f>
        <v/>
      </c>
      <c r="AL287" s="4" t="str">
        <f>IF($H287=0,"",VLOOKUP($G287,Data!$G$3:$BA$2935,31,FALSE))</f>
        <v/>
      </c>
      <c r="AM287" s="4" t="str">
        <f>IF($H287=0,"",VLOOKUP($G287,Data!$G$3:$BA$2935,32,FALSE))</f>
        <v/>
      </c>
      <c r="AN287" s="4" t="str">
        <f>IF($H287=0,"",VLOOKUP($G287,Data!$G$3:$BA$2935,33,FALSE))</f>
        <v/>
      </c>
      <c r="AO287" s="4" t="str">
        <f>IF($H287=0,"",VLOOKUP($G287,Data!$G$3:$BA$2935,34,FALSE))</f>
        <v/>
      </c>
      <c r="AP287" s="4" t="str">
        <f>IF($H287=0,"",VLOOKUP($G287,Data!$G$3:$BA$2935,35,FALSE))</f>
        <v/>
      </c>
      <c r="AQ287" s="4" t="str">
        <f>IF($H287=0,"",VLOOKUP($G287,Data!$G$3:$BA$2935,36,FALSE))</f>
        <v/>
      </c>
      <c r="AR287" s="4" t="str">
        <f>IF($H287=0,"",VLOOKUP($G287,Data!$G$3:$BA$2935,37,FALSE))</f>
        <v/>
      </c>
      <c r="AS287" s="4" t="str">
        <f>IF($H287=0,"",VLOOKUP($G287,Data!$G$3:$BA$2935,38,FALSE))</f>
        <v/>
      </c>
      <c r="AT287" s="4" t="str">
        <f>IF($H287=0,"",VLOOKUP($G287,Data!$G$3:$BA$2935,39,FALSE))</f>
        <v/>
      </c>
    </row>
    <row r="288" spans="1:46" x14ac:dyDescent="0.25">
      <c r="A288" s="4">
        <f>PSSE!A290</f>
        <v>958111</v>
      </c>
      <c r="B288" s="4" t="str">
        <f>PSSE!B290</f>
        <v>BINHDINH_S1</v>
      </c>
      <c r="C288" s="4">
        <f>PSSE!D290</f>
        <v>26</v>
      </c>
      <c r="D288" s="4">
        <f>PSSE!E290</f>
        <v>600</v>
      </c>
      <c r="E288" s="4" t="str">
        <f>PSSE!F290</f>
        <v>ND</v>
      </c>
      <c r="F288" s="4">
        <f>PSSE!G290</f>
        <v>1</v>
      </c>
      <c r="G288" s="4" t="str">
        <f t="shared" si="4"/>
        <v>GEN26600ND1</v>
      </c>
      <c r="H288" s="4">
        <f>COUNTIF(Data!$G$3:$BA$2935,GEN!$G288)</f>
        <v>1</v>
      </c>
      <c r="I288" s="4" t="str">
        <f>IF($H288=0,"",VLOOKUP($G288,Data!$G$3:$BA$2935,2,FALSE))</f>
        <v>'GENROU'</v>
      </c>
      <c r="J288" s="4">
        <f>PSSE!C290</f>
        <v>1</v>
      </c>
      <c r="K288" s="4">
        <f>IF($H288=0,"",VLOOKUP($G288,Data!$G$3:$BA$2935,4,FALSE))</f>
        <v>4</v>
      </c>
      <c r="L288" s="4">
        <f>IF($H288=0,"",VLOOKUP($G288,Data!$G$3:$BA$2935,5,FALSE))</f>
        <v>0.04</v>
      </c>
      <c r="M288" s="4">
        <f>IF($H288=0,"",VLOOKUP($G288,Data!$G$3:$BA$2935,6,FALSE))</f>
        <v>0.5</v>
      </c>
      <c r="N288" s="4">
        <f>IF($H288=0,"",VLOOKUP($G288,Data!$G$3:$BA$2935,7,FALSE))</f>
        <v>7.0000000000000007E-2</v>
      </c>
      <c r="O288" s="4">
        <f>IF($H288=0,"",VLOOKUP($G288,Data!$G$3:$BA$2935,8,FALSE))</f>
        <v>2.8</v>
      </c>
      <c r="P288" s="4">
        <f>IF($H288=0,"",VLOOKUP($G288,Data!$G$3:$BA$2935,9,FALSE))</f>
        <v>0</v>
      </c>
      <c r="Q288" s="4">
        <f>IF($H288=0,"",VLOOKUP($G288,Data!$G$3:$BA$2935,10,FALSE))</f>
        <v>1.8</v>
      </c>
      <c r="R288" s="4">
        <f>IF($H288=0,"",VLOOKUP($G288,Data!$G$3:$BA$2935,11,FALSE))</f>
        <v>1.75</v>
      </c>
      <c r="S288" s="4">
        <f>IF($H288=0,"",VLOOKUP($G288,Data!$G$3:$BA$2935,12,FALSE))</f>
        <v>0.3</v>
      </c>
      <c r="T288" s="4">
        <f>IF($H288=0,"",VLOOKUP($G288,Data!$G$3:$BA$2935,13,FALSE))</f>
        <v>0.65</v>
      </c>
      <c r="U288" s="4">
        <f>IF($H288=0,"",VLOOKUP($G288,Data!$G$3:$BA$2935,14,FALSE))</f>
        <v>0.25600000000000001</v>
      </c>
      <c r="V288" s="4">
        <f>IF($H288=0,"",VLOOKUP($G288,Data!$G$3:$BA$2935,15,FALSE))</f>
        <v>0.15</v>
      </c>
      <c r="W288" s="4">
        <f>IF($H288=0,"",VLOOKUP($G288,Data!$G$3:$BA$2935,16,FALSE))</f>
        <v>5.7000000000000002E-2</v>
      </c>
      <c r="X288" s="4">
        <f>IF($H288=0,"",VLOOKUP($G288,Data!$G$3:$BA$2935,17,FALSE))</f>
        <v>0.33</v>
      </c>
      <c r="Y288" s="4" t="str">
        <f>IF($H288=0,"",VLOOKUP($G288,Data!$G$3:$BA$2935,18,FALSE))</f>
        <v>/</v>
      </c>
      <c r="Z288" s="4" t="str">
        <f>IF($H288=0,"",VLOOKUP($G288,Data!$G$3:$BA$2935,19,FALSE))</f>
        <v>/</v>
      </c>
      <c r="AA288" s="4" t="str">
        <f>IF($H288=0,"",VLOOKUP($G288,Data!$G$3:$BA$2935,20,FALSE))</f>
        <v/>
      </c>
      <c r="AB288" s="4" t="str">
        <f>IF($H288=0,"",VLOOKUP($G288,Data!$G$3:$BA$2935,21,FALSE))</f>
        <v/>
      </c>
      <c r="AC288" s="4" t="str">
        <f>IF($H288=0,"",VLOOKUP($G288,Data!$G$3:$BA$2935,22,FALSE))</f>
        <v/>
      </c>
      <c r="AD288" s="4" t="str">
        <f>IF($H288=0,"",VLOOKUP($G288,Data!$G$3:$BA$2935,23,FALSE))</f>
        <v/>
      </c>
      <c r="AE288" s="4" t="str">
        <f>IF($H288=0,"",VLOOKUP($G288,Data!$G$3:$BA$2935,24,FALSE))</f>
        <v/>
      </c>
      <c r="AF288" s="4" t="str">
        <f>IF($H288=0,"",VLOOKUP($G288,Data!$G$3:$BA$2935,25,FALSE))</f>
        <v/>
      </c>
      <c r="AG288" s="4" t="str">
        <f>IF($H288=0,"",VLOOKUP($G288,Data!$G$3:$BA$2935,26,FALSE))</f>
        <v/>
      </c>
      <c r="AH288" s="4" t="str">
        <f>IF($H288=0,"",VLOOKUP($G288,Data!$G$3:$BA$2935,27,FALSE))</f>
        <v/>
      </c>
      <c r="AI288" s="4" t="str">
        <f>IF($H288=0,"",VLOOKUP($G288,Data!$G$3:$BA$2935,28,FALSE))</f>
        <v/>
      </c>
      <c r="AJ288" s="4" t="str">
        <f>IF($H288=0,"",VLOOKUP($G288,Data!$G$3:$BA$2935,29,FALSE))</f>
        <v/>
      </c>
      <c r="AK288" s="4" t="str">
        <f>IF($H288=0,"",VLOOKUP($G288,Data!$G$3:$BA$2935,30,FALSE))</f>
        <v/>
      </c>
      <c r="AL288" s="4" t="str">
        <f>IF($H288=0,"",VLOOKUP($G288,Data!$G$3:$BA$2935,31,FALSE))</f>
        <v/>
      </c>
      <c r="AM288" s="4" t="str">
        <f>IF($H288=0,"",VLOOKUP($G288,Data!$G$3:$BA$2935,32,FALSE))</f>
        <v/>
      </c>
      <c r="AN288" s="4" t="str">
        <f>IF($H288=0,"",VLOOKUP($G288,Data!$G$3:$BA$2935,33,FALSE))</f>
        <v/>
      </c>
      <c r="AO288" s="4" t="str">
        <f>IF($H288=0,"",VLOOKUP($G288,Data!$G$3:$BA$2935,34,FALSE))</f>
        <v/>
      </c>
      <c r="AP288" s="4" t="str">
        <f>IF($H288=0,"",VLOOKUP($G288,Data!$G$3:$BA$2935,35,FALSE))</f>
        <v/>
      </c>
      <c r="AQ288" s="4" t="str">
        <f>IF($H288=0,"",VLOOKUP($G288,Data!$G$3:$BA$2935,36,FALSE))</f>
        <v/>
      </c>
      <c r="AR288" s="4" t="str">
        <f>IF($H288=0,"",VLOOKUP($G288,Data!$G$3:$BA$2935,37,FALSE))</f>
        <v/>
      </c>
      <c r="AS288" s="4" t="str">
        <f>IF($H288=0,"",VLOOKUP($G288,Data!$G$3:$BA$2935,38,FALSE))</f>
        <v/>
      </c>
      <c r="AT288" s="4" t="str">
        <f>IF($H288=0,"",VLOOKUP($G288,Data!$G$3:$BA$2935,39,FALSE))</f>
        <v/>
      </c>
    </row>
    <row r="289" spans="1:46" x14ac:dyDescent="0.25">
      <c r="A289" s="4">
        <f>PSSE!A291</f>
        <v>958112</v>
      </c>
      <c r="B289" s="4" t="str">
        <f>PSSE!B291</f>
        <v>BINHDINH_S2</v>
      </c>
      <c r="C289" s="4">
        <f>PSSE!D291</f>
        <v>26</v>
      </c>
      <c r="D289" s="4">
        <f>PSSE!E291</f>
        <v>600</v>
      </c>
      <c r="E289" s="4" t="str">
        <f>PSSE!F291</f>
        <v>ND</v>
      </c>
      <c r="F289" s="4">
        <f>PSSE!G291</f>
        <v>1</v>
      </c>
      <c r="G289" s="4" t="str">
        <f t="shared" si="4"/>
        <v>GEN26600ND1</v>
      </c>
      <c r="H289" s="4">
        <f>COUNTIF(Data!$G$3:$BA$2935,GEN!$G289)</f>
        <v>1</v>
      </c>
      <c r="I289" s="4" t="str">
        <f>IF($H289=0,"",VLOOKUP($G289,Data!$G$3:$BA$2935,2,FALSE))</f>
        <v>'GENROU'</v>
      </c>
      <c r="J289" s="4">
        <f>PSSE!C291</f>
        <v>1</v>
      </c>
      <c r="K289" s="4">
        <f>IF($H289=0,"",VLOOKUP($G289,Data!$G$3:$BA$2935,4,FALSE))</f>
        <v>4</v>
      </c>
      <c r="L289" s="4">
        <f>IF($H289=0,"",VLOOKUP($G289,Data!$G$3:$BA$2935,5,FALSE))</f>
        <v>0.04</v>
      </c>
      <c r="M289" s="4">
        <f>IF($H289=0,"",VLOOKUP($G289,Data!$G$3:$BA$2935,6,FALSE))</f>
        <v>0.5</v>
      </c>
      <c r="N289" s="4">
        <f>IF($H289=0,"",VLOOKUP($G289,Data!$G$3:$BA$2935,7,FALSE))</f>
        <v>7.0000000000000007E-2</v>
      </c>
      <c r="O289" s="4">
        <f>IF($H289=0,"",VLOOKUP($G289,Data!$G$3:$BA$2935,8,FALSE))</f>
        <v>2.8</v>
      </c>
      <c r="P289" s="4">
        <f>IF($H289=0,"",VLOOKUP($G289,Data!$G$3:$BA$2935,9,FALSE))</f>
        <v>0</v>
      </c>
      <c r="Q289" s="4">
        <f>IF($H289=0,"",VLOOKUP($G289,Data!$G$3:$BA$2935,10,FALSE))</f>
        <v>1.8</v>
      </c>
      <c r="R289" s="4">
        <f>IF($H289=0,"",VLOOKUP($G289,Data!$G$3:$BA$2935,11,FALSE))</f>
        <v>1.75</v>
      </c>
      <c r="S289" s="4">
        <f>IF($H289=0,"",VLOOKUP($G289,Data!$G$3:$BA$2935,12,FALSE))</f>
        <v>0.3</v>
      </c>
      <c r="T289" s="4">
        <f>IF($H289=0,"",VLOOKUP($G289,Data!$G$3:$BA$2935,13,FALSE))</f>
        <v>0.65</v>
      </c>
      <c r="U289" s="4">
        <f>IF($H289=0,"",VLOOKUP($G289,Data!$G$3:$BA$2935,14,FALSE))</f>
        <v>0.25600000000000001</v>
      </c>
      <c r="V289" s="4">
        <f>IF($H289=0,"",VLOOKUP($G289,Data!$G$3:$BA$2935,15,FALSE))</f>
        <v>0.15</v>
      </c>
      <c r="W289" s="4">
        <f>IF($H289=0,"",VLOOKUP($G289,Data!$G$3:$BA$2935,16,FALSE))</f>
        <v>5.7000000000000002E-2</v>
      </c>
      <c r="X289" s="4">
        <f>IF($H289=0,"",VLOOKUP($G289,Data!$G$3:$BA$2935,17,FALSE))</f>
        <v>0.33</v>
      </c>
      <c r="Y289" s="4" t="str">
        <f>IF($H289=0,"",VLOOKUP($G289,Data!$G$3:$BA$2935,18,FALSE))</f>
        <v>/</v>
      </c>
      <c r="Z289" s="4" t="str">
        <f>IF($H289=0,"",VLOOKUP($G289,Data!$G$3:$BA$2935,19,FALSE))</f>
        <v>/</v>
      </c>
      <c r="AA289" s="4" t="str">
        <f>IF($H289=0,"",VLOOKUP($G289,Data!$G$3:$BA$2935,20,FALSE))</f>
        <v/>
      </c>
      <c r="AB289" s="4" t="str">
        <f>IF($H289=0,"",VLOOKUP($G289,Data!$G$3:$BA$2935,21,FALSE))</f>
        <v/>
      </c>
      <c r="AC289" s="4" t="str">
        <f>IF($H289=0,"",VLOOKUP($G289,Data!$G$3:$BA$2935,22,FALSE))</f>
        <v/>
      </c>
      <c r="AD289" s="4" t="str">
        <f>IF($H289=0,"",VLOOKUP($G289,Data!$G$3:$BA$2935,23,FALSE))</f>
        <v/>
      </c>
      <c r="AE289" s="4" t="str">
        <f>IF($H289=0,"",VLOOKUP($G289,Data!$G$3:$BA$2935,24,FALSE))</f>
        <v/>
      </c>
      <c r="AF289" s="4" t="str">
        <f>IF($H289=0,"",VLOOKUP($G289,Data!$G$3:$BA$2935,25,FALSE))</f>
        <v/>
      </c>
      <c r="AG289" s="4" t="str">
        <f>IF($H289=0,"",VLOOKUP($G289,Data!$G$3:$BA$2935,26,FALSE))</f>
        <v/>
      </c>
      <c r="AH289" s="4" t="str">
        <f>IF($H289=0,"",VLOOKUP($G289,Data!$G$3:$BA$2935,27,FALSE))</f>
        <v/>
      </c>
      <c r="AI289" s="4" t="str">
        <f>IF($H289=0,"",VLOOKUP($G289,Data!$G$3:$BA$2935,28,FALSE))</f>
        <v/>
      </c>
      <c r="AJ289" s="4" t="str">
        <f>IF($H289=0,"",VLOOKUP($G289,Data!$G$3:$BA$2935,29,FALSE))</f>
        <v/>
      </c>
      <c r="AK289" s="4" t="str">
        <f>IF($H289=0,"",VLOOKUP($G289,Data!$G$3:$BA$2935,30,FALSE))</f>
        <v/>
      </c>
      <c r="AL289" s="4" t="str">
        <f>IF($H289=0,"",VLOOKUP($G289,Data!$G$3:$BA$2935,31,FALSE))</f>
        <v/>
      </c>
      <c r="AM289" s="4" t="str">
        <f>IF($H289=0,"",VLOOKUP($G289,Data!$G$3:$BA$2935,32,FALSE))</f>
        <v/>
      </c>
      <c r="AN289" s="4" t="str">
        <f>IF($H289=0,"",VLOOKUP($G289,Data!$G$3:$BA$2935,33,FALSE))</f>
        <v/>
      </c>
      <c r="AO289" s="4" t="str">
        <f>IF($H289=0,"",VLOOKUP($G289,Data!$G$3:$BA$2935,34,FALSE))</f>
        <v/>
      </c>
      <c r="AP289" s="4" t="str">
        <f>IF($H289=0,"",VLOOKUP($G289,Data!$G$3:$BA$2935,35,FALSE))</f>
        <v/>
      </c>
      <c r="AQ289" s="4" t="str">
        <f>IF($H289=0,"",VLOOKUP($G289,Data!$G$3:$BA$2935,36,FALSE))</f>
        <v/>
      </c>
      <c r="AR289" s="4" t="str">
        <f>IF($H289=0,"",VLOOKUP($G289,Data!$G$3:$BA$2935,37,FALSE))</f>
        <v/>
      </c>
      <c r="AS289" s="4" t="str">
        <f>IF($H289=0,"",VLOOKUP($G289,Data!$G$3:$BA$2935,38,FALSE))</f>
        <v/>
      </c>
      <c r="AT289" s="4" t="str">
        <f>IF($H289=0,"",VLOOKUP($G289,Data!$G$3:$BA$2935,39,FALSE))</f>
        <v/>
      </c>
    </row>
    <row r="290" spans="1:46" x14ac:dyDescent="0.25">
      <c r="A290" s="4">
        <f>PSSE!A292</f>
        <v>958113</v>
      </c>
      <c r="B290" s="4" t="str">
        <f>PSSE!B292</f>
        <v>BINHDINH_S3</v>
      </c>
      <c r="C290" s="4">
        <f>PSSE!D292</f>
        <v>26</v>
      </c>
      <c r="D290" s="4">
        <f>PSSE!E292</f>
        <v>600</v>
      </c>
      <c r="E290" s="4" t="str">
        <f>PSSE!F292</f>
        <v>ND</v>
      </c>
      <c r="F290" s="4">
        <f>PSSE!G292</f>
        <v>1</v>
      </c>
      <c r="G290" s="4" t="str">
        <f t="shared" si="4"/>
        <v>GEN26600ND1</v>
      </c>
      <c r="H290" s="4">
        <f>COUNTIF(Data!$G$3:$BA$2935,GEN!$G290)</f>
        <v>1</v>
      </c>
      <c r="I290" s="4" t="str">
        <f>IF($H290=0,"",VLOOKUP($G290,Data!$G$3:$BA$2935,2,FALSE))</f>
        <v>'GENROU'</v>
      </c>
      <c r="J290" s="4">
        <f>PSSE!C292</f>
        <v>1</v>
      </c>
      <c r="K290" s="4">
        <f>IF($H290=0,"",VLOOKUP($G290,Data!$G$3:$BA$2935,4,FALSE))</f>
        <v>4</v>
      </c>
      <c r="L290" s="4">
        <f>IF($H290=0,"",VLOOKUP($G290,Data!$G$3:$BA$2935,5,FALSE))</f>
        <v>0.04</v>
      </c>
      <c r="M290" s="4">
        <f>IF($H290=0,"",VLOOKUP($G290,Data!$G$3:$BA$2935,6,FALSE))</f>
        <v>0.5</v>
      </c>
      <c r="N290" s="4">
        <f>IF($H290=0,"",VLOOKUP($G290,Data!$G$3:$BA$2935,7,FALSE))</f>
        <v>7.0000000000000007E-2</v>
      </c>
      <c r="O290" s="4">
        <f>IF($H290=0,"",VLOOKUP($G290,Data!$G$3:$BA$2935,8,FALSE))</f>
        <v>2.8</v>
      </c>
      <c r="P290" s="4">
        <f>IF($H290=0,"",VLOOKUP($G290,Data!$G$3:$BA$2935,9,FALSE))</f>
        <v>0</v>
      </c>
      <c r="Q290" s="4">
        <f>IF($H290=0,"",VLOOKUP($G290,Data!$G$3:$BA$2935,10,FALSE))</f>
        <v>1.8</v>
      </c>
      <c r="R290" s="4">
        <f>IF($H290=0,"",VLOOKUP($G290,Data!$G$3:$BA$2935,11,FALSE))</f>
        <v>1.75</v>
      </c>
      <c r="S290" s="4">
        <f>IF($H290=0,"",VLOOKUP($G290,Data!$G$3:$BA$2935,12,FALSE))</f>
        <v>0.3</v>
      </c>
      <c r="T290" s="4">
        <f>IF($H290=0,"",VLOOKUP($G290,Data!$G$3:$BA$2935,13,FALSE))</f>
        <v>0.65</v>
      </c>
      <c r="U290" s="4">
        <f>IF($H290=0,"",VLOOKUP($G290,Data!$G$3:$BA$2935,14,FALSE))</f>
        <v>0.25600000000000001</v>
      </c>
      <c r="V290" s="4">
        <f>IF($H290=0,"",VLOOKUP($G290,Data!$G$3:$BA$2935,15,FALSE))</f>
        <v>0.15</v>
      </c>
      <c r="W290" s="4">
        <f>IF($H290=0,"",VLOOKUP($G290,Data!$G$3:$BA$2935,16,FALSE))</f>
        <v>5.7000000000000002E-2</v>
      </c>
      <c r="X290" s="4">
        <f>IF($H290=0,"",VLOOKUP($G290,Data!$G$3:$BA$2935,17,FALSE))</f>
        <v>0.33</v>
      </c>
      <c r="Y290" s="4" t="str">
        <f>IF($H290=0,"",VLOOKUP($G290,Data!$G$3:$BA$2935,18,FALSE))</f>
        <v>/</v>
      </c>
      <c r="Z290" s="4" t="str">
        <f>IF($H290=0,"",VLOOKUP($G290,Data!$G$3:$BA$2935,19,FALSE))</f>
        <v>/</v>
      </c>
      <c r="AA290" s="4" t="str">
        <f>IF($H290=0,"",VLOOKUP($G290,Data!$G$3:$BA$2935,20,FALSE))</f>
        <v/>
      </c>
      <c r="AB290" s="4" t="str">
        <f>IF($H290=0,"",VLOOKUP($G290,Data!$G$3:$BA$2935,21,FALSE))</f>
        <v/>
      </c>
      <c r="AC290" s="4" t="str">
        <f>IF($H290=0,"",VLOOKUP($G290,Data!$G$3:$BA$2935,22,FALSE))</f>
        <v/>
      </c>
      <c r="AD290" s="4" t="str">
        <f>IF($H290=0,"",VLOOKUP($G290,Data!$G$3:$BA$2935,23,FALSE))</f>
        <v/>
      </c>
      <c r="AE290" s="4" t="str">
        <f>IF($H290=0,"",VLOOKUP($G290,Data!$G$3:$BA$2935,24,FALSE))</f>
        <v/>
      </c>
      <c r="AF290" s="4" t="str">
        <f>IF($H290=0,"",VLOOKUP($G290,Data!$G$3:$BA$2935,25,FALSE))</f>
        <v/>
      </c>
      <c r="AG290" s="4" t="str">
        <f>IF($H290=0,"",VLOOKUP($G290,Data!$G$3:$BA$2935,26,FALSE))</f>
        <v/>
      </c>
      <c r="AH290" s="4" t="str">
        <f>IF($H290=0,"",VLOOKUP($G290,Data!$G$3:$BA$2935,27,FALSE))</f>
        <v/>
      </c>
      <c r="AI290" s="4" t="str">
        <f>IF($H290=0,"",VLOOKUP($G290,Data!$G$3:$BA$2935,28,FALSE))</f>
        <v/>
      </c>
      <c r="AJ290" s="4" t="str">
        <f>IF($H290=0,"",VLOOKUP($G290,Data!$G$3:$BA$2935,29,FALSE))</f>
        <v/>
      </c>
      <c r="AK290" s="4" t="str">
        <f>IF($H290=0,"",VLOOKUP($G290,Data!$G$3:$BA$2935,30,FALSE))</f>
        <v/>
      </c>
      <c r="AL290" s="4" t="str">
        <f>IF($H290=0,"",VLOOKUP($G290,Data!$G$3:$BA$2935,31,FALSE))</f>
        <v/>
      </c>
      <c r="AM290" s="4" t="str">
        <f>IF($H290=0,"",VLOOKUP($G290,Data!$G$3:$BA$2935,32,FALSE))</f>
        <v/>
      </c>
      <c r="AN290" s="4" t="str">
        <f>IF($H290=0,"",VLOOKUP($G290,Data!$G$3:$BA$2935,33,FALSE))</f>
        <v/>
      </c>
      <c r="AO290" s="4" t="str">
        <f>IF($H290=0,"",VLOOKUP($G290,Data!$G$3:$BA$2935,34,FALSE))</f>
        <v/>
      </c>
      <c r="AP290" s="4" t="str">
        <f>IF($H290=0,"",VLOOKUP($G290,Data!$G$3:$BA$2935,35,FALSE))</f>
        <v/>
      </c>
      <c r="AQ290" s="4" t="str">
        <f>IF($H290=0,"",VLOOKUP($G290,Data!$G$3:$BA$2935,36,FALSE))</f>
        <v/>
      </c>
      <c r="AR290" s="4" t="str">
        <f>IF($H290=0,"",VLOOKUP($G290,Data!$G$3:$BA$2935,37,FALSE))</f>
        <v/>
      </c>
      <c r="AS290" s="4" t="str">
        <f>IF($H290=0,"",VLOOKUP($G290,Data!$G$3:$BA$2935,38,FALSE))</f>
        <v/>
      </c>
      <c r="AT290" s="4" t="str">
        <f>IF($H290=0,"",VLOOKUP($G290,Data!$G$3:$BA$2935,39,FALSE))</f>
        <v/>
      </c>
    </row>
    <row r="291" spans="1:46" x14ac:dyDescent="0.25">
      <c r="A291" s="4">
        <f>PSSE!A293</f>
        <v>958114</v>
      </c>
      <c r="B291" s="4" t="str">
        <f>PSSE!B293</f>
        <v>BINHDINH_S4</v>
      </c>
      <c r="C291" s="4">
        <f>PSSE!D293</f>
        <v>26</v>
      </c>
      <c r="D291" s="4">
        <f>PSSE!E293</f>
        <v>600</v>
      </c>
      <c r="E291" s="4" t="str">
        <f>PSSE!F293</f>
        <v>ND</v>
      </c>
      <c r="F291" s="4">
        <f>PSSE!G293</f>
        <v>1</v>
      </c>
      <c r="G291" s="4" t="str">
        <f t="shared" si="4"/>
        <v>GEN26600ND1</v>
      </c>
      <c r="H291" s="4">
        <f>COUNTIF(Data!$G$3:$BA$2935,GEN!$G291)</f>
        <v>1</v>
      </c>
      <c r="I291" s="4" t="str">
        <f>IF($H291=0,"",VLOOKUP($G291,Data!$G$3:$BA$2935,2,FALSE))</f>
        <v>'GENROU'</v>
      </c>
      <c r="J291" s="4">
        <f>PSSE!C293</f>
        <v>1</v>
      </c>
      <c r="K291" s="4">
        <f>IF($H291=0,"",VLOOKUP($G291,Data!$G$3:$BA$2935,4,FALSE))</f>
        <v>4</v>
      </c>
      <c r="L291" s="4">
        <f>IF($H291=0,"",VLOOKUP($G291,Data!$G$3:$BA$2935,5,FALSE))</f>
        <v>0.04</v>
      </c>
      <c r="M291" s="4">
        <f>IF($H291=0,"",VLOOKUP($G291,Data!$G$3:$BA$2935,6,FALSE))</f>
        <v>0.5</v>
      </c>
      <c r="N291" s="4">
        <f>IF($H291=0,"",VLOOKUP($G291,Data!$G$3:$BA$2935,7,FALSE))</f>
        <v>7.0000000000000007E-2</v>
      </c>
      <c r="O291" s="4">
        <f>IF($H291=0,"",VLOOKUP($G291,Data!$G$3:$BA$2935,8,FALSE))</f>
        <v>2.8</v>
      </c>
      <c r="P291" s="4">
        <f>IF($H291=0,"",VLOOKUP($G291,Data!$G$3:$BA$2935,9,FALSE))</f>
        <v>0</v>
      </c>
      <c r="Q291" s="4">
        <f>IF($H291=0,"",VLOOKUP($G291,Data!$G$3:$BA$2935,10,FALSE))</f>
        <v>1.8</v>
      </c>
      <c r="R291" s="4">
        <f>IF($H291=0,"",VLOOKUP($G291,Data!$G$3:$BA$2935,11,FALSE))</f>
        <v>1.75</v>
      </c>
      <c r="S291" s="4">
        <f>IF($H291=0,"",VLOOKUP($G291,Data!$G$3:$BA$2935,12,FALSE))</f>
        <v>0.3</v>
      </c>
      <c r="T291" s="4">
        <f>IF($H291=0,"",VLOOKUP($G291,Data!$G$3:$BA$2935,13,FALSE))</f>
        <v>0.65</v>
      </c>
      <c r="U291" s="4">
        <f>IF($H291=0,"",VLOOKUP($G291,Data!$G$3:$BA$2935,14,FALSE))</f>
        <v>0.25600000000000001</v>
      </c>
      <c r="V291" s="4">
        <f>IF($H291=0,"",VLOOKUP($G291,Data!$G$3:$BA$2935,15,FALSE))</f>
        <v>0.15</v>
      </c>
      <c r="W291" s="4">
        <f>IF($H291=0,"",VLOOKUP($G291,Data!$G$3:$BA$2935,16,FALSE))</f>
        <v>5.7000000000000002E-2</v>
      </c>
      <c r="X291" s="4">
        <f>IF($H291=0,"",VLOOKUP($G291,Data!$G$3:$BA$2935,17,FALSE))</f>
        <v>0.33</v>
      </c>
      <c r="Y291" s="4" t="str">
        <f>IF($H291=0,"",VLOOKUP($G291,Data!$G$3:$BA$2935,18,FALSE))</f>
        <v>/</v>
      </c>
      <c r="Z291" s="4" t="str">
        <f>IF($H291=0,"",VLOOKUP($G291,Data!$G$3:$BA$2935,19,FALSE))</f>
        <v>/</v>
      </c>
      <c r="AA291" s="4" t="str">
        <f>IF($H291=0,"",VLOOKUP($G291,Data!$G$3:$BA$2935,20,FALSE))</f>
        <v/>
      </c>
      <c r="AB291" s="4" t="str">
        <f>IF($H291=0,"",VLOOKUP($G291,Data!$G$3:$BA$2935,21,FALSE))</f>
        <v/>
      </c>
      <c r="AC291" s="4" t="str">
        <f>IF($H291=0,"",VLOOKUP($G291,Data!$G$3:$BA$2935,22,FALSE))</f>
        <v/>
      </c>
      <c r="AD291" s="4" t="str">
        <f>IF($H291=0,"",VLOOKUP($G291,Data!$G$3:$BA$2935,23,FALSE))</f>
        <v/>
      </c>
      <c r="AE291" s="4" t="str">
        <f>IF($H291=0,"",VLOOKUP($G291,Data!$G$3:$BA$2935,24,FALSE))</f>
        <v/>
      </c>
      <c r="AF291" s="4" t="str">
        <f>IF($H291=0,"",VLOOKUP($G291,Data!$G$3:$BA$2935,25,FALSE))</f>
        <v/>
      </c>
      <c r="AG291" s="4" t="str">
        <f>IF($H291=0,"",VLOOKUP($G291,Data!$G$3:$BA$2935,26,FALSE))</f>
        <v/>
      </c>
      <c r="AH291" s="4" t="str">
        <f>IF($H291=0,"",VLOOKUP($G291,Data!$G$3:$BA$2935,27,FALSE))</f>
        <v/>
      </c>
      <c r="AI291" s="4" t="str">
        <f>IF($H291=0,"",VLOOKUP($G291,Data!$G$3:$BA$2935,28,FALSE))</f>
        <v/>
      </c>
      <c r="AJ291" s="4" t="str">
        <f>IF($H291=0,"",VLOOKUP($G291,Data!$G$3:$BA$2935,29,FALSE))</f>
        <v/>
      </c>
      <c r="AK291" s="4" t="str">
        <f>IF($H291=0,"",VLOOKUP($G291,Data!$G$3:$BA$2935,30,FALSE))</f>
        <v/>
      </c>
      <c r="AL291" s="4" t="str">
        <f>IF($H291=0,"",VLOOKUP($G291,Data!$G$3:$BA$2935,31,FALSE))</f>
        <v/>
      </c>
      <c r="AM291" s="4" t="str">
        <f>IF($H291=0,"",VLOOKUP($G291,Data!$G$3:$BA$2935,32,FALSE))</f>
        <v/>
      </c>
      <c r="AN291" s="4" t="str">
        <f>IF($H291=0,"",VLOOKUP($G291,Data!$G$3:$BA$2935,33,FALSE))</f>
        <v/>
      </c>
      <c r="AO291" s="4" t="str">
        <f>IF($H291=0,"",VLOOKUP($G291,Data!$G$3:$BA$2935,34,FALSE))</f>
        <v/>
      </c>
      <c r="AP291" s="4" t="str">
        <f>IF($H291=0,"",VLOOKUP($G291,Data!$G$3:$BA$2935,35,FALSE))</f>
        <v/>
      </c>
      <c r="AQ291" s="4" t="str">
        <f>IF($H291=0,"",VLOOKUP($G291,Data!$G$3:$BA$2935,36,FALSE))</f>
        <v/>
      </c>
      <c r="AR291" s="4" t="str">
        <f>IF($H291=0,"",VLOOKUP($G291,Data!$G$3:$BA$2935,37,FALSE))</f>
        <v/>
      </c>
      <c r="AS291" s="4" t="str">
        <f>IF($H291=0,"",VLOOKUP($G291,Data!$G$3:$BA$2935,38,FALSE))</f>
        <v/>
      </c>
      <c r="AT291" s="4" t="str">
        <f>IF($H291=0,"",VLOOKUP($G291,Data!$G$3:$BA$2935,39,FALSE))</f>
        <v/>
      </c>
    </row>
    <row r="292" spans="1:46" x14ac:dyDescent="0.25">
      <c r="A292" s="4">
        <f>PSSE!A294</f>
        <v>959001</v>
      </c>
      <c r="B292" s="4" t="str">
        <f>PSSE!B294</f>
        <v>PLEIKRONG_H1</v>
      </c>
      <c r="C292" s="4">
        <f>PSSE!D294</f>
        <v>10.5</v>
      </c>
      <c r="D292" s="4">
        <f>PSSE!E294</f>
        <v>50</v>
      </c>
      <c r="E292" s="4" t="str">
        <f>PSSE!F294</f>
        <v>TD</v>
      </c>
      <c r="F292" s="4">
        <f>PSSE!G294</f>
        <v>1</v>
      </c>
      <c r="G292" s="4" t="str">
        <f t="shared" si="4"/>
        <v>GEN10.550TD1</v>
      </c>
      <c r="H292" s="4">
        <f>COUNTIF(Data!$G$3:$BA$2935,GEN!$G292)</f>
        <v>1</v>
      </c>
      <c r="I292" s="4" t="str">
        <f>IF($H292=0,"",VLOOKUP($G292,Data!$G$3:$BA$2935,2,FALSE))</f>
        <v>'GENSAL'</v>
      </c>
      <c r="J292" s="4">
        <f>PSSE!C294</f>
        <v>1</v>
      </c>
      <c r="K292" s="4">
        <f>IF($H292=0,"",VLOOKUP($G292,Data!$G$3:$BA$2935,4,FALSE))</f>
        <v>6.6</v>
      </c>
      <c r="L292" s="4">
        <f>IF($H292=0,"",VLOOKUP($G292,Data!$G$3:$BA$2935,5,FALSE))</f>
        <v>0.05</v>
      </c>
      <c r="M292" s="4">
        <f>IF($H292=0,"",VLOOKUP($G292,Data!$G$3:$BA$2935,6,FALSE))</f>
        <v>0.155</v>
      </c>
      <c r="N292" s="4">
        <f>IF($H292=0,"",VLOOKUP($G292,Data!$G$3:$BA$2935,7,FALSE))</f>
        <v>2</v>
      </c>
      <c r="O292" s="4">
        <f>IF($H292=0,"",VLOOKUP($G292,Data!$G$3:$BA$2935,8,FALSE))</f>
        <v>0</v>
      </c>
      <c r="P292" s="4">
        <f>IF($H292=0,"",VLOOKUP($G292,Data!$G$3:$BA$2935,9,FALSE))</f>
        <v>1.1299999999999999</v>
      </c>
      <c r="Q292" s="4">
        <f>IF($H292=0,"",VLOOKUP($G292,Data!$G$3:$BA$2935,10,FALSE))</f>
        <v>0.73399999999999999</v>
      </c>
      <c r="R292" s="4">
        <f>IF($H292=0,"",VLOOKUP($G292,Data!$G$3:$BA$2935,11,FALSE))</f>
        <v>0.26</v>
      </c>
      <c r="S292" s="4">
        <f>IF($H292=0,"",VLOOKUP($G292,Data!$G$3:$BA$2935,12,FALSE))</f>
        <v>0.25600000000000001</v>
      </c>
      <c r="T292" s="4">
        <f>IF($H292=0,"",VLOOKUP($G292,Data!$G$3:$BA$2935,13,FALSE))</f>
        <v>0.104</v>
      </c>
      <c r="U292" s="4">
        <f>IF($H292=0,"",VLOOKUP($G292,Data!$G$3:$BA$2935,14,FALSE))</f>
        <v>0.19400000000000001</v>
      </c>
      <c r="V292" s="4">
        <f>IF($H292=0,"",VLOOKUP($G292,Data!$G$3:$BA$2935,15,FALSE))</f>
        <v>0.68500000000000005</v>
      </c>
      <c r="W292" s="4" t="str">
        <f>IF($H292=0,"",VLOOKUP($G292,Data!$G$3:$BA$2935,16,FALSE))</f>
        <v>/</v>
      </c>
      <c r="X292" s="4" t="str">
        <f>IF($H292=0,"",VLOOKUP($G292,Data!$G$3:$BA$2935,17,FALSE))</f>
        <v>/</v>
      </c>
      <c r="Y292" s="4" t="str">
        <f>IF($H292=0,"",VLOOKUP($G292,Data!$G$3:$BA$2935,18,FALSE))</f>
        <v/>
      </c>
      <c r="Z292" s="4" t="str">
        <f>IF($H292=0,"",VLOOKUP($G292,Data!$G$3:$BA$2935,19,FALSE))</f>
        <v/>
      </c>
      <c r="AA292" s="4" t="str">
        <f>IF($H292=0,"",VLOOKUP($G292,Data!$G$3:$BA$2935,20,FALSE))</f>
        <v/>
      </c>
      <c r="AB292" s="4" t="str">
        <f>IF($H292=0,"",VLOOKUP($G292,Data!$G$3:$BA$2935,21,FALSE))</f>
        <v/>
      </c>
      <c r="AC292" s="4" t="str">
        <f>IF($H292=0,"",VLOOKUP($G292,Data!$G$3:$BA$2935,22,FALSE))</f>
        <v/>
      </c>
      <c r="AD292" s="4" t="str">
        <f>IF($H292=0,"",VLOOKUP($G292,Data!$G$3:$BA$2935,23,FALSE))</f>
        <v/>
      </c>
      <c r="AE292" s="4" t="str">
        <f>IF($H292=0,"",VLOOKUP($G292,Data!$G$3:$BA$2935,24,FALSE))</f>
        <v/>
      </c>
      <c r="AF292" s="4" t="str">
        <f>IF($H292=0,"",VLOOKUP($G292,Data!$G$3:$BA$2935,25,FALSE))</f>
        <v/>
      </c>
      <c r="AG292" s="4" t="str">
        <f>IF($H292=0,"",VLOOKUP($G292,Data!$G$3:$BA$2935,26,FALSE))</f>
        <v/>
      </c>
      <c r="AH292" s="4" t="str">
        <f>IF($H292=0,"",VLOOKUP($G292,Data!$G$3:$BA$2935,27,FALSE))</f>
        <v/>
      </c>
      <c r="AI292" s="4" t="str">
        <f>IF($H292=0,"",VLOOKUP($G292,Data!$G$3:$BA$2935,28,FALSE))</f>
        <v/>
      </c>
      <c r="AJ292" s="4" t="str">
        <f>IF($H292=0,"",VLOOKUP($G292,Data!$G$3:$BA$2935,29,FALSE))</f>
        <v/>
      </c>
      <c r="AK292" s="4" t="str">
        <f>IF($H292=0,"",VLOOKUP($G292,Data!$G$3:$BA$2935,30,FALSE))</f>
        <v/>
      </c>
      <c r="AL292" s="4" t="str">
        <f>IF($H292=0,"",VLOOKUP($G292,Data!$G$3:$BA$2935,31,FALSE))</f>
        <v/>
      </c>
      <c r="AM292" s="4" t="str">
        <f>IF($H292=0,"",VLOOKUP($G292,Data!$G$3:$BA$2935,32,FALSE))</f>
        <v/>
      </c>
      <c r="AN292" s="4" t="str">
        <f>IF($H292=0,"",VLOOKUP($G292,Data!$G$3:$BA$2935,33,FALSE))</f>
        <v/>
      </c>
      <c r="AO292" s="4" t="str">
        <f>IF($H292=0,"",VLOOKUP($G292,Data!$G$3:$BA$2935,34,FALSE))</f>
        <v/>
      </c>
      <c r="AP292" s="4" t="str">
        <f>IF($H292=0,"",VLOOKUP($G292,Data!$G$3:$BA$2935,35,FALSE))</f>
        <v/>
      </c>
      <c r="AQ292" s="4" t="str">
        <f>IF($H292=0,"",VLOOKUP($G292,Data!$G$3:$BA$2935,36,FALSE))</f>
        <v/>
      </c>
      <c r="AR292" s="4" t="str">
        <f>IF($H292=0,"",VLOOKUP($G292,Data!$G$3:$BA$2935,37,FALSE))</f>
        <v/>
      </c>
      <c r="AS292" s="4" t="str">
        <f>IF($H292=0,"",VLOOKUP($G292,Data!$G$3:$BA$2935,38,FALSE))</f>
        <v/>
      </c>
      <c r="AT292" s="4" t="str">
        <f>IF($H292=0,"",VLOOKUP($G292,Data!$G$3:$BA$2935,39,FALSE))</f>
        <v/>
      </c>
    </row>
    <row r="293" spans="1:46" x14ac:dyDescent="0.25">
      <c r="A293" s="4">
        <f>PSSE!A295</f>
        <v>959002</v>
      </c>
      <c r="B293" s="4" t="str">
        <f>PSSE!B295</f>
        <v>PLEIKRONG_H2</v>
      </c>
      <c r="C293" s="4">
        <f>PSSE!D295</f>
        <v>10.5</v>
      </c>
      <c r="D293" s="4">
        <f>PSSE!E295</f>
        <v>50</v>
      </c>
      <c r="E293" s="4" t="str">
        <f>PSSE!F295</f>
        <v>TD</v>
      </c>
      <c r="F293" s="4">
        <f>PSSE!G295</f>
        <v>1</v>
      </c>
      <c r="G293" s="4" t="str">
        <f t="shared" si="4"/>
        <v>GEN10.550TD1</v>
      </c>
      <c r="H293" s="4">
        <f>COUNTIF(Data!$G$3:$BA$2935,GEN!$G293)</f>
        <v>1</v>
      </c>
      <c r="I293" s="4" t="str">
        <f>IF($H293=0,"",VLOOKUP($G293,Data!$G$3:$BA$2935,2,FALSE))</f>
        <v>'GENSAL'</v>
      </c>
      <c r="J293" s="4">
        <f>PSSE!C295</f>
        <v>2</v>
      </c>
      <c r="K293" s="4">
        <f>IF($H293=0,"",VLOOKUP($G293,Data!$G$3:$BA$2935,4,FALSE))</f>
        <v>6.6</v>
      </c>
      <c r="L293" s="4">
        <f>IF($H293=0,"",VLOOKUP($G293,Data!$G$3:$BA$2935,5,FALSE))</f>
        <v>0.05</v>
      </c>
      <c r="M293" s="4">
        <f>IF($H293=0,"",VLOOKUP($G293,Data!$G$3:$BA$2935,6,FALSE))</f>
        <v>0.155</v>
      </c>
      <c r="N293" s="4">
        <f>IF($H293=0,"",VLOOKUP($G293,Data!$G$3:$BA$2935,7,FALSE))</f>
        <v>2</v>
      </c>
      <c r="O293" s="4">
        <f>IF($H293=0,"",VLOOKUP($G293,Data!$G$3:$BA$2935,8,FALSE))</f>
        <v>0</v>
      </c>
      <c r="P293" s="4">
        <f>IF($H293=0,"",VLOOKUP($G293,Data!$G$3:$BA$2935,9,FALSE))</f>
        <v>1.1299999999999999</v>
      </c>
      <c r="Q293" s="4">
        <f>IF($H293=0,"",VLOOKUP($G293,Data!$G$3:$BA$2935,10,FALSE))</f>
        <v>0.73399999999999999</v>
      </c>
      <c r="R293" s="4">
        <f>IF($H293=0,"",VLOOKUP($G293,Data!$G$3:$BA$2935,11,FALSE))</f>
        <v>0.26</v>
      </c>
      <c r="S293" s="4">
        <f>IF($H293=0,"",VLOOKUP($G293,Data!$G$3:$BA$2935,12,FALSE))</f>
        <v>0.25600000000000001</v>
      </c>
      <c r="T293" s="4">
        <f>IF($H293=0,"",VLOOKUP($G293,Data!$G$3:$BA$2935,13,FALSE))</f>
        <v>0.104</v>
      </c>
      <c r="U293" s="4">
        <f>IF($H293=0,"",VLOOKUP($G293,Data!$G$3:$BA$2935,14,FALSE))</f>
        <v>0.19400000000000001</v>
      </c>
      <c r="V293" s="4">
        <f>IF($H293=0,"",VLOOKUP($G293,Data!$G$3:$BA$2935,15,FALSE))</f>
        <v>0.68500000000000005</v>
      </c>
      <c r="W293" s="4" t="str">
        <f>IF($H293=0,"",VLOOKUP($G293,Data!$G$3:$BA$2935,16,FALSE))</f>
        <v>/</v>
      </c>
      <c r="X293" s="4" t="str">
        <f>IF($H293=0,"",VLOOKUP($G293,Data!$G$3:$BA$2935,17,FALSE))</f>
        <v>/</v>
      </c>
      <c r="Y293" s="4" t="str">
        <f>IF($H293=0,"",VLOOKUP($G293,Data!$G$3:$BA$2935,18,FALSE))</f>
        <v/>
      </c>
      <c r="Z293" s="4" t="str">
        <f>IF($H293=0,"",VLOOKUP($G293,Data!$G$3:$BA$2935,19,FALSE))</f>
        <v/>
      </c>
      <c r="AA293" s="4" t="str">
        <f>IF($H293=0,"",VLOOKUP($G293,Data!$G$3:$BA$2935,20,FALSE))</f>
        <v/>
      </c>
      <c r="AB293" s="4" t="str">
        <f>IF($H293=0,"",VLOOKUP($G293,Data!$G$3:$BA$2935,21,FALSE))</f>
        <v/>
      </c>
      <c r="AC293" s="4" t="str">
        <f>IF($H293=0,"",VLOOKUP($G293,Data!$G$3:$BA$2935,22,FALSE))</f>
        <v/>
      </c>
      <c r="AD293" s="4" t="str">
        <f>IF($H293=0,"",VLOOKUP($G293,Data!$G$3:$BA$2935,23,FALSE))</f>
        <v/>
      </c>
      <c r="AE293" s="4" t="str">
        <f>IF($H293=0,"",VLOOKUP($G293,Data!$G$3:$BA$2935,24,FALSE))</f>
        <v/>
      </c>
      <c r="AF293" s="4" t="str">
        <f>IF($H293=0,"",VLOOKUP($G293,Data!$G$3:$BA$2935,25,FALSE))</f>
        <v/>
      </c>
      <c r="AG293" s="4" t="str">
        <f>IF($H293=0,"",VLOOKUP($G293,Data!$G$3:$BA$2935,26,FALSE))</f>
        <v/>
      </c>
      <c r="AH293" s="4" t="str">
        <f>IF($H293=0,"",VLOOKUP($G293,Data!$G$3:$BA$2935,27,FALSE))</f>
        <v/>
      </c>
      <c r="AI293" s="4" t="str">
        <f>IF($H293=0,"",VLOOKUP($G293,Data!$G$3:$BA$2935,28,FALSE))</f>
        <v/>
      </c>
      <c r="AJ293" s="4" t="str">
        <f>IF($H293=0,"",VLOOKUP($G293,Data!$G$3:$BA$2935,29,FALSE))</f>
        <v/>
      </c>
      <c r="AK293" s="4" t="str">
        <f>IF($H293=0,"",VLOOKUP($G293,Data!$G$3:$BA$2935,30,FALSE))</f>
        <v/>
      </c>
      <c r="AL293" s="4" t="str">
        <f>IF($H293=0,"",VLOOKUP($G293,Data!$G$3:$BA$2935,31,FALSE))</f>
        <v/>
      </c>
      <c r="AM293" s="4" t="str">
        <f>IF($H293=0,"",VLOOKUP($G293,Data!$G$3:$BA$2935,32,FALSE))</f>
        <v/>
      </c>
      <c r="AN293" s="4" t="str">
        <f>IF($H293=0,"",VLOOKUP($G293,Data!$G$3:$BA$2935,33,FALSE))</f>
        <v/>
      </c>
      <c r="AO293" s="4" t="str">
        <f>IF($H293=0,"",VLOOKUP($G293,Data!$G$3:$BA$2935,34,FALSE))</f>
        <v/>
      </c>
      <c r="AP293" s="4" t="str">
        <f>IF($H293=0,"",VLOOKUP($G293,Data!$G$3:$BA$2935,35,FALSE))</f>
        <v/>
      </c>
      <c r="AQ293" s="4" t="str">
        <f>IF($H293=0,"",VLOOKUP($G293,Data!$G$3:$BA$2935,36,FALSE))</f>
        <v/>
      </c>
      <c r="AR293" s="4" t="str">
        <f>IF($H293=0,"",VLOOKUP($G293,Data!$G$3:$BA$2935,37,FALSE))</f>
        <v/>
      </c>
      <c r="AS293" s="4" t="str">
        <f>IF($H293=0,"",VLOOKUP($G293,Data!$G$3:$BA$2935,38,FALSE))</f>
        <v/>
      </c>
      <c r="AT293" s="4" t="str">
        <f>IF($H293=0,"",VLOOKUP($G293,Data!$G$3:$BA$2935,39,FALSE))</f>
        <v/>
      </c>
    </row>
    <row r="294" spans="1:46" x14ac:dyDescent="0.25">
      <c r="A294" s="4">
        <f>PSSE!A296</f>
        <v>959011</v>
      </c>
      <c r="B294" s="4" t="str">
        <f>PSSE!B296</f>
        <v>THUONGKOT_H1</v>
      </c>
      <c r="C294" s="4">
        <f>PSSE!D296</f>
        <v>13.8</v>
      </c>
      <c r="D294" s="4">
        <f>PSSE!E296</f>
        <v>105</v>
      </c>
      <c r="E294" s="4" t="str">
        <f>PSSE!F296</f>
        <v>TD</v>
      </c>
      <c r="F294" s="4">
        <f>PSSE!G296</f>
        <v>1</v>
      </c>
      <c r="G294" s="4" t="str">
        <f t="shared" si="4"/>
        <v>GEN13.8105TD1</v>
      </c>
      <c r="H294" s="4">
        <f>COUNTIF(Data!$G$3:$BA$2935,GEN!$G294)</f>
        <v>1</v>
      </c>
      <c r="I294" s="4" t="str">
        <f>IF($H294=0,"",VLOOKUP($G294,Data!$G$3:$BA$2935,2,FALSE))</f>
        <v>'GENSAL'</v>
      </c>
      <c r="J294" s="4">
        <f>PSSE!C296</f>
        <v>1</v>
      </c>
      <c r="K294" s="4">
        <f>IF($H294=0,"",VLOOKUP($G294,Data!$G$3:$BA$2935,4,FALSE))</f>
        <v>6.6</v>
      </c>
      <c r="L294" s="4">
        <f>IF($H294=0,"",VLOOKUP($G294,Data!$G$3:$BA$2935,5,FALSE))</f>
        <v>0.05</v>
      </c>
      <c r="M294" s="4">
        <f>IF($H294=0,"",VLOOKUP($G294,Data!$G$3:$BA$2935,6,FALSE))</f>
        <v>0.155</v>
      </c>
      <c r="N294" s="4">
        <f>IF($H294=0,"",VLOOKUP($G294,Data!$G$3:$BA$2935,7,FALSE))</f>
        <v>2</v>
      </c>
      <c r="O294" s="4">
        <f>IF($H294=0,"",VLOOKUP($G294,Data!$G$3:$BA$2935,8,FALSE))</f>
        <v>0</v>
      </c>
      <c r="P294" s="4">
        <f>IF($H294=0,"",VLOOKUP($G294,Data!$G$3:$BA$2935,9,FALSE))</f>
        <v>1.1299999999999999</v>
      </c>
      <c r="Q294" s="4">
        <f>IF($H294=0,"",VLOOKUP($G294,Data!$G$3:$BA$2935,10,FALSE))</f>
        <v>0.73399999999999999</v>
      </c>
      <c r="R294" s="4">
        <f>IF($H294=0,"",VLOOKUP($G294,Data!$G$3:$BA$2935,11,FALSE))</f>
        <v>0.26</v>
      </c>
      <c r="S294" s="4">
        <f>IF($H294=0,"",VLOOKUP($G294,Data!$G$3:$BA$2935,12,FALSE))</f>
        <v>0.22</v>
      </c>
      <c r="T294" s="4">
        <f>IF($H294=0,"",VLOOKUP($G294,Data!$G$3:$BA$2935,13,FALSE))</f>
        <v>0.104</v>
      </c>
      <c r="U294" s="4">
        <f>IF($H294=0,"",VLOOKUP($G294,Data!$G$3:$BA$2935,14,FALSE))</f>
        <v>0.19400000000000001</v>
      </c>
      <c r="V294" s="4">
        <f>IF($H294=0,"",VLOOKUP($G294,Data!$G$3:$BA$2935,15,FALSE))</f>
        <v>0.68500000000000005</v>
      </c>
      <c r="W294" s="4" t="str">
        <f>IF($H294=0,"",VLOOKUP($G294,Data!$G$3:$BA$2935,16,FALSE))</f>
        <v>/</v>
      </c>
      <c r="X294" s="4" t="str">
        <f>IF($H294=0,"",VLOOKUP($G294,Data!$G$3:$BA$2935,17,FALSE))</f>
        <v>/</v>
      </c>
      <c r="Y294" s="4" t="str">
        <f>IF($H294=0,"",VLOOKUP($G294,Data!$G$3:$BA$2935,18,FALSE))</f>
        <v/>
      </c>
      <c r="Z294" s="4" t="str">
        <f>IF($H294=0,"",VLOOKUP($G294,Data!$G$3:$BA$2935,19,FALSE))</f>
        <v/>
      </c>
      <c r="AA294" s="4" t="str">
        <f>IF($H294=0,"",VLOOKUP($G294,Data!$G$3:$BA$2935,20,FALSE))</f>
        <v/>
      </c>
      <c r="AB294" s="4" t="str">
        <f>IF($H294=0,"",VLOOKUP($G294,Data!$G$3:$BA$2935,21,FALSE))</f>
        <v/>
      </c>
      <c r="AC294" s="4" t="str">
        <f>IF($H294=0,"",VLOOKUP($G294,Data!$G$3:$BA$2935,22,FALSE))</f>
        <v/>
      </c>
      <c r="AD294" s="4" t="str">
        <f>IF($H294=0,"",VLOOKUP($G294,Data!$G$3:$BA$2935,23,FALSE))</f>
        <v/>
      </c>
      <c r="AE294" s="4" t="str">
        <f>IF($H294=0,"",VLOOKUP($G294,Data!$G$3:$BA$2935,24,FALSE))</f>
        <v/>
      </c>
      <c r="AF294" s="4" t="str">
        <f>IF($H294=0,"",VLOOKUP($G294,Data!$G$3:$BA$2935,25,FALSE))</f>
        <v/>
      </c>
      <c r="AG294" s="4" t="str">
        <f>IF($H294=0,"",VLOOKUP($G294,Data!$G$3:$BA$2935,26,FALSE))</f>
        <v/>
      </c>
      <c r="AH294" s="4" t="str">
        <f>IF($H294=0,"",VLOOKUP($G294,Data!$G$3:$BA$2935,27,FALSE))</f>
        <v/>
      </c>
      <c r="AI294" s="4" t="str">
        <f>IF($H294=0,"",VLOOKUP($G294,Data!$G$3:$BA$2935,28,FALSE))</f>
        <v/>
      </c>
      <c r="AJ294" s="4" t="str">
        <f>IF($H294=0,"",VLOOKUP($G294,Data!$G$3:$BA$2935,29,FALSE))</f>
        <v/>
      </c>
      <c r="AK294" s="4" t="str">
        <f>IF($H294=0,"",VLOOKUP($G294,Data!$G$3:$BA$2935,30,FALSE))</f>
        <v/>
      </c>
      <c r="AL294" s="4" t="str">
        <f>IF($H294=0,"",VLOOKUP($G294,Data!$G$3:$BA$2935,31,FALSE))</f>
        <v/>
      </c>
      <c r="AM294" s="4" t="str">
        <f>IF($H294=0,"",VLOOKUP($G294,Data!$G$3:$BA$2935,32,FALSE))</f>
        <v/>
      </c>
      <c r="AN294" s="4" t="str">
        <f>IF($H294=0,"",VLOOKUP($G294,Data!$G$3:$BA$2935,33,FALSE))</f>
        <v/>
      </c>
      <c r="AO294" s="4" t="str">
        <f>IF($H294=0,"",VLOOKUP($G294,Data!$G$3:$BA$2935,34,FALSE))</f>
        <v/>
      </c>
      <c r="AP294" s="4" t="str">
        <f>IF($H294=0,"",VLOOKUP($G294,Data!$G$3:$BA$2935,35,FALSE))</f>
        <v/>
      </c>
      <c r="AQ294" s="4" t="str">
        <f>IF($H294=0,"",VLOOKUP($G294,Data!$G$3:$BA$2935,36,FALSE))</f>
        <v/>
      </c>
      <c r="AR294" s="4" t="str">
        <f>IF($H294=0,"",VLOOKUP($G294,Data!$G$3:$BA$2935,37,FALSE))</f>
        <v/>
      </c>
      <c r="AS294" s="4" t="str">
        <f>IF($H294=0,"",VLOOKUP($G294,Data!$G$3:$BA$2935,38,FALSE))</f>
        <v/>
      </c>
      <c r="AT294" s="4" t="str">
        <f>IF($H294=0,"",VLOOKUP($G294,Data!$G$3:$BA$2935,39,FALSE))</f>
        <v/>
      </c>
    </row>
    <row r="295" spans="1:46" x14ac:dyDescent="0.25">
      <c r="A295" s="4">
        <f>PSSE!A297</f>
        <v>959012</v>
      </c>
      <c r="B295" s="4" t="str">
        <f>PSSE!B297</f>
        <v>THUONGKOT_H2</v>
      </c>
      <c r="C295" s="4">
        <f>PSSE!D297</f>
        <v>13.8</v>
      </c>
      <c r="D295" s="4">
        <f>PSSE!E297</f>
        <v>105</v>
      </c>
      <c r="E295" s="4" t="str">
        <f>PSSE!F297</f>
        <v>TD</v>
      </c>
      <c r="F295" s="4">
        <f>PSSE!G297</f>
        <v>1</v>
      </c>
      <c r="G295" s="4" t="str">
        <f t="shared" si="4"/>
        <v>GEN13.8105TD1</v>
      </c>
      <c r="H295" s="4">
        <f>COUNTIF(Data!$G$3:$BA$2935,GEN!$G295)</f>
        <v>1</v>
      </c>
      <c r="I295" s="4" t="str">
        <f>IF($H295=0,"",VLOOKUP($G295,Data!$G$3:$BA$2935,2,FALSE))</f>
        <v>'GENSAL'</v>
      </c>
      <c r="J295" s="4">
        <f>PSSE!C297</f>
        <v>1</v>
      </c>
      <c r="K295" s="4">
        <f>IF($H295=0,"",VLOOKUP($G295,Data!$G$3:$BA$2935,4,FALSE))</f>
        <v>6.6</v>
      </c>
      <c r="L295" s="4">
        <f>IF($H295=0,"",VLOOKUP($G295,Data!$G$3:$BA$2935,5,FALSE))</f>
        <v>0.05</v>
      </c>
      <c r="M295" s="4">
        <f>IF($H295=0,"",VLOOKUP($G295,Data!$G$3:$BA$2935,6,FALSE))</f>
        <v>0.155</v>
      </c>
      <c r="N295" s="4">
        <f>IF($H295=0,"",VLOOKUP($G295,Data!$G$3:$BA$2935,7,FALSE))</f>
        <v>2</v>
      </c>
      <c r="O295" s="4">
        <f>IF($H295=0,"",VLOOKUP($G295,Data!$G$3:$BA$2935,8,FALSE))</f>
        <v>0</v>
      </c>
      <c r="P295" s="4">
        <f>IF($H295=0,"",VLOOKUP($G295,Data!$G$3:$BA$2935,9,FALSE))</f>
        <v>1.1299999999999999</v>
      </c>
      <c r="Q295" s="4">
        <f>IF($H295=0,"",VLOOKUP($G295,Data!$G$3:$BA$2935,10,FALSE))</f>
        <v>0.73399999999999999</v>
      </c>
      <c r="R295" s="4">
        <f>IF($H295=0,"",VLOOKUP($G295,Data!$G$3:$BA$2935,11,FALSE))</f>
        <v>0.26</v>
      </c>
      <c r="S295" s="4">
        <f>IF($H295=0,"",VLOOKUP($G295,Data!$G$3:$BA$2935,12,FALSE))</f>
        <v>0.22</v>
      </c>
      <c r="T295" s="4">
        <f>IF($H295=0,"",VLOOKUP($G295,Data!$G$3:$BA$2935,13,FALSE))</f>
        <v>0.104</v>
      </c>
      <c r="U295" s="4">
        <f>IF($H295=0,"",VLOOKUP($G295,Data!$G$3:$BA$2935,14,FALSE))</f>
        <v>0.19400000000000001</v>
      </c>
      <c r="V295" s="4">
        <f>IF($H295=0,"",VLOOKUP($G295,Data!$G$3:$BA$2935,15,FALSE))</f>
        <v>0.68500000000000005</v>
      </c>
      <c r="W295" s="4" t="str">
        <f>IF($H295=0,"",VLOOKUP($G295,Data!$G$3:$BA$2935,16,FALSE))</f>
        <v>/</v>
      </c>
      <c r="X295" s="4" t="str">
        <f>IF($H295=0,"",VLOOKUP($G295,Data!$G$3:$BA$2935,17,FALSE))</f>
        <v>/</v>
      </c>
      <c r="Y295" s="4" t="str">
        <f>IF($H295=0,"",VLOOKUP($G295,Data!$G$3:$BA$2935,18,FALSE))</f>
        <v/>
      </c>
      <c r="Z295" s="4" t="str">
        <f>IF($H295=0,"",VLOOKUP($G295,Data!$G$3:$BA$2935,19,FALSE))</f>
        <v/>
      </c>
      <c r="AA295" s="4" t="str">
        <f>IF($H295=0,"",VLOOKUP($G295,Data!$G$3:$BA$2935,20,FALSE))</f>
        <v/>
      </c>
      <c r="AB295" s="4" t="str">
        <f>IF($H295=0,"",VLOOKUP($G295,Data!$G$3:$BA$2935,21,FALSE))</f>
        <v/>
      </c>
      <c r="AC295" s="4" t="str">
        <f>IF($H295=0,"",VLOOKUP($G295,Data!$G$3:$BA$2935,22,FALSE))</f>
        <v/>
      </c>
      <c r="AD295" s="4" t="str">
        <f>IF($H295=0,"",VLOOKUP($G295,Data!$G$3:$BA$2935,23,FALSE))</f>
        <v/>
      </c>
      <c r="AE295" s="4" t="str">
        <f>IF($H295=0,"",VLOOKUP($G295,Data!$G$3:$BA$2935,24,FALSE))</f>
        <v/>
      </c>
      <c r="AF295" s="4" t="str">
        <f>IF($H295=0,"",VLOOKUP($G295,Data!$G$3:$BA$2935,25,FALSE))</f>
        <v/>
      </c>
      <c r="AG295" s="4" t="str">
        <f>IF($H295=0,"",VLOOKUP($G295,Data!$G$3:$BA$2935,26,FALSE))</f>
        <v/>
      </c>
      <c r="AH295" s="4" t="str">
        <f>IF($H295=0,"",VLOOKUP($G295,Data!$G$3:$BA$2935,27,FALSE))</f>
        <v/>
      </c>
      <c r="AI295" s="4" t="str">
        <f>IF($H295=0,"",VLOOKUP($G295,Data!$G$3:$BA$2935,28,FALSE))</f>
        <v/>
      </c>
      <c r="AJ295" s="4" t="str">
        <f>IF($H295=0,"",VLOOKUP($G295,Data!$G$3:$BA$2935,29,FALSE))</f>
        <v/>
      </c>
      <c r="AK295" s="4" t="str">
        <f>IF($H295=0,"",VLOOKUP($G295,Data!$G$3:$BA$2935,30,FALSE))</f>
        <v/>
      </c>
      <c r="AL295" s="4" t="str">
        <f>IF($H295=0,"",VLOOKUP($G295,Data!$G$3:$BA$2935,31,FALSE))</f>
        <v/>
      </c>
      <c r="AM295" s="4" t="str">
        <f>IF($H295=0,"",VLOOKUP($G295,Data!$G$3:$BA$2935,32,FALSE))</f>
        <v/>
      </c>
      <c r="AN295" s="4" t="str">
        <f>IF($H295=0,"",VLOOKUP($G295,Data!$G$3:$BA$2935,33,FALSE))</f>
        <v/>
      </c>
      <c r="AO295" s="4" t="str">
        <f>IF($H295=0,"",VLOOKUP($G295,Data!$G$3:$BA$2935,34,FALSE))</f>
        <v/>
      </c>
      <c r="AP295" s="4" t="str">
        <f>IF($H295=0,"",VLOOKUP($G295,Data!$G$3:$BA$2935,35,FALSE))</f>
        <v/>
      </c>
      <c r="AQ295" s="4" t="str">
        <f>IF($H295=0,"",VLOOKUP($G295,Data!$G$3:$BA$2935,36,FALSE))</f>
        <v/>
      </c>
      <c r="AR295" s="4" t="str">
        <f>IF($H295=0,"",VLOOKUP($G295,Data!$G$3:$BA$2935,37,FALSE))</f>
        <v/>
      </c>
      <c r="AS295" s="4" t="str">
        <f>IF($H295=0,"",VLOOKUP($G295,Data!$G$3:$BA$2935,38,FALSE))</f>
        <v/>
      </c>
      <c r="AT295" s="4" t="str">
        <f>IF($H295=0,"",VLOOKUP($G295,Data!$G$3:$BA$2935,39,FALSE))</f>
        <v/>
      </c>
    </row>
    <row r="296" spans="1:46" x14ac:dyDescent="0.25">
      <c r="A296" s="4">
        <f>PSSE!A298</f>
        <v>959021</v>
      </c>
      <c r="B296" s="4" t="str">
        <f>PSSE!B298</f>
        <v>HASESAN2_H1</v>
      </c>
      <c r="C296" s="4">
        <f>PSSE!D298</f>
        <v>15.8</v>
      </c>
      <c r="D296" s="4">
        <f>PSSE!E298</f>
        <v>180</v>
      </c>
      <c r="E296" s="4" t="str">
        <f>PSSE!F298</f>
        <v>TD</v>
      </c>
      <c r="F296" s="4">
        <f>PSSE!G298</f>
        <v>1</v>
      </c>
      <c r="G296" s="4" t="str">
        <f t="shared" si="4"/>
        <v>GEN15.8180TD1</v>
      </c>
      <c r="H296" s="4">
        <f>COUNTIF(Data!$G$3:$BA$2935,GEN!$G296)</f>
        <v>1</v>
      </c>
      <c r="I296" s="4" t="str">
        <f>IF($H296=0,"",VLOOKUP($G296,Data!$G$3:$BA$2935,2,FALSE))</f>
        <v>'GENSAL'</v>
      </c>
      <c r="J296" s="4">
        <f>PSSE!C298</f>
        <v>1</v>
      </c>
      <c r="K296" s="4">
        <f>IF($H296=0,"",VLOOKUP($G296,Data!$G$3:$BA$2935,4,FALSE))</f>
        <v>7.2</v>
      </c>
      <c r="L296" s="4">
        <f>IF($H296=0,"",VLOOKUP($G296,Data!$G$3:$BA$2935,5,FALSE))</f>
        <v>0.123</v>
      </c>
      <c r="M296" s="4">
        <f>IF($H296=0,"",VLOOKUP($G296,Data!$G$3:$BA$2935,6,FALSE))</f>
        <v>7.4999999999999997E-2</v>
      </c>
      <c r="N296" s="4">
        <f>IF($H296=0,"",VLOOKUP($G296,Data!$G$3:$BA$2935,7,FALSE))</f>
        <v>4.6769999999999996</v>
      </c>
      <c r="O296" s="4">
        <f>IF($H296=0,"",VLOOKUP($G296,Data!$G$3:$BA$2935,8,FALSE))</f>
        <v>0</v>
      </c>
      <c r="P296" s="4">
        <f>IF($H296=0,"",VLOOKUP($G296,Data!$G$3:$BA$2935,9,FALSE))</f>
        <v>0.87</v>
      </c>
      <c r="Q296" s="4">
        <f>IF($H296=0,"",VLOOKUP($G296,Data!$G$3:$BA$2935,10,FALSE))</f>
        <v>0.57999999999999996</v>
      </c>
      <c r="R296" s="4">
        <f>IF($H296=0,"",VLOOKUP($G296,Data!$G$3:$BA$2935,11,FALSE))</f>
        <v>0.27</v>
      </c>
      <c r="S296" s="4">
        <f>IF($H296=0,"",VLOOKUP($G296,Data!$G$3:$BA$2935,12,FALSE))</f>
        <v>0.2</v>
      </c>
      <c r="T296" s="4">
        <f>IF($H296=0,"",VLOOKUP($G296,Data!$G$3:$BA$2935,13,FALSE))</f>
        <v>0.11600000000000001</v>
      </c>
      <c r="U296" s="4">
        <f>IF($H296=0,"",VLOOKUP($G296,Data!$G$3:$BA$2935,14,FALSE))</f>
        <v>0.17799999999999999</v>
      </c>
      <c r="V296" s="4">
        <f>IF($H296=0,"",VLOOKUP($G296,Data!$G$3:$BA$2935,15,FALSE))</f>
        <v>0.59199999999999997</v>
      </c>
      <c r="W296" s="4" t="str">
        <f>IF($H296=0,"",VLOOKUP($G296,Data!$G$3:$BA$2935,16,FALSE))</f>
        <v>/</v>
      </c>
      <c r="X296" s="4" t="str">
        <f>IF($H296=0,"",VLOOKUP($G296,Data!$G$3:$BA$2935,17,FALSE))</f>
        <v>/</v>
      </c>
      <c r="Y296" s="4" t="str">
        <f>IF($H296=0,"",VLOOKUP($G296,Data!$G$3:$BA$2935,18,FALSE))</f>
        <v/>
      </c>
      <c r="Z296" s="4" t="str">
        <f>IF($H296=0,"",VLOOKUP($G296,Data!$G$3:$BA$2935,19,FALSE))</f>
        <v/>
      </c>
      <c r="AA296" s="4" t="str">
        <f>IF($H296=0,"",VLOOKUP($G296,Data!$G$3:$BA$2935,20,FALSE))</f>
        <v/>
      </c>
      <c r="AB296" s="4" t="str">
        <f>IF($H296=0,"",VLOOKUP($G296,Data!$G$3:$BA$2935,21,FALSE))</f>
        <v/>
      </c>
      <c r="AC296" s="4" t="str">
        <f>IF($H296=0,"",VLOOKUP($G296,Data!$G$3:$BA$2935,22,FALSE))</f>
        <v/>
      </c>
      <c r="AD296" s="4" t="str">
        <f>IF($H296=0,"",VLOOKUP($G296,Data!$G$3:$BA$2935,23,FALSE))</f>
        <v/>
      </c>
      <c r="AE296" s="4" t="str">
        <f>IF($H296=0,"",VLOOKUP($G296,Data!$G$3:$BA$2935,24,FALSE))</f>
        <v/>
      </c>
      <c r="AF296" s="4" t="str">
        <f>IF($H296=0,"",VLOOKUP($G296,Data!$G$3:$BA$2935,25,FALSE))</f>
        <v/>
      </c>
      <c r="AG296" s="4" t="str">
        <f>IF($H296=0,"",VLOOKUP($G296,Data!$G$3:$BA$2935,26,FALSE))</f>
        <v/>
      </c>
      <c r="AH296" s="4" t="str">
        <f>IF($H296=0,"",VLOOKUP($G296,Data!$G$3:$BA$2935,27,FALSE))</f>
        <v/>
      </c>
      <c r="AI296" s="4" t="str">
        <f>IF($H296=0,"",VLOOKUP($G296,Data!$G$3:$BA$2935,28,FALSE))</f>
        <v/>
      </c>
      <c r="AJ296" s="4" t="str">
        <f>IF($H296=0,"",VLOOKUP($G296,Data!$G$3:$BA$2935,29,FALSE))</f>
        <v/>
      </c>
      <c r="AK296" s="4" t="str">
        <f>IF($H296=0,"",VLOOKUP($G296,Data!$G$3:$BA$2935,30,FALSE))</f>
        <v/>
      </c>
      <c r="AL296" s="4" t="str">
        <f>IF($H296=0,"",VLOOKUP($G296,Data!$G$3:$BA$2935,31,FALSE))</f>
        <v/>
      </c>
      <c r="AM296" s="4" t="str">
        <f>IF($H296=0,"",VLOOKUP($G296,Data!$G$3:$BA$2935,32,FALSE))</f>
        <v/>
      </c>
      <c r="AN296" s="4" t="str">
        <f>IF($H296=0,"",VLOOKUP($G296,Data!$G$3:$BA$2935,33,FALSE))</f>
        <v/>
      </c>
      <c r="AO296" s="4" t="str">
        <f>IF($H296=0,"",VLOOKUP($G296,Data!$G$3:$BA$2935,34,FALSE))</f>
        <v/>
      </c>
      <c r="AP296" s="4" t="str">
        <f>IF($H296=0,"",VLOOKUP($G296,Data!$G$3:$BA$2935,35,FALSE))</f>
        <v/>
      </c>
      <c r="AQ296" s="4" t="str">
        <f>IF($H296=0,"",VLOOKUP($G296,Data!$G$3:$BA$2935,36,FALSE))</f>
        <v/>
      </c>
      <c r="AR296" s="4" t="str">
        <f>IF($H296=0,"",VLOOKUP($G296,Data!$G$3:$BA$2935,37,FALSE))</f>
        <v/>
      </c>
      <c r="AS296" s="4" t="str">
        <f>IF($H296=0,"",VLOOKUP($G296,Data!$G$3:$BA$2935,38,FALSE))</f>
        <v/>
      </c>
      <c r="AT296" s="4" t="str">
        <f>IF($H296=0,"",VLOOKUP($G296,Data!$G$3:$BA$2935,39,FALSE))</f>
        <v/>
      </c>
    </row>
    <row r="297" spans="1:46" x14ac:dyDescent="0.25">
      <c r="A297" s="4">
        <f>PSSE!A299</f>
        <v>959031</v>
      </c>
      <c r="B297" s="4" t="str">
        <f>PSSE!B299</f>
        <v>NAMKONG1_H1</v>
      </c>
      <c r="C297" s="4">
        <f>PSSE!D299</f>
        <v>15.8</v>
      </c>
      <c r="D297" s="4">
        <f>PSSE!E299</f>
        <v>240</v>
      </c>
      <c r="E297" s="4" t="str">
        <f>PSSE!F299</f>
        <v>TD</v>
      </c>
      <c r="F297" s="4">
        <f>PSSE!G299</f>
        <v>1</v>
      </c>
      <c r="G297" s="4" t="str">
        <f t="shared" si="4"/>
        <v>GEN15.8240TD1</v>
      </c>
      <c r="H297" s="4">
        <f>COUNTIF(Data!$G$3:$BA$2935,GEN!$G297)</f>
        <v>1</v>
      </c>
      <c r="I297" s="4" t="str">
        <f>IF($H297=0,"",VLOOKUP($G297,Data!$G$3:$BA$2935,2,FALSE))</f>
        <v>GENSAL'</v>
      </c>
      <c r="J297" s="4">
        <f>PSSE!C299</f>
        <v>1</v>
      </c>
      <c r="K297" s="4">
        <f>IF($H297=0,"",VLOOKUP($G297,Data!$G$3:$BA$2935,4,FALSE))</f>
        <v>9.0440000000000005</v>
      </c>
      <c r="L297" s="4">
        <f>IF($H297=0,"",VLOOKUP($G297,Data!$G$3:$BA$2935,5,FALSE))</f>
        <v>5.5E-2</v>
      </c>
      <c r="M297" s="4">
        <f>IF($H297=0,"",VLOOKUP($G297,Data!$G$3:$BA$2935,6,FALSE))</f>
        <v>7.0000000000000007E-2</v>
      </c>
      <c r="N297" s="4">
        <f>IF($H297=0,"",VLOOKUP($G297,Data!$G$3:$BA$2935,7,FALSE))</f>
        <v>4.4089999999999998</v>
      </c>
      <c r="O297" s="4">
        <f>IF($H297=0,"",VLOOKUP($G297,Data!$G$3:$BA$2935,8,FALSE))</f>
        <v>0</v>
      </c>
      <c r="P297" s="4">
        <f>IF($H297=0,"",VLOOKUP($G297,Data!$G$3:$BA$2935,9,FALSE))</f>
        <v>1.2</v>
      </c>
      <c r="Q297" s="4">
        <f>IF($H297=0,"",VLOOKUP($G297,Data!$G$3:$BA$2935,10,FALSE))</f>
        <v>0.8</v>
      </c>
      <c r="R297" s="4">
        <f>IF($H297=0,"",VLOOKUP($G297,Data!$G$3:$BA$2935,11,FALSE))</f>
        <v>0.36</v>
      </c>
      <c r="S297" s="4">
        <f>IF($H297=0,"",VLOOKUP($G297,Data!$G$3:$BA$2935,12,FALSE))</f>
        <v>0.24</v>
      </c>
      <c r="T297" s="4">
        <f>IF($H297=0,"",VLOOKUP($G297,Data!$G$3:$BA$2935,13,FALSE))</f>
        <v>0.107</v>
      </c>
      <c r="U297" s="4">
        <f>IF($H297=0,"",VLOOKUP($G297,Data!$G$3:$BA$2935,14,FALSE))</f>
        <v>0</v>
      </c>
      <c r="V297" s="4">
        <f>IF($H297=0,"",VLOOKUP($G297,Data!$G$3:$BA$2935,15,FALSE))</f>
        <v>0</v>
      </c>
      <c r="W297" s="4" t="str">
        <f>IF($H297=0,"",VLOOKUP($G297,Data!$G$3:$BA$2935,16,FALSE))</f>
        <v>/</v>
      </c>
      <c r="X297" s="4" t="str">
        <f>IF($H297=0,"",VLOOKUP($G297,Data!$G$3:$BA$2935,17,FALSE))</f>
        <v>/</v>
      </c>
      <c r="Y297" s="4" t="str">
        <f>IF($H297=0,"",VLOOKUP($G297,Data!$G$3:$BA$2935,18,FALSE))</f>
        <v/>
      </c>
      <c r="Z297" s="4" t="str">
        <f>IF($H297=0,"",VLOOKUP($G297,Data!$G$3:$BA$2935,19,FALSE))</f>
        <v/>
      </c>
      <c r="AA297" s="4" t="str">
        <f>IF($H297=0,"",VLOOKUP($G297,Data!$G$3:$BA$2935,20,FALSE))</f>
        <v/>
      </c>
      <c r="AB297" s="4" t="str">
        <f>IF($H297=0,"",VLOOKUP($G297,Data!$G$3:$BA$2935,21,FALSE))</f>
        <v/>
      </c>
      <c r="AC297" s="4" t="str">
        <f>IF($H297=0,"",VLOOKUP($G297,Data!$G$3:$BA$2935,22,FALSE))</f>
        <v/>
      </c>
      <c r="AD297" s="4" t="str">
        <f>IF($H297=0,"",VLOOKUP($G297,Data!$G$3:$BA$2935,23,FALSE))</f>
        <v/>
      </c>
      <c r="AE297" s="4" t="str">
        <f>IF($H297=0,"",VLOOKUP($G297,Data!$G$3:$BA$2935,24,FALSE))</f>
        <v/>
      </c>
      <c r="AF297" s="4" t="str">
        <f>IF($H297=0,"",VLOOKUP($G297,Data!$G$3:$BA$2935,25,FALSE))</f>
        <v/>
      </c>
      <c r="AG297" s="4" t="str">
        <f>IF($H297=0,"",VLOOKUP($G297,Data!$G$3:$BA$2935,26,FALSE))</f>
        <v/>
      </c>
      <c r="AH297" s="4" t="str">
        <f>IF($H297=0,"",VLOOKUP($G297,Data!$G$3:$BA$2935,27,FALSE))</f>
        <v/>
      </c>
      <c r="AI297" s="4" t="str">
        <f>IF($H297=0,"",VLOOKUP($G297,Data!$G$3:$BA$2935,28,FALSE))</f>
        <v/>
      </c>
      <c r="AJ297" s="4" t="str">
        <f>IF($H297=0,"",VLOOKUP($G297,Data!$G$3:$BA$2935,29,FALSE))</f>
        <v/>
      </c>
      <c r="AK297" s="4" t="str">
        <f>IF($H297=0,"",VLOOKUP($G297,Data!$G$3:$BA$2935,30,FALSE))</f>
        <v/>
      </c>
      <c r="AL297" s="4" t="str">
        <f>IF($H297=0,"",VLOOKUP($G297,Data!$G$3:$BA$2935,31,FALSE))</f>
        <v/>
      </c>
      <c r="AM297" s="4" t="str">
        <f>IF($H297=0,"",VLOOKUP($G297,Data!$G$3:$BA$2935,32,FALSE))</f>
        <v/>
      </c>
      <c r="AN297" s="4" t="str">
        <f>IF($H297=0,"",VLOOKUP($G297,Data!$G$3:$BA$2935,33,FALSE))</f>
        <v/>
      </c>
      <c r="AO297" s="4" t="str">
        <f>IF($H297=0,"",VLOOKUP($G297,Data!$G$3:$BA$2935,34,FALSE))</f>
        <v/>
      </c>
      <c r="AP297" s="4" t="str">
        <f>IF($H297=0,"",VLOOKUP($G297,Data!$G$3:$BA$2935,35,FALSE))</f>
        <v/>
      </c>
      <c r="AQ297" s="4" t="str">
        <f>IF($H297=0,"",VLOOKUP($G297,Data!$G$3:$BA$2935,36,FALSE))</f>
        <v/>
      </c>
      <c r="AR297" s="4" t="str">
        <f>IF($H297=0,"",VLOOKUP($G297,Data!$G$3:$BA$2935,37,FALSE))</f>
        <v/>
      </c>
      <c r="AS297" s="4" t="str">
        <f>IF($H297=0,"",VLOOKUP($G297,Data!$G$3:$BA$2935,38,FALSE))</f>
        <v/>
      </c>
      <c r="AT297" s="4" t="str">
        <f>IF($H297=0,"",VLOOKUP($G297,Data!$G$3:$BA$2935,39,FALSE))</f>
        <v/>
      </c>
    </row>
    <row r="298" spans="1:46" x14ac:dyDescent="0.25">
      <c r="A298" s="4">
        <f>PSSE!A300</f>
        <v>959041</v>
      </c>
      <c r="B298" s="4" t="str">
        <f>PSSE!B300</f>
        <v>DAKLA_H1</v>
      </c>
      <c r="C298" s="4">
        <f>PSSE!D300</f>
        <v>10.5</v>
      </c>
      <c r="D298" s="4">
        <f>PSSE!E300</f>
        <v>20</v>
      </c>
      <c r="E298" s="4" t="str">
        <f>PSSE!F300</f>
        <v>TD</v>
      </c>
      <c r="F298" s="4">
        <f>PSSE!G300</f>
        <v>1</v>
      </c>
      <c r="G298" s="4" t="str">
        <f t="shared" si="4"/>
        <v>GEN10.520TD1</v>
      </c>
      <c r="H298" s="4">
        <f>COUNTIF(Data!$G$3:$BA$2935,GEN!$G298)</f>
        <v>1</v>
      </c>
      <c r="I298" s="4" t="str">
        <f>IF($H298=0,"",VLOOKUP($G298,Data!$G$3:$BA$2935,2,FALSE))</f>
        <v>'GENSAL'</v>
      </c>
      <c r="J298" s="4">
        <f>PSSE!C300</f>
        <v>1</v>
      </c>
      <c r="K298" s="4">
        <f>IF($H298=0,"",VLOOKUP($G298,Data!$G$3:$BA$2935,4,FALSE))</f>
        <v>6.6</v>
      </c>
      <c r="L298" s="4">
        <f>IF($H298=0,"",VLOOKUP($G298,Data!$G$3:$BA$2935,5,FALSE))</f>
        <v>0.05</v>
      </c>
      <c r="M298" s="4">
        <f>IF($H298=0,"",VLOOKUP($G298,Data!$G$3:$BA$2935,6,FALSE))</f>
        <v>0.155</v>
      </c>
      <c r="N298" s="4">
        <f>IF($H298=0,"",VLOOKUP($G298,Data!$G$3:$BA$2935,7,FALSE))</f>
        <v>2</v>
      </c>
      <c r="O298" s="4">
        <f>IF($H298=0,"",VLOOKUP($G298,Data!$G$3:$BA$2935,8,FALSE))</f>
        <v>0</v>
      </c>
      <c r="P298" s="4">
        <f>IF($H298=0,"",VLOOKUP($G298,Data!$G$3:$BA$2935,9,FALSE))</f>
        <v>1.1299999999999999</v>
      </c>
      <c r="Q298" s="4">
        <f>IF($H298=0,"",VLOOKUP($G298,Data!$G$3:$BA$2935,10,FALSE))</f>
        <v>0.73399999999999999</v>
      </c>
      <c r="R298" s="4">
        <f>IF($H298=0,"",VLOOKUP($G298,Data!$G$3:$BA$2935,11,FALSE))</f>
        <v>0.26</v>
      </c>
      <c r="S298" s="4">
        <f>IF($H298=0,"",VLOOKUP($G298,Data!$G$3:$BA$2935,12,FALSE))</f>
        <v>0.25600000000000001</v>
      </c>
      <c r="T298" s="4">
        <f>IF($H298=0,"",VLOOKUP($G298,Data!$G$3:$BA$2935,13,FALSE))</f>
        <v>0.104</v>
      </c>
      <c r="U298" s="4">
        <f>IF($H298=0,"",VLOOKUP($G298,Data!$G$3:$BA$2935,14,FALSE))</f>
        <v>0.19400000000000001</v>
      </c>
      <c r="V298" s="4">
        <f>IF($H298=0,"",VLOOKUP($G298,Data!$G$3:$BA$2935,15,FALSE))</f>
        <v>0.68500000000000005</v>
      </c>
      <c r="W298" s="4" t="str">
        <f>IF($H298=0,"",VLOOKUP($G298,Data!$G$3:$BA$2935,16,FALSE))</f>
        <v>/</v>
      </c>
      <c r="X298" s="4" t="str">
        <f>IF($H298=0,"",VLOOKUP($G298,Data!$G$3:$BA$2935,17,FALSE))</f>
        <v>/</v>
      </c>
      <c r="Y298" s="4" t="str">
        <f>IF($H298=0,"",VLOOKUP($G298,Data!$G$3:$BA$2935,18,FALSE))</f>
        <v/>
      </c>
      <c r="Z298" s="4" t="str">
        <f>IF($H298=0,"",VLOOKUP($G298,Data!$G$3:$BA$2935,19,FALSE))</f>
        <v/>
      </c>
      <c r="AA298" s="4" t="str">
        <f>IF($H298=0,"",VLOOKUP($G298,Data!$G$3:$BA$2935,20,FALSE))</f>
        <v/>
      </c>
      <c r="AB298" s="4" t="str">
        <f>IF($H298=0,"",VLOOKUP($G298,Data!$G$3:$BA$2935,21,FALSE))</f>
        <v/>
      </c>
      <c r="AC298" s="4" t="str">
        <f>IF($H298=0,"",VLOOKUP($G298,Data!$G$3:$BA$2935,22,FALSE))</f>
        <v/>
      </c>
      <c r="AD298" s="4" t="str">
        <f>IF($H298=0,"",VLOOKUP($G298,Data!$G$3:$BA$2935,23,FALSE))</f>
        <v/>
      </c>
      <c r="AE298" s="4" t="str">
        <f>IF($H298=0,"",VLOOKUP($G298,Data!$G$3:$BA$2935,24,FALSE))</f>
        <v/>
      </c>
      <c r="AF298" s="4" t="str">
        <f>IF($H298=0,"",VLOOKUP($G298,Data!$G$3:$BA$2935,25,FALSE))</f>
        <v/>
      </c>
      <c r="AG298" s="4" t="str">
        <f>IF($H298=0,"",VLOOKUP($G298,Data!$G$3:$BA$2935,26,FALSE))</f>
        <v/>
      </c>
      <c r="AH298" s="4" t="str">
        <f>IF($H298=0,"",VLOOKUP($G298,Data!$G$3:$BA$2935,27,FALSE))</f>
        <v/>
      </c>
      <c r="AI298" s="4" t="str">
        <f>IF($H298=0,"",VLOOKUP($G298,Data!$G$3:$BA$2935,28,FALSE))</f>
        <v/>
      </c>
      <c r="AJ298" s="4" t="str">
        <f>IF($H298=0,"",VLOOKUP($G298,Data!$G$3:$BA$2935,29,FALSE))</f>
        <v/>
      </c>
      <c r="AK298" s="4" t="str">
        <f>IF($H298=0,"",VLOOKUP($G298,Data!$G$3:$BA$2935,30,FALSE))</f>
        <v/>
      </c>
      <c r="AL298" s="4" t="str">
        <f>IF($H298=0,"",VLOOKUP($G298,Data!$G$3:$BA$2935,31,FALSE))</f>
        <v/>
      </c>
      <c r="AM298" s="4" t="str">
        <f>IF($H298=0,"",VLOOKUP($G298,Data!$G$3:$BA$2935,32,FALSE))</f>
        <v/>
      </c>
      <c r="AN298" s="4" t="str">
        <f>IF($H298=0,"",VLOOKUP($G298,Data!$G$3:$BA$2935,33,FALSE))</f>
        <v/>
      </c>
      <c r="AO298" s="4" t="str">
        <f>IF($H298=0,"",VLOOKUP($G298,Data!$G$3:$BA$2935,34,FALSE))</f>
        <v/>
      </c>
      <c r="AP298" s="4" t="str">
        <f>IF($H298=0,"",VLOOKUP($G298,Data!$G$3:$BA$2935,35,FALSE))</f>
        <v/>
      </c>
      <c r="AQ298" s="4" t="str">
        <f>IF($H298=0,"",VLOOKUP($G298,Data!$G$3:$BA$2935,36,FALSE))</f>
        <v/>
      </c>
      <c r="AR298" s="4" t="str">
        <f>IF($H298=0,"",VLOOKUP($G298,Data!$G$3:$BA$2935,37,FALSE))</f>
        <v/>
      </c>
      <c r="AS298" s="4" t="str">
        <f>IF($H298=0,"",VLOOKUP($G298,Data!$G$3:$BA$2935,38,FALSE))</f>
        <v/>
      </c>
      <c r="AT298" s="4" t="str">
        <f>IF($H298=0,"",VLOOKUP($G298,Data!$G$3:$BA$2935,39,FALSE))</f>
        <v/>
      </c>
    </row>
    <row r="299" spans="1:46" x14ac:dyDescent="0.25">
      <c r="A299" s="4">
        <f>PSSE!A301</f>
        <v>959051</v>
      </c>
      <c r="B299" s="4" t="str">
        <f>PSSE!B301</f>
        <v>DAKNE_H1</v>
      </c>
      <c r="C299" s="4">
        <f>PSSE!D301</f>
        <v>10.5</v>
      </c>
      <c r="D299" s="4">
        <f>PSSE!E301</f>
        <v>20</v>
      </c>
      <c r="E299" s="4" t="str">
        <f>PSSE!F301</f>
        <v>TD</v>
      </c>
      <c r="F299" s="4">
        <f>PSSE!G301</f>
        <v>1</v>
      </c>
      <c r="G299" s="4" t="str">
        <f t="shared" si="4"/>
        <v>GEN10.520TD1</v>
      </c>
      <c r="H299" s="4">
        <f>COUNTIF(Data!$G$3:$BA$2935,GEN!$G299)</f>
        <v>1</v>
      </c>
      <c r="I299" s="4" t="str">
        <f>IF($H299=0,"",VLOOKUP($G299,Data!$G$3:$BA$2935,2,FALSE))</f>
        <v>'GENSAL'</v>
      </c>
      <c r="J299" s="4">
        <f>PSSE!C301</f>
        <v>1</v>
      </c>
      <c r="K299" s="4">
        <f>IF($H299=0,"",VLOOKUP($G299,Data!$G$3:$BA$2935,4,FALSE))</f>
        <v>6.6</v>
      </c>
      <c r="L299" s="4">
        <f>IF($H299=0,"",VLOOKUP($G299,Data!$G$3:$BA$2935,5,FALSE))</f>
        <v>0.05</v>
      </c>
      <c r="M299" s="4">
        <f>IF($H299=0,"",VLOOKUP($G299,Data!$G$3:$BA$2935,6,FALSE))</f>
        <v>0.155</v>
      </c>
      <c r="N299" s="4">
        <f>IF($H299=0,"",VLOOKUP($G299,Data!$G$3:$BA$2935,7,FALSE))</f>
        <v>2</v>
      </c>
      <c r="O299" s="4">
        <f>IF($H299=0,"",VLOOKUP($G299,Data!$G$3:$BA$2935,8,FALSE))</f>
        <v>0</v>
      </c>
      <c r="P299" s="4">
        <f>IF($H299=0,"",VLOOKUP($G299,Data!$G$3:$BA$2935,9,FALSE))</f>
        <v>1.1299999999999999</v>
      </c>
      <c r="Q299" s="4">
        <f>IF($H299=0,"",VLOOKUP($G299,Data!$G$3:$BA$2935,10,FALSE))</f>
        <v>0.73399999999999999</v>
      </c>
      <c r="R299" s="4">
        <f>IF($H299=0,"",VLOOKUP($G299,Data!$G$3:$BA$2935,11,FALSE))</f>
        <v>0.26</v>
      </c>
      <c r="S299" s="4">
        <f>IF($H299=0,"",VLOOKUP($G299,Data!$G$3:$BA$2935,12,FALSE))</f>
        <v>0.25600000000000001</v>
      </c>
      <c r="T299" s="4">
        <f>IF($H299=0,"",VLOOKUP($G299,Data!$G$3:$BA$2935,13,FALSE))</f>
        <v>0.104</v>
      </c>
      <c r="U299" s="4">
        <f>IF($H299=0,"",VLOOKUP($G299,Data!$G$3:$BA$2935,14,FALSE))</f>
        <v>0.19400000000000001</v>
      </c>
      <c r="V299" s="4">
        <f>IF($H299=0,"",VLOOKUP($G299,Data!$G$3:$BA$2935,15,FALSE))</f>
        <v>0.68500000000000005</v>
      </c>
      <c r="W299" s="4" t="str">
        <f>IF($H299=0,"",VLOOKUP($G299,Data!$G$3:$BA$2935,16,FALSE))</f>
        <v>/</v>
      </c>
      <c r="X299" s="4" t="str">
        <f>IF($H299=0,"",VLOOKUP($G299,Data!$G$3:$BA$2935,17,FALSE))</f>
        <v>/</v>
      </c>
      <c r="Y299" s="4" t="str">
        <f>IF($H299=0,"",VLOOKUP($G299,Data!$G$3:$BA$2935,18,FALSE))</f>
        <v/>
      </c>
      <c r="Z299" s="4" t="str">
        <f>IF($H299=0,"",VLOOKUP($G299,Data!$G$3:$BA$2935,19,FALSE))</f>
        <v/>
      </c>
      <c r="AA299" s="4" t="str">
        <f>IF($H299=0,"",VLOOKUP($G299,Data!$G$3:$BA$2935,20,FALSE))</f>
        <v/>
      </c>
      <c r="AB299" s="4" t="str">
        <f>IF($H299=0,"",VLOOKUP($G299,Data!$G$3:$BA$2935,21,FALSE))</f>
        <v/>
      </c>
      <c r="AC299" s="4" t="str">
        <f>IF($H299=0,"",VLOOKUP($G299,Data!$G$3:$BA$2935,22,FALSE))</f>
        <v/>
      </c>
      <c r="AD299" s="4" t="str">
        <f>IF($H299=0,"",VLOOKUP($G299,Data!$G$3:$BA$2935,23,FALSE))</f>
        <v/>
      </c>
      <c r="AE299" s="4" t="str">
        <f>IF($H299=0,"",VLOOKUP($G299,Data!$G$3:$BA$2935,24,FALSE))</f>
        <v/>
      </c>
      <c r="AF299" s="4" t="str">
        <f>IF($H299=0,"",VLOOKUP($G299,Data!$G$3:$BA$2935,25,FALSE))</f>
        <v/>
      </c>
      <c r="AG299" s="4" t="str">
        <f>IF($H299=0,"",VLOOKUP($G299,Data!$G$3:$BA$2935,26,FALSE))</f>
        <v/>
      </c>
      <c r="AH299" s="4" t="str">
        <f>IF($H299=0,"",VLOOKUP($G299,Data!$G$3:$BA$2935,27,FALSE))</f>
        <v/>
      </c>
      <c r="AI299" s="4" t="str">
        <f>IF($H299=0,"",VLOOKUP($G299,Data!$G$3:$BA$2935,28,FALSE))</f>
        <v/>
      </c>
      <c r="AJ299" s="4" t="str">
        <f>IF($H299=0,"",VLOOKUP($G299,Data!$G$3:$BA$2935,29,FALSE))</f>
        <v/>
      </c>
      <c r="AK299" s="4" t="str">
        <f>IF($H299=0,"",VLOOKUP($G299,Data!$G$3:$BA$2935,30,FALSE))</f>
        <v/>
      </c>
      <c r="AL299" s="4" t="str">
        <f>IF($H299=0,"",VLOOKUP($G299,Data!$G$3:$BA$2935,31,FALSE))</f>
        <v/>
      </c>
      <c r="AM299" s="4" t="str">
        <f>IF($H299=0,"",VLOOKUP($G299,Data!$G$3:$BA$2935,32,FALSE))</f>
        <v/>
      </c>
      <c r="AN299" s="4" t="str">
        <f>IF($H299=0,"",VLOOKUP($G299,Data!$G$3:$BA$2935,33,FALSE))</f>
        <v/>
      </c>
      <c r="AO299" s="4" t="str">
        <f>IF($H299=0,"",VLOOKUP($G299,Data!$G$3:$BA$2935,34,FALSE))</f>
        <v/>
      </c>
      <c r="AP299" s="4" t="str">
        <f>IF($H299=0,"",VLOOKUP($G299,Data!$G$3:$BA$2935,35,FALSE))</f>
        <v/>
      </c>
      <c r="AQ299" s="4" t="str">
        <f>IF($H299=0,"",VLOOKUP($G299,Data!$G$3:$BA$2935,36,FALSE))</f>
        <v/>
      </c>
      <c r="AR299" s="4" t="str">
        <f>IF($H299=0,"",VLOOKUP($G299,Data!$G$3:$BA$2935,37,FALSE))</f>
        <v/>
      </c>
      <c r="AS299" s="4" t="str">
        <f>IF($H299=0,"",VLOOKUP($G299,Data!$G$3:$BA$2935,38,FALSE))</f>
        <v/>
      </c>
      <c r="AT299" s="4" t="str">
        <f>IF($H299=0,"",VLOOKUP($G299,Data!$G$3:$BA$2935,39,FALSE))</f>
        <v/>
      </c>
    </row>
    <row r="300" spans="1:46" x14ac:dyDescent="0.25">
      <c r="A300" s="4">
        <f>PSSE!A302</f>
        <v>959052</v>
      </c>
      <c r="B300" s="4" t="str">
        <f>PSSE!B302</f>
        <v>TDBDIEN</v>
      </c>
      <c r="C300" s="4">
        <f>PSSE!D302</f>
        <v>10.5</v>
      </c>
      <c r="D300" s="4">
        <f>PSSE!E302</f>
        <v>44</v>
      </c>
      <c r="E300" s="4" t="str">
        <f>PSSE!F302</f>
        <v>TD</v>
      </c>
      <c r="F300" s="4">
        <f>PSSE!G302</f>
        <v>1</v>
      </c>
      <c r="G300" s="4" t="str">
        <f t="shared" si="4"/>
        <v>GEN10.544TD1</v>
      </c>
      <c r="H300" s="4">
        <f>COUNTIF(Data!$G$3:$BA$2935,GEN!$G300)</f>
        <v>1</v>
      </c>
      <c r="I300" s="4" t="str">
        <f>IF($H300=0,"",VLOOKUP($G300,Data!$G$3:$BA$2935,2,FALSE))</f>
        <v>'GENSAL'</v>
      </c>
      <c r="J300" s="4">
        <f>PSSE!C302</f>
        <v>1</v>
      </c>
      <c r="K300" s="4">
        <f>IF($H300=0,"",VLOOKUP($G300,Data!$G$3:$BA$2935,4,FALSE))</f>
        <v>6.6</v>
      </c>
      <c r="L300" s="4">
        <f>IF($H300=0,"",VLOOKUP($G300,Data!$G$3:$BA$2935,5,FALSE))</f>
        <v>0.05</v>
      </c>
      <c r="M300" s="4">
        <f>IF($H300=0,"",VLOOKUP($G300,Data!$G$3:$BA$2935,6,FALSE))</f>
        <v>0.155</v>
      </c>
      <c r="N300" s="4">
        <f>IF($H300=0,"",VLOOKUP($G300,Data!$G$3:$BA$2935,7,FALSE))</f>
        <v>2</v>
      </c>
      <c r="O300" s="4">
        <f>IF($H300=0,"",VLOOKUP($G300,Data!$G$3:$BA$2935,8,FALSE))</f>
        <v>0</v>
      </c>
      <c r="P300" s="4">
        <f>IF($H300=0,"",VLOOKUP($G300,Data!$G$3:$BA$2935,9,FALSE))</f>
        <v>1.1299999999999999</v>
      </c>
      <c r="Q300" s="4">
        <f>IF($H300=0,"",VLOOKUP($G300,Data!$G$3:$BA$2935,10,FALSE))</f>
        <v>0.73399999999999999</v>
      </c>
      <c r="R300" s="4">
        <f>IF($H300=0,"",VLOOKUP($G300,Data!$G$3:$BA$2935,11,FALSE))</f>
        <v>0.26</v>
      </c>
      <c r="S300" s="4">
        <f>IF($H300=0,"",VLOOKUP($G300,Data!$G$3:$BA$2935,12,FALSE))</f>
        <v>0.25600000000000001</v>
      </c>
      <c r="T300" s="4">
        <f>IF($H300=0,"",VLOOKUP($G300,Data!$G$3:$BA$2935,13,FALSE))</f>
        <v>0.104</v>
      </c>
      <c r="U300" s="4">
        <f>IF($H300=0,"",VLOOKUP($G300,Data!$G$3:$BA$2935,14,FALSE))</f>
        <v>0.19400000000000001</v>
      </c>
      <c r="V300" s="4">
        <f>IF($H300=0,"",VLOOKUP($G300,Data!$G$3:$BA$2935,15,FALSE))</f>
        <v>0.68500000000000005</v>
      </c>
      <c r="W300" s="4" t="str">
        <f>IF($H300=0,"",VLOOKUP($G300,Data!$G$3:$BA$2935,16,FALSE))</f>
        <v>/</v>
      </c>
      <c r="X300" s="4" t="str">
        <f>IF($H300=0,"",VLOOKUP($G300,Data!$G$3:$BA$2935,17,FALSE))</f>
        <v>/</v>
      </c>
      <c r="Y300" s="4" t="str">
        <f>IF($H300=0,"",VLOOKUP($G300,Data!$G$3:$BA$2935,18,FALSE))</f>
        <v/>
      </c>
      <c r="Z300" s="4" t="str">
        <f>IF($H300=0,"",VLOOKUP($G300,Data!$G$3:$BA$2935,19,FALSE))</f>
        <v/>
      </c>
      <c r="AA300" s="4" t="str">
        <f>IF($H300=0,"",VLOOKUP($G300,Data!$G$3:$BA$2935,20,FALSE))</f>
        <v/>
      </c>
      <c r="AB300" s="4" t="str">
        <f>IF($H300=0,"",VLOOKUP($G300,Data!$G$3:$BA$2935,21,FALSE))</f>
        <v/>
      </c>
      <c r="AC300" s="4" t="str">
        <f>IF($H300=0,"",VLOOKUP($G300,Data!$G$3:$BA$2935,22,FALSE))</f>
        <v/>
      </c>
      <c r="AD300" s="4" t="str">
        <f>IF($H300=0,"",VLOOKUP($G300,Data!$G$3:$BA$2935,23,FALSE))</f>
        <v/>
      </c>
      <c r="AE300" s="4" t="str">
        <f>IF($H300=0,"",VLOOKUP($G300,Data!$G$3:$BA$2935,24,FALSE))</f>
        <v/>
      </c>
      <c r="AF300" s="4" t="str">
        <f>IF($H300=0,"",VLOOKUP($G300,Data!$G$3:$BA$2935,25,FALSE))</f>
        <v/>
      </c>
      <c r="AG300" s="4" t="str">
        <f>IF($H300=0,"",VLOOKUP($G300,Data!$G$3:$BA$2935,26,FALSE))</f>
        <v/>
      </c>
      <c r="AH300" s="4" t="str">
        <f>IF($H300=0,"",VLOOKUP($G300,Data!$G$3:$BA$2935,27,FALSE))</f>
        <v/>
      </c>
      <c r="AI300" s="4" t="str">
        <f>IF($H300=0,"",VLOOKUP($G300,Data!$G$3:$BA$2935,28,FALSE))</f>
        <v/>
      </c>
      <c r="AJ300" s="4" t="str">
        <f>IF($H300=0,"",VLOOKUP($G300,Data!$G$3:$BA$2935,29,FALSE))</f>
        <v/>
      </c>
      <c r="AK300" s="4" t="str">
        <f>IF($H300=0,"",VLOOKUP($G300,Data!$G$3:$BA$2935,30,FALSE))</f>
        <v/>
      </c>
      <c r="AL300" s="4" t="str">
        <f>IF($H300=0,"",VLOOKUP($G300,Data!$G$3:$BA$2935,31,FALSE))</f>
        <v/>
      </c>
      <c r="AM300" s="4" t="str">
        <f>IF($H300=0,"",VLOOKUP($G300,Data!$G$3:$BA$2935,32,FALSE))</f>
        <v/>
      </c>
      <c r="AN300" s="4" t="str">
        <f>IF($H300=0,"",VLOOKUP($G300,Data!$G$3:$BA$2935,33,FALSE))</f>
        <v/>
      </c>
      <c r="AO300" s="4" t="str">
        <f>IF($H300=0,"",VLOOKUP($G300,Data!$G$3:$BA$2935,34,FALSE))</f>
        <v/>
      </c>
      <c r="AP300" s="4" t="str">
        <f>IF($H300=0,"",VLOOKUP($G300,Data!$G$3:$BA$2935,35,FALSE))</f>
        <v/>
      </c>
      <c r="AQ300" s="4" t="str">
        <f>IF($H300=0,"",VLOOKUP($G300,Data!$G$3:$BA$2935,36,FALSE))</f>
        <v/>
      </c>
      <c r="AR300" s="4" t="str">
        <f>IF($H300=0,"",VLOOKUP($G300,Data!$G$3:$BA$2935,37,FALSE))</f>
        <v/>
      </c>
      <c r="AS300" s="4" t="str">
        <f>IF($H300=0,"",VLOOKUP($G300,Data!$G$3:$BA$2935,38,FALSE))</f>
        <v/>
      </c>
      <c r="AT300" s="4" t="str">
        <f>IF($H300=0,"",VLOOKUP($G300,Data!$G$3:$BA$2935,39,FALSE))</f>
        <v/>
      </c>
    </row>
    <row r="301" spans="1:46" x14ac:dyDescent="0.25">
      <c r="A301" s="4">
        <f>PSSE!A303</f>
        <v>959061</v>
      </c>
      <c r="B301" s="4" t="str">
        <f>PSSE!B303</f>
        <v>DAKPONE1_H1</v>
      </c>
      <c r="C301" s="4">
        <f>PSSE!D303</f>
        <v>10.5</v>
      </c>
      <c r="D301" s="4">
        <f>PSSE!E303</f>
        <v>20</v>
      </c>
      <c r="E301" s="4" t="str">
        <f>PSSE!F303</f>
        <v>TD</v>
      </c>
      <c r="F301" s="4">
        <f>PSSE!G303</f>
        <v>1</v>
      </c>
      <c r="G301" s="4" t="str">
        <f t="shared" si="4"/>
        <v>GEN10.520TD1</v>
      </c>
      <c r="H301" s="4">
        <f>COUNTIF(Data!$G$3:$BA$2935,GEN!$G301)</f>
        <v>1</v>
      </c>
      <c r="I301" s="4" t="str">
        <f>IF($H301=0,"",VLOOKUP($G301,Data!$G$3:$BA$2935,2,FALSE))</f>
        <v>'GENSAL'</v>
      </c>
      <c r="J301" s="4">
        <f>PSSE!C303</f>
        <v>1</v>
      </c>
      <c r="K301" s="4">
        <f>IF($H301=0,"",VLOOKUP($G301,Data!$G$3:$BA$2935,4,FALSE))</f>
        <v>6.6</v>
      </c>
      <c r="L301" s="4">
        <f>IF($H301=0,"",VLOOKUP($G301,Data!$G$3:$BA$2935,5,FALSE))</f>
        <v>0.05</v>
      </c>
      <c r="M301" s="4">
        <f>IF($H301=0,"",VLOOKUP($G301,Data!$G$3:$BA$2935,6,FALSE))</f>
        <v>0.155</v>
      </c>
      <c r="N301" s="4">
        <f>IF($H301=0,"",VLOOKUP($G301,Data!$G$3:$BA$2935,7,FALSE))</f>
        <v>2</v>
      </c>
      <c r="O301" s="4">
        <f>IF($H301=0,"",VLOOKUP($G301,Data!$G$3:$BA$2935,8,FALSE))</f>
        <v>0</v>
      </c>
      <c r="P301" s="4">
        <f>IF($H301=0,"",VLOOKUP($G301,Data!$G$3:$BA$2935,9,FALSE))</f>
        <v>1.1299999999999999</v>
      </c>
      <c r="Q301" s="4">
        <f>IF($H301=0,"",VLOOKUP($G301,Data!$G$3:$BA$2935,10,FALSE))</f>
        <v>0.73399999999999999</v>
      </c>
      <c r="R301" s="4">
        <f>IF($H301=0,"",VLOOKUP($G301,Data!$G$3:$BA$2935,11,FALSE))</f>
        <v>0.26</v>
      </c>
      <c r="S301" s="4">
        <f>IF($H301=0,"",VLOOKUP($G301,Data!$G$3:$BA$2935,12,FALSE))</f>
        <v>0.25600000000000001</v>
      </c>
      <c r="T301" s="4">
        <f>IF($H301=0,"",VLOOKUP($G301,Data!$G$3:$BA$2935,13,FALSE))</f>
        <v>0.104</v>
      </c>
      <c r="U301" s="4">
        <f>IF($H301=0,"",VLOOKUP($G301,Data!$G$3:$BA$2935,14,FALSE))</f>
        <v>0.19400000000000001</v>
      </c>
      <c r="V301" s="4">
        <f>IF($H301=0,"",VLOOKUP($G301,Data!$G$3:$BA$2935,15,FALSE))</f>
        <v>0.68500000000000005</v>
      </c>
      <c r="W301" s="4" t="str">
        <f>IF($H301=0,"",VLOOKUP($G301,Data!$G$3:$BA$2935,16,FALSE))</f>
        <v>/</v>
      </c>
      <c r="X301" s="4" t="str">
        <f>IF($H301=0,"",VLOOKUP($G301,Data!$G$3:$BA$2935,17,FALSE))</f>
        <v>/</v>
      </c>
      <c r="Y301" s="4" t="str">
        <f>IF($H301=0,"",VLOOKUP($G301,Data!$G$3:$BA$2935,18,FALSE))</f>
        <v/>
      </c>
      <c r="Z301" s="4" t="str">
        <f>IF($H301=0,"",VLOOKUP($G301,Data!$G$3:$BA$2935,19,FALSE))</f>
        <v/>
      </c>
      <c r="AA301" s="4" t="str">
        <f>IF($H301=0,"",VLOOKUP($G301,Data!$G$3:$BA$2935,20,FALSE))</f>
        <v/>
      </c>
      <c r="AB301" s="4" t="str">
        <f>IF($H301=0,"",VLOOKUP($G301,Data!$G$3:$BA$2935,21,FALSE))</f>
        <v/>
      </c>
      <c r="AC301" s="4" t="str">
        <f>IF($H301=0,"",VLOOKUP($G301,Data!$G$3:$BA$2935,22,FALSE))</f>
        <v/>
      </c>
      <c r="AD301" s="4" t="str">
        <f>IF($H301=0,"",VLOOKUP($G301,Data!$G$3:$BA$2935,23,FALSE))</f>
        <v/>
      </c>
      <c r="AE301" s="4" t="str">
        <f>IF($H301=0,"",VLOOKUP($G301,Data!$G$3:$BA$2935,24,FALSE))</f>
        <v/>
      </c>
      <c r="AF301" s="4" t="str">
        <f>IF($H301=0,"",VLOOKUP($G301,Data!$G$3:$BA$2935,25,FALSE))</f>
        <v/>
      </c>
      <c r="AG301" s="4" t="str">
        <f>IF($H301=0,"",VLOOKUP($G301,Data!$G$3:$BA$2935,26,FALSE))</f>
        <v/>
      </c>
      <c r="AH301" s="4" t="str">
        <f>IF($H301=0,"",VLOOKUP($G301,Data!$G$3:$BA$2935,27,FALSE))</f>
        <v/>
      </c>
      <c r="AI301" s="4" t="str">
        <f>IF($H301=0,"",VLOOKUP($G301,Data!$G$3:$BA$2935,28,FALSE))</f>
        <v/>
      </c>
      <c r="AJ301" s="4" t="str">
        <f>IF($H301=0,"",VLOOKUP($G301,Data!$G$3:$BA$2935,29,FALSE))</f>
        <v/>
      </c>
      <c r="AK301" s="4" t="str">
        <f>IF($H301=0,"",VLOOKUP($G301,Data!$G$3:$BA$2935,30,FALSE))</f>
        <v/>
      </c>
      <c r="AL301" s="4" t="str">
        <f>IF($H301=0,"",VLOOKUP($G301,Data!$G$3:$BA$2935,31,FALSE))</f>
        <v/>
      </c>
      <c r="AM301" s="4" t="str">
        <f>IF($H301=0,"",VLOOKUP($G301,Data!$G$3:$BA$2935,32,FALSE))</f>
        <v/>
      </c>
      <c r="AN301" s="4" t="str">
        <f>IF($H301=0,"",VLOOKUP($G301,Data!$G$3:$BA$2935,33,FALSE))</f>
        <v/>
      </c>
      <c r="AO301" s="4" t="str">
        <f>IF($H301=0,"",VLOOKUP($G301,Data!$G$3:$BA$2935,34,FALSE))</f>
        <v/>
      </c>
      <c r="AP301" s="4" t="str">
        <f>IF($H301=0,"",VLOOKUP($G301,Data!$G$3:$BA$2935,35,FALSE))</f>
        <v/>
      </c>
      <c r="AQ301" s="4" t="str">
        <f>IF($H301=0,"",VLOOKUP($G301,Data!$G$3:$BA$2935,36,FALSE))</f>
        <v/>
      </c>
      <c r="AR301" s="4" t="str">
        <f>IF($H301=0,"",VLOOKUP($G301,Data!$G$3:$BA$2935,37,FALSE))</f>
        <v/>
      </c>
      <c r="AS301" s="4" t="str">
        <f>IF($H301=0,"",VLOOKUP($G301,Data!$G$3:$BA$2935,38,FALSE))</f>
        <v/>
      </c>
      <c r="AT301" s="4" t="str">
        <f>IF($H301=0,"",VLOOKUP($G301,Data!$G$3:$BA$2935,39,FALSE))</f>
        <v/>
      </c>
    </row>
    <row r="302" spans="1:46" x14ac:dyDescent="0.25">
      <c r="A302" s="4">
        <f>PSSE!A304</f>
        <v>959062</v>
      </c>
      <c r="B302" s="4" t="str">
        <f>PSSE!B304</f>
        <v>DAKPONE2_H1</v>
      </c>
      <c r="C302" s="4">
        <f>PSSE!D304</f>
        <v>6</v>
      </c>
      <c r="D302" s="4">
        <f>PSSE!E304</f>
        <v>7.5</v>
      </c>
      <c r="E302" s="4" t="str">
        <f>PSSE!F304</f>
        <v>TD</v>
      </c>
      <c r="F302" s="4">
        <f>PSSE!G304</f>
        <v>1</v>
      </c>
      <c r="G302" s="4" t="str">
        <f t="shared" si="4"/>
        <v>GEN67.5TD1</v>
      </c>
      <c r="H302" s="4">
        <f>COUNTIF(Data!$G$3:$BA$2935,GEN!$G302)</f>
        <v>1</v>
      </c>
      <c r="I302" s="4" t="str">
        <f>IF($H302=0,"",VLOOKUP($G302,Data!$G$3:$BA$2935,2,FALSE))</f>
        <v>'GENSAL'</v>
      </c>
      <c r="J302" s="4">
        <f>PSSE!C304</f>
        <v>1</v>
      </c>
      <c r="K302" s="4">
        <f>IF($H302=0,"",VLOOKUP($G302,Data!$G$3:$BA$2935,4,FALSE))</f>
        <v>6.6</v>
      </c>
      <c r="L302" s="4">
        <f>IF($H302=0,"",VLOOKUP($G302,Data!$G$3:$BA$2935,5,FALSE))</f>
        <v>0.05</v>
      </c>
      <c r="M302" s="4">
        <f>IF($H302=0,"",VLOOKUP($G302,Data!$G$3:$BA$2935,6,FALSE))</f>
        <v>0.155</v>
      </c>
      <c r="N302" s="4">
        <f>IF($H302=0,"",VLOOKUP($G302,Data!$G$3:$BA$2935,7,FALSE))</f>
        <v>2</v>
      </c>
      <c r="O302" s="4">
        <f>IF($H302=0,"",VLOOKUP($G302,Data!$G$3:$BA$2935,8,FALSE))</f>
        <v>0</v>
      </c>
      <c r="P302" s="4">
        <f>IF($H302=0,"",VLOOKUP($G302,Data!$G$3:$BA$2935,9,FALSE))</f>
        <v>1.1299999999999999</v>
      </c>
      <c r="Q302" s="4">
        <f>IF($H302=0,"",VLOOKUP($G302,Data!$G$3:$BA$2935,10,FALSE))</f>
        <v>0.73399999999999999</v>
      </c>
      <c r="R302" s="4">
        <f>IF($H302=0,"",VLOOKUP($G302,Data!$G$3:$BA$2935,11,FALSE))</f>
        <v>0.26</v>
      </c>
      <c r="S302" s="4">
        <f>IF($H302=0,"",VLOOKUP($G302,Data!$G$3:$BA$2935,12,FALSE))</f>
        <v>0.22600000000000001</v>
      </c>
      <c r="T302" s="4">
        <f>IF($H302=0,"",VLOOKUP($G302,Data!$G$3:$BA$2935,13,FALSE))</f>
        <v>0.104</v>
      </c>
      <c r="U302" s="4">
        <f>IF($H302=0,"",VLOOKUP($G302,Data!$G$3:$BA$2935,14,FALSE))</f>
        <v>0.19400000000000001</v>
      </c>
      <c r="V302" s="4">
        <f>IF($H302=0,"",VLOOKUP($G302,Data!$G$3:$BA$2935,15,FALSE))</f>
        <v>0.68500000000000005</v>
      </c>
      <c r="W302" s="4" t="str">
        <f>IF($H302=0,"",VLOOKUP($G302,Data!$G$3:$BA$2935,16,FALSE))</f>
        <v>/</v>
      </c>
      <c r="X302" s="4" t="str">
        <f>IF($H302=0,"",VLOOKUP($G302,Data!$G$3:$BA$2935,17,FALSE))</f>
        <v>/</v>
      </c>
      <c r="Y302" s="4" t="str">
        <f>IF($H302=0,"",VLOOKUP($G302,Data!$G$3:$BA$2935,18,FALSE))</f>
        <v/>
      </c>
      <c r="Z302" s="4" t="str">
        <f>IF($H302=0,"",VLOOKUP($G302,Data!$G$3:$BA$2935,19,FALSE))</f>
        <v/>
      </c>
      <c r="AA302" s="4" t="str">
        <f>IF($H302=0,"",VLOOKUP($G302,Data!$G$3:$BA$2935,20,FALSE))</f>
        <v/>
      </c>
      <c r="AB302" s="4" t="str">
        <f>IF($H302=0,"",VLOOKUP($G302,Data!$G$3:$BA$2935,21,FALSE))</f>
        <v/>
      </c>
      <c r="AC302" s="4" t="str">
        <f>IF($H302=0,"",VLOOKUP($G302,Data!$G$3:$BA$2935,22,FALSE))</f>
        <v/>
      </c>
      <c r="AD302" s="4" t="str">
        <f>IF($H302=0,"",VLOOKUP($G302,Data!$G$3:$BA$2935,23,FALSE))</f>
        <v/>
      </c>
      <c r="AE302" s="4" t="str">
        <f>IF($H302=0,"",VLOOKUP($G302,Data!$G$3:$BA$2935,24,FALSE))</f>
        <v/>
      </c>
      <c r="AF302" s="4" t="str">
        <f>IF($H302=0,"",VLOOKUP($G302,Data!$G$3:$BA$2935,25,FALSE))</f>
        <v/>
      </c>
      <c r="AG302" s="4" t="str">
        <f>IF($H302=0,"",VLOOKUP($G302,Data!$G$3:$BA$2935,26,FALSE))</f>
        <v/>
      </c>
      <c r="AH302" s="4" t="str">
        <f>IF($H302=0,"",VLOOKUP($G302,Data!$G$3:$BA$2935,27,FALSE))</f>
        <v/>
      </c>
      <c r="AI302" s="4" t="str">
        <f>IF($H302=0,"",VLOOKUP($G302,Data!$G$3:$BA$2935,28,FALSE))</f>
        <v/>
      </c>
      <c r="AJ302" s="4" t="str">
        <f>IF($H302=0,"",VLOOKUP($G302,Data!$G$3:$BA$2935,29,FALSE))</f>
        <v/>
      </c>
      <c r="AK302" s="4" t="str">
        <f>IF($H302=0,"",VLOOKUP($G302,Data!$G$3:$BA$2935,30,FALSE))</f>
        <v/>
      </c>
      <c r="AL302" s="4" t="str">
        <f>IF($H302=0,"",VLOOKUP($G302,Data!$G$3:$BA$2935,31,FALSE))</f>
        <v/>
      </c>
      <c r="AM302" s="4" t="str">
        <f>IF($H302=0,"",VLOOKUP($G302,Data!$G$3:$BA$2935,32,FALSE))</f>
        <v/>
      </c>
      <c r="AN302" s="4" t="str">
        <f>IF($H302=0,"",VLOOKUP($G302,Data!$G$3:$BA$2935,33,FALSE))</f>
        <v/>
      </c>
      <c r="AO302" s="4" t="str">
        <f>IF($H302=0,"",VLOOKUP($G302,Data!$G$3:$BA$2935,34,FALSE))</f>
        <v/>
      </c>
      <c r="AP302" s="4" t="str">
        <f>IF($H302=0,"",VLOOKUP($G302,Data!$G$3:$BA$2935,35,FALSE))</f>
        <v/>
      </c>
      <c r="AQ302" s="4" t="str">
        <f>IF($H302=0,"",VLOOKUP($G302,Data!$G$3:$BA$2935,36,FALSE))</f>
        <v/>
      </c>
      <c r="AR302" s="4" t="str">
        <f>IF($H302=0,"",VLOOKUP($G302,Data!$G$3:$BA$2935,37,FALSE))</f>
        <v/>
      </c>
      <c r="AS302" s="4" t="str">
        <f>IF($H302=0,"",VLOOKUP($G302,Data!$G$3:$BA$2935,38,FALSE))</f>
        <v/>
      </c>
      <c r="AT302" s="4" t="str">
        <f>IF($H302=0,"",VLOOKUP($G302,Data!$G$3:$BA$2935,39,FALSE))</f>
        <v/>
      </c>
    </row>
    <row r="303" spans="1:46" x14ac:dyDescent="0.25">
      <c r="A303" s="4">
        <f>PSSE!A305</f>
        <v>959063</v>
      </c>
      <c r="B303" s="4" t="str">
        <f>PSSE!B305</f>
        <v>DAKPON2AB_H1</v>
      </c>
      <c r="C303" s="4">
        <f>PSSE!D305</f>
        <v>6</v>
      </c>
      <c r="D303" s="4">
        <f>PSSE!E305</f>
        <v>7.5</v>
      </c>
      <c r="E303" s="4" t="str">
        <f>PSSE!F305</f>
        <v>TD</v>
      </c>
      <c r="F303" s="4">
        <f>PSSE!G305</f>
        <v>1</v>
      </c>
      <c r="G303" s="4" t="str">
        <f t="shared" si="4"/>
        <v>GEN67.5TD1</v>
      </c>
      <c r="H303" s="4">
        <f>COUNTIF(Data!$G$3:$BA$2935,GEN!$G303)</f>
        <v>1</v>
      </c>
      <c r="I303" s="4" t="str">
        <f>IF($H303=0,"",VLOOKUP($G303,Data!$G$3:$BA$2935,2,FALSE))</f>
        <v>'GENSAL'</v>
      </c>
      <c r="J303" s="4">
        <f>PSSE!C305</f>
        <v>1</v>
      </c>
      <c r="K303" s="4">
        <f>IF($H303=0,"",VLOOKUP($G303,Data!$G$3:$BA$2935,4,FALSE))</f>
        <v>6.6</v>
      </c>
      <c r="L303" s="4">
        <f>IF($H303=0,"",VLOOKUP($G303,Data!$G$3:$BA$2935,5,FALSE))</f>
        <v>0.05</v>
      </c>
      <c r="M303" s="4">
        <f>IF($H303=0,"",VLOOKUP($G303,Data!$G$3:$BA$2935,6,FALSE))</f>
        <v>0.155</v>
      </c>
      <c r="N303" s="4">
        <f>IF($H303=0,"",VLOOKUP($G303,Data!$G$3:$BA$2935,7,FALSE))</f>
        <v>2</v>
      </c>
      <c r="O303" s="4">
        <f>IF($H303=0,"",VLOOKUP($G303,Data!$G$3:$BA$2935,8,FALSE))</f>
        <v>0</v>
      </c>
      <c r="P303" s="4">
        <f>IF($H303=0,"",VLOOKUP($G303,Data!$G$3:$BA$2935,9,FALSE))</f>
        <v>1.1299999999999999</v>
      </c>
      <c r="Q303" s="4">
        <f>IF($H303=0,"",VLOOKUP($G303,Data!$G$3:$BA$2935,10,FALSE))</f>
        <v>0.73399999999999999</v>
      </c>
      <c r="R303" s="4">
        <f>IF($H303=0,"",VLOOKUP($G303,Data!$G$3:$BA$2935,11,FALSE))</f>
        <v>0.26</v>
      </c>
      <c r="S303" s="4">
        <f>IF($H303=0,"",VLOOKUP($G303,Data!$G$3:$BA$2935,12,FALSE))</f>
        <v>0.22600000000000001</v>
      </c>
      <c r="T303" s="4">
        <f>IF($H303=0,"",VLOOKUP($G303,Data!$G$3:$BA$2935,13,FALSE))</f>
        <v>0.104</v>
      </c>
      <c r="U303" s="4">
        <f>IF($H303=0,"",VLOOKUP($G303,Data!$G$3:$BA$2935,14,FALSE))</f>
        <v>0.19400000000000001</v>
      </c>
      <c r="V303" s="4">
        <f>IF($H303=0,"",VLOOKUP($G303,Data!$G$3:$BA$2935,15,FALSE))</f>
        <v>0.68500000000000005</v>
      </c>
      <c r="W303" s="4" t="str">
        <f>IF($H303=0,"",VLOOKUP($G303,Data!$G$3:$BA$2935,16,FALSE))</f>
        <v>/</v>
      </c>
      <c r="X303" s="4" t="str">
        <f>IF($H303=0,"",VLOOKUP($G303,Data!$G$3:$BA$2935,17,FALSE))</f>
        <v>/</v>
      </c>
      <c r="Y303" s="4" t="str">
        <f>IF($H303=0,"",VLOOKUP($G303,Data!$G$3:$BA$2935,18,FALSE))</f>
        <v/>
      </c>
      <c r="Z303" s="4" t="str">
        <f>IF($H303=0,"",VLOOKUP($G303,Data!$G$3:$BA$2935,19,FALSE))</f>
        <v/>
      </c>
      <c r="AA303" s="4" t="str">
        <f>IF($H303=0,"",VLOOKUP($G303,Data!$G$3:$BA$2935,20,FALSE))</f>
        <v/>
      </c>
      <c r="AB303" s="4" t="str">
        <f>IF($H303=0,"",VLOOKUP($G303,Data!$G$3:$BA$2935,21,FALSE))</f>
        <v/>
      </c>
      <c r="AC303" s="4" t="str">
        <f>IF($H303=0,"",VLOOKUP($G303,Data!$G$3:$BA$2935,22,FALSE))</f>
        <v/>
      </c>
      <c r="AD303" s="4" t="str">
        <f>IF($H303=0,"",VLOOKUP($G303,Data!$G$3:$BA$2935,23,FALSE))</f>
        <v/>
      </c>
      <c r="AE303" s="4" t="str">
        <f>IF($H303=0,"",VLOOKUP($G303,Data!$G$3:$BA$2935,24,FALSE))</f>
        <v/>
      </c>
      <c r="AF303" s="4" t="str">
        <f>IF($H303=0,"",VLOOKUP($G303,Data!$G$3:$BA$2935,25,FALSE))</f>
        <v/>
      </c>
      <c r="AG303" s="4" t="str">
        <f>IF($H303=0,"",VLOOKUP($G303,Data!$G$3:$BA$2935,26,FALSE))</f>
        <v/>
      </c>
      <c r="AH303" s="4" t="str">
        <f>IF($H303=0,"",VLOOKUP($G303,Data!$G$3:$BA$2935,27,FALSE))</f>
        <v/>
      </c>
      <c r="AI303" s="4" t="str">
        <f>IF($H303=0,"",VLOOKUP($G303,Data!$G$3:$BA$2935,28,FALSE))</f>
        <v/>
      </c>
      <c r="AJ303" s="4" t="str">
        <f>IF($H303=0,"",VLOOKUP($G303,Data!$G$3:$BA$2935,29,FALSE))</f>
        <v/>
      </c>
      <c r="AK303" s="4" t="str">
        <f>IF($H303=0,"",VLOOKUP($G303,Data!$G$3:$BA$2935,30,FALSE))</f>
        <v/>
      </c>
      <c r="AL303" s="4" t="str">
        <f>IF($H303=0,"",VLOOKUP($G303,Data!$G$3:$BA$2935,31,FALSE))</f>
        <v/>
      </c>
      <c r="AM303" s="4" t="str">
        <f>IF($H303=0,"",VLOOKUP($G303,Data!$G$3:$BA$2935,32,FALSE))</f>
        <v/>
      </c>
      <c r="AN303" s="4" t="str">
        <f>IF($H303=0,"",VLOOKUP($G303,Data!$G$3:$BA$2935,33,FALSE))</f>
        <v/>
      </c>
      <c r="AO303" s="4" t="str">
        <f>IF($H303=0,"",VLOOKUP($G303,Data!$G$3:$BA$2935,34,FALSE))</f>
        <v/>
      </c>
      <c r="AP303" s="4" t="str">
        <f>IF($H303=0,"",VLOOKUP($G303,Data!$G$3:$BA$2935,35,FALSE))</f>
        <v/>
      </c>
      <c r="AQ303" s="4" t="str">
        <f>IF($H303=0,"",VLOOKUP($G303,Data!$G$3:$BA$2935,36,FALSE))</f>
        <v/>
      </c>
      <c r="AR303" s="4" t="str">
        <f>IF($H303=0,"",VLOOKUP($G303,Data!$G$3:$BA$2935,37,FALSE))</f>
        <v/>
      </c>
      <c r="AS303" s="4" t="str">
        <f>IF($H303=0,"",VLOOKUP($G303,Data!$G$3:$BA$2935,38,FALSE))</f>
        <v/>
      </c>
      <c r="AT303" s="4" t="str">
        <f>IF($H303=0,"",VLOOKUP($G303,Data!$G$3:$BA$2935,39,FALSE))</f>
        <v/>
      </c>
    </row>
    <row r="304" spans="1:46" x14ac:dyDescent="0.25">
      <c r="A304" s="4">
        <f>PSSE!A306</f>
        <v>959071</v>
      </c>
      <c r="B304" s="4" t="str">
        <f>PSSE!B306</f>
        <v>DAKRING1A_H1</v>
      </c>
      <c r="C304" s="4">
        <f>PSSE!D306</f>
        <v>6</v>
      </c>
      <c r="D304" s="4">
        <f>PSSE!E306</f>
        <v>7.5</v>
      </c>
      <c r="E304" s="4" t="str">
        <f>PSSE!F306</f>
        <v>TD</v>
      </c>
      <c r="F304" s="4">
        <f>PSSE!G306</f>
        <v>1</v>
      </c>
      <c r="G304" s="4" t="str">
        <f t="shared" si="4"/>
        <v>GEN67.5TD1</v>
      </c>
      <c r="H304" s="4">
        <f>COUNTIF(Data!$G$3:$BA$2935,GEN!$G304)</f>
        <v>1</v>
      </c>
      <c r="I304" s="4" t="str">
        <f>IF($H304=0,"",VLOOKUP($G304,Data!$G$3:$BA$2935,2,FALSE))</f>
        <v>'GENSAL'</v>
      </c>
      <c r="J304" s="4">
        <f>PSSE!C306</f>
        <v>1</v>
      </c>
      <c r="K304" s="4">
        <f>IF($H304=0,"",VLOOKUP($G304,Data!$G$3:$BA$2935,4,FALSE))</f>
        <v>6.6</v>
      </c>
      <c r="L304" s="4">
        <f>IF($H304=0,"",VLOOKUP($G304,Data!$G$3:$BA$2935,5,FALSE))</f>
        <v>0.05</v>
      </c>
      <c r="M304" s="4">
        <f>IF($H304=0,"",VLOOKUP($G304,Data!$G$3:$BA$2935,6,FALSE))</f>
        <v>0.155</v>
      </c>
      <c r="N304" s="4">
        <f>IF($H304=0,"",VLOOKUP($G304,Data!$G$3:$BA$2935,7,FALSE))</f>
        <v>2</v>
      </c>
      <c r="O304" s="4">
        <f>IF($H304=0,"",VLOOKUP($G304,Data!$G$3:$BA$2935,8,FALSE))</f>
        <v>0</v>
      </c>
      <c r="P304" s="4">
        <f>IF($H304=0,"",VLOOKUP($G304,Data!$G$3:$BA$2935,9,FALSE))</f>
        <v>1.1299999999999999</v>
      </c>
      <c r="Q304" s="4">
        <f>IF($H304=0,"",VLOOKUP($G304,Data!$G$3:$BA$2935,10,FALSE))</f>
        <v>0.73399999999999999</v>
      </c>
      <c r="R304" s="4">
        <f>IF($H304=0,"",VLOOKUP($G304,Data!$G$3:$BA$2935,11,FALSE))</f>
        <v>0.26</v>
      </c>
      <c r="S304" s="4">
        <f>IF($H304=0,"",VLOOKUP($G304,Data!$G$3:$BA$2935,12,FALSE))</f>
        <v>0.22600000000000001</v>
      </c>
      <c r="T304" s="4">
        <f>IF($H304=0,"",VLOOKUP($G304,Data!$G$3:$BA$2935,13,FALSE))</f>
        <v>0.104</v>
      </c>
      <c r="U304" s="4">
        <f>IF($H304=0,"",VLOOKUP($G304,Data!$G$3:$BA$2935,14,FALSE))</f>
        <v>0.19400000000000001</v>
      </c>
      <c r="V304" s="4">
        <f>IF($H304=0,"",VLOOKUP($G304,Data!$G$3:$BA$2935,15,FALSE))</f>
        <v>0.68500000000000005</v>
      </c>
      <c r="W304" s="4" t="str">
        <f>IF($H304=0,"",VLOOKUP($G304,Data!$G$3:$BA$2935,16,FALSE))</f>
        <v>/</v>
      </c>
      <c r="X304" s="4" t="str">
        <f>IF($H304=0,"",VLOOKUP($G304,Data!$G$3:$BA$2935,17,FALSE))</f>
        <v>/</v>
      </c>
      <c r="Y304" s="4" t="str">
        <f>IF($H304=0,"",VLOOKUP($G304,Data!$G$3:$BA$2935,18,FALSE))</f>
        <v/>
      </c>
      <c r="Z304" s="4" t="str">
        <f>IF($H304=0,"",VLOOKUP($G304,Data!$G$3:$BA$2935,19,FALSE))</f>
        <v/>
      </c>
      <c r="AA304" s="4" t="str">
        <f>IF($H304=0,"",VLOOKUP($G304,Data!$G$3:$BA$2935,20,FALSE))</f>
        <v/>
      </c>
      <c r="AB304" s="4" t="str">
        <f>IF($H304=0,"",VLOOKUP($G304,Data!$G$3:$BA$2935,21,FALSE))</f>
        <v/>
      </c>
      <c r="AC304" s="4" t="str">
        <f>IF($H304=0,"",VLOOKUP($G304,Data!$G$3:$BA$2935,22,FALSE))</f>
        <v/>
      </c>
      <c r="AD304" s="4" t="str">
        <f>IF($H304=0,"",VLOOKUP($G304,Data!$G$3:$BA$2935,23,FALSE))</f>
        <v/>
      </c>
      <c r="AE304" s="4" t="str">
        <f>IF($H304=0,"",VLOOKUP($G304,Data!$G$3:$BA$2935,24,FALSE))</f>
        <v/>
      </c>
      <c r="AF304" s="4" t="str">
        <f>IF($H304=0,"",VLOOKUP($G304,Data!$G$3:$BA$2935,25,FALSE))</f>
        <v/>
      </c>
      <c r="AG304" s="4" t="str">
        <f>IF($H304=0,"",VLOOKUP($G304,Data!$G$3:$BA$2935,26,FALSE))</f>
        <v/>
      </c>
      <c r="AH304" s="4" t="str">
        <f>IF($H304=0,"",VLOOKUP($G304,Data!$G$3:$BA$2935,27,FALSE))</f>
        <v/>
      </c>
      <c r="AI304" s="4" t="str">
        <f>IF($H304=0,"",VLOOKUP($G304,Data!$G$3:$BA$2935,28,FALSE))</f>
        <v/>
      </c>
      <c r="AJ304" s="4" t="str">
        <f>IF($H304=0,"",VLOOKUP($G304,Data!$G$3:$BA$2935,29,FALSE))</f>
        <v/>
      </c>
      <c r="AK304" s="4" t="str">
        <f>IF($H304=0,"",VLOOKUP($G304,Data!$G$3:$BA$2935,30,FALSE))</f>
        <v/>
      </c>
      <c r="AL304" s="4" t="str">
        <f>IF($H304=0,"",VLOOKUP($G304,Data!$G$3:$BA$2935,31,FALSE))</f>
        <v/>
      </c>
      <c r="AM304" s="4" t="str">
        <f>IF($H304=0,"",VLOOKUP($G304,Data!$G$3:$BA$2935,32,FALSE))</f>
        <v/>
      </c>
      <c r="AN304" s="4" t="str">
        <f>IF($H304=0,"",VLOOKUP($G304,Data!$G$3:$BA$2935,33,FALSE))</f>
        <v/>
      </c>
      <c r="AO304" s="4" t="str">
        <f>IF($H304=0,"",VLOOKUP($G304,Data!$G$3:$BA$2935,34,FALSE))</f>
        <v/>
      </c>
      <c r="AP304" s="4" t="str">
        <f>IF($H304=0,"",VLOOKUP($G304,Data!$G$3:$BA$2935,35,FALSE))</f>
        <v/>
      </c>
      <c r="AQ304" s="4" t="str">
        <f>IF($H304=0,"",VLOOKUP($G304,Data!$G$3:$BA$2935,36,FALSE))</f>
        <v/>
      </c>
      <c r="AR304" s="4" t="str">
        <f>IF($H304=0,"",VLOOKUP($G304,Data!$G$3:$BA$2935,37,FALSE))</f>
        <v/>
      </c>
      <c r="AS304" s="4" t="str">
        <f>IF($H304=0,"",VLOOKUP($G304,Data!$G$3:$BA$2935,38,FALSE))</f>
        <v/>
      </c>
      <c r="AT304" s="4" t="str">
        <f>IF($H304=0,"",VLOOKUP($G304,Data!$G$3:$BA$2935,39,FALSE))</f>
        <v/>
      </c>
    </row>
    <row r="305" spans="1:46" x14ac:dyDescent="0.25">
      <c r="A305" s="4">
        <f>PSSE!A307</f>
        <v>959072</v>
      </c>
      <c r="B305" s="4" t="str">
        <f>PSSE!B307</f>
        <v>DAKRING1B_H1</v>
      </c>
      <c r="C305" s="4">
        <f>PSSE!D307</f>
        <v>6</v>
      </c>
      <c r="D305" s="4">
        <f>PSSE!E307</f>
        <v>7.5</v>
      </c>
      <c r="E305" s="4" t="str">
        <f>PSSE!F307</f>
        <v>TD</v>
      </c>
      <c r="F305" s="4">
        <f>PSSE!G307</f>
        <v>1</v>
      </c>
      <c r="G305" s="4" t="str">
        <f t="shared" si="4"/>
        <v>GEN67.5TD1</v>
      </c>
      <c r="H305" s="4">
        <f>COUNTIF(Data!$G$3:$BA$2935,GEN!$G305)</f>
        <v>1</v>
      </c>
      <c r="I305" s="4" t="str">
        <f>IF($H305=0,"",VLOOKUP($G305,Data!$G$3:$BA$2935,2,FALSE))</f>
        <v>'GENSAL'</v>
      </c>
      <c r="J305" s="4">
        <f>PSSE!C307</f>
        <v>1</v>
      </c>
      <c r="K305" s="4">
        <f>IF($H305=0,"",VLOOKUP($G305,Data!$G$3:$BA$2935,4,FALSE))</f>
        <v>6.6</v>
      </c>
      <c r="L305" s="4">
        <f>IF($H305=0,"",VLOOKUP($G305,Data!$G$3:$BA$2935,5,FALSE))</f>
        <v>0.05</v>
      </c>
      <c r="M305" s="4">
        <f>IF($H305=0,"",VLOOKUP($G305,Data!$G$3:$BA$2935,6,FALSE))</f>
        <v>0.155</v>
      </c>
      <c r="N305" s="4">
        <f>IF($H305=0,"",VLOOKUP($G305,Data!$G$3:$BA$2935,7,FALSE))</f>
        <v>2</v>
      </c>
      <c r="O305" s="4">
        <f>IF($H305=0,"",VLOOKUP($G305,Data!$G$3:$BA$2935,8,FALSE))</f>
        <v>0</v>
      </c>
      <c r="P305" s="4">
        <f>IF($H305=0,"",VLOOKUP($G305,Data!$G$3:$BA$2935,9,FALSE))</f>
        <v>1.1299999999999999</v>
      </c>
      <c r="Q305" s="4">
        <f>IF($H305=0,"",VLOOKUP($G305,Data!$G$3:$BA$2935,10,FALSE))</f>
        <v>0.73399999999999999</v>
      </c>
      <c r="R305" s="4">
        <f>IF($H305=0,"",VLOOKUP($G305,Data!$G$3:$BA$2935,11,FALSE))</f>
        <v>0.26</v>
      </c>
      <c r="S305" s="4">
        <f>IF($H305=0,"",VLOOKUP($G305,Data!$G$3:$BA$2935,12,FALSE))</f>
        <v>0.22600000000000001</v>
      </c>
      <c r="T305" s="4">
        <f>IF($H305=0,"",VLOOKUP($G305,Data!$G$3:$BA$2935,13,FALSE))</f>
        <v>0.104</v>
      </c>
      <c r="U305" s="4">
        <f>IF($H305=0,"",VLOOKUP($G305,Data!$G$3:$BA$2935,14,FALSE))</f>
        <v>0.19400000000000001</v>
      </c>
      <c r="V305" s="4">
        <f>IF($H305=0,"",VLOOKUP($G305,Data!$G$3:$BA$2935,15,FALSE))</f>
        <v>0.68500000000000005</v>
      </c>
      <c r="W305" s="4" t="str">
        <f>IF($H305=0,"",VLOOKUP($G305,Data!$G$3:$BA$2935,16,FALSE))</f>
        <v>/</v>
      </c>
      <c r="X305" s="4" t="str">
        <f>IF($H305=0,"",VLOOKUP($G305,Data!$G$3:$BA$2935,17,FALSE))</f>
        <v>/</v>
      </c>
      <c r="Y305" s="4" t="str">
        <f>IF($H305=0,"",VLOOKUP($G305,Data!$G$3:$BA$2935,18,FALSE))</f>
        <v/>
      </c>
      <c r="Z305" s="4" t="str">
        <f>IF($H305=0,"",VLOOKUP($G305,Data!$G$3:$BA$2935,19,FALSE))</f>
        <v/>
      </c>
      <c r="AA305" s="4" t="str">
        <f>IF($H305=0,"",VLOOKUP($G305,Data!$G$3:$BA$2935,20,FALSE))</f>
        <v/>
      </c>
      <c r="AB305" s="4" t="str">
        <f>IF($H305=0,"",VLOOKUP($G305,Data!$G$3:$BA$2935,21,FALSE))</f>
        <v/>
      </c>
      <c r="AC305" s="4" t="str">
        <f>IF($H305=0,"",VLOOKUP($G305,Data!$G$3:$BA$2935,22,FALSE))</f>
        <v/>
      </c>
      <c r="AD305" s="4" t="str">
        <f>IF($H305=0,"",VLOOKUP($G305,Data!$G$3:$BA$2935,23,FALSE))</f>
        <v/>
      </c>
      <c r="AE305" s="4" t="str">
        <f>IF($H305=0,"",VLOOKUP($G305,Data!$G$3:$BA$2935,24,FALSE))</f>
        <v/>
      </c>
      <c r="AF305" s="4" t="str">
        <f>IF($H305=0,"",VLOOKUP($G305,Data!$G$3:$BA$2935,25,FALSE))</f>
        <v/>
      </c>
      <c r="AG305" s="4" t="str">
        <f>IF($H305=0,"",VLOOKUP($G305,Data!$G$3:$BA$2935,26,FALSE))</f>
        <v/>
      </c>
      <c r="AH305" s="4" t="str">
        <f>IF($H305=0,"",VLOOKUP($G305,Data!$G$3:$BA$2935,27,FALSE))</f>
        <v/>
      </c>
      <c r="AI305" s="4" t="str">
        <f>IF($H305=0,"",VLOOKUP($G305,Data!$G$3:$BA$2935,28,FALSE))</f>
        <v/>
      </c>
      <c r="AJ305" s="4" t="str">
        <f>IF($H305=0,"",VLOOKUP($G305,Data!$G$3:$BA$2935,29,FALSE))</f>
        <v/>
      </c>
      <c r="AK305" s="4" t="str">
        <f>IF($H305=0,"",VLOOKUP($G305,Data!$G$3:$BA$2935,30,FALSE))</f>
        <v/>
      </c>
      <c r="AL305" s="4" t="str">
        <f>IF($H305=0,"",VLOOKUP($G305,Data!$G$3:$BA$2935,31,FALSE))</f>
        <v/>
      </c>
      <c r="AM305" s="4" t="str">
        <f>IF($H305=0,"",VLOOKUP($G305,Data!$G$3:$BA$2935,32,FALSE))</f>
        <v/>
      </c>
      <c r="AN305" s="4" t="str">
        <f>IF($H305=0,"",VLOOKUP($G305,Data!$G$3:$BA$2935,33,FALSE))</f>
        <v/>
      </c>
      <c r="AO305" s="4" t="str">
        <f>IF($H305=0,"",VLOOKUP($G305,Data!$G$3:$BA$2935,34,FALSE))</f>
        <v/>
      </c>
      <c r="AP305" s="4" t="str">
        <f>IF($H305=0,"",VLOOKUP($G305,Data!$G$3:$BA$2935,35,FALSE))</f>
        <v/>
      </c>
      <c r="AQ305" s="4" t="str">
        <f>IF($H305=0,"",VLOOKUP($G305,Data!$G$3:$BA$2935,36,FALSE))</f>
        <v/>
      </c>
      <c r="AR305" s="4" t="str">
        <f>IF($H305=0,"",VLOOKUP($G305,Data!$G$3:$BA$2935,37,FALSE))</f>
        <v/>
      </c>
      <c r="AS305" s="4" t="str">
        <f>IF($H305=0,"",VLOOKUP($G305,Data!$G$3:$BA$2935,38,FALSE))</f>
        <v/>
      </c>
      <c r="AT305" s="4" t="str">
        <f>IF($H305=0,"",VLOOKUP($G305,Data!$G$3:$BA$2935,39,FALSE))</f>
        <v/>
      </c>
    </row>
    <row r="306" spans="1:46" x14ac:dyDescent="0.25">
      <c r="A306" s="4">
        <f>PSSE!A308</f>
        <v>959073</v>
      </c>
      <c r="B306" s="4" t="str">
        <f>PSSE!B308</f>
        <v>DAKRING2_H1</v>
      </c>
      <c r="C306" s="4">
        <f>PSSE!D308</f>
        <v>6</v>
      </c>
      <c r="D306" s="4">
        <f>PSSE!E308</f>
        <v>7.5</v>
      </c>
      <c r="E306" s="4" t="str">
        <f>PSSE!F308</f>
        <v>TD</v>
      </c>
      <c r="F306" s="4">
        <f>PSSE!G308</f>
        <v>1</v>
      </c>
      <c r="G306" s="4" t="str">
        <f t="shared" si="4"/>
        <v>GEN67.5TD1</v>
      </c>
      <c r="H306" s="4">
        <f>COUNTIF(Data!$G$3:$BA$2935,GEN!$G306)</f>
        <v>1</v>
      </c>
      <c r="I306" s="4" t="str">
        <f>IF($H306=0,"",VLOOKUP($G306,Data!$G$3:$BA$2935,2,FALSE))</f>
        <v>'GENSAL'</v>
      </c>
      <c r="J306" s="4">
        <f>PSSE!C308</f>
        <v>1</v>
      </c>
      <c r="K306" s="4">
        <f>IF($H306=0,"",VLOOKUP($G306,Data!$G$3:$BA$2935,4,FALSE))</f>
        <v>6.6</v>
      </c>
      <c r="L306" s="4">
        <f>IF($H306=0,"",VLOOKUP($G306,Data!$G$3:$BA$2935,5,FALSE))</f>
        <v>0.05</v>
      </c>
      <c r="M306" s="4">
        <f>IF($H306=0,"",VLOOKUP($G306,Data!$G$3:$BA$2935,6,FALSE))</f>
        <v>0.155</v>
      </c>
      <c r="N306" s="4">
        <f>IF($H306=0,"",VLOOKUP($G306,Data!$G$3:$BA$2935,7,FALSE))</f>
        <v>2</v>
      </c>
      <c r="O306" s="4">
        <f>IF($H306=0,"",VLOOKUP($G306,Data!$G$3:$BA$2935,8,FALSE))</f>
        <v>0</v>
      </c>
      <c r="P306" s="4">
        <f>IF($H306=0,"",VLOOKUP($G306,Data!$G$3:$BA$2935,9,FALSE))</f>
        <v>1.1299999999999999</v>
      </c>
      <c r="Q306" s="4">
        <f>IF($H306=0,"",VLOOKUP($G306,Data!$G$3:$BA$2935,10,FALSE))</f>
        <v>0.73399999999999999</v>
      </c>
      <c r="R306" s="4">
        <f>IF($H306=0,"",VLOOKUP($G306,Data!$G$3:$BA$2935,11,FALSE))</f>
        <v>0.26</v>
      </c>
      <c r="S306" s="4">
        <f>IF($H306=0,"",VLOOKUP($G306,Data!$G$3:$BA$2935,12,FALSE))</f>
        <v>0.22600000000000001</v>
      </c>
      <c r="T306" s="4">
        <f>IF($H306=0,"",VLOOKUP($G306,Data!$G$3:$BA$2935,13,FALSE))</f>
        <v>0.104</v>
      </c>
      <c r="U306" s="4">
        <f>IF($H306=0,"",VLOOKUP($G306,Data!$G$3:$BA$2935,14,FALSE))</f>
        <v>0.19400000000000001</v>
      </c>
      <c r="V306" s="4">
        <f>IF($H306=0,"",VLOOKUP($G306,Data!$G$3:$BA$2935,15,FALSE))</f>
        <v>0.68500000000000005</v>
      </c>
      <c r="W306" s="4" t="str">
        <f>IF($H306=0,"",VLOOKUP($G306,Data!$G$3:$BA$2935,16,FALSE))</f>
        <v>/</v>
      </c>
      <c r="X306" s="4" t="str">
        <f>IF($H306=0,"",VLOOKUP($G306,Data!$G$3:$BA$2935,17,FALSE))</f>
        <v>/</v>
      </c>
      <c r="Y306" s="4" t="str">
        <f>IF($H306=0,"",VLOOKUP($G306,Data!$G$3:$BA$2935,18,FALSE))</f>
        <v/>
      </c>
      <c r="Z306" s="4" t="str">
        <f>IF($H306=0,"",VLOOKUP($G306,Data!$G$3:$BA$2935,19,FALSE))</f>
        <v/>
      </c>
      <c r="AA306" s="4" t="str">
        <f>IF($H306=0,"",VLOOKUP($G306,Data!$G$3:$BA$2935,20,FALSE))</f>
        <v/>
      </c>
      <c r="AB306" s="4" t="str">
        <f>IF($H306=0,"",VLOOKUP($G306,Data!$G$3:$BA$2935,21,FALSE))</f>
        <v/>
      </c>
      <c r="AC306" s="4" t="str">
        <f>IF($H306=0,"",VLOOKUP($G306,Data!$G$3:$BA$2935,22,FALSE))</f>
        <v/>
      </c>
      <c r="AD306" s="4" t="str">
        <f>IF($H306=0,"",VLOOKUP($G306,Data!$G$3:$BA$2935,23,FALSE))</f>
        <v/>
      </c>
      <c r="AE306" s="4" t="str">
        <f>IF($H306=0,"",VLOOKUP($G306,Data!$G$3:$BA$2935,24,FALSE))</f>
        <v/>
      </c>
      <c r="AF306" s="4" t="str">
        <f>IF($H306=0,"",VLOOKUP($G306,Data!$G$3:$BA$2935,25,FALSE))</f>
        <v/>
      </c>
      <c r="AG306" s="4" t="str">
        <f>IF($H306=0,"",VLOOKUP($G306,Data!$G$3:$BA$2935,26,FALSE))</f>
        <v/>
      </c>
      <c r="AH306" s="4" t="str">
        <f>IF($H306=0,"",VLOOKUP($G306,Data!$G$3:$BA$2935,27,FALSE))</f>
        <v/>
      </c>
      <c r="AI306" s="4" t="str">
        <f>IF($H306=0,"",VLOOKUP($G306,Data!$G$3:$BA$2935,28,FALSE))</f>
        <v/>
      </c>
      <c r="AJ306" s="4" t="str">
        <f>IF($H306=0,"",VLOOKUP($G306,Data!$G$3:$BA$2935,29,FALSE))</f>
        <v/>
      </c>
      <c r="AK306" s="4" t="str">
        <f>IF($H306=0,"",VLOOKUP($G306,Data!$G$3:$BA$2935,30,FALSE))</f>
        <v/>
      </c>
      <c r="AL306" s="4" t="str">
        <f>IF($H306=0,"",VLOOKUP($G306,Data!$G$3:$BA$2935,31,FALSE))</f>
        <v/>
      </c>
      <c r="AM306" s="4" t="str">
        <f>IF($H306=0,"",VLOOKUP($G306,Data!$G$3:$BA$2935,32,FALSE))</f>
        <v/>
      </c>
      <c r="AN306" s="4" t="str">
        <f>IF($H306=0,"",VLOOKUP($G306,Data!$G$3:$BA$2935,33,FALSE))</f>
        <v/>
      </c>
      <c r="AO306" s="4" t="str">
        <f>IF($H306=0,"",VLOOKUP($G306,Data!$G$3:$BA$2935,34,FALSE))</f>
        <v/>
      </c>
      <c r="AP306" s="4" t="str">
        <f>IF($H306=0,"",VLOOKUP($G306,Data!$G$3:$BA$2935,35,FALSE))</f>
        <v/>
      </c>
      <c r="AQ306" s="4" t="str">
        <f>IF($H306=0,"",VLOOKUP($G306,Data!$G$3:$BA$2935,36,FALSE))</f>
        <v/>
      </c>
      <c r="AR306" s="4" t="str">
        <f>IF($H306=0,"",VLOOKUP($G306,Data!$G$3:$BA$2935,37,FALSE))</f>
        <v/>
      </c>
      <c r="AS306" s="4" t="str">
        <f>IF($H306=0,"",VLOOKUP($G306,Data!$G$3:$BA$2935,38,FALSE))</f>
        <v/>
      </c>
      <c r="AT306" s="4" t="str">
        <f>IF($H306=0,"",VLOOKUP($G306,Data!$G$3:$BA$2935,39,FALSE))</f>
        <v/>
      </c>
    </row>
    <row r="307" spans="1:46" x14ac:dyDescent="0.25">
      <c r="A307" s="4">
        <f>PSSE!A309</f>
        <v>959074</v>
      </c>
      <c r="B307" s="4" t="str">
        <f>PSSE!B309</f>
        <v>DAKSAO_H1</v>
      </c>
      <c r="C307" s="4">
        <f>PSSE!D309</f>
        <v>6</v>
      </c>
      <c r="D307" s="4">
        <f>PSSE!E309</f>
        <v>7.5</v>
      </c>
      <c r="E307" s="4" t="str">
        <f>PSSE!F309</f>
        <v>TD</v>
      </c>
      <c r="F307" s="4">
        <f>PSSE!G309</f>
        <v>1</v>
      </c>
      <c r="G307" s="4" t="str">
        <f t="shared" si="4"/>
        <v>GEN67.5TD1</v>
      </c>
      <c r="H307" s="4">
        <f>COUNTIF(Data!$G$3:$BA$2935,GEN!$G307)</f>
        <v>1</v>
      </c>
      <c r="I307" s="4" t="str">
        <f>IF($H307=0,"",VLOOKUP($G307,Data!$G$3:$BA$2935,2,FALSE))</f>
        <v>'GENSAL'</v>
      </c>
      <c r="J307" s="4">
        <f>PSSE!C309</f>
        <v>1</v>
      </c>
      <c r="K307" s="4">
        <f>IF($H307=0,"",VLOOKUP($G307,Data!$G$3:$BA$2935,4,FALSE))</f>
        <v>6.6</v>
      </c>
      <c r="L307" s="4">
        <f>IF($H307=0,"",VLOOKUP($G307,Data!$G$3:$BA$2935,5,FALSE))</f>
        <v>0.05</v>
      </c>
      <c r="M307" s="4">
        <f>IF($H307=0,"",VLOOKUP($G307,Data!$G$3:$BA$2935,6,FALSE))</f>
        <v>0.155</v>
      </c>
      <c r="N307" s="4">
        <f>IF($H307=0,"",VLOOKUP($G307,Data!$G$3:$BA$2935,7,FALSE))</f>
        <v>2</v>
      </c>
      <c r="O307" s="4">
        <f>IF($H307=0,"",VLOOKUP($G307,Data!$G$3:$BA$2935,8,FALSE))</f>
        <v>0</v>
      </c>
      <c r="P307" s="4">
        <f>IF($H307=0,"",VLOOKUP($G307,Data!$G$3:$BA$2935,9,FALSE))</f>
        <v>1.1299999999999999</v>
      </c>
      <c r="Q307" s="4">
        <f>IF($H307=0,"",VLOOKUP($G307,Data!$G$3:$BA$2935,10,FALSE))</f>
        <v>0.73399999999999999</v>
      </c>
      <c r="R307" s="4">
        <f>IF($H307=0,"",VLOOKUP($G307,Data!$G$3:$BA$2935,11,FALSE))</f>
        <v>0.26</v>
      </c>
      <c r="S307" s="4">
        <f>IF($H307=0,"",VLOOKUP($G307,Data!$G$3:$BA$2935,12,FALSE))</f>
        <v>0.22600000000000001</v>
      </c>
      <c r="T307" s="4">
        <f>IF($H307=0,"",VLOOKUP($G307,Data!$G$3:$BA$2935,13,FALSE))</f>
        <v>0.104</v>
      </c>
      <c r="U307" s="4">
        <f>IF($H307=0,"",VLOOKUP($G307,Data!$G$3:$BA$2935,14,FALSE))</f>
        <v>0.19400000000000001</v>
      </c>
      <c r="V307" s="4">
        <f>IF($H307=0,"",VLOOKUP($G307,Data!$G$3:$BA$2935,15,FALSE))</f>
        <v>0.68500000000000005</v>
      </c>
      <c r="W307" s="4" t="str">
        <f>IF($H307=0,"",VLOOKUP($G307,Data!$G$3:$BA$2935,16,FALSE))</f>
        <v>/</v>
      </c>
      <c r="X307" s="4" t="str">
        <f>IF($H307=0,"",VLOOKUP($G307,Data!$G$3:$BA$2935,17,FALSE))</f>
        <v>/</v>
      </c>
      <c r="Y307" s="4" t="str">
        <f>IF($H307=0,"",VLOOKUP($G307,Data!$G$3:$BA$2935,18,FALSE))</f>
        <v/>
      </c>
      <c r="Z307" s="4" t="str">
        <f>IF($H307=0,"",VLOOKUP($G307,Data!$G$3:$BA$2935,19,FALSE))</f>
        <v/>
      </c>
      <c r="AA307" s="4" t="str">
        <f>IF($H307=0,"",VLOOKUP($G307,Data!$G$3:$BA$2935,20,FALSE))</f>
        <v/>
      </c>
      <c r="AB307" s="4" t="str">
        <f>IF($H307=0,"",VLOOKUP($G307,Data!$G$3:$BA$2935,21,FALSE))</f>
        <v/>
      </c>
      <c r="AC307" s="4" t="str">
        <f>IF($H307=0,"",VLOOKUP($G307,Data!$G$3:$BA$2935,22,FALSE))</f>
        <v/>
      </c>
      <c r="AD307" s="4" t="str">
        <f>IF($H307=0,"",VLOOKUP($G307,Data!$G$3:$BA$2935,23,FALSE))</f>
        <v/>
      </c>
      <c r="AE307" s="4" t="str">
        <f>IF($H307=0,"",VLOOKUP($G307,Data!$G$3:$BA$2935,24,FALSE))</f>
        <v/>
      </c>
      <c r="AF307" s="4" t="str">
        <f>IF($H307=0,"",VLOOKUP($G307,Data!$G$3:$BA$2935,25,FALSE))</f>
        <v/>
      </c>
      <c r="AG307" s="4" t="str">
        <f>IF($H307=0,"",VLOOKUP($G307,Data!$G$3:$BA$2935,26,FALSE))</f>
        <v/>
      </c>
      <c r="AH307" s="4" t="str">
        <f>IF($H307=0,"",VLOOKUP($G307,Data!$G$3:$BA$2935,27,FALSE))</f>
        <v/>
      </c>
      <c r="AI307" s="4" t="str">
        <f>IF($H307=0,"",VLOOKUP($G307,Data!$G$3:$BA$2935,28,FALSE))</f>
        <v/>
      </c>
      <c r="AJ307" s="4" t="str">
        <f>IF($H307=0,"",VLOOKUP($G307,Data!$G$3:$BA$2935,29,FALSE))</f>
        <v/>
      </c>
      <c r="AK307" s="4" t="str">
        <f>IF($H307=0,"",VLOOKUP($G307,Data!$G$3:$BA$2935,30,FALSE))</f>
        <v/>
      </c>
      <c r="AL307" s="4" t="str">
        <f>IF($H307=0,"",VLOOKUP($G307,Data!$G$3:$BA$2935,31,FALSE))</f>
        <v/>
      </c>
      <c r="AM307" s="4" t="str">
        <f>IF($H307=0,"",VLOOKUP($G307,Data!$G$3:$BA$2935,32,FALSE))</f>
        <v/>
      </c>
      <c r="AN307" s="4" t="str">
        <f>IF($H307=0,"",VLOOKUP($G307,Data!$G$3:$BA$2935,33,FALSE))</f>
        <v/>
      </c>
      <c r="AO307" s="4" t="str">
        <f>IF($H307=0,"",VLOOKUP($G307,Data!$G$3:$BA$2935,34,FALSE))</f>
        <v/>
      </c>
      <c r="AP307" s="4" t="str">
        <f>IF($H307=0,"",VLOOKUP($G307,Data!$G$3:$BA$2935,35,FALSE))</f>
        <v/>
      </c>
      <c r="AQ307" s="4" t="str">
        <f>IF($H307=0,"",VLOOKUP($G307,Data!$G$3:$BA$2935,36,FALSE))</f>
        <v/>
      </c>
      <c r="AR307" s="4" t="str">
        <f>IF($H307=0,"",VLOOKUP($G307,Data!$G$3:$BA$2935,37,FALSE))</f>
        <v/>
      </c>
      <c r="AS307" s="4" t="str">
        <f>IF($H307=0,"",VLOOKUP($G307,Data!$G$3:$BA$2935,38,FALSE))</f>
        <v/>
      </c>
      <c r="AT307" s="4" t="str">
        <f>IF($H307=0,"",VLOOKUP($G307,Data!$G$3:$BA$2935,39,FALSE))</f>
        <v/>
      </c>
    </row>
    <row r="308" spans="1:46" x14ac:dyDescent="0.25">
      <c r="A308" s="4">
        <f>PSSE!A310</f>
        <v>959081</v>
      </c>
      <c r="B308" s="4" t="str">
        <f>PSSE!B310</f>
        <v>DAKGRET_H1</v>
      </c>
      <c r="C308" s="4">
        <f>PSSE!D310</f>
        <v>6</v>
      </c>
      <c r="D308" s="4">
        <f>PSSE!E310</f>
        <v>7.5</v>
      </c>
      <c r="E308" s="4" t="str">
        <f>PSSE!F310</f>
        <v>TD</v>
      </c>
      <c r="F308" s="4">
        <f>PSSE!G310</f>
        <v>1</v>
      </c>
      <c r="G308" s="4" t="str">
        <f t="shared" si="4"/>
        <v>GEN67.5TD1</v>
      </c>
      <c r="H308" s="4">
        <f>COUNTIF(Data!$G$3:$BA$2935,GEN!$G308)</f>
        <v>1</v>
      </c>
      <c r="I308" s="4" t="str">
        <f>IF($H308=0,"",VLOOKUP($G308,Data!$G$3:$BA$2935,2,FALSE))</f>
        <v>'GENSAL'</v>
      </c>
      <c r="J308" s="4">
        <f>PSSE!C310</f>
        <v>1</v>
      </c>
      <c r="K308" s="4">
        <f>IF($H308=0,"",VLOOKUP($G308,Data!$G$3:$BA$2935,4,FALSE))</f>
        <v>6.6</v>
      </c>
      <c r="L308" s="4">
        <f>IF($H308=0,"",VLOOKUP($G308,Data!$G$3:$BA$2935,5,FALSE))</f>
        <v>0.05</v>
      </c>
      <c r="M308" s="4">
        <f>IF($H308=0,"",VLOOKUP($G308,Data!$G$3:$BA$2935,6,FALSE))</f>
        <v>0.155</v>
      </c>
      <c r="N308" s="4">
        <f>IF($H308=0,"",VLOOKUP($G308,Data!$G$3:$BA$2935,7,FALSE))</f>
        <v>2</v>
      </c>
      <c r="O308" s="4">
        <f>IF($H308=0,"",VLOOKUP($G308,Data!$G$3:$BA$2935,8,FALSE))</f>
        <v>0</v>
      </c>
      <c r="P308" s="4">
        <f>IF($H308=0,"",VLOOKUP($G308,Data!$G$3:$BA$2935,9,FALSE))</f>
        <v>1.1299999999999999</v>
      </c>
      <c r="Q308" s="4">
        <f>IF($H308=0,"",VLOOKUP($G308,Data!$G$3:$BA$2935,10,FALSE))</f>
        <v>0.73399999999999999</v>
      </c>
      <c r="R308" s="4">
        <f>IF($H308=0,"",VLOOKUP($G308,Data!$G$3:$BA$2935,11,FALSE))</f>
        <v>0.26</v>
      </c>
      <c r="S308" s="4">
        <f>IF($H308=0,"",VLOOKUP($G308,Data!$G$3:$BA$2935,12,FALSE))</f>
        <v>0.22600000000000001</v>
      </c>
      <c r="T308" s="4">
        <f>IF($H308=0,"",VLOOKUP($G308,Data!$G$3:$BA$2935,13,FALSE))</f>
        <v>0.104</v>
      </c>
      <c r="U308" s="4">
        <f>IF($H308=0,"",VLOOKUP($G308,Data!$G$3:$BA$2935,14,FALSE))</f>
        <v>0.19400000000000001</v>
      </c>
      <c r="V308" s="4">
        <f>IF($H308=0,"",VLOOKUP($G308,Data!$G$3:$BA$2935,15,FALSE))</f>
        <v>0.68500000000000005</v>
      </c>
      <c r="W308" s="4" t="str">
        <f>IF($H308=0,"",VLOOKUP($G308,Data!$G$3:$BA$2935,16,FALSE))</f>
        <v>/</v>
      </c>
      <c r="X308" s="4" t="str">
        <f>IF($H308=0,"",VLOOKUP($G308,Data!$G$3:$BA$2935,17,FALSE))</f>
        <v>/</v>
      </c>
      <c r="Y308" s="4" t="str">
        <f>IF($H308=0,"",VLOOKUP($G308,Data!$G$3:$BA$2935,18,FALSE))</f>
        <v/>
      </c>
      <c r="Z308" s="4" t="str">
        <f>IF($H308=0,"",VLOOKUP($G308,Data!$G$3:$BA$2935,19,FALSE))</f>
        <v/>
      </c>
      <c r="AA308" s="4" t="str">
        <f>IF($H308=0,"",VLOOKUP($G308,Data!$G$3:$BA$2935,20,FALSE))</f>
        <v/>
      </c>
      <c r="AB308" s="4" t="str">
        <f>IF($H308=0,"",VLOOKUP($G308,Data!$G$3:$BA$2935,21,FALSE))</f>
        <v/>
      </c>
      <c r="AC308" s="4" t="str">
        <f>IF($H308=0,"",VLOOKUP($G308,Data!$G$3:$BA$2935,22,FALSE))</f>
        <v/>
      </c>
      <c r="AD308" s="4" t="str">
        <f>IF($H308=0,"",VLOOKUP($G308,Data!$G$3:$BA$2935,23,FALSE))</f>
        <v/>
      </c>
      <c r="AE308" s="4" t="str">
        <f>IF($H308=0,"",VLOOKUP($G308,Data!$G$3:$BA$2935,24,FALSE))</f>
        <v/>
      </c>
      <c r="AF308" s="4" t="str">
        <f>IF($H308=0,"",VLOOKUP($G308,Data!$G$3:$BA$2935,25,FALSE))</f>
        <v/>
      </c>
      <c r="AG308" s="4" t="str">
        <f>IF($H308=0,"",VLOOKUP($G308,Data!$G$3:$BA$2935,26,FALSE))</f>
        <v/>
      </c>
      <c r="AH308" s="4" t="str">
        <f>IF($H308=0,"",VLOOKUP($G308,Data!$G$3:$BA$2935,27,FALSE))</f>
        <v/>
      </c>
      <c r="AI308" s="4" t="str">
        <f>IF($H308=0,"",VLOOKUP($G308,Data!$G$3:$BA$2935,28,FALSE))</f>
        <v/>
      </c>
      <c r="AJ308" s="4" t="str">
        <f>IF($H308=0,"",VLOOKUP($G308,Data!$G$3:$BA$2935,29,FALSE))</f>
        <v/>
      </c>
      <c r="AK308" s="4" t="str">
        <f>IF($H308=0,"",VLOOKUP($G308,Data!$G$3:$BA$2935,30,FALSE))</f>
        <v/>
      </c>
      <c r="AL308" s="4" t="str">
        <f>IF($H308=0,"",VLOOKUP($G308,Data!$G$3:$BA$2935,31,FALSE))</f>
        <v/>
      </c>
      <c r="AM308" s="4" t="str">
        <f>IF($H308=0,"",VLOOKUP($G308,Data!$G$3:$BA$2935,32,FALSE))</f>
        <v/>
      </c>
      <c r="AN308" s="4" t="str">
        <f>IF($H308=0,"",VLOOKUP($G308,Data!$G$3:$BA$2935,33,FALSE))</f>
        <v/>
      </c>
      <c r="AO308" s="4" t="str">
        <f>IF($H308=0,"",VLOOKUP($G308,Data!$G$3:$BA$2935,34,FALSE))</f>
        <v/>
      </c>
      <c r="AP308" s="4" t="str">
        <f>IF($H308=0,"",VLOOKUP($G308,Data!$G$3:$BA$2935,35,FALSE))</f>
        <v/>
      </c>
      <c r="AQ308" s="4" t="str">
        <f>IF($H308=0,"",VLOOKUP($G308,Data!$G$3:$BA$2935,36,FALSE))</f>
        <v/>
      </c>
      <c r="AR308" s="4" t="str">
        <f>IF($H308=0,"",VLOOKUP($G308,Data!$G$3:$BA$2935,37,FALSE))</f>
        <v/>
      </c>
      <c r="AS308" s="4" t="str">
        <f>IF($H308=0,"",VLOOKUP($G308,Data!$G$3:$BA$2935,38,FALSE))</f>
        <v/>
      </c>
      <c r="AT308" s="4" t="str">
        <f>IF($H308=0,"",VLOOKUP($G308,Data!$G$3:$BA$2935,39,FALSE))</f>
        <v/>
      </c>
    </row>
    <row r="309" spans="1:46" x14ac:dyDescent="0.25">
      <c r="A309" s="4">
        <f>PSSE!A311</f>
        <v>959082</v>
      </c>
      <c r="B309" s="4" t="str">
        <f>PSSE!B311</f>
        <v>DAKPIA_H1</v>
      </c>
      <c r="C309" s="4">
        <f>PSSE!D311</f>
        <v>6</v>
      </c>
      <c r="D309" s="4">
        <f>PSSE!E311</f>
        <v>7.5</v>
      </c>
      <c r="E309" s="4" t="str">
        <f>PSSE!F311</f>
        <v>TD</v>
      </c>
      <c r="F309" s="4">
        <f>PSSE!G311</f>
        <v>1</v>
      </c>
      <c r="G309" s="4" t="str">
        <f t="shared" si="4"/>
        <v>GEN67.5TD1</v>
      </c>
      <c r="H309" s="4">
        <f>COUNTIF(Data!$G$3:$BA$2935,GEN!$G309)</f>
        <v>1</v>
      </c>
      <c r="I309" s="4" t="str">
        <f>IF($H309=0,"",VLOOKUP($G309,Data!$G$3:$BA$2935,2,FALSE))</f>
        <v>'GENSAL'</v>
      </c>
      <c r="J309" s="4">
        <f>PSSE!C311</f>
        <v>1</v>
      </c>
      <c r="K309" s="4">
        <f>IF($H309=0,"",VLOOKUP($G309,Data!$G$3:$BA$2935,4,FALSE))</f>
        <v>6.6</v>
      </c>
      <c r="L309" s="4">
        <f>IF($H309=0,"",VLOOKUP($G309,Data!$G$3:$BA$2935,5,FALSE))</f>
        <v>0.05</v>
      </c>
      <c r="M309" s="4">
        <f>IF($H309=0,"",VLOOKUP($G309,Data!$G$3:$BA$2935,6,FALSE))</f>
        <v>0.155</v>
      </c>
      <c r="N309" s="4">
        <f>IF($H309=0,"",VLOOKUP($G309,Data!$G$3:$BA$2935,7,FALSE))</f>
        <v>2</v>
      </c>
      <c r="O309" s="4">
        <f>IF($H309=0,"",VLOOKUP($G309,Data!$G$3:$BA$2935,8,FALSE))</f>
        <v>0</v>
      </c>
      <c r="P309" s="4">
        <f>IF($H309=0,"",VLOOKUP($G309,Data!$G$3:$BA$2935,9,FALSE))</f>
        <v>1.1299999999999999</v>
      </c>
      <c r="Q309" s="4">
        <f>IF($H309=0,"",VLOOKUP($G309,Data!$G$3:$BA$2935,10,FALSE))</f>
        <v>0.73399999999999999</v>
      </c>
      <c r="R309" s="4">
        <f>IF($H309=0,"",VLOOKUP($G309,Data!$G$3:$BA$2935,11,FALSE))</f>
        <v>0.26</v>
      </c>
      <c r="S309" s="4">
        <f>IF($H309=0,"",VLOOKUP($G309,Data!$G$3:$BA$2935,12,FALSE))</f>
        <v>0.22600000000000001</v>
      </c>
      <c r="T309" s="4">
        <f>IF($H309=0,"",VLOOKUP($G309,Data!$G$3:$BA$2935,13,FALSE))</f>
        <v>0.104</v>
      </c>
      <c r="U309" s="4">
        <f>IF($H309=0,"",VLOOKUP($G309,Data!$G$3:$BA$2935,14,FALSE))</f>
        <v>0.19400000000000001</v>
      </c>
      <c r="V309" s="4">
        <f>IF($H309=0,"",VLOOKUP($G309,Data!$G$3:$BA$2935,15,FALSE))</f>
        <v>0.68500000000000005</v>
      </c>
      <c r="W309" s="4" t="str">
        <f>IF($H309=0,"",VLOOKUP($G309,Data!$G$3:$BA$2935,16,FALSE))</f>
        <v>/</v>
      </c>
      <c r="X309" s="4" t="str">
        <f>IF($H309=0,"",VLOOKUP($G309,Data!$G$3:$BA$2935,17,FALSE))</f>
        <v>/</v>
      </c>
      <c r="Y309" s="4" t="str">
        <f>IF($H309=0,"",VLOOKUP($G309,Data!$G$3:$BA$2935,18,FALSE))</f>
        <v/>
      </c>
      <c r="Z309" s="4" t="str">
        <f>IF($H309=0,"",VLOOKUP($G309,Data!$G$3:$BA$2935,19,FALSE))</f>
        <v/>
      </c>
      <c r="AA309" s="4" t="str">
        <f>IF($H309=0,"",VLOOKUP($G309,Data!$G$3:$BA$2935,20,FALSE))</f>
        <v/>
      </c>
      <c r="AB309" s="4" t="str">
        <f>IF($H309=0,"",VLOOKUP($G309,Data!$G$3:$BA$2935,21,FALSE))</f>
        <v/>
      </c>
      <c r="AC309" s="4" t="str">
        <f>IF($H309=0,"",VLOOKUP($G309,Data!$G$3:$BA$2935,22,FALSE))</f>
        <v/>
      </c>
      <c r="AD309" s="4" t="str">
        <f>IF($H309=0,"",VLOOKUP($G309,Data!$G$3:$BA$2935,23,FALSE))</f>
        <v/>
      </c>
      <c r="AE309" s="4" t="str">
        <f>IF($H309=0,"",VLOOKUP($G309,Data!$G$3:$BA$2935,24,FALSE))</f>
        <v/>
      </c>
      <c r="AF309" s="4" t="str">
        <f>IF($H309=0,"",VLOOKUP($G309,Data!$G$3:$BA$2935,25,FALSE))</f>
        <v/>
      </c>
      <c r="AG309" s="4" t="str">
        <f>IF($H309=0,"",VLOOKUP($G309,Data!$G$3:$BA$2935,26,FALSE))</f>
        <v/>
      </c>
      <c r="AH309" s="4" t="str">
        <f>IF($H309=0,"",VLOOKUP($G309,Data!$G$3:$BA$2935,27,FALSE))</f>
        <v/>
      </c>
      <c r="AI309" s="4" t="str">
        <f>IF($H309=0,"",VLOOKUP($G309,Data!$G$3:$BA$2935,28,FALSE))</f>
        <v/>
      </c>
      <c r="AJ309" s="4" t="str">
        <f>IF($H309=0,"",VLOOKUP($G309,Data!$G$3:$BA$2935,29,FALSE))</f>
        <v/>
      </c>
      <c r="AK309" s="4" t="str">
        <f>IF($H309=0,"",VLOOKUP($G309,Data!$G$3:$BA$2935,30,FALSE))</f>
        <v/>
      </c>
      <c r="AL309" s="4" t="str">
        <f>IF($H309=0,"",VLOOKUP($G309,Data!$G$3:$BA$2935,31,FALSE))</f>
        <v/>
      </c>
      <c r="AM309" s="4" t="str">
        <f>IF($H309=0,"",VLOOKUP($G309,Data!$G$3:$BA$2935,32,FALSE))</f>
        <v/>
      </c>
      <c r="AN309" s="4" t="str">
        <f>IF($H309=0,"",VLOOKUP($G309,Data!$G$3:$BA$2935,33,FALSE))</f>
        <v/>
      </c>
      <c r="AO309" s="4" t="str">
        <f>IF($H309=0,"",VLOOKUP($G309,Data!$G$3:$BA$2935,34,FALSE))</f>
        <v/>
      </c>
      <c r="AP309" s="4" t="str">
        <f>IF($H309=0,"",VLOOKUP($G309,Data!$G$3:$BA$2935,35,FALSE))</f>
        <v/>
      </c>
      <c r="AQ309" s="4" t="str">
        <f>IF($H309=0,"",VLOOKUP($G309,Data!$G$3:$BA$2935,36,FALSE))</f>
        <v/>
      </c>
      <c r="AR309" s="4" t="str">
        <f>IF($H309=0,"",VLOOKUP($G309,Data!$G$3:$BA$2935,37,FALSE))</f>
        <v/>
      </c>
      <c r="AS309" s="4" t="str">
        <f>IF($H309=0,"",VLOOKUP($G309,Data!$G$3:$BA$2935,38,FALSE))</f>
        <v/>
      </c>
      <c r="AT309" s="4" t="str">
        <f>IF($H309=0,"",VLOOKUP($G309,Data!$G$3:$BA$2935,39,FALSE))</f>
        <v/>
      </c>
    </row>
    <row r="310" spans="1:46" x14ac:dyDescent="0.25">
      <c r="A310" s="4">
        <f>PSSE!A312</f>
        <v>959091</v>
      </c>
      <c r="B310" s="4" t="str">
        <f>PSSE!B312</f>
        <v>DAKLO_H1</v>
      </c>
      <c r="C310" s="4">
        <f>PSSE!D312</f>
        <v>10.5</v>
      </c>
      <c r="D310" s="4">
        <f>PSSE!E312</f>
        <v>20</v>
      </c>
      <c r="E310" s="4" t="str">
        <f>PSSE!F312</f>
        <v>TD</v>
      </c>
      <c r="F310" s="4">
        <f>PSSE!G312</f>
        <v>1</v>
      </c>
      <c r="G310" s="4" t="str">
        <f t="shared" si="4"/>
        <v>GEN10.520TD1</v>
      </c>
      <c r="H310" s="4">
        <f>COUNTIF(Data!$G$3:$BA$2935,GEN!$G310)</f>
        <v>1</v>
      </c>
      <c r="I310" s="4" t="str">
        <f>IF($H310=0,"",VLOOKUP($G310,Data!$G$3:$BA$2935,2,FALSE))</f>
        <v>'GENSAL'</v>
      </c>
      <c r="J310" s="4">
        <f>PSSE!C312</f>
        <v>1</v>
      </c>
      <c r="K310" s="4">
        <f>IF($H310=0,"",VLOOKUP($G310,Data!$G$3:$BA$2935,4,FALSE))</f>
        <v>6.6</v>
      </c>
      <c r="L310" s="4">
        <f>IF($H310=0,"",VLOOKUP($G310,Data!$G$3:$BA$2935,5,FALSE))</f>
        <v>0.05</v>
      </c>
      <c r="M310" s="4">
        <f>IF($H310=0,"",VLOOKUP($G310,Data!$G$3:$BA$2935,6,FALSE))</f>
        <v>0.155</v>
      </c>
      <c r="N310" s="4">
        <f>IF($H310=0,"",VLOOKUP($G310,Data!$G$3:$BA$2935,7,FALSE))</f>
        <v>2</v>
      </c>
      <c r="O310" s="4">
        <f>IF($H310=0,"",VLOOKUP($G310,Data!$G$3:$BA$2935,8,FALSE))</f>
        <v>0</v>
      </c>
      <c r="P310" s="4">
        <f>IF($H310=0,"",VLOOKUP($G310,Data!$G$3:$BA$2935,9,FALSE))</f>
        <v>1.1299999999999999</v>
      </c>
      <c r="Q310" s="4">
        <f>IF($H310=0,"",VLOOKUP($G310,Data!$G$3:$BA$2935,10,FALSE))</f>
        <v>0.73399999999999999</v>
      </c>
      <c r="R310" s="4">
        <f>IF($H310=0,"",VLOOKUP($G310,Data!$G$3:$BA$2935,11,FALSE))</f>
        <v>0.26</v>
      </c>
      <c r="S310" s="4">
        <f>IF($H310=0,"",VLOOKUP($G310,Data!$G$3:$BA$2935,12,FALSE))</f>
        <v>0.25600000000000001</v>
      </c>
      <c r="T310" s="4">
        <f>IF($H310=0,"",VLOOKUP($G310,Data!$G$3:$BA$2935,13,FALSE))</f>
        <v>0.104</v>
      </c>
      <c r="U310" s="4">
        <f>IF($H310=0,"",VLOOKUP($G310,Data!$G$3:$BA$2935,14,FALSE))</f>
        <v>0.19400000000000001</v>
      </c>
      <c r="V310" s="4">
        <f>IF($H310=0,"",VLOOKUP($G310,Data!$G$3:$BA$2935,15,FALSE))</f>
        <v>0.68500000000000005</v>
      </c>
      <c r="W310" s="4" t="str">
        <f>IF($H310=0,"",VLOOKUP($G310,Data!$G$3:$BA$2935,16,FALSE))</f>
        <v>/</v>
      </c>
      <c r="X310" s="4" t="str">
        <f>IF($H310=0,"",VLOOKUP($G310,Data!$G$3:$BA$2935,17,FALSE))</f>
        <v>/</v>
      </c>
      <c r="Y310" s="4" t="str">
        <f>IF($H310=0,"",VLOOKUP($G310,Data!$G$3:$BA$2935,18,FALSE))</f>
        <v/>
      </c>
      <c r="Z310" s="4" t="str">
        <f>IF($H310=0,"",VLOOKUP($G310,Data!$G$3:$BA$2935,19,FALSE))</f>
        <v/>
      </c>
      <c r="AA310" s="4" t="str">
        <f>IF($H310=0,"",VLOOKUP($G310,Data!$G$3:$BA$2935,20,FALSE))</f>
        <v/>
      </c>
      <c r="AB310" s="4" t="str">
        <f>IF($H310=0,"",VLOOKUP($G310,Data!$G$3:$BA$2935,21,FALSE))</f>
        <v/>
      </c>
      <c r="AC310" s="4" t="str">
        <f>IF($H310=0,"",VLOOKUP($G310,Data!$G$3:$BA$2935,22,FALSE))</f>
        <v/>
      </c>
      <c r="AD310" s="4" t="str">
        <f>IF($H310=0,"",VLOOKUP($G310,Data!$G$3:$BA$2935,23,FALSE))</f>
        <v/>
      </c>
      <c r="AE310" s="4" t="str">
        <f>IF($H310=0,"",VLOOKUP($G310,Data!$G$3:$BA$2935,24,FALSE))</f>
        <v/>
      </c>
      <c r="AF310" s="4" t="str">
        <f>IF($H310=0,"",VLOOKUP($G310,Data!$G$3:$BA$2935,25,FALSE))</f>
        <v/>
      </c>
      <c r="AG310" s="4" t="str">
        <f>IF($H310=0,"",VLOOKUP($G310,Data!$G$3:$BA$2935,26,FALSE))</f>
        <v/>
      </c>
      <c r="AH310" s="4" t="str">
        <f>IF($H310=0,"",VLOOKUP($G310,Data!$G$3:$BA$2935,27,FALSE))</f>
        <v/>
      </c>
      <c r="AI310" s="4" t="str">
        <f>IF($H310=0,"",VLOOKUP($G310,Data!$G$3:$BA$2935,28,FALSE))</f>
        <v/>
      </c>
      <c r="AJ310" s="4" t="str">
        <f>IF($H310=0,"",VLOOKUP($G310,Data!$G$3:$BA$2935,29,FALSE))</f>
        <v/>
      </c>
      <c r="AK310" s="4" t="str">
        <f>IF($H310=0,"",VLOOKUP($G310,Data!$G$3:$BA$2935,30,FALSE))</f>
        <v/>
      </c>
      <c r="AL310" s="4" t="str">
        <f>IF($H310=0,"",VLOOKUP($G310,Data!$G$3:$BA$2935,31,FALSE))</f>
        <v/>
      </c>
      <c r="AM310" s="4" t="str">
        <f>IF($H310=0,"",VLOOKUP($G310,Data!$G$3:$BA$2935,32,FALSE))</f>
        <v/>
      </c>
      <c r="AN310" s="4" t="str">
        <f>IF($H310=0,"",VLOOKUP($G310,Data!$G$3:$BA$2935,33,FALSE))</f>
        <v/>
      </c>
      <c r="AO310" s="4" t="str">
        <f>IF($H310=0,"",VLOOKUP($G310,Data!$G$3:$BA$2935,34,FALSE))</f>
        <v/>
      </c>
      <c r="AP310" s="4" t="str">
        <f>IF($H310=0,"",VLOOKUP($G310,Data!$G$3:$BA$2935,35,FALSE))</f>
        <v/>
      </c>
      <c r="AQ310" s="4" t="str">
        <f>IF($H310=0,"",VLOOKUP($G310,Data!$G$3:$BA$2935,36,FALSE))</f>
        <v/>
      </c>
      <c r="AR310" s="4" t="str">
        <f>IF($H310=0,"",VLOOKUP($G310,Data!$G$3:$BA$2935,37,FALSE))</f>
        <v/>
      </c>
      <c r="AS310" s="4" t="str">
        <f>IF($H310=0,"",VLOOKUP($G310,Data!$G$3:$BA$2935,38,FALSE))</f>
        <v/>
      </c>
      <c r="AT310" s="4" t="str">
        <f>IF($H310=0,"",VLOOKUP($G310,Data!$G$3:$BA$2935,39,FALSE))</f>
        <v/>
      </c>
    </row>
    <row r="311" spans="1:46" x14ac:dyDescent="0.25">
      <c r="A311" s="4">
        <f>PSSE!A313</f>
        <v>959092</v>
      </c>
      <c r="B311" s="4" t="str">
        <f>PSSE!B313</f>
        <v>DAKLO1_H1</v>
      </c>
      <c r="C311" s="4">
        <f>PSSE!D313</f>
        <v>6</v>
      </c>
      <c r="D311" s="4">
        <f>PSSE!E313</f>
        <v>7.5</v>
      </c>
      <c r="E311" s="4" t="str">
        <f>PSSE!F313</f>
        <v>TD</v>
      </c>
      <c r="F311" s="4">
        <f>PSSE!G313</f>
        <v>1</v>
      </c>
      <c r="G311" s="4" t="str">
        <f t="shared" si="4"/>
        <v>GEN67.5TD1</v>
      </c>
      <c r="H311" s="4">
        <f>COUNTIF(Data!$G$3:$BA$2935,GEN!$G311)</f>
        <v>1</v>
      </c>
      <c r="I311" s="4" t="str">
        <f>IF($H311=0,"",VLOOKUP($G311,Data!$G$3:$BA$2935,2,FALSE))</f>
        <v>'GENSAL'</v>
      </c>
      <c r="J311" s="4">
        <f>PSSE!C313</f>
        <v>1</v>
      </c>
      <c r="K311" s="4">
        <f>IF($H311=0,"",VLOOKUP($G311,Data!$G$3:$BA$2935,4,FALSE))</f>
        <v>6.6</v>
      </c>
      <c r="L311" s="4">
        <f>IF($H311=0,"",VLOOKUP($G311,Data!$G$3:$BA$2935,5,FALSE))</f>
        <v>0.05</v>
      </c>
      <c r="M311" s="4">
        <f>IF($H311=0,"",VLOOKUP($G311,Data!$G$3:$BA$2935,6,FALSE))</f>
        <v>0.155</v>
      </c>
      <c r="N311" s="4">
        <f>IF($H311=0,"",VLOOKUP($G311,Data!$G$3:$BA$2935,7,FALSE))</f>
        <v>2</v>
      </c>
      <c r="O311" s="4">
        <f>IF($H311=0,"",VLOOKUP($G311,Data!$G$3:$BA$2935,8,FALSE))</f>
        <v>0</v>
      </c>
      <c r="P311" s="4">
        <f>IF($H311=0,"",VLOOKUP($G311,Data!$G$3:$BA$2935,9,FALSE))</f>
        <v>1.1299999999999999</v>
      </c>
      <c r="Q311" s="4">
        <f>IF($H311=0,"",VLOOKUP($G311,Data!$G$3:$BA$2935,10,FALSE))</f>
        <v>0.73399999999999999</v>
      </c>
      <c r="R311" s="4">
        <f>IF($H311=0,"",VLOOKUP($G311,Data!$G$3:$BA$2935,11,FALSE))</f>
        <v>0.26</v>
      </c>
      <c r="S311" s="4">
        <f>IF($H311=0,"",VLOOKUP($G311,Data!$G$3:$BA$2935,12,FALSE))</f>
        <v>0.22600000000000001</v>
      </c>
      <c r="T311" s="4">
        <f>IF($H311=0,"",VLOOKUP($G311,Data!$G$3:$BA$2935,13,FALSE))</f>
        <v>0.104</v>
      </c>
      <c r="U311" s="4">
        <f>IF($H311=0,"",VLOOKUP($G311,Data!$G$3:$BA$2935,14,FALSE))</f>
        <v>0.19400000000000001</v>
      </c>
      <c r="V311" s="4">
        <f>IF($H311=0,"",VLOOKUP($G311,Data!$G$3:$BA$2935,15,FALSE))</f>
        <v>0.68500000000000005</v>
      </c>
      <c r="W311" s="4" t="str">
        <f>IF($H311=0,"",VLOOKUP($G311,Data!$G$3:$BA$2935,16,FALSE))</f>
        <v>/</v>
      </c>
      <c r="X311" s="4" t="str">
        <f>IF($H311=0,"",VLOOKUP($G311,Data!$G$3:$BA$2935,17,FALSE))</f>
        <v>/</v>
      </c>
      <c r="Y311" s="4" t="str">
        <f>IF($H311=0,"",VLOOKUP($G311,Data!$G$3:$BA$2935,18,FALSE))</f>
        <v/>
      </c>
      <c r="Z311" s="4" t="str">
        <f>IF($H311=0,"",VLOOKUP($G311,Data!$G$3:$BA$2935,19,FALSE))</f>
        <v/>
      </c>
      <c r="AA311" s="4" t="str">
        <f>IF($H311=0,"",VLOOKUP($G311,Data!$G$3:$BA$2935,20,FALSE))</f>
        <v/>
      </c>
      <c r="AB311" s="4" t="str">
        <f>IF($H311=0,"",VLOOKUP($G311,Data!$G$3:$BA$2935,21,FALSE))</f>
        <v/>
      </c>
      <c r="AC311" s="4" t="str">
        <f>IF($H311=0,"",VLOOKUP($G311,Data!$G$3:$BA$2935,22,FALSE))</f>
        <v/>
      </c>
      <c r="AD311" s="4" t="str">
        <f>IF($H311=0,"",VLOOKUP($G311,Data!$G$3:$BA$2935,23,FALSE))</f>
        <v/>
      </c>
      <c r="AE311" s="4" t="str">
        <f>IF($H311=0,"",VLOOKUP($G311,Data!$G$3:$BA$2935,24,FALSE))</f>
        <v/>
      </c>
      <c r="AF311" s="4" t="str">
        <f>IF($H311=0,"",VLOOKUP($G311,Data!$G$3:$BA$2935,25,FALSE))</f>
        <v/>
      </c>
      <c r="AG311" s="4" t="str">
        <f>IF($H311=0,"",VLOOKUP($G311,Data!$G$3:$BA$2935,26,FALSE))</f>
        <v/>
      </c>
      <c r="AH311" s="4" t="str">
        <f>IF($H311=0,"",VLOOKUP($G311,Data!$G$3:$BA$2935,27,FALSE))</f>
        <v/>
      </c>
      <c r="AI311" s="4" t="str">
        <f>IF($H311=0,"",VLOOKUP($G311,Data!$G$3:$BA$2935,28,FALSE))</f>
        <v/>
      </c>
      <c r="AJ311" s="4" t="str">
        <f>IF($H311=0,"",VLOOKUP($G311,Data!$G$3:$BA$2935,29,FALSE))</f>
        <v/>
      </c>
      <c r="AK311" s="4" t="str">
        <f>IF($H311=0,"",VLOOKUP($G311,Data!$G$3:$BA$2935,30,FALSE))</f>
        <v/>
      </c>
      <c r="AL311" s="4" t="str">
        <f>IF($H311=0,"",VLOOKUP($G311,Data!$G$3:$BA$2935,31,FALSE))</f>
        <v/>
      </c>
      <c r="AM311" s="4" t="str">
        <f>IF($H311=0,"",VLOOKUP($G311,Data!$G$3:$BA$2935,32,FALSE))</f>
        <v/>
      </c>
      <c r="AN311" s="4" t="str">
        <f>IF($H311=0,"",VLOOKUP($G311,Data!$G$3:$BA$2935,33,FALSE))</f>
        <v/>
      </c>
      <c r="AO311" s="4" t="str">
        <f>IF($H311=0,"",VLOOKUP($G311,Data!$G$3:$BA$2935,34,FALSE))</f>
        <v/>
      </c>
      <c r="AP311" s="4" t="str">
        <f>IF($H311=0,"",VLOOKUP($G311,Data!$G$3:$BA$2935,35,FALSE))</f>
        <v/>
      </c>
      <c r="AQ311" s="4" t="str">
        <f>IF($H311=0,"",VLOOKUP($G311,Data!$G$3:$BA$2935,36,FALSE))</f>
        <v/>
      </c>
      <c r="AR311" s="4" t="str">
        <f>IF($H311=0,"",VLOOKUP($G311,Data!$G$3:$BA$2935,37,FALSE))</f>
        <v/>
      </c>
      <c r="AS311" s="4" t="str">
        <f>IF($H311=0,"",VLOOKUP($G311,Data!$G$3:$BA$2935,38,FALSE))</f>
        <v/>
      </c>
      <c r="AT311" s="4" t="str">
        <f>IF($H311=0,"",VLOOKUP($G311,Data!$G$3:$BA$2935,39,FALSE))</f>
        <v/>
      </c>
    </row>
    <row r="312" spans="1:46" x14ac:dyDescent="0.25">
      <c r="A312" s="4">
        <f>PSSE!A314</f>
        <v>959093</v>
      </c>
      <c r="B312" s="4" t="str">
        <f>PSSE!B314</f>
        <v>DAKLO2_H1</v>
      </c>
      <c r="C312" s="4">
        <f>PSSE!D314</f>
        <v>6</v>
      </c>
      <c r="D312" s="4">
        <f>PSSE!E314</f>
        <v>7.5</v>
      </c>
      <c r="E312" s="4" t="str">
        <f>PSSE!F314</f>
        <v>TD</v>
      </c>
      <c r="F312" s="4">
        <f>PSSE!G314</f>
        <v>1</v>
      </c>
      <c r="G312" s="4" t="str">
        <f t="shared" si="4"/>
        <v>GEN67.5TD1</v>
      </c>
      <c r="H312" s="4">
        <f>COUNTIF(Data!$G$3:$BA$2935,GEN!$G312)</f>
        <v>1</v>
      </c>
      <c r="I312" s="4" t="str">
        <f>IF($H312=0,"",VLOOKUP($G312,Data!$G$3:$BA$2935,2,FALSE))</f>
        <v>'GENSAL'</v>
      </c>
      <c r="J312" s="4">
        <f>PSSE!C314</f>
        <v>1</v>
      </c>
      <c r="K312" s="4">
        <f>IF($H312=0,"",VLOOKUP($G312,Data!$G$3:$BA$2935,4,FALSE))</f>
        <v>6.6</v>
      </c>
      <c r="L312" s="4">
        <f>IF($H312=0,"",VLOOKUP($G312,Data!$G$3:$BA$2935,5,FALSE))</f>
        <v>0.05</v>
      </c>
      <c r="M312" s="4">
        <f>IF($H312=0,"",VLOOKUP($G312,Data!$G$3:$BA$2935,6,FALSE))</f>
        <v>0.155</v>
      </c>
      <c r="N312" s="4">
        <f>IF($H312=0,"",VLOOKUP($G312,Data!$G$3:$BA$2935,7,FALSE))</f>
        <v>2</v>
      </c>
      <c r="O312" s="4">
        <f>IF($H312=0,"",VLOOKUP($G312,Data!$G$3:$BA$2935,8,FALSE))</f>
        <v>0</v>
      </c>
      <c r="P312" s="4">
        <f>IF($H312=0,"",VLOOKUP($G312,Data!$G$3:$BA$2935,9,FALSE))</f>
        <v>1.1299999999999999</v>
      </c>
      <c r="Q312" s="4">
        <f>IF($H312=0,"",VLOOKUP($G312,Data!$G$3:$BA$2935,10,FALSE))</f>
        <v>0.73399999999999999</v>
      </c>
      <c r="R312" s="4">
        <f>IF($H312=0,"",VLOOKUP($G312,Data!$G$3:$BA$2935,11,FALSE))</f>
        <v>0.26</v>
      </c>
      <c r="S312" s="4">
        <f>IF($H312=0,"",VLOOKUP($G312,Data!$G$3:$BA$2935,12,FALSE))</f>
        <v>0.22600000000000001</v>
      </c>
      <c r="T312" s="4">
        <f>IF($H312=0,"",VLOOKUP($G312,Data!$G$3:$BA$2935,13,FALSE))</f>
        <v>0.104</v>
      </c>
      <c r="U312" s="4">
        <f>IF($H312=0,"",VLOOKUP($G312,Data!$G$3:$BA$2935,14,FALSE))</f>
        <v>0.19400000000000001</v>
      </c>
      <c r="V312" s="4">
        <f>IF($H312=0,"",VLOOKUP($G312,Data!$G$3:$BA$2935,15,FALSE))</f>
        <v>0.68500000000000005</v>
      </c>
      <c r="W312" s="4" t="str">
        <f>IF($H312=0,"",VLOOKUP($G312,Data!$G$3:$BA$2935,16,FALSE))</f>
        <v>/</v>
      </c>
      <c r="X312" s="4" t="str">
        <f>IF($H312=0,"",VLOOKUP($G312,Data!$G$3:$BA$2935,17,FALSE))</f>
        <v>/</v>
      </c>
      <c r="Y312" s="4" t="str">
        <f>IF($H312=0,"",VLOOKUP($G312,Data!$G$3:$BA$2935,18,FALSE))</f>
        <v/>
      </c>
      <c r="Z312" s="4" t="str">
        <f>IF($H312=0,"",VLOOKUP($G312,Data!$G$3:$BA$2935,19,FALSE))</f>
        <v/>
      </c>
      <c r="AA312" s="4" t="str">
        <f>IF($H312=0,"",VLOOKUP($G312,Data!$G$3:$BA$2935,20,FALSE))</f>
        <v/>
      </c>
      <c r="AB312" s="4" t="str">
        <f>IF($H312=0,"",VLOOKUP($G312,Data!$G$3:$BA$2935,21,FALSE))</f>
        <v/>
      </c>
      <c r="AC312" s="4" t="str">
        <f>IF($H312=0,"",VLOOKUP($G312,Data!$G$3:$BA$2935,22,FALSE))</f>
        <v/>
      </c>
      <c r="AD312" s="4" t="str">
        <f>IF($H312=0,"",VLOOKUP($G312,Data!$G$3:$BA$2935,23,FALSE))</f>
        <v/>
      </c>
      <c r="AE312" s="4" t="str">
        <f>IF($H312=0,"",VLOOKUP($G312,Data!$G$3:$BA$2935,24,FALSE))</f>
        <v/>
      </c>
      <c r="AF312" s="4" t="str">
        <f>IF($H312=0,"",VLOOKUP($G312,Data!$G$3:$BA$2935,25,FALSE))</f>
        <v/>
      </c>
      <c r="AG312" s="4" t="str">
        <f>IF($H312=0,"",VLOOKUP($G312,Data!$G$3:$BA$2935,26,FALSE))</f>
        <v/>
      </c>
      <c r="AH312" s="4" t="str">
        <f>IF($H312=0,"",VLOOKUP($G312,Data!$G$3:$BA$2935,27,FALSE))</f>
        <v/>
      </c>
      <c r="AI312" s="4" t="str">
        <f>IF($H312=0,"",VLOOKUP($G312,Data!$G$3:$BA$2935,28,FALSE))</f>
        <v/>
      </c>
      <c r="AJ312" s="4" t="str">
        <f>IF($H312=0,"",VLOOKUP($G312,Data!$G$3:$BA$2935,29,FALSE))</f>
        <v/>
      </c>
      <c r="AK312" s="4" t="str">
        <f>IF($H312=0,"",VLOOKUP($G312,Data!$G$3:$BA$2935,30,FALSE))</f>
        <v/>
      </c>
      <c r="AL312" s="4" t="str">
        <f>IF($H312=0,"",VLOOKUP($G312,Data!$G$3:$BA$2935,31,FALSE))</f>
        <v/>
      </c>
      <c r="AM312" s="4" t="str">
        <f>IF($H312=0,"",VLOOKUP($G312,Data!$G$3:$BA$2935,32,FALSE))</f>
        <v/>
      </c>
      <c r="AN312" s="4" t="str">
        <f>IF($H312=0,"",VLOOKUP($G312,Data!$G$3:$BA$2935,33,FALSE))</f>
        <v/>
      </c>
      <c r="AO312" s="4" t="str">
        <f>IF($H312=0,"",VLOOKUP($G312,Data!$G$3:$BA$2935,34,FALSE))</f>
        <v/>
      </c>
      <c r="AP312" s="4" t="str">
        <f>IF($H312=0,"",VLOOKUP($G312,Data!$G$3:$BA$2935,35,FALSE))</f>
        <v/>
      </c>
      <c r="AQ312" s="4" t="str">
        <f>IF($H312=0,"",VLOOKUP($G312,Data!$G$3:$BA$2935,36,FALSE))</f>
        <v/>
      </c>
      <c r="AR312" s="4" t="str">
        <f>IF($H312=0,"",VLOOKUP($G312,Data!$G$3:$BA$2935,37,FALSE))</f>
        <v/>
      </c>
      <c r="AS312" s="4" t="str">
        <f>IF($H312=0,"",VLOOKUP($G312,Data!$G$3:$BA$2935,38,FALSE))</f>
        <v/>
      </c>
      <c r="AT312" s="4" t="str">
        <f>IF($H312=0,"",VLOOKUP($G312,Data!$G$3:$BA$2935,39,FALSE))</f>
        <v/>
      </c>
    </row>
    <row r="313" spans="1:46" x14ac:dyDescent="0.25">
      <c r="A313" s="4">
        <f>PSSE!A315</f>
        <v>959094</v>
      </c>
      <c r="B313" s="4" t="str">
        <f>PSSE!B315</f>
        <v>DAKLO3_H1</v>
      </c>
      <c r="C313" s="4">
        <f>PSSE!D315</f>
        <v>6</v>
      </c>
      <c r="D313" s="4">
        <f>PSSE!E315</f>
        <v>7.5</v>
      </c>
      <c r="E313" s="4" t="str">
        <f>PSSE!F315</f>
        <v>TD</v>
      </c>
      <c r="F313" s="4">
        <f>PSSE!G315</f>
        <v>1</v>
      </c>
      <c r="G313" s="4" t="str">
        <f t="shared" si="4"/>
        <v>GEN67.5TD1</v>
      </c>
      <c r="H313" s="4">
        <f>COUNTIF(Data!$G$3:$BA$2935,GEN!$G313)</f>
        <v>1</v>
      </c>
      <c r="I313" s="4" t="str">
        <f>IF($H313=0,"",VLOOKUP($G313,Data!$G$3:$BA$2935,2,FALSE))</f>
        <v>'GENSAL'</v>
      </c>
      <c r="J313" s="4">
        <f>PSSE!C315</f>
        <v>1</v>
      </c>
      <c r="K313" s="4">
        <f>IF($H313=0,"",VLOOKUP($G313,Data!$G$3:$BA$2935,4,FALSE))</f>
        <v>6.6</v>
      </c>
      <c r="L313" s="4">
        <f>IF($H313=0,"",VLOOKUP($G313,Data!$G$3:$BA$2935,5,FALSE))</f>
        <v>0.05</v>
      </c>
      <c r="M313" s="4">
        <f>IF($H313=0,"",VLOOKUP($G313,Data!$G$3:$BA$2935,6,FALSE))</f>
        <v>0.155</v>
      </c>
      <c r="N313" s="4">
        <f>IF($H313=0,"",VLOOKUP($G313,Data!$G$3:$BA$2935,7,FALSE))</f>
        <v>2</v>
      </c>
      <c r="O313" s="4">
        <f>IF($H313=0,"",VLOOKUP($G313,Data!$G$3:$BA$2935,8,FALSE))</f>
        <v>0</v>
      </c>
      <c r="P313" s="4">
        <f>IF($H313=0,"",VLOOKUP($G313,Data!$G$3:$BA$2935,9,FALSE))</f>
        <v>1.1299999999999999</v>
      </c>
      <c r="Q313" s="4">
        <f>IF($H313=0,"",VLOOKUP($G313,Data!$G$3:$BA$2935,10,FALSE))</f>
        <v>0.73399999999999999</v>
      </c>
      <c r="R313" s="4">
        <f>IF($H313=0,"",VLOOKUP($G313,Data!$G$3:$BA$2935,11,FALSE))</f>
        <v>0.26</v>
      </c>
      <c r="S313" s="4">
        <f>IF($H313=0,"",VLOOKUP($G313,Data!$G$3:$BA$2935,12,FALSE))</f>
        <v>0.22600000000000001</v>
      </c>
      <c r="T313" s="4">
        <f>IF($H313=0,"",VLOOKUP($G313,Data!$G$3:$BA$2935,13,FALSE))</f>
        <v>0.104</v>
      </c>
      <c r="U313" s="4">
        <f>IF($H313=0,"",VLOOKUP($G313,Data!$G$3:$BA$2935,14,FALSE))</f>
        <v>0.19400000000000001</v>
      </c>
      <c r="V313" s="4">
        <f>IF($H313=0,"",VLOOKUP($G313,Data!$G$3:$BA$2935,15,FALSE))</f>
        <v>0.68500000000000005</v>
      </c>
      <c r="W313" s="4" t="str">
        <f>IF($H313=0,"",VLOOKUP($G313,Data!$G$3:$BA$2935,16,FALSE))</f>
        <v>/</v>
      </c>
      <c r="X313" s="4" t="str">
        <f>IF($H313=0,"",VLOOKUP($G313,Data!$G$3:$BA$2935,17,FALSE))</f>
        <v>/</v>
      </c>
      <c r="Y313" s="4" t="str">
        <f>IF($H313=0,"",VLOOKUP($G313,Data!$G$3:$BA$2935,18,FALSE))</f>
        <v/>
      </c>
      <c r="Z313" s="4" t="str">
        <f>IF($H313=0,"",VLOOKUP($G313,Data!$G$3:$BA$2935,19,FALSE))</f>
        <v/>
      </c>
      <c r="AA313" s="4" t="str">
        <f>IF($H313=0,"",VLOOKUP($G313,Data!$G$3:$BA$2935,20,FALSE))</f>
        <v/>
      </c>
      <c r="AB313" s="4" t="str">
        <f>IF($H313=0,"",VLOOKUP($G313,Data!$G$3:$BA$2935,21,FALSE))</f>
        <v/>
      </c>
      <c r="AC313" s="4" t="str">
        <f>IF($H313=0,"",VLOOKUP($G313,Data!$G$3:$BA$2935,22,FALSE))</f>
        <v/>
      </c>
      <c r="AD313" s="4" t="str">
        <f>IF($H313=0,"",VLOOKUP($G313,Data!$G$3:$BA$2935,23,FALSE))</f>
        <v/>
      </c>
      <c r="AE313" s="4" t="str">
        <f>IF($H313=0,"",VLOOKUP($G313,Data!$G$3:$BA$2935,24,FALSE))</f>
        <v/>
      </c>
      <c r="AF313" s="4" t="str">
        <f>IF($H313=0,"",VLOOKUP($G313,Data!$G$3:$BA$2935,25,FALSE))</f>
        <v/>
      </c>
      <c r="AG313" s="4" t="str">
        <f>IF($H313=0,"",VLOOKUP($G313,Data!$G$3:$BA$2935,26,FALSE))</f>
        <v/>
      </c>
      <c r="AH313" s="4" t="str">
        <f>IF($H313=0,"",VLOOKUP($G313,Data!$G$3:$BA$2935,27,FALSE))</f>
        <v/>
      </c>
      <c r="AI313" s="4" t="str">
        <f>IF($H313=0,"",VLOOKUP($G313,Data!$G$3:$BA$2935,28,FALSE))</f>
        <v/>
      </c>
      <c r="AJ313" s="4" t="str">
        <f>IF($H313=0,"",VLOOKUP($G313,Data!$G$3:$BA$2935,29,FALSE))</f>
        <v/>
      </c>
      <c r="AK313" s="4" t="str">
        <f>IF($H313=0,"",VLOOKUP($G313,Data!$G$3:$BA$2935,30,FALSE))</f>
        <v/>
      </c>
      <c r="AL313" s="4" t="str">
        <f>IF($H313=0,"",VLOOKUP($G313,Data!$G$3:$BA$2935,31,FALSE))</f>
        <v/>
      </c>
      <c r="AM313" s="4" t="str">
        <f>IF($H313=0,"",VLOOKUP($G313,Data!$G$3:$BA$2935,32,FALSE))</f>
        <v/>
      </c>
      <c r="AN313" s="4" t="str">
        <f>IF($H313=0,"",VLOOKUP($G313,Data!$G$3:$BA$2935,33,FALSE))</f>
        <v/>
      </c>
      <c r="AO313" s="4" t="str">
        <f>IF($H313=0,"",VLOOKUP($G313,Data!$G$3:$BA$2935,34,FALSE))</f>
        <v/>
      </c>
      <c r="AP313" s="4" t="str">
        <f>IF($H313=0,"",VLOOKUP($G313,Data!$G$3:$BA$2935,35,FALSE))</f>
        <v/>
      </c>
      <c r="AQ313" s="4" t="str">
        <f>IF($H313=0,"",VLOOKUP($G313,Data!$G$3:$BA$2935,36,FALSE))</f>
        <v/>
      </c>
      <c r="AR313" s="4" t="str">
        <f>IF($H313=0,"",VLOOKUP($G313,Data!$G$3:$BA$2935,37,FALSE))</f>
        <v/>
      </c>
      <c r="AS313" s="4" t="str">
        <f>IF($H313=0,"",VLOOKUP($G313,Data!$G$3:$BA$2935,38,FALSE))</f>
        <v/>
      </c>
      <c r="AT313" s="4" t="str">
        <f>IF($H313=0,"",VLOOKUP($G313,Data!$G$3:$BA$2935,39,FALSE))</f>
        <v/>
      </c>
    </row>
    <row r="314" spans="1:46" x14ac:dyDescent="0.25">
      <c r="A314" s="4">
        <f>PSSE!A316</f>
        <v>959101</v>
      </c>
      <c r="B314" s="4" t="str">
        <f>PSSE!B316</f>
        <v>DAKSELO_H1</v>
      </c>
      <c r="C314" s="4">
        <f>PSSE!D316</f>
        <v>10.5</v>
      </c>
      <c r="D314" s="4">
        <f>PSSE!E316</f>
        <v>20</v>
      </c>
      <c r="E314" s="4" t="str">
        <f>PSSE!F316</f>
        <v>TD</v>
      </c>
      <c r="F314" s="4">
        <f>PSSE!G316</f>
        <v>1</v>
      </c>
      <c r="G314" s="4" t="str">
        <f t="shared" si="4"/>
        <v>GEN10.520TD1</v>
      </c>
      <c r="H314" s="4">
        <f>COUNTIF(Data!$G$3:$BA$2935,GEN!$G314)</f>
        <v>1</v>
      </c>
      <c r="I314" s="4" t="str">
        <f>IF($H314=0,"",VLOOKUP($G314,Data!$G$3:$BA$2935,2,FALSE))</f>
        <v>'GENSAL'</v>
      </c>
      <c r="J314" s="4">
        <f>PSSE!C316</f>
        <v>1</v>
      </c>
      <c r="K314" s="4">
        <f>IF($H314=0,"",VLOOKUP($G314,Data!$G$3:$BA$2935,4,FALSE))</f>
        <v>6.6</v>
      </c>
      <c r="L314" s="4">
        <f>IF($H314=0,"",VLOOKUP($G314,Data!$G$3:$BA$2935,5,FALSE))</f>
        <v>0.05</v>
      </c>
      <c r="M314" s="4">
        <f>IF($H314=0,"",VLOOKUP($G314,Data!$G$3:$BA$2935,6,FALSE))</f>
        <v>0.155</v>
      </c>
      <c r="N314" s="4">
        <f>IF($H314=0,"",VLOOKUP($G314,Data!$G$3:$BA$2935,7,FALSE))</f>
        <v>2</v>
      </c>
      <c r="O314" s="4">
        <f>IF($H314=0,"",VLOOKUP($G314,Data!$G$3:$BA$2935,8,FALSE))</f>
        <v>0</v>
      </c>
      <c r="P314" s="4">
        <f>IF($H314=0,"",VLOOKUP($G314,Data!$G$3:$BA$2935,9,FALSE))</f>
        <v>1.1299999999999999</v>
      </c>
      <c r="Q314" s="4">
        <f>IF($H314=0,"",VLOOKUP($G314,Data!$G$3:$BA$2935,10,FALSE))</f>
        <v>0.73399999999999999</v>
      </c>
      <c r="R314" s="4">
        <f>IF($H314=0,"",VLOOKUP($G314,Data!$G$3:$BA$2935,11,FALSE))</f>
        <v>0.26</v>
      </c>
      <c r="S314" s="4">
        <f>IF($H314=0,"",VLOOKUP($G314,Data!$G$3:$BA$2935,12,FALSE))</f>
        <v>0.25600000000000001</v>
      </c>
      <c r="T314" s="4">
        <f>IF($H314=0,"",VLOOKUP($G314,Data!$G$3:$BA$2935,13,FALSE))</f>
        <v>0.104</v>
      </c>
      <c r="U314" s="4">
        <f>IF($H314=0,"",VLOOKUP($G314,Data!$G$3:$BA$2935,14,FALSE))</f>
        <v>0.19400000000000001</v>
      </c>
      <c r="V314" s="4">
        <f>IF($H314=0,"",VLOOKUP($G314,Data!$G$3:$BA$2935,15,FALSE))</f>
        <v>0.68500000000000005</v>
      </c>
      <c r="W314" s="4" t="str">
        <f>IF($H314=0,"",VLOOKUP($G314,Data!$G$3:$BA$2935,16,FALSE))</f>
        <v>/</v>
      </c>
      <c r="X314" s="4" t="str">
        <f>IF($H314=0,"",VLOOKUP($G314,Data!$G$3:$BA$2935,17,FALSE))</f>
        <v>/</v>
      </c>
      <c r="Y314" s="4" t="str">
        <f>IF($H314=0,"",VLOOKUP($G314,Data!$G$3:$BA$2935,18,FALSE))</f>
        <v/>
      </c>
      <c r="Z314" s="4" t="str">
        <f>IF($H314=0,"",VLOOKUP($G314,Data!$G$3:$BA$2935,19,FALSE))</f>
        <v/>
      </c>
      <c r="AA314" s="4" t="str">
        <f>IF($H314=0,"",VLOOKUP($G314,Data!$G$3:$BA$2935,20,FALSE))</f>
        <v/>
      </c>
      <c r="AB314" s="4" t="str">
        <f>IF($H314=0,"",VLOOKUP($G314,Data!$G$3:$BA$2935,21,FALSE))</f>
        <v/>
      </c>
      <c r="AC314" s="4" t="str">
        <f>IF($H314=0,"",VLOOKUP($G314,Data!$G$3:$BA$2935,22,FALSE))</f>
        <v/>
      </c>
      <c r="AD314" s="4" t="str">
        <f>IF($H314=0,"",VLOOKUP($G314,Data!$G$3:$BA$2935,23,FALSE))</f>
        <v/>
      </c>
      <c r="AE314" s="4" t="str">
        <f>IF($H314=0,"",VLOOKUP($G314,Data!$G$3:$BA$2935,24,FALSE))</f>
        <v/>
      </c>
      <c r="AF314" s="4" t="str">
        <f>IF($H314=0,"",VLOOKUP($G314,Data!$G$3:$BA$2935,25,FALSE))</f>
        <v/>
      </c>
      <c r="AG314" s="4" t="str">
        <f>IF($H314=0,"",VLOOKUP($G314,Data!$G$3:$BA$2935,26,FALSE))</f>
        <v/>
      </c>
      <c r="AH314" s="4" t="str">
        <f>IF($H314=0,"",VLOOKUP($G314,Data!$G$3:$BA$2935,27,FALSE))</f>
        <v/>
      </c>
      <c r="AI314" s="4" t="str">
        <f>IF($H314=0,"",VLOOKUP($G314,Data!$G$3:$BA$2935,28,FALSE))</f>
        <v/>
      </c>
      <c r="AJ314" s="4" t="str">
        <f>IF($H314=0,"",VLOOKUP($G314,Data!$G$3:$BA$2935,29,FALSE))</f>
        <v/>
      </c>
      <c r="AK314" s="4" t="str">
        <f>IF($H314=0,"",VLOOKUP($G314,Data!$G$3:$BA$2935,30,FALSE))</f>
        <v/>
      </c>
      <c r="AL314" s="4" t="str">
        <f>IF($H314=0,"",VLOOKUP($G314,Data!$G$3:$BA$2935,31,FALSE))</f>
        <v/>
      </c>
      <c r="AM314" s="4" t="str">
        <f>IF($H314=0,"",VLOOKUP($G314,Data!$G$3:$BA$2935,32,FALSE))</f>
        <v/>
      </c>
      <c r="AN314" s="4" t="str">
        <f>IF($H314=0,"",VLOOKUP($G314,Data!$G$3:$BA$2935,33,FALSE))</f>
        <v/>
      </c>
      <c r="AO314" s="4" t="str">
        <f>IF($H314=0,"",VLOOKUP($G314,Data!$G$3:$BA$2935,34,FALSE))</f>
        <v/>
      </c>
      <c r="AP314" s="4" t="str">
        <f>IF($H314=0,"",VLOOKUP($G314,Data!$G$3:$BA$2935,35,FALSE))</f>
        <v/>
      </c>
      <c r="AQ314" s="4" t="str">
        <f>IF($H314=0,"",VLOOKUP($G314,Data!$G$3:$BA$2935,36,FALSE))</f>
        <v/>
      </c>
      <c r="AR314" s="4" t="str">
        <f>IF($H314=0,"",VLOOKUP($G314,Data!$G$3:$BA$2935,37,FALSE))</f>
        <v/>
      </c>
      <c r="AS314" s="4" t="str">
        <f>IF($H314=0,"",VLOOKUP($G314,Data!$G$3:$BA$2935,38,FALSE))</f>
        <v/>
      </c>
      <c r="AT314" s="4" t="str">
        <f>IF($H314=0,"",VLOOKUP($G314,Data!$G$3:$BA$2935,39,FALSE))</f>
        <v/>
      </c>
    </row>
    <row r="315" spans="1:46" x14ac:dyDescent="0.25">
      <c r="A315" s="4">
        <f>PSSE!A317</f>
        <v>959111</v>
      </c>
      <c r="B315" s="4" t="str">
        <f>PSSE!B317</f>
        <v>SONTRA1_H1</v>
      </c>
      <c r="C315" s="4">
        <f>PSSE!D317</f>
        <v>11</v>
      </c>
      <c r="D315" s="4">
        <f>PSSE!E317</f>
        <v>38.799999999999997</v>
      </c>
      <c r="E315" s="4" t="str">
        <f>PSSE!F317</f>
        <v>TD</v>
      </c>
      <c r="F315" s="4">
        <f>PSSE!G317</f>
        <v>1</v>
      </c>
      <c r="G315" s="4" t="str">
        <f t="shared" si="4"/>
        <v>GEN1138.8TD1</v>
      </c>
      <c r="H315" s="4">
        <f>COUNTIF(Data!$G$3:$BA$2935,GEN!$G315)</f>
        <v>1</v>
      </c>
      <c r="I315" s="4" t="str">
        <f>IF($H315=0,"",VLOOKUP($G315,Data!$G$3:$BA$2935,2,FALSE))</f>
        <v>'GENSAL'</v>
      </c>
      <c r="J315" s="4">
        <f>PSSE!C317</f>
        <v>1</v>
      </c>
      <c r="K315" s="4">
        <f>IF($H315=0,"",VLOOKUP($G315,Data!$G$3:$BA$2935,4,FALSE))</f>
        <v>6.6</v>
      </c>
      <c r="L315" s="4">
        <f>IF($H315=0,"",VLOOKUP($G315,Data!$G$3:$BA$2935,5,FALSE))</f>
        <v>0.05</v>
      </c>
      <c r="M315" s="4">
        <f>IF($H315=0,"",VLOOKUP($G315,Data!$G$3:$BA$2935,6,FALSE))</f>
        <v>0.155</v>
      </c>
      <c r="N315" s="4">
        <f>IF($H315=0,"",VLOOKUP($G315,Data!$G$3:$BA$2935,7,FALSE))</f>
        <v>2</v>
      </c>
      <c r="O315" s="4">
        <f>IF($H315=0,"",VLOOKUP($G315,Data!$G$3:$BA$2935,8,FALSE))</f>
        <v>0</v>
      </c>
      <c r="P315" s="4">
        <f>IF($H315=0,"",VLOOKUP($G315,Data!$G$3:$BA$2935,9,FALSE))</f>
        <v>1.1299999999999999</v>
      </c>
      <c r="Q315" s="4">
        <f>IF($H315=0,"",VLOOKUP($G315,Data!$G$3:$BA$2935,10,FALSE))</f>
        <v>0.73399999999999999</v>
      </c>
      <c r="R315" s="4">
        <f>IF($H315=0,"",VLOOKUP($G315,Data!$G$3:$BA$2935,11,FALSE))</f>
        <v>0.26</v>
      </c>
      <c r="S315" s="4">
        <f>IF($H315=0,"",VLOOKUP($G315,Data!$G$3:$BA$2935,12,FALSE))</f>
        <v>0.14199999999999999</v>
      </c>
      <c r="T315" s="4">
        <f>IF($H315=0,"",VLOOKUP($G315,Data!$G$3:$BA$2935,13,FALSE))</f>
        <v>0.104</v>
      </c>
      <c r="U315" s="4">
        <f>IF($H315=0,"",VLOOKUP($G315,Data!$G$3:$BA$2935,14,FALSE))</f>
        <v>0.19400000000000001</v>
      </c>
      <c r="V315" s="4">
        <f>IF($H315=0,"",VLOOKUP($G315,Data!$G$3:$BA$2935,15,FALSE))</f>
        <v>0.68500000000000005</v>
      </c>
      <c r="W315" s="4" t="str">
        <f>IF($H315=0,"",VLOOKUP($G315,Data!$G$3:$BA$2935,16,FALSE))</f>
        <v>/</v>
      </c>
      <c r="X315" s="4" t="str">
        <f>IF($H315=0,"",VLOOKUP($G315,Data!$G$3:$BA$2935,17,FALSE))</f>
        <v>/</v>
      </c>
      <c r="Y315" s="4" t="str">
        <f>IF($H315=0,"",VLOOKUP($G315,Data!$G$3:$BA$2935,18,FALSE))</f>
        <v/>
      </c>
      <c r="Z315" s="4" t="str">
        <f>IF($H315=0,"",VLOOKUP($G315,Data!$G$3:$BA$2935,19,FALSE))</f>
        <v/>
      </c>
      <c r="AA315" s="4" t="str">
        <f>IF($H315=0,"",VLOOKUP($G315,Data!$G$3:$BA$2935,20,FALSE))</f>
        <v/>
      </c>
      <c r="AB315" s="4" t="str">
        <f>IF($H315=0,"",VLOOKUP($G315,Data!$G$3:$BA$2935,21,FALSE))</f>
        <v/>
      </c>
      <c r="AC315" s="4" t="str">
        <f>IF($H315=0,"",VLOOKUP($G315,Data!$G$3:$BA$2935,22,FALSE))</f>
        <v/>
      </c>
      <c r="AD315" s="4" t="str">
        <f>IF($H315=0,"",VLOOKUP($G315,Data!$G$3:$BA$2935,23,FALSE))</f>
        <v/>
      </c>
      <c r="AE315" s="4" t="str">
        <f>IF($H315=0,"",VLOOKUP($G315,Data!$G$3:$BA$2935,24,FALSE))</f>
        <v/>
      </c>
      <c r="AF315" s="4" t="str">
        <f>IF($H315=0,"",VLOOKUP($G315,Data!$G$3:$BA$2935,25,FALSE))</f>
        <v/>
      </c>
      <c r="AG315" s="4" t="str">
        <f>IF($H315=0,"",VLOOKUP($G315,Data!$G$3:$BA$2935,26,FALSE))</f>
        <v/>
      </c>
      <c r="AH315" s="4" t="str">
        <f>IF($H315=0,"",VLOOKUP($G315,Data!$G$3:$BA$2935,27,FALSE))</f>
        <v/>
      </c>
      <c r="AI315" s="4" t="str">
        <f>IF($H315=0,"",VLOOKUP($G315,Data!$G$3:$BA$2935,28,FALSE))</f>
        <v/>
      </c>
      <c r="AJ315" s="4" t="str">
        <f>IF($H315=0,"",VLOOKUP($G315,Data!$G$3:$BA$2935,29,FALSE))</f>
        <v/>
      </c>
      <c r="AK315" s="4" t="str">
        <f>IF($H315=0,"",VLOOKUP($G315,Data!$G$3:$BA$2935,30,FALSE))</f>
        <v/>
      </c>
      <c r="AL315" s="4" t="str">
        <f>IF($H315=0,"",VLOOKUP($G315,Data!$G$3:$BA$2935,31,FALSE))</f>
        <v/>
      </c>
      <c r="AM315" s="4" t="str">
        <f>IF($H315=0,"",VLOOKUP($G315,Data!$G$3:$BA$2935,32,FALSE))</f>
        <v/>
      </c>
      <c r="AN315" s="4" t="str">
        <f>IF($H315=0,"",VLOOKUP($G315,Data!$G$3:$BA$2935,33,FALSE))</f>
        <v/>
      </c>
      <c r="AO315" s="4" t="str">
        <f>IF($H315=0,"",VLOOKUP($G315,Data!$G$3:$BA$2935,34,FALSE))</f>
        <v/>
      </c>
      <c r="AP315" s="4" t="str">
        <f>IF($H315=0,"",VLOOKUP($G315,Data!$G$3:$BA$2935,35,FALSE))</f>
        <v/>
      </c>
      <c r="AQ315" s="4" t="str">
        <f>IF($H315=0,"",VLOOKUP($G315,Data!$G$3:$BA$2935,36,FALSE))</f>
        <v/>
      </c>
      <c r="AR315" s="4" t="str">
        <f>IF($H315=0,"",VLOOKUP($G315,Data!$G$3:$BA$2935,37,FALSE))</f>
        <v/>
      </c>
      <c r="AS315" s="4" t="str">
        <f>IF($H315=0,"",VLOOKUP($G315,Data!$G$3:$BA$2935,38,FALSE))</f>
        <v/>
      </c>
      <c r="AT315" s="4" t="str">
        <f>IF($H315=0,"",VLOOKUP($G315,Data!$G$3:$BA$2935,39,FALSE))</f>
        <v/>
      </c>
    </row>
    <row r="316" spans="1:46" x14ac:dyDescent="0.25">
      <c r="A316" s="4">
        <f>PSSE!A318</f>
        <v>959121</v>
      </c>
      <c r="B316" s="4" t="str">
        <f>PSSE!B318</f>
        <v>POE-H1</v>
      </c>
      <c r="C316" s="4">
        <f>PSSE!D318</f>
        <v>10.5</v>
      </c>
      <c r="D316" s="4">
        <f>PSSE!E318</f>
        <v>20</v>
      </c>
      <c r="E316" s="4" t="str">
        <f>PSSE!F318</f>
        <v>TD</v>
      </c>
      <c r="F316" s="4">
        <f>PSSE!G318</f>
        <v>1</v>
      </c>
      <c r="G316" s="4" t="str">
        <f t="shared" si="4"/>
        <v>GEN10.520TD1</v>
      </c>
      <c r="H316" s="4">
        <f>COUNTIF(Data!$G$3:$BA$2935,GEN!$G316)</f>
        <v>1</v>
      </c>
      <c r="I316" s="4" t="str">
        <f>IF($H316=0,"",VLOOKUP($G316,Data!$G$3:$BA$2935,2,FALSE))</f>
        <v>'GENSAL'</v>
      </c>
      <c r="J316" s="4">
        <f>PSSE!C318</f>
        <v>1</v>
      </c>
      <c r="K316" s="4">
        <f>IF($H316=0,"",VLOOKUP($G316,Data!$G$3:$BA$2935,4,FALSE))</f>
        <v>6.6</v>
      </c>
      <c r="L316" s="4">
        <f>IF($H316=0,"",VLOOKUP($G316,Data!$G$3:$BA$2935,5,FALSE))</f>
        <v>0.05</v>
      </c>
      <c r="M316" s="4">
        <f>IF($H316=0,"",VLOOKUP($G316,Data!$G$3:$BA$2935,6,FALSE))</f>
        <v>0.155</v>
      </c>
      <c r="N316" s="4">
        <f>IF($H316=0,"",VLOOKUP($G316,Data!$G$3:$BA$2935,7,FALSE))</f>
        <v>2</v>
      </c>
      <c r="O316" s="4">
        <f>IF($H316=0,"",VLOOKUP($G316,Data!$G$3:$BA$2935,8,FALSE))</f>
        <v>0</v>
      </c>
      <c r="P316" s="4">
        <f>IF($H316=0,"",VLOOKUP($G316,Data!$G$3:$BA$2935,9,FALSE))</f>
        <v>1.1299999999999999</v>
      </c>
      <c r="Q316" s="4">
        <f>IF($H316=0,"",VLOOKUP($G316,Data!$G$3:$BA$2935,10,FALSE))</f>
        <v>0.73399999999999999</v>
      </c>
      <c r="R316" s="4">
        <f>IF($H316=0,"",VLOOKUP($G316,Data!$G$3:$BA$2935,11,FALSE))</f>
        <v>0.26</v>
      </c>
      <c r="S316" s="4">
        <f>IF($H316=0,"",VLOOKUP($G316,Data!$G$3:$BA$2935,12,FALSE))</f>
        <v>0.25600000000000001</v>
      </c>
      <c r="T316" s="4">
        <f>IF($H316=0,"",VLOOKUP($G316,Data!$G$3:$BA$2935,13,FALSE))</f>
        <v>0.104</v>
      </c>
      <c r="U316" s="4">
        <f>IF($H316=0,"",VLOOKUP($G316,Data!$G$3:$BA$2935,14,FALSE))</f>
        <v>0.19400000000000001</v>
      </c>
      <c r="V316" s="4">
        <f>IF($H316=0,"",VLOOKUP($G316,Data!$G$3:$BA$2935,15,FALSE))</f>
        <v>0.68500000000000005</v>
      </c>
      <c r="W316" s="4" t="str">
        <f>IF($H316=0,"",VLOOKUP($G316,Data!$G$3:$BA$2935,16,FALSE))</f>
        <v>/</v>
      </c>
      <c r="X316" s="4" t="str">
        <f>IF($H316=0,"",VLOOKUP($G316,Data!$G$3:$BA$2935,17,FALSE))</f>
        <v>/</v>
      </c>
      <c r="Y316" s="4" t="str">
        <f>IF($H316=0,"",VLOOKUP($G316,Data!$G$3:$BA$2935,18,FALSE))</f>
        <v/>
      </c>
      <c r="Z316" s="4" t="str">
        <f>IF($H316=0,"",VLOOKUP($G316,Data!$G$3:$BA$2935,19,FALSE))</f>
        <v/>
      </c>
      <c r="AA316" s="4" t="str">
        <f>IF($H316=0,"",VLOOKUP($G316,Data!$G$3:$BA$2935,20,FALSE))</f>
        <v/>
      </c>
      <c r="AB316" s="4" t="str">
        <f>IF($H316=0,"",VLOOKUP($G316,Data!$G$3:$BA$2935,21,FALSE))</f>
        <v/>
      </c>
      <c r="AC316" s="4" t="str">
        <f>IF($H316=0,"",VLOOKUP($G316,Data!$G$3:$BA$2935,22,FALSE))</f>
        <v/>
      </c>
      <c r="AD316" s="4" t="str">
        <f>IF($H316=0,"",VLOOKUP($G316,Data!$G$3:$BA$2935,23,FALSE))</f>
        <v/>
      </c>
      <c r="AE316" s="4" t="str">
        <f>IF($H316=0,"",VLOOKUP($G316,Data!$G$3:$BA$2935,24,FALSE))</f>
        <v/>
      </c>
      <c r="AF316" s="4" t="str">
        <f>IF($H316=0,"",VLOOKUP($G316,Data!$G$3:$BA$2935,25,FALSE))</f>
        <v/>
      </c>
      <c r="AG316" s="4" t="str">
        <f>IF($H316=0,"",VLOOKUP($G316,Data!$G$3:$BA$2935,26,FALSE))</f>
        <v/>
      </c>
      <c r="AH316" s="4" t="str">
        <f>IF($H316=0,"",VLOOKUP($G316,Data!$G$3:$BA$2935,27,FALSE))</f>
        <v/>
      </c>
      <c r="AI316" s="4" t="str">
        <f>IF($H316=0,"",VLOOKUP($G316,Data!$G$3:$BA$2935,28,FALSE))</f>
        <v/>
      </c>
      <c r="AJ316" s="4" t="str">
        <f>IF($H316=0,"",VLOOKUP($G316,Data!$G$3:$BA$2935,29,FALSE))</f>
        <v/>
      </c>
      <c r="AK316" s="4" t="str">
        <f>IF($H316=0,"",VLOOKUP($G316,Data!$G$3:$BA$2935,30,FALSE))</f>
        <v/>
      </c>
      <c r="AL316" s="4" t="str">
        <f>IF($H316=0,"",VLOOKUP($G316,Data!$G$3:$BA$2935,31,FALSE))</f>
        <v/>
      </c>
      <c r="AM316" s="4" t="str">
        <f>IF($H316=0,"",VLOOKUP($G316,Data!$G$3:$BA$2935,32,FALSE))</f>
        <v/>
      </c>
      <c r="AN316" s="4" t="str">
        <f>IF($H316=0,"",VLOOKUP($G316,Data!$G$3:$BA$2935,33,FALSE))</f>
        <v/>
      </c>
      <c r="AO316" s="4" t="str">
        <f>IF($H316=0,"",VLOOKUP($G316,Data!$G$3:$BA$2935,34,FALSE))</f>
        <v/>
      </c>
      <c r="AP316" s="4" t="str">
        <f>IF($H316=0,"",VLOOKUP($G316,Data!$G$3:$BA$2935,35,FALSE))</f>
        <v/>
      </c>
      <c r="AQ316" s="4" t="str">
        <f>IF($H316=0,"",VLOOKUP($G316,Data!$G$3:$BA$2935,36,FALSE))</f>
        <v/>
      </c>
      <c r="AR316" s="4" t="str">
        <f>IF($H316=0,"",VLOOKUP($G316,Data!$G$3:$BA$2935,37,FALSE))</f>
        <v/>
      </c>
      <c r="AS316" s="4" t="str">
        <f>IF($H316=0,"",VLOOKUP($G316,Data!$G$3:$BA$2935,38,FALSE))</f>
        <v/>
      </c>
      <c r="AT316" s="4" t="str">
        <f>IF($H316=0,"",VLOOKUP($G316,Data!$G$3:$BA$2935,39,FALSE))</f>
        <v/>
      </c>
    </row>
    <row r="317" spans="1:46" x14ac:dyDescent="0.25">
      <c r="A317" s="4">
        <f>PSSE!A319</f>
        <v>959131</v>
      </c>
      <c r="B317" s="4" t="str">
        <f>PSSE!B319</f>
        <v>BOKO_H1</v>
      </c>
      <c r="C317" s="4">
        <f>PSSE!D319</f>
        <v>10.5</v>
      </c>
      <c r="D317" s="4">
        <f>PSSE!E319</f>
        <v>20</v>
      </c>
      <c r="E317" s="4" t="str">
        <f>PSSE!F319</f>
        <v>TD</v>
      </c>
      <c r="F317" s="4">
        <f>PSSE!G319</f>
        <v>1</v>
      </c>
      <c r="G317" s="4" t="str">
        <f t="shared" si="4"/>
        <v>GEN10.520TD1</v>
      </c>
      <c r="H317" s="4">
        <f>COUNTIF(Data!$G$3:$BA$2935,GEN!$G317)</f>
        <v>1</v>
      </c>
      <c r="I317" s="4" t="str">
        <f>IF($H317=0,"",VLOOKUP($G317,Data!$G$3:$BA$2935,2,FALSE))</f>
        <v>'GENSAL'</v>
      </c>
      <c r="J317" s="4">
        <f>PSSE!C319</f>
        <v>1</v>
      </c>
      <c r="K317" s="4">
        <f>IF($H317=0,"",VLOOKUP($G317,Data!$G$3:$BA$2935,4,FALSE))</f>
        <v>6.6</v>
      </c>
      <c r="L317" s="4">
        <f>IF($H317=0,"",VLOOKUP($G317,Data!$G$3:$BA$2935,5,FALSE))</f>
        <v>0.05</v>
      </c>
      <c r="M317" s="4">
        <f>IF($H317=0,"",VLOOKUP($G317,Data!$G$3:$BA$2935,6,FALSE))</f>
        <v>0.155</v>
      </c>
      <c r="N317" s="4">
        <f>IF($H317=0,"",VLOOKUP($G317,Data!$G$3:$BA$2935,7,FALSE))</f>
        <v>2</v>
      </c>
      <c r="O317" s="4">
        <f>IF($H317=0,"",VLOOKUP($G317,Data!$G$3:$BA$2935,8,FALSE))</f>
        <v>0</v>
      </c>
      <c r="P317" s="4">
        <f>IF($H317=0,"",VLOOKUP($G317,Data!$G$3:$BA$2935,9,FALSE))</f>
        <v>1.1299999999999999</v>
      </c>
      <c r="Q317" s="4">
        <f>IF($H317=0,"",VLOOKUP($G317,Data!$G$3:$BA$2935,10,FALSE))</f>
        <v>0.73399999999999999</v>
      </c>
      <c r="R317" s="4">
        <f>IF($H317=0,"",VLOOKUP($G317,Data!$G$3:$BA$2935,11,FALSE))</f>
        <v>0.26</v>
      </c>
      <c r="S317" s="4">
        <f>IF($H317=0,"",VLOOKUP($G317,Data!$G$3:$BA$2935,12,FALSE))</f>
        <v>0.25600000000000001</v>
      </c>
      <c r="T317" s="4">
        <f>IF($H317=0,"",VLOOKUP($G317,Data!$G$3:$BA$2935,13,FALSE))</f>
        <v>0.104</v>
      </c>
      <c r="U317" s="4">
        <f>IF($H317=0,"",VLOOKUP($G317,Data!$G$3:$BA$2935,14,FALSE))</f>
        <v>0.19400000000000001</v>
      </c>
      <c r="V317" s="4">
        <f>IF($H317=0,"",VLOOKUP($G317,Data!$G$3:$BA$2935,15,FALSE))</f>
        <v>0.68500000000000005</v>
      </c>
      <c r="W317" s="4" t="str">
        <f>IF($H317=0,"",VLOOKUP($G317,Data!$G$3:$BA$2935,16,FALSE))</f>
        <v>/</v>
      </c>
      <c r="X317" s="4" t="str">
        <f>IF($H317=0,"",VLOOKUP($G317,Data!$G$3:$BA$2935,17,FALSE))</f>
        <v>/</v>
      </c>
      <c r="Y317" s="4" t="str">
        <f>IF($H317=0,"",VLOOKUP($G317,Data!$G$3:$BA$2935,18,FALSE))</f>
        <v/>
      </c>
      <c r="Z317" s="4" t="str">
        <f>IF($H317=0,"",VLOOKUP($G317,Data!$G$3:$BA$2935,19,FALSE))</f>
        <v/>
      </c>
      <c r="AA317" s="4" t="str">
        <f>IF($H317=0,"",VLOOKUP($G317,Data!$G$3:$BA$2935,20,FALSE))</f>
        <v/>
      </c>
      <c r="AB317" s="4" t="str">
        <f>IF($H317=0,"",VLOOKUP($G317,Data!$G$3:$BA$2935,21,FALSE))</f>
        <v/>
      </c>
      <c r="AC317" s="4" t="str">
        <f>IF($H317=0,"",VLOOKUP($G317,Data!$G$3:$BA$2935,22,FALSE))</f>
        <v/>
      </c>
      <c r="AD317" s="4" t="str">
        <f>IF($H317=0,"",VLOOKUP($G317,Data!$G$3:$BA$2935,23,FALSE))</f>
        <v/>
      </c>
      <c r="AE317" s="4" t="str">
        <f>IF($H317=0,"",VLOOKUP($G317,Data!$G$3:$BA$2935,24,FALSE))</f>
        <v/>
      </c>
      <c r="AF317" s="4" t="str">
        <f>IF($H317=0,"",VLOOKUP($G317,Data!$G$3:$BA$2935,25,FALSE))</f>
        <v/>
      </c>
      <c r="AG317" s="4" t="str">
        <f>IF($H317=0,"",VLOOKUP($G317,Data!$G$3:$BA$2935,26,FALSE))</f>
        <v/>
      </c>
      <c r="AH317" s="4" t="str">
        <f>IF($H317=0,"",VLOOKUP($G317,Data!$G$3:$BA$2935,27,FALSE))</f>
        <v/>
      </c>
      <c r="AI317" s="4" t="str">
        <f>IF($H317=0,"",VLOOKUP($G317,Data!$G$3:$BA$2935,28,FALSE))</f>
        <v/>
      </c>
      <c r="AJ317" s="4" t="str">
        <f>IF($H317=0,"",VLOOKUP($G317,Data!$G$3:$BA$2935,29,FALSE))</f>
        <v/>
      </c>
      <c r="AK317" s="4" t="str">
        <f>IF($H317=0,"",VLOOKUP($G317,Data!$G$3:$BA$2935,30,FALSE))</f>
        <v/>
      </c>
      <c r="AL317" s="4" t="str">
        <f>IF($H317=0,"",VLOOKUP($G317,Data!$G$3:$BA$2935,31,FALSE))</f>
        <v/>
      </c>
      <c r="AM317" s="4" t="str">
        <f>IF($H317=0,"",VLOOKUP($G317,Data!$G$3:$BA$2935,32,FALSE))</f>
        <v/>
      </c>
      <c r="AN317" s="4" t="str">
        <f>IF($H317=0,"",VLOOKUP($G317,Data!$G$3:$BA$2935,33,FALSE))</f>
        <v/>
      </c>
      <c r="AO317" s="4" t="str">
        <f>IF($H317=0,"",VLOOKUP($G317,Data!$G$3:$BA$2935,34,FALSE))</f>
        <v/>
      </c>
      <c r="AP317" s="4" t="str">
        <f>IF($H317=0,"",VLOOKUP($G317,Data!$G$3:$BA$2935,35,FALSE))</f>
        <v/>
      </c>
      <c r="AQ317" s="4" t="str">
        <f>IF($H317=0,"",VLOOKUP($G317,Data!$G$3:$BA$2935,36,FALSE))</f>
        <v/>
      </c>
      <c r="AR317" s="4" t="str">
        <f>IF($H317=0,"",VLOOKUP($G317,Data!$G$3:$BA$2935,37,FALSE))</f>
        <v/>
      </c>
      <c r="AS317" s="4" t="str">
        <f>IF($H317=0,"",VLOOKUP($G317,Data!$G$3:$BA$2935,38,FALSE))</f>
        <v/>
      </c>
      <c r="AT317" s="4" t="str">
        <f>IF($H317=0,"",VLOOKUP($G317,Data!$G$3:$BA$2935,39,FALSE))</f>
        <v/>
      </c>
    </row>
    <row r="318" spans="1:46" x14ac:dyDescent="0.25">
      <c r="A318" s="4">
        <f>PSSE!A320</f>
        <v>959141</v>
      </c>
      <c r="B318" s="4" t="str">
        <f>PSSE!B320</f>
        <v>DAKPSI_H1</v>
      </c>
      <c r="C318" s="4">
        <f>PSSE!D320</f>
        <v>10.5</v>
      </c>
      <c r="D318" s="4">
        <f>PSSE!E320</f>
        <v>20</v>
      </c>
      <c r="E318" s="4" t="str">
        <f>PSSE!F320</f>
        <v>TD</v>
      </c>
      <c r="F318" s="4">
        <f>PSSE!G320</f>
        <v>1</v>
      </c>
      <c r="G318" s="4" t="str">
        <f t="shared" si="4"/>
        <v>GEN10.520TD1</v>
      </c>
      <c r="H318" s="4">
        <f>COUNTIF(Data!$G$3:$BA$2935,GEN!$G318)</f>
        <v>1</v>
      </c>
      <c r="I318" s="4" t="str">
        <f>IF($H318=0,"",VLOOKUP($G318,Data!$G$3:$BA$2935,2,FALSE))</f>
        <v>'GENSAL'</v>
      </c>
      <c r="J318" s="4">
        <f>PSSE!C320</f>
        <v>1</v>
      </c>
      <c r="K318" s="4">
        <f>IF($H318=0,"",VLOOKUP($G318,Data!$G$3:$BA$2935,4,FALSE))</f>
        <v>6.6</v>
      </c>
      <c r="L318" s="4">
        <f>IF($H318=0,"",VLOOKUP($G318,Data!$G$3:$BA$2935,5,FALSE))</f>
        <v>0.05</v>
      </c>
      <c r="M318" s="4">
        <f>IF($H318=0,"",VLOOKUP($G318,Data!$G$3:$BA$2935,6,FALSE))</f>
        <v>0.155</v>
      </c>
      <c r="N318" s="4">
        <f>IF($H318=0,"",VLOOKUP($G318,Data!$G$3:$BA$2935,7,FALSE))</f>
        <v>2</v>
      </c>
      <c r="O318" s="4">
        <f>IF($H318=0,"",VLOOKUP($G318,Data!$G$3:$BA$2935,8,FALSE))</f>
        <v>0</v>
      </c>
      <c r="P318" s="4">
        <f>IF($H318=0,"",VLOOKUP($G318,Data!$G$3:$BA$2935,9,FALSE))</f>
        <v>1.1299999999999999</v>
      </c>
      <c r="Q318" s="4">
        <f>IF($H318=0,"",VLOOKUP($G318,Data!$G$3:$BA$2935,10,FALSE))</f>
        <v>0.73399999999999999</v>
      </c>
      <c r="R318" s="4">
        <f>IF($H318=0,"",VLOOKUP($G318,Data!$G$3:$BA$2935,11,FALSE))</f>
        <v>0.26</v>
      </c>
      <c r="S318" s="4">
        <f>IF($H318=0,"",VLOOKUP($G318,Data!$G$3:$BA$2935,12,FALSE))</f>
        <v>0.25600000000000001</v>
      </c>
      <c r="T318" s="4">
        <f>IF($H318=0,"",VLOOKUP($G318,Data!$G$3:$BA$2935,13,FALSE))</f>
        <v>0.104</v>
      </c>
      <c r="U318" s="4">
        <f>IF($H318=0,"",VLOOKUP($G318,Data!$G$3:$BA$2935,14,FALSE))</f>
        <v>0.19400000000000001</v>
      </c>
      <c r="V318" s="4">
        <f>IF($H318=0,"",VLOOKUP($G318,Data!$G$3:$BA$2935,15,FALSE))</f>
        <v>0.68500000000000005</v>
      </c>
      <c r="W318" s="4" t="str">
        <f>IF($H318=0,"",VLOOKUP($G318,Data!$G$3:$BA$2935,16,FALSE))</f>
        <v>/</v>
      </c>
      <c r="X318" s="4" t="str">
        <f>IF($H318=0,"",VLOOKUP($G318,Data!$G$3:$BA$2935,17,FALSE))</f>
        <v>/</v>
      </c>
      <c r="Y318" s="4" t="str">
        <f>IF($H318=0,"",VLOOKUP($G318,Data!$G$3:$BA$2935,18,FALSE))</f>
        <v/>
      </c>
      <c r="Z318" s="4" t="str">
        <f>IF($H318=0,"",VLOOKUP($G318,Data!$G$3:$BA$2935,19,FALSE))</f>
        <v/>
      </c>
      <c r="AA318" s="4" t="str">
        <f>IF($H318=0,"",VLOOKUP($G318,Data!$G$3:$BA$2935,20,FALSE))</f>
        <v/>
      </c>
      <c r="AB318" s="4" t="str">
        <f>IF($H318=0,"",VLOOKUP($G318,Data!$G$3:$BA$2935,21,FALSE))</f>
        <v/>
      </c>
      <c r="AC318" s="4" t="str">
        <f>IF($H318=0,"",VLOOKUP($G318,Data!$G$3:$BA$2935,22,FALSE))</f>
        <v/>
      </c>
      <c r="AD318" s="4" t="str">
        <f>IF($H318=0,"",VLOOKUP($G318,Data!$G$3:$BA$2935,23,FALSE))</f>
        <v/>
      </c>
      <c r="AE318" s="4" t="str">
        <f>IF($H318=0,"",VLOOKUP($G318,Data!$G$3:$BA$2935,24,FALSE))</f>
        <v/>
      </c>
      <c r="AF318" s="4" t="str">
        <f>IF($H318=0,"",VLOOKUP($G318,Data!$G$3:$BA$2935,25,FALSE))</f>
        <v/>
      </c>
      <c r="AG318" s="4" t="str">
        <f>IF($H318=0,"",VLOOKUP($G318,Data!$G$3:$BA$2935,26,FALSE))</f>
        <v/>
      </c>
      <c r="AH318" s="4" t="str">
        <f>IF($H318=0,"",VLOOKUP($G318,Data!$G$3:$BA$2935,27,FALSE))</f>
        <v/>
      </c>
      <c r="AI318" s="4" t="str">
        <f>IF($H318=0,"",VLOOKUP($G318,Data!$G$3:$BA$2935,28,FALSE))</f>
        <v/>
      </c>
      <c r="AJ318" s="4" t="str">
        <f>IF($H318=0,"",VLOOKUP($G318,Data!$G$3:$BA$2935,29,FALSE))</f>
        <v/>
      </c>
      <c r="AK318" s="4" t="str">
        <f>IF($H318=0,"",VLOOKUP($G318,Data!$G$3:$BA$2935,30,FALSE))</f>
        <v/>
      </c>
      <c r="AL318" s="4" t="str">
        <f>IF($H318=0,"",VLOOKUP($G318,Data!$G$3:$BA$2935,31,FALSE))</f>
        <v/>
      </c>
      <c r="AM318" s="4" t="str">
        <f>IF($H318=0,"",VLOOKUP($G318,Data!$G$3:$BA$2935,32,FALSE))</f>
        <v/>
      </c>
      <c r="AN318" s="4" t="str">
        <f>IF($H318=0,"",VLOOKUP($G318,Data!$G$3:$BA$2935,33,FALSE))</f>
        <v/>
      </c>
      <c r="AO318" s="4" t="str">
        <f>IF($H318=0,"",VLOOKUP($G318,Data!$G$3:$BA$2935,34,FALSE))</f>
        <v/>
      </c>
      <c r="AP318" s="4" t="str">
        <f>IF($H318=0,"",VLOOKUP($G318,Data!$G$3:$BA$2935,35,FALSE))</f>
        <v/>
      </c>
      <c r="AQ318" s="4" t="str">
        <f>IF($H318=0,"",VLOOKUP($G318,Data!$G$3:$BA$2935,36,FALSE))</f>
        <v/>
      </c>
      <c r="AR318" s="4" t="str">
        <f>IF($H318=0,"",VLOOKUP($G318,Data!$G$3:$BA$2935,37,FALSE))</f>
        <v/>
      </c>
      <c r="AS318" s="4" t="str">
        <f>IF($H318=0,"",VLOOKUP($G318,Data!$G$3:$BA$2935,38,FALSE))</f>
        <v/>
      </c>
      <c r="AT318" s="4" t="str">
        <f>IF($H318=0,"",VLOOKUP($G318,Data!$G$3:$BA$2935,39,FALSE))</f>
        <v/>
      </c>
    </row>
    <row r="319" spans="1:46" x14ac:dyDescent="0.25">
      <c r="A319" s="4">
        <f>PSSE!A321</f>
        <v>959142</v>
      </c>
      <c r="B319" s="4" t="str">
        <f>PSSE!B321</f>
        <v>DAKPSI5_H1</v>
      </c>
      <c r="C319" s="4">
        <f>PSSE!D321</f>
        <v>10.5</v>
      </c>
      <c r="D319" s="4">
        <f>PSSE!E321</f>
        <v>20</v>
      </c>
      <c r="E319" s="4" t="str">
        <f>PSSE!F321</f>
        <v>TD</v>
      </c>
      <c r="F319" s="4">
        <f>PSSE!G321</f>
        <v>1</v>
      </c>
      <c r="G319" s="4" t="str">
        <f t="shared" si="4"/>
        <v>GEN10.520TD1</v>
      </c>
      <c r="H319" s="4">
        <f>COUNTIF(Data!$G$3:$BA$2935,GEN!$G319)</f>
        <v>1</v>
      </c>
      <c r="I319" s="4" t="str">
        <f>IF($H319=0,"",VLOOKUP($G319,Data!$G$3:$BA$2935,2,FALSE))</f>
        <v>'GENSAL'</v>
      </c>
      <c r="J319" s="4">
        <f>PSSE!C321</f>
        <v>1</v>
      </c>
      <c r="K319" s="4">
        <f>IF($H319=0,"",VLOOKUP($G319,Data!$G$3:$BA$2935,4,FALSE))</f>
        <v>6.6</v>
      </c>
      <c r="L319" s="4">
        <f>IF($H319=0,"",VLOOKUP($G319,Data!$G$3:$BA$2935,5,FALSE))</f>
        <v>0.05</v>
      </c>
      <c r="M319" s="4">
        <f>IF($H319=0,"",VLOOKUP($G319,Data!$G$3:$BA$2935,6,FALSE))</f>
        <v>0.155</v>
      </c>
      <c r="N319" s="4">
        <f>IF($H319=0,"",VLOOKUP($G319,Data!$G$3:$BA$2935,7,FALSE))</f>
        <v>2</v>
      </c>
      <c r="O319" s="4">
        <f>IF($H319=0,"",VLOOKUP($G319,Data!$G$3:$BA$2935,8,FALSE))</f>
        <v>0</v>
      </c>
      <c r="P319" s="4">
        <f>IF($H319=0,"",VLOOKUP($G319,Data!$G$3:$BA$2935,9,FALSE))</f>
        <v>1.1299999999999999</v>
      </c>
      <c r="Q319" s="4">
        <f>IF($H319=0,"",VLOOKUP($G319,Data!$G$3:$BA$2935,10,FALSE))</f>
        <v>0.73399999999999999</v>
      </c>
      <c r="R319" s="4">
        <f>IF($H319=0,"",VLOOKUP($G319,Data!$G$3:$BA$2935,11,FALSE))</f>
        <v>0.26</v>
      </c>
      <c r="S319" s="4">
        <f>IF($H319=0,"",VLOOKUP($G319,Data!$G$3:$BA$2935,12,FALSE))</f>
        <v>0.25600000000000001</v>
      </c>
      <c r="T319" s="4">
        <f>IF($H319=0,"",VLOOKUP($G319,Data!$G$3:$BA$2935,13,FALSE))</f>
        <v>0.104</v>
      </c>
      <c r="U319" s="4">
        <f>IF($H319=0,"",VLOOKUP($G319,Data!$G$3:$BA$2935,14,FALSE))</f>
        <v>0.19400000000000001</v>
      </c>
      <c r="V319" s="4">
        <f>IF($H319=0,"",VLOOKUP($G319,Data!$G$3:$BA$2935,15,FALSE))</f>
        <v>0.68500000000000005</v>
      </c>
      <c r="W319" s="4" t="str">
        <f>IF($H319=0,"",VLOOKUP($G319,Data!$G$3:$BA$2935,16,FALSE))</f>
        <v>/</v>
      </c>
      <c r="X319" s="4" t="str">
        <f>IF($H319=0,"",VLOOKUP($G319,Data!$G$3:$BA$2935,17,FALSE))</f>
        <v>/</v>
      </c>
      <c r="Y319" s="4" t="str">
        <f>IF($H319=0,"",VLOOKUP($G319,Data!$G$3:$BA$2935,18,FALSE))</f>
        <v/>
      </c>
      <c r="Z319" s="4" t="str">
        <f>IF($H319=0,"",VLOOKUP($G319,Data!$G$3:$BA$2935,19,FALSE))</f>
        <v/>
      </c>
      <c r="AA319" s="4" t="str">
        <f>IF($H319=0,"",VLOOKUP($G319,Data!$G$3:$BA$2935,20,FALSE))</f>
        <v/>
      </c>
      <c r="AB319" s="4" t="str">
        <f>IF($H319=0,"",VLOOKUP($G319,Data!$G$3:$BA$2935,21,FALSE))</f>
        <v/>
      </c>
      <c r="AC319" s="4" t="str">
        <f>IF($H319=0,"",VLOOKUP($G319,Data!$G$3:$BA$2935,22,FALSE))</f>
        <v/>
      </c>
      <c r="AD319" s="4" t="str">
        <f>IF($H319=0,"",VLOOKUP($G319,Data!$G$3:$BA$2935,23,FALSE))</f>
        <v/>
      </c>
      <c r="AE319" s="4" t="str">
        <f>IF($H319=0,"",VLOOKUP($G319,Data!$G$3:$BA$2935,24,FALSE))</f>
        <v/>
      </c>
      <c r="AF319" s="4" t="str">
        <f>IF($H319=0,"",VLOOKUP($G319,Data!$G$3:$BA$2935,25,FALSE))</f>
        <v/>
      </c>
      <c r="AG319" s="4" t="str">
        <f>IF($H319=0,"",VLOOKUP($G319,Data!$G$3:$BA$2935,26,FALSE))</f>
        <v/>
      </c>
      <c r="AH319" s="4" t="str">
        <f>IF($H319=0,"",VLOOKUP($G319,Data!$G$3:$BA$2935,27,FALSE))</f>
        <v/>
      </c>
      <c r="AI319" s="4" t="str">
        <f>IF($H319=0,"",VLOOKUP($G319,Data!$G$3:$BA$2935,28,FALSE))</f>
        <v/>
      </c>
      <c r="AJ319" s="4" t="str">
        <f>IF($H319=0,"",VLOOKUP($G319,Data!$G$3:$BA$2935,29,FALSE))</f>
        <v/>
      </c>
      <c r="AK319" s="4" t="str">
        <f>IF($H319=0,"",VLOOKUP($G319,Data!$G$3:$BA$2935,30,FALSE))</f>
        <v/>
      </c>
      <c r="AL319" s="4" t="str">
        <f>IF($H319=0,"",VLOOKUP($G319,Data!$G$3:$BA$2935,31,FALSE))</f>
        <v/>
      </c>
      <c r="AM319" s="4" t="str">
        <f>IF($H319=0,"",VLOOKUP($G319,Data!$G$3:$BA$2935,32,FALSE))</f>
        <v/>
      </c>
      <c r="AN319" s="4" t="str">
        <f>IF($H319=0,"",VLOOKUP($G319,Data!$G$3:$BA$2935,33,FALSE))</f>
        <v/>
      </c>
      <c r="AO319" s="4" t="str">
        <f>IF($H319=0,"",VLOOKUP($G319,Data!$G$3:$BA$2935,34,FALSE))</f>
        <v/>
      </c>
      <c r="AP319" s="4" t="str">
        <f>IF($H319=0,"",VLOOKUP($G319,Data!$G$3:$BA$2935,35,FALSE))</f>
        <v/>
      </c>
      <c r="AQ319" s="4" t="str">
        <f>IF($H319=0,"",VLOOKUP($G319,Data!$G$3:$BA$2935,36,FALSE))</f>
        <v/>
      </c>
      <c r="AR319" s="4" t="str">
        <f>IF($H319=0,"",VLOOKUP($G319,Data!$G$3:$BA$2935,37,FALSE))</f>
        <v/>
      </c>
      <c r="AS319" s="4" t="str">
        <f>IF($H319=0,"",VLOOKUP($G319,Data!$G$3:$BA$2935,38,FALSE))</f>
        <v/>
      </c>
      <c r="AT319" s="4" t="str">
        <f>IF($H319=0,"",VLOOKUP($G319,Data!$G$3:$BA$2935,39,FALSE))</f>
        <v/>
      </c>
    </row>
    <row r="320" spans="1:46" x14ac:dyDescent="0.25">
      <c r="A320" s="4">
        <f>PSSE!A322</f>
        <v>959151</v>
      </c>
      <c r="B320" s="4" t="str">
        <f>PSSE!B322</f>
        <v>DAKPSI1_H1</v>
      </c>
      <c r="C320" s="4">
        <f>PSSE!D322</f>
        <v>6</v>
      </c>
      <c r="D320" s="4">
        <f>PSSE!E322</f>
        <v>7.5</v>
      </c>
      <c r="E320" s="4" t="str">
        <f>PSSE!F322</f>
        <v>TD</v>
      </c>
      <c r="F320" s="4">
        <f>PSSE!G322</f>
        <v>1</v>
      </c>
      <c r="G320" s="4" t="str">
        <f t="shared" si="4"/>
        <v>GEN67.5TD1</v>
      </c>
      <c r="H320" s="4">
        <f>COUNTIF(Data!$G$3:$BA$2935,GEN!$G320)</f>
        <v>1</v>
      </c>
      <c r="I320" s="4" t="str">
        <f>IF($H320=0,"",VLOOKUP($G320,Data!$G$3:$BA$2935,2,FALSE))</f>
        <v>'GENSAL'</v>
      </c>
      <c r="J320" s="4">
        <f>PSSE!C322</f>
        <v>1</v>
      </c>
      <c r="K320" s="4">
        <f>IF($H320=0,"",VLOOKUP($G320,Data!$G$3:$BA$2935,4,FALSE))</f>
        <v>6.6</v>
      </c>
      <c r="L320" s="4">
        <f>IF($H320=0,"",VLOOKUP($G320,Data!$G$3:$BA$2935,5,FALSE))</f>
        <v>0.05</v>
      </c>
      <c r="M320" s="4">
        <f>IF($H320=0,"",VLOOKUP($G320,Data!$G$3:$BA$2935,6,FALSE))</f>
        <v>0.155</v>
      </c>
      <c r="N320" s="4">
        <f>IF($H320=0,"",VLOOKUP($G320,Data!$G$3:$BA$2935,7,FALSE))</f>
        <v>2</v>
      </c>
      <c r="O320" s="4">
        <f>IF($H320=0,"",VLOOKUP($G320,Data!$G$3:$BA$2935,8,FALSE))</f>
        <v>0</v>
      </c>
      <c r="P320" s="4">
        <f>IF($H320=0,"",VLOOKUP($G320,Data!$G$3:$BA$2935,9,FALSE))</f>
        <v>1.1299999999999999</v>
      </c>
      <c r="Q320" s="4">
        <f>IF($H320=0,"",VLOOKUP($G320,Data!$G$3:$BA$2935,10,FALSE))</f>
        <v>0.73399999999999999</v>
      </c>
      <c r="R320" s="4">
        <f>IF($H320=0,"",VLOOKUP($G320,Data!$G$3:$BA$2935,11,FALSE))</f>
        <v>0.26</v>
      </c>
      <c r="S320" s="4">
        <f>IF($H320=0,"",VLOOKUP($G320,Data!$G$3:$BA$2935,12,FALSE))</f>
        <v>0.22600000000000001</v>
      </c>
      <c r="T320" s="4">
        <f>IF($H320=0,"",VLOOKUP($G320,Data!$G$3:$BA$2935,13,FALSE))</f>
        <v>0.104</v>
      </c>
      <c r="U320" s="4">
        <f>IF($H320=0,"",VLOOKUP($G320,Data!$G$3:$BA$2935,14,FALSE))</f>
        <v>0.19400000000000001</v>
      </c>
      <c r="V320" s="4">
        <f>IF($H320=0,"",VLOOKUP($G320,Data!$G$3:$BA$2935,15,FALSE))</f>
        <v>0.68500000000000005</v>
      </c>
      <c r="W320" s="4" t="str">
        <f>IF($H320=0,"",VLOOKUP($G320,Data!$G$3:$BA$2935,16,FALSE))</f>
        <v>/</v>
      </c>
      <c r="X320" s="4" t="str">
        <f>IF($H320=0,"",VLOOKUP($G320,Data!$G$3:$BA$2935,17,FALSE))</f>
        <v>/</v>
      </c>
      <c r="Y320" s="4" t="str">
        <f>IF($H320=0,"",VLOOKUP($G320,Data!$G$3:$BA$2935,18,FALSE))</f>
        <v/>
      </c>
      <c r="Z320" s="4" t="str">
        <f>IF($H320=0,"",VLOOKUP($G320,Data!$G$3:$BA$2935,19,FALSE))</f>
        <v/>
      </c>
      <c r="AA320" s="4" t="str">
        <f>IF($H320=0,"",VLOOKUP($G320,Data!$G$3:$BA$2935,20,FALSE))</f>
        <v/>
      </c>
      <c r="AB320" s="4" t="str">
        <f>IF($H320=0,"",VLOOKUP($G320,Data!$G$3:$BA$2935,21,FALSE))</f>
        <v/>
      </c>
      <c r="AC320" s="4" t="str">
        <f>IF($H320=0,"",VLOOKUP($G320,Data!$G$3:$BA$2935,22,FALSE))</f>
        <v/>
      </c>
      <c r="AD320" s="4" t="str">
        <f>IF($H320=0,"",VLOOKUP($G320,Data!$G$3:$BA$2935,23,FALSE))</f>
        <v/>
      </c>
      <c r="AE320" s="4" t="str">
        <f>IF($H320=0,"",VLOOKUP($G320,Data!$G$3:$BA$2935,24,FALSE))</f>
        <v/>
      </c>
      <c r="AF320" s="4" t="str">
        <f>IF($H320=0,"",VLOOKUP($G320,Data!$G$3:$BA$2935,25,FALSE))</f>
        <v/>
      </c>
      <c r="AG320" s="4" t="str">
        <f>IF($H320=0,"",VLOOKUP($G320,Data!$G$3:$BA$2935,26,FALSE))</f>
        <v/>
      </c>
      <c r="AH320" s="4" t="str">
        <f>IF($H320=0,"",VLOOKUP($G320,Data!$G$3:$BA$2935,27,FALSE))</f>
        <v/>
      </c>
      <c r="AI320" s="4" t="str">
        <f>IF($H320=0,"",VLOOKUP($G320,Data!$G$3:$BA$2935,28,FALSE))</f>
        <v/>
      </c>
      <c r="AJ320" s="4" t="str">
        <f>IF($H320=0,"",VLOOKUP($G320,Data!$G$3:$BA$2935,29,FALSE))</f>
        <v/>
      </c>
      <c r="AK320" s="4" t="str">
        <f>IF($H320=0,"",VLOOKUP($G320,Data!$G$3:$BA$2935,30,FALSE))</f>
        <v/>
      </c>
      <c r="AL320" s="4" t="str">
        <f>IF($H320=0,"",VLOOKUP($G320,Data!$G$3:$BA$2935,31,FALSE))</f>
        <v/>
      </c>
      <c r="AM320" s="4" t="str">
        <f>IF($H320=0,"",VLOOKUP($G320,Data!$G$3:$BA$2935,32,FALSE))</f>
        <v/>
      </c>
      <c r="AN320" s="4" t="str">
        <f>IF($H320=0,"",VLOOKUP($G320,Data!$G$3:$BA$2935,33,FALSE))</f>
        <v/>
      </c>
      <c r="AO320" s="4" t="str">
        <f>IF($H320=0,"",VLOOKUP($G320,Data!$G$3:$BA$2935,34,FALSE))</f>
        <v/>
      </c>
      <c r="AP320" s="4" t="str">
        <f>IF($H320=0,"",VLOOKUP($G320,Data!$G$3:$BA$2935,35,FALSE))</f>
        <v/>
      </c>
      <c r="AQ320" s="4" t="str">
        <f>IF($H320=0,"",VLOOKUP($G320,Data!$G$3:$BA$2935,36,FALSE))</f>
        <v/>
      </c>
      <c r="AR320" s="4" t="str">
        <f>IF($H320=0,"",VLOOKUP($G320,Data!$G$3:$BA$2935,37,FALSE))</f>
        <v/>
      </c>
      <c r="AS320" s="4" t="str">
        <f>IF($H320=0,"",VLOOKUP($G320,Data!$G$3:$BA$2935,38,FALSE))</f>
        <v/>
      </c>
      <c r="AT320" s="4" t="str">
        <f>IF($H320=0,"",VLOOKUP($G320,Data!$G$3:$BA$2935,39,FALSE))</f>
        <v/>
      </c>
    </row>
    <row r="321" spans="1:46" x14ac:dyDescent="0.25">
      <c r="A321" s="4">
        <f>PSSE!A323</f>
        <v>959152</v>
      </c>
      <c r="B321" s="4" t="str">
        <f>PSSE!B323</f>
        <v>DAKPSI2_H1</v>
      </c>
      <c r="C321" s="4">
        <f>PSSE!D323</f>
        <v>6</v>
      </c>
      <c r="D321" s="4">
        <f>PSSE!E323</f>
        <v>7.5</v>
      </c>
      <c r="E321" s="4" t="str">
        <f>PSSE!F323</f>
        <v>TD</v>
      </c>
      <c r="F321" s="4">
        <f>PSSE!G323</f>
        <v>1</v>
      </c>
      <c r="G321" s="4" t="str">
        <f t="shared" si="4"/>
        <v>GEN67.5TD1</v>
      </c>
      <c r="H321" s="4">
        <f>COUNTIF(Data!$G$3:$BA$2935,GEN!$G321)</f>
        <v>1</v>
      </c>
      <c r="I321" s="4" t="str">
        <f>IF($H321=0,"",VLOOKUP($G321,Data!$G$3:$BA$2935,2,FALSE))</f>
        <v>'GENSAL'</v>
      </c>
      <c r="J321" s="4">
        <f>PSSE!C323</f>
        <v>1</v>
      </c>
      <c r="K321" s="4">
        <f>IF($H321=0,"",VLOOKUP($G321,Data!$G$3:$BA$2935,4,FALSE))</f>
        <v>6.6</v>
      </c>
      <c r="L321" s="4">
        <f>IF($H321=0,"",VLOOKUP($G321,Data!$G$3:$BA$2935,5,FALSE))</f>
        <v>0.05</v>
      </c>
      <c r="M321" s="4">
        <f>IF($H321=0,"",VLOOKUP($G321,Data!$G$3:$BA$2935,6,FALSE))</f>
        <v>0.155</v>
      </c>
      <c r="N321" s="4">
        <f>IF($H321=0,"",VLOOKUP($G321,Data!$G$3:$BA$2935,7,FALSE))</f>
        <v>2</v>
      </c>
      <c r="O321" s="4">
        <f>IF($H321=0,"",VLOOKUP($G321,Data!$G$3:$BA$2935,8,FALSE))</f>
        <v>0</v>
      </c>
      <c r="P321" s="4">
        <f>IF($H321=0,"",VLOOKUP($G321,Data!$G$3:$BA$2935,9,FALSE))</f>
        <v>1.1299999999999999</v>
      </c>
      <c r="Q321" s="4">
        <f>IF($H321=0,"",VLOOKUP($G321,Data!$G$3:$BA$2935,10,FALSE))</f>
        <v>0.73399999999999999</v>
      </c>
      <c r="R321" s="4">
        <f>IF($H321=0,"",VLOOKUP($G321,Data!$G$3:$BA$2935,11,FALSE))</f>
        <v>0.26</v>
      </c>
      <c r="S321" s="4">
        <f>IF($H321=0,"",VLOOKUP($G321,Data!$G$3:$BA$2935,12,FALSE))</f>
        <v>0.22600000000000001</v>
      </c>
      <c r="T321" s="4">
        <f>IF($H321=0,"",VLOOKUP($G321,Data!$G$3:$BA$2935,13,FALSE))</f>
        <v>0.104</v>
      </c>
      <c r="U321" s="4">
        <f>IF($H321=0,"",VLOOKUP($G321,Data!$G$3:$BA$2935,14,FALSE))</f>
        <v>0.19400000000000001</v>
      </c>
      <c r="V321" s="4">
        <f>IF($H321=0,"",VLOOKUP($G321,Data!$G$3:$BA$2935,15,FALSE))</f>
        <v>0.68500000000000005</v>
      </c>
      <c r="W321" s="4" t="str">
        <f>IF($H321=0,"",VLOOKUP($G321,Data!$G$3:$BA$2935,16,FALSE))</f>
        <v>/</v>
      </c>
      <c r="X321" s="4" t="str">
        <f>IF($H321=0,"",VLOOKUP($G321,Data!$G$3:$BA$2935,17,FALSE))</f>
        <v>/</v>
      </c>
      <c r="Y321" s="4" t="str">
        <f>IF($H321=0,"",VLOOKUP($G321,Data!$G$3:$BA$2935,18,FALSE))</f>
        <v/>
      </c>
      <c r="Z321" s="4" t="str">
        <f>IF($H321=0,"",VLOOKUP($G321,Data!$G$3:$BA$2935,19,FALSE))</f>
        <v/>
      </c>
      <c r="AA321" s="4" t="str">
        <f>IF($H321=0,"",VLOOKUP($G321,Data!$G$3:$BA$2935,20,FALSE))</f>
        <v/>
      </c>
      <c r="AB321" s="4" t="str">
        <f>IF($H321=0,"",VLOOKUP($G321,Data!$G$3:$BA$2935,21,FALSE))</f>
        <v/>
      </c>
      <c r="AC321" s="4" t="str">
        <f>IF($H321=0,"",VLOOKUP($G321,Data!$G$3:$BA$2935,22,FALSE))</f>
        <v/>
      </c>
      <c r="AD321" s="4" t="str">
        <f>IF($H321=0,"",VLOOKUP($G321,Data!$G$3:$BA$2935,23,FALSE))</f>
        <v/>
      </c>
      <c r="AE321" s="4" t="str">
        <f>IF($H321=0,"",VLOOKUP($G321,Data!$G$3:$BA$2935,24,FALSE))</f>
        <v/>
      </c>
      <c r="AF321" s="4" t="str">
        <f>IF($H321=0,"",VLOOKUP($G321,Data!$G$3:$BA$2935,25,FALSE))</f>
        <v/>
      </c>
      <c r="AG321" s="4" t="str">
        <f>IF($H321=0,"",VLOOKUP($G321,Data!$G$3:$BA$2935,26,FALSE))</f>
        <v/>
      </c>
      <c r="AH321" s="4" t="str">
        <f>IF($H321=0,"",VLOOKUP($G321,Data!$G$3:$BA$2935,27,FALSE))</f>
        <v/>
      </c>
      <c r="AI321" s="4" t="str">
        <f>IF($H321=0,"",VLOOKUP($G321,Data!$G$3:$BA$2935,28,FALSE))</f>
        <v/>
      </c>
      <c r="AJ321" s="4" t="str">
        <f>IF($H321=0,"",VLOOKUP($G321,Data!$G$3:$BA$2935,29,FALSE))</f>
        <v/>
      </c>
      <c r="AK321" s="4" t="str">
        <f>IF($H321=0,"",VLOOKUP($G321,Data!$G$3:$BA$2935,30,FALSE))</f>
        <v/>
      </c>
      <c r="AL321" s="4" t="str">
        <f>IF($H321=0,"",VLOOKUP($G321,Data!$G$3:$BA$2935,31,FALSE))</f>
        <v/>
      </c>
      <c r="AM321" s="4" t="str">
        <f>IF($H321=0,"",VLOOKUP($G321,Data!$G$3:$BA$2935,32,FALSE))</f>
        <v/>
      </c>
      <c r="AN321" s="4" t="str">
        <f>IF($H321=0,"",VLOOKUP($G321,Data!$G$3:$BA$2935,33,FALSE))</f>
        <v/>
      </c>
      <c r="AO321" s="4" t="str">
        <f>IF($H321=0,"",VLOOKUP($G321,Data!$G$3:$BA$2935,34,FALSE))</f>
        <v/>
      </c>
      <c r="AP321" s="4" t="str">
        <f>IF($H321=0,"",VLOOKUP($G321,Data!$G$3:$BA$2935,35,FALSE))</f>
        <v/>
      </c>
      <c r="AQ321" s="4" t="str">
        <f>IF($H321=0,"",VLOOKUP($G321,Data!$G$3:$BA$2935,36,FALSE))</f>
        <v/>
      </c>
      <c r="AR321" s="4" t="str">
        <f>IF($H321=0,"",VLOOKUP($G321,Data!$G$3:$BA$2935,37,FALSE))</f>
        <v/>
      </c>
      <c r="AS321" s="4" t="str">
        <f>IF($H321=0,"",VLOOKUP($G321,Data!$G$3:$BA$2935,38,FALSE))</f>
        <v/>
      </c>
      <c r="AT321" s="4" t="str">
        <f>IF($H321=0,"",VLOOKUP($G321,Data!$G$3:$BA$2935,39,FALSE))</f>
        <v/>
      </c>
    </row>
    <row r="322" spans="1:46" x14ac:dyDescent="0.25">
      <c r="A322" s="4">
        <f>PSSE!A324</f>
        <v>959153</v>
      </c>
      <c r="B322" s="4" t="str">
        <f>PSSE!B324</f>
        <v>DAKLEY_H1</v>
      </c>
      <c r="C322" s="4">
        <f>PSSE!D324</f>
        <v>6</v>
      </c>
      <c r="D322" s="4">
        <f>PSSE!E324</f>
        <v>7.5</v>
      </c>
      <c r="E322" s="4" t="str">
        <f>PSSE!F324</f>
        <v>TD</v>
      </c>
      <c r="F322" s="4">
        <f>PSSE!G324</f>
        <v>1</v>
      </c>
      <c r="G322" s="4" t="str">
        <f t="shared" ref="G322:G385" si="5">"GEN"&amp;C322&amp;D322&amp;E322&amp;F322</f>
        <v>GEN67.5TD1</v>
      </c>
      <c r="H322" s="4">
        <f>COUNTIF(Data!$G$3:$BA$2935,GEN!$G322)</f>
        <v>1</v>
      </c>
      <c r="I322" s="4" t="str">
        <f>IF($H322=0,"",VLOOKUP($G322,Data!$G$3:$BA$2935,2,FALSE))</f>
        <v>'GENSAL'</v>
      </c>
      <c r="J322" s="4">
        <f>PSSE!C324</f>
        <v>1</v>
      </c>
      <c r="K322" s="4">
        <f>IF($H322=0,"",VLOOKUP($G322,Data!$G$3:$BA$2935,4,FALSE))</f>
        <v>6.6</v>
      </c>
      <c r="L322" s="4">
        <f>IF($H322=0,"",VLOOKUP($G322,Data!$G$3:$BA$2935,5,FALSE))</f>
        <v>0.05</v>
      </c>
      <c r="M322" s="4">
        <f>IF($H322=0,"",VLOOKUP($G322,Data!$G$3:$BA$2935,6,FALSE))</f>
        <v>0.155</v>
      </c>
      <c r="N322" s="4">
        <f>IF($H322=0,"",VLOOKUP($G322,Data!$G$3:$BA$2935,7,FALSE))</f>
        <v>2</v>
      </c>
      <c r="O322" s="4">
        <f>IF($H322=0,"",VLOOKUP($G322,Data!$G$3:$BA$2935,8,FALSE))</f>
        <v>0</v>
      </c>
      <c r="P322" s="4">
        <f>IF($H322=0,"",VLOOKUP($G322,Data!$G$3:$BA$2935,9,FALSE))</f>
        <v>1.1299999999999999</v>
      </c>
      <c r="Q322" s="4">
        <f>IF($H322=0,"",VLOOKUP($G322,Data!$G$3:$BA$2935,10,FALSE))</f>
        <v>0.73399999999999999</v>
      </c>
      <c r="R322" s="4">
        <f>IF($H322=0,"",VLOOKUP($G322,Data!$G$3:$BA$2935,11,FALSE))</f>
        <v>0.26</v>
      </c>
      <c r="S322" s="4">
        <f>IF($H322=0,"",VLOOKUP($G322,Data!$G$3:$BA$2935,12,FALSE))</f>
        <v>0.22600000000000001</v>
      </c>
      <c r="T322" s="4">
        <f>IF($H322=0,"",VLOOKUP($G322,Data!$G$3:$BA$2935,13,FALSE))</f>
        <v>0.104</v>
      </c>
      <c r="U322" s="4">
        <f>IF($H322=0,"",VLOOKUP($G322,Data!$G$3:$BA$2935,14,FALSE))</f>
        <v>0.19400000000000001</v>
      </c>
      <c r="V322" s="4">
        <f>IF($H322=0,"",VLOOKUP($G322,Data!$G$3:$BA$2935,15,FALSE))</f>
        <v>0.68500000000000005</v>
      </c>
      <c r="W322" s="4" t="str">
        <f>IF($H322=0,"",VLOOKUP($G322,Data!$G$3:$BA$2935,16,FALSE))</f>
        <v>/</v>
      </c>
      <c r="X322" s="4" t="str">
        <f>IF($H322=0,"",VLOOKUP($G322,Data!$G$3:$BA$2935,17,FALSE))</f>
        <v>/</v>
      </c>
      <c r="Y322" s="4" t="str">
        <f>IF($H322=0,"",VLOOKUP($G322,Data!$G$3:$BA$2935,18,FALSE))</f>
        <v/>
      </c>
      <c r="Z322" s="4" t="str">
        <f>IF($H322=0,"",VLOOKUP($G322,Data!$G$3:$BA$2935,19,FALSE))</f>
        <v/>
      </c>
      <c r="AA322" s="4" t="str">
        <f>IF($H322=0,"",VLOOKUP($G322,Data!$G$3:$BA$2935,20,FALSE))</f>
        <v/>
      </c>
      <c r="AB322" s="4" t="str">
        <f>IF($H322=0,"",VLOOKUP($G322,Data!$G$3:$BA$2935,21,FALSE))</f>
        <v/>
      </c>
      <c r="AC322" s="4" t="str">
        <f>IF($H322=0,"",VLOOKUP($G322,Data!$G$3:$BA$2935,22,FALSE))</f>
        <v/>
      </c>
      <c r="AD322" s="4" t="str">
        <f>IF($H322=0,"",VLOOKUP($G322,Data!$G$3:$BA$2935,23,FALSE))</f>
        <v/>
      </c>
      <c r="AE322" s="4" t="str">
        <f>IF($H322=0,"",VLOOKUP($G322,Data!$G$3:$BA$2935,24,FALSE))</f>
        <v/>
      </c>
      <c r="AF322" s="4" t="str">
        <f>IF($H322=0,"",VLOOKUP($G322,Data!$G$3:$BA$2935,25,FALSE))</f>
        <v/>
      </c>
      <c r="AG322" s="4" t="str">
        <f>IF($H322=0,"",VLOOKUP($G322,Data!$G$3:$BA$2935,26,FALSE))</f>
        <v/>
      </c>
      <c r="AH322" s="4" t="str">
        <f>IF($H322=0,"",VLOOKUP($G322,Data!$G$3:$BA$2935,27,FALSE))</f>
        <v/>
      </c>
      <c r="AI322" s="4" t="str">
        <f>IF($H322=0,"",VLOOKUP($G322,Data!$G$3:$BA$2935,28,FALSE))</f>
        <v/>
      </c>
      <c r="AJ322" s="4" t="str">
        <f>IF($H322=0,"",VLOOKUP($G322,Data!$G$3:$BA$2935,29,FALSE))</f>
        <v/>
      </c>
      <c r="AK322" s="4" t="str">
        <f>IF($H322=0,"",VLOOKUP($G322,Data!$G$3:$BA$2935,30,FALSE))</f>
        <v/>
      </c>
      <c r="AL322" s="4" t="str">
        <f>IF($H322=0,"",VLOOKUP($G322,Data!$G$3:$BA$2935,31,FALSE))</f>
        <v/>
      </c>
      <c r="AM322" s="4" t="str">
        <f>IF($H322=0,"",VLOOKUP($G322,Data!$G$3:$BA$2935,32,FALSE))</f>
        <v/>
      </c>
      <c r="AN322" s="4" t="str">
        <f>IF($H322=0,"",VLOOKUP($G322,Data!$G$3:$BA$2935,33,FALSE))</f>
        <v/>
      </c>
      <c r="AO322" s="4" t="str">
        <f>IF($H322=0,"",VLOOKUP($G322,Data!$G$3:$BA$2935,34,FALSE))</f>
        <v/>
      </c>
      <c r="AP322" s="4" t="str">
        <f>IF($H322=0,"",VLOOKUP($G322,Data!$G$3:$BA$2935,35,FALSE))</f>
        <v/>
      </c>
      <c r="AQ322" s="4" t="str">
        <f>IF($H322=0,"",VLOOKUP($G322,Data!$G$3:$BA$2935,36,FALSE))</f>
        <v/>
      </c>
      <c r="AR322" s="4" t="str">
        <f>IF($H322=0,"",VLOOKUP($G322,Data!$G$3:$BA$2935,37,FALSE))</f>
        <v/>
      </c>
      <c r="AS322" s="4" t="str">
        <f>IF($H322=0,"",VLOOKUP($G322,Data!$G$3:$BA$2935,38,FALSE))</f>
        <v/>
      </c>
      <c r="AT322" s="4" t="str">
        <f>IF($H322=0,"",VLOOKUP($G322,Data!$G$3:$BA$2935,39,FALSE))</f>
        <v/>
      </c>
    </row>
    <row r="323" spans="1:46" x14ac:dyDescent="0.25">
      <c r="A323" s="4">
        <f>PSSE!A325</f>
        <v>959154</v>
      </c>
      <c r="B323" s="4" t="str">
        <f>PSSE!B325</f>
        <v>SONGTRANH_H1</v>
      </c>
      <c r="C323" s="4">
        <f>PSSE!D325</f>
        <v>6</v>
      </c>
      <c r="D323" s="4">
        <f>PSSE!E325</f>
        <v>7.5</v>
      </c>
      <c r="E323" s="4" t="str">
        <f>PSSE!F325</f>
        <v>TD</v>
      </c>
      <c r="F323" s="4">
        <f>PSSE!G325</f>
        <v>1</v>
      </c>
      <c r="G323" s="4" t="str">
        <f t="shared" si="5"/>
        <v>GEN67.5TD1</v>
      </c>
      <c r="H323" s="4">
        <f>COUNTIF(Data!$G$3:$BA$2935,GEN!$G323)</f>
        <v>1</v>
      </c>
      <c r="I323" s="4" t="str">
        <f>IF($H323=0,"",VLOOKUP($G323,Data!$G$3:$BA$2935,2,FALSE))</f>
        <v>'GENSAL'</v>
      </c>
      <c r="J323" s="4">
        <f>PSSE!C325</f>
        <v>1</v>
      </c>
      <c r="K323" s="4">
        <f>IF($H323=0,"",VLOOKUP($G323,Data!$G$3:$BA$2935,4,FALSE))</f>
        <v>6.6</v>
      </c>
      <c r="L323" s="4">
        <f>IF($H323=0,"",VLOOKUP($G323,Data!$G$3:$BA$2935,5,FALSE))</f>
        <v>0.05</v>
      </c>
      <c r="M323" s="4">
        <f>IF($H323=0,"",VLOOKUP($G323,Data!$G$3:$BA$2935,6,FALSE))</f>
        <v>0.155</v>
      </c>
      <c r="N323" s="4">
        <f>IF($H323=0,"",VLOOKUP($G323,Data!$G$3:$BA$2935,7,FALSE))</f>
        <v>2</v>
      </c>
      <c r="O323" s="4">
        <f>IF($H323=0,"",VLOOKUP($G323,Data!$G$3:$BA$2935,8,FALSE))</f>
        <v>0</v>
      </c>
      <c r="P323" s="4">
        <f>IF($H323=0,"",VLOOKUP($G323,Data!$G$3:$BA$2935,9,FALSE))</f>
        <v>1.1299999999999999</v>
      </c>
      <c r="Q323" s="4">
        <f>IF($H323=0,"",VLOOKUP($G323,Data!$G$3:$BA$2935,10,FALSE))</f>
        <v>0.73399999999999999</v>
      </c>
      <c r="R323" s="4">
        <f>IF($H323=0,"",VLOOKUP($G323,Data!$G$3:$BA$2935,11,FALSE))</f>
        <v>0.26</v>
      </c>
      <c r="S323" s="4">
        <f>IF($H323=0,"",VLOOKUP($G323,Data!$G$3:$BA$2935,12,FALSE))</f>
        <v>0.22600000000000001</v>
      </c>
      <c r="T323" s="4">
        <f>IF($H323=0,"",VLOOKUP($G323,Data!$G$3:$BA$2935,13,FALSE))</f>
        <v>0.104</v>
      </c>
      <c r="U323" s="4">
        <f>IF($H323=0,"",VLOOKUP($G323,Data!$G$3:$BA$2935,14,FALSE))</f>
        <v>0.19400000000000001</v>
      </c>
      <c r="V323" s="4">
        <f>IF($H323=0,"",VLOOKUP($G323,Data!$G$3:$BA$2935,15,FALSE))</f>
        <v>0.68500000000000005</v>
      </c>
      <c r="W323" s="4" t="str">
        <f>IF($H323=0,"",VLOOKUP($G323,Data!$G$3:$BA$2935,16,FALSE))</f>
        <v>/</v>
      </c>
      <c r="X323" s="4" t="str">
        <f>IF($H323=0,"",VLOOKUP($G323,Data!$G$3:$BA$2935,17,FALSE))</f>
        <v>/</v>
      </c>
      <c r="Y323" s="4" t="str">
        <f>IF($H323=0,"",VLOOKUP($G323,Data!$G$3:$BA$2935,18,FALSE))</f>
        <v/>
      </c>
      <c r="Z323" s="4" t="str">
        <f>IF($H323=0,"",VLOOKUP($G323,Data!$G$3:$BA$2935,19,FALSE))</f>
        <v/>
      </c>
      <c r="AA323" s="4" t="str">
        <f>IF($H323=0,"",VLOOKUP($G323,Data!$G$3:$BA$2935,20,FALSE))</f>
        <v/>
      </c>
      <c r="AB323" s="4" t="str">
        <f>IF($H323=0,"",VLOOKUP($G323,Data!$G$3:$BA$2935,21,FALSE))</f>
        <v/>
      </c>
      <c r="AC323" s="4" t="str">
        <f>IF($H323=0,"",VLOOKUP($G323,Data!$G$3:$BA$2935,22,FALSE))</f>
        <v/>
      </c>
      <c r="AD323" s="4" t="str">
        <f>IF($H323=0,"",VLOOKUP($G323,Data!$G$3:$BA$2935,23,FALSE))</f>
        <v/>
      </c>
      <c r="AE323" s="4" t="str">
        <f>IF($H323=0,"",VLOOKUP($G323,Data!$G$3:$BA$2935,24,FALSE))</f>
        <v/>
      </c>
      <c r="AF323" s="4" t="str">
        <f>IF($H323=0,"",VLOOKUP($G323,Data!$G$3:$BA$2935,25,FALSE))</f>
        <v/>
      </c>
      <c r="AG323" s="4" t="str">
        <f>IF($H323=0,"",VLOOKUP($G323,Data!$G$3:$BA$2935,26,FALSE))</f>
        <v/>
      </c>
      <c r="AH323" s="4" t="str">
        <f>IF($H323=0,"",VLOOKUP($G323,Data!$G$3:$BA$2935,27,FALSE))</f>
        <v/>
      </c>
      <c r="AI323" s="4" t="str">
        <f>IF($H323=0,"",VLOOKUP($G323,Data!$G$3:$BA$2935,28,FALSE))</f>
        <v/>
      </c>
      <c r="AJ323" s="4" t="str">
        <f>IF($H323=0,"",VLOOKUP($G323,Data!$G$3:$BA$2935,29,FALSE))</f>
        <v/>
      </c>
      <c r="AK323" s="4" t="str">
        <f>IF($H323=0,"",VLOOKUP($G323,Data!$G$3:$BA$2935,30,FALSE))</f>
        <v/>
      </c>
      <c r="AL323" s="4" t="str">
        <f>IF($H323=0,"",VLOOKUP($G323,Data!$G$3:$BA$2935,31,FALSE))</f>
        <v/>
      </c>
      <c r="AM323" s="4" t="str">
        <f>IF($H323=0,"",VLOOKUP($G323,Data!$G$3:$BA$2935,32,FALSE))</f>
        <v/>
      </c>
      <c r="AN323" s="4" t="str">
        <f>IF($H323=0,"",VLOOKUP($G323,Data!$G$3:$BA$2935,33,FALSE))</f>
        <v/>
      </c>
      <c r="AO323" s="4" t="str">
        <f>IF($H323=0,"",VLOOKUP($G323,Data!$G$3:$BA$2935,34,FALSE))</f>
        <v/>
      </c>
      <c r="AP323" s="4" t="str">
        <f>IF($H323=0,"",VLOOKUP($G323,Data!$G$3:$BA$2935,35,FALSE))</f>
        <v/>
      </c>
      <c r="AQ323" s="4" t="str">
        <f>IF($H323=0,"",VLOOKUP($G323,Data!$G$3:$BA$2935,36,FALSE))</f>
        <v/>
      </c>
      <c r="AR323" s="4" t="str">
        <f>IF($H323=0,"",VLOOKUP($G323,Data!$G$3:$BA$2935,37,FALSE))</f>
        <v/>
      </c>
      <c r="AS323" s="4" t="str">
        <f>IF($H323=0,"",VLOOKUP($G323,Data!$G$3:$BA$2935,38,FALSE))</f>
        <v/>
      </c>
      <c r="AT323" s="4" t="str">
        <f>IF($H323=0,"",VLOOKUP($G323,Data!$G$3:$BA$2935,39,FALSE))</f>
        <v/>
      </c>
    </row>
    <row r="324" spans="1:46" x14ac:dyDescent="0.25">
      <c r="A324" s="4">
        <f>PSSE!A326</f>
        <v>959161</v>
      </c>
      <c r="B324" s="4" t="str">
        <f>PSSE!B326</f>
        <v>DAKPSI2B_H1</v>
      </c>
      <c r="C324" s="4">
        <f>PSSE!D326</f>
        <v>10.5</v>
      </c>
      <c r="D324" s="4">
        <f>PSSE!E326</f>
        <v>20</v>
      </c>
      <c r="E324" s="4" t="str">
        <f>PSSE!F326</f>
        <v>TD</v>
      </c>
      <c r="F324" s="4">
        <f>PSSE!G326</f>
        <v>1</v>
      </c>
      <c r="G324" s="4" t="str">
        <f t="shared" si="5"/>
        <v>GEN10.520TD1</v>
      </c>
      <c r="H324" s="4">
        <f>COUNTIF(Data!$G$3:$BA$2935,GEN!$G324)</f>
        <v>1</v>
      </c>
      <c r="I324" s="4" t="str">
        <f>IF($H324=0,"",VLOOKUP($G324,Data!$G$3:$BA$2935,2,FALSE))</f>
        <v>'GENSAL'</v>
      </c>
      <c r="J324" s="4">
        <f>PSSE!C326</f>
        <v>1</v>
      </c>
      <c r="K324" s="4">
        <f>IF($H324=0,"",VLOOKUP($G324,Data!$G$3:$BA$2935,4,FALSE))</f>
        <v>6.6</v>
      </c>
      <c r="L324" s="4">
        <f>IF($H324=0,"",VLOOKUP($G324,Data!$G$3:$BA$2935,5,FALSE))</f>
        <v>0.05</v>
      </c>
      <c r="M324" s="4">
        <f>IF($H324=0,"",VLOOKUP($G324,Data!$G$3:$BA$2935,6,FALSE))</f>
        <v>0.155</v>
      </c>
      <c r="N324" s="4">
        <f>IF($H324=0,"",VLOOKUP($G324,Data!$G$3:$BA$2935,7,FALSE))</f>
        <v>2</v>
      </c>
      <c r="O324" s="4">
        <f>IF($H324=0,"",VLOOKUP($G324,Data!$G$3:$BA$2935,8,FALSE))</f>
        <v>0</v>
      </c>
      <c r="P324" s="4">
        <f>IF($H324=0,"",VLOOKUP($G324,Data!$G$3:$BA$2935,9,FALSE))</f>
        <v>1.1299999999999999</v>
      </c>
      <c r="Q324" s="4">
        <f>IF($H324=0,"",VLOOKUP($G324,Data!$G$3:$BA$2935,10,FALSE))</f>
        <v>0.73399999999999999</v>
      </c>
      <c r="R324" s="4">
        <f>IF($H324=0,"",VLOOKUP($G324,Data!$G$3:$BA$2935,11,FALSE))</f>
        <v>0.26</v>
      </c>
      <c r="S324" s="4">
        <f>IF($H324=0,"",VLOOKUP($G324,Data!$G$3:$BA$2935,12,FALSE))</f>
        <v>0.25600000000000001</v>
      </c>
      <c r="T324" s="4">
        <f>IF($H324=0,"",VLOOKUP($G324,Data!$G$3:$BA$2935,13,FALSE))</f>
        <v>0.104</v>
      </c>
      <c r="U324" s="4">
        <f>IF($H324=0,"",VLOOKUP($G324,Data!$G$3:$BA$2935,14,FALSE))</f>
        <v>0.19400000000000001</v>
      </c>
      <c r="V324" s="4">
        <f>IF($H324=0,"",VLOOKUP($G324,Data!$G$3:$BA$2935,15,FALSE))</f>
        <v>0.68500000000000005</v>
      </c>
      <c r="W324" s="4" t="str">
        <f>IF($H324=0,"",VLOOKUP($G324,Data!$G$3:$BA$2935,16,FALSE))</f>
        <v>/</v>
      </c>
      <c r="X324" s="4" t="str">
        <f>IF($H324=0,"",VLOOKUP($G324,Data!$G$3:$BA$2935,17,FALSE))</f>
        <v>/</v>
      </c>
      <c r="Y324" s="4" t="str">
        <f>IF($H324=0,"",VLOOKUP($G324,Data!$G$3:$BA$2935,18,FALSE))</f>
        <v/>
      </c>
      <c r="Z324" s="4" t="str">
        <f>IF($H324=0,"",VLOOKUP($G324,Data!$G$3:$BA$2935,19,FALSE))</f>
        <v/>
      </c>
      <c r="AA324" s="4" t="str">
        <f>IF($H324=0,"",VLOOKUP($G324,Data!$G$3:$BA$2935,20,FALSE))</f>
        <v/>
      </c>
      <c r="AB324" s="4" t="str">
        <f>IF($H324=0,"",VLOOKUP($G324,Data!$G$3:$BA$2935,21,FALSE))</f>
        <v/>
      </c>
      <c r="AC324" s="4" t="str">
        <f>IF($H324=0,"",VLOOKUP($G324,Data!$G$3:$BA$2935,22,FALSE))</f>
        <v/>
      </c>
      <c r="AD324" s="4" t="str">
        <f>IF($H324=0,"",VLOOKUP($G324,Data!$G$3:$BA$2935,23,FALSE))</f>
        <v/>
      </c>
      <c r="AE324" s="4" t="str">
        <f>IF($H324=0,"",VLOOKUP($G324,Data!$G$3:$BA$2935,24,FALSE))</f>
        <v/>
      </c>
      <c r="AF324" s="4" t="str">
        <f>IF($H324=0,"",VLOOKUP($G324,Data!$G$3:$BA$2935,25,FALSE))</f>
        <v/>
      </c>
      <c r="AG324" s="4" t="str">
        <f>IF($H324=0,"",VLOOKUP($G324,Data!$G$3:$BA$2935,26,FALSE))</f>
        <v/>
      </c>
      <c r="AH324" s="4" t="str">
        <f>IF($H324=0,"",VLOOKUP($G324,Data!$G$3:$BA$2935,27,FALSE))</f>
        <v/>
      </c>
      <c r="AI324" s="4" t="str">
        <f>IF($H324=0,"",VLOOKUP($G324,Data!$G$3:$BA$2935,28,FALSE))</f>
        <v/>
      </c>
      <c r="AJ324" s="4" t="str">
        <f>IF($H324=0,"",VLOOKUP($G324,Data!$G$3:$BA$2935,29,FALSE))</f>
        <v/>
      </c>
      <c r="AK324" s="4" t="str">
        <f>IF($H324=0,"",VLOOKUP($G324,Data!$G$3:$BA$2935,30,FALSE))</f>
        <v/>
      </c>
      <c r="AL324" s="4" t="str">
        <f>IF($H324=0,"",VLOOKUP($G324,Data!$G$3:$BA$2935,31,FALSE))</f>
        <v/>
      </c>
      <c r="AM324" s="4" t="str">
        <f>IF($H324=0,"",VLOOKUP($G324,Data!$G$3:$BA$2935,32,FALSE))</f>
        <v/>
      </c>
      <c r="AN324" s="4" t="str">
        <f>IF($H324=0,"",VLOOKUP($G324,Data!$G$3:$BA$2935,33,FALSE))</f>
        <v/>
      </c>
      <c r="AO324" s="4" t="str">
        <f>IF($H324=0,"",VLOOKUP($G324,Data!$G$3:$BA$2935,34,FALSE))</f>
        <v/>
      </c>
      <c r="AP324" s="4" t="str">
        <f>IF($H324=0,"",VLOOKUP($G324,Data!$G$3:$BA$2935,35,FALSE))</f>
        <v/>
      </c>
      <c r="AQ324" s="4" t="str">
        <f>IF($H324=0,"",VLOOKUP($G324,Data!$G$3:$BA$2935,36,FALSE))</f>
        <v/>
      </c>
      <c r="AR324" s="4" t="str">
        <f>IF($H324=0,"",VLOOKUP($G324,Data!$G$3:$BA$2935,37,FALSE))</f>
        <v/>
      </c>
      <c r="AS324" s="4" t="str">
        <f>IF($H324=0,"",VLOOKUP($G324,Data!$G$3:$BA$2935,38,FALSE))</f>
        <v/>
      </c>
      <c r="AT324" s="4" t="str">
        <f>IF($H324=0,"",VLOOKUP($G324,Data!$G$3:$BA$2935,39,FALSE))</f>
        <v/>
      </c>
    </row>
    <row r="325" spans="1:46" x14ac:dyDescent="0.25">
      <c r="A325" s="4">
        <f>PSSE!A327</f>
        <v>959162</v>
      </c>
      <c r="B325" s="4" t="str">
        <f>PSSE!B327</f>
        <v>DAKPSI2C_H1</v>
      </c>
      <c r="C325" s="4">
        <f>PSSE!D327</f>
        <v>6</v>
      </c>
      <c r="D325" s="4">
        <f>PSSE!E327</f>
        <v>7.5</v>
      </c>
      <c r="E325" s="4" t="str">
        <f>PSSE!F327</f>
        <v>TD</v>
      </c>
      <c r="F325" s="4">
        <f>PSSE!G327</f>
        <v>1</v>
      </c>
      <c r="G325" s="4" t="str">
        <f t="shared" si="5"/>
        <v>GEN67.5TD1</v>
      </c>
      <c r="H325" s="4">
        <f>COUNTIF(Data!$G$3:$BA$2935,GEN!$G325)</f>
        <v>1</v>
      </c>
      <c r="I325" s="4" t="str">
        <f>IF($H325=0,"",VLOOKUP($G325,Data!$G$3:$BA$2935,2,FALSE))</f>
        <v>'GENSAL'</v>
      </c>
      <c r="J325" s="4">
        <f>PSSE!C327</f>
        <v>1</v>
      </c>
      <c r="K325" s="4">
        <f>IF($H325=0,"",VLOOKUP($G325,Data!$G$3:$BA$2935,4,FALSE))</f>
        <v>6.6</v>
      </c>
      <c r="L325" s="4">
        <f>IF($H325=0,"",VLOOKUP($G325,Data!$G$3:$BA$2935,5,FALSE))</f>
        <v>0.05</v>
      </c>
      <c r="M325" s="4">
        <f>IF($H325=0,"",VLOOKUP($G325,Data!$G$3:$BA$2935,6,FALSE))</f>
        <v>0.155</v>
      </c>
      <c r="N325" s="4">
        <f>IF($H325=0,"",VLOOKUP($G325,Data!$G$3:$BA$2935,7,FALSE))</f>
        <v>2</v>
      </c>
      <c r="O325" s="4">
        <f>IF($H325=0,"",VLOOKUP($G325,Data!$G$3:$BA$2935,8,FALSE))</f>
        <v>0</v>
      </c>
      <c r="P325" s="4">
        <f>IF($H325=0,"",VLOOKUP($G325,Data!$G$3:$BA$2935,9,FALSE))</f>
        <v>1.1299999999999999</v>
      </c>
      <c r="Q325" s="4">
        <f>IF($H325=0,"",VLOOKUP($G325,Data!$G$3:$BA$2935,10,FALSE))</f>
        <v>0.73399999999999999</v>
      </c>
      <c r="R325" s="4">
        <f>IF($H325=0,"",VLOOKUP($G325,Data!$G$3:$BA$2935,11,FALSE))</f>
        <v>0.26</v>
      </c>
      <c r="S325" s="4">
        <f>IF($H325=0,"",VLOOKUP($G325,Data!$G$3:$BA$2935,12,FALSE))</f>
        <v>0.22600000000000001</v>
      </c>
      <c r="T325" s="4">
        <f>IF($H325=0,"",VLOOKUP($G325,Data!$G$3:$BA$2935,13,FALSE))</f>
        <v>0.104</v>
      </c>
      <c r="U325" s="4">
        <f>IF($H325=0,"",VLOOKUP($G325,Data!$G$3:$BA$2935,14,FALSE))</f>
        <v>0.19400000000000001</v>
      </c>
      <c r="V325" s="4">
        <f>IF($H325=0,"",VLOOKUP($G325,Data!$G$3:$BA$2935,15,FALSE))</f>
        <v>0.68500000000000005</v>
      </c>
      <c r="W325" s="4" t="str">
        <f>IF($H325=0,"",VLOOKUP($G325,Data!$G$3:$BA$2935,16,FALSE))</f>
        <v>/</v>
      </c>
      <c r="X325" s="4" t="str">
        <f>IF($H325=0,"",VLOOKUP($G325,Data!$G$3:$BA$2935,17,FALSE))</f>
        <v>/</v>
      </c>
      <c r="Y325" s="4" t="str">
        <f>IF($H325=0,"",VLOOKUP($G325,Data!$G$3:$BA$2935,18,FALSE))</f>
        <v/>
      </c>
      <c r="Z325" s="4" t="str">
        <f>IF($H325=0,"",VLOOKUP($G325,Data!$G$3:$BA$2935,19,FALSE))</f>
        <v/>
      </c>
      <c r="AA325" s="4" t="str">
        <f>IF($H325=0,"",VLOOKUP($G325,Data!$G$3:$BA$2935,20,FALSE))</f>
        <v/>
      </c>
      <c r="AB325" s="4" t="str">
        <f>IF($H325=0,"",VLOOKUP($G325,Data!$G$3:$BA$2935,21,FALSE))</f>
        <v/>
      </c>
      <c r="AC325" s="4" t="str">
        <f>IF($H325=0,"",VLOOKUP($G325,Data!$G$3:$BA$2935,22,FALSE))</f>
        <v/>
      </c>
      <c r="AD325" s="4" t="str">
        <f>IF($H325=0,"",VLOOKUP($G325,Data!$G$3:$BA$2935,23,FALSE))</f>
        <v/>
      </c>
      <c r="AE325" s="4" t="str">
        <f>IF($H325=0,"",VLOOKUP($G325,Data!$G$3:$BA$2935,24,FALSE))</f>
        <v/>
      </c>
      <c r="AF325" s="4" t="str">
        <f>IF($H325=0,"",VLOOKUP($G325,Data!$G$3:$BA$2935,25,FALSE))</f>
        <v/>
      </c>
      <c r="AG325" s="4" t="str">
        <f>IF($H325=0,"",VLOOKUP($G325,Data!$G$3:$BA$2935,26,FALSE))</f>
        <v/>
      </c>
      <c r="AH325" s="4" t="str">
        <f>IF($H325=0,"",VLOOKUP($G325,Data!$G$3:$BA$2935,27,FALSE))</f>
        <v/>
      </c>
      <c r="AI325" s="4" t="str">
        <f>IF($H325=0,"",VLOOKUP($G325,Data!$G$3:$BA$2935,28,FALSE))</f>
        <v/>
      </c>
      <c r="AJ325" s="4" t="str">
        <f>IF($H325=0,"",VLOOKUP($G325,Data!$G$3:$BA$2935,29,FALSE))</f>
        <v/>
      </c>
      <c r="AK325" s="4" t="str">
        <f>IF($H325=0,"",VLOOKUP($G325,Data!$G$3:$BA$2935,30,FALSE))</f>
        <v/>
      </c>
      <c r="AL325" s="4" t="str">
        <f>IF($H325=0,"",VLOOKUP($G325,Data!$G$3:$BA$2935,31,FALSE))</f>
        <v/>
      </c>
      <c r="AM325" s="4" t="str">
        <f>IF($H325=0,"",VLOOKUP($G325,Data!$G$3:$BA$2935,32,FALSE))</f>
        <v/>
      </c>
      <c r="AN325" s="4" t="str">
        <f>IF($H325=0,"",VLOOKUP($G325,Data!$G$3:$BA$2935,33,FALSE))</f>
        <v/>
      </c>
      <c r="AO325" s="4" t="str">
        <f>IF($H325=0,"",VLOOKUP($G325,Data!$G$3:$BA$2935,34,FALSE))</f>
        <v/>
      </c>
      <c r="AP325" s="4" t="str">
        <f>IF($H325=0,"",VLOOKUP($G325,Data!$G$3:$BA$2935,35,FALSE))</f>
        <v/>
      </c>
      <c r="AQ325" s="4" t="str">
        <f>IF($H325=0,"",VLOOKUP($G325,Data!$G$3:$BA$2935,36,FALSE))</f>
        <v/>
      </c>
      <c r="AR325" s="4" t="str">
        <f>IF($H325=0,"",VLOOKUP($G325,Data!$G$3:$BA$2935,37,FALSE))</f>
        <v/>
      </c>
      <c r="AS325" s="4" t="str">
        <f>IF($H325=0,"",VLOOKUP($G325,Data!$G$3:$BA$2935,38,FALSE))</f>
        <v/>
      </c>
      <c r="AT325" s="4" t="str">
        <f>IF($H325=0,"",VLOOKUP($G325,Data!$G$3:$BA$2935,39,FALSE))</f>
        <v/>
      </c>
    </row>
    <row r="326" spans="1:46" x14ac:dyDescent="0.25">
      <c r="A326" s="4">
        <f>PSSE!A328</f>
        <v>959163</v>
      </c>
      <c r="B326" s="4" t="str">
        <f>PSSE!B328</f>
        <v>NGOCYEU_H1</v>
      </c>
      <c r="C326" s="4">
        <f>PSSE!D328</f>
        <v>6</v>
      </c>
      <c r="D326" s="4">
        <f>PSSE!E328</f>
        <v>7.5</v>
      </c>
      <c r="E326" s="4" t="str">
        <f>PSSE!F328</f>
        <v>TD</v>
      </c>
      <c r="F326" s="4">
        <f>PSSE!G328</f>
        <v>1</v>
      </c>
      <c r="G326" s="4" t="str">
        <f t="shared" si="5"/>
        <v>GEN67.5TD1</v>
      </c>
      <c r="H326" s="4">
        <f>COUNTIF(Data!$G$3:$BA$2935,GEN!$G326)</f>
        <v>1</v>
      </c>
      <c r="I326" s="4" t="str">
        <f>IF($H326=0,"",VLOOKUP($G326,Data!$G$3:$BA$2935,2,FALSE))</f>
        <v>'GENSAL'</v>
      </c>
      <c r="J326" s="4">
        <f>PSSE!C328</f>
        <v>1</v>
      </c>
      <c r="K326" s="4">
        <f>IF($H326=0,"",VLOOKUP($G326,Data!$G$3:$BA$2935,4,FALSE))</f>
        <v>6.6</v>
      </c>
      <c r="L326" s="4">
        <f>IF($H326=0,"",VLOOKUP($G326,Data!$G$3:$BA$2935,5,FALSE))</f>
        <v>0.05</v>
      </c>
      <c r="M326" s="4">
        <f>IF($H326=0,"",VLOOKUP($G326,Data!$G$3:$BA$2935,6,FALSE))</f>
        <v>0.155</v>
      </c>
      <c r="N326" s="4">
        <f>IF($H326=0,"",VLOOKUP($G326,Data!$G$3:$BA$2935,7,FALSE))</f>
        <v>2</v>
      </c>
      <c r="O326" s="4">
        <f>IF($H326=0,"",VLOOKUP($G326,Data!$G$3:$BA$2935,8,FALSE))</f>
        <v>0</v>
      </c>
      <c r="P326" s="4">
        <f>IF($H326=0,"",VLOOKUP($G326,Data!$G$3:$BA$2935,9,FALSE))</f>
        <v>1.1299999999999999</v>
      </c>
      <c r="Q326" s="4">
        <f>IF($H326=0,"",VLOOKUP($G326,Data!$G$3:$BA$2935,10,FALSE))</f>
        <v>0.73399999999999999</v>
      </c>
      <c r="R326" s="4">
        <f>IF($H326=0,"",VLOOKUP($G326,Data!$G$3:$BA$2935,11,FALSE))</f>
        <v>0.26</v>
      </c>
      <c r="S326" s="4">
        <f>IF($H326=0,"",VLOOKUP($G326,Data!$G$3:$BA$2935,12,FALSE))</f>
        <v>0.22600000000000001</v>
      </c>
      <c r="T326" s="4">
        <f>IF($H326=0,"",VLOOKUP($G326,Data!$G$3:$BA$2935,13,FALSE))</f>
        <v>0.104</v>
      </c>
      <c r="U326" s="4">
        <f>IF($H326=0,"",VLOOKUP($G326,Data!$G$3:$BA$2935,14,FALSE))</f>
        <v>0.19400000000000001</v>
      </c>
      <c r="V326" s="4">
        <f>IF($H326=0,"",VLOOKUP($G326,Data!$G$3:$BA$2935,15,FALSE))</f>
        <v>0.68500000000000005</v>
      </c>
      <c r="W326" s="4" t="str">
        <f>IF($H326=0,"",VLOOKUP($G326,Data!$G$3:$BA$2935,16,FALSE))</f>
        <v>/</v>
      </c>
      <c r="X326" s="4" t="str">
        <f>IF($H326=0,"",VLOOKUP($G326,Data!$G$3:$BA$2935,17,FALSE))</f>
        <v>/</v>
      </c>
      <c r="Y326" s="4" t="str">
        <f>IF($H326=0,"",VLOOKUP($G326,Data!$G$3:$BA$2935,18,FALSE))</f>
        <v/>
      </c>
      <c r="Z326" s="4" t="str">
        <f>IF($H326=0,"",VLOOKUP($G326,Data!$G$3:$BA$2935,19,FALSE))</f>
        <v/>
      </c>
      <c r="AA326" s="4" t="str">
        <f>IF($H326=0,"",VLOOKUP($G326,Data!$G$3:$BA$2935,20,FALSE))</f>
        <v/>
      </c>
      <c r="AB326" s="4" t="str">
        <f>IF($H326=0,"",VLOOKUP($G326,Data!$G$3:$BA$2935,21,FALSE))</f>
        <v/>
      </c>
      <c r="AC326" s="4" t="str">
        <f>IF($H326=0,"",VLOOKUP($G326,Data!$G$3:$BA$2935,22,FALSE))</f>
        <v/>
      </c>
      <c r="AD326" s="4" t="str">
        <f>IF($H326=0,"",VLOOKUP($G326,Data!$G$3:$BA$2935,23,FALSE))</f>
        <v/>
      </c>
      <c r="AE326" s="4" t="str">
        <f>IF($H326=0,"",VLOOKUP($G326,Data!$G$3:$BA$2935,24,FALSE))</f>
        <v/>
      </c>
      <c r="AF326" s="4" t="str">
        <f>IF($H326=0,"",VLOOKUP($G326,Data!$G$3:$BA$2935,25,FALSE))</f>
        <v/>
      </c>
      <c r="AG326" s="4" t="str">
        <f>IF($H326=0,"",VLOOKUP($G326,Data!$G$3:$BA$2935,26,FALSE))</f>
        <v/>
      </c>
      <c r="AH326" s="4" t="str">
        <f>IF($H326=0,"",VLOOKUP($G326,Data!$G$3:$BA$2935,27,FALSE))</f>
        <v/>
      </c>
      <c r="AI326" s="4" t="str">
        <f>IF($H326=0,"",VLOOKUP($G326,Data!$G$3:$BA$2935,28,FALSE))</f>
        <v/>
      </c>
      <c r="AJ326" s="4" t="str">
        <f>IF($H326=0,"",VLOOKUP($G326,Data!$G$3:$BA$2935,29,FALSE))</f>
        <v/>
      </c>
      <c r="AK326" s="4" t="str">
        <f>IF($H326=0,"",VLOOKUP($G326,Data!$G$3:$BA$2935,30,FALSE))</f>
        <v/>
      </c>
      <c r="AL326" s="4" t="str">
        <f>IF($H326=0,"",VLOOKUP($G326,Data!$G$3:$BA$2935,31,FALSE))</f>
        <v/>
      </c>
      <c r="AM326" s="4" t="str">
        <f>IF($H326=0,"",VLOOKUP($G326,Data!$G$3:$BA$2935,32,FALSE))</f>
        <v/>
      </c>
      <c r="AN326" s="4" t="str">
        <f>IF($H326=0,"",VLOOKUP($G326,Data!$G$3:$BA$2935,33,FALSE))</f>
        <v/>
      </c>
      <c r="AO326" s="4" t="str">
        <f>IF($H326=0,"",VLOOKUP($G326,Data!$G$3:$BA$2935,34,FALSE))</f>
        <v/>
      </c>
      <c r="AP326" s="4" t="str">
        <f>IF($H326=0,"",VLOOKUP($G326,Data!$G$3:$BA$2935,35,FALSE))</f>
        <v/>
      </c>
      <c r="AQ326" s="4" t="str">
        <f>IF($H326=0,"",VLOOKUP($G326,Data!$G$3:$BA$2935,36,FALSE))</f>
        <v/>
      </c>
      <c r="AR326" s="4" t="str">
        <f>IF($H326=0,"",VLOOKUP($G326,Data!$G$3:$BA$2935,37,FALSE))</f>
        <v/>
      </c>
      <c r="AS326" s="4" t="str">
        <f>IF($H326=0,"",VLOOKUP($G326,Data!$G$3:$BA$2935,38,FALSE))</f>
        <v/>
      </c>
      <c r="AT326" s="4" t="str">
        <f>IF($H326=0,"",VLOOKUP($G326,Data!$G$3:$BA$2935,39,FALSE))</f>
        <v/>
      </c>
    </row>
    <row r="327" spans="1:46" x14ac:dyDescent="0.25">
      <c r="A327" s="4">
        <f>PSSE!A329</f>
        <v>959171</v>
      </c>
      <c r="B327" s="4" t="str">
        <f>PSSE!B329</f>
        <v>DAKROSA1_H1</v>
      </c>
      <c r="C327" s="4">
        <f>PSSE!D329</f>
        <v>6</v>
      </c>
      <c r="D327" s="4">
        <f>PSSE!E329</f>
        <v>7.5</v>
      </c>
      <c r="E327" s="4" t="str">
        <f>PSSE!F329</f>
        <v>TD</v>
      </c>
      <c r="F327" s="4">
        <f>PSSE!G329</f>
        <v>1</v>
      </c>
      <c r="G327" s="4" t="str">
        <f t="shared" si="5"/>
        <v>GEN67.5TD1</v>
      </c>
      <c r="H327" s="4">
        <f>COUNTIF(Data!$G$3:$BA$2935,GEN!$G327)</f>
        <v>1</v>
      </c>
      <c r="I327" s="4" t="str">
        <f>IF($H327=0,"",VLOOKUP($G327,Data!$G$3:$BA$2935,2,FALSE))</f>
        <v>'GENSAL'</v>
      </c>
      <c r="J327" s="4">
        <f>PSSE!C329</f>
        <v>1</v>
      </c>
      <c r="K327" s="4">
        <f>IF($H327=0,"",VLOOKUP($G327,Data!$G$3:$BA$2935,4,FALSE))</f>
        <v>6.6</v>
      </c>
      <c r="L327" s="4">
        <f>IF($H327=0,"",VLOOKUP($G327,Data!$G$3:$BA$2935,5,FALSE))</f>
        <v>0.05</v>
      </c>
      <c r="M327" s="4">
        <f>IF($H327=0,"",VLOOKUP($G327,Data!$G$3:$BA$2935,6,FALSE))</f>
        <v>0.155</v>
      </c>
      <c r="N327" s="4">
        <f>IF($H327=0,"",VLOOKUP($G327,Data!$G$3:$BA$2935,7,FALSE))</f>
        <v>2</v>
      </c>
      <c r="O327" s="4">
        <f>IF($H327=0,"",VLOOKUP($G327,Data!$G$3:$BA$2935,8,FALSE))</f>
        <v>0</v>
      </c>
      <c r="P327" s="4">
        <f>IF($H327=0,"",VLOOKUP($G327,Data!$G$3:$BA$2935,9,FALSE))</f>
        <v>1.1299999999999999</v>
      </c>
      <c r="Q327" s="4">
        <f>IF($H327=0,"",VLOOKUP($G327,Data!$G$3:$BA$2935,10,FALSE))</f>
        <v>0.73399999999999999</v>
      </c>
      <c r="R327" s="4">
        <f>IF($H327=0,"",VLOOKUP($G327,Data!$G$3:$BA$2935,11,FALSE))</f>
        <v>0.26</v>
      </c>
      <c r="S327" s="4">
        <f>IF($H327=0,"",VLOOKUP($G327,Data!$G$3:$BA$2935,12,FALSE))</f>
        <v>0.22600000000000001</v>
      </c>
      <c r="T327" s="4">
        <f>IF($H327=0,"",VLOOKUP($G327,Data!$G$3:$BA$2935,13,FALSE))</f>
        <v>0.104</v>
      </c>
      <c r="U327" s="4">
        <f>IF($H327=0,"",VLOOKUP($G327,Data!$G$3:$BA$2935,14,FALSE))</f>
        <v>0.19400000000000001</v>
      </c>
      <c r="V327" s="4">
        <f>IF($H327=0,"",VLOOKUP($G327,Data!$G$3:$BA$2935,15,FALSE))</f>
        <v>0.68500000000000005</v>
      </c>
      <c r="W327" s="4" t="str">
        <f>IF($H327=0,"",VLOOKUP($G327,Data!$G$3:$BA$2935,16,FALSE))</f>
        <v>/</v>
      </c>
      <c r="X327" s="4" t="str">
        <f>IF($H327=0,"",VLOOKUP($G327,Data!$G$3:$BA$2935,17,FALSE))</f>
        <v>/</v>
      </c>
      <c r="Y327" s="4" t="str">
        <f>IF($H327=0,"",VLOOKUP($G327,Data!$G$3:$BA$2935,18,FALSE))</f>
        <v/>
      </c>
      <c r="Z327" s="4" t="str">
        <f>IF($H327=0,"",VLOOKUP($G327,Data!$G$3:$BA$2935,19,FALSE))</f>
        <v/>
      </c>
      <c r="AA327" s="4" t="str">
        <f>IF($H327=0,"",VLOOKUP($G327,Data!$G$3:$BA$2935,20,FALSE))</f>
        <v/>
      </c>
      <c r="AB327" s="4" t="str">
        <f>IF($H327=0,"",VLOOKUP($G327,Data!$G$3:$BA$2935,21,FALSE))</f>
        <v/>
      </c>
      <c r="AC327" s="4" t="str">
        <f>IF($H327=0,"",VLOOKUP($G327,Data!$G$3:$BA$2935,22,FALSE))</f>
        <v/>
      </c>
      <c r="AD327" s="4" t="str">
        <f>IF($H327=0,"",VLOOKUP($G327,Data!$G$3:$BA$2935,23,FALSE))</f>
        <v/>
      </c>
      <c r="AE327" s="4" t="str">
        <f>IF($H327=0,"",VLOOKUP($G327,Data!$G$3:$BA$2935,24,FALSE))</f>
        <v/>
      </c>
      <c r="AF327" s="4" t="str">
        <f>IF($H327=0,"",VLOOKUP($G327,Data!$G$3:$BA$2935,25,FALSE))</f>
        <v/>
      </c>
      <c r="AG327" s="4" t="str">
        <f>IF($H327=0,"",VLOOKUP($G327,Data!$G$3:$BA$2935,26,FALSE))</f>
        <v/>
      </c>
      <c r="AH327" s="4" t="str">
        <f>IF($H327=0,"",VLOOKUP($G327,Data!$G$3:$BA$2935,27,FALSE))</f>
        <v/>
      </c>
      <c r="AI327" s="4" t="str">
        <f>IF($H327=0,"",VLOOKUP($G327,Data!$G$3:$BA$2935,28,FALSE))</f>
        <v/>
      </c>
      <c r="AJ327" s="4" t="str">
        <f>IF($H327=0,"",VLOOKUP($G327,Data!$G$3:$BA$2935,29,FALSE))</f>
        <v/>
      </c>
      <c r="AK327" s="4" t="str">
        <f>IF($H327=0,"",VLOOKUP($G327,Data!$G$3:$BA$2935,30,FALSE))</f>
        <v/>
      </c>
      <c r="AL327" s="4" t="str">
        <f>IF($H327=0,"",VLOOKUP($G327,Data!$G$3:$BA$2935,31,FALSE))</f>
        <v/>
      </c>
      <c r="AM327" s="4" t="str">
        <f>IF($H327=0,"",VLOOKUP($G327,Data!$G$3:$BA$2935,32,FALSE))</f>
        <v/>
      </c>
      <c r="AN327" s="4" t="str">
        <f>IF($H327=0,"",VLOOKUP($G327,Data!$G$3:$BA$2935,33,FALSE))</f>
        <v/>
      </c>
      <c r="AO327" s="4" t="str">
        <f>IF($H327=0,"",VLOOKUP($G327,Data!$G$3:$BA$2935,34,FALSE))</f>
        <v/>
      </c>
      <c r="AP327" s="4" t="str">
        <f>IF($H327=0,"",VLOOKUP($G327,Data!$G$3:$BA$2935,35,FALSE))</f>
        <v/>
      </c>
      <c r="AQ327" s="4" t="str">
        <f>IF($H327=0,"",VLOOKUP($G327,Data!$G$3:$BA$2935,36,FALSE))</f>
        <v/>
      </c>
      <c r="AR327" s="4" t="str">
        <f>IF($H327=0,"",VLOOKUP($G327,Data!$G$3:$BA$2935,37,FALSE))</f>
        <v/>
      </c>
      <c r="AS327" s="4" t="str">
        <f>IF($H327=0,"",VLOOKUP($G327,Data!$G$3:$BA$2935,38,FALSE))</f>
        <v/>
      </c>
      <c r="AT327" s="4" t="str">
        <f>IF($H327=0,"",VLOOKUP($G327,Data!$G$3:$BA$2935,39,FALSE))</f>
        <v/>
      </c>
    </row>
    <row r="328" spans="1:46" x14ac:dyDescent="0.25">
      <c r="A328" s="4">
        <f>PSSE!A330</f>
        <v>959172</v>
      </c>
      <c r="B328" s="4" t="str">
        <f>PSSE!B330</f>
        <v>DAKROSA2_H1</v>
      </c>
      <c r="C328" s="4">
        <f>PSSE!D330</f>
        <v>6</v>
      </c>
      <c r="D328" s="4">
        <f>PSSE!E330</f>
        <v>7.5</v>
      </c>
      <c r="E328" s="4" t="str">
        <f>PSSE!F330</f>
        <v>TD</v>
      </c>
      <c r="F328" s="4">
        <f>PSSE!G330</f>
        <v>1</v>
      </c>
      <c r="G328" s="4" t="str">
        <f t="shared" si="5"/>
        <v>GEN67.5TD1</v>
      </c>
      <c r="H328" s="4">
        <f>COUNTIF(Data!$G$3:$BA$2935,GEN!$G328)</f>
        <v>1</v>
      </c>
      <c r="I328" s="4" t="str">
        <f>IF($H328=0,"",VLOOKUP($G328,Data!$G$3:$BA$2935,2,FALSE))</f>
        <v>'GENSAL'</v>
      </c>
      <c r="J328" s="4">
        <f>PSSE!C330</f>
        <v>1</v>
      </c>
      <c r="K328" s="4">
        <f>IF($H328=0,"",VLOOKUP($G328,Data!$G$3:$BA$2935,4,FALSE))</f>
        <v>6.6</v>
      </c>
      <c r="L328" s="4">
        <f>IF($H328=0,"",VLOOKUP($G328,Data!$G$3:$BA$2935,5,FALSE))</f>
        <v>0.05</v>
      </c>
      <c r="M328" s="4">
        <f>IF($H328=0,"",VLOOKUP($G328,Data!$G$3:$BA$2935,6,FALSE))</f>
        <v>0.155</v>
      </c>
      <c r="N328" s="4">
        <f>IF($H328=0,"",VLOOKUP($G328,Data!$G$3:$BA$2935,7,FALSE))</f>
        <v>2</v>
      </c>
      <c r="O328" s="4">
        <f>IF($H328=0,"",VLOOKUP($G328,Data!$G$3:$BA$2935,8,FALSE))</f>
        <v>0</v>
      </c>
      <c r="P328" s="4">
        <f>IF($H328=0,"",VLOOKUP($G328,Data!$G$3:$BA$2935,9,FALSE))</f>
        <v>1.1299999999999999</v>
      </c>
      <c r="Q328" s="4">
        <f>IF($H328=0,"",VLOOKUP($G328,Data!$G$3:$BA$2935,10,FALSE))</f>
        <v>0.73399999999999999</v>
      </c>
      <c r="R328" s="4">
        <f>IF($H328=0,"",VLOOKUP($G328,Data!$G$3:$BA$2935,11,FALSE))</f>
        <v>0.26</v>
      </c>
      <c r="S328" s="4">
        <f>IF($H328=0,"",VLOOKUP($G328,Data!$G$3:$BA$2935,12,FALSE))</f>
        <v>0.22600000000000001</v>
      </c>
      <c r="T328" s="4">
        <f>IF($H328=0,"",VLOOKUP($G328,Data!$G$3:$BA$2935,13,FALSE))</f>
        <v>0.104</v>
      </c>
      <c r="U328" s="4">
        <f>IF($H328=0,"",VLOOKUP($G328,Data!$G$3:$BA$2935,14,FALSE))</f>
        <v>0.19400000000000001</v>
      </c>
      <c r="V328" s="4">
        <f>IF($H328=0,"",VLOOKUP($G328,Data!$G$3:$BA$2935,15,FALSE))</f>
        <v>0.68500000000000005</v>
      </c>
      <c r="W328" s="4" t="str">
        <f>IF($H328=0,"",VLOOKUP($G328,Data!$G$3:$BA$2935,16,FALSE))</f>
        <v>/</v>
      </c>
      <c r="X328" s="4" t="str">
        <f>IF($H328=0,"",VLOOKUP($G328,Data!$G$3:$BA$2935,17,FALSE))</f>
        <v>/</v>
      </c>
      <c r="Y328" s="4" t="str">
        <f>IF($H328=0,"",VLOOKUP($G328,Data!$G$3:$BA$2935,18,FALSE))</f>
        <v/>
      </c>
      <c r="Z328" s="4" t="str">
        <f>IF($H328=0,"",VLOOKUP($G328,Data!$G$3:$BA$2935,19,FALSE))</f>
        <v/>
      </c>
      <c r="AA328" s="4" t="str">
        <f>IF($H328=0,"",VLOOKUP($G328,Data!$G$3:$BA$2935,20,FALSE))</f>
        <v/>
      </c>
      <c r="AB328" s="4" t="str">
        <f>IF($H328=0,"",VLOOKUP($G328,Data!$G$3:$BA$2935,21,FALSE))</f>
        <v/>
      </c>
      <c r="AC328" s="4" t="str">
        <f>IF($H328=0,"",VLOOKUP($G328,Data!$G$3:$BA$2935,22,FALSE))</f>
        <v/>
      </c>
      <c r="AD328" s="4" t="str">
        <f>IF($H328=0,"",VLOOKUP($G328,Data!$G$3:$BA$2935,23,FALSE))</f>
        <v/>
      </c>
      <c r="AE328" s="4" t="str">
        <f>IF($H328=0,"",VLOOKUP($G328,Data!$G$3:$BA$2935,24,FALSE))</f>
        <v/>
      </c>
      <c r="AF328" s="4" t="str">
        <f>IF($H328=0,"",VLOOKUP($G328,Data!$G$3:$BA$2935,25,FALSE))</f>
        <v/>
      </c>
      <c r="AG328" s="4" t="str">
        <f>IF($H328=0,"",VLOOKUP($G328,Data!$G$3:$BA$2935,26,FALSE))</f>
        <v/>
      </c>
      <c r="AH328" s="4" t="str">
        <f>IF($H328=0,"",VLOOKUP($G328,Data!$G$3:$BA$2935,27,FALSE))</f>
        <v/>
      </c>
      <c r="AI328" s="4" t="str">
        <f>IF($H328=0,"",VLOOKUP($G328,Data!$G$3:$BA$2935,28,FALSE))</f>
        <v/>
      </c>
      <c r="AJ328" s="4" t="str">
        <f>IF($H328=0,"",VLOOKUP($G328,Data!$G$3:$BA$2935,29,FALSE))</f>
        <v/>
      </c>
      <c r="AK328" s="4" t="str">
        <f>IF($H328=0,"",VLOOKUP($G328,Data!$G$3:$BA$2935,30,FALSE))</f>
        <v/>
      </c>
      <c r="AL328" s="4" t="str">
        <f>IF($H328=0,"",VLOOKUP($G328,Data!$G$3:$BA$2935,31,FALSE))</f>
        <v/>
      </c>
      <c r="AM328" s="4" t="str">
        <f>IF($H328=0,"",VLOOKUP($G328,Data!$G$3:$BA$2935,32,FALSE))</f>
        <v/>
      </c>
      <c r="AN328" s="4" t="str">
        <f>IF($H328=0,"",VLOOKUP($G328,Data!$G$3:$BA$2935,33,FALSE))</f>
        <v/>
      </c>
      <c r="AO328" s="4" t="str">
        <f>IF($H328=0,"",VLOOKUP($G328,Data!$G$3:$BA$2935,34,FALSE))</f>
        <v/>
      </c>
      <c r="AP328" s="4" t="str">
        <f>IF($H328=0,"",VLOOKUP($G328,Data!$G$3:$BA$2935,35,FALSE))</f>
        <v/>
      </c>
      <c r="AQ328" s="4" t="str">
        <f>IF($H328=0,"",VLOOKUP($G328,Data!$G$3:$BA$2935,36,FALSE))</f>
        <v/>
      </c>
      <c r="AR328" s="4" t="str">
        <f>IF($H328=0,"",VLOOKUP($G328,Data!$G$3:$BA$2935,37,FALSE))</f>
        <v/>
      </c>
      <c r="AS328" s="4" t="str">
        <f>IF($H328=0,"",VLOOKUP($G328,Data!$G$3:$BA$2935,38,FALSE))</f>
        <v/>
      </c>
      <c r="AT328" s="4" t="str">
        <f>IF($H328=0,"",VLOOKUP($G328,Data!$G$3:$BA$2935,39,FALSE))</f>
        <v/>
      </c>
    </row>
    <row r="329" spans="1:46" x14ac:dyDescent="0.25">
      <c r="A329" s="4">
        <f>PSSE!A331</f>
        <v>959181</v>
      </c>
      <c r="B329" s="4" t="str">
        <f>PSSE!B331</f>
        <v>DAKPOCO_H1</v>
      </c>
      <c r="C329" s="4">
        <f>PSSE!D331</f>
        <v>10.5</v>
      </c>
      <c r="D329" s="4">
        <f>PSSE!E331</f>
        <v>20</v>
      </c>
      <c r="E329" s="4" t="str">
        <f>PSSE!F331</f>
        <v>TD</v>
      </c>
      <c r="F329" s="4">
        <f>PSSE!G331</f>
        <v>1</v>
      </c>
      <c r="G329" s="4" t="str">
        <f t="shared" si="5"/>
        <v>GEN10.520TD1</v>
      </c>
      <c r="H329" s="4">
        <f>COUNTIF(Data!$G$3:$BA$2935,GEN!$G329)</f>
        <v>1</v>
      </c>
      <c r="I329" s="4" t="str">
        <f>IF($H329=0,"",VLOOKUP($G329,Data!$G$3:$BA$2935,2,FALSE))</f>
        <v>'GENSAL'</v>
      </c>
      <c r="J329" s="4">
        <f>PSSE!C331</f>
        <v>1</v>
      </c>
      <c r="K329" s="4">
        <f>IF($H329=0,"",VLOOKUP($G329,Data!$G$3:$BA$2935,4,FALSE))</f>
        <v>6.6</v>
      </c>
      <c r="L329" s="4">
        <f>IF($H329=0,"",VLOOKUP($G329,Data!$G$3:$BA$2935,5,FALSE))</f>
        <v>0.05</v>
      </c>
      <c r="M329" s="4">
        <f>IF($H329=0,"",VLOOKUP($G329,Data!$G$3:$BA$2935,6,FALSE))</f>
        <v>0.155</v>
      </c>
      <c r="N329" s="4">
        <f>IF($H329=0,"",VLOOKUP($G329,Data!$G$3:$BA$2935,7,FALSE))</f>
        <v>2</v>
      </c>
      <c r="O329" s="4">
        <f>IF($H329=0,"",VLOOKUP($G329,Data!$G$3:$BA$2935,8,FALSE))</f>
        <v>0</v>
      </c>
      <c r="P329" s="4">
        <f>IF($H329=0,"",VLOOKUP($G329,Data!$G$3:$BA$2935,9,FALSE))</f>
        <v>1.1299999999999999</v>
      </c>
      <c r="Q329" s="4">
        <f>IF($H329=0,"",VLOOKUP($G329,Data!$G$3:$BA$2935,10,FALSE))</f>
        <v>0.73399999999999999</v>
      </c>
      <c r="R329" s="4">
        <f>IF($H329=0,"",VLOOKUP($G329,Data!$G$3:$BA$2935,11,FALSE))</f>
        <v>0.26</v>
      </c>
      <c r="S329" s="4">
        <f>IF($H329=0,"",VLOOKUP($G329,Data!$G$3:$BA$2935,12,FALSE))</f>
        <v>0.25600000000000001</v>
      </c>
      <c r="T329" s="4">
        <f>IF($H329=0,"",VLOOKUP($G329,Data!$G$3:$BA$2935,13,FALSE))</f>
        <v>0.104</v>
      </c>
      <c r="U329" s="4">
        <f>IF($H329=0,"",VLOOKUP($G329,Data!$G$3:$BA$2935,14,FALSE))</f>
        <v>0.19400000000000001</v>
      </c>
      <c r="V329" s="4">
        <f>IF($H329=0,"",VLOOKUP($G329,Data!$G$3:$BA$2935,15,FALSE))</f>
        <v>0.68500000000000005</v>
      </c>
      <c r="W329" s="4" t="str">
        <f>IF($H329=0,"",VLOOKUP($G329,Data!$G$3:$BA$2935,16,FALSE))</f>
        <v>/</v>
      </c>
      <c r="X329" s="4" t="str">
        <f>IF($H329=0,"",VLOOKUP($G329,Data!$G$3:$BA$2935,17,FALSE))</f>
        <v>/</v>
      </c>
      <c r="Y329" s="4" t="str">
        <f>IF($H329=0,"",VLOOKUP($G329,Data!$G$3:$BA$2935,18,FALSE))</f>
        <v/>
      </c>
      <c r="Z329" s="4" t="str">
        <f>IF($H329=0,"",VLOOKUP($G329,Data!$G$3:$BA$2935,19,FALSE))</f>
        <v/>
      </c>
      <c r="AA329" s="4" t="str">
        <f>IF($H329=0,"",VLOOKUP($G329,Data!$G$3:$BA$2935,20,FALSE))</f>
        <v/>
      </c>
      <c r="AB329" s="4" t="str">
        <f>IF($H329=0,"",VLOOKUP($G329,Data!$G$3:$BA$2935,21,FALSE))</f>
        <v/>
      </c>
      <c r="AC329" s="4" t="str">
        <f>IF($H329=0,"",VLOOKUP($G329,Data!$G$3:$BA$2935,22,FALSE))</f>
        <v/>
      </c>
      <c r="AD329" s="4" t="str">
        <f>IF($H329=0,"",VLOOKUP($G329,Data!$G$3:$BA$2935,23,FALSE))</f>
        <v/>
      </c>
      <c r="AE329" s="4" t="str">
        <f>IF($H329=0,"",VLOOKUP($G329,Data!$G$3:$BA$2935,24,FALSE))</f>
        <v/>
      </c>
      <c r="AF329" s="4" t="str">
        <f>IF($H329=0,"",VLOOKUP($G329,Data!$G$3:$BA$2935,25,FALSE))</f>
        <v/>
      </c>
      <c r="AG329" s="4" t="str">
        <f>IF($H329=0,"",VLOOKUP($G329,Data!$G$3:$BA$2935,26,FALSE))</f>
        <v/>
      </c>
      <c r="AH329" s="4" t="str">
        <f>IF($H329=0,"",VLOOKUP($G329,Data!$G$3:$BA$2935,27,FALSE))</f>
        <v/>
      </c>
      <c r="AI329" s="4" t="str">
        <f>IF($H329=0,"",VLOOKUP($G329,Data!$G$3:$BA$2935,28,FALSE))</f>
        <v/>
      </c>
      <c r="AJ329" s="4" t="str">
        <f>IF($H329=0,"",VLOOKUP($G329,Data!$G$3:$BA$2935,29,FALSE))</f>
        <v/>
      </c>
      <c r="AK329" s="4" t="str">
        <f>IF($H329=0,"",VLOOKUP($G329,Data!$G$3:$BA$2935,30,FALSE))</f>
        <v/>
      </c>
      <c r="AL329" s="4" t="str">
        <f>IF($H329=0,"",VLOOKUP($G329,Data!$G$3:$BA$2935,31,FALSE))</f>
        <v/>
      </c>
      <c r="AM329" s="4" t="str">
        <f>IF($H329=0,"",VLOOKUP($G329,Data!$G$3:$BA$2935,32,FALSE))</f>
        <v/>
      </c>
      <c r="AN329" s="4" t="str">
        <f>IF($H329=0,"",VLOOKUP($G329,Data!$G$3:$BA$2935,33,FALSE))</f>
        <v/>
      </c>
      <c r="AO329" s="4" t="str">
        <f>IF($H329=0,"",VLOOKUP($G329,Data!$G$3:$BA$2935,34,FALSE))</f>
        <v/>
      </c>
      <c r="AP329" s="4" t="str">
        <f>IF($H329=0,"",VLOOKUP($G329,Data!$G$3:$BA$2935,35,FALSE))</f>
        <v/>
      </c>
      <c r="AQ329" s="4" t="str">
        <f>IF($H329=0,"",VLOOKUP($G329,Data!$G$3:$BA$2935,36,FALSE))</f>
        <v/>
      </c>
      <c r="AR329" s="4" t="str">
        <f>IF($H329=0,"",VLOOKUP($G329,Data!$G$3:$BA$2935,37,FALSE))</f>
        <v/>
      </c>
      <c r="AS329" s="4" t="str">
        <f>IF($H329=0,"",VLOOKUP($G329,Data!$G$3:$BA$2935,38,FALSE))</f>
        <v/>
      </c>
      <c r="AT329" s="4" t="str">
        <f>IF($H329=0,"",VLOOKUP($G329,Data!$G$3:$BA$2935,39,FALSE))</f>
        <v/>
      </c>
    </row>
    <row r="330" spans="1:46" x14ac:dyDescent="0.25">
      <c r="A330" s="4">
        <f>PSSE!A332</f>
        <v>959191</v>
      </c>
      <c r="B330" s="4" t="str">
        <f>PSSE!B332</f>
        <v>DAKSU2_H1</v>
      </c>
      <c r="C330" s="4">
        <f>PSSE!D332</f>
        <v>6</v>
      </c>
      <c r="D330" s="4">
        <f>PSSE!E332</f>
        <v>7.5</v>
      </c>
      <c r="E330" s="4" t="str">
        <f>PSSE!F332</f>
        <v>TD</v>
      </c>
      <c r="F330" s="4">
        <f>PSSE!G332</f>
        <v>1</v>
      </c>
      <c r="G330" s="4" t="str">
        <f t="shared" si="5"/>
        <v>GEN67.5TD1</v>
      </c>
      <c r="H330" s="4">
        <f>COUNTIF(Data!$G$3:$BA$2935,GEN!$G330)</f>
        <v>1</v>
      </c>
      <c r="I330" s="4" t="str">
        <f>IF($H330=0,"",VLOOKUP($G330,Data!$G$3:$BA$2935,2,FALSE))</f>
        <v>'GENSAL'</v>
      </c>
      <c r="J330" s="4">
        <f>PSSE!C332</f>
        <v>1</v>
      </c>
      <c r="K330" s="4">
        <f>IF($H330=0,"",VLOOKUP($G330,Data!$G$3:$BA$2935,4,FALSE))</f>
        <v>6.6</v>
      </c>
      <c r="L330" s="4">
        <f>IF($H330=0,"",VLOOKUP($G330,Data!$G$3:$BA$2935,5,FALSE))</f>
        <v>0.05</v>
      </c>
      <c r="M330" s="4">
        <f>IF($H330=0,"",VLOOKUP($G330,Data!$G$3:$BA$2935,6,FALSE))</f>
        <v>0.155</v>
      </c>
      <c r="N330" s="4">
        <f>IF($H330=0,"",VLOOKUP($G330,Data!$G$3:$BA$2935,7,FALSE))</f>
        <v>2</v>
      </c>
      <c r="O330" s="4">
        <f>IF($H330=0,"",VLOOKUP($G330,Data!$G$3:$BA$2935,8,FALSE))</f>
        <v>0</v>
      </c>
      <c r="P330" s="4">
        <f>IF($H330=0,"",VLOOKUP($G330,Data!$G$3:$BA$2935,9,FALSE))</f>
        <v>1.1299999999999999</v>
      </c>
      <c r="Q330" s="4">
        <f>IF($H330=0,"",VLOOKUP($G330,Data!$G$3:$BA$2935,10,FALSE))</f>
        <v>0.73399999999999999</v>
      </c>
      <c r="R330" s="4">
        <f>IF($H330=0,"",VLOOKUP($G330,Data!$G$3:$BA$2935,11,FALSE))</f>
        <v>0.26</v>
      </c>
      <c r="S330" s="4">
        <f>IF($H330=0,"",VLOOKUP($G330,Data!$G$3:$BA$2935,12,FALSE))</f>
        <v>0.22600000000000001</v>
      </c>
      <c r="T330" s="4">
        <f>IF($H330=0,"",VLOOKUP($G330,Data!$G$3:$BA$2935,13,FALSE))</f>
        <v>0.104</v>
      </c>
      <c r="U330" s="4">
        <f>IF($H330=0,"",VLOOKUP($G330,Data!$G$3:$BA$2935,14,FALSE))</f>
        <v>0.19400000000000001</v>
      </c>
      <c r="V330" s="4">
        <f>IF($H330=0,"",VLOOKUP($G330,Data!$G$3:$BA$2935,15,FALSE))</f>
        <v>0.68500000000000005</v>
      </c>
      <c r="W330" s="4" t="str">
        <f>IF($H330=0,"",VLOOKUP($G330,Data!$G$3:$BA$2935,16,FALSE))</f>
        <v>/</v>
      </c>
      <c r="X330" s="4" t="str">
        <f>IF($H330=0,"",VLOOKUP($G330,Data!$G$3:$BA$2935,17,FALSE))</f>
        <v>/</v>
      </c>
      <c r="Y330" s="4" t="str">
        <f>IF($H330=0,"",VLOOKUP($G330,Data!$G$3:$BA$2935,18,FALSE))</f>
        <v/>
      </c>
      <c r="Z330" s="4" t="str">
        <f>IF($H330=0,"",VLOOKUP($G330,Data!$G$3:$BA$2935,19,FALSE))</f>
        <v/>
      </c>
      <c r="AA330" s="4" t="str">
        <f>IF($H330=0,"",VLOOKUP($G330,Data!$G$3:$BA$2935,20,FALSE))</f>
        <v/>
      </c>
      <c r="AB330" s="4" t="str">
        <f>IF($H330=0,"",VLOOKUP($G330,Data!$G$3:$BA$2935,21,FALSE))</f>
        <v/>
      </c>
      <c r="AC330" s="4" t="str">
        <f>IF($H330=0,"",VLOOKUP($G330,Data!$G$3:$BA$2935,22,FALSE))</f>
        <v/>
      </c>
      <c r="AD330" s="4" t="str">
        <f>IF($H330=0,"",VLOOKUP($G330,Data!$G$3:$BA$2935,23,FALSE))</f>
        <v/>
      </c>
      <c r="AE330" s="4" t="str">
        <f>IF($H330=0,"",VLOOKUP($G330,Data!$G$3:$BA$2935,24,FALSE))</f>
        <v/>
      </c>
      <c r="AF330" s="4" t="str">
        <f>IF($H330=0,"",VLOOKUP($G330,Data!$G$3:$BA$2935,25,FALSE))</f>
        <v/>
      </c>
      <c r="AG330" s="4" t="str">
        <f>IF($H330=0,"",VLOOKUP($G330,Data!$G$3:$BA$2935,26,FALSE))</f>
        <v/>
      </c>
      <c r="AH330" s="4" t="str">
        <f>IF($H330=0,"",VLOOKUP($G330,Data!$G$3:$BA$2935,27,FALSE))</f>
        <v/>
      </c>
      <c r="AI330" s="4" t="str">
        <f>IF($H330=0,"",VLOOKUP($G330,Data!$G$3:$BA$2935,28,FALSE))</f>
        <v/>
      </c>
      <c r="AJ330" s="4" t="str">
        <f>IF($H330=0,"",VLOOKUP($G330,Data!$G$3:$BA$2935,29,FALSE))</f>
        <v/>
      </c>
      <c r="AK330" s="4" t="str">
        <f>IF($H330=0,"",VLOOKUP($G330,Data!$G$3:$BA$2935,30,FALSE))</f>
        <v/>
      </c>
      <c r="AL330" s="4" t="str">
        <f>IF($H330=0,"",VLOOKUP($G330,Data!$G$3:$BA$2935,31,FALSE))</f>
        <v/>
      </c>
      <c r="AM330" s="4" t="str">
        <f>IF($H330=0,"",VLOOKUP($G330,Data!$G$3:$BA$2935,32,FALSE))</f>
        <v/>
      </c>
      <c r="AN330" s="4" t="str">
        <f>IF($H330=0,"",VLOOKUP($G330,Data!$G$3:$BA$2935,33,FALSE))</f>
        <v/>
      </c>
      <c r="AO330" s="4" t="str">
        <f>IF($H330=0,"",VLOOKUP($G330,Data!$G$3:$BA$2935,34,FALSE))</f>
        <v/>
      </c>
      <c r="AP330" s="4" t="str">
        <f>IF($H330=0,"",VLOOKUP($G330,Data!$G$3:$BA$2935,35,FALSE))</f>
        <v/>
      </c>
      <c r="AQ330" s="4" t="str">
        <f>IF($H330=0,"",VLOOKUP($G330,Data!$G$3:$BA$2935,36,FALSE))</f>
        <v/>
      </c>
      <c r="AR330" s="4" t="str">
        <f>IF($H330=0,"",VLOOKUP($G330,Data!$G$3:$BA$2935,37,FALSE))</f>
        <v/>
      </c>
      <c r="AS330" s="4" t="str">
        <f>IF($H330=0,"",VLOOKUP($G330,Data!$G$3:$BA$2935,38,FALSE))</f>
        <v/>
      </c>
      <c r="AT330" s="4" t="str">
        <f>IF($H330=0,"",VLOOKUP($G330,Data!$G$3:$BA$2935,39,FALSE))</f>
        <v/>
      </c>
    </row>
    <row r="331" spans="1:46" x14ac:dyDescent="0.25">
      <c r="A331" s="4">
        <f>PSSE!A333</f>
        <v>959201</v>
      </c>
      <c r="B331" s="4" t="str">
        <f>PSSE!B333</f>
        <v>DAKPLU1 _H1</v>
      </c>
      <c r="C331" s="4">
        <f>PSSE!D333</f>
        <v>6</v>
      </c>
      <c r="D331" s="4">
        <f>PSSE!E333</f>
        <v>7.5</v>
      </c>
      <c r="E331" s="4" t="str">
        <f>PSSE!F333</f>
        <v>TD</v>
      </c>
      <c r="F331" s="4">
        <f>PSSE!G333</f>
        <v>1</v>
      </c>
      <c r="G331" s="4" t="str">
        <f t="shared" si="5"/>
        <v>GEN67.5TD1</v>
      </c>
      <c r="H331" s="4">
        <f>COUNTIF(Data!$G$3:$BA$2935,GEN!$G331)</f>
        <v>1</v>
      </c>
      <c r="I331" s="4" t="str">
        <f>IF($H331=0,"",VLOOKUP($G331,Data!$G$3:$BA$2935,2,FALSE))</f>
        <v>'GENSAL'</v>
      </c>
      <c r="J331" s="4">
        <f>PSSE!C333</f>
        <v>1</v>
      </c>
      <c r="K331" s="4">
        <f>IF($H331=0,"",VLOOKUP($G331,Data!$G$3:$BA$2935,4,FALSE))</f>
        <v>6.6</v>
      </c>
      <c r="L331" s="4">
        <f>IF($H331=0,"",VLOOKUP($G331,Data!$G$3:$BA$2935,5,FALSE))</f>
        <v>0.05</v>
      </c>
      <c r="M331" s="4">
        <f>IF($H331=0,"",VLOOKUP($G331,Data!$G$3:$BA$2935,6,FALSE))</f>
        <v>0.155</v>
      </c>
      <c r="N331" s="4">
        <f>IF($H331=0,"",VLOOKUP($G331,Data!$G$3:$BA$2935,7,FALSE))</f>
        <v>2</v>
      </c>
      <c r="O331" s="4">
        <f>IF($H331=0,"",VLOOKUP($G331,Data!$G$3:$BA$2935,8,FALSE))</f>
        <v>0</v>
      </c>
      <c r="P331" s="4">
        <f>IF($H331=0,"",VLOOKUP($G331,Data!$G$3:$BA$2935,9,FALSE))</f>
        <v>1.1299999999999999</v>
      </c>
      <c r="Q331" s="4">
        <f>IF($H331=0,"",VLOOKUP($G331,Data!$G$3:$BA$2935,10,FALSE))</f>
        <v>0.73399999999999999</v>
      </c>
      <c r="R331" s="4">
        <f>IF($H331=0,"",VLOOKUP($G331,Data!$G$3:$BA$2935,11,FALSE))</f>
        <v>0.26</v>
      </c>
      <c r="S331" s="4">
        <f>IF($H331=0,"",VLOOKUP($G331,Data!$G$3:$BA$2935,12,FALSE))</f>
        <v>0.22600000000000001</v>
      </c>
      <c r="T331" s="4">
        <f>IF($H331=0,"",VLOOKUP($G331,Data!$G$3:$BA$2935,13,FALSE))</f>
        <v>0.104</v>
      </c>
      <c r="U331" s="4">
        <f>IF($H331=0,"",VLOOKUP($G331,Data!$G$3:$BA$2935,14,FALSE))</f>
        <v>0.19400000000000001</v>
      </c>
      <c r="V331" s="4">
        <f>IF($H331=0,"",VLOOKUP($G331,Data!$G$3:$BA$2935,15,FALSE))</f>
        <v>0.68500000000000005</v>
      </c>
      <c r="W331" s="4" t="str">
        <f>IF($H331=0,"",VLOOKUP($G331,Data!$G$3:$BA$2935,16,FALSE))</f>
        <v>/</v>
      </c>
      <c r="X331" s="4" t="str">
        <f>IF($H331=0,"",VLOOKUP($G331,Data!$G$3:$BA$2935,17,FALSE))</f>
        <v>/</v>
      </c>
      <c r="Y331" s="4" t="str">
        <f>IF($H331=0,"",VLOOKUP($G331,Data!$G$3:$BA$2935,18,FALSE))</f>
        <v/>
      </c>
      <c r="Z331" s="4" t="str">
        <f>IF($H331=0,"",VLOOKUP($G331,Data!$G$3:$BA$2935,19,FALSE))</f>
        <v/>
      </c>
      <c r="AA331" s="4" t="str">
        <f>IF($H331=0,"",VLOOKUP($G331,Data!$G$3:$BA$2935,20,FALSE))</f>
        <v/>
      </c>
      <c r="AB331" s="4" t="str">
        <f>IF($H331=0,"",VLOOKUP($G331,Data!$G$3:$BA$2935,21,FALSE))</f>
        <v/>
      </c>
      <c r="AC331" s="4" t="str">
        <f>IF($H331=0,"",VLOOKUP($G331,Data!$G$3:$BA$2935,22,FALSE))</f>
        <v/>
      </c>
      <c r="AD331" s="4" t="str">
        <f>IF($H331=0,"",VLOOKUP($G331,Data!$G$3:$BA$2935,23,FALSE))</f>
        <v/>
      </c>
      <c r="AE331" s="4" t="str">
        <f>IF($H331=0,"",VLOOKUP($G331,Data!$G$3:$BA$2935,24,FALSE))</f>
        <v/>
      </c>
      <c r="AF331" s="4" t="str">
        <f>IF($H331=0,"",VLOOKUP($G331,Data!$G$3:$BA$2935,25,FALSE))</f>
        <v/>
      </c>
      <c r="AG331" s="4" t="str">
        <f>IF($H331=0,"",VLOOKUP($G331,Data!$G$3:$BA$2935,26,FALSE))</f>
        <v/>
      </c>
      <c r="AH331" s="4" t="str">
        <f>IF($H331=0,"",VLOOKUP($G331,Data!$G$3:$BA$2935,27,FALSE))</f>
        <v/>
      </c>
      <c r="AI331" s="4" t="str">
        <f>IF($H331=0,"",VLOOKUP($G331,Data!$G$3:$BA$2935,28,FALSE))</f>
        <v/>
      </c>
      <c r="AJ331" s="4" t="str">
        <f>IF($H331=0,"",VLOOKUP($G331,Data!$G$3:$BA$2935,29,FALSE))</f>
        <v/>
      </c>
      <c r="AK331" s="4" t="str">
        <f>IF($H331=0,"",VLOOKUP($G331,Data!$G$3:$BA$2935,30,FALSE))</f>
        <v/>
      </c>
      <c r="AL331" s="4" t="str">
        <f>IF($H331=0,"",VLOOKUP($G331,Data!$G$3:$BA$2935,31,FALSE))</f>
        <v/>
      </c>
      <c r="AM331" s="4" t="str">
        <f>IF($H331=0,"",VLOOKUP($G331,Data!$G$3:$BA$2935,32,FALSE))</f>
        <v/>
      </c>
      <c r="AN331" s="4" t="str">
        <f>IF($H331=0,"",VLOOKUP($G331,Data!$G$3:$BA$2935,33,FALSE))</f>
        <v/>
      </c>
      <c r="AO331" s="4" t="str">
        <f>IF($H331=0,"",VLOOKUP($G331,Data!$G$3:$BA$2935,34,FALSE))</f>
        <v/>
      </c>
      <c r="AP331" s="4" t="str">
        <f>IF($H331=0,"",VLOOKUP($G331,Data!$G$3:$BA$2935,35,FALSE))</f>
        <v/>
      </c>
      <c r="AQ331" s="4" t="str">
        <f>IF($H331=0,"",VLOOKUP($G331,Data!$G$3:$BA$2935,36,FALSE))</f>
        <v/>
      </c>
      <c r="AR331" s="4" t="str">
        <f>IF($H331=0,"",VLOOKUP($G331,Data!$G$3:$BA$2935,37,FALSE))</f>
        <v/>
      </c>
      <c r="AS331" s="4" t="str">
        <f>IF($H331=0,"",VLOOKUP($G331,Data!$G$3:$BA$2935,38,FALSE))</f>
        <v/>
      </c>
      <c r="AT331" s="4" t="str">
        <f>IF($H331=0,"",VLOOKUP($G331,Data!$G$3:$BA$2935,39,FALSE))</f>
        <v/>
      </c>
    </row>
    <row r="332" spans="1:46" x14ac:dyDescent="0.25">
      <c r="A332" s="4">
        <f>PSSE!A334</f>
        <v>959202</v>
      </c>
      <c r="B332" s="4" t="str">
        <f>PSSE!B334</f>
        <v>DAKPLU2 _H1</v>
      </c>
      <c r="C332" s="4">
        <f>PSSE!D334</f>
        <v>6</v>
      </c>
      <c r="D332" s="4">
        <f>PSSE!E334</f>
        <v>7.5</v>
      </c>
      <c r="E332" s="4" t="str">
        <f>PSSE!F334</f>
        <v>TD</v>
      </c>
      <c r="F332" s="4">
        <f>PSSE!G334</f>
        <v>1</v>
      </c>
      <c r="G332" s="4" t="str">
        <f t="shared" si="5"/>
        <v>GEN67.5TD1</v>
      </c>
      <c r="H332" s="4">
        <f>COUNTIF(Data!$G$3:$BA$2935,GEN!$G332)</f>
        <v>1</v>
      </c>
      <c r="I332" s="4" t="str">
        <f>IF($H332=0,"",VLOOKUP($G332,Data!$G$3:$BA$2935,2,FALSE))</f>
        <v>'GENSAL'</v>
      </c>
      <c r="J332" s="4">
        <f>PSSE!C334</f>
        <v>1</v>
      </c>
      <c r="K332" s="4">
        <f>IF($H332=0,"",VLOOKUP($G332,Data!$G$3:$BA$2935,4,FALSE))</f>
        <v>6.6</v>
      </c>
      <c r="L332" s="4">
        <f>IF($H332=0,"",VLOOKUP($G332,Data!$G$3:$BA$2935,5,FALSE))</f>
        <v>0.05</v>
      </c>
      <c r="M332" s="4">
        <f>IF($H332=0,"",VLOOKUP($G332,Data!$G$3:$BA$2935,6,FALSE))</f>
        <v>0.155</v>
      </c>
      <c r="N332" s="4">
        <f>IF($H332=0,"",VLOOKUP($G332,Data!$G$3:$BA$2935,7,FALSE))</f>
        <v>2</v>
      </c>
      <c r="O332" s="4">
        <f>IF($H332=0,"",VLOOKUP($G332,Data!$G$3:$BA$2935,8,FALSE))</f>
        <v>0</v>
      </c>
      <c r="P332" s="4">
        <f>IF($H332=0,"",VLOOKUP($G332,Data!$G$3:$BA$2935,9,FALSE))</f>
        <v>1.1299999999999999</v>
      </c>
      <c r="Q332" s="4">
        <f>IF($H332=0,"",VLOOKUP($G332,Data!$G$3:$BA$2935,10,FALSE))</f>
        <v>0.73399999999999999</v>
      </c>
      <c r="R332" s="4">
        <f>IF($H332=0,"",VLOOKUP($G332,Data!$G$3:$BA$2935,11,FALSE))</f>
        <v>0.26</v>
      </c>
      <c r="S332" s="4">
        <f>IF($H332=0,"",VLOOKUP($G332,Data!$G$3:$BA$2935,12,FALSE))</f>
        <v>0.22600000000000001</v>
      </c>
      <c r="T332" s="4">
        <f>IF($H332=0,"",VLOOKUP($G332,Data!$G$3:$BA$2935,13,FALSE))</f>
        <v>0.104</v>
      </c>
      <c r="U332" s="4">
        <f>IF($H332=0,"",VLOOKUP($G332,Data!$G$3:$BA$2935,14,FALSE))</f>
        <v>0.19400000000000001</v>
      </c>
      <c r="V332" s="4">
        <f>IF($H332=0,"",VLOOKUP($G332,Data!$G$3:$BA$2935,15,FALSE))</f>
        <v>0.68500000000000005</v>
      </c>
      <c r="W332" s="4" t="str">
        <f>IF($H332=0,"",VLOOKUP($G332,Data!$G$3:$BA$2935,16,FALSE))</f>
        <v>/</v>
      </c>
      <c r="X332" s="4" t="str">
        <f>IF($H332=0,"",VLOOKUP($G332,Data!$G$3:$BA$2935,17,FALSE))</f>
        <v>/</v>
      </c>
      <c r="Y332" s="4" t="str">
        <f>IF($H332=0,"",VLOOKUP($G332,Data!$G$3:$BA$2935,18,FALSE))</f>
        <v/>
      </c>
      <c r="Z332" s="4" t="str">
        <f>IF($H332=0,"",VLOOKUP($G332,Data!$G$3:$BA$2935,19,FALSE))</f>
        <v/>
      </c>
      <c r="AA332" s="4" t="str">
        <f>IF($H332=0,"",VLOOKUP($G332,Data!$G$3:$BA$2935,20,FALSE))</f>
        <v/>
      </c>
      <c r="AB332" s="4" t="str">
        <f>IF($H332=0,"",VLOOKUP($G332,Data!$G$3:$BA$2935,21,FALSE))</f>
        <v/>
      </c>
      <c r="AC332" s="4" t="str">
        <f>IF($H332=0,"",VLOOKUP($G332,Data!$G$3:$BA$2935,22,FALSE))</f>
        <v/>
      </c>
      <c r="AD332" s="4" t="str">
        <f>IF($H332=0,"",VLOOKUP($G332,Data!$G$3:$BA$2935,23,FALSE))</f>
        <v/>
      </c>
      <c r="AE332" s="4" t="str">
        <f>IF($H332=0,"",VLOOKUP($G332,Data!$G$3:$BA$2935,24,FALSE))</f>
        <v/>
      </c>
      <c r="AF332" s="4" t="str">
        <f>IF($H332=0,"",VLOOKUP($G332,Data!$G$3:$BA$2935,25,FALSE))</f>
        <v/>
      </c>
      <c r="AG332" s="4" t="str">
        <f>IF($H332=0,"",VLOOKUP($G332,Data!$G$3:$BA$2935,26,FALSE))</f>
        <v/>
      </c>
      <c r="AH332" s="4" t="str">
        <f>IF($H332=0,"",VLOOKUP($G332,Data!$G$3:$BA$2935,27,FALSE))</f>
        <v/>
      </c>
      <c r="AI332" s="4" t="str">
        <f>IF($H332=0,"",VLOOKUP($G332,Data!$G$3:$BA$2935,28,FALSE))</f>
        <v/>
      </c>
      <c r="AJ332" s="4" t="str">
        <f>IF($H332=0,"",VLOOKUP($G332,Data!$G$3:$BA$2935,29,FALSE))</f>
        <v/>
      </c>
      <c r="AK332" s="4" t="str">
        <f>IF($H332=0,"",VLOOKUP($G332,Data!$G$3:$BA$2935,30,FALSE))</f>
        <v/>
      </c>
      <c r="AL332" s="4" t="str">
        <f>IF($H332=0,"",VLOOKUP($G332,Data!$G$3:$BA$2935,31,FALSE))</f>
        <v/>
      </c>
      <c r="AM332" s="4" t="str">
        <f>IF($H332=0,"",VLOOKUP($G332,Data!$G$3:$BA$2935,32,FALSE))</f>
        <v/>
      </c>
      <c r="AN332" s="4" t="str">
        <f>IF($H332=0,"",VLOOKUP($G332,Data!$G$3:$BA$2935,33,FALSE))</f>
        <v/>
      </c>
      <c r="AO332" s="4" t="str">
        <f>IF($H332=0,"",VLOOKUP($G332,Data!$G$3:$BA$2935,34,FALSE))</f>
        <v/>
      </c>
      <c r="AP332" s="4" t="str">
        <f>IF($H332=0,"",VLOOKUP($G332,Data!$G$3:$BA$2935,35,FALSE))</f>
        <v/>
      </c>
      <c r="AQ332" s="4" t="str">
        <f>IF($H332=0,"",VLOOKUP($G332,Data!$G$3:$BA$2935,36,FALSE))</f>
        <v/>
      </c>
      <c r="AR332" s="4" t="str">
        <f>IF($H332=0,"",VLOOKUP($G332,Data!$G$3:$BA$2935,37,FALSE))</f>
        <v/>
      </c>
      <c r="AS332" s="4" t="str">
        <f>IF($H332=0,"",VLOOKUP($G332,Data!$G$3:$BA$2935,38,FALSE))</f>
        <v/>
      </c>
      <c r="AT332" s="4" t="str">
        <f>IF($H332=0,"",VLOOKUP($G332,Data!$G$3:$BA$2935,39,FALSE))</f>
        <v/>
      </c>
    </row>
    <row r="333" spans="1:46" x14ac:dyDescent="0.25">
      <c r="A333" s="4">
        <f>PSSE!A335</f>
        <v>959211</v>
      </c>
      <c r="B333" s="4" t="str">
        <f>PSSE!B335</f>
        <v>DAKPOCO_H1</v>
      </c>
      <c r="C333" s="4">
        <f>PSSE!D335</f>
        <v>10.5</v>
      </c>
      <c r="D333" s="4">
        <f>PSSE!E335</f>
        <v>20</v>
      </c>
      <c r="E333" s="4" t="str">
        <f>PSSE!F335</f>
        <v>TD</v>
      </c>
      <c r="F333" s="4">
        <f>PSSE!G335</f>
        <v>1</v>
      </c>
      <c r="G333" s="4" t="str">
        <f t="shared" si="5"/>
        <v>GEN10.520TD1</v>
      </c>
      <c r="H333" s="4">
        <f>COUNTIF(Data!$G$3:$BA$2935,GEN!$G333)</f>
        <v>1</v>
      </c>
      <c r="I333" s="4" t="str">
        <f>IF($H333=0,"",VLOOKUP($G333,Data!$G$3:$BA$2935,2,FALSE))</f>
        <v>'GENSAL'</v>
      </c>
      <c r="J333" s="4">
        <f>PSSE!C335</f>
        <v>1</v>
      </c>
      <c r="K333" s="4">
        <f>IF($H333=0,"",VLOOKUP($G333,Data!$G$3:$BA$2935,4,FALSE))</f>
        <v>6.6</v>
      </c>
      <c r="L333" s="4">
        <f>IF($H333=0,"",VLOOKUP($G333,Data!$G$3:$BA$2935,5,FALSE))</f>
        <v>0.05</v>
      </c>
      <c r="M333" s="4">
        <f>IF($H333=0,"",VLOOKUP($G333,Data!$G$3:$BA$2935,6,FALSE))</f>
        <v>0.155</v>
      </c>
      <c r="N333" s="4">
        <f>IF($H333=0,"",VLOOKUP($G333,Data!$G$3:$BA$2935,7,FALSE))</f>
        <v>2</v>
      </c>
      <c r="O333" s="4">
        <f>IF($H333=0,"",VLOOKUP($G333,Data!$G$3:$BA$2935,8,FALSE))</f>
        <v>0</v>
      </c>
      <c r="P333" s="4">
        <f>IF($H333=0,"",VLOOKUP($G333,Data!$G$3:$BA$2935,9,FALSE))</f>
        <v>1.1299999999999999</v>
      </c>
      <c r="Q333" s="4">
        <f>IF($H333=0,"",VLOOKUP($G333,Data!$G$3:$BA$2935,10,FALSE))</f>
        <v>0.73399999999999999</v>
      </c>
      <c r="R333" s="4">
        <f>IF($H333=0,"",VLOOKUP($G333,Data!$G$3:$BA$2935,11,FALSE))</f>
        <v>0.26</v>
      </c>
      <c r="S333" s="4">
        <f>IF($H333=0,"",VLOOKUP($G333,Data!$G$3:$BA$2935,12,FALSE))</f>
        <v>0.25600000000000001</v>
      </c>
      <c r="T333" s="4">
        <f>IF($H333=0,"",VLOOKUP($G333,Data!$G$3:$BA$2935,13,FALSE))</f>
        <v>0.104</v>
      </c>
      <c r="U333" s="4">
        <f>IF($H333=0,"",VLOOKUP($G333,Data!$G$3:$BA$2935,14,FALSE))</f>
        <v>0.19400000000000001</v>
      </c>
      <c r="V333" s="4">
        <f>IF($H333=0,"",VLOOKUP($G333,Data!$G$3:$BA$2935,15,FALSE))</f>
        <v>0.68500000000000005</v>
      </c>
      <c r="W333" s="4" t="str">
        <f>IF($H333=0,"",VLOOKUP($G333,Data!$G$3:$BA$2935,16,FALSE))</f>
        <v>/</v>
      </c>
      <c r="X333" s="4" t="str">
        <f>IF($H333=0,"",VLOOKUP($G333,Data!$G$3:$BA$2935,17,FALSE))</f>
        <v>/</v>
      </c>
      <c r="Y333" s="4" t="str">
        <f>IF($H333=0,"",VLOOKUP($G333,Data!$G$3:$BA$2935,18,FALSE))</f>
        <v/>
      </c>
      <c r="Z333" s="4" t="str">
        <f>IF($H333=0,"",VLOOKUP($G333,Data!$G$3:$BA$2935,19,FALSE))</f>
        <v/>
      </c>
      <c r="AA333" s="4" t="str">
        <f>IF($H333=0,"",VLOOKUP($G333,Data!$G$3:$BA$2935,20,FALSE))</f>
        <v/>
      </c>
      <c r="AB333" s="4" t="str">
        <f>IF($H333=0,"",VLOOKUP($G333,Data!$G$3:$BA$2935,21,FALSE))</f>
        <v/>
      </c>
      <c r="AC333" s="4" t="str">
        <f>IF($H333=0,"",VLOOKUP($G333,Data!$G$3:$BA$2935,22,FALSE))</f>
        <v/>
      </c>
      <c r="AD333" s="4" t="str">
        <f>IF($H333=0,"",VLOOKUP($G333,Data!$G$3:$BA$2935,23,FALSE))</f>
        <v/>
      </c>
      <c r="AE333" s="4" t="str">
        <f>IF($H333=0,"",VLOOKUP($G333,Data!$G$3:$BA$2935,24,FALSE))</f>
        <v/>
      </c>
      <c r="AF333" s="4" t="str">
        <f>IF($H333=0,"",VLOOKUP($G333,Data!$G$3:$BA$2935,25,FALSE))</f>
        <v/>
      </c>
      <c r="AG333" s="4" t="str">
        <f>IF($H333=0,"",VLOOKUP($G333,Data!$G$3:$BA$2935,26,FALSE))</f>
        <v/>
      </c>
      <c r="AH333" s="4" t="str">
        <f>IF($H333=0,"",VLOOKUP($G333,Data!$G$3:$BA$2935,27,FALSE))</f>
        <v/>
      </c>
      <c r="AI333" s="4" t="str">
        <f>IF($H333=0,"",VLOOKUP($G333,Data!$G$3:$BA$2935,28,FALSE))</f>
        <v/>
      </c>
      <c r="AJ333" s="4" t="str">
        <f>IF($H333=0,"",VLOOKUP($G333,Data!$G$3:$BA$2935,29,FALSE))</f>
        <v/>
      </c>
      <c r="AK333" s="4" t="str">
        <f>IF($H333=0,"",VLOOKUP($G333,Data!$G$3:$BA$2935,30,FALSE))</f>
        <v/>
      </c>
      <c r="AL333" s="4" t="str">
        <f>IF($H333=0,"",VLOOKUP($G333,Data!$G$3:$BA$2935,31,FALSE))</f>
        <v/>
      </c>
      <c r="AM333" s="4" t="str">
        <f>IF($H333=0,"",VLOOKUP($G333,Data!$G$3:$BA$2935,32,FALSE))</f>
        <v/>
      </c>
      <c r="AN333" s="4" t="str">
        <f>IF($H333=0,"",VLOOKUP($G333,Data!$G$3:$BA$2935,33,FALSE))</f>
        <v/>
      </c>
      <c r="AO333" s="4" t="str">
        <f>IF($H333=0,"",VLOOKUP($G333,Data!$G$3:$BA$2935,34,FALSE))</f>
        <v/>
      </c>
      <c r="AP333" s="4" t="str">
        <f>IF($H333=0,"",VLOOKUP($G333,Data!$G$3:$BA$2935,35,FALSE))</f>
        <v/>
      </c>
      <c r="AQ333" s="4" t="str">
        <f>IF($H333=0,"",VLOOKUP($G333,Data!$G$3:$BA$2935,36,FALSE))</f>
        <v/>
      </c>
      <c r="AR333" s="4" t="str">
        <f>IF($H333=0,"",VLOOKUP($G333,Data!$G$3:$BA$2935,37,FALSE))</f>
        <v/>
      </c>
      <c r="AS333" s="4" t="str">
        <f>IF($H333=0,"",VLOOKUP($G333,Data!$G$3:$BA$2935,38,FALSE))</f>
        <v/>
      </c>
      <c r="AT333" s="4" t="str">
        <f>IF($H333=0,"",VLOOKUP($G333,Data!$G$3:$BA$2935,39,FALSE))</f>
        <v/>
      </c>
    </row>
    <row r="334" spans="1:46" x14ac:dyDescent="0.25">
      <c r="A334" s="4">
        <f>PSSE!A336</f>
        <v>959221</v>
      </c>
      <c r="B334" s="4" t="str">
        <f>PSSE!B336</f>
        <v>THUONGSAT_H1</v>
      </c>
      <c r="C334" s="4">
        <f>PSSE!D336</f>
        <v>10.5</v>
      </c>
      <c r="D334" s="4">
        <f>PSSE!E336</f>
        <v>20</v>
      </c>
      <c r="E334" s="4" t="str">
        <f>PSSE!F336</f>
        <v>TD</v>
      </c>
      <c r="F334" s="4">
        <f>PSSE!G336</f>
        <v>1</v>
      </c>
      <c r="G334" s="4" t="str">
        <f t="shared" si="5"/>
        <v>GEN10.520TD1</v>
      </c>
      <c r="H334" s="4">
        <f>COUNTIF(Data!$G$3:$BA$2935,GEN!$G334)</f>
        <v>1</v>
      </c>
      <c r="I334" s="4" t="str">
        <f>IF($H334=0,"",VLOOKUP($G334,Data!$G$3:$BA$2935,2,FALSE))</f>
        <v>'GENSAL'</v>
      </c>
      <c r="J334" s="4">
        <f>PSSE!C336</f>
        <v>1</v>
      </c>
      <c r="K334" s="4">
        <f>IF($H334=0,"",VLOOKUP($G334,Data!$G$3:$BA$2935,4,FALSE))</f>
        <v>6.6</v>
      </c>
      <c r="L334" s="4">
        <f>IF($H334=0,"",VLOOKUP($G334,Data!$G$3:$BA$2935,5,FALSE))</f>
        <v>0.05</v>
      </c>
      <c r="M334" s="4">
        <f>IF($H334=0,"",VLOOKUP($G334,Data!$G$3:$BA$2935,6,FALSE))</f>
        <v>0.155</v>
      </c>
      <c r="N334" s="4">
        <f>IF($H334=0,"",VLOOKUP($G334,Data!$G$3:$BA$2935,7,FALSE))</f>
        <v>2</v>
      </c>
      <c r="O334" s="4">
        <f>IF($H334=0,"",VLOOKUP($G334,Data!$G$3:$BA$2935,8,FALSE))</f>
        <v>0</v>
      </c>
      <c r="P334" s="4">
        <f>IF($H334=0,"",VLOOKUP($G334,Data!$G$3:$BA$2935,9,FALSE))</f>
        <v>1.1299999999999999</v>
      </c>
      <c r="Q334" s="4">
        <f>IF($H334=0,"",VLOOKUP($G334,Data!$G$3:$BA$2935,10,FALSE))</f>
        <v>0.73399999999999999</v>
      </c>
      <c r="R334" s="4">
        <f>IF($H334=0,"",VLOOKUP($G334,Data!$G$3:$BA$2935,11,FALSE))</f>
        <v>0.26</v>
      </c>
      <c r="S334" s="4">
        <f>IF($H334=0,"",VLOOKUP($G334,Data!$G$3:$BA$2935,12,FALSE))</f>
        <v>0.25600000000000001</v>
      </c>
      <c r="T334" s="4">
        <f>IF($H334=0,"",VLOOKUP($G334,Data!$G$3:$BA$2935,13,FALSE))</f>
        <v>0.104</v>
      </c>
      <c r="U334" s="4">
        <f>IF($H334=0,"",VLOOKUP($G334,Data!$G$3:$BA$2935,14,FALSE))</f>
        <v>0.19400000000000001</v>
      </c>
      <c r="V334" s="4">
        <f>IF($H334=0,"",VLOOKUP($G334,Data!$G$3:$BA$2935,15,FALSE))</f>
        <v>0.68500000000000005</v>
      </c>
      <c r="W334" s="4" t="str">
        <f>IF($H334=0,"",VLOOKUP($G334,Data!$G$3:$BA$2935,16,FALSE))</f>
        <v>/</v>
      </c>
      <c r="X334" s="4" t="str">
        <f>IF($H334=0,"",VLOOKUP($G334,Data!$G$3:$BA$2935,17,FALSE))</f>
        <v>/</v>
      </c>
      <c r="Y334" s="4" t="str">
        <f>IF($H334=0,"",VLOOKUP($G334,Data!$G$3:$BA$2935,18,FALSE))</f>
        <v/>
      </c>
      <c r="Z334" s="4" t="str">
        <f>IF($H334=0,"",VLOOKUP($G334,Data!$G$3:$BA$2935,19,FALSE))</f>
        <v/>
      </c>
      <c r="AA334" s="4" t="str">
        <f>IF($H334=0,"",VLOOKUP($G334,Data!$G$3:$BA$2935,20,FALSE))</f>
        <v/>
      </c>
      <c r="AB334" s="4" t="str">
        <f>IF($H334=0,"",VLOOKUP($G334,Data!$G$3:$BA$2935,21,FALSE))</f>
        <v/>
      </c>
      <c r="AC334" s="4" t="str">
        <f>IF($H334=0,"",VLOOKUP($G334,Data!$G$3:$BA$2935,22,FALSE))</f>
        <v/>
      </c>
      <c r="AD334" s="4" t="str">
        <f>IF($H334=0,"",VLOOKUP($G334,Data!$G$3:$BA$2935,23,FALSE))</f>
        <v/>
      </c>
      <c r="AE334" s="4" t="str">
        <f>IF($H334=0,"",VLOOKUP($G334,Data!$G$3:$BA$2935,24,FALSE))</f>
        <v/>
      </c>
      <c r="AF334" s="4" t="str">
        <f>IF($H334=0,"",VLOOKUP($G334,Data!$G$3:$BA$2935,25,FALSE))</f>
        <v/>
      </c>
      <c r="AG334" s="4" t="str">
        <f>IF($H334=0,"",VLOOKUP($G334,Data!$G$3:$BA$2935,26,FALSE))</f>
        <v/>
      </c>
      <c r="AH334" s="4" t="str">
        <f>IF($H334=0,"",VLOOKUP($G334,Data!$G$3:$BA$2935,27,FALSE))</f>
        <v/>
      </c>
      <c r="AI334" s="4" t="str">
        <f>IF($H334=0,"",VLOOKUP($G334,Data!$G$3:$BA$2935,28,FALSE))</f>
        <v/>
      </c>
      <c r="AJ334" s="4" t="str">
        <f>IF($H334=0,"",VLOOKUP($G334,Data!$G$3:$BA$2935,29,FALSE))</f>
        <v/>
      </c>
      <c r="AK334" s="4" t="str">
        <f>IF($H334=0,"",VLOOKUP($G334,Data!$G$3:$BA$2935,30,FALSE))</f>
        <v/>
      </c>
      <c r="AL334" s="4" t="str">
        <f>IF($H334=0,"",VLOOKUP($G334,Data!$G$3:$BA$2935,31,FALSE))</f>
        <v/>
      </c>
      <c r="AM334" s="4" t="str">
        <f>IF($H334=0,"",VLOOKUP($G334,Data!$G$3:$BA$2935,32,FALSE))</f>
        <v/>
      </c>
      <c r="AN334" s="4" t="str">
        <f>IF($H334=0,"",VLOOKUP($G334,Data!$G$3:$BA$2935,33,FALSE))</f>
        <v/>
      </c>
      <c r="AO334" s="4" t="str">
        <f>IF($H334=0,"",VLOOKUP($G334,Data!$G$3:$BA$2935,34,FALSE))</f>
        <v/>
      </c>
      <c r="AP334" s="4" t="str">
        <f>IF($H334=0,"",VLOOKUP($G334,Data!$G$3:$BA$2935,35,FALSE))</f>
        <v/>
      </c>
      <c r="AQ334" s="4" t="str">
        <f>IF($H334=0,"",VLOOKUP($G334,Data!$G$3:$BA$2935,36,FALSE))</f>
        <v/>
      </c>
      <c r="AR334" s="4" t="str">
        <f>IF($H334=0,"",VLOOKUP($G334,Data!$G$3:$BA$2935,37,FALSE))</f>
        <v/>
      </c>
      <c r="AS334" s="4" t="str">
        <f>IF($H334=0,"",VLOOKUP($G334,Data!$G$3:$BA$2935,38,FALSE))</f>
        <v/>
      </c>
      <c r="AT334" s="4" t="str">
        <f>IF($H334=0,"",VLOOKUP($G334,Data!$G$3:$BA$2935,39,FALSE))</f>
        <v/>
      </c>
    </row>
    <row r="335" spans="1:46" x14ac:dyDescent="0.25">
      <c r="A335" s="4">
        <f>PSSE!A337</f>
        <v>959231</v>
      </c>
      <c r="B335" s="4" t="str">
        <f>PSSE!B337</f>
        <v>SATHAY_H1</v>
      </c>
      <c r="C335" s="4">
        <f>PSSE!D337</f>
        <v>10.5</v>
      </c>
      <c r="D335" s="4">
        <f>PSSE!E337</f>
        <v>25.5</v>
      </c>
      <c r="E335" s="4" t="str">
        <f>PSSE!F337</f>
        <v>TD</v>
      </c>
      <c r="F335" s="4">
        <f>PSSE!G337</f>
        <v>1</v>
      </c>
      <c r="G335" s="4" t="str">
        <f t="shared" si="5"/>
        <v>GEN10.525.5TD1</v>
      </c>
      <c r="H335" s="4">
        <f>COUNTIF(Data!$G$3:$BA$2935,GEN!$G335)</f>
        <v>1</v>
      </c>
      <c r="I335" s="4" t="str">
        <f>IF($H335=0,"",VLOOKUP($G335,Data!$G$3:$BA$2935,2,FALSE))</f>
        <v>'GENSAL'</v>
      </c>
      <c r="J335" s="4">
        <f>PSSE!C337</f>
        <v>1</v>
      </c>
      <c r="K335" s="4">
        <f>IF($H335=0,"",VLOOKUP($G335,Data!$G$3:$BA$2935,4,FALSE))</f>
        <v>6.6</v>
      </c>
      <c r="L335" s="4">
        <f>IF($H335=0,"",VLOOKUP($G335,Data!$G$3:$BA$2935,5,FALSE))</f>
        <v>0.05</v>
      </c>
      <c r="M335" s="4">
        <f>IF($H335=0,"",VLOOKUP($G335,Data!$G$3:$BA$2935,6,FALSE))</f>
        <v>0.155</v>
      </c>
      <c r="N335" s="4">
        <f>IF($H335=0,"",VLOOKUP($G335,Data!$G$3:$BA$2935,7,FALSE))</f>
        <v>2</v>
      </c>
      <c r="O335" s="4">
        <f>IF($H335=0,"",VLOOKUP($G335,Data!$G$3:$BA$2935,8,FALSE))</f>
        <v>0</v>
      </c>
      <c r="P335" s="4">
        <f>IF($H335=0,"",VLOOKUP($G335,Data!$G$3:$BA$2935,9,FALSE))</f>
        <v>1.1299999999999999</v>
      </c>
      <c r="Q335" s="4">
        <f>IF($H335=0,"",VLOOKUP($G335,Data!$G$3:$BA$2935,10,FALSE))</f>
        <v>0.73399999999999999</v>
      </c>
      <c r="R335" s="4">
        <f>IF($H335=0,"",VLOOKUP($G335,Data!$G$3:$BA$2935,11,FALSE))</f>
        <v>0.26</v>
      </c>
      <c r="S335" s="4">
        <f>IF($H335=0,"",VLOOKUP($G335,Data!$G$3:$BA$2935,12,FALSE))</f>
        <v>0.25600000000000001</v>
      </c>
      <c r="T335" s="4">
        <f>IF($H335=0,"",VLOOKUP($G335,Data!$G$3:$BA$2935,13,FALSE))</f>
        <v>0.104</v>
      </c>
      <c r="U335" s="4">
        <f>IF($H335=0,"",VLOOKUP($G335,Data!$G$3:$BA$2935,14,FALSE))</f>
        <v>0.19400000000000001</v>
      </c>
      <c r="V335" s="4">
        <f>IF($H335=0,"",VLOOKUP($G335,Data!$G$3:$BA$2935,15,FALSE))</f>
        <v>0.68500000000000005</v>
      </c>
      <c r="W335" s="4" t="str">
        <f>IF($H335=0,"",VLOOKUP($G335,Data!$G$3:$BA$2935,16,FALSE))</f>
        <v>/</v>
      </c>
      <c r="X335" s="4" t="str">
        <f>IF($H335=0,"",VLOOKUP($G335,Data!$G$3:$BA$2935,17,FALSE))</f>
        <v>/</v>
      </c>
      <c r="Y335" s="4" t="str">
        <f>IF($H335=0,"",VLOOKUP($G335,Data!$G$3:$BA$2935,18,FALSE))</f>
        <v/>
      </c>
      <c r="Z335" s="4" t="str">
        <f>IF($H335=0,"",VLOOKUP($G335,Data!$G$3:$BA$2935,19,FALSE))</f>
        <v/>
      </c>
      <c r="AA335" s="4" t="str">
        <f>IF($H335=0,"",VLOOKUP($G335,Data!$G$3:$BA$2935,20,FALSE))</f>
        <v/>
      </c>
      <c r="AB335" s="4" t="str">
        <f>IF($H335=0,"",VLOOKUP($G335,Data!$G$3:$BA$2935,21,FALSE))</f>
        <v/>
      </c>
      <c r="AC335" s="4" t="str">
        <f>IF($H335=0,"",VLOOKUP($G335,Data!$G$3:$BA$2935,22,FALSE))</f>
        <v/>
      </c>
      <c r="AD335" s="4" t="str">
        <f>IF($H335=0,"",VLOOKUP($G335,Data!$G$3:$BA$2935,23,FALSE))</f>
        <v/>
      </c>
      <c r="AE335" s="4" t="str">
        <f>IF($H335=0,"",VLOOKUP($G335,Data!$G$3:$BA$2935,24,FALSE))</f>
        <v/>
      </c>
      <c r="AF335" s="4" t="str">
        <f>IF($H335=0,"",VLOOKUP($G335,Data!$G$3:$BA$2935,25,FALSE))</f>
        <v/>
      </c>
      <c r="AG335" s="4" t="str">
        <f>IF($H335=0,"",VLOOKUP($G335,Data!$G$3:$BA$2935,26,FALSE))</f>
        <v/>
      </c>
      <c r="AH335" s="4" t="str">
        <f>IF($H335=0,"",VLOOKUP($G335,Data!$G$3:$BA$2935,27,FALSE))</f>
        <v/>
      </c>
      <c r="AI335" s="4" t="str">
        <f>IF($H335=0,"",VLOOKUP($G335,Data!$G$3:$BA$2935,28,FALSE))</f>
        <v/>
      </c>
      <c r="AJ335" s="4" t="str">
        <f>IF($H335=0,"",VLOOKUP($G335,Data!$G$3:$BA$2935,29,FALSE))</f>
        <v/>
      </c>
      <c r="AK335" s="4" t="str">
        <f>IF($H335=0,"",VLOOKUP($G335,Data!$G$3:$BA$2935,30,FALSE))</f>
        <v/>
      </c>
      <c r="AL335" s="4" t="str">
        <f>IF($H335=0,"",VLOOKUP($G335,Data!$G$3:$BA$2935,31,FALSE))</f>
        <v/>
      </c>
      <c r="AM335" s="4" t="str">
        <f>IF($H335=0,"",VLOOKUP($G335,Data!$G$3:$BA$2935,32,FALSE))</f>
        <v/>
      </c>
      <c r="AN335" s="4" t="str">
        <f>IF($H335=0,"",VLOOKUP($G335,Data!$G$3:$BA$2935,33,FALSE))</f>
        <v/>
      </c>
      <c r="AO335" s="4" t="str">
        <f>IF($H335=0,"",VLOOKUP($G335,Data!$G$3:$BA$2935,34,FALSE))</f>
        <v/>
      </c>
      <c r="AP335" s="4" t="str">
        <f>IF($H335=0,"",VLOOKUP($G335,Data!$G$3:$BA$2935,35,FALSE))</f>
        <v/>
      </c>
      <c r="AQ335" s="4" t="str">
        <f>IF($H335=0,"",VLOOKUP($G335,Data!$G$3:$BA$2935,36,FALSE))</f>
        <v/>
      </c>
      <c r="AR335" s="4" t="str">
        <f>IF($H335=0,"",VLOOKUP($G335,Data!$G$3:$BA$2935,37,FALSE))</f>
        <v/>
      </c>
      <c r="AS335" s="4" t="str">
        <f>IF($H335=0,"",VLOOKUP($G335,Data!$G$3:$BA$2935,38,FALSE))</f>
        <v/>
      </c>
      <c r="AT335" s="4" t="str">
        <f>IF($H335=0,"",VLOOKUP($G335,Data!$G$3:$BA$2935,39,FALSE))</f>
        <v/>
      </c>
    </row>
    <row r="336" spans="1:46" x14ac:dyDescent="0.25">
      <c r="A336" s="4">
        <f>PSSE!A338</f>
        <v>959241</v>
      </c>
      <c r="B336" s="4" t="str">
        <f>PSSE!B338</f>
        <v>DAKRUOI_H1</v>
      </c>
      <c r="C336" s="4">
        <f>PSSE!D338</f>
        <v>6</v>
      </c>
      <c r="D336" s="4">
        <f>PSSE!E338</f>
        <v>7.5</v>
      </c>
      <c r="E336" s="4" t="str">
        <f>PSSE!F338</f>
        <v>TD</v>
      </c>
      <c r="F336" s="4">
        <f>PSSE!G338</f>
        <v>1</v>
      </c>
      <c r="G336" s="4" t="str">
        <f t="shared" si="5"/>
        <v>GEN67.5TD1</v>
      </c>
      <c r="H336" s="4">
        <f>COUNTIF(Data!$G$3:$BA$2935,GEN!$G336)</f>
        <v>1</v>
      </c>
      <c r="I336" s="4" t="str">
        <f>IF($H336=0,"",VLOOKUP($G336,Data!$G$3:$BA$2935,2,FALSE))</f>
        <v>'GENSAL'</v>
      </c>
      <c r="J336" s="4">
        <f>PSSE!C338</f>
        <v>1</v>
      </c>
      <c r="K336" s="4">
        <f>IF($H336=0,"",VLOOKUP($G336,Data!$G$3:$BA$2935,4,FALSE))</f>
        <v>6.6</v>
      </c>
      <c r="L336" s="4">
        <f>IF($H336=0,"",VLOOKUP($G336,Data!$G$3:$BA$2935,5,FALSE))</f>
        <v>0.05</v>
      </c>
      <c r="M336" s="4">
        <f>IF($H336=0,"",VLOOKUP($G336,Data!$G$3:$BA$2935,6,FALSE))</f>
        <v>0.155</v>
      </c>
      <c r="N336" s="4">
        <f>IF($H336=0,"",VLOOKUP($G336,Data!$G$3:$BA$2935,7,FALSE))</f>
        <v>2</v>
      </c>
      <c r="O336" s="4">
        <f>IF($H336=0,"",VLOOKUP($G336,Data!$G$3:$BA$2935,8,FALSE))</f>
        <v>0</v>
      </c>
      <c r="P336" s="4">
        <f>IF($H336=0,"",VLOOKUP($G336,Data!$G$3:$BA$2935,9,FALSE))</f>
        <v>1.1299999999999999</v>
      </c>
      <c r="Q336" s="4">
        <f>IF($H336=0,"",VLOOKUP($G336,Data!$G$3:$BA$2935,10,FALSE))</f>
        <v>0.73399999999999999</v>
      </c>
      <c r="R336" s="4">
        <f>IF($H336=0,"",VLOOKUP($G336,Data!$G$3:$BA$2935,11,FALSE))</f>
        <v>0.26</v>
      </c>
      <c r="S336" s="4">
        <f>IF($H336=0,"",VLOOKUP($G336,Data!$G$3:$BA$2935,12,FALSE))</f>
        <v>0.22600000000000001</v>
      </c>
      <c r="T336" s="4">
        <f>IF($H336=0,"",VLOOKUP($G336,Data!$G$3:$BA$2935,13,FALSE))</f>
        <v>0.104</v>
      </c>
      <c r="U336" s="4">
        <f>IF($H336=0,"",VLOOKUP($G336,Data!$G$3:$BA$2935,14,FALSE))</f>
        <v>0.19400000000000001</v>
      </c>
      <c r="V336" s="4">
        <f>IF($H336=0,"",VLOOKUP($G336,Data!$G$3:$BA$2935,15,FALSE))</f>
        <v>0.68500000000000005</v>
      </c>
      <c r="W336" s="4" t="str">
        <f>IF($H336=0,"",VLOOKUP($G336,Data!$G$3:$BA$2935,16,FALSE))</f>
        <v>/</v>
      </c>
      <c r="X336" s="4" t="str">
        <f>IF($H336=0,"",VLOOKUP($G336,Data!$G$3:$BA$2935,17,FALSE))</f>
        <v>/</v>
      </c>
      <c r="Y336" s="4" t="str">
        <f>IF($H336=0,"",VLOOKUP($G336,Data!$G$3:$BA$2935,18,FALSE))</f>
        <v/>
      </c>
      <c r="Z336" s="4" t="str">
        <f>IF($H336=0,"",VLOOKUP($G336,Data!$G$3:$BA$2935,19,FALSE))</f>
        <v/>
      </c>
      <c r="AA336" s="4" t="str">
        <f>IF($H336=0,"",VLOOKUP($G336,Data!$G$3:$BA$2935,20,FALSE))</f>
        <v/>
      </c>
      <c r="AB336" s="4" t="str">
        <f>IF($H336=0,"",VLOOKUP($G336,Data!$G$3:$BA$2935,21,FALSE))</f>
        <v/>
      </c>
      <c r="AC336" s="4" t="str">
        <f>IF($H336=0,"",VLOOKUP($G336,Data!$G$3:$BA$2935,22,FALSE))</f>
        <v/>
      </c>
      <c r="AD336" s="4" t="str">
        <f>IF($H336=0,"",VLOOKUP($G336,Data!$G$3:$BA$2935,23,FALSE))</f>
        <v/>
      </c>
      <c r="AE336" s="4" t="str">
        <f>IF($H336=0,"",VLOOKUP($G336,Data!$G$3:$BA$2935,24,FALSE))</f>
        <v/>
      </c>
      <c r="AF336" s="4" t="str">
        <f>IF($H336=0,"",VLOOKUP($G336,Data!$G$3:$BA$2935,25,FALSE))</f>
        <v/>
      </c>
      <c r="AG336" s="4" t="str">
        <f>IF($H336=0,"",VLOOKUP($G336,Data!$G$3:$BA$2935,26,FALSE))</f>
        <v/>
      </c>
      <c r="AH336" s="4" t="str">
        <f>IF($H336=0,"",VLOOKUP($G336,Data!$G$3:$BA$2935,27,FALSE))</f>
        <v/>
      </c>
      <c r="AI336" s="4" t="str">
        <f>IF($H336=0,"",VLOOKUP($G336,Data!$G$3:$BA$2935,28,FALSE))</f>
        <v/>
      </c>
      <c r="AJ336" s="4" t="str">
        <f>IF($H336=0,"",VLOOKUP($G336,Data!$G$3:$BA$2935,29,FALSE))</f>
        <v/>
      </c>
      <c r="AK336" s="4" t="str">
        <f>IF($H336=0,"",VLOOKUP($G336,Data!$G$3:$BA$2935,30,FALSE))</f>
        <v/>
      </c>
      <c r="AL336" s="4" t="str">
        <f>IF($H336=0,"",VLOOKUP($G336,Data!$G$3:$BA$2935,31,FALSE))</f>
        <v/>
      </c>
      <c r="AM336" s="4" t="str">
        <f>IF($H336=0,"",VLOOKUP($G336,Data!$G$3:$BA$2935,32,FALSE))</f>
        <v/>
      </c>
      <c r="AN336" s="4" t="str">
        <f>IF($H336=0,"",VLOOKUP($G336,Data!$G$3:$BA$2935,33,FALSE))</f>
        <v/>
      </c>
      <c r="AO336" s="4" t="str">
        <f>IF($H336=0,"",VLOOKUP($G336,Data!$G$3:$BA$2935,34,FALSE))</f>
        <v/>
      </c>
      <c r="AP336" s="4" t="str">
        <f>IF($H336=0,"",VLOOKUP($G336,Data!$G$3:$BA$2935,35,FALSE))</f>
        <v/>
      </c>
      <c r="AQ336" s="4" t="str">
        <f>IF($H336=0,"",VLOOKUP($G336,Data!$G$3:$BA$2935,36,FALSE))</f>
        <v/>
      </c>
      <c r="AR336" s="4" t="str">
        <f>IF($H336=0,"",VLOOKUP($G336,Data!$G$3:$BA$2935,37,FALSE))</f>
        <v/>
      </c>
      <c r="AS336" s="4" t="str">
        <f>IF($H336=0,"",VLOOKUP($G336,Data!$G$3:$BA$2935,38,FALSE))</f>
        <v/>
      </c>
      <c r="AT336" s="4" t="str">
        <f>IF($H336=0,"",VLOOKUP($G336,Data!$G$3:$BA$2935,39,FALSE))</f>
        <v/>
      </c>
    </row>
    <row r="337" spans="1:46" x14ac:dyDescent="0.25">
      <c r="A337" s="4">
        <f>PSSE!A339</f>
        <v>959242</v>
      </c>
      <c r="B337" s="4" t="str">
        <f>PSSE!B339</f>
        <v>DAKRUOI3_H1</v>
      </c>
      <c r="C337" s="4">
        <f>PSSE!D339</f>
        <v>6</v>
      </c>
      <c r="D337" s="4">
        <f>PSSE!E339</f>
        <v>7.5</v>
      </c>
      <c r="E337" s="4" t="str">
        <f>PSSE!F339</f>
        <v>TD</v>
      </c>
      <c r="F337" s="4">
        <f>PSSE!G339</f>
        <v>1</v>
      </c>
      <c r="G337" s="4" t="str">
        <f t="shared" si="5"/>
        <v>GEN67.5TD1</v>
      </c>
      <c r="H337" s="4">
        <f>COUNTIF(Data!$G$3:$BA$2935,GEN!$G337)</f>
        <v>1</v>
      </c>
      <c r="I337" s="4" t="str">
        <f>IF($H337=0,"",VLOOKUP($G337,Data!$G$3:$BA$2935,2,FALSE))</f>
        <v>'GENSAL'</v>
      </c>
      <c r="J337" s="4">
        <f>PSSE!C339</f>
        <v>1</v>
      </c>
      <c r="K337" s="4">
        <f>IF($H337=0,"",VLOOKUP($G337,Data!$G$3:$BA$2935,4,FALSE))</f>
        <v>6.6</v>
      </c>
      <c r="L337" s="4">
        <f>IF($H337=0,"",VLOOKUP($G337,Data!$G$3:$BA$2935,5,FALSE))</f>
        <v>0.05</v>
      </c>
      <c r="M337" s="4">
        <f>IF($H337=0,"",VLOOKUP($G337,Data!$G$3:$BA$2935,6,FALSE))</f>
        <v>0.155</v>
      </c>
      <c r="N337" s="4">
        <f>IF($H337=0,"",VLOOKUP($G337,Data!$G$3:$BA$2935,7,FALSE))</f>
        <v>2</v>
      </c>
      <c r="O337" s="4">
        <f>IF($H337=0,"",VLOOKUP($G337,Data!$G$3:$BA$2935,8,FALSE))</f>
        <v>0</v>
      </c>
      <c r="P337" s="4">
        <f>IF($H337=0,"",VLOOKUP($G337,Data!$G$3:$BA$2935,9,FALSE))</f>
        <v>1.1299999999999999</v>
      </c>
      <c r="Q337" s="4">
        <f>IF($H337=0,"",VLOOKUP($G337,Data!$G$3:$BA$2935,10,FALSE))</f>
        <v>0.73399999999999999</v>
      </c>
      <c r="R337" s="4">
        <f>IF($H337=0,"",VLOOKUP($G337,Data!$G$3:$BA$2935,11,FALSE))</f>
        <v>0.26</v>
      </c>
      <c r="S337" s="4">
        <f>IF($H337=0,"",VLOOKUP($G337,Data!$G$3:$BA$2935,12,FALSE))</f>
        <v>0.22600000000000001</v>
      </c>
      <c r="T337" s="4">
        <f>IF($H337=0,"",VLOOKUP($G337,Data!$G$3:$BA$2935,13,FALSE))</f>
        <v>0.104</v>
      </c>
      <c r="U337" s="4">
        <f>IF($H337=0,"",VLOOKUP($G337,Data!$G$3:$BA$2935,14,FALSE))</f>
        <v>0.19400000000000001</v>
      </c>
      <c r="V337" s="4">
        <f>IF($H337=0,"",VLOOKUP($G337,Data!$G$3:$BA$2935,15,FALSE))</f>
        <v>0.68500000000000005</v>
      </c>
      <c r="W337" s="4" t="str">
        <f>IF($H337=0,"",VLOOKUP($G337,Data!$G$3:$BA$2935,16,FALSE))</f>
        <v>/</v>
      </c>
      <c r="X337" s="4" t="str">
        <f>IF($H337=0,"",VLOOKUP($G337,Data!$G$3:$BA$2935,17,FALSE))</f>
        <v>/</v>
      </c>
      <c r="Y337" s="4" t="str">
        <f>IF($H337=0,"",VLOOKUP($G337,Data!$G$3:$BA$2935,18,FALSE))</f>
        <v/>
      </c>
      <c r="Z337" s="4" t="str">
        <f>IF($H337=0,"",VLOOKUP($G337,Data!$G$3:$BA$2935,19,FALSE))</f>
        <v/>
      </c>
      <c r="AA337" s="4" t="str">
        <f>IF($H337=0,"",VLOOKUP($G337,Data!$G$3:$BA$2935,20,FALSE))</f>
        <v/>
      </c>
      <c r="AB337" s="4" t="str">
        <f>IF($H337=0,"",VLOOKUP($G337,Data!$G$3:$BA$2935,21,FALSE))</f>
        <v/>
      </c>
      <c r="AC337" s="4" t="str">
        <f>IF($H337=0,"",VLOOKUP($G337,Data!$G$3:$BA$2935,22,FALSE))</f>
        <v/>
      </c>
      <c r="AD337" s="4" t="str">
        <f>IF($H337=0,"",VLOOKUP($G337,Data!$G$3:$BA$2935,23,FALSE))</f>
        <v/>
      </c>
      <c r="AE337" s="4" t="str">
        <f>IF($H337=0,"",VLOOKUP($G337,Data!$G$3:$BA$2935,24,FALSE))</f>
        <v/>
      </c>
      <c r="AF337" s="4" t="str">
        <f>IF($H337=0,"",VLOOKUP($G337,Data!$G$3:$BA$2935,25,FALSE))</f>
        <v/>
      </c>
      <c r="AG337" s="4" t="str">
        <f>IF($H337=0,"",VLOOKUP($G337,Data!$G$3:$BA$2935,26,FALSE))</f>
        <v/>
      </c>
      <c r="AH337" s="4" t="str">
        <f>IF($H337=0,"",VLOOKUP($G337,Data!$G$3:$BA$2935,27,FALSE))</f>
        <v/>
      </c>
      <c r="AI337" s="4" t="str">
        <f>IF($H337=0,"",VLOOKUP($G337,Data!$G$3:$BA$2935,28,FALSE))</f>
        <v/>
      </c>
      <c r="AJ337" s="4" t="str">
        <f>IF($H337=0,"",VLOOKUP($G337,Data!$G$3:$BA$2935,29,FALSE))</f>
        <v/>
      </c>
      <c r="AK337" s="4" t="str">
        <f>IF($H337=0,"",VLOOKUP($G337,Data!$G$3:$BA$2935,30,FALSE))</f>
        <v/>
      </c>
      <c r="AL337" s="4" t="str">
        <f>IF($H337=0,"",VLOOKUP($G337,Data!$G$3:$BA$2935,31,FALSE))</f>
        <v/>
      </c>
      <c r="AM337" s="4" t="str">
        <f>IF($H337=0,"",VLOOKUP($G337,Data!$G$3:$BA$2935,32,FALSE))</f>
        <v/>
      </c>
      <c r="AN337" s="4" t="str">
        <f>IF($H337=0,"",VLOOKUP($G337,Data!$G$3:$BA$2935,33,FALSE))</f>
        <v/>
      </c>
      <c r="AO337" s="4" t="str">
        <f>IF($H337=0,"",VLOOKUP($G337,Data!$G$3:$BA$2935,34,FALSE))</f>
        <v/>
      </c>
      <c r="AP337" s="4" t="str">
        <f>IF($H337=0,"",VLOOKUP($G337,Data!$G$3:$BA$2935,35,FALSE))</f>
        <v/>
      </c>
      <c r="AQ337" s="4" t="str">
        <f>IF($H337=0,"",VLOOKUP($G337,Data!$G$3:$BA$2935,36,FALSE))</f>
        <v/>
      </c>
      <c r="AR337" s="4" t="str">
        <f>IF($H337=0,"",VLOOKUP($G337,Data!$G$3:$BA$2935,37,FALSE))</f>
        <v/>
      </c>
      <c r="AS337" s="4" t="str">
        <f>IF($H337=0,"",VLOOKUP($G337,Data!$G$3:$BA$2935,38,FALSE))</f>
        <v/>
      </c>
      <c r="AT337" s="4" t="str">
        <f>IF($H337=0,"",VLOOKUP($G337,Data!$G$3:$BA$2935,39,FALSE))</f>
        <v/>
      </c>
    </row>
    <row r="338" spans="1:46" x14ac:dyDescent="0.25">
      <c r="A338" s="4">
        <f>PSSE!A340</f>
        <v>959251</v>
      </c>
      <c r="B338" s="4" t="str">
        <f>PSSE!B340</f>
        <v>DAKRUOI2_H1</v>
      </c>
      <c r="C338" s="4">
        <f>PSSE!D340</f>
        <v>10.5</v>
      </c>
      <c r="D338" s="4">
        <f>PSSE!E340</f>
        <v>20</v>
      </c>
      <c r="E338" s="4" t="str">
        <f>PSSE!F340</f>
        <v>TD</v>
      </c>
      <c r="F338" s="4">
        <f>PSSE!G340</f>
        <v>1</v>
      </c>
      <c r="G338" s="4" t="str">
        <f t="shared" si="5"/>
        <v>GEN10.520TD1</v>
      </c>
      <c r="H338" s="4">
        <f>COUNTIF(Data!$G$3:$BA$2935,GEN!$G338)</f>
        <v>1</v>
      </c>
      <c r="I338" s="4" t="str">
        <f>IF($H338=0,"",VLOOKUP($G338,Data!$G$3:$BA$2935,2,FALSE))</f>
        <v>'GENSAL'</v>
      </c>
      <c r="J338" s="4">
        <f>PSSE!C340</f>
        <v>1</v>
      </c>
      <c r="K338" s="4">
        <f>IF($H338=0,"",VLOOKUP($G338,Data!$G$3:$BA$2935,4,FALSE))</f>
        <v>6.6</v>
      </c>
      <c r="L338" s="4">
        <f>IF($H338=0,"",VLOOKUP($G338,Data!$G$3:$BA$2935,5,FALSE))</f>
        <v>0.05</v>
      </c>
      <c r="M338" s="4">
        <f>IF($H338=0,"",VLOOKUP($G338,Data!$G$3:$BA$2935,6,FALSE))</f>
        <v>0.155</v>
      </c>
      <c r="N338" s="4">
        <f>IF($H338=0,"",VLOOKUP($G338,Data!$G$3:$BA$2935,7,FALSE))</f>
        <v>2</v>
      </c>
      <c r="O338" s="4">
        <f>IF($H338=0,"",VLOOKUP($G338,Data!$G$3:$BA$2935,8,FALSE))</f>
        <v>0</v>
      </c>
      <c r="P338" s="4">
        <f>IF($H338=0,"",VLOOKUP($G338,Data!$G$3:$BA$2935,9,FALSE))</f>
        <v>1.1299999999999999</v>
      </c>
      <c r="Q338" s="4">
        <f>IF($H338=0,"",VLOOKUP($G338,Data!$G$3:$BA$2935,10,FALSE))</f>
        <v>0.73399999999999999</v>
      </c>
      <c r="R338" s="4">
        <f>IF($H338=0,"",VLOOKUP($G338,Data!$G$3:$BA$2935,11,FALSE))</f>
        <v>0.26</v>
      </c>
      <c r="S338" s="4">
        <f>IF($H338=0,"",VLOOKUP($G338,Data!$G$3:$BA$2935,12,FALSE))</f>
        <v>0.25600000000000001</v>
      </c>
      <c r="T338" s="4">
        <f>IF($H338=0,"",VLOOKUP($G338,Data!$G$3:$BA$2935,13,FALSE))</f>
        <v>0.104</v>
      </c>
      <c r="U338" s="4">
        <f>IF($H338=0,"",VLOOKUP($G338,Data!$G$3:$BA$2935,14,FALSE))</f>
        <v>0.19400000000000001</v>
      </c>
      <c r="V338" s="4">
        <f>IF($H338=0,"",VLOOKUP($G338,Data!$G$3:$BA$2935,15,FALSE))</f>
        <v>0.68500000000000005</v>
      </c>
      <c r="W338" s="4" t="str">
        <f>IF($H338=0,"",VLOOKUP($G338,Data!$G$3:$BA$2935,16,FALSE))</f>
        <v>/</v>
      </c>
      <c r="X338" s="4" t="str">
        <f>IF($H338=0,"",VLOOKUP($G338,Data!$G$3:$BA$2935,17,FALSE))</f>
        <v>/</v>
      </c>
      <c r="Y338" s="4" t="str">
        <f>IF($H338=0,"",VLOOKUP($G338,Data!$G$3:$BA$2935,18,FALSE))</f>
        <v/>
      </c>
      <c r="Z338" s="4" t="str">
        <f>IF($H338=0,"",VLOOKUP($G338,Data!$G$3:$BA$2935,19,FALSE))</f>
        <v/>
      </c>
      <c r="AA338" s="4" t="str">
        <f>IF($H338=0,"",VLOOKUP($G338,Data!$G$3:$BA$2935,20,FALSE))</f>
        <v/>
      </c>
      <c r="AB338" s="4" t="str">
        <f>IF($H338=0,"",VLOOKUP($G338,Data!$G$3:$BA$2935,21,FALSE))</f>
        <v/>
      </c>
      <c r="AC338" s="4" t="str">
        <f>IF($H338=0,"",VLOOKUP($G338,Data!$G$3:$BA$2935,22,FALSE))</f>
        <v/>
      </c>
      <c r="AD338" s="4" t="str">
        <f>IF($H338=0,"",VLOOKUP($G338,Data!$G$3:$BA$2935,23,FALSE))</f>
        <v/>
      </c>
      <c r="AE338" s="4" t="str">
        <f>IF($H338=0,"",VLOOKUP($G338,Data!$G$3:$BA$2935,24,FALSE))</f>
        <v/>
      </c>
      <c r="AF338" s="4" t="str">
        <f>IF($H338=0,"",VLOOKUP($G338,Data!$G$3:$BA$2935,25,FALSE))</f>
        <v/>
      </c>
      <c r="AG338" s="4" t="str">
        <f>IF($H338=0,"",VLOOKUP($G338,Data!$G$3:$BA$2935,26,FALSE))</f>
        <v/>
      </c>
      <c r="AH338" s="4" t="str">
        <f>IF($H338=0,"",VLOOKUP($G338,Data!$G$3:$BA$2935,27,FALSE))</f>
        <v/>
      </c>
      <c r="AI338" s="4" t="str">
        <f>IF($H338=0,"",VLOOKUP($G338,Data!$G$3:$BA$2935,28,FALSE))</f>
        <v/>
      </c>
      <c r="AJ338" s="4" t="str">
        <f>IF($H338=0,"",VLOOKUP($G338,Data!$G$3:$BA$2935,29,FALSE))</f>
        <v/>
      </c>
      <c r="AK338" s="4" t="str">
        <f>IF($H338=0,"",VLOOKUP($G338,Data!$G$3:$BA$2935,30,FALSE))</f>
        <v/>
      </c>
      <c r="AL338" s="4" t="str">
        <f>IF($H338=0,"",VLOOKUP($G338,Data!$G$3:$BA$2935,31,FALSE))</f>
        <v/>
      </c>
      <c r="AM338" s="4" t="str">
        <f>IF($H338=0,"",VLOOKUP($G338,Data!$G$3:$BA$2935,32,FALSE))</f>
        <v/>
      </c>
      <c r="AN338" s="4" t="str">
        <f>IF($H338=0,"",VLOOKUP($G338,Data!$G$3:$BA$2935,33,FALSE))</f>
        <v/>
      </c>
      <c r="AO338" s="4" t="str">
        <f>IF($H338=0,"",VLOOKUP($G338,Data!$G$3:$BA$2935,34,FALSE))</f>
        <v/>
      </c>
      <c r="AP338" s="4" t="str">
        <f>IF($H338=0,"",VLOOKUP($G338,Data!$G$3:$BA$2935,35,FALSE))</f>
        <v/>
      </c>
      <c r="AQ338" s="4" t="str">
        <f>IF($H338=0,"",VLOOKUP($G338,Data!$G$3:$BA$2935,36,FALSE))</f>
        <v/>
      </c>
      <c r="AR338" s="4" t="str">
        <f>IF($H338=0,"",VLOOKUP($G338,Data!$G$3:$BA$2935,37,FALSE))</f>
        <v/>
      </c>
      <c r="AS338" s="4" t="str">
        <f>IF($H338=0,"",VLOOKUP($G338,Data!$G$3:$BA$2935,38,FALSE))</f>
        <v/>
      </c>
      <c r="AT338" s="4" t="str">
        <f>IF($H338=0,"",VLOOKUP($G338,Data!$G$3:$BA$2935,39,FALSE))</f>
        <v/>
      </c>
    </row>
    <row r="339" spans="1:46" x14ac:dyDescent="0.25">
      <c r="A339" s="4">
        <f>PSSE!A341</f>
        <v>959261</v>
      </c>
      <c r="B339" s="4" t="str">
        <f>PSSE!B341</f>
        <v>DAKNA_H1</v>
      </c>
      <c r="C339" s="4">
        <f>PSSE!D341</f>
        <v>6</v>
      </c>
      <c r="D339" s="4">
        <f>PSSE!E341</f>
        <v>7.5</v>
      </c>
      <c r="E339" s="4" t="str">
        <f>PSSE!F341</f>
        <v>TD</v>
      </c>
      <c r="F339" s="4">
        <f>PSSE!G341</f>
        <v>1</v>
      </c>
      <c r="G339" s="4" t="str">
        <f t="shared" si="5"/>
        <v>GEN67.5TD1</v>
      </c>
      <c r="H339" s="4">
        <f>COUNTIF(Data!$G$3:$BA$2935,GEN!$G339)</f>
        <v>1</v>
      </c>
      <c r="I339" s="4" t="str">
        <f>IF($H339=0,"",VLOOKUP($G339,Data!$G$3:$BA$2935,2,FALSE))</f>
        <v>'GENSAL'</v>
      </c>
      <c r="J339" s="4">
        <f>PSSE!C341</f>
        <v>1</v>
      </c>
      <c r="K339" s="4">
        <f>IF($H339=0,"",VLOOKUP($G339,Data!$G$3:$BA$2935,4,FALSE))</f>
        <v>6.6</v>
      </c>
      <c r="L339" s="4">
        <f>IF($H339=0,"",VLOOKUP($G339,Data!$G$3:$BA$2935,5,FALSE))</f>
        <v>0.05</v>
      </c>
      <c r="M339" s="4">
        <f>IF($H339=0,"",VLOOKUP($G339,Data!$G$3:$BA$2935,6,FALSE))</f>
        <v>0.155</v>
      </c>
      <c r="N339" s="4">
        <f>IF($H339=0,"",VLOOKUP($G339,Data!$G$3:$BA$2935,7,FALSE))</f>
        <v>2</v>
      </c>
      <c r="O339" s="4">
        <f>IF($H339=0,"",VLOOKUP($G339,Data!$G$3:$BA$2935,8,FALSE))</f>
        <v>0</v>
      </c>
      <c r="P339" s="4">
        <f>IF($H339=0,"",VLOOKUP($G339,Data!$G$3:$BA$2935,9,FALSE))</f>
        <v>1.1299999999999999</v>
      </c>
      <c r="Q339" s="4">
        <f>IF($H339=0,"",VLOOKUP($G339,Data!$G$3:$BA$2935,10,FALSE))</f>
        <v>0.73399999999999999</v>
      </c>
      <c r="R339" s="4">
        <f>IF($H339=0,"",VLOOKUP($G339,Data!$G$3:$BA$2935,11,FALSE))</f>
        <v>0.26</v>
      </c>
      <c r="S339" s="4">
        <f>IF($H339=0,"",VLOOKUP($G339,Data!$G$3:$BA$2935,12,FALSE))</f>
        <v>0.22600000000000001</v>
      </c>
      <c r="T339" s="4">
        <f>IF($H339=0,"",VLOOKUP($G339,Data!$G$3:$BA$2935,13,FALSE))</f>
        <v>0.104</v>
      </c>
      <c r="U339" s="4">
        <f>IF($H339=0,"",VLOOKUP($G339,Data!$G$3:$BA$2935,14,FALSE))</f>
        <v>0.19400000000000001</v>
      </c>
      <c r="V339" s="4">
        <f>IF($H339=0,"",VLOOKUP($G339,Data!$G$3:$BA$2935,15,FALSE))</f>
        <v>0.68500000000000005</v>
      </c>
      <c r="W339" s="4" t="str">
        <f>IF($H339=0,"",VLOOKUP($G339,Data!$G$3:$BA$2935,16,FALSE))</f>
        <v>/</v>
      </c>
      <c r="X339" s="4" t="str">
        <f>IF($H339=0,"",VLOOKUP($G339,Data!$G$3:$BA$2935,17,FALSE))</f>
        <v>/</v>
      </c>
      <c r="Y339" s="4" t="str">
        <f>IF($H339=0,"",VLOOKUP($G339,Data!$G$3:$BA$2935,18,FALSE))</f>
        <v/>
      </c>
      <c r="Z339" s="4" t="str">
        <f>IF($H339=0,"",VLOOKUP($G339,Data!$G$3:$BA$2935,19,FALSE))</f>
        <v/>
      </c>
      <c r="AA339" s="4" t="str">
        <f>IF($H339=0,"",VLOOKUP($G339,Data!$G$3:$BA$2935,20,FALSE))</f>
        <v/>
      </c>
      <c r="AB339" s="4" t="str">
        <f>IF($H339=0,"",VLOOKUP($G339,Data!$G$3:$BA$2935,21,FALSE))</f>
        <v/>
      </c>
      <c r="AC339" s="4" t="str">
        <f>IF($H339=0,"",VLOOKUP($G339,Data!$G$3:$BA$2935,22,FALSE))</f>
        <v/>
      </c>
      <c r="AD339" s="4" t="str">
        <f>IF($H339=0,"",VLOOKUP($G339,Data!$G$3:$BA$2935,23,FALSE))</f>
        <v/>
      </c>
      <c r="AE339" s="4" t="str">
        <f>IF($H339=0,"",VLOOKUP($G339,Data!$G$3:$BA$2935,24,FALSE))</f>
        <v/>
      </c>
      <c r="AF339" s="4" t="str">
        <f>IF($H339=0,"",VLOOKUP($G339,Data!$G$3:$BA$2935,25,FALSE))</f>
        <v/>
      </c>
      <c r="AG339" s="4" t="str">
        <f>IF($H339=0,"",VLOOKUP($G339,Data!$G$3:$BA$2935,26,FALSE))</f>
        <v/>
      </c>
      <c r="AH339" s="4" t="str">
        <f>IF($H339=0,"",VLOOKUP($G339,Data!$G$3:$BA$2935,27,FALSE))</f>
        <v/>
      </c>
      <c r="AI339" s="4" t="str">
        <f>IF($H339=0,"",VLOOKUP($G339,Data!$G$3:$BA$2935,28,FALSE))</f>
        <v/>
      </c>
      <c r="AJ339" s="4" t="str">
        <f>IF($H339=0,"",VLOOKUP($G339,Data!$G$3:$BA$2935,29,FALSE))</f>
        <v/>
      </c>
      <c r="AK339" s="4" t="str">
        <f>IF($H339=0,"",VLOOKUP($G339,Data!$G$3:$BA$2935,30,FALSE))</f>
        <v/>
      </c>
      <c r="AL339" s="4" t="str">
        <f>IF($H339=0,"",VLOOKUP($G339,Data!$G$3:$BA$2935,31,FALSE))</f>
        <v/>
      </c>
      <c r="AM339" s="4" t="str">
        <f>IF($H339=0,"",VLOOKUP($G339,Data!$G$3:$BA$2935,32,FALSE))</f>
        <v/>
      </c>
      <c r="AN339" s="4" t="str">
        <f>IF($H339=0,"",VLOOKUP($G339,Data!$G$3:$BA$2935,33,FALSE))</f>
        <v/>
      </c>
      <c r="AO339" s="4" t="str">
        <f>IF($H339=0,"",VLOOKUP($G339,Data!$G$3:$BA$2935,34,FALSE))</f>
        <v/>
      </c>
      <c r="AP339" s="4" t="str">
        <f>IF($H339=0,"",VLOOKUP($G339,Data!$G$3:$BA$2935,35,FALSE))</f>
        <v/>
      </c>
      <c r="AQ339" s="4" t="str">
        <f>IF($H339=0,"",VLOOKUP($G339,Data!$G$3:$BA$2935,36,FALSE))</f>
        <v/>
      </c>
      <c r="AR339" s="4" t="str">
        <f>IF($H339=0,"",VLOOKUP($G339,Data!$G$3:$BA$2935,37,FALSE))</f>
        <v/>
      </c>
      <c r="AS339" s="4" t="str">
        <f>IF($H339=0,"",VLOOKUP($G339,Data!$G$3:$BA$2935,38,FALSE))</f>
        <v/>
      </c>
      <c r="AT339" s="4" t="str">
        <f>IF($H339=0,"",VLOOKUP($G339,Data!$G$3:$BA$2935,39,FALSE))</f>
        <v/>
      </c>
    </row>
    <row r="340" spans="1:46" x14ac:dyDescent="0.25">
      <c r="A340" s="4">
        <f>PSSE!A342</f>
        <v>959262</v>
      </c>
      <c r="B340" s="4" t="str">
        <f>PSSE!B342</f>
        <v>DAKNA_H1</v>
      </c>
      <c r="C340" s="4">
        <f>PSSE!D342</f>
        <v>6</v>
      </c>
      <c r="D340" s="4">
        <f>PSSE!E342</f>
        <v>7.5</v>
      </c>
      <c r="E340" s="4" t="str">
        <f>PSSE!F342</f>
        <v>TD</v>
      </c>
      <c r="F340" s="4">
        <f>PSSE!G342</f>
        <v>1</v>
      </c>
      <c r="G340" s="4" t="str">
        <f t="shared" si="5"/>
        <v>GEN67.5TD1</v>
      </c>
      <c r="H340" s="4">
        <f>COUNTIF(Data!$G$3:$BA$2935,GEN!$G340)</f>
        <v>1</v>
      </c>
      <c r="I340" s="4" t="str">
        <f>IF($H340=0,"",VLOOKUP($G340,Data!$G$3:$BA$2935,2,FALSE))</f>
        <v>'GENSAL'</v>
      </c>
      <c r="J340" s="4">
        <f>PSSE!C342</f>
        <v>1</v>
      </c>
      <c r="K340" s="4">
        <f>IF($H340=0,"",VLOOKUP($G340,Data!$G$3:$BA$2935,4,FALSE))</f>
        <v>6.6</v>
      </c>
      <c r="L340" s="4">
        <f>IF($H340=0,"",VLOOKUP($G340,Data!$G$3:$BA$2935,5,FALSE))</f>
        <v>0.05</v>
      </c>
      <c r="M340" s="4">
        <f>IF($H340=0,"",VLOOKUP($G340,Data!$G$3:$BA$2935,6,FALSE))</f>
        <v>0.155</v>
      </c>
      <c r="N340" s="4">
        <f>IF($H340=0,"",VLOOKUP($G340,Data!$G$3:$BA$2935,7,FALSE))</f>
        <v>2</v>
      </c>
      <c r="O340" s="4">
        <f>IF($H340=0,"",VLOOKUP($G340,Data!$G$3:$BA$2935,8,FALSE))</f>
        <v>0</v>
      </c>
      <c r="P340" s="4">
        <f>IF($H340=0,"",VLOOKUP($G340,Data!$G$3:$BA$2935,9,FALSE))</f>
        <v>1.1299999999999999</v>
      </c>
      <c r="Q340" s="4">
        <f>IF($H340=0,"",VLOOKUP($G340,Data!$G$3:$BA$2935,10,FALSE))</f>
        <v>0.73399999999999999</v>
      </c>
      <c r="R340" s="4">
        <f>IF($H340=0,"",VLOOKUP($G340,Data!$G$3:$BA$2935,11,FALSE))</f>
        <v>0.26</v>
      </c>
      <c r="S340" s="4">
        <f>IF($H340=0,"",VLOOKUP($G340,Data!$G$3:$BA$2935,12,FALSE))</f>
        <v>0.22600000000000001</v>
      </c>
      <c r="T340" s="4">
        <f>IF($H340=0,"",VLOOKUP($G340,Data!$G$3:$BA$2935,13,FALSE))</f>
        <v>0.104</v>
      </c>
      <c r="U340" s="4">
        <f>IF($H340=0,"",VLOOKUP($G340,Data!$G$3:$BA$2935,14,FALSE))</f>
        <v>0.19400000000000001</v>
      </c>
      <c r="V340" s="4">
        <f>IF($H340=0,"",VLOOKUP($G340,Data!$G$3:$BA$2935,15,FALSE))</f>
        <v>0.68500000000000005</v>
      </c>
      <c r="W340" s="4" t="str">
        <f>IF($H340=0,"",VLOOKUP($G340,Data!$G$3:$BA$2935,16,FALSE))</f>
        <v>/</v>
      </c>
      <c r="X340" s="4" t="str">
        <f>IF($H340=0,"",VLOOKUP($G340,Data!$G$3:$BA$2935,17,FALSE))</f>
        <v>/</v>
      </c>
      <c r="Y340" s="4" t="str">
        <f>IF($H340=0,"",VLOOKUP($G340,Data!$G$3:$BA$2935,18,FALSE))</f>
        <v/>
      </c>
      <c r="Z340" s="4" t="str">
        <f>IF($H340=0,"",VLOOKUP($G340,Data!$G$3:$BA$2935,19,FALSE))</f>
        <v/>
      </c>
      <c r="AA340" s="4" t="str">
        <f>IF($H340=0,"",VLOOKUP($G340,Data!$G$3:$BA$2935,20,FALSE))</f>
        <v/>
      </c>
      <c r="AB340" s="4" t="str">
        <f>IF($H340=0,"",VLOOKUP($G340,Data!$G$3:$BA$2935,21,FALSE))</f>
        <v/>
      </c>
      <c r="AC340" s="4" t="str">
        <f>IF($H340=0,"",VLOOKUP($G340,Data!$G$3:$BA$2935,22,FALSE))</f>
        <v/>
      </c>
      <c r="AD340" s="4" t="str">
        <f>IF($H340=0,"",VLOOKUP($G340,Data!$G$3:$BA$2935,23,FALSE))</f>
        <v/>
      </c>
      <c r="AE340" s="4" t="str">
        <f>IF($H340=0,"",VLOOKUP($G340,Data!$G$3:$BA$2935,24,FALSE))</f>
        <v/>
      </c>
      <c r="AF340" s="4" t="str">
        <f>IF($H340=0,"",VLOOKUP($G340,Data!$G$3:$BA$2935,25,FALSE))</f>
        <v/>
      </c>
      <c r="AG340" s="4" t="str">
        <f>IF($H340=0,"",VLOOKUP($G340,Data!$G$3:$BA$2935,26,FALSE))</f>
        <v/>
      </c>
      <c r="AH340" s="4" t="str">
        <f>IF($H340=0,"",VLOOKUP($G340,Data!$G$3:$BA$2935,27,FALSE))</f>
        <v/>
      </c>
      <c r="AI340" s="4" t="str">
        <f>IF($H340=0,"",VLOOKUP($G340,Data!$G$3:$BA$2935,28,FALSE))</f>
        <v/>
      </c>
      <c r="AJ340" s="4" t="str">
        <f>IF($H340=0,"",VLOOKUP($G340,Data!$G$3:$BA$2935,29,FALSE))</f>
        <v/>
      </c>
      <c r="AK340" s="4" t="str">
        <f>IF($H340=0,"",VLOOKUP($G340,Data!$G$3:$BA$2935,30,FALSE))</f>
        <v/>
      </c>
      <c r="AL340" s="4" t="str">
        <f>IF($H340=0,"",VLOOKUP($G340,Data!$G$3:$BA$2935,31,FALSE))</f>
        <v/>
      </c>
      <c r="AM340" s="4" t="str">
        <f>IF($H340=0,"",VLOOKUP($G340,Data!$G$3:$BA$2935,32,FALSE))</f>
        <v/>
      </c>
      <c r="AN340" s="4" t="str">
        <f>IF($H340=0,"",VLOOKUP($G340,Data!$G$3:$BA$2935,33,FALSE))</f>
        <v/>
      </c>
      <c r="AO340" s="4" t="str">
        <f>IF($H340=0,"",VLOOKUP($G340,Data!$G$3:$BA$2935,34,FALSE))</f>
        <v/>
      </c>
      <c r="AP340" s="4" t="str">
        <f>IF($H340=0,"",VLOOKUP($G340,Data!$G$3:$BA$2935,35,FALSE))</f>
        <v/>
      </c>
      <c r="AQ340" s="4" t="str">
        <f>IF($H340=0,"",VLOOKUP($G340,Data!$G$3:$BA$2935,36,FALSE))</f>
        <v/>
      </c>
      <c r="AR340" s="4" t="str">
        <f>IF($H340=0,"",VLOOKUP($G340,Data!$G$3:$BA$2935,37,FALSE))</f>
        <v/>
      </c>
      <c r="AS340" s="4" t="str">
        <f>IF($H340=0,"",VLOOKUP($G340,Data!$G$3:$BA$2935,38,FALSE))</f>
        <v/>
      </c>
      <c r="AT340" s="4" t="str">
        <f>IF($H340=0,"",VLOOKUP($G340,Data!$G$3:$BA$2935,39,FALSE))</f>
        <v/>
      </c>
    </row>
    <row r="341" spans="1:46" x14ac:dyDescent="0.25">
      <c r="A341" s="4">
        <f>PSSE!A343</f>
        <v>959271</v>
      </c>
      <c r="B341" s="4" t="str">
        <f>PSSE!B343</f>
        <v>DAKTER1_H1</v>
      </c>
      <c r="C341" s="4">
        <f>PSSE!D343</f>
        <v>6</v>
      </c>
      <c r="D341" s="4">
        <f>PSSE!E343</f>
        <v>7.5</v>
      </c>
      <c r="E341" s="4" t="str">
        <f>PSSE!F343</f>
        <v>TD</v>
      </c>
      <c r="F341" s="4">
        <f>PSSE!G343</f>
        <v>1</v>
      </c>
      <c r="G341" s="4" t="str">
        <f t="shared" si="5"/>
        <v>GEN67.5TD1</v>
      </c>
      <c r="H341" s="4">
        <f>COUNTIF(Data!$G$3:$BA$2935,GEN!$G341)</f>
        <v>1</v>
      </c>
      <c r="I341" s="4" t="str">
        <f>IF($H341=0,"",VLOOKUP($G341,Data!$G$3:$BA$2935,2,FALSE))</f>
        <v>'GENSAL'</v>
      </c>
      <c r="J341" s="4">
        <f>PSSE!C343</f>
        <v>1</v>
      </c>
      <c r="K341" s="4">
        <f>IF($H341=0,"",VLOOKUP($G341,Data!$G$3:$BA$2935,4,FALSE))</f>
        <v>6.6</v>
      </c>
      <c r="L341" s="4">
        <f>IF($H341=0,"",VLOOKUP($G341,Data!$G$3:$BA$2935,5,FALSE))</f>
        <v>0.05</v>
      </c>
      <c r="M341" s="4">
        <f>IF($H341=0,"",VLOOKUP($G341,Data!$G$3:$BA$2935,6,FALSE))</f>
        <v>0.155</v>
      </c>
      <c r="N341" s="4">
        <f>IF($H341=0,"",VLOOKUP($G341,Data!$G$3:$BA$2935,7,FALSE))</f>
        <v>2</v>
      </c>
      <c r="O341" s="4">
        <f>IF($H341=0,"",VLOOKUP($G341,Data!$G$3:$BA$2935,8,FALSE))</f>
        <v>0</v>
      </c>
      <c r="P341" s="4">
        <f>IF($H341=0,"",VLOOKUP($G341,Data!$G$3:$BA$2935,9,FALSE))</f>
        <v>1.1299999999999999</v>
      </c>
      <c r="Q341" s="4">
        <f>IF($H341=0,"",VLOOKUP($G341,Data!$G$3:$BA$2935,10,FALSE))</f>
        <v>0.73399999999999999</v>
      </c>
      <c r="R341" s="4">
        <f>IF($H341=0,"",VLOOKUP($G341,Data!$G$3:$BA$2935,11,FALSE))</f>
        <v>0.26</v>
      </c>
      <c r="S341" s="4">
        <f>IF($H341=0,"",VLOOKUP($G341,Data!$G$3:$BA$2935,12,FALSE))</f>
        <v>0.22600000000000001</v>
      </c>
      <c r="T341" s="4">
        <f>IF($H341=0,"",VLOOKUP($G341,Data!$G$3:$BA$2935,13,FALSE))</f>
        <v>0.104</v>
      </c>
      <c r="U341" s="4">
        <f>IF($H341=0,"",VLOOKUP($G341,Data!$G$3:$BA$2935,14,FALSE))</f>
        <v>0.19400000000000001</v>
      </c>
      <c r="V341" s="4">
        <f>IF($H341=0,"",VLOOKUP($G341,Data!$G$3:$BA$2935,15,FALSE))</f>
        <v>0.68500000000000005</v>
      </c>
      <c r="W341" s="4" t="str">
        <f>IF($H341=0,"",VLOOKUP($G341,Data!$G$3:$BA$2935,16,FALSE))</f>
        <v>/</v>
      </c>
      <c r="X341" s="4" t="str">
        <f>IF($H341=0,"",VLOOKUP($G341,Data!$G$3:$BA$2935,17,FALSE))</f>
        <v>/</v>
      </c>
      <c r="Y341" s="4" t="str">
        <f>IF($H341=0,"",VLOOKUP($G341,Data!$G$3:$BA$2935,18,FALSE))</f>
        <v/>
      </c>
      <c r="Z341" s="4" t="str">
        <f>IF($H341=0,"",VLOOKUP($G341,Data!$G$3:$BA$2935,19,FALSE))</f>
        <v/>
      </c>
      <c r="AA341" s="4" t="str">
        <f>IF($H341=0,"",VLOOKUP($G341,Data!$G$3:$BA$2935,20,FALSE))</f>
        <v/>
      </c>
      <c r="AB341" s="4" t="str">
        <f>IF($H341=0,"",VLOOKUP($G341,Data!$G$3:$BA$2935,21,FALSE))</f>
        <v/>
      </c>
      <c r="AC341" s="4" t="str">
        <f>IF($H341=0,"",VLOOKUP($G341,Data!$G$3:$BA$2935,22,FALSE))</f>
        <v/>
      </c>
      <c r="AD341" s="4" t="str">
        <f>IF($H341=0,"",VLOOKUP($G341,Data!$G$3:$BA$2935,23,FALSE))</f>
        <v/>
      </c>
      <c r="AE341" s="4" t="str">
        <f>IF($H341=0,"",VLOOKUP($G341,Data!$G$3:$BA$2935,24,FALSE))</f>
        <v/>
      </c>
      <c r="AF341" s="4" t="str">
        <f>IF($H341=0,"",VLOOKUP($G341,Data!$G$3:$BA$2935,25,FALSE))</f>
        <v/>
      </c>
      <c r="AG341" s="4" t="str">
        <f>IF($H341=0,"",VLOOKUP($G341,Data!$G$3:$BA$2935,26,FALSE))</f>
        <v/>
      </c>
      <c r="AH341" s="4" t="str">
        <f>IF($H341=0,"",VLOOKUP($G341,Data!$G$3:$BA$2935,27,FALSE))</f>
        <v/>
      </c>
      <c r="AI341" s="4" t="str">
        <f>IF($H341=0,"",VLOOKUP($G341,Data!$G$3:$BA$2935,28,FALSE))</f>
        <v/>
      </c>
      <c r="AJ341" s="4" t="str">
        <f>IF($H341=0,"",VLOOKUP($G341,Data!$G$3:$BA$2935,29,FALSE))</f>
        <v/>
      </c>
      <c r="AK341" s="4" t="str">
        <f>IF($H341=0,"",VLOOKUP($G341,Data!$G$3:$BA$2935,30,FALSE))</f>
        <v/>
      </c>
      <c r="AL341" s="4" t="str">
        <f>IF($H341=0,"",VLOOKUP($G341,Data!$G$3:$BA$2935,31,FALSE))</f>
        <v/>
      </c>
      <c r="AM341" s="4" t="str">
        <f>IF($H341=0,"",VLOOKUP($G341,Data!$G$3:$BA$2935,32,FALSE))</f>
        <v/>
      </c>
      <c r="AN341" s="4" t="str">
        <f>IF($H341=0,"",VLOOKUP($G341,Data!$G$3:$BA$2935,33,FALSE))</f>
        <v/>
      </c>
      <c r="AO341" s="4" t="str">
        <f>IF($H341=0,"",VLOOKUP($G341,Data!$G$3:$BA$2935,34,FALSE))</f>
        <v/>
      </c>
      <c r="AP341" s="4" t="str">
        <f>IF($H341=0,"",VLOOKUP($G341,Data!$G$3:$BA$2935,35,FALSE))</f>
        <v/>
      </c>
      <c r="AQ341" s="4" t="str">
        <f>IF($H341=0,"",VLOOKUP($G341,Data!$G$3:$BA$2935,36,FALSE))</f>
        <v/>
      </c>
      <c r="AR341" s="4" t="str">
        <f>IF($H341=0,"",VLOOKUP($G341,Data!$G$3:$BA$2935,37,FALSE))</f>
        <v/>
      </c>
      <c r="AS341" s="4" t="str">
        <f>IF($H341=0,"",VLOOKUP($G341,Data!$G$3:$BA$2935,38,FALSE))</f>
        <v/>
      </c>
      <c r="AT341" s="4" t="str">
        <f>IF($H341=0,"",VLOOKUP($G341,Data!$G$3:$BA$2935,39,FALSE))</f>
        <v/>
      </c>
    </row>
    <row r="342" spans="1:46" x14ac:dyDescent="0.25">
      <c r="A342" s="4">
        <f>PSSE!A344</f>
        <v>959272</v>
      </c>
      <c r="B342" s="4" t="str">
        <f>PSSE!B344</f>
        <v>DAKTER2_H1</v>
      </c>
      <c r="C342" s="4">
        <f>PSSE!D344</f>
        <v>6</v>
      </c>
      <c r="D342" s="4">
        <f>PSSE!E344</f>
        <v>7.5</v>
      </c>
      <c r="E342" s="4" t="str">
        <f>PSSE!F344</f>
        <v>TD</v>
      </c>
      <c r="F342" s="4">
        <f>PSSE!G344</f>
        <v>1</v>
      </c>
      <c r="G342" s="4" t="str">
        <f t="shared" si="5"/>
        <v>GEN67.5TD1</v>
      </c>
      <c r="H342" s="4">
        <f>COUNTIF(Data!$G$3:$BA$2935,GEN!$G342)</f>
        <v>1</v>
      </c>
      <c r="I342" s="4" t="str">
        <f>IF($H342=0,"",VLOOKUP($G342,Data!$G$3:$BA$2935,2,FALSE))</f>
        <v>'GENSAL'</v>
      </c>
      <c r="J342" s="4">
        <f>PSSE!C344</f>
        <v>1</v>
      </c>
      <c r="K342" s="4">
        <f>IF($H342=0,"",VLOOKUP($G342,Data!$G$3:$BA$2935,4,FALSE))</f>
        <v>6.6</v>
      </c>
      <c r="L342" s="4">
        <f>IF($H342=0,"",VLOOKUP($G342,Data!$G$3:$BA$2935,5,FALSE))</f>
        <v>0.05</v>
      </c>
      <c r="M342" s="4">
        <f>IF($H342=0,"",VLOOKUP($G342,Data!$G$3:$BA$2935,6,FALSE))</f>
        <v>0.155</v>
      </c>
      <c r="N342" s="4">
        <f>IF($H342=0,"",VLOOKUP($G342,Data!$G$3:$BA$2935,7,FALSE))</f>
        <v>2</v>
      </c>
      <c r="O342" s="4">
        <f>IF($H342=0,"",VLOOKUP($G342,Data!$G$3:$BA$2935,8,FALSE))</f>
        <v>0</v>
      </c>
      <c r="P342" s="4">
        <f>IF($H342=0,"",VLOOKUP($G342,Data!$G$3:$BA$2935,9,FALSE))</f>
        <v>1.1299999999999999</v>
      </c>
      <c r="Q342" s="4">
        <f>IF($H342=0,"",VLOOKUP($G342,Data!$G$3:$BA$2935,10,FALSE))</f>
        <v>0.73399999999999999</v>
      </c>
      <c r="R342" s="4">
        <f>IF($H342=0,"",VLOOKUP($G342,Data!$G$3:$BA$2935,11,FALSE))</f>
        <v>0.26</v>
      </c>
      <c r="S342" s="4">
        <f>IF($H342=0,"",VLOOKUP($G342,Data!$G$3:$BA$2935,12,FALSE))</f>
        <v>0.22600000000000001</v>
      </c>
      <c r="T342" s="4">
        <f>IF($H342=0,"",VLOOKUP($G342,Data!$G$3:$BA$2935,13,FALSE))</f>
        <v>0.104</v>
      </c>
      <c r="U342" s="4">
        <f>IF($H342=0,"",VLOOKUP($G342,Data!$G$3:$BA$2935,14,FALSE))</f>
        <v>0.19400000000000001</v>
      </c>
      <c r="V342" s="4">
        <f>IF($H342=0,"",VLOOKUP($G342,Data!$G$3:$BA$2935,15,FALSE))</f>
        <v>0.68500000000000005</v>
      </c>
      <c r="W342" s="4" t="str">
        <f>IF($H342=0,"",VLOOKUP($G342,Data!$G$3:$BA$2935,16,FALSE))</f>
        <v>/</v>
      </c>
      <c r="X342" s="4" t="str">
        <f>IF($H342=0,"",VLOOKUP($G342,Data!$G$3:$BA$2935,17,FALSE))</f>
        <v>/</v>
      </c>
      <c r="Y342" s="4" t="str">
        <f>IF($H342=0,"",VLOOKUP($G342,Data!$G$3:$BA$2935,18,FALSE))</f>
        <v/>
      </c>
      <c r="Z342" s="4" t="str">
        <f>IF($H342=0,"",VLOOKUP($G342,Data!$G$3:$BA$2935,19,FALSE))</f>
        <v/>
      </c>
      <c r="AA342" s="4" t="str">
        <f>IF($H342=0,"",VLOOKUP($G342,Data!$G$3:$BA$2935,20,FALSE))</f>
        <v/>
      </c>
      <c r="AB342" s="4" t="str">
        <f>IF($H342=0,"",VLOOKUP($G342,Data!$G$3:$BA$2935,21,FALSE))</f>
        <v/>
      </c>
      <c r="AC342" s="4" t="str">
        <f>IF($H342=0,"",VLOOKUP($G342,Data!$G$3:$BA$2935,22,FALSE))</f>
        <v/>
      </c>
      <c r="AD342" s="4" t="str">
        <f>IF($H342=0,"",VLOOKUP($G342,Data!$G$3:$BA$2935,23,FALSE))</f>
        <v/>
      </c>
      <c r="AE342" s="4" t="str">
        <f>IF($H342=0,"",VLOOKUP($G342,Data!$G$3:$BA$2935,24,FALSE))</f>
        <v/>
      </c>
      <c r="AF342" s="4" t="str">
        <f>IF($H342=0,"",VLOOKUP($G342,Data!$G$3:$BA$2935,25,FALSE))</f>
        <v/>
      </c>
      <c r="AG342" s="4" t="str">
        <f>IF($H342=0,"",VLOOKUP($G342,Data!$G$3:$BA$2935,26,FALSE))</f>
        <v/>
      </c>
      <c r="AH342" s="4" t="str">
        <f>IF($H342=0,"",VLOOKUP($G342,Data!$G$3:$BA$2935,27,FALSE))</f>
        <v/>
      </c>
      <c r="AI342" s="4" t="str">
        <f>IF($H342=0,"",VLOOKUP($G342,Data!$G$3:$BA$2935,28,FALSE))</f>
        <v/>
      </c>
      <c r="AJ342" s="4" t="str">
        <f>IF($H342=0,"",VLOOKUP($G342,Data!$G$3:$BA$2935,29,FALSE))</f>
        <v/>
      </c>
      <c r="AK342" s="4" t="str">
        <f>IF($H342=0,"",VLOOKUP($G342,Data!$G$3:$BA$2935,30,FALSE))</f>
        <v/>
      </c>
      <c r="AL342" s="4" t="str">
        <f>IF($H342=0,"",VLOOKUP($G342,Data!$G$3:$BA$2935,31,FALSE))</f>
        <v/>
      </c>
      <c r="AM342" s="4" t="str">
        <f>IF($H342=0,"",VLOOKUP($G342,Data!$G$3:$BA$2935,32,FALSE))</f>
        <v/>
      </c>
      <c r="AN342" s="4" t="str">
        <f>IF($H342=0,"",VLOOKUP($G342,Data!$G$3:$BA$2935,33,FALSE))</f>
        <v/>
      </c>
      <c r="AO342" s="4" t="str">
        <f>IF($H342=0,"",VLOOKUP($G342,Data!$G$3:$BA$2935,34,FALSE))</f>
        <v/>
      </c>
      <c r="AP342" s="4" t="str">
        <f>IF($H342=0,"",VLOOKUP($G342,Data!$G$3:$BA$2935,35,FALSE))</f>
        <v/>
      </c>
      <c r="AQ342" s="4" t="str">
        <f>IF($H342=0,"",VLOOKUP($G342,Data!$G$3:$BA$2935,36,FALSE))</f>
        <v/>
      </c>
      <c r="AR342" s="4" t="str">
        <f>IF($H342=0,"",VLOOKUP($G342,Data!$G$3:$BA$2935,37,FALSE))</f>
        <v/>
      </c>
      <c r="AS342" s="4" t="str">
        <f>IF($H342=0,"",VLOOKUP($G342,Data!$G$3:$BA$2935,38,FALSE))</f>
        <v/>
      </c>
      <c r="AT342" s="4" t="str">
        <f>IF($H342=0,"",VLOOKUP($G342,Data!$G$3:$BA$2935,39,FALSE))</f>
        <v/>
      </c>
    </row>
    <row r="343" spans="1:46" x14ac:dyDescent="0.25">
      <c r="A343" s="4">
        <f>PSSE!A345</f>
        <v>959281</v>
      </c>
      <c r="B343" s="4" t="str">
        <f>PSSE!B345</f>
        <v>THON3_H1</v>
      </c>
      <c r="C343" s="4">
        <f>PSSE!D345</f>
        <v>6</v>
      </c>
      <c r="D343" s="4">
        <f>PSSE!E345</f>
        <v>7.5</v>
      </c>
      <c r="E343" s="4" t="str">
        <f>PSSE!F345</f>
        <v>TD</v>
      </c>
      <c r="F343" s="4">
        <f>PSSE!G345</f>
        <v>1</v>
      </c>
      <c r="G343" s="4" t="str">
        <f t="shared" si="5"/>
        <v>GEN67.5TD1</v>
      </c>
      <c r="H343" s="4">
        <f>COUNTIF(Data!$G$3:$BA$2935,GEN!$G343)</f>
        <v>1</v>
      </c>
      <c r="I343" s="4" t="str">
        <f>IF($H343=0,"",VLOOKUP($G343,Data!$G$3:$BA$2935,2,FALSE))</f>
        <v>'GENSAL'</v>
      </c>
      <c r="J343" s="4">
        <f>PSSE!C345</f>
        <v>1</v>
      </c>
      <c r="K343" s="4">
        <f>IF($H343=0,"",VLOOKUP($G343,Data!$G$3:$BA$2935,4,FALSE))</f>
        <v>6.6</v>
      </c>
      <c r="L343" s="4">
        <f>IF($H343=0,"",VLOOKUP($G343,Data!$G$3:$BA$2935,5,FALSE))</f>
        <v>0.05</v>
      </c>
      <c r="M343" s="4">
        <f>IF($H343=0,"",VLOOKUP($G343,Data!$G$3:$BA$2935,6,FALSE))</f>
        <v>0.155</v>
      </c>
      <c r="N343" s="4">
        <f>IF($H343=0,"",VLOOKUP($G343,Data!$G$3:$BA$2935,7,FALSE))</f>
        <v>2</v>
      </c>
      <c r="O343" s="4">
        <f>IF($H343=0,"",VLOOKUP($G343,Data!$G$3:$BA$2935,8,FALSE))</f>
        <v>0</v>
      </c>
      <c r="P343" s="4">
        <f>IF($H343=0,"",VLOOKUP($G343,Data!$G$3:$BA$2935,9,FALSE))</f>
        <v>1.1299999999999999</v>
      </c>
      <c r="Q343" s="4">
        <f>IF($H343=0,"",VLOOKUP($G343,Data!$G$3:$BA$2935,10,FALSE))</f>
        <v>0.73399999999999999</v>
      </c>
      <c r="R343" s="4">
        <f>IF($H343=0,"",VLOOKUP($G343,Data!$G$3:$BA$2935,11,FALSE))</f>
        <v>0.26</v>
      </c>
      <c r="S343" s="4">
        <f>IF($H343=0,"",VLOOKUP($G343,Data!$G$3:$BA$2935,12,FALSE))</f>
        <v>0.22600000000000001</v>
      </c>
      <c r="T343" s="4">
        <f>IF($H343=0,"",VLOOKUP($G343,Data!$G$3:$BA$2935,13,FALSE))</f>
        <v>0.104</v>
      </c>
      <c r="U343" s="4">
        <f>IF($H343=0,"",VLOOKUP($G343,Data!$G$3:$BA$2935,14,FALSE))</f>
        <v>0.19400000000000001</v>
      </c>
      <c r="V343" s="4">
        <f>IF($H343=0,"",VLOOKUP($G343,Data!$G$3:$BA$2935,15,FALSE))</f>
        <v>0.68500000000000005</v>
      </c>
      <c r="W343" s="4" t="str">
        <f>IF($H343=0,"",VLOOKUP($G343,Data!$G$3:$BA$2935,16,FALSE))</f>
        <v>/</v>
      </c>
      <c r="X343" s="4" t="str">
        <f>IF($H343=0,"",VLOOKUP($G343,Data!$G$3:$BA$2935,17,FALSE))</f>
        <v>/</v>
      </c>
      <c r="Y343" s="4" t="str">
        <f>IF($H343=0,"",VLOOKUP($G343,Data!$G$3:$BA$2935,18,FALSE))</f>
        <v/>
      </c>
      <c r="Z343" s="4" t="str">
        <f>IF($H343=0,"",VLOOKUP($G343,Data!$G$3:$BA$2935,19,FALSE))</f>
        <v/>
      </c>
      <c r="AA343" s="4" t="str">
        <f>IF($H343=0,"",VLOOKUP($G343,Data!$G$3:$BA$2935,20,FALSE))</f>
        <v/>
      </c>
      <c r="AB343" s="4" t="str">
        <f>IF($H343=0,"",VLOOKUP($G343,Data!$G$3:$BA$2935,21,FALSE))</f>
        <v/>
      </c>
      <c r="AC343" s="4" t="str">
        <f>IF($H343=0,"",VLOOKUP($G343,Data!$G$3:$BA$2935,22,FALSE))</f>
        <v/>
      </c>
      <c r="AD343" s="4" t="str">
        <f>IF($H343=0,"",VLOOKUP($G343,Data!$G$3:$BA$2935,23,FALSE))</f>
        <v/>
      </c>
      <c r="AE343" s="4" t="str">
        <f>IF($H343=0,"",VLOOKUP($G343,Data!$G$3:$BA$2935,24,FALSE))</f>
        <v/>
      </c>
      <c r="AF343" s="4" t="str">
        <f>IF($H343=0,"",VLOOKUP($G343,Data!$G$3:$BA$2935,25,FALSE))</f>
        <v/>
      </c>
      <c r="AG343" s="4" t="str">
        <f>IF($H343=0,"",VLOOKUP($G343,Data!$G$3:$BA$2935,26,FALSE))</f>
        <v/>
      </c>
      <c r="AH343" s="4" t="str">
        <f>IF($H343=0,"",VLOOKUP($G343,Data!$G$3:$BA$2935,27,FALSE))</f>
        <v/>
      </c>
      <c r="AI343" s="4" t="str">
        <f>IF($H343=0,"",VLOOKUP($G343,Data!$G$3:$BA$2935,28,FALSE))</f>
        <v/>
      </c>
      <c r="AJ343" s="4" t="str">
        <f>IF($H343=0,"",VLOOKUP($G343,Data!$G$3:$BA$2935,29,FALSE))</f>
        <v/>
      </c>
      <c r="AK343" s="4" t="str">
        <f>IF($H343=0,"",VLOOKUP($G343,Data!$G$3:$BA$2935,30,FALSE))</f>
        <v/>
      </c>
      <c r="AL343" s="4" t="str">
        <f>IF($H343=0,"",VLOOKUP($G343,Data!$G$3:$BA$2935,31,FALSE))</f>
        <v/>
      </c>
      <c r="AM343" s="4" t="str">
        <f>IF($H343=0,"",VLOOKUP($G343,Data!$G$3:$BA$2935,32,FALSE))</f>
        <v/>
      </c>
      <c r="AN343" s="4" t="str">
        <f>IF($H343=0,"",VLOOKUP($G343,Data!$G$3:$BA$2935,33,FALSE))</f>
        <v/>
      </c>
      <c r="AO343" s="4" t="str">
        <f>IF($H343=0,"",VLOOKUP($G343,Data!$G$3:$BA$2935,34,FALSE))</f>
        <v/>
      </c>
      <c r="AP343" s="4" t="str">
        <f>IF($H343=0,"",VLOOKUP($G343,Data!$G$3:$BA$2935,35,FALSE))</f>
        <v/>
      </c>
      <c r="AQ343" s="4" t="str">
        <f>IF($H343=0,"",VLOOKUP($G343,Data!$G$3:$BA$2935,36,FALSE))</f>
        <v/>
      </c>
      <c r="AR343" s="4" t="str">
        <f>IF($H343=0,"",VLOOKUP($G343,Data!$G$3:$BA$2935,37,FALSE))</f>
        <v/>
      </c>
      <c r="AS343" s="4" t="str">
        <f>IF($H343=0,"",VLOOKUP($G343,Data!$G$3:$BA$2935,38,FALSE))</f>
        <v/>
      </c>
      <c r="AT343" s="4" t="str">
        <f>IF($H343=0,"",VLOOKUP($G343,Data!$G$3:$BA$2935,39,FALSE))</f>
        <v/>
      </c>
    </row>
    <row r="344" spans="1:46" x14ac:dyDescent="0.25">
      <c r="A344" s="4">
        <f>PSSE!A346</f>
        <v>959282</v>
      </c>
      <c r="B344" s="4" t="str">
        <f>PSSE!B346</f>
        <v>THON9_H1</v>
      </c>
      <c r="C344" s="4">
        <f>PSSE!D346</f>
        <v>6</v>
      </c>
      <c r="D344" s="4">
        <f>PSSE!E346</f>
        <v>7.5</v>
      </c>
      <c r="E344" s="4" t="str">
        <f>PSSE!F346</f>
        <v>TD</v>
      </c>
      <c r="F344" s="4">
        <f>PSSE!G346</f>
        <v>1</v>
      </c>
      <c r="G344" s="4" t="str">
        <f t="shared" si="5"/>
        <v>GEN67.5TD1</v>
      </c>
      <c r="H344" s="4">
        <f>COUNTIF(Data!$G$3:$BA$2935,GEN!$G344)</f>
        <v>1</v>
      </c>
      <c r="I344" s="4" t="str">
        <f>IF($H344=0,"",VLOOKUP($G344,Data!$G$3:$BA$2935,2,FALSE))</f>
        <v>'GENSAL'</v>
      </c>
      <c r="J344" s="4">
        <f>PSSE!C346</f>
        <v>1</v>
      </c>
      <c r="K344" s="4">
        <f>IF($H344=0,"",VLOOKUP($G344,Data!$G$3:$BA$2935,4,FALSE))</f>
        <v>6.6</v>
      </c>
      <c r="L344" s="4">
        <f>IF($H344=0,"",VLOOKUP($G344,Data!$G$3:$BA$2935,5,FALSE))</f>
        <v>0.05</v>
      </c>
      <c r="M344" s="4">
        <f>IF($H344=0,"",VLOOKUP($G344,Data!$G$3:$BA$2935,6,FALSE))</f>
        <v>0.155</v>
      </c>
      <c r="N344" s="4">
        <f>IF($H344=0,"",VLOOKUP($G344,Data!$G$3:$BA$2935,7,FALSE))</f>
        <v>2</v>
      </c>
      <c r="O344" s="4">
        <f>IF($H344=0,"",VLOOKUP($G344,Data!$G$3:$BA$2935,8,FALSE))</f>
        <v>0</v>
      </c>
      <c r="P344" s="4">
        <f>IF($H344=0,"",VLOOKUP($G344,Data!$G$3:$BA$2935,9,FALSE))</f>
        <v>1.1299999999999999</v>
      </c>
      <c r="Q344" s="4">
        <f>IF($H344=0,"",VLOOKUP($G344,Data!$G$3:$BA$2935,10,FALSE))</f>
        <v>0.73399999999999999</v>
      </c>
      <c r="R344" s="4">
        <f>IF($H344=0,"",VLOOKUP($G344,Data!$G$3:$BA$2935,11,FALSE))</f>
        <v>0.26</v>
      </c>
      <c r="S344" s="4">
        <f>IF($H344=0,"",VLOOKUP($G344,Data!$G$3:$BA$2935,12,FALSE))</f>
        <v>0.22600000000000001</v>
      </c>
      <c r="T344" s="4">
        <f>IF($H344=0,"",VLOOKUP($G344,Data!$G$3:$BA$2935,13,FALSE))</f>
        <v>0.104</v>
      </c>
      <c r="U344" s="4">
        <f>IF($H344=0,"",VLOOKUP($G344,Data!$G$3:$BA$2935,14,FALSE))</f>
        <v>0.19400000000000001</v>
      </c>
      <c r="V344" s="4">
        <f>IF($H344=0,"",VLOOKUP($G344,Data!$G$3:$BA$2935,15,FALSE))</f>
        <v>0.68500000000000005</v>
      </c>
      <c r="W344" s="4" t="str">
        <f>IF($H344=0,"",VLOOKUP($G344,Data!$G$3:$BA$2935,16,FALSE))</f>
        <v>/</v>
      </c>
      <c r="X344" s="4" t="str">
        <f>IF($H344=0,"",VLOOKUP($G344,Data!$G$3:$BA$2935,17,FALSE))</f>
        <v>/</v>
      </c>
      <c r="Y344" s="4" t="str">
        <f>IF($H344=0,"",VLOOKUP($G344,Data!$G$3:$BA$2935,18,FALSE))</f>
        <v/>
      </c>
      <c r="Z344" s="4" t="str">
        <f>IF($H344=0,"",VLOOKUP($G344,Data!$G$3:$BA$2935,19,FALSE))</f>
        <v/>
      </c>
      <c r="AA344" s="4" t="str">
        <f>IF($H344=0,"",VLOOKUP($G344,Data!$G$3:$BA$2935,20,FALSE))</f>
        <v/>
      </c>
      <c r="AB344" s="4" t="str">
        <f>IF($H344=0,"",VLOOKUP($G344,Data!$G$3:$BA$2935,21,FALSE))</f>
        <v/>
      </c>
      <c r="AC344" s="4" t="str">
        <f>IF($H344=0,"",VLOOKUP($G344,Data!$G$3:$BA$2935,22,FALSE))</f>
        <v/>
      </c>
      <c r="AD344" s="4" t="str">
        <f>IF($H344=0,"",VLOOKUP($G344,Data!$G$3:$BA$2935,23,FALSE))</f>
        <v/>
      </c>
      <c r="AE344" s="4" t="str">
        <f>IF($H344=0,"",VLOOKUP($G344,Data!$G$3:$BA$2935,24,FALSE))</f>
        <v/>
      </c>
      <c r="AF344" s="4" t="str">
        <f>IF($H344=0,"",VLOOKUP($G344,Data!$G$3:$BA$2935,25,FALSE))</f>
        <v/>
      </c>
      <c r="AG344" s="4" t="str">
        <f>IF($H344=0,"",VLOOKUP($G344,Data!$G$3:$BA$2935,26,FALSE))</f>
        <v/>
      </c>
      <c r="AH344" s="4" t="str">
        <f>IF($H344=0,"",VLOOKUP($G344,Data!$G$3:$BA$2935,27,FALSE))</f>
        <v/>
      </c>
      <c r="AI344" s="4" t="str">
        <f>IF($H344=0,"",VLOOKUP($G344,Data!$G$3:$BA$2935,28,FALSE))</f>
        <v/>
      </c>
      <c r="AJ344" s="4" t="str">
        <f>IF($H344=0,"",VLOOKUP($G344,Data!$G$3:$BA$2935,29,FALSE))</f>
        <v/>
      </c>
      <c r="AK344" s="4" t="str">
        <f>IF($H344=0,"",VLOOKUP($G344,Data!$G$3:$BA$2935,30,FALSE))</f>
        <v/>
      </c>
      <c r="AL344" s="4" t="str">
        <f>IF($H344=0,"",VLOOKUP($G344,Data!$G$3:$BA$2935,31,FALSE))</f>
        <v/>
      </c>
      <c r="AM344" s="4" t="str">
        <f>IF($H344=0,"",VLOOKUP($G344,Data!$G$3:$BA$2935,32,FALSE))</f>
        <v/>
      </c>
      <c r="AN344" s="4" t="str">
        <f>IF($H344=0,"",VLOOKUP($G344,Data!$G$3:$BA$2935,33,FALSE))</f>
        <v/>
      </c>
      <c r="AO344" s="4" t="str">
        <f>IF($H344=0,"",VLOOKUP($G344,Data!$G$3:$BA$2935,34,FALSE))</f>
        <v/>
      </c>
      <c r="AP344" s="4" t="str">
        <f>IF($H344=0,"",VLOOKUP($G344,Data!$G$3:$BA$2935,35,FALSE))</f>
        <v/>
      </c>
      <c r="AQ344" s="4" t="str">
        <f>IF($H344=0,"",VLOOKUP($G344,Data!$G$3:$BA$2935,36,FALSE))</f>
        <v/>
      </c>
      <c r="AR344" s="4" t="str">
        <f>IF($H344=0,"",VLOOKUP($G344,Data!$G$3:$BA$2935,37,FALSE))</f>
        <v/>
      </c>
      <c r="AS344" s="4" t="str">
        <f>IF($H344=0,"",VLOOKUP($G344,Data!$G$3:$BA$2935,38,FALSE))</f>
        <v/>
      </c>
      <c r="AT344" s="4" t="str">
        <f>IF($H344=0,"",VLOOKUP($G344,Data!$G$3:$BA$2935,39,FALSE))</f>
        <v/>
      </c>
    </row>
    <row r="345" spans="1:46" x14ac:dyDescent="0.25">
      <c r="A345" s="4">
        <f>PSSE!A347</f>
        <v>959291</v>
      </c>
      <c r="B345" s="4" t="str">
        <f>PSSE!B347</f>
        <v>DAKPSI4_H1</v>
      </c>
      <c r="C345" s="4">
        <f>PSSE!D347</f>
        <v>10.5</v>
      </c>
      <c r="D345" s="4">
        <f>PSSE!E347</f>
        <v>32</v>
      </c>
      <c r="E345" s="4" t="str">
        <f>PSSE!F347</f>
        <v>TD</v>
      </c>
      <c r="F345" s="4">
        <f>PSSE!G347</f>
        <v>1</v>
      </c>
      <c r="G345" s="4" t="str">
        <f t="shared" si="5"/>
        <v>GEN10.532TD1</v>
      </c>
      <c r="H345" s="4">
        <f>COUNTIF(Data!$G$3:$BA$2935,GEN!$G345)</f>
        <v>1</v>
      </c>
      <c r="I345" s="4" t="str">
        <f>IF($H345=0,"",VLOOKUP($G345,Data!$G$3:$BA$2935,2,FALSE))</f>
        <v>'GENSAL'</v>
      </c>
      <c r="J345" s="4">
        <f>PSSE!C347</f>
        <v>1</v>
      </c>
      <c r="K345" s="4">
        <f>IF($H345=0,"",VLOOKUP($G345,Data!$G$3:$BA$2935,4,FALSE))</f>
        <v>6.6</v>
      </c>
      <c r="L345" s="4">
        <f>IF($H345=0,"",VLOOKUP($G345,Data!$G$3:$BA$2935,5,FALSE))</f>
        <v>0.05</v>
      </c>
      <c r="M345" s="4">
        <f>IF($H345=0,"",VLOOKUP($G345,Data!$G$3:$BA$2935,6,FALSE))</f>
        <v>0.155</v>
      </c>
      <c r="N345" s="4">
        <f>IF($H345=0,"",VLOOKUP($G345,Data!$G$3:$BA$2935,7,FALSE))</f>
        <v>2</v>
      </c>
      <c r="O345" s="4">
        <f>IF($H345=0,"",VLOOKUP($G345,Data!$G$3:$BA$2935,8,FALSE))</f>
        <v>0</v>
      </c>
      <c r="P345" s="4">
        <f>IF($H345=0,"",VLOOKUP($G345,Data!$G$3:$BA$2935,9,FALSE))</f>
        <v>1.1299999999999999</v>
      </c>
      <c r="Q345" s="4">
        <f>IF($H345=0,"",VLOOKUP($G345,Data!$G$3:$BA$2935,10,FALSE))</f>
        <v>0.73399999999999999</v>
      </c>
      <c r="R345" s="4">
        <f>IF($H345=0,"",VLOOKUP($G345,Data!$G$3:$BA$2935,11,FALSE))</f>
        <v>0.26</v>
      </c>
      <c r="S345" s="4">
        <f>IF($H345=0,"",VLOOKUP($G345,Data!$G$3:$BA$2935,12,FALSE))</f>
        <v>0.25600000000000001</v>
      </c>
      <c r="T345" s="4">
        <f>IF($H345=0,"",VLOOKUP($G345,Data!$G$3:$BA$2935,13,FALSE))</f>
        <v>0.104</v>
      </c>
      <c r="U345" s="4">
        <f>IF($H345=0,"",VLOOKUP($G345,Data!$G$3:$BA$2935,14,FALSE))</f>
        <v>0.19400000000000001</v>
      </c>
      <c r="V345" s="4">
        <f>IF($H345=0,"",VLOOKUP($G345,Data!$G$3:$BA$2935,15,FALSE))</f>
        <v>0.68500000000000005</v>
      </c>
      <c r="W345" s="4" t="str">
        <f>IF($H345=0,"",VLOOKUP($G345,Data!$G$3:$BA$2935,16,FALSE))</f>
        <v>/</v>
      </c>
      <c r="X345" s="4" t="str">
        <f>IF($H345=0,"",VLOOKUP($G345,Data!$G$3:$BA$2935,17,FALSE))</f>
        <v>/</v>
      </c>
      <c r="Y345" s="4" t="str">
        <f>IF($H345=0,"",VLOOKUP($G345,Data!$G$3:$BA$2935,18,FALSE))</f>
        <v/>
      </c>
      <c r="Z345" s="4" t="str">
        <f>IF($H345=0,"",VLOOKUP($G345,Data!$G$3:$BA$2935,19,FALSE))</f>
        <v/>
      </c>
      <c r="AA345" s="4" t="str">
        <f>IF($H345=0,"",VLOOKUP($G345,Data!$G$3:$BA$2935,20,FALSE))</f>
        <v/>
      </c>
      <c r="AB345" s="4" t="str">
        <f>IF($H345=0,"",VLOOKUP($G345,Data!$G$3:$BA$2935,21,FALSE))</f>
        <v/>
      </c>
      <c r="AC345" s="4" t="str">
        <f>IF($H345=0,"",VLOOKUP($G345,Data!$G$3:$BA$2935,22,FALSE))</f>
        <v/>
      </c>
      <c r="AD345" s="4" t="str">
        <f>IF($H345=0,"",VLOOKUP($G345,Data!$G$3:$BA$2935,23,FALSE))</f>
        <v/>
      </c>
      <c r="AE345" s="4" t="str">
        <f>IF($H345=0,"",VLOOKUP($G345,Data!$G$3:$BA$2935,24,FALSE))</f>
        <v/>
      </c>
      <c r="AF345" s="4" t="str">
        <f>IF($H345=0,"",VLOOKUP($G345,Data!$G$3:$BA$2935,25,FALSE))</f>
        <v/>
      </c>
      <c r="AG345" s="4" t="str">
        <f>IF($H345=0,"",VLOOKUP($G345,Data!$G$3:$BA$2935,26,FALSE))</f>
        <v/>
      </c>
      <c r="AH345" s="4" t="str">
        <f>IF($H345=0,"",VLOOKUP($G345,Data!$G$3:$BA$2935,27,FALSE))</f>
        <v/>
      </c>
      <c r="AI345" s="4" t="str">
        <f>IF($H345=0,"",VLOOKUP($G345,Data!$G$3:$BA$2935,28,FALSE))</f>
        <v/>
      </c>
      <c r="AJ345" s="4" t="str">
        <f>IF($H345=0,"",VLOOKUP($G345,Data!$G$3:$BA$2935,29,FALSE))</f>
        <v/>
      </c>
      <c r="AK345" s="4" t="str">
        <f>IF($H345=0,"",VLOOKUP($G345,Data!$G$3:$BA$2935,30,FALSE))</f>
        <v/>
      </c>
      <c r="AL345" s="4" t="str">
        <f>IF($H345=0,"",VLOOKUP($G345,Data!$G$3:$BA$2935,31,FALSE))</f>
        <v/>
      </c>
      <c r="AM345" s="4" t="str">
        <f>IF($H345=0,"",VLOOKUP($G345,Data!$G$3:$BA$2935,32,FALSE))</f>
        <v/>
      </c>
      <c r="AN345" s="4" t="str">
        <f>IF($H345=0,"",VLOOKUP($G345,Data!$G$3:$BA$2935,33,FALSE))</f>
        <v/>
      </c>
      <c r="AO345" s="4" t="str">
        <f>IF($H345=0,"",VLOOKUP($G345,Data!$G$3:$BA$2935,34,FALSE))</f>
        <v/>
      </c>
      <c r="AP345" s="4" t="str">
        <f>IF($H345=0,"",VLOOKUP($G345,Data!$G$3:$BA$2935,35,FALSE))</f>
        <v/>
      </c>
      <c r="AQ345" s="4" t="str">
        <f>IF($H345=0,"",VLOOKUP($G345,Data!$G$3:$BA$2935,36,FALSE))</f>
        <v/>
      </c>
      <c r="AR345" s="4" t="str">
        <f>IF($H345=0,"",VLOOKUP($G345,Data!$G$3:$BA$2935,37,FALSE))</f>
        <v/>
      </c>
      <c r="AS345" s="4" t="str">
        <f>IF($H345=0,"",VLOOKUP($G345,Data!$G$3:$BA$2935,38,FALSE))</f>
        <v/>
      </c>
      <c r="AT345" s="4" t="str">
        <f>IF($H345=0,"",VLOOKUP($G345,Data!$G$3:$BA$2935,39,FALSE))</f>
        <v/>
      </c>
    </row>
    <row r="346" spans="1:46" x14ac:dyDescent="0.25">
      <c r="A346" s="4">
        <f>PSSE!A348</f>
        <v>959301</v>
      </c>
      <c r="B346" s="4" t="str">
        <f>PSSE!B348</f>
        <v>DAKPSI3_H1</v>
      </c>
      <c r="C346" s="4">
        <f>PSSE!D348</f>
        <v>10.5</v>
      </c>
      <c r="D346" s="4">
        <f>PSSE!E348</f>
        <v>20</v>
      </c>
      <c r="E346" s="4" t="str">
        <f>PSSE!F348</f>
        <v>TD</v>
      </c>
      <c r="F346" s="4">
        <f>PSSE!G348</f>
        <v>1</v>
      </c>
      <c r="G346" s="4" t="str">
        <f t="shared" si="5"/>
        <v>GEN10.520TD1</v>
      </c>
      <c r="H346" s="4">
        <f>COUNTIF(Data!$G$3:$BA$2935,GEN!$G346)</f>
        <v>1</v>
      </c>
      <c r="I346" s="4" t="str">
        <f>IF($H346=0,"",VLOOKUP($G346,Data!$G$3:$BA$2935,2,FALSE))</f>
        <v>'GENSAL'</v>
      </c>
      <c r="J346" s="4">
        <f>PSSE!C348</f>
        <v>1</v>
      </c>
      <c r="K346" s="4">
        <f>IF($H346=0,"",VLOOKUP($G346,Data!$G$3:$BA$2935,4,FALSE))</f>
        <v>6.6</v>
      </c>
      <c r="L346" s="4">
        <f>IF($H346=0,"",VLOOKUP($G346,Data!$G$3:$BA$2935,5,FALSE))</f>
        <v>0.05</v>
      </c>
      <c r="M346" s="4">
        <f>IF($H346=0,"",VLOOKUP($G346,Data!$G$3:$BA$2935,6,FALSE))</f>
        <v>0.155</v>
      </c>
      <c r="N346" s="4">
        <f>IF($H346=0,"",VLOOKUP($G346,Data!$G$3:$BA$2935,7,FALSE))</f>
        <v>2</v>
      </c>
      <c r="O346" s="4">
        <f>IF($H346=0,"",VLOOKUP($G346,Data!$G$3:$BA$2935,8,FALSE))</f>
        <v>0</v>
      </c>
      <c r="P346" s="4">
        <f>IF($H346=0,"",VLOOKUP($G346,Data!$G$3:$BA$2935,9,FALSE))</f>
        <v>1.1299999999999999</v>
      </c>
      <c r="Q346" s="4">
        <f>IF($H346=0,"",VLOOKUP($G346,Data!$G$3:$BA$2935,10,FALSE))</f>
        <v>0.73399999999999999</v>
      </c>
      <c r="R346" s="4">
        <f>IF($H346=0,"",VLOOKUP($G346,Data!$G$3:$BA$2935,11,FALSE))</f>
        <v>0.26</v>
      </c>
      <c r="S346" s="4">
        <f>IF($H346=0,"",VLOOKUP($G346,Data!$G$3:$BA$2935,12,FALSE))</f>
        <v>0.25600000000000001</v>
      </c>
      <c r="T346" s="4">
        <f>IF($H346=0,"",VLOOKUP($G346,Data!$G$3:$BA$2935,13,FALSE))</f>
        <v>0.104</v>
      </c>
      <c r="U346" s="4">
        <f>IF($H346=0,"",VLOOKUP($G346,Data!$G$3:$BA$2935,14,FALSE))</f>
        <v>0.19400000000000001</v>
      </c>
      <c r="V346" s="4">
        <f>IF($H346=0,"",VLOOKUP($G346,Data!$G$3:$BA$2935,15,FALSE))</f>
        <v>0.68500000000000005</v>
      </c>
      <c r="W346" s="4" t="str">
        <f>IF($H346=0,"",VLOOKUP($G346,Data!$G$3:$BA$2935,16,FALSE))</f>
        <v>/</v>
      </c>
      <c r="X346" s="4" t="str">
        <f>IF($H346=0,"",VLOOKUP($G346,Data!$G$3:$BA$2935,17,FALSE))</f>
        <v>/</v>
      </c>
      <c r="Y346" s="4" t="str">
        <f>IF($H346=0,"",VLOOKUP($G346,Data!$G$3:$BA$2935,18,FALSE))</f>
        <v/>
      </c>
      <c r="Z346" s="4" t="str">
        <f>IF($H346=0,"",VLOOKUP($G346,Data!$G$3:$BA$2935,19,FALSE))</f>
        <v/>
      </c>
      <c r="AA346" s="4" t="str">
        <f>IF($H346=0,"",VLOOKUP($G346,Data!$G$3:$BA$2935,20,FALSE))</f>
        <v/>
      </c>
      <c r="AB346" s="4" t="str">
        <f>IF($H346=0,"",VLOOKUP($G346,Data!$G$3:$BA$2935,21,FALSE))</f>
        <v/>
      </c>
      <c r="AC346" s="4" t="str">
        <f>IF($H346=0,"",VLOOKUP($G346,Data!$G$3:$BA$2935,22,FALSE))</f>
        <v/>
      </c>
      <c r="AD346" s="4" t="str">
        <f>IF($H346=0,"",VLOOKUP($G346,Data!$G$3:$BA$2935,23,FALSE))</f>
        <v/>
      </c>
      <c r="AE346" s="4" t="str">
        <f>IF($H346=0,"",VLOOKUP($G346,Data!$G$3:$BA$2935,24,FALSE))</f>
        <v/>
      </c>
      <c r="AF346" s="4" t="str">
        <f>IF($H346=0,"",VLOOKUP($G346,Data!$G$3:$BA$2935,25,FALSE))</f>
        <v/>
      </c>
      <c r="AG346" s="4" t="str">
        <f>IF($H346=0,"",VLOOKUP($G346,Data!$G$3:$BA$2935,26,FALSE))</f>
        <v/>
      </c>
      <c r="AH346" s="4" t="str">
        <f>IF($H346=0,"",VLOOKUP($G346,Data!$G$3:$BA$2935,27,FALSE))</f>
        <v/>
      </c>
      <c r="AI346" s="4" t="str">
        <f>IF($H346=0,"",VLOOKUP($G346,Data!$G$3:$BA$2935,28,FALSE))</f>
        <v/>
      </c>
      <c r="AJ346" s="4" t="str">
        <f>IF($H346=0,"",VLOOKUP($G346,Data!$G$3:$BA$2935,29,FALSE))</f>
        <v/>
      </c>
      <c r="AK346" s="4" t="str">
        <f>IF($H346=0,"",VLOOKUP($G346,Data!$G$3:$BA$2935,30,FALSE))</f>
        <v/>
      </c>
      <c r="AL346" s="4" t="str">
        <f>IF($H346=0,"",VLOOKUP($G346,Data!$G$3:$BA$2935,31,FALSE))</f>
        <v/>
      </c>
      <c r="AM346" s="4" t="str">
        <f>IF($H346=0,"",VLOOKUP($G346,Data!$G$3:$BA$2935,32,FALSE))</f>
        <v/>
      </c>
      <c r="AN346" s="4" t="str">
        <f>IF($H346=0,"",VLOOKUP($G346,Data!$G$3:$BA$2935,33,FALSE))</f>
        <v/>
      </c>
      <c r="AO346" s="4" t="str">
        <f>IF($H346=0,"",VLOOKUP($G346,Data!$G$3:$BA$2935,34,FALSE))</f>
        <v/>
      </c>
      <c r="AP346" s="4" t="str">
        <f>IF($H346=0,"",VLOOKUP($G346,Data!$G$3:$BA$2935,35,FALSE))</f>
        <v/>
      </c>
      <c r="AQ346" s="4" t="str">
        <f>IF($H346=0,"",VLOOKUP($G346,Data!$G$3:$BA$2935,36,FALSE))</f>
        <v/>
      </c>
      <c r="AR346" s="4" t="str">
        <f>IF($H346=0,"",VLOOKUP($G346,Data!$G$3:$BA$2935,37,FALSE))</f>
        <v/>
      </c>
      <c r="AS346" s="4" t="str">
        <f>IF($H346=0,"",VLOOKUP($G346,Data!$G$3:$BA$2935,38,FALSE))</f>
        <v/>
      </c>
      <c r="AT346" s="4" t="str">
        <f>IF($H346=0,"",VLOOKUP($G346,Data!$G$3:$BA$2935,39,FALSE))</f>
        <v/>
      </c>
    </row>
    <row r="347" spans="1:46" x14ac:dyDescent="0.25">
      <c r="A347" s="4">
        <f>PSSE!A349</f>
        <v>959311</v>
      </c>
      <c r="B347" s="4" t="str">
        <f>PSSE!B349</f>
        <v>DAKKRIN_H1</v>
      </c>
      <c r="C347" s="4">
        <f>PSSE!D349</f>
        <v>6</v>
      </c>
      <c r="D347" s="4">
        <f>PSSE!E349</f>
        <v>50</v>
      </c>
      <c r="E347" s="4" t="str">
        <f>PSSE!F349</f>
        <v>TD</v>
      </c>
      <c r="F347" s="4">
        <f>PSSE!G349</f>
        <v>1</v>
      </c>
      <c r="G347" s="4" t="str">
        <f t="shared" si="5"/>
        <v>GEN650TD1</v>
      </c>
      <c r="H347" s="4">
        <f>COUNTIF(Data!$G$3:$BA$2935,GEN!$G347)</f>
        <v>1</v>
      </c>
      <c r="I347" s="4" t="str">
        <f>IF($H347=0,"",VLOOKUP($G347,Data!$G$3:$BA$2935,2,FALSE))</f>
        <v>'GENSAL'</v>
      </c>
      <c r="J347" s="4">
        <f>PSSE!C349</f>
        <v>1</v>
      </c>
      <c r="K347" s="4">
        <f>IF($H347=0,"",VLOOKUP($G347,Data!$G$3:$BA$2935,4,FALSE))</f>
        <v>6.6</v>
      </c>
      <c r="L347" s="4">
        <f>IF($H347=0,"",VLOOKUP($G347,Data!$G$3:$BA$2935,5,FALSE))</f>
        <v>0.05</v>
      </c>
      <c r="M347" s="4">
        <f>IF($H347=0,"",VLOOKUP($G347,Data!$G$3:$BA$2935,6,FALSE))</f>
        <v>0.155</v>
      </c>
      <c r="N347" s="4">
        <f>IF($H347=0,"",VLOOKUP($G347,Data!$G$3:$BA$2935,7,FALSE))</f>
        <v>2</v>
      </c>
      <c r="O347" s="4">
        <f>IF($H347=0,"",VLOOKUP($G347,Data!$G$3:$BA$2935,8,FALSE))</f>
        <v>0</v>
      </c>
      <c r="P347" s="4">
        <f>IF($H347=0,"",VLOOKUP($G347,Data!$G$3:$BA$2935,9,FALSE))</f>
        <v>1.1299999999999999</v>
      </c>
      <c r="Q347" s="4">
        <f>IF($H347=0,"",VLOOKUP($G347,Data!$G$3:$BA$2935,10,FALSE))</f>
        <v>0.73399999999999999</v>
      </c>
      <c r="R347" s="4">
        <f>IF($H347=0,"",VLOOKUP($G347,Data!$G$3:$BA$2935,11,FALSE))</f>
        <v>0.26</v>
      </c>
      <c r="S347" s="4">
        <f>IF($H347=0,"",VLOOKUP($G347,Data!$G$3:$BA$2935,12,FALSE))</f>
        <v>0.22600000000000001</v>
      </c>
      <c r="T347" s="4">
        <f>IF($H347=0,"",VLOOKUP($G347,Data!$G$3:$BA$2935,13,FALSE))</f>
        <v>0.104</v>
      </c>
      <c r="U347" s="4">
        <f>IF($H347=0,"",VLOOKUP($G347,Data!$G$3:$BA$2935,14,FALSE))</f>
        <v>0.19400000000000001</v>
      </c>
      <c r="V347" s="4">
        <f>IF($H347=0,"",VLOOKUP($G347,Data!$G$3:$BA$2935,15,FALSE))</f>
        <v>0.68500000000000005</v>
      </c>
      <c r="W347" s="4" t="str">
        <f>IF($H347=0,"",VLOOKUP($G347,Data!$G$3:$BA$2935,16,FALSE))</f>
        <v>/</v>
      </c>
      <c r="X347" s="4" t="str">
        <f>IF($H347=0,"",VLOOKUP($G347,Data!$G$3:$BA$2935,17,FALSE))</f>
        <v>/</v>
      </c>
      <c r="Y347" s="4" t="str">
        <f>IF($H347=0,"",VLOOKUP($G347,Data!$G$3:$BA$2935,18,FALSE))</f>
        <v/>
      </c>
      <c r="Z347" s="4" t="str">
        <f>IF($H347=0,"",VLOOKUP($G347,Data!$G$3:$BA$2935,19,FALSE))</f>
        <v/>
      </c>
      <c r="AA347" s="4" t="str">
        <f>IF($H347=0,"",VLOOKUP($G347,Data!$G$3:$BA$2935,20,FALSE))</f>
        <v/>
      </c>
      <c r="AB347" s="4" t="str">
        <f>IF($H347=0,"",VLOOKUP($G347,Data!$G$3:$BA$2935,21,FALSE))</f>
        <v/>
      </c>
      <c r="AC347" s="4" t="str">
        <f>IF($H347=0,"",VLOOKUP($G347,Data!$G$3:$BA$2935,22,FALSE))</f>
        <v/>
      </c>
      <c r="AD347" s="4" t="str">
        <f>IF($H347=0,"",VLOOKUP($G347,Data!$G$3:$BA$2935,23,FALSE))</f>
        <v/>
      </c>
      <c r="AE347" s="4" t="str">
        <f>IF($H347=0,"",VLOOKUP($G347,Data!$G$3:$BA$2935,24,FALSE))</f>
        <v/>
      </c>
      <c r="AF347" s="4" t="str">
        <f>IF($H347=0,"",VLOOKUP($G347,Data!$G$3:$BA$2935,25,FALSE))</f>
        <v/>
      </c>
      <c r="AG347" s="4" t="str">
        <f>IF($H347=0,"",VLOOKUP($G347,Data!$G$3:$BA$2935,26,FALSE))</f>
        <v/>
      </c>
      <c r="AH347" s="4" t="str">
        <f>IF($H347=0,"",VLOOKUP($G347,Data!$G$3:$BA$2935,27,FALSE))</f>
        <v/>
      </c>
      <c r="AI347" s="4" t="str">
        <f>IF($H347=0,"",VLOOKUP($G347,Data!$G$3:$BA$2935,28,FALSE))</f>
        <v/>
      </c>
      <c r="AJ347" s="4" t="str">
        <f>IF($H347=0,"",VLOOKUP($G347,Data!$G$3:$BA$2935,29,FALSE))</f>
        <v/>
      </c>
      <c r="AK347" s="4" t="str">
        <f>IF($H347=0,"",VLOOKUP($G347,Data!$G$3:$BA$2935,30,FALSE))</f>
        <v/>
      </c>
      <c r="AL347" s="4" t="str">
        <f>IF($H347=0,"",VLOOKUP($G347,Data!$G$3:$BA$2935,31,FALSE))</f>
        <v/>
      </c>
      <c r="AM347" s="4" t="str">
        <f>IF($H347=0,"",VLOOKUP($G347,Data!$G$3:$BA$2935,32,FALSE))</f>
        <v/>
      </c>
      <c r="AN347" s="4" t="str">
        <f>IF($H347=0,"",VLOOKUP($G347,Data!$G$3:$BA$2935,33,FALSE))</f>
        <v/>
      </c>
      <c r="AO347" s="4" t="str">
        <f>IF($H347=0,"",VLOOKUP($G347,Data!$G$3:$BA$2935,34,FALSE))</f>
        <v/>
      </c>
      <c r="AP347" s="4" t="str">
        <f>IF($H347=0,"",VLOOKUP($G347,Data!$G$3:$BA$2935,35,FALSE))</f>
        <v/>
      </c>
      <c r="AQ347" s="4" t="str">
        <f>IF($H347=0,"",VLOOKUP($G347,Data!$G$3:$BA$2935,36,FALSE))</f>
        <v/>
      </c>
      <c r="AR347" s="4" t="str">
        <f>IF($H347=0,"",VLOOKUP($G347,Data!$G$3:$BA$2935,37,FALSE))</f>
        <v/>
      </c>
      <c r="AS347" s="4" t="str">
        <f>IF($H347=0,"",VLOOKUP($G347,Data!$G$3:$BA$2935,38,FALSE))</f>
        <v/>
      </c>
      <c r="AT347" s="4" t="str">
        <f>IF($H347=0,"",VLOOKUP($G347,Data!$G$3:$BA$2935,39,FALSE))</f>
        <v/>
      </c>
    </row>
    <row r="348" spans="1:46" x14ac:dyDescent="0.25">
      <c r="A348" s="4">
        <f>PSSE!A350</f>
        <v>959321</v>
      </c>
      <c r="B348" s="4" t="str">
        <f>PSSE!B350</f>
        <v>DAKPOKO_H1</v>
      </c>
      <c r="C348" s="4">
        <f>PSSE!D350</f>
        <v>6</v>
      </c>
      <c r="D348" s="4">
        <f>PSSE!E350</f>
        <v>7.5</v>
      </c>
      <c r="E348" s="4" t="str">
        <f>PSSE!F350</f>
        <v>TD</v>
      </c>
      <c r="F348" s="4">
        <f>PSSE!G350</f>
        <v>1</v>
      </c>
      <c r="G348" s="4" t="str">
        <f t="shared" si="5"/>
        <v>GEN67.5TD1</v>
      </c>
      <c r="H348" s="4">
        <f>COUNTIF(Data!$G$3:$BA$2935,GEN!$G348)</f>
        <v>1</v>
      </c>
      <c r="I348" s="4" t="str">
        <f>IF($H348=0,"",VLOOKUP($G348,Data!$G$3:$BA$2935,2,FALSE))</f>
        <v>'GENSAL'</v>
      </c>
      <c r="J348" s="4">
        <f>PSSE!C350</f>
        <v>1</v>
      </c>
      <c r="K348" s="4">
        <f>IF($H348=0,"",VLOOKUP($G348,Data!$G$3:$BA$2935,4,FALSE))</f>
        <v>6.6</v>
      </c>
      <c r="L348" s="4">
        <f>IF($H348=0,"",VLOOKUP($G348,Data!$G$3:$BA$2935,5,FALSE))</f>
        <v>0.05</v>
      </c>
      <c r="M348" s="4">
        <f>IF($H348=0,"",VLOOKUP($G348,Data!$G$3:$BA$2935,6,FALSE))</f>
        <v>0.155</v>
      </c>
      <c r="N348" s="4">
        <f>IF($H348=0,"",VLOOKUP($G348,Data!$G$3:$BA$2935,7,FALSE))</f>
        <v>2</v>
      </c>
      <c r="O348" s="4">
        <f>IF($H348=0,"",VLOOKUP($G348,Data!$G$3:$BA$2935,8,FALSE))</f>
        <v>0</v>
      </c>
      <c r="P348" s="4">
        <f>IF($H348=0,"",VLOOKUP($G348,Data!$G$3:$BA$2935,9,FALSE))</f>
        <v>1.1299999999999999</v>
      </c>
      <c r="Q348" s="4">
        <f>IF($H348=0,"",VLOOKUP($G348,Data!$G$3:$BA$2935,10,FALSE))</f>
        <v>0.73399999999999999</v>
      </c>
      <c r="R348" s="4">
        <f>IF($H348=0,"",VLOOKUP($G348,Data!$G$3:$BA$2935,11,FALSE))</f>
        <v>0.26</v>
      </c>
      <c r="S348" s="4">
        <f>IF($H348=0,"",VLOOKUP($G348,Data!$G$3:$BA$2935,12,FALSE))</f>
        <v>0.22600000000000001</v>
      </c>
      <c r="T348" s="4">
        <f>IF($H348=0,"",VLOOKUP($G348,Data!$G$3:$BA$2935,13,FALSE))</f>
        <v>0.104</v>
      </c>
      <c r="U348" s="4">
        <f>IF($H348=0,"",VLOOKUP($G348,Data!$G$3:$BA$2935,14,FALSE))</f>
        <v>0.19400000000000001</v>
      </c>
      <c r="V348" s="4">
        <f>IF($H348=0,"",VLOOKUP($G348,Data!$G$3:$BA$2935,15,FALSE))</f>
        <v>0.68500000000000005</v>
      </c>
      <c r="W348" s="4" t="str">
        <f>IF($H348=0,"",VLOOKUP($G348,Data!$G$3:$BA$2935,16,FALSE))</f>
        <v>/</v>
      </c>
      <c r="X348" s="4" t="str">
        <f>IF($H348=0,"",VLOOKUP($G348,Data!$G$3:$BA$2935,17,FALSE))</f>
        <v>/</v>
      </c>
      <c r="Y348" s="4" t="str">
        <f>IF($H348=0,"",VLOOKUP($G348,Data!$G$3:$BA$2935,18,FALSE))</f>
        <v/>
      </c>
      <c r="Z348" s="4" t="str">
        <f>IF($H348=0,"",VLOOKUP($G348,Data!$G$3:$BA$2935,19,FALSE))</f>
        <v/>
      </c>
      <c r="AA348" s="4" t="str">
        <f>IF($H348=0,"",VLOOKUP($G348,Data!$G$3:$BA$2935,20,FALSE))</f>
        <v/>
      </c>
      <c r="AB348" s="4" t="str">
        <f>IF($H348=0,"",VLOOKUP($G348,Data!$G$3:$BA$2935,21,FALSE))</f>
        <v/>
      </c>
      <c r="AC348" s="4" t="str">
        <f>IF($H348=0,"",VLOOKUP($G348,Data!$G$3:$BA$2935,22,FALSE))</f>
        <v/>
      </c>
      <c r="AD348" s="4" t="str">
        <f>IF($H348=0,"",VLOOKUP($G348,Data!$G$3:$BA$2935,23,FALSE))</f>
        <v/>
      </c>
      <c r="AE348" s="4" t="str">
        <f>IF($H348=0,"",VLOOKUP($G348,Data!$G$3:$BA$2935,24,FALSE))</f>
        <v/>
      </c>
      <c r="AF348" s="4" t="str">
        <f>IF($H348=0,"",VLOOKUP($G348,Data!$G$3:$BA$2935,25,FALSE))</f>
        <v/>
      </c>
      <c r="AG348" s="4" t="str">
        <f>IF($H348=0,"",VLOOKUP($G348,Data!$G$3:$BA$2935,26,FALSE))</f>
        <v/>
      </c>
      <c r="AH348" s="4" t="str">
        <f>IF($H348=0,"",VLOOKUP($G348,Data!$G$3:$BA$2935,27,FALSE))</f>
        <v/>
      </c>
      <c r="AI348" s="4" t="str">
        <f>IF($H348=0,"",VLOOKUP($G348,Data!$G$3:$BA$2935,28,FALSE))</f>
        <v/>
      </c>
      <c r="AJ348" s="4" t="str">
        <f>IF($H348=0,"",VLOOKUP($G348,Data!$G$3:$BA$2935,29,FALSE))</f>
        <v/>
      </c>
      <c r="AK348" s="4" t="str">
        <f>IF($H348=0,"",VLOOKUP($G348,Data!$G$3:$BA$2935,30,FALSE))</f>
        <v/>
      </c>
      <c r="AL348" s="4" t="str">
        <f>IF($H348=0,"",VLOOKUP($G348,Data!$G$3:$BA$2935,31,FALSE))</f>
        <v/>
      </c>
      <c r="AM348" s="4" t="str">
        <f>IF($H348=0,"",VLOOKUP($G348,Data!$G$3:$BA$2935,32,FALSE))</f>
        <v/>
      </c>
      <c r="AN348" s="4" t="str">
        <f>IF($H348=0,"",VLOOKUP($G348,Data!$G$3:$BA$2935,33,FALSE))</f>
        <v/>
      </c>
      <c r="AO348" s="4" t="str">
        <f>IF($H348=0,"",VLOOKUP($G348,Data!$G$3:$BA$2935,34,FALSE))</f>
        <v/>
      </c>
      <c r="AP348" s="4" t="str">
        <f>IF($H348=0,"",VLOOKUP($G348,Data!$G$3:$BA$2935,35,FALSE))</f>
        <v/>
      </c>
      <c r="AQ348" s="4" t="str">
        <f>IF($H348=0,"",VLOOKUP($G348,Data!$G$3:$BA$2935,36,FALSE))</f>
        <v/>
      </c>
      <c r="AR348" s="4" t="str">
        <f>IF($H348=0,"",VLOOKUP($G348,Data!$G$3:$BA$2935,37,FALSE))</f>
        <v/>
      </c>
      <c r="AS348" s="4" t="str">
        <f>IF($H348=0,"",VLOOKUP($G348,Data!$G$3:$BA$2935,38,FALSE))</f>
        <v/>
      </c>
      <c r="AT348" s="4" t="str">
        <f>IF($H348=0,"",VLOOKUP($G348,Data!$G$3:$BA$2935,39,FALSE))</f>
        <v/>
      </c>
    </row>
    <row r="349" spans="1:46" x14ac:dyDescent="0.25">
      <c r="A349" s="4">
        <f>PSSE!A351</f>
        <v>959331</v>
      </c>
      <c r="B349" s="4" t="str">
        <f>PSSE!B351</f>
        <v>DAKPRU_H1</v>
      </c>
      <c r="C349" s="4">
        <f>PSSE!D351</f>
        <v>6</v>
      </c>
      <c r="D349" s="4">
        <f>PSSE!E351</f>
        <v>7.5</v>
      </c>
      <c r="E349" s="4" t="str">
        <f>PSSE!F351</f>
        <v>TD</v>
      </c>
      <c r="F349" s="4">
        <f>PSSE!G351</f>
        <v>1</v>
      </c>
      <c r="G349" s="4" t="str">
        <f t="shared" si="5"/>
        <v>GEN67.5TD1</v>
      </c>
      <c r="H349" s="4">
        <f>COUNTIF(Data!$G$3:$BA$2935,GEN!$G349)</f>
        <v>1</v>
      </c>
      <c r="I349" s="4" t="str">
        <f>IF($H349=0,"",VLOOKUP($G349,Data!$G$3:$BA$2935,2,FALSE))</f>
        <v>'GENSAL'</v>
      </c>
      <c r="J349" s="4">
        <f>PSSE!C351</f>
        <v>1</v>
      </c>
      <c r="K349" s="4">
        <f>IF($H349=0,"",VLOOKUP($G349,Data!$G$3:$BA$2935,4,FALSE))</f>
        <v>6.6</v>
      </c>
      <c r="L349" s="4">
        <f>IF($H349=0,"",VLOOKUP($G349,Data!$G$3:$BA$2935,5,FALSE))</f>
        <v>0.05</v>
      </c>
      <c r="M349" s="4">
        <f>IF($H349=0,"",VLOOKUP($G349,Data!$G$3:$BA$2935,6,FALSE))</f>
        <v>0.155</v>
      </c>
      <c r="N349" s="4">
        <f>IF($H349=0,"",VLOOKUP($G349,Data!$G$3:$BA$2935,7,FALSE))</f>
        <v>2</v>
      </c>
      <c r="O349" s="4">
        <f>IF($H349=0,"",VLOOKUP($G349,Data!$G$3:$BA$2935,8,FALSE))</f>
        <v>0</v>
      </c>
      <c r="P349" s="4">
        <f>IF($H349=0,"",VLOOKUP($G349,Data!$G$3:$BA$2935,9,FALSE))</f>
        <v>1.1299999999999999</v>
      </c>
      <c r="Q349" s="4">
        <f>IF($H349=0,"",VLOOKUP($G349,Data!$G$3:$BA$2935,10,FALSE))</f>
        <v>0.73399999999999999</v>
      </c>
      <c r="R349" s="4">
        <f>IF($H349=0,"",VLOOKUP($G349,Data!$G$3:$BA$2935,11,FALSE))</f>
        <v>0.26</v>
      </c>
      <c r="S349" s="4">
        <f>IF($H349=0,"",VLOOKUP($G349,Data!$G$3:$BA$2935,12,FALSE))</f>
        <v>0.22600000000000001</v>
      </c>
      <c r="T349" s="4">
        <f>IF($H349=0,"",VLOOKUP($G349,Data!$G$3:$BA$2935,13,FALSE))</f>
        <v>0.104</v>
      </c>
      <c r="U349" s="4">
        <f>IF($H349=0,"",VLOOKUP($G349,Data!$G$3:$BA$2935,14,FALSE))</f>
        <v>0.19400000000000001</v>
      </c>
      <c r="V349" s="4">
        <f>IF($H349=0,"",VLOOKUP($G349,Data!$G$3:$BA$2935,15,FALSE))</f>
        <v>0.68500000000000005</v>
      </c>
      <c r="W349" s="4" t="str">
        <f>IF($H349=0,"",VLOOKUP($G349,Data!$G$3:$BA$2935,16,FALSE))</f>
        <v>/</v>
      </c>
      <c r="X349" s="4" t="str">
        <f>IF($H349=0,"",VLOOKUP($G349,Data!$G$3:$BA$2935,17,FALSE))</f>
        <v>/</v>
      </c>
      <c r="Y349" s="4" t="str">
        <f>IF($H349=0,"",VLOOKUP($G349,Data!$G$3:$BA$2935,18,FALSE))</f>
        <v/>
      </c>
      <c r="Z349" s="4" t="str">
        <f>IF($H349=0,"",VLOOKUP($G349,Data!$G$3:$BA$2935,19,FALSE))</f>
        <v/>
      </c>
      <c r="AA349" s="4" t="str">
        <f>IF($H349=0,"",VLOOKUP($G349,Data!$G$3:$BA$2935,20,FALSE))</f>
        <v/>
      </c>
      <c r="AB349" s="4" t="str">
        <f>IF($H349=0,"",VLOOKUP($G349,Data!$G$3:$BA$2935,21,FALSE))</f>
        <v/>
      </c>
      <c r="AC349" s="4" t="str">
        <f>IF($H349=0,"",VLOOKUP($G349,Data!$G$3:$BA$2935,22,FALSE))</f>
        <v/>
      </c>
      <c r="AD349" s="4" t="str">
        <f>IF($H349=0,"",VLOOKUP($G349,Data!$G$3:$BA$2935,23,FALSE))</f>
        <v/>
      </c>
      <c r="AE349" s="4" t="str">
        <f>IF($H349=0,"",VLOOKUP($G349,Data!$G$3:$BA$2935,24,FALSE))</f>
        <v/>
      </c>
      <c r="AF349" s="4" t="str">
        <f>IF($H349=0,"",VLOOKUP($G349,Data!$G$3:$BA$2935,25,FALSE))</f>
        <v/>
      </c>
      <c r="AG349" s="4" t="str">
        <f>IF($H349=0,"",VLOOKUP($G349,Data!$G$3:$BA$2935,26,FALSE))</f>
        <v/>
      </c>
      <c r="AH349" s="4" t="str">
        <f>IF($H349=0,"",VLOOKUP($G349,Data!$G$3:$BA$2935,27,FALSE))</f>
        <v/>
      </c>
      <c r="AI349" s="4" t="str">
        <f>IF($H349=0,"",VLOOKUP($G349,Data!$G$3:$BA$2935,28,FALSE))</f>
        <v/>
      </c>
      <c r="AJ349" s="4" t="str">
        <f>IF($H349=0,"",VLOOKUP($G349,Data!$G$3:$BA$2935,29,FALSE))</f>
        <v/>
      </c>
      <c r="AK349" s="4" t="str">
        <f>IF($H349=0,"",VLOOKUP($G349,Data!$G$3:$BA$2935,30,FALSE))</f>
        <v/>
      </c>
      <c r="AL349" s="4" t="str">
        <f>IF($H349=0,"",VLOOKUP($G349,Data!$G$3:$BA$2935,31,FALSE))</f>
        <v/>
      </c>
      <c r="AM349" s="4" t="str">
        <f>IF($H349=0,"",VLOOKUP($G349,Data!$G$3:$BA$2935,32,FALSE))</f>
        <v/>
      </c>
      <c r="AN349" s="4" t="str">
        <f>IF($H349=0,"",VLOOKUP($G349,Data!$G$3:$BA$2935,33,FALSE))</f>
        <v/>
      </c>
      <c r="AO349" s="4" t="str">
        <f>IF($H349=0,"",VLOOKUP($G349,Data!$G$3:$BA$2935,34,FALSE))</f>
        <v/>
      </c>
      <c r="AP349" s="4" t="str">
        <f>IF($H349=0,"",VLOOKUP($G349,Data!$G$3:$BA$2935,35,FALSE))</f>
        <v/>
      </c>
      <c r="AQ349" s="4" t="str">
        <f>IF($H349=0,"",VLOOKUP($G349,Data!$G$3:$BA$2935,36,FALSE))</f>
        <v/>
      </c>
      <c r="AR349" s="4" t="str">
        <f>IF($H349=0,"",VLOOKUP($G349,Data!$G$3:$BA$2935,37,FALSE))</f>
        <v/>
      </c>
      <c r="AS349" s="4" t="str">
        <f>IF($H349=0,"",VLOOKUP($G349,Data!$G$3:$BA$2935,38,FALSE))</f>
        <v/>
      </c>
      <c r="AT349" s="4" t="str">
        <f>IF($H349=0,"",VLOOKUP($G349,Data!$G$3:$BA$2935,39,FALSE))</f>
        <v/>
      </c>
    </row>
    <row r="350" spans="1:46" x14ac:dyDescent="0.25">
      <c r="A350" s="4">
        <f>PSSE!A352</f>
        <v>959341</v>
      </c>
      <c r="B350" s="4" t="str">
        <f>PSSE!B352</f>
        <v>DAKPRU3_H1</v>
      </c>
      <c r="C350" s="4">
        <f>PSSE!D352</f>
        <v>6</v>
      </c>
      <c r="D350" s="4">
        <f>PSSE!E352</f>
        <v>7.5</v>
      </c>
      <c r="E350" s="4" t="str">
        <f>PSSE!F352</f>
        <v>TD</v>
      </c>
      <c r="F350" s="4">
        <f>PSSE!G352</f>
        <v>1</v>
      </c>
      <c r="G350" s="4" t="str">
        <f t="shared" si="5"/>
        <v>GEN67.5TD1</v>
      </c>
      <c r="H350" s="4">
        <f>COUNTIF(Data!$G$3:$BA$2935,GEN!$G350)</f>
        <v>1</v>
      </c>
      <c r="I350" s="4" t="str">
        <f>IF($H350=0,"",VLOOKUP($G350,Data!$G$3:$BA$2935,2,FALSE))</f>
        <v>'GENSAL'</v>
      </c>
      <c r="J350" s="4">
        <f>PSSE!C352</f>
        <v>1</v>
      </c>
      <c r="K350" s="4">
        <f>IF($H350=0,"",VLOOKUP($G350,Data!$G$3:$BA$2935,4,FALSE))</f>
        <v>6.6</v>
      </c>
      <c r="L350" s="4">
        <f>IF($H350=0,"",VLOOKUP($G350,Data!$G$3:$BA$2935,5,FALSE))</f>
        <v>0.05</v>
      </c>
      <c r="M350" s="4">
        <f>IF($H350=0,"",VLOOKUP($G350,Data!$G$3:$BA$2935,6,FALSE))</f>
        <v>0.155</v>
      </c>
      <c r="N350" s="4">
        <f>IF($H350=0,"",VLOOKUP($G350,Data!$G$3:$BA$2935,7,FALSE))</f>
        <v>2</v>
      </c>
      <c r="O350" s="4">
        <f>IF($H350=0,"",VLOOKUP($G350,Data!$G$3:$BA$2935,8,FALSE))</f>
        <v>0</v>
      </c>
      <c r="P350" s="4">
        <f>IF($H350=0,"",VLOOKUP($G350,Data!$G$3:$BA$2935,9,FALSE))</f>
        <v>1.1299999999999999</v>
      </c>
      <c r="Q350" s="4">
        <f>IF($H350=0,"",VLOOKUP($G350,Data!$G$3:$BA$2935,10,FALSE))</f>
        <v>0.73399999999999999</v>
      </c>
      <c r="R350" s="4">
        <f>IF($H350=0,"",VLOOKUP($G350,Data!$G$3:$BA$2935,11,FALSE))</f>
        <v>0.26</v>
      </c>
      <c r="S350" s="4">
        <f>IF($H350=0,"",VLOOKUP($G350,Data!$G$3:$BA$2935,12,FALSE))</f>
        <v>0.22600000000000001</v>
      </c>
      <c r="T350" s="4">
        <f>IF($H350=0,"",VLOOKUP($G350,Data!$G$3:$BA$2935,13,FALSE))</f>
        <v>0.104</v>
      </c>
      <c r="U350" s="4">
        <f>IF($H350=0,"",VLOOKUP($G350,Data!$G$3:$BA$2935,14,FALSE))</f>
        <v>0.19400000000000001</v>
      </c>
      <c r="V350" s="4">
        <f>IF($H350=0,"",VLOOKUP($G350,Data!$G$3:$BA$2935,15,FALSE))</f>
        <v>0.68500000000000005</v>
      </c>
      <c r="W350" s="4" t="str">
        <f>IF($H350=0,"",VLOOKUP($G350,Data!$G$3:$BA$2935,16,FALSE))</f>
        <v>/</v>
      </c>
      <c r="X350" s="4" t="str">
        <f>IF($H350=0,"",VLOOKUP($G350,Data!$G$3:$BA$2935,17,FALSE))</f>
        <v>/</v>
      </c>
      <c r="Y350" s="4" t="str">
        <f>IF($H350=0,"",VLOOKUP($G350,Data!$G$3:$BA$2935,18,FALSE))</f>
        <v/>
      </c>
      <c r="Z350" s="4" t="str">
        <f>IF($H350=0,"",VLOOKUP($G350,Data!$G$3:$BA$2935,19,FALSE))</f>
        <v/>
      </c>
      <c r="AA350" s="4" t="str">
        <f>IF($H350=0,"",VLOOKUP($G350,Data!$G$3:$BA$2935,20,FALSE))</f>
        <v/>
      </c>
      <c r="AB350" s="4" t="str">
        <f>IF($H350=0,"",VLOOKUP($G350,Data!$G$3:$BA$2935,21,FALSE))</f>
        <v/>
      </c>
      <c r="AC350" s="4" t="str">
        <f>IF($H350=0,"",VLOOKUP($G350,Data!$G$3:$BA$2935,22,FALSE))</f>
        <v/>
      </c>
      <c r="AD350" s="4" t="str">
        <f>IF($H350=0,"",VLOOKUP($G350,Data!$G$3:$BA$2935,23,FALSE))</f>
        <v/>
      </c>
      <c r="AE350" s="4" t="str">
        <f>IF($H350=0,"",VLOOKUP($G350,Data!$G$3:$BA$2935,24,FALSE))</f>
        <v/>
      </c>
      <c r="AF350" s="4" t="str">
        <f>IF($H350=0,"",VLOOKUP($G350,Data!$G$3:$BA$2935,25,FALSE))</f>
        <v/>
      </c>
      <c r="AG350" s="4" t="str">
        <f>IF($H350=0,"",VLOOKUP($G350,Data!$G$3:$BA$2935,26,FALSE))</f>
        <v/>
      </c>
      <c r="AH350" s="4" t="str">
        <f>IF($H350=0,"",VLOOKUP($G350,Data!$G$3:$BA$2935,27,FALSE))</f>
        <v/>
      </c>
      <c r="AI350" s="4" t="str">
        <f>IF($H350=0,"",VLOOKUP($G350,Data!$G$3:$BA$2935,28,FALSE))</f>
        <v/>
      </c>
      <c r="AJ350" s="4" t="str">
        <f>IF($H350=0,"",VLOOKUP($G350,Data!$G$3:$BA$2935,29,FALSE))</f>
        <v/>
      </c>
      <c r="AK350" s="4" t="str">
        <f>IF($H350=0,"",VLOOKUP($G350,Data!$G$3:$BA$2935,30,FALSE))</f>
        <v/>
      </c>
      <c r="AL350" s="4" t="str">
        <f>IF($H350=0,"",VLOOKUP($G350,Data!$G$3:$BA$2935,31,FALSE))</f>
        <v/>
      </c>
      <c r="AM350" s="4" t="str">
        <f>IF($H350=0,"",VLOOKUP($G350,Data!$G$3:$BA$2935,32,FALSE))</f>
        <v/>
      </c>
      <c r="AN350" s="4" t="str">
        <f>IF($H350=0,"",VLOOKUP($G350,Data!$G$3:$BA$2935,33,FALSE))</f>
        <v/>
      </c>
      <c r="AO350" s="4" t="str">
        <f>IF($H350=0,"",VLOOKUP($G350,Data!$G$3:$BA$2935,34,FALSE))</f>
        <v/>
      </c>
      <c r="AP350" s="4" t="str">
        <f>IF($H350=0,"",VLOOKUP($G350,Data!$G$3:$BA$2935,35,FALSE))</f>
        <v/>
      </c>
      <c r="AQ350" s="4" t="str">
        <f>IF($H350=0,"",VLOOKUP($G350,Data!$G$3:$BA$2935,36,FALSE))</f>
        <v/>
      </c>
      <c r="AR350" s="4" t="str">
        <f>IF($H350=0,"",VLOOKUP($G350,Data!$G$3:$BA$2935,37,FALSE))</f>
        <v/>
      </c>
      <c r="AS350" s="4" t="str">
        <f>IF($H350=0,"",VLOOKUP($G350,Data!$G$3:$BA$2935,38,FALSE))</f>
        <v/>
      </c>
      <c r="AT350" s="4" t="str">
        <f>IF($H350=0,"",VLOOKUP($G350,Data!$G$3:$BA$2935,39,FALSE))</f>
        <v/>
      </c>
    </row>
    <row r="351" spans="1:46" x14ac:dyDescent="0.25">
      <c r="A351" s="4">
        <f>PSSE!A353</f>
        <v>959351</v>
      </c>
      <c r="B351" s="4" t="str">
        <f>PSSE!B353</f>
        <v>DAKMEKI1_H1</v>
      </c>
      <c r="C351" s="4">
        <f>PSSE!D353</f>
        <v>6</v>
      </c>
      <c r="D351" s="4">
        <f>PSSE!E353</f>
        <v>7.5</v>
      </c>
      <c r="E351" s="4" t="str">
        <f>PSSE!F353</f>
        <v>TD</v>
      </c>
      <c r="F351" s="4">
        <f>PSSE!G353</f>
        <v>1</v>
      </c>
      <c r="G351" s="4" t="str">
        <f t="shared" si="5"/>
        <v>GEN67.5TD1</v>
      </c>
      <c r="H351" s="4">
        <f>COUNTIF(Data!$G$3:$BA$2935,GEN!$G351)</f>
        <v>1</v>
      </c>
      <c r="I351" s="4" t="str">
        <f>IF($H351=0,"",VLOOKUP($G351,Data!$G$3:$BA$2935,2,FALSE))</f>
        <v>'GENSAL'</v>
      </c>
      <c r="J351" s="4">
        <f>PSSE!C353</f>
        <v>1</v>
      </c>
      <c r="K351" s="4">
        <f>IF($H351=0,"",VLOOKUP($G351,Data!$G$3:$BA$2935,4,FALSE))</f>
        <v>6.6</v>
      </c>
      <c r="L351" s="4">
        <f>IF($H351=0,"",VLOOKUP($G351,Data!$G$3:$BA$2935,5,FALSE))</f>
        <v>0.05</v>
      </c>
      <c r="M351" s="4">
        <f>IF($H351=0,"",VLOOKUP($G351,Data!$G$3:$BA$2935,6,FALSE))</f>
        <v>0.155</v>
      </c>
      <c r="N351" s="4">
        <f>IF($H351=0,"",VLOOKUP($G351,Data!$G$3:$BA$2935,7,FALSE))</f>
        <v>2</v>
      </c>
      <c r="O351" s="4">
        <f>IF($H351=0,"",VLOOKUP($G351,Data!$G$3:$BA$2935,8,FALSE))</f>
        <v>0</v>
      </c>
      <c r="P351" s="4">
        <f>IF($H351=0,"",VLOOKUP($G351,Data!$G$3:$BA$2935,9,FALSE))</f>
        <v>1.1299999999999999</v>
      </c>
      <c r="Q351" s="4">
        <f>IF($H351=0,"",VLOOKUP($G351,Data!$G$3:$BA$2935,10,FALSE))</f>
        <v>0.73399999999999999</v>
      </c>
      <c r="R351" s="4">
        <f>IF($H351=0,"",VLOOKUP($G351,Data!$G$3:$BA$2935,11,FALSE))</f>
        <v>0.26</v>
      </c>
      <c r="S351" s="4">
        <f>IF($H351=0,"",VLOOKUP($G351,Data!$G$3:$BA$2935,12,FALSE))</f>
        <v>0.22600000000000001</v>
      </c>
      <c r="T351" s="4">
        <f>IF($H351=0,"",VLOOKUP($G351,Data!$G$3:$BA$2935,13,FALSE))</f>
        <v>0.104</v>
      </c>
      <c r="U351" s="4">
        <f>IF($H351=0,"",VLOOKUP($G351,Data!$G$3:$BA$2935,14,FALSE))</f>
        <v>0.19400000000000001</v>
      </c>
      <c r="V351" s="4">
        <f>IF($H351=0,"",VLOOKUP($G351,Data!$G$3:$BA$2935,15,FALSE))</f>
        <v>0.68500000000000005</v>
      </c>
      <c r="W351" s="4" t="str">
        <f>IF($H351=0,"",VLOOKUP($G351,Data!$G$3:$BA$2935,16,FALSE))</f>
        <v>/</v>
      </c>
      <c r="X351" s="4" t="str">
        <f>IF($H351=0,"",VLOOKUP($G351,Data!$G$3:$BA$2935,17,FALSE))</f>
        <v>/</v>
      </c>
      <c r="Y351" s="4" t="str">
        <f>IF($H351=0,"",VLOOKUP($G351,Data!$G$3:$BA$2935,18,FALSE))</f>
        <v/>
      </c>
      <c r="Z351" s="4" t="str">
        <f>IF($H351=0,"",VLOOKUP($G351,Data!$G$3:$BA$2935,19,FALSE))</f>
        <v/>
      </c>
      <c r="AA351" s="4" t="str">
        <f>IF($H351=0,"",VLOOKUP($G351,Data!$G$3:$BA$2935,20,FALSE))</f>
        <v/>
      </c>
      <c r="AB351" s="4" t="str">
        <f>IF($H351=0,"",VLOOKUP($G351,Data!$G$3:$BA$2935,21,FALSE))</f>
        <v/>
      </c>
      <c r="AC351" s="4" t="str">
        <f>IF($H351=0,"",VLOOKUP($G351,Data!$G$3:$BA$2935,22,FALSE))</f>
        <v/>
      </c>
      <c r="AD351" s="4" t="str">
        <f>IF($H351=0,"",VLOOKUP($G351,Data!$G$3:$BA$2935,23,FALSE))</f>
        <v/>
      </c>
      <c r="AE351" s="4" t="str">
        <f>IF($H351=0,"",VLOOKUP($G351,Data!$G$3:$BA$2935,24,FALSE))</f>
        <v/>
      </c>
      <c r="AF351" s="4" t="str">
        <f>IF($H351=0,"",VLOOKUP($G351,Data!$G$3:$BA$2935,25,FALSE))</f>
        <v/>
      </c>
      <c r="AG351" s="4" t="str">
        <f>IF($H351=0,"",VLOOKUP($G351,Data!$G$3:$BA$2935,26,FALSE))</f>
        <v/>
      </c>
      <c r="AH351" s="4" t="str">
        <f>IF($H351=0,"",VLOOKUP($G351,Data!$G$3:$BA$2935,27,FALSE))</f>
        <v/>
      </c>
      <c r="AI351" s="4" t="str">
        <f>IF($H351=0,"",VLOOKUP($G351,Data!$G$3:$BA$2935,28,FALSE))</f>
        <v/>
      </c>
      <c r="AJ351" s="4" t="str">
        <f>IF($H351=0,"",VLOOKUP($G351,Data!$G$3:$BA$2935,29,FALSE))</f>
        <v/>
      </c>
      <c r="AK351" s="4" t="str">
        <f>IF($H351=0,"",VLOOKUP($G351,Data!$G$3:$BA$2935,30,FALSE))</f>
        <v/>
      </c>
      <c r="AL351" s="4" t="str">
        <f>IF($H351=0,"",VLOOKUP($G351,Data!$G$3:$BA$2935,31,FALSE))</f>
        <v/>
      </c>
      <c r="AM351" s="4" t="str">
        <f>IF($H351=0,"",VLOOKUP($G351,Data!$G$3:$BA$2935,32,FALSE))</f>
        <v/>
      </c>
      <c r="AN351" s="4" t="str">
        <f>IF($H351=0,"",VLOOKUP($G351,Data!$G$3:$BA$2935,33,FALSE))</f>
        <v/>
      </c>
      <c r="AO351" s="4" t="str">
        <f>IF($H351=0,"",VLOOKUP($G351,Data!$G$3:$BA$2935,34,FALSE))</f>
        <v/>
      </c>
      <c r="AP351" s="4" t="str">
        <f>IF($H351=0,"",VLOOKUP($G351,Data!$G$3:$BA$2935,35,FALSE))</f>
        <v/>
      </c>
      <c r="AQ351" s="4" t="str">
        <f>IF($H351=0,"",VLOOKUP($G351,Data!$G$3:$BA$2935,36,FALSE))</f>
        <v/>
      </c>
      <c r="AR351" s="4" t="str">
        <f>IF($H351=0,"",VLOOKUP($G351,Data!$G$3:$BA$2935,37,FALSE))</f>
        <v/>
      </c>
      <c r="AS351" s="4" t="str">
        <f>IF($H351=0,"",VLOOKUP($G351,Data!$G$3:$BA$2935,38,FALSE))</f>
        <v/>
      </c>
      <c r="AT351" s="4" t="str">
        <f>IF($H351=0,"",VLOOKUP($G351,Data!$G$3:$BA$2935,39,FALSE))</f>
        <v/>
      </c>
    </row>
    <row r="352" spans="1:46" x14ac:dyDescent="0.25">
      <c r="A352" s="4">
        <f>PSSE!A354</f>
        <v>959352</v>
      </c>
      <c r="B352" s="4" t="str">
        <f>PSSE!B354</f>
        <v>DAKMEKI2_H1</v>
      </c>
      <c r="C352" s="4">
        <f>PSSE!D354</f>
        <v>6</v>
      </c>
      <c r="D352" s="4">
        <f>PSSE!E354</f>
        <v>7.5</v>
      </c>
      <c r="E352" s="4" t="str">
        <f>PSSE!F354</f>
        <v>TD</v>
      </c>
      <c r="F352" s="4">
        <f>PSSE!G354</f>
        <v>1</v>
      </c>
      <c r="G352" s="4" t="str">
        <f t="shared" si="5"/>
        <v>GEN67.5TD1</v>
      </c>
      <c r="H352" s="4">
        <f>COUNTIF(Data!$G$3:$BA$2935,GEN!$G352)</f>
        <v>1</v>
      </c>
      <c r="I352" s="4" t="str">
        <f>IF($H352=0,"",VLOOKUP($G352,Data!$G$3:$BA$2935,2,FALSE))</f>
        <v>'GENSAL'</v>
      </c>
      <c r="J352" s="4">
        <f>PSSE!C354</f>
        <v>1</v>
      </c>
      <c r="K352" s="4">
        <f>IF($H352=0,"",VLOOKUP($G352,Data!$G$3:$BA$2935,4,FALSE))</f>
        <v>6.6</v>
      </c>
      <c r="L352" s="4">
        <f>IF($H352=0,"",VLOOKUP($G352,Data!$G$3:$BA$2935,5,FALSE))</f>
        <v>0.05</v>
      </c>
      <c r="M352" s="4">
        <f>IF($H352=0,"",VLOOKUP($G352,Data!$G$3:$BA$2935,6,FALSE))</f>
        <v>0.155</v>
      </c>
      <c r="N352" s="4">
        <f>IF($H352=0,"",VLOOKUP($G352,Data!$G$3:$BA$2935,7,FALSE))</f>
        <v>2</v>
      </c>
      <c r="O352" s="4">
        <f>IF($H352=0,"",VLOOKUP($G352,Data!$G$3:$BA$2935,8,FALSE))</f>
        <v>0</v>
      </c>
      <c r="P352" s="4">
        <f>IF($H352=0,"",VLOOKUP($G352,Data!$G$3:$BA$2935,9,FALSE))</f>
        <v>1.1299999999999999</v>
      </c>
      <c r="Q352" s="4">
        <f>IF($H352=0,"",VLOOKUP($G352,Data!$G$3:$BA$2935,10,FALSE))</f>
        <v>0.73399999999999999</v>
      </c>
      <c r="R352" s="4">
        <f>IF($H352=0,"",VLOOKUP($G352,Data!$G$3:$BA$2935,11,FALSE))</f>
        <v>0.26</v>
      </c>
      <c r="S352" s="4">
        <f>IF($H352=0,"",VLOOKUP($G352,Data!$G$3:$BA$2935,12,FALSE))</f>
        <v>0.22600000000000001</v>
      </c>
      <c r="T352" s="4">
        <f>IF($H352=0,"",VLOOKUP($G352,Data!$G$3:$BA$2935,13,FALSE))</f>
        <v>0.104</v>
      </c>
      <c r="U352" s="4">
        <f>IF($H352=0,"",VLOOKUP($G352,Data!$G$3:$BA$2935,14,FALSE))</f>
        <v>0.19400000000000001</v>
      </c>
      <c r="V352" s="4">
        <f>IF($H352=0,"",VLOOKUP($G352,Data!$G$3:$BA$2935,15,FALSE))</f>
        <v>0.68500000000000005</v>
      </c>
      <c r="W352" s="4" t="str">
        <f>IF($H352=0,"",VLOOKUP($G352,Data!$G$3:$BA$2935,16,FALSE))</f>
        <v>/</v>
      </c>
      <c r="X352" s="4" t="str">
        <f>IF($H352=0,"",VLOOKUP($G352,Data!$G$3:$BA$2935,17,FALSE))</f>
        <v>/</v>
      </c>
      <c r="Y352" s="4" t="str">
        <f>IF($H352=0,"",VLOOKUP($G352,Data!$G$3:$BA$2935,18,FALSE))</f>
        <v/>
      </c>
      <c r="Z352" s="4" t="str">
        <f>IF($H352=0,"",VLOOKUP($G352,Data!$G$3:$BA$2935,19,FALSE))</f>
        <v/>
      </c>
      <c r="AA352" s="4" t="str">
        <f>IF($H352=0,"",VLOOKUP($G352,Data!$G$3:$BA$2935,20,FALSE))</f>
        <v/>
      </c>
      <c r="AB352" s="4" t="str">
        <f>IF($H352=0,"",VLOOKUP($G352,Data!$G$3:$BA$2935,21,FALSE))</f>
        <v/>
      </c>
      <c r="AC352" s="4" t="str">
        <f>IF($H352=0,"",VLOOKUP($G352,Data!$G$3:$BA$2935,22,FALSE))</f>
        <v/>
      </c>
      <c r="AD352" s="4" t="str">
        <f>IF($H352=0,"",VLOOKUP($G352,Data!$G$3:$BA$2935,23,FALSE))</f>
        <v/>
      </c>
      <c r="AE352" s="4" t="str">
        <f>IF($H352=0,"",VLOOKUP($G352,Data!$G$3:$BA$2935,24,FALSE))</f>
        <v/>
      </c>
      <c r="AF352" s="4" t="str">
        <f>IF($H352=0,"",VLOOKUP($G352,Data!$G$3:$BA$2935,25,FALSE))</f>
        <v/>
      </c>
      <c r="AG352" s="4" t="str">
        <f>IF($H352=0,"",VLOOKUP($G352,Data!$G$3:$BA$2935,26,FALSE))</f>
        <v/>
      </c>
      <c r="AH352" s="4" t="str">
        <f>IF($H352=0,"",VLOOKUP($G352,Data!$G$3:$BA$2935,27,FALSE))</f>
        <v/>
      </c>
      <c r="AI352" s="4" t="str">
        <f>IF($H352=0,"",VLOOKUP($G352,Data!$G$3:$BA$2935,28,FALSE))</f>
        <v/>
      </c>
      <c r="AJ352" s="4" t="str">
        <f>IF($H352=0,"",VLOOKUP($G352,Data!$G$3:$BA$2935,29,FALSE))</f>
        <v/>
      </c>
      <c r="AK352" s="4" t="str">
        <f>IF($H352=0,"",VLOOKUP($G352,Data!$G$3:$BA$2935,30,FALSE))</f>
        <v/>
      </c>
      <c r="AL352" s="4" t="str">
        <f>IF($H352=0,"",VLOOKUP($G352,Data!$G$3:$BA$2935,31,FALSE))</f>
        <v/>
      </c>
      <c r="AM352" s="4" t="str">
        <f>IF($H352=0,"",VLOOKUP($G352,Data!$G$3:$BA$2935,32,FALSE))</f>
        <v/>
      </c>
      <c r="AN352" s="4" t="str">
        <f>IF($H352=0,"",VLOOKUP($G352,Data!$G$3:$BA$2935,33,FALSE))</f>
        <v/>
      </c>
      <c r="AO352" s="4" t="str">
        <f>IF($H352=0,"",VLOOKUP($G352,Data!$G$3:$BA$2935,34,FALSE))</f>
        <v/>
      </c>
      <c r="AP352" s="4" t="str">
        <f>IF($H352=0,"",VLOOKUP($G352,Data!$G$3:$BA$2935,35,FALSE))</f>
        <v/>
      </c>
      <c r="AQ352" s="4" t="str">
        <f>IF($H352=0,"",VLOOKUP($G352,Data!$G$3:$BA$2935,36,FALSE))</f>
        <v/>
      </c>
      <c r="AR352" s="4" t="str">
        <f>IF($H352=0,"",VLOOKUP($G352,Data!$G$3:$BA$2935,37,FALSE))</f>
        <v/>
      </c>
      <c r="AS352" s="4" t="str">
        <f>IF($H352=0,"",VLOOKUP($G352,Data!$G$3:$BA$2935,38,FALSE))</f>
        <v/>
      </c>
      <c r="AT352" s="4" t="str">
        <f>IF($H352=0,"",VLOOKUP($G352,Data!$G$3:$BA$2935,39,FALSE))</f>
        <v/>
      </c>
    </row>
    <row r="353" spans="1:46" x14ac:dyDescent="0.25">
      <c r="A353" s="4">
        <f>PSSE!A355</f>
        <v>959353</v>
      </c>
      <c r="B353" s="4" t="str">
        <f>PSSE!B355</f>
        <v>DAKMEKI3_H1</v>
      </c>
      <c r="C353" s="4">
        <f>PSSE!D355</f>
        <v>6</v>
      </c>
      <c r="D353" s="4">
        <f>PSSE!E355</f>
        <v>7.5</v>
      </c>
      <c r="E353" s="4" t="str">
        <f>PSSE!F355</f>
        <v>TD</v>
      </c>
      <c r="F353" s="4">
        <f>PSSE!G355</f>
        <v>1</v>
      </c>
      <c r="G353" s="4" t="str">
        <f t="shared" si="5"/>
        <v>GEN67.5TD1</v>
      </c>
      <c r="H353" s="4">
        <f>COUNTIF(Data!$G$3:$BA$2935,GEN!$G353)</f>
        <v>1</v>
      </c>
      <c r="I353" s="4" t="str">
        <f>IF($H353=0,"",VLOOKUP($G353,Data!$G$3:$BA$2935,2,FALSE))</f>
        <v>'GENSAL'</v>
      </c>
      <c r="J353" s="4">
        <f>PSSE!C355</f>
        <v>1</v>
      </c>
      <c r="K353" s="4">
        <f>IF($H353=0,"",VLOOKUP($G353,Data!$G$3:$BA$2935,4,FALSE))</f>
        <v>6.6</v>
      </c>
      <c r="L353" s="4">
        <f>IF($H353=0,"",VLOOKUP($G353,Data!$G$3:$BA$2935,5,FALSE))</f>
        <v>0.05</v>
      </c>
      <c r="M353" s="4">
        <f>IF($H353=0,"",VLOOKUP($G353,Data!$G$3:$BA$2935,6,FALSE))</f>
        <v>0.155</v>
      </c>
      <c r="N353" s="4">
        <f>IF($H353=0,"",VLOOKUP($G353,Data!$G$3:$BA$2935,7,FALSE))</f>
        <v>2</v>
      </c>
      <c r="O353" s="4">
        <f>IF($H353=0,"",VLOOKUP($G353,Data!$G$3:$BA$2935,8,FALSE))</f>
        <v>0</v>
      </c>
      <c r="P353" s="4">
        <f>IF($H353=0,"",VLOOKUP($G353,Data!$G$3:$BA$2935,9,FALSE))</f>
        <v>1.1299999999999999</v>
      </c>
      <c r="Q353" s="4">
        <f>IF($H353=0,"",VLOOKUP($G353,Data!$G$3:$BA$2935,10,FALSE))</f>
        <v>0.73399999999999999</v>
      </c>
      <c r="R353" s="4">
        <f>IF($H353=0,"",VLOOKUP($G353,Data!$G$3:$BA$2935,11,FALSE))</f>
        <v>0.26</v>
      </c>
      <c r="S353" s="4">
        <f>IF($H353=0,"",VLOOKUP($G353,Data!$G$3:$BA$2935,12,FALSE))</f>
        <v>0.22600000000000001</v>
      </c>
      <c r="T353" s="4">
        <f>IF($H353=0,"",VLOOKUP($G353,Data!$G$3:$BA$2935,13,FALSE))</f>
        <v>0.104</v>
      </c>
      <c r="U353" s="4">
        <f>IF($H353=0,"",VLOOKUP($G353,Data!$G$3:$BA$2935,14,FALSE))</f>
        <v>0.19400000000000001</v>
      </c>
      <c r="V353" s="4">
        <f>IF($H353=0,"",VLOOKUP($G353,Data!$G$3:$BA$2935,15,FALSE))</f>
        <v>0.68500000000000005</v>
      </c>
      <c r="W353" s="4" t="str">
        <f>IF($H353=0,"",VLOOKUP($G353,Data!$G$3:$BA$2935,16,FALSE))</f>
        <v>/</v>
      </c>
      <c r="X353" s="4" t="str">
        <f>IF($H353=0,"",VLOOKUP($G353,Data!$G$3:$BA$2935,17,FALSE))</f>
        <v>/</v>
      </c>
      <c r="Y353" s="4" t="str">
        <f>IF($H353=0,"",VLOOKUP($G353,Data!$G$3:$BA$2935,18,FALSE))</f>
        <v/>
      </c>
      <c r="Z353" s="4" t="str">
        <f>IF($H353=0,"",VLOOKUP($G353,Data!$G$3:$BA$2935,19,FALSE))</f>
        <v/>
      </c>
      <c r="AA353" s="4" t="str">
        <f>IF($H353=0,"",VLOOKUP($G353,Data!$G$3:$BA$2935,20,FALSE))</f>
        <v/>
      </c>
      <c r="AB353" s="4" t="str">
        <f>IF($H353=0,"",VLOOKUP($G353,Data!$G$3:$BA$2935,21,FALSE))</f>
        <v/>
      </c>
      <c r="AC353" s="4" t="str">
        <f>IF($H353=0,"",VLOOKUP($G353,Data!$G$3:$BA$2935,22,FALSE))</f>
        <v/>
      </c>
      <c r="AD353" s="4" t="str">
        <f>IF($H353=0,"",VLOOKUP($G353,Data!$G$3:$BA$2935,23,FALSE))</f>
        <v/>
      </c>
      <c r="AE353" s="4" t="str">
        <f>IF($H353=0,"",VLOOKUP($G353,Data!$G$3:$BA$2935,24,FALSE))</f>
        <v/>
      </c>
      <c r="AF353" s="4" t="str">
        <f>IF($H353=0,"",VLOOKUP($G353,Data!$G$3:$BA$2935,25,FALSE))</f>
        <v/>
      </c>
      <c r="AG353" s="4" t="str">
        <f>IF($H353=0,"",VLOOKUP($G353,Data!$G$3:$BA$2935,26,FALSE))</f>
        <v/>
      </c>
      <c r="AH353" s="4" t="str">
        <f>IF($H353=0,"",VLOOKUP($G353,Data!$G$3:$BA$2935,27,FALSE))</f>
        <v/>
      </c>
      <c r="AI353" s="4" t="str">
        <f>IF($H353=0,"",VLOOKUP($G353,Data!$G$3:$BA$2935,28,FALSE))</f>
        <v/>
      </c>
      <c r="AJ353" s="4" t="str">
        <f>IF($H353=0,"",VLOOKUP($G353,Data!$G$3:$BA$2935,29,FALSE))</f>
        <v/>
      </c>
      <c r="AK353" s="4" t="str">
        <f>IF($H353=0,"",VLOOKUP($G353,Data!$G$3:$BA$2935,30,FALSE))</f>
        <v/>
      </c>
      <c r="AL353" s="4" t="str">
        <f>IF($H353=0,"",VLOOKUP($G353,Data!$G$3:$BA$2935,31,FALSE))</f>
        <v/>
      </c>
      <c r="AM353" s="4" t="str">
        <f>IF($H353=0,"",VLOOKUP($G353,Data!$G$3:$BA$2935,32,FALSE))</f>
        <v/>
      </c>
      <c r="AN353" s="4" t="str">
        <f>IF($H353=0,"",VLOOKUP($G353,Data!$G$3:$BA$2935,33,FALSE))</f>
        <v/>
      </c>
      <c r="AO353" s="4" t="str">
        <f>IF($H353=0,"",VLOOKUP($G353,Data!$G$3:$BA$2935,34,FALSE))</f>
        <v/>
      </c>
      <c r="AP353" s="4" t="str">
        <f>IF($H353=0,"",VLOOKUP($G353,Data!$G$3:$BA$2935,35,FALSE))</f>
        <v/>
      </c>
      <c r="AQ353" s="4" t="str">
        <f>IF($H353=0,"",VLOOKUP($G353,Data!$G$3:$BA$2935,36,FALSE))</f>
        <v/>
      </c>
      <c r="AR353" s="4" t="str">
        <f>IF($H353=0,"",VLOOKUP($G353,Data!$G$3:$BA$2935,37,FALSE))</f>
        <v/>
      </c>
      <c r="AS353" s="4" t="str">
        <f>IF($H353=0,"",VLOOKUP($G353,Data!$G$3:$BA$2935,38,FALSE))</f>
        <v/>
      </c>
      <c r="AT353" s="4" t="str">
        <f>IF($H353=0,"",VLOOKUP($G353,Data!$G$3:$BA$2935,39,FALSE))</f>
        <v/>
      </c>
    </row>
    <row r="354" spans="1:46" x14ac:dyDescent="0.25">
      <c r="A354" s="4">
        <f>PSSE!A356</f>
        <v>959361</v>
      </c>
      <c r="B354" s="4" t="str">
        <f>PSSE!B356</f>
        <v>DAKRE</v>
      </c>
      <c r="C354" s="4">
        <f>PSSE!D356</f>
        <v>13.8</v>
      </c>
      <c r="D354" s="4">
        <f>PSSE!E356</f>
        <v>75</v>
      </c>
      <c r="E354" s="4" t="str">
        <f>PSSE!F356</f>
        <v>TD</v>
      </c>
      <c r="F354" s="4">
        <f>PSSE!G356</f>
        <v>1</v>
      </c>
      <c r="G354" s="4" t="str">
        <f t="shared" si="5"/>
        <v>GEN13.875TD1</v>
      </c>
      <c r="H354" s="4">
        <f>COUNTIF(Data!$G$3:$BA$2935,GEN!$G354)</f>
        <v>1</v>
      </c>
      <c r="I354" s="4" t="str">
        <f>IF($H354=0,"",VLOOKUP($G354,Data!$G$3:$BA$2935,2,FALSE))</f>
        <v>'GENSAL'</v>
      </c>
      <c r="J354" s="4">
        <f>PSSE!C356</f>
        <v>1</v>
      </c>
      <c r="K354" s="4">
        <f>IF($H354=0,"",VLOOKUP($G354,Data!$G$3:$BA$2935,4,FALSE))</f>
        <v>7.2</v>
      </c>
      <c r="L354" s="4">
        <f>IF($H354=0,"",VLOOKUP($G354,Data!$G$3:$BA$2935,5,FALSE))</f>
        <v>0.123</v>
      </c>
      <c r="M354" s="4">
        <f>IF($H354=0,"",VLOOKUP($G354,Data!$G$3:$BA$2935,6,FALSE))</f>
        <v>7.4999999999999997E-2</v>
      </c>
      <c r="N354" s="4">
        <f>IF($H354=0,"",VLOOKUP($G354,Data!$G$3:$BA$2935,7,FALSE))</f>
        <v>4.6769999999999996</v>
      </c>
      <c r="O354" s="4">
        <f>IF($H354=0,"",VLOOKUP($G354,Data!$G$3:$BA$2935,8,FALSE))</f>
        <v>0</v>
      </c>
      <c r="P354" s="4">
        <f>IF($H354=0,"",VLOOKUP($G354,Data!$G$3:$BA$2935,9,FALSE))</f>
        <v>0.87</v>
      </c>
      <c r="Q354" s="4">
        <f>IF($H354=0,"",VLOOKUP($G354,Data!$G$3:$BA$2935,10,FALSE))</f>
        <v>0.57999999999999996</v>
      </c>
      <c r="R354" s="4">
        <f>IF($H354=0,"",VLOOKUP($G354,Data!$G$3:$BA$2935,11,FALSE))</f>
        <v>0.27</v>
      </c>
      <c r="S354" s="4">
        <f>IF($H354=0,"",VLOOKUP($G354,Data!$G$3:$BA$2935,12,FALSE))</f>
        <v>0.22</v>
      </c>
      <c r="T354" s="4">
        <f>IF($H354=0,"",VLOOKUP($G354,Data!$G$3:$BA$2935,13,FALSE))</f>
        <v>0.11600000000000001</v>
      </c>
      <c r="U354" s="4">
        <f>IF($H354=0,"",VLOOKUP($G354,Data!$G$3:$BA$2935,14,FALSE))</f>
        <v>0.17799999999999999</v>
      </c>
      <c r="V354" s="4">
        <f>IF($H354=0,"",VLOOKUP($G354,Data!$G$3:$BA$2935,15,FALSE))</f>
        <v>0.59199999999999997</v>
      </c>
      <c r="W354" s="4" t="str">
        <f>IF($H354=0,"",VLOOKUP($G354,Data!$G$3:$BA$2935,16,FALSE))</f>
        <v>/</v>
      </c>
      <c r="X354" s="4" t="str">
        <f>IF($H354=0,"",VLOOKUP($G354,Data!$G$3:$BA$2935,17,FALSE))</f>
        <v>/</v>
      </c>
      <c r="Y354" s="4" t="str">
        <f>IF($H354=0,"",VLOOKUP($G354,Data!$G$3:$BA$2935,18,FALSE))</f>
        <v/>
      </c>
      <c r="Z354" s="4" t="str">
        <f>IF($H354=0,"",VLOOKUP($G354,Data!$G$3:$BA$2935,19,FALSE))</f>
        <v/>
      </c>
      <c r="AA354" s="4" t="str">
        <f>IF($H354=0,"",VLOOKUP($G354,Data!$G$3:$BA$2935,20,FALSE))</f>
        <v/>
      </c>
      <c r="AB354" s="4" t="str">
        <f>IF($H354=0,"",VLOOKUP($G354,Data!$G$3:$BA$2935,21,FALSE))</f>
        <v/>
      </c>
      <c r="AC354" s="4" t="str">
        <f>IF($H354=0,"",VLOOKUP($G354,Data!$G$3:$BA$2935,22,FALSE))</f>
        <v/>
      </c>
      <c r="AD354" s="4" t="str">
        <f>IF($H354=0,"",VLOOKUP($G354,Data!$G$3:$BA$2935,23,FALSE))</f>
        <v/>
      </c>
      <c r="AE354" s="4" t="str">
        <f>IF($H354=0,"",VLOOKUP($G354,Data!$G$3:$BA$2935,24,FALSE))</f>
        <v/>
      </c>
      <c r="AF354" s="4" t="str">
        <f>IF($H354=0,"",VLOOKUP($G354,Data!$G$3:$BA$2935,25,FALSE))</f>
        <v/>
      </c>
      <c r="AG354" s="4" t="str">
        <f>IF($H354=0,"",VLOOKUP($G354,Data!$G$3:$BA$2935,26,FALSE))</f>
        <v/>
      </c>
      <c r="AH354" s="4" t="str">
        <f>IF($H354=0,"",VLOOKUP($G354,Data!$G$3:$BA$2935,27,FALSE))</f>
        <v/>
      </c>
      <c r="AI354" s="4" t="str">
        <f>IF($H354=0,"",VLOOKUP($G354,Data!$G$3:$BA$2935,28,FALSE))</f>
        <v/>
      </c>
      <c r="AJ354" s="4" t="str">
        <f>IF($H354=0,"",VLOOKUP($G354,Data!$G$3:$BA$2935,29,FALSE))</f>
        <v/>
      </c>
      <c r="AK354" s="4" t="str">
        <f>IF($H354=0,"",VLOOKUP($G354,Data!$G$3:$BA$2935,30,FALSE))</f>
        <v/>
      </c>
      <c r="AL354" s="4" t="str">
        <f>IF($H354=0,"",VLOOKUP($G354,Data!$G$3:$BA$2935,31,FALSE))</f>
        <v/>
      </c>
      <c r="AM354" s="4" t="str">
        <f>IF($H354=0,"",VLOOKUP($G354,Data!$G$3:$BA$2935,32,FALSE))</f>
        <v/>
      </c>
      <c r="AN354" s="4" t="str">
        <f>IF($H354=0,"",VLOOKUP($G354,Data!$G$3:$BA$2935,33,FALSE))</f>
        <v/>
      </c>
      <c r="AO354" s="4" t="str">
        <f>IF($H354=0,"",VLOOKUP($G354,Data!$G$3:$BA$2935,34,FALSE))</f>
        <v/>
      </c>
      <c r="AP354" s="4" t="str">
        <f>IF($H354=0,"",VLOOKUP($G354,Data!$G$3:$BA$2935,35,FALSE))</f>
        <v/>
      </c>
      <c r="AQ354" s="4" t="str">
        <f>IF($H354=0,"",VLOOKUP($G354,Data!$G$3:$BA$2935,36,FALSE))</f>
        <v/>
      </c>
      <c r="AR354" s="4" t="str">
        <f>IF($H354=0,"",VLOOKUP($G354,Data!$G$3:$BA$2935,37,FALSE))</f>
        <v/>
      </c>
      <c r="AS354" s="4" t="str">
        <f>IF($H354=0,"",VLOOKUP($G354,Data!$G$3:$BA$2935,38,FALSE))</f>
        <v/>
      </c>
      <c r="AT354" s="4" t="str">
        <f>IF($H354=0,"",VLOOKUP($G354,Data!$G$3:$BA$2935,39,FALSE))</f>
        <v/>
      </c>
    </row>
    <row r="355" spans="1:46" x14ac:dyDescent="0.25">
      <c r="A355" s="4">
        <f>PSSE!A357</f>
        <v>959371</v>
      </c>
      <c r="B355" s="4" t="str">
        <f>PSSE!B357</f>
        <v>DAKPOKEI</v>
      </c>
      <c r="C355" s="4">
        <f>PSSE!D357</f>
        <v>10.5</v>
      </c>
      <c r="D355" s="4">
        <f>PSSE!E357</f>
        <v>20</v>
      </c>
      <c r="E355" s="4" t="str">
        <f>PSSE!F357</f>
        <v>TD</v>
      </c>
      <c r="F355" s="4">
        <f>PSSE!G357</f>
        <v>1</v>
      </c>
      <c r="G355" s="4" t="str">
        <f t="shared" si="5"/>
        <v>GEN10.520TD1</v>
      </c>
      <c r="H355" s="4">
        <f>COUNTIF(Data!$G$3:$BA$2935,GEN!$G355)</f>
        <v>1</v>
      </c>
      <c r="I355" s="4" t="str">
        <f>IF($H355=0,"",VLOOKUP($G355,Data!$G$3:$BA$2935,2,FALSE))</f>
        <v>'GENSAL'</v>
      </c>
      <c r="J355" s="4">
        <f>PSSE!C357</f>
        <v>1</v>
      </c>
      <c r="K355" s="4">
        <f>IF($H355=0,"",VLOOKUP($G355,Data!$G$3:$BA$2935,4,FALSE))</f>
        <v>6.6</v>
      </c>
      <c r="L355" s="4">
        <f>IF($H355=0,"",VLOOKUP($G355,Data!$G$3:$BA$2935,5,FALSE))</f>
        <v>0.05</v>
      </c>
      <c r="M355" s="4">
        <f>IF($H355=0,"",VLOOKUP($G355,Data!$G$3:$BA$2935,6,FALSE))</f>
        <v>0.155</v>
      </c>
      <c r="N355" s="4">
        <f>IF($H355=0,"",VLOOKUP($G355,Data!$G$3:$BA$2935,7,FALSE))</f>
        <v>2</v>
      </c>
      <c r="O355" s="4">
        <f>IF($H355=0,"",VLOOKUP($G355,Data!$G$3:$BA$2935,8,FALSE))</f>
        <v>0</v>
      </c>
      <c r="P355" s="4">
        <f>IF($H355=0,"",VLOOKUP($G355,Data!$G$3:$BA$2935,9,FALSE))</f>
        <v>1.1299999999999999</v>
      </c>
      <c r="Q355" s="4">
        <f>IF($H355=0,"",VLOOKUP($G355,Data!$G$3:$BA$2935,10,FALSE))</f>
        <v>0.73399999999999999</v>
      </c>
      <c r="R355" s="4">
        <f>IF($H355=0,"",VLOOKUP($G355,Data!$G$3:$BA$2935,11,FALSE))</f>
        <v>0.26</v>
      </c>
      <c r="S355" s="4">
        <f>IF($H355=0,"",VLOOKUP($G355,Data!$G$3:$BA$2935,12,FALSE))</f>
        <v>0.25600000000000001</v>
      </c>
      <c r="T355" s="4">
        <f>IF($H355=0,"",VLOOKUP($G355,Data!$G$3:$BA$2935,13,FALSE))</f>
        <v>0.104</v>
      </c>
      <c r="U355" s="4">
        <f>IF($H355=0,"",VLOOKUP($G355,Data!$G$3:$BA$2935,14,FALSE))</f>
        <v>0.19400000000000001</v>
      </c>
      <c r="V355" s="4">
        <f>IF($H355=0,"",VLOOKUP($G355,Data!$G$3:$BA$2935,15,FALSE))</f>
        <v>0.68500000000000005</v>
      </c>
      <c r="W355" s="4" t="str">
        <f>IF($H355=0,"",VLOOKUP($G355,Data!$G$3:$BA$2935,16,FALSE))</f>
        <v>/</v>
      </c>
      <c r="X355" s="4" t="str">
        <f>IF($H355=0,"",VLOOKUP($G355,Data!$G$3:$BA$2935,17,FALSE))</f>
        <v>/</v>
      </c>
      <c r="Y355" s="4" t="str">
        <f>IF($H355=0,"",VLOOKUP($G355,Data!$G$3:$BA$2935,18,FALSE))</f>
        <v/>
      </c>
      <c r="Z355" s="4" t="str">
        <f>IF($H355=0,"",VLOOKUP($G355,Data!$G$3:$BA$2935,19,FALSE))</f>
        <v/>
      </c>
      <c r="AA355" s="4" t="str">
        <f>IF($H355=0,"",VLOOKUP($G355,Data!$G$3:$BA$2935,20,FALSE))</f>
        <v/>
      </c>
      <c r="AB355" s="4" t="str">
        <f>IF($H355=0,"",VLOOKUP($G355,Data!$G$3:$BA$2935,21,FALSE))</f>
        <v/>
      </c>
      <c r="AC355" s="4" t="str">
        <f>IF($H355=0,"",VLOOKUP($G355,Data!$G$3:$BA$2935,22,FALSE))</f>
        <v/>
      </c>
      <c r="AD355" s="4" t="str">
        <f>IF($H355=0,"",VLOOKUP($G355,Data!$G$3:$BA$2935,23,FALSE))</f>
        <v/>
      </c>
      <c r="AE355" s="4" t="str">
        <f>IF($H355=0,"",VLOOKUP($G355,Data!$G$3:$BA$2935,24,FALSE))</f>
        <v/>
      </c>
      <c r="AF355" s="4" t="str">
        <f>IF($H355=0,"",VLOOKUP($G355,Data!$G$3:$BA$2935,25,FALSE))</f>
        <v/>
      </c>
      <c r="AG355" s="4" t="str">
        <f>IF($H355=0,"",VLOOKUP($G355,Data!$G$3:$BA$2935,26,FALSE))</f>
        <v/>
      </c>
      <c r="AH355" s="4" t="str">
        <f>IF($H355=0,"",VLOOKUP($G355,Data!$G$3:$BA$2935,27,FALSE))</f>
        <v/>
      </c>
      <c r="AI355" s="4" t="str">
        <f>IF($H355=0,"",VLOOKUP($G355,Data!$G$3:$BA$2935,28,FALSE))</f>
        <v/>
      </c>
      <c r="AJ355" s="4" t="str">
        <f>IF($H355=0,"",VLOOKUP($G355,Data!$G$3:$BA$2935,29,FALSE))</f>
        <v/>
      </c>
      <c r="AK355" s="4" t="str">
        <f>IF($H355=0,"",VLOOKUP($G355,Data!$G$3:$BA$2935,30,FALSE))</f>
        <v/>
      </c>
      <c r="AL355" s="4" t="str">
        <f>IF($H355=0,"",VLOOKUP($G355,Data!$G$3:$BA$2935,31,FALSE))</f>
        <v/>
      </c>
      <c r="AM355" s="4" t="str">
        <f>IF($H355=0,"",VLOOKUP($G355,Data!$G$3:$BA$2935,32,FALSE))</f>
        <v/>
      </c>
      <c r="AN355" s="4" t="str">
        <f>IF($H355=0,"",VLOOKUP($G355,Data!$G$3:$BA$2935,33,FALSE))</f>
        <v/>
      </c>
      <c r="AO355" s="4" t="str">
        <f>IF($H355=0,"",VLOOKUP($G355,Data!$G$3:$BA$2935,34,FALSE))</f>
        <v/>
      </c>
      <c r="AP355" s="4" t="str">
        <f>IF($H355=0,"",VLOOKUP($G355,Data!$G$3:$BA$2935,35,FALSE))</f>
        <v/>
      </c>
      <c r="AQ355" s="4" t="str">
        <f>IF($H355=0,"",VLOOKUP($G355,Data!$G$3:$BA$2935,36,FALSE))</f>
        <v/>
      </c>
      <c r="AR355" s="4" t="str">
        <f>IF($H355=0,"",VLOOKUP($G355,Data!$G$3:$BA$2935,37,FALSE))</f>
        <v/>
      </c>
      <c r="AS355" s="4" t="str">
        <f>IF($H355=0,"",VLOOKUP($G355,Data!$G$3:$BA$2935,38,FALSE))</f>
        <v/>
      </c>
      <c r="AT355" s="4" t="str">
        <f>IF($H355=0,"",VLOOKUP($G355,Data!$G$3:$BA$2935,39,FALSE))</f>
        <v/>
      </c>
    </row>
    <row r="356" spans="1:46" x14ac:dyDescent="0.25">
      <c r="A356" s="4">
        <f>PSSE!A358</f>
        <v>959381</v>
      </c>
      <c r="B356" s="4" t="str">
        <f>PSSE!B358</f>
        <v>DAKDOA</v>
      </c>
      <c r="C356" s="4">
        <f>PSSE!D358</f>
        <v>10.5</v>
      </c>
      <c r="D356" s="4">
        <f>PSSE!E358</f>
        <v>20</v>
      </c>
      <c r="E356" s="4" t="str">
        <f>PSSE!F358</f>
        <v>TD</v>
      </c>
      <c r="F356" s="4">
        <f>PSSE!G358</f>
        <v>1</v>
      </c>
      <c r="G356" s="4" t="str">
        <f t="shared" si="5"/>
        <v>GEN10.520TD1</v>
      </c>
      <c r="H356" s="4">
        <f>COUNTIF(Data!$G$3:$BA$2935,GEN!$G356)</f>
        <v>1</v>
      </c>
      <c r="I356" s="4" t="str">
        <f>IF($H356=0,"",VLOOKUP($G356,Data!$G$3:$BA$2935,2,FALSE))</f>
        <v>'GENSAL'</v>
      </c>
      <c r="J356" s="4">
        <f>PSSE!C358</f>
        <v>1</v>
      </c>
      <c r="K356" s="4">
        <f>IF($H356=0,"",VLOOKUP($G356,Data!$G$3:$BA$2935,4,FALSE))</f>
        <v>6.6</v>
      </c>
      <c r="L356" s="4">
        <f>IF($H356=0,"",VLOOKUP($G356,Data!$G$3:$BA$2935,5,FALSE))</f>
        <v>0.05</v>
      </c>
      <c r="M356" s="4">
        <f>IF($H356=0,"",VLOOKUP($G356,Data!$G$3:$BA$2935,6,FALSE))</f>
        <v>0.155</v>
      </c>
      <c r="N356" s="4">
        <f>IF($H356=0,"",VLOOKUP($G356,Data!$G$3:$BA$2935,7,FALSE))</f>
        <v>2</v>
      </c>
      <c r="O356" s="4">
        <f>IF($H356=0,"",VLOOKUP($G356,Data!$G$3:$BA$2935,8,FALSE))</f>
        <v>0</v>
      </c>
      <c r="P356" s="4">
        <f>IF($H356=0,"",VLOOKUP($G356,Data!$G$3:$BA$2935,9,FALSE))</f>
        <v>1.1299999999999999</v>
      </c>
      <c r="Q356" s="4">
        <f>IF($H356=0,"",VLOOKUP($G356,Data!$G$3:$BA$2935,10,FALSE))</f>
        <v>0.73399999999999999</v>
      </c>
      <c r="R356" s="4">
        <f>IF($H356=0,"",VLOOKUP($G356,Data!$G$3:$BA$2935,11,FALSE))</f>
        <v>0.26</v>
      </c>
      <c r="S356" s="4">
        <f>IF($H356=0,"",VLOOKUP($G356,Data!$G$3:$BA$2935,12,FALSE))</f>
        <v>0.25600000000000001</v>
      </c>
      <c r="T356" s="4">
        <f>IF($H356=0,"",VLOOKUP($G356,Data!$G$3:$BA$2935,13,FALSE))</f>
        <v>0.104</v>
      </c>
      <c r="U356" s="4">
        <f>IF($H356=0,"",VLOOKUP($G356,Data!$G$3:$BA$2935,14,FALSE))</f>
        <v>0.19400000000000001</v>
      </c>
      <c r="V356" s="4">
        <f>IF($H356=0,"",VLOOKUP($G356,Data!$G$3:$BA$2935,15,FALSE))</f>
        <v>0.68500000000000005</v>
      </c>
      <c r="W356" s="4" t="str">
        <f>IF($H356=0,"",VLOOKUP($G356,Data!$G$3:$BA$2935,16,FALSE))</f>
        <v>/</v>
      </c>
      <c r="X356" s="4" t="str">
        <f>IF($H356=0,"",VLOOKUP($G356,Data!$G$3:$BA$2935,17,FALSE))</f>
        <v>/</v>
      </c>
      <c r="Y356" s="4" t="str">
        <f>IF($H356=0,"",VLOOKUP($G356,Data!$G$3:$BA$2935,18,FALSE))</f>
        <v/>
      </c>
      <c r="Z356" s="4" t="str">
        <f>IF($H356=0,"",VLOOKUP($G356,Data!$G$3:$BA$2935,19,FALSE))</f>
        <v/>
      </c>
      <c r="AA356" s="4" t="str">
        <f>IF($H356=0,"",VLOOKUP($G356,Data!$G$3:$BA$2935,20,FALSE))</f>
        <v/>
      </c>
      <c r="AB356" s="4" t="str">
        <f>IF($H356=0,"",VLOOKUP($G356,Data!$G$3:$BA$2935,21,FALSE))</f>
        <v/>
      </c>
      <c r="AC356" s="4" t="str">
        <f>IF($H356=0,"",VLOOKUP($G356,Data!$G$3:$BA$2935,22,FALSE))</f>
        <v/>
      </c>
      <c r="AD356" s="4" t="str">
        <f>IF($H356=0,"",VLOOKUP($G356,Data!$G$3:$BA$2935,23,FALSE))</f>
        <v/>
      </c>
      <c r="AE356" s="4" t="str">
        <f>IF($H356=0,"",VLOOKUP($G356,Data!$G$3:$BA$2935,24,FALSE))</f>
        <v/>
      </c>
      <c r="AF356" s="4" t="str">
        <f>IF($H356=0,"",VLOOKUP($G356,Data!$G$3:$BA$2935,25,FALSE))</f>
        <v/>
      </c>
      <c r="AG356" s="4" t="str">
        <f>IF($H356=0,"",VLOOKUP($G356,Data!$G$3:$BA$2935,26,FALSE))</f>
        <v/>
      </c>
      <c r="AH356" s="4" t="str">
        <f>IF($H356=0,"",VLOOKUP($G356,Data!$G$3:$BA$2935,27,FALSE))</f>
        <v/>
      </c>
      <c r="AI356" s="4" t="str">
        <f>IF($H356=0,"",VLOOKUP($G356,Data!$G$3:$BA$2935,28,FALSE))</f>
        <v/>
      </c>
      <c r="AJ356" s="4" t="str">
        <f>IF($H356=0,"",VLOOKUP($G356,Data!$G$3:$BA$2935,29,FALSE))</f>
        <v/>
      </c>
      <c r="AK356" s="4" t="str">
        <f>IF($H356=0,"",VLOOKUP($G356,Data!$G$3:$BA$2935,30,FALSE))</f>
        <v/>
      </c>
      <c r="AL356" s="4" t="str">
        <f>IF($H356=0,"",VLOOKUP($G356,Data!$G$3:$BA$2935,31,FALSE))</f>
        <v/>
      </c>
      <c r="AM356" s="4" t="str">
        <f>IF($H356=0,"",VLOOKUP($G356,Data!$G$3:$BA$2935,32,FALSE))</f>
        <v/>
      </c>
      <c r="AN356" s="4" t="str">
        <f>IF($H356=0,"",VLOOKUP($G356,Data!$G$3:$BA$2935,33,FALSE))</f>
        <v/>
      </c>
      <c r="AO356" s="4" t="str">
        <f>IF($H356=0,"",VLOOKUP($G356,Data!$G$3:$BA$2935,34,FALSE))</f>
        <v/>
      </c>
      <c r="AP356" s="4" t="str">
        <f>IF($H356=0,"",VLOOKUP($G356,Data!$G$3:$BA$2935,35,FALSE))</f>
        <v/>
      </c>
      <c r="AQ356" s="4" t="str">
        <f>IF($H356=0,"",VLOOKUP($G356,Data!$G$3:$BA$2935,36,FALSE))</f>
        <v/>
      </c>
      <c r="AR356" s="4" t="str">
        <f>IF($H356=0,"",VLOOKUP($G356,Data!$G$3:$BA$2935,37,FALSE))</f>
        <v/>
      </c>
      <c r="AS356" s="4" t="str">
        <f>IF($H356=0,"",VLOOKUP($G356,Data!$G$3:$BA$2935,38,FALSE))</f>
        <v/>
      </c>
      <c r="AT356" s="4" t="str">
        <f>IF($H356=0,"",VLOOKUP($G356,Data!$G$3:$BA$2935,39,FALSE))</f>
        <v/>
      </c>
    </row>
    <row r="357" spans="1:46" x14ac:dyDescent="0.25">
      <c r="A357" s="4">
        <f>PSSE!A359</f>
        <v>959391</v>
      </c>
      <c r="B357" s="4" t="str">
        <f>PSSE!B359</f>
        <v>DAKMI1_H1</v>
      </c>
      <c r="C357" s="4">
        <f>PSSE!D359</f>
        <v>13.8</v>
      </c>
      <c r="D357" s="4">
        <f>PSSE!E359</f>
        <v>55</v>
      </c>
      <c r="E357" s="4" t="str">
        <f>PSSE!F359</f>
        <v>TD</v>
      </c>
      <c r="F357" s="4">
        <f>PSSE!G359</f>
        <v>1</v>
      </c>
      <c r="G357" s="4" t="str">
        <f t="shared" si="5"/>
        <v>GEN13.855TD1</v>
      </c>
      <c r="H357" s="4">
        <f>COUNTIF(Data!$G$3:$BA$2935,GEN!$G357)</f>
        <v>1</v>
      </c>
      <c r="I357" s="4" t="str">
        <f>IF($H357=0,"",VLOOKUP($G357,Data!$G$3:$BA$2935,2,FALSE))</f>
        <v>'GENSAL'</v>
      </c>
      <c r="J357" s="4">
        <f>PSSE!C359</f>
        <v>1</v>
      </c>
      <c r="K357" s="4">
        <f>IF($H357=0,"",VLOOKUP($G357,Data!$G$3:$BA$2935,4,FALSE))</f>
        <v>6.6</v>
      </c>
      <c r="L357" s="4">
        <f>IF($H357=0,"",VLOOKUP($G357,Data!$G$3:$BA$2935,5,FALSE))</f>
        <v>0.05</v>
      </c>
      <c r="M357" s="4">
        <f>IF($H357=0,"",VLOOKUP($G357,Data!$G$3:$BA$2935,6,FALSE))</f>
        <v>0.155</v>
      </c>
      <c r="N357" s="4">
        <f>IF($H357=0,"",VLOOKUP($G357,Data!$G$3:$BA$2935,7,FALSE))</f>
        <v>2</v>
      </c>
      <c r="O357" s="4">
        <f>IF($H357=0,"",VLOOKUP($G357,Data!$G$3:$BA$2935,8,FALSE))</f>
        <v>0</v>
      </c>
      <c r="P357" s="4">
        <f>IF($H357=0,"",VLOOKUP($G357,Data!$G$3:$BA$2935,9,FALSE))</f>
        <v>1.1299999999999999</v>
      </c>
      <c r="Q357" s="4">
        <f>IF($H357=0,"",VLOOKUP($G357,Data!$G$3:$BA$2935,10,FALSE))</f>
        <v>0.73399999999999999</v>
      </c>
      <c r="R357" s="4">
        <f>IF($H357=0,"",VLOOKUP($G357,Data!$G$3:$BA$2935,11,FALSE))</f>
        <v>0.26</v>
      </c>
      <c r="S357" s="4">
        <f>IF($H357=0,"",VLOOKUP($G357,Data!$G$3:$BA$2935,12,FALSE))</f>
        <v>0.33</v>
      </c>
      <c r="T357" s="4">
        <f>IF($H357=0,"",VLOOKUP($G357,Data!$G$3:$BA$2935,13,FALSE))</f>
        <v>0.104</v>
      </c>
      <c r="U357" s="4">
        <f>IF($H357=0,"",VLOOKUP($G357,Data!$G$3:$BA$2935,14,FALSE))</f>
        <v>0.19400000000000001</v>
      </c>
      <c r="V357" s="4">
        <f>IF($H357=0,"",VLOOKUP($G357,Data!$G$3:$BA$2935,15,FALSE))</f>
        <v>0.68500000000000005</v>
      </c>
      <c r="W357" s="4" t="str">
        <f>IF($H357=0,"",VLOOKUP($G357,Data!$G$3:$BA$2935,16,FALSE))</f>
        <v>/</v>
      </c>
      <c r="X357" s="4" t="str">
        <f>IF($H357=0,"",VLOOKUP($G357,Data!$G$3:$BA$2935,17,FALSE))</f>
        <v>/</v>
      </c>
      <c r="Y357" s="4" t="str">
        <f>IF($H357=0,"",VLOOKUP($G357,Data!$G$3:$BA$2935,18,FALSE))</f>
        <v/>
      </c>
      <c r="Z357" s="4" t="str">
        <f>IF($H357=0,"",VLOOKUP($G357,Data!$G$3:$BA$2935,19,FALSE))</f>
        <v/>
      </c>
      <c r="AA357" s="4" t="str">
        <f>IF($H357=0,"",VLOOKUP($G357,Data!$G$3:$BA$2935,20,FALSE))</f>
        <v/>
      </c>
      <c r="AB357" s="4" t="str">
        <f>IF($H357=0,"",VLOOKUP($G357,Data!$G$3:$BA$2935,21,FALSE))</f>
        <v/>
      </c>
      <c r="AC357" s="4" t="str">
        <f>IF($H357=0,"",VLOOKUP($G357,Data!$G$3:$BA$2935,22,FALSE))</f>
        <v/>
      </c>
      <c r="AD357" s="4" t="str">
        <f>IF($H357=0,"",VLOOKUP($G357,Data!$G$3:$BA$2935,23,FALSE))</f>
        <v/>
      </c>
      <c r="AE357" s="4" t="str">
        <f>IF($H357=0,"",VLOOKUP($G357,Data!$G$3:$BA$2935,24,FALSE))</f>
        <v/>
      </c>
      <c r="AF357" s="4" t="str">
        <f>IF($H357=0,"",VLOOKUP($G357,Data!$G$3:$BA$2935,25,FALSE))</f>
        <v/>
      </c>
      <c r="AG357" s="4" t="str">
        <f>IF($H357=0,"",VLOOKUP($G357,Data!$G$3:$BA$2935,26,FALSE))</f>
        <v/>
      </c>
      <c r="AH357" s="4" t="str">
        <f>IF($H357=0,"",VLOOKUP($G357,Data!$G$3:$BA$2935,27,FALSE))</f>
        <v/>
      </c>
      <c r="AI357" s="4" t="str">
        <f>IF($H357=0,"",VLOOKUP($G357,Data!$G$3:$BA$2935,28,FALSE))</f>
        <v/>
      </c>
      <c r="AJ357" s="4" t="str">
        <f>IF($H357=0,"",VLOOKUP($G357,Data!$G$3:$BA$2935,29,FALSE))</f>
        <v/>
      </c>
      <c r="AK357" s="4" t="str">
        <f>IF($H357=0,"",VLOOKUP($G357,Data!$G$3:$BA$2935,30,FALSE))</f>
        <v/>
      </c>
      <c r="AL357" s="4" t="str">
        <f>IF($H357=0,"",VLOOKUP($G357,Data!$G$3:$BA$2935,31,FALSE))</f>
        <v/>
      </c>
      <c r="AM357" s="4" t="str">
        <f>IF($H357=0,"",VLOOKUP($G357,Data!$G$3:$BA$2935,32,FALSE))</f>
        <v/>
      </c>
      <c r="AN357" s="4" t="str">
        <f>IF($H357=0,"",VLOOKUP($G357,Data!$G$3:$BA$2935,33,FALSE))</f>
        <v/>
      </c>
      <c r="AO357" s="4" t="str">
        <f>IF($H357=0,"",VLOOKUP($G357,Data!$G$3:$BA$2935,34,FALSE))</f>
        <v/>
      </c>
      <c r="AP357" s="4" t="str">
        <f>IF($H357=0,"",VLOOKUP($G357,Data!$G$3:$BA$2935,35,FALSE))</f>
        <v/>
      </c>
      <c r="AQ357" s="4" t="str">
        <f>IF($H357=0,"",VLOOKUP($G357,Data!$G$3:$BA$2935,36,FALSE))</f>
        <v/>
      </c>
      <c r="AR357" s="4" t="str">
        <f>IF($H357=0,"",VLOOKUP($G357,Data!$G$3:$BA$2935,37,FALSE))</f>
        <v/>
      </c>
      <c r="AS357" s="4" t="str">
        <f>IF($H357=0,"",VLOOKUP($G357,Data!$G$3:$BA$2935,38,FALSE))</f>
        <v/>
      </c>
      <c r="AT357" s="4" t="str">
        <f>IF($H357=0,"",VLOOKUP($G357,Data!$G$3:$BA$2935,39,FALSE))</f>
        <v/>
      </c>
    </row>
    <row r="358" spans="1:46" x14ac:dyDescent="0.25">
      <c r="A358" s="4">
        <f>PSSE!A360</f>
        <v>960011</v>
      </c>
      <c r="B358" s="4" t="str">
        <f>PSSE!B360</f>
        <v>YALI_H1</v>
      </c>
      <c r="C358" s="4">
        <f>PSSE!D360</f>
        <v>15.8</v>
      </c>
      <c r="D358" s="4">
        <f>PSSE!E360</f>
        <v>180</v>
      </c>
      <c r="E358" s="4" t="str">
        <f>PSSE!F360</f>
        <v>TD</v>
      </c>
      <c r="F358" s="4">
        <f>PSSE!G360</f>
        <v>1</v>
      </c>
      <c r="G358" s="4" t="str">
        <f t="shared" si="5"/>
        <v>GEN15.8180TD1</v>
      </c>
      <c r="H358" s="4">
        <f>COUNTIF(Data!$G$3:$BA$2935,GEN!$G358)</f>
        <v>1</v>
      </c>
      <c r="I358" s="4" t="str">
        <f>IF($H358=0,"",VLOOKUP($G358,Data!$G$3:$BA$2935,2,FALSE))</f>
        <v>'GENSAL'</v>
      </c>
      <c r="J358" s="4">
        <f>PSSE!C360</f>
        <v>1</v>
      </c>
      <c r="K358" s="4">
        <f>IF($H358=0,"",VLOOKUP($G358,Data!$G$3:$BA$2935,4,FALSE))</f>
        <v>7.2</v>
      </c>
      <c r="L358" s="4">
        <f>IF($H358=0,"",VLOOKUP($G358,Data!$G$3:$BA$2935,5,FALSE))</f>
        <v>0.123</v>
      </c>
      <c r="M358" s="4">
        <f>IF($H358=0,"",VLOOKUP($G358,Data!$G$3:$BA$2935,6,FALSE))</f>
        <v>7.4999999999999997E-2</v>
      </c>
      <c r="N358" s="4">
        <f>IF($H358=0,"",VLOOKUP($G358,Data!$G$3:$BA$2935,7,FALSE))</f>
        <v>4.6769999999999996</v>
      </c>
      <c r="O358" s="4">
        <f>IF($H358=0,"",VLOOKUP($G358,Data!$G$3:$BA$2935,8,FALSE))</f>
        <v>0</v>
      </c>
      <c r="P358" s="4">
        <f>IF($H358=0,"",VLOOKUP($G358,Data!$G$3:$BA$2935,9,FALSE))</f>
        <v>0.87</v>
      </c>
      <c r="Q358" s="4">
        <f>IF($H358=0,"",VLOOKUP($G358,Data!$G$3:$BA$2935,10,FALSE))</f>
        <v>0.57999999999999996</v>
      </c>
      <c r="R358" s="4">
        <f>IF($H358=0,"",VLOOKUP($G358,Data!$G$3:$BA$2935,11,FALSE))</f>
        <v>0.27</v>
      </c>
      <c r="S358" s="4">
        <f>IF($H358=0,"",VLOOKUP($G358,Data!$G$3:$BA$2935,12,FALSE))</f>
        <v>0.2</v>
      </c>
      <c r="T358" s="4">
        <f>IF($H358=0,"",VLOOKUP($G358,Data!$G$3:$BA$2935,13,FALSE))</f>
        <v>0.11600000000000001</v>
      </c>
      <c r="U358" s="4">
        <f>IF($H358=0,"",VLOOKUP($G358,Data!$G$3:$BA$2935,14,FALSE))</f>
        <v>0.17799999999999999</v>
      </c>
      <c r="V358" s="4">
        <f>IF($H358=0,"",VLOOKUP($G358,Data!$G$3:$BA$2935,15,FALSE))</f>
        <v>0.59199999999999997</v>
      </c>
      <c r="W358" s="4" t="str">
        <f>IF($H358=0,"",VLOOKUP($G358,Data!$G$3:$BA$2935,16,FALSE))</f>
        <v>/</v>
      </c>
      <c r="X358" s="4" t="str">
        <f>IF($H358=0,"",VLOOKUP($G358,Data!$G$3:$BA$2935,17,FALSE))</f>
        <v>/</v>
      </c>
      <c r="Y358" s="4" t="str">
        <f>IF($H358=0,"",VLOOKUP($G358,Data!$G$3:$BA$2935,18,FALSE))</f>
        <v/>
      </c>
      <c r="Z358" s="4" t="str">
        <f>IF($H358=0,"",VLOOKUP($G358,Data!$G$3:$BA$2935,19,FALSE))</f>
        <v/>
      </c>
      <c r="AA358" s="4" t="str">
        <f>IF($H358=0,"",VLOOKUP($G358,Data!$G$3:$BA$2935,20,FALSE))</f>
        <v/>
      </c>
      <c r="AB358" s="4" t="str">
        <f>IF($H358=0,"",VLOOKUP($G358,Data!$G$3:$BA$2935,21,FALSE))</f>
        <v/>
      </c>
      <c r="AC358" s="4" t="str">
        <f>IF($H358=0,"",VLOOKUP($G358,Data!$G$3:$BA$2935,22,FALSE))</f>
        <v/>
      </c>
      <c r="AD358" s="4" t="str">
        <f>IF($H358=0,"",VLOOKUP($G358,Data!$G$3:$BA$2935,23,FALSE))</f>
        <v/>
      </c>
      <c r="AE358" s="4" t="str">
        <f>IF($H358=0,"",VLOOKUP($G358,Data!$G$3:$BA$2935,24,FALSE))</f>
        <v/>
      </c>
      <c r="AF358" s="4" t="str">
        <f>IF($H358=0,"",VLOOKUP($G358,Data!$G$3:$BA$2935,25,FALSE))</f>
        <v/>
      </c>
      <c r="AG358" s="4" t="str">
        <f>IF($H358=0,"",VLOOKUP($G358,Data!$G$3:$BA$2935,26,FALSE))</f>
        <v/>
      </c>
      <c r="AH358" s="4" t="str">
        <f>IF($H358=0,"",VLOOKUP($G358,Data!$G$3:$BA$2935,27,FALSE))</f>
        <v/>
      </c>
      <c r="AI358" s="4" t="str">
        <f>IF($H358=0,"",VLOOKUP($G358,Data!$G$3:$BA$2935,28,FALSE))</f>
        <v/>
      </c>
      <c r="AJ358" s="4" t="str">
        <f>IF($H358=0,"",VLOOKUP($G358,Data!$G$3:$BA$2935,29,FALSE))</f>
        <v/>
      </c>
      <c r="AK358" s="4" t="str">
        <f>IF($H358=0,"",VLOOKUP($G358,Data!$G$3:$BA$2935,30,FALSE))</f>
        <v/>
      </c>
      <c r="AL358" s="4" t="str">
        <f>IF($H358=0,"",VLOOKUP($G358,Data!$G$3:$BA$2935,31,FALSE))</f>
        <v/>
      </c>
      <c r="AM358" s="4" t="str">
        <f>IF($H358=0,"",VLOOKUP($G358,Data!$G$3:$BA$2935,32,FALSE))</f>
        <v/>
      </c>
      <c r="AN358" s="4" t="str">
        <f>IF($H358=0,"",VLOOKUP($G358,Data!$G$3:$BA$2935,33,FALSE))</f>
        <v/>
      </c>
      <c r="AO358" s="4" t="str">
        <f>IF($H358=0,"",VLOOKUP($G358,Data!$G$3:$BA$2935,34,FALSE))</f>
        <v/>
      </c>
      <c r="AP358" s="4" t="str">
        <f>IF($H358=0,"",VLOOKUP($G358,Data!$G$3:$BA$2935,35,FALSE))</f>
        <v/>
      </c>
      <c r="AQ358" s="4" t="str">
        <f>IF($H358=0,"",VLOOKUP($G358,Data!$G$3:$BA$2935,36,FALSE))</f>
        <v/>
      </c>
      <c r="AR358" s="4" t="str">
        <f>IF($H358=0,"",VLOOKUP($G358,Data!$G$3:$BA$2935,37,FALSE))</f>
        <v/>
      </c>
      <c r="AS358" s="4" t="str">
        <f>IF($H358=0,"",VLOOKUP($G358,Data!$G$3:$BA$2935,38,FALSE))</f>
        <v/>
      </c>
      <c r="AT358" s="4" t="str">
        <f>IF($H358=0,"",VLOOKUP($G358,Data!$G$3:$BA$2935,39,FALSE))</f>
        <v/>
      </c>
    </row>
    <row r="359" spans="1:46" x14ac:dyDescent="0.25">
      <c r="A359" s="4">
        <f>PSSE!A361</f>
        <v>960012</v>
      </c>
      <c r="B359" s="4" t="str">
        <f>PSSE!B361</f>
        <v>YALI_H2</v>
      </c>
      <c r="C359" s="4">
        <f>PSSE!D361</f>
        <v>15.8</v>
      </c>
      <c r="D359" s="4">
        <f>PSSE!E361</f>
        <v>180</v>
      </c>
      <c r="E359" s="4" t="str">
        <f>PSSE!F361</f>
        <v>TD</v>
      </c>
      <c r="F359" s="4">
        <f>PSSE!G361</f>
        <v>1</v>
      </c>
      <c r="G359" s="4" t="str">
        <f t="shared" si="5"/>
        <v>GEN15.8180TD1</v>
      </c>
      <c r="H359" s="4">
        <f>COUNTIF(Data!$G$3:$BA$2935,GEN!$G359)</f>
        <v>1</v>
      </c>
      <c r="I359" s="4" t="str">
        <f>IF($H359=0,"",VLOOKUP($G359,Data!$G$3:$BA$2935,2,FALSE))</f>
        <v>'GENSAL'</v>
      </c>
      <c r="J359" s="4">
        <f>PSSE!C361</f>
        <v>1</v>
      </c>
      <c r="K359" s="4">
        <f>IF($H359=0,"",VLOOKUP($G359,Data!$G$3:$BA$2935,4,FALSE))</f>
        <v>7.2</v>
      </c>
      <c r="L359" s="4">
        <f>IF($H359=0,"",VLOOKUP($G359,Data!$G$3:$BA$2935,5,FALSE))</f>
        <v>0.123</v>
      </c>
      <c r="M359" s="4">
        <f>IF($H359=0,"",VLOOKUP($G359,Data!$G$3:$BA$2935,6,FALSE))</f>
        <v>7.4999999999999997E-2</v>
      </c>
      <c r="N359" s="4">
        <f>IF($H359=0,"",VLOOKUP($G359,Data!$G$3:$BA$2935,7,FALSE))</f>
        <v>4.6769999999999996</v>
      </c>
      <c r="O359" s="4">
        <f>IF($H359=0,"",VLOOKUP($G359,Data!$G$3:$BA$2935,8,FALSE))</f>
        <v>0</v>
      </c>
      <c r="P359" s="4">
        <f>IF($H359=0,"",VLOOKUP($G359,Data!$G$3:$BA$2935,9,FALSE))</f>
        <v>0.87</v>
      </c>
      <c r="Q359" s="4">
        <f>IF($H359=0,"",VLOOKUP($G359,Data!$G$3:$BA$2935,10,FALSE))</f>
        <v>0.57999999999999996</v>
      </c>
      <c r="R359" s="4">
        <f>IF($H359=0,"",VLOOKUP($G359,Data!$G$3:$BA$2935,11,FALSE))</f>
        <v>0.27</v>
      </c>
      <c r="S359" s="4">
        <f>IF($H359=0,"",VLOOKUP($G359,Data!$G$3:$BA$2935,12,FALSE))</f>
        <v>0.2</v>
      </c>
      <c r="T359" s="4">
        <f>IF($H359=0,"",VLOOKUP($G359,Data!$G$3:$BA$2935,13,FALSE))</f>
        <v>0.11600000000000001</v>
      </c>
      <c r="U359" s="4">
        <f>IF($H359=0,"",VLOOKUP($G359,Data!$G$3:$BA$2935,14,FALSE))</f>
        <v>0.17799999999999999</v>
      </c>
      <c r="V359" s="4">
        <f>IF($H359=0,"",VLOOKUP($G359,Data!$G$3:$BA$2935,15,FALSE))</f>
        <v>0.59199999999999997</v>
      </c>
      <c r="W359" s="4" t="str">
        <f>IF($H359=0,"",VLOOKUP($G359,Data!$G$3:$BA$2935,16,FALSE))</f>
        <v>/</v>
      </c>
      <c r="X359" s="4" t="str">
        <f>IF($H359=0,"",VLOOKUP($G359,Data!$G$3:$BA$2935,17,FALSE))</f>
        <v>/</v>
      </c>
      <c r="Y359" s="4" t="str">
        <f>IF($H359=0,"",VLOOKUP($G359,Data!$G$3:$BA$2935,18,FALSE))</f>
        <v/>
      </c>
      <c r="Z359" s="4" t="str">
        <f>IF($H359=0,"",VLOOKUP($G359,Data!$G$3:$BA$2935,19,FALSE))</f>
        <v/>
      </c>
      <c r="AA359" s="4" t="str">
        <f>IF($H359=0,"",VLOOKUP($G359,Data!$G$3:$BA$2935,20,FALSE))</f>
        <v/>
      </c>
      <c r="AB359" s="4" t="str">
        <f>IF($H359=0,"",VLOOKUP($G359,Data!$G$3:$BA$2935,21,FALSE))</f>
        <v/>
      </c>
      <c r="AC359" s="4" t="str">
        <f>IF($H359=0,"",VLOOKUP($G359,Data!$G$3:$BA$2935,22,FALSE))</f>
        <v/>
      </c>
      <c r="AD359" s="4" t="str">
        <f>IF($H359=0,"",VLOOKUP($G359,Data!$G$3:$BA$2935,23,FALSE))</f>
        <v/>
      </c>
      <c r="AE359" s="4" t="str">
        <f>IF($H359=0,"",VLOOKUP($G359,Data!$G$3:$BA$2935,24,FALSE))</f>
        <v/>
      </c>
      <c r="AF359" s="4" t="str">
        <f>IF($H359=0,"",VLOOKUP($G359,Data!$G$3:$BA$2935,25,FALSE))</f>
        <v/>
      </c>
      <c r="AG359" s="4" t="str">
        <f>IF($H359=0,"",VLOOKUP($G359,Data!$G$3:$BA$2935,26,FALSE))</f>
        <v/>
      </c>
      <c r="AH359" s="4" t="str">
        <f>IF($H359=0,"",VLOOKUP($G359,Data!$G$3:$BA$2935,27,FALSE))</f>
        <v/>
      </c>
      <c r="AI359" s="4" t="str">
        <f>IF($H359=0,"",VLOOKUP($G359,Data!$G$3:$BA$2935,28,FALSE))</f>
        <v/>
      </c>
      <c r="AJ359" s="4" t="str">
        <f>IF($H359=0,"",VLOOKUP($G359,Data!$G$3:$BA$2935,29,FALSE))</f>
        <v/>
      </c>
      <c r="AK359" s="4" t="str">
        <f>IF($H359=0,"",VLOOKUP($G359,Data!$G$3:$BA$2935,30,FALSE))</f>
        <v/>
      </c>
      <c r="AL359" s="4" t="str">
        <f>IF($H359=0,"",VLOOKUP($G359,Data!$G$3:$BA$2935,31,FALSE))</f>
        <v/>
      </c>
      <c r="AM359" s="4" t="str">
        <f>IF($H359=0,"",VLOOKUP($G359,Data!$G$3:$BA$2935,32,FALSE))</f>
        <v/>
      </c>
      <c r="AN359" s="4" t="str">
        <f>IF($H359=0,"",VLOOKUP($G359,Data!$G$3:$BA$2935,33,FALSE))</f>
        <v/>
      </c>
      <c r="AO359" s="4" t="str">
        <f>IF($H359=0,"",VLOOKUP($G359,Data!$G$3:$BA$2935,34,FALSE))</f>
        <v/>
      </c>
      <c r="AP359" s="4" t="str">
        <f>IF($H359=0,"",VLOOKUP($G359,Data!$G$3:$BA$2935,35,FALSE))</f>
        <v/>
      </c>
      <c r="AQ359" s="4" t="str">
        <f>IF($H359=0,"",VLOOKUP($G359,Data!$G$3:$BA$2935,36,FALSE))</f>
        <v/>
      </c>
      <c r="AR359" s="4" t="str">
        <f>IF($H359=0,"",VLOOKUP($G359,Data!$G$3:$BA$2935,37,FALSE))</f>
        <v/>
      </c>
      <c r="AS359" s="4" t="str">
        <f>IF($H359=0,"",VLOOKUP($G359,Data!$G$3:$BA$2935,38,FALSE))</f>
        <v/>
      </c>
      <c r="AT359" s="4" t="str">
        <f>IF($H359=0,"",VLOOKUP($G359,Data!$G$3:$BA$2935,39,FALSE))</f>
        <v/>
      </c>
    </row>
    <row r="360" spans="1:46" x14ac:dyDescent="0.25">
      <c r="A360" s="4">
        <f>PSSE!A362</f>
        <v>960013</v>
      </c>
      <c r="B360" s="4" t="str">
        <f>PSSE!B362</f>
        <v>YALI_H3</v>
      </c>
      <c r="C360" s="4">
        <f>PSSE!D362</f>
        <v>15.8</v>
      </c>
      <c r="D360" s="4">
        <f>PSSE!E362</f>
        <v>180</v>
      </c>
      <c r="E360" s="4" t="str">
        <f>PSSE!F362</f>
        <v>TD</v>
      </c>
      <c r="F360" s="4">
        <f>PSSE!G362</f>
        <v>1</v>
      </c>
      <c r="G360" s="4" t="str">
        <f t="shared" si="5"/>
        <v>GEN15.8180TD1</v>
      </c>
      <c r="H360" s="4">
        <f>COUNTIF(Data!$G$3:$BA$2935,GEN!$G360)</f>
        <v>1</v>
      </c>
      <c r="I360" s="4" t="str">
        <f>IF($H360=0,"",VLOOKUP($G360,Data!$G$3:$BA$2935,2,FALSE))</f>
        <v>'GENSAL'</v>
      </c>
      <c r="J360" s="4">
        <f>PSSE!C362</f>
        <v>1</v>
      </c>
      <c r="K360" s="4">
        <f>IF($H360=0,"",VLOOKUP($G360,Data!$G$3:$BA$2935,4,FALSE))</f>
        <v>7.2</v>
      </c>
      <c r="L360" s="4">
        <f>IF($H360=0,"",VLOOKUP($G360,Data!$G$3:$BA$2935,5,FALSE))</f>
        <v>0.123</v>
      </c>
      <c r="M360" s="4">
        <f>IF($H360=0,"",VLOOKUP($G360,Data!$G$3:$BA$2935,6,FALSE))</f>
        <v>7.4999999999999997E-2</v>
      </c>
      <c r="N360" s="4">
        <f>IF($H360=0,"",VLOOKUP($G360,Data!$G$3:$BA$2935,7,FALSE))</f>
        <v>4.6769999999999996</v>
      </c>
      <c r="O360" s="4">
        <f>IF($H360=0,"",VLOOKUP($G360,Data!$G$3:$BA$2935,8,FALSE))</f>
        <v>0</v>
      </c>
      <c r="P360" s="4">
        <f>IF($H360=0,"",VLOOKUP($G360,Data!$G$3:$BA$2935,9,FALSE))</f>
        <v>0.87</v>
      </c>
      <c r="Q360" s="4">
        <f>IF($H360=0,"",VLOOKUP($G360,Data!$G$3:$BA$2935,10,FALSE))</f>
        <v>0.57999999999999996</v>
      </c>
      <c r="R360" s="4">
        <f>IF($H360=0,"",VLOOKUP($G360,Data!$G$3:$BA$2935,11,FALSE))</f>
        <v>0.27</v>
      </c>
      <c r="S360" s="4">
        <f>IF($H360=0,"",VLOOKUP($G360,Data!$G$3:$BA$2935,12,FALSE))</f>
        <v>0.2</v>
      </c>
      <c r="T360" s="4">
        <f>IF($H360=0,"",VLOOKUP($G360,Data!$G$3:$BA$2935,13,FALSE))</f>
        <v>0.11600000000000001</v>
      </c>
      <c r="U360" s="4">
        <f>IF($H360=0,"",VLOOKUP($G360,Data!$G$3:$BA$2935,14,FALSE))</f>
        <v>0.17799999999999999</v>
      </c>
      <c r="V360" s="4">
        <f>IF($H360=0,"",VLOOKUP($G360,Data!$G$3:$BA$2935,15,FALSE))</f>
        <v>0.59199999999999997</v>
      </c>
      <c r="W360" s="4" t="str">
        <f>IF($H360=0,"",VLOOKUP($G360,Data!$G$3:$BA$2935,16,FALSE))</f>
        <v>/</v>
      </c>
      <c r="X360" s="4" t="str">
        <f>IF($H360=0,"",VLOOKUP($G360,Data!$G$3:$BA$2935,17,FALSE))</f>
        <v>/</v>
      </c>
      <c r="Y360" s="4" t="str">
        <f>IF($H360=0,"",VLOOKUP($G360,Data!$G$3:$BA$2935,18,FALSE))</f>
        <v/>
      </c>
      <c r="Z360" s="4" t="str">
        <f>IF($H360=0,"",VLOOKUP($G360,Data!$G$3:$BA$2935,19,FALSE))</f>
        <v/>
      </c>
      <c r="AA360" s="4" t="str">
        <f>IF($H360=0,"",VLOOKUP($G360,Data!$G$3:$BA$2935,20,FALSE))</f>
        <v/>
      </c>
      <c r="AB360" s="4" t="str">
        <f>IF($H360=0,"",VLOOKUP($G360,Data!$G$3:$BA$2935,21,FALSE))</f>
        <v/>
      </c>
      <c r="AC360" s="4" t="str">
        <f>IF($H360=0,"",VLOOKUP($G360,Data!$G$3:$BA$2935,22,FALSE))</f>
        <v/>
      </c>
      <c r="AD360" s="4" t="str">
        <f>IF($H360=0,"",VLOOKUP($G360,Data!$G$3:$BA$2935,23,FALSE))</f>
        <v/>
      </c>
      <c r="AE360" s="4" t="str">
        <f>IF($H360=0,"",VLOOKUP($G360,Data!$G$3:$BA$2935,24,FALSE))</f>
        <v/>
      </c>
      <c r="AF360" s="4" t="str">
        <f>IF($H360=0,"",VLOOKUP($G360,Data!$G$3:$BA$2935,25,FALSE))</f>
        <v/>
      </c>
      <c r="AG360" s="4" t="str">
        <f>IF($H360=0,"",VLOOKUP($G360,Data!$G$3:$BA$2935,26,FALSE))</f>
        <v/>
      </c>
      <c r="AH360" s="4" t="str">
        <f>IF($H360=0,"",VLOOKUP($G360,Data!$G$3:$BA$2935,27,FALSE))</f>
        <v/>
      </c>
      <c r="AI360" s="4" t="str">
        <f>IF($H360=0,"",VLOOKUP($G360,Data!$G$3:$BA$2935,28,FALSE))</f>
        <v/>
      </c>
      <c r="AJ360" s="4" t="str">
        <f>IF($H360=0,"",VLOOKUP($G360,Data!$G$3:$BA$2935,29,FALSE))</f>
        <v/>
      </c>
      <c r="AK360" s="4" t="str">
        <f>IF($H360=0,"",VLOOKUP($G360,Data!$G$3:$BA$2935,30,FALSE))</f>
        <v/>
      </c>
      <c r="AL360" s="4" t="str">
        <f>IF($H360=0,"",VLOOKUP($G360,Data!$G$3:$BA$2935,31,FALSE))</f>
        <v/>
      </c>
      <c r="AM360" s="4" t="str">
        <f>IF($H360=0,"",VLOOKUP($G360,Data!$G$3:$BA$2935,32,FALSE))</f>
        <v/>
      </c>
      <c r="AN360" s="4" t="str">
        <f>IF($H360=0,"",VLOOKUP($G360,Data!$G$3:$BA$2935,33,FALSE))</f>
        <v/>
      </c>
      <c r="AO360" s="4" t="str">
        <f>IF($H360=0,"",VLOOKUP($G360,Data!$G$3:$BA$2935,34,FALSE))</f>
        <v/>
      </c>
      <c r="AP360" s="4" t="str">
        <f>IF($H360=0,"",VLOOKUP($G360,Data!$G$3:$BA$2935,35,FALSE))</f>
        <v/>
      </c>
      <c r="AQ360" s="4" t="str">
        <f>IF($H360=0,"",VLOOKUP($G360,Data!$G$3:$BA$2935,36,FALSE))</f>
        <v/>
      </c>
      <c r="AR360" s="4" t="str">
        <f>IF($H360=0,"",VLOOKUP($G360,Data!$G$3:$BA$2935,37,FALSE))</f>
        <v/>
      </c>
      <c r="AS360" s="4" t="str">
        <f>IF($H360=0,"",VLOOKUP($G360,Data!$G$3:$BA$2935,38,FALSE))</f>
        <v/>
      </c>
      <c r="AT360" s="4" t="str">
        <f>IF($H360=0,"",VLOOKUP($G360,Data!$G$3:$BA$2935,39,FALSE))</f>
        <v/>
      </c>
    </row>
    <row r="361" spans="1:46" x14ac:dyDescent="0.25">
      <c r="A361" s="4">
        <f>PSSE!A363</f>
        <v>960014</v>
      </c>
      <c r="B361" s="4" t="str">
        <f>PSSE!B363</f>
        <v>YALI_H4</v>
      </c>
      <c r="C361" s="4">
        <f>PSSE!D363</f>
        <v>15.8</v>
      </c>
      <c r="D361" s="4">
        <f>PSSE!E363</f>
        <v>180</v>
      </c>
      <c r="E361" s="4" t="str">
        <f>PSSE!F363</f>
        <v>TD</v>
      </c>
      <c r="F361" s="4">
        <f>PSSE!G363</f>
        <v>1</v>
      </c>
      <c r="G361" s="4" t="str">
        <f t="shared" si="5"/>
        <v>GEN15.8180TD1</v>
      </c>
      <c r="H361" s="4">
        <f>COUNTIF(Data!$G$3:$BA$2935,GEN!$G361)</f>
        <v>1</v>
      </c>
      <c r="I361" s="4" t="str">
        <f>IF($H361=0,"",VLOOKUP($G361,Data!$G$3:$BA$2935,2,FALSE))</f>
        <v>'GENSAL'</v>
      </c>
      <c r="J361" s="4">
        <f>PSSE!C363</f>
        <v>1</v>
      </c>
      <c r="K361" s="4">
        <f>IF($H361=0,"",VLOOKUP($G361,Data!$G$3:$BA$2935,4,FALSE))</f>
        <v>7.2</v>
      </c>
      <c r="L361" s="4">
        <f>IF($H361=0,"",VLOOKUP($G361,Data!$G$3:$BA$2935,5,FALSE))</f>
        <v>0.123</v>
      </c>
      <c r="M361" s="4">
        <f>IF($H361=0,"",VLOOKUP($G361,Data!$G$3:$BA$2935,6,FALSE))</f>
        <v>7.4999999999999997E-2</v>
      </c>
      <c r="N361" s="4">
        <f>IF($H361=0,"",VLOOKUP($G361,Data!$G$3:$BA$2935,7,FALSE))</f>
        <v>4.6769999999999996</v>
      </c>
      <c r="O361" s="4">
        <f>IF($H361=0,"",VLOOKUP($G361,Data!$G$3:$BA$2935,8,FALSE))</f>
        <v>0</v>
      </c>
      <c r="P361" s="4">
        <f>IF($H361=0,"",VLOOKUP($G361,Data!$G$3:$BA$2935,9,FALSE))</f>
        <v>0.87</v>
      </c>
      <c r="Q361" s="4">
        <f>IF($H361=0,"",VLOOKUP($G361,Data!$G$3:$BA$2935,10,FALSE))</f>
        <v>0.57999999999999996</v>
      </c>
      <c r="R361" s="4">
        <f>IF($H361=0,"",VLOOKUP($G361,Data!$G$3:$BA$2935,11,FALSE))</f>
        <v>0.27</v>
      </c>
      <c r="S361" s="4">
        <f>IF($H361=0,"",VLOOKUP($G361,Data!$G$3:$BA$2935,12,FALSE))</f>
        <v>0.2</v>
      </c>
      <c r="T361" s="4">
        <f>IF($H361=0,"",VLOOKUP($G361,Data!$G$3:$BA$2935,13,FALSE))</f>
        <v>0.11600000000000001</v>
      </c>
      <c r="U361" s="4">
        <f>IF($H361=0,"",VLOOKUP($G361,Data!$G$3:$BA$2935,14,FALSE))</f>
        <v>0.17799999999999999</v>
      </c>
      <c r="V361" s="4">
        <f>IF($H361=0,"",VLOOKUP($G361,Data!$G$3:$BA$2935,15,FALSE))</f>
        <v>0.59199999999999997</v>
      </c>
      <c r="W361" s="4" t="str">
        <f>IF($H361=0,"",VLOOKUP($G361,Data!$G$3:$BA$2935,16,FALSE))</f>
        <v>/</v>
      </c>
      <c r="X361" s="4" t="str">
        <f>IF($H361=0,"",VLOOKUP($G361,Data!$G$3:$BA$2935,17,FALSE))</f>
        <v>/</v>
      </c>
      <c r="Y361" s="4" t="str">
        <f>IF($H361=0,"",VLOOKUP($G361,Data!$G$3:$BA$2935,18,FALSE))</f>
        <v/>
      </c>
      <c r="Z361" s="4" t="str">
        <f>IF($H361=0,"",VLOOKUP($G361,Data!$G$3:$BA$2935,19,FALSE))</f>
        <v/>
      </c>
      <c r="AA361" s="4" t="str">
        <f>IF($H361=0,"",VLOOKUP($G361,Data!$G$3:$BA$2935,20,FALSE))</f>
        <v/>
      </c>
      <c r="AB361" s="4" t="str">
        <f>IF($H361=0,"",VLOOKUP($G361,Data!$G$3:$BA$2935,21,FALSE))</f>
        <v/>
      </c>
      <c r="AC361" s="4" t="str">
        <f>IF($H361=0,"",VLOOKUP($G361,Data!$G$3:$BA$2935,22,FALSE))</f>
        <v/>
      </c>
      <c r="AD361" s="4" t="str">
        <f>IF($H361=0,"",VLOOKUP($G361,Data!$G$3:$BA$2935,23,FALSE))</f>
        <v/>
      </c>
      <c r="AE361" s="4" t="str">
        <f>IF($H361=0,"",VLOOKUP($G361,Data!$G$3:$BA$2935,24,FALSE))</f>
        <v/>
      </c>
      <c r="AF361" s="4" t="str">
        <f>IF($H361=0,"",VLOOKUP($G361,Data!$G$3:$BA$2935,25,FALSE))</f>
        <v/>
      </c>
      <c r="AG361" s="4" t="str">
        <f>IF($H361=0,"",VLOOKUP($G361,Data!$G$3:$BA$2935,26,FALSE))</f>
        <v/>
      </c>
      <c r="AH361" s="4" t="str">
        <f>IF($H361=0,"",VLOOKUP($G361,Data!$G$3:$BA$2935,27,FALSE))</f>
        <v/>
      </c>
      <c r="AI361" s="4" t="str">
        <f>IF($H361=0,"",VLOOKUP($G361,Data!$G$3:$BA$2935,28,FALSE))</f>
        <v/>
      </c>
      <c r="AJ361" s="4" t="str">
        <f>IF($H361=0,"",VLOOKUP($G361,Data!$G$3:$BA$2935,29,FALSE))</f>
        <v/>
      </c>
      <c r="AK361" s="4" t="str">
        <f>IF($H361=0,"",VLOOKUP($G361,Data!$G$3:$BA$2935,30,FALSE))</f>
        <v/>
      </c>
      <c r="AL361" s="4" t="str">
        <f>IF($H361=0,"",VLOOKUP($G361,Data!$G$3:$BA$2935,31,FALSE))</f>
        <v/>
      </c>
      <c r="AM361" s="4" t="str">
        <f>IF($H361=0,"",VLOOKUP($G361,Data!$G$3:$BA$2935,32,FALSE))</f>
        <v/>
      </c>
      <c r="AN361" s="4" t="str">
        <f>IF($H361=0,"",VLOOKUP($G361,Data!$G$3:$BA$2935,33,FALSE))</f>
        <v/>
      </c>
      <c r="AO361" s="4" t="str">
        <f>IF($H361=0,"",VLOOKUP($G361,Data!$G$3:$BA$2935,34,FALSE))</f>
        <v/>
      </c>
      <c r="AP361" s="4" t="str">
        <f>IF($H361=0,"",VLOOKUP($G361,Data!$G$3:$BA$2935,35,FALSE))</f>
        <v/>
      </c>
      <c r="AQ361" s="4" t="str">
        <f>IF($H361=0,"",VLOOKUP($G361,Data!$G$3:$BA$2935,36,FALSE))</f>
        <v/>
      </c>
      <c r="AR361" s="4" t="str">
        <f>IF($H361=0,"",VLOOKUP($G361,Data!$G$3:$BA$2935,37,FALSE))</f>
        <v/>
      </c>
      <c r="AS361" s="4" t="str">
        <f>IF($H361=0,"",VLOOKUP($G361,Data!$G$3:$BA$2935,38,FALSE))</f>
        <v/>
      </c>
      <c r="AT361" s="4" t="str">
        <f>IF($H361=0,"",VLOOKUP($G361,Data!$G$3:$BA$2935,39,FALSE))</f>
        <v/>
      </c>
    </row>
    <row r="362" spans="1:46" x14ac:dyDescent="0.25">
      <c r="A362" s="4">
        <f>PSSE!A364</f>
        <v>960021</v>
      </c>
      <c r="B362" s="4" t="str">
        <f>PSSE!B364</f>
        <v>SESAN3_H1</v>
      </c>
      <c r="C362" s="4">
        <f>PSSE!D364</f>
        <v>13.8</v>
      </c>
      <c r="D362" s="4">
        <f>PSSE!E364</f>
        <v>130</v>
      </c>
      <c r="E362" s="4" t="str">
        <f>PSSE!F364</f>
        <v>TD</v>
      </c>
      <c r="F362" s="4">
        <f>PSSE!G364</f>
        <v>1</v>
      </c>
      <c r="G362" s="4" t="str">
        <f t="shared" si="5"/>
        <v>GEN13.8130TD1</v>
      </c>
      <c r="H362" s="4">
        <f>COUNTIF(Data!$G$3:$BA$2935,GEN!$G362)</f>
        <v>1</v>
      </c>
      <c r="I362" s="4" t="str">
        <f>IF($H362=0,"",VLOOKUP($G362,Data!$G$3:$BA$2935,2,FALSE))</f>
        <v>'GENSAL'</v>
      </c>
      <c r="J362" s="4">
        <f>PSSE!C364</f>
        <v>1</v>
      </c>
      <c r="K362" s="4">
        <f>IF($H362=0,"",VLOOKUP($G362,Data!$G$3:$BA$2935,4,FALSE))</f>
        <v>9.99</v>
      </c>
      <c r="L362" s="4">
        <f>IF($H362=0,"",VLOOKUP($G362,Data!$G$3:$BA$2935,5,FALSE))</f>
        <v>0.1</v>
      </c>
      <c r="M362" s="4">
        <f>IF($H362=0,"",VLOOKUP($G362,Data!$G$3:$BA$2935,6,FALSE))</f>
        <v>0.12</v>
      </c>
      <c r="N362" s="4">
        <f>IF($H362=0,"",VLOOKUP($G362,Data!$G$3:$BA$2935,7,FALSE))</f>
        <v>3.63</v>
      </c>
      <c r="O362" s="4">
        <f>IF($H362=0,"",VLOOKUP($G362,Data!$G$3:$BA$2935,8,FALSE))</f>
        <v>0.5</v>
      </c>
      <c r="P362" s="4">
        <f>IF($H362=0,"",VLOOKUP($G362,Data!$G$3:$BA$2935,9,FALSE))</f>
        <v>1.07</v>
      </c>
      <c r="Q362" s="4">
        <f>IF($H362=0,"",VLOOKUP($G362,Data!$G$3:$BA$2935,10,FALSE))</f>
        <v>0.74</v>
      </c>
      <c r="R362" s="4">
        <f>IF($H362=0,"",VLOOKUP($G362,Data!$G$3:$BA$2935,11,FALSE))</f>
        <v>0.24</v>
      </c>
      <c r="S362" s="4">
        <f>IF($H362=0,"",VLOOKUP($G362,Data!$G$3:$BA$2935,12,FALSE))</f>
        <v>0.17</v>
      </c>
      <c r="T362" s="4">
        <f>IF($H362=0,"",VLOOKUP($G362,Data!$G$3:$BA$2935,13,FALSE))</f>
        <v>0.15</v>
      </c>
      <c r="U362" s="4">
        <f>IF($H362=0,"",VLOOKUP($G362,Data!$G$3:$BA$2935,14,FALSE))</f>
        <v>0.1</v>
      </c>
      <c r="V362" s="4">
        <f>IF($H362=0,"",VLOOKUP($G362,Data!$G$3:$BA$2935,15,FALSE))</f>
        <v>0.25</v>
      </c>
      <c r="W362" s="4" t="str">
        <f>IF($H362=0,"",VLOOKUP($G362,Data!$G$3:$BA$2935,16,FALSE))</f>
        <v>/</v>
      </c>
      <c r="X362" s="4" t="str">
        <f>IF($H362=0,"",VLOOKUP($G362,Data!$G$3:$BA$2935,17,FALSE))</f>
        <v>/</v>
      </c>
      <c r="Y362" s="4" t="str">
        <f>IF($H362=0,"",VLOOKUP($G362,Data!$G$3:$BA$2935,18,FALSE))</f>
        <v/>
      </c>
      <c r="Z362" s="4" t="str">
        <f>IF($H362=0,"",VLOOKUP($G362,Data!$G$3:$BA$2935,19,FALSE))</f>
        <v/>
      </c>
      <c r="AA362" s="4" t="str">
        <f>IF($H362=0,"",VLOOKUP($G362,Data!$G$3:$BA$2935,20,FALSE))</f>
        <v/>
      </c>
      <c r="AB362" s="4" t="str">
        <f>IF($H362=0,"",VLOOKUP($G362,Data!$G$3:$BA$2935,21,FALSE))</f>
        <v/>
      </c>
      <c r="AC362" s="4" t="str">
        <f>IF($H362=0,"",VLOOKUP($G362,Data!$G$3:$BA$2935,22,FALSE))</f>
        <v/>
      </c>
      <c r="AD362" s="4" t="str">
        <f>IF($H362=0,"",VLOOKUP($G362,Data!$G$3:$BA$2935,23,FALSE))</f>
        <v/>
      </c>
      <c r="AE362" s="4" t="str">
        <f>IF($H362=0,"",VLOOKUP($G362,Data!$G$3:$BA$2935,24,FALSE))</f>
        <v/>
      </c>
      <c r="AF362" s="4" t="str">
        <f>IF($H362=0,"",VLOOKUP($G362,Data!$G$3:$BA$2935,25,FALSE))</f>
        <v/>
      </c>
      <c r="AG362" s="4" t="str">
        <f>IF($H362=0,"",VLOOKUP($G362,Data!$G$3:$BA$2935,26,FALSE))</f>
        <v/>
      </c>
      <c r="AH362" s="4" t="str">
        <f>IF($H362=0,"",VLOOKUP($G362,Data!$G$3:$BA$2935,27,FALSE))</f>
        <v/>
      </c>
      <c r="AI362" s="4" t="str">
        <f>IF($H362=0,"",VLOOKUP($G362,Data!$G$3:$BA$2935,28,FALSE))</f>
        <v/>
      </c>
      <c r="AJ362" s="4" t="str">
        <f>IF($H362=0,"",VLOOKUP($G362,Data!$G$3:$BA$2935,29,FALSE))</f>
        <v/>
      </c>
      <c r="AK362" s="4" t="str">
        <f>IF($H362=0,"",VLOOKUP($G362,Data!$G$3:$BA$2935,30,FALSE))</f>
        <v/>
      </c>
      <c r="AL362" s="4" t="str">
        <f>IF($H362=0,"",VLOOKUP($G362,Data!$G$3:$BA$2935,31,FALSE))</f>
        <v/>
      </c>
      <c r="AM362" s="4" t="str">
        <f>IF($H362=0,"",VLOOKUP($G362,Data!$G$3:$BA$2935,32,FALSE))</f>
        <v/>
      </c>
      <c r="AN362" s="4" t="str">
        <f>IF($H362=0,"",VLOOKUP($G362,Data!$G$3:$BA$2935,33,FALSE))</f>
        <v/>
      </c>
      <c r="AO362" s="4" t="str">
        <f>IF($H362=0,"",VLOOKUP($G362,Data!$G$3:$BA$2935,34,FALSE))</f>
        <v/>
      </c>
      <c r="AP362" s="4" t="str">
        <f>IF($H362=0,"",VLOOKUP($G362,Data!$G$3:$BA$2935,35,FALSE))</f>
        <v/>
      </c>
      <c r="AQ362" s="4" t="str">
        <f>IF($H362=0,"",VLOOKUP($G362,Data!$G$3:$BA$2935,36,FALSE))</f>
        <v/>
      </c>
      <c r="AR362" s="4" t="str">
        <f>IF($H362=0,"",VLOOKUP($G362,Data!$G$3:$BA$2935,37,FALSE))</f>
        <v/>
      </c>
      <c r="AS362" s="4" t="str">
        <f>IF($H362=0,"",VLOOKUP($G362,Data!$G$3:$BA$2935,38,FALSE))</f>
        <v/>
      </c>
      <c r="AT362" s="4" t="str">
        <f>IF($H362=0,"",VLOOKUP($G362,Data!$G$3:$BA$2935,39,FALSE))</f>
        <v/>
      </c>
    </row>
    <row r="363" spans="1:46" x14ac:dyDescent="0.25">
      <c r="A363" s="4">
        <f>PSSE!A365</f>
        <v>960022</v>
      </c>
      <c r="B363" s="4" t="str">
        <f>PSSE!B365</f>
        <v>SESAN3_H2</v>
      </c>
      <c r="C363" s="4">
        <f>PSSE!D365</f>
        <v>13.8</v>
      </c>
      <c r="D363" s="4">
        <f>PSSE!E365</f>
        <v>130</v>
      </c>
      <c r="E363" s="4" t="str">
        <f>PSSE!F365</f>
        <v>TD</v>
      </c>
      <c r="F363" s="4">
        <f>PSSE!G365</f>
        <v>1</v>
      </c>
      <c r="G363" s="4" t="str">
        <f t="shared" si="5"/>
        <v>GEN13.8130TD1</v>
      </c>
      <c r="H363" s="4">
        <f>COUNTIF(Data!$G$3:$BA$2935,GEN!$G363)</f>
        <v>1</v>
      </c>
      <c r="I363" s="4" t="str">
        <f>IF($H363=0,"",VLOOKUP($G363,Data!$G$3:$BA$2935,2,FALSE))</f>
        <v>'GENSAL'</v>
      </c>
      <c r="J363" s="4">
        <f>PSSE!C365</f>
        <v>1</v>
      </c>
      <c r="K363" s="4">
        <f>IF($H363=0,"",VLOOKUP($G363,Data!$G$3:$BA$2935,4,FALSE))</f>
        <v>9.99</v>
      </c>
      <c r="L363" s="4">
        <f>IF($H363=0,"",VLOOKUP($G363,Data!$G$3:$BA$2935,5,FALSE))</f>
        <v>0.1</v>
      </c>
      <c r="M363" s="4">
        <f>IF($H363=0,"",VLOOKUP($G363,Data!$G$3:$BA$2935,6,FALSE))</f>
        <v>0.12</v>
      </c>
      <c r="N363" s="4">
        <f>IF($H363=0,"",VLOOKUP($G363,Data!$G$3:$BA$2935,7,FALSE))</f>
        <v>3.63</v>
      </c>
      <c r="O363" s="4">
        <f>IF($H363=0,"",VLOOKUP($G363,Data!$G$3:$BA$2935,8,FALSE))</f>
        <v>0.5</v>
      </c>
      <c r="P363" s="4">
        <f>IF($H363=0,"",VLOOKUP($G363,Data!$G$3:$BA$2935,9,FALSE))</f>
        <v>1.07</v>
      </c>
      <c r="Q363" s="4">
        <f>IF($H363=0,"",VLOOKUP($G363,Data!$G$3:$BA$2935,10,FALSE))</f>
        <v>0.74</v>
      </c>
      <c r="R363" s="4">
        <f>IF($H363=0,"",VLOOKUP($G363,Data!$G$3:$BA$2935,11,FALSE))</f>
        <v>0.24</v>
      </c>
      <c r="S363" s="4">
        <f>IF($H363=0,"",VLOOKUP($G363,Data!$G$3:$BA$2935,12,FALSE))</f>
        <v>0.17</v>
      </c>
      <c r="T363" s="4">
        <f>IF($H363=0,"",VLOOKUP($G363,Data!$G$3:$BA$2935,13,FALSE))</f>
        <v>0.15</v>
      </c>
      <c r="U363" s="4">
        <f>IF($H363=0,"",VLOOKUP($G363,Data!$G$3:$BA$2935,14,FALSE))</f>
        <v>0.1</v>
      </c>
      <c r="V363" s="4">
        <f>IF($H363=0,"",VLOOKUP($G363,Data!$G$3:$BA$2935,15,FALSE))</f>
        <v>0.25</v>
      </c>
      <c r="W363" s="4" t="str">
        <f>IF($H363=0,"",VLOOKUP($G363,Data!$G$3:$BA$2935,16,FALSE))</f>
        <v>/</v>
      </c>
      <c r="X363" s="4" t="str">
        <f>IF($H363=0,"",VLOOKUP($G363,Data!$G$3:$BA$2935,17,FALSE))</f>
        <v>/</v>
      </c>
      <c r="Y363" s="4" t="str">
        <f>IF($H363=0,"",VLOOKUP($G363,Data!$G$3:$BA$2935,18,FALSE))</f>
        <v/>
      </c>
      <c r="Z363" s="4" t="str">
        <f>IF($H363=0,"",VLOOKUP($G363,Data!$G$3:$BA$2935,19,FALSE))</f>
        <v/>
      </c>
      <c r="AA363" s="4" t="str">
        <f>IF($H363=0,"",VLOOKUP($G363,Data!$G$3:$BA$2935,20,FALSE))</f>
        <v/>
      </c>
      <c r="AB363" s="4" t="str">
        <f>IF($H363=0,"",VLOOKUP($G363,Data!$G$3:$BA$2935,21,FALSE))</f>
        <v/>
      </c>
      <c r="AC363" s="4" t="str">
        <f>IF($H363=0,"",VLOOKUP($G363,Data!$G$3:$BA$2935,22,FALSE))</f>
        <v/>
      </c>
      <c r="AD363" s="4" t="str">
        <f>IF($H363=0,"",VLOOKUP($G363,Data!$G$3:$BA$2935,23,FALSE))</f>
        <v/>
      </c>
      <c r="AE363" s="4" t="str">
        <f>IF($H363=0,"",VLOOKUP($G363,Data!$G$3:$BA$2935,24,FALSE))</f>
        <v/>
      </c>
      <c r="AF363" s="4" t="str">
        <f>IF($H363=0,"",VLOOKUP($G363,Data!$G$3:$BA$2935,25,FALSE))</f>
        <v/>
      </c>
      <c r="AG363" s="4" t="str">
        <f>IF($H363=0,"",VLOOKUP($G363,Data!$G$3:$BA$2935,26,FALSE))</f>
        <v/>
      </c>
      <c r="AH363" s="4" t="str">
        <f>IF($H363=0,"",VLOOKUP($G363,Data!$G$3:$BA$2935,27,FALSE))</f>
        <v/>
      </c>
      <c r="AI363" s="4" t="str">
        <f>IF($H363=0,"",VLOOKUP($G363,Data!$G$3:$BA$2935,28,FALSE))</f>
        <v/>
      </c>
      <c r="AJ363" s="4" t="str">
        <f>IF($H363=0,"",VLOOKUP($G363,Data!$G$3:$BA$2935,29,FALSE))</f>
        <v/>
      </c>
      <c r="AK363" s="4" t="str">
        <f>IF($H363=0,"",VLOOKUP($G363,Data!$G$3:$BA$2935,30,FALSE))</f>
        <v/>
      </c>
      <c r="AL363" s="4" t="str">
        <f>IF($H363=0,"",VLOOKUP($G363,Data!$G$3:$BA$2935,31,FALSE))</f>
        <v/>
      </c>
      <c r="AM363" s="4" t="str">
        <f>IF($H363=0,"",VLOOKUP($G363,Data!$G$3:$BA$2935,32,FALSE))</f>
        <v/>
      </c>
      <c r="AN363" s="4" t="str">
        <f>IF($H363=0,"",VLOOKUP($G363,Data!$G$3:$BA$2935,33,FALSE))</f>
        <v/>
      </c>
      <c r="AO363" s="4" t="str">
        <f>IF($H363=0,"",VLOOKUP($G363,Data!$G$3:$BA$2935,34,FALSE))</f>
        <v/>
      </c>
      <c r="AP363" s="4" t="str">
        <f>IF($H363=0,"",VLOOKUP($G363,Data!$G$3:$BA$2935,35,FALSE))</f>
        <v/>
      </c>
      <c r="AQ363" s="4" t="str">
        <f>IF($H363=0,"",VLOOKUP($G363,Data!$G$3:$BA$2935,36,FALSE))</f>
        <v/>
      </c>
      <c r="AR363" s="4" t="str">
        <f>IF($H363=0,"",VLOOKUP($G363,Data!$G$3:$BA$2935,37,FALSE))</f>
        <v/>
      </c>
      <c r="AS363" s="4" t="str">
        <f>IF($H363=0,"",VLOOKUP($G363,Data!$G$3:$BA$2935,38,FALSE))</f>
        <v/>
      </c>
      <c r="AT363" s="4" t="str">
        <f>IF($H363=0,"",VLOOKUP($G363,Data!$G$3:$BA$2935,39,FALSE))</f>
        <v/>
      </c>
    </row>
    <row r="364" spans="1:46" x14ac:dyDescent="0.25">
      <c r="A364" s="4">
        <f>PSSE!A366</f>
        <v>960031</v>
      </c>
      <c r="B364" s="4" t="str">
        <f>PSSE!B366</f>
        <v>SSAN3A_H1</v>
      </c>
      <c r="C364" s="4">
        <f>PSSE!D366</f>
        <v>10.5</v>
      </c>
      <c r="D364" s="4">
        <f>PSSE!E366</f>
        <v>54</v>
      </c>
      <c r="E364" s="4" t="str">
        <f>PSSE!F366</f>
        <v>TD</v>
      </c>
      <c r="F364" s="4">
        <f>PSSE!G366</f>
        <v>1</v>
      </c>
      <c r="G364" s="4" t="str">
        <f t="shared" si="5"/>
        <v>GEN10.554TD1</v>
      </c>
      <c r="H364" s="4">
        <f>COUNTIF(Data!$G$3:$BA$2935,GEN!$G364)</f>
        <v>1</v>
      </c>
      <c r="I364" s="4" t="str">
        <f>IF($H364=0,"",VLOOKUP($G364,Data!$G$3:$BA$2935,2,FALSE))</f>
        <v>'GENSAL'</v>
      </c>
      <c r="J364" s="4">
        <f>PSSE!C366</f>
        <v>1</v>
      </c>
      <c r="K364" s="4">
        <f>IF($H364=0,"",VLOOKUP($G364,Data!$G$3:$BA$2935,4,FALSE))</f>
        <v>6.6</v>
      </c>
      <c r="L364" s="4">
        <f>IF($H364=0,"",VLOOKUP($G364,Data!$G$3:$BA$2935,5,FALSE))</f>
        <v>0.05</v>
      </c>
      <c r="M364" s="4">
        <f>IF($H364=0,"",VLOOKUP($G364,Data!$G$3:$BA$2935,6,FALSE))</f>
        <v>0.155</v>
      </c>
      <c r="N364" s="4">
        <f>IF($H364=0,"",VLOOKUP($G364,Data!$G$3:$BA$2935,7,FALSE))</f>
        <v>2</v>
      </c>
      <c r="O364" s="4">
        <f>IF($H364=0,"",VLOOKUP($G364,Data!$G$3:$BA$2935,8,FALSE))</f>
        <v>0</v>
      </c>
      <c r="P364" s="4">
        <f>IF($H364=0,"",VLOOKUP($G364,Data!$G$3:$BA$2935,9,FALSE))</f>
        <v>1.1299999999999999</v>
      </c>
      <c r="Q364" s="4">
        <f>IF($H364=0,"",VLOOKUP($G364,Data!$G$3:$BA$2935,10,FALSE))</f>
        <v>0.73399999999999999</v>
      </c>
      <c r="R364" s="4">
        <f>IF($H364=0,"",VLOOKUP($G364,Data!$G$3:$BA$2935,11,FALSE))</f>
        <v>0.26</v>
      </c>
      <c r="S364" s="4">
        <f>IF($H364=0,"",VLOOKUP($G364,Data!$G$3:$BA$2935,12,FALSE))</f>
        <v>0.16</v>
      </c>
      <c r="T364" s="4">
        <f>IF($H364=0,"",VLOOKUP($G364,Data!$G$3:$BA$2935,13,FALSE))</f>
        <v>0.104</v>
      </c>
      <c r="U364" s="4">
        <f>IF($H364=0,"",VLOOKUP($G364,Data!$G$3:$BA$2935,14,FALSE))</f>
        <v>0.19400000000000001</v>
      </c>
      <c r="V364" s="4">
        <f>IF($H364=0,"",VLOOKUP($G364,Data!$G$3:$BA$2935,15,FALSE))</f>
        <v>0.68500000000000005</v>
      </c>
      <c r="W364" s="4" t="str">
        <f>IF($H364=0,"",VLOOKUP($G364,Data!$G$3:$BA$2935,16,FALSE))</f>
        <v>/</v>
      </c>
      <c r="X364" s="4" t="str">
        <f>IF($H364=0,"",VLOOKUP($G364,Data!$G$3:$BA$2935,17,FALSE))</f>
        <v>/</v>
      </c>
      <c r="Y364" s="4" t="str">
        <f>IF($H364=0,"",VLOOKUP($G364,Data!$G$3:$BA$2935,18,FALSE))</f>
        <v/>
      </c>
      <c r="Z364" s="4" t="str">
        <f>IF($H364=0,"",VLOOKUP($G364,Data!$G$3:$BA$2935,19,FALSE))</f>
        <v/>
      </c>
      <c r="AA364" s="4" t="str">
        <f>IF($H364=0,"",VLOOKUP($G364,Data!$G$3:$BA$2935,20,FALSE))</f>
        <v/>
      </c>
      <c r="AB364" s="4" t="str">
        <f>IF($H364=0,"",VLOOKUP($G364,Data!$G$3:$BA$2935,21,FALSE))</f>
        <v/>
      </c>
      <c r="AC364" s="4" t="str">
        <f>IF($H364=0,"",VLOOKUP($G364,Data!$G$3:$BA$2935,22,FALSE))</f>
        <v/>
      </c>
      <c r="AD364" s="4" t="str">
        <f>IF($H364=0,"",VLOOKUP($G364,Data!$G$3:$BA$2935,23,FALSE))</f>
        <v/>
      </c>
      <c r="AE364" s="4" t="str">
        <f>IF($H364=0,"",VLOOKUP($G364,Data!$G$3:$BA$2935,24,FALSE))</f>
        <v/>
      </c>
      <c r="AF364" s="4" t="str">
        <f>IF($H364=0,"",VLOOKUP($G364,Data!$G$3:$BA$2935,25,FALSE))</f>
        <v/>
      </c>
      <c r="AG364" s="4" t="str">
        <f>IF($H364=0,"",VLOOKUP($G364,Data!$G$3:$BA$2935,26,FALSE))</f>
        <v/>
      </c>
      <c r="AH364" s="4" t="str">
        <f>IF($H364=0,"",VLOOKUP($G364,Data!$G$3:$BA$2935,27,FALSE))</f>
        <v/>
      </c>
      <c r="AI364" s="4" t="str">
        <f>IF($H364=0,"",VLOOKUP($G364,Data!$G$3:$BA$2935,28,FALSE))</f>
        <v/>
      </c>
      <c r="AJ364" s="4" t="str">
        <f>IF($H364=0,"",VLOOKUP($G364,Data!$G$3:$BA$2935,29,FALSE))</f>
        <v/>
      </c>
      <c r="AK364" s="4" t="str">
        <f>IF($H364=0,"",VLOOKUP($G364,Data!$G$3:$BA$2935,30,FALSE))</f>
        <v/>
      </c>
      <c r="AL364" s="4" t="str">
        <f>IF($H364=0,"",VLOOKUP($G364,Data!$G$3:$BA$2935,31,FALSE))</f>
        <v/>
      </c>
      <c r="AM364" s="4" t="str">
        <f>IF($H364=0,"",VLOOKUP($G364,Data!$G$3:$BA$2935,32,FALSE))</f>
        <v/>
      </c>
      <c r="AN364" s="4" t="str">
        <f>IF($H364=0,"",VLOOKUP($G364,Data!$G$3:$BA$2935,33,FALSE))</f>
        <v/>
      </c>
      <c r="AO364" s="4" t="str">
        <f>IF($H364=0,"",VLOOKUP($G364,Data!$G$3:$BA$2935,34,FALSE))</f>
        <v/>
      </c>
      <c r="AP364" s="4" t="str">
        <f>IF($H364=0,"",VLOOKUP($G364,Data!$G$3:$BA$2935,35,FALSE))</f>
        <v/>
      </c>
      <c r="AQ364" s="4" t="str">
        <f>IF($H364=0,"",VLOOKUP($G364,Data!$G$3:$BA$2935,36,FALSE))</f>
        <v/>
      </c>
      <c r="AR364" s="4" t="str">
        <f>IF($H364=0,"",VLOOKUP($G364,Data!$G$3:$BA$2935,37,FALSE))</f>
        <v/>
      </c>
      <c r="AS364" s="4" t="str">
        <f>IF($H364=0,"",VLOOKUP($G364,Data!$G$3:$BA$2935,38,FALSE))</f>
        <v/>
      </c>
      <c r="AT364" s="4" t="str">
        <f>IF($H364=0,"",VLOOKUP($G364,Data!$G$3:$BA$2935,39,FALSE))</f>
        <v/>
      </c>
    </row>
    <row r="365" spans="1:46" x14ac:dyDescent="0.25">
      <c r="A365" s="4">
        <f>PSSE!A367</f>
        <v>960032</v>
      </c>
      <c r="B365" s="4" t="str">
        <f>PSSE!B367</f>
        <v>SSAN3A_H2</v>
      </c>
      <c r="C365" s="4">
        <f>PSSE!D367</f>
        <v>10.5</v>
      </c>
      <c r="D365" s="4">
        <f>PSSE!E367</f>
        <v>54</v>
      </c>
      <c r="E365" s="4" t="str">
        <f>PSSE!F367</f>
        <v>TD</v>
      </c>
      <c r="F365" s="4">
        <f>PSSE!G367</f>
        <v>1</v>
      </c>
      <c r="G365" s="4" t="str">
        <f t="shared" si="5"/>
        <v>GEN10.554TD1</v>
      </c>
      <c r="H365" s="4">
        <f>COUNTIF(Data!$G$3:$BA$2935,GEN!$G365)</f>
        <v>1</v>
      </c>
      <c r="I365" s="4" t="str">
        <f>IF($H365=0,"",VLOOKUP($G365,Data!$G$3:$BA$2935,2,FALSE))</f>
        <v>'GENSAL'</v>
      </c>
      <c r="J365" s="4">
        <f>PSSE!C367</f>
        <v>1</v>
      </c>
      <c r="K365" s="4">
        <f>IF($H365=0,"",VLOOKUP($G365,Data!$G$3:$BA$2935,4,FALSE))</f>
        <v>6.6</v>
      </c>
      <c r="L365" s="4">
        <f>IF($H365=0,"",VLOOKUP($G365,Data!$G$3:$BA$2935,5,FALSE))</f>
        <v>0.05</v>
      </c>
      <c r="M365" s="4">
        <f>IF($H365=0,"",VLOOKUP($G365,Data!$G$3:$BA$2935,6,FALSE))</f>
        <v>0.155</v>
      </c>
      <c r="N365" s="4">
        <f>IF($H365=0,"",VLOOKUP($G365,Data!$G$3:$BA$2935,7,FALSE))</f>
        <v>2</v>
      </c>
      <c r="O365" s="4">
        <f>IF($H365=0,"",VLOOKUP($G365,Data!$G$3:$BA$2935,8,FALSE))</f>
        <v>0</v>
      </c>
      <c r="P365" s="4">
        <f>IF($H365=0,"",VLOOKUP($G365,Data!$G$3:$BA$2935,9,FALSE))</f>
        <v>1.1299999999999999</v>
      </c>
      <c r="Q365" s="4">
        <f>IF($H365=0,"",VLOOKUP($G365,Data!$G$3:$BA$2935,10,FALSE))</f>
        <v>0.73399999999999999</v>
      </c>
      <c r="R365" s="4">
        <f>IF($H365=0,"",VLOOKUP($G365,Data!$G$3:$BA$2935,11,FALSE))</f>
        <v>0.26</v>
      </c>
      <c r="S365" s="4">
        <f>IF($H365=0,"",VLOOKUP($G365,Data!$G$3:$BA$2935,12,FALSE))</f>
        <v>0.16</v>
      </c>
      <c r="T365" s="4">
        <f>IF($H365=0,"",VLOOKUP($G365,Data!$G$3:$BA$2935,13,FALSE))</f>
        <v>0.104</v>
      </c>
      <c r="U365" s="4">
        <f>IF($H365=0,"",VLOOKUP($G365,Data!$G$3:$BA$2935,14,FALSE))</f>
        <v>0.19400000000000001</v>
      </c>
      <c r="V365" s="4">
        <f>IF($H365=0,"",VLOOKUP($G365,Data!$G$3:$BA$2935,15,FALSE))</f>
        <v>0.68500000000000005</v>
      </c>
      <c r="W365" s="4" t="str">
        <f>IF($H365=0,"",VLOOKUP($G365,Data!$G$3:$BA$2935,16,FALSE))</f>
        <v>/</v>
      </c>
      <c r="X365" s="4" t="str">
        <f>IF($H365=0,"",VLOOKUP($G365,Data!$G$3:$BA$2935,17,FALSE))</f>
        <v>/</v>
      </c>
      <c r="Y365" s="4" t="str">
        <f>IF($H365=0,"",VLOOKUP($G365,Data!$G$3:$BA$2935,18,FALSE))</f>
        <v/>
      </c>
      <c r="Z365" s="4" t="str">
        <f>IF($H365=0,"",VLOOKUP($G365,Data!$G$3:$BA$2935,19,FALSE))</f>
        <v/>
      </c>
      <c r="AA365" s="4" t="str">
        <f>IF($H365=0,"",VLOOKUP($G365,Data!$G$3:$BA$2935,20,FALSE))</f>
        <v/>
      </c>
      <c r="AB365" s="4" t="str">
        <f>IF($H365=0,"",VLOOKUP($G365,Data!$G$3:$BA$2935,21,FALSE))</f>
        <v/>
      </c>
      <c r="AC365" s="4" t="str">
        <f>IF($H365=0,"",VLOOKUP($G365,Data!$G$3:$BA$2935,22,FALSE))</f>
        <v/>
      </c>
      <c r="AD365" s="4" t="str">
        <f>IF($H365=0,"",VLOOKUP($G365,Data!$G$3:$BA$2935,23,FALSE))</f>
        <v/>
      </c>
      <c r="AE365" s="4" t="str">
        <f>IF($H365=0,"",VLOOKUP($G365,Data!$G$3:$BA$2935,24,FALSE))</f>
        <v/>
      </c>
      <c r="AF365" s="4" t="str">
        <f>IF($H365=0,"",VLOOKUP($G365,Data!$G$3:$BA$2935,25,FALSE))</f>
        <v/>
      </c>
      <c r="AG365" s="4" t="str">
        <f>IF($H365=0,"",VLOOKUP($G365,Data!$G$3:$BA$2935,26,FALSE))</f>
        <v/>
      </c>
      <c r="AH365" s="4" t="str">
        <f>IF($H365=0,"",VLOOKUP($G365,Data!$G$3:$BA$2935,27,FALSE))</f>
        <v/>
      </c>
      <c r="AI365" s="4" t="str">
        <f>IF($H365=0,"",VLOOKUP($G365,Data!$G$3:$BA$2935,28,FALSE))</f>
        <v/>
      </c>
      <c r="AJ365" s="4" t="str">
        <f>IF($H365=0,"",VLOOKUP($G365,Data!$G$3:$BA$2935,29,FALSE))</f>
        <v/>
      </c>
      <c r="AK365" s="4" t="str">
        <f>IF($H365=0,"",VLOOKUP($G365,Data!$G$3:$BA$2935,30,FALSE))</f>
        <v/>
      </c>
      <c r="AL365" s="4" t="str">
        <f>IF($H365=0,"",VLOOKUP($G365,Data!$G$3:$BA$2935,31,FALSE))</f>
        <v/>
      </c>
      <c r="AM365" s="4" t="str">
        <f>IF($H365=0,"",VLOOKUP($G365,Data!$G$3:$BA$2935,32,FALSE))</f>
        <v/>
      </c>
      <c r="AN365" s="4" t="str">
        <f>IF($H365=0,"",VLOOKUP($G365,Data!$G$3:$BA$2935,33,FALSE))</f>
        <v/>
      </c>
      <c r="AO365" s="4" t="str">
        <f>IF($H365=0,"",VLOOKUP($G365,Data!$G$3:$BA$2935,34,FALSE))</f>
        <v/>
      </c>
      <c r="AP365" s="4" t="str">
        <f>IF($H365=0,"",VLOOKUP($G365,Data!$G$3:$BA$2935,35,FALSE))</f>
        <v/>
      </c>
      <c r="AQ365" s="4" t="str">
        <f>IF($H365=0,"",VLOOKUP($G365,Data!$G$3:$BA$2935,36,FALSE))</f>
        <v/>
      </c>
      <c r="AR365" s="4" t="str">
        <f>IF($H365=0,"",VLOOKUP($G365,Data!$G$3:$BA$2935,37,FALSE))</f>
        <v/>
      </c>
      <c r="AS365" s="4" t="str">
        <f>IF($H365=0,"",VLOOKUP($G365,Data!$G$3:$BA$2935,38,FALSE))</f>
        <v/>
      </c>
      <c r="AT365" s="4" t="str">
        <f>IF($H365=0,"",VLOOKUP($G365,Data!$G$3:$BA$2935,39,FALSE))</f>
        <v/>
      </c>
    </row>
    <row r="366" spans="1:46" x14ac:dyDescent="0.25">
      <c r="A366" s="4">
        <f>PSSE!A368</f>
        <v>960041</v>
      </c>
      <c r="B366" s="4" t="str">
        <f>PSSE!B368</f>
        <v>ANKHE_H1</v>
      </c>
      <c r="C366" s="4">
        <f>PSSE!D368</f>
        <v>13.8</v>
      </c>
      <c r="D366" s="4">
        <f>PSSE!E368</f>
        <v>80</v>
      </c>
      <c r="E366" s="4" t="str">
        <f>PSSE!F368</f>
        <v>TD</v>
      </c>
      <c r="F366" s="4">
        <f>PSSE!G368</f>
        <v>1</v>
      </c>
      <c r="G366" s="4" t="str">
        <f t="shared" si="5"/>
        <v>GEN13.880TD1</v>
      </c>
      <c r="H366" s="4">
        <f>COUNTIF(Data!$G$3:$BA$2935,GEN!$G366)</f>
        <v>1</v>
      </c>
      <c r="I366" s="4" t="str">
        <f>IF($H366=0,"",VLOOKUP($G366,Data!$G$3:$BA$2935,2,FALSE))</f>
        <v>'GENSAL'</v>
      </c>
      <c r="J366" s="4">
        <f>PSSE!C368</f>
        <v>1</v>
      </c>
      <c r="K366" s="4">
        <f>IF($H366=0,"",VLOOKUP($G366,Data!$G$3:$BA$2935,4,FALSE))</f>
        <v>9.3000000000000007</v>
      </c>
      <c r="L366" s="4">
        <f>IF($H366=0,"",VLOOKUP($G366,Data!$G$3:$BA$2935,5,FALSE))</f>
        <v>9.6000000000000002E-2</v>
      </c>
      <c r="M366" s="4">
        <f>IF($H366=0,"",VLOOKUP($G366,Data!$G$3:$BA$2935,6,FALSE))</f>
        <v>7.4999999999999997E-2</v>
      </c>
      <c r="N366" s="4">
        <f>IF($H366=0,"",VLOOKUP($G366,Data!$G$3:$BA$2935,7,FALSE))</f>
        <v>3.42</v>
      </c>
      <c r="O366" s="4">
        <f>IF($H366=0,"",VLOOKUP($G366,Data!$G$3:$BA$2935,8,FALSE))</f>
        <v>0</v>
      </c>
      <c r="P366" s="4">
        <f>IF($H366=0,"",VLOOKUP($G366,Data!$G$3:$BA$2935,9,FALSE))</f>
        <v>1.1499999999999999</v>
      </c>
      <c r="Q366" s="4">
        <f>IF($H366=0,"",VLOOKUP($G366,Data!$G$3:$BA$2935,10,FALSE))</f>
        <v>0.748</v>
      </c>
      <c r="R366" s="4">
        <f>IF($H366=0,"",VLOOKUP($G366,Data!$G$3:$BA$2935,11,FALSE))</f>
        <v>0.32</v>
      </c>
      <c r="S366" s="4">
        <f>IF($H366=0,"",VLOOKUP($G366,Data!$G$3:$BA$2935,12,FALSE))</f>
        <v>0.22</v>
      </c>
      <c r="T366" s="4">
        <f>IF($H366=0,"",VLOOKUP($G366,Data!$G$3:$BA$2935,13,FALSE))</f>
        <v>0.13</v>
      </c>
      <c r="U366" s="4">
        <f>IF($H366=0,"",VLOOKUP($G366,Data!$G$3:$BA$2935,14,FALSE))</f>
        <v>0.245</v>
      </c>
      <c r="V366" s="4">
        <f>IF($H366=0,"",VLOOKUP($G366,Data!$G$3:$BA$2935,15,FALSE))</f>
        <v>0.77</v>
      </c>
      <c r="W366" s="4" t="str">
        <f>IF($H366=0,"",VLOOKUP($G366,Data!$G$3:$BA$2935,16,FALSE))</f>
        <v>/</v>
      </c>
      <c r="X366" s="4" t="str">
        <f>IF($H366=0,"",VLOOKUP($G366,Data!$G$3:$BA$2935,17,FALSE))</f>
        <v>/</v>
      </c>
      <c r="Y366" s="4" t="str">
        <f>IF($H366=0,"",VLOOKUP($G366,Data!$G$3:$BA$2935,18,FALSE))</f>
        <v/>
      </c>
      <c r="Z366" s="4" t="str">
        <f>IF($H366=0,"",VLOOKUP($G366,Data!$G$3:$BA$2935,19,FALSE))</f>
        <v/>
      </c>
      <c r="AA366" s="4" t="str">
        <f>IF($H366=0,"",VLOOKUP($G366,Data!$G$3:$BA$2935,20,FALSE))</f>
        <v/>
      </c>
      <c r="AB366" s="4" t="str">
        <f>IF($H366=0,"",VLOOKUP($G366,Data!$G$3:$BA$2935,21,FALSE))</f>
        <v/>
      </c>
      <c r="AC366" s="4" t="str">
        <f>IF($H366=0,"",VLOOKUP($G366,Data!$G$3:$BA$2935,22,FALSE))</f>
        <v/>
      </c>
      <c r="AD366" s="4" t="str">
        <f>IF($H366=0,"",VLOOKUP($G366,Data!$G$3:$BA$2935,23,FALSE))</f>
        <v/>
      </c>
      <c r="AE366" s="4" t="str">
        <f>IF($H366=0,"",VLOOKUP($G366,Data!$G$3:$BA$2935,24,FALSE))</f>
        <v/>
      </c>
      <c r="AF366" s="4" t="str">
        <f>IF($H366=0,"",VLOOKUP($G366,Data!$G$3:$BA$2935,25,FALSE))</f>
        <v/>
      </c>
      <c r="AG366" s="4" t="str">
        <f>IF($H366=0,"",VLOOKUP($G366,Data!$G$3:$BA$2935,26,FALSE))</f>
        <v/>
      </c>
      <c r="AH366" s="4" t="str">
        <f>IF($H366=0,"",VLOOKUP($G366,Data!$G$3:$BA$2935,27,FALSE))</f>
        <v/>
      </c>
      <c r="AI366" s="4" t="str">
        <f>IF($H366=0,"",VLOOKUP($G366,Data!$G$3:$BA$2935,28,FALSE))</f>
        <v/>
      </c>
      <c r="AJ366" s="4" t="str">
        <f>IF($H366=0,"",VLOOKUP($G366,Data!$G$3:$BA$2935,29,FALSE))</f>
        <v/>
      </c>
      <c r="AK366" s="4" t="str">
        <f>IF($H366=0,"",VLOOKUP($G366,Data!$G$3:$BA$2935,30,FALSE))</f>
        <v/>
      </c>
      <c r="AL366" s="4" t="str">
        <f>IF($H366=0,"",VLOOKUP($G366,Data!$G$3:$BA$2935,31,FALSE))</f>
        <v/>
      </c>
      <c r="AM366" s="4" t="str">
        <f>IF($H366=0,"",VLOOKUP($G366,Data!$G$3:$BA$2935,32,FALSE))</f>
        <v/>
      </c>
      <c r="AN366" s="4" t="str">
        <f>IF($H366=0,"",VLOOKUP($G366,Data!$G$3:$BA$2935,33,FALSE))</f>
        <v/>
      </c>
      <c r="AO366" s="4" t="str">
        <f>IF($H366=0,"",VLOOKUP($G366,Data!$G$3:$BA$2935,34,FALSE))</f>
        <v/>
      </c>
      <c r="AP366" s="4" t="str">
        <f>IF($H366=0,"",VLOOKUP($G366,Data!$G$3:$BA$2935,35,FALSE))</f>
        <v/>
      </c>
      <c r="AQ366" s="4" t="str">
        <f>IF($H366=0,"",VLOOKUP($G366,Data!$G$3:$BA$2935,36,FALSE))</f>
        <v/>
      </c>
      <c r="AR366" s="4" t="str">
        <f>IF($H366=0,"",VLOOKUP($G366,Data!$G$3:$BA$2935,37,FALSE))</f>
        <v/>
      </c>
      <c r="AS366" s="4" t="str">
        <f>IF($H366=0,"",VLOOKUP($G366,Data!$G$3:$BA$2935,38,FALSE))</f>
        <v/>
      </c>
      <c r="AT366" s="4" t="str">
        <f>IF($H366=0,"",VLOOKUP($G366,Data!$G$3:$BA$2935,39,FALSE))</f>
        <v/>
      </c>
    </row>
    <row r="367" spans="1:46" x14ac:dyDescent="0.25">
      <c r="A367" s="4">
        <f>PSSE!A369</f>
        <v>960042</v>
      </c>
      <c r="B367" s="4" t="str">
        <f>PSSE!B369</f>
        <v>ANKHE_H2</v>
      </c>
      <c r="C367" s="4">
        <f>PSSE!D369</f>
        <v>13.8</v>
      </c>
      <c r="D367" s="4">
        <f>PSSE!E369</f>
        <v>80</v>
      </c>
      <c r="E367" s="4" t="str">
        <f>PSSE!F369</f>
        <v>TD</v>
      </c>
      <c r="F367" s="4">
        <f>PSSE!G369</f>
        <v>1</v>
      </c>
      <c r="G367" s="4" t="str">
        <f t="shared" si="5"/>
        <v>GEN13.880TD1</v>
      </c>
      <c r="H367" s="4">
        <f>COUNTIF(Data!$G$3:$BA$2935,GEN!$G367)</f>
        <v>1</v>
      </c>
      <c r="I367" s="4" t="str">
        <f>IF($H367=0,"",VLOOKUP($G367,Data!$G$3:$BA$2935,2,FALSE))</f>
        <v>'GENSAL'</v>
      </c>
      <c r="J367" s="4">
        <f>PSSE!C369</f>
        <v>1</v>
      </c>
      <c r="K367" s="4">
        <f>IF($H367=0,"",VLOOKUP($G367,Data!$G$3:$BA$2935,4,FALSE))</f>
        <v>9.3000000000000007</v>
      </c>
      <c r="L367" s="4">
        <f>IF($H367=0,"",VLOOKUP($G367,Data!$G$3:$BA$2935,5,FALSE))</f>
        <v>9.6000000000000002E-2</v>
      </c>
      <c r="M367" s="4">
        <f>IF($H367=0,"",VLOOKUP($G367,Data!$G$3:$BA$2935,6,FALSE))</f>
        <v>7.4999999999999997E-2</v>
      </c>
      <c r="N367" s="4">
        <f>IF($H367=0,"",VLOOKUP($G367,Data!$G$3:$BA$2935,7,FALSE))</f>
        <v>3.42</v>
      </c>
      <c r="O367" s="4">
        <f>IF($H367=0,"",VLOOKUP($G367,Data!$G$3:$BA$2935,8,FALSE))</f>
        <v>0</v>
      </c>
      <c r="P367" s="4">
        <f>IF($H367=0,"",VLOOKUP($G367,Data!$G$3:$BA$2935,9,FALSE))</f>
        <v>1.1499999999999999</v>
      </c>
      <c r="Q367" s="4">
        <f>IF($H367=0,"",VLOOKUP($G367,Data!$G$3:$BA$2935,10,FALSE))</f>
        <v>0.748</v>
      </c>
      <c r="R367" s="4">
        <f>IF($H367=0,"",VLOOKUP($G367,Data!$G$3:$BA$2935,11,FALSE))</f>
        <v>0.32</v>
      </c>
      <c r="S367" s="4">
        <f>IF($H367=0,"",VLOOKUP($G367,Data!$G$3:$BA$2935,12,FALSE))</f>
        <v>0.22</v>
      </c>
      <c r="T367" s="4">
        <f>IF($H367=0,"",VLOOKUP($G367,Data!$G$3:$BA$2935,13,FALSE))</f>
        <v>0.13</v>
      </c>
      <c r="U367" s="4">
        <f>IF($H367=0,"",VLOOKUP($G367,Data!$G$3:$BA$2935,14,FALSE))</f>
        <v>0.245</v>
      </c>
      <c r="V367" s="4">
        <f>IF($H367=0,"",VLOOKUP($G367,Data!$G$3:$BA$2935,15,FALSE))</f>
        <v>0.77</v>
      </c>
      <c r="W367" s="4" t="str">
        <f>IF($H367=0,"",VLOOKUP($G367,Data!$G$3:$BA$2935,16,FALSE))</f>
        <v>/</v>
      </c>
      <c r="X367" s="4" t="str">
        <f>IF($H367=0,"",VLOOKUP($G367,Data!$G$3:$BA$2935,17,FALSE))</f>
        <v>/</v>
      </c>
      <c r="Y367" s="4" t="str">
        <f>IF($H367=0,"",VLOOKUP($G367,Data!$G$3:$BA$2935,18,FALSE))</f>
        <v/>
      </c>
      <c r="Z367" s="4" t="str">
        <f>IF($H367=0,"",VLOOKUP($G367,Data!$G$3:$BA$2935,19,FALSE))</f>
        <v/>
      </c>
      <c r="AA367" s="4" t="str">
        <f>IF($H367=0,"",VLOOKUP($G367,Data!$G$3:$BA$2935,20,FALSE))</f>
        <v/>
      </c>
      <c r="AB367" s="4" t="str">
        <f>IF($H367=0,"",VLOOKUP($G367,Data!$G$3:$BA$2935,21,FALSE))</f>
        <v/>
      </c>
      <c r="AC367" s="4" t="str">
        <f>IF($H367=0,"",VLOOKUP($G367,Data!$G$3:$BA$2935,22,FALSE))</f>
        <v/>
      </c>
      <c r="AD367" s="4" t="str">
        <f>IF($H367=0,"",VLOOKUP($G367,Data!$G$3:$BA$2935,23,FALSE))</f>
        <v/>
      </c>
      <c r="AE367" s="4" t="str">
        <f>IF($H367=0,"",VLOOKUP($G367,Data!$G$3:$BA$2935,24,FALSE))</f>
        <v/>
      </c>
      <c r="AF367" s="4" t="str">
        <f>IF($H367=0,"",VLOOKUP($G367,Data!$G$3:$BA$2935,25,FALSE))</f>
        <v/>
      </c>
      <c r="AG367" s="4" t="str">
        <f>IF($H367=0,"",VLOOKUP($G367,Data!$G$3:$BA$2935,26,FALSE))</f>
        <v/>
      </c>
      <c r="AH367" s="4" t="str">
        <f>IF($H367=0,"",VLOOKUP($G367,Data!$G$3:$BA$2935,27,FALSE))</f>
        <v/>
      </c>
      <c r="AI367" s="4" t="str">
        <f>IF($H367=0,"",VLOOKUP($G367,Data!$G$3:$BA$2935,28,FALSE))</f>
        <v/>
      </c>
      <c r="AJ367" s="4" t="str">
        <f>IF($H367=0,"",VLOOKUP($G367,Data!$G$3:$BA$2935,29,FALSE))</f>
        <v/>
      </c>
      <c r="AK367" s="4" t="str">
        <f>IF($H367=0,"",VLOOKUP($G367,Data!$G$3:$BA$2935,30,FALSE))</f>
        <v/>
      </c>
      <c r="AL367" s="4" t="str">
        <f>IF($H367=0,"",VLOOKUP($G367,Data!$G$3:$BA$2935,31,FALSE))</f>
        <v/>
      </c>
      <c r="AM367" s="4" t="str">
        <f>IF($H367=0,"",VLOOKUP($G367,Data!$G$3:$BA$2935,32,FALSE))</f>
        <v/>
      </c>
      <c r="AN367" s="4" t="str">
        <f>IF($H367=0,"",VLOOKUP($G367,Data!$G$3:$BA$2935,33,FALSE))</f>
        <v/>
      </c>
      <c r="AO367" s="4" t="str">
        <f>IF($H367=0,"",VLOOKUP($G367,Data!$G$3:$BA$2935,34,FALSE))</f>
        <v/>
      </c>
      <c r="AP367" s="4" t="str">
        <f>IF($H367=0,"",VLOOKUP($G367,Data!$G$3:$BA$2935,35,FALSE))</f>
        <v/>
      </c>
      <c r="AQ367" s="4" t="str">
        <f>IF($H367=0,"",VLOOKUP($G367,Data!$G$3:$BA$2935,36,FALSE))</f>
        <v/>
      </c>
      <c r="AR367" s="4" t="str">
        <f>IF($H367=0,"",VLOOKUP($G367,Data!$G$3:$BA$2935,37,FALSE))</f>
        <v/>
      </c>
      <c r="AS367" s="4" t="str">
        <f>IF($H367=0,"",VLOOKUP($G367,Data!$G$3:$BA$2935,38,FALSE))</f>
        <v/>
      </c>
      <c r="AT367" s="4" t="str">
        <f>IF($H367=0,"",VLOOKUP($G367,Data!$G$3:$BA$2935,39,FALSE))</f>
        <v/>
      </c>
    </row>
    <row r="368" spans="1:46" x14ac:dyDescent="0.25">
      <c r="A368" s="4">
        <f>PSSE!A370</f>
        <v>960051</v>
      </c>
      <c r="B368" s="4" t="str">
        <f>PSSE!B370</f>
        <v>SESAN4_H1</v>
      </c>
      <c r="C368" s="4">
        <f>PSSE!D370</f>
        <v>11</v>
      </c>
      <c r="D368" s="4">
        <f>PSSE!E370</f>
        <v>120</v>
      </c>
      <c r="E368" s="4" t="str">
        <f>PSSE!F370</f>
        <v>TD</v>
      </c>
      <c r="F368" s="4">
        <f>PSSE!G370</f>
        <v>1</v>
      </c>
      <c r="G368" s="4" t="str">
        <f t="shared" si="5"/>
        <v>GEN11120TD1</v>
      </c>
      <c r="H368" s="4">
        <f>COUNTIF(Data!$G$3:$BA$2935,GEN!$G368)</f>
        <v>1</v>
      </c>
      <c r="I368" s="4" t="str">
        <f>IF($H368=0,"",VLOOKUP($G368,Data!$G$3:$BA$2935,2,FALSE))</f>
        <v>'GENSAL'</v>
      </c>
      <c r="J368" s="4">
        <f>PSSE!C370</f>
        <v>1</v>
      </c>
      <c r="K368" s="4">
        <f>IF($H368=0,"",VLOOKUP($G368,Data!$G$3:$BA$2935,4,FALSE))</f>
        <v>7.2</v>
      </c>
      <c r="L368" s="4">
        <f>IF($H368=0,"",VLOOKUP($G368,Data!$G$3:$BA$2935,5,FALSE))</f>
        <v>0.123</v>
      </c>
      <c r="M368" s="4">
        <f>IF($H368=0,"",VLOOKUP($G368,Data!$G$3:$BA$2935,6,FALSE))</f>
        <v>7.4999999999999997E-2</v>
      </c>
      <c r="N368" s="4">
        <f>IF($H368=0,"",VLOOKUP($G368,Data!$G$3:$BA$2935,7,FALSE))</f>
        <v>4.6769999999999996</v>
      </c>
      <c r="O368" s="4">
        <f>IF($H368=0,"",VLOOKUP($G368,Data!$G$3:$BA$2935,8,FALSE))</f>
        <v>0</v>
      </c>
      <c r="P368" s="4">
        <f>IF($H368=0,"",VLOOKUP($G368,Data!$G$3:$BA$2935,9,FALSE))</f>
        <v>0.87</v>
      </c>
      <c r="Q368" s="4">
        <f>IF($H368=0,"",VLOOKUP($G368,Data!$G$3:$BA$2935,10,FALSE))</f>
        <v>0.57999999999999996</v>
      </c>
      <c r="R368" s="4">
        <f>IF($H368=0,"",VLOOKUP($G368,Data!$G$3:$BA$2935,11,FALSE))</f>
        <v>0.37</v>
      </c>
      <c r="S368" s="4">
        <f>IF($H368=0,"",VLOOKUP($G368,Data!$G$3:$BA$2935,12,FALSE))</f>
        <v>0.22</v>
      </c>
      <c r="T368" s="4">
        <f>IF($H368=0,"",VLOOKUP($G368,Data!$G$3:$BA$2935,13,FALSE))</f>
        <v>0.11600000000000001</v>
      </c>
      <c r="U368" s="4">
        <f>IF($H368=0,"",VLOOKUP($G368,Data!$G$3:$BA$2935,14,FALSE))</f>
        <v>0.17799999999999999</v>
      </c>
      <c r="V368" s="4">
        <f>IF($H368=0,"",VLOOKUP($G368,Data!$G$3:$BA$2935,15,FALSE))</f>
        <v>0.59199999999999997</v>
      </c>
      <c r="W368" s="4" t="str">
        <f>IF($H368=0,"",VLOOKUP($G368,Data!$G$3:$BA$2935,16,FALSE))</f>
        <v>/</v>
      </c>
      <c r="X368" s="4" t="str">
        <f>IF($H368=0,"",VLOOKUP($G368,Data!$G$3:$BA$2935,17,FALSE))</f>
        <v>/</v>
      </c>
      <c r="Y368" s="4" t="str">
        <f>IF($H368=0,"",VLOOKUP($G368,Data!$G$3:$BA$2935,18,FALSE))</f>
        <v/>
      </c>
      <c r="Z368" s="4" t="str">
        <f>IF($H368=0,"",VLOOKUP($G368,Data!$G$3:$BA$2935,19,FALSE))</f>
        <v/>
      </c>
      <c r="AA368" s="4" t="str">
        <f>IF($H368=0,"",VLOOKUP($G368,Data!$G$3:$BA$2935,20,FALSE))</f>
        <v/>
      </c>
      <c r="AB368" s="4" t="str">
        <f>IF($H368=0,"",VLOOKUP($G368,Data!$G$3:$BA$2935,21,FALSE))</f>
        <v/>
      </c>
      <c r="AC368" s="4" t="str">
        <f>IF($H368=0,"",VLOOKUP($G368,Data!$G$3:$BA$2935,22,FALSE))</f>
        <v/>
      </c>
      <c r="AD368" s="4" t="str">
        <f>IF($H368=0,"",VLOOKUP($G368,Data!$G$3:$BA$2935,23,FALSE))</f>
        <v/>
      </c>
      <c r="AE368" s="4" t="str">
        <f>IF($H368=0,"",VLOOKUP($G368,Data!$G$3:$BA$2935,24,FALSE))</f>
        <v/>
      </c>
      <c r="AF368" s="4" t="str">
        <f>IF($H368=0,"",VLOOKUP($G368,Data!$G$3:$BA$2935,25,FALSE))</f>
        <v/>
      </c>
      <c r="AG368" s="4" t="str">
        <f>IF($H368=0,"",VLOOKUP($G368,Data!$G$3:$BA$2935,26,FALSE))</f>
        <v/>
      </c>
      <c r="AH368" s="4" t="str">
        <f>IF($H368=0,"",VLOOKUP($G368,Data!$G$3:$BA$2935,27,FALSE))</f>
        <v/>
      </c>
      <c r="AI368" s="4" t="str">
        <f>IF($H368=0,"",VLOOKUP($G368,Data!$G$3:$BA$2935,28,FALSE))</f>
        <v/>
      </c>
      <c r="AJ368" s="4" t="str">
        <f>IF($H368=0,"",VLOOKUP($G368,Data!$G$3:$BA$2935,29,FALSE))</f>
        <v/>
      </c>
      <c r="AK368" s="4" t="str">
        <f>IF($H368=0,"",VLOOKUP($G368,Data!$G$3:$BA$2935,30,FALSE))</f>
        <v/>
      </c>
      <c r="AL368" s="4" t="str">
        <f>IF($H368=0,"",VLOOKUP($G368,Data!$G$3:$BA$2935,31,FALSE))</f>
        <v/>
      </c>
      <c r="AM368" s="4" t="str">
        <f>IF($H368=0,"",VLOOKUP($G368,Data!$G$3:$BA$2935,32,FALSE))</f>
        <v/>
      </c>
      <c r="AN368" s="4" t="str">
        <f>IF($H368=0,"",VLOOKUP($G368,Data!$G$3:$BA$2935,33,FALSE))</f>
        <v/>
      </c>
      <c r="AO368" s="4" t="str">
        <f>IF($H368=0,"",VLOOKUP($G368,Data!$G$3:$BA$2935,34,FALSE))</f>
        <v/>
      </c>
      <c r="AP368" s="4" t="str">
        <f>IF($H368=0,"",VLOOKUP($G368,Data!$G$3:$BA$2935,35,FALSE))</f>
        <v/>
      </c>
      <c r="AQ368" s="4" t="str">
        <f>IF($H368=0,"",VLOOKUP($G368,Data!$G$3:$BA$2935,36,FALSE))</f>
        <v/>
      </c>
      <c r="AR368" s="4" t="str">
        <f>IF($H368=0,"",VLOOKUP($G368,Data!$G$3:$BA$2935,37,FALSE))</f>
        <v/>
      </c>
      <c r="AS368" s="4" t="str">
        <f>IF($H368=0,"",VLOOKUP($G368,Data!$G$3:$BA$2935,38,FALSE))</f>
        <v/>
      </c>
      <c r="AT368" s="4" t="str">
        <f>IF($H368=0,"",VLOOKUP($G368,Data!$G$3:$BA$2935,39,FALSE))</f>
        <v/>
      </c>
    </row>
    <row r="369" spans="1:46" x14ac:dyDescent="0.25">
      <c r="A369" s="4">
        <f>PSSE!A371</f>
        <v>960052</v>
      </c>
      <c r="B369" s="4" t="str">
        <f>PSSE!B371</f>
        <v>SESAN4_H2</v>
      </c>
      <c r="C369" s="4">
        <f>PSSE!D371</f>
        <v>11</v>
      </c>
      <c r="D369" s="4">
        <f>PSSE!E371</f>
        <v>120</v>
      </c>
      <c r="E369" s="4" t="str">
        <f>PSSE!F371</f>
        <v>TD</v>
      </c>
      <c r="F369" s="4">
        <f>PSSE!G371</f>
        <v>1</v>
      </c>
      <c r="G369" s="4" t="str">
        <f t="shared" si="5"/>
        <v>GEN11120TD1</v>
      </c>
      <c r="H369" s="4">
        <f>COUNTIF(Data!$G$3:$BA$2935,GEN!$G369)</f>
        <v>1</v>
      </c>
      <c r="I369" s="4" t="str">
        <f>IF($H369=0,"",VLOOKUP($G369,Data!$G$3:$BA$2935,2,FALSE))</f>
        <v>'GENSAL'</v>
      </c>
      <c r="J369" s="4">
        <f>PSSE!C371</f>
        <v>1</v>
      </c>
      <c r="K369" s="4">
        <f>IF($H369=0,"",VLOOKUP($G369,Data!$G$3:$BA$2935,4,FALSE))</f>
        <v>7.2</v>
      </c>
      <c r="L369" s="4">
        <f>IF($H369=0,"",VLOOKUP($G369,Data!$G$3:$BA$2935,5,FALSE))</f>
        <v>0.123</v>
      </c>
      <c r="M369" s="4">
        <f>IF($H369=0,"",VLOOKUP($G369,Data!$G$3:$BA$2935,6,FALSE))</f>
        <v>7.4999999999999997E-2</v>
      </c>
      <c r="N369" s="4">
        <f>IF($H369=0,"",VLOOKUP($G369,Data!$G$3:$BA$2935,7,FALSE))</f>
        <v>4.6769999999999996</v>
      </c>
      <c r="O369" s="4">
        <f>IF($H369=0,"",VLOOKUP($G369,Data!$G$3:$BA$2935,8,FALSE))</f>
        <v>0</v>
      </c>
      <c r="P369" s="4">
        <f>IF($H369=0,"",VLOOKUP($G369,Data!$G$3:$BA$2935,9,FALSE))</f>
        <v>0.87</v>
      </c>
      <c r="Q369" s="4">
        <f>IF($H369=0,"",VLOOKUP($G369,Data!$G$3:$BA$2935,10,FALSE))</f>
        <v>0.57999999999999996</v>
      </c>
      <c r="R369" s="4">
        <f>IF($H369=0,"",VLOOKUP($G369,Data!$G$3:$BA$2935,11,FALSE))</f>
        <v>0.37</v>
      </c>
      <c r="S369" s="4">
        <f>IF($H369=0,"",VLOOKUP($G369,Data!$G$3:$BA$2935,12,FALSE))</f>
        <v>0.22</v>
      </c>
      <c r="T369" s="4">
        <f>IF($H369=0,"",VLOOKUP($G369,Data!$G$3:$BA$2935,13,FALSE))</f>
        <v>0.11600000000000001</v>
      </c>
      <c r="U369" s="4">
        <f>IF($H369=0,"",VLOOKUP($G369,Data!$G$3:$BA$2935,14,FALSE))</f>
        <v>0.17799999999999999</v>
      </c>
      <c r="V369" s="4">
        <f>IF($H369=0,"",VLOOKUP($G369,Data!$G$3:$BA$2935,15,FALSE))</f>
        <v>0.59199999999999997</v>
      </c>
      <c r="W369" s="4" t="str">
        <f>IF($H369=0,"",VLOOKUP($G369,Data!$G$3:$BA$2935,16,FALSE))</f>
        <v>/</v>
      </c>
      <c r="X369" s="4" t="str">
        <f>IF($H369=0,"",VLOOKUP($G369,Data!$G$3:$BA$2935,17,FALSE))</f>
        <v>/</v>
      </c>
      <c r="Y369" s="4" t="str">
        <f>IF($H369=0,"",VLOOKUP($G369,Data!$G$3:$BA$2935,18,FALSE))</f>
        <v/>
      </c>
      <c r="Z369" s="4" t="str">
        <f>IF($H369=0,"",VLOOKUP($G369,Data!$G$3:$BA$2935,19,FALSE))</f>
        <v/>
      </c>
      <c r="AA369" s="4" t="str">
        <f>IF($H369=0,"",VLOOKUP($G369,Data!$G$3:$BA$2935,20,FALSE))</f>
        <v/>
      </c>
      <c r="AB369" s="4" t="str">
        <f>IF($H369=0,"",VLOOKUP($G369,Data!$G$3:$BA$2935,21,FALSE))</f>
        <v/>
      </c>
      <c r="AC369" s="4" t="str">
        <f>IF($H369=0,"",VLOOKUP($G369,Data!$G$3:$BA$2935,22,FALSE))</f>
        <v/>
      </c>
      <c r="AD369" s="4" t="str">
        <f>IF($H369=0,"",VLOOKUP($G369,Data!$G$3:$BA$2935,23,FALSE))</f>
        <v/>
      </c>
      <c r="AE369" s="4" t="str">
        <f>IF($H369=0,"",VLOOKUP($G369,Data!$G$3:$BA$2935,24,FALSE))</f>
        <v/>
      </c>
      <c r="AF369" s="4" t="str">
        <f>IF($H369=0,"",VLOOKUP($G369,Data!$G$3:$BA$2935,25,FALSE))</f>
        <v/>
      </c>
      <c r="AG369" s="4" t="str">
        <f>IF($H369=0,"",VLOOKUP($G369,Data!$G$3:$BA$2935,26,FALSE))</f>
        <v/>
      </c>
      <c r="AH369" s="4" t="str">
        <f>IF($H369=0,"",VLOOKUP($G369,Data!$G$3:$BA$2935,27,FALSE))</f>
        <v/>
      </c>
      <c r="AI369" s="4" t="str">
        <f>IF($H369=0,"",VLOOKUP($G369,Data!$G$3:$BA$2935,28,FALSE))</f>
        <v/>
      </c>
      <c r="AJ369" s="4" t="str">
        <f>IF($H369=0,"",VLOOKUP($G369,Data!$G$3:$BA$2935,29,FALSE))</f>
        <v/>
      </c>
      <c r="AK369" s="4" t="str">
        <f>IF($H369=0,"",VLOOKUP($G369,Data!$G$3:$BA$2935,30,FALSE))</f>
        <v/>
      </c>
      <c r="AL369" s="4" t="str">
        <f>IF($H369=0,"",VLOOKUP($G369,Data!$G$3:$BA$2935,31,FALSE))</f>
        <v/>
      </c>
      <c r="AM369" s="4" t="str">
        <f>IF($H369=0,"",VLOOKUP($G369,Data!$G$3:$BA$2935,32,FALSE))</f>
        <v/>
      </c>
      <c r="AN369" s="4" t="str">
        <f>IF($H369=0,"",VLOOKUP($G369,Data!$G$3:$BA$2935,33,FALSE))</f>
        <v/>
      </c>
      <c r="AO369" s="4" t="str">
        <f>IF($H369=0,"",VLOOKUP($G369,Data!$G$3:$BA$2935,34,FALSE))</f>
        <v/>
      </c>
      <c r="AP369" s="4" t="str">
        <f>IF($H369=0,"",VLOOKUP($G369,Data!$G$3:$BA$2935,35,FALSE))</f>
        <v/>
      </c>
      <c r="AQ369" s="4" t="str">
        <f>IF($H369=0,"",VLOOKUP($G369,Data!$G$3:$BA$2935,36,FALSE))</f>
        <v/>
      </c>
      <c r="AR369" s="4" t="str">
        <f>IF($H369=0,"",VLOOKUP($G369,Data!$G$3:$BA$2935,37,FALSE))</f>
        <v/>
      </c>
      <c r="AS369" s="4" t="str">
        <f>IF($H369=0,"",VLOOKUP($G369,Data!$G$3:$BA$2935,38,FALSE))</f>
        <v/>
      </c>
      <c r="AT369" s="4" t="str">
        <f>IF($H369=0,"",VLOOKUP($G369,Data!$G$3:$BA$2935,39,FALSE))</f>
        <v/>
      </c>
    </row>
    <row r="370" spans="1:46" x14ac:dyDescent="0.25">
      <c r="A370" s="4">
        <f>PSSE!A372</f>
        <v>960053</v>
      </c>
      <c r="B370" s="4" t="str">
        <f>PSSE!B372</f>
        <v>SESAN4_H3</v>
      </c>
      <c r="C370" s="4">
        <f>PSSE!D372</f>
        <v>11</v>
      </c>
      <c r="D370" s="4">
        <f>PSSE!E372</f>
        <v>120</v>
      </c>
      <c r="E370" s="4" t="str">
        <f>PSSE!F372</f>
        <v>TD</v>
      </c>
      <c r="F370" s="4">
        <f>PSSE!G372</f>
        <v>1</v>
      </c>
      <c r="G370" s="4" t="str">
        <f t="shared" si="5"/>
        <v>GEN11120TD1</v>
      </c>
      <c r="H370" s="4">
        <f>COUNTIF(Data!$G$3:$BA$2935,GEN!$G370)</f>
        <v>1</v>
      </c>
      <c r="I370" s="4" t="str">
        <f>IF($H370=0,"",VLOOKUP($G370,Data!$G$3:$BA$2935,2,FALSE))</f>
        <v>'GENSAL'</v>
      </c>
      <c r="J370" s="4">
        <f>PSSE!C372</f>
        <v>1</v>
      </c>
      <c r="K370" s="4">
        <f>IF($H370=0,"",VLOOKUP($G370,Data!$G$3:$BA$2935,4,FALSE))</f>
        <v>7.2</v>
      </c>
      <c r="L370" s="4">
        <f>IF($H370=0,"",VLOOKUP($G370,Data!$G$3:$BA$2935,5,FALSE))</f>
        <v>0.123</v>
      </c>
      <c r="M370" s="4">
        <f>IF($H370=0,"",VLOOKUP($G370,Data!$G$3:$BA$2935,6,FALSE))</f>
        <v>7.4999999999999997E-2</v>
      </c>
      <c r="N370" s="4">
        <f>IF($H370=0,"",VLOOKUP($G370,Data!$G$3:$BA$2935,7,FALSE))</f>
        <v>4.6769999999999996</v>
      </c>
      <c r="O370" s="4">
        <f>IF($H370=0,"",VLOOKUP($G370,Data!$G$3:$BA$2935,8,FALSE))</f>
        <v>0</v>
      </c>
      <c r="P370" s="4">
        <f>IF($H370=0,"",VLOOKUP($G370,Data!$G$3:$BA$2935,9,FALSE))</f>
        <v>0.87</v>
      </c>
      <c r="Q370" s="4">
        <f>IF($H370=0,"",VLOOKUP($G370,Data!$G$3:$BA$2935,10,FALSE))</f>
        <v>0.57999999999999996</v>
      </c>
      <c r="R370" s="4">
        <f>IF($H370=0,"",VLOOKUP($G370,Data!$G$3:$BA$2935,11,FALSE))</f>
        <v>0.37</v>
      </c>
      <c r="S370" s="4">
        <f>IF($H370=0,"",VLOOKUP($G370,Data!$G$3:$BA$2935,12,FALSE))</f>
        <v>0.22</v>
      </c>
      <c r="T370" s="4">
        <f>IF($H370=0,"",VLOOKUP($G370,Data!$G$3:$BA$2935,13,FALSE))</f>
        <v>0.11600000000000001</v>
      </c>
      <c r="U370" s="4">
        <f>IF($H370=0,"",VLOOKUP($G370,Data!$G$3:$BA$2935,14,FALSE))</f>
        <v>0.17799999999999999</v>
      </c>
      <c r="V370" s="4">
        <f>IF($H370=0,"",VLOOKUP($G370,Data!$G$3:$BA$2935,15,FALSE))</f>
        <v>0.59199999999999997</v>
      </c>
      <c r="W370" s="4" t="str">
        <f>IF($H370=0,"",VLOOKUP($G370,Data!$G$3:$BA$2935,16,FALSE))</f>
        <v>/</v>
      </c>
      <c r="X370" s="4" t="str">
        <f>IF($H370=0,"",VLOOKUP($G370,Data!$G$3:$BA$2935,17,FALSE))</f>
        <v>/</v>
      </c>
      <c r="Y370" s="4" t="str">
        <f>IF($H370=0,"",VLOOKUP($G370,Data!$G$3:$BA$2935,18,FALSE))</f>
        <v/>
      </c>
      <c r="Z370" s="4" t="str">
        <f>IF($H370=0,"",VLOOKUP($G370,Data!$G$3:$BA$2935,19,FALSE))</f>
        <v/>
      </c>
      <c r="AA370" s="4" t="str">
        <f>IF($H370=0,"",VLOOKUP($G370,Data!$G$3:$BA$2935,20,FALSE))</f>
        <v/>
      </c>
      <c r="AB370" s="4" t="str">
        <f>IF($H370=0,"",VLOOKUP($G370,Data!$G$3:$BA$2935,21,FALSE))</f>
        <v/>
      </c>
      <c r="AC370" s="4" t="str">
        <f>IF($H370=0,"",VLOOKUP($G370,Data!$G$3:$BA$2935,22,FALSE))</f>
        <v/>
      </c>
      <c r="AD370" s="4" t="str">
        <f>IF($H370=0,"",VLOOKUP($G370,Data!$G$3:$BA$2935,23,FALSE))</f>
        <v/>
      </c>
      <c r="AE370" s="4" t="str">
        <f>IF($H370=0,"",VLOOKUP($G370,Data!$G$3:$BA$2935,24,FALSE))</f>
        <v/>
      </c>
      <c r="AF370" s="4" t="str">
        <f>IF($H370=0,"",VLOOKUP($G370,Data!$G$3:$BA$2935,25,FALSE))</f>
        <v/>
      </c>
      <c r="AG370" s="4" t="str">
        <f>IF($H370=0,"",VLOOKUP($G370,Data!$G$3:$BA$2935,26,FALSE))</f>
        <v/>
      </c>
      <c r="AH370" s="4" t="str">
        <f>IF($H370=0,"",VLOOKUP($G370,Data!$G$3:$BA$2935,27,FALSE))</f>
        <v/>
      </c>
      <c r="AI370" s="4" t="str">
        <f>IF($H370=0,"",VLOOKUP($G370,Data!$G$3:$BA$2935,28,FALSE))</f>
        <v/>
      </c>
      <c r="AJ370" s="4" t="str">
        <f>IF($H370=0,"",VLOOKUP($G370,Data!$G$3:$BA$2935,29,FALSE))</f>
        <v/>
      </c>
      <c r="AK370" s="4" t="str">
        <f>IF($H370=0,"",VLOOKUP($G370,Data!$G$3:$BA$2935,30,FALSE))</f>
        <v/>
      </c>
      <c r="AL370" s="4" t="str">
        <f>IF($H370=0,"",VLOOKUP($G370,Data!$G$3:$BA$2935,31,FALSE))</f>
        <v/>
      </c>
      <c r="AM370" s="4" t="str">
        <f>IF($H370=0,"",VLOOKUP($G370,Data!$G$3:$BA$2935,32,FALSE))</f>
        <v/>
      </c>
      <c r="AN370" s="4" t="str">
        <f>IF($H370=0,"",VLOOKUP($G370,Data!$G$3:$BA$2935,33,FALSE))</f>
        <v/>
      </c>
      <c r="AO370" s="4" t="str">
        <f>IF($H370=0,"",VLOOKUP($G370,Data!$G$3:$BA$2935,34,FALSE))</f>
        <v/>
      </c>
      <c r="AP370" s="4" t="str">
        <f>IF($H370=0,"",VLOOKUP($G370,Data!$G$3:$BA$2935,35,FALSE))</f>
        <v/>
      </c>
      <c r="AQ370" s="4" t="str">
        <f>IF($H370=0,"",VLOOKUP($G370,Data!$G$3:$BA$2935,36,FALSE))</f>
        <v/>
      </c>
      <c r="AR370" s="4" t="str">
        <f>IF($H370=0,"",VLOOKUP($G370,Data!$G$3:$BA$2935,37,FALSE))</f>
        <v/>
      </c>
      <c r="AS370" s="4" t="str">
        <f>IF($H370=0,"",VLOOKUP($G370,Data!$G$3:$BA$2935,38,FALSE))</f>
        <v/>
      </c>
      <c r="AT370" s="4" t="str">
        <f>IF($H370=0,"",VLOOKUP($G370,Data!$G$3:$BA$2935,39,FALSE))</f>
        <v/>
      </c>
    </row>
    <row r="371" spans="1:46" x14ac:dyDescent="0.25">
      <c r="A371" s="4">
        <f>PSSE!A373</f>
        <v>960061</v>
      </c>
      <c r="B371" s="4" t="str">
        <f>PSSE!B373</f>
        <v>SESAN4A_H1</v>
      </c>
      <c r="C371" s="4">
        <f>PSSE!D373</f>
        <v>13.8</v>
      </c>
      <c r="D371" s="4">
        <f>PSSE!E373</f>
        <v>75</v>
      </c>
      <c r="E371" s="4" t="str">
        <f>PSSE!F373</f>
        <v>TD</v>
      </c>
      <c r="F371" s="4">
        <f>PSSE!G373</f>
        <v>1</v>
      </c>
      <c r="G371" s="4" t="str">
        <f t="shared" si="5"/>
        <v>GEN13.875TD1</v>
      </c>
      <c r="H371" s="4">
        <f>COUNTIF(Data!$G$3:$BA$2935,GEN!$G371)</f>
        <v>1</v>
      </c>
      <c r="I371" s="4" t="str">
        <f>IF($H371=0,"",VLOOKUP($G371,Data!$G$3:$BA$2935,2,FALSE))</f>
        <v>'GENSAL'</v>
      </c>
      <c r="J371" s="4">
        <f>PSSE!C373</f>
        <v>1</v>
      </c>
      <c r="K371" s="4">
        <f>IF($H371=0,"",VLOOKUP($G371,Data!$G$3:$BA$2935,4,FALSE))</f>
        <v>7.2</v>
      </c>
      <c r="L371" s="4">
        <f>IF($H371=0,"",VLOOKUP($G371,Data!$G$3:$BA$2935,5,FALSE))</f>
        <v>0.123</v>
      </c>
      <c r="M371" s="4">
        <f>IF($H371=0,"",VLOOKUP($G371,Data!$G$3:$BA$2935,6,FALSE))</f>
        <v>7.4999999999999997E-2</v>
      </c>
      <c r="N371" s="4">
        <f>IF($H371=0,"",VLOOKUP($G371,Data!$G$3:$BA$2935,7,FALSE))</f>
        <v>4.6769999999999996</v>
      </c>
      <c r="O371" s="4">
        <f>IF($H371=0,"",VLOOKUP($G371,Data!$G$3:$BA$2935,8,FALSE))</f>
        <v>0</v>
      </c>
      <c r="P371" s="4">
        <f>IF($H371=0,"",VLOOKUP($G371,Data!$G$3:$BA$2935,9,FALSE))</f>
        <v>0.87</v>
      </c>
      <c r="Q371" s="4">
        <f>IF($H371=0,"",VLOOKUP($G371,Data!$G$3:$BA$2935,10,FALSE))</f>
        <v>0.57999999999999996</v>
      </c>
      <c r="R371" s="4">
        <f>IF($H371=0,"",VLOOKUP($G371,Data!$G$3:$BA$2935,11,FALSE))</f>
        <v>0.27</v>
      </c>
      <c r="S371" s="4">
        <f>IF($H371=0,"",VLOOKUP($G371,Data!$G$3:$BA$2935,12,FALSE))</f>
        <v>0.22</v>
      </c>
      <c r="T371" s="4">
        <f>IF($H371=0,"",VLOOKUP($G371,Data!$G$3:$BA$2935,13,FALSE))</f>
        <v>0.11600000000000001</v>
      </c>
      <c r="U371" s="4">
        <f>IF($H371=0,"",VLOOKUP($G371,Data!$G$3:$BA$2935,14,FALSE))</f>
        <v>0.17799999999999999</v>
      </c>
      <c r="V371" s="4">
        <f>IF($H371=0,"",VLOOKUP($G371,Data!$G$3:$BA$2935,15,FALSE))</f>
        <v>0.59199999999999997</v>
      </c>
      <c r="W371" s="4" t="str">
        <f>IF($H371=0,"",VLOOKUP($G371,Data!$G$3:$BA$2935,16,FALSE))</f>
        <v>/</v>
      </c>
      <c r="X371" s="4" t="str">
        <f>IF($H371=0,"",VLOOKUP($G371,Data!$G$3:$BA$2935,17,FALSE))</f>
        <v>/</v>
      </c>
      <c r="Y371" s="4" t="str">
        <f>IF($H371=0,"",VLOOKUP($G371,Data!$G$3:$BA$2935,18,FALSE))</f>
        <v/>
      </c>
      <c r="Z371" s="4" t="str">
        <f>IF($H371=0,"",VLOOKUP($G371,Data!$G$3:$BA$2935,19,FALSE))</f>
        <v/>
      </c>
      <c r="AA371" s="4" t="str">
        <f>IF($H371=0,"",VLOOKUP($G371,Data!$G$3:$BA$2935,20,FALSE))</f>
        <v/>
      </c>
      <c r="AB371" s="4" t="str">
        <f>IF($H371=0,"",VLOOKUP($G371,Data!$G$3:$BA$2935,21,FALSE))</f>
        <v/>
      </c>
      <c r="AC371" s="4" t="str">
        <f>IF($H371=0,"",VLOOKUP($G371,Data!$G$3:$BA$2935,22,FALSE))</f>
        <v/>
      </c>
      <c r="AD371" s="4" t="str">
        <f>IF($H371=0,"",VLOOKUP($G371,Data!$G$3:$BA$2935,23,FALSE))</f>
        <v/>
      </c>
      <c r="AE371" s="4" t="str">
        <f>IF($H371=0,"",VLOOKUP($G371,Data!$G$3:$BA$2935,24,FALSE))</f>
        <v/>
      </c>
      <c r="AF371" s="4" t="str">
        <f>IF($H371=0,"",VLOOKUP($G371,Data!$G$3:$BA$2935,25,FALSE))</f>
        <v/>
      </c>
      <c r="AG371" s="4" t="str">
        <f>IF($H371=0,"",VLOOKUP($G371,Data!$G$3:$BA$2935,26,FALSE))</f>
        <v/>
      </c>
      <c r="AH371" s="4" t="str">
        <f>IF($H371=0,"",VLOOKUP($G371,Data!$G$3:$BA$2935,27,FALSE))</f>
        <v/>
      </c>
      <c r="AI371" s="4" t="str">
        <f>IF($H371=0,"",VLOOKUP($G371,Data!$G$3:$BA$2935,28,FALSE))</f>
        <v/>
      </c>
      <c r="AJ371" s="4" t="str">
        <f>IF($H371=0,"",VLOOKUP($G371,Data!$G$3:$BA$2935,29,FALSE))</f>
        <v/>
      </c>
      <c r="AK371" s="4" t="str">
        <f>IF($H371=0,"",VLOOKUP($G371,Data!$G$3:$BA$2935,30,FALSE))</f>
        <v/>
      </c>
      <c r="AL371" s="4" t="str">
        <f>IF($H371=0,"",VLOOKUP($G371,Data!$G$3:$BA$2935,31,FALSE))</f>
        <v/>
      </c>
      <c r="AM371" s="4" t="str">
        <f>IF($H371=0,"",VLOOKUP($G371,Data!$G$3:$BA$2935,32,FALSE))</f>
        <v/>
      </c>
      <c r="AN371" s="4" t="str">
        <f>IF($H371=0,"",VLOOKUP($G371,Data!$G$3:$BA$2935,33,FALSE))</f>
        <v/>
      </c>
      <c r="AO371" s="4" t="str">
        <f>IF($H371=0,"",VLOOKUP($G371,Data!$G$3:$BA$2935,34,FALSE))</f>
        <v/>
      </c>
      <c r="AP371" s="4" t="str">
        <f>IF($H371=0,"",VLOOKUP($G371,Data!$G$3:$BA$2935,35,FALSE))</f>
        <v/>
      </c>
      <c r="AQ371" s="4" t="str">
        <f>IF($H371=0,"",VLOOKUP($G371,Data!$G$3:$BA$2935,36,FALSE))</f>
        <v/>
      </c>
      <c r="AR371" s="4" t="str">
        <f>IF($H371=0,"",VLOOKUP($G371,Data!$G$3:$BA$2935,37,FALSE))</f>
        <v/>
      </c>
      <c r="AS371" s="4" t="str">
        <f>IF($H371=0,"",VLOOKUP($G371,Data!$G$3:$BA$2935,38,FALSE))</f>
        <v/>
      </c>
      <c r="AT371" s="4" t="str">
        <f>IF($H371=0,"",VLOOKUP($G371,Data!$G$3:$BA$2935,39,FALSE))</f>
        <v/>
      </c>
    </row>
    <row r="372" spans="1:46" x14ac:dyDescent="0.25">
      <c r="A372" s="4">
        <f>PSSE!A374</f>
        <v>960071</v>
      </c>
      <c r="B372" s="4" t="str">
        <f>PSSE!B374</f>
        <v>SEKAMAN1_H1</v>
      </c>
      <c r="C372" s="4">
        <f>PSSE!D374</f>
        <v>13.8</v>
      </c>
      <c r="D372" s="4">
        <f>PSSE!E374</f>
        <v>130</v>
      </c>
      <c r="E372" s="4" t="str">
        <f>PSSE!F374</f>
        <v>TD</v>
      </c>
      <c r="F372" s="4">
        <f>PSSE!G374</f>
        <v>1</v>
      </c>
      <c r="G372" s="4" t="str">
        <f t="shared" si="5"/>
        <v>GEN13.8130TD1</v>
      </c>
      <c r="H372" s="4">
        <f>COUNTIF(Data!$G$3:$BA$2935,GEN!$G372)</f>
        <v>1</v>
      </c>
      <c r="I372" s="4" t="str">
        <f>IF($H372=0,"",VLOOKUP($G372,Data!$G$3:$BA$2935,2,FALSE))</f>
        <v>'GENSAL'</v>
      </c>
      <c r="J372" s="4">
        <f>PSSE!C374</f>
        <v>1</v>
      </c>
      <c r="K372" s="4">
        <f>IF($H372=0,"",VLOOKUP($G372,Data!$G$3:$BA$2935,4,FALSE))</f>
        <v>9.99</v>
      </c>
      <c r="L372" s="4">
        <f>IF($H372=0,"",VLOOKUP($G372,Data!$G$3:$BA$2935,5,FALSE))</f>
        <v>0.1</v>
      </c>
      <c r="M372" s="4">
        <f>IF($H372=0,"",VLOOKUP($G372,Data!$G$3:$BA$2935,6,FALSE))</f>
        <v>0.12</v>
      </c>
      <c r="N372" s="4">
        <f>IF($H372=0,"",VLOOKUP($G372,Data!$G$3:$BA$2935,7,FALSE))</f>
        <v>3.63</v>
      </c>
      <c r="O372" s="4">
        <f>IF($H372=0,"",VLOOKUP($G372,Data!$G$3:$BA$2935,8,FALSE))</f>
        <v>0.5</v>
      </c>
      <c r="P372" s="4">
        <f>IF($H372=0,"",VLOOKUP($G372,Data!$G$3:$BA$2935,9,FALSE))</f>
        <v>1.07</v>
      </c>
      <c r="Q372" s="4">
        <f>IF($H372=0,"",VLOOKUP($G372,Data!$G$3:$BA$2935,10,FALSE))</f>
        <v>0.74</v>
      </c>
      <c r="R372" s="4">
        <f>IF($H372=0,"",VLOOKUP($G372,Data!$G$3:$BA$2935,11,FALSE))</f>
        <v>0.24</v>
      </c>
      <c r="S372" s="4">
        <f>IF($H372=0,"",VLOOKUP($G372,Data!$G$3:$BA$2935,12,FALSE))</f>
        <v>0.17</v>
      </c>
      <c r="T372" s="4">
        <f>IF($H372=0,"",VLOOKUP($G372,Data!$G$3:$BA$2935,13,FALSE))</f>
        <v>0.15</v>
      </c>
      <c r="U372" s="4">
        <f>IF($H372=0,"",VLOOKUP($G372,Data!$G$3:$BA$2935,14,FALSE))</f>
        <v>0.1</v>
      </c>
      <c r="V372" s="4">
        <f>IF($H372=0,"",VLOOKUP($G372,Data!$G$3:$BA$2935,15,FALSE))</f>
        <v>0.25</v>
      </c>
      <c r="W372" s="4" t="str">
        <f>IF($H372=0,"",VLOOKUP($G372,Data!$G$3:$BA$2935,16,FALSE))</f>
        <v>/</v>
      </c>
      <c r="X372" s="4" t="str">
        <f>IF($H372=0,"",VLOOKUP($G372,Data!$G$3:$BA$2935,17,FALSE))</f>
        <v>/</v>
      </c>
      <c r="Y372" s="4" t="str">
        <f>IF($H372=0,"",VLOOKUP($G372,Data!$G$3:$BA$2935,18,FALSE))</f>
        <v/>
      </c>
      <c r="Z372" s="4" t="str">
        <f>IF($H372=0,"",VLOOKUP($G372,Data!$G$3:$BA$2935,19,FALSE))</f>
        <v/>
      </c>
      <c r="AA372" s="4" t="str">
        <f>IF($H372=0,"",VLOOKUP($G372,Data!$G$3:$BA$2935,20,FALSE))</f>
        <v/>
      </c>
      <c r="AB372" s="4" t="str">
        <f>IF($H372=0,"",VLOOKUP($G372,Data!$G$3:$BA$2935,21,FALSE))</f>
        <v/>
      </c>
      <c r="AC372" s="4" t="str">
        <f>IF($H372=0,"",VLOOKUP($G372,Data!$G$3:$BA$2935,22,FALSE))</f>
        <v/>
      </c>
      <c r="AD372" s="4" t="str">
        <f>IF($H372=0,"",VLOOKUP($G372,Data!$G$3:$BA$2935,23,FALSE))</f>
        <v/>
      </c>
      <c r="AE372" s="4" t="str">
        <f>IF($H372=0,"",VLOOKUP($G372,Data!$G$3:$BA$2935,24,FALSE))</f>
        <v/>
      </c>
      <c r="AF372" s="4" t="str">
        <f>IF($H372=0,"",VLOOKUP($G372,Data!$G$3:$BA$2935,25,FALSE))</f>
        <v/>
      </c>
      <c r="AG372" s="4" t="str">
        <f>IF($H372=0,"",VLOOKUP($G372,Data!$G$3:$BA$2935,26,FALSE))</f>
        <v/>
      </c>
      <c r="AH372" s="4" t="str">
        <f>IF($H372=0,"",VLOOKUP($G372,Data!$G$3:$BA$2935,27,FALSE))</f>
        <v/>
      </c>
      <c r="AI372" s="4" t="str">
        <f>IF($H372=0,"",VLOOKUP($G372,Data!$G$3:$BA$2935,28,FALSE))</f>
        <v/>
      </c>
      <c r="AJ372" s="4" t="str">
        <f>IF($H372=0,"",VLOOKUP($G372,Data!$G$3:$BA$2935,29,FALSE))</f>
        <v/>
      </c>
      <c r="AK372" s="4" t="str">
        <f>IF($H372=0,"",VLOOKUP($G372,Data!$G$3:$BA$2935,30,FALSE))</f>
        <v/>
      </c>
      <c r="AL372" s="4" t="str">
        <f>IF($H372=0,"",VLOOKUP($G372,Data!$G$3:$BA$2935,31,FALSE))</f>
        <v/>
      </c>
      <c r="AM372" s="4" t="str">
        <f>IF($H372=0,"",VLOOKUP($G372,Data!$G$3:$BA$2935,32,FALSE))</f>
        <v/>
      </c>
      <c r="AN372" s="4" t="str">
        <f>IF($H372=0,"",VLOOKUP($G372,Data!$G$3:$BA$2935,33,FALSE))</f>
        <v/>
      </c>
      <c r="AO372" s="4" t="str">
        <f>IF($H372=0,"",VLOOKUP($G372,Data!$G$3:$BA$2935,34,FALSE))</f>
        <v/>
      </c>
      <c r="AP372" s="4" t="str">
        <f>IF($H372=0,"",VLOOKUP($G372,Data!$G$3:$BA$2935,35,FALSE))</f>
        <v/>
      </c>
      <c r="AQ372" s="4" t="str">
        <f>IF($H372=0,"",VLOOKUP($G372,Data!$G$3:$BA$2935,36,FALSE))</f>
        <v/>
      </c>
      <c r="AR372" s="4" t="str">
        <f>IF($H372=0,"",VLOOKUP($G372,Data!$G$3:$BA$2935,37,FALSE))</f>
        <v/>
      </c>
      <c r="AS372" s="4" t="str">
        <f>IF($H372=0,"",VLOOKUP($G372,Data!$G$3:$BA$2935,38,FALSE))</f>
        <v/>
      </c>
      <c r="AT372" s="4" t="str">
        <f>IF($H372=0,"",VLOOKUP($G372,Data!$G$3:$BA$2935,39,FALSE))</f>
        <v/>
      </c>
    </row>
    <row r="373" spans="1:46" x14ac:dyDescent="0.25">
      <c r="A373" s="4">
        <f>PSSE!A375</f>
        <v>960072</v>
      </c>
      <c r="B373" s="4" t="str">
        <f>PSSE!B375</f>
        <v>SEKAMAN1_H2</v>
      </c>
      <c r="C373" s="4">
        <f>PSSE!D375</f>
        <v>13.8</v>
      </c>
      <c r="D373" s="4">
        <f>PSSE!E375</f>
        <v>130</v>
      </c>
      <c r="E373" s="4" t="str">
        <f>PSSE!F375</f>
        <v>TD</v>
      </c>
      <c r="F373" s="4">
        <f>PSSE!G375</f>
        <v>1</v>
      </c>
      <c r="G373" s="4" t="str">
        <f t="shared" si="5"/>
        <v>GEN13.8130TD1</v>
      </c>
      <c r="H373" s="4">
        <f>COUNTIF(Data!$G$3:$BA$2935,GEN!$G373)</f>
        <v>1</v>
      </c>
      <c r="I373" s="4" t="str">
        <f>IF($H373=0,"",VLOOKUP($G373,Data!$G$3:$BA$2935,2,FALSE))</f>
        <v>'GENSAL'</v>
      </c>
      <c r="J373" s="4">
        <f>PSSE!C375</f>
        <v>1</v>
      </c>
      <c r="K373" s="4">
        <f>IF($H373=0,"",VLOOKUP($G373,Data!$G$3:$BA$2935,4,FALSE))</f>
        <v>9.99</v>
      </c>
      <c r="L373" s="4">
        <f>IF($H373=0,"",VLOOKUP($G373,Data!$G$3:$BA$2935,5,FALSE))</f>
        <v>0.1</v>
      </c>
      <c r="M373" s="4">
        <f>IF($H373=0,"",VLOOKUP($G373,Data!$G$3:$BA$2935,6,FALSE))</f>
        <v>0.12</v>
      </c>
      <c r="N373" s="4">
        <f>IF($H373=0,"",VLOOKUP($G373,Data!$G$3:$BA$2935,7,FALSE))</f>
        <v>3.63</v>
      </c>
      <c r="O373" s="4">
        <f>IF($H373=0,"",VLOOKUP($G373,Data!$G$3:$BA$2935,8,FALSE))</f>
        <v>0.5</v>
      </c>
      <c r="P373" s="4">
        <f>IF($H373=0,"",VLOOKUP($G373,Data!$G$3:$BA$2935,9,FALSE))</f>
        <v>1.07</v>
      </c>
      <c r="Q373" s="4">
        <f>IF($H373=0,"",VLOOKUP($G373,Data!$G$3:$BA$2935,10,FALSE))</f>
        <v>0.74</v>
      </c>
      <c r="R373" s="4">
        <f>IF($H373=0,"",VLOOKUP($G373,Data!$G$3:$BA$2935,11,FALSE))</f>
        <v>0.24</v>
      </c>
      <c r="S373" s="4">
        <f>IF($H373=0,"",VLOOKUP($G373,Data!$G$3:$BA$2935,12,FALSE))</f>
        <v>0.17</v>
      </c>
      <c r="T373" s="4">
        <f>IF($H373=0,"",VLOOKUP($G373,Data!$G$3:$BA$2935,13,FALSE))</f>
        <v>0.15</v>
      </c>
      <c r="U373" s="4">
        <f>IF($H373=0,"",VLOOKUP($G373,Data!$G$3:$BA$2935,14,FALSE))</f>
        <v>0.1</v>
      </c>
      <c r="V373" s="4">
        <f>IF($H373=0,"",VLOOKUP($G373,Data!$G$3:$BA$2935,15,FALSE))</f>
        <v>0.25</v>
      </c>
      <c r="W373" s="4" t="str">
        <f>IF($H373=0,"",VLOOKUP($G373,Data!$G$3:$BA$2935,16,FALSE))</f>
        <v>/</v>
      </c>
      <c r="X373" s="4" t="str">
        <f>IF($H373=0,"",VLOOKUP($G373,Data!$G$3:$BA$2935,17,FALSE))</f>
        <v>/</v>
      </c>
      <c r="Y373" s="4" t="str">
        <f>IF($H373=0,"",VLOOKUP($G373,Data!$G$3:$BA$2935,18,FALSE))</f>
        <v/>
      </c>
      <c r="Z373" s="4" t="str">
        <f>IF($H373=0,"",VLOOKUP($G373,Data!$G$3:$BA$2935,19,FALSE))</f>
        <v/>
      </c>
      <c r="AA373" s="4" t="str">
        <f>IF($H373=0,"",VLOOKUP($G373,Data!$G$3:$BA$2935,20,FALSE))</f>
        <v/>
      </c>
      <c r="AB373" s="4" t="str">
        <f>IF($H373=0,"",VLOOKUP($G373,Data!$G$3:$BA$2935,21,FALSE))</f>
        <v/>
      </c>
      <c r="AC373" s="4" t="str">
        <f>IF($H373=0,"",VLOOKUP($G373,Data!$G$3:$BA$2935,22,FALSE))</f>
        <v/>
      </c>
      <c r="AD373" s="4" t="str">
        <f>IF($H373=0,"",VLOOKUP($G373,Data!$G$3:$BA$2935,23,FALSE))</f>
        <v/>
      </c>
      <c r="AE373" s="4" t="str">
        <f>IF($H373=0,"",VLOOKUP($G373,Data!$G$3:$BA$2935,24,FALSE))</f>
        <v/>
      </c>
      <c r="AF373" s="4" t="str">
        <f>IF($H373=0,"",VLOOKUP($G373,Data!$G$3:$BA$2935,25,FALSE))</f>
        <v/>
      </c>
      <c r="AG373" s="4" t="str">
        <f>IF($H373=0,"",VLOOKUP($G373,Data!$G$3:$BA$2935,26,FALSE))</f>
        <v/>
      </c>
      <c r="AH373" s="4" t="str">
        <f>IF($H373=0,"",VLOOKUP($G373,Data!$G$3:$BA$2935,27,FALSE))</f>
        <v/>
      </c>
      <c r="AI373" s="4" t="str">
        <f>IF($H373=0,"",VLOOKUP($G373,Data!$G$3:$BA$2935,28,FALSE))</f>
        <v/>
      </c>
      <c r="AJ373" s="4" t="str">
        <f>IF($H373=0,"",VLOOKUP($G373,Data!$G$3:$BA$2935,29,FALSE))</f>
        <v/>
      </c>
      <c r="AK373" s="4" t="str">
        <f>IF($H373=0,"",VLOOKUP($G373,Data!$G$3:$BA$2935,30,FALSE))</f>
        <v/>
      </c>
      <c r="AL373" s="4" t="str">
        <f>IF($H373=0,"",VLOOKUP($G373,Data!$G$3:$BA$2935,31,FALSE))</f>
        <v/>
      </c>
      <c r="AM373" s="4" t="str">
        <f>IF($H373=0,"",VLOOKUP($G373,Data!$G$3:$BA$2935,32,FALSE))</f>
        <v/>
      </c>
      <c r="AN373" s="4" t="str">
        <f>IF($H373=0,"",VLOOKUP($G373,Data!$G$3:$BA$2935,33,FALSE))</f>
        <v/>
      </c>
      <c r="AO373" s="4" t="str">
        <f>IF($H373=0,"",VLOOKUP($G373,Data!$G$3:$BA$2935,34,FALSE))</f>
        <v/>
      </c>
      <c r="AP373" s="4" t="str">
        <f>IF($H373=0,"",VLOOKUP($G373,Data!$G$3:$BA$2935,35,FALSE))</f>
        <v/>
      </c>
      <c r="AQ373" s="4" t="str">
        <f>IF($H373=0,"",VLOOKUP($G373,Data!$G$3:$BA$2935,36,FALSE))</f>
        <v/>
      </c>
      <c r="AR373" s="4" t="str">
        <f>IF($H373=0,"",VLOOKUP($G373,Data!$G$3:$BA$2935,37,FALSE))</f>
        <v/>
      </c>
      <c r="AS373" s="4" t="str">
        <f>IF($H373=0,"",VLOOKUP($G373,Data!$G$3:$BA$2935,38,FALSE))</f>
        <v/>
      </c>
      <c r="AT373" s="4" t="str">
        <f>IF($H373=0,"",VLOOKUP($G373,Data!$G$3:$BA$2935,39,FALSE))</f>
        <v/>
      </c>
    </row>
    <row r="374" spans="1:46" x14ac:dyDescent="0.25">
      <c r="A374" s="4">
        <f>PSSE!A376</f>
        <v>960073</v>
      </c>
      <c r="B374" s="4" t="str">
        <f>PSSE!B376</f>
        <v>XANXAY_H1</v>
      </c>
      <c r="C374" s="4">
        <f>PSSE!D376</f>
        <v>13.8</v>
      </c>
      <c r="D374" s="4">
        <f>PSSE!E376</f>
        <v>54</v>
      </c>
      <c r="E374" s="4" t="str">
        <f>PSSE!F376</f>
        <v>TD</v>
      </c>
      <c r="F374" s="4">
        <f>PSSE!G376</f>
        <v>1</v>
      </c>
      <c r="G374" s="4" t="str">
        <f t="shared" si="5"/>
        <v>GEN13.854TD1</v>
      </c>
      <c r="H374" s="4">
        <f>COUNTIF(Data!$G$3:$BA$2935,GEN!$G374)</f>
        <v>1</v>
      </c>
      <c r="I374" s="4" t="str">
        <f>IF($H374=0,"",VLOOKUP($G374,Data!$G$3:$BA$2935,2,FALSE))</f>
        <v>'GENSAL'</v>
      </c>
      <c r="J374" s="4">
        <f>PSSE!C376</f>
        <v>1</v>
      </c>
      <c r="K374" s="4">
        <f>IF($H374=0,"",VLOOKUP($G374,Data!$G$3:$BA$2935,4,FALSE))</f>
        <v>9.99</v>
      </c>
      <c r="L374" s="4">
        <f>IF($H374=0,"",VLOOKUP($G374,Data!$G$3:$BA$2935,5,FALSE))</f>
        <v>0.1</v>
      </c>
      <c r="M374" s="4">
        <f>IF($H374=0,"",VLOOKUP($G374,Data!$G$3:$BA$2935,6,FALSE))</f>
        <v>0.12</v>
      </c>
      <c r="N374" s="4">
        <f>IF($H374=0,"",VLOOKUP($G374,Data!$G$3:$BA$2935,7,FALSE))</f>
        <v>3.63</v>
      </c>
      <c r="O374" s="4">
        <f>IF($H374=0,"",VLOOKUP($G374,Data!$G$3:$BA$2935,8,FALSE))</f>
        <v>0.5</v>
      </c>
      <c r="P374" s="4">
        <f>IF($H374=0,"",VLOOKUP($G374,Data!$G$3:$BA$2935,9,FALSE))</f>
        <v>1.07</v>
      </c>
      <c r="Q374" s="4">
        <f>IF($H374=0,"",VLOOKUP($G374,Data!$G$3:$BA$2935,10,FALSE))</f>
        <v>0.74</v>
      </c>
      <c r="R374" s="4">
        <f>IF($H374=0,"",VLOOKUP($G374,Data!$G$3:$BA$2935,11,FALSE))</f>
        <v>0.24</v>
      </c>
      <c r="S374" s="4">
        <f>IF($H374=0,"",VLOOKUP($G374,Data!$G$3:$BA$2935,12,FALSE))</f>
        <v>0.33</v>
      </c>
      <c r="T374" s="4">
        <f>IF($H374=0,"",VLOOKUP($G374,Data!$G$3:$BA$2935,13,FALSE))</f>
        <v>0.15</v>
      </c>
      <c r="U374" s="4">
        <f>IF($H374=0,"",VLOOKUP($G374,Data!$G$3:$BA$2935,14,FALSE))</f>
        <v>0.1</v>
      </c>
      <c r="V374" s="4">
        <f>IF($H374=0,"",VLOOKUP($G374,Data!$G$3:$BA$2935,15,FALSE))</f>
        <v>0.25</v>
      </c>
      <c r="W374" s="4" t="str">
        <f>IF($H374=0,"",VLOOKUP($G374,Data!$G$3:$BA$2935,16,FALSE))</f>
        <v>/</v>
      </c>
      <c r="X374" s="4" t="str">
        <f>IF($H374=0,"",VLOOKUP($G374,Data!$G$3:$BA$2935,17,FALSE))</f>
        <v>/</v>
      </c>
      <c r="Y374" s="4" t="str">
        <f>IF($H374=0,"",VLOOKUP($G374,Data!$G$3:$BA$2935,18,FALSE))</f>
        <v/>
      </c>
      <c r="Z374" s="4" t="str">
        <f>IF($H374=0,"",VLOOKUP($G374,Data!$G$3:$BA$2935,19,FALSE))</f>
        <v/>
      </c>
      <c r="AA374" s="4" t="str">
        <f>IF($H374=0,"",VLOOKUP($G374,Data!$G$3:$BA$2935,20,FALSE))</f>
        <v/>
      </c>
      <c r="AB374" s="4" t="str">
        <f>IF($H374=0,"",VLOOKUP($G374,Data!$G$3:$BA$2935,21,FALSE))</f>
        <v/>
      </c>
      <c r="AC374" s="4" t="str">
        <f>IF($H374=0,"",VLOOKUP($G374,Data!$G$3:$BA$2935,22,FALSE))</f>
        <v/>
      </c>
      <c r="AD374" s="4" t="str">
        <f>IF($H374=0,"",VLOOKUP($G374,Data!$G$3:$BA$2935,23,FALSE))</f>
        <v/>
      </c>
      <c r="AE374" s="4" t="str">
        <f>IF($H374=0,"",VLOOKUP($G374,Data!$G$3:$BA$2935,24,FALSE))</f>
        <v/>
      </c>
      <c r="AF374" s="4" t="str">
        <f>IF($H374=0,"",VLOOKUP($G374,Data!$G$3:$BA$2935,25,FALSE))</f>
        <v/>
      </c>
      <c r="AG374" s="4" t="str">
        <f>IF($H374=0,"",VLOOKUP($G374,Data!$G$3:$BA$2935,26,FALSE))</f>
        <v/>
      </c>
      <c r="AH374" s="4" t="str">
        <f>IF($H374=0,"",VLOOKUP($G374,Data!$G$3:$BA$2935,27,FALSE))</f>
        <v/>
      </c>
      <c r="AI374" s="4" t="str">
        <f>IF($H374=0,"",VLOOKUP($G374,Data!$G$3:$BA$2935,28,FALSE))</f>
        <v/>
      </c>
      <c r="AJ374" s="4" t="str">
        <f>IF($H374=0,"",VLOOKUP($G374,Data!$G$3:$BA$2935,29,FALSE))</f>
        <v/>
      </c>
      <c r="AK374" s="4" t="str">
        <f>IF($H374=0,"",VLOOKUP($G374,Data!$G$3:$BA$2935,30,FALSE))</f>
        <v/>
      </c>
      <c r="AL374" s="4" t="str">
        <f>IF($H374=0,"",VLOOKUP($G374,Data!$G$3:$BA$2935,31,FALSE))</f>
        <v/>
      </c>
      <c r="AM374" s="4" t="str">
        <f>IF($H374=0,"",VLOOKUP($G374,Data!$G$3:$BA$2935,32,FALSE))</f>
        <v/>
      </c>
      <c r="AN374" s="4" t="str">
        <f>IF($H374=0,"",VLOOKUP($G374,Data!$G$3:$BA$2935,33,FALSE))</f>
        <v/>
      </c>
      <c r="AO374" s="4" t="str">
        <f>IF($H374=0,"",VLOOKUP($G374,Data!$G$3:$BA$2935,34,FALSE))</f>
        <v/>
      </c>
      <c r="AP374" s="4" t="str">
        <f>IF($H374=0,"",VLOOKUP($G374,Data!$G$3:$BA$2935,35,FALSE))</f>
        <v/>
      </c>
      <c r="AQ374" s="4" t="str">
        <f>IF($H374=0,"",VLOOKUP($G374,Data!$G$3:$BA$2935,36,FALSE))</f>
        <v/>
      </c>
      <c r="AR374" s="4" t="str">
        <f>IF($H374=0,"",VLOOKUP($G374,Data!$G$3:$BA$2935,37,FALSE))</f>
        <v/>
      </c>
      <c r="AS374" s="4" t="str">
        <f>IF($H374=0,"",VLOOKUP($G374,Data!$G$3:$BA$2935,38,FALSE))</f>
        <v/>
      </c>
      <c r="AT374" s="4" t="str">
        <f>IF($H374=0,"",VLOOKUP($G374,Data!$G$3:$BA$2935,39,FALSE))</f>
        <v/>
      </c>
    </row>
    <row r="375" spans="1:46" x14ac:dyDescent="0.25">
      <c r="A375" s="4">
        <f>PSSE!A377</f>
        <v>960081</v>
      </c>
      <c r="B375" s="4" t="str">
        <f>PSSE!B377</f>
        <v>HASEKONG3_H1</v>
      </c>
      <c r="C375" s="4">
        <f>PSSE!D377</f>
        <v>13.8</v>
      </c>
      <c r="D375" s="4">
        <f>PSSE!E377</f>
        <v>48</v>
      </c>
      <c r="E375" s="4" t="str">
        <f>PSSE!F377</f>
        <v>TD</v>
      </c>
      <c r="F375" s="4">
        <f>PSSE!G377</f>
        <v>1</v>
      </c>
      <c r="G375" s="4" t="str">
        <f t="shared" si="5"/>
        <v>GEN13.848TD1</v>
      </c>
      <c r="H375" s="4">
        <f>COUNTIF(Data!$G$3:$BA$2935,GEN!$G375)</f>
        <v>1</v>
      </c>
      <c r="I375" s="4" t="str">
        <f>IF($H375=0,"",VLOOKUP($G375,Data!$G$3:$BA$2935,2,FALSE))</f>
        <v>'GENSAL'</v>
      </c>
      <c r="J375" s="4">
        <f>PSSE!C377</f>
        <v>1</v>
      </c>
      <c r="K375" s="4">
        <f>IF($H375=0,"",VLOOKUP($G375,Data!$G$3:$BA$2935,4,FALSE))</f>
        <v>6.6</v>
      </c>
      <c r="L375" s="4">
        <f>IF($H375=0,"",VLOOKUP($G375,Data!$G$3:$BA$2935,5,FALSE))</f>
        <v>0.05</v>
      </c>
      <c r="M375" s="4">
        <f>IF($H375=0,"",VLOOKUP($G375,Data!$G$3:$BA$2935,6,FALSE))</f>
        <v>0.155</v>
      </c>
      <c r="N375" s="4">
        <f>IF($H375=0,"",VLOOKUP($G375,Data!$G$3:$BA$2935,7,FALSE))</f>
        <v>2</v>
      </c>
      <c r="O375" s="4">
        <f>IF($H375=0,"",VLOOKUP($G375,Data!$G$3:$BA$2935,8,FALSE))</f>
        <v>0</v>
      </c>
      <c r="P375" s="4">
        <f>IF($H375=0,"",VLOOKUP($G375,Data!$G$3:$BA$2935,9,FALSE))</f>
        <v>1.1299999999999999</v>
      </c>
      <c r="Q375" s="4">
        <f>IF($H375=0,"",VLOOKUP($G375,Data!$G$3:$BA$2935,10,FALSE))</f>
        <v>0.73399999999999999</v>
      </c>
      <c r="R375" s="4">
        <f>IF($H375=0,"",VLOOKUP($G375,Data!$G$3:$BA$2935,11,FALSE))</f>
        <v>0.26</v>
      </c>
      <c r="S375" s="4">
        <f>IF($H375=0,"",VLOOKUP($G375,Data!$G$3:$BA$2935,12,FALSE))</f>
        <v>0.16</v>
      </c>
      <c r="T375" s="4">
        <f>IF($H375=0,"",VLOOKUP($G375,Data!$G$3:$BA$2935,13,FALSE))</f>
        <v>0.104</v>
      </c>
      <c r="U375" s="4">
        <f>IF($H375=0,"",VLOOKUP($G375,Data!$G$3:$BA$2935,14,FALSE))</f>
        <v>0.19400000000000001</v>
      </c>
      <c r="V375" s="4">
        <f>IF($H375=0,"",VLOOKUP($G375,Data!$G$3:$BA$2935,15,FALSE))</f>
        <v>0.68500000000000005</v>
      </c>
      <c r="W375" s="4" t="str">
        <f>IF($H375=0,"",VLOOKUP($G375,Data!$G$3:$BA$2935,16,FALSE))</f>
        <v>/</v>
      </c>
      <c r="X375" s="4" t="str">
        <f>IF($H375=0,"",VLOOKUP($G375,Data!$G$3:$BA$2935,17,FALSE))</f>
        <v>/</v>
      </c>
      <c r="Y375" s="4" t="str">
        <f>IF($H375=0,"",VLOOKUP($G375,Data!$G$3:$BA$2935,18,FALSE))</f>
        <v/>
      </c>
      <c r="Z375" s="4" t="str">
        <f>IF($H375=0,"",VLOOKUP($G375,Data!$G$3:$BA$2935,19,FALSE))</f>
        <v/>
      </c>
      <c r="AA375" s="4" t="str">
        <f>IF($H375=0,"",VLOOKUP($G375,Data!$G$3:$BA$2935,20,FALSE))</f>
        <v/>
      </c>
      <c r="AB375" s="4" t="str">
        <f>IF($H375=0,"",VLOOKUP($G375,Data!$G$3:$BA$2935,21,FALSE))</f>
        <v/>
      </c>
      <c r="AC375" s="4" t="str">
        <f>IF($H375=0,"",VLOOKUP($G375,Data!$G$3:$BA$2935,22,FALSE))</f>
        <v/>
      </c>
      <c r="AD375" s="4" t="str">
        <f>IF($H375=0,"",VLOOKUP($G375,Data!$G$3:$BA$2935,23,FALSE))</f>
        <v/>
      </c>
      <c r="AE375" s="4" t="str">
        <f>IF($H375=0,"",VLOOKUP($G375,Data!$G$3:$BA$2935,24,FALSE))</f>
        <v/>
      </c>
      <c r="AF375" s="4" t="str">
        <f>IF($H375=0,"",VLOOKUP($G375,Data!$G$3:$BA$2935,25,FALSE))</f>
        <v/>
      </c>
      <c r="AG375" s="4" t="str">
        <f>IF($H375=0,"",VLOOKUP($G375,Data!$G$3:$BA$2935,26,FALSE))</f>
        <v/>
      </c>
      <c r="AH375" s="4" t="str">
        <f>IF($H375=0,"",VLOOKUP($G375,Data!$G$3:$BA$2935,27,FALSE))</f>
        <v/>
      </c>
      <c r="AI375" s="4" t="str">
        <f>IF($H375=0,"",VLOOKUP($G375,Data!$G$3:$BA$2935,28,FALSE))</f>
        <v/>
      </c>
      <c r="AJ375" s="4" t="str">
        <f>IF($H375=0,"",VLOOKUP($G375,Data!$G$3:$BA$2935,29,FALSE))</f>
        <v/>
      </c>
      <c r="AK375" s="4" t="str">
        <f>IF($H375=0,"",VLOOKUP($G375,Data!$G$3:$BA$2935,30,FALSE))</f>
        <v/>
      </c>
      <c r="AL375" s="4" t="str">
        <f>IF($H375=0,"",VLOOKUP($G375,Data!$G$3:$BA$2935,31,FALSE))</f>
        <v/>
      </c>
      <c r="AM375" s="4" t="str">
        <f>IF($H375=0,"",VLOOKUP($G375,Data!$G$3:$BA$2935,32,FALSE))</f>
        <v/>
      </c>
      <c r="AN375" s="4" t="str">
        <f>IF($H375=0,"",VLOOKUP($G375,Data!$G$3:$BA$2935,33,FALSE))</f>
        <v/>
      </c>
      <c r="AO375" s="4" t="str">
        <f>IF($H375=0,"",VLOOKUP($G375,Data!$G$3:$BA$2935,34,FALSE))</f>
        <v/>
      </c>
      <c r="AP375" s="4" t="str">
        <f>IF($H375=0,"",VLOOKUP($G375,Data!$G$3:$BA$2935,35,FALSE))</f>
        <v/>
      </c>
      <c r="AQ375" s="4" t="str">
        <f>IF($H375=0,"",VLOOKUP($G375,Data!$G$3:$BA$2935,36,FALSE))</f>
        <v/>
      </c>
      <c r="AR375" s="4" t="str">
        <f>IF($H375=0,"",VLOOKUP($G375,Data!$G$3:$BA$2935,37,FALSE))</f>
        <v/>
      </c>
      <c r="AS375" s="4" t="str">
        <f>IF($H375=0,"",VLOOKUP($G375,Data!$G$3:$BA$2935,38,FALSE))</f>
        <v/>
      </c>
      <c r="AT375" s="4" t="str">
        <f>IF($H375=0,"",VLOOKUP($G375,Data!$G$3:$BA$2935,39,FALSE))</f>
        <v/>
      </c>
    </row>
    <row r="376" spans="1:46" x14ac:dyDescent="0.25">
      <c r="A376" s="4">
        <f>PSSE!A378</f>
        <v>960082</v>
      </c>
      <c r="B376" s="4" t="str">
        <f>PSSE!B378</f>
        <v>HASEKONG3_H2</v>
      </c>
      <c r="C376" s="4">
        <f>PSSE!D378</f>
        <v>13.8</v>
      </c>
      <c r="D376" s="4">
        <f>PSSE!E378</f>
        <v>48</v>
      </c>
      <c r="E376" s="4" t="str">
        <f>PSSE!F378</f>
        <v>TD</v>
      </c>
      <c r="F376" s="4">
        <f>PSSE!G378</f>
        <v>1</v>
      </c>
      <c r="G376" s="4" t="str">
        <f t="shared" si="5"/>
        <v>GEN13.848TD1</v>
      </c>
      <c r="H376" s="4">
        <f>COUNTIF(Data!$G$3:$BA$2935,GEN!$G376)</f>
        <v>1</v>
      </c>
      <c r="I376" s="4" t="str">
        <f>IF($H376=0,"",VLOOKUP($G376,Data!$G$3:$BA$2935,2,FALSE))</f>
        <v>'GENSAL'</v>
      </c>
      <c r="J376" s="4">
        <f>PSSE!C378</f>
        <v>1</v>
      </c>
      <c r="K376" s="4">
        <f>IF($H376=0,"",VLOOKUP($G376,Data!$G$3:$BA$2935,4,FALSE))</f>
        <v>6.6</v>
      </c>
      <c r="L376" s="4">
        <f>IF($H376=0,"",VLOOKUP($G376,Data!$G$3:$BA$2935,5,FALSE))</f>
        <v>0.05</v>
      </c>
      <c r="M376" s="4">
        <f>IF($H376=0,"",VLOOKUP($G376,Data!$G$3:$BA$2935,6,FALSE))</f>
        <v>0.155</v>
      </c>
      <c r="N376" s="4">
        <f>IF($H376=0,"",VLOOKUP($G376,Data!$G$3:$BA$2935,7,FALSE))</f>
        <v>2</v>
      </c>
      <c r="O376" s="4">
        <f>IF($H376=0,"",VLOOKUP($G376,Data!$G$3:$BA$2935,8,FALSE))</f>
        <v>0</v>
      </c>
      <c r="P376" s="4">
        <f>IF($H376=0,"",VLOOKUP($G376,Data!$G$3:$BA$2935,9,FALSE))</f>
        <v>1.1299999999999999</v>
      </c>
      <c r="Q376" s="4">
        <f>IF($H376=0,"",VLOOKUP($G376,Data!$G$3:$BA$2935,10,FALSE))</f>
        <v>0.73399999999999999</v>
      </c>
      <c r="R376" s="4">
        <f>IF($H376=0,"",VLOOKUP($G376,Data!$G$3:$BA$2935,11,FALSE))</f>
        <v>0.26</v>
      </c>
      <c r="S376" s="4">
        <f>IF($H376=0,"",VLOOKUP($G376,Data!$G$3:$BA$2935,12,FALSE))</f>
        <v>0.16</v>
      </c>
      <c r="T376" s="4">
        <f>IF($H376=0,"",VLOOKUP($G376,Data!$G$3:$BA$2935,13,FALSE))</f>
        <v>0.104</v>
      </c>
      <c r="U376" s="4">
        <f>IF($H376=0,"",VLOOKUP($G376,Data!$G$3:$BA$2935,14,FALSE))</f>
        <v>0.19400000000000001</v>
      </c>
      <c r="V376" s="4">
        <f>IF($H376=0,"",VLOOKUP($G376,Data!$G$3:$BA$2935,15,FALSE))</f>
        <v>0.68500000000000005</v>
      </c>
      <c r="W376" s="4" t="str">
        <f>IF($H376=0,"",VLOOKUP($G376,Data!$G$3:$BA$2935,16,FALSE))</f>
        <v>/</v>
      </c>
      <c r="X376" s="4" t="str">
        <f>IF($H376=0,"",VLOOKUP($G376,Data!$G$3:$BA$2935,17,FALSE))</f>
        <v>/</v>
      </c>
      <c r="Y376" s="4" t="str">
        <f>IF($H376=0,"",VLOOKUP($G376,Data!$G$3:$BA$2935,18,FALSE))</f>
        <v/>
      </c>
      <c r="Z376" s="4" t="str">
        <f>IF($H376=0,"",VLOOKUP($G376,Data!$G$3:$BA$2935,19,FALSE))</f>
        <v/>
      </c>
      <c r="AA376" s="4" t="str">
        <f>IF($H376=0,"",VLOOKUP($G376,Data!$G$3:$BA$2935,20,FALSE))</f>
        <v/>
      </c>
      <c r="AB376" s="4" t="str">
        <f>IF($H376=0,"",VLOOKUP($G376,Data!$G$3:$BA$2935,21,FALSE))</f>
        <v/>
      </c>
      <c r="AC376" s="4" t="str">
        <f>IF($H376=0,"",VLOOKUP($G376,Data!$G$3:$BA$2935,22,FALSE))</f>
        <v/>
      </c>
      <c r="AD376" s="4" t="str">
        <f>IF($H376=0,"",VLOOKUP($G376,Data!$G$3:$BA$2935,23,FALSE))</f>
        <v/>
      </c>
      <c r="AE376" s="4" t="str">
        <f>IF($H376=0,"",VLOOKUP($G376,Data!$G$3:$BA$2935,24,FALSE))</f>
        <v/>
      </c>
      <c r="AF376" s="4" t="str">
        <f>IF($H376=0,"",VLOOKUP($G376,Data!$G$3:$BA$2935,25,FALSE))</f>
        <v/>
      </c>
      <c r="AG376" s="4" t="str">
        <f>IF($H376=0,"",VLOOKUP($G376,Data!$G$3:$BA$2935,26,FALSE))</f>
        <v/>
      </c>
      <c r="AH376" s="4" t="str">
        <f>IF($H376=0,"",VLOOKUP($G376,Data!$G$3:$BA$2935,27,FALSE))</f>
        <v/>
      </c>
      <c r="AI376" s="4" t="str">
        <f>IF($H376=0,"",VLOOKUP($G376,Data!$G$3:$BA$2935,28,FALSE))</f>
        <v/>
      </c>
      <c r="AJ376" s="4" t="str">
        <f>IF($H376=0,"",VLOOKUP($G376,Data!$G$3:$BA$2935,29,FALSE))</f>
        <v/>
      </c>
      <c r="AK376" s="4" t="str">
        <f>IF($H376=0,"",VLOOKUP($G376,Data!$G$3:$BA$2935,30,FALSE))</f>
        <v/>
      </c>
      <c r="AL376" s="4" t="str">
        <f>IF($H376=0,"",VLOOKUP($G376,Data!$G$3:$BA$2935,31,FALSE))</f>
        <v/>
      </c>
      <c r="AM376" s="4" t="str">
        <f>IF($H376=0,"",VLOOKUP($G376,Data!$G$3:$BA$2935,32,FALSE))</f>
        <v/>
      </c>
      <c r="AN376" s="4" t="str">
        <f>IF($H376=0,"",VLOOKUP($G376,Data!$G$3:$BA$2935,33,FALSE))</f>
        <v/>
      </c>
      <c r="AO376" s="4" t="str">
        <f>IF($H376=0,"",VLOOKUP($G376,Data!$G$3:$BA$2935,34,FALSE))</f>
        <v/>
      </c>
      <c r="AP376" s="4" t="str">
        <f>IF($H376=0,"",VLOOKUP($G376,Data!$G$3:$BA$2935,35,FALSE))</f>
        <v/>
      </c>
      <c r="AQ376" s="4" t="str">
        <f>IF($H376=0,"",VLOOKUP($G376,Data!$G$3:$BA$2935,36,FALSE))</f>
        <v/>
      </c>
      <c r="AR376" s="4" t="str">
        <f>IF($H376=0,"",VLOOKUP($G376,Data!$G$3:$BA$2935,37,FALSE))</f>
        <v/>
      </c>
      <c r="AS376" s="4" t="str">
        <f>IF($H376=0,"",VLOOKUP($G376,Data!$G$3:$BA$2935,38,FALSE))</f>
        <v/>
      </c>
      <c r="AT376" s="4" t="str">
        <f>IF($H376=0,"",VLOOKUP($G376,Data!$G$3:$BA$2935,39,FALSE))</f>
        <v/>
      </c>
    </row>
    <row r="377" spans="1:46" x14ac:dyDescent="0.25">
      <c r="A377" s="4">
        <f>PSSE!A379</f>
        <v>960111</v>
      </c>
      <c r="B377" s="4" t="str">
        <f>PSSE!B379</f>
        <v>XEKAM44A_H1</v>
      </c>
      <c r="C377" s="4">
        <f>PSSE!D379</f>
        <v>13.8</v>
      </c>
      <c r="D377" s="4">
        <f>PSSE!E379</f>
        <v>81</v>
      </c>
      <c r="E377" s="4" t="str">
        <f>PSSE!F379</f>
        <v>TD</v>
      </c>
      <c r="F377" s="4">
        <f>PSSE!G379</f>
        <v>1</v>
      </c>
      <c r="G377" s="4" t="str">
        <f t="shared" si="5"/>
        <v>GEN13.881TD1</v>
      </c>
      <c r="H377" s="4">
        <f>COUNTIF(Data!$G$3:$BA$2935,GEN!$G377)</f>
        <v>1</v>
      </c>
      <c r="I377" s="4" t="str">
        <f>IF($H377=0,"",VLOOKUP($G377,Data!$G$3:$BA$2935,2,FALSE))</f>
        <v>'GENSAL'</v>
      </c>
      <c r="J377" s="4">
        <f>PSSE!C379</f>
        <v>1</v>
      </c>
      <c r="K377" s="4">
        <f>IF($H377=0,"",VLOOKUP($G377,Data!$G$3:$BA$2935,4,FALSE))</f>
        <v>6.87</v>
      </c>
      <c r="L377" s="4">
        <f>IF($H377=0,"",VLOOKUP($G377,Data!$G$3:$BA$2935,5,FALSE))</f>
        <v>5.6000000000000001E-2</v>
      </c>
      <c r="M377" s="4">
        <f>IF($H377=0,"",VLOOKUP($G377,Data!$G$3:$BA$2935,6,FALSE))</f>
        <v>7.0999999999999994E-2</v>
      </c>
      <c r="N377" s="4">
        <f>IF($H377=0,"",VLOOKUP($G377,Data!$G$3:$BA$2935,7,FALSE))</f>
        <v>3.76</v>
      </c>
      <c r="O377" s="4">
        <f>IF($H377=0,"",VLOOKUP($G377,Data!$G$3:$BA$2935,8,FALSE))</f>
        <v>0.5</v>
      </c>
      <c r="P377" s="4">
        <f>IF($H377=0,"",VLOOKUP($G377,Data!$G$3:$BA$2935,9,FALSE))</f>
        <v>1.0429999999999999</v>
      </c>
      <c r="Q377" s="4">
        <f>IF($H377=0,"",VLOOKUP($G377,Data!$G$3:$BA$2935,10,FALSE))</f>
        <v>0.82</v>
      </c>
      <c r="R377" s="4">
        <f>IF($H377=0,"",VLOOKUP($G377,Data!$G$3:$BA$2935,11,FALSE))</f>
        <v>0.47399999999999998</v>
      </c>
      <c r="S377" s="4">
        <f>IF($H377=0,"",VLOOKUP($G377,Data!$G$3:$BA$2935,12,FALSE))</f>
        <v>0.27</v>
      </c>
      <c r="T377" s="4">
        <f>IF($H377=0,"",VLOOKUP($G377,Data!$G$3:$BA$2935,13,FALSE))</f>
        <v>0.12</v>
      </c>
      <c r="U377" s="4">
        <f>IF($H377=0,"",VLOOKUP($G377,Data!$G$3:$BA$2935,14,FALSE))</f>
        <v>7.4999999999999997E-2</v>
      </c>
      <c r="V377" s="4">
        <f>IF($H377=0,"",VLOOKUP($G377,Data!$G$3:$BA$2935,15,FALSE))</f>
        <v>0.27200000000000002</v>
      </c>
      <c r="W377" s="4" t="str">
        <f>IF($H377=0,"",VLOOKUP($G377,Data!$G$3:$BA$2935,16,FALSE))</f>
        <v>/</v>
      </c>
      <c r="X377" s="4" t="str">
        <f>IF($H377=0,"",VLOOKUP($G377,Data!$G$3:$BA$2935,17,FALSE))</f>
        <v>/</v>
      </c>
      <c r="Y377" s="4" t="str">
        <f>IF($H377=0,"",VLOOKUP($G377,Data!$G$3:$BA$2935,18,FALSE))</f>
        <v/>
      </c>
      <c r="Z377" s="4" t="str">
        <f>IF($H377=0,"",VLOOKUP($G377,Data!$G$3:$BA$2935,19,FALSE))</f>
        <v/>
      </c>
      <c r="AA377" s="4" t="str">
        <f>IF($H377=0,"",VLOOKUP($G377,Data!$G$3:$BA$2935,20,FALSE))</f>
        <v/>
      </c>
      <c r="AB377" s="4" t="str">
        <f>IF($H377=0,"",VLOOKUP($G377,Data!$G$3:$BA$2935,21,FALSE))</f>
        <v/>
      </c>
      <c r="AC377" s="4" t="str">
        <f>IF($H377=0,"",VLOOKUP($G377,Data!$G$3:$BA$2935,22,FALSE))</f>
        <v/>
      </c>
      <c r="AD377" s="4" t="str">
        <f>IF($H377=0,"",VLOOKUP($G377,Data!$G$3:$BA$2935,23,FALSE))</f>
        <v/>
      </c>
      <c r="AE377" s="4" t="str">
        <f>IF($H377=0,"",VLOOKUP($G377,Data!$G$3:$BA$2935,24,FALSE))</f>
        <v/>
      </c>
      <c r="AF377" s="4" t="str">
        <f>IF($H377=0,"",VLOOKUP($G377,Data!$G$3:$BA$2935,25,FALSE))</f>
        <v/>
      </c>
      <c r="AG377" s="4" t="str">
        <f>IF($H377=0,"",VLOOKUP($G377,Data!$G$3:$BA$2935,26,FALSE))</f>
        <v/>
      </c>
      <c r="AH377" s="4" t="str">
        <f>IF($H377=0,"",VLOOKUP($G377,Data!$G$3:$BA$2935,27,FALSE))</f>
        <v/>
      </c>
      <c r="AI377" s="4" t="str">
        <f>IF($H377=0,"",VLOOKUP($G377,Data!$G$3:$BA$2935,28,FALSE))</f>
        <v/>
      </c>
      <c r="AJ377" s="4" t="str">
        <f>IF($H377=0,"",VLOOKUP($G377,Data!$G$3:$BA$2935,29,FALSE))</f>
        <v/>
      </c>
      <c r="AK377" s="4" t="str">
        <f>IF($H377=0,"",VLOOKUP($G377,Data!$G$3:$BA$2935,30,FALSE))</f>
        <v/>
      </c>
      <c r="AL377" s="4" t="str">
        <f>IF($H377=0,"",VLOOKUP($G377,Data!$G$3:$BA$2935,31,FALSE))</f>
        <v/>
      </c>
      <c r="AM377" s="4" t="str">
        <f>IF($H377=0,"",VLOOKUP($G377,Data!$G$3:$BA$2935,32,FALSE))</f>
        <v/>
      </c>
      <c r="AN377" s="4" t="str">
        <f>IF($H377=0,"",VLOOKUP($G377,Data!$G$3:$BA$2935,33,FALSE))</f>
        <v/>
      </c>
      <c r="AO377" s="4" t="str">
        <f>IF($H377=0,"",VLOOKUP($G377,Data!$G$3:$BA$2935,34,FALSE))</f>
        <v/>
      </c>
      <c r="AP377" s="4" t="str">
        <f>IF($H377=0,"",VLOOKUP($G377,Data!$G$3:$BA$2935,35,FALSE))</f>
        <v/>
      </c>
      <c r="AQ377" s="4" t="str">
        <f>IF($H377=0,"",VLOOKUP($G377,Data!$G$3:$BA$2935,36,FALSE))</f>
        <v/>
      </c>
      <c r="AR377" s="4" t="str">
        <f>IF($H377=0,"",VLOOKUP($G377,Data!$G$3:$BA$2935,37,FALSE))</f>
        <v/>
      </c>
      <c r="AS377" s="4" t="str">
        <f>IF($H377=0,"",VLOOKUP($G377,Data!$G$3:$BA$2935,38,FALSE))</f>
        <v/>
      </c>
      <c r="AT377" s="4" t="str">
        <f>IF($H377=0,"",VLOOKUP($G377,Data!$G$3:$BA$2935,39,FALSE))</f>
        <v/>
      </c>
    </row>
    <row r="378" spans="1:46" x14ac:dyDescent="0.25">
      <c r="A378" s="4">
        <f>PSSE!A380</f>
        <v>960112</v>
      </c>
      <c r="B378" s="4" t="str">
        <f>PSSE!B380</f>
        <v>XEKAM44A_H2</v>
      </c>
      <c r="C378" s="4">
        <f>PSSE!D380</f>
        <v>13.8</v>
      </c>
      <c r="D378" s="4">
        <f>PSSE!E380</f>
        <v>81</v>
      </c>
      <c r="E378" s="4" t="str">
        <f>PSSE!F380</f>
        <v>TD</v>
      </c>
      <c r="F378" s="4">
        <f>PSSE!G380</f>
        <v>1</v>
      </c>
      <c r="G378" s="4" t="str">
        <f t="shared" si="5"/>
        <v>GEN13.881TD1</v>
      </c>
      <c r="H378" s="4">
        <f>COUNTIF(Data!$G$3:$BA$2935,GEN!$G378)</f>
        <v>1</v>
      </c>
      <c r="I378" s="4" t="str">
        <f>IF($H378=0,"",VLOOKUP($G378,Data!$G$3:$BA$2935,2,FALSE))</f>
        <v>'GENSAL'</v>
      </c>
      <c r="J378" s="4">
        <f>PSSE!C380</f>
        <v>1</v>
      </c>
      <c r="K378" s="4">
        <f>IF($H378=0,"",VLOOKUP($G378,Data!$G$3:$BA$2935,4,FALSE))</f>
        <v>6.87</v>
      </c>
      <c r="L378" s="4">
        <f>IF($H378=0,"",VLOOKUP($G378,Data!$G$3:$BA$2935,5,FALSE))</f>
        <v>5.6000000000000001E-2</v>
      </c>
      <c r="M378" s="4">
        <f>IF($H378=0,"",VLOOKUP($G378,Data!$G$3:$BA$2935,6,FALSE))</f>
        <v>7.0999999999999994E-2</v>
      </c>
      <c r="N378" s="4">
        <f>IF($H378=0,"",VLOOKUP($G378,Data!$G$3:$BA$2935,7,FALSE))</f>
        <v>3.76</v>
      </c>
      <c r="O378" s="4">
        <f>IF($H378=0,"",VLOOKUP($G378,Data!$G$3:$BA$2935,8,FALSE))</f>
        <v>0.5</v>
      </c>
      <c r="P378" s="4">
        <f>IF($H378=0,"",VLOOKUP($G378,Data!$G$3:$BA$2935,9,FALSE))</f>
        <v>1.0429999999999999</v>
      </c>
      <c r="Q378" s="4">
        <f>IF($H378=0,"",VLOOKUP($G378,Data!$G$3:$BA$2935,10,FALSE))</f>
        <v>0.82</v>
      </c>
      <c r="R378" s="4">
        <f>IF($H378=0,"",VLOOKUP($G378,Data!$G$3:$BA$2935,11,FALSE))</f>
        <v>0.47399999999999998</v>
      </c>
      <c r="S378" s="4">
        <f>IF($H378=0,"",VLOOKUP($G378,Data!$G$3:$BA$2935,12,FALSE))</f>
        <v>0.27</v>
      </c>
      <c r="T378" s="4">
        <f>IF($H378=0,"",VLOOKUP($G378,Data!$G$3:$BA$2935,13,FALSE))</f>
        <v>0.12</v>
      </c>
      <c r="U378" s="4">
        <f>IF($H378=0,"",VLOOKUP($G378,Data!$G$3:$BA$2935,14,FALSE))</f>
        <v>7.4999999999999997E-2</v>
      </c>
      <c r="V378" s="4">
        <f>IF($H378=0,"",VLOOKUP($G378,Data!$G$3:$BA$2935,15,FALSE))</f>
        <v>0.27200000000000002</v>
      </c>
      <c r="W378" s="4" t="str">
        <f>IF($H378=0,"",VLOOKUP($G378,Data!$G$3:$BA$2935,16,FALSE))</f>
        <v>/</v>
      </c>
      <c r="X378" s="4" t="str">
        <f>IF($H378=0,"",VLOOKUP($G378,Data!$G$3:$BA$2935,17,FALSE))</f>
        <v>/</v>
      </c>
      <c r="Y378" s="4" t="str">
        <f>IF($H378=0,"",VLOOKUP($G378,Data!$G$3:$BA$2935,18,FALSE))</f>
        <v/>
      </c>
      <c r="Z378" s="4" t="str">
        <f>IF($H378=0,"",VLOOKUP($G378,Data!$G$3:$BA$2935,19,FALSE))</f>
        <v/>
      </c>
      <c r="AA378" s="4" t="str">
        <f>IF($H378=0,"",VLOOKUP($G378,Data!$G$3:$BA$2935,20,FALSE))</f>
        <v/>
      </c>
      <c r="AB378" s="4" t="str">
        <f>IF($H378=0,"",VLOOKUP($G378,Data!$G$3:$BA$2935,21,FALSE))</f>
        <v/>
      </c>
      <c r="AC378" s="4" t="str">
        <f>IF($H378=0,"",VLOOKUP($G378,Data!$G$3:$BA$2935,22,FALSE))</f>
        <v/>
      </c>
      <c r="AD378" s="4" t="str">
        <f>IF($H378=0,"",VLOOKUP($G378,Data!$G$3:$BA$2935,23,FALSE))</f>
        <v/>
      </c>
      <c r="AE378" s="4" t="str">
        <f>IF($H378=0,"",VLOOKUP($G378,Data!$G$3:$BA$2935,24,FALSE))</f>
        <v/>
      </c>
      <c r="AF378" s="4" t="str">
        <f>IF($H378=0,"",VLOOKUP($G378,Data!$G$3:$BA$2935,25,FALSE))</f>
        <v/>
      </c>
      <c r="AG378" s="4" t="str">
        <f>IF($H378=0,"",VLOOKUP($G378,Data!$G$3:$BA$2935,26,FALSE))</f>
        <v/>
      </c>
      <c r="AH378" s="4" t="str">
        <f>IF($H378=0,"",VLOOKUP($G378,Data!$G$3:$BA$2935,27,FALSE))</f>
        <v/>
      </c>
      <c r="AI378" s="4" t="str">
        <f>IF($H378=0,"",VLOOKUP($G378,Data!$G$3:$BA$2935,28,FALSE))</f>
        <v/>
      </c>
      <c r="AJ378" s="4" t="str">
        <f>IF($H378=0,"",VLOOKUP($G378,Data!$G$3:$BA$2935,29,FALSE))</f>
        <v/>
      </c>
      <c r="AK378" s="4" t="str">
        <f>IF($H378=0,"",VLOOKUP($G378,Data!$G$3:$BA$2935,30,FALSE))</f>
        <v/>
      </c>
      <c r="AL378" s="4" t="str">
        <f>IF($H378=0,"",VLOOKUP($G378,Data!$G$3:$BA$2935,31,FALSE))</f>
        <v/>
      </c>
      <c r="AM378" s="4" t="str">
        <f>IF($H378=0,"",VLOOKUP($G378,Data!$G$3:$BA$2935,32,FALSE))</f>
        <v/>
      </c>
      <c r="AN378" s="4" t="str">
        <f>IF($H378=0,"",VLOOKUP($G378,Data!$G$3:$BA$2935,33,FALSE))</f>
        <v/>
      </c>
      <c r="AO378" s="4" t="str">
        <f>IF($H378=0,"",VLOOKUP($G378,Data!$G$3:$BA$2935,34,FALSE))</f>
        <v/>
      </c>
      <c r="AP378" s="4" t="str">
        <f>IF($H378=0,"",VLOOKUP($G378,Data!$G$3:$BA$2935,35,FALSE))</f>
        <v/>
      </c>
      <c r="AQ378" s="4" t="str">
        <f>IF($H378=0,"",VLOOKUP($G378,Data!$G$3:$BA$2935,36,FALSE))</f>
        <v/>
      </c>
      <c r="AR378" s="4" t="str">
        <f>IF($H378=0,"",VLOOKUP($G378,Data!$G$3:$BA$2935,37,FALSE))</f>
        <v/>
      </c>
      <c r="AS378" s="4" t="str">
        <f>IF($H378=0,"",VLOOKUP($G378,Data!$G$3:$BA$2935,38,FALSE))</f>
        <v/>
      </c>
      <c r="AT378" s="4" t="str">
        <f>IF($H378=0,"",VLOOKUP($G378,Data!$G$3:$BA$2935,39,FALSE))</f>
        <v/>
      </c>
    </row>
    <row r="379" spans="1:46" x14ac:dyDescent="0.25">
      <c r="A379" s="4">
        <f>PSSE!A381</f>
        <v>960121</v>
      </c>
      <c r="B379" s="4" t="str">
        <f>PSSE!B381</f>
        <v>XEKAMAN2_H1</v>
      </c>
      <c r="C379" s="4">
        <f>PSSE!D381</f>
        <v>13.8</v>
      </c>
      <c r="D379" s="4">
        <f>PSSE!E381</f>
        <v>50</v>
      </c>
      <c r="E379" s="4" t="str">
        <f>PSSE!F381</f>
        <v>TD</v>
      </c>
      <c r="F379" s="4">
        <f>PSSE!G381</f>
        <v>1</v>
      </c>
      <c r="G379" s="4" t="str">
        <f t="shared" si="5"/>
        <v>GEN13.850TD1</v>
      </c>
      <c r="H379" s="4">
        <f>COUNTIF(Data!$G$3:$BA$2935,GEN!$G379)</f>
        <v>1</v>
      </c>
      <c r="I379" s="4" t="str">
        <f>IF($H379=0,"",VLOOKUP($G379,Data!$G$3:$BA$2935,2,FALSE))</f>
        <v>'GENSAL'</v>
      </c>
      <c r="J379" s="4">
        <f>PSSE!C381</f>
        <v>1</v>
      </c>
      <c r="K379" s="4">
        <f>IF($H379=0,"",VLOOKUP($G379,Data!$G$3:$BA$2935,4,FALSE))</f>
        <v>6.6</v>
      </c>
      <c r="L379" s="4">
        <f>IF($H379=0,"",VLOOKUP($G379,Data!$G$3:$BA$2935,5,FALSE))</f>
        <v>0.05</v>
      </c>
      <c r="M379" s="4">
        <f>IF($H379=0,"",VLOOKUP($G379,Data!$G$3:$BA$2935,6,FALSE))</f>
        <v>0.155</v>
      </c>
      <c r="N379" s="4">
        <f>IF($H379=0,"",VLOOKUP($G379,Data!$G$3:$BA$2935,7,FALSE))</f>
        <v>2</v>
      </c>
      <c r="O379" s="4">
        <f>IF($H379=0,"",VLOOKUP($G379,Data!$G$3:$BA$2935,8,FALSE))</f>
        <v>0</v>
      </c>
      <c r="P379" s="4">
        <f>IF($H379=0,"",VLOOKUP($G379,Data!$G$3:$BA$2935,9,FALSE))</f>
        <v>1.1299999999999999</v>
      </c>
      <c r="Q379" s="4">
        <f>IF($H379=0,"",VLOOKUP($G379,Data!$G$3:$BA$2935,10,FALSE))</f>
        <v>0.73399999999999999</v>
      </c>
      <c r="R379" s="4">
        <f>IF($H379=0,"",VLOOKUP($G379,Data!$G$3:$BA$2935,11,FALSE))</f>
        <v>0.26</v>
      </c>
      <c r="S379" s="4">
        <f>IF($H379=0,"",VLOOKUP($G379,Data!$G$3:$BA$2935,12,FALSE))</f>
        <v>0.16</v>
      </c>
      <c r="T379" s="4">
        <f>IF($H379=0,"",VLOOKUP($G379,Data!$G$3:$BA$2935,13,FALSE))</f>
        <v>0.104</v>
      </c>
      <c r="U379" s="4">
        <f>IF($H379=0,"",VLOOKUP($G379,Data!$G$3:$BA$2935,14,FALSE))</f>
        <v>0.19400000000000001</v>
      </c>
      <c r="V379" s="4">
        <f>IF($H379=0,"",VLOOKUP($G379,Data!$G$3:$BA$2935,15,FALSE))</f>
        <v>0.68500000000000005</v>
      </c>
      <c r="W379" s="4" t="str">
        <f>IF($H379=0,"",VLOOKUP($G379,Data!$G$3:$BA$2935,16,FALSE))</f>
        <v>/</v>
      </c>
      <c r="X379" s="4" t="str">
        <f>IF($H379=0,"",VLOOKUP($G379,Data!$G$3:$BA$2935,17,FALSE))</f>
        <v>/</v>
      </c>
      <c r="Y379" s="4" t="str">
        <f>IF($H379=0,"",VLOOKUP($G379,Data!$G$3:$BA$2935,18,FALSE))</f>
        <v/>
      </c>
      <c r="Z379" s="4" t="str">
        <f>IF($H379=0,"",VLOOKUP($G379,Data!$G$3:$BA$2935,19,FALSE))</f>
        <v/>
      </c>
      <c r="AA379" s="4" t="str">
        <f>IF($H379=0,"",VLOOKUP($G379,Data!$G$3:$BA$2935,20,FALSE))</f>
        <v/>
      </c>
      <c r="AB379" s="4" t="str">
        <f>IF($H379=0,"",VLOOKUP($G379,Data!$G$3:$BA$2935,21,FALSE))</f>
        <v/>
      </c>
      <c r="AC379" s="4" t="str">
        <f>IF($H379=0,"",VLOOKUP($G379,Data!$G$3:$BA$2935,22,FALSE))</f>
        <v/>
      </c>
      <c r="AD379" s="4" t="str">
        <f>IF($H379=0,"",VLOOKUP($G379,Data!$G$3:$BA$2935,23,FALSE))</f>
        <v/>
      </c>
      <c r="AE379" s="4" t="str">
        <f>IF($H379=0,"",VLOOKUP($G379,Data!$G$3:$BA$2935,24,FALSE))</f>
        <v/>
      </c>
      <c r="AF379" s="4" t="str">
        <f>IF($H379=0,"",VLOOKUP($G379,Data!$G$3:$BA$2935,25,FALSE))</f>
        <v/>
      </c>
      <c r="AG379" s="4" t="str">
        <f>IF($H379=0,"",VLOOKUP($G379,Data!$G$3:$BA$2935,26,FALSE))</f>
        <v/>
      </c>
      <c r="AH379" s="4" t="str">
        <f>IF($H379=0,"",VLOOKUP($G379,Data!$G$3:$BA$2935,27,FALSE))</f>
        <v/>
      </c>
      <c r="AI379" s="4" t="str">
        <f>IF($H379=0,"",VLOOKUP($G379,Data!$G$3:$BA$2935,28,FALSE))</f>
        <v/>
      </c>
      <c r="AJ379" s="4" t="str">
        <f>IF($H379=0,"",VLOOKUP($G379,Data!$G$3:$BA$2935,29,FALSE))</f>
        <v/>
      </c>
      <c r="AK379" s="4" t="str">
        <f>IF($H379=0,"",VLOOKUP($G379,Data!$G$3:$BA$2935,30,FALSE))</f>
        <v/>
      </c>
      <c r="AL379" s="4" t="str">
        <f>IF($H379=0,"",VLOOKUP($G379,Data!$G$3:$BA$2935,31,FALSE))</f>
        <v/>
      </c>
      <c r="AM379" s="4" t="str">
        <f>IF($H379=0,"",VLOOKUP($G379,Data!$G$3:$BA$2935,32,FALSE))</f>
        <v/>
      </c>
      <c r="AN379" s="4" t="str">
        <f>IF($H379=0,"",VLOOKUP($G379,Data!$G$3:$BA$2935,33,FALSE))</f>
        <v/>
      </c>
      <c r="AO379" s="4" t="str">
        <f>IF($H379=0,"",VLOOKUP($G379,Data!$G$3:$BA$2935,34,FALSE))</f>
        <v/>
      </c>
      <c r="AP379" s="4" t="str">
        <f>IF($H379=0,"",VLOOKUP($G379,Data!$G$3:$BA$2935,35,FALSE))</f>
        <v/>
      </c>
      <c r="AQ379" s="4" t="str">
        <f>IF($H379=0,"",VLOOKUP($G379,Data!$G$3:$BA$2935,36,FALSE))</f>
        <v/>
      </c>
      <c r="AR379" s="4" t="str">
        <f>IF($H379=0,"",VLOOKUP($G379,Data!$G$3:$BA$2935,37,FALSE))</f>
        <v/>
      </c>
      <c r="AS379" s="4" t="str">
        <f>IF($H379=0,"",VLOOKUP($G379,Data!$G$3:$BA$2935,38,FALSE))</f>
        <v/>
      </c>
      <c r="AT379" s="4" t="str">
        <f>IF($H379=0,"",VLOOKUP($G379,Data!$G$3:$BA$2935,39,FALSE))</f>
        <v/>
      </c>
    </row>
    <row r="380" spans="1:46" x14ac:dyDescent="0.25">
      <c r="A380" s="4">
        <f>PSSE!A382</f>
        <v>960122</v>
      </c>
      <c r="B380" s="4" t="str">
        <f>PSSE!B382</f>
        <v>XEKAMAN2_H2</v>
      </c>
      <c r="C380" s="4">
        <f>PSSE!D382</f>
        <v>13.8</v>
      </c>
      <c r="D380" s="4">
        <f>PSSE!E382</f>
        <v>50</v>
      </c>
      <c r="E380" s="4" t="str">
        <f>PSSE!F382</f>
        <v>TD</v>
      </c>
      <c r="F380" s="4">
        <f>PSSE!G382</f>
        <v>1</v>
      </c>
      <c r="G380" s="4" t="str">
        <f t="shared" si="5"/>
        <v>GEN13.850TD1</v>
      </c>
      <c r="H380" s="4">
        <f>COUNTIF(Data!$G$3:$BA$2935,GEN!$G380)</f>
        <v>1</v>
      </c>
      <c r="I380" s="4" t="str">
        <f>IF($H380=0,"",VLOOKUP($G380,Data!$G$3:$BA$2935,2,FALSE))</f>
        <v>'GENSAL'</v>
      </c>
      <c r="J380" s="4">
        <f>PSSE!C382</f>
        <v>1</v>
      </c>
      <c r="K380" s="4">
        <f>IF($H380=0,"",VLOOKUP($G380,Data!$G$3:$BA$2935,4,FALSE))</f>
        <v>6.6</v>
      </c>
      <c r="L380" s="4">
        <f>IF($H380=0,"",VLOOKUP($G380,Data!$G$3:$BA$2935,5,FALSE))</f>
        <v>0.05</v>
      </c>
      <c r="M380" s="4">
        <f>IF($H380=0,"",VLOOKUP($G380,Data!$G$3:$BA$2935,6,FALSE))</f>
        <v>0.155</v>
      </c>
      <c r="N380" s="4">
        <f>IF($H380=0,"",VLOOKUP($G380,Data!$G$3:$BA$2935,7,FALSE))</f>
        <v>2</v>
      </c>
      <c r="O380" s="4">
        <f>IF($H380=0,"",VLOOKUP($G380,Data!$G$3:$BA$2935,8,FALSE))</f>
        <v>0</v>
      </c>
      <c r="P380" s="4">
        <f>IF($H380=0,"",VLOOKUP($G380,Data!$G$3:$BA$2935,9,FALSE))</f>
        <v>1.1299999999999999</v>
      </c>
      <c r="Q380" s="4">
        <f>IF($H380=0,"",VLOOKUP($G380,Data!$G$3:$BA$2935,10,FALSE))</f>
        <v>0.73399999999999999</v>
      </c>
      <c r="R380" s="4">
        <f>IF($H380=0,"",VLOOKUP($G380,Data!$G$3:$BA$2935,11,FALSE))</f>
        <v>0.26</v>
      </c>
      <c r="S380" s="4">
        <f>IF($H380=0,"",VLOOKUP($G380,Data!$G$3:$BA$2935,12,FALSE))</f>
        <v>0.16</v>
      </c>
      <c r="T380" s="4">
        <f>IF($H380=0,"",VLOOKUP($G380,Data!$G$3:$BA$2935,13,FALSE))</f>
        <v>0.104</v>
      </c>
      <c r="U380" s="4">
        <f>IF($H380=0,"",VLOOKUP($G380,Data!$G$3:$BA$2935,14,FALSE))</f>
        <v>0.19400000000000001</v>
      </c>
      <c r="V380" s="4">
        <f>IF($H380=0,"",VLOOKUP($G380,Data!$G$3:$BA$2935,15,FALSE))</f>
        <v>0.68500000000000005</v>
      </c>
      <c r="W380" s="4" t="str">
        <f>IF($H380=0,"",VLOOKUP($G380,Data!$G$3:$BA$2935,16,FALSE))</f>
        <v>/</v>
      </c>
      <c r="X380" s="4" t="str">
        <f>IF($H380=0,"",VLOOKUP($G380,Data!$G$3:$BA$2935,17,FALSE))</f>
        <v>/</v>
      </c>
      <c r="Y380" s="4" t="str">
        <f>IF($H380=0,"",VLOOKUP($G380,Data!$G$3:$BA$2935,18,FALSE))</f>
        <v/>
      </c>
      <c r="Z380" s="4" t="str">
        <f>IF($H380=0,"",VLOOKUP($G380,Data!$G$3:$BA$2935,19,FALSE))</f>
        <v/>
      </c>
      <c r="AA380" s="4" t="str">
        <f>IF($H380=0,"",VLOOKUP($G380,Data!$G$3:$BA$2935,20,FALSE))</f>
        <v/>
      </c>
      <c r="AB380" s="4" t="str">
        <f>IF($H380=0,"",VLOOKUP($G380,Data!$G$3:$BA$2935,21,FALSE))</f>
        <v/>
      </c>
      <c r="AC380" s="4" t="str">
        <f>IF($H380=0,"",VLOOKUP($G380,Data!$G$3:$BA$2935,22,FALSE))</f>
        <v/>
      </c>
      <c r="AD380" s="4" t="str">
        <f>IF($H380=0,"",VLOOKUP($G380,Data!$G$3:$BA$2935,23,FALSE))</f>
        <v/>
      </c>
      <c r="AE380" s="4" t="str">
        <f>IF($H380=0,"",VLOOKUP($G380,Data!$G$3:$BA$2935,24,FALSE))</f>
        <v/>
      </c>
      <c r="AF380" s="4" t="str">
        <f>IF($H380=0,"",VLOOKUP($G380,Data!$G$3:$BA$2935,25,FALSE))</f>
        <v/>
      </c>
      <c r="AG380" s="4" t="str">
        <f>IF($H380=0,"",VLOOKUP($G380,Data!$G$3:$BA$2935,26,FALSE))</f>
        <v/>
      </c>
      <c r="AH380" s="4" t="str">
        <f>IF($H380=0,"",VLOOKUP($G380,Data!$G$3:$BA$2935,27,FALSE))</f>
        <v/>
      </c>
      <c r="AI380" s="4" t="str">
        <f>IF($H380=0,"",VLOOKUP($G380,Data!$G$3:$BA$2935,28,FALSE))</f>
        <v/>
      </c>
      <c r="AJ380" s="4" t="str">
        <f>IF($H380=0,"",VLOOKUP($G380,Data!$G$3:$BA$2935,29,FALSE))</f>
        <v/>
      </c>
      <c r="AK380" s="4" t="str">
        <f>IF($H380=0,"",VLOOKUP($G380,Data!$G$3:$BA$2935,30,FALSE))</f>
        <v/>
      </c>
      <c r="AL380" s="4" t="str">
        <f>IF($H380=0,"",VLOOKUP($G380,Data!$G$3:$BA$2935,31,FALSE))</f>
        <v/>
      </c>
      <c r="AM380" s="4" t="str">
        <f>IF($H380=0,"",VLOOKUP($G380,Data!$G$3:$BA$2935,32,FALSE))</f>
        <v/>
      </c>
      <c r="AN380" s="4" t="str">
        <f>IF($H380=0,"",VLOOKUP($G380,Data!$G$3:$BA$2935,33,FALSE))</f>
        <v/>
      </c>
      <c r="AO380" s="4" t="str">
        <f>IF($H380=0,"",VLOOKUP($G380,Data!$G$3:$BA$2935,34,FALSE))</f>
        <v/>
      </c>
      <c r="AP380" s="4" t="str">
        <f>IF($H380=0,"",VLOOKUP($G380,Data!$G$3:$BA$2935,35,FALSE))</f>
        <v/>
      </c>
      <c r="AQ380" s="4" t="str">
        <f>IF($H380=0,"",VLOOKUP($G380,Data!$G$3:$BA$2935,36,FALSE))</f>
        <v/>
      </c>
      <c r="AR380" s="4" t="str">
        <f>IF($H380=0,"",VLOOKUP($G380,Data!$G$3:$BA$2935,37,FALSE))</f>
        <v/>
      </c>
      <c r="AS380" s="4" t="str">
        <f>IF($H380=0,"",VLOOKUP($G380,Data!$G$3:$BA$2935,38,FALSE))</f>
        <v/>
      </c>
      <c r="AT380" s="4" t="str">
        <f>IF($H380=0,"",VLOOKUP($G380,Data!$G$3:$BA$2935,39,FALSE))</f>
        <v/>
      </c>
    </row>
    <row r="381" spans="1:46" x14ac:dyDescent="0.25">
      <c r="A381" s="4">
        <f>PSSE!A383</f>
        <v>960131</v>
      </c>
      <c r="B381" s="4" t="str">
        <f>PSSE!B383</f>
        <v>XEKAMAN2A_H1</v>
      </c>
      <c r="C381" s="4">
        <f>PSSE!D383</f>
        <v>13.8</v>
      </c>
      <c r="D381" s="4">
        <f>PSSE!E383</f>
        <v>32</v>
      </c>
      <c r="E381" s="4" t="str">
        <f>PSSE!F383</f>
        <v>TD</v>
      </c>
      <c r="F381" s="4">
        <f>PSSE!G383</f>
        <v>1</v>
      </c>
      <c r="G381" s="4" t="str">
        <f t="shared" si="5"/>
        <v>GEN13.832TD1</v>
      </c>
      <c r="H381" s="4">
        <f>COUNTIF(Data!$G$3:$BA$2935,GEN!$G381)</f>
        <v>1</v>
      </c>
      <c r="I381" s="4" t="str">
        <f>IF($H381=0,"",VLOOKUP($G381,Data!$G$3:$BA$2935,2,FALSE))</f>
        <v>'GENSAL'</v>
      </c>
      <c r="J381" s="4">
        <f>PSSE!C383</f>
        <v>1</v>
      </c>
      <c r="K381" s="4">
        <f>IF($H381=0,"",VLOOKUP($G381,Data!$G$3:$BA$2935,4,FALSE))</f>
        <v>6.6</v>
      </c>
      <c r="L381" s="4">
        <f>IF($H381=0,"",VLOOKUP($G381,Data!$G$3:$BA$2935,5,FALSE))</f>
        <v>0.05</v>
      </c>
      <c r="M381" s="4">
        <f>IF($H381=0,"",VLOOKUP($G381,Data!$G$3:$BA$2935,6,FALSE))</f>
        <v>0.155</v>
      </c>
      <c r="N381" s="4">
        <f>IF($H381=0,"",VLOOKUP($G381,Data!$G$3:$BA$2935,7,FALSE))</f>
        <v>2</v>
      </c>
      <c r="O381" s="4">
        <f>IF($H381=0,"",VLOOKUP($G381,Data!$G$3:$BA$2935,8,FALSE))</f>
        <v>0</v>
      </c>
      <c r="P381" s="4">
        <f>IF($H381=0,"",VLOOKUP($G381,Data!$G$3:$BA$2935,9,FALSE))</f>
        <v>1.1299999999999999</v>
      </c>
      <c r="Q381" s="4">
        <f>IF($H381=0,"",VLOOKUP($G381,Data!$G$3:$BA$2935,10,FALSE))</f>
        <v>0.73399999999999999</v>
      </c>
      <c r="R381" s="4">
        <f>IF($H381=0,"",VLOOKUP($G381,Data!$G$3:$BA$2935,11,FALSE))</f>
        <v>0.26</v>
      </c>
      <c r="S381" s="4">
        <f>IF($H381=0,"",VLOOKUP($G381,Data!$G$3:$BA$2935,12,FALSE))</f>
        <v>0.28000000000000003</v>
      </c>
      <c r="T381" s="4">
        <f>IF($H381=0,"",VLOOKUP($G381,Data!$G$3:$BA$2935,13,FALSE))</f>
        <v>0.104</v>
      </c>
      <c r="U381" s="4">
        <f>IF($H381=0,"",VLOOKUP($G381,Data!$G$3:$BA$2935,14,FALSE))</f>
        <v>0.19400000000000001</v>
      </c>
      <c r="V381" s="4">
        <f>IF($H381=0,"",VLOOKUP($G381,Data!$G$3:$BA$2935,15,FALSE))</f>
        <v>0.68500000000000005</v>
      </c>
      <c r="W381" s="4" t="str">
        <f>IF($H381=0,"",VLOOKUP($G381,Data!$G$3:$BA$2935,16,FALSE))</f>
        <v>/</v>
      </c>
      <c r="X381" s="4" t="str">
        <f>IF($H381=0,"",VLOOKUP($G381,Data!$G$3:$BA$2935,17,FALSE))</f>
        <v>/</v>
      </c>
      <c r="Y381" s="4" t="str">
        <f>IF($H381=0,"",VLOOKUP($G381,Data!$G$3:$BA$2935,18,FALSE))</f>
        <v/>
      </c>
      <c r="Z381" s="4" t="str">
        <f>IF($H381=0,"",VLOOKUP($G381,Data!$G$3:$BA$2935,19,FALSE))</f>
        <v/>
      </c>
      <c r="AA381" s="4" t="str">
        <f>IF($H381=0,"",VLOOKUP($G381,Data!$G$3:$BA$2935,20,FALSE))</f>
        <v/>
      </c>
      <c r="AB381" s="4" t="str">
        <f>IF($H381=0,"",VLOOKUP($G381,Data!$G$3:$BA$2935,21,FALSE))</f>
        <v/>
      </c>
      <c r="AC381" s="4" t="str">
        <f>IF($H381=0,"",VLOOKUP($G381,Data!$G$3:$BA$2935,22,FALSE))</f>
        <v/>
      </c>
      <c r="AD381" s="4" t="str">
        <f>IF($H381=0,"",VLOOKUP($G381,Data!$G$3:$BA$2935,23,FALSE))</f>
        <v/>
      </c>
      <c r="AE381" s="4" t="str">
        <f>IF($H381=0,"",VLOOKUP($G381,Data!$G$3:$BA$2935,24,FALSE))</f>
        <v/>
      </c>
      <c r="AF381" s="4" t="str">
        <f>IF($H381=0,"",VLOOKUP($G381,Data!$G$3:$BA$2935,25,FALSE))</f>
        <v/>
      </c>
      <c r="AG381" s="4" t="str">
        <f>IF($H381=0,"",VLOOKUP($G381,Data!$G$3:$BA$2935,26,FALSE))</f>
        <v/>
      </c>
      <c r="AH381" s="4" t="str">
        <f>IF($H381=0,"",VLOOKUP($G381,Data!$G$3:$BA$2935,27,FALSE))</f>
        <v/>
      </c>
      <c r="AI381" s="4" t="str">
        <f>IF($H381=0,"",VLOOKUP($G381,Data!$G$3:$BA$2935,28,FALSE))</f>
        <v/>
      </c>
      <c r="AJ381" s="4" t="str">
        <f>IF($H381=0,"",VLOOKUP($G381,Data!$G$3:$BA$2935,29,FALSE))</f>
        <v/>
      </c>
      <c r="AK381" s="4" t="str">
        <f>IF($H381=0,"",VLOOKUP($G381,Data!$G$3:$BA$2935,30,FALSE))</f>
        <v/>
      </c>
      <c r="AL381" s="4" t="str">
        <f>IF($H381=0,"",VLOOKUP($G381,Data!$G$3:$BA$2935,31,FALSE))</f>
        <v/>
      </c>
      <c r="AM381" s="4" t="str">
        <f>IF($H381=0,"",VLOOKUP($G381,Data!$G$3:$BA$2935,32,FALSE))</f>
        <v/>
      </c>
      <c r="AN381" s="4" t="str">
        <f>IF($H381=0,"",VLOOKUP($G381,Data!$G$3:$BA$2935,33,FALSE))</f>
        <v/>
      </c>
      <c r="AO381" s="4" t="str">
        <f>IF($H381=0,"",VLOOKUP($G381,Data!$G$3:$BA$2935,34,FALSE))</f>
        <v/>
      </c>
      <c r="AP381" s="4" t="str">
        <f>IF($H381=0,"",VLOOKUP($G381,Data!$G$3:$BA$2935,35,FALSE))</f>
        <v/>
      </c>
      <c r="AQ381" s="4" t="str">
        <f>IF($H381=0,"",VLOOKUP($G381,Data!$G$3:$BA$2935,36,FALSE))</f>
        <v/>
      </c>
      <c r="AR381" s="4" t="str">
        <f>IF($H381=0,"",VLOOKUP($G381,Data!$G$3:$BA$2935,37,FALSE))</f>
        <v/>
      </c>
      <c r="AS381" s="4" t="str">
        <f>IF($H381=0,"",VLOOKUP($G381,Data!$G$3:$BA$2935,38,FALSE))</f>
        <v/>
      </c>
      <c r="AT381" s="4" t="str">
        <f>IF($H381=0,"",VLOOKUP($G381,Data!$G$3:$BA$2935,39,FALSE))</f>
        <v/>
      </c>
    </row>
    <row r="382" spans="1:46" x14ac:dyDescent="0.25">
      <c r="A382" s="4">
        <f>PSSE!A384</f>
        <v>960132</v>
      </c>
      <c r="B382" s="4" t="str">
        <f>PSSE!B384</f>
        <v>XEKAMAN2A_H2</v>
      </c>
      <c r="C382" s="4">
        <f>PSSE!D384</f>
        <v>13.8</v>
      </c>
      <c r="D382" s="4">
        <f>PSSE!E384</f>
        <v>32</v>
      </c>
      <c r="E382" s="4" t="str">
        <f>PSSE!F384</f>
        <v>TD</v>
      </c>
      <c r="F382" s="4">
        <f>PSSE!G384</f>
        <v>1</v>
      </c>
      <c r="G382" s="4" t="str">
        <f t="shared" si="5"/>
        <v>GEN13.832TD1</v>
      </c>
      <c r="H382" s="4">
        <f>COUNTIF(Data!$G$3:$BA$2935,GEN!$G382)</f>
        <v>1</v>
      </c>
      <c r="I382" s="4" t="str">
        <f>IF($H382=0,"",VLOOKUP($G382,Data!$G$3:$BA$2935,2,FALSE))</f>
        <v>'GENSAL'</v>
      </c>
      <c r="J382" s="4">
        <f>PSSE!C384</f>
        <v>1</v>
      </c>
      <c r="K382" s="4">
        <f>IF($H382=0,"",VLOOKUP($G382,Data!$G$3:$BA$2935,4,FALSE))</f>
        <v>6.6</v>
      </c>
      <c r="L382" s="4">
        <f>IF($H382=0,"",VLOOKUP($G382,Data!$G$3:$BA$2935,5,FALSE))</f>
        <v>0.05</v>
      </c>
      <c r="M382" s="4">
        <f>IF($H382=0,"",VLOOKUP($G382,Data!$G$3:$BA$2935,6,FALSE))</f>
        <v>0.155</v>
      </c>
      <c r="N382" s="4">
        <f>IF($H382=0,"",VLOOKUP($G382,Data!$G$3:$BA$2935,7,FALSE))</f>
        <v>2</v>
      </c>
      <c r="O382" s="4">
        <f>IF($H382=0,"",VLOOKUP($G382,Data!$G$3:$BA$2935,8,FALSE))</f>
        <v>0</v>
      </c>
      <c r="P382" s="4">
        <f>IF($H382=0,"",VLOOKUP($G382,Data!$G$3:$BA$2935,9,FALSE))</f>
        <v>1.1299999999999999</v>
      </c>
      <c r="Q382" s="4">
        <f>IF($H382=0,"",VLOOKUP($G382,Data!$G$3:$BA$2935,10,FALSE))</f>
        <v>0.73399999999999999</v>
      </c>
      <c r="R382" s="4">
        <f>IF($H382=0,"",VLOOKUP($G382,Data!$G$3:$BA$2935,11,FALSE))</f>
        <v>0.26</v>
      </c>
      <c r="S382" s="4">
        <f>IF($H382=0,"",VLOOKUP($G382,Data!$G$3:$BA$2935,12,FALSE))</f>
        <v>0.28000000000000003</v>
      </c>
      <c r="T382" s="4">
        <f>IF($H382=0,"",VLOOKUP($G382,Data!$G$3:$BA$2935,13,FALSE))</f>
        <v>0.104</v>
      </c>
      <c r="U382" s="4">
        <f>IF($H382=0,"",VLOOKUP($G382,Data!$G$3:$BA$2935,14,FALSE))</f>
        <v>0.19400000000000001</v>
      </c>
      <c r="V382" s="4">
        <f>IF($H382=0,"",VLOOKUP($G382,Data!$G$3:$BA$2935,15,FALSE))</f>
        <v>0.68500000000000005</v>
      </c>
      <c r="W382" s="4" t="str">
        <f>IF($H382=0,"",VLOOKUP($G382,Data!$G$3:$BA$2935,16,FALSE))</f>
        <v>/</v>
      </c>
      <c r="X382" s="4" t="str">
        <f>IF($H382=0,"",VLOOKUP($G382,Data!$G$3:$BA$2935,17,FALSE))</f>
        <v>/</v>
      </c>
      <c r="Y382" s="4" t="str">
        <f>IF($H382=0,"",VLOOKUP($G382,Data!$G$3:$BA$2935,18,FALSE))</f>
        <v/>
      </c>
      <c r="Z382" s="4" t="str">
        <f>IF($H382=0,"",VLOOKUP($G382,Data!$G$3:$BA$2935,19,FALSE))</f>
        <v/>
      </c>
      <c r="AA382" s="4" t="str">
        <f>IF($H382=0,"",VLOOKUP($G382,Data!$G$3:$BA$2935,20,FALSE))</f>
        <v/>
      </c>
      <c r="AB382" s="4" t="str">
        <f>IF($H382=0,"",VLOOKUP($G382,Data!$G$3:$BA$2935,21,FALSE))</f>
        <v/>
      </c>
      <c r="AC382" s="4" t="str">
        <f>IF($H382=0,"",VLOOKUP($G382,Data!$G$3:$BA$2935,22,FALSE))</f>
        <v/>
      </c>
      <c r="AD382" s="4" t="str">
        <f>IF($H382=0,"",VLOOKUP($G382,Data!$G$3:$BA$2935,23,FALSE))</f>
        <v/>
      </c>
      <c r="AE382" s="4" t="str">
        <f>IF($H382=0,"",VLOOKUP($G382,Data!$G$3:$BA$2935,24,FALSE))</f>
        <v/>
      </c>
      <c r="AF382" s="4" t="str">
        <f>IF($H382=0,"",VLOOKUP($G382,Data!$G$3:$BA$2935,25,FALSE))</f>
        <v/>
      </c>
      <c r="AG382" s="4" t="str">
        <f>IF($H382=0,"",VLOOKUP($G382,Data!$G$3:$BA$2935,26,FALSE))</f>
        <v/>
      </c>
      <c r="AH382" s="4" t="str">
        <f>IF($H382=0,"",VLOOKUP($G382,Data!$G$3:$BA$2935,27,FALSE))</f>
        <v/>
      </c>
      <c r="AI382" s="4" t="str">
        <f>IF($H382=0,"",VLOOKUP($G382,Data!$G$3:$BA$2935,28,FALSE))</f>
        <v/>
      </c>
      <c r="AJ382" s="4" t="str">
        <f>IF($H382=0,"",VLOOKUP($G382,Data!$G$3:$BA$2935,29,FALSE))</f>
        <v/>
      </c>
      <c r="AK382" s="4" t="str">
        <f>IF($H382=0,"",VLOOKUP($G382,Data!$G$3:$BA$2935,30,FALSE))</f>
        <v/>
      </c>
      <c r="AL382" s="4" t="str">
        <f>IF($H382=0,"",VLOOKUP($G382,Data!$G$3:$BA$2935,31,FALSE))</f>
        <v/>
      </c>
      <c r="AM382" s="4" t="str">
        <f>IF($H382=0,"",VLOOKUP($G382,Data!$G$3:$BA$2935,32,FALSE))</f>
        <v/>
      </c>
      <c r="AN382" s="4" t="str">
        <f>IF($H382=0,"",VLOOKUP($G382,Data!$G$3:$BA$2935,33,FALSE))</f>
        <v/>
      </c>
      <c r="AO382" s="4" t="str">
        <f>IF($H382=0,"",VLOOKUP($G382,Data!$G$3:$BA$2935,34,FALSE))</f>
        <v/>
      </c>
      <c r="AP382" s="4" t="str">
        <f>IF($H382=0,"",VLOOKUP($G382,Data!$G$3:$BA$2935,35,FALSE))</f>
        <v/>
      </c>
      <c r="AQ382" s="4" t="str">
        <f>IF($H382=0,"",VLOOKUP($G382,Data!$G$3:$BA$2935,36,FALSE))</f>
        <v/>
      </c>
      <c r="AR382" s="4" t="str">
        <f>IF($H382=0,"",VLOOKUP($G382,Data!$G$3:$BA$2935,37,FALSE))</f>
        <v/>
      </c>
      <c r="AS382" s="4" t="str">
        <f>IF($H382=0,"",VLOOKUP($G382,Data!$G$3:$BA$2935,38,FALSE))</f>
        <v/>
      </c>
      <c r="AT382" s="4" t="str">
        <f>IF($H382=0,"",VLOOKUP($G382,Data!$G$3:$BA$2935,39,FALSE))</f>
        <v/>
      </c>
    </row>
    <row r="383" spans="1:46" x14ac:dyDescent="0.25">
      <c r="A383" s="4">
        <f>PSSE!A385</f>
        <v>960151</v>
      </c>
      <c r="B383" s="4" t="str">
        <f>PSSE!B385</f>
        <v>HASESAN3_H1</v>
      </c>
      <c r="C383" s="4">
        <f>PSSE!D385</f>
        <v>15.8</v>
      </c>
      <c r="D383" s="4">
        <f>PSSE!E385</f>
        <v>180</v>
      </c>
      <c r="E383" s="4" t="str">
        <f>PSSE!F385</f>
        <v>TD</v>
      </c>
      <c r="F383" s="4">
        <f>PSSE!G385</f>
        <v>1</v>
      </c>
      <c r="G383" s="4" t="str">
        <f t="shared" si="5"/>
        <v>GEN15.8180TD1</v>
      </c>
      <c r="H383" s="4">
        <f>COUNTIF(Data!$G$3:$BA$2935,GEN!$G383)</f>
        <v>1</v>
      </c>
      <c r="I383" s="4" t="str">
        <f>IF($H383=0,"",VLOOKUP($G383,Data!$G$3:$BA$2935,2,FALSE))</f>
        <v>'GENSAL'</v>
      </c>
      <c r="J383" s="4">
        <f>PSSE!C385</f>
        <v>1</v>
      </c>
      <c r="K383" s="4">
        <f>IF($H383=0,"",VLOOKUP($G383,Data!$G$3:$BA$2935,4,FALSE))</f>
        <v>7.2</v>
      </c>
      <c r="L383" s="4">
        <f>IF($H383=0,"",VLOOKUP($G383,Data!$G$3:$BA$2935,5,FALSE))</f>
        <v>0.123</v>
      </c>
      <c r="M383" s="4">
        <f>IF($H383=0,"",VLOOKUP($G383,Data!$G$3:$BA$2935,6,FALSE))</f>
        <v>7.4999999999999997E-2</v>
      </c>
      <c r="N383" s="4">
        <f>IF($H383=0,"",VLOOKUP($G383,Data!$G$3:$BA$2935,7,FALSE))</f>
        <v>4.6769999999999996</v>
      </c>
      <c r="O383" s="4">
        <f>IF($H383=0,"",VLOOKUP($G383,Data!$G$3:$BA$2935,8,FALSE))</f>
        <v>0</v>
      </c>
      <c r="P383" s="4">
        <f>IF($H383=0,"",VLOOKUP($G383,Data!$G$3:$BA$2935,9,FALSE))</f>
        <v>0.87</v>
      </c>
      <c r="Q383" s="4">
        <f>IF($H383=0,"",VLOOKUP($G383,Data!$G$3:$BA$2935,10,FALSE))</f>
        <v>0.57999999999999996</v>
      </c>
      <c r="R383" s="4">
        <f>IF($H383=0,"",VLOOKUP($G383,Data!$G$3:$BA$2935,11,FALSE))</f>
        <v>0.27</v>
      </c>
      <c r="S383" s="4">
        <f>IF($H383=0,"",VLOOKUP($G383,Data!$G$3:$BA$2935,12,FALSE))</f>
        <v>0.2</v>
      </c>
      <c r="T383" s="4">
        <f>IF($H383=0,"",VLOOKUP($G383,Data!$G$3:$BA$2935,13,FALSE))</f>
        <v>0.11600000000000001</v>
      </c>
      <c r="U383" s="4">
        <f>IF($H383=0,"",VLOOKUP($G383,Data!$G$3:$BA$2935,14,FALSE))</f>
        <v>0.17799999999999999</v>
      </c>
      <c r="V383" s="4">
        <f>IF($H383=0,"",VLOOKUP($G383,Data!$G$3:$BA$2935,15,FALSE))</f>
        <v>0.59199999999999997</v>
      </c>
      <c r="W383" s="4" t="str">
        <f>IF($H383=0,"",VLOOKUP($G383,Data!$G$3:$BA$2935,16,FALSE))</f>
        <v>/</v>
      </c>
      <c r="X383" s="4" t="str">
        <f>IF($H383=0,"",VLOOKUP($G383,Data!$G$3:$BA$2935,17,FALSE))</f>
        <v>/</v>
      </c>
      <c r="Y383" s="4" t="str">
        <f>IF($H383=0,"",VLOOKUP($G383,Data!$G$3:$BA$2935,18,FALSE))</f>
        <v/>
      </c>
      <c r="Z383" s="4" t="str">
        <f>IF($H383=0,"",VLOOKUP($G383,Data!$G$3:$BA$2935,19,FALSE))</f>
        <v/>
      </c>
      <c r="AA383" s="4" t="str">
        <f>IF($H383=0,"",VLOOKUP($G383,Data!$G$3:$BA$2935,20,FALSE))</f>
        <v/>
      </c>
      <c r="AB383" s="4" t="str">
        <f>IF($H383=0,"",VLOOKUP($G383,Data!$G$3:$BA$2935,21,FALSE))</f>
        <v/>
      </c>
      <c r="AC383" s="4" t="str">
        <f>IF($H383=0,"",VLOOKUP($G383,Data!$G$3:$BA$2935,22,FALSE))</f>
        <v/>
      </c>
      <c r="AD383" s="4" t="str">
        <f>IF($H383=0,"",VLOOKUP($G383,Data!$G$3:$BA$2935,23,FALSE))</f>
        <v/>
      </c>
      <c r="AE383" s="4" t="str">
        <f>IF($H383=0,"",VLOOKUP($G383,Data!$G$3:$BA$2935,24,FALSE))</f>
        <v/>
      </c>
      <c r="AF383" s="4" t="str">
        <f>IF($H383=0,"",VLOOKUP($G383,Data!$G$3:$BA$2935,25,FALSE))</f>
        <v/>
      </c>
      <c r="AG383" s="4" t="str">
        <f>IF($H383=0,"",VLOOKUP($G383,Data!$G$3:$BA$2935,26,FALSE))</f>
        <v/>
      </c>
      <c r="AH383" s="4" t="str">
        <f>IF($H383=0,"",VLOOKUP($G383,Data!$G$3:$BA$2935,27,FALSE))</f>
        <v/>
      </c>
      <c r="AI383" s="4" t="str">
        <f>IF($H383=0,"",VLOOKUP($G383,Data!$G$3:$BA$2935,28,FALSE))</f>
        <v/>
      </c>
      <c r="AJ383" s="4" t="str">
        <f>IF($H383=0,"",VLOOKUP($G383,Data!$G$3:$BA$2935,29,FALSE))</f>
        <v/>
      </c>
      <c r="AK383" s="4" t="str">
        <f>IF($H383=0,"",VLOOKUP($G383,Data!$G$3:$BA$2935,30,FALSE))</f>
        <v/>
      </c>
      <c r="AL383" s="4" t="str">
        <f>IF($H383=0,"",VLOOKUP($G383,Data!$G$3:$BA$2935,31,FALSE))</f>
        <v/>
      </c>
      <c r="AM383" s="4" t="str">
        <f>IF($H383=0,"",VLOOKUP($G383,Data!$G$3:$BA$2935,32,FALSE))</f>
        <v/>
      </c>
      <c r="AN383" s="4" t="str">
        <f>IF($H383=0,"",VLOOKUP($G383,Data!$G$3:$BA$2935,33,FALSE))</f>
        <v/>
      </c>
      <c r="AO383" s="4" t="str">
        <f>IF($H383=0,"",VLOOKUP($G383,Data!$G$3:$BA$2935,34,FALSE))</f>
        <v/>
      </c>
      <c r="AP383" s="4" t="str">
        <f>IF($H383=0,"",VLOOKUP($G383,Data!$G$3:$BA$2935,35,FALSE))</f>
        <v/>
      </c>
      <c r="AQ383" s="4" t="str">
        <f>IF($H383=0,"",VLOOKUP($G383,Data!$G$3:$BA$2935,36,FALSE))</f>
        <v/>
      </c>
      <c r="AR383" s="4" t="str">
        <f>IF($H383=0,"",VLOOKUP($G383,Data!$G$3:$BA$2935,37,FALSE))</f>
        <v/>
      </c>
      <c r="AS383" s="4" t="str">
        <f>IF($H383=0,"",VLOOKUP($G383,Data!$G$3:$BA$2935,38,FALSE))</f>
        <v/>
      </c>
      <c r="AT383" s="4" t="str">
        <f>IF($H383=0,"",VLOOKUP($G383,Data!$G$3:$BA$2935,39,FALSE))</f>
        <v/>
      </c>
    </row>
    <row r="384" spans="1:46" x14ac:dyDescent="0.25">
      <c r="A384" s="4">
        <f>PSSE!A386</f>
        <v>960152</v>
      </c>
      <c r="B384" s="4" t="str">
        <f>PSSE!B386</f>
        <v>HASESAN3_H2</v>
      </c>
      <c r="C384" s="4">
        <f>PSSE!D386</f>
        <v>15.8</v>
      </c>
      <c r="D384" s="4">
        <f>PSSE!E386</f>
        <v>180</v>
      </c>
      <c r="E384" s="4" t="str">
        <f>PSSE!F386</f>
        <v>TD</v>
      </c>
      <c r="F384" s="4">
        <f>PSSE!G386</f>
        <v>1</v>
      </c>
      <c r="G384" s="4" t="str">
        <f t="shared" si="5"/>
        <v>GEN15.8180TD1</v>
      </c>
      <c r="H384" s="4">
        <f>COUNTIF(Data!$G$3:$BA$2935,GEN!$G384)</f>
        <v>1</v>
      </c>
      <c r="I384" s="4" t="str">
        <f>IF($H384=0,"",VLOOKUP($G384,Data!$G$3:$BA$2935,2,FALSE))</f>
        <v>'GENSAL'</v>
      </c>
      <c r="J384" s="4">
        <f>PSSE!C386</f>
        <v>1</v>
      </c>
      <c r="K384" s="4">
        <f>IF($H384=0,"",VLOOKUP($G384,Data!$G$3:$BA$2935,4,FALSE))</f>
        <v>7.2</v>
      </c>
      <c r="L384" s="4">
        <f>IF($H384=0,"",VLOOKUP($G384,Data!$G$3:$BA$2935,5,FALSE))</f>
        <v>0.123</v>
      </c>
      <c r="M384" s="4">
        <f>IF($H384=0,"",VLOOKUP($G384,Data!$G$3:$BA$2935,6,FALSE))</f>
        <v>7.4999999999999997E-2</v>
      </c>
      <c r="N384" s="4">
        <f>IF($H384=0,"",VLOOKUP($G384,Data!$G$3:$BA$2935,7,FALSE))</f>
        <v>4.6769999999999996</v>
      </c>
      <c r="O384" s="4">
        <f>IF($H384=0,"",VLOOKUP($G384,Data!$G$3:$BA$2935,8,FALSE))</f>
        <v>0</v>
      </c>
      <c r="P384" s="4">
        <f>IF($H384=0,"",VLOOKUP($G384,Data!$G$3:$BA$2935,9,FALSE))</f>
        <v>0.87</v>
      </c>
      <c r="Q384" s="4">
        <f>IF($H384=0,"",VLOOKUP($G384,Data!$G$3:$BA$2935,10,FALSE))</f>
        <v>0.57999999999999996</v>
      </c>
      <c r="R384" s="4">
        <f>IF($H384=0,"",VLOOKUP($G384,Data!$G$3:$BA$2935,11,FALSE))</f>
        <v>0.27</v>
      </c>
      <c r="S384" s="4">
        <f>IF($H384=0,"",VLOOKUP($G384,Data!$G$3:$BA$2935,12,FALSE))</f>
        <v>0.2</v>
      </c>
      <c r="T384" s="4">
        <f>IF($H384=0,"",VLOOKUP($G384,Data!$G$3:$BA$2935,13,FALSE))</f>
        <v>0.11600000000000001</v>
      </c>
      <c r="U384" s="4">
        <f>IF($H384=0,"",VLOOKUP($G384,Data!$G$3:$BA$2935,14,FALSE))</f>
        <v>0.17799999999999999</v>
      </c>
      <c r="V384" s="4">
        <f>IF($H384=0,"",VLOOKUP($G384,Data!$G$3:$BA$2935,15,FALSE))</f>
        <v>0.59199999999999997</v>
      </c>
      <c r="W384" s="4" t="str">
        <f>IF($H384=0,"",VLOOKUP($G384,Data!$G$3:$BA$2935,16,FALSE))</f>
        <v>/</v>
      </c>
      <c r="X384" s="4" t="str">
        <f>IF($H384=0,"",VLOOKUP($G384,Data!$G$3:$BA$2935,17,FALSE))</f>
        <v>/</v>
      </c>
      <c r="Y384" s="4" t="str">
        <f>IF($H384=0,"",VLOOKUP($G384,Data!$G$3:$BA$2935,18,FALSE))</f>
        <v/>
      </c>
      <c r="Z384" s="4" t="str">
        <f>IF($H384=0,"",VLOOKUP($G384,Data!$G$3:$BA$2935,19,FALSE))</f>
        <v/>
      </c>
      <c r="AA384" s="4" t="str">
        <f>IF($H384=0,"",VLOOKUP($G384,Data!$G$3:$BA$2935,20,FALSE))</f>
        <v/>
      </c>
      <c r="AB384" s="4" t="str">
        <f>IF($H384=0,"",VLOOKUP($G384,Data!$G$3:$BA$2935,21,FALSE))</f>
        <v/>
      </c>
      <c r="AC384" s="4" t="str">
        <f>IF($H384=0,"",VLOOKUP($G384,Data!$G$3:$BA$2935,22,FALSE))</f>
        <v/>
      </c>
      <c r="AD384" s="4" t="str">
        <f>IF($H384=0,"",VLOOKUP($G384,Data!$G$3:$BA$2935,23,FALSE))</f>
        <v/>
      </c>
      <c r="AE384" s="4" t="str">
        <f>IF($H384=0,"",VLOOKUP($G384,Data!$G$3:$BA$2935,24,FALSE))</f>
        <v/>
      </c>
      <c r="AF384" s="4" t="str">
        <f>IF($H384=0,"",VLOOKUP($G384,Data!$G$3:$BA$2935,25,FALSE))</f>
        <v/>
      </c>
      <c r="AG384" s="4" t="str">
        <f>IF($H384=0,"",VLOOKUP($G384,Data!$G$3:$BA$2935,26,FALSE))</f>
        <v/>
      </c>
      <c r="AH384" s="4" t="str">
        <f>IF($H384=0,"",VLOOKUP($G384,Data!$G$3:$BA$2935,27,FALSE))</f>
        <v/>
      </c>
      <c r="AI384" s="4" t="str">
        <f>IF($H384=0,"",VLOOKUP($G384,Data!$G$3:$BA$2935,28,FALSE))</f>
        <v/>
      </c>
      <c r="AJ384" s="4" t="str">
        <f>IF($H384=0,"",VLOOKUP($G384,Data!$G$3:$BA$2935,29,FALSE))</f>
        <v/>
      </c>
      <c r="AK384" s="4" t="str">
        <f>IF($H384=0,"",VLOOKUP($G384,Data!$G$3:$BA$2935,30,FALSE))</f>
        <v/>
      </c>
      <c r="AL384" s="4" t="str">
        <f>IF($H384=0,"",VLOOKUP($G384,Data!$G$3:$BA$2935,31,FALSE))</f>
        <v/>
      </c>
      <c r="AM384" s="4" t="str">
        <f>IF($H384=0,"",VLOOKUP($G384,Data!$G$3:$BA$2935,32,FALSE))</f>
        <v/>
      </c>
      <c r="AN384" s="4" t="str">
        <f>IF($H384=0,"",VLOOKUP($G384,Data!$G$3:$BA$2935,33,FALSE))</f>
        <v/>
      </c>
      <c r="AO384" s="4" t="str">
        <f>IF($H384=0,"",VLOOKUP($G384,Data!$G$3:$BA$2935,34,FALSE))</f>
        <v/>
      </c>
      <c r="AP384" s="4" t="str">
        <f>IF($H384=0,"",VLOOKUP($G384,Data!$G$3:$BA$2935,35,FALSE))</f>
        <v/>
      </c>
      <c r="AQ384" s="4" t="str">
        <f>IF($H384=0,"",VLOOKUP($G384,Data!$G$3:$BA$2935,36,FALSE))</f>
        <v/>
      </c>
      <c r="AR384" s="4" t="str">
        <f>IF($H384=0,"",VLOOKUP($G384,Data!$G$3:$BA$2935,37,FALSE))</f>
        <v/>
      </c>
      <c r="AS384" s="4" t="str">
        <f>IF($H384=0,"",VLOOKUP($G384,Data!$G$3:$BA$2935,38,FALSE))</f>
        <v/>
      </c>
      <c r="AT384" s="4" t="str">
        <f>IF($H384=0,"",VLOOKUP($G384,Data!$G$3:$BA$2935,39,FALSE))</f>
        <v/>
      </c>
    </row>
    <row r="385" spans="1:46" x14ac:dyDescent="0.25">
      <c r="A385" s="4">
        <f>PSSE!A387</f>
        <v>960211</v>
      </c>
      <c r="B385" s="4" t="str">
        <f>PSSE!B387</f>
        <v>DAKEMOULE_H1</v>
      </c>
      <c r="C385" s="4">
        <f>PSSE!D387</f>
        <v>13.8</v>
      </c>
      <c r="D385" s="4">
        <f>PSSE!E387</f>
        <v>65</v>
      </c>
      <c r="E385" s="4" t="str">
        <f>PSSE!F387</f>
        <v>TD</v>
      </c>
      <c r="F385" s="4">
        <f>PSSE!G387</f>
        <v>1</v>
      </c>
      <c r="G385" s="4" t="str">
        <f t="shared" si="5"/>
        <v>GEN13.865TD1</v>
      </c>
      <c r="H385" s="4">
        <f>COUNTIF(Data!$G$3:$BA$2935,GEN!$G385)</f>
        <v>1</v>
      </c>
      <c r="I385" s="4" t="str">
        <f>IF($H385=0,"",VLOOKUP($G385,Data!$G$3:$BA$2935,2,FALSE))</f>
        <v>'GENSAL'</v>
      </c>
      <c r="J385" s="4">
        <f>PSSE!C387</f>
        <v>1</v>
      </c>
      <c r="K385" s="4">
        <f>IF($H385=0,"",VLOOKUP($G385,Data!$G$3:$BA$2935,4,FALSE))</f>
        <v>6.6</v>
      </c>
      <c r="L385" s="4">
        <f>IF($H385=0,"",VLOOKUP($G385,Data!$G$3:$BA$2935,5,FALSE))</f>
        <v>0.05</v>
      </c>
      <c r="M385" s="4">
        <f>IF($H385=0,"",VLOOKUP($G385,Data!$G$3:$BA$2935,6,FALSE))</f>
        <v>0.155</v>
      </c>
      <c r="N385" s="4">
        <f>IF($H385=0,"",VLOOKUP($G385,Data!$G$3:$BA$2935,7,FALSE))</f>
        <v>2</v>
      </c>
      <c r="O385" s="4">
        <f>IF($H385=0,"",VLOOKUP($G385,Data!$G$3:$BA$2935,8,FALSE))</f>
        <v>0</v>
      </c>
      <c r="P385" s="4">
        <f>IF($H385=0,"",VLOOKUP($G385,Data!$G$3:$BA$2935,9,FALSE))</f>
        <v>1.1299999999999999</v>
      </c>
      <c r="Q385" s="4">
        <f>IF($H385=0,"",VLOOKUP($G385,Data!$G$3:$BA$2935,10,FALSE))</f>
        <v>0.73399999999999999</v>
      </c>
      <c r="R385" s="4">
        <f>IF($H385=0,"",VLOOKUP($G385,Data!$G$3:$BA$2935,11,FALSE))</f>
        <v>0.26</v>
      </c>
      <c r="S385" s="4">
        <f>IF($H385=0,"",VLOOKUP($G385,Data!$G$3:$BA$2935,12,FALSE))</f>
        <v>0.2</v>
      </c>
      <c r="T385" s="4">
        <f>IF($H385=0,"",VLOOKUP($G385,Data!$G$3:$BA$2935,13,FALSE))</f>
        <v>0.104</v>
      </c>
      <c r="U385" s="4">
        <f>IF($H385=0,"",VLOOKUP($G385,Data!$G$3:$BA$2935,14,FALSE))</f>
        <v>0.19400000000000001</v>
      </c>
      <c r="V385" s="4">
        <f>IF($H385=0,"",VLOOKUP($G385,Data!$G$3:$BA$2935,15,FALSE))</f>
        <v>0.68500000000000005</v>
      </c>
      <c r="W385" s="4" t="str">
        <f>IF($H385=0,"",VLOOKUP($G385,Data!$G$3:$BA$2935,16,FALSE))</f>
        <v>/</v>
      </c>
      <c r="X385" s="4" t="str">
        <f>IF($H385=0,"",VLOOKUP($G385,Data!$G$3:$BA$2935,17,FALSE))</f>
        <v>/</v>
      </c>
      <c r="Y385" s="4" t="str">
        <f>IF($H385=0,"",VLOOKUP($G385,Data!$G$3:$BA$2935,18,FALSE))</f>
        <v/>
      </c>
      <c r="Z385" s="4" t="str">
        <f>IF($H385=0,"",VLOOKUP($G385,Data!$G$3:$BA$2935,19,FALSE))</f>
        <v/>
      </c>
      <c r="AA385" s="4" t="str">
        <f>IF($H385=0,"",VLOOKUP($G385,Data!$G$3:$BA$2935,20,FALSE))</f>
        <v/>
      </c>
      <c r="AB385" s="4" t="str">
        <f>IF($H385=0,"",VLOOKUP($G385,Data!$G$3:$BA$2935,21,FALSE))</f>
        <v/>
      </c>
      <c r="AC385" s="4" t="str">
        <f>IF($H385=0,"",VLOOKUP($G385,Data!$G$3:$BA$2935,22,FALSE))</f>
        <v/>
      </c>
      <c r="AD385" s="4" t="str">
        <f>IF($H385=0,"",VLOOKUP($G385,Data!$G$3:$BA$2935,23,FALSE))</f>
        <v/>
      </c>
      <c r="AE385" s="4" t="str">
        <f>IF($H385=0,"",VLOOKUP($G385,Data!$G$3:$BA$2935,24,FALSE))</f>
        <v/>
      </c>
      <c r="AF385" s="4" t="str">
        <f>IF($H385=0,"",VLOOKUP($G385,Data!$G$3:$BA$2935,25,FALSE))</f>
        <v/>
      </c>
      <c r="AG385" s="4" t="str">
        <f>IF($H385=0,"",VLOOKUP($G385,Data!$G$3:$BA$2935,26,FALSE))</f>
        <v/>
      </c>
      <c r="AH385" s="4" t="str">
        <f>IF($H385=0,"",VLOOKUP($G385,Data!$G$3:$BA$2935,27,FALSE))</f>
        <v/>
      </c>
      <c r="AI385" s="4" t="str">
        <f>IF($H385=0,"",VLOOKUP($G385,Data!$G$3:$BA$2935,28,FALSE))</f>
        <v/>
      </c>
      <c r="AJ385" s="4" t="str">
        <f>IF($H385=0,"",VLOOKUP($G385,Data!$G$3:$BA$2935,29,FALSE))</f>
        <v/>
      </c>
      <c r="AK385" s="4" t="str">
        <f>IF($H385=0,"",VLOOKUP($G385,Data!$G$3:$BA$2935,30,FALSE))</f>
        <v/>
      </c>
      <c r="AL385" s="4" t="str">
        <f>IF($H385=0,"",VLOOKUP($G385,Data!$G$3:$BA$2935,31,FALSE))</f>
        <v/>
      </c>
      <c r="AM385" s="4" t="str">
        <f>IF($H385=0,"",VLOOKUP($G385,Data!$G$3:$BA$2935,32,FALSE))</f>
        <v/>
      </c>
      <c r="AN385" s="4" t="str">
        <f>IF($H385=0,"",VLOOKUP($G385,Data!$G$3:$BA$2935,33,FALSE))</f>
        <v/>
      </c>
      <c r="AO385" s="4" t="str">
        <f>IF($H385=0,"",VLOOKUP($G385,Data!$G$3:$BA$2935,34,FALSE))</f>
        <v/>
      </c>
      <c r="AP385" s="4" t="str">
        <f>IF($H385=0,"",VLOOKUP($G385,Data!$G$3:$BA$2935,35,FALSE))</f>
        <v/>
      </c>
      <c r="AQ385" s="4" t="str">
        <f>IF($H385=0,"",VLOOKUP($G385,Data!$G$3:$BA$2935,36,FALSE))</f>
        <v/>
      </c>
      <c r="AR385" s="4" t="str">
        <f>IF($H385=0,"",VLOOKUP($G385,Data!$G$3:$BA$2935,37,FALSE))</f>
        <v/>
      </c>
      <c r="AS385" s="4" t="str">
        <f>IF($H385=0,"",VLOOKUP($G385,Data!$G$3:$BA$2935,38,FALSE))</f>
        <v/>
      </c>
      <c r="AT385" s="4" t="str">
        <f>IF($H385=0,"",VLOOKUP($G385,Data!$G$3:$BA$2935,39,FALSE))</f>
        <v/>
      </c>
    </row>
    <row r="386" spans="1:46" x14ac:dyDescent="0.25">
      <c r="A386" s="4">
        <f>PSSE!A388</f>
        <v>960212</v>
      </c>
      <c r="B386" s="4" t="str">
        <f>PSSE!B388</f>
        <v>DAKEMOULE_H2</v>
      </c>
      <c r="C386" s="4">
        <f>PSSE!D388</f>
        <v>13.8</v>
      </c>
      <c r="D386" s="4">
        <f>PSSE!E388</f>
        <v>65</v>
      </c>
      <c r="E386" s="4" t="str">
        <f>PSSE!F388</f>
        <v>TD</v>
      </c>
      <c r="F386" s="4">
        <f>PSSE!G388</f>
        <v>1</v>
      </c>
      <c r="G386" s="4" t="str">
        <f t="shared" ref="G386:G449" si="6">"GEN"&amp;C386&amp;D386&amp;E386&amp;F386</f>
        <v>GEN13.865TD1</v>
      </c>
      <c r="H386" s="4">
        <f>COUNTIF(Data!$G$3:$BA$2935,GEN!$G386)</f>
        <v>1</v>
      </c>
      <c r="I386" s="4" t="str">
        <f>IF($H386=0,"",VLOOKUP($G386,Data!$G$3:$BA$2935,2,FALSE))</f>
        <v>'GENSAL'</v>
      </c>
      <c r="J386" s="4">
        <f>PSSE!C388</f>
        <v>1</v>
      </c>
      <c r="K386" s="4">
        <f>IF($H386=0,"",VLOOKUP($G386,Data!$G$3:$BA$2935,4,FALSE))</f>
        <v>6.6</v>
      </c>
      <c r="L386" s="4">
        <f>IF($H386=0,"",VLOOKUP($G386,Data!$G$3:$BA$2935,5,FALSE))</f>
        <v>0.05</v>
      </c>
      <c r="M386" s="4">
        <f>IF($H386=0,"",VLOOKUP($G386,Data!$G$3:$BA$2935,6,FALSE))</f>
        <v>0.155</v>
      </c>
      <c r="N386" s="4">
        <f>IF($H386=0,"",VLOOKUP($G386,Data!$G$3:$BA$2935,7,FALSE))</f>
        <v>2</v>
      </c>
      <c r="O386" s="4">
        <f>IF($H386=0,"",VLOOKUP($G386,Data!$G$3:$BA$2935,8,FALSE))</f>
        <v>0</v>
      </c>
      <c r="P386" s="4">
        <f>IF($H386=0,"",VLOOKUP($G386,Data!$G$3:$BA$2935,9,FALSE))</f>
        <v>1.1299999999999999</v>
      </c>
      <c r="Q386" s="4">
        <f>IF($H386=0,"",VLOOKUP($G386,Data!$G$3:$BA$2935,10,FALSE))</f>
        <v>0.73399999999999999</v>
      </c>
      <c r="R386" s="4">
        <f>IF($H386=0,"",VLOOKUP($G386,Data!$G$3:$BA$2935,11,FALSE))</f>
        <v>0.26</v>
      </c>
      <c r="S386" s="4">
        <f>IF($H386=0,"",VLOOKUP($G386,Data!$G$3:$BA$2935,12,FALSE))</f>
        <v>0.2</v>
      </c>
      <c r="T386" s="4">
        <f>IF($H386=0,"",VLOOKUP($G386,Data!$G$3:$BA$2935,13,FALSE))</f>
        <v>0.104</v>
      </c>
      <c r="U386" s="4">
        <f>IF($H386=0,"",VLOOKUP($G386,Data!$G$3:$BA$2935,14,FALSE))</f>
        <v>0.19400000000000001</v>
      </c>
      <c r="V386" s="4">
        <f>IF($H386=0,"",VLOOKUP($G386,Data!$G$3:$BA$2935,15,FALSE))</f>
        <v>0.68500000000000005</v>
      </c>
      <c r="W386" s="4" t="str">
        <f>IF($H386=0,"",VLOOKUP($G386,Data!$G$3:$BA$2935,16,FALSE))</f>
        <v>/</v>
      </c>
      <c r="X386" s="4" t="str">
        <f>IF($H386=0,"",VLOOKUP($G386,Data!$G$3:$BA$2935,17,FALSE))</f>
        <v>/</v>
      </c>
      <c r="Y386" s="4" t="str">
        <f>IF($H386=0,"",VLOOKUP($G386,Data!$G$3:$BA$2935,18,FALSE))</f>
        <v/>
      </c>
      <c r="Z386" s="4" t="str">
        <f>IF($H386=0,"",VLOOKUP($G386,Data!$G$3:$BA$2935,19,FALSE))</f>
        <v/>
      </c>
      <c r="AA386" s="4" t="str">
        <f>IF($H386=0,"",VLOOKUP($G386,Data!$G$3:$BA$2935,20,FALSE))</f>
        <v/>
      </c>
      <c r="AB386" s="4" t="str">
        <f>IF($H386=0,"",VLOOKUP($G386,Data!$G$3:$BA$2935,21,FALSE))</f>
        <v/>
      </c>
      <c r="AC386" s="4" t="str">
        <f>IF($H386=0,"",VLOOKUP($G386,Data!$G$3:$BA$2935,22,FALSE))</f>
        <v/>
      </c>
      <c r="AD386" s="4" t="str">
        <f>IF($H386=0,"",VLOOKUP($G386,Data!$G$3:$BA$2935,23,FALSE))</f>
        <v/>
      </c>
      <c r="AE386" s="4" t="str">
        <f>IF($H386=0,"",VLOOKUP($G386,Data!$G$3:$BA$2935,24,FALSE))</f>
        <v/>
      </c>
      <c r="AF386" s="4" t="str">
        <f>IF($H386=0,"",VLOOKUP($G386,Data!$G$3:$BA$2935,25,FALSE))</f>
        <v/>
      </c>
      <c r="AG386" s="4" t="str">
        <f>IF($H386=0,"",VLOOKUP($G386,Data!$G$3:$BA$2935,26,FALSE))</f>
        <v/>
      </c>
      <c r="AH386" s="4" t="str">
        <f>IF($H386=0,"",VLOOKUP($G386,Data!$G$3:$BA$2935,27,FALSE))</f>
        <v/>
      </c>
      <c r="AI386" s="4" t="str">
        <f>IF($H386=0,"",VLOOKUP($G386,Data!$G$3:$BA$2935,28,FALSE))</f>
        <v/>
      </c>
      <c r="AJ386" s="4" t="str">
        <f>IF($H386=0,"",VLOOKUP($G386,Data!$G$3:$BA$2935,29,FALSE))</f>
        <v/>
      </c>
      <c r="AK386" s="4" t="str">
        <f>IF($H386=0,"",VLOOKUP($G386,Data!$G$3:$BA$2935,30,FALSE))</f>
        <v/>
      </c>
      <c r="AL386" s="4" t="str">
        <f>IF($H386=0,"",VLOOKUP($G386,Data!$G$3:$BA$2935,31,FALSE))</f>
        <v/>
      </c>
      <c r="AM386" s="4" t="str">
        <f>IF($H386=0,"",VLOOKUP($G386,Data!$G$3:$BA$2935,32,FALSE))</f>
        <v/>
      </c>
      <c r="AN386" s="4" t="str">
        <f>IF($H386=0,"",VLOOKUP($G386,Data!$G$3:$BA$2935,33,FALSE))</f>
        <v/>
      </c>
      <c r="AO386" s="4" t="str">
        <f>IF($H386=0,"",VLOOKUP($G386,Data!$G$3:$BA$2935,34,FALSE))</f>
        <v/>
      </c>
      <c r="AP386" s="4" t="str">
        <f>IF($H386=0,"",VLOOKUP($G386,Data!$G$3:$BA$2935,35,FALSE))</f>
        <v/>
      </c>
      <c r="AQ386" s="4" t="str">
        <f>IF($H386=0,"",VLOOKUP($G386,Data!$G$3:$BA$2935,36,FALSE))</f>
        <v/>
      </c>
      <c r="AR386" s="4" t="str">
        <f>IF($H386=0,"",VLOOKUP($G386,Data!$G$3:$BA$2935,37,FALSE))</f>
        <v/>
      </c>
      <c r="AS386" s="4" t="str">
        <f>IF($H386=0,"",VLOOKUP($G386,Data!$G$3:$BA$2935,38,FALSE))</f>
        <v/>
      </c>
      <c r="AT386" s="4" t="str">
        <f>IF($H386=0,"",VLOOKUP($G386,Data!$G$3:$BA$2935,39,FALSE))</f>
        <v/>
      </c>
    </row>
    <row r="387" spans="1:46" x14ac:dyDescent="0.25">
      <c r="A387" s="4">
        <f>PSSE!A389</f>
        <v>960221</v>
      </c>
      <c r="B387" s="4" t="str">
        <f>PSSE!B389</f>
        <v>THGSEKON3_H1</v>
      </c>
      <c r="C387" s="4">
        <f>PSSE!D389</f>
        <v>13.8</v>
      </c>
      <c r="D387" s="4">
        <f>PSSE!E389</f>
        <v>76</v>
      </c>
      <c r="E387" s="4" t="str">
        <f>PSSE!F389</f>
        <v>TD</v>
      </c>
      <c r="F387" s="4">
        <f>PSSE!G389</f>
        <v>1</v>
      </c>
      <c r="G387" s="4" t="str">
        <f t="shared" si="6"/>
        <v>GEN13.876TD1</v>
      </c>
      <c r="H387" s="4">
        <f>COUNTIF(Data!$G$3:$BA$2935,GEN!$G387)</f>
        <v>1</v>
      </c>
      <c r="I387" s="4" t="str">
        <f>IF($H387=0,"",VLOOKUP($G387,Data!$G$3:$BA$2935,2,FALSE))</f>
        <v>'GENSAL'</v>
      </c>
      <c r="J387" s="4">
        <f>PSSE!C389</f>
        <v>1</v>
      </c>
      <c r="K387" s="4">
        <f>IF($H387=0,"",VLOOKUP($G387,Data!$G$3:$BA$2935,4,FALSE))</f>
        <v>7.2</v>
      </c>
      <c r="L387" s="4">
        <f>IF($H387=0,"",VLOOKUP($G387,Data!$G$3:$BA$2935,5,FALSE))</f>
        <v>0.123</v>
      </c>
      <c r="M387" s="4">
        <f>IF($H387=0,"",VLOOKUP($G387,Data!$G$3:$BA$2935,6,FALSE))</f>
        <v>7.4999999999999997E-2</v>
      </c>
      <c r="N387" s="4">
        <f>IF($H387=0,"",VLOOKUP($G387,Data!$G$3:$BA$2935,7,FALSE))</f>
        <v>4.6769999999999996</v>
      </c>
      <c r="O387" s="4">
        <f>IF($H387=0,"",VLOOKUP($G387,Data!$G$3:$BA$2935,8,FALSE))</f>
        <v>0</v>
      </c>
      <c r="P387" s="4">
        <f>IF($H387=0,"",VLOOKUP($G387,Data!$G$3:$BA$2935,9,FALSE))</f>
        <v>0.87</v>
      </c>
      <c r="Q387" s="4">
        <f>IF($H387=0,"",VLOOKUP($G387,Data!$G$3:$BA$2935,10,FALSE))</f>
        <v>0.57999999999999996</v>
      </c>
      <c r="R387" s="4">
        <f>IF($H387=0,"",VLOOKUP($G387,Data!$G$3:$BA$2935,11,FALSE))</f>
        <v>0.27</v>
      </c>
      <c r="S387" s="4">
        <f>IF($H387=0,"",VLOOKUP($G387,Data!$G$3:$BA$2935,12,FALSE))</f>
        <v>0.28000000000000003</v>
      </c>
      <c r="T387" s="4">
        <f>IF($H387=0,"",VLOOKUP($G387,Data!$G$3:$BA$2935,13,FALSE))</f>
        <v>0.11600000000000001</v>
      </c>
      <c r="U387" s="4">
        <f>IF($H387=0,"",VLOOKUP($G387,Data!$G$3:$BA$2935,14,FALSE))</f>
        <v>0.17799999999999999</v>
      </c>
      <c r="V387" s="4">
        <f>IF($H387=0,"",VLOOKUP($G387,Data!$G$3:$BA$2935,15,FALSE))</f>
        <v>0.59199999999999997</v>
      </c>
      <c r="W387" s="4" t="str">
        <f>IF($H387=0,"",VLOOKUP($G387,Data!$G$3:$BA$2935,16,FALSE))</f>
        <v>/</v>
      </c>
      <c r="X387" s="4" t="str">
        <f>IF($H387=0,"",VLOOKUP($G387,Data!$G$3:$BA$2935,17,FALSE))</f>
        <v>/</v>
      </c>
      <c r="Y387" s="4" t="str">
        <f>IF($H387=0,"",VLOOKUP($G387,Data!$G$3:$BA$2935,18,FALSE))</f>
        <v/>
      </c>
      <c r="Z387" s="4" t="str">
        <f>IF($H387=0,"",VLOOKUP($G387,Data!$G$3:$BA$2935,19,FALSE))</f>
        <v/>
      </c>
      <c r="AA387" s="4" t="str">
        <f>IF($H387=0,"",VLOOKUP($G387,Data!$G$3:$BA$2935,20,FALSE))</f>
        <v/>
      </c>
      <c r="AB387" s="4" t="str">
        <f>IF($H387=0,"",VLOOKUP($G387,Data!$G$3:$BA$2935,21,FALSE))</f>
        <v/>
      </c>
      <c r="AC387" s="4" t="str">
        <f>IF($H387=0,"",VLOOKUP($G387,Data!$G$3:$BA$2935,22,FALSE))</f>
        <v/>
      </c>
      <c r="AD387" s="4" t="str">
        <f>IF($H387=0,"",VLOOKUP($G387,Data!$G$3:$BA$2935,23,FALSE))</f>
        <v/>
      </c>
      <c r="AE387" s="4" t="str">
        <f>IF($H387=0,"",VLOOKUP($G387,Data!$G$3:$BA$2935,24,FALSE))</f>
        <v/>
      </c>
      <c r="AF387" s="4" t="str">
        <f>IF($H387=0,"",VLOOKUP($G387,Data!$G$3:$BA$2935,25,FALSE))</f>
        <v/>
      </c>
      <c r="AG387" s="4" t="str">
        <f>IF($H387=0,"",VLOOKUP($G387,Data!$G$3:$BA$2935,26,FALSE))</f>
        <v/>
      </c>
      <c r="AH387" s="4" t="str">
        <f>IF($H387=0,"",VLOOKUP($G387,Data!$G$3:$BA$2935,27,FALSE))</f>
        <v/>
      </c>
      <c r="AI387" s="4" t="str">
        <f>IF($H387=0,"",VLOOKUP($G387,Data!$G$3:$BA$2935,28,FALSE))</f>
        <v/>
      </c>
      <c r="AJ387" s="4" t="str">
        <f>IF($H387=0,"",VLOOKUP($G387,Data!$G$3:$BA$2935,29,FALSE))</f>
        <v/>
      </c>
      <c r="AK387" s="4" t="str">
        <f>IF($H387=0,"",VLOOKUP($G387,Data!$G$3:$BA$2935,30,FALSE))</f>
        <v/>
      </c>
      <c r="AL387" s="4" t="str">
        <f>IF($H387=0,"",VLOOKUP($G387,Data!$G$3:$BA$2935,31,FALSE))</f>
        <v/>
      </c>
      <c r="AM387" s="4" t="str">
        <f>IF($H387=0,"",VLOOKUP($G387,Data!$G$3:$BA$2935,32,FALSE))</f>
        <v/>
      </c>
      <c r="AN387" s="4" t="str">
        <f>IF($H387=0,"",VLOOKUP($G387,Data!$G$3:$BA$2935,33,FALSE))</f>
        <v/>
      </c>
      <c r="AO387" s="4" t="str">
        <f>IF($H387=0,"",VLOOKUP($G387,Data!$G$3:$BA$2935,34,FALSE))</f>
        <v/>
      </c>
      <c r="AP387" s="4" t="str">
        <f>IF($H387=0,"",VLOOKUP($G387,Data!$G$3:$BA$2935,35,FALSE))</f>
        <v/>
      </c>
      <c r="AQ387" s="4" t="str">
        <f>IF($H387=0,"",VLOOKUP($G387,Data!$G$3:$BA$2935,36,FALSE))</f>
        <v/>
      </c>
      <c r="AR387" s="4" t="str">
        <f>IF($H387=0,"",VLOOKUP($G387,Data!$G$3:$BA$2935,37,FALSE))</f>
        <v/>
      </c>
      <c r="AS387" s="4" t="str">
        <f>IF($H387=0,"",VLOOKUP($G387,Data!$G$3:$BA$2935,38,FALSE))</f>
        <v/>
      </c>
      <c r="AT387" s="4" t="str">
        <f>IF($H387=0,"",VLOOKUP($G387,Data!$G$3:$BA$2935,39,FALSE))</f>
        <v/>
      </c>
    </row>
    <row r="388" spans="1:46" x14ac:dyDescent="0.25">
      <c r="A388" s="4">
        <f>PSSE!A390</f>
        <v>960222</v>
      </c>
      <c r="B388" s="4" t="str">
        <f>PSSE!B390</f>
        <v>THGSEKON3_H2</v>
      </c>
      <c r="C388" s="4">
        <f>PSSE!D390</f>
        <v>13.8</v>
      </c>
      <c r="D388" s="4">
        <f>PSSE!E390</f>
        <v>76</v>
      </c>
      <c r="E388" s="4" t="str">
        <f>PSSE!F390</f>
        <v>TD</v>
      </c>
      <c r="F388" s="4">
        <f>PSSE!G390</f>
        <v>1</v>
      </c>
      <c r="G388" s="4" t="str">
        <f t="shared" si="6"/>
        <v>GEN13.876TD1</v>
      </c>
      <c r="H388" s="4">
        <f>COUNTIF(Data!$G$3:$BA$2935,GEN!$G388)</f>
        <v>1</v>
      </c>
      <c r="I388" s="4" t="str">
        <f>IF($H388=0,"",VLOOKUP($G388,Data!$G$3:$BA$2935,2,FALSE))</f>
        <v>'GENSAL'</v>
      </c>
      <c r="J388" s="4">
        <f>PSSE!C390</f>
        <v>1</v>
      </c>
      <c r="K388" s="4">
        <f>IF($H388=0,"",VLOOKUP($G388,Data!$G$3:$BA$2935,4,FALSE))</f>
        <v>7.2</v>
      </c>
      <c r="L388" s="4">
        <f>IF($H388=0,"",VLOOKUP($G388,Data!$G$3:$BA$2935,5,FALSE))</f>
        <v>0.123</v>
      </c>
      <c r="M388" s="4">
        <f>IF($H388=0,"",VLOOKUP($G388,Data!$G$3:$BA$2935,6,FALSE))</f>
        <v>7.4999999999999997E-2</v>
      </c>
      <c r="N388" s="4">
        <f>IF($H388=0,"",VLOOKUP($G388,Data!$G$3:$BA$2935,7,FALSE))</f>
        <v>4.6769999999999996</v>
      </c>
      <c r="O388" s="4">
        <f>IF($H388=0,"",VLOOKUP($G388,Data!$G$3:$BA$2935,8,FALSE))</f>
        <v>0</v>
      </c>
      <c r="P388" s="4">
        <f>IF($H388=0,"",VLOOKUP($G388,Data!$G$3:$BA$2935,9,FALSE))</f>
        <v>0.87</v>
      </c>
      <c r="Q388" s="4">
        <f>IF($H388=0,"",VLOOKUP($G388,Data!$G$3:$BA$2935,10,FALSE))</f>
        <v>0.57999999999999996</v>
      </c>
      <c r="R388" s="4">
        <f>IF($H388=0,"",VLOOKUP($G388,Data!$G$3:$BA$2935,11,FALSE))</f>
        <v>0.27</v>
      </c>
      <c r="S388" s="4">
        <f>IF($H388=0,"",VLOOKUP($G388,Data!$G$3:$BA$2935,12,FALSE))</f>
        <v>0.28000000000000003</v>
      </c>
      <c r="T388" s="4">
        <f>IF($H388=0,"",VLOOKUP($G388,Data!$G$3:$BA$2935,13,FALSE))</f>
        <v>0.11600000000000001</v>
      </c>
      <c r="U388" s="4">
        <f>IF($H388=0,"",VLOOKUP($G388,Data!$G$3:$BA$2935,14,FALSE))</f>
        <v>0.17799999999999999</v>
      </c>
      <c r="V388" s="4">
        <f>IF($H388=0,"",VLOOKUP($G388,Data!$G$3:$BA$2935,15,FALSE))</f>
        <v>0.59199999999999997</v>
      </c>
      <c r="W388" s="4" t="str">
        <f>IF($H388=0,"",VLOOKUP($G388,Data!$G$3:$BA$2935,16,FALSE))</f>
        <v>/</v>
      </c>
      <c r="X388" s="4" t="str">
        <f>IF($H388=0,"",VLOOKUP($G388,Data!$G$3:$BA$2935,17,FALSE))</f>
        <v>/</v>
      </c>
      <c r="Y388" s="4" t="str">
        <f>IF($H388=0,"",VLOOKUP($G388,Data!$G$3:$BA$2935,18,FALSE))</f>
        <v/>
      </c>
      <c r="Z388" s="4" t="str">
        <f>IF($H388=0,"",VLOOKUP($G388,Data!$G$3:$BA$2935,19,FALSE))</f>
        <v/>
      </c>
      <c r="AA388" s="4" t="str">
        <f>IF($H388=0,"",VLOOKUP($G388,Data!$G$3:$BA$2935,20,FALSE))</f>
        <v/>
      </c>
      <c r="AB388" s="4" t="str">
        <f>IF($H388=0,"",VLOOKUP($G388,Data!$G$3:$BA$2935,21,FALSE))</f>
        <v/>
      </c>
      <c r="AC388" s="4" t="str">
        <f>IF($H388=0,"",VLOOKUP($G388,Data!$G$3:$BA$2935,22,FALSE))</f>
        <v/>
      </c>
      <c r="AD388" s="4" t="str">
        <f>IF($H388=0,"",VLOOKUP($G388,Data!$G$3:$BA$2935,23,FALSE))</f>
        <v/>
      </c>
      <c r="AE388" s="4" t="str">
        <f>IF($H388=0,"",VLOOKUP($G388,Data!$G$3:$BA$2935,24,FALSE))</f>
        <v/>
      </c>
      <c r="AF388" s="4" t="str">
        <f>IF($H388=0,"",VLOOKUP($G388,Data!$G$3:$BA$2935,25,FALSE))</f>
        <v/>
      </c>
      <c r="AG388" s="4" t="str">
        <f>IF($H388=0,"",VLOOKUP($G388,Data!$G$3:$BA$2935,26,FALSE))</f>
        <v/>
      </c>
      <c r="AH388" s="4" t="str">
        <f>IF($H388=0,"",VLOOKUP($G388,Data!$G$3:$BA$2935,27,FALSE))</f>
        <v/>
      </c>
      <c r="AI388" s="4" t="str">
        <f>IF($H388=0,"",VLOOKUP($G388,Data!$G$3:$BA$2935,28,FALSE))</f>
        <v/>
      </c>
      <c r="AJ388" s="4" t="str">
        <f>IF($H388=0,"",VLOOKUP($G388,Data!$G$3:$BA$2935,29,FALSE))</f>
        <v/>
      </c>
      <c r="AK388" s="4" t="str">
        <f>IF($H388=0,"",VLOOKUP($G388,Data!$G$3:$BA$2935,30,FALSE))</f>
        <v/>
      </c>
      <c r="AL388" s="4" t="str">
        <f>IF($H388=0,"",VLOOKUP($G388,Data!$G$3:$BA$2935,31,FALSE))</f>
        <v/>
      </c>
      <c r="AM388" s="4" t="str">
        <f>IF($H388=0,"",VLOOKUP($G388,Data!$G$3:$BA$2935,32,FALSE))</f>
        <v/>
      </c>
      <c r="AN388" s="4" t="str">
        <f>IF($H388=0,"",VLOOKUP($G388,Data!$G$3:$BA$2935,33,FALSE))</f>
        <v/>
      </c>
      <c r="AO388" s="4" t="str">
        <f>IF($H388=0,"",VLOOKUP($G388,Data!$G$3:$BA$2935,34,FALSE))</f>
        <v/>
      </c>
      <c r="AP388" s="4" t="str">
        <f>IF($H388=0,"",VLOOKUP($G388,Data!$G$3:$BA$2935,35,FALSE))</f>
        <v/>
      </c>
      <c r="AQ388" s="4" t="str">
        <f>IF($H388=0,"",VLOOKUP($G388,Data!$G$3:$BA$2935,36,FALSE))</f>
        <v/>
      </c>
      <c r="AR388" s="4" t="str">
        <f>IF($H388=0,"",VLOOKUP($G388,Data!$G$3:$BA$2935,37,FALSE))</f>
        <v/>
      </c>
      <c r="AS388" s="4" t="str">
        <f>IF($H388=0,"",VLOOKUP($G388,Data!$G$3:$BA$2935,38,FALSE))</f>
        <v/>
      </c>
      <c r="AT388" s="4" t="str">
        <f>IF($H388=0,"",VLOOKUP($G388,Data!$G$3:$BA$2935,39,FALSE))</f>
        <v/>
      </c>
    </row>
    <row r="389" spans="1:46" x14ac:dyDescent="0.25">
      <c r="A389" s="4">
        <f>PSSE!A391</f>
        <v>961011</v>
      </c>
      <c r="B389" s="4" t="str">
        <f>PSSE!B391</f>
        <v>SONGHINH_H1</v>
      </c>
      <c r="C389" s="4">
        <f>PSSE!D391</f>
        <v>10.5</v>
      </c>
      <c r="D389" s="4">
        <f>PSSE!E391</f>
        <v>35</v>
      </c>
      <c r="E389" s="4" t="str">
        <f>PSSE!F391</f>
        <v>TD</v>
      </c>
      <c r="F389" s="4">
        <f>PSSE!G391</f>
        <v>1</v>
      </c>
      <c r="G389" s="4" t="str">
        <f t="shared" si="6"/>
        <v>GEN10.535TD1</v>
      </c>
      <c r="H389" s="4">
        <f>COUNTIF(Data!$G$3:$BA$2935,GEN!$G389)</f>
        <v>1</v>
      </c>
      <c r="I389" s="4" t="str">
        <f>IF($H389=0,"",VLOOKUP($G389,Data!$G$3:$BA$2935,2,FALSE))</f>
        <v>'GENSAL'</v>
      </c>
      <c r="J389" s="4">
        <f>PSSE!C391</f>
        <v>1</v>
      </c>
      <c r="K389" s="4">
        <f>IF($H389=0,"",VLOOKUP($G389,Data!$G$3:$BA$2935,4,FALSE))</f>
        <v>6.6</v>
      </c>
      <c r="L389" s="4">
        <f>IF($H389=0,"",VLOOKUP($G389,Data!$G$3:$BA$2935,5,FALSE))</f>
        <v>0.05</v>
      </c>
      <c r="M389" s="4">
        <f>IF($H389=0,"",VLOOKUP($G389,Data!$G$3:$BA$2935,6,FALSE))</f>
        <v>0.155</v>
      </c>
      <c r="N389" s="4">
        <f>IF($H389=0,"",VLOOKUP($G389,Data!$G$3:$BA$2935,7,FALSE))</f>
        <v>2</v>
      </c>
      <c r="O389" s="4">
        <f>IF($H389=0,"",VLOOKUP($G389,Data!$G$3:$BA$2935,8,FALSE))</f>
        <v>0</v>
      </c>
      <c r="P389" s="4">
        <f>IF($H389=0,"",VLOOKUP($G389,Data!$G$3:$BA$2935,9,FALSE))</f>
        <v>1.1299999999999999</v>
      </c>
      <c r="Q389" s="4">
        <f>IF($H389=0,"",VLOOKUP($G389,Data!$G$3:$BA$2935,10,FALSE))</f>
        <v>0.73399999999999999</v>
      </c>
      <c r="R389" s="4">
        <f>IF($H389=0,"",VLOOKUP($G389,Data!$G$3:$BA$2935,11,FALSE))</f>
        <v>0.26</v>
      </c>
      <c r="S389" s="4">
        <f>IF($H389=0,"",VLOOKUP($G389,Data!$G$3:$BA$2935,12,FALSE))</f>
        <v>0.16</v>
      </c>
      <c r="T389" s="4">
        <f>IF($H389=0,"",VLOOKUP($G389,Data!$G$3:$BA$2935,13,FALSE))</f>
        <v>0.104</v>
      </c>
      <c r="U389" s="4">
        <f>IF($H389=0,"",VLOOKUP($G389,Data!$G$3:$BA$2935,14,FALSE))</f>
        <v>0.19400000000000001</v>
      </c>
      <c r="V389" s="4">
        <f>IF($H389=0,"",VLOOKUP($G389,Data!$G$3:$BA$2935,15,FALSE))</f>
        <v>0.68500000000000005</v>
      </c>
      <c r="W389" s="4" t="str">
        <f>IF($H389=0,"",VLOOKUP($G389,Data!$G$3:$BA$2935,16,FALSE))</f>
        <v>/</v>
      </c>
      <c r="X389" s="4" t="str">
        <f>IF($H389=0,"",VLOOKUP($G389,Data!$G$3:$BA$2935,17,FALSE))</f>
        <v>/</v>
      </c>
      <c r="Y389" s="4" t="str">
        <f>IF($H389=0,"",VLOOKUP($G389,Data!$G$3:$BA$2935,18,FALSE))</f>
        <v/>
      </c>
      <c r="Z389" s="4" t="str">
        <f>IF($H389=0,"",VLOOKUP($G389,Data!$G$3:$BA$2935,19,FALSE))</f>
        <v/>
      </c>
      <c r="AA389" s="4" t="str">
        <f>IF($H389=0,"",VLOOKUP($G389,Data!$G$3:$BA$2935,20,FALSE))</f>
        <v/>
      </c>
      <c r="AB389" s="4" t="str">
        <f>IF($H389=0,"",VLOOKUP($G389,Data!$G$3:$BA$2935,21,FALSE))</f>
        <v/>
      </c>
      <c r="AC389" s="4" t="str">
        <f>IF($H389=0,"",VLOOKUP($G389,Data!$G$3:$BA$2935,22,FALSE))</f>
        <v/>
      </c>
      <c r="AD389" s="4" t="str">
        <f>IF($H389=0,"",VLOOKUP($G389,Data!$G$3:$BA$2935,23,FALSE))</f>
        <v/>
      </c>
      <c r="AE389" s="4" t="str">
        <f>IF($H389=0,"",VLOOKUP($G389,Data!$G$3:$BA$2935,24,FALSE))</f>
        <v/>
      </c>
      <c r="AF389" s="4" t="str">
        <f>IF($H389=0,"",VLOOKUP($G389,Data!$G$3:$BA$2935,25,FALSE))</f>
        <v/>
      </c>
      <c r="AG389" s="4" t="str">
        <f>IF($H389=0,"",VLOOKUP($G389,Data!$G$3:$BA$2935,26,FALSE))</f>
        <v/>
      </c>
      <c r="AH389" s="4" t="str">
        <f>IF($H389=0,"",VLOOKUP($G389,Data!$G$3:$BA$2935,27,FALSE))</f>
        <v/>
      </c>
      <c r="AI389" s="4" t="str">
        <f>IF($H389=0,"",VLOOKUP($G389,Data!$G$3:$BA$2935,28,FALSE))</f>
        <v/>
      </c>
      <c r="AJ389" s="4" t="str">
        <f>IF($H389=0,"",VLOOKUP($G389,Data!$G$3:$BA$2935,29,FALSE))</f>
        <v/>
      </c>
      <c r="AK389" s="4" t="str">
        <f>IF($H389=0,"",VLOOKUP($G389,Data!$G$3:$BA$2935,30,FALSE))</f>
        <v/>
      </c>
      <c r="AL389" s="4" t="str">
        <f>IF($H389=0,"",VLOOKUP($G389,Data!$G$3:$BA$2935,31,FALSE))</f>
        <v/>
      </c>
      <c r="AM389" s="4" t="str">
        <f>IF($H389=0,"",VLOOKUP($G389,Data!$G$3:$BA$2935,32,FALSE))</f>
        <v/>
      </c>
      <c r="AN389" s="4" t="str">
        <f>IF($H389=0,"",VLOOKUP($G389,Data!$G$3:$BA$2935,33,FALSE))</f>
        <v/>
      </c>
      <c r="AO389" s="4" t="str">
        <f>IF($H389=0,"",VLOOKUP($G389,Data!$G$3:$BA$2935,34,FALSE))</f>
        <v/>
      </c>
      <c r="AP389" s="4" t="str">
        <f>IF($H389=0,"",VLOOKUP($G389,Data!$G$3:$BA$2935,35,FALSE))</f>
        <v/>
      </c>
      <c r="AQ389" s="4" t="str">
        <f>IF($H389=0,"",VLOOKUP($G389,Data!$G$3:$BA$2935,36,FALSE))</f>
        <v/>
      </c>
      <c r="AR389" s="4" t="str">
        <f>IF($H389=0,"",VLOOKUP($G389,Data!$G$3:$BA$2935,37,FALSE))</f>
        <v/>
      </c>
      <c r="AS389" s="4" t="str">
        <f>IF($H389=0,"",VLOOKUP($G389,Data!$G$3:$BA$2935,38,FALSE))</f>
        <v/>
      </c>
      <c r="AT389" s="4" t="str">
        <f>IF($H389=0,"",VLOOKUP($G389,Data!$G$3:$BA$2935,39,FALSE))</f>
        <v/>
      </c>
    </row>
    <row r="390" spans="1:46" x14ac:dyDescent="0.25">
      <c r="A390" s="4">
        <f>PSSE!A392</f>
        <v>961012</v>
      </c>
      <c r="B390" s="4" t="str">
        <f>PSSE!B392</f>
        <v>SONGHINH_H2</v>
      </c>
      <c r="C390" s="4">
        <f>PSSE!D392</f>
        <v>10.5</v>
      </c>
      <c r="D390" s="4">
        <f>PSSE!E392</f>
        <v>35</v>
      </c>
      <c r="E390" s="4" t="str">
        <f>PSSE!F392</f>
        <v>TD</v>
      </c>
      <c r="F390" s="4">
        <f>PSSE!G392</f>
        <v>1</v>
      </c>
      <c r="G390" s="4" t="str">
        <f t="shared" si="6"/>
        <v>GEN10.535TD1</v>
      </c>
      <c r="H390" s="4">
        <f>COUNTIF(Data!$G$3:$BA$2935,GEN!$G390)</f>
        <v>1</v>
      </c>
      <c r="I390" s="4" t="str">
        <f>IF($H390=0,"",VLOOKUP($G390,Data!$G$3:$BA$2935,2,FALSE))</f>
        <v>'GENSAL'</v>
      </c>
      <c r="J390" s="4">
        <f>PSSE!C392</f>
        <v>1</v>
      </c>
      <c r="K390" s="4">
        <f>IF($H390=0,"",VLOOKUP($G390,Data!$G$3:$BA$2935,4,FALSE))</f>
        <v>6.6</v>
      </c>
      <c r="L390" s="4">
        <f>IF($H390=0,"",VLOOKUP($G390,Data!$G$3:$BA$2935,5,FALSE))</f>
        <v>0.05</v>
      </c>
      <c r="M390" s="4">
        <f>IF($H390=0,"",VLOOKUP($G390,Data!$G$3:$BA$2935,6,FALSE))</f>
        <v>0.155</v>
      </c>
      <c r="N390" s="4">
        <f>IF($H390=0,"",VLOOKUP($G390,Data!$G$3:$BA$2935,7,FALSE))</f>
        <v>2</v>
      </c>
      <c r="O390" s="4">
        <f>IF($H390=0,"",VLOOKUP($G390,Data!$G$3:$BA$2935,8,FALSE))</f>
        <v>0</v>
      </c>
      <c r="P390" s="4">
        <f>IF($H390=0,"",VLOOKUP($G390,Data!$G$3:$BA$2935,9,FALSE))</f>
        <v>1.1299999999999999</v>
      </c>
      <c r="Q390" s="4">
        <f>IF($H390=0,"",VLOOKUP($G390,Data!$G$3:$BA$2935,10,FALSE))</f>
        <v>0.73399999999999999</v>
      </c>
      <c r="R390" s="4">
        <f>IF($H390=0,"",VLOOKUP($G390,Data!$G$3:$BA$2935,11,FALSE))</f>
        <v>0.26</v>
      </c>
      <c r="S390" s="4">
        <f>IF($H390=0,"",VLOOKUP($G390,Data!$G$3:$BA$2935,12,FALSE))</f>
        <v>0.16</v>
      </c>
      <c r="T390" s="4">
        <f>IF($H390=0,"",VLOOKUP($G390,Data!$G$3:$BA$2935,13,FALSE))</f>
        <v>0.104</v>
      </c>
      <c r="U390" s="4">
        <f>IF($H390=0,"",VLOOKUP($G390,Data!$G$3:$BA$2935,14,FALSE))</f>
        <v>0.19400000000000001</v>
      </c>
      <c r="V390" s="4">
        <f>IF($H390=0,"",VLOOKUP($G390,Data!$G$3:$BA$2935,15,FALSE))</f>
        <v>0.68500000000000005</v>
      </c>
      <c r="W390" s="4" t="str">
        <f>IF($H390=0,"",VLOOKUP($G390,Data!$G$3:$BA$2935,16,FALSE))</f>
        <v>/</v>
      </c>
      <c r="X390" s="4" t="str">
        <f>IF($H390=0,"",VLOOKUP($G390,Data!$G$3:$BA$2935,17,FALSE))</f>
        <v>/</v>
      </c>
      <c r="Y390" s="4" t="str">
        <f>IF($H390=0,"",VLOOKUP($G390,Data!$G$3:$BA$2935,18,FALSE))</f>
        <v/>
      </c>
      <c r="Z390" s="4" t="str">
        <f>IF($H390=0,"",VLOOKUP($G390,Data!$G$3:$BA$2935,19,FALSE))</f>
        <v/>
      </c>
      <c r="AA390" s="4" t="str">
        <f>IF($H390=0,"",VLOOKUP($G390,Data!$G$3:$BA$2935,20,FALSE))</f>
        <v/>
      </c>
      <c r="AB390" s="4" t="str">
        <f>IF($H390=0,"",VLOOKUP($G390,Data!$G$3:$BA$2935,21,FALSE))</f>
        <v/>
      </c>
      <c r="AC390" s="4" t="str">
        <f>IF($H390=0,"",VLOOKUP($G390,Data!$G$3:$BA$2935,22,FALSE))</f>
        <v/>
      </c>
      <c r="AD390" s="4" t="str">
        <f>IF($H390=0,"",VLOOKUP($G390,Data!$G$3:$BA$2935,23,FALSE))</f>
        <v/>
      </c>
      <c r="AE390" s="4" t="str">
        <f>IF($H390=0,"",VLOOKUP($G390,Data!$G$3:$BA$2935,24,FALSE))</f>
        <v/>
      </c>
      <c r="AF390" s="4" t="str">
        <f>IF($H390=0,"",VLOOKUP($G390,Data!$G$3:$BA$2935,25,FALSE))</f>
        <v/>
      </c>
      <c r="AG390" s="4" t="str">
        <f>IF($H390=0,"",VLOOKUP($G390,Data!$G$3:$BA$2935,26,FALSE))</f>
        <v/>
      </c>
      <c r="AH390" s="4" t="str">
        <f>IF($H390=0,"",VLOOKUP($G390,Data!$G$3:$BA$2935,27,FALSE))</f>
        <v/>
      </c>
      <c r="AI390" s="4" t="str">
        <f>IF($H390=0,"",VLOOKUP($G390,Data!$G$3:$BA$2935,28,FALSE))</f>
        <v/>
      </c>
      <c r="AJ390" s="4" t="str">
        <f>IF($H390=0,"",VLOOKUP($G390,Data!$G$3:$BA$2935,29,FALSE))</f>
        <v/>
      </c>
      <c r="AK390" s="4" t="str">
        <f>IF($H390=0,"",VLOOKUP($G390,Data!$G$3:$BA$2935,30,FALSE))</f>
        <v/>
      </c>
      <c r="AL390" s="4" t="str">
        <f>IF($H390=0,"",VLOOKUP($G390,Data!$G$3:$BA$2935,31,FALSE))</f>
        <v/>
      </c>
      <c r="AM390" s="4" t="str">
        <f>IF($H390=0,"",VLOOKUP($G390,Data!$G$3:$BA$2935,32,FALSE))</f>
        <v/>
      </c>
      <c r="AN390" s="4" t="str">
        <f>IF($H390=0,"",VLOOKUP($G390,Data!$G$3:$BA$2935,33,FALSE))</f>
        <v/>
      </c>
      <c r="AO390" s="4" t="str">
        <f>IF($H390=0,"",VLOOKUP($G390,Data!$G$3:$BA$2935,34,FALSE))</f>
        <v/>
      </c>
      <c r="AP390" s="4" t="str">
        <f>IF($H390=0,"",VLOOKUP($G390,Data!$G$3:$BA$2935,35,FALSE))</f>
        <v/>
      </c>
      <c r="AQ390" s="4" t="str">
        <f>IF($H390=0,"",VLOOKUP($G390,Data!$G$3:$BA$2935,36,FALSE))</f>
        <v/>
      </c>
      <c r="AR390" s="4" t="str">
        <f>IF($H390=0,"",VLOOKUP($G390,Data!$G$3:$BA$2935,37,FALSE))</f>
        <v/>
      </c>
      <c r="AS390" s="4" t="str">
        <f>IF($H390=0,"",VLOOKUP($G390,Data!$G$3:$BA$2935,38,FALSE))</f>
        <v/>
      </c>
      <c r="AT390" s="4" t="str">
        <f>IF($H390=0,"",VLOOKUP($G390,Data!$G$3:$BA$2935,39,FALSE))</f>
        <v/>
      </c>
    </row>
    <row r="391" spans="1:46" x14ac:dyDescent="0.25">
      <c r="A391" s="4">
        <f>PSSE!A393</f>
        <v>961021</v>
      </c>
      <c r="B391" s="4" t="str">
        <f>PSSE!B393</f>
        <v>SONGBAHA_H1</v>
      </c>
      <c r="C391" s="4">
        <f>PSSE!D393</f>
        <v>13.8</v>
      </c>
      <c r="D391" s="4">
        <f>PSSE!E393</f>
        <v>110</v>
      </c>
      <c r="E391" s="4" t="str">
        <f>PSSE!F393</f>
        <v>TD</v>
      </c>
      <c r="F391" s="4">
        <f>PSSE!G393</f>
        <v>1</v>
      </c>
      <c r="G391" s="4" t="str">
        <f t="shared" si="6"/>
        <v>GEN13.8110TD1</v>
      </c>
      <c r="H391" s="4">
        <f>COUNTIF(Data!$G$3:$BA$2935,GEN!$G391)</f>
        <v>1</v>
      </c>
      <c r="I391" s="4" t="str">
        <f>IF($H391=0,"",VLOOKUP($G391,Data!$G$3:$BA$2935,2,FALSE))</f>
        <v>'GENSAL'</v>
      </c>
      <c r="J391" s="4">
        <f>PSSE!C393</f>
        <v>1</v>
      </c>
      <c r="K391" s="4">
        <f>IF($H391=0,"",VLOOKUP($G391,Data!$G$3:$BA$2935,4,FALSE))</f>
        <v>7.2</v>
      </c>
      <c r="L391" s="4">
        <f>IF($H391=0,"",VLOOKUP($G391,Data!$G$3:$BA$2935,5,FALSE))</f>
        <v>0.123</v>
      </c>
      <c r="M391" s="4">
        <f>IF($H391=0,"",VLOOKUP($G391,Data!$G$3:$BA$2935,6,FALSE))</f>
        <v>7.4999999999999997E-2</v>
      </c>
      <c r="N391" s="4">
        <f>IF($H391=0,"",VLOOKUP($G391,Data!$G$3:$BA$2935,7,FALSE))</f>
        <v>4.6769999999999996</v>
      </c>
      <c r="O391" s="4">
        <f>IF($H391=0,"",VLOOKUP($G391,Data!$G$3:$BA$2935,8,FALSE))</f>
        <v>0</v>
      </c>
      <c r="P391" s="4">
        <f>IF($H391=0,"",VLOOKUP($G391,Data!$G$3:$BA$2935,9,FALSE))</f>
        <v>0.87</v>
      </c>
      <c r="Q391" s="4">
        <f>IF($H391=0,"",VLOOKUP($G391,Data!$G$3:$BA$2935,10,FALSE))</f>
        <v>0.57999999999999996</v>
      </c>
      <c r="R391" s="4">
        <f>IF($H391=0,"",VLOOKUP($G391,Data!$G$3:$BA$2935,11,FALSE))</f>
        <v>0.27</v>
      </c>
      <c r="S391" s="4">
        <f>IF($H391=0,"",VLOOKUP($G391,Data!$G$3:$BA$2935,12,FALSE))</f>
        <v>0.18</v>
      </c>
      <c r="T391" s="4">
        <f>IF($H391=0,"",VLOOKUP($G391,Data!$G$3:$BA$2935,13,FALSE))</f>
        <v>0.11600000000000001</v>
      </c>
      <c r="U391" s="4">
        <f>IF($H391=0,"",VLOOKUP($G391,Data!$G$3:$BA$2935,14,FALSE))</f>
        <v>0.17799999999999999</v>
      </c>
      <c r="V391" s="4">
        <f>IF($H391=0,"",VLOOKUP($G391,Data!$G$3:$BA$2935,15,FALSE))</f>
        <v>0.59199999999999997</v>
      </c>
      <c r="W391" s="4" t="str">
        <f>IF($H391=0,"",VLOOKUP($G391,Data!$G$3:$BA$2935,16,FALSE))</f>
        <v>/</v>
      </c>
      <c r="X391" s="4" t="str">
        <f>IF($H391=0,"",VLOOKUP($G391,Data!$G$3:$BA$2935,17,FALSE))</f>
        <v>/</v>
      </c>
      <c r="Y391" s="4" t="str">
        <f>IF($H391=0,"",VLOOKUP($G391,Data!$G$3:$BA$2935,18,FALSE))</f>
        <v/>
      </c>
      <c r="Z391" s="4" t="str">
        <f>IF($H391=0,"",VLOOKUP($G391,Data!$G$3:$BA$2935,19,FALSE))</f>
        <v/>
      </c>
      <c r="AA391" s="4" t="str">
        <f>IF($H391=0,"",VLOOKUP($G391,Data!$G$3:$BA$2935,20,FALSE))</f>
        <v/>
      </c>
      <c r="AB391" s="4" t="str">
        <f>IF($H391=0,"",VLOOKUP($G391,Data!$G$3:$BA$2935,21,FALSE))</f>
        <v/>
      </c>
      <c r="AC391" s="4" t="str">
        <f>IF($H391=0,"",VLOOKUP($G391,Data!$G$3:$BA$2935,22,FALSE))</f>
        <v/>
      </c>
      <c r="AD391" s="4" t="str">
        <f>IF($H391=0,"",VLOOKUP($G391,Data!$G$3:$BA$2935,23,FALSE))</f>
        <v/>
      </c>
      <c r="AE391" s="4" t="str">
        <f>IF($H391=0,"",VLOOKUP($G391,Data!$G$3:$BA$2935,24,FALSE))</f>
        <v/>
      </c>
      <c r="AF391" s="4" t="str">
        <f>IF($H391=0,"",VLOOKUP($G391,Data!$G$3:$BA$2935,25,FALSE))</f>
        <v/>
      </c>
      <c r="AG391" s="4" t="str">
        <f>IF($H391=0,"",VLOOKUP($G391,Data!$G$3:$BA$2935,26,FALSE))</f>
        <v/>
      </c>
      <c r="AH391" s="4" t="str">
        <f>IF($H391=0,"",VLOOKUP($G391,Data!$G$3:$BA$2935,27,FALSE))</f>
        <v/>
      </c>
      <c r="AI391" s="4" t="str">
        <f>IF($H391=0,"",VLOOKUP($G391,Data!$G$3:$BA$2935,28,FALSE))</f>
        <v/>
      </c>
      <c r="AJ391" s="4" t="str">
        <f>IF($H391=0,"",VLOOKUP($G391,Data!$G$3:$BA$2935,29,FALSE))</f>
        <v/>
      </c>
      <c r="AK391" s="4" t="str">
        <f>IF($H391=0,"",VLOOKUP($G391,Data!$G$3:$BA$2935,30,FALSE))</f>
        <v/>
      </c>
      <c r="AL391" s="4" t="str">
        <f>IF($H391=0,"",VLOOKUP($G391,Data!$G$3:$BA$2935,31,FALSE))</f>
        <v/>
      </c>
      <c r="AM391" s="4" t="str">
        <f>IF($H391=0,"",VLOOKUP($G391,Data!$G$3:$BA$2935,32,FALSE))</f>
        <v/>
      </c>
      <c r="AN391" s="4" t="str">
        <f>IF($H391=0,"",VLOOKUP($G391,Data!$G$3:$BA$2935,33,FALSE))</f>
        <v/>
      </c>
      <c r="AO391" s="4" t="str">
        <f>IF($H391=0,"",VLOOKUP($G391,Data!$G$3:$BA$2935,34,FALSE))</f>
        <v/>
      </c>
      <c r="AP391" s="4" t="str">
        <f>IF($H391=0,"",VLOOKUP($G391,Data!$G$3:$BA$2935,35,FALSE))</f>
        <v/>
      </c>
      <c r="AQ391" s="4" t="str">
        <f>IF($H391=0,"",VLOOKUP($G391,Data!$G$3:$BA$2935,36,FALSE))</f>
        <v/>
      </c>
      <c r="AR391" s="4" t="str">
        <f>IF($H391=0,"",VLOOKUP($G391,Data!$G$3:$BA$2935,37,FALSE))</f>
        <v/>
      </c>
      <c r="AS391" s="4" t="str">
        <f>IF($H391=0,"",VLOOKUP($G391,Data!$G$3:$BA$2935,38,FALSE))</f>
        <v/>
      </c>
      <c r="AT391" s="4" t="str">
        <f>IF($H391=0,"",VLOOKUP($G391,Data!$G$3:$BA$2935,39,FALSE))</f>
        <v/>
      </c>
    </row>
    <row r="392" spans="1:46" x14ac:dyDescent="0.25">
      <c r="A392" s="4">
        <f>PSSE!A394</f>
        <v>961022</v>
      </c>
      <c r="B392" s="4" t="str">
        <f>PSSE!B394</f>
        <v>SONGBAHA_H2</v>
      </c>
      <c r="C392" s="4">
        <f>PSSE!D394</f>
        <v>13.8</v>
      </c>
      <c r="D392" s="4">
        <f>PSSE!E394</f>
        <v>110</v>
      </c>
      <c r="E392" s="4" t="str">
        <f>PSSE!F394</f>
        <v>TD</v>
      </c>
      <c r="F392" s="4">
        <f>PSSE!G394</f>
        <v>1</v>
      </c>
      <c r="G392" s="4" t="str">
        <f t="shared" si="6"/>
        <v>GEN13.8110TD1</v>
      </c>
      <c r="H392" s="4">
        <f>COUNTIF(Data!$G$3:$BA$2935,GEN!$G392)</f>
        <v>1</v>
      </c>
      <c r="I392" s="4" t="str">
        <f>IF($H392=0,"",VLOOKUP($G392,Data!$G$3:$BA$2935,2,FALSE))</f>
        <v>'GENSAL'</v>
      </c>
      <c r="J392" s="4">
        <f>PSSE!C394</f>
        <v>2</v>
      </c>
      <c r="K392" s="4">
        <f>IF($H392=0,"",VLOOKUP($G392,Data!$G$3:$BA$2935,4,FALSE))</f>
        <v>7.2</v>
      </c>
      <c r="L392" s="4">
        <f>IF($H392=0,"",VLOOKUP($G392,Data!$G$3:$BA$2935,5,FALSE))</f>
        <v>0.123</v>
      </c>
      <c r="M392" s="4">
        <f>IF($H392=0,"",VLOOKUP($G392,Data!$G$3:$BA$2935,6,FALSE))</f>
        <v>7.4999999999999997E-2</v>
      </c>
      <c r="N392" s="4">
        <f>IF($H392=0,"",VLOOKUP($G392,Data!$G$3:$BA$2935,7,FALSE))</f>
        <v>4.6769999999999996</v>
      </c>
      <c r="O392" s="4">
        <f>IF($H392=0,"",VLOOKUP($G392,Data!$G$3:$BA$2935,8,FALSE))</f>
        <v>0</v>
      </c>
      <c r="P392" s="4">
        <f>IF($H392=0,"",VLOOKUP($G392,Data!$G$3:$BA$2935,9,FALSE))</f>
        <v>0.87</v>
      </c>
      <c r="Q392" s="4">
        <f>IF($H392=0,"",VLOOKUP($G392,Data!$G$3:$BA$2935,10,FALSE))</f>
        <v>0.57999999999999996</v>
      </c>
      <c r="R392" s="4">
        <f>IF($H392=0,"",VLOOKUP($G392,Data!$G$3:$BA$2935,11,FALSE))</f>
        <v>0.27</v>
      </c>
      <c r="S392" s="4">
        <f>IF($H392=0,"",VLOOKUP($G392,Data!$G$3:$BA$2935,12,FALSE))</f>
        <v>0.18</v>
      </c>
      <c r="T392" s="4">
        <f>IF($H392=0,"",VLOOKUP($G392,Data!$G$3:$BA$2935,13,FALSE))</f>
        <v>0.11600000000000001</v>
      </c>
      <c r="U392" s="4">
        <f>IF($H392=0,"",VLOOKUP($G392,Data!$G$3:$BA$2935,14,FALSE))</f>
        <v>0.17799999999999999</v>
      </c>
      <c r="V392" s="4">
        <f>IF($H392=0,"",VLOOKUP($G392,Data!$G$3:$BA$2935,15,FALSE))</f>
        <v>0.59199999999999997</v>
      </c>
      <c r="W392" s="4" t="str">
        <f>IF($H392=0,"",VLOOKUP($G392,Data!$G$3:$BA$2935,16,FALSE))</f>
        <v>/</v>
      </c>
      <c r="X392" s="4" t="str">
        <f>IF($H392=0,"",VLOOKUP($G392,Data!$G$3:$BA$2935,17,FALSE))</f>
        <v>/</v>
      </c>
      <c r="Y392" s="4" t="str">
        <f>IF($H392=0,"",VLOOKUP($G392,Data!$G$3:$BA$2935,18,FALSE))</f>
        <v/>
      </c>
      <c r="Z392" s="4" t="str">
        <f>IF($H392=0,"",VLOOKUP($G392,Data!$G$3:$BA$2935,19,FALSE))</f>
        <v/>
      </c>
      <c r="AA392" s="4" t="str">
        <f>IF($H392=0,"",VLOOKUP($G392,Data!$G$3:$BA$2935,20,FALSE))</f>
        <v/>
      </c>
      <c r="AB392" s="4" t="str">
        <f>IF($H392=0,"",VLOOKUP($G392,Data!$G$3:$BA$2935,21,FALSE))</f>
        <v/>
      </c>
      <c r="AC392" s="4" t="str">
        <f>IF($H392=0,"",VLOOKUP($G392,Data!$G$3:$BA$2935,22,FALSE))</f>
        <v/>
      </c>
      <c r="AD392" s="4" t="str">
        <f>IF($H392=0,"",VLOOKUP($G392,Data!$G$3:$BA$2935,23,FALSE))</f>
        <v/>
      </c>
      <c r="AE392" s="4" t="str">
        <f>IF($H392=0,"",VLOOKUP($G392,Data!$G$3:$BA$2935,24,FALSE))</f>
        <v/>
      </c>
      <c r="AF392" s="4" t="str">
        <f>IF($H392=0,"",VLOOKUP($G392,Data!$G$3:$BA$2935,25,FALSE))</f>
        <v/>
      </c>
      <c r="AG392" s="4" t="str">
        <f>IF($H392=0,"",VLOOKUP($G392,Data!$G$3:$BA$2935,26,FALSE))</f>
        <v/>
      </c>
      <c r="AH392" s="4" t="str">
        <f>IF($H392=0,"",VLOOKUP($G392,Data!$G$3:$BA$2935,27,FALSE))</f>
        <v/>
      </c>
      <c r="AI392" s="4" t="str">
        <f>IF($H392=0,"",VLOOKUP($G392,Data!$G$3:$BA$2935,28,FALSE))</f>
        <v/>
      </c>
      <c r="AJ392" s="4" t="str">
        <f>IF($H392=0,"",VLOOKUP($G392,Data!$G$3:$BA$2935,29,FALSE))</f>
        <v/>
      </c>
      <c r="AK392" s="4" t="str">
        <f>IF($H392=0,"",VLOOKUP($G392,Data!$G$3:$BA$2935,30,FALSE))</f>
        <v/>
      </c>
      <c r="AL392" s="4" t="str">
        <f>IF($H392=0,"",VLOOKUP($G392,Data!$G$3:$BA$2935,31,FALSE))</f>
        <v/>
      </c>
      <c r="AM392" s="4" t="str">
        <f>IF($H392=0,"",VLOOKUP($G392,Data!$G$3:$BA$2935,32,FALSE))</f>
        <v/>
      </c>
      <c r="AN392" s="4" t="str">
        <f>IF($H392=0,"",VLOOKUP($G392,Data!$G$3:$BA$2935,33,FALSE))</f>
        <v/>
      </c>
      <c r="AO392" s="4" t="str">
        <f>IF($H392=0,"",VLOOKUP($G392,Data!$G$3:$BA$2935,34,FALSE))</f>
        <v/>
      </c>
      <c r="AP392" s="4" t="str">
        <f>IF($H392=0,"",VLOOKUP($G392,Data!$G$3:$BA$2935,35,FALSE))</f>
        <v/>
      </c>
      <c r="AQ392" s="4" t="str">
        <f>IF($H392=0,"",VLOOKUP($G392,Data!$G$3:$BA$2935,36,FALSE))</f>
        <v/>
      </c>
      <c r="AR392" s="4" t="str">
        <f>IF($H392=0,"",VLOOKUP($G392,Data!$G$3:$BA$2935,37,FALSE))</f>
        <v/>
      </c>
      <c r="AS392" s="4" t="str">
        <f>IF($H392=0,"",VLOOKUP($G392,Data!$G$3:$BA$2935,38,FALSE))</f>
        <v/>
      </c>
      <c r="AT392" s="4" t="str">
        <f>IF($H392=0,"",VLOOKUP($G392,Data!$G$3:$BA$2935,39,FALSE))</f>
        <v/>
      </c>
    </row>
    <row r="393" spans="1:46" x14ac:dyDescent="0.25">
      <c r="A393" s="4">
        <f>PSSE!A395</f>
        <v>962011</v>
      </c>
      <c r="B393" s="4" t="str">
        <f>PSSE!B395</f>
        <v>VANPHONG1_S1</v>
      </c>
      <c r="C393" s="4">
        <f>PSSE!D395</f>
        <v>26</v>
      </c>
      <c r="D393" s="4">
        <f>PSSE!E395</f>
        <v>660</v>
      </c>
      <c r="E393" s="4" t="str">
        <f>PSSE!F395</f>
        <v>ND</v>
      </c>
      <c r="F393" s="4">
        <f>PSSE!G395</f>
        <v>1</v>
      </c>
      <c r="G393" s="4" t="str">
        <f t="shared" si="6"/>
        <v>GEN26660ND1</v>
      </c>
      <c r="H393" s="4">
        <f>COUNTIF(Data!$G$3:$BA$2935,GEN!$G393)</f>
        <v>1</v>
      </c>
      <c r="I393" s="4" t="str">
        <f>IF($H393=0,"",VLOOKUP($G393,Data!$G$3:$BA$2935,2,FALSE))</f>
        <v>'GENROU'</v>
      </c>
      <c r="J393" s="4">
        <f>PSSE!C395</f>
        <v>1</v>
      </c>
      <c r="K393" s="4">
        <f>IF($H393=0,"",VLOOKUP($G393,Data!$G$3:$BA$2935,4,FALSE))</f>
        <v>4</v>
      </c>
      <c r="L393" s="4">
        <f>IF($H393=0,"",VLOOKUP($G393,Data!$G$3:$BA$2935,5,FALSE))</f>
        <v>0.04</v>
      </c>
      <c r="M393" s="4">
        <f>IF($H393=0,"",VLOOKUP($G393,Data!$G$3:$BA$2935,6,FALSE))</f>
        <v>0.5</v>
      </c>
      <c r="N393" s="4">
        <f>IF($H393=0,"",VLOOKUP($G393,Data!$G$3:$BA$2935,7,FALSE))</f>
        <v>7.0000000000000007E-2</v>
      </c>
      <c r="O393" s="4">
        <f>IF($H393=0,"",VLOOKUP($G393,Data!$G$3:$BA$2935,8,FALSE))</f>
        <v>2.8</v>
      </c>
      <c r="P393" s="4">
        <f>IF($H393=0,"",VLOOKUP($G393,Data!$G$3:$BA$2935,9,FALSE))</f>
        <v>0</v>
      </c>
      <c r="Q393" s="4">
        <f>IF($H393=0,"",VLOOKUP($G393,Data!$G$3:$BA$2935,10,FALSE))</f>
        <v>1.8</v>
      </c>
      <c r="R393" s="4">
        <f>IF($H393=0,"",VLOOKUP($G393,Data!$G$3:$BA$2935,11,FALSE))</f>
        <v>1.75</v>
      </c>
      <c r="S393" s="4">
        <f>IF($H393=0,"",VLOOKUP($G393,Data!$G$3:$BA$2935,12,FALSE))</f>
        <v>0.3</v>
      </c>
      <c r="T393" s="4">
        <f>IF($H393=0,"",VLOOKUP($G393,Data!$G$3:$BA$2935,13,FALSE))</f>
        <v>0.65</v>
      </c>
      <c r="U393" s="4">
        <f>IF($H393=0,"",VLOOKUP($G393,Data!$G$3:$BA$2935,14,FALSE))</f>
        <v>0.25600000000000001</v>
      </c>
      <c r="V393" s="4">
        <f>IF($H393=0,"",VLOOKUP($G393,Data!$G$3:$BA$2935,15,FALSE))</f>
        <v>0.15</v>
      </c>
      <c r="W393" s="4">
        <f>IF($H393=0,"",VLOOKUP($G393,Data!$G$3:$BA$2935,16,FALSE))</f>
        <v>5.7000000000000002E-2</v>
      </c>
      <c r="X393" s="4">
        <f>IF($H393=0,"",VLOOKUP($G393,Data!$G$3:$BA$2935,17,FALSE))</f>
        <v>0.33</v>
      </c>
      <c r="Y393" s="4" t="str">
        <f>IF($H393=0,"",VLOOKUP($G393,Data!$G$3:$BA$2935,18,FALSE))</f>
        <v>/</v>
      </c>
      <c r="Z393" s="4" t="str">
        <f>IF($H393=0,"",VLOOKUP($G393,Data!$G$3:$BA$2935,19,FALSE))</f>
        <v>/</v>
      </c>
      <c r="AA393" s="4" t="str">
        <f>IF($H393=0,"",VLOOKUP($G393,Data!$G$3:$BA$2935,20,FALSE))</f>
        <v/>
      </c>
      <c r="AB393" s="4" t="str">
        <f>IF($H393=0,"",VLOOKUP($G393,Data!$G$3:$BA$2935,21,FALSE))</f>
        <v/>
      </c>
      <c r="AC393" s="4" t="str">
        <f>IF($H393=0,"",VLOOKUP($G393,Data!$G$3:$BA$2935,22,FALSE))</f>
        <v/>
      </c>
      <c r="AD393" s="4" t="str">
        <f>IF($H393=0,"",VLOOKUP($G393,Data!$G$3:$BA$2935,23,FALSE))</f>
        <v/>
      </c>
      <c r="AE393" s="4" t="str">
        <f>IF($H393=0,"",VLOOKUP($G393,Data!$G$3:$BA$2935,24,FALSE))</f>
        <v/>
      </c>
      <c r="AF393" s="4" t="str">
        <f>IF($H393=0,"",VLOOKUP($G393,Data!$G$3:$BA$2935,25,FALSE))</f>
        <v/>
      </c>
      <c r="AG393" s="4" t="str">
        <f>IF($H393=0,"",VLOOKUP($G393,Data!$G$3:$BA$2935,26,FALSE))</f>
        <v/>
      </c>
      <c r="AH393" s="4" t="str">
        <f>IF($H393=0,"",VLOOKUP($G393,Data!$G$3:$BA$2935,27,FALSE))</f>
        <v/>
      </c>
      <c r="AI393" s="4" t="str">
        <f>IF($H393=0,"",VLOOKUP($G393,Data!$G$3:$BA$2935,28,FALSE))</f>
        <v/>
      </c>
      <c r="AJ393" s="4" t="str">
        <f>IF($H393=0,"",VLOOKUP($G393,Data!$G$3:$BA$2935,29,FALSE))</f>
        <v/>
      </c>
      <c r="AK393" s="4" t="str">
        <f>IF($H393=0,"",VLOOKUP($G393,Data!$G$3:$BA$2935,30,FALSE))</f>
        <v/>
      </c>
      <c r="AL393" s="4" t="str">
        <f>IF($H393=0,"",VLOOKUP($G393,Data!$G$3:$BA$2935,31,FALSE))</f>
        <v/>
      </c>
      <c r="AM393" s="4" t="str">
        <f>IF($H393=0,"",VLOOKUP($G393,Data!$G$3:$BA$2935,32,FALSE))</f>
        <v/>
      </c>
      <c r="AN393" s="4" t="str">
        <f>IF($H393=0,"",VLOOKUP($G393,Data!$G$3:$BA$2935,33,FALSE))</f>
        <v/>
      </c>
      <c r="AO393" s="4" t="str">
        <f>IF($H393=0,"",VLOOKUP($G393,Data!$G$3:$BA$2935,34,FALSE))</f>
        <v/>
      </c>
      <c r="AP393" s="4" t="str">
        <f>IF($H393=0,"",VLOOKUP($G393,Data!$G$3:$BA$2935,35,FALSE))</f>
        <v/>
      </c>
      <c r="AQ393" s="4" t="str">
        <f>IF($H393=0,"",VLOOKUP($G393,Data!$G$3:$BA$2935,36,FALSE))</f>
        <v/>
      </c>
      <c r="AR393" s="4" t="str">
        <f>IF($H393=0,"",VLOOKUP($G393,Data!$G$3:$BA$2935,37,FALSE))</f>
        <v/>
      </c>
      <c r="AS393" s="4" t="str">
        <f>IF($H393=0,"",VLOOKUP($G393,Data!$G$3:$BA$2935,38,FALSE))</f>
        <v/>
      </c>
      <c r="AT393" s="4" t="str">
        <f>IF($H393=0,"",VLOOKUP($G393,Data!$G$3:$BA$2935,39,FALSE))</f>
        <v/>
      </c>
    </row>
    <row r="394" spans="1:46" x14ac:dyDescent="0.25">
      <c r="A394" s="4">
        <f>PSSE!A396</f>
        <v>962012</v>
      </c>
      <c r="B394" s="4" t="str">
        <f>PSSE!B396</f>
        <v>VANPHONG1_S2</v>
      </c>
      <c r="C394" s="4">
        <f>PSSE!D396</f>
        <v>26</v>
      </c>
      <c r="D394" s="4">
        <f>PSSE!E396</f>
        <v>660</v>
      </c>
      <c r="E394" s="4" t="str">
        <f>PSSE!F396</f>
        <v>ND</v>
      </c>
      <c r="F394" s="4">
        <f>PSSE!G396</f>
        <v>1</v>
      </c>
      <c r="G394" s="4" t="str">
        <f t="shared" si="6"/>
        <v>GEN26660ND1</v>
      </c>
      <c r="H394" s="4">
        <f>COUNTIF(Data!$G$3:$BA$2935,GEN!$G394)</f>
        <v>1</v>
      </c>
      <c r="I394" s="4" t="str">
        <f>IF($H394=0,"",VLOOKUP($G394,Data!$G$3:$BA$2935,2,FALSE))</f>
        <v>'GENROU'</v>
      </c>
      <c r="J394" s="4">
        <f>PSSE!C396</f>
        <v>1</v>
      </c>
      <c r="K394" s="4">
        <f>IF($H394=0,"",VLOOKUP($G394,Data!$G$3:$BA$2935,4,FALSE))</f>
        <v>4</v>
      </c>
      <c r="L394" s="4">
        <f>IF($H394=0,"",VLOOKUP($G394,Data!$G$3:$BA$2935,5,FALSE))</f>
        <v>0.04</v>
      </c>
      <c r="M394" s="4">
        <f>IF($H394=0,"",VLOOKUP($G394,Data!$G$3:$BA$2935,6,FALSE))</f>
        <v>0.5</v>
      </c>
      <c r="N394" s="4">
        <f>IF($H394=0,"",VLOOKUP($G394,Data!$G$3:$BA$2935,7,FALSE))</f>
        <v>7.0000000000000007E-2</v>
      </c>
      <c r="O394" s="4">
        <f>IF($H394=0,"",VLOOKUP($G394,Data!$G$3:$BA$2935,8,FALSE))</f>
        <v>2.8</v>
      </c>
      <c r="P394" s="4">
        <f>IF($H394=0,"",VLOOKUP($G394,Data!$G$3:$BA$2935,9,FALSE))</f>
        <v>0</v>
      </c>
      <c r="Q394" s="4">
        <f>IF($H394=0,"",VLOOKUP($G394,Data!$G$3:$BA$2935,10,FALSE))</f>
        <v>1.8</v>
      </c>
      <c r="R394" s="4">
        <f>IF($H394=0,"",VLOOKUP($G394,Data!$G$3:$BA$2935,11,FALSE))</f>
        <v>1.75</v>
      </c>
      <c r="S394" s="4">
        <f>IF($H394=0,"",VLOOKUP($G394,Data!$G$3:$BA$2935,12,FALSE))</f>
        <v>0.3</v>
      </c>
      <c r="T394" s="4">
        <f>IF($H394=0,"",VLOOKUP($G394,Data!$G$3:$BA$2935,13,FALSE))</f>
        <v>0.65</v>
      </c>
      <c r="U394" s="4">
        <f>IF($H394=0,"",VLOOKUP($G394,Data!$G$3:$BA$2935,14,FALSE))</f>
        <v>0.25600000000000001</v>
      </c>
      <c r="V394" s="4">
        <f>IF($H394=0,"",VLOOKUP($G394,Data!$G$3:$BA$2935,15,FALSE))</f>
        <v>0.15</v>
      </c>
      <c r="W394" s="4">
        <f>IF($H394=0,"",VLOOKUP($G394,Data!$G$3:$BA$2935,16,FALSE))</f>
        <v>5.7000000000000002E-2</v>
      </c>
      <c r="X394" s="4">
        <f>IF($H394=0,"",VLOOKUP($G394,Data!$G$3:$BA$2935,17,FALSE))</f>
        <v>0.33</v>
      </c>
      <c r="Y394" s="4" t="str">
        <f>IF($H394=0,"",VLOOKUP($G394,Data!$G$3:$BA$2935,18,FALSE))</f>
        <v>/</v>
      </c>
      <c r="Z394" s="4" t="str">
        <f>IF($H394=0,"",VLOOKUP($G394,Data!$G$3:$BA$2935,19,FALSE))</f>
        <v>/</v>
      </c>
      <c r="AA394" s="4" t="str">
        <f>IF($H394=0,"",VLOOKUP($G394,Data!$G$3:$BA$2935,20,FALSE))</f>
        <v/>
      </c>
      <c r="AB394" s="4" t="str">
        <f>IF($H394=0,"",VLOOKUP($G394,Data!$G$3:$BA$2935,21,FALSE))</f>
        <v/>
      </c>
      <c r="AC394" s="4" t="str">
        <f>IF($H394=0,"",VLOOKUP($G394,Data!$G$3:$BA$2935,22,FALSE))</f>
        <v/>
      </c>
      <c r="AD394" s="4" t="str">
        <f>IF($H394=0,"",VLOOKUP($G394,Data!$G$3:$BA$2935,23,FALSE))</f>
        <v/>
      </c>
      <c r="AE394" s="4" t="str">
        <f>IF($H394=0,"",VLOOKUP($G394,Data!$G$3:$BA$2935,24,FALSE))</f>
        <v/>
      </c>
      <c r="AF394" s="4" t="str">
        <f>IF($H394=0,"",VLOOKUP($G394,Data!$G$3:$BA$2935,25,FALSE))</f>
        <v/>
      </c>
      <c r="AG394" s="4" t="str">
        <f>IF($H394=0,"",VLOOKUP($G394,Data!$G$3:$BA$2935,26,FALSE))</f>
        <v/>
      </c>
      <c r="AH394" s="4" t="str">
        <f>IF($H394=0,"",VLOOKUP($G394,Data!$G$3:$BA$2935,27,FALSE))</f>
        <v/>
      </c>
      <c r="AI394" s="4" t="str">
        <f>IF($H394=0,"",VLOOKUP($G394,Data!$G$3:$BA$2935,28,FALSE))</f>
        <v/>
      </c>
      <c r="AJ394" s="4" t="str">
        <f>IF($H394=0,"",VLOOKUP($G394,Data!$G$3:$BA$2935,29,FALSE))</f>
        <v/>
      </c>
      <c r="AK394" s="4" t="str">
        <f>IF($H394=0,"",VLOOKUP($G394,Data!$G$3:$BA$2935,30,FALSE))</f>
        <v/>
      </c>
      <c r="AL394" s="4" t="str">
        <f>IF($H394=0,"",VLOOKUP($G394,Data!$G$3:$BA$2935,31,FALSE))</f>
        <v/>
      </c>
      <c r="AM394" s="4" t="str">
        <f>IF($H394=0,"",VLOOKUP($G394,Data!$G$3:$BA$2935,32,FALSE))</f>
        <v/>
      </c>
      <c r="AN394" s="4" t="str">
        <f>IF($H394=0,"",VLOOKUP($G394,Data!$G$3:$BA$2935,33,FALSE))</f>
        <v/>
      </c>
      <c r="AO394" s="4" t="str">
        <f>IF($H394=0,"",VLOOKUP($G394,Data!$G$3:$BA$2935,34,FALSE))</f>
        <v/>
      </c>
      <c r="AP394" s="4" t="str">
        <f>IF($H394=0,"",VLOOKUP($G394,Data!$G$3:$BA$2935,35,FALSE))</f>
        <v/>
      </c>
      <c r="AQ394" s="4" t="str">
        <f>IF($H394=0,"",VLOOKUP($G394,Data!$G$3:$BA$2935,36,FALSE))</f>
        <v/>
      </c>
      <c r="AR394" s="4" t="str">
        <f>IF($H394=0,"",VLOOKUP($G394,Data!$G$3:$BA$2935,37,FALSE))</f>
        <v/>
      </c>
      <c r="AS394" s="4" t="str">
        <f>IF($H394=0,"",VLOOKUP($G394,Data!$G$3:$BA$2935,38,FALSE))</f>
        <v/>
      </c>
      <c r="AT394" s="4" t="str">
        <f>IF($H394=0,"",VLOOKUP($G394,Data!$G$3:$BA$2935,39,FALSE))</f>
        <v/>
      </c>
    </row>
    <row r="395" spans="1:46" x14ac:dyDescent="0.25">
      <c r="A395" s="4">
        <f>PSSE!A397</f>
        <v>962021</v>
      </c>
      <c r="B395" s="4" t="str">
        <f>PSSE!B397</f>
        <v>VANPHONG2_S1</v>
      </c>
      <c r="C395" s="4">
        <f>PSSE!D397</f>
        <v>26</v>
      </c>
      <c r="D395" s="4">
        <f>PSSE!E397</f>
        <v>600</v>
      </c>
      <c r="E395" s="4" t="str">
        <f>PSSE!F397</f>
        <v>ND</v>
      </c>
      <c r="F395" s="4">
        <f>PSSE!G397</f>
        <v>1</v>
      </c>
      <c r="G395" s="4" t="str">
        <f t="shared" si="6"/>
        <v>GEN26600ND1</v>
      </c>
      <c r="H395" s="4">
        <f>COUNTIF(Data!$G$3:$BA$2935,GEN!$G395)</f>
        <v>1</v>
      </c>
      <c r="I395" s="4" t="str">
        <f>IF($H395=0,"",VLOOKUP($G395,Data!$G$3:$BA$2935,2,FALSE))</f>
        <v>'GENROU'</v>
      </c>
      <c r="J395" s="4">
        <f>PSSE!C397</f>
        <v>1</v>
      </c>
      <c r="K395" s="4">
        <f>IF($H395=0,"",VLOOKUP($G395,Data!$G$3:$BA$2935,4,FALSE))</f>
        <v>4</v>
      </c>
      <c r="L395" s="4">
        <f>IF($H395=0,"",VLOOKUP($G395,Data!$G$3:$BA$2935,5,FALSE))</f>
        <v>0.04</v>
      </c>
      <c r="M395" s="4">
        <f>IF($H395=0,"",VLOOKUP($G395,Data!$G$3:$BA$2935,6,FALSE))</f>
        <v>0.5</v>
      </c>
      <c r="N395" s="4">
        <f>IF($H395=0,"",VLOOKUP($G395,Data!$G$3:$BA$2935,7,FALSE))</f>
        <v>7.0000000000000007E-2</v>
      </c>
      <c r="O395" s="4">
        <f>IF($H395=0,"",VLOOKUP($G395,Data!$G$3:$BA$2935,8,FALSE))</f>
        <v>2.8</v>
      </c>
      <c r="P395" s="4">
        <f>IF($H395=0,"",VLOOKUP($G395,Data!$G$3:$BA$2935,9,FALSE))</f>
        <v>0</v>
      </c>
      <c r="Q395" s="4">
        <f>IF($H395=0,"",VLOOKUP($G395,Data!$G$3:$BA$2935,10,FALSE))</f>
        <v>1.8</v>
      </c>
      <c r="R395" s="4">
        <f>IF($H395=0,"",VLOOKUP($G395,Data!$G$3:$BA$2935,11,FALSE))</f>
        <v>1.75</v>
      </c>
      <c r="S395" s="4">
        <f>IF($H395=0,"",VLOOKUP($G395,Data!$G$3:$BA$2935,12,FALSE))</f>
        <v>0.3</v>
      </c>
      <c r="T395" s="4">
        <f>IF($H395=0,"",VLOOKUP($G395,Data!$G$3:$BA$2935,13,FALSE))</f>
        <v>0.65</v>
      </c>
      <c r="U395" s="4">
        <f>IF($H395=0,"",VLOOKUP($G395,Data!$G$3:$BA$2935,14,FALSE))</f>
        <v>0.25600000000000001</v>
      </c>
      <c r="V395" s="4">
        <f>IF($H395=0,"",VLOOKUP($G395,Data!$G$3:$BA$2935,15,FALSE))</f>
        <v>0.15</v>
      </c>
      <c r="W395" s="4">
        <f>IF($H395=0,"",VLOOKUP($G395,Data!$G$3:$BA$2935,16,FALSE))</f>
        <v>5.7000000000000002E-2</v>
      </c>
      <c r="X395" s="4">
        <f>IF($H395=0,"",VLOOKUP($G395,Data!$G$3:$BA$2935,17,FALSE))</f>
        <v>0.33</v>
      </c>
      <c r="Y395" s="4" t="str">
        <f>IF($H395=0,"",VLOOKUP($G395,Data!$G$3:$BA$2935,18,FALSE))</f>
        <v>/</v>
      </c>
      <c r="Z395" s="4" t="str">
        <f>IF($H395=0,"",VLOOKUP($G395,Data!$G$3:$BA$2935,19,FALSE))</f>
        <v>/</v>
      </c>
      <c r="AA395" s="4" t="str">
        <f>IF($H395=0,"",VLOOKUP($G395,Data!$G$3:$BA$2935,20,FALSE))</f>
        <v/>
      </c>
      <c r="AB395" s="4" t="str">
        <f>IF($H395=0,"",VLOOKUP($G395,Data!$G$3:$BA$2935,21,FALSE))</f>
        <v/>
      </c>
      <c r="AC395" s="4" t="str">
        <f>IF($H395=0,"",VLOOKUP($G395,Data!$G$3:$BA$2935,22,FALSE))</f>
        <v/>
      </c>
      <c r="AD395" s="4" t="str">
        <f>IF($H395=0,"",VLOOKUP($G395,Data!$G$3:$BA$2935,23,FALSE))</f>
        <v/>
      </c>
      <c r="AE395" s="4" t="str">
        <f>IF($H395=0,"",VLOOKUP($G395,Data!$G$3:$BA$2935,24,FALSE))</f>
        <v/>
      </c>
      <c r="AF395" s="4" t="str">
        <f>IF($H395=0,"",VLOOKUP($G395,Data!$G$3:$BA$2935,25,FALSE))</f>
        <v/>
      </c>
      <c r="AG395" s="4" t="str">
        <f>IF($H395=0,"",VLOOKUP($G395,Data!$G$3:$BA$2935,26,FALSE))</f>
        <v/>
      </c>
      <c r="AH395" s="4" t="str">
        <f>IF($H395=0,"",VLOOKUP($G395,Data!$G$3:$BA$2935,27,FALSE))</f>
        <v/>
      </c>
      <c r="AI395" s="4" t="str">
        <f>IF($H395=0,"",VLOOKUP($G395,Data!$G$3:$BA$2935,28,FALSE))</f>
        <v/>
      </c>
      <c r="AJ395" s="4" t="str">
        <f>IF($H395=0,"",VLOOKUP($G395,Data!$G$3:$BA$2935,29,FALSE))</f>
        <v/>
      </c>
      <c r="AK395" s="4" t="str">
        <f>IF($H395=0,"",VLOOKUP($G395,Data!$G$3:$BA$2935,30,FALSE))</f>
        <v/>
      </c>
      <c r="AL395" s="4" t="str">
        <f>IF($H395=0,"",VLOOKUP($G395,Data!$G$3:$BA$2935,31,FALSE))</f>
        <v/>
      </c>
      <c r="AM395" s="4" t="str">
        <f>IF($H395=0,"",VLOOKUP($G395,Data!$G$3:$BA$2935,32,FALSE))</f>
        <v/>
      </c>
      <c r="AN395" s="4" t="str">
        <f>IF($H395=0,"",VLOOKUP($G395,Data!$G$3:$BA$2935,33,FALSE))</f>
        <v/>
      </c>
      <c r="AO395" s="4" t="str">
        <f>IF($H395=0,"",VLOOKUP($G395,Data!$G$3:$BA$2935,34,FALSE))</f>
        <v/>
      </c>
      <c r="AP395" s="4" t="str">
        <f>IF($H395=0,"",VLOOKUP($G395,Data!$G$3:$BA$2935,35,FALSE))</f>
        <v/>
      </c>
      <c r="AQ395" s="4" t="str">
        <f>IF($H395=0,"",VLOOKUP($G395,Data!$G$3:$BA$2935,36,FALSE))</f>
        <v/>
      </c>
      <c r="AR395" s="4" t="str">
        <f>IF($H395=0,"",VLOOKUP($G395,Data!$G$3:$BA$2935,37,FALSE))</f>
        <v/>
      </c>
      <c r="AS395" s="4" t="str">
        <f>IF($H395=0,"",VLOOKUP($G395,Data!$G$3:$BA$2935,38,FALSE))</f>
        <v/>
      </c>
      <c r="AT395" s="4" t="str">
        <f>IF($H395=0,"",VLOOKUP($G395,Data!$G$3:$BA$2935,39,FALSE))</f>
        <v/>
      </c>
    </row>
    <row r="396" spans="1:46" x14ac:dyDescent="0.25">
      <c r="A396" s="4">
        <f>PSSE!A398</f>
        <v>962022</v>
      </c>
      <c r="B396" s="4" t="str">
        <f>PSSE!B398</f>
        <v>VANPHONG2_S2</v>
      </c>
      <c r="C396" s="4">
        <f>PSSE!D398</f>
        <v>26</v>
      </c>
      <c r="D396" s="4">
        <f>PSSE!E398</f>
        <v>600</v>
      </c>
      <c r="E396" s="4" t="str">
        <f>PSSE!F398</f>
        <v>ND</v>
      </c>
      <c r="F396" s="4">
        <f>PSSE!G398</f>
        <v>1</v>
      </c>
      <c r="G396" s="4" t="str">
        <f t="shared" si="6"/>
        <v>GEN26600ND1</v>
      </c>
      <c r="H396" s="4">
        <f>COUNTIF(Data!$G$3:$BA$2935,GEN!$G396)</f>
        <v>1</v>
      </c>
      <c r="I396" s="4" t="str">
        <f>IF($H396=0,"",VLOOKUP($G396,Data!$G$3:$BA$2935,2,FALSE))</f>
        <v>'GENROU'</v>
      </c>
      <c r="J396" s="4">
        <f>PSSE!C398</f>
        <v>1</v>
      </c>
      <c r="K396" s="4">
        <f>IF($H396=0,"",VLOOKUP($G396,Data!$G$3:$BA$2935,4,FALSE))</f>
        <v>4</v>
      </c>
      <c r="L396" s="4">
        <f>IF($H396=0,"",VLOOKUP($G396,Data!$G$3:$BA$2935,5,FALSE))</f>
        <v>0.04</v>
      </c>
      <c r="M396" s="4">
        <f>IF($H396=0,"",VLOOKUP($G396,Data!$G$3:$BA$2935,6,FALSE))</f>
        <v>0.5</v>
      </c>
      <c r="N396" s="4">
        <f>IF($H396=0,"",VLOOKUP($G396,Data!$G$3:$BA$2935,7,FALSE))</f>
        <v>7.0000000000000007E-2</v>
      </c>
      <c r="O396" s="4">
        <f>IF($H396=0,"",VLOOKUP($G396,Data!$G$3:$BA$2935,8,FALSE))</f>
        <v>2.8</v>
      </c>
      <c r="P396" s="4">
        <f>IF($H396=0,"",VLOOKUP($G396,Data!$G$3:$BA$2935,9,FALSE))</f>
        <v>0</v>
      </c>
      <c r="Q396" s="4">
        <f>IF($H396=0,"",VLOOKUP($G396,Data!$G$3:$BA$2935,10,FALSE))</f>
        <v>1.8</v>
      </c>
      <c r="R396" s="4">
        <f>IF($H396=0,"",VLOOKUP($G396,Data!$G$3:$BA$2935,11,FALSE))</f>
        <v>1.75</v>
      </c>
      <c r="S396" s="4">
        <f>IF($H396=0,"",VLOOKUP($G396,Data!$G$3:$BA$2935,12,FALSE))</f>
        <v>0.3</v>
      </c>
      <c r="T396" s="4">
        <f>IF($H396=0,"",VLOOKUP($G396,Data!$G$3:$BA$2935,13,FALSE))</f>
        <v>0.65</v>
      </c>
      <c r="U396" s="4">
        <f>IF($H396=0,"",VLOOKUP($G396,Data!$G$3:$BA$2935,14,FALSE))</f>
        <v>0.25600000000000001</v>
      </c>
      <c r="V396" s="4">
        <f>IF($H396=0,"",VLOOKUP($G396,Data!$G$3:$BA$2935,15,FALSE))</f>
        <v>0.15</v>
      </c>
      <c r="W396" s="4">
        <f>IF($H396=0,"",VLOOKUP($G396,Data!$G$3:$BA$2935,16,FALSE))</f>
        <v>5.7000000000000002E-2</v>
      </c>
      <c r="X396" s="4">
        <f>IF($H396=0,"",VLOOKUP($G396,Data!$G$3:$BA$2935,17,FALSE))</f>
        <v>0.33</v>
      </c>
      <c r="Y396" s="4" t="str">
        <f>IF($H396=0,"",VLOOKUP($G396,Data!$G$3:$BA$2935,18,FALSE))</f>
        <v>/</v>
      </c>
      <c r="Z396" s="4" t="str">
        <f>IF($H396=0,"",VLOOKUP($G396,Data!$G$3:$BA$2935,19,FALSE))</f>
        <v>/</v>
      </c>
      <c r="AA396" s="4" t="str">
        <f>IF($H396=0,"",VLOOKUP($G396,Data!$G$3:$BA$2935,20,FALSE))</f>
        <v/>
      </c>
      <c r="AB396" s="4" t="str">
        <f>IF($H396=0,"",VLOOKUP($G396,Data!$G$3:$BA$2935,21,FALSE))</f>
        <v/>
      </c>
      <c r="AC396" s="4" t="str">
        <f>IF($H396=0,"",VLOOKUP($G396,Data!$G$3:$BA$2935,22,FALSE))</f>
        <v/>
      </c>
      <c r="AD396" s="4" t="str">
        <f>IF($H396=0,"",VLOOKUP($G396,Data!$G$3:$BA$2935,23,FALSE))</f>
        <v/>
      </c>
      <c r="AE396" s="4" t="str">
        <f>IF($H396=0,"",VLOOKUP($G396,Data!$G$3:$BA$2935,24,FALSE))</f>
        <v/>
      </c>
      <c r="AF396" s="4" t="str">
        <f>IF($H396=0,"",VLOOKUP($G396,Data!$G$3:$BA$2935,25,FALSE))</f>
        <v/>
      </c>
      <c r="AG396" s="4" t="str">
        <f>IF($H396=0,"",VLOOKUP($G396,Data!$G$3:$BA$2935,26,FALSE))</f>
        <v/>
      </c>
      <c r="AH396" s="4" t="str">
        <f>IF($H396=0,"",VLOOKUP($G396,Data!$G$3:$BA$2935,27,FALSE))</f>
        <v/>
      </c>
      <c r="AI396" s="4" t="str">
        <f>IF($H396=0,"",VLOOKUP($G396,Data!$G$3:$BA$2935,28,FALSE))</f>
        <v/>
      </c>
      <c r="AJ396" s="4" t="str">
        <f>IF($H396=0,"",VLOOKUP($G396,Data!$G$3:$BA$2935,29,FALSE))</f>
        <v/>
      </c>
      <c r="AK396" s="4" t="str">
        <f>IF($H396=0,"",VLOOKUP($G396,Data!$G$3:$BA$2935,30,FALSE))</f>
        <v/>
      </c>
      <c r="AL396" s="4" t="str">
        <f>IF($H396=0,"",VLOOKUP($G396,Data!$G$3:$BA$2935,31,FALSE))</f>
        <v/>
      </c>
      <c r="AM396" s="4" t="str">
        <f>IF($H396=0,"",VLOOKUP($G396,Data!$G$3:$BA$2935,32,FALSE))</f>
        <v/>
      </c>
      <c r="AN396" s="4" t="str">
        <f>IF($H396=0,"",VLOOKUP($G396,Data!$G$3:$BA$2935,33,FALSE))</f>
        <v/>
      </c>
      <c r="AO396" s="4" t="str">
        <f>IF($H396=0,"",VLOOKUP($G396,Data!$G$3:$BA$2935,34,FALSE))</f>
        <v/>
      </c>
      <c r="AP396" s="4" t="str">
        <f>IF($H396=0,"",VLOOKUP($G396,Data!$G$3:$BA$2935,35,FALSE))</f>
        <v/>
      </c>
      <c r="AQ396" s="4" t="str">
        <f>IF($H396=0,"",VLOOKUP($G396,Data!$G$3:$BA$2935,36,FALSE))</f>
        <v/>
      </c>
      <c r="AR396" s="4" t="str">
        <f>IF($H396=0,"",VLOOKUP($G396,Data!$G$3:$BA$2935,37,FALSE))</f>
        <v/>
      </c>
      <c r="AS396" s="4" t="str">
        <f>IF($H396=0,"",VLOOKUP($G396,Data!$G$3:$BA$2935,38,FALSE))</f>
        <v/>
      </c>
      <c r="AT396" s="4" t="str">
        <f>IF($H396=0,"",VLOOKUP($G396,Data!$G$3:$BA$2935,39,FALSE))</f>
        <v/>
      </c>
    </row>
    <row r="397" spans="1:46" x14ac:dyDescent="0.25">
      <c r="A397" s="4">
        <f>PSSE!A399</f>
        <v>970011</v>
      </c>
      <c r="B397" s="4" t="str">
        <f>PSSE!B399</f>
        <v>DANHIM_H1</v>
      </c>
      <c r="C397" s="4">
        <f>PSSE!D399</f>
        <v>13.2</v>
      </c>
      <c r="D397" s="4">
        <f>PSSE!E399</f>
        <v>40</v>
      </c>
      <c r="E397" s="4" t="str">
        <f>PSSE!F399</f>
        <v>TD</v>
      </c>
      <c r="F397" s="4">
        <f>PSSE!G399</f>
        <v>1</v>
      </c>
      <c r="G397" s="4" t="str">
        <f t="shared" si="6"/>
        <v>GEN13.240TD1</v>
      </c>
      <c r="H397" s="4">
        <f>COUNTIF(Data!$G$3:$BA$2935,GEN!$G397)</f>
        <v>1</v>
      </c>
      <c r="I397" s="4" t="str">
        <f>IF($H397=0,"",VLOOKUP($G397,Data!$G$3:$BA$2935,2,FALSE))</f>
        <v>'GENSAL'</v>
      </c>
      <c r="J397" s="4">
        <f>PSSE!C399</f>
        <v>1</v>
      </c>
      <c r="K397" s="4">
        <f>IF($H397=0,"",VLOOKUP($G397,Data!$G$3:$BA$2935,4,FALSE))</f>
        <v>6.6</v>
      </c>
      <c r="L397" s="4">
        <f>IF($H397=0,"",VLOOKUP($G397,Data!$G$3:$BA$2935,5,FALSE))</f>
        <v>0.05</v>
      </c>
      <c r="M397" s="4">
        <f>IF($H397=0,"",VLOOKUP($G397,Data!$G$3:$BA$2935,6,FALSE))</f>
        <v>0.155</v>
      </c>
      <c r="N397" s="4">
        <f>IF($H397=0,"",VLOOKUP($G397,Data!$G$3:$BA$2935,7,FALSE))</f>
        <v>2</v>
      </c>
      <c r="O397" s="4">
        <f>IF($H397=0,"",VLOOKUP($G397,Data!$G$3:$BA$2935,8,FALSE))</f>
        <v>0</v>
      </c>
      <c r="P397" s="4">
        <f>IF($H397=0,"",VLOOKUP($G397,Data!$G$3:$BA$2935,9,FALSE))</f>
        <v>1.1299999999999999</v>
      </c>
      <c r="Q397" s="4">
        <f>IF($H397=0,"",VLOOKUP($G397,Data!$G$3:$BA$2935,10,FALSE))</f>
        <v>0.73399999999999999</v>
      </c>
      <c r="R397" s="4">
        <f>IF($H397=0,"",VLOOKUP($G397,Data!$G$3:$BA$2935,11,FALSE))</f>
        <v>0.26</v>
      </c>
      <c r="S397" s="4">
        <f>IF($H397=0,"",VLOOKUP($G397,Data!$G$3:$BA$2935,12,FALSE))</f>
        <v>0.17199999999999999</v>
      </c>
      <c r="T397" s="4">
        <f>IF($H397=0,"",VLOOKUP($G397,Data!$G$3:$BA$2935,13,FALSE))</f>
        <v>0.104</v>
      </c>
      <c r="U397" s="4">
        <f>IF($H397=0,"",VLOOKUP($G397,Data!$G$3:$BA$2935,14,FALSE))</f>
        <v>0.19400000000000001</v>
      </c>
      <c r="V397" s="4">
        <f>IF($H397=0,"",VLOOKUP($G397,Data!$G$3:$BA$2935,15,FALSE))</f>
        <v>0.68500000000000005</v>
      </c>
      <c r="W397" s="4" t="str">
        <f>IF($H397=0,"",VLOOKUP($G397,Data!$G$3:$BA$2935,16,FALSE))</f>
        <v>/</v>
      </c>
      <c r="X397" s="4" t="str">
        <f>IF($H397=0,"",VLOOKUP($G397,Data!$G$3:$BA$2935,17,FALSE))</f>
        <v>/</v>
      </c>
      <c r="Y397" s="4" t="str">
        <f>IF($H397=0,"",VLOOKUP($G397,Data!$G$3:$BA$2935,18,FALSE))</f>
        <v/>
      </c>
      <c r="Z397" s="4" t="str">
        <f>IF($H397=0,"",VLOOKUP($G397,Data!$G$3:$BA$2935,19,FALSE))</f>
        <v/>
      </c>
      <c r="AA397" s="4" t="str">
        <f>IF($H397=0,"",VLOOKUP($G397,Data!$G$3:$BA$2935,20,FALSE))</f>
        <v/>
      </c>
      <c r="AB397" s="4" t="str">
        <f>IF($H397=0,"",VLOOKUP($G397,Data!$G$3:$BA$2935,21,FALSE))</f>
        <v/>
      </c>
      <c r="AC397" s="4" t="str">
        <f>IF($H397=0,"",VLOOKUP($G397,Data!$G$3:$BA$2935,22,FALSE))</f>
        <v/>
      </c>
      <c r="AD397" s="4" t="str">
        <f>IF($H397=0,"",VLOOKUP($G397,Data!$G$3:$BA$2935,23,FALSE))</f>
        <v/>
      </c>
      <c r="AE397" s="4" t="str">
        <f>IF($H397=0,"",VLOOKUP($G397,Data!$G$3:$BA$2935,24,FALSE))</f>
        <v/>
      </c>
      <c r="AF397" s="4" t="str">
        <f>IF($H397=0,"",VLOOKUP($G397,Data!$G$3:$BA$2935,25,FALSE))</f>
        <v/>
      </c>
      <c r="AG397" s="4" t="str">
        <f>IF($H397=0,"",VLOOKUP($G397,Data!$G$3:$BA$2935,26,FALSE))</f>
        <v/>
      </c>
      <c r="AH397" s="4" t="str">
        <f>IF($H397=0,"",VLOOKUP($G397,Data!$G$3:$BA$2935,27,FALSE))</f>
        <v/>
      </c>
      <c r="AI397" s="4" t="str">
        <f>IF($H397=0,"",VLOOKUP($G397,Data!$G$3:$BA$2935,28,FALSE))</f>
        <v/>
      </c>
      <c r="AJ397" s="4" t="str">
        <f>IF($H397=0,"",VLOOKUP($G397,Data!$G$3:$BA$2935,29,FALSE))</f>
        <v/>
      </c>
      <c r="AK397" s="4" t="str">
        <f>IF($H397=0,"",VLOOKUP($G397,Data!$G$3:$BA$2935,30,FALSE))</f>
        <v/>
      </c>
      <c r="AL397" s="4" t="str">
        <f>IF($H397=0,"",VLOOKUP($G397,Data!$G$3:$BA$2935,31,FALSE))</f>
        <v/>
      </c>
      <c r="AM397" s="4" t="str">
        <f>IF($H397=0,"",VLOOKUP($G397,Data!$G$3:$BA$2935,32,FALSE))</f>
        <v/>
      </c>
      <c r="AN397" s="4" t="str">
        <f>IF($H397=0,"",VLOOKUP($G397,Data!$G$3:$BA$2935,33,FALSE))</f>
        <v/>
      </c>
      <c r="AO397" s="4" t="str">
        <f>IF($H397=0,"",VLOOKUP($G397,Data!$G$3:$BA$2935,34,FALSE))</f>
        <v/>
      </c>
      <c r="AP397" s="4" t="str">
        <f>IF($H397=0,"",VLOOKUP($G397,Data!$G$3:$BA$2935,35,FALSE))</f>
        <v/>
      </c>
      <c r="AQ397" s="4" t="str">
        <f>IF($H397=0,"",VLOOKUP($G397,Data!$G$3:$BA$2935,36,FALSE))</f>
        <v/>
      </c>
      <c r="AR397" s="4" t="str">
        <f>IF($H397=0,"",VLOOKUP($G397,Data!$G$3:$BA$2935,37,FALSE))</f>
        <v/>
      </c>
      <c r="AS397" s="4" t="str">
        <f>IF($H397=0,"",VLOOKUP($G397,Data!$G$3:$BA$2935,38,FALSE))</f>
        <v/>
      </c>
      <c r="AT397" s="4" t="str">
        <f>IF($H397=0,"",VLOOKUP($G397,Data!$G$3:$BA$2935,39,FALSE))</f>
        <v/>
      </c>
    </row>
    <row r="398" spans="1:46" x14ac:dyDescent="0.25">
      <c r="A398" s="4">
        <f>PSSE!A400</f>
        <v>970012</v>
      </c>
      <c r="B398" s="4" t="str">
        <f>PSSE!B400</f>
        <v>DANHIM_H2</v>
      </c>
      <c r="C398" s="4">
        <f>PSSE!D400</f>
        <v>13.2</v>
      </c>
      <c r="D398" s="4">
        <f>PSSE!E400</f>
        <v>40</v>
      </c>
      <c r="E398" s="4" t="str">
        <f>PSSE!F400</f>
        <v>TD</v>
      </c>
      <c r="F398" s="4">
        <f>PSSE!G400</f>
        <v>1</v>
      </c>
      <c r="G398" s="4" t="str">
        <f t="shared" si="6"/>
        <v>GEN13.240TD1</v>
      </c>
      <c r="H398" s="4">
        <f>COUNTIF(Data!$G$3:$BA$2935,GEN!$G398)</f>
        <v>1</v>
      </c>
      <c r="I398" s="4" t="str">
        <f>IF($H398=0,"",VLOOKUP($G398,Data!$G$3:$BA$2935,2,FALSE))</f>
        <v>'GENSAL'</v>
      </c>
      <c r="J398" s="4">
        <f>PSSE!C400</f>
        <v>1</v>
      </c>
      <c r="K398" s="4">
        <f>IF($H398=0,"",VLOOKUP($G398,Data!$G$3:$BA$2935,4,FALSE))</f>
        <v>6.6</v>
      </c>
      <c r="L398" s="4">
        <f>IF($H398=0,"",VLOOKUP($G398,Data!$G$3:$BA$2935,5,FALSE))</f>
        <v>0.05</v>
      </c>
      <c r="M398" s="4">
        <f>IF($H398=0,"",VLOOKUP($G398,Data!$G$3:$BA$2935,6,FALSE))</f>
        <v>0.155</v>
      </c>
      <c r="N398" s="4">
        <f>IF($H398=0,"",VLOOKUP($G398,Data!$G$3:$BA$2935,7,FALSE))</f>
        <v>2</v>
      </c>
      <c r="O398" s="4">
        <f>IF($H398=0,"",VLOOKUP($G398,Data!$G$3:$BA$2935,8,FALSE))</f>
        <v>0</v>
      </c>
      <c r="P398" s="4">
        <f>IF($H398=0,"",VLOOKUP($G398,Data!$G$3:$BA$2935,9,FALSE))</f>
        <v>1.1299999999999999</v>
      </c>
      <c r="Q398" s="4">
        <f>IF($H398=0,"",VLOOKUP($G398,Data!$G$3:$BA$2935,10,FALSE))</f>
        <v>0.73399999999999999</v>
      </c>
      <c r="R398" s="4">
        <f>IF($H398=0,"",VLOOKUP($G398,Data!$G$3:$BA$2935,11,FALSE))</f>
        <v>0.26</v>
      </c>
      <c r="S398" s="4">
        <f>IF($H398=0,"",VLOOKUP($G398,Data!$G$3:$BA$2935,12,FALSE))</f>
        <v>0.17199999999999999</v>
      </c>
      <c r="T398" s="4">
        <f>IF($H398=0,"",VLOOKUP($G398,Data!$G$3:$BA$2935,13,FALSE))</f>
        <v>0.104</v>
      </c>
      <c r="U398" s="4">
        <f>IF($H398=0,"",VLOOKUP($G398,Data!$G$3:$BA$2935,14,FALSE))</f>
        <v>0.19400000000000001</v>
      </c>
      <c r="V398" s="4">
        <f>IF($H398=0,"",VLOOKUP($G398,Data!$G$3:$BA$2935,15,FALSE))</f>
        <v>0.68500000000000005</v>
      </c>
      <c r="W398" s="4" t="str">
        <f>IF($H398=0,"",VLOOKUP($G398,Data!$G$3:$BA$2935,16,FALSE))</f>
        <v>/</v>
      </c>
      <c r="X398" s="4" t="str">
        <f>IF($H398=0,"",VLOOKUP($G398,Data!$G$3:$BA$2935,17,FALSE))</f>
        <v>/</v>
      </c>
      <c r="Y398" s="4" t="str">
        <f>IF($H398=0,"",VLOOKUP($G398,Data!$G$3:$BA$2935,18,FALSE))</f>
        <v/>
      </c>
      <c r="Z398" s="4" t="str">
        <f>IF($H398=0,"",VLOOKUP($G398,Data!$G$3:$BA$2935,19,FALSE))</f>
        <v/>
      </c>
      <c r="AA398" s="4" t="str">
        <f>IF($H398=0,"",VLOOKUP($G398,Data!$G$3:$BA$2935,20,FALSE))</f>
        <v/>
      </c>
      <c r="AB398" s="4" t="str">
        <f>IF($H398=0,"",VLOOKUP($G398,Data!$G$3:$BA$2935,21,FALSE))</f>
        <v/>
      </c>
      <c r="AC398" s="4" t="str">
        <f>IF($H398=0,"",VLOOKUP($G398,Data!$G$3:$BA$2935,22,FALSE))</f>
        <v/>
      </c>
      <c r="AD398" s="4" t="str">
        <f>IF($H398=0,"",VLOOKUP($G398,Data!$G$3:$BA$2935,23,FALSE))</f>
        <v/>
      </c>
      <c r="AE398" s="4" t="str">
        <f>IF($H398=0,"",VLOOKUP($G398,Data!$G$3:$BA$2935,24,FALSE))</f>
        <v/>
      </c>
      <c r="AF398" s="4" t="str">
        <f>IF($H398=0,"",VLOOKUP($G398,Data!$G$3:$BA$2935,25,FALSE))</f>
        <v/>
      </c>
      <c r="AG398" s="4" t="str">
        <f>IF($H398=0,"",VLOOKUP($G398,Data!$G$3:$BA$2935,26,FALSE))</f>
        <v/>
      </c>
      <c r="AH398" s="4" t="str">
        <f>IF($H398=0,"",VLOOKUP($G398,Data!$G$3:$BA$2935,27,FALSE))</f>
        <v/>
      </c>
      <c r="AI398" s="4" t="str">
        <f>IF($H398=0,"",VLOOKUP($G398,Data!$G$3:$BA$2935,28,FALSE))</f>
        <v/>
      </c>
      <c r="AJ398" s="4" t="str">
        <f>IF($H398=0,"",VLOOKUP($G398,Data!$G$3:$BA$2935,29,FALSE))</f>
        <v/>
      </c>
      <c r="AK398" s="4" t="str">
        <f>IF($H398=0,"",VLOOKUP($G398,Data!$G$3:$BA$2935,30,FALSE))</f>
        <v/>
      </c>
      <c r="AL398" s="4" t="str">
        <f>IF($H398=0,"",VLOOKUP($G398,Data!$G$3:$BA$2935,31,FALSE))</f>
        <v/>
      </c>
      <c r="AM398" s="4" t="str">
        <f>IF($H398=0,"",VLOOKUP($G398,Data!$G$3:$BA$2935,32,FALSE))</f>
        <v/>
      </c>
      <c r="AN398" s="4" t="str">
        <f>IF($H398=0,"",VLOOKUP($G398,Data!$G$3:$BA$2935,33,FALSE))</f>
        <v/>
      </c>
      <c r="AO398" s="4" t="str">
        <f>IF($H398=0,"",VLOOKUP($G398,Data!$G$3:$BA$2935,34,FALSE))</f>
        <v/>
      </c>
      <c r="AP398" s="4" t="str">
        <f>IF($H398=0,"",VLOOKUP($G398,Data!$G$3:$BA$2935,35,FALSE))</f>
        <v/>
      </c>
      <c r="AQ398" s="4" t="str">
        <f>IF($H398=0,"",VLOOKUP($G398,Data!$G$3:$BA$2935,36,FALSE))</f>
        <v/>
      </c>
      <c r="AR398" s="4" t="str">
        <f>IF($H398=0,"",VLOOKUP($G398,Data!$G$3:$BA$2935,37,FALSE))</f>
        <v/>
      </c>
      <c r="AS398" s="4" t="str">
        <f>IF($H398=0,"",VLOOKUP($G398,Data!$G$3:$BA$2935,38,FALSE))</f>
        <v/>
      </c>
      <c r="AT398" s="4" t="str">
        <f>IF($H398=0,"",VLOOKUP($G398,Data!$G$3:$BA$2935,39,FALSE))</f>
        <v/>
      </c>
    </row>
    <row r="399" spans="1:46" x14ac:dyDescent="0.25">
      <c r="A399" s="4">
        <f>PSSE!A401</f>
        <v>970013</v>
      </c>
      <c r="B399" s="4" t="str">
        <f>PSSE!B401</f>
        <v>DANHIM_H3</v>
      </c>
      <c r="C399" s="4">
        <f>PSSE!D401</f>
        <v>13.2</v>
      </c>
      <c r="D399" s="4">
        <f>PSSE!E401</f>
        <v>40</v>
      </c>
      <c r="E399" s="4" t="str">
        <f>PSSE!F401</f>
        <v>TD</v>
      </c>
      <c r="F399" s="4">
        <f>PSSE!G401</f>
        <v>1</v>
      </c>
      <c r="G399" s="4" t="str">
        <f t="shared" si="6"/>
        <v>GEN13.240TD1</v>
      </c>
      <c r="H399" s="4">
        <f>COUNTIF(Data!$G$3:$BA$2935,GEN!$G399)</f>
        <v>1</v>
      </c>
      <c r="I399" s="4" t="str">
        <f>IF($H399=0,"",VLOOKUP($G399,Data!$G$3:$BA$2935,2,FALSE))</f>
        <v>'GENSAL'</v>
      </c>
      <c r="J399" s="4">
        <f>PSSE!C401</f>
        <v>1</v>
      </c>
      <c r="K399" s="4">
        <f>IF($H399=0,"",VLOOKUP($G399,Data!$G$3:$BA$2935,4,FALSE))</f>
        <v>6.6</v>
      </c>
      <c r="L399" s="4">
        <f>IF($H399=0,"",VLOOKUP($G399,Data!$G$3:$BA$2935,5,FALSE))</f>
        <v>0.05</v>
      </c>
      <c r="M399" s="4">
        <f>IF($H399=0,"",VLOOKUP($G399,Data!$G$3:$BA$2935,6,FALSE))</f>
        <v>0.155</v>
      </c>
      <c r="N399" s="4">
        <f>IF($H399=0,"",VLOOKUP($G399,Data!$G$3:$BA$2935,7,FALSE))</f>
        <v>2</v>
      </c>
      <c r="O399" s="4">
        <f>IF($H399=0,"",VLOOKUP($G399,Data!$G$3:$BA$2935,8,FALSE))</f>
        <v>0</v>
      </c>
      <c r="P399" s="4">
        <f>IF($H399=0,"",VLOOKUP($G399,Data!$G$3:$BA$2935,9,FALSE))</f>
        <v>1.1299999999999999</v>
      </c>
      <c r="Q399" s="4">
        <f>IF($H399=0,"",VLOOKUP($G399,Data!$G$3:$BA$2935,10,FALSE))</f>
        <v>0.73399999999999999</v>
      </c>
      <c r="R399" s="4">
        <f>IF($H399=0,"",VLOOKUP($G399,Data!$G$3:$BA$2935,11,FALSE))</f>
        <v>0.26</v>
      </c>
      <c r="S399" s="4">
        <f>IF($H399=0,"",VLOOKUP($G399,Data!$G$3:$BA$2935,12,FALSE))</f>
        <v>0.17199999999999999</v>
      </c>
      <c r="T399" s="4">
        <f>IF($H399=0,"",VLOOKUP($G399,Data!$G$3:$BA$2935,13,FALSE))</f>
        <v>0.104</v>
      </c>
      <c r="U399" s="4">
        <f>IF($H399=0,"",VLOOKUP($G399,Data!$G$3:$BA$2935,14,FALSE))</f>
        <v>0.19400000000000001</v>
      </c>
      <c r="V399" s="4">
        <f>IF($H399=0,"",VLOOKUP($G399,Data!$G$3:$BA$2935,15,FALSE))</f>
        <v>0.68500000000000005</v>
      </c>
      <c r="W399" s="4" t="str">
        <f>IF($H399=0,"",VLOOKUP($G399,Data!$G$3:$BA$2935,16,FALSE))</f>
        <v>/</v>
      </c>
      <c r="X399" s="4" t="str">
        <f>IF($H399=0,"",VLOOKUP($G399,Data!$G$3:$BA$2935,17,FALSE))</f>
        <v>/</v>
      </c>
      <c r="Y399" s="4" t="str">
        <f>IF($H399=0,"",VLOOKUP($G399,Data!$G$3:$BA$2935,18,FALSE))</f>
        <v/>
      </c>
      <c r="Z399" s="4" t="str">
        <f>IF($H399=0,"",VLOOKUP($G399,Data!$G$3:$BA$2935,19,FALSE))</f>
        <v/>
      </c>
      <c r="AA399" s="4" t="str">
        <f>IF($H399=0,"",VLOOKUP($G399,Data!$G$3:$BA$2935,20,FALSE))</f>
        <v/>
      </c>
      <c r="AB399" s="4" t="str">
        <f>IF($H399=0,"",VLOOKUP($G399,Data!$G$3:$BA$2935,21,FALSE))</f>
        <v/>
      </c>
      <c r="AC399" s="4" t="str">
        <f>IF($H399=0,"",VLOOKUP($G399,Data!$G$3:$BA$2935,22,FALSE))</f>
        <v/>
      </c>
      <c r="AD399" s="4" t="str">
        <f>IF($H399=0,"",VLOOKUP($G399,Data!$G$3:$BA$2935,23,FALSE))</f>
        <v/>
      </c>
      <c r="AE399" s="4" t="str">
        <f>IF($H399=0,"",VLOOKUP($G399,Data!$G$3:$BA$2935,24,FALSE))</f>
        <v/>
      </c>
      <c r="AF399" s="4" t="str">
        <f>IF($H399=0,"",VLOOKUP($G399,Data!$G$3:$BA$2935,25,FALSE))</f>
        <v/>
      </c>
      <c r="AG399" s="4" t="str">
        <f>IF($H399=0,"",VLOOKUP($G399,Data!$G$3:$BA$2935,26,FALSE))</f>
        <v/>
      </c>
      <c r="AH399" s="4" t="str">
        <f>IF($H399=0,"",VLOOKUP($G399,Data!$G$3:$BA$2935,27,FALSE))</f>
        <v/>
      </c>
      <c r="AI399" s="4" t="str">
        <f>IF($H399=0,"",VLOOKUP($G399,Data!$G$3:$BA$2935,28,FALSE))</f>
        <v/>
      </c>
      <c r="AJ399" s="4" t="str">
        <f>IF($H399=0,"",VLOOKUP($G399,Data!$G$3:$BA$2935,29,FALSE))</f>
        <v/>
      </c>
      <c r="AK399" s="4" t="str">
        <f>IF($H399=0,"",VLOOKUP($G399,Data!$G$3:$BA$2935,30,FALSE))</f>
        <v/>
      </c>
      <c r="AL399" s="4" t="str">
        <f>IF($H399=0,"",VLOOKUP($G399,Data!$G$3:$BA$2935,31,FALSE))</f>
        <v/>
      </c>
      <c r="AM399" s="4" t="str">
        <f>IF($H399=0,"",VLOOKUP($G399,Data!$G$3:$BA$2935,32,FALSE))</f>
        <v/>
      </c>
      <c r="AN399" s="4" t="str">
        <f>IF($H399=0,"",VLOOKUP($G399,Data!$G$3:$BA$2935,33,FALSE))</f>
        <v/>
      </c>
      <c r="AO399" s="4" t="str">
        <f>IF($H399=0,"",VLOOKUP($G399,Data!$G$3:$BA$2935,34,FALSE))</f>
        <v/>
      </c>
      <c r="AP399" s="4" t="str">
        <f>IF($H399=0,"",VLOOKUP($G399,Data!$G$3:$BA$2935,35,FALSE))</f>
        <v/>
      </c>
      <c r="AQ399" s="4" t="str">
        <f>IF($H399=0,"",VLOOKUP($G399,Data!$G$3:$BA$2935,36,FALSE))</f>
        <v/>
      </c>
      <c r="AR399" s="4" t="str">
        <f>IF($H399=0,"",VLOOKUP($G399,Data!$G$3:$BA$2935,37,FALSE))</f>
        <v/>
      </c>
      <c r="AS399" s="4" t="str">
        <f>IF($H399=0,"",VLOOKUP($G399,Data!$G$3:$BA$2935,38,FALSE))</f>
        <v/>
      </c>
      <c r="AT399" s="4" t="str">
        <f>IF($H399=0,"",VLOOKUP($G399,Data!$G$3:$BA$2935,39,FALSE))</f>
        <v/>
      </c>
    </row>
    <row r="400" spans="1:46" x14ac:dyDescent="0.25">
      <c r="A400" s="4">
        <f>PSSE!A402</f>
        <v>970014</v>
      </c>
      <c r="B400" s="4" t="str">
        <f>PSSE!B402</f>
        <v>DANHIM_H4</v>
      </c>
      <c r="C400" s="4">
        <f>PSSE!D402</f>
        <v>13.2</v>
      </c>
      <c r="D400" s="4">
        <f>PSSE!E402</f>
        <v>40</v>
      </c>
      <c r="E400" s="4" t="str">
        <f>PSSE!F402</f>
        <v>TD</v>
      </c>
      <c r="F400" s="4">
        <f>PSSE!G402</f>
        <v>1</v>
      </c>
      <c r="G400" s="4" t="str">
        <f t="shared" si="6"/>
        <v>GEN13.240TD1</v>
      </c>
      <c r="H400" s="4">
        <f>COUNTIF(Data!$G$3:$BA$2935,GEN!$G400)</f>
        <v>1</v>
      </c>
      <c r="I400" s="4" t="str">
        <f>IF($H400=0,"",VLOOKUP($G400,Data!$G$3:$BA$2935,2,FALSE))</f>
        <v>'GENSAL'</v>
      </c>
      <c r="J400" s="4">
        <f>PSSE!C402</f>
        <v>1</v>
      </c>
      <c r="K400" s="4">
        <f>IF($H400=0,"",VLOOKUP($G400,Data!$G$3:$BA$2935,4,FALSE))</f>
        <v>6.6</v>
      </c>
      <c r="L400" s="4">
        <f>IF($H400=0,"",VLOOKUP($G400,Data!$G$3:$BA$2935,5,FALSE))</f>
        <v>0.05</v>
      </c>
      <c r="M400" s="4">
        <f>IF($H400=0,"",VLOOKUP($G400,Data!$G$3:$BA$2935,6,FALSE))</f>
        <v>0.155</v>
      </c>
      <c r="N400" s="4">
        <f>IF($H400=0,"",VLOOKUP($G400,Data!$G$3:$BA$2935,7,FALSE))</f>
        <v>2</v>
      </c>
      <c r="O400" s="4">
        <f>IF($H400=0,"",VLOOKUP($G400,Data!$G$3:$BA$2935,8,FALSE))</f>
        <v>0</v>
      </c>
      <c r="P400" s="4">
        <f>IF($H400=0,"",VLOOKUP($G400,Data!$G$3:$BA$2935,9,FALSE))</f>
        <v>1.1299999999999999</v>
      </c>
      <c r="Q400" s="4">
        <f>IF($H400=0,"",VLOOKUP($G400,Data!$G$3:$BA$2935,10,FALSE))</f>
        <v>0.73399999999999999</v>
      </c>
      <c r="R400" s="4">
        <f>IF($H400=0,"",VLOOKUP($G400,Data!$G$3:$BA$2935,11,FALSE))</f>
        <v>0.26</v>
      </c>
      <c r="S400" s="4">
        <f>IF($H400=0,"",VLOOKUP($G400,Data!$G$3:$BA$2935,12,FALSE))</f>
        <v>0.17199999999999999</v>
      </c>
      <c r="T400" s="4">
        <f>IF($H400=0,"",VLOOKUP($G400,Data!$G$3:$BA$2935,13,FALSE))</f>
        <v>0.104</v>
      </c>
      <c r="U400" s="4">
        <f>IF($H400=0,"",VLOOKUP($G400,Data!$G$3:$BA$2935,14,FALSE))</f>
        <v>0.19400000000000001</v>
      </c>
      <c r="V400" s="4">
        <f>IF($H400=0,"",VLOOKUP($G400,Data!$G$3:$BA$2935,15,FALSE))</f>
        <v>0.68500000000000005</v>
      </c>
      <c r="W400" s="4" t="str">
        <f>IF($H400=0,"",VLOOKUP($G400,Data!$G$3:$BA$2935,16,FALSE))</f>
        <v>/</v>
      </c>
      <c r="X400" s="4" t="str">
        <f>IF($H400=0,"",VLOOKUP($G400,Data!$G$3:$BA$2935,17,FALSE))</f>
        <v>/</v>
      </c>
      <c r="Y400" s="4" t="str">
        <f>IF($H400=0,"",VLOOKUP($G400,Data!$G$3:$BA$2935,18,FALSE))</f>
        <v/>
      </c>
      <c r="Z400" s="4" t="str">
        <f>IF($H400=0,"",VLOOKUP($G400,Data!$G$3:$BA$2935,19,FALSE))</f>
        <v/>
      </c>
      <c r="AA400" s="4" t="str">
        <f>IF($H400=0,"",VLOOKUP($G400,Data!$G$3:$BA$2935,20,FALSE))</f>
        <v/>
      </c>
      <c r="AB400" s="4" t="str">
        <f>IF($H400=0,"",VLOOKUP($G400,Data!$G$3:$BA$2935,21,FALSE))</f>
        <v/>
      </c>
      <c r="AC400" s="4" t="str">
        <f>IF($H400=0,"",VLOOKUP($G400,Data!$G$3:$BA$2935,22,FALSE))</f>
        <v/>
      </c>
      <c r="AD400" s="4" t="str">
        <f>IF($H400=0,"",VLOOKUP($G400,Data!$G$3:$BA$2935,23,FALSE))</f>
        <v/>
      </c>
      <c r="AE400" s="4" t="str">
        <f>IF($H400=0,"",VLOOKUP($G400,Data!$G$3:$BA$2935,24,FALSE))</f>
        <v/>
      </c>
      <c r="AF400" s="4" t="str">
        <f>IF($H400=0,"",VLOOKUP($G400,Data!$G$3:$BA$2935,25,FALSE))</f>
        <v/>
      </c>
      <c r="AG400" s="4" t="str">
        <f>IF($H400=0,"",VLOOKUP($G400,Data!$G$3:$BA$2935,26,FALSE))</f>
        <v/>
      </c>
      <c r="AH400" s="4" t="str">
        <f>IF($H400=0,"",VLOOKUP($G400,Data!$G$3:$BA$2935,27,FALSE))</f>
        <v/>
      </c>
      <c r="AI400" s="4" t="str">
        <f>IF($H400=0,"",VLOOKUP($G400,Data!$G$3:$BA$2935,28,FALSE))</f>
        <v/>
      </c>
      <c r="AJ400" s="4" t="str">
        <f>IF($H400=0,"",VLOOKUP($G400,Data!$G$3:$BA$2935,29,FALSE))</f>
        <v/>
      </c>
      <c r="AK400" s="4" t="str">
        <f>IF($H400=0,"",VLOOKUP($G400,Data!$G$3:$BA$2935,30,FALSE))</f>
        <v/>
      </c>
      <c r="AL400" s="4" t="str">
        <f>IF($H400=0,"",VLOOKUP($G400,Data!$G$3:$BA$2935,31,FALSE))</f>
        <v/>
      </c>
      <c r="AM400" s="4" t="str">
        <f>IF($H400=0,"",VLOOKUP($G400,Data!$G$3:$BA$2935,32,FALSE))</f>
        <v/>
      </c>
      <c r="AN400" s="4" t="str">
        <f>IF($H400=0,"",VLOOKUP($G400,Data!$G$3:$BA$2935,33,FALSE))</f>
        <v/>
      </c>
      <c r="AO400" s="4" t="str">
        <f>IF($H400=0,"",VLOOKUP($G400,Data!$G$3:$BA$2935,34,FALSE))</f>
        <v/>
      </c>
      <c r="AP400" s="4" t="str">
        <f>IF($H400=0,"",VLOOKUP($G400,Data!$G$3:$BA$2935,35,FALSE))</f>
        <v/>
      </c>
      <c r="AQ400" s="4" t="str">
        <f>IF($H400=0,"",VLOOKUP($G400,Data!$G$3:$BA$2935,36,FALSE))</f>
        <v/>
      </c>
      <c r="AR400" s="4" t="str">
        <f>IF($H400=0,"",VLOOKUP($G400,Data!$G$3:$BA$2935,37,FALSE))</f>
        <v/>
      </c>
      <c r="AS400" s="4" t="str">
        <f>IF($H400=0,"",VLOOKUP($G400,Data!$G$3:$BA$2935,38,FALSE))</f>
        <v/>
      </c>
      <c r="AT400" s="4" t="str">
        <f>IF($H400=0,"",VLOOKUP($G400,Data!$G$3:$BA$2935,39,FALSE))</f>
        <v/>
      </c>
    </row>
    <row r="401" spans="1:46" x14ac:dyDescent="0.25">
      <c r="A401" s="4">
        <f>PSSE!A403</f>
        <v>970021</v>
      </c>
      <c r="B401" s="4" t="str">
        <f>PSSE!B403</f>
        <v>SONGPHA_H1</v>
      </c>
      <c r="C401" s="4">
        <f>PSSE!D403</f>
        <v>6</v>
      </c>
      <c r="D401" s="4">
        <f>PSSE!E403</f>
        <v>7.5</v>
      </c>
      <c r="E401" s="4" t="str">
        <f>PSSE!F403</f>
        <v>TD</v>
      </c>
      <c r="F401" s="4">
        <f>PSSE!G403</f>
        <v>1</v>
      </c>
      <c r="G401" s="4" t="str">
        <f t="shared" si="6"/>
        <v>GEN67.5TD1</v>
      </c>
      <c r="H401" s="4">
        <f>COUNTIF(Data!$G$3:$BA$2935,GEN!$G401)</f>
        <v>1</v>
      </c>
      <c r="I401" s="4" t="str">
        <f>IF($H401=0,"",VLOOKUP($G401,Data!$G$3:$BA$2935,2,FALSE))</f>
        <v>'GENSAL'</v>
      </c>
      <c r="J401" s="4">
        <f>PSSE!C403</f>
        <v>1</v>
      </c>
      <c r="K401" s="4">
        <f>IF($H401=0,"",VLOOKUP($G401,Data!$G$3:$BA$2935,4,FALSE))</f>
        <v>6.6</v>
      </c>
      <c r="L401" s="4">
        <f>IF($H401=0,"",VLOOKUP($G401,Data!$G$3:$BA$2935,5,FALSE))</f>
        <v>0.05</v>
      </c>
      <c r="M401" s="4">
        <f>IF($H401=0,"",VLOOKUP($G401,Data!$G$3:$BA$2935,6,FALSE))</f>
        <v>0.155</v>
      </c>
      <c r="N401" s="4">
        <f>IF($H401=0,"",VLOOKUP($G401,Data!$G$3:$BA$2935,7,FALSE))</f>
        <v>2</v>
      </c>
      <c r="O401" s="4">
        <f>IF($H401=0,"",VLOOKUP($G401,Data!$G$3:$BA$2935,8,FALSE))</f>
        <v>0</v>
      </c>
      <c r="P401" s="4">
        <f>IF($H401=0,"",VLOOKUP($G401,Data!$G$3:$BA$2935,9,FALSE))</f>
        <v>1.1299999999999999</v>
      </c>
      <c r="Q401" s="4">
        <f>IF($H401=0,"",VLOOKUP($G401,Data!$G$3:$BA$2935,10,FALSE))</f>
        <v>0.73399999999999999</v>
      </c>
      <c r="R401" s="4">
        <f>IF($H401=0,"",VLOOKUP($G401,Data!$G$3:$BA$2935,11,FALSE))</f>
        <v>0.26</v>
      </c>
      <c r="S401" s="4">
        <f>IF($H401=0,"",VLOOKUP($G401,Data!$G$3:$BA$2935,12,FALSE))</f>
        <v>0.22600000000000001</v>
      </c>
      <c r="T401" s="4">
        <f>IF($H401=0,"",VLOOKUP($G401,Data!$G$3:$BA$2935,13,FALSE))</f>
        <v>0.104</v>
      </c>
      <c r="U401" s="4">
        <f>IF($H401=0,"",VLOOKUP($G401,Data!$G$3:$BA$2935,14,FALSE))</f>
        <v>0.19400000000000001</v>
      </c>
      <c r="V401" s="4">
        <f>IF($H401=0,"",VLOOKUP($G401,Data!$G$3:$BA$2935,15,FALSE))</f>
        <v>0.68500000000000005</v>
      </c>
      <c r="W401" s="4" t="str">
        <f>IF($H401=0,"",VLOOKUP($G401,Data!$G$3:$BA$2935,16,FALSE))</f>
        <v>/</v>
      </c>
      <c r="X401" s="4" t="str">
        <f>IF($H401=0,"",VLOOKUP($G401,Data!$G$3:$BA$2935,17,FALSE))</f>
        <v>/</v>
      </c>
      <c r="Y401" s="4" t="str">
        <f>IF($H401=0,"",VLOOKUP($G401,Data!$G$3:$BA$2935,18,FALSE))</f>
        <v/>
      </c>
      <c r="Z401" s="4" t="str">
        <f>IF($H401=0,"",VLOOKUP($G401,Data!$G$3:$BA$2935,19,FALSE))</f>
        <v/>
      </c>
      <c r="AA401" s="4" t="str">
        <f>IF($H401=0,"",VLOOKUP($G401,Data!$G$3:$BA$2935,20,FALSE))</f>
        <v/>
      </c>
      <c r="AB401" s="4" t="str">
        <f>IF($H401=0,"",VLOOKUP($G401,Data!$G$3:$BA$2935,21,FALSE))</f>
        <v/>
      </c>
      <c r="AC401" s="4" t="str">
        <f>IF($H401=0,"",VLOOKUP($G401,Data!$G$3:$BA$2935,22,FALSE))</f>
        <v/>
      </c>
      <c r="AD401" s="4" t="str">
        <f>IF($H401=0,"",VLOOKUP($G401,Data!$G$3:$BA$2935,23,FALSE))</f>
        <v/>
      </c>
      <c r="AE401" s="4" t="str">
        <f>IF($H401=0,"",VLOOKUP($G401,Data!$G$3:$BA$2935,24,FALSE))</f>
        <v/>
      </c>
      <c r="AF401" s="4" t="str">
        <f>IF($H401=0,"",VLOOKUP($G401,Data!$G$3:$BA$2935,25,FALSE))</f>
        <v/>
      </c>
      <c r="AG401" s="4" t="str">
        <f>IF($H401=0,"",VLOOKUP($G401,Data!$G$3:$BA$2935,26,FALSE))</f>
        <v/>
      </c>
      <c r="AH401" s="4" t="str">
        <f>IF($H401=0,"",VLOOKUP($G401,Data!$G$3:$BA$2935,27,FALSE))</f>
        <v/>
      </c>
      <c r="AI401" s="4" t="str">
        <f>IF($H401=0,"",VLOOKUP($G401,Data!$G$3:$BA$2935,28,FALSE))</f>
        <v/>
      </c>
      <c r="AJ401" s="4" t="str">
        <f>IF($H401=0,"",VLOOKUP($G401,Data!$G$3:$BA$2935,29,FALSE))</f>
        <v/>
      </c>
      <c r="AK401" s="4" t="str">
        <f>IF($H401=0,"",VLOOKUP($G401,Data!$G$3:$BA$2935,30,FALSE))</f>
        <v/>
      </c>
      <c r="AL401" s="4" t="str">
        <f>IF($H401=0,"",VLOOKUP($G401,Data!$G$3:$BA$2935,31,FALSE))</f>
        <v/>
      </c>
      <c r="AM401" s="4" t="str">
        <f>IF($H401=0,"",VLOOKUP($G401,Data!$G$3:$BA$2935,32,FALSE))</f>
        <v/>
      </c>
      <c r="AN401" s="4" t="str">
        <f>IF($H401=0,"",VLOOKUP($G401,Data!$G$3:$BA$2935,33,FALSE))</f>
        <v/>
      </c>
      <c r="AO401" s="4" t="str">
        <f>IF($H401=0,"",VLOOKUP($G401,Data!$G$3:$BA$2935,34,FALSE))</f>
        <v/>
      </c>
      <c r="AP401" s="4" t="str">
        <f>IF($H401=0,"",VLOOKUP($G401,Data!$G$3:$BA$2935,35,FALSE))</f>
        <v/>
      </c>
      <c r="AQ401" s="4" t="str">
        <f>IF($H401=0,"",VLOOKUP($G401,Data!$G$3:$BA$2935,36,FALSE))</f>
        <v/>
      </c>
      <c r="AR401" s="4" t="str">
        <f>IF($H401=0,"",VLOOKUP($G401,Data!$G$3:$BA$2935,37,FALSE))</f>
        <v/>
      </c>
      <c r="AS401" s="4" t="str">
        <f>IF($H401=0,"",VLOOKUP($G401,Data!$G$3:$BA$2935,38,FALSE))</f>
        <v/>
      </c>
      <c r="AT401" s="4" t="str">
        <f>IF($H401=0,"",VLOOKUP($G401,Data!$G$3:$BA$2935,39,FALSE))</f>
        <v/>
      </c>
    </row>
    <row r="402" spans="1:46" x14ac:dyDescent="0.25">
      <c r="A402" s="4">
        <f>PSSE!A404</f>
        <v>970031</v>
      </c>
      <c r="B402" s="4" t="str">
        <f>PSSE!B404</f>
        <v>DADANG_H1</v>
      </c>
      <c r="C402" s="4">
        <f>PSSE!D404</f>
        <v>10.5</v>
      </c>
      <c r="D402" s="4">
        <f>PSSE!E404</f>
        <v>20</v>
      </c>
      <c r="E402" s="4" t="str">
        <f>PSSE!F404</f>
        <v>TD</v>
      </c>
      <c r="F402" s="4">
        <f>PSSE!G404</f>
        <v>1</v>
      </c>
      <c r="G402" s="4" t="str">
        <f t="shared" si="6"/>
        <v>GEN10.520TD1</v>
      </c>
      <c r="H402" s="4">
        <f>COUNTIF(Data!$G$3:$BA$2935,GEN!$G402)</f>
        <v>1</v>
      </c>
      <c r="I402" s="4" t="str">
        <f>IF($H402=0,"",VLOOKUP($G402,Data!$G$3:$BA$2935,2,FALSE))</f>
        <v>'GENSAL'</v>
      </c>
      <c r="J402" s="4">
        <f>PSSE!C404</f>
        <v>1</v>
      </c>
      <c r="K402" s="4">
        <f>IF($H402=0,"",VLOOKUP($G402,Data!$G$3:$BA$2935,4,FALSE))</f>
        <v>6.6</v>
      </c>
      <c r="L402" s="4">
        <f>IF($H402=0,"",VLOOKUP($G402,Data!$G$3:$BA$2935,5,FALSE))</f>
        <v>0.05</v>
      </c>
      <c r="M402" s="4">
        <f>IF($H402=0,"",VLOOKUP($G402,Data!$G$3:$BA$2935,6,FALSE))</f>
        <v>0.155</v>
      </c>
      <c r="N402" s="4">
        <f>IF($H402=0,"",VLOOKUP($G402,Data!$G$3:$BA$2935,7,FALSE))</f>
        <v>2</v>
      </c>
      <c r="O402" s="4">
        <f>IF($H402=0,"",VLOOKUP($G402,Data!$G$3:$BA$2935,8,FALSE))</f>
        <v>0</v>
      </c>
      <c r="P402" s="4">
        <f>IF($H402=0,"",VLOOKUP($G402,Data!$G$3:$BA$2935,9,FALSE))</f>
        <v>1.1299999999999999</v>
      </c>
      <c r="Q402" s="4">
        <f>IF($H402=0,"",VLOOKUP($G402,Data!$G$3:$BA$2935,10,FALSE))</f>
        <v>0.73399999999999999</v>
      </c>
      <c r="R402" s="4">
        <f>IF($H402=0,"",VLOOKUP($G402,Data!$G$3:$BA$2935,11,FALSE))</f>
        <v>0.26</v>
      </c>
      <c r="S402" s="4">
        <f>IF($H402=0,"",VLOOKUP($G402,Data!$G$3:$BA$2935,12,FALSE))</f>
        <v>0.25600000000000001</v>
      </c>
      <c r="T402" s="4">
        <f>IF($H402=0,"",VLOOKUP($G402,Data!$G$3:$BA$2935,13,FALSE))</f>
        <v>0.104</v>
      </c>
      <c r="U402" s="4">
        <f>IF($H402=0,"",VLOOKUP($G402,Data!$G$3:$BA$2935,14,FALSE))</f>
        <v>0.19400000000000001</v>
      </c>
      <c r="V402" s="4">
        <f>IF($H402=0,"",VLOOKUP($G402,Data!$G$3:$BA$2935,15,FALSE))</f>
        <v>0.68500000000000005</v>
      </c>
      <c r="W402" s="4" t="str">
        <f>IF($H402=0,"",VLOOKUP($G402,Data!$G$3:$BA$2935,16,FALSE))</f>
        <v>/</v>
      </c>
      <c r="X402" s="4" t="str">
        <f>IF($H402=0,"",VLOOKUP($G402,Data!$G$3:$BA$2935,17,FALSE))</f>
        <v>/</v>
      </c>
      <c r="Y402" s="4" t="str">
        <f>IF($H402=0,"",VLOOKUP($G402,Data!$G$3:$BA$2935,18,FALSE))</f>
        <v/>
      </c>
      <c r="Z402" s="4" t="str">
        <f>IF($H402=0,"",VLOOKUP($G402,Data!$G$3:$BA$2935,19,FALSE))</f>
        <v/>
      </c>
      <c r="AA402" s="4" t="str">
        <f>IF($H402=0,"",VLOOKUP($G402,Data!$G$3:$BA$2935,20,FALSE))</f>
        <v/>
      </c>
      <c r="AB402" s="4" t="str">
        <f>IF($H402=0,"",VLOOKUP($G402,Data!$G$3:$BA$2935,21,FALSE))</f>
        <v/>
      </c>
      <c r="AC402" s="4" t="str">
        <f>IF($H402=0,"",VLOOKUP($G402,Data!$G$3:$BA$2935,22,FALSE))</f>
        <v/>
      </c>
      <c r="AD402" s="4" t="str">
        <f>IF($H402=0,"",VLOOKUP($G402,Data!$G$3:$BA$2935,23,FALSE))</f>
        <v/>
      </c>
      <c r="AE402" s="4" t="str">
        <f>IF($H402=0,"",VLOOKUP($G402,Data!$G$3:$BA$2935,24,FALSE))</f>
        <v/>
      </c>
      <c r="AF402" s="4" t="str">
        <f>IF($H402=0,"",VLOOKUP($G402,Data!$G$3:$BA$2935,25,FALSE))</f>
        <v/>
      </c>
      <c r="AG402" s="4" t="str">
        <f>IF($H402=0,"",VLOOKUP($G402,Data!$G$3:$BA$2935,26,FALSE))</f>
        <v/>
      </c>
      <c r="AH402" s="4" t="str">
        <f>IF($H402=0,"",VLOOKUP($G402,Data!$G$3:$BA$2935,27,FALSE))</f>
        <v/>
      </c>
      <c r="AI402" s="4" t="str">
        <f>IF($H402=0,"",VLOOKUP($G402,Data!$G$3:$BA$2935,28,FALSE))</f>
        <v/>
      </c>
      <c r="AJ402" s="4" t="str">
        <f>IF($H402=0,"",VLOOKUP($G402,Data!$G$3:$BA$2935,29,FALSE))</f>
        <v/>
      </c>
      <c r="AK402" s="4" t="str">
        <f>IF($H402=0,"",VLOOKUP($G402,Data!$G$3:$BA$2935,30,FALSE))</f>
        <v/>
      </c>
      <c r="AL402" s="4" t="str">
        <f>IF($H402=0,"",VLOOKUP($G402,Data!$G$3:$BA$2935,31,FALSE))</f>
        <v/>
      </c>
      <c r="AM402" s="4" t="str">
        <f>IF($H402=0,"",VLOOKUP($G402,Data!$G$3:$BA$2935,32,FALSE))</f>
        <v/>
      </c>
      <c r="AN402" s="4" t="str">
        <f>IF($H402=0,"",VLOOKUP($G402,Data!$G$3:$BA$2935,33,FALSE))</f>
        <v/>
      </c>
      <c r="AO402" s="4" t="str">
        <f>IF($H402=0,"",VLOOKUP($G402,Data!$G$3:$BA$2935,34,FALSE))</f>
        <v/>
      </c>
      <c r="AP402" s="4" t="str">
        <f>IF($H402=0,"",VLOOKUP($G402,Data!$G$3:$BA$2935,35,FALSE))</f>
        <v/>
      </c>
      <c r="AQ402" s="4" t="str">
        <f>IF($H402=0,"",VLOOKUP($G402,Data!$G$3:$BA$2935,36,FALSE))</f>
        <v/>
      </c>
      <c r="AR402" s="4" t="str">
        <f>IF($H402=0,"",VLOOKUP($G402,Data!$G$3:$BA$2935,37,FALSE))</f>
        <v/>
      </c>
      <c r="AS402" s="4" t="str">
        <f>IF($H402=0,"",VLOOKUP($G402,Data!$G$3:$BA$2935,38,FALSE))</f>
        <v/>
      </c>
      <c r="AT402" s="4" t="str">
        <f>IF($H402=0,"",VLOOKUP($G402,Data!$G$3:$BA$2935,39,FALSE))</f>
        <v/>
      </c>
    </row>
    <row r="403" spans="1:46" x14ac:dyDescent="0.25">
      <c r="A403" s="4">
        <f>PSSE!A405</f>
        <v>970041</v>
      </c>
      <c r="B403" s="4" t="str">
        <f>PSSE!B405</f>
        <v>DAMBRI_H1</v>
      </c>
      <c r="C403" s="4">
        <f>PSSE!D405</f>
        <v>10.5</v>
      </c>
      <c r="D403" s="4">
        <f>PSSE!E405</f>
        <v>40</v>
      </c>
      <c r="E403" s="4" t="str">
        <f>PSSE!F405</f>
        <v>TD</v>
      </c>
      <c r="F403" s="4">
        <f>PSSE!G405</f>
        <v>1</v>
      </c>
      <c r="G403" s="4" t="str">
        <f t="shared" si="6"/>
        <v>GEN10.540TD1</v>
      </c>
      <c r="H403" s="4">
        <f>COUNTIF(Data!$G$3:$BA$2935,GEN!$G403)</f>
        <v>1</v>
      </c>
      <c r="I403" s="4" t="str">
        <f>IF($H403=0,"",VLOOKUP($G403,Data!$G$3:$BA$2935,2,FALSE))</f>
        <v>'GENSAL'</v>
      </c>
      <c r="J403" s="4">
        <f>PSSE!C405</f>
        <v>1</v>
      </c>
      <c r="K403" s="4">
        <f>IF($H403=0,"",VLOOKUP($G403,Data!$G$3:$BA$2935,4,FALSE))</f>
        <v>6.6</v>
      </c>
      <c r="L403" s="4">
        <f>IF($H403=0,"",VLOOKUP($G403,Data!$G$3:$BA$2935,5,FALSE))</f>
        <v>0.05</v>
      </c>
      <c r="M403" s="4">
        <f>IF($H403=0,"",VLOOKUP($G403,Data!$G$3:$BA$2935,6,FALSE))</f>
        <v>0.155</v>
      </c>
      <c r="N403" s="4">
        <f>IF($H403=0,"",VLOOKUP($G403,Data!$G$3:$BA$2935,7,FALSE))</f>
        <v>2</v>
      </c>
      <c r="O403" s="4">
        <f>IF($H403=0,"",VLOOKUP($G403,Data!$G$3:$BA$2935,8,FALSE))</f>
        <v>0</v>
      </c>
      <c r="P403" s="4">
        <f>IF($H403=0,"",VLOOKUP($G403,Data!$G$3:$BA$2935,9,FALSE))</f>
        <v>1.1299999999999999</v>
      </c>
      <c r="Q403" s="4">
        <f>IF($H403=0,"",VLOOKUP($G403,Data!$G$3:$BA$2935,10,FALSE))</f>
        <v>0.73399999999999999</v>
      </c>
      <c r="R403" s="4">
        <f>IF($H403=0,"",VLOOKUP($G403,Data!$G$3:$BA$2935,11,FALSE))</f>
        <v>0.26</v>
      </c>
      <c r="S403" s="4">
        <f>IF($H403=0,"",VLOOKUP($G403,Data!$G$3:$BA$2935,12,FALSE))</f>
        <v>0.16</v>
      </c>
      <c r="T403" s="4">
        <f>IF($H403=0,"",VLOOKUP($G403,Data!$G$3:$BA$2935,13,FALSE))</f>
        <v>0.104</v>
      </c>
      <c r="U403" s="4">
        <f>IF($H403=0,"",VLOOKUP($G403,Data!$G$3:$BA$2935,14,FALSE))</f>
        <v>0.19400000000000001</v>
      </c>
      <c r="V403" s="4">
        <f>IF($H403=0,"",VLOOKUP($G403,Data!$G$3:$BA$2935,15,FALSE))</f>
        <v>0.68500000000000005</v>
      </c>
      <c r="W403" s="4" t="str">
        <f>IF($H403=0,"",VLOOKUP($G403,Data!$G$3:$BA$2935,16,FALSE))</f>
        <v>/</v>
      </c>
      <c r="X403" s="4" t="str">
        <f>IF($H403=0,"",VLOOKUP($G403,Data!$G$3:$BA$2935,17,FALSE))</f>
        <v>/</v>
      </c>
      <c r="Y403" s="4" t="str">
        <f>IF($H403=0,"",VLOOKUP($G403,Data!$G$3:$BA$2935,18,FALSE))</f>
        <v/>
      </c>
      <c r="Z403" s="4" t="str">
        <f>IF($H403=0,"",VLOOKUP($G403,Data!$G$3:$BA$2935,19,FALSE))</f>
        <v/>
      </c>
      <c r="AA403" s="4">
        <f>IF($H403=0,"",VLOOKUP($G403,Data!$G$3:$BA$2935,20,FALSE))</f>
        <v>0</v>
      </c>
      <c r="AB403" s="4" t="str">
        <f>IF($H403=0,"",VLOOKUP($G403,Data!$G$3:$BA$2935,21,FALSE))</f>
        <v/>
      </c>
      <c r="AC403" s="4" t="str">
        <f>IF($H403=0,"",VLOOKUP($G403,Data!$G$3:$BA$2935,22,FALSE))</f>
        <v/>
      </c>
      <c r="AD403" s="4" t="str">
        <f>IF($H403=0,"",VLOOKUP($G403,Data!$G$3:$BA$2935,23,FALSE))</f>
        <v/>
      </c>
      <c r="AE403" s="4" t="str">
        <f>IF($H403=0,"",VLOOKUP($G403,Data!$G$3:$BA$2935,24,FALSE))</f>
        <v/>
      </c>
      <c r="AF403" s="4" t="str">
        <f>IF($H403=0,"",VLOOKUP($G403,Data!$G$3:$BA$2935,25,FALSE))</f>
        <v/>
      </c>
      <c r="AG403" s="4" t="str">
        <f>IF($H403=0,"",VLOOKUP($G403,Data!$G$3:$BA$2935,26,FALSE))</f>
        <v/>
      </c>
      <c r="AH403" s="4" t="str">
        <f>IF($H403=0,"",VLOOKUP($G403,Data!$G$3:$BA$2935,27,FALSE))</f>
        <v/>
      </c>
      <c r="AI403" s="4" t="str">
        <f>IF($H403=0,"",VLOOKUP($G403,Data!$G$3:$BA$2935,28,FALSE))</f>
        <v/>
      </c>
      <c r="AJ403" s="4" t="str">
        <f>IF($H403=0,"",VLOOKUP($G403,Data!$G$3:$BA$2935,29,FALSE))</f>
        <v/>
      </c>
      <c r="AK403" s="4" t="str">
        <f>IF($H403=0,"",VLOOKUP($G403,Data!$G$3:$BA$2935,30,FALSE))</f>
        <v/>
      </c>
      <c r="AL403" s="4" t="str">
        <f>IF($H403=0,"",VLOOKUP($G403,Data!$G$3:$BA$2935,31,FALSE))</f>
        <v/>
      </c>
      <c r="AM403" s="4" t="str">
        <f>IF($H403=0,"",VLOOKUP($G403,Data!$G$3:$BA$2935,32,FALSE))</f>
        <v/>
      </c>
      <c r="AN403" s="4" t="str">
        <f>IF($H403=0,"",VLOOKUP($G403,Data!$G$3:$BA$2935,33,FALSE))</f>
        <v/>
      </c>
      <c r="AO403" s="4" t="str">
        <f>IF($H403=0,"",VLOOKUP($G403,Data!$G$3:$BA$2935,34,FALSE))</f>
        <v/>
      </c>
      <c r="AP403" s="4" t="str">
        <f>IF($H403=0,"",VLOOKUP($G403,Data!$G$3:$BA$2935,35,FALSE))</f>
        <v/>
      </c>
      <c r="AQ403" s="4" t="str">
        <f>IF($H403=0,"",VLOOKUP($G403,Data!$G$3:$BA$2935,36,FALSE))</f>
        <v/>
      </c>
      <c r="AR403" s="4" t="str">
        <f>IF($H403=0,"",VLOOKUP($G403,Data!$G$3:$BA$2935,37,FALSE))</f>
        <v/>
      </c>
      <c r="AS403" s="4" t="str">
        <f>IF($H403=0,"",VLOOKUP($G403,Data!$G$3:$BA$2935,38,FALSE))</f>
        <v/>
      </c>
      <c r="AT403" s="4" t="str">
        <f>IF($H403=0,"",VLOOKUP($G403,Data!$G$3:$BA$2935,39,FALSE))</f>
        <v/>
      </c>
    </row>
    <row r="404" spans="1:46" x14ac:dyDescent="0.25">
      <c r="A404" s="4">
        <f>PSSE!A406</f>
        <v>970042</v>
      </c>
      <c r="B404" s="4" t="str">
        <f>PSSE!B406</f>
        <v>DAMBRI_H2</v>
      </c>
      <c r="C404" s="4">
        <f>PSSE!D406</f>
        <v>10.5</v>
      </c>
      <c r="D404" s="4">
        <f>PSSE!E406</f>
        <v>40</v>
      </c>
      <c r="E404" s="4" t="str">
        <f>PSSE!F406</f>
        <v>TD</v>
      </c>
      <c r="F404" s="4">
        <f>PSSE!G406</f>
        <v>1</v>
      </c>
      <c r="G404" s="4" t="str">
        <f t="shared" si="6"/>
        <v>GEN10.540TD1</v>
      </c>
      <c r="H404" s="4">
        <f>COUNTIF(Data!$G$3:$BA$2935,GEN!$G404)</f>
        <v>1</v>
      </c>
      <c r="I404" s="4" t="str">
        <f>IF($H404=0,"",VLOOKUP($G404,Data!$G$3:$BA$2935,2,FALSE))</f>
        <v>'GENSAL'</v>
      </c>
      <c r="J404" s="4">
        <f>PSSE!C406</f>
        <v>1</v>
      </c>
      <c r="K404" s="4">
        <f>IF($H404=0,"",VLOOKUP($G404,Data!$G$3:$BA$2935,4,FALSE))</f>
        <v>6.6</v>
      </c>
      <c r="L404" s="4">
        <f>IF($H404=0,"",VLOOKUP($G404,Data!$G$3:$BA$2935,5,FALSE))</f>
        <v>0.05</v>
      </c>
      <c r="M404" s="4">
        <f>IF($H404=0,"",VLOOKUP($G404,Data!$G$3:$BA$2935,6,FALSE))</f>
        <v>0.155</v>
      </c>
      <c r="N404" s="4">
        <f>IF($H404=0,"",VLOOKUP($G404,Data!$G$3:$BA$2935,7,FALSE))</f>
        <v>2</v>
      </c>
      <c r="O404" s="4">
        <f>IF($H404=0,"",VLOOKUP($G404,Data!$G$3:$BA$2935,8,FALSE))</f>
        <v>0</v>
      </c>
      <c r="P404" s="4">
        <f>IF($H404=0,"",VLOOKUP($G404,Data!$G$3:$BA$2935,9,FALSE))</f>
        <v>1.1299999999999999</v>
      </c>
      <c r="Q404" s="4">
        <f>IF($H404=0,"",VLOOKUP($G404,Data!$G$3:$BA$2935,10,FALSE))</f>
        <v>0.73399999999999999</v>
      </c>
      <c r="R404" s="4">
        <f>IF($H404=0,"",VLOOKUP($G404,Data!$G$3:$BA$2935,11,FALSE))</f>
        <v>0.26</v>
      </c>
      <c r="S404" s="4">
        <f>IF($H404=0,"",VLOOKUP($G404,Data!$G$3:$BA$2935,12,FALSE))</f>
        <v>0.16</v>
      </c>
      <c r="T404" s="4">
        <f>IF($H404=0,"",VLOOKUP($G404,Data!$G$3:$BA$2935,13,FALSE))</f>
        <v>0.104</v>
      </c>
      <c r="U404" s="4">
        <f>IF($H404=0,"",VLOOKUP($G404,Data!$G$3:$BA$2935,14,FALSE))</f>
        <v>0.19400000000000001</v>
      </c>
      <c r="V404" s="4">
        <f>IF($H404=0,"",VLOOKUP($G404,Data!$G$3:$BA$2935,15,FALSE))</f>
        <v>0.68500000000000005</v>
      </c>
      <c r="W404" s="4" t="str">
        <f>IF($H404=0,"",VLOOKUP($G404,Data!$G$3:$BA$2935,16,FALSE))</f>
        <v>/</v>
      </c>
      <c r="X404" s="4" t="str">
        <f>IF($H404=0,"",VLOOKUP($G404,Data!$G$3:$BA$2935,17,FALSE))</f>
        <v>/</v>
      </c>
      <c r="Y404" s="4" t="str">
        <f>IF($H404=0,"",VLOOKUP($G404,Data!$G$3:$BA$2935,18,FALSE))</f>
        <v/>
      </c>
      <c r="Z404" s="4" t="str">
        <f>IF($H404=0,"",VLOOKUP($G404,Data!$G$3:$BA$2935,19,FALSE))</f>
        <v/>
      </c>
      <c r="AA404" s="4">
        <f>IF($H404=0,"",VLOOKUP($G404,Data!$G$3:$BA$2935,20,FALSE))</f>
        <v>0</v>
      </c>
      <c r="AB404" s="4" t="str">
        <f>IF($H404=0,"",VLOOKUP($G404,Data!$G$3:$BA$2935,21,FALSE))</f>
        <v/>
      </c>
      <c r="AC404" s="4" t="str">
        <f>IF($H404=0,"",VLOOKUP($G404,Data!$G$3:$BA$2935,22,FALSE))</f>
        <v/>
      </c>
      <c r="AD404" s="4" t="str">
        <f>IF($H404=0,"",VLOOKUP($G404,Data!$G$3:$BA$2935,23,FALSE))</f>
        <v/>
      </c>
      <c r="AE404" s="4" t="str">
        <f>IF($H404=0,"",VLOOKUP($G404,Data!$G$3:$BA$2935,24,FALSE))</f>
        <v/>
      </c>
      <c r="AF404" s="4" t="str">
        <f>IF($H404=0,"",VLOOKUP($G404,Data!$G$3:$BA$2935,25,FALSE))</f>
        <v/>
      </c>
      <c r="AG404" s="4" t="str">
        <f>IF($H404=0,"",VLOOKUP($G404,Data!$G$3:$BA$2935,26,FALSE))</f>
        <v/>
      </c>
      <c r="AH404" s="4" t="str">
        <f>IF($H404=0,"",VLOOKUP($G404,Data!$G$3:$BA$2935,27,FALSE))</f>
        <v/>
      </c>
      <c r="AI404" s="4" t="str">
        <f>IF($H404=0,"",VLOOKUP($G404,Data!$G$3:$BA$2935,28,FALSE))</f>
        <v/>
      </c>
      <c r="AJ404" s="4" t="str">
        <f>IF($H404=0,"",VLOOKUP($G404,Data!$G$3:$BA$2935,29,FALSE))</f>
        <v/>
      </c>
      <c r="AK404" s="4" t="str">
        <f>IF($H404=0,"",VLOOKUP($G404,Data!$G$3:$BA$2935,30,FALSE))</f>
        <v/>
      </c>
      <c r="AL404" s="4" t="str">
        <f>IF($H404=0,"",VLOOKUP($G404,Data!$G$3:$BA$2935,31,FALSE))</f>
        <v/>
      </c>
      <c r="AM404" s="4" t="str">
        <f>IF($H404=0,"",VLOOKUP($G404,Data!$G$3:$BA$2935,32,FALSE))</f>
        <v/>
      </c>
      <c r="AN404" s="4" t="str">
        <f>IF($H404=0,"",VLOOKUP($G404,Data!$G$3:$BA$2935,33,FALSE))</f>
        <v/>
      </c>
      <c r="AO404" s="4" t="str">
        <f>IF($H404=0,"",VLOOKUP($G404,Data!$G$3:$BA$2935,34,FALSE))</f>
        <v/>
      </c>
      <c r="AP404" s="4" t="str">
        <f>IF($H404=0,"",VLOOKUP($G404,Data!$G$3:$BA$2935,35,FALSE))</f>
        <v/>
      </c>
      <c r="AQ404" s="4" t="str">
        <f>IF($H404=0,"",VLOOKUP($G404,Data!$G$3:$BA$2935,36,FALSE))</f>
        <v/>
      </c>
      <c r="AR404" s="4" t="str">
        <f>IF($H404=0,"",VLOOKUP($G404,Data!$G$3:$BA$2935,37,FALSE))</f>
        <v/>
      </c>
      <c r="AS404" s="4" t="str">
        <f>IF($H404=0,"",VLOOKUP($G404,Data!$G$3:$BA$2935,38,FALSE))</f>
        <v/>
      </c>
      <c r="AT404" s="4" t="str">
        <f>IF($H404=0,"",VLOOKUP($G404,Data!$G$3:$BA$2935,39,FALSE))</f>
        <v/>
      </c>
    </row>
    <row r="405" spans="1:46" x14ac:dyDescent="0.25">
      <c r="A405" s="4">
        <f>PSSE!A407</f>
        <v>970051</v>
      </c>
      <c r="B405" s="4" t="str">
        <f>PSSE!B407</f>
        <v>TDTNNAM1_H1</v>
      </c>
      <c r="C405" s="4">
        <f>PSSE!D407</f>
        <v>15.8</v>
      </c>
      <c r="D405" s="4">
        <f>PSSE!E407</f>
        <v>300</v>
      </c>
      <c r="E405" s="4" t="str">
        <f>PSSE!F407</f>
        <v>TD</v>
      </c>
      <c r="F405" s="4">
        <f>PSSE!G407</f>
        <v>1</v>
      </c>
      <c r="G405" s="4" t="str">
        <f t="shared" si="6"/>
        <v>GEN15.8300TD1</v>
      </c>
      <c r="H405" s="4">
        <f>COUNTIF(Data!$G$3:$BA$2935,GEN!$G405)</f>
        <v>1</v>
      </c>
      <c r="I405" s="4" t="str">
        <f>IF($H405=0,"",VLOOKUP($G405,Data!$G$3:$BA$2935,2,FALSE))</f>
        <v>'GENSAL'</v>
      </c>
      <c r="J405" s="4">
        <f>PSSE!C407</f>
        <v>1</v>
      </c>
      <c r="K405" s="4">
        <f>IF($H405=0,"",VLOOKUP($G405,Data!$G$3:$BA$2935,4,FALSE))</f>
        <v>7.83</v>
      </c>
      <c r="L405" s="4">
        <f>IF($H405=0,"",VLOOKUP($G405,Data!$G$3:$BA$2935,5,FALSE))</f>
        <v>5.7000000000000002E-2</v>
      </c>
      <c r="M405" s="4">
        <f>IF($H405=0,"",VLOOKUP($G405,Data!$G$3:$BA$2935,6,FALSE))</f>
        <v>7.0000000000000007E-2</v>
      </c>
      <c r="N405" s="4">
        <f>IF($H405=0,"",VLOOKUP($G405,Data!$G$3:$BA$2935,7,FALSE))</f>
        <v>4</v>
      </c>
      <c r="O405" s="4">
        <f>IF($H405=0,"",VLOOKUP($G405,Data!$G$3:$BA$2935,8,FALSE))</f>
        <v>0.5</v>
      </c>
      <c r="P405" s="4">
        <f>IF($H405=0,"",VLOOKUP($G405,Data!$G$3:$BA$2935,9,FALSE))</f>
        <v>1.083</v>
      </c>
      <c r="Q405" s="4">
        <f>IF($H405=0,"",VLOOKUP($G405,Data!$G$3:$BA$2935,10,FALSE))</f>
        <v>0.83</v>
      </c>
      <c r="R405" s="4">
        <f>IF($H405=0,"",VLOOKUP($G405,Data!$G$3:$BA$2935,11,FALSE))</f>
        <v>0.375</v>
      </c>
      <c r="S405" s="4">
        <f>IF($H405=0,"",VLOOKUP($G405,Data!$G$3:$BA$2935,12,FALSE))</f>
        <v>0.24</v>
      </c>
      <c r="T405" s="4">
        <f>IF($H405=0,"",VLOOKUP($G405,Data!$G$3:$BA$2935,13,FALSE))</f>
        <v>0.107</v>
      </c>
      <c r="U405" s="4">
        <f>IF($H405=0,"",VLOOKUP($G405,Data!$G$3:$BA$2935,14,FALSE))</f>
        <v>0.13</v>
      </c>
      <c r="V405" s="4">
        <f>IF($H405=0,"",VLOOKUP($G405,Data!$G$3:$BA$2935,15,FALSE))</f>
        <v>0.436</v>
      </c>
      <c r="W405" s="4" t="str">
        <f>IF($H405=0,"",VLOOKUP($G405,Data!$G$3:$BA$2935,16,FALSE))</f>
        <v>/</v>
      </c>
      <c r="X405" s="4" t="str">
        <f>IF($H405=0,"",VLOOKUP($G405,Data!$G$3:$BA$2935,17,FALSE))</f>
        <v>/</v>
      </c>
      <c r="Y405" s="4" t="str">
        <f>IF($H405=0,"",VLOOKUP($G405,Data!$G$3:$BA$2935,18,FALSE))</f>
        <v/>
      </c>
      <c r="Z405" s="4" t="str">
        <f>IF($H405=0,"",VLOOKUP($G405,Data!$G$3:$BA$2935,19,FALSE))</f>
        <v/>
      </c>
      <c r="AA405" s="4" t="str">
        <f>IF($H405=0,"",VLOOKUP($G405,Data!$G$3:$BA$2935,20,FALSE))</f>
        <v/>
      </c>
      <c r="AB405" s="4" t="str">
        <f>IF($H405=0,"",VLOOKUP($G405,Data!$G$3:$BA$2935,21,FALSE))</f>
        <v/>
      </c>
      <c r="AC405" s="4" t="str">
        <f>IF($H405=0,"",VLOOKUP($G405,Data!$G$3:$BA$2935,22,FALSE))</f>
        <v/>
      </c>
      <c r="AD405" s="4" t="str">
        <f>IF($H405=0,"",VLOOKUP($G405,Data!$G$3:$BA$2935,23,FALSE))</f>
        <v/>
      </c>
      <c r="AE405" s="4" t="str">
        <f>IF($H405=0,"",VLOOKUP($G405,Data!$G$3:$BA$2935,24,FALSE))</f>
        <v/>
      </c>
      <c r="AF405" s="4" t="str">
        <f>IF($H405=0,"",VLOOKUP($G405,Data!$G$3:$BA$2935,25,FALSE))</f>
        <v/>
      </c>
      <c r="AG405" s="4" t="str">
        <f>IF($H405=0,"",VLOOKUP($G405,Data!$G$3:$BA$2935,26,FALSE))</f>
        <v/>
      </c>
      <c r="AH405" s="4" t="str">
        <f>IF($H405=0,"",VLOOKUP($G405,Data!$G$3:$BA$2935,27,FALSE))</f>
        <v/>
      </c>
      <c r="AI405" s="4" t="str">
        <f>IF($H405=0,"",VLOOKUP($G405,Data!$G$3:$BA$2935,28,FALSE))</f>
        <v/>
      </c>
      <c r="AJ405" s="4" t="str">
        <f>IF($H405=0,"",VLOOKUP($G405,Data!$G$3:$BA$2935,29,FALSE))</f>
        <v/>
      </c>
      <c r="AK405" s="4" t="str">
        <f>IF($H405=0,"",VLOOKUP($G405,Data!$G$3:$BA$2935,30,FALSE))</f>
        <v/>
      </c>
      <c r="AL405" s="4" t="str">
        <f>IF($H405=0,"",VLOOKUP($G405,Data!$G$3:$BA$2935,31,FALSE))</f>
        <v/>
      </c>
      <c r="AM405" s="4" t="str">
        <f>IF($H405=0,"",VLOOKUP($G405,Data!$G$3:$BA$2935,32,FALSE))</f>
        <v/>
      </c>
      <c r="AN405" s="4" t="str">
        <f>IF($H405=0,"",VLOOKUP($G405,Data!$G$3:$BA$2935,33,FALSE))</f>
        <v/>
      </c>
      <c r="AO405" s="4" t="str">
        <f>IF($H405=0,"",VLOOKUP($G405,Data!$G$3:$BA$2935,34,FALSE))</f>
        <v/>
      </c>
      <c r="AP405" s="4" t="str">
        <f>IF($H405=0,"",VLOOKUP($G405,Data!$G$3:$BA$2935,35,FALSE))</f>
        <v/>
      </c>
      <c r="AQ405" s="4" t="str">
        <f>IF($H405=0,"",VLOOKUP($G405,Data!$G$3:$BA$2935,36,FALSE))</f>
        <v/>
      </c>
      <c r="AR405" s="4" t="str">
        <f>IF($H405=0,"",VLOOKUP($G405,Data!$G$3:$BA$2935,37,FALSE))</f>
        <v/>
      </c>
      <c r="AS405" s="4" t="str">
        <f>IF($H405=0,"",VLOOKUP($G405,Data!$G$3:$BA$2935,38,FALSE))</f>
        <v/>
      </c>
      <c r="AT405" s="4" t="str">
        <f>IF($H405=0,"",VLOOKUP($G405,Data!$G$3:$BA$2935,39,FALSE))</f>
        <v/>
      </c>
    </row>
    <row r="406" spans="1:46" x14ac:dyDescent="0.25">
      <c r="A406" s="4">
        <f>PSSE!A408</f>
        <v>970052</v>
      </c>
      <c r="B406" s="4" t="str">
        <f>PSSE!B408</f>
        <v>TDTNNAM1_H2</v>
      </c>
      <c r="C406" s="4">
        <f>PSSE!D408</f>
        <v>15.8</v>
      </c>
      <c r="D406" s="4">
        <f>PSSE!E408</f>
        <v>300</v>
      </c>
      <c r="E406" s="4" t="str">
        <f>PSSE!F408</f>
        <v>TD</v>
      </c>
      <c r="F406" s="4">
        <f>PSSE!G408</f>
        <v>1</v>
      </c>
      <c r="G406" s="4" t="str">
        <f t="shared" si="6"/>
        <v>GEN15.8300TD1</v>
      </c>
      <c r="H406" s="4">
        <f>COUNTIF(Data!$G$3:$BA$2935,GEN!$G406)</f>
        <v>1</v>
      </c>
      <c r="I406" s="4" t="str">
        <f>IF($H406=0,"",VLOOKUP($G406,Data!$G$3:$BA$2935,2,FALSE))</f>
        <v>'GENSAL'</v>
      </c>
      <c r="J406" s="4">
        <f>PSSE!C408</f>
        <v>1</v>
      </c>
      <c r="K406" s="4">
        <f>IF($H406=0,"",VLOOKUP($G406,Data!$G$3:$BA$2935,4,FALSE))</f>
        <v>7.83</v>
      </c>
      <c r="L406" s="4">
        <f>IF($H406=0,"",VLOOKUP($G406,Data!$G$3:$BA$2935,5,FALSE))</f>
        <v>5.7000000000000002E-2</v>
      </c>
      <c r="M406" s="4">
        <f>IF($H406=0,"",VLOOKUP($G406,Data!$G$3:$BA$2935,6,FALSE))</f>
        <v>7.0000000000000007E-2</v>
      </c>
      <c r="N406" s="4">
        <f>IF($H406=0,"",VLOOKUP($G406,Data!$G$3:$BA$2935,7,FALSE))</f>
        <v>4</v>
      </c>
      <c r="O406" s="4">
        <f>IF($H406=0,"",VLOOKUP($G406,Data!$G$3:$BA$2935,8,FALSE))</f>
        <v>0.5</v>
      </c>
      <c r="P406" s="4">
        <f>IF($H406=0,"",VLOOKUP($G406,Data!$G$3:$BA$2935,9,FALSE))</f>
        <v>1.083</v>
      </c>
      <c r="Q406" s="4">
        <f>IF($H406=0,"",VLOOKUP($G406,Data!$G$3:$BA$2935,10,FALSE))</f>
        <v>0.83</v>
      </c>
      <c r="R406" s="4">
        <f>IF($H406=0,"",VLOOKUP($G406,Data!$G$3:$BA$2935,11,FALSE))</f>
        <v>0.375</v>
      </c>
      <c r="S406" s="4">
        <f>IF($H406=0,"",VLOOKUP($G406,Data!$G$3:$BA$2935,12,FALSE))</f>
        <v>0.24</v>
      </c>
      <c r="T406" s="4">
        <f>IF($H406=0,"",VLOOKUP($G406,Data!$G$3:$BA$2935,13,FALSE))</f>
        <v>0.107</v>
      </c>
      <c r="U406" s="4">
        <f>IF($H406=0,"",VLOOKUP($G406,Data!$G$3:$BA$2935,14,FALSE))</f>
        <v>0.13</v>
      </c>
      <c r="V406" s="4">
        <f>IF($H406=0,"",VLOOKUP($G406,Data!$G$3:$BA$2935,15,FALSE))</f>
        <v>0.436</v>
      </c>
      <c r="W406" s="4" t="str">
        <f>IF($H406=0,"",VLOOKUP($G406,Data!$G$3:$BA$2935,16,FALSE))</f>
        <v>/</v>
      </c>
      <c r="X406" s="4" t="str">
        <f>IF($H406=0,"",VLOOKUP($G406,Data!$G$3:$BA$2935,17,FALSE))</f>
        <v>/</v>
      </c>
      <c r="Y406" s="4" t="str">
        <f>IF($H406=0,"",VLOOKUP($G406,Data!$G$3:$BA$2935,18,FALSE))</f>
        <v/>
      </c>
      <c r="Z406" s="4" t="str">
        <f>IF($H406=0,"",VLOOKUP($G406,Data!$G$3:$BA$2935,19,FALSE))</f>
        <v/>
      </c>
      <c r="AA406" s="4" t="str">
        <f>IF($H406=0,"",VLOOKUP($G406,Data!$G$3:$BA$2935,20,FALSE))</f>
        <v/>
      </c>
      <c r="AB406" s="4" t="str">
        <f>IF($H406=0,"",VLOOKUP($G406,Data!$G$3:$BA$2935,21,FALSE))</f>
        <v/>
      </c>
      <c r="AC406" s="4" t="str">
        <f>IF($H406=0,"",VLOOKUP($G406,Data!$G$3:$BA$2935,22,FALSE))</f>
        <v/>
      </c>
      <c r="AD406" s="4" t="str">
        <f>IF($H406=0,"",VLOOKUP($G406,Data!$G$3:$BA$2935,23,FALSE))</f>
        <v/>
      </c>
      <c r="AE406" s="4" t="str">
        <f>IF($H406=0,"",VLOOKUP($G406,Data!$G$3:$BA$2935,24,FALSE))</f>
        <v/>
      </c>
      <c r="AF406" s="4" t="str">
        <f>IF($H406=0,"",VLOOKUP($G406,Data!$G$3:$BA$2935,25,FALSE))</f>
        <v/>
      </c>
      <c r="AG406" s="4" t="str">
        <f>IF($H406=0,"",VLOOKUP($G406,Data!$G$3:$BA$2935,26,FALSE))</f>
        <v/>
      </c>
      <c r="AH406" s="4" t="str">
        <f>IF($H406=0,"",VLOOKUP($G406,Data!$G$3:$BA$2935,27,FALSE))</f>
        <v/>
      </c>
      <c r="AI406" s="4" t="str">
        <f>IF($H406=0,"",VLOOKUP($G406,Data!$G$3:$BA$2935,28,FALSE))</f>
        <v/>
      </c>
      <c r="AJ406" s="4" t="str">
        <f>IF($H406=0,"",VLOOKUP($G406,Data!$G$3:$BA$2935,29,FALSE))</f>
        <v/>
      </c>
      <c r="AK406" s="4" t="str">
        <f>IF($H406=0,"",VLOOKUP($G406,Data!$G$3:$BA$2935,30,FALSE))</f>
        <v/>
      </c>
      <c r="AL406" s="4" t="str">
        <f>IF($H406=0,"",VLOOKUP($G406,Data!$G$3:$BA$2935,31,FALSE))</f>
        <v/>
      </c>
      <c r="AM406" s="4" t="str">
        <f>IF($H406=0,"",VLOOKUP($G406,Data!$G$3:$BA$2935,32,FALSE))</f>
        <v/>
      </c>
      <c r="AN406" s="4" t="str">
        <f>IF($H406=0,"",VLOOKUP($G406,Data!$G$3:$BA$2935,33,FALSE))</f>
        <v/>
      </c>
      <c r="AO406" s="4" t="str">
        <f>IF($H406=0,"",VLOOKUP($G406,Data!$G$3:$BA$2935,34,FALSE))</f>
        <v/>
      </c>
      <c r="AP406" s="4" t="str">
        <f>IF($H406=0,"",VLOOKUP($G406,Data!$G$3:$BA$2935,35,FALSE))</f>
        <v/>
      </c>
      <c r="AQ406" s="4" t="str">
        <f>IF($H406=0,"",VLOOKUP($G406,Data!$G$3:$BA$2935,36,FALSE))</f>
        <v/>
      </c>
      <c r="AR406" s="4" t="str">
        <f>IF($H406=0,"",VLOOKUP($G406,Data!$G$3:$BA$2935,37,FALSE))</f>
        <v/>
      </c>
      <c r="AS406" s="4" t="str">
        <f>IF($H406=0,"",VLOOKUP($G406,Data!$G$3:$BA$2935,38,FALSE))</f>
        <v/>
      </c>
      <c r="AT406" s="4" t="str">
        <f>IF($H406=0,"",VLOOKUP($G406,Data!$G$3:$BA$2935,39,FALSE))</f>
        <v/>
      </c>
    </row>
    <row r="407" spans="1:46" x14ac:dyDescent="0.25">
      <c r="A407" s="4">
        <f>PSSE!A409</f>
        <v>970053</v>
      </c>
      <c r="B407" s="4" t="str">
        <f>PSSE!B409</f>
        <v>TDTNNAM1_H3</v>
      </c>
      <c r="C407" s="4">
        <f>PSSE!D409</f>
        <v>15.8</v>
      </c>
      <c r="D407" s="4">
        <f>PSSE!E409</f>
        <v>300</v>
      </c>
      <c r="E407" s="4" t="str">
        <f>PSSE!F409</f>
        <v>TD</v>
      </c>
      <c r="F407" s="4">
        <f>PSSE!G409</f>
        <v>1</v>
      </c>
      <c r="G407" s="4" t="str">
        <f t="shared" si="6"/>
        <v>GEN15.8300TD1</v>
      </c>
      <c r="H407" s="4">
        <f>COUNTIF(Data!$G$3:$BA$2935,GEN!$G407)</f>
        <v>1</v>
      </c>
      <c r="I407" s="4" t="str">
        <f>IF($H407=0,"",VLOOKUP($G407,Data!$G$3:$BA$2935,2,FALSE))</f>
        <v>'GENSAL'</v>
      </c>
      <c r="J407" s="4">
        <f>PSSE!C409</f>
        <v>1</v>
      </c>
      <c r="K407" s="4">
        <f>IF($H407=0,"",VLOOKUP($G407,Data!$G$3:$BA$2935,4,FALSE))</f>
        <v>7.83</v>
      </c>
      <c r="L407" s="4">
        <f>IF($H407=0,"",VLOOKUP($G407,Data!$G$3:$BA$2935,5,FALSE))</f>
        <v>5.7000000000000002E-2</v>
      </c>
      <c r="M407" s="4">
        <f>IF($H407=0,"",VLOOKUP($G407,Data!$G$3:$BA$2935,6,FALSE))</f>
        <v>7.0000000000000007E-2</v>
      </c>
      <c r="N407" s="4">
        <f>IF($H407=0,"",VLOOKUP($G407,Data!$G$3:$BA$2935,7,FALSE))</f>
        <v>4</v>
      </c>
      <c r="O407" s="4">
        <f>IF($H407=0,"",VLOOKUP($G407,Data!$G$3:$BA$2935,8,FALSE))</f>
        <v>0.5</v>
      </c>
      <c r="P407" s="4">
        <f>IF($H407=0,"",VLOOKUP($G407,Data!$G$3:$BA$2935,9,FALSE))</f>
        <v>1.083</v>
      </c>
      <c r="Q407" s="4">
        <f>IF($H407=0,"",VLOOKUP($G407,Data!$G$3:$BA$2935,10,FALSE))</f>
        <v>0.83</v>
      </c>
      <c r="R407" s="4">
        <f>IF($H407=0,"",VLOOKUP($G407,Data!$G$3:$BA$2935,11,FALSE))</f>
        <v>0.375</v>
      </c>
      <c r="S407" s="4">
        <f>IF($H407=0,"",VLOOKUP($G407,Data!$G$3:$BA$2935,12,FALSE))</f>
        <v>0.24</v>
      </c>
      <c r="T407" s="4">
        <f>IF($H407=0,"",VLOOKUP($G407,Data!$G$3:$BA$2935,13,FALSE))</f>
        <v>0.107</v>
      </c>
      <c r="U407" s="4">
        <f>IF($H407=0,"",VLOOKUP($G407,Data!$G$3:$BA$2935,14,FALSE))</f>
        <v>0.13</v>
      </c>
      <c r="V407" s="4">
        <f>IF($H407=0,"",VLOOKUP($G407,Data!$G$3:$BA$2935,15,FALSE))</f>
        <v>0.436</v>
      </c>
      <c r="W407" s="4" t="str">
        <f>IF($H407=0,"",VLOOKUP($G407,Data!$G$3:$BA$2935,16,FALSE))</f>
        <v>/</v>
      </c>
      <c r="X407" s="4" t="str">
        <f>IF($H407=0,"",VLOOKUP($G407,Data!$G$3:$BA$2935,17,FALSE))</f>
        <v>/</v>
      </c>
      <c r="Y407" s="4" t="str">
        <f>IF($H407=0,"",VLOOKUP($G407,Data!$G$3:$BA$2935,18,FALSE))</f>
        <v/>
      </c>
      <c r="Z407" s="4" t="str">
        <f>IF($H407=0,"",VLOOKUP($G407,Data!$G$3:$BA$2935,19,FALSE))</f>
        <v/>
      </c>
      <c r="AA407" s="4" t="str">
        <f>IF($H407=0,"",VLOOKUP($G407,Data!$G$3:$BA$2935,20,FALSE))</f>
        <v/>
      </c>
      <c r="AB407" s="4" t="str">
        <f>IF($H407=0,"",VLOOKUP($G407,Data!$G$3:$BA$2935,21,FALSE))</f>
        <v/>
      </c>
      <c r="AC407" s="4" t="str">
        <f>IF($H407=0,"",VLOOKUP($G407,Data!$G$3:$BA$2935,22,FALSE))</f>
        <v/>
      </c>
      <c r="AD407" s="4" t="str">
        <f>IF($H407=0,"",VLOOKUP($G407,Data!$G$3:$BA$2935,23,FALSE))</f>
        <v/>
      </c>
      <c r="AE407" s="4" t="str">
        <f>IF($H407=0,"",VLOOKUP($G407,Data!$G$3:$BA$2935,24,FALSE))</f>
        <v/>
      </c>
      <c r="AF407" s="4" t="str">
        <f>IF($H407=0,"",VLOOKUP($G407,Data!$G$3:$BA$2935,25,FALSE))</f>
        <v/>
      </c>
      <c r="AG407" s="4" t="str">
        <f>IF($H407=0,"",VLOOKUP($G407,Data!$G$3:$BA$2935,26,FALSE))</f>
        <v/>
      </c>
      <c r="AH407" s="4" t="str">
        <f>IF($H407=0,"",VLOOKUP($G407,Data!$G$3:$BA$2935,27,FALSE))</f>
        <v/>
      </c>
      <c r="AI407" s="4" t="str">
        <f>IF($H407=0,"",VLOOKUP($G407,Data!$G$3:$BA$2935,28,FALSE))</f>
        <v/>
      </c>
      <c r="AJ407" s="4" t="str">
        <f>IF($H407=0,"",VLOOKUP($G407,Data!$G$3:$BA$2935,29,FALSE))</f>
        <v/>
      </c>
      <c r="AK407" s="4" t="str">
        <f>IF($H407=0,"",VLOOKUP($G407,Data!$G$3:$BA$2935,30,FALSE))</f>
        <v/>
      </c>
      <c r="AL407" s="4" t="str">
        <f>IF($H407=0,"",VLOOKUP($G407,Data!$G$3:$BA$2935,31,FALSE))</f>
        <v/>
      </c>
      <c r="AM407" s="4" t="str">
        <f>IF($H407=0,"",VLOOKUP($G407,Data!$G$3:$BA$2935,32,FALSE))</f>
        <v/>
      </c>
      <c r="AN407" s="4" t="str">
        <f>IF($H407=0,"",VLOOKUP($G407,Data!$G$3:$BA$2935,33,FALSE))</f>
        <v/>
      </c>
      <c r="AO407" s="4" t="str">
        <f>IF($H407=0,"",VLOOKUP($G407,Data!$G$3:$BA$2935,34,FALSE))</f>
        <v/>
      </c>
      <c r="AP407" s="4" t="str">
        <f>IF($H407=0,"",VLOOKUP($G407,Data!$G$3:$BA$2935,35,FALSE))</f>
        <v/>
      </c>
      <c r="AQ407" s="4" t="str">
        <f>IF($H407=0,"",VLOOKUP($G407,Data!$G$3:$BA$2935,36,FALSE))</f>
        <v/>
      </c>
      <c r="AR407" s="4" t="str">
        <f>IF($H407=0,"",VLOOKUP($G407,Data!$G$3:$BA$2935,37,FALSE))</f>
        <v/>
      </c>
      <c r="AS407" s="4" t="str">
        <f>IF($H407=0,"",VLOOKUP($G407,Data!$G$3:$BA$2935,38,FALSE))</f>
        <v/>
      </c>
      <c r="AT407" s="4" t="str">
        <f>IF($H407=0,"",VLOOKUP($G407,Data!$G$3:$BA$2935,39,FALSE))</f>
        <v/>
      </c>
    </row>
    <row r="408" spans="1:46" x14ac:dyDescent="0.25">
      <c r="A408" s="4">
        <f>PSSE!A410</f>
        <v>970054</v>
      </c>
      <c r="B408" s="4" t="str">
        <f>PSSE!B410</f>
        <v>TDTNNAM1_H4</v>
      </c>
      <c r="C408" s="4">
        <f>PSSE!D410</f>
        <v>15.8</v>
      </c>
      <c r="D408" s="4">
        <f>PSSE!E410</f>
        <v>300</v>
      </c>
      <c r="E408" s="4" t="str">
        <f>PSSE!F410</f>
        <v>TD</v>
      </c>
      <c r="F408" s="4">
        <f>PSSE!G410</f>
        <v>1</v>
      </c>
      <c r="G408" s="4" t="str">
        <f t="shared" si="6"/>
        <v>GEN15.8300TD1</v>
      </c>
      <c r="H408" s="4">
        <f>COUNTIF(Data!$G$3:$BA$2935,GEN!$G408)</f>
        <v>1</v>
      </c>
      <c r="I408" s="4" t="str">
        <f>IF($H408=0,"",VLOOKUP($G408,Data!$G$3:$BA$2935,2,FALSE))</f>
        <v>'GENSAL'</v>
      </c>
      <c r="J408" s="4">
        <f>PSSE!C410</f>
        <v>1</v>
      </c>
      <c r="K408" s="4">
        <f>IF($H408=0,"",VLOOKUP($G408,Data!$G$3:$BA$2935,4,FALSE))</f>
        <v>7.83</v>
      </c>
      <c r="L408" s="4">
        <f>IF($H408=0,"",VLOOKUP($G408,Data!$G$3:$BA$2935,5,FALSE))</f>
        <v>5.7000000000000002E-2</v>
      </c>
      <c r="M408" s="4">
        <f>IF($H408=0,"",VLOOKUP($G408,Data!$G$3:$BA$2935,6,FALSE))</f>
        <v>7.0000000000000007E-2</v>
      </c>
      <c r="N408" s="4">
        <f>IF($H408=0,"",VLOOKUP($G408,Data!$G$3:$BA$2935,7,FALSE))</f>
        <v>4</v>
      </c>
      <c r="O408" s="4">
        <f>IF($H408=0,"",VLOOKUP($G408,Data!$G$3:$BA$2935,8,FALSE))</f>
        <v>0.5</v>
      </c>
      <c r="P408" s="4">
        <f>IF($H408=0,"",VLOOKUP($G408,Data!$G$3:$BA$2935,9,FALSE))</f>
        <v>1.083</v>
      </c>
      <c r="Q408" s="4">
        <f>IF($H408=0,"",VLOOKUP($G408,Data!$G$3:$BA$2935,10,FALSE))</f>
        <v>0.83</v>
      </c>
      <c r="R408" s="4">
        <f>IF($H408=0,"",VLOOKUP($G408,Data!$G$3:$BA$2935,11,FALSE))</f>
        <v>0.375</v>
      </c>
      <c r="S408" s="4">
        <f>IF($H408=0,"",VLOOKUP($G408,Data!$G$3:$BA$2935,12,FALSE))</f>
        <v>0.24</v>
      </c>
      <c r="T408" s="4">
        <f>IF($H408=0,"",VLOOKUP($G408,Data!$G$3:$BA$2935,13,FALSE))</f>
        <v>0.107</v>
      </c>
      <c r="U408" s="4">
        <f>IF($H408=0,"",VLOOKUP($G408,Data!$G$3:$BA$2935,14,FALSE))</f>
        <v>0.13</v>
      </c>
      <c r="V408" s="4">
        <f>IF($H408=0,"",VLOOKUP($G408,Data!$G$3:$BA$2935,15,FALSE))</f>
        <v>0.436</v>
      </c>
      <c r="W408" s="4" t="str">
        <f>IF($H408=0,"",VLOOKUP($G408,Data!$G$3:$BA$2935,16,FALSE))</f>
        <v>/</v>
      </c>
      <c r="X408" s="4" t="str">
        <f>IF($H408=0,"",VLOOKUP($G408,Data!$G$3:$BA$2935,17,FALSE))</f>
        <v>/</v>
      </c>
      <c r="Y408" s="4" t="str">
        <f>IF($H408=0,"",VLOOKUP($G408,Data!$G$3:$BA$2935,18,FALSE))</f>
        <v/>
      </c>
      <c r="Z408" s="4" t="str">
        <f>IF($H408=0,"",VLOOKUP($G408,Data!$G$3:$BA$2935,19,FALSE))</f>
        <v/>
      </c>
      <c r="AA408" s="4" t="str">
        <f>IF($H408=0,"",VLOOKUP($G408,Data!$G$3:$BA$2935,20,FALSE))</f>
        <v/>
      </c>
      <c r="AB408" s="4" t="str">
        <f>IF($H408=0,"",VLOOKUP($G408,Data!$G$3:$BA$2935,21,FALSE))</f>
        <v/>
      </c>
      <c r="AC408" s="4" t="str">
        <f>IF($H408=0,"",VLOOKUP($G408,Data!$G$3:$BA$2935,22,FALSE))</f>
        <v/>
      </c>
      <c r="AD408" s="4" t="str">
        <f>IF($H408=0,"",VLOOKUP($G408,Data!$G$3:$BA$2935,23,FALSE))</f>
        <v/>
      </c>
      <c r="AE408" s="4" t="str">
        <f>IF($H408=0,"",VLOOKUP($G408,Data!$G$3:$BA$2935,24,FALSE))</f>
        <v/>
      </c>
      <c r="AF408" s="4" t="str">
        <f>IF($H408=0,"",VLOOKUP($G408,Data!$G$3:$BA$2935,25,FALSE))</f>
        <v/>
      </c>
      <c r="AG408" s="4" t="str">
        <f>IF($H408=0,"",VLOOKUP($G408,Data!$G$3:$BA$2935,26,FALSE))</f>
        <v/>
      </c>
      <c r="AH408" s="4" t="str">
        <f>IF($H408=0,"",VLOOKUP($G408,Data!$G$3:$BA$2935,27,FALSE))</f>
        <v/>
      </c>
      <c r="AI408" s="4" t="str">
        <f>IF($H408=0,"",VLOOKUP($G408,Data!$G$3:$BA$2935,28,FALSE))</f>
        <v/>
      </c>
      <c r="AJ408" s="4" t="str">
        <f>IF($H408=0,"",VLOOKUP($G408,Data!$G$3:$BA$2935,29,FALSE))</f>
        <v/>
      </c>
      <c r="AK408" s="4" t="str">
        <f>IF($H408=0,"",VLOOKUP($G408,Data!$G$3:$BA$2935,30,FALSE))</f>
        <v/>
      </c>
      <c r="AL408" s="4" t="str">
        <f>IF($H408=0,"",VLOOKUP($G408,Data!$G$3:$BA$2935,31,FALSE))</f>
        <v/>
      </c>
      <c r="AM408" s="4" t="str">
        <f>IF($H408=0,"",VLOOKUP($G408,Data!$G$3:$BA$2935,32,FALSE))</f>
        <v/>
      </c>
      <c r="AN408" s="4" t="str">
        <f>IF($H408=0,"",VLOOKUP($G408,Data!$G$3:$BA$2935,33,FALSE))</f>
        <v/>
      </c>
      <c r="AO408" s="4" t="str">
        <f>IF($H408=0,"",VLOOKUP($G408,Data!$G$3:$BA$2935,34,FALSE))</f>
        <v/>
      </c>
      <c r="AP408" s="4" t="str">
        <f>IF($H408=0,"",VLOOKUP($G408,Data!$G$3:$BA$2935,35,FALSE))</f>
        <v/>
      </c>
      <c r="AQ408" s="4" t="str">
        <f>IF($H408=0,"",VLOOKUP($G408,Data!$G$3:$BA$2935,36,FALSE))</f>
        <v/>
      </c>
      <c r="AR408" s="4" t="str">
        <f>IF($H408=0,"",VLOOKUP($G408,Data!$G$3:$BA$2935,37,FALSE))</f>
        <v/>
      </c>
      <c r="AS408" s="4" t="str">
        <f>IF($H408=0,"",VLOOKUP($G408,Data!$G$3:$BA$2935,38,FALSE))</f>
        <v/>
      </c>
      <c r="AT408" s="4" t="str">
        <f>IF($H408=0,"",VLOOKUP($G408,Data!$G$3:$BA$2935,39,FALSE))</f>
        <v/>
      </c>
    </row>
    <row r="409" spans="1:46" x14ac:dyDescent="0.25">
      <c r="A409" s="4">
        <f>PSSE!A411</f>
        <v>970071</v>
      </c>
      <c r="B409" s="4" t="str">
        <f>PSSE!B411</f>
        <v>TDTNNAM3_H1</v>
      </c>
      <c r="C409" s="4">
        <f>PSSE!D411</f>
        <v>15.8</v>
      </c>
      <c r="D409" s="4">
        <f>PSSE!E411</f>
        <v>300</v>
      </c>
      <c r="E409" s="4" t="str">
        <f>PSSE!F411</f>
        <v>TD</v>
      </c>
      <c r="F409" s="4">
        <f>PSSE!G411</f>
        <v>1</v>
      </c>
      <c r="G409" s="4" t="str">
        <f t="shared" si="6"/>
        <v>GEN15.8300TD1</v>
      </c>
      <c r="H409" s="4">
        <f>COUNTIF(Data!$G$3:$BA$2935,GEN!$G409)</f>
        <v>1</v>
      </c>
      <c r="I409" s="4" t="str">
        <f>IF($H409=0,"",VLOOKUP($G409,Data!$G$3:$BA$2935,2,FALSE))</f>
        <v>'GENSAL'</v>
      </c>
      <c r="J409" s="4">
        <f>PSSE!C411</f>
        <v>1</v>
      </c>
      <c r="K409" s="4">
        <f>IF($H409=0,"",VLOOKUP($G409,Data!$G$3:$BA$2935,4,FALSE))</f>
        <v>7.83</v>
      </c>
      <c r="L409" s="4">
        <f>IF($H409=0,"",VLOOKUP($G409,Data!$G$3:$BA$2935,5,FALSE))</f>
        <v>5.7000000000000002E-2</v>
      </c>
      <c r="M409" s="4">
        <f>IF($H409=0,"",VLOOKUP($G409,Data!$G$3:$BA$2935,6,FALSE))</f>
        <v>7.0000000000000007E-2</v>
      </c>
      <c r="N409" s="4">
        <f>IF($H409=0,"",VLOOKUP($G409,Data!$G$3:$BA$2935,7,FALSE))</f>
        <v>4</v>
      </c>
      <c r="O409" s="4">
        <f>IF($H409=0,"",VLOOKUP($G409,Data!$G$3:$BA$2935,8,FALSE))</f>
        <v>0.5</v>
      </c>
      <c r="P409" s="4">
        <f>IF($H409=0,"",VLOOKUP($G409,Data!$G$3:$BA$2935,9,FALSE))</f>
        <v>1.083</v>
      </c>
      <c r="Q409" s="4">
        <f>IF($H409=0,"",VLOOKUP($G409,Data!$G$3:$BA$2935,10,FALSE))</f>
        <v>0.83</v>
      </c>
      <c r="R409" s="4">
        <f>IF($H409=0,"",VLOOKUP($G409,Data!$G$3:$BA$2935,11,FALSE))</f>
        <v>0.375</v>
      </c>
      <c r="S409" s="4">
        <f>IF($H409=0,"",VLOOKUP($G409,Data!$G$3:$BA$2935,12,FALSE))</f>
        <v>0.24</v>
      </c>
      <c r="T409" s="4">
        <f>IF($H409=0,"",VLOOKUP($G409,Data!$G$3:$BA$2935,13,FALSE))</f>
        <v>0.107</v>
      </c>
      <c r="U409" s="4">
        <f>IF($H409=0,"",VLOOKUP($G409,Data!$G$3:$BA$2935,14,FALSE))</f>
        <v>0.13</v>
      </c>
      <c r="V409" s="4">
        <f>IF($H409=0,"",VLOOKUP($G409,Data!$G$3:$BA$2935,15,FALSE))</f>
        <v>0.436</v>
      </c>
      <c r="W409" s="4" t="str">
        <f>IF($H409=0,"",VLOOKUP($G409,Data!$G$3:$BA$2935,16,FALSE))</f>
        <v>/</v>
      </c>
      <c r="X409" s="4" t="str">
        <f>IF($H409=0,"",VLOOKUP($G409,Data!$G$3:$BA$2935,17,FALSE))</f>
        <v>/</v>
      </c>
      <c r="Y409" s="4" t="str">
        <f>IF($H409=0,"",VLOOKUP($G409,Data!$G$3:$BA$2935,18,FALSE))</f>
        <v/>
      </c>
      <c r="Z409" s="4" t="str">
        <f>IF($H409=0,"",VLOOKUP($G409,Data!$G$3:$BA$2935,19,FALSE))</f>
        <v/>
      </c>
      <c r="AA409" s="4" t="str">
        <f>IF($H409=0,"",VLOOKUP($G409,Data!$G$3:$BA$2935,20,FALSE))</f>
        <v/>
      </c>
      <c r="AB409" s="4" t="str">
        <f>IF($H409=0,"",VLOOKUP($G409,Data!$G$3:$BA$2935,21,FALSE))</f>
        <v/>
      </c>
      <c r="AC409" s="4" t="str">
        <f>IF($H409=0,"",VLOOKUP($G409,Data!$G$3:$BA$2935,22,FALSE))</f>
        <v/>
      </c>
      <c r="AD409" s="4" t="str">
        <f>IF($H409=0,"",VLOOKUP($G409,Data!$G$3:$BA$2935,23,FALSE))</f>
        <v/>
      </c>
      <c r="AE409" s="4" t="str">
        <f>IF($H409=0,"",VLOOKUP($G409,Data!$G$3:$BA$2935,24,FALSE))</f>
        <v/>
      </c>
      <c r="AF409" s="4" t="str">
        <f>IF($H409=0,"",VLOOKUP($G409,Data!$G$3:$BA$2935,25,FALSE))</f>
        <v/>
      </c>
      <c r="AG409" s="4" t="str">
        <f>IF($H409=0,"",VLOOKUP($G409,Data!$G$3:$BA$2935,26,FALSE))</f>
        <v/>
      </c>
      <c r="AH409" s="4" t="str">
        <f>IF($H409=0,"",VLOOKUP($G409,Data!$G$3:$BA$2935,27,FALSE))</f>
        <v/>
      </c>
      <c r="AI409" s="4" t="str">
        <f>IF($H409=0,"",VLOOKUP($G409,Data!$G$3:$BA$2935,28,FALSE))</f>
        <v/>
      </c>
      <c r="AJ409" s="4" t="str">
        <f>IF($H409=0,"",VLOOKUP($G409,Data!$G$3:$BA$2935,29,FALSE))</f>
        <v/>
      </c>
      <c r="AK409" s="4" t="str">
        <f>IF($H409=0,"",VLOOKUP($G409,Data!$G$3:$BA$2935,30,FALSE))</f>
        <v/>
      </c>
      <c r="AL409" s="4" t="str">
        <f>IF($H409=0,"",VLOOKUP($G409,Data!$G$3:$BA$2935,31,FALSE))</f>
        <v/>
      </c>
      <c r="AM409" s="4" t="str">
        <f>IF($H409=0,"",VLOOKUP($G409,Data!$G$3:$BA$2935,32,FALSE))</f>
        <v/>
      </c>
      <c r="AN409" s="4" t="str">
        <f>IF($H409=0,"",VLOOKUP($G409,Data!$G$3:$BA$2935,33,FALSE))</f>
        <v/>
      </c>
      <c r="AO409" s="4" t="str">
        <f>IF($H409=0,"",VLOOKUP($G409,Data!$G$3:$BA$2935,34,FALSE))</f>
        <v/>
      </c>
      <c r="AP409" s="4" t="str">
        <f>IF($H409=0,"",VLOOKUP($G409,Data!$G$3:$BA$2935,35,FALSE))</f>
        <v/>
      </c>
      <c r="AQ409" s="4" t="str">
        <f>IF($H409=0,"",VLOOKUP($G409,Data!$G$3:$BA$2935,36,FALSE))</f>
        <v/>
      </c>
      <c r="AR409" s="4" t="str">
        <f>IF($H409=0,"",VLOOKUP($G409,Data!$G$3:$BA$2935,37,FALSE))</f>
        <v/>
      </c>
      <c r="AS409" s="4" t="str">
        <f>IF($H409=0,"",VLOOKUP($G409,Data!$G$3:$BA$2935,38,FALSE))</f>
        <v/>
      </c>
      <c r="AT409" s="4" t="str">
        <f>IF($H409=0,"",VLOOKUP($G409,Data!$G$3:$BA$2935,39,FALSE))</f>
        <v/>
      </c>
    </row>
    <row r="410" spans="1:46" x14ac:dyDescent="0.25">
      <c r="A410" s="4">
        <f>PSSE!A412</f>
        <v>970072</v>
      </c>
      <c r="B410" s="4" t="str">
        <f>PSSE!B412</f>
        <v>TDTNNAM3_H2</v>
      </c>
      <c r="C410" s="4">
        <f>PSSE!D412</f>
        <v>15.8</v>
      </c>
      <c r="D410" s="4">
        <f>PSSE!E412</f>
        <v>300</v>
      </c>
      <c r="E410" s="4" t="str">
        <f>PSSE!F412</f>
        <v>TD</v>
      </c>
      <c r="F410" s="4">
        <f>PSSE!G412</f>
        <v>1</v>
      </c>
      <c r="G410" s="4" t="str">
        <f t="shared" si="6"/>
        <v>GEN15.8300TD1</v>
      </c>
      <c r="H410" s="4">
        <f>COUNTIF(Data!$G$3:$BA$2935,GEN!$G410)</f>
        <v>1</v>
      </c>
      <c r="I410" s="4" t="str">
        <f>IF($H410=0,"",VLOOKUP($G410,Data!$G$3:$BA$2935,2,FALSE))</f>
        <v>'GENSAL'</v>
      </c>
      <c r="J410" s="4">
        <f>PSSE!C412</f>
        <v>1</v>
      </c>
      <c r="K410" s="4">
        <f>IF($H410=0,"",VLOOKUP($G410,Data!$G$3:$BA$2935,4,FALSE))</f>
        <v>7.83</v>
      </c>
      <c r="L410" s="4">
        <f>IF($H410=0,"",VLOOKUP($G410,Data!$G$3:$BA$2935,5,FALSE))</f>
        <v>5.7000000000000002E-2</v>
      </c>
      <c r="M410" s="4">
        <f>IF($H410=0,"",VLOOKUP($G410,Data!$G$3:$BA$2935,6,FALSE))</f>
        <v>7.0000000000000007E-2</v>
      </c>
      <c r="N410" s="4">
        <f>IF($H410=0,"",VLOOKUP($G410,Data!$G$3:$BA$2935,7,FALSE))</f>
        <v>4</v>
      </c>
      <c r="O410" s="4">
        <f>IF($H410=0,"",VLOOKUP($G410,Data!$G$3:$BA$2935,8,FALSE))</f>
        <v>0.5</v>
      </c>
      <c r="P410" s="4">
        <f>IF($H410=0,"",VLOOKUP($G410,Data!$G$3:$BA$2935,9,FALSE))</f>
        <v>1.083</v>
      </c>
      <c r="Q410" s="4">
        <f>IF($H410=0,"",VLOOKUP($G410,Data!$G$3:$BA$2935,10,FALSE))</f>
        <v>0.83</v>
      </c>
      <c r="R410" s="4">
        <f>IF($H410=0,"",VLOOKUP($G410,Data!$G$3:$BA$2935,11,FALSE))</f>
        <v>0.375</v>
      </c>
      <c r="S410" s="4">
        <f>IF($H410=0,"",VLOOKUP($G410,Data!$G$3:$BA$2935,12,FALSE))</f>
        <v>0.24</v>
      </c>
      <c r="T410" s="4">
        <f>IF($H410=0,"",VLOOKUP($G410,Data!$G$3:$BA$2935,13,FALSE))</f>
        <v>0.107</v>
      </c>
      <c r="U410" s="4">
        <f>IF($H410=0,"",VLOOKUP($G410,Data!$G$3:$BA$2935,14,FALSE))</f>
        <v>0.13</v>
      </c>
      <c r="V410" s="4">
        <f>IF($H410=0,"",VLOOKUP($G410,Data!$G$3:$BA$2935,15,FALSE))</f>
        <v>0.436</v>
      </c>
      <c r="W410" s="4" t="str">
        <f>IF($H410=0,"",VLOOKUP($G410,Data!$G$3:$BA$2935,16,FALSE))</f>
        <v>/</v>
      </c>
      <c r="X410" s="4" t="str">
        <f>IF($H410=0,"",VLOOKUP($G410,Data!$G$3:$BA$2935,17,FALSE))</f>
        <v>/</v>
      </c>
      <c r="Y410" s="4" t="str">
        <f>IF($H410=0,"",VLOOKUP($G410,Data!$G$3:$BA$2935,18,FALSE))</f>
        <v/>
      </c>
      <c r="Z410" s="4" t="str">
        <f>IF($H410=0,"",VLOOKUP($G410,Data!$G$3:$BA$2935,19,FALSE))</f>
        <v/>
      </c>
      <c r="AA410" s="4" t="str">
        <f>IF($H410=0,"",VLOOKUP($G410,Data!$G$3:$BA$2935,20,FALSE))</f>
        <v/>
      </c>
      <c r="AB410" s="4" t="str">
        <f>IF($H410=0,"",VLOOKUP($G410,Data!$G$3:$BA$2935,21,FALSE))</f>
        <v/>
      </c>
      <c r="AC410" s="4" t="str">
        <f>IF($H410=0,"",VLOOKUP($G410,Data!$G$3:$BA$2935,22,FALSE))</f>
        <v/>
      </c>
      <c r="AD410" s="4" t="str">
        <f>IF($H410=0,"",VLOOKUP($G410,Data!$G$3:$BA$2935,23,FALSE))</f>
        <v/>
      </c>
      <c r="AE410" s="4" t="str">
        <f>IF($H410=0,"",VLOOKUP($G410,Data!$G$3:$BA$2935,24,FALSE))</f>
        <v/>
      </c>
      <c r="AF410" s="4" t="str">
        <f>IF($H410=0,"",VLOOKUP($G410,Data!$G$3:$BA$2935,25,FALSE))</f>
        <v/>
      </c>
      <c r="AG410" s="4" t="str">
        <f>IF($H410=0,"",VLOOKUP($G410,Data!$G$3:$BA$2935,26,FALSE))</f>
        <v/>
      </c>
      <c r="AH410" s="4" t="str">
        <f>IF($H410=0,"",VLOOKUP($G410,Data!$G$3:$BA$2935,27,FALSE))</f>
        <v/>
      </c>
      <c r="AI410" s="4" t="str">
        <f>IF($H410=0,"",VLOOKUP($G410,Data!$G$3:$BA$2935,28,FALSE))</f>
        <v/>
      </c>
      <c r="AJ410" s="4" t="str">
        <f>IF($H410=0,"",VLOOKUP($G410,Data!$G$3:$BA$2935,29,FALSE))</f>
        <v/>
      </c>
      <c r="AK410" s="4" t="str">
        <f>IF($H410=0,"",VLOOKUP($G410,Data!$G$3:$BA$2935,30,FALSE))</f>
        <v/>
      </c>
      <c r="AL410" s="4" t="str">
        <f>IF($H410=0,"",VLOOKUP($G410,Data!$G$3:$BA$2935,31,FALSE))</f>
        <v/>
      </c>
      <c r="AM410" s="4" t="str">
        <f>IF($H410=0,"",VLOOKUP($G410,Data!$G$3:$BA$2935,32,FALSE))</f>
        <v/>
      </c>
      <c r="AN410" s="4" t="str">
        <f>IF($H410=0,"",VLOOKUP($G410,Data!$G$3:$BA$2935,33,FALSE))</f>
        <v/>
      </c>
      <c r="AO410" s="4" t="str">
        <f>IF($H410=0,"",VLOOKUP($G410,Data!$G$3:$BA$2935,34,FALSE))</f>
        <v/>
      </c>
      <c r="AP410" s="4" t="str">
        <f>IF($H410=0,"",VLOOKUP($G410,Data!$G$3:$BA$2935,35,FALSE))</f>
        <v/>
      </c>
      <c r="AQ410" s="4" t="str">
        <f>IF($H410=0,"",VLOOKUP($G410,Data!$G$3:$BA$2935,36,FALSE))</f>
        <v/>
      </c>
      <c r="AR410" s="4" t="str">
        <f>IF($H410=0,"",VLOOKUP($G410,Data!$G$3:$BA$2935,37,FALSE))</f>
        <v/>
      </c>
      <c r="AS410" s="4" t="str">
        <f>IF($H410=0,"",VLOOKUP($G410,Data!$G$3:$BA$2935,38,FALSE))</f>
        <v/>
      </c>
      <c r="AT410" s="4" t="str">
        <f>IF($H410=0,"",VLOOKUP($G410,Data!$G$3:$BA$2935,39,FALSE))</f>
        <v/>
      </c>
    </row>
    <row r="411" spans="1:46" x14ac:dyDescent="0.25">
      <c r="A411" s="4">
        <f>PSSE!A413</f>
        <v>970073</v>
      </c>
      <c r="B411" s="4" t="str">
        <f>PSSE!B413</f>
        <v>TDTNNAM4_H1</v>
      </c>
      <c r="C411" s="4">
        <f>PSSE!D413</f>
        <v>15.8</v>
      </c>
      <c r="D411" s="4">
        <f>PSSE!E413</f>
        <v>300</v>
      </c>
      <c r="E411" s="4" t="str">
        <f>PSSE!F413</f>
        <v>TD</v>
      </c>
      <c r="F411" s="4">
        <f>PSSE!G413</f>
        <v>1</v>
      </c>
      <c r="G411" s="4" t="str">
        <f t="shared" si="6"/>
        <v>GEN15.8300TD1</v>
      </c>
      <c r="H411" s="4">
        <f>COUNTIF(Data!$G$3:$BA$2935,GEN!$G411)</f>
        <v>1</v>
      </c>
      <c r="I411" s="4" t="str">
        <f>IF($H411=0,"",VLOOKUP($G411,Data!$G$3:$BA$2935,2,FALSE))</f>
        <v>'GENSAL'</v>
      </c>
      <c r="J411" s="4">
        <f>PSSE!C413</f>
        <v>1</v>
      </c>
      <c r="K411" s="4">
        <f>IF($H411=0,"",VLOOKUP($G411,Data!$G$3:$BA$2935,4,FALSE))</f>
        <v>7.83</v>
      </c>
      <c r="L411" s="4">
        <f>IF($H411=0,"",VLOOKUP($G411,Data!$G$3:$BA$2935,5,FALSE))</f>
        <v>5.7000000000000002E-2</v>
      </c>
      <c r="M411" s="4">
        <f>IF($H411=0,"",VLOOKUP($G411,Data!$G$3:$BA$2935,6,FALSE))</f>
        <v>7.0000000000000007E-2</v>
      </c>
      <c r="N411" s="4">
        <f>IF($H411=0,"",VLOOKUP($G411,Data!$G$3:$BA$2935,7,FALSE))</f>
        <v>4</v>
      </c>
      <c r="O411" s="4">
        <f>IF($H411=0,"",VLOOKUP($G411,Data!$G$3:$BA$2935,8,FALSE))</f>
        <v>0.5</v>
      </c>
      <c r="P411" s="4">
        <f>IF($H411=0,"",VLOOKUP($G411,Data!$G$3:$BA$2935,9,FALSE))</f>
        <v>1.083</v>
      </c>
      <c r="Q411" s="4">
        <f>IF($H411=0,"",VLOOKUP($G411,Data!$G$3:$BA$2935,10,FALSE))</f>
        <v>0.83</v>
      </c>
      <c r="R411" s="4">
        <f>IF($H411=0,"",VLOOKUP($G411,Data!$G$3:$BA$2935,11,FALSE))</f>
        <v>0.375</v>
      </c>
      <c r="S411" s="4">
        <f>IF($H411=0,"",VLOOKUP($G411,Data!$G$3:$BA$2935,12,FALSE))</f>
        <v>0.24</v>
      </c>
      <c r="T411" s="4">
        <f>IF($H411=0,"",VLOOKUP($G411,Data!$G$3:$BA$2935,13,FALSE))</f>
        <v>0.107</v>
      </c>
      <c r="U411" s="4">
        <f>IF($H411=0,"",VLOOKUP($G411,Data!$G$3:$BA$2935,14,FALSE))</f>
        <v>0.13</v>
      </c>
      <c r="V411" s="4">
        <f>IF($H411=0,"",VLOOKUP($G411,Data!$G$3:$BA$2935,15,FALSE))</f>
        <v>0.436</v>
      </c>
      <c r="W411" s="4" t="str">
        <f>IF($H411=0,"",VLOOKUP($G411,Data!$G$3:$BA$2935,16,FALSE))</f>
        <v>/</v>
      </c>
      <c r="X411" s="4" t="str">
        <f>IF($H411=0,"",VLOOKUP($G411,Data!$G$3:$BA$2935,17,FALSE))</f>
        <v>/</v>
      </c>
      <c r="Y411" s="4" t="str">
        <f>IF($H411=0,"",VLOOKUP($G411,Data!$G$3:$BA$2935,18,FALSE))</f>
        <v/>
      </c>
      <c r="Z411" s="4" t="str">
        <f>IF($H411=0,"",VLOOKUP($G411,Data!$G$3:$BA$2935,19,FALSE))</f>
        <v/>
      </c>
      <c r="AA411" s="4" t="str">
        <f>IF($H411=0,"",VLOOKUP($G411,Data!$G$3:$BA$2935,20,FALSE))</f>
        <v/>
      </c>
      <c r="AB411" s="4" t="str">
        <f>IF($H411=0,"",VLOOKUP($G411,Data!$G$3:$BA$2935,21,FALSE))</f>
        <v/>
      </c>
      <c r="AC411" s="4" t="str">
        <f>IF($H411=0,"",VLOOKUP($G411,Data!$G$3:$BA$2935,22,FALSE))</f>
        <v/>
      </c>
      <c r="AD411" s="4" t="str">
        <f>IF($H411=0,"",VLOOKUP($G411,Data!$G$3:$BA$2935,23,FALSE))</f>
        <v/>
      </c>
      <c r="AE411" s="4" t="str">
        <f>IF($H411=0,"",VLOOKUP($G411,Data!$G$3:$BA$2935,24,FALSE))</f>
        <v/>
      </c>
      <c r="AF411" s="4" t="str">
        <f>IF($H411=0,"",VLOOKUP($G411,Data!$G$3:$BA$2935,25,FALSE))</f>
        <v/>
      </c>
      <c r="AG411" s="4" t="str">
        <f>IF($H411=0,"",VLOOKUP($G411,Data!$G$3:$BA$2935,26,FALSE))</f>
        <v/>
      </c>
      <c r="AH411" s="4" t="str">
        <f>IF($H411=0,"",VLOOKUP($G411,Data!$G$3:$BA$2935,27,FALSE))</f>
        <v/>
      </c>
      <c r="AI411" s="4" t="str">
        <f>IF($H411=0,"",VLOOKUP($G411,Data!$G$3:$BA$2935,28,FALSE))</f>
        <v/>
      </c>
      <c r="AJ411" s="4" t="str">
        <f>IF($H411=0,"",VLOOKUP($G411,Data!$G$3:$BA$2935,29,FALSE))</f>
        <v/>
      </c>
      <c r="AK411" s="4" t="str">
        <f>IF($H411=0,"",VLOOKUP($G411,Data!$G$3:$BA$2935,30,FALSE))</f>
        <v/>
      </c>
      <c r="AL411" s="4" t="str">
        <f>IF($H411=0,"",VLOOKUP($G411,Data!$G$3:$BA$2935,31,FALSE))</f>
        <v/>
      </c>
      <c r="AM411" s="4" t="str">
        <f>IF($H411=0,"",VLOOKUP($G411,Data!$G$3:$BA$2935,32,FALSE))</f>
        <v/>
      </c>
      <c r="AN411" s="4" t="str">
        <f>IF($H411=0,"",VLOOKUP($G411,Data!$G$3:$BA$2935,33,FALSE))</f>
        <v/>
      </c>
      <c r="AO411" s="4" t="str">
        <f>IF($H411=0,"",VLOOKUP($G411,Data!$G$3:$BA$2935,34,FALSE))</f>
        <v/>
      </c>
      <c r="AP411" s="4" t="str">
        <f>IF($H411=0,"",VLOOKUP($G411,Data!$G$3:$BA$2935,35,FALSE))</f>
        <v/>
      </c>
      <c r="AQ411" s="4" t="str">
        <f>IF($H411=0,"",VLOOKUP($G411,Data!$G$3:$BA$2935,36,FALSE))</f>
        <v/>
      </c>
      <c r="AR411" s="4" t="str">
        <f>IF($H411=0,"",VLOOKUP($G411,Data!$G$3:$BA$2935,37,FALSE))</f>
        <v/>
      </c>
      <c r="AS411" s="4" t="str">
        <f>IF($H411=0,"",VLOOKUP($G411,Data!$G$3:$BA$2935,38,FALSE))</f>
        <v/>
      </c>
      <c r="AT411" s="4" t="str">
        <f>IF($H411=0,"",VLOOKUP($G411,Data!$G$3:$BA$2935,39,FALSE))</f>
        <v/>
      </c>
    </row>
    <row r="412" spans="1:46" x14ac:dyDescent="0.25">
      <c r="A412" s="4">
        <f>PSSE!A414</f>
        <v>970074</v>
      </c>
      <c r="B412" s="4" t="str">
        <f>PSSE!B414</f>
        <v>TDTNNAM4_H2</v>
      </c>
      <c r="C412" s="4">
        <f>PSSE!D414</f>
        <v>15.8</v>
      </c>
      <c r="D412" s="4">
        <f>PSSE!E414</f>
        <v>300</v>
      </c>
      <c r="E412" s="4" t="str">
        <f>PSSE!F414</f>
        <v>TD</v>
      </c>
      <c r="F412" s="4">
        <f>PSSE!G414</f>
        <v>1</v>
      </c>
      <c r="G412" s="4" t="str">
        <f t="shared" si="6"/>
        <v>GEN15.8300TD1</v>
      </c>
      <c r="H412" s="4">
        <f>COUNTIF(Data!$G$3:$BA$2935,GEN!$G412)</f>
        <v>1</v>
      </c>
      <c r="I412" s="4" t="str">
        <f>IF($H412=0,"",VLOOKUP($G412,Data!$G$3:$BA$2935,2,FALSE))</f>
        <v>'GENSAL'</v>
      </c>
      <c r="J412" s="4">
        <f>PSSE!C414</f>
        <v>1</v>
      </c>
      <c r="K412" s="4">
        <f>IF($H412=0,"",VLOOKUP($G412,Data!$G$3:$BA$2935,4,FALSE))</f>
        <v>7.83</v>
      </c>
      <c r="L412" s="4">
        <f>IF($H412=0,"",VLOOKUP($G412,Data!$G$3:$BA$2935,5,FALSE))</f>
        <v>5.7000000000000002E-2</v>
      </c>
      <c r="M412" s="4">
        <f>IF($H412=0,"",VLOOKUP($G412,Data!$G$3:$BA$2935,6,FALSE))</f>
        <v>7.0000000000000007E-2</v>
      </c>
      <c r="N412" s="4">
        <f>IF($H412=0,"",VLOOKUP($G412,Data!$G$3:$BA$2935,7,FALSE))</f>
        <v>4</v>
      </c>
      <c r="O412" s="4">
        <f>IF($H412=0,"",VLOOKUP($G412,Data!$G$3:$BA$2935,8,FALSE))</f>
        <v>0.5</v>
      </c>
      <c r="P412" s="4">
        <f>IF($H412=0,"",VLOOKUP($G412,Data!$G$3:$BA$2935,9,FALSE))</f>
        <v>1.083</v>
      </c>
      <c r="Q412" s="4">
        <f>IF($H412=0,"",VLOOKUP($G412,Data!$G$3:$BA$2935,10,FALSE))</f>
        <v>0.83</v>
      </c>
      <c r="R412" s="4">
        <f>IF($H412=0,"",VLOOKUP($G412,Data!$G$3:$BA$2935,11,FALSE))</f>
        <v>0.375</v>
      </c>
      <c r="S412" s="4">
        <f>IF($H412=0,"",VLOOKUP($G412,Data!$G$3:$BA$2935,12,FALSE))</f>
        <v>0.24</v>
      </c>
      <c r="T412" s="4">
        <f>IF($H412=0,"",VLOOKUP($G412,Data!$G$3:$BA$2935,13,FALSE))</f>
        <v>0.107</v>
      </c>
      <c r="U412" s="4">
        <f>IF($H412=0,"",VLOOKUP($G412,Data!$G$3:$BA$2935,14,FALSE))</f>
        <v>0.13</v>
      </c>
      <c r="V412" s="4">
        <f>IF($H412=0,"",VLOOKUP($G412,Data!$G$3:$BA$2935,15,FALSE))</f>
        <v>0.436</v>
      </c>
      <c r="W412" s="4" t="str">
        <f>IF($H412=0,"",VLOOKUP($G412,Data!$G$3:$BA$2935,16,FALSE))</f>
        <v>/</v>
      </c>
      <c r="X412" s="4" t="str">
        <f>IF($H412=0,"",VLOOKUP($G412,Data!$G$3:$BA$2935,17,FALSE))</f>
        <v>/</v>
      </c>
      <c r="Y412" s="4" t="str">
        <f>IF($H412=0,"",VLOOKUP($G412,Data!$G$3:$BA$2935,18,FALSE))</f>
        <v/>
      </c>
      <c r="Z412" s="4" t="str">
        <f>IF($H412=0,"",VLOOKUP($G412,Data!$G$3:$BA$2935,19,FALSE))</f>
        <v/>
      </c>
      <c r="AA412" s="4" t="str">
        <f>IF($H412=0,"",VLOOKUP($G412,Data!$G$3:$BA$2935,20,FALSE))</f>
        <v/>
      </c>
      <c r="AB412" s="4" t="str">
        <f>IF($H412=0,"",VLOOKUP($G412,Data!$G$3:$BA$2935,21,FALSE))</f>
        <v/>
      </c>
      <c r="AC412" s="4" t="str">
        <f>IF($H412=0,"",VLOOKUP($G412,Data!$G$3:$BA$2935,22,FALSE))</f>
        <v/>
      </c>
      <c r="AD412" s="4" t="str">
        <f>IF($H412=0,"",VLOOKUP($G412,Data!$G$3:$BA$2935,23,FALSE))</f>
        <v/>
      </c>
      <c r="AE412" s="4" t="str">
        <f>IF($H412=0,"",VLOOKUP($G412,Data!$G$3:$BA$2935,24,FALSE))</f>
        <v/>
      </c>
      <c r="AF412" s="4" t="str">
        <f>IF($H412=0,"",VLOOKUP($G412,Data!$G$3:$BA$2935,25,FALSE))</f>
        <v/>
      </c>
      <c r="AG412" s="4" t="str">
        <f>IF($H412=0,"",VLOOKUP($G412,Data!$G$3:$BA$2935,26,FALSE))</f>
        <v/>
      </c>
      <c r="AH412" s="4" t="str">
        <f>IF($H412=0,"",VLOOKUP($G412,Data!$G$3:$BA$2935,27,FALSE))</f>
        <v/>
      </c>
      <c r="AI412" s="4" t="str">
        <f>IF($H412=0,"",VLOOKUP($G412,Data!$G$3:$BA$2935,28,FALSE))</f>
        <v/>
      </c>
      <c r="AJ412" s="4" t="str">
        <f>IF($H412=0,"",VLOOKUP($G412,Data!$G$3:$BA$2935,29,FALSE))</f>
        <v/>
      </c>
      <c r="AK412" s="4" t="str">
        <f>IF($H412=0,"",VLOOKUP($G412,Data!$G$3:$BA$2935,30,FALSE))</f>
        <v/>
      </c>
      <c r="AL412" s="4" t="str">
        <f>IF($H412=0,"",VLOOKUP($G412,Data!$G$3:$BA$2935,31,FALSE))</f>
        <v/>
      </c>
      <c r="AM412" s="4" t="str">
        <f>IF($H412=0,"",VLOOKUP($G412,Data!$G$3:$BA$2935,32,FALSE))</f>
        <v/>
      </c>
      <c r="AN412" s="4" t="str">
        <f>IF($H412=0,"",VLOOKUP($G412,Data!$G$3:$BA$2935,33,FALSE))</f>
        <v/>
      </c>
      <c r="AO412" s="4" t="str">
        <f>IF($H412=0,"",VLOOKUP($G412,Data!$G$3:$BA$2935,34,FALSE))</f>
        <v/>
      </c>
      <c r="AP412" s="4" t="str">
        <f>IF($H412=0,"",VLOOKUP($G412,Data!$G$3:$BA$2935,35,FALSE))</f>
        <v/>
      </c>
      <c r="AQ412" s="4" t="str">
        <f>IF($H412=0,"",VLOOKUP($G412,Data!$G$3:$BA$2935,36,FALSE))</f>
        <v/>
      </c>
      <c r="AR412" s="4" t="str">
        <f>IF($H412=0,"",VLOOKUP($G412,Data!$G$3:$BA$2935,37,FALSE))</f>
        <v/>
      </c>
      <c r="AS412" s="4" t="str">
        <f>IF($H412=0,"",VLOOKUP($G412,Data!$G$3:$BA$2935,38,FALSE))</f>
        <v/>
      </c>
      <c r="AT412" s="4" t="str">
        <f>IF($H412=0,"",VLOOKUP($G412,Data!$G$3:$BA$2935,39,FALSE))</f>
        <v/>
      </c>
    </row>
    <row r="413" spans="1:46" x14ac:dyDescent="0.25">
      <c r="A413" s="4">
        <f>PSSE!A415</f>
        <v>970091</v>
      </c>
      <c r="B413" s="4" t="str">
        <f>PSSE!B415</f>
        <v>TDTNNAM5_H1</v>
      </c>
      <c r="C413" s="4">
        <f>PSSE!D415</f>
        <v>15.8</v>
      </c>
      <c r="D413" s="4">
        <f>PSSE!E415</f>
        <v>300</v>
      </c>
      <c r="E413" s="4" t="str">
        <f>PSSE!F415</f>
        <v>TD</v>
      </c>
      <c r="F413" s="4">
        <f>PSSE!G415</f>
        <v>1</v>
      </c>
      <c r="G413" s="4" t="str">
        <f t="shared" si="6"/>
        <v>GEN15.8300TD1</v>
      </c>
      <c r="H413" s="4">
        <f>COUNTIF(Data!$G$3:$BA$2935,GEN!$G413)</f>
        <v>1</v>
      </c>
      <c r="I413" s="4" t="str">
        <f>IF($H413=0,"",VLOOKUP($G413,Data!$G$3:$BA$2935,2,FALSE))</f>
        <v>'GENSAL'</v>
      </c>
      <c r="J413" s="4">
        <f>PSSE!C415</f>
        <v>1</v>
      </c>
      <c r="K413" s="4">
        <f>IF($H413=0,"",VLOOKUP($G413,Data!$G$3:$BA$2935,4,FALSE))</f>
        <v>7.83</v>
      </c>
      <c r="L413" s="4">
        <f>IF($H413=0,"",VLOOKUP($G413,Data!$G$3:$BA$2935,5,FALSE))</f>
        <v>5.7000000000000002E-2</v>
      </c>
      <c r="M413" s="4">
        <f>IF($H413=0,"",VLOOKUP($G413,Data!$G$3:$BA$2935,6,FALSE))</f>
        <v>7.0000000000000007E-2</v>
      </c>
      <c r="N413" s="4">
        <f>IF($H413=0,"",VLOOKUP($G413,Data!$G$3:$BA$2935,7,FALSE))</f>
        <v>4</v>
      </c>
      <c r="O413" s="4">
        <f>IF($H413=0,"",VLOOKUP($G413,Data!$G$3:$BA$2935,8,FALSE))</f>
        <v>0.5</v>
      </c>
      <c r="P413" s="4">
        <f>IF($H413=0,"",VLOOKUP($G413,Data!$G$3:$BA$2935,9,FALSE))</f>
        <v>1.083</v>
      </c>
      <c r="Q413" s="4">
        <f>IF($H413=0,"",VLOOKUP($G413,Data!$G$3:$BA$2935,10,FALSE))</f>
        <v>0.83</v>
      </c>
      <c r="R413" s="4">
        <f>IF($H413=0,"",VLOOKUP($G413,Data!$G$3:$BA$2935,11,FALSE))</f>
        <v>0.375</v>
      </c>
      <c r="S413" s="4">
        <f>IF($H413=0,"",VLOOKUP($G413,Data!$G$3:$BA$2935,12,FALSE))</f>
        <v>0.24</v>
      </c>
      <c r="T413" s="4">
        <f>IF($H413=0,"",VLOOKUP($G413,Data!$G$3:$BA$2935,13,FALSE))</f>
        <v>0.107</v>
      </c>
      <c r="U413" s="4">
        <f>IF($H413=0,"",VLOOKUP($G413,Data!$G$3:$BA$2935,14,FALSE))</f>
        <v>0.13</v>
      </c>
      <c r="V413" s="4">
        <f>IF($H413=0,"",VLOOKUP($G413,Data!$G$3:$BA$2935,15,FALSE))</f>
        <v>0.436</v>
      </c>
      <c r="W413" s="4" t="str">
        <f>IF($H413=0,"",VLOOKUP($G413,Data!$G$3:$BA$2935,16,FALSE))</f>
        <v>/</v>
      </c>
      <c r="X413" s="4" t="str">
        <f>IF($H413=0,"",VLOOKUP($G413,Data!$G$3:$BA$2935,17,FALSE))</f>
        <v>/</v>
      </c>
      <c r="Y413" s="4" t="str">
        <f>IF($H413=0,"",VLOOKUP($G413,Data!$G$3:$BA$2935,18,FALSE))</f>
        <v/>
      </c>
      <c r="Z413" s="4" t="str">
        <f>IF($H413=0,"",VLOOKUP($G413,Data!$G$3:$BA$2935,19,FALSE))</f>
        <v/>
      </c>
      <c r="AA413" s="4" t="str">
        <f>IF($H413=0,"",VLOOKUP($G413,Data!$G$3:$BA$2935,20,FALSE))</f>
        <v/>
      </c>
      <c r="AB413" s="4" t="str">
        <f>IF($H413=0,"",VLOOKUP($G413,Data!$G$3:$BA$2935,21,FALSE))</f>
        <v/>
      </c>
      <c r="AC413" s="4" t="str">
        <f>IF($H413=0,"",VLOOKUP($G413,Data!$G$3:$BA$2935,22,FALSE))</f>
        <v/>
      </c>
      <c r="AD413" s="4" t="str">
        <f>IF($H413=0,"",VLOOKUP($G413,Data!$G$3:$BA$2935,23,FALSE))</f>
        <v/>
      </c>
      <c r="AE413" s="4" t="str">
        <f>IF($H413=0,"",VLOOKUP($G413,Data!$G$3:$BA$2935,24,FALSE))</f>
        <v/>
      </c>
      <c r="AF413" s="4" t="str">
        <f>IF($H413=0,"",VLOOKUP($G413,Data!$G$3:$BA$2935,25,FALSE))</f>
        <v/>
      </c>
      <c r="AG413" s="4" t="str">
        <f>IF($H413=0,"",VLOOKUP($G413,Data!$G$3:$BA$2935,26,FALSE))</f>
        <v/>
      </c>
      <c r="AH413" s="4" t="str">
        <f>IF($H413=0,"",VLOOKUP($G413,Data!$G$3:$BA$2935,27,FALSE))</f>
        <v/>
      </c>
      <c r="AI413" s="4" t="str">
        <f>IF($H413=0,"",VLOOKUP($G413,Data!$G$3:$BA$2935,28,FALSE))</f>
        <v/>
      </c>
      <c r="AJ413" s="4" t="str">
        <f>IF($H413=0,"",VLOOKUP($G413,Data!$G$3:$BA$2935,29,FALSE))</f>
        <v/>
      </c>
      <c r="AK413" s="4" t="str">
        <f>IF($H413=0,"",VLOOKUP($G413,Data!$G$3:$BA$2935,30,FALSE))</f>
        <v/>
      </c>
      <c r="AL413" s="4" t="str">
        <f>IF($H413=0,"",VLOOKUP($G413,Data!$G$3:$BA$2935,31,FALSE))</f>
        <v/>
      </c>
      <c r="AM413" s="4" t="str">
        <f>IF($H413=0,"",VLOOKUP($G413,Data!$G$3:$BA$2935,32,FALSE))</f>
        <v/>
      </c>
      <c r="AN413" s="4" t="str">
        <f>IF($H413=0,"",VLOOKUP($G413,Data!$G$3:$BA$2935,33,FALSE))</f>
        <v/>
      </c>
      <c r="AO413" s="4" t="str">
        <f>IF($H413=0,"",VLOOKUP($G413,Data!$G$3:$BA$2935,34,FALSE))</f>
        <v/>
      </c>
      <c r="AP413" s="4" t="str">
        <f>IF($H413=0,"",VLOOKUP($G413,Data!$G$3:$BA$2935,35,FALSE))</f>
        <v/>
      </c>
      <c r="AQ413" s="4" t="str">
        <f>IF($H413=0,"",VLOOKUP($G413,Data!$G$3:$BA$2935,36,FALSE))</f>
        <v/>
      </c>
      <c r="AR413" s="4" t="str">
        <f>IF($H413=0,"",VLOOKUP($G413,Data!$G$3:$BA$2935,37,FALSE))</f>
        <v/>
      </c>
      <c r="AS413" s="4" t="str">
        <f>IF($H413=0,"",VLOOKUP($G413,Data!$G$3:$BA$2935,38,FALSE))</f>
        <v/>
      </c>
      <c r="AT413" s="4" t="str">
        <f>IF($H413=0,"",VLOOKUP($G413,Data!$G$3:$BA$2935,39,FALSE))</f>
        <v/>
      </c>
    </row>
    <row r="414" spans="1:46" x14ac:dyDescent="0.25">
      <c r="A414" s="4">
        <f>PSSE!A416</f>
        <v>970092</v>
      </c>
      <c r="B414" s="4" t="str">
        <f>PSSE!B416</f>
        <v>TDTNNAM5_H2</v>
      </c>
      <c r="C414" s="4">
        <f>PSSE!D416</f>
        <v>15.8</v>
      </c>
      <c r="D414" s="4">
        <f>PSSE!E416</f>
        <v>300</v>
      </c>
      <c r="E414" s="4" t="str">
        <f>PSSE!F416</f>
        <v>TD</v>
      </c>
      <c r="F414" s="4">
        <f>PSSE!G416</f>
        <v>1</v>
      </c>
      <c r="G414" s="4" t="str">
        <f t="shared" si="6"/>
        <v>GEN15.8300TD1</v>
      </c>
      <c r="H414" s="4">
        <f>COUNTIF(Data!$G$3:$BA$2935,GEN!$G414)</f>
        <v>1</v>
      </c>
      <c r="I414" s="4" t="str">
        <f>IF($H414=0,"",VLOOKUP($G414,Data!$G$3:$BA$2935,2,FALSE))</f>
        <v>'GENSAL'</v>
      </c>
      <c r="J414" s="4">
        <f>PSSE!C416</f>
        <v>1</v>
      </c>
      <c r="K414" s="4">
        <f>IF($H414=0,"",VLOOKUP($G414,Data!$G$3:$BA$2935,4,FALSE))</f>
        <v>7.83</v>
      </c>
      <c r="L414" s="4">
        <f>IF($H414=0,"",VLOOKUP($G414,Data!$G$3:$BA$2935,5,FALSE))</f>
        <v>5.7000000000000002E-2</v>
      </c>
      <c r="M414" s="4">
        <f>IF($H414=0,"",VLOOKUP($G414,Data!$G$3:$BA$2935,6,FALSE))</f>
        <v>7.0000000000000007E-2</v>
      </c>
      <c r="N414" s="4">
        <f>IF($H414=0,"",VLOOKUP($G414,Data!$G$3:$BA$2935,7,FALSE))</f>
        <v>4</v>
      </c>
      <c r="O414" s="4">
        <f>IF($H414=0,"",VLOOKUP($G414,Data!$G$3:$BA$2935,8,FALSE))</f>
        <v>0.5</v>
      </c>
      <c r="P414" s="4">
        <f>IF($H414=0,"",VLOOKUP($G414,Data!$G$3:$BA$2935,9,FALSE))</f>
        <v>1.083</v>
      </c>
      <c r="Q414" s="4">
        <f>IF($H414=0,"",VLOOKUP($G414,Data!$G$3:$BA$2935,10,FALSE))</f>
        <v>0.83</v>
      </c>
      <c r="R414" s="4">
        <f>IF($H414=0,"",VLOOKUP($G414,Data!$G$3:$BA$2935,11,FALSE))</f>
        <v>0.375</v>
      </c>
      <c r="S414" s="4">
        <f>IF($H414=0,"",VLOOKUP($G414,Data!$G$3:$BA$2935,12,FALSE))</f>
        <v>0.24</v>
      </c>
      <c r="T414" s="4">
        <f>IF($H414=0,"",VLOOKUP($G414,Data!$G$3:$BA$2935,13,FALSE))</f>
        <v>0.107</v>
      </c>
      <c r="U414" s="4">
        <f>IF($H414=0,"",VLOOKUP($G414,Data!$G$3:$BA$2935,14,FALSE))</f>
        <v>0.13</v>
      </c>
      <c r="V414" s="4">
        <f>IF($H414=0,"",VLOOKUP($G414,Data!$G$3:$BA$2935,15,FALSE))</f>
        <v>0.436</v>
      </c>
      <c r="W414" s="4" t="str">
        <f>IF($H414=0,"",VLOOKUP($G414,Data!$G$3:$BA$2935,16,FALSE))</f>
        <v>/</v>
      </c>
      <c r="X414" s="4" t="str">
        <f>IF($H414=0,"",VLOOKUP($G414,Data!$G$3:$BA$2935,17,FALSE))</f>
        <v>/</v>
      </c>
      <c r="Y414" s="4" t="str">
        <f>IF($H414=0,"",VLOOKUP($G414,Data!$G$3:$BA$2935,18,FALSE))</f>
        <v/>
      </c>
      <c r="Z414" s="4" t="str">
        <f>IF($H414=0,"",VLOOKUP($G414,Data!$G$3:$BA$2935,19,FALSE))</f>
        <v/>
      </c>
      <c r="AA414" s="4" t="str">
        <f>IF($H414=0,"",VLOOKUP($G414,Data!$G$3:$BA$2935,20,FALSE))</f>
        <v/>
      </c>
      <c r="AB414" s="4" t="str">
        <f>IF($H414=0,"",VLOOKUP($G414,Data!$G$3:$BA$2935,21,FALSE))</f>
        <v/>
      </c>
      <c r="AC414" s="4" t="str">
        <f>IF($H414=0,"",VLOOKUP($G414,Data!$G$3:$BA$2935,22,FALSE))</f>
        <v/>
      </c>
      <c r="AD414" s="4" t="str">
        <f>IF($H414=0,"",VLOOKUP($G414,Data!$G$3:$BA$2935,23,FALSE))</f>
        <v/>
      </c>
      <c r="AE414" s="4" t="str">
        <f>IF($H414=0,"",VLOOKUP($G414,Data!$G$3:$BA$2935,24,FALSE))</f>
        <v/>
      </c>
      <c r="AF414" s="4" t="str">
        <f>IF($H414=0,"",VLOOKUP($G414,Data!$G$3:$BA$2935,25,FALSE))</f>
        <v/>
      </c>
      <c r="AG414" s="4" t="str">
        <f>IF($H414=0,"",VLOOKUP($G414,Data!$G$3:$BA$2935,26,FALSE))</f>
        <v/>
      </c>
      <c r="AH414" s="4" t="str">
        <f>IF($H414=0,"",VLOOKUP($G414,Data!$G$3:$BA$2935,27,FALSE))</f>
        <v/>
      </c>
      <c r="AI414" s="4" t="str">
        <f>IF($H414=0,"",VLOOKUP($G414,Data!$G$3:$BA$2935,28,FALSE))</f>
        <v/>
      </c>
      <c r="AJ414" s="4" t="str">
        <f>IF($H414=0,"",VLOOKUP($G414,Data!$G$3:$BA$2935,29,FALSE))</f>
        <v/>
      </c>
      <c r="AK414" s="4" t="str">
        <f>IF($H414=0,"",VLOOKUP($G414,Data!$G$3:$BA$2935,30,FALSE))</f>
        <v/>
      </c>
      <c r="AL414" s="4" t="str">
        <f>IF($H414=0,"",VLOOKUP($G414,Data!$G$3:$BA$2935,31,FALSE))</f>
        <v/>
      </c>
      <c r="AM414" s="4" t="str">
        <f>IF($H414=0,"",VLOOKUP($G414,Data!$G$3:$BA$2935,32,FALSE))</f>
        <v/>
      </c>
      <c r="AN414" s="4" t="str">
        <f>IF($H414=0,"",VLOOKUP($G414,Data!$G$3:$BA$2935,33,FALSE))</f>
        <v/>
      </c>
      <c r="AO414" s="4" t="str">
        <f>IF($H414=0,"",VLOOKUP($G414,Data!$G$3:$BA$2935,34,FALSE))</f>
        <v/>
      </c>
      <c r="AP414" s="4" t="str">
        <f>IF($H414=0,"",VLOOKUP($G414,Data!$G$3:$BA$2935,35,FALSE))</f>
        <v/>
      </c>
      <c r="AQ414" s="4" t="str">
        <f>IF($H414=0,"",VLOOKUP($G414,Data!$G$3:$BA$2935,36,FALSE))</f>
        <v/>
      </c>
      <c r="AR414" s="4" t="str">
        <f>IF($H414=0,"",VLOOKUP($G414,Data!$G$3:$BA$2935,37,FALSE))</f>
        <v/>
      </c>
      <c r="AS414" s="4" t="str">
        <f>IF($H414=0,"",VLOOKUP($G414,Data!$G$3:$BA$2935,38,FALSE))</f>
        <v/>
      </c>
      <c r="AT414" s="4" t="str">
        <f>IF($H414=0,"",VLOOKUP($G414,Data!$G$3:$BA$2935,39,FALSE))</f>
        <v/>
      </c>
    </row>
    <row r="415" spans="1:46" x14ac:dyDescent="0.25">
      <c r="A415" s="4">
        <f>PSSE!A417</f>
        <v>970093</v>
      </c>
      <c r="B415" s="4" t="str">
        <f>PSSE!B417</f>
        <v>TDTNNAM6_H1</v>
      </c>
      <c r="C415" s="4">
        <f>PSSE!D417</f>
        <v>15.8</v>
      </c>
      <c r="D415" s="4">
        <f>PSSE!E417</f>
        <v>300</v>
      </c>
      <c r="E415" s="4" t="str">
        <f>PSSE!F417</f>
        <v>TD</v>
      </c>
      <c r="F415" s="4">
        <f>PSSE!G417</f>
        <v>1</v>
      </c>
      <c r="G415" s="4" t="str">
        <f t="shared" si="6"/>
        <v>GEN15.8300TD1</v>
      </c>
      <c r="H415" s="4">
        <f>COUNTIF(Data!$G$3:$BA$2935,GEN!$G415)</f>
        <v>1</v>
      </c>
      <c r="I415" s="4" t="str">
        <f>IF($H415=0,"",VLOOKUP($G415,Data!$G$3:$BA$2935,2,FALSE))</f>
        <v>'GENSAL'</v>
      </c>
      <c r="J415" s="4">
        <f>PSSE!C417</f>
        <v>1</v>
      </c>
      <c r="K415" s="4">
        <f>IF($H415=0,"",VLOOKUP($G415,Data!$G$3:$BA$2935,4,FALSE))</f>
        <v>7.83</v>
      </c>
      <c r="L415" s="4">
        <f>IF($H415=0,"",VLOOKUP($G415,Data!$G$3:$BA$2935,5,FALSE))</f>
        <v>5.7000000000000002E-2</v>
      </c>
      <c r="M415" s="4">
        <f>IF($H415=0,"",VLOOKUP($G415,Data!$G$3:$BA$2935,6,FALSE))</f>
        <v>7.0000000000000007E-2</v>
      </c>
      <c r="N415" s="4">
        <f>IF($H415=0,"",VLOOKUP($G415,Data!$G$3:$BA$2935,7,FALSE))</f>
        <v>4</v>
      </c>
      <c r="O415" s="4">
        <f>IF($H415=0,"",VLOOKUP($G415,Data!$G$3:$BA$2935,8,FALSE))</f>
        <v>0.5</v>
      </c>
      <c r="P415" s="4">
        <f>IF($H415=0,"",VLOOKUP($G415,Data!$G$3:$BA$2935,9,FALSE))</f>
        <v>1.083</v>
      </c>
      <c r="Q415" s="4">
        <f>IF($H415=0,"",VLOOKUP($G415,Data!$G$3:$BA$2935,10,FALSE))</f>
        <v>0.83</v>
      </c>
      <c r="R415" s="4">
        <f>IF($H415=0,"",VLOOKUP($G415,Data!$G$3:$BA$2935,11,FALSE))</f>
        <v>0.375</v>
      </c>
      <c r="S415" s="4">
        <f>IF($H415=0,"",VLOOKUP($G415,Data!$G$3:$BA$2935,12,FALSE))</f>
        <v>0.24</v>
      </c>
      <c r="T415" s="4">
        <f>IF($H415=0,"",VLOOKUP($G415,Data!$G$3:$BA$2935,13,FALSE))</f>
        <v>0.107</v>
      </c>
      <c r="U415" s="4">
        <f>IF($H415=0,"",VLOOKUP($G415,Data!$G$3:$BA$2935,14,FALSE))</f>
        <v>0.13</v>
      </c>
      <c r="V415" s="4">
        <f>IF($H415=0,"",VLOOKUP($G415,Data!$G$3:$BA$2935,15,FALSE))</f>
        <v>0.436</v>
      </c>
      <c r="W415" s="4" t="str">
        <f>IF($H415=0,"",VLOOKUP($G415,Data!$G$3:$BA$2935,16,FALSE))</f>
        <v>/</v>
      </c>
      <c r="X415" s="4" t="str">
        <f>IF($H415=0,"",VLOOKUP($G415,Data!$G$3:$BA$2935,17,FALSE))</f>
        <v>/</v>
      </c>
      <c r="Y415" s="4" t="str">
        <f>IF($H415=0,"",VLOOKUP($G415,Data!$G$3:$BA$2935,18,FALSE))</f>
        <v/>
      </c>
      <c r="Z415" s="4" t="str">
        <f>IF($H415=0,"",VLOOKUP($G415,Data!$G$3:$BA$2935,19,FALSE))</f>
        <v/>
      </c>
      <c r="AA415" s="4" t="str">
        <f>IF($H415=0,"",VLOOKUP($G415,Data!$G$3:$BA$2935,20,FALSE))</f>
        <v/>
      </c>
      <c r="AB415" s="4" t="str">
        <f>IF($H415=0,"",VLOOKUP($G415,Data!$G$3:$BA$2935,21,FALSE))</f>
        <v/>
      </c>
      <c r="AC415" s="4" t="str">
        <f>IF($H415=0,"",VLOOKUP($G415,Data!$G$3:$BA$2935,22,FALSE))</f>
        <v/>
      </c>
      <c r="AD415" s="4" t="str">
        <f>IF($H415=0,"",VLOOKUP($G415,Data!$G$3:$BA$2935,23,FALSE))</f>
        <v/>
      </c>
      <c r="AE415" s="4" t="str">
        <f>IF($H415=0,"",VLOOKUP($G415,Data!$G$3:$BA$2935,24,FALSE))</f>
        <v/>
      </c>
      <c r="AF415" s="4" t="str">
        <f>IF($H415=0,"",VLOOKUP($G415,Data!$G$3:$BA$2935,25,FALSE))</f>
        <v/>
      </c>
      <c r="AG415" s="4" t="str">
        <f>IF($H415=0,"",VLOOKUP($G415,Data!$G$3:$BA$2935,26,FALSE))</f>
        <v/>
      </c>
      <c r="AH415" s="4" t="str">
        <f>IF($H415=0,"",VLOOKUP($G415,Data!$G$3:$BA$2935,27,FALSE))</f>
        <v/>
      </c>
      <c r="AI415" s="4" t="str">
        <f>IF($H415=0,"",VLOOKUP($G415,Data!$G$3:$BA$2935,28,FALSE))</f>
        <v/>
      </c>
      <c r="AJ415" s="4" t="str">
        <f>IF($H415=0,"",VLOOKUP($G415,Data!$G$3:$BA$2935,29,FALSE))</f>
        <v/>
      </c>
      <c r="AK415" s="4" t="str">
        <f>IF($H415=0,"",VLOOKUP($G415,Data!$G$3:$BA$2935,30,FALSE))</f>
        <v/>
      </c>
      <c r="AL415" s="4" t="str">
        <f>IF($H415=0,"",VLOOKUP($G415,Data!$G$3:$BA$2935,31,FALSE))</f>
        <v/>
      </c>
      <c r="AM415" s="4" t="str">
        <f>IF($H415=0,"",VLOOKUP($G415,Data!$G$3:$BA$2935,32,FALSE))</f>
        <v/>
      </c>
      <c r="AN415" s="4" t="str">
        <f>IF($H415=0,"",VLOOKUP($G415,Data!$G$3:$BA$2935,33,FALSE))</f>
        <v/>
      </c>
      <c r="AO415" s="4" t="str">
        <f>IF($H415=0,"",VLOOKUP($G415,Data!$G$3:$BA$2935,34,FALSE))</f>
        <v/>
      </c>
      <c r="AP415" s="4" t="str">
        <f>IF($H415=0,"",VLOOKUP($G415,Data!$G$3:$BA$2935,35,FALSE))</f>
        <v/>
      </c>
      <c r="AQ415" s="4" t="str">
        <f>IF($H415=0,"",VLOOKUP($G415,Data!$G$3:$BA$2935,36,FALSE))</f>
        <v/>
      </c>
      <c r="AR415" s="4" t="str">
        <f>IF($H415=0,"",VLOOKUP($G415,Data!$G$3:$BA$2935,37,FALSE))</f>
        <v/>
      </c>
      <c r="AS415" s="4" t="str">
        <f>IF($H415=0,"",VLOOKUP($G415,Data!$G$3:$BA$2935,38,FALSE))</f>
        <v/>
      </c>
      <c r="AT415" s="4" t="str">
        <f>IF($H415=0,"",VLOOKUP($G415,Data!$G$3:$BA$2935,39,FALSE))</f>
        <v/>
      </c>
    </row>
    <row r="416" spans="1:46" x14ac:dyDescent="0.25">
      <c r="A416" s="4">
        <f>PSSE!A418</f>
        <v>970094</v>
      </c>
      <c r="B416" s="4" t="str">
        <f>PSSE!B418</f>
        <v>TDTNNAM6_H2</v>
      </c>
      <c r="C416" s="4">
        <f>PSSE!D418</f>
        <v>15.8</v>
      </c>
      <c r="D416" s="4">
        <f>PSSE!E418</f>
        <v>300</v>
      </c>
      <c r="E416" s="4" t="str">
        <f>PSSE!F418</f>
        <v>TD</v>
      </c>
      <c r="F416" s="4">
        <f>PSSE!G418</f>
        <v>1</v>
      </c>
      <c r="G416" s="4" t="str">
        <f t="shared" si="6"/>
        <v>GEN15.8300TD1</v>
      </c>
      <c r="H416" s="4">
        <f>COUNTIF(Data!$G$3:$BA$2935,GEN!$G416)</f>
        <v>1</v>
      </c>
      <c r="I416" s="4" t="str">
        <f>IF($H416=0,"",VLOOKUP($G416,Data!$G$3:$BA$2935,2,FALSE))</f>
        <v>'GENSAL'</v>
      </c>
      <c r="J416" s="4">
        <f>PSSE!C418</f>
        <v>1</v>
      </c>
      <c r="K416" s="4">
        <f>IF($H416=0,"",VLOOKUP($G416,Data!$G$3:$BA$2935,4,FALSE))</f>
        <v>7.83</v>
      </c>
      <c r="L416" s="4">
        <f>IF($H416=0,"",VLOOKUP($G416,Data!$G$3:$BA$2935,5,FALSE))</f>
        <v>5.7000000000000002E-2</v>
      </c>
      <c r="M416" s="4">
        <f>IF($H416=0,"",VLOOKUP($G416,Data!$G$3:$BA$2935,6,FALSE))</f>
        <v>7.0000000000000007E-2</v>
      </c>
      <c r="N416" s="4">
        <f>IF($H416=0,"",VLOOKUP($G416,Data!$G$3:$BA$2935,7,FALSE))</f>
        <v>4</v>
      </c>
      <c r="O416" s="4">
        <f>IF($H416=0,"",VLOOKUP($G416,Data!$G$3:$BA$2935,8,FALSE))</f>
        <v>0.5</v>
      </c>
      <c r="P416" s="4">
        <f>IF($H416=0,"",VLOOKUP($G416,Data!$G$3:$BA$2935,9,FALSE))</f>
        <v>1.083</v>
      </c>
      <c r="Q416" s="4">
        <f>IF($H416=0,"",VLOOKUP($G416,Data!$G$3:$BA$2935,10,FALSE))</f>
        <v>0.83</v>
      </c>
      <c r="R416" s="4">
        <f>IF($H416=0,"",VLOOKUP($G416,Data!$G$3:$BA$2935,11,FALSE))</f>
        <v>0.375</v>
      </c>
      <c r="S416" s="4">
        <f>IF($H416=0,"",VLOOKUP($G416,Data!$G$3:$BA$2935,12,FALSE))</f>
        <v>0.24</v>
      </c>
      <c r="T416" s="4">
        <f>IF($H416=0,"",VLOOKUP($G416,Data!$G$3:$BA$2935,13,FALSE))</f>
        <v>0.107</v>
      </c>
      <c r="U416" s="4">
        <f>IF($H416=0,"",VLOOKUP($G416,Data!$G$3:$BA$2935,14,FALSE))</f>
        <v>0.13</v>
      </c>
      <c r="V416" s="4">
        <f>IF($H416=0,"",VLOOKUP($G416,Data!$G$3:$BA$2935,15,FALSE))</f>
        <v>0.436</v>
      </c>
      <c r="W416" s="4" t="str">
        <f>IF($H416=0,"",VLOOKUP($G416,Data!$G$3:$BA$2935,16,FALSE))</f>
        <v>/</v>
      </c>
      <c r="X416" s="4" t="str">
        <f>IF($H416=0,"",VLOOKUP($G416,Data!$G$3:$BA$2935,17,FALSE))</f>
        <v>/</v>
      </c>
      <c r="Y416" s="4" t="str">
        <f>IF($H416=0,"",VLOOKUP($G416,Data!$G$3:$BA$2935,18,FALSE))</f>
        <v/>
      </c>
      <c r="Z416" s="4" t="str">
        <f>IF($H416=0,"",VLOOKUP($G416,Data!$G$3:$BA$2935,19,FALSE))</f>
        <v/>
      </c>
      <c r="AA416" s="4" t="str">
        <f>IF($H416=0,"",VLOOKUP($G416,Data!$G$3:$BA$2935,20,FALSE))</f>
        <v/>
      </c>
      <c r="AB416" s="4" t="str">
        <f>IF($H416=0,"",VLOOKUP($G416,Data!$G$3:$BA$2935,21,FALSE))</f>
        <v/>
      </c>
      <c r="AC416" s="4" t="str">
        <f>IF($H416=0,"",VLOOKUP($G416,Data!$G$3:$BA$2935,22,FALSE))</f>
        <v/>
      </c>
      <c r="AD416" s="4" t="str">
        <f>IF($H416=0,"",VLOOKUP($G416,Data!$G$3:$BA$2935,23,FALSE))</f>
        <v/>
      </c>
      <c r="AE416" s="4" t="str">
        <f>IF($H416=0,"",VLOOKUP($G416,Data!$G$3:$BA$2935,24,FALSE))</f>
        <v/>
      </c>
      <c r="AF416" s="4" t="str">
        <f>IF($H416=0,"",VLOOKUP($G416,Data!$G$3:$BA$2935,25,FALSE))</f>
        <v/>
      </c>
      <c r="AG416" s="4" t="str">
        <f>IF($H416=0,"",VLOOKUP($G416,Data!$G$3:$BA$2935,26,FALSE))</f>
        <v/>
      </c>
      <c r="AH416" s="4" t="str">
        <f>IF($H416=0,"",VLOOKUP($G416,Data!$G$3:$BA$2935,27,FALSE))</f>
        <v/>
      </c>
      <c r="AI416" s="4" t="str">
        <f>IF($H416=0,"",VLOOKUP($G416,Data!$G$3:$BA$2935,28,FALSE))</f>
        <v/>
      </c>
      <c r="AJ416" s="4" t="str">
        <f>IF($H416=0,"",VLOOKUP($G416,Data!$G$3:$BA$2935,29,FALSE))</f>
        <v/>
      </c>
      <c r="AK416" s="4" t="str">
        <f>IF($H416=0,"",VLOOKUP($G416,Data!$G$3:$BA$2935,30,FALSE))</f>
        <v/>
      </c>
      <c r="AL416" s="4" t="str">
        <f>IF($H416=0,"",VLOOKUP($G416,Data!$G$3:$BA$2935,31,FALSE))</f>
        <v/>
      </c>
      <c r="AM416" s="4" t="str">
        <f>IF($H416=0,"",VLOOKUP($G416,Data!$G$3:$BA$2935,32,FALSE))</f>
        <v/>
      </c>
      <c r="AN416" s="4" t="str">
        <f>IF($H416=0,"",VLOOKUP($G416,Data!$G$3:$BA$2935,33,FALSE))</f>
        <v/>
      </c>
      <c r="AO416" s="4" t="str">
        <f>IF($H416=0,"",VLOOKUP($G416,Data!$G$3:$BA$2935,34,FALSE))</f>
        <v/>
      </c>
      <c r="AP416" s="4" t="str">
        <f>IF($H416=0,"",VLOOKUP($G416,Data!$G$3:$BA$2935,35,FALSE))</f>
        <v/>
      </c>
      <c r="AQ416" s="4" t="str">
        <f>IF($H416=0,"",VLOOKUP($G416,Data!$G$3:$BA$2935,36,FALSE))</f>
        <v/>
      </c>
      <c r="AR416" s="4" t="str">
        <f>IF($H416=0,"",VLOOKUP($G416,Data!$G$3:$BA$2935,37,FALSE))</f>
        <v/>
      </c>
      <c r="AS416" s="4" t="str">
        <f>IF($H416=0,"",VLOOKUP($G416,Data!$G$3:$BA$2935,38,FALSE))</f>
        <v/>
      </c>
      <c r="AT416" s="4" t="str">
        <f>IF($H416=0,"",VLOOKUP($G416,Data!$G$3:$BA$2935,39,FALSE))</f>
        <v/>
      </c>
    </row>
    <row r="417" spans="1:46" x14ac:dyDescent="0.25">
      <c r="A417" s="4">
        <f>PSSE!A419</f>
        <v>971011</v>
      </c>
      <c r="B417" s="4" t="str">
        <f>PSSE!B419</f>
        <v>HAMTHUAN_H1</v>
      </c>
      <c r="C417" s="4">
        <f>PSSE!D419</f>
        <v>13.8</v>
      </c>
      <c r="D417" s="4">
        <f>PSSE!E419</f>
        <v>150</v>
      </c>
      <c r="E417" s="4" t="str">
        <f>PSSE!F419</f>
        <v>TD</v>
      </c>
      <c r="F417" s="4">
        <f>PSSE!G419</f>
        <v>1</v>
      </c>
      <c r="G417" s="4" t="str">
        <f t="shared" si="6"/>
        <v>GEN13.8150TD1</v>
      </c>
      <c r="H417" s="4">
        <f>COUNTIF(Data!$G$3:$BA$2935,GEN!$G417)</f>
        <v>1</v>
      </c>
      <c r="I417" s="4" t="str">
        <f>IF($H417=0,"",VLOOKUP($G417,Data!$G$3:$BA$2935,2,FALSE))</f>
        <v>'GENSAL'</v>
      </c>
      <c r="J417" s="4">
        <f>PSSE!C419</f>
        <v>1</v>
      </c>
      <c r="K417" s="4">
        <f>IF($H417=0,"",VLOOKUP($G417,Data!$G$3:$BA$2935,4,FALSE))</f>
        <v>9.99</v>
      </c>
      <c r="L417" s="4">
        <f>IF($H417=0,"",VLOOKUP($G417,Data!$G$3:$BA$2935,5,FALSE))</f>
        <v>0.1</v>
      </c>
      <c r="M417" s="4">
        <f>IF($H417=0,"",VLOOKUP($G417,Data!$G$3:$BA$2935,6,FALSE))</f>
        <v>0.12</v>
      </c>
      <c r="N417" s="4">
        <f>IF($H417=0,"",VLOOKUP($G417,Data!$G$3:$BA$2935,7,FALSE))</f>
        <v>3.63</v>
      </c>
      <c r="O417" s="4">
        <f>IF($H417=0,"",VLOOKUP($G417,Data!$G$3:$BA$2935,8,FALSE))</f>
        <v>0.5</v>
      </c>
      <c r="P417" s="4">
        <f>IF($H417=0,"",VLOOKUP($G417,Data!$G$3:$BA$2935,9,FALSE))</f>
        <v>1.07</v>
      </c>
      <c r="Q417" s="4">
        <f>IF($H417=0,"",VLOOKUP($G417,Data!$G$3:$BA$2935,10,FALSE))</f>
        <v>0.74</v>
      </c>
      <c r="R417" s="4">
        <f>IF($H417=0,"",VLOOKUP($G417,Data!$G$3:$BA$2935,11,FALSE))</f>
        <v>0.24</v>
      </c>
      <c r="S417" s="4">
        <f>IF($H417=0,"",VLOOKUP($G417,Data!$G$3:$BA$2935,12,FALSE))</f>
        <v>0.17</v>
      </c>
      <c r="T417" s="4">
        <f>IF($H417=0,"",VLOOKUP($G417,Data!$G$3:$BA$2935,13,FALSE))</f>
        <v>0.15</v>
      </c>
      <c r="U417" s="4">
        <f>IF($H417=0,"",VLOOKUP($G417,Data!$G$3:$BA$2935,14,FALSE))</f>
        <v>0.1</v>
      </c>
      <c r="V417" s="4">
        <f>IF($H417=0,"",VLOOKUP($G417,Data!$G$3:$BA$2935,15,FALSE))</f>
        <v>0.25</v>
      </c>
      <c r="W417" s="4" t="str">
        <f>IF($H417=0,"",VLOOKUP($G417,Data!$G$3:$BA$2935,16,FALSE))</f>
        <v>/</v>
      </c>
      <c r="X417" s="4" t="str">
        <f>IF($H417=0,"",VLOOKUP($G417,Data!$G$3:$BA$2935,17,FALSE))</f>
        <v>/</v>
      </c>
      <c r="Y417" s="4" t="str">
        <f>IF($H417=0,"",VLOOKUP($G417,Data!$G$3:$BA$2935,18,FALSE))</f>
        <v/>
      </c>
      <c r="Z417" s="4" t="str">
        <f>IF($H417=0,"",VLOOKUP($G417,Data!$G$3:$BA$2935,19,FALSE))</f>
        <v/>
      </c>
      <c r="AA417" s="4" t="str">
        <f>IF($H417=0,"",VLOOKUP($G417,Data!$G$3:$BA$2935,20,FALSE))</f>
        <v/>
      </c>
      <c r="AB417" s="4" t="str">
        <f>IF($H417=0,"",VLOOKUP($G417,Data!$G$3:$BA$2935,21,FALSE))</f>
        <v/>
      </c>
      <c r="AC417" s="4" t="str">
        <f>IF($H417=0,"",VLOOKUP($G417,Data!$G$3:$BA$2935,22,FALSE))</f>
        <v/>
      </c>
      <c r="AD417" s="4" t="str">
        <f>IF($H417=0,"",VLOOKUP($G417,Data!$G$3:$BA$2935,23,FALSE))</f>
        <v/>
      </c>
      <c r="AE417" s="4" t="str">
        <f>IF($H417=0,"",VLOOKUP($G417,Data!$G$3:$BA$2935,24,FALSE))</f>
        <v/>
      </c>
      <c r="AF417" s="4" t="str">
        <f>IF($H417=0,"",VLOOKUP($G417,Data!$G$3:$BA$2935,25,FALSE))</f>
        <v/>
      </c>
      <c r="AG417" s="4" t="str">
        <f>IF($H417=0,"",VLOOKUP($G417,Data!$G$3:$BA$2935,26,FALSE))</f>
        <v/>
      </c>
      <c r="AH417" s="4" t="str">
        <f>IF($H417=0,"",VLOOKUP($G417,Data!$G$3:$BA$2935,27,FALSE))</f>
        <v/>
      </c>
      <c r="AI417" s="4" t="str">
        <f>IF($H417=0,"",VLOOKUP($G417,Data!$G$3:$BA$2935,28,FALSE))</f>
        <v/>
      </c>
      <c r="AJ417" s="4" t="str">
        <f>IF($H417=0,"",VLOOKUP($G417,Data!$G$3:$BA$2935,29,FALSE))</f>
        <v/>
      </c>
      <c r="AK417" s="4" t="str">
        <f>IF($H417=0,"",VLOOKUP($G417,Data!$G$3:$BA$2935,30,FALSE))</f>
        <v/>
      </c>
      <c r="AL417" s="4" t="str">
        <f>IF($H417=0,"",VLOOKUP($G417,Data!$G$3:$BA$2935,31,FALSE))</f>
        <v/>
      </c>
      <c r="AM417" s="4" t="str">
        <f>IF($H417=0,"",VLOOKUP($G417,Data!$G$3:$BA$2935,32,FALSE))</f>
        <v/>
      </c>
      <c r="AN417" s="4" t="str">
        <f>IF($H417=0,"",VLOOKUP($G417,Data!$G$3:$BA$2935,33,FALSE))</f>
        <v/>
      </c>
      <c r="AO417" s="4" t="str">
        <f>IF($H417=0,"",VLOOKUP($G417,Data!$G$3:$BA$2935,34,FALSE))</f>
        <v/>
      </c>
      <c r="AP417" s="4" t="str">
        <f>IF($H417=0,"",VLOOKUP($G417,Data!$G$3:$BA$2935,35,FALSE))</f>
        <v/>
      </c>
      <c r="AQ417" s="4" t="str">
        <f>IF($H417=0,"",VLOOKUP($G417,Data!$G$3:$BA$2935,36,FALSE))</f>
        <v/>
      </c>
      <c r="AR417" s="4" t="str">
        <f>IF($H417=0,"",VLOOKUP($G417,Data!$G$3:$BA$2935,37,FALSE))</f>
        <v/>
      </c>
      <c r="AS417" s="4" t="str">
        <f>IF($H417=0,"",VLOOKUP($G417,Data!$G$3:$BA$2935,38,FALSE))</f>
        <v/>
      </c>
      <c r="AT417" s="4" t="str">
        <f>IF($H417=0,"",VLOOKUP($G417,Data!$G$3:$BA$2935,39,FALSE))</f>
        <v/>
      </c>
    </row>
    <row r="418" spans="1:46" x14ac:dyDescent="0.25">
      <c r="A418" s="4">
        <f>PSSE!A420</f>
        <v>971012</v>
      </c>
      <c r="B418" s="4" t="str">
        <f>PSSE!B420</f>
        <v>HAMTHUAN_H2</v>
      </c>
      <c r="C418" s="4">
        <f>PSSE!D420</f>
        <v>13.8</v>
      </c>
      <c r="D418" s="4">
        <f>PSSE!E420</f>
        <v>150</v>
      </c>
      <c r="E418" s="4" t="str">
        <f>PSSE!F420</f>
        <v>TD</v>
      </c>
      <c r="F418" s="4">
        <f>PSSE!G420</f>
        <v>1</v>
      </c>
      <c r="G418" s="4" t="str">
        <f t="shared" si="6"/>
        <v>GEN13.8150TD1</v>
      </c>
      <c r="H418" s="4">
        <f>COUNTIF(Data!$G$3:$BA$2935,GEN!$G418)</f>
        <v>1</v>
      </c>
      <c r="I418" s="4" t="str">
        <f>IF($H418=0,"",VLOOKUP($G418,Data!$G$3:$BA$2935,2,FALSE))</f>
        <v>'GENSAL'</v>
      </c>
      <c r="J418" s="4">
        <f>PSSE!C420</f>
        <v>1</v>
      </c>
      <c r="K418" s="4">
        <f>IF($H418=0,"",VLOOKUP($G418,Data!$G$3:$BA$2935,4,FALSE))</f>
        <v>9.99</v>
      </c>
      <c r="L418" s="4">
        <f>IF($H418=0,"",VLOOKUP($G418,Data!$G$3:$BA$2935,5,FALSE))</f>
        <v>0.1</v>
      </c>
      <c r="M418" s="4">
        <f>IF($H418=0,"",VLOOKUP($G418,Data!$G$3:$BA$2935,6,FALSE))</f>
        <v>0.12</v>
      </c>
      <c r="N418" s="4">
        <f>IF($H418=0,"",VLOOKUP($G418,Data!$G$3:$BA$2935,7,FALSE))</f>
        <v>3.63</v>
      </c>
      <c r="O418" s="4">
        <f>IF($H418=0,"",VLOOKUP($G418,Data!$G$3:$BA$2935,8,FALSE))</f>
        <v>0.5</v>
      </c>
      <c r="P418" s="4">
        <f>IF($H418=0,"",VLOOKUP($G418,Data!$G$3:$BA$2935,9,FALSE))</f>
        <v>1.07</v>
      </c>
      <c r="Q418" s="4">
        <f>IF($H418=0,"",VLOOKUP($G418,Data!$G$3:$BA$2935,10,FALSE))</f>
        <v>0.74</v>
      </c>
      <c r="R418" s="4">
        <f>IF($H418=0,"",VLOOKUP($G418,Data!$G$3:$BA$2935,11,FALSE))</f>
        <v>0.24</v>
      </c>
      <c r="S418" s="4">
        <f>IF($H418=0,"",VLOOKUP($G418,Data!$G$3:$BA$2935,12,FALSE))</f>
        <v>0.17</v>
      </c>
      <c r="T418" s="4">
        <f>IF($H418=0,"",VLOOKUP($G418,Data!$G$3:$BA$2935,13,FALSE))</f>
        <v>0.15</v>
      </c>
      <c r="U418" s="4">
        <f>IF($H418=0,"",VLOOKUP($G418,Data!$G$3:$BA$2935,14,FALSE))</f>
        <v>0.1</v>
      </c>
      <c r="V418" s="4">
        <f>IF($H418=0,"",VLOOKUP($G418,Data!$G$3:$BA$2935,15,FALSE))</f>
        <v>0.25</v>
      </c>
      <c r="W418" s="4" t="str">
        <f>IF($H418=0,"",VLOOKUP($G418,Data!$G$3:$BA$2935,16,FALSE))</f>
        <v>/</v>
      </c>
      <c r="X418" s="4" t="str">
        <f>IF($H418=0,"",VLOOKUP($G418,Data!$G$3:$BA$2935,17,FALSE))</f>
        <v>/</v>
      </c>
      <c r="Y418" s="4" t="str">
        <f>IF($H418=0,"",VLOOKUP($G418,Data!$G$3:$BA$2935,18,FALSE))</f>
        <v/>
      </c>
      <c r="Z418" s="4" t="str">
        <f>IF($H418=0,"",VLOOKUP($G418,Data!$G$3:$BA$2935,19,FALSE))</f>
        <v/>
      </c>
      <c r="AA418" s="4" t="str">
        <f>IF($H418=0,"",VLOOKUP($G418,Data!$G$3:$BA$2935,20,FALSE))</f>
        <v/>
      </c>
      <c r="AB418" s="4" t="str">
        <f>IF($H418=0,"",VLOOKUP($G418,Data!$G$3:$BA$2935,21,FALSE))</f>
        <v/>
      </c>
      <c r="AC418" s="4" t="str">
        <f>IF($H418=0,"",VLOOKUP($G418,Data!$G$3:$BA$2935,22,FALSE))</f>
        <v/>
      </c>
      <c r="AD418" s="4" t="str">
        <f>IF($H418=0,"",VLOOKUP($G418,Data!$G$3:$BA$2935,23,FALSE))</f>
        <v/>
      </c>
      <c r="AE418" s="4" t="str">
        <f>IF($H418=0,"",VLOOKUP($G418,Data!$G$3:$BA$2935,24,FALSE))</f>
        <v/>
      </c>
      <c r="AF418" s="4" t="str">
        <f>IF($H418=0,"",VLOOKUP($G418,Data!$G$3:$BA$2935,25,FALSE))</f>
        <v/>
      </c>
      <c r="AG418" s="4" t="str">
        <f>IF($H418=0,"",VLOOKUP($G418,Data!$G$3:$BA$2935,26,FALSE))</f>
        <v/>
      </c>
      <c r="AH418" s="4" t="str">
        <f>IF($H418=0,"",VLOOKUP($G418,Data!$G$3:$BA$2935,27,FALSE))</f>
        <v/>
      </c>
      <c r="AI418" s="4" t="str">
        <f>IF($H418=0,"",VLOOKUP($G418,Data!$G$3:$BA$2935,28,FALSE))</f>
        <v/>
      </c>
      <c r="AJ418" s="4" t="str">
        <f>IF($H418=0,"",VLOOKUP($G418,Data!$G$3:$BA$2935,29,FALSE))</f>
        <v/>
      </c>
      <c r="AK418" s="4" t="str">
        <f>IF($H418=0,"",VLOOKUP($G418,Data!$G$3:$BA$2935,30,FALSE))</f>
        <v/>
      </c>
      <c r="AL418" s="4" t="str">
        <f>IF($H418=0,"",VLOOKUP($G418,Data!$G$3:$BA$2935,31,FALSE))</f>
        <v/>
      </c>
      <c r="AM418" s="4" t="str">
        <f>IF($H418=0,"",VLOOKUP($G418,Data!$G$3:$BA$2935,32,FALSE))</f>
        <v/>
      </c>
      <c r="AN418" s="4" t="str">
        <f>IF($H418=0,"",VLOOKUP($G418,Data!$G$3:$BA$2935,33,FALSE))</f>
        <v/>
      </c>
      <c r="AO418" s="4" t="str">
        <f>IF($H418=0,"",VLOOKUP($G418,Data!$G$3:$BA$2935,34,FALSE))</f>
        <v/>
      </c>
      <c r="AP418" s="4" t="str">
        <f>IF($H418=0,"",VLOOKUP($G418,Data!$G$3:$BA$2935,35,FALSE))</f>
        <v/>
      </c>
      <c r="AQ418" s="4" t="str">
        <f>IF($H418=0,"",VLOOKUP($G418,Data!$G$3:$BA$2935,36,FALSE))</f>
        <v/>
      </c>
      <c r="AR418" s="4" t="str">
        <f>IF($H418=0,"",VLOOKUP($G418,Data!$G$3:$BA$2935,37,FALSE))</f>
        <v/>
      </c>
      <c r="AS418" s="4" t="str">
        <f>IF($H418=0,"",VLOOKUP($G418,Data!$G$3:$BA$2935,38,FALSE))</f>
        <v/>
      </c>
      <c r="AT418" s="4" t="str">
        <f>IF($H418=0,"",VLOOKUP($G418,Data!$G$3:$BA$2935,39,FALSE))</f>
        <v/>
      </c>
    </row>
    <row r="419" spans="1:46" x14ac:dyDescent="0.25">
      <c r="A419" s="4">
        <f>PSSE!A421</f>
        <v>971021</v>
      </c>
      <c r="B419" s="4" t="str">
        <f>PSSE!B421</f>
        <v>DAMI_H1</v>
      </c>
      <c r="C419" s="4">
        <f>PSSE!D421</f>
        <v>13.8</v>
      </c>
      <c r="D419" s="4">
        <f>PSSE!E421</f>
        <v>88</v>
      </c>
      <c r="E419" s="4" t="str">
        <f>PSSE!F421</f>
        <v>TD</v>
      </c>
      <c r="F419" s="4">
        <f>PSSE!G421</f>
        <v>1</v>
      </c>
      <c r="G419" s="4" t="str">
        <f t="shared" si="6"/>
        <v>GEN13.888TD1</v>
      </c>
      <c r="H419" s="4">
        <f>COUNTIF(Data!$G$3:$BA$2935,GEN!$G419)</f>
        <v>1</v>
      </c>
      <c r="I419" s="4" t="str">
        <f>IF($H419=0,"",VLOOKUP($G419,Data!$G$3:$BA$2935,2,FALSE))</f>
        <v>'GENSAL'</v>
      </c>
      <c r="J419" s="4">
        <f>PSSE!C421</f>
        <v>1</v>
      </c>
      <c r="K419" s="4">
        <f>IF($H419=0,"",VLOOKUP($G419,Data!$G$3:$BA$2935,4,FALSE))</f>
        <v>6.87</v>
      </c>
      <c r="L419" s="4">
        <f>IF($H419=0,"",VLOOKUP($G419,Data!$G$3:$BA$2935,5,FALSE))</f>
        <v>5.6000000000000001E-2</v>
      </c>
      <c r="M419" s="4">
        <f>IF($H419=0,"",VLOOKUP($G419,Data!$G$3:$BA$2935,6,FALSE))</f>
        <v>7.0999999999999994E-2</v>
      </c>
      <c r="N419" s="4">
        <f>IF($H419=0,"",VLOOKUP($G419,Data!$G$3:$BA$2935,7,FALSE))</f>
        <v>3.76</v>
      </c>
      <c r="O419" s="4">
        <f>IF($H419=0,"",VLOOKUP($G419,Data!$G$3:$BA$2935,8,FALSE))</f>
        <v>0.5</v>
      </c>
      <c r="P419" s="4">
        <f>IF($H419=0,"",VLOOKUP($G419,Data!$G$3:$BA$2935,9,FALSE))</f>
        <v>1.0429999999999999</v>
      </c>
      <c r="Q419" s="4">
        <f>IF($H419=0,"",VLOOKUP($G419,Data!$G$3:$BA$2935,10,FALSE))</f>
        <v>0.82</v>
      </c>
      <c r="R419" s="4">
        <f>IF($H419=0,"",VLOOKUP($G419,Data!$G$3:$BA$2935,11,FALSE))</f>
        <v>0.47399999999999998</v>
      </c>
      <c r="S419" s="4">
        <f>IF($H419=0,"",VLOOKUP($G419,Data!$G$3:$BA$2935,12,FALSE))</f>
        <v>0.372</v>
      </c>
      <c r="T419" s="4">
        <f>IF($H419=0,"",VLOOKUP($G419,Data!$G$3:$BA$2935,13,FALSE))</f>
        <v>0.12</v>
      </c>
      <c r="U419" s="4">
        <f>IF($H419=0,"",VLOOKUP($G419,Data!$G$3:$BA$2935,14,FALSE))</f>
        <v>7.4999999999999997E-2</v>
      </c>
      <c r="V419" s="4">
        <f>IF($H419=0,"",VLOOKUP($G419,Data!$G$3:$BA$2935,15,FALSE))</f>
        <v>0.27200000000000002</v>
      </c>
      <c r="W419" s="4" t="str">
        <f>IF($H419=0,"",VLOOKUP($G419,Data!$G$3:$BA$2935,16,FALSE))</f>
        <v>/</v>
      </c>
      <c r="X419" s="4" t="str">
        <f>IF($H419=0,"",VLOOKUP($G419,Data!$G$3:$BA$2935,17,FALSE))</f>
        <v>/</v>
      </c>
      <c r="Y419" s="4" t="str">
        <f>IF($H419=0,"",VLOOKUP($G419,Data!$G$3:$BA$2935,18,FALSE))</f>
        <v/>
      </c>
      <c r="Z419" s="4" t="str">
        <f>IF($H419=0,"",VLOOKUP($G419,Data!$G$3:$BA$2935,19,FALSE))</f>
        <v/>
      </c>
      <c r="AA419" s="4" t="str">
        <f>IF($H419=0,"",VLOOKUP($G419,Data!$G$3:$BA$2935,20,FALSE))</f>
        <v/>
      </c>
      <c r="AB419" s="4" t="str">
        <f>IF($H419=0,"",VLOOKUP($G419,Data!$G$3:$BA$2935,21,FALSE))</f>
        <v/>
      </c>
      <c r="AC419" s="4" t="str">
        <f>IF($H419=0,"",VLOOKUP($G419,Data!$G$3:$BA$2935,22,FALSE))</f>
        <v/>
      </c>
      <c r="AD419" s="4" t="str">
        <f>IF($H419=0,"",VLOOKUP($G419,Data!$G$3:$BA$2935,23,FALSE))</f>
        <v/>
      </c>
      <c r="AE419" s="4" t="str">
        <f>IF($H419=0,"",VLOOKUP($G419,Data!$G$3:$BA$2935,24,FALSE))</f>
        <v/>
      </c>
      <c r="AF419" s="4" t="str">
        <f>IF($H419=0,"",VLOOKUP($G419,Data!$G$3:$BA$2935,25,FALSE))</f>
        <v/>
      </c>
      <c r="AG419" s="4" t="str">
        <f>IF($H419=0,"",VLOOKUP($G419,Data!$G$3:$BA$2935,26,FALSE))</f>
        <v/>
      </c>
      <c r="AH419" s="4" t="str">
        <f>IF($H419=0,"",VLOOKUP($G419,Data!$G$3:$BA$2935,27,FALSE))</f>
        <v/>
      </c>
      <c r="AI419" s="4" t="str">
        <f>IF($H419=0,"",VLOOKUP($G419,Data!$G$3:$BA$2935,28,FALSE))</f>
        <v/>
      </c>
      <c r="AJ419" s="4" t="str">
        <f>IF($H419=0,"",VLOOKUP($G419,Data!$G$3:$BA$2935,29,FALSE))</f>
        <v/>
      </c>
      <c r="AK419" s="4" t="str">
        <f>IF($H419=0,"",VLOOKUP($G419,Data!$G$3:$BA$2935,30,FALSE))</f>
        <v/>
      </c>
      <c r="AL419" s="4" t="str">
        <f>IF($H419=0,"",VLOOKUP($G419,Data!$G$3:$BA$2935,31,FALSE))</f>
        <v/>
      </c>
      <c r="AM419" s="4" t="str">
        <f>IF($H419=0,"",VLOOKUP($G419,Data!$G$3:$BA$2935,32,FALSE))</f>
        <v/>
      </c>
      <c r="AN419" s="4" t="str">
        <f>IF($H419=0,"",VLOOKUP($G419,Data!$G$3:$BA$2935,33,FALSE))</f>
        <v/>
      </c>
      <c r="AO419" s="4" t="str">
        <f>IF($H419=0,"",VLOOKUP($G419,Data!$G$3:$BA$2935,34,FALSE))</f>
        <v/>
      </c>
      <c r="AP419" s="4" t="str">
        <f>IF($H419=0,"",VLOOKUP($G419,Data!$G$3:$BA$2935,35,FALSE))</f>
        <v/>
      </c>
      <c r="AQ419" s="4" t="str">
        <f>IF($H419=0,"",VLOOKUP($G419,Data!$G$3:$BA$2935,36,FALSE))</f>
        <v/>
      </c>
      <c r="AR419" s="4" t="str">
        <f>IF($H419=0,"",VLOOKUP($G419,Data!$G$3:$BA$2935,37,FALSE))</f>
        <v/>
      </c>
      <c r="AS419" s="4" t="str">
        <f>IF($H419=0,"",VLOOKUP($G419,Data!$G$3:$BA$2935,38,FALSE))</f>
        <v/>
      </c>
      <c r="AT419" s="4" t="str">
        <f>IF($H419=0,"",VLOOKUP($G419,Data!$G$3:$BA$2935,39,FALSE))</f>
        <v/>
      </c>
    </row>
    <row r="420" spans="1:46" x14ac:dyDescent="0.25">
      <c r="A420" s="4">
        <f>PSSE!A422</f>
        <v>971022</v>
      </c>
      <c r="B420" s="4" t="str">
        <f>PSSE!B422</f>
        <v>DAMY_H2</v>
      </c>
      <c r="C420" s="4">
        <f>PSSE!D422</f>
        <v>13.8</v>
      </c>
      <c r="D420" s="4">
        <f>PSSE!E422</f>
        <v>88</v>
      </c>
      <c r="E420" s="4" t="str">
        <f>PSSE!F422</f>
        <v>TD</v>
      </c>
      <c r="F420" s="4">
        <f>PSSE!G422</f>
        <v>1</v>
      </c>
      <c r="G420" s="4" t="str">
        <f t="shared" si="6"/>
        <v>GEN13.888TD1</v>
      </c>
      <c r="H420" s="4">
        <f>COUNTIF(Data!$G$3:$BA$2935,GEN!$G420)</f>
        <v>1</v>
      </c>
      <c r="I420" s="4" t="str">
        <f>IF($H420=0,"",VLOOKUP($G420,Data!$G$3:$BA$2935,2,FALSE))</f>
        <v>'GENSAL'</v>
      </c>
      <c r="J420" s="4">
        <f>PSSE!C422</f>
        <v>1</v>
      </c>
      <c r="K420" s="4">
        <f>IF($H420=0,"",VLOOKUP($G420,Data!$G$3:$BA$2935,4,FALSE))</f>
        <v>6.87</v>
      </c>
      <c r="L420" s="4">
        <f>IF($H420=0,"",VLOOKUP($G420,Data!$G$3:$BA$2935,5,FALSE))</f>
        <v>5.6000000000000001E-2</v>
      </c>
      <c r="M420" s="4">
        <f>IF($H420=0,"",VLOOKUP($G420,Data!$G$3:$BA$2935,6,FALSE))</f>
        <v>7.0999999999999994E-2</v>
      </c>
      <c r="N420" s="4">
        <f>IF($H420=0,"",VLOOKUP($G420,Data!$G$3:$BA$2935,7,FALSE))</f>
        <v>3.76</v>
      </c>
      <c r="O420" s="4">
        <f>IF($H420=0,"",VLOOKUP($G420,Data!$G$3:$BA$2935,8,FALSE))</f>
        <v>0.5</v>
      </c>
      <c r="P420" s="4">
        <f>IF($H420=0,"",VLOOKUP($G420,Data!$G$3:$BA$2935,9,FALSE))</f>
        <v>1.0429999999999999</v>
      </c>
      <c r="Q420" s="4">
        <f>IF($H420=0,"",VLOOKUP($G420,Data!$G$3:$BA$2935,10,FALSE))</f>
        <v>0.82</v>
      </c>
      <c r="R420" s="4">
        <f>IF($H420=0,"",VLOOKUP($G420,Data!$G$3:$BA$2935,11,FALSE))</f>
        <v>0.47399999999999998</v>
      </c>
      <c r="S420" s="4">
        <f>IF($H420=0,"",VLOOKUP($G420,Data!$G$3:$BA$2935,12,FALSE))</f>
        <v>0.372</v>
      </c>
      <c r="T420" s="4">
        <f>IF($H420=0,"",VLOOKUP($G420,Data!$G$3:$BA$2935,13,FALSE))</f>
        <v>0.12</v>
      </c>
      <c r="U420" s="4">
        <f>IF($H420=0,"",VLOOKUP($G420,Data!$G$3:$BA$2935,14,FALSE))</f>
        <v>7.4999999999999997E-2</v>
      </c>
      <c r="V420" s="4">
        <f>IF($H420=0,"",VLOOKUP($G420,Data!$G$3:$BA$2935,15,FALSE))</f>
        <v>0.27200000000000002</v>
      </c>
      <c r="W420" s="4" t="str">
        <f>IF($H420=0,"",VLOOKUP($G420,Data!$G$3:$BA$2935,16,FALSE))</f>
        <v>/</v>
      </c>
      <c r="X420" s="4" t="str">
        <f>IF($H420=0,"",VLOOKUP($G420,Data!$G$3:$BA$2935,17,FALSE))</f>
        <v>/</v>
      </c>
      <c r="Y420" s="4" t="str">
        <f>IF($H420=0,"",VLOOKUP($G420,Data!$G$3:$BA$2935,18,FALSE))</f>
        <v/>
      </c>
      <c r="Z420" s="4" t="str">
        <f>IF($H420=0,"",VLOOKUP($G420,Data!$G$3:$BA$2935,19,FALSE))</f>
        <v/>
      </c>
      <c r="AA420" s="4" t="str">
        <f>IF($H420=0,"",VLOOKUP($G420,Data!$G$3:$BA$2935,20,FALSE))</f>
        <v/>
      </c>
      <c r="AB420" s="4" t="str">
        <f>IF($H420=0,"",VLOOKUP($G420,Data!$G$3:$BA$2935,21,FALSE))</f>
        <v/>
      </c>
      <c r="AC420" s="4" t="str">
        <f>IF($H420=0,"",VLOOKUP($G420,Data!$G$3:$BA$2935,22,FALSE))</f>
        <v/>
      </c>
      <c r="AD420" s="4" t="str">
        <f>IF($H420=0,"",VLOOKUP($G420,Data!$G$3:$BA$2935,23,FALSE))</f>
        <v/>
      </c>
      <c r="AE420" s="4" t="str">
        <f>IF($H420=0,"",VLOOKUP($G420,Data!$G$3:$BA$2935,24,FALSE))</f>
        <v/>
      </c>
      <c r="AF420" s="4" t="str">
        <f>IF($H420=0,"",VLOOKUP($G420,Data!$G$3:$BA$2935,25,FALSE))</f>
        <v/>
      </c>
      <c r="AG420" s="4" t="str">
        <f>IF($H420=0,"",VLOOKUP($G420,Data!$G$3:$BA$2935,26,FALSE))</f>
        <v/>
      </c>
      <c r="AH420" s="4" t="str">
        <f>IF($H420=0,"",VLOOKUP($G420,Data!$G$3:$BA$2935,27,FALSE))</f>
        <v/>
      </c>
      <c r="AI420" s="4" t="str">
        <f>IF($H420=0,"",VLOOKUP($G420,Data!$G$3:$BA$2935,28,FALSE))</f>
        <v/>
      </c>
      <c r="AJ420" s="4" t="str">
        <f>IF($H420=0,"",VLOOKUP($G420,Data!$G$3:$BA$2935,29,FALSE))</f>
        <v/>
      </c>
      <c r="AK420" s="4" t="str">
        <f>IF($H420=0,"",VLOOKUP($G420,Data!$G$3:$BA$2935,30,FALSE))</f>
        <v/>
      </c>
      <c r="AL420" s="4" t="str">
        <f>IF($H420=0,"",VLOOKUP($G420,Data!$G$3:$BA$2935,31,FALSE))</f>
        <v/>
      </c>
      <c r="AM420" s="4" t="str">
        <f>IF($H420=0,"",VLOOKUP($G420,Data!$G$3:$BA$2935,32,FALSE))</f>
        <v/>
      </c>
      <c r="AN420" s="4" t="str">
        <f>IF($H420=0,"",VLOOKUP($G420,Data!$G$3:$BA$2935,33,FALSE))</f>
        <v/>
      </c>
      <c r="AO420" s="4" t="str">
        <f>IF($H420=0,"",VLOOKUP($G420,Data!$G$3:$BA$2935,34,FALSE))</f>
        <v/>
      </c>
      <c r="AP420" s="4" t="str">
        <f>IF($H420=0,"",VLOOKUP($G420,Data!$G$3:$BA$2935,35,FALSE))</f>
        <v/>
      </c>
      <c r="AQ420" s="4" t="str">
        <f>IF($H420=0,"",VLOOKUP($G420,Data!$G$3:$BA$2935,36,FALSE))</f>
        <v/>
      </c>
      <c r="AR420" s="4" t="str">
        <f>IF($H420=0,"",VLOOKUP($G420,Data!$G$3:$BA$2935,37,FALSE))</f>
        <v/>
      </c>
      <c r="AS420" s="4" t="str">
        <f>IF($H420=0,"",VLOOKUP($G420,Data!$G$3:$BA$2935,38,FALSE))</f>
        <v/>
      </c>
      <c r="AT420" s="4" t="str">
        <f>IF($H420=0,"",VLOOKUP($G420,Data!$G$3:$BA$2935,39,FALSE))</f>
        <v/>
      </c>
    </row>
    <row r="421" spans="1:46" x14ac:dyDescent="0.25">
      <c r="A421" s="4">
        <f>PSSE!A423</f>
        <v>971031</v>
      </c>
      <c r="B421" s="4" t="str">
        <f>PSSE!B423</f>
        <v>DIENHN1_N1</v>
      </c>
      <c r="C421" s="4">
        <f>PSSE!D423</f>
        <v>19</v>
      </c>
      <c r="D421" s="4">
        <f>PSSE!E423</f>
        <v>1000</v>
      </c>
      <c r="E421" s="4" t="str">
        <f>PSSE!F423</f>
        <v>ND</v>
      </c>
      <c r="F421" s="4">
        <f>PSSE!G423</f>
        <v>1</v>
      </c>
      <c r="G421" s="4" t="str">
        <f t="shared" si="6"/>
        <v>GEN191000ND1</v>
      </c>
      <c r="H421" s="4">
        <f>COUNTIF(Data!$G$3:$BA$2935,GEN!$G421)</f>
        <v>1</v>
      </c>
      <c r="I421" s="4" t="str">
        <f>IF($H421=0,"",VLOOKUP($G421,Data!$G$3:$BA$2935,2,FALSE))</f>
        <v>'GENROU'</v>
      </c>
      <c r="J421" s="4">
        <f>PSSE!C423</f>
        <v>1</v>
      </c>
      <c r="K421" s="4">
        <f>IF($H421=0,"",VLOOKUP($G421,Data!$G$3:$BA$2935,4,FALSE))</f>
        <v>4</v>
      </c>
      <c r="L421" s="4">
        <f>IF($H421=0,"",VLOOKUP($G421,Data!$G$3:$BA$2935,5,FALSE))</f>
        <v>0.04</v>
      </c>
      <c r="M421" s="4">
        <f>IF($H421=0,"",VLOOKUP($G421,Data!$G$3:$BA$2935,6,FALSE))</f>
        <v>0.5</v>
      </c>
      <c r="N421" s="4">
        <f>IF($H421=0,"",VLOOKUP($G421,Data!$G$3:$BA$2935,7,FALSE))</f>
        <v>7.0000000000000007E-2</v>
      </c>
      <c r="O421" s="4">
        <f>IF($H421=0,"",VLOOKUP($G421,Data!$G$3:$BA$2935,8,FALSE))</f>
        <v>2.8</v>
      </c>
      <c r="P421" s="4">
        <f>IF($H421=0,"",VLOOKUP($G421,Data!$G$3:$BA$2935,9,FALSE))</f>
        <v>0</v>
      </c>
      <c r="Q421" s="4">
        <f>IF($H421=0,"",VLOOKUP($G421,Data!$G$3:$BA$2935,10,FALSE))</f>
        <v>1.8</v>
      </c>
      <c r="R421" s="4">
        <f>IF($H421=0,"",VLOOKUP($G421,Data!$G$3:$BA$2935,11,FALSE))</f>
        <v>1.75</v>
      </c>
      <c r="S421" s="4">
        <f>IF($H421=0,"",VLOOKUP($G421,Data!$G$3:$BA$2935,12,FALSE))</f>
        <v>0.3</v>
      </c>
      <c r="T421" s="4">
        <f>IF($H421=0,"",VLOOKUP($G421,Data!$G$3:$BA$2935,13,FALSE))</f>
        <v>0.65</v>
      </c>
      <c r="U421" s="4">
        <f>IF($H421=0,"",VLOOKUP($G421,Data!$G$3:$BA$2935,14,FALSE))</f>
        <v>0.22600000000000001</v>
      </c>
      <c r="V421" s="4">
        <f>IF($H421=0,"",VLOOKUP($G421,Data!$G$3:$BA$2935,15,FALSE))</f>
        <v>0.15</v>
      </c>
      <c r="W421" s="4">
        <f>IF($H421=0,"",VLOOKUP($G421,Data!$G$3:$BA$2935,16,FALSE))</f>
        <v>5.7000000000000002E-2</v>
      </c>
      <c r="X421" s="4">
        <f>IF($H421=0,"",VLOOKUP($G421,Data!$G$3:$BA$2935,17,FALSE))</f>
        <v>0.33</v>
      </c>
      <c r="Y421" s="4" t="str">
        <f>IF($H421=0,"",VLOOKUP($G421,Data!$G$3:$BA$2935,18,FALSE))</f>
        <v>/</v>
      </c>
      <c r="Z421" s="4" t="str">
        <f>IF($H421=0,"",VLOOKUP($G421,Data!$G$3:$BA$2935,19,FALSE))</f>
        <v>/</v>
      </c>
      <c r="AA421" s="4" t="str">
        <f>IF($H421=0,"",VLOOKUP($G421,Data!$G$3:$BA$2935,20,FALSE))</f>
        <v/>
      </c>
      <c r="AB421" s="4" t="str">
        <f>IF($H421=0,"",VLOOKUP($G421,Data!$G$3:$BA$2935,21,FALSE))</f>
        <v/>
      </c>
      <c r="AC421" s="4" t="str">
        <f>IF($H421=0,"",VLOOKUP($G421,Data!$G$3:$BA$2935,22,FALSE))</f>
        <v/>
      </c>
      <c r="AD421" s="4" t="str">
        <f>IF($H421=0,"",VLOOKUP($G421,Data!$G$3:$BA$2935,23,FALSE))</f>
        <v/>
      </c>
      <c r="AE421" s="4" t="str">
        <f>IF($H421=0,"",VLOOKUP($G421,Data!$G$3:$BA$2935,24,FALSE))</f>
        <v/>
      </c>
      <c r="AF421" s="4" t="str">
        <f>IF($H421=0,"",VLOOKUP($G421,Data!$G$3:$BA$2935,25,FALSE))</f>
        <v/>
      </c>
      <c r="AG421" s="4" t="str">
        <f>IF($H421=0,"",VLOOKUP($G421,Data!$G$3:$BA$2935,26,FALSE))</f>
        <v/>
      </c>
      <c r="AH421" s="4" t="str">
        <f>IF($H421=0,"",VLOOKUP($G421,Data!$G$3:$BA$2935,27,FALSE))</f>
        <v/>
      </c>
      <c r="AI421" s="4" t="str">
        <f>IF($H421=0,"",VLOOKUP($G421,Data!$G$3:$BA$2935,28,FALSE))</f>
        <v/>
      </c>
      <c r="AJ421" s="4" t="str">
        <f>IF($H421=0,"",VLOOKUP($G421,Data!$G$3:$BA$2935,29,FALSE))</f>
        <v/>
      </c>
      <c r="AK421" s="4" t="str">
        <f>IF($H421=0,"",VLOOKUP($G421,Data!$G$3:$BA$2935,30,FALSE))</f>
        <v/>
      </c>
      <c r="AL421" s="4" t="str">
        <f>IF($H421=0,"",VLOOKUP($G421,Data!$G$3:$BA$2935,31,FALSE))</f>
        <v/>
      </c>
      <c r="AM421" s="4" t="str">
        <f>IF($H421=0,"",VLOOKUP($G421,Data!$G$3:$BA$2935,32,FALSE))</f>
        <v/>
      </c>
      <c r="AN421" s="4" t="str">
        <f>IF($H421=0,"",VLOOKUP($G421,Data!$G$3:$BA$2935,33,FALSE))</f>
        <v/>
      </c>
      <c r="AO421" s="4" t="str">
        <f>IF($H421=0,"",VLOOKUP($G421,Data!$G$3:$BA$2935,34,FALSE))</f>
        <v/>
      </c>
      <c r="AP421" s="4" t="str">
        <f>IF($H421=0,"",VLOOKUP($G421,Data!$G$3:$BA$2935,35,FALSE))</f>
        <v/>
      </c>
      <c r="AQ421" s="4" t="str">
        <f>IF($H421=0,"",VLOOKUP($G421,Data!$G$3:$BA$2935,36,FALSE))</f>
        <v/>
      </c>
      <c r="AR421" s="4" t="str">
        <f>IF($H421=0,"",VLOOKUP($G421,Data!$G$3:$BA$2935,37,FALSE))</f>
        <v/>
      </c>
      <c r="AS421" s="4" t="str">
        <f>IF($H421=0,"",VLOOKUP($G421,Data!$G$3:$BA$2935,38,FALSE))</f>
        <v/>
      </c>
      <c r="AT421" s="4" t="str">
        <f>IF($H421=0,"",VLOOKUP($G421,Data!$G$3:$BA$2935,39,FALSE))</f>
        <v/>
      </c>
    </row>
    <row r="422" spans="1:46" x14ac:dyDescent="0.25">
      <c r="A422" s="4">
        <f>PSSE!A424</f>
        <v>971032</v>
      </c>
      <c r="B422" s="4" t="str">
        <f>PSSE!B424</f>
        <v>DIENHN1_N2</v>
      </c>
      <c r="C422" s="4">
        <f>PSSE!D424</f>
        <v>19</v>
      </c>
      <c r="D422" s="4">
        <f>PSSE!E424</f>
        <v>1000</v>
      </c>
      <c r="E422" s="4" t="str">
        <f>PSSE!F424</f>
        <v>ND</v>
      </c>
      <c r="F422" s="4">
        <f>PSSE!G424</f>
        <v>1</v>
      </c>
      <c r="G422" s="4" t="str">
        <f t="shared" si="6"/>
        <v>GEN191000ND1</v>
      </c>
      <c r="H422" s="4">
        <f>COUNTIF(Data!$G$3:$BA$2935,GEN!$G422)</f>
        <v>1</v>
      </c>
      <c r="I422" s="4" t="str">
        <f>IF($H422=0,"",VLOOKUP($G422,Data!$G$3:$BA$2935,2,FALSE))</f>
        <v>'GENROU'</v>
      </c>
      <c r="J422" s="4">
        <f>PSSE!C424</f>
        <v>1</v>
      </c>
      <c r="K422" s="4">
        <f>IF($H422=0,"",VLOOKUP($G422,Data!$G$3:$BA$2935,4,FALSE))</f>
        <v>4</v>
      </c>
      <c r="L422" s="4">
        <f>IF($H422=0,"",VLOOKUP($G422,Data!$G$3:$BA$2935,5,FALSE))</f>
        <v>0.04</v>
      </c>
      <c r="M422" s="4">
        <f>IF($H422=0,"",VLOOKUP($G422,Data!$G$3:$BA$2935,6,FALSE))</f>
        <v>0.5</v>
      </c>
      <c r="N422" s="4">
        <f>IF($H422=0,"",VLOOKUP($G422,Data!$G$3:$BA$2935,7,FALSE))</f>
        <v>7.0000000000000007E-2</v>
      </c>
      <c r="O422" s="4">
        <f>IF($H422=0,"",VLOOKUP($G422,Data!$G$3:$BA$2935,8,FALSE))</f>
        <v>2.8</v>
      </c>
      <c r="P422" s="4">
        <f>IF($H422=0,"",VLOOKUP($G422,Data!$G$3:$BA$2935,9,FALSE))</f>
        <v>0</v>
      </c>
      <c r="Q422" s="4">
        <f>IF($H422=0,"",VLOOKUP($G422,Data!$G$3:$BA$2935,10,FALSE))</f>
        <v>1.8</v>
      </c>
      <c r="R422" s="4">
        <f>IF($H422=0,"",VLOOKUP($G422,Data!$G$3:$BA$2935,11,FALSE))</f>
        <v>1.75</v>
      </c>
      <c r="S422" s="4">
        <f>IF($H422=0,"",VLOOKUP($G422,Data!$G$3:$BA$2935,12,FALSE))</f>
        <v>0.3</v>
      </c>
      <c r="T422" s="4">
        <f>IF($H422=0,"",VLOOKUP($G422,Data!$G$3:$BA$2935,13,FALSE))</f>
        <v>0.65</v>
      </c>
      <c r="U422" s="4">
        <f>IF($H422=0,"",VLOOKUP($G422,Data!$G$3:$BA$2935,14,FALSE))</f>
        <v>0.22600000000000001</v>
      </c>
      <c r="V422" s="4">
        <f>IF($H422=0,"",VLOOKUP($G422,Data!$G$3:$BA$2935,15,FALSE))</f>
        <v>0.15</v>
      </c>
      <c r="W422" s="4">
        <f>IF($H422=0,"",VLOOKUP($G422,Data!$G$3:$BA$2935,16,FALSE))</f>
        <v>5.7000000000000002E-2</v>
      </c>
      <c r="X422" s="4">
        <f>IF($H422=0,"",VLOOKUP($G422,Data!$G$3:$BA$2935,17,FALSE))</f>
        <v>0.33</v>
      </c>
      <c r="Y422" s="4" t="str">
        <f>IF($H422=0,"",VLOOKUP($G422,Data!$G$3:$BA$2935,18,FALSE))</f>
        <v>/</v>
      </c>
      <c r="Z422" s="4" t="str">
        <f>IF($H422=0,"",VLOOKUP($G422,Data!$G$3:$BA$2935,19,FALSE))</f>
        <v>/</v>
      </c>
      <c r="AA422" s="4" t="str">
        <f>IF($H422=0,"",VLOOKUP($G422,Data!$G$3:$BA$2935,20,FALSE))</f>
        <v/>
      </c>
      <c r="AB422" s="4" t="str">
        <f>IF($H422=0,"",VLOOKUP($G422,Data!$G$3:$BA$2935,21,FALSE))</f>
        <v/>
      </c>
      <c r="AC422" s="4" t="str">
        <f>IF($H422=0,"",VLOOKUP($G422,Data!$G$3:$BA$2935,22,FALSE))</f>
        <v/>
      </c>
      <c r="AD422" s="4" t="str">
        <f>IF($H422=0,"",VLOOKUP($G422,Data!$G$3:$BA$2935,23,FALSE))</f>
        <v/>
      </c>
      <c r="AE422" s="4" t="str">
        <f>IF($H422=0,"",VLOOKUP($G422,Data!$G$3:$BA$2935,24,FALSE))</f>
        <v/>
      </c>
      <c r="AF422" s="4" t="str">
        <f>IF($H422=0,"",VLOOKUP($G422,Data!$G$3:$BA$2935,25,FALSE))</f>
        <v/>
      </c>
      <c r="AG422" s="4" t="str">
        <f>IF($H422=0,"",VLOOKUP($G422,Data!$G$3:$BA$2935,26,FALSE))</f>
        <v/>
      </c>
      <c r="AH422" s="4" t="str">
        <f>IF($H422=0,"",VLOOKUP($G422,Data!$G$3:$BA$2935,27,FALSE))</f>
        <v/>
      </c>
      <c r="AI422" s="4" t="str">
        <f>IF($H422=0,"",VLOOKUP($G422,Data!$G$3:$BA$2935,28,FALSE))</f>
        <v/>
      </c>
      <c r="AJ422" s="4" t="str">
        <f>IF($H422=0,"",VLOOKUP($G422,Data!$G$3:$BA$2935,29,FALSE))</f>
        <v/>
      </c>
      <c r="AK422" s="4" t="str">
        <f>IF($H422=0,"",VLOOKUP($G422,Data!$G$3:$BA$2935,30,FALSE))</f>
        <v/>
      </c>
      <c r="AL422" s="4" t="str">
        <f>IF($H422=0,"",VLOOKUP($G422,Data!$G$3:$BA$2935,31,FALSE))</f>
        <v/>
      </c>
      <c r="AM422" s="4" t="str">
        <f>IF($H422=0,"",VLOOKUP($G422,Data!$G$3:$BA$2935,32,FALSE))</f>
        <v/>
      </c>
      <c r="AN422" s="4" t="str">
        <f>IF($H422=0,"",VLOOKUP($G422,Data!$G$3:$BA$2935,33,FALSE))</f>
        <v/>
      </c>
      <c r="AO422" s="4" t="str">
        <f>IF($H422=0,"",VLOOKUP($G422,Data!$G$3:$BA$2935,34,FALSE))</f>
        <v/>
      </c>
      <c r="AP422" s="4" t="str">
        <f>IF($H422=0,"",VLOOKUP($G422,Data!$G$3:$BA$2935,35,FALSE))</f>
        <v/>
      </c>
      <c r="AQ422" s="4" t="str">
        <f>IF($H422=0,"",VLOOKUP($G422,Data!$G$3:$BA$2935,36,FALSE))</f>
        <v/>
      </c>
      <c r="AR422" s="4" t="str">
        <f>IF($H422=0,"",VLOOKUP($G422,Data!$G$3:$BA$2935,37,FALSE))</f>
        <v/>
      </c>
      <c r="AS422" s="4" t="str">
        <f>IF($H422=0,"",VLOOKUP($G422,Data!$G$3:$BA$2935,38,FALSE))</f>
        <v/>
      </c>
      <c r="AT422" s="4" t="str">
        <f>IF($H422=0,"",VLOOKUP($G422,Data!$G$3:$BA$2935,39,FALSE))</f>
        <v/>
      </c>
    </row>
    <row r="423" spans="1:46" x14ac:dyDescent="0.25">
      <c r="A423" s="4">
        <f>PSSE!A425</f>
        <v>971033</v>
      </c>
      <c r="B423" s="4" t="str">
        <f>PSSE!B425</f>
        <v>DIENHN1_N3</v>
      </c>
      <c r="C423" s="4">
        <f>PSSE!D425</f>
        <v>19</v>
      </c>
      <c r="D423" s="4">
        <f>PSSE!E425</f>
        <v>1000</v>
      </c>
      <c r="E423" s="4" t="str">
        <f>PSSE!F425</f>
        <v>ND</v>
      </c>
      <c r="F423" s="4">
        <f>PSSE!G425</f>
        <v>1</v>
      </c>
      <c r="G423" s="4" t="str">
        <f t="shared" si="6"/>
        <v>GEN191000ND1</v>
      </c>
      <c r="H423" s="4">
        <f>COUNTIF(Data!$G$3:$BA$2935,GEN!$G423)</f>
        <v>1</v>
      </c>
      <c r="I423" s="4" t="str">
        <f>IF($H423=0,"",VLOOKUP($G423,Data!$G$3:$BA$2935,2,FALSE))</f>
        <v>'GENROU'</v>
      </c>
      <c r="J423" s="4">
        <f>PSSE!C425</f>
        <v>1</v>
      </c>
      <c r="K423" s="4">
        <f>IF($H423=0,"",VLOOKUP($G423,Data!$G$3:$BA$2935,4,FALSE))</f>
        <v>4</v>
      </c>
      <c r="L423" s="4">
        <f>IF($H423=0,"",VLOOKUP($G423,Data!$G$3:$BA$2935,5,FALSE))</f>
        <v>0.04</v>
      </c>
      <c r="M423" s="4">
        <f>IF($H423=0,"",VLOOKUP($G423,Data!$G$3:$BA$2935,6,FALSE))</f>
        <v>0.5</v>
      </c>
      <c r="N423" s="4">
        <f>IF($H423=0,"",VLOOKUP($G423,Data!$G$3:$BA$2935,7,FALSE))</f>
        <v>7.0000000000000007E-2</v>
      </c>
      <c r="O423" s="4">
        <f>IF($H423=0,"",VLOOKUP($G423,Data!$G$3:$BA$2935,8,FALSE))</f>
        <v>2.8</v>
      </c>
      <c r="P423" s="4">
        <f>IF($H423=0,"",VLOOKUP($G423,Data!$G$3:$BA$2935,9,FALSE))</f>
        <v>0</v>
      </c>
      <c r="Q423" s="4">
        <f>IF($H423=0,"",VLOOKUP($G423,Data!$G$3:$BA$2935,10,FALSE))</f>
        <v>1.8</v>
      </c>
      <c r="R423" s="4">
        <f>IF($H423=0,"",VLOOKUP($G423,Data!$G$3:$BA$2935,11,FALSE))</f>
        <v>1.75</v>
      </c>
      <c r="S423" s="4">
        <f>IF($H423=0,"",VLOOKUP($G423,Data!$G$3:$BA$2935,12,FALSE))</f>
        <v>0.3</v>
      </c>
      <c r="T423" s="4">
        <f>IF($H423=0,"",VLOOKUP($G423,Data!$G$3:$BA$2935,13,FALSE))</f>
        <v>0.65</v>
      </c>
      <c r="U423" s="4">
        <f>IF($H423=0,"",VLOOKUP($G423,Data!$G$3:$BA$2935,14,FALSE))</f>
        <v>0.22600000000000001</v>
      </c>
      <c r="V423" s="4">
        <f>IF($H423=0,"",VLOOKUP($G423,Data!$G$3:$BA$2935,15,FALSE))</f>
        <v>0.15</v>
      </c>
      <c r="W423" s="4">
        <f>IF($H423=0,"",VLOOKUP($G423,Data!$G$3:$BA$2935,16,FALSE))</f>
        <v>5.7000000000000002E-2</v>
      </c>
      <c r="X423" s="4">
        <f>IF($H423=0,"",VLOOKUP($G423,Data!$G$3:$BA$2935,17,FALSE))</f>
        <v>0.33</v>
      </c>
      <c r="Y423" s="4" t="str">
        <f>IF($H423=0,"",VLOOKUP($G423,Data!$G$3:$BA$2935,18,FALSE))</f>
        <v>/</v>
      </c>
      <c r="Z423" s="4" t="str">
        <f>IF($H423=0,"",VLOOKUP($G423,Data!$G$3:$BA$2935,19,FALSE))</f>
        <v>/</v>
      </c>
      <c r="AA423" s="4" t="str">
        <f>IF($H423=0,"",VLOOKUP($G423,Data!$G$3:$BA$2935,20,FALSE))</f>
        <v/>
      </c>
      <c r="AB423" s="4" t="str">
        <f>IF($H423=0,"",VLOOKUP($G423,Data!$G$3:$BA$2935,21,FALSE))</f>
        <v/>
      </c>
      <c r="AC423" s="4" t="str">
        <f>IF($H423=0,"",VLOOKUP($G423,Data!$G$3:$BA$2935,22,FALSE))</f>
        <v/>
      </c>
      <c r="AD423" s="4" t="str">
        <f>IF($H423=0,"",VLOOKUP($G423,Data!$G$3:$BA$2935,23,FALSE))</f>
        <v/>
      </c>
      <c r="AE423" s="4" t="str">
        <f>IF($H423=0,"",VLOOKUP($G423,Data!$G$3:$BA$2935,24,FALSE))</f>
        <v/>
      </c>
      <c r="AF423" s="4" t="str">
        <f>IF($H423=0,"",VLOOKUP($G423,Data!$G$3:$BA$2935,25,FALSE))</f>
        <v/>
      </c>
      <c r="AG423" s="4" t="str">
        <f>IF($H423=0,"",VLOOKUP($G423,Data!$G$3:$BA$2935,26,FALSE))</f>
        <v/>
      </c>
      <c r="AH423" s="4" t="str">
        <f>IF($H423=0,"",VLOOKUP($G423,Data!$G$3:$BA$2935,27,FALSE))</f>
        <v/>
      </c>
      <c r="AI423" s="4" t="str">
        <f>IF($H423=0,"",VLOOKUP($G423,Data!$G$3:$BA$2935,28,FALSE))</f>
        <v/>
      </c>
      <c r="AJ423" s="4" t="str">
        <f>IF($H423=0,"",VLOOKUP($G423,Data!$G$3:$BA$2935,29,FALSE))</f>
        <v/>
      </c>
      <c r="AK423" s="4" t="str">
        <f>IF($H423=0,"",VLOOKUP($G423,Data!$G$3:$BA$2935,30,FALSE))</f>
        <v/>
      </c>
      <c r="AL423" s="4" t="str">
        <f>IF($H423=0,"",VLOOKUP($G423,Data!$G$3:$BA$2935,31,FALSE))</f>
        <v/>
      </c>
      <c r="AM423" s="4" t="str">
        <f>IF($H423=0,"",VLOOKUP($G423,Data!$G$3:$BA$2935,32,FALSE))</f>
        <v/>
      </c>
      <c r="AN423" s="4" t="str">
        <f>IF($H423=0,"",VLOOKUP($G423,Data!$G$3:$BA$2935,33,FALSE))</f>
        <v/>
      </c>
      <c r="AO423" s="4" t="str">
        <f>IF($H423=0,"",VLOOKUP($G423,Data!$G$3:$BA$2935,34,FALSE))</f>
        <v/>
      </c>
      <c r="AP423" s="4" t="str">
        <f>IF($H423=0,"",VLOOKUP($G423,Data!$G$3:$BA$2935,35,FALSE))</f>
        <v/>
      </c>
      <c r="AQ423" s="4" t="str">
        <f>IF($H423=0,"",VLOOKUP($G423,Data!$G$3:$BA$2935,36,FALSE))</f>
        <v/>
      </c>
      <c r="AR423" s="4" t="str">
        <f>IF($H423=0,"",VLOOKUP($G423,Data!$G$3:$BA$2935,37,FALSE))</f>
        <v/>
      </c>
      <c r="AS423" s="4" t="str">
        <f>IF($H423=0,"",VLOOKUP($G423,Data!$G$3:$BA$2935,38,FALSE))</f>
        <v/>
      </c>
      <c r="AT423" s="4" t="str">
        <f>IF($H423=0,"",VLOOKUP($G423,Data!$G$3:$BA$2935,39,FALSE))</f>
        <v/>
      </c>
    </row>
    <row r="424" spans="1:46" x14ac:dyDescent="0.25">
      <c r="A424" s="4">
        <f>PSSE!A426</f>
        <v>971034</v>
      </c>
      <c r="B424" s="4" t="str">
        <f>PSSE!B426</f>
        <v>DIENHN1_N4</v>
      </c>
      <c r="C424" s="4">
        <f>PSSE!D426</f>
        <v>19</v>
      </c>
      <c r="D424" s="4">
        <f>PSSE!E426</f>
        <v>1000</v>
      </c>
      <c r="E424" s="4" t="str">
        <f>PSSE!F426</f>
        <v>ND</v>
      </c>
      <c r="F424" s="4">
        <f>PSSE!G426</f>
        <v>1</v>
      </c>
      <c r="G424" s="4" t="str">
        <f t="shared" si="6"/>
        <v>GEN191000ND1</v>
      </c>
      <c r="H424" s="4">
        <f>COUNTIF(Data!$G$3:$BA$2935,GEN!$G424)</f>
        <v>1</v>
      </c>
      <c r="I424" s="4" t="str">
        <f>IF($H424=0,"",VLOOKUP($G424,Data!$G$3:$BA$2935,2,FALSE))</f>
        <v>'GENROU'</v>
      </c>
      <c r="J424" s="4">
        <f>PSSE!C426</f>
        <v>1</v>
      </c>
      <c r="K424" s="4">
        <f>IF($H424=0,"",VLOOKUP($G424,Data!$G$3:$BA$2935,4,FALSE))</f>
        <v>4</v>
      </c>
      <c r="L424" s="4">
        <f>IF($H424=0,"",VLOOKUP($G424,Data!$G$3:$BA$2935,5,FALSE))</f>
        <v>0.04</v>
      </c>
      <c r="M424" s="4">
        <f>IF($H424=0,"",VLOOKUP($G424,Data!$G$3:$BA$2935,6,FALSE))</f>
        <v>0.5</v>
      </c>
      <c r="N424" s="4">
        <f>IF($H424=0,"",VLOOKUP($G424,Data!$G$3:$BA$2935,7,FALSE))</f>
        <v>7.0000000000000007E-2</v>
      </c>
      <c r="O424" s="4">
        <f>IF($H424=0,"",VLOOKUP($G424,Data!$G$3:$BA$2935,8,FALSE))</f>
        <v>2.8</v>
      </c>
      <c r="P424" s="4">
        <f>IF($H424=0,"",VLOOKUP($G424,Data!$G$3:$BA$2935,9,FALSE))</f>
        <v>0</v>
      </c>
      <c r="Q424" s="4">
        <f>IF($H424=0,"",VLOOKUP($G424,Data!$G$3:$BA$2935,10,FALSE))</f>
        <v>1.8</v>
      </c>
      <c r="R424" s="4">
        <f>IF($H424=0,"",VLOOKUP($G424,Data!$G$3:$BA$2935,11,FALSE))</f>
        <v>1.75</v>
      </c>
      <c r="S424" s="4">
        <f>IF($H424=0,"",VLOOKUP($G424,Data!$G$3:$BA$2935,12,FALSE))</f>
        <v>0.3</v>
      </c>
      <c r="T424" s="4">
        <f>IF($H424=0,"",VLOOKUP($G424,Data!$G$3:$BA$2935,13,FALSE))</f>
        <v>0.65</v>
      </c>
      <c r="U424" s="4">
        <f>IF($H424=0,"",VLOOKUP($G424,Data!$G$3:$BA$2935,14,FALSE))</f>
        <v>0.22600000000000001</v>
      </c>
      <c r="V424" s="4">
        <f>IF($H424=0,"",VLOOKUP($G424,Data!$G$3:$BA$2935,15,FALSE))</f>
        <v>0.15</v>
      </c>
      <c r="W424" s="4">
        <f>IF($H424=0,"",VLOOKUP($G424,Data!$G$3:$BA$2935,16,FALSE))</f>
        <v>5.7000000000000002E-2</v>
      </c>
      <c r="X424" s="4">
        <f>IF($H424=0,"",VLOOKUP($G424,Data!$G$3:$BA$2935,17,FALSE))</f>
        <v>0.33</v>
      </c>
      <c r="Y424" s="4" t="str">
        <f>IF($H424=0,"",VLOOKUP($G424,Data!$G$3:$BA$2935,18,FALSE))</f>
        <v>/</v>
      </c>
      <c r="Z424" s="4" t="str">
        <f>IF($H424=0,"",VLOOKUP($G424,Data!$G$3:$BA$2935,19,FALSE))</f>
        <v>/</v>
      </c>
      <c r="AA424" s="4" t="str">
        <f>IF($H424=0,"",VLOOKUP($G424,Data!$G$3:$BA$2935,20,FALSE))</f>
        <v/>
      </c>
      <c r="AB424" s="4" t="str">
        <f>IF($H424=0,"",VLOOKUP($G424,Data!$G$3:$BA$2935,21,FALSE))</f>
        <v/>
      </c>
      <c r="AC424" s="4" t="str">
        <f>IF($H424=0,"",VLOOKUP($G424,Data!$G$3:$BA$2935,22,FALSE))</f>
        <v/>
      </c>
      <c r="AD424" s="4" t="str">
        <f>IF($H424=0,"",VLOOKUP($G424,Data!$G$3:$BA$2935,23,FALSE))</f>
        <v/>
      </c>
      <c r="AE424" s="4" t="str">
        <f>IF($H424=0,"",VLOOKUP($G424,Data!$G$3:$BA$2935,24,FALSE))</f>
        <v/>
      </c>
      <c r="AF424" s="4" t="str">
        <f>IF($H424=0,"",VLOOKUP($G424,Data!$G$3:$BA$2935,25,FALSE))</f>
        <v/>
      </c>
      <c r="AG424" s="4" t="str">
        <f>IF($H424=0,"",VLOOKUP($G424,Data!$G$3:$BA$2935,26,FALSE))</f>
        <v/>
      </c>
      <c r="AH424" s="4" t="str">
        <f>IF($H424=0,"",VLOOKUP($G424,Data!$G$3:$BA$2935,27,FALSE))</f>
        <v/>
      </c>
      <c r="AI424" s="4" t="str">
        <f>IF($H424=0,"",VLOOKUP($G424,Data!$G$3:$BA$2935,28,FALSE))</f>
        <v/>
      </c>
      <c r="AJ424" s="4" t="str">
        <f>IF($H424=0,"",VLOOKUP($G424,Data!$G$3:$BA$2935,29,FALSE))</f>
        <v/>
      </c>
      <c r="AK424" s="4" t="str">
        <f>IF($H424=0,"",VLOOKUP($G424,Data!$G$3:$BA$2935,30,FALSE))</f>
        <v/>
      </c>
      <c r="AL424" s="4" t="str">
        <f>IF($H424=0,"",VLOOKUP($G424,Data!$G$3:$BA$2935,31,FALSE))</f>
        <v/>
      </c>
      <c r="AM424" s="4" t="str">
        <f>IF($H424=0,"",VLOOKUP($G424,Data!$G$3:$BA$2935,32,FALSE))</f>
        <v/>
      </c>
      <c r="AN424" s="4" t="str">
        <f>IF($H424=0,"",VLOOKUP($G424,Data!$G$3:$BA$2935,33,FALSE))</f>
        <v/>
      </c>
      <c r="AO424" s="4" t="str">
        <f>IF($H424=0,"",VLOOKUP($G424,Data!$G$3:$BA$2935,34,FALSE))</f>
        <v/>
      </c>
      <c r="AP424" s="4" t="str">
        <f>IF($H424=0,"",VLOOKUP($G424,Data!$G$3:$BA$2935,35,FALSE))</f>
        <v/>
      </c>
      <c r="AQ424" s="4" t="str">
        <f>IF($H424=0,"",VLOOKUP($G424,Data!$G$3:$BA$2935,36,FALSE))</f>
        <v/>
      </c>
      <c r="AR424" s="4" t="str">
        <f>IF($H424=0,"",VLOOKUP($G424,Data!$G$3:$BA$2935,37,FALSE))</f>
        <v/>
      </c>
      <c r="AS424" s="4" t="str">
        <f>IF($H424=0,"",VLOOKUP($G424,Data!$G$3:$BA$2935,38,FALSE))</f>
        <v/>
      </c>
      <c r="AT424" s="4" t="str">
        <f>IF($H424=0,"",VLOOKUP($G424,Data!$G$3:$BA$2935,39,FALSE))</f>
        <v/>
      </c>
    </row>
    <row r="425" spans="1:46" x14ac:dyDescent="0.25">
      <c r="A425" s="4">
        <f>PSSE!A427</f>
        <v>971041</v>
      </c>
      <c r="B425" s="4" t="str">
        <f>PSSE!B427</f>
        <v>DIENHN2_N1</v>
      </c>
      <c r="C425" s="4">
        <f>PSSE!D427</f>
        <v>19</v>
      </c>
      <c r="D425" s="4">
        <f>PSSE!E427</f>
        <v>1000</v>
      </c>
      <c r="E425" s="4" t="str">
        <f>PSSE!F427</f>
        <v>ND</v>
      </c>
      <c r="F425" s="4">
        <f>PSSE!G427</f>
        <v>1</v>
      </c>
      <c r="G425" s="4" t="str">
        <f t="shared" si="6"/>
        <v>GEN191000ND1</v>
      </c>
      <c r="H425" s="4">
        <f>COUNTIF(Data!$G$3:$BA$2935,GEN!$G425)</f>
        <v>1</v>
      </c>
      <c r="I425" s="4" t="str">
        <f>IF($H425=0,"",VLOOKUP($G425,Data!$G$3:$BA$2935,2,FALSE))</f>
        <v>'GENROU'</v>
      </c>
      <c r="J425" s="4">
        <f>PSSE!C427</f>
        <v>1</v>
      </c>
      <c r="K425" s="4">
        <f>IF($H425=0,"",VLOOKUP($G425,Data!$G$3:$BA$2935,4,FALSE))</f>
        <v>4</v>
      </c>
      <c r="L425" s="4">
        <f>IF($H425=0,"",VLOOKUP($G425,Data!$G$3:$BA$2935,5,FALSE))</f>
        <v>0.04</v>
      </c>
      <c r="M425" s="4">
        <f>IF($H425=0,"",VLOOKUP($G425,Data!$G$3:$BA$2935,6,FALSE))</f>
        <v>0.5</v>
      </c>
      <c r="N425" s="4">
        <f>IF($H425=0,"",VLOOKUP($G425,Data!$G$3:$BA$2935,7,FALSE))</f>
        <v>7.0000000000000007E-2</v>
      </c>
      <c r="O425" s="4">
        <f>IF($H425=0,"",VLOOKUP($G425,Data!$G$3:$BA$2935,8,FALSE))</f>
        <v>2.8</v>
      </c>
      <c r="P425" s="4">
        <f>IF($H425=0,"",VLOOKUP($G425,Data!$G$3:$BA$2935,9,FALSE))</f>
        <v>0</v>
      </c>
      <c r="Q425" s="4">
        <f>IF($H425=0,"",VLOOKUP($G425,Data!$G$3:$BA$2935,10,FALSE))</f>
        <v>1.8</v>
      </c>
      <c r="R425" s="4">
        <f>IF($H425=0,"",VLOOKUP($G425,Data!$G$3:$BA$2935,11,FALSE))</f>
        <v>1.75</v>
      </c>
      <c r="S425" s="4">
        <f>IF($H425=0,"",VLOOKUP($G425,Data!$G$3:$BA$2935,12,FALSE))</f>
        <v>0.3</v>
      </c>
      <c r="T425" s="4">
        <f>IF($H425=0,"",VLOOKUP($G425,Data!$G$3:$BA$2935,13,FALSE))</f>
        <v>0.65</v>
      </c>
      <c r="U425" s="4">
        <f>IF($H425=0,"",VLOOKUP($G425,Data!$G$3:$BA$2935,14,FALSE))</f>
        <v>0.22600000000000001</v>
      </c>
      <c r="V425" s="4">
        <f>IF($H425=0,"",VLOOKUP($G425,Data!$G$3:$BA$2935,15,FALSE))</f>
        <v>0.15</v>
      </c>
      <c r="W425" s="4">
        <f>IF($H425=0,"",VLOOKUP($G425,Data!$G$3:$BA$2935,16,FALSE))</f>
        <v>5.7000000000000002E-2</v>
      </c>
      <c r="X425" s="4">
        <f>IF($H425=0,"",VLOOKUP($G425,Data!$G$3:$BA$2935,17,FALSE))</f>
        <v>0.33</v>
      </c>
      <c r="Y425" s="4" t="str">
        <f>IF($H425=0,"",VLOOKUP($G425,Data!$G$3:$BA$2935,18,FALSE))</f>
        <v>/</v>
      </c>
      <c r="Z425" s="4" t="str">
        <f>IF($H425=0,"",VLOOKUP($G425,Data!$G$3:$BA$2935,19,FALSE))</f>
        <v>/</v>
      </c>
      <c r="AA425" s="4" t="str">
        <f>IF($H425=0,"",VLOOKUP($G425,Data!$G$3:$BA$2935,20,FALSE))</f>
        <v/>
      </c>
      <c r="AB425" s="4" t="str">
        <f>IF($H425=0,"",VLOOKUP($G425,Data!$G$3:$BA$2935,21,FALSE))</f>
        <v/>
      </c>
      <c r="AC425" s="4" t="str">
        <f>IF($H425=0,"",VLOOKUP($G425,Data!$G$3:$BA$2935,22,FALSE))</f>
        <v/>
      </c>
      <c r="AD425" s="4" t="str">
        <f>IF($H425=0,"",VLOOKUP($G425,Data!$G$3:$BA$2935,23,FALSE))</f>
        <v/>
      </c>
      <c r="AE425" s="4" t="str">
        <f>IF($H425=0,"",VLOOKUP($G425,Data!$G$3:$BA$2935,24,FALSE))</f>
        <v/>
      </c>
      <c r="AF425" s="4" t="str">
        <f>IF($H425=0,"",VLOOKUP($G425,Data!$G$3:$BA$2935,25,FALSE))</f>
        <v/>
      </c>
      <c r="AG425" s="4" t="str">
        <f>IF($H425=0,"",VLOOKUP($G425,Data!$G$3:$BA$2935,26,FALSE))</f>
        <v/>
      </c>
      <c r="AH425" s="4" t="str">
        <f>IF($H425=0,"",VLOOKUP($G425,Data!$G$3:$BA$2935,27,FALSE))</f>
        <v/>
      </c>
      <c r="AI425" s="4" t="str">
        <f>IF($H425=0,"",VLOOKUP($G425,Data!$G$3:$BA$2935,28,FALSE))</f>
        <v/>
      </c>
      <c r="AJ425" s="4" t="str">
        <f>IF($H425=0,"",VLOOKUP($G425,Data!$G$3:$BA$2935,29,FALSE))</f>
        <v/>
      </c>
      <c r="AK425" s="4" t="str">
        <f>IF($H425=0,"",VLOOKUP($G425,Data!$G$3:$BA$2935,30,FALSE))</f>
        <v/>
      </c>
      <c r="AL425" s="4" t="str">
        <f>IF($H425=0,"",VLOOKUP($G425,Data!$G$3:$BA$2935,31,FALSE))</f>
        <v/>
      </c>
      <c r="AM425" s="4" t="str">
        <f>IF($H425=0,"",VLOOKUP($G425,Data!$G$3:$BA$2935,32,FALSE))</f>
        <v/>
      </c>
      <c r="AN425" s="4" t="str">
        <f>IF($H425=0,"",VLOOKUP($G425,Data!$G$3:$BA$2935,33,FALSE))</f>
        <v/>
      </c>
      <c r="AO425" s="4" t="str">
        <f>IF($H425=0,"",VLOOKUP($G425,Data!$G$3:$BA$2935,34,FALSE))</f>
        <v/>
      </c>
      <c r="AP425" s="4" t="str">
        <f>IF($H425=0,"",VLOOKUP($G425,Data!$G$3:$BA$2935,35,FALSE))</f>
        <v/>
      </c>
      <c r="AQ425" s="4" t="str">
        <f>IF($H425=0,"",VLOOKUP($G425,Data!$G$3:$BA$2935,36,FALSE))</f>
        <v/>
      </c>
      <c r="AR425" s="4" t="str">
        <f>IF($H425=0,"",VLOOKUP($G425,Data!$G$3:$BA$2935,37,FALSE))</f>
        <v/>
      </c>
      <c r="AS425" s="4" t="str">
        <f>IF($H425=0,"",VLOOKUP($G425,Data!$G$3:$BA$2935,38,FALSE))</f>
        <v/>
      </c>
      <c r="AT425" s="4" t="str">
        <f>IF($H425=0,"",VLOOKUP($G425,Data!$G$3:$BA$2935,39,FALSE))</f>
        <v/>
      </c>
    </row>
    <row r="426" spans="1:46" x14ac:dyDescent="0.25">
      <c r="A426" s="4">
        <f>PSSE!A428</f>
        <v>971042</v>
      </c>
      <c r="B426" s="4" t="str">
        <f>PSSE!B428</f>
        <v>DIENHN2_N2</v>
      </c>
      <c r="C426" s="4">
        <f>PSSE!D428</f>
        <v>19</v>
      </c>
      <c r="D426" s="4">
        <f>PSSE!E428</f>
        <v>1000</v>
      </c>
      <c r="E426" s="4" t="str">
        <f>PSSE!F428</f>
        <v>ND</v>
      </c>
      <c r="F426" s="4">
        <f>PSSE!G428</f>
        <v>1</v>
      </c>
      <c r="G426" s="4" t="str">
        <f t="shared" si="6"/>
        <v>GEN191000ND1</v>
      </c>
      <c r="H426" s="4">
        <f>COUNTIF(Data!$G$3:$BA$2935,GEN!$G426)</f>
        <v>1</v>
      </c>
      <c r="I426" s="4" t="str">
        <f>IF($H426=0,"",VLOOKUP($G426,Data!$G$3:$BA$2935,2,FALSE))</f>
        <v>'GENROU'</v>
      </c>
      <c r="J426" s="4">
        <f>PSSE!C428</f>
        <v>1</v>
      </c>
      <c r="K426" s="4">
        <f>IF($H426=0,"",VLOOKUP($G426,Data!$G$3:$BA$2935,4,FALSE))</f>
        <v>4</v>
      </c>
      <c r="L426" s="4">
        <f>IF($H426=0,"",VLOOKUP($G426,Data!$G$3:$BA$2935,5,FALSE))</f>
        <v>0.04</v>
      </c>
      <c r="M426" s="4">
        <f>IF($H426=0,"",VLOOKUP($G426,Data!$G$3:$BA$2935,6,FALSE))</f>
        <v>0.5</v>
      </c>
      <c r="N426" s="4">
        <f>IF($H426=0,"",VLOOKUP($G426,Data!$G$3:$BA$2935,7,FALSE))</f>
        <v>7.0000000000000007E-2</v>
      </c>
      <c r="O426" s="4">
        <f>IF($H426=0,"",VLOOKUP($G426,Data!$G$3:$BA$2935,8,FALSE))</f>
        <v>2.8</v>
      </c>
      <c r="P426" s="4">
        <f>IF($H426=0,"",VLOOKUP($G426,Data!$G$3:$BA$2935,9,FALSE))</f>
        <v>0</v>
      </c>
      <c r="Q426" s="4">
        <f>IF($H426=0,"",VLOOKUP($G426,Data!$G$3:$BA$2935,10,FALSE))</f>
        <v>1.8</v>
      </c>
      <c r="R426" s="4">
        <f>IF($H426=0,"",VLOOKUP($G426,Data!$G$3:$BA$2935,11,FALSE))</f>
        <v>1.75</v>
      </c>
      <c r="S426" s="4">
        <f>IF($H426=0,"",VLOOKUP($G426,Data!$G$3:$BA$2935,12,FALSE))</f>
        <v>0.3</v>
      </c>
      <c r="T426" s="4">
        <f>IF($H426=0,"",VLOOKUP($G426,Data!$G$3:$BA$2935,13,FALSE))</f>
        <v>0.65</v>
      </c>
      <c r="U426" s="4">
        <f>IF($H426=0,"",VLOOKUP($G426,Data!$G$3:$BA$2935,14,FALSE))</f>
        <v>0.22600000000000001</v>
      </c>
      <c r="V426" s="4">
        <f>IF($H426=0,"",VLOOKUP($G426,Data!$G$3:$BA$2935,15,FALSE))</f>
        <v>0.15</v>
      </c>
      <c r="W426" s="4">
        <f>IF($H426=0,"",VLOOKUP($G426,Data!$G$3:$BA$2935,16,FALSE))</f>
        <v>5.7000000000000002E-2</v>
      </c>
      <c r="X426" s="4">
        <f>IF($H426=0,"",VLOOKUP($G426,Data!$G$3:$BA$2935,17,FALSE))</f>
        <v>0.33</v>
      </c>
      <c r="Y426" s="4" t="str">
        <f>IF($H426=0,"",VLOOKUP($G426,Data!$G$3:$BA$2935,18,FALSE))</f>
        <v>/</v>
      </c>
      <c r="Z426" s="4" t="str">
        <f>IF($H426=0,"",VLOOKUP($G426,Data!$G$3:$BA$2935,19,FALSE))</f>
        <v>/</v>
      </c>
      <c r="AA426" s="4" t="str">
        <f>IF($H426=0,"",VLOOKUP($G426,Data!$G$3:$BA$2935,20,FALSE))</f>
        <v/>
      </c>
      <c r="AB426" s="4" t="str">
        <f>IF($H426=0,"",VLOOKUP($G426,Data!$G$3:$BA$2935,21,FALSE))</f>
        <v/>
      </c>
      <c r="AC426" s="4" t="str">
        <f>IF($H426=0,"",VLOOKUP($G426,Data!$G$3:$BA$2935,22,FALSE))</f>
        <v/>
      </c>
      <c r="AD426" s="4" t="str">
        <f>IF($H426=0,"",VLOOKUP($G426,Data!$G$3:$BA$2935,23,FALSE))</f>
        <v/>
      </c>
      <c r="AE426" s="4" t="str">
        <f>IF($H426=0,"",VLOOKUP($G426,Data!$G$3:$BA$2935,24,FALSE))</f>
        <v/>
      </c>
      <c r="AF426" s="4" t="str">
        <f>IF($H426=0,"",VLOOKUP($G426,Data!$G$3:$BA$2935,25,FALSE))</f>
        <v/>
      </c>
      <c r="AG426" s="4" t="str">
        <f>IF($H426=0,"",VLOOKUP($G426,Data!$G$3:$BA$2935,26,FALSE))</f>
        <v/>
      </c>
      <c r="AH426" s="4" t="str">
        <f>IF($H426=0,"",VLOOKUP($G426,Data!$G$3:$BA$2935,27,FALSE))</f>
        <v/>
      </c>
      <c r="AI426" s="4" t="str">
        <f>IF($H426=0,"",VLOOKUP($G426,Data!$G$3:$BA$2935,28,FALSE))</f>
        <v/>
      </c>
      <c r="AJ426" s="4" t="str">
        <f>IF($H426=0,"",VLOOKUP($G426,Data!$G$3:$BA$2935,29,FALSE))</f>
        <v/>
      </c>
      <c r="AK426" s="4" t="str">
        <f>IF($H426=0,"",VLOOKUP($G426,Data!$G$3:$BA$2935,30,FALSE))</f>
        <v/>
      </c>
      <c r="AL426" s="4" t="str">
        <f>IF($H426=0,"",VLOOKUP($G426,Data!$G$3:$BA$2935,31,FALSE))</f>
        <v/>
      </c>
      <c r="AM426" s="4" t="str">
        <f>IF($H426=0,"",VLOOKUP($G426,Data!$G$3:$BA$2935,32,FALSE))</f>
        <v/>
      </c>
      <c r="AN426" s="4" t="str">
        <f>IF($H426=0,"",VLOOKUP($G426,Data!$G$3:$BA$2935,33,FALSE))</f>
        <v/>
      </c>
      <c r="AO426" s="4" t="str">
        <f>IF($H426=0,"",VLOOKUP($G426,Data!$G$3:$BA$2935,34,FALSE))</f>
        <v/>
      </c>
      <c r="AP426" s="4" t="str">
        <f>IF($H426=0,"",VLOOKUP($G426,Data!$G$3:$BA$2935,35,FALSE))</f>
        <v/>
      </c>
      <c r="AQ426" s="4" t="str">
        <f>IF($H426=0,"",VLOOKUP($G426,Data!$G$3:$BA$2935,36,FALSE))</f>
        <v/>
      </c>
      <c r="AR426" s="4" t="str">
        <f>IF($H426=0,"",VLOOKUP($G426,Data!$G$3:$BA$2935,37,FALSE))</f>
        <v/>
      </c>
      <c r="AS426" s="4" t="str">
        <f>IF($H426=0,"",VLOOKUP($G426,Data!$G$3:$BA$2935,38,FALSE))</f>
        <v/>
      </c>
      <c r="AT426" s="4" t="str">
        <f>IF($H426=0,"",VLOOKUP($G426,Data!$G$3:$BA$2935,39,FALSE))</f>
        <v/>
      </c>
    </row>
    <row r="427" spans="1:46" x14ac:dyDescent="0.25">
      <c r="A427" s="4">
        <f>PSSE!A429</f>
        <v>971043</v>
      </c>
      <c r="B427" s="4" t="str">
        <f>PSSE!B429</f>
        <v>DIENHN2_N3</v>
      </c>
      <c r="C427" s="4">
        <f>PSSE!D429</f>
        <v>19</v>
      </c>
      <c r="D427" s="4">
        <f>PSSE!E429</f>
        <v>1000</v>
      </c>
      <c r="E427" s="4" t="str">
        <f>PSSE!F429</f>
        <v>ND</v>
      </c>
      <c r="F427" s="4">
        <f>PSSE!G429</f>
        <v>1</v>
      </c>
      <c r="G427" s="4" t="str">
        <f t="shared" si="6"/>
        <v>GEN191000ND1</v>
      </c>
      <c r="H427" s="4">
        <f>COUNTIF(Data!$G$3:$BA$2935,GEN!$G427)</f>
        <v>1</v>
      </c>
      <c r="I427" s="4" t="str">
        <f>IF($H427=0,"",VLOOKUP($G427,Data!$G$3:$BA$2935,2,FALSE))</f>
        <v>'GENROU'</v>
      </c>
      <c r="J427" s="4">
        <f>PSSE!C429</f>
        <v>1</v>
      </c>
      <c r="K427" s="4">
        <f>IF($H427=0,"",VLOOKUP($G427,Data!$G$3:$BA$2935,4,FALSE))</f>
        <v>4</v>
      </c>
      <c r="L427" s="4">
        <f>IF($H427=0,"",VLOOKUP($G427,Data!$G$3:$BA$2935,5,FALSE))</f>
        <v>0.04</v>
      </c>
      <c r="M427" s="4">
        <f>IF($H427=0,"",VLOOKUP($G427,Data!$G$3:$BA$2935,6,FALSE))</f>
        <v>0.5</v>
      </c>
      <c r="N427" s="4">
        <f>IF($H427=0,"",VLOOKUP($G427,Data!$G$3:$BA$2935,7,FALSE))</f>
        <v>7.0000000000000007E-2</v>
      </c>
      <c r="O427" s="4">
        <f>IF($H427=0,"",VLOOKUP($G427,Data!$G$3:$BA$2935,8,FALSE))</f>
        <v>2.8</v>
      </c>
      <c r="P427" s="4">
        <f>IF($H427=0,"",VLOOKUP($G427,Data!$G$3:$BA$2935,9,FALSE))</f>
        <v>0</v>
      </c>
      <c r="Q427" s="4">
        <f>IF($H427=0,"",VLOOKUP($G427,Data!$G$3:$BA$2935,10,FALSE))</f>
        <v>1.8</v>
      </c>
      <c r="R427" s="4">
        <f>IF($H427=0,"",VLOOKUP($G427,Data!$G$3:$BA$2935,11,FALSE))</f>
        <v>1.75</v>
      </c>
      <c r="S427" s="4">
        <f>IF($H427=0,"",VLOOKUP($G427,Data!$G$3:$BA$2935,12,FALSE))</f>
        <v>0.3</v>
      </c>
      <c r="T427" s="4">
        <f>IF($H427=0,"",VLOOKUP($G427,Data!$G$3:$BA$2935,13,FALSE))</f>
        <v>0.65</v>
      </c>
      <c r="U427" s="4">
        <f>IF($H427=0,"",VLOOKUP($G427,Data!$G$3:$BA$2935,14,FALSE))</f>
        <v>0.22600000000000001</v>
      </c>
      <c r="V427" s="4">
        <f>IF($H427=0,"",VLOOKUP($G427,Data!$G$3:$BA$2935,15,FALSE))</f>
        <v>0.15</v>
      </c>
      <c r="W427" s="4">
        <f>IF($H427=0,"",VLOOKUP($G427,Data!$G$3:$BA$2935,16,FALSE))</f>
        <v>5.7000000000000002E-2</v>
      </c>
      <c r="X427" s="4">
        <f>IF($H427=0,"",VLOOKUP($G427,Data!$G$3:$BA$2935,17,FALSE))</f>
        <v>0.33</v>
      </c>
      <c r="Y427" s="4" t="str">
        <f>IF($H427=0,"",VLOOKUP($G427,Data!$G$3:$BA$2935,18,FALSE))</f>
        <v>/</v>
      </c>
      <c r="Z427" s="4" t="str">
        <f>IF($H427=0,"",VLOOKUP($G427,Data!$G$3:$BA$2935,19,FALSE))</f>
        <v>/</v>
      </c>
      <c r="AA427" s="4" t="str">
        <f>IF($H427=0,"",VLOOKUP($G427,Data!$G$3:$BA$2935,20,FALSE))</f>
        <v/>
      </c>
      <c r="AB427" s="4" t="str">
        <f>IF($H427=0,"",VLOOKUP($G427,Data!$G$3:$BA$2935,21,FALSE))</f>
        <v/>
      </c>
      <c r="AC427" s="4" t="str">
        <f>IF($H427=0,"",VLOOKUP($G427,Data!$G$3:$BA$2935,22,FALSE))</f>
        <v/>
      </c>
      <c r="AD427" s="4" t="str">
        <f>IF($H427=0,"",VLOOKUP($G427,Data!$G$3:$BA$2935,23,FALSE))</f>
        <v/>
      </c>
      <c r="AE427" s="4" t="str">
        <f>IF($H427=0,"",VLOOKUP($G427,Data!$G$3:$BA$2935,24,FALSE))</f>
        <v/>
      </c>
      <c r="AF427" s="4" t="str">
        <f>IF($H427=0,"",VLOOKUP($G427,Data!$G$3:$BA$2935,25,FALSE))</f>
        <v/>
      </c>
      <c r="AG427" s="4" t="str">
        <f>IF($H427=0,"",VLOOKUP($G427,Data!$G$3:$BA$2935,26,FALSE))</f>
        <v/>
      </c>
      <c r="AH427" s="4" t="str">
        <f>IF($H427=0,"",VLOOKUP($G427,Data!$G$3:$BA$2935,27,FALSE))</f>
        <v/>
      </c>
      <c r="AI427" s="4" t="str">
        <f>IF($H427=0,"",VLOOKUP($G427,Data!$G$3:$BA$2935,28,FALSE))</f>
        <v/>
      </c>
      <c r="AJ427" s="4" t="str">
        <f>IF($H427=0,"",VLOOKUP($G427,Data!$G$3:$BA$2935,29,FALSE))</f>
        <v/>
      </c>
      <c r="AK427" s="4" t="str">
        <f>IF($H427=0,"",VLOOKUP($G427,Data!$G$3:$BA$2935,30,FALSE))</f>
        <v/>
      </c>
      <c r="AL427" s="4" t="str">
        <f>IF($H427=0,"",VLOOKUP($G427,Data!$G$3:$BA$2935,31,FALSE))</f>
        <v/>
      </c>
      <c r="AM427" s="4" t="str">
        <f>IF($H427=0,"",VLOOKUP($G427,Data!$G$3:$BA$2935,32,FALSE))</f>
        <v/>
      </c>
      <c r="AN427" s="4" t="str">
        <f>IF($H427=0,"",VLOOKUP($G427,Data!$G$3:$BA$2935,33,FALSE))</f>
        <v/>
      </c>
      <c r="AO427" s="4" t="str">
        <f>IF($H427=0,"",VLOOKUP($G427,Data!$G$3:$BA$2935,34,FALSE))</f>
        <v/>
      </c>
      <c r="AP427" s="4" t="str">
        <f>IF($H427=0,"",VLOOKUP($G427,Data!$G$3:$BA$2935,35,FALSE))</f>
        <v/>
      </c>
      <c r="AQ427" s="4" t="str">
        <f>IF($H427=0,"",VLOOKUP($G427,Data!$G$3:$BA$2935,36,FALSE))</f>
        <v/>
      </c>
      <c r="AR427" s="4" t="str">
        <f>IF($H427=0,"",VLOOKUP($G427,Data!$G$3:$BA$2935,37,FALSE))</f>
        <v/>
      </c>
      <c r="AS427" s="4" t="str">
        <f>IF($H427=0,"",VLOOKUP($G427,Data!$G$3:$BA$2935,38,FALSE))</f>
        <v/>
      </c>
      <c r="AT427" s="4" t="str">
        <f>IF($H427=0,"",VLOOKUP($G427,Data!$G$3:$BA$2935,39,FALSE))</f>
        <v/>
      </c>
    </row>
    <row r="428" spans="1:46" x14ac:dyDescent="0.25">
      <c r="A428" s="4">
        <f>PSSE!A430</f>
        <v>971044</v>
      </c>
      <c r="B428" s="4" t="str">
        <f>PSSE!B430</f>
        <v>DIENHN2_N4</v>
      </c>
      <c r="C428" s="4">
        <f>PSSE!D430</f>
        <v>19</v>
      </c>
      <c r="D428" s="4">
        <f>PSSE!E430</f>
        <v>1000</v>
      </c>
      <c r="E428" s="4" t="str">
        <f>PSSE!F430</f>
        <v>ND</v>
      </c>
      <c r="F428" s="4">
        <f>PSSE!G430</f>
        <v>1</v>
      </c>
      <c r="G428" s="4" t="str">
        <f t="shared" si="6"/>
        <v>GEN191000ND1</v>
      </c>
      <c r="H428" s="4">
        <f>COUNTIF(Data!$G$3:$BA$2935,GEN!$G428)</f>
        <v>1</v>
      </c>
      <c r="I428" s="4" t="str">
        <f>IF($H428=0,"",VLOOKUP($G428,Data!$G$3:$BA$2935,2,FALSE))</f>
        <v>'GENROU'</v>
      </c>
      <c r="J428" s="4">
        <f>PSSE!C430</f>
        <v>1</v>
      </c>
      <c r="K428" s="4">
        <f>IF($H428=0,"",VLOOKUP($G428,Data!$G$3:$BA$2935,4,FALSE))</f>
        <v>4</v>
      </c>
      <c r="L428" s="4">
        <f>IF($H428=0,"",VLOOKUP($G428,Data!$G$3:$BA$2935,5,FALSE))</f>
        <v>0.04</v>
      </c>
      <c r="M428" s="4">
        <f>IF($H428=0,"",VLOOKUP($G428,Data!$G$3:$BA$2935,6,FALSE))</f>
        <v>0.5</v>
      </c>
      <c r="N428" s="4">
        <f>IF($H428=0,"",VLOOKUP($G428,Data!$G$3:$BA$2935,7,FALSE))</f>
        <v>7.0000000000000007E-2</v>
      </c>
      <c r="O428" s="4">
        <f>IF($H428=0,"",VLOOKUP($G428,Data!$G$3:$BA$2935,8,FALSE))</f>
        <v>2.8</v>
      </c>
      <c r="P428" s="4">
        <f>IF($H428=0,"",VLOOKUP($G428,Data!$G$3:$BA$2935,9,FALSE))</f>
        <v>0</v>
      </c>
      <c r="Q428" s="4">
        <f>IF($H428=0,"",VLOOKUP($G428,Data!$G$3:$BA$2935,10,FALSE))</f>
        <v>1.8</v>
      </c>
      <c r="R428" s="4">
        <f>IF($H428=0,"",VLOOKUP($G428,Data!$G$3:$BA$2935,11,FALSE))</f>
        <v>1.75</v>
      </c>
      <c r="S428" s="4">
        <f>IF($H428=0,"",VLOOKUP($G428,Data!$G$3:$BA$2935,12,FALSE))</f>
        <v>0.3</v>
      </c>
      <c r="T428" s="4">
        <f>IF($H428=0,"",VLOOKUP($G428,Data!$G$3:$BA$2935,13,FALSE))</f>
        <v>0.65</v>
      </c>
      <c r="U428" s="4">
        <f>IF($H428=0,"",VLOOKUP($G428,Data!$G$3:$BA$2935,14,FALSE))</f>
        <v>0.22600000000000001</v>
      </c>
      <c r="V428" s="4">
        <f>IF($H428=0,"",VLOOKUP($G428,Data!$G$3:$BA$2935,15,FALSE))</f>
        <v>0.15</v>
      </c>
      <c r="W428" s="4">
        <f>IF($H428=0,"",VLOOKUP($G428,Data!$G$3:$BA$2935,16,FALSE))</f>
        <v>5.7000000000000002E-2</v>
      </c>
      <c r="X428" s="4">
        <f>IF($H428=0,"",VLOOKUP($G428,Data!$G$3:$BA$2935,17,FALSE))</f>
        <v>0.33</v>
      </c>
      <c r="Y428" s="4" t="str">
        <f>IF($H428=0,"",VLOOKUP($G428,Data!$G$3:$BA$2935,18,FALSE))</f>
        <v>/</v>
      </c>
      <c r="Z428" s="4" t="str">
        <f>IF($H428=0,"",VLOOKUP($G428,Data!$G$3:$BA$2935,19,FALSE))</f>
        <v>/</v>
      </c>
      <c r="AA428" s="4" t="str">
        <f>IF($H428=0,"",VLOOKUP($G428,Data!$G$3:$BA$2935,20,FALSE))</f>
        <v/>
      </c>
      <c r="AB428" s="4" t="str">
        <f>IF($H428=0,"",VLOOKUP($G428,Data!$G$3:$BA$2935,21,FALSE))</f>
        <v/>
      </c>
      <c r="AC428" s="4" t="str">
        <f>IF($H428=0,"",VLOOKUP($G428,Data!$G$3:$BA$2935,22,FALSE))</f>
        <v/>
      </c>
      <c r="AD428" s="4" t="str">
        <f>IF($H428=0,"",VLOOKUP($G428,Data!$G$3:$BA$2935,23,FALSE))</f>
        <v/>
      </c>
      <c r="AE428" s="4" t="str">
        <f>IF($H428=0,"",VLOOKUP($G428,Data!$G$3:$BA$2935,24,FALSE))</f>
        <v/>
      </c>
      <c r="AF428" s="4" t="str">
        <f>IF($H428=0,"",VLOOKUP($G428,Data!$G$3:$BA$2935,25,FALSE))</f>
        <v/>
      </c>
      <c r="AG428" s="4" t="str">
        <f>IF($H428=0,"",VLOOKUP($G428,Data!$G$3:$BA$2935,26,FALSE))</f>
        <v/>
      </c>
      <c r="AH428" s="4" t="str">
        <f>IF($H428=0,"",VLOOKUP($G428,Data!$G$3:$BA$2935,27,FALSE))</f>
        <v/>
      </c>
      <c r="AI428" s="4" t="str">
        <f>IF($H428=0,"",VLOOKUP($G428,Data!$G$3:$BA$2935,28,FALSE))</f>
        <v/>
      </c>
      <c r="AJ428" s="4" t="str">
        <f>IF($H428=0,"",VLOOKUP($G428,Data!$G$3:$BA$2935,29,FALSE))</f>
        <v/>
      </c>
      <c r="AK428" s="4" t="str">
        <f>IF($H428=0,"",VLOOKUP($G428,Data!$G$3:$BA$2935,30,FALSE))</f>
        <v/>
      </c>
      <c r="AL428" s="4" t="str">
        <f>IF($H428=0,"",VLOOKUP($G428,Data!$G$3:$BA$2935,31,FALSE))</f>
        <v/>
      </c>
      <c r="AM428" s="4" t="str">
        <f>IF($H428=0,"",VLOOKUP($G428,Data!$G$3:$BA$2935,32,FALSE))</f>
        <v/>
      </c>
      <c r="AN428" s="4" t="str">
        <f>IF($H428=0,"",VLOOKUP($G428,Data!$G$3:$BA$2935,33,FALSE))</f>
        <v/>
      </c>
      <c r="AO428" s="4" t="str">
        <f>IF($H428=0,"",VLOOKUP($G428,Data!$G$3:$BA$2935,34,FALSE))</f>
        <v/>
      </c>
      <c r="AP428" s="4" t="str">
        <f>IF($H428=0,"",VLOOKUP($G428,Data!$G$3:$BA$2935,35,FALSE))</f>
        <v/>
      </c>
      <c r="AQ428" s="4" t="str">
        <f>IF($H428=0,"",VLOOKUP($G428,Data!$G$3:$BA$2935,36,FALSE))</f>
        <v/>
      </c>
      <c r="AR428" s="4" t="str">
        <f>IF($H428=0,"",VLOOKUP($G428,Data!$G$3:$BA$2935,37,FALSE))</f>
        <v/>
      </c>
      <c r="AS428" s="4" t="str">
        <f>IF($H428=0,"",VLOOKUP($G428,Data!$G$3:$BA$2935,38,FALSE))</f>
        <v/>
      </c>
      <c r="AT428" s="4" t="str">
        <f>IF($H428=0,"",VLOOKUP($G428,Data!$G$3:$BA$2935,39,FALSE))</f>
        <v/>
      </c>
    </row>
    <row r="429" spans="1:46" x14ac:dyDescent="0.25">
      <c r="A429" s="4">
        <f>PSSE!A431</f>
        <v>972021</v>
      </c>
      <c r="B429" s="4" t="str">
        <f>PSSE!B431</f>
        <v>DAININH_H1</v>
      </c>
      <c r="C429" s="4">
        <f>PSSE!D431</f>
        <v>13.8</v>
      </c>
      <c r="D429" s="4">
        <f>PSSE!E431</f>
        <v>150</v>
      </c>
      <c r="E429" s="4" t="str">
        <f>PSSE!F431</f>
        <v>TD</v>
      </c>
      <c r="F429" s="4">
        <f>PSSE!G431</f>
        <v>1</v>
      </c>
      <c r="G429" s="4" t="str">
        <f t="shared" si="6"/>
        <v>GEN13.8150TD1</v>
      </c>
      <c r="H429" s="4">
        <f>COUNTIF(Data!$G$3:$BA$2935,GEN!$G429)</f>
        <v>1</v>
      </c>
      <c r="I429" s="4" t="str">
        <f>IF($H429=0,"",VLOOKUP($G429,Data!$G$3:$BA$2935,2,FALSE))</f>
        <v>'GENSAL'</v>
      </c>
      <c r="J429" s="4">
        <f>PSSE!C431</f>
        <v>1</v>
      </c>
      <c r="K429" s="4">
        <f>IF($H429=0,"",VLOOKUP($G429,Data!$G$3:$BA$2935,4,FALSE))</f>
        <v>9.99</v>
      </c>
      <c r="L429" s="4">
        <f>IF($H429=0,"",VLOOKUP($G429,Data!$G$3:$BA$2935,5,FALSE))</f>
        <v>0.1</v>
      </c>
      <c r="M429" s="4">
        <f>IF($H429=0,"",VLOOKUP($G429,Data!$G$3:$BA$2935,6,FALSE))</f>
        <v>0.12</v>
      </c>
      <c r="N429" s="4">
        <f>IF($H429=0,"",VLOOKUP($G429,Data!$G$3:$BA$2935,7,FALSE))</f>
        <v>3.63</v>
      </c>
      <c r="O429" s="4">
        <f>IF($H429=0,"",VLOOKUP($G429,Data!$G$3:$BA$2935,8,FALSE))</f>
        <v>0.5</v>
      </c>
      <c r="P429" s="4">
        <f>IF($H429=0,"",VLOOKUP($G429,Data!$G$3:$BA$2935,9,FALSE))</f>
        <v>1.07</v>
      </c>
      <c r="Q429" s="4">
        <f>IF($H429=0,"",VLOOKUP($G429,Data!$G$3:$BA$2935,10,FALSE))</f>
        <v>0.74</v>
      </c>
      <c r="R429" s="4">
        <f>IF($H429=0,"",VLOOKUP($G429,Data!$G$3:$BA$2935,11,FALSE))</f>
        <v>0.24</v>
      </c>
      <c r="S429" s="4">
        <f>IF($H429=0,"",VLOOKUP($G429,Data!$G$3:$BA$2935,12,FALSE))</f>
        <v>0.17</v>
      </c>
      <c r="T429" s="4">
        <f>IF($H429=0,"",VLOOKUP($G429,Data!$G$3:$BA$2935,13,FALSE))</f>
        <v>0.15</v>
      </c>
      <c r="U429" s="4">
        <f>IF($H429=0,"",VLOOKUP($G429,Data!$G$3:$BA$2935,14,FALSE))</f>
        <v>0.1</v>
      </c>
      <c r="V429" s="4">
        <f>IF($H429=0,"",VLOOKUP($G429,Data!$G$3:$BA$2935,15,FALSE))</f>
        <v>0.25</v>
      </c>
      <c r="W429" s="4" t="str">
        <f>IF($H429=0,"",VLOOKUP($G429,Data!$G$3:$BA$2935,16,FALSE))</f>
        <v>/</v>
      </c>
      <c r="X429" s="4" t="str">
        <f>IF($H429=0,"",VLOOKUP($G429,Data!$G$3:$BA$2935,17,FALSE))</f>
        <v>/</v>
      </c>
      <c r="Y429" s="4" t="str">
        <f>IF($H429=0,"",VLOOKUP($G429,Data!$G$3:$BA$2935,18,FALSE))</f>
        <v/>
      </c>
      <c r="Z429" s="4" t="str">
        <f>IF($H429=0,"",VLOOKUP($G429,Data!$G$3:$BA$2935,19,FALSE))</f>
        <v/>
      </c>
      <c r="AA429" s="4" t="str">
        <f>IF($H429=0,"",VLOOKUP($G429,Data!$G$3:$BA$2935,20,FALSE))</f>
        <v/>
      </c>
      <c r="AB429" s="4" t="str">
        <f>IF($H429=0,"",VLOOKUP($G429,Data!$G$3:$BA$2935,21,FALSE))</f>
        <v/>
      </c>
      <c r="AC429" s="4" t="str">
        <f>IF($H429=0,"",VLOOKUP($G429,Data!$G$3:$BA$2935,22,FALSE))</f>
        <v/>
      </c>
      <c r="AD429" s="4" t="str">
        <f>IF($H429=0,"",VLOOKUP($G429,Data!$G$3:$BA$2935,23,FALSE))</f>
        <v/>
      </c>
      <c r="AE429" s="4" t="str">
        <f>IF($H429=0,"",VLOOKUP($G429,Data!$G$3:$BA$2935,24,FALSE))</f>
        <v/>
      </c>
      <c r="AF429" s="4" t="str">
        <f>IF($H429=0,"",VLOOKUP($G429,Data!$G$3:$BA$2935,25,FALSE))</f>
        <v/>
      </c>
      <c r="AG429" s="4" t="str">
        <f>IF($H429=0,"",VLOOKUP($G429,Data!$G$3:$BA$2935,26,FALSE))</f>
        <v/>
      </c>
      <c r="AH429" s="4" t="str">
        <f>IF($H429=0,"",VLOOKUP($G429,Data!$G$3:$BA$2935,27,FALSE))</f>
        <v/>
      </c>
      <c r="AI429" s="4" t="str">
        <f>IF($H429=0,"",VLOOKUP($G429,Data!$G$3:$BA$2935,28,FALSE))</f>
        <v/>
      </c>
      <c r="AJ429" s="4" t="str">
        <f>IF($H429=0,"",VLOOKUP($G429,Data!$G$3:$BA$2935,29,FALSE))</f>
        <v/>
      </c>
      <c r="AK429" s="4" t="str">
        <f>IF($H429=0,"",VLOOKUP($G429,Data!$G$3:$BA$2935,30,FALSE))</f>
        <v/>
      </c>
      <c r="AL429" s="4" t="str">
        <f>IF($H429=0,"",VLOOKUP($G429,Data!$G$3:$BA$2935,31,FALSE))</f>
        <v/>
      </c>
      <c r="AM429" s="4" t="str">
        <f>IF($H429=0,"",VLOOKUP($G429,Data!$G$3:$BA$2935,32,FALSE))</f>
        <v/>
      </c>
      <c r="AN429" s="4" t="str">
        <f>IF($H429=0,"",VLOOKUP($G429,Data!$G$3:$BA$2935,33,FALSE))</f>
        <v/>
      </c>
      <c r="AO429" s="4" t="str">
        <f>IF($H429=0,"",VLOOKUP($G429,Data!$G$3:$BA$2935,34,FALSE))</f>
        <v/>
      </c>
      <c r="AP429" s="4" t="str">
        <f>IF($H429=0,"",VLOOKUP($G429,Data!$G$3:$BA$2935,35,FALSE))</f>
        <v/>
      </c>
      <c r="AQ429" s="4" t="str">
        <f>IF($H429=0,"",VLOOKUP($G429,Data!$G$3:$BA$2935,36,FALSE))</f>
        <v/>
      </c>
      <c r="AR429" s="4" t="str">
        <f>IF($H429=0,"",VLOOKUP($G429,Data!$G$3:$BA$2935,37,FALSE))</f>
        <v/>
      </c>
      <c r="AS429" s="4" t="str">
        <f>IF($H429=0,"",VLOOKUP($G429,Data!$G$3:$BA$2935,38,FALSE))</f>
        <v/>
      </c>
      <c r="AT429" s="4" t="str">
        <f>IF($H429=0,"",VLOOKUP($G429,Data!$G$3:$BA$2935,39,FALSE))</f>
        <v/>
      </c>
    </row>
    <row r="430" spans="1:46" x14ac:dyDescent="0.25">
      <c r="A430" s="4">
        <f>PSSE!A432</f>
        <v>972022</v>
      </c>
      <c r="B430" s="4" t="str">
        <f>PSSE!B432</f>
        <v>DAININH_H2</v>
      </c>
      <c r="C430" s="4">
        <f>PSSE!D432</f>
        <v>13.8</v>
      </c>
      <c r="D430" s="4">
        <f>PSSE!E432</f>
        <v>150</v>
      </c>
      <c r="E430" s="4" t="str">
        <f>PSSE!F432</f>
        <v>TD</v>
      </c>
      <c r="F430" s="4">
        <f>PSSE!G432</f>
        <v>1</v>
      </c>
      <c r="G430" s="4" t="str">
        <f t="shared" si="6"/>
        <v>GEN13.8150TD1</v>
      </c>
      <c r="H430" s="4">
        <f>COUNTIF(Data!$G$3:$BA$2935,GEN!$G430)</f>
        <v>1</v>
      </c>
      <c r="I430" s="4" t="str">
        <f>IF($H430=0,"",VLOOKUP($G430,Data!$G$3:$BA$2935,2,FALSE))</f>
        <v>'GENSAL'</v>
      </c>
      <c r="J430" s="4">
        <f>PSSE!C432</f>
        <v>2</v>
      </c>
      <c r="K430" s="4">
        <f>IF($H430=0,"",VLOOKUP($G430,Data!$G$3:$BA$2935,4,FALSE))</f>
        <v>9.99</v>
      </c>
      <c r="L430" s="4">
        <f>IF($H430=0,"",VLOOKUP($G430,Data!$G$3:$BA$2935,5,FALSE))</f>
        <v>0.1</v>
      </c>
      <c r="M430" s="4">
        <f>IF($H430=0,"",VLOOKUP($G430,Data!$G$3:$BA$2935,6,FALSE))</f>
        <v>0.12</v>
      </c>
      <c r="N430" s="4">
        <f>IF($H430=0,"",VLOOKUP($G430,Data!$G$3:$BA$2935,7,FALSE))</f>
        <v>3.63</v>
      </c>
      <c r="O430" s="4">
        <f>IF($H430=0,"",VLOOKUP($G430,Data!$G$3:$BA$2935,8,FALSE))</f>
        <v>0.5</v>
      </c>
      <c r="P430" s="4">
        <f>IF($H430=0,"",VLOOKUP($G430,Data!$G$3:$BA$2935,9,FALSE))</f>
        <v>1.07</v>
      </c>
      <c r="Q430" s="4">
        <f>IF($H430=0,"",VLOOKUP($G430,Data!$G$3:$BA$2935,10,FALSE))</f>
        <v>0.74</v>
      </c>
      <c r="R430" s="4">
        <f>IF($H430=0,"",VLOOKUP($G430,Data!$G$3:$BA$2935,11,FALSE))</f>
        <v>0.24</v>
      </c>
      <c r="S430" s="4">
        <f>IF($H430=0,"",VLOOKUP($G430,Data!$G$3:$BA$2935,12,FALSE))</f>
        <v>0.17</v>
      </c>
      <c r="T430" s="4">
        <f>IF($H430=0,"",VLOOKUP($G430,Data!$G$3:$BA$2935,13,FALSE))</f>
        <v>0.15</v>
      </c>
      <c r="U430" s="4">
        <f>IF($H430=0,"",VLOOKUP($G430,Data!$G$3:$BA$2935,14,FALSE))</f>
        <v>0.1</v>
      </c>
      <c r="V430" s="4">
        <f>IF($H430=0,"",VLOOKUP($G430,Data!$G$3:$BA$2935,15,FALSE))</f>
        <v>0.25</v>
      </c>
      <c r="W430" s="4" t="str">
        <f>IF($H430=0,"",VLOOKUP($G430,Data!$G$3:$BA$2935,16,FALSE))</f>
        <v>/</v>
      </c>
      <c r="X430" s="4" t="str">
        <f>IF($H430=0,"",VLOOKUP($G430,Data!$G$3:$BA$2935,17,FALSE))</f>
        <v>/</v>
      </c>
      <c r="Y430" s="4" t="str">
        <f>IF($H430=0,"",VLOOKUP($G430,Data!$G$3:$BA$2935,18,FALSE))</f>
        <v/>
      </c>
      <c r="Z430" s="4" t="str">
        <f>IF($H430=0,"",VLOOKUP($G430,Data!$G$3:$BA$2935,19,FALSE))</f>
        <v/>
      </c>
      <c r="AA430" s="4" t="str">
        <f>IF($H430=0,"",VLOOKUP($G430,Data!$G$3:$BA$2935,20,FALSE))</f>
        <v/>
      </c>
      <c r="AB430" s="4" t="str">
        <f>IF($H430=0,"",VLOOKUP($G430,Data!$G$3:$BA$2935,21,FALSE))</f>
        <v/>
      </c>
      <c r="AC430" s="4" t="str">
        <f>IF($H430=0,"",VLOOKUP($G430,Data!$G$3:$BA$2935,22,FALSE))</f>
        <v/>
      </c>
      <c r="AD430" s="4" t="str">
        <f>IF($H430=0,"",VLOOKUP($G430,Data!$G$3:$BA$2935,23,FALSE))</f>
        <v/>
      </c>
      <c r="AE430" s="4" t="str">
        <f>IF($H430=0,"",VLOOKUP($G430,Data!$G$3:$BA$2935,24,FALSE))</f>
        <v/>
      </c>
      <c r="AF430" s="4" t="str">
        <f>IF($H430=0,"",VLOOKUP($G430,Data!$G$3:$BA$2935,25,FALSE))</f>
        <v/>
      </c>
      <c r="AG430" s="4" t="str">
        <f>IF($H430=0,"",VLOOKUP($G430,Data!$G$3:$BA$2935,26,FALSE))</f>
        <v/>
      </c>
      <c r="AH430" s="4" t="str">
        <f>IF($H430=0,"",VLOOKUP($G430,Data!$G$3:$BA$2935,27,FALSE))</f>
        <v/>
      </c>
      <c r="AI430" s="4" t="str">
        <f>IF($H430=0,"",VLOOKUP($G430,Data!$G$3:$BA$2935,28,FALSE))</f>
        <v/>
      </c>
      <c r="AJ430" s="4" t="str">
        <f>IF($H430=0,"",VLOOKUP($G430,Data!$G$3:$BA$2935,29,FALSE))</f>
        <v/>
      </c>
      <c r="AK430" s="4" t="str">
        <f>IF($H430=0,"",VLOOKUP($G430,Data!$G$3:$BA$2935,30,FALSE))</f>
        <v/>
      </c>
      <c r="AL430" s="4" t="str">
        <f>IF($H430=0,"",VLOOKUP($G430,Data!$G$3:$BA$2935,31,FALSE))</f>
        <v/>
      </c>
      <c r="AM430" s="4" t="str">
        <f>IF($H430=0,"",VLOOKUP($G430,Data!$G$3:$BA$2935,32,FALSE))</f>
        <v/>
      </c>
      <c r="AN430" s="4" t="str">
        <f>IF($H430=0,"",VLOOKUP($G430,Data!$G$3:$BA$2935,33,FALSE))</f>
        <v/>
      </c>
      <c r="AO430" s="4" t="str">
        <f>IF($H430=0,"",VLOOKUP($G430,Data!$G$3:$BA$2935,34,FALSE))</f>
        <v/>
      </c>
      <c r="AP430" s="4" t="str">
        <f>IF($H430=0,"",VLOOKUP($G430,Data!$G$3:$BA$2935,35,FALSE))</f>
        <v/>
      </c>
      <c r="AQ430" s="4" t="str">
        <f>IF($H430=0,"",VLOOKUP($G430,Data!$G$3:$BA$2935,36,FALSE))</f>
        <v/>
      </c>
      <c r="AR430" s="4" t="str">
        <f>IF($H430=0,"",VLOOKUP($G430,Data!$G$3:$BA$2935,37,FALSE))</f>
        <v/>
      </c>
      <c r="AS430" s="4" t="str">
        <f>IF($H430=0,"",VLOOKUP($G430,Data!$G$3:$BA$2935,38,FALSE))</f>
        <v/>
      </c>
      <c r="AT430" s="4" t="str">
        <f>IF($H430=0,"",VLOOKUP($G430,Data!$G$3:$BA$2935,39,FALSE))</f>
        <v/>
      </c>
    </row>
    <row r="431" spans="1:46" x14ac:dyDescent="0.25">
      <c r="A431" s="4">
        <f>PSSE!A433</f>
        <v>972031</v>
      </c>
      <c r="B431" s="4" t="str">
        <f>PSSE!B433</f>
        <v>VINHTAN1_S1</v>
      </c>
      <c r="C431" s="4">
        <f>PSSE!D433</f>
        <v>26</v>
      </c>
      <c r="D431" s="4">
        <f>PSSE!E433</f>
        <v>622</v>
      </c>
      <c r="E431" s="4" t="str">
        <f>PSSE!F433</f>
        <v>ND</v>
      </c>
      <c r="F431" s="4">
        <f>PSSE!G433</f>
        <v>1</v>
      </c>
      <c r="G431" s="4" t="str">
        <f t="shared" si="6"/>
        <v>GEN26622ND1</v>
      </c>
      <c r="H431" s="4">
        <f>COUNTIF(Data!$G$3:$BA$2935,GEN!$G431)</f>
        <v>1</v>
      </c>
      <c r="I431" s="4" t="str">
        <f>IF($H431=0,"",VLOOKUP($G431,Data!$G$3:$BA$2935,2,FALSE))</f>
        <v>'GENROU'</v>
      </c>
      <c r="J431" s="4">
        <f>PSSE!C433</f>
        <v>1</v>
      </c>
      <c r="K431" s="4">
        <f>IF($H431=0,"",VLOOKUP($G431,Data!$G$3:$BA$2935,4,FALSE))</f>
        <v>4</v>
      </c>
      <c r="L431" s="4">
        <f>IF($H431=0,"",VLOOKUP($G431,Data!$G$3:$BA$2935,5,FALSE))</f>
        <v>0.04</v>
      </c>
      <c r="M431" s="4">
        <f>IF($H431=0,"",VLOOKUP($G431,Data!$G$3:$BA$2935,6,FALSE))</f>
        <v>0.5</v>
      </c>
      <c r="N431" s="4">
        <f>IF($H431=0,"",VLOOKUP($G431,Data!$G$3:$BA$2935,7,FALSE))</f>
        <v>7.0000000000000007E-2</v>
      </c>
      <c r="O431" s="4">
        <f>IF($H431=0,"",VLOOKUP($G431,Data!$G$3:$BA$2935,8,FALSE))</f>
        <v>2.8</v>
      </c>
      <c r="P431" s="4">
        <f>IF($H431=0,"",VLOOKUP($G431,Data!$G$3:$BA$2935,9,FALSE))</f>
        <v>0</v>
      </c>
      <c r="Q431" s="4">
        <f>IF($H431=0,"",VLOOKUP($G431,Data!$G$3:$BA$2935,10,FALSE))</f>
        <v>1.8</v>
      </c>
      <c r="R431" s="4">
        <f>IF($H431=0,"",VLOOKUP($G431,Data!$G$3:$BA$2935,11,FALSE))</f>
        <v>1.75</v>
      </c>
      <c r="S431" s="4">
        <f>IF($H431=0,"",VLOOKUP($G431,Data!$G$3:$BA$2935,12,FALSE))</f>
        <v>0.3</v>
      </c>
      <c r="T431" s="4">
        <f>IF($H431=0,"",VLOOKUP($G431,Data!$G$3:$BA$2935,13,FALSE))</f>
        <v>0.65</v>
      </c>
      <c r="U431" s="4">
        <f>IF($H431=0,"",VLOOKUP($G431,Data!$G$3:$BA$2935,14,FALSE))</f>
        <v>0.25600000000000001</v>
      </c>
      <c r="V431" s="4">
        <f>IF($H431=0,"",VLOOKUP($G431,Data!$G$3:$BA$2935,15,FALSE))</f>
        <v>0.15</v>
      </c>
      <c r="W431" s="4">
        <f>IF($H431=0,"",VLOOKUP($G431,Data!$G$3:$BA$2935,16,FALSE))</f>
        <v>5.7000000000000002E-2</v>
      </c>
      <c r="X431" s="4">
        <f>IF($H431=0,"",VLOOKUP($G431,Data!$G$3:$BA$2935,17,FALSE))</f>
        <v>0.33</v>
      </c>
      <c r="Y431" s="4" t="str">
        <f>IF($H431=0,"",VLOOKUP($G431,Data!$G$3:$BA$2935,18,FALSE))</f>
        <v>/</v>
      </c>
      <c r="Z431" s="4" t="str">
        <f>IF($H431=0,"",VLOOKUP($G431,Data!$G$3:$BA$2935,19,FALSE))</f>
        <v>/</v>
      </c>
      <c r="AA431" s="4" t="str">
        <f>IF($H431=0,"",VLOOKUP($G431,Data!$G$3:$BA$2935,20,FALSE))</f>
        <v/>
      </c>
      <c r="AB431" s="4" t="str">
        <f>IF($H431=0,"",VLOOKUP($G431,Data!$G$3:$BA$2935,21,FALSE))</f>
        <v/>
      </c>
      <c r="AC431" s="4" t="str">
        <f>IF($H431=0,"",VLOOKUP($G431,Data!$G$3:$BA$2935,22,FALSE))</f>
        <v/>
      </c>
      <c r="AD431" s="4" t="str">
        <f>IF($H431=0,"",VLOOKUP($G431,Data!$G$3:$BA$2935,23,FALSE))</f>
        <v/>
      </c>
      <c r="AE431" s="4" t="str">
        <f>IF($H431=0,"",VLOOKUP($G431,Data!$G$3:$BA$2935,24,FALSE))</f>
        <v/>
      </c>
      <c r="AF431" s="4" t="str">
        <f>IF($H431=0,"",VLOOKUP($G431,Data!$G$3:$BA$2935,25,FALSE))</f>
        <v/>
      </c>
      <c r="AG431" s="4" t="str">
        <f>IF($H431=0,"",VLOOKUP($G431,Data!$G$3:$BA$2935,26,FALSE))</f>
        <v/>
      </c>
      <c r="AH431" s="4" t="str">
        <f>IF($H431=0,"",VLOOKUP($G431,Data!$G$3:$BA$2935,27,FALSE))</f>
        <v/>
      </c>
      <c r="AI431" s="4" t="str">
        <f>IF($H431=0,"",VLOOKUP($G431,Data!$G$3:$BA$2935,28,FALSE))</f>
        <v/>
      </c>
      <c r="AJ431" s="4" t="str">
        <f>IF($H431=0,"",VLOOKUP($G431,Data!$G$3:$BA$2935,29,FALSE))</f>
        <v/>
      </c>
      <c r="AK431" s="4" t="str">
        <f>IF($H431=0,"",VLOOKUP($G431,Data!$G$3:$BA$2935,30,FALSE))</f>
        <v/>
      </c>
      <c r="AL431" s="4" t="str">
        <f>IF($H431=0,"",VLOOKUP($G431,Data!$G$3:$BA$2935,31,FALSE))</f>
        <v/>
      </c>
      <c r="AM431" s="4" t="str">
        <f>IF($H431=0,"",VLOOKUP($G431,Data!$G$3:$BA$2935,32,FALSE))</f>
        <v/>
      </c>
      <c r="AN431" s="4" t="str">
        <f>IF($H431=0,"",VLOOKUP($G431,Data!$G$3:$BA$2935,33,FALSE))</f>
        <v/>
      </c>
      <c r="AO431" s="4" t="str">
        <f>IF($H431=0,"",VLOOKUP($G431,Data!$G$3:$BA$2935,34,FALSE))</f>
        <v/>
      </c>
      <c r="AP431" s="4" t="str">
        <f>IF($H431=0,"",VLOOKUP($G431,Data!$G$3:$BA$2935,35,FALSE))</f>
        <v/>
      </c>
      <c r="AQ431" s="4" t="str">
        <f>IF($H431=0,"",VLOOKUP($G431,Data!$G$3:$BA$2935,36,FALSE))</f>
        <v/>
      </c>
      <c r="AR431" s="4" t="str">
        <f>IF($H431=0,"",VLOOKUP($G431,Data!$G$3:$BA$2935,37,FALSE))</f>
        <v/>
      </c>
      <c r="AS431" s="4" t="str">
        <f>IF($H431=0,"",VLOOKUP($G431,Data!$G$3:$BA$2935,38,FALSE))</f>
        <v/>
      </c>
      <c r="AT431" s="4" t="str">
        <f>IF($H431=0,"",VLOOKUP($G431,Data!$G$3:$BA$2935,39,FALSE))</f>
        <v/>
      </c>
    </row>
    <row r="432" spans="1:46" x14ac:dyDescent="0.25">
      <c r="A432" s="4">
        <f>PSSE!A434</f>
        <v>972032</v>
      </c>
      <c r="B432" s="4" t="str">
        <f>PSSE!B434</f>
        <v>VINHTAN1_S2</v>
      </c>
      <c r="C432" s="4">
        <f>PSSE!D434</f>
        <v>26</v>
      </c>
      <c r="D432" s="4">
        <f>PSSE!E434</f>
        <v>622</v>
      </c>
      <c r="E432" s="4" t="str">
        <f>PSSE!F434</f>
        <v>ND</v>
      </c>
      <c r="F432" s="4">
        <f>PSSE!G434</f>
        <v>1</v>
      </c>
      <c r="G432" s="4" t="str">
        <f t="shared" si="6"/>
        <v>GEN26622ND1</v>
      </c>
      <c r="H432" s="4">
        <f>COUNTIF(Data!$G$3:$BA$2935,GEN!$G432)</f>
        <v>1</v>
      </c>
      <c r="I432" s="4" t="str">
        <f>IF($H432=0,"",VLOOKUP($G432,Data!$G$3:$BA$2935,2,FALSE))</f>
        <v>'GENROU'</v>
      </c>
      <c r="J432" s="4">
        <f>PSSE!C434</f>
        <v>1</v>
      </c>
      <c r="K432" s="4">
        <f>IF($H432=0,"",VLOOKUP($G432,Data!$G$3:$BA$2935,4,FALSE))</f>
        <v>4</v>
      </c>
      <c r="L432" s="4">
        <f>IF($H432=0,"",VLOOKUP($G432,Data!$G$3:$BA$2935,5,FALSE))</f>
        <v>0.04</v>
      </c>
      <c r="M432" s="4">
        <f>IF($H432=0,"",VLOOKUP($G432,Data!$G$3:$BA$2935,6,FALSE))</f>
        <v>0.5</v>
      </c>
      <c r="N432" s="4">
        <f>IF($H432=0,"",VLOOKUP($G432,Data!$G$3:$BA$2935,7,FALSE))</f>
        <v>7.0000000000000007E-2</v>
      </c>
      <c r="O432" s="4">
        <f>IF($H432=0,"",VLOOKUP($G432,Data!$G$3:$BA$2935,8,FALSE))</f>
        <v>2.8</v>
      </c>
      <c r="P432" s="4">
        <f>IF($H432=0,"",VLOOKUP($G432,Data!$G$3:$BA$2935,9,FALSE))</f>
        <v>0</v>
      </c>
      <c r="Q432" s="4">
        <f>IF($H432=0,"",VLOOKUP($G432,Data!$G$3:$BA$2935,10,FALSE))</f>
        <v>1.8</v>
      </c>
      <c r="R432" s="4">
        <f>IF($H432=0,"",VLOOKUP($G432,Data!$G$3:$BA$2935,11,FALSE))</f>
        <v>1.75</v>
      </c>
      <c r="S432" s="4">
        <f>IF($H432=0,"",VLOOKUP($G432,Data!$G$3:$BA$2935,12,FALSE))</f>
        <v>0.3</v>
      </c>
      <c r="T432" s="4">
        <f>IF($H432=0,"",VLOOKUP($G432,Data!$G$3:$BA$2935,13,FALSE))</f>
        <v>0.65</v>
      </c>
      <c r="U432" s="4">
        <f>IF($H432=0,"",VLOOKUP($G432,Data!$G$3:$BA$2935,14,FALSE))</f>
        <v>0.25600000000000001</v>
      </c>
      <c r="V432" s="4">
        <f>IF($H432=0,"",VLOOKUP($G432,Data!$G$3:$BA$2935,15,FALSE))</f>
        <v>0.15</v>
      </c>
      <c r="W432" s="4">
        <f>IF($H432=0,"",VLOOKUP($G432,Data!$G$3:$BA$2935,16,FALSE))</f>
        <v>5.7000000000000002E-2</v>
      </c>
      <c r="X432" s="4">
        <f>IF($H432=0,"",VLOOKUP($G432,Data!$G$3:$BA$2935,17,FALSE))</f>
        <v>0.33</v>
      </c>
      <c r="Y432" s="4" t="str">
        <f>IF($H432=0,"",VLOOKUP($G432,Data!$G$3:$BA$2935,18,FALSE))</f>
        <v>/</v>
      </c>
      <c r="Z432" s="4" t="str">
        <f>IF($H432=0,"",VLOOKUP($G432,Data!$G$3:$BA$2935,19,FALSE))</f>
        <v>/</v>
      </c>
      <c r="AA432" s="4" t="str">
        <f>IF($H432=0,"",VLOOKUP($G432,Data!$G$3:$BA$2935,20,FALSE))</f>
        <v/>
      </c>
      <c r="AB432" s="4" t="str">
        <f>IF($H432=0,"",VLOOKUP($G432,Data!$G$3:$BA$2935,21,FALSE))</f>
        <v/>
      </c>
      <c r="AC432" s="4" t="str">
        <f>IF($H432=0,"",VLOOKUP($G432,Data!$G$3:$BA$2935,22,FALSE))</f>
        <v/>
      </c>
      <c r="AD432" s="4" t="str">
        <f>IF($H432=0,"",VLOOKUP($G432,Data!$G$3:$BA$2935,23,FALSE))</f>
        <v/>
      </c>
      <c r="AE432" s="4" t="str">
        <f>IF($H432=0,"",VLOOKUP($G432,Data!$G$3:$BA$2935,24,FALSE))</f>
        <v/>
      </c>
      <c r="AF432" s="4" t="str">
        <f>IF($H432=0,"",VLOOKUP($G432,Data!$G$3:$BA$2935,25,FALSE))</f>
        <v/>
      </c>
      <c r="AG432" s="4" t="str">
        <f>IF($H432=0,"",VLOOKUP($G432,Data!$G$3:$BA$2935,26,FALSE))</f>
        <v/>
      </c>
      <c r="AH432" s="4" t="str">
        <f>IF($H432=0,"",VLOOKUP($G432,Data!$G$3:$BA$2935,27,FALSE))</f>
        <v/>
      </c>
      <c r="AI432" s="4" t="str">
        <f>IF($H432=0,"",VLOOKUP($G432,Data!$G$3:$BA$2935,28,FALSE))</f>
        <v/>
      </c>
      <c r="AJ432" s="4" t="str">
        <f>IF($H432=0,"",VLOOKUP($G432,Data!$G$3:$BA$2935,29,FALSE))</f>
        <v/>
      </c>
      <c r="AK432" s="4" t="str">
        <f>IF($H432=0,"",VLOOKUP($G432,Data!$G$3:$BA$2935,30,FALSE))</f>
        <v/>
      </c>
      <c r="AL432" s="4" t="str">
        <f>IF($H432=0,"",VLOOKUP($G432,Data!$G$3:$BA$2935,31,FALSE))</f>
        <v/>
      </c>
      <c r="AM432" s="4" t="str">
        <f>IF($H432=0,"",VLOOKUP($G432,Data!$G$3:$BA$2935,32,FALSE))</f>
        <v/>
      </c>
      <c r="AN432" s="4" t="str">
        <f>IF($H432=0,"",VLOOKUP($G432,Data!$G$3:$BA$2935,33,FALSE))</f>
        <v/>
      </c>
      <c r="AO432" s="4" t="str">
        <f>IF($H432=0,"",VLOOKUP($G432,Data!$G$3:$BA$2935,34,FALSE))</f>
        <v/>
      </c>
      <c r="AP432" s="4" t="str">
        <f>IF($H432=0,"",VLOOKUP($G432,Data!$G$3:$BA$2935,35,FALSE))</f>
        <v/>
      </c>
      <c r="AQ432" s="4" t="str">
        <f>IF($H432=0,"",VLOOKUP($G432,Data!$G$3:$BA$2935,36,FALSE))</f>
        <v/>
      </c>
      <c r="AR432" s="4" t="str">
        <f>IF($H432=0,"",VLOOKUP($G432,Data!$G$3:$BA$2935,37,FALSE))</f>
        <v/>
      </c>
      <c r="AS432" s="4" t="str">
        <f>IF($H432=0,"",VLOOKUP($G432,Data!$G$3:$BA$2935,38,FALSE))</f>
        <v/>
      </c>
      <c r="AT432" s="4" t="str">
        <f>IF($H432=0,"",VLOOKUP($G432,Data!$G$3:$BA$2935,39,FALSE))</f>
        <v/>
      </c>
    </row>
    <row r="433" spans="1:46" x14ac:dyDescent="0.25">
      <c r="A433" s="4">
        <f>PSSE!A435</f>
        <v>972041</v>
      </c>
      <c r="B433" s="4" t="str">
        <f>PSSE!B435</f>
        <v>SONMY_S1</v>
      </c>
      <c r="C433" s="4">
        <f>PSSE!D435</f>
        <v>26</v>
      </c>
      <c r="D433" s="4">
        <f>PSSE!E435</f>
        <v>600</v>
      </c>
      <c r="E433" s="4" t="str">
        <f>PSSE!F435</f>
        <v>ND</v>
      </c>
      <c r="F433" s="4">
        <f>PSSE!G435</f>
        <v>1</v>
      </c>
      <c r="G433" s="4" t="str">
        <f t="shared" si="6"/>
        <v>GEN26600ND1</v>
      </c>
      <c r="H433" s="4">
        <f>COUNTIF(Data!$G$3:$BA$2935,GEN!$G433)</f>
        <v>1</v>
      </c>
      <c r="I433" s="4" t="str">
        <f>IF($H433=0,"",VLOOKUP($G433,Data!$G$3:$BA$2935,2,FALSE))</f>
        <v>'GENROU'</v>
      </c>
      <c r="J433" s="4">
        <f>PSSE!C435</f>
        <v>1</v>
      </c>
      <c r="K433" s="4">
        <f>IF($H433=0,"",VLOOKUP($G433,Data!$G$3:$BA$2935,4,FALSE))</f>
        <v>4</v>
      </c>
      <c r="L433" s="4">
        <f>IF($H433=0,"",VLOOKUP($G433,Data!$G$3:$BA$2935,5,FALSE))</f>
        <v>0.04</v>
      </c>
      <c r="M433" s="4">
        <f>IF($H433=0,"",VLOOKUP($G433,Data!$G$3:$BA$2935,6,FALSE))</f>
        <v>0.5</v>
      </c>
      <c r="N433" s="4">
        <f>IF($H433=0,"",VLOOKUP($G433,Data!$G$3:$BA$2935,7,FALSE))</f>
        <v>7.0000000000000007E-2</v>
      </c>
      <c r="O433" s="4">
        <f>IF($H433=0,"",VLOOKUP($G433,Data!$G$3:$BA$2935,8,FALSE))</f>
        <v>2.8</v>
      </c>
      <c r="P433" s="4">
        <f>IF($H433=0,"",VLOOKUP($G433,Data!$G$3:$BA$2935,9,FALSE))</f>
        <v>0</v>
      </c>
      <c r="Q433" s="4">
        <f>IF($H433=0,"",VLOOKUP($G433,Data!$G$3:$BA$2935,10,FALSE))</f>
        <v>1.8</v>
      </c>
      <c r="R433" s="4">
        <f>IF($H433=0,"",VLOOKUP($G433,Data!$G$3:$BA$2935,11,FALSE))</f>
        <v>1.75</v>
      </c>
      <c r="S433" s="4">
        <f>IF($H433=0,"",VLOOKUP($G433,Data!$G$3:$BA$2935,12,FALSE))</f>
        <v>0.3</v>
      </c>
      <c r="T433" s="4">
        <f>IF($H433=0,"",VLOOKUP($G433,Data!$G$3:$BA$2935,13,FALSE))</f>
        <v>0.65</v>
      </c>
      <c r="U433" s="4">
        <f>IF($H433=0,"",VLOOKUP($G433,Data!$G$3:$BA$2935,14,FALSE))</f>
        <v>0.25600000000000001</v>
      </c>
      <c r="V433" s="4">
        <f>IF($H433=0,"",VLOOKUP($G433,Data!$G$3:$BA$2935,15,FALSE))</f>
        <v>0.15</v>
      </c>
      <c r="W433" s="4">
        <f>IF($H433=0,"",VLOOKUP($G433,Data!$G$3:$BA$2935,16,FALSE))</f>
        <v>5.7000000000000002E-2</v>
      </c>
      <c r="X433" s="4">
        <f>IF($H433=0,"",VLOOKUP($G433,Data!$G$3:$BA$2935,17,FALSE))</f>
        <v>0.33</v>
      </c>
      <c r="Y433" s="4" t="str">
        <f>IF($H433=0,"",VLOOKUP($G433,Data!$G$3:$BA$2935,18,FALSE))</f>
        <v>/</v>
      </c>
      <c r="Z433" s="4" t="str">
        <f>IF($H433=0,"",VLOOKUP($G433,Data!$G$3:$BA$2935,19,FALSE))</f>
        <v>/</v>
      </c>
      <c r="AA433" s="4" t="str">
        <f>IF($H433=0,"",VLOOKUP($G433,Data!$G$3:$BA$2935,20,FALSE))</f>
        <v/>
      </c>
      <c r="AB433" s="4" t="str">
        <f>IF($H433=0,"",VLOOKUP($G433,Data!$G$3:$BA$2935,21,FALSE))</f>
        <v/>
      </c>
      <c r="AC433" s="4" t="str">
        <f>IF($H433=0,"",VLOOKUP($G433,Data!$G$3:$BA$2935,22,FALSE))</f>
        <v/>
      </c>
      <c r="AD433" s="4" t="str">
        <f>IF($H433=0,"",VLOOKUP($G433,Data!$G$3:$BA$2935,23,FALSE))</f>
        <v/>
      </c>
      <c r="AE433" s="4" t="str">
        <f>IF($H433=0,"",VLOOKUP($G433,Data!$G$3:$BA$2935,24,FALSE))</f>
        <v/>
      </c>
      <c r="AF433" s="4" t="str">
        <f>IF($H433=0,"",VLOOKUP($G433,Data!$G$3:$BA$2935,25,FALSE))</f>
        <v/>
      </c>
      <c r="AG433" s="4" t="str">
        <f>IF($H433=0,"",VLOOKUP($G433,Data!$G$3:$BA$2935,26,FALSE))</f>
        <v/>
      </c>
      <c r="AH433" s="4" t="str">
        <f>IF($H433=0,"",VLOOKUP($G433,Data!$G$3:$BA$2935,27,FALSE))</f>
        <v/>
      </c>
      <c r="AI433" s="4" t="str">
        <f>IF($H433=0,"",VLOOKUP($G433,Data!$G$3:$BA$2935,28,FALSE))</f>
        <v/>
      </c>
      <c r="AJ433" s="4" t="str">
        <f>IF($H433=0,"",VLOOKUP($G433,Data!$G$3:$BA$2935,29,FALSE))</f>
        <v/>
      </c>
      <c r="AK433" s="4" t="str">
        <f>IF($H433=0,"",VLOOKUP($G433,Data!$G$3:$BA$2935,30,FALSE))</f>
        <v/>
      </c>
      <c r="AL433" s="4" t="str">
        <f>IF($H433=0,"",VLOOKUP($G433,Data!$G$3:$BA$2935,31,FALSE))</f>
        <v/>
      </c>
      <c r="AM433" s="4" t="str">
        <f>IF($H433=0,"",VLOOKUP($G433,Data!$G$3:$BA$2935,32,FALSE))</f>
        <v/>
      </c>
      <c r="AN433" s="4" t="str">
        <f>IF($H433=0,"",VLOOKUP($G433,Data!$G$3:$BA$2935,33,FALSE))</f>
        <v/>
      </c>
      <c r="AO433" s="4" t="str">
        <f>IF($H433=0,"",VLOOKUP($G433,Data!$G$3:$BA$2935,34,FALSE))</f>
        <v/>
      </c>
      <c r="AP433" s="4" t="str">
        <f>IF($H433=0,"",VLOOKUP($G433,Data!$G$3:$BA$2935,35,FALSE))</f>
        <v/>
      </c>
      <c r="AQ433" s="4" t="str">
        <f>IF($H433=0,"",VLOOKUP($G433,Data!$G$3:$BA$2935,36,FALSE))</f>
        <v/>
      </c>
      <c r="AR433" s="4" t="str">
        <f>IF($H433=0,"",VLOOKUP($G433,Data!$G$3:$BA$2935,37,FALSE))</f>
        <v/>
      </c>
      <c r="AS433" s="4" t="str">
        <f>IF($H433=0,"",VLOOKUP($G433,Data!$G$3:$BA$2935,38,FALSE))</f>
        <v/>
      </c>
      <c r="AT433" s="4" t="str">
        <f>IF($H433=0,"",VLOOKUP($G433,Data!$G$3:$BA$2935,39,FALSE))</f>
        <v/>
      </c>
    </row>
    <row r="434" spans="1:46" x14ac:dyDescent="0.25">
      <c r="A434" s="4">
        <f>PSSE!A436</f>
        <v>972042</v>
      </c>
      <c r="B434" s="4" t="str">
        <f>PSSE!B436</f>
        <v>SONMY_S2</v>
      </c>
      <c r="C434" s="4">
        <f>PSSE!D436</f>
        <v>26</v>
      </c>
      <c r="D434" s="4">
        <f>PSSE!E436</f>
        <v>600</v>
      </c>
      <c r="E434" s="4" t="str">
        <f>PSSE!F436</f>
        <v>ND</v>
      </c>
      <c r="F434" s="4">
        <f>PSSE!G436</f>
        <v>1</v>
      </c>
      <c r="G434" s="4" t="str">
        <f t="shared" si="6"/>
        <v>GEN26600ND1</v>
      </c>
      <c r="H434" s="4">
        <f>COUNTIF(Data!$G$3:$BA$2935,GEN!$G434)</f>
        <v>1</v>
      </c>
      <c r="I434" s="4" t="str">
        <f>IF($H434=0,"",VLOOKUP($G434,Data!$G$3:$BA$2935,2,FALSE))</f>
        <v>'GENROU'</v>
      </c>
      <c r="J434" s="4">
        <f>PSSE!C436</f>
        <v>1</v>
      </c>
      <c r="K434" s="4">
        <f>IF($H434=0,"",VLOOKUP($G434,Data!$G$3:$BA$2935,4,FALSE))</f>
        <v>4</v>
      </c>
      <c r="L434" s="4">
        <f>IF($H434=0,"",VLOOKUP($G434,Data!$G$3:$BA$2935,5,FALSE))</f>
        <v>0.04</v>
      </c>
      <c r="M434" s="4">
        <f>IF($H434=0,"",VLOOKUP($G434,Data!$G$3:$BA$2935,6,FALSE))</f>
        <v>0.5</v>
      </c>
      <c r="N434" s="4">
        <f>IF($H434=0,"",VLOOKUP($G434,Data!$G$3:$BA$2935,7,FALSE))</f>
        <v>7.0000000000000007E-2</v>
      </c>
      <c r="O434" s="4">
        <f>IF($H434=0,"",VLOOKUP($G434,Data!$G$3:$BA$2935,8,FALSE))</f>
        <v>2.8</v>
      </c>
      <c r="P434" s="4">
        <f>IF($H434=0,"",VLOOKUP($G434,Data!$G$3:$BA$2935,9,FALSE))</f>
        <v>0</v>
      </c>
      <c r="Q434" s="4">
        <f>IF($H434=0,"",VLOOKUP($G434,Data!$G$3:$BA$2935,10,FALSE))</f>
        <v>1.8</v>
      </c>
      <c r="R434" s="4">
        <f>IF($H434=0,"",VLOOKUP($G434,Data!$G$3:$BA$2935,11,FALSE))</f>
        <v>1.75</v>
      </c>
      <c r="S434" s="4">
        <f>IF($H434=0,"",VLOOKUP($G434,Data!$G$3:$BA$2935,12,FALSE))</f>
        <v>0.3</v>
      </c>
      <c r="T434" s="4">
        <f>IF($H434=0,"",VLOOKUP($G434,Data!$G$3:$BA$2935,13,FALSE))</f>
        <v>0.65</v>
      </c>
      <c r="U434" s="4">
        <f>IF($H434=0,"",VLOOKUP($G434,Data!$G$3:$BA$2935,14,FALSE))</f>
        <v>0.25600000000000001</v>
      </c>
      <c r="V434" s="4">
        <f>IF($H434=0,"",VLOOKUP($G434,Data!$G$3:$BA$2935,15,FALSE))</f>
        <v>0.15</v>
      </c>
      <c r="W434" s="4">
        <f>IF($H434=0,"",VLOOKUP($G434,Data!$G$3:$BA$2935,16,FALSE))</f>
        <v>5.7000000000000002E-2</v>
      </c>
      <c r="X434" s="4">
        <f>IF($H434=0,"",VLOOKUP($G434,Data!$G$3:$BA$2935,17,FALSE))</f>
        <v>0.33</v>
      </c>
      <c r="Y434" s="4" t="str">
        <f>IF($H434=0,"",VLOOKUP($G434,Data!$G$3:$BA$2935,18,FALSE))</f>
        <v>/</v>
      </c>
      <c r="Z434" s="4" t="str">
        <f>IF($H434=0,"",VLOOKUP($G434,Data!$G$3:$BA$2935,19,FALSE))</f>
        <v>/</v>
      </c>
      <c r="AA434" s="4" t="str">
        <f>IF($H434=0,"",VLOOKUP($G434,Data!$G$3:$BA$2935,20,FALSE))</f>
        <v/>
      </c>
      <c r="AB434" s="4" t="str">
        <f>IF($H434=0,"",VLOOKUP($G434,Data!$G$3:$BA$2935,21,FALSE))</f>
        <v/>
      </c>
      <c r="AC434" s="4" t="str">
        <f>IF($H434=0,"",VLOOKUP($G434,Data!$G$3:$BA$2935,22,FALSE))</f>
        <v/>
      </c>
      <c r="AD434" s="4" t="str">
        <f>IF($H434=0,"",VLOOKUP($G434,Data!$G$3:$BA$2935,23,FALSE))</f>
        <v/>
      </c>
      <c r="AE434" s="4" t="str">
        <f>IF($H434=0,"",VLOOKUP($G434,Data!$G$3:$BA$2935,24,FALSE))</f>
        <v/>
      </c>
      <c r="AF434" s="4" t="str">
        <f>IF($H434=0,"",VLOOKUP($G434,Data!$G$3:$BA$2935,25,FALSE))</f>
        <v/>
      </c>
      <c r="AG434" s="4" t="str">
        <f>IF($H434=0,"",VLOOKUP($G434,Data!$G$3:$BA$2935,26,FALSE))</f>
        <v/>
      </c>
      <c r="AH434" s="4" t="str">
        <f>IF($H434=0,"",VLOOKUP($G434,Data!$G$3:$BA$2935,27,FALSE))</f>
        <v/>
      </c>
      <c r="AI434" s="4" t="str">
        <f>IF($H434=0,"",VLOOKUP($G434,Data!$G$3:$BA$2935,28,FALSE))</f>
        <v/>
      </c>
      <c r="AJ434" s="4" t="str">
        <f>IF($H434=0,"",VLOOKUP($G434,Data!$G$3:$BA$2935,29,FALSE))</f>
        <v/>
      </c>
      <c r="AK434" s="4" t="str">
        <f>IF($H434=0,"",VLOOKUP($G434,Data!$G$3:$BA$2935,30,FALSE))</f>
        <v/>
      </c>
      <c r="AL434" s="4" t="str">
        <f>IF($H434=0,"",VLOOKUP($G434,Data!$G$3:$BA$2935,31,FALSE))</f>
        <v/>
      </c>
      <c r="AM434" s="4" t="str">
        <f>IF($H434=0,"",VLOOKUP($G434,Data!$G$3:$BA$2935,32,FALSE))</f>
        <v/>
      </c>
      <c r="AN434" s="4" t="str">
        <f>IF($H434=0,"",VLOOKUP($G434,Data!$G$3:$BA$2935,33,FALSE))</f>
        <v/>
      </c>
      <c r="AO434" s="4" t="str">
        <f>IF($H434=0,"",VLOOKUP($G434,Data!$G$3:$BA$2935,34,FALSE))</f>
        <v/>
      </c>
      <c r="AP434" s="4" t="str">
        <f>IF($H434=0,"",VLOOKUP($G434,Data!$G$3:$BA$2935,35,FALSE))</f>
        <v/>
      </c>
      <c r="AQ434" s="4" t="str">
        <f>IF($H434=0,"",VLOOKUP($G434,Data!$G$3:$BA$2935,36,FALSE))</f>
        <v/>
      </c>
      <c r="AR434" s="4" t="str">
        <f>IF($H434=0,"",VLOOKUP($G434,Data!$G$3:$BA$2935,37,FALSE))</f>
        <v/>
      </c>
      <c r="AS434" s="4" t="str">
        <f>IF($H434=0,"",VLOOKUP($G434,Data!$G$3:$BA$2935,38,FALSE))</f>
        <v/>
      </c>
      <c r="AT434" s="4" t="str">
        <f>IF($H434=0,"",VLOOKUP($G434,Data!$G$3:$BA$2935,39,FALSE))</f>
        <v/>
      </c>
    </row>
    <row r="435" spans="1:46" x14ac:dyDescent="0.25">
      <c r="A435" s="4">
        <f>PSSE!A437</f>
        <v>972043</v>
      </c>
      <c r="B435" s="4" t="str">
        <f>PSSE!B437</f>
        <v>SONMY_S3</v>
      </c>
      <c r="C435" s="4">
        <f>PSSE!D437</f>
        <v>26</v>
      </c>
      <c r="D435" s="4">
        <f>PSSE!E437</f>
        <v>600</v>
      </c>
      <c r="E435" s="4" t="str">
        <f>PSSE!F437</f>
        <v>ND</v>
      </c>
      <c r="F435" s="4">
        <f>PSSE!G437</f>
        <v>1</v>
      </c>
      <c r="G435" s="4" t="str">
        <f t="shared" si="6"/>
        <v>GEN26600ND1</v>
      </c>
      <c r="H435" s="4">
        <f>COUNTIF(Data!$G$3:$BA$2935,GEN!$G435)</f>
        <v>1</v>
      </c>
      <c r="I435" s="4" t="str">
        <f>IF($H435=0,"",VLOOKUP($G435,Data!$G$3:$BA$2935,2,FALSE))</f>
        <v>'GENROU'</v>
      </c>
      <c r="J435" s="4">
        <f>PSSE!C437</f>
        <v>1</v>
      </c>
      <c r="K435" s="4">
        <f>IF($H435=0,"",VLOOKUP($G435,Data!$G$3:$BA$2935,4,FALSE))</f>
        <v>4</v>
      </c>
      <c r="L435" s="4">
        <f>IF($H435=0,"",VLOOKUP($G435,Data!$G$3:$BA$2935,5,FALSE))</f>
        <v>0.04</v>
      </c>
      <c r="M435" s="4">
        <f>IF($H435=0,"",VLOOKUP($G435,Data!$G$3:$BA$2935,6,FALSE))</f>
        <v>0.5</v>
      </c>
      <c r="N435" s="4">
        <f>IF($H435=0,"",VLOOKUP($G435,Data!$G$3:$BA$2935,7,FALSE))</f>
        <v>7.0000000000000007E-2</v>
      </c>
      <c r="O435" s="4">
        <f>IF($H435=0,"",VLOOKUP($G435,Data!$G$3:$BA$2935,8,FALSE))</f>
        <v>2.8</v>
      </c>
      <c r="P435" s="4">
        <f>IF($H435=0,"",VLOOKUP($G435,Data!$G$3:$BA$2935,9,FALSE))</f>
        <v>0</v>
      </c>
      <c r="Q435" s="4">
        <f>IF($H435=0,"",VLOOKUP($G435,Data!$G$3:$BA$2935,10,FALSE))</f>
        <v>1.8</v>
      </c>
      <c r="R435" s="4">
        <f>IF($H435=0,"",VLOOKUP($G435,Data!$G$3:$BA$2935,11,FALSE))</f>
        <v>1.75</v>
      </c>
      <c r="S435" s="4">
        <f>IF($H435=0,"",VLOOKUP($G435,Data!$G$3:$BA$2935,12,FALSE))</f>
        <v>0.3</v>
      </c>
      <c r="T435" s="4">
        <f>IF($H435=0,"",VLOOKUP($G435,Data!$G$3:$BA$2935,13,FALSE))</f>
        <v>0.65</v>
      </c>
      <c r="U435" s="4">
        <f>IF($H435=0,"",VLOOKUP($G435,Data!$G$3:$BA$2935,14,FALSE))</f>
        <v>0.25600000000000001</v>
      </c>
      <c r="V435" s="4">
        <f>IF($H435=0,"",VLOOKUP($G435,Data!$G$3:$BA$2935,15,FALSE))</f>
        <v>0.15</v>
      </c>
      <c r="W435" s="4">
        <f>IF($H435=0,"",VLOOKUP($G435,Data!$G$3:$BA$2935,16,FALSE))</f>
        <v>5.7000000000000002E-2</v>
      </c>
      <c r="X435" s="4">
        <f>IF($H435=0,"",VLOOKUP($G435,Data!$G$3:$BA$2935,17,FALSE))</f>
        <v>0.33</v>
      </c>
      <c r="Y435" s="4" t="str">
        <f>IF($H435=0,"",VLOOKUP($G435,Data!$G$3:$BA$2935,18,FALSE))</f>
        <v>/</v>
      </c>
      <c r="Z435" s="4" t="str">
        <f>IF($H435=0,"",VLOOKUP($G435,Data!$G$3:$BA$2935,19,FALSE))</f>
        <v>/</v>
      </c>
      <c r="AA435" s="4" t="str">
        <f>IF($H435=0,"",VLOOKUP($G435,Data!$G$3:$BA$2935,20,FALSE))</f>
        <v/>
      </c>
      <c r="AB435" s="4" t="str">
        <f>IF($H435=0,"",VLOOKUP($G435,Data!$G$3:$BA$2935,21,FALSE))</f>
        <v/>
      </c>
      <c r="AC435" s="4" t="str">
        <f>IF($H435=0,"",VLOOKUP($G435,Data!$G$3:$BA$2935,22,FALSE))</f>
        <v/>
      </c>
      <c r="AD435" s="4" t="str">
        <f>IF($H435=0,"",VLOOKUP($G435,Data!$G$3:$BA$2935,23,FALSE))</f>
        <v/>
      </c>
      <c r="AE435" s="4" t="str">
        <f>IF($H435=0,"",VLOOKUP($G435,Data!$G$3:$BA$2935,24,FALSE))</f>
        <v/>
      </c>
      <c r="AF435" s="4" t="str">
        <f>IF($H435=0,"",VLOOKUP($G435,Data!$G$3:$BA$2935,25,FALSE))</f>
        <v/>
      </c>
      <c r="AG435" s="4" t="str">
        <f>IF($H435=0,"",VLOOKUP($G435,Data!$G$3:$BA$2935,26,FALSE))</f>
        <v/>
      </c>
      <c r="AH435" s="4" t="str">
        <f>IF($H435=0,"",VLOOKUP($G435,Data!$G$3:$BA$2935,27,FALSE))</f>
        <v/>
      </c>
      <c r="AI435" s="4" t="str">
        <f>IF($H435=0,"",VLOOKUP($G435,Data!$G$3:$BA$2935,28,FALSE))</f>
        <v/>
      </c>
      <c r="AJ435" s="4" t="str">
        <f>IF($H435=0,"",VLOOKUP($G435,Data!$G$3:$BA$2935,29,FALSE))</f>
        <v/>
      </c>
      <c r="AK435" s="4" t="str">
        <f>IF($H435=0,"",VLOOKUP($G435,Data!$G$3:$BA$2935,30,FALSE))</f>
        <v/>
      </c>
      <c r="AL435" s="4" t="str">
        <f>IF($H435=0,"",VLOOKUP($G435,Data!$G$3:$BA$2935,31,FALSE))</f>
        <v/>
      </c>
      <c r="AM435" s="4" t="str">
        <f>IF($H435=0,"",VLOOKUP($G435,Data!$G$3:$BA$2935,32,FALSE))</f>
        <v/>
      </c>
      <c r="AN435" s="4" t="str">
        <f>IF($H435=0,"",VLOOKUP($G435,Data!$G$3:$BA$2935,33,FALSE))</f>
        <v/>
      </c>
      <c r="AO435" s="4" t="str">
        <f>IF($H435=0,"",VLOOKUP($G435,Data!$G$3:$BA$2935,34,FALSE))</f>
        <v/>
      </c>
      <c r="AP435" s="4" t="str">
        <f>IF($H435=0,"",VLOOKUP($G435,Data!$G$3:$BA$2935,35,FALSE))</f>
        <v/>
      </c>
      <c r="AQ435" s="4" t="str">
        <f>IF($H435=0,"",VLOOKUP($G435,Data!$G$3:$BA$2935,36,FALSE))</f>
        <v/>
      </c>
      <c r="AR435" s="4" t="str">
        <f>IF($H435=0,"",VLOOKUP($G435,Data!$G$3:$BA$2935,37,FALSE))</f>
        <v/>
      </c>
      <c r="AS435" s="4" t="str">
        <f>IF($H435=0,"",VLOOKUP($G435,Data!$G$3:$BA$2935,38,FALSE))</f>
        <v/>
      </c>
      <c r="AT435" s="4" t="str">
        <f>IF($H435=0,"",VLOOKUP($G435,Data!$G$3:$BA$2935,39,FALSE))</f>
        <v/>
      </c>
    </row>
    <row r="436" spans="1:46" x14ac:dyDescent="0.25">
      <c r="A436" s="4">
        <f>PSSE!A438</f>
        <v>972044</v>
      </c>
      <c r="B436" s="4" t="str">
        <f>PSSE!B438</f>
        <v>SONMY_S4</v>
      </c>
      <c r="C436" s="4">
        <f>PSSE!D438</f>
        <v>26</v>
      </c>
      <c r="D436" s="4">
        <f>PSSE!E438</f>
        <v>600</v>
      </c>
      <c r="E436" s="4" t="str">
        <f>PSSE!F438</f>
        <v>ND</v>
      </c>
      <c r="F436" s="4">
        <f>PSSE!G438</f>
        <v>1</v>
      </c>
      <c r="G436" s="4" t="str">
        <f t="shared" si="6"/>
        <v>GEN26600ND1</v>
      </c>
      <c r="H436" s="4">
        <f>COUNTIF(Data!$G$3:$BA$2935,GEN!$G436)</f>
        <v>1</v>
      </c>
      <c r="I436" s="4" t="str">
        <f>IF($H436=0,"",VLOOKUP($G436,Data!$G$3:$BA$2935,2,FALSE))</f>
        <v>'GENROU'</v>
      </c>
      <c r="J436" s="4">
        <f>PSSE!C438</f>
        <v>1</v>
      </c>
      <c r="K436" s="4">
        <f>IF($H436=0,"",VLOOKUP($G436,Data!$G$3:$BA$2935,4,FALSE))</f>
        <v>4</v>
      </c>
      <c r="L436" s="4">
        <f>IF($H436=0,"",VLOOKUP($G436,Data!$G$3:$BA$2935,5,FALSE))</f>
        <v>0.04</v>
      </c>
      <c r="M436" s="4">
        <f>IF($H436=0,"",VLOOKUP($G436,Data!$G$3:$BA$2935,6,FALSE))</f>
        <v>0.5</v>
      </c>
      <c r="N436" s="4">
        <f>IF($H436=0,"",VLOOKUP($G436,Data!$G$3:$BA$2935,7,FALSE))</f>
        <v>7.0000000000000007E-2</v>
      </c>
      <c r="O436" s="4">
        <f>IF($H436=0,"",VLOOKUP($G436,Data!$G$3:$BA$2935,8,FALSE))</f>
        <v>2.8</v>
      </c>
      <c r="P436" s="4">
        <f>IF($H436=0,"",VLOOKUP($G436,Data!$G$3:$BA$2935,9,FALSE))</f>
        <v>0</v>
      </c>
      <c r="Q436" s="4">
        <f>IF($H436=0,"",VLOOKUP($G436,Data!$G$3:$BA$2935,10,FALSE))</f>
        <v>1.8</v>
      </c>
      <c r="R436" s="4">
        <f>IF($H436=0,"",VLOOKUP($G436,Data!$G$3:$BA$2935,11,FALSE))</f>
        <v>1.75</v>
      </c>
      <c r="S436" s="4">
        <f>IF($H436=0,"",VLOOKUP($G436,Data!$G$3:$BA$2935,12,FALSE))</f>
        <v>0.3</v>
      </c>
      <c r="T436" s="4">
        <f>IF($H436=0,"",VLOOKUP($G436,Data!$G$3:$BA$2935,13,FALSE))</f>
        <v>0.65</v>
      </c>
      <c r="U436" s="4">
        <f>IF($H436=0,"",VLOOKUP($G436,Data!$G$3:$BA$2935,14,FALSE))</f>
        <v>0.25600000000000001</v>
      </c>
      <c r="V436" s="4">
        <f>IF($H436=0,"",VLOOKUP($G436,Data!$G$3:$BA$2935,15,FALSE))</f>
        <v>0.15</v>
      </c>
      <c r="W436" s="4">
        <f>IF($H436=0,"",VLOOKUP($G436,Data!$G$3:$BA$2935,16,FALSE))</f>
        <v>5.7000000000000002E-2</v>
      </c>
      <c r="X436" s="4">
        <f>IF($H436=0,"",VLOOKUP($G436,Data!$G$3:$BA$2935,17,FALSE))</f>
        <v>0.33</v>
      </c>
      <c r="Y436" s="4" t="str">
        <f>IF($H436=0,"",VLOOKUP($G436,Data!$G$3:$BA$2935,18,FALSE))</f>
        <v>/</v>
      </c>
      <c r="Z436" s="4" t="str">
        <f>IF($H436=0,"",VLOOKUP($G436,Data!$G$3:$BA$2935,19,FALSE))</f>
        <v>/</v>
      </c>
      <c r="AA436" s="4" t="str">
        <f>IF($H436=0,"",VLOOKUP($G436,Data!$G$3:$BA$2935,20,FALSE))</f>
        <v/>
      </c>
      <c r="AB436" s="4" t="str">
        <f>IF($H436=0,"",VLOOKUP($G436,Data!$G$3:$BA$2935,21,FALSE))</f>
        <v/>
      </c>
      <c r="AC436" s="4" t="str">
        <f>IF($H436=0,"",VLOOKUP($G436,Data!$G$3:$BA$2935,22,FALSE))</f>
        <v/>
      </c>
      <c r="AD436" s="4" t="str">
        <f>IF($H436=0,"",VLOOKUP($G436,Data!$G$3:$BA$2935,23,FALSE))</f>
        <v/>
      </c>
      <c r="AE436" s="4" t="str">
        <f>IF($H436=0,"",VLOOKUP($G436,Data!$G$3:$BA$2935,24,FALSE))</f>
        <v/>
      </c>
      <c r="AF436" s="4" t="str">
        <f>IF($H436=0,"",VLOOKUP($G436,Data!$G$3:$BA$2935,25,FALSE))</f>
        <v/>
      </c>
      <c r="AG436" s="4" t="str">
        <f>IF($H436=0,"",VLOOKUP($G436,Data!$G$3:$BA$2935,26,FALSE))</f>
        <v/>
      </c>
      <c r="AH436" s="4" t="str">
        <f>IF($H436=0,"",VLOOKUP($G436,Data!$G$3:$BA$2935,27,FALSE))</f>
        <v/>
      </c>
      <c r="AI436" s="4" t="str">
        <f>IF($H436=0,"",VLOOKUP($G436,Data!$G$3:$BA$2935,28,FALSE))</f>
        <v/>
      </c>
      <c r="AJ436" s="4" t="str">
        <f>IF($H436=0,"",VLOOKUP($G436,Data!$G$3:$BA$2935,29,FALSE))</f>
        <v/>
      </c>
      <c r="AK436" s="4" t="str">
        <f>IF($H436=0,"",VLOOKUP($G436,Data!$G$3:$BA$2935,30,FALSE))</f>
        <v/>
      </c>
      <c r="AL436" s="4" t="str">
        <f>IF($H436=0,"",VLOOKUP($G436,Data!$G$3:$BA$2935,31,FALSE))</f>
        <v/>
      </c>
      <c r="AM436" s="4" t="str">
        <f>IF($H436=0,"",VLOOKUP($G436,Data!$G$3:$BA$2935,32,FALSE))</f>
        <v/>
      </c>
      <c r="AN436" s="4" t="str">
        <f>IF($H436=0,"",VLOOKUP($G436,Data!$G$3:$BA$2935,33,FALSE))</f>
        <v/>
      </c>
      <c r="AO436" s="4" t="str">
        <f>IF($H436=0,"",VLOOKUP($G436,Data!$G$3:$BA$2935,34,FALSE))</f>
        <v/>
      </c>
      <c r="AP436" s="4" t="str">
        <f>IF($H436=0,"",VLOOKUP($G436,Data!$G$3:$BA$2935,35,FALSE))</f>
        <v/>
      </c>
      <c r="AQ436" s="4" t="str">
        <f>IF($H436=0,"",VLOOKUP($G436,Data!$G$3:$BA$2935,36,FALSE))</f>
        <v/>
      </c>
      <c r="AR436" s="4" t="str">
        <f>IF($H436=0,"",VLOOKUP($G436,Data!$G$3:$BA$2935,37,FALSE))</f>
        <v/>
      </c>
      <c r="AS436" s="4" t="str">
        <f>IF($H436=0,"",VLOOKUP($G436,Data!$G$3:$BA$2935,38,FALSE))</f>
        <v/>
      </c>
      <c r="AT436" s="4" t="str">
        <f>IF($H436=0,"",VLOOKUP($G436,Data!$G$3:$BA$2935,39,FALSE))</f>
        <v/>
      </c>
    </row>
    <row r="437" spans="1:46" x14ac:dyDescent="0.25">
      <c r="A437" s="4">
        <f>PSSE!A439</f>
        <v>972045</v>
      </c>
      <c r="B437" s="4" t="str">
        <f>PSSE!B439</f>
        <v>SONMY_S5</v>
      </c>
      <c r="C437" s="4">
        <f>PSSE!D439</f>
        <v>26</v>
      </c>
      <c r="D437" s="4">
        <f>PSSE!E439</f>
        <v>600</v>
      </c>
      <c r="E437" s="4" t="str">
        <f>PSSE!F439</f>
        <v>ND</v>
      </c>
      <c r="F437" s="4">
        <f>PSSE!G439</f>
        <v>1</v>
      </c>
      <c r="G437" s="4" t="str">
        <f t="shared" si="6"/>
        <v>GEN26600ND1</v>
      </c>
      <c r="H437" s="4">
        <f>COUNTIF(Data!$G$3:$BA$2935,GEN!$G437)</f>
        <v>1</v>
      </c>
      <c r="I437" s="4" t="str">
        <f>IF($H437=0,"",VLOOKUP($G437,Data!$G$3:$BA$2935,2,FALSE))</f>
        <v>'GENROU'</v>
      </c>
      <c r="J437" s="4">
        <f>PSSE!C439</f>
        <v>1</v>
      </c>
      <c r="K437" s="4">
        <f>IF($H437=0,"",VLOOKUP($G437,Data!$G$3:$BA$2935,4,FALSE))</f>
        <v>4</v>
      </c>
      <c r="L437" s="4">
        <f>IF($H437=0,"",VLOOKUP($G437,Data!$G$3:$BA$2935,5,FALSE))</f>
        <v>0.04</v>
      </c>
      <c r="M437" s="4">
        <f>IF($H437=0,"",VLOOKUP($G437,Data!$G$3:$BA$2935,6,FALSE))</f>
        <v>0.5</v>
      </c>
      <c r="N437" s="4">
        <f>IF($H437=0,"",VLOOKUP($G437,Data!$G$3:$BA$2935,7,FALSE))</f>
        <v>7.0000000000000007E-2</v>
      </c>
      <c r="O437" s="4">
        <f>IF($H437=0,"",VLOOKUP($G437,Data!$G$3:$BA$2935,8,FALSE))</f>
        <v>2.8</v>
      </c>
      <c r="P437" s="4">
        <f>IF($H437=0,"",VLOOKUP($G437,Data!$G$3:$BA$2935,9,FALSE))</f>
        <v>0</v>
      </c>
      <c r="Q437" s="4">
        <f>IF($H437=0,"",VLOOKUP($G437,Data!$G$3:$BA$2935,10,FALSE))</f>
        <v>1.8</v>
      </c>
      <c r="R437" s="4">
        <f>IF($H437=0,"",VLOOKUP($G437,Data!$G$3:$BA$2935,11,FALSE))</f>
        <v>1.75</v>
      </c>
      <c r="S437" s="4">
        <f>IF($H437=0,"",VLOOKUP($G437,Data!$G$3:$BA$2935,12,FALSE))</f>
        <v>0.3</v>
      </c>
      <c r="T437" s="4">
        <f>IF($H437=0,"",VLOOKUP($G437,Data!$G$3:$BA$2935,13,FALSE))</f>
        <v>0.65</v>
      </c>
      <c r="U437" s="4">
        <f>IF($H437=0,"",VLOOKUP($G437,Data!$G$3:$BA$2935,14,FALSE))</f>
        <v>0.25600000000000001</v>
      </c>
      <c r="V437" s="4">
        <f>IF($H437=0,"",VLOOKUP($G437,Data!$G$3:$BA$2935,15,FALSE))</f>
        <v>0.15</v>
      </c>
      <c r="W437" s="4">
        <f>IF($H437=0,"",VLOOKUP($G437,Data!$G$3:$BA$2935,16,FALSE))</f>
        <v>5.7000000000000002E-2</v>
      </c>
      <c r="X437" s="4">
        <f>IF($H437=0,"",VLOOKUP($G437,Data!$G$3:$BA$2935,17,FALSE))</f>
        <v>0.33</v>
      </c>
      <c r="Y437" s="4" t="str">
        <f>IF($H437=0,"",VLOOKUP($G437,Data!$G$3:$BA$2935,18,FALSE))</f>
        <v>/</v>
      </c>
      <c r="Z437" s="4" t="str">
        <f>IF($H437=0,"",VLOOKUP($G437,Data!$G$3:$BA$2935,19,FALSE))</f>
        <v>/</v>
      </c>
      <c r="AA437" s="4" t="str">
        <f>IF($H437=0,"",VLOOKUP($G437,Data!$G$3:$BA$2935,20,FALSE))</f>
        <v/>
      </c>
      <c r="AB437" s="4" t="str">
        <f>IF($H437=0,"",VLOOKUP($G437,Data!$G$3:$BA$2935,21,FALSE))</f>
        <v/>
      </c>
      <c r="AC437" s="4" t="str">
        <f>IF($H437=0,"",VLOOKUP($G437,Data!$G$3:$BA$2935,22,FALSE))</f>
        <v/>
      </c>
      <c r="AD437" s="4" t="str">
        <f>IF($H437=0,"",VLOOKUP($G437,Data!$G$3:$BA$2935,23,FALSE))</f>
        <v/>
      </c>
      <c r="AE437" s="4" t="str">
        <f>IF($H437=0,"",VLOOKUP($G437,Data!$G$3:$BA$2935,24,FALSE))</f>
        <v/>
      </c>
      <c r="AF437" s="4" t="str">
        <f>IF($H437=0,"",VLOOKUP($G437,Data!$G$3:$BA$2935,25,FALSE))</f>
        <v/>
      </c>
      <c r="AG437" s="4" t="str">
        <f>IF($H437=0,"",VLOOKUP($G437,Data!$G$3:$BA$2935,26,FALSE))</f>
        <v/>
      </c>
      <c r="AH437" s="4" t="str">
        <f>IF($H437=0,"",VLOOKUP($G437,Data!$G$3:$BA$2935,27,FALSE))</f>
        <v/>
      </c>
      <c r="AI437" s="4" t="str">
        <f>IF($H437=0,"",VLOOKUP($G437,Data!$G$3:$BA$2935,28,FALSE))</f>
        <v/>
      </c>
      <c r="AJ437" s="4" t="str">
        <f>IF($H437=0,"",VLOOKUP($G437,Data!$G$3:$BA$2935,29,FALSE))</f>
        <v/>
      </c>
      <c r="AK437" s="4" t="str">
        <f>IF($H437=0,"",VLOOKUP($G437,Data!$G$3:$BA$2935,30,FALSE))</f>
        <v/>
      </c>
      <c r="AL437" s="4" t="str">
        <f>IF($H437=0,"",VLOOKUP($G437,Data!$G$3:$BA$2935,31,FALSE))</f>
        <v/>
      </c>
      <c r="AM437" s="4" t="str">
        <f>IF($H437=0,"",VLOOKUP($G437,Data!$G$3:$BA$2935,32,FALSE))</f>
        <v/>
      </c>
      <c r="AN437" s="4" t="str">
        <f>IF($H437=0,"",VLOOKUP($G437,Data!$G$3:$BA$2935,33,FALSE))</f>
        <v/>
      </c>
      <c r="AO437" s="4" t="str">
        <f>IF($H437=0,"",VLOOKUP($G437,Data!$G$3:$BA$2935,34,FALSE))</f>
        <v/>
      </c>
      <c r="AP437" s="4" t="str">
        <f>IF($H437=0,"",VLOOKUP($G437,Data!$G$3:$BA$2935,35,FALSE))</f>
        <v/>
      </c>
      <c r="AQ437" s="4" t="str">
        <f>IF($H437=0,"",VLOOKUP($G437,Data!$G$3:$BA$2935,36,FALSE))</f>
        <v/>
      </c>
      <c r="AR437" s="4" t="str">
        <f>IF($H437=0,"",VLOOKUP($G437,Data!$G$3:$BA$2935,37,FALSE))</f>
        <v/>
      </c>
      <c r="AS437" s="4" t="str">
        <f>IF($H437=0,"",VLOOKUP($G437,Data!$G$3:$BA$2935,38,FALSE))</f>
        <v/>
      </c>
      <c r="AT437" s="4" t="str">
        <f>IF($H437=0,"",VLOOKUP($G437,Data!$G$3:$BA$2935,39,FALSE))</f>
        <v/>
      </c>
    </row>
    <row r="438" spans="1:46" x14ac:dyDescent="0.25">
      <c r="A438" s="4">
        <f>PSSE!A440</f>
        <v>972051</v>
      </c>
      <c r="B438" s="4" t="str">
        <f>PSSE!B440</f>
        <v>VINHTAN2_S1</v>
      </c>
      <c r="C438" s="4">
        <f>PSSE!D440</f>
        <v>26</v>
      </c>
      <c r="D438" s="4">
        <f>PSSE!E440</f>
        <v>622</v>
      </c>
      <c r="E438" s="4" t="str">
        <f>PSSE!F440</f>
        <v>ND</v>
      </c>
      <c r="F438" s="4">
        <f>PSSE!G440</f>
        <v>1</v>
      </c>
      <c r="G438" s="4" t="str">
        <f t="shared" si="6"/>
        <v>GEN26622ND1</v>
      </c>
      <c r="H438" s="4">
        <f>COUNTIF(Data!$G$3:$BA$2935,GEN!$G438)</f>
        <v>1</v>
      </c>
      <c r="I438" s="4" t="str">
        <f>IF($H438=0,"",VLOOKUP($G438,Data!$G$3:$BA$2935,2,FALSE))</f>
        <v>'GENROU'</v>
      </c>
      <c r="J438" s="4">
        <f>PSSE!C440</f>
        <v>1</v>
      </c>
      <c r="K438" s="4">
        <f>IF($H438=0,"",VLOOKUP($G438,Data!$G$3:$BA$2935,4,FALSE))</f>
        <v>4</v>
      </c>
      <c r="L438" s="4">
        <f>IF($H438=0,"",VLOOKUP($G438,Data!$G$3:$BA$2935,5,FALSE))</f>
        <v>0.04</v>
      </c>
      <c r="M438" s="4">
        <f>IF($H438=0,"",VLOOKUP($G438,Data!$G$3:$BA$2935,6,FALSE))</f>
        <v>0.5</v>
      </c>
      <c r="N438" s="4">
        <f>IF($H438=0,"",VLOOKUP($G438,Data!$G$3:$BA$2935,7,FALSE))</f>
        <v>7.0000000000000007E-2</v>
      </c>
      <c r="O438" s="4">
        <f>IF($H438=0,"",VLOOKUP($G438,Data!$G$3:$BA$2935,8,FALSE))</f>
        <v>2.8</v>
      </c>
      <c r="P438" s="4">
        <f>IF($H438=0,"",VLOOKUP($G438,Data!$G$3:$BA$2935,9,FALSE))</f>
        <v>0</v>
      </c>
      <c r="Q438" s="4">
        <f>IF($H438=0,"",VLOOKUP($G438,Data!$G$3:$BA$2935,10,FALSE))</f>
        <v>1.8</v>
      </c>
      <c r="R438" s="4">
        <f>IF($H438=0,"",VLOOKUP($G438,Data!$G$3:$BA$2935,11,FALSE))</f>
        <v>1.75</v>
      </c>
      <c r="S438" s="4">
        <f>IF($H438=0,"",VLOOKUP($G438,Data!$G$3:$BA$2935,12,FALSE))</f>
        <v>0.3</v>
      </c>
      <c r="T438" s="4">
        <f>IF($H438=0,"",VLOOKUP($G438,Data!$G$3:$BA$2935,13,FALSE))</f>
        <v>0.65</v>
      </c>
      <c r="U438" s="4">
        <f>IF($H438=0,"",VLOOKUP($G438,Data!$G$3:$BA$2935,14,FALSE))</f>
        <v>0.25600000000000001</v>
      </c>
      <c r="V438" s="4">
        <f>IF($H438=0,"",VLOOKUP($G438,Data!$G$3:$BA$2935,15,FALSE))</f>
        <v>0.15</v>
      </c>
      <c r="W438" s="4">
        <f>IF($H438=0,"",VLOOKUP($G438,Data!$G$3:$BA$2935,16,FALSE))</f>
        <v>5.7000000000000002E-2</v>
      </c>
      <c r="X438" s="4">
        <f>IF($H438=0,"",VLOOKUP($G438,Data!$G$3:$BA$2935,17,FALSE))</f>
        <v>0.33</v>
      </c>
      <c r="Y438" s="4" t="str">
        <f>IF($H438=0,"",VLOOKUP($G438,Data!$G$3:$BA$2935,18,FALSE))</f>
        <v>/</v>
      </c>
      <c r="Z438" s="4" t="str">
        <f>IF($H438=0,"",VLOOKUP($G438,Data!$G$3:$BA$2935,19,FALSE))</f>
        <v>/</v>
      </c>
      <c r="AA438" s="4" t="str">
        <f>IF($H438=0,"",VLOOKUP($G438,Data!$G$3:$BA$2935,20,FALSE))</f>
        <v/>
      </c>
      <c r="AB438" s="4" t="str">
        <f>IF($H438=0,"",VLOOKUP($G438,Data!$G$3:$BA$2935,21,FALSE))</f>
        <v/>
      </c>
      <c r="AC438" s="4" t="str">
        <f>IF($H438=0,"",VLOOKUP($G438,Data!$G$3:$BA$2935,22,FALSE))</f>
        <v/>
      </c>
      <c r="AD438" s="4" t="str">
        <f>IF($H438=0,"",VLOOKUP($G438,Data!$G$3:$BA$2935,23,FALSE))</f>
        <v/>
      </c>
      <c r="AE438" s="4" t="str">
        <f>IF($H438=0,"",VLOOKUP($G438,Data!$G$3:$BA$2935,24,FALSE))</f>
        <v/>
      </c>
      <c r="AF438" s="4" t="str">
        <f>IF($H438=0,"",VLOOKUP($G438,Data!$G$3:$BA$2935,25,FALSE))</f>
        <v/>
      </c>
      <c r="AG438" s="4" t="str">
        <f>IF($H438=0,"",VLOOKUP($G438,Data!$G$3:$BA$2935,26,FALSE))</f>
        <v/>
      </c>
      <c r="AH438" s="4" t="str">
        <f>IF($H438=0,"",VLOOKUP($G438,Data!$G$3:$BA$2935,27,FALSE))</f>
        <v/>
      </c>
      <c r="AI438" s="4" t="str">
        <f>IF($H438=0,"",VLOOKUP($G438,Data!$G$3:$BA$2935,28,FALSE))</f>
        <v/>
      </c>
      <c r="AJ438" s="4" t="str">
        <f>IF($H438=0,"",VLOOKUP($G438,Data!$G$3:$BA$2935,29,FALSE))</f>
        <v/>
      </c>
      <c r="AK438" s="4" t="str">
        <f>IF($H438=0,"",VLOOKUP($G438,Data!$G$3:$BA$2935,30,FALSE))</f>
        <v/>
      </c>
      <c r="AL438" s="4" t="str">
        <f>IF($H438=0,"",VLOOKUP($G438,Data!$G$3:$BA$2935,31,FALSE))</f>
        <v/>
      </c>
      <c r="AM438" s="4" t="str">
        <f>IF($H438=0,"",VLOOKUP($G438,Data!$G$3:$BA$2935,32,FALSE))</f>
        <v/>
      </c>
      <c r="AN438" s="4" t="str">
        <f>IF($H438=0,"",VLOOKUP($G438,Data!$G$3:$BA$2935,33,FALSE))</f>
        <v/>
      </c>
      <c r="AO438" s="4" t="str">
        <f>IF($H438=0,"",VLOOKUP($G438,Data!$G$3:$BA$2935,34,FALSE))</f>
        <v/>
      </c>
      <c r="AP438" s="4" t="str">
        <f>IF($H438=0,"",VLOOKUP($G438,Data!$G$3:$BA$2935,35,FALSE))</f>
        <v/>
      </c>
      <c r="AQ438" s="4" t="str">
        <f>IF($H438=0,"",VLOOKUP($G438,Data!$G$3:$BA$2935,36,FALSE))</f>
        <v/>
      </c>
      <c r="AR438" s="4" t="str">
        <f>IF($H438=0,"",VLOOKUP($G438,Data!$G$3:$BA$2935,37,FALSE))</f>
        <v/>
      </c>
      <c r="AS438" s="4" t="str">
        <f>IF($H438=0,"",VLOOKUP($G438,Data!$G$3:$BA$2935,38,FALSE))</f>
        <v/>
      </c>
      <c r="AT438" s="4" t="str">
        <f>IF($H438=0,"",VLOOKUP($G438,Data!$G$3:$BA$2935,39,FALSE))</f>
        <v/>
      </c>
    </row>
    <row r="439" spans="1:46" x14ac:dyDescent="0.25">
      <c r="A439" s="4">
        <f>PSSE!A441</f>
        <v>972052</v>
      </c>
      <c r="B439" s="4" t="str">
        <f>PSSE!B441</f>
        <v>VINHTAN2_S2</v>
      </c>
      <c r="C439" s="4">
        <f>PSSE!D441</f>
        <v>26</v>
      </c>
      <c r="D439" s="4">
        <f>PSSE!E441</f>
        <v>622</v>
      </c>
      <c r="E439" s="4" t="str">
        <f>PSSE!F441</f>
        <v>ND</v>
      </c>
      <c r="F439" s="4">
        <f>PSSE!G441</f>
        <v>1</v>
      </c>
      <c r="G439" s="4" t="str">
        <f t="shared" si="6"/>
        <v>GEN26622ND1</v>
      </c>
      <c r="H439" s="4">
        <f>COUNTIF(Data!$G$3:$BA$2935,GEN!$G439)</f>
        <v>1</v>
      </c>
      <c r="I439" s="4" t="str">
        <f>IF($H439=0,"",VLOOKUP($G439,Data!$G$3:$BA$2935,2,FALSE))</f>
        <v>'GENROU'</v>
      </c>
      <c r="J439" s="4">
        <f>PSSE!C441</f>
        <v>1</v>
      </c>
      <c r="K439" s="4">
        <f>IF($H439=0,"",VLOOKUP($G439,Data!$G$3:$BA$2935,4,FALSE))</f>
        <v>4</v>
      </c>
      <c r="L439" s="4">
        <f>IF($H439=0,"",VLOOKUP($G439,Data!$G$3:$BA$2935,5,FALSE))</f>
        <v>0.04</v>
      </c>
      <c r="M439" s="4">
        <f>IF($H439=0,"",VLOOKUP($G439,Data!$G$3:$BA$2935,6,FALSE))</f>
        <v>0.5</v>
      </c>
      <c r="N439" s="4">
        <f>IF($H439=0,"",VLOOKUP($G439,Data!$G$3:$BA$2935,7,FALSE))</f>
        <v>7.0000000000000007E-2</v>
      </c>
      <c r="O439" s="4">
        <f>IF($H439=0,"",VLOOKUP($G439,Data!$G$3:$BA$2935,8,FALSE))</f>
        <v>2.8</v>
      </c>
      <c r="P439" s="4">
        <f>IF($H439=0,"",VLOOKUP($G439,Data!$G$3:$BA$2935,9,FALSE))</f>
        <v>0</v>
      </c>
      <c r="Q439" s="4">
        <f>IF($H439=0,"",VLOOKUP($G439,Data!$G$3:$BA$2935,10,FALSE))</f>
        <v>1.8</v>
      </c>
      <c r="R439" s="4">
        <f>IF($H439=0,"",VLOOKUP($G439,Data!$G$3:$BA$2935,11,FALSE))</f>
        <v>1.75</v>
      </c>
      <c r="S439" s="4">
        <f>IF($H439=0,"",VLOOKUP($G439,Data!$G$3:$BA$2935,12,FALSE))</f>
        <v>0.3</v>
      </c>
      <c r="T439" s="4">
        <f>IF($H439=0,"",VLOOKUP($G439,Data!$G$3:$BA$2935,13,FALSE))</f>
        <v>0.65</v>
      </c>
      <c r="U439" s="4">
        <f>IF($H439=0,"",VLOOKUP($G439,Data!$G$3:$BA$2935,14,FALSE))</f>
        <v>0.25600000000000001</v>
      </c>
      <c r="V439" s="4">
        <f>IF($H439=0,"",VLOOKUP($G439,Data!$G$3:$BA$2935,15,FALSE))</f>
        <v>0.15</v>
      </c>
      <c r="W439" s="4">
        <f>IF($H439=0,"",VLOOKUP($G439,Data!$G$3:$BA$2935,16,FALSE))</f>
        <v>5.7000000000000002E-2</v>
      </c>
      <c r="X439" s="4">
        <f>IF($H439=0,"",VLOOKUP($G439,Data!$G$3:$BA$2935,17,FALSE))</f>
        <v>0.33</v>
      </c>
      <c r="Y439" s="4" t="str">
        <f>IF($H439=0,"",VLOOKUP($G439,Data!$G$3:$BA$2935,18,FALSE))</f>
        <v>/</v>
      </c>
      <c r="Z439" s="4" t="str">
        <f>IF($H439=0,"",VLOOKUP($G439,Data!$G$3:$BA$2935,19,FALSE))</f>
        <v>/</v>
      </c>
      <c r="AA439" s="4" t="str">
        <f>IF($H439=0,"",VLOOKUP($G439,Data!$G$3:$BA$2935,20,FALSE))</f>
        <v/>
      </c>
      <c r="AB439" s="4" t="str">
        <f>IF($H439=0,"",VLOOKUP($G439,Data!$G$3:$BA$2935,21,FALSE))</f>
        <v/>
      </c>
      <c r="AC439" s="4" t="str">
        <f>IF($H439=0,"",VLOOKUP($G439,Data!$G$3:$BA$2935,22,FALSE))</f>
        <v/>
      </c>
      <c r="AD439" s="4" t="str">
        <f>IF($H439=0,"",VLOOKUP($G439,Data!$G$3:$BA$2935,23,FALSE))</f>
        <v/>
      </c>
      <c r="AE439" s="4" t="str">
        <f>IF($H439=0,"",VLOOKUP($G439,Data!$G$3:$BA$2935,24,FALSE))</f>
        <v/>
      </c>
      <c r="AF439" s="4" t="str">
        <f>IF($H439=0,"",VLOOKUP($G439,Data!$G$3:$BA$2935,25,FALSE))</f>
        <v/>
      </c>
      <c r="AG439" s="4" t="str">
        <f>IF($H439=0,"",VLOOKUP($G439,Data!$G$3:$BA$2935,26,FALSE))</f>
        <v/>
      </c>
      <c r="AH439" s="4" t="str">
        <f>IF($H439=0,"",VLOOKUP($G439,Data!$G$3:$BA$2935,27,FALSE))</f>
        <v/>
      </c>
      <c r="AI439" s="4" t="str">
        <f>IF($H439=0,"",VLOOKUP($G439,Data!$G$3:$BA$2935,28,FALSE))</f>
        <v/>
      </c>
      <c r="AJ439" s="4" t="str">
        <f>IF($H439=0,"",VLOOKUP($G439,Data!$G$3:$BA$2935,29,FALSE))</f>
        <v/>
      </c>
      <c r="AK439" s="4" t="str">
        <f>IF($H439=0,"",VLOOKUP($G439,Data!$G$3:$BA$2935,30,FALSE))</f>
        <v/>
      </c>
      <c r="AL439" s="4" t="str">
        <f>IF($H439=0,"",VLOOKUP($G439,Data!$G$3:$BA$2935,31,FALSE))</f>
        <v/>
      </c>
      <c r="AM439" s="4" t="str">
        <f>IF($H439=0,"",VLOOKUP($G439,Data!$G$3:$BA$2935,32,FALSE))</f>
        <v/>
      </c>
      <c r="AN439" s="4" t="str">
        <f>IF($H439=0,"",VLOOKUP($G439,Data!$G$3:$BA$2935,33,FALSE))</f>
        <v/>
      </c>
      <c r="AO439" s="4" t="str">
        <f>IF($H439=0,"",VLOOKUP($G439,Data!$G$3:$BA$2935,34,FALSE))</f>
        <v/>
      </c>
      <c r="AP439" s="4" t="str">
        <f>IF($H439=0,"",VLOOKUP($G439,Data!$G$3:$BA$2935,35,FALSE))</f>
        <v/>
      </c>
      <c r="AQ439" s="4" t="str">
        <f>IF($H439=0,"",VLOOKUP($G439,Data!$G$3:$BA$2935,36,FALSE))</f>
        <v/>
      </c>
      <c r="AR439" s="4" t="str">
        <f>IF($H439=0,"",VLOOKUP($G439,Data!$G$3:$BA$2935,37,FALSE))</f>
        <v/>
      </c>
      <c r="AS439" s="4" t="str">
        <f>IF($H439=0,"",VLOOKUP($G439,Data!$G$3:$BA$2935,38,FALSE))</f>
        <v/>
      </c>
      <c r="AT439" s="4" t="str">
        <f>IF($H439=0,"",VLOOKUP($G439,Data!$G$3:$BA$2935,39,FALSE))</f>
        <v/>
      </c>
    </row>
    <row r="440" spans="1:46" x14ac:dyDescent="0.25">
      <c r="A440" s="4">
        <f>PSSE!A442</f>
        <v>972061</v>
      </c>
      <c r="B440" s="4" t="str">
        <f>PSSE!B442</f>
        <v>VINHTAN3_S1</v>
      </c>
      <c r="C440" s="4">
        <f>PSSE!D442</f>
        <v>19</v>
      </c>
      <c r="D440" s="4">
        <f>PSSE!E442</f>
        <v>660</v>
      </c>
      <c r="E440" s="4" t="str">
        <f>PSSE!F442</f>
        <v>ND</v>
      </c>
      <c r="F440" s="4">
        <f>PSSE!G442</f>
        <v>1</v>
      </c>
      <c r="G440" s="4" t="str">
        <f t="shared" si="6"/>
        <v>GEN19660ND1</v>
      </c>
      <c r="H440" s="4">
        <f>COUNTIF(Data!$G$3:$BA$2935,GEN!$G440)</f>
        <v>1</v>
      </c>
      <c r="I440" s="4" t="str">
        <f>IF($H440=0,"",VLOOKUP($G440,Data!$G$3:$BA$2935,2,FALSE))</f>
        <v>'GENROU'</v>
      </c>
      <c r="J440" s="4">
        <f>PSSE!C442</f>
        <v>1</v>
      </c>
      <c r="K440" s="4">
        <f>IF($H440=0,"",VLOOKUP($G440,Data!$G$3:$BA$2935,4,FALSE))</f>
        <v>4</v>
      </c>
      <c r="L440" s="4">
        <f>IF($H440=0,"",VLOOKUP($G440,Data!$G$3:$BA$2935,5,FALSE))</f>
        <v>0.04</v>
      </c>
      <c r="M440" s="4">
        <f>IF($H440=0,"",VLOOKUP($G440,Data!$G$3:$BA$2935,6,FALSE))</f>
        <v>0.5</v>
      </c>
      <c r="N440" s="4">
        <f>IF($H440=0,"",VLOOKUP($G440,Data!$G$3:$BA$2935,7,FALSE))</f>
        <v>7.0000000000000007E-2</v>
      </c>
      <c r="O440" s="4">
        <f>IF($H440=0,"",VLOOKUP($G440,Data!$G$3:$BA$2935,8,FALSE))</f>
        <v>2.8</v>
      </c>
      <c r="P440" s="4">
        <f>IF($H440=0,"",VLOOKUP($G440,Data!$G$3:$BA$2935,9,FALSE))</f>
        <v>0</v>
      </c>
      <c r="Q440" s="4">
        <f>IF($H440=0,"",VLOOKUP($G440,Data!$G$3:$BA$2935,10,FALSE))</f>
        <v>1.8</v>
      </c>
      <c r="R440" s="4">
        <f>IF($H440=0,"",VLOOKUP($G440,Data!$G$3:$BA$2935,11,FALSE))</f>
        <v>1.75</v>
      </c>
      <c r="S440" s="4">
        <f>IF($H440=0,"",VLOOKUP($G440,Data!$G$3:$BA$2935,12,FALSE))</f>
        <v>0.3</v>
      </c>
      <c r="T440" s="4">
        <f>IF($H440=0,"",VLOOKUP($G440,Data!$G$3:$BA$2935,13,FALSE))</f>
        <v>0.65</v>
      </c>
      <c r="U440" s="4">
        <f>IF($H440=0,"",VLOOKUP($G440,Data!$G$3:$BA$2935,14,FALSE))</f>
        <v>0.20599999999999999</v>
      </c>
      <c r="V440" s="4">
        <f>IF($H440=0,"",VLOOKUP($G440,Data!$G$3:$BA$2935,15,FALSE))</f>
        <v>0.15</v>
      </c>
      <c r="W440" s="4">
        <f>IF($H440=0,"",VLOOKUP($G440,Data!$G$3:$BA$2935,16,FALSE))</f>
        <v>5.7000000000000002E-2</v>
      </c>
      <c r="X440" s="4">
        <f>IF($H440=0,"",VLOOKUP($G440,Data!$G$3:$BA$2935,17,FALSE))</f>
        <v>0.33</v>
      </c>
      <c r="Y440" s="4" t="str">
        <f>IF($H440=0,"",VLOOKUP($G440,Data!$G$3:$BA$2935,18,FALSE))</f>
        <v>/</v>
      </c>
      <c r="Z440" s="4" t="str">
        <f>IF($H440=0,"",VLOOKUP($G440,Data!$G$3:$BA$2935,19,FALSE))</f>
        <v>/</v>
      </c>
      <c r="AA440" s="4" t="str">
        <f>IF($H440=0,"",VLOOKUP($G440,Data!$G$3:$BA$2935,20,FALSE))</f>
        <v/>
      </c>
      <c r="AB440" s="4" t="str">
        <f>IF($H440=0,"",VLOOKUP($G440,Data!$G$3:$BA$2935,21,FALSE))</f>
        <v/>
      </c>
      <c r="AC440" s="4" t="str">
        <f>IF($H440=0,"",VLOOKUP($G440,Data!$G$3:$BA$2935,22,FALSE))</f>
        <v/>
      </c>
      <c r="AD440" s="4" t="str">
        <f>IF($H440=0,"",VLOOKUP($G440,Data!$G$3:$BA$2935,23,FALSE))</f>
        <v/>
      </c>
      <c r="AE440" s="4" t="str">
        <f>IF($H440=0,"",VLOOKUP($G440,Data!$G$3:$BA$2935,24,FALSE))</f>
        <v/>
      </c>
      <c r="AF440" s="4" t="str">
        <f>IF($H440=0,"",VLOOKUP($G440,Data!$G$3:$BA$2935,25,FALSE))</f>
        <v/>
      </c>
      <c r="AG440" s="4" t="str">
        <f>IF($H440=0,"",VLOOKUP($G440,Data!$G$3:$BA$2935,26,FALSE))</f>
        <v/>
      </c>
      <c r="AH440" s="4" t="str">
        <f>IF($H440=0,"",VLOOKUP($G440,Data!$G$3:$BA$2935,27,FALSE))</f>
        <v/>
      </c>
      <c r="AI440" s="4" t="str">
        <f>IF($H440=0,"",VLOOKUP($G440,Data!$G$3:$BA$2935,28,FALSE))</f>
        <v/>
      </c>
      <c r="AJ440" s="4" t="str">
        <f>IF($H440=0,"",VLOOKUP($G440,Data!$G$3:$BA$2935,29,FALSE))</f>
        <v/>
      </c>
      <c r="AK440" s="4" t="str">
        <f>IF($H440=0,"",VLOOKUP($G440,Data!$G$3:$BA$2935,30,FALSE))</f>
        <v/>
      </c>
      <c r="AL440" s="4" t="str">
        <f>IF($H440=0,"",VLOOKUP($G440,Data!$G$3:$BA$2935,31,FALSE))</f>
        <v/>
      </c>
      <c r="AM440" s="4" t="str">
        <f>IF($H440=0,"",VLOOKUP($G440,Data!$G$3:$BA$2935,32,FALSE))</f>
        <v/>
      </c>
      <c r="AN440" s="4" t="str">
        <f>IF($H440=0,"",VLOOKUP($G440,Data!$G$3:$BA$2935,33,FALSE))</f>
        <v/>
      </c>
      <c r="AO440" s="4" t="str">
        <f>IF($H440=0,"",VLOOKUP($G440,Data!$G$3:$BA$2935,34,FALSE))</f>
        <v/>
      </c>
      <c r="AP440" s="4" t="str">
        <f>IF($H440=0,"",VLOOKUP($G440,Data!$G$3:$BA$2935,35,FALSE))</f>
        <v/>
      </c>
      <c r="AQ440" s="4" t="str">
        <f>IF($H440=0,"",VLOOKUP($G440,Data!$G$3:$BA$2935,36,FALSE))</f>
        <v/>
      </c>
      <c r="AR440" s="4" t="str">
        <f>IF($H440=0,"",VLOOKUP($G440,Data!$G$3:$BA$2935,37,FALSE))</f>
        <v/>
      </c>
      <c r="AS440" s="4" t="str">
        <f>IF($H440=0,"",VLOOKUP($G440,Data!$G$3:$BA$2935,38,FALSE))</f>
        <v/>
      </c>
      <c r="AT440" s="4" t="str">
        <f>IF($H440=0,"",VLOOKUP($G440,Data!$G$3:$BA$2935,39,FALSE))</f>
        <v/>
      </c>
    </row>
    <row r="441" spans="1:46" x14ac:dyDescent="0.25">
      <c r="A441" s="4">
        <f>PSSE!A443</f>
        <v>972062</v>
      </c>
      <c r="B441" s="4" t="str">
        <f>PSSE!B443</f>
        <v>VINHTAN3_S2</v>
      </c>
      <c r="C441" s="4">
        <f>PSSE!D443</f>
        <v>19</v>
      </c>
      <c r="D441" s="4">
        <f>PSSE!E443</f>
        <v>660</v>
      </c>
      <c r="E441" s="4" t="str">
        <f>PSSE!F443</f>
        <v>ND</v>
      </c>
      <c r="F441" s="4">
        <f>PSSE!G443</f>
        <v>1</v>
      </c>
      <c r="G441" s="4" t="str">
        <f t="shared" si="6"/>
        <v>GEN19660ND1</v>
      </c>
      <c r="H441" s="4">
        <f>COUNTIF(Data!$G$3:$BA$2935,GEN!$G441)</f>
        <v>1</v>
      </c>
      <c r="I441" s="4" t="str">
        <f>IF($H441=0,"",VLOOKUP($G441,Data!$G$3:$BA$2935,2,FALSE))</f>
        <v>'GENROU'</v>
      </c>
      <c r="J441" s="4">
        <f>PSSE!C443</f>
        <v>1</v>
      </c>
      <c r="K441" s="4">
        <f>IF($H441=0,"",VLOOKUP($G441,Data!$G$3:$BA$2935,4,FALSE))</f>
        <v>4</v>
      </c>
      <c r="L441" s="4">
        <f>IF($H441=0,"",VLOOKUP($G441,Data!$G$3:$BA$2935,5,FALSE))</f>
        <v>0.04</v>
      </c>
      <c r="M441" s="4">
        <f>IF($H441=0,"",VLOOKUP($G441,Data!$G$3:$BA$2935,6,FALSE))</f>
        <v>0.5</v>
      </c>
      <c r="N441" s="4">
        <f>IF($H441=0,"",VLOOKUP($G441,Data!$G$3:$BA$2935,7,FALSE))</f>
        <v>7.0000000000000007E-2</v>
      </c>
      <c r="O441" s="4">
        <f>IF($H441=0,"",VLOOKUP($G441,Data!$G$3:$BA$2935,8,FALSE))</f>
        <v>2.8</v>
      </c>
      <c r="P441" s="4">
        <f>IF($H441=0,"",VLOOKUP($G441,Data!$G$3:$BA$2935,9,FALSE))</f>
        <v>0</v>
      </c>
      <c r="Q441" s="4">
        <f>IF($H441=0,"",VLOOKUP($G441,Data!$G$3:$BA$2935,10,FALSE))</f>
        <v>1.8</v>
      </c>
      <c r="R441" s="4">
        <f>IF($H441=0,"",VLOOKUP($G441,Data!$G$3:$BA$2935,11,FALSE))</f>
        <v>1.75</v>
      </c>
      <c r="S441" s="4">
        <f>IF($H441=0,"",VLOOKUP($G441,Data!$G$3:$BA$2935,12,FALSE))</f>
        <v>0.3</v>
      </c>
      <c r="T441" s="4">
        <f>IF($H441=0,"",VLOOKUP($G441,Data!$G$3:$BA$2935,13,FALSE))</f>
        <v>0.65</v>
      </c>
      <c r="U441" s="4">
        <f>IF($H441=0,"",VLOOKUP($G441,Data!$G$3:$BA$2935,14,FALSE))</f>
        <v>0.20599999999999999</v>
      </c>
      <c r="V441" s="4">
        <f>IF($H441=0,"",VLOOKUP($G441,Data!$G$3:$BA$2935,15,FALSE))</f>
        <v>0.15</v>
      </c>
      <c r="W441" s="4">
        <f>IF($H441=0,"",VLOOKUP($G441,Data!$G$3:$BA$2935,16,FALSE))</f>
        <v>5.7000000000000002E-2</v>
      </c>
      <c r="X441" s="4">
        <f>IF($H441=0,"",VLOOKUP($G441,Data!$G$3:$BA$2935,17,FALSE))</f>
        <v>0.33</v>
      </c>
      <c r="Y441" s="4" t="str">
        <f>IF($H441=0,"",VLOOKUP($G441,Data!$G$3:$BA$2935,18,FALSE))</f>
        <v>/</v>
      </c>
      <c r="Z441" s="4" t="str">
        <f>IF($H441=0,"",VLOOKUP($G441,Data!$G$3:$BA$2935,19,FALSE))</f>
        <v>/</v>
      </c>
      <c r="AA441" s="4" t="str">
        <f>IF($H441=0,"",VLOOKUP($G441,Data!$G$3:$BA$2935,20,FALSE))</f>
        <v/>
      </c>
      <c r="AB441" s="4" t="str">
        <f>IF($H441=0,"",VLOOKUP($G441,Data!$G$3:$BA$2935,21,FALSE))</f>
        <v/>
      </c>
      <c r="AC441" s="4" t="str">
        <f>IF($H441=0,"",VLOOKUP($G441,Data!$G$3:$BA$2935,22,FALSE))</f>
        <v/>
      </c>
      <c r="AD441" s="4" t="str">
        <f>IF($H441=0,"",VLOOKUP($G441,Data!$G$3:$BA$2935,23,FALSE))</f>
        <v/>
      </c>
      <c r="AE441" s="4" t="str">
        <f>IF($H441=0,"",VLOOKUP($G441,Data!$G$3:$BA$2935,24,FALSE))</f>
        <v/>
      </c>
      <c r="AF441" s="4" t="str">
        <f>IF($H441=0,"",VLOOKUP($G441,Data!$G$3:$BA$2935,25,FALSE))</f>
        <v/>
      </c>
      <c r="AG441" s="4" t="str">
        <f>IF($H441=0,"",VLOOKUP($G441,Data!$G$3:$BA$2935,26,FALSE))</f>
        <v/>
      </c>
      <c r="AH441" s="4" t="str">
        <f>IF($H441=0,"",VLOOKUP($G441,Data!$G$3:$BA$2935,27,FALSE))</f>
        <v/>
      </c>
      <c r="AI441" s="4" t="str">
        <f>IF($H441=0,"",VLOOKUP($G441,Data!$G$3:$BA$2935,28,FALSE))</f>
        <v/>
      </c>
      <c r="AJ441" s="4" t="str">
        <f>IF($H441=0,"",VLOOKUP($G441,Data!$G$3:$BA$2935,29,FALSE))</f>
        <v/>
      </c>
      <c r="AK441" s="4" t="str">
        <f>IF($H441=0,"",VLOOKUP($G441,Data!$G$3:$BA$2935,30,FALSE))</f>
        <v/>
      </c>
      <c r="AL441" s="4" t="str">
        <f>IF($H441=0,"",VLOOKUP($G441,Data!$G$3:$BA$2935,31,FALSE))</f>
        <v/>
      </c>
      <c r="AM441" s="4" t="str">
        <f>IF($H441=0,"",VLOOKUP($G441,Data!$G$3:$BA$2935,32,FALSE))</f>
        <v/>
      </c>
      <c r="AN441" s="4" t="str">
        <f>IF($H441=0,"",VLOOKUP($G441,Data!$G$3:$BA$2935,33,FALSE))</f>
        <v/>
      </c>
      <c r="AO441" s="4" t="str">
        <f>IF($H441=0,"",VLOOKUP($G441,Data!$G$3:$BA$2935,34,FALSE))</f>
        <v/>
      </c>
      <c r="AP441" s="4" t="str">
        <f>IF($H441=0,"",VLOOKUP($G441,Data!$G$3:$BA$2935,35,FALSE))</f>
        <v/>
      </c>
      <c r="AQ441" s="4" t="str">
        <f>IF($H441=0,"",VLOOKUP($G441,Data!$G$3:$BA$2935,36,FALSE))</f>
        <v/>
      </c>
      <c r="AR441" s="4" t="str">
        <f>IF($H441=0,"",VLOOKUP($G441,Data!$G$3:$BA$2935,37,FALSE))</f>
        <v/>
      </c>
      <c r="AS441" s="4" t="str">
        <f>IF($H441=0,"",VLOOKUP($G441,Data!$G$3:$BA$2935,38,FALSE))</f>
        <v/>
      </c>
      <c r="AT441" s="4" t="str">
        <f>IF($H441=0,"",VLOOKUP($G441,Data!$G$3:$BA$2935,39,FALSE))</f>
        <v/>
      </c>
    </row>
    <row r="442" spans="1:46" x14ac:dyDescent="0.25">
      <c r="A442" s="4">
        <f>PSSE!A444</f>
        <v>972063</v>
      </c>
      <c r="B442" s="4" t="str">
        <f>PSSE!B444</f>
        <v>VINHTAN3_S3</v>
      </c>
      <c r="C442" s="4">
        <f>PSSE!D444</f>
        <v>19</v>
      </c>
      <c r="D442" s="4">
        <f>PSSE!E444</f>
        <v>660</v>
      </c>
      <c r="E442" s="4" t="str">
        <f>PSSE!F444</f>
        <v>ND</v>
      </c>
      <c r="F442" s="4">
        <f>PSSE!G444</f>
        <v>1</v>
      </c>
      <c r="G442" s="4" t="str">
        <f t="shared" si="6"/>
        <v>GEN19660ND1</v>
      </c>
      <c r="H442" s="4">
        <f>COUNTIF(Data!$G$3:$BA$2935,GEN!$G442)</f>
        <v>1</v>
      </c>
      <c r="I442" s="4" t="str">
        <f>IF($H442=0,"",VLOOKUP($G442,Data!$G$3:$BA$2935,2,FALSE))</f>
        <v>'GENROU'</v>
      </c>
      <c r="J442" s="4">
        <f>PSSE!C444</f>
        <v>1</v>
      </c>
      <c r="K442" s="4">
        <f>IF($H442=0,"",VLOOKUP($G442,Data!$G$3:$BA$2935,4,FALSE))</f>
        <v>4</v>
      </c>
      <c r="L442" s="4">
        <f>IF($H442=0,"",VLOOKUP($G442,Data!$G$3:$BA$2935,5,FALSE))</f>
        <v>0.04</v>
      </c>
      <c r="M442" s="4">
        <f>IF($H442=0,"",VLOOKUP($G442,Data!$G$3:$BA$2935,6,FALSE))</f>
        <v>0.5</v>
      </c>
      <c r="N442" s="4">
        <f>IF($H442=0,"",VLOOKUP($G442,Data!$G$3:$BA$2935,7,FALSE))</f>
        <v>7.0000000000000007E-2</v>
      </c>
      <c r="O442" s="4">
        <f>IF($H442=0,"",VLOOKUP($G442,Data!$G$3:$BA$2935,8,FALSE))</f>
        <v>2.8</v>
      </c>
      <c r="P442" s="4">
        <f>IF($H442=0,"",VLOOKUP($G442,Data!$G$3:$BA$2935,9,FALSE))</f>
        <v>0</v>
      </c>
      <c r="Q442" s="4">
        <f>IF($H442=0,"",VLOOKUP($G442,Data!$G$3:$BA$2935,10,FALSE))</f>
        <v>1.8</v>
      </c>
      <c r="R442" s="4">
        <f>IF($H442=0,"",VLOOKUP($G442,Data!$G$3:$BA$2935,11,FALSE))</f>
        <v>1.75</v>
      </c>
      <c r="S442" s="4">
        <f>IF($H442=0,"",VLOOKUP($G442,Data!$G$3:$BA$2935,12,FALSE))</f>
        <v>0.3</v>
      </c>
      <c r="T442" s="4">
        <f>IF($H442=0,"",VLOOKUP($G442,Data!$G$3:$BA$2935,13,FALSE))</f>
        <v>0.65</v>
      </c>
      <c r="U442" s="4">
        <f>IF($H442=0,"",VLOOKUP($G442,Data!$G$3:$BA$2935,14,FALSE))</f>
        <v>0.20599999999999999</v>
      </c>
      <c r="V442" s="4">
        <f>IF($H442=0,"",VLOOKUP($G442,Data!$G$3:$BA$2935,15,FALSE))</f>
        <v>0.15</v>
      </c>
      <c r="W442" s="4">
        <f>IF($H442=0,"",VLOOKUP($G442,Data!$G$3:$BA$2935,16,FALSE))</f>
        <v>5.7000000000000002E-2</v>
      </c>
      <c r="X442" s="4">
        <f>IF($H442=0,"",VLOOKUP($G442,Data!$G$3:$BA$2935,17,FALSE))</f>
        <v>0.33</v>
      </c>
      <c r="Y442" s="4" t="str">
        <f>IF($H442=0,"",VLOOKUP($G442,Data!$G$3:$BA$2935,18,FALSE))</f>
        <v>/</v>
      </c>
      <c r="Z442" s="4" t="str">
        <f>IF($H442=0,"",VLOOKUP($G442,Data!$G$3:$BA$2935,19,FALSE))</f>
        <v>/</v>
      </c>
      <c r="AA442" s="4" t="str">
        <f>IF($H442=0,"",VLOOKUP($G442,Data!$G$3:$BA$2935,20,FALSE))</f>
        <v/>
      </c>
      <c r="AB442" s="4" t="str">
        <f>IF($H442=0,"",VLOOKUP($G442,Data!$G$3:$BA$2935,21,FALSE))</f>
        <v/>
      </c>
      <c r="AC442" s="4" t="str">
        <f>IF($H442=0,"",VLOOKUP($G442,Data!$G$3:$BA$2935,22,FALSE))</f>
        <v/>
      </c>
      <c r="AD442" s="4" t="str">
        <f>IF($H442=0,"",VLOOKUP($G442,Data!$G$3:$BA$2935,23,FALSE))</f>
        <v/>
      </c>
      <c r="AE442" s="4" t="str">
        <f>IF($H442=0,"",VLOOKUP($G442,Data!$G$3:$BA$2935,24,FALSE))</f>
        <v/>
      </c>
      <c r="AF442" s="4" t="str">
        <f>IF($H442=0,"",VLOOKUP($G442,Data!$G$3:$BA$2935,25,FALSE))</f>
        <v/>
      </c>
      <c r="AG442" s="4" t="str">
        <f>IF($H442=0,"",VLOOKUP($G442,Data!$G$3:$BA$2935,26,FALSE))</f>
        <v/>
      </c>
      <c r="AH442" s="4" t="str">
        <f>IF($H442=0,"",VLOOKUP($G442,Data!$G$3:$BA$2935,27,FALSE))</f>
        <v/>
      </c>
      <c r="AI442" s="4" t="str">
        <f>IF($H442=0,"",VLOOKUP($G442,Data!$G$3:$BA$2935,28,FALSE))</f>
        <v/>
      </c>
      <c r="AJ442" s="4" t="str">
        <f>IF($H442=0,"",VLOOKUP($G442,Data!$G$3:$BA$2935,29,FALSE))</f>
        <v/>
      </c>
      <c r="AK442" s="4" t="str">
        <f>IF($H442=0,"",VLOOKUP($G442,Data!$G$3:$BA$2935,30,FALSE))</f>
        <v/>
      </c>
      <c r="AL442" s="4" t="str">
        <f>IF($H442=0,"",VLOOKUP($G442,Data!$G$3:$BA$2935,31,FALSE))</f>
        <v/>
      </c>
      <c r="AM442" s="4" t="str">
        <f>IF($H442=0,"",VLOOKUP($G442,Data!$G$3:$BA$2935,32,FALSE))</f>
        <v/>
      </c>
      <c r="AN442" s="4" t="str">
        <f>IF($H442=0,"",VLOOKUP($G442,Data!$G$3:$BA$2935,33,FALSE))</f>
        <v/>
      </c>
      <c r="AO442" s="4" t="str">
        <f>IF($H442=0,"",VLOOKUP($G442,Data!$G$3:$BA$2935,34,FALSE))</f>
        <v/>
      </c>
      <c r="AP442" s="4" t="str">
        <f>IF($H442=0,"",VLOOKUP($G442,Data!$G$3:$BA$2935,35,FALSE))</f>
        <v/>
      </c>
      <c r="AQ442" s="4" t="str">
        <f>IF($H442=0,"",VLOOKUP($G442,Data!$G$3:$BA$2935,36,FALSE))</f>
        <v/>
      </c>
      <c r="AR442" s="4" t="str">
        <f>IF($H442=0,"",VLOOKUP($G442,Data!$G$3:$BA$2935,37,FALSE))</f>
        <v/>
      </c>
      <c r="AS442" s="4" t="str">
        <f>IF($H442=0,"",VLOOKUP($G442,Data!$G$3:$BA$2935,38,FALSE))</f>
        <v/>
      </c>
      <c r="AT442" s="4" t="str">
        <f>IF($H442=0,"",VLOOKUP($G442,Data!$G$3:$BA$2935,39,FALSE))</f>
        <v/>
      </c>
    </row>
    <row r="443" spans="1:46" x14ac:dyDescent="0.25">
      <c r="A443" s="4">
        <f>PSSE!A445</f>
        <v>972071</v>
      </c>
      <c r="B443" s="4" t="str">
        <f>PSSE!B445</f>
        <v>VINHTAN4_S1</v>
      </c>
      <c r="C443" s="4">
        <f>PSSE!D445</f>
        <v>26</v>
      </c>
      <c r="D443" s="4">
        <f>PSSE!E445</f>
        <v>622</v>
      </c>
      <c r="E443" s="4" t="str">
        <f>PSSE!F445</f>
        <v>ND</v>
      </c>
      <c r="F443" s="4">
        <f>PSSE!G445</f>
        <v>1</v>
      </c>
      <c r="G443" s="4" t="str">
        <f t="shared" si="6"/>
        <v>GEN26622ND1</v>
      </c>
      <c r="H443" s="4">
        <f>COUNTIF(Data!$G$3:$BA$2935,GEN!$G443)</f>
        <v>1</v>
      </c>
      <c r="I443" s="4" t="str">
        <f>IF($H443=0,"",VLOOKUP($G443,Data!$G$3:$BA$2935,2,FALSE))</f>
        <v>'GENROU'</v>
      </c>
      <c r="J443" s="4">
        <f>PSSE!C445</f>
        <v>1</v>
      </c>
      <c r="K443" s="4">
        <f>IF($H443=0,"",VLOOKUP($G443,Data!$G$3:$BA$2935,4,FALSE))</f>
        <v>4</v>
      </c>
      <c r="L443" s="4">
        <f>IF($H443=0,"",VLOOKUP($G443,Data!$G$3:$BA$2935,5,FALSE))</f>
        <v>0.04</v>
      </c>
      <c r="M443" s="4">
        <f>IF($H443=0,"",VLOOKUP($G443,Data!$G$3:$BA$2935,6,FALSE))</f>
        <v>0.5</v>
      </c>
      <c r="N443" s="4">
        <f>IF($H443=0,"",VLOOKUP($G443,Data!$G$3:$BA$2935,7,FALSE))</f>
        <v>7.0000000000000007E-2</v>
      </c>
      <c r="O443" s="4">
        <f>IF($H443=0,"",VLOOKUP($G443,Data!$G$3:$BA$2935,8,FALSE))</f>
        <v>2.8</v>
      </c>
      <c r="P443" s="4">
        <f>IF($H443=0,"",VLOOKUP($G443,Data!$G$3:$BA$2935,9,FALSE))</f>
        <v>0</v>
      </c>
      <c r="Q443" s="4">
        <f>IF($H443=0,"",VLOOKUP($G443,Data!$G$3:$BA$2935,10,FALSE))</f>
        <v>1.8</v>
      </c>
      <c r="R443" s="4">
        <f>IF($H443=0,"",VLOOKUP($G443,Data!$G$3:$BA$2935,11,FALSE))</f>
        <v>1.75</v>
      </c>
      <c r="S443" s="4">
        <f>IF($H443=0,"",VLOOKUP($G443,Data!$G$3:$BA$2935,12,FALSE))</f>
        <v>0.3</v>
      </c>
      <c r="T443" s="4">
        <f>IF($H443=0,"",VLOOKUP($G443,Data!$G$3:$BA$2935,13,FALSE))</f>
        <v>0.65</v>
      </c>
      <c r="U443" s="4">
        <f>IF($H443=0,"",VLOOKUP($G443,Data!$G$3:$BA$2935,14,FALSE))</f>
        <v>0.25600000000000001</v>
      </c>
      <c r="V443" s="4">
        <f>IF($H443=0,"",VLOOKUP($G443,Data!$G$3:$BA$2935,15,FALSE))</f>
        <v>0.15</v>
      </c>
      <c r="W443" s="4">
        <f>IF($H443=0,"",VLOOKUP($G443,Data!$G$3:$BA$2935,16,FALSE))</f>
        <v>5.7000000000000002E-2</v>
      </c>
      <c r="X443" s="4">
        <f>IF($H443=0,"",VLOOKUP($G443,Data!$G$3:$BA$2935,17,FALSE))</f>
        <v>0.33</v>
      </c>
      <c r="Y443" s="4" t="str">
        <f>IF($H443=0,"",VLOOKUP($G443,Data!$G$3:$BA$2935,18,FALSE))</f>
        <v>/</v>
      </c>
      <c r="Z443" s="4" t="str">
        <f>IF($H443=0,"",VLOOKUP($G443,Data!$G$3:$BA$2935,19,FALSE))</f>
        <v>/</v>
      </c>
      <c r="AA443" s="4" t="str">
        <f>IF($H443=0,"",VLOOKUP($G443,Data!$G$3:$BA$2935,20,FALSE))</f>
        <v/>
      </c>
      <c r="AB443" s="4" t="str">
        <f>IF($H443=0,"",VLOOKUP($G443,Data!$G$3:$BA$2935,21,FALSE))</f>
        <v/>
      </c>
      <c r="AC443" s="4" t="str">
        <f>IF($H443=0,"",VLOOKUP($G443,Data!$G$3:$BA$2935,22,FALSE))</f>
        <v/>
      </c>
      <c r="AD443" s="4" t="str">
        <f>IF($H443=0,"",VLOOKUP($G443,Data!$G$3:$BA$2935,23,FALSE))</f>
        <v/>
      </c>
      <c r="AE443" s="4" t="str">
        <f>IF($H443=0,"",VLOOKUP($G443,Data!$G$3:$BA$2935,24,FALSE))</f>
        <v/>
      </c>
      <c r="AF443" s="4" t="str">
        <f>IF($H443=0,"",VLOOKUP($G443,Data!$G$3:$BA$2935,25,FALSE))</f>
        <v/>
      </c>
      <c r="AG443" s="4" t="str">
        <f>IF($H443=0,"",VLOOKUP($G443,Data!$G$3:$BA$2935,26,FALSE))</f>
        <v/>
      </c>
      <c r="AH443" s="4" t="str">
        <f>IF($H443=0,"",VLOOKUP($G443,Data!$G$3:$BA$2935,27,FALSE))</f>
        <v/>
      </c>
      <c r="AI443" s="4" t="str">
        <f>IF($H443=0,"",VLOOKUP($G443,Data!$G$3:$BA$2935,28,FALSE))</f>
        <v/>
      </c>
      <c r="AJ443" s="4" t="str">
        <f>IF($H443=0,"",VLOOKUP($G443,Data!$G$3:$BA$2935,29,FALSE))</f>
        <v/>
      </c>
      <c r="AK443" s="4" t="str">
        <f>IF($H443=0,"",VLOOKUP($G443,Data!$G$3:$BA$2935,30,FALSE))</f>
        <v/>
      </c>
      <c r="AL443" s="4" t="str">
        <f>IF($H443=0,"",VLOOKUP($G443,Data!$G$3:$BA$2935,31,FALSE))</f>
        <v/>
      </c>
      <c r="AM443" s="4" t="str">
        <f>IF($H443=0,"",VLOOKUP($G443,Data!$G$3:$BA$2935,32,FALSE))</f>
        <v/>
      </c>
      <c r="AN443" s="4" t="str">
        <f>IF($H443=0,"",VLOOKUP($G443,Data!$G$3:$BA$2935,33,FALSE))</f>
        <v/>
      </c>
      <c r="AO443" s="4" t="str">
        <f>IF($H443=0,"",VLOOKUP($G443,Data!$G$3:$BA$2935,34,FALSE))</f>
        <v/>
      </c>
      <c r="AP443" s="4" t="str">
        <f>IF($H443=0,"",VLOOKUP($G443,Data!$G$3:$BA$2935,35,FALSE))</f>
        <v/>
      </c>
      <c r="AQ443" s="4" t="str">
        <f>IF($H443=0,"",VLOOKUP($G443,Data!$G$3:$BA$2935,36,FALSE))</f>
        <v/>
      </c>
      <c r="AR443" s="4" t="str">
        <f>IF($H443=0,"",VLOOKUP($G443,Data!$G$3:$BA$2935,37,FALSE))</f>
        <v/>
      </c>
      <c r="AS443" s="4" t="str">
        <f>IF($H443=0,"",VLOOKUP($G443,Data!$G$3:$BA$2935,38,FALSE))</f>
        <v/>
      </c>
      <c r="AT443" s="4" t="str">
        <f>IF($H443=0,"",VLOOKUP($G443,Data!$G$3:$BA$2935,39,FALSE))</f>
        <v/>
      </c>
    </row>
    <row r="444" spans="1:46" x14ac:dyDescent="0.25">
      <c r="A444" s="4">
        <f>PSSE!A446</f>
        <v>972072</v>
      </c>
      <c r="B444" s="4" t="str">
        <f>PSSE!B446</f>
        <v>VINHTAN4_S2</v>
      </c>
      <c r="C444" s="4">
        <f>PSSE!D446</f>
        <v>26</v>
      </c>
      <c r="D444" s="4">
        <f>PSSE!E446</f>
        <v>622</v>
      </c>
      <c r="E444" s="4" t="str">
        <f>PSSE!F446</f>
        <v>ND</v>
      </c>
      <c r="F444" s="4">
        <f>PSSE!G446</f>
        <v>1</v>
      </c>
      <c r="G444" s="4" t="str">
        <f t="shared" si="6"/>
        <v>GEN26622ND1</v>
      </c>
      <c r="H444" s="4">
        <f>COUNTIF(Data!$G$3:$BA$2935,GEN!$G444)</f>
        <v>1</v>
      </c>
      <c r="I444" s="4" t="str">
        <f>IF($H444=0,"",VLOOKUP($G444,Data!$G$3:$BA$2935,2,FALSE))</f>
        <v>'GENROU'</v>
      </c>
      <c r="J444" s="4">
        <f>PSSE!C446</f>
        <v>1</v>
      </c>
      <c r="K444" s="4">
        <f>IF($H444=0,"",VLOOKUP($G444,Data!$G$3:$BA$2935,4,FALSE))</f>
        <v>4</v>
      </c>
      <c r="L444" s="4">
        <f>IF($H444=0,"",VLOOKUP($G444,Data!$G$3:$BA$2935,5,FALSE))</f>
        <v>0.04</v>
      </c>
      <c r="M444" s="4">
        <f>IF($H444=0,"",VLOOKUP($G444,Data!$G$3:$BA$2935,6,FALSE))</f>
        <v>0.5</v>
      </c>
      <c r="N444" s="4">
        <f>IF($H444=0,"",VLOOKUP($G444,Data!$G$3:$BA$2935,7,FALSE))</f>
        <v>7.0000000000000007E-2</v>
      </c>
      <c r="O444" s="4">
        <f>IF($H444=0,"",VLOOKUP($G444,Data!$G$3:$BA$2935,8,FALSE))</f>
        <v>2.8</v>
      </c>
      <c r="P444" s="4">
        <f>IF($H444=0,"",VLOOKUP($G444,Data!$G$3:$BA$2935,9,FALSE))</f>
        <v>0</v>
      </c>
      <c r="Q444" s="4">
        <f>IF($H444=0,"",VLOOKUP($G444,Data!$G$3:$BA$2935,10,FALSE))</f>
        <v>1.8</v>
      </c>
      <c r="R444" s="4">
        <f>IF($H444=0,"",VLOOKUP($G444,Data!$G$3:$BA$2935,11,FALSE))</f>
        <v>1.75</v>
      </c>
      <c r="S444" s="4">
        <f>IF($H444=0,"",VLOOKUP($G444,Data!$G$3:$BA$2935,12,FALSE))</f>
        <v>0.3</v>
      </c>
      <c r="T444" s="4">
        <f>IF($H444=0,"",VLOOKUP($G444,Data!$G$3:$BA$2935,13,FALSE))</f>
        <v>0.65</v>
      </c>
      <c r="U444" s="4">
        <f>IF($H444=0,"",VLOOKUP($G444,Data!$G$3:$BA$2935,14,FALSE))</f>
        <v>0.25600000000000001</v>
      </c>
      <c r="V444" s="4">
        <f>IF($H444=0,"",VLOOKUP($G444,Data!$G$3:$BA$2935,15,FALSE))</f>
        <v>0.15</v>
      </c>
      <c r="W444" s="4">
        <f>IF($H444=0,"",VLOOKUP($G444,Data!$G$3:$BA$2935,16,FALSE))</f>
        <v>5.7000000000000002E-2</v>
      </c>
      <c r="X444" s="4">
        <f>IF($H444=0,"",VLOOKUP($G444,Data!$G$3:$BA$2935,17,FALSE))</f>
        <v>0.33</v>
      </c>
      <c r="Y444" s="4" t="str">
        <f>IF($H444=0,"",VLOOKUP($G444,Data!$G$3:$BA$2935,18,FALSE))</f>
        <v>/</v>
      </c>
      <c r="Z444" s="4" t="str">
        <f>IF($H444=0,"",VLOOKUP($G444,Data!$G$3:$BA$2935,19,FALSE))</f>
        <v>/</v>
      </c>
      <c r="AA444" s="4" t="str">
        <f>IF($H444=0,"",VLOOKUP($G444,Data!$G$3:$BA$2935,20,FALSE))</f>
        <v/>
      </c>
      <c r="AB444" s="4" t="str">
        <f>IF($H444=0,"",VLOOKUP($G444,Data!$G$3:$BA$2935,21,FALSE))</f>
        <v/>
      </c>
      <c r="AC444" s="4" t="str">
        <f>IF($H444=0,"",VLOOKUP($G444,Data!$G$3:$BA$2935,22,FALSE))</f>
        <v/>
      </c>
      <c r="AD444" s="4" t="str">
        <f>IF($H444=0,"",VLOOKUP($G444,Data!$G$3:$BA$2935,23,FALSE))</f>
        <v/>
      </c>
      <c r="AE444" s="4" t="str">
        <f>IF($H444=0,"",VLOOKUP($G444,Data!$G$3:$BA$2935,24,FALSE))</f>
        <v/>
      </c>
      <c r="AF444" s="4" t="str">
        <f>IF($H444=0,"",VLOOKUP($G444,Data!$G$3:$BA$2935,25,FALSE))</f>
        <v/>
      </c>
      <c r="AG444" s="4" t="str">
        <f>IF($H444=0,"",VLOOKUP($G444,Data!$G$3:$BA$2935,26,FALSE))</f>
        <v/>
      </c>
      <c r="AH444" s="4" t="str">
        <f>IF($H444=0,"",VLOOKUP($G444,Data!$G$3:$BA$2935,27,FALSE))</f>
        <v/>
      </c>
      <c r="AI444" s="4" t="str">
        <f>IF($H444=0,"",VLOOKUP($G444,Data!$G$3:$BA$2935,28,FALSE))</f>
        <v/>
      </c>
      <c r="AJ444" s="4" t="str">
        <f>IF($H444=0,"",VLOOKUP($G444,Data!$G$3:$BA$2935,29,FALSE))</f>
        <v/>
      </c>
      <c r="AK444" s="4" t="str">
        <f>IF($H444=0,"",VLOOKUP($G444,Data!$G$3:$BA$2935,30,FALSE))</f>
        <v/>
      </c>
      <c r="AL444" s="4" t="str">
        <f>IF($H444=0,"",VLOOKUP($G444,Data!$G$3:$BA$2935,31,FALSE))</f>
        <v/>
      </c>
      <c r="AM444" s="4" t="str">
        <f>IF($H444=0,"",VLOOKUP($G444,Data!$G$3:$BA$2935,32,FALSE))</f>
        <v/>
      </c>
      <c r="AN444" s="4" t="str">
        <f>IF($H444=0,"",VLOOKUP($G444,Data!$G$3:$BA$2935,33,FALSE))</f>
        <v/>
      </c>
      <c r="AO444" s="4" t="str">
        <f>IF($H444=0,"",VLOOKUP($G444,Data!$G$3:$BA$2935,34,FALSE))</f>
        <v/>
      </c>
      <c r="AP444" s="4" t="str">
        <f>IF($H444=0,"",VLOOKUP($G444,Data!$G$3:$BA$2935,35,FALSE))</f>
        <v/>
      </c>
      <c r="AQ444" s="4" t="str">
        <f>IF($H444=0,"",VLOOKUP($G444,Data!$G$3:$BA$2935,36,FALSE))</f>
        <v/>
      </c>
      <c r="AR444" s="4" t="str">
        <f>IF($H444=0,"",VLOOKUP($G444,Data!$G$3:$BA$2935,37,FALSE))</f>
        <v/>
      </c>
      <c r="AS444" s="4" t="str">
        <f>IF($H444=0,"",VLOOKUP($G444,Data!$G$3:$BA$2935,38,FALSE))</f>
        <v/>
      </c>
      <c r="AT444" s="4" t="str">
        <f>IF($H444=0,"",VLOOKUP($G444,Data!$G$3:$BA$2935,39,FALSE))</f>
        <v/>
      </c>
    </row>
    <row r="445" spans="1:46" x14ac:dyDescent="0.25">
      <c r="A445" s="4">
        <f>PSSE!A447</f>
        <v>972081</v>
      </c>
      <c r="B445" s="4" t="str">
        <f>PSSE!B447</f>
        <v>VINHTAN5_S1</v>
      </c>
      <c r="C445" s="4">
        <f>PSSE!D447</f>
        <v>26</v>
      </c>
      <c r="D445" s="4">
        <f>PSSE!E447</f>
        <v>622</v>
      </c>
      <c r="E445" s="4" t="str">
        <f>PSSE!F447</f>
        <v>ND</v>
      </c>
      <c r="F445" s="4">
        <f>PSSE!G447</f>
        <v>1</v>
      </c>
      <c r="G445" s="4" t="str">
        <f t="shared" si="6"/>
        <v>GEN26622ND1</v>
      </c>
      <c r="H445" s="4">
        <f>COUNTIF(Data!$G$3:$BA$2935,GEN!$G445)</f>
        <v>1</v>
      </c>
      <c r="I445" s="4" t="str">
        <f>IF($H445=0,"",VLOOKUP($G445,Data!$G$3:$BA$2935,2,FALSE))</f>
        <v>'GENROU'</v>
      </c>
      <c r="J445" s="4">
        <f>PSSE!C447</f>
        <v>1</v>
      </c>
      <c r="K445" s="4">
        <f>IF($H445=0,"",VLOOKUP($G445,Data!$G$3:$BA$2935,4,FALSE))</f>
        <v>4</v>
      </c>
      <c r="L445" s="4">
        <f>IF($H445=0,"",VLOOKUP($G445,Data!$G$3:$BA$2935,5,FALSE))</f>
        <v>0.04</v>
      </c>
      <c r="M445" s="4">
        <f>IF($H445=0,"",VLOOKUP($G445,Data!$G$3:$BA$2935,6,FALSE))</f>
        <v>0.5</v>
      </c>
      <c r="N445" s="4">
        <f>IF($H445=0,"",VLOOKUP($G445,Data!$G$3:$BA$2935,7,FALSE))</f>
        <v>7.0000000000000007E-2</v>
      </c>
      <c r="O445" s="4">
        <f>IF($H445=0,"",VLOOKUP($G445,Data!$G$3:$BA$2935,8,FALSE))</f>
        <v>2.8</v>
      </c>
      <c r="P445" s="4">
        <f>IF($H445=0,"",VLOOKUP($G445,Data!$G$3:$BA$2935,9,FALSE))</f>
        <v>0</v>
      </c>
      <c r="Q445" s="4">
        <f>IF($H445=0,"",VLOOKUP($G445,Data!$G$3:$BA$2935,10,FALSE))</f>
        <v>1.8</v>
      </c>
      <c r="R445" s="4">
        <f>IF($H445=0,"",VLOOKUP($G445,Data!$G$3:$BA$2935,11,FALSE))</f>
        <v>1.75</v>
      </c>
      <c r="S445" s="4">
        <f>IF($H445=0,"",VLOOKUP($G445,Data!$G$3:$BA$2935,12,FALSE))</f>
        <v>0.3</v>
      </c>
      <c r="T445" s="4">
        <f>IF($H445=0,"",VLOOKUP($G445,Data!$G$3:$BA$2935,13,FALSE))</f>
        <v>0.65</v>
      </c>
      <c r="U445" s="4">
        <f>IF($H445=0,"",VLOOKUP($G445,Data!$G$3:$BA$2935,14,FALSE))</f>
        <v>0.25600000000000001</v>
      </c>
      <c r="V445" s="4">
        <f>IF($H445=0,"",VLOOKUP($G445,Data!$G$3:$BA$2935,15,FALSE))</f>
        <v>0.15</v>
      </c>
      <c r="W445" s="4">
        <f>IF($H445=0,"",VLOOKUP($G445,Data!$G$3:$BA$2935,16,FALSE))</f>
        <v>5.7000000000000002E-2</v>
      </c>
      <c r="X445" s="4">
        <f>IF($H445=0,"",VLOOKUP($G445,Data!$G$3:$BA$2935,17,FALSE))</f>
        <v>0.33</v>
      </c>
      <c r="Y445" s="4" t="str">
        <f>IF($H445=0,"",VLOOKUP($G445,Data!$G$3:$BA$2935,18,FALSE))</f>
        <v>/</v>
      </c>
      <c r="Z445" s="4" t="str">
        <f>IF($H445=0,"",VLOOKUP($G445,Data!$G$3:$BA$2935,19,FALSE))</f>
        <v>/</v>
      </c>
      <c r="AA445" s="4" t="str">
        <f>IF($H445=0,"",VLOOKUP($G445,Data!$G$3:$BA$2935,20,FALSE))</f>
        <v/>
      </c>
      <c r="AB445" s="4" t="str">
        <f>IF($H445=0,"",VLOOKUP($G445,Data!$G$3:$BA$2935,21,FALSE))</f>
        <v/>
      </c>
      <c r="AC445" s="4" t="str">
        <f>IF($H445=0,"",VLOOKUP($G445,Data!$G$3:$BA$2935,22,FALSE))</f>
        <v/>
      </c>
      <c r="AD445" s="4" t="str">
        <f>IF($H445=0,"",VLOOKUP($G445,Data!$G$3:$BA$2935,23,FALSE))</f>
        <v/>
      </c>
      <c r="AE445" s="4" t="str">
        <f>IF($H445=0,"",VLOOKUP($G445,Data!$G$3:$BA$2935,24,FALSE))</f>
        <v/>
      </c>
      <c r="AF445" s="4" t="str">
        <f>IF($H445=0,"",VLOOKUP($G445,Data!$G$3:$BA$2935,25,FALSE))</f>
        <v/>
      </c>
      <c r="AG445" s="4" t="str">
        <f>IF($H445=0,"",VLOOKUP($G445,Data!$G$3:$BA$2935,26,FALSE))</f>
        <v/>
      </c>
      <c r="AH445" s="4" t="str">
        <f>IF($H445=0,"",VLOOKUP($G445,Data!$G$3:$BA$2935,27,FALSE))</f>
        <v/>
      </c>
      <c r="AI445" s="4" t="str">
        <f>IF($H445=0,"",VLOOKUP($G445,Data!$G$3:$BA$2935,28,FALSE))</f>
        <v/>
      </c>
      <c r="AJ445" s="4" t="str">
        <f>IF($H445=0,"",VLOOKUP($G445,Data!$G$3:$BA$2935,29,FALSE))</f>
        <v/>
      </c>
      <c r="AK445" s="4" t="str">
        <f>IF($H445=0,"",VLOOKUP($G445,Data!$G$3:$BA$2935,30,FALSE))</f>
        <v/>
      </c>
      <c r="AL445" s="4" t="str">
        <f>IF($H445=0,"",VLOOKUP($G445,Data!$G$3:$BA$2935,31,FALSE))</f>
        <v/>
      </c>
      <c r="AM445" s="4" t="str">
        <f>IF($H445=0,"",VLOOKUP($G445,Data!$G$3:$BA$2935,32,FALSE))</f>
        <v/>
      </c>
      <c r="AN445" s="4" t="str">
        <f>IF($H445=0,"",VLOOKUP($G445,Data!$G$3:$BA$2935,33,FALSE))</f>
        <v/>
      </c>
      <c r="AO445" s="4" t="str">
        <f>IF($H445=0,"",VLOOKUP($G445,Data!$G$3:$BA$2935,34,FALSE))</f>
        <v/>
      </c>
      <c r="AP445" s="4" t="str">
        <f>IF($H445=0,"",VLOOKUP($G445,Data!$G$3:$BA$2935,35,FALSE))</f>
        <v/>
      </c>
      <c r="AQ445" s="4" t="str">
        <f>IF($H445=0,"",VLOOKUP($G445,Data!$G$3:$BA$2935,36,FALSE))</f>
        <v/>
      </c>
      <c r="AR445" s="4" t="str">
        <f>IF($H445=0,"",VLOOKUP($G445,Data!$G$3:$BA$2935,37,FALSE))</f>
        <v/>
      </c>
      <c r="AS445" s="4" t="str">
        <f>IF($H445=0,"",VLOOKUP($G445,Data!$G$3:$BA$2935,38,FALSE))</f>
        <v/>
      </c>
      <c r="AT445" s="4" t="str">
        <f>IF($H445=0,"",VLOOKUP($G445,Data!$G$3:$BA$2935,39,FALSE))</f>
        <v/>
      </c>
    </row>
    <row r="446" spans="1:46" x14ac:dyDescent="0.25">
      <c r="A446" s="4">
        <f>PSSE!A448</f>
        <v>972082</v>
      </c>
      <c r="B446" s="4" t="str">
        <f>PSSE!B448</f>
        <v>VINHTAN5_S2</v>
      </c>
      <c r="C446" s="4">
        <f>PSSE!D448</f>
        <v>26</v>
      </c>
      <c r="D446" s="4">
        <f>PSSE!E448</f>
        <v>622</v>
      </c>
      <c r="E446" s="4" t="str">
        <f>PSSE!F448</f>
        <v>ND</v>
      </c>
      <c r="F446" s="4">
        <f>PSSE!G448</f>
        <v>1</v>
      </c>
      <c r="G446" s="4" t="str">
        <f t="shared" si="6"/>
        <v>GEN26622ND1</v>
      </c>
      <c r="H446" s="4">
        <f>COUNTIF(Data!$G$3:$BA$2935,GEN!$G446)</f>
        <v>1</v>
      </c>
      <c r="I446" s="4" t="str">
        <f>IF($H446=0,"",VLOOKUP($G446,Data!$G$3:$BA$2935,2,FALSE))</f>
        <v>'GENROU'</v>
      </c>
      <c r="J446" s="4">
        <f>PSSE!C448</f>
        <v>1</v>
      </c>
      <c r="K446" s="4">
        <f>IF($H446=0,"",VLOOKUP($G446,Data!$G$3:$BA$2935,4,FALSE))</f>
        <v>4</v>
      </c>
      <c r="L446" s="4">
        <f>IF($H446=0,"",VLOOKUP($G446,Data!$G$3:$BA$2935,5,FALSE))</f>
        <v>0.04</v>
      </c>
      <c r="M446" s="4">
        <f>IF($H446=0,"",VLOOKUP($G446,Data!$G$3:$BA$2935,6,FALSE))</f>
        <v>0.5</v>
      </c>
      <c r="N446" s="4">
        <f>IF($H446=0,"",VLOOKUP($G446,Data!$G$3:$BA$2935,7,FALSE))</f>
        <v>7.0000000000000007E-2</v>
      </c>
      <c r="O446" s="4">
        <f>IF($H446=0,"",VLOOKUP($G446,Data!$G$3:$BA$2935,8,FALSE))</f>
        <v>2.8</v>
      </c>
      <c r="P446" s="4">
        <f>IF($H446=0,"",VLOOKUP($G446,Data!$G$3:$BA$2935,9,FALSE))</f>
        <v>0</v>
      </c>
      <c r="Q446" s="4">
        <f>IF($H446=0,"",VLOOKUP($G446,Data!$G$3:$BA$2935,10,FALSE))</f>
        <v>1.8</v>
      </c>
      <c r="R446" s="4">
        <f>IF($H446=0,"",VLOOKUP($G446,Data!$G$3:$BA$2935,11,FALSE))</f>
        <v>1.75</v>
      </c>
      <c r="S446" s="4">
        <f>IF($H446=0,"",VLOOKUP($G446,Data!$G$3:$BA$2935,12,FALSE))</f>
        <v>0.3</v>
      </c>
      <c r="T446" s="4">
        <f>IF($H446=0,"",VLOOKUP($G446,Data!$G$3:$BA$2935,13,FALSE))</f>
        <v>0.65</v>
      </c>
      <c r="U446" s="4">
        <f>IF($H446=0,"",VLOOKUP($G446,Data!$G$3:$BA$2935,14,FALSE))</f>
        <v>0.25600000000000001</v>
      </c>
      <c r="V446" s="4">
        <f>IF($H446=0,"",VLOOKUP($G446,Data!$G$3:$BA$2935,15,FALSE))</f>
        <v>0.15</v>
      </c>
      <c r="W446" s="4">
        <f>IF($H446=0,"",VLOOKUP($G446,Data!$G$3:$BA$2935,16,FALSE))</f>
        <v>5.7000000000000002E-2</v>
      </c>
      <c r="X446" s="4">
        <f>IF($H446=0,"",VLOOKUP($G446,Data!$G$3:$BA$2935,17,FALSE))</f>
        <v>0.33</v>
      </c>
      <c r="Y446" s="4" t="str">
        <f>IF($H446=0,"",VLOOKUP($G446,Data!$G$3:$BA$2935,18,FALSE))</f>
        <v>/</v>
      </c>
      <c r="Z446" s="4" t="str">
        <f>IF($H446=0,"",VLOOKUP($G446,Data!$G$3:$BA$2935,19,FALSE))</f>
        <v>/</v>
      </c>
      <c r="AA446" s="4" t="str">
        <f>IF($H446=0,"",VLOOKUP($G446,Data!$G$3:$BA$2935,20,FALSE))</f>
        <v/>
      </c>
      <c r="AB446" s="4" t="str">
        <f>IF($H446=0,"",VLOOKUP($G446,Data!$G$3:$BA$2935,21,FALSE))</f>
        <v/>
      </c>
      <c r="AC446" s="4" t="str">
        <f>IF($H446=0,"",VLOOKUP($G446,Data!$G$3:$BA$2935,22,FALSE))</f>
        <v/>
      </c>
      <c r="AD446" s="4" t="str">
        <f>IF($H446=0,"",VLOOKUP($G446,Data!$G$3:$BA$2935,23,FALSE))</f>
        <v/>
      </c>
      <c r="AE446" s="4" t="str">
        <f>IF($H446=0,"",VLOOKUP($G446,Data!$G$3:$BA$2935,24,FALSE))</f>
        <v/>
      </c>
      <c r="AF446" s="4" t="str">
        <f>IF($H446=0,"",VLOOKUP($G446,Data!$G$3:$BA$2935,25,FALSE))</f>
        <v/>
      </c>
      <c r="AG446" s="4" t="str">
        <f>IF($H446=0,"",VLOOKUP($G446,Data!$G$3:$BA$2935,26,FALSE))</f>
        <v/>
      </c>
      <c r="AH446" s="4" t="str">
        <f>IF($H446=0,"",VLOOKUP($G446,Data!$G$3:$BA$2935,27,FALSE))</f>
        <v/>
      </c>
      <c r="AI446" s="4" t="str">
        <f>IF($H446=0,"",VLOOKUP($G446,Data!$G$3:$BA$2935,28,FALSE))</f>
        <v/>
      </c>
      <c r="AJ446" s="4" t="str">
        <f>IF($H446=0,"",VLOOKUP($G446,Data!$G$3:$BA$2935,29,FALSE))</f>
        <v/>
      </c>
      <c r="AK446" s="4" t="str">
        <f>IF($H446=0,"",VLOOKUP($G446,Data!$G$3:$BA$2935,30,FALSE))</f>
        <v/>
      </c>
      <c r="AL446" s="4" t="str">
        <f>IF($H446=0,"",VLOOKUP($G446,Data!$G$3:$BA$2935,31,FALSE))</f>
        <v/>
      </c>
      <c r="AM446" s="4" t="str">
        <f>IF($H446=0,"",VLOOKUP($G446,Data!$G$3:$BA$2935,32,FALSE))</f>
        <v/>
      </c>
      <c r="AN446" s="4" t="str">
        <f>IF($H446=0,"",VLOOKUP($G446,Data!$G$3:$BA$2935,33,FALSE))</f>
        <v/>
      </c>
      <c r="AO446" s="4" t="str">
        <f>IF($H446=0,"",VLOOKUP($G446,Data!$G$3:$BA$2935,34,FALSE))</f>
        <v/>
      </c>
      <c r="AP446" s="4" t="str">
        <f>IF($H446=0,"",VLOOKUP($G446,Data!$G$3:$BA$2935,35,FALSE))</f>
        <v/>
      </c>
      <c r="AQ446" s="4" t="str">
        <f>IF($H446=0,"",VLOOKUP($G446,Data!$G$3:$BA$2935,36,FALSE))</f>
        <v/>
      </c>
      <c r="AR446" s="4" t="str">
        <f>IF($H446=0,"",VLOOKUP($G446,Data!$G$3:$BA$2935,37,FALSE))</f>
        <v/>
      </c>
      <c r="AS446" s="4" t="str">
        <f>IF($H446=0,"",VLOOKUP($G446,Data!$G$3:$BA$2935,38,FALSE))</f>
        <v/>
      </c>
      <c r="AT446" s="4" t="str">
        <f>IF($H446=0,"",VLOOKUP($G446,Data!$G$3:$BA$2935,39,FALSE))</f>
        <v/>
      </c>
    </row>
    <row r="447" spans="1:46" x14ac:dyDescent="0.25">
      <c r="A447" s="4">
        <f>PSSE!A449</f>
        <v>972091</v>
      </c>
      <c r="B447" s="4" t="str">
        <f>PSSE!B449</f>
        <v>SONMY2_S1</v>
      </c>
      <c r="C447" s="4">
        <f>PSSE!D449</f>
        <v>26</v>
      </c>
      <c r="D447" s="4">
        <f>PSSE!E449</f>
        <v>400</v>
      </c>
      <c r="E447" s="4" t="str">
        <f>PSSE!F449</f>
        <v>ND</v>
      </c>
      <c r="F447" s="4">
        <f>PSSE!G449</f>
        <v>1</v>
      </c>
      <c r="G447" s="4" t="str">
        <f t="shared" si="6"/>
        <v>GEN26400ND1</v>
      </c>
      <c r="H447" s="4">
        <f>COUNTIF(Data!$G$3:$BA$2935,GEN!$G447)</f>
        <v>1</v>
      </c>
      <c r="I447" s="4" t="str">
        <f>IF($H447=0,"",VLOOKUP($G447,Data!$G$3:$BA$2935,2,FALSE))</f>
        <v>'GENROU'</v>
      </c>
      <c r="J447" s="4">
        <f>PSSE!C449</f>
        <v>1</v>
      </c>
      <c r="K447" s="4">
        <f>IF($H447=0,"",VLOOKUP($G447,Data!$G$3:$BA$2935,4,FALSE))</f>
        <v>4</v>
      </c>
      <c r="L447" s="4">
        <f>IF($H447=0,"",VLOOKUP($G447,Data!$G$3:$BA$2935,5,FALSE))</f>
        <v>0.04</v>
      </c>
      <c r="M447" s="4">
        <f>IF($H447=0,"",VLOOKUP($G447,Data!$G$3:$BA$2935,6,FALSE))</f>
        <v>0.5</v>
      </c>
      <c r="N447" s="4">
        <f>IF($H447=0,"",VLOOKUP($G447,Data!$G$3:$BA$2935,7,FALSE))</f>
        <v>7.0000000000000007E-2</v>
      </c>
      <c r="O447" s="4">
        <f>IF($H447=0,"",VLOOKUP($G447,Data!$G$3:$BA$2935,8,FALSE))</f>
        <v>2.8</v>
      </c>
      <c r="P447" s="4">
        <f>IF($H447=0,"",VLOOKUP($G447,Data!$G$3:$BA$2935,9,FALSE))</f>
        <v>0</v>
      </c>
      <c r="Q447" s="4">
        <f>IF($H447=0,"",VLOOKUP($G447,Data!$G$3:$BA$2935,10,FALSE))</f>
        <v>1.8</v>
      </c>
      <c r="R447" s="4">
        <f>IF($H447=0,"",VLOOKUP($G447,Data!$G$3:$BA$2935,11,FALSE))</f>
        <v>1.75</v>
      </c>
      <c r="S447" s="4">
        <f>IF($H447=0,"",VLOOKUP($G447,Data!$G$3:$BA$2935,12,FALSE))</f>
        <v>0.3</v>
      </c>
      <c r="T447" s="4">
        <f>IF($H447=0,"",VLOOKUP($G447,Data!$G$3:$BA$2935,13,FALSE))</f>
        <v>0.65</v>
      </c>
      <c r="U447" s="4">
        <f>IF($H447=0,"",VLOOKUP($G447,Data!$G$3:$BA$2935,14,FALSE))</f>
        <v>0.25600000000000001</v>
      </c>
      <c r="V447" s="4">
        <f>IF($H447=0,"",VLOOKUP($G447,Data!$G$3:$BA$2935,15,FALSE))</f>
        <v>0.15</v>
      </c>
      <c r="W447" s="4">
        <f>IF($H447=0,"",VLOOKUP($G447,Data!$G$3:$BA$2935,16,FALSE))</f>
        <v>5.7000000000000002E-2</v>
      </c>
      <c r="X447" s="4">
        <f>IF($H447=0,"",VLOOKUP($G447,Data!$G$3:$BA$2935,17,FALSE))</f>
        <v>0.33</v>
      </c>
      <c r="Y447" s="4" t="str">
        <f>IF($H447=0,"",VLOOKUP($G447,Data!$G$3:$BA$2935,18,FALSE))</f>
        <v>/</v>
      </c>
      <c r="Z447" s="4" t="str">
        <f>IF($H447=0,"",VLOOKUP($G447,Data!$G$3:$BA$2935,19,FALSE))</f>
        <v>/</v>
      </c>
      <c r="AA447" s="4" t="str">
        <f>IF($H447=0,"",VLOOKUP($G447,Data!$G$3:$BA$2935,20,FALSE))</f>
        <v/>
      </c>
      <c r="AB447" s="4" t="str">
        <f>IF($H447=0,"",VLOOKUP($G447,Data!$G$3:$BA$2935,21,FALSE))</f>
        <v/>
      </c>
      <c r="AC447" s="4" t="str">
        <f>IF($H447=0,"",VLOOKUP($G447,Data!$G$3:$BA$2935,22,FALSE))</f>
        <v/>
      </c>
      <c r="AD447" s="4" t="str">
        <f>IF($H447=0,"",VLOOKUP($G447,Data!$G$3:$BA$2935,23,FALSE))</f>
        <v/>
      </c>
      <c r="AE447" s="4" t="str">
        <f>IF($H447=0,"",VLOOKUP($G447,Data!$G$3:$BA$2935,24,FALSE))</f>
        <v/>
      </c>
      <c r="AF447" s="4" t="str">
        <f>IF($H447=0,"",VLOOKUP($G447,Data!$G$3:$BA$2935,25,FALSE))</f>
        <v/>
      </c>
      <c r="AG447" s="4" t="str">
        <f>IF($H447=0,"",VLOOKUP($G447,Data!$G$3:$BA$2935,26,FALSE))</f>
        <v/>
      </c>
      <c r="AH447" s="4" t="str">
        <f>IF($H447=0,"",VLOOKUP($G447,Data!$G$3:$BA$2935,27,FALSE))</f>
        <v/>
      </c>
      <c r="AI447" s="4" t="str">
        <f>IF($H447=0,"",VLOOKUP($G447,Data!$G$3:$BA$2935,28,FALSE))</f>
        <v/>
      </c>
      <c r="AJ447" s="4" t="str">
        <f>IF($H447=0,"",VLOOKUP($G447,Data!$G$3:$BA$2935,29,FALSE))</f>
        <v/>
      </c>
      <c r="AK447" s="4" t="str">
        <f>IF($H447=0,"",VLOOKUP($G447,Data!$G$3:$BA$2935,30,FALSE))</f>
        <v/>
      </c>
      <c r="AL447" s="4" t="str">
        <f>IF($H447=0,"",VLOOKUP($G447,Data!$G$3:$BA$2935,31,FALSE))</f>
        <v/>
      </c>
      <c r="AM447" s="4" t="str">
        <f>IF($H447=0,"",VLOOKUP($G447,Data!$G$3:$BA$2935,32,FALSE))</f>
        <v/>
      </c>
      <c r="AN447" s="4" t="str">
        <f>IF($H447=0,"",VLOOKUP($G447,Data!$G$3:$BA$2935,33,FALSE))</f>
        <v/>
      </c>
      <c r="AO447" s="4" t="str">
        <f>IF($H447=0,"",VLOOKUP($G447,Data!$G$3:$BA$2935,34,FALSE))</f>
        <v/>
      </c>
      <c r="AP447" s="4" t="str">
        <f>IF($H447=0,"",VLOOKUP($G447,Data!$G$3:$BA$2935,35,FALSE))</f>
        <v/>
      </c>
      <c r="AQ447" s="4" t="str">
        <f>IF($H447=0,"",VLOOKUP($G447,Data!$G$3:$BA$2935,36,FALSE))</f>
        <v/>
      </c>
      <c r="AR447" s="4" t="str">
        <f>IF($H447=0,"",VLOOKUP($G447,Data!$G$3:$BA$2935,37,FALSE))</f>
        <v/>
      </c>
      <c r="AS447" s="4" t="str">
        <f>IF($H447=0,"",VLOOKUP($G447,Data!$G$3:$BA$2935,38,FALSE))</f>
        <v/>
      </c>
      <c r="AT447" s="4" t="str">
        <f>IF($H447=0,"",VLOOKUP($G447,Data!$G$3:$BA$2935,39,FALSE))</f>
        <v/>
      </c>
    </row>
    <row r="448" spans="1:46" x14ac:dyDescent="0.25">
      <c r="A448" s="4">
        <f>PSSE!A450</f>
        <v>972092</v>
      </c>
      <c r="B448" s="4" t="str">
        <f>PSSE!B450</f>
        <v>SONMY2_S2</v>
      </c>
      <c r="C448" s="4">
        <f>PSSE!D450</f>
        <v>26</v>
      </c>
      <c r="D448" s="4">
        <f>PSSE!E450</f>
        <v>400</v>
      </c>
      <c r="E448" s="4" t="str">
        <f>PSSE!F450</f>
        <v>ND</v>
      </c>
      <c r="F448" s="4">
        <f>PSSE!G450</f>
        <v>1</v>
      </c>
      <c r="G448" s="4" t="str">
        <f t="shared" si="6"/>
        <v>GEN26400ND1</v>
      </c>
      <c r="H448" s="4">
        <f>COUNTIF(Data!$G$3:$BA$2935,GEN!$G448)</f>
        <v>1</v>
      </c>
      <c r="I448" s="4" t="str">
        <f>IF($H448=0,"",VLOOKUP($G448,Data!$G$3:$BA$2935,2,FALSE))</f>
        <v>'GENROU'</v>
      </c>
      <c r="J448" s="4">
        <f>PSSE!C450</f>
        <v>1</v>
      </c>
      <c r="K448" s="4">
        <f>IF($H448=0,"",VLOOKUP($G448,Data!$G$3:$BA$2935,4,FALSE))</f>
        <v>4</v>
      </c>
      <c r="L448" s="4">
        <f>IF($H448=0,"",VLOOKUP($G448,Data!$G$3:$BA$2935,5,FALSE))</f>
        <v>0.04</v>
      </c>
      <c r="M448" s="4">
        <f>IF($H448=0,"",VLOOKUP($G448,Data!$G$3:$BA$2935,6,FALSE))</f>
        <v>0.5</v>
      </c>
      <c r="N448" s="4">
        <f>IF($H448=0,"",VLOOKUP($G448,Data!$G$3:$BA$2935,7,FALSE))</f>
        <v>7.0000000000000007E-2</v>
      </c>
      <c r="O448" s="4">
        <f>IF($H448=0,"",VLOOKUP($G448,Data!$G$3:$BA$2935,8,FALSE))</f>
        <v>2.8</v>
      </c>
      <c r="P448" s="4">
        <f>IF($H448=0,"",VLOOKUP($G448,Data!$G$3:$BA$2935,9,FALSE))</f>
        <v>0</v>
      </c>
      <c r="Q448" s="4">
        <f>IF($H448=0,"",VLOOKUP($G448,Data!$G$3:$BA$2935,10,FALSE))</f>
        <v>1.8</v>
      </c>
      <c r="R448" s="4">
        <f>IF($H448=0,"",VLOOKUP($G448,Data!$G$3:$BA$2935,11,FALSE))</f>
        <v>1.75</v>
      </c>
      <c r="S448" s="4">
        <f>IF($H448=0,"",VLOOKUP($G448,Data!$G$3:$BA$2935,12,FALSE))</f>
        <v>0.3</v>
      </c>
      <c r="T448" s="4">
        <f>IF($H448=0,"",VLOOKUP($G448,Data!$G$3:$BA$2935,13,FALSE))</f>
        <v>0.65</v>
      </c>
      <c r="U448" s="4">
        <f>IF($H448=0,"",VLOOKUP($G448,Data!$G$3:$BA$2935,14,FALSE))</f>
        <v>0.25600000000000001</v>
      </c>
      <c r="V448" s="4">
        <f>IF($H448=0,"",VLOOKUP($G448,Data!$G$3:$BA$2935,15,FALSE))</f>
        <v>0.15</v>
      </c>
      <c r="W448" s="4">
        <f>IF($H448=0,"",VLOOKUP($G448,Data!$G$3:$BA$2935,16,FALSE))</f>
        <v>5.7000000000000002E-2</v>
      </c>
      <c r="X448" s="4">
        <f>IF($H448=0,"",VLOOKUP($G448,Data!$G$3:$BA$2935,17,FALSE))</f>
        <v>0.33</v>
      </c>
      <c r="Y448" s="4" t="str">
        <f>IF($H448=0,"",VLOOKUP($G448,Data!$G$3:$BA$2935,18,FALSE))</f>
        <v>/</v>
      </c>
      <c r="Z448" s="4" t="str">
        <f>IF($H448=0,"",VLOOKUP($G448,Data!$G$3:$BA$2935,19,FALSE))</f>
        <v>/</v>
      </c>
      <c r="AA448" s="4" t="str">
        <f>IF($H448=0,"",VLOOKUP($G448,Data!$G$3:$BA$2935,20,FALSE))</f>
        <v/>
      </c>
      <c r="AB448" s="4" t="str">
        <f>IF($H448=0,"",VLOOKUP($G448,Data!$G$3:$BA$2935,21,FALSE))</f>
        <v/>
      </c>
      <c r="AC448" s="4" t="str">
        <f>IF($H448=0,"",VLOOKUP($G448,Data!$G$3:$BA$2935,22,FALSE))</f>
        <v/>
      </c>
      <c r="AD448" s="4" t="str">
        <f>IF($H448=0,"",VLOOKUP($G448,Data!$G$3:$BA$2935,23,FALSE))</f>
        <v/>
      </c>
      <c r="AE448" s="4" t="str">
        <f>IF($H448=0,"",VLOOKUP($G448,Data!$G$3:$BA$2935,24,FALSE))</f>
        <v/>
      </c>
      <c r="AF448" s="4" t="str">
        <f>IF($H448=0,"",VLOOKUP($G448,Data!$G$3:$BA$2935,25,FALSE))</f>
        <v/>
      </c>
      <c r="AG448" s="4" t="str">
        <f>IF($H448=0,"",VLOOKUP($G448,Data!$G$3:$BA$2935,26,FALSE))</f>
        <v/>
      </c>
      <c r="AH448" s="4" t="str">
        <f>IF($H448=0,"",VLOOKUP($G448,Data!$G$3:$BA$2935,27,FALSE))</f>
        <v/>
      </c>
      <c r="AI448" s="4" t="str">
        <f>IF($H448=0,"",VLOOKUP($G448,Data!$G$3:$BA$2935,28,FALSE))</f>
        <v/>
      </c>
      <c r="AJ448" s="4" t="str">
        <f>IF($H448=0,"",VLOOKUP($G448,Data!$G$3:$BA$2935,29,FALSE))</f>
        <v/>
      </c>
      <c r="AK448" s="4" t="str">
        <f>IF($H448=0,"",VLOOKUP($G448,Data!$G$3:$BA$2935,30,FALSE))</f>
        <v/>
      </c>
      <c r="AL448" s="4" t="str">
        <f>IF($H448=0,"",VLOOKUP($G448,Data!$G$3:$BA$2935,31,FALSE))</f>
        <v/>
      </c>
      <c r="AM448" s="4" t="str">
        <f>IF($H448=0,"",VLOOKUP($G448,Data!$G$3:$BA$2935,32,FALSE))</f>
        <v/>
      </c>
      <c r="AN448" s="4" t="str">
        <f>IF($H448=0,"",VLOOKUP($G448,Data!$G$3:$BA$2935,33,FALSE))</f>
        <v/>
      </c>
      <c r="AO448" s="4" t="str">
        <f>IF($H448=0,"",VLOOKUP($G448,Data!$G$3:$BA$2935,34,FALSE))</f>
        <v/>
      </c>
      <c r="AP448" s="4" t="str">
        <f>IF($H448=0,"",VLOOKUP($G448,Data!$G$3:$BA$2935,35,FALSE))</f>
        <v/>
      </c>
      <c r="AQ448" s="4" t="str">
        <f>IF($H448=0,"",VLOOKUP($G448,Data!$G$3:$BA$2935,36,FALSE))</f>
        <v/>
      </c>
      <c r="AR448" s="4" t="str">
        <f>IF($H448=0,"",VLOOKUP($G448,Data!$G$3:$BA$2935,37,FALSE))</f>
        <v/>
      </c>
      <c r="AS448" s="4" t="str">
        <f>IF($H448=0,"",VLOOKUP($G448,Data!$G$3:$BA$2935,38,FALSE))</f>
        <v/>
      </c>
      <c r="AT448" s="4" t="str">
        <f>IF($H448=0,"",VLOOKUP($G448,Data!$G$3:$BA$2935,39,FALSE))</f>
        <v/>
      </c>
    </row>
    <row r="449" spans="1:46" x14ac:dyDescent="0.25">
      <c r="A449" s="4">
        <f>PSSE!A451</f>
        <v>972093</v>
      </c>
      <c r="B449" s="4" t="str">
        <f>PSSE!B451</f>
        <v>SONMY2_S3</v>
      </c>
      <c r="C449" s="4">
        <f>PSSE!D451</f>
        <v>26</v>
      </c>
      <c r="D449" s="4">
        <f>PSSE!E451</f>
        <v>400</v>
      </c>
      <c r="E449" s="4" t="str">
        <f>PSSE!F451</f>
        <v>ND</v>
      </c>
      <c r="F449" s="4">
        <f>PSSE!G451</f>
        <v>1</v>
      </c>
      <c r="G449" s="4" t="str">
        <f t="shared" si="6"/>
        <v>GEN26400ND1</v>
      </c>
      <c r="H449" s="4">
        <f>COUNTIF(Data!$G$3:$BA$2935,GEN!$G449)</f>
        <v>1</v>
      </c>
      <c r="I449" s="4" t="str">
        <f>IF($H449=0,"",VLOOKUP($G449,Data!$G$3:$BA$2935,2,FALSE))</f>
        <v>'GENROU'</v>
      </c>
      <c r="J449" s="4">
        <f>PSSE!C451</f>
        <v>1</v>
      </c>
      <c r="K449" s="4">
        <f>IF($H449=0,"",VLOOKUP($G449,Data!$G$3:$BA$2935,4,FALSE))</f>
        <v>4</v>
      </c>
      <c r="L449" s="4">
        <f>IF($H449=0,"",VLOOKUP($G449,Data!$G$3:$BA$2935,5,FALSE))</f>
        <v>0.04</v>
      </c>
      <c r="M449" s="4">
        <f>IF($H449=0,"",VLOOKUP($G449,Data!$G$3:$BA$2935,6,FALSE))</f>
        <v>0.5</v>
      </c>
      <c r="N449" s="4">
        <f>IF($H449=0,"",VLOOKUP($G449,Data!$G$3:$BA$2935,7,FALSE))</f>
        <v>7.0000000000000007E-2</v>
      </c>
      <c r="O449" s="4">
        <f>IF($H449=0,"",VLOOKUP($G449,Data!$G$3:$BA$2935,8,FALSE))</f>
        <v>2.8</v>
      </c>
      <c r="P449" s="4">
        <f>IF($H449=0,"",VLOOKUP($G449,Data!$G$3:$BA$2935,9,FALSE))</f>
        <v>0</v>
      </c>
      <c r="Q449" s="4">
        <f>IF($H449=0,"",VLOOKUP($G449,Data!$G$3:$BA$2935,10,FALSE))</f>
        <v>1.8</v>
      </c>
      <c r="R449" s="4">
        <f>IF($H449=0,"",VLOOKUP($G449,Data!$G$3:$BA$2935,11,FALSE))</f>
        <v>1.75</v>
      </c>
      <c r="S449" s="4">
        <f>IF($H449=0,"",VLOOKUP($G449,Data!$G$3:$BA$2935,12,FALSE))</f>
        <v>0.3</v>
      </c>
      <c r="T449" s="4">
        <f>IF($H449=0,"",VLOOKUP($G449,Data!$G$3:$BA$2935,13,FALSE))</f>
        <v>0.65</v>
      </c>
      <c r="U449" s="4">
        <f>IF($H449=0,"",VLOOKUP($G449,Data!$G$3:$BA$2935,14,FALSE))</f>
        <v>0.25600000000000001</v>
      </c>
      <c r="V449" s="4">
        <f>IF($H449=0,"",VLOOKUP($G449,Data!$G$3:$BA$2935,15,FALSE))</f>
        <v>0.15</v>
      </c>
      <c r="W449" s="4">
        <f>IF($H449=0,"",VLOOKUP($G449,Data!$G$3:$BA$2935,16,FALSE))</f>
        <v>5.7000000000000002E-2</v>
      </c>
      <c r="X449" s="4">
        <f>IF($H449=0,"",VLOOKUP($G449,Data!$G$3:$BA$2935,17,FALSE))</f>
        <v>0.33</v>
      </c>
      <c r="Y449" s="4" t="str">
        <f>IF($H449=0,"",VLOOKUP($G449,Data!$G$3:$BA$2935,18,FALSE))</f>
        <v>/</v>
      </c>
      <c r="Z449" s="4" t="str">
        <f>IF($H449=0,"",VLOOKUP($G449,Data!$G$3:$BA$2935,19,FALSE))</f>
        <v>/</v>
      </c>
      <c r="AA449" s="4" t="str">
        <f>IF($H449=0,"",VLOOKUP($G449,Data!$G$3:$BA$2935,20,FALSE))</f>
        <v/>
      </c>
      <c r="AB449" s="4" t="str">
        <f>IF($H449=0,"",VLOOKUP($G449,Data!$G$3:$BA$2935,21,FALSE))</f>
        <v/>
      </c>
      <c r="AC449" s="4" t="str">
        <f>IF($H449=0,"",VLOOKUP($G449,Data!$G$3:$BA$2935,22,FALSE))</f>
        <v/>
      </c>
      <c r="AD449" s="4" t="str">
        <f>IF($H449=0,"",VLOOKUP($G449,Data!$G$3:$BA$2935,23,FALSE))</f>
        <v/>
      </c>
      <c r="AE449" s="4" t="str">
        <f>IF($H449=0,"",VLOOKUP($G449,Data!$G$3:$BA$2935,24,FALSE))</f>
        <v/>
      </c>
      <c r="AF449" s="4" t="str">
        <f>IF($H449=0,"",VLOOKUP($G449,Data!$G$3:$BA$2935,25,FALSE))</f>
        <v/>
      </c>
      <c r="AG449" s="4" t="str">
        <f>IF($H449=0,"",VLOOKUP($G449,Data!$G$3:$BA$2935,26,FALSE))</f>
        <v/>
      </c>
      <c r="AH449" s="4" t="str">
        <f>IF($H449=0,"",VLOOKUP($G449,Data!$G$3:$BA$2935,27,FALSE))</f>
        <v/>
      </c>
      <c r="AI449" s="4" t="str">
        <f>IF($H449=0,"",VLOOKUP($G449,Data!$G$3:$BA$2935,28,FALSE))</f>
        <v/>
      </c>
      <c r="AJ449" s="4" t="str">
        <f>IF($H449=0,"",VLOOKUP($G449,Data!$G$3:$BA$2935,29,FALSE))</f>
        <v/>
      </c>
      <c r="AK449" s="4" t="str">
        <f>IF($H449=0,"",VLOOKUP($G449,Data!$G$3:$BA$2935,30,FALSE))</f>
        <v/>
      </c>
      <c r="AL449" s="4" t="str">
        <f>IF($H449=0,"",VLOOKUP($G449,Data!$G$3:$BA$2935,31,FALSE))</f>
        <v/>
      </c>
      <c r="AM449" s="4" t="str">
        <f>IF($H449=0,"",VLOOKUP($G449,Data!$G$3:$BA$2935,32,FALSE))</f>
        <v/>
      </c>
      <c r="AN449" s="4" t="str">
        <f>IF($H449=0,"",VLOOKUP($G449,Data!$G$3:$BA$2935,33,FALSE))</f>
        <v/>
      </c>
      <c r="AO449" s="4" t="str">
        <f>IF($H449=0,"",VLOOKUP($G449,Data!$G$3:$BA$2935,34,FALSE))</f>
        <v/>
      </c>
      <c r="AP449" s="4" t="str">
        <f>IF($H449=0,"",VLOOKUP($G449,Data!$G$3:$BA$2935,35,FALSE))</f>
        <v/>
      </c>
      <c r="AQ449" s="4" t="str">
        <f>IF($H449=0,"",VLOOKUP($G449,Data!$G$3:$BA$2935,36,FALSE))</f>
        <v/>
      </c>
      <c r="AR449" s="4" t="str">
        <f>IF($H449=0,"",VLOOKUP($G449,Data!$G$3:$BA$2935,37,FALSE))</f>
        <v/>
      </c>
      <c r="AS449" s="4" t="str">
        <f>IF($H449=0,"",VLOOKUP($G449,Data!$G$3:$BA$2935,38,FALSE))</f>
        <v/>
      </c>
      <c r="AT449" s="4" t="str">
        <f>IF($H449=0,"",VLOOKUP($G449,Data!$G$3:$BA$2935,39,FALSE))</f>
        <v/>
      </c>
    </row>
    <row r="450" spans="1:46" x14ac:dyDescent="0.25">
      <c r="A450" s="4">
        <f>PSSE!A452</f>
        <v>972094</v>
      </c>
      <c r="B450" s="4" t="str">
        <f>PSSE!B452</f>
        <v>SONMY2_S4</v>
      </c>
      <c r="C450" s="4">
        <f>PSSE!D452</f>
        <v>26</v>
      </c>
      <c r="D450" s="4">
        <f>PSSE!E452</f>
        <v>400</v>
      </c>
      <c r="E450" s="4" t="str">
        <f>PSSE!F452</f>
        <v>ND</v>
      </c>
      <c r="F450" s="4">
        <f>PSSE!G452</f>
        <v>1</v>
      </c>
      <c r="G450" s="4" t="str">
        <f t="shared" ref="G450:G513" si="7">"GEN"&amp;C450&amp;D450&amp;E450&amp;F450</f>
        <v>GEN26400ND1</v>
      </c>
      <c r="H450" s="4">
        <f>COUNTIF(Data!$G$3:$BA$2935,GEN!$G450)</f>
        <v>1</v>
      </c>
      <c r="I450" s="4" t="str">
        <f>IF($H450=0,"",VLOOKUP($G450,Data!$G$3:$BA$2935,2,FALSE))</f>
        <v>'GENROU'</v>
      </c>
      <c r="J450" s="4">
        <f>PSSE!C452</f>
        <v>1</v>
      </c>
      <c r="K450" s="4">
        <f>IF($H450=0,"",VLOOKUP($G450,Data!$G$3:$BA$2935,4,FALSE))</f>
        <v>4</v>
      </c>
      <c r="L450" s="4">
        <f>IF($H450=0,"",VLOOKUP($G450,Data!$G$3:$BA$2935,5,FALSE))</f>
        <v>0.04</v>
      </c>
      <c r="M450" s="4">
        <f>IF($H450=0,"",VLOOKUP($G450,Data!$G$3:$BA$2935,6,FALSE))</f>
        <v>0.5</v>
      </c>
      <c r="N450" s="4">
        <f>IF($H450=0,"",VLOOKUP($G450,Data!$G$3:$BA$2935,7,FALSE))</f>
        <v>7.0000000000000007E-2</v>
      </c>
      <c r="O450" s="4">
        <f>IF($H450=0,"",VLOOKUP($G450,Data!$G$3:$BA$2935,8,FALSE))</f>
        <v>2.8</v>
      </c>
      <c r="P450" s="4">
        <f>IF($H450=0,"",VLOOKUP($G450,Data!$G$3:$BA$2935,9,FALSE))</f>
        <v>0</v>
      </c>
      <c r="Q450" s="4">
        <f>IF($H450=0,"",VLOOKUP($G450,Data!$G$3:$BA$2935,10,FALSE))</f>
        <v>1.8</v>
      </c>
      <c r="R450" s="4">
        <f>IF($H450=0,"",VLOOKUP($G450,Data!$G$3:$BA$2935,11,FALSE))</f>
        <v>1.75</v>
      </c>
      <c r="S450" s="4">
        <f>IF($H450=0,"",VLOOKUP($G450,Data!$G$3:$BA$2935,12,FALSE))</f>
        <v>0.3</v>
      </c>
      <c r="T450" s="4">
        <f>IF($H450=0,"",VLOOKUP($G450,Data!$G$3:$BA$2935,13,FALSE))</f>
        <v>0.65</v>
      </c>
      <c r="U450" s="4">
        <f>IF($H450=0,"",VLOOKUP($G450,Data!$G$3:$BA$2935,14,FALSE))</f>
        <v>0.25600000000000001</v>
      </c>
      <c r="V450" s="4">
        <f>IF($H450=0,"",VLOOKUP($G450,Data!$G$3:$BA$2935,15,FALSE))</f>
        <v>0.15</v>
      </c>
      <c r="W450" s="4">
        <f>IF($H450=0,"",VLOOKUP($G450,Data!$G$3:$BA$2935,16,FALSE))</f>
        <v>5.7000000000000002E-2</v>
      </c>
      <c r="X450" s="4">
        <f>IF($H450=0,"",VLOOKUP($G450,Data!$G$3:$BA$2935,17,FALSE))</f>
        <v>0.33</v>
      </c>
      <c r="Y450" s="4" t="str">
        <f>IF($H450=0,"",VLOOKUP($G450,Data!$G$3:$BA$2935,18,FALSE))</f>
        <v>/</v>
      </c>
      <c r="Z450" s="4" t="str">
        <f>IF($H450=0,"",VLOOKUP($G450,Data!$G$3:$BA$2935,19,FALSE))</f>
        <v>/</v>
      </c>
      <c r="AA450" s="4" t="str">
        <f>IF($H450=0,"",VLOOKUP($G450,Data!$G$3:$BA$2935,20,FALSE))</f>
        <v/>
      </c>
      <c r="AB450" s="4" t="str">
        <f>IF($H450=0,"",VLOOKUP($G450,Data!$G$3:$BA$2935,21,FALSE))</f>
        <v/>
      </c>
      <c r="AC450" s="4" t="str">
        <f>IF($H450=0,"",VLOOKUP($G450,Data!$G$3:$BA$2935,22,FALSE))</f>
        <v/>
      </c>
      <c r="AD450" s="4" t="str">
        <f>IF($H450=0,"",VLOOKUP($G450,Data!$G$3:$BA$2935,23,FALSE))</f>
        <v/>
      </c>
      <c r="AE450" s="4" t="str">
        <f>IF($H450=0,"",VLOOKUP($G450,Data!$G$3:$BA$2935,24,FALSE))</f>
        <v/>
      </c>
      <c r="AF450" s="4" t="str">
        <f>IF($H450=0,"",VLOOKUP($G450,Data!$G$3:$BA$2935,25,FALSE))</f>
        <v/>
      </c>
      <c r="AG450" s="4" t="str">
        <f>IF($H450=0,"",VLOOKUP($G450,Data!$G$3:$BA$2935,26,FALSE))</f>
        <v/>
      </c>
      <c r="AH450" s="4" t="str">
        <f>IF($H450=0,"",VLOOKUP($G450,Data!$G$3:$BA$2935,27,FALSE))</f>
        <v/>
      </c>
      <c r="AI450" s="4" t="str">
        <f>IF($H450=0,"",VLOOKUP($G450,Data!$G$3:$BA$2935,28,FALSE))</f>
        <v/>
      </c>
      <c r="AJ450" s="4" t="str">
        <f>IF($H450=0,"",VLOOKUP($G450,Data!$G$3:$BA$2935,29,FALSE))</f>
        <v/>
      </c>
      <c r="AK450" s="4" t="str">
        <f>IF($H450=0,"",VLOOKUP($G450,Data!$G$3:$BA$2935,30,FALSE))</f>
        <v/>
      </c>
      <c r="AL450" s="4" t="str">
        <f>IF($H450=0,"",VLOOKUP($G450,Data!$G$3:$BA$2935,31,FALSE))</f>
        <v/>
      </c>
      <c r="AM450" s="4" t="str">
        <f>IF($H450=0,"",VLOOKUP($G450,Data!$G$3:$BA$2935,32,FALSE))</f>
        <v/>
      </c>
      <c r="AN450" s="4" t="str">
        <f>IF($H450=0,"",VLOOKUP($G450,Data!$G$3:$BA$2935,33,FALSE))</f>
        <v/>
      </c>
      <c r="AO450" s="4" t="str">
        <f>IF($H450=0,"",VLOOKUP($G450,Data!$G$3:$BA$2935,34,FALSE))</f>
        <v/>
      </c>
      <c r="AP450" s="4" t="str">
        <f>IF($H450=0,"",VLOOKUP($G450,Data!$G$3:$BA$2935,35,FALSE))</f>
        <v/>
      </c>
      <c r="AQ450" s="4" t="str">
        <f>IF($H450=0,"",VLOOKUP($G450,Data!$G$3:$BA$2935,36,FALSE))</f>
        <v/>
      </c>
      <c r="AR450" s="4" t="str">
        <f>IF($H450=0,"",VLOOKUP($G450,Data!$G$3:$BA$2935,37,FALSE))</f>
        <v/>
      </c>
      <c r="AS450" s="4" t="str">
        <f>IF($H450=0,"",VLOOKUP($G450,Data!$G$3:$BA$2935,38,FALSE))</f>
        <v/>
      </c>
      <c r="AT450" s="4" t="str">
        <f>IF($H450=0,"",VLOOKUP($G450,Data!$G$3:$BA$2935,39,FALSE))</f>
        <v/>
      </c>
    </row>
    <row r="451" spans="1:46" x14ac:dyDescent="0.25">
      <c r="A451" s="4">
        <f>PSSE!A453</f>
        <v>972095</v>
      </c>
      <c r="B451" s="4" t="str">
        <f>PSSE!B453</f>
        <v>SONMY2_S5</v>
      </c>
      <c r="C451" s="4">
        <f>PSSE!D453</f>
        <v>26</v>
      </c>
      <c r="D451" s="4">
        <f>PSSE!E453</f>
        <v>400</v>
      </c>
      <c r="E451" s="4" t="str">
        <f>PSSE!F453</f>
        <v>ND</v>
      </c>
      <c r="F451" s="4">
        <f>PSSE!G453</f>
        <v>1</v>
      </c>
      <c r="G451" s="4" t="str">
        <f t="shared" si="7"/>
        <v>GEN26400ND1</v>
      </c>
      <c r="H451" s="4">
        <f>COUNTIF(Data!$G$3:$BA$2935,GEN!$G451)</f>
        <v>1</v>
      </c>
      <c r="I451" s="4" t="str">
        <f>IF($H451=0,"",VLOOKUP($G451,Data!$G$3:$BA$2935,2,FALSE))</f>
        <v>'GENROU'</v>
      </c>
      <c r="J451" s="4">
        <f>PSSE!C453</f>
        <v>1</v>
      </c>
      <c r="K451" s="4">
        <f>IF($H451=0,"",VLOOKUP($G451,Data!$G$3:$BA$2935,4,FALSE))</f>
        <v>4</v>
      </c>
      <c r="L451" s="4">
        <f>IF($H451=0,"",VLOOKUP($G451,Data!$G$3:$BA$2935,5,FALSE))</f>
        <v>0.04</v>
      </c>
      <c r="M451" s="4">
        <f>IF($H451=0,"",VLOOKUP($G451,Data!$G$3:$BA$2935,6,FALSE))</f>
        <v>0.5</v>
      </c>
      <c r="N451" s="4">
        <f>IF($H451=0,"",VLOOKUP($G451,Data!$G$3:$BA$2935,7,FALSE))</f>
        <v>7.0000000000000007E-2</v>
      </c>
      <c r="O451" s="4">
        <f>IF($H451=0,"",VLOOKUP($G451,Data!$G$3:$BA$2935,8,FALSE))</f>
        <v>2.8</v>
      </c>
      <c r="P451" s="4">
        <f>IF($H451=0,"",VLOOKUP($G451,Data!$G$3:$BA$2935,9,FALSE))</f>
        <v>0</v>
      </c>
      <c r="Q451" s="4">
        <f>IF($H451=0,"",VLOOKUP($G451,Data!$G$3:$BA$2935,10,FALSE))</f>
        <v>1.8</v>
      </c>
      <c r="R451" s="4">
        <f>IF($H451=0,"",VLOOKUP($G451,Data!$G$3:$BA$2935,11,FALSE))</f>
        <v>1.75</v>
      </c>
      <c r="S451" s="4">
        <f>IF($H451=0,"",VLOOKUP($G451,Data!$G$3:$BA$2935,12,FALSE))</f>
        <v>0.3</v>
      </c>
      <c r="T451" s="4">
        <f>IF($H451=0,"",VLOOKUP($G451,Data!$G$3:$BA$2935,13,FALSE))</f>
        <v>0.65</v>
      </c>
      <c r="U451" s="4">
        <f>IF($H451=0,"",VLOOKUP($G451,Data!$G$3:$BA$2935,14,FALSE))</f>
        <v>0.25600000000000001</v>
      </c>
      <c r="V451" s="4">
        <f>IF($H451=0,"",VLOOKUP($G451,Data!$G$3:$BA$2935,15,FALSE))</f>
        <v>0.15</v>
      </c>
      <c r="W451" s="4">
        <f>IF($H451=0,"",VLOOKUP($G451,Data!$G$3:$BA$2935,16,FALSE))</f>
        <v>5.7000000000000002E-2</v>
      </c>
      <c r="X451" s="4">
        <f>IF($H451=0,"",VLOOKUP($G451,Data!$G$3:$BA$2935,17,FALSE))</f>
        <v>0.33</v>
      </c>
      <c r="Y451" s="4" t="str">
        <f>IF($H451=0,"",VLOOKUP($G451,Data!$G$3:$BA$2935,18,FALSE))</f>
        <v>/</v>
      </c>
      <c r="Z451" s="4" t="str">
        <f>IF($H451=0,"",VLOOKUP($G451,Data!$G$3:$BA$2935,19,FALSE))</f>
        <v>/</v>
      </c>
      <c r="AA451" s="4" t="str">
        <f>IF($H451=0,"",VLOOKUP($G451,Data!$G$3:$BA$2935,20,FALSE))</f>
        <v/>
      </c>
      <c r="AB451" s="4" t="str">
        <f>IF($H451=0,"",VLOOKUP($G451,Data!$G$3:$BA$2935,21,FALSE))</f>
        <v/>
      </c>
      <c r="AC451" s="4" t="str">
        <f>IF($H451=0,"",VLOOKUP($G451,Data!$G$3:$BA$2935,22,FALSE))</f>
        <v/>
      </c>
      <c r="AD451" s="4" t="str">
        <f>IF($H451=0,"",VLOOKUP($G451,Data!$G$3:$BA$2935,23,FALSE))</f>
        <v/>
      </c>
      <c r="AE451" s="4" t="str">
        <f>IF($H451=0,"",VLOOKUP($G451,Data!$G$3:$BA$2935,24,FALSE))</f>
        <v/>
      </c>
      <c r="AF451" s="4" t="str">
        <f>IF($H451=0,"",VLOOKUP($G451,Data!$G$3:$BA$2935,25,FALSE))</f>
        <v/>
      </c>
      <c r="AG451" s="4" t="str">
        <f>IF($H451=0,"",VLOOKUP($G451,Data!$G$3:$BA$2935,26,FALSE))</f>
        <v/>
      </c>
      <c r="AH451" s="4" t="str">
        <f>IF($H451=0,"",VLOOKUP($G451,Data!$G$3:$BA$2935,27,FALSE))</f>
        <v/>
      </c>
      <c r="AI451" s="4" t="str">
        <f>IF($H451=0,"",VLOOKUP($G451,Data!$G$3:$BA$2935,28,FALSE))</f>
        <v/>
      </c>
      <c r="AJ451" s="4" t="str">
        <f>IF($H451=0,"",VLOOKUP($G451,Data!$G$3:$BA$2935,29,FALSE))</f>
        <v/>
      </c>
      <c r="AK451" s="4" t="str">
        <f>IF($H451=0,"",VLOOKUP($G451,Data!$G$3:$BA$2935,30,FALSE))</f>
        <v/>
      </c>
      <c r="AL451" s="4" t="str">
        <f>IF($H451=0,"",VLOOKUP($G451,Data!$G$3:$BA$2935,31,FALSE))</f>
        <v/>
      </c>
      <c r="AM451" s="4" t="str">
        <f>IF($H451=0,"",VLOOKUP($G451,Data!$G$3:$BA$2935,32,FALSE))</f>
        <v/>
      </c>
      <c r="AN451" s="4" t="str">
        <f>IF($H451=0,"",VLOOKUP($G451,Data!$G$3:$BA$2935,33,FALSE))</f>
        <v/>
      </c>
      <c r="AO451" s="4" t="str">
        <f>IF($H451=0,"",VLOOKUP($G451,Data!$G$3:$BA$2935,34,FALSE))</f>
        <v/>
      </c>
      <c r="AP451" s="4" t="str">
        <f>IF($H451=0,"",VLOOKUP($G451,Data!$G$3:$BA$2935,35,FALSE))</f>
        <v/>
      </c>
      <c r="AQ451" s="4" t="str">
        <f>IF($H451=0,"",VLOOKUP($G451,Data!$G$3:$BA$2935,36,FALSE))</f>
        <v/>
      </c>
      <c r="AR451" s="4" t="str">
        <f>IF($H451=0,"",VLOOKUP($G451,Data!$G$3:$BA$2935,37,FALSE))</f>
        <v/>
      </c>
      <c r="AS451" s="4" t="str">
        <f>IF($H451=0,"",VLOOKUP($G451,Data!$G$3:$BA$2935,38,FALSE))</f>
        <v/>
      </c>
      <c r="AT451" s="4" t="str">
        <f>IF($H451=0,"",VLOOKUP($G451,Data!$G$3:$BA$2935,39,FALSE))</f>
        <v/>
      </c>
    </row>
    <row r="452" spans="1:46" x14ac:dyDescent="0.25">
      <c r="A452" s="4">
        <f>PSSE!A454</f>
        <v>972111</v>
      </c>
      <c r="B452" s="4" t="str">
        <f>PSSE!B454</f>
        <v>PHULAC_W1</v>
      </c>
      <c r="C452" s="4">
        <f>PSSE!D454</f>
        <v>6.3</v>
      </c>
      <c r="D452" s="4">
        <f>PSSE!E454</f>
        <v>55</v>
      </c>
      <c r="E452" s="4" t="str">
        <f>PSSE!F454</f>
        <v>TD</v>
      </c>
      <c r="F452" s="4">
        <f>PSSE!G454</f>
        <v>1</v>
      </c>
      <c r="G452" s="4" t="str">
        <f t="shared" si="7"/>
        <v>GEN6.355TD1</v>
      </c>
      <c r="H452" s="4">
        <f>COUNTIF(Data!$G$3:$BA$2935,GEN!$G452)</f>
        <v>1</v>
      </c>
      <c r="I452" s="4" t="str">
        <f>IF($H452=0,"",VLOOKUP($G452,Data!$G$3:$BA$2935,2,FALSE))</f>
        <v>'GENSAL'</v>
      </c>
      <c r="J452" s="4">
        <f>PSSE!C454</f>
        <v>1</v>
      </c>
      <c r="K452" s="4">
        <f>IF($H452=0,"",VLOOKUP($G452,Data!$G$3:$BA$2935,4,FALSE))</f>
        <v>6.6</v>
      </c>
      <c r="L452" s="4">
        <f>IF($H452=0,"",VLOOKUP($G452,Data!$G$3:$BA$2935,5,FALSE))</f>
        <v>0.05</v>
      </c>
      <c r="M452" s="4">
        <f>IF($H452=0,"",VLOOKUP($G452,Data!$G$3:$BA$2935,6,FALSE))</f>
        <v>0.155</v>
      </c>
      <c r="N452" s="4">
        <f>IF($H452=0,"",VLOOKUP($G452,Data!$G$3:$BA$2935,7,FALSE))</f>
        <v>2</v>
      </c>
      <c r="O452" s="4">
        <f>IF($H452=0,"",VLOOKUP($G452,Data!$G$3:$BA$2935,8,FALSE))</f>
        <v>0</v>
      </c>
      <c r="P452" s="4">
        <f>IF($H452=0,"",VLOOKUP($G452,Data!$G$3:$BA$2935,9,FALSE))</f>
        <v>1.1299999999999999</v>
      </c>
      <c r="Q452" s="4">
        <f>IF($H452=0,"",VLOOKUP($G452,Data!$G$3:$BA$2935,10,FALSE))</f>
        <v>0.73399999999999999</v>
      </c>
      <c r="R452" s="4">
        <f>IF($H452=0,"",VLOOKUP($G452,Data!$G$3:$BA$2935,11,FALSE))</f>
        <v>0.26</v>
      </c>
      <c r="S452" s="4">
        <f>IF($H452=0,"",VLOOKUP($G452,Data!$G$3:$BA$2935,12,FALSE))</f>
        <v>0.25600000000000001</v>
      </c>
      <c r="T452" s="4">
        <f>IF($H452=0,"",VLOOKUP($G452,Data!$G$3:$BA$2935,13,FALSE))</f>
        <v>0.104</v>
      </c>
      <c r="U452" s="4">
        <f>IF($H452=0,"",VLOOKUP($G452,Data!$G$3:$BA$2935,14,FALSE))</f>
        <v>0.19400000000000001</v>
      </c>
      <c r="V452" s="4">
        <f>IF($H452=0,"",VLOOKUP($G452,Data!$G$3:$BA$2935,15,FALSE))</f>
        <v>0.68500000000000005</v>
      </c>
      <c r="W452" s="4" t="str">
        <f>IF($H452=0,"",VLOOKUP($G452,Data!$G$3:$BA$2935,16,FALSE))</f>
        <v>/</v>
      </c>
      <c r="X452" s="4" t="str">
        <f>IF($H452=0,"",VLOOKUP($G452,Data!$G$3:$BA$2935,17,FALSE))</f>
        <v>/</v>
      </c>
      <c r="Y452" s="4" t="str">
        <f>IF($H452=0,"",VLOOKUP($G452,Data!$G$3:$BA$2935,18,FALSE))</f>
        <v/>
      </c>
      <c r="Z452" s="4" t="str">
        <f>IF($H452=0,"",VLOOKUP($G452,Data!$G$3:$BA$2935,19,FALSE))</f>
        <v/>
      </c>
      <c r="AA452" s="4" t="str">
        <f>IF($H452=0,"",VLOOKUP($G452,Data!$G$3:$BA$2935,20,FALSE))</f>
        <v/>
      </c>
      <c r="AB452" s="4" t="str">
        <f>IF($H452=0,"",VLOOKUP($G452,Data!$G$3:$BA$2935,21,FALSE))</f>
        <v/>
      </c>
      <c r="AC452" s="4" t="str">
        <f>IF($H452=0,"",VLOOKUP($G452,Data!$G$3:$BA$2935,22,FALSE))</f>
        <v/>
      </c>
      <c r="AD452" s="4" t="str">
        <f>IF($H452=0,"",VLOOKUP($G452,Data!$G$3:$BA$2935,23,FALSE))</f>
        <v/>
      </c>
      <c r="AE452" s="4" t="str">
        <f>IF($H452=0,"",VLOOKUP($G452,Data!$G$3:$BA$2935,24,FALSE))</f>
        <v/>
      </c>
      <c r="AF452" s="4" t="str">
        <f>IF($H452=0,"",VLOOKUP($G452,Data!$G$3:$BA$2935,25,FALSE))</f>
        <v/>
      </c>
      <c r="AG452" s="4" t="str">
        <f>IF($H452=0,"",VLOOKUP($G452,Data!$G$3:$BA$2935,26,FALSE))</f>
        <v/>
      </c>
      <c r="AH452" s="4" t="str">
        <f>IF($H452=0,"",VLOOKUP($G452,Data!$G$3:$BA$2935,27,FALSE))</f>
        <v/>
      </c>
      <c r="AI452" s="4" t="str">
        <f>IF($H452=0,"",VLOOKUP($G452,Data!$G$3:$BA$2935,28,FALSE))</f>
        <v/>
      </c>
      <c r="AJ452" s="4" t="str">
        <f>IF($H452=0,"",VLOOKUP($G452,Data!$G$3:$BA$2935,29,FALSE))</f>
        <v/>
      </c>
      <c r="AK452" s="4" t="str">
        <f>IF($H452=0,"",VLOOKUP($G452,Data!$G$3:$BA$2935,30,FALSE))</f>
        <v/>
      </c>
      <c r="AL452" s="4" t="str">
        <f>IF($H452=0,"",VLOOKUP($G452,Data!$G$3:$BA$2935,31,FALSE))</f>
        <v/>
      </c>
      <c r="AM452" s="4" t="str">
        <f>IF($H452=0,"",VLOOKUP($G452,Data!$G$3:$BA$2935,32,FALSE))</f>
        <v/>
      </c>
      <c r="AN452" s="4" t="str">
        <f>IF($H452=0,"",VLOOKUP($G452,Data!$G$3:$BA$2935,33,FALSE))</f>
        <v/>
      </c>
      <c r="AO452" s="4" t="str">
        <f>IF($H452=0,"",VLOOKUP($G452,Data!$G$3:$BA$2935,34,FALSE))</f>
        <v/>
      </c>
      <c r="AP452" s="4" t="str">
        <f>IF($H452=0,"",VLOOKUP($G452,Data!$G$3:$BA$2935,35,FALSE))</f>
        <v/>
      </c>
      <c r="AQ452" s="4" t="str">
        <f>IF($H452=0,"",VLOOKUP($G452,Data!$G$3:$BA$2935,36,FALSE))</f>
        <v/>
      </c>
      <c r="AR452" s="4" t="str">
        <f>IF($H452=0,"",VLOOKUP($G452,Data!$G$3:$BA$2935,37,FALSE))</f>
        <v/>
      </c>
      <c r="AS452" s="4" t="str">
        <f>IF($H452=0,"",VLOOKUP($G452,Data!$G$3:$BA$2935,38,FALSE))</f>
        <v/>
      </c>
      <c r="AT452" s="4" t="str">
        <f>IF($H452=0,"",VLOOKUP($G452,Data!$G$3:$BA$2935,39,FALSE))</f>
        <v/>
      </c>
    </row>
    <row r="453" spans="1:46" x14ac:dyDescent="0.25">
      <c r="A453" s="4">
        <f>PSSE!A455</f>
        <v>972121</v>
      </c>
      <c r="B453" s="4" t="str">
        <f>PSSE!B455</f>
        <v>THUANNIEN_W1</v>
      </c>
      <c r="C453" s="4">
        <f>PSSE!D455</f>
        <v>10.5</v>
      </c>
      <c r="D453" s="4">
        <f>PSSE!E455</f>
        <v>32</v>
      </c>
      <c r="E453" s="4" t="str">
        <f>PSSE!F455</f>
        <v>TD</v>
      </c>
      <c r="F453" s="4">
        <f>PSSE!G455</f>
        <v>1</v>
      </c>
      <c r="G453" s="4" t="str">
        <f t="shared" si="7"/>
        <v>GEN10.532TD1</v>
      </c>
      <c r="H453" s="4">
        <f>COUNTIF(Data!$G$3:$BA$2935,GEN!$G453)</f>
        <v>1</v>
      </c>
      <c r="I453" s="4" t="str">
        <f>IF($H453=0,"",VLOOKUP($G453,Data!$G$3:$BA$2935,2,FALSE))</f>
        <v>'GENSAL'</v>
      </c>
      <c r="J453" s="4">
        <f>PSSE!C455</f>
        <v>1</v>
      </c>
      <c r="K453" s="4">
        <f>IF($H453=0,"",VLOOKUP($G453,Data!$G$3:$BA$2935,4,FALSE))</f>
        <v>6.6</v>
      </c>
      <c r="L453" s="4">
        <f>IF($H453=0,"",VLOOKUP($G453,Data!$G$3:$BA$2935,5,FALSE))</f>
        <v>0.05</v>
      </c>
      <c r="M453" s="4">
        <f>IF($H453=0,"",VLOOKUP($G453,Data!$G$3:$BA$2935,6,FALSE))</f>
        <v>0.155</v>
      </c>
      <c r="N453" s="4">
        <f>IF($H453=0,"",VLOOKUP($G453,Data!$G$3:$BA$2935,7,FALSE))</f>
        <v>2</v>
      </c>
      <c r="O453" s="4">
        <f>IF($H453=0,"",VLOOKUP($G453,Data!$G$3:$BA$2935,8,FALSE))</f>
        <v>0</v>
      </c>
      <c r="P453" s="4">
        <f>IF($H453=0,"",VLOOKUP($G453,Data!$G$3:$BA$2935,9,FALSE))</f>
        <v>1.1299999999999999</v>
      </c>
      <c r="Q453" s="4">
        <f>IF($H453=0,"",VLOOKUP($G453,Data!$G$3:$BA$2935,10,FALSE))</f>
        <v>0.73399999999999999</v>
      </c>
      <c r="R453" s="4">
        <f>IF($H453=0,"",VLOOKUP($G453,Data!$G$3:$BA$2935,11,FALSE))</f>
        <v>0.26</v>
      </c>
      <c r="S453" s="4">
        <f>IF($H453=0,"",VLOOKUP($G453,Data!$G$3:$BA$2935,12,FALSE))</f>
        <v>0.25600000000000001</v>
      </c>
      <c r="T453" s="4">
        <f>IF($H453=0,"",VLOOKUP($G453,Data!$G$3:$BA$2935,13,FALSE))</f>
        <v>0.104</v>
      </c>
      <c r="U453" s="4">
        <f>IF($H453=0,"",VLOOKUP($G453,Data!$G$3:$BA$2935,14,FALSE))</f>
        <v>0.19400000000000001</v>
      </c>
      <c r="V453" s="4">
        <f>IF($H453=0,"",VLOOKUP($G453,Data!$G$3:$BA$2935,15,FALSE))</f>
        <v>0.68500000000000005</v>
      </c>
      <c r="W453" s="4" t="str">
        <f>IF($H453=0,"",VLOOKUP($G453,Data!$G$3:$BA$2935,16,FALSE))</f>
        <v>/</v>
      </c>
      <c r="X453" s="4" t="str">
        <f>IF($H453=0,"",VLOOKUP($G453,Data!$G$3:$BA$2935,17,FALSE))</f>
        <v>/</v>
      </c>
      <c r="Y453" s="4" t="str">
        <f>IF($H453=0,"",VLOOKUP($G453,Data!$G$3:$BA$2935,18,FALSE))</f>
        <v/>
      </c>
      <c r="Z453" s="4" t="str">
        <f>IF($H453=0,"",VLOOKUP($G453,Data!$G$3:$BA$2935,19,FALSE))</f>
        <v/>
      </c>
      <c r="AA453" s="4" t="str">
        <f>IF($H453=0,"",VLOOKUP($G453,Data!$G$3:$BA$2935,20,FALSE))</f>
        <v/>
      </c>
      <c r="AB453" s="4" t="str">
        <f>IF($H453=0,"",VLOOKUP($G453,Data!$G$3:$BA$2935,21,FALSE))</f>
        <v/>
      </c>
      <c r="AC453" s="4" t="str">
        <f>IF($H453=0,"",VLOOKUP($G453,Data!$G$3:$BA$2935,22,FALSE))</f>
        <v/>
      </c>
      <c r="AD453" s="4" t="str">
        <f>IF($H453=0,"",VLOOKUP($G453,Data!$G$3:$BA$2935,23,FALSE))</f>
        <v/>
      </c>
      <c r="AE453" s="4" t="str">
        <f>IF($H453=0,"",VLOOKUP($G453,Data!$G$3:$BA$2935,24,FALSE))</f>
        <v/>
      </c>
      <c r="AF453" s="4" t="str">
        <f>IF($H453=0,"",VLOOKUP($G453,Data!$G$3:$BA$2935,25,FALSE))</f>
        <v/>
      </c>
      <c r="AG453" s="4" t="str">
        <f>IF($H453=0,"",VLOOKUP($G453,Data!$G$3:$BA$2935,26,FALSE))</f>
        <v/>
      </c>
      <c r="AH453" s="4" t="str">
        <f>IF($H453=0,"",VLOOKUP($G453,Data!$G$3:$BA$2935,27,FALSE))</f>
        <v/>
      </c>
      <c r="AI453" s="4" t="str">
        <f>IF($H453=0,"",VLOOKUP($G453,Data!$G$3:$BA$2935,28,FALSE))</f>
        <v/>
      </c>
      <c r="AJ453" s="4" t="str">
        <f>IF($H453=0,"",VLOOKUP($G453,Data!$G$3:$BA$2935,29,FALSE))</f>
        <v/>
      </c>
      <c r="AK453" s="4" t="str">
        <f>IF($H453=0,"",VLOOKUP($G453,Data!$G$3:$BA$2935,30,FALSE))</f>
        <v/>
      </c>
      <c r="AL453" s="4" t="str">
        <f>IF($H453=0,"",VLOOKUP($G453,Data!$G$3:$BA$2935,31,FALSE))</f>
        <v/>
      </c>
      <c r="AM453" s="4" t="str">
        <f>IF($H453=0,"",VLOOKUP($G453,Data!$G$3:$BA$2935,32,FALSE))</f>
        <v/>
      </c>
      <c r="AN453" s="4" t="str">
        <f>IF($H453=0,"",VLOOKUP($G453,Data!$G$3:$BA$2935,33,FALSE))</f>
        <v/>
      </c>
      <c r="AO453" s="4" t="str">
        <f>IF($H453=0,"",VLOOKUP($G453,Data!$G$3:$BA$2935,34,FALSE))</f>
        <v/>
      </c>
      <c r="AP453" s="4" t="str">
        <f>IF($H453=0,"",VLOOKUP($G453,Data!$G$3:$BA$2935,35,FALSE))</f>
        <v/>
      </c>
      <c r="AQ453" s="4" t="str">
        <f>IF($H453=0,"",VLOOKUP($G453,Data!$G$3:$BA$2935,36,FALSE))</f>
        <v/>
      </c>
      <c r="AR453" s="4" t="str">
        <f>IF($H453=0,"",VLOOKUP($G453,Data!$G$3:$BA$2935,37,FALSE))</f>
        <v/>
      </c>
      <c r="AS453" s="4" t="str">
        <f>IF($H453=0,"",VLOOKUP($G453,Data!$G$3:$BA$2935,38,FALSE))</f>
        <v/>
      </c>
      <c r="AT453" s="4" t="str">
        <f>IF($H453=0,"",VLOOKUP($G453,Data!$G$3:$BA$2935,39,FALSE))</f>
        <v/>
      </c>
    </row>
    <row r="454" spans="1:46" x14ac:dyDescent="0.25">
      <c r="A454" s="4">
        <f>PSSE!A456</f>
        <v>972131</v>
      </c>
      <c r="B454" s="4" t="str">
        <f>PSSE!B456</f>
        <v>LANGAU_H1</v>
      </c>
      <c r="C454" s="4">
        <f>PSSE!D456</f>
        <v>10.5</v>
      </c>
      <c r="D454" s="4">
        <f>PSSE!E456</f>
        <v>40</v>
      </c>
      <c r="E454" s="4" t="str">
        <f>PSSE!F456</f>
        <v>TD</v>
      </c>
      <c r="F454" s="4">
        <f>PSSE!G456</f>
        <v>1</v>
      </c>
      <c r="G454" s="4" t="str">
        <f t="shared" si="7"/>
        <v>GEN10.540TD1</v>
      </c>
      <c r="H454" s="4">
        <f>COUNTIF(Data!$G$3:$BA$2935,GEN!$G454)</f>
        <v>1</v>
      </c>
      <c r="I454" s="4" t="str">
        <f>IF($H454=0,"",VLOOKUP($G454,Data!$G$3:$BA$2935,2,FALSE))</f>
        <v>'GENSAL'</v>
      </c>
      <c r="J454" s="4">
        <f>PSSE!C456</f>
        <v>1</v>
      </c>
      <c r="K454" s="4">
        <f>IF($H454=0,"",VLOOKUP($G454,Data!$G$3:$BA$2935,4,FALSE))</f>
        <v>6.6</v>
      </c>
      <c r="L454" s="4">
        <f>IF($H454=0,"",VLOOKUP($G454,Data!$G$3:$BA$2935,5,FALSE))</f>
        <v>0.05</v>
      </c>
      <c r="M454" s="4">
        <f>IF($H454=0,"",VLOOKUP($G454,Data!$G$3:$BA$2935,6,FALSE))</f>
        <v>0.155</v>
      </c>
      <c r="N454" s="4">
        <f>IF($H454=0,"",VLOOKUP($G454,Data!$G$3:$BA$2935,7,FALSE))</f>
        <v>2</v>
      </c>
      <c r="O454" s="4">
        <f>IF($H454=0,"",VLOOKUP($G454,Data!$G$3:$BA$2935,8,FALSE))</f>
        <v>0</v>
      </c>
      <c r="P454" s="4">
        <f>IF($H454=0,"",VLOOKUP($G454,Data!$G$3:$BA$2935,9,FALSE))</f>
        <v>1.1299999999999999</v>
      </c>
      <c r="Q454" s="4">
        <f>IF($H454=0,"",VLOOKUP($G454,Data!$G$3:$BA$2935,10,FALSE))</f>
        <v>0.73399999999999999</v>
      </c>
      <c r="R454" s="4">
        <f>IF($H454=0,"",VLOOKUP($G454,Data!$G$3:$BA$2935,11,FALSE))</f>
        <v>0.26</v>
      </c>
      <c r="S454" s="4">
        <f>IF($H454=0,"",VLOOKUP($G454,Data!$G$3:$BA$2935,12,FALSE))</f>
        <v>0.16</v>
      </c>
      <c r="T454" s="4">
        <f>IF($H454=0,"",VLOOKUP($G454,Data!$G$3:$BA$2935,13,FALSE))</f>
        <v>0.104</v>
      </c>
      <c r="U454" s="4">
        <f>IF($H454=0,"",VLOOKUP($G454,Data!$G$3:$BA$2935,14,FALSE))</f>
        <v>0.19400000000000001</v>
      </c>
      <c r="V454" s="4">
        <f>IF($H454=0,"",VLOOKUP($G454,Data!$G$3:$BA$2935,15,FALSE))</f>
        <v>0.68500000000000005</v>
      </c>
      <c r="W454" s="4" t="str">
        <f>IF($H454=0,"",VLOOKUP($G454,Data!$G$3:$BA$2935,16,FALSE))</f>
        <v>/</v>
      </c>
      <c r="X454" s="4" t="str">
        <f>IF($H454=0,"",VLOOKUP($G454,Data!$G$3:$BA$2935,17,FALSE))</f>
        <v>/</v>
      </c>
      <c r="Y454" s="4" t="str">
        <f>IF($H454=0,"",VLOOKUP($G454,Data!$G$3:$BA$2935,18,FALSE))</f>
        <v/>
      </c>
      <c r="Z454" s="4" t="str">
        <f>IF($H454=0,"",VLOOKUP($G454,Data!$G$3:$BA$2935,19,FALSE))</f>
        <v/>
      </c>
      <c r="AA454" s="4">
        <f>IF($H454=0,"",VLOOKUP($G454,Data!$G$3:$BA$2935,20,FALSE))</f>
        <v>0</v>
      </c>
      <c r="AB454" s="4" t="str">
        <f>IF($H454=0,"",VLOOKUP($G454,Data!$G$3:$BA$2935,21,FALSE))</f>
        <v/>
      </c>
      <c r="AC454" s="4" t="str">
        <f>IF($H454=0,"",VLOOKUP($G454,Data!$G$3:$BA$2935,22,FALSE))</f>
        <v/>
      </c>
      <c r="AD454" s="4" t="str">
        <f>IF($H454=0,"",VLOOKUP($G454,Data!$G$3:$BA$2935,23,FALSE))</f>
        <v/>
      </c>
      <c r="AE454" s="4" t="str">
        <f>IF($H454=0,"",VLOOKUP($G454,Data!$G$3:$BA$2935,24,FALSE))</f>
        <v/>
      </c>
      <c r="AF454" s="4" t="str">
        <f>IF($H454=0,"",VLOOKUP($G454,Data!$G$3:$BA$2935,25,FALSE))</f>
        <v/>
      </c>
      <c r="AG454" s="4" t="str">
        <f>IF($H454=0,"",VLOOKUP($G454,Data!$G$3:$BA$2935,26,FALSE))</f>
        <v/>
      </c>
      <c r="AH454" s="4" t="str">
        <f>IF($H454=0,"",VLOOKUP($G454,Data!$G$3:$BA$2935,27,FALSE))</f>
        <v/>
      </c>
      <c r="AI454" s="4" t="str">
        <f>IF($H454=0,"",VLOOKUP($G454,Data!$G$3:$BA$2935,28,FALSE))</f>
        <v/>
      </c>
      <c r="AJ454" s="4" t="str">
        <f>IF($H454=0,"",VLOOKUP($G454,Data!$G$3:$BA$2935,29,FALSE))</f>
        <v/>
      </c>
      <c r="AK454" s="4" t="str">
        <f>IF($H454=0,"",VLOOKUP($G454,Data!$G$3:$BA$2935,30,FALSE))</f>
        <v/>
      </c>
      <c r="AL454" s="4" t="str">
        <f>IF($H454=0,"",VLOOKUP($G454,Data!$G$3:$BA$2935,31,FALSE))</f>
        <v/>
      </c>
      <c r="AM454" s="4" t="str">
        <f>IF($H454=0,"",VLOOKUP($G454,Data!$G$3:$BA$2935,32,FALSE))</f>
        <v/>
      </c>
      <c r="AN454" s="4" t="str">
        <f>IF($H454=0,"",VLOOKUP($G454,Data!$G$3:$BA$2935,33,FALSE))</f>
        <v/>
      </c>
      <c r="AO454" s="4" t="str">
        <f>IF($H454=0,"",VLOOKUP($G454,Data!$G$3:$BA$2935,34,FALSE))</f>
        <v/>
      </c>
      <c r="AP454" s="4" t="str">
        <f>IF($H454=0,"",VLOOKUP($G454,Data!$G$3:$BA$2935,35,FALSE))</f>
        <v/>
      </c>
      <c r="AQ454" s="4" t="str">
        <f>IF($H454=0,"",VLOOKUP($G454,Data!$G$3:$BA$2935,36,FALSE))</f>
        <v/>
      </c>
      <c r="AR454" s="4" t="str">
        <f>IF($H454=0,"",VLOOKUP($G454,Data!$G$3:$BA$2935,37,FALSE))</f>
        <v/>
      </c>
      <c r="AS454" s="4" t="str">
        <f>IF($H454=0,"",VLOOKUP($G454,Data!$G$3:$BA$2935,38,FALSE))</f>
        <v/>
      </c>
      <c r="AT454" s="4" t="str">
        <f>IF($H454=0,"",VLOOKUP($G454,Data!$G$3:$BA$2935,39,FALSE))</f>
        <v/>
      </c>
    </row>
    <row r="455" spans="1:46" x14ac:dyDescent="0.25">
      <c r="A455" s="4">
        <f>PSSE!A457</f>
        <v>972141</v>
      </c>
      <c r="B455" s="4" t="str">
        <f>PSSE!B457</f>
        <v>HTB_H1</v>
      </c>
      <c r="C455" s="4">
        <f>PSSE!D457</f>
        <v>15.8</v>
      </c>
      <c r="D455" s="4">
        <f>PSSE!E457</f>
        <v>300</v>
      </c>
      <c r="E455" s="4" t="str">
        <f>PSSE!F457</f>
        <v>TD</v>
      </c>
      <c r="F455" s="4">
        <f>PSSE!G457</f>
        <v>1</v>
      </c>
      <c r="G455" s="4" t="str">
        <f t="shared" si="7"/>
        <v>GEN15.8300TD1</v>
      </c>
      <c r="H455" s="4">
        <f>COUNTIF(Data!$G$3:$BA$2935,GEN!$G455)</f>
        <v>1</v>
      </c>
      <c r="I455" s="4" t="str">
        <f>IF($H455=0,"",VLOOKUP($G455,Data!$G$3:$BA$2935,2,FALSE))</f>
        <v>'GENSAL'</v>
      </c>
      <c r="J455" s="4">
        <f>PSSE!C457</f>
        <v>1</v>
      </c>
      <c r="K455" s="4">
        <f>IF($H455=0,"",VLOOKUP($G455,Data!$G$3:$BA$2935,4,FALSE))</f>
        <v>7.83</v>
      </c>
      <c r="L455" s="4">
        <f>IF($H455=0,"",VLOOKUP($G455,Data!$G$3:$BA$2935,5,FALSE))</f>
        <v>5.7000000000000002E-2</v>
      </c>
      <c r="M455" s="4">
        <f>IF($H455=0,"",VLOOKUP($G455,Data!$G$3:$BA$2935,6,FALSE))</f>
        <v>7.0000000000000007E-2</v>
      </c>
      <c r="N455" s="4">
        <f>IF($H455=0,"",VLOOKUP($G455,Data!$G$3:$BA$2935,7,FALSE))</f>
        <v>4</v>
      </c>
      <c r="O455" s="4">
        <f>IF($H455=0,"",VLOOKUP($G455,Data!$G$3:$BA$2935,8,FALSE))</f>
        <v>0.5</v>
      </c>
      <c r="P455" s="4">
        <f>IF($H455=0,"",VLOOKUP($G455,Data!$G$3:$BA$2935,9,FALSE))</f>
        <v>1.083</v>
      </c>
      <c r="Q455" s="4">
        <f>IF($H455=0,"",VLOOKUP($G455,Data!$G$3:$BA$2935,10,FALSE))</f>
        <v>0.83</v>
      </c>
      <c r="R455" s="4">
        <f>IF($H455=0,"",VLOOKUP($G455,Data!$G$3:$BA$2935,11,FALSE))</f>
        <v>0.375</v>
      </c>
      <c r="S455" s="4">
        <f>IF($H455=0,"",VLOOKUP($G455,Data!$G$3:$BA$2935,12,FALSE))</f>
        <v>0.24</v>
      </c>
      <c r="T455" s="4">
        <f>IF($H455=0,"",VLOOKUP($G455,Data!$G$3:$BA$2935,13,FALSE))</f>
        <v>0.107</v>
      </c>
      <c r="U455" s="4">
        <f>IF($H455=0,"",VLOOKUP($G455,Data!$G$3:$BA$2935,14,FALSE))</f>
        <v>0.13</v>
      </c>
      <c r="V455" s="4">
        <f>IF($H455=0,"",VLOOKUP($G455,Data!$G$3:$BA$2935,15,FALSE))</f>
        <v>0.436</v>
      </c>
      <c r="W455" s="4" t="str">
        <f>IF($H455=0,"",VLOOKUP($G455,Data!$G$3:$BA$2935,16,FALSE))</f>
        <v>/</v>
      </c>
      <c r="X455" s="4" t="str">
        <f>IF($H455=0,"",VLOOKUP($G455,Data!$G$3:$BA$2935,17,FALSE))</f>
        <v>/</v>
      </c>
      <c r="Y455" s="4" t="str">
        <f>IF($H455=0,"",VLOOKUP($G455,Data!$G$3:$BA$2935,18,FALSE))</f>
        <v/>
      </c>
      <c r="Z455" s="4" t="str">
        <f>IF($H455=0,"",VLOOKUP($G455,Data!$G$3:$BA$2935,19,FALSE))</f>
        <v/>
      </c>
      <c r="AA455" s="4" t="str">
        <f>IF($H455=0,"",VLOOKUP($G455,Data!$G$3:$BA$2935,20,FALSE))</f>
        <v/>
      </c>
      <c r="AB455" s="4" t="str">
        <f>IF($H455=0,"",VLOOKUP($G455,Data!$G$3:$BA$2935,21,FALSE))</f>
        <v/>
      </c>
      <c r="AC455" s="4" t="str">
        <f>IF($H455=0,"",VLOOKUP($G455,Data!$G$3:$BA$2935,22,FALSE))</f>
        <v/>
      </c>
      <c r="AD455" s="4" t="str">
        <f>IF($H455=0,"",VLOOKUP($G455,Data!$G$3:$BA$2935,23,FALSE))</f>
        <v/>
      </c>
      <c r="AE455" s="4" t="str">
        <f>IF($H455=0,"",VLOOKUP($G455,Data!$G$3:$BA$2935,24,FALSE))</f>
        <v/>
      </c>
      <c r="AF455" s="4" t="str">
        <f>IF($H455=0,"",VLOOKUP($G455,Data!$G$3:$BA$2935,25,FALSE))</f>
        <v/>
      </c>
      <c r="AG455" s="4" t="str">
        <f>IF($H455=0,"",VLOOKUP($G455,Data!$G$3:$BA$2935,26,FALSE))</f>
        <v/>
      </c>
      <c r="AH455" s="4" t="str">
        <f>IF($H455=0,"",VLOOKUP($G455,Data!$G$3:$BA$2935,27,FALSE))</f>
        <v/>
      </c>
      <c r="AI455" s="4" t="str">
        <f>IF($H455=0,"",VLOOKUP($G455,Data!$G$3:$BA$2935,28,FALSE))</f>
        <v/>
      </c>
      <c r="AJ455" s="4" t="str">
        <f>IF($H455=0,"",VLOOKUP($G455,Data!$G$3:$BA$2935,29,FALSE))</f>
        <v/>
      </c>
      <c r="AK455" s="4" t="str">
        <f>IF($H455=0,"",VLOOKUP($G455,Data!$G$3:$BA$2935,30,FALSE))</f>
        <v/>
      </c>
      <c r="AL455" s="4" t="str">
        <f>IF($H455=0,"",VLOOKUP($G455,Data!$G$3:$BA$2935,31,FALSE))</f>
        <v/>
      </c>
      <c r="AM455" s="4" t="str">
        <f>IF($H455=0,"",VLOOKUP($G455,Data!$G$3:$BA$2935,32,FALSE))</f>
        <v/>
      </c>
      <c r="AN455" s="4" t="str">
        <f>IF($H455=0,"",VLOOKUP($G455,Data!$G$3:$BA$2935,33,FALSE))</f>
        <v/>
      </c>
      <c r="AO455" s="4" t="str">
        <f>IF($H455=0,"",VLOOKUP($G455,Data!$G$3:$BA$2935,34,FALSE))</f>
        <v/>
      </c>
      <c r="AP455" s="4" t="str">
        <f>IF($H455=0,"",VLOOKUP($G455,Data!$G$3:$BA$2935,35,FALSE))</f>
        <v/>
      </c>
      <c r="AQ455" s="4" t="str">
        <f>IF($H455=0,"",VLOOKUP($G455,Data!$G$3:$BA$2935,36,FALSE))</f>
        <v/>
      </c>
      <c r="AR455" s="4" t="str">
        <f>IF($H455=0,"",VLOOKUP($G455,Data!$G$3:$BA$2935,37,FALSE))</f>
        <v/>
      </c>
      <c r="AS455" s="4" t="str">
        <f>IF($H455=0,"",VLOOKUP($G455,Data!$G$3:$BA$2935,38,FALSE))</f>
        <v/>
      </c>
      <c r="AT455" s="4" t="str">
        <f>IF($H455=0,"",VLOOKUP($G455,Data!$G$3:$BA$2935,39,FALSE))</f>
        <v/>
      </c>
    </row>
    <row r="456" spans="1:46" x14ac:dyDescent="0.25">
      <c r="A456" s="4">
        <f>PSSE!A458</f>
        <v>972143</v>
      </c>
      <c r="B456" s="4" t="str">
        <f>PSSE!B458</f>
        <v>HTB_H2</v>
      </c>
      <c r="C456" s="4">
        <f>PSSE!D458</f>
        <v>15.8</v>
      </c>
      <c r="D456" s="4">
        <f>PSSE!E458</f>
        <v>300</v>
      </c>
      <c r="E456" s="4" t="str">
        <f>PSSE!F458</f>
        <v>TD</v>
      </c>
      <c r="F456" s="4">
        <f>PSSE!G458</f>
        <v>1</v>
      </c>
      <c r="G456" s="4" t="str">
        <f t="shared" si="7"/>
        <v>GEN15.8300TD1</v>
      </c>
      <c r="H456" s="4">
        <f>COUNTIF(Data!$G$3:$BA$2935,GEN!$G456)</f>
        <v>1</v>
      </c>
      <c r="I456" s="4" t="str">
        <f>IF($H456=0,"",VLOOKUP($G456,Data!$G$3:$BA$2935,2,FALSE))</f>
        <v>'GENSAL'</v>
      </c>
      <c r="J456" s="4">
        <f>PSSE!C458</f>
        <v>1</v>
      </c>
      <c r="K456" s="4">
        <f>IF($H456=0,"",VLOOKUP($G456,Data!$G$3:$BA$2935,4,FALSE))</f>
        <v>7.83</v>
      </c>
      <c r="L456" s="4">
        <f>IF($H456=0,"",VLOOKUP($G456,Data!$G$3:$BA$2935,5,FALSE))</f>
        <v>5.7000000000000002E-2</v>
      </c>
      <c r="M456" s="4">
        <f>IF($H456=0,"",VLOOKUP($G456,Data!$G$3:$BA$2935,6,FALSE))</f>
        <v>7.0000000000000007E-2</v>
      </c>
      <c r="N456" s="4">
        <f>IF($H456=0,"",VLOOKUP($G456,Data!$G$3:$BA$2935,7,FALSE))</f>
        <v>4</v>
      </c>
      <c r="O456" s="4">
        <f>IF($H456=0,"",VLOOKUP($G456,Data!$G$3:$BA$2935,8,FALSE))</f>
        <v>0.5</v>
      </c>
      <c r="P456" s="4">
        <f>IF($H456=0,"",VLOOKUP($G456,Data!$G$3:$BA$2935,9,FALSE))</f>
        <v>1.083</v>
      </c>
      <c r="Q456" s="4">
        <f>IF($H456=0,"",VLOOKUP($G456,Data!$G$3:$BA$2935,10,FALSE))</f>
        <v>0.83</v>
      </c>
      <c r="R456" s="4">
        <f>IF($H456=0,"",VLOOKUP($G456,Data!$G$3:$BA$2935,11,FALSE))</f>
        <v>0.375</v>
      </c>
      <c r="S456" s="4">
        <f>IF($H456=0,"",VLOOKUP($G456,Data!$G$3:$BA$2935,12,FALSE))</f>
        <v>0.24</v>
      </c>
      <c r="T456" s="4">
        <f>IF($H456=0,"",VLOOKUP($G456,Data!$G$3:$BA$2935,13,FALSE))</f>
        <v>0.107</v>
      </c>
      <c r="U456" s="4">
        <f>IF($H456=0,"",VLOOKUP($G456,Data!$G$3:$BA$2935,14,FALSE))</f>
        <v>0.13</v>
      </c>
      <c r="V456" s="4">
        <f>IF($H456=0,"",VLOOKUP($G456,Data!$G$3:$BA$2935,15,FALSE))</f>
        <v>0.436</v>
      </c>
      <c r="W456" s="4" t="str">
        <f>IF($H456=0,"",VLOOKUP($G456,Data!$G$3:$BA$2935,16,FALSE))</f>
        <v>/</v>
      </c>
      <c r="X456" s="4" t="str">
        <f>IF($H456=0,"",VLOOKUP($G456,Data!$G$3:$BA$2935,17,FALSE))</f>
        <v>/</v>
      </c>
      <c r="Y456" s="4" t="str">
        <f>IF($H456=0,"",VLOOKUP($G456,Data!$G$3:$BA$2935,18,FALSE))</f>
        <v/>
      </c>
      <c r="Z456" s="4" t="str">
        <f>IF($H456=0,"",VLOOKUP($G456,Data!$G$3:$BA$2935,19,FALSE))</f>
        <v/>
      </c>
      <c r="AA456" s="4" t="str">
        <f>IF($H456=0,"",VLOOKUP($G456,Data!$G$3:$BA$2935,20,FALSE))</f>
        <v/>
      </c>
      <c r="AB456" s="4" t="str">
        <f>IF($H456=0,"",VLOOKUP($G456,Data!$G$3:$BA$2935,21,FALSE))</f>
        <v/>
      </c>
      <c r="AC456" s="4" t="str">
        <f>IF($H456=0,"",VLOOKUP($G456,Data!$G$3:$BA$2935,22,FALSE))</f>
        <v/>
      </c>
      <c r="AD456" s="4" t="str">
        <f>IF($H456=0,"",VLOOKUP($G456,Data!$G$3:$BA$2935,23,FALSE))</f>
        <v/>
      </c>
      <c r="AE456" s="4" t="str">
        <f>IF($H456=0,"",VLOOKUP($G456,Data!$G$3:$BA$2935,24,FALSE))</f>
        <v/>
      </c>
      <c r="AF456" s="4" t="str">
        <f>IF($H456=0,"",VLOOKUP($G456,Data!$G$3:$BA$2935,25,FALSE))</f>
        <v/>
      </c>
      <c r="AG456" s="4" t="str">
        <f>IF($H456=0,"",VLOOKUP($G456,Data!$G$3:$BA$2935,26,FALSE))</f>
        <v/>
      </c>
      <c r="AH456" s="4" t="str">
        <f>IF($H456=0,"",VLOOKUP($G456,Data!$G$3:$BA$2935,27,FALSE))</f>
        <v/>
      </c>
      <c r="AI456" s="4" t="str">
        <f>IF($H456=0,"",VLOOKUP($G456,Data!$G$3:$BA$2935,28,FALSE))</f>
        <v/>
      </c>
      <c r="AJ456" s="4" t="str">
        <f>IF($H456=0,"",VLOOKUP($G456,Data!$G$3:$BA$2935,29,FALSE))</f>
        <v/>
      </c>
      <c r="AK456" s="4" t="str">
        <f>IF($H456=0,"",VLOOKUP($G456,Data!$G$3:$BA$2935,30,FALSE))</f>
        <v/>
      </c>
      <c r="AL456" s="4" t="str">
        <f>IF($H456=0,"",VLOOKUP($G456,Data!$G$3:$BA$2935,31,FALSE))</f>
        <v/>
      </c>
      <c r="AM456" s="4" t="str">
        <f>IF($H456=0,"",VLOOKUP($G456,Data!$G$3:$BA$2935,32,FALSE))</f>
        <v/>
      </c>
      <c r="AN456" s="4" t="str">
        <f>IF($H456=0,"",VLOOKUP($G456,Data!$G$3:$BA$2935,33,FALSE))</f>
        <v/>
      </c>
      <c r="AO456" s="4" t="str">
        <f>IF($H456=0,"",VLOOKUP($G456,Data!$G$3:$BA$2935,34,FALSE))</f>
        <v/>
      </c>
      <c r="AP456" s="4" t="str">
        <f>IF($H456=0,"",VLOOKUP($G456,Data!$G$3:$BA$2935,35,FALSE))</f>
        <v/>
      </c>
      <c r="AQ456" s="4" t="str">
        <f>IF($H456=0,"",VLOOKUP($G456,Data!$G$3:$BA$2935,36,FALSE))</f>
        <v/>
      </c>
      <c r="AR456" s="4" t="str">
        <f>IF($H456=0,"",VLOOKUP($G456,Data!$G$3:$BA$2935,37,FALSE))</f>
        <v/>
      </c>
      <c r="AS456" s="4" t="str">
        <f>IF($H456=0,"",VLOOKUP($G456,Data!$G$3:$BA$2935,38,FALSE))</f>
        <v/>
      </c>
      <c r="AT456" s="4" t="str">
        <f>IF($H456=0,"",VLOOKUP($G456,Data!$G$3:$BA$2935,39,FALSE))</f>
        <v/>
      </c>
    </row>
    <row r="457" spans="1:46" x14ac:dyDescent="0.25">
      <c r="A457" s="4">
        <f>PSSE!A459</f>
        <v>972145</v>
      </c>
      <c r="B457" s="4" t="str">
        <f>PSSE!B459</f>
        <v>HTB_H3</v>
      </c>
      <c r="C457" s="4">
        <f>PSSE!D459</f>
        <v>15.8</v>
      </c>
      <c r="D457" s="4">
        <f>PSSE!E459</f>
        <v>300</v>
      </c>
      <c r="E457" s="4" t="str">
        <f>PSSE!F459</f>
        <v>TD</v>
      </c>
      <c r="F457" s="4">
        <f>PSSE!G459</f>
        <v>1</v>
      </c>
      <c r="G457" s="4" t="str">
        <f t="shared" si="7"/>
        <v>GEN15.8300TD1</v>
      </c>
      <c r="H457" s="4">
        <f>COUNTIF(Data!$G$3:$BA$2935,GEN!$G457)</f>
        <v>1</v>
      </c>
      <c r="I457" s="4" t="str">
        <f>IF($H457=0,"",VLOOKUP($G457,Data!$G$3:$BA$2935,2,FALSE))</f>
        <v>'GENSAL'</v>
      </c>
      <c r="J457" s="4">
        <f>PSSE!C459</f>
        <v>1</v>
      </c>
      <c r="K457" s="4">
        <f>IF($H457=0,"",VLOOKUP($G457,Data!$G$3:$BA$2935,4,FALSE))</f>
        <v>7.83</v>
      </c>
      <c r="L457" s="4">
        <f>IF($H457=0,"",VLOOKUP($G457,Data!$G$3:$BA$2935,5,FALSE))</f>
        <v>5.7000000000000002E-2</v>
      </c>
      <c r="M457" s="4">
        <f>IF($H457=0,"",VLOOKUP($G457,Data!$G$3:$BA$2935,6,FALSE))</f>
        <v>7.0000000000000007E-2</v>
      </c>
      <c r="N457" s="4">
        <f>IF($H457=0,"",VLOOKUP($G457,Data!$G$3:$BA$2935,7,FALSE))</f>
        <v>4</v>
      </c>
      <c r="O457" s="4">
        <f>IF($H457=0,"",VLOOKUP($G457,Data!$G$3:$BA$2935,8,FALSE))</f>
        <v>0.5</v>
      </c>
      <c r="P457" s="4">
        <f>IF($H457=0,"",VLOOKUP($G457,Data!$G$3:$BA$2935,9,FALSE))</f>
        <v>1.083</v>
      </c>
      <c r="Q457" s="4">
        <f>IF($H457=0,"",VLOOKUP($G457,Data!$G$3:$BA$2935,10,FALSE))</f>
        <v>0.83</v>
      </c>
      <c r="R457" s="4">
        <f>IF($H457=0,"",VLOOKUP($G457,Data!$G$3:$BA$2935,11,FALSE))</f>
        <v>0.375</v>
      </c>
      <c r="S457" s="4">
        <f>IF($H457=0,"",VLOOKUP($G457,Data!$G$3:$BA$2935,12,FALSE))</f>
        <v>0.24</v>
      </c>
      <c r="T457" s="4">
        <f>IF($H457=0,"",VLOOKUP($G457,Data!$G$3:$BA$2935,13,FALSE))</f>
        <v>0.107</v>
      </c>
      <c r="U457" s="4">
        <f>IF($H457=0,"",VLOOKUP($G457,Data!$G$3:$BA$2935,14,FALSE))</f>
        <v>0.13</v>
      </c>
      <c r="V457" s="4">
        <f>IF($H457=0,"",VLOOKUP($G457,Data!$G$3:$BA$2935,15,FALSE))</f>
        <v>0.436</v>
      </c>
      <c r="W457" s="4" t="str">
        <f>IF($H457=0,"",VLOOKUP($G457,Data!$G$3:$BA$2935,16,FALSE))</f>
        <v>/</v>
      </c>
      <c r="X457" s="4" t="str">
        <f>IF($H457=0,"",VLOOKUP($G457,Data!$G$3:$BA$2935,17,FALSE))</f>
        <v>/</v>
      </c>
      <c r="Y457" s="4" t="str">
        <f>IF($H457=0,"",VLOOKUP($G457,Data!$G$3:$BA$2935,18,FALSE))</f>
        <v/>
      </c>
      <c r="Z457" s="4" t="str">
        <f>IF($H457=0,"",VLOOKUP($G457,Data!$G$3:$BA$2935,19,FALSE))</f>
        <v/>
      </c>
      <c r="AA457" s="4" t="str">
        <f>IF($H457=0,"",VLOOKUP($G457,Data!$G$3:$BA$2935,20,FALSE))</f>
        <v/>
      </c>
      <c r="AB457" s="4" t="str">
        <f>IF($H457=0,"",VLOOKUP($G457,Data!$G$3:$BA$2935,21,FALSE))</f>
        <v/>
      </c>
      <c r="AC457" s="4" t="str">
        <f>IF($H457=0,"",VLOOKUP($G457,Data!$G$3:$BA$2935,22,FALSE))</f>
        <v/>
      </c>
      <c r="AD457" s="4" t="str">
        <f>IF($H457=0,"",VLOOKUP($G457,Data!$G$3:$BA$2935,23,FALSE))</f>
        <v/>
      </c>
      <c r="AE457" s="4" t="str">
        <f>IF($H457=0,"",VLOOKUP($G457,Data!$G$3:$BA$2935,24,FALSE))</f>
        <v/>
      </c>
      <c r="AF457" s="4" t="str">
        <f>IF($H457=0,"",VLOOKUP($G457,Data!$G$3:$BA$2935,25,FALSE))</f>
        <v/>
      </c>
      <c r="AG457" s="4" t="str">
        <f>IF($H457=0,"",VLOOKUP($G457,Data!$G$3:$BA$2935,26,FALSE))</f>
        <v/>
      </c>
      <c r="AH457" s="4" t="str">
        <f>IF($H457=0,"",VLOOKUP($G457,Data!$G$3:$BA$2935,27,FALSE))</f>
        <v/>
      </c>
      <c r="AI457" s="4" t="str">
        <f>IF($H457=0,"",VLOOKUP($G457,Data!$G$3:$BA$2935,28,FALSE))</f>
        <v/>
      </c>
      <c r="AJ457" s="4" t="str">
        <f>IF($H457=0,"",VLOOKUP($G457,Data!$G$3:$BA$2935,29,FALSE))</f>
        <v/>
      </c>
      <c r="AK457" s="4" t="str">
        <f>IF($H457=0,"",VLOOKUP($G457,Data!$G$3:$BA$2935,30,FALSE))</f>
        <v/>
      </c>
      <c r="AL457" s="4" t="str">
        <f>IF($H457=0,"",VLOOKUP($G457,Data!$G$3:$BA$2935,31,FALSE))</f>
        <v/>
      </c>
      <c r="AM457" s="4" t="str">
        <f>IF($H457=0,"",VLOOKUP($G457,Data!$G$3:$BA$2935,32,FALSE))</f>
        <v/>
      </c>
      <c r="AN457" s="4" t="str">
        <f>IF($H457=0,"",VLOOKUP($G457,Data!$G$3:$BA$2935,33,FALSE))</f>
        <v/>
      </c>
      <c r="AO457" s="4" t="str">
        <f>IF($H457=0,"",VLOOKUP($G457,Data!$G$3:$BA$2935,34,FALSE))</f>
        <v/>
      </c>
      <c r="AP457" s="4" t="str">
        <f>IF($H457=0,"",VLOOKUP($G457,Data!$G$3:$BA$2935,35,FALSE))</f>
        <v/>
      </c>
      <c r="AQ457" s="4" t="str">
        <f>IF($H457=0,"",VLOOKUP($G457,Data!$G$3:$BA$2935,36,FALSE))</f>
        <v/>
      </c>
      <c r="AR457" s="4" t="str">
        <f>IF($H457=0,"",VLOOKUP($G457,Data!$G$3:$BA$2935,37,FALSE))</f>
        <v/>
      </c>
      <c r="AS457" s="4" t="str">
        <f>IF($H457=0,"",VLOOKUP($G457,Data!$G$3:$BA$2935,38,FALSE))</f>
        <v/>
      </c>
      <c r="AT457" s="4" t="str">
        <f>IF($H457=0,"",VLOOKUP($G457,Data!$G$3:$BA$2935,39,FALSE))</f>
        <v/>
      </c>
    </row>
    <row r="458" spans="1:46" x14ac:dyDescent="0.25">
      <c r="A458" s="4">
        <f>PSSE!A460</f>
        <v>972147</v>
      </c>
      <c r="B458" s="4" t="str">
        <f>PSSE!B460</f>
        <v>HTB_H4</v>
      </c>
      <c r="C458" s="4">
        <f>PSSE!D460</f>
        <v>15.8</v>
      </c>
      <c r="D458" s="4">
        <f>PSSE!E460</f>
        <v>300</v>
      </c>
      <c r="E458" s="4" t="str">
        <f>PSSE!F460</f>
        <v>TD</v>
      </c>
      <c r="F458" s="4">
        <f>PSSE!G460</f>
        <v>1</v>
      </c>
      <c r="G458" s="4" t="str">
        <f t="shared" si="7"/>
        <v>GEN15.8300TD1</v>
      </c>
      <c r="H458" s="4">
        <f>COUNTIF(Data!$G$3:$BA$2935,GEN!$G458)</f>
        <v>1</v>
      </c>
      <c r="I458" s="4" t="str">
        <f>IF($H458=0,"",VLOOKUP($G458,Data!$G$3:$BA$2935,2,FALSE))</f>
        <v>'GENSAL'</v>
      </c>
      <c r="J458" s="4">
        <f>PSSE!C460</f>
        <v>1</v>
      </c>
      <c r="K458" s="4">
        <f>IF($H458=0,"",VLOOKUP($G458,Data!$G$3:$BA$2935,4,FALSE))</f>
        <v>7.83</v>
      </c>
      <c r="L458" s="4">
        <f>IF($H458=0,"",VLOOKUP($G458,Data!$G$3:$BA$2935,5,FALSE))</f>
        <v>5.7000000000000002E-2</v>
      </c>
      <c r="M458" s="4">
        <f>IF($H458=0,"",VLOOKUP($G458,Data!$G$3:$BA$2935,6,FALSE))</f>
        <v>7.0000000000000007E-2</v>
      </c>
      <c r="N458" s="4">
        <f>IF($H458=0,"",VLOOKUP($G458,Data!$G$3:$BA$2935,7,FALSE))</f>
        <v>4</v>
      </c>
      <c r="O458" s="4">
        <f>IF($H458=0,"",VLOOKUP($G458,Data!$G$3:$BA$2935,8,FALSE))</f>
        <v>0.5</v>
      </c>
      <c r="P458" s="4">
        <f>IF($H458=0,"",VLOOKUP($G458,Data!$G$3:$BA$2935,9,FALSE))</f>
        <v>1.083</v>
      </c>
      <c r="Q458" s="4">
        <f>IF($H458=0,"",VLOOKUP($G458,Data!$G$3:$BA$2935,10,FALSE))</f>
        <v>0.83</v>
      </c>
      <c r="R458" s="4">
        <f>IF($H458=0,"",VLOOKUP($G458,Data!$G$3:$BA$2935,11,FALSE))</f>
        <v>0.375</v>
      </c>
      <c r="S458" s="4">
        <f>IF($H458=0,"",VLOOKUP($G458,Data!$G$3:$BA$2935,12,FALSE))</f>
        <v>0.24</v>
      </c>
      <c r="T458" s="4">
        <f>IF($H458=0,"",VLOOKUP($G458,Data!$G$3:$BA$2935,13,FALSE))</f>
        <v>0.107</v>
      </c>
      <c r="U458" s="4">
        <f>IF($H458=0,"",VLOOKUP($G458,Data!$G$3:$BA$2935,14,FALSE))</f>
        <v>0.13</v>
      </c>
      <c r="V458" s="4">
        <f>IF($H458=0,"",VLOOKUP($G458,Data!$G$3:$BA$2935,15,FALSE))</f>
        <v>0.436</v>
      </c>
      <c r="W458" s="4" t="str">
        <f>IF($H458=0,"",VLOOKUP($G458,Data!$G$3:$BA$2935,16,FALSE))</f>
        <v>/</v>
      </c>
      <c r="X458" s="4" t="str">
        <f>IF($H458=0,"",VLOOKUP($G458,Data!$G$3:$BA$2935,17,FALSE))</f>
        <v>/</v>
      </c>
      <c r="Y458" s="4" t="str">
        <f>IF($H458=0,"",VLOOKUP($G458,Data!$G$3:$BA$2935,18,FALSE))</f>
        <v/>
      </c>
      <c r="Z458" s="4" t="str">
        <f>IF($H458=0,"",VLOOKUP($G458,Data!$G$3:$BA$2935,19,FALSE))</f>
        <v/>
      </c>
      <c r="AA458" s="4" t="str">
        <f>IF($H458=0,"",VLOOKUP($G458,Data!$G$3:$BA$2935,20,FALSE))</f>
        <v/>
      </c>
      <c r="AB458" s="4" t="str">
        <f>IF($H458=0,"",VLOOKUP($G458,Data!$G$3:$BA$2935,21,FALSE))</f>
        <v/>
      </c>
      <c r="AC458" s="4" t="str">
        <f>IF($H458=0,"",VLOOKUP($G458,Data!$G$3:$BA$2935,22,FALSE))</f>
        <v/>
      </c>
      <c r="AD458" s="4" t="str">
        <f>IF($H458=0,"",VLOOKUP($G458,Data!$G$3:$BA$2935,23,FALSE))</f>
        <v/>
      </c>
      <c r="AE458" s="4" t="str">
        <f>IF($H458=0,"",VLOOKUP($G458,Data!$G$3:$BA$2935,24,FALSE))</f>
        <v/>
      </c>
      <c r="AF458" s="4" t="str">
        <f>IF($H458=0,"",VLOOKUP($G458,Data!$G$3:$BA$2935,25,FALSE))</f>
        <v/>
      </c>
      <c r="AG458" s="4" t="str">
        <f>IF($H458=0,"",VLOOKUP($G458,Data!$G$3:$BA$2935,26,FALSE))</f>
        <v/>
      </c>
      <c r="AH458" s="4" t="str">
        <f>IF($H458=0,"",VLOOKUP($G458,Data!$G$3:$BA$2935,27,FALSE))</f>
        <v/>
      </c>
      <c r="AI458" s="4" t="str">
        <f>IF($H458=0,"",VLOOKUP($G458,Data!$G$3:$BA$2935,28,FALSE))</f>
        <v/>
      </c>
      <c r="AJ458" s="4" t="str">
        <f>IF($H458=0,"",VLOOKUP($G458,Data!$G$3:$BA$2935,29,FALSE))</f>
        <v/>
      </c>
      <c r="AK458" s="4" t="str">
        <f>IF($H458=0,"",VLOOKUP($G458,Data!$G$3:$BA$2935,30,FALSE))</f>
        <v/>
      </c>
      <c r="AL458" s="4" t="str">
        <f>IF($H458=0,"",VLOOKUP($G458,Data!$G$3:$BA$2935,31,FALSE))</f>
        <v/>
      </c>
      <c r="AM458" s="4" t="str">
        <f>IF($H458=0,"",VLOOKUP($G458,Data!$G$3:$BA$2935,32,FALSE))</f>
        <v/>
      </c>
      <c r="AN458" s="4" t="str">
        <f>IF($H458=0,"",VLOOKUP($G458,Data!$G$3:$BA$2935,33,FALSE))</f>
        <v/>
      </c>
      <c r="AO458" s="4" t="str">
        <f>IF($H458=0,"",VLOOKUP($G458,Data!$G$3:$BA$2935,34,FALSE))</f>
        <v/>
      </c>
      <c r="AP458" s="4" t="str">
        <f>IF($H458=0,"",VLOOKUP($G458,Data!$G$3:$BA$2935,35,FALSE))</f>
        <v/>
      </c>
      <c r="AQ458" s="4" t="str">
        <f>IF($H458=0,"",VLOOKUP($G458,Data!$G$3:$BA$2935,36,FALSE))</f>
        <v/>
      </c>
      <c r="AR458" s="4" t="str">
        <f>IF($H458=0,"",VLOOKUP($G458,Data!$G$3:$BA$2935,37,FALSE))</f>
        <v/>
      </c>
      <c r="AS458" s="4" t="str">
        <f>IF($H458=0,"",VLOOKUP($G458,Data!$G$3:$BA$2935,38,FALSE))</f>
        <v/>
      </c>
      <c r="AT458" s="4" t="str">
        <f>IF($H458=0,"",VLOOKUP($G458,Data!$G$3:$BA$2935,39,FALSE))</f>
        <v/>
      </c>
    </row>
    <row r="459" spans="1:46" x14ac:dyDescent="0.25">
      <c r="A459" s="4">
        <f>PSSE!A461</f>
        <v>973011</v>
      </c>
      <c r="B459" s="4" t="str">
        <f>PSSE!B461</f>
        <v>THACMO_H1</v>
      </c>
      <c r="C459" s="4">
        <f>PSSE!D461</f>
        <v>13.8</v>
      </c>
      <c r="D459" s="4">
        <f>PSSE!E461</f>
        <v>75</v>
      </c>
      <c r="E459" s="4" t="str">
        <f>PSSE!F461</f>
        <v>TD</v>
      </c>
      <c r="F459" s="4">
        <f>PSSE!G461</f>
        <v>1</v>
      </c>
      <c r="G459" s="4" t="str">
        <f t="shared" si="7"/>
        <v>GEN13.875TD1</v>
      </c>
      <c r="H459" s="4">
        <f>COUNTIF(Data!$G$3:$BA$2935,GEN!$G459)</f>
        <v>1</v>
      </c>
      <c r="I459" s="4" t="str">
        <f>IF($H459=0,"",VLOOKUP($G459,Data!$G$3:$BA$2935,2,FALSE))</f>
        <v>'GENSAL'</v>
      </c>
      <c r="J459" s="4">
        <f>PSSE!C461</f>
        <v>1</v>
      </c>
      <c r="K459" s="4">
        <f>IF($H459=0,"",VLOOKUP($G459,Data!$G$3:$BA$2935,4,FALSE))</f>
        <v>7.2</v>
      </c>
      <c r="L459" s="4">
        <f>IF($H459=0,"",VLOOKUP($G459,Data!$G$3:$BA$2935,5,FALSE))</f>
        <v>0.123</v>
      </c>
      <c r="M459" s="4">
        <f>IF($H459=0,"",VLOOKUP($G459,Data!$G$3:$BA$2935,6,FALSE))</f>
        <v>7.4999999999999997E-2</v>
      </c>
      <c r="N459" s="4">
        <f>IF($H459=0,"",VLOOKUP($G459,Data!$G$3:$BA$2935,7,FALSE))</f>
        <v>4.6769999999999996</v>
      </c>
      <c r="O459" s="4">
        <f>IF($H459=0,"",VLOOKUP($G459,Data!$G$3:$BA$2935,8,FALSE))</f>
        <v>0</v>
      </c>
      <c r="P459" s="4">
        <f>IF($H459=0,"",VLOOKUP($G459,Data!$G$3:$BA$2935,9,FALSE))</f>
        <v>0.87</v>
      </c>
      <c r="Q459" s="4">
        <f>IF($H459=0,"",VLOOKUP($G459,Data!$G$3:$BA$2935,10,FALSE))</f>
        <v>0.57999999999999996</v>
      </c>
      <c r="R459" s="4">
        <f>IF($H459=0,"",VLOOKUP($G459,Data!$G$3:$BA$2935,11,FALSE))</f>
        <v>0.27</v>
      </c>
      <c r="S459" s="4">
        <f>IF($H459=0,"",VLOOKUP($G459,Data!$G$3:$BA$2935,12,FALSE))</f>
        <v>0.22</v>
      </c>
      <c r="T459" s="4">
        <f>IF($H459=0,"",VLOOKUP($G459,Data!$G$3:$BA$2935,13,FALSE))</f>
        <v>0.11600000000000001</v>
      </c>
      <c r="U459" s="4">
        <f>IF($H459=0,"",VLOOKUP($G459,Data!$G$3:$BA$2935,14,FALSE))</f>
        <v>0.17799999999999999</v>
      </c>
      <c r="V459" s="4">
        <f>IF($H459=0,"",VLOOKUP($G459,Data!$G$3:$BA$2935,15,FALSE))</f>
        <v>0.59199999999999997</v>
      </c>
      <c r="W459" s="4" t="str">
        <f>IF($H459=0,"",VLOOKUP($G459,Data!$G$3:$BA$2935,16,FALSE))</f>
        <v>/</v>
      </c>
      <c r="X459" s="4" t="str">
        <f>IF($H459=0,"",VLOOKUP($G459,Data!$G$3:$BA$2935,17,FALSE))</f>
        <v>/</v>
      </c>
      <c r="Y459" s="4" t="str">
        <f>IF($H459=0,"",VLOOKUP($G459,Data!$G$3:$BA$2935,18,FALSE))</f>
        <v/>
      </c>
      <c r="Z459" s="4" t="str">
        <f>IF($H459=0,"",VLOOKUP($G459,Data!$G$3:$BA$2935,19,FALSE))</f>
        <v/>
      </c>
      <c r="AA459" s="4" t="str">
        <f>IF($H459=0,"",VLOOKUP($G459,Data!$G$3:$BA$2935,20,FALSE))</f>
        <v/>
      </c>
      <c r="AB459" s="4" t="str">
        <f>IF($H459=0,"",VLOOKUP($G459,Data!$G$3:$BA$2935,21,FALSE))</f>
        <v/>
      </c>
      <c r="AC459" s="4" t="str">
        <f>IF($H459=0,"",VLOOKUP($G459,Data!$G$3:$BA$2935,22,FALSE))</f>
        <v/>
      </c>
      <c r="AD459" s="4" t="str">
        <f>IF($H459=0,"",VLOOKUP($G459,Data!$G$3:$BA$2935,23,FALSE))</f>
        <v/>
      </c>
      <c r="AE459" s="4" t="str">
        <f>IF($H459=0,"",VLOOKUP($G459,Data!$G$3:$BA$2935,24,FALSE))</f>
        <v/>
      </c>
      <c r="AF459" s="4" t="str">
        <f>IF($H459=0,"",VLOOKUP($G459,Data!$G$3:$BA$2935,25,FALSE))</f>
        <v/>
      </c>
      <c r="AG459" s="4" t="str">
        <f>IF($H459=0,"",VLOOKUP($G459,Data!$G$3:$BA$2935,26,FALSE))</f>
        <v/>
      </c>
      <c r="AH459" s="4" t="str">
        <f>IF($H459=0,"",VLOOKUP($G459,Data!$G$3:$BA$2935,27,FALSE))</f>
        <v/>
      </c>
      <c r="AI459" s="4" t="str">
        <f>IF($H459=0,"",VLOOKUP($G459,Data!$G$3:$BA$2935,28,FALSE))</f>
        <v/>
      </c>
      <c r="AJ459" s="4" t="str">
        <f>IF($H459=0,"",VLOOKUP($G459,Data!$G$3:$BA$2935,29,FALSE))</f>
        <v/>
      </c>
      <c r="AK459" s="4" t="str">
        <f>IF($H459=0,"",VLOOKUP($G459,Data!$G$3:$BA$2935,30,FALSE))</f>
        <v/>
      </c>
      <c r="AL459" s="4" t="str">
        <f>IF($H459=0,"",VLOOKUP($G459,Data!$G$3:$BA$2935,31,FALSE))</f>
        <v/>
      </c>
      <c r="AM459" s="4" t="str">
        <f>IF($H459=0,"",VLOOKUP($G459,Data!$G$3:$BA$2935,32,FALSE))</f>
        <v/>
      </c>
      <c r="AN459" s="4" t="str">
        <f>IF($H459=0,"",VLOOKUP($G459,Data!$G$3:$BA$2935,33,FALSE))</f>
        <v/>
      </c>
      <c r="AO459" s="4" t="str">
        <f>IF($H459=0,"",VLOOKUP($G459,Data!$G$3:$BA$2935,34,FALSE))</f>
        <v/>
      </c>
      <c r="AP459" s="4" t="str">
        <f>IF($H459=0,"",VLOOKUP($G459,Data!$G$3:$BA$2935,35,FALSE))</f>
        <v/>
      </c>
      <c r="AQ459" s="4" t="str">
        <f>IF($H459=0,"",VLOOKUP($G459,Data!$G$3:$BA$2935,36,FALSE))</f>
        <v/>
      </c>
      <c r="AR459" s="4" t="str">
        <f>IF($H459=0,"",VLOOKUP($G459,Data!$G$3:$BA$2935,37,FALSE))</f>
        <v/>
      </c>
      <c r="AS459" s="4" t="str">
        <f>IF($H459=0,"",VLOOKUP($G459,Data!$G$3:$BA$2935,38,FALSE))</f>
        <v/>
      </c>
      <c r="AT459" s="4" t="str">
        <f>IF($H459=0,"",VLOOKUP($G459,Data!$G$3:$BA$2935,39,FALSE))</f>
        <v/>
      </c>
    </row>
    <row r="460" spans="1:46" x14ac:dyDescent="0.25">
      <c r="A460" s="4">
        <f>PSSE!A462</f>
        <v>973012</v>
      </c>
      <c r="B460" s="4" t="str">
        <f>PSSE!B462</f>
        <v>THACMO_H2</v>
      </c>
      <c r="C460" s="4">
        <f>PSSE!D462</f>
        <v>13.8</v>
      </c>
      <c r="D460" s="4">
        <f>PSSE!E462</f>
        <v>75</v>
      </c>
      <c r="E460" s="4" t="str">
        <f>PSSE!F462</f>
        <v>TD</v>
      </c>
      <c r="F460" s="4">
        <f>PSSE!G462</f>
        <v>1</v>
      </c>
      <c r="G460" s="4" t="str">
        <f t="shared" si="7"/>
        <v>GEN13.875TD1</v>
      </c>
      <c r="H460" s="4">
        <f>COUNTIF(Data!$G$3:$BA$2935,GEN!$G460)</f>
        <v>1</v>
      </c>
      <c r="I460" s="4" t="str">
        <f>IF($H460=0,"",VLOOKUP($G460,Data!$G$3:$BA$2935,2,FALSE))</f>
        <v>'GENSAL'</v>
      </c>
      <c r="J460" s="4">
        <f>PSSE!C462</f>
        <v>1</v>
      </c>
      <c r="K460" s="4">
        <f>IF($H460=0,"",VLOOKUP($G460,Data!$G$3:$BA$2935,4,FALSE))</f>
        <v>7.2</v>
      </c>
      <c r="L460" s="4">
        <f>IF($H460=0,"",VLOOKUP($G460,Data!$G$3:$BA$2935,5,FALSE))</f>
        <v>0.123</v>
      </c>
      <c r="M460" s="4">
        <f>IF($H460=0,"",VLOOKUP($G460,Data!$G$3:$BA$2935,6,FALSE))</f>
        <v>7.4999999999999997E-2</v>
      </c>
      <c r="N460" s="4">
        <f>IF($H460=0,"",VLOOKUP($G460,Data!$G$3:$BA$2935,7,FALSE))</f>
        <v>4.6769999999999996</v>
      </c>
      <c r="O460" s="4">
        <f>IF($H460=0,"",VLOOKUP($G460,Data!$G$3:$BA$2935,8,FALSE))</f>
        <v>0</v>
      </c>
      <c r="P460" s="4">
        <f>IF($H460=0,"",VLOOKUP($G460,Data!$G$3:$BA$2935,9,FALSE))</f>
        <v>0.87</v>
      </c>
      <c r="Q460" s="4">
        <f>IF($H460=0,"",VLOOKUP($G460,Data!$G$3:$BA$2935,10,FALSE))</f>
        <v>0.57999999999999996</v>
      </c>
      <c r="R460" s="4">
        <f>IF($H460=0,"",VLOOKUP($G460,Data!$G$3:$BA$2935,11,FALSE))</f>
        <v>0.27</v>
      </c>
      <c r="S460" s="4">
        <f>IF($H460=0,"",VLOOKUP($G460,Data!$G$3:$BA$2935,12,FALSE))</f>
        <v>0.22</v>
      </c>
      <c r="T460" s="4">
        <f>IF($H460=0,"",VLOOKUP($G460,Data!$G$3:$BA$2935,13,FALSE))</f>
        <v>0.11600000000000001</v>
      </c>
      <c r="U460" s="4">
        <f>IF($H460=0,"",VLOOKUP($G460,Data!$G$3:$BA$2935,14,FALSE))</f>
        <v>0.17799999999999999</v>
      </c>
      <c r="V460" s="4">
        <f>IF($H460=0,"",VLOOKUP($G460,Data!$G$3:$BA$2935,15,FALSE))</f>
        <v>0.59199999999999997</v>
      </c>
      <c r="W460" s="4" t="str">
        <f>IF($H460=0,"",VLOOKUP($G460,Data!$G$3:$BA$2935,16,FALSE))</f>
        <v>/</v>
      </c>
      <c r="X460" s="4" t="str">
        <f>IF($H460=0,"",VLOOKUP($G460,Data!$G$3:$BA$2935,17,FALSE))</f>
        <v>/</v>
      </c>
      <c r="Y460" s="4" t="str">
        <f>IF($H460=0,"",VLOOKUP($G460,Data!$G$3:$BA$2935,18,FALSE))</f>
        <v/>
      </c>
      <c r="Z460" s="4" t="str">
        <f>IF($H460=0,"",VLOOKUP($G460,Data!$G$3:$BA$2935,19,FALSE))</f>
        <v/>
      </c>
      <c r="AA460" s="4" t="str">
        <f>IF($H460=0,"",VLOOKUP($G460,Data!$G$3:$BA$2935,20,FALSE))</f>
        <v/>
      </c>
      <c r="AB460" s="4" t="str">
        <f>IF($H460=0,"",VLOOKUP($G460,Data!$G$3:$BA$2935,21,FALSE))</f>
        <v/>
      </c>
      <c r="AC460" s="4" t="str">
        <f>IF($H460=0,"",VLOOKUP($G460,Data!$G$3:$BA$2935,22,FALSE))</f>
        <v/>
      </c>
      <c r="AD460" s="4" t="str">
        <f>IF($H460=0,"",VLOOKUP($G460,Data!$G$3:$BA$2935,23,FALSE))</f>
        <v/>
      </c>
      <c r="AE460" s="4" t="str">
        <f>IF($H460=0,"",VLOOKUP($G460,Data!$G$3:$BA$2935,24,FALSE))</f>
        <v/>
      </c>
      <c r="AF460" s="4" t="str">
        <f>IF($H460=0,"",VLOOKUP($G460,Data!$G$3:$BA$2935,25,FALSE))</f>
        <v/>
      </c>
      <c r="AG460" s="4" t="str">
        <f>IF($H460=0,"",VLOOKUP($G460,Data!$G$3:$BA$2935,26,FALSE))</f>
        <v/>
      </c>
      <c r="AH460" s="4" t="str">
        <f>IF($H460=0,"",VLOOKUP($G460,Data!$G$3:$BA$2935,27,FALSE))</f>
        <v/>
      </c>
      <c r="AI460" s="4" t="str">
        <f>IF($H460=0,"",VLOOKUP($G460,Data!$G$3:$BA$2935,28,FALSE))</f>
        <v/>
      </c>
      <c r="AJ460" s="4" t="str">
        <f>IF($H460=0,"",VLOOKUP($G460,Data!$G$3:$BA$2935,29,FALSE))</f>
        <v/>
      </c>
      <c r="AK460" s="4" t="str">
        <f>IF($H460=0,"",VLOOKUP($G460,Data!$G$3:$BA$2935,30,FALSE))</f>
        <v/>
      </c>
      <c r="AL460" s="4" t="str">
        <f>IF($H460=0,"",VLOOKUP($G460,Data!$G$3:$BA$2935,31,FALSE))</f>
        <v/>
      </c>
      <c r="AM460" s="4" t="str">
        <f>IF($H460=0,"",VLOOKUP($G460,Data!$G$3:$BA$2935,32,FALSE))</f>
        <v/>
      </c>
      <c r="AN460" s="4" t="str">
        <f>IF($H460=0,"",VLOOKUP($G460,Data!$G$3:$BA$2935,33,FALSE))</f>
        <v/>
      </c>
      <c r="AO460" s="4" t="str">
        <f>IF($H460=0,"",VLOOKUP($G460,Data!$G$3:$BA$2935,34,FALSE))</f>
        <v/>
      </c>
      <c r="AP460" s="4" t="str">
        <f>IF($H460=0,"",VLOOKUP($G460,Data!$G$3:$BA$2935,35,FALSE))</f>
        <v/>
      </c>
      <c r="AQ460" s="4" t="str">
        <f>IF($H460=0,"",VLOOKUP($G460,Data!$G$3:$BA$2935,36,FALSE))</f>
        <v/>
      </c>
      <c r="AR460" s="4" t="str">
        <f>IF($H460=0,"",VLOOKUP($G460,Data!$G$3:$BA$2935,37,FALSE))</f>
        <v/>
      </c>
      <c r="AS460" s="4" t="str">
        <f>IF($H460=0,"",VLOOKUP($G460,Data!$G$3:$BA$2935,38,FALSE))</f>
        <v/>
      </c>
      <c r="AT460" s="4" t="str">
        <f>IF($H460=0,"",VLOOKUP($G460,Data!$G$3:$BA$2935,39,FALSE))</f>
        <v/>
      </c>
    </row>
    <row r="461" spans="1:46" x14ac:dyDescent="0.25">
      <c r="A461" s="4">
        <f>PSSE!A463</f>
        <v>973021</v>
      </c>
      <c r="B461" s="4" t="str">
        <f>PSSE!B463</f>
        <v>SROKPHUMI_H1</v>
      </c>
      <c r="C461" s="4">
        <f>PSSE!D463</f>
        <v>11</v>
      </c>
      <c r="D461" s="4">
        <f>PSSE!E463</f>
        <v>25.5</v>
      </c>
      <c r="E461" s="4" t="str">
        <f>PSSE!F463</f>
        <v>TD</v>
      </c>
      <c r="F461" s="4">
        <f>PSSE!G463</f>
        <v>1</v>
      </c>
      <c r="G461" s="4" t="str">
        <f t="shared" si="7"/>
        <v>GEN1125.5TD1</v>
      </c>
      <c r="H461" s="4">
        <f>COUNTIF(Data!$G$3:$BA$2935,GEN!$G461)</f>
        <v>1</v>
      </c>
      <c r="I461" s="4" t="str">
        <f>IF($H461=0,"",VLOOKUP($G461,Data!$G$3:$BA$2935,2,FALSE))</f>
        <v>'GENSAL'</v>
      </c>
      <c r="J461" s="4">
        <f>PSSE!C463</f>
        <v>1</v>
      </c>
      <c r="K461" s="4">
        <f>IF($H461=0,"",VLOOKUP($G461,Data!$G$3:$BA$2935,4,FALSE))</f>
        <v>6.6</v>
      </c>
      <c r="L461" s="4">
        <f>IF($H461=0,"",VLOOKUP($G461,Data!$G$3:$BA$2935,5,FALSE))</f>
        <v>0.05</v>
      </c>
      <c r="M461" s="4">
        <f>IF($H461=0,"",VLOOKUP($G461,Data!$G$3:$BA$2935,6,FALSE))</f>
        <v>0.155</v>
      </c>
      <c r="N461" s="4">
        <f>IF($H461=0,"",VLOOKUP($G461,Data!$G$3:$BA$2935,7,FALSE))</f>
        <v>2</v>
      </c>
      <c r="O461" s="4">
        <f>IF($H461=0,"",VLOOKUP($G461,Data!$G$3:$BA$2935,8,FALSE))</f>
        <v>0</v>
      </c>
      <c r="P461" s="4">
        <f>IF($H461=0,"",VLOOKUP($G461,Data!$G$3:$BA$2935,9,FALSE))</f>
        <v>1.1299999999999999</v>
      </c>
      <c r="Q461" s="4">
        <f>IF($H461=0,"",VLOOKUP($G461,Data!$G$3:$BA$2935,10,FALSE))</f>
        <v>0.73399999999999999</v>
      </c>
      <c r="R461" s="4">
        <f>IF($H461=0,"",VLOOKUP($G461,Data!$G$3:$BA$2935,11,FALSE))</f>
        <v>0.26</v>
      </c>
      <c r="S461" s="4">
        <f>IF($H461=0,"",VLOOKUP($G461,Data!$G$3:$BA$2935,12,FALSE))</f>
        <v>0.25600000000000001</v>
      </c>
      <c r="T461" s="4">
        <f>IF($H461=0,"",VLOOKUP($G461,Data!$G$3:$BA$2935,13,FALSE))</f>
        <v>0.104</v>
      </c>
      <c r="U461" s="4">
        <f>IF($H461=0,"",VLOOKUP($G461,Data!$G$3:$BA$2935,14,FALSE))</f>
        <v>0.19400000000000001</v>
      </c>
      <c r="V461" s="4">
        <f>IF($H461=0,"",VLOOKUP($G461,Data!$G$3:$BA$2935,15,FALSE))</f>
        <v>0.68500000000000005</v>
      </c>
      <c r="W461" s="4" t="str">
        <f>IF($H461=0,"",VLOOKUP($G461,Data!$G$3:$BA$2935,16,FALSE))</f>
        <v>/</v>
      </c>
      <c r="X461" s="4" t="str">
        <f>IF($H461=0,"",VLOOKUP($G461,Data!$G$3:$BA$2935,17,FALSE))</f>
        <v>/</v>
      </c>
      <c r="Y461" s="4" t="str">
        <f>IF($H461=0,"",VLOOKUP($G461,Data!$G$3:$BA$2935,18,FALSE))</f>
        <v/>
      </c>
      <c r="Z461" s="4" t="str">
        <f>IF($H461=0,"",VLOOKUP($G461,Data!$G$3:$BA$2935,19,FALSE))</f>
        <v/>
      </c>
      <c r="AA461" s="4" t="str">
        <f>IF($H461=0,"",VLOOKUP($G461,Data!$G$3:$BA$2935,20,FALSE))</f>
        <v/>
      </c>
      <c r="AB461" s="4" t="str">
        <f>IF($H461=0,"",VLOOKUP($G461,Data!$G$3:$BA$2935,21,FALSE))</f>
        <v/>
      </c>
      <c r="AC461" s="4" t="str">
        <f>IF($H461=0,"",VLOOKUP($G461,Data!$G$3:$BA$2935,22,FALSE))</f>
        <v/>
      </c>
      <c r="AD461" s="4" t="str">
        <f>IF($H461=0,"",VLOOKUP($G461,Data!$G$3:$BA$2935,23,FALSE))</f>
        <v/>
      </c>
      <c r="AE461" s="4" t="str">
        <f>IF($H461=0,"",VLOOKUP($G461,Data!$G$3:$BA$2935,24,FALSE))</f>
        <v/>
      </c>
      <c r="AF461" s="4" t="str">
        <f>IF($H461=0,"",VLOOKUP($G461,Data!$G$3:$BA$2935,25,FALSE))</f>
        <v/>
      </c>
      <c r="AG461" s="4" t="str">
        <f>IF($H461=0,"",VLOOKUP($G461,Data!$G$3:$BA$2935,26,FALSE))</f>
        <v/>
      </c>
      <c r="AH461" s="4" t="str">
        <f>IF($H461=0,"",VLOOKUP($G461,Data!$G$3:$BA$2935,27,FALSE))</f>
        <v/>
      </c>
      <c r="AI461" s="4" t="str">
        <f>IF($H461=0,"",VLOOKUP($G461,Data!$G$3:$BA$2935,28,FALSE))</f>
        <v/>
      </c>
      <c r="AJ461" s="4" t="str">
        <f>IF($H461=0,"",VLOOKUP($G461,Data!$G$3:$BA$2935,29,FALSE))</f>
        <v/>
      </c>
      <c r="AK461" s="4" t="str">
        <f>IF($H461=0,"",VLOOKUP($G461,Data!$G$3:$BA$2935,30,FALSE))</f>
        <v/>
      </c>
      <c r="AL461" s="4" t="str">
        <f>IF($H461=0,"",VLOOKUP($G461,Data!$G$3:$BA$2935,31,FALSE))</f>
        <v/>
      </c>
      <c r="AM461" s="4" t="str">
        <f>IF($H461=0,"",VLOOKUP($G461,Data!$G$3:$BA$2935,32,FALSE))</f>
        <v/>
      </c>
      <c r="AN461" s="4" t="str">
        <f>IF($H461=0,"",VLOOKUP($G461,Data!$G$3:$BA$2935,33,FALSE))</f>
        <v/>
      </c>
      <c r="AO461" s="4" t="str">
        <f>IF($H461=0,"",VLOOKUP($G461,Data!$G$3:$BA$2935,34,FALSE))</f>
        <v/>
      </c>
      <c r="AP461" s="4" t="str">
        <f>IF($H461=0,"",VLOOKUP($G461,Data!$G$3:$BA$2935,35,FALSE))</f>
        <v/>
      </c>
      <c r="AQ461" s="4" t="str">
        <f>IF($H461=0,"",VLOOKUP($G461,Data!$G$3:$BA$2935,36,FALSE))</f>
        <v/>
      </c>
      <c r="AR461" s="4" t="str">
        <f>IF($H461=0,"",VLOOKUP($G461,Data!$G$3:$BA$2935,37,FALSE))</f>
        <v/>
      </c>
      <c r="AS461" s="4" t="str">
        <f>IF($H461=0,"",VLOOKUP($G461,Data!$G$3:$BA$2935,38,FALSE))</f>
        <v/>
      </c>
      <c r="AT461" s="4" t="str">
        <f>IF($H461=0,"",VLOOKUP($G461,Data!$G$3:$BA$2935,39,FALSE))</f>
        <v/>
      </c>
    </row>
    <row r="462" spans="1:46" x14ac:dyDescent="0.25">
      <c r="A462" s="4">
        <f>PSSE!A464</f>
        <v>973022</v>
      </c>
      <c r="B462" s="4" t="str">
        <f>PSSE!B464</f>
        <v>SROKPHUMI_H2</v>
      </c>
      <c r="C462" s="4">
        <f>PSSE!D464</f>
        <v>11</v>
      </c>
      <c r="D462" s="4">
        <f>PSSE!E464</f>
        <v>25.5</v>
      </c>
      <c r="E462" s="4" t="str">
        <f>PSSE!F464</f>
        <v>TD</v>
      </c>
      <c r="F462" s="4">
        <f>PSSE!G464</f>
        <v>1</v>
      </c>
      <c r="G462" s="4" t="str">
        <f t="shared" si="7"/>
        <v>GEN1125.5TD1</v>
      </c>
      <c r="H462" s="4">
        <f>COUNTIF(Data!$G$3:$BA$2935,GEN!$G462)</f>
        <v>1</v>
      </c>
      <c r="I462" s="4" t="str">
        <f>IF($H462=0,"",VLOOKUP($G462,Data!$G$3:$BA$2935,2,FALSE))</f>
        <v>'GENSAL'</v>
      </c>
      <c r="J462" s="4">
        <f>PSSE!C464</f>
        <v>1</v>
      </c>
      <c r="K462" s="4">
        <f>IF($H462=0,"",VLOOKUP($G462,Data!$G$3:$BA$2935,4,FALSE))</f>
        <v>6.6</v>
      </c>
      <c r="L462" s="4">
        <f>IF($H462=0,"",VLOOKUP($G462,Data!$G$3:$BA$2935,5,FALSE))</f>
        <v>0.05</v>
      </c>
      <c r="M462" s="4">
        <f>IF($H462=0,"",VLOOKUP($G462,Data!$G$3:$BA$2935,6,FALSE))</f>
        <v>0.155</v>
      </c>
      <c r="N462" s="4">
        <f>IF($H462=0,"",VLOOKUP($G462,Data!$G$3:$BA$2935,7,FALSE))</f>
        <v>2</v>
      </c>
      <c r="O462" s="4">
        <f>IF($H462=0,"",VLOOKUP($G462,Data!$G$3:$BA$2935,8,FALSE))</f>
        <v>0</v>
      </c>
      <c r="P462" s="4">
        <f>IF($H462=0,"",VLOOKUP($G462,Data!$G$3:$BA$2935,9,FALSE))</f>
        <v>1.1299999999999999</v>
      </c>
      <c r="Q462" s="4">
        <f>IF($H462=0,"",VLOOKUP($G462,Data!$G$3:$BA$2935,10,FALSE))</f>
        <v>0.73399999999999999</v>
      </c>
      <c r="R462" s="4">
        <f>IF($H462=0,"",VLOOKUP($G462,Data!$G$3:$BA$2935,11,FALSE))</f>
        <v>0.26</v>
      </c>
      <c r="S462" s="4">
        <f>IF($H462=0,"",VLOOKUP($G462,Data!$G$3:$BA$2935,12,FALSE))</f>
        <v>0.25600000000000001</v>
      </c>
      <c r="T462" s="4">
        <f>IF($H462=0,"",VLOOKUP($G462,Data!$G$3:$BA$2935,13,FALSE))</f>
        <v>0.104</v>
      </c>
      <c r="U462" s="4">
        <f>IF($H462=0,"",VLOOKUP($G462,Data!$G$3:$BA$2935,14,FALSE))</f>
        <v>0.19400000000000001</v>
      </c>
      <c r="V462" s="4">
        <f>IF($H462=0,"",VLOOKUP($G462,Data!$G$3:$BA$2935,15,FALSE))</f>
        <v>0.68500000000000005</v>
      </c>
      <c r="W462" s="4" t="str">
        <f>IF($H462=0,"",VLOOKUP($G462,Data!$G$3:$BA$2935,16,FALSE))</f>
        <v>/</v>
      </c>
      <c r="X462" s="4" t="str">
        <f>IF($H462=0,"",VLOOKUP($G462,Data!$G$3:$BA$2935,17,FALSE))</f>
        <v>/</v>
      </c>
      <c r="Y462" s="4" t="str">
        <f>IF($H462=0,"",VLOOKUP($G462,Data!$G$3:$BA$2935,18,FALSE))</f>
        <v/>
      </c>
      <c r="Z462" s="4" t="str">
        <f>IF($H462=0,"",VLOOKUP($G462,Data!$G$3:$BA$2935,19,FALSE))</f>
        <v/>
      </c>
      <c r="AA462" s="4" t="str">
        <f>IF($H462=0,"",VLOOKUP($G462,Data!$G$3:$BA$2935,20,FALSE))</f>
        <v/>
      </c>
      <c r="AB462" s="4" t="str">
        <f>IF($H462=0,"",VLOOKUP($G462,Data!$G$3:$BA$2935,21,FALSE))</f>
        <v/>
      </c>
      <c r="AC462" s="4" t="str">
        <f>IF($H462=0,"",VLOOKUP($G462,Data!$G$3:$BA$2935,22,FALSE))</f>
        <v/>
      </c>
      <c r="AD462" s="4" t="str">
        <f>IF($H462=0,"",VLOOKUP($G462,Data!$G$3:$BA$2935,23,FALSE))</f>
        <v/>
      </c>
      <c r="AE462" s="4" t="str">
        <f>IF($H462=0,"",VLOOKUP($G462,Data!$G$3:$BA$2935,24,FALSE))</f>
        <v/>
      </c>
      <c r="AF462" s="4" t="str">
        <f>IF($H462=0,"",VLOOKUP($G462,Data!$G$3:$BA$2935,25,FALSE))</f>
        <v/>
      </c>
      <c r="AG462" s="4" t="str">
        <f>IF($H462=0,"",VLOOKUP($G462,Data!$G$3:$BA$2935,26,FALSE))</f>
        <v/>
      </c>
      <c r="AH462" s="4" t="str">
        <f>IF($H462=0,"",VLOOKUP($G462,Data!$G$3:$BA$2935,27,FALSE))</f>
        <v/>
      </c>
      <c r="AI462" s="4" t="str">
        <f>IF($H462=0,"",VLOOKUP($G462,Data!$G$3:$BA$2935,28,FALSE))</f>
        <v/>
      </c>
      <c r="AJ462" s="4" t="str">
        <f>IF($H462=0,"",VLOOKUP($G462,Data!$G$3:$BA$2935,29,FALSE))</f>
        <v/>
      </c>
      <c r="AK462" s="4" t="str">
        <f>IF($H462=0,"",VLOOKUP($G462,Data!$G$3:$BA$2935,30,FALSE))</f>
        <v/>
      </c>
      <c r="AL462" s="4" t="str">
        <f>IF($H462=0,"",VLOOKUP($G462,Data!$G$3:$BA$2935,31,FALSE))</f>
        <v/>
      </c>
      <c r="AM462" s="4" t="str">
        <f>IF($H462=0,"",VLOOKUP($G462,Data!$G$3:$BA$2935,32,FALSE))</f>
        <v/>
      </c>
      <c r="AN462" s="4" t="str">
        <f>IF($H462=0,"",VLOOKUP($G462,Data!$G$3:$BA$2935,33,FALSE))</f>
        <v/>
      </c>
      <c r="AO462" s="4" t="str">
        <f>IF($H462=0,"",VLOOKUP($G462,Data!$G$3:$BA$2935,34,FALSE))</f>
        <v/>
      </c>
      <c r="AP462" s="4" t="str">
        <f>IF($H462=0,"",VLOOKUP($G462,Data!$G$3:$BA$2935,35,FALSE))</f>
        <v/>
      </c>
      <c r="AQ462" s="4" t="str">
        <f>IF($H462=0,"",VLOOKUP($G462,Data!$G$3:$BA$2935,36,FALSE))</f>
        <v/>
      </c>
      <c r="AR462" s="4" t="str">
        <f>IF($H462=0,"",VLOOKUP($G462,Data!$G$3:$BA$2935,37,FALSE))</f>
        <v/>
      </c>
      <c r="AS462" s="4" t="str">
        <f>IF($H462=0,"",VLOOKUP($G462,Data!$G$3:$BA$2935,38,FALSE))</f>
        <v/>
      </c>
      <c r="AT462" s="4" t="str">
        <f>IF($H462=0,"",VLOOKUP($G462,Data!$G$3:$BA$2935,39,FALSE))</f>
        <v/>
      </c>
    </row>
    <row r="463" spans="1:46" x14ac:dyDescent="0.25">
      <c r="A463" s="4">
        <f>PSSE!A465</f>
        <v>973031</v>
      </c>
      <c r="B463" s="4" t="str">
        <f>PSSE!B465</f>
        <v>THACMOMR_H1</v>
      </c>
      <c r="C463" s="4">
        <f>PSSE!D465</f>
        <v>13.8</v>
      </c>
      <c r="D463" s="4">
        <f>PSSE!E465</f>
        <v>75</v>
      </c>
      <c r="E463" s="4" t="str">
        <f>PSSE!F465</f>
        <v>TD</v>
      </c>
      <c r="F463" s="4">
        <f>PSSE!G465</f>
        <v>1</v>
      </c>
      <c r="G463" s="4" t="str">
        <f t="shared" si="7"/>
        <v>GEN13.875TD1</v>
      </c>
      <c r="H463" s="4">
        <f>COUNTIF(Data!$G$3:$BA$2935,GEN!$G463)</f>
        <v>1</v>
      </c>
      <c r="I463" s="4" t="str">
        <f>IF($H463=0,"",VLOOKUP($G463,Data!$G$3:$BA$2935,2,FALSE))</f>
        <v>'GENSAL'</v>
      </c>
      <c r="J463" s="4">
        <f>PSSE!C465</f>
        <v>1</v>
      </c>
      <c r="K463" s="4">
        <f>IF($H463=0,"",VLOOKUP($G463,Data!$G$3:$BA$2935,4,FALSE))</f>
        <v>7.2</v>
      </c>
      <c r="L463" s="4">
        <f>IF($H463=0,"",VLOOKUP($G463,Data!$G$3:$BA$2935,5,FALSE))</f>
        <v>0.123</v>
      </c>
      <c r="M463" s="4">
        <f>IF($H463=0,"",VLOOKUP($G463,Data!$G$3:$BA$2935,6,FALSE))</f>
        <v>7.4999999999999997E-2</v>
      </c>
      <c r="N463" s="4">
        <f>IF($H463=0,"",VLOOKUP($G463,Data!$G$3:$BA$2935,7,FALSE))</f>
        <v>4.6769999999999996</v>
      </c>
      <c r="O463" s="4">
        <f>IF($H463=0,"",VLOOKUP($G463,Data!$G$3:$BA$2935,8,FALSE))</f>
        <v>0</v>
      </c>
      <c r="P463" s="4">
        <f>IF($H463=0,"",VLOOKUP($G463,Data!$G$3:$BA$2935,9,FALSE))</f>
        <v>0.87</v>
      </c>
      <c r="Q463" s="4">
        <f>IF($H463=0,"",VLOOKUP($G463,Data!$G$3:$BA$2935,10,FALSE))</f>
        <v>0.57999999999999996</v>
      </c>
      <c r="R463" s="4">
        <f>IF($H463=0,"",VLOOKUP($G463,Data!$G$3:$BA$2935,11,FALSE))</f>
        <v>0.27</v>
      </c>
      <c r="S463" s="4">
        <f>IF($H463=0,"",VLOOKUP($G463,Data!$G$3:$BA$2935,12,FALSE))</f>
        <v>0.22</v>
      </c>
      <c r="T463" s="4">
        <f>IF($H463=0,"",VLOOKUP($G463,Data!$G$3:$BA$2935,13,FALSE))</f>
        <v>0.11600000000000001</v>
      </c>
      <c r="U463" s="4">
        <f>IF($H463=0,"",VLOOKUP($G463,Data!$G$3:$BA$2935,14,FALSE))</f>
        <v>0.17799999999999999</v>
      </c>
      <c r="V463" s="4">
        <f>IF($H463=0,"",VLOOKUP($G463,Data!$G$3:$BA$2935,15,FALSE))</f>
        <v>0.59199999999999997</v>
      </c>
      <c r="W463" s="4" t="str">
        <f>IF($H463=0,"",VLOOKUP($G463,Data!$G$3:$BA$2935,16,FALSE))</f>
        <v>/</v>
      </c>
      <c r="X463" s="4" t="str">
        <f>IF($H463=0,"",VLOOKUP($G463,Data!$G$3:$BA$2935,17,FALSE))</f>
        <v>/</v>
      </c>
      <c r="Y463" s="4" t="str">
        <f>IF($H463=0,"",VLOOKUP($G463,Data!$G$3:$BA$2935,18,FALSE))</f>
        <v/>
      </c>
      <c r="Z463" s="4" t="str">
        <f>IF($H463=0,"",VLOOKUP($G463,Data!$G$3:$BA$2935,19,FALSE))</f>
        <v/>
      </c>
      <c r="AA463" s="4" t="str">
        <f>IF($H463=0,"",VLOOKUP($G463,Data!$G$3:$BA$2935,20,FALSE))</f>
        <v/>
      </c>
      <c r="AB463" s="4" t="str">
        <f>IF($H463=0,"",VLOOKUP($G463,Data!$G$3:$BA$2935,21,FALSE))</f>
        <v/>
      </c>
      <c r="AC463" s="4" t="str">
        <f>IF($H463=0,"",VLOOKUP($G463,Data!$G$3:$BA$2935,22,FALSE))</f>
        <v/>
      </c>
      <c r="AD463" s="4" t="str">
        <f>IF($H463=0,"",VLOOKUP($G463,Data!$G$3:$BA$2935,23,FALSE))</f>
        <v/>
      </c>
      <c r="AE463" s="4" t="str">
        <f>IF($H463=0,"",VLOOKUP($G463,Data!$G$3:$BA$2935,24,FALSE))</f>
        <v/>
      </c>
      <c r="AF463" s="4" t="str">
        <f>IF($H463=0,"",VLOOKUP($G463,Data!$G$3:$BA$2935,25,FALSE))</f>
        <v/>
      </c>
      <c r="AG463" s="4" t="str">
        <f>IF($H463=0,"",VLOOKUP($G463,Data!$G$3:$BA$2935,26,FALSE))</f>
        <v/>
      </c>
      <c r="AH463" s="4" t="str">
        <f>IF($H463=0,"",VLOOKUP($G463,Data!$G$3:$BA$2935,27,FALSE))</f>
        <v/>
      </c>
      <c r="AI463" s="4" t="str">
        <f>IF($H463=0,"",VLOOKUP($G463,Data!$G$3:$BA$2935,28,FALSE))</f>
        <v/>
      </c>
      <c r="AJ463" s="4" t="str">
        <f>IF($H463=0,"",VLOOKUP($G463,Data!$G$3:$BA$2935,29,FALSE))</f>
        <v/>
      </c>
      <c r="AK463" s="4" t="str">
        <f>IF($H463=0,"",VLOOKUP($G463,Data!$G$3:$BA$2935,30,FALSE))</f>
        <v/>
      </c>
      <c r="AL463" s="4" t="str">
        <f>IF($H463=0,"",VLOOKUP($G463,Data!$G$3:$BA$2935,31,FALSE))</f>
        <v/>
      </c>
      <c r="AM463" s="4" t="str">
        <f>IF($H463=0,"",VLOOKUP($G463,Data!$G$3:$BA$2935,32,FALSE))</f>
        <v/>
      </c>
      <c r="AN463" s="4" t="str">
        <f>IF($H463=0,"",VLOOKUP($G463,Data!$G$3:$BA$2935,33,FALSE))</f>
        <v/>
      </c>
      <c r="AO463" s="4" t="str">
        <f>IF($H463=0,"",VLOOKUP($G463,Data!$G$3:$BA$2935,34,FALSE))</f>
        <v/>
      </c>
      <c r="AP463" s="4" t="str">
        <f>IF($H463=0,"",VLOOKUP($G463,Data!$G$3:$BA$2935,35,FALSE))</f>
        <v/>
      </c>
      <c r="AQ463" s="4" t="str">
        <f>IF($H463=0,"",VLOOKUP($G463,Data!$G$3:$BA$2935,36,FALSE))</f>
        <v/>
      </c>
      <c r="AR463" s="4" t="str">
        <f>IF($H463=0,"",VLOOKUP($G463,Data!$G$3:$BA$2935,37,FALSE))</f>
        <v/>
      </c>
      <c r="AS463" s="4" t="str">
        <f>IF($H463=0,"",VLOOKUP($G463,Data!$G$3:$BA$2935,38,FALSE))</f>
        <v/>
      </c>
      <c r="AT463" s="4" t="str">
        <f>IF($H463=0,"",VLOOKUP($G463,Data!$G$3:$BA$2935,39,FALSE))</f>
        <v/>
      </c>
    </row>
    <row r="464" spans="1:46" x14ac:dyDescent="0.25">
      <c r="A464" s="4">
        <f>PSSE!A466</f>
        <v>973041</v>
      </c>
      <c r="B464" s="4" t="str">
        <f>PSSE!B466</f>
        <v>HASEREPO2_H1</v>
      </c>
      <c r="C464" s="4">
        <f>PSSE!D466</f>
        <v>15.8</v>
      </c>
      <c r="D464" s="4">
        <f>PSSE!E466</f>
        <v>240</v>
      </c>
      <c r="E464" s="4" t="str">
        <f>PSSE!F466</f>
        <v>TD</v>
      </c>
      <c r="F464" s="4">
        <f>PSSE!G466</f>
        <v>1</v>
      </c>
      <c r="G464" s="4" t="str">
        <f t="shared" si="7"/>
        <v>GEN15.8240TD1</v>
      </c>
      <c r="H464" s="4">
        <f>COUNTIF(Data!$G$3:$BA$2935,GEN!$G464)</f>
        <v>1</v>
      </c>
      <c r="I464" s="4" t="str">
        <f>IF($H464=0,"",VLOOKUP($G464,Data!$G$3:$BA$2935,2,FALSE))</f>
        <v>GENSAL'</v>
      </c>
      <c r="J464" s="4">
        <f>PSSE!C466</f>
        <v>1</v>
      </c>
      <c r="K464" s="4">
        <f>IF($H464=0,"",VLOOKUP($G464,Data!$G$3:$BA$2935,4,FALSE))</f>
        <v>9.0440000000000005</v>
      </c>
      <c r="L464" s="4">
        <f>IF($H464=0,"",VLOOKUP($G464,Data!$G$3:$BA$2935,5,FALSE))</f>
        <v>5.5E-2</v>
      </c>
      <c r="M464" s="4">
        <f>IF($H464=0,"",VLOOKUP($G464,Data!$G$3:$BA$2935,6,FALSE))</f>
        <v>7.0000000000000007E-2</v>
      </c>
      <c r="N464" s="4">
        <f>IF($H464=0,"",VLOOKUP($G464,Data!$G$3:$BA$2935,7,FALSE))</f>
        <v>4.4089999999999998</v>
      </c>
      <c r="O464" s="4">
        <f>IF($H464=0,"",VLOOKUP($G464,Data!$G$3:$BA$2935,8,FALSE))</f>
        <v>0</v>
      </c>
      <c r="P464" s="4">
        <f>IF($H464=0,"",VLOOKUP($G464,Data!$G$3:$BA$2935,9,FALSE))</f>
        <v>1.2</v>
      </c>
      <c r="Q464" s="4">
        <f>IF($H464=0,"",VLOOKUP($G464,Data!$G$3:$BA$2935,10,FALSE))</f>
        <v>0.8</v>
      </c>
      <c r="R464" s="4">
        <f>IF($H464=0,"",VLOOKUP($G464,Data!$G$3:$BA$2935,11,FALSE))</f>
        <v>0.36</v>
      </c>
      <c r="S464" s="4">
        <f>IF($H464=0,"",VLOOKUP($G464,Data!$G$3:$BA$2935,12,FALSE))</f>
        <v>0.24</v>
      </c>
      <c r="T464" s="4">
        <f>IF($H464=0,"",VLOOKUP($G464,Data!$G$3:$BA$2935,13,FALSE))</f>
        <v>0.107</v>
      </c>
      <c r="U464" s="4">
        <f>IF($H464=0,"",VLOOKUP($G464,Data!$G$3:$BA$2935,14,FALSE))</f>
        <v>0</v>
      </c>
      <c r="V464" s="4">
        <f>IF($H464=0,"",VLOOKUP($G464,Data!$G$3:$BA$2935,15,FALSE))</f>
        <v>0</v>
      </c>
      <c r="W464" s="4" t="str">
        <f>IF($H464=0,"",VLOOKUP($G464,Data!$G$3:$BA$2935,16,FALSE))</f>
        <v>/</v>
      </c>
      <c r="X464" s="4" t="str">
        <f>IF($H464=0,"",VLOOKUP($G464,Data!$G$3:$BA$2935,17,FALSE))</f>
        <v>/</v>
      </c>
      <c r="Y464" s="4" t="str">
        <f>IF($H464=0,"",VLOOKUP($G464,Data!$G$3:$BA$2935,18,FALSE))</f>
        <v/>
      </c>
      <c r="Z464" s="4" t="str">
        <f>IF($H464=0,"",VLOOKUP($G464,Data!$G$3:$BA$2935,19,FALSE))</f>
        <v/>
      </c>
      <c r="AA464" s="4" t="str">
        <f>IF($H464=0,"",VLOOKUP($G464,Data!$G$3:$BA$2935,20,FALSE))</f>
        <v/>
      </c>
      <c r="AB464" s="4" t="str">
        <f>IF($H464=0,"",VLOOKUP($G464,Data!$G$3:$BA$2935,21,FALSE))</f>
        <v/>
      </c>
      <c r="AC464" s="4" t="str">
        <f>IF($H464=0,"",VLOOKUP($G464,Data!$G$3:$BA$2935,22,FALSE))</f>
        <v/>
      </c>
      <c r="AD464" s="4" t="str">
        <f>IF($H464=0,"",VLOOKUP($G464,Data!$G$3:$BA$2935,23,FALSE))</f>
        <v/>
      </c>
      <c r="AE464" s="4" t="str">
        <f>IF($H464=0,"",VLOOKUP($G464,Data!$G$3:$BA$2935,24,FALSE))</f>
        <v/>
      </c>
      <c r="AF464" s="4" t="str">
        <f>IF($H464=0,"",VLOOKUP($G464,Data!$G$3:$BA$2935,25,FALSE))</f>
        <v/>
      </c>
      <c r="AG464" s="4" t="str">
        <f>IF($H464=0,"",VLOOKUP($G464,Data!$G$3:$BA$2935,26,FALSE))</f>
        <v/>
      </c>
      <c r="AH464" s="4" t="str">
        <f>IF($H464=0,"",VLOOKUP($G464,Data!$G$3:$BA$2935,27,FALSE))</f>
        <v/>
      </c>
      <c r="AI464" s="4" t="str">
        <f>IF($H464=0,"",VLOOKUP($G464,Data!$G$3:$BA$2935,28,FALSE))</f>
        <v/>
      </c>
      <c r="AJ464" s="4" t="str">
        <f>IF($H464=0,"",VLOOKUP($G464,Data!$G$3:$BA$2935,29,FALSE))</f>
        <v/>
      </c>
      <c r="AK464" s="4" t="str">
        <f>IF($H464=0,"",VLOOKUP($G464,Data!$G$3:$BA$2935,30,FALSE))</f>
        <v/>
      </c>
      <c r="AL464" s="4" t="str">
        <f>IF($H464=0,"",VLOOKUP($G464,Data!$G$3:$BA$2935,31,FALSE))</f>
        <v/>
      </c>
      <c r="AM464" s="4" t="str">
        <f>IF($H464=0,"",VLOOKUP($G464,Data!$G$3:$BA$2935,32,FALSE))</f>
        <v/>
      </c>
      <c r="AN464" s="4" t="str">
        <f>IF($H464=0,"",VLOOKUP($G464,Data!$G$3:$BA$2935,33,FALSE))</f>
        <v/>
      </c>
      <c r="AO464" s="4" t="str">
        <f>IF($H464=0,"",VLOOKUP($G464,Data!$G$3:$BA$2935,34,FALSE))</f>
        <v/>
      </c>
      <c r="AP464" s="4" t="str">
        <f>IF($H464=0,"",VLOOKUP($G464,Data!$G$3:$BA$2935,35,FALSE))</f>
        <v/>
      </c>
      <c r="AQ464" s="4" t="str">
        <f>IF($H464=0,"",VLOOKUP($G464,Data!$G$3:$BA$2935,36,FALSE))</f>
        <v/>
      </c>
      <c r="AR464" s="4" t="str">
        <f>IF($H464=0,"",VLOOKUP($G464,Data!$G$3:$BA$2935,37,FALSE))</f>
        <v/>
      </c>
      <c r="AS464" s="4" t="str">
        <f>IF($H464=0,"",VLOOKUP($G464,Data!$G$3:$BA$2935,38,FALSE))</f>
        <v/>
      </c>
      <c r="AT464" s="4" t="str">
        <f>IF($H464=0,"",VLOOKUP($G464,Data!$G$3:$BA$2935,39,FALSE))</f>
        <v/>
      </c>
    </row>
    <row r="465" spans="1:46" x14ac:dyDescent="0.25">
      <c r="A465" s="4">
        <f>PSSE!A467</f>
        <v>973091</v>
      </c>
      <c r="B465" s="4" t="str">
        <f>PSSE!B467</f>
        <v>DAKGLUN_H1</v>
      </c>
      <c r="C465" s="4">
        <f>PSSE!D467</f>
        <v>6.3</v>
      </c>
      <c r="D465" s="4">
        <f>PSSE!E467</f>
        <v>7.5</v>
      </c>
      <c r="E465" s="4" t="str">
        <f>PSSE!F467</f>
        <v>TD</v>
      </c>
      <c r="F465" s="4">
        <f>PSSE!G467</f>
        <v>1</v>
      </c>
      <c r="G465" s="4" t="str">
        <f t="shared" si="7"/>
        <v>GEN6.37.5TD1</v>
      </c>
      <c r="H465" s="4">
        <f>COUNTIF(Data!$G$3:$BA$2935,GEN!$G465)</f>
        <v>1</v>
      </c>
      <c r="I465" s="4" t="str">
        <f>IF($H465=0,"",VLOOKUP($G465,Data!$G$3:$BA$2935,2,FALSE))</f>
        <v>'GENSAL'</v>
      </c>
      <c r="J465" s="4">
        <f>PSSE!C467</f>
        <v>1</v>
      </c>
      <c r="K465" s="4">
        <f>IF($H465=0,"",VLOOKUP($G465,Data!$G$3:$BA$2935,4,FALSE))</f>
        <v>6.6</v>
      </c>
      <c r="L465" s="4">
        <f>IF($H465=0,"",VLOOKUP($G465,Data!$G$3:$BA$2935,5,FALSE))</f>
        <v>0.05</v>
      </c>
      <c r="M465" s="4">
        <f>IF($H465=0,"",VLOOKUP($G465,Data!$G$3:$BA$2935,6,FALSE))</f>
        <v>0.155</v>
      </c>
      <c r="N465" s="4">
        <f>IF($H465=0,"",VLOOKUP($G465,Data!$G$3:$BA$2935,7,FALSE))</f>
        <v>2</v>
      </c>
      <c r="O465" s="4">
        <f>IF($H465=0,"",VLOOKUP($G465,Data!$G$3:$BA$2935,8,FALSE))</f>
        <v>0</v>
      </c>
      <c r="P465" s="4">
        <f>IF($H465=0,"",VLOOKUP($G465,Data!$G$3:$BA$2935,9,FALSE))</f>
        <v>1.1299999999999999</v>
      </c>
      <c r="Q465" s="4">
        <f>IF($H465=0,"",VLOOKUP($G465,Data!$G$3:$BA$2935,10,FALSE))</f>
        <v>0.73399999999999999</v>
      </c>
      <c r="R465" s="4">
        <f>IF($H465=0,"",VLOOKUP($G465,Data!$G$3:$BA$2935,11,FALSE))</f>
        <v>0.26</v>
      </c>
      <c r="S465" s="4">
        <f>IF($H465=0,"",VLOOKUP($G465,Data!$G$3:$BA$2935,12,FALSE))</f>
        <v>0.25600000000000001</v>
      </c>
      <c r="T465" s="4">
        <f>IF($H465=0,"",VLOOKUP($G465,Data!$G$3:$BA$2935,13,FALSE))</f>
        <v>0.104</v>
      </c>
      <c r="U465" s="4">
        <f>IF($H465=0,"",VLOOKUP($G465,Data!$G$3:$BA$2935,14,FALSE))</f>
        <v>0.19400000000000001</v>
      </c>
      <c r="V465" s="4">
        <f>IF($H465=0,"",VLOOKUP($G465,Data!$G$3:$BA$2935,15,FALSE))</f>
        <v>0.68500000000000005</v>
      </c>
      <c r="W465" s="4" t="str">
        <f>IF($H465=0,"",VLOOKUP($G465,Data!$G$3:$BA$2935,16,FALSE))</f>
        <v>/</v>
      </c>
      <c r="X465" s="4" t="str">
        <f>IF($H465=0,"",VLOOKUP($G465,Data!$G$3:$BA$2935,17,FALSE))</f>
        <v>/</v>
      </c>
      <c r="Y465" s="4" t="str">
        <f>IF($H465=0,"",VLOOKUP($G465,Data!$G$3:$BA$2935,18,FALSE))</f>
        <v/>
      </c>
      <c r="Z465" s="4" t="str">
        <f>IF($H465=0,"",VLOOKUP($G465,Data!$G$3:$BA$2935,19,FALSE))</f>
        <v/>
      </c>
      <c r="AA465" s="4" t="str">
        <f>IF($H465=0,"",VLOOKUP($G465,Data!$G$3:$BA$2935,20,FALSE))</f>
        <v/>
      </c>
      <c r="AB465" s="4" t="str">
        <f>IF($H465=0,"",VLOOKUP($G465,Data!$G$3:$BA$2935,21,FALSE))</f>
        <v/>
      </c>
      <c r="AC465" s="4" t="str">
        <f>IF($H465=0,"",VLOOKUP($G465,Data!$G$3:$BA$2935,22,FALSE))</f>
        <v/>
      </c>
      <c r="AD465" s="4" t="str">
        <f>IF($H465=0,"",VLOOKUP($G465,Data!$G$3:$BA$2935,23,FALSE))</f>
        <v/>
      </c>
      <c r="AE465" s="4" t="str">
        <f>IF($H465=0,"",VLOOKUP($G465,Data!$G$3:$BA$2935,24,FALSE))</f>
        <v/>
      </c>
      <c r="AF465" s="4" t="str">
        <f>IF($H465=0,"",VLOOKUP($G465,Data!$G$3:$BA$2935,25,FALSE))</f>
        <v/>
      </c>
      <c r="AG465" s="4" t="str">
        <f>IF($H465=0,"",VLOOKUP($G465,Data!$G$3:$BA$2935,26,FALSE))</f>
        <v/>
      </c>
      <c r="AH465" s="4" t="str">
        <f>IF($H465=0,"",VLOOKUP($G465,Data!$G$3:$BA$2935,27,FALSE))</f>
        <v/>
      </c>
      <c r="AI465" s="4" t="str">
        <f>IF($H465=0,"",VLOOKUP($G465,Data!$G$3:$BA$2935,28,FALSE))</f>
        <v/>
      </c>
      <c r="AJ465" s="4" t="str">
        <f>IF($H465=0,"",VLOOKUP($G465,Data!$G$3:$BA$2935,29,FALSE))</f>
        <v/>
      </c>
      <c r="AK465" s="4" t="str">
        <f>IF($H465=0,"",VLOOKUP($G465,Data!$G$3:$BA$2935,30,FALSE))</f>
        <v/>
      </c>
      <c r="AL465" s="4" t="str">
        <f>IF($H465=0,"",VLOOKUP($G465,Data!$G$3:$BA$2935,31,FALSE))</f>
        <v/>
      </c>
      <c r="AM465" s="4" t="str">
        <f>IF($H465=0,"",VLOOKUP($G465,Data!$G$3:$BA$2935,32,FALSE))</f>
        <v/>
      </c>
      <c r="AN465" s="4" t="str">
        <f>IF($H465=0,"",VLOOKUP($G465,Data!$G$3:$BA$2935,33,FALSE))</f>
        <v/>
      </c>
      <c r="AO465" s="4" t="str">
        <f>IF($H465=0,"",VLOOKUP($G465,Data!$G$3:$BA$2935,34,FALSE))</f>
        <v/>
      </c>
      <c r="AP465" s="4" t="str">
        <f>IF($H465=0,"",VLOOKUP($G465,Data!$G$3:$BA$2935,35,FALSE))</f>
        <v/>
      </c>
      <c r="AQ465" s="4" t="str">
        <f>IF($H465=0,"",VLOOKUP($G465,Data!$G$3:$BA$2935,36,FALSE))</f>
        <v/>
      </c>
      <c r="AR465" s="4" t="str">
        <f>IF($H465=0,"",VLOOKUP($G465,Data!$G$3:$BA$2935,37,FALSE))</f>
        <v/>
      </c>
      <c r="AS465" s="4" t="str">
        <f>IF($H465=0,"",VLOOKUP($G465,Data!$G$3:$BA$2935,38,FALSE))</f>
        <v/>
      </c>
      <c r="AT465" s="4" t="str">
        <f>IF($H465=0,"",VLOOKUP($G465,Data!$G$3:$BA$2935,39,FALSE))</f>
        <v/>
      </c>
    </row>
    <row r="466" spans="1:46" x14ac:dyDescent="0.25">
      <c r="A466" s="4">
        <f>PSSE!A468</f>
        <v>973092</v>
      </c>
      <c r="B466" s="4" t="str">
        <f>PSSE!B468</f>
        <v>DAKGLUN_H2</v>
      </c>
      <c r="C466" s="4">
        <f>PSSE!D468</f>
        <v>6.3</v>
      </c>
      <c r="D466" s="4">
        <f>PSSE!E468</f>
        <v>7.5</v>
      </c>
      <c r="E466" s="4" t="str">
        <f>PSSE!F468</f>
        <v>TD</v>
      </c>
      <c r="F466" s="4">
        <f>PSSE!G468</f>
        <v>1</v>
      </c>
      <c r="G466" s="4" t="str">
        <f t="shared" si="7"/>
        <v>GEN6.37.5TD1</v>
      </c>
      <c r="H466" s="4">
        <f>COUNTIF(Data!$G$3:$BA$2935,GEN!$G466)</f>
        <v>1</v>
      </c>
      <c r="I466" s="4" t="str">
        <f>IF($H466=0,"",VLOOKUP($G466,Data!$G$3:$BA$2935,2,FALSE))</f>
        <v>'GENSAL'</v>
      </c>
      <c r="J466" s="4">
        <f>PSSE!C468</f>
        <v>1</v>
      </c>
      <c r="K466" s="4">
        <f>IF($H466=0,"",VLOOKUP($G466,Data!$G$3:$BA$2935,4,FALSE))</f>
        <v>6.6</v>
      </c>
      <c r="L466" s="4">
        <f>IF($H466=0,"",VLOOKUP($G466,Data!$G$3:$BA$2935,5,FALSE))</f>
        <v>0.05</v>
      </c>
      <c r="M466" s="4">
        <f>IF($H466=0,"",VLOOKUP($G466,Data!$G$3:$BA$2935,6,FALSE))</f>
        <v>0.155</v>
      </c>
      <c r="N466" s="4">
        <f>IF($H466=0,"",VLOOKUP($G466,Data!$G$3:$BA$2935,7,FALSE))</f>
        <v>2</v>
      </c>
      <c r="O466" s="4">
        <f>IF($H466=0,"",VLOOKUP($G466,Data!$G$3:$BA$2935,8,FALSE))</f>
        <v>0</v>
      </c>
      <c r="P466" s="4">
        <f>IF($H466=0,"",VLOOKUP($G466,Data!$G$3:$BA$2935,9,FALSE))</f>
        <v>1.1299999999999999</v>
      </c>
      <c r="Q466" s="4">
        <f>IF($H466=0,"",VLOOKUP($G466,Data!$G$3:$BA$2935,10,FALSE))</f>
        <v>0.73399999999999999</v>
      </c>
      <c r="R466" s="4">
        <f>IF($H466=0,"",VLOOKUP($G466,Data!$G$3:$BA$2935,11,FALSE))</f>
        <v>0.26</v>
      </c>
      <c r="S466" s="4">
        <f>IF($H466=0,"",VLOOKUP($G466,Data!$G$3:$BA$2935,12,FALSE))</f>
        <v>0.25600000000000001</v>
      </c>
      <c r="T466" s="4">
        <f>IF($H466=0,"",VLOOKUP($G466,Data!$G$3:$BA$2935,13,FALSE))</f>
        <v>0.104</v>
      </c>
      <c r="U466" s="4">
        <f>IF($H466=0,"",VLOOKUP($G466,Data!$G$3:$BA$2935,14,FALSE))</f>
        <v>0.19400000000000001</v>
      </c>
      <c r="V466" s="4">
        <f>IF($H466=0,"",VLOOKUP($G466,Data!$G$3:$BA$2935,15,FALSE))</f>
        <v>0.68500000000000005</v>
      </c>
      <c r="W466" s="4" t="str">
        <f>IF($H466=0,"",VLOOKUP($G466,Data!$G$3:$BA$2935,16,FALSE))</f>
        <v>/</v>
      </c>
      <c r="X466" s="4" t="str">
        <f>IF($H466=0,"",VLOOKUP($G466,Data!$G$3:$BA$2935,17,FALSE))</f>
        <v>/</v>
      </c>
      <c r="Y466" s="4" t="str">
        <f>IF($H466=0,"",VLOOKUP($G466,Data!$G$3:$BA$2935,18,FALSE))</f>
        <v/>
      </c>
      <c r="Z466" s="4" t="str">
        <f>IF($H466=0,"",VLOOKUP($G466,Data!$G$3:$BA$2935,19,FALSE))</f>
        <v/>
      </c>
      <c r="AA466" s="4" t="str">
        <f>IF($H466=0,"",VLOOKUP($G466,Data!$G$3:$BA$2935,20,FALSE))</f>
        <v/>
      </c>
      <c r="AB466" s="4" t="str">
        <f>IF($H466=0,"",VLOOKUP($G466,Data!$G$3:$BA$2935,21,FALSE))</f>
        <v/>
      </c>
      <c r="AC466" s="4" t="str">
        <f>IF($H466=0,"",VLOOKUP($G466,Data!$G$3:$BA$2935,22,FALSE))</f>
        <v/>
      </c>
      <c r="AD466" s="4" t="str">
        <f>IF($H466=0,"",VLOOKUP($G466,Data!$G$3:$BA$2935,23,FALSE))</f>
        <v/>
      </c>
      <c r="AE466" s="4" t="str">
        <f>IF($H466=0,"",VLOOKUP($G466,Data!$G$3:$BA$2935,24,FALSE))</f>
        <v/>
      </c>
      <c r="AF466" s="4" t="str">
        <f>IF($H466=0,"",VLOOKUP($G466,Data!$G$3:$BA$2935,25,FALSE))</f>
        <v/>
      </c>
      <c r="AG466" s="4" t="str">
        <f>IF($H466=0,"",VLOOKUP($G466,Data!$G$3:$BA$2935,26,FALSE))</f>
        <v/>
      </c>
      <c r="AH466" s="4" t="str">
        <f>IF($H466=0,"",VLOOKUP($G466,Data!$G$3:$BA$2935,27,FALSE))</f>
        <v/>
      </c>
      <c r="AI466" s="4" t="str">
        <f>IF($H466=0,"",VLOOKUP($G466,Data!$G$3:$BA$2935,28,FALSE))</f>
        <v/>
      </c>
      <c r="AJ466" s="4" t="str">
        <f>IF($H466=0,"",VLOOKUP($G466,Data!$G$3:$BA$2935,29,FALSE))</f>
        <v/>
      </c>
      <c r="AK466" s="4" t="str">
        <f>IF($H466=0,"",VLOOKUP($G466,Data!$G$3:$BA$2935,30,FALSE))</f>
        <v/>
      </c>
      <c r="AL466" s="4" t="str">
        <f>IF($H466=0,"",VLOOKUP($G466,Data!$G$3:$BA$2935,31,FALSE))</f>
        <v/>
      </c>
      <c r="AM466" s="4" t="str">
        <f>IF($H466=0,"",VLOOKUP($G466,Data!$G$3:$BA$2935,32,FALSE))</f>
        <v/>
      </c>
      <c r="AN466" s="4" t="str">
        <f>IF($H466=0,"",VLOOKUP($G466,Data!$G$3:$BA$2935,33,FALSE))</f>
        <v/>
      </c>
      <c r="AO466" s="4" t="str">
        <f>IF($H466=0,"",VLOOKUP($G466,Data!$G$3:$BA$2935,34,FALSE))</f>
        <v/>
      </c>
      <c r="AP466" s="4" t="str">
        <f>IF($H466=0,"",VLOOKUP($G466,Data!$G$3:$BA$2935,35,FALSE))</f>
        <v/>
      </c>
      <c r="AQ466" s="4" t="str">
        <f>IF($H466=0,"",VLOOKUP($G466,Data!$G$3:$BA$2935,36,FALSE))</f>
        <v/>
      </c>
      <c r="AR466" s="4" t="str">
        <f>IF($H466=0,"",VLOOKUP($G466,Data!$G$3:$BA$2935,37,FALSE))</f>
        <v/>
      </c>
      <c r="AS466" s="4" t="str">
        <f>IF($H466=0,"",VLOOKUP($G466,Data!$G$3:$BA$2935,38,FALSE))</f>
        <v/>
      </c>
      <c r="AT466" s="4" t="str">
        <f>IF($H466=0,"",VLOOKUP($G466,Data!$G$3:$BA$2935,39,FALSE))</f>
        <v/>
      </c>
    </row>
    <row r="467" spans="1:46" x14ac:dyDescent="0.25">
      <c r="A467" s="4">
        <f>PSSE!A469</f>
        <v>974011</v>
      </c>
      <c r="B467" s="4" t="str">
        <f>PSSE!B469</f>
        <v>BOURBON_H</v>
      </c>
      <c r="C467" s="4">
        <f>PSSE!D469</f>
        <v>11</v>
      </c>
      <c r="D467" s="4">
        <f>PSSE!E469</f>
        <v>24</v>
      </c>
      <c r="E467" s="4" t="str">
        <f>PSSE!F469</f>
        <v>TD</v>
      </c>
      <c r="F467" s="4">
        <f>PSSE!G469</f>
        <v>1</v>
      </c>
      <c r="G467" s="4" t="str">
        <f t="shared" si="7"/>
        <v>GEN1124TD1</v>
      </c>
      <c r="H467" s="4">
        <f>COUNTIF(Data!$G$3:$BA$2935,GEN!$G467)</f>
        <v>1</v>
      </c>
      <c r="I467" s="4" t="str">
        <f>IF($H467=0,"",VLOOKUP($G467,Data!$G$3:$BA$2935,2,FALSE))</f>
        <v>'GENROU'</v>
      </c>
      <c r="J467" s="4">
        <f>PSSE!C469</f>
        <v>1</v>
      </c>
      <c r="K467" s="4">
        <f>IF($H467=0,"",VLOOKUP($G467,Data!$G$3:$BA$2935,4,FALSE))</f>
        <v>6.9</v>
      </c>
      <c r="L467" s="4">
        <f>IF($H467=0,"",VLOOKUP($G467,Data!$G$3:$BA$2935,5,FALSE))</f>
        <v>0.19900000000000001</v>
      </c>
      <c r="M467" s="4">
        <f>IF($H467=0,"",VLOOKUP($G467,Data!$G$3:$BA$2935,6,FALSE))</f>
        <v>0.45</v>
      </c>
      <c r="N467" s="4">
        <f>IF($H467=0,"",VLOOKUP($G467,Data!$G$3:$BA$2935,7,FALSE))</f>
        <v>7.0000000000000007E-2</v>
      </c>
      <c r="O467" s="4">
        <f>IF($H467=0,"",VLOOKUP($G467,Data!$G$3:$BA$2935,8,FALSE))</f>
        <v>3.8</v>
      </c>
      <c r="P467" s="4">
        <f>IF($H467=0,"",VLOOKUP($G467,Data!$G$3:$BA$2935,9,FALSE))</f>
        <v>0</v>
      </c>
      <c r="Q467" s="4">
        <f>IF($H467=0,"",VLOOKUP($G467,Data!$G$3:$BA$2935,10,FALSE))</f>
        <v>2.2999999999999998</v>
      </c>
      <c r="R467" s="4">
        <f>IF($H467=0,"",VLOOKUP($G467,Data!$G$3:$BA$2935,11,FALSE))</f>
        <v>2.21</v>
      </c>
      <c r="S467" s="4">
        <f>IF($H467=0,"",VLOOKUP($G467,Data!$G$3:$BA$2935,12,FALSE))</f>
        <v>0.28999999999999998</v>
      </c>
      <c r="T467" s="4">
        <f>IF($H467=0,"",VLOOKUP($G467,Data!$G$3:$BA$2935,13,FALSE))</f>
        <v>0.46</v>
      </c>
      <c r="U467" s="4">
        <f>IF($H467=0,"",VLOOKUP($G467,Data!$G$3:$BA$2935,14,FALSE))</f>
        <v>0.22</v>
      </c>
      <c r="V467" s="4">
        <f>IF($H467=0,"",VLOOKUP($G467,Data!$G$3:$BA$2935,15,FALSE))</f>
        <v>0.16700000000000001</v>
      </c>
      <c r="W467" s="4">
        <f>IF($H467=0,"",VLOOKUP($G467,Data!$G$3:$BA$2935,16,FALSE))</f>
        <v>0.08</v>
      </c>
      <c r="X467" s="4">
        <f>IF($H467=0,"",VLOOKUP($G467,Data!$G$3:$BA$2935,17,FALSE))</f>
        <v>0.56000000000000005</v>
      </c>
      <c r="Y467" s="4" t="str">
        <f>IF($H467=0,"",VLOOKUP($G467,Data!$G$3:$BA$2935,18,FALSE))</f>
        <v>/</v>
      </c>
      <c r="Z467" s="4" t="str">
        <f>IF($H467=0,"",VLOOKUP($G467,Data!$G$3:$BA$2935,19,FALSE))</f>
        <v>/</v>
      </c>
      <c r="AA467" s="4" t="str">
        <f>IF($H467=0,"",VLOOKUP($G467,Data!$G$3:$BA$2935,20,FALSE))</f>
        <v/>
      </c>
      <c r="AB467" s="4" t="str">
        <f>IF($H467=0,"",VLOOKUP($G467,Data!$G$3:$BA$2935,21,FALSE))</f>
        <v/>
      </c>
      <c r="AC467" s="4" t="str">
        <f>IF($H467=0,"",VLOOKUP($G467,Data!$G$3:$BA$2935,22,FALSE))</f>
        <v/>
      </c>
      <c r="AD467" s="4" t="str">
        <f>IF($H467=0,"",VLOOKUP($G467,Data!$G$3:$BA$2935,23,FALSE))</f>
        <v/>
      </c>
      <c r="AE467" s="4" t="str">
        <f>IF($H467=0,"",VLOOKUP($G467,Data!$G$3:$BA$2935,24,FALSE))</f>
        <v/>
      </c>
      <c r="AF467" s="4" t="str">
        <f>IF($H467=0,"",VLOOKUP($G467,Data!$G$3:$BA$2935,25,FALSE))</f>
        <v/>
      </c>
      <c r="AG467" s="4" t="str">
        <f>IF($H467=0,"",VLOOKUP($G467,Data!$G$3:$BA$2935,26,FALSE))</f>
        <v/>
      </c>
      <c r="AH467" s="4" t="str">
        <f>IF($H467=0,"",VLOOKUP($G467,Data!$G$3:$BA$2935,27,FALSE))</f>
        <v/>
      </c>
      <c r="AI467" s="4" t="str">
        <f>IF($H467=0,"",VLOOKUP($G467,Data!$G$3:$BA$2935,28,FALSE))</f>
        <v/>
      </c>
      <c r="AJ467" s="4" t="str">
        <f>IF($H467=0,"",VLOOKUP($G467,Data!$G$3:$BA$2935,29,FALSE))</f>
        <v/>
      </c>
      <c r="AK467" s="4" t="str">
        <f>IF($H467=0,"",VLOOKUP($G467,Data!$G$3:$BA$2935,30,FALSE))</f>
        <v/>
      </c>
      <c r="AL467" s="4" t="str">
        <f>IF($H467=0,"",VLOOKUP($G467,Data!$G$3:$BA$2935,31,FALSE))</f>
        <v/>
      </c>
      <c r="AM467" s="4" t="str">
        <f>IF($H467=0,"",VLOOKUP($G467,Data!$G$3:$BA$2935,32,FALSE))</f>
        <v/>
      </c>
      <c r="AN467" s="4" t="str">
        <f>IF($H467=0,"",VLOOKUP($G467,Data!$G$3:$BA$2935,33,FALSE))</f>
        <v/>
      </c>
      <c r="AO467" s="4" t="str">
        <f>IF($H467=0,"",VLOOKUP($G467,Data!$G$3:$BA$2935,34,FALSE))</f>
        <v/>
      </c>
      <c r="AP467" s="4" t="str">
        <f>IF($H467=0,"",VLOOKUP($G467,Data!$G$3:$BA$2935,35,FALSE))</f>
        <v/>
      </c>
      <c r="AQ467" s="4" t="str">
        <f>IF($H467=0,"",VLOOKUP($G467,Data!$G$3:$BA$2935,36,FALSE))</f>
        <v/>
      </c>
      <c r="AR467" s="4" t="str">
        <f>IF($H467=0,"",VLOOKUP($G467,Data!$G$3:$BA$2935,37,FALSE))</f>
        <v/>
      </c>
      <c r="AS467" s="4" t="str">
        <f>IF($H467=0,"",VLOOKUP($G467,Data!$G$3:$BA$2935,38,FALSE))</f>
        <v/>
      </c>
      <c r="AT467" s="4" t="str">
        <f>IF($H467=0,"",VLOOKUP($G467,Data!$G$3:$BA$2935,39,FALSE))</f>
        <v/>
      </c>
    </row>
    <row r="468" spans="1:46" x14ac:dyDescent="0.25">
      <c r="A468" s="4">
        <f>PSSE!A470</f>
        <v>974021</v>
      </c>
      <c r="B468" s="4" t="str">
        <f>PSSE!B470</f>
        <v>CANDON_H1</v>
      </c>
      <c r="C468" s="4">
        <f>PSSE!D470</f>
        <v>11</v>
      </c>
      <c r="D468" s="4">
        <f>PSSE!E470</f>
        <v>38.799999999999997</v>
      </c>
      <c r="E468" s="4" t="str">
        <f>PSSE!F470</f>
        <v>TD</v>
      </c>
      <c r="F468" s="4">
        <f>PSSE!G470</f>
        <v>1</v>
      </c>
      <c r="G468" s="4" t="str">
        <f t="shared" si="7"/>
        <v>GEN1138.8TD1</v>
      </c>
      <c r="H468" s="4">
        <f>COUNTIF(Data!$G$3:$BA$2935,GEN!$G468)</f>
        <v>1</v>
      </c>
      <c r="I468" s="4" t="str">
        <f>IF($H468=0,"",VLOOKUP($G468,Data!$G$3:$BA$2935,2,FALSE))</f>
        <v>'GENSAL'</v>
      </c>
      <c r="J468" s="4">
        <f>PSSE!C470</f>
        <v>1</v>
      </c>
      <c r="K468" s="4">
        <f>IF($H468=0,"",VLOOKUP($G468,Data!$G$3:$BA$2935,4,FALSE))</f>
        <v>6.6</v>
      </c>
      <c r="L468" s="4">
        <f>IF($H468=0,"",VLOOKUP($G468,Data!$G$3:$BA$2935,5,FALSE))</f>
        <v>0.05</v>
      </c>
      <c r="M468" s="4">
        <f>IF($H468=0,"",VLOOKUP($G468,Data!$G$3:$BA$2935,6,FALSE))</f>
        <v>0.155</v>
      </c>
      <c r="N468" s="4">
        <f>IF($H468=0,"",VLOOKUP($G468,Data!$G$3:$BA$2935,7,FALSE))</f>
        <v>2</v>
      </c>
      <c r="O468" s="4">
        <f>IF($H468=0,"",VLOOKUP($G468,Data!$G$3:$BA$2935,8,FALSE))</f>
        <v>0</v>
      </c>
      <c r="P468" s="4">
        <f>IF($H468=0,"",VLOOKUP($G468,Data!$G$3:$BA$2935,9,FALSE))</f>
        <v>1.1299999999999999</v>
      </c>
      <c r="Q468" s="4">
        <f>IF($H468=0,"",VLOOKUP($G468,Data!$G$3:$BA$2935,10,FALSE))</f>
        <v>0.73399999999999999</v>
      </c>
      <c r="R468" s="4">
        <f>IF($H468=0,"",VLOOKUP($G468,Data!$G$3:$BA$2935,11,FALSE))</f>
        <v>0.26</v>
      </c>
      <c r="S468" s="4">
        <f>IF($H468=0,"",VLOOKUP($G468,Data!$G$3:$BA$2935,12,FALSE))</f>
        <v>0.14199999999999999</v>
      </c>
      <c r="T468" s="4">
        <f>IF($H468=0,"",VLOOKUP($G468,Data!$G$3:$BA$2935,13,FALSE))</f>
        <v>0.104</v>
      </c>
      <c r="U468" s="4">
        <f>IF($H468=0,"",VLOOKUP($G468,Data!$G$3:$BA$2935,14,FALSE))</f>
        <v>0.19400000000000001</v>
      </c>
      <c r="V468" s="4">
        <f>IF($H468=0,"",VLOOKUP($G468,Data!$G$3:$BA$2935,15,FALSE))</f>
        <v>0.68500000000000005</v>
      </c>
      <c r="W468" s="4" t="str">
        <f>IF($H468=0,"",VLOOKUP($G468,Data!$G$3:$BA$2935,16,FALSE))</f>
        <v>/</v>
      </c>
      <c r="X468" s="4" t="str">
        <f>IF($H468=0,"",VLOOKUP($G468,Data!$G$3:$BA$2935,17,FALSE))</f>
        <v>/</v>
      </c>
      <c r="Y468" s="4" t="str">
        <f>IF($H468=0,"",VLOOKUP($G468,Data!$G$3:$BA$2935,18,FALSE))</f>
        <v/>
      </c>
      <c r="Z468" s="4" t="str">
        <f>IF($H468=0,"",VLOOKUP($G468,Data!$G$3:$BA$2935,19,FALSE))</f>
        <v/>
      </c>
      <c r="AA468" s="4" t="str">
        <f>IF($H468=0,"",VLOOKUP($G468,Data!$G$3:$BA$2935,20,FALSE))</f>
        <v/>
      </c>
      <c r="AB468" s="4" t="str">
        <f>IF($H468=0,"",VLOOKUP($G468,Data!$G$3:$BA$2935,21,FALSE))</f>
        <v/>
      </c>
      <c r="AC468" s="4" t="str">
        <f>IF($H468=0,"",VLOOKUP($G468,Data!$G$3:$BA$2935,22,FALSE))</f>
        <v/>
      </c>
      <c r="AD468" s="4" t="str">
        <f>IF($H468=0,"",VLOOKUP($G468,Data!$G$3:$BA$2935,23,FALSE))</f>
        <v/>
      </c>
      <c r="AE468" s="4" t="str">
        <f>IF($H468=0,"",VLOOKUP($G468,Data!$G$3:$BA$2935,24,FALSE))</f>
        <v/>
      </c>
      <c r="AF468" s="4" t="str">
        <f>IF($H468=0,"",VLOOKUP($G468,Data!$G$3:$BA$2935,25,FALSE))</f>
        <v/>
      </c>
      <c r="AG468" s="4" t="str">
        <f>IF($H468=0,"",VLOOKUP($G468,Data!$G$3:$BA$2935,26,FALSE))</f>
        <v/>
      </c>
      <c r="AH468" s="4" t="str">
        <f>IF($H468=0,"",VLOOKUP($G468,Data!$G$3:$BA$2935,27,FALSE))</f>
        <v/>
      </c>
      <c r="AI468" s="4" t="str">
        <f>IF($H468=0,"",VLOOKUP($G468,Data!$G$3:$BA$2935,28,FALSE))</f>
        <v/>
      </c>
      <c r="AJ468" s="4" t="str">
        <f>IF($H468=0,"",VLOOKUP($G468,Data!$G$3:$BA$2935,29,FALSE))</f>
        <v/>
      </c>
      <c r="AK468" s="4" t="str">
        <f>IF($H468=0,"",VLOOKUP($G468,Data!$G$3:$BA$2935,30,FALSE))</f>
        <v/>
      </c>
      <c r="AL468" s="4" t="str">
        <f>IF($H468=0,"",VLOOKUP($G468,Data!$G$3:$BA$2935,31,FALSE))</f>
        <v/>
      </c>
      <c r="AM468" s="4" t="str">
        <f>IF($H468=0,"",VLOOKUP($G468,Data!$G$3:$BA$2935,32,FALSE))</f>
        <v/>
      </c>
      <c r="AN468" s="4" t="str">
        <f>IF($H468=0,"",VLOOKUP($G468,Data!$G$3:$BA$2935,33,FALSE))</f>
        <v/>
      </c>
      <c r="AO468" s="4" t="str">
        <f>IF($H468=0,"",VLOOKUP($G468,Data!$G$3:$BA$2935,34,FALSE))</f>
        <v/>
      </c>
      <c r="AP468" s="4" t="str">
        <f>IF($H468=0,"",VLOOKUP($G468,Data!$G$3:$BA$2935,35,FALSE))</f>
        <v/>
      </c>
      <c r="AQ468" s="4" t="str">
        <f>IF($H468=0,"",VLOOKUP($G468,Data!$G$3:$BA$2935,36,FALSE))</f>
        <v/>
      </c>
      <c r="AR468" s="4" t="str">
        <f>IF($H468=0,"",VLOOKUP($G468,Data!$G$3:$BA$2935,37,FALSE))</f>
        <v/>
      </c>
      <c r="AS468" s="4" t="str">
        <f>IF($H468=0,"",VLOOKUP($G468,Data!$G$3:$BA$2935,38,FALSE))</f>
        <v/>
      </c>
      <c r="AT468" s="4" t="str">
        <f>IF($H468=0,"",VLOOKUP($G468,Data!$G$3:$BA$2935,39,FALSE))</f>
        <v/>
      </c>
    </row>
    <row r="469" spans="1:46" x14ac:dyDescent="0.25">
      <c r="A469" s="4">
        <f>PSSE!A471</f>
        <v>974022</v>
      </c>
      <c r="B469" s="4" t="str">
        <f>PSSE!B471</f>
        <v>CANDON_H2</v>
      </c>
      <c r="C469" s="4">
        <f>PSSE!D471</f>
        <v>11</v>
      </c>
      <c r="D469" s="4">
        <f>PSSE!E471</f>
        <v>38.799999999999997</v>
      </c>
      <c r="E469" s="4" t="str">
        <f>PSSE!F471</f>
        <v>TD</v>
      </c>
      <c r="F469" s="4">
        <f>PSSE!G471</f>
        <v>1</v>
      </c>
      <c r="G469" s="4" t="str">
        <f t="shared" si="7"/>
        <v>GEN1138.8TD1</v>
      </c>
      <c r="H469" s="4">
        <f>COUNTIF(Data!$G$3:$BA$2935,GEN!$G469)</f>
        <v>1</v>
      </c>
      <c r="I469" s="4" t="str">
        <f>IF($H469=0,"",VLOOKUP($G469,Data!$G$3:$BA$2935,2,FALSE))</f>
        <v>'GENSAL'</v>
      </c>
      <c r="J469" s="4">
        <f>PSSE!C471</f>
        <v>1</v>
      </c>
      <c r="K469" s="4">
        <f>IF($H469=0,"",VLOOKUP($G469,Data!$G$3:$BA$2935,4,FALSE))</f>
        <v>6.6</v>
      </c>
      <c r="L469" s="4">
        <f>IF($H469=0,"",VLOOKUP($G469,Data!$G$3:$BA$2935,5,FALSE))</f>
        <v>0.05</v>
      </c>
      <c r="M469" s="4">
        <f>IF($H469=0,"",VLOOKUP($G469,Data!$G$3:$BA$2935,6,FALSE))</f>
        <v>0.155</v>
      </c>
      <c r="N469" s="4">
        <f>IF($H469=0,"",VLOOKUP($G469,Data!$G$3:$BA$2935,7,FALSE))</f>
        <v>2</v>
      </c>
      <c r="O469" s="4">
        <f>IF($H469=0,"",VLOOKUP($G469,Data!$G$3:$BA$2935,8,FALSE))</f>
        <v>0</v>
      </c>
      <c r="P469" s="4">
        <f>IF($H469=0,"",VLOOKUP($G469,Data!$G$3:$BA$2935,9,FALSE))</f>
        <v>1.1299999999999999</v>
      </c>
      <c r="Q469" s="4">
        <f>IF($H469=0,"",VLOOKUP($G469,Data!$G$3:$BA$2935,10,FALSE))</f>
        <v>0.73399999999999999</v>
      </c>
      <c r="R469" s="4">
        <f>IF($H469=0,"",VLOOKUP($G469,Data!$G$3:$BA$2935,11,FALSE))</f>
        <v>0.26</v>
      </c>
      <c r="S469" s="4">
        <f>IF($H469=0,"",VLOOKUP($G469,Data!$G$3:$BA$2935,12,FALSE))</f>
        <v>0.14199999999999999</v>
      </c>
      <c r="T469" s="4">
        <f>IF($H469=0,"",VLOOKUP($G469,Data!$G$3:$BA$2935,13,FALSE))</f>
        <v>0.104</v>
      </c>
      <c r="U469" s="4">
        <f>IF($H469=0,"",VLOOKUP($G469,Data!$G$3:$BA$2935,14,FALSE))</f>
        <v>0.19400000000000001</v>
      </c>
      <c r="V469" s="4">
        <f>IF($H469=0,"",VLOOKUP($G469,Data!$G$3:$BA$2935,15,FALSE))</f>
        <v>0.68500000000000005</v>
      </c>
      <c r="W469" s="4" t="str">
        <f>IF($H469=0,"",VLOOKUP($G469,Data!$G$3:$BA$2935,16,FALSE))</f>
        <v>/</v>
      </c>
      <c r="X469" s="4" t="str">
        <f>IF($H469=0,"",VLOOKUP($G469,Data!$G$3:$BA$2935,17,FALSE))</f>
        <v>/</v>
      </c>
      <c r="Y469" s="4" t="str">
        <f>IF($H469=0,"",VLOOKUP($G469,Data!$G$3:$BA$2935,18,FALSE))</f>
        <v/>
      </c>
      <c r="Z469" s="4" t="str">
        <f>IF($H469=0,"",VLOOKUP($G469,Data!$G$3:$BA$2935,19,FALSE))</f>
        <v/>
      </c>
      <c r="AA469" s="4" t="str">
        <f>IF($H469=0,"",VLOOKUP($G469,Data!$G$3:$BA$2935,20,FALSE))</f>
        <v/>
      </c>
      <c r="AB469" s="4" t="str">
        <f>IF($H469=0,"",VLOOKUP($G469,Data!$G$3:$BA$2935,21,FALSE))</f>
        <v/>
      </c>
      <c r="AC469" s="4" t="str">
        <f>IF($H469=0,"",VLOOKUP($G469,Data!$G$3:$BA$2935,22,FALSE))</f>
        <v/>
      </c>
      <c r="AD469" s="4" t="str">
        <f>IF($H469=0,"",VLOOKUP($G469,Data!$G$3:$BA$2935,23,FALSE))</f>
        <v/>
      </c>
      <c r="AE469" s="4" t="str">
        <f>IF($H469=0,"",VLOOKUP($G469,Data!$G$3:$BA$2935,24,FALSE))</f>
        <v/>
      </c>
      <c r="AF469" s="4" t="str">
        <f>IF($H469=0,"",VLOOKUP($G469,Data!$G$3:$BA$2935,25,FALSE))</f>
        <v/>
      </c>
      <c r="AG469" s="4" t="str">
        <f>IF($H469=0,"",VLOOKUP($G469,Data!$G$3:$BA$2935,26,FALSE))</f>
        <v/>
      </c>
      <c r="AH469" s="4" t="str">
        <f>IF($H469=0,"",VLOOKUP($G469,Data!$G$3:$BA$2935,27,FALSE))</f>
        <v/>
      </c>
      <c r="AI469" s="4" t="str">
        <f>IF($H469=0,"",VLOOKUP($G469,Data!$G$3:$BA$2935,28,FALSE))</f>
        <v/>
      </c>
      <c r="AJ469" s="4" t="str">
        <f>IF($H469=0,"",VLOOKUP($G469,Data!$G$3:$BA$2935,29,FALSE))</f>
        <v/>
      </c>
      <c r="AK469" s="4" t="str">
        <f>IF($H469=0,"",VLOOKUP($G469,Data!$G$3:$BA$2935,30,FALSE))</f>
        <v/>
      </c>
      <c r="AL469" s="4" t="str">
        <f>IF($H469=0,"",VLOOKUP($G469,Data!$G$3:$BA$2935,31,FALSE))</f>
        <v/>
      </c>
      <c r="AM469" s="4" t="str">
        <f>IF($H469=0,"",VLOOKUP($G469,Data!$G$3:$BA$2935,32,FALSE))</f>
        <v/>
      </c>
      <c r="AN469" s="4" t="str">
        <f>IF($H469=0,"",VLOOKUP($G469,Data!$G$3:$BA$2935,33,FALSE))</f>
        <v/>
      </c>
      <c r="AO469" s="4" t="str">
        <f>IF($H469=0,"",VLOOKUP($G469,Data!$G$3:$BA$2935,34,FALSE))</f>
        <v/>
      </c>
      <c r="AP469" s="4" t="str">
        <f>IF($H469=0,"",VLOOKUP($G469,Data!$G$3:$BA$2935,35,FALSE))</f>
        <v/>
      </c>
      <c r="AQ469" s="4" t="str">
        <f>IF($H469=0,"",VLOOKUP($G469,Data!$G$3:$BA$2935,36,FALSE))</f>
        <v/>
      </c>
      <c r="AR469" s="4" t="str">
        <f>IF($H469=0,"",VLOOKUP($G469,Data!$G$3:$BA$2935,37,FALSE))</f>
        <v/>
      </c>
      <c r="AS469" s="4" t="str">
        <f>IF($H469=0,"",VLOOKUP($G469,Data!$G$3:$BA$2935,38,FALSE))</f>
        <v/>
      </c>
      <c r="AT469" s="4" t="str">
        <f>IF($H469=0,"",VLOOKUP($G469,Data!$G$3:$BA$2935,39,FALSE))</f>
        <v/>
      </c>
    </row>
    <row r="470" spans="1:46" x14ac:dyDescent="0.25">
      <c r="A470" s="4">
        <f>PSSE!A472</f>
        <v>974041</v>
      </c>
      <c r="B470" s="4" t="str">
        <f>PSSE!B472</f>
        <v>SAMBOR_H1</v>
      </c>
      <c r="C470" s="4">
        <f>PSSE!D472</f>
        <v>13.8</v>
      </c>
      <c r="D470" s="4">
        <f>PSSE!E472</f>
        <v>110</v>
      </c>
      <c r="E470" s="4" t="str">
        <f>PSSE!F472</f>
        <v>TD</v>
      </c>
      <c r="F470" s="4">
        <f>PSSE!G472</f>
        <v>1</v>
      </c>
      <c r="G470" s="4" t="str">
        <f t="shared" si="7"/>
        <v>GEN13.8110TD1</v>
      </c>
      <c r="H470" s="4">
        <f>COUNTIF(Data!$G$3:$BA$2935,GEN!$G470)</f>
        <v>1</v>
      </c>
      <c r="I470" s="4" t="str">
        <f>IF($H470=0,"",VLOOKUP($G470,Data!$G$3:$BA$2935,2,FALSE))</f>
        <v>'GENSAL'</v>
      </c>
      <c r="J470" s="4">
        <f>PSSE!C472</f>
        <v>1</v>
      </c>
      <c r="K470" s="4">
        <f>IF($H470=0,"",VLOOKUP($G470,Data!$G$3:$BA$2935,4,FALSE))</f>
        <v>7.2</v>
      </c>
      <c r="L470" s="4">
        <f>IF($H470=0,"",VLOOKUP($G470,Data!$G$3:$BA$2935,5,FALSE))</f>
        <v>0.123</v>
      </c>
      <c r="M470" s="4">
        <f>IF($H470=0,"",VLOOKUP($G470,Data!$G$3:$BA$2935,6,FALSE))</f>
        <v>7.4999999999999997E-2</v>
      </c>
      <c r="N470" s="4">
        <f>IF($H470=0,"",VLOOKUP($G470,Data!$G$3:$BA$2935,7,FALSE))</f>
        <v>4.6769999999999996</v>
      </c>
      <c r="O470" s="4">
        <f>IF($H470=0,"",VLOOKUP($G470,Data!$G$3:$BA$2935,8,FALSE))</f>
        <v>0</v>
      </c>
      <c r="P470" s="4">
        <f>IF($H470=0,"",VLOOKUP($G470,Data!$G$3:$BA$2935,9,FALSE))</f>
        <v>0.87</v>
      </c>
      <c r="Q470" s="4">
        <f>IF($H470=0,"",VLOOKUP($G470,Data!$G$3:$BA$2935,10,FALSE))</f>
        <v>0.57999999999999996</v>
      </c>
      <c r="R470" s="4">
        <f>IF($H470=0,"",VLOOKUP($G470,Data!$G$3:$BA$2935,11,FALSE))</f>
        <v>0.27</v>
      </c>
      <c r="S470" s="4">
        <f>IF($H470=0,"",VLOOKUP($G470,Data!$G$3:$BA$2935,12,FALSE))</f>
        <v>0.18</v>
      </c>
      <c r="T470" s="4">
        <f>IF($H470=0,"",VLOOKUP($G470,Data!$G$3:$BA$2935,13,FALSE))</f>
        <v>0.11600000000000001</v>
      </c>
      <c r="U470" s="4">
        <f>IF($H470=0,"",VLOOKUP($G470,Data!$G$3:$BA$2935,14,FALSE))</f>
        <v>0.17799999999999999</v>
      </c>
      <c r="V470" s="4">
        <f>IF($H470=0,"",VLOOKUP($G470,Data!$G$3:$BA$2935,15,FALSE))</f>
        <v>0.59199999999999997</v>
      </c>
      <c r="W470" s="4" t="str">
        <f>IF($H470=0,"",VLOOKUP($G470,Data!$G$3:$BA$2935,16,FALSE))</f>
        <v>/</v>
      </c>
      <c r="X470" s="4" t="str">
        <f>IF($H470=0,"",VLOOKUP($G470,Data!$G$3:$BA$2935,17,FALSE))</f>
        <v>/</v>
      </c>
      <c r="Y470" s="4" t="str">
        <f>IF($H470=0,"",VLOOKUP($G470,Data!$G$3:$BA$2935,18,FALSE))</f>
        <v/>
      </c>
      <c r="Z470" s="4" t="str">
        <f>IF($H470=0,"",VLOOKUP($G470,Data!$G$3:$BA$2935,19,FALSE))</f>
        <v/>
      </c>
      <c r="AA470" s="4" t="str">
        <f>IF($H470=0,"",VLOOKUP($G470,Data!$G$3:$BA$2935,20,FALSE))</f>
        <v/>
      </c>
      <c r="AB470" s="4" t="str">
        <f>IF($H470=0,"",VLOOKUP($G470,Data!$G$3:$BA$2935,21,FALSE))</f>
        <v/>
      </c>
      <c r="AC470" s="4" t="str">
        <f>IF($H470=0,"",VLOOKUP($G470,Data!$G$3:$BA$2935,22,FALSE))</f>
        <v/>
      </c>
      <c r="AD470" s="4" t="str">
        <f>IF($H470=0,"",VLOOKUP($G470,Data!$G$3:$BA$2935,23,FALSE))</f>
        <v/>
      </c>
      <c r="AE470" s="4" t="str">
        <f>IF($H470=0,"",VLOOKUP($G470,Data!$G$3:$BA$2935,24,FALSE))</f>
        <v/>
      </c>
      <c r="AF470" s="4" t="str">
        <f>IF($H470=0,"",VLOOKUP($G470,Data!$G$3:$BA$2935,25,FALSE))</f>
        <v/>
      </c>
      <c r="AG470" s="4" t="str">
        <f>IF($H470=0,"",VLOOKUP($G470,Data!$G$3:$BA$2935,26,FALSE))</f>
        <v/>
      </c>
      <c r="AH470" s="4" t="str">
        <f>IF($H470=0,"",VLOOKUP($G470,Data!$G$3:$BA$2935,27,FALSE))</f>
        <v/>
      </c>
      <c r="AI470" s="4" t="str">
        <f>IF($H470=0,"",VLOOKUP($G470,Data!$G$3:$BA$2935,28,FALSE))</f>
        <v/>
      </c>
      <c r="AJ470" s="4" t="str">
        <f>IF($H470=0,"",VLOOKUP($G470,Data!$G$3:$BA$2935,29,FALSE))</f>
        <v/>
      </c>
      <c r="AK470" s="4" t="str">
        <f>IF($H470=0,"",VLOOKUP($G470,Data!$G$3:$BA$2935,30,FALSE))</f>
        <v/>
      </c>
      <c r="AL470" s="4" t="str">
        <f>IF($H470=0,"",VLOOKUP($G470,Data!$G$3:$BA$2935,31,FALSE))</f>
        <v/>
      </c>
      <c r="AM470" s="4" t="str">
        <f>IF($H470=0,"",VLOOKUP($G470,Data!$G$3:$BA$2935,32,FALSE))</f>
        <v/>
      </c>
      <c r="AN470" s="4" t="str">
        <f>IF($H470=0,"",VLOOKUP($G470,Data!$G$3:$BA$2935,33,FALSE))</f>
        <v/>
      </c>
      <c r="AO470" s="4" t="str">
        <f>IF($H470=0,"",VLOOKUP($G470,Data!$G$3:$BA$2935,34,FALSE))</f>
        <v/>
      </c>
      <c r="AP470" s="4" t="str">
        <f>IF($H470=0,"",VLOOKUP($G470,Data!$G$3:$BA$2935,35,FALSE))</f>
        <v/>
      </c>
      <c r="AQ470" s="4" t="str">
        <f>IF($H470=0,"",VLOOKUP($G470,Data!$G$3:$BA$2935,36,FALSE))</f>
        <v/>
      </c>
      <c r="AR470" s="4" t="str">
        <f>IF($H470=0,"",VLOOKUP($G470,Data!$G$3:$BA$2935,37,FALSE))</f>
        <v/>
      </c>
      <c r="AS470" s="4" t="str">
        <f>IF($H470=0,"",VLOOKUP($G470,Data!$G$3:$BA$2935,38,FALSE))</f>
        <v/>
      </c>
      <c r="AT470" s="4" t="str">
        <f>IF($H470=0,"",VLOOKUP($G470,Data!$G$3:$BA$2935,39,FALSE))</f>
        <v/>
      </c>
    </row>
    <row r="471" spans="1:46" x14ac:dyDescent="0.25">
      <c r="A471" s="4">
        <f>PSSE!A473</f>
        <v>974042</v>
      </c>
      <c r="B471" s="4" t="str">
        <f>PSSE!B473</f>
        <v>SAMBOR_H2</v>
      </c>
      <c r="C471" s="4">
        <f>PSSE!D473</f>
        <v>13.8</v>
      </c>
      <c r="D471" s="4">
        <f>PSSE!E473</f>
        <v>110</v>
      </c>
      <c r="E471" s="4" t="str">
        <f>PSSE!F473</f>
        <v>TD</v>
      </c>
      <c r="F471" s="4">
        <f>PSSE!G473</f>
        <v>1</v>
      </c>
      <c r="G471" s="4" t="str">
        <f t="shared" si="7"/>
        <v>GEN13.8110TD1</v>
      </c>
      <c r="H471" s="4">
        <f>COUNTIF(Data!$G$3:$BA$2935,GEN!$G471)</f>
        <v>1</v>
      </c>
      <c r="I471" s="4" t="str">
        <f>IF($H471=0,"",VLOOKUP($G471,Data!$G$3:$BA$2935,2,FALSE))</f>
        <v>'GENSAL'</v>
      </c>
      <c r="J471" s="4">
        <f>PSSE!C473</f>
        <v>1</v>
      </c>
      <c r="K471" s="4">
        <f>IF($H471=0,"",VLOOKUP($G471,Data!$G$3:$BA$2935,4,FALSE))</f>
        <v>7.2</v>
      </c>
      <c r="L471" s="4">
        <f>IF($H471=0,"",VLOOKUP($G471,Data!$G$3:$BA$2935,5,FALSE))</f>
        <v>0.123</v>
      </c>
      <c r="M471" s="4">
        <f>IF($H471=0,"",VLOOKUP($G471,Data!$G$3:$BA$2935,6,FALSE))</f>
        <v>7.4999999999999997E-2</v>
      </c>
      <c r="N471" s="4">
        <f>IF($H471=0,"",VLOOKUP($G471,Data!$G$3:$BA$2935,7,FALSE))</f>
        <v>4.6769999999999996</v>
      </c>
      <c r="O471" s="4">
        <f>IF($H471=0,"",VLOOKUP($G471,Data!$G$3:$BA$2935,8,FALSE))</f>
        <v>0</v>
      </c>
      <c r="P471" s="4">
        <f>IF($H471=0,"",VLOOKUP($G471,Data!$G$3:$BA$2935,9,FALSE))</f>
        <v>0.87</v>
      </c>
      <c r="Q471" s="4">
        <f>IF($H471=0,"",VLOOKUP($G471,Data!$G$3:$BA$2935,10,FALSE))</f>
        <v>0.57999999999999996</v>
      </c>
      <c r="R471" s="4">
        <f>IF($H471=0,"",VLOOKUP($G471,Data!$G$3:$BA$2935,11,FALSE))</f>
        <v>0.27</v>
      </c>
      <c r="S471" s="4">
        <f>IF($H471=0,"",VLOOKUP($G471,Data!$G$3:$BA$2935,12,FALSE))</f>
        <v>0.18</v>
      </c>
      <c r="T471" s="4">
        <f>IF($H471=0,"",VLOOKUP($G471,Data!$G$3:$BA$2935,13,FALSE))</f>
        <v>0.11600000000000001</v>
      </c>
      <c r="U471" s="4">
        <f>IF($H471=0,"",VLOOKUP($G471,Data!$G$3:$BA$2935,14,FALSE))</f>
        <v>0.17799999999999999</v>
      </c>
      <c r="V471" s="4">
        <f>IF($H471=0,"",VLOOKUP($G471,Data!$G$3:$BA$2935,15,FALSE))</f>
        <v>0.59199999999999997</v>
      </c>
      <c r="W471" s="4" t="str">
        <f>IF($H471=0,"",VLOOKUP($G471,Data!$G$3:$BA$2935,16,FALSE))</f>
        <v>/</v>
      </c>
      <c r="X471" s="4" t="str">
        <f>IF($H471=0,"",VLOOKUP($G471,Data!$G$3:$BA$2935,17,FALSE))</f>
        <v>/</v>
      </c>
      <c r="Y471" s="4" t="str">
        <f>IF($H471=0,"",VLOOKUP($G471,Data!$G$3:$BA$2935,18,FALSE))</f>
        <v/>
      </c>
      <c r="Z471" s="4" t="str">
        <f>IF($H471=0,"",VLOOKUP($G471,Data!$G$3:$BA$2935,19,FALSE))</f>
        <v/>
      </c>
      <c r="AA471" s="4" t="str">
        <f>IF($H471=0,"",VLOOKUP($G471,Data!$G$3:$BA$2935,20,FALSE))</f>
        <v/>
      </c>
      <c r="AB471" s="4" t="str">
        <f>IF($H471=0,"",VLOOKUP($G471,Data!$G$3:$BA$2935,21,FALSE))</f>
        <v/>
      </c>
      <c r="AC471" s="4" t="str">
        <f>IF($H471=0,"",VLOOKUP($G471,Data!$G$3:$BA$2935,22,FALSE))</f>
        <v/>
      </c>
      <c r="AD471" s="4" t="str">
        <f>IF($H471=0,"",VLOOKUP($G471,Data!$G$3:$BA$2935,23,FALSE))</f>
        <v/>
      </c>
      <c r="AE471" s="4" t="str">
        <f>IF($H471=0,"",VLOOKUP($G471,Data!$G$3:$BA$2935,24,FALSE))</f>
        <v/>
      </c>
      <c r="AF471" s="4" t="str">
        <f>IF($H471=0,"",VLOOKUP($G471,Data!$G$3:$BA$2935,25,FALSE))</f>
        <v/>
      </c>
      <c r="AG471" s="4" t="str">
        <f>IF($H471=0,"",VLOOKUP($G471,Data!$G$3:$BA$2935,26,FALSE))</f>
        <v/>
      </c>
      <c r="AH471" s="4" t="str">
        <f>IF($H471=0,"",VLOOKUP($G471,Data!$G$3:$BA$2935,27,FALSE))</f>
        <v/>
      </c>
      <c r="AI471" s="4" t="str">
        <f>IF($H471=0,"",VLOOKUP($G471,Data!$G$3:$BA$2935,28,FALSE))</f>
        <v/>
      </c>
      <c r="AJ471" s="4" t="str">
        <f>IF($H471=0,"",VLOOKUP($G471,Data!$G$3:$BA$2935,29,FALSE))</f>
        <v/>
      </c>
      <c r="AK471" s="4" t="str">
        <f>IF($H471=0,"",VLOOKUP($G471,Data!$G$3:$BA$2935,30,FALSE))</f>
        <v/>
      </c>
      <c r="AL471" s="4" t="str">
        <f>IF($H471=0,"",VLOOKUP($G471,Data!$G$3:$BA$2935,31,FALSE))</f>
        <v/>
      </c>
      <c r="AM471" s="4" t="str">
        <f>IF($H471=0,"",VLOOKUP($G471,Data!$G$3:$BA$2935,32,FALSE))</f>
        <v/>
      </c>
      <c r="AN471" s="4" t="str">
        <f>IF($H471=0,"",VLOOKUP($G471,Data!$G$3:$BA$2935,33,FALSE))</f>
        <v/>
      </c>
      <c r="AO471" s="4" t="str">
        <f>IF($H471=0,"",VLOOKUP($G471,Data!$G$3:$BA$2935,34,FALSE))</f>
        <v/>
      </c>
      <c r="AP471" s="4" t="str">
        <f>IF($H471=0,"",VLOOKUP($G471,Data!$G$3:$BA$2935,35,FALSE))</f>
        <v/>
      </c>
      <c r="AQ471" s="4" t="str">
        <f>IF($H471=0,"",VLOOKUP($G471,Data!$G$3:$BA$2935,36,FALSE))</f>
        <v/>
      </c>
      <c r="AR471" s="4" t="str">
        <f>IF($H471=0,"",VLOOKUP($G471,Data!$G$3:$BA$2935,37,FALSE))</f>
        <v/>
      </c>
      <c r="AS471" s="4" t="str">
        <f>IF($H471=0,"",VLOOKUP($G471,Data!$G$3:$BA$2935,38,FALSE))</f>
        <v/>
      </c>
      <c r="AT471" s="4" t="str">
        <f>IF($H471=0,"",VLOOKUP($G471,Data!$G$3:$BA$2935,39,FALSE))</f>
        <v/>
      </c>
    </row>
    <row r="472" spans="1:46" x14ac:dyDescent="0.25">
      <c r="A472" s="4">
        <f>PSSE!A474</f>
        <v>974043</v>
      </c>
      <c r="B472" s="4" t="str">
        <f>PSSE!B474</f>
        <v>SAMBOR_H3</v>
      </c>
      <c r="C472" s="4">
        <f>PSSE!D474</f>
        <v>13.8</v>
      </c>
      <c r="D472" s="4">
        <f>PSSE!E474</f>
        <v>110</v>
      </c>
      <c r="E472" s="4" t="str">
        <f>PSSE!F474</f>
        <v>TD</v>
      </c>
      <c r="F472" s="4">
        <f>PSSE!G474</f>
        <v>1</v>
      </c>
      <c r="G472" s="4" t="str">
        <f t="shared" si="7"/>
        <v>GEN13.8110TD1</v>
      </c>
      <c r="H472" s="4">
        <f>COUNTIF(Data!$G$3:$BA$2935,GEN!$G472)</f>
        <v>1</v>
      </c>
      <c r="I472" s="4" t="str">
        <f>IF($H472=0,"",VLOOKUP($G472,Data!$G$3:$BA$2935,2,FALSE))</f>
        <v>'GENSAL'</v>
      </c>
      <c r="J472" s="4">
        <f>PSSE!C474</f>
        <v>1</v>
      </c>
      <c r="K472" s="4">
        <f>IF($H472=0,"",VLOOKUP($G472,Data!$G$3:$BA$2935,4,FALSE))</f>
        <v>7.2</v>
      </c>
      <c r="L472" s="4">
        <f>IF($H472=0,"",VLOOKUP($G472,Data!$G$3:$BA$2935,5,FALSE))</f>
        <v>0.123</v>
      </c>
      <c r="M472" s="4">
        <f>IF($H472=0,"",VLOOKUP($G472,Data!$G$3:$BA$2935,6,FALSE))</f>
        <v>7.4999999999999997E-2</v>
      </c>
      <c r="N472" s="4">
        <f>IF($H472=0,"",VLOOKUP($G472,Data!$G$3:$BA$2935,7,FALSE))</f>
        <v>4.6769999999999996</v>
      </c>
      <c r="O472" s="4">
        <f>IF($H472=0,"",VLOOKUP($G472,Data!$G$3:$BA$2935,8,FALSE))</f>
        <v>0</v>
      </c>
      <c r="P472" s="4">
        <f>IF($H472=0,"",VLOOKUP($G472,Data!$G$3:$BA$2935,9,FALSE))</f>
        <v>0.87</v>
      </c>
      <c r="Q472" s="4">
        <f>IF($H472=0,"",VLOOKUP($G472,Data!$G$3:$BA$2935,10,FALSE))</f>
        <v>0.57999999999999996</v>
      </c>
      <c r="R472" s="4">
        <f>IF($H472=0,"",VLOOKUP($G472,Data!$G$3:$BA$2935,11,FALSE))</f>
        <v>0.27</v>
      </c>
      <c r="S472" s="4">
        <f>IF($H472=0,"",VLOOKUP($G472,Data!$G$3:$BA$2935,12,FALSE))</f>
        <v>0.18</v>
      </c>
      <c r="T472" s="4">
        <f>IF($H472=0,"",VLOOKUP($G472,Data!$G$3:$BA$2935,13,FALSE))</f>
        <v>0.11600000000000001</v>
      </c>
      <c r="U472" s="4">
        <f>IF($H472=0,"",VLOOKUP($G472,Data!$G$3:$BA$2935,14,FALSE))</f>
        <v>0.17799999999999999</v>
      </c>
      <c r="V472" s="4">
        <f>IF($H472=0,"",VLOOKUP($G472,Data!$G$3:$BA$2935,15,FALSE))</f>
        <v>0.59199999999999997</v>
      </c>
      <c r="W472" s="4" t="str">
        <f>IF($H472=0,"",VLOOKUP($G472,Data!$G$3:$BA$2935,16,FALSE))</f>
        <v>/</v>
      </c>
      <c r="X472" s="4" t="str">
        <f>IF($H472=0,"",VLOOKUP($G472,Data!$G$3:$BA$2935,17,FALSE))</f>
        <v>/</v>
      </c>
      <c r="Y472" s="4" t="str">
        <f>IF($H472=0,"",VLOOKUP($G472,Data!$G$3:$BA$2935,18,FALSE))</f>
        <v/>
      </c>
      <c r="Z472" s="4" t="str">
        <f>IF($H472=0,"",VLOOKUP($G472,Data!$G$3:$BA$2935,19,FALSE))</f>
        <v/>
      </c>
      <c r="AA472" s="4" t="str">
        <f>IF($H472=0,"",VLOOKUP($G472,Data!$G$3:$BA$2935,20,FALSE))</f>
        <v/>
      </c>
      <c r="AB472" s="4" t="str">
        <f>IF($H472=0,"",VLOOKUP($G472,Data!$G$3:$BA$2935,21,FALSE))</f>
        <v/>
      </c>
      <c r="AC472" s="4" t="str">
        <f>IF($H472=0,"",VLOOKUP($G472,Data!$G$3:$BA$2935,22,FALSE))</f>
        <v/>
      </c>
      <c r="AD472" s="4" t="str">
        <f>IF($H472=0,"",VLOOKUP($G472,Data!$G$3:$BA$2935,23,FALSE))</f>
        <v/>
      </c>
      <c r="AE472" s="4" t="str">
        <f>IF($H472=0,"",VLOOKUP($G472,Data!$G$3:$BA$2935,24,FALSE))</f>
        <v/>
      </c>
      <c r="AF472" s="4" t="str">
        <f>IF($H472=0,"",VLOOKUP($G472,Data!$G$3:$BA$2935,25,FALSE))</f>
        <v/>
      </c>
      <c r="AG472" s="4" t="str">
        <f>IF($H472=0,"",VLOOKUP($G472,Data!$G$3:$BA$2935,26,FALSE))</f>
        <v/>
      </c>
      <c r="AH472" s="4" t="str">
        <f>IF($H472=0,"",VLOOKUP($G472,Data!$G$3:$BA$2935,27,FALSE))</f>
        <v/>
      </c>
      <c r="AI472" s="4" t="str">
        <f>IF($H472=0,"",VLOOKUP($G472,Data!$G$3:$BA$2935,28,FALSE))</f>
        <v/>
      </c>
      <c r="AJ472" s="4" t="str">
        <f>IF($H472=0,"",VLOOKUP($G472,Data!$G$3:$BA$2935,29,FALSE))</f>
        <v/>
      </c>
      <c r="AK472" s="4" t="str">
        <f>IF($H472=0,"",VLOOKUP($G472,Data!$G$3:$BA$2935,30,FALSE))</f>
        <v/>
      </c>
      <c r="AL472" s="4" t="str">
        <f>IF($H472=0,"",VLOOKUP($G472,Data!$G$3:$BA$2935,31,FALSE))</f>
        <v/>
      </c>
      <c r="AM472" s="4" t="str">
        <f>IF($H472=0,"",VLOOKUP($G472,Data!$G$3:$BA$2935,32,FALSE))</f>
        <v/>
      </c>
      <c r="AN472" s="4" t="str">
        <f>IF($H472=0,"",VLOOKUP($G472,Data!$G$3:$BA$2935,33,FALSE))</f>
        <v/>
      </c>
      <c r="AO472" s="4" t="str">
        <f>IF($H472=0,"",VLOOKUP($G472,Data!$G$3:$BA$2935,34,FALSE))</f>
        <v/>
      </c>
      <c r="AP472" s="4" t="str">
        <f>IF($H472=0,"",VLOOKUP($G472,Data!$G$3:$BA$2935,35,FALSE))</f>
        <v/>
      </c>
      <c r="AQ472" s="4" t="str">
        <f>IF($H472=0,"",VLOOKUP($G472,Data!$G$3:$BA$2935,36,FALSE))</f>
        <v/>
      </c>
      <c r="AR472" s="4" t="str">
        <f>IF($H472=0,"",VLOOKUP($G472,Data!$G$3:$BA$2935,37,FALSE))</f>
        <v/>
      </c>
      <c r="AS472" s="4" t="str">
        <f>IF($H472=0,"",VLOOKUP($G472,Data!$G$3:$BA$2935,38,FALSE))</f>
        <v/>
      </c>
      <c r="AT472" s="4" t="str">
        <f>IF($H472=0,"",VLOOKUP($G472,Data!$G$3:$BA$2935,39,FALSE))</f>
        <v/>
      </c>
    </row>
    <row r="473" spans="1:46" x14ac:dyDescent="0.25">
      <c r="A473" s="4">
        <f>PSSE!A475</f>
        <v>974044</v>
      </c>
      <c r="B473" s="4" t="str">
        <f>PSSE!B475</f>
        <v>SAMBOR_H4</v>
      </c>
      <c r="C473" s="4">
        <f>PSSE!D475</f>
        <v>13.8</v>
      </c>
      <c r="D473" s="4">
        <f>PSSE!E475</f>
        <v>110</v>
      </c>
      <c r="E473" s="4" t="str">
        <f>PSSE!F475</f>
        <v>TD</v>
      </c>
      <c r="F473" s="4">
        <f>PSSE!G475</f>
        <v>1</v>
      </c>
      <c r="G473" s="4" t="str">
        <f t="shared" si="7"/>
        <v>GEN13.8110TD1</v>
      </c>
      <c r="H473" s="4">
        <f>COUNTIF(Data!$G$3:$BA$2935,GEN!$G473)</f>
        <v>1</v>
      </c>
      <c r="I473" s="4" t="str">
        <f>IF($H473=0,"",VLOOKUP($G473,Data!$G$3:$BA$2935,2,FALSE))</f>
        <v>'GENSAL'</v>
      </c>
      <c r="J473" s="4">
        <f>PSSE!C475</f>
        <v>1</v>
      </c>
      <c r="K473" s="4">
        <f>IF($H473=0,"",VLOOKUP($G473,Data!$G$3:$BA$2935,4,FALSE))</f>
        <v>7.2</v>
      </c>
      <c r="L473" s="4">
        <f>IF($H473=0,"",VLOOKUP($G473,Data!$G$3:$BA$2935,5,FALSE))</f>
        <v>0.123</v>
      </c>
      <c r="M473" s="4">
        <f>IF($H473=0,"",VLOOKUP($G473,Data!$G$3:$BA$2935,6,FALSE))</f>
        <v>7.4999999999999997E-2</v>
      </c>
      <c r="N473" s="4">
        <f>IF($H473=0,"",VLOOKUP($G473,Data!$G$3:$BA$2935,7,FALSE))</f>
        <v>4.6769999999999996</v>
      </c>
      <c r="O473" s="4">
        <f>IF($H473=0,"",VLOOKUP($G473,Data!$G$3:$BA$2935,8,FALSE))</f>
        <v>0</v>
      </c>
      <c r="P473" s="4">
        <f>IF($H473=0,"",VLOOKUP($G473,Data!$G$3:$BA$2935,9,FALSE))</f>
        <v>0.87</v>
      </c>
      <c r="Q473" s="4">
        <f>IF($H473=0,"",VLOOKUP($G473,Data!$G$3:$BA$2935,10,FALSE))</f>
        <v>0.57999999999999996</v>
      </c>
      <c r="R473" s="4">
        <f>IF($H473=0,"",VLOOKUP($G473,Data!$G$3:$BA$2935,11,FALSE))</f>
        <v>0.27</v>
      </c>
      <c r="S473" s="4">
        <f>IF($H473=0,"",VLOOKUP($G473,Data!$G$3:$BA$2935,12,FALSE))</f>
        <v>0.18</v>
      </c>
      <c r="T473" s="4">
        <f>IF($H473=0,"",VLOOKUP($G473,Data!$G$3:$BA$2935,13,FALSE))</f>
        <v>0.11600000000000001</v>
      </c>
      <c r="U473" s="4">
        <f>IF($H473=0,"",VLOOKUP($G473,Data!$G$3:$BA$2935,14,FALSE))</f>
        <v>0.17799999999999999</v>
      </c>
      <c r="V473" s="4">
        <f>IF($H473=0,"",VLOOKUP($G473,Data!$G$3:$BA$2935,15,FALSE))</f>
        <v>0.59199999999999997</v>
      </c>
      <c r="W473" s="4" t="str">
        <f>IF($H473=0,"",VLOOKUP($G473,Data!$G$3:$BA$2935,16,FALSE))</f>
        <v>/</v>
      </c>
      <c r="X473" s="4" t="str">
        <f>IF($H473=0,"",VLOOKUP($G473,Data!$G$3:$BA$2935,17,FALSE))</f>
        <v>/</v>
      </c>
      <c r="Y473" s="4" t="str">
        <f>IF($H473=0,"",VLOOKUP($G473,Data!$G$3:$BA$2935,18,FALSE))</f>
        <v/>
      </c>
      <c r="Z473" s="4" t="str">
        <f>IF($H473=0,"",VLOOKUP($G473,Data!$G$3:$BA$2935,19,FALSE))</f>
        <v/>
      </c>
      <c r="AA473" s="4" t="str">
        <f>IF($H473=0,"",VLOOKUP($G473,Data!$G$3:$BA$2935,20,FALSE))</f>
        <v/>
      </c>
      <c r="AB473" s="4" t="str">
        <f>IF($H473=0,"",VLOOKUP($G473,Data!$G$3:$BA$2935,21,FALSE))</f>
        <v/>
      </c>
      <c r="AC473" s="4" t="str">
        <f>IF($H473=0,"",VLOOKUP($G473,Data!$G$3:$BA$2935,22,FALSE))</f>
        <v/>
      </c>
      <c r="AD473" s="4" t="str">
        <f>IF($H473=0,"",VLOOKUP($G473,Data!$G$3:$BA$2935,23,FALSE))</f>
        <v/>
      </c>
      <c r="AE473" s="4" t="str">
        <f>IF($H473=0,"",VLOOKUP($G473,Data!$G$3:$BA$2935,24,FALSE))</f>
        <v/>
      </c>
      <c r="AF473" s="4" t="str">
        <f>IF($H473=0,"",VLOOKUP($G473,Data!$G$3:$BA$2935,25,FALSE))</f>
        <v/>
      </c>
      <c r="AG473" s="4" t="str">
        <f>IF($H473=0,"",VLOOKUP($G473,Data!$G$3:$BA$2935,26,FALSE))</f>
        <v/>
      </c>
      <c r="AH473" s="4" t="str">
        <f>IF($H473=0,"",VLOOKUP($G473,Data!$G$3:$BA$2935,27,FALSE))</f>
        <v/>
      </c>
      <c r="AI473" s="4" t="str">
        <f>IF($H473=0,"",VLOOKUP($G473,Data!$G$3:$BA$2935,28,FALSE))</f>
        <v/>
      </c>
      <c r="AJ473" s="4" t="str">
        <f>IF($H473=0,"",VLOOKUP($G473,Data!$G$3:$BA$2935,29,FALSE))</f>
        <v/>
      </c>
      <c r="AK473" s="4" t="str">
        <f>IF($H473=0,"",VLOOKUP($G473,Data!$G$3:$BA$2935,30,FALSE))</f>
        <v/>
      </c>
      <c r="AL473" s="4" t="str">
        <f>IF($H473=0,"",VLOOKUP($G473,Data!$G$3:$BA$2935,31,FALSE))</f>
        <v/>
      </c>
      <c r="AM473" s="4" t="str">
        <f>IF($H473=0,"",VLOOKUP($G473,Data!$G$3:$BA$2935,32,FALSE))</f>
        <v/>
      </c>
      <c r="AN473" s="4" t="str">
        <f>IF($H473=0,"",VLOOKUP($G473,Data!$G$3:$BA$2935,33,FALSE))</f>
        <v/>
      </c>
      <c r="AO473" s="4" t="str">
        <f>IF($H473=0,"",VLOOKUP($G473,Data!$G$3:$BA$2935,34,FALSE))</f>
        <v/>
      </c>
      <c r="AP473" s="4" t="str">
        <f>IF($H473=0,"",VLOOKUP($G473,Data!$G$3:$BA$2935,35,FALSE))</f>
        <v/>
      </c>
      <c r="AQ473" s="4" t="str">
        <f>IF($H473=0,"",VLOOKUP($G473,Data!$G$3:$BA$2935,36,FALSE))</f>
        <v/>
      </c>
      <c r="AR473" s="4" t="str">
        <f>IF($H473=0,"",VLOOKUP($G473,Data!$G$3:$BA$2935,37,FALSE))</f>
        <v/>
      </c>
      <c r="AS473" s="4" t="str">
        <f>IF($H473=0,"",VLOOKUP($G473,Data!$G$3:$BA$2935,38,FALSE))</f>
        <v/>
      </c>
      <c r="AT473" s="4" t="str">
        <f>IF($H473=0,"",VLOOKUP($G473,Data!$G$3:$BA$2935,39,FALSE))</f>
        <v/>
      </c>
    </row>
    <row r="474" spans="1:46" x14ac:dyDescent="0.25">
      <c r="A474" s="4">
        <f>PSSE!A476</f>
        <v>975011</v>
      </c>
      <c r="B474" s="4" t="str">
        <f>PSSE!B476</f>
        <v>AMATA_S1</v>
      </c>
      <c r="C474" s="4">
        <f>PSSE!D476</f>
        <v>10</v>
      </c>
      <c r="D474" s="4">
        <f>PSSE!E476</f>
        <v>15</v>
      </c>
      <c r="E474" s="4" t="str">
        <f>PSSE!F476</f>
        <v>ND</v>
      </c>
      <c r="F474" s="4">
        <f>PSSE!G476</f>
        <v>1</v>
      </c>
      <c r="G474" s="4" t="str">
        <f t="shared" si="7"/>
        <v>GEN1015ND1</v>
      </c>
      <c r="H474" s="4">
        <f>COUNTIF(Data!$G$3:$BA$2935,GEN!$G474)</f>
        <v>1</v>
      </c>
      <c r="I474" s="4" t="str">
        <f>IF($H474=0,"",VLOOKUP($G474,Data!$G$3:$BA$2935,2,FALSE))</f>
        <v>'GENROU'</v>
      </c>
      <c r="J474" s="4">
        <f>PSSE!C476</f>
        <v>1</v>
      </c>
      <c r="K474" s="4">
        <f>IF($H474=0,"",VLOOKUP($G474,Data!$G$3:$BA$2935,4,FALSE))</f>
        <v>6.9</v>
      </c>
      <c r="L474" s="4">
        <f>IF($H474=0,"",VLOOKUP($G474,Data!$G$3:$BA$2935,5,FALSE))</f>
        <v>0.19900000000000001</v>
      </c>
      <c r="M474" s="4">
        <f>IF($H474=0,"",VLOOKUP($G474,Data!$G$3:$BA$2935,6,FALSE))</f>
        <v>0.45</v>
      </c>
      <c r="N474" s="4">
        <f>IF($H474=0,"",VLOOKUP($G474,Data!$G$3:$BA$2935,7,FALSE))</f>
        <v>7.0000000000000007E-2</v>
      </c>
      <c r="O474" s="4">
        <f>IF($H474=0,"",VLOOKUP($G474,Data!$G$3:$BA$2935,8,FALSE))</f>
        <v>3.8</v>
      </c>
      <c r="P474" s="4">
        <f>IF($H474=0,"",VLOOKUP($G474,Data!$G$3:$BA$2935,9,FALSE))</f>
        <v>0</v>
      </c>
      <c r="Q474" s="4">
        <f>IF($H474=0,"",VLOOKUP($G474,Data!$G$3:$BA$2935,10,FALSE))</f>
        <v>2.2999999999999998</v>
      </c>
      <c r="R474" s="4">
        <f>IF($H474=0,"",VLOOKUP($G474,Data!$G$3:$BA$2935,11,FALSE))</f>
        <v>2.21</v>
      </c>
      <c r="S474" s="4">
        <f>IF($H474=0,"",VLOOKUP($G474,Data!$G$3:$BA$2935,12,FALSE))</f>
        <v>0.28999999999999998</v>
      </c>
      <c r="T474" s="4">
        <f>IF($H474=0,"",VLOOKUP($G474,Data!$G$3:$BA$2935,13,FALSE))</f>
        <v>0.46</v>
      </c>
      <c r="U474" s="4">
        <f>IF($H474=0,"",VLOOKUP($G474,Data!$G$3:$BA$2935,14,FALSE))</f>
        <v>0.23599999999999999</v>
      </c>
      <c r="V474" s="4">
        <f>IF($H474=0,"",VLOOKUP($G474,Data!$G$3:$BA$2935,15,FALSE))</f>
        <v>0.16700000000000001</v>
      </c>
      <c r="W474" s="4">
        <f>IF($H474=0,"",VLOOKUP($G474,Data!$G$3:$BA$2935,16,FALSE))</f>
        <v>0.08</v>
      </c>
      <c r="X474" s="4">
        <f>IF($H474=0,"",VLOOKUP($G474,Data!$G$3:$BA$2935,17,FALSE))</f>
        <v>0.56000000000000005</v>
      </c>
      <c r="Y474" s="4" t="str">
        <f>IF($H474=0,"",VLOOKUP($G474,Data!$G$3:$BA$2935,18,FALSE))</f>
        <v>/</v>
      </c>
      <c r="Z474" s="4" t="str">
        <f>IF($H474=0,"",VLOOKUP($G474,Data!$G$3:$BA$2935,19,FALSE))</f>
        <v>/</v>
      </c>
      <c r="AA474" s="4" t="str">
        <f>IF($H474=0,"",VLOOKUP($G474,Data!$G$3:$BA$2935,20,FALSE))</f>
        <v/>
      </c>
      <c r="AB474" s="4" t="str">
        <f>IF($H474=0,"",VLOOKUP($G474,Data!$G$3:$BA$2935,21,FALSE))</f>
        <v/>
      </c>
      <c r="AC474" s="4" t="str">
        <f>IF($H474=0,"",VLOOKUP($G474,Data!$G$3:$BA$2935,22,FALSE))</f>
        <v/>
      </c>
      <c r="AD474" s="4" t="str">
        <f>IF($H474=0,"",VLOOKUP($G474,Data!$G$3:$BA$2935,23,FALSE))</f>
        <v/>
      </c>
      <c r="AE474" s="4" t="str">
        <f>IF($H474=0,"",VLOOKUP($G474,Data!$G$3:$BA$2935,24,FALSE))</f>
        <v/>
      </c>
      <c r="AF474" s="4" t="str">
        <f>IF($H474=0,"",VLOOKUP($G474,Data!$G$3:$BA$2935,25,FALSE))</f>
        <v/>
      </c>
      <c r="AG474" s="4" t="str">
        <f>IF($H474=0,"",VLOOKUP($G474,Data!$G$3:$BA$2935,26,FALSE))</f>
        <v/>
      </c>
      <c r="AH474" s="4" t="str">
        <f>IF($H474=0,"",VLOOKUP($G474,Data!$G$3:$BA$2935,27,FALSE))</f>
        <v/>
      </c>
      <c r="AI474" s="4" t="str">
        <f>IF($H474=0,"",VLOOKUP($G474,Data!$G$3:$BA$2935,28,FALSE))</f>
        <v/>
      </c>
      <c r="AJ474" s="4" t="str">
        <f>IF($H474=0,"",VLOOKUP($G474,Data!$G$3:$BA$2935,29,FALSE))</f>
        <v/>
      </c>
      <c r="AK474" s="4" t="str">
        <f>IF($H474=0,"",VLOOKUP($G474,Data!$G$3:$BA$2935,30,FALSE))</f>
        <v/>
      </c>
      <c r="AL474" s="4" t="str">
        <f>IF($H474=0,"",VLOOKUP($G474,Data!$G$3:$BA$2935,31,FALSE))</f>
        <v/>
      </c>
      <c r="AM474" s="4" t="str">
        <f>IF($H474=0,"",VLOOKUP($G474,Data!$G$3:$BA$2935,32,FALSE))</f>
        <v/>
      </c>
      <c r="AN474" s="4" t="str">
        <f>IF($H474=0,"",VLOOKUP($G474,Data!$G$3:$BA$2935,33,FALSE))</f>
        <v/>
      </c>
      <c r="AO474" s="4" t="str">
        <f>IF($H474=0,"",VLOOKUP($G474,Data!$G$3:$BA$2935,34,FALSE))</f>
        <v/>
      </c>
      <c r="AP474" s="4" t="str">
        <f>IF($H474=0,"",VLOOKUP($G474,Data!$G$3:$BA$2935,35,FALSE))</f>
        <v/>
      </c>
      <c r="AQ474" s="4" t="str">
        <f>IF($H474=0,"",VLOOKUP($G474,Data!$G$3:$BA$2935,36,FALSE))</f>
        <v/>
      </c>
      <c r="AR474" s="4" t="str">
        <f>IF($H474=0,"",VLOOKUP($G474,Data!$G$3:$BA$2935,37,FALSE))</f>
        <v/>
      </c>
      <c r="AS474" s="4" t="str">
        <f>IF($H474=0,"",VLOOKUP($G474,Data!$G$3:$BA$2935,38,FALSE))</f>
        <v/>
      </c>
      <c r="AT474" s="4" t="str">
        <f>IF($H474=0,"",VLOOKUP($G474,Data!$G$3:$BA$2935,39,FALSE))</f>
        <v/>
      </c>
    </row>
    <row r="475" spans="1:46" x14ac:dyDescent="0.25">
      <c r="A475" s="4">
        <f>PSSE!A477</f>
        <v>975021</v>
      </c>
      <c r="B475" s="4" t="str">
        <f>PSSE!B477</f>
        <v>VEDAN_S1</v>
      </c>
      <c r="C475" s="4">
        <f>PSSE!D477</f>
        <v>13</v>
      </c>
      <c r="D475" s="4">
        <f>PSSE!E477</f>
        <v>72</v>
      </c>
      <c r="E475" s="4" t="str">
        <f>PSSE!F477</f>
        <v>ND</v>
      </c>
      <c r="F475" s="4">
        <f>PSSE!G477</f>
        <v>1</v>
      </c>
      <c r="G475" s="4" t="str">
        <f t="shared" si="7"/>
        <v>GEN1372ND1</v>
      </c>
      <c r="H475" s="4">
        <f>COUNTIF(Data!$G$3:$BA$2935,GEN!$G475)</f>
        <v>2</v>
      </c>
      <c r="I475" s="4" t="str">
        <f>IF($H475=0,"",VLOOKUP($G475,Data!$G$3:$BA$2935,2,FALSE))</f>
        <v>'GENROU'</v>
      </c>
      <c r="J475" s="4">
        <f>PSSE!C477</f>
        <v>1</v>
      </c>
      <c r="K475" s="4">
        <f>IF($H475=0,"",VLOOKUP($G475,Data!$G$3:$BA$2935,4,FALSE))</f>
        <v>6.9</v>
      </c>
      <c r="L475" s="4">
        <f>IF($H475=0,"",VLOOKUP($G475,Data!$G$3:$BA$2935,5,FALSE))</f>
        <v>0.19900000000000001</v>
      </c>
      <c r="M475" s="4">
        <f>IF($H475=0,"",VLOOKUP($G475,Data!$G$3:$BA$2935,6,FALSE))</f>
        <v>0.45</v>
      </c>
      <c r="N475" s="4">
        <f>IF($H475=0,"",VLOOKUP($G475,Data!$G$3:$BA$2935,7,FALSE))</f>
        <v>7.0000000000000007E-2</v>
      </c>
      <c r="O475" s="4">
        <f>IF($H475=0,"",VLOOKUP($G475,Data!$G$3:$BA$2935,8,FALSE))</f>
        <v>3.8</v>
      </c>
      <c r="P475" s="4">
        <f>IF($H475=0,"",VLOOKUP($G475,Data!$G$3:$BA$2935,9,FALSE))</f>
        <v>0</v>
      </c>
      <c r="Q475" s="4">
        <f>IF($H475=0,"",VLOOKUP($G475,Data!$G$3:$BA$2935,10,FALSE))</f>
        <v>2.2999999999999998</v>
      </c>
      <c r="R475" s="4">
        <f>IF($H475=0,"",VLOOKUP($G475,Data!$G$3:$BA$2935,11,FALSE))</f>
        <v>2.21</v>
      </c>
      <c r="S475" s="4">
        <f>IF($H475=0,"",VLOOKUP($G475,Data!$G$3:$BA$2935,12,FALSE))</f>
        <v>0.28999999999999998</v>
      </c>
      <c r="T475" s="4">
        <f>IF($H475=0,"",VLOOKUP($G475,Data!$G$3:$BA$2935,13,FALSE))</f>
        <v>0.46</v>
      </c>
      <c r="U475" s="4">
        <f>IF($H475=0,"",VLOOKUP($G475,Data!$G$3:$BA$2935,14,FALSE))</f>
        <v>0.13600000000000001</v>
      </c>
      <c r="V475" s="4">
        <f>IF($H475=0,"",VLOOKUP($G475,Data!$G$3:$BA$2935,15,FALSE))</f>
        <v>0.16700000000000001</v>
      </c>
      <c r="W475" s="4">
        <f>IF($H475=0,"",VLOOKUP($G475,Data!$G$3:$BA$2935,16,FALSE))</f>
        <v>0.08</v>
      </c>
      <c r="X475" s="4">
        <f>IF($H475=0,"",VLOOKUP($G475,Data!$G$3:$BA$2935,17,FALSE))</f>
        <v>0.56000000000000005</v>
      </c>
      <c r="Y475" s="4" t="str">
        <f>IF($H475=0,"",VLOOKUP($G475,Data!$G$3:$BA$2935,18,FALSE))</f>
        <v>/</v>
      </c>
      <c r="Z475" s="4" t="str">
        <f>IF($H475=0,"",VLOOKUP($G475,Data!$G$3:$BA$2935,19,FALSE))</f>
        <v>/</v>
      </c>
      <c r="AA475" s="4" t="str">
        <f>IF($H475=0,"",VLOOKUP($G475,Data!$G$3:$BA$2935,20,FALSE))</f>
        <v/>
      </c>
      <c r="AB475" s="4" t="str">
        <f>IF($H475=0,"",VLOOKUP($G475,Data!$G$3:$BA$2935,21,FALSE))</f>
        <v/>
      </c>
      <c r="AC475" s="4" t="str">
        <f>IF($H475=0,"",VLOOKUP($G475,Data!$G$3:$BA$2935,22,FALSE))</f>
        <v/>
      </c>
      <c r="AD475" s="4" t="str">
        <f>IF($H475=0,"",VLOOKUP($G475,Data!$G$3:$BA$2935,23,FALSE))</f>
        <v/>
      </c>
      <c r="AE475" s="4" t="str">
        <f>IF($H475=0,"",VLOOKUP($G475,Data!$G$3:$BA$2935,24,FALSE))</f>
        <v/>
      </c>
      <c r="AF475" s="4" t="str">
        <f>IF($H475=0,"",VLOOKUP($G475,Data!$G$3:$BA$2935,25,FALSE))</f>
        <v/>
      </c>
      <c r="AG475" s="4" t="str">
        <f>IF($H475=0,"",VLOOKUP($G475,Data!$G$3:$BA$2935,26,FALSE))</f>
        <v/>
      </c>
      <c r="AH475" s="4" t="str">
        <f>IF($H475=0,"",VLOOKUP($G475,Data!$G$3:$BA$2935,27,FALSE))</f>
        <v/>
      </c>
      <c r="AI475" s="4" t="str">
        <f>IF($H475=0,"",VLOOKUP($G475,Data!$G$3:$BA$2935,28,FALSE))</f>
        <v/>
      </c>
      <c r="AJ475" s="4" t="str">
        <f>IF($H475=0,"",VLOOKUP($G475,Data!$G$3:$BA$2935,29,FALSE))</f>
        <v/>
      </c>
      <c r="AK475" s="4" t="str">
        <f>IF($H475=0,"",VLOOKUP($G475,Data!$G$3:$BA$2935,30,FALSE))</f>
        <v/>
      </c>
      <c r="AL475" s="4" t="str">
        <f>IF($H475=0,"",VLOOKUP($G475,Data!$G$3:$BA$2935,31,FALSE))</f>
        <v/>
      </c>
      <c r="AM475" s="4" t="str">
        <f>IF($H475=0,"",VLOOKUP($G475,Data!$G$3:$BA$2935,32,FALSE))</f>
        <v/>
      </c>
      <c r="AN475" s="4" t="str">
        <f>IF($H475=0,"",VLOOKUP($G475,Data!$G$3:$BA$2935,33,FALSE))</f>
        <v/>
      </c>
      <c r="AO475" s="4" t="str">
        <f>IF($H475=0,"",VLOOKUP($G475,Data!$G$3:$BA$2935,34,FALSE))</f>
        <v/>
      </c>
      <c r="AP475" s="4" t="str">
        <f>IF($H475=0,"",VLOOKUP($G475,Data!$G$3:$BA$2935,35,FALSE))</f>
        <v/>
      </c>
      <c r="AQ475" s="4" t="str">
        <f>IF($H475=0,"",VLOOKUP($G475,Data!$G$3:$BA$2935,36,FALSE))</f>
        <v/>
      </c>
      <c r="AR475" s="4" t="str">
        <f>IF($H475=0,"",VLOOKUP($G475,Data!$G$3:$BA$2935,37,FALSE))</f>
        <v/>
      </c>
      <c r="AS475" s="4" t="str">
        <f>IF($H475=0,"",VLOOKUP($G475,Data!$G$3:$BA$2935,38,FALSE))</f>
        <v/>
      </c>
      <c r="AT475" s="4" t="str">
        <f>IF($H475=0,"",VLOOKUP($G475,Data!$G$3:$BA$2935,39,FALSE))</f>
        <v/>
      </c>
    </row>
    <row r="476" spans="1:46" x14ac:dyDescent="0.25">
      <c r="A476" s="4">
        <f>PSSE!A478</f>
        <v>975031</v>
      </c>
      <c r="B476" s="4" t="str">
        <f>PSSE!B478</f>
        <v>TRIAN_H1</v>
      </c>
      <c r="C476" s="4">
        <f>PSSE!D478</f>
        <v>13.8</v>
      </c>
      <c r="D476" s="4">
        <f>PSSE!E478</f>
        <v>110</v>
      </c>
      <c r="E476" s="4" t="str">
        <f>PSSE!F478</f>
        <v>TD</v>
      </c>
      <c r="F476" s="4">
        <f>PSSE!G478</f>
        <v>1</v>
      </c>
      <c r="G476" s="4" t="str">
        <f t="shared" si="7"/>
        <v>GEN13.8110TD1</v>
      </c>
      <c r="H476" s="4">
        <f>COUNTIF(Data!$G$3:$BA$2935,GEN!$G476)</f>
        <v>1</v>
      </c>
      <c r="I476" s="4" t="str">
        <f>IF($H476=0,"",VLOOKUP($G476,Data!$G$3:$BA$2935,2,FALSE))</f>
        <v>'GENSAL'</v>
      </c>
      <c r="J476" s="4">
        <f>PSSE!C478</f>
        <v>1</v>
      </c>
      <c r="K476" s="4">
        <f>IF($H476=0,"",VLOOKUP($G476,Data!$G$3:$BA$2935,4,FALSE))</f>
        <v>7.2</v>
      </c>
      <c r="L476" s="4">
        <f>IF($H476=0,"",VLOOKUP($G476,Data!$G$3:$BA$2935,5,FALSE))</f>
        <v>0.123</v>
      </c>
      <c r="M476" s="4">
        <f>IF($H476=0,"",VLOOKUP($G476,Data!$G$3:$BA$2935,6,FALSE))</f>
        <v>7.4999999999999997E-2</v>
      </c>
      <c r="N476" s="4">
        <f>IF($H476=0,"",VLOOKUP($G476,Data!$G$3:$BA$2935,7,FALSE))</f>
        <v>4.6769999999999996</v>
      </c>
      <c r="O476" s="4">
        <f>IF($H476=0,"",VLOOKUP($G476,Data!$G$3:$BA$2935,8,FALSE))</f>
        <v>0</v>
      </c>
      <c r="P476" s="4">
        <f>IF($H476=0,"",VLOOKUP($G476,Data!$G$3:$BA$2935,9,FALSE))</f>
        <v>0.87</v>
      </c>
      <c r="Q476" s="4">
        <f>IF($H476=0,"",VLOOKUP($G476,Data!$G$3:$BA$2935,10,FALSE))</f>
        <v>0.57999999999999996</v>
      </c>
      <c r="R476" s="4">
        <f>IF($H476=0,"",VLOOKUP($G476,Data!$G$3:$BA$2935,11,FALSE))</f>
        <v>0.27</v>
      </c>
      <c r="S476" s="4">
        <f>IF($H476=0,"",VLOOKUP($G476,Data!$G$3:$BA$2935,12,FALSE))</f>
        <v>0.18</v>
      </c>
      <c r="T476" s="4">
        <f>IF($H476=0,"",VLOOKUP($G476,Data!$G$3:$BA$2935,13,FALSE))</f>
        <v>0.11600000000000001</v>
      </c>
      <c r="U476" s="4">
        <f>IF($H476=0,"",VLOOKUP($G476,Data!$G$3:$BA$2935,14,FALSE))</f>
        <v>0.17799999999999999</v>
      </c>
      <c r="V476" s="4">
        <f>IF($H476=0,"",VLOOKUP($G476,Data!$G$3:$BA$2935,15,FALSE))</f>
        <v>0.59199999999999997</v>
      </c>
      <c r="W476" s="4" t="str">
        <f>IF($H476=0,"",VLOOKUP($G476,Data!$G$3:$BA$2935,16,FALSE))</f>
        <v>/</v>
      </c>
      <c r="X476" s="4" t="str">
        <f>IF($H476=0,"",VLOOKUP($G476,Data!$G$3:$BA$2935,17,FALSE))</f>
        <v>/</v>
      </c>
      <c r="Y476" s="4" t="str">
        <f>IF($H476=0,"",VLOOKUP($G476,Data!$G$3:$BA$2935,18,FALSE))</f>
        <v/>
      </c>
      <c r="Z476" s="4" t="str">
        <f>IF($H476=0,"",VLOOKUP($G476,Data!$G$3:$BA$2935,19,FALSE))</f>
        <v/>
      </c>
      <c r="AA476" s="4" t="str">
        <f>IF($H476=0,"",VLOOKUP($G476,Data!$G$3:$BA$2935,20,FALSE))</f>
        <v/>
      </c>
      <c r="AB476" s="4" t="str">
        <f>IF($H476=0,"",VLOOKUP($G476,Data!$G$3:$BA$2935,21,FALSE))</f>
        <v/>
      </c>
      <c r="AC476" s="4" t="str">
        <f>IF($H476=0,"",VLOOKUP($G476,Data!$G$3:$BA$2935,22,FALSE))</f>
        <v/>
      </c>
      <c r="AD476" s="4" t="str">
        <f>IF($H476=0,"",VLOOKUP($G476,Data!$G$3:$BA$2935,23,FALSE))</f>
        <v/>
      </c>
      <c r="AE476" s="4" t="str">
        <f>IF($H476=0,"",VLOOKUP($G476,Data!$G$3:$BA$2935,24,FALSE))</f>
        <v/>
      </c>
      <c r="AF476" s="4" t="str">
        <f>IF($H476=0,"",VLOOKUP($G476,Data!$G$3:$BA$2935,25,FALSE))</f>
        <v/>
      </c>
      <c r="AG476" s="4" t="str">
        <f>IF($H476=0,"",VLOOKUP($G476,Data!$G$3:$BA$2935,26,FALSE))</f>
        <v/>
      </c>
      <c r="AH476" s="4" t="str">
        <f>IF($H476=0,"",VLOOKUP($G476,Data!$G$3:$BA$2935,27,FALSE))</f>
        <v/>
      </c>
      <c r="AI476" s="4" t="str">
        <f>IF($H476=0,"",VLOOKUP($G476,Data!$G$3:$BA$2935,28,FALSE))</f>
        <v/>
      </c>
      <c r="AJ476" s="4" t="str">
        <f>IF($H476=0,"",VLOOKUP($G476,Data!$G$3:$BA$2935,29,FALSE))</f>
        <v/>
      </c>
      <c r="AK476" s="4" t="str">
        <f>IF($H476=0,"",VLOOKUP($G476,Data!$G$3:$BA$2935,30,FALSE))</f>
        <v/>
      </c>
      <c r="AL476" s="4" t="str">
        <f>IF($H476=0,"",VLOOKUP($G476,Data!$G$3:$BA$2935,31,FALSE))</f>
        <v/>
      </c>
      <c r="AM476" s="4" t="str">
        <f>IF($H476=0,"",VLOOKUP($G476,Data!$G$3:$BA$2935,32,FALSE))</f>
        <v/>
      </c>
      <c r="AN476" s="4" t="str">
        <f>IF($H476=0,"",VLOOKUP($G476,Data!$G$3:$BA$2935,33,FALSE))</f>
        <v/>
      </c>
      <c r="AO476" s="4" t="str">
        <f>IF($H476=0,"",VLOOKUP($G476,Data!$G$3:$BA$2935,34,FALSE))</f>
        <v/>
      </c>
      <c r="AP476" s="4" t="str">
        <f>IF($H476=0,"",VLOOKUP($G476,Data!$G$3:$BA$2935,35,FALSE))</f>
        <v/>
      </c>
      <c r="AQ476" s="4" t="str">
        <f>IF($H476=0,"",VLOOKUP($G476,Data!$G$3:$BA$2935,36,FALSE))</f>
        <v/>
      </c>
      <c r="AR476" s="4" t="str">
        <f>IF($H476=0,"",VLOOKUP($G476,Data!$G$3:$BA$2935,37,FALSE))</f>
        <v/>
      </c>
      <c r="AS476" s="4" t="str">
        <f>IF($H476=0,"",VLOOKUP($G476,Data!$G$3:$BA$2935,38,FALSE))</f>
        <v/>
      </c>
      <c r="AT476" s="4" t="str">
        <f>IF($H476=0,"",VLOOKUP($G476,Data!$G$3:$BA$2935,39,FALSE))</f>
        <v/>
      </c>
    </row>
    <row r="477" spans="1:46" x14ac:dyDescent="0.25">
      <c r="A477" s="4">
        <f>PSSE!A479</f>
        <v>975032</v>
      </c>
      <c r="B477" s="4" t="str">
        <f>PSSE!B479</f>
        <v>TRIAN_H2</v>
      </c>
      <c r="C477" s="4">
        <f>PSSE!D479</f>
        <v>13.8</v>
      </c>
      <c r="D477" s="4">
        <f>PSSE!E479</f>
        <v>110</v>
      </c>
      <c r="E477" s="4" t="str">
        <f>PSSE!F479</f>
        <v>TD</v>
      </c>
      <c r="F477" s="4">
        <f>PSSE!G479</f>
        <v>1</v>
      </c>
      <c r="G477" s="4" t="str">
        <f t="shared" si="7"/>
        <v>GEN13.8110TD1</v>
      </c>
      <c r="H477" s="4">
        <f>COUNTIF(Data!$G$3:$BA$2935,GEN!$G477)</f>
        <v>1</v>
      </c>
      <c r="I477" s="4" t="str">
        <f>IF($H477=0,"",VLOOKUP($G477,Data!$G$3:$BA$2935,2,FALSE))</f>
        <v>'GENSAL'</v>
      </c>
      <c r="J477" s="4">
        <f>PSSE!C479</f>
        <v>1</v>
      </c>
      <c r="K477" s="4">
        <f>IF($H477=0,"",VLOOKUP($G477,Data!$G$3:$BA$2935,4,FALSE))</f>
        <v>7.2</v>
      </c>
      <c r="L477" s="4">
        <f>IF($H477=0,"",VLOOKUP($G477,Data!$G$3:$BA$2935,5,FALSE))</f>
        <v>0.123</v>
      </c>
      <c r="M477" s="4">
        <f>IF($H477=0,"",VLOOKUP($G477,Data!$G$3:$BA$2935,6,FALSE))</f>
        <v>7.4999999999999997E-2</v>
      </c>
      <c r="N477" s="4">
        <f>IF($H477=0,"",VLOOKUP($G477,Data!$G$3:$BA$2935,7,FALSE))</f>
        <v>4.6769999999999996</v>
      </c>
      <c r="O477" s="4">
        <f>IF($H477=0,"",VLOOKUP($G477,Data!$G$3:$BA$2935,8,FALSE))</f>
        <v>0</v>
      </c>
      <c r="P477" s="4">
        <f>IF($H477=0,"",VLOOKUP($G477,Data!$G$3:$BA$2935,9,FALSE))</f>
        <v>0.87</v>
      </c>
      <c r="Q477" s="4">
        <f>IF($H477=0,"",VLOOKUP($G477,Data!$G$3:$BA$2935,10,FALSE))</f>
        <v>0.57999999999999996</v>
      </c>
      <c r="R477" s="4">
        <f>IF($H477=0,"",VLOOKUP($G477,Data!$G$3:$BA$2935,11,FALSE))</f>
        <v>0.27</v>
      </c>
      <c r="S477" s="4">
        <f>IF($H477=0,"",VLOOKUP($G477,Data!$G$3:$BA$2935,12,FALSE))</f>
        <v>0.18</v>
      </c>
      <c r="T477" s="4">
        <f>IF($H477=0,"",VLOOKUP($G477,Data!$G$3:$BA$2935,13,FALSE))</f>
        <v>0.11600000000000001</v>
      </c>
      <c r="U477" s="4">
        <f>IF($H477=0,"",VLOOKUP($G477,Data!$G$3:$BA$2935,14,FALSE))</f>
        <v>0.17799999999999999</v>
      </c>
      <c r="V477" s="4">
        <f>IF($H477=0,"",VLOOKUP($G477,Data!$G$3:$BA$2935,15,FALSE))</f>
        <v>0.59199999999999997</v>
      </c>
      <c r="W477" s="4" t="str">
        <f>IF($H477=0,"",VLOOKUP($G477,Data!$G$3:$BA$2935,16,FALSE))</f>
        <v>/</v>
      </c>
      <c r="X477" s="4" t="str">
        <f>IF($H477=0,"",VLOOKUP($G477,Data!$G$3:$BA$2935,17,FALSE))</f>
        <v>/</v>
      </c>
      <c r="Y477" s="4" t="str">
        <f>IF($H477=0,"",VLOOKUP($G477,Data!$G$3:$BA$2935,18,FALSE))</f>
        <v/>
      </c>
      <c r="Z477" s="4" t="str">
        <f>IF($H477=0,"",VLOOKUP($G477,Data!$G$3:$BA$2935,19,FALSE))</f>
        <v/>
      </c>
      <c r="AA477" s="4" t="str">
        <f>IF($H477=0,"",VLOOKUP($G477,Data!$G$3:$BA$2935,20,FALSE))</f>
        <v/>
      </c>
      <c r="AB477" s="4" t="str">
        <f>IF($H477=0,"",VLOOKUP($G477,Data!$G$3:$BA$2935,21,FALSE))</f>
        <v/>
      </c>
      <c r="AC477" s="4" t="str">
        <f>IF($H477=0,"",VLOOKUP($G477,Data!$G$3:$BA$2935,22,FALSE))</f>
        <v/>
      </c>
      <c r="AD477" s="4" t="str">
        <f>IF($H477=0,"",VLOOKUP($G477,Data!$G$3:$BA$2935,23,FALSE))</f>
        <v/>
      </c>
      <c r="AE477" s="4" t="str">
        <f>IF($H477=0,"",VLOOKUP($G477,Data!$G$3:$BA$2935,24,FALSE))</f>
        <v/>
      </c>
      <c r="AF477" s="4" t="str">
        <f>IF($H477=0,"",VLOOKUP($G477,Data!$G$3:$BA$2935,25,FALSE))</f>
        <v/>
      </c>
      <c r="AG477" s="4" t="str">
        <f>IF($H477=0,"",VLOOKUP($G477,Data!$G$3:$BA$2935,26,FALSE))</f>
        <v/>
      </c>
      <c r="AH477" s="4" t="str">
        <f>IF($H477=0,"",VLOOKUP($G477,Data!$G$3:$BA$2935,27,FALSE))</f>
        <v/>
      </c>
      <c r="AI477" s="4" t="str">
        <f>IF($H477=0,"",VLOOKUP($G477,Data!$G$3:$BA$2935,28,FALSE))</f>
        <v/>
      </c>
      <c r="AJ477" s="4" t="str">
        <f>IF($H477=0,"",VLOOKUP($G477,Data!$G$3:$BA$2935,29,FALSE))</f>
        <v/>
      </c>
      <c r="AK477" s="4" t="str">
        <f>IF($H477=0,"",VLOOKUP($G477,Data!$G$3:$BA$2935,30,FALSE))</f>
        <v/>
      </c>
      <c r="AL477" s="4" t="str">
        <f>IF($H477=0,"",VLOOKUP($G477,Data!$G$3:$BA$2935,31,FALSE))</f>
        <v/>
      </c>
      <c r="AM477" s="4" t="str">
        <f>IF($H477=0,"",VLOOKUP($G477,Data!$G$3:$BA$2935,32,FALSE))</f>
        <v/>
      </c>
      <c r="AN477" s="4" t="str">
        <f>IF($H477=0,"",VLOOKUP($G477,Data!$G$3:$BA$2935,33,FALSE))</f>
        <v/>
      </c>
      <c r="AO477" s="4" t="str">
        <f>IF($H477=0,"",VLOOKUP($G477,Data!$G$3:$BA$2935,34,FALSE))</f>
        <v/>
      </c>
      <c r="AP477" s="4" t="str">
        <f>IF($H477=0,"",VLOOKUP($G477,Data!$G$3:$BA$2935,35,FALSE))</f>
        <v/>
      </c>
      <c r="AQ477" s="4" t="str">
        <f>IF($H477=0,"",VLOOKUP($G477,Data!$G$3:$BA$2935,36,FALSE))</f>
        <v/>
      </c>
      <c r="AR477" s="4" t="str">
        <f>IF($H477=0,"",VLOOKUP($G477,Data!$G$3:$BA$2935,37,FALSE))</f>
        <v/>
      </c>
      <c r="AS477" s="4" t="str">
        <f>IF($H477=0,"",VLOOKUP($G477,Data!$G$3:$BA$2935,38,FALSE))</f>
        <v/>
      </c>
      <c r="AT477" s="4" t="str">
        <f>IF($H477=0,"",VLOOKUP($G477,Data!$G$3:$BA$2935,39,FALSE))</f>
        <v/>
      </c>
    </row>
    <row r="478" spans="1:46" x14ac:dyDescent="0.25">
      <c r="A478" s="4">
        <f>PSSE!A480</f>
        <v>975033</v>
      </c>
      <c r="B478" s="4" t="str">
        <f>PSSE!B480</f>
        <v>TRIAN_H3</v>
      </c>
      <c r="C478" s="4">
        <f>PSSE!D480</f>
        <v>13.8</v>
      </c>
      <c r="D478" s="4">
        <f>PSSE!E480</f>
        <v>110</v>
      </c>
      <c r="E478" s="4" t="str">
        <f>PSSE!F480</f>
        <v>TD</v>
      </c>
      <c r="F478" s="4">
        <f>PSSE!G480</f>
        <v>1</v>
      </c>
      <c r="G478" s="4" t="str">
        <f t="shared" si="7"/>
        <v>GEN13.8110TD1</v>
      </c>
      <c r="H478" s="4">
        <f>COUNTIF(Data!$G$3:$BA$2935,GEN!$G478)</f>
        <v>1</v>
      </c>
      <c r="I478" s="4" t="str">
        <f>IF($H478=0,"",VLOOKUP($G478,Data!$G$3:$BA$2935,2,FALSE))</f>
        <v>'GENSAL'</v>
      </c>
      <c r="J478" s="4">
        <f>PSSE!C480</f>
        <v>1</v>
      </c>
      <c r="K478" s="4">
        <f>IF($H478=0,"",VLOOKUP($G478,Data!$G$3:$BA$2935,4,FALSE))</f>
        <v>7.2</v>
      </c>
      <c r="L478" s="4">
        <f>IF($H478=0,"",VLOOKUP($G478,Data!$G$3:$BA$2935,5,FALSE))</f>
        <v>0.123</v>
      </c>
      <c r="M478" s="4">
        <f>IF($H478=0,"",VLOOKUP($G478,Data!$G$3:$BA$2935,6,FALSE))</f>
        <v>7.4999999999999997E-2</v>
      </c>
      <c r="N478" s="4">
        <f>IF($H478=0,"",VLOOKUP($G478,Data!$G$3:$BA$2935,7,FALSE))</f>
        <v>4.6769999999999996</v>
      </c>
      <c r="O478" s="4">
        <f>IF($H478=0,"",VLOOKUP($G478,Data!$G$3:$BA$2935,8,FALSE))</f>
        <v>0</v>
      </c>
      <c r="P478" s="4">
        <f>IF($H478=0,"",VLOOKUP($G478,Data!$G$3:$BA$2935,9,FALSE))</f>
        <v>0.87</v>
      </c>
      <c r="Q478" s="4">
        <f>IF($H478=0,"",VLOOKUP($G478,Data!$G$3:$BA$2935,10,FALSE))</f>
        <v>0.57999999999999996</v>
      </c>
      <c r="R478" s="4">
        <f>IF($H478=0,"",VLOOKUP($G478,Data!$G$3:$BA$2935,11,FALSE))</f>
        <v>0.27</v>
      </c>
      <c r="S478" s="4">
        <f>IF($H478=0,"",VLOOKUP($G478,Data!$G$3:$BA$2935,12,FALSE))</f>
        <v>0.18</v>
      </c>
      <c r="T478" s="4">
        <f>IF($H478=0,"",VLOOKUP($G478,Data!$G$3:$BA$2935,13,FALSE))</f>
        <v>0.11600000000000001</v>
      </c>
      <c r="U478" s="4">
        <f>IF($H478=0,"",VLOOKUP($G478,Data!$G$3:$BA$2935,14,FALSE))</f>
        <v>0.17799999999999999</v>
      </c>
      <c r="V478" s="4">
        <f>IF($H478=0,"",VLOOKUP($G478,Data!$G$3:$BA$2935,15,FALSE))</f>
        <v>0.59199999999999997</v>
      </c>
      <c r="W478" s="4" t="str">
        <f>IF($H478=0,"",VLOOKUP($G478,Data!$G$3:$BA$2935,16,FALSE))</f>
        <v>/</v>
      </c>
      <c r="X478" s="4" t="str">
        <f>IF($H478=0,"",VLOOKUP($G478,Data!$G$3:$BA$2935,17,FALSE))</f>
        <v>/</v>
      </c>
      <c r="Y478" s="4" t="str">
        <f>IF($H478=0,"",VLOOKUP($G478,Data!$G$3:$BA$2935,18,FALSE))</f>
        <v/>
      </c>
      <c r="Z478" s="4" t="str">
        <f>IF($H478=0,"",VLOOKUP($G478,Data!$G$3:$BA$2935,19,FALSE))</f>
        <v/>
      </c>
      <c r="AA478" s="4" t="str">
        <f>IF($H478=0,"",VLOOKUP($G478,Data!$G$3:$BA$2935,20,FALSE))</f>
        <v/>
      </c>
      <c r="AB478" s="4" t="str">
        <f>IF($H478=0,"",VLOOKUP($G478,Data!$G$3:$BA$2935,21,FALSE))</f>
        <v/>
      </c>
      <c r="AC478" s="4" t="str">
        <f>IF($H478=0,"",VLOOKUP($G478,Data!$G$3:$BA$2935,22,FALSE))</f>
        <v/>
      </c>
      <c r="AD478" s="4" t="str">
        <f>IF($H478=0,"",VLOOKUP($G478,Data!$G$3:$BA$2935,23,FALSE))</f>
        <v/>
      </c>
      <c r="AE478" s="4" t="str">
        <f>IF($H478=0,"",VLOOKUP($G478,Data!$G$3:$BA$2935,24,FALSE))</f>
        <v/>
      </c>
      <c r="AF478" s="4" t="str">
        <f>IF($H478=0,"",VLOOKUP($G478,Data!$G$3:$BA$2935,25,FALSE))</f>
        <v/>
      </c>
      <c r="AG478" s="4" t="str">
        <f>IF($H478=0,"",VLOOKUP($G478,Data!$G$3:$BA$2935,26,FALSE))</f>
        <v/>
      </c>
      <c r="AH478" s="4" t="str">
        <f>IF($H478=0,"",VLOOKUP($G478,Data!$G$3:$BA$2935,27,FALSE))</f>
        <v/>
      </c>
      <c r="AI478" s="4" t="str">
        <f>IF($H478=0,"",VLOOKUP($G478,Data!$G$3:$BA$2935,28,FALSE))</f>
        <v/>
      </c>
      <c r="AJ478" s="4" t="str">
        <f>IF($H478=0,"",VLOOKUP($G478,Data!$G$3:$BA$2935,29,FALSE))</f>
        <v/>
      </c>
      <c r="AK478" s="4" t="str">
        <f>IF($H478=0,"",VLOOKUP($G478,Data!$G$3:$BA$2935,30,FALSE))</f>
        <v/>
      </c>
      <c r="AL478" s="4" t="str">
        <f>IF($H478=0,"",VLOOKUP($G478,Data!$G$3:$BA$2935,31,FALSE))</f>
        <v/>
      </c>
      <c r="AM478" s="4" t="str">
        <f>IF($H478=0,"",VLOOKUP($G478,Data!$G$3:$BA$2935,32,FALSE))</f>
        <v/>
      </c>
      <c r="AN478" s="4" t="str">
        <f>IF($H478=0,"",VLOOKUP($G478,Data!$G$3:$BA$2935,33,FALSE))</f>
        <v/>
      </c>
      <c r="AO478" s="4" t="str">
        <f>IF($H478=0,"",VLOOKUP($G478,Data!$G$3:$BA$2935,34,FALSE))</f>
        <v/>
      </c>
      <c r="AP478" s="4" t="str">
        <f>IF($H478=0,"",VLOOKUP($G478,Data!$G$3:$BA$2935,35,FALSE))</f>
        <v/>
      </c>
      <c r="AQ478" s="4" t="str">
        <f>IF($H478=0,"",VLOOKUP($G478,Data!$G$3:$BA$2935,36,FALSE))</f>
        <v/>
      </c>
      <c r="AR478" s="4" t="str">
        <f>IF($H478=0,"",VLOOKUP($G478,Data!$G$3:$BA$2935,37,FALSE))</f>
        <v/>
      </c>
      <c r="AS478" s="4" t="str">
        <f>IF($H478=0,"",VLOOKUP($G478,Data!$G$3:$BA$2935,38,FALSE))</f>
        <v/>
      </c>
      <c r="AT478" s="4" t="str">
        <f>IF($H478=0,"",VLOOKUP($G478,Data!$G$3:$BA$2935,39,FALSE))</f>
        <v/>
      </c>
    </row>
    <row r="479" spans="1:46" x14ac:dyDescent="0.25">
      <c r="A479" s="4">
        <f>PSSE!A481</f>
        <v>975034</v>
      </c>
      <c r="B479" s="4" t="str">
        <f>PSSE!B481</f>
        <v>TRIAN_H4</v>
      </c>
      <c r="C479" s="4">
        <f>PSSE!D481</f>
        <v>13.8</v>
      </c>
      <c r="D479" s="4">
        <f>PSSE!E481</f>
        <v>100</v>
      </c>
      <c r="E479" s="4" t="str">
        <f>PSSE!F481</f>
        <v>TD</v>
      </c>
      <c r="F479" s="4">
        <f>PSSE!G481</f>
        <v>1</v>
      </c>
      <c r="G479" s="4" t="str">
        <f t="shared" si="7"/>
        <v>GEN13.8100TD1</v>
      </c>
      <c r="H479" s="4">
        <f>COUNTIF(Data!$G$3:$BA$2935,GEN!$G479)</f>
        <v>1</v>
      </c>
      <c r="I479" s="4" t="str">
        <f>IF($H479=0,"",VLOOKUP($G479,Data!$G$3:$BA$2935,2,FALSE))</f>
        <v>'GENSAL'</v>
      </c>
      <c r="J479" s="4">
        <f>PSSE!C481</f>
        <v>1</v>
      </c>
      <c r="K479" s="4">
        <f>IF($H479=0,"",VLOOKUP($G479,Data!$G$3:$BA$2935,4,FALSE))</f>
        <v>7.2</v>
      </c>
      <c r="L479" s="4">
        <f>IF($H479=0,"",VLOOKUP($G479,Data!$G$3:$BA$2935,5,FALSE))</f>
        <v>0.123</v>
      </c>
      <c r="M479" s="4">
        <f>IF($H479=0,"",VLOOKUP($G479,Data!$G$3:$BA$2935,6,FALSE))</f>
        <v>7.4999999999999997E-2</v>
      </c>
      <c r="N479" s="4">
        <f>IF($H479=0,"",VLOOKUP($G479,Data!$G$3:$BA$2935,7,FALSE))</f>
        <v>4.6769999999999996</v>
      </c>
      <c r="O479" s="4">
        <f>IF($H479=0,"",VLOOKUP($G479,Data!$G$3:$BA$2935,8,FALSE))</f>
        <v>0</v>
      </c>
      <c r="P479" s="4">
        <f>IF($H479=0,"",VLOOKUP($G479,Data!$G$3:$BA$2935,9,FALSE))</f>
        <v>0.87</v>
      </c>
      <c r="Q479" s="4">
        <f>IF($H479=0,"",VLOOKUP($G479,Data!$G$3:$BA$2935,10,FALSE))</f>
        <v>0.57999999999999996</v>
      </c>
      <c r="R479" s="4">
        <f>IF($H479=0,"",VLOOKUP($G479,Data!$G$3:$BA$2935,11,FALSE))</f>
        <v>0.27</v>
      </c>
      <c r="S479" s="4">
        <f>IF($H479=0,"",VLOOKUP($G479,Data!$G$3:$BA$2935,12,FALSE))</f>
        <v>0.18</v>
      </c>
      <c r="T479" s="4">
        <f>IF($H479=0,"",VLOOKUP($G479,Data!$G$3:$BA$2935,13,FALSE))</f>
        <v>0.11600000000000001</v>
      </c>
      <c r="U479" s="4">
        <f>IF($H479=0,"",VLOOKUP($G479,Data!$G$3:$BA$2935,14,FALSE))</f>
        <v>0.17799999999999999</v>
      </c>
      <c r="V479" s="4">
        <f>IF($H479=0,"",VLOOKUP($G479,Data!$G$3:$BA$2935,15,FALSE))</f>
        <v>0.59199999999999997</v>
      </c>
      <c r="W479" s="4" t="str">
        <f>IF($H479=0,"",VLOOKUP($G479,Data!$G$3:$BA$2935,16,FALSE))</f>
        <v>/</v>
      </c>
      <c r="X479" s="4" t="str">
        <f>IF($H479=0,"",VLOOKUP($G479,Data!$G$3:$BA$2935,17,FALSE))</f>
        <v>/</v>
      </c>
      <c r="Y479" s="4">
        <f>IF($H479=0,"",VLOOKUP($G479,Data!$G$3:$BA$2935,18,FALSE))</f>
        <v>0</v>
      </c>
      <c r="Z479" s="4">
        <f>IF($H479=0,"",VLOOKUP($G479,Data!$G$3:$BA$2935,19,FALSE))</f>
        <v>0</v>
      </c>
      <c r="AA479" s="4" t="str">
        <f>IF($H479=0,"",VLOOKUP($G479,Data!$G$3:$BA$2935,20,FALSE))</f>
        <v/>
      </c>
      <c r="AB479" s="4" t="str">
        <f>IF($H479=0,"",VLOOKUP($G479,Data!$G$3:$BA$2935,21,FALSE))</f>
        <v/>
      </c>
      <c r="AC479" s="4" t="str">
        <f>IF($H479=0,"",VLOOKUP($G479,Data!$G$3:$BA$2935,22,FALSE))</f>
        <v/>
      </c>
      <c r="AD479" s="4" t="str">
        <f>IF($H479=0,"",VLOOKUP($G479,Data!$G$3:$BA$2935,23,FALSE))</f>
        <v/>
      </c>
      <c r="AE479" s="4" t="str">
        <f>IF($H479=0,"",VLOOKUP($G479,Data!$G$3:$BA$2935,24,FALSE))</f>
        <v/>
      </c>
      <c r="AF479" s="4" t="str">
        <f>IF($H479=0,"",VLOOKUP($G479,Data!$G$3:$BA$2935,25,FALSE))</f>
        <v/>
      </c>
      <c r="AG479" s="4" t="str">
        <f>IF($H479=0,"",VLOOKUP($G479,Data!$G$3:$BA$2935,26,FALSE))</f>
        <v/>
      </c>
      <c r="AH479" s="4" t="str">
        <f>IF($H479=0,"",VLOOKUP($G479,Data!$G$3:$BA$2935,27,FALSE))</f>
        <v/>
      </c>
      <c r="AI479" s="4" t="str">
        <f>IF($H479=0,"",VLOOKUP($G479,Data!$G$3:$BA$2935,28,FALSE))</f>
        <v/>
      </c>
      <c r="AJ479" s="4" t="str">
        <f>IF($H479=0,"",VLOOKUP($G479,Data!$G$3:$BA$2935,29,FALSE))</f>
        <v/>
      </c>
      <c r="AK479" s="4" t="str">
        <f>IF($H479=0,"",VLOOKUP($G479,Data!$G$3:$BA$2935,30,FALSE))</f>
        <v/>
      </c>
      <c r="AL479" s="4" t="str">
        <f>IF($H479=0,"",VLOOKUP($G479,Data!$G$3:$BA$2935,31,FALSE))</f>
        <v/>
      </c>
      <c r="AM479" s="4" t="str">
        <f>IF($H479=0,"",VLOOKUP($G479,Data!$G$3:$BA$2935,32,FALSE))</f>
        <v/>
      </c>
      <c r="AN479" s="4" t="str">
        <f>IF($H479=0,"",VLOOKUP($G479,Data!$G$3:$BA$2935,33,FALSE))</f>
        <v/>
      </c>
      <c r="AO479" s="4" t="str">
        <f>IF($H479=0,"",VLOOKUP($G479,Data!$G$3:$BA$2935,34,FALSE))</f>
        <v/>
      </c>
      <c r="AP479" s="4" t="str">
        <f>IF($H479=0,"",VLOOKUP($G479,Data!$G$3:$BA$2935,35,FALSE))</f>
        <v/>
      </c>
      <c r="AQ479" s="4" t="str">
        <f>IF($H479=0,"",VLOOKUP($G479,Data!$G$3:$BA$2935,36,FALSE))</f>
        <v/>
      </c>
      <c r="AR479" s="4" t="str">
        <f>IF($H479=0,"",VLOOKUP($G479,Data!$G$3:$BA$2935,37,FALSE))</f>
        <v/>
      </c>
      <c r="AS479" s="4" t="str">
        <f>IF($H479=0,"",VLOOKUP($G479,Data!$G$3:$BA$2935,38,FALSE))</f>
        <v/>
      </c>
      <c r="AT479" s="4" t="str">
        <f>IF($H479=0,"",VLOOKUP($G479,Data!$G$3:$BA$2935,39,FALSE))</f>
        <v/>
      </c>
    </row>
    <row r="480" spans="1:46" x14ac:dyDescent="0.25">
      <c r="A480" s="4">
        <f>PSSE!A482</f>
        <v>975041</v>
      </c>
      <c r="B480" s="4" t="str">
        <f>PSSE!B482</f>
        <v>FORMOSA_S1</v>
      </c>
      <c r="C480" s="4">
        <f>PSSE!D482</f>
        <v>13.8</v>
      </c>
      <c r="D480" s="4">
        <f>PSSE!E482</f>
        <v>150</v>
      </c>
      <c r="E480" s="4" t="str">
        <f>PSSE!F482</f>
        <v>ND</v>
      </c>
      <c r="F480" s="4">
        <f>PSSE!G482</f>
        <v>1</v>
      </c>
      <c r="G480" s="4" t="str">
        <f t="shared" si="7"/>
        <v>GEN13.8150ND1</v>
      </c>
      <c r="H480" s="4">
        <f>COUNTIF(Data!$G$3:$BA$2935,GEN!$G480)</f>
        <v>1</v>
      </c>
      <c r="I480" s="4" t="str">
        <f>IF($H480=0,"",VLOOKUP($G480,Data!$G$3:$BA$2935,2,FALSE))</f>
        <v>'GENROU'</v>
      </c>
      <c r="J480" s="4">
        <f>PSSE!C482</f>
        <v>1</v>
      </c>
      <c r="K480" s="4">
        <f>IF($H480=0,"",VLOOKUP($G480,Data!$G$3:$BA$2935,4,FALSE))</f>
        <v>6.9</v>
      </c>
      <c r="L480" s="4">
        <f>IF($H480=0,"",VLOOKUP($G480,Data!$G$3:$BA$2935,5,FALSE))</f>
        <v>0.19900000000000001</v>
      </c>
      <c r="M480" s="4">
        <f>IF($H480=0,"",VLOOKUP($G480,Data!$G$3:$BA$2935,6,FALSE))</f>
        <v>0.45</v>
      </c>
      <c r="N480" s="4">
        <f>IF($H480=0,"",VLOOKUP($G480,Data!$G$3:$BA$2935,7,FALSE))</f>
        <v>7.0000000000000007E-2</v>
      </c>
      <c r="O480" s="4">
        <f>IF($H480=0,"",VLOOKUP($G480,Data!$G$3:$BA$2935,8,FALSE))</f>
        <v>3.8</v>
      </c>
      <c r="P480" s="4">
        <f>IF($H480=0,"",VLOOKUP($G480,Data!$G$3:$BA$2935,9,FALSE))</f>
        <v>0</v>
      </c>
      <c r="Q480" s="4">
        <f>IF($H480=0,"",VLOOKUP($G480,Data!$G$3:$BA$2935,10,FALSE))</f>
        <v>2.2999999999999998</v>
      </c>
      <c r="R480" s="4">
        <f>IF($H480=0,"",VLOOKUP($G480,Data!$G$3:$BA$2935,11,FALSE))</f>
        <v>2.21</v>
      </c>
      <c r="S480" s="4">
        <f>IF($H480=0,"",VLOOKUP($G480,Data!$G$3:$BA$2935,12,FALSE))</f>
        <v>0.28999999999999998</v>
      </c>
      <c r="T480" s="4">
        <f>IF($H480=0,"",VLOOKUP($G480,Data!$G$3:$BA$2935,13,FALSE))</f>
        <v>0.46</v>
      </c>
      <c r="U480" s="4">
        <f>IF($H480=0,"",VLOOKUP($G480,Data!$G$3:$BA$2935,14,FALSE))</f>
        <v>0.22</v>
      </c>
      <c r="V480" s="4">
        <f>IF($H480=0,"",VLOOKUP($G480,Data!$G$3:$BA$2935,15,FALSE))</f>
        <v>0.16700000000000001</v>
      </c>
      <c r="W480" s="4">
        <f>IF($H480=0,"",VLOOKUP($G480,Data!$G$3:$BA$2935,16,FALSE))</f>
        <v>0.08</v>
      </c>
      <c r="X480" s="4">
        <f>IF($H480=0,"",VLOOKUP($G480,Data!$G$3:$BA$2935,17,FALSE))</f>
        <v>0.56000000000000005</v>
      </c>
      <c r="Y480" s="4" t="str">
        <f>IF($H480=0,"",VLOOKUP($G480,Data!$G$3:$BA$2935,18,FALSE))</f>
        <v>/</v>
      </c>
      <c r="Z480" s="4" t="str">
        <f>IF($H480=0,"",VLOOKUP($G480,Data!$G$3:$BA$2935,19,FALSE))</f>
        <v>/</v>
      </c>
      <c r="AA480" s="4" t="str">
        <f>IF($H480=0,"",VLOOKUP($G480,Data!$G$3:$BA$2935,20,FALSE))</f>
        <v/>
      </c>
      <c r="AB480" s="4" t="str">
        <f>IF($H480=0,"",VLOOKUP($G480,Data!$G$3:$BA$2935,21,FALSE))</f>
        <v/>
      </c>
      <c r="AC480" s="4" t="str">
        <f>IF($H480=0,"",VLOOKUP($G480,Data!$G$3:$BA$2935,22,FALSE))</f>
        <v/>
      </c>
      <c r="AD480" s="4" t="str">
        <f>IF($H480=0,"",VLOOKUP($G480,Data!$G$3:$BA$2935,23,FALSE))</f>
        <v/>
      </c>
      <c r="AE480" s="4" t="str">
        <f>IF($H480=0,"",VLOOKUP($G480,Data!$G$3:$BA$2935,24,FALSE))</f>
        <v/>
      </c>
      <c r="AF480" s="4" t="str">
        <f>IF($H480=0,"",VLOOKUP($G480,Data!$G$3:$BA$2935,25,FALSE))</f>
        <v/>
      </c>
      <c r="AG480" s="4" t="str">
        <f>IF($H480=0,"",VLOOKUP($G480,Data!$G$3:$BA$2935,26,FALSE))</f>
        <v/>
      </c>
      <c r="AH480" s="4" t="str">
        <f>IF($H480=0,"",VLOOKUP($G480,Data!$G$3:$BA$2935,27,FALSE))</f>
        <v/>
      </c>
      <c r="AI480" s="4" t="str">
        <f>IF($H480=0,"",VLOOKUP($G480,Data!$G$3:$BA$2935,28,FALSE))</f>
        <v/>
      </c>
      <c r="AJ480" s="4" t="str">
        <f>IF($H480=0,"",VLOOKUP($G480,Data!$G$3:$BA$2935,29,FALSE))</f>
        <v/>
      </c>
      <c r="AK480" s="4" t="str">
        <f>IF($H480=0,"",VLOOKUP($G480,Data!$G$3:$BA$2935,30,FALSE))</f>
        <v/>
      </c>
      <c r="AL480" s="4" t="str">
        <f>IF($H480=0,"",VLOOKUP($G480,Data!$G$3:$BA$2935,31,FALSE))</f>
        <v/>
      </c>
      <c r="AM480" s="4" t="str">
        <f>IF($H480=0,"",VLOOKUP($G480,Data!$G$3:$BA$2935,32,FALSE))</f>
        <v/>
      </c>
      <c r="AN480" s="4" t="str">
        <f>IF($H480=0,"",VLOOKUP($G480,Data!$G$3:$BA$2935,33,FALSE))</f>
        <v/>
      </c>
      <c r="AO480" s="4" t="str">
        <f>IF($H480=0,"",VLOOKUP($G480,Data!$G$3:$BA$2935,34,FALSE))</f>
        <v/>
      </c>
      <c r="AP480" s="4" t="str">
        <f>IF($H480=0,"",VLOOKUP($G480,Data!$G$3:$BA$2935,35,FALSE))</f>
        <v/>
      </c>
      <c r="AQ480" s="4" t="str">
        <f>IF($H480=0,"",VLOOKUP($G480,Data!$G$3:$BA$2935,36,FALSE))</f>
        <v/>
      </c>
      <c r="AR480" s="4" t="str">
        <f>IF($H480=0,"",VLOOKUP($G480,Data!$G$3:$BA$2935,37,FALSE))</f>
        <v/>
      </c>
      <c r="AS480" s="4" t="str">
        <f>IF($H480=0,"",VLOOKUP($G480,Data!$G$3:$BA$2935,38,FALSE))</f>
        <v/>
      </c>
      <c r="AT480" s="4" t="str">
        <f>IF($H480=0,"",VLOOKUP($G480,Data!$G$3:$BA$2935,39,FALSE))</f>
        <v/>
      </c>
    </row>
    <row r="481" spans="1:46" x14ac:dyDescent="0.25">
      <c r="A481" s="4">
        <f>PSSE!A483</f>
        <v>975042</v>
      </c>
      <c r="B481" s="4" t="str">
        <f>PSSE!B483</f>
        <v>FORMOSA_S2</v>
      </c>
      <c r="C481" s="4">
        <f>PSSE!D483</f>
        <v>13.8</v>
      </c>
      <c r="D481" s="4">
        <f>PSSE!E483</f>
        <v>150</v>
      </c>
      <c r="E481" s="4" t="str">
        <f>PSSE!F483</f>
        <v>ND</v>
      </c>
      <c r="F481" s="4">
        <f>PSSE!G483</f>
        <v>1</v>
      </c>
      <c r="G481" s="4" t="str">
        <f t="shared" si="7"/>
        <v>GEN13.8150ND1</v>
      </c>
      <c r="H481" s="4">
        <f>COUNTIF(Data!$G$3:$BA$2935,GEN!$G481)</f>
        <v>1</v>
      </c>
      <c r="I481" s="4" t="str">
        <f>IF($H481=0,"",VLOOKUP($G481,Data!$G$3:$BA$2935,2,FALSE))</f>
        <v>'GENROU'</v>
      </c>
      <c r="J481" s="4">
        <f>PSSE!C483</f>
        <v>1</v>
      </c>
      <c r="K481" s="4">
        <f>IF($H481=0,"",VLOOKUP($G481,Data!$G$3:$BA$2935,4,FALSE))</f>
        <v>6.9</v>
      </c>
      <c r="L481" s="4">
        <f>IF($H481=0,"",VLOOKUP($G481,Data!$G$3:$BA$2935,5,FALSE))</f>
        <v>0.19900000000000001</v>
      </c>
      <c r="M481" s="4">
        <f>IF($H481=0,"",VLOOKUP($G481,Data!$G$3:$BA$2935,6,FALSE))</f>
        <v>0.45</v>
      </c>
      <c r="N481" s="4">
        <f>IF($H481=0,"",VLOOKUP($G481,Data!$G$3:$BA$2935,7,FALSE))</f>
        <v>7.0000000000000007E-2</v>
      </c>
      <c r="O481" s="4">
        <f>IF($H481=0,"",VLOOKUP($G481,Data!$G$3:$BA$2935,8,FALSE))</f>
        <v>3.8</v>
      </c>
      <c r="P481" s="4">
        <f>IF($H481=0,"",VLOOKUP($G481,Data!$G$3:$BA$2935,9,FALSE))</f>
        <v>0</v>
      </c>
      <c r="Q481" s="4">
        <f>IF($H481=0,"",VLOOKUP($G481,Data!$G$3:$BA$2935,10,FALSE))</f>
        <v>2.2999999999999998</v>
      </c>
      <c r="R481" s="4">
        <f>IF($H481=0,"",VLOOKUP($G481,Data!$G$3:$BA$2935,11,FALSE))</f>
        <v>2.21</v>
      </c>
      <c r="S481" s="4">
        <f>IF($H481=0,"",VLOOKUP($G481,Data!$G$3:$BA$2935,12,FALSE))</f>
        <v>0.28999999999999998</v>
      </c>
      <c r="T481" s="4">
        <f>IF($H481=0,"",VLOOKUP($G481,Data!$G$3:$BA$2935,13,FALSE))</f>
        <v>0.46</v>
      </c>
      <c r="U481" s="4">
        <f>IF($H481=0,"",VLOOKUP($G481,Data!$G$3:$BA$2935,14,FALSE))</f>
        <v>0.22</v>
      </c>
      <c r="V481" s="4">
        <f>IF($H481=0,"",VLOOKUP($G481,Data!$G$3:$BA$2935,15,FALSE))</f>
        <v>0.16700000000000001</v>
      </c>
      <c r="W481" s="4">
        <f>IF($H481=0,"",VLOOKUP($G481,Data!$G$3:$BA$2935,16,FALSE))</f>
        <v>0.08</v>
      </c>
      <c r="X481" s="4">
        <f>IF($H481=0,"",VLOOKUP($G481,Data!$G$3:$BA$2935,17,FALSE))</f>
        <v>0.56000000000000005</v>
      </c>
      <c r="Y481" s="4" t="str">
        <f>IF($H481=0,"",VLOOKUP($G481,Data!$G$3:$BA$2935,18,FALSE))</f>
        <v>/</v>
      </c>
      <c r="Z481" s="4" t="str">
        <f>IF($H481=0,"",VLOOKUP($G481,Data!$G$3:$BA$2935,19,FALSE))</f>
        <v>/</v>
      </c>
      <c r="AA481" s="4" t="str">
        <f>IF($H481=0,"",VLOOKUP($G481,Data!$G$3:$BA$2935,20,FALSE))</f>
        <v/>
      </c>
      <c r="AB481" s="4" t="str">
        <f>IF($H481=0,"",VLOOKUP($G481,Data!$G$3:$BA$2935,21,FALSE))</f>
        <v/>
      </c>
      <c r="AC481" s="4" t="str">
        <f>IF($H481=0,"",VLOOKUP($G481,Data!$G$3:$BA$2935,22,FALSE))</f>
        <v/>
      </c>
      <c r="AD481" s="4" t="str">
        <f>IF($H481=0,"",VLOOKUP($G481,Data!$G$3:$BA$2935,23,FALSE))</f>
        <v/>
      </c>
      <c r="AE481" s="4" t="str">
        <f>IF($H481=0,"",VLOOKUP($G481,Data!$G$3:$BA$2935,24,FALSE))</f>
        <v/>
      </c>
      <c r="AF481" s="4" t="str">
        <f>IF($H481=0,"",VLOOKUP($G481,Data!$G$3:$BA$2935,25,FALSE))</f>
        <v/>
      </c>
      <c r="AG481" s="4" t="str">
        <f>IF($H481=0,"",VLOOKUP($G481,Data!$G$3:$BA$2935,26,FALSE))</f>
        <v/>
      </c>
      <c r="AH481" s="4" t="str">
        <f>IF($H481=0,"",VLOOKUP($G481,Data!$G$3:$BA$2935,27,FALSE))</f>
        <v/>
      </c>
      <c r="AI481" s="4" t="str">
        <f>IF($H481=0,"",VLOOKUP($G481,Data!$G$3:$BA$2935,28,FALSE))</f>
        <v/>
      </c>
      <c r="AJ481" s="4" t="str">
        <f>IF($H481=0,"",VLOOKUP($G481,Data!$G$3:$BA$2935,29,FALSE))</f>
        <v/>
      </c>
      <c r="AK481" s="4" t="str">
        <f>IF($H481=0,"",VLOOKUP($G481,Data!$G$3:$BA$2935,30,FALSE))</f>
        <v/>
      </c>
      <c r="AL481" s="4" t="str">
        <f>IF($H481=0,"",VLOOKUP($G481,Data!$G$3:$BA$2935,31,FALSE))</f>
        <v/>
      </c>
      <c r="AM481" s="4" t="str">
        <f>IF($H481=0,"",VLOOKUP($G481,Data!$G$3:$BA$2935,32,FALSE))</f>
        <v/>
      </c>
      <c r="AN481" s="4" t="str">
        <f>IF($H481=0,"",VLOOKUP($G481,Data!$G$3:$BA$2935,33,FALSE))</f>
        <v/>
      </c>
      <c r="AO481" s="4" t="str">
        <f>IF($H481=0,"",VLOOKUP($G481,Data!$G$3:$BA$2935,34,FALSE))</f>
        <v/>
      </c>
      <c r="AP481" s="4" t="str">
        <f>IF($H481=0,"",VLOOKUP($G481,Data!$G$3:$BA$2935,35,FALSE))</f>
        <v/>
      </c>
      <c r="AQ481" s="4" t="str">
        <f>IF($H481=0,"",VLOOKUP($G481,Data!$G$3:$BA$2935,36,FALSE))</f>
        <v/>
      </c>
      <c r="AR481" s="4" t="str">
        <f>IF($H481=0,"",VLOOKUP($G481,Data!$G$3:$BA$2935,37,FALSE))</f>
        <v/>
      </c>
      <c r="AS481" s="4" t="str">
        <f>IF($H481=0,"",VLOOKUP($G481,Data!$G$3:$BA$2935,38,FALSE))</f>
        <v/>
      </c>
      <c r="AT481" s="4" t="str">
        <f>IF($H481=0,"",VLOOKUP($G481,Data!$G$3:$BA$2935,39,FALSE))</f>
        <v/>
      </c>
    </row>
    <row r="482" spans="1:46" x14ac:dyDescent="0.25">
      <c r="A482" s="4">
        <f>PSSE!A484</f>
        <v>975043</v>
      </c>
      <c r="B482" s="4" t="str">
        <f>PSSE!B484</f>
        <v>FORMOSA_S1_1</v>
      </c>
      <c r="C482" s="4">
        <f>PSSE!D484</f>
        <v>13.8</v>
      </c>
      <c r="D482" s="4">
        <f>PSSE!E484</f>
        <v>150</v>
      </c>
      <c r="E482" s="4" t="str">
        <f>PSSE!F484</f>
        <v>ND</v>
      </c>
      <c r="F482" s="4">
        <f>PSSE!G484</f>
        <v>1</v>
      </c>
      <c r="G482" s="4" t="str">
        <f t="shared" si="7"/>
        <v>GEN13.8150ND1</v>
      </c>
      <c r="H482" s="4">
        <f>COUNTIF(Data!$G$3:$BA$2935,GEN!$G482)</f>
        <v>1</v>
      </c>
      <c r="I482" s="4" t="str">
        <f>IF($H482=0,"",VLOOKUP($G482,Data!$G$3:$BA$2935,2,FALSE))</f>
        <v>'GENROU'</v>
      </c>
      <c r="J482" s="4">
        <f>PSSE!C484</f>
        <v>1</v>
      </c>
      <c r="K482" s="4">
        <f>IF($H482=0,"",VLOOKUP($G482,Data!$G$3:$BA$2935,4,FALSE))</f>
        <v>6.9</v>
      </c>
      <c r="L482" s="4">
        <f>IF($H482=0,"",VLOOKUP($G482,Data!$G$3:$BA$2935,5,FALSE))</f>
        <v>0.19900000000000001</v>
      </c>
      <c r="M482" s="4">
        <f>IF($H482=0,"",VLOOKUP($G482,Data!$G$3:$BA$2935,6,FALSE))</f>
        <v>0.45</v>
      </c>
      <c r="N482" s="4">
        <f>IF($H482=0,"",VLOOKUP($G482,Data!$G$3:$BA$2935,7,FALSE))</f>
        <v>7.0000000000000007E-2</v>
      </c>
      <c r="O482" s="4">
        <f>IF($H482=0,"",VLOOKUP($G482,Data!$G$3:$BA$2935,8,FALSE))</f>
        <v>3.8</v>
      </c>
      <c r="P482" s="4">
        <f>IF($H482=0,"",VLOOKUP($G482,Data!$G$3:$BA$2935,9,FALSE))</f>
        <v>0</v>
      </c>
      <c r="Q482" s="4">
        <f>IF($H482=0,"",VLOOKUP($G482,Data!$G$3:$BA$2935,10,FALSE))</f>
        <v>2.2999999999999998</v>
      </c>
      <c r="R482" s="4">
        <f>IF($H482=0,"",VLOOKUP($G482,Data!$G$3:$BA$2935,11,FALSE))</f>
        <v>2.21</v>
      </c>
      <c r="S482" s="4">
        <f>IF($H482=0,"",VLOOKUP($G482,Data!$G$3:$BA$2935,12,FALSE))</f>
        <v>0.28999999999999998</v>
      </c>
      <c r="T482" s="4">
        <f>IF($H482=0,"",VLOOKUP($G482,Data!$G$3:$BA$2935,13,FALSE))</f>
        <v>0.46</v>
      </c>
      <c r="U482" s="4">
        <f>IF($H482=0,"",VLOOKUP($G482,Data!$G$3:$BA$2935,14,FALSE))</f>
        <v>0.22</v>
      </c>
      <c r="V482" s="4">
        <f>IF($H482=0,"",VLOOKUP($G482,Data!$G$3:$BA$2935,15,FALSE))</f>
        <v>0.16700000000000001</v>
      </c>
      <c r="W482" s="4">
        <f>IF($H482=0,"",VLOOKUP($G482,Data!$G$3:$BA$2935,16,FALSE))</f>
        <v>0.08</v>
      </c>
      <c r="X482" s="4">
        <f>IF($H482=0,"",VLOOKUP($G482,Data!$G$3:$BA$2935,17,FALSE))</f>
        <v>0.56000000000000005</v>
      </c>
      <c r="Y482" s="4" t="str">
        <f>IF($H482=0,"",VLOOKUP($G482,Data!$G$3:$BA$2935,18,FALSE))</f>
        <v>/</v>
      </c>
      <c r="Z482" s="4" t="str">
        <f>IF($H482=0,"",VLOOKUP($G482,Data!$G$3:$BA$2935,19,FALSE))</f>
        <v>/</v>
      </c>
      <c r="AA482" s="4" t="str">
        <f>IF($H482=0,"",VLOOKUP($G482,Data!$G$3:$BA$2935,20,FALSE))</f>
        <v/>
      </c>
      <c r="AB482" s="4" t="str">
        <f>IF($H482=0,"",VLOOKUP($G482,Data!$G$3:$BA$2935,21,FALSE))</f>
        <v/>
      </c>
      <c r="AC482" s="4" t="str">
        <f>IF($H482=0,"",VLOOKUP($G482,Data!$G$3:$BA$2935,22,FALSE))</f>
        <v/>
      </c>
      <c r="AD482" s="4" t="str">
        <f>IF($H482=0,"",VLOOKUP($G482,Data!$G$3:$BA$2935,23,FALSE))</f>
        <v/>
      </c>
      <c r="AE482" s="4" t="str">
        <f>IF($H482=0,"",VLOOKUP($G482,Data!$G$3:$BA$2935,24,FALSE))</f>
        <v/>
      </c>
      <c r="AF482" s="4" t="str">
        <f>IF($H482=0,"",VLOOKUP($G482,Data!$G$3:$BA$2935,25,FALSE))</f>
        <v/>
      </c>
      <c r="AG482" s="4" t="str">
        <f>IF($H482=0,"",VLOOKUP($G482,Data!$G$3:$BA$2935,26,FALSE))</f>
        <v/>
      </c>
      <c r="AH482" s="4" t="str">
        <f>IF($H482=0,"",VLOOKUP($G482,Data!$G$3:$BA$2935,27,FALSE))</f>
        <v/>
      </c>
      <c r="AI482" s="4" t="str">
        <f>IF($H482=0,"",VLOOKUP($G482,Data!$G$3:$BA$2935,28,FALSE))</f>
        <v/>
      </c>
      <c r="AJ482" s="4" t="str">
        <f>IF($H482=0,"",VLOOKUP($G482,Data!$G$3:$BA$2935,29,FALSE))</f>
        <v/>
      </c>
      <c r="AK482" s="4" t="str">
        <f>IF($H482=0,"",VLOOKUP($G482,Data!$G$3:$BA$2935,30,FALSE))</f>
        <v/>
      </c>
      <c r="AL482" s="4" t="str">
        <f>IF($H482=0,"",VLOOKUP($G482,Data!$G$3:$BA$2935,31,FALSE))</f>
        <v/>
      </c>
      <c r="AM482" s="4" t="str">
        <f>IF($H482=0,"",VLOOKUP($G482,Data!$G$3:$BA$2935,32,FALSE))</f>
        <v/>
      </c>
      <c r="AN482" s="4" t="str">
        <f>IF($H482=0,"",VLOOKUP($G482,Data!$G$3:$BA$2935,33,FALSE))</f>
        <v/>
      </c>
      <c r="AO482" s="4" t="str">
        <f>IF($H482=0,"",VLOOKUP($G482,Data!$G$3:$BA$2935,34,FALSE))</f>
        <v/>
      </c>
      <c r="AP482" s="4" t="str">
        <f>IF($H482=0,"",VLOOKUP($G482,Data!$G$3:$BA$2935,35,FALSE))</f>
        <v/>
      </c>
      <c r="AQ482" s="4" t="str">
        <f>IF($H482=0,"",VLOOKUP($G482,Data!$G$3:$BA$2935,36,FALSE))</f>
        <v/>
      </c>
      <c r="AR482" s="4" t="str">
        <f>IF($H482=0,"",VLOOKUP($G482,Data!$G$3:$BA$2935,37,FALSE))</f>
        <v/>
      </c>
      <c r="AS482" s="4" t="str">
        <f>IF($H482=0,"",VLOOKUP($G482,Data!$G$3:$BA$2935,38,FALSE))</f>
        <v/>
      </c>
      <c r="AT482" s="4" t="str">
        <f>IF($H482=0,"",VLOOKUP($G482,Data!$G$3:$BA$2935,39,FALSE))</f>
        <v/>
      </c>
    </row>
    <row r="483" spans="1:46" x14ac:dyDescent="0.25">
      <c r="A483" s="4">
        <f>PSSE!A485</f>
        <v>975051</v>
      </c>
      <c r="B483" s="4" t="str">
        <f>PSSE!B485</f>
        <v>NHONTRAC1_G1</v>
      </c>
      <c r="C483" s="4">
        <f>PSSE!D485</f>
        <v>15.8</v>
      </c>
      <c r="D483" s="4">
        <f>PSSE!E485</f>
        <v>150</v>
      </c>
      <c r="E483" s="4" t="str">
        <f>PSSE!F485</f>
        <v>ND</v>
      </c>
      <c r="F483" s="4">
        <f>PSSE!G485</f>
        <v>1</v>
      </c>
      <c r="G483" s="4" t="str">
        <f t="shared" si="7"/>
        <v>GEN15.8150ND1</v>
      </c>
      <c r="H483" s="4">
        <f>COUNTIF(Data!$G$3:$BA$2935,GEN!$G483)</f>
        <v>1</v>
      </c>
      <c r="I483" s="4" t="str">
        <f>IF($H483=0,"",VLOOKUP($G483,Data!$G$3:$BA$2935,2,FALSE))</f>
        <v>'GENROU'</v>
      </c>
      <c r="J483" s="4">
        <f>PSSE!C485</f>
        <v>1</v>
      </c>
      <c r="K483" s="4">
        <f>IF($H483=0,"",VLOOKUP($G483,Data!$G$3:$BA$2935,4,FALSE))</f>
        <v>9.5500000000000007</v>
      </c>
      <c r="L483" s="4">
        <f>IF($H483=0,"",VLOOKUP($G483,Data!$G$3:$BA$2935,5,FALSE))</f>
        <v>4.4999999999999998E-2</v>
      </c>
      <c r="M483" s="4">
        <f>IF($H483=0,"",VLOOKUP($G483,Data!$G$3:$BA$2935,6,FALSE))</f>
        <v>1.5</v>
      </c>
      <c r="N483" s="4">
        <f>IF($H483=0,"",VLOOKUP($G483,Data!$G$3:$BA$2935,7,FALSE))</f>
        <v>0.15</v>
      </c>
      <c r="O483" s="4">
        <f>IF($H483=0,"",VLOOKUP($G483,Data!$G$3:$BA$2935,8,FALSE))</f>
        <v>4.2</v>
      </c>
      <c r="P483" s="4">
        <f>IF($H483=0,"",VLOOKUP($G483,Data!$G$3:$BA$2935,9,FALSE))</f>
        <v>0</v>
      </c>
      <c r="Q483" s="4">
        <f>IF($H483=0,"",VLOOKUP($G483,Data!$G$3:$BA$2935,10,FALSE))</f>
        <v>2.496</v>
      </c>
      <c r="R483" s="4">
        <f>IF($H483=0,"",VLOOKUP($G483,Data!$G$3:$BA$2935,11,FALSE))</f>
        <v>2.3719999999999999</v>
      </c>
      <c r="S483" s="4">
        <f>IF($H483=0,"",VLOOKUP($G483,Data!$G$3:$BA$2935,12,FALSE))</f>
        <v>0.32700000000000001</v>
      </c>
      <c r="T483" s="4">
        <f>IF($H483=0,"",VLOOKUP($G483,Data!$G$3:$BA$2935,13,FALSE))</f>
        <v>0.61299999999999999</v>
      </c>
      <c r="U483" s="4">
        <f>IF($H483=0,"",VLOOKUP($G483,Data!$G$3:$BA$2935,14,FALSE))</f>
        <v>0.14099999999999999</v>
      </c>
      <c r="V483" s="4">
        <f>IF($H483=0,"",VLOOKUP($G483,Data!$G$3:$BA$2935,15,FALSE))</f>
        <v>0.1</v>
      </c>
      <c r="W483" s="4">
        <f>IF($H483=0,"",VLOOKUP($G483,Data!$G$3:$BA$2935,16,FALSE))</f>
        <v>0.125</v>
      </c>
      <c r="X483" s="4">
        <f>IF($H483=0,"",VLOOKUP($G483,Data!$G$3:$BA$2935,17,FALSE))</f>
        <v>0.57399999999999995</v>
      </c>
      <c r="Y483" s="4" t="str">
        <f>IF($H483=0,"",VLOOKUP($G483,Data!$G$3:$BA$2935,18,FALSE))</f>
        <v>/</v>
      </c>
      <c r="Z483" s="4" t="str">
        <f>IF($H483=0,"",VLOOKUP($G483,Data!$G$3:$BA$2935,19,FALSE))</f>
        <v>/</v>
      </c>
      <c r="AA483" s="4" t="str">
        <f>IF($H483=0,"",VLOOKUP($G483,Data!$G$3:$BA$2935,20,FALSE))</f>
        <v/>
      </c>
      <c r="AB483" s="4" t="str">
        <f>IF($H483=0,"",VLOOKUP($G483,Data!$G$3:$BA$2935,21,FALSE))</f>
        <v/>
      </c>
      <c r="AC483" s="4" t="str">
        <f>IF($H483=0,"",VLOOKUP($G483,Data!$G$3:$BA$2935,22,FALSE))</f>
        <v/>
      </c>
      <c r="AD483" s="4" t="str">
        <f>IF($H483=0,"",VLOOKUP($G483,Data!$G$3:$BA$2935,23,FALSE))</f>
        <v/>
      </c>
      <c r="AE483" s="4" t="str">
        <f>IF($H483=0,"",VLOOKUP($G483,Data!$G$3:$BA$2935,24,FALSE))</f>
        <v/>
      </c>
      <c r="AF483" s="4" t="str">
        <f>IF($H483=0,"",VLOOKUP($G483,Data!$G$3:$BA$2935,25,FALSE))</f>
        <v/>
      </c>
      <c r="AG483" s="4" t="str">
        <f>IF($H483=0,"",VLOOKUP($G483,Data!$G$3:$BA$2935,26,FALSE))</f>
        <v/>
      </c>
      <c r="AH483" s="4" t="str">
        <f>IF($H483=0,"",VLOOKUP($G483,Data!$G$3:$BA$2935,27,FALSE))</f>
        <v/>
      </c>
      <c r="AI483" s="4" t="str">
        <f>IF($H483=0,"",VLOOKUP($G483,Data!$G$3:$BA$2935,28,FALSE))</f>
        <v/>
      </c>
      <c r="AJ483" s="4" t="str">
        <f>IF($H483=0,"",VLOOKUP($G483,Data!$G$3:$BA$2935,29,FALSE))</f>
        <v/>
      </c>
      <c r="AK483" s="4" t="str">
        <f>IF($H483=0,"",VLOOKUP($G483,Data!$G$3:$BA$2935,30,FALSE))</f>
        <v/>
      </c>
      <c r="AL483" s="4" t="str">
        <f>IF($H483=0,"",VLOOKUP($G483,Data!$G$3:$BA$2935,31,FALSE))</f>
        <v/>
      </c>
      <c r="AM483" s="4" t="str">
        <f>IF($H483=0,"",VLOOKUP($G483,Data!$G$3:$BA$2935,32,FALSE))</f>
        <v/>
      </c>
      <c r="AN483" s="4" t="str">
        <f>IF($H483=0,"",VLOOKUP($G483,Data!$G$3:$BA$2935,33,FALSE))</f>
        <v/>
      </c>
      <c r="AO483" s="4" t="str">
        <f>IF($H483=0,"",VLOOKUP($G483,Data!$G$3:$BA$2935,34,FALSE))</f>
        <v/>
      </c>
      <c r="AP483" s="4" t="str">
        <f>IF($H483=0,"",VLOOKUP($G483,Data!$G$3:$BA$2935,35,FALSE))</f>
        <v/>
      </c>
      <c r="AQ483" s="4" t="str">
        <f>IF($H483=0,"",VLOOKUP($G483,Data!$G$3:$BA$2935,36,FALSE))</f>
        <v/>
      </c>
      <c r="AR483" s="4" t="str">
        <f>IF($H483=0,"",VLOOKUP($G483,Data!$G$3:$BA$2935,37,FALSE))</f>
        <v/>
      </c>
      <c r="AS483" s="4" t="str">
        <f>IF($H483=0,"",VLOOKUP($G483,Data!$G$3:$BA$2935,38,FALSE))</f>
        <v/>
      </c>
      <c r="AT483" s="4" t="str">
        <f>IF($H483=0,"",VLOOKUP($G483,Data!$G$3:$BA$2935,39,FALSE))</f>
        <v/>
      </c>
    </row>
    <row r="484" spans="1:46" x14ac:dyDescent="0.25">
      <c r="A484" s="4">
        <f>PSSE!A486</f>
        <v>975052</v>
      </c>
      <c r="B484" s="4" t="str">
        <f>PSSE!B486</f>
        <v>NHONTRAC1_G2</v>
      </c>
      <c r="C484" s="4">
        <f>PSSE!D486</f>
        <v>15.8</v>
      </c>
      <c r="D484" s="4">
        <f>PSSE!E486</f>
        <v>150</v>
      </c>
      <c r="E484" s="4" t="str">
        <f>PSSE!F486</f>
        <v>ND</v>
      </c>
      <c r="F484" s="4">
        <f>PSSE!G486</f>
        <v>1</v>
      </c>
      <c r="G484" s="4" t="str">
        <f t="shared" si="7"/>
        <v>GEN15.8150ND1</v>
      </c>
      <c r="H484" s="4">
        <f>COUNTIF(Data!$G$3:$BA$2935,GEN!$G484)</f>
        <v>1</v>
      </c>
      <c r="I484" s="4" t="str">
        <f>IF($H484=0,"",VLOOKUP($G484,Data!$G$3:$BA$2935,2,FALSE))</f>
        <v>'GENROU'</v>
      </c>
      <c r="J484" s="4">
        <f>PSSE!C486</f>
        <v>2</v>
      </c>
      <c r="K484" s="4">
        <f>IF($H484=0,"",VLOOKUP($G484,Data!$G$3:$BA$2935,4,FALSE))</f>
        <v>9.5500000000000007</v>
      </c>
      <c r="L484" s="4">
        <f>IF($H484=0,"",VLOOKUP($G484,Data!$G$3:$BA$2935,5,FALSE))</f>
        <v>4.4999999999999998E-2</v>
      </c>
      <c r="M484" s="4">
        <f>IF($H484=0,"",VLOOKUP($G484,Data!$G$3:$BA$2935,6,FALSE))</f>
        <v>1.5</v>
      </c>
      <c r="N484" s="4">
        <f>IF($H484=0,"",VLOOKUP($G484,Data!$G$3:$BA$2935,7,FALSE))</f>
        <v>0.15</v>
      </c>
      <c r="O484" s="4">
        <f>IF($H484=0,"",VLOOKUP($G484,Data!$G$3:$BA$2935,8,FALSE))</f>
        <v>4.2</v>
      </c>
      <c r="P484" s="4">
        <f>IF($H484=0,"",VLOOKUP($G484,Data!$G$3:$BA$2935,9,FALSE))</f>
        <v>0</v>
      </c>
      <c r="Q484" s="4">
        <f>IF($H484=0,"",VLOOKUP($G484,Data!$G$3:$BA$2935,10,FALSE))</f>
        <v>2.496</v>
      </c>
      <c r="R484" s="4">
        <f>IF($H484=0,"",VLOOKUP($G484,Data!$G$3:$BA$2935,11,FALSE))</f>
        <v>2.3719999999999999</v>
      </c>
      <c r="S484" s="4">
        <f>IF($H484=0,"",VLOOKUP($G484,Data!$G$3:$BA$2935,12,FALSE))</f>
        <v>0.32700000000000001</v>
      </c>
      <c r="T484" s="4">
        <f>IF($H484=0,"",VLOOKUP($G484,Data!$G$3:$BA$2935,13,FALSE))</f>
        <v>0.61299999999999999</v>
      </c>
      <c r="U484" s="4">
        <f>IF($H484=0,"",VLOOKUP($G484,Data!$G$3:$BA$2935,14,FALSE))</f>
        <v>0.14099999999999999</v>
      </c>
      <c r="V484" s="4">
        <f>IF($H484=0,"",VLOOKUP($G484,Data!$G$3:$BA$2935,15,FALSE))</f>
        <v>0.1</v>
      </c>
      <c r="W484" s="4">
        <f>IF($H484=0,"",VLOOKUP($G484,Data!$G$3:$BA$2935,16,FALSE))</f>
        <v>0.125</v>
      </c>
      <c r="X484" s="4">
        <f>IF($H484=0,"",VLOOKUP($G484,Data!$G$3:$BA$2935,17,FALSE))</f>
        <v>0.57399999999999995</v>
      </c>
      <c r="Y484" s="4" t="str">
        <f>IF($H484=0,"",VLOOKUP($G484,Data!$G$3:$BA$2935,18,FALSE))</f>
        <v>/</v>
      </c>
      <c r="Z484" s="4" t="str">
        <f>IF($H484=0,"",VLOOKUP($G484,Data!$G$3:$BA$2935,19,FALSE))</f>
        <v>/</v>
      </c>
      <c r="AA484" s="4" t="str">
        <f>IF($H484=0,"",VLOOKUP($G484,Data!$G$3:$BA$2935,20,FALSE))</f>
        <v/>
      </c>
      <c r="AB484" s="4" t="str">
        <f>IF($H484=0,"",VLOOKUP($G484,Data!$G$3:$BA$2935,21,FALSE))</f>
        <v/>
      </c>
      <c r="AC484" s="4" t="str">
        <f>IF($H484=0,"",VLOOKUP($G484,Data!$G$3:$BA$2935,22,FALSE))</f>
        <v/>
      </c>
      <c r="AD484" s="4" t="str">
        <f>IF($H484=0,"",VLOOKUP($G484,Data!$G$3:$BA$2935,23,FALSE))</f>
        <v/>
      </c>
      <c r="AE484" s="4" t="str">
        <f>IF($H484=0,"",VLOOKUP($G484,Data!$G$3:$BA$2935,24,FALSE))</f>
        <v/>
      </c>
      <c r="AF484" s="4" t="str">
        <f>IF($H484=0,"",VLOOKUP($G484,Data!$G$3:$BA$2935,25,FALSE))</f>
        <v/>
      </c>
      <c r="AG484" s="4" t="str">
        <f>IF($H484=0,"",VLOOKUP($G484,Data!$G$3:$BA$2935,26,FALSE))</f>
        <v/>
      </c>
      <c r="AH484" s="4" t="str">
        <f>IF($H484=0,"",VLOOKUP($G484,Data!$G$3:$BA$2935,27,FALSE))</f>
        <v/>
      </c>
      <c r="AI484" s="4" t="str">
        <f>IF($H484=0,"",VLOOKUP($G484,Data!$G$3:$BA$2935,28,FALSE))</f>
        <v/>
      </c>
      <c r="AJ484" s="4" t="str">
        <f>IF($H484=0,"",VLOOKUP($G484,Data!$G$3:$BA$2935,29,FALSE))</f>
        <v/>
      </c>
      <c r="AK484" s="4" t="str">
        <f>IF($H484=0,"",VLOOKUP($G484,Data!$G$3:$BA$2935,30,FALSE))</f>
        <v/>
      </c>
      <c r="AL484" s="4" t="str">
        <f>IF($H484=0,"",VLOOKUP($G484,Data!$G$3:$BA$2935,31,FALSE))</f>
        <v/>
      </c>
      <c r="AM484" s="4" t="str">
        <f>IF($H484=0,"",VLOOKUP($G484,Data!$G$3:$BA$2935,32,FALSE))</f>
        <v/>
      </c>
      <c r="AN484" s="4" t="str">
        <f>IF($H484=0,"",VLOOKUP($G484,Data!$G$3:$BA$2935,33,FALSE))</f>
        <v/>
      </c>
      <c r="AO484" s="4" t="str">
        <f>IF($H484=0,"",VLOOKUP($G484,Data!$G$3:$BA$2935,34,FALSE))</f>
        <v/>
      </c>
      <c r="AP484" s="4" t="str">
        <f>IF($H484=0,"",VLOOKUP($G484,Data!$G$3:$BA$2935,35,FALSE))</f>
        <v/>
      </c>
      <c r="AQ484" s="4" t="str">
        <f>IF($H484=0,"",VLOOKUP($G484,Data!$G$3:$BA$2935,36,FALSE))</f>
        <v/>
      </c>
      <c r="AR484" s="4" t="str">
        <f>IF($H484=0,"",VLOOKUP($G484,Data!$G$3:$BA$2935,37,FALSE))</f>
        <v/>
      </c>
      <c r="AS484" s="4" t="str">
        <f>IF($H484=0,"",VLOOKUP($G484,Data!$G$3:$BA$2935,38,FALSE))</f>
        <v/>
      </c>
      <c r="AT484" s="4" t="str">
        <f>IF($H484=0,"",VLOOKUP($G484,Data!$G$3:$BA$2935,39,FALSE))</f>
        <v/>
      </c>
    </row>
    <row r="485" spans="1:46" x14ac:dyDescent="0.25">
      <c r="A485" s="4">
        <f>PSSE!A487</f>
        <v>975053</v>
      </c>
      <c r="B485" s="4" t="str">
        <f>PSSE!B487</f>
        <v>NHONTRAC1_G3</v>
      </c>
      <c r="C485" s="4">
        <f>PSSE!D487</f>
        <v>15.8</v>
      </c>
      <c r="D485" s="4">
        <f>PSSE!E487</f>
        <v>150</v>
      </c>
      <c r="E485" s="4" t="str">
        <f>PSSE!F487</f>
        <v>ND</v>
      </c>
      <c r="F485" s="4">
        <f>PSSE!G487</f>
        <v>1</v>
      </c>
      <c r="G485" s="4" t="str">
        <f t="shared" si="7"/>
        <v>GEN15.8150ND1</v>
      </c>
      <c r="H485" s="4">
        <f>COUNTIF(Data!$G$3:$BA$2935,GEN!$G485)</f>
        <v>1</v>
      </c>
      <c r="I485" s="4" t="str">
        <f>IF($H485=0,"",VLOOKUP($G485,Data!$G$3:$BA$2935,2,FALSE))</f>
        <v>'GENROU'</v>
      </c>
      <c r="J485" s="4">
        <f>PSSE!C487</f>
        <v>3</v>
      </c>
      <c r="K485" s="4">
        <f>IF($H485=0,"",VLOOKUP($G485,Data!$G$3:$BA$2935,4,FALSE))</f>
        <v>9.5500000000000007</v>
      </c>
      <c r="L485" s="4">
        <f>IF($H485=0,"",VLOOKUP($G485,Data!$G$3:$BA$2935,5,FALSE))</f>
        <v>4.4999999999999998E-2</v>
      </c>
      <c r="M485" s="4">
        <f>IF($H485=0,"",VLOOKUP($G485,Data!$G$3:$BA$2935,6,FALSE))</f>
        <v>1.5</v>
      </c>
      <c r="N485" s="4">
        <f>IF($H485=0,"",VLOOKUP($G485,Data!$G$3:$BA$2935,7,FALSE))</f>
        <v>0.15</v>
      </c>
      <c r="O485" s="4">
        <f>IF($H485=0,"",VLOOKUP($G485,Data!$G$3:$BA$2935,8,FALSE))</f>
        <v>4.2</v>
      </c>
      <c r="P485" s="4">
        <f>IF($H485=0,"",VLOOKUP($G485,Data!$G$3:$BA$2935,9,FALSE))</f>
        <v>0</v>
      </c>
      <c r="Q485" s="4">
        <f>IF($H485=0,"",VLOOKUP($G485,Data!$G$3:$BA$2935,10,FALSE))</f>
        <v>2.496</v>
      </c>
      <c r="R485" s="4">
        <f>IF($H485=0,"",VLOOKUP($G485,Data!$G$3:$BA$2935,11,FALSE))</f>
        <v>2.3719999999999999</v>
      </c>
      <c r="S485" s="4">
        <f>IF($H485=0,"",VLOOKUP($G485,Data!$G$3:$BA$2935,12,FALSE))</f>
        <v>0.32700000000000001</v>
      </c>
      <c r="T485" s="4">
        <f>IF($H485=0,"",VLOOKUP($G485,Data!$G$3:$BA$2935,13,FALSE))</f>
        <v>0.61299999999999999</v>
      </c>
      <c r="U485" s="4">
        <f>IF($H485=0,"",VLOOKUP($G485,Data!$G$3:$BA$2935,14,FALSE))</f>
        <v>0.14099999999999999</v>
      </c>
      <c r="V485" s="4">
        <f>IF($H485=0,"",VLOOKUP($G485,Data!$G$3:$BA$2935,15,FALSE))</f>
        <v>0.1</v>
      </c>
      <c r="W485" s="4">
        <f>IF($H485=0,"",VLOOKUP($G485,Data!$G$3:$BA$2935,16,FALSE))</f>
        <v>0.125</v>
      </c>
      <c r="X485" s="4">
        <f>IF($H485=0,"",VLOOKUP($G485,Data!$G$3:$BA$2935,17,FALSE))</f>
        <v>0.57399999999999995</v>
      </c>
      <c r="Y485" s="4" t="str">
        <f>IF($H485=0,"",VLOOKUP($G485,Data!$G$3:$BA$2935,18,FALSE))</f>
        <v>/</v>
      </c>
      <c r="Z485" s="4" t="str">
        <f>IF($H485=0,"",VLOOKUP($G485,Data!$G$3:$BA$2935,19,FALSE))</f>
        <v>/</v>
      </c>
      <c r="AA485" s="4" t="str">
        <f>IF($H485=0,"",VLOOKUP($G485,Data!$G$3:$BA$2935,20,FALSE))</f>
        <v/>
      </c>
      <c r="AB485" s="4" t="str">
        <f>IF($H485=0,"",VLOOKUP($G485,Data!$G$3:$BA$2935,21,FALSE))</f>
        <v/>
      </c>
      <c r="AC485" s="4" t="str">
        <f>IF($H485=0,"",VLOOKUP($G485,Data!$G$3:$BA$2935,22,FALSE))</f>
        <v/>
      </c>
      <c r="AD485" s="4" t="str">
        <f>IF($H485=0,"",VLOOKUP($G485,Data!$G$3:$BA$2935,23,FALSE))</f>
        <v/>
      </c>
      <c r="AE485" s="4" t="str">
        <f>IF($H485=0,"",VLOOKUP($G485,Data!$G$3:$BA$2935,24,FALSE))</f>
        <v/>
      </c>
      <c r="AF485" s="4" t="str">
        <f>IF($H485=0,"",VLOOKUP($G485,Data!$G$3:$BA$2935,25,FALSE))</f>
        <v/>
      </c>
      <c r="AG485" s="4" t="str">
        <f>IF($H485=0,"",VLOOKUP($G485,Data!$G$3:$BA$2935,26,FALSE))</f>
        <v/>
      </c>
      <c r="AH485" s="4" t="str">
        <f>IF($H485=0,"",VLOOKUP($G485,Data!$G$3:$BA$2935,27,FALSE))</f>
        <v/>
      </c>
      <c r="AI485" s="4" t="str">
        <f>IF($H485=0,"",VLOOKUP($G485,Data!$G$3:$BA$2935,28,FALSE))</f>
        <v/>
      </c>
      <c r="AJ485" s="4" t="str">
        <f>IF($H485=0,"",VLOOKUP($G485,Data!$G$3:$BA$2935,29,FALSE))</f>
        <v/>
      </c>
      <c r="AK485" s="4" t="str">
        <f>IF($H485=0,"",VLOOKUP($G485,Data!$G$3:$BA$2935,30,FALSE))</f>
        <v/>
      </c>
      <c r="AL485" s="4" t="str">
        <f>IF($H485=0,"",VLOOKUP($G485,Data!$G$3:$BA$2935,31,FALSE))</f>
        <v/>
      </c>
      <c r="AM485" s="4" t="str">
        <f>IF($H485=0,"",VLOOKUP($G485,Data!$G$3:$BA$2935,32,FALSE))</f>
        <v/>
      </c>
      <c r="AN485" s="4" t="str">
        <f>IF($H485=0,"",VLOOKUP($G485,Data!$G$3:$BA$2935,33,FALSE))</f>
        <v/>
      </c>
      <c r="AO485" s="4" t="str">
        <f>IF($H485=0,"",VLOOKUP($G485,Data!$G$3:$BA$2935,34,FALSE))</f>
        <v/>
      </c>
      <c r="AP485" s="4" t="str">
        <f>IF($H485=0,"",VLOOKUP($G485,Data!$G$3:$BA$2935,35,FALSE))</f>
        <v/>
      </c>
      <c r="AQ485" s="4" t="str">
        <f>IF($H485=0,"",VLOOKUP($G485,Data!$G$3:$BA$2935,36,FALSE))</f>
        <v/>
      </c>
      <c r="AR485" s="4" t="str">
        <f>IF($H485=0,"",VLOOKUP($G485,Data!$G$3:$BA$2935,37,FALSE))</f>
        <v/>
      </c>
      <c r="AS485" s="4" t="str">
        <f>IF($H485=0,"",VLOOKUP($G485,Data!$G$3:$BA$2935,38,FALSE))</f>
        <v/>
      </c>
      <c r="AT485" s="4" t="str">
        <f>IF($H485=0,"",VLOOKUP($G485,Data!$G$3:$BA$2935,39,FALSE))</f>
        <v/>
      </c>
    </row>
    <row r="486" spans="1:46" x14ac:dyDescent="0.25">
      <c r="A486" s="4">
        <f>PSSE!A488</f>
        <v>975061</v>
      </c>
      <c r="B486" s="4" t="str">
        <f>PSSE!B488</f>
        <v>NHONTRAC2_G1</v>
      </c>
      <c r="C486" s="4">
        <f>PSSE!D488</f>
        <v>15.8</v>
      </c>
      <c r="D486" s="4">
        <f>PSSE!E488</f>
        <v>250</v>
      </c>
      <c r="E486" s="4" t="str">
        <f>PSSE!F488</f>
        <v>ND</v>
      </c>
      <c r="F486" s="4">
        <f>PSSE!G488</f>
        <v>1</v>
      </c>
      <c r="G486" s="4" t="str">
        <f t="shared" si="7"/>
        <v>GEN15.8250ND1</v>
      </c>
      <c r="H486" s="4">
        <f>COUNTIF(Data!$G$3:$BA$2935,GEN!$G486)</f>
        <v>1</v>
      </c>
      <c r="I486" s="4" t="str">
        <f>IF($H486=0,"",VLOOKUP($G486,Data!$G$3:$BA$2935,2,FALSE))</f>
        <v>'GENROU'</v>
      </c>
      <c r="J486" s="4">
        <f>PSSE!C488</f>
        <v>1</v>
      </c>
      <c r="K486" s="4">
        <f>IF($H486=0,"",VLOOKUP($G486,Data!$G$3:$BA$2935,4,FALSE))</f>
        <v>8.4</v>
      </c>
      <c r="L486" s="4">
        <f>IF($H486=0,"",VLOOKUP($G486,Data!$G$3:$BA$2935,5,FALSE))</f>
        <v>0.04</v>
      </c>
      <c r="M486" s="4">
        <f>IF($H486=0,"",VLOOKUP($G486,Data!$G$3:$BA$2935,6,FALSE))</f>
        <v>0.9</v>
      </c>
      <c r="N486" s="4">
        <f>IF($H486=0,"",VLOOKUP($G486,Data!$G$3:$BA$2935,7,FALSE))</f>
        <v>7.0000000000000007E-2</v>
      </c>
      <c r="O486" s="4">
        <f>IF($H486=0,"",VLOOKUP($G486,Data!$G$3:$BA$2935,8,FALSE))</f>
        <v>6.24</v>
      </c>
      <c r="P486" s="4">
        <f>IF($H486=0,"",VLOOKUP($G486,Data!$G$3:$BA$2935,9,FALSE))</f>
        <v>0</v>
      </c>
      <c r="Q486" s="4">
        <f>IF($H486=0,"",VLOOKUP($G486,Data!$G$3:$BA$2935,10,FALSE))</f>
        <v>1.97</v>
      </c>
      <c r="R486" s="4">
        <f>IF($H486=0,"",VLOOKUP($G486,Data!$G$3:$BA$2935,11,FALSE))</f>
        <v>1.91</v>
      </c>
      <c r="S486" s="4">
        <f>IF($H486=0,"",VLOOKUP($G486,Data!$G$3:$BA$2935,12,FALSE))</f>
        <v>0.217</v>
      </c>
      <c r="T486" s="4">
        <f>IF($H486=0,"",VLOOKUP($G486,Data!$G$3:$BA$2935,13,FALSE))</f>
        <v>0.38500000000000001</v>
      </c>
      <c r="U486" s="4">
        <f>IF($H486=0,"",VLOOKUP($G486,Data!$G$3:$BA$2935,14,FALSE))</f>
        <v>0.217</v>
      </c>
      <c r="V486" s="4">
        <f>IF($H486=0,"",VLOOKUP($G486,Data!$G$3:$BA$2935,15,FALSE))</f>
        <v>0.15</v>
      </c>
      <c r="W486" s="4">
        <f>IF($H486=0,"",VLOOKUP($G486,Data!$G$3:$BA$2935,16,FALSE))</f>
        <v>0.14899999999999999</v>
      </c>
      <c r="X486" s="4">
        <f>IF($H486=0,"",VLOOKUP($G486,Data!$G$3:$BA$2935,17,FALSE))</f>
        <v>0.61599999999999999</v>
      </c>
      <c r="Y486" s="4" t="str">
        <f>IF($H486=0,"",VLOOKUP($G486,Data!$G$3:$BA$2935,18,FALSE))</f>
        <v>/</v>
      </c>
      <c r="Z486" s="4" t="str">
        <f>IF($H486=0,"",VLOOKUP($G486,Data!$G$3:$BA$2935,19,FALSE))</f>
        <v>/</v>
      </c>
      <c r="AA486" s="4" t="str">
        <f>IF($H486=0,"",VLOOKUP($G486,Data!$G$3:$BA$2935,20,FALSE))</f>
        <v/>
      </c>
      <c r="AB486" s="4" t="str">
        <f>IF($H486=0,"",VLOOKUP($G486,Data!$G$3:$BA$2935,21,FALSE))</f>
        <v/>
      </c>
      <c r="AC486" s="4" t="str">
        <f>IF($H486=0,"",VLOOKUP($G486,Data!$G$3:$BA$2935,22,FALSE))</f>
        <v/>
      </c>
      <c r="AD486" s="4" t="str">
        <f>IF($H486=0,"",VLOOKUP($G486,Data!$G$3:$BA$2935,23,FALSE))</f>
        <v/>
      </c>
      <c r="AE486" s="4" t="str">
        <f>IF($H486=0,"",VLOOKUP($G486,Data!$G$3:$BA$2935,24,FALSE))</f>
        <v/>
      </c>
      <c r="AF486" s="4" t="str">
        <f>IF($H486=0,"",VLOOKUP($G486,Data!$G$3:$BA$2935,25,FALSE))</f>
        <v/>
      </c>
      <c r="AG486" s="4" t="str">
        <f>IF($H486=0,"",VLOOKUP($G486,Data!$G$3:$BA$2935,26,FALSE))</f>
        <v/>
      </c>
      <c r="AH486" s="4" t="str">
        <f>IF($H486=0,"",VLOOKUP($G486,Data!$G$3:$BA$2935,27,FALSE))</f>
        <v/>
      </c>
      <c r="AI486" s="4" t="str">
        <f>IF($H486=0,"",VLOOKUP($G486,Data!$G$3:$BA$2935,28,FALSE))</f>
        <v/>
      </c>
      <c r="AJ486" s="4" t="str">
        <f>IF($H486=0,"",VLOOKUP($G486,Data!$G$3:$BA$2935,29,FALSE))</f>
        <v/>
      </c>
      <c r="AK486" s="4" t="str">
        <f>IF($H486=0,"",VLOOKUP($G486,Data!$G$3:$BA$2935,30,FALSE))</f>
        <v/>
      </c>
      <c r="AL486" s="4" t="str">
        <f>IF($H486=0,"",VLOOKUP($G486,Data!$G$3:$BA$2935,31,FALSE))</f>
        <v/>
      </c>
      <c r="AM486" s="4" t="str">
        <f>IF($H486=0,"",VLOOKUP($G486,Data!$G$3:$BA$2935,32,FALSE))</f>
        <v/>
      </c>
      <c r="AN486" s="4" t="str">
        <f>IF($H486=0,"",VLOOKUP($G486,Data!$G$3:$BA$2935,33,FALSE))</f>
        <v/>
      </c>
      <c r="AO486" s="4" t="str">
        <f>IF($H486=0,"",VLOOKUP($G486,Data!$G$3:$BA$2935,34,FALSE))</f>
        <v/>
      </c>
      <c r="AP486" s="4" t="str">
        <f>IF($H486=0,"",VLOOKUP($G486,Data!$G$3:$BA$2935,35,FALSE))</f>
        <v/>
      </c>
      <c r="AQ486" s="4" t="str">
        <f>IF($H486=0,"",VLOOKUP($G486,Data!$G$3:$BA$2935,36,FALSE))</f>
        <v/>
      </c>
      <c r="AR486" s="4" t="str">
        <f>IF($H486=0,"",VLOOKUP($G486,Data!$G$3:$BA$2935,37,FALSE))</f>
        <v/>
      </c>
      <c r="AS486" s="4" t="str">
        <f>IF($H486=0,"",VLOOKUP($G486,Data!$G$3:$BA$2935,38,FALSE))</f>
        <v/>
      </c>
      <c r="AT486" s="4" t="str">
        <f>IF($H486=0,"",VLOOKUP($G486,Data!$G$3:$BA$2935,39,FALSE))</f>
        <v/>
      </c>
    </row>
    <row r="487" spans="1:46" x14ac:dyDescent="0.25">
      <c r="A487" s="4">
        <f>PSSE!A489</f>
        <v>975062</v>
      </c>
      <c r="B487" s="4" t="str">
        <f>PSSE!B489</f>
        <v>NHONTRAC2_G2</v>
      </c>
      <c r="C487" s="4">
        <f>PSSE!D489</f>
        <v>15.8</v>
      </c>
      <c r="D487" s="4">
        <f>PSSE!E489</f>
        <v>250</v>
      </c>
      <c r="E487" s="4" t="str">
        <f>PSSE!F489</f>
        <v>ND</v>
      </c>
      <c r="F487" s="4">
        <f>PSSE!G489</f>
        <v>1</v>
      </c>
      <c r="G487" s="4" t="str">
        <f t="shared" si="7"/>
        <v>GEN15.8250ND1</v>
      </c>
      <c r="H487" s="4">
        <f>COUNTIF(Data!$G$3:$BA$2935,GEN!$G487)</f>
        <v>1</v>
      </c>
      <c r="I487" s="4" t="str">
        <f>IF($H487=0,"",VLOOKUP($G487,Data!$G$3:$BA$2935,2,FALSE))</f>
        <v>'GENROU'</v>
      </c>
      <c r="J487" s="4">
        <f>PSSE!C489</f>
        <v>1</v>
      </c>
      <c r="K487" s="4">
        <f>IF($H487=0,"",VLOOKUP($G487,Data!$G$3:$BA$2935,4,FALSE))</f>
        <v>8.4</v>
      </c>
      <c r="L487" s="4">
        <f>IF($H487=0,"",VLOOKUP($G487,Data!$G$3:$BA$2935,5,FALSE))</f>
        <v>0.04</v>
      </c>
      <c r="M487" s="4">
        <f>IF($H487=0,"",VLOOKUP($G487,Data!$G$3:$BA$2935,6,FALSE))</f>
        <v>0.9</v>
      </c>
      <c r="N487" s="4">
        <f>IF($H487=0,"",VLOOKUP($G487,Data!$G$3:$BA$2935,7,FALSE))</f>
        <v>7.0000000000000007E-2</v>
      </c>
      <c r="O487" s="4">
        <f>IF($H487=0,"",VLOOKUP($G487,Data!$G$3:$BA$2935,8,FALSE))</f>
        <v>6.24</v>
      </c>
      <c r="P487" s="4">
        <f>IF($H487=0,"",VLOOKUP($G487,Data!$G$3:$BA$2935,9,FALSE))</f>
        <v>0</v>
      </c>
      <c r="Q487" s="4">
        <f>IF($H487=0,"",VLOOKUP($G487,Data!$G$3:$BA$2935,10,FALSE))</f>
        <v>1.97</v>
      </c>
      <c r="R487" s="4">
        <f>IF($H487=0,"",VLOOKUP($G487,Data!$G$3:$BA$2935,11,FALSE))</f>
        <v>1.91</v>
      </c>
      <c r="S487" s="4">
        <f>IF($H487=0,"",VLOOKUP($G487,Data!$G$3:$BA$2935,12,FALSE))</f>
        <v>0.217</v>
      </c>
      <c r="T487" s="4">
        <f>IF($H487=0,"",VLOOKUP($G487,Data!$G$3:$BA$2935,13,FALSE))</f>
        <v>0.38500000000000001</v>
      </c>
      <c r="U487" s="4">
        <f>IF($H487=0,"",VLOOKUP($G487,Data!$G$3:$BA$2935,14,FALSE))</f>
        <v>0.217</v>
      </c>
      <c r="V487" s="4">
        <f>IF($H487=0,"",VLOOKUP($G487,Data!$G$3:$BA$2935,15,FALSE))</f>
        <v>0.15</v>
      </c>
      <c r="W487" s="4">
        <f>IF($H487=0,"",VLOOKUP($G487,Data!$G$3:$BA$2935,16,FALSE))</f>
        <v>0.14899999999999999</v>
      </c>
      <c r="X487" s="4">
        <f>IF($H487=0,"",VLOOKUP($G487,Data!$G$3:$BA$2935,17,FALSE))</f>
        <v>0.61599999999999999</v>
      </c>
      <c r="Y487" s="4" t="str">
        <f>IF($H487=0,"",VLOOKUP($G487,Data!$G$3:$BA$2935,18,FALSE))</f>
        <v>/</v>
      </c>
      <c r="Z487" s="4" t="str">
        <f>IF($H487=0,"",VLOOKUP($G487,Data!$G$3:$BA$2935,19,FALSE))</f>
        <v>/</v>
      </c>
      <c r="AA487" s="4" t="str">
        <f>IF($H487=0,"",VLOOKUP($G487,Data!$G$3:$BA$2935,20,FALSE))</f>
        <v/>
      </c>
      <c r="AB487" s="4" t="str">
        <f>IF($H487=0,"",VLOOKUP($G487,Data!$G$3:$BA$2935,21,FALSE))</f>
        <v/>
      </c>
      <c r="AC487" s="4" t="str">
        <f>IF($H487=0,"",VLOOKUP($G487,Data!$G$3:$BA$2935,22,FALSE))</f>
        <v/>
      </c>
      <c r="AD487" s="4" t="str">
        <f>IF($H487=0,"",VLOOKUP($G487,Data!$G$3:$BA$2935,23,FALSE))</f>
        <v/>
      </c>
      <c r="AE487" s="4" t="str">
        <f>IF($H487=0,"",VLOOKUP($G487,Data!$G$3:$BA$2935,24,FALSE))</f>
        <v/>
      </c>
      <c r="AF487" s="4" t="str">
        <f>IF($H487=0,"",VLOOKUP($G487,Data!$G$3:$BA$2935,25,FALSE))</f>
        <v/>
      </c>
      <c r="AG487" s="4" t="str">
        <f>IF($H487=0,"",VLOOKUP($G487,Data!$G$3:$BA$2935,26,FALSE))</f>
        <v/>
      </c>
      <c r="AH487" s="4" t="str">
        <f>IF($H487=0,"",VLOOKUP($G487,Data!$G$3:$BA$2935,27,FALSE))</f>
        <v/>
      </c>
      <c r="AI487" s="4" t="str">
        <f>IF($H487=0,"",VLOOKUP($G487,Data!$G$3:$BA$2935,28,FALSE))</f>
        <v/>
      </c>
      <c r="AJ487" s="4" t="str">
        <f>IF($H487=0,"",VLOOKUP($G487,Data!$G$3:$BA$2935,29,FALSE))</f>
        <v/>
      </c>
      <c r="AK487" s="4" t="str">
        <f>IF($H487=0,"",VLOOKUP($G487,Data!$G$3:$BA$2935,30,FALSE))</f>
        <v/>
      </c>
      <c r="AL487" s="4" t="str">
        <f>IF($H487=0,"",VLOOKUP($G487,Data!$G$3:$BA$2935,31,FALSE))</f>
        <v/>
      </c>
      <c r="AM487" s="4" t="str">
        <f>IF($H487=0,"",VLOOKUP($G487,Data!$G$3:$BA$2935,32,FALSE))</f>
        <v/>
      </c>
      <c r="AN487" s="4" t="str">
        <f>IF($H487=0,"",VLOOKUP($G487,Data!$G$3:$BA$2935,33,FALSE))</f>
        <v/>
      </c>
      <c r="AO487" s="4" t="str">
        <f>IF($H487=0,"",VLOOKUP($G487,Data!$G$3:$BA$2935,34,FALSE))</f>
        <v/>
      </c>
      <c r="AP487" s="4" t="str">
        <f>IF($H487=0,"",VLOOKUP($G487,Data!$G$3:$BA$2935,35,FALSE))</f>
        <v/>
      </c>
      <c r="AQ487" s="4" t="str">
        <f>IF($H487=0,"",VLOOKUP($G487,Data!$G$3:$BA$2935,36,FALSE))</f>
        <v/>
      </c>
      <c r="AR487" s="4" t="str">
        <f>IF($H487=0,"",VLOOKUP($G487,Data!$G$3:$BA$2935,37,FALSE))</f>
        <v/>
      </c>
      <c r="AS487" s="4" t="str">
        <f>IF($H487=0,"",VLOOKUP($G487,Data!$G$3:$BA$2935,38,FALSE))</f>
        <v/>
      </c>
      <c r="AT487" s="4" t="str">
        <f>IF($H487=0,"",VLOOKUP($G487,Data!$G$3:$BA$2935,39,FALSE))</f>
        <v/>
      </c>
    </row>
    <row r="488" spans="1:46" x14ac:dyDescent="0.25">
      <c r="A488" s="4">
        <f>PSSE!A490</f>
        <v>975071</v>
      </c>
      <c r="B488" s="4" t="str">
        <f>PSSE!B490</f>
        <v>NHONTRAC2_S1</v>
      </c>
      <c r="C488" s="4">
        <f>PSSE!D490</f>
        <v>15.8</v>
      </c>
      <c r="D488" s="4">
        <f>PSSE!E490</f>
        <v>250</v>
      </c>
      <c r="E488" s="4" t="str">
        <f>PSSE!F490</f>
        <v>ND</v>
      </c>
      <c r="F488" s="4">
        <f>PSSE!G490</f>
        <v>1</v>
      </c>
      <c r="G488" s="4" t="str">
        <f t="shared" si="7"/>
        <v>GEN15.8250ND1</v>
      </c>
      <c r="H488" s="4">
        <f>COUNTIF(Data!$G$3:$BA$2935,GEN!$G488)</f>
        <v>1</v>
      </c>
      <c r="I488" s="4" t="str">
        <f>IF($H488=0,"",VLOOKUP($G488,Data!$G$3:$BA$2935,2,FALSE))</f>
        <v>'GENROU'</v>
      </c>
      <c r="J488" s="4">
        <f>PSSE!C490</f>
        <v>1</v>
      </c>
      <c r="K488" s="4">
        <f>IF($H488=0,"",VLOOKUP($G488,Data!$G$3:$BA$2935,4,FALSE))</f>
        <v>8.4</v>
      </c>
      <c r="L488" s="4">
        <f>IF($H488=0,"",VLOOKUP($G488,Data!$G$3:$BA$2935,5,FALSE))</f>
        <v>0.04</v>
      </c>
      <c r="M488" s="4">
        <f>IF($H488=0,"",VLOOKUP($G488,Data!$G$3:$BA$2935,6,FALSE))</f>
        <v>0.9</v>
      </c>
      <c r="N488" s="4">
        <f>IF($H488=0,"",VLOOKUP($G488,Data!$G$3:$BA$2935,7,FALSE))</f>
        <v>7.0000000000000007E-2</v>
      </c>
      <c r="O488" s="4">
        <f>IF($H488=0,"",VLOOKUP($G488,Data!$G$3:$BA$2935,8,FALSE))</f>
        <v>6.24</v>
      </c>
      <c r="P488" s="4">
        <f>IF($H488=0,"",VLOOKUP($G488,Data!$G$3:$BA$2935,9,FALSE))</f>
        <v>0</v>
      </c>
      <c r="Q488" s="4">
        <f>IF($H488=0,"",VLOOKUP($G488,Data!$G$3:$BA$2935,10,FALSE))</f>
        <v>1.97</v>
      </c>
      <c r="R488" s="4">
        <f>IF($H488=0,"",VLOOKUP($G488,Data!$G$3:$BA$2935,11,FALSE))</f>
        <v>1.91</v>
      </c>
      <c r="S488" s="4">
        <f>IF($H488=0,"",VLOOKUP($G488,Data!$G$3:$BA$2935,12,FALSE))</f>
        <v>0.217</v>
      </c>
      <c r="T488" s="4">
        <f>IF($H488=0,"",VLOOKUP($G488,Data!$G$3:$BA$2935,13,FALSE))</f>
        <v>0.38500000000000001</v>
      </c>
      <c r="U488" s="4">
        <f>IF($H488=0,"",VLOOKUP($G488,Data!$G$3:$BA$2935,14,FALSE))</f>
        <v>0.217</v>
      </c>
      <c r="V488" s="4">
        <f>IF($H488=0,"",VLOOKUP($G488,Data!$G$3:$BA$2935,15,FALSE))</f>
        <v>0.15</v>
      </c>
      <c r="W488" s="4">
        <f>IF($H488=0,"",VLOOKUP($G488,Data!$G$3:$BA$2935,16,FALSE))</f>
        <v>0.14899999999999999</v>
      </c>
      <c r="X488" s="4">
        <f>IF($H488=0,"",VLOOKUP($G488,Data!$G$3:$BA$2935,17,FALSE))</f>
        <v>0.61599999999999999</v>
      </c>
      <c r="Y488" s="4" t="str">
        <f>IF($H488=0,"",VLOOKUP($G488,Data!$G$3:$BA$2935,18,FALSE))</f>
        <v>/</v>
      </c>
      <c r="Z488" s="4" t="str">
        <f>IF($H488=0,"",VLOOKUP($G488,Data!$G$3:$BA$2935,19,FALSE))</f>
        <v>/</v>
      </c>
      <c r="AA488" s="4" t="str">
        <f>IF($H488=0,"",VLOOKUP($G488,Data!$G$3:$BA$2935,20,FALSE))</f>
        <v/>
      </c>
      <c r="AB488" s="4" t="str">
        <f>IF($H488=0,"",VLOOKUP($G488,Data!$G$3:$BA$2935,21,FALSE))</f>
        <v/>
      </c>
      <c r="AC488" s="4" t="str">
        <f>IF($H488=0,"",VLOOKUP($G488,Data!$G$3:$BA$2935,22,FALSE))</f>
        <v/>
      </c>
      <c r="AD488" s="4" t="str">
        <f>IF($H488=0,"",VLOOKUP($G488,Data!$G$3:$BA$2935,23,FALSE))</f>
        <v/>
      </c>
      <c r="AE488" s="4" t="str">
        <f>IF($H488=0,"",VLOOKUP($G488,Data!$G$3:$BA$2935,24,FALSE))</f>
        <v/>
      </c>
      <c r="AF488" s="4" t="str">
        <f>IF($H488=0,"",VLOOKUP($G488,Data!$G$3:$BA$2935,25,FALSE))</f>
        <v/>
      </c>
      <c r="AG488" s="4" t="str">
        <f>IF($H488=0,"",VLOOKUP($G488,Data!$G$3:$BA$2935,26,FALSE))</f>
        <v/>
      </c>
      <c r="AH488" s="4" t="str">
        <f>IF($H488=0,"",VLOOKUP($G488,Data!$G$3:$BA$2935,27,FALSE))</f>
        <v/>
      </c>
      <c r="AI488" s="4" t="str">
        <f>IF($H488=0,"",VLOOKUP($G488,Data!$G$3:$BA$2935,28,FALSE))</f>
        <v/>
      </c>
      <c r="AJ488" s="4" t="str">
        <f>IF($H488=0,"",VLOOKUP($G488,Data!$G$3:$BA$2935,29,FALSE))</f>
        <v/>
      </c>
      <c r="AK488" s="4" t="str">
        <f>IF($H488=0,"",VLOOKUP($G488,Data!$G$3:$BA$2935,30,FALSE))</f>
        <v/>
      </c>
      <c r="AL488" s="4" t="str">
        <f>IF($H488=0,"",VLOOKUP($G488,Data!$G$3:$BA$2935,31,FALSE))</f>
        <v/>
      </c>
      <c r="AM488" s="4" t="str">
        <f>IF($H488=0,"",VLOOKUP($G488,Data!$G$3:$BA$2935,32,FALSE))</f>
        <v/>
      </c>
      <c r="AN488" s="4" t="str">
        <f>IF($H488=0,"",VLOOKUP($G488,Data!$G$3:$BA$2935,33,FALSE))</f>
        <v/>
      </c>
      <c r="AO488" s="4" t="str">
        <f>IF($H488=0,"",VLOOKUP($G488,Data!$G$3:$BA$2935,34,FALSE))</f>
        <v/>
      </c>
      <c r="AP488" s="4" t="str">
        <f>IF($H488=0,"",VLOOKUP($G488,Data!$G$3:$BA$2935,35,FALSE))</f>
        <v/>
      </c>
      <c r="AQ488" s="4" t="str">
        <f>IF($H488=0,"",VLOOKUP($G488,Data!$G$3:$BA$2935,36,FALSE))</f>
        <v/>
      </c>
      <c r="AR488" s="4" t="str">
        <f>IF($H488=0,"",VLOOKUP($G488,Data!$G$3:$BA$2935,37,FALSE))</f>
        <v/>
      </c>
      <c r="AS488" s="4" t="str">
        <f>IF($H488=0,"",VLOOKUP($G488,Data!$G$3:$BA$2935,38,FALSE))</f>
        <v/>
      </c>
      <c r="AT488" s="4" t="str">
        <f>IF($H488=0,"",VLOOKUP($G488,Data!$G$3:$BA$2935,39,FALSE))</f>
        <v/>
      </c>
    </row>
    <row r="489" spans="1:46" x14ac:dyDescent="0.25">
      <c r="A489" s="4">
        <f>PSSE!A491</f>
        <v>975081</v>
      </c>
      <c r="B489" s="4" t="str">
        <f>PSSE!B491</f>
        <v>PHUTAN2-H</v>
      </c>
      <c r="C489" s="4">
        <f>PSSE!D491</f>
        <v>13.8</v>
      </c>
      <c r="D489" s="4">
        <f>PSSE!E491</f>
        <v>75</v>
      </c>
      <c r="E489" s="4" t="str">
        <f>PSSE!F491</f>
        <v>TD</v>
      </c>
      <c r="F489" s="4">
        <f>PSSE!G491</f>
        <v>1</v>
      </c>
      <c r="G489" s="4" t="str">
        <f t="shared" si="7"/>
        <v>GEN13.875TD1</v>
      </c>
      <c r="H489" s="4">
        <f>COUNTIF(Data!$G$3:$BA$2935,GEN!$G489)</f>
        <v>1</v>
      </c>
      <c r="I489" s="4" t="str">
        <f>IF($H489=0,"",VLOOKUP($G489,Data!$G$3:$BA$2935,2,FALSE))</f>
        <v>'GENSAL'</v>
      </c>
      <c r="J489" s="4">
        <f>PSSE!C491</f>
        <v>1</v>
      </c>
      <c r="K489" s="4">
        <f>IF($H489=0,"",VLOOKUP($G489,Data!$G$3:$BA$2935,4,FALSE))</f>
        <v>7.2</v>
      </c>
      <c r="L489" s="4">
        <f>IF($H489=0,"",VLOOKUP($G489,Data!$G$3:$BA$2935,5,FALSE))</f>
        <v>0.123</v>
      </c>
      <c r="M489" s="4">
        <f>IF($H489=0,"",VLOOKUP($G489,Data!$G$3:$BA$2935,6,FALSE))</f>
        <v>7.4999999999999997E-2</v>
      </c>
      <c r="N489" s="4">
        <f>IF($H489=0,"",VLOOKUP($G489,Data!$G$3:$BA$2935,7,FALSE))</f>
        <v>4.6769999999999996</v>
      </c>
      <c r="O489" s="4">
        <f>IF($H489=0,"",VLOOKUP($G489,Data!$G$3:$BA$2935,8,FALSE))</f>
        <v>0</v>
      </c>
      <c r="P489" s="4">
        <f>IF($H489=0,"",VLOOKUP($G489,Data!$G$3:$BA$2935,9,FALSE))</f>
        <v>0.87</v>
      </c>
      <c r="Q489" s="4">
        <f>IF($H489=0,"",VLOOKUP($G489,Data!$G$3:$BA$2935,10,FALSE))</f>
        <v>0.57999999999999996</v>
      </c>
      <c r="R489" s="4">
        <f>IF($H489=0,"",VLOOKUP($G489,Data!$G$3:$BA$2935,11,FALSE))</f>
        <v>0.27</v>
      </c>
      <c r="S489" s="4">
        <f>IF($H489=0,"",VLOOKUP($G489,Data!$G$3:$BA$2935,12,FALSE))</f>
        <v>0.22</v>
      </c>
      <c r="T489" s="4">
        <f>IF($H489=0,"",VLOOKUP($G489,Data!$G$3:$BA$2935,13,FALSE))</f>
        <v>0.11600000000000001</v>
      </c>
      <c r="U489" s="4">
        <f>IF($H489=0,"",VLOOKUP($G489,Data!$G$3:$BA$2935,14,FALSE))</f>
        <v>0.17799999999999999</v>
      </c>
      <c r="V489" s="4">
        <f>IF($H489=0,"",VLOOKUP($G489,Data!$G$3:$BA$2935,15,FALSE))</f>
        <v>0.59199999999999997</v>
      </c>
      <c r="W489" s="4" t="str">
        <f>IF($H489=0,"",VLOOKUP($G489,Data!$G$3:$BA$2935,16,FALSE))</f>
        <v>/</v>
      </c>
      <c r="X489" s="4" t="str">
        <f>IF($H489=0,"",VLOOKUP($G489,Data!$G$3:$BA$2935,17,FALSE))</f>
        <v>/</v>
      </c>
      <c r="Y489" s="4" t="str">
        <f>IF($H489=0,"",VLOOKUP($G489,Data!$G$3:$BA$2935,18,FALSE))</f>
        <v/>
      </c>
      <c r="Z489" s="4" t="str">
        <f>IF($H489=0,"",VLOOKUP($G489,Data!$G$3:$BA$2935,19,FALSE))</f>
        <v/>
      </c>
      <c r="AA489" s="4" t="str">
        <f>IF($H489=0,"",VLOOKUP($G489,Data!$G$3:$BA$2935,20,FALSE))</f>
        <v/>
      </c>
      <c r="AB489" s="4" t="str">
        <f>IF($H489=0,"",VLOOKUP($G489,Data!$G$3:$BA$2935,21,FALSE))</f>
        <v/>
      </c>
      <c r="AC489" s="4" t="str">
        <f>IF($H489=0,"",VLOOKUP($G489,Data!$G$3:$BA$2935,22,FALSE))</f>
        <v/>
      </c>
      <c r="AD489" s="4" t="str">
        <f>IF($H489=0,"",VLOOKUP($G489,Data!$G$3:$BA$2935,23,FALSE))</f>
        <v/>
      </c>
      <c r="AE489" s="4" t="str">
        <f>IF($H489=0,"",VLOOKUP($G489,Data!$G$3:$BA$2935,24,FALSE))</f>
        <v/>
      </c>
      <c r="AF489" s="4" t="str">
        <f>IF($H489=0,"",VLOOKUP($G489,Data!$G$3:$BA$2935,25,FALSE))</f>
        <v/>
      </c>
      <c r="AG489" s="4" t="str">
        <f>IF($H489=0,"",VLOOKUP($G489,Data!$G$3:$BA$2935,26,FALSE))</f>
        <v/>
      </c>
      <c r="AH489" s="4" t="str">
        <f>IF($H489=0,"",VLOOKUP($G489,Data!$G$3:$BA$2935,27,FALSE))</f>
        <v/>
      </c>
      <c r="AI489" s="4" t="str">
        <f>IF($H489=0,"",VLOOKUP($G489,Data!$G$3:$BA$2935,28,FALSE))</f>
        <v/>
      </c>
      <c r="AJ489" s="4" t="str">
        <f>IF($H489=0,"",VLOOKUP($G489,Data!$G$3:$BA$2935,29,FALSE))</f>
        <v/>
      </c>
      <c r="AK489" s="4" t="str">
        <f>IF($H489=0,"",VLOOKUP($G489,Data!$G$3:$BA$2935,30,FALSE))</f>
        <v/>
      </c>
      <c r="AL489" s="4" t="str">
        <f>IF($H489=0,"",VLOOKUP($G489,Data!$G$3:$BA$2935,31,FALSE))</f>
        <v/>
      </c>
      <c r="AM489" s="4" t="str">
        <f>IF($H489=0,"",VLOOKUP($G489,Data!$G$3:$BA$2935,32,FALSE))</f>
        <v/>
      </c>
      <c r="AN489" s="4" t="str">
        <f>IF($H489=0,"",VLOOKUP($G489,Data!$G$3:$BA$2935,33,FALSE))</f>
        <v/>
      </c>
      <c r="AO489" s="4" t="str">
        <f>IF($H489=0,"",VLOOKUP($G489,Data!$G$3:$BA$2935,34,FALSE))</f>
        <v/>
      </c>
      <c r="AP489" s="4" t="str">
        <f>IF($H489=0,"",VLOOKUP($G489,Data!$G$3:$BA$2935,35,FALSE))</f>
        <v/>
      </c>
      <c r="AQ489" s="4" t="str">
        <f>IF($H489=0,"",VLOOKUP($G489,Data!$G$3:$BA$2935,36,FALSE))</f>
        <v/>
      </c>
      <c r="AR489" s="4" t="str">
        <f>IF($H489=0,"",VLOOKUP($G489,Data!$G$3:$BA$2935,37,FALSE))</f>
        <v/>
      </c>
      <c r="AS489" s="4" t="str">
        <f>IF($H489=0,"",VLOOKUP($G489,Data!$G$3:$BA$2935,38,FALSE))</f>
        <v/>
      </c>
      <c r="AT489" s="4" t="str">
        <f>IF($H489=0,"",VLOOKUP($G489,Data!$G$3:$BA$2935,39,FALSE))</f>
        <v/>
      </c>
    </row>
    <row r="490" spans="1:46" x14ac:dyDescent="0.25">
      <c r="A490" s="4">
        <f>PSSE!A492</f>
        <v>975091</v>
      </c>
      <c r="B490" s="4" t="str">
        <f>PSSE!B492</f>
        <v>PHUTAN1_H</v>
      </c>
      <c r="C490" s="4">
        <f>PSSE!D492</f>
        <v>10.5</v>
      </c>
      <c r="D490" s="4">
        <f>PSSE!E492</f>
        <v>32</v>
      </c>
      <c r="E490" s="4" t="str">
        <f>PSSE!F492</f>
        <v>TD</v>
      </c>
      <c r="F490" s="4">
        <f>PSSE!G492</f>
        <v>1</v>
      </c>
      <c r="G490" s="4" t="str">
        <f t="shared" si="7"/>
        <v>GEN10.532TD1</v>
      </c>
      <c r="H490" s="4">
        <f>COUNTIF(Data!$G$3:$BA$2935,GEN!$G490)</f>
        <v>1</v>
      </c>
      <c r="I490" s="4" t="str">
        <f>IF($H490=0,"",VLOOKUP($G490,Data!$G$3:$BA$2935,2,FALSE))</f>
        <v>'GENSAL'</v>
      </c>
      <c r="J490" s="4">
        <f>PSSE!C492</f>
        <v>1</v>
      </c>
      <c r="K490" s="4">
        <f>IF($H490=0,"",VLOOKUP($G490,Data!$G$3:$BA$2935,4,FALSE))</f>
        <v>6.6</v>
      </c>
      <c r="L490" s="4">
        <f>IF($H490=0,"",VLOOKUP($G490,Data!$G$3:$BA$2935,5,FALSE))</f>
        <v>0.05</v>
      </c>
      <c r="M490" s="4">
        <f>IF($H490=0,"",VLOOKUP($G490,Data!$G$3:$BA$2935,6,FALSE))</f>
        <v>0.155</v>
      </c>
      <c r="N490" s="4">
        <f>IF($H490=0,"",VLOOKUP($G490,Data!$G$3:$BA$2935,7,FALSE))</f>
        <v>2</v>
      </c>
      <c r="O490" s="4">
        <f>IF($H490=0,"",VLOOKUP($G490,Data!$G$3:$BA$2935,8,FALSE))</f>
        <v>0</v>
      </c>
      <c r="P490" s="4">
        <f>IF($H490=0,"",VLOOKUP($G490,Data!$G$3:$BA$2935,9,FALSE))</f>
        <v>1.1299999999999999</v>
      </c>
      <c r="Q490" s="4">
        <f>IF($H490=0,"",VLOOKUP($G490,Data!$G$3:$BA$2935,10,FALSE))</f>
        <v>0.73399999999999999</v>
      </c>
      <c r="R490" s="4">
        <f>IF($H490=0,"",VLOOKUP($G490,Data!$G$3:$BA$2935,11,FALSE))</f>
        <v>0.26</v>
      </c>
      <c r="S490" s="4">
        <f>IF($H490=0,"",VLOOKUP($G490,Data!$G$3:$BA$2935,12,FALSE))</f>
        <v>0.25600000000000001</v>
      </c>
      <c r="T490" s="4">
        <f>IF($H490=0,"",VLOOKUP($G490,Data!$G$3:$BA$2935,13,FALSE))</f>
        <v>0.104</v>
      </c>
      <c r="U490" s="4">
        <f>IF($H490=0,"",VLOOKUP($G490,Data!$G$3:$BA$2935,14,FALSE))</f>
        <v>0.19400000000000001</v>
      </c>
      <c r="V490" s="4">
        <f>IF($H490=0,"",VLOOKUP($G490,Data!$G$3:$BA$2935,15,FALSE))</f>
        <v>0.68500000000000005</v>
      </c>
      <c r="W490" s="4" t="str">
        <f>IF($H490=0,"",VLOOKUP($G490,Data!$G$3:$BA$2935,16,FALSE))</f>
        <v>/</v>
      </c>
      <c r="X490" s="4" t="str">
        <f>IF($H490=0,"",VLOOKUP($G490,Data!$G$3:$BA$2935,17,FALSE))</f>
        <v>/</v>
      </c>
      <c r="Y490" s="4" t="str">
        <f>IF($H490=0,"",VLOOKUP($G490,Data!$G$3:$BA$2935,18,FALSE))</f>
        <v/>
      </c>
      <c r="Z490" s="4" t="str">
        <f>IF($H490=0,"",VLOOKUP($G490,Data!$G$3:$BA$2935,19,FALSE))</f>
        <v/>
      </c>
      <c r="AA490" s="4" t="str">
        <f>IF($H490=0,"",VLOOKUP($G490,Data!$G$3:$BA$2935,20,FALSE))</f>
        <v/>
      </c>
      <c r="AB490" s="4" t="str">
        <f>IF($H490=0,"",VLOOKUP($G490,Data!$G$3:$BA$2935,21,FALSE))</f>
        <v/>
      </c>
      <c r="AC490" s="4" t="str">
        <f>IF($H490=0,"",VLOOKUP($G490,Data!$G$3:$BA$2935,22,FALSE))</f>
        <v/>
      </c>
      <c r="AD490" s="4" t="str">
        <f>IF($H490=0,"",VLOOKUP($G490,Data!$G$3:$BA$2935,23,FALSE))</f>
        <v/>
      </c>
      <c r="AE490" s="4" t="str">
        <f>IF($H490=0,"",VLOOKUP($G490,Data!$G$3:$BA$2935,24,FALSE))</f>
        <v/>
      </c>
      <c r="AF490" s="4" t="str">
        <f>IF($H490=0,"",VLOOKUP($G490,Data!$G$3:$BA$2935,25,FALSE))</f>
        <v/>
      </c>
      <c r="AG490" s="4" t="str">
        <f>IF($H490=0,"",VLOOKUP($G490,Data!$G$3:$BA$2935,26,FALSE))</f>
        <v/>
      </c>
      <c r="AH490" s="4" t="str">
        <f>IF($H490=0,"",VLOOKUP($G490,Data!$G$3:$BA$2935,27,FALSE))</f>
        <v/>
      </c>
      <c r="AI490" s="4" t="str">
        <f>IF($H490=0,"",VLOOKUP($G490,Data!$G$3:$BA$2935,28,FALSE))</f>
        <v/>
      </c>
      <c r="AJ490" s="4" t="str">
        <f>IF($H490=0,"",VLOOKUP($G490,Data!$G$3:$BA$2935,29,FALSE))</f>
        <v/>
      </c>
      <c r="AK490" s="4" t="str">
        <f>IF($H490=0,"",VLOOKUP($G490,Data!$G$3:$BA$2935,30,FALSE))</f>
        <v/>
      </c>
      <c r="AL490" s="4" t="str">
        <f>IF($H490=0,"",VLOOKUP($G490,Data!$G$3:$BA$2935,31,FALSE))</f>
        <v/>
      </c>
      <c r="AM490" s="4" t="str">
        <f>IF($H490=0,"",VLOOKUP($G490,Data!$G$3:$BA$2935,32,FALSE))</f>
        <v/>
      </c>
      <c r="AN490" s="4" t="str">
        <f>IF($H490=0,"",VLOOKUP($G490,Data!$G$3:$BA$2935,33,FALSE))</f>
        <v/>
      </c>
      <c r="AO490" s="4" t="str">
        <f>IF($H490=0,"",VLOOKUP($G490,Data!$G$3:$BA$2935,34,FALSE))</f>
        <v/>
      </c>
      <c r="AP490" s="4" t="str">
        <f>IF($H490=0,"",VLOOKUP($G490,Data!$G$3:$BA$2935,35,FALSE))</f>
        <v/>
      </c>
      <c r="AQ490" s="4" t="str">
        <f>IF($H490=0,"",VLOOKUP($G490,Data!$G$3:$BA$2935,36,FALSE))</f>
        <v/>
      </c>
      <c r="AR490" s="4" t="str">
        <f>IF($H490=0,"",VLOOKUP($G490,Data!$G$3:$BA$2935,37,FALSE))</f>
        <v/>
      </c>
      <c r="AS490" s="4" t="str">
        <f>IF($H490=0,"",VLOOKUP($G490,Data!$G$3:$BA$2935,38,FALSE))</f>
        <v/>
      </c>
      <c r="AT490" s="4" t="str">
        <f>IF($H490=0,"",VLOOKUP($G490,Data!$G$3:$BA$2935,39,FALSE))</f>
        <v/>
      </c>
    </row>
    <row r="491" spans="1:46" x14ac:dyDescent="0.25">
      <c r="A491" s="4">
        <f>PSSE!A493</f>
        <v>975101</v>
      </c>
      <c r="B491" s="4" t="str">
        <f>PSSE!B493</f>
        <v>TALAI_H</v>
      </c>
      <c r="C491" s="4">
        <f>PSSE!D493</f>
        <v>10.5</v>
      </c>
      <c r="D491" s="4">
        <f>PSSE!E493</f>
        <v>20</v>
      </c>
      <c r="E491" s="4" t="str">
        <f>PSSE!F493</f>
        <v>TD</v>
      </c>
      <c r="F491" s="4">
        <f>PSSE!G493</f>
        <v>1</v>
      </c>
      <c r="G491" s="4" t="str">
        <f t="shared" si="7"/>
        <v>GEN10.520TD1</v>
      </c>
      <c r="H491" s="4">
        <f>COUNTIF(Data!$G$3:$BA$2935,GEN!$G491)</f>
        <v>1</v>
      </c>
      <c r="I491" s="4" t="str">
        <f>IF($H491=0,"",VLOOKUP($G491,Data!$G$3:$BA$2935,2,FALSE))</f>
        <v>'GENSAL'</v>
      </c>
      <c r="J491" s="4">
        <f>PSSE!C493</f>
        <v>1</v>
      </c>
      <c r="K491" s="4">
        <f>IF($H491=0,"",VLOOKUP($G491,Data!$G$3:$BA$2935,4,FALSE))</f>
        <v>6.6</v>
      </c>
      <c r="L491" s="4">
        <f>IF($H491=0,"",VLOOKUP($G491,Data!$G$3:$BA$2935,5,FALSE))</f>
        <v>0.05</v>
      </c>
      <c r="M491" s="4">
        <f>IF($H491=0,"",VLOOKUP($G491,Data!$G$3:$BA$2935,6,FALSE))</f>
        <v>0.155</v>
      </c>
      <c r="N491" s="4">
        <f>IF($H491=0,"",VLOOKUP($G491,Data!$G$3:$BA$2935,7,FALSE))</f>
        <v>2</v>
      </c>
      <c r="O491" s="4">
        <f>IF($H491=0,"",VLOOKUP($G491,Data!$G$3:$BA$2935,8,FALSE))</f>
        <v>0</v>
      </c>
      <c r="P491" s="4">
        <f>IF($H491=0,"",VLOOKUP($G491,Data!$G$3:$BA$2935,9,FALSE))</f>
        <v>1.1299999999999999</v>
      </c>
      <c r="Q491" s="4">
        <f>IF($H491=0,"",VLOOKUP($G491,Data!$G$3:$BA$2935,10,FALSE))</f>
        <v>0.73399999999999999</v>
      </c>
      <c r="R491" s="4">
        <f>IF($H491=0,"",VLOOKUP($G491,Data!$G$3:$BA$2935,11,FALSE))</f>
        <v>0.26</v>
      </c>
      <c r="S491" s="4">
        <f>IF($H491=0,"",VLOOKUP($G491,Data!$G$3:$BA$2935,12,FALSE))</f>
        <v>0.25600000000000001</v>
      </c>
      <c r="T491" s="4">
        <f>IF($H491=0,"",VLOOKUP($G491,Data!$G$3:$BA$2935,13,FALSE))</f>
        <v>0.104</v>
      </c>
      <c r="U491" s="4">
        <f>IF($H491=0,"",VLOOKUP($G491,Data!$G$3:$BA$2935,14,FALSE))</f>
        <v>0.19400000000000001</v>
      </c>
      <c r="V491" s="4">
        <f>IF($H491=0,"",VLOOKUP($G491,Data!$G$3:$BA$2935,15,FALSE))</f>
        <v>0.68500000000000005</v>
      </c>
      <c r="W491" s="4" t="str">
        <f>IF($H491=0,"",VLOOKUP($G491,Data!$G$3:$BA$2935,16,FALSE))</f>
        <v>/</v>
      </c>
      <c r="X491" s="4" t="str">
        <f>IF($H491=0,"",VLOOKUP($G491,Data!$G$3:$BA$2935,17,FALSE))</f>
        <v>/</v>
      </c>
      <c r="Y491" s="4" t="str">
        <f>IF($H491=0,"",VLOOKUP($G491,Data!$G$3:$BA$2935,18,FALSE))</f>
        <v/>
      </c>
      <c r="Z491" s="4" t="str">
        <f>IF($H491=0,"",VLOOKUP($G491,Data!$G$3:$BA$2935,19,FALSE))</f>
        <v/>
      </c>
      <c r="AA491" s="4" t="str">
        <f>IF($H491=0,"",VLOOKUP($G491,Data!$G$3:$BA$2935,20,FALSE))</f>
        <v/>
      </c>
      <c r="AB491" s="4" t="str">
        <f>IF($H491=0,"",VLOOKUP($G491,Data!$G$3:$BA$2935,21,FALSE))</f>
        <v/>
      </c>
      <c r="AC491" s="4" t="str">
        <f>IF($H491=0,"",VLOOKUP($G491,Data!$G$3:$BA$2935,22,FALSE))</f>
        <v/>
      </c>
      <c r="AD491" s="4" t="str">
        <f>IF($H491=0,"",VLOOKUP($G491,Data!$G$3:$BA$2935,23,FALSE))</f>
        <v/>
      </c>
      <c r="AE491" s="4" t="str">
        <f>IF($H491=0,"",VLOOKUP($G491,Data!$G$3:$BA$2935,24,FALSE))</f>
        <v/>
      </c>
      <c r="AF491" s="4" t="str">
        <f>IF($H491=0,"",VLOOKUP($G491,Data!$G$3:$BA$2935,25,FALSE))</f>
        <v/>
      </c>
      <c r="AG491" s="4" t="str">
        <f>IF($H491=0,"",VLOOKUP($G491,Data!$G$3:$BA$2935,26,FALSE))</f>
        <v/>
      </c>
      <c r="AH491" s="4" t="str">
        <f>IF($H491=0,"",VLOOKUP($G491,Data!$G$3:$BA$2935,27,FALSE))</f>
        <v/>
      </c>
      <c r="AI491" s="4" t="str">
        <f>IF($H491=0,"",VLOOKUP($G491,Data!$G$3:$BA$2935,28,FALSE))</f>
        <v/>
      </c>
      <c r="AJ491" s="4" t="str">
        <f>IF($H491=0,"",VLOOKUP($G491,Data!$G$3:$BA$2935,29,FALSE))</f>
        <v/>
      </c>
      <c r="AK491" s="4" t="str">
        <f>IF($H491=0,"",VLOOKUP($G491,Data!$G$3:$BA$2935,30,FALSE))</f>
        <v/>
      </c>
      <c r="AL491" s="4" t="str">
        <f>IF($H491=0,"",VLOOKUP($G491,Data!$G$3:$BA$2935,31,FALSE))</f>
        <v/>
      </c>
      <c r="AM491" s="4" t="str">
        <f>IF($H491=0,"",VLOOKUP($G491,Data!$G$3:$BA$2935,32,FALSE))</f>
        <v/>
      </c>
      <c r="AN491" s="4" t="str">
        <f>IF($H491=0,"",VLOOKUP($G491,Data!$G$3:$BA$2935,33,FALSE))</f>
        <v/>
      </c>
      <c r="AO491" s="4" t="str">
        <f>IF($H491=0,"",VLOOKUP($G491,Data!$G$3:$BA$2935,34,FALSE))</f>
        <v/>
      </c>
      <c r="AP491" s="4" t="str">
        <f>IF($H491=0,"",VLOOKUP($G491,Data!$G$3:$BA$2935,35,FALSE))</f>
        <v/>
      </c>
      <c r="AQ491" s="4" t="str">
        <f>IF($H491=0,"",VLOOKUP($G491,Data!$G$3:$BA$2935,36,FALSE))</f>
        <v/>
      </c>
      <c r="AR491" s="4" t="str">
        <f>IF($H491=0,"",VLOOKUP($G491,Data!$G$3:$BA$2935,37,FALSE))</f>
        <v/>
      </c>
      <c r="AS491" s="4" t="str">
        <f>IF($H491=0,"",VLOOKUP($G491,Data!$G$3:$BA$2935,38,FALSE))</f>
        <v/>
      </c>
      <c r="AT491" s="4" t="str">
        <f>IF($H491=0,"",VLOOKUP($G491,Data!$G$3:$BA$2935,39,FALSE))</f>
        <v/>
      </c>
    </row>
    <row r="492" spans="1:46" x14ac:dyDescent="0.25">
      <c r="A492" s="4">
        <f>PSSE!A494</f>
        <v>975111</v>
      </c>
      <c r="B492" s="4" t="str">
        <f>PSSE!B494</f>
        <v>NGOCDINH-H</v>
      </c>
      <c r="C492" s="4">
        <f>PSSE!D494</f>
        <v>10.5</v>
      </c>
      <c r="D492" s="4">
        <f>PSSE!E494</f>
        <v>20</v>
      </c>
      <c r="E492" s="4" t="str">
        <f>PSSE!F494</f>
        <v>TD</v>
      </c>
      <c r="F492" s="4">
        <f>PSSE!G494</f>
        <v>1</v>
      </c>
      <c r="G492" s="4" t="str">
        <f t="shared" si="7"/>
        <v>GEN10.520TD1</v>
      </c>
      <c r="H492" s="4">
        <f>COUNTIF(Data!$G$3:$BA$2935,GEN!$G492)</f>
        <v>1</v>
      </c>
      <c r="I492" s="4" t="str">
        <f>IF($H492=0,"",VLOOKUP($G492,Data!$G$3:$BA$2935,2,FALSE))</f>
        <v>'GENSAL'</v>
      </c>
      <c r="J492" s="4">
        <f>PSSE!C494</f>
        <v>1</v>
      </c>
      <c r="K492" s="4">
        <f>IF($H492=0,"",VLOOKUP($G492,Data!$G$3:$BA$2935,4,FALSE))</f>
        <v>6.6</v>
      </c>
      <c r="L492" s="4">
        <f>IF($H492=0,"",VLOOKUP($G492,Data!$G$3:$BA$2935,5,FALSE))</f>
        <v>0.05</v>
      </c>
      <c r="M492" s="4">
        <f>IF($H492=0,"",VLOOKUP($G492,Data!$G$3:$BA$2935,6,FALSE))</f>
        <v>0.155</v>
      </c>
      <c r="N492" s="4">
        <f>IF($H492=0,"",VLOOKUP($G492,Data!$G$3:$BA$2935,7,FALSE))</f>
        <v>2</v>
      </c>
      <c r="O492" s="4">
        <f>IF($H492=0,"",VLOOKUP($G492,Data!$G$3:$BA$2935,8,FALSE))</f>
        <v>0</v>
      </c>
      <c r="P492" s="4">
        <f>IF($H492=0,"",VLOOKUP($G492,Data!$G$3:$BA$2935,9,FALSE))</f>
        <v>1.1299999999999999</v>
      </c>
      <c r="Q492" s="4">
        <f>IF($H492=0,"",VLOOKUP($G492,Data!$G$3:$BA$2935,10,FALSE))</f>
        <v>0.73399999999999999</v>
      </c>
      <c r="R492" s="4">
        <f>IF($H492=0,"",VLOOKUP($G492,Data!$G$3:$BA$2935,11,FALSE))</f>
        <v>0.26</v>
      </c>
      <c r="S492" s="4">
        <f>IF($H492=0,"",VLOOKUP($G492,Data!$G$3:$BA$2935,12,FALSE))</f>
        <v>0.25600000000000001</v>
      </c>
      <c r="T492" s="4">
        <f>IF($H492=0,"",VLOOKUP($G492,Data!$G$3:$BA$2935,13,FALSE))</f>
        <v>0.104</v>
      </c>
      <c r="U492" s="4">
        <f>IF($H492=0,"",VLOOKUP($G492,Data!$G$3:$BA$2935,14,FALSE))</f>
        <v>0.19400000000000001</v>
      </c>
      <c r="V492" s="4">
        <f>IF($H492=0,"",VLOOKUP($G492,Data!$G$3:$BA$2935,15,FALSE))</f>
        <v>0.68500000000000005</v>
      </c>
      <c r="W492" s="4" t="str">
        <f>IF($H492=0,"",VLOOKUP($G492,Data!$G$3:$BA$2935,16,FALSE))</f>
        <v>/</v>
      </c>
      <c r="X492" s="4" t="str">
        <f>IF($H492=0,"",VLOOKUP($G492,Data!$G$3:$BA$2935,17,FALSE))</f>
        <v>/</v>
      </c>
      <c r="Y492" s="4" t="str">
        <f>IF($H492=0,"",VLOOKUP($G492,Data!$G$3:$BA$2935,18,FALSE))</f>
        <v/>
      </c>
      <c r="Z492" s="4" t="str">
        <f>IF($H492=0,"",VLOOKUP($G492,Data!$G$3:$BA$2935,19,FALSE))</f>
        <v/>
      </c>
      <c r="AA492" s="4" t="str">
        <f>IF($H492=0,"",VLOOKUP($G492,Data!$G$3:$BA$2935,20,FALSE))</f>
        <v/>
      </c>
      <c r="AB492" s="4" t="str">
        <f>IF($H492=0,"",VLOOKUP($G492,Data!$G$3:$BA$2935,21,FALSE))</f>
        <v/>
      </c>
      <c r="AC492" s="4" t="str">
        <f>IF($H492=0,"",VLOOKUP($G492,Data!$G$3:$BA$2935,22,FALSE))</f>
        <v/>
      </c>
      <c r="AD492" s="4" t="str">
        <f>IF($H492=0,"",VLOOKUP($G492,Data!$G$3:$BA$2935,23,FALSE))</f>
        <v/>
      </c>
      <c r="AE492" s="4" t="str">
        <f>IF($H492=0,"",VLOOKUP($G492,Data!$G$3:$BA$2935,24,FALSE))</f>
        <v/>
      </c>
      <c r="AF492" s="4" t="str">
        <f>IF($H492=0,"",VLOOKUP($G492,Data!$G$3:$BA$2935,25,FALSE))</f>
        <v/>
      </c>
      <c r="AG492" s="4" t="str">
        <f>IF($H492=0,"",VLOOKUP($G492,Data!$G$3:$BA$2935,26,FALSE))</f>
        <v/>
      </c>
      <c r="AH492" s="4" t="str">
        <f>IF($H492=0,"",VLOOKUP($G492,Data!$G$3:$BA$2935,27,FALSE))</f>
        <v/>
      </c>
      <c r="AI492" s="4" t="str">
        <f>IF($H492=0,"",VLOOKUP($G492,Data!$G$3:$BA$2935,28,FALSE))</f>
        <v/>
      </c>
      <c r="AJ492" s="4" t="str">
        <f>IF($H492=0,"",VLOOKUP($G492,Data!$G$3:$BA$2935,29,FALSE))</f>
        <v/>
      </c>
      <c r="AK492" s="4" t="str">
        <f>IF($H492=0,"",VLOOKUP($G492,Data!$G$3:$BA$2935,30,FALSE))</f>
        <v/>
      </c>
      <c r="AL492" s="4" t="str">
        <f>IF($H492=0,"",VLOOKUP($G492,Data!$G$3:$BA$2935,31,FALSE))</f>
        <v/>
      </c>
      <c r="AM492" s="4" t="str">
        <f>IF($H492=0,"",VLOOKUP($G492,Data!$G$3:$BA$2935,32,FALSE))</f>
        <v/>
      </c>
      <c r="AN492" s="4" t="str">
        <f>IF($H492=0,"",VLOOKUP($G492,Data!$G$3:$BA$2935,33,FALSE))</f>
        <v/>
      </c>
      <c r="AO492" s="4" t="str">
        <f>IF($H492=0,"",VLOOKUP($G492,Data!$G$3:$BA$2935,34,FALSE))</f>
        <v/>
      </c>
      <c r="AP492" s="4" t="str">
        <f>IF($H492=0,"",VLOOKUP($G492,Data!$G$3:$BA$2935,35,FALSE))</f>
        <v/>
      </c>
      <c r="AQ492" s="4" t="str">
        <f>IF($H492=0,"",VLOOKUP($G492,Data!$G$3:$BA$2935,36,FALSE))</f>
        <v/>
      </c>
      <c r="AR492" s="4" t="str">
        <f>IF($H492=0,"",VLOOKUP($G492,Data!$G$3:$BA$2935,37,FALSE))</f>
        <v/>
      </c>
      <c r="AS492" s="4" t="str">
        <f>IF($H492=0,"",VLOOKUP($G492,Data!$G$3:$BA$2935,38,FALSE))</f>
        <v/>
      </c>
      <c r="AT492" s="4" t="str">
        <f>IF($H492=0,"",VLOOKUP($G492,Data!$G$3:$BA$2935,39,FALSE))</f>
        <v/>
      </c>
    </row>
    <row r="493" spans="1:46" x14ac:dyDescent="0.25">
      <c r="A493" s="4">
        <f>PSSE!A495</f>
        <v>975121</v>
      </c>
      <c r="B493" s="4" t="str">
        <f>PSSE!B495</f>
        <v>THANHSON_H</v>
      </c>
      <c r="C493" s="4">
        <f>PSSE!D495</f>
        <v>10.5</v>
      </c>
      <c r="D493" s="4">
        <f>PSSE!E495</f>
        <v>40</v>
      </c>
      <c r="E493" s="4" t="str">
        <f>PSSE!F495</f>
        <v>TD</v>
      </c>
      <c r="F493" s="4">
        <f>PSSE!G495</f>
        <v>1</v>
      </c>
      <c r="G493" s="4" t="str">
        <f t="shared" si="7"/>
        <v>GEN10.540TD1</v>
      </c>
      <c r="H493" s="4">
        <f>COUNTIF(Data!$G$3:$BA$2935,GEN!$G493)</f>
        <v>1</v>
      </c>
      <c r="I493" s="4" t="str">
        <f>IF($H493=0,"",VLOOKUP($G493,Data!$G$3:$BA$2935,2,FALSE))</f>
        <v>'GENSAL'</v>
      </c>
      <c r="J493" s="4">
        <f>PSSE!C495</f>
        <v>1</v>
      </c>
      <c r="K493" s="4">
        <f>IF($H493=0,"",VLOOKUP($G493,Data!$G$3:$BA$2935,4,FALSE))</f>
        <v>6.6</v>
      </c>
      <c r="L493" s="4">
        <f>IF($H493=0,"",VLOOKUP($G493,Data!$G$3:$BA$2935,5,FALSE))</f>
        <v>0.05</v>
      </c>
      <c r="M493" s="4">
        <f>IF($H493=0,"",VLOOKUP($G493,Data!$G$3:$BA$2935,6,FALSE))</f>
        <v>0.155</v>
      </c>
      <c r="N493" s="4">
        <f>IF($H493=0,"",VLOOKUP($G493,Data!$G$3:$BA$2935,7,FALSE))</f>
        <v>2</v>
      </c>
      <c r="O493" s="4">
        <f>IF($H493=0,"",VLOOKUP($G493,Data!$G$3:$BA$2935,8,FALSE))</f>
        <v>0</v>
      </c>
      <c r="P493" s="4">
        <f>IF($H493=0,"",VLOOKUP($G493,Data!$G$3:$BA$2935,9,FALSE))</f>
        <v>1.1299999999999999</v>
      </c>
      <c r="Q493" s="4">
        <f>IF($H493=0,"",VLOOKUP($G493,Data!$G$3:$BA$2935,10,FALSE))</f>
        <v>0.73399999999999999</v>
      </c>
      <c r="R493" s="4">
        <f>IF($H493=0,"",VLOOKUP($G493,Data!$G$3:$BA$2935,11,FALSE))</f>
        <v>0.26</v>
      </c>
      <c r="S493" s="4">
        <f>IF($H493=0,"",VLOOKUP($G493,Data!$G$3:$BA$2935,12,FALSE))</f>
        <v>0.16</v>
      </c>
      <c r="T493" s="4">
        <f>IF($H493=0,"",VLOOKUP($G493,Data!$G$3:$BA$2935,13,FALSE))</f>
        <v>0.104</v>
      </c>
      <c r="U493" s="4">
        <f>IF($H493=0,"",VLOOKUP($G493,Data!$G$3:$BA$2935,14,FALSE))</f>
        <v>0.19400000000000001</v>
      </c>
      <c r="V493" s="4">
        <f>IF($H493=0,"",VLOOKUP($G493,Data!$G$3:$BA$2935,15,FALSE))</f>
        <v>0.68500000000000005</v>
      </c>
      <c r="W493" s="4" t="str">
        <f>IF($H493=0,"",VLOOKUP($G493,Data!$G$3:$BA$2935,16,FALSE))</f>
        <v>/</v>
      </c>
      <c r="X493" s="4" t="str">
        <f>IF($H493=0,"",VLOOKUP($G493,Data!$G$3:$BA$2935,17,FALSE))</f>
        <v>/</v>
      </c>
      <c r="Y493" s="4" t="str">
        <f>IF($H493=0,"",VLOOKUP($G493,Data!$G$3:$BA$2935,18,FALSE))</f>
        <v/>
      </c>
      <c r="Z493" s="4" t="str">
        <f>IF($H493=0,"",VLOOKUP($G493,Data!$G$3:$BA$2935,19,FALSE))</f>
        <v/>
      </c>
      <c r="AA493" s="4">
        <f>IF($H493=0,"",VLOOKUP($G493,Data!$G$3:$BA$2935,20,FALSE))</f>
        <v>0</v>
      </c>
      <c r="AB493" s="4" t="str">
        <f>IF($H493=0,"",VLOOKUP($G493,Data!$G$3:$BA$2935,21,FALSE))</f>
        <v/>
      </c>
      <c r="AC493" s="4" t="str">
        <f>IF($H493=0,"",VLOOKUP($G493,Data!$G$3:$BA$2935,22,FALSE))</f>
        <v/>
      </c>
      <c r="AD493" s="4" t="str">
        <f>IF($H493=0,"",VLOOKUP($G493,Data!$G$3:$BA$2935,23,FALSE))</f>
        <v/>
      </c>
      <c r="AE493" s="4" t="str">
        <f>IF($H493=0,"",VLOOKUP($G493,Data!$G$3:$BA$2935,24,FALSE))</f>
        <v/>
      </c>
      <c r="AF493" s="4" t="str">
        <f>IF($H493=0,"",VLOOKUP($G493,Data!$G$3:$BA$2935,25,FALSE))</f>
        <v/>
      </c>
      <c r="AG493" s="4" t="str">
        <f>IF($H493=0,"",VLOOKUP($G493,Data!$G$3:$BA$2935,26,FALSE))</f>
        <v/>
      </c>
      <c r="AH493" s="4" t="str">
        <f>IF($H493=0,"",VLOOKUP($G493,Data!$G$3:$BA$2935,27,FALSE))</f>
        <v/>
      </c>
      <c r="AI493" s="4" t="str">
        <f>IF($H493=0,"",VLOOKUP($G493,Data!$G$3:$BA$2935,28,FALSE))</f>
        <v/>
      </c>
      <c r="AJ493" s="4" t="str">
        <f>IF($H493=0,"",VLOOKUP($G493,Data!$G$3:$BA$2935,29,FALSE))</f>
        <v/>
      </c>
      <c r="AK493" s="4" t="str">
        <f>IF($H493=0,"",VLOOKUP($G493,Data!$G$3:$BA$2935,30,FALSE))</f>
        <v/>
      </c>
      <c r="AL493" s="4" t="str">
        <f>IF($H493=0,"",VLOOKUP($G493,Data!$G$3:$BA$2935,31,FALSE))</f>
        <v/>
      </c>
      <c r="AM493" s="4" t="str">
        <f>IF($H493=0,"",VLOOKUP($G493,Data!$G$3:$BA$2935,32,FALSE))</f>
        <v/>
      </c>
      <c r="AN493" s="4" t="str">
        <f>IF($H493=0,"",VLOOKUP($G493,Data!$G$3:$BA$2935,33,FALSE))</f>
        <v/>
      </c>
      <c r="AO493" s="4" t="str">
        <f>IF($H493=0,"",VLOOKUP($G493,Data!$G$3:$BA$2935,34,FALSE))</f>
        <v/>
      </c>
      <c r="AP493" s="4" t="str">
        <f>IF($H493=0,"",VLOOKUP($G493,Data!$G$3:$BA$2935,35,FALSE))</f>
        <v/>
      </c>
      <c r="AQ493" s="4" t="str">
        <f>IF($H493=0,"",VLOOKUP($G493,Data!$G$3:$BA$2935,36,FALSE))</f>
        <v/>
      </c>
      <c r="AR493" s="4" t="str">
        <f>IF($H493=0,"",VLOOKUP($G493,Data!$G$3:$BA$2935,37,FALSE))</f>
        <v/>
      </c>
      <c r="AS493" s="4" t="str">
        <f>IF($H493=0,"",VLOOKUP($G493,Data!$G$3:$BA$2935,38,FALSE))</f>
        <v/>
      </c>
      <c r="AT493" s="4" t="str">
        <f>IF($H493=0,"",VLOOKUP($G493,Data!$G$3:$BA$2935,39,FALSE))</f>
        <v/>
      </c>
    </row>
    <row r="494" spans="1:46" x14ac:dyDescent="0.25">
      <c r="A494" s="4">
        <f>PSSE!A496</f>
        <v>975131</v>
      </c>
      <c r="B494" s="4" t="str">
        <f>PSSE!B496</f>
        <v>NDRAC</v>
      </c>
      <c r="C494" s="4">
        <f>PSSE!D496</f>
        <v>13.8</v>
      </c>
      <c r="D494" s="4">
        <f>PSSE!E496</f>
        <v>33</v>
      </c>
      <c r="E494" s="4" t="str">
        <f>PSSE!F496</f>
        <v>ND</v>
      </c>
      <c r="F494" s="4">
        <f>PSSE!G496</f>
        <v>1</v>
      </c>
      <c r="G494" s="4" t="str">
        <f t="shared" si="7"/>
        <v>GEN13.833ND1</v>
      </c>
      <c r="H494" s="4">
        <f>COUNTIF(Data!$G$3:$BA$2935,GEN!$G494)</f>
        <v>1</v>
      </c>
      <c r="I494" s="4" t="str">
        <f>IF($H494=0,"",VLOOKUP($G494,Data!$G$3:$BA$2935,2,FALSE))</f>
        <v>'GENROU'</v>
      </c>
      <c r="J494" s="4">
        <f>PSSE!C496</f>
        <v>1</v>
      </c>
      <c r="K494" s="4">
        <f>IF($H494=0,"",VLOOKUP($G494,Data!$G$3:$BA$2935,4,FALSE))</f>
        <v>6.9</v>
      </c>
      <c r="L494" s="4">
        <f>IF($H494=0,"",VLOOKUP($G494,Data!$G$3:$BA$2935,5,FALSE))</f>
        <v>0.19900000000000001</v>
      </c>
      <c r="M494" s="4">
        <f>IF($H494=0,"",VLOOKUP($G494,Data!$G$3:$BA$2935,6,FALSE))</f>
        <v>0.45</v>
      </c>
      <c r="N494" s="4">
        <f>IF($H494=0,"",VLOOKUP($G494,Data!$G$3:$BA$2935,7,FALSE))</f>
        <v>7.0000000000000007E-2</v>
      </c>
      <c r="O494" s="4">
        <f>IF($H494=0,"",VLOOKUP($G494,Data!$G$3:$BA$2935,8,FALSE))</f>
        <v>3.8</v>
      </c>
      <c r="P494" s="4">
        <f>IF($H494=0,"",VLOOKUP($G494,Data!$G$3:$BA$2935,9,FALSE))</f>
        <v>0</v>
      </c>
      <c r="Q494" s="4">
        <f>IF($H494=0,"",VLOOKUP($G494,Data!$G$3:$BA$2935,10,FALSE))</f>
        <v>2.2999999999999998</v>
      </c>
      <c r="R494" s="4">
        <f>IF($H494=0,"",VLOOKUP($G494,Data!$G$3:$BA$2935,11,FALSE))</f>
        <v>2.21</v>
      </c>
      <c r="S494" s="4">
        <f>IF($H494=0,"",VLOOKUP($G494,Data!$G$3:$BA$2935,12,FALSE))</f>
        <v>0.28999999999999998</v>
      </c>
      <c r="T494" s="4">
        <f>IF($H494=0,"",VLOOKUP($G494,Data!$G$3:$BA$2935,13,FALSE))</f>
        <v>0.46</v>
      </c>
      <c r="U494" s="4">
        <f>IF($H494=0,"",VLOOKUP($G494,Data!$G$3:$BA$2935,14,FALSE))</f>
        <v>0.185</v>
      </c>
      <c r="V494" s="4">
        <f>IF($H494=0,"",VLOOKUP($G494,Data!$G$3:$BA$2935,15,FALSE))</f>
        <v>0.16700000000000001</v>
      </c>
      <c r="W494" s="4">
        <f>IF($H494=0,"",VLOOKUP($G494,Data!$G$3:$BA$2935,16,FALSE))</f>
        <v>0.08</v>
      </c>
      <c r="X494" s="4">
        <f>IF($H494=0,"",VLOOKUP($G494,Data!$G$3:$BA$2935,17,FALSE))</f>
        <v>0.56000000000000005</v>
      </c>
      <c r="Y494" s="4" t="str">
        <f>IF($H494=0,"",VLOOKUP($G494,Data!$G$3:$BA$2935,18,FALSE))</f>
        <v>/</v>
      </c>
      <c r="Z494" s="4" t="str">
        <f>IF($H494=0,"",VLOOKUP($G494,Data!$G$3:$BA$2935,19,FALSE))</f>
        <v>/</v>
      </c>
      <c r="AA494" s="4" t="str">
        <f>IF($H494=0,"",VLOOKUP($G494,Data!$G$3:$BA$2935,20,FALSE))</f>
        <v/>
      </c>
      <c r="AB494" s="4" t="str">
        <f>IF($H494=0,"",VLOOKUP($G494,Data!$G$3:$BA$2935,21,FALSE))</f>
        <v/>
      </c>
      <c r="AC494" s="4" t="str">
        <f>IF($H494=0,"",VLOOKUP($G494,Data!$G$3:$BA$2935,22,FALSE))</f>
        <v/>
      </c>
      <c r="AD494" s="4" t="str">
        <f>IF($H494=0,"",VLOOKUP($G494,Data!$G$3:$BA$2935,23,FALSE))</f>
        <v/>
      </c>
      <c r="AE494" s="4" t="str">
        <f>IF($H494=0,"",VLOOKUP($G494,Data!$G$3:$BA$2935,24,FALSE))</f>
        <v/>
      </c>
      <c r="AF494" s="4" t="str">
        <f>IF($H494=0,"",VLOOKUP($G494,Data!$G$3:$BA$2935,25,FALSE))</f>
        <v/>
      </c>
      <c r="AG494" s="4" t="str">
        <f>IF($H494=0,"",VLOOKUP($G494,Data!$G$3:$BA$2935,26,FALSE))</f>
        <v/>
      </c>
      <c r="AH494" s="4" t="str">
        <f>IF($H494=0,"",VLOOKUP($G494,Data!$G$3:$BA$2935,27,FALSE))</f>
        <v/>
      </c>
      <c r="AI494" s="4" t="str">
        <f>IF($H494=0,"",VLOOKUP($G494,Data!$G$3:$BA$2935,28,FALSE))</f>
        <v/>
      </c>
      <c r="AJ494" s="4" t="str">
        <f>IF($H494=0,"",VLOOKUP($G494,Data!$G$3:$BA$2935,29,FALSE))</f>
        <v/>
      </c>
      <c r="AK494" s="4" t="str">
        <f>IF($H494=0,"",VLOOKUP($G494,Data!$G$3:$BA$2935,30,FALSE))</f>
        <v/>
      </c>
      <c r="AL494" s="4" t="str">
        <f>IF($H494=0,"",VLOOKUP($G494,Data!$G$3:$BA$2935,31,FALSE))</f>
        <v/>
      </c>
      <c r="AM494" s="4" t="str">
        <f>IF($H494=0,"",VLOOKUP($G494,Data!$G$3:$BA$2935,32,FALSE))</f>
        <v/>
      </c>
      <c r="AN494" s="4" t="str">
        <f>IF($H494=0,"",VLOOKUP($G494,Data!$G$3:$BA$2935,33,FALSE))</f>
        <v/>
      </c>
      <c r="AO494" s="4" t="str">
        <f>IF($H494=0,"",VLOOKUP($G494,Data!$G$3:$BA$2935,34,FALSE))</f>
        <v/>
      </c>
      <c r="AP494" s="4" t="str">
        <f>IF($H494=0,"",VLOOKUP($G494,Data!$G$3:$BA$2935,35,FALSE))</f>
        <v/>
      </c>
      <c r="AQ494" s="4" t="str">
        <f>IF($H494=0,"",VLOOKUP($G494,Data!$G$3:$BA$2935,36,FALSE))</f>
        <v/>
      </c>
      <c r="AR494" s="4" t="str">
        <f>IF($H494=0,"",VLOOKUP($G494,Data!$G$3:$BA$2935,37,FALSE))</f>
        <v/>
      </c>
      <c r="AS494" s="4" t="str">
        <f>IF($H494=0,"",VLOOKUP($G494,Data!$G$3:$BA$2935,38,FALSE))</f>
        <v/>
      </c>
      <c r="AT494" s="4" t="str">
        <f>IF($H494=0,"",VLOOKUP($G494,Data!$G$3:$BA$2935,39,FALSE))</f>
        <v/>
      </c>
    </row>
    <row r="495" spans="1:46" x14ac:dyDescent="0.25">
      <c r="A495" s="4">
        <f>PSSE!A497</f>
        <v>977011</v>
      </c>
      <c r="B495" s="4" t="str">
        <f>PSSE!B497</f>
        <v>HIEPPHUOC_S1</v>
      </c>
      <c r="C495" s="4">
        <f>PSSE!D497</f>
        <v>13.8</v>
      </c>
      <c r="D495" s="4">
        <f>PSSE!E497</f>
        <v>125</v>
      </c>
      <c r="E495" s="4" t="str">
        <f>PSSE!F497</f>
        <v>ND</v>
      </c>
      <c r="F495" s="4">
        <f>PSSE!G497</f>
        <v>1</v>
      </c>
      <c r="G495" s="4" t="str">
        <f t="shared" si="7"/>
        <v>GEN13.8125ND1</v>
      </c>
      <c r="H495" s="4">
        <f>COUNTIF(Data!$G$3:$BA$2935,GEN!$G495)</f>
        <v>1</v>
      </c>
      <c r="I495" s="4" t="str">
        <f>IF($H495=0,"",VLOOKUP($G495,Data!$G$3:$BA$2935,2,FALSE))</f>
        <v>'GENROU'</v>
      </c>
      <c r="J495" s="4">
        <f>PSSE!C497</f>
        <v>1</v>
      </c>
      <c r="K495" s="4">
        <f>IF($H495=0,"",VLOOKUP($G495,Data!$G$3:$BA$2935,4,FALSE))</f>
        <v>6.9</v>
      </c>
      <c r="L495" s="4">
        <f>IF($H495=0,"",VLOOKUP($G495,Data!$G$3:$BA$2935,5,FALSE))</f>
        <v>0.19900000000000001</v>
      </c>
      <c r="M495" s="4">
        <f>IF($H495=0,"",VLOOKUP($G495,Data!$G$3:$BA$2935,6,FALSE))</f>
        <v>0.45</v>
      </c>
      <c r="N495" s="4">
        <f>IF($H495=0,"",VLOOKUP($G495,Data!$G$3:$BA$2935,7,FALSE))</f>
        <v>7.0000000000000007E-2</v>
      </c>
      <c r="O495" s="4">
        <f>IF($H495=0,"",VLOOKUP($G495,Data!$G$3:$BA$2935,8,FALSE))</f>
        <v>3.8</v>
      </c>
      <c r="P495" s="4">
        <f>IF($H495=0,"",VLOOKUP($G495,Data!$G$3:$BA$2935,9,FALSE))</f>
        <v>0</v>
      </c>
      <c r="Q495" s="4">
        <f>IF($H495=0,"",VLOOKUP($G495,Data!$G$3:$BA$2935,10,FALSE))</f>
        <v>2.2999999999999998</v>
      </c>
      <c r="R495" s="4">
        <f>IF($H495=0,"",VLOOKUP($G495,Data!$G$3:$BA$2935,11,FALSE))</f>
        <v>2.21</v>
      </c>
      <c r="S495" s="4">
        <f>IF($H495=0,"",VLOOKUP($G495,Data!$G$3:$BA$2935,12,FALSE))</f>
        <v>0.28999999999999998</v>
      </c>
      <c r="T495" s="4">
        <f>IF($H495=0,"",VLOOKUP($G495,Data!$G$3:$BA$2935,13,FALSE))</f>
        <v>0.46</v>
      </c>
      <c r="U495" s="4">
        <f>IF($H495=0,"",VLOOKUP($G495,Data!$G$3:$BA$2935,14,FALSE))</f>
        <v>0.1603</v>
      </c>
      <c r="V495" s="4">
        <f>IF($H495=0,"",VLOOKUP($G495,Data!$G$3:$BA$2935,15,FALSE))</f>
        <v>0.16700000000000001</v>
      </c>
      <c r="W495" s="4">
        <f>IF($H495=0,"",VLOOKUP($G495,Data!$G$3:$BA$2935,16,FALSE))</f>
        <v>0.08</v>
      </c>
      <c r="X495" s="4">
        <f>IF($H495=0,"",VLOOKUP($G495,Data!$G$3:$BA$2935,17,FALSE))</f>
        <v>0.56000000000000005</v>
      </c>
      <c r="Y495" s="4" t="str">
        <f>IF($H495=0,"",VLOOKUP($G495,Data!$G$3:$BA$2935,18,FALSE))</f>
        <v>/</v>
      </c>
      <c r="Z495" s="4" t="str">
        <f>IF($H495=0,"",VLOOKUP($G495,Data!$G$3:$BA$2935,19,FALSE))</f>
        <v>/</v>
      </c>
      <c r="AA495" s="4" t="str">
        <f>IF($H495=0,"",VLOOKUP($G495,Data!$G$3:$BA$2935,20,FALSE))</f>
        <v/>
      </c>
      <c r="AB495" s="4" t="str">
        <f>IF($H495=0,"",VLOOKUP($G495,Data!$G$3:$BA$2935,21,FALSE))</f>
        <v/>
      </c>
      <c r="AC495" s="4" t="str">
        <f>IF($H495=0,"",VLOOKUP($G495,Data!$G$3:$BA$2935,22,FALSE))</f>
        <v/>
      </c>
      <c r="AD495" s="4" t="str">
        <f>IF($H495=0,"",VLOOKUP($G495,Data!$G$3:$BA$2935,23,FALSE))</f>
        <v/>
      </c>
      <c r="AE495" s="4" t="str">
        <f>IF($H495=0,"",VLOOKUP($G495,Data!$G$3:$BA$2935,24,FALSE))</f>
        <v/>
      </c>
      <c r="AF495" s="4" t="str">
        <f>IF($H495=0,"",VLOOKUP($G495,Data!$G$3:$BA$2935,25,FALSE))</f>
        <v/>
      </c>
      <c r="AG495" s="4" t="str">
        <f>IF($H495=0,"",VLOOKUP($G495,Data!$G$3:$BA$2935,26,FALSE))</f>
        <v/>
      </c>
      <c r="AH495" s="4" t="str">
        <f>IF($H495=0,"",VLOOKUP($G495,Data!$G$3:$BA$2935,27,FALSE))</f>
        <v/>
      </c>
      <c r="AI495" s="4" t="str">
        <f>IF($H495=0,"",VLOOKUP($G495,Data!$G$3:$BA$2935,28,FALSE))</f>
        <v/>
      </c>
      <c r="AJ495" s="4" t="str">
        <f>IF($H495=0,"",VLOOKUP($G495,Data!$G$3:$BA$2935,29,FALSE))</f>
        <v/>
      </c>
      <c r="AK495" s="4" t="str">
        <f>IF($H495=0,"",VLOOKUP($G495,Data!$G$3:$BA$2935,30,FALSE))</f>
        <v/>
      </c>
      <c r="AL495" s="4" t="str">
        <f>IF($H495=0,"",VLOOKUP($G495,Data!$G$3:$BA$2935,31,FALSE))</f>
        <v/>
      </c>
      <c r="AM495" s="4" t="str">
        <f>IF($H495=0,"",VLOOKUP($G495,Data!$G$3:$BA$2935,32,FALSE))</f>
        <v/>
      </c>
      <c r="AN495" s="4" t="str">
        <f>IF($H495=0,"",VLOOKUP($G495,Data!$G$3:$BA$2935,33,FALSE))</f>
        <v/>
      </c>
      <c r="AO495" s="4" t="str">
        <f>IF($H495=0,"",VLOOKUP($G495,Data!$G$3:$BA$2935,34,FALSE))</f>
        <v/>
      </c>
      <c r="AP495" s="4" t="str">
        <f>IF($H495=0,"",VLOOKUP($G495,Data!$G$3:$BA$2935,35,FALSE))</f>
        <v/>
      </c>
      <c r="AQ495" s="4" t="str">
        <f>IF($H495=0,"",VLOOKUP($G495,Data!$G$3:$BA$2935,36,FALSE))</f>
        <v/>
      </c>
      <c r="AR495" s="4" t="str">
        <f>IF($H495=0,"",VLOOKUP($G495,Data!$G$3:$BA$2935,37,FALSE))</f>
        <v/>
      </c>
      <c r="AS495" s="4" t="str">
        <f>IF($H495=0,"",VLOOKUP($G495,Data!$G$3:$BA$2935,38,FALSE))</f>
        <v/>
      </c>
      <c r="AT495" s="4" t="str">
        <f>IF($H495=0,"",VLOOKUP($G495,Data!$G$3:$BA$2935,39,FALSE))</f>
        <v/>
      </c>
    </row>
    <row r="496" spans="1:46" x14ac:dyDescent="0.25">
      <c r="A496" s="4">
        <f>PSSE!A498</f>
        <v>977012</v>
      </c>
      <c r="B496" s="4" t="str">
        <f>PSSE!B498</f>
        <v>HIEPPHUOC_S2</v>
      </c>
      <c r="C496" s="4">
        <f>PSSE!D498</f>
        <v>13.8</v>
      </c>
      <c r="D496" s="4">
        <f>PSSE!E498</f>
        <v>125</v>
      </c>
      <c r="E496" s="4" t="str">
        <f>PSSE!F498</f>
        <v>ND</v>
      </c>
      <c r="F496" s="4">
        <f>PSSE!G498</f>
        <v>1</v>
      </c>
      <c r="G496" s="4" t="str">
        <f t="shared" si="7"/>
        <v>GEN13.8125ND1</v>
      </c>
      <c r="H496" s="4">
        <f>COUNTIF(Data!$G$3:$BA$2935,GEN!$G496)</f>
        <v>1</v>
      </c>
      <c r="I496" s="4" t="str">
        <f>IF($H496=0,"",VLOOKUP($G496,Data!$G$3:$BA$2935,2,FALSE))</f>
        <v>'GENROU'</v>
      </c>
      <c r="J496" s="4">
        <f>PSSE!C498</f>
        <v>1</v>
      </c>
      <c r="K496" s="4">
        <f>IF($H496=0,"",VLOOKUP($G496,Data!$G$3:$BA$2935,4,FALSE))</f>
        <v>6.9</v>
      </c>
      <c r="L496" s="4">
        <f>IF($H496=0,"",VLOOKUP($G496,Data!$G$3:$BA$2935,5,FALSE))</f>
        <v>0.19900000000000001</v>
      </c>
      <c r="M496" s="4">
        <f>IF($H496=0,"",VLOOKUP($G496,Data!$G$3:$BA$2935,6,FALSE))</f>
        <v>0.45</v>
      </c>
      <c r="N496" s="4">
        <f>IF($H496=0,"",VLOOKUP($G496,Data!$G$3:$BA$2935,7,FALSE))</f>
        <v>7.0000000000000007E-2</v>
      </c>
      <c r="O496" s="4">
        <f>IF($H496=0,"",VLOOKUP($G496,Data!$G$3:$BA$2935,8,FALSE))</f>
        <v>3.8</v>
      </c>
      <c r="P496" s="4">
        <f>IF($H496=0,"",VLOOKUP($G496,Data!$G$3:$BA$2935,9,FALSE))</f>
        <v>0</v>
      </c>
      <c r="Q496" s="4">
        <f>IF($H496=0,"",VLOOKUP($G496,Data!$G$3:$BA$2935,10,FALSE))</f>
        <v>2.2999999999999998</v>
      </c>
      <c r="R496" s="4">
        <f>IF($H496=0,"",VLOOKUP($G496,Data!$G$3:$BA$2935,11,FALSE))</f>
        <v>2.21</v>
      </c>
      <c r="S496" s="4">
        <f>IF($H496=0,"",VLOOKUP($G496,Data!$G$3:$BA$2935,12,FALSE))</f>
        <v>0.28999999999999998</v>
      </c>
      <c r="T496" s="4">
        <f>IF($H496=0,"",VLOOKUP($G496,Data!$G$3:$BA$2935,13,FALSE))</f>
        <v>0.46</v>
      </c>
      <c r="U496" s="4">
        <f>IF($H496=0,"",VLOOKUP($G496,Data!$G$3:$BA$2935,14,FALSE))</f>
        <v>0.1603</v>
      </c>
      <c r="V496" s="4">
        <f>IF($H496=0,"",VLOOKUP($G496,Data!$G$3:$BA$2935,15,FALSE))</f>
        <v>0.16700000000000001</v>
      </c>
      <c r="W496" s="4">
        <f>IF($H496=0,"",VLOOKUP($G496,Data!$G$3:$BA$2935,16,FALSE))</f>
        <v>0.08</v>
      </c>
      <c r="X496" s="4">
        <f>IF($H496=0,"",VLOOKUP($G496,Data!$G$3:$BA$2935,17,FALSE))</f>
        <v>0.56000000000000005</v>
      </c>
      <c r="Y496" s="4" t="str">
        <f>IF($H496=0,"",VLOOKUP($G496,Data!$G$3:$BA$2935,18,FALSE))</f>
        <v>/</v>
      </c>
      <c r="Z496" s="4" t="str">
        <f>IF($H496=0,"",VLOOKUP($G496,Data!$G$3:$BA$2935,19,FALSE))</f>
        <v>/</v>
      </c>
      <c r="AA496" s="4" t="str">
        <f>IF($H496=0,"",VLOOKUP($G496,Data!$G$3:$BA$2935,20,FALSE))</f>
        <v/>
      </c>
      <c r="AB496" s="4" t="str">
        <f>IF($H496=0,"",VLOOKUP($G496,Data!$G$3:$BA$2935,21,FALSE))</f>
        <v/>
      </c>
      <c r="AC496" s="4" t="str">
        <f>IF($H496=0,"",VLOOKUP($G496,Data!$G$3:$BA$2935,22,FALSE))</f>
        <v/>
      </c>
      <c r="AD496" s="4" t="str">
        <f>IF($H496=0,"",VLOOKUP($G496,Data!$G$3:$BA$2935,23,FALSE))</f>
        <v/>
      </c>
      <c r="AE496" s="4" t="str">
        <f>IF($H496=0,"",VLOOKUP($G496,Data!$G$3:$BA$2935,24,FALSE))</f>
        <v/>
      </c>
      <c r="AF496" s="4" t="str">
        <f>IF($H496=0,"",VLOOKUP($G496,Data!$G$3:$BA$2935,25,FALSE))</f>
        <v/>
      </c>
      <c r="AG496" s="4" t="str">
        <f>IF($H496=0,"",VLOOKUP($G496,Data!$G$3:$BA$2935,26,FALSE))</f>
        <v/>
      </c>
      <c r="AH496" s="4" t="str">
        <f>IF($H496=0,"",VLOOKUP($G496,Data!$G$3:$BA$2935,27,FALSE))</f>
        <v/>
      </c>
      <c r="AI496" s="4" t="str">
        <f>IF($H496=0,"",VLOOKUP($G496,Data!$G$3:$BA$2935,28,FALSE))</f>
        <v/>
      </c>
      <c r="AJ496" s="4" t="str">
        <f>IF($H496=0,"",VLOOKUP($G496,Data!$G$3:$BA$2935,29,FALSE))</f>
        <v/>
      </c>
      <c r="AK496" s="4" t="str">
        <f>IF($H496=0,"",VLOOKUP($G496,Data!$G$3:$BA$2935,30,FALSE))</f>
        <v/>
      </c>
      <c r="AL496" s="4" t="str">
        <f>IF($H496=0,"",VLOOKUP($G496,Data!$G$3:$BA$2935,31,FALSE))</f>
        <v/>
      </c>
      <c r="AM496" s="4" t="str">
        <f>IF($H496=0,"",VLOOKUP($G496,Data!$G$3:$BA$2935,32,FALSE))</f>
        <v/>
      </c>
      <c r="AN496" s="4" t="str">
        <f>IF($H496=0,"",VLOOKUP($G496,Data!$G$3:$BA$2935,33,FALSE))</f>
        <v/>
      </c>
      <c r="AO496" s="4" t="str">
        <f>IF($H496=0,"",VLOOKUP($G496,Data!$G$3:$BA$2935,34,FALSE))</f>
        <v/>
      </c>
      <c r="AP496" s="4" t="str">
        <f>IF($H496=0,"",VLOOKUP($G496,Data!$G$3:$BA$2935,35,FALSE))</f>
        <v/>
      </c>
      <c r="AQ496" s="4" t="str">
        <f>IF($H496=0,"",VLOOKUP($G496,Data!$G$3:$BA$2935,36,FALSE))</f>
        <v/>
      </c>
      <c r="AR496" s="4" t="str">
        <f>IF($H496=0,"",VLOOKUP($G496,Data!$G$3:$BA$2935,37,FALSE))</f>
        <v/>
      </c>
      <c r="AS496" s="4" t="str">
        <f>IF($H496=0,"",VLOOKUP($G496,Data!$G$3:$BA$2935,38,FALSE))</f>
        <v/>
      </c>
      <c r="AT496" s="4" t="str">
        <f>IF($H496=0,"",VLOOKUP($G496,Data!$G$3:$BA$2935,39,FALSE))</f>
        <v/>
      </c>
    </row>
    <row r="497" spans="1:46" x14ac:dyDescent="0.25">
      <c r="A497" s="4">
        <f>PSSE!A499</f>
        <v>977013</v>
      </c>
      <c r="B497" s="4" t="str">
        <f>PSSE!B499</f>
        <v>HIEPPHUOC_S3</v>
      </c>
      <c r="C497" s="4">
        <f>PSSE!D499</f>
        <v>13.8</v>
      </c>
      <c r="D497" s="4">
        <f>PSSE!E499</f>
        <v>125</v>
      </c>
      <c r="E497" s="4" t="str">
        <f>PSSE!F499</f>
        <v>ND</v>
      </c>
      <c r="F497" s="4">
        <f>PSSE!G499</f>
        <v>1</v>
      </c>
      <c r="G497" s="4" t="str">
        <f t="shared" si="7"/>
        <v>GEN13.8125ND1</v>
      </c>
      <c r="H497" s="4">
        <f>COUNTIF(Data!$G$3:$BA$2935,GEN!$G497)</f>
        <v>1</v>
      </c>
      <c r="I497" s="4" t="str">
        <f>IF($H497=0,"",VLOOKUP($G497,Data!$G$3:$BA$2935,2,FALSE))</f>
        <v>'GENROU'</v>
      </c>
      <c r="J497" s="4">
        <f>PSSE!C499</f>
        <v>1</v>
      </c>
      <c r="K497" s="4">
        <f>IF($H497=0,"",VLOOKUP($G497,Data!$G$3:$BA$2935,4,FALSE))</f>
        <v>6.9</v>
      </c>
      <c r="L497" s="4">
        <f>IF($H497=0,"",VLOOKUP($G497,Data!$G$3:$BA$2935,5,FALSE))</f>
        <v>0.19900000000000001</v>
      </c>
      <c r="M497" s="4">
        <f>IF($H497=0,"",VLOOKUP($G497,Data!$G$3:$BA$2935,6,FALSE))</f>
        <v>0.45</v>
      </c>
      <c r="N497" s="4">
        <f>IF($H497=0,"",VLOOKUP($G497,Data!$G$3:$BA$2935,7,FALSE))</f>
        <v>7.0000000000000007E-2</v>
      </c>
      <c r="O497" s="4">
        <f>IF($H497=0,"",VLOOKUP($G497,Data!$G$3:$BA$2935,8,FALSE))</f>
        <v>3.8</v>
      </c>
      <c r="P497" s="4">
        <f>IF($H497=0,"",VLOOKUP($G497,Data!$G$3:$BA$2935,9,FALSE))</f>
        <v>0</v>
      </c>
      <c r="Q497" s="4">
        <f>IF($H497=0,"",VLOOKUP($G497,Data!$G$3:$BA$2935,10,FALSE))</f>
        <v>2.2999999999999998</v>
      </c>
      <c r="R497" s="4">
        <f>IF($H497=0,"",VLOOKUP($G497,Data!$G$3:$BA$2935,11,FALSE))</f>
        <v>2.21</v>
      </c>
      <c r="S497" s="4">
        <f>IF($H497=0,"",VLOOKUP($G497,Data!$G$3:$BA$2935,12,FALSE))</f>
        <v>0.28999999999999998</v>
      </c>
      <c r="T497" s="4">
        <f>IF($H497=0,"",VLOOKUP($G497,Data!$G$3:$BA$2935,13,FALSE))</f>
        <v>0.46</v>
      </c>
      <c r="U497" s="4">
        <f>IF($H497=0,"",VLOOKUP($G497,Data!$G$3:$BA$2935,14,FALSE))</f>
        <v>0.1603</v>
      </c>
      <c r="V497" s="4">
        <f>IF($H497=0,"",VLOOKUP($G497,Data!$G$3:$BA$2935,15,FALSE))</f>
        <v>0.16700000000000001</v>
      </c>
      <c r="W497" s="4">
        <f>IF($H497=0,"",VLOOKUP($G497,Data!$G$3:$BA$2935,16,FALSE))</f>
        <v>0.08</v>
      </c>
      <c r="X497" s="4">
        <f>IF($H497=0,"",VLOOKUP($G497,Data!$G$3:$BA$2935,17,FALSE))</f>
        <v>0.56000000000000005</v>
      </c>
      <c r="Y497" s="4" t="str">
        <f>IF($H497=0,"",VLOOKUP($G497,Data!$G$3:$BA$2935,18,FALSE))</f>
        <v>/</v>
      </c>
      <c r="Z497" s="4" t="str">
        <f>IF($H497=0,"",VLOOKUP($G497,Data!$G$3:$BA$2935,19,FALSE))</f>
        <v>/</v>
      </c>
      <c r="AA497" s="4" t="str">
        <f>IF($H497=0,"",VLOOKUP($G497,Data!$G$3:$BA$2935,20,FALSE))</f>
        <v/>
      </c>
      <c r="AB497" s="4" t="str">
        <f>IF($H497=0,"",VLOOKUP($G497,Data!$G$3:$BA$2935,21,FALSE))</f>
        <v/>
      </c>
      <c r="AC497" s="4" t="str">
        <f>IF($H497=0,"",VLOOKUP($G497,Data!$G$3:$BA$2935,22,FALSE))</f>
        <v/>
      </c>
      <c r="AD497" s="4" t="str">
        <f>IF($H497=0,"",VLOOKUP($G497,Data!$G$3:$BA$2935,23,FALSE))</f>
        <v/>
      </c>
      <c r="AE497" s="4" t="str">
        <f>IF($H497=0,"",VLOOKUP($G497,Data!$G$3:$BA$2935,24,FALSE))</f>
        <v/>
      </c>
      <c r="AF497" s="4" t="str">
        <f>IF($H497=0,"",VLOOKUP($G497,Data!$G$3:$BA$2935,25,FALSE))</f>
        <v/>
      </c>
      <c r="AG497" s="4" t="str">
        <f>IF($H497=0,"",VLOOKUP($G497,Data!$G$3:$BA$2935,26,FALSE))</f>
        <v/>
      </c>
      <c r="AH497" s="4" t="str">
        <f>IF($H497=0,"",VLOOKUP($G497,Data!$G$3:$BA$2935,27,FALSE))</f>
        <v/>
      </c>
      <c r="AI497" s="4" t="str">
        <f>IF($H497=0,"",VLOOKUP($G497,Data!$G$3:$BA$2935,28,FALSE))</f>
        <v/>
      </c>
      <c r="AJ497" s="4" t="str">
        <f>IF($H497=0,"",VLOOKUP($G497,Data!$G$3:$BA$2935,29,FALSE))</f>
        <v/>
      </c>
      <c r="AK497" s="4" t="str">
        <f>IF($H497=0,"",VLOOKUP($G497,Data!$G$3:$BA$2935,30,FALSE))</f>
        <v/>
      </c>
      <c r="AL497" s="4" t="str">
        <f>IF($H497=0,"",VLOOKUP($G497,Data!$G$3:$BA$2935,31,FALSE))</f>
        <v/>
      </c>
      <c r="AM497" s="4" t="str">
        <f>IF($H497=0,"",VLOOKUP($G497,Data!$G$3:$BA$2935,32,FALSE))</f>
        <v/>
      </c>
      <c r="AN497" s="4" t="str">
        <f>IF($H497=0,"",VLOOKUP($G497,Data!$G$3:$BA$2935,33,FALSE))</f>
        <v/>
      </c>
      <c r="AO497" s="4" t="str">
        <f>IF($H497=0,"",VLOOKUP($G497,Data!$G$3:$BA$2935,34,FALSE))</f>
        <v/>
      </c>
      <c r="AP497" s="4" t="str">
        <f>IF($H497=0,"",VLOOKUP($G497,Data!$G$3:$BA$2935,35,FALSE))</f>
        <v/>
      </c>
      <c r="AQ497" s="4" t="str">
        <f>IF($H497=0,"",VLOOKUP($G497,Data!$G$3:$BA$2935,36,FALSE))</f>
        <v/>
      </c>
      <c r="AR497" s="4" t="str">
        <f>IF($H497=0,"",VLOOKUP($G497,Data!$G$3:$BA$2935,37,FALSE))</f>
        <v/>
      </c>
      <c r="AS497" s="4" t="str">
        <f>IF($H497=0,"",VLOOKUP($G497,Data!$G$3:$BA$2935,38,FALSE))</f>
        <v/>
      </c>
      <c r="AT497" s="4" t="str">
        <f>IF($H497=0,"",VLOOKUP($G497,Data!$G$3:$BA$2935,39,FALSE))</f>
        <v/>
      </c>
    </row>
    <row r="498" spans="1:46" x14ac:dyDescent="0.25">
      <c r="A498" s="4">
        <f>PSSE!A500</f>
        <v>977021</v>
      </c>
      <c r="B498" s="4" t="str">
        <f>PSSE!B500</f>
        <v>THUDUC_S1</v>
      </c>
      <c r="C498" s="4">
        <f>PSSE!D500</f>
        <v>13.8</v>
      </c>
      <c r="D498" s="4">
        <f>PSSE!E500</f>
        <v>33</v>
      </c>
      <c r="E498" s="4" t="str">
        <f>PSSE!F500</f>
        <v>ND</v>
      </c>
      <c r="F498" s="4">
        <f>PSSE!G500</f>
        <v>1</v>
      </c>
      <c r="G498" s="4" t="str">
        <f t="shared" si="7"/>
        <v>GEN13.833ND1</v>
      </c>
      <c r="H498" s="4">
        <f>COUNTIF(Data!$G$3:$BA$2935,GEN!$G498)</f>
        <v>1</v>
      </c>
      <c r="I498" s="4" t="str">
        <f>IF($H498=0,"",VLOOKUP($G498,Data!$G$3:$BA$2935,2,FALSE))</f>
        <v>'GENROU'</v>
      </c>
      <c r="J498" s="4">
        <f>PSSE!C500</f>
        <v>1</v>
      </c>
      <c r="K498" s="4">
        <f>IF($H498=0,"",VLOOKUP($G498,Data!$G$3:$BA$2935,4,FALSE))</f>
        <v>6.9</v>
      </c>
      <c r="L498" s="4">
        <f>IF($H498=0,"",VLOOKUP($G498,Data!$G$3:$BA$2935,5,FALSE))</f>
        <v>0.19900000000000001</v>
      </c>
      <c r="M498" s="4">
        <f>IF($H498=0,"",VLOOKUP($G498,Data!$G$3:$BA$2935,6,FALSE))</f>
        <v>0.45</v>
      </c>
      <c r="N498" s="4">
        <f>IF($H498=0,"",VLOOKUP($G498,Data!$G$3:$BA$2935,7,FALSE))</f>
        <v>7.0000000000000007E-2</v>
      </c>
      <c r="O498" s="4">
        <f>IF($H498=0,"",VLOOKUP($G498,Data!$G$3:$BA$2935,8,FALSE))</f>
        <v>3.8</v>
      </c>
      <c r="P498" s="4">
        <f>IF($H498=0,"",VLOOKUP($G498,Data!$G$3:$BA$2935,9,FALSE))</f>
        <v>0</v>
      </c>
      <c r="Q498" s="4">
        <f>IF($H498=0,"",VLOOKUP($G498,Data!$G$3:$BA$2935,10,FALSE))</f>
        <v>2.2999999999999998</v>
      </c>
      <c r="R498" s="4">
        <f>IF($H498=0,"",VLOOKUP($G498,Data!$G$3:$BA$2935,11,FALSE))</f>
        <v>2.21</v>
      </c>
      <c r="S498" s="4">
        <f>IF($H498=0,"",VLOOKUP($G498,Data!$G$3:$BA$2935,12,FALSE))</f>
        <v>0.28999999999999998</v>
      </c>
      <c r="T498" s="4">
        <f>IF($H498=0,"",VLOOKUP($G498,Data!$G$3:$BA$2935,13,FALSE))</f>
        <v>0.46</v>
      </c>
      <c r="U498" s="4">
        <f>IF($H498=0,"",VLOOKUP($G498,Data!$G$3:$BA$2935,14,FALSE))</f>
        <v>0.185</v>
      </c>
      <c r="V498" s="4">
        <f>IF($H498=0,"",VLOOKUP($G498,Data!$G$3:$BA$2935,15,FALSE))</f>
        <v>0.16700000000000001</v>
      </c>
      <c r="W498" s="4">
        <f>IF($H498=0,"",VLOOKUP($G498,Data!$G$3:$BA$2935,16,FALSE))</f>
        <v>0.08</v>
      </c>
      <c r="X498" s="4">
        <f>IF($H498=0,"",VLOOKUP($G498,Data!$G$3:$BA$2935,17,FALSE))</f>
        <v>0.56000000000000005</v>
      </c>
      <c r="Y498" s="4" t="str">
        <f>IF($H498=0,"",VLOOKUP($G498,Data!$G$3:$BA$2935,18,FALSE))</f>
        <v>/</v>
      </c>
      <c r="Z498" s="4" t="str">
        <f>IF($H498=0,"",VLOOKUP($G498,Data!$G$3:$BA$2935,19,FALSE))</f>
        <v>/</v>
      </c>
      <c r="AA498" s="4" t="str">
        <f>IF($H498=0,"",VLOOKUP($G498,Data!$G$3:$BA$2935,20,FALSE))</f>
        <v/>
      </c>
      <c r="AB498" s="4" t="str">
        <f>IF($H498=0,"",VLOOKUP($G498,Data!$G$3:$BA$2935,21,FALSE))</f>
        <v/>
      </c>
      <c r="AC498" s="4" t="str">
        <f>IF($H498=0,"",VLOOKUP($G498,Data!$G$3:$BA$2935,22,FALSE))</f>
        <v/>
      </c>
      <c r="AD498" s="4" t="str">
        <f>IF($H498=0,"",VLOOKUP($G498,Data!$G$3:$BA$2935,23,FALSE))</f>
        <v/>
      </c>
      <c r="AE498" s="4" t="str">
        <f>IF($H498=0,"",VLOOKUP($G498,Data!$G$3:$BA$2935,24,FALSE))</f>
        <v/>
      </c>
      <c r="AF498" s="4" t="str">
        <f>IF($H498=0,"",VLOOKUP($G498,Data!$G$3:$BA$2935,25,FALSE))</f>
        <v/>
      </c>
      <c r="AG498" s="4" t="str">
        <f>IF($H498=0,"",VLOOKUP($G498,Data!$G$3:$BA$2935,26,FALSE))</f>
        <v/>
      </c>
      <c r="AH498" s="4" t="str">
        <f>IF($H498=0,"",VLOOKUP($G498,Data!$G$3:$BA$2935,27,FALSE))</f>
        <v/>
      </c>
      <c r="AI498" s="4" t="str">
        <f>IF($H498=0,"",VLOOKUP($G498,Data!$G$3:$BA$2935,28,FALSE))</f>
        <v/>
      </c>
      <c r="AJ498" s="4" t="str">
        <f>IF($H498=0,"",VLOOKUP($G498,Data!$G$3:$BA$2935,29,FALSE))</f>
        <v/>
      </c>
      <c r="AK498" s="4" t="str">
        <f>IF($H498=0,"",VLOOKUP($G498,Data!$G$3:$BA$2935,30,FALSE))</f>
        <v/>
      </c>
      <c r="AL498" s="4" t="str">
        <f>IF($H498=0,"",VLOOKUP($G498,Data!$G$3:$BA$2935,31,FALSE))</f>
        <v/>
      </c>
      <c r="AM498" s="4" t="str">
        <f>IF($H498=0,"",VLOOKUP($G498,Data!$G$3:$BA$2935,32,FALSE))</f>
        <v/>
      </c>
      <c r="AN498" s="4" t="str">
        <f>IF($H498=0,"",VLOOKUP($G498,Data!$G$3:$BA$2935,33,FALSE))</f>
        <v/>
      </c>
      <c r="AO498" s="4" t="str">
        <f>IF($H498=0,"",VLOOKUP($G498,Data!$G$3:$BA$2935,34,FALSE))</f>
        <v/>
      </c>
      <c r="AP498" s="4" t="str">
        <f>IF($H498=0,"",VLOOKUP($G498,Data!$G$3:$BA$2935,35,FALSE))</f>
        <v/>
      </c>
      <c r="AQ498" s="4" t="str">
        <f>IF($H498=0,"",VLOOKUP($G498,Data!$G$3:$BA$2935,36,FALSE))</f>
        <v/>
      </c>
      <c r="AR498" s="4" t="str">
        <f>IF($H498=0,"",VLOOKUP($G498,Data!$G$3:$BA$2935,37,FALSE))</f>
        <v/>
      </c>
      <c r="AS498" s="4" t="str">
        <f>IF($H498=0,"",VLOOKUP($G498,Data!$G$3:$BA$2935,38,FALSE))</f>
        <v/>
      </c>
      <c r="AT498" s="4" t="str">
        <f>IF($H498=0,"",VLOOKUP($G498,Data!$G$3:$BA$2935,39,FALSE))</f>
        <v/>
      </c>
    </row>
    <row r="499" spans="1:46" x14ac:dyDescent="0.25">
      <c r="A499" s="4">
        <f>PSSE!A501</f>
        <v>977022</v>
      </c>
      <c r="B499" s="4" t="str">
        <f>PSSE!B501</f>
        <v>THUDUC_S2</v>
      </c>
      <c r="C499" s="4">
        <f>PSSE!D501</f>
        <v>13.8</v>
      </c>
      <c r="D499" s="4">
        <f>PSSE!E501</f>
        <v>62</v>
      </c>
      <c r="E499" s="4" t="str">
        <f>PSSE!F501</f>
        <v>ND</v>
      </c>
      <c r="F499" s="4">
        <f>PSSE!G501</f>
        <v>1</v>
      </c>
      <c r="G499" s="4" t="str">
        <f t="shared" si="7"/>
        <v>GEN13.862ND1</v>
      </c>
      <c r="H499" s="4">
        <f>COUNTIF(Data!$G$3:$BA$2935,GEN!$G499)</f>
        <v>1</v>
      </c>
      <c r="I499" s="4" t="str">
        <f>IF($H499=0,"",VLOOKUP($G499,Data!$G$3:$BA$2935,2,FALSE))</f>
        <v>'GENROU'</v>
      </c>
      <c r="J499" s="4">
        <f>PSSE!C501</f>
        <v>1</v>
      </c>
      <c r="K499" s="4">
        <f>IF($H499=0,"",VLOOKUP($G499,Data!$G$3:$BA$2935,4,FALSE))</f>
        <v>6.9</v>
      </c>
      <c r="L499" s="4">
        <f>IF($H499=0,"",VLOOKUP($G499,Data!$G$3:$BA$2935,5,FALSE))</f>
        <v>0.19900000000000001</v>
      </c>
      <c r="M499" s="4">
        <f>IF($H499=0,"",VLOOKUP($G499,Data!$G$3:$BA$2935,6,FALSE))</f>
        <v>0.45</v>
      </c>
      <c r="N499" s="4">
        <f>IF($H499=0,"",VLOOKUP($G499,Data!$G$3:$BA$2935,7,FALSE))</f>
        <v>7.0000000000000007E-2</v>
      </c>
      <c r="O499" s="4">
        <f>IF($H499=0,"",VLOOKUP($G499,Data!$G$3:$BA$2935,8,FALSE))</f>
        <v>3.8</v>
      </c>
      <c r="P499" s="4">
        <f>IF($H499=0,"",VLOOKUP($G499,Data!$G$3:$BA$2935,9,FALSE))</f>
        <v>0</v>
      </c>
      <c r="Q499" s="4">
        <f>IF($H499=0,"",VLOOKUP($G499,Data!$G$3:$BA$2935,10,FALSE))</f>
        <v>2.2999999999999998</v>
      </c>
      <c r="R499" s="4">
        <f>IF($H499=0,"",VLOOKUP($G499,Data!$G$3:$BA$2935,11,FALSE))</f>
        <v>2.21</v>
      </c>
      <c r="S499" s="4">
        <f>IF($H499=0,"",VLOOKUP($G499,Data!$G$3:$BA$2935,12,FALSE))</f>
        <v>0.28999999999999998</v>
      </c>
      <c r="T499" s="4">
        <f>IF($H499=0,"",VLOOKUP($G499,Data!$G$3:$BA$2935,13,FALSE))</f>
        <v>0.46</v>
      </c>
      <c r="U499" s="4">
        <f>IF($H499=0,"",VLOOKUP($G499,Data!$G$3:$BA$2935,14,FALSE))</f>
        <v>0.186</v>
      </c>
      <c r="V499" s="4">
        <f>IF($H499=0,"",VLOOKUP($G499,Data!$G$3:$BA$2935,15,FALSE))</f>
        <v>0.16700000000000001</v>
      </c>
      <c r="W499" s="4">
        <f>IF($H499=0,"",VLOOKUP($G499,Data!$G$3:$BA$2935,16,FALSE))</f>
        <v>0.08</v>
      </c>
      <c r="X499" s="4">
        <f>IF($H499=0,"",VLOOKUP($G499,Data!$G$3:$BA$2935,17,FALSE))</f>
        <v>0.56000000000000005</v>
      </c>
      <c r="Y499" s="4" t="str">
        <f>IF($H499=0,"",VLOOKUP($G499,Data!$G$3:$BA$2935,18,FALSE))</f>
        <v>/</v>
      </c>
      <c r="Z499" s="4" t="str">
        <f>IF($H499=0,"",VLOOKUP($G499,Data!$G$3:$BA$2935,19,FALSE))</f>
        <v>/</v>
      </c>
      <c r="AA499" s="4" t="str">
        <f>IF($H499=0,"",VLOOKUP($G499,Data!$G$3:$BA$2935,20,FALSE))</f>
        <v/>
      </c>
      <c r="AB499" s="4" t="str">
        <f>IF($H499=0,"",VLOOKUP($G499,Data!$G$3:$BA$2935,21,FALSE))</f>
        <v/>
      </c>
      <c r="AC499" s="4" t="str">
        <f>IF($H499=0,"",VLOOKUP($G499,Data!$G$3:$BA$2935,22,FALSE))</f>
        <v/>
      </c>
      <c r="AD499" s="4" t="str">
        <f>IF($H499=0,"",VLOOKUP($G499,Data!$G$3:$BA$2935,23,FALSE))</f>
        <v/>
      </c>
      <c r="AE499" s="4" t="str">
        <f>IF($H499=0,"",VLOOKUP($G499,Data!$G$3:$BA$2935,24,FALSE))</f>
        <v/>
      </c>
      <c r="AF499" s="4" t="str">
        <f>IF($H499=0,"",VLOOKUP($G499,Data!$G$3:$BA$2935,25,FALSE))</f>
        <v/>
      </c>
      <c r="AG499" s="4" t="str">
        <f>IF($H499=0,"",VLOOKUP($G499,Data!$G$3:$BA$2935,26,FALSE))</f>
        <v/>
      </c>
      <c r="AH499" s="4" t="str">
        <f>IF($H499=0,"",VLOOKUP($G499,Data!$G$3:$BA$2935,27,FALSE))</f>
        <v/>
      </c>
      <c r="AI499" s="4" t="str">
        <f>IF($H499=0,"",VLOOKUP($G499,Data!$G$3:$BA$2935,28,FALSE))</f>
        <v/>
      </c>
      <c r="AJ499" s="4" t="str">
        <f>IF($H499=0,"",VLOOKUP($G499,Data!$G$3:$BA$2935,29,FALSE))</f>
        <v/>
      </c>
      <c r="AK499" s="4" t="str">
        <f>IF($H499=0,"",VLOOKUP($G499,Data!$G$3:$BA$2935,30,FALSE))</f>
        <v/>
      </c>
      <c r="AL499" s="4" t="str">
        <f>IF($H499=0,"",VLOOKUP($G499,Data!$G$3:$BA$2935,31,FALSE))</f>
        <v/>
      </c>
      <c r="AM499" s="4" t="str">
        <f>IF($H499=0,"",VLOOKUP($G499,Data!$G$3:$BA$2935,32,FALSE))</f>
        <v/>
      </c>
      <c r="AN499" s="4" t="str">
        <f>IF($H499=0,"",VLOOKUP($G499,Data!$G$3:$BA$2935,33,FALSE))</f>
        <v/>
      </c>
      <c r="AO499" s="4" t="str">
        <f>IF($H499=0,"",VLOOKUP($G499,Data!$G$3:$BA$2935,34,FALSE))</f>
        <v/>
      </c>
      <c r="AP499" s="4" t="str">
        <f>IF($H499=0,"",VLOOKUP($G499,Data!$G$3:$BA$2935,35,FALSE))</f>
        <v/>
      </c>
      <c r="AQ499" s="4" t="str">
        <f>IF($H499=0,"",VLOOKUP($G499,Data!$G$3:$BA$2935,36,FALSE))</f>
        <v/>
      </c>
      <c r="AR499" s="4" t="str">
        <f>IF($H499=0,"",VLOOKUP($G499,Data!$G$3:$BA$2935,37,FALSE))</f>
        <v/>
      </c>
      <c r="AS499" s="4" t="str">
        <f>IF($H499=0,"",VLOOKUP($G499,Data!$G$3:$BA$2935,38,FALSE))</f>
        <v/>
      </c>
      <c r="AT499" s="4" t="str">
        <f>IF($H499=0,"",VLOOKUP($G499,Data!$G$3:$BA$2935,39,FALSE))</f>
        <v/>
      </c>
    </row>
    <row r="500" spans="1:46" x14ac:dyDescent="0.25">
      <c r="A500" s="4">
        <f>PSSE!A502</f>
        <v>977023</v>
      </c>
      <c r="B500" s="4" t="str">
        <f>PSSE!B502</f>
        <v>THUDUC_S3</v>
      </c>
      <c r="C500" s="4">
        <f>PSSE!D502</f>
        <v>13.8</v>
      </c>
      <c r="D500" s="4">
        <f>PSSE!E502</f>
        <v>62</v>
      </c>
      <c r="E500" s="4" t="str">
        <f>PSSE!F502</f>
        <v>ND</v>
      </c>
      <c r="F500" s="4">
        <f>PSSE!G502</f>
        <v>1</v>
      </c>
      <c r="G500" s="4" t="str">
        <f t="shared" si="7"/>
        <v>GEN13.862ND1</v>
      </c>
      <c r="H500" s="4">
        <f>COUNTIF(Data!$G$3:$BA$2935,GEN!$G500)</f>
        <v>1</v>
      </c>
      <c r="I500" s="4" t="str">
        <f>IF($H500=0,"",VLOOKUP($G500,Data!$G$3:$BA$2935,2,FALSE))</f>
        <v>'GENROU'</v>
      </c>
      <c r="J500" s="4">
        <f>PSSE!C502</f>
        <v>1</v>
      </c>
      <c r="K500" s="4">
        <f>IF($H500=0,"",VLOOKUP($G500,Data!$G$3:$BA$2935,4,FALSE))</f>
        <v>6.9</v>
      </c>
      <c r="L500" s="4">
        <f>IF($H500=0,"",VLOOKUP($G500,Data!$G$3:$BA$2935,5,FALSE))</f>
        <v>0.19900000000000001</v>
      </c>
      <c r="M500" s="4">
        <f>IF($H500=0,"",VLOOKUP($G500,Data!$G$3:$BA$2935,6,FALSE))</f>
        <v>0.45</v>
      </c>
      <c r="N500" s="4">
        <f>IF($H500=0,"",VLOOKUP($G500,Data!$G$3:$BA$2935,7,FALSE))</f>
        <v>7.0000000000000007E-2</v>
      </c>
      <c r="O500" s="4">
        <f>IF($H500=0,"",VLOOKUP($G500,Data!$G$3:$BA$2935,8,FALSE))</f>
        <v>3.8</v>
      </c>
      <c r="P500" s="4">
        <f>IF($H500=0,"",VLOOKUP($G500,Data!$G$3:$BA$2935,9,FALSE))</f>
        <v>0</v>
      </c>
      <c r="Q500" s="4">
        <f>IF($H500=0,"",VLOOKUP($G500,Data!$G$3:$BA$2935,10,FALSE))</f>
        <v>2.2999999999999998</v>
      </c>
      <c r="R500" s="4">
        <f>IF($H500=0,"",VLOOKUP($G500,Data!$G$3:$BA$2935,11,FALSE))</f>
        <v>2.21</v>
      </c>
      <c r="S500" s="4">
        <f>IF($H500=0,"",VLOOKUP($G500,Data!$G$3:$BA$2935,12,FALSE))</f>
        <v>0.28999999999999998</v>
      </c>
      <c r="T500" s="4">
        <f>IF($H500=0,"",VLOOKUP($G500,Data!$G$3:$BA$2935,13,FALSE))</f>
        <v>0.46</v>
      </c>
      <c r="U500" s="4">
        <f>IF($H500=0,"",VLOOKUP($G500,Data!$G$3:$BA$2935,14,FALSE))</f>
        <v>0.186</v>
      </c>
      <c r="V500" s="4">
        <f>IF($H500=0,"",VLOOKUP($G500,Data!$G$3:$BA$2935,15,FALSE))</f>
        <v>0.16700000000000001</v>
      </c>
      <c r="W500" s="4">
        <f>IF($H500=0,"",VLOOKUP($G500,Data!$G$3:$BA$2935,16,FALSE))</f>
        <v>0.08</v>
      </c>
      <c r="X500" s="4">
        <f>IF($H500=0,"",VLOOKUP($G500,Data!$G$3:$BA$2935,17,FALSE))</f>
        <v>0.56000000000000005</v>
      </c>
      <c r="Y500" s="4" t="str">
        <f>IF($H500=0,"",VLOOKUP($G500,Data!$G$3:$BA$2935,18,FALSE))</f>
        <v>/</v>
      </c>
      <c r="Z500" s="4" t="str">
        <f>IF($H500=0,"",VLOOKUP($G500,Data!$G$3:$BA$2935,19,FALSE))</f>
        <v>/</v>
      </c>
      <c r="AA500" s="4" t="str">
        <f>IF($H500=0,"",VLOOKUP($G500,Data!$G$3:$BA$2935,20,FALSE))</f>
        <v/>
      </c>
      <c r="AB500" s="4" t="str">
        <f>IF($H500=0,"",VLOOKUP($G500,Data!$G$3:$BA$2935,21,FALSE))</f>
        <v/>
      </c>
      <c r="AC500" s="4" t="str">
        <f>IF($H500=0,"",VLOOKUP($G500,Data!$G$3:$BA$2935,22,FALSE))</f>
        <v/>
      </c>
      <c r="AD500" s="4" t="str">
        <f>IF($H500=0,"",VLOOKUP($G500,Data!$G$3:$BA$2935,23,FALSE))</f>
        <v/>
      </c>
      <c r="AE500" s="4" t="str">
        <f>IF($H500=0,"",VLOOKUP($G500,Data!$G$3:$BA$2935,24,FALSE))</f>
        <v/>
      </c>
      <c r="AF500" s="4" t="str">
        <f>IF($H500=0,"",VLOOKUP($G500,Data!$G$3:$BA$2935,25,FALSE))</f>
        <v/>
      </c>
      <c r="AG500" s="4" t="str">
        <f>IF($H500=0,"",VLOOKUP($G500,Data!$G$3:$BA$2935,26,FALSE))</f>
        <v/>
      </c>
      <c r="AH500" s="4" t="str">
        <f>IF($H500=0,"",VLOOKUP($G500,Data!$G$3:$BA$2935,27,FALSE))</f>
        <v/>
      </c>
      <c r="AI500" s="4" t="str">
        <f>IF($H500=0,"",VLOOKUP($G500,Data!$G$3:$BA$2935,28,FALSE))</f>
        <v/>
      </c>
      <c r="AJ500" s="4" t="str">
        <f>IF($H500=0,"",VLOOKUP($G500,Data!$G$3:$BA$2935,29,FALSE))</f>
        <v/>
      </c>
      <c r="AK500" s="4" t="str">
        <f>IF($H500=0,"",VLOOKUP($G500,Data!$G$3:$BA$2935,30,FALSE))</f>
        <v/>
      </c>
      <c r="AL500" s="4" t="str">
        <f>IF($H500=0,"",VLOOKUP($G500,Data!$G$3:$BA$2935,31,FALSE))</f>
        <v/>
      </c>
      <c r="AM500" s="4" t="str">
        <f>IF($H500=0,"",VLOOKUP($G500,Data!$G$3:$BA$2935,32,FALSE))</f>
        <v/>
      </c>
      <c r="AN500" s="4" t="str">
        <f>IF($H500=0,"",VLOOKUP($G500,Data!$G$3:$BA$2935,33,FALSE))</f>
        <v/>
      </c>
      <c r="AO500" s="4" t="str">
        <f>IF($H500=0,"",VLOOKUP($G500,Data!$G$3:$BA$2935,34,FALSE))</f>
        <v/>
      </c>
      <c r="AP500" s="4" t="str">
        <f>IF($H500=0,"",VLOOKUP($G500,Data!$G$3:$BA$2935,35,FALSE))</f>
        <v/>
      </c>
      <c r="AQ500" s="4" t="str">
        <f>IF($H500=0,"",VLOOKUP($G500,Data!$G$3:$BA$2935,36,FALSE))</f>
        <v/>
      </c>
      <c r="AR500" s="4" t="str">
        <f>IF($H500=0,"",VLOOKUP($G500,Data!$G$3:$BA$2935,37,FALSE))</f>
        <v/>
      </c>
      <c r="AS500" s="4" t="str">
        <f>IF($H500=0,"",VLOOKUP($G500,Data!$G$3:$BA$2935,38,FALSE))</f>
        <v/>
      </c>
      <c r="AT500" s="4" t="str">
        <f>IF($H500=0,"",VLOOKUP($G500,Data!$G$3:$BA$2935,39,FALSE))</f>
        <v/>
      </c>
    </row>
    <row r="501" spans="1:46" x14ac:dyDescent="0.25">
      <c r="A501" s="4">
        <f>PSSE!A503</f>
        <v>977031</v>
      </c>
      <c r="B501" s="4" t="str">
        <f>PSSE!B503</f>
        <v>THUDUC_G1</v>
      </c>
      <c r="C501" s="4">
        <f>PSSE!D503</f>
        <v>11</v>
      </c>
      <c r="D501" s="4">
        <f>PSSE!E503</f>
        <v>15</v>
      </c>
      <c r="E501" s="4" t="str">
        <f>PSSE!F503</f>
        <v>ND</v>
      </c>
      <c r="F501" s="4">
        <f>PSSE!G503</f>
        <v>1</v>
      </c>
      <c r="G501" s="4" t="str">
        <f t="shared" si="7"/>
        <v>GEN1115ND1</v>
      </c>
      <c r="H501" s="4">
        <f>COUNTIF(Data!$G$3:$BA$2935,GEN!$G501)</f>
        <v>1</v>
      </c>
      <c r="I501" s="4" t="str">
        <f>IF($H501=0,"",VLOOKUP($G501,Data!$G$3:$BA$2935,2,FALSE))</f>
        <v>'GENROU'</v>
      </c>
      <c r="J501" s="4">
        <f>PSSE!C503</f>
        <v>1</v>
      </c>
      <c r="K501" s="4">
        <f>IF($H501=0,"",VLOOKUP($G501,Data!$G$3:$BA$2935,4,FALSE))</f>
        <v>5.51</v>
      </c>
      <c r="L501" s="4">
        <f>IF($H501=0,"",VLOOKUP($G501,Data!$G$3:$BA$2935,5,FALSE))</f>
        <v>0.04</v>
      </c>
      <c r="M501" s="4">
        <f>IF($H501=0,"",VLOOKUP($G501,Data!$G$3:$BA$2935,6,FALSE))</f>
        <v>0.2</v>
      </c>
      <c r="N501" s="4">
        <f>IF($H501=0,"",VLOOKUP($G501,Data!$G$3:$BA$2935,7,FALSE))</f>
        <v>6.7000000000000004E-2</v>
      </c>
      <c r="O501" s="4">
        <f>IF($H501=0,"",VLOOKUP($G501,Data!$G$3:$BA$2935,8,FALSE))</f>
        <v>6.5</v>
      </c>
      <c r="P501" s="4">
        <f>IF($H501=0,"",VLOOKUP($G501,Data!$G$3:$BA$2935,9,FALSE))</f>
        <v>0</v>
      </c>
      <c r="Q501" s="4">
        <f>IF($H501=0,"",VLOOKUP($G501,Data!$G$3:$BA$2935,10,FALSE))</f>
        <v>1.671</v>
      </c>
      <c r="R501" s="4">
        <f>IF($H501=0,"",VLOOKUP($G501,Data!$G$3:$BA$2935,11,FALSE))</f>
        <v>1.601</v>
      </c>
      <c r="S501" s="4">
        <f>IF($H501=0,"",VLOOKUP($G501,Data!$G$3:$BA$2935,12,FALSE))</f>
        <v>0.23699999999999999</v>
      </c>
      <c r="T501" s="4">
        <f>IF($H501=0,"",VLOOKUP($G501,Data!$G$3:$BA$2935,13,FALSE))</f>
        <v>0.33700000000000002</v>
      </c>
      <c r="U501" s="4">
        <f>IF($H501=0,"",VLOOKUP($G501,Data!$G$3:$BA$2935,14,FALSE))</f>
        <v>0.217</v>
      </c>
      <c r="V501" s="4">
        <f>IF($H501=0,"",VLOOKUP($G501,Data!$G$3:$BA$2935,15,FALSE))</f>
        <v>8.7999999999999995E-2</v>
      </c>
      <c r="W501" s="4">
        <f>IF($H501=0,"",VLOOKUP($G501,Data!$G$3:$BA$2935,16,FALSE))</f>
        <v>0.17599999999999999</v>
      </c>
      <c r="X501" s="4">
        <f>IF($H501=0,"",VLOOKUP($G501,Data!$G$3:$BA$2935,17,FALSE))</f>
        <v>0.63600000000000001</v>
      </c>
      <c r="Y501" s="4" t="str">
        <f>IF($H501=0,"",VLOOKUP($G501,Data!$G$3:$BA$2935,18,FALSE))</f>
        <v>/</v>
      </c>
      <c r="Z501" s="4" t="str">
        <f>IF($H501=0,"",VLOOKUP($G501,Data!$G$3:$BA$2935,19,FALSE))</f>
        <v>/</v>
      </c>
      <c r="AA501" s="4" t="str">
        <f>IF($H501=0,"",VLOOKUP($G501,Data!$G$3:$BA$2935,20,FALSE))</f>
        <v/>
      </c>
      <c r="AB501" s="4" t="str">
        <f>IF($H501=0,"",VLOOKUP($G501,Data!$G$3:$BA$2935,21,FALSE))</f>
        <v/>
      </c>
      <c r="AC501" s="4" t="str">
        <f>IF($H501=0,"",VLOOKUP($G501,Data!$G$3:$BA$2935,22,FALSE))</f>
        <v/>
      </c>
      <c r="AD501" s="4" t="str">
        <f>IF($H501=0,"",VLOOKUP($G501,Data!$G$3:$BA$2935,23,FALSE))</f>
        <v/>
      </c>
      <c r="AE501" s="4" t="str">
        <f>IF($H501=0,"",VLOOKUP($G501,Data!$G$3:$BA$2935,24,FALSE))</f>
        <v/>
      </c>
      <c r="AF501" s="4" t="str">
        <f>IF($H501=0,"",VLOOKUP($G501,Data!$G$3:$BA$2935,25,FALSE))</f>
        <v/>
      </c>
      <c r="AG501" s="4" t="str">
        <f>IF($H501=0,"",VLOOKUP($G501,Data!$G$3:$BA$2935,26,FALSE))</f>
        <v/>
      </c>
      <c r="AH501" s="4" t="str">
        <f>IF($H501=0,"",VLOOKUP($G501,Data!$G$3:$BA$2935,27,FALSE))</f>
        <v/>
      </c>
      <c r="AI501" s="4" t="str">
        <f>IF($H501=0,"",VLOOKUP($G501,Data!$G$3:$BA$2935,28,FALSE))</f>
        <v/>
      </c>
      <c r="AJ501" s="4" t="str">
        <f>IF($H501=0,"",VLOOKUP($G501,Data!$G$3:$BA$2935,29,FALSE))</f>
        <v/>
      </c>
      <c r="AK501" s="4" t="str">
        <f>IF($H501=0,"",VLOOKUP($G501,Data!$G$3:$BA$2935,30,FALSE))</f>
        <v/>
      </c>
      <c r="AL501" s="4" t="str">
        <f>IF($H501=0,"",VLOOKUP($G501,Data!$G$3:$BA$2935,31,FALSE))</f>
        <v/>
      </c>
      <c r="AM501" s="4" t="str">
        <f>IF($H501=0,"",VLOOKUP($G501,Data!$G$3:$BA$2935,32,FALSE))</f>
        <v/>
      </c>
      <c r="AN501" s="4" t="str">
        <f>IF($H501=0,"",VLOOKUP($G501,Data!$G$3:$BA$2935,33,FALSE))</f>
        <v/>
      </c>
      <c r="AO501" s="4" t="str">
        <f>IF($H501=0,"",VLOOKUP($G501,Data!$G$3:$BA$2935,34,FALSE))</f>
        <v/>
      </c>
      <c r="AP501" s="4" t="str">
        <f>IF($H501=0,"",VLOOKUP($G501,Data!$G$3:$BA$2935,35,FALSE))</f>
        <v/>
      </c>
      <c r="AQ501" s="4" t="str">
        <f>IF($H501=0,"",VLOOKUP($G501,Data!$G$3:$BA$2935,36,FALSE))</f>
        <v/>
      </c>
      <c r="AR501" s="4" t="str">
        <f>IF($H501=0,"",VLOOKUP($G501,Data!$G$3:$BA$2935,37,FALSE))</f>
        <v/>
      </c>
      <c r="AS501" s="4" t="str">
        <f>IF($H501=0,"",VLOOKUP($G501,Data!$G$3:$BA$2935,38,FALSE))</f>
        <v/>
      </c>
      <c r="AT501" s="4" t="str">
        <f>IF($H501=0,"",VLOOKUP($G501,Data!$G$3:$BA$2935,39,FALSE))</f>
        <v/>
      </c>
    </row>
    <row r="502" spans="1:46" x14ac:dyDescent="0.25">
      <c r="A502" s="4">
        <f>PSSE!A504</f>
        <v>977033</v>
      </c>
      <c r="B502" s="4" t="str">
        <f>PSSE!B504</f>
        <v>THUDUC_G3</v>
      </c>
      <c r="C502" s="4">
        <f>PSSE!D504</f>
        <v>11</v>
      </c>
      <c r="D502" s="4">
        <f>PSSE!E504</f>
        <v>15</v>
      </c>
      <c r="E502" s="4" t="str">
        <f>PSSE!F504</f>
        <v>ND</v>
      </c>
      <c r="F502" s="4">
        <f>PSSE!G504</f>
        <v>1</v>
      </c>
      <c r="G502" s="4" t="str">
        <f t="shared" si="7"/>
        <v>GEN1115ND1</v>
      </c>
      <c r="H502" s="4">
        <f>COUNTIF(Data!$G$3:$BA$2935,GEN!$G502)</f>
        <v>1</v>
      </c>
      <c r="I502" s="4" t="str">
        <f>IF($H502=0,"",VLOOKUP($G502,Data!$G$3:$BA$2935,2,FALSE))</f>
        <v>'GENROU'</v>
      </c>
      <c r="J502" s="4">
        <f>PSSE!C504</f>
        <v>1</v>
      </c>
      <c r="K502" s="4">
        <f>IF($H502=0,"",VLOOKUP($G502,Data!$G$3:$BA$2935,4,FALSE))</f>
        <v>5.51</v>
      </c>
      <c r="L502" s="4">
        <f>IF($H502=0,"",VLOOKUP($G502,Data!$G$3:$BA$2935,5,FALSE))</f>
        <v>0.04</v>
      </c>
      <c r="M502" s="4">
        <f>IF($H502=0,"",VLOOKUP($G502,Data!$G$3:$BA$2935,6,FALSE))</f>
        <v>0.2</v>
      </c>
      <c r="N502" s="4">
        <f>IF($H502=0,"",VLOOKUP($G502,Data!$G$3:$BA$2935,7,FALSE))</f>
        <v>6.7000000000000004E-2</v>
      </c>
      <c r="O502" s="4">
        <f>IF($H502=0,"",VLOOKUP($G502,Data!$G$3:$BA$2935,8,FALSE))</f>
        <v>6.5</v>
      </c>
      <c r="P502" s="4">
        <f>IF($H502=0,"",VLOOKUP($G502,Data!$G$3:$BA$2935,9,FALSE))</f>
        <v>0</v>
      </c>
      <c r="Q502" s="4">
        <f>IF($H502=0,"",VLOOKUP($G502,Data!$G$3:$BA$2935,10,FALSE))</f>
        <v>1.671</v>
      </c>
      <c r="R502" s="4">
        <f>IF($H502=0,"",VLOOKUP($G502,Data!$G$3:$BA$2935,11,FALSE))</f>
        <v>1.601</v>
      </c>
      <c r="S502" s="4">
        <f>IF($H502=0,"",VLOOKUP($G502,Data!$G$3:$BA$2935,12,FALSE))</f>
        <v>0.23699999999999999</v>
      </c>
      <c r="T502" s="4">
        <f>IF($H502=0,"",VLOOKUP($G502,Data!$G$3:$BA$2935,13,FALSE))</f>
        <v>0.33700000000000002</v>
      </c>
      <c r="U502" s="4">
        <f>IF($H502=0,"",VLOOKUP($G502,Data!$G$3:$BA$2935,14,FALSE))</f>
        <v>0.217</v>
      </c>
      <c r="V502" s="4">
        <f>IF($H502=0,"",VLOOKUP($G502,Data!$G$3:$BA$2935,15,FALSE))</f>
        <v>8.7999999999999995E-2</v>
      </c>
      <c r="W502" s="4">
        <f>IF($H502=0,"",VLOOKUP($G502,Data!$G$3:$BA$2935,16,FALSE))</f>
        <v>0.17599999999999999</v>
      </c>
      <c r="X502" s="4">
        <f>IF($H502=0,"",VLOOKUP($G502,Data!$G$3:$BA$2935,17,FALSE))</f>
        <v>0.63600000000000001</v>
      </c>
      <c r="Y502" s="4" t="str">
        <f>IF($H502=0,"",VLOOKUP($G502,Data!$G$3:$BA$2935,18,FALSE))</f>
        <v>/</v>
      </c>
      <c r="Z502" s="4" t="str">
        <f>IF($H502=0,"",VLOOKUP($G502,Data!$G$3:$BA$2935,19,FALSE))</f>
        <v>/</v>
      </c>
      <c r="AA502" s="4" t="str">
        <f>IF($H502=0,"",VLOOKUP($G502,Data!$G$3:$BA$2935,20,FALSE))</f>
        <v/>
      </c>
      <c r="AB502" s="4" t="str">
        <f>IF($H502=0,"",VLOOKUP($G502,Data!$G$3:$BA$2935,21,FALSE))</f>
        <v/>
      </c>
      <c r="AC502" s="4" t="str">
        <f>IF($H502=0,"",VLOOKUP($G502,Data!$G$3:$BA$2935,22,FALSE))</f>
        <v/>
      </c>
      <c r="AD502" s="4" t="str">
        <f>IF($H502=0,"",VLOOKUP($G502,Data!$G$3:$BA$2935,23,FALSE))</f>
        <v/>
      </c>
      <c r="AE502" s="4" t="str">
        <f>IF($H502=0,"",VLOOKUP($G502,Data!$G$3:$BA$2935,24,FALSE))</f>
        <v/>
      </c>
      <c r="AF502" s="4" t="str">
        <f>IF($H502=0,"",VLOOKUP($G502,Data!$G$3:$BA$2935,25,FALSE))</f>
        <v/>
      </c>
      <c r="AG502" s="4" t="str">
        <f>IF($H502=0,"",VLOOKUP($G502,Data!$G$3:$BA$2935,26,FALSE))</f>
        <v/>
      </c>
      <c r="AH502" s="4" t="str">
        <f>IF($H502=0,"",VLOOKUP($G502,Data!$G$3:$BA$2935,27,FALSE))</f>
        <v/>
      </c>
      <c r="AI502" s="4" t="str">
        <f>IF($H502=0,"",VLOOKUP($G502,Data!$G$3:$BA$2935,28,FALSE))</f>
        <v/>
      </c>
      <c r="AJ502" s="4" t="str">
        <f>IF($H502=0,"",VLOOKUP($G502,Data!$G$3:$BA$2935,29,FALSE))</f>
        <v/>
      </c>
      <c r="AK502" s="4" t="str">
        <f>IF($H502=0,"",VLOOKUP($G502,Data!$G$3:$BA$2935,30,FALSE))</f>
        <v/>
      </c>
      <c r="AL502" s="4" t="str">
        <f>IF($H502=0,"",VLOOKUP($G502,Data!$G$3:$BA$2935,31,FALSE))</f>
        <v/>
      </c>
      <c r="AM502" s="4" t="str">
        <f>IF($H502=0,"",VLOOKUP($G502,Data!$G$3:$BA$2935,32,FALSE))</f>
        <v/>
      </c>
      <c r="AN502" s="4" t="str">
        <f>IF($H502=0,"",VLOOKUP($G502,Data!$G$3:$BA$2935,33,FALSE))</f>
        <v/>
      </c>
      <c r="AO502" s="4" t="str">
        <f>IF($H502=0,"",VLOOKUP($G502,Data!$G$3:$BA$2935,34,FALSE))</f>
        <v/>
      </c>
      <c r="AP502" s="4" t="str">
        <f>IF($H502=0,"",VLOOKUP($G502,Data!$G$3:$BA$2935,35,FALSE))</f>
        <v/>
      </c>
      <c r="AQ502" s="4" t="str">
        <f>IF($H502=0,"",VLOOKUP($G502,Data!$G$3:$BA$2935,36,FALSE))</f>
        <v/>
      </c>
      <c r="AR502" s="4" t="str">
        <f>IF($H502=0,"",VLOOKUP($G502,Data!$G$3:$BA$2935,37,FALSE))</f>
        <v/>
      </c>
      <c r="AS502" s="4" t="str">
        <f>IF($H502=0,"",VLOOKUP($G502,Data!$G$3:$BA$2935,38,FALSE))</f>
        <v/>
      </c>
      <c r="AT502" s="4" t="str">
        <f>IF($H502=0,"",VLOOKUP($G502,Data!$G$3:$BA$2935,39,FALSE))</f>
        <v/>
      </c>
    </row>
    <row r="503" spans="1:46" x14ac:dyDescent="0.25">
      <c r="A503" s="4">
        <f>PSSE!A505</f>
        <v>977034</v>
      </c>
      <c r="B503" s="4" t="str">
        <f>PSSE!B505</f>
        <v>THUDUC_G4</v>
      </c>
      <c r="C503" s="4">
        <f>PSSE!D505</f>
        <v>11</v>
      </c>
      <c r="D503" s="4">
        <f>PSSE!E505</f>
        <v>32</v>
      </c>
      <c r="E503" s="4" t="str">
        <f>PSSE!F505</f>
        <v>ND</v>
      </c>
      <c r="F503" s="4">
        <f>PSSE!G505</f>
        <v>1</v>
      </c>
      <c r="G503" s="4" t="str">
        <f t="shared" si="7"/>
        <v>GEN1132ND1</v>
      </c>
      <c r="H503" s="4">
        <f>COUNTIF(Data!$G$3:$BA$2935,GEN!$G503)</f>
        <v>1</v>
      </c>
      <c r="I503" s="4" t="str">
        <f>IF($H503=0,"",VLOOKUP($G503,Data!$G$3:$BA$2935,2,FALSE))</f>
        <v>'GENROU'</v>
      </c>
      <c r="J503" s="4">
        <f>PSSE!C505</f>
        <v>1</v>
      </c>
      <c r="K503" s="4">
        <f>IF($H503=0,"",VLOOKUP($G503,Data!$G$3:$BA$2935,4,FALSE))</f>
        <v>5.51</v>
      </c>
      <c r="L503" s="4">
        <f>IF($H503=0,"",VLOOKUP($G503,Data!$G$3:$BA$2935,5,FALSE))</f>
        <v>0.04</v>
      </c>
      <c r="M503" s="4">
        <f>IF($H503=0,"",VLOOKUP($G503,Data!$G$3:$BA$2935,6,FALSE))</f>
        <v>0.2</v>
      </c>
      <c r="N503" s="4">
        <f>IF($H503=0,"",VLOOKUP($G503,Data!$G$3:$BA$2935,7,FALSE))</f>
        <v>6.7000000000000004E-2</v>
      </c>
      <c r="O503" s="4">
        <f>IF($H503=0,"",VLOOKUP($G503,Data!$G$3:$BA$2935,8,FALSE))</f>
        <v>6.5</v>
      </c>
      <c r="P503" s="4">
        <f>IF($H503=0,"",VLOOKUP($G503,Data!$G$3:$BA$2935,9,FALSE))</f>
        <v>0</v>
      </c>
      <c r="Q503" s="4">
        <f>IF($H503=0,"",VLOOKUP($G503,Data!$G$3:$BA$2935,10,FALSE))</f>
        <v>1.671</v>
      </c>
      <c r="R503" s="4">
        <f>IF($H503=0,"",VLOOKUP($G503,Data!$G$3:$BA$2935,11,FALSE))</f>
        <v>1.601</v>
      </c>
      <c r="S503" s="4">
        <f>IF($H503=0,"",VLOOKUP($G503,Data!$G$3:$BA$2935,12,FALSE))</f>
        <v>0.23699999999999999</v>
      </c>
      <c r="T503" s="4">
        <f>IF($H503=0,"",VLOOKUP($G503,Data!$G$3:$BA$2935,13,FALSE))</f>
        <v>0.33700000000000002</v>
      </c>
      <c r="U503" s="4">
        <f>IF($H503=0,"",VLOOKUP($G503,Data!$G$3:$BA$2935,14,FALSE))</f>
        <v>0.14799999999999999</v>
      </c>
      <c r="V503" s="4">
        <f>IF($H503=0,"",VLOOKUP($G503,Data!$G$3:$BA$2935,15,FALSE))</f>
        <v>8.7999999999999995E-2</v>
      </c>
      <c r="W503" s="4">
        <f>IF($H503=0,"",VLOOKUP($G503,Data!$G$3:$BA$2935,16,FALSE))</f>
        <v>0.17599999999999999</v>
      </c>
      <c r="X503" s="4">
        <f>IF($H503=0,"",VLOOKUP($G503,Data!$G$3:$BA$2935,17,FALSE))</f>
        <v>0.63600000000000001</v>
      </c>
      <c r="Y503" s="4" t="str">
        <f>IF($H503=0,"",VLOOKUP($G503,Data!$G$3:$BA$2935,18,FALSE))</f>
        <v>/</v>
      </c>
      <c r="Z503" s="4" t="str">
        <f>IF($H503=0,"",VLOOKUP($G503,Data!$G$3:$BA$2935,19,FALSE))</f>
        <v>/</v>
      </c>
      <c r="AA503" s="4" t="str">
        <f>IF($H503=0,"",VLOOKUP($G503,Data!$G$3:$BA$2935,20,FALSE))</f>
        <v/>
      </c>
      <c r="AB503" s="4" t="str">
        <f>IF($H503=0,"",VLOOKUP($G503,Data!$G$3:$BA$2935,21,FALSE))</f>
        <v/>
      </c>
      <c r="AC503" s="4" t="str">
        <f>IF($H503=0,"",VLOOKUP($G503,Data!$G$3:$BA$2935,22,FALSE))</f>
        <v/>
      </c>
      <c r="AD503" s="4" t="str">
        <f>IF($H503=0,"",VLOOKUP($G503,Data!$G$3:$BA$2935,23,FALSE))</f>
        <v/>
      </c>
      <c r="AE503" s="4" t="str">
        <f>IF($H503=0,"",VLOOKUP($G503,Data!$G$3:$BA$2935,24,FALSE))</f>
        <v/>
      </c>
      <c r="AF503" s="4" t="str">
        <f>IF($H503=0,"",VLOOKUP($G503,Data!$G$3:$BA$2935,25,FALSE))</f>
        <v/>
      </c>
      <c r="AG503" s="4" t="str">
        <f>IF($H503=0,"",VLOOKUP($G503,Data!$G$3:$BA$2935,26,FALSE))</f>
        <v/>
      </c>
      <c r="AH503" s="4" t="str">
        <f>IF($H503=0,"",VLOOKUP($G503,Data!$G$3:$BA$2935,27,FALSE))</f>
        <v/>
      </c>
      <c r="AI503" s="4" t="str">
        <f>IF($H503=0,"",VLOOKUP($G503,Data!$G$3:$BA$2935,28,FALSE))</f>
        <v/>
      </c>
      <c r="AJ503" s="4" t="str">
        <f>IF($H503=0,"",VLOOKUP($G503,Data!$G$3:$BA$2935,29,FALSE))</f>
        <v/>
      </c>
      <c r="AK503" s="4" t="str">
        <f>IF($H503=0,"",VLOOKUP($G503,Data!$G$3:$BA$2935,30,FALSE))</f>
        <v/>
      </c>
      <c r="AL503" s="4" t="str">
        <f>IF($H503=0,"",VLOOKUP($G503,Data!$G$3:$BA$2935,31,FALSE))</f>
        <v/>
      </c>
      <c r="AM503" s="4" t="str">
        <f>IF($H503=0,"",VLOOKUP($G503,Data!$G$3:$BA$2935,32,FALSE))</f>
        <v/>
      </c>
      <c r="AN503" s="4" t="str">
        <f>IF($H503=0,"",VLOOKUP($G503,Data!$G$3:$BA$2935,33,FALSE))</f>
        <v/>
      </c>
      <c r="AO503" s="4" t="str">
        <f>IF($H503=0,"",VLOOKUP($G503,Data!$G$3:$BA$2935,34,FALSE))</f>
        <v/>
      </c>
      <c r="AP503" s="4" t="str">
        <f>IF($H503=0,"",VLOOKUP($G503,Data!$G$3:$BA$2935,35,FALSE))</f>
        <v/>
      </c>
      <c r="AQ503" s="4" t="str">
        <f>IF($H503=0,"",VLOOKUP($G503,Data!$G$3:$BA$2935,36,FALSE))</f>
        <v/>
      </c>
      <c r="AR503" s="4" t="str">
        <f>IF($H503=0,"",VLOOKUP($G503,Data!$G$3:$BA$2935,37,FALSE))</f>
        <v/>
      </c>
      <c r="AS503" s="4" t="str">
        <f>IF($H503=0,"",VLOOKUP($G503,Data!$G$3:$BA$2935,38,FALSE))</f>
        <v/>
      </c>
      <c r="AT503" s="4" t="str">
        <f>IF($H503=0,"",VLOOKUP($G503,Data!$G$3:$BA$2935,39,FALSE))</f>
        <v/>
      </c>
    </row>
    <row r="504" spans="1:46" x14ac:dyDescent="0.25">
      <c r="A504" s="4">
        <f>PSSE!A506</f>
        <v>977035</v>
      </c>
      <c r="B504" s="4" t="str">
        <f>PSSE!B506</f>
        <v>THUDUC_G5</v>
      </c>
      <c r="C504" s="4">
        <f>PSSE!D506</f>
        <v>11</v>
      </c>
      <c r="D504" s="4">
        <f>PSSE!E506</f>
        <v>32</v>
      </c>
      <c r="E504" s="4" t="str">
        <f>PSSE!F506</f>
        <v>ND</v>
      </c>
      <c r="F504" s="4">
        <f>PSSE!G506</f>
        <v>1</v>
      </c>
      <c r="G504" s="4" t="str">
        <f t="shared" si="7"/>
        <v>GEN1132ND1</v>
      </c>
      <c r="H504" s="4">
        <f>COUNTIF(Data!$G$3:$BA$2935,GEN!$G504)</f>
        <v>1</v>
      </c>
      <c r="I504" s="4" t="str">
        <f>IF($H504=0,"",VLOOKUP($G504,Data!$G$3:$BA$2935,2,FALSE))</f>
        <v>'GENROU'</v>
      </c>
      <c r="J504" s="4">
        <f>PSSE!C506</f>
        <v>1</v>
      </c>
      <c r="K504" s="4">
        <f>IF($H504=0,"",VLOOKUP($G504,Data!$G$3:$BA$2935,4,FALSE))</f>
        <v>5.51</v>
      </c>
      <c r="L504" s="4">
        <f>IF($H504=0,"",VLOOKUP($G504,Data!$G$3:$BA$2935,5,FALSE))</f>
        <v>0.04</v>
      </c>
      <c r="M504" s="4">
        <f>IF($H504=0,"",VLOOKUP($G504,Data!$G$3:$BA$2935,6,FALSE))</f>
        <v>0.2</v>
      </c>
      <c r="N504" s="4">
        <f>IF($H504=0,"",VLOOKUP($G504,Data!$G$3:$BA$2935,7,FALSE))</f>
        <v>6.7000000000000004E-2</v>
      </c>
      <c r="O504" s="4">
        <f>IF($H504=0,"",VLOOKUP($G504,Data!$G$3:$BA$2935,8,FALSE))</f>
        <v>6.5</v>
      </c>
      <c r="P504" s="4">
        <f>IF($H504=0,"",VLOOKUP($G504,Data!$G$3:$BA$2935,9,FALSE))</f>
        <v>0</v>
      </c>
      <c r="Q504" s="4">
        <f>IF($H504=0,"",VLOOKUP($G504,Data!$G$3:$BA$2935,10,FALSE))</f>
        <v>1.671</v>
      </c>
      <c r="R504" s="4">
        <f>IF($H504=0,"",VLOOKUP($G504,Data!$G$3:$BA$2935,11,FALSE))</f>
        <v>1.601</v>
      </c>
      <c r="S504" s="4">
        <f>IF($H504=0,"",VLOOKUP($G504,Data!$G$3:$BA$2935,12,FALSE))</f>
        <v>0.23699999999999999</v>
      </c>
      <c r="T504" s="4">
        <f>IF($H504=0,"",VLOOKUP($G504,Data!$G$3:$BA$2935,13,FALSE))</f>
        <v>0.33700000000000002</v>
      </c>
      <c r="U504" s="4">
        <f>IF($H504=0,"",VLOOKUP($G504,Data!$G$3:$BA$2935,14,FALSE))</f>
        <v>0.14799999999999999</v>
      </c>
      <c r="V504" s="4">
        <f>IF($H504=0,"",VLOOKUP($G504,Data!$G$3:$BA$2935,15,FALSE))</f>
        <v>8.7999999999999995E-2</v>
      </c>
      <c r="W504" s="4">
        <f>IF($H504=0,"",VLOOKUP($G504,Data!$G$3:$BA$2935,16,FALSE))</f>
        <v>0.17599999999999999</v>
      </c>
      <c r="X504" s="4">
        <f>IF($H504=0,"",VLOOKUP($G504,Data!$G$3:$BA$2935,17,FALSE))</f>
        <v>0.63600000000000001</v>
      </c>
      <c r="Y504" s="4" t="str">
        <f>IF($H504=0,"",VLOOKUP($G504,Data!$G$3:$BA$2935,18,FALSE))</f>
        <v>/</v>
      </c>
      <c r="Z504" s="4" t="str">
        <f>IF($H504=0,"",VLOOKUP($G504,Data!$G$3:$BA$2935,19,FALSE))</f>
        <v>/</v>
      </c>
      <c r="AA504" s="4" t="str">
        <f>IF($H504=0,"",VLOOKUP($G504,Data!$G$3:$BA$2935,20,FALSE))</f>
        <v/>
      </c>
      <c r="AB504" s="4" t="str">
        <f>IF($H504=0,"",VLOOKUP($G504,Data!$G$3:$BA$2935,21,FALSE))</f>
        <v/>
      </c>
      <c r="AC504" s="4" t="str">
        <f>IF($H504=0,"",VLOOKUP($G504,Data!$G$3:$BA$2935,22,FALSE))</f>
        <v/>
      </c>
      <c r="AD504" s="4" t="str">
        <f>IF($H504=0,"",VLOOKUP($G504,Data!$G$3:$BA$2935,23,FALSE))</f>
        <v/>
      </c>
      <c r="AE504" s="4" t="str">
        <f>IF($H504=0,"",VLOOKUP($G504,Data!$G$3:$BA$2935,24,FALSE))</f>
        <v/>
      </c>
      <c r="AF504" s="4" t="str">
        <f>IF($H504=0,"",VLOOKUP($G504,Data!$G$3:$BA$2935,25,FALSE))</f>
        <v/>
      </c>
      <c r="AG504" s="4" t="str">
        <f>IF($H504=0,"",VLOOKUP($G504,Data!$G$3:$BA$2935,26,FALSE))</f>
        <v/>
      </c>
      <c r="AH504" s="4" t="str">
        <f>IF($H504=0,"",VLOOKUP($G504,Data!$G$3:$BA$2935,27,FALSE))</f>
        <v/>
      </c>
      <c r="AI504" s="4" t="str">
        <f>IF($H504=0,"",VLOOKUP($G504,Data!$G$3:$BA$2935,28,FALSE))</f>
        <v/>
      </c>
      <c r="AJ504" s="4" t="str">
        <f>IF($H504=0,"",VLOOKUP($G504,Data!$G$3:$BA$2935,29,FALSE))</f>
        <v/>
      </c>
      <c r="AK504" s="4" t="str">
        <f>IF($H504=0,"",VLOOKUP($G504,Data!$G$3:$BA$2935,30,FALSE))</f>
        <v/>
      </c>
      <c r="AL504" s="4" t="str">
        <f>IF($H504=0,"",VLOOKUP($G504,Data!$G$3:$BA$2935,31,FALSE))</f>
        <v/>
      </c>
      <c r="AM504" s="4" t="str">
        <f>IF($H504=0,"",VLOOKUP($G504,Data!$G$3:$BA$2935,32,FALSE))</f>
        <v/>
      </c>
      <c r="AN504" s="4" t="str">
        <f>IF($H504=0,"",VLOOKUP($G504,Data!$G$3:$BA$2935,33,FALSE))</f>
        <v/>
      </c>
      <c r="AO504" s="4" t="str">
        <f>IF($H504=0,"",VLOOKUP($G504,Data!$G$3:$BA$2935,34,FALSE))</f>
        <v/>
      </c>
      <c r="AP504" s="4" t="str">
        <f>IF($H504=0,"",VLOOKUP($G504,Data!$G$3:$BA$2935,35,FALSE))</f>
        <v/>
      </c>
      <c r="AQ504" s="4" t="str">
        <f>IF($H504=0,"",VLOOKUP($G504,Data!$G$3:$BA$2935,36,FALSE))</f>
        <v/>
      </c>
      <c r="AR504" s="4" t="str">
        <f>IF($H504=0,"",VLOOKUP($G504,Data!$G$3:$BA$2935,37,FALSE))</f>
        <v/>
      </c>
      <c r="AS504" s="4" t="str">
        <f>IF($H504=0,"",VLOOKUP($G504,Data!$G$3:$BA$2935,38,FALSE))</f>
        <v/>
      </c>
      <c r="AT504" s="4" t="str">
        <f>IF($H504=0,"",VLOOKUP($G504,Data!$G$3:$BA$2935,39,FALSE))</f>
        <v/>
      </c>
    </row>
    <row r="505" spans="1:46" x14ac:dyDescent="0.25">
      <c r="A505" s="4">
        <f>PSSE!A507</f>
        <v>978001</v>
      </c>
      <c r="B505" s="4" t="str">
        <f>PSSE!B507</f>
        <v>BARIA_S1</v>
      </c>
      <c r="C505" s="4">
        <f>PSSE!D507</f>
        <v>11</v>
      </c>
      <c r="D505" s="4">
        <f>PSSE!E507</f>
        <v>55</v>
      </c>
      <c r="E505" s="4" t="str">
        <f>PSSE!F507</f>
        <v>ND</v>
      </c>
      <c r="F505" s="4">
        <f>PSSE!G507</f>
        <v>1</v>
      </c>
      <c r="G505" s="4" t="str">
        <f t="shared" si="7"/>
        <v>GEN1155ND1</v>
      </c>
      <c r="H505" s="4">
        <f>COUNTIF(Data!$G$3:$BA$2935,GEN!$G505)</f>
        <v>1</v>
      </c>
      <c r="I505" s="4" t="str">
        <f>IF($H505=0,"",VLOOKUP($G505,Data!$G$3:$BA$2935,2,FALSE))</f>
        <v>'GENROU'</v>
      </c>
      <c r="J505" s="4">
        <f>PSSE!C507</f>
        <v>1</v>
      </c>
      <c r="K505" s="4">
        <f>IF($H505=0,"",VLOOKUP($G505,Data!$G$3:$BA$2935,4,FALSE))</f>
        <v>5.51</v>
      </c>
      <c r="L505" s="4">
        <f>IF($H505=0,"",VLOOKUP($G505,Data!$G$3:$BA$2935,5,FALSE))</f>
        <v>0.04</v>
      </c>
      <c r="M505" s="4">
        <f>IF($H505=0,"",VLOOKUP($G505,Data!$G$3:$BA$2935,6,FALSE))</f>
        <v>0.2</v>
      </c>
      <c r="N505" s="4">
        <f>IF($H505=0,"",VLOOKUP($G505,Data!$G$3:$BA$2935,7,FALSE))</f>
        <v>6.7000000000000004E-2</v>
      </c>
      <c r="O505" s="4">
        <f>IF($H505=0,"",VLOOKUP($G505,Data!$G$3:$BA$2935,8,FALSE))</f>
        <v>6.5</v>
      </c>
      <c r="P505" s="4">
        <f>IF($H505=0,"",VLOOKUP($G505,Data!$G$3:$BA$2935,9,FALSE))</f>
        <v>0</v>
      </c>
      <c r="Q505" s="4">
        <f>IF($H505=0,"",VLOOKUP($G505,Data!$G$3:$BA$2935,10,FALSE))</f>
        <v>1.671</v>
      </c>
      <c r="R505" s="4">
        <f>IF($H505=0,"",VLOOKUP($G505,Data!$G$3:$BA$2935,11,FALSE))</f>
        <v>1.601</v>
      </c>
      <c r="S505" s="4">
        <f>IF($H505=0,"",VLOOKUP($G505,Data!$G$3:$BA$2935,12,FALSE))</f>
        <v>0.23699999999999999</v>
      </c>
      <c r="T505" s="4">
        <f>IF($H505=0,"",VLOOKUP($G505,Data!$G$3:$BA$2935,13,FALSE))</f>
        <v>0.33700000000000002</v>
      </c>
      <c r="U505" s="4">
        <f>IF($H505=0,"",VLOOKUP($G505,Data!$G$3:$BA$2935,14,FALSE))</f>
        <v>0.13500000000000001</v>
      </c>
      <c r="V505" s="4">
        <f>IF($H505=0,"",VLOOKUP($G505,Data!$G$3:$BA$2935,15,FALSE))</f>
        <v>8.7999999999999995E-2</v>
      </c>
      <c r="W505" s="4">
        <f>IF($H505=0,"",VLOOKUP($G505,Data!$G$3:$BA$2935,16,FALSE))</f>
        <v>0.17599999999999999</v>
      </c>
      <c r="X505" s="4">
        <f>IF($H505=0,"",VLOOKUP($G505,Data!$G$3:$BA$2935,17,FALSE))</f>
        <v>0.63600000000000001</v>
      </c>
      <c r="Y505" s="4" t="str">
        <f>IF($H505=0,"",VLOOKUP($G505,Data!$G$3:$BA$2935,18,FALSE))</f>
        <v>/</v>
      </c>
      <c r="Z505" s="4" t="str">
        <f>IF($H505=0,"",VLOOKUP($G505,Data!$G$3:$BA$2935,19,FALSE))</f>
        <v>/</v>
      </c>
      <c r="AA505" s="4" t="str">
        <f>IF($H505=0,"",VLOOKUP($G505,Data!$G$3:$BA$2935,20,FALSE))</f>
        <v/>
      </c>
      <c r="AB505" s="4" t="str">
        <f>IF($H505=0,"",VLOOKUP($G505,Data!$G$3:$BA$2935,21,FALSE))</f>
        <v/>
      </c>
      <c r="AC505" s="4" t="str">
        <f>IF($H505=0,"",VLOOKUP($G505,Data!$G$3:$BA$2935,22,FALSE))</f>
        <v/>
      </c>
      <c r="AD505" s="4" t="str">
        <f>IF($H505=0,"",VLOOKUP($G505,Data!$G$3:$BA$2935,23,FALSE))</f>
        <v/>
      </c>
      <c r="AE505" s="4" t="str">
        <f>IF($H505=0,"",VLOOKUP($G505,Data!$G$3:$BA$2935,24,FALSE))</f>
        <v/>
      </c>
      <c r="AF505" s="4" t="str">
        <f>IF($H505=0,"",VLOOKUP($G505,Data!$G$3:$BA$2935,25,FALSE))</f>
        <v/>
      </c>
      <c r="AG505" s="4" t="str">
        <f>IF($H505=0,"",VLOOKUP($G505,Data!$G$3:$BA$2935,26,FALSE))</f>
        <v/>
      </c>
      <c r="AH505" s="4" t="str">
        <f>IF($H505=0,"",VLOOKUP($G505,Data!$G$3:$BA$2935,27,FALSE))</f>
        <v/>
      </c>
      <c r="AI505" s="4" t="str">
        <f>IF($H505=0,"",VLOOKUP($G505,Data!$G$3:$BA$2935,28,FALSE))</f>
        <v/>
      </c>
      <c r="AJ505" s="4" t="str">
        <f>IF($H505=0,"",VLOOKUP($G505,Data!$G$3:$BA$2935,29,FALSE))</f>
        <v/>
      </c>
      <c r="AK505" s="4" t="str">
        <f>IF($H505=0,"",VLOOKUP($G505,Data!$G$3:$BA$2935,30,FALSE))</f>
        <v/>
      </c>
      <c r="AL505" s="4" t="str">
        <f>IF($H505=0,"",VLOOKUP($G505,Data!$G$3:$BA$2935,31,FALSE))</f>
        <v/>
      </c>
      <c r="AM505" s="4" t="str">
        <f>IF($H505=0,"",VLOOKUP($G505,Data!$G$3:$BA$2935,32,FALSE))</f>
        <v/>
      </c>
      <c r="AN505" s="4" t="str">
        <f>IF($H505=0,"",VLOOKUP($G505,Data!$G$3:$BA$2935,33,FALSE))</f>
        <v/>
      </c>
      <c r="AO505" s="4" t="str">
        <f>IF($H505=0,"",VLOOKUP($G505,Data!$G$3:$BA$2935,34,FALSE))</f>
        <v/>
      </c>
      <c r="AP505" s="4" t="str">
        <f>IF($H505=0,"",VLOOKUP($G505,Data!$G$3:$BA$2935,35,FALSE))</f>
        <v/>
      </c>
      <c r="AQ505" s="4" t="str">
        <f>IF($H505=0,"",VLOOKUP($G505,Data!$G$3:$BA$2935,36,FALSE))</f>
        <v/>
      </c>
      <c r="AR505" s="4" t="str">
        <f>IF($H505=0,"",VLOOKUP($G505,Data!$G$3:$BA$2935,37,FALSE))</f>
        <v/>
      </c>
      <c r="AS505" s="4" t="str">
        <f>IF($H505=0,"",VLOOKUP($G505,Data!$G$3:$BA$2935,38,FALSE))</f>
        <v/>
      </c>
      <c r="AT505" s="4" t="str">
        <f>IF($H505=0,"",VLOOKUP($G505,Data!$G$3:$BA$2935,39,FALSE))</f>
        <v/>
      </c>
    </row>
    <row r="506" spans="1:46" x14ac:dyDescent="0.25">
      <c r="A506" s="4">
        <f>PSSE!A508</f>
        <v>978002</v>
      </c>
      <c r="B506" s="4" t="str">
        <f>PSSE!B508</f>
        <v>BARIA_S2</v>
      </c>
      <c r="C506" s="4">
        <f>PSSE!D508</f>
        <v>11</v>
      </c>
      <c r="D506" s="4">
        <f>PSSE!E508</f>
        <v>58</v>
      </c>
      <c r="E506" s="4" t="str">
        <f>PSSE!F508</f>
        <v>ND</v>
      </c>
      <c r="F506" s="4">
        <f>PSSE!G508</f>
        <v>1</v>
      </c>
      <c r="G506" s="4" t="str">
        <f t="shared" si="7"/>
        <v>GEN1158ND1</v>
      </c>
      <c r="H506" s="4">
        <f>COUNTIF(Data!$G$3:$BA$2935,GEN!$G506)</f>
        <v>1</v>
      </c>
      <c r="I506" s="4" t="str">
        <f>IF($H506=0,"",VLOOKUP($G506,Data!$G$3:$BA$2935,2,FALSE))</f>
        <v>'GENROU'</v>
      </c>
      <c r="J506" s="4">
        <f>PSSE!C508</f>
        <v>1</v>
      </c>
      <c r="K506" s="4">
        <f>IF($H506=0,"",VLOOKUP($G506,Data!$G$3:$BA$2935,4,FALSE))</f>
        <v>5.51</v>
      </c>
      <c r="L506" s="4">
        <f>IF($H506=0,"",VLOOKUP($G506,Data!$G$3:$BA$2935,5,FALSE))</f>
        <v>0.04</v>
      </c>
      <c r="M506" s="4">
        <f>IF($H506=0,"",VLOOKUP($G506,Data!$G$3:$BA$2935,6,FALSE))</f>
        <v>0.2</v>
      </c>
      <c r="N506" s="4">
        <f>IF($H506=0,"",VLOOKUP($G506,Data!$G$3:$BA$2935,7,FALSE))</f>
        <v>6.7000000000000004E-2</v>
      </c>
      <c r="O506" s="4">
        <f>IF($H506=0,"",VLOOKUP($G506,Data!$G$3:$BA$2935,8,FALSE))</f>
        <v>6.5</v>
      </c>
      <c r="P506" s="4">
        <f>IF($H506=0,"",VLOOKUP($G506,Data!$G$3:$BA$2935,9,FALSE))</f>
        <v>0</v>
      </c>
      <c r="Q506" s="4">
        <f>IF($H506=0,"",VLOOKUP($G506,Data!$G$3:$BA$2935,10,FALSE))</f>
        <v>1.671</v>
      </c>
      <c r="R506" s="4">
        <f>IF($H506=0,"",VLOOKUP($G506,Data!$G$3:$BA$2935,11,FALSE))</f>
        <v>1.601</v>
      </c>
      <c r="S506" s="4">
        <f>IF($H506=0,"",VLOOKUP($G506,Data!$G$3:$BA$2935,12,FALSE))</f>
        <v>0.23699999999999999</v>
      </c>
      <c r="T506" s="4">
        <f>IF($H506=0,"",VLOOKUP($G506,Data!$G$3:$BA$2935,13,FALSE))</f>
        <v>0.33700000000000002</v>
      </c>
      <c r="U506" s="4">
        <f>IF($H506=0,"",VLOOKUP($G506,Data!$G$3:$BA$2935,14,FALSE))</f>
        <v>0.13500000000000001</v>
      </c>
      <c r="V506" s="4">
        <f>IF($H506=0,"",VLOOKUP($G506,Data!$G$3:$BA$2935,15,FALSE))</f>
        <v>8.7999999999999995E-2</v>
      </c>
      <c r="W506" s="4">
        <f>IF($H506=0,"",VLOOKUP($G506,Data!$G$3:$BA$2935,16,FALSE))</f>
        <v>0.17599999999999999</v>
      </c>
      <c r="X506" s="4">
        <f>IF($H506=0,"",VLOOKUP($G506,Data!$G$3:$BA$2935,17,FALSE))</f>
        <v>0.63600000000000001</v>
      </c>
      <c r="Y506" s="4" t="str">
        <f>IF($H506=0,"",VLOOKUP($G506,Data!$G$3:$BA$2935,18,FALSE))</f>
        <v>/</v>
      </c>
      <c r="Z506" s="4" t="str">
        <f>IF($H506=0,"",VLOOKUP($G506,Data!$G$3:$BA$2935,19,FALSE))</f>
        <v>/</v>
      </c>
      <c r="AA506" s="4" t="str">
        <f>IF($H506=0,"",VLOOKUP($G506,Data!$G$3:$BA$2935,20,FALSE))</f>
        <v/>
      </c>
      <c r="AB506" s="4" t="str">
        <f>IF($H506=0,"",VLOOKUP($G506,Data!$G$3:$BA$2935,21,FALSE))</f>
        <v/>
      </c>
      <c r="AC506" s="4" t="str">
        <f>IF($H506=0,"",VLOOKUP($G506,Data!$G$3:$BA$2935,22,FALSE))</f>
        <v/>
      </c>
      <c r="AD506" s="4" t="str">
        <f>IF($H506=0,"",VLOOKUP($G506,Data!$G$3:$BA$2935,23,FALSE))</f>
        <v/>
      </c>
      <c r="AE506" s="4" t="str">
        <f>IF($H506=0,"",VLOOKUP($G506,Data!$G$3:$BA$2935,24,FALSE))</f>
        <v/>
      </c>
      <c r="AF506" s="4" t="str">
        <f>IF($H506=0,"",VLOOKUP($G506,Data!$G$3:$BA$2935,25,FALSE))</f>
        <v/>
      </c>
      <c r="AG506" s="4" t="str">
        <f>IF($H506=0,"",VLOOKUP($G506,Data!$G$3:$BA$2935,26,FALSE))</f>
        <v/>
      </c>
      <c r="AH506" s="4" t="str">
        <f>IF($H506=0,"",VLOOKUP($G506,Data!$G$3:$BA$2935,27,FALSE))</f>
        <v/>
      </c>
      <c r="AI506" s="4" t="str">
        <f>IF($H506=0,"",VLOOKUP($G506,Data!$G$3:$BA$2935,28,FALSE))</f>
        <v/>
      </c>
      <c r="AJ506" s="4" t="str">
        <f>IF($H506=0,"",VLOOKUP($G506,Data!$G$3:$BA$2935,29,FALSE))</f>
        <v/>
      </c>
      <c r="AK506" s="4" t="str">
        <f>IF($H506=0,"",VLOOKUP($G506,Data!$G$3:$BA$2935,30,FALSE))</f>
        <v/>
      </c>
      <c r="AL506" s="4" t="str">
        <f>IF($H506=0,"",VLOOKUP($G506,Data!$G$3:$BA$2935,31,FALSE))</f>
        <v/>
      </c>
      <c r="AM506" s="4" t="str">
        <f>IF($H506=0,"",VLOOKUP($G506,Data!$G$3:$BA$2935,32,FALSE))</f>
        <v/>
      </c>
      <c r="AN506" s="4" t="str">
        <f>IF($H506=0,"",VLOOKUP($G506,Data!$G$3:$BA$2935,33,FALSE))</f>
        <v/>
      </c>
      <c r="AO506" s="4" t="str">
        <f>IF($H506=0,"",VLOOKUP($G506,Data!$G$3:$BA$2935,34,FALSE))</f>
        <v/>
      </c>
      <c r="AP506" s="4" t="str">
        <f>IF($H506=0,"",VLOOKUP($G506,Data!$G$3:$BA$2935,35,FALSE))</f>
        <v/>
      </c>
      <c r="AQ506" s="4" t="str">
        <f>IF($H506=0,"",VLOOKUP($G506,Data!$G$3:$BA$2935,36,FALSE))</f>
        <v/>
      </c>
      <c r="AR506" s="4" t="str">
        <f>IF($H506=0,"",VLOOKUP($G506,Data!$G$3:$BA$2935,37,FALSE))</f>
        <v/>
      </c>
      <c r="AS506" s="4" t="str">
        <f>IF($H506=0,"",VLOOKUP($G506,Data!$G$3:$BA$2935,38,FALSE))</f>
        <v/>
      </c>
      <c r="AT506" s="4" t="str">
        <f>IF($H506=0,"",VLOOKUP($G506,Data!$G$3:$BA$2935,39,FALSE))</f>
        <v/>
      </c>
    </row>
    <row r="507" spans="1:46" x14ac:dyDescent="0.25">
      <c r="A507" s="4">
        <f>PSSE!A509</f>
        <v>978011</v>
      </c>
      <c r="B507" s="4" t="str">
        <f>PSSE!B509</f>
        <v>BARIA_G1</v>
      </c>
      <c r="C507" s="4">
        <f>PSSE!D509</f>
        <v>11.5</v>
      </c>
      <c r="D507" s="4">
        <f>PSSE!E509</f>
        <v>20</v>
      </c>
      <c r="E507" s="4" t="str">
        <f>PSSE!F509</f>
        <v>ND</v>
      </c>
      <c r="F507" s="4">
        <f>PSSE!G509</f>
        <v>1</v>
      </c>
      <c r="G507" s="4" t="str">
        <f t="shared" si="7"/>
        <v>GEN11.520ND1</v>
      </c>
      <c r="H507" s="4">
        <f>COUNTIF(Data!$G$3:$BA$2935,GEN!$G507)</f>
        <v>1</v>
      </c>
      <c r="I507" s="4" t="str">
        <f>IF($H507=0,"",VLOOKUP($G507,Data!$G$3:$BA$2935,2,FALSE))</f>
        <v>'GENROU'</v>
      </c>
      <c r="J507" s="4">
        <f>PSSE!C509</f>
        <v>1</v>
      </c>
      <c r="K507" s="4">
        <f>IF($H507=0,"",VLOOKUP($G507,Data!$G$3:$BA$2935,4,FALSE))</f>
        <v>5.51</v>
      </c>
      <c r="L507" s="4">
        <f>IF($H507=0,"",VLOOKUP($G507,Data!$G$3:$BA$2935,5,FALSE))</f>
        <v>0.04</v>
      </c>
      <c r="M507" s="4">
        <f>IF($H507=0,"",VLOOKUP($G507,Data!$G$3:$BA$2935,6,FALSE))</f>
        <v>0.2</v>
      </c>
      <c r="N507" s="4">
        <f>IF($H507=0,"",VLOOKUP($G507,Data!$G$3:$BA$2935,7,FALSE))</f>
        <v>6.7000000000000004E-2</v>
      </c>
      <c r="O507" s="4">
        <f>IF($H507=0,"",VLOOKUP($G507,Data!$G$3:$BA$2935,8,FALSE))</f>
        <v>6.5</v>
      </c>
      <c r="P507" s="4">
        <f>IF($H507=0,"",VLOOKUP($G507,Data!$G$3:$BA$2935,9,FALSE))</f>
        <v>0</v>
      </c>
      <c r="Q507" s="4">
        <f>IF($H507=0,"",VLOOKUP($G507,Data!$G$3:$BA$2935,10,FALSE))</f>
        <v>1.671</v>
      </c>
      <c r="R507" s="4">
        <f>IF($H507=0,"",VLOOKUP($G507,Data!$G$3:$BA$2935,11,FALSE))</f>
        <v>1.601</v>
      </c>
      <c r="S507" s="4">
        <f>IF($H507=0,"",VLOOKUP($G507,Data!$G$3:$BA$2935,12,FALSE))</f>
        <v>0.23699999999999999</v>
      </c>
      <c r="T507" s="4">
        <f>IF($H507=0,"",VLOOKUP($G507,Data!$G$3:$BA$2935,13,FALSE))</f>
        <v>0.33700000000000002</v>
      </c>
      <c r="U507" s="4">
        <f>IF($H507=0,"",VLOOKUP($G507,Data!$G$3:$BA$2935,14,FALSE))</f>
        <v>0.16500000000000001</v>
      </c>
      <c r="V507" s="4">
        <f>IF($H507=0,"",VLOOKUP($G507,Data!$G$3:$BA$2935,15,FALSE))</f>
        <v>8.7999999999999995E-2</v>
      </c>
      <c r="W507" s="4">
        <f>IF($H507=0,"",VLOOKUP($G507,Data!$G$3:$BA$2935,16,FALSE))</f>
        <v>0.17599999999999999</v>
      </c>
      <c r="X507" s="4">
        <f>IF($H507=0,"",VLOOKUP($G507,Data!$G$3:$BA$2935,17,FALSE))</f>
        <v>0.63600000000000001</v>
      </c>
      <c r="Y507" s="4" t="str">
        <f>IF($H507=0,"",VLOOKUP($G507,Data!$G$3:$BA$2935,18,FALSE))</f>
        <v>/</v>
      </c>
      <c r="Z507" s="4" t="str">
        <f>IF($H507=0,"",VLOOKUP($G507,Data!$G$3:$BA$2935,19,FALSE))</f>
        <v>/</v>
      </c>
      <c r="AA507" s="4" t="str">
        <f>IF($H507=0,"",VLOOKUP($G507,Data!$G$3:$BA$2935,20,FALSE))</f>
        <v/>
      </c>
      <c r="AB507" s="4" t="str">
        <f>IF($H507=0,"",VLOOKUP($G507,Data!$G$3:$BA$2935,21,FALSE))</f>
        <v/>
      </c>
      <c r="AC507" s="4" t="str">
        <f>IF($H507=0,"",VLOOKUP($G507,Data!$G$3:$BA$2935,22,FALSE))</f>
        <v/>
      </c>
      <c r="AD507" s="4" t="str">
        <f>IF($H507=0,"",VLOOKUP($G507,Data!$G$3:$BA$2935,23,FALSE))</f>
        <v/>
      </c>
      <c r="AE507" s="4" t="str">
        <f>IF($H507=0,"",VLOOKUP($G507,Data!$G$3:$BA$2935,24,FALSE))</f>
        <v/>
      </c>
      <c r="AF507" s="4" t="str">
        <f>IF($H507=0,"",VLOOKUP($G507,Data!$G$3:$BA$2935,25,FALSE))</f>
        <v/>
      </c>
      <c r="AG507" s="4" t="str">
        <f>IF($H507=0,"",VLOOKUP($G507,Data!$G$3:$BA$2935,26,FALSE))</f>
        <v/>
      </c>
      <c r="AH507" s="4" t="str">
        <f>IF($H507=0,"",VLOOKUP($G507,Data!$G$3:$BA$2935,27,FALSE))</f>
        <v/>
      </c>
      <c r="AI507" s="4" t="str">
        <f>IF($H507=0,"",VLOOKUP($G507,Data!$G$3:$BA$2935,28,FALSE))</f>
        <v/>
      </c>
      <c r="AJ507" s="4" t="str">
        <f>IF($H507=0,"",VLOOKUP($G507,Data!$G$3:$BA$2935,29,FALSE))</f>
        <v/>
      </c>
      <c r="AK507" s="4" t="str">
        <f>IF($H507=0,"",VLOOKUP($G507,Data!$G$3:$BA$2935,30,FALSE))</f>
        <v/>
      </c>
      <c r="AL507" s="4" t="str">
        <f>IF($H507=0,"",VLOOKUP($G507,Data!$G$3:$BA$2935,31,FALSE))</f>
        <v/>
      </c>
      <c r="AM507" s="4" t="str">
        <f>IF($H507=0,"",VLOOKUP($G507,Data!$G$3:$BA$2935,32,FALSE))</f>
        <v/>
      </c>
      <c r="AN507" s="4" t="str">
        <f>IF($H507=0,"",VLOOKUP($G507,Data!$G$3:$BA$2935,33,FALSE))</f>
        <v/>
      </c>
      <c r="AO507" s="4" t="str">
        <f>IF($H507=0,"",VLOOKUP($G507,Data!$G$3:$BA$2935,34,FALSE))</f>
        <v/>
      </c>
      <c r="AP507" s="4" t="str">
        <f>IF($H507=0,"",VLOOKUP($G507,Data!$G$3:$BA$2935,35,FALSE))</f>
        <v/>
      </c>
      <c r="AQ507" s="4" t="str">
        <f>IF($H507=0,"",VLOOKUP($G507,Data!$G$3:$BA$2935,36,FALSE))</f>
        <v/>
      </c>
      <c r="AR507" s="4" t="str">
        <f>IF($H507=0,"",VLOOKUP($G507,Data!$G$3:$BA$2935,37,FALSE))</f>
        <v/>
      </c>
      <c r="AS507" s="4" t="str">
        <f>IF($H507=0,"",VLOOKUP($G507,Data!$G$3:$BA$2935,38,FALSE))</f>
        <v/>
      </c>
      <c r="AT507" s="4" t="str">
        <f>IF($H507=0,"",VLOOKUP($G507,Data!$G$3:$BA$2935,39,FALSE))</f>
        <v/>
      </c>
    </row>
    <row r="508" spans="1:46" x14ac:dyDescent="0.25">
      <c r="A508" s="4">
        <f>PSSE!A510</f>
        <v>978012</v>
      </c>
      <c r="B508" s="4" t="str">
        <f>PSSE!B510</f>
        <v>BARIA_G2</v>
      </c>
      <c r="C508" s="4">
        <f>PSSE!D510</f>
        <v>11.5</v>
      </c>
      <c r="D508" s="4">
        <f>PSSE!E510</f>
        <v>18.5</v>
      </c>
      <c r="E508" s="4" t="str">
        <f>PSSE!F510</f>
        <v>ND</v>
      </c>
      <c r="F508" s="4">
        <f>PSSE!G510</f>
        <v>1</v>
      </c>
      <c r="G508" s="4" t="str">
        <f t="shared" si="7"/>
        <v>GEN11.518.5ND1</v>
      </c>
      <c r="H508" s="4">
        <f>COUNTIF(Data!$G$3:$BA$2935,GEN!$G508)</f>
        <v>1</v>
      </c>
      <c r="I508" s="4" t="str">
        <f>IF($H508=0,"",VLOOKUP($G508,Data!$G$3:$BA$2935,2,FALSE))</f>
        <v>'GENROU'</v>
      </c>
      <c r="J508" s="4">
        <f>PSSE!C510</f>
        <v>1</v>
      </c>
      <c r="K508" s="4">
        <f>IF($H508=0,"",VLOOKUP($G508,Data!$G$3:$BA$2935,4,FALSE))</f>
        <v>5.51</v>
      </c>
      <c r="L508" s="4">
        <f>IF($H508=0,"",VLOOKUP($G508,Data!$G$3:$BA$2935,5,FALSE))</f>
        <v>0.04</v>
      </c>
      <c r="M508" s="4">
        <f>IF($H508=0,"",VLOOKUP($G508,Data!$G$3:$BA$2935,6,FALSE))</f>
        <v>0.2</v>
      </c>
      <c r="N508" s="4">
        <f>IF($H508=0,"",VLOOKUP($G508,Data!$G$3:$BA$2935,7,FALSE))</f>
        <v>6.7000000000000004E-2</v>
      </c>
      <c r="O508" s="4">
        <f>IF($H508=0,"",VLOOKUP($G508,Data!$G$3:$BA$2935,8,FALSE))</f>
        <v>6.5</v>
      </c>
      <c r="P508" s="4">
        <f>IF($H508=0,"",VLOOKUP($G508,Data!$G$3:$BA$2935,9,FALSE))</f>
        <v>0</v>
      </c>
      <c r="Q508" s="4">
        <f>IF($H508=0,"",VLOOKUP($G508,Data!$G$3:$BA$2935,10,FALSE))</f>
        <v>1.671</v>
      </c>
      <c r="R508" s="4">
        <f>IF($H508=0,"",VLOOKUP($G508,Data!$G$3:$BA$2935,11,FALSE))</f>
        <v>1.601</v>
      </c>
      <c r="S508" s="4">
        <f>IF($H508=0,"",VLOOKUP($G508,Data!$G$3:$BA$2935,12,FALSE))</f>
        <v>0.23699999999999999</v>
      </c>
      <c r="T508" s="4">
        <f>IF($H508=0,"",VLOOKUP($G508,Data!$G$3:$BA$2935,13,FALSE))</f>
        <v>0.33700000000000002</v>
      </c>
      <c r="U508" s="4">
        <f>IF($H508=0,"",VLOOKUP($G508,Data!$G$3:$BA$2935,14,FALSE))</f>
        <v>0.16500000000000001</v>
      </c>
      <c r="V508" s="4">
        <f>IF($H508=0,"",VLOOKUP($G508,Data!$G$3:$BA$2935,15,FALSE))</f>
        <v>8.7999999999999995E-2</v>
      </c>
      <c r="W508" s="4">
        <f>IF($H508=0,"",VLOOKUP($G508,Data!$G$3:$BA$2935,16,FALSE))</f>
        <v>0.17599999999999999</v>
      </c>
      <c r="X508" s="4">
        <f>IF($H508=0,"",VLOOKUP($G508,Data!$G$3:$BA$2935,17,FALSE))</f>
        <v>0.63600000000000001</v>
      </c>
      <c r="Y508" s="4" t="str">
        <f>IF($H508=0,"",VLOOKUP($G508,Data!$G$3:$BA$2935,18,FALSE))</f>
        <v>/</v>
      </c>
      <c r="Z508" s="4" t="str">
        <f>IF($H508=0,"",VLOOKUP($G508,Data!$G$3:$BA$2935,19,FALSE))</f>
        <v>/</v>
      </c>
      <c r="AA508" s="4" t="str">
        <f>IF($H508=0,"",VLOOKUP($G508,Data!$G$3:$BA$2935,20,FALSE))</f>
        <v/>
      </c>
      <c r="AB508" s="4" t="str">
        <f>IF($H508=0,"",VLOOKUP($G508,Data!$G$3:$BA$2935,21,FALSE))</f>
        <v/>
      </c>
      <c r="AC508" s="4" t="str">
        <f>IF($H508=0,"",VLOOKUP($G508,Data!$G$3:$BA$2935,22,FALSE))</f>
        <v/>
      </c>
      <c r="AD508" s="4" t="str">
        <f>IF($H508=0,"",VLOOKUP($G508,Data!$G$3:$BA$2935,23,FALSE))</f>
        <v/>
      </c>
      <c r="AE508" s="4" t="str">
        <f>IF($H508=0,"",VLOOKUP($G508,Data!$G$3:$BA$2935,24,FALSE))</f>
        <v/>
      </c>
      <c r="AF508" s="4" t="str">
        <f>IF($H508=0,"",VLOOKUP($G508,Data!$G$3:$BA$2935,25,FALSE))</f>
        <v/>
      </c>
      <c r="AG508" s="4" t="str">
        <f>IF($H508=0,"",VLOOKUP($G508,Data!$G$3:$BA$2935,26,FALSE))</f>
        <v/>
      </c>
      <c r="AH508" s="4" t="str">
        <f>IF($H508=0,"",VLOOKUP($G508,Data!$G$3:$BA$2935,27,FALSE))</f>
        <v/>
      </c>
      <c r="AI508" s="4" t="str">
        <f>IF($H508=0,"",VLOOKUP($G508,Data!$G$3:$BA$2935,28,FALSE))</f>
        <v/>
      </c>
      <c r="AJ508" s="4" t="str">
        <f>IF($H508=0,"",VLOOKUP($G508,Data!$G$3:$BA$2935,29,FALSE))</f>
        <v/>
      </c>
      <c r="AK508" s="4" t="str">
        <f>IF($H508=0,"",VLOOKUP($G508,Data!$G$3:$BA$2935,30,FALSE))</f>
        <v/>
      </c>
      <c r="AL508" s="4" t="str">
        <f>IF($H508=0,"",VLOOKUP($G508,Data!$G$3:$BA$2935,31,FALSE))</f>
        <v/>
      </c>
      <c r="AM508" s="4" t="str">
        <f>IF($H508=0,"",VLOOKUP($G508,Data!$G$3:$BA$2935,32,FALSE))</f>
        <v/>
      </c>
      <c r="AN508" s="4" t="str">
        <f>IF($H508=0,"",VLOOKUP($G508,Data!$G$3:$BA$2935,33,FALSE))</f>
        <v/>
      </c>
      <c r="AO508" s="4" t="str">
        <f>IF($H508=0,"",VLOOKUP($G508,Data!$G$3:$BA$2935,34,FALSE))</f>
        <v/>
      </c>
      <c r="AP508" s="4" t="str">
        <f>IF($H508=0,"",VLOOKUP($G508,Data!$G$3:$BA$2935,35,FALSE))</f>
        <v/>
      </c>
      <c r="AQ508" s="4" t="str">
        <f>IF($H508=0,"",VLOOKUP($G508,Data!$G$3:$BA$2935,36,FALSE))</f>
        <v/>
      </c>
      <c r="AR508" s="4" t="str">
        <f>IF($H508=0,"",VLOOKUP($G508,Data!$G$3:$BA$2935,37,FALSE))</f>
        <v/>
      </c>
      <c r="AS508" s="4" t="str">
        <f>IF($H508=0,"",VLOOKUP($G508,Data!$G$3:$BA$2935,38,FALSE))</f>
        <v/>
      </c>
      <c r="AT508" s="4" t="str">
        <f>IF($H508=0,"",VLOOKUP($G508,Data!$G$3:$BA$2935,39,FALSE))</f>
        <v/>
      </c>
    </row>
    <row r="509" spans="1:46" x14ac:dyDescent="0.25">
      <c r="A509" s="4">
        <f>PSSE!A511</f>
        <v>978013</v>
      </c>
      <c r="B509" s="4" t="str">
        <f>PSSE!B511</f>
        <v>BARIA_G3</v>
      </c>
      <c r="C509" s="4">
        <f>PSSE!D511</f>
        <v>11</v>
      </c>
      <c r="D509" s="4">
        <f>PSSE!E511</f>
        <v>33</v>
      </c>
      <c r="E509" s="4" t="str">
        <f>PSSE!F511</f>
        <v>ND</v>
      </c>
      <c r="F509" s="4">
        <f>PSSE!G511</f>
        <v>1</v>
      </c>
      <c r="G509" s="4" t="str">
        <f t="shared" si="7"/>
        <v>GEN1133ND1</v>
      </c>
      <c r="H509" s="4">
        <f>COUNTIF(Data!$G$3:$BA$2935,GEN!$G509)</f>
        <v>1</v>
      </c>
      <c r="I509" s="4" t="str">
        <f>IF($H509=0,"",VLOOKUP($G509,Data!$G$3:$BA$2935,2,FALSE))</f>
        <v>'GENROU'</v>
      </c>
      <c r="J509" s="4">
        <f>PSSE!C511</f>
        <v>1</v>
      </c>
      <c r="K509" s="4">
        <f>IF($H509=0,"",VLOOKUP($G509,Data!$G$3:$BA$2935,4,FALSE))</f>
        <v>5.51</v>
      </c>
      <c r="L509" s="4">
        <f>IF($H509=0,"",VLOOKUP($G509,Data!$G$3:$BA$2935,5,FALSE))</f>
        <v>0.04</v>
      </c>
      <c r="M509" s="4">
        <f>IF($H509=0,"",VLOOKUP($G509,Data!$G$3:$BA$2935,6,FALSE))</f>
        <v>0.2</v>
      </c>
      <c r="N509" s="4">
        <f>IF($H509=0,"",VLOOKUP($G509,Data!$G$3:$BA$2935,7,FALSE))</f>
        <v>6.7000000000000004E-2</v>
      </c>
      <c r="O509" s="4">
        <f>IF($H509=0,"",VLOOKUP($G509,Data!$G$3:$BA$2935,8,FALSE))</f>
        <v>6.5</v>
      </c>
      <c r="P509" s="4">
        <f>IF($H509=0,"",VLOOKUP($G509,Data!$G$3:$BA$2935,9,FALSE))</f>
        <v>0</v>
      </c>
      <c r="Q509" s="4">
        <f>IF($H509=0,"",VLOOKUP($G509,Data!$G$3:$BA$2935,10,FALSE))</f>
        <v>1.671</v>
      </c>
      <c r="R509" s="4">
        <f>IF($H509=0,"",VLOOKUP($G509,Data!$G$3:$BA$2935,11,FALSE))</f>
        <v>1.601</v>
      </c>
      <c r="S509" s="4">
        <f>IF($H509=0,"",VLOOKUP($G509,Data!$G$3:$BA$2935,12,FALSE))</f>
        <v>0.23699999999999999</v>
      </c>
      <c r="T509" s="4">
        <f>IF($H509=0,"",VLOOKUP($G509,Data!$G$3:$BA$2935,13,FALSE))</f>
        <v>0.33700000000000002</v>
      </c>
      <c r="U509" s="4">
        <f>IF($H509=0,"",VLOOKUP($G509,Data!$G$3:$BA$2935,14,FALSE))</f>
        <v>0.13500000000000001</v>
      </c>
      <c r="V509" s="4">
        <f>IF($H509=0,"",VLOOKUP($G509,Data!$G$3:$BA$2935,15,FALSE))</f>
        <v>8.7999999999999995E-2</v>
      </c>
      <c r="W509" s="4">
        <f>IF($H509=0,"",VLOOKUP($G509,Data!$G$3:$BA$2935,16,FALSE))</f>
        <v>0.17599999999999999</v>
      </c>
      <c r="X509" s="4">
        <f>IF($H509=0,"",VLOOKUP($G509,Data!$G$3:$BA$2935,17,FALSE))</f>
        <v>0.63600000000000001</v>
      </c>
      <c r="Y509" s="4" t="str">
        <f>IF($H509=0,"",VLOOKUP($G509,Data!$G$3:$BA$2935,18,FALSE))</f>
        <v>/</v>
      </c>
      <c r="Z509" s="4" t="str">
        <f>IF($H509=0,"",VLOOKUP($G509,Data!$G$3:$BA$2935,19,FALSE))</f>
        <v>/</v>
      </c>
      <c r="AA509" s="4" t="str">
        <f>IF($H509=0,"",VLOOKUP($G509,Data!$G$3:$BA$2935,20,FALSE))</f>
        <v/>
      </c>
      <c r="AB509" s="4" t="str">
        <f>IF($H509=0,"",VLOOKUP($G509,Data!$G$3:$BA$2935,21,FALSE))</f>
        <v/>
      </c>
      <c r="AC509" s="4" t="str">
        <f>IF($H509=0,"",VLOOKUP($G509,Data!$G$3:$BA$2935,22,FALSE))</f>
        <v/>
      </c>
      <c r="AD509" s="4" t="str">
        <f>IF($H509=0,"",VLOOKUP($G509,Data!$G$3:$BA$2935,23,FALSE))</f>
        <v/>
      </c>
      <c r="AE509" s="4" t="str">
        <f>IF($H509=0,"",VLOOKUP($G509,Data!$G$3:$BA$2935,24,FALSE))</f>
        <v/>
      </c>
      <c r="AF509" s="4" t="str">
        <f>IF($H509=0,"",VLOOKUP($G509,Data!$G$3:$BA$2935,25,FALSE))</f>
        <v/>
      </c>
      <c r="AG509" s="4" t="str">
        <f>IF($H509=0,"",VLOOKUP($G509,Data!$G$3:$BA$2935,26,FALSE))</f>
        <v/>
      </c>
      <c r="AH509" s="4" t="str">
        <f>IF($H509=0,"",VLOOKUP($G509,Data!$G$3:$BA$2935,27,FALSE))</f>
        <v/>
      </c>
      <c r="AI509" s="4" t="str">
        <f>IF($H509=0,"",VLOOKUP($G509,Data!$G$3:$BA$2935,28,FALSE))</f>
        <v/>
      </c>
      <c r="AJ509" s="4" t="str">
        <f>IF($H509=0,"",VLOOKUP($G509,Data!$G$3:$BA$2935,29,FALSE))</f>
        <v/>
      </c>
      <c r="AK509" s="4" t="str">
        <f>IF($H509=0,"",VLOOKUP($G509,Data!$G$3:$BA$2935,30,FALSE))</f>
        <v/>
      </c>
      <c r="AL509" s="4" t="str">
        <f>IF($H509=0,"",VLOOKUP($G509,Data!$G$3:$BA$2935,31,FALSE))</f>
        <v/>
      </c>
      <c r="AM509" s="4" t="str">
        <f>IF($H509=0,"",VLOOKUP($G509,Data!$G$3:$BA$2935,32,FALSE))</f>
        <v/>
      </c>
      <c r="AN509" s="4" t="str">
        <f>IF($H509=0,"",VLOOKUP($G509,Data!$G$3:$BA$2935,33,FALSE))</f>
        <v/>
      </c>
      <c r="AO509" s="4" t="str">
        <f>IF($H509=0,"",VLOOKUP($G509,Data!$G$3:$BA$2935,34,FALSE))</f>
        <v/>
      </c>
      <c r="AP509" s="4" t="str">
        <f>IF($H509=0,"",VLOOKUP($G509,Data!$G$3:$BA$2935,35,FALSE))</f>
        <v/>
      </c>
      <c r="AQ509" s="4" t="str">
        <f>IF($H509=0,"",VLOOKUP($G509,Data!$G$3:$BA$2935,36,FALSE))</f>
        <v/>
      </c>
      <c r="AR509" s="4" t="str">
        <f>IF($H509=0,"",VLOOKUP($G509,Data!$G$3:$BA$2935,37,FALSE))</f>
        <v/>
      </c>
      <c r="AS509" s="4" t="str">
        <f>IF($H509=0,"",VLOOKUP($G509,Data!$G$3:$BA$2935,38,FALSE))</f>
        <v/>
      </c>
      <c r="AT509" s="4" t="str">
        <f>IF($H509=0,"",VLOOKUP($G509,Data!$G$3:$BA$2935,39,FALSE))</f>
        <v/>
      </c>
    </row>
    <row r="510" spans="1:46" x14ac:dyDescent="0.25">
      <c r="A510" s="4">
        <f>PSSE!A512</f>
        <v>978014</v>
      </c>
      <c r="B510" s="4" t="str">
        <f>PSSE!B512</f>
        <v>BARIA_G4</v>
      </c>
      <c r="C510" s="4">
        <f>PSSE!D512</f>
        <v>11</v>
      </c>
      <c r="D510" s="4">
        <f>PSSE!E512</f>
        <v>33</v>
      </c>
      <c r="E510" s="4" t="str">
        <f>PSSE!F512</f>
        <v>ND</v>
      </c>
      <c r="F510" s="4">
        <f>PSSE!G512</f>
        <v>1</v>
      </c>
      <c r="G510" s="4" t="str">
        <f t="shared" si="7"/>
        <v>GEN1133ND1</v>
      </c>
      <c r="H510" s="4">
        <f>COUNTIF(Data!$G$3:$BA$2935,GEN!$G510)</f>
        <v>1</v>
      </c>
      <c r="I510" s="4" t="str">
        <f>IF($H510=0,"",VLOOKUP($G510,Data!$G$3:$BA$2935,2,FALSE))</f>
        <v>'GENROU'</v>
      </c>
      <c r="J510" s="4">
        <f>PSSE!C512</f>
        <v>1</v>
      </c>
      <c r="K510" s="4">
        <f>IF($H510=0,"",VLOOKUP($G510,Data!$G$3:$BA$2935,4,FALSE))</f>
        <v>5.51</v>
      </c>
      <c r="L510" s="4">
        <f>IF($H510=0,"",VLOOKUP($G510,Data!$G$3:$BA$2935,5,FALSE))</f>
        <v>0.04</v>
      </c>
      <c r="M510" s="4">
        <f>IF($H510=0,"",VLOOKUP($G510,Data!$G$3:$BA$2935,6,FALSE))</f>
        <v>0.2</v>
      </c>
      <c r="N510" s="4">
        <f>IF($H510=0,"",VLOOKUP($G510,Data!$G$3:$BA$2935,7,FALSE))</f>
        <v>6.7000000000000004E-2</v>
      </c>
      <c r="O510" s="4">
        <f>IF($H510=0,"",VLOOKUP($G510,Data!$G$3:$BA$2935,8,FALSE))</f>
        <v>6.5</v>
      </c>
      <c r="P510" s="4">
        <f>IF($H510=0,"",VLOOKUP($G510,Data!$G$3:$BA$2935,9,FALSE))</f>
        <v>0</v>
      </c>
      <c r="Q510" s="4">
        <f>IF($H510=0,"",VLOOKUP($G510,Data!$G$3:$BA$2935,10,FALSE))</f>
        <v>1.671</v>
      </c>
      <c r="R510" s="4">
        <f>IF($H510=0,"",VLOOKUP($G510,Data!$G$3:$BA$2935,11,FALSE))</f>
        <v>1.601</v>
      </c>
      <c r="S510" s="4">
        <f>IF($H510=0,"",VLOOKUP($G510,Data!$G$3:$BA$2935,12,FALSE))</f>
        <v>0.23699999999999999</v>
      </c>
      <c r="T510" s="4">
        <f>IF($H510=0,"",VLOOKUP($G510,Data!$G$3:$BA$2935,13,FALSE))</f>
        <v>0.33700000000000002</v>
      </c>
      <c r="U510" s="4">
        <f>IF($H510=0,"",VLOOKUP($G510,Data!$G$3:$BA$2935,14,FALSE))</f>
        <v>0.13500000000000001</v>
      </c>
      <c r="V510" s="4">
        <f>IF($H510=0,"",VLOOKUP($G510,Data!$G$3:$BA$2935,15,FALSE))</f>
        <v>8.7999999999999995E-2</v>
      </c>
      <c r="W510" s="4">
        <f>IF($H510=0,"",VLOOKUP($G510,Data!$G$3:$BA$2935,16,FALSE))</f>
        <v>0.17599999999999999</v>
      </c>
      <c r="X510" s="4">
        <f>IF($H510=0,"",VLOOKUP($G510,Data!$G$3:$BA$2935,17,FALSE))</f>
        <v>0.63600000000000001</v>
      </c>
      <c r="Y510" s="4" t="str">
        <f>IF($H510=0,"",VLOOKUP($G510,Data!$G$3:$BA$2935,18,FALSE))</f>
        <v>/</v>
      </c>
      <c r="Z510" s="4" t="str">
        <f>IF($H510=0,"",VLOOKUP($G510,Data!$G$3:$BA$2935,19,FALSE))</f>
        <v>/</v>
      </c>
      <c r="AA510" s="4" t="str">
        <f>IF($H510=0,"",VLOOKUP($G510,Data!$G$3:$BA$2935,20,FALSE))</f>
        <v/>
      </c>
      <c r="AB510" s="4" t="str">
        <f>IF($H510=0,"",VLOOKUP($G510,Data!$G$3:$BA$2935,21,FALSE))</f>
        <v/>
      </c>
      <c r="AC510" s="4" t="str">
        <f>IF($H510=0,"",VLOOKUP($G510,Data!$G$3:$BA$2935,22,FALSE))</f>
        <v/>
      </c>
      <c r="AD510" s="4" t="str">
        <f>IF($H510=0,"",VLOOKUP($G510,Data!$G$3:$BA$2935,23,FALSE))</f>
        <v/>
      </c>
      <c r="AE510" s="4" t="str">
        <f>IF($H510=0,"",VLOOKUP($G510,Data!$G$3:$BA$2935,24,FALSE))</f>
        <v/>
      </c>
      <c r="AF510" s="4" t="str">
        <f>IF($H510=0,"",VLOOKUP($G510,Data!$G$3:$BA$2935,25,FALSE))</f>
        <v/>
      </c>
      <c r="AG510" s="4" t="str">
        <f>IF($H510=0,"",VLOOKUP($G510,Data!$G$3:$BA$2935,26,FALSE))</f>
        <v/>
      </c>
      <c r="AH510" s="4" t="str">
        <f>IF($H510=0,"",VLOOKUP($G510,Data!$G$3:$BA$2935,27,FALSE))</f>
        <v/>
      </c>
      <c r="AI510" s="4" t="str">
        <f>IF($H510=0,"",VLOOKUP($G510,Data!$G$3:$BA$2935,28,FALSE))</f>
        <v/>
      </c>
      <c r="AJ510" s="4" t="str">
        <f>IF($H510=0,"",VLOOKUP($G510,Data!$G$3:$BA$2935,29,FALSE))</f>
        <v/>
      </c>
      <c r="AK510" s="4" t="str">
        <f>IF($H510=0,"",VLOOKUP($G510,Data!$G$3:$BA$2935,30,FALSE))</f>
        <v/>
      </c>
      <c r="AL510" s="4" t="str">
        <f>IF($H510=0,"",VLOOKUP($G510,Data!$G$3:$BA$2935,31,FALSE))</f>
        <v/>
      </c>
      <c r="AM510" s="4" t="str">
        <f>IF($H510=0,"",VLOOKUP($G510,Data!$G$3:$BA$2935,32,FALSE))</f>
        <v/>
      </c>
      <c r="AN510" s="4" t="str">
        <f>IF($H510=0,"",VLOOKUP($G510,Data!$G$3:$BA$2935,33,FALSE))</f>
        <v/>
      </c>
      <c r="AO510" s="4" t="str">
        <f>IF($H510=0,"",VLOOKUP($G510,Data!$G$3:$BA$2935,34,FALSE))</f>
        <v/>
      </c>
      <c r="AP510" s="4" t="str">
        <f>IF($H510=0,"",VLOOKUP($G510,Data!$G$3:$BA$2935,35,FALSE))</f>
        <v/>
      </c>
      <c r="AQ510" s="4" t="str">
        <f>IF($H510=0,"",VLOOKUP($G510,Data!$G$3:$BA$2935,36,FALSE))</f>
        <v/>
      </c>
      <c r="AR510" s="4" t="str">
        <f>IF($H510=0,"",VLOOKUP($G510,Data!$G$3:$BA$2935,37,FALSE))</f>
        <v/>
      </c>
      <c r="AS510" s="4" t="str">
        <f>IF($H510=0,"",VLOOKUP($G510,Data!$G$3:$BA$2935,38,FALSE))</f>
        <v/>
      </c>
      <c r="AT510" s="4" t="str">
        <f>IF($H510=0,"",VLOOKUP($G510,Data!$G$3:$BA$2935,39,FALSE))</f>
        <v/>
      </c>
    </row>
    <row r="511" spans="1:46" x14ac:dyDescent="0.25">
      <c r="A511" s="4">
        <f>PSSE!A513</f>
        <v>978015</v>
      </c>
      <c r="B511" s="4" t="str">
        <f>PSSE!B513</f>
        <v>BARIA_G5</v>
      </c>
      <c r="C511" s="4">
        <f>PSSE!D513</f>
        <v>11</v>
      </c>
      <c r="D511" s="4">
        <f>PSSE!E513</f>
        <v>33</v>
      </c>
      <c r="E511" s="4" t="str">
        <f>PSSE!F513</f>
        <v>ND</v>
      </c>
      <c r="F511" s="4">
        <f>PSSE!G513</f>
        <v>1</v>
      </c>
      <c r="G511" s="4" t="str">
        <f t="shared" si="7"/>
        <v>GEN1133ND1</v>
      </c>
      <c r="H511" s="4">
        <f>COUNTIF(Data!$G$3:$BA$2935,GEN!$G511)</f>
        <v>1</v>
      </c>
      <c r="I511" s="4" t="str">
        <f>IF($H511=0,"",VLOOKUP($G511,Data!$G$3:$BA$2935,2,FALSE))</f>
        <v>'GENROU'</v>
      </c>
      <c r="J511" s="4">
        <f>PSSE!C513</f>
        <v>1</v>
      </c>
      <c r="K511" s="4">
        <f>IF($H511=0,"",VLOOKUP($G511,Data!$G$3:$BA$2935,4,FALSE))</f>
        <v>5.51</v>
      </c>
      <c r="L511" s="4">
        <f>IF($H511=0,"",VLOOKUP($G511,Data!$G$3:$BA$2935,5,FALSE))</f>
        <v>0.04</v>
      </c>
      <c r="M511" s="4">
        <f>IF($H511=0,"",VLOOKUP($G511,Data!$G$3:$BA$2935,6,FALSE))</f>
        <v>0.2</v>
      </c>
      <c r="N511" s="4">
        <f>IF($H511=0,"",VLOOKUP($G511,Data!$G$3:$BA$2935,7,FALSE))</f>
        <v>6.7000000000000004E-2</v>
      </c>
      <c r="O511" s="4">
        <f>IF($H511=0,"",VLOOKUP($G511,Data!$G$3:$BA$2935,8,FALSE))</f>
        <v>6.5</v>
      </c>
      <c r="P511" s="4">
        <f>IF($H511=0,"",VLOOKUP($G511,Data!$G$3:$BA$2935,9,FALSE))</f>
        <v>0</v>
      </c>
      <c r="Q511" s="4">
        <f>IF($H511=0,"",VLOOKUP($G511,Data!$G$3:$BA$2935,10,FALSE))</f>
        <v>1.671</v>
      </c>
      <c r="R511" s="4">
        <f>IF($H511=0,"",VLOOKUP($G511,Data!$G$3:$BA$2935,11,FALSE))</f>
        <v>1.601</v>
      </c>
      <c r="S511" s="4">
        <f>IF($H511=0,"",VLOOKUP($G511,Data!$G$3:$BA$2935,12,FALSE))</f>
        <v>0.23699999999999999</v>
      </c>
      <c r="T511" s="4">
        <f>IF($H511=0,"",VLOOKUP($G511,Data!$G$3:$BA$2935,13,FALSE))</f>
        <v>0.33700000000000002</v>
      </c>
      <c r="U511" s="4">
        <f>IF($H511=0,"",VLOOKUP($G511,Data!$G$3:$BA$2935,14,FALSE))</f>
        <v>0.13500000000000001</v>
      </c>
      <c r="V511" s="4">
        <f>IF($H511=0,"",VLOOKUP($G511,Data!$G$3:$BA$2935,15,FALSE))</f>
        <v>8.7999999999999995E-2</v>
      </c>
      <c r="W511" s="4">
        <f>IF($H511=0,"",VLOOKUP($G511,Data!$G$3:$BA$2935,16,FALSE))</f>
        <v>0.17599999999999999</v>
      </c>
      <c r="X511" s="4">
        <f>IF($H511=0,"",VLOOKUP($G511,Data!$G$3:$BA$2935,17,FALSE))</f>
        <v>0.63600000000000001</v>
      </c>
      <c r="Y511" s="4" t="str">
        <f>IF($H511=0,"",VLOOKUP($G511,Data!$G$3:$BA$2935,18,FALSE))</f>
        <v>/</v>
      </c>
      <c r="Z511" s="4" t="str">
        <f>IF($H511=0,"",VLOOKUP($G511,Data!$G$3:$BA$2935,19,FALSE))</f>
        <v>/</v>
      </c>
      <c r="AA511" s="4" t="str">
        <f>IF($H511=0,"",VLOOKUP($G511,Data!$G$3:$BA$2935,20,FALSE))</f>
        <v/>
      </c>
      <c r="AB511" s="4" t="str">
        <f>IF($H511=0,"",VLOOKUP($G511,Data!$G$3:$BA$2935,21,FALSE))</f>
        <v/>
      </c>
      <c r="AC511" s="4" t="str">
        <f>IF($H511=0,"",VLOOKUP($G511,Data!$G$3:$BA$2935,22,FALSE))</f>
        <v/>
      </c>
      <c r="AD511" s="4" t="str">
        <f>IF($H511=0,"",VLOOKUP($G511,Data!$G$3:$BA$2935,23,FALSE))</f>
        <v/>
      </c>
      <c r="AE511" s="4" t="str">
        <f>IF($H511=0,"",VLOOKUP($G511,Data!$G$3:$BA$2935,24,FALSE))</f>
        <v/>
      </c>
      <c r="AF511" s="4" t="str">
        <f>IF($H511=0,"",VLOOKUP($G511,Data!$G$3:$BA$2935,25,FALSE))</f>
        <v/>
      </c>
      <c r="AG511" s="4" t="str">
        <f>IF($H511=0,"",VLOOKUP($G511,Data!$G$3:$BA$2935,26,FALSE))</f>
        <v/>
      </c>
      <c r="AH511" s="4" t="str">
        <f>IF($H511=0,"",VLOOKUP($G511,Data!$G$3:$BA$2935,27,FALSE))</f>
        <v/>
      </c>
      <c r="AI511" s="4" t="str">
        <f>IF($H511=0,"",VLOOKUP($G511,Data!$G$3:$BA$2935,28,FALSE))</f>
        <v/>
      </c>
      <c r="AJ511" s="4" t="str">
        <f>IF($H511=0,"",VLOOKUP($G511,Data!$G$3:$BA$2935,29,FALSE))</f>
        <v/>
      </c>
      <c r="AK511" s="4" t="str">
        <f>IF($H511=0,"",VLOOKUP($G511,Data!$G$3:$BA$2935,30,FALSE))</f>
        <v/>
      </c>
      <c r="AL511" s="4" t="str">
        <f>IF($H511=0,"",VLOOKUP($G511,Data!$G$3:$BA$2935,31,FALSE))</f>
        <v/>
      </c>
      <c r="AM511" s="4" t="str">
        <f>IF($H511=0,"",VLOOKUP($G511,Data!$G$3:$BA$2935,32,FALSE))</f>
        <v/>
      </c>
      <c r="AN511" s="4" t="str">
        <f>IF($H511=0,"",VLOOKUP($G511,Data!$G$3:$BA$2935,33,FALSE))</f>
        <v/>
      </c>
      <c r="AO511" s="4" t="str">
        <f>IF($H511=0,"",VLOOKUP($G511,Data!$G$3:$BA$2935,34,FALSE))</f>
        <v/>
      </c>
      <c r="AP511" s="4" t="str">
        <f>IF($H511=0,"",VLOOKUP($G511,Data!$G$3:$BA$2935,35,FALSE))</f>
        <v/>
      </c>
      <c r="AQ511" s="4" t="str">
        <f>IF($H511=0,"",VLOOKUP($G511,Data!$G$3:$BA$2935,36,FALSE))</f>
        <v/>
      </c>
      <c r="AR511" s="4" t="str">
        <f>IF($H511=0,"",VLOOKUP($G511,Data!$G$3:$BA$2935,37,FALSE))</f>
        <v/>
      </c>
      <c r="AS511" s="4" t="str">
        <f>IF($H511=0,"",VLOOKUP($G511,Data!$G$3:$BA$2935,38,FALSE))</f>
        <v/>
      </c>
      <c r="AT511" s="4" t="str">
        <f>IF($H511=0,"",VLOOKUP($G511,Data!$G$3:$BA$2935,39,FALSE))</f>
        <v/>
      </c>
    </row>
    <row r="512" spans="1:46" x14ac:dyDescent="0.25">
      <c r="A512" s="4">
        <f>PSSE!A514</f>
        <v>978016</v>
      </c>
      <c r="B512" s="4" t="str">
        <f>PSSE!B514</f>
        <v>BARIA_G6</v>
      </c>
      <c r="C512" s="4">
        <f>PSSE!D514</f>
        <v>11</v>
      </c>
      <c r="D512" s="4">
        <f>PSSE!E514</f>
        <v>33</v>
      </c>
      <c r="E512" s="4" t="str">
        <f>PSSE!F514</f>
        <v>ND</v>
      </c>
      <c r="F512" s="4">
        <f>PSSE!G514</f>
        <v>1</v>
      </c>
      <c r="G512" s="4" t="str">
        <f t="shared" si="7"/>
        <v>GEN1133ND1</v>
      </c>
      <c r="H512" s="4">
        <f>COUNTIF(Data!$G$3:$BA$2935,GEN!$G512)</f>
        <v>1</v>
      </c>
      <c r="I512" s="4" t="str">
        <f>IF($H512=0,"",VLOOKUP($G512,Data!$G$3:$BA$2935,2,FALSE))</f>
        <v>'GENROU'</v>
      </c>
      <c r="J512" s="4">
        <f>PSSE!C514</f>
        <v>1</v>
      </c>
      <c r="K512" s="4">
        <f>IF($H512=0,"",VLOOKUP($G512,Data!$G$3:$BA$2935,4,FALSE))</f>
        <v>5.51</v>
      </c>
      <c r="L512" s="4">
        <f>IF($H512=0,"",VLOOKUP($G512,Data!$G$3:$BA$2935,5,FALSE))</f>
        <v>0.04</v>
      </c>
      <c r="M512" s="4">
        <f>IF($H512=0,"",VLOOKUP($G512,Data!$G$3:$BA$2935,6,FALSE))</f>
        <v>0.2</v>
      </c>
      <c r="N512" s="4">
        <f>IF($H512=0,"",VLOOKUP($G512,Data!$G$3:$BA$2935,7,FALSE))</f>
        <v>6.7000000000000004E-2</v>
      </c>
      <c r="O512" s="4">
        <f>IF($H512=0,"",VLOOKUP($G512,Data!$G$3:$BA$2935,8,FALSE))</f>
        <v>6.5</v>
      </c>
      <c r="P512" s="4">
        <f>IF($H512=0,"",VLOOKUP($G512,Data!$G$3:$BA$2935,9,FALSE))</f>
        <v>0</v>
      </c>
      <c r="Q512" s="4">
        <f>IF($H512=0,"",VLOOKUP($G512,Data!$G$3:$BA$2935,10,FALSE))</f>
        <v>1.671</v>
      </c>
      <c r="R512" s="4">
        <f>IF($H512=0,"",VLOOKUP($G512,Data!$G$3:$BA$2935,11,FALSE))</f>
        <v>1.601</v>
      </c>
      <c r="S512" s="4">
        <f>IF($H512=0,"",VLOOKUP($G512,Data!$G$3:$BA$2935,12,FALSE))</f>
        <v>0.23699999999999999</v>
      </c>
      <c r="T512" s="4">
        <f>IF($H512=0,"",VLOOKUP($G512,Data!$G$3:$BA$2935,13,FALSE))</f>
        <v>0.33700000000000002</v>
      </c>
      <c r="U512" s="4">
        <f>IF($H512=0,"",VLOOKUP($G512,Data!$G$3:$BA$2935,14,FALSE))</f>
        <v>0.13500000000000001</v>
      </c>
      <c r="V512" s="4">
        <f>IF($H512=0,"",VLOOKUP($G512,Data!$G$3:$BA$2935,15,FALSE))</f>
        <v>8.7999999999999995E-2</v>
      </c>
      <c r="W512" s="4">
        <f>IF($H512=0,"",VLOOKUP($G512,Data!$G$3:$BA$2935,16,FALSE))</f>
        <v>0.17599999999999999</v>
      </c>
      <c r="X512" s="4">
        <f>IF($H512=0,"",VLOOKUP($G512,Data!$G$3:$BA$2935,17,FALSE))</f>
        <v>0.63600000000000001</v>
      </c>
      <c r="Y512" s="4" t="str">
        <f>IF($H512=0,"",VLOOKUP($G512,Data!$G$3:$BA$2935,18,FALSE))</f>
        <v>/</v>
      </c>
      <c r="Z512" s="4" t="str">
        <f>IF($H512=0,"",VLOOKUP($G512,Data!$G$3:$BA$2935,19,FALSE))</f>
        <v>/</v>
      </c>
      <c r="AA512" s="4" t="str">
        <f>IF($H512=0,"",VLOOKUP($G512,Data!$G$3:$BA$2935,20,FALSE))</f>
        <v/>
      </c>
      <c r="AB512" s="4" t="str">
        <f>IF($H512=0,"",VLOOKUP($G512,Data!$G$3:$BA$2935,21,FALSE))</f>
        <v/>
      </c>
      <c r="AC512" s="4" t="str">
        <f>IF($H512=0,"",VLOOKUP($G512,Data!$G$3:$BA$2935,22,FALSE))</f>
        <v/>
      </c>
      <c r="AD512" s="4" t="str">
        <f>IF($H512=0,"",VLOOKUP($G512,Data!$G$3:$BA$2935,23,FALSE))</f>
        <v/>
      </c>
      <c r="AE512" s="4" t="str">
        <f>IF($H512=0,"",VLOOKUP($G512,Data!$G$3:$BA$2935,24,FALSE))</f>
        <v/>
      </c>
      <c r="AF512" s="4" t="str">
        <f>IF($H512=0,"",VLOOKUP($G512,Data!$G$3:$BA$2935,25,FALSE))</f>
        <v/>
      </c>
      <c r="AG512" s="4" t="str">
        <f>IF($H512=0,"",VLOOKUP($G512,Data!$G$3:$BA$2935,26,FALSE))</f>
        <v/>
      </c>
      <c r="AH512" s="4" t="str">
        <f>IF($H512=0,"",VLOOKUP($G512,Data!$G$3:$BA$2935,27,FALSE))</f>
        <v/>
      </c>
      <c r="AI512" s="4" t="str">
        <f>IF($H512=0,"",VLOOKUP($G512,Data!$G$3:$BA$2935,28,FALSE))</f>
        <v/>
      </c>
      <c r="AJ512" s="4" t="str">
        <f>IF($H512=0,"",VLOOKUP($G512,Data!$G$3:$BA$2935,29,FALSE))</f>
        <v/>
      </c>
      <c r="AK512" s="4" t="str">
        <f>IF($H512=0,"",VLOOKUP($G512,Data!$G$3:$BA$2935,30,FALSE))</f>
        <v/>
      </c>
      <c r="AL512" s="4" t="str">
        <f>IF($H512=0,"",VLOOKUP($G512,Data!$G$3:$BA$2935,31,FALSE))</f>
        <v/>
      </c>
      <c r="AM512" s="4" t="str">
        <f>IF($H512=0,"",VLOOKUP($G512,Data!$G$3:$BA$2935,32,FALSE))</f>
        <v/>
      </c>
      <c r="AN512" s="4" t="str">
        <f>IF($H512=0,"",VLOOKUP($G512,Data!$G$3:$BA$2935,33,FALSE))</f>
        <v/>
      </c>
      <c r="AO512" s="4" t="str">
        <f>IF($H512=0,"",VLOOKUP($G512,Data!$G$3:$BA$2935,34,FALSE))</f>
        <v/>
      </c>
      <c r="AP512" s="4" t="str">
        <f>IF($H512=0,"",VLOOKUP($G512,Data!$G$3:$BA$2935,35,FALSE))</f>
        <v/>
      </c>
      <c r="AQ512" s="4" t="str">
        <f>IF($H512=0,"",VLOOKUP($G512,Data!$G$3:$BA$2935,36,FALSE))</f>
        <v/>
      </c>
      <c r="AR512" s="4" t="str">
        <f>IF($H512=0,"",VLOOKUP($G512,Data!$G$3:$BA$2935,37,FALSE))</f>
        <v/>
      </c>
      <c r="AS512" s="4" t="str">
        <f>IF($H512=0,"",VLOOKUP($G512,Data!$G$3:$BA$2935,38,FALSE))</f>
        <v/>
      </c>
      <c r="AT512" s="4" t="str">
        <f>IF($H512=0,"",VLOOKUP($G512,Data!$G$3:$BA$2935,39,FALSE))</f>
        <v/>
      </c>
    </row>
    <row r="513" spans="1:46" x14ac:dyDescent="0.25">
      <c r="A513" s="4">
        <f>PSSE!A515</f>
        <v>978017</v>
      </c>
      <c r="B513" s="4" t="str">
        <f>PSSE!B515</f>
        <v>BARIA_G7</v>
      </c>
      <c r="C513" s="4">
        <f>PSSE!D515</f>
        <v>11</v>
      </c>
      <c r="D513" s="4">
        <f>PSSE!E515</f>
        <v>33</v>
      </c>
      <c r="E513" s="4" t="str">
        <f>PSSE!F515</f>
        <v>ND</v>
      </c>
      <c r="F513" s="4">
        <f>PSSE!G515</f>
        <v>1</v>
      </c>
      <c r="G513" s="4" t="str">
        <f t="shared" si="7"/>
        <v>GEN1133ND1</v>
      </c>
      <c r="H513" s="4">
        <f>COUNTIF(Data!$G$3:$BA$2935,GEN!$G513)</f>
        <v>1</v>
      </c>
      <c r="I513" s="4" t="str">
        <f>IF($H513=0,"",VLOOKUP($G513,Data!$G$3:$BA$2935,2,FALSE))</f>
        <v>'GENROU'</v>
      </c>
      <c r="J513" s="4">
        <f>PSSE!C515</f>
        <v>1</v>
      </c>
      <c r="K513" s="4">
        <f>IF($H513=0,"",VLOOKUP($G513,Data!$G$3:$BA$2935,4,FALSE))</f>
        <v>5.51</v>
      </c>
      <c r="L513" s="4">
        <f>IF($H513=0,"",VLOOKUP($G513,Data!$G$3:$BA$2935,5,FALSE))</f>
        <v>0.04</v>
      </c>
      <c r="M513" s="4">
        <f>IF($H513=0,"",VLOOKUP($G513,Data!$G$3:$BA$2935,6,FALSE))</f>
        <v>0.2</v>
      </c>
      <c r="N513" s="4">
        <f>IF($H513=0,"",VLOOKUP($G513,Data!$G$3:$BA$2935,7,FALSE))</f>
        <v>6.7000000000000004E-2</v>
      </c>
      <c r="O513" s="4">
        <f>IF($H513=0,"",VLOOKUP($G513,Data!$G$3:$BA$2935,8,FALSE))</f>
        <v>6.5</v>
      </c>
      <c r="P513" s="4">
        <f>IF($H513=0,"",VLOOKUP($G513,Data!$G$3:$BA$2935,9,FALSE))</f>
        <v>0</v>
      </c>
      <c r="Q513" s="4">
        <f>IF($H513=0,"",VLOOKUP($G513,Data!$G$3:$BA$2935,10,FALSE))</f>
        <v>1.671</v>
      </c>
      <c r="R513" s="4">
        <f>IF($H513=0,"",VLOOKUP($G513,Data!$G$3:$BA$2935,11,FALSE))</f>
        <v>1.601</v>
      </c>
      <c r="S513" s="4">
        <f>IF($H513=0,"",VLOOKUP($G513,Data!$G$3:$BA$2935,12,FALSE))</f>
        <v>0.23699999999999999</v>
      </c>
      <c r="T513" s="4">
        <f>IF($H513=0,"",VLOOKUP($G513,Data!$G$3:$BA$2935,13,FALSE))</f>
        <v>0.33700000000000002</v>
      </c>
      <c r="U513" s="4">
        <f>IF($H513=0,"",VLOOKUP($G513,Data!$G$3:$BA$2935,14,FALSE))</f>
        <v>0.13500000000000001</v>
      </c>
      <c r="V513" s="4">
        <f>IF($H513=0,"",VLOOKUP($G513,Data!$G$3:$BA$2935,15,FALSE))</f>
        <v>8.7999999999999995E-2</v>
      </c>
      <c r="W513" s="4">
        <f>IF($H513=0,"",VLOOKUP($G513,Data!$G$3:$BA$2935,16,FALSE))</f>
        <v>0.17599999999999999</v>
      </c>
      <c r="X513" s="4">
        <f>IF($H513=0,"",VLOOKUP($G513,Data!$G$3:$BA$2935,17,FALSE))</f>
        <v>0.63600000000000001</v>
      </c>
      <c r="Y513" s="4" t="str">
        <f>IF($H513=0,"",VLOOKUP($G513,Data!$G$3:$BA$2935,18,FALSE))</f>
        <v>/</v>
      </c>
      <c r="Z513" s="4" t="str">
        <f>IF($H513=0,"",VLOOKUP($G513,Data!$G$3:$BA$2935,19,FALSE))</f>
        <v>/</v>
      </c>
      <c r="AA513" s="4" t="str">
        <f>IF($H513=0,"",VLOOKUP($G513,Data!$G$3:$BA$2935,20,FALSE))</f>
        <v/>
      </c>
      <c r="AB513" s="4" t="str">
        <f>IF($H513=0,"",VLOOKUP($G513,Data!$G$3:$BA$2935,21,FALSE))</f>
        <v/>
      </c>
      <c r="AC513" s="4" t="str">
        <f>IF($H513=0,"",VLOOKUP($G513,Data!$G$3:$BA$2935,22,FALSE))</f>
        <v/>
      </c>
      <c r="AD513" s="4" t="str">
        <f>IF($H513=0,"",VLOOKUP($G513,Data!$G$3:$BA$2935,23,FALSE))</f>
        <v/>
      </c>
      <c r="AE513" s="4" t="str">
        <f>IF($H513=0,"",VLOOKUP($G513,Data!$G$3:$BA$2935,24,FALSE))</f>
        <v/>
      </c>
      <c r="AF513" s="4" t="str">
        <f>IF($H513=0,"",VLOOKUP($G513,Data!$G$3:$BA$2935,25,FALSE))</f>
        <v/>
      </c>
      <c r="AG513" s="4" t="str">
        <f>IF($H513=0,"",VLOOKUP($G513,Data!$G$3:$BA$2935,26,FALSE))</f>
        <v/>
      </c>
      <c r="AH513" s="4" t="str">
        <f>IF($H513=0,"",VLOOKUP($G513,Data!$G$3:$BA$2935,27,FALSE))</f>
        <v/>
      </c>
      <c r="AI513" s="4" t="str">
        <f>IF($H513=0,"",VLOOKUP($G513,Data!$G$3:$BA$2935,28,FALSE))</f>
        <v/>
      </c>
      <c r="AJ513" s="4" t="str">
        <f>IF($H513=0,"",VLOOKUP($G513,Data!$G$3:$BA$2935,29,FALSE))</f>
        <v/>
      </c>
      <c r="AK513" s="4" t="str">
        <f>IF($H513=0,"",VLOOKUP($G513,Data!$G$3:$BA$2935,30,FALSE))</f>
        <v/>
      </c>
      <c r="AL513" s="4" t="str">
        <f>IF($H513=0,"",VLOOKUP($G513,Data!$G$3:$BA$2935,31,FALSE))</f>
        <v/>
      </c>
      <c r="AM513" s="4" t="str">
        <f>IF($H513=0,"",VLOOKUP($G513,Data!$G$3:$BA$2935,32,FALSE))</f>
        <v/>
      </c>
      <c r="AN513" s="4" t="str">
        <f>IF($H513=0,"",VLOOKUP($G513,Data!$G$3:$BA$2935,33,FALSE))</f>
        <v/>
      </c>
      <c r="AO513" s="4" t="str">
        <f>IF($H513=0,"",VLOOKUP($G513,Data!$G$3:$BA$2935,34,FALSE))</f>
        <v/>
      </c>
      <c r="AP513" s="4" t="str">
        <f>IF($H513=0,"",VLOOKUP($G513,Data!$G$3:$BA$2935,35,FALSE))</f>
        <v/>
      </c>
      <c r="AQ513" s="4" t="str">
        <f>IF($H513=0,"",VLOOKUP($G513,Data!$G$3:$BA$2935,36,FALSE))</f>
        <v/>
      </c>
      <c r="AR513" s="4" t="str">
        <f>IF($H513=0,"",VLOOKUP($G513,Data!$G$3:$BA$2935,37,FALSE))</f>
        <v/>
      </c>
      <c r="AS513" s="4" t="str">
        <f>IF($H513=0,"",VLOOKUP($G513,Data!$G$3:$BA$2935,38,FALSE))</f>
        <v/>
      </c>
      <c r="AT513" s="4" t="str">
        <f>IF($H513=0,"",VLOOKUP($G513,Data!$G$3:$BA$2935,39,FALSE))</f>
        <v/>
      </c>
    </row>
    <row r="514" spans="1:46" x14ac:dyDescent="0.25">
      <c r="A514" s="4">
        <f>PSSE!A516</f>
        <v>978018</v>
      </c>
      <c r="B514" s="4" t="str">
        <f>PSSE!B516</f>
        <v>BARIA_G8</v>
      </c>
      <c r="C514" s="4">
        <f>PSSE!D516</f>
        <v>11</v>
      </c>
      <c r="D514" s="4">
        <f>PSSE!E516</f>
        <v>33</v>
      </c>
      <c r="E514" s="4" t="str">
        <f>PSSE!F516</f>
        <v>ND</v>
      </c>
      <c r="F514" s="4">
        <f>PSSE!G516</f>
        <v>1</v>
      </c>
      <c r="G514" s="4" t="str">
        <f t="shared" ref="G514:G577" si="8">"GEN"&amp;C514&amp;D514&amp;E514&amp;F514</f>
        <v>GEN1133ND1</v>
      </c>
      <c r="H514" s="4">
        <f>COUNTIF(Data!$G$3:$BA$2935,GEN!$G514)</f>
        <v>1</v>
      </c>
      <c r="I514" s="4" t="str">
        <f>IF($H514=0,"",VLOOKUP($G514,Data!$G$3:$BA$2935,2,FALSE))</f>
        <v>'GENROU'</v>
      </c>
      <c r="J514" s="4">
        <f>PSSE!C516</f>
        <v>1</v>
      </c>
      <c r="K514" s="4">
        <f>IF($H514=0,"",VLOOKUP($G514,Data!$G$3:$BA$2935,4,FALSE))</f>
        <v>5.51</v>
      </c>
      <c r="L514" s="4">
        <f>IF($H514=0,"",VLOOKUP($G514,Data!$G$3:$BA$2935,5,FALSE))</f>
        <v>0.04</v>
      </c>
      <c r="M514" s="4">
        <f>IF($H514=0,"",VLOOKUP($G514,Data!$G$3:$BA$2935,6,FALSE))</f>
        <v>0.2</v>
      </c>
      <c r="N514" s="4">
        <f>IF($H514=0,"",VLOOKUP($G514,Data!$G$3:$BA$2935,7,FALSE))</f>
        <v>6.7000000000000004E-2</v>
      </c>
      <c r="O514" s="4">
        <f>IF($H514=0,"",VLOOKUP($G514,Data!$G$3:$BA$2935,8,FALSE))</f>
        <v>6.5</v>
      </c>
      <c r="P514" s="4">
        <f>IF($H514=0,"",VLOOKUP($G514,Data!$G$3:$BA$2935,9,FALSE))</f>
        <v>0</v>
      </c>
      <c r="Q514" s="4">
        <f>IF($H514=0,"",VLOOKUP($G514,Data!$G$3:$BA$2935,10,FALSE))</f>
        <v>1.671</v>
      </c>
      <c r="R514" s="4">
        <f>IF($H514=0,"",VLOOKUP($G514,Data!$G$3:$BA$2935,11,FALSE))</f>
        <v>1.601</v>
      </c>
      <c r="S514" s="4">
        <f>IF($H514=0,"",VLOOKUP($G514,Data!$G$3:$BA$2935,12,FALSE))</f>
        <v>0.23699999999999999</v>
      </c>
      <c r="T514" s="4">
        <f>IF($H514=0,"",VLOOKUP($G514,Data!$G$3:$BA$2935,13,FALSE))</f>
        <v>0.33700000000000002</v>
      </c>
      <c r="U514" s="4">
        <f>IF($H514=0,"",VLOOKUP($G514,Data!$G$3:$BA$2935,14,FALSE))</f>
        <v>0.13500000000000001</v>
      </c>
      <c r="V514" s="4">
        <f>IF($H514=0,"",VLOOKUP($G514,Data!$G$3:$BA$2935,15,FALSE))</f>
        <v>8.7999999999999995E-2</v>
      </c>
      <c r="W514" s="4">
        <f>IF($H514=0,"",VLOOKUP($G514,Data!$G$3:$BA$2935,16,FALSE))</f>
        <v>0.17599999999999999</v>
      </c>
      <c r="X514" s="4">
        <f>IF($H514=0,"",VLOOKUP($G514,Data!$G$3:$BA$2935,17,FALSE))</f>
        <v>0.63600000000000001</v>
      </c>
      <c r="Y514" s="4" t="str">
        <f>IF($H514=0,"",VLOOKUP($G514,Data!$G$3:$BA$2935,18,FALSE))</f>
        <v>/</v>
      </c>
      <c r="Z514" s="4" t="str">
        <f>IF($H514=0,"",VLOOKUP($G514,Data!$G$3:$BA$2935,19,FALSE))</f>
        <v>/</v>
      </c>
      <c r="AA514" s="4" t="str">
        <f>IF($H514=0,"",VLOOKUP($G514,Data!$G$3:$BA$2935,20,FALSE))</f>
        <v/>
      </c>
      <c r="AB514" s="4" t="str">
        <f>IF($H514=0,"",VLOOKUP($G514,Data!$G$3:$BA$2935,21,FALSE))</f>
        <v/>
      </c>
      <c r="AC514" s="4" t="str">
        <f>IF($H514=0,"",VLOOKUP($G514,Data!$G$3:$BA$2935,22,FALSE))</f>
        <v/>
      </c>
      <c r="AD514" s="4" t="str">
        <f>IF($H514=0,"",VLOOKUP($G514,Data!$G$3:$BA$2935,23,FALSE))</f>
        <v/>
      </c>
      <c r="AE514" s="4" t="str">
        <f>IF($H514=0,"",VLOOKUP($G514,Data!$G$3:$BA$2935,24,FALSE))</f>
        <v/>
      </c>
      <c r="AF514" s="4" t="str">
        <f>IF($H514=0,"",VLOOKUP($G514,Data!$G$3:$BA$2935,25,FALSE))</f>
        <v/>
      </c>
      <c r="AG514" s="4" t="str">
        <f>IF($H514=0,"",VLOOKUP($G514,Data!$G$3:$BA$2935,26,FALSE))</f>
        <v/>
      </c>
      <c r="AH514" s="4" t="str">
        <f>IF($H514=0,"",VLOOKUP($G514,Data!$G$3:$BA$2935,27,FALSE))</f>
        <v/>
      </c>
      <c r="AI514" s="4" t="str">
        <f>IF($H514=0,"",VLOOKUP($G514,Data!$G$3:$BA$2935,28,FALSE))</f>
        <v/>
      </c>
      <c r="AJ514" s="4" t="str">
        <f>IF($H514=0,"",VLOOKUP($G514,Data!$G$3:$BA$2935,29,FALSE))</f>
        <v/>
      </c>
      <c r="AK514" s="4" t="str">
        <f>IF($H514=0,"",VLOOKUP($G514,Data!$G$3:$BA$2935,30,FALSE))</f>
        <v/>
      </c>
      <c r="AL514" s="4" t="str">
        <f>IF($H514=0,"",VLOOKUP($G514,Data!$G$3:$BA$2935,31,FALSE))</f>
        <v/>
      </c>
      <c r="AM514" s="4" t="str">
        <f>IF($H514=0,"",VLOOKUP($G514,Data!$G$3:$BA$2935,32,FALSE))</f>
        <v/>
      </c>
      <c r="AN514" s="4" t="str">
        <f>IF($H514=0,"",VLOOKUP($G514,Data!$G$3:$BA$2935,33,FALSE))</f>
        <v/>
      </c>
      <c r="AO514" s="4" t="str">
        <f>IF($H514=0,"",VLOOKUP($G514,Data!$G$3:$BA$2935,34,FALSE))</f>
        <v/>
      </c>
      <c r="AP514" s="4" t="str">
        <f>IF($H514=0,"",VLOOKUP($G514,Data!$G$3:$BA$2935,35,FALSE))</f>
        <v/>
      </c>
      <c r="AQ514" s="4" t="str">
        <f>IF($H514=0,"",VLOOKUP($G514,Data!$G$3:$BA$2935,36,FALSE))</f>
        <v/>
      </c>
      <c r="AR514" s="4" t="str">
        <f>IF($H514=0,"",VLOOKUP($G514,Data!$G$3:$BA$2935,37,FALSE))</f>
        <v/>
      </c>
      <c r="AS514" s="4" t="str">
        <f>IF($H514=0,"",VLOOKUP($G514,Data!$G$3:$BA$2935,38,FALSE))</f>
        <v/>
      </c>
      <c r="AT514" s="4" t="str">
        <f>IF($H514=0,"",VLOOKUP($G514,Data!$G$3:$BA$2935,39,FALSE))</f>
        <v/>
      </c>
    </row>
    <row r="515" spans="1:46" x14ac:dyDescent="0.25">
      <c r="A515" s="4">
        <f>PSSE!A517</f>
        <v>978021</v>
      </c>
      <c r="B515" s="4" t="str">
        <f>PSSE!B517</f>
        <v>PHUMY1_G1</v>
      </c>
      <c r="C515" s="4">
        <f>PSSE!D517</f>
        <v>15</v>
      </c>
      <c r="D515" s="4">
        <f>PSSE!E517</f>
        <v>248.2</v>
      </c>
      <c r="E515" s="4" t="str">
        <f>PSSE!F517</f>
        <v>ND</v>
      </c>
      <c r="F515" s="4">
        <f>PSSE!G517</f>
        <v>1</v>
      </c>
      <c r="G515" s="4" t="str">
        <f t="shared" si="8"/>
        <v>GEN15248.2ND1</v>
      </c>
      <c r="H515" s="4">
        <f>COUNTIF(Data!$G$3:$BA$2935,GEN!$G515)</f>
        <v>1</v>
      </c>
      <c r="I515" s="4" t="str">
        <f>IF($H515=0,"",VLOOKUP($G515,Data!$G$3:$BA$2935,2,FALSE))</f>
        <v>'GENROU'</v>
      </c>
      <c r="J515" s="4">
        <f>PSSE!C517</f>
        <v>1</v>
      </c>
      <c r="K515" s="4">
        <f>IF($H515=0,"",VLOOKUP($G515,Data!$G$3:$BA$2935,4,FALSE))</f>
        <v>8.1999999999999993</v>
      </c>
      <c r="L515" s="4">
        <f>IF($H515=0,"",VLOOKUP($G515,Data!$G$3:$BA$2935,5,FALSE))</f>
        <v>0.04</v>
      </c>
      <c r="M515" s="4">
        <f>IF($H515=0,"",VLOOKUP($G515,Data!$G$3:$BA$2935,6,FALSE))</f>
        <v>1.5</v>
      </c>
      <c r="N515" s="4">
        <f>IF($H515=0,"",VLOOKUP($G515,Data!$G$3:$BA$2935,7,FALSE))</f>
        <v>0.15</v>
      </c>
      <c r="O515" s="4">
        <f>IF($H515=0,"",VLOOKUP($G515,Data!$G$3:$BA$2935,8,FALSE))</f>
        <v>6.0670000000000002</v>
      </c>
      <c r="P515" s="4">
        <f>IF($H515=0,"",VLOOKUP($G515,Data!$G$3:$BA$2935,9,FALSE))</f>
        <v>0</v>
      </c>
      <c r="Q515" s="4">
        <f>IF($H515=0,"",VLOOKUP($G515,Data!$G$3:$BA$2935,10,FALSE))</f>
        <v>1.92</v>
      </c>
      <c r="R515" s="4">
        <f>IF($H515=0,"",VLOOKUP($G515,Data!$G$3:$BA$2935,11,FALSE))</f>
        <v>1.82</v>
      </c>
      <c r="S515" s="4">
        <f>IF($H515=0,"",VLOOKUP($G515,Data!$G$3:$BA$2935,12,FALSE))</f>
        <v>0.26400000000000001</v>
      </c>
      <c r="T515" s="4">
        <f>IF($H515=0,"",VLOOKUP($G515,Data!$G$3:$BA$2935,13,FALSE))</f>
        <v>0.55400000000000005</v>
      </c>
      <c r="U515" s="4">
        <f>IF($H515=0,"",VLOOKUP($G515,Data!$G$3:$BA$2935,14,FALSE))</f>
        <v>0.20799999999999999</v>
      </c>
      <c r="V515" s="4">
        <f>IF($H515=0,"",VLOOKUP($G515,Data!$G$3:$BA$2935,15,FALSE))</f>
        <v>0.17100000000000001</v>
      </c>
      <c r="W515" s="4">
        <f>IF($H515=0,"",VLOOKUP($G515,Data!$G$3:$BA$2935,16,FALSE))</f>
        <v>0.122</v>
      </c>
      <c r="X515" s="4">
        <f>IF($H515=0,"",VLOOKUP($G515,Data!$G$3:$BA$2935,17,FALSE))</f>
        <v>0.55000000000000004</v>
      </c>
      <c r="Y515" s="4" t="str">
        <f>IF($H515=0,"",VLOOKUP($G515,Data!$G$3:$BA$2935,18,FALSE))</f>
        <v>/</v>
      </c>
      <c r="Z515" s="4" t="str">
        <f>IF($H515=0,"",VLOOKUP($G515,Data!$G$3:$BA$2935,19,FALSE))</f>
        <v>/</v>
      </c>
      <c r="AA515" s="4" t="str">
        <f>IF($H515=0,"",VLOOKUP($G515,Data!$G$3:$BA$2935,20,FALSE))</f>
        <v/>
      </c>
      <c r="AB515" s="4" t="str">
        <f>IF($H515=0,"",VLOOKUP($G515,Data!$G$3:$BA$2935,21,FALSE))</f>
        <v/>
      </c>
      <c r="AC515" s="4" t="str">
        <f>IF($H515=0,"",VLOOKUP($G515,Data!$G$3:$BA$2935,22,FALSE))</f>
        <v/>
      </c>
      <c r="AD515" s="4" t="str">
        <f>IF($H515=0,"",VLOOKUP($G515,Data!$G$3:$BA$2935,23,FALSE))</f>
        <v/>
      </c>
      <c r="AE515" s="4" t="str">
        <f>IF($H515=0,"",VLOOKUP($G515,Data!$G$3:$BA$2935,24,FALSE))</f>
        <v/>
      </c>
      <c r="AF515" s="4" t="str">
        <f>IF($H515=0,"",VLOOKUP($G515,Data!$G$3:$BA$2935,25,FALSE))</f>
        <v/>
      </c>
      <c r="AG515" s="4" t="str">
        <f>IF($H515=0,"",VLOOKUP($G515,Data!$G$3:$BA$2935,26,FALSE))</f>
        <v/>
      </c>
      <c r="AH515" s="4" t="str">
        <f>IF($H515=0,"",VLOOKUP($G515,Data!$G$3:$BA$2935,27,FALSE))</f>
        <v/>
      </c>
      <c r="AI515" s="4" t="str">
        <f>IF($H515=0,"",VLOOKUP($G515,Data!$G$3:$BA$2935,28,FALSE))</f>
        <v/>
      </c>
      <c r="AJ515" s="4" t="str">
        <f>IF($H515=0,"",VLOOKUP($G515,Data!$G$3:$BA$2935,29,FALSE))</f>
        <v/>
      </c>
      <c r="AK515" s="4" t="str">
        <f>IF($H515=0,"",VLOOKUP($G515,Data!$G$3:$BA$2935,30,FALSE))</f>
        <v/>
      </c>
      <c r="AL515" s="4" t="str">
        <f>IF($H515=0,"",VLOOKUP($G515,Data!$G$3:$BA$2935,31,FALSE))</f>
        <v/>
      </c>
      <c r="AM515" s="4" t="str">
        <f>IF($H515=0,"",VLOOKUP($G515,Data!$G$3:$BA$2935,32,FALSE))</f>
        <v/>
      </c>
      <c r="AN515" s="4" t="str">
        <f>IF($H515=0,"",VLOOKUP($G515,Data!$G$3:$BA$2935,33,FALSE))</f>
        <v/>
      </c>
      <c r="AO515" s="4" t="str">
        <f>IF($H515=0,"",VLOOKUP($G515,Data!$G$3:$BA$2935,34,FALSE))</f>
        <v/>
      </c>
      <c r="AP515" s="4" t="str">
        <f>IF($H515=0,"",VLOOKUP($G515,Data!$G$3:$BA$2935,35,FALSE))</f>
        <v/>
      </c>
      <c r="AQ515" s="4" t="str">
        <f>IF($H515=0,"",VLOOKUP($G515,Data!$G$3:$BA$2935,36,FALSE))</f>
        <v/>
      </c>
      <c r="AR515" s="4" t="str">
        <f>IF($H515=0,"",VLOOKUP($G515,Data!$G$3:$BA$2935,37,FALSE))</f>
        <v/>
      </c>
      <c r="AS515" s="4" t="str">
        <f>IF($H515=0,"",VLOOKUP($G515,Data!$G$3:$BA$2935,38,FALSE))</f>
        <v/>
      </c>
      <c r="AT515" s="4" t="str">
        <f>IF($H515=0,"",VLOOKUP($G515,Data!$G$3:$BA$2935,39,FALSE))</f>
        <v/>
      </c>
    </row>
    <row r="516" spans="1:46" x14ac:dyDescent="0.25">
      <c r="A516" s="4">
        <f>PSSE!A518</f>
        <v>978022</v>
      </c>
      <c r="B516" s="4" t="str">
        <f>PSSE!B518</f>
        <v>PHUMY1_G2</v>
      </c>
      <c r="C516" s="4">
        <f>PSSE!D518</f>
        <v>15</v>
      </c>
      <c r="D516" s="4">
        <f>PSSE!E518</f>
        <v>248.2</v>
      </c>
      <c r="E516" s="4" t="str">
        <f>PSSE!F518</f>
        <v>ND</v>
      </c>
      <c r="F516" s="4">
        <f>PSSE!G518</f>
        <v>1</v>
      </c>
      <c r="G516" s="4" t="str">
        <f t="shared" si="8"/>
        <v>GEN15248.2ND1</v>
      </c>
      <c r="H516" s="4">
        <f>COUNTIF(Data!$G$3:$BA$2935,GEN!$G516)</f>
        <v>1</v>
      </c>
      <c r="I516" s="4" t="str">
        <f>IF($H516=0,"",VLOOKUP($G516,Data!$G$3:$BA$2935,2,FALSE))</f>
        <v>'GENROU'</v>
      </c>
      <c r="J516" s="4">
        <f>PSSE!C518</f>
        <v>1</v>
      </c>
      <c r="K516" s="4">
        <f>IF($H516=0,"",VLOOKUP($G516,Data!$G$3:$BA$2935,4,FALSE))</f>
        <v>8.1999999999999993</v>
      </c>
      <c r="L516" s="4">
        <f>IF($H516=0,"",VLOOKUP($G516,Data!$G$3:$BA$2935,5,FALSE))</f>
        <v>0.04</v>
      </c>
      <c r="M516" s="4">
        <f>IF($H516=0,"",VLOOKUP($G516,Data!$G$3:$BA$2935,6,FALSE))</f>
        <v>1.5</v>
      </c>
      <c r="N516" s="4">
        <f>IF($H516=0,"",VLOOKUP($G516,Data!$G$3:$BA$2935,7,FALSE))</f>
        <v>0.15</v>
      </c>
      <c r="O516" s="4">
        <f>IF($H516=0,"",VLOOKUP($G516,Data!$G$3:$BA$2935,8,FALSE))</f>
        <v>6.0670000000000002</v>
      </c>
      <c r="P516" s="4">
        <f>IF($H516=0,"",VLOOKUP($G516,Data!$G$3:$BA$2935,9,FALSE))</f>
        <v>0</v>
      </c>
      <c r="Q516" s="4">
        <f>IF($H516=0,"",VLOOKUP($G516,Data!$G$3:$BA$2935,10,FALSE))</f>
        <v>1.92</v>
      </c>
      <c r="R516" s="4">
        <f>IF($H516=0,"",VLOOKUP($G516,Data!$G$3:$BA$2935,11,FALSE))</f>
        <v>1.82</v>
      </c>
      <c r="S516" s="4">
        <f>IF($H516=0,"",VLOOKUP($G516,Data!$G$3:$BA$2935,12,FALSE))</f>
        <v>0.26400000000000001</v>
      </c>
      <c r="T516" s="4">
        <f>IF($H516=0,"",VLOOKUP($G516,Data!$G$3:$BA$2935,13,FALSE))</f>
        <v>0.55400000000000005</v>
      </c>
      <c r="U516" s="4">
        <f>IF($H516=0,"",VLOOKUP($G516,Data!$G$3:$BA$2935,14,FALSE))</f>
        <v>0.20799999999999999</v>
      </c>
      <c r="V516" s="4">
        <f>IF($H516=0,"",VLOOKUP($G516,Data!$G$3:$BA$2935,15,FALSE))</f>
        <v>0.17100000000000001</v>
      </c>
      <c r="W516" s="4">
        <f>IF($H516=0,"",VLOOKUP($G516,Data!$G$3:$BA$2935,16,FALSE))</f>
        <v>0.122</v>
      </c>
      <c r="X516" s="4">
        <f>IF($H516=0,"",VLOOKUP($G516,Data!$G$3:$BA$2935,17,FALSE))</f>
        <v>0.55000000000000004</v>
      </c>
      <c r="Y516" s="4" t="str">
        <f>IF($H516=0,"",VLOOKUP($G516,Data!$G$3:$BA$2935,18,FALSE))</f>
        <v>/</v>
      </c>
      <c r="Z516" s="4" t="str">
        <f>IF($H516=0,"",VLOOKUP($G516,Data!$G$3:$BA$2935,19,FALSE))</f>
        <v>/</v>
      </c>
      <c r="AA516" s="4" t="str">
        <f>IF($H516=0,"",VLOOKUP($G516,Data!$G$3:$BA$2935,20,FALSE))</f>
        <v/>
      </c>
      <c r="AB516" s="4" t="str">
        <f>IF($H516=0,"",VLOOKUP($G516,Data!$G$3:$BA$2935,21,FALSE))</f>
        <v/>
      </c>
      <c r="AC516" s="4" t="str">
        <f>IF($H516=0,"",VLOOKUP($G516,Data!$G$3:$BA$2935,22,FALSE))</f>
        <v/>
      </c>
      <c r="AD516" s="4" t="str">
        <f>IF($H516=0,"",VLOOKUP($G516,Data!$G$3:$BA$2935,23,FALSE))</f>
        <v/>
      </c>
      <c r="AE516" s="4" t="str">
        <f>IF($H516=0,"",VLOOKUP($G516,Data!$G$3:$BA$2935,24,FALSE))</f>
        <v/>
      </c>
      <c r="AF516" s="4" t="str">
        <f>IF($H516=0,"",VLOOKUP($G516,Data!$G$3:$BA$2935,25,FALSE))</f>
        <v/>
      </c>
      <c r="AG516" s="4" t="str">
        <f>IF($H516=0,"",VLOOKUP($G516,Data!$G$3:$BA$2935,26,FALSE))</f>
        <v/>
      </c>
      <c r="AH516" s="4" t="str">
        <f>IF($H516=0,"",VLOOKUP($G516,Data!$G$3:$BA$2935,27,FALSE))</f>
        <v/>
      </c>
      <c r="AI516" s="4" t="str">
        <f>IF($H516=0,"",VLOOKUP($G516,Data!$G$3:$BA$2935,28,FALSE))</f>
        <v/>
      </c>
      <c r="AJ516" s="4" t="str">
        <f>IF($H516=0,"",VLOOKUP($G516,Data!$G$3:$BA$2935,29,FALSE))</f>
        <v/>
      </c>
      <c r="AK516" s="4" t="str">
        <f>IF($H516=0,"",VLOOKUP($G516,Data!$G$3:$BA$2935,30,FALSE))</f>
        <v/>
      </c>
      <c r="AL516" s="4" t="str">
        <f>IF($H516=0,"",VLOOKUP($G516,Data!$G$3:$BA$2935,31,FALSE))</f>
        <v/>
      </c>
      <c r="AM516" s="4" t="str">
        <f>IF($H516=0,"",VLOOKUP($G516,Data!$G$3:$BA$2935,32,FALSE))</f>
        <v/>
      </c>
      <c r="AN516" s="4" t="str">
        <f>IF($H516=0,"",VLOOKUP($G516,Data!$G$3:$BA$2935,33,FALSE))</f>
        <v/>
      </c>
      <c r="AO516" s="4" t="str">
        <f>IF($H516=0,"",VLOOKUP($G516,Data!$G$3:$BA$2935,34,FALSE))</f>
        <v/>
      </c>
      <c r="AP516" s="4" t="str">
        <f>IF($H516=0,"",VLOOKUP($G516,Data!$G$3:$BA$2935,35,FALSE))</f>
        <v/>
      </c>
      <c r="AQ516" s="4" t="str">
        <f>IF($H516=0,"",VLOOKUP($G516,Data!$G$3:$BA$2935,36,FALSE))</f>
        <v/>
      </c>
      <c r="AR516" s="4" t="str">
        <f>IF($H516=0,"",VLOOKUP($G516,Data!$G$3:$BA$2935,37,FALSE))</f>
        <v/>
      </c>
      <c r="AS516" s="4" t="str">
        <f>IF($H516=0,"",VLOOKUP($G516,Data!$G$3:$BA$2935,38,FALSE))</f>
        <v/>
      </c>
      <c r="AT516" s="4" t="str">
        <f>IF($H516=0,"",VLOOKUP($G516,Data!$G$3:$BA$2935,39,FALSE))</f>
        <v/>
      </c>
    </row>
    <row r="517" spans="1:46" x14ac:dyDescent="0.25">
      <c r="A517" s="4">
        <f>PSSE!A519</f>
        <v>978023</v>
      </c>
      <c r="B517" s="4" t="str">
        <f>PSSE!B519</f>
        <v>PHUMY1_G3</v>
      </c>
      <c r="C517" s="4">
        <f>PSSE!D519</f>
        <v>15</v>
      </c>
      <c r="D517" s="4">
        <f>PSSE!E519</f>
        <v>248.2</v>
      </c>
      <c r="E517" s="4" t="str">
        <f>PSSE!F519</f>
        <v>ND</v>
      </c>
      <c r="F517" s="4">
        <f>PSSE!G519</f>
        <v>1</v>
      </c>
      <c r="G517" s="4" t="str">
        <f t="shared" si="8"/>
        <v>GEN15248.2ND1</v>
      </c>
      <c r="H517" s="4">
        <f>COUNTIF(Data!$G$3:$BA$2935,GEN!$G517)</f>
        <v>1</v>
      </c>
      <c r="I517" s="4" t="str">
        <f>IF($H517=0,"",VLOOKUP($G517,Data!$G$3:$BA$2935,2,FALSE))</f>
        <v>'GENROU'</v>
      </c>
      <c r="J517" s="4">
        <f>PSSE!C519</f>
        <v>1</v>
      </c>
      <c r="K517" s="4">
        <f>IF($H517=0,"",VLOOKUP($G517,Data!$G$3:$BA$2935,4,FALSE))</f>
        <v>8.1999999999999993</v>
      </c>
      <c r="L517" s="4">
        <f>IF($H517=0,"",VLOOKUP($G517,Data!$G$3:$BA$2935,5,FALSE))</f>
        <v>0.04</v>
      </c>
      <c r="M517" s="4">
        <f>IF($H517=0,"",VLOOKUP($G517,Data!$G$3:$BA$2935,6,FALSE))</f>
        <v>1.5</v>
      </c>
      <c r="N517" s="4">
        <f>IF($H517=0,"",VLOOKUP($G517,Data!$G$3:$BA$2935,7,FALSE))</f>
        <v>0.15</v>
      </c>
      <c r="O517" s="4">
        <f>IF($H517=0,"",VLOOKUP($G517,Data!$G$3:$BA$2935,8,FALSE))</f>
        <v>6.0670000000000002</v>
      </c>
      <c r="P517" s="4">
        <f>IF($H517=0,"",VLOOKUP($G517,Data!$G$3:$BA$2935,9,FALSE))</f>
        <v>0</v>
      </c>
      <c r="Q517" s="4">
        <f>IF($H517=0,"",VLOOKUP($G517,Data!$G$3:$BA$2935,10,FALSE))</f>
        <v>1.92</v>
      </c>
      <c r="R517" s="4">
        <f>IF($H517=0,"",VLOOKUP($G517,Data!$G$3:$BA$2935,11,FALSE))</f>
        <v>1.82</v>
      </c>
      <c r="S517" s="4">
        <f>IF($H517=0,"",VLOOKUP($G517,Data!$G$3:$BA$2935,12,FALSE))</f>
        <v>0.26400000000000001</v>
      </c>
      <c r="T517" s="4">
        <f>IF($H517=0,"",VLOOKUP($G517,Data!$G$3:$BA$2935,13,FALSE))</f>
        <v>0.55400000000000005</v>
      </c>
      <c r="U517" s="4">
        <f>IF($H517=0,"",VLOOKUP($G517,Data!$G$3:$BA$2935,14,FALSE))</f>
        <v>0.20799999999999999</v>
      </c>
      <c r="V517" s="4">
        <f>IF($H517=0,"",VLOOKUP($G517,Data!$G$3:$BA$2935,15,FALSE))</f>
        <v>0.17100000000000001</v>
      </c>
      <c r="W517" s="4">
        <f>IF($H517=0,"",VLOOKUP($G517,Data!$G$3:$BA$2935,16,FALSE))</f>
        <v>0.122</v>
      </c>
      <c r="X517" s="4">
        <f>IF($H517=0,"",VLOOKUP($G517,Data!$G$3:$BA$2935,17,FALSE))</f>
        <v>0.55000000000000004</v>
      </c>
      <c r="Y517" s="4" t="str">
        <f>IF($H517=0,"",VLOOKUP($G517,Data!$G$3:$BA$2935,18,FALSE))</f>
        <v>/</v>
      </c>
      <c r="Z517" s="4" t="str">
        <f>IF($H517=0,"",VLOOKUP($G517,Data!$G$3:$BA$2935,19,FALSE))</f>
        <v>/</v>
      </c>
      <c r="AA517" s="4" t="str">
        <f>IF($H517=0,"",VLOOKUP($G517,Data!$G$3:$BA$2935,20,FALSE))</f>
        <v/>
      </c>
      <c r="AB517" s="4" t="str">
        <f>IF($H517=0,"",VLOOKUP($G517,Data!$G$3:$BA$2935,21,FALSE))</f>
        <v/>
      </c>
      <c r="AC517" s="4" t="str">
        <f>IF($H517=0,"",VLOOKUP($G517,Data!$G$3:$BA$2935,22,FALSE))</f>
        <v/>
      </c>
      <c r="AD517" s="4" t="str">
        <f>IF($H517=0,"",VLOOKUP($G517,Data!$G$3:$BA$2935,23,FALSE))</f>
        <v/>
      </c>
      <c r="AE517" s="4" t="str">
        <f>IF($H517=0,"",VLOOKUP($G517,Data!$G$3:$BA$2935,24,FALSE))</f>
        <v/>
      </c>
      <c r="AF517" s="4" t="str">
        <f>IF($H517=0,"",VLOOKUP($G517,Data!$G$3:$BA$2935,25,FALSE))</f>
        <v/>
      </c>
      <c r="AG517" s="4" t="str">
        <f>IF($H517=0,"",VLOOKUP($G517,Data!$G$3:$BA$2935,26,FALSE))</f>
        <v/>
      </c>
      <c r="AH517" s="4" t="str">
        <f>IF($H517=0,"",VLOOKUP($G517,Data!$G$3:$BA$2935,27,FALSE))</f>
        <v/>
      </c>
      <c r="AI517" s="4" t="str">
        <f>IF($H517=0,"",VLOOKUP($G517,Data!$G$3:$BA$2935,28,FALSE))</f>
        <v/>
      </c>
      <c r="AJ517" s="4" t="str">
        <f>IF($H517=0,"",VLOOKUP($G517,Data!$G$3:$BA$2935,29,FALSE))</f>
        <v/>
      </c>
      <c r="AK517" s="4" t="str">
        <f>IF($H517=0,"",VLOOKUP($G517,Data!$G$3:$BA$2935,30,FALSE))</f>
        <v/>
      </c>
      <c r="AL517" s="4" t="str">
        <f>IF($H517=0,"",VLOOKUP($G517,Data!$G$3:$BA$2935,31,FALSE))</f>
        <v/>
      </c>
      <c r="AM517" s="4" t="str">
        <f>IF($H517=0,"",VLOOKUP($G517,Data!$G$3:$BA$2935,32,FALSE))</f>
        <v/>
      </c>
      <c r="AN517" s="4" t="str">
        <f>IF($H517=0,"",VLOOKUP($G517,Data!$G$3:$BA$2935,33,FALSE))</f>
        <v/>
      </c>
      <c r="AO517" s="4" t="str">
        <f>IF($H517=0,"",VLOOKUP($G517,Data!$G$3:$BA$2935,34,FALSE))</f>
        <v/>
      </c>
      <c r="AP517" s="4" t="str">
        <f>IF($H517=0,"",VLOOKUP($G517,Data!$G$3:$BA$2935,35,FALSE))</f>
        <v/>
      </c>
      <c r="AQ517" s="4" t="str">
        <f>IF($H517=0,"",VLOOKUP($G517,Data!$G$3:$BA$2935,36,FALSE))</f>
        <v/>
      </c>
      <c r="AR517" s="4" t="str">
        <f>IF($H517=0,"",VLOOKUP($G517,Data!$G$3:$BA$2935,37,FALSE))</f>
        <v/>
      </c>
      <c r="AS517" s="4" t="str">
        <f>IF($H517=0,"",VLOOKUP($G517,Data!$G$3:$BA$2935,38,FALSE))</f>
        <v/>
      </c>
      <c r="AT517" s="4" t="str">
        <f>IF($H517=0,"",VLOOKUP($G517,Data!$G$3:$BA$2935,39,FALSE))</f>
        <v/>
      </c>
    </row>
    <row r="518" spans="1:46" x14ac:dyDescent="0.25">
      <c r="A518" s="4">
        <f>PSSE!A520</f>
        <v>978031</v>
      </c>
      <c r="B518" s="4" t="str">
        <f>PSSE!B520</f>
        <v>PHUMY1_S1</v>
      </c>
      <c r="C518" s="4">
        <f>PSSE!D520</f>
        <v>23</v>
      </c>
      <c r="D518" s="4">
        <f>PSSE!E520</f>
        <v>380</v>
      </c>
      <c r="E518" s="4" t="str">
        <f>PSSE!F520</f>
        <v>ND</v>
      </c>
      <c r="F518" s="4">
        <f>PSSE!G520</f>
        <v>1</v>
      </c>
      <c r="G518" s="4" t="str">
        <f t="shared" si="8"/>
        <v>GEN23380ND1</v>
      </c>
      <c r="H518" s="4">
        <f>COUNTIF(Data!$G$3:$BA$2935,GEN!$G518)</f>
        <v>1</v>
      </c>
      <c r="I518" s="4" t="str">
        <f>IF($H518=0,"",VLOOKUP($G518,Data!$G$3:$BA$2935,2,FALSE))</f>
        <v>'GENROU'</v>
      </c>
      <c r="J518" s="4">
        <f>PSSE!C520</f>
        <v>1</v>
      </c>
      <c r="K518" s="4">
        <f>IF($H518=0,"",VLOOKUP($G518,Data!$G$3:$BA$2935,4,FALSE))</f>
        <v>8.4</v>
      </c>
      <c r="L518" s="4">
        <f>IF($H518=0,"",VLOOKUP($G518,Data!$G$3:$BA$2935,5,FALSE))</f>
        <v>0.04</v>
      </c>
      <c r="M518" s="4">
        <f>IF($H518=0,"",VLOOKUP($G518,Data!$G$3:$BA$2935,6,FALSE))</f>
        <v>0.94</v>
      </c>
      <c r="N518" s="4">
        <f>IF($H518=0,"",VLOOKUP($G518,Data!$G$3:$BA$2935,7,FALSE))</f>
        <v>0.04</v>
      </c>
      <c r="O518" s="4">
        <f>IF($H518=0,"",VLOOKUP($G518,Data!$G$3:$BA$2935,8,FALSE))</f>
        <v>3.61</v>
      </c>
      <c r="P518" s="4">
        <f>IF($H518=0,"",VLOOKUP($G518,Data!$G$3:$BA$2935,9,FALSE))</f>
        <v>0</v>
      </c>
      <c r="Q518" s="4">
        <f>IF($H518=0,"",VLOOKUP($G518,Data!$G$3:$BA$2935,10,FALSE))</f>
        <v>2.34</v>
      </c>
      <c r="R518" s="4">
        <f>IF($H518=0,"",VLOOKUP($G518,Data!$G$3:$BA$2935,11,FALSE))</f>
        <v>2.2599999999999998</v>
      </c>
      <c r="S518" s="4">
        <f>IF($H518=0,"",VLOOKUP($G518,Data!$G$3:$BA$2935,12,FALSE))</f>
        <v>0.26100000000000001</v>
      </c>
      <c r="T518" s="4">
        <f>IF($H518=0,"",VLOOKUP($G518,Data!$G$3:$BA$2935,13,FALSE))</f>
        <v>0.436</v>
      </c>
      <c r="U518" s="4">
        <f>IF($H518=0,"",VLOOKUP($G518,Data!$G$3:$BA$2935,14,FALSE))</f>
        <v>0.26</v>
      </c>
      <c r="V518" s="4">
        <f>IF($H518=0,"",VLOOKUP($G518,Data!$G$3:$BA$2935,15,FALSE))</f>
        <v>0.15</v>
      </c>
      <c r="W518" s="4">
        <f>IF($H518=0,"",VLOOKUP($G518,Data!$G$3:$BA$2935,16,FALSE))</f>
        <v>0.14899999999999999</v>
      </c>
      <c r="X518" s="4">
        <f>IF($H518=0,"",VLOOKUP($G518,Data!$G$3:$BA$2935,17,FALSE))</f>
        <v>0.61599999999999999</v>
      </c>
      <c r="Y518" s="4" t="str">
        <f>IF($H518=0,"",VLOOKUP($G518,Data!$G$3:$BA$2935,18,FALSE))</f>
        <v>/</v>
      </c>
      <c r="Z518" s="4" t="str">
        <f>IF($H518=0,"",VLOOKUP($G518,Data!$G$3:$BA$2935,19,FALSE))</f>
        <v>/</v>
      </c>
      <c r="AA518" s="4" t="str">
        <f>IF($H518=0,"",VLOOKUP($G518,Data!$G$3:$BA$2935,20,FALSE))</f>
        <v/>
      </c>
      <c r="AB518" s="4" t="str">
        <f>IF($H518=0,"",VLOOKUP($G518,Data!$G$3:$BA$2935,21,FALSE))</f>
        <v/>
      </c>
      <c r="AC518" s="4" t="str">
        <f>IF($H518=0,"",VLOOKUP($G518,Data!$G$3:$BA$2935,22,FALSE))</f>
        <v/>
      </c>
      <c r="AD518" s="4" t="str">
        <f>IF($H518=0,"",VLOOKUP($G518,Data!$G$3:$BA$2935,23,FALSE))</f>
        <v/>
      </c>
      <c r="AE518" s="4" t="str">
        <f>IF($H518=0,"",VLOOKUP($G518,Data!$G$3:$BA$2935,24,FALSE))</f>
        <v/>
      </c>
      <c r="AF518" s="4" t="str">
        <f>IF($H518=0,"",VLOOKUP($G518,Data!$G$3:$BA$2935,25,FALSE))</f>
        <v/>
      </c>
      <c r="AG518" s="4" t="str">
        <f>IF($H518=0,"",VLOOKUP($G518,Data!$G$3:$BA$2935,26,FALSE))</f>
        <v/>
      </c>
      <c r="AH518" s="4" t="str">
        <f>IF($H518=0,"",VLOOKUP($G518,Data!$G$3:$BA$2935,27,FALSE))</f>
        <v/>
      </c>
      <c r="AI518" s="4" t="str">
        <f>IF($H518=0,"",VLOOKUP($G518,Data!$G$3:$BA$2935,28,FALSE))</f>
        <v/>
      </c>
      <c r="AJ518" s="4" t="str">
        <f>IF($H518=0,"",VLOOKUP($G518,Data!$G$3:$BA$2935,29,FALSE))</f>
        <v/>
      </c>
      <c r="AK518" s="4" t="str">
        <f>IF($H518=0,"",VLOOKUP($G518,Data!$G$3:$BA$2935,30,FALSE))</f>
        <v/>
      </c>
      <c r="AL518" s="4" t="str">
        <f>IF($H518=0,"",VLOOKUP($G518,Data!$G$3:$BA$2935,31,FALSE))</f>
        <v/>
      </c>
      <c r="AM518" s="4" t="str">
        <f>IF($H518=0,"",VLOOKUP($G518,Data!$G$3:$BA$2935,32,FALSE))</f>
        <v/>
      </c>
      <c r="AN518" s="4" t="str">
        <f>IF($H518=0,"",VLOOKUP($G518,Data!$G$3:$BA$2935,33,FALSE))</f>
        <v/>
      </c>
      <c r="AO518" s="4" t="str">
        <f>IF($H518=0,"",VLOOKUP($G518,Data!$G$3:$BA$2935,34,FALSE))</f>
        <v/>
      </c>
      <c r="AP518" s="4" t="str">
        <f>IF($H518=0,"",VLOOKUP($G518,Data!$G$3:$BA$2935,35,FALSE))</f>
        <v/>
      </c>
      <c r="AQ518" s="4" t="str">
        <f>IF($H518=0,"",VLOOKUP($G518,Data!$G$3:$BA$2935,36,FALSE))</f>
        <v/>
      </c>
      <c r="AR518" s="4" t="str">
        <f>IF($H518=0,"",VLOOKUP($G518,Data!$G$3:$BA$2935,37,FALSE))</f>
        <v/>
      </c>
      <c r="AS518" s="4" t="str">
        <f>IF($H518=0,"",VLOOKUP($G518,Data!$G$3:$BA$2935,38,FALSE))</f>
        <v/>
      </c>
      <c r="AT518" s="4" t="str">
        <f>IF($H518=0,"",VLOOKUP($G518,Data!$G$3:$BA$2935,39,FALSE))</f>
        <v/>
      </c>
    </row>
    <row r="519" spans="1:46" x14ac:dyDescent="0.25">
      <c r="A519" s="4">
        <f>PSSE!A521</f>
        <v>978041</v>
      </c>
      <c r="B519" s="4" t="str">
        <f>PSSE!B521</f>
        <v>PHUMY21_G1</v>
      </c>
      <c r="C519" s="4">
        <f>PSSE!D521</f>
        <v>15.8</v>
      </c>
      <c r="D519" s="4">
        <f>PSSE!E521</f>
        <v>145</v>
      </c>
      <c r="E519" s="4" t="str">
        <f>PSSE!F521</f>
        <v>ND</v>
      </c>
      <c r="F519" s="4">
        <f>PSSE!G521</f>
        <v>1</v>
      </c>
      <c r="G519" s="4" t="str">
        <f t="shared" si="8"/>
        <v>GEN15.8145ND1</v>
      </c>
      <c r="H519" s="4">
        <f>COUNTIF(Data!$G$3:$BA$2935,GEN!$G519)</f>
        <v>1</v>
      </c>
      <c r="I519" s="4" t="str">
        <f>IF($H519=0,"",VLOOKUP($G519,Data!$G$3:$BA$2935,2,FALSE))</f>
        <v>'GENROU'</v>
      </c>
      <c r="J519" s="4">
        <f>PSSE!C521</f>
        <v>1</v>
      </c>
      <c r="K519" s="4">
        <f>IF($H519=0,"",VLOOKUP($G519,Data!$G$3:$BA$2935,4,FALSE))</f>
        <v>9.5500000000000007</v>
      </c>
      <c r="L519" s="4">
        <f>IF($H519=0,"",VLOOKUP($G519,Data!$G$3:$BA$2935,5,FALSE))</f>
        <v>4.4999999999999998E-2</v>
      </c>
      <c r="M519" s="4">
        <f>IF($H519=0,"",VLOOKUP($G519,Data!$G$3:$BA$2935,6,FALSE))</f>
        <v>1.5</v>
      </c>
      <c r="N519" s="4">
        <f>IF($H519=0,"",VLOOKUP($G519,Data!$G$3:$BA$2935,7,FALSE))</f>
        <v>0.15</v>
      </c>
      <c r="O519" s="4">
        <f>IF($H519=0,"",VLOOKUP($G519,Data!$G$3:$BA$2935,8,FALSE))</f>
        <v>4.2</v>
      </c>
      <c r="P519" s="4">
        <f>IF($H519=0,"",VLOOKUP($G519,Data!$G$3:$BA$2935,9,FALSE))</f>
        <v>0</v>
      </c>
      <c r="Q519" s="4">
        <f>IF($H519=0,"",VLOOKUP($G519,Data!$G$3:$BA$2935,10,FALSE))</f>
        <v>2.496</v>
      </c>
      <c r="R519" s="4">
        <f>IF($H519=0,"",VLOOKUP($G519,Data!$G$3:$BA$2935,11,FALSE))</f>
        <v>2.3719999999999999</v>
      </c>
      <c r="S519" s="4">
        <f>IF($H519=0,"",VLOOKUP($G519,Data!$G$3:$BA$2935,12,FALSE))</f>
        <v>0.32700000000000001</v>
      </c>
      <c r="T519" s="4">
        <f>IF($H519=0,"",VLOOKUP($G519,Data!$G$3:$BA$2935,13,FALSE))</f>
        <v>0.61299999999999999</v>
      </c>
      <c r="U519" s="4">
        <f>IF($H519=0,"",VLOOKUP($G519,Data!$G$3:$BA$2935,14,FALSE))</f>
        <v>0.14099999999999999</v>
      </c>
      <c r="V519" s="4">
        <f>IF($H519=0,"",VLOOKUP($G519,Data!$G$3:$BA$2935,15,FALSE))</f>
        <v>0.1</v>
      </c>
      <c r="W519" s="4">
        <f>IF($H519=0,"",VLOOKUP($G519,Data!$G$3:$BA$2935,16,FALSE))</f>
        <v>0.125</v>
      </c>
      <c r="X519" s="4">
        <f>IF($H519=0,"",VLOOKUP($G519,Data!$G$3:$BA$2935,17,FALSE))</f>
        <v>0.57399999999999995</v>
      </c>
      <c r="Y519" s="4" t="str">
        <f>IF($H519=0,"",VLOOKUP($G519,Data!$G$3:$BA$2935,18,FALSE))</f>
        <v>/</v>
      </c>
      <c r="Z519" s="4" t="str">
        <f>IF($H519=0,"",VLOOKUP($G519,Data!$G$3:$BA$2935,19,FALSE))</f>
        <v>/</v>
      </c>
      <c r="AA519" s="4" t="str">
        <f>IF($H519=0,"",VLOOKUP($G519,Data!$G$3:$BA$2935,20,FALSE))</f>
        <v/>
      </c>
      <c r="AB519" s="4" t="str">
        <f>IF($H519=0,"",VLOOKUP($G519,Data!$G$3:$BA$2935,21,FALSE))</f>
        <v/>
      </c>
      <c r="AC519" s="4" t="str">
        <f>IF($H519=0,"",VLOOKUP($G519,Data!$G$3:$BA$2935,22,FALSE))</f>
        <v/>
      </c>
      <c r="AD519" s="4" t="str">
        <f>IF($H519=0,"",VLOOKUP($G519,Data!$G$3:$BA$2935,23,FALSE))</f>
        <v/>
      </c>
      <c r="AE519" s="4" t="str">
        <f>IF($H519=0,"",VLOOKUP($G519,Data!$G$3:$BA$2935,24,FALSE))</f>
        <v/>
      </c>
      <c r="AF519" s="4" t="str">
        <f>IF($H519=0,"",VLOOKUP($G519,Data!$G$3:$BA$2935,25,FALSE))</f>
        <v/>
      </c>
      <c r="AG519" s="4" t="str">
        <f>IF($H519=0,"",VLOOKUP($G519,Data!$G$3:$BA$2935,26,FALSE))</f>
        <v/>
      </c>
      <c r="AH519" s="4" t="str">
        <f>IF($H519=0,"",VLOOKUP($G519,Data!$G$3:$BA$2935,27,FALSE))</f>
        <v/>
      </c>
      <c r="AI519" s="4" t="str">
        <f>IF($H519=0,"",VLOOKUP($G519,Data!$G$3:$BA$2935,28,FALSE))</f>
        <v/>
      </c>
      <c r="AJ519" s="4" t="str">
        <f>IF($H519=0,"",VLOOKUP($G519,Data!$G$3:$BA$2935,29,FALSE))</f>
        <v/>
      </c>
      <c r="AK519" s="4" t="str">
        <f>IF($H519=0,"",VLOOKUP($G519,Data!$G$3:$BA$2935,30,FALSE))</f>
        <v/>
      </c>
      <c r="AL519" s="4" t="str">
        <f>IF($H519=0,"",VLOOKUP($G519,Data!$G$3:$BA$2935,31,FALSE))</f>
        <v/>
      </c>
      <c r="AM519" s="4" t="str">
        <f>IF($H519=0,"",VLOOKUP($G519,Data!$G$3:$BA$2935,32,FALSE))</f>
        <v/>
      </c>
      <c r="AN519" s="4" t="str">
        <f>IF($H519=0,"",VLOOKUP($G519,Data!$G$3:$BA$2935,33,FALSE))</f>
        <v/>
      </c>
      <c r="AO519" s="4" t="str">
        <f>IF($H519=0,"",VLOOKUP($G519,Data!$G$3:$BA$2935,34,FALSE))</f>
        <v/>
      </c>
      <c r="AP519" s="4" t="str">
        <f>IF($H519=0,"",VLOOKUP($G519,Data!$G$3:$BA$2935,35,FALSE))</f>
        <v/>
      </c>
      <c r="AQ519" s="4" t="str">
        <f>IF($H519=0,"",VLOOKUP($G519,Data!$G$3:$BA$2935,36,FALSE))</f>
        <v/>
      </c>
      <c r="AR519" s="4" t="str">
        <f>IF($H519=0,"",VLOOKUP($G519,Data!$G$3:$BA$2935,37,FALSE))</f>
        <v/>
      </c>
      <c r="AS519" s="4" t="str">
        <f>IF($H519=0,"",VLOOKUP($G519,Data!$G$3:$BA$2935,38,FALSE))</f>
        <v/>
      </c>
      <c r="AT519" s="4" t="str">
        <f>IF($H519=0,"",VLOOKUP($G519,Data!$G$3:$BA$2935,39,FALSE))</f>
        <v/>
      </c>
    </row>
    <row r="520" spans="1:46" x14ac:dyDescent="0.25">
      <c r="A520" s="4">
        <f>PSSE!A522</f>
        <v>978042</v>
      </c>
      <c r="B520" s="4" t="str">
        <f>PSSE!B522</f>
        <v>PHUMY21_G2</v>
      </c>
      <c r="C520" s="4">
        <f>PSSE!D522</f>
        <v>15.8</v>
      </c>
      <c r="D520" s="4">
        <f>PSSE!E522</f>
        <v>145</v>
      </c>
      <c r="E520" s="4" t="str">
        <f>PSSE!F522</f>
        <v>ND</v>
      </c>
      <c r="F520" s="4">
        <f>PSSE!G522</f>
        <v>1</v>
      </c>
      <c r="G520" s="4" t="str">
        <f t="shared" si="8"/>
        <v>GEN15.8145ND1</v>
      </c>
      <c r="H520" s="4">
        <f>COUNTIF(Data!$G$3:$BA$2935,GEN!$G520)</f>
        <v>1</v>
      </c>
      <c r="I520" s="4" t="str">
        <f>IF($H520=0,"",VLOOKUP($G520,Data!$G$3:$BA$2935,2,FALSE))</f>
        <v>'GENROU'</v>
      </c>
      <c r="J520" s="4">
        <f>PSSE!C522</f>
        <v>1</v>
      </c>
      <c r="K520" s="4">
        <f>IF($H520=0,"",VLOOKUP($G520,Data!$G$3:$BA$2935,4,FALSE))</f>
        <v>9.5500000000000007</v>
      </c>
      <c r="L520" s="4">
        <f>IF($H520=0,"",VLOOKUP($G520,Data!$G$3:$BA$2935,5,FALSE))</f>
        <v>4.4999999999999998E-2</v>
      </c>
      <c r="M520" s="4">
        <f>IF($H520=0,"",VLOOKUP($G520,Data!$G$3:$BA$2935,6,FALSE))</f>
        <v>1.5</v>
      </c>
      <c r="N520" s="4">
        <f>IF($H520=0,"",VLOOKUP($G520,Data!$G$3:$BA$2935,7,FALSE))</f>
        <v>0.15</v>
      </c>
      <c r="O520" s="4">
        <f>IF($H520=0,"",VLOOKUP($G520,Data!$G$3:$BA$2935,8,FALSE))</f>
        <v>4.2</v>
      </c>
      <c r="P520" s="4">
        <f>IF($H520=0,"",VLOOKUP($G520,Data!$G$3:$BA$2935,9,FALSE))</f>
        <v>0</v>
      </c>
      <c r="Q520" s="4">
        <f>IF($H520=0,"",VLOOKUP($G520,Data!$G$3:$BA$2935,10,FALSE))</f>
        <v>2.496</v>
      </c>
      <c r="R520" s="4">
        <f>IF($H520=0,"",VLOOKUP($G520,Data!$G$3:$BA$2935,11,FALSE))</f>
        <v>2.3719999999999999</v>
      </c>
      <c r="S520" s="4">
        <f>IF($H520=0,"",VLOOKUP($G520,Data!$G$3:$BA$2935,12,FALSE))</f>
        <v>0.32700000000000001</v>
      </c>
      <c r="T520" s="4">
        <f>IF($H520=0,"",VLOOKUP($G520,Data!$G$3:$BA$2935,13,FALSE))</f>
        <v>0.61299999999999999</v>
      </c>
      <c r="U520" s="4">
        <f>IF($H520=0,"",VLOOKUP($G520,Data!$G$3:$BA$2935,14,FALSE))</f>
        <v>0.14099999999999999</v>
      </c>
      <c r="V520" s="4">
        <f>IF($H520=0,"",VLOOKUP($G520,Data!$G$3:$BA$2935,15,FALSE))</f>
        <v>0.1</v>
      </c>
      <c r="W520" s="4">
        <f>IF($H520=0,"",VLOOKUP($G520,Data!$G$3:$BA$2935,16,FALSE))</f>
        <v>0.125</v>
      </c>
      <c r="X520" s="4">
        <f>IF($H520=0,"",VLOOKUP($G520,Data!$G$3:$BA$2935,17,FALSE))</f>
        <v>0.57399999999999995</v>
      </c>
      <c r="Y520" s="4" t="str">
        <f>IF($H520=0,"",VLOOKUP($G520,Data!$G$3:$BA$2935,18,FALSE))</f>
        <v>/</v>
      </c>
      <c r="Z520" s="4" t="str">
        <f>IF($H520=0,"",VLOOKUP($G520,Data!$G$3:$BA$2935,19,FALSE))</f>
        <v>/</v>
      </c>
      <c r="AA520" s="4" t="str">
        <f>IF($H520=0,"",VLOOKUP($G520,Data!$G$3:$BA$2935,20,FALSE))</f>
        <v/>
      </c>
      <c r="AB520" s="4" t="str">
        <f>IF($H520=0,"",VLOOKUP($G520,Data!$G$3:$BA$2935,21,FALSE))</f>
        <v/>
      </c>
      <c r="AC520" s="4" t="str">
        <f>IF($H520=0,"",VLOOKUP($G520,Data!$G$3:$BA$2935,22,FALSE))</f>
        <v/>
      </c>
      <c r="AD520" s="4" t="str">
        <f>IF($H520=0,"",VLOOKUP($G520,Data!$G$3:$BA$2935,23,FALSE))</f>
        <v/>
      </c>
      <c r="AE520" s="4" t="str">
        <f>IF($H520=0,"",VLOOKUP($G520,Data!$G$3:$BA$2935,24,FALSE))</f>
        <v/>
      </c>
      <c r="AF520" s="4" t="str">
        <f>IF($H520=0,"",VLOOKUP($G520,Data!$G$3:$BA$2935,25,FALSE))</f>
        <v/>
      </c>
      <c r="AG520" s="4" t="str">
        <f>IF($H520=0,"",VLOOKUP($G520,Data!$G$3:$BA$2935,26,FALSE))</f>
        <v/>
      </c>
      <c r="AH520" s="4" t="str">
        <f>IF($H520=0,"",VLOOKUP($G520,Data!$G$3:$BA$2935,27,FALSE))</f>
        <v/>
      </c>
      <c r="AI520" s="4" t="str">
        <f>IF($H520=0,"",VLOOKUP($G520,Data!$G$3:$BA$2935,28,FALSE))</f>
        <v/>
      </c>
      <c r="AJ520" s="4" t="str">
        <f>IF($H520=0,"",VLOOKUP($G520,Data!$G$3:$BA$2935,29,FALSE))</f>
        <v/>
      </c>
      <c r="AK520" s="4" t="str">
        <f>IF($H520=0,"",VLOOKUP($G520,Data!$G$3:$BA$2935,30,FALSE))</f>
        <v/>
      </c>
      <c r="AL520" s="4" t="str">
        <f>IF($H520=0,"",VLOOKUP($G520,Data!$G$3:$BA$2935,31,FALSE))</f>
        <v/>
      </c>
      <c r="AM520" s="4" t="str">
        <f>IF($H520=0,"",VLOOKUP($G520,Data!$G$3:$BA$2935,32,FALSE))</f>
        <v/>
      </c>
      <c r="AN520" s="4" t="str">
        <f>IF($H520=0,"",VLOOKUP($G520,Data!$G$3:$BA$2935,33,FALSE))</f>
        <v/>
      </c>
      <c r="AO520" s="4" t="str">
        <f>IF($H520=0,"",VLOOKUP($G520,Data!$G$3:$BA$2935,34,FALSE))</f>
        <v/>
      </c>
      <c r="AP520" s="4" t="str">
        <f>IF($H520=0,"",VLOOKUP($G520,Data!$G$3:$BA$2935,35,FALSE))</f>
        <v/>
      </c>
      <c r="AQ520" s="4" t="str">
        <f>IF($H520=0,"",VLOOKUP($G520,Data!$G$3:$BA$2935,36,FALSE))</f>
        <v/>
      </c>
      <c r="AR520" s="4" t="str">
        <f>IF($H520=0,"",VLOOKUP($G520,Data!$G$3:$BA$2935,37,FALSE))</f>
        <v/>
      </c>
      <c r="AS520" s="4" t="str">
        <f>IF($H520=0,"",VLOOKUP($G520,Data!$G$3:$BA$2935,38,FALSE))</f>
        <v/>
      </c>
      <c r="AT520" s="4" t="str">
        <f>IF($H520=0,"",VLOOKUP($G520,Data!$G$3:$BA$2935,39,FALSE))</f>
        <v/>
      </c>
    </row>
    <row r="521" spans="1:46" x14ac:dyDescent="0.25">
      <c r="A521" s="4">
        <f>PSSE!A523</f>
        <v>978044</v>
      </c>
      <c r="B521" s="4" t="str">
        <f>PSSE!B523</f>
        <v>PHUMY21_G4</v>
      </c>
      <c r="C521" s="4">
        <f>PSSE!D523</f>
        <v>10.5</v>
      </c>
      <c r="D521" s="4">
        <f>PSSE!E523</f>
        <v>140</v>
      </c>
      <c r="E521" s="4" t="str">
        <f>PSSE!F523</f>
        <v>ND</v>
      </c>
      <c r="F521" s="4">
        <f>PSSE!G523</f>
        <v>1</v>
      </c>
      <c r="G521" s="4" t="str">
        <f t="shared" si="8"/>
        <v>GEN10.5140ND1</v>
      </c>
      <c r="H521" s="4">
        <f>COUNTIF(Data!$G$3:$BA$2935,GEN!$G521)</f>
        <v>1</v>
      </c>
      <c r="I521" s="4" t="str">
        <f>IF($H521=0,"",VLOOKUP($G521,Data!$G$3:$BA$2935,2,FALSE))</f>
        <v>'GENROU'</v>
      </c>
      <c r="J521" s="4">
        <f>PSSE!C523</f>
        <v>1</v>
      </c>
      <c r="K521" s="4">
        <f>IF($H521=0,"",VLOOKUP($G521,Data!$G$3:$BA$2935,4,FALSE))</f>
        <v>9.99</v>
      </c>
      <c r="L521" s="4">
        <f>IF($H521=0,"",VLOOKUP($G521,Data!$G$3:$BA$2935,5,FALSE))</f>
        <v>0.04</v>
      </c>
      <c r="M521" s="4">
        <f>IF($H521=0,"",VLOOKUP($G521,Data!$G$3:$BA$2935,6,FALSE))</f>
        <v>0.93</v>
      </c>
      <c r="N521" s="4">
        <f>IF($H521=0,"",VLOOKUP($G521,Data!$G$3:$BA$2935,7,FALSE))</f>
        <v>0.04</v>
      </c>
      <c r="O521" s="4">
        <f>IF($H521=0,"",VLOOKUP($G521,Data!$G$3:$BA$2935,8,FALSE))</f>
        <v>4.3819999999999997</v>
      </c>
      <c r="P521" s="4">
        <f>IF($H521=0,"",VLOOKUP($G521,Data!$G$3:$BA$2935,9,FALSE))</f>
        <v>0</v>
      </c>
      <c r="Q521" s="4">
        <f>IF($H521=0,"",VLOOKUP($G521,Data!$G$3:$BA$2935,10,FALSE))</f>
        <v>2.4990000000000001</v>
      </c>
      <c r="R521" s="4">
        <f>IF($H521=0,"",VLOOKUP($G521,Data!$G$3:$BA$2935,11,FALSE))</f>
        <v>2.36</v>
      </c>
      <c r="S521" s="4">
        <f>IF($H521=0,"",VLOOKUP($G521,Data!$G$3:$BA$2935,12,FALSE))</f>
        <v>0.25</v>
      </c>
      <c r="T521" s="4">
        <f>IF($H521=0,"",VLOOKUP($G521,Data!$G$3:$BA$2935,13,FALSE))</f>
        <v>0.4</v>
      </c>
      <c r="U521" s="4">
        <f>IF($H521=0,"",VLOOKUP($G521,Data!$G$3:$BA$2935,14,FALSE))</f>
        <v>0.219</v>
      </c>
      <c r="V521" s="4">
        <f>IF($H521=0,"",VLOOKUP($G521,Data!$G$3:$BA$2935,15,FALSE))</f>
        <v>0.17</v>
      </c>
      <c r="W521" s="4">
        <f>IF($H521=0,"",VLOOKUP($G521,Data!$G$3:$BA$2935,16,FALSE))</f>
        <v>0.09</v>
      </c>
      <c r="X521" s="4">
        <f>IF($H521=0,"",VLOOKUP($G521,Data!$G$3:$BA$2935,17,FALSE))</f>
        <v>0.4</v>
      </c>
      <c r="Y521" s="4" t="str">
        <f>IF($H521=0,"",VLOOKUP($G521,Data!$G$3:$BA$2935,18,FALSE))</f>
        <v>/</v>
      </c>
      <c r="Z521" s="4" t="str">
        <f>IF($H521=0,"",VLOOKUP($G521,Data!$G$3:$BA$2935,19,FALSE))</f>
        <v>/</v>
      </c>
      <c r="AA521" s="4" t="str">
        <f>IF($H521=0,"",VLOOKUP($G521,Data!$G$3:$BA$2935,20,FALSE))</f>
        <v/>
      </c>
      <c r="AB521" s="4" t="str">
        <f>IF($H521=0,"",VLOOKUP($G521,Data!$G$3:$BA$2935,21,FALSE))</f>
        <v/>
      </c>
      <c r="AC521" s="4" t="str">
        <f>IF($H521=0,"",VLOOKUP($G521,Data!$G$3:$BA$2935,22,FALSE))</f>
        <v/>
      </c>
      <c r="AD521" s="4" t="str">
        <f>IF($H521=0,"",VLOOKUP($G521,Data!$G$3:$BA$2935,23,FALSE))</f>
        <v/>
      </c>
      <c r="AE521" s="4" t="str">
        <f>IF($H521=0,"",VLOOKUP($G521,Data!$G$3:$BA$2935,24,FALSE))</f>
        <v/>
      </c>
      <c r="AF521" s="4" t="str">
        <f>IF($H521=0,"",VLOOKUP($G521,Data!$G$3:$BA$2935,25,FALSE))</f>
        <v/>
      </c>
      <c r="AG521" s="4" t="str">
        <f>IF($H521=0,"",VLOOKUP($G521,Data!$G$3:$BA$2935,26,FALSE))</f>
        <v/>
      </c>
      <c r="AH521" s="4" t="str">
        <f>IF($H521=0,"",VLOOKUP($G521,Data!$G$3:$BA$2935,27,FALSE))</f>
        <v/>
      </c>
      <c r="AI521" s="4" t="str">
        <f>IF($H521=0,"",VLOOKUP($G521,Data!$G$3:$BA$2935,28,FALSE))</f>
        <v/>
      </c>
      <c r="AJ521" s="4" t="str">
        <f>IF($H521=0,"",VLOOKUP($G521,Data!$G$3:$BA$2935,29,FALSE))</f>
        <v/>
      </c>
      <c r="AK521" s="4" t="str">
        <f>IF($H521=0,"",VLOOKUP($G521,Data!$G$3:$BA$2935,30,FALSE))</f>
        <v/>
      </c>
      <c r="AL521" s="4" t="str">
        <f>IF($H521=0,"",VLOOKUP($G521,Data!$G$3:$BA$2935,31,FALSE))</f>
        <v/>
      </c>
      <c r="AM521" s="4" t="str">
        <f>IF($H521=0,"",VLOOKUP($G521,Data!$G$3:$BA$2935,32,FALSE))</f>
        <v/>
      </c>
      <c r="AN521" s="4" t="str">
        <f>IF($H521=0,"",VLOOKUP($G521,Data!$G$3:$BA$2935,33,FALSE))</f>
        <v/>
      </c>
      <c r="AO521" s="4" t="str">
        <f>IF($H521=0,"",VLOOKUP($G521,Data!$G$3:$BA$2935,34,FALSE))</f>
        <v/>
      </c>
      <c r="AP521" s="4" t="str">
        <f>IF($H521=0,"",VLOOKUP($G521,Data!$G$3:$BA$2935,35,FALSE))</f>
        <v/>
      </c>
      <c r="AQ521" s="4" t="str">
        <f>IF($H521=0,"",VLOOKUP($G521,Data!$G$3:$BA$2935,36,FALSE))</f>
        <v/>
      </c>
      <c r="AR521" s="4" t="str">
        <f>IF($H521=0,"",VLOOKUP($G521,Data!$G$3:$BA$2935,37,FALSE))</f>
        <v/>
      </c>
      <c r="AS521" s="4" t="str">
        <f>IF($H521=0,"",VLOOKUP($G521,Data!$G$3:$BA$2935,38,FALSE))</f>
        <v/>
      </c>
      <c r="AT521" s="4" t="str">
        <f>IF($H521=0,"",VLOOKUP($G521,Data!$G$3:$BA$2935,39,FALSE))</f>
        <v/>
      </c>
    </row>
    <row r="522" spans="1:46" x14ac:dyDescent="0.25">
      <c r="A522" s="4">
        <f>PSSE!A524</f>
        <v>978045</v>
      </c>
      <c r="B522" s="4" t="str">
        <f>PSSE!B524</f>
        <v>PHUMY21_G5</v>
      </c>
      <c r="C522" s="4">
        <f>PSSE!D524</f>
        <v>10.5</v>
      </c>
      <c r="D522" s="4">
        <f>PSSE!E524</f>
        <v>140</v>
      </c>
      <c r="E522" s="4" t="str">
        <f>PSSE!F524</f>
        <v>ND</v>
      </c>
      <c r="F522" s="4">
        <f>PSSE!G524</f>
        <v>1</v>
      </c>
      <c r="G522" s="4" t="str">
        <f t="shared" si="8"/>
        <v>GEN10.5140ND1</v>
      </c>
      <c r="H522" s="4">
        <f>COUNTIF(Data!$G$3:$BA$2935,GEN!$G522)</f>
        <v>1</v>
      </c>
      <c r="I522" s="4" t="str">
        <f>IF($H522=0,"",VLOOKUP($G522,Data!$G$3:$BA$2935,2,FALSE))</f>
        <v>'GENROU'</v>
      </c>
      <c r="J522" s="4">
        <f>PSSE!C524</f>
        <v>1</v>
      </c>
      <c r="K522" s="4">
        <f>IF($H522=0,"",VLOOKUP($G522,Data!$G$3:$BA$2935,4,FALSE))</f>
        <v>9.99</v>
      </c>
      <c r="L522" s="4">
        <f>IF($H522=0,"",VLOOKUP($G522,Data!$G$3:$BA$2935,5,FALSE))</f>
        <v>0.04</v>
      </c>
      <c r="M522" s="4">
        <f>IF($H522=0,"",VLOOKUP($G522,Data!$G$3:$BA$2935,6,FALSE))</f>
        <v>0.93</v>
      </c>
      <c r="N522" s="4">
        <f>IF($H522=0,"",VLOOKUP($G522,Data!$G$3:$BA$2935,7,FALSE))</f>
        <v>0.04</v>
      </c>
      <c r="O522" s="4">
        <f>IF($H522=0,"",VLOOKUP($G522,Data!$G$3:$BA$2935,8,FALSE))</f>
        <v>4.3819999999999997</v>
      </c>
      <c r="P522" s="4">
        <f>IF($H522=0,"",VLOOKUP($G522,Data!$G$3:$BA$2935,9,FALSE))</f>
        <v>0</v>
      </c>
      <c r="Q522" s="4">
        <f>IF($H522=0,"",VLOOKUP($G522,Data!$G$3:$BA$2935,10,FALSE))</f>
        <v>2.4990000000000001</v>
      </c>
      <c r="R522" s="4">
        <f>IF($H522=0,"",VLOOKUP($G522,Data!$G$3:$BA$2935,11,FALSE))</f>
        <v>2.36</v>
      </c>
      <c r="S522" s="4">
        <f>IF($H522=0,"",VLOOKUP($G522,Data!$G$3:$BA$2935,12,FALSE))</f>
        <v>0.25</v>
      </c>
      <c r="T522" s="4">
        <f>IF($H522=0,"",VLOOKUP($G522,Data!$G$3:$BA$2935,13,FALSE))</f>
        <v>0.4</v>
      </c>
      <c r="U522" s="4">
        <f>IF($H522=0,"",VLOOKUP($G522,Data!$G$3:$BA$2935,14,FALSE))</f>
        <v>0.219</v>
      </c>
      <c r="V522" s="4">
        <f>IF($H522=0,"",VLOOKUP($G522,Data!$G$3:$BA$2935,15,FALSE))</f>
        <v>0.17</v>
      </c>
      <c r="W522" s="4">
        <f>IF($H522=0,"",VLOOKUP($G522,Data!$G$3:$BA$2935,16,FALSE))</f>
        <v>0.09</v>
      </c>
      <c r="X522" s="4">
        <f>IF($H522=0,"",VLOOKUP($G522,Data!$G$3:$BA$2935,17,FALSE))</f>
        <v>0.4</v>
      </c>
      <c r="Y522" s="4" t="str">
        <f>IF($H522=0,"",VLOOKUP($G522,Data!$G$3:$BA$2935,18,FALSE))</f>
        <v>/</v>
      </c>
      <c r="Z522" s="4" t="str">
        <f>IF($H522=0,"",VLOOKUP($G522,Data!$G$3:$BA$2935,19,FALSE))</f>
        <v>/</v>
      </c>
      <c r="AA522" s="4" t="str">
        <f>IF($H522=0,"",VLOOKUP($G522,Data!$G$3:$BA$2935,20,FALSE))</f>
        <v/>
      </c>
      <c r="AB522" s="4" t="str">
        <f>IF($H522=0,"",VLOOKUP($G522,Data!$G$3:$BA$2935,21,FALSE))</f>
        <v/>
      </c>
      <c r="AC522" s="4" t="str">
        <f>IF($H522=0,"",VLOOKUP($G522,Data!$G$3:$BA$2935,22,FALSE))</f>
        <v/>
      </c>
      <c r="AD522" s="4" t="str">
        <f>IF($H522=0,"",VLOOKUP($G522,Data!$G$3:$BA$2935,23,FALSE))</f>
        <v/>
      </c>
      <c r="AE522" s="4" t="str">
        <f>IF($H522=0,"",VLOOKUP($G522,Data!$G$3:$BA$2935,24,FALSE))</f>
        <v/>
      </c>
      <c r="AF522" s="4" t="str">
        <f>IF($H522=0,"",VLOOKUP($G522,Data!$G$3:$BA$2935,25,FALSE))</f>
        <v/>
      </c>
      <c r="AG522" s="4" t="str">
        <f>IF($H522=0,"",VLOOKUP($G522,Data!$G$3:$BA$2935,26,FALSE))</f>
        <v/>
      </c>
      <c r="AH522" s="4" t="str">
        <f>IF($H522=0,"",VLOOKUP($G522,Data!$G$3:$BA$2935,27,FALSE))</f>
        <v/>
      </c>
      <c r="AI522" s="4" t="str">
        <f>IF($H522=0,"",VLOOKUP($G522,Data!$G$3:$BA$2935,28,FALSE))</f>
        <v/>
      </c>
      <c r="AJ522" s="4" t="str">
        <f>IF($H522=0,"",VLOOKUP($G522,Data!$G$3:$BA$2935,29,FALSE))</f>
        <v/>
      </c>
      <c r="AK522" s="4" t="str">
        <f>IF($H522=0,"",VLOOKUP($G522,Data!$G$3:$BA$2935,30,FALSE))</f>
        <v/>
      </c>
      <c r="AL522" s="4" t="str">
        <f>IF($H522=0,"",VLOOKUP($G522,Data!$G$3:$BA$2935,31,FALSE))</f>
        <v/>
      </c>
      <c r="AM522" s="4" t="str">
        <f>IF($H522=0,"",VLOOKUP($G522,Data!$G$3:$BA$2935,32,FALSE))</f>
        <v/>
      </c>
      <c r="AN522" s="4" t="str">
        <f>IF($H522=0,"",VLOOKUP($G522,Data!$G$3:$BA$2935,33,FALSE))</f>
        <v/>
      </c>
      <c r="AO522" s="4" t="str">
        <f>IF($H522=0,"",VLOOKUP($G522,Data!$G$3:$BA$2935,34,FALSE))</f>
        <v/>
      </c>
      <c r="AP522" s="4" t="str">
        <f>IF($H522=0,"",VLOOKUP($G522,Data!$G$3:$BA$2935,35,FALSE))</f>
        <v/>
      </c>
      <c r="AQ522" s="4" t="str">
        <f>IF($H522=0,"",VLOOKUP($G522,Data!$G$3:$BA$2935,36,FALSE))</f>
        <v/>
      </c>
      <c r="AR522" s="4" t="str">
        <f>IF($H522=0,"",VLOOKUP($G522,Data!$G$3:$BA$2935,37,FALSE))</f>
        <v/>
      </c>
      <c r="AS522" s="4" t="str">
        <f>IF($H522=0,"",VLOOKUP($G522,Data!$G$3:$BA$2935,38,FALSE))</f>
        <v/>
      </c>
      <c r="AT522" s="4" t="str">
        <f>IF($H522=0,"",VLOOKUP($G522,Data!$G$3:$BA$2935,39,FALSE))</f>
        <v/>
      </c>
    </row>
    <row r="523" spans="1:46" x14ac:dyDescent="0.25">
      <c r="A523" s="4">
        <f>PSSE!A525</f>
        <v>978051</v>
      </c>
      <c r="B523" s="4" t="str">
        <f>PSSE!B525</f>
        <v>PHUMY21_S1</v>
      </c>
      <c r="C523" s="4">
        <f>PSSE!D525</f>
        <v>15.8</v>
      </c>
      <c r="D523" s="4">
        <f>PSSE!E525</f>
        <v>165</v>
      </c>
      <c r="E523" s="4" t="str">
        <f>PSSE!F525</f>
        <v>ND</v>
      </c>
      <c r="F523" s="4">
        <f>PSSE!G525</f>
        <v>1</v>
      </c>
      <c r="G523" s="4" t="str">
        <f t="shared" si="8"/>
        <v>GEN15.8165ND1</v>
      </c>
      <c r="H523" s="4">
        <f>COUNTIF(Data!$G$3:$BA$2935,GEN!$G523)</f>
        <v>1</v>
      </c>
      <c r="I523" s="4" t="str">
        <f>IF($H523=0,"",VLOOKUP($G523,Data!$G$3:$BA$2935,2,FALSE))</f>
        <v>'GENROU'</v>
      </c>
      <c r="J523" s="4">
        <f>PSSE!C525</f>
        <v>1</v>
      </c>
      <c r="K523" s="4">
        <f>IF($H523=0,"",VLOOKUP($G523,Data!$G$3:$BA$2935,4,FALSE))</f>
        <v>9.5500000000000007</v>
      </c>
      <c r="L523" s="4">
        <f>IF($H523=0,"",VLOOKUP($G523,Data!$G$3:$BA$2935,5,FALSE))</f>
        <v>4.4999999999999998E-2</v>
      </c>
      <c r="M523" s="4">
        <f>IF($H523=0,"",VLOOKUP($G523,Data!$G$3:$BA$2935,6,FALSE))</f>
        <v>1.5</v>
      </c>
      <c r="N523" s="4">
        <f>IF($H523=0,"",VLOOKUP($G523,Data!$G$3:$BA$2935,7,FALSE))</f>
        <v>0.15</v>
      </c>
      <c r="O523" s="4">
        <f>IF($H523=0,"",VLOOKUP($G523,Data!$G$3:$BA$2935,8,FALSE))</f>
        <v>4.2</v>
      </c>
      <c r="P523" s="4">
        <f>IF($H523=0,"",VLOOKUP($G523,Data!$G$3:$BA$2935,9,FALSE))</f>
        <v>0</v>
      </c>
      <c r="Q523" s="4">
        <f>IF($H523=0,"",VLOOKUP($G523,Data!$G$3:$BA$2935,10,FALSE))</f>
        <v>2.496</v>
      </c>
      <c r="R523" s="4">
        <f>IF($H523=0,"",VLOOKUP($G523,Data!$G$3:$BA$2935,11,FALSE))</f>
        <v>2.3719999999999999</v>
      </c>
      <c r="S523" s="4">
        <f>IF($H523=0,"",VLOOKUP($G523,Data!$G$3:$BA$2935,12,FALSE))</f>
        <v>0.32700000000000001</v>
      </c>
      <c r="T523" s="4">
        <f>IF($H523=0,"",VLOOKUP($G523,Data!$G$3:$BA$2935,13,FALSE))</f>
        <v>0.61299999999999999</v>
      </c>
      <c r="U523" s="4">
        <f>IF($H523=0,"",VLOOKUP($G523,Data!$G$3:$BA$2935,14,FALSE))</f>
        <v>0.19</v>
      </c>
      <c r="V523" s="4">
        <f>IF($H523=0,"",VLOOKUP($G523,Data!$G$3:$BA$2935,15,FALSE))</f>
        <v>0.1</v>
      </c>
      <c r="W523" s="4">
        <f>IF($H523=0,"",VLOOKUP($G523,Data!$G$3:$BA$2935,16,FALSE))</f>
        <v>0.125</v>
      </c>
      <c r="X523" s="4">
        <f>IF($H523=0,"",VLOOKUP($G523,Data!$G$3:$BA$2935,17,FALSE))</f>
        <v>0.57399999999999995</v>
      </c>
      <c r="Y523" s="4" t="str">
        <f>IF($H523=0,"",VLOOKUP($G523,Data!$G$3:$BA$2935,18,FALSE))</f>
        <v>/</v>
      </c>
      <c r="Z523" s="4" t="str">
        <f>IF($H523=0,"",VLOOKUP($G523,Data!$G$3:$BA$2935,19,FALSE))</f>
        <v>/</v>
      </c>
      <c r="AA523" s="4" t="str">
        <f>IF($H523=0,"",VLOOKUP($G523,Data!$G$3:$BA$2935,20,FALSE))</f>
        <v/>
      </c>
      <c r="AB523" s="4" t="str">
        <f>IF($H523=0,"",VLOOKUP($G523,Data!$G$3:$BA$2935,21,FALSE))</f>
        <v/>
      </c>
      <c r="AC523" s="4" t="str">
        <f>IF($H523=0,"",VLOOKUP($G523,Data!$G$3:$BA$2935,22,FALSE))</f>
        <v/>
      </c>
      <c r="AD523" s="4" t="str">
        <f>IF($H523=0,"",VLOOKUP($G523,Data!$G$3:$BA$2935,23,FALSE))</f>
        <v/>
      </c>
      <c r="AE523" s="4" t="str">
        <f>IF($H523=0,"",VLOOKUP($G523,Data!$G$3:$BA$2935,24,FALSE))</f>
        <v/>
      </c>
      <c r="AF523" s="4" t="str">
        <f>IF($H523=0,"",VLOOKUP($G523,Data!$G$3:$BA$2935,25,FALSE))</f>
        <v/>
      </c>
      <c r="AG523" s="4" t="str">
        <f>IF($H523=0,"",VLOOKUP($G523,Data!$G$3:$BA$2935,26,FALSE))</f>
        <v/>
      </c>
      <c r="AH523" s="4" t="str">
        <f>IF($H523=0,"",VLOOKUP($G523,Data!$G$3:$BA$2935,27,FALSE))</f>
        <v/>
      </c>
      <c r="AI523" s="4" t="str">
        <f>IF($H523=0,"",VLOOKUP($G523,Data!$G$3:$BA$2935,28,FALSE))</f>
        <v/>
      </c>
      <c r="AJ523" s="4" t="str">
        <f>IF($H523=0,"",VLOOKUP($G523,Data!$G$3:$BA$2935,29,FALSE))</f>
        <v/>
      </c>
      <c r="AK523" s="4" t="str">
        <f>IF($H523=0,"",VLOOKUP($G523,Data!$G$3:$BA$2935,30,FALSE))</f>
        <v/>
      </c>
      <c r="AL523" s="4" t="str">
        <f>IF($H523=0,"",VLOOKUP($G523,Data!$G$3:$BA$2935,31,FALSE))</f>
        <v/>
      </c>
      <c r="AM523" s="4" t="str">
        <f>IF($H523=0,"",VLOOKUP($G523,Data!$G$3:$BA$2935,32,FALSE))</f>
        <v/>
      </c>
      <c r="AN523" s="4" t="str">
        <f>IF($H523=0,"",VLOOKUP($G523,Data!$G$3:$BA$2935,33,FALSE))</f>
        <v/>
      </c>
      <c r="AO523" s="4" t="str">
        <f>IF($H523=0,"",VLOOKUP($G523,Data!$G$3:$BA$2935,34,FALSE))</f>
        <v/>
      </c>
      <c r="AP523" s="4" t="str">
        <f>IF($H523=0,"",VLOOKUP($G523,Data!$G$3:$BA$2935,35,FALSE))</f>
        <v/>
      </c>
      <c r="AQ523" s="4" t="str">
        <f>IF($H523=0,"",VLOOKUP($G523,Data!$G$3:$BA$2935,36,FALSE))</f>
        <v/>
      </c>
      <c r="AR523" s="4" t="str">
        <f>IF($H523=0,"",VLOOKUP($G523,Data!$G$3:$BA$2935,37,FALSE))</f>
        <v/>
      </c>
      <c r="AS523" s="4" t="str">
        <f>IF($H523=0,"",VLOOKUP($G523,Data!$G$3:$BA$2935,38,FALSE))</f>
        <v/>
      </c>
      <c r="AT523" s="4" t="str">
        <f>IF($H523=0,"",VLOOKUP($G523,Data!$G$3:$BA$2935,39,FALSE))</f>
        <v/>
      </c>
    </row>
    <row r="524" spans="1:46" x14ac:dyDescent="0.25">
      <c r="A524" s="4">
        <f>PSSE!A526</f>
        <v>978052</v>
      </c>
      <c r="B524" s="4" t="str">
        <f>PSSE!B526</f>
        <v>PHUMY21_S2</v>
      </c>
      <c r="C524" s="4">
        <f>PSSE!D526</f>
        <v>15.8</v>
      </c>
      <c r="D524" s="4">
        <f>PSSE!E526</f>
        <v>165</v>
      </c>
      <c r="E524" s="4" t="str">
        <f>PSSE!F526</f>
        <v>ND</v>
      </c>
      <c r="F524" s="4">
        <f>PSSE!G526</f>
        <v>1</v>
      </c>
      <c r="G524" s="4" t="str">
        <f t="shared" si="8"/>
        <v>GEN15.8165ND1</v>
      </c>
      <c r="H524" s="4">
        <f>COUNTIF(Data!$G$3:$BA$2935,GEN!$G524)</f>
        <v>1</v>
      </c>
      <c r="I524" s="4" t="str">
        <f>IF($H524=0,"",VLOOKUP($G524,Data!$G$3:$BA$2935,2,FALSE))</f>
        <v>'GENROU'</v>
      </c>
      <c r="J524" s="4">
        <f>PSSE!C526</f>
        <v>1</v>
      </c>
      <c r="K524" s="4">
        <f>IF($H524=0,"",VLOOKUP($G524,Data!$G$3:$BA$2935,4,FALSE))</f>
        <v>9.5500000000000007</v>
      </c>
      <c r="L524" s="4">
        <f>IF($H524=0,"",VLOOKUP($G524,Data!$G$3:$BA$2935,5,FALSE))</f>
        <v>4.4999999999999998E-2</v>
      </c>
      <c r="M524" s="4">
        <f>IF($H524=0,"",VLOOKUP($G524,Data!$G$3:$BA$2935,6,FALSE))</f>
        <v>1.5</v>
      </c>
      <c r="N524" s="4">
        <f>IF($H524=0,"",VLOOKUP($G524,Data!$G$3:$BA$2935,7,FALSE))</f>
        <v>0.15</v>
      </c>
      <c r="O524" s="4">
        <f>IF($H524=0,"",VLOOKUP($G524,Data!$G$3:$BA$2935,8,FALSE))</f>
        <v>4.2</v>
      </c>
      <c r="P524" s="4">
        <f>IF($H524=0,"",VLOOKUP($G524,Data!$G$3:$BA$2935,9,FALSE))</f>
        <v>0</v>
      </c>
      <c r="Q524" s="4">
        <f>IF($H524=0,"",VLOOKUP($G524,Data!$G$3:$BA$2935,10,FALSE))</f>
        <v>2.496</v>
      </c>
      <c r="R524" s="4">
        <f>IF($H524=0,"",VLOOKUP($G524,Data!$G$3:$BA$2935,11,FALSE))</f>
        <v>2.3719999999999999</v>
      </c>
      <c r="S524" s="4">
        <f>IF($H524=0,"",VLOOKUP($G524,Data!$G$3:$BA$2935,12,FALSE))</f>
        <v>0.32700000000000001</v>
      </c>
      <c r="T524" s="4">
        <f>IF($H524=0,"",VLOOKUP($G524,Data!$G$3:$BA$2935,13,FALSE))</f>
        <v>0.61299999999999999</v>
      </c>
      <c r="U524" s="4">
        <f>IF($H524=0,"",VLOOKUP($G524,Data!$G$3:$BA$2935,14,FALSE))</f>
        <v>0.19</v>
      </c>
      <c r="V524" s="4">
        <f>IF($H524=0,"",VLOOKUP($G524,Data!$G$3:$BA$2935,15,FALSE))</f>
        <v>0.1</v>
      </c>
      <c r="W524" s="4">
        <f>IF($H524=0,"",VLOOKUP($G524,Data!$G$3:$BA$2935,16,FALSE))</f>
        <v>0.125</v>
      </c>
      <c r="X524" s="4">
        <f>IF($H524=0,"",VLOOKUP($G524,Data!$G$3:$BA$2935,17,FALSE))</f>
        <v>0.57399999999999995</v>
      </c>
      <c r="Y524" s="4" t="str">
        <f>IF($H524=0,"",VLOOKUP($G524,Data!$G$3:$BA$2935,18,FALSE))</f>
        <v>/</v>
      </c>
      <c r="Z524" s="4" t="str">
        <f>IF($H524=0,"",VLOOKUP($G524,Data!$G$3:$BA$2935,19,FALSE))</f>
        <v>/</v>
      </c>
      <c r="AA524" s="4" t="str">
        <f>IF($H524=0,"",VLOOKUP($G524,Data!$G$3:$BA$2935,20,FALSE))</f>
        <v/>
      </c>
      <c r="AB524" s="4" t="str">
        <f>IF($H524=0,"",VLOOKUP($G524,Data!$G$3:$BA$2935,21,FALSE))</f>
        <v/>
      </c>
      <c r="AC524" s="4" t="str">
        <f>IF($H524=0,"",VLOOKUP($G524,Data!$G$3:$BA$2935,22,FALSE))</f>
        <v/>
      </c>
      <c r="AD524" s="4" t="str">
        <f>IF($H524=0,"",VLOOKUP($G524,Data!$G$3:$BA$2935,23,FALSE))</f>
        <v/>
      </c>
      <c r="AE524" s="4" t="str">
        <f>IF($H524=0,"",VLOOKUP($G524,Data!$G$3:$BA$2935,24,FALSE))</f>
        <v/>
      </c>
      <c r="AF524" s="4" t="str">
        <f>IF($H524=0,"",VLOOKUP($G524,Data!$G$3:$BA$2935,25,FALSE))</f>
        <v/>
      </c>
      <c r="AG524" s="4" t="str">
        <f>IF($H524=0,"",VLOOKUP($G524,Data!$G$3:$BA$2935,26,FALSE))</f>
        <v/>
      </c>
      <c r="AH524" s="4" t="str">
        <f>IF($H524=0,"",VLOOKUP($G524,Data!$G$3:$BA$2935,27,FALSE))</f>
        <v/>
      </c>
      <c r="AI524" s="4" t="str">
        <f>IF($H524=0,"",VLOOKUP($G524,Data!$G$3:$BA$2935,28,FALSE))</f>
        <v/>
      </c>
      <c r="AJ524" s="4" t="str">
        <f>IF($H524=0,"",VLOOKUP($G524,Data!$G$3:$BA$2935,29,FALSE))</f>
        <v/>
      </c>
      <c r="AK524" s="4" t="str">
        <f>IF($H524=0,"",VLOOKUP($G524,Data!$G$3:$BA$2935,30,FALSE))</f>
        <v/>
      </c>
      <c r="AL524" s="4" t="str">
        <f>IF($H524=0,"",VLOOKUP($G524,Data!$G$3:$BA$2935,31,FALSE))</f>
        <v/>
      </c>
      <c r="AM524" s="4" t="str">
        <f>IF($H524=0,"",VLOOKUP($G524,Data!$G$3:$BA$2935,32,FALSE))</f>
        <v/>
      </c>
      <c r="AN524" s="4" t="str">
        <f>IF($H524=0,"",VLOOKUP($G524,Data!$G$3:$BA$2935,33,FALSE))</f>
        <v/>
      </c>
      <c r="AO524" s="4" t="str">
        <f>IF($H524=0,"",VLOOKUP($G524,Data!$G$3:$BA$2935,34,FALSE))</f>
        <v/>
      </c>
      <c r="AP524" s="4" t="str">
        <f>IF($H524=0,"",VLOOKUP($G524,Data!$G$3:$BA$2935,35,FALSE))</f>
        <v/>
      </c>
      <c r="AQ524" s="4" t="str">
        <f>IF($H524=0,"",VLOOKUP($G524,Data!$G$3:$BA$2935,36,FALSE))</f>
        <v/>
      </c>
      <c r="AR524" s="4" t="str">
        <f>IF($H524=0,"",VLOOKUP($G524,Data!$G$3:$BA$2935,37,FALSE))</f>
        <v/>
      </c>
      <c r="AS524" s="4" t="str">
        <f>IF($H524=0,"",VLOOKUP($G524,Data!$G$3:$BA$2935,38,FALSE))</f>
        <v/>
      </c>
      <c r="AT524" s="4" t="str">
        <f>IF($H524=0,"",VLOOKUP($G524,Data!$G$3:$BA$2935,39,FALSE))</f>
        <v/>
      </c>
    </row>
    <row r="525" spans="1:46" x14ac:dyDescent="0.25">
      <c r="A525" s="4">
        <f>PSSE!A527</f>
        <v>978061</v>
      </c>
      <c r="B525" s="4" t="str">
        <f>PSSE!B527</f>
        <v>PHUMY4_G1</v>
      </c>
      <c r="C525" s="4">
        <f>PSSE!D527</f>
        <v>15.8</v>
      </c>
      <c r="D525" s="4">
        <f>PSSE!E527</f>
        <v>178.5</v>
      </c>
      <c r="E525" s="4" t="str">
        <f>PSSE!F527</f>
        <v>ND</v>
      </c>
      <c r="F525" s="4">
        <f>PSSE!G527</f>
        <v>1</v>
      </c>
      <c r="G525" s="4" t="str">
        <f t="shared" si="8"/>
        <v>GEN15.8178.5ND1</v>
      </c>
      <c r="H525" s="4">
        <f>COUNTIF(Data!$G$3:$BA$2935,GEN!$G525)</f>
        <v>1</v>
      </c>
      <c r="I525" s="4" t="str">
        <f>IF($H525=0,"",VLOOKUP($G525,Data!$G$3:$BA$2935,2,FALSE))</f>
        <v>'GENROU'</v>
      </c>
      <c r="J525" s="4">
        <f>PSSE!C527</f>
        <v>1</v>
      </c>
      <c r="K525" s="4">
        <f>IF($H525=0,"",VLOOKUP($G525,Data!$G$3:$BA$2935,4,FALSE))</f>
        <v>8.1999999999999993</v>
      </c>
      <c r="L525" s="4">
        <f>IF($H525=0,"",VLOOKUP($G525,Data!$G$3:$BA$2935,5,FALSE))</f>
        <v>0.04</v>
      </c>
      <c r="M525" s="4">
        <f>IF($H525=0,"",VLOOKUP($G525,Data!$G$3:$BA$2935,6,FALSE))</f>
        <v>1.5</v>
      </c>
      <c r="N525" s="4">
        <f>IF($H525=0,"",VLOOKUP($G525,Data!$G$3:$BA$2935,7,FALSE))</f>
        <v>0.15</v>
      </c>
      <c r="O525" s="4">
        <f>IF($H525=0,"",VLOOKUP($G525,Data!$G$3:$BA$2935,8,FALSE))</f>
        <v>6.0670000000000002</v>
      </c>
      <c r="P525" s="4">
        <f>IF($H525=0,"",VLOOKUP($G525,Data!$G$3:$BA$2935,9,FALSE))</f>
        <v>0</v>
      </c>
      <c r="Q525" s="4">
        <f>IF($H525=0,"",VLOOKUP($G525,Data!$G$3:$BA$2935,10,FALSE))</f>
        <v>1.92</v>
      </c>
      <c r="R525" s="4">
        <f>IF($H525=0,"",VLOOKUP($G525,Data!$G$3:$BA$2935,11,FALSE))</f>
        <v>1.82</v>
      </c>
      <c r="S525" s="4">
        <f>IF($H525=0,"",VLOOKUP($G525,Data!$G$3:$BA$2935,12,FALSE))</f>
        <v>0.26400000000000001</v>
      </c>
      <c r="T525" s="4">
        <f>IF($H525=0,"",VLOOKUP($G525,Data!$G$3:$BA$2935,13,FALSE))</f>
        <v>0.55400000000000005</v>
      </c>
      <c r="U525" s="4">
        <f>IF($H525=0,"",VLOOKUP($G525,Data!$G$3:$BA$2935,14,FALSE))</f>
        <v>0.20100000000000001</v>
      </c>
      <c r="V525" s="4">
        <f>IF($H525=0,"",VLOOKUP($G525,Data!$G$3:$BA$2935,15,FALSE))</f>
        <v>0.17100000000000001</v>
      </c>
      <c r="W525" s="4">
        <f>IF($H525=0,"",VLOOKUP($G525,Data!$G$3:$BA$2935,16,FALSE))</f>
        <v>0.122</v>
      </c>
      <c r="X525" s="4">
        <f>IF($H525=0,"",VLOOKUP($G525,Data!$G$3:$BA$2935,17,FALSE))</f>
        <v>0.55000000000000004</v>
      </c>
      <c r="Y525" s="4" t="str">
        <f>IF($H525=0,"",VLOOKUP($G525,Data!$G$3:$BA$2935,18,FALSE))</f>
        <v>/</v>
      </c>
      <c r="Z525" s="4" t="str">
        <f>IF($H525=0,"",VLOOKUP($G525,Data!$G$3:$BA$2935,19,FALSE))</f>
        <v>/</v>
      </c>
      <c r="AA525" s="4" t="str">
        <f>IF($H525=0,"",VLOOKUP($G525,Data!$G$3:$BA$2935,20,FALSE))</f>
        <v/>
      </c>
      <c r="AB525" s="4" t="str">
        <f>IF($H525=0,"",VLOOKUP($G525,Data!$G$3:$BA$2935,21,FALSE))</f>
        <v/>
      </c>
      <c r="AC525" s="4" t="str">
        <f>IF($H525=0,"",VLOOKUP($G525,Data!$G$3:$BA$2935,22,FALSE))</f>
        <v/>
      </c>
      <c r="AD525" s="4" t="str">
        <f>IF($H525=0,"",VLOOKUP($G525,Data!$G$3:$BA$2935,23,FALSE))</f>
        <v/>
      </c>
      <c r="AE525" s="4" t="str">
        <f>IF($H525=0,"",VLOOKUP($G525,Data!$G$3:$BA$2935,24,FALSE))</f>
        <v/>
      </c>
      <c r="AF525" s="4" t="str">
        <f>IF($H525=0,"",VLOOKUP($G525,Data!$G$3:$BA$2935,25,FALSE))</f>
        <v/>
      </c>
      <c r="AG525" s="4" t="str">
        <f>IF($H525=0,"",VLOOKUP($G525,Data!$G$3:$BA$2935,26,FALSE))</f>
        <v/>
      </c>
      <c r="AH525" s="4" t="str">
        <f>IF($H525=0,"",VLOOKUP($G525,Data!$G$3:$BA$2935,27,FALSE))</f>
        <v/>
      </c>
      <c r="AI525" s="4" t="str">
        <f>IF($H525=0,"",VLOOKUP($G525,Data!$G$3:$BA$2935,28,FALSE))</f>
        <v/>
      </c>
      <c r="AJ525" s="4" t="str">
        <f>IF($H525=0,"",VLOOKUP($G525,Data!$G$3:$BA$2935,29,FALSE))</f>
        <v/>
      </c>
      <c r="AK525" s="4" t="str">
        <f>IF($H525=0,"",VLOOKUP($G525,Data!$G$3:$BA$2935,30,FALSE))</f>
        <v/>
      </c>
      <c r="AL525" s="4" t="str">
        <f>IF($H525=0,"",VLOOKUP($G525,Data!$G$3:$BA$2935,31,FALSE))</f>
        <v/>
      </c>
      <c r="AM525" s="4" t="str">
        <f>IF($H525=0,"",VLOOKUP($G525,Data!$G$3:$BA$2935,32,FALSE))</f>
        <v/>
      </c>
      <c r="AN525" s="4" t="str">
        <f>IF($H525=0,"",VLOOKUP($G525,Data!$G$3:$BA$2935,33,FALSE))</f>
        <v/>
      </c>
      <c r="AO525" s="4" t="str">
        <f>IF($H525=0,"",VLOOKUP($G525,Data!$G$3:$BA$2935,34,FALSE))</f>
        <v/>
      </c>
      <c r="AP525" s="4" t="str">
        <f>IF($H525=0,"",VLOOKUP($G525,Data!$G$3:$BA$2935,35,FALSE))</f>
        <v/>
      </c>
      <c r="AQ525" s="4" t="str">
        <f>IF($H525=0,"",VLOOKUP($G525,Data!$G$3:$BA$2935,36,FALSE))</f>
        <v/>
      </c>
      <c r="AR525" s="4" t="str">
        <f>IF($H525=0,"",VLOOKUP($G525,Data!$G$3:$BA$2935,37,FALSE))</f>
        <v/>
      </c>
      <c r="AS525" s="4" t="str">
        <f>IF($H525=0,"",VLOOKUP($G525,Data!$G$3:$BA$2935,38,FALSE))</f>
        <v/>
      </c>
      <c r="AT525" s="4" t="str">
        <f>IF($H525=0,"",VLOOKUP($G525,Data!$G$3:$BA$2935,39,FALSE))</f>
        <v/>
      </c>
    </row>
    <row r="526" spans="1:46" x14ac:dyDescent="0.25">
      <c r="A526" s="4">
        <f>PSSE!A528</f>
        <v>978062</v>
      </c>
      <c r="B526" s="4" t="str">
        <f>PSSE!B528</f>
        <v>PHUMY4_G2</v>
      </c>
      <c r="C526" s="4">
        <f>PSSE!D528</f>
        <v>15.8</v>
      </c>
      <c r="D526" s="4">
        <f>PSSE!E528</f>
        <v>178.5</v>
      </c>
      <c r="E526" s="4" t="str">
        <f>PSSE!F528</f>
        <v>ND</v>
      </c>
      <c r="F526" s="4">
        <f>PSSE!G528</f>
        <v>1</v>
      </c>
      <c r="G526" s="4" t="str">
        <f t="shared" si="8"/>
        <v>GEN15.8178.5ND1</v>
      </c>
      <c r="H526" s="4">
        <f>COUNTIF(Data!$G$3:$BA$2935,GEN!$G526)</f>
        <v>1</v>
      </c>
      <c r="I526" s="4" t="str">
        <f>IF($H526=0,"",VLOOKUP($G526,Data!$G$3:$BA$2935,2,FALSE))</f>
        <v>'GENROU'</v>
      </c>
      <c r="J526" s="4">
        <f>PSSE!C528</f>
        <v>1</v>
      </c>
      <c r="K526" s="4">
        <f>IF($H526=0,"",VLOOKUP($G526,Data!$G$3:$BA$2935,4,FALSE))</f>
        <v>8.1999999999999993</v>
      </c>
      <c r="L526" s="4">
        <f>IF($H526=0,"",VLOOKUP($G526,Data!$G$3:$BA$2935,5,FALSE))</f>
        <v>0.04</v>
      </c>
      <c r="M526" s="4">
        <f>IF($H526=0,"",VLOOKUP($G526,Data!$G$3:$BA$2935,6,FALSE))</f>
        <v>1.5</v>
      </c>
      <c r="N526" s="4">
        <f>IF($H526=0,"",VLOOKUP($G526,Data!$G$3:$BA$2935,7,FALSE))</f>
        <v>0.15</v>
      </c>
      <c r="O526" s="4">
        <f>IF($H526=0,"",VLOOKUP($G526,Data!$G$3:$BA$2935,8,FALSE))</f>
        <v>6.0670000000000002</v>
      </c>
      <c r="P526" s="4">
        <f>IF($H526=0,"",VLOOKUP($G526,Data!$G$3:$BA$2935,9,FALSE))</f>
        <v>0</v>
      </c>
      <c r="Q526" s="4">
        <f>IF($H526=0,"",VLOOKUP($G526,Data!$G$3:$BA$2935,10,FALSE))</f>
        <v>1.92</v>
      </c>
      <c r="R526" s="4">
        <f>IF($H526=0,"",VLOOKUP($G526,Data!$G$3:$BA$2935,11,FALSE))</f>
        <v>1.82</v>
      </c>
      <c r="S526" s="4">
        <f>IF($H526=0,"",VLOOKUP($G526,Data!$G$3:$BA$2935,12,FALSE))</f>
        <v>0.26400000000000001</v>
      </c>
      <c r="T526" s="4">
        <f>IF($H526=0,"",VLOOKUP($G526,Data!$G$3:$BA$2935,13,FALSE))</f>
        <v>0.55400000000000005</v>
      </c>
      <c r="U526" s="4">
        <f>IF($H526=0,"",VLOOKUP($G526,Data!$G$3:$BA$2935,14,FALSE))</f>
        <v>0.20100000000000001</v>
      </c>
      <c r="V526" s="4">
        <f>IF($H526=0,"",VLOOKUP($G526,Data!$G$3:$BA$2935,15,FALSE))</f>
        <v>0.17100000000000001</v>
      </c>
      <c r="W526" s="4">
        <f>IF($H526=0,"",VLOOKUP($G526,Data!$G$3:$BA$2935,16,FALSE))</f>
        <v>0.122</v>
      </c>
      <c r="X526" s="4">
        <f>IF($H526=0,"",VLOOKUP($G526,Data!$G$3:$BA$2935,17,FALSE))</f>
        <v>0.55000000000000004</v>
      </c>
      <c r="Y526" s="4" t="str">
        <f>IF($H526=0,"",VLOOKUP($G526,Data!$G$3:$BA$2935,18,FALSE))</f>
        <v>/</v>
      </c>
      <c r="Z526" s="4" t="str">
        <f>IF($H526=0,"",VLOOKUP($G526,Data!$G$3:$BA$2935,19,FALSE))</f>
        <v>/</v>
      </c>
      <c r="AA526" s="4" t="str">
        <f>IF($H526=0,"",VLOOKUP($G526,Data!$G$3:$BA$2935,20,FALSE))</f>
        <v/>
      </c>
      <c r="AB526" s="4" t="str">
        <f>IF($H526=0,"",VLOOKUP($G526,Data!$G$3:$BA$2935,21,FALSE))</f>
        <v/>
      </c>
      <c r="AC526" s="4" t="str">
        <f>IF($H526=0,"",VLOOKUP($G526,Data!$G$3:$BA$2935,22,FALSE))</f>
        <v/>
      </c>
      <c r="AD526" s="4" t="str">
        <f>IF($H526=0,"",VLOOKUP($G526,Data!$G$3:$BA$2935,23,FALSE))</f>
        <v/>
      </c>
      <c r="AE526" s="4" t="str">
        <f>IF($H526=0,"",VLOOKUP($G526,Data!$G$3:$BA$2935,24,FALSE))</f>
        <v/>
      </c>
      <c r="AF526" s="4" t="str">
        <f>IF($H526=0,"",VLOOKUP($G526,Data!$G$3:$BA$2935,25,FALSE))</f>
        <v/>
      </c>
      <c r="AG526" s="4" t="str">
        <f>IF($H526=0,"",VLOOKUP($G526,Data!$G$3:$BA$2935,26,FALSE))</f>
        <v/>
      </c>
      <c r="AH526" s="4" t="str">
        <f>IF($H526=0,"",VLOOKUP($G526,Data!$G$3:$BA$2935,27,FALSE))</f>
        <v/>
      </c>
      <c r="AI526" s="4" t="str">
        <f>IF($H526=0,"",VLOOKUP($G526,Data!$G$3:$BA$2935,28,FALSE))</f>
        <v/>
      </c>
      <c r="AJ526" s="4" t="str">
        <f>IF($H526=0,"",VLOOKUP($G526,Data!$G$3:$BA$2935,29,FALSE))</f>
        <v/>
      </c>
      <c r="AK526" s="4" t="str">
        <f>IF($H526=0,"",VLOOKUP($G526,Data!$G$3:$BA$2935,30,FALSE))</f>
        <v/>
      </c>
      <c r="AL526" s="4" t="str">
        <f>IF($H526=0,"",VLOOKUP($G526,Data!$G$3:$BA$2935,31,FALSE))</f>
        <v/>
      </c>
      <c r="AM526" s="4" t="str">
        <f>IF($H526=0,"",VLOOKUP($G526,Data!$G$3:$BA$2935,32,FALSE))</f>
        <v/>
      </c>
      <c r="AN526" s="4" t="str">
        <f>IF($H526=0,"",VLOOKUP($G526,Data!$G$3:$BA$2935,33,FALSE))</f>
        <v/>
      </c>
      <c r="AO526" s="4" t="str">
        <f>IF($H526=0,"",VLOOKUP($G526,Data!$G$3:$BA$2935,34,FALSE))</f>
        <v/>
      </c>
      <c r="AP526" s="4" t="str">
        <f>IF($H526=0,"",VLOOKUP($G526,Data!$G$3:$BA$2935,35,FALSE))</f>
        <v/>
      </c>
      <c r="AQ526" s="4" t="str">
        <f>IF($H526=0,"",VLOOKUP($G526,Data!$G$3:$BA$2935,36,FALSE))</f>
        <v/>
      </c>
      <c r="AR526" s="4" t="str">
        <f>IF($H526=0,"",VLOOKUP($G526,Data!$G$3:$BA$2935,37,FALSE))</f>
        <v/>
      </c>
      <c r="AS526" s="4" t="str">
        <f>IF($H526=0,"",VLOOKUP($G526,Data!$G$3:$BA$2935,38,FALSE))</f>
        <v/>
      </c>
      <c r="AT526" s="4" t="str">
        <f>IF($H526=0,"",VLOOKUP($G526,Data!$G$3:$BA$2935,39,FALSE))</f>
        <v/>
      </c>
    </row>
    <row r="527" spans="1:46" x14ac:dyDescent="0.25">
      <c r="A527" s="4">
        <f>PSSE!A529</f>
        <v>978071</v>
      </c>
      <c r="B527" s="4" t="str">
        <f>PSSE!B529</f>
        <v>PHUMY4_S1</v>
      </c>
      <c r="C527" s="4">
        <f>PSSE!D529</f>
        <v>15.8</v>
      </c>
      <c r="D527" s="4">
        <f>PSSE!E529</f>
        <v>178.5</v>
      </c>
      <c r="E527" s="4" t="str">
        <f>PSSE!F529</f>
        <v>ND</v>
      </c>
      <c r="F527" s="4">
        <f>PSSE!G529</f>
        <v>1</v>
      </c>
      <c r="G527" s="4" t="str">
        <f t="shared" si="8"/>
        <v>GEN15.8178.5ND1</v>
      </c>
      <c r="H527" s="4">
        <f>COUNTIF(Data!$G$3:$BA$2935,GEN!$G527)</f>
        <v>1</v>
      </c>
      <c r="I527" s="4" t="str">
        <f>IF($H527=0,"",VLOOKUP($G527,Data!$G$3:$BA$2935,2,FALSE))</f>
        <v>'GENROU'</v>
      </c>
      <c r="J527" s="4">
        <f>PSSE!C529</f>
        <v>1</v>
      </c>
      <c r="K527" s="4">
        <f>IF($H527=0,"",VLOOKUP($G527,Data!$G$3:$BA$2935,4,FALSE))</f>
        <v>8.1999999999999993</v>
      </c>
      <c r="L527" s="4">
        <f>IF($H527=0,"",VLOOKUP($G527,Data!$G$3:$BA$2935,5,FALSE))</f>
        <v>0.04</v>
      </c>
      <c r="M527" s="4">
        <f>IF($H527=0,"",VLOOKUP($G527,Data!$G$3:$BA$2935,6,FALSE))</f>
        <v>1.5</v>
      </c>
      <c r="N527" s="4">
        <f>IF($H527=0,"",VLOOKUP($G527,Data!$G$3:$BA$2935,7,FALSE))</f>
        <v>0.15</v>
      </c>
      <c r="O527" s="4">
        <f>IF($H527=0,"",VLOOKUP($G527,Data!$G$3:$BA$2935,8,FALSE))</f>
        <v>6.0670000000000002</v>
      </c>
      <c r="P527" s="4">
        <f>IF($H527=0,"",VLOOKUP($G527,Data!$G$3:$BA$2935,9,FALSE))</f>
        <v>0</v>
      </c>
      <c r="Q527" s="4">
        <f>IF($H527=0,"",VLOOKUP($G527,Data!$G$3:$BA$2935,10,FALSE))</f>
        <v>1.92</v>
      </c>
      <c r="R527" s="4">
        <f>IF($H527=0,"",VLOOKUP($G527,Data!$G$3:$BA$2935,11,FALSE))</f>
        <v>1.82</v>
      </c>
      <c r="S527" s="4">
        <f>IF($H527=0,"",VLOOKUP($G527,Data!$G$3:$BA$2935,12,FALSE))</f>
        <v>0.26400000000000001</v>
      </c>
      <c r="T527" s="4">
        <f>IF($H527=0,"",VLOOKUP($G527,Data!$G$3:$BA$2935,13,FALSE))</f>
        <v>0.55400000000000005</v>
      </c>
      <c r="U527" s="4">
        <f>IF($H527=0,"",VLOOKUP($G527,Data!$G$3:$BA$2935,14,FALSE))</f>
        <v>0.20100000000000001</v>
      </c>
      <c r="V527" s="4">
        <f>IF($H527=0,"",VLOOKUP($G527,Data!$G$3:$BA$2935,15,FALSE))</f>
        <v>0.17100000000000001</v>
      </c>
      <c r="W527" s="4">
        <f>IF($H527=0,"",VLOOKUP($G527,Data!$G$3:$BA$2935,16,FALSE))</f>
        <v>0.122</v>
      </c>
      <c r="X527" s="4">
        <f>IF($H527=0,"",VLOOKUP($G527,Data!$G$3:$BA$2935,17,FALSE))</f>
        <v>0.55000000000000004</v>
      </c>
      <c r="Y527" s="4" t="str">
        <f>IF($H527=0,"",VLOOKUP($G527,Data!$G$3:$BA$2935,18,FALSE))</f>
        <v>/</v>
      </c>
      <c r="Z527" s="4" t="str">
        <f>IF($H527=0,"",VLOOKUP($G527,Data!$G$3:$BA$2935,19,FALSE))</f>
        <v>/</v>
      </c>
      <c r="AA527" s="4" t="str">
        <f>IF($H527=0,"",VLOOKUP($G527,Data!$G$3:$BA$2935,20,FALSE))</f>
        <v/>
      </c>
      <c r="AB527" s="4" t="str">
        <f>IF($H527=0,"",VLOOKUP($G527,Data!$G$3:$BA$2935,21,FALSE))</f>
        <v/>
      </c>
      <c r="AC527" s="4" t="str">
        <f>IF($H527=0,"",VLOOKUP($G527,Data!$G$3:$BA$2935,22,FALSE))</f>
        <v/>
      </c>
      <c r="AD527" s="4" t="str">
        <f>IF($H527=0,"",VLOOKUP($G527,Data!$G$3:$BA$2935,23,FALSE))</f>
        <v/>
      </c>
      <c r="AE527" s="4" t="str">
        <f>IF($H527=0,"",VLOOKUP($G527,Data!$G$3:$BA$2935,24,FALSE))</f>
        <v/>
      </c>
      <c r="AF527" s="4" t="str">
        <f>IF($H527=0,"",VLOOKUP($G527,Data!$G$3:$BA$2935,25,FALSE))</f>
        <v/>
      </c>
      <c r="AG527" s="4" t="str">
        <f>IF($H527=0,"",VLOOKUP($G527,Data!$G$3:$BA$2935,26,FALSE))</f>
        <v/>
      </c>
      <c r="AH527" s="4" t="str">
        <f>IF($H527=0,"",VLOOKUP($G527,Data!$G$3:$BA$2935,27,FALSE))</f>
        <v/>
      </c>
      <c r="AI527" s="4" t="str">
        <f>IF($H527=0,"",VLOOKUP($G527,Data!$G$3:$BA$2935,28,FALSE))</f>
        <v/>
      </c>
      <c r="AJ527" s="4" t="str">
        <f>IF($H527=0,"",VLOOKUP($G527,Data!$G$3:$BA$2935,29,FALSE))</f>
        <v/>
      </c>
      <c r="AK527" s="4" t="str">
        <f>IF($H527=0,"",VLOOKUP($G527,Data!$G$3:$BA$2935,30,FALSE))</f>
        <v/>
      </c>
      <c r="AL527" s="4" t="str">
        <f>IF($H527=0,"",VLOOKUP($G527,Data!$G$3:$BA$2935,31,FALSE))</f>
        <v/>
      </c>
      <c r="AM527" s="4" t="str">
        <f>IF($H527=0,"",VLOOKUP($G527,Data!$G$3:$BA$2935,32,FALSE))</f>
        <v/>
      </c>
      <c r="AN527" s="4" t="str">
        <f>IF($H527=0,"",VLOOKUP($G527,Data!$G$3:$BA$2935,33,FALSE))</f>
        <v/>
      </c>
      <c r="AO527" s="4" t="str">
        <f>IF($H527=0,"",VLOOKUP($G527,Data!$G$3:$BA$2935,34,FALSE))</f>
        <v/>
      </c>
      <c r="AP527" s="4" t="str">
        <f>IF($H527=0,"",VLOOKUP($G527,Data!$G$3:$BA$2935,35,FALSE))</f>
        <v/>
      </c>
      <c r="AQ527" s="4" t="str">
        <f>IF($H527=0,"",VLOOKUP($G527,Data!$G$3:$BA$2935,36,FALSE))</f>
        <v/>
      </c>
      <c r="AR527" s="4" t="str">
        <f>IF($H527=0,"",VLOOKUP($G527,Data!$G$3:$BA$2935,37,FALSE))</f>
        <v/>
      </c>
      <c r="AS527" s="4" t="str">
        <f>IF($H527=0,"",VLOOKUP($G527,Data!$G$3:$BA$2935,38,FALSE))</f>
        <v/>
      </c>
      <c r="AT527" s="4" t="str">
        <f>IF($H527=0,"",VLOOKUP($G527,Data!$G$3:$BA$2935,39,FALSE))</f>
        <v/>
      </c>
    </row>
    <row r="528" spans="1:46" x14ac:dyDescent="0.25">
      <c r="A528" s="4">
        <f>PSSE!A530</f>
        <v>978081</v>
      </c>
      <c r="B528" s="4" t="str">
        <f>PSSE!B530</f>
        <v>PHUMY22_G1</v>
      </c>
      <c r="C528" s="4">
        <f>PSSE!D530</f>
        <v>15.8</v>
      </c>
      <c r="D528" s="4">
        <f>PSSE!E530</f>
        <v>238.7</v>
      </c>
      <c r="E528" s="4" t="str">
        <f>PSSE!F530</f>
        <v>ND</v>
      </c>
      <c r="F528" s="4">
        <f>PSSE!G530</f>
        <v>1</v>
      </c>
      <c r="G528" s="4" t="str">
        <f t="shared" si="8"/>
        <v>GEN15.8238.7ND1</v>
      </c>
      <c r="H528" s="4">
        <f>COUNTIF(Data!$G$3:$BA$2935,GEN!$G528)</f>
        <v>1</v>
      </c>
      <c r="I528" s="4" t="str">
        <f>IF($H528=0,"",VLOOKUP($G528,Data!$G$3:$BA$2935,2,FALSE))</f>
        <v>'GENROU'</v>
      </c>
      <c r="J528" s="4">
        <f>PSSE!C530</f>
        <v>1</v>
      </c>
      <c r="K528" s="4">
        <f>IF($H528=0,"",VLOOKUP($G528,Data!$G$3:$BA$2935,4,FALSE))</f>
        <v>8.4</v>
      </c>
      <c r="L528" s="4">
        <f>IF($H528=0,"",VLOOKUP($G528,Data!$G$3:$BA$2935,5,FALSE))</f>
        <v>0.04</v>
      </c>
      <c r="M528" s="4">
        <f>IF($H528=0,"",VLOOKUP($G528,Data!$G$3:$BA$2935,6,FALSE))</f>
        <v>0.9</v>
      </c>
      <c r="N528" s="4">
        <f>IF($H528=0,"",VLOOKUP($G528,Data!$G$3:$BA$2935,7,FALSE))</f>
        <v>7.0000000000000007E-2</v>
      </c>
      <c r="O528" s="4">
        <f>IF($H528=0,"",VLOOKUP($G528,Data!$G$3:$BA$2935,8,FALSE))</f>
        <v>6.24</v>
      </c>
      <c r="P528" s="4">
        <f>IF($H528=0,"",VLOOKUP($G528,Data!$G$3:$BA$2935,9,FALSE))</f>
        <v>0</v>
      </c>
      <c r="Q528" s="4">
        <f>IF($H528=0,"",VLOOKUP($G528,Data!$G$3:$BA$2935,10,FALSE))</f>
        <v>1.97</v>
      </c>
      <c r="R528" s="4">
        <f>IF($H528=0,"",VLOOKUP($G528,Data!$G$3:$BA$2935,11,FALSE))</f>
        <v>1.91</v>
      </c>
      <c r="S528" s="4">
        <f>IF($H528=0,"",VLOOKUP($G528,Data!$G$3:$BA$2935,12,FALSE))</f>
        <v>0.217</v>
      </c>
      <c r="T528" s="4">
        <f>IF($H528=0,"",VLOOKUP($G528,Data!$G$3:$BA$2935,13,FALSE))</f>
        <v>0.38500000000000001</v>
      </c>
      <c r="U528" s="4">
        <f>IF($H528=0,"",VLOOKUP($G528,Data!$G$3:$BA$2935,14,FALSE))</f>
        <v>0.217</v>
      </c>
      <c r="V528" s="4">
        <f>IF($H528=0,"",VLOOKUP($G528,Data!$G$3:$BA$2935,15,FALSE))</f>
        <v>0.15</v>
      </c>
      <c r="W528" s="4">
        <f>IF($H528=0,"",VLOOKUP($G528,Data!$G$3:$BA$2935,16,FALSE))</f>
        <v>0.14899999999999999</v>
      </c>
      <c r="X528" s="4">
        <f>IF($H528=0,"",VLOOKUP($G528,Data!$G$3:$BA$2935,17,FALSE))</f>
        <v>0.61599999999999999</v>
      </c>
      <c r="Y528" s="4" t="str">
        <f>IF($H528=0,"",VLOOKUP($G528,Data!$G$3:$BA$2935,18,FALSE))</f>
        <v>/</v>
      </c>
      <c r="Z528" s="4" t="str">
        <f>IF($H528=0,"",VLOOKUP($G528,Data!$G$3:$BA$2935,19,FALSE))</f>
        <v>/</v>
      </c>
      <c r="AA528" s="4" t="str">
        <f>IF($H528=0,"",VLOOKUP($G528,Data!$G$3:$BA$2935,20,FALSE))</f>
        <v/>
      </c>
      <c r="AB528" s="4" t="str">
        <f>IF($H528=0,"",VLOOKUP($G528,Data!$G$3:$BA$2935,21,FALSE))</f>
        <v/>
      </c>
      <c r="AC528" s="4" t="str">
        <f>IF($H528=0,"",VLOOKUP($G528,Data!$G$3:$BA$2935,22,FALSE))</f>
        <v/>
      </c>
      <c r="AD528" s="4" t="str">
        <f>IF($H528=0,"",VLOOKUP($G528,Data!$G$3:$BA$2935,23,FALSE))</f>
        <v/>
      </c>
      <c r="AE528" s="4" t="str">
        <f>IF($H528=0,"",VLOOKUP($G528,Data!$G$3:$BA$2935,24,FALSE))</f>
        <v/>
      </c>
      <c r="AF528" s="4" t="str">
        <f>IF($H528=0,"",VLOOKUP($G528,Data!$G$3:$BA$2935,25,FALSE))</f>
        <v/>
      </c>
      <c r="AG528" s="4" t="str">
        <f>IF($H528=0,"",VLOOKUP($G528,Data!$G$3:$BA$2935,26,FALSE))</f>
        <v/>
      </c>
      <c r="AH528" s="4" t="str">
        <f>IF($H528=0,"",VLOOKUP($G528,Data!$G$3:$BA$2935,27,FALSE))</f>
        <v/>
      </c>
      <c r="AI528" s="4" t="str">
        <f>IF($H528=0,"",VLOOKUP($G528,Data!$G$3:$BA$2935,28,FALSE))</f>
        <v/>
      </c>
      <c r="AJ528" s="4" t="str">
        <f>IF($H528=0,"",VLOOKUP($G528,Data!$G$3:$BA$2935,29,FALSE))</f>
        <v/>
      </c>
      <c r="AK528" s="4" t="str">
        <f>IF($H528=0,"",VLOOKUP($G528,Data!$G$3:$BA$2935,30,FALSE))</f>
        <v/>
      </c>
      <c r="AL528" s="4" t="str">
        <f>IF($H528=0,"",VLOOKUP($G528,Data!$G$3:$BA$2935,31,FALSE))</f>
        <v/>
      </c>
      <c r="AM528" s="4" t="str">
        <f>IF($H528=0,"",VLOOKUP($G528,Data!$G$3:$BA$2935,32,FALSE))</f>
        <v/>
      </c>
      <c r="AN528" s="4" t="str">
        <f>IF($H528=0,"",VLOOKUP($G528,Data!$G$3:$BA$2935,33,FALSE))</f>
        <v/>
      </c>
      <c r="AO528" s="4" t="str">
        <f>IF($H528=0,"",VLOOKUP($G528,Data!$G$3:$BA$2935,34,FALSE))</f>
        <v/>
      </c>
      <c r="AP528" s="4" t="str">
        <f>IF($H528=0,"",VLOOKUP($G528,Data!$G$3:$BA$2935,35,FALSE))</f>
        <v/>
      </c>
      <c r="AQ528" s="4" t="str">
        <f>IF($H528=0,"",VLOOKUP($G528,Data!$G$3:$BA$2935,36,FALSE))</f>
        <v/>
      </c>
      <c r="AR528" s="4" t="str">
        <f>IF($H528=0,"",VLOOKUP($G528,Data!$G$3:$BA$2935,37,FALSE))</f>
        <v/>
      </c>
      <c r="AS528" s="4" t="str">
        <f>IF($H528=0,"",VLOOKUP($G528,Data!$G$3:$BA$2935,38,FALSE))</f>
        <v/>
      </c>
      <c r="AT528" s="4" t="str">
        <f>IF($H528=0,"",VLOOKUP($G528,Data!$G$3:$BA$2935,39,FALSE))</f>
        <v/>
      </c>
    </row>
    <row r="529" spans="1:46" x14ac:dyDescent="0.25">
      <c r="A529" s="4">
        <f>PSSE!A531</f>
        <v>978082</v>
      </c>
      <c r="B529" s="4" t="str">
        <f>PSSE!B531</f>
        <v>PHUMY22_G2</v>
      </c>
      <c r="C529" s="4">
        <f>PSSE!D531</f>
        <v>15.8</v>
      </c>
      <c r="D529" s="4">
        <f>PSSE!E531</f>
        <v>238.7</v>
      </c>
      <c r="E529" s="4" t="str">
        <f>PSSE!F531</f>
        <v>ND</v>
      </c>
      <c r="F529" s="4">
        <f>PSSE!G531</f>
        <v>1</v>
      </c>
      <c r="G529" s="4" t="str">
        <f t="shared" si="8"/>
        <v>GEN15.8238.7ND1</v>
      </c>
      <c r="H529" s="4">
        <f>COUNTIF(Data!$G$3:$BA$2935,GEN!$G529)</f>
        <v>1</v>
      </c>
      <c r="I529" s="4" t="str">
        <f>IF($H529=0,"",VLOOKUP($G529,Data!$G$3:$BA$2935,2,FALSE))</f>
        <v>'GENROU'</v>
      </c>
      <c r="J529" s="4">
        <f>PSSE!C531</f>
        <v>1</v>
      </c>
      <c r="K529" s="4">
        <f>IF($H529=0,"",VLOOKUP($G529,Data!$G$3:$BA$2935,4,FALSE))</f>
        <v>8.4</v>
      </c>
      <c r="L529" s="4">
        <f>IF($H529=0,"",VLOOKUP($G529,Data!$G$3:$BA$2935,5,FALSE))</f>
        <v>0.04</v>
      </c>
      <c r="M529" s="4">
        <f>IF($H529=0,"",VLOOKUP($G529,Data!$G$3:$BA$2935,6,FALSE))</f>
        <v>0.9</v>
      </c>
      <c r="N529" s="4">
        <f>IF($H529=0,"",VLOOKUP($G529,Data!$G$3:$BA$2935,7,FALSE))</f>
        <v>7.0000000000000007E-2</v>
      </c>
      <c r="O529" s="4">
        <f>IF($H529=0,"",VLOOKUP($G529,Data!$G$3:$BA$2935,8,FALSE))</f>
        <v>6.24</v>
      </c>
      <c r="P529" s="4">
        <f>IF($H529=0,"",VLOOKUP($G529,Data!$G$3:$BA$2935,9,FALSE))</f>
        <v>0</v>
      </c>
      <c r="Q529" s="4">
        <f>IF($H529=0,"",VLOOKUP($G529,Data!$G$3:$BA$2935,10,FALSE))</f>
        <v>1.97</v>
      </c>
      <c r="R529" s="4">
        <f>IF($H529=0,"",VLOOKUP($G529,Data!$G$3:$BA$2935,11,FALSE))</f>
        <v>1.91</v>
      </c>
      <c r="S529" s="4">
        <f>IF($H529=0,"",VLOOKUP($G529,Data!$G$3:$BA$2935,12,FALSE))</f>
        <v>0.217</v>
      </c>
      <c r="T529" s="4">
        <f>IF($H529=0,"",VLOOKUP($G529,Data!$G$3:$BA$2935,13,FALSE))</f>
        <v>0.38500000000000001</v>
      </c>
      <c r="U529" s="4">
        <f>IF($H529=0,"",VLOOKUP($G529,Data!$G$3:$BA$2935,14,FALSE))</f>
        <v>0.217</v>
      </c>
      <c r="V529" s="4">
        <f>IF($H529=0,"",VLOOKUP($G529,Data!$G$3:$BA$2935,15,FALSE))</f>
        <v>0.15</v>
      </c>
      <c r="W529" s="4">
        <f>IF($H529=0,"",VLOOKUP($G529,Data!$G$3:$BA$2935,16,FALSE))</f>
        <v>0.14899999999999999</v>
      </c>
      <c r="X529" s="4">
        <f>IF($H529=0,"",VLOOKUP($G529,Data!$G$3:$BA$2935,17,FALSE))</f>
        <v>0.61599999999999999</v>
      </c>
      <c r="Y529" s="4" t="str">
        <f>IF($H529=0,"",VLOOKUP($G529,Data!$G$3:$BA$2935,18,FALSE))</f>
        <v>/</v>
      </c>
      <c r="Z529" s="4" t="str">
        <f>IF($H529=0,"",VLOOKUP($G529,Data!$G$3:$BA$2935,19,FALSE))</f>
        <v>/</v>
      </c>
      <c r="AA529" s="4" t="str">
        <f>IF($H529=0,"",VLOOKUP($G529,Data!$G$3:$BA$2935,20,FALSE))</f>
        <v/>
      </c>
      <c r="AB529" s="4" t="str">
        <f>IF($H529=0,"",VLOOKUP($G529,Data!$G$3:$BA$2935,21,FALSE))</f>
        <v/>
      </c>
      <c r="AC529" s="4" t="str">
        <f>IF($H529=0,"",VLOOKUP($G529,Data!$G$3:$BA$2935,22,FALSE))</f>
        <v/>
      </c>
      <c r="AD529" s="4" t="str">
        <f>IF($H529=0,"",VLOOKUP($G529,Data!$G$3:$BA$2935,23,FALSE))</f>
        <v/>
      </c>
      <c r="AE529" s="4" t="str">
        <f>IF($H529=0,"",VLOOKUP($G529,Data!$G$3:$BA$2935,24,FALSE))</f>
        <v/>
      </c>
      <c r="AF529" s="4" t="str">
        <f>IF($H529=0,"",VLOOKUP($G529,Data!$G$3:$BA$2935,25,FALSE))</f>
        <v/>
      </c>
      <c r="AG529" s="4" t="str">
        <f>IF($H529=0,"",VLOOKUP($G529,Data!$G$3:$BA$2935,26,FALSE))</f>
        <v/>
      </c>
      <c r="AH529" s="4" t="str">
        <f>IF($H529=0,"",VLOOKUP($G529,Data!$G$3:$BA$2935,27,FALSE))</f>
        <v/>
      </c>
      <c r="AI529" s="4" t="str">
        <f>IF($H529=0,"",VLOOKUP($G529,Data!$G$3:$BA$2935,28,FALSE))</f>
        <v/>
      </c>
      <c r="AJ529" s="4" t="str">
        <f>IF($H529=0,"",VLOOKUP($G529,Data!$G$3:$BA$2935,29,FALSE))</f>
        <v/>
      </c>
      <c r="AK529" s="4" t="str">
        <f>IF($H529=0,"",VLOOKUP($G529,Data!$G$3:$BA$2935,30,FALSE))</f>
        <v/>
      </c>
      <c r="AL529" s="4" t="str">
        <f>IF($H529=0,"",VLOOKUP($G529,Data!$G$3:$BA$2935,31,FALSE))</f>
        <v/>
      </c>
      <c r="AM529" s="4" t="str">
        <f>IF($H529=0,"",VLOOKUP($G529,Data!$G$3:$BA$2935,32,FALSE))</f>
        <v/>
      </c>
      <c r="AN529" s="4" t="str">
        <f>IF($H529=0,"",VLOOKUP($G529,Data!$G$3:$BA$2935,33,FALSE))</f>
        <v/>
      </c>
      <c r="AO529" s="4" t="str">
        <f>IF($H529=0,"",VLOOKUP($G529,Data!$G$3:$BA$2935,34,FALSE))</f>
        <v/>
      </c>
      <c r="AP529" s="4" t="str">
        <f>IF($H529=0,"",VLOOKUP($G529,Data!$G$3:$BA$2935,35,FALSE))</f>
        <v/>
      </c>
      <c r="AQ529" s="4" t="str">
        <f>IF($H529=0,"",VLOOKUP($G529,Data!$G$3:$BA$2935,36,FALSE))</f>
        <v/>
      </c>
      <c r="AR529" s="4" t="str">
        <f>IF($H529=0,"",VLOOKUP($G529,Data!$G$3:$BA$2935,37,FALSE))</f>
        <v/>
      </c>
      <c r="AS529" s="4" t="str">
        <f>IF($H529=0,"",VLOOKUP($G529,Data!$G$3:$BA$2935,38,FALSE))</f>
        <v/>
      </c>
      <c r="AT529" s="4" t="str">
        <f>IF($H529=0,"",VLOOKUP($G529,Data!$G$3:$BA$2935,39,FALSE))</f>
        <v/>
      </c>
    </row>
    <row r="530" spans="1:46" x14ac:dyDescent="0.25">
      <c r="A530" s="4">
        <f>PSSE!A532</f>
        <v>978091</v>
      </c>
      <c r="B530" s="4" t="str">
        <f>PSSE!B532</f>
        <v>PHUMY22_S1</v>
      </c>
      <c r="C530" s="4">
        <f>PSSE!D532</f>
        <v>15.8</v>
      </c>
      <c r="D530" s="4">
        <f>PSSE!E532</f>
        <v>277.60000000000002</v>
      </c>
      <c r="E530" s="4" t="str">
        <f>PSSE!F532</f>
        <v>ND</v>
      </c>
      <c r="F530" s="4">
        <f>PSSE!G532</f>
        <v>1</v>
      </c>
      <c r="G530" s="4" t="str">
        <f t="shared" si="8"/>
        <v>GEN15.8277.6ND1</v>
      </c>
      <c r="H530" s="4">
        <f>COUNTIF(Data!$G$3:$BA$2935,GEN!$G530)</f>
        <v>1</v>
      </c>
      <c r="I530" s="4" t="str">
        <f>IF($H530=0,"",VLOOKUP($G530,Data!$G$3:$BA$2935,2,FALSE))</f>
        <v>'GENROU'</v>
      </c>
      <c r="J530" s="4">
        <f>PSSE!C532</f>
        <v>1</v>
      </c>
      <c r="K530" s="4">
        <f>IF($H530=0,"",VLOOKUP($G530,Data!$G$3:$BA$2935,4,FALSE))</f>
        <v>6</v>
      </c>
      <c r="L530" s="4">
        <f>IF($H530=0,"",VLOOKUP($G530,Data!$G$3:$BA$2935,5,FALSE))</f>
        <v>4.4999999999999998E-2</v>
      </c>
      <c r="M530" s="4">
        <f>IF($H530=0,"",VLOOKUP($G530,Data!$G$3:$BA$2935,6,FALSE))</f>
        <v>0.61</v>
      </c>
      <c r="N530" s="4">
        <f>IF($H530=0,"",VLOOKUP($G530,Data!$G$3:$BA$2935,7,FALSE))</f>
        <v>8.4000000000000005E-2</v>
      </c>
      <c r="O530" s="4">
        <f>IF($H530=0,"",VLOOKUP($G530,Data!$G$3:$BA$2935,8,FALSE))</f>
        <v>5.42</v>
      </c>
      <c r="P530" s="4">
        <f>IF($H530=0,"",VLOOKUP($G530,Data!$G$3:$BA$2935,9,FALSE))</f>
        <v>0</v>
      </c>
      <c r="Q530" s="4">
        <f>IF($H530=0,"",VLOOKUP($G530,Data!$G$3:$BA$2935,10,FALSE))</f>
        <v>2.38</v>
      </c>
      <c r="R530" s="4">
        <f>IF($H530=0,"",VLOOKUP($G530,Data!$G$3:$BA$2935,11,FALSE))</f>
        <v>2.29</v>
      </c>
      <c r="S530" s="4">
        <f>IF($H530=0,"",VLOOKUP($G530,Data!$G$3:$BA$2935,12,FALSE))</f>
        <v>0.32</v>
      </c>
      <c r="T530" s="4">
        <f>IF($H530=0,"",VLOOKUP($G530,Data!$G$3:$BA$2935,13,FALSE))</f>
        <v>0.53500000000000003</v>
      </c>
      <c r="U530" s="4">
        <f>IF($H530=0,"",VLOOKUP($G530,Data!$G$3:$BA$2935,14,FALSE))</f>
        <v>0.245</v>
      </c>
      <c r="V530" s="4">
        <f>IF($H530=0,"",VLOOKUP($G530,Data!$G$3:$BA$2935,15,FALSE))</f>
        <v>0.112</v>
      </c>
      <c r="W530" s="4">
        <f>IF($H530=0,"",VLOOKUP($G530,Data!$G$3:$BA$2935,16,FALSE))</f>
        <v>7.3999999999999996E-2</v>
      </c>
      <c r="X530" s="4">
        <f>IF($H530=0,"",VLOOKUP($G530,Data!$G$3:$BA$2935,17,FALSE))</f>
        <v>0.49299999999999999</v>
      </c>
      <c r="Y530" s="4" t="str">
        <f>IF($H530=0,"",VLOOKUP($G530,Data!$G$3:$BA$2935,18,FALSE))</f>
        <v>/</v>
      </c>
      <c r="Z530" s="4" t="str">
        <f>IF($H530=0,"",VLOOKUP($G530,Data!$G$3:$BA$2935,19,FALSE))</f>
        <v>/</v>
      </c>
      <c r="AA530" s="4" t="str">
        <f>IF($H530=0,"",VLOOKUP($G530,Data!$G$3:$BA$2935,20,FALSE))</f>
        <v/>
      </c>
      <c r="AB530" s="4" t="str">
        <f>IF($H530=0,"",VLOOKUP($G530,Data!$G$3:$BA$2935,21,FALSE))</f>
        <v/>
      </c>
      <c r="AC530" s="4" t="str">
        <f>IF($H530=0,"",VLOOKUP($G530,Data!$G$3:$BA$2935,22,FALSE))</f>
        <v/>
      </c>
      <c r="AD530" s="4" t="str">
        <f>IF($H530=0,"",VLOOKUP($G530,Data!$G$3:$BA$2935,23,FALSE))</f>
        <v/>
      </c>
      <c r="AE530" s="4" t="str">
        <f>IF($H530=0,"",VLOOKUP($G530,Data!$G$3:$BA$2935,24,FALSE))</f>
        <v/>
      </c>
      <c r="AF530" s="4" t="str">
        <f>IF($H530=0,"",VLOOKUP($G530,Data!$G$3:$BA$2935,25,FALSE))</f>
        <v/>
      </c>
      <c r="AG530" s="4" t="str">
        <f>IF($H530=0,"",VLOOKUP($G530,Data!$G$3:$BA$2935,26,FALSE))</f>
        <v/>
      </c>
      <c r="AH530" s="4" t="str">
        <f>IF($H530=0,"",VLOOKUP($G530,Data!$G$3:$BA$2935,27,FALSE))</f>
        <v/>
      </c>
      <c r="AI530" s="4" t="str">
        <f>IF($H530=0,"",VLOOKUP($G530,Data!$G$3:$BA$2935,28,FALSE))</f>
        <v/>
      </c>
      <c r="AJ530" s="4" t="str">
        <f>IF($H530=0,"",VLOOKUP($G530,Data!$G$3:$BA$2935,29,FALSE))</f>
        <v/>
      </c>
      <c r="AK530" s="4" t="str">
        <f>IF($H530=0,"",VLOOKUP($G530,Data!$G$3:$BA$2935,30,FALSE))</f>
        <v/>
      </c>
      <c r="AL530" s="4" t="str">
        <f>IF($H530=0,"",VLOOKUP($G530,Data!$G$3:$BA$2935,31,FALSE))</f>
        <v/>
      </c>
      <c r="AM530" s="4" t="str">
        <f>IF($H530=0,"",VLOOKUP($G530,Data!$G$3:$BA$2935,32,FALSE))</f>
        <v/>
      </c>
      <c r="AN530" s="4" t="str">
        <f>IF($H530=0,"",VLOOKUP($G530,Data!$G$3:$BA$2935,33,FALSE))</f>
        <v/>
      </c>
      <c r="AO530" s="4" t="str">
        <f>IF($H530=0,"",VLOOKUP($G530,Data!$G$3:$BA$2935,34,FALSE))</f>
        <v/>
      </c>
      <c r="AP530" s="4" t="str">
        <f>IF($H530=0,"",VLOOKUP($G530,Data!$G$3:$BA$2935,35,FALSE))</f>
        <v/>
      </c>
      <c r="AQ530" s="4" t="str">
        <f>IF($H530=0,"",VLOOKUP($G530,Data!$G$3:$BA$2935,36,FALSE))</f>
        <v/>
      </c>
      <c r="AR530" s="4" t="str">
        <f>IF($H530=0,"",VLOOKUP($G530,Data!$G$3:$BA$2935,37,FALSE))</f>
        <v/>
      </c>
      <c r="AS530" s="4" t="str">
        <f>IF($H530=0,"",VLOOKUP($G530,Data!$G$3:$BA$2935,38,FALSE))</f>
        <v/>
      </c>
      <c r="AT530" s="4" t="str">
        <f>IF($H530=0,"",VLOOKUP($G530,Data!$G$3:$BA$2935,39,FALSE))</f>
        <v/>
      </c>
    </row>
    <row r="531" spans="1:46" x14ac:dyDescent="0.25">
      <c r="A531" s="4">
        <f>PSSE!A533</f>
        <v>978101</v>
      </c>
      <c r="B531" s="4" t="str">
        <f>PSSE!B533</f>
        <v>PHUMY3_G1</v>
      </c>
      <c r="C531" s="4">
        <f>PSSE!D533</f>
        <v>15.8</v>
      </c>
      <c r="D531" s="4">
        <f>PSSE!E533</f>
        <v>237.2</v>
      </c>
      <c r="E531" s="4" t="str">
        <f>PSSE!F533</f>
        <v>ND</v>
      </c>
      <c r="F531" s="4">
        <f>PSSE!G533</f>
        <v>1</v>
      </c>
      <c r="G531" s="4" t="str">
        <f t="shared" si="8"/>
        <v>GEN15.8237.2ND1</v>
      </c>
      <c r="H531" s="4">
        <f>COUNTIF(Data!$G$3:$BA$2935,GEN!$G531)</f>
        <v>1</v>
      </c>
      <c r="I531" s="4" t="str">
        <f>IF($H531=0,"",VLOOKUP($G531,Data!$G$3:$BA$2935,2,FALSE))</f>
        <v>'GENROU'</v>
      </c>
      <c r="J531" s="4">
        <f>PSSE!C533</f>
        <v>1</v>
      </c>
      <c r="K531" s="4">
        <f>IF($H531=0,"",VLOOKUP($G531,Data!$G$3:$BA$2935,4,FALSE))</f>
        <v>9.5500000000000007</v>
      </c>
      <c r="L531" s="4">
        <f>IF($H531=0,"",VLOOKUP($G531,Data!$G$3:$BA$2935,5,FALSE))</f>
        <v>4.4999999999999998E-2</v>
      </c>
      <c r="M531" s="4">
        <f>IF($H531=0,"",VLOOKUP($G531,Data!$G$3:$BA$2935,6,FALSE))</f>
        <v>1.5</v>
      </c>
      <c r="N531" s="4">
        <f>IF($H531=0,"",VLOOKUP($G531,Data!$G$3:$BA$2935,7,FALSE))</f>
        <v>0.15</v>
      </c>
      <c r="O531" s="4">
        <f>IF($H531=0,"",VLOOKUP($G531,Data!$G$3:$BA$2935,8,FALSE))</f>
        <v>4.2</v>
      </c>
      <c r="P531" s="4">
        <f>IF($H531=0,"",VLOOKUP($G531,Data!$G$3:$BA$2935,9,FALSE))</f>
        <v>0</v>
      </c>
      <c r="Q531" s="4">
        <f>IF($H531=0,"",VLOOKUP($G531,Data!$G$3:$BA$2935,10,FALSE))</f>
        <v>2.496</v>
      </c>
      <c r="R531" s="4">
        <f>IF($H531=0,"",VLOOKUP($G531,Data!$G$3:$BA$2935,11,FALSE))</f>
        <v>2.3719999999999999</v>
      </c>
      <c r="S531" s="4">
        <f>IF($H531=0,"",VLOOKUP($G531,Data!$G$3:$BA$2935,12,FALSE))</f>
        <v>0.32700000000000001</v>
      </c>
      <c r="T531" s="4">
        <f>IF($H531=0,"",VLOOKUP($G531,Data!$G$3:$BA$2935,13,FALSE))</f>
        <v>0.61299999999999999</v>
      </c>
      <c r="U531" s="4">
        <f>IF($H531=0,"",VLOOKUP($G531,Data!$G$3:$BA$2935,14,FALSE))</f>
        <v>0.20100000000000001</v>
      </c>
      <c r="V531" s="4">
        <f>IF($H531=0,"",VLOOKUP($G531,Data!$G$3:$BA$2935,15,FALSE))</f>
        <v>0.1</v>
      </c>
      <c r="W531" s="4">
        <f>IF($H531=0,"",VLOOKUP($G531,Data!$G$3:$BA$2935,16,FALSE))</f>
        <v>0.125</v>
      </c>
      <c r="X531" s="4">
        <f>IF($H531=0,"",VLOOKUP($G531,Data!$G$3:$BA$2935,17,FALSE))</f>
        <v>0.57399999999999995</v>
      </c>
      <c r="Y531" s="4" t="str">
        <f>IF($H531=0,"",VLOOKUP($G531,Data!$G$3:$BA$2935,18,FALSE))</f>
        <v>/</v>
      </c>
      <c r="Z531" s="4" t="str">
        <f>IF($H531=0,"",VLOOKUP($G531,Data!$G$3:$BA$2935,19,FALSE))</f>
        <v>/</v>
      </c>
      <c r="AA531" s="4" t="str">
        <f>IF($H531=0,"",VLOOKUP($G531,Data!$G$3:$BA$2935,20,FALSE))</f>
        <v/>
      </c>
      <c r="AB531" s="4" t="str">
        <f>IF($H531=0,"",VLOOKUP($G531,Data!$G$3:$BA$2935,21,FALSE))</f>
        <v/>
      </c>
      <c r="AC531" s="4" t="str">
        <f>IF($H531=0,"",VLOOKUP($G531,Data!$G$3:$BA$2935,22,FALSE))</f>
        <v/>
      </c>
      <c r="AD531" s="4" t="str">
        <f>IF($H531=0,"",VLOOKUP($G531,Data!$G$3:$BA$2935,23,FALSE))</f>
        <v/>
      </c>
      <c r="AE531" s="4" t="str">
        <f>IF($H531=0,"",VLOOKUP($G531,Data!$G$3:$BA$2935,24,FALSE))</f>
        <v/>
      </c>
      <c r="AF531" s="4" t="str">
        <f>IF($H531=0,"",VLOOKUP($G531,Data!$G$3:$BA$2935,25,FALSE))</f>
        <v/>
      </c>
      <c r="AG531" s="4" t="str">
        <f>IF($H531=0,"",VLOOKUP($G531,Data!$G$3:$BA$2935,26,FALSE))</f>
        <v/>
      </c>
      <c r="AH531" s="4" t="str">
        <f>IF($H531=0,"",VLOOKUP($G531,Data!$G$3:$BA$2935,27,FALSE))</f>
        <v/>
      </c>
      <c r="AI531" s="4" t="str">
        <f>IF($H531=0,"",VLOOKUP($G531,Data!$G$3:$BA$2935,28,FALSE))</f>
        <v/>
      </c>
      <c r="AJ531" s="4" t="str">
        <f>IF($H531=0,"",VLOOKUP($G531,Data!$G$3:$BA$2935,29,FALSE))</f>
        <v/>
      </c>
      <c r="AK531" s="4" t="str">
        <f>IF($H531=0,"",VLOOKUP($G531,Data!$G$3:$BA$2935,30,FALSE))</f>
        <v/>
      </c>
      <c r="AL531" s="4" t="str">
        <f>IF($H531=0,"",VLOOKUP($G531,Data!$G$3:$BA$2935,31,FALSE))</f>
        <v/>
      </c>
      <c r="AM531" s="4" t="str">
        <f>IF($H531=0,"",VLOOKUP($G531,Data!$G$3:$BA$2935,32,FALSE))</f>
        <v/>
      </c>
      <c r="AN531" s="4" t="str">
        <f>IF($H531=0,"",VLOOKUP($G531,Data!$G$3:$BA$2935,33,FALSE))</f>
        <v/>
      </c>
      <c r="AO531" s="4" t="str">
        <f>IF($H531=0,"",VLOOKUP($G531,Data!$G$3:$BA$2935,34,FALSE))</f>
        <v/>
      </c>
      <c r="AP531" s="4" t="str">
        <f>IF($H531=0,"",VLOOKUP($G531,Data!$G$3:$BA$2935,35,FALSE))</f>
        <v/>
      </c>
      <c r="AQ531" s="4" t="str">
        <f>IF($H531=0,"",VLOOKUP($G531,Data!$G$3:$BA$2935,36,FALSE))</f>
        <v/>
      </c>
      <c r="AR531" s="4" t="str">
        <f>IF($H531=0,"",VLOOKUP($G531,Data!$G$3:$BA$2935,37,FALSE))</f>
        <v/>
      </c>
      <c r="AS531" s="4" t="str">
        <f>IF($H531=0,"",VLOOKUP($G531,Data!$G$3:$BA$2935,38,FALSE))</f>
        <v/>
      </c>
      <c r="AT531" s="4" t="str">
        <f>IF($H531=0,"",VLOOKUP($G531,Data!$G$3:$BA$2935,39,FALSE))</f>
        <v/>
      </c>
    </row>
    <row r="532" spans="1:46" x14ac:dyDescent="0.25">
      <c r="A532" s="4">
        <f>PSSE!A534</f>
        <v>978102</v>
      </c>
      <c r="B532" s="4" t="str">
        <f>PSSE!B534</f>
        <v>PHUMY3_G2</v>
      </c>
      <c r="C532" s="4">
        <f>PSSE!D534</f>
        <v>15.8</v>
      </c>
      <c r="D532" s="4">
        <f>PSSE!E534</f>
        <v>237.2</v>
      </c>
      <c r="E532" s="4" t="str">
        <f>PSSE!F534</f>
        <v>ND</v>
      </c>
      <c r="F532" s="4">
        <f>PSSE!G534</f>
        <v>1</v>
      </c>
      <c r="G532" s="4" t="str">
        <f t="shared" si="8"/>
        <v>GEN15.8237.2ND1</v>
      </c>
      <c r="H532" s="4">
        <f>COUNTIF(Data!$G$3:$BA$2935,GEN!$G532)</f>
        <v>1</v>
      </c>
      <c r="I532" s="4" t="str">
        <f>IF($H532=0,"",VLOOKUP($G532,Data!$G$3:$BA$2935,2,FALSE))</f>
        <v>'GENROU'</v>
      </c>
      <c r="J532" s="4">
        <f>PSSE!C534</f>
        <v>1</v>
      </c>
      <c r="K532" s="4">
        <f>IF($H532=0,"",VLOOKUP($G532,Data!$G$3:$BA$2935,4,FALSE))</f>
        <v>9.5500000000000007</v>
      </c>
      <c r="L532" s="4">
        <f>IF($H532=0,"",VLOOKUP($G532,Data!$G$3:$BA$2935,5,FALSE))</f>
        <v>4.4999999999999998E-2</v>
      </c>
      <c r="M532" s="4">
        <f>IF($H532=0,"",VLOOKUP($G532,Data!$G$3:$BA$2935,6,FALSE))</f>
        <v>1.5</v>
      </c>
      <c r="N532" s="4">
        <f>IF($H532=0,"",VLOOKUP($G532,Data!$G$3:$BA$2935,7,FALSE))</f>
        <v>0.15</v>
      </c>
      <c r="O532" s="4">
        <f>IF($H532=0,"",VLOOKUP($G532,Data!$G$3:$BA$2935,8,FALSE))</f>
        <v>4.2</v>
      </c>
      <c r="P532" s="4">
        <f>IF($H532=0,"",VLOOKUP($G532,Data!$G$3:$BA$2935,9,FALSE))</f>
        <v>0</v>
      </c>
      <c r="Q532" s="4">
        <f>IF($H532=0,"",VLOOKUP($G532,Data!$G$3:$BA$2935,10,FALSE))</f>
        <v>2.496</v>
      </c>
      <c r="R532" s="4">
        <f>IF($H532=0,"",VLOOKUP($G532,Data!$G$3:$BA$2935,11,FALSE))</f>
        <v>2.3719999999999999</v>
      </c>
      <c r="S532" s="4">
        <f>IF($H532=0,"",VLOOKUP($G532,Data!$G$3:$BA$2935,12,FALSE))</f>
        <v>0.32700000000000001</v>
      </c>
      <c r="T532" s="4">
        <f>IF($H532=0,"",VLOOKUP($G532,Data!$G$3:$BA$2935,13,FALSE))</f>
        <v>0.61299999999999999</v>
      </c>
      <c r="U532" s="4">
        <f>IF($H532=0,"",VLOOKUP($G532,Data!$G$3:$BA$2935,14,FALSE))</f>
        <v>0.20100000000000001</v>
      </c>
      <c r="V532" s="4">
        <f>IF($H532=0,"",VLOOKUP($G532,Data!$G$3:$BA$2935,15,FALSE))</f>
        <v>0.1</v>
      </c>
      <c r="W532" s="4">
        <f>IF($H532=0,"",VLOOKUP($G532,Data!$G$3:$BA$2935,16,FALSE))</f>
        <v>0.125</v>
      </c>
      <c r="X532" s="4">
        <f>IF($H532=0,"",VLOOKUP($G532,Data!$G$3:$BA$2935,17,FALSE))</f>
        <v>0.57399999999999995</v>
      </c>
      <c r="Y532" s="4" t="str">
        <f>IF($H532=0,"",VLOOKUP($G532,Data!$G$3:$BA$2935,18,FALSE))</f>
        <v>/</v>
      </c>
      <c r="Z532" s="4" t="str">
        <f>IF($H532=0,"",VLOOKUP($G532,Data!$G$3:$BA$2935,19,FALSE))</f>
        <v>/</v>
      </c>
      <c r="AA532" s="4" t="str">
        <f>IF($H532=0,"",VLOOKUP($G532,Data!$G$3:$BA$2935,20,FALSE))</f>
        <v/>
      </c>
      <c r="AB532" s="4" t="str">
        <f>IF($H532=0,"",VLOOKUP($G532,Data!$G$3:$BA$2935,21,FALSE))</f>
        <v/>
      </c>
      <c r="AC532" s="4" t="str">
        <f>IF($H532=0,"",VLOOKUP($G532,Data!$G$3:$BA$2935,22,FALSE))</f>
        <v/>
      </c>
      <c r="AD532" s="4" t="str">
        <f>IF($H532=0,"",VLOOKUP($G532,Data!$G$3:$BA$2935,23,FALSE))</f>
        <v/>
      </c>
      <c r="AE532" s="4" t="str">
        <f>IF($H532=0,"",VLOOKUP($G532,Data!$G$3:$BA$2935,24,FALSE))</f>
        <v/>
      </c>
      <c r="AF532" s="4" t="str">
        <f>IF($H532=0,"",VLOOKUP($G532,Data!$G$3:$BA$2935,25,FALSE))</f>
        <v/>
      </c>
      <c r="AG532" s="4" t="str">
        <f>IF($H532=0,"",VLOOKUP($G532,Data!$G$3:$BA$2935,26,FALSE))</f>
        <v/>
      </c>
      <c r="AH532" s="4" t="str">
        <f>IF($H532=0,"",VLOOKUP($G532,Data!$G$3:$BA$2935,27,FALSE))</f>
        <v/>
      </c>
      <c r="AI532" s="4" t="str">
        <f>IF($H532=0,"",VLOOKUP($G532,Data!$G$3:$BA$2935,28,FALSE))</f>
        <v/>
      </c>
      <c r="AJ532" s="4" t="str">
        <f>IF($H532=0,"",VLOOKUP($G532,Data!$G$3:$BA$2935,29,FALSE))</f>
        <v/>
      </c>
      <c r="AK532" s="4" t="str">
        <f>IF($H532=0,"",VLOOKUP($G532,Data!$G$3:$BA$2935,30,FALSE))</f>
        <v/>
      </c>
      <c r="AL532" s="4" t="str">
        <f>IF($H532=0,"",VLOOKUP($G532,Data!$G$3:$BA$2935,31,FALSE))</f>
        <v/>
      </c>
      <c r="AM532" s="4" t="str">
        <f>IF($H532=0,"",VLOOKUP($G532,Data!$G$3:$BA$2935,32,FALSE))</f>
        <v/>
      </c>
      <c r="AN532" s="4" t="str">
        <f>IF($H532=0,"",VLOOKUP($G532,Data!$G$3:$BA$2935,33,FALSE))</f>
        <v/>
      </c>
      <c r="AO532" s="4" t="str">
        <f>IF($H532=0,"",VLOOKUP($G532,Data!$G$3:$BA$2935,34,FALSE))</f>
        <v/>
      </c>
      <c r="AP532" s="4" t="str">
        <f>IF($H532=0,"",VLOOKUP($G532,Data!$G$3:$BA$2935,35,FALSE))</f>
        <v/>
      </c>
      <c r="AQ532" s="4" t="str">
        <f>IF($H532=0,"",VLOOKUP($G532,Data!$G$3:$BA$2935,36,FALSE))</f>
        <v/>
      </c>
      <c r="AR532" s="4" t="str">
        <f>IF($H532=0,"",VLOOKUP($G532,Data!$G$3:$BA$2935,37,FALSE))</f>
        <v/>
      </c>
      <c r="AS532" s="4" t="str">
        <f>IF($H532=0,"",VLOOKUP($G532,Data!$G$3:$BA$2935,38,FALSE))</f>
        <v/>
      </c>
      <c r="AT532" s="4" t="str">
        <f>IF($H532=0,"",VLOOKUP($G532,Data!$G$3:$BA$2935,39,FALSE))</f>
        <v/>
      </c>
    </row>
    <row r="533" spans="1:46" x14ac:dyDescent="0.25">
      <c r="A533" s="4">
        <f>PSSE!A535</f>
        <v>978111</v>
      </c>
      <c r="B533" s="4" t="str">
        <f>PSSE!B535</f>
        <v>PHUMY3_S1</v>
      </c>
      <c r="C533" s="4">
        <f>PSSE!D535</f>
        <v>15.8</v>
      </c>
      <c r="D533" s="4">
        <f>PSSE!E535</f>
        <v>268.39999999999998</v>
      </c>
      <c r="E533" s="4" t="str">
        <f>PSSE!F535</f>
        <v>ND</v>
      </c>
      <c r="F533" s="4">
        <f>PSSE!G535</f>
        <v>1</v>
      </c>
      <c r="G533" s="4" t="str">
        <f t="shared" si="8"/>
        <v>GEN15.8268.4ND1</v>
      </c>
      <c r="H533" s="4">
        <f>COUNTIF(Data!$G$3:$BA$2935,GEN!$G533)</f>
        <v>1</v>
      </c>
      <c r="I533" s="4" t="str">
        <f>IF($H533=0,"",VLOOKUP($G533,Data!$G$3:$BA$2935,2,FALSE))</f>
        <v>'GENROU'</v>
      </c>
      <c r="J533" s="4">
        <f>PSSE!C535</f>
        <v>1</v>
      </c>
      <c r="K533" s="4">
        <f>IF($H533=0,"",VLOOKUP($G533,Data!$G$3:$BA$2935,4,FALSE))</f>
        <v>6.9</v>
      </c>
      <c r="L533" s="4">
        <f>IF($H533=0,"",VLOOKUP($G533,Data!$G$3:$BA$2935,5,FALSE))</f>
        <v>0.19900000000000001</v>
      </c>
      <c r="M533" s="4">
        <f>IF($H533=0,"",VLOOKUP($G533,Data!$G$3:$BA$2935,6,FALSE))</f>
        <v>0.45</v>
      </c>
      <c r="N533" s="4">
        <f>IF($H533=0,"",VLOOKUP($G533,Data!$G$3:$BA$2935,7,FALSE))</f>
        <v>7.0000000000000007E-2</v>
      </c>
      <c r="O533" s="4">
        <f>IF($H533=0,"",VLOOKUP($G533,Data!$G$3:$BA$2935,8,FALSE))</f>
        <v>3.8</v>
      </c>
      <c r="P533" s="4">
        <f>IF($H533=0,"",VLOOKUP($G533,Data!$G$3:$BA$2935,9,FALSE))</f>
        <v>0</v>
      </c>
      <c r="Q533" s="4">
        <f>IF($H533=0,"",VLOOKUP($G533,Data!$G$3:$BA$2935,10,FALSE))</f>
        <v>2.2999999999999998</v>
      </c>
      <c r="R533" s="4">
        <f>IF($H533=0,"",VLOOKUP($G533,Data!$G$3:$BA$2935,11,FALSE))</f>
        <v>2.21</v>
      </c>
      <c r="S533" s="4">
        <f>IF($H533=0,"",VLOOKUP($G533,Data!$G$3:$BA$2935,12,FALSE))</f>
        <v>0.28999999999999998</v>
      </c>
      <c r="T533" s="4">
        <f>IF($H533=0,"",VLOOKUP($G533,Data!$G$3:$BA$2935,13,FALSE))</f>
        <v>0.46</v>
      </c>
      <c r="U533" s="4">
        <f>IF($H533=0,"",VLOOKUP($G533,Data!$G$3:$BA$2935,14,FALSE))</f>
        <v>0.19600000000000001</v>
      </c>
      <c r="V533" s="4">
        <f>IF($H533=0,"",VLOOKUP($G533,Data!$G$3:$BA$2935,15,FALSE))</f>
        <v>0.16700000000000001</v>
      </c>
      <c r="W533" s="4">
        <f>IF($H533=0,"",VLOOKUP($G533,Data!$G$3:$BA$2935,16,FALSE))</f>
        <v>0.08</v>
      </c>
      <c r="X533" s="4">
        <f>IF($H533=0,"",VLOOKUP($G533,Data!$G$3:$BA$2935,17,FALSE))</f>
        <v>0.56000000000000005</v>
      </c>
      <c r="Y533" s="4" t="str">
        <f>IF($H533=0,"",VLOOKUP($G533,Data!$G$3:$BA$2935,18,FALSE))</f>
        <v>/</v>
      </c>
      <c r="Z533" s="4" t="str">
        <f>IF($H533=0,"",VLOOKUP($G533,Data!$G$3:$BA$2935,19,FALSE))</f>
        <v>/</v>
      </c>
      <c r="AA533" s="4" t="str">
        <f>IF($H533=0,"",VLOOKUP($G533,Data!$G$3:$BA$2935,20,FALSE))</f>
        <v/>
      </c>
      <c r="AB533" s="4" t="str">
        <f>IF($H533=0,"",VLOOKUP($G533,Data!$G$3:$BA$2935,21,FALSE))</f>
        <v/>
      </c>
      <c r="AC533" s="4" t="str">
        <f>IF($H533=0,"",VLOOKUP($G533,Data!$G$3:$BA$2935,22,FALSE))</f>
        <v/>
      </c>
      <c r="AD533" s="4" t="str">
        <f>IF($H533=0,"",VLOOKUP($G533,Data!$G$3:$BA$2935,23,FALSE))</f>
        <v/>
      </c>
      <c r="AE533" s="4" t="str">
        <f>IF($H533=0,"",VLOOKUP($G533,Data!$G$3:$BA$2935,24,FALSE))</f>
        <v/>
      </c>
      <c r="AF533" s="4" t="str">
        <f>IF($H533=0,"",VLOOKUP($G533,Data!$G$3:$BA$2935,25,FALSE))</f>
        <v/>
      </c>
      <c r="AG533" s="4" t="str">
        <f>IF($H533=0,"",VLOOKUP($G533,Data!$G$3:$BA$2935,26,FALSE))</f>
        <v/>
      </c>
      <c r="AH533" s="4" t="str">
        <f>IF($H533=0,"",VLOOKUP($G533,Data!$G$3:$BA$2935,27,FALSE))</f>
        <v/>
      </c>
      <c r="AI533" s="4" t="str">
        <f>IF($H533=0,"",VLOOKUP($G533,Data!$G$3:$BA$2935,28,FALSE))</f>
        <v/>
      </c>
      <c r="AJ533" s="4" t="str">
        <f>IF($H533=0,"",VLOOKUP($G533,Data!$G$3:$BA$2935,29,FALSE))</f>
        <v/>
      </c>
      <c r="AK533" s="4" t="str">
        <f>IF($H533=0,"",VLOOKUP($G533,Data!$G$3:$BA$2935,30,FALSE))</f>
        <v/>
      </c>
      <c r="AL533" s="4" t="str">
        <f>IF($H533=0,"",VLOOKUP($G533,Data!$G$3:$BA$2935,31,FALSE))</f>
        <v/>
      </c>
      <c r="AM533" s="4" t="str">
        <f>IF($H533=0,"",VLOOKUP($G533,Data!$G$3:$BA$2935,32,FALSE))</f>
        <v/>
      </c>
      <c r="AN533" s="4" t="str">
        <f>IF($H533=0,"",VLOOKUP($G533,Data!$G$3:$BA$2935,33,FALSE))</f>
        <v/>
      </c>
      <c r="AO533" s="4" t="str">
        <f>IF($H533=0,"",VLOOKUP($G533,Data!$G$3:$BA$2935,34,FALSE))</f>
        <v/>
      </c>
      <c r="AP533" s="4" t="str">
        <f>IF($H533=0,"",VLOOKUP($G533,Data!$G$3:$BA$2935,35,FALSE))</f>
        <v/>
      </c>
      <c r="AQ533" s="4" t="str">
        <f>IF($H533=0,"",VLOOKUP($G533,Data!$G$3:$BA$2935,36,FALSE))</f>
        <v/>
      </c>
      <c r="AR533" s="4" t="str">
        <f>IF($H533=0,"",VLOOKUP($G533,Data!$G$3:$BA$2935,37,FALSE))</f>
        <v/>
      </c>
      <c r="AS533" s="4" t="str">
        <f>IF($H533=0,"",VLOOKUP($G533,Data!$G$3:$BA$2935,38,FALSE))</f>
        <v/>
      </c>
      <c r="AT533" s="4" t="str">
        <f>IF($H533=0,"",VLOOKUP($G533,Data!$G$3:$BA$2935,39,FALSE))</f>
        <v/>
      </c>
    </row>
    <row r="534" spans="1:46" x14ac:dyDescent="0.25">
      <c r="A534" s="4">
        <f>PSSE!A536</f>
        <v>979021</v>
      </c>
      <c r="B534" s="4" t="str">
        <f>PSSE!B536</f>
        <v>PHUOCAN_G1</v>
      </c>
      <c r="C534" s="4">
        <f>PSSE!D536</f>
        <v>15.8</v>
      </c>
      <c r="D534" s="4">
        <f>PSSE!E536</f>
        <v>145</v>
      </c>
      <c r="E534" s="4" t="str">
        <f>PSSE!F536</f>
        <v>ND</v>
      </c>
      <c r="F534" s="4">
        <f>PSSE!G536</f>
        <v>1</v>
      </c>
      <c r="G534" s="4" t="str">
        <f t="shared" si="8"/>
        <v>GEN15.8145ND1</v>
      </c>
      <c r="H534" s="4">
        <f>COUNTIF(Data!$G$3:$BA$2935,GEN!$G534)</f>
        <v>1</v>
      </c>
      <c r="I534" s="4" t="str">
        <f>IF($H534=0,"",VLOOKUP($G534,Data!$G$3:$BA$2935,2,FALSE))</f>
        <v>'GENROU'</v>
      </c>
      <c r="J534" s="4">
        <f>PSSE!C536</f>
        <v>1</v>
      </c>
      <c r="K534" s="4">
        <f>IF($H534=0,"",VLOOKUP($G534,Data!$G$3:$BA$2935,4,FALSE))</f>
        <v>9.5500000000000007</v>
      </c>
      <c r="L534" s="4">
        <f>IF($H534=0,"",VLOOKUP($G534,Data!$G$3:$BA$2935,5,FALSE))</f>
        <v>4.4999999999999998E-2</v>
      </c>
      <c r="M534" s="4">
        <f>IF($H534=0,"",VLOOKUP($G534,Data!$G$3:$BA$2935,6,FALSE))</f>
        <v>1.5</v>
      </c>
      <c r="N534" s="4">
        <f>IF($H534=0,"",VLOOKUP($G534,Data!$G$3:$BA$2935,7,FALSE))</f>
        <v>0.15</v>
      </c>
      <c r="O534" s="4">
        <f>IF($H534=0,"",VLOOKUP($G534,Data!$G$3:$BA$2935,8,FALSE))</f>
        <v>4.2</v>
      </c>
      <c r="P534" s="4">
        <f>IF($H534=0,"",VLOOKUP($G534,Data!$G$3:$BA$2935,9,FALSE))</f>
        <v>0</v>
      </c>
      <c r="Q534" s="4">
        <f>IF($H534=0,"",VLOOKUP($G534,Data!$G$3:$BA$2935,10,FALSE))</f>
        <v>2.496</v>
      </c>
      <c r="R534" s="4">
        <f>IF($H534=0,"",VLOOKUP($G534,Data!$G$3:$BA$2935,11,FALSE))</f>
        <v>2.3719999999999999</v>
      </c>
      <c r="S534" s="4">
        <f>IF($H534=0,"",VLOOKUP($G534,Data!$G$3:$BA$2935,12,FALSE))</f>
        <v>0.32700000000000001</v>
      </c>
      <c r="T534" s="4">
        <f>IF($H534=0,"",VLOOKUP($G534,Data!$G$3:$BA$2935,13,FALSE))</f>
        <v>0.61299999999999999</v>
      </c>
      <c r="U534" s="4">
        <f>IF($H534=0,"",VLOOKUP($G534,Data!$G$3:$BA$2935,14,FALSE))</f>
        <v>0.14099999999999999</v>
      </c>
      <c r="V534" s="4">
        <f>IF($H534=0,"",VLOOKUP($G534,Data!$G$3:$BA$2935,15,FALSE))</f>
        <v>0.1</v>
      </c>
      <c r="W534" s="4">
        <f>IF($H534=0,"",VLOOKUP($G534,Data!$G$3:$BA$2935,16,FALSE))</f>
        <v>0.125</v>
      </c>
      <c r="X534" s="4">
        <f>IF($H534=0,"",VLOOKUP($G534,Data!$G$3:$BA$2935,17,FALSE))</f>
        <v>0.57399999999999995</v>
      </c>
      <c r="Y534" s="4" t="str">
        <f>IF($H534=0,"",VLOOKUP($G534,Data!$G$3:$BA$2935,18,FALSE))</f>
        <v>/</v>
      </c>
      <c r="Z534" s="4" t="str">
        <f>IF($H534=0,"",VLOOKUP($G534,Data!$G$3:$BA$2935,19,FALSE))</f>
        <v>/</v>
      </c>
      <c r="AA534" s="4" t="str">
        <f>IF($H534=0,"",VLOOKUP($G534,Data!$G$3:$BA$2935,20,FALSE))</f>
        <v/>
      </c>
      <c r="AB534" s="4" t="str">
        <f>IF($H534=0,"",VLOOKUP($G534,Data!$G$3:$BA$2935,21,FALSE))</f>
        <v/>
      </c>
      <c r="AC534" s="4" t="str">
        <f>IF($H534=0,"",VLOOKUP($G534,Data!$G$3:$BA$2935,22,FALSE))</f>
        <v/>
      </c>
      <c r="AD534" s="4" t="str">
        <f>IF($H534=0,"",VLOOKUP($G534,Data!$G$3:$BA$2935,23,FALSE))</f>
        <v/>
      </c>
      <c r="AE534" s="4" t="str">
        <f>IF($H534=0,"",VLOOKUP($G534,Data!$G$3:$BA$2935,24,FALSE))</f>
        <v/>
      </c>
      <c r="AF534" s="4" t="str">
        <f>IF($H534=0,"",VLOOKUP($G534,Data!$G$3:$BA$2935,25,FALSE))</f>
        <v/>
      </c>
      <c r="AG534" s="4" t="str">
        <f>IF($H534=0,"",VLOOKUP($G534,Data!$G$3:$BA$2935,26,FALSE))</f>
        <v/>
      </c>
      <c r="AH534" s="4" t="str">
        <f>IF($H534=0,"",VLOOKUP($G534,Data!$G$3:$BA$2935,27,FALSE))</f>
        <v/>
      </c>
      <c r="AI534" s="4" t="str">
        <f>IF($H534=0,"",VLOOKUP($G534,Data!$G$3:$BA$2935,28,FALSE))</f>
        <v/>
      </c>
      <c r="AJ534" s="4" t="str">
        <f>IF($H534=0,"",VLOOKUP($G534,Data!$G$3:$BA$2935,29,FALSE))</f>
        <v/>
      </c>
      <c r="AK534" s="4" t="str">
        <f>IF($H534=0,"",VLOOKUP($G534,Data!$G$3:$BA$2935,30,FALSE))</f>
        <v/>
      </c>
      <c r="AL534" s="4" t="str">
        <f>IF($H534=0,"",VLOOKUP($G534,Data!$G$3:$BA$2935,31,FALSE))</f>
        <v/>
      </c>
      <c r="AM534" s="4" t="str">
        <f>IF($H534=0,"",VLOOKUP($G534,Data!$G$3:$BA$2935,32,FALSE))</f>
        <v/>
      </c>
      <c r="AN534" s="4" t="str">
        <f>IF($H534=0,"",VLOOKUP($G534,Data!$G$3:$BA$2935,33,FALSE))</f>
        <v/>
      </c>
      <c r="AO534" s="4" t="str">
        <f>IF($H534=0,"",VLOOKUP($G534,Data!$G$3:$BA$2935,34,FALSE))</f>
        <v/>
      </c>
      <c r="AP534" s="4" t="str">
        <f>IF($H534=0,"",VLOOKUP($G534,Data!$G$3:$BA$2935,35,FALSE))</f>
        <v/>
      </c>
      <c r="AQ534" s="4" t="str">
        <f>IF($H534=0,"",VLOOKUP($G534,Data!$G$3:$BA$2935,36,FALSE))</f>
        <v/>
      </c>
      <c r="AR534" s="4" t="str">
        <f>IF($H534=0,"",VLOOKUP($G534,Data!$G$3:$BA$2935,37,FALSE))</f>
        <v/>
      </c>
      <c r="AS534" s="4" t="str">
        <f>IF($H534=0,"",VLOOKUP($G534,Data!$G$3:$BA$2935,38,FALSE))</f>
        <v/>
      </c>
      <c r="AT534" s="4" t="str">
        <f>IF($H534=0,"",VLOOKUP($G534,Data!$G$3:$BA$2935,39,FALSE))</f>
        <v/>
      </c>
    </row>
    <row r="535" spans="1:46" x14ac:dyDescent="0.25">
      <c r="A535" s="4">
        <f>PSSE!A537</f>
        <v>979023</v>
      </c>
      <c r="B535" s="4" t="str">
        <f>PSSE!B537</f>
        <v>PHUOCAN_G2</v>
      </c>
      <c r="C535" s="4">
        <f>PSSE!D537</f>
        <v>15.8</v>
      </c>
      <c r="D535" s="4">
        <f>PSSE!E537</f>
        <v>145</v>
      </c>
      <c r="E535" s="4" t="str">
        <f>PSSE!F537</f>
        <v>ND</v>
      </c>
      <c r="F535" s="4">
        <f>PSSE!G537</f>
        <v>1</v>
      </c>
      <c r="G535" s="4" t="str">
        <f t="shared" si="8"/>
        <v>GEN15.8145ND1</v>
      </c>
      <c r="H535" s="4">
        <f>COUNTIF(Data!$G$3:$BA$2935,GEN!$G535)</f>
        <v>1</v>
      </c>
      <c r="I535" s="4" t="str">
        <f>IF($H535=0,"",VLOOKUP($G535,Data!$G$3:$BA$2935,2,FALSE))</f>
        <v>'GENROU'</v>
      </c>
      <c r="J535" s="4">
        <f>PSSE!C537</f>
        <v>1</v>
      </c>
      <c r="K535" s="4">
        <f>IF($H535=0,"",VLOOKUP($G535,Data!$G$3:$BA$2935,4,FALSE))</f>
        <v>9.5500000000000007</v>
      </c>
      <c r="L535" s="4">
        <f>IF($H535=0,"",VLOOKUP($G535,Data!$G$3:$BA$2935,5,FALSE))</f>
        <v>4.4999999999999998E-2</v>
      </c>
      <c r="M535" s="4">
        <f>IF($H535=0,"",VLOOKUP($G535,Data!$G$3:$BA$2935,6,FALSE))</f>
        <v>1.5</v>
      </c>
      <c r="N535" s="4">
        <f>IF($H535=0,"",VLOOKUP($G535,Data!$G$3:$BA$2935,7,FALSE))</f>
        <v>0.15</v>
      </c>
      <c r="O535" s="4">
        <f>IF($H535=0,"",VLOOKUP($G535,Data!$G$3:$BA$2935,8,FALSE))</f>
        <v>4.2</v>
      </c>
      <c r="P535" s="4">
        <f>IF($H535=0,"",VLOOKUP($G535,Data!$G$3:$BA$2935,9,FALSE))</f>
        <v>0</v>
      </c>
      <c r="Q535" s="4">
        <f>IF($H535=0,"",VLOOKUP($G535,Data!$G$3:$BA$2935,10,FALSE))</f>
        <v>2.496</v>
      </c>
      <c r="R535" s="4">
        <f>IF($H535=0,"",VLOOKUP($G535,Data!$G$3:$BA$2935,11,FALSE))</f>
        <v>2.3719999999999999</v>
      </c>
      <c r="S535" s="4">
        <f>IF($H535=0,"",VLOOKUP($G535,Data!$G$3:$BA$2935,12,FALSE))</f>
        <v>0.32700000000000001</v>
      </c>
      <c r="T535" s="4">
        <f>IF($H535=0,"",VLOOKUP($G535,Data!$G$3:$BA$2935,13,FALSE))</f>
        <v>0.61299999999999999</v>
      </c>
      <c r="U535" s="4">
        <f>IF($H535=0,"",VLOOKUP($G535,Data!$G$3:$BA$2935,14,FALSE))</f>
        <v>0.14099999999999999</v>
      </c>
      <c r="V535" s="4">
        <f>IF($H535=0,"",VLOOKUP($G535,Data!$G$3:$BA$2935,15,FALSE))</f>
        <v>0.1</v>
      </c>
      <c r="W535" s="4">
        <f>IF($H535=0,"",VLOOKUP($G535,Data!$G$3:$BA$2935,16,FALSE))</f>
        <v>0.125</v>
      </c>
      <c r="X535" s="4">
        <f>IF($H535=0,"",VLOOKUP($G535,Data!$G$3:$BA$2935,17,FALSE))</f>
        <v>0.57399999999999995</v>
      </c>
      <c r="Y535" s="4" t="str">
        <f>IF($H535=0,"",VLOOKUP($G535,Data!$G$3:$BA$2935,18,FALSE))</f>
        <v>/</v>
      </c>
      <c r="Z535" s="4" t="str">
        <f>IF($H535=0,"",VLOOKUP($G535,Data!$G$3:$BA$2935,19,FALSE))</f>
        <v>/</v>
      </c>
      <c r="AA535" s="4" t="str">
        <f>IF($H535=0,"",VLOOKUP($G535,Data!$G$3:$BA$2935,20,FALSE))</f>
        <v/>
      </c>
      <c r="AB535" s="4" t="str">
        <f>IF($H535=0,"",VLOOKUP($G535,Data!$G$3:$BA$2935,21,FALSE))</f>
        <v/>
      </c>
      <c r="AC535" s="4" t="str">
        <f>IF($H535=0,"",VLOOKUP($G535,Data!$G$3:$BA$2935,22,FALSE))</f>
        <v/>
      </c>
      <c r="AD535" s="4" t="str">
        <f>IF($H535=0,"",VLOOKUP($G535,Data!$G$3:$BA$2935,23,FALSE))</f>
        <v/>
      </c>
      <c r="AE535" s="4" t="str">
        <f>IF($H535=0,"",VLOOKUP($G535,Data!$G$3:$BA$2935,24,FALSE))</f>
        <v/>
      </c>
      <c r="AF535" s="4" t="str">
        <f>IF($H535=0,"",VLOOKUP($G535,Data!$G$3:$BA$2935,25,FALSE))</f>
        <v/>
      </c>
      <c r="AG535" s="4" t="str">
        <f>IF($H535=0,"",VLOOKUP($G535,Data!$G$3:$BA$2935,26,FALSE))</f>
        <v/>
      </c>
      <c r="AH535" s="4" t="str">
        <f>IF($H535=0,"",VLOOKUP($G535,Data!$G$3:$BA$2935,27,FALSE))</f>
        <v/>
      </c>
      <c r="AI535" s="4" t="str">
        <f>IF($H535=0,"",VLOOKUP($G535,Data!$G$3:$BA$2935,28,FALSE))</f>
        <v/>
      </c>
      <c r="AJ535" s="4" t="str">
        <f>IF($H535=0,"",VLOOKUP($G535,Data!$G$3:$BA$2935,29,FALSE))</f>
        <v/>
      </c>
      <c r="AK535" s="4" t="str">
        <f>IF($H535=0,"",VLOOKUP($G535,Data!$G$3:$BA$2935,30,FALSE))</f>
        <v/>
      </c>
      <c r="AL535" s="4" t="str">
        <f>IF($H535=0,"",VLOOKUP($G535,Data!$G$3:$BA$2935,31,FALSE))</f>
        <v/>
      </c>
      <c r="AM535" s="4" t="str">
        <f>IF($H535=0,"",VLOOKUP($G535,Data!$G$3:$BA$2935,32,FALSE))</f>
        <v/>
      </c>
      <c r="AN535" s="4" t="str">
        <f>IF($H535=0,"",VLOOKUP($G535,Data!$G$3:$BA$2935,33,FALSE))</f>
        <v/>
      </c>
      <c r="AO535" s="4" t="str">
        <f>IF($H535=0,"",VLOOKUP($G535,Data!$G$3:$BA$2935,34,FALSE))</f>
        <v/>
      </c>
      <c r="AP535" s="4" t="str">
        <f>IF($H535=0,"",VLOOKUP($G535,Data!$G$3:$BA$2935,35,FALSE))</f>
        <v/>
      </c>
      <c r="AQ535" s="4" t="str">
        <f>IF($H535=0,"",VLOOKUP($G535,Data!$G$3:$BA$2935,36,FALSE))</f>
        <v/>
      </c>
      <c r="AR535" s="4" t="str">
        <f>IF($H535=0,"",VLOOKUP($G535,Data!$G$3:$BA$2935,37,FALSE))</f>
        <v/>
      </c>
      <c r="AS535" s="4" t="str">
        <f>IF($H535=0,"",VLOOKUP($G535,Data!$G$3:$BA$2935,38,FALSE))</f>
        <v/>
      </c>
      <c r="AT535" s="4" t="str">
        <f>IF($H535=0,"",VLOOKUP($G535,Data!$G$3:$BA$2935,39,FALSE))</f>
        <v/>
      </c>
    </row>
    <row r="536" spans="1:46" x14ac:dyDescent="0.25">
      <c r="A536" s="4">
        <f>PSSE!A538</f>
        <v>979025</v>
      </c>
      <c r="B536" s="4" t="str">
        <f>PSSE!B538</f>
        <v>PHUOCAN_G3</v>
      </c>
      <c r="C536" s="4">
        <f>PSSE!D538</f>
        <v>15.8</v>
      </c>
      <c r="D536" s="4">
        <f>PSSE!E538</f>
        <v>145</v>
      </c>
      <c r="E536" s="4" t="str">
        <f>PSSE!F538</f>
        <v>ND</v>
      </c>
      <c r="F536" s="4">
        <f>PSSE!G538</f>
        <v>1</v>
      </c>
      <c r="G536" s="4" t="str">
        <f t="shared" si="8"/>
        <v>GEN15.8145ND1</v>
      </c>
      <c r="H536" s="4">
        <f>COUNTIF(Data!$G$3:$BA$2935,GEN!$G536)</f>
        <v>1</v>
      </c>
      <c r="I536" s="4" t="str">
        <f>IF($H536=0,"",VLOOKUP($G536,Data!$G$3:$BA$2935,2,FALSE))</f>
        <v>'GENROU'</v>
      </c>
      <c r="J536" s="4">
        <f>PSSE!C538</f>
        <v>1</v>
      </c>
      <c r="K536" s="4">
        <f>IF($H536=0,"",VLOOKUP($G536,Data!$G$3:$BA$2935,4,FALSE))</f>
        <v>9.5500000000000007</v>
      </c>
      <c r="L536" s="4">
        <f>IF($H536=0,"",VLOOKUP($G536,Data!$G$3:$BA$2935,5,FALSE))</f>
        <v>4.4999999999999998E-2</v>
      </c>
      <c r="M536" s="4">
        <f>IF($H536=0,"",VLOOKUP($G536,Data!$G$3:$BA$2935,6,FALSE))</f>
        <v>1.5</v>
      </c>
      <c r="N536" s="4">
        <f>IF($H536=0,"",VLOOKUP($G536,Data!$G$3:$BA$2935,7,FALSE))</f>
        <v>0.15</v>
      </c>
      <c r="O536" s="4">
        <f>IF($H536=0,"",VLOOKUP($G536,Data!$G$3:$BA$2935,8,FALSE))</f>
        <v>4.2</v>
      </c>
      <c r="P536" s="4">
        <f>IF($H536=0,"",VLOOKUP($G536,Data!$G$3:$BA$2935,9,FALSE))</f>
        <v>0</v>
      </c>
      <c r="Q536" s="4">
        <f>IF($H536=0,"",VLOOKUP($G536,Data!$G$3:$BA$2935,10,FALSE))</f>
        <v>2.496</v>
      </c>
      <c r="R536" s="4">
        <f>IF($H536=0,"",VLOOKUP($G536,Data!$G$3:$BA$2935,11,FALSE))</f>
        <v>2.3719999999999999</v>
      </c>
      <c r="S536" s="4">
        <f>IF($H536=0,"",VLOOKUP($G536,Data!$G$3:$BA$2935,12,FALSE))</f>
        <v>0.32700000000000001</v>
      </c>
      <c r="T536" s="4">
        <f>IF($H536=0,"",VLOOKUP($G536,Data!$G$3:$BA$2935,13,FALSE))</f>
        <v>0.61299999999999999</v>
      </c>
      <c r="U536" s="4">
        <f>IF($H536=0,"",VLOOKUP($G536,Data!$G$3:$BA$2935,14,FALSE))</f>
        <v>0.14099999999999999</v>
      </c>
      <c r="V536" s="4">
        <f>IF($H536=0,"",VLOOKUP($G536,Data!$G$3:$BA$2935,15,FALSE))</f>
        <v>0.1</v>
      </c>
      <c r="W536" s="4">
        <f>IF($H536=0,"",VLOOKUP($G536,Data!$G$3:$BA$2935,16,FALSE))</f>
        <v>0.125</v>
      </c>
      <c r="X536" s="4">
        <f>IF($H536=0,"",VLOOKUP($G536,Data!$G$3:$BA$2935,17,FALSE))</f>
        <v>0.57399999999999995</v>
      </c>
      <c r="Y536" s="4" t="str">
        <f>IF($H536=0,"",VLOOKUP($G536,Data!$G$3:$BA$2935,18,FALSE))</f>
        <v>/</v>
      </c>
      <c r="Z536" s="4" t="str">
        <f>IF($H536=0,"",VLOOKUP($G536,Data!$G$3:$BA$2935,19,FALSE))</f>
        <v>/</v>
      </c>
      <c r="AA536" s="4" t="str">
        <f>IF($H536=0,"",VLOOKUP($G536,Data!$G$3:$BA$2935,20,FALSE))</f>
        <v/>
      </c>
      <c r="AB536" s="4" t="str">
        <f>IF($H536=0,"",VLOOKUP($G536,Data!$G$3:$BA$2935,21,FALSE))</f>
        <v/>
      </c>
      <c r="AC536" s="4" t="str">
        <f>IF($H536=0,"",VLOOKUP($G536,Data!$G$3:$BA$2935,22,FALSE))</f>
        <v/>
      </c>
      <c r="AD536" s="4" t="str">
        <f>IF($H536=0,"",VLOOKUP($G536,Data!$G$3:$BA$2935,23,FALSE))</f>
        <v/>
      </c>
      <c r="AE536" s="4" t="str">
        <f>IF($H536=0,"",VLOOKUP($G536,Data!$G$3:$BA$2935,24,FALSE))</f>
        <v/>
      </c>
      <c r="AF536" s="4" t="str">
        <f>IF($H536=0,"",VLOOKUP($G536,Data!$G$3:$BA$2935,25,FALSE))</f>
        <v/>
      </c>
      <c r="AG536" s="4" t="str">
        <f>IF($H536=0,"",VLOOKUP($G536,Data!$G$3:$BA$2935,26,FALSE))</f>
        <v/>
      </c>
      <c r="AH536" s="4" t="str">
        <f>IF($H536=0,"",VLOOKUP($G536,Data!$G$3:$BA$2935,27,FALSE))</f>
        <v/>
      </c>
      <c r="AI536" s="4" t="str">
        <f>IF($H536=0,"",VLOOKUP($G536,Data!$G$3:$BA$2935,28,FALSE))</f>
        <v/>
      </c>
      <c r="AJ536" s="4" t="str">
        <f>IF($H536=0,"",VLOOKUP($G536,Data!$G$3:$BA$2935,29,FALSE))</f>
        <v/>
      </c>
      <c r="AK536" s="4" t="str">
        <f>IF($H536=0,"",VLOOKUP($G536,Data!$G$3:$BA$2935,30,FALSE))</f>
        <v/>
      </c>
      <c r="AL536" s="4" t="str">
        <f>IF($H536=0,"",VLOOKUP($G536,Data!$G$3:$BA$2935,31,FALSE))</f>
        <v/>
      </c>
      <c r="AM536" s="4" t="str">
        <f>IF($H536=0,"",VLOOKUP($G536,Data!$G$3:$BA$2935,32,FALSE))</f>
        <v/>
      </c>
      <c r="AN536" s="4" t="str">
        <f>IF($H536=0,"",VLOOKUP($G536,Data!$G$3:$BA$2935,33,FALSE))</f>
        <v/>
      </c>
      <c r="AO536" s="4" t="str">
        <f>IF($H536=0,"",VLOOKUP($G536,Data!$G$3:$BA$2935,34,FALSE))</f>
        <v/>
      </c>
      <c r="AP536" s="4" t="str">
        <f>IF($H536=0,"",VLOOKUP($G536,Data!$G$3:$BA$2935,35,FALSE))</f>
        <v/>
      </c>
      <c r="AQ536" s="4" t="str">
        <f>IF($H536=0,"",VLOOKUP($G536,Data!$G$3:$BA$2935,36,FALSE))</f>
        <v/>
      </c>
      <c r="AR536" s="4" t="str">
        <f>IF($H536=0,"",VLOOKUP($G536,Data!$G$3:$BA$2935,37,FALSE))</f>
        <v/>
      </c>
      <c r="AS536" s="4" t="str">
        <f>IF($H536=0,"",VLOOKUP($G536,Data!$G$3:$BA$2935,38,FALSE))</f>
        <v/>
      </c>
      <c r="AT536" s="4" t="str">
        <f>IF($H536=0,"",VLOOKUP($G536,Data!$G$3:$BA$2935,39,FALSE))</f>
        <v/>
      </c>
    </row>
    <row r="537" spans="1:46" x14ac:dyDescent="0.25">
      <c r="A537" s="4">
        <f>PSSE!A539</f>
        <v>979027</v>
      </c>
      <c r="B537" s="4" t="str">
        <f>PSSE!B539</f>
        <v>PHUOCAN_G4</v>
      </c>
      <c r="C537" s="4">
        <f>PSSE!D539</f>
        <v>15.8</v>
      </c>
      <c r="D537" s="4">
        <f>PSSE!E539</f>
        <v>145</v>
      </c>
      <c r="E537" s="4" t="str">
        <f>PSSE!F539</f>
        <v>ND</v>
      </c>
      <c r="F537" s="4">
        <f>PSSE!G539</f>
        <v>1</v>
      </c>
      <c r="G537" s="4" t="str">
        <f t="shared" si="8"/>
        <v>GEN15.8145ND1</v>
      </c>
      <c r="H537" s="4">
        <f>COUNTIF(Data!$G$3:$BA$2935,GEN!$G537)</f>
        <v>1</v>
      </c>
      <c r="I537" s="4" t="str">
        <f>IF($H537=0,"",VLOOKUP($G537,Data!$G$3:$BA$2935,2,FALSE))</f>
        <v>'GENROU'</v>
      </c>
      <c r="J537" s="4">
        <f>PSSE!C539</f>
        <v>1</v>
      </c>
      <c r="K537" s="4">
        <f>IF($H537=0,"",VLOOKUP($G537,Data!$G$3:$BA$2935,4,FALSE))</f>
        <v>9.5500000000000007</v>
      </c>
      <c r="L537" s="4">
        <f>IF($H537=0,"",VLOOKUP($G537,Data!$G$3:$BA$2935,5,FALSE))</f>
        <v>4.4999999999999998E-2</v>
      </c>
      <c r="M537" s="4">
        <f>IF($H537=0,"",VLOOKUP($G537,Data!$G$3:$BA$2935,6,FALSE))</f>
        <v>1.5</v>
      </c>
      <c r="N537" s="4">
        <f>IF($H537=0,"",VLOOKUP($G537,Data!$G$3:$BA$2935,7,FALSE))</f>
        <v>0.15</v>
      </c>
      <c r="O537" s="4">
        <f>IF($H537=0,"",VLOOKUP($G537,Data!$G$3:$BA$2935,8,FALSE))</f>
        <v>4.2</v>
      </c>
      <c r="P537" s="4">
        <f>IF($H537=0,"",VLOOKUP($G537,Data!$G$3:$BA$2935,9,FALSE))</f>
        <v>0</v>
      </c>
      <c r="Q537" s="4">
        <f>IF($H537=0,"",VLOOKUP($G537,Data!$G$3:$BA$2935,10,FALSE))</f>
        <v>2.496</v>
      </c>
      <c r="R537" s="4">
        <f>IF($H537=0,"",VLOOKUP($G537,Data!$G$3:$BA$2935,11,FALSE))</f>
        <v>2.3719999999999999</v>
      </c>
      <c r="S537" s="4">
        <f>IF($H537=0,"",VLOOKUP($G537,Data!$G$3:$BA$2935,12,FALSE))</f>
        <v>0.32700000000000001</v>
      </c>
      <c r="T537" s="4">
        <f>IF($H537=0,"",VLOOKUP($G537,Data!$G$3:$BA$2935,13,FALSE))</f>
        <v>0.61299999999999999</v>
      </c>
      <c r="U537" s="4">
        <f>IF($H537=0,"",VLOOKUP($G537,Data!$G$3:$BA$2935,14,FALSE))</f>
        <v>0.14099999999999999</v>
      </c>
      <c r="V537" s="4">
        <f>IF($H537=0,"",VLOOKUP($G537,Data!$G$3:$BA$2935,15,FALSE))</f>
        <v>0.1</v>
      </c>
      <c r="W537" s="4">
        <f>IF($H537=0,"",VLOOKUP($G537,Data!$G$3:$BA$2935,16,FALSE))</f>
        <v>0.125</v>
      </c>
      <c r="X537" s="4">
        <f>IF($H537=0,"",VLOOKUP($G537,Data!$G$3:$BA$2935,17,FALSE))</f>
        <v>0.57399999999999995</v>
      </c>
      <c r="Y537" s="4" t="str">
        <f>IF($H537=0,"",VLOOKUP($G537,Data!$G$3:$BA$2935,18,FALSE))</f>
        <v>/</v>
      </c>
      <c r="Z537" s="4" t="str">
        <f>IF($H537=0,"",VLOOKUP($G537,Data!$G$3:$BA$2935,19,FALSE))</f>
        <v>/</v>
      </c>
      <c r="AA537" s="4" t="str">
        <f>IF($H537=0,"",VLOOKUP($G537,Data!$G$3:$BA$2935,20,FALSE))</f>
        <v/>
      </c>
      <c r="AB537" s="4" t="str">
        <f>IF($H537=0,"",VLOOKUP($G537,Data!$G$3:$BA$2935,21,FALSE))</f>
        <v/>
      </c>
      <c r="AC537" s="4" t="str">
        <f>IF($H537=0,"",VLOOKUP($G537,Data!$G$3:$BA$2935,22,FALSE))</f>
        <v/>
      </c>
      <c r="AD537" s="4" t="str">
        <f>IF($H537=0,"",VLOOKUP($G537,Data!$G$3:$BA$2935,23,FALSE))</f>
        <v/>
      </c>
      <c r="AE537" s="4" t="str">
        <f>IF($H537=0,"",VLOOKUP($G537,Data!$G$3:$BA$2935,24,FALSE))</f>
        <v/>
      </c>
      <c r="AF537" s="4" t="str">
        <f>IF($H537=0,"",VLOOKUP($G537,Data!$G$3:$BA$2935,25,FALSE))</f>
        <v/>
      </c>
      <c r="AG537" s="4" t="str">
        <f>IF($H537=0,"",VLOOKUP($G537,Data!$G$3:$BA$2935,26,FALSE))</f>
        <v/>
      </c>
      <c r="AH537" s="4" t="str">
        <f>IF($H537=0,"",VLOOKUP($G537,Data!$G$3:$BA$2935,27,FALSE))</f>
        <v/>
      </c>
      <c r="AI537" s="4" t="str">
        <f>IF($H537=0,"",VLOOKUP($G537,Data!$G$3:$BA$2935,28,FALSE))</f>
        <v/>
      </c>
      <c r="AJ537" s="4" t="str">
        <f>IF($H537=0,"",VLOOKUP($G537,Data!$G$3:$BA$2935,29,FALSE))</f>
        <v/>
      </c>
      <c r="AK537" s="4" t="str">
        <f>IF($H537=0,"",VLOOKUP($G537,Data!$G$3:$BA$2935,30,FALSE))</f>
        <v/>
      </c>
      <c r="AL537" s="4" t="str">
        <f>IF($H537=0,"",VLOOKUP($G537,Data!$G$3:$BA$2935,31,FALSE))</f>
        <v/>
      </c>
      <c r="AM537" s="4" t="str">
        <f>IF($H537=0,"",VLOOKUP($G537,Data!$G$3:$BA$2935,32,FALSE))</f>
        <v/>
      </c>
      <c r="AN537" s="4" t="str">
        <f>IF($H537=0,"",VLOOKUP($G537,Data!$G$3:$BA$2935,33,FALSE))</f>
        <v/>
      </c>
      <c r="AO537" s="4" t="str">
        <f>IF($H537=0,"",VLOOKUP($G537,Data!$G$3:$BA$2935,34,FALSE))</f>
        <v/>
      </c>
      <c r="AP537" s="4" t="str">
        <f>IF($H537=0,"",VLOOKUP($G537,Data!$G$3:$BA$2935,35,FALSE))</f>
        <v/>
      </c>
      <c r="AQ537" s="4" t="str">
        <f>IF($H537=0,"",VLOOKUP($G537,Data!$G$3:$BA$2935,36,FALSE))</f>
        <v/>
      </c>
      <c r="AR537" s="4" t="str">
        <f>IF($H537=0,"",VLOOKUP($G537,Data!$G$3:$BA$2935,37,FALSE))</f>
        <v/>
      </c>
      <c r="AS537" s="4" t="str">
        <f>IF($H537=0,"",VLOOKUP($G537,Data!$G$3:$BA$2935,38,FALSE))</f>
        <v/>
      </c>
      <c r="AT537" s="4" t="str">
        <f>IF($H537=0,"",VLOOKUP($G537,Data!$G$3:$BA$2935,39,FALSE))</f>
        <v/>
      </c>
    </row>
    <row r="538" spans="1:46" x14ac:dyDescent="0.25">
      <c r="A538" s="4">
        <f>PSSE!A540</f>
        <v>979029</v>
      </c>
      <c r="B538" s="4" t="str">
        <f>PSSE!B540</f>
        <v>PHUOCAN_G5</v>
      </c>
      <c r="C538" s="4">
        <f>PSSE!D540</f>
        <v>15.8</v>
      </c>
      <c r="D538" s="4">
        <f>PSSE!E540</f>
        <v>145</v>
      </c>
      <c r="E538" s="4" t="str">
        <f>PSSE!F540</f>
        <v>ND</v>
      </c>
      <c r="F538" s="4">
        <f>PSSE!G540</f>
        <v>1</v>
      </c>
      <c r="G538" s="4" t="str">
        <f t="shared" si="8"/>
        <v>GEN15.8145ND1</v>
      </c>
      <c r="H538" s="4">
        <f>COUNTIF(Data!$G$3:$BA$2935,GEN!$G538)</f>
        <v>1</v>
      </c>
      <c r="I538" s="4" t="str">
        <f>IF($H538=0,"",VLOOKUP($G538,Data!$G$3:$BA$2935,2,FALSE))</f>
        <v>'GENROU'</v>
      </c>
      <c r="J538" s="4">
        <f>PSSE!C540</f>
        <v>1</v>
      </c>
      <c r="K538" s="4">
        <f>IF($H538=0,"",VLOOKUP($G538,Data!$G$3:$BA$2935,4,FALSE))</f>
        <v>9.5500000000000007</v>
      </c>
      <c r="L538" s="4">
        <f>IF($H538=0,"",VLOOKUP($G538,Data!$G$3:$BA$2935,5,FALSE))</f>
        <v>4.4999999999999998E-2</v>
      </c>
      <c r="M538" s="4">
        <f>IF($H538=0,"",VLOOKUP($G538,Data!$G$3:$BA$2935,6,FALSE))</f>
        <v>1.5</v>
      </c>
      <c r="N538" s="4">
        <f>IF($H538=0,"",VLOOKUP($G538,Data!$G$3:$BA$2935,7,FALSE))</f>
        <v>0.15</v>
      </c>
      <c r="O538" s="4">
        <f>IF($H538=0,"",VLOOKUP($G538,Data!$G$3:$BA$2935,8,FALSE))</f>
        <v>4.2</v>
      </c>
      <c r="P538" s="4">
        <f>IF($H538=0,"",VLOOKUP($G538,Data!$G$3:$BA$2935,9,FALSE))</f>
        <v>0</v>
      </c>
      <c r="Q538" s="4">
        <f>IF($H538=0,"",VLOOKUP($G538,Data!$G$3:$BA$2935,10,FALSE))</f>
        <v>2.496</v>
      </c>
      <c r="R538" s="4">
        <f>IF($H538=0,"",VLOOKUP($G538,Data!$G$3:$BA$2935,11,FALSE))</f>
        <v>2.3719999999999999</v>
      </c>
      <c r="S538" s="4">
        <f>IF($H538=0,"",VLOOKUP($G538,Data!$G$3:$BA$2935,12,FALSE))</f>
        <v>0.32700000000000001</v>
      </c>
      <c r="T538" s="4">
        <f>IF($H538=0,"",VLOOKUP($G538,Data!$G$3:$BA$2935,13,FALSE))</f>
        <v>0.61299999999999999</v>
      </c>
      <c r="U538" s="4">
        <f>IF($H538=0,"",VLOOKUP($G538,Data!$G$3:$BA$2935,14,FALSE))</f>
        <v>0.14099999999999999</v>
      </c>
      <c r="V538" s="4">
        <f>IF($H538=0,"",VLOOKUP($G538,Data!$G$3:$BA$2935,15,FALSE))</f>
        <v>0.1</v>
      </c>
      <c r="W538" s="4">
        <f>IF($H538=0,"",VLOOKUP($G538,Data!$G$3:$BA$2935,16,FALSE))</f>
        <v>0.125</v>
      </c>
      <c r="X538" s="4">
        <f>IF($H538=0,"",VLOOKUP($G538,Data!$G$3:$BA$2935,17,FALSE))</f>
        <v>0.57399999999999995</v>
      </c>
      <c r="Y538" s="4" t="str">
        <f>IF($H538=0,"",VLOOKUP($G538,Data!$G$3:$BA$2935,18,FALSE))</f>
        <v>/</v>
      </c>
      <c r="Z538" s="4" t="str">
        <f>IF($H538=0,"",VLOOKUP($G538,Data!$G$3:$BA$2935,19,FALSE))</f>
        <v>/</v>
      </c>
      <c r="AA538" s="4" t="str">
        <f>IF($H538=0,"",VLOOKUP($G538,Data!$G$3:$BA$2935,20,FALSE))</f>
        <v/>
      </c>
      <c r="AB538" s="4" t="str">
        <f>IF($H538=0,"",VLOOKUP($G538,Data!$G$3:$BA$2935,21,FALSE))</f>
        <v/>
      </c>
      <c r="AC538" s="4" t="str">
        <f>IF($H538=0,"",VLOOKUP($G538,Data!$G$3:$BA$2935,22,FALSE))</f>
        <v/>
      </c>
      <c r="AD538" s="4" t="str">
        <f>IF($H538=0,"",VLOOKUP($G538,Data!$G$3:$BA$2935,23,FALSE))</f>
        <v/>
      </c>
      <c r="AE538" s="4" t="str">
        <f>IF($H538=0,"",VLOOKUP($G538,Data!$G$3:$BA$2935,24,FALSE))</f>
        <v/>
      </c>
      <c r="AF538" s="4" t="str">
        <f>IF($H538=0,"",VLOOKUP($G538,Data!$G$3:$BA$2935,25,FALSE))</f>
        <v/>
      </c>
      <c r="AG538" s="4" t="str">
        <f>IF($H538=0,"",VLOOKUP($G538,Data!$G$3:$BA$2935,26,FALSE))</f>
        <v/>
      </c>
      <c r="AH538" s="4" t="str">
        <f>IF($H538=0,"",VLOOKUP($G538,Data!$G$3:$BA$2935,27,FALSE))</f>
        <v/>
      </c>
      <c r="AI538" s="4" t="str">
        <f>IF($H538=0,"",VLOOKUP($G538,Data!$G$3:$BA$2935,28,FALSE))</f>
        <v/>
      </c>
      <c r="AJ538" s="4" t="str">
        <f>IF($H538=0,"",VLOOKUP($G538,Data!$G$3:$BA$2935,29,FALSE))</f>
        <v/>
      </c>
      <c r="AK538" s="4" t="str">
        <f>IF($H538=0,"",VLOOKUP($G538,Data!$G$3:$BA$2935,30,FALSE))</f>
        <v/>
      </c>
      <c r="AL538" s="4" t="str">
        <f>IF($H538=0,"",VLOOKUP($G538,Data!$G$3:$BA$2935,31,FALSE))</f>
        <v/>
      </c>
      <c r="AM538" s="4" t="str">
        <f>IF($H538=0,"",VLOOKUP($G538,Data!$G$3:$BA$2935,32,FALSE))</f>
        <v/>
      </c>
      <c r="AN538" s="4" t="str">
        <f>IF($H538=0,"",VLOOKUP($G538,Data!$G$3:$BA$2935,33,FALSE))</f>
        <v/>
      </c>
      <c r="AO538" s="4" t="str">
        <f>IF($H538=0,"",VLOOKUP($G538,Data!$G$3:$BA$2935,34,FALSE))</f>
        <v/>
      </c>
      <c r="AP538" s="4" t="str">
        <f>IF($H538=0,"",VLOOKUP($G538,Data!$G$3:$BA$2935,35,FALSE))</f>
        <v/>
      </c>
      <c r="AQ538" s="4" t="str">
        <f>IF($H538=0,"",VLOOKUP($G538,Data!$G$3:$BA$2935,36,FALSE))</f>
        <v/>
      </c>
      <c r="AR538" s="4" t="str">
        <f>IF($H538=0,"",VLOOKUP($G538,Data!$G$3:$BA$2935,37,FALSE))</f>
        <v/>
      </c>
      <c r="AS538" s="4" t="str">
        <f>IF($H538=0,"",VLOOKUP($G538,Data!$G$3:$BA$2935,38,FALSE))</f>
        <v/>
      </c>
      <c r="AT538" s="4" t="str">
        <f>IF($H538=0,"",VLOOKUP($G538,Data!$G$3:$BA$2935,39,FALSE))</f>
        <v/>
      </c>
    </row>
    <row r="539" spans="1:46" x14ac:dyDescent="0.25">
      <c r="A539" s="4">
        <f>PSSE!A541</f>
        <v>981011</v>
      </c>
      <c r="B539" s="4" t="str">
        <f>PSSE!B541</f>
        <v>SONGHAU1_S1</v>
      </c>
      <c r="C539" s="4">
        <f>PSSE!D541</f>
        <v>26</v>
      </c>
      <c r="D539" s="4">
        <f>PSSE!E541</f>
        <v>600</v>
      </c>
      <c r="E539" s="4" t="str">
        <f>PSSE!F541</f>
        <v>ND</v>
      </c>
      <c r="F539" s="4">
        <f>PSSE!G541</f>
        <v>1</v>
      </c>
      <c r="G539" s="4" t="str">
        <f t="shared" si="8"/>
        <v>GEN26600ND1</v>
      </c>
      <c r="H539" s="4">
        <f>COUNTIF(Data!$G$3:$BA$2935,GEN!$G539)</f>
        <v>1</v>
      </c>
      <c r="I539" s="4" t="str">
        <f>IF($H539=0,"",VLOOKUP($G539,Data!$G$3:$BA$2935,2,FALSE))</f>
        <v>'GENROU'</v>
      </c>
      <c r="J539" s="4">
        <f>PSSE!C541</f>
        <v>1</v>
      </c>
      <c r="K539" s="4">
        <f>IF($H539=0,"",VLOOKUP($G539,Data!$G$3:$BA$2935,4,FALSE))</f>
        <v>4</v>
      </c>
      <c r="L539" s="4">
        <f>IF($H539=0,"",VLOOKUP($G539,Data!$G$3:$BA$2935,5,FALSE))</f>
        <v>0.04</v>
      </c>
      <c r="M539" s="4">
        <f>IF($H539=0,"",VLOOKUP($G539,Data!$G$3:$BA$2935,6,FALSE))</f>
        <v>0.5</v>
      </c>
      <c r="N539" s="4">
        <f>IF($H539=0,"",VLOOKUP($G539,Data!$G$3:$BA$2935,7,FALSE))</f>
        <v>7.0000000000000007E-2</v>
      </c>
      <c r="O539" s="4">
        <f>IF($H539=0,"",VLOOKUP($G539,Data!$G$3:$BA$2935,8,FALSE))</f>
        <v>2.8</v>
      </c>
      <c r="P539" s="4">
        <f>IF($H539=0,"",VLOOKUP($G539,Data!$G$3:$BA$2935,9,FALSE))</f>
        <v>0</v>
      </c>
      <c r="Q539" s="4">
        <f>IF($H539=0,"",VLOOKUP($G539,Data!$G$3:$BA$2935,10,FALSE))</f>
        <v>1.8</v>
      </c>
      <c r="R539" s="4">
        <f>IF($H539=0,"",VLOOKUP($G539,Data!$G$3:$BA$2935,11,FALSE))</f>
        <v>1.75</v>
      </c>
      <c r="S539" s="4">
        <f>IF($H539=0,"",VLOOKUP($G539,Data!$G$3:$BA$2935,12,FALSE))</f>
        <v>0.3</v>
      </c>
      <c r="T539" s="4">
        <f>IF($H539=0,"",VLOOKUP($G539,Data!$G$3:$BA$2935,13,FALSE))</f>
        <v>0.65</v>
      </c>
      <c r="U539" s="4">
        <f>IF($H539=0,"",VLOOKUP($G539,Data!$G$3:$BA$2935,14,FALSE))</f>
        <v>0.25600000000000001</v>
      </c>
      <c r="V539" s="4">
        <f>IF($H539=0,"",VLOOKUP($G539,Data!$G$3:$BA$2935,15,FALSE))</f>
        <v>0.15</v>
      </c>
      <c r="W539" s="4">
        <f>IF($H539=0,"",VLOOKUP($G539,Data!$G$3:$BA$2935,16,FALSE))</f>
        <v>5.7000000000000002E-2</v>
      </c>
      <c r="X539" s="4">
        <f>IF($H539=0,"",VLOOKUP($G539,Data!$G$3:$BA$2935,17,FALSE))</f>
        <v>0.33</v>
      </c>
      <c r="Y539" s="4" t="str">
        <f>IF($H539=0,"",VLOOKUP($G539,Data!$G$3:$BA$2935,18,FALSE))</f>
        <v>/</v>
      </c>
      <c r="Z539" s="4" t="str">
        <f>IF($H539=0,"",VLOOKUP($G539,Data!$G$3:$BA$2935,19,FALSE))</f>
        <v>/</v>
      </c>
      <c r="AA539" s="4" t="str">
        <f>IF($H539=0,"",VLOOKUP($G539,Data!$G$3:$BA$2935,20,FALSE))</f>
        <v/>
      </c>
      <c r="AB539" s="4" t="str">
        <f>IF($H539=0,"",VLOOKUP($G539,Data!$G$3:$BA$2935,21,FALSE))</f>
        <v/>
      </c>
      <c r="AC539" s="4" t="str">
        <f>IF($H539=0,"",VLOOKUP($G539,Data!$G$3:$BA$2935,22,FALSE))</f>
        <v/>
      </c>
      <c r="AD539" s="4" t="str">
        <f>IF($H539=0,"",VLOOKUP($G539,Data!$G$3:$BA$2935,23,FALSE))</f>
        <v/>
      </c>
      <c r="AE539" s="4" t="str">
        <f>IF($H539=0,"",VLOOKUP($G539,Data!$G$3:$BA$2935,24,FALSE))</f>
        <v/>
      </c>
      <c r="AF539" s="4" t="str">
        <f>IF($H539=0,"",VLOOKUP($G539,Data!$G$3:$BA$2935,25,FALSE))</f>
        <v/>
      </c>
      <c r="AG539" s="4" t="str">
        <f>IF($H539=0,"",VLOOKUP($G539,Data!$G$3:$BA$2935,26,FALSE))</f>
        <v/>
      </c>
      <c r="AH539" s="4" t="str">
        <f>IF($H539=0,"",VLOOKUP($G539,Data!$G$3:$BA$2935,27,FALSE))</f>
        <v/>
      </c>
      <c r="AI539" s="4" t="str">
        <f>IF($H539=0,"",VLOOKUP($G539,Data!$G$3:$BA$2935,28,FALSE))</f>
        <v/>
      </c>
      <c r="AJ539" s="4" t="str">
        <f>IF($H539=0,"",VLOOKUP($G539,Data!$G$3:$BA$2935,29,FALSE))</f>
        <v/>
      </c>
      <c r="AK539" s="4" t="str">
        <f>IF($H539=0,"",VLOOKUP($G539,Data!$G$3:$BA$2935,30,FALSE))</f>
        <v/>
      </c>
      <c r="AL539" s="4" t="str">
        <f>IF($H539=0,"",VLOOKUP($G539,Data!$G$3:$BA$2935,31,FALSE))</f>
        <v/>
      </c>
      <c r="AM539" s="4" t="str">
        <f>IF($H539=0,"",VLOOKUP($G539,Data!$G$3:$BA$2935,32,FALSE))</f>
        <v/>
      </c>
      <c r="AN539" s="4" t="str">
        <f>IF($H539=0,"",VLOOKUP($G539,Data!$G$3:$BA$2935,33,FALSE))</f>
        <v/>
      </c>
      <c r="AO539" s="4" t="str">
        <f>IF($H539=0,"",VLOOKUP($G539,Data!$G$3:$BA$2935,34,FALSE))</f>
        <v/>
      </c>
      <c r="AP539" s="4" t="str">
        <f>IF($H539=0,"",VLOOKUP($G539,Data!$G$3:$BA$2935,35,FALSE))</f>
        <v/>
      </c>
      <c r="AQ539" s="4" t="str">
        <f>IF($H539=0,"",VLOOKUP($G539,Data!$G$3:$BA$2935,36,FALSE))</f>
        <v/>
      </c>
      <c r="AR539" s="4" t="str">
        <f>IF($H539=0,"",VLOOKUP($G539,Data!$G$3:$BA$2935,37,FALSE))</f>
        <v/>
      </c>
      <c r="AS539" s="4" t="str">
        <f>IF($H539=0,"",VLOOKUP($G539,Data!$G$3:$BA$2935,38,FALSE))</f>
        <v/>
      </c>
      <c r="AT539" s="4" t="str">
        <f>IF($H539=0,"",VLOOKUP($G539,Data!$G$3:$BA$2935,39,FALSE))</f>
        <v/>
      </c>
    </row>
    <row r="540" spans="1:46" x14ac:dyDescent="0.25">
      <c r="A540" s="4">
        <f>PSSE!A542</f>
        <v>981012</v>
      </c>
      <c r="B540" s="4" t="str">
        <f>PSSE!B542</f>
        <v>SONGHAU1_S2</v>
      </c>
      <c r="C540" s="4">
        <f>PSSE!D542</f>
        <v>26</v>
      </c>
      <c r="D540" s="4">
        <f>PSSE!E542</f>
        <v>600</v>
      </c>
      <c r="E540" s="4" t="str">
        <f>PSSE!F542</f>
        <v>ND</v>
      </c>
      <c r="F540" s="4">
        <f>PSSE!G542</f>
        <v>1</v>
      </c>
      <c r="G540" s="4" t="str">
        <f t="shared" si="8"/>
        <v>GEN26600ND1</v>
      </c>
      <c r="H540" s="4">
        <f>COUNTIF(Data!$G$3:$BA$2935,GEN!$G540)</f>
        <v>1</v>
      </c>
      <c r="I540" s="4" t="str">
        <f>IF($H540=0,"",VLOOKUP($G540,Data!$G$3:$BA$2935,2,FALSE))</f>
        <v>'GENROU'</v>
      </c>
      <c r="J540" s="4">
        <f>PSSE!C542</f>
        <v>1</v>
      </c>
      <c r="K540" s="4">
        <f>IF($H540=0,"",VLOOKUP($G540,Data!$G$3:$BA$2935,4,FALSE))</f>
        <v>4</v>
      </c>
      <c r="L540" s="4">
        <f>IF($H540=0,"",VLOOKUP($G540,Data!$G$3:$BA$2935,5,FALSE))</f>
        <v>0.04</v>
      </c>
      <c r="M540" s="4">
        <f>IF($H540=0,"",VLOOKUP($G540,Data!$G$3:$BA$2935,6,FALSE))</f>
        <v>0.5</v>
      </c>
      <c r="N540" s="4">
        <f>IF($H540=0,"",VLOOKUP($G540,Data!$G$3:$BA$2935,7,FALSE))</f>
        <v>7.0000000000000007E-2</v>
      </c>
      <c r="O540" s="4">
        <f>IF($H540=0,"",VLOOKUP($G540,Data!$G$3:$BA$2935,8,FALSE))</f>
        <v>2.8</v>
      </c>
      <c r="P540" s="4">
        <f>IF($H540=0,"",VLOOKUP($G540,Data!$G$3:$BA$2935,9,FALSE))</f>
        <v>0</v>
      </c>
      <c r="Q540" s="4">
        <f>IF($H540=0,"",VLOOKUP($G540,Data!$G$3:$BA$2935,10,FALSE))</f>
        <v>1.8</v>
      </c>
      <c r="R540" s="4">
        <f>IF($H540=0,"",VLOOKUP($G540,Data!$G$3:$BA$2935,11,FALSE))</f>
        <v>1.75</v>
      </c>
      <c r="S540" s="4">
        <f>IF($H540=0,"",VLOOKUP($G540,Data!$G$3:$BA$2935,12,FALSE))</f>
        <v>0.3</v>
      </c>
      <c r="T540" s="4">
        <f>IF($H540=0,"",VLOOKUP($G540,Data!$G$3:$BA$2935,13,FALSE))</f>
        <v>0.65</v>
      </c>
      <c r="U540" s="4">
        <f>IF($H540=0,"",VLOOKUP($G540,Data!$G$3:$BA$2935,14,FALSE))</f>
        <v>0.25600000000000001</v>
      </c>
      <c r="V540" s="4">
        <f>IF($H540=0,"",VLOOKUP($G540,Data!$G$3:$BA$2935,15,FALSE))</f>
        <v>0.15</v>
      </c>
      <c r="W540" s="4">
        <f>IF($H540=0,"",VLOOKUP($G540,Data!$G$3:$BA$2935,16,FALSE))</f>
        <v>5.7000000000000002E-2</v>
      </c>
      <c r="X540" s="4">
        <f>IF($H540=0,"",VLOOKUP($G540,Data!$G$3:$BA$2935,17,FALSE))</f>
        <v>0.33</v>
      </c>
      <c r="Y540" s="4" t="str">
        <f>IF($H540=0,"",VLOOKUP($G540,Data!$G$3:$BA$2935,18,FALSE))</f>
        <v>/</v>
      </c>
      <c r="Z540" s="4" t="str">
        <f>IF($H540=0,"",VLOOKUP($G540,Data!$G$3:$BA$2935,19,FALSE))</f>
        <v>/</v>
      </c>
      <c r="AA540" s="4" t="str">
        <f>IF($H540=0,"",VLOOKUP($G540,Data!$G$3:$BA$2935,20,FALSE))</f>
        <v/>
      </c>
      <c r="AB540" s="4" t="str">
        <f>IF($H540=0,"",VLOOKUP($G540,Data!$G$3:$BA$2935,21,FALSE))</f>
        <v/>
      </c>
      <c r="AC540" s="4" t="str">
        <f>IF($H540=0,"",VLOOKUP($G540,Data!$G$3:$BA$2935,22,FALSE))</f>
        <v/>
      </c>
      <c r="AD540" s="4" t="str">
        <f>IF($H540=0,"",VLOOKUP($G540,Data!$G$3:$BA$2935,23,FALSE))</f>
        <v/>
      </c>
      <c r="AE540" s="4" t="str">
        <f>IF($H540=0,"",VLOOKUP($G540,Data!$G$3:$BA$2935,24,FALSE))</f>
        <v/>
      </c>
      <c r="AF540" s="4" t="str">
        <f>IF($H540=0,"",VLOOKUP($G540,Data!$G$3:$BA$2935,25,FALSE))</f>
        <v/>
      </c>
      <c r="AG540" s="4" t="str">
        <f>IF($H540=0,"",VLOOKUP($G540,Data!$G$3:$BA$2935,26,FALSE))</f>
        <v/>
      </c>
      <c r="AH540" s="4" t="str">
        <f>IF($H540=0,"",VLOOKUP($G540,Data!$G$3:$BA$2935,27,FALSE))</f>
        <v/>
      </c>
      <c r="AI540" s="4" t="str">
        <f>IF($H540=0,"",VLOOKUP($G540,Data!$G$3:$BA$2935,28,FALSE))</f>
        <v/>
      </c>
      <c r="AJ540" s="4" t="str">
        <f>IF($H540=0,"",VLOOKUP($G540,Data!$G$3:$BA$2935,29,FALSE))</f>
        <v/>
      </c>
      <c r="AK540" s="4" t="str">
        <f>IF($H540=0,"",VLOOKUP($G540,Data!$G$3:$BA$2935,30,FALSE))</f>
        <v/>
      </c>
      <c r="AL540" s="4" t="str">
        <f>IF($H540=0,"",VLOOKUP($G540,Data!$G$3:$BA$2935,31,FALSE))</f>
        <v/>
      </c>
      <c r="AM540" s="4" t="str">
        <f>IF($H540=0,"",VLOOKUP($G540,Data!$G$3:$BA$2935,32,FALSE))</f>
        <v/>
      </c>
      <c r="AN540" s="4" t="str">
        <f>IF($H540=0,"",VLOOKUP($G540,Data!$G$3:$BA$2935,33,FALSE))</f>
        <v/>
      </c>
      <c r="AO540" s="4" t="str">
        <f>IF($H540=0,"",VLOOKUP($G540,Data!$G$3:$BA$2935,34,FALSE))</f>
        <v/>
      </c>
      <c r="AP540" s="4" t="str">
        <f>IF($H540=0,"",VLOOKUP($G540,Data!$G$3:$BA$2935,35,FALSE))</f>
        <v/>
      </c>
      <c r="AQ540" s="4" t="str">
        <f>IF($H540=0,"",VLOOKUP($G540,Data!$G$3:$BA$2935,36,FALSE))</f>
        <v/>
      </c>
      <c r="AR540" s="4" t="str">
        <f>IF($H540=0,"",VLOOKUP($G540,Data!$G$3:$BA$2935,37,FALSE))</f>
        <v/>
      </c>
      <c r="AS540" s="4" t="str">
        <f>IF($H540=0,"",VLOOKUP($G540,Data!$G$3:$BA$2935,38,FALSE))</f>
        <v/>
      </c>
      <c r="AT540" s="4" t="str">
        <f>IF($H540=0,"",VLOOKUP($G540,Data!$G$3:$BA$2935,39,FALSE))</f>
        <v/>
      </c>
    </row>
    <row r="541" spans="1:46" x14ac:dyDescent="0.25">
      <c r="A541" s="4">
        <f>PSSE!A543</f>
        <v>981021</v>
      </c>
      <c r="B541" s="4" t="str">
        <f>PSSE!B543</f>
        <v>SONGHAU2_S1</v>
      </c>
      <c r="C541" s="4">
        <f>PSSE!D543</f>
        <v>26</v>
      </c>
      <c r="D541" s="4">
        <f>PSSE!E543</f>
        <v>1000</v>
      </c>
      <c r="E541" s="4" t="str">
        <f>PSSE!F543</f>
        <v>ND</v>
      </c>
      <c r="F541" s="4">
        <f>PSSE!G543</f>
        <v>1</v>
      </c>
      <c r="G541" s="4" t="str">
        <f t="shared" si="8"/>
        <v>GEN261000ND1</v>
      </c>
      <c r="H541" s="4">
        <f>COUNTIF(Data!$G$3:$BA$2935,GEN!$G541)</f>
        <v>1</v>
      </c>
      <c r="I541" s="4" t="str">
        <f>IF($H541=0,"",VLOOKUP($G541,Data!$G$3:$BA$2935,2,FALSE))</f>
        <v>'GENROU'</v>
      </c>
      <c r="J541" s="4">
        <f>PSSE!C543</f>
        <v>1</v>
      </c>
      <c r="K541" s="4">
        <f>IF($H541=0,"",VLOOKUP($G541,Data!$G$3:$BA$2935,4,FALSE))</f>
        <v>4</v>
      </c>
      <c r="L541" s="4">
        <f>IF($H541=0,"",VLOOKUP($G541,Data!$G$3:$BA$2935,5,FALSE))</f>
        <v>0.04</v>
      </c>
      <c r="M541" s="4">
        <f>IF($H541=0,"",VLOOKUP($G541,Data!$G$3:$BA$2935,6,FALSE))</f>
        <v>0.5</v>
      </c>
      <c r="N541" s="4">
        <f>IF($H541=0,"",VLOOKUP($G541,Data!$G$3:$BA$2935,7,FALSE))</f>
        <v>7.0000000000000007E-2</v>
      </c>
      <c r="O541" s="4">
        <f>IF($H541=0,"",VLOOKUP($G541,Data!$G$3:$BA$2935,8,FALSE))</f>
        <v>2.8</v>
      </c>
      <c r="P541" s="4">
        <f>IF($H541=0,"",VLOOKUP($G541,Data!$G$3:$BA$2935,9,FALSE))</f>
        <v>0</v>
      </c>
      <c r="Q541" s="4">
        <f>IF($H541=0,"",VLOOKUP($G541,Data!$G$3:$BA$2935,10,FALSE))</f>
        <v>1.8</v>
      </c>
      <c r="R541" s="4">
        <f>IF($H541=0,"",VLOOKUP($G541,Data!$G$3:$BA$2935,11,FALSE))</f>
        <v>1.75</v>
      </c>
      <c r="S541" s="4">
        <f>IF($H541=0,"",VLOOKUP($G541,Data!$G$3:$BA$2935,12,FALSE))</f>
        <v>0.3</v>
      </c>
      <c r="T541" s="4">
        <f>IF($H541=0,"",VLOOKUP($G541,Data!$G$3:$BA$2935,13,FALSE))</f>
        <v>0.65</v>
      </c>
      <c r="U541" s="4">
        <f>IF($H541=0,"",VLOOKUP($G541,Data!$G$3:$BA$2935,14,FALSE))</f>
        <v>0.20599999999999999</v>
      </c>
      <c r="V541" s="4">
        <f>IF($H541=0,"",VLOOKUP($G541,Data!$G$3:$BA$2935,15,FALSE))</f>
        <v>0.15</v>
      </c>
      <c r="W541" s="4">
        <f>IF($H541=0,"",VLOOKUP($G541,Data!$G$3:$BA$2935,16,FALSE))</f>
        <v>5.7000000000000002E-2</v>
      </c>
      <c r="X541" s="4">
        <f>IF($H541=0,"",VLOOKUP($G541,Data!$G$3:$BA$2935,17,FALSE))</f>
        <v>0.33</v>
      </c>
      <c r="Y541" s="4" t="str">
        <f>IF($H541=0,"",VLOOKUP($G541,Data!$G$3:$BA$2935,18,FALSE))</f>
        <v>/</v>
      </c>
      <c r="Z541" s="4" t="str">
        <f>IF($H541=0,"",VLOOKUP($G541,Data!$G$3:$BA$2935,19,FALSE))</f>
        <v>/</v>
      </c>
      <c r="AA541" s="4" t="str">
        <f>IF($H541=0,"",VLOOKUP($G541,Data!$G$3:$BA$2935,20,FALSE))</f>
        <v/>
      </c>
      <c r="AB541" s="4" t="str">
        <f>IF($H541=0,"",VLOOKUP($G541,Data!$G$3:$BA$2935,21,FALSE))</f>
        <v/>
      </c>
      <c r="AC541" s="4" t="str">
        <f>IF($H541=0,"",VLOOKUP($G541,Data!$G$3:$BA$2935,22,FALSE))</f>
        <v/>
      </c>
      <c r="AD541" s="4" t="str">
        <f>IF($H541=0,"",VLOOKUP($G541,Data!$G$3:$BA$2935,23,FALSE))</f>
        <v/>
      </c>
      <c r="AE541" s="4" t="str">
        <f>IF($H541=0,"",VLOOKUP($G541,Data!$G$3:$BA$2935,24,FALSE))</f>
        <v/>
      </c>
      <c r="AF541" s="4" t="str">
        <f>IF($H541=0,"",VLOOKUP($G541,Data!$G$3:$BA$2935,25,FALSE))</f>
        <v/>
      </c>
      <c r="AG541" s="4" t="str">
        <f>IF($H541=0,"",VLOOKUP($G541,Data!$G$3:$BA$2935,26,FALSE))</f>
        <v/>
      </c>
      <c r="AH541" s="4" t="str">
        <f>IF($H541=0,"",VLOOKUP($G541,Data!$G$3:$BA$2935,27,FALSE))</f>
        <v/>
      </c>
      <c r="AI541" s="4" t="str">
        <f>IF($H541=0,"",VLOOKUP($G541,Data!$G$3:$BA$2935,28,FALSE))</f>
        <v/>
      </c>
      <c r="AJ541" s="4" t="str">
        <f>IF($H541=0,"",VLOOKUP($G541,Data!$G$3:$BA$2935,29,FALSE))</f>
        <v/>
      </c>
      <c r="AK541" s="4" t="str">
        <f>IF($H541=0,"",VLOOKUP($G541,Data!$G$3:$BA$2935,30,FALSE))</f>
        <v/>
      </c>
      <c r="AL541" s="4" t="str">
        <f>IF($H541=0,"",VLOOKUP($G541,Data!$G$3:$BA$2935,31,FALSE))</f>
        <v/>
      </c>
      <c r="AM541" s="4" t="str">
        <f>IF($H541=0,"",VLOOKUP($G541,Data!$G$3:$BA$2935,32,FALSE))</f>
        <v/>
      </c>
      <c r="AN541" s="4" t="str">
        <f>IF($H541=0,"",VLOOKUP($G541,Data!$G$3:$BA$2935,33,FALSE))</f>
        <v/>
      </c>
      <c r="AO541" s="4" t="str">
        <f>IF($H541=0,"",VLOOKUP($G541,Data!$G$3:$BA$2935,34,FALSE))</f>
        <v/>
      </c>
      <c r="AP541" s="4" t="str">
        <f>IF($H541=0,"",VLOOKUP($G541,Data!$G$3:$BA$2935,35,FALSE))</f>
        <v/>
      </c>
      <c r="AQ541" s="4" t="str">
        <f>IF($H541=0,"",VLOOKUP($G541,Data!$G$3:$BA$2935,36,FALSE))</f>
        <v/>
      </c>
      <c r="AR541" s="4" t="str">
        <f>IF($H541=0,"",VLOOKUP($G541,Data!$G$3:$BA$2935,37,FALSE))</f>
        <v/>
      </c>
      <c r="AS541" s="4" t="str">
        <f>IF($H541=0,"",VLOOKUP($G541,Data!$G$3:$BA$2935,38,FALSE))</f>
        <v/>
      </c>
      <c r="AT541" s="4" t="str">
        <f>IF($H541=0,"",VLOOKUP($G541,Data!$G$3:$BA$2935,39,FALSE))</f>
        <v/>
      </c>
    </row>
    <row r="542" spans="1:46" x14ac:dyDescent="0.25">
      <c r="A542" s="4">
        <f>PSSE!A544</f>
        <v>981022</v>
      </c>
      <c r="B542" s="4" t="str">
        <f>PSSE!B544</f>
        <v>SONGHAU2_S2</v>
      </c>
      <c r="C542" s="4">
        <f>PSSE!D544</f>
        <v>26</v>
      </c>
      <c r="D542" s="4">
        <f>PSSE!E544</f>
        <v>1000</v>
      </c>
      <c r="E542" s="4" t="str">
        <f>PSSE!F544</f>
        <v>ND</v>
      </c>
      <c r="F542" s="4">
        <f>PSSE!G544</f>
        <v>1</v>
      </c>
      <c r="G542" s="4" t="str">
        <f t="shared" si="8"/>
        <v>GEN261000ND1</v>
      </c>
      <c r="H542" s="4">
        <f>COUNTIF(Data!$G$3:$BA$2935,GEN!$G542)</f>
        <v>1</v>
      </c>
      <c r="I542" s="4" t="str">
        <f>IF($H542=0,"",VLOOKUP($G542,Data!$G$3:$BA$2935,2,FALSE))</f>
        <v>'GENROU'</v>
      </c>
      <c r="J542" s="4">
        <f>PSSE!C544</f>
        <v>1</v>
      </c>
      <c r="K542" s="4">
        <f>IF($H542=0,"",VLOOKUP($G542,Data!$G$3:$BA$2935,4,FALSE))</f>
        <v>4</v>
      </c>
      <c r="L542" s="4">
        <f>IF($H542=0,"",VLOOKUP($G542,Data!$G$3:$BA$2935,5,FALSE))</f>
        <v>0.04</v>
      </c>
      <c r="M542" s="4">
        <f>IF($H542=0,"",VLOOKUP($G542,Data!$G$3:$BA$2935,6,FALSE))</f>
        <v>0.5</v>
      </c>
      <c r="N542" s="4">
        <f>IF($H542=0,"",VLOOKUP($G542,Data!$G$3:$BA$2935,7,FALSE))</f>
        <v>7.0000000000000007E-2</v>
      </c>
      <c r="O542" s="4">
        <f>IF($H542=0,"",VLOOKUP($G542,Data!$G$3:$BA$2935,8,FALSE))</f>
        <v>2.8</v>
      </c>
      <c r="P542" s="4">
        <f>IF($H542=0,"",VLOOKUP($G542,Data!$G$3:$BA$2935,9,FALSE))</f>
        <v>0</v>
      </c>
      <c r="Q542" s="4">
        <f>IF($H542=0,"",VLOOKUP($G542,Data!$G$3:$BA$2935,10,FALSE))</f>
        <v>1.8</v>
      </c>
      <c r="R542" s="4">
        <f>IF($H542=0,"",VLOOKUP($G542,Data!$G$3:$BA$2935,11,FALSE))</f>
        <v>1.75</v>
      </c>
      <c r="S542" s="4">
        <f>IF($H542=0,"",VLOOKUP($G542,Data!$G$3:$BA$2935,12,FALSE))</f>
        <v>0.3</v>
      </c>
      <c r="T542" s="4">
        <f>IF($H542=0,"",VLOOKUP($G542,Data!$G$3:$BA$2935,13,FALSE))</f>
        <v>0.65</v>
      </c>
      <c r="U542" s="4">
        <f>IF($H542=0,"",VLOOKUP($G542,Data!$G$3:$BA$2935,14,FALSE))</f>
        <v>0.20599999999999999</v>
      </c>
      <c r="V542" s="4">
        <f>IF($H542=0,"",VLOOKUP($G542,Data!$G$3:$BA$2935,15,FALSE))</f>
        <v>0.15</v>
      </c>
      <c r="W542" s="4">
        <f>IF($H542=0,"",VLOOKUP($G542,Data!$G$3:$BA$2935,16,FALSE))</f>
        <v>5.7000000000000002E-2</v>
      </c>
      <c r="X542" s="4">
        <f>IF($H542=0,"",VLOOKUP($G542,Data!$G$3:$BA$2935,17,FALSE))</f>
        <v>0.33</v>
      </c>
      <c r="Y542" s="4" t="str">
        <f>IF($H542=0,"",VLOOKUP($G542,Data!$G$3:$BA$2935,18,FALSE))</f>
        <v>/</v>
      </c>
      <c r="Z542" s="4" t="str">
        <f>IF($H542=0,"",VLOOKUP($G542,Data!$G$3:$BA$2935,19,FALSE))</f>
        <v>/</v>
      </c>
      <c r="AA542" s="4" t="str">
        <f>IF($H542=0,"",VLOOKUP($G542,Data!$G$3:$BA$2935,20,FALSE))</f>
        <v/>
      </c>
      <c r="AB542" s="4" t="str">
        <f>IF($H542=0,"",VLOOKUP($G542,Data!$G$3:$BA$2935,21,FALSE))</f>
        <v/>
      </c>
      <c r="AC542" s="4" t="str">
        <f>IF($H542=0,"",VLOOKUP($G542,Data!$G$3:$BA$2935,22,FALSE))</f>
        <v/>
      </c>
      <c r="AD542" s="4" t="str">
        <f>IF($H542=0,"",VLOOKUP($G542,Data!$G$3:$BA$2935,23,FALSE))</f>
        <v/>
      </c>
      <c r="AE542" s="4" t="str">
        <f>IF($H542=0,"",VLOOKUP($G542,Data!$G$3:$BA$2935,24,FALSE))</f>
        <v/>
      </c>
      <c r="AF542" s="4" t="str">
        <f>IF($H542=0,"",VLOOKUP($G542,Data!$G$3:$BA$2935,25,FALSE))</f>
        <v/>
      </c>
      <c r="AG542" s="4" t="str">
        <f>IF($H542=0,"",VLOOKUP($G542,Data!$G$3:$BA$2935,26,FALSE))</f>
        <v/>
      </c>
      <c r="AH542" s="4" t="str">
        <f>IF($H542=0,"",VLOOKUP($G542,Data!$G$3:$BA$2935,27,FALSE))</f>
        <v/>
      </c>
      <c r="AI542" s="4" t="str">
        <f>IF($H542=0,"",VLOOKUP($G542,Data!$G$3:$BA$2935,28,FALSE))</f>
        <v/>
      </c>
      <c r="AJ542" s="4" t="str">
        <f>IF($H542=0,"",VLOOKUP($G542,Data!$G$3:$BA$2935,29,FALSE))</f>
        <v/>
      </c>
      <c r="AK542" s="4" t="str">
        <f>IF($H542=0,"",VLOOKUP($G542,Data!$G$3:$BA$2935,30,FALSE))</f>
        <v/>
      </c>
      <c r="AL542" s="4" t="str">
        <f>IF($H542=0,"",VLOOKUP($G542,Data!$G$3:$BA$2935,31,FALSE))</f>
        <v/>
      </c>
      <c r="AM542" s="4" t="str">
        <f>IF($H542=0,"",VLOOKUP($G542,Data!$G$3:$BA$2935,32,FALSE))</f>
        <v/>
      </c>
      <c r="AN542" s="4" t="str">
        <f>IF($H542=0,"",VLOOKUP($G542,Data!$G$3:$BA$2935,33,FALSE))</f>
        <v/>
      </c>
      <c r="AO542" s="4" t="str">
        <f>IF($H542=0,"",VLOOKUP($G542,Data!$G$3:$BA$2935,34,FALSE))</f>
        <v/>
      </c>
      <c r="AP542" s="4" t="str">
        <f>IF($H542=0,"",VLOOKUP($G542,Data!$G$3:$BA$2935,35,FALSE))</f>
        <v/>
      </c>
      <c r="AQ542" s="4" t="str">
        <f>IF($H542=0,"",VLOOKUP($G542,Data!$G$3:$BA$2935,36,FALSE))</f>
        <v/>
      </c>
      <c r="AR542" s="4" t="str">
        <f>IF($H542=0,"",VLOOKUP($G542,Data!$G$3:$BA$2935,37,FALSE))</f>
        <v/>
      </c>
      <c r="AS542" s="4" t="str">
        <f>IF($H542=0,"",VLOOKUP($G542,Data!$G$3:$BA$2935,38,FALSE))</f>
        <v/>
      </c>
      <c r="AT542" s="4" t="str">
        <f>IF($H542=0,"",VLOOKUP($G542,Data!$G$3:$BA$2935,39,FALSE))</f>
        <v/>
      </c>
    </row>
    <row r="543" spans="1:46" x14ac:dyDescent="0.25">
      <c r="A543" s="4">
        <f>PSSE!A545</f>
        <v>983001</v>
      </c>
      <c r="B543" s="4" t="str">
        <f>PSSE!B545</f>
        <v>CANTHO_B1</v>
      </c>
      <c r="C543" s="4">
        <f>PSSE!D545</f>
        <v>11</v>
      </c>
      <c r="D543" s="4">
        <f>PSSE!E545</f>
        <v>0</v>
      </c>
      <c r="E543" s="4" t="str">
        <f>PSSE!F545</f>
        <v>ND</v>
      </c>
      <c r="F543" s="4">
        <f>PSSE!G545</f>
        <v>1</v>
      </c>
      <c r="G543" s="4" t="str">
        <f t="shared" si="8"/>
        <v>GEN110ND1</v>
      </c>
      <c r="H543" s="4">
        <f>COUNTIF(Data!$G$3:$BA$2935,GEN!$G543)</f>
        <v>1</v>
      </c>
      <c r="I543" s="4" t="str">
        <f>IF($H543=0,"",VLOOKUP($G543,Data!$G$3:$BA$2935,2,FALSE))</f>
        <v>'GENROU'</v>
      </c>
      <c r="J543" s="4">
        <f>PSSE!C545</f>
        <v>1</v>
      </c>
      <c r="K543" s="4">
        <f>IF($H543=0,"",VLOOKUP($G543,Data!$G$3:$BA$2935,4,FALSE))</f>
        <v>7.82</v>
      </c>
      <c r="L543" s="4">
        <f>IF($H543=0,"",VLOOKUP($G543,Data!$G$3:$BA$2935,5,FALSE))</f>
        <v>4.9000000000000002E-2</v>
      </c>
      <c r="M543" s="4">
        <f>IF($H543=0,"",VLOOKUP($G543,Data!$G$3:$BA$2935,6,FALSE))</f>
        <v>1.5</v>
      </c>
      <c r="N543" s="4">
        <f>IF($H543=0,"",VLOOKUP($G543,Data!$G$3:$BA$2935,7,FALSE))</f>
        <v>0.19900000000000001</v>
      </c>
      <c r="O543" s="4">
        <f>IF($H543=0,"",VLOOKUP($G543,Data!$G$3:$BA$2935,8,FALSE))</f>
        <v>5.6</v>
      </c>
      <c r="P543" s="4">
        <f>IF($H543=0,"",VLOOKUP($G543,Data!$G$3:$BA$2935,9,FALSE))</f>
        <v>0</v>
      </c>
      <c r="Q543" s="4">
        <f>IF($H543=0,"",VLOOKUP($G543,Data!$G$3:$BA$2935,10,FALSE))</f>
        <v>1.9370000000000001</v>
      </c>
      <c r="R543" s="4">
        <f>IF($H543=0,"",VLOOKUP($G543,Data!$G$3:$BA$2935,11,FALSE))</f>
        <v>1.867</v>
      </c>
      <c r="S543" s="4">
        <f>IF($H543=0,"",VLOOKUP($G543,Data!$G$3:$BA$2935,12,FALSE))</f>
        <v>0.21</v>
      </c>
      <c r="T543" s="4">
        <f>IF($H543=0,"",VLOOKUP($G543,Data!$G$3:$BA$2935,13,FALSE))</f>
        <v>0.35</v>
      </c>
      <c r="U543" s="4">
        <f>IF($H543=0,"",VLOOKUP($G543,Data!$G$3:$BA$2935,14,FALSE))</f>
        <v>0.13500000000000001</v>
      </c>
      <c r="V543" s="4">
        <f>IF($H543=0,"",VLOOKUP($G543,Data!$G$3:$BA$2935,15,FALSE))</f>
        <v>8.6999999999999994E-2</v>
      </c>
      <c r="W543" s="4">
        <f>IF($H543=0,"",VLOOKUP($G543,Data!$G$3:$BA$2935,16,FALSE))</f>
        <v>0.17599999999999999</v>
      </c>
      <c r="X543" s="4">
        <f>IF($H543=0,"",VLOOKUP($G543,Data!$G$3:$BA$2935,17,FALSE))</f>
        <v>0.63600000000000001</v>
      </c>
      <c r="Y543" s="4" t="str">
        <f>IF($H543=0,"",VLOOKUP($G543,Data!$G$3:$BA$2935,18,FALSE))</f>
        <v>/</v>
      </c>
      <c r="Z543" s="4" t="str">
        <f>IF($H543=0,"",VLOOKUP($G543,Data!$G$3:$BA$2935,19,FALSE))</f>
        <v>/</v>
      </c>
      <c r="AA543" s="4" t="str">
        <f>IF($H543=0,"",VLOOKUP($G543,Data!$G$3:$BA$2935,20,FALSE))</f>
        <v/>
      </c>
      <c r="AB543" s="4" t="str">
        <f>IF($H543=0,"",VLOOKUP($G543,Data!$G$3:$BA$2935,21,FALSE))</f>
        <v/>
      </c>
      <c r="AC543" s="4" t="str">
        <f>IF($H543=0,"",VLOOKUP($G543,Data!$G$3:$BA$2935,22,FALSE))</f>
        <v/>
      </c>
      <c r="AD543" s="4" t="str">
        <f>IF($H543=0,"",VLOOKUP($G543,Data!$G$3:$BA$2935,23,FALSE))</f>
        <v/>
      </c>
      <c r="AE543" s="4" t="str">
        <f>IF($H543=0,"",VLOOKUP($G543,Data!$G$3:$BA$2935,24,FALSE))</f>
        <v/>
      </c>
      <c r="AF543" s="4" t="str">
        <f>IF($H543=0,"",VLOOKUP($G543,Data!$G$3:$BA$2935,25,FALSE))</f>
        <v/>
      </c>
      <c r="AG543" s="4" t="str">
        <f>IF($H543=0,"",VLOOKUP($G543,Data!$G$3:$BA$2935,26,FALSE))</f>
        <v/>
      </c>
      <c r="AH543" s="4" t="str">
        <f>IF($H543=0,"",VLOOKUP($G543,Data!$G$3:$BA$2935,27,FALSE))</f>
        <v/>
      </c>
      <c r="AI543" s="4" t="str">
        <f>IF($H543=0,"",VLOOKUP($G543,Data!$G$3:$BA$2935,28,FALSE))</f>
        <v/>
      </c>
      <c r="AJ543" s="4" t="str">
        <f>IF($H543=0,"",VLOOKUP($G543,Data!$G$3:$BA$2935,29,FALSE))</f>
        <v/>
      </c>
      <c r="AK543" s="4" t="str">
        <f>IF($H543=0,"",VLOOKUP($G543,Data!$G$3:$BA$2935,30,FALSE))</f>
        <v/>
      </c>
      <c r="AL543" s="4" t="str">
        <f>IF($H543=0,"",VLOOKUP($G543,Data!$G$3:$BA$2935,31,FALSE))</f>
        <v/>
      </c>
      <c r="AM543" s="4" t="str">
        <f>IF($H543=0,"",VLOOKUP($G543,Data!$G$3:$BA$2935,32,FALSE))</f>
        <v/>
      </c>
      <c r="AN543" s="4" t="str">
        <f>IF($H543=0,"",VLOOKUP($G543,Data!$G$3:$BA$2935,33,FALSE))</f>
        <v/>
      </c>
      <c r="AO543" s="4" t="str">
        <f>IF($H543=0,"",VLOOKUP($G543,Data!$G$3:$BA$2935,34,FALSE))</f>
        <v/>
      </c>
      <c r="AP543" s="4" t="str">
        <f>IF($H543=0,"",VLOOKUP($G543,Data!$G$3:$BA$2935,35,FALSE))</f>
        <v/>
      </c>
      <c r="AQ543" s="4" t="str">
        <f>IF($H543=0,"",VLOOKUP($G543,Data!$G$3:$BA$2935,36,FALSE))</f>
        <v/>
      </c>
      <c r="AR543" s="4" t="str">
        <f>IF($H543=0,"",VLOOKUP($G543,Data!$G$3:$BA$2935,37,FALSE))</f>
        <v/>
      </c>
      <c r="AS543" s="4" t="str">
        <f>IF($H543=0,"",VLOOKUP($G543,Data!$G$3:$BA$2935,38,FALSE))</f>
        <v/>
      </c>
      <c r="AT543" s="4" t="str">
        <f>IF($H543=0,"",VLOOKUP($G543,Data!$G$3:$BA$2935,39,FALSE))</f>
        <v/>
      </c>
    </row>
    <row r="544" spans="1:46" x14ac:dyDescent="0.25">
      <c r="A544" s="4">
        <f>PSSE!A546</f>
        <v>983003</v>
      </c>
      <c r="B544" s="4" t="str">
        <f>PSSE!B546</f>
        <v>CANTHO_B2</v>
      </c>
      <c r="C544" s="4">
        <f>PSSE!D546</f>
        <v>11</v>
      </c>
      <c r="D544" s="4">
        <f>PSSE!E546</f>
        <v>0</v>
      </c>
      <c r="E544" s="4" t="str">
        <f>PSSE!F546</f>
        <v>ND</v>
      </c>
      <c r="F544" s="4">
        <f>PSSE!G546</f>
        <v>1</v>
      </c>
      <c r="G544" s="4" t="str">
        <f t="shared" si="8"/>
        <v>GEN110ND1</v>
      </c>
      <c r="H544" s="4">
        <f>COUNTIF(Data!$G$3:$BA$2935,GEN!$G544)</f>
        <v>1</v>
      </c>
      <c r="I544" s="4" t="str">
        <f>IF($H544=0,"",VLOOKUP($G544,Data!$G$3:$BA$2935,2,FALSE))</f>
        <v>'GENROU'</v>
      </c>
      <c r="J544" s="4">
        <f>PSSE!C546</f>
        <v>1</v>
      </c>
      <c r="K544" s="4">
        <f>IF($H544=0,"",VLOOKUP($G544,Data!$G$3:$BA$2935,4,FALSE))</f>
        <v>7.82</v>
      </c>
      <c r="L544" s="4">
        <f>IF($H544=0,"",VLOOKUP($G544,Data!$G$3:$BA$2935,5,FALSE))</f>
        <v>4.9000000000000002E-2</v>
      </c>
      <c r="M544" s="4">
        <f>IF($H544=0,"",VLOOKUP($G544,Data!$G$3:$BA$2935,6,FALSE))</f>
        <v>1.5</v>
      </c>
      <c r="N544" s="4">
        <f>IF($H544=0,"",VLOOKUP($G544,Data!$G$3:$BA$2935,7,FALSE))</f>
        <v>0.19900000000000001</v>
      </c>
      <c r="O544" s="4">
        <f>IF($H544=0,"",VLOOKUP($G544,Data!$G$3:$BA$2935,8,FALSE))</f>
        <v>5.6</v>
      </c>
      <c r="P544" s="4">
        <f>IF($H544=0,"",VLOOKUP($G544,Data!$G$3:$BA$2935,9,FALSE))</f>
        <v>0</v>
      </c>
      <c r="Q544" s="4">
        <f>IF($H544=0,"",VLOOKUP($G544,Data!$G$3:$BA$2935,10,FALSE))</f>
        <v>1.9370000000000001</v>
      </c>
      <c r="R544" s="4">
        <f>IF($H544=0,"",VLOOKUP($G544,Data!$G$3:$BA$2935,11,FALSE))</f>
        <v>1.867</v>
      </c>
      <c r="S544" s="4">
        <f>IF($H544=0,"",VLOOKUP($G544,Data!$G$3:$BA$2935,12,FALSE))</f>
        <v>0.21</v>
      </c>
      <c r="T544" s="4">
        <f>IF($H544=0,"",VLOOKUP($G544,Data!$G$3:$BA$2935,13,FALSE))</f>
        <v>0.35</v>
      </c>
      <c r="U544" s="4">
        <f>IF($H544=0,"",VLOOKUP($G544,Data!$G$3:$BA$2935,14,FALSE))</f>
        <v>0.13500000000000001</v>
      </c>
      <c r="V544" s="4">
        <f>IF($H544=0,"",VLOOKUP($G544,Data!$G$3:$BA$2935,15,FALSE))</f>
        <v>8.6999999999999994E-2</v>
      </c>
      <c r="W544" s="4">
        <f>IF($H544=0,"",VLOOKUP($G544,Data!$G$3:$BA$2935,16,FALSE))</f>
        <v>0.17599999999999999</v>
      </c>
      <c r="X544" s="4">
        <f>IF($H544=0,"",VLOOKUP($G544,Data!$G$3:$BA$2935,17,FALSE))</f>
        <v>0.63600000000000001</v>
      </c>
      <c r="Y544" s="4" t="str">
        <f>IF($H544=0,"",VLOOKUP($G544,Data!$G$3:$BA$2935,18,FALSE))</f>
        <v>/</v>
      </c>
      <c r="Z544" s="4" t="str">
        <f>IF($H544=0,"",VLOOKUP($G544,Data!$G$3:$BA$2935,19,FALSE))</f>
        <v>/</v>
      </c>
      <c r="AA544" s="4" t="str">
        <f>IF($H544=0,"",VLOOKUP($G544,Data!$G$3:$BA$2935,20,FALSE))</f>
        <v/>
      </c>
      <c r="AB544" s="4" t="str">
        <f>IF($H544=0,"",VLOOKUP($G544,Data!$G$3:$BA$2935,21,FALSE))</f>
        <v/>
      </c>
      <c r="AC544" s="4" t="str">
        <f>IF($H544=0,"",VLOOKUP($G544,Data!$G$3:$BA$2935,22,FALSE))</f>
        <v/>
      </c>
      <c r="AD544" s="4" t="str">
        <f>IF($H544=0,"",VLOOKUP($G544,Data!$G$3:$BA$2935,23,FALSE))</f>
        <v/>
      </c>
      <c r="AE544" s="4" t="str">
        <f>IF($H544=0,"",VLOOKUP($G544,Data!$G$3:$BA$2935,24,FALSE))</f>
        <v/>
      </c>
      <c r="AF544" s="4" t="str">
        <f>IF($H544=0,"",VLOOKUP($G544,Data!$G$3:$BA$2935,25,FALSE))</f>
        <v/>
      </c>
      <c r="AG544" s="4" t="str">
        <f>IF($H544=0,"",VLOOKUP($G544,Data!$G$3:$BA$2935,26,FALSE))</f>
        <v/>
      </c>
      <c r="AH544" s="4" t="str">
        <f>IF($H544=0,"",VLOOKUP($G544,Data!$G$3:$BA$2935,27,FALSE))</f>
        <v/>
      </c>
      <c r="AI544" s="4" t="str">
        <f>IF($H544=0,"",VLOOKUP($G544,Data!$G$3:$BA$2935,28,FALSE))</f>
        <v/>
      </c>
      <c r="AJ544" s="4" t="str">
        <f>IF($H544=0,"",VLOOKUP($G544,Data!$G$3:$BA$2935,29,FALSE))</f>
        <v/>
      </c>
      <c r="AK544" s="4" t="str">
        <f>IF($H544=0,"",VLOOKUP($G544,Data!$G$3:$BA$2935,30,FALSE))</f>
        <v/>
      </c>
      <c r="AL544" s="4" t="str">
        <f>IF($H544=0,"",VLOOKUP($G544,Data!$G$3:$BA$2935,31,FALSE))</f>
        <v/>
      </c>
      <c r="AM544" s="4" t="str">
        <f>IF($H544=0,"",VLOOKUP($G544,Data!$G$3:$BA$2935,32,FALSE))</f>
        <v/>
      </c>
      <c r="AN544" s="4" t="str">
        <f>IF($H544=0,"",VLOOKUP($G544,Data!$G$3:$BA$2935,33,FALSE))</f>
        <v/>
      </c>
      <c r="AO544" s="4" t="str">
        <f>IF($H544=0,"",VLOOKUP($G544,Data!$G$3:$BA$2935,34,FALSE))</f>
        <v/>
      </c>
      <c r="AP544" s="4" t="str">
        <f>IF($H544=0,"",VLOOKUP($G544,Data!$G$3:$BA$2935,35,FALSE))</f>
        <v/>
      </c>
      <c r="AQ544" s="4" t="str">
        <f>IF($H544=0,"",VLOOKUP($G544,Data!$G$3:$BA$2935,36,FALSE))</f>
        <v/>
      </c>
      <c r="AR544" s="4" t="str">
        <f>IF($H544=0,"",VLOOKUP($G544,Data!$G$3:$BA$2935,37,FALSE))</f>
        <v/>
      </c>
      <c r="AS544" s="4" t="str">
        <f>IF($H544=0,"",VLOOKUP($G544,Data!$G$3:$BA$2935,38,FALSE))</f>
        <v/>
      </c>
      <c r="AT544" s="4" t="str">
        <f>IF($H544=0,"",VLOOKUP($G544,Data!$G$3:$BA$2935,39,FALSE))</f>
        <v/>
      </c>
    </row>
    <row r="545" spans="1:46" x14ac:dyDescent="0.25">
      <c r="A545" s="4">
        <f>PSSE!A547</f>
        <v>983011</v>
      </c>
      <c r="B545" s="4" t="str">
        <f>PSSE!B547</f>
        <v>CANTHO_S1</v>
      </c>
      <c r="C545" s="4">
        <f>PSSE!D547</f>
        <v>13</v>
      </c>
      <c r="D545" s="4">
        <f>PSSE!E547</f>
        <v>33</v>
      </c>
      <c r="E545" s="4" t="str">
        <f>PSSE!F547</f>
        <v>ND</v>
      </c>
      <c r="F545" s="4">
        <f>PSSE!G547</f>
        <v>1</v>
      </c>
      <c r="G545" s="4" t="str">
        <f t="shared" si="8"/>
        <v>GEN1333ND1</v>
      </c>
      <c r="H545" s="4">
        <f>COUNTIF(Data!$G$3:$BA$2935,GEN!$G545)</f>
        <v>1</v>
      </c>
      <c r="I545" s="4" t="str">
        <f>IF($H545=0,"",VLOOKUP($G545,Data!$G$3:$BA$2935,2,FALSE))</f>
        <v>'GENROU'</v>
      </c>
      <c r="J545" s="4">
        <f>PSSE!C547</f>
        <v>1</v>
      </c>
      <c r="K545" s="4">
        <f>IF($H545=0,"",VLOOKUP($G545,Data!$G$3:$BA$2935,4,FALSE))</f>
        <v>6.9</v>
      </c>
      <c r="L545" s="4">
        <f>IF($H545=0,"",VLOOKUP($G545,Data!$G$3:$BA$2935,5,FALSE))</f>
        <v>0.19900000000000001</v>
      </c>
      <c r="M545" s="4">
        <f>IF($H545=0,"",VLOOKUP($G545,Data!$G$3:$BA$2935,6,FALSE))</f>
        <v>0.45</v>
      </c>
      <c r="N545" s="4">
        <f>IF($H545=0,"",VLOOKUP($G545,Data!$G$3:$BA$2935,7,FALSE))</f>
        <v>7.0000000000000007E-2</v>
      </c>
      <c r="O545" s="4">
        <f>IF($H545=0,"",VLOOKUP($G545,Data!$G$3:$BA$2935,8,FALSE))</f>
        <v>3.8</v>
      </c>
      <c r="P545" s="4">
        <f>IF($H545=0,"",VLOOKUP($G545,Data!$G$3:$BA$2935,9,FALSE))</f>
        <v>0</v>
      </c>
      <c r="Q545" s="4">
        <f>IF($H545=0,"",VLOOKUP($G545,Data!$G$3:$BA$2935,10,FALSE))</f>
        <v>2.2999999999999998</v>
      </c>
      <c r="R545" s="4">
        <f>IF($H545=0,"",VLOOKUP($G545,Data!$G$3:$BA$2935,11,FALSE))</f>
        <v>2.21</v>
      </c>
      <c r="S545" s="4">
        <f>IF($H545=0,"",VLOOKUP($G545,Data!$G$3:$BA$2935,12,FALSE))</f>
        <v>0.28999999999999998</v>
      </c>
      <c r="T545" s="4">
        <f>IF($H545=0,"",VLOOKUP($G545,Data!$G$3:$BA$2935,13,FALSE))</f>
        <v>0.46</v>
      </c>
      <c r="U545" s="4">
        <f>IF($H545=0,"",VLOOKUP($G545,Data!$G$3:$BA$2935,14,FALSE))</f>
        <v>0.22</v>
      </c>
      <c r="V545" s="4">
        <f>IF($H545=0,"",VLOOKUP($G545,Data!$G$3:$BA$2935,15,FALSE))</f>
        <v>0.16700000000000001</v>
      </c>
      <c r="W545" s="4">
        <f>IF($H545=0,"",VLOOKUP($G545,Data!$G$3:$BA$2935,16,FALSE))</f>
        <v>0.08</v>
      </c>
      <c r="X545" s="4">
        <f>IF($H545=0,"",VLOOKUP($G545,Data!$G$3:$BA$2935,17,FALSE))</f>
        <v>0.56000000000000005</v>
      </c>
      <c r="Y545" s="4" t="str">
        <f>IF($H545=0,"",VLOOKUP($G545,Data!$G$3:$BA$2935,18,FALSE))</f>
        <v>/</v>
      </c>
      <c r="Z545" s="4" t="str">
        <f>IF($H545=0,"",VLOOKUP($G545,Data!$G$3:$BA$2935,19,FALSE))</f>
        <v>/</v>
      </c>
      <c r="AA545" s="4" t="str">
        <f>IF($H545=0,"",VLOOKUP($G545,Data!$G$3:$BA$2935,20,FALSE))</f>
        <v/>
      </c>
      <c r="AB545" s="4" t="str">
        <f>IF($H545=0,"",VLOOKUP($G545,Data!$G$3:$BA$2935,21,FALSE))</f>
        <v/>
      </c>
      <c r="AC545" s="4" t="str">
        <f>IF($H545=0,"",VLOOKUP($G545,Data!$G$3:$BA$2935,22,FALSE))</f>
        <v/>
      </c>
      <c r="AD545" s="4" t="str">
        <f>IF($H545=0,"",VLOOKUP($G545,Data!$G$3:$BA$2935,23,FALSE))</f>
        <v/>
      </c>
      <c r="AE545" s="4" t="str">
        <f>IF($H545=0,"",VLOOKUP($G545,Data!$G$3:$BA$2935,24,FALSE))</f>
        <v/>
      </c>
      <c r="AF545" s="4" t="str">
        <f>IF($H545=0,"",VLOOKUP($G545,Data!$G$3:$BA$2935,25,FALSE))</f>
        <v/>
      </c>
      <c r="AG545" s="4" t="str">
        <f>IF($H545=0,"",VLOOKUP($G545,Data!$G$3:$BA$2935,26,FALSE))</f>
        <v/>
      </c>
      <c r="AH545" s="4" t="str">
        <f>IF($H545=0,"",VLOOKUP($G545,Data!$G$3:$BA$2935,27,FALSE))</f>
        <v/>
      </c>
      <c r="AI545" s="4" t="str">
        <f>IF($H545=0,"",VLOOKUP($G545,Data!$G$3:$BA$2935,28,FALSE))</f>
        <v/>
      </c>
      <c r="AJ545" s="4" t="str">
        <f>IF($H545=0,"",VLOOKUP($G545,Data!$G$3:$BA$2935,29,FALSE))</f>
        <v/>
      </c>
      <c r="AK545" s="4" t="str">
        <f>IF($H545=0,"",VLOOKUP($G545,Data!$G$3:$BA$2935,30,FALSE))</f>
        <v/>
      </c>
      <c r="AL545" s="4" t="str">
        <f>IF($H545=0,"",VLOOKUP($G545,Data!$G$3:$BA$2935,31,FALSE))</f>
        <v/>
      </c>
      <c r="AM545" s="4" t="str">
        <f>IF($H545=0,"",VLOOKUP($G545,Data!$G$3:$BA$2935,32,FALSE))</f>
        <v/>
      </c>
      <c r="AN545" s="4" t="str">
        <f>IF($H545=0,"",VLOOKUP($G545,Data!$G$3:$BA$2935,33,FALSE))</f>
        <v/>
      </c>
      <c r="AO545" s="4" t="str">
        <f>IF($H545=0,"",VLOOKUP($G545,Data!$G$3:$BA$2935,34,FALSE))</f>
        <v/>
      </c>
      <c r="AP545" s="4" t="str">
        <f>IF($H545=0,"",VLOOKUP($G545,Data!$G$3:$BA$2935,35,FALSE))</f>
        <v/>
      </c>
      <c r="AQ545" s="4" t="str">
        <f>IF($H545=0,"",VLOOKUP($G545,Data!$G$3:$BA$2935,36,FALSE))</f>
        <v/>
      </c>
      <c r="AR545" s="4" t="str">
        <f>IF($H545=0,"",VLOOKUP($G545,Data!$G$3:$BA$2935,37,FALSE))</f>
        <v/>
      </c>
      <c r="AS545" s="4" t="str">
        <f>IF($H545=0,"",VLOOKUP($G545,Data!$G$3:$BA$2935,38,FALSE))</f>
        <v/>
      </c>
      <c r="AT545" s="4" t="str">
        <f>IF($H545=0,"",VLOOKUP($G545,Data!$G$3:$BA$2935,39,FALSE))</f>
        <v/>
      </c>
    </row>
    <row r="546" spans="1:46" x14ac:dyDescent="0.25">
      <c r="A546" s="4">
        <f>PSSE!A548</f>
        <v>983021</v>
      </c>
      <c r="B546" s="4" t="str">
        <f>PSSE!B548</f>
        <v>CANTHO_G1</v>
      </c>
      <c r="C546" s="4">
        <f>PSSE!D548</f>
        <v>11</v>
      </c>
      <c r="D546" s="4">
        <f>PSSE!E548</f>
        <v>35</v>
      </c>
      <c r="E546" s="4" t="str">
        <f>PSSE!F548</f>
        <v>ND</v>
      </c>
      <c r="F546" s="4">
        <f>PSSE!G548</f>
        <v>1</v>
      </c>
      <c r="G546" s="4" t="str">
        <f t="shared" si="8"/>
        <v>GEN1135ND1</v>
      </c>
      <c r="H546" s="4">
        <f>COUNTIF(Data!$G$3:$BA$2935,GEN!$G546)</f>
        <v>1</v>
      </c>
      <c r="I546" s="4" t="str">
        <f>IF($H546=0,"",VLOOKUP($G546,Data!$G$3:$BA$2935,2,FALSE))</f>
        <v>'GENROU'</v>
      </c>
      <c r="J546" s="4">
        <f>PSSE!C548</f>
        <v>1</v>
      </c>
      <c r="K546" s="4">
        <f>IF($H546=0,"",VLOOKUP($G546,Data!$G$3:$BA$2935,4,FALSE))</f>
        <v>7.82</v>
      </c>
      <c r="L546" s="4">
        <f>IF($H546=0,"",VLOOKUP($G546,Data!$G$3:$BA$2935,5,FALSE))</f>
        <v>4.9000000000000002E-2</v>
      </c>
      <c r="M546" s="4">
        <f>IF($H546=0,"",VLOOKUP($G546,Data!$G$3:$BA$2935,6,FALSE))</f>
        <v>1.5</v>
      </c>
      <c r="N546" s="4">
        <f>IF($H546=0,"",VLOOKUP($G546,Data!$G$3:$BA$2935,7,FALSE))</f>
        <v>0.19900000000000001</v>
      </c>
      <c r="O546" s="4">
        <f>IF($H546=0,"",VLOOKUP($G546,Data!$G$3:$BA$2935,8,FALSE))</f>
        <v>5.6</v>
      </c>
      <c r="P546" s="4">
        <f>IF($H546=0,"",VLOOKUP($G546,Data!$G$3:$BA$2935,9,FALSE))</f>
        <v>0</v>
      </c>
      <c r="Q546" s="4">
        <f>IF($H546=0,"",VLOOKUP($G546,Data!$G$3:$BA$2935,10,FALSE))</f>
        <v>1.9370000000000001</v>
      </c>
      <c r="R546" s="4">
        <f>IF($H546=0,"",VLOOKUP($G546,Data!$G$3:$BA$2935,11,FALSE))</f>
        <v>1.867</v>
      </c>
      <c r="S546" s="4">
        <f>IF($H546=0,"",VLOOKUP($G546,Data!$G$3:$BA$2935,12,FALSE))</f>
        <v>0.21</v>
      </c>
      <c r="T546" s="4">
        <f>IF($H546=0,"",VLOOKUP($G546,Data!$G$3:$BA$2935,13,FALSE))</f>
        <v>0.35</v>
      </c>
      <c r="U546" s="4">
        <f>IF($H546=0,"",VLOOKUP($G546,Data!$G$3:$BA$2935,14,FALSE))</f>
        <v>0.13500000000000001</v>
      </c>
      <c r="V546" s="4">
        <f>IF($H546=0,"",VLOOKUP($G546,Data!$G$3:$BA$2935,15,FALSE))</f>
        <v>8.6999999999999994E-2</v>
      </c>
      <c r="W546" s="4">
        <f>IF($H546=0,"",VLOOKUP($G546,Data!$G$3:$BA$2935,16,FALSE))</f>
        <v>0.17599999999999999</v>
      </c>
      <c r="X546" s="4">
        <f>IF($H546=0,"",VLOOKUP($G546,Data!$G$3:$BA$2935,17,FALSE))</f>
        <v>0.63600000000000001</v>
      </c>
      <c r="Y546" s="4" t="str">
        <f>IF($H546=0,"",VLOOKUP($G546,Data!$G$3:$BA$2935,18,FALSE))</f>
        <v>/</v>
      </c>
      <c r="Z546" s="4" t="str">
        <f>IF($H546=0,"",VLOOKUP($G546,Data!$G$3:$BA$2935,19,FALSE))</f>
        <v>/</v>
      </c>
      <c r="AA546" s="4" t="str">
        <f>IF($H546=0,"",VLOOKUP($G546,Data!$G$3:$BA$2935,20,FALSE))</f>
        <v/>
      </c>
      <c r="AB546" s="4" t="str">
        <f>IF($H546=0,"",VLOOKUP($G546,Data!$G$3:$BA$2935,21,FALSE))</f>
        <v/>
      </c>
      <c r="AC546" s="4" t="str">
        <f>IF($H546=0,"",VLOOKUP($G546,Data!$G$3:$BA$2935,22,FALSE))</f>
        <v/>
      </c>
      <c r="AD546" s="4" t="str">
        <f>IF($H546=0,"",VLOOKUP($G546,Data!$G$3:$BA$2935,23,FALSE))</f>
        <v/>
      </c>
      <c r="AE546" s="4" t="str">
        <f>IF($H546=0,"",VLOOKUP($G546,Data!$G$3:$BA$2935,24,FALSE))</f>
        <v/>
      </c>
      <c r="AF546" s="4" t="str">
        <f>IF($H546=0,"",VLOOKUP($G546,Data!$G$3:$BA$2935,25,FALSE))</f>
        <v/>
      </c>
      <c r="AG546" s="4" t="str">
        <f>IF($H546=0,"",VLOOKUP($G546,Data!$G$3:$BA$2935,26,FALSE))</f>
        <v/>
      </c>
      <c r="AH546" s="4" t="str">
        <f>IF($H546=0,"",VLOOKUP($G546,Data!$G$3:$BA$2935,27,FALSE))</f>
        <v/>
      </c>
      <c r="AI546" s="4" t="str">
        <f>IF($H546=0,"",VLOOKUP($G546,Data!$G$3:$BA$2935,28,FALSE))</f>
        <v/>
      </c>
      <c r="AJ546" s="4" t="str">
        <f>IF($H546=0,"",VLOOKUP($G546,Data!$G$3:$BA$2935,29,FALSE))</f>
        <v/>
      </c>
      <c r="AK546" s="4" t="str">
        <f>IF($H546=0,"",VLOOKUP($G546,Data!$G$3:$BA$2935,30,FALSE))</f>
        <v/>
      </c>
      <c r="AL546" s="4" t="str">
        <f>IF($H546=0,"",VLOOKUP($G546,Data!$G$3:$BA$2935,31,FALSE))</f>
        <v/>
      </c>
      <c r="AM546" s="4" t="str">
        <f>IF($H546=0,"",VLOOKUP($G546,Data!$G$3:$BA$2935,32,FALSE))</f>
        <v/>
      </c>
      <c r="AN546" s="4" t="str">
        <f>IF($H546=0,"",VLOOKUP($G546,Data!$G$3:$BA$2935,33,FALSE))</f>
        <v/>
      </c>
      <c r="AO546" s="4" t="str">
        <f>IF($H546=0,"",VLOOKUP($G546,Data!$G$3:$BA$2935,34,FALSE))</f>
        <v/>
      </c>
      <c r="AP546" s="4" t="str">
        <f>IF($H546=0,"",VLOOKUP($G546,Data!$G$3:$BA$2935,35,FALSE))</f>
        <v/>
      </c>
      <c r="AQ546" s="4" t="str">
        <f>IF($H546=0,"",VLOOKUP($G546,Data!$G$3:$BA$2935,36,FALSE))</f>
        <v/>
      </c>
      <c r="AR546" s="4" t="str">
        <f>IF($H546=0,"",VLOOKUP($G546,Data!$G$3:$BA$2935,37,FALSE))</f>
        <v/>
      </c>
      <c r="AS546" s="4" t="str">
        <f>IF($H546=0,"",VLOOKUP($G546,Data!$G$3:$BA$2935,38,FALSE))</f>
        <v/>
      </c>
      <c r="AT546" s="4" t="str">
        <f>IF($H546=0,"",VLOOKUP($G546,Data!$G$3:$BA$2935,39,FALSE))</f>
        <v/>
      </c>
    </row>
    <row r="547" spans="1:46" x14ac:dyDescent="0.25">
      <c r="A547" s="4">
        <f>PSSE!A549</f>
        <v>983022</v>
      </c>
      <c r="B547" s="4" t="str">
        <f>PSSE!B549</f>
        <v>CANTHO_G2</v>
      </c>
      <c r="C547" s="4">
        <f>PSSE!D549</f>
        <v>11</v>
      </c>
      <c r="D547" s="4">
        <f>PSSE!E549</f>
        <v>35</v>
      </c>
      <c r="E547" s="4" t="str">
        <f>PSSE!F549</f>
        <v>ND</v>
      </c>
      <c r="F547" s="4">
        <f>PSSE!G549</f>
        <v>1</v>
      </c>
      <c r="G547" s="4" t="str">
        <f t="shared" si="8"/>
        <v>GEN1135ND1</v>
      </c>
      <c r="H547" s="4">
        <f>COUNTIF(Data!$G$3:$BA$2935,GEN!$G547)</f>
        <v>1</v>
      </c>
      <c r="I547" s="4" t="str">
        <f>IF($H547=0,"",VLOOKUP($G547,Data!$G$3:$BA$2935,2,FALSE))</f>
        <v>'GENROU'</v>
      </c>
      <c r="J547" s="4">
        <f>PSSE!C549</f>
        <v>1</v>
      </c>
      <c r="K547" s="4">
        <f>IF($H547=0,"",VLOOKUP($G547,Data!$G$3:$BA$2935,4,FALSE))</f>
        <v>7.82</v>
      </c>
      <c r="L547" s="4">
        <f>IF($H547=0,"",VLOOKUP($G547,Data!$G$3:$BA$2935,5,FALSE))</f>
        <v>4.9000000000000002E-2</v>
      </c>
      <c r="M547" s="4">
        <f>IF($H547=0,"",VLOOKUP($G547,Data!$G$3:$BA$2935,6,FALSE))</f>
        <v>1.5</v>
      </c>
      <c r="N547" s="4">
        <f>IF($H547=0,"",VLOOKUP($G547,Data!$G$3:$BA$2935,7,FALSE))</f>
        <v>0.19900000000000001</v>
      </c>
      <c r="O547" s="4">
        <f>IF($H547=0,"",VLOOKUP($G547,Data!$G$3:$BA$2935,8,FALSE))</f>
        <v>5.6</v>
      </c>
      <c r="P547" s="4">
        <f>IF($H547=0,"",VLOOKUP($G547,Data!$G$3:$BA$2935,9,FALSE))</f>
        <v>0</v>
      </c>
      <c r="Q547" s="4">
        <f>IF($H547=0,"",VLOOKUP($G547,Data!$G$3:$BA$2935,10,FALSE))</f>
        <v>1.9370000000000001</v>
      </c>
      <c r="R547" s="4">
        <f>IF($H547=0,"",VLOOKUP($G547,Data!$G$3:$BA$2935,11,FALSE))</f>
        <v>1.867</v>
      </c>
      <c r="S547" s="4">
        <f>IF($H547=0,"",VLOOKUP($G547,Data!$G$3:$BA$2935,12,FALSE))</f>
        <v>0.21</v>
      </c>
      <c r="T547" s="4">
        <f>IF($H547=0,"",VLOOKUP($G547,Data!$G$3:$BA$2935,13,FALSE))</f>
        <v>0.35</v>
      </c>
      <c r="U547" s="4">
        <f>IF($H547=0,"",VLOOKUP($G547,Data!$G$3:$BA$2935,14,FALSE))</f>
        <v>0.13500000000000001</v>
      </c>
      <c r="V547" s="4">
        <f>IF($H547=0,"",VLOOKUP($G547,Data!$G$3:$BA$2935,15,FALSE))</f>
        <v>8.6999999999999994E-2</v>
      </c>
      <c r="W547" s="4">
        <f>IF($H547=0,"",VLOOKUP($G547,Data!$G$3:$BA$2935,16,FALSE))</f>
        <v>0.17599999999999999</v>
      </c>
      <c r="X547" s="4">
        <f>IF($H547=0,"",VLOOKUP($G547,Data!$G$3:$BA$2935,17,FALSE))</f>
        <v>0.63600000000000001</v>
      </c>
      <c r="Y547" s="4" t="str">
        <f>IF($H547=0,"",VLOOKUP($G547,Data!$G$3:$BA$2935,18,FALSE))</f>
        <v>/</v>
      </c>
      <c r="Z547" s="4" t="str">
        <f>IF($H547=0,"",VLOOKUP($G547,Data!$G$3:$BA$2935,19,FALSE))</f>
        <v>/</v>
      </c>
      <c r="AA547" s="4" t="str">
        <f>IF($H547=0,"",VLOOKUP($G547,Data!$G$3:$BA$2935,20,FALSE))</f>
        <v/>
      </c>
      <c r="AB547" s="4" t="str">
        <f>IF($H547=0,"",VLOOKUP($G547,Data!$G$3:$BA$2935,21,FALSE))</f>
        <v/>
      </c>
      <c r="AC547" s="4" t="str">
        <f>IF($H547=0,"",VLOOKUP($G547,Data!$G$3:$BA$2935,22,FALSE))</f>
        <v/>
      </c>
      <c r="AD547" s="4" t="str">
        <f>IF($H547=0,"",VLOOKUP($G547,Data!$G$3:$BA$2935,23,FALSE))</f>
        <v/>
      </c>
      <c r="AE547" s="4" t="str">
        <f>IF($H547=0,"",VLOOKUP($G547,Data!$G$3:$BA$2935,24,FALSE))</f>
        <v/>
      </c>
      <c r="AF547" s="4" t="str">
        <f>IF($H547=0,"",VLOOKUP($G547,Data!$G$3:$BA$2935,25,FALSE))</f>
        <v/>
      </c>
      <c r="AG547" s="4" t="str">
        <f>IF($H547=0,"",VLOOKUP($G547,Data!$G$3:$BA$2935,26,FALSE))</f>
        <v/>
      </c>
      <c r="AH547" s="4" t="str">
        <f>IF($H547=0,"",VLOOKUP($G547,Data!$G$3:$BA$2935,27,FALSE))</f>
        <v/>
      </c>
      <c r="AI547" s="4" t="str">
        <f>IF($H547=0,"",VLOOKUP($G547,Data!$G$3:$BA$2935,28,FALSE))</f>
        <v/>
      </c>
      <c r="AJ547" s="4" t="str">
        <f>IF($H547=0,"",VLOOKUP($G547,Data!$G$3:$BA$2935,29,FALSE))</f>
        <v/>
      </c>
      <c r="AK547" s="4" t="str">
        <f>IF($H547=0,"",VLOOKUP($G547,Data!$G$3:$BA$2935,30,FALSE))</f>
        <v/>
      </c>
      <c r="AL547" s="4" t="str">
        <f>IF($H547=0,"",VLOOKUP($G547,Data!$G$3:$BA$2935,31,FALSE))</f>
        <v/>
      </c>
      <c r="AM547" s="4" t="str">
        <f>IF($H547=0,"",VLOOKUP($G547,Data!$G$3:$BA$2935,32,FALSE))</f>
        <v/>
      </c>
      <c r="AN547" s="4" t="str">
        <f>IF($H547=0,"",VLOOKUP($G547,Data!$G$3:$BA$2935,33,FALSE))</f>
        <v/>
      </c>
      <c r="AO547" s="4" t="str">
        <f>IF($H547=0,"",VLOOKUP($G547,Data!$G$3:$BA$2935,34,FALSE))</f>
        <v/>
      </c>
      <c r="AP547" s="4" t="str">
        <f>IF($H547=0,"",VLOOKUP($G547,Data!$G$3:$BA$2935,35,FALSE))</f>
        <v/>
      </c>
      <c r="AQ547" s="4" t="str">
        <f>IF($H547=0,"",VLOOKUP($G547,Data!$G$3:$BA$2935,36,FALSE))</f>
        <v/>
      </c>
      <c r="AR547" s="4" t="str">
        <f>IF($H547=0,"",VLOOKUP($G547,Data!$G$3:$BA$2935,37,FALSE))</f>
        <v/>
      </c>
      <c r="AS547" s="4" t="str">
        <f>IF($H547=0,"",VLOOKUP($G547,Data!$G$3:$BA$2935,38,FALSE))</f>
        <v/>
      </c>
      <c r="AT547" s="4" t="str">
        <f>IF($H547=0,"",VLOOKUP($G547,Data!$G$3:$BA$2935,39,FALSE))</f>
        <v/>
      </c>
    </row>
    <row r="548" spans="1:46" x14ac:dyDescent="0.25">
      <c r="A548" s="4">
        <f>PSSE!A550</f>
        <v>983023</v>
      </c>
      <c r="B548" s="4" t="str">
        <f>PSSE!B550</f>
        <v>CANTHO_G3</v>
      </c>
      <c r="C548" s="4">
        <f>PSSE!D550</f>
        <v>11</v>
      </c>
      <c r="D548" s="4">
        <f>PSSE!E550</f>
        <v>33</v>
      </c>
      <c r="E548" s="4" t="str">
        <f>PSSE!F550</f>
        <v>ND</v>
      </c>
      <c r="F548" s="4">
        <f>PSSE!G550</f>
        <v>1</v>
      </c>
      <c r="G548" s="4" t="str">
        <f t="shared" si="8"/>
        <v>GEN1133ND1</v>
      </c>
      <c r="H548" s="4">
        <f>COUNTIF(Data!$G$3:$BA$2935,GEN!$G548)</f>
        <v>1</v>
      </c>
      <c r="I548" s="4" t="str">
        <f>IF($H548=0,"",VLOOKUP($G548,Data!$G$3:$BA$2935,2,FALSE))</f>
        <v>'GENROU'</v>
      </c>
      <c r="J548" s="4">
        <f>PSSE!C550</f>
        <v>1</v>
      </c>
      <c r="K548" s="4">
        <f>IF($H548=0,"",VLOOKUP($G548,Data!$G$3:$BA$2935,4,FALSE))</f>
        <v>5.51</v>
      </c>
      <c r="L548" s="4">
        <f>IF($H548=0,"",VLOOKUP($G548,Data!$G$3:$BA$2935,5,FALSE))</f>
        <v>0.04</v>
      </c>
      <c r="M548" s="4">
        <f>IF($H548=0,"",VLOOKUP($G548,Data!$G$3:$BA$2935,6,FALSE))</f>
        <v>0.2</v>
      </c>
      <c r="N548" s="4">
        <f>IF($H548=0,"",VLOOKUP($G548,Data!$G$3:$BA$2935,7,FALSE))</f>
        <v>6.7000000000000004E-2</v>
      </c>
      <c r="O548" s="4">
        <f>IF($H548=0,"",VLOOKUP($G548,Data!$G$3:$BA$2935,8,FALSE))</f>
        <v>6.5</v>
      </c>
      <c r="P548" s="4">
        <f>IF($H548=0,"",VLOOKUP($G548,Data!$G$3:$BA$2935,9,FALSE))</f>
        <v>0</v>
      </c>
      <c r="Q548" s="4">
        <f>IF($H548=0,"",VLOOKUP($G548,Data!$G$3:$BA$2935,10,FALSE))</f>
        <v>1.671</v>
      </c>
      <c r="R548" s="4">
        <f>IF($H548=0,"",VLOOKUP($G548,Data!$G$3:$BA$2935,11,FALSE))</f>
        <v>1.601</v>
      </c>
      <c r="S548" s="4">
        <f>IF($H548=0,"",VLOOKUP($G548,Data!$G$3:$BA$2935,12,FALSE))</f>
        <v>0.23699999999999999</v>
      </c>
      <c r="T548" s="4">
        <f>IF($H548=0,"",VLOOKUP($G548,Data!$G$3:$BA$2935,13,FALSE))</f>
        <v>0.33700000000000002</v>
      </c>
      <c r="U548" s="4">
        <f>IF($H548=0,"",VLOOKUP($G548,Data!$G$3:$BA$2935,14,FALSE))</f>
        <v>0.13500000000000001</v>
      </c>
      <c r="V548" s="4">
        <f>IF($H548=0,"",VLOOKUP($G548,Data!$G$3:$BA$2935,15,FALSE))</f>
        <v>8.7999999999999995E-2</v>
      </c>
      <c r="W548" s="4">
        <f>IF($H548=0,"",VLOOKUP($G548,Data!$G$3:$BA$2935,16,FALSE))</f>
        <v>0.17599999999999999</v>
      </c>
      <c r="X548" s="4">
        <f>IF($H548=0,"",VLOOKUP($G548,Data!$G$3:$BA$2935,17,FALSE))</f>
        <v>0.63600000000000001</v>
      </c>
      <c r="Y548" s="4" t="str">
        <f>IF($H548=0,"",VLOOKUP($G548,Data!$G$3:$BA$2935,18,FALSE))</f>
        <v>/</v>
      </c>
      <c r="Z548" s="4" t="str">
        <f>IF($H548=0,"",VLOOKUP($G548,Data!$G$3:$BA$2935,19,FALSE))</f>
        <v>/</v>
      </c>
      <c r="AA548" s="4" t="str">
        <f>IF($H548=0,"",VLOOKUP($G548,Data!$G$3:$BA$2935,20,FALSE))</f>
        <v/>
      </c>
      <c r="AB548" s="4" t="str">
        <f>IF($H548=0,"",VLOOKUP($G548,Data!$G$3:$BA$2935,21,FALSE))</f>
        <v/>
      </c>
      <c r="AC548" s="4" t="str">
        <f>IF($H548=0,"",VLOOKUP($G548,Data!$G$3:$BA$2935,22,FALSE))</f>
        <v/>
      </c>
      <c r="AD548" s="4" t="str">
        <f>IF($H548=0,"",VLOOKUP($G548,Data!$G$3:$BA$2935,23,FALSE))</f>
        <v/>
      </c>
      <c r="AE548" s="4" t="str">
        <f>IF($H548=0,"",VLOOKUP($G548,Data!$G$3:$BA$2935,24,FALSE))</f>
        <v/>
      </c>
      <c r="AF548" s="4" t="str">
        <f>IF($H548=0,"",VLOOKUP($G548,Data!$G$3:$BA$2935,25,FALSE))</f>
        <v/>
      </c>
      <c r="AG548" s="4" t="str">
        <f>IF($H548=0,"",VLOOKUP($G548,Data!$G$3:$BA$2935,26,FALSE))</f>
        <v/>
      </c>
      <c r="AH548" s="4" t="str">
        <f>IF($H548=0,"",VLOOKUP($G548,Data!$G$3:$BA$2935,27,FALSE))</f>
        <v/>
      </c>
      <c r="AI548" s="4" t="str">
        <f>IF($H548=0,"",VLOOKUP($G548,Data!$G$3:$BA$2935,28,FALSE))</f>
        <v/>
      </c>
      <c r="AJ548" s="4" t="str">
        <f>IF($H548=0,"",VLOOKUP($G548,Data!$G$3:$BA$2935,29,FALSE))</f>
        <v/>
      </c>
      <c r="AK548" s="4" t="str">
        <f>IF($H548=0,"",VLOOKUP($G548,Data!$G$3:$BA$2935,30,FALSE))</f>
        <v/>
      </c>
      <c r="AL548" s="4" t="str">
        <f>IF($H548=0,"",VLOOKUP($G548,Data!$G$3:$BA$2935,31,FALSE))</f>
        <v/>
      </c>
      <c r="AM548" s="4" t="str">
        <f>IF($H548=0,"",VLOOKUP($G548,Data!$G$3:$BA$2935,32,FALSE))</f>
        <v/>
      </c>
      <c r="AN548" s="4" t="str">
        <f>IF($H548=0,"",VLOOKUP($G548,Data!$G$3:$BA$2935,33,FALSE))</f>
        <v/>
      </c>
      <c r="AO548" s="4" t="str">
        <f>IF($H548=0,"",VLOOKUP($G548,Data!$G$3:$BA$2935,34,FALSE))</f>
        <v/>
      </c>
      <c r="AP548" s="4" t="str">
        <f>IF($H548=0,"",VLOOKUP($G548,Data!$G$3:$BA$2935,35,FALSE))</f>
        <v/>
      </c>
      <c r="AQ548" s="4" t="str">
        <f>IF($H548=0,"",VLOOKUP($G548,Data!$G$3:$BA$2935,36,FALSE))</f>
        <v/>
      </c>
      <c r="AR548" s="4" t="str">
        <f>IF($H548=0,"",VLOOKUP($G548,Data!$G$3:$BA$2935,37,FALSE))</f>
        <v/>
      </c>
      <c r="AS548" s="4" t="str">
        <f>IF($H548=0,"",VLOOKUP($G548,Data!$G$3:$BA$2935,38,FALSE))</f>
        <v/>
      </c>
      <c r="AT548" s="4" t="str">
        <f>IF($H548=0,"",VLOOKUP($G548,Data!$G$3:$BA$2935,39,FALSE))</f>
        <v/>
      </c>
    </row>
    <row r="549" spans="1:46" x14ac:dyDescent="0.25">
      <c r="A549" s="4">
        <f>PSSE!A551</f>
        <v>983024</v>
      </c>
      <c r="B549" s="4" t="str">
        <f>PSSE!B551</f>
        <v>CANTHO_G4</v>
      </c>
      <c r="C549" s="4">
        <f>PSSE!D551</f>
        <v>11</v>
      </c>
      <c r="D549" s="4">
        <f>PSSE!E551</f>
        <v>33</v>
      </c>
      <c r="E549" s="4" t="str">
        <f>PSSE!F551</f>
        <v>ND</v>
      </c>
      <c r="F549" s="4">
        <f>PSSE!G551</f>
        <v>1</v>
      </c>
      <c r="G549" s="4" t="str">
        <f t="shared" si="8"/>
        <v>GEN1133ND1</v>
      </c>
      <c r="H549" s="4">
        <f>COUNTIF(Data!$G$3:$BA$2935,GEN!$G549)</f>
        <v>1</v>
      </c>
      <c r="I549" s="4" t="str">
        <f>IF($H549=0,"",VLOOKUP($G549,Data!$G$3:$BA$2935,2,FALSE))</f>
        <v>'GENROU'</v>
      </c>
      <c r="J549" s="4">
        <f>PSSE!C551</f>
        <v>1</v>
      </c>
      <c r="K549" s="4">
        <f>IF($H549=0,"",VLOOKUP($G549,Data!$G$3:$BA$2935,4,FALSE))</f>
        <v>5.51</v>
      </c>
      <c r="L549" s="4">
        <f>IF($H549=0,"",VLOOKUP($G549,Data!$G$3:$BA$2935,5,FALSE))</f>
        <v>0.04</v>
      </c>
      <c r="M549" s="4">
        <f>IF($H549=0,"",VLOOKUP($G549,Data!$G$3:$BA$2935,6,FALSE))</f>
        <v>0.2</v>
      </c>
      <c r="N549" s="4">
        <f>IF($H549=0,"",VLOOKUP($G549,Data!$G$3:$BA$2935,7,FALSE))</f>
        <v>6.7000000000000004E-2</v>
      </c>
      <c r="O549" s="4">
        <f>IF($H549=0,"",VLOOKUP($G549,Data!$G$3:$BA$2935,8,FALSE))</f>
        <v>6.5</v>
      </c>
      <c r="P549" s="4">
        <f>IF($H549=0,"",VLOOKUP($G549,Data!$G$3:$BA$2935,9,FALSE))</f>
        <v>0</v>
      </c>
      <c r="Q549" s="4">
        <f>IF($H549=0,"",VLOOKUP($G549,Data!$G$3:$BA$2935,10,FALSE))</f>
        <v>1.671</v>
      </c>
      <c r="R549" s="4">
        <f>IF($H549=0,"",VLOOKUP($G549,Data!$G$3:$BA$2935,11,FALSE))</f>
        <v>1.601</v>
      </c>
      <c r="S549" s="4">
        <f>IF($H549=0,"",VLOOKUP($G549,Data!$G$3:$BA$2935,12,FALSE))</f>
        <v>0.23699999999999999</v>
      </c>
      <c r="T549" s="4">
        <f>IF($H549=0,"",VLOOKUP($G549,Data!$G$3:$BA$2935,13,FALSE))</f>
        <v>0.33700000000000002</v>
      </c>
      <c r="U549" s="4">
        <f>IF($H549=0,"",VLOOKUP($G549,Data!$G$3:$BA$2935,14,FALSE))</f>
        <v>0.13500000000000001</v>
      </c>
      <c r="V549" s="4">
        <f>IF($H549=0,"",VLOOKUP($G549,Data!$G$3:$BA$2935,15,FALSE))</f>
        <v>8.7999999999999995E-2</v>
      </c>
      <c r="W549" s="4">
        <f>IF($H549=0,"",VLOOKUP($G549,Data!$G$3:$BA$2935,16,FALSE))</f>
        <v>0.17599999999999999</v>
      </c>
      <c r="X549" s="4">
        <f>IF($H549=0,"",VLOOKUP($G549,Data!$G$3:$BA$2935,17,FALSE))</f>
        <v>0.63600000000000001</v>
      </c>
      <c r="Y549" s="4" t="str">
        <f>IF($H549=0,"",VLOOKUP($G549,Data!$G$3:$BA$2935,18,FALSE))</f>
        <v>/</v>
      </c>
      <c r="Z549" s="4" t="str">
        <f>IF($H549=0,"",VLOOKUP($G549,Data!$G$3:$BA$2935,19,FALSE))</f>
        <v>/</v>
      </c>
      <c r="AA549" s="4" t="str">
        <f>IF($H549=0,"",VLOOKUP($G549,Data!$G$3:$BA$2935,20,FALSE))</f>
        <v/>
      </c>
      <c r="AB549" s="4" t="str">
        <f>IF($H549=0,"",VLOOKUP($G549,Data!$G$3:$BA$2935,21,FALSE))</f>
        <v/>
      </c>
      <c r="AC549" s="4" t="str">
        <f>IF($H549=0,"",VLOOKUP($G549,Data!$G$3:$BA$2935,22,FALSE))</f>
        <v/>
      </c>
      <c r="AD549" s="4" t="str">
        <f>IF($H549=0,"",VLOOKUP($G549,Data!$G$3:$BA$2935,23,FALSE))</f>
        <v/>
      </c>
      <c r="AE549" s="4" t="str">
        <f>IF($H549=0,"",VLOOKUP($G549,Data!$G$3:$BA$2935,24,FALSE))</f>
        <v/>
      </c>
      <c r="AF549" s="4" t="str">
        <f>IF($H549=0,"",VLOOKUP($G549,Data!$G$3:$BA$2935,25,FALSE))</f>
        <v/>
      </c>
      <c r="AG549" s="4" t="str">
        <f>IF($H549=0,"",VLOOKUP($G549,Data!$G$3:$BA$2935,26,FALSE))</f>
        <v/>
      </c>
      <c r="AH549" s="4" t="str">
        <f>IF($H549=0,"",VLOOKUP($G549,Data!$G$3:$BA$2935,27,FALSE))</f>
        <v/>
      </c>
      <c r="AI549" s="4" t="str">
        <f>IF($H549=0,"",VLOOKUP($G549,Data!$G$3:$BA$2935,28,FALSE))</f>
        <v/>
      </c>
      <c r="AJ549" s="4" t="str">
        <f>IF($H549=0,"",VLOOKUP($G549,Data!$G$3:$BA$2935,29,FALSE))</f>
        <v/>
      </c>
      <c r="AK549" s="4" t="str">
        <f>IF($H549=0,"",VLOOKUP($G549,Data!$G$3:$BA$2935,30,FALSE))</f>
        <v/>
      </c>
      <c r="AL549" s="4" t="str">
        <f>IF($H549=0,"",VLOOKUP($G549,Data!$G$3:$BA$2935,31,FALSE))</f>
        <v/>
      </c>
      <c r="AM549" s="4" t="str">
        <f>IF($H549=0,"",VLOOKUP($G549,Data!$G$3:$BA$2935,32,FALSE))</f>
        <v/>
      </c>
      <c r="AN549" s="4" t="str">
        <f>IF($H549=0,"",VLOOKUP($G549,Data!$G$3:$BA$2935,33,FALSE))</f>
        <v/>
      </c>
      <c r="AO549" s="4" t="str">
        <f>IF($H549=0,"",VLOOKUP($G549,Data!$G$3:$BA$2935,34,FALSE))</f>
        <v/>
      </c>
      <c r="AP549" s="4" t="str">
        <f>IF($H549=0,"",VLOOKUP($G549,Data!$G$3:$BA$2935,35,FALSE))</f>
        <v/>
      </c>
      <c r="AQ549" s="4" t="str">
        <f>IF($H549=0,"",VLOOKUP($G549,Data!$G$3:$BA$2935,36,FALSE))</f>
        <v/>
      </c>
      <c r="AR549" s="4" t="str">
        <f>IF($H549=0,"",VLOOKUP($G549,Data!$G$3:$BA$2935,37,FALSE))</f>
        <v/>
      </c>
      <c r="AS549" s="4" t="str">
        <f>IF($H549=0,"",VLOOKUP($G549,Data!$G$3:$BA$2935,38,FALSE))</f>
        <v/>
      </c>
      <c r="AT549" s="4" t="str">
        <f>IF($H549=0,"",VLOOKUP($G549,Data!$G$3:$BA$2935,39,FALSE))</f>
        <v/>
      </c>
    </row>
    <row r="550" spans="1:46" x14ac:dyDescent="0.25">
      <c r="A550" s="4">
        <f>PSSE!A552</f>
        <v>983041</v>
      </c>
      <c r="B550" s="4" t="str">
        <f>PSSE!B552</f>
        <v>OMON1_S1</v>
      </c>
      <c r="C550" s="4">
        <f>PSSE!D552</f>
        <v>19</v>
      </c>
      <c r="D550" s="4">
        <f>PSSE!E552</f>
        <v>330</v>
      </c>
      <c r="E550" s="4" t="str">
        <f>PSSE!F552</f>
        <v>ND</v>
      </c>
      <c r="F550" s="4">
        <f>PSSE!G552</f>
        <v>1</v>
      </c>
      <c r="G550" s="4" t="str">
        <f t="shared" si="8"/>
        <v>GEN19330ND1</v>
      </c>
      <c r="H550" s="4">
        <f>COUNTIF(Data!$G$3:$BA$2935,GEN!$G550)</f>
        <v>1</v>
      </c>
      <c r="I550" s="4" t="str">
        <f>IF($H550=0,"",VLOOKUP($G550,Data!$G$3:$BA$2935,2,FALSE))</f>
        <v>'GENROU'</v>
      </c>
      <c r="J550" s="4">
        <f>PSSE!C552</f>
        <v>1</v>
      </c>
      <c r="K550" s="4">
        <f>IF($H550=0,"",VLOOKUP($G550,Data!$G$3:$BA$2935,4,FALSE))</f>
        <v>4.76</v>
      </c>
      <c r="L550" s="4">
        <f>IF($H550=0,"",VLOOKUP($G550,Data!$G$3:$BA$2935,5,FALSE))</f>
        <v>0.04</v>
      </c>
      <c r="M550" s="4">
        <f>IF($H550=0,"",VLOOKUP($G550,Data!$G$3:$BA$2935,6,FALSE))</f>
        <v>0.42599999999999999</v>
      </c>
      <c r="N550" s="4">
        <f>IF($H550=0,"",VLOOKUP($G550,Data!$G$3:$BA$2935,7,FALSE))</f>
        <v>6.7000000000000004E-2</v>
      </c>
      <c r="O550" s="4">
        <f>IF($H550=0,"",VLOOKUP($G550,Data!$G$3:$BA$2935,8,FALSE))</f>
        <v>3.4</v>
      </c>
      <c r="P550" s="4">
        <f>IF($H550=0,"",VLOOKUP($G550,Data!$G$3:$BA$2935,9,FALSE))</f>
        <v>0</v>
      </c>
      <c r="Q550" s="4">
        <f>IF($H550=0,"",VLOOKUP($G550,Data!$G$3:$BA$2935,10,FALSE))</f>
        <v>1.825</v>
      </c>
      <c r="R550" s="4">
        <f>IF($H550=0,"",VLOOKUP($G550,Data!$G$3:$BA$2935,11,FALSE))</f>
        <v>1.7509999999999999</v>
      </c>
      <c r="S550" s="4">
        <f>IF($H550=0,"",VLOOKUP($G550,Data!$G$3:$BA$2935,12,FALSE))</f>
        <v>0.27500000000000002</v>
      </c>
      <c r="T550" s="4">
        <f>IF($H550=0,"",VLOOKUP($G550,Data!$G$3:$BA$2935,13,FALSE))</f>
        <v>0.41699999999999998</v>
      </c>
      <c r="U550" s="4">
        <f>IF($H550=0,"",VLOOKUP($G550,Data!$G$3:$BA$2935,14,FALSE))</f>
        <v>0.26</v>
      </c>
      <c r="V550" s="4">
        <f>IF($H550=0,"",VLOOKUP($G550,Data!$G$3:$BA$2935,15,FALSE))</f>
        <v>0.16900000000000001</v>
      </c>
      <c r="W550" s="4">
        <f>IF($H550=0,"",VLOOKUP($G550,Data!$G$3:$BA$2935,16,FALSE))</f>
        <v>0.09</v>
      </c>
      <c r="X550" s="4">
        <f>IF($H550=0,"",VLOOKUP($G550,Data!$G$3:$BA$2935,17,FALSE))</f>
        <v>0.4</v>
      </c>
      <c r="Y550" s="4" t="str">
        <f>IF($H550=0,"",VLOOKUP($G550,Data!$G$3:$BA$2935,18,FALSE))</f>
        <v>/</v>
      </c>
      <c r="Z550" s="4" t="str">
        <f>IF($H550=0,"",VLOOKUP($G550,Data!$G$3:$BA$2935,19,FALSE))</f>
        <v>/</v>
      </c>
      <c r="AA550" s="4" t="str">
        <f>IF($H550=0,"",VLOOKUP($G550,Data!$G$3:$BA$2935,20,FALSE))</f>
        <v/>
      </c>
      <c r="AB550" s="4" t="str">
        <f>IF($H550=0,"",VLOOKUP($G550,Data!$G$3:$BA$2935,21,FALSE))</f>
        <v/>
      </c>
      <c r="AC550" s="4" t="str">
        <f>IF($H550=0,"",VLOOKUP($G550,Data!$G$3:$BA$2935,22,FALSE))</f>
        <v/>
      </c>
      <c r="AD550" s="4" t="str">
        <f>IF($H550=0,"",VLOOKUP($G550,Data!$G$3:$BA$2935,23,FALSE))</f>
        <v/>
      </c>
      <c r="AE550" s="4" t="str">
        <f>IF($H550=0,"",VLOOKUP($G550,Data!$G$3:$BA$2935,24,FALSE))</f>
        <v/>
      </c>
      <c r="AF550" s="4" t="str">
        <f>IF($H550=0,"",VLOOKUP($G550,Data!$G$3:$BA$2935,25,FALSE))</f>
        <v/>
      </c>
      <c r="AG550" s="4" t="str">
        <f>IF($H550=0,"",VLOOKUP($G550,Data!$G$3:$BA$2935,26,FALSE))</f>
        <v/>
      </c>
      <c r="AH550" s="4" t="str">
        <f>IF($H550=0,"",VLOOKUP($G550,Data!$G$3:$BA$2935,27,FALSE))</f>
        <v/>
      </c>
      <c r="AI550" s="4" t="str">
        <f>IF($H550=0,"",VLOOKUP($G550,Data!$G$3:$BA$2935,28,FALSE))</f>
        <v/>
      </c>
      <c r="AJ550" s="4" t="str">
        <f>IF($H550=0,"",VLOOKUP($G550,Data!$G$3:$BA$2935,29,FALSE))</f>
        <v/>
      </c>
      <c r="AK550" s="4" t="str">
        <f>IF($H550=0,"",VLOOKUP($G550,Data!$G$3:$BA$2935,30,FALSE))</f>
        <v/>
      </c>
      <c r="AL550" s="4" t="str">
        <f>IF($H550=0,"",VLOOKUP($G550,Data!$G$3:$BA$2935,31,FALSE))</f>
        <v/>
      </c>
      <c r="AM550" s="4" t="str">
        <f>IF($H550=0,"",VLOOKUP($G550,Data!$G$3:$BA$2935,32,FALSE))</f>
        <v/>
      </c>
      <c r="AN550" s="4" t="str">
        <f>IF($H550=0,"",VLOOKUP($G550,Data!$G$3:$BA$2935,33,FALSE))</f>
        <v/>
      </c>
      <c r="AO550" s="4" t="str">
        <f>IF($H550=0,"",VLOOKUP($G550,Data!$G$3:$BA$2935,34,FALSE))</f>
        <v/>
      </c>
      <c r="AP550" s="4" t="str">
        <f>IF($H550=0,"",VLOOKUP($G550,Data!$G$3:$BA$2935,35,FALSE))</f>
        <v/>
      </c>
      <c r="AQ550" s="4" t="str">
        <f>IF($H550=0,"",VLOOKUP($G550,Data!$G$3:$BA$2935,36,FALSE))</f>
        <v/>
      </c>
      <c r="AR550" s="4" t="str">
        <f>IF($H550=0,"",VLOOKUP($G550,Data!$G$3:$BA$2935,37,FALSE))</f>
        <v/>
      </c>
      <c r="AS550" s="4" t="str">
        <f>IF($H550=0,"",VLOOKUP($G550,Data!$G$3:$BA$2935,38,FALSE))</f>
        <v/>
      </c>
      <c r="AT550" s="4" t="str">
        <f>IF($H550=0,"",VLOOKUP($G550,Data!$G$3:$BA$2935,39,FALSE))</f>
        <v/>
      </c>
    </row>
    <row r="551" spans="1:46" x14ac:dyDescent="0.25">
      <c r="A551" s="4">
        <f>PSSE!A553</f>
        <v>983042</v>
      </c>
      <c r="B551" s="4" t="str">
        <f>PSSE!B553</f>
        <v>OMON1_S2</v>
      </c>
      <c r="C551" s="4">
        <f>PSSE!D553</f>
        <v>19</v>
      </c>
      <c r="D551" s="4">
        <f>PSSE!E553</f>
        <v>330</v>
      </c>
      <c r="E551" s="4" t="str">
        <f>PSSE!F553</f>
        <v>ND</v>
      </c>
      <c r="F551" s="4">
        <f>PSSE!G553</f>
        <v>1</v>
      </c>
      <c r="G551" s="4" t="str">
        <f t="shared" si="8"/>
        <v>GEN19330ND1</v>
      </c>
      <c r="H551" s="4">
        <f>COUNTIF(Data!$G$3:$BA$2935,GEN!$G551)</f>
        <v>1</v>
      </c>
      <c r="I551" s="4" t="str">
        <f>IF($H551=0,"",VLOOKUP($G551,Data!$G$3:$BA$2935,2,FALSE))</f>
        <v>'GENROU'</v>
      </c>
      <c r="J551" s="4">
        <f>PSSE!C553</f>
        <v>1</v>
      </c>
      <c r="K551" s="4">
        <f>IF($H551=0,"",VLOOKUP($G551,Data!$G$3:$BA$2935,4,FALSE))</f>
        <v>4.76</v>
      </c>
      <c r="L551" s="4">
        <f>IF($H551=0,"",VLOOKUP($G551,Data!$G$3:$BA$2935,5,FALSE))</f>
        <v>0.04</v>
      </c>
      <c r="M551" s="4">
        <f>IF($H551=0,"",VLOOKUP($G551,Data!$G$3:$BA$2935,6,FALSE))</f>
        <v>0.42599999999999999</v>
      </c>
      <c r="N551" s="4">
        <f>IF($H551=0,"",VLOOKUP($G551,Data!$G$3:$BA$2935,7,FALSE))</f>
        <v>6.7000000000000004E-2</v>
      </c>
      <c r="O551" s="4">
        <f>IF($H551=0,"",VLOOKUP($G551,Data!$G$3:$BA$2935,8,FALSE))</f>
        <v>3.4</v>
      </c>
      <c r="P551" s="4">
        <f>IF($H551=0,"",VLOOKUP($G551,Data!$G$3:$BA$2935,9,FALSE))</f>
        <v>0</v>
      </c>
      <c r="Q551" s="4">
        <f>IF($H551=0,"",VLOOKUP($G551,Data!$G$3:$BA$2935,10,FALSE))</f>
        <v>1.825</v>
      </c>
      <c r="R551" s="4">
        <f>IF($H551=0,"",VLOOKUP($G551,Data!$G$3:$BA$2935,11,FALSE))</f>
        <v>1.7509999999999999</v>
      </c>
      <c r="S551" s="4">
        <f>IF($H551=0,"",VLOOKUP($G551,Data!$G$3:$BA$2935,12,FALSE))</f>
        <v>0.27500000000000002</v>
      </c>
      <c r="T551" s="4">
        <f>IF($H551=0,"",VLOOKUP($G551,Data!$G$3:$BA$2935,13,FALSE))</f>
        <v>0.41699999999999998</v>
      </c>
      <c r="U551" s="4">
        <f>IF($H551=0,"",VLOOKUP($G551,Data!$G$3:$BA$2935,14,FALSE))</f>
        <v>0.26</v>
      </c>
      <c r="V551" s="4">
        <f>IF($H551=0,"",VLOOKUP($G551,Data!$G$3:$BA$2935,15,FALSE))</f>
        <v>0.16900000000000001</v>
      </c>
      <c r="W551" s="4">
        <f>IF($H551=0,"",VLOOKUP($G551,Data!$G$3:$BA$2935,16,FALSE))</f>
        <v>0.09</v>
      </c>
      <c r="X551" s="4">
        <f>IF($H551=0,"",VLOOKUP($G551,Data!$G$3:$BA$2935,17,FALSE))</f>
        <v>0.4</v>
      </c>
      <c r="Y551" s="4" t="str">
        <f>IF($H551=0,"",VLOOKUP($G551,Data!$G$3:$BA$2935,18,FALSE))</f>
        <v>/</v>
      </c>
      <c r="Z551" s="4" t="str">
        <f>IF($H551=0,"",VLOOKUP($G551,Data!$G$3:$BA$2935,19,FALSE))</f>
        <v>/</v>
      </c>
      <c r="AA551" s="4" t="str">
        <f>IF($H551=0,"",VLOOKUP($G551,Data!$G$3:$BA$2935,20,FALSE))</f>
        <v/>
      </c>
      <c r="AB551" s="4" t="str">
        <f>IF($H551=0,"",VLOOKUP($G551,Data!$G$3:$BA$2935,21,FALSE))</f>
        <v/>
      </c>
      <c r="AC551" s="4" t="str">
        <f>IF($H551=0,"",VLOOKUP($G551,Data!$G$3:$BA$2935,22,FALSE))</f>
        <v/>
      </c>
      <c r="AD551" s="4" t="str">
        <f>IF($H551=0,"",VLOOKUP($G551,Data!$G$3:$BA$2935,23,FALSE))</f>
        <v/>
      </c>
      <c r="AE551" s="4" t="str">
        <f>IF($H551=0,"",VLOOKUP($G551,Data!$G$3:$BA$2935,24,FALSE))</f>
        <v/>
      </c>
      <c r="AF551" s="4" t="str">
        <f>IF($H551=0,"",VLOOKUP($G551,Data!$G$3:$BA$2935,25,FALSE))</f>
        <v/>
      </c>
      <c r="AG551" s="4" t="str">
        <f>IF($H551=0,"",VLOOKUP($G551,Data!$G$3:$BA$2935,26,FALSE))</f>
        <v/>
      </c>
      <c r="AH551" s="4" t="str">
        <f>IF($H551=0,"",VLOOKUP($G551,Data!$G$3:$BA$2935,27,FALSE))</f>
        <v/>
      </c>
      <c r="AI551" s="4" t="str">
        <f>IF($H551=0,"",VLOOKUP($G551,Data!$G$3:$BA$2935,28,FALSE))</f>
        <v/>
      </c>
      <c r="AJ551" s="4" t="str">
        <f>IF($H551=0,"",VLOOKUP($G551,Data!$G$3:$BA$2935,29,FALSE))</f>
        <v/>
      </c>
      <c r="AK551" s="4" t="str">
        <f>IF($H551=0,"",VLOOKUP($G551,Data!$G$3:$BA$2935,30,FALSE))</f>
        <v/>
      </c>
      <c r="AL551" s="4" t="str">
        <f>IF($H551=0,"",VLOOKUP($G551,Data!$G$3:$BA$2935,31,FALSE))</f>
        <v/>
      </c>
      <c r="AM551" s="4" t="str">
        <f>IF($H551=0,"",VLOOKUP($G551,Data!$G$3:$BA$2935,32,FALSE))</f>
        <v/>
      </c>
      <c r="AN551" s="4" t="str">
        <f>IF($H551=0,"",VLOOKUP($G551,Data!$G$3:$BA$2935,33,FALSE))</f>
        <v/>
      </c>
      <c r="AO551" s="4" t="str">
        <f>IF($H551=0,"",VLOOKUP($G551,Data!$G$3:$BA$2935,34,FALSE))</f>
        <v/>
      </c>
      <c r="AP551" s="4" t="str">
        <f>IF($H551=0,"",VLOOKUP($G551,Data!$G$3:$BA$2935,35,FALSE))</f>
        <v/>
      </c>
      <c r="AQ551" s="4" t="str">
        <f>IF($H551=0,"",VLOOKUP($G551,Data!$G$3:$BA$2935,36,FALSE))</f>
        <v/>
      </c>
      <c r="AR551" s="4" t="str">
        <f>IF($H551=0,"",VLOOKUP($G551,Data!$G$3:$BA$2935,37,FALSE))</f>
        <v/>
      </c>
      <c r="AS551" s="4" t="str">
        <f>IF($H551=0,"",VLOOKUP($G551,Data!$G$3:$BA$2935,38,FALSE))</f>
        <v/>
      </c>
      <c r="AT551" s="4" t="str">
        <f>IF($H551=0,"",VLOOKUP($G551,Data!$G$3:$BA$2935,39,FALSE))</f>
        <v/>
      </c>
    </row>
    <row r="552" spans="1:46" x14ac:dyDescent="0.25">
      <c r="A552" s="4">
        <f>PSSE!A554</f>
        <v>983051</v>
      </c>
      <c r="B552" s="4" t="str">
        <f>PSSE!B554</f>
        <v>OMON2_S1</v>
      </c>
      <c r="C552" s="4">
        <f>PSSE!D554</f>
        <v>15</v>
      </c>
      <c r="D552" s="4">
        <f>PSSE!E554</f>
        <v>250</v>
      </c>
      <c r="E552" s="4" t="str">
        <f>PSSE!F554</f>
        <v>ND</v>
      </c>
      <c r="F552" s="4">
        <f>PSSE!G554</f>
        <v>1</v>
      </c>
      <c r="G552" s="4" t="str">
        <f t="shared" si="8"/>
        <v>GEN15250ND1</v>
      </c>
      <c r="H552" s="4">
        <f>COUNTIF(Data!$G$3:$BA$2935,GEN!$G552)</f>
        <v>1</v>
      </c>
      <c r="I552" s="4" t="str">
        <f>IF($H552=0,"",VLOOKUP($G552,Data!$G$3:$BA$2935,2,FALSE))</f>
        <v>'GENROU'</v>
      </c>
      <c r="J552" s="4">
        <f>PSSE!C554</f>
        <v>1</v>
      </c>
      <c r="K552" s="4">
        <f>IF($H552=0,"",VLOOKUP($G552,Data!$G$3:$BA$2935,4,FALSE))</f>
        <v>6</v>
      </c>
      <c r="L552" s="4">
        <f>IF($H552=0,"",VLOOKUP($G552,Data!$G$3:$BA$2935,5,FALSE))</f>
        <v>4.4999999999999998E-2</v>
      </c>
      <c r="M552" s="4">
        <f>IF($H552=0,"",VLOOKUP($G552,Data!$G$3:$BA$2935,6,FALSE))</f>
        <v>0.61</v>
      </c>
      <c r="N552" s="4">
        <f>IF($H552=0,"",VLOOKUP($G552,Data!$G$3:$BA$2935,7,FALSE))</f>
        <v>8.4000000000000005E-2</v>
      </c>
      <c r="O552" s="4">
        <f>IF($H552=0,"",VLOOKUP($G552,Data!$G$3:$BA$2935,8,FALSE))</f>
        <v>5.42</v>
      </c>
      <c r="P552" s="4">
        <f>IF($H552=0,"",VLOOKUP($G552,Data!$G$3:$BA$2935,9,FALSE))</f>
        <v>0</v>
      </c>
      <c r="Q552" s="4">
        <f>IF($H552=0,"",VLOOKUP($G552,Data!$G$3:$BA$2935,10,FALSE))</f>
        <v>2.38</v>
      </c>
      <c r="R552" s="4">
        <f>IF($H552=0,"",VLOOKUP($G552,Data!$G$3:$BA$2935,11,FALSE))</f>
        <v>2.29</v>
      </c>
      <c r="S552" s="4">
        <f>IF($H552=0,"",VLOOKUP($G552,Data!$G$3:$BA$2935,12,FALSE))</f>
        <v>0.32</v>
      </c>
      <c r="T552" s="4">
        <f>IF($H552=0,"",VLOOKUP($G552,Data!$G$3:$BA$2935,13,FALSE))</f>
        <v>0.53500000000000003</v>
      </c>
      <c r="U552" s="4">
        <f>IF($H552=0,"",VLOOKUP($G552,Data!$G$3:$BA$2935,14,FALSE))</f>
        <v>0.26100000000000001</v>
      </c>
      <c r="V552" s="4">
        <f>IF($H552=0,"",VLOOKUP($G552,Data!$G$3:$BA$2935,15,FALSE))</f>
        <v>0.112</v>
      </c>
      <c r="W552" s="4">
        <f>IF($H552=0,"",VLOOKUP($G552,Data!$G$3:$BA$2935,16,FALSE))</f>
        <v>7.3999999999999996E-2</v>
      </c>
      <c r="X552" s="4">
        <f>IF($H552=0,"",VLOOKUP($G552,Data!$G$3:$BA$2935,17,FALSE))</f>
        <v>0.49299999999999999</v>
      </c>
      <c r="Y552" s="4" t="str">
        <f>IF($H552=0,"",VLOOKUP($G552,Data!$G$3:$BA$2935,18,FALSE))</f>
        <v>/</v>
      </c>
      <c r="Z552" s="4" t="str">
        <f>IF($H552=0,"",VLOOKUP($G552,Data!$G$3:$BA$2935,19,FALSE))</f>
        <v>/</v>
      </c>
      <c r="AA552" s="4" t="str">
        <f>IF($H552=0,"",VLOOKUP($G552,Data!$G$3:$BA$2935,20,FALSE))</f>
        <v/>
      </c>
      <c r="AB552" s="4" t="str">
        <f>IF($H552=0,"",VLOOKUP($G552,Data!$G$3:$BA$2935,21,FALSE))</f>
        <v/>
      </c>
      <c r="AC552" s="4" t="str">
        <f>IF($H552=0,"",VLOOKUP($G552,Data!$G$3:$BA$2935,22,FALSE))</f>
        <v/>
      </c>
      <c r="AD552" s="4" t="str">
        <f>IF($H552=0,"",VLOOKUP($G552,Data!$G$3:$BA$2935,23,FALSE))</f>
        <v/>
      </c>
      <c r="AE552" s="4" t="str">
        <f>IF($H552=0,"",VLOOKUP($G552,Data!$G$3:$BA$2935,24,FALSE))</f>
        <v/>
      </c>
      <c r="AF552" s="4" t="str">
        <f>IF($H552=0,"",VLOOKUP($G552,Data!$G$3:$BA$2935,25,FALSE))</f>
        <v/>
      </c>
      <c r="AG552" s="4" t="str">
        <f>IF($H552=0,"",VLOOKUP($G552,Data!$G$3:$BA$2935,26,FALSE))</f>
        <v/>
      </c>
      <c r="AH552" s="4" t="str">
        <f>IF($H552=0,"",VLOOKUP($G552,Data!$G$3:$BA$2935,27,FALSE))</f>
        <v/>
      </c>
      <c r="AI552" s="4" t="str">
        <f>IF($H552=0,"",VLOOKUP($G552,Data!$G$3:$BA$2935,28,FALSE))</f>
        <v/>
      </c>
      <c r="AJ552" s="4" t="str">
        <f>IF($H552=0,"",VLOOKUP($G552,Data!$G$3:$BA$2935,29,FALSE))</f>
        <v/>
      </c>
      <c r="AK552" s="4" t="str">
        <f>IF($H552=0,"",VLOOKUP($G552,Data!$G$3:$BA$2935,30,FALSE))</f>
        <v/>
      </c>
      <c r="AL552" s="4" t="str">
        <f>IF($H552=0,"",VLOOKUP($G552,Data!$G$3:$BA$2935,31,FALSE))</f>
        <v/>
      </c>
      <c r="AM552" s="4" t="str">
        <f>IF($H552=0,"",VLOOKUP($G552,Data!$G$3:$BA$2935,32,FALSE))</f>
        <v/>
      </c>
      <c r="AN552" s="4" t="str">
        <f>IF($H552=0,"",VLOOKUP($G552,Data!$G$3:$BA$2935,33,FALSE))</f>
        <v/>
      </c>
      <c r="AO552" s="4" t="str">
        <f>IF($H552=0,"",VLOOKUP($G552,Data!$G$3:$BA$2935,34,FALSE))</f>
        <v/>
      </c>
      <c r="AP552" s="4" t="str">
        <f>IF($H552=0,"",VLOOKUP($G552,Data!$G$3:$BA$2935,35,FALSE))</f>
        <v/>
      </c>
      <c r="AQ552" s="4" t="str">
        <f>IF($H552=0,"",VLOOKUP($G552,Data!$G$3:$BA$2935,36,FALSE))</f>
        <v/>
      </c>
      <c r="AR552" s="4" t="str">
        <f>IF($H552=0,"",VLOOKUP($G552,Data!$G$3:$BA$2935,37,FALSE))</f>
        <v/>
      </c>
      <c r="AS552" s="4" t="str">
        <f>IF($H552=0,"",VLOOKUP($G552,Data!$G$3:$BA$2935,38,FALSE))</f>
        <v/>
      </c>
      <c r="AT552" s="4" t="str">
        <f>IF($H552=0,"",VLOOKUP($G552,Data!$G$3:$BA$2935,39,FALSE))</f>
        <v/>
      </c>
    </row>
    <row r="553" spans="1:46" x14ac:dyDescent="0.25">
      <c r="A553" s="4">
        <f>PSSE!A555</f>
        <v>983061</v>
      </c>
      <c r="B553" s="4" t="str">
        <f>PSSE!B555</f>
        <v>OMON2_G1</v>
      </c>
      <c r="C553" s="4">
        <f>PSSE!D555</f>
        <v>15</v>
      </c>
      <c r="D553" s="4">
        <f>PSSE!E555</f>
        <v>250</v>
      </c>
      <c r="E553" s="4" t="str">
        <f>PSSE!F555</f>
        <v>ND</v>
      </c>
      <c r="F553" s="4">
        <f>PSSE!G555</f>
        <v>1</v>
      </c>
      <c r="G553" s="4" t="str">
        <f t="shared" si="8"/>
        <v>GEN15250ND1</v>
      </c>
      <c r="H553" s="4">
        <f>COUNTIF(Data!$G$3:$BA$2935,GEN!$G553)</f>
        <v>1</v>
      </c>
      <c r="I553" s="4" t="str">
        <f>IF($H553=0,"",VLOOKUP($G553,Data!$G$3:$BA$2935,2,FALSE))</f>
        <v>'GENROU'</v>
      </c>
      <c r="J553" s="4">
        <f>PSSE!C555</f>
        <v>1</v>
      </c>
      <c r="K553" s="4">
        <f>IF($H553=0,"",VLOOKUP($G553,Data!$G$3:$BA$2935,4,FALSE))</f>
        <v>6</v>
      </c>
      <c r="L553" s="4">
        <f>IF($H553=0,"",VLOOKUP($G553,Data!$G$3:$BA$2935,5,FALSE))</f>
        <v>4.4999999999999998E-2</v>
      </c>
      <c r="M553" s="4">
        <f>IF($H553=0,"",VLOOKUP($G553,Data!$G$3:$BA$2935,6,FALSE))</f>
        <v>0.61</v>
      </c>
      <c r="N553" s="4">
        <f>IF($H553=0,"",VLOOKUP($G553,Data!$G$3:$BA$2935,7,FALSE))</f>
        <v>8.4000000000000005E-2</v>
      </c>
      <c r="O553" s="4">
        <f>IF($H553=0,"",VLOOKUP($G553,Data!$G$3:$BA$2935,8,FALSE))</f>
        <v>5.42</v>
      </c>
      <c r="P553" s="4">
        <f>IF($H553=0,"",VLOOKUP($G553,Data!$G$3:$BA$2935,9,FALSE))</f>
        <v>0</v>
      </c>
      <c r="Q553" s="4">
        <f>IF($H553=0,"",VLOOKUP($G553,Data!$G$3:$BA$2935,10,FALSE))</f>
        <v>2.38</v>
      </c>
      <c r="R553" s="4">
        <f>IF($H553=0,"",VLOOKUP($G553,Data!$G$3:$BA$2935,11,FALSE))</f>
        <v>2.29</v>
      </c>
      <c r="S553" s="4">
        <f>IF($H553=0,"",VLOOKUP($G553,Data!$G$3:$BA$2935,12,FALSE))</f>
        <v>0.32</v>
      </c>
      <c r="T553" s="4">
        <f>IF($H553=0,"",VLOOKUP($G553,Data!$G$3:$BA$2935,13,FALSE))</f>
        <v>0.53500000000000003</v>
      </c>
      <c r="U553" s="4">
        <f>IF($H553=0,"",VLOOKUP($G553,Data!$G$3:$BA$2935,14,FALSE))</f>
        <v>0.26100000000000001</v>
      </c>
      <c r="V553" s="4">
        <f>IF($H553=0,"",VLOOKUP($G553,Data!$G$3:$BA$2935,15,FALSE))</f>
        <v>0.112</v>
      </c>
      <c r="W553" s="4">
        <f>IF($H553=0,"",VLOOKUP($G553,Data!$G$3:$BA$2935,16,FALSE))</f>
        <v>7.3999999999999996E-2</v>
      </c>
      <c r="X553" s="4">
        <f>IF($H553=0,"",VLOOKUP($G553,Data!$G$3:$BA$2935,17,FALSE))</f>
        <v>0.49299999999999999</v>
      </c>
      <c r="Y553" s="4" t="str">
        <f>IF($H553=0,"",VLOOKUP($G553,Data!$G$3:$BA$2935,18,FALSE))</f>
        <v>/</v>
      </c>
      <c r="Z553" s="4" t="str">
        <f>IF($H553=0,"",VLOOKUP($G553,Data!$G$3:$BA$2935,19,FALSE))</f>
        <v>/</v>
      </c>
      <c r="AA553" s="4" t="str">
        <f>IF($H553=0,"",VLOOKUP($G553,Data!$G$3:$BA$2935,20,FALSE))</f>
        <v/>
      </c>
      <c r="AB553" s="4" t="str">
        <f>IF($H553=0,"",VLOOKUP($G553,Data!$G$3:$BA$2935,21,FALSE))</f>
        <v/>
      </c>
      <c r="AC553" s="4" t="str">
        <f>IF($H553=0,"",VLOOKUP($G553,Data!$G$3:$BA$2935,22,FALSE))</f>
        <v/>
      </c>
      <c r="AD553" s="4" t="str">
        <f>IF($H553=0,"",VLOOKUP($G553,Data!$G$3:$BA$2935,23,FALSE))</f>
        <v/>
      </c>
      <c r="AE553" s="4" t="str">
        <f>IF($H553=0,"",VLOOKUP($G553,Data!$G$3:$BA$2935,24,FALSE))</f>
        <v/>
      </c>
      <c r="AF553" s="4" t="str">
        <f>IF($H553=0,"",VLOOKUP($G553,Data!$G$3:$BA$2935,25,FALSE))</f>
        <v/>
      </c>
      <c r="AG553" s="4" t="str">
        <f>IF($H553=0,"",VLOOKUP($G553,Data!$G$3:$BA$2935,26,FALSE))</f>
        <v/>
      </c>
      <c r="AH553" s="4" t="str">
        <f>IF($H553=0,"",VLOOKUP($G553,Data!$G$3:$BA$2935,27,FALSE))</f>
        <v/>
      </c>
      <c r="AI553" s="4" t="str">
        <f>IF($H553=0,"",VLOOKUP($G553,Data!$G$3:$BA$2935,28,FALSE))</f>
        <v/>
      </c>
      <c r="AJ553" s="4" t="str">
        <f>IF($H553=0,"",VLOOKUP($G553,Data!$G$3:$BA$2935,29,FALSE))</f>
        <v/>
      </c>
      <c r="AK553" s="4" t="str">
        <f>IF($H553=0,"",VLOOKUP($G553,Data!$G$3:$BA$2935,30,FALSE))</f>
        <v/>
      </c>
      <c r="AL553" s="4" t="str">
        <f>IF($H553=0,"",VLOOKUP($G553,Data!$G$3:$BA$2935,31,FALSE))</f>
        <v/>
      </c>
      <c r="AM553" s="4" t="str">
        <f>IF($H553=0,"",VLOOKUP($G553,Data!$G$3:$BA$2935,32,FALSE))</f>
        <v/>
      </c>
      <c r="AN553" s="4" t="str">
        <f>IF($H553=0,"",VLOOKUP($G553,Data!$G$3:$BA$2935,33,FALSE))</f>
        <v/>
      </c>
      <c r="AO553" s="4" t="str">
        <f>IF($H553=0,"",VLOOKUP($G553,Data!$G$3:$BA$2935,34,FALSE))</f>
        <v/>
      </c>
      <c r="AP553" s="4" t="str">
        <f>IF($H553=0,"",VLOOKUP($G553,Data!$G$3:$BA$2935,35,FALSE))</f>
        <v/>
      </c>
      <c r="AQ553" s="4" t="str">
        <f>IF($H553=0,"",VLOOKUP($G553,Data!$G$3:$BA$2935,36,FALSE))</f>
        <v/>
      </c>
      <c r="AR553" s="4" t="str">
        <f>IF($H553=0,"",VLOOKUP($G553,Data!$G$3:$BA$2935,37,FALSE))</f>
        <v/>
      </c>
      <c r="AS553" s="4" t="str">
        <f>IF($H553=0,"",VLOOKUP($G553,Data!$G$3:$BA$2935,38,FALSE))</f>
        <v/>
      </c>
      <c r="AT553" s="4" t="str">
        <f>IF($H553=0,"",VLOOKUP($G553,Data!$G$3:$BA$2935,39,FALSE))</f>
        <v/>
      </c>
    </row>
    <row r="554" spans="1:46" x14ac:dyDescent="0.25">
      <c r="A554" s="4">
        <f>PSSE!A556</f>
        <v>983062</v>
      </c>
      <c r="B554" s="4" t="str">
        <f>PSSE!B556</f>
        <v>OMON2_G2</v>
      </c>
      <c r="C554" s="4">
        <f>PSSE!D556</f>
        <v>15</v>
      </c>
      <c r="D554" s="4">
        <f>PSSE!E556</f>
        <v>250</v>
      </c>
      <c r="E554" s="4" t="str">
        <f>PSSE!F556</f>
        <v>ND</v>
      </c>
      <c r="F554" s="4">
        <f>PSSE!G556</f>
        <v>1</v>
      </c>
      <c r="G554" s="4" t="str">
        <f t="shared" si="8"/>
        <v>GEN15250ND1</v>
      </c>
      <c r="H554" s="4">
        <f>COUNTIF(Data!$G$3:$BA$2935,GEN!$G554)</f>
        <v>1</v>
      </c>
      <c r="I554" s="4" t="str">
        <f>IF($H554=0,"",VLOOKUP($G554,Data!$G$3:$BA$2935,2,FALSE))</f>
        <v>'GENROU'</v>
      </c>
      <c r="J554" s="4">
        <f>PSSE!C556</f>
        <v>1</v>
      </c>
      <c r="K554" s="4">
        <f>IF($H554=0,"",VLOOKUP($G554,Data!$G$3:$BA$2935,4,FALSE))</f>
        <v>6</v>
      </c>
      <c r="L554" s="4">
        <f>IF($H554=0,"",VLOOKUP($G554,Data!$G$3:$BA$2935,5,FALSE))</f>
        <v>4.4999999999999998E-2</v>
      </c>
      <c r="M554" s="4">
        <f>IF($H554=0,"",VLOOKUP($G554,Data!$G$3:$BA$2935,6,FALSE))</f>
        <v>0.61</v>
      </c>
      <c r="N554" s="4">
        <f>IF($H554=0,"",VLOOKUP($G554,Data!$G$3:$BA$2935,7,FALSE))</f>
        <v>8.4000000000000005E-2</v>
      </c>
      <c r="O554" s="4">
        <f>IF($H554=0,"",VLOOKUP($G554,Data!$G$3:$BA$2935,8,FALSE))</f>
        <v>5.42</v>
      </c>
      <c r="P554" s="4">
        <f>IF($H554=0,"",VLOOKUP($G554,Data!$G$3:$BA$2935,9,FALSE))</f>
        <v>0</v>
      </c>
      <c r="Q554" s="4">
        <f>IF($H554=0,"",VLOOKUP($G554,Data!$G$3:$BA$2935,10,FALSE))</f>
        <v>2.38</v>
      </c>
      <c r="R554" s="4">
        <f>IF($H554=0,"",VLOOKUP($G554,Data!$G$3:$BA$2935,11,FALSE))</f>
        <v>2.29</v>
      </c>
      <c r="S554" s="4">
        <f>IF($H554=0,"",VLOOKUP($G554,Data!$G$3:$BA$2935,12,FALSE))</f>
        <v>0.32</v>
      </c>
      <c r="T554" s="4">
        <f>IF($H554=0,"",VLOOKUP($G554,Data!$G$3:$BA$2935,13,FALSE))</f>
        <v>0.53500000000000003</v>
      </c>
      <c r="U554" s="4">
        <f>IF($H554=0,"",VLOOKUP($G554,Data!$G$3:$BA$2935,14,FALSE))</f>
        <v>0.26100000000000001</v>
      </c>
      <c r="V554" s="4">
        <f>IF($H554=0,"",VLOOKUP($G554,Data!$G$3:$BA$2935,15,FALSE))</f>
        <v>0.112</v>
      </c>
      <c r="W554" s="4">
        <f>IF($H554=0,"",VLOOKUP($G554,Data!$G$3:$BA$2935,16,FALSE))</f>
        <v>7.3999999999999996E-2</v>
      </c>
      <c r="X554" s="4">
        <f>IF($H554=0,"",VLOOKUP($G554,Data!$G$3:$BA$2935,17,FALSE))</f>
        <v>0.49299999999999999</v>
      </c>
      <c r="Y554" s="4" t="str">
        <f>IF($H554=0,"",VLOOKUP($G554,Data!$G$3:$BA$2935,18,FALSE))</f>
        <v>/</v>
      </c>
      <c r="Z554" s="4" t="str">
        <f>IF($H554=0,"",VLOOKUP($G554,Data!$G$3:$BA$2935,19,FALSE))</f>
        <v>/</v>
      </c>
      <c r="AA554" s="4" t="str">
        <f>IF($H554=0,"",VLOOKUP($G554,Data!$G$3:$BA$2935,20,FALSE))</f>
        <v/>
      </c>
      <c r="AB554" s="4" t="str">
        <f>IF($H554=0,"",VLOOKUP($G554,Data!$G$3:$BA$2935,21,FALSE))</f>
        <v/>
      </c>
      <c r="AC554" s="4" t="str">
        <f>IF($H554=0,"",VLOOKUP($G554,Data!$G$3:$BA$2935,22,FALSE))</f>
        <v/>
      </c>
      <c r="AD554" s="4" t="str">
        <f>IF($H554=0,"",VLOOKUP($G554,Data!$G$3:$BA$2935,23,FALSE))</f>
        <v/>
      </c>
      <c r="AE554" s="4" t="str">
        <f>IF($H554=0,"",VLOOKUP($G554,Data!$G$3:$BA$2935,24,FALSE))</f>
        <v/>
      </c>
      <c r="AF554" s="4" t="str">
        <f>IF($H554=0,"",VLOOKUP($G554,Data!$G$3:$BA$2935,25,FALSE))</f>
        <v/>
      </c>
      <c r="AG554" s="4" t="str">
        <f>IF($H554=0,"",VLOOKUP($G554,Data!$G$3:$BA$2935,26,FALSE))</f>
        <v/>
      </c>
      <c r="AH554" s="4" t="str">
        <f>IF($H554=0,"",VLOOKUP($G554,Data!$G$3:$BA$2935,27,FALSE))</f>
        <v/>
      </c>
      <c r="AI554" s="4" t="str">
        <f>IF($H554=0,"",VLOOKUP($G554,Data!$G$3:$BA$2935,28,FALSE))</f>
        <v/>
      </c>
      <c r="AJ554" s="4" t="str">
        <f>IF($H554=0,"",VLOOKUP($G554,Data!$G$3:$BA$2935,29,FALSE))</f>
        <v/>
      </c>
      <c r="AK554" s="4" t="str">
        <f>IF($H554=0,"",VLOOKUP($G554,Data!$G$3:$BA$2935,30,FALSE))</f>
        <v/>
      </c>
      <c r="AL554" s="4" t="str">
        <f>IF($H554=0,"",VLOOKUP($G554,Data!$G$3:$BA$2935,31,FALSE))</f>
        <v/>
      </c>
      <c r="AM554" s="4" t="str">
        <f>IF($H554=0,"",VLOOKUP($G554,Data!$G$3:$BA$2935,32,FALSE))</f>
        <v/>
      </c>
      <c r="AN554" s="4" t="str">
        <f>IF($H554=0,"",VLOOKUP($G554,Data!$G$3:$BA$2935,33,FALSE))</f>
        <v/>
      </c>
      <c r="AO554" s="4" t="str">
        <f>IF($H554=0,"",VLOOKUP($G554,Data!$G$3:$BA$2935,34,FALSE))</f>
        <v/>
      </c>
      <c r="AP554" s="4" t="str">
        <f>IF($H554=0,"",VLOOKUP($G554,Data!$G$3:$BA$2935,35,FALSE))</f>
        <v/>
      </c>
      <c r="AQ554" s="4" t="str">
        <f>IF($H554=0,"",VLOOKUP($G554,Data!$G$3:$BA$2935,36,FALSE))</f>
        <v/>
      </c>
      <c r="AR554" s="4" t="str">
        <f>IF($H554=0,"",VLOOKUP($G554,Data!$G$3:$BA$2935,37,FALSE))</f>
        <v/>
      </c>
      <c r="AS554" s="4" t="str">
        <f>IF($H554=0,"",VLOOKUP($G554,Data!$G$3:$BA$2935,38,FALSE))</f>
        <v/>
      </c>
      <c r="AT554" s="4" t="str">
        <f>IF($H554=0,"",VLOOKUP($G554,Data!$G$3:$BA$2935,39,FALSE))</f>
        <v/>
      </c>
    </row>
    <row r="555" spans="1:46" x14ac:dyDescent="0.25">
      <c r="A555" s="4">
        <f>PSSE!A557</f>
        <v>983071</v>
      </c>
      <c r="B555" s="4" t="str">
        <f>PSSE!B557</f>
        <v>OMON4_G1</v>
      </c>
      <c r="C555" s="4">
        <f>PSSE!D557</f>
        <v>15</v>
      </c>
      <c r="D555" s="4">
        <f>PSSE!E557</f>
        <v>250</v>
      </c>
      <c r="E555" s="4" t="str">
        <f>PSSE!F557</f>
        <v>ND</v>
      </c>
      <c r="F555" s="4">
        <f>PSSE!G557</f>
        <v>1</v>
      </c>
      <c r="G555" s="4" t="str">
        <f t="shared" si="8"/>
        <v>GEN15250ND1</v>
      </c>
      <c r="H555" s="4">
        <f>COUNTIF(Data!$G$3:$BA$2935,GEN!$G555)</f>
        <v>1</v>
      </c>
      <c r="I555" s="4" t="str">
        <f>IF($H555=0,"",VLOOKUP($G555,Data!$G$3:$BA$2935,2,FALSE))</f>
        <v>'GENROU'</v>
      </c>
      <c r="J555" s="4">
        <f>PSSE!C557</f>
        <v>1</v>
      </c>
      <c r="K555" s="4">
        <f>IF($H555=0,"",VLOOKUP($G555,Data!$G$3:$BA$2935,4,FALSE))</f>
        <v>6</v>
      </c>
      <c r="L555" s="4">
        <f>IF($H555=0,"",VLOOKUP($G555,Data!$G$3:$BA$2935,5,FALSE))</f>
        <v>4.4999999999999998E-2</v>
      </c>
      <c r="M555" s="4">
        <f>IF($H555=0,"",VLOOKUP($G555,Data!$G$3:$BA$2935,6,FALSE))</f>
        <v>0.61</v>
      </c>
      <c r="N555" s="4">
        <f>IF($H555=0,"",VLOOKUP($G555,Data!$G$3:$BA$2935,7,FALSE))</f>
        <v>8.4000000000000005E-2</v>
      </c>
      <c r="O555" s="4">
        <f>IF($H555=0,"",VLOOKUP($G555,Data!$G$3:$BA$2935,8,FALSE))</f>
        <v>5.42</v>
      </c>
      <c r="P555" s="4">
        <f>IF($H555=0,"",VLOOKUP($G555,Data!$G$3:$BA$2935,9,FALSE))</f>
        <v>0</v>
      </c>
      <c r="Q555" s="4">
        <f>IF($H555=0,"",VLOOKUP($G555,Data!$G$3:$BA$2935,10,FALSE))</f>
        <v>2.38</v>
      </c>
      <c r="R555" s="4">
        <f>IF($H555=0,"",VLOOKUP($G555,Data!$G$3:$BA$2935,11,FALSE))</f>
        <v>2.29</v>
      </c>
      <c r="S555" s="4">
        <f>IF($H555=0,"",VLOOKUP($G555,Data!$G$3:$BA$2935,12,FALSE))</f>
        <v>0.32</v>
      </c>
      <c r="T555" s="4">
        <f>IF($H555=0,"",VLOOKUP($G555,Data!$G$3:$BA$2935,13,FALSE))</f>
        <v>0.53500000000000003</v>
      </c>
      <c r="U555" s="4">
        <f>IF($H555=0,"",VLOOKUP($G555,Data!$G$3:$BA$2935,14,FALSE))</f>
        <v>0.26100000000000001</v>
      </c>
      <c r="V555" s="4">
        <f>IF($H555=0,"",VLOOKUP($G555,Data!$G$3:$BA$2935,15,FALSE))</f>
        <v>0.112</v>
      </c>
      <c r="W555" s="4">
        <f>IF($H555=0,"",VLOOKUP($G555,Data!$G$3:$BA$2935,16,FALSE))</f>
        <v>7.3999999999999996E-2</v>
      </c>
      <c r="X555" s="4">
        <f>IF($H555=0,"",VLOOKUP($G555,Data!$G$3:$BA$2935,17,FALSE))</f>
        <v>0.49299999999999999</v>
      </c>
      <c r="Y555" s="4" t="str">
        <f>IF($H555=0,"",VLOOKUP($G555,Data!$G$3:$BA$2935,18,FALSE))</f>
        <v>/</v>
      </c>
      <c r="Z555" s="4" t="str">
        <f>IF($H555=0,"",VLOOKUP($G555,Data!$G$3:$BA$2935,19,FALSE))</f>
        <v>/</v>
      </c>
      <c r="AA555" s="4" t="str">
        <f>IF($H555=0,"",VLOOKUP($G555,Data!$G$3:$BA$2935,20,FALSE))</f>
        <v/>
      </c>
      <c r="AB555" s="4" t="str">
        <f>IF($H555=0,"",VLOOKUP($G555,Data!$G$3:$BA$2935,21,FALSE))</f>
        <v/>
      </c>
      <c r="AC555" s="4" t="str">
        <f>IF($H555=0,"",VLOOKUP($G555,Data!$G$3:$BA$2935,22,FALSE))</f>
        <v/>
      </c>
      <c r="AD555" s="4" t="str">
        <f>IF($H555=0,"",VLOOKUP($G555,Data!$G$3:$BA$2935,23,FALSE))</f>
        <v/>
      </c>
      <c r="AE555" s="4" t="str">
        <f>IF($H555=0,"",VLOOKUP($G555,Data!$G$3:$BA$2935,24,FALSE))</f>
        <v/>
      </c>
      <c r="AF555" s="4" t="str">
        <f>IF($H555=0,"",VLOOKUP($G555,Data!$G$3:$BA$2935,25,FALSE))</f>
        <v/>
      </c>
      <c r="AG555" s="4" t="str">
        <f>IF($H555=0,"",VLOOKUP($G555,Data!$G$3:$BA$2935,26,FALSE))</f>
        <v/>
      </c>
      <c r="AH555" s="4" t="str">
        <f>IF($H555=0,"",VLOOKUP($G555,Data!$G$3:$BA$2935,27,FALSE))</f>
        <v/>
      </c>
      <c r="AI555" s="4" t="str">
        <f>IF($H555=0,"",VLOOKUP($G555,Data!$G$3:$BA$2935,28,FALSE))</f>
        <v/>
      </c>
      <c r="AJ555" s="4" t="str">
        <f>IF($H555=0,"",VLOOKUP($G555,Data!$G$3:$BA$2935,29,FALSE))</f>
        <v/>
      </c>
      <c r="AK555" s="4" t="str">
        <f>IF($H555=0,"",VLOOKUP($G555,Data!$G$3:$BA$2935,30,FALSE))</f>
        <v/>
      </c>
      <c r="AL555" s="4" t="str">
        <f>IF($H555=0,"",VLOOKUP($G555,Data!$G$3:$BA$2935,31,FALSE))</f>
        <v/>
      </c>
      <c r="AM555" s="4" t="str">
        <f>IF($H555=0,"",VLOOKUP($G555,Data!$G$3:$BA$2935,32,FALSE))</f>
        <v/>
      </c>
      <c r="AN555" s="4" t="str">
        <f>IF($H555=0,"",VLOOKUP($G555,Data!$G$3:$BA$2935,33,FALSE))</f>
        <v/>
      </c>
      <c r="AO555" s="4" t="str">
        <f>IF($H555=0,"",VLOOKUP($G555,Data!$G$3:$BA$2935,34,FALSE))</f>
        <v/>
      </c>
      <c r="AP555" s="4" t="str">
        <f>IF($H555=0,"",VLOOKUP($G555,Data!$G$3:$BA$2935,35,FALSE))</f>
        <v/>
      </c>
      <c r="AQ555" s="4" t="str">
        <f>IF($H555=0,"",VLOOKUP($G555,Data!$G$3:$BA$2935,36,FALSE))</f>
        <v/>
      </c>
      <c r="AR555" s="4" t="str">
        <f>IF($H555=0,"",VLOOKUP($G555,Data!$G$3:$BA$2935,37,FALSE))</f>
        <v/>
      </c>
      <c r="AS555" s="4" t="str">
        <f>IF($H555=0,"",VLOOKUP($G555,Data!$G$3:$BA$2935,38,FALSE))</f>
        <v/>
      </c>
      <c r="AT555" s="4" t="str">
        <f>IF($H555=0,"",VLOOKUP($G555,Data!$G$3:$BA$2935,39,FALSE))</f>
        <v/>
      </c>
    </row>
    <row r="556" spans="1:46" x14ac:dyDescent="0.25">
      <c r="A556" s="4">
        <f>PSSE!A558</f>
        <v>983072</v>
      </c>
      <c r="B556" s="4" t="str">
        <f>PSSE!B558</f>
        <v>OMON4_G2</v>
      </c>
      <c r="C556" s="4">
        <f>PSSE!D558</f>
        <v>15</v>
      </c>
      <c r="D556" s="4">
        <f>PSSE!E558</f>
        <v>250</v>
      </c>
      <c r="E556" s="4" t="str">
        <f>PSSE!F558</f>
        <v>ND</v>
      </c>
      <c r="F556" s="4">
        <f>PSSE!G558</f>
        <v>1</v>
      </c>
      <c r="G556" s="4" t="str">
        <f t="shared" si="8"/>
        <v>GEN15250ND1</v>
      </c>
      <c r="H556" s="4">
        <f>COUNTIF(Data!$G$3:$BA$2935,GEN!$G556)</f>
        <v>1</v>
      </c>
      <c r="I556" s="4" t="str">
        <f>IF($H556=0,"",VLOOKUP($G556,Data!$G$3:$BA$2935,2,FALSE))</f>
        <v>'GENROU'</v>
      </c>
      <c r="J556" s="4">
        <f>PSSE!C558</f>
        <v>1</v>
      </c>
      <c r="K556" s="4">
        <f>IF($H556=0,"",VLOOKUP($G556,Data!$G$3:$BA$2935,4,FALSE))</f>
        <v>6</v>
      </c>
      <c r="L556" s="4">
        <f>IF($H556=0,"",VLOOKUP($G556,Data!$G$3:$BA$2935,5,FALSE))</f>
        <v>4.4999999999999998E-2</v>
      </c>
      <c r="M556" s="4">
        <f>IF($H556=0,"",VLOOKUP($G556,Data!$G$3:$BA$2935,6,FALSE))</f>
        <v>0.61</v>
      </c>
      <c r="N556" s="4">
        <f>IF($H556=0,"",VLOOKUP($G556,Data!$G$3:$BA$2935,7,FALSE))</f>
        <v>8.4000000000000005E-2</v>
      </c>
      <c r="O556" s="4">
        <f>IF($H556=0,"",VLOOKUP($G556,Data!$G$3:$BA$2935,8,FALSE))</f>
        <v>5.42</v>
      </c>
      <c r="P556" s="4">
        <f>IF($H556=0,"",VLOOKUP($G556,Data!$G$3:$BA$2935,9,FALSE))</f>
        <v>0</v>
      </c>
      <c r="Q556" s="4">
        <f>IF($H556=0,"",VLOOKUP($G556,Data!$G$3:$BA$2935,10,FALSE))</f>
        <v>2.38</v>
      </c>
      <c r="R556" s="4">
        <f>IF($H556=0,"",VLOOKUP($G556,Data!$G$3:$BA$2935,11,FALSE))</f>
        <v>2.29</v>
      </c>
      <c r="S556" s="4">
        <f>IF($H556=0,"",VLOOKUP($G556,Data!$G$3:$BA$2935,12,FALSE))</f>
        <v>0.32</v>
      </c>
      <c r="T556" s="4">
        <f>IF($H556=0,"",VLOOKUP($G556,Data!$G$3:$BA$2935,13,FALSE))</f>
        <v>0.53500000000000003</v>
      </c>
      <c r="U556" s="4">
        <f>IF($H556=0,"",VLOOKUP($G556,Data!$G$3:$BA$2935,14,FALSE))</f>
        <v>0.26100000000000001</v>
      </c>
      <c r="V556" s="4">
        <f>IF($H556=0,"",VLOOKUP($G556,Data!$G$3:$BA$2935,15,FALSE))</f>
        <v>0.112</v>
      </c>
      <c r="W556" s="4">
        <f>IF($H556=0,"",VLOOKUP($G556,Data!$G$3:$BA$2935,16,FALSE))</f>
        <v>7.3999999999999996E-2</v>
      </c>
      <c r="X556" s="4">
        <f>IF($H556=0,"",VLOOKUP($G556,Data!$G$3:$BA$2935,17,FALSE))</f>
        <v>0.49299999999999999</v>
      </c>
      <c r="Y556" s="4" t="str">
        <f>IF($H556=0,"",VLOOKUP($G556,Data!$G$3:$BA$2935,18,FALSE))</f>
        <v>/</v>
      </c>
      <c r="Z556" s="4" t="str">
        <f>IF($H556=0,"",VLOOKUP($G556,Data!$G$3:$BA$2935,19,FALSE))</f>
        <v>/</v>
      </c>
      <c r="AA556" s="4" t="str">
        <f>IF($H556=0,"",VLOOKUP($G556,Data!$G$3:$BA$2935,20,FALSE))</f>
        <v/>
      </c>
      <c r="AB556" s="4" t="str">
        <f>IF($H556=0,"",VLOOKUP($G556,Data!$G$3:$BA$2935,21,FALSE))</f>
        <v/>
      </c>
      <c r="AC556" s="4" t="str">
        <f>IF($H556=0,"",VLOOKUP($G556,Data!$G$3:$BA$2935,22,FALSE))</f>
        <v/>
      </c>
      <c r="AD556" s="4" t="str">
        <f>IF($H556=0,"",VLOOKUP($G556,Data!$G$3:$BA$2935,23,FALSE))</f>
        <v/>
      </c>
      <c r="AE556" s="4" t="str">
        <f>IF($H556=0,"",VLOOKUP($G556,Data!$G$3:$BA$2935,24,FALSE))</f>
        <v/>
      </c>
      <c r="AF556" s="4" t="str">
        <f>IF($H556=0,"",VLOOKUP($G556,Data!$G$3:$BA$2935,25,FALSE))</f>
        <v/>
      </c>
      <c r="AG556" s="4" t="str">
        <f>IF($H556=0,"",VLOOKUP($G556,Data!$G$3:$BA$2935,26,FALSE))</f>
        <v/>
      </c>
      <c r="AH556" s="4" t="str">
        <f>IF($H556=0,"",VLOOKUP($G556,Data!$G$3:$BA$2935,27,FALSE))</f>
        <v/>
      </c>
      <c r="AI556" s="4" t="str">
        <f>IF($H556=0,"",VLOOKUP($G556,Data!$G$3:$BA$2935,28,FALSE))</f>
        <v/>
      </c>
      <c r="AJ556" s="4" t="str">
        <f>IF($H556=0,"",VLOOKUP($G556,Data!$G$3:$BA$2935,29,FALSE))</f>
        <v/>
      </c>
      <c r="AK556" s="4" t="str">
        <f>IF($H556=0,"",VLOOKUP($G556,Data!$G$3:$BA$2935,30,FALSE))</f>
        <v/>
      </c>
      <c r="AL556" s="4" t="str">
        <f>IF($H556=0,"",VLOOKUP($G556,Data!$G$3:$BA$2935,31,FALSE))</f>
        <v/>
      </c>
      <c r="AM556" s="4" t="str">
        <f>IF($H556=0,"",VLOOKUP($G556,Data!$G$3:$BA$2935,32,FALSE))</f>
        <v/>
      </c>
      <c r="AN556" s="4" t="str">
        <f>IF($H556=0,"",VLOOKUP($G556,Data!$G$3:$BA$2935,33,FALSE))</f>
        <v/>
      </c>
      <c r="AO556" s="4" t="str">
        <f>IF($H556=0,"",VLOOKUP($G556,Data!$G$3:$BA$2935,34,FALSE))</f>
        <v/>
      </c>
      <c r="AP556" s="4" t="str">
        <f>IF($H556=0,"",VLOOKUP($G556,Data!$G$3:$BA$2935,35,FALSE))</f>
        <v/>
      </c>
      <c r="AQ556" s="4" t="str">
        <f>IF($H556=0,"",VLOOKUP($G556,Data!$G$3:$BA$2935,36,FALSE))</f>
        <v/>
      </c>
      <c r="AR556" s="4" t="str">
        <f>IF($H556=0,"",VLOOKUP($G556,Data!$G$3:$BA$2935,37,FALSE))</f>
        <v/>
      </c>
      <c r="AS556" s="4" t="str">
        <f>IF($H556=0,"",VLOOKUP($G556,Data!$G$3:$BA$2935,38,FALSE))</f>
        <v/>
      </c>
      <c r="AT556" s="4" t="str">
        <f>IF($H556=0,"",VLOOKUP($G556,Data!$G$3:$BA$2935,39,FALSE))</f>
        <v/>
      </c>
    </row>
    <row r="557" spans="1:46" x14ac:dyDescent="0.25">
      <c r="A557" s="4">
        <f>PSSE!A559</f>
        <v>983073</v>
      </c>
      <c r="B557" s="4" t="str">
        <f>PSSE!B559</f>
        <v>OMON4_S1</v>
      </c>
      <c r="C557" s="4">
        <f>PSSE!D559</f>
        <v>15</v>
      </c>
      <c r="D557" s="4">
        <f>PSSE!E559</f>
        <v>250</v>
      </c>
      <c r="E557" s="4" t="str">
        <f>PSSE!F559</f>
        <v>ND</v>
      </c>
      <c r="F557" s="4">
        <f>PSSE!G559</f>
        <v>1</v>
      </c>
      <c r="G557" s="4" t="str">
        <f t="shared" si="8"/>
        <v>GEN15250ND1</v>
      </c>
      <c r="H557" s="4">
        <f>COUNTIF(Data!$G$3:$BA$2935,GEN!$G557)</f>
        <v>1</v>
      </c>
      <c r="I557" s="4" t="str">
        <f>IF($H557=0,"",VLOOKUP($G557,Data!$G$3:$BA$2935,2,FALSE))</f>
        <v>'GENROU'</v>
      </c>
      <c r="J557" s="4">
        <f>PSSE!C559</f>
        <v>1</v>
      </c>
      <c r="K557" s="4">
        <f>IF($H557=0,"",VLOOKUP($G557,Data!$G$3:$BA$2935,4,FALSE))</f>
        <v>6</v>
      </c>
      <c r="L557" s="4">
        <f>IF($H557=0,"",VLOOKUP($G557,Data!$G$3:$BA$2935,5,FALSE))</f>
        <v>4.4999999999999998E-2</v>
      </c>
      <c r="M557" s="4">
        <f>IF($H557=0,"",VLOOKUP($G557,Data!$G$3:$BA$2935,6,FALSE))</f>
        <v>0.61</v>
      </c>
      <c r="N557" s="4">
        <f>IF($H557=0,"",VLOOKUP($G557,Data!$G$3:$BA$2935,7,FALSE))</f>
        <v>8.4000000000000005E-2</v>
      </c>
      <c r="O557" s="4">
        <f>IF($H557=0,"",VLOOKUP($G557,Data!$G$3:$BA$2935,8,FALSE))</f>
        <v>5.42</v>
      </c>
      <c r="P557" s="4">
        <f>IF($H557=0,"",VLOOKUP($G557,Data!$G$3:$BA$2935,9,FALSE))</f>
        <v>0</v>
      </c>
      <c r="Q557" s="4">
        <f>IF($H557=0,"",VLOOKUP($G557,Data!$G$3:$BA$2935,10,FALSE))</f>
        <v>2.38</v>
      </c>
      <c r="R557" s="4">
        <f>IF($H557=0,"",VLOOKUP($G557,Data!$G$3:$BA$2935,11,FALSE))</f>
        <v>2.29</v>
      </c>
      <c r="S557" s="4">
        <f>IF($H557=0,"",VLOOKUP($G557,Data!$G$3:$BA$2935,12,FALSE))</f>
        <v>0.32</v>
      </c>
      <c r="T557" s="4">
        <f>IF($H557=0,"",VLOOKUP($G557,Data!$G$3:$BA$2935,13,FALSE))</f>
        <v>0.53500000000000003</v>
      </c>
      <c r="U557" s="4">
        <f>IF($H557=0,"",VLOOKUP($G557,Data!$G$3:$BA$2935,14,FALSE))</f>
        <v>0.26100000000000001</v>
      </c>
      <c r="V557" s="4">
        <f>IF($H557=0,"",VLOOKUP($G557,Data!$G$3:$BA$2935,15,FALSE))</f>
        <v>0.112</v>
      </c>
      <c r="W557" s="4">
        <f>IF($H557=0,"",VLOOKUP($G557,Data!$G$3:$BA$2935,16,FALSE))</f>
        <v>7.3999999999999996E-2</v>
      </c>
      <c r="X557" s="4">
        <f>IF($H557=0,"",VLOOKUP($G557,Data!$G$3:$BA$2935,17,FALSE))</f>
        <v>0.49299999999999999</v>
      </c>
      <c r="Y557" s="4" t="str">
        <f>IF($H557=0,"",VLOOKUP($G557,Data!$G$3:$BA$2935,18,FALSE))</f>
        <v>/</v>
      </c>
      <c r="Z557" s="4" t="str">
        <f>IF($H557=0,"",VLOOKUP($G557,Data!$G$3:$BA$2935,19,FALSE))</f>
        <v>/</v>
      </c>
      <c r="AA557" s="4" t="str">
        <f>IF($H557=0,"",VLOOKUP($G557,Data!$G$3:$BA$2935,20,FALSE))</f>
        <v/>
      </c>
      <c r="AB557" s="4" t="str">
        <f>IF($H557=0,"",VLOOKUP($G557,Data!$G$3:$BA$2935,21,FALSE))</f>
        <v/>
      </c>
      <c r="AC557" s="4" t="str">
        <f>IF($H557=0,"",VLOOKUP($G557,Data!$G$3:$BA$2935,22,FALSE))</f>
        <v/>
      </c>
      <c r="AD557" s="4" t="str">
        <f>IF($H557=0,"",VLOOKUP($G557,Data!$G$3:$BA$2935,23,FALSE))</f>
        <v/>
      </c>
      <c r="AE557" s="4" t="str">
        <f>IF($H557=0,"",VLOOKUP($G557,Data!$G$3:$BA$2935,24,FALSE))</f>
        <v/>
      </c>
      <c r="AF557" s="4" t="str">
        <f>IF($H557=0,"",VLOOKUP($G557,Data!$G$3:$BA$2935,25,FALSE))</f>
        <v/>
      </c>
      <c r="AG557" s="4" t="str">
        <f>IF($H557=0,"",VLOOKUP($G557,Data!$G$3:$BA$2935,26,FALSE))</f>
        <v/>
      </c>
      <c r="AH557" s="4" t="str">
        <f>IF($H557=0,"",VLOOKUP($G557,Data!$G$3:$BA$2935,27,FALSE))</f>
        <v/>
      </c>
      <c r="AI557" s="4" t="str">
        <f>IF($H557=0,"",VLOOKUP($G557,Data!$G$3:$BA$2935,28,FALSE))</f>
        <v/>
      </c>
      <c r="AJ557" s="4" t="str">
        <f>IF($H557=0,"",VLOOKUP($G557,Data!$G$3:$BA$2935,29,FALSE))</f>
        <v/>
      </c>
      <c r="AK557" s="4" t="str">
        <f>IF($H557=0,"",VLOOKUP($G557,Data!$G$3:$BA$2935,30,FALSE))</f>
        <v/>
      </c>
      <c r="AL557" s="4" t="str">
        <f>IF($H557=0,"",VLOOKUP($G557,Data!$G$3:$BA$2935,31,FALSE))</f>
        <v/>
      </c>
      <c r="AM557" s="4" t="str">
        <f>IF($H557=0,"",VLOOKUP($G557,Data!$G$3:$BA$2935,32,FALSE))</f>
        <v/>
      </c>
      <c r="AN557" s="4" t="str">
        <f>IF($H557=0,"",VLOOKUP($G557,Data!$G$3:$BA$2935,33,FALSE))</f>
        <v/>
      </c>
      <c r="AO557" s="4" t="str">
        <f>IF($H557=0,"",VLOOKUP($G557,Data!$G$3:$BA$2935,34,FALSE))</f>
        <v/>
      </c>
      <c r="AP557" s="4" t="str">
        <f>IF($H557=0,"",VLOOKUP($G557,Data!$G$3:$BA$2935,35,FALSE))</f>
        <v/>
      </c>
      <c r="AQ557" s="4" t="str">
        <f>IF($H557=0,"",VLOOKUP($G557,Data!$G$3:$BA$2935,36,FALSE))</f>
        <v/>
      </c>
      <c r="AR557" s="4" t="str">
        <f>IF($H557=0,"",VLOOKUP($G557,Data!$G$3:$BA$2935,37,FALSE))</f>
        <v/>
      </c>
      <c r="AS557" s="4" t="str">
        <f>IF($H557=0,"",VLOOKUP($G557,Data!$G$3:$BA$2935,38,FALSE))</f>
        <v/>
      </c>
      <c r="AT557" s="4" t="str">
        <f>IF($H557=0,"",VLOOKUP($G557,Data!$G$3:$BA$2935,39,FALSE))</f>
        <v/>
      </c>
    </row>
    <row r="558" spans="1:46" x14ac:dyDescent="0.25">
      <c r="A558" s="4">
        <f>PSSE!A560</f>
        <v>983081</v>
      </c>
      <c r="B558" s="4" t="str">
        <f>PSSE!B560</f>
        <v>OMON3_G1</v>
      </c>
      <c r="C558" s="4">
        <f>PSSE!D560</f>
        <v>15</v>
      </c>
      <c r="D558" s="4">
        <f>PSSE!E560</f>
        <v>250</v>
      </c>
      <c r="E558" s="4" t="str">
        <f>PSSE!F560</f>
        <v>ND</v>
      </c>
      <c r="F558" s="4">
        <f>PSSE!G560</f>
        <v>1</v>
      </c>
      <c r="G558" s="4" t="str">
        <f t="shared" si="8"/>
        <v>GEN15250ND1</v>
      </c>
      <c r="H558" s="4">
        <f>COUNTIF(Data!$G$3:$BA$2935,GEN!$G558)</f>
        <v>1</v>
      </c>
      <c r="I558" s="4" t="str">
        <f>IF($H558=0,"",VLOOKUP($G558,Data!$G$3:$BA$2935,2,FALSE))</f>
        <v>'GENROU'</v>
      </c>
      <c r="J558" s="4">
        <f>PSSE!C560</f>
        <v>1</v>
      </c>
      <c r="K558" s="4">
        <f>IF($H558=0,"",VLOOKUP($G558,Data!$G$3:$BA$2935,4,FALSE))</f>
        <v>6</v>
      </c>
      <c r="L558" s="4">
        <f>IF($H558=0,"",VLOOKUP($G558,Data!$G$3:$BA$2935,5,FALSE))</f>
        <v>4.4999999999999998E-2</v>
      </c>
      <c r="M558" s="4">
        <f>IF($H558=0,"",VLOOKUP($G558,Data!$G$3:$BA$2935,6,FALSE))</f>
        <v>0.61</v>
      </c>
      <c r="N558" s="4">
        <f>IF($H558=0,"",VLOOKUP($G558,Data!$G$3:$BA$2935,7,FALSE))</f>
        <v>8.4000000000000005E-2</v>
      </c>
      <c r="O558" s="4">
        <f>IF($H558=0,"",VLOOKUP($G558,Data!$G$3:$BA$2935,8,FALSE))</f>
        <v>5.42</v>
      </c>
      <c r="P558" s="4">
        <f>IF($H558=0,"",VLOOKUP($G558,Data!$G$3:$BA$2935,9,FALSE))</f>
        <v>0</v>
      </c>
      <c r="Q558" s="4">
        <f>IF($H558=0,"",VLOOKUP($G558,Data!$G$3:$BA$2935,10,FALSE))</f>
        <v>2.38</v>
      </c>
      <c r="R558" s="4">
        <f>IF($H558=0,"",VLOOKUP($G558,Data!$G$3:$BA$2935,11,FALSE))</f>
        <v>2.29</v>
      </c>
      <c r="S558" s="4">
        <f>IF($H558=0,"",VLOOKUP($G558,Data!$G$3:$BA$2935,12,FALSE))</f>
        <v>0.32</v>
      </c>
      <c r="T558" s="4">
        <f>IF($H558=0,"",VLOOKUP($G558,Data!$G$3:$BA$2935,13,FALSE))</f>
        <v>0.53500000000000003</v>
      </c>
      <c r="U558" s="4">
        <f>IF($H558=0,"",VLOOKUP($G558,Data!$G$3:$BA$2935,14,FALSE))</f>
        <v>0.26100000000000001</v>
      </c>
      <c r="V558" s="4">
        <f>IF($H558=0,"",VLOOKUP($G558,Data!$G$3:$BA$2935,15,FALSE))</f>
        <v>0.112</v>
      </c>
      <c r="W558" s="4">
        <f>IF($H558=0,"",VLOOKUP($G558,Data!$G$3:$BA$2935,16,FALSE))</f>
        <v>7.3999999999999996E-2</v>
      </c>
      <c r="X558" s="4">
        <f>IF($H558=0,"",VLOOKUP($G558,Data!$G$3:$BA$2935,17,FALSE))</f>
        <v>0.49299999999999999</v>
      </c>
      <c r="Y558" s="4" t="str">
        <f>IF($H558=0,"",VLOOKUP($G558,Data!$G$3:$BA$2935,18,FALSE))</f>
        <v>/</v>
      </c>
      <c r="Z558" s="4" t="str">
        <f>IF($H558=0,"",VLOOKUP($G558,Data!$G$3:$BA$2935,19,FALSE))</f>
        <v>/</v>
      </c>
      <c r="AA558" s="4" t="str">
        <f>IF($H558=0,"",VLOOKUP($G558,Data!$G$3:$BA$2935,20,FALSE))</f>
        <v/>
      </c>
      <c r="AB558" s="4" t="str">
        <f>IF($H558=0,"",VLOOKUP($G558,Data!$G$3:$BA$2935,21,FALSE))</f>
        <v/>
      </c>
      <c r="AC558" s="4" t="str">
        <f>IF($H558=0,"",VLOOKUP($G558,Data!$G$3:$BA$2935,22,FALSE))</f>
        <v/>
      </c>
      <c r="AD558" s="4" t="str">
        <f>IF($H558=0,"",VLOOKUP($G558,Data!$G$3:$BA$2935,23,FALSE))</f>
        <v/>
      </c>
      <c r="AE558" s="4" t="str">
        <f>IF($H558=0,"",VLOOKUP($G558,Data!$G$3:$BA$2935,24,FALSE))</f>
        <v/>
      </c>
      <c r="AF558" s="4" t="str">
        <f>IF($H558=0,"",VLOOKUP($G558,Data!$G$3:$BA$2935,25,FALSE))</f>
        <v/>
      </c>
      <c r="AG558" s="4" t="str">
        <f>IF($H558=0,"",VLOOKUP($G558,Data!$G$3:$BA$2935,26,FALSE))</f>
        <v/>
      </c>
      <c r="AH558" s="4" t="str">
        <f>IF($H558=0,"",VLOOKUP($G558,Data!$G$3:$BA$2935,27,FALSE))</f>
        <v/>
      </c>
      <c r="AI558" s="4" t="str">
        <f>IF($H558=0,"",VLOOKUP($G558,Data!$G$3:$BA$2935,28,FALSE))</f>
        <v/>
      </c>
      <c r="AJ558" s="4" t="str">
        <f>IF($H558=0,"",VLOOKUP($G558,Data!$G$3:$BA$2935,29,FALSE))</f>
        <v/>
      </c>
      <c r="AK558" s="4" t="str">
        <f>IF($H558=0,"",VLOOKUP($G558,Data!$G$3:$BA$2935,30,FALSE))</f>
        <v/>
      </c>
      <c r="AL558" s="4" t="str">
        <f>IF($H558=0,"",VLOOKUP($G558,Data!$G$3:$BA$2935,31,FALSE))</f>
        <v/>
      </c>
      <c r="AM558" s="4" t="str">
        <f>IF($H558=0,"",VLOOKUP($G558,Data!$G$3:$BA$2935,32,FALSE))</f>
        <v/>
      </c>
      <c r="AN558" s="4" t="str">
        <f>IF($H558=0,"",VLOOKUP($G558,Data!$G$3:$BA$2935,33,FALSE))</f>
        <v/>
      </c>
      <c r="AO558" s="4" t="str">
        <f>IF($H558=0,"",VLOOKUP($G558,Data!$G$3:$BA$2935,34,FALSE))</f>
        <v/>
      </c>
      <c r="AP558" s="4" t="str">
        <f>IF($H558=0,"",VLOOKUP($G558,Data!$G$3:$BA$2935,35,FALSE))</f>
        <v/>
      </c>
      <c r="AQ558" s="4" t="str">
        <f>IF($H558=0,"",VLOOKUP($G558,Data!$G$3:$BA$2935,36,FALSE))</f>
        <v/>
      </c>
      <c r="AR558" s="4" t="str">
        <f>IF($H558=0,"",VLOOKUP($G558,Data!$G$3:$BA$2935,37,FALSE))</f>
        <v/>
      </c>
      <c r="AS558" s="4" t="str">
        <f>IF($H558=0,"",VLOOKUP($G558,Data!$G$3:$BA$2935,38,FALSE))</f>
        <v/>
      </c>
      <c r="AT558" s="4" t="str">
        <f>IF($H558=0,"",VLOOKUP($G558,Data!$G$3:$BA$2935,39,FALSE))</f>
        <v/>
      </c>
    </row>
    <row r="559" spans="1:46" x14ac:dyDescent="0.25">
      <c r="A559" s="4">
        <f>PSSE!A561</f>
        <v>983082</v>
      </c>
      <c r="B559" s="4" t="str">
        <f>PSSE!B561</f>
        <v>OMON3_G2</v>
      </c>
      <c r="C559" s="4">
        <f>PSSE!D561</f>
        <v>15</v>
      </c>
      <c r="D559" s="4">
        <f>PSSE!E561</f>
        <v>250</v>
      </c>
      <c r="E559" s="4" t="str">
        <f>PSSE!F561</f>
        <v>ND</v>
      </c>
      <c r="F559" s="4">
        <f>PSSE!G561</f>
        <v>1</v>
      </c>
      <c r="G559" s="4" t="str">
        <f t="shared" si="8"/>
        <v>GEN15250ND1</v>
      </c>
      <c r="H559" s="4">
        <f>COUNTIF(Data!$G$3:$BA$2935,GEN!$G559)</f>
        <v>1</v>
      </c>
      <c r="I559" s="4" t="str">
        <f>IF($H559=0,"",VLOOKUP($G559,Data!$G$3:$BA$2935,2,FALSE))</f>
        <v>'GENROU'</v>
      </c>
      <c r="J559" s="4">
        <f>PSSE!C561</f>
        <v>1</v>
      </c>
      <c r="K559" s="4">
        <f>IF($H559=0,"",VLOOKUP($G559,Data!$G$3:$BA$2935,4,FALSE))</f>
        <v>6</v>
      </c>
      <c r="L559" s="4">
        <f>IF($H559=0,"",VLOOKUP($G559,Data!$G$3:$BA$2935,5,FALSE))</f>
        <v>4.4999999999999998E-2</v>
      </c>
      <c r="M559" s="4">
        <f>IF($H559=0,"",VLOOKUP($G559,Data!$G$3:$BA$2935,6,FALSE))</f>
        <v>0.61</v>
      </c>
      <c r="N559" s="4">
        <f>IF($H559=0,"",VLOOKUP($G559,Data!$G$3:$BA$2935,7,FALSE))</f>
        <v>8.4000000000000005E-2</v>
      </c>
      <c r="O559" s="4">
        <f>IF($H559=0,"",VLOOKUP($G559,Data!$G$3:$BA$2935,8,FALSE))</f>
        <v>5.42</v>
      </c>
      <c r="P559" s="4">
        <f>IF($H559=0,"",VLOOKUP($G559,Data!$G$3:$BA$2935,9,FALSE))</f>
        <v>0</v>
      </c>
      <c r="Q559" s="4">
        <f>IF($H559=0,"",VLOOKUP($G559,Data!$G$3:$BA$2935,10,FALSE))</f>
        <v>2.38</v>
      </c>
      <c r="R559" s="4">
        <f>IF($H559=0,"",VLOOKUP($G559,Data!$G$3:$BA$2935,11,FALSE))</f>
        <v>2.29</v>
      </c>
      <c r="S559" s="4">
        <f>IF($H559=0,"",VLOOKUP($G559,Data!$G$3:$BA$2935,12,FALSE))</f>
        <v>0.32</v>
      </c>
      <c r="T559" s="4">
        <f>IF($H559=0,"",VLOOKUP($G559,Data!$G$3:$BA$2935,13,FALSE))</f>
        <v>0.53500000000000003</v>
      </c>
      <c r="U559" s="4">
        <f>IF($H559=0,"",VLOOKUP($G559,Data!$G$3:$BA$2935,14,FALSE))</f>
        <v>0.26100000000000001</v>
      </c>
      <c r="V559" s="4">
        <f>IF($H559=0,"",VLOOKUP($G559,Data!$G$3:$BA$2935,15,FALSE))</f>
        <v>0.112</v>
      </c>
      <c r="W559" s="4">
        <f>IF($H559=0,"",VLOOKUP($G559,Data!$G$3:$BA$2935,16,FALSE))</f>
        <v>7.3999999999999996E-2</v>
      </c>
      <c r="X559" s="4">
        <f>IF($H559=0,"",VLOOKUP($G559,Data!$G$3:$BA$2935,17,FALSE))</f>
        <v>0.49299999999999999</v>
      </c>
      <c r="Y559" s="4" t="str">
        <f>IF($H559=0,"",VLOOKUP($G559,Data!$G$3:$BA$2935,18,FALSE))</f>
        <v>/</v>
      </c>
      <c r="Z559" s="4" t="str">
        <f>IF($H559=0,"",VLOOKUP($G559,Data!$G$3:$BA$2935,19,FALSE))</f>
        <v>/</v>
      </c>
      <c r="AA559" s="4" t="str">
        <f>IF($H559=0,"",VLOOKUP($G559,Data!$G$3:$BA$2935,20,FALSE))</f>
        <v/>
      </c>
      <c r="AB559" s="4" t="str">
        <f>IF($H559=0,"",VLOOKUP($G559,Data!$G$3:$BA$2935,21,FALSE))</f>
        <v/>
      </c>
      <c r="AC559" s="4" t="str">
        <f>IF($H559=0,"",VLOOKUP($G559,Data!$G$3:$BA$2935,22,FALSE))</f>
        <v/>
      </c>
      <c r="AD559" s="4" t="str">
        <f>IF($H559=0,"",VLOOKUP($G559,Data!$G$3:$BA$2935,23,FALSE))</f>
        <v/>
      </c>
      <c r="AE559" s="4" t="str">
        <f>IF($H559=0,"",VLOOKUP($G559,Data!$G$3:$BA$2935,24,FALSE))</f>
        <v/>
      </c>
      <c r="AF559" s="4" t="str">
        <f>IF($H559=0,"",VLOOKUP($G559,Data!$G$3:$BA$2935,25,FALSE))</f>
        <v/>
      </c>
      <c r="AG559" s="4" t="str">
        <f>IF($H559=0,"",VLOOKUP($G559,Data!$G$3:$BA$2935,26,FALSE))</f>
        <v/>
      </c>
      <c r="AH559" s="4" t="str">
        <f>IF($H559=0,"",VLOOKUP($G559,Data!$G$3:$BA$2935,27,FALSE))</f>
        <v/>
      </c>
      <c r="AI559" s="4" t="str">
        <f>IF($H559=0,"",VLOOKUP($G559,Data!$G$3:$BA$2935,28,FALSE))</f>
        <v/>
      </c>
      <c r="AJ559" s="4" t="str">
        <f>IF($H559=0,"",VLOOKUP($G559,Data!$G$3:$BA$2935,29,FALSE))</f>
        <v/>
      </c>
      <c r="AK559" s="4" t="str">
        <f>IF($H559=0,"",VLOOKUP($G559,Data!$G$3:$BA$2935,30,FALSE))</f>
        <v/>
      </c>
      <c r="AL559" s="4" t="str">
        <f>IF($H559=0,"",VLOOKUP($G559,Data!$G$3:$BA$2935,31,FALSE))</f>
        <v/>
      </c>
      <c r="AM559" s="4" t="str">
        <f>IF($H559=0,"",VLOOKUP($G559,Data!$G$3:$BA$2935,32,FALSE))</f>
        <v/>
      </c>
      <c r="AN559" s="4" t="str">
        <f>IF($H559=0,"",VLOOKUP($G559,Data!$G$3:$BA$2935,33,FALSE))</f>
        <v/>
      </c>
      <c r="AO559" s="4" t="str">
        <f>IF($H559=0,"",VLOOKUP($G559,Data!$G$3:$BA$2935,34,FALSE))</f>
        <v/>
      </c>
      <c r="AP559" s="4" t="str">
        <f>IF($H559=0,"",VLOOKUP($G559,Data!$G$3:$BA$2935,35,FALSE))</f>
        <v/>
      </c>
      <c r="AQ559" s="4" t="str">
        <f>IF($H559=0,"",VLOOKUP($G559,Data!$G$3:$BA$2935,36,FALSE))</f>
        <v/>
      </c>
      <c r="AR559" s="4" t="str">
        <f>IF($H559=0,"",VLOOKUP($G559,Data!$G$3:$BA$2935,37,FALSE))</f>
        <v/>
      </c>
      <c r="AS559" s="4" t="str">
        <f>IF($H559=0,"",VLOOKUP($G559,Data!$G$3:$BA$2935,38,FALSE))</f>
        <v/>
      </c>
      <c r="AT559" s="4" t="str">
        <f>IF($H559=0,"",VLOOKUP($G559,Data!$G$3:$BA$2935,39,FALSE))</f>
        <v/>
      </c>
    </row>
    <row r="560" spans="1:46" x14ac:dyDescent="0.25">
      <c r="A560" s="4">
        <f>PSSE!A562</f>
        <v>983083</v>
      </c>
      <c r="B560" s="4" t="str">
        <f>PSSE!B562</f>
        <v>OMON3_S1</v>
      </c>
      <c r="C560" s="4">
        <f>PSSE!D562</f>
        <v>15</v>
      </c>
      <c r="D560" s="4">
        <f>PSSE!E562</f>
        <v>250</v>
      </c>
      <c r="E560" s="4" t="str">
        <f>PSSE!F562</f>
        <v>ND</v>
      </c>
      <c r="F560" s="4">
        <f>PSSE!G562</f>
        <v>1</v>
      </c>
      <c r="G560" s="4" t="str">
        <f t="shared" si="8"/>
        <v>GEN15250ND1</v>
      </c>
      <c r="H560" s="4">
        <f>COUNTIF(Data!$G$3:$BA$2935,GEN!$G560)</f>
        <v>1</v>
      </c>
      <c r="I560" s="4" t="str">
        <f>IF($H560=0,"",VLOOKUP($G560,Data!$G$3:$BA$2935,2,FALSE))</f>
        <v>'GENROU'</v>
      </c>
      <c r="J560" s="4">
        <f>PSSE!C562</f>
        <v>1</v>
      </c>
      <c r="K560" s="4">
        <f>IF($H560=0,"",VLOOKUP($G560,Data!$G$3:$BA$2935,4,FALSE))</f>
        <v>6</v>
      </c>
      <c r="L560" s="4">
        <f>IF($H560=0,"",VLOOKUP($G560,Data!$G$3:$BA$2935,5,FALSE))</f>
        <v>4.4999999999999998E-2</v>
      </c>
      <c r="M560" s="4">
        <f>IF($H560=0,"",VLOOKUP($G560,Data!$G$3:$BA$2935,6,FALSE))</f>
        <v>0.61</v>
      </c>
      <c r="N560" s="4">
        <f>IF($H560=0,"",VLOOKUP($G560,Data!$G$3:$BA$2935,7,FALSE))</f>
        <v>8.4000000000000005E-2</v>
      </c>
      <c r="O560" s="4">
        <f>IF($H560=0,"",VLOOKUP($G560,Data!$G$3:$BA$2935,8,FALSE))</f>
        <v>5.42</v>
      </c>
      <c r="P560" s="4">
        <f>IF($H560=0,"",VLOOKUP($G560,Data!$G$3:$BA$2935,9,FALSE))</f>
        <v>0</v>
      </c>
      <c r="Q560" s="4">
        <f>IF($H560=0,"",VLOOKUP($G560,Data!$G$3:$BA$2935,10,FALSE))</f>
        <v>2.38</v>
      </c>
      <c r="R560" s="4">
        <f>IF($H560=0,"",VLOOKUP($G560,Data!$G$3:$BA$2935,11,FALSE))</f>
        <v>2.29</v>
      </c>
      <c r="S560" s="4">
        <f>IF($H560=0,"",VLOOKUP($G560,Data!$G$3:$BA$2935,12,FALSE))</f>
        <v>0.32</v>
      </c>
      <c r="T560" s="4">
        <f>IF($H560=0,"",VLOOKUP($G560,Data!$G$3:$BA$2935,13,FALSE))</f>
        <v>0.53500000000000003</v>
      </c>
      <c r="U560" s="4">
        <f>IF($H560=0,"",VLOOKUP($G560,Data!$G$3:$BA$2935,14,FALSE))</f>
        <v>0.26100000000000001</v>
      </c>
      <c r="V560" s="4">
        <f>IF($H560=0,"",VLOOKUP($G560,Data!$G$3:$BA$2935,15,FALSE))</f>
        <v>0.112</v>
      </c>
      <c r="W560" s="4">
        <f>IF($H560=0,"",VLOOKUP($G560,Data!$G$3:$BA$2935,16,FALSE))</f>
        <v>7.3999999999999996E-2</v>
      </c>
      <c r="X560" s="4">
        <f>IF($H560=0,"",VLOOKUP($G560,Data!$G$3:$BA$2935,17,FALSE))</f>
        <v>0.49299999999999999</v>
      </c>
      <c r="Y560" s="4" t="str">
        <f>IF($H560=0,"",VLOOKUP($G560,Data!$G$3:$BA$2935,18,FALSE))</f>
        <v>/</v>
      </c>
      <c r="Z560" s="4" t="str">
        <f>IF($H560=0,"",VLOOKUP($G560,Data!$G$3:$BA$2935,19,FALSE))</f>
        <v>/</v>
      </c>
      <c r="AA560" s="4" t="str">
        <f>IF($H560=0,"",VLOOKUP($G560,Data!$G$3:$BA$2935,20,FALSE))</f>
        <v/>
      </c>
      <c r="AB560" s="4" t="str">
        <f>IF($H560=0,"",VLOOKUP($G560,Data!$G$3:$BA$2935,21,FALSE))</f>
        <v/>
      </c>
      <c r="AC560" s="4" t="str">
        <f>IF($H560=0,"",VLOOKUP($G560,Data!$G$3:$BA$2935,22,FALSE))</f>
        <v/>
      </c>
      <c r="AD560" s="4" t="str">
        <f>IF($H560=0,"",VLOOKUP($G560,Data!$G$3:$BA$2935,23,FALSE))</f>
        <v/>
      </c>
      <c r="AE560" s="4" t="str">
        <f>IF($H560=0,"",VLOOKUP($G560,Data!$G$3:$BA$2935,24,FALSE))</f>
        <v/>
      </c>
      <c r="AF560" s="4" t="str">
        <f>IF($H560=0,"",VLOOKUP($G560,Data!$G$3:$BA$2935,25,FALSE))</f>
        <v/>
      </c>
      <c r="AG560" s="4" t="str">
        <f>IF($H560=0,"",VLOOKUP($G560,Data!$G$3:$BA$2935,26,FALSE))</f>
        <v/>
      </c>
      <c r="AH560" s="4" t="str">
        <f>IF($H560=0,"",VLOOKUP($G560,Data!$G$3:$BA$2935,27,FALSE))</f>
        <v/>
      </c>
      <c r="AI560" s="4" t="str">
        <f>IF($H560=0,"",VLOOKUP($G560,Data!$G$3:$BA$2935,28,FALSE))</f>
        <v/>
      </c>
      <c r="AJ560" s="4" t="str">
        <f>IF($H560=0,"",VLOOKUP($G560,Data!$G$3:$BA$2935,29,FALSE))</f>
        <v/>
      </c>
      <c r="AK560" s="4" t="str">
        <f>IF($H560=0,"",VLOOKUP($G560,Data!$G$3:$BA$2935,30,FALSE))</f>
        <v/>
      </c>
      <c r="AL560" s="4" t="str">
        <f>IF($H560=0,"",VLOOKUP($G560,Data!$G$3:$BA$2935,31,FALSE))</f>
        <v/>
      </c>
      <c r="AM560" s="4" t="str">
        <f>IF($H560=0,"",VLOOKUP($G560,Data!$G$3:$BA$2935,32,FALSE))</f>
        <v/>
      </c>
      <c r="AN560" s="4" t="str">
        <f>IF($H560=0,"",VLOOKUP($G560,Data!$G$3:$BA$2935,33,FALSE))</f>
        <v/>
      </c>
      <c r="AO560" s="4" t="str">
        <f>IF($H560=0,"",VLOOKUP($G560,Data!$G$3:$BA$2935,34,FALSE))</f>
        <v/>
      </c>
      <c r="AP560" s="4" t="str">
        <f>IF($H560=0,"",VLOOKUP($G560,Data!$G$3:$BA$2935,35,FALSE))</f>
        <v/>
      </c>
      <c r="AQ560" s="4" t="str">
        <f>IF($H560=0,"",VLOOKUP($G560,Data!$G$3:$BA$2935,36,FALSE))</f>
        <v/>
      </c>
      <c r="AR560" s="4" t="str">
        <f>IF($H560=0,"",VLOOKUP($G560,Data!$G$3:$BA$2935,37,FALSE))</f>
        <v/>
      </c>
      <c r="AS560" s="4" t="str">
        <f>IF($H560=0,"",VLOOKUP($G560,Data!$G$3:$BA$2935,38,FALSE))</f>
        <v/>
      </c>
      <c r="AT560" s="4" t="str">
        <f>IF($H560=0,"",VLOOKUP($G560,Data!$G$3:$BA$2935,39,FALSE))</f>
        <v/>
      </c>
    </row>
    <row r="561" spans="1:46" x14ac:dyDescent="0.25">
      <c r="A561" s="4">
        <f>PSSE!A563</f>
        <v>983091</v>
      </c>
      <c r="B561" s="4" t="str">
        <f>PSSE!B563</f>
        <v>OMON5_G1</v>
      </c>
      <c r="C561" s="4">
        <f>PSSE!D563</f>
        <v>15</v>
      </c>
      <c r="D561" s="4">
        <f>PSSE!E563</f>
        <v>250</v>
      </c>
      <c r="E561" s="4" t="str">
        <f>PSSE!F563</f>
        <v>ND</v>
      </c>
      <c r="F561" s="4">
        <f>PSSE!G563</f>
        <v>1</v>
      </c>
      <c r="G561" s="4" t="str">
        <f t="shared" si="8"/>
        <v>GEN15250ND1</v>
      </c>
      <c r="H561" s="4">
        <f>COUNTIF(Data!$G$3:$BA$2935,GEN!$G561)</f>
        <v>1</v>
      </c>
      <c r="I561" s="4" t="str">
        <f>IF($H561=0,"",VLOOKUP($G561,Data!$G$3:$BA$2935,2,FALSE))</f>
        <v>'GENROU'</v>
      </c>
      <c r="J561" s="4">
        <f>PSSE!C563</f>
        <v>1</v>
      </c>
      <c r="K561" s="4">
        <f>IF($H561=0,"",VLOOKUP($G561,Data!$G$3:$BA$2935,4,FALSE))</f>
        <v>6</v>
      </c>
      <c r="L561" s="4">
        <f>IF($H561=0,"",VLOOKUP($G561,Data!$G$3:$BA$2935,5,FALSE))</f>
        <v>4.4999999999999998E-2</v>
      </c>
      <c r="M561" s="4">
        <f>IF($H561=0,"",VLOOKUP($G561,Data!$G$3:$BA$2935,6,FALSE))</f>
        <v>0.61</v>
      </c>
      <c r="N561" s="4">
        <f>IF($H561=0,"",VLOOKUP($G561,Data!$G$3:$BA$2935,7,FALSE))</f>
        <v>8.4000000000000005E-2</v>
      </c>
      <c r="O561" s="4">
        <f>IF($H561=0,"",VLOOKUP($G561,Data!$G$3:$BA$2935,8,FALSE))</f>
        <v>5.42</v>
      </c>
      <c r="P561" s="4">
        <f>IF($H561=0,"",VLOOKUP($G561,Data!$G$3:$BA$2935,9,FALSE))</f>
        <v>0</v>
      </c>
      <c r="Q561" s="4">
        <f>IF($H561=0,"",VLOOKUP($G561,Data!$G$3:$BA$2935,10,FALSE))</f>
        <v>2.38</v>
      </c>
      <c r="R561" s="4">
        <f>IF($H561=0,"",VLOOKUP($G561,Data!$G$3:$BA$2935,11,FALSE))</f>
        <v>2.29</v>
      </c>
      <c r="S561" s="4">
        <f>IF($H561=0,"",VLOOKUP($G561,Data!$G$3:$BA$2935,12,FALSE))</f>
        <v>0.32</v>
      </c>
      <c r="T561" s="4">
        <f>IF($H561=0,"",VLOOKUP($G561,Data!$G$3:$BA$2935,13,FALSE))</f>
        <v>0.53500000000000003</v>
      </c>
      <c r="U561" s="4">
        <f>IF($H561=0,"",VLOOKUP($G561,Data!$G$3:$BA$2935,14,FALSE))</f>
        <v>0.26100000000000001</v>
      </c>
      <c r="V561" s="4">
        <f>IF($H561=0,"",VLOOKUP($G561,Data!$G$3:$BA$2935,15,FALSE))</f>
        <v>0.112</v>
      </c>
      <c r="W561" s="4">
        <f>IF($H561=0,"",VLOOKUP($G561,Data!$G$3:$BA$2935,16,FALSE))</f>
        <v>7.3999999999999996E-2</v>
      </c>
      <c r="X561" s="4">
        <f>IF($H561=0,"",VLOOKUP($G561,Data!$G$3:$BA$2935,17,FALSE))</f>
        <v>0.49299999999999999</v>
      </c>
      <c r="Y561" s="4" t="str">
        <f>IF($H561=0,"",VLOOKUP($G561,Data!$G$3:$BA$2935,18,FALSE))</f>
        <v>/</v>
      </c>
      <c r="Z561" s="4" t="str">
        <f>IF($H561=0,"",VLOOKUP($G561,Data!$G$3:$BA$2935,19,FALSE))</f>
        <v>/</v>
      </c>
      <c r="AA561" s="4" t="str">
        <f>IF($H561=0,"",VLOOKUP($G561,Data!$G$3:$BA$2935,20,FALSE))</f>
        <v/>
      </c>
      <c r="AB561" s="4" t="str">
        <f>IF($H561=0,"",VLOOKUP($G561,Data!$G$3:$BA$2935,21,FALSE))</f>
        <v/>
      </c>
      <c r="AC561" s="4" t="str">
        <f>IF($H561=0,"",VLOOKUP($G561,Data!$G$3:$BA$2935,22,FALSE))</f>
        <v/>
      </c>
      <c r="AD561" s="4" t="str">
        <f>IF($H561=0,"",VLOOKUP($G561,Data!$G$3:$BA$2935,23,FALSE))</f>
        <v/>
      </c>
      <c r="AE561" s="4" t="str">
        <f>IF($H561=0,"",VLOOKUP($G561,Data!$G$3:$BA$2935,24,FALSE))</f>
        <v/>
      </c>
      <c r="AF561" s="4" t="str">
        <f>IF($H561=0,"",VLOOKUP($G561,Data!$G$3:$BA$2935,25,FALSE))</f>
        <v/>
      </c>
      <c r="AG561" s="4" t="str">
        <f>IF($H561=0,"",VLOOKUP($G561,Data!$G$3:$BA$2935,26,FALSE))</f>
        <v/>
      </c>
      <c r="AH561" s="4" t="str">
        <f>IF($H561=0,"",VLOOKUP($G561,Data!$G$3:$BA$2935,27,FALSE))</f>
        <v/>
      </c>
      <c r="AI561" s="4" t="str">
        <f>IF($H561=0,"",VLOOKUP($G561,Data!$G$3:$BA$2935,28,FALSE))</f>
        <v/>
      </c>
      <c r="AJ561" s="4" t="str">
        <f>IF($H561=0,"",VLOOKUP($G561,Data!$G$3:$BA$2935,29,FALSE))</f>
        <v/>
      </c>
      <c r="AK561" s="4" t="str">
        <f>IF($H561=0,"",VLOOKUP($G561,Data!$G$3:$BA$2935,30,FALSE))</f>
        <v/>
      </c>
      <c r="AL561" s="4" t="str">
        <f>IF($H561=0,"",VLOOKUP($G561,Data!$G$3:$BA$2935,31,FALSE))</f>
        <v/>
      </c>
      <c r="AM561" s="4" t="str">
        <f>IF($H561=0,"",VLOOKUP($G561,Data!$G$3:$BA$2935,32,FALSE))</f>
        <v/>
      </c>
      <c r="AN561" s="4" t="str">
        <f>IF($H561=0,"",VLOOKUP($G561,Data!$G$3:$BA$2935,33,FALSE))</f>
        <v/>
      </c>
      <c r="AO561" s="4" t="str">
        <f>IF($H561=0,"",VLOOKUP($G561,Data!$G$3:$BA$2935,34,FALSE))</f>
        <v/>
      </c>
      <c r="AP561" s="4" t="str">
        <f>IF($H561=0,"",VLOOKUP($G561,Data!$G$3:$BA$2935,35,FALSE))</f>
        <v/>
      </c>
      <c r="AQ561" s="4" t="str">
        <f>IF($H561=0,"",VLOOKUP($G561,Data!$G$3:$BA$2935,36,FALSE))</f>
        <v/>
      </c>
      <c r="AR561" s="4" t="str">
        <f>IF($H561=0,"",VLOOKUP($G561,Data!$G$3:$BA$2935,37,FALSE))</f>
        <v/>
      </c>
      <c r="AS561" s="4" t="str">
        <f>IF($H561=0,"",VLOOKUP($G561,Data!$G$3:$BA$2935,38,FALSE))</f>
        <v/>
      </c>
      <c r="AT561" s="4" t="str">
        <f>IF($H561=0,"",VLOOKUP($G561,Data!$G$3:$BA$2935,39,FALSE))</f>
        <v/>
      </c>
    </row>
    <row r="562" spans="1:46" x14ac:dyDescent="0.25">
      <c r="A562" s="4">
        <f>PSSE!A564</f>
        <v>983092</v>
      </c>
      <c r="B562" s="4" t="str">
        <f>PSSE!B564</f>
        <v>OMON5_G2</v>
      </c>
      <c r="C562" s="4">
        <f>PSSE!D564</f>
        <v>15</v>
      </c>
      <c r="D562" s="4">
        <f>PSSE!E564</f>
        <v>250</v>
      </c>
      <c r="E562" s="4" t="str">
        <f>PSSE!F564</f>
        <v>ND</v>
      </c>
      <c r="F562" s="4">
        <f>PSSE!G564</f>
        <v>1</v>
      </c>
      <c r="G562" s="4" t="str">
        <f t="shared" si="8"/>
        <v>GEN15250ND1</v>
      </c>
      <c r="H562" s="4">
        <f>COUNTIF(Data!$G$3:$BA$2935,GEN!$G562)</f>
        <v>1</v>
      </c>
      <c r="I562" s="4" t="str">
        <f>IF($H562=0,"",VLOOKUP($G562,Data!$G$3:$BA$2935,2,FALSE))</f>
        <v>'GENROU'</v>
      </c>
      <c r="J562" s="4">
        <f>PSSE!C564</f>
        <v>1</v>
      </c>
      <c r="K562" s="4">
        <f>IF($H562=0,"",VLOOKUP($G562,Data!$G$3:$BA$2935,4,FALSE))</f>
        <v>6</v>
      </c>
      <c r="L562" s="4">
        <f>IF($H562=0,"",VLOOKUP($G562,Data!$G$3:$BA$2935,5,FALSE))</f>
        <v>4.4999999999999998E-2</v>
      </c>
      <c r="M562" s="4">
        <f>IF($H562=0,"",VLOOKUP($G562,Data!$G$3:$BA$2935,6,FALSE))</f>
        <v>0.61</v>
      </c>
      <c r="N562" s="4">
        <f>IF($H562=0,"",VLOOKUP($G562,Data!$G$3:$BA$2935,7,FALSE))</f>
        <v>8.4000000000000005E-2</v>
      </c>
      <c r="O562" s="4">
        <f>IF($H562=0,"",VLOOKUP($G562,Data!$G$3:$BA$2935,8,FALSE))</f>
        <v>5.42</v>
      </c>
      <c r="P562" s="4">
        <f>IF($H562=0,"",VLOOKUP($G562,Data!$G$3:$BA$2935,9,FALSE))</f>
        <v>0</v>
      </c>
      <c r="Q562" s="4">
        <f>IF($H562=0,"",VLOOKUP($G562,Data!$G$3:$BA$2935,10,FALSE))</f>
        <v>2.38</v>
      </c>
      <c r="R562" s="4">
        <f>IF($H562=0,"",VLOOKUP($G562,Data!$G$3:$BA$2935,11,FALSE))</f>
        <v>2.29</v>
      </c>
      <c r="S562" s="4">
        <f>IF($H562=0,"",VLOOKUP($G562,Data!$G$3:$BA$2935,12,FALSE))</f>
        <v>0.32</v>
      </c>
      <c r="T562" s="4">
        <f>IF($H562=0,"",VLOOKUP($G562,Data!$G$3:$BA$2935,13,FALSE))</f>
        <v>0.53500000000000003</v>
      </c>
      <c r="U562" s="4">
        <f>IF($H562=0,"",VLOOKUP($G562,Data!$G$3:$BA$2935,14,FALSE))</f>
        <v>0.26100000000000001</v>
      </c>
      <c r="V562" s="4">
        <f>IF($H562=0,"",VLOOKUP($G562,Data!$G$3:$BA$2935,15,FALSE))</f>
        <v>0.112</v>
      </c>
      <c r="W562" s="4">
        <f>IF($H562=0,"",VLOOKUP($G562,Data!$G$3:$BA$2935,16,FALSE))</f>
        <v>7.3999999999999996E-2</v>
      </c>
      <c r="X562" s="4">
        <f>IF($H562=0,"",VLOOKUP($G562,Data!$G$3:$BA$2935,17,FALSE))</f>
        <v>0.49299999999999999</v>
      </c>
      <c r="Y562" s="4" t="str">
        <f>IF($H562=0,"",VLOOKUP($G562,Data!$G$3:$BA$2935,18,FALSE))</f>
        <v>/</v>
      </c>
      <c r="Z562" s="4" t="str">
        <f>IF($H562=0,"",VLOOKUP($G562,Data!$G$3:$BA$2935,19,FALSE))</f>
        <v>/</v>
      </c>
      <c r="AA562" s="4" t="str">
        <f>IF($H562=0,"",VLOOKUP($G562,Data!$G$3:$BA$2935,20,FALSE))</f>
        <v/>
      </c>
      <c r="AB562" s="4" t="str">
        <f>IF($H562=0,"",VLOOKUP($G562,Data!$G$3:$BA$2935,21,FALSE))</f>
        <v/>
      </c>
      <c r="AC562" s="4" t="str">
        <f>IF($H562=0,"",VLOOKUP($G562,Data!$G$3:$BA$2935,22,FALSE))</f>
        <v/>
      </c>
      <c r="AD562" s="4" t="str">
        <f>IF($H562=0,"",VLOOKUP($G562,Data!$G$3:$BA$2935,23,FALSE))</f>
        <v/>
      </c>
      <c r="AE562" s="4" t="str">
        <f>IF($H562=0,"",VLOOKUP($G562,Data!$G$3:$BA$2935,24,FALSE))</f>
        <v/>
      </c>
      <c r="AF562" s="4" t="str">
        <f>IF($H562=0,"",VLOOKUP($G562,Data!$G$3:$BA$2935,25,FALSE))</f>
        <v/>
      </c>
      <c r="AG562" s="4" t="str">
        <f>IF($H562=0,"",VLOOKUP($G562,Data!$G$3:$BA$2935,26,FALSE))</f>
        <v/>
      </c>
      <c r="AH562" s="4" t="str">
        <f>IF($H562=0,"",VLOOKUP($G562,Data!$G$3:$BA$2935,27,FALSE))</f>
        <v/>
      </c>
      <c r="AI562" s="4" t="str">
        <f>IF($H562=0,"",VLOOKUP($G562,Data!$G$3:$BA$2935,28,FALSE))</f>
        <v/>
      </c>
      <c r="AJ562" s="4" t="str">
        <f>IF($H562=0,"",VLOOKUP($G562,Data!$G$3:$BA$2935,29,FALSE))</f>
        <v/>
      </c>
      <c r="AK562" s="4" t="str">
        <f>IF($H562=0,"",VLOOKUP($G562,Data!$G$3:$BA$2935,30,FALSE))</f>
        <v/>
      </c>
      <c r="AL562" s="4" t="str">
        <f>IF($H562=0,"",VLOOKUP($G562,Data!$G$3:$BA$2935,31,FALSE))</f>
        <v/>
      </c>
      <c r="AM562" s="4" t="str">
        <f>IF($H562=0,"",VLOOKUP($G562,Data!$G$3:$BA$2935,32,FALSE))</f>
        <v/>
      </c>
      <c r="AN562" s="4" t="str">
        <f>IF($H562=0,"",VLOOKUP($G562,Data!$G$3:$BA$2935,33,FALSE))</f>
        <v/>
      </c>
      <c r="AO562" s="4" t="str">
        <f>IF($H562=0,"",VLOOKUP($G562,Data!$G$3:$BA$2935,34,FALSE))</f>
        <v/>
      </c>
      <c r="AP562" s="4" t="str">
        <f>IF($H562=0,"",VLOOKUP($G562,Data!$G$3:$BA$2935,35,FALSE))</f>
        <v/>
      </c>
      <c r="AQ562" s="4" t="str">
        <f>IF($H562=0,"",VLOOKUP($G562,Data!$G$3:$BA$2935,36,FALSE))</f>
        <v/>
      </c>
      <c r="AR562" s="4" t="str">
        <f>IF($H562=0,"",VLOOKUP($G562,Data!$G$3:$BA$2935,37,FALSE))</f>
        <v/>
      </c>
      <c r="AS562" s="4" t="str">
        <f>IF($H562=0,"",VLOOKUP($G562,Data!$G$3:$BA$2935,38,FALSE))</f>
        <v/>
      </c>
      <c r="AT562" s="4" t="str">
        <f>IF($H562=0,"",VLOOKUP($G562,Data!$G$3:$BA$2935,39,FALSE))</f>
        <v/>
      </c>
    </row>
    <row r="563" spans="1:46" x14ac:dyDescent="0.25">
      <c r="A563" s="4">
        <f>PSSE!A565</f>
        <v>983093</v>
      </c>
      <c r="B563" s="4" t="str">
        <f>PSSE!B565</f>
        <v>OMON5_S1</v>
      </c>
      <c r="C563" s="4">
        <f>PSSE!D565</f>
        <v>15</v>
      </c>
      <c r="D563" s="4">
        <f>PSSE!E565</f>
        <v>250</v>
      </c>
      <c r="E563" s="4" t="str">
        <f>PSSE!F565</f>
        <v>ND</v>
      </c>
      <c r="F563" s="4">
        <f>PSSE!G565</f>
        <v>1</v>
      </c>
      <c r="G563" s="4" t="str">
        <f t="shared" si="8"/>
        <v>GEN15250ND1</v>
      </c>
      <c r="H563" s="4">
        <f>COUNTIF(Data!$G$3:$BA$2935,GEN!$G563)</f>
        <v>1</v>
      </c>
      <c r="I563" s="4" t="str">
        <f>IF($H563=0,"",VLOOKUP($G563,Data!$G$3:$BA$2935,2,FALSE))</f>
        <v>'GENROU'</v>
      </c>
      <c r="J563" s="4">
        <f>PSSE!C565</f>
        <v>1</v>
      </c>
      <c r="K563" s="4">
        <f>IF($H563=0,"",VLOOKUP($G563,Data!$G$3:$BA$2935,4,FALSE))</f>
        <v>6</v>
      </c>
      <c r="L563" s="4">
        <f>IF($H563=0,"",VLOOKUP($G563,Data!$G$3:$BA$2935,5,FALSE))</f>
        <v>4.4999999999999998E-2</v>
      </c>
      <c r="M563" s="4">
        <f>IF($H563=0,"",VLOOKUP($G563,Data!$G$3:$BA$2935,6,FALSE))</f>
        <v>0.61</v>
      </c>
      <c r="N563" s="4">
        <f>IF($H563=0,"",VLOOKUP($G563,Data!$G$3:$BA$2935,7,FALSE))</f>
        <v>8.4000000000000005E-2</v>
      </c>
      <c r="O563" s="4">
        <f>IF($H563=0,"",VLOOKUP($G563,Data!$G$3:$BA$2935,8,FALSE))</f>
        <v>5.42</v>
      </c>
      <c r="P563" s="4">
        <f>IF($H563=0,"",VLOOKUP($G563,Data!$G$3:$BA$2935,9,FALSE))</f>
        <v>0</v>
      </c>
      <c r="Q563" s="4">
        <f>IF($H563=0,"",VLOOKUP($G563,Data!$G$3:$BA$2935,10,FALSE))</f>
        <v>2.38</v>
      </c>
      <c r="R563" s="4">
        <f>IF($H563=0,"",VLOOKUP($G563,Data!$G$3:$BA$2935,11,FALSE))</f>
        <v>2.29</v>
      </c>
      <c r="S563" s="4">
        <f>IF($H563=0,"",VLOOKUP($G563,Data!$G$3:$BA$2935,12,FALSE))</f>
        <v>0.32</v>
      </c>
      <c r="T563" s="4">
        <f>IF($H563=0,"",VLOOKUP($G563,Data!$G$3:$BA$2935,13,FALSE))</f>
        <v>0.53500000000000003</v>
      </c>
      <c r="U563" s="4">
        <f>IF($H563=0,"",VLOOKUP($G563,Data!$G$3:$BA$2935,14,FALSE))</f>
        <v>0.26100000000000001</v>
      </c>
      <c r="V563" s="4">
        <f>IF($H563=0,"",VLOOKUP($G563,Data!$G$3:$BA$2935,15,FALSE))</f>
        <v>0.112</v>
      </c>
      <c r="W563" s="4">
        <f>IF($H563=0,"",VLOOKUP($G563,Data!$G$3:$BA$2935,16,FALSE))</f>
        <v>7.3999999999999996E-2</v>
      </c>
      <c r="X563" s="4">
        <f>IF($H563=0,"",VLOOKUP($G563,Data!$G$3:$BA$2935,17,FALSE))</f>
        <v>0.49299999999999999</v>
      </c>
      <c r="Y563" s="4" t="str">
        <f>IF($H563=0,"",VLOOKUP($G563,Data!$G$3:$BA$2935,18,FALSE))</f>
        <v>/</v>
      </c>
      <c r="Z563" s="4" t="str">
        <f>IF($H563=0,"",VLOOKUP($G563,Data!$G$3:$BA$2935,19,FALSE))</f>
        <v>/</v>
      </c>
      <c r="AA563" s="4" t="str">
        <f>IF($H563=0,"",VLOOKUP($G563,Data!$G$3:$BA$2935,20,FALSE))</f>
        <v/>
      </c>
      <c r="AB563" s="4" t="str">
        <f>IF($H563=0,"",VLOOKUP($G563,Data!$G$3:$BA$2935,21,FALSE))</f>
        <v/>
      </c>
      <c r="AC563" s="4" t="str">
        <f>IF($H563=0,"",VLOOKUP($G563,Data!$G$3:$BA$2935,22,FALSE))</f>
        <v/>
      </c>
      <c r="AD563" s="4" t="str">
        <f>IF($H563=0,"",VLOOKUP($G563,Data!$G$3:$BA$2935,23,FALSE))</f>
        <v/>
      </c>
      <c r="AE563" s="4" t="str">
        <f>IF($H563=0,"",VLOOKUP($G563,Data!$G$3:$BA$2935,24,FALSE))</f>
        <v/>
      </c>
      <c r="AF563" s="4" t="str">
        <f>IF($H563=0,"",VLOOKUP($G563,Data!$G$3:$BA$2935,25,FALSE))</f>
        <v/>
      </c>
      <c r="AG563" s="4" t="str">
        <f>IF($H563=0,"",VLOOKUP($G563,Data!$G$3:$BA$2935,26,FALSE))</f>
        <v/>
      </c>
      <c r="AH563" s="4" t="str">
        <f>IF($H563=0,"",VLOOKUP($G563,Data!$G$3:$BA$2935,27,FALSE))</f>
        <v/>
      </c>
      <c r="AI563" s="4" t="str">
        <f>IF($H563=0,"",VLOOKUP($G563,Data!$G$3:$BA$2935,28,FALSE))</f>
        <v/>
      </c>
      <c r="AJ563" s="4" t="str">
        <f>IF($H563=0,"",VLOOKUP($G563,Data!$G$3:$BA$2935,29,FALSE))</f>
        <v/>
      </c>
      <c r="AK563" s="4" t="str">
        <f>IF($H563=0,"",VLOOKUP($G563,Data!$G$3:$BA$2935,30,FALSE))</f>
        <v/>
      </c>
      <c r="AL563" s="4" t="str">
        <f>IF($H563=0,"",VLOOKUP($G563,Data!$G$3:$BA$2935,31,FALSE))</f>
        <v/>
      </c>
      <c r="AM563" s="4" t="str">
        <f>IF($H563=0,"",VLOOKUP($G563,Data!$G$3:$BA$2935,32,FALSE))</f>
        <v/>
      </c>
      <c r="AN563" s="4" t="str">
        <f>IF($H563=0,"",VLOOKUP($G563,Data!$G$3:$BA$2935,33,FALSE))</f>
        <v/>
      </c>
      <c r="AO563" s="4" t="str">
        <f>IF($H563=0,"",VLOOKUP($G563,Data!$G$3:$BA$2935,34,FALSE))</f>
        <v/>
      </c>
      <c r="AP563" s="4" t="str">
        <f>IF($H563=0,"",VLOOKUP($G563,Data!$G$3:$BA$2935,35,FALSE))</f>
        <v/>
      </c>
      <c r="AQ563" s="4" t="str">
        <f>IF($H563=0,"",VLOOKUP($G563,Data!$G$3:$BA$2935,36,FALSE))</f>
        <v/>
      </c>
      <c r="AR563" s="4" t="str">
        <f>IF($H563=0,"",VLOOKUP($G563,Data!$G$3:$BA$2935,37,FALSE))</f>
        <v/>
      </c>
      <c r="AS563" s="4" t="str">
        <f>IF($H563=0,"",VLOOKUP($G563,Data!$G$3:$BA$2935,38,FALSE))</f>
        <v/>
      </c>
      <c r="AT563" s="4" t="str">
        <f>IF($H563=0,"",VLOOKUP($G563,Data!$G$3:$BA$2935,39,FALSE))</f>
        <v/>
      </c>
    </row>
    <row r="564" spans="1:46" x14ac:dyDescent="0.25">
      <c r="A564" s="4">
        <f>PSSE!A566</f>
        <v>986011</v>
      </c>
      <c r="B564" s="4" t="str">
        <f>PSSE!B566</f>
        <v>KLUONG1_S1</v>
      </c>
      <c r="C564" s="4">
        <f>PSSE!D566</f>
        <v>26</v>
      </c>
      <c r="D564" s="4">
        <f>PSSE!E566</f>
        <v>600</v>
      </c>
      <c r="E564" s="4" t="str">
        <f>PSSE!F566</f>
        <v>ND</v>
      </c>
      <c r="F564" s="4">
        <f>PSSE!G566</f>
        <v>1</v>
      </c>
      <c r="G564" s="4" t="str">
        <f t="shared" si="8"/>
        <v>GEN26600ND1</v>
      </c>
      <c r="H564" s="4">
        <f>COUNTIF(Data!$G$3:$BA$2935,GEN!$G564)</f>
        <v>1</v>
      </c>
      <c r="I564" s="4" t="str">
        <f>IF($H564=0,"",VLOOKUP($G564,Data!$G$3:$BA$2935,2,FALSE))</f>
        <v>'GENROU'</v>
      </c>
      <c r="J564" s="4">
        <f>PSSE!C566</f>
        <v>1</v>
      </c>
      <c r="K564" s="4">
        <f>IF($H564=0,"",VLOOKUP($G564,Data!$G$3:$BA$2935,4,FALSE))</f>
        <v>4</v>
      </c>
      <c r="L564" s="4">
        <f>IF($H564=0,"",VLOOKUP($G564,Data!$G$3:$BA$2935,5,FALSE))</f>
        <v>0.04</v>
      </c>
      <c r="M564" s="4">
        <f>IF($H564=0,"",VLOOKUP($G564,Data!$G$3:$BA$2935,6,FALSE))</f>
        <v>0.5</v>
      </c>
      <c r="N564" s="4">
        <f>IF($H564=0,"",VLOOKUP($G564,Data!$G$3:$BA$2935,7,FALSE))</f>
        <v>7.0000000000000007E-2</v>
      </c>
      <c r="O564" s="4">
        <f>IF($H564=0,"",VLOOKUP($G564,Data!$G$3:$BA$2935,8,FALSE))</f>
        <v>2.8</v>
      </c>
      <c r="P564" s="4">
        <f>IF($H564=0,"",VLOOKUP($G564,Data!$G$3:$BA$2935,9,FALSE))</f>
        <v>0</v>
      </c>
      <c r="Q564" s="4">
        <f>IF($H564=0,"",VLOOKUP($G564,Data!$G$3:$BA$2935,10,FALSE))</f>
        <v>1.8</v>
      </c>
      <c r="R564" s="4">
        <f>IF($H564=0,"",VLOOKUP($G564,Data!$G$3:$BA$2935,11,FALSE))</f>
        <v>1.75</v>
      </c>
      <c r="S564" s="4">
        <f>IF($H564=0,"",VLOOKUP($G564,Data!$G$3:$BA$2935,12,FALSE))</f>
        <v>0.3</v>
      </c>
      <c r="T564" s="4">
        <f>IF($H564=0,"",VLOOKUP($G564,Data!$G$3:$BA$2935,13,FALSE))</f>
        <v>0.65</v>
      </c>
      <c r="U564" s="4">
        <f>IF($H564=0,"",VLOOKUP($G564,Data!$G$3:$BA$2935,14,FALSE))</f>
        <v>0.25600000000000001</v>
      </c>
      <c r="V564" s="4">
        <f>IF($H564=0,"",VLOOKUP($G564,Data!$G$3:$BA$2935,15,FALSE))</f>
        <v>0.15</v>
      </c>
      <c r="W564" s="4">
        <f>IF($H564=0,"",VLOOKUP($G564,Data!$G$3:$BA$2935,16,FALSE))</f>
        <v>5.7000000000000002E-2</v>
      </c>
      <c r="X564" s="4">
        <f>IF($H564=0,"",VLOOKUP($G564,Data!$G$3:$BA$2935,17,FALSE))</f>
        <v>0.33</v>
      </c>
      <c r="Y564" s="4" t="str">
        <f>IF($H564=0,"",VLOOKUP($G564,Data!$G$3:$BA$2935,18,FALSE))</f>
        <v>/</v>
      </c>
      <c r="Z564" s="4" t="str">
        <f>IF($H564=0,"",VLOOKUP($G564,Data!$G$3:$BA$2935,19,FALSE))</f>
        <v>/</v>
      </c>
      <c r="AA564" s="4" t="str">
        <f>IF($H564=0,"",VLOOKUP($G564,Data!$G$3:$BA$2935,20,FALSE))</f>
        <v/>
      </c>
      <c r="AB564" s="4" t="str">
        <f>IF($H564=0,"",VLOOKUP($G564,Data!$G$3:$BA$2935,21,FALSE))</f>
        <v/>
      </c>
      <c r="AC564" s="4" t="str">
        <f>IF($H564=0,"",VLOOKUP($G564,Data!$G$3:$BA$2935,22,FALSE))</f>
        <v/>
      </c>
      <c r="AD564" s="4" t="str">
        <f>IF($H564=0,"",VLOOKUP($G564,Data!$G$3:$BA$2935,23,FALSE))</f>
        <v/>
      </c>
      <c r="AE564" s="4" t="str">
        <f>IF($H564=0,"",VLOOKUP($G564,Data!$G$3:$BA$2935,24,FALSE))</f>
        <v/>
      </c>
      <c r="AF564" s="4" t="str">
        <f>IF($H564=0,"",VLOOKUP($G564,Data!$G$3:$BA$2935,25,FALSE))</f>
        <v/>
      </c>
      <c r="AG564" s="4" t="str">
        <f>IF($H564=0,"",VLOOKUP($G564,Data!$G$3:$BA$2935,26,FALSE))</f>
        <v/>
      </c>
      <c r="AH564" s="4" t="str">
        <f>IF($H564=0,"",VLOOKUP($G564,Data!$G$3:$BA$2935,27,FALSE))</f>
        <v/>
      </c>
      <c r="AI564" s="4" t="str">
        <f>IF($H564=0,"",VLOOKUP($G564,Data!$G$3:$BA$2935,28,FALSE))</f>
        <v/>
      </c>
      <c r="AJ564" s="4" t="str">
        <f>IF($H564=0,"",VLOOKUP($G564,Data!$G$3:$BA$2935,29,FALSE))</f>
        <v/>
      </c>
      <c r="AK564" s="4" t="str">
        <f>IF($H564=0,"",VLOOKUP($G564,Data!$G$3:$BA$2935,30,FALSE))</f>
        <v/>
      </c>
      <c r="AL564" s="4" t="str">
        <f>IF($H564=0,"",VLOOKUP($G564,Data!$G$3:$BA$2935,31,FALSE))</f>
        <v/>
      </c>
      <c r="AM564" s="4" t="str">
        <f>IF($H564=0,"",VLOOKUP($G564,Data!$G$3:$BA$2935,32,FALSE))</f>
        <v/>
      </c>
      <c r="AN564" s="4" t="str">
        <f>IF($H564=0,"",VLOOKUP($G564,Data!$G$3:$BA$2935,33,FALSE))</f>
        <v/>
      </c>
      <c r="AO564" s="4" t="str">
        <f>IF($H564=0,"",VLOOKUP($G564,Data!$G$3:$BA$2935,34,FALSE))</f>
        <v/>
      </c>
      <c r="AP564" s="4" t="str">
        <f>IF($H564=0,"",VLOOKUP($G564,Data!$G$3:$BA$2935,35,FALSE))</f>
        <v/>
      </c>
      <c r="AQ564" s="4" t="str">
        <f>IF($H564=0,"",VLOOKUP($G564,Data!$G$3:$BA$2935,36,FALSE))</f>
        <v/>
      </c>
      <c r="AR564" s="4" t="str">
        <f>IF($H564=0,"",VLOOKUP($G564,Data!$G$3:$BA$2935,37,FALSE))</f>
        <v/>
      </c>
      <c r="AS564" s="4" t="str">
        <f>IF($H564=0,"",VLOOKUP($G564,Data!$G$3:$BA$2935,38,FALSE))</f>
        <v/>
      </c>
      <c r="AT564" s="4" t="str">
        <f>IF($H564=0,"",VLOOKUP($G564,Data!$G$3:$BA$2935,39,FALSE))</f>
        <v/>
      </c>
    </row>
    <row r="565" spans="1:46" x14ac:dyDescent="0.25">
      <c r="A565" s="4">
        <f>PSSE!A567</f>
        <v>986012</v>
      </c>
      <c r="B565" s="4" t="str">
        <f>PSSE!B567</f>
        <v>KLUONG1_S2</v>
      </c>
      <c r="C565" s="4">
        <f>PSSE!D567</f>
        <v>26</v>
      </c>
      <c r="D565" s="4">
        <f>PSSE!E567</f>
        <v>600</v>
      </c>
      <c r="E565" s="4" t="str">
        <f>PSSE!F567</f>
        <v>ND</v>
      </c>
      <c r="F565" s="4">
        <f>PSSE!G567</f>
        <v>1</v>
      </c>
      <c r="G565" s="4" t="str">
        <f t="shared" si="8"/>
        <v>GEN26600ND1</v>
      </c>
      <c r="H565" s="4">
        <f>COUNTIF(Data!$G$3:$BA$2935,GEN!$G565)</f>
        <v>1</v>
      </c>
      <c r="I565" s="4" t="str">
        <f>IF($H565=0,"",VLOOKUP($G565,Data!$G$3:$BA$2935,2,FALSE))</f>
        <v>'GENROU'</v>
      </c>
      <c r="J565" s="4">
        <f>PSSE!C567</f>
        <v>1</v>
      </c>
      <c r="K565" s="4">
        <f>IF($H565=0,"",VLOOKUP($G565,Data!$G$3:$BA$2935,4,FALSE))</f>
        <v>4</v>
      </c>
      <c r="L565" s="4">
        <f>IF($H565=0,"",VLOOKUP($G565,Data!$G$3:$BA$2935,5,FALSE))</f>
        <v>0.04</v>
      </c>
      <c r="M565" s="4">
        <f>IF($H565=0,"",VLOOKUP($G565,Data!$G$3:$BA$2935,6,FALSE))</f>
        <v>0.5</v>
      </c>
      <c r="N565" s="4">
        <f>IF($H565=0,"",VLOOKUP($G565,Data!$G$3:$BA$2935,7,FALSE))</f>
        <v>7.0000000000000007E-2</v>
      </c>
      <c r="O565" s="4">
        <f>IF($H565=0,"",VLOOKUP($G565,Data!$G$3:$BA$2935,8,FALSE))</f>
        <v>2.8</v>
      </c>
      <c r="P565" s="4">
        <f>IF($H565=0,"",VLOOKUP($G565,Data!$G$3:$BA$2935,9,FALSE))</f>
        <v>0</v>
      </c>
      <c r="Q565" s="4">
        <f>IF($H565=0,"",VLOOKUP($G565,Data!$G$3:$BA$2935,10,FALSE))</f>
        <v>1.8</v>
      </c>
      <c r="R565" s="4">
        <f>IF($H565=0,"",VLOOKUP($G565,Data!$G$3:$BA$2935,11,FALSE))</f>
        <v>1.75</v>
      </c>
      <c r="S565" s="4">
        <f>IF($H565=0,"",VLOOKUP($G565,Data!$G$3:$BA$2935,12,FALSE))</f>
        <v>0.3</v>
      </c>
      <c r="T565" s="4">
        <f>IF($H565=0,"",VLOOKUP($G565,Data!$G$3:$BA$2935,13,FALSE))</f>
        <v>0.65</v>
      </c>
      <c r="U565" s="4">
        <f>IF($H565=0,"",VLOOKUP($G565,Data!$G$3:$BA$2935,14,FALSE))</f>
        <v>0.25600000000000001</v>
      </c>
      <c r="V565" s="4">
        <f>IF($H565=0,"",VLOOKUP($G565,Data!$G$3:$BA$2935,15,FALSE))</f>
        <v>0.15</v>
      </c>
      <c r="W565" s="4">
        <f>IF($H565=0,"",VLOOKUP($G565,Data!$G$3:$BA$2935,16,FALSE))</f>
        <v>5.7000000000000002E-2</v>
      </c>
      <c r="X565" s="4">
        <f>IF($H565=0,"",VLOOKUP($G565,Data!$G$3:$BA$2935,17,FALSE))</f>
        <v>0.33</v>
      </c>
      <c r="Y565" s="4" t="str">
        <f>IF($H565=0,"",VLOOKUP($G565,Data!$G$3:$BA$2935,18,FALSE))</f>
        <v>/</v>
      </c>
      <c r="Z565" s="4" t="str">
        <f>IF($H565=0,"",VLOOKUP($G565,Data!$G$3:$BA$2935,19,FALSE))</f>
        <v>/</v>
      </c>
      <c r="AA565" s="4" t="str">
        <f>IF($H565=0,"",VLOOKUP($G565,Data!$G$3:$BA$2935,20,FALSE))</f>
        <v/>
      </c>
      <c r="AB565" s="4" t="str">
        <f>IF($H565=0,"",VLOOKUP($G565,Data!$G$3:$BA$2935,21,FALSE))</f>
        <v/>
      </c>
      <c r="AC565" s="4" t="str">
        <f>IF($H565=0,"",VLOOKUP($G565,Data!$G$3:$BA$2935,22,FALSE))</f>
        <v/>
      </c>
      <c r="AD565" s="4" t="str">
        <f>IF($H565=0,"",VLOOKUP($G565,Data!$G$3:$BA$2935,23,FALSE))</f>
        <v/>
      </c>
      <c r="AE565" s="4" t="str">
        <f>IF($H565=0,"",VLOOKUP($G565,Data!$G$3:$BA$2935,24,FALSE))</f>
        <v/>
      </c>
      <c r="AF565" s="4" t="str">
        <f>IF($H565=0,"",VLOOKUP($G565,Data!$G$3:$BA$2935,25,FALSE))</f>
        <v/>
      </c>
      <c r="AG565" s="4" t="str">
        <f>IF($H565=0,"",VLOOKUP($G565,Data!$G$3:$BA$2935,26,FALSE))</f>
        <v/>
      </c>
      <c r="AH565" s="4" t="str">
        <f>IF($H565=0,"",VLOOKUP($G565,Data!$G$3:$BA$2935,27,FALSE))</f>
        <v/>
      </c>
      <c r="AI565" s="4" t="str">
        <f>IF($H565=0,"",VLOOKUP($G565,Data!$G$3:$BA$2935,28,FALSE))</f>
        <v/>
      </c>
      <c r="AJ565" s="4" t="str">
        <f>IF($H565=0,"",VLOOKUP($G565,Data!$G$3:$BA$2935,29,FALSE))</f>
        <v/>
      </c>
      <c r="AK565" s="4" t="str">
        <f>IF($H565=0,"",VLOOKUP($G565,Data!$G$3:$BA$2935,30,FALSE))</f>
        <v/>
      </c>
      <c r="AL565" s="4" t="str">
        <f>IF($H565=0,"",VLOOKUP($G565,Data!$G$3:$BA$2935,31,FALSE))</f>
        <v/>
      </c>
      <c r="AM565" s="4" t="str">
        <f>IF($H565=0,"",VLOOKUP($G565,Data!$G$3:$BA$2935,32,FALSE))</f>
        <v/>
      </c>
      <c r="AN565" s="4" t="str">
        <f>IF($H565=0,"",VLOOKUP($G565,Data!$G$3:$BA$2935,33,FALSE))</f>
        <v/>
      </c>
      <c r="AO565" s="4" t="str">
        <f>IF($H565=0,"",VLOOKUP($G565,Data!$G$3:$BA$2935,34,FALSE))</f>
        <v/>
      </c>
      <c r="AP565" s="4" t="str">
        <f>IF($H565=0,"",VLOOKUP($G565,Data!$G$3:$BA$2935,35,FALSE))</f>
        <v/>
      </c>
      <c r="AQ565" s="4" t="str">
        <f>IF($H565=0,"",VLOOKUP($G565,Data!$G$3:$BA$2935,36,FALSE))</f>
        <v/>
      </c>
      <c r="AR565" s="4" t="str">
        <f>IF($H565=0,"",VLOOKUP($G565,Data!$G$3:$BA$2935,37,FALSE))</f>
        <v/>
      </c>
      <c r="AS565" s="4" t="str">
        <f>IF($H565=0,"",VLOOKUP($G565,Data!$G$3:$BA$2935,38,FALSE))</f>
        <v/>
      </c>
      <c r="AT565" s="4" t="str">
        <f>IF($H565=0,"",VLOOKUP($G565,Data!$G$3:$BA$2935,39,FALSE))</f>
        <v/>
      </c>
    </row>
    <row r="566" spans="1:46" x14ac:dyDescent="0.25">
      <c r="A566" s="4">
        <f>PSSE!A568</f>
        <v>986021</v>
      </c>
      <c r="B566" s="4" t="str">
        <f>PSSE!B568</f>
        <v>KLUONG2_S1</v>
      </c>
      <c r="C566" s="4">
        <f>PSSE!D568</f>
        <v>26</v>
      </c>
      <c r="D566" s="4">
        <f>PSSE!E568</f>
        <v>600</v>
      </c>
      <c r="E566" s="4" t="str">
        <f>PSSE!F568</f>
        <v>ND</v>
      </c>
      <c r="F566" s="4">
        <f>PSSE!G568</f>
        <v>1</v>
      </c>
      <c r="G566" s="4" t="str">
        <f t="shared" si="8"/>
        <v>GEN26600ND1</v>
      </c>
      <c r="H566" s="4">
        <f>COUNTIF(Data!$G$3:$BA$2935,GEN!$G566)</f>
        <v>1</v>
      </c>
      <c r="I566" s="4" t="str">
        <f>IF($H566=0,"",VLOOKUP($G566,Data!$G$3:$BA$2935,2,FALSE))</f>
        <v>'GENROU'</v>
      </c>
      <c r="J566" s="4">
        <f>PSSE!C568</f>
        <v>1</v>
      </c>
      <c r="K566" s="4">
        <f>IF($H566=0,"",VLOOKUP($G566,Data!$G$3:$BA$2935,4,FALSE))</f>
        <v>4</v>
      </c>
      <c r="L566" s="4">
        <f>IF($H566=0,"",VLOOKUP($G566,Data!$G$3:$BA$2935,5,FALSE))</f>
        <v>0.04</v>
      </c>
      <c r="M566" s="4">
        <f>IF($H566=0,"",VLOOKUP($G566,Data!$G$3:$BA$2935,6,FALSE))</f>
        <v>0.5</v>
      </c>
      <c r="N566" s="4">
        <f>IF($H566=0,"",VLOOKUP($G566,Data!$G$3:$BA$2935,7,FALSE))</f>
        <v>7.0000000000000007E-2</v>
      </c>
      <c r="O566" s="4">
        <f>IF($H566=0,"",VLOOKUP($G566,Data!$G$3:$BA$2935,8,FALSE))</f>
        <v>2.8</v>
      </c>
      <c r="P566" s="4">
        <f>IF($H566=0,"",VLOOKUP($G566,Data!$G$3:$BA$2935,9,FALSE))</f>
        <v>0</v>
      </c>
      <c r="Q566" s="4">
        <f>IF($H566=0,"",VLOOKUP($G566,Data!$G$3:$BA$2935,10,FALSE))</f>
        <v>1.8</v>
      </c>
      <c r="R566" s="4">
        <f>IF($H566=0,"",VLOOKUP($G566,Data!$G$3:$BA$2935,11,FALSE))</f>
        <v>1.75</v>
      </c>
      <c r="S566" s="4">
        <f>IF($H566=0,"",VLOOKUP($G566,Data!$G$3:$BA$2935,12,FALSE))</f>
        <v>0.3</v>
      </c>
      <c r="T566" s="4">
        <f>IF($H566=0,"",VLOOKUP($G566,Data!$G$3:$BA$2935,13,FALSE))</f>
        <v>0.65</v>
      </c>
      <c r="U566" s="4">
        <f>IF($H566=0,"",VLOOKUP($G566,Data!$G$3:$BA$2935,14,FALSE))</f>
        <v>0.25600000000000001</v>
      </c>
      <c r="V566" s="4">
        <f>IF($H566=0,"",VLOOKUP($G566,Data!$G$3:$BA$2935,15,FALSE))</f>
        <v>0.15</v>
      </c>
      <c r="W566" s="4">
        <f>IF($H566=0,"",VLOOKUP($G566,Data!$G$3:$BA$2935,16,FALSE))</f>
        <v>5.7000000000000002E-2</v>
      </c>
      <c r="X566" s="4">
        <f>IF($H566=0,"",VLOOKUP($G566,Data!$G$3:$BA$2935,17,FALSE))</f>
        <v>0.33</v>
      </c>
      <c r="Y566" s="4" t="str">
        <f>IF($H566=0,"",VLOOKUP($G566,Data!$G$3:$BA$2935,18,FALSE))</f>
        <v>/</v>
      </c>
      <c r="Z566" s="4" t="str">
        <f>IF($H566=0,"",VLOOKUP($G566,Data!$G$3:$BA$2935,19,FALSE))</f>
        <v>/</v>
      </c>
      <c r="AA566" s="4" t="str">
        <f>IF($H566=0,"",VLOOKUP($G566,Data!$G$3:$BA$2935,20,FALSE))</f>
        <v/>
      </c>
      <c r="AB566" s="4" t="str">
        <f>IF($H566=0,"",VLOOKUP($G566,Data!$G$3:$BA$2935,21,FALSE))</f>
        <v/>
      </c>
      <c r="AC566" s="4" t="str">
        <f>IF($H566=0,"",VLOOKUP($G566,Data!$G$3:$BA$2935,22,FALSE))</f>
        <v/>
      </c>
      <c r="AD566" s="4" t="str">
        <f>IF($H566=0,"",VLOOKUP($G566,Data!$G$3:$BA$2935,23,FALSE))</f>
        <v/>
      </c>
      <c r="AE566" s="4" t="str">
        <f>IF($H566=0,"",VLOOKUP($G566,Data!$G$3:$BA$2935,24,FALSE))</f>
        <v/>
      </c>
      <c r="AF566" s="4" t="str">
        <f>IF($H566=0,"",VLOOKUP($G566,Data!$G$3:$BA$2935,25,FALSE))</f>
        <v/>
      </c>
      <c r="AG566" s="4" t="str">
        <f>IF($H566=0,"",VLOOKUP($G566,Data!$G$3:$BA$2935,26,FALSE))</f>
        <v/>
      </c>
      <c r="AH566" s="4" t="str">
        <f>IF($H566=0,"",VLOOKUP($G566,Data!$G$3:$BA$2935,27,FALSE))</f>
        <v/>
      </c>
      <c r="AI566" s="4" t="str">
        <f>IF($H566=0,"",VLOOKUP($G566,Data!$G$3:$BA$2935,28,FALSE))</f>
        <v/>
      </c>
      <c r="AJ566" s="4" t="str">
        <f>IF($H566=0,"",VLOOKUP($G566,Data!$G$3:$BA$2935,29,FALSE))</f>
        <v/>
      </c>
      <c r="AK566" s="4" t="str">
        <f>IF($H566=0,"",VLOOKUP($G566,Data!$G$3:$BA$2935,30,FALSE))</f>
        <v/>
      </c>
      <c r="AL566" s="4" t="str">
        <f>IF($H566=0,"",VLOOKUP($G566,Data!$G$3:$BA$2935,31,FALSE))</f>
        <v/>
      </c>
      <c r="AM566" s="4" t="str">
        <f>IF($H566=0,"",VLOOKUP($G566,Data!$G$3:$BA$2935,32,FALSE))</f>
        <v/>
      </c>
      <c r="AN566" s="4" t="str">
        <f>IF($H566=0,"",VLOOKUP($G566,Data!$G$3:$BA$2935,33,FALSE))</f>
        <v/>
      </c>
      <c r="AO566" s="4" t="str">
        <f>IF($H566=0,"",VLOOKUP($G566,Data!$G$3:$BA$2935,34,FALSE))</f>
        <v/>
      </c>
      <c r="AP566" s="4" t="str">
        <f>IF($H566=0,"",VLOOKUP($G566,Data!$G$3:$BA$2935,35,FALSE))</f>
        <v/>
      </c>
      <c r="AQ566" s="4" t="str">
        <f>IF($H566=0,"",VLOOKUP($G566,Data!$G$3:$BA$2935,36,FALSE))</f>
        <v/>
      </c>
      <c r="AR566" s="4" t="str">
        <f>IF($H566=0,"",VLOOKUP($G566,Data!$G$3:$BA$2935,37,FALSE))</f>
        <v/>
      </c>
      <c r="AS566" s="4" t="str">
        <f>IF($H566=0,"",VLOOKUP($G566,Data!$G$3:$BA$2935,38,FALSE))</f>
        <v/>
      </c>
      <c r="AT566" s="4" t="str">
        <f>IF($H566=0,"",VLOOKUP($G566,Data!$G$3:$BA$2935,39,FALSE))</f>
        <v/>
      </c>
    </row>
    <row r="567" spans="1:46" x14ac:dyDescent="0.25">
      <c r="A567" s="4">
        <f>PSSE!A569</f>
        <v>986022</v>
      </c>
      <c r="B567" s="4" t="str">
        <f>PSSE!B569</f>
        <v>KLUONG2_S2</v>
      </c>
      <c r="C567" s="4">
        <f>PSSE!D569</f>
        <v>26</v>
      </c>
      <c r="D567" s="4">
        <f>PSSE!E569</f>
        <v>600</v>
      </c>
      <c r="E567" s="4" t="str">
        <f>PSSE!F569</f>
        <v>ND</v>
      </c>
      <c r="F567" s="4">
        <f>PSSE!G569</f>
        <v>1</v>
      </c>
      <c r="G567" s="4" t="str">
        <f t="shared" si="8"/>
        <v>GEN26600ND1</v>
      </c>
      <c r="H567" s="4">
        <f>COUNTIF(Data!$G$3:$BA$2935,GEN!$G567)</f>
        <v>1</v>
      </c>
      <c r="I567" s="4" t="str">
        <f>IF($H567=0,"",VLOOKUP($G567,Data!$G$3:$BA$2935,2,FALSE))</f>
        <v>'GENROU'</v>
      </c>
      <c r="J567" s="4">
        <f>PSSE!C569</f>
        <v>1</v>
      </c>
      <c r="K567" s="4">
        <f>IF($H567=0,"",VLOOKUP($G567,Data!$G$3:$BA$2935,4,FALSE))</f>
        <v>4</v>
      </c>
      <c r="L567" s="4">
        <f>IF($H567=0,"",VLOOKUP($G567,Data!$G$3:$BA$2935,5,FALSE))</f>
        <v>0.04</v>
      </c>
      <c r="M567" s="4">
        <f>IF($H567=0,"",VLOOKUP($G567,Data!$G$3:$BA$2935,6,FALSE))</f>
        <v>0.5</v>
      </c>
      <c r="N567" s="4">
        <f>IF($H567=0,"",VLOOKUP($G567,Data!$G$3:$BA$2935,7,FALSE))</f>
        <v>7.0000000000000007E-2</v>
      </c>
      <c r="O567" s="4">
        <f>IF($H567=0,"",VLOOKUP($G567,Data!$G$3:$BA$2935,8,FALSE))</f>
        <v>2.8</v>
      </c>
      <c r="P567" s="4">
        <f>IF($H567=0,"",VLOOKUP($G567,Data!$G$3:$BA$2935,9,FALSE))</f>
        <v>0</v>
      </c>
      <c r="Q567" s="4">
        <f>IF($H567=0,"",VLOOKUP($G567,Data!$G$3:$BA$2935,10,FALSE))</f>
        <v>1.8</v>
      </c>
      <c r="R567" s="4">
        <f>IF($H567=0,"",VLOOKUP($G567,Data!$G$3:$BA$2935,11,FALSE))</f>
        <v>1.75</v>
      </c>
      <c r="S567" s="4">
        <f>IF($H567=0,"",VLOOKUP($G567,Data!$G$3:$BA$2935,12,FALSE))</f>
        <v>0.3</v>
      </c>
      <c r="T567" s="4">
        <f>IF($H567=0,"",VLOOKUP($G567,Data!$G$3:$BA$2935,13,FALSE))</f>
        <v>0.65</v>
      </c>
      <c r="U567" s="4">
        <f>IF($H567=0,"",VLOOKUP($G567,Data!$G$3:$BA$2935,14,FALSE))</f>
        <v>0.25600000000000001</v>
      </c>
      <c r="V567" s="4">
        <f>IF($H567=0,"",VLOOKUP($G567,Data!$G$3:$BA$2935,15,FALSE))</f>
        <v>0.15</v>
      </c>
      <c r="W567" s="4">
        <f>IF($H567=0,"",VLOOKUP($G567,Data!$G$3:$BA$2935,16,FALSE))</f>
        <v>5.7000000000000002E-2</v>
      </c>
      <c r="X567" s="4">
        <f>IF($H567=0,"",VLOOKUP($G567,Data!$G$3:$BA$2935,17,FALSE))</f>
        <v>0.33</v>
      </c>
      <c r="Y567" s="4" t="str">
        <f>IF($H567=0,"",VLOOKUP($G567,Data!$G$3:$BA$2935,18,FALSE))</f>
        <v>/</v>
      </c>
      <c r="Z567" s="4" t="str">
        <f>IF($H567=0,"",VLOOKUP($G567,Data!$G$3:$BA$2935,19,FALSE))</f>
        <v>/</v>
      </c>
      <c r="AA567" s="4" t="str">
        <f>IF($H567=0,"",VLOOKUP($G567,Data!$G$3:$BA$2935,20,FALSE))</f>
        <v/>
      </c>
      <c r="AB567" s="4" t="str">
        <f>IF($H567=0,"",VLOOKUP($G567,Data!$G$3:$BA$2935,21,FALSE))</f>
        <v/>
      </c>
      <c r="AC567" s="4" t="str">
        <f>IF($H567=0,"",VLOOKUP($G567,Data!$G$3:$BA$2935,22,FALSE))</f>
        <v/>
      </c>
      <c r="AD567" s="4" t="str">
        <f>IF($H567=0,"",VLOOKUP($G567,Data!$G$3:$BA$2935,23,FALSE))</f>
        <v/>
      </c>
      <c r="AE567" s="4" t="str">
        <f>IF($H567=0,"",VLOOKUP($G567,Data!$G$3:$BA$2935,24,FALSE))</f>
        <v/>
      </c>
      <c r="AF567" s="4" t="str">
        <f>IF($H567=0,"",VLOOKUP($G567,Data!$G$3:$BA$2935,25,FALSE))</f>
        <v/>
      </c>
      <c r="AG567" s="4" t="str">
        <f>IF($H567=0,"",VLOOKUP($G567,Data!$G$3:$BA$2935,26,FALSE))</f>
        <v/>
      </c>
      <c r="AH567" s="4" t="str">
        <f>IF($H567=0,"",VLOOKUP($G567,Data!$G$3:$BA$2935,27,FALSE))</f>
        <v/>
      </c>
      <c r="AI567" s="4" t="str">
        <f>IF($H567=0,"",VLOOKUP($G567,Data!$G$3:$BA$2935,28,FALSE))</f>
        <v/>
      </c>
      <c r="AJ567" s="4" t="str">
        <f>IF($H567=0,"",VLOOKUP($G567,Data!$G$3:$BA$2935,29,FALSE))</f>
        <v/>
      </c>
      <c r="AK567" s="4" t="str">
        <f>IF($H567=0,"",VLOOKUP($G567,Data!$G$3:$BA$2935,30,FALSE))</f>
        <v/>
      </c>
      <c r="AL567" s="4" t="str">
        <f>IF($H567=0,"",VLOOKUP($G567,Data!$G$3:$BA$2935,31,FALSE))</f>
        <v/>
      </c>
      <c r="AM567" s="4" t="str">
        <f>IF($H567=0,"",VLOOKUP($G567,Data!$G$3:$BA$2935,32,FALSE))</f>
        <v/>
      </c>
      <c r="AN567" s="4" t="str">
        <f>IF($H567=0,"",VLOOKUP($G567,Data!$G$3:$BA$2935,33,FALSE))</f>
        <v/>
      </c>
      <c r="AO567" s="4" t="str">
        <f>IF($H567=0,"",VLOOKUP($G567,Data!$G$3:$BA$2935,34,FALSE))</f>
        <v/>
      </c>
      <c r="AP567" s="4" t="str">
        <f>IF($H567=0,"",VLOOKUP($G567,Data!$G$3:$BA$2935,35,FALSE))</f>
        <v/>
      </c>
      <c r="AQ567" s="4" t="str">
        <f>IF($H567=0,"",VLOOKUP($G567,Data!$G$3:$BA$2935,36,FALSE))</f>
        <v/>
      </c>
      <c r="AR567" s="4" t="str">
        <f>IF($H567=0,"",VLOOKUP($G567,Data!$G$3:$BA$2935,37,FALSE))</f>
        <v/>
      </c>
      <c r="AS567" s="4" t="str">
        <f>IF($H567=0,"",VLOOKUP($G567,Data!$G$3:$BA$2935,38,FALSE))</f>
        <v/>
      </c>
      <c r="AT567" s="4" t="str">
        <f>IF($H567=0,"",VLOOKUP($G567,Data!$G$3:$BA$2935,39,FALSE))</f>
        <v/>
      </c>
    </row>
    <row r="568" spans="1:46" x14ac:dyDescent="0.25">
      <c r="A568" s="4">
        <f>PSSE!A570</f>
        <v>986031</v>
      </c>
      <c r="B568" s="4" t="str">
        <f>PSSE!B570</f>
        <v>KLUONG3_S1</v>
      </c>
      <c r="C568" s="4">
        <f>PSSE!D570</f>
        <v>26</v>
      </c>
      <c r="D568" s="4">
        <f>PSSE!E570</f>
        <v>1000</v>
      </c>
      <c r="E568" s="4" t="str">
        <f>PSSE!F570</f>
        <v>ND</v>
      </c>
      <c r="F568" s="4">
        <f>PSSE!G570</f>
        <v>1</v>
      </c>
      <c r="G568" s="4" t="str">
        <f t="shared" si="8"/>
        <v>GEN261000ND1</v>
      </c>
      <c r="H568" s="4">
        <f>COUNTIF(Data!$G$3:$BA$2935,GEN!$G568)</f>
        <v>1</v>
      </c>
      <c r="I568" s="4" t="str">
        <f>IF($H568=0,"",VLOOKUP($G568,Data!$G$3:$BA$2935,2,FALSE))</f>
        <v>'GENROU'</v>
      </c>
      <c r="J568" s="4">
        <f>PSSE!C570</f>
        <v>1</v>
      </c>
      <c r="K568" s="4">
        <f>IF($H568=0,"",VLOOKUP($G568,Data!$G$3:$BA$2935,4,FALSE))</f>
        <v>4</v>
      </c>
      <c r="L568" s="4">
        <f>IF($H568=0,"",VLOOKUP($G568,Data!$G$3:$BA$2935,5,FALSE))</f>
        <v>0.04</v>
      </c>
      <c r="M568" s="4">
        <f>IF($H568=0,"",VLOOKUP($G568,Data!$G$3:$BA$2935,6,FALSE))</f>
        <v>0.5</v>
      </c>
      <c r="N568" s="4">
        <f>IF($H568=0,"",VLOOKUP($G568,Data!$G$3:$BA$2935,7,FALSE))</f>
        <v>7.0000000000000007E-2</v>
      </c>
      <c r="O568" s="4">
        <f>IF($H568=0,"",VLOOKUP($G568,Data!$G$3:$BA$2935,8,FALSE))</f>
        <v>2.8</v>
      </c>
      <c r="P568" s="4">
        <f>IF($H568=0,"",VLOOKUP($G568,Data!$G$3:$BA$2935,9,FALSE))</f>
        <v>0</v>
      </c>
      <c r="Q568" s="4">
        <f>IF($H568=0,"",VLOOKUP($G568,Data!$G$3:$BA$2935,10,FALSE))</f>
        <v>1.8</v>
      </c>
      <c r="R568" s="4">
        <f>IF($H568=0,"",VLOOKUP($G568,Data!$G$3:$BA$2935,11,FALSE))</f>
        <v>1.75</v>
      </c>
      <c r="S568" s="4">
        <f>IF($H568=0,"",VLOOKUP($G568,Data!$G$3:$BA$2935,12,FALSE))</f>
        <v>0.3</v>
      </c>
      <c r="T568" s="4">
        <f>IF($H568=0,"",VLOOKUP($G568,Data!$G$3:$BA$2935,13,FALSE))</f>
        <v>0.65</v>
      </c>
      <c r="U568" s="4">
        <f>IF($H568=0,"",VLOOKUP($G568,Data!$G$3:$BA$2935,14,FALSE))</f>
        <v>0.20599999999999999</v>
      </c>
      <c r="V568" s="4">
        <f>IF($H568=0,"",VLOOKUP($G568,Data!$G$3:$BA$2935,15,FALSE))</f>
        <v>0.15</v>
      </c>
      <c r="W568" s="4">
        <f>IF($H568=0,"",VLOOKUP($G568,Data!$G$3:$BA$2935,16,FALSE))</f>
        <v>5.7000000000000002E-2</v>
      </c>
      <c r="X568" s="4">
        <f>IF($H568=0,"",VLOOKUP($G568,Data!$G$3:$BA$2935,17,FALSE))</f>
        <v>0.33</v>
      </c>
      <c r="Y568" s="4" t="str">
        <f>IF($H568=0,"",VLOOKUP($G568,Data!$G$3:$BA$2935,18,FALSE))</f>
        <v>/</v>
      </c>
      <c r="Z568" s="4" t="str">
        <f>IF($H568=0,"",VLOOKUP($G568,Data!$G$3:$BA$2935,19,FALSE))</f>
        <v>/</v>
      </c>
      <c r="AA568" s="4" t="str">
        <f>IF($H568=0,"",VLOOKUP($G568,Data!$G$3:$BA$2935,20,FALSE))</f>
        <v/>
      </c>
      <c r="AB568" s="4" t="str">
        <f>IF($H568=0,"",VLOOKUP($G568,Data!$G$3:$BA$2935,21,FALSE))</f>
        <v/>
      </c>
      <c r="AC568" s="4" t="str">
        <f>IF($H568=0,"",VLOOKUP($G568,Data!$G$3:$BA$2935,22,FALSE))</f>
        <v/>
      </c>
      <c r="AD568" s="4" t="str">
        <f>IF($H568=0,"",VLOOKUP($G568,Data!$G$3:$BA$2935,23,FALSE))</f>
        <v/>
      </c>
      <c r="AE568" s="4" t="str">
        <f>IF($H568=0,"",VLOOKUP($G568,Data!$G$3:$BA$2935,24,FALSE))</f>
        <v/>
      </c>
      <c r="AF568" s="4" t="str">
        <f>IF($H568=0,"",VLOOKUP($G568,Data!$G$3:$BA$2935,25,FALSE))</f>
        <v/>
      </c>
      <c r="AG568" s="4" t="str">
        <f>IF($H568=0,"",VLOOKUP($G568,Data!$G$3:$BA$2935,26,FALSE))</f>
        <v/>
      </c>
      <c r="AH568" s="4" t="str">
        <f>IF($H568=0,"",VLOOKUP($G568,Data!$G$3:$BA$2935,27,FALSE))</f>
        <v/>
      </c>
      <c r="AI568" s="4" t="str">
        <f>IF($H568=0,"",VLOOKUP($G568,Data!$G$3:$BA$2935,28,FALSE))</f>
        <v/>
      </c>
      <c r="AJ568" s="4" t="str">
        <f>IF($H568=0,"",VLOOKUP($G568,Data!$G$3:$BA$2935,29,FALSE))</f>
        <v/>
      </c>
      <c r="AK568" s="4" t="str">
        <f>IF($H568=0,"",VLOOKUP($G568,Data!$G$3:$BA$2935,30,FALSE))</f>
        <v/>
      </c>
      <c r="AL568" s="4" t="str">
        <f>IF($H568=0,"",VLOOKUP($G568,Data!$G$3:$BA$2935,31,FALSE))</f>
        <v/>
      </c>
      <c r="AM568" s="4" t="str">
        <f>IF($H568=0,"",VLOOKUP($G568,Data!$G$3:$BA$2935,32,FALSE))</f>
        <v/>
      </c>
      <c r="AN568" s="4" t="str">
        <f>IF($H568=0,"",VLOOKUP($G568,Data!$G$3:$BA$2935,33,FALSE))</f>
        <v/>
      </c>
      <c r="AO568" s="4" t="str">
        <f>IF($H568=0,"",VLOOKUP($G568,Data!$G$3:$BA$2935,34,FALSE))</f>
        <v/>
      </c>
      <c r="AP568" s="4" t="str">
        <f>IF($H568=0,"",VLOOKUP($G568,Data!$G$3:$BA$2935,35,FALSE))</f>
        <v/>
      </c>
      <c r="AQ568" s="4" t="str">
        <f>IF($H568=0,"",VLOOKUP($G568,Data!$G$3:$BA$2935,36,FALSE))</f>
        <v/>
      </c>
      <c r="AR568" s="4" t="str">
        <f>IF($H568=0,"",VLOOKUP($G568,Data!$G$3:$BA$2935,37,FALSE))</f>
        <v/>
      </c>
      <c r="AS568" s="4" t="str">
        <f>IF($H568=0,"",VLOOKUP($G568,Data!$G$3:$BA$2935,38,FALSE))</f>
        <v/>
      </c>
      <c r="AT568" s="4" t="str">
        <f>IF($H568=0,"",VLOOKUP($G568,Data!$G$3:$BA$2935,39,FALSE))</f>
        <v/>
      </c>
    </row>
    <row r="569" spans="1:46" x14ac:dyDescent="0.25">
      <c r="A569" s="4">
        <f>PSSE!A571</f>
        <v>986032</v>
      </c>
      <c r="B569" s="4" t="str">
        <f>PSSE!B571</f>
        <v>KLUONG3_S2</v>
      </c>
      <c r="C569" s="4">
        <f>PSSE!D571</f>
        <v>26</v>
      </c>
      <c r="D569" s="4">
        <f>PSSE!E571</f>
        <v>1000</v>
      </c>
      <c r="E569" s="4" t="str">
        <f>PSSE!F571</f>
        <v>ND</v>
      </c>
      <c r="F569" s="4">
        <f>PSSE!G571</f>
        <v>1</v>
      </c>
      <c r="G569" s="4" t="str">
        <f t="shared" si="8"/>
        <v>GEN261000ND1</v>
      </c>
      <c r="H569" s="4">
        <f>COUNTIF(Data!$G$3:$BA$2935,GEN!$G569)</f>
        <v>1</v>
      </c>
      <c r="I569" s="4" t="str">
        <f>IF($H569=0,"",VLOOKUP($G569,Data!$G$3:$BA$2935,2,FALSE))</f>
        <v>'GENROU'</v>
      </c>
      <c r="J569" s="4">
        <f>PSSE!C571</f>
        <v>1</v>
      </c>
      <c r="K569" s="4">
        <f>IF($H569=0,"",VLOOKUP($G569,Data!$G$3:$BA$2935,4,FALSE))</f>
        <v>4</v>
      </c>
      <c r="L569" s="4">
        <f>IF($H569=0,"",VLOOKUP($G569,Data!$G$3:$BA$2935,5,FALSE))</f>
        <v>0.04</v>
      </c>
      <c r="M569" s="4">
        <f>IF($H569=0,"",VLOOKUP($G569,Data!$G$3:$BA$2935,6,FALSE))</f>
        <v>0.5</v>
      </c>
      <c r="N569" s="4">
        <f>IF($H569=0,"",VLOOKUP($G569,Data!$G$3:$BA$2935,7,FALSE))</f>
        <v>7.0000000000000007E-2</v>
      </c>
      <c r="O569" s="4">
        <f>IF($H569=0,"",VLOOKUP($G569,Data!$G$3:$BA$2935,8,FALSE))</f>
        <v>2.8</v>
      </c>
      <c r="P569" s="4">
        <f>IF($H569=0,"",VLOOKUP($G569,Data!$G$3:$BA$2935,9,FALSE))</f>
        <v>0</v>
      </c>
      <c r="Q569" s="4">
        <f>IF($H569=0,"",VLOOKUP($G569,Data!$G$3:$BA$2935,10,FALSE))</f>
        <v>1.8</v>
      </c>
      <c r="R569" s="4">
        <f>IF($H569=0,"",VLOOKUP($G569,Data!$G$3:$BA$2935,11,FALSE))</f>
        <v>1.75</v>
      </c>
      <c r="S569" s="4">
        <f>IF($H569=0,"",VLOOKUP($G569,Data!$G$3:$BA$2935,12,FALSE))</f>
        <v>0.3</v>
      </c>
      <c r="T569" s="4">
        <f>IF($H569=0,"",VLOOKUP($G569,Data!$G$3:$BA$2935,13,FALSE))</f>
        <v>0.65</v>
      </c>
      <c r="U569" s="4">
        <f>IF($H569=0,"",VLOOKUP($G569,Data!$G$3:$BA$2935,14,FALSE))</f>
        <v>0.20599999999999999</v>
      </c>
      <c r="V569" s="4">
        <f>IF($H569=0,"",VLOOKUP($G569,Data!$G$3:$BA$2935,15,FALSE))</f>
        <v>0.15</v>
      </c>
      <c r="W569" s="4">
        <f>IF($H569=0,"",VLOOKUP($G569,Data!$G$3:$BA$2935,16,FALSE))</f>
        <v>5.7000000000000002E-2</v>
      </c>
      <c r="X569" s="4">
        <f>IF($H569=0,"",VLOOKUP($G569,Data!$G$3:$BA$2935,17,FALSE))</f>
        <v>0.33</v>
      </c>
      <c r="Y569" s="4" t="str">
        <f>IF($H569=0,"",VLOOKUP($G569,Data!$G$3:$BA$2935,18,FALSE))</f>
        <v>/</v>
      </c>
      <c r="Z569" s="4" t="str">
        <f>IF($H569=0,"",VLOOKUP($G569,Data!$G$3:$BA$2935,19,FALSE))</f>
        <v>/</v>
      </c>
      <c r="AA569" s="4" t="str">
        <f>IF($H569=0,"",VLOOKUP($G569,Data!$G$3:$BA$2935,20,FALSE))</f>
        <v/>
      </c>
      <c r="AB569" s="4" t="str">
        <f>IF($H569=0,"",VLOOKUP($G569,Data!$G$3:$BA$2935,21,FALSE))</f>
        <v/>
      </c>
      <c r="AC569" s="4" t="str">
        <f>IF($H569=0,"",VLOOKUP($G569,Data!$G$3:$BA$2935,22,FALSE))</f>
        <v/>
      </c>
      <c r="AD569" s="4" t="str">
        <f>IF($H569=0,"",VLOOKUP($G569,Data!$G$3:$BA$2935,23,FALSE))</f>
        <v/>
      </c>
      <c r="AE569" s="4" t="str">
        <f>IF($H569=0,"",VLOOKUP($G569,Data!$G$3:$BA$2935,24,FALSE))</f>
        <v/>
      </c>
      <c r="AF569" s="4" t="str">
        <f>IF($H569=0,"",VLOOKUP($G569,Data!$G$3:$BA$2935,25,FALSE))</f>
        <v/>
      </c>
      <c r="AG569" s="4" t="str">
        <f>IF($H569=0,"",VLOOKUP($G569,Data!$G$3:$BA$2935,26,FALSE))</f>
        <v/>
      </c>
      <c r="AH569" s="4" t="str">
        <f>IF($H569=0,"",VLOOKUP($G569,Data!$G$3:$BA$2935,27,FALSE))</f>
        <v/>
      </c>
      <c r="AI569" s="4" t="str">
        <f>IF($H569=0,"",VLOOKUP($G569,Data!$G$3:$BA$2935,28,FALSE))</f>
        <v/>
      </c>
      <c r="AJ569" s="4" t="str">
        <f>IF($H569=0,"",VLOOKUP($G569,Data!$G$3:$BA$2935,29,FALSE))</f>
        <v/>
      </c>
      <c r="AK569" s="4" t="str">
        <f>IF($H569=0,"",VLOOKUP($G569,Data!$G$3:$BA$2935,30,FALSE))</f>
        <v/>
      </c>
      <c r="AL569" s="4" t="str">
        <f>IF($H569=0,"",VLOOKUP($G569,Data!$G$3:$BA$2935,31,FALSE))</f>
        <v/>
      </c>
      <c r="AM569" s="4" t="str">
        <f>IF($H569=0,"",VLOOKUP($G569,Data!$G$3:$BA$2935,32,FALSE))</f>
        <v/>
      </c>
      <c r="AN569" s="4" t="str">
        <f>IF($H569=0,"",VLOOKUP($G569,Data!$G$3:$BA$2935,33,FALSE))</f>
        <v/>
      </c>
      <c r="AO569" s="4" t="str">
        <f>IF($H569=0,"",VLOOKUP($G569,Data!$G$3:$BA$2935,34,FALSE))</f>
        <v/>
      </c>
      <c r="AP569" s="4" t="str">
        <f>IF($H569=0,"",VLOOKUP($G569,Data!$G$3:$BA$2935,35,FALSE))</f>
        <v/>
      </c>
      <c r="AQ569" s="4" t="str">
        <f>IF($H569=0,"",VLOOKUP($G569,Data!$G$3:$BA$2935,36,FALSE))</f>
        <v/>
      </c>
      <c r="AR569" s="4" t="str">
        <f>IF($H569=0,"",VLOOKUP($G569,Data!$G$3:$BA$2935,37,FALSE))</f>
        <v/>
      </c>
      <c r="AS569" s="4" t="str">
        <f>IF($H569=0,"",VLOOKUP($G569,Data!$G$3:$BA$2935,38,FALSE))</f>
        <v/>
      </c>
      <c r="AT569" s="4" t="str">
        <f>IF($H569=0,"",VLOOKUP($G569,Data!$G$3:$BA$2935,39,FALSE))</f>
        <v/>
      </c>
    </row>
    <row r="570" spans="1:46" x14ac:dyDescent="0.25">
      <c r="A570" s="4">
        <f>PSSE!A572</f>
        <v>986061</v>
      </c>
      <c r="B570" s="4" t="str">
        <f>PSSE!B572</f>
        <v>GANGDAU_S1</v>
      </c>
      <c r="C570" s="4">
        <f>PSSE!D572</f>
        <v>6.3</v>
      </c>
      <c r="D570" s="4">
        <f>PSSE!E572</f>
        <v>55</v>
      </c>
      <c r="E570" s="4" t="str">
        <f>PSSE!F572</f>
        <v>ND</v>
      </c>
      <c r="F570" s="4">
        <f>PSSE!G572</f>
        <v>1</v>
      </c>
      <c r="G570" s="4" t="str">
        <f t="shared" si="8"/>
        <v>GEN6.355ND1</v>
      </c>
      <c r="H570" s="4">
        <f>COUNTIF(Data!$G$3:$BA$2935,GEN!$G570)</f>
        <v>1</v>
      </c>
      <c r="I570" s="4" t="str">
        <f>IF($H570=0,"",VLOOKUP($G570,Data!$G$3:$BA$2935,2,FALSE))</f>
        <v>'GENROU'</v>
      </c>
      <c r="J570" s="4">
        <f>PSSE!C572</f>
        <v>1</v>
      </c>
      <c r="K570" s="4">
        <f>IF($H570=0,"",VLOOKUP($G570,Data!$G$3:$BA$2935,4,FALSE))</f>
        <v>4.76</v>
      </c>
      <c r="L570" s="4">
        <f>IF($H570=0,"",VLOOKUP($G570,Data!$G$3:$BA$2935,5,FALSE))</f>
        <v>0.04</v>
      </c>
      <c r="M570" s="4">
        <f>IF($H570=0,"",VLOOKUP($G570,Data!$G$3:$BA$2935,6,FALSE))</f>
        <v>0.42599999999999999</v>
      </c>
      <c r="N570" s="4">
        <f>IF($H570=0,"",VLOOKUP($G570,Data!$G$3:$BA$2935,7,FALSE))</f>
        <v>6.7000000000000004E-2</v>
      </c>
      <c r="O570" s="4">
        <f>IF($H570=0,"",VLOOKUP($G570,Data!$G$3:$BA$2935,8,FALSE))</f>
        <v>3.4</v>
      </c>
      <c r="P570" s="4">
        <f>IF($H570=0,"",VLOOKUP($G570,Data!$G$3:$BA$2935,9,FALSE))</f>
        <v>0</v>
      </c>
      <c r="Q570" s="4">
        <f>IF($H570=0,"",VLOOKUP($G570,Data!$G$3:$BA$2935,10,FALSE))</f>
        <v>1.825</v>
      </c>
      <c r="R570" s="4">
        <f>IF($H570=0,"",VLOOKUP($G570,Data!$G$3:$BA$2935,11,FALSE))</f>
        <v>1.7509999999999999</v>
      </c>
      <c r="S570" s="4">
        <f>IF($H570=0,"",VLOOKUP($G570,Data!$G$3:$BA$2935,12,FALSE))</f>
        <v>0.27500000000000002</v>
      </c>
      <c r="T570" s="4">
        <f>IF($H570=0,"",VLOOKUP($G570,Data!$G$3:$BA$2935,13,FALSE))</f>
        <v>0.41699999999999998</v>
      </c>
      <c r="U570" s="4">
        <f>IF($H570=0,"",VLOOKUP($G570,Data!$G$3:$BA$2935,14,FALSE))</f>
        <v>0.19</v>
      </c>
      <c r="V570" s="4">
        <f>IF($H570=0,"",VLOOKUP($G570,Data!$G$3:$BA$2935,15,FALSE))</f>
        <v>0.16900000000000001</v>
      </c>
      <c r="W570" s="4">
        <f>IF($H570=0,"",VLOOKUP($G570,Data!$G$3:$BA$2935,16,FALSE))</f>
        <v>0.09</v>
      </c>
      <c r="X570" s="4">
        <f>IF($H570=0,"",VLOOKUP($G570,Data!$G$3:$BA$2935,17,FALSE))</f>
        <v>0.4</v>
      </c>
      <c r="Y570" s="4" t="str">
        <f>IF($H570=0,"",VLOOKUP($G570,Data!$G$3:$BA$2935,18,FALSE))</f>
        <v>/</v>
      </c>
      <c r="Z570" s="4" t="str">
        <f>IF($H570=0,"",VLOOKUP($G570,Data!$G$3:$BA$2935,19,FALSE))</f>
        <v>/</v>
      </c>
      <c r="AA570" s="4" t="str">
        <f>IF($H570=0,"",VLOOKUP($G570,Data!$G$3:$BA$2935,20,FALSE))</f>
        <v/>
      </c>
      <c r="AB570" s="4" t="str">
        <f>IF($H570=0,"",VLOOKUP($G570,Data!$G$3:$BA$2935,21,FALSE))</f>
        <v/>
      </c>
      <c r="AC570" s="4" t="str">
        <f>IF($H570=0,"",VLOOKUP($G570,Data!$G$3:$BA$2935,22,FALSE))</f>
        <v/>
      </c>
      <c r="AD570" s="4" t="str">
        <f>IF($H570=0,"",VLOOKUP($G570,Data!$G$3:$BA$2935,23,FALSE))</f>
        <v/>
      </c>
      <c r="AE570" s="4" t="str">
        <f>IF($H570=0,"",VLOOKUP($G570,Data!$G$3:$BA$2935,24,FALSE))</f>
        <v/>
      </c>
      <c r="AF570" s="4" t="str">
        <f>IF($H570=0,"",VLOOKUP($G570,Data!$G$3:$BA$2935,25,FALSE))</f>
        <v/>
      </c>
      <c r="AG570" s="4" t="str">
        <f>IF($H570=0,"",VLOOKUP($G570,Data!$G$3:$BA$2935,26,FALSE))</f>
        <v/>
      </c>
      <c r="AH570" s="4" t="str">
        <f>IF($H570=0,"",VLOOKUP($G570,Data!$G$3:$BA$2935,27,FALSE))</f>
        <v/>
      </c>
      <c r="AI570" s="4" t="str">
        <f>IF($H570=0,"",VLOOKUP($G570,Data!$G$3:$BA$2935,28,FALSE))</f>
        <v/>
      </c>
      <c r="AJ570" s="4" t="str">
        <f>IF($H570=0,"",VLOOKUP($G570,Data!$G$3:$BA$2935,29,FALSE))</f>
        <v/>
      </c>
      <c r="AK570" s="4" t="str">
        <f>IF($H570=0,"",VLOOKUP($G570,Data!$G$3:$BA$2935,30,FALSE))</f>
        <v/>
      </c>
      <c r="AL570" s="4" t="str">
        <f>IF($H570=0,"",VLOOKUP($G570,Data!$G$3:$BA$2935,31,FALSE))</f>
        <v/>
      </c>
      <c r="AM570" s="4" t="str">
        <f>IF($H570=0,"",VLOOKUP($G570,Data!$G$3:$BA$2935,32,FALSE))</f>
        <v/>
      </c>
      <c r="AN570" s="4" t="str">
        <f>IF($H570=0,"",VLOOKUP($G570,Data!$G$3:$BA$2935,33,FALSE))</f>
        <v/>
      </c>
      <c r="AO570" s="4" t="str">
        <f>IF($H570=0,"",VLOOKUP($G570,Data!$G$3:$BA$2935,34,FALSE))</f>
        <v/>
      </c>
      <c r="AP570" s="4" t="str">
        <f>IF($H570=0,"",VLOOKUP($G570,Data!$G$3:$BA$2935,35,FALSE))</f>
        <v/>
      </c>
      <c r="AQ570" s="4" t="str">
        <f>IF($H570=0,"",VLOOKUP($G570,Data!$G$3:$BA$2935,36,FALSE))</f>
        <v/>
      </c>
      <c r="AR570" s="4" t="str">
        <f>IF($H570=0,"",VLOOKUP($G570,Data!$G$3:$BA$2935,37,FALSE))</f>
        <v/>
      </c>
      <c r="AS570" s="4" t="str">
        <f>IF($H570=0,"",VLOOKUP($G570,Data!$G$3:$BA$2935,38,FALSE))</f>
        <v/>
      </c>
      <c r="AT570" s="4" t="str">
        <f>IF($H570=0,"",VLOOKUP($G570,Data!$G$3:$BA$2935,39,FALSE))</f>
        <v/>
      </c>
    </row>
    <row r="571" spans="1:46" x14ac:dyDescent="0.25">
      <c r="A571" s="4">
        <f>PSSE!A573</f>
        <v>986062</v>
      </c>
      <c r="B571" s="4" t="str">
        <f>PSSE!B573</f>
        <v>GANGDAU_S2</v>
      </c>
      <c r="C571" s="4">
        <f>PSSE!D573</f>
        <v>6.3</v>
      </c>
      <c r="D571" s="4">
        <f>PSSE!E573</f>
        <v>55</v>
      </c>
      <c r="E571" s="4" t="str">
        <f>PSSE!F573</f>
        <v>ND</v>
      </c>
      <c r="F571" s="4">
        <f>PSSE!G573</f>
        <v>1</v>
      </c>
      <c r="G571" s="4" t="str">
        <f t="shared" si="8"/>
        <v>GEN6.355ND1</v>
      </c>
      <c r="H571" s="4">
        <f>COUNTIF(Data!$G$3:$BA$2935,GEN!$G571)</f>
        <v>1</v>
      </c>
      <c r="I571" s="4" t="str">
        <f>IF($H571=0,"",VLOOKUP($G571,Data!$G$3:$BA$2935,2,FALSE))</f>
        <v>'GENROU'</v>
      </c>
      <c r="J571" s="4">
        <f>PSSE!C573</f>
        <v>1</v>
      </c>
      <c r="K571" s="4">
        <f>IF($H571=0,"",VLOOKUP($G571,Data!$G$3:$BA$2935,4,FALSE))</f>
        <v>4.76</v>
      </c>
      <c r="L571" s="4">
        <f>IF($H571=0,"",VLOOKUP($G571,Data!$G$3:$BA$2935,5,FALSE))</f>
        <v>0.04</v>
      </c>
      <c r="M571" s="4">
        <f>IF($H571=0,"",VLOOKUP($G571,Data!$G$3:$BA$2935,6,FALSE))</f>
        <v>0.42599999999999999</v>
      </c>
      <c r="N571" s="4">
        <f>IF($H571=0,"",VLOOKUP($G571,Data!$G$3:$BA$2935,7,FALSE))</f>
        <v>6.7000000000000004E-2</v>
      </c>
      <c r="O571" s="4">
        <f>IF($H571=0,"",VLOOKUP($G571,Data!$G$3:$BA$2935,8,FALSE))</f>
        <v>3.4</v>
      </c>
      <c r="P571" s="4">
        <f>IF($H571=0,"",VLOOKUP($G571,Data!$G$3:$BA$2935,9,FALSE))</f>
        <v>0</v>
      </c>
      <c r="Q571" s="4">
        <f>IF($H571=0,"",VLOOKUP($G571,Data!$G$3:$BA$2935,10,FALSE))</f>
        <v>1.825</v>
      </c>
      <c r="R571" s="4">
        <f>IF($H571=0,"",VLOOKUP($G571,Data!$G$3:$BA$2935,11,FALSE))</f>
        <v>1.7509999999999999</v>
      </c>
      <c r="S571" s="4">
        <f>IF($H571=0,"",VLOOKUP($G571,Data!$G$3:$BA$2935,12,FALSE))</f>
        <v>0.27500000000000002</v>
      </c>
      <c r="T571" s="4">
        <f>IF($H571=0,"",VLOOKUP($G571,Data!$G$3:$BA$2935,13,FALSE))</f>
        <v>0.41699999999999998</v>
      </c>
      <c r="U571" s="4">
        <f>IF($H571=0,"",VLOOKUP($G571,Data!$G$3:$BA$2935,14,FALSE))</f>
        <v>0.19</v>
      </c>
      <c r="V571" s="4">
        <f>IF($H571=0,"",VLOOKUP($G571,Data!$G$3:$BA$2935,15,FALSE))</f>
        <v>0.16900000000000001</v>
      </c>
      <c r="W571" s="4">
        <f>IF($H571=0,"",VLOOKUP($G571,Data!$G$3:$BA$2935,16,FALSE))</f>
        <v>0.09</v>
      </c>
      <c r="X571" s="4">
        <f>IF($H571=0,"",VLOOKUP($G571,Data!$G$3:$BA$2935,17,FALSE))</f>
        <v>0.4</v>
      </c>
      <c r="Y571" s="4" t="str">
        <f>IF($H571=0,"",VLOOKUP($G571,Data!$G$3:$BA$2935,18,FALSE))</f>
        <v>/</v>
      </c>
      <c r="Z571" s="4" t="str">
        <f>IF($H571=0,"",VLOOKUP($G571,Data!$G$3:$BA$2935,19,FALSE))</f>
        <v>/</v>
      </c>
      <c r="AA571" s="4" t="str">
        <f>IF($H571=0,"",VLOOKUP($G571,Data!$G$3:$BA$2935,20,FALSE))</f>
        <v/>
      </c>
      <c r="AB571" s="4" t="str">
        <f>IF($H571=0,"",VLOOKUP($G571,Data!$G$3:$BA$2935,21,FALSE))</f>
        <v/>
      </c>
      <c r="AC571" s="4" t="str">
        <f>IF($H571=0,"",VLOOKUP($G571,Data!$G$3:$BA$2935,22,FALSE))</f>
        <v/>
      </c>
      <c r="AD571" s="4" t="str">
        <f>IF($H571=0,"",VLOOKUP($G571,Data!$G$3:$BA$2935,23,FALSE))</f>
        <v/>
      </c>
      <c r="AE571" s="4" t="str">
        <f>IF($H571=0,"",VLOOKUP($G571,Data!$G$3:$BA$2935,24,FALSE))</f>
        <v/>
      </c>
      <c r="AF571" s="4" t="str">
        <f>IF($H571=0,"",VLOOKUP($G571,Data!$G$3:$BA$2935,25,FALSE))</f>
        <v/>
      </c>
      <c r="AG571" s="4" t="str">
        <f>IF($H571=0,"",VLOOKUP($G571,Data!$G$3:$BA$2935,26,FALSE))</f>
        <v/>
      </c>
      <c r="AH571" s="4" t="str">
        <f>IF($H571=0,"",VLOOKUP($G571,Data!$G$3:$BA$2935,27,FALSE))</f>
        <v/>
      </c>
      <c r="AI571" s="4" t="str">
        <f>IF($H571=0,"",VLOOKUP($G571,Data!$G$3:$BA$2935,28,FALSE))</f>
        <v/>
      </c>
      <c r="AJ571" s="4" t="str">
        <f>IF($H571=0,"",VLOOKUP($G571,Data!$G$3:$BA$2935,29,FALSE))</f>
        <v/>
      </c>
      <c r="AK571" s="4" t="str">
        <f>IF($H571=0,"",VLOOKUP($G571,Data!$G$3:$BA$2935,30,FALSE))</f>
        <v/>
      </c>
      <c r="AL571" s="4" t="str">
        <f>IF($H571=0,"",VLOOKUP($G571,Data!$G$3:$BA$2935,31,FALSE))</f>
        <v/>
      </c>
      <c r="AM571" s="4" t="str">
        <f>IF($H571=0,"",VLOOKUP($G571,Data!$G$3:$BA$2935,32,FALSE))</f>
        <v/>
      </c>
      <c r="AN571" s="4" t="str">
        <f>IF($H571=0,"",VLOOKUP($G571,Data!$G$3:$BA$2935,33,FALSE))</f>
        <v/>
      </c>
      <c r="AO571" s="4" t="str">
        <f>IF($H571=0,"",VLOOKUP($G571,Data!$G$3:$BA$2935,34,FALSE))</f>
        <v/>
      </c>
      <c r="AP571" s="4" t="str">
        <f>IF($H571=0,"",VLOOKUP($G571,Data!$G$3:$BA$2935,35,FALSE))</f>
        <v/>
      </c>
      <c r="AQ571" s="4" t="str">
        <f>IF($H571=0,"",VLOOKUP($G571,Data!$G$3:$BA$2935,36,FALSE))</f>
        <v/>
      </c>
      <c r="AR571" s="4" t="str">
        <f>IF($H571=0,"",VLOOKUP($G571,Data!$G$3:$BA$2935,37,FALSE))</f>
        <v/>
      </c>
      <c r="AS571" s="4" t="str">
        <f>IF($H571=0,"",VLOOKUP($G571,Data!$G$3:$BA$2935,38,FALSE))</f>
        <v/>
      </c>
      <c r="AT571" s="4" t="str">
        <f>IF($H571=0,"",VLOOKUP($G571,Data!$G$3:$BA$2935,39,FALSE))</f>
        <v/>
      </c>
    </row>
    <row r="572" spans="1:46" x14ac:dyDescent="0.25">
      <c r="A572" s="4">
        <f>PSSE!A574</f>
        <v>986063</v>
      </c>
      <c r="B572" s="4" t="str">
        <f>PSSE!B574</f>
        <v>GANGDAU_S3</v>
      </c>
      <c r="C572" s="4">
        <f>PSSE!D574</f>
        <v>6.3</v>
      </c>
      <c r="D572" s="4">
        <f>PSSE!E574</f>
        <v>55</v>
      </c>
      <c r="E572" s="4" t="str">
        <f>PSSE!F574</f>
        <v>ND</v>
      </c>
      <c r="F572" s="4">
        <f>PSSE!G574</f>
        <v>1</v>
      </c>
      <c r="G572" s="4" t="str">
        <f t="shared" si="8"/>
        <v>GEN6.355ND1</v>
      </c>
      <c r="H572" s="4">
        <f>COUNTIF(Data!$G$3:$BA$2935,GEN!$G572)</f>
        <v>1</v>
      </c>
      <c r="I572" s="4" t="str">
        <f>IF($H572=0,"",VLOOKUP($G572,Data!$G$3:$BA$2935,2,FALSE))</f>
        <v>'GENROU'</v>
      </c>
      <c r="J572" s="4">
        <f>PSSE!C574</f>
        <v>1</v>
      </c>
      <c r="K572" s="4">
        <f>IF($H572=0,"",VLOOKUP($G572,Data!$G$3:$BA$2935,4,FALSE))</f>
        <v>4.76</v>
      </c>
      <c r="L572" s="4">
        <f>IF($H572=0,"",VLOOKUP($G572,Data!$G$3:$BA$2935,5,FALSE))</f>
        <v>0.04</v>
      </c>
      <c r="M572" s="4">
        <f>IF($H572=0,"",VLOOKUP($G572,Data!$G$3:$BA$2935,6,FALSE))</f>
        <v>0.42599999999999999</v>
      </c>
      <c r="N572" s="4">
        <f>IF($H572=0,"",VLOOKUP($G572,Data!$G$3:$BA$2935,7,FALSE))</f>
        <v>6.7000000000000004E-2</v>
      </c>
      <c r="O572" s="4">
        <f>IF($H572=0,"",VLOOKUP($G572,Data!$G$3:$BA$2935,8,FALSE))</f>
        <v>3.4</v>
      </c>
      <c r="P572" s="4">
        <f>IF($H572=0,"",VLOOKUP($G572,Data!$G$3:$BA$2935,9,FALSE))</f>
        <v>0</v>
      </c>
      <c r="Q572" s="4">
        <f>IF($H572=0,"",VLOOKUP($G572,Data!$G$3:$BA$2935,10,FALSE))</f>
        <v>1.825</v>
      </c>
      <c r="R572" s="4">
        <f>IF($H572=0,"",VLOOKUP($G572,Data!$G$3:$BA$2935,11,FALSE))</f>
        <v>1.7509999999999999</v>
      </c>
      <c r="S572" s="4">
        <f>IF($H572=0,"",VLOOKUP($G572,Data!$G$3:$BA$2935,12,FALSE))</f>
        <v>0.27500000000000002</v>
      </c>
      <c r="T572" s="4">
        <f>IF($H572=0,"",VLOOKUP($G572,Data!$G$3:$BA$2935,13,FALSE))</f>
        <v>0.41699999999999998</v>
      </c>
      <c r="U572" s="4">
        <f>IF($H572=0,"",VLOOKUP($G572,Data!$G$3:$BA$2935,14,FALSE))</f>
        <v>0.19</v>
      </c>
      <c r="V572" s="4">
        <f>IF($H572=0,"",VLOOKUP($G572,Data!$G$3:$BA$2935,15,FALSE))</f>
        <v>0.16900000000000001</v>
      </c>
      <c r="W572" s="4">
        <f>IF($H572=0,"",VLOOKUP($G572,Data!$G$3:$BA$2935,16,FALSE))</f>
        <v>0.09</v>
      </c>
      <c r="X572" s="4">
        <f>IF($H572=0,"",VLOOKUP($G572,Data!$G$3:$BA$2935,17,FALSE))</f>
        <v>0.4</v>
      </c>
      <c r="Y572" s="4" t="str">
        <f>IF($H572=0,"",VLOOKUP($G572,Data!$G$3:$BA$2935,18,FALSE))</f>
        <v>/</v>
      </c>
      <c r="Z572" s="4" t="str">
        <f>IF($H572=0,"",VLOOKUP($G572,Data!$G$3:$BA$2935,19,FALSE))</f>
        <v>/</v>
      </c>
      <c r="AA572" s="4" t="str">
        <f>IF($H572=0,"",VLOOKUP($G572,Data!$G$3:$BA$2935,20,FALSE))</f>
        <v/>
      </c>
      <c r="AB572" s="4" t="str">
        <f>IF($H572=0,"",VLOOKUP($G572,Data!$G$3:$BA$2935,21,FALSE))</f>
        <v/>
      </c>
      <c r="AC572" s="4" t="str">
        <f>IF($H572=0,"",VLOOKUP($G572,Data!$G$3:$BA$2935,22,FALSE))</f>
        <v/>
      </c>
      <c r="AD572" s="4" t="str">
        <f>IF($H572=0,"",VLOOKUP($G572,Data!$G$3:$BA$2935,23,FALSE))</f>
        <v/>
      </c>
      <c r="AE572" s="4" t="str">
        <f>IF($H572=0,"",VLOOKUP($G572,Data!$G$3:$BA$2935,24,FALSE))</f>
        <v/>
      </c>
      <c r="AF572" s="4" t="str">
        <f>IF($H572=0,"",VLOOKUP($G572,Data!$G$3:$BA$2935,25,FALSE))</f>
        <v/>
      </c>
      <c r="AG572" s="4" t="str">
        <f>IF($H572=0,"",VLOOKUP($G572,Data!$G$3:$BA$2935,26,FALSE))</f>
        <v/>
      </c>
      <c r="AH572" s="4" t="str">
        <f>IF($H572=0,"",VLOOKUP($G572,Data!$G$3:$BA$2935,27,FALSE))</f>
        <v/>
      </c>
      <c r="AI572" s="4" t="str">
        <f>IF($H572=0,"",VLOOKUP($G572,Data!$G$3:$BA$2935,28,FALSE))</f>
        <v/>
      </c>
      <c r="AJ572" s="4" t="str">
        <f>IF($H572=0,"",VLOOKUP($G572,Data!$G$3:$BA$2935,29,FALSE))</f>
        <v/>
      </c>
      <c r="AK572" s="4" t="str">
        <f>IF($H572=0,"",VLOOKUP($G572,Data!$G$3:$BA$2935,30,FALSE))</f>
        <v/>
      </c>
      <c r="AL572" s="4" t="str">
        <f>IF($H572=0,"",VLOOKUP($G572,Data!$G$3:$BA$2935,31,FALSE))</f>
        <v/>
      </c>
      <c r="AM572" s="4" t="str">
        <f>IF($H572=0,"",VLOOKUP($G572,Data!$G$3:$BA$2935,32,FALSE))</f>
        <v/>
      </c>
      <c r="AN572" s="4" t="str">
        <f>IF($H572=0,"",VLOOKUP($G572,Data!$G$3:$BA$2935,33,FALSE))</f>
        <v/>
      </c>
      <c r="AO572" s="4" t="str">
        <f>IF($H572=0,"",VLOOKUP($G572,Data!$G$3:$BA$2935,34,FALSE))</f>
        <v/>
      </c>
      <c r="AP572" s="4" t="str">
        <f>IF($H572=0,"",VLOOKUP($G572,Data!$G$3:$BA$2935,35,FALSE))</f>
        <v/>
      </c>
      <c r="AQ572" s="4" t="str">
        <f>IF($H572=0,"",VLOOKUP($G572,Data!$G$3:$BA$2935,36,FALSE))</f>
        <v/>
      </c>
      <c r="AR572" s="4" t="str">
        <f>IF($H572=0,"",VLOOKUP($G572,Data!$G$3:$BA$2935,37,FALSE))</f>
        <v/>
      </c>
      <c r="AS572" s="4" t="str">
        <f>IF($H572=0,"",VLOOKUP($G572,Data!$G$3:$BA$2935,38,FALSE))</f>
        <v/>
      </c>
      <c r="AT572" s="4" t="str">
        <f>IF($H572=0,"",VLOOKUP($G572,Data!$G$3:$BA$2935,39,FALSE))</f>
        <v/>
      </c>
    </row>
    <row r="573" spans="1:46" x14ac:dyDescent="0.25">
      <c r="A573" s="4">
        <f>PSSE!A575</f>
        <v>987031</v>
      </c>
      <c r="B573" s="4" t="str">
        <f>PSSE!B575</f>
        <v>BACLIEU_W1</v>
      </c>
      <c r="C573" s="4">
        <f>PSSE!D575</f>
        <v>6.3</v>
      </c>
      <c r="D573" s="4">
        <f>PSSE!E575</f>
        <v>55</v>
      </c>
      <c r="E573" s="4" t="str">
        <f>PSSE!F575</f>
        <v>TD</v>
      </c>
      <c r="F573" s="4">
        <f>PSSE!G575</f>
        <v>1</v>
      </c>
      <c r="G573" s="4" t="str">
        <f t="shared" si="8"/>
        <v>GEN6.355TD1</v>
      </c>
      <c r="H573" s="4">
        <f>COUNTIF(Data!$G$3:$BA$2935,GEN!$G573)</f>
        <v>1</v>
      </c>
      <c r="I573" s="4" t="str">
        <f>IF($H573=0,"",VLOOKUP($G573,Data!$G$3:$BA$2935,2,FALSE))</f>
        <v>'GENSAL'</v>
      </c>
      <c r="J573" s="4">
        <f>PSSE!C575</f>
        <v>1</v>
      </c>
      <c r="K573" s="4">
        <f>IF($H573=0,"",VLOOKUP($G573,Data!$G$3:$BA$2935,4,FALSE))</f>
        <v>6.6</v>
      </c>
      <c r="L573" s="4">
        <f>IF($H573=0,"",VLOOKUP($G573,Data!$G$3:$BA$2935,5,FALSE))</f>
        <v>0.05</v>
      </c>
      <c r="M573" s="4">
        <f>IF($H573=0,"",VLOOKUP($G573,Data!$G$3:$BA$2935,6,FALSE))</f>
        <v>0.155</v>
      </c>
      <c r="N573" s="4">
        <f>IF($H573=0,"",VLOOKUP($G573,Data!$G$3:$BA$2935,7,FALSE))</f>
        <v>2</v>
      </c>
      <c r="O573" s="4">
        <f>IF($H573=0,"",VLOOKUP($G573,Data!$G$3:$BA$2935,8,FALSE))</f>
        <v>0</v>
      </c>
      <c r="P573" s="4">
        <f>IF($H573=0,"",VLOOKUP($G573,Data!$G$3:$BA$2935,9,FALSE))</f>
        <v>1.1299999999999999</v>
      </c>
      <c r="Q573" s="4">
        <f>IF($H573=0,"",VLOOKUP($G573,Data!$G$3:$BA$2935,10,FALSE))</f>
        <v>0.73399999999999999</v>
      </c>
      <c r="R573" s="4">
        <f>IF($H573=0,"",VLOOKUP($G573,Data!$G$3:$BA$2935,11,FALSE))</f>
        <v>0.26</v>
      </c>
      <c r="S573" s="4">
        <f>IF($H573=0,"",VLOOKUP($G573,Data!$G$3:$BA$2935,12,FALSE))</f>
        <v>0.25600000000000001</v>
      </c>
      <c r="T573" s="4">
        <f>IF($H573=0,"",VLOOKUP($G573,Data!$G$3:$BA$2935,13,FALSE))</f>
        <v>0.104</v>
      </c>
      <c r="U573" s="4">
        <f>IF($H573=0,"",VLOOKUP($G573,Data!$G$3:$BA$2935,14,FALSE))</f>
        <v>0.19400000000000001</v>
      </c>
      <c r="V573" s="4">
        <f>IF($H573=0,"",VLOOKUP($G573,Data!$G$3:$BA$2935,15,FALSE))</f>
        <v>0.68500000000000005</v>
      </c>
      <c r="W573" s="4" t="str">
        <f>IF($H573=0,"",VLOOKUP($G573,Data!$G$3:$BA$2935,16,FALSE))</f>
        <v>/</v>
      </c>
      <c r="X573" s="4" t="str">
        <f>IF($H573=0,"",VLOOKUP($G573,Data!$G$3:$BA$2935,17,FALSE))</f>
        <v>/</v>
      </c>
      <c r="Y573" s="4" t="str">
        <f>IF($H573=0,"",VLOOKUP($G573,Data!$G$3:$BA$2935,18,FALSE))</f>
        <v/>
      </c>
      <c r="Z573" s="4" t="str">
        <f>IF($H573=0,"",VLOOKUP($G573,Data!$G$3:$BA$2935,19,FALSE))</f>
        <v/>
      </c>
      <c r="AA573" s="4" t="str">
        <f>IF($H573=0,"",VLOOKUP($G573,Data!$G$3:$BA$2935,20,FALSE))</f>
        <v/>
      </c>
      <c r="AB573" s="4" t="str">
        <f>IF($H573=0,"",VLOOKUP($G573,Data!$G$3:$BA$2935,21,FALSE))</f>
        <v/>
      </c>
      <c r="AC573" s="4" t="str">
        <f>IF($H573=0,"",VLOOKUP($G573,Data!$G$3:$BA$2935,22,FALSE))</f>
        <v/>
      </c>
      <c r="AD573" s="4" t="str">
        <f>IF($H573=0,"",VLOOKUP($G573,Data!$G$3:$BA$2935,23,FALSE))</f>
        <v/>
      </c>
      <c r="AE573" s="4" t="str">
        <f>IF($H573=0,"",VLOOKUP($G573,Data!$G$3:$BA$2935,24,FALSE))</f>
        <v/>
      </c>
      <c r="AF573" s="4" t="str">
        <f>IF($H573=0,"",VLOOKUP($G573,Data!$G$3:$BA$2935,25,FALSE))</f>
        <v/>
      </c>
      <c r="AG573" s="4" t="str">
        <f>IF($H573=0,"",VLOOKUP($G573,Data!$G$3:$BA$2935,26,FALSE))</f>
        <v/>
      </c>
      <c r="AH573" s="4" t="str">
        <f>IF($H573=0,"",VLOOKUP($G573,Data!$G$3:$BA$2935,27,FALSE))</f>
        <v/>
      </c>
      <c r="AI573" s="4" t="str">
        <f>IF($H573=0,"",VLOOKUP($G573,Data!$G$3:$BA$2935,28,FALSE))</f>
        <v/>
      </c>
      <c r="AJ573" s="4" t="str">
        <f>IF($H573=0,"",VLOOKUP($G573,Data!$G$3:$BA$2935,29,FALSE))</f>
        <v/>
      </c>
      <c r="AK573" s="4" t="str">
        <f>IF($H573=0,"",VLOOKUP($G573,Data!$G$3:$BA$2935,30,FALSE))</f>
        <v/>
      </c>
      <c r="AL573" s="4" t="str">
        <f>IF($H573=0,"",VLOOKUP($G573,Data!$G$3:$BA$2935,31,FALSE))</f>
        <v/>
      </c>
      <c r="AM573" s="4" t="str">
        <f>IF($H573=0,"",VLOOKUP($G573,Data!$G$3:$BA$2935,32,FALSE))</f>
        <v/>
      </c>
      <c r="AN573" s="4" t="str">
        <f>IF($H573=0,"",VLOOKUP($G573,Data!$G$3:$BA$2935,33,FALSE))</f>
        <v/>
      </c>
      <c r="AO573" s="4" t="str">
        <f>IF($H573=0,"",VLOOKUP($G573,Data!$G$3:$BA$2935,34,FALSE))</f>
        <v/>
      </c>
      <c r="AP573" s="4" t="str">
        <f>IF($H573=0,"",VLOOKUP($G573,Data!$G$3:$BA$2935,35,FALSE))</f>
        <v/>
      </c>
      <c r="AQ573" s="4" t="str">
        <f>IF($H573=0,"",VLOOKUP($G573,Data!$G$3:$BA$2935,36,FALSE))</f>
        <v/>
      </c>
      <c r="AR573" s="4" t="str">
        <f>IF($H573=0,"",VLOOKUP($G573,Data!$G$3:$BA$2935,37,FALSE))</f>
        <v/>
      </c>
      <c r="AS573" s="4" t="str">
        <f>IF($H573=0,"",VLOOKUP($G573,Data!$G$3:$BA$2935,38,FALSE))</f>
        <v/>
      </c>
      <c r="AT573" s="4" t="str">
        <f>IF($H573=0,"",VLOOKUP($G573,Data!$G$3:$BA$2935,39,FALSE))</f>
        <v/>
      </c>
    </row>
    <row r="574" spans="1:46" x14ac:dyDescent="0.25">
      <c r="A574" s="4">
        <f>PSSE!A576</f>
        <v>987032</v>
      </c>
      <c r="B574" s="4" t="str">
        <f>PSSE!B576</f>
        <v>BACLIEU_W2</v>
      </c>
      <c r="C574" s="4">
        <f>PSSE!D576</f>
        <v>6.3</v>
      </c>
      <c r="D574" s="4">
        <f>PSSE!E576</f>
        <v>55</v>
      </c>
      <c r="E574" s="4" t="str">
        <f>PSSE!F576</f>
        <v>TD</v>
      </c>
      <c r="F574" s="4">
        <f>PSSE!G576</f>
        <v>1</v>
      </c>
      <c r="G574" s="4" t="str">
        <f t="shared" si="8"/>
        <v>GEN6.355TD1</v>
      </c>
      <c r="H574" s="4">
        <f>COUNTIF(Data!$G$3:$BA$2935,GEN!$G574)</f>
        <v>1</v>
      </c>
      <c r="I574" s="4" t="str">
        <f>IF($H574=0,"",VLOOKUP($G574,Data!$G$3:$BA$2935,2,FALSE))</f>
        <v>'GENSAL'</v>
      </c>
      <c r="J574" s="4">
        <f>PSSE!C576</f>
        <v>1</v>
      </c>
      <c r="K574" s="4">
        <f>IF($H574=0,"",VLOOKUP($G574,Data!$G$3:$BA$2935,4,FALSE))</f>
        <v>6.6</v>
      </c>
      <c r="L574" s="4">
        <f>IF($H574=0,"",VLOOKUP($G574,Data!$G$3:$BA$2935,5,FALSE))</f>
        <v>0.05</v>
      </c>
      <c r="M574" s="4">
        <f>IF($H574=0,"",VLOOKUP($G574,Data!$G$3:$BA$2935,6,FALSE))</f>
        <v>0.155</v>
      </c>
      <c r="N574" s="4">
        <f>IF($H574=0,"",VLOOKUP($G574,Data!$G$3:$BA$2935,7,FALSE))</f>
        <v>2</v>
      </c>
      <c r="O574" s="4">
        <f>IF($H574=0,"",VLOOKUP($G574,Data!$G$3:$BA$2935,8,FALSE))</f>
        <v>0</v>
      </c>
      <c r="P574" s="4">
        <f>IF($H574=0,"",VLOOKUP($G574,Data!$G$3:$BA$2935,9,FALSE))</f>
        <v>1.1299999999999999</v>
      </c>
      <c r="Q574" s="4">
        <f>IF($H574=0,"",VLOOKUP($G574,Data!$G$3:$BA$2935,10,FALSE))</f>
        <v>0.73399999999999999</v>
      </c>
      <c r="R574" s="4">
        <f>IF($H574=0,"",VLOOKUP($G574,Data!$G$3:$BA$2935,11,FALSE))</f>
        <v>0.26</v>
      </c>
      <c r="S574" s="4">
        <f>IF($H574=0,"",VLOOKUP($G574,Data!$G$3:$BA$2935,12,FALSE))</f>
        <v>0.25600000000000001</v>
      </c>
      <c r="T574" s="4">
        <f>IF($H574=0,"",VLOOKUP($G574,Data!$G$3:$BA$2935,13,FALSE))</f>
        <v>0.104</v>
      </c>
      <c r="U574" s="4">
        <f>IF($H574=0,"",VLOOKUP($G574,Data!$G$3:$BA$2935,14,FALSE))</f>
        <v>0.19400000000000001</v>
      </c>
      <c r="V574" s="4">
        <f>IF($H574=0,"",VLOOKUP($G574,Data!$G$3:$BA$2935,15,FALSE))</f>
        <v>0.68500000000000005</v>
      </c>
      <c r="W574" s="4" t="str">
        <f>IF($H574=0,"",VLOOKUP($G574,Data!$G$3:$BA$2935,16,FALSE))</f>
        <v>/</v>
      </c>
      <c r="X574" s="4" t="str">
        <f>IF($H574=0,"",VLOOKUP($G574,Data!$G$3:$BA$2935,17,FALSE))</f>
        <v>/</v>
      </c>
      <c r="Y574" s="4" t="str">
        <f>IF($H574=0,"",VLOOKUP($G574,Data!$G$3:$BA$2935,18,FALSE))</f>
        <v/>
      </c>
      <c r="Z574" s="4" t="str">
        <f>IF($H574=0,"",VLOOKUP($G574,Data!$G$3:$BA$2935,19,FALSE))</f>
        <v/>
      </c>
      <c r="AA574" s="4" t="str">
        <f>IF($H574=0,"",VLOOKUP($G574,Data!$G$3:$BA$2935,20,FALSE))</f>
        <v/>
      </c>
      <c r="AB574" s="4" t="str">
        <f>IF($H574=0,"",VLOOKUP($G574,Data!$G$3:$BA$2935,21,FALSE))</f>
        <v/>
      </c>
      <c r="AC574" s="4" t="str">
        <f>IF($H574=0,"",VLOOKUP($G574,Data!$G$3:$BA$2935,22,FALSE))</f>
        <v/>
      </c>
      <c r="AD574" s="4" t="str">
        <f>IF($H574=0,"",VLOOKUP($G574,Data!$G$3:$BA$2935,23,FALSE))</f>
        <v/>
      </c>
      <c r="AE574" s="4" t="str">
        <f>IF($H574=0,"",VLOOKUP($G574,Data!$G$3:$BA$2935,24,FALSE))</f>
        <v/>
      </c>
      <c r="AF574" s="4" t="str">
        <f>IF($H574=0,"",VLOOKUP($G574,Data!$G$3:$BA$2935,25,FALSE))</f>
        <v/>
      </c>
      <c r="AG574" s="4" t="str">
        <f>IF($H574=0,"",VLOOKUP($G574,Data!$G$3:$BA$2935,26,FALSE))</f>
        <v/>
      </c>
      <c r="AH574" s="4" t="str">
        <f>IF($H574=0,"",VLOOKUP($G574,Data!$G$3:$BA$2935,27,FALSE))</f>
        <v/>
      </c>
      <c r="AI574" s="4" t="str">
        <f>IF($H574=0,"",VLOOKUP($G574,Data!$G$3:$BA$2935,28,FALSE))</f>
        <v/>
      </c>
      <c r="AJ574" s="4" t="str">
        <f>IF($H574=0,"",VLOOKUP($G574,Data!$G$3:$BA$2935,29,FALSE))</f>
        <v/>
      </c>
      <c r="AK574" s="4" t="str">
        <f>IF($H574=0,"",VLOOKUP($G574,Data!$G$3:$BA$2935,30,FALSE))</f>
        <v/>
      </c>
      <c r="AL574" s="4" t="str">
        <f>IF($H574=0,"",VLOOKUP($G574,Data!$G$3:$BA$2935,31,FALSE))</f>
        <v/>
      </c>
      <c r="AM574" s="4" t="str">
        <f>IF($H574=0,"",VLOOKUP($G574,Data!$G$3:$BA$2935,32,FALSE))</f>
        <v/>
      </c>
      <c r="AN574" s="4" t="str">
        <f>IF($H574=0,"",VLOOKUP($G574,Data!$G$3:$BA$2935,33,FALSE))</f>
        <v/>
      </c>
      <c r="AO574" s="4" t="str">
        <f>IF($H574=0,"",VLOOKUP($G574,Data!$G$3:$BA$2935,34,FALSE))</f>
        <v/>
      </c>
      <c r="AP574" s="4" t="str">
        <f>IF($H574=0,"",VLOOKUP($G574,Data!$G$3:$BA$2935,35,FALSE))</f>
        <v/>
      </c>
      <c r="AQ574" s="4" t="str">
        <f>IF($H574=0,"",VLOOKUP($G574,Data!$G$3:$BA$2935,36,FALSE))</f>
        <v/>
      </c>
      <c r="AR574" s="4" t="str">
        <f>IF($H574=0,"",VLOOKUP($G574,Data!$G$3:$BA$2935,37,FALSE))</f>
        <v/>
      </c>
      <c r="AS574" s="4" t="str">
        <f>IF($H574=0,"",VLOOKUP($G574,Data!$G$3:$BA$2935,38,FALSE))</f>
        <v/>
      </c>
      <c r="AT574" s="4" t="str">
        <f>IF($H574=0,"",VLOOKUP($G574,Data!$G$3:$BA$2935,39,FALSE))</f>
        <v/>
      </c>
    </row>
    <row r="575" spans="1:46" x14ac:dyDescent="0.25">
      <c r="A575" s="4">
        <f>PSSE!A577</f>
        <v>987033</v>
      </c>
      <c r="B575" s="4" t="str">
        <f>PSSE!B577</f>
        <v>BACLIEU_W3</v>
      </c>
      <c r="C575" s="4">
        <f>PSSE!D577</f>
        <v>6.3</v>
      </c>
      <c r="D575" s="4">
        <f>PSSE!E577</f>
        <v>55</v>
      </c>
      <c r="E575" s="4" t="str">
        <f>PSSE!F577</f>
        <v>TD</v>
      </c>
      <c r="F575" s="4">
        <f>PSSE!G577</f>
        <v>1</v>
      </c>
      <c r="G575" s="4" t="str">
        <f t="shared" si="8"/>
        <v>GEN6.355TD1</v>
      </c>
      <c r="H575" s="4">
        <f>COUNTIF(Data!$G$3:$BA$2935,GEN!$G575)</f>
        <v>1</v>
      </c>
      <c r="I575" s="4" t="str">
        <f>IF($H575=0,"",VLOOKUP($G575,Data!$G$3:$BA$2935,2,FALSE))</f>
        <v>'GENSAL'</v>
      </c>
      <c r="J575" s="4">
        <f>PSSE!C577</f>
        <v>1</v>
      </c>
      <c r="K575" s="4">
        <f>IF($H575=0,"",VLOOKUP($G575,Data!$G$3:$BA$2935,4,FALSE))</f>
        <v>6.6</v>
      </c>
      <c r="L575" s="4">
        <f>IF($H575=0,"",VLOOKUP($G575,Data!$G$3:$BA$2935,5,FALSE))</f>
        <v>0.05</v>
      </c>
      <c r="M575" s="4">
        <f>IF($H575=0,"",VLOOKUP($G575,Data!$G$3:$BA$2935,6,FALSE))</f>
        <v>0.155</v>
      </c>
      <c r="N575" s="4">
        <f>IF($H575=0,"",VLOOKUP($G575,Data!$G$3:$BA$2935,7,FALSE))</f>
        <v>2</v>
      </c>
      <c r="O575" s="4">
        <f>IF($H575=0,"",VLOOKUP($G575,Data!$G$3:$BA$2935,8,FALSE))</f>
        <v>0</v>
      </c>
      <c r="P575" s="4">
        <f>IF($H575=0,"",VLOOKUP($G575,Data!$G$3:$BA$2935,9,FALSE))</f>
        <v>1.1299999999999999</v>
      </c>
      <c r="Q575" s="4">
        <f>IF($H575=0,"",VLOOKUP($G575,Data!$G$3:$BA$2935,10,FALSE))</f>
        <v>0.73399999999999999</v>
      </c>
      <c r="R575" s="4">
        <f>IF($H575=0,"",VLOOKUP($G575,Data!$G$3:$BA$2935,11,FALSE))</f>
        <v>0.26</v>
      </c>
      <c r="S575" s="4">
        <f>IF($H575=0,"",VLOOKUP($G575,Data!$G$3:$BA$2935,12,FALSE))</f>
        <v>0.25600000000000001</v>
      </c>
      <c r="T575" s="4">
        <f>IF($H575=0,"",VLOOKUP($G575,Data!$G$3:$BA$2935,13,FALSE))</f>
        <v>0.104</v>
      </c>
      <c r="U575" s="4">
        <f>IF($H575=0,"",VLOOKUP($G575,Data!$G$3:$BA$2935,14,FALSE))</f>
        <v>0.19400000000000001</v>
      </c>
      <c r="V575" s="4">
        <f>IF($H575=0,"",VLOOKUP($G575,Data!$G$3:$BA$2935,15,FALSE))</f>
        <v>0.68500000000000005</v>
      </c>
      <c r="W575" s="4" t="str">
        <f>IF($H575=0,"",VLOOKUP($G575,Data!$G$3:$BA$2935,16,FALSE))</f>
        <v>/</v>
      </c>
      <c r="X575" s="4" t="str">
        <f>IF($H575=0,"",VLOOKUP($G575,Data!$G$3:$BA$2935,17,FALSE))</f>
        <v>/</v>
      </c>
      <c r="Y575" s="4" t="str">
        <f>IF($H575=0,"",VLOOKUP($G575,Data!$G$3:$BA$2935,18,FALSE))</f>
        <v/>
      </c>
      <c r="Z575" s="4" t="str">
        <f>IF($H575=0,"",VLOOKUP($G575,Data!$G$3:$BA$2935,19,FALSE))</f>
        <v/>
      </c>
      <c r="AA575" s="4" t="str">
        <f>IF($H575=0,"",VLOOKUP($G575,Data!$G$3:$BA$2935,20,FALSE))</f>
        <v/>
      </c>
      <c r="AB575" s="4" t="str">
        <f>IF($H575=0,"",VLOOKUP($G575,Data!$G$3:$BA$2935,21,FALSE))</f>
        <v/>
      </c>
      <c r="AC575" s="4" t="str">
        <f>IF($H575=0,"",VLOOKUP($G575,Data!$G$3:$BA$2935,22,FALSE))</f>
        <v/>
      </c>
      <c r="AD575" s="4" t="str">
        <f>IF($H575=0,"",VLOOKUP($G575,Data!$G$3:$BA$2935,23,FALSE))</f>
        <v/>
      </c>
      <c r="AE575" s="4" t="str">
        <f>IF($H575=0,"",VLOOKUP($G575,Data!$G$3:$BA$2935,24,FALSE))</f>
        <v/>
      </c>
      <c r="AF575" s="4" t="str">
        <f>IF($H575=0,"",VLOOKUP($G575,Data!$G$3:$BA$2935,25,FALSE))</f>
        <v/>
      </c>
      <c r="AG575" s="4" t="str">
        <f>IF($H575=0,"",VLOOKUP($G575,Data!$G$3:$BA$2935,26,FALSE))</f>
        <v/>
      </c>
      <c r="AH575" s="4" t="str">
        <f>IF($H575=0,"",VLOOKUP($G575,Data!$G$3:$BA$2935,27,FALSE))</f>
        <v/>
      </c>
      <c r="AI575" s="4" t="str">
        <f>IF($H575=0,"",VLOOKUP($G575,Data!$G$3:$BA$2935,28,FALSE))</f>
        <v/>
      </c>
      <c r="AJ575" s="4" t="str">
        <f>IF($H575=0,"",VLOOKUP($G575,Data!$G$3:$BA$2935,29,FALSE))</f>
        <v/>
      </c>
      <c r="AK575" s="4" t="str">
        <f>IF($H575=0,"",VLOOKUP($G575,Data!$G$3:$BA$2935,30,FALSE))</f>
        <v/>
      </c>
      <c r="AL575" s="4" t="str">
        <f>IF($H575=0,"",VLOOKUP($G575,Data!$G$3:$BA$2935,31,FALSE))</f>
        <v/>
      </c>
      <c r="AM575" s="4" t="str">
        <f>IF($H575=0,"",VLOOKUP($G575,Data!$G$3:$BA$2935,32,FALSE))</f>
        <v/>
      </c>
      <c r="AN575" s="4" t="str">
        <f>IF($H575=0,"",VLOOKUP($G575,Data!$G$3:$BA$2935,33,FALSE))</f>
        <v/>
      </c>
      <c r="AO575" s="4" t="str">
        <f>IF($H575=0,"",VLOOKUP($G575,Data!$G$3:$BA$2935,34,FALSE))</f>
        <v/>
      </c>
      <c r="AP575" s="4" t="str">
        <f>IF($H575=0,"",VLOOKUP($G575,Data!$G$3:$BA$2935,35,FALSE))</f>
        <v/>
      </c>
      <c r="AQ575" s="4" t="str">
        <f>IF($H575=0,"",VLOOKUP($G575,Data!$G$3:$BA$2935,36,FALSE))</f>
        <v/>
      </c>
      <c r="AR575" s="4" t="str">
        <f>IF($H575=0,"",VLOOKUP($G575,Data!$G$3:$BA$2935,37,FALSE))</f>
        <v/>
      </c>
      <c r="AS575" s="4" t="str">
        <f>IF($H575=0,"",VLOOKUP($G575,Data!$G$3:$BA$2935,38,FALSE))</f>
        <v/>
      </c>
      <c r="AT575" s="4" t="str">
        <f>IF($H575=0,"",VLOOKUP($G575,Data!$G$3:$BA$2935,39,FALSE))</f>
        <v/>
      </c>
    </row>
    <row r="576" spans="1:46" x14ac:dyDescent="0.25">
      <c r="A576" s="4">
        <f>PSSE!A578</f>
        <v>989011</v>
      </c>
      <c r="B576" s="4" t="str">
        <f>PSSE!B578</f>
        <v>LONGPHU1_S1</v>
      </c>
      <c r="C576" s="4">
        <f>PSSE!D578</f>
        <v>26</v>
      </c>
      <c r="D576" s="4">
        <f>PSSE!E578</f>
        <v>600</v>
      </c>
      <c r="E576" s="4" t="str">
        <f>PSSE!F578</f>
        <v>ND</v>
      </c>
      <c r="F576" s="4">
        <f>PSSE!G578</f>
        <v>1</v>
      </c>
      <c r="G576" s="4" t="str">
        <f t="shared" si="8"/>
        <v>GEN26600ND1</v>
      </c>
      <c r="H576" s="4">
        <f>COUNTIF(Data!$G$3:$BA$2935,GEN!$G576)</f>
        <v>1</v>
      </c>
      <c r="I576" s="4" t="str">
        <f>IF($H576=0,"",VLOOKUP($G576,Data!$G$3:$BA$2935,2,FALSE))</f>
        <v>'GENROU'</v>
      </c>
      <c r="J576" s="4">
        <f>PSSE!C578</f>
        <v>1</v>
      </c>
      <c r="K576" s="4">
        <f>IF($H576=0,"",VLOOKUP($G576,Data!$G$3:$BA$2935,4,FALSE))</f>
        <v>4</v>
      </c>
      <c r="L576" s="4">
        <f>IF($H576=0,"",VLOOKUP($G576,Data!$G$3:$BA$2935,5,FALSE))</f>
        <v>0.04</v>
      </c>
      <c r="M576" s="4">
        <f>IF($H576=0,"",VLOOKUP($G576,Data!$G$3:$BA$2935,6,FALSE))</f>
        <v>0.5</v>
      </c>
      <c r="N576" s="4">
        <f>IF($H576=0,"",VLOOKUP($G576,Data!$G$3:$BA$2935,7,FALSE))</f>
        <v>7.0000000000000007E-2</v>
      </c>
      <c r="O576" s="4">
        <f>IF($H576=0,"",VLOOKUP($G576,Data!$G$3:$BA$2935,8,FALSE))</f>
        <v>2.8</v>
      </c>
      <c r="P576" s="4">
        <f>IF($H576=0,"",VLOOKUP($G576,Data!$G$3:$BA$2935,9,FALSE))</f>
        <v>0</v>
      </c>
      <c r="Q576" s="4">
        <f>IF($H576=0,"",VLOOKUP($G576,Data!$G$3:$BA$2935,10,FALSE))</f>
        <v>1.8</v>
      </c>
      <c r="R576" s="4">
        <f>IF($H576=0,"",VLOOKUP($G576,Data!$G$3:$BA$2935,11,FALSE))</f>
        <v>1.75</v>
      </c>
      <c r="S576" s="4">
        <f>IF($H576=0,"",VLOOKUP($G576,Data!$G$3:$BA$2935,12,FALSE))</f>
        <v>0.3</v>
      </c>
      <c r="T576" s="4">
        <f>IF($H576=0,"",VLOOKUP($G576,Data!$G$3:$BA$2935,13,FALSE))</f>
        <v>0.65</v>
      </c>
      <c r="U576" s="4">
        <f>IF($H576=0,"",VLOOKUP($G576,Data!$G$3:$BA$2935,14,FALSE))</f>
        <v>0.25600000000000001</v>
      </c>
      <c r="V576" s="4">
        <f>IF($H576=0,"",VLOOKUP($G576,Data!$G$3:$BA$2935,15,FALSE))</f>
        <v>0.15</v>
      </c>
      <c r="W576" s="4">
        <f>IF($H576=0,"",VLOOKUP($G576,Data!$G$3:$BA$2935,16,FALSE))</f>
        <v>5.7000000000000002E-2</v>
      </c>
      <c r="X576" s="4">
        <f>IF($H576=0,"",VLOOKUP($G576,Data!$G$3:$BA$2935,17,FALSE))</f>
        <v>0.33</v>
      </c>
      <c r="Y576" s="4" t="str">
        <f>IF($H576=0,"",VLOOKUP($G576,Data!$G$3:$BA$2935,18,FALSE))</f>
        <v>/</v>
      </c>
      <c r="Z576" s="4" t="str">
        <f>IF($H576=0,"",VLOOKUP($G576,Data!$G$3:$BA$2935,19,FALSE))</f>
        <v>/</v>
      </c>
      <c r="AA576" s="4" t="str">
        <f>IF($H576=0,"",VLOOKUP($G576,Data!$G$3:$BA$2935,20,FALSE))</f>
        <v/>
      </c>
      <c r="AB576" s="4" t="str">
        <f>IF($H576=0,"",VLOOKUP($G576,Data!$G$3:$BA$2935,21,FALSE))</f>
        <v/>
      </c>
      <c r="AC576" s="4" t="str">
        <f>IF($H576=0,"",VLOOKUP($G576,Data!$G$3:$BA$2935,22,FALSE))</f>
        <v/>
      </c>
      <c r="AD576" s="4" t="str">
        <f>IF($H576=0,"",VLOOKUP($G576,Data!$G$3:$BA$2935,23,FALSE))</f>
        <v/>
      </c>
      <c r="AE576" s="4" t="str">
        <f>IF($H576=0,"",VLOOKUP($G576,Data!$G$3:$BA$2935,24,FALSE))</f>
        <v/>
      </c>
      <c r="AF576" s="4" t="str">
        <f>IF($H576=0,"",VLOOKUP($G576,Data!$G$3:$BA$2935,25,FALSE))</f>
        <v/>
      </c>
      <c r="AG576" s="4" t="str">
        <f>IF($H576=0,"",VLOOKUP($G576,Data!$G$3:$BA$2935,26,FALSE))</f>
        <v/>
      </c>
      <c r="AH576" s="4" t="str">
        <f>IF($H576=0,"",VLOOKUP($G576,Data!$G$3:$BA$2935,27,FALSE))</f>
        <v/>
      </c>
      <c r="AI576" s="4" t="str">
        <f>IF($H576=0,"",VLOOKUP($G576,Data!$G$3:$BA$2935,28,FALSE))</f>
        <v/>
      </c>
      <c r="AJ576" s="4" t="str">
        <f>IF($H576=0,"",VLOOKUP($G576,Data!$G$3:$BA$2935,29,FALSE))</f>
        <v/>
      </c>
      <c r="AK576" s="4" t="str">
        <f>IF($H576=0,"",VLOOKUP($G576,Data!$G$3:$BA$2935,30,FALSE))</f>
        <v/>
      </c>
      <c r="AL576" s="4" t="str">
        <f>IF($H576=0,"",VLOOKUP($G576,Data!$G$3:$BA$2935,31,FALSE))</f>
        <v/>
      </c>
      <c r="AM576" s="4" t="str">
        <f>IF($H576=0,"",VLOOKUP($G576,Data!$G$3:$BA$2935,32,FALSE))</f>
        <v/>
      </c>
      <c r="AN576" s="4" t="str">
        <f>IF($H576=0,"",VLOOKUP($G576,Data!$G$3:$BA$2935,33,FALSE))</f>
        <v/>
      </c>
      <c r="AO576" s="4" t="str">
        <f>IF($H576=0,"",VLOOKUP($G576,Data!$G$3:$BA$2935,34,FALSE))</f>
        <v/>
      </c>
      <c r="AP576" s="4" t="str">
        <f>IF($H576=0,"",VLOOKUP($G576,Data!$G$3:$BA$2935,35,FALSE))</f>
        <v/>
      </c>
      <c r="AQ576" s="4" t="str">
        <f>IF($H576=0,"",VLOOKUP($G576,Data!$G$3:$BA$2935,36,FALSE))</f>
        <v/>
      </c>
      <c r="AR576" s="4" t="str">
        <f>IF($H576=0,"",VLOOKUP($G576,Data!$G$3:$BA$2935,37,FALSE))</f>
        <v/>
      </c>
      <c r="AS576" s="4" t="str">
        <f>IF($H576=0,"",VLOOKUP($G576,Data!$G$3:$BA$2935,38,FALSE))</f>
        <v/>
      </c>
      <c r="AT576" s="4" t="str">
        <f>IF($H576=0,"",VLOOKUP($G576,Data!$G$3:$BA$2935,39,FALSE))</f>
        <v/>
      </c>
    </row>
    <row r="577" spans="1:46" x14ac:dyDescent="0.25">
      <c r="A577" s="4">
        <f>PSSE!A579</f>
        <v>989012</v>
      </c>
      <c r="B577" s="4" t="str">
        <f>PSSE!B579</f>
        <v>LONGPHU1_S2</v>
      </c>
      <c r="C577" s="4">
        <f>PSSE!D579</f>
        <v>26</v>
      </c>
      <c r="D577" s="4">
        <f>PSSE!E579</f>
        <v>600</v>
      </c>
      <c r="E577" s="4" t="str">
        <f>PSSE!F579</f>
        <v>ND</v>
      </c>
      <c r="F577" s="4">
        <f>PSSE!G579</f>
        <v>1</v>
      </c>
      <c r="G577" s="4" t="str">
        <f t="shared" si="8"/>
        <v>GEN26600ND1</v>
      </c>
      <c r="H577" s="4">
        <f>COUNTIF(Data!$G$3:$BA$2935,GEN!$G577)</f>
        <v>1</v>
      </c>
      <c r="I577" s="4" t="str">
        <f>IF($H577=0,"",VLOOKUP($G577,Data!$G$3:$BA$2935,2,FALSE))</f>
        <v>'GENROU'</v>
      </c>
      <c r="J577" s="4">
        <f>PSSE!C579</f>
        <v>1</v>
      </c>
      <c r="K577" s="4">
        <f>IF($H577=0,"",VLOOKUP($G577,Data!$G$3:$BA$2935,4,FALSE))</f>
        <v>4</v>
      </c>
      <c r="L577" s="4">
        <f>IF($H577=0,"",VLOOKUP($G577,Data!$G$3:$BA$2935,5,FALSE))</f>
        <v>0.04</v>
      </c>
      <c r="M577" s="4">
        <f>IF($H577=0,"",VLOOKUP($G577,Data!$G$3:$BA$2935,6,FALSE))</f>
        <v>0.5</v>
      </c>
      <c r="N577" s="4">
        <f>IF($H577=0,"",VLOOKUP($G577,Data!$G$3:$BA$2935,7,FALSE))</f>
        <v>7.0000000000000007E-2</v>
      </c>
      <c r="O577" s="4">
        <f>IF($H577=0,"",VLOOKUP($G577,Data!$G$3:$BA$2935,8,FALSE))</f>
        <v>2.8</v>
      </c>
      <c r="P577" s="4">
        <f>IF($H577=0,"",VLOOKUP($G577,Data!$G$3:$BA$2935,9,FALSE))</f>
        <v>0</v>
      </c>
      <c r="Q577" s="4">
        <f>IF($H577=0,"",VLOOKUP($G577,Data!$G$3:$BA$2935,10,FALSE))</f>
        <v>1.8</v>
      </c>
      <c r="R577" s="4">
        <f>IF($H577=0,"",VLOOKUP($G577,Data!$G$3:$BA$2935,11,FALSE))</f>
        <v>1.75</v>
      </c>
      <c r="S577" s="4">
        <f>IF($H577=0,"",VLOOKUP($G577,Data!$G$3:$BA$2935,12,FALSE))</f>
        <v>0.3</v>
      </c>
      <c r="T577" s="4">
        <f>IF($H577=0,"",VLOOKUP($G577,Data!$G$3:$BA$2935,13,FALSE))</f>
        <v>0.65</v>
      </c>
      <c r="U577" s="4">
        <f>IF($H577=0,"",VLOOKUP($G577,Data!$G$3:$BA$2935,14,FALSE))</f>
        <v>0.25600000000000001</v>
      </c>
      <c r="V577" s="4">
        <f>IF($H577=0,"",VLOOKUP($G577,Data!$G$3:$BA$2935,15,FALSE))</f>
        <v>0.15</v>
      </c>
      <c r="W577" s="4">
        <f>IF($H577=0,"",VLOOKUP($G577,Data!$G$3:$BA$2935,16,FALSE))</f>
        <v>5.7000000000000002E-2</v>
      </c>
      <c r="X577" s="4">
        <f>IF($H577=0,"",VLOOKUP($G577,Data!$G$3:$BA$2935,17,FALSE))</f>
        <v>0.33</v>
      </c>
      <c r="Y577" s="4" t="str">
        <f>IF($H577=0,"",VLOOKUP($G577,Data!$G$3:$BA$2935,18,FALSE))</f>
        <v>/</v>
      </c>
      <c r="Z577" s="4" t="str">
        <f>IF($H577=0,"",VLOOKUP($G577,Data!$G$3:$BA$2935,19,FALSE))</f>
        <v>/</v>
      </c>
      <c r="AA577" s="4" t="str">
        <f>IF($H577=0,"",VLOOKUP($G577,Data!$G$3:$BA$2935,20,FALSE))</f>
        <v/>
      </c>
      <c r="AB577" s="4" t="str">
        <f>IF($H577=0,"",VLOOKUP($G577,Data!$G$3:$BA$2935,21,FALSE))</f>
        <v/>
      </c>
      <c r="AC577" s="4" t="str">
        <f>IF($H577=0,"",VLOOKUP($G577,Data!$G$3:$BA$2935,22,FALSE))</f>
        <v/>
      </c>
      <c r="AD577" s="4" t="str">
        <f>IF($H577=0,"",VLOOKUP($G577,Data!$G$3:$BA$2935,23,FALSE))</f>
        <v/>
      </c>
      <c r="AE577" s="4" t="str">
        <f>IF($H577=0,"",VLOOKUP($G577,Data!$G$3:$BA$2935,24,FALSE))</f>
        <v/>
      </c>
      <c r="AF577" s="4" t="str">
        <f>IF($H577=0,"",VLOOKUP($G577,Data!$G$3:$BA$2935,25,FALSE))</f>
        <v/>
      </c>
      <c r="AG577" s="4" t="str">
        <f>IF($H577=0,"",VLOOKUP($G577,Data!$G$3:$BA$2935,26,FALSE))</f>
        <v/>
      </c>
      <c r="AH577" s="4" t="str">
        <f>IF($H577=0,"",VLOOKUP($G577,Data!$G$3:$BA$2935,27,FALSE))</f>
        <v/>
      </c>
      <c r="AI577" s="4" t="str">
        <f>IF($H577=0,"",VLOOKUP($G577,Data!$G$3:$BA$2935,28,FALSE))</f>
        <v/>
      </c>
      <c r="AJ577" s="4" t="str">
        <f>IF($H577=0,"",VLOOKUP($G577,Data!$G$3:$BA$2935,29,FALSE))</f>
        <v/>
      </c>
      <c r="AK577" s="4" t="str">
        <f>IF($H577=0,"",VLOOKUP($G577,Data!$G$3:$BA$2935,30,FALSE))</f>
        <v/>
      </c>
      <c r="AL577" s="4" t="str">
        <f>IF($H577=0,"",VLOOKUP($G577,Data!$G$3:$BA$2935,31,FALSE))</f>
        <v/>
      </c>
      <c r="AM577" s="4" t="str">
        <f>IF($H577=0,"",VLOOKUP($G577,Data!$G$3:$BA$2935,32,FALSE))</f>
        <v/>
      </c>
      <c r="AN577" s="4" t="str">
        <f>IF($H577=0,"",VLOOKUP($G577,Data!$G$3:$BA$2935,33,FALSE))</f>
        <v/>
      </c>
      <c r="AO577" s="4" t="str">
        <f>IF($H577=0,"",VLOOKUP($G577,Data!$G$3:$BA$2935,34,FALSE))</f>
        <v/>
      </c>
      <c r="AP577" s="4" t="str">
        <f>IF($H577=0,"",VLOOKUP($G577,Data!$G$3:$BA$2935,35,FALSE))</f>
        <v/>
      </c>
      <c r="AQ577" s="4" t="str">
        <f>IF($H577=0,"",VLOOKUP($G577,Data!$G$3:$BA$2935,36,FALSE))</f>
        <v/>
      </c>
      <c r="AR577" s="4" t="str">
        <f>IF($H577=0,"",VLOOKUP($G577,Data!$G$3:$BA$2935,37,FALSE))</f>
        <v/>
      </c>
      <c r="AS577" s="4" t="str">
        <f>IF($H577=0,"",VLOOKUP($G577,Data!$G$3:$BA$2935,38,FALSE))</f>
        <v/>
      </c>
      <c r="AT577" s="4" t="str">
        <f>IF($H577=0,"",VLOOKUP($G577,Data!$G$3:$BA$2935,39,FALSE))</f>
        <v/>
      </c>
    </row>
    <row r="578" spans="1:46" x14ac:dyDescent="0.25">
      <c r="A578" s="4">
        <f>PSSE!A580</f>
        <v>989021</v>
      </c>
      <c r="B578" s="4" t="str">
        <f>PSSE!B580</f>
        <v>LONGPHU2_S1</v>
      </c>
      <c r="C578" s="4">
        <f>PSSE!D580</f>
        <v>26</v>
      </c>
      <c r="D578" s="4">
        <f>PSSE!E580</f>
        <v>600</v>
      </c>
      <c r="E578" s="4" t="str">
        <f>PSSE!F580</f>
        <v>ND</v>
      </c>
      <c r="F578" s="4">
        <f>PSSE!G580</f>
        <v>1</v>
      </c>
      <c r="G578" s="4" t="str">
        <f t="shared" ref="G578:G595" si="9">"GEN"&amp;C578&amp;D578&amp;E578&amp;F578</f>
        <v>GEN26600ND1</v>
      </c>
      <c r="H578" s="4">
        <f>COUNTIF(Data!$G$3:$BA$2935,GEN!$G578)</f>
        <v>1</v>
      </c>
      <c r="I578" s="4" t="str">
        <f>IF($H578=0,"",VLOOKUP($G578,Data!$G$3:$BA$2935,2,FALSE))</f>
        <v>'GENROU'</v>
      </c>
      <c r="J578" s="4">
        <f>PSSE!C580</f>
        <v>1</v>
      </c>
      <c r="K578" s="4">
        <f>IF($H578=0,"",VLOOKUP($G578,Data!$G$3:$BA$2935,4,FALSE))</f>
        <v>4</v>
      </c>
      <c r="L578" s="4">
        <f>IF($H578=0,"",VLOOKUP($G578,Data!$G$3:$BA$2935,5,FALSE))</f>
        <v>0.04</v>
      </c>
      <c r="M578" s="4">
        <f>IF($H578=0,"",VLOOKUP($G578,Data!$G$3:$BA$2935,6,FALSE))</f>
        <v>0.5</v>
      </c>
      <c r="N578" s="4">
        <f>IF($H578=0,"",VLOOKUP($G578,Data!$G$3:$BA$2935,7,FALSE))</f>
        <v>7.0000000000000007E-2</v>
      </c>
      <c r="O578" s="4">
        <f>IF($H578=0,"",VLOOKUP($G578,Data!$G$3:$BA$2935,8,FALSE))</f>
        <v>2.8</v>
      </c>
      <c r="P578" s="4">
        <f>IF($H578=0,"",VLOOKUP($G578,Data!$G$3:$BA$2935,9,FALSE))</f>
        <v>0</v>
      </c>
      <c r="Q578" s="4">
        <f>IF($H578=0,"",VLOOKUP($G578,Data!$G$3:$BA$2935,10,FALSE))</f>
        <v>1.8</v>
      </c>
      <c r="R578" s="4">
        <f>IF($H578=0,"",VLOOKUP($G578,Data!$G$3:$BA$2935,11,FALSE))</f>
        <v>1.75</v>
      </c>
      <c r="S578" s="4">
        <f>IF($H578=0,"",VLOOKUP($G578,Data!$G$3:$BA$2935,12,FALSE))</f>
        <v>0.3</v>
      </c>
      <c r="T578" s="4">
        <f>IF($H578=0,"",VLOOKUP($G578,Data!$G$3:$BA$2935,13,FALSE))</f>
        <v>0.65</v>
      </c>
      <c r="U578" s="4">
        <f>IF($H578=0,"",VLOOKUP($G578,Data!$G$3:$BA$2935,14,FALSE))</f>
        <v>0.25600000000000001</v>
      </c>
      <c r="V578" s="4">
        <f>IF($H578=0,"",VLOOKUP($G578,Data!$G$3:$BA$2935,15,FALSE))</f>
        <v>0.15</v>
      </c>
      <c r="W578" s="4">
        <f>IF($H578=0,"",VLOOKUP($G578,Data!$G$3:$BA$2935,16,FALSE))</f>
        <v>5.7000000000000002E-2</v>
      </c>
      <c r="X578" s="4">
        <f>IF($H578=0,"",VLOOKUP($G578,Data!$G$3:$BA$2935,17,FALSE))</f>
        <v>0.33</v>
      </c>
      <c r="Y578" s="4" t="str">
        <f>IF($H578=0,"",VLOOKUP($G578,Data!$G$3:$BA$2935,18,FALSE))</f>
        <v>/</v>
      </c>
      <c r="Z578" s="4" t="str">
        <f>IF($H578=0,"",VLOOKUP($G578,Data!$G$3:$BA$2935,19,FALSE))</f>
        <v>/</v>
      </c>
      <c r="AA578" s="4" t="str">
        <f>IF($H578=0,"",VLOOKUP($G578,Data!$G$3:$BA$2935,20,FALSE))</f>
        <v/>
      </c>
      <c r="AB578" s="4" t="str">
        <f>IF($H578=0,"",VLOOKUP($G578,Data!$G$3:$BA$2935,21,FALSE))</f>
        <v/>
      </c>
      <c r="AC578" s="4" t="str">
        <f>IF($H578=0,"",VLOOKUP($G578,Data!$G$3:$BA$2935,22,FALSE))</f>
        <v/>
      </c>
      <c r="AD578" s="4" t="str">
        <f>IF($H578=0,"",VLOOKUP($G578,Data!$G$3:$BA$2935,23,FALSE))</f>
        <v/>
      </c>
      <c r="AE578" s="4" t="str">
        <f>IF($H578=0,"",VLOOKUP($G578,Data!$G$3:$BA$2935,24,FALSE))</f>
        <v/>
      </c>
      <c r="AF578" s="4" t="str">
        <f>IF($H578=0,"",VLOOKUP($G578,Data!$G$3:$BA$2935,25,FALSE))</f>
        <v/>
      </c>
      <c r="AG578" s="4" t="str">
        <f>IF($H578=0,"",VLOOKUP($G578,Data!$G$3:$BA$2935,26,FALSE))</f>
        <v/>
      </c>
      <c r="AH578" s="4" t="str">
        <f>IF($H578=0,"",VLOOKUP($G578,Data!$G$3:$BA$2935,27,FALSE))</f>
        <v/>
      </c>
      <c r="AI578" s="4" t="str">
        <f>IF($H578=0,"",VLOOKUP($G578,Data!$G$3:$BA$2935,28,FALSE))</f>
        <v/>
      </c>
      <c r="AJ578" s="4" t="str">
        <f>IF($H578=0,"",VLOOKUP($G578,Data!$G$3:$BA$2935,29,FALSE))</f>
        <v/>
      </c>
      <c r="AK578" s="4" t="str">
        <f>IF($H578=0,"",VLOOKUP($G578,Data!$G$3:$BA$2935,30,FALSE))</f>
        <v/>
      </c>
      <c r="AL578" s="4" t="str">
        <f>IF($H578=0,"",VLOOKUP($G578,Data!$G$3:$BA$2935,31,FALSE))</f>
        <v/>
      </c>
      <c r="AM578" s="4" t="str">
        <f>IF($H578=0,"",VLOOKUP($G578,Data!$G$3:$BA$2935,32,FALSE))</f>
        <v/>
      </c>
      <c r="AN578" s="4" t="str">
        <f>IF($H578=0,"",VLOOKUP($G578,Data!$G$3:$BA$2935,33,FALSE))</f>
        <v/>
      </c>
      <c r="AO578" s="4" t="str">
        <f>IF($H578=0,"",VLOOKUP($G578,Data!$G$3:$BA$2935,34,FALSE))</f>
        <v/>
      </c>
      <c r="AP578" s="4" t="str">
        <f>IF($H578=0,"",VLOOKUP($G578,Data!$G$3:$BA$2935,35,FALSE))</f>
        <v/>
      </c>
      <c r="AQ578" s="4" t="str">
        <f>IF($H578=0,"",VLOOKUP($G578,Data!$G$3:$BA$2935,36,FALSE))</f>
        <v/>
      </c>
      <c r="AR578" s="4" t="str">
        <f>IF($H578=0,"",VLOOKUP($G578,Data!$G$3:$BA$2935,37,FALSE))</f>
        <v/>
      </c>
      <c r="AS578" s="4" t="str">
        <f>IF($H578=0,"",VLOOKUP($G578,Data!$G$3:$BA$2935,38,FALSE))</f>
        <v/>
      </c>
      <c r="AT578" s="4" t="str">
        <f>IF($H578=0,"",VLOOKUP($G578,Data!$G$3:$BA$2935,39,FALSE))</f>
        <v/>
      </c>
    </row>
    <row r="579" spans="1:46" x14ac:dyDescent="0.25">
      <c r="A579" s="4">
        <f>PSSE!A581</f>
        <v>989022</v>
      </c>
      <c r="B579" s="4" t="str">
        <f>PSSE!B581</f>
        <v>LONGPHU2_S2</v>
      </c>
      <c r="C579" s="4">
        <f>PSSE!D581</f>
        <v>26</v>
      </c>
      <c r="D579" s="4">
        <f>PSSE!E581</f>
        <v>600</v>
      </c>
      <c r="E579" s="4" t="str">
        <f>PSSE!F581</f>
        <v>ND</v>
      </c>
      <c r="F579" s="4">
        <f>PSSE!G581</f>
        <v>1</v>
      </c>
      <c r="G579" s="4" t="str">
        <f t="shared" si="9"/>
        <v>GEN26600ND1</v>
      </c>
      <c r="H579" s="4">
        <f>COUNTIF(Data!$G$3:$BA$2935,GEN!$G579)</f>
        <v>1</v>
      </c>
      <c r="I579" s="4" t="str">
        <f>IF($H579=0,"",VLOOKUP($G579,Data!$G$3:$BA$2935,2,FALSE))</f>
        <v>'GENROU'</v>
      </c>
      <c r="J579" s="4">
        <f>PSSE!C581</f>
        <v>1</v>
      </c>
      <c r="K579" s="4">
        <f>IF($H579=0,"",VLOOKUP($G579,Data!$G$3:$BA$2935,4,FALSE))</f>
        <v>4</v>
      </c>
      <c r="L579" s="4">
        <f>IF($H579=0,"",VLOOKUP($G579,Data!$G$3:$BA$2935,5,FALSE))</f>
        <v>0.04</v>
      </c>
      <c r="M579" s="4">
        <f>IF($H579=0,"",VLOOKUP($G579,Data!$G$3:$BA$2935,6,FALSE))</f>
        <v>0.5</v>
      </c>
      <c r="N579" s="4">
        <f>IF($H579=0,"",VLOOKUP($G579,Data!$G$3:$BA$2935,7,FALSE))</f>
        <v>7.0000000000000007E-2</v>
      </c>
      <c r="O579" s="4">
        <f>IF($H579=0,"",VLOOKUP($G579,Data!$G$3:$BA$2935,8,FALSE))</f>
        <v>2.8</v>
      </c>
      <c r="P579" s="4">
        <f>IF($H579=0,"",VLOOKUP($G579,Data!$G$3:$BA$2935,9,FALSE))</f>
        <v>0</v>
      </c>
      <c r="Q579" s="4">
        <f>IF($H579=0,"",VLOOKUP($G579,Data!$G$3:$BA$2935,10,FALSE))</f>
        <v>1.8</v>
      </c>
      <c r="R579" s="4">
        <f>IF($H579=0,"",VLOOKUP($G579,Data!$G$3:$BA$2935,11,FALSE))</f>
        <v>1.75</v>
      </c>
      <c r="S579" s="4">
        <f>IF($H579=0,"",VLOOKUP($G579,Data!$G$3:$BA$2935,12,FALSE))</f>
        <v>0.3</v>
      </c>
      <c r="T579" s="4">
        <f>IF($H579=0,"",VLOOKUP($G579,Data!$G$3:$BA$2935,13,FALSE))</f>
        <v>0.65</v>
      </c>
      <c r="U579" s="4">
        <f>IF($H579=0,"",VLOOKUP($G579,Data!$G$3:$BA$2935,14,FALSE))</f>
        <v>0.25600000000000001</v>
      </c>
      <c r="V579" s="4">
        <f>IF($H579=0,"",VLOOKUP($G579,Data!$G$3:$BA$2935,15,FALSE))</f>
        <v>0.15</v>
      </c>
      <c r="W579" s="4">
        <f>IF($H579=0,"",VLOOKUP($G579,Data!$G$3:$BA$2935,16,FALSE))</f>
        <v>5.7000000000000002E-2</v>
      </c>
      <c r="X579" s="4">
        <f>IF($H579=0,"",VLOOKUP($G579,Data!$G$3:$BA$2935,17,FALSE))</f>
        <v>0.33</v>
      </c>
      <c r="Y579" s="4" t="str">
        <f>IF($H579=0,"",VLOOKUP($G579,Data!$G$3:$BA$2935,18,FALSE))</f>
        <v>/</v>
      </c>
      <c r="Z579" s="4" t="str">
        <f>IF($H579=0,"",VLOOKUP($G579,Data!$G$3:$BA$2935,19,FALSE))</f>
        <v>/</v>
      </c>
      <c r="AA579" s="4" t="str">
        <f>IF($H579=0,"",VLOOKUP($G579,Data!$G$3:$BA$2935,20,FALSE))</f>
        <v/>
      </c>
      <c r="AB579" s="4" t="str">
        <f>IF($H579=0,"",VLOOKUP($G579,Data!$G$3:$BA$2935,21,FALSE))</f>
        <v/>
      </c>
      <c r="AC579" s="4" t="str">
        <f>IF($H579=0,"",VLOOKUP($G579,Data!$G$3:$BA$2935,22,FALSE))</f>
        <v/>
      </c>
      <c r="AD579" s="4" t="str">
        <f>IF($H579=0,"",VLOOKUP($G579,Data!$G$3:$BA$2935,23,FALSE))</f>
        <v/>
      </c>
      <c r="AE579" s="4" t="str">
        <f>IF($H579=0,"",VLOOKUP($G579,Data!$G$3:$BA$2935,24,FALSE))</f>
        <v/>
      </c>
      <c r="AF579" s="4" t="str">
        <f>IF($H579=0,"",VLOOKUP($G579,Data!$G$3:$BA$2935,25,FALSE))</f>
        <v/>
      </c>
      <c r="AG579" s="4" t="str">
        <f>IF($H579=0,"",VLOOKUP($G579,Data!$G$3:$BA$2935,26,FALSE))</f>
        <v/>
      </c>
      <c r="AH579" s="4" t="str">
        <f>IF($H579=0,"",VLOOKUP($G579,Data!$G$3:$BA$2935,27,FALSE))</f>
        <v/>
      </c>
      <c r="AI579" s="4" t="str">
        <f>IF($H579=0,"",VLOOKUP($G579,Data!$G$3:$BA$2935,28,FALSE))</f>
        <v/>
      </c>
      <c r="AJ579" s="4" t="str">
        <f>IF($H579=0,"",VLOOKUP($G579,Data!$G$3:$BA$2935,29,FALSE))</f>
        <v/>
      </c>
      <c r="AK579" s="4" t="str">
        <f>IF($H579=0,"",VLOOKUP($G579,Data!$G$3:$BA$2935,30,FALSE))</f>
        <v/>
      </c>
      <c r="AL579" s="4" t="str">
        <f>IF($H579=0,"",VLOOKUP($G579,Data!$G$3:$BA$2935,31,FALSE))</f>
        <v/>
      </c>
      <c r="AM579" s="4" t="str">
        <f>IF($H579=0,"",VLOOKUP($G579,Data!$G$3:$BA$2935,32,FALSE))</f>
        <v/>
      </c>
      <c r="AN579" s="4" t="str">
        <f>IF($H579=0,"",VLOOKUP($G579,Data!$G$3:$BA$2935,33,FALSE))</f>
        <v/>
      </c>
      <c r="AO579" s="4" t="str">
        <f>IF($H579=0,"",VLOOKUP($G579,Data!$G$3:$BA$2935,34,FALSE))</f>
        <v/>
      </c>
      <c r="AP579" s="4" t="str">
        <f>IF($H579=0,"",VLOOKUP($G579,Data!$G$3:$BA$2935,35,FALSE))</f>
        <v/>
      </c>
      <c r="AQ579" s="4" t="str">
        <f>IF($H579=0,"",VLOOKUP($G579,Data!$G$3:$BA$2935,36,FALSE))</f>
        <v/>
      </c>
      <c r="AR579" s="4" t="str">
        <f>IF($H579=0,"",VLOOKUP($G579,Data!$G$3:$BA$2935,37,FALSE))</f>
        <v/>
      </c>
      <c r="AS579" s="4" t="str">
        <f>IF($H579=0,"",VLOOKUP($G579,Data!$G$3:$BA$2935,38,FALSE))</f>
        <v/>
      </c>
      <c r="AT579" s="4" t="str">
        <f>IF($H579=0,"",VLOOKUP($G579,Data!$G$3:$BA$2935,39,FALSE))</f>
        <v/>
      </c>
    </row>
    <row r="580" spans="1:46" x14ac:dyDescent="0.25">
      <c r="A580" s="4">
        <f>PSSE!A582</f>
        <v>989031</v>
      </c>
      <c r="B580" s="4" t="str">
        <f>PSSE!B582</f>
        <v>LONGPHU3_S1</v>
      </c>
      <c r="C580" s="4">
        <f>PSSE!D582</f>
        <v>19</v>
      </c>
      <c r="D580" s="4">
        <f>PSSE!E582</f>
        <v>1000</v>
      </c>
      <c r="E580" s="4" t="str">
        <f>PSSE!F582</f>
        <v>ND</v>
      </c>
      <c r="F580" s="4">
        <f>PSSE!G582</f>
        <v>1</v>
      </c>
      <c r="G580" s="4" t="str">
        <f t="shared" si="9"/>
        <v>GEN191000ND1</v>
      </c>
      <c r="H580" s="4">
        <f>COUNTIF(Data!$G$3:$BA$2935,GEN!$G580)</f>
        <v>1</v>
      </c>
      <c r="I580" s="4" t="str">
        <f>IF($H580=0,"",VLOOKUP($G580,Data!$G$3:$BA$2935,2,FALSE))</f>
        <v>'GENROU'</v>
      </c>
      <c r="J580" s="4">
        <f>PSSE!C582</f>
        <v>1</v>
      </c>
      <c r="K580" s="4">
        <f>IF($H580=0,"",VLOOKUP($G580,Data!$G$3:$BA$2935,4,FALSE))</f>
        <v>4</v>
      </c>
      <c r="L580" s="4">
        <f>IF($H580=0,"",VLOOKUP($G580,Data!$G$3:$BA$2935,5,FALSE))</f>
        <v>0.04</v>
      </c>
      <c r="M580" s="4">
        <f>IF($H580=0,"",VLOOKUP($G580,Data!$G$3:$BA$2935,6,FALSE))</f>
        <v>0.5</v>
      </c>
      <c r="N580" s="4">
        <f>IF($H580=0,"",VLOOKUP($G580,Data!$G$3:$BA$2935,7,FALSE))</f>
        <v>7.0000000000000007E-2</v>
      </c>
      <c r="O580" s="4">
        <f>IF($H580=0,"",VLOOKUP($G580,Data!$G$3:$BA$2935,8,FALSE))</f>
        <v>2.8</v>
      </c>
      <c r="P580" s="4">
        <f>IF($H580=0,"",VLOOKUP($G580,Data!$G$3:$BA$2935,9,FALSE))</f>
        <v>0</v>
      </c>
      <c r="Q580" s="4">
        <f>IF($H580=0,"",VLOOKUP($G580,Data!$G$3:$BA$2935,10,FALSE))</f>
        <v>1.8</v>
      </c>
      <c r="R580" s="4">
        <f>IF($H580=0,"",VLOOKUP($G580,Data!$G$3:$BA$2935,11,FALSE))</f>
        <v>1.75</v>
      </c>
      <c r="S580" s="4">
        <f>IF($H580=0,"",VLOOKUP($G580,Data!$G$3:$BA$2935,12,FALSE))</f>
        <v>0.3</v>
      </c>
      <c r="T580" s="4">
        <f>IF($H580=0,"",VLOOKUP($G580,Data!$G$3:$BA$2935,13,FALSE))</f>
        <v>0.65</v>
      </c>
      <c r="U580" s="4">
        <f>IF($H580=0,"",VLOOKUP($G580,Data!$G$3:$BA$2935,14,FALSE))</f>
        <v>0.22600000000000001</v>
      </c>
      <c r="V580" s="4">
        <f>IF($H580=0,"",VLOOKUP($G580,Data!$G$3:$BA$2935,15,FALSE))</f>
        <v>0.15</v>
      </c>
      <c r="W580" s="4">
        <f>IF($H580=0,"",VLOOKUP($G580,Data!$G$3:$BA$2935,16,FALSE))</f>
        <v>5.7000000000000002E-2</v>
      </c>
      <c r="X580" s="4">
        <f>IF($H580=0,"",VLOOKUP($G580,Data!$G$3:$BA$2935,17,FALSE))</f>
        <v>0.33</v>
      </c>
      <c r="Y580" s="4" t="str">
        <f>IF($H580=0,"",VLOOKUP($G580,Data!$G$3:$BA$2935,18,FALSE))</f>
        <v>/</v>
      </c>
      <c r="Z580" s="4" t="str">
        <f>IF($H580=0,"",VLOOKUP($G580,Data!$G$3:$BA$2935,19,FALSE))</f>
        <v>/</v>
      </c>
      <c r="AA580" s="4" t="str">
        <f>IF($H580=0,"",VLOOKUP($G580,Data!$G$3:$BA$2935,20,FALSE))</f>
        <v/>
      </c>
      <c r="AB580" s="4" t="str">
        <f>IF($H580=0,"",VLOOKUP($G580,Data!$G$3:$BA$2935,21,FALSE))</f>
        <v/>
      </c>
      <c r="AC580" s="4" t="str">
        <f>IF($H580=0,"",VLOOKUP($G580,Data!$G$3:$BA$2935,22,FALSE))</f>
        <v/>
      </c>
      <c r="AD580" s="4" t="str">
        <f>IF($H580=0,"",VLOOKUP($G580,Data!$G$3:$BA$2935,23,FALSE))</f>
        <v/>
      </c>
      <c r="AE580" s="4" t="str">
        <f>IF($H580=0,"",VLOOKUP($G580,Data!$G$3:$BA$2935,24,FALSE))</f>
        <v/>
      </c>
      <c r="AF580" s="4" t="str">
        <f>IF($H580=0,"",VLOOKUP($G580,Data!$G$3:$BA$2935,25,FALSE))</f>
        <v/>
      </c>
      <c r="AG580" s="4" t="str">
        <f>IF($H580=0,"",VLOOKUP($G580,Data!$G$3:$BA$2935,26,FALSE))</f>
        <v/>
      </c>
      <c r="AH580" s="4" t="str">
        <f>IF($H580=0,"",VLOOKUP($G580,Data!$G$3:$BA$2935,27,FALSE))</f>
        <v/>
      </c>
      <c r="AI580" s="4" t="str">
        <f>IF($H580=0,"",VLOOKUP($G580,Data!$G$3:$BA$2935,28,FALSE))</f>
        <v/>
      </c>
      <c r="AJ580" s="4" t="str">
        <f>IF($H580=0,"",VLOOKUP($G580,Data!$G$3:$BA$2935,29,FALSE))</f>
        <v/>
      </c>
      <c r="AK580" s="4" t="str">
        <f>IF($H580=0,"",VLOOKUP($G580,Data!$G$3:$BA$2935,30,FALSE))</f>
        <v/>
      </c>
      <c r="AL580" s="4" t="str">
        <f>IF($H580=0,"",VLOOKUP($G580,Data!$G$3:$BA$2935,31,FALSE))</f>
        <v/>
      </c>
      <c r="AM580" s="4" t="str">
        <f>IF($H580=0,"",VLOOKUP($G580,Data!$G$3:$BA$2935,32,FALSE))</f>
        <v/>
      </c>
      <c r="AN580" s="4" t="str">
        <f>IF($H580=0,"",VLOOKUP($G580,Data!$G$3:$BA$2935,33,FALSE))</f>
        <v/>
      </c>
      <c r="AO580" s="4" t="str">
        <f>IF($H580=0,"",VLOOKUP($G580,Data!$G$3:$BA$2935,34,FALSE))</f>
        <v/>
      </c>
      <c r="AP580" s="4" t="str">
        <f>IF($H580=0,"",VLOOKUP($G580,Data!$G$3:$BA$2935,35,FALSE))</f>
        <v/>
      </c>
      <c r="AQ580" s="4" t="str">
        <f>IF($H580=0,"",VLOOKUP($G580,Data!$G$3:$BA$2935,36,FALSE))</f>
        <v/>
      </c>
      <c r="AR580" s="4" t="str">
        <f>IF($H580=0,"",VLOOKUP($G580,Data!$G$3:$BA$2935,37,FALSE))</f>
        <v/>
      </c>
      <c r="AS580" s="4" t="str">
        <f>IF($H580=0,"",VLOOKUP($G580,Data!$G$3:$BA$2935,38,FALSE))</f>
        <v/>
      </c>
      <c r="AT580" s="4" t="str">
        <f>IF($H580=0,"",VLOOKUP($G580,Data!$G$3:$BA$2935,39,FALSE))</f>
        <v/>
      </c>
    </row>
    <row r="581" spans="1:46" x14ac:dyDescent="0.25">
      <c r="A581" s="4">
        <f>PSSE!A583</f>
        <v>989032</v>
      </c>
      <c r="B581" s="4" t="str">
        <f>PSSE!B583</f>
        <v>LONGPHU3_S2</v>
      </c>
      <c r="C581" s="4">
        <f>PSSE!D583</f>
        <v>19</v>
      </c>
      <c r="D581" s="4">
        <f>PSSE!E583</f>
        <v>1000</v>
      </c>
      <c r="E581" s="4" t="str">
        <f>PSSE!F583</f>
        <v>ND</v>
      </c>
      <c r="F581" s="4">
        <f>PSSE!G583</f>
        <v>1</v>
      </c>
      <c r="G581" s="4" t="str">
        <f t="shared" si="9"/>
        <v>GEN191000ND1</v>
      </c>
      <c r="H581" s="4">
        <f>COUNTIF(Data!$G$3:$BA$2935,GEN!$G581)</f>
        <v>1</v>
      </c>
      <c r="I581" s="4" t="str">
        <f>IF($H581=0,"",VLOOKUP($G581,Data!$G$3:$BA$2935,2,FALSE))</f>
        <v>'GENROU'</v>
      </c>
      <c r="J581" s="4">
        <f>PSSE!C583</f>
        <v>1</v>
      </c>
      <c r="K581" s="4">
        <f>IF($H581=0,"",VLOOKUP($G581,Data!$G$3:$BA$2935,4,FALSE))</f>
        <v>4</v>
      </c>
      <c r="L581" s="4">
        <f>IF($H581=0,"",VLOOKUP($G581,Data!$G$3:$BA$2935,5,FALSE))</f>
        <v>0.04</v>
      </c>
      <c r="M581" s="4">
        <f>IF($H581=0,"",VLOOKUP($G581,Data!$G$3:$BA$2935,6,FALSE))</f>
        <v>0.5</v>
      </c>
      <c r="N581" s="4">
        <f>IF($H581=0,"",VLOOKUP($G581,Data!$G$3:$BA$2935,7,FALSE))</f>
        <v>7.0000000000000007E-2</v>
      </c>
      <c r="O581" s="4">
        <f>IF($H581=0,"",VLOOKUP($G581,Data!$G$3:$BA$2935,8,FALSE))</f>
        <v>2.8</v>
      </c>
      <c r="P581" s="4">
        <f>IF($H581=0,"",VLOOKUP($G581,Data!$G$3:$BA$2935,9,FALSE))</f>
        <v>0</v>
      </c>
      <c r="Q581" s="4">
        <f>IF($H581=0,"",VLOOKUP($G581,Data!$G$3:$BA$2935,10,FALSE))</f>
        <v>1.8</v>
      </c>
      <c r="R581" s="4">
        <f>IF($H581=0,"",VLOOKUP($G581,Data!$G$3:$BA$2935,11,FALSE))</f>
        <v>1.75</v>
      </c>
      <c r="S581" s="4">
        <f>IF($H581=0,"",VLOOKUP($G581,Data!$G$3:$BA$2935,12,FALSE))</f>
        <v>0.3</v>
      </c>
      <c r="T581" s="4">
        <f>IF($H581=0,"",VLOOKUP($G581,Data!$G$3:$BA$2935,13,FALSE))</f>
        <v>0.65</v>
      </c>
      <c r="U581" s="4">
        <f>IF($H581=0,"",VLOOKUP($G581,Data!$G$3:$BA$2935,14,FALSE))</f>
        <v>0.22600000000000001</v>
      </c>
      <c r="V581" s="4">
        <f>IF($H581=0,"",VLOOKUP($G581,Data!$G$3:$BA$2935,15,FALSE))</f>
        <v>0.15</v>
      </c>
      <c r="W581" s="4">
        <f>IF($H581=0,"",VLOOKUP($G581,Data!$G$3:$BA$2935,16,FALSE))</f>
        <v>5.7000000000000002E-2</v>
      </c>
      <c r="X581" s="4">
        <f>IF($H581=0,"",VLOOKUP($G581,Data!$G$3:$BA$2935,17,FALSE))</f>
        <v>0.33</v>
      </c>
      <c r="Y581" s="4" t="str">
        <f>IF($H581=0,"",VLOOKUP($G581,Data!$G$3:$BA$2935,18,FALSE))</f>
        <v>/</v>
      </c>
      <c r="Z581" s="4" t="str">
        <f>IF($H581=0,"",VLOOKUP($G581,Data!$G$3:$BA$2935,19,FALSE))</f>
        <v>/</v>
      </c>
      <c r="AA581" s="4" t="str">
        <f>IF($H581=0,"",VLOOKUP($G581,Data!$G$3:$BA$2935,20,FALSE))</f>
        <v/>
      </c>
      <c r="AB581" s="4" t="str">
        <f>IF($H581=0,"",VLOOKUP($G581,Data!$G$3:$BA$2935,21,FALSE))</f>
        <v/>
      </c>
      <c r="AC581" s="4" t="str">
        <f>IF($H581=0,"",VLOOKUP($G581,Data!$G$3:$BA$2935,22,FALSE))</f>
        <v/>
      </c>
      <c r="AD581" s="4" t="str">
        <f>IF($H581=0,"",VLOOKUP($G581,Data!$G$3:$BA$2935,23,FALSE))</f>
        <v/>
      </c>
      <c r="AE581" s="4" t="str">
        <f>IF($H581=0,"",VLOOKUP($G581,Data!$G$3:$BA$2935,24,FALSE))</f>
        <v/>
      </c>
      <c r="AF581" s="4" t="str">
        <f>IF($H581=0,"",VLOOKUP($G581,Data!$G$3:$BA$2935,25,FALSE))</f>
        <v/>
      </c>
      <c r="AG581" s="4" t="str">
        <f>IF($H581=0,"",VLOOKUP($G581,Data!$G$3:$BA$2935,26,FALSE))</f>
        <v/>
      </c>
      <c r="AH581" s="4" t="str">
        <f>IF($H581=0,"",VLOOKUP($G581,Data!$G$3:$BA$2935,27,FALSE))</f>
        <v/>
      </c>
      <c r="AI581" s="4" t="str">
        <f>IF($H581=0,"",VLOOKUP($G581,Data!$G$3:$BA$2935,28,FALSE))</f>
        <v/>
      </c>
      <c r="AJ581" s="4" t="str">
        <f>IF($H581=0,"",VLOOKUP($G581,Data!$G$3:$BA$2935,29,FALSE))</f>
        <v/>
      </c>
      <c r="AK581" s="4" t="str">
        <f>IF($H581=0,"",VLOOKUP($G581,Data!$G$3:$BA$2935,30,FALSE))</f>
        <v/>
      </c>
      <c r="AL581" s="4" t="str">
        <f>IF($H581=0,"",VLOOKUP($G581,Data!$G$3:$BA$2935,31,FALSE))</f>
        <v/>
      </c>
      <c r="AM581" s="4" t="str">
        <f>IF($H581=0,"",VLOOKUP($G581,Data!$G$3:$BA$2935,32,FALSE))</f>
        <v/>
      </c>
      <c r="AN581" s="4" t="str">
        <f>IF($H581=0,"",VLOOKUP($G581,Data!$G$3:$BA$2935,33,FALSE))</f>
        <v/>
      </c>
      <c r="AO581" s="4" t="str">
        <f>IF($H581=0,"",VLOOKUP($G581,Data!$G$3:$BA$2935,34,FALSE))</f>
        <v/>
      </c>
      <c r="AP581" s="4" t="str">
        <f>IF($H581=0,"",VLOOKUP($G581,Data!$G$3:$BA$2935,35,FALSE))</f>
        <v/>
      </c>
      <c r="AQ581" s="4" t="str">
        <f>IF($H581=0,"",VLOOKUP($G581,Data!$G$3:$BA$2935,36,FALSE))</f>
        <v/>
      </c>
      <c r="AR581" s="4" t="str">
        <f>IF($H581=0,"",VLOOKUP($G581,Data!$G$3:$BA$2935,37,FALSE))</f>
        <v/>
      </c>
      <c r="AS581" s="4" t="str">
        <f>IF($H581=0,"",VLOOKUP($G581,Data!$G$3:$BA$2935,38,FALSE))</f>
        <v/>
      </c>
      <c r="AT581" s="4" t="str">
        <f>IF($H581=0,"",VLOOKUP($G581,Data!$G$3:$BA$2935,39,FALSE))</f>
        <v/>
      </c>
    </row>
    <row r="582" spans="1:46" x14ac:dyDescent="0.25">
      <c r="A582" s="4">
        <f>PSSE!A584</f>
        <v>990011</v>
      </c>
      <c r="B582" s="4" t="str">
        <f>PSSE!B584</f>
        <v>DUYENHAI1_S1</v>
      </c>
      <c r="C582" s="4">
        <f>PSSE!D584</f>
        <v>26</v>
      </c>
      <c r="D582" s="4">
        <f>PSSE!E584</f>
        <v>600</v>
      </c>
      <c r="E582" s="4" t="str">
        <f>PSSE!F584</f>
        <v>ND</v>
      </c>
      <c r="F582" s="4">
        <f>PSSE!G584</f>
        <v>1</v>
      </c>
      <c r="G582" s="4" t="str">
        <f t="shared" si="9"/>
        <v>GEN26600ND1</v>
      </c>
      <c r="H582" s="4">
        <f>COUNTIF(Data!$G$3:$BA$2935,GEN!$G582)</f>
        <v>1</v>
      </c>
      <c r="I582" s="4" t="str">
        <f>IF($H582=0,"",VLOOKUP($G582,Data!$G$3:$BA$2935,2,FALSE))</f>
        <v>'GENROU'</v>
      </c>
      <c r="J582" s="4">
        <f>PSSE!C584</f>
        <v>1</v>
      </c>
      <c r="K582" s="4">
        <f>IF($H582=0,"",VLOOKUP($G582,Data!$G$3:$BA$2935,4,FALSE))</f>
        <v>4</v>
      </c>
      <c r="L582" s="4">
        <f>IF($H582=0,"",VLOOKUP($G582,Data!$G$3:$BA$2935,5,FALSE))</f>
        <v>0.04</v>
      </c>
      <c r="M582" s="4">
        <f>IF($H582=0,"",VLOOKUP($G582,Data!$G$3:$BA$2935,6,FALSE))</f>
        <v>0.5</v>
      </c>
      <c r="N582" s="4">
        <f>IF($H582=0,"",VLOOKUP($G582,Data!$G$3:$BA$2935,7,FALSE))</f>
        <v>7.0000000000000007E-2</v>
      </c>
      <c r="O582" s="4">
        <f>IF($H582=0,"",VLOOKUP($G582,Data!$G$3:$BA$2935,8,FALSE))</f>
        <v>2.8</v>
      </c>
      <c r="P582" s="4">
        <f>IF($H582=0,"",VLOOKUP($G582,Data!$G$3:$BA$2935,9,FALSE))</f>
        <v>0</v>
      </c>
      <c r="Q582" s="4">
        <f>IF($H582=0,"",VLOOKUP($G582,Data!$G$3:$BA$2935,10,FALSE))</f>
        <v>1.8</v>
      </c>
      <c r="R582" s="4">
        <f>IF($H582=0,"",VLOOKUP($G582,Data!$G$3:$BA$2935,11,FALSE))</f>
        <v>1.75</v>
      </c>
      <c r="S582" s="4">
        <f>IF($H582=0,"",VLOOKUP($G582,Data!$G$3:$BA$2935,12,FALSE))</f>
        <v>0.3</v>
      </c>
      <c r="T582" s="4">
        <f>IF($H582=0,"",VLOOKUP($G582,Data!$G$3:$BA$2935,13,FALSE))</f>
        <v>0.65</v>
      </c>
      <c r="U582" s="4">
        <f>IF($H582=0,"",VLOOKUP($G582,Data!$G$3:$BA$2935,14,FALSE))</f>
        <v>0.25600000000000001</v>
      </c>
      <c r="V582" s="4">
        <f>IF($H582=0,"",VLOOKUP($G582,Data!$G$3:$BA$2935,15,FALSE))</f>
        <v>0.15</v>
      </c>
      <c r="W582" s="4">
        <f>IF($H582=0,"",VLOOKUP($G582,Data!$G$3:$BA$2935,16,FALSE))</f>
        <v>5.7000000000000002E-2</v>
      </c>
      <c r="X582" s="4">
        <f>IF($H582=0,"",VLOOKUP($G582,Data!$G$3:$BA$2935,17,FALSE))</f>
        <v>0.33</v>
      </c>
      <c r="Y582" s="4" t="str">
        <f>IF($H582=0,"",VLOOKUP($G582,Data!$G$3:$BA$2935,18,FALSE))</f>
        <v>/</v>
      </c>
      <c r="Z582" s="4" t="str">
        <f>IF($H582=0,"",VLOOKUP($G582,Data!$G$3:$BA$2935,19,FALSE))</f>
        <v>/</v>
      </c>
      <c r="AA582" s="4" t="str">
        <f>IF($H582=0,"",VLOOKUP($G582,Data!$G$3:$BA$2935,20,FALSE))</f>
        <v/>
      </c>
      <c r="AB582" s="4" t="str">
        <f>IF($H582=0,"",VLOOKUP($G582,Data!$G$3:$BA$2935,21,FALSE))</f>
        <v/>
      </c>
      <c r="AC582" s="4" t="str">
        <f>IF($H582=0,"",VLOOKUP($G582,Data!$G$3:$BA$2935,22,FALSE))</f>
        <v/>
      </c>
      <c r="AD582" s="4" t="str">
        <f>IF($H582=0,"",VLOOKUP($G582,Data!$G$3:$BA$2935,23,FALSE))</f>
        <v/>
      </c>
      <c r="AE582" s="4" t="str">
        <f>IF($H582=0,"",VLOOKUP($G582,Data!$G$3:$BA$2935,24,FALSE))</f>
        <v/>
      </c>
      <c r="AF582" s="4" t="str">
        <f>IF($H582=0,"",VLOOKUP($G582,Data!$G$3:$BA$2935,25,FALSE))</f>
        <v/>
      </c>
      <c r="AG582" s="4" t="str">
        <f>IF($H582=0,"",VLOOKUP($G582,Data!$G$3:$BA$2935,26,FALSE))</f>
        <v/>
      </c>
      <c r="AH582" s="4" t="str">
        <f>IF($H582=0,"",VLOOKUP($G582,Data!$G$3:$BA$2935,27,FALSE))</f>
        <v/>
      </c>
      <c r="AI582" s="4" t="str">
        <f>IF($H582=0,"",VLOOKUP($G582,Data!$G$3:$BA$2935,28,FALSE))</f>
        <v/>
      </c>
      <c r="AJ582" s="4" t="str">
        <f>IF($H582=0,"",VLOOKUP($G582,Data!$G$3:$BA$2935,29,FALSE))</f>
        <v/>
      </c>
      <c r="AK582" s="4" t="str">
        <f>IF($H582=0,"",VLOOKUP($G582,Data!$G$3:$BA$2935,30,FALSE))</f>
        <v/>
      </c>
      <c r="AL582" s="4" t="str">
        <f>IF($H582=0,"",VLOOKUP($G582,Data!$G$3:$BA$2935,31,FALSE))</f>
        <v/>
      </c>
      <c r="AM582" s="4" t="str">
        <f>IF($H582=0,"",VLOOKUP($G582,Data!$G$3:$BA$2935,32,FALSE))</f>
        <v/>
      </c>
      <c r="AN582" s="4" t="str">
        <f>IF($H582=0,"",VLOOKUP($G582,Data!$G$3:$BA$2935,33,FALSE))</f>
        <v/>
      </c>
      <c r="AO582" s="4" t="str">
        <f>IF($H582=0,"",VLOOKUP($G582,Data!$G$3:$BA$2935,34,FALSE))</f>
        <v/>
      </c>
      <c r="AP582" s="4" t="str">
        <f>IF($H582=0,"",VLOOKUP($G582,Data!$G$3:$BA$2935,35,FALSE))</f>
        <v/>
      </c>
      <c r="AQ582" s="4" t="str">
        <f>IF($H582=0,"",VLOOKUP($G582,Data!$G$3:$BA$2935,36,FALSE))</f>
        <v/>
      </c>
      <c r="AR582" s="4" t="str">
        <f>IF($H582=0,"",VLOOKUP($G582,Data!$G$3:$BA$2935,37,FALSE))</f>
        <v/>
      </c>
      <c r="AS582" s="4" t="str">
        <f>IF($H582=0,"",VLOOKUP($G582,Data!$G$3:$BA$2935,38,FALSE))</f>
        <v/>
      </c>
      <c r="AT582" s="4" t="str">
        <f>IF($H582=0,"",VLOOKUP($G582,Data!$G$3:$BA$2935,39,FALSE))</f>
        <v/>
      </c>
    </row>
    <row r="583" spans="1:46" x14ac:dyDescent="0.25">
      <c r="A583" s="4">
        <f>PSSE!A585</f>
        <v>990012</v>
      </c>
      <c r="B583" s="4" t="str">
        <f>PSSE!B585</f>
        <v>DUYENHAI1_S2</v>
      </c>
      <c r="C583" s="4">
        <f>PSSE!D585</f>
        <v>26</v>
      </c>
      <c r="D583" s="4">
        <f>PSSE!E585</f>
        <v>600</v>
      </c>
      <c r="E583" s="4" t="str">
        <f>PSSE!F585</f>
        <v>ND</v>
      </c>
      <c r="F583" s="4">
        <f>PSSE!G585</f>
        <v>1</v>
      </c>
      <c r="G583" s="4" t="str">
        <f t="shared" si="9"/>
        <v>GEN26600ND1</v>
      </c>
      <c r="H583" s="4">
        <f>COUNTIF(Data!$G$3:$BA$2935,GEN!$G583)</f>
        <v>1</v>
      </c>
      <c r="I583" s="4" t="str">
        <f>IF($H583=0,"",VLOOKUP($G583,Data!$G$3:$BA$2935,2,FALSE))</f>
        <v>'GENROU'</v>
      </c>
      <c r="J583" s="4">
        <f>PSSE!C585</f>
        <v>1</v>
      </c>
      <c r="K583" s="4">
        <f>IF($H583=0,"",VLOOKUP($G583,Data!$G$3:$BA$2935,4,FALSE))</f>
        <v>4</v>
      </c>
      <c r="L583" s="4">
        <f>IF($H583=0,"",VLOOKUP($G583,Data!$G$3:$BA$2935,5,FALSE))</f>
        <v>0.04</v>
      </c>
      <c r="M583" s="4">
        <f>IF($H583=0,"",VLOOKUP($G583,Data!$G$3:$BA$2935,6,FALSE))</f>
        <v>0.5</v>
      </c>
      <c r="N583" s="4">
        <f>IF($H583=0,"",VLOOKUP($G583,Data!$G$3:$BA$2935,7,FALSE))</f>
        <v>7.0000000000000007E-2</v>
      </c>
      <c r="O583" s="4">
        <f>IF($H583=0,"",VLOOKUP($G583,Data!$G$3:$BA$2935,8,FALSE))</f>
        <v>2.8</v>
      </c>
      <c r="P583" s="4">
        <f>IF($H583=0,"",VLOOKUP($G583,Data!$G$3:$BA$2935,9,FALSE))</f>
        <v>0</v>
      </c>
      <c r="Q583" s="4">
        <f>IF($H583=0,"",VLOOKUP($G583,Data!$G$3:$BA$2935,10,FALSE))</f>
        <v>1.8</v>
      </c>
      <c r="R583" s="4">
        <f>IF($H583=0,"",VLOOKUP($G583,Data!$G$3:$BA$2935,11,FALSE))</f>
        <v>1.75</v>
      </c>
      <c r="S583" s="4">
        <f>IF($H583=0,"",VLOOKUP($G583,Data!$G$3:$BA$2935,12,FALSE))</f>
        <v>0.3</v>
      </c>
      <c r="T583" s="4">
        <f>IF($H583=0,"",VLOOKUP($G583,Data!$G$3:$BA$2935,13,FALSE))</f>
        <v>0.65</v>
      </c>
      <c r="U583" s="4">
        <f>IF($H583=0,"",VLOOKUP($G583,Data!$G$3:$BA$2935,14,FALSE))</f>
        <v>0.25600000000000001</v>
      </c>
      <c r="V583" s="4">
        <f>IF($H583=0,"",VLOOKUP($G583,Data!$G$3:$BA$2935,15,FALSE))</f>
        <v>0.15</v>
      </c>
      <c r="W583" s="4">
        <f>IF($H583=0,"",VLOOKUP($G583,Data!$G$3:$BA$2935,16,FALSE))</f>
        <v>5.7000000000000002E-2</v>
      </c>
      <c r="X583" s="4">
        <f>IF($H583=0,"",VLOOKUP($G583,Data!$G$3:$BA$2935,17,FALSE))</f>
        <v>0.33</v>
      </c>
      <c r="Y583" s="4" t="str">
        <f>IF($H583=0,"",VLOOKUP($G583,Data!$G$3:$BA$2935,18,FALSE))</f>
        <v>/</v>
      </c>
      <c r="Z583" s="4" t="str">
        <f>IF($H583=0,"",VLOOKUP($G583,Data!$G$3:$BA$2935,19,FALSE))</f>
        <v>/</v>
      </c>
      <c r="AA583" s="4" t="str">
        <f>IF($H583=0,"",VLOOKUP($G583,Data!$G$3:$BA$2935,20,FALSE))</f>
        <v/>
      </c>
      <c r="AB583" s="4" t="str">
        <f>IF($H583=0,"",VLOOKUP($G583,Data!$G$3:$BA$2935,21,FALSE))</f>
        <v/>
      </c>
      <c r="AC583" s="4" t="str">
        <f>IF($H583=0,"",VLOOKUP($G583,Data!$G$3:$BA$2935,22,FALSE))</f>
        <v/>
      </c>
      <c r="AD583" s="4" t="str">
        <f>IF($H583=0,"",VLOOKUP($G583,Data!$G$3:$BA$2935,23,FALSE))</f>
        <v/>
      </c>
      <c r="AE583" s="4" t="str">
        <f>IF($H583=0,"",VLOOKUP($G583,Data!$G$3:$BA$2935,24,FALSE))</f>
        <v/>
      </c>
      <c r="AF583" s="4" t="str">
        <f>IF($H583=0,"",VLOOKUP($G583,Data!$G$3:$BA$2935,25,FALSE))</f>
        <v/>
      </c>
      <c r="AG583" s="4" t="str">
        <f>IF($H583=0,"",VLOOKUP($G583,Data!$G$3:$BA$2935,26,FALSE))</f>
        <v/>
      </c>
      <c r="AH583" s="4" t="str">
        <f>IF($H583=0,"",VLOOKUP($G583,Data!$G$3:$BA$2935,27,FALSE))</f>
        <v/>
      </c>
      <c r="AI583" s="4" t="str">
        <f>IF($H583=0,"",VLOOKUP($G583,Data!$G$3:$BA$2935,28,FALSE))</f>
        <v/>
      </c>
      <c r="AJ583" s="4" t="str">
        <f>IF($H583=0,"",VLOOKUP($G583,Data!$G$3:$BA$2935,29,FALSE))</f>
        <v/>
      </c>
      <c r="AK583" s="4" t="str">
        <f>IF($H583=0,"",VLOOKUP($G583,Data!$G$3:$BA$2935,30,FALSE))</f>
        <v/>
      </c>
      <c r="AL583" s="4" t="str">
        <f>IF($H583=0,"",VLOOKUP($G583,Data!$G$3:$BA$2935,31,FALSE))</f>
        <v/>
      </c>
      <c r="AM583" s="4" t="str">
        <f>IF($H583=0,"",VLOOKUP($G583,Data!$G$3:$BA$2935,32,FALSE))</f>
        <v/>
      </c>
      <c r="AN583" s="4" t="str">
        <f>IF($H583=0,"",VLOOKUP($G583,Data!$G$3:$BA$2935,33,FALSE))</f>
        <v/>
      </c>
      <c r="AO583" s="4" t="str">
        <f>IF($H583=0,"",VLOOKUP($G583,Data!$G$3:$BA$2935,34,FALSE))</f>
        <v/>
      </c>
      <c r="AP583" s="4" t="str">
        <f>IF($H583=0,"",VLOOKUP($G583,Data!$G$3:$BA$2935,35,FALSE))</f>
        <v/>
      </c>
      <c r="AQ583" s="4" t="str">
        <f>IF($H583=0,"",VLOOKUP($G583,Data!$G$3:$BA$2935,36,FALSE))</f>
        <v/>
      </c>
      <c r="AR583" s="4" t="str">
        <f>IF($H583=0,"",VLOOKUP($G583,Data!$G$3:$BA$2935,37,FALSE))</f>
        <v/>
      </c>
      <c r="AS583" s="4" t="str">
        <f>IF($H583=0,"",VLOOKUP($G583,Data!$G$3:$BA$2935,38,FALSE))</f>
        <v/>
      </c>
      <c r="AT583" s="4" t="str">
        <f>IF($H583=0,"",VLOOKUP($G583,Data!$G$3:$BA$2935,39,FALSE))</f>
        <v/>
      </c>
    </row>
    <row r="584" spans="1:46" x14ac:dyDescent="0.25">
      <c r="A584" s="4">
        <f>PSSE!A586</f>
        <v>990021</v>
      </c>
      <c r="B584" s="4" t="str">
        <f>PSSE!B586</f>
        <v>DUYENHAI2_S1</v>
      </c>
      <c r="C584" s="4">
        <f>PSSE!D586</f>
        <v>26</v>
      </c>
      <c r="D584" s="4">
        <f>PSSE!E586</f>
        <v>600</v>
      </c>
      <c r="E584" s="4" t="str">
        <f>PSSE!F586</f>
        <v>ND</v>
      </c>
      <c r="F584" s="4">
        <f>PSSE!G586</f>
        <v>1</v>
      </c>
      <c r="G584" s="4" t="str">
        <f t="shared" si="9"/>
        <v>GEN26600ND1</v>
      </c>
      <c r="H584" s="4">
        <f>COUNTIF(Data!$G$3:$BA$2935,GEN!$G584)</f>
        <v>1</v>
      </c>
      <c r="I584" s="4" t="str">
        <f>IF($H584=0,"",VLOOKUP($G584,Data!$G$3:$BA$2935,2,FALSE))</f>
        <v>'GENROU'</v>
      </c>
      <c r="J584" s="4">
        <f>PSSE!C586</f>
        <v>1</v>
      </c>
      <c r="K584" s="4">
        <f>IF($H584=0,"",VLOOKUP($G584,Data!$G$3:$BA$2935,4,FALSE))</f>
        <v>4</v>
      </c>
      <c r="L584" s="4">
        <f>IF($H584=0,"",VLOOKUP($G584,Data!$G$3:$BA$2935,5,FALSE))</f>
        <v>0.04</v>
      </c>
      <c r="M584" s="4">
        <f>IF($H584=0,"",VLOOKUP($G584,Data!$G$3:$BA$2935,6,FALSE))</f>
        <v>0.5</v>
      </c>
      <c r="N584" s="4">
        <f>IF($H584=0,"",VLOOKUP($G584,Data!$G$3:$BA$2935,7,FALSE))</f>
        <v>7.0000000000000007E-2</v>
      </c>
      <c r="O584" s="4">
        <f>IF($H584=0,"",VLOOKUP($G584,Data!$G$3:$BA$2935,8,FALSE))</f>
        <v>2.8</v>
      </c>
      <c r="P584" s="4">
        <f>IF($H584=0,"",VLOOKUP($G584,Data!$G$3:$BA$2935,9,FALSE))</f>
        <v>0</v>
      </c>
      <c r="Q584" s="4">
        <f>IF($H584=0,"",VLOOKUP($G584,Data!$G$3:$BA$2935,10,FALSE))</f>
        <v>1.8</v>
      </c>
      <c r="R584" s="4">
        <f>IF($H584=0,"",VLOOKUP($G584,Data!$G$3:$BA$2935,11,FALSE))</f>
        <v>1.75</v>
      </c>
      <c r="S584" s="4">
        <f>IF($H584=0,"",VLOOKUP($G584,Data!$G$3:$BA$2935,12,FALSE))</f>
        <v>0.3</v>
      </c>
      <c r="T584" s="4">
        <f>IF($H584=0,"",VLOOKUP($G584,Data!$G$3:$BA$2935,13,FALSE))</f>
        <v>0.65</v>
      </c>
      <c r="U584" s="4">
        <f>IF($H584=0,"",VLOOKUP($G584,Data!$G$3:$BA$2935,14,FALSE))</f>
        <v>0.25600000000000001</v>
      </c>
      <c r="V584" s="4">
        <f>IF($H584=0,"",VLOOKUP($G584,Data!$G$3:$BA$2935,15,FALSE))</f>
        <v>0.15</v>
      </c>
      <c r="W584" s="4">
        <f>IF($H584=0,"",VLOOKUP($G584,Data!$G$3:$BA$2935,16,FALSE))</f>
        <v>5.7000000000000002E-2</v>
      </c>
      <c r="X584" s="4">
        <f>IF($H584=0,"",VLOOKUP($G584,Data!$G$3:$BA$2935,17,FALSE))</f>
        <v>0.33</v>
      </c>
      <c r="Y584" s="4" t="str">
        <f>IF($H584=0,"",VLOOKUP($G584,Data!$G$3:$BA$2935,18,FALSE))</f>
        <v>/</v>
      </c>
      <c r="Z584" s="4" t="str">
        <f>IF($H584=0,"",VLOOKUP($G584,Data!$G$3:$BA$2935,19,FALSE))</f>
        <v>/</v>
      </c>
      <c r="AA584" s="4" t="str">
        <f>IF($H584=0,"",VLOOKUP($G584,Data!$G$3:$BA$2935,20,FALSE))</f>
        <v/>
      </c>
      <c r="AB584" s="4" t="str">
        <f>IF($H584=0,"",VLOOKUP($G584,Data!$G$3:$BA$2935,21,FALSE))</f>
        <v/>
      </c>
      <c r="AC584" s="4" t="str">
        <f>IF($H584=0,"",VLOOKUP($G584,Data!$G$3:$BA$2935,22,FALSE))</f>
        <v/>
      </c>
      <c r="AD584" s="4" t="str">
        <f>IF($H584=0,"",VLOOKUP($G584,Data!$G$3:$BA$2935,23,FALSE))</f>
        <v/>
      </c>
      <c r="AE584" s="4" t="str">
        <f>IF($H584=0,"",VLOOKUP($G584,Data!$G$3:$BA$2935,24,FALSE))</f>
        <v/>
      </c>
      <c r="AF584" s="4" t="str">
        <f>IF($H584=0,"",VLOOKUP($G584,Data!$G$3:$BA$2935,25,FALSE))</f>
        <v/>
      </c>
      <c r="AG584" s="4" t="str">
        <f>IF($H584=0,"",VLOOKUP($G584,Data!$G$3:$BA$2935,26,FALSE))</f>
        <v/>
      </c>
      <c r="AH584" s="4" t="str">
        <f>IF($H584=0,"",VLOOKUP($G584,Data!$G$3:$BA$2935,27,FALSE))</f>
        <v/>
      </c>
      <c r="AI584" s="4" t="str">
        <f>IF($H584=0,"",VLOOKUP($G584,Data!$G$3:$BA$2935,28,FALSE))</f>
        <v/>
      </c>
      <c r="AJ584" s="4" t="str">
        <f>IF($H584=0,"",VLOOKUP($G584,Data!$G$3:$BA$2935,29,FALSE))</f>
        <v/>
      </c>
      <c r="AK584" s="4" t="str">
        <f>IF($H584=0,"",VLOOKUP($G584,Data!$G$3:$BA$2935,30,FALSE))</f>
        <v/>
      </c>
      <c r="AL584" s="4" t="str">
        <f>IF($H584=0,"",VLOOKUP($G584,Data!$G$3:$BA$2935,31,FALSE))</f>
        <v/>
      </c>
      <c r="AM584" s="4" t="str">
        <f>IF($H584=0,"",VLOOKUP($G584,Data!$G$3:$BA$2935,32,FALSE))</f>
        <v/>
      </c>
      <c r="AN584" s="4" t="str">
        <f>IF($H584=0,"",VLOOKUP($G584,Data!$G$3:$BA$2935,33,FALSE))</f>
        <v/>
      </c>
      <c r="AO584" s="4" t="str">
        <f>IF($H584=0,"",VLOOKUP($G584,Data!$G$3:$BA$2935,34,FALSE))</f>
        <v/>
      </c>
      <c r="AP584" s="4" t="str">
        <f>IF($H584=0,"",VLOOKUP($G584,Data!$G$3:$BA$2935,35,FALSE))</f>
        <v/>
      </c>
      <c r="AQ584" s="4" t="str">
        <f>IF($H584=0,"",VLOOKUP($G584,Data!$G$3:$BA$2935,36,FALSE))</f>
        <v/>
      </c>
      <c r="AR584" s="4" t="str">
        <f>IF($H584=0,"",VLOOKUP($G584,Data!$G$3:$BA$2935,37,FALSE))</f>
        <v/>
      </c>
      <c r="AS584" s="4" t="str">
        <f>IF($H584=0,"",VLOOKUP($G584,Data!$G$3:$BA$2935,38,FALSE))</f>
        <v/>
      </c>
      <c r="AT584" s="4" t="str">
        <f>IF($H584=0,"",VLOOKUP($G584,Data!$G$3:$BA$2935,39,FALSE))</f>
        <v/>
      </c>
    </row>
    <row r="585" spans="1:46" x14ac:dyDescent="0.25">
      <c r="A585" s="4">
        <f>PSSE!A587</f>
        <v>990022</v>
      </c>
      <c r="B585" s="4" t="str">
        <f>PSSE!B587</f>
        <v>DUYENHAI2_S2</v>
      </c>
      <c r="C585" s="4">
        <f>PSSE!D587</f>
        <v>26</v>
      </c>
      <c r="D585" s="4">
        <f>PSSE!E587</f>
        <v>600</v>
      </c>
      <c r="E585" s="4" t="str">
        <f>PSSE!F587</f>
        <v>ND</v>
      </c>
      <c r="F585" s="4">
        <f>PSSE!G587</f>
        <v>1</v>
      </c>
      <c r="G585" s="4" t="str">
        <f t="shared" si="9"/>
        <v>GEN26600ND1</v>
      </c>
      <c r="H585" s="4">
        <f>COUNTIF(Data!$G$3:$BA$2935,GEN!$G585)</f>
        <v>1</v>
      </c>
      <c r="I585" s="4" t="str">
        <f>IF($H585=0,"",VLOOKUP($G585,Data!$G$3:$BA$2935,2,FALSE))</f>
        <v>'GENROU'</v>
      </c>
      <c r="J585" s="4">
        <f>PSSE!C587</f>
        <v>1</v>
      </c>
      <c r="K585" s="4">
        <f>IF($H585=0,"",VLOOKUP($G585,Data!$G$3:$BA$2935,4,FALSE))</f>
        <v>4</v>
      </c>
      <c r="L585" s="4">
        <f>IF($H585=0,"",VLOOKUP($G585,Data!$G$3:$BA$2935,5,FALSE))</f>
        <v>0.04</v>
      </c>
      <c r="M585" s="4">
        <f>IF($H585=0,"",VLOOKUP($G585,Data!$G$3:$BA$2935,6,FALSE))</f>
        <v>0.5</v>
      </c>
      <c r="N585" s="4">
        <f>IF($H585=0,"",VLOOKUP($G585,Data!$G$3:$BA$2935,7,FALSE))</f>
        <v>7.0000000000000007E-2</v>
      </c>
      <c r="O585" s="4">
        <f>IF($H585=0,"",VLOOKUP($G585,Data!$G$3:$BA$2935,8,FALSE))</f>
        <v>2.8</v>
      </c>
      <c r="P585" s="4">
        <f>IF($H585=0,"",VLOOKUP($G585,Data!$G$3:$BA$2935,9,FALSE))</f>
        <v>0</v>
      </c>
      <c r="Q585" s="4">
        <f>IF($H585=0,"",VLOOKUP($G585,Data!$G$3:$BA$2935,10,FALSE))</f>
        <v>1.8</v>
      </c>
      <c r="R585" s="4">
        <f>IF($H585=0,"",VLOOKUP($G585,Data!$G$3:$BA$2935,11,FALSE))</f>
        <v>1.75</v>
      </c>
      <c r="S585" s="4">
        <f>IF($H585=0,"",VLOOKUP($G585,Data!$G$3:$BA$2935,12,FALSE))</f>
        <v>0.3</v>
      </c>
      <c r="T585" s="4">
        <f>IF($H585=0,"",VLOOKUP($G585,Data!$G$3:$BA$2935,13,FALSE))</f>
        <v>0.65</v>
      </c>
      <c r="U585" s="4">
        <f>IF($H585=0,"",VLOOKUP($G585,Data!$G$3:$BA$2935,14,FALSE))</f>
        <v>0.25600000000000001</v>
      </c>
      <c r="V585" s="4">
        <f>IF($H585=0,"",VLOOKUP($G585,Data!$G$3:$BA$2935,15,FALSE))</f>
        <v>0.15</v>
      </c>
      <c r="W585" s="4">
        <f>IF($H585=0,"",VLOOKUP($G585,Data!$G$3:$BA$2935,16,FALSE))</f>
        <v>5.7000000000000002E-2</v>
      </c>
      <c r="X585" s="4">
        <f>IF($H585=0,"",VLOOKUP($G585,Data!$G$3:$BA$2935,17,FALSE))</f>
        <v>0.33</v>
      </c>
      <c r="Y585" s="4" t="str">
        <f>IF($H585=0,"",VLOOKUP($G585,Data!$G$3:$BA$2935,18,FALSE))</f>
        <v>/</v>
      </c>
      <c r="Z585" s="4" t="str">
        <f>IF($H585=0,"",VLOOKUP($G585,Data!$G$3:$BA$2935,19,FALSE))</f>
        <v>/</v>
      </c>
      <c r="AA585" s="4" t="str">
        <f>IF($H585=0,"",VLOOKUP($G585,Data!$G$3:$BA$2935,20,FALSE))</f>
        <v/>
      </c>
      <c r="AB585" s="4" t="str">
        <f>IF($H585=0,"",VLOOKUP($G585,Data!$G$3:$BA$2935,21,FALSE))</f>
        <v/>
      </c>
      <c r="AC585" s="4" t="str">
        <f>IF($H585=0,"",VLOOKUP($G585,Data!$G$3:$BA$2935,22,FALSE))</f>
        <v/>
      </c>
      <c r="AD585" s="4" t="str">
        <f>IF($H585=0,"",VLOOKUP($G585,Data!$G$3:$BA$2935,23,FALSE))</f>
        <v/>
      </c>
      <c r="AE585" s="4" t="str">
        <f>IF($H585=0,"",VLOOKUP($G585,Data!$G$3:$BA$2935,24,FALSE))</f>
        <v/>
      </c>
      <c r="AF585" s="4" t="str">
        <f>IF($H585=0,"",VLOOKUP($G585,Data!$G$3:$BA$2935,25,FALSE))</f>
        <v/>
      </c>
      <c r="AG585" s="4" t="str">
        <f>IF($H585=0,"",VLOOKUP($G585,Data!$G$3:$BA$2935,26,FALSE))</f>
        <v/>
      </c>
      <c r="AH585" s="4" t="str">
        <f>IF($H585=0,"",VLOOKUP($G585,Data!$G$3:$BA$2935,27,FALSE))</f>
        <v/>
      </c>
      <c r="AI585" s="4" t="str">
        <f>IF($H585=0,"",VLOOKUP($G585,Data!$G$3:$BA$2935,28,FALSE))</f>
        <v/>
      </c>
      <c r="AJ585" s="4" t="str">
        <f>IF($H585=0,"",VLOOKUP($G585,Data!$G$3:$BA$2935,29,FALSE))</f>
        <v/>
      </c>
      <c r="AK585" s="4" t="str">
        <f>IF($H585=0,"",VLOOKUP($G585,Data!$G$3:$BA$2935,30,FALSE))</f>
        <v/>
      </c>
      <c r="AL585" s="4" t="str">
        <f>IF($H585=0,"",VLOOKUP($G585,Data!$G$3:$BA$2935,31,FALSE))</f>
        <v/>
      </c>
      <c r="AM585" s="4" t="str">
        <f>IF($H585=0,"",VLOOKUP($G585,Data!$G$3:$BA$2935,32,FALSE))</f>
        <v/>
      </c>
      <c r="AN585" s="4" t="str">
        <f>IF($H585=0,"",VLOOKUP($G585,Data!$G$3:$BA$2935,33,FALSE))</f>
        <v/>
      </c>
      <c r="AO585" s="4" t="str">
        <f>IF($H585=0,"",VLOOKUP($G585,Data!$G$3:$BA$2935,34,FALSE))</f>
        <v/>
      </c>
      <c r="AP585" s="4" t="str">
        <f>IF($H585=0,"",VLOOKUP($G585,Data!$G$3:$BA$2935,35,FALSE))</f>
        <v/>
      </c>
      <c r="AQ585" s="4" t="str">
        <f>IF($H585=0,"",VLOOKUP($G585,Data!$G$3:$BA$2935,36,FALSE))</f>
        <v/>
      </c>
      <c r="AR585" s="4" t="str">
        <f>IF($H585=0,"",VLOOKUP($G585,Data!$G$3:$BA$2935,37,FALSE))</f>
        <v/>
      </c>
      <c r="AS585" s="4" t="str">
        <f>IF($H585=0,"",VLOOKUP($G585,Data!$G$3:$BA$2935,38,FALSE))</f>
        <v/>
      </c>
      <c r="AT585" s="4" t="str">
        <f>IF($H585=0,"",VLOOKUP($G585,Data!$G$3:$BA$2935,39,FALSE))</f>
        <v/>
      </c>
    </row>
    <row r="586" spans="1:46" x14ac:dyDescent="0.25">
      <c r="A586" s="4">
        <f>PSSE!A588</f>
        <v>990031</v>
      </c>
      <c r="B586" s="4" t="str">
        <f>PSSE!B588</f>
        <v>DUYENHAI3_S1</v>
      </c>
      <c r="C586" s="4">
        <f>PSSE!D588</f>
        <v>19</v>
      </c>
      <c r="D586" s="4">
        <f>PSSE!E588</f>
        <v>660</v>
      </c>
      <c r="E586" s="4" t="str">
        <f>PSSE!F588</f>
        <v>ND</v>
      </c>
      <c r="F586" s="4">
        <f>PSSE!G588</f>
        <v>1</v>
      </c>
      <c r="G586" s="4" t="str">
        <f t="shared" si="9"/>
        <v>GEN19660ND1</v>
      </c>
      <c r="H586" s="4">
        <f>COUNTIF(Data!$G$3:$BA$2935,GEN!$G586)</f>
        <v>1</v>
      </c>
      <c r="I586" s="4" t="str">
        <f>IF($H586=0,"",VLOOKUP($G586,Data!$G$3:$BA$2935,2,FALSE))</f>
        <v>'GENROU'</v>
      </c>
      <c r="J586" s="4">
        <f>PSSE!C588</f>
        <v>1</v>
      </c>
      <c r="K586" s="4">
        <f>IF($H586=0,"",VLOOKUP($G586,Data!$G$3:$BA$2935,4,FALSE))</f>
        <v>4</v>
      </c>
      <c r="L586" s="4">
        <f>IF($H586=0,"",VLOOKUP($G586,Data!$G$3:$BA$2935,5,FALSE))</f>
        <v>0.04</v>
      </c>
      <c r="M586" s="4">
        <f>IF($H586=0,"",VLOOKUP($G586,Data!$G$3:$BA$2935,6,FALSE))</f>
        <v>0.5</v>
      </c>
      <c r="N586" s="4">
        <f>IF($H586=0,"",VLOOKUP($G586,Data!$G$3:$BA$2935,7,FALSE))</f>
        <v>7.0000000000000007E-2</v>
      </c>
      <c r="O586" s="4">
        <f>IF($H586=0,"",VLOOKUP($G586,Data!$G$3:$BA$2935,8,FALSE))</f>
        <v>2.8</v>
      </c>
      <c r="P586" s="4">
        <f>IF($H586=0,"",VLOOKUP($G586,Data!$G$3:$BA$2935,9,FALSE))</f>
        <v>0</v>
      </c>
      <c r="Q586" s="4">
        <f>IF($H586=0,"",VLOOKUP($G586,Data!$G$3:$BA$2935,10,FALSE))</f>
        <v>1.8</v>
      </c>
      <c r="R586" s="4">
        <f>IF($H586=0,"",VLOOKUP($G586,Data!$G$3:$BA$2935,11,FALSE))</f>
        <v>1.75</v>
      </c>
      <c r="S586" s="4">
        <f>IF($H586=0,"",VLOOKUP($G586,Data!$G$3:$BA$2935,12,FALSE))</f>
        <v>0.3</v>
      </c>
      <c r="T586" s="4">
        <f>IF($H586=0,"",VLOOKUP($G586,Data!$G$3:$BA$2935,13,FALSE))</f>
        <v>0.65</v>
      </c>
      <c r="U586" s="4">
        <f>IF($H586=0,"",VLOOKUP($G586,Data!$G$3:$BA$2935,14,FALSE))</f>
        <v>0.20599999999999999</v>
      </c>
      <c r="V586" s="4">
        <f>IF($H586=0,"",VLOOKUP($G586,Data!$G$3:$BA$2935,15,FALSE))</f>
        <v>0.15</v>
      </c>
      <c r="W586" s="4">
        <f>IF($H586=0,"",VLOOKUP($G586,Data!$G$3:$BA$2935,16,FALSE))</f>
        <v>5.7000000000000002E-2</v>
      </c>
      <c r="X586" s="4">
        <f>IF($H586=0,"",VLOOKUP($G586,Data!$G$3:$BA$2935,17,FALSE))</f>
        <v>0.33</v>
      </c>
      <c r="Y586" s="4" t="str">
        <f>IF($H586=0,"",VLOOKUP($G586,Data!$G$3:$BA$2935,18,FALSE))</f>
        <v>/</v>
      </c>
      <c r="Z586" s="4" t="str">
        <f>IF($H586=0,"",VLOOKUP($G586,Data!$G$3:$BA$2935,19,FALSE))</f>
        <v>/</v>
      </c>
      <c r="AA586" s="4" t="str">
        <f>IF($H586=0,"",VLOOKUP($G586,Data!$G$3:$BA$2935,20,FALSE))</f>
        <v/>
      </c>
      <c r="AB586" s="4" t="str">
        <f>IF($H586=0,"",VLOOKUP($G586,Data!$G$3:$BA$2935,21,FALSE))</f>
        <v/>
      </c>
      <c r="AC586" s="4" t="str">
        <f>IF($H586=0,"",VLOOKUP($G586,Data!$G$3:$BA$2935,22,FALSE))</f>
        <v/>
      </c>
      <c r="AD586" s="4" t="str">
        <f>IF($H586=0,"",VLOOKUP($G586,Data!$G$3:$BA$2935,23,FALSE))</f>
        <v/>
      </c>
      <c r="AE586" s="4" t="str">
        <f>IF($H586=0,"",VLOOKUP($G586,Data!$G$3:$BA$2935,24,FALSE))</f>
        <v/>
      </c>
      <c r="AF586" s="4" t="str">
        <f>IF($H586=0,"",VLOOKUP($G586,Data!$G$3:$BA$2935,25,FALSE))</f>
        <v/>
      </c>
      <c r="AG586" s="4" t="str">
        <f>IF($H586=0,"",VLOOKUP($G586,Data!$G$3:$BA$2935,26,FALSE))</f>
        <v/>
      </c>
      <c r="AH586" s="4" t="str">
        <f>IF($H586=0,"",VLOOKUP($G586,Data!$G$3:$BA$2935,27,FALSE))</f>
        <v/>
      </c>
      <c r="AI586" s="4" t="str">
        <f>IF($H586=0,"",VLOOKUP($G586,Data!$G$3:$BA$2935,28,FALSE))</f>
        <v/>
      </c>
      <c r="AJ586" s="4" t="str">
        <f>IF($H586=0,"",VLOOKUP($G586,Data!$G$3:$BA$2935,29,FALSE))</f>
        <v/>
      </c>
      <c r="AK586" s="4" t="str">
        <f>IF($H586=0,"",VLOOKUP($G586,Data!$G$3:$BA$2935,30,FALSE))</f>
        <v/>
      </c>
      <c r="AL586" s="4" t="str">
        <f>IF($H586=0,"",VLOOKUP($G586,Data!$G$3:$BA$2935,31,FALSE))</f>
        <v/>
      </c>
      <c r="AM586" s="4" t="str">
        <f>IF($H586=0,"",VLOOKUP($G586,Data!$G$3:$BA$2935,32,FALSE))</f>
        <v/>
      </c>
      <c r="AN586" s="4" t="str">
        <f>IF($H586=0,"",VLOOKUP($G586,Data!$G$3:$BA$2935,33,FALSE))</f>
        <v/>
      </c>
      <c r="AO586" s="4" t="str">
        <f>IF($H586=0,"",VLOOKUP($G586,Data!$G$3:$BA$2935,34,FALSE))</f>
        <v/>
      </c>
      <c r="AP586" s="4" t="str">
        <f>IF($H586=0,"",VLOOKUP($G586,Data!$G$3:$BA$2935,35,FALSE))</f>
        <v/>
      </c>
      <c r="AQ586" s="4" t="str">
        <f>IF($H586=0,"",VLOOKUP($G586,Data!$G$3:$BA$2935,36,FALSE))</f>
        <v/>
      </c>
      <c r="AR586" s="4" t="str">
        <f>IF($H586=0,"",VLOOKUP($G586,Data!$G$3:$BA$2935,37,FALSE))</f>
        <v/>
      </c>
      <c r="AS586" s="4" t="str">
        <f>IF($H586=0,"",VLOOKUP($G586,Data!$G$3:$BA$2935,38,FALSE))</f>
        <v/>
      </c>
      <c r="AT586" s="4" t="str">
        <f>IF($H586=0,"",VLOOKUP($G586,Data!$G$3:$BA$2935,39,FALSE))</f>
        <v/>
      </c>
    </row>
    <row r="587" spans="1:46" x14ac:dyDescent="0.25">
      <c r="A587" s="4">
        <f>PSSE!A589</f>
        <v>990032</v>
      </c>
      <c r="B587" s="4" t="str">
        <f>PSSE!B589</f>
        <v>DUYENHAI3_S2</v>
      </c>
      <c r="C587" s="4">
        <f>PSSE!D589</f>
        <v>19</v>
      </c>
      <c r="D587" s="4">
        <f>PSSE!E589</f>
        <v>660</v>
      </c>
      <c r="E587" s="4" t="str">
        <f>PSSE!F589</f>
        <v>ND</v>
      </c>
      <c r="F587" s="4">
        <f>PSSE!G589</f>
        <v>1</v>
      </c>
      <c r="G587" s="4" t="str">
        <f t="shared" si="9"/>
        <v>GEN19660ND1</v>
      </c>
      <c r="H587" s="4">
        <f>COUNTIF(Data!$G$3:$BA$2935,GEN!$G587)</f>
        <v>1</v>
      </c>
      <c r="I587" s="4" t="str">
        <f>IF($H587=0,"",VLOOKUP($G587,Data!$G$3:$BA$2935,2,FALSE))</f>
        <v>'GENROU'</v>
      </c>
      <c r="J587" s="4">
        <f>PSSE!C589</f>
        <v>1</v>
      </c>
      <c r="K587" s="4">
        <f>IF($H587=0,"",VLOOKUP($G587,Data!$G$3:$BA$2935,4,FALSE))</f>
        <v>4</v>
      </c>
      <c r="L587" s="4">
        <f>IF($H587=0,"",VLOOKUP($G587,Data!$G$3:$BA$2935,5,FALSE))</f>
        <v>0.04</v>
      </c>
      <c r="M587" s="4">
        <f>IF($H587=0,"",VLOOKUP($G587,Data!$G$3:$BA$2935,6,FALSE))</f>
        <v>0.5</v>
      </c>
      <c r="N587" s="4">
        <f>IF($H587=0,"",VLOOKUP($G587,Data!$G$3:$BA$2935,7,FALSE))</f>
        <v>7.0000000000000007E-2</v>
      </c>
      <c r="O587" s="4">
        <f>IF($H587=0,"",VLOOKUP($G587,Data!$G$3:$BA$2935,8,FALSE))</f>
        <v>2.8</v>
      </c>
      <c r="P587" s="4">
        <f>IF($H587=0,"",VLOOKUP($G587,Data!$G$3:$BA$2935,9,FALSE))</f>
        <v>0</v>
      </c>
      <c r="Q587" s="4">
        <f>IF($H587=0,"",VLOOKUP($G587,Data!$G$3:$BA$2935,10,FALSE))</f>
        <v>1.8</v>
      </c>
      <c r="R587" s="4">
        <f>IF($H587=0,"",VLOOKUP($G587,Data!$G$3:$BA$2935,11,FALSE))</f>
        <v>1.75</v>
      </c>
      <c r="S587" s="4">
        <f>IF($H587=0,"",VLOOKUP($G587,Data!$G$3:$BA$2935,12,FALSE))</f>
        <v>0.3</v>
      </c>
      <c r="T587" s="4">
        <f>IF($H587=0,"",VLOOKUP($G587,Data!$G$3:$BA$2935,13,FALSE))</f>
        <v>0.65</v>
      </c>
      <c r="U587" s="4">
        <f>IF($H587=0,"",VLOOKUP($G587,Data!$G$3:$BA$2935,14,FALSE))</f>
        <v>0.20599999999999999</v>
      </c>
      <c r="V587" s="4">
        <f>IF($H587=0,"",VLOOKUP($G587,Data!$G$3:$BA$2935,15,FALSE))</f>
        <v>0.15</v>
      </c>
      <c r="W587" s="4">
        <f>IF($H587=0,"",VLOOKUP($G587,Data!$G$3:$BA$2935,16,FALSE))</f>
        <v>5.7000000000000002E-2</v>
      </c>
      <c r="X587" s="4">
        <f>IF($H587=0,"",VLOOKUP($G587,Data!$G$3:$BA$2935,17,FALSE))</f>
        <v>0.33</v>
      </c>
      <c r="Y587" s="4" t="str">
        <f>IF($H587=0,"",VLOOKUP($G587,Data!$G$3:$BA$2935,18,FALSE))</f>
        <v>/</v>
      </c>
      <c r="Z587" s="4" t="str">
        <f>IF($H587=0,"",VLOOKUP($G587,Data!$G$3:$BA$2935,19,FALSE))</f>
        <v>/</v>
      </c>
      <c r="AA587" s="4" t="str">
        <f>IF($H587=0,"",VLOOKUP($G587,Data!$G$3:$BA$2935,20,FALSE))</f>
        <v/>
      </c>
      <c r="AB587" s="4" t="str">
        <f>IF($H587=0,"",VLOOKUP($G587,Data!$G$3:$BA$2935,21,FALSE))</f>
        <v/>
      </c>
      <c r="AC587" s="4" t="str">
        <f>IF($H587=0,"",VLOOKUP($G587,Data!$G$3:$BA$2935,22,FALSE))</f>
        <v/>
      </c>
      <c r="AD587" s="4" t="str">
        <f>IF($H587=0,"",VLOOKUP($G587,Data!$G$3:$BA$2935,23,FALSE))</f>
        <v/>
      </c>
      <c r="AE587" s="4" t="str">
        <f>IF($H587=0,"",VLOOKUP($G587,Data!$G$3:$BA$2935,24,FALSE))</f>
        <v/>
      </c>
      <c r="AF587" s="4" t="str">
        <f>IF($H587=0,"",VLOOKUP($G587,Data!$G$3:$BA$2935,25,FALSE))</f>
        <v/>
      </c>
      <c r="AG587" s="4" t="str">
        <f>IF($H587=0,"",VLOOKUP($G587,Data!$G$3:$BA$2935,26,FALSE))</f>
        <v/>
      </c>
      <c r="AH587" s="4" t="str">
        <f>IF($H587=0,"",VLOOKUP($G587,Data!$G$3:$BA$2935,27,FALSE))</f>
        <v/>
      </c>
      <c r="AI587" s="4" t="str">
        <f>IF($H587=0,"",VLOOKUP($G587,Data!$G$3:$BA$2935,28,FALSE))</f>
        <v/>
      </c>
      <c r="AJ587" s="4" t="str">
        <f>IF($H587=0,"",VLOOKUP($G587,Data!$G$3:$BA$2935,29,FALSE))</f>
        <v/>
      </c>
      <c r="AK587" s="4" t="str">
        <f>IF($H587=0,"",VLOOKUP($G587,Data!$G$3:$BA$2935,30,FALSE))</f>
        <v/>
      </c>
      <c r="AL587" s="4" t="str">
        <f>IF($H587=0,"",VLOOKUP($G587,Data!$G$3:$BA$2935,31,FALSE))</f>
        <v/>
      </c>
      <c r="AM587" s="4" t="str">
        <f>IF($H587=0,"",VLOOKUP($G587,Data!$G$3:$BA$2935,32,FALSE))</f>
        <v/>
      </c>
      <c r="AN587" s="4" t="str">
        <f>IF($H587=0,"",VLOOKUP($G587,Data!$G$3:$BA$2935,33,FALSE))</f>
        <v/>
      </c>
      <c r="AO587" s="4" t="str">
        <f>IF($H587=0,"",VLOOKUP($G587,Data!$G$3:$BA$2935,34,FALSE))</f>
        <v/>
      </c>
      <c r="AP587" s="4" t="str">
        <f>IF($H587=0,"",VLOOKUP($G587,Data!$G$3:$BA$2935,35,FALSE))</f>
        <v/>
      </c>
      <c r="AQ587" s="4" t="str">
        <f>IF($H587=0,"",VLOOKUP($G587,Data!$G$3:$BA$2935,36,FALSE))</f>
        <v/>
      </c>
      <c r="AR587" s="4" t="str">
        <f>IF($H587=0,"",VLOOKUP($G587,Data!$G$3:$BA$2935,37,FALSE))</f>
        <v/>
      </c>
      <c r="AS587" s="4" t="str">
        <f>IF($H587=0,"",VLOOKUP($G587,Data!$G$3:$BA$2935,38,FALSE))</f>
        <v/>
      </c>
      <c r="AT587" s="4" t="str">
        <f>IF($H587=0,"",VLOOKUP($G587,Data!$G$3:$BA$2935,39,FALSE))</f>
        <v/>
      </c>
    </row>
    <row r="588" spans="1:46" x14ac:dyDescent="0.25">
      <c r="A588" s="4">
        <f>PSSE!A590</f>
        <v>990033</v>
      </c>
      <c r="B588" s="4" t="str">
        <f>PSSE!B590</f>
        <v>DUYENHAI3_S3</v>
      </c>
      <c r="C588" s="4">
        <f>PSSE!D590</f>
        <v>19</v>
      </c>
      <c r="D588" s="4">
        <f>PSSE!E590</f>
        <v>660</v>
      </c>
      <c r="E588" s="4" t="str">
        <f>PSSE!F590</f>
        <v>ND</v>
      </c>
      <c r="F588" s="4">
        <f>PSSE!G590</f>
        <v>1</v>
      </c>
      <c r="G588" s="4" t="str">
        <f t="shared" si="9"/>
        <v>GEN19660ND1</v>
      </c>
      <c r="H588" s="4">
        <f>COUNTIF(Data!$G$3:$BA$2935,GEN!$G588)</f>
        <v>1</v>
      </c>
      <c r="I588" s="4" t="str">
        <f>IF($H588=0,"",VLOOKUP($G588,Data!$G$3:$BA$2935,2,FALSE))</f>
        <v>'GENROU'</v>
      </c>
      <c r="J588" s="4">
        <f>PSSE!C590</f>
        <v>1</v>
      </c>
      <c r="K588" s="4">
        <f>IF($H588=0,"",VLOOKUP($G588,Data!$G$3:$BA$2935,4,FALSE))</f>
        <v>4</v>
      </c>
      <c r="L588" s="4">
        <f>IF($H588=0,"",VLOOKUP($G588,Data!$G$3:$BA$2935,5,FALSE))</f>
        <v>0.04</v>
      </c>
      <c r="M588" s="4">
        <f>IF($H588=0,"",VLOOKUP($G588,Data!$G$3:$BA$2935,6,FALSE))</f>
        <v>0.5</v>
      </c>
      <c r="N588" s="4">
        <f>IF($H588=0,"",VLOOKUP($G588,Data!$G$3:$BA$2935,7,FALSE))</f>
        <v>7.0000000000000007E-2</v>
      </c>
      <c r="O588" s="4">
        <f>IF($H588=0,"",VLOOKUP($G588,Data!$G$3:$BA$2935,8,FALSE))</f>
        <v>2.8</v>
      </c>
      <c r="P588" s="4">
        <f>IF($H588=0,"",VLOOKUP($G588,Data!$G$3:$BA$2935,9,FALSE))</f>
        <v>0</v>
      </c>
      <c r="Q588" s="4">
        <f>IF($H588=0,"",VLOOKUP($G588,Data!$G$3:$BA$2935,10,FALSE))</f>
        <v>1.8</v>
      </c>
      <c r="R588" s="4">
        <f>IF($H588=0,"",VLOOKUP($G588,Data!$G$3:$BA$2935,11,FALSE))</f>
        <v>1.75</v>
      </c>
      <c r="S588" s="4">
        <f>IF($H588=0,"",VLOOKUP($G588,Data!$G$3:$BA$2935,12,FALSE))</f>
        <v>0.3</v>
      </c>
      <c r="T588" s="4">
        <f>IF($H588=0,"",VLOOKUP($G588,Data!$G$3:$BA$2935,13,FALSE))</f>
        <v>0.65</v>
      </c>
      <c r="U588" s="4">
        <f>IF($H588=0,"",VLOOKUP($G588,Data!$G$3:$BA$2935,14,FALSE))</f>
        <v>0.20599999999999999</v>
      </c>
      <c r="V588" s="4">
        <f>IF($H588=0,"",VLOOKUP($G588,Data!$G$3:$BA$2935,15,FALSE))</f>
        <v>0.15</v>
      </c>
      <c r="W588" s="4">
        <f>IF($H588=0,"",VLOOKUP($G588,Data!$G$3:$BA$2935,16,FALSE))</f>
        <v>5.7000000000000002E-2</v>
      </c>
      <c r="X588" s="4">
        <f>IF($H588=0,"",VLOOKUP($G588,Data!$G$3:$BA$2935,17,FALSE))</f>
        <v>0.33</v>
      </c>
      <c r="Y588" s="4" t="str">
        <f>IF($H588=0,"",VLOOKUP($G588,Data!$G$3:$BA$2935,18,FALSE))</f>
        <v>/</v>
      </c>
      <c r="Z588" s="4" t="str">
        <f>IF($H588=0,"",VLOOKUP($G588,Data!$G$3:$BA$2935,19,FALSE))</f>
        <v>/</v>
      </c>
      <c r="AA588" s="4" t="str">
        <f>IF($H588=0,"",VLOOKUP($G588,Data!$G$3:$BA$2935,20,FALSE))</f>
        <v/>
      </c>
      <c r="AB588" s="4" t="str">
        <f>IF($H588=0,"",VLOOKUP($G588,Data!$G$3:$BA$2935,21,FALSE))</f>
        <v/>
      </c>
      <c r="AC588" s="4" t="str">
        <f>IF($H588=0,"",VLOOKUP($G588,Data!$G$3:$BA$2935,22,FALSE))</f>
        <v/>
      </c>
      <c r="AD588" s="4" t="str">
        <f>IF($H588=0,"",VLOOKUP($G588,Data!$G$3:$BA$2935,23,FALSE))</f>
        <v/>
      </c>
      <c r="AE588" s="4" t="str">
        <f>IF($H588=0,"",VLOOKUP($G588,Data!$G$3:$BA$2935,24,FALSE))</f>
        <v/>
      </c>
      <c r="AF588" s="4" t="str">
        <f>IF($H588=0,"",VLOOKUP($G588,Data!$G$3:$BA$2935,25,FALSE))</f>
        <v/>
      </c>
      <c r="AG588" s="4" t="str">
        <f>IF($H588=0,"",VLOOKUP($G588,Data!$G$3:$BA$2935,26,FALSE))</f>
        <v/>
      </c>
      <c r="AH588" s="4" t="str">
        <f>IF($H588=0,"",VLOOKUP($G588,Data!$G$3:$BA$2935,27,FALSE))</f>
        <v/>
      </c>
      <c r="AI588" s="4" t="str">
        <f>IF($H588=0,"",VLOOKUP($G588,Data!$G$3:$BA$2935,28,FALSE))</f>
        <v/>
      </c>
      <c r="AJ588" s="4" t="str">
        <f>IF($H588=0,"",VLOOKUP($G588,Data!$G$3:$BA$2935,29,FALSE))</f>
        <v/>
      </c>
      <c r="AK588" s="4" t="str">
        <f>IF($H588=0,"",VLOOKUP($G588,Data!$G$3:$BA$2935,30,FALSE))</f>
        <v/>
      </c>
      <c r="AL588" s="4" t="str">
        <f>IF($H588=0,"",VLOOKUP($G588,Data!$G$3:$BA$2935,31,FALSE))</f>
        <v/>
      </c>
      <c r="AM588" s="4" t="str">
        <f>IF($H588=0,"",VLOOKUP($G588,Data!$G$3:$BA$2935,32,FALSE))</f>
        <v/>
      </c>
      <c r="AN588" s="4" t="str">
        <f>IF($H588=0,"",VLOOKUP($G588,Data!$G$3:$BA$2935,33,FALSE))</f>
        <v/>
      </c>
      <c r="AO588" s="4" t="str">
        <f>IF($H588=0,"",VLOOKUP($G588,Data!$G$3:$BA$2935,34,FALSE))</f>
        <v/>
      </c>
      <c r="AP588" s="4" t="str">
        <f>IF($H588=0,"",VLOOKUP($G588,Data!$G$3:$BA$2935,35,FALSE))</f>
        <v/>
      </c>
      <c r="AQ588" s="4" t="str">
        <f>IF($H588=0,"",VLOOKUP($G588,Data!$G$3:$BA$2935,36,FALSE))</f>
        <v/>
      </c>
      <c r="AR588" s="4" t="str">
        <f>IF($H588=0,"",VLOOKUP($G588,Data!$G$3:$BA$2935,37,FALSE))</f>
        <v/>
      </c>
      <c r="AS588" s="4" t="str">
        <f>IF($H588=0,"",VLOOKUP($G588,Data!$G$3:$BA$2935,38,FALSE))</f>
        <v/>
      </c>
      <c r="AT588" s="4" t="str">
        <f>IF($H588=0,"",VLOOKUP($G588,Data!$G$3:$BA$2935,39,FALSE))</f>
        <v/>
      </c>
    </row>
    <row r="589" spans="1:46" x14ac:dyDescent="0.25">
      <c r="A589" s="4">
        <f>PSSE!A591</f>
        <v>991011</v>
      </c>
      <c r="B589" s="4" t="str">
        <f>PSSE!B591</f>
        <v>CAMAU_S1</v>
      </c>
      <c r="C589" s="4">
        <f>PSSE!D591</f>
        <v>22</v>
      </c>
      <c r="D589" s="4">
        <f>PSSE!E591</f>
        <v>265</v>
      </c>
      <c r="E589" s="4" t="str">
        <f>PSSE!F591</f>
        <v>ND</v>
      </c>
      <c r="F589" s="4">
        <f>PSSE!G591</f>
        <v>1</v>
      </c>
      <c r="G589" s="4" t="str">
        <f t="shared" si="9"/>
        <v>GEN22265ND1</v>
      </c>
      <c r="H589" s="4">
        <f>COUNTIF(Data!$G$3:$BA$2935,GEN!$G589)</f>
        <v>1</v>
      </c>
      <c r="I589" s="4" t="str">
        <f>IF($H589=0,"",VLOOKUP($G589,Data!$G$3:$BA$2935,2,FALSE))</f>
        <v>'GENROU'</v>
      </c>
      <c r="J589" s="4">
        <f>PSSE!C591</f>
        <v>1</v>
      </c>
      <c r="K589" s="4">
        <f>IF($H589=0,"",VLOOKUP($G589,Data!$G$3:$BA$2935,4,FALSE))</f>
        <v>8.4</v>
      </c>
      <c r="L589" s="4">
        <f>IF($H589=0,"",VLOOKUP($G589,Data!$G$3:$BA$2935,5,FALSE))</f>
        <v>0.04</v>
      </c>
      <c r="M589" s="4">
        <f>IF($H589=0,"",VLOOKUP($G589,Data!$G$3:$BA$2935,6,FALSE))</f>
        <v>0.9</v>
      </c>
      <c r="N589" s="4">
        <f>IF($H589=0,"",VLOOKUP($G589,Data!$G$3:$BA$2935,7,FALSE))</f>
        <v>7.0000000000000007E-2</v>
      </c>
      <c r="O589" s="4">
        <f>IF($H589=0,"",VLOOKUP($G589,Data!$G$3:$BA$2935,8,FALSE))</f>
        <v>6.24</v>
      </c>
      <c r="P589" s="4">
        <f>IF($H589=0,"",VLOOKUP($G589,Data!$G$3:$BA$2935,9,FALSE))</f>
        <v>0</v>
      </c>
      <c r="Q589" s="4">
        <f>IF($H589=0,"",VLOOKUP($G589,Data!$G$3:$BA$2935,10,FALSE))</f>
        <v>1.97</v>
      </c>
      <c r="R589" s="4">
        <f>IF($H589=0,"",VLOOKUP($G589,Data!$G$3:$BA$2935,11,FALSE))</f>
        <v>1.91</v>
      </c>
      <c r="S589" s="4">
        <f>IF($H589=0,"",VLOOKUP($G589,Data!$G$3:$BA$2935,12,FALSE))</f>
        <v>0.217</v>
      </c>
      <c r="T589" s="4">
        <f>IF($H589=0,"",VLOOKUP($G589,Data!$G$3:$BA$2935,13,FALSE))</f>
        <v>0.38500000000000001</v>
      </c>
      <c r="U589" s="4">
        <f>IF($H589=0,"",VLOOKUP($G589,Data!$G$3:$BA$2935,14,FALSE))</f>
        <v>0.217</v>
      </c>
      <c r="V589" s="4">
        <f>IF($H589=0,"",VLOOKUP($G589,Data!$G$3:$BA$2935,15,FALSE))</f>
        <v>8.6999999999999994E-2</v>
      </c>
      <c r="W589" s="4">
        <f>IF($H589=0,"",VLOOKUP($G589,Data!$G$3:$BA$2935,16,FALSE))</f>
        <v>0.14899999999999999</v>
      </c>
      <c r="X589" s="4">
        <f>IF($H589=0,"",VLOOKUP($G589,Data!$G$3:$BA$2935,17,FALSE))</f>
        <v>0.61599999999999999</v>
      </c>
      <c r="Y589" s="4" t="str">
        <f>IF($H589=0,"",VLOOKUP($G589,Data!$G$3:$BA$2935,18,FALSE))</f>
        <v>/</v>
      </c>
      <c r="Z589" s="4" t="str">
        <f>IF($H589=0,"",VLOOKUP($G589,Data!$G$3:$BA$2935,19,FALSE))</f>
        <v>/</v>
      </c>
      <c r="AA589" s="4" t="str">
        <f>IF($H589=0,"",VLOOKUP($G589,Data!$G$3:$BA$2935,20,FALSE))</f>
        <v/>
      </c>
      <c r="AB589" s="4" t="str">
        <f>IF($H589=0,"",VLOOKUP($G589,Data!$G$3:$BA$2935,21,FALSE))</f>
        <v/>
      </c>
      <c r="AC589" s="4" t="str">
        <f>IF($H589=0,"",VLOOKUP($G589,Data!$G$3:$BA$2935,22,FALSE))</f>
        <v/>
      </c>
      <c r="AD589" s="4" t="str">
        <f>IF($H589=0,"",VLOOKUP($G589,Data!$G$3:$BA$2935,23,FALSE))</f>
        <v/>
      </c>
      <c r="AE589" s="4" t="str">
        <f>IF($H589=0,"",VLOOKUP($G589,Data!$G$3:$BA$2935,24,FALSE))</f>
        <v/>
      </c>
      <c r="AF589" s="4" t="str">
        <f>IF($H589=0,"",VLOOKUP($G589,Data!$G$3:$BA$2935,25,FALSE))</f>
        <v/>
      </c>
      <c r="AG589" s="4" t="str">
        <f>IF($H589=0,"",VLOOKUP($G589,Data!$G$3:$BA$2935,26,FALSE))</f>
        <v/>
      </c>
      <c r="AH589" s="4" t="str">
        <f>IF($H589=0,"",VLOOKUP($G589,Data!$G$3:$BA$2935,27,FALSE))</f>
        <v/>
      </c>
      <c r="AI589" s="4" t="str">
        <f>IF($H589=0,"",VLOOKUP($G589,Data!$G$3:$BA$2935,28,FALSE))</f>
        <v/>
      </c>
      <c r="AJ589" s="4" t="str">
        <f>IF($H589=0,"",VLOOKUP($G589,Data!$G$3:$BA$2935,29,FALSE))</f>
        <v/>
      </c>
      <c r="AK589" s="4" t="str">
        <f>IF($H589=0,"",VLOOKUP($G589,Data!$G$3:$BA$2935,30,FALSE))</f>
        <v/>
      </c>
      <c r="AL589" s="4" t="str">
        <f>IF($H589=0,"",VLOOKUP($G589,Data!$G$3:$BA$2935,31,FALSE))</f>
        <v/>
      </c>
      <c r="AM589" s="4" t="str">
        <f>IF($H589=0,"",VLOOKUP($G589,Data!$G$3:$BA$2935,32,FALSE))</f>
        <v/>
      </c>
      <c r="AN589" s="4" t="str">
        <f>IF($H589=0,"",VLOOKUP($G589,Data!$G$3:$BA$2935,33,FALSE))</f>
        <v/>
      </c>
      <c r="AO589" s="4" t="str">
        <f>IF($H589=0,"",VLOOKUP($G589,Data!$G$3:$BA$2935,34,FALSE))</f>
        <v/>
      </c>
      <c r="AP589" s="4" t="str">
        <f>IF($H589=0,"",VLOOKUP($G589,Data!$G$3:$BA$2935,35,FALSE))</f>
        <v/>
      </c>
      <c r="AQ589" s="4" t="str">
        <f>IF($H589=0,"",VLOOKUP($G589,Data!$G$3:$BA$2935,36,FALSE))</f>
        <v/>
      </c>
      <c r="AR589" s="4" t="str">
        <f>IF($H589=0,"",VLOOKUP($G589,Data!$G$3:$BA$2935,37,FALSE))</f>
        <v/>
      </c>
      <c r="AS589" s="4" t="str">
        <f>IF($H589=0,"",VLOOKUP($G589,Data!$G$3:$BA$2935,38,FALSE))</f>
        <v/>
      </c>
      <c r="AT589" s="4" t="str">
        <f>IF($H589=0,"",VLOOKUP($G589,Data!$G$3:$BA$2935,39,FALSE))</f>
        <v/>
      </c>
    </row>
    <row r="590" spans="1:46" x14ac:dyDescent="0.25">
      <c r="A590" s="4">
        <f>PSSE!A592</f>
        <v>991012</v>
      </c>
      <c r="B590" s="4" t="str">
        <f>PSSE!B592</f>
        <v>CAMAU_S2</v>
      </c>
      <c r="C590" s="4">
        <f>PSSE!D592</f>
        <v>20</v>
      </c>
      <c r="D590" s="4">
        <f>PSSE!E592</f>
        <v>265</v>
      </c>
      <c r="E590" s="4" t="str">
        <f>PSSE!F592</f>
        <v>ND</v>
      </c>
      <c r="F590" s="4">
        <f>PSSE!G592</f>
        <v>1</v>
      </c>
      <c r="G590" s="4" t="str">
        <f t="shared" si="9"/>
        <v>GEN20265ND1</v>
      </c>
      <c r="H590" s="4">
        <f>COUNTIF(Data!$G$3:$BA$2935,GEN!$G590)</f>
        <v>1</v>
      </c>
      <c r="I590" s="4" t="str">
        <f>IF($H590=0,"",VLOOKUP($G590,Data!$G$3:$BA$2935,2,FALSE))</f>
        <v>'GENROU'</v>
      </c>
      <c r="J590" s="4">
        <f>PSSE!C592</f>
        <v>1</v>
      </c>
      <c r="K590" s="4">
        <f>IF($H590=0,"",VLOOKUP($G590,Data!$G$3:$BA$2935,4,FALSE))</f>
        <v>8.4</v>
      </c>
      <c r="L590" s="4">
        <f>IF($H590=0,"",VLOOKUP($G590,Data!$G$3:$BA$2935,5,FALSE))</f>
        <v>0.04</v>
      </c>
      <c r="M590" s="4">
        <f>IF($H590=0,"",VLOOKUP($G590,Data!$G$3:$BA$2935,6,FALSE))</f>
        <v>0.9</v>
      </c>
      <c r="N590" s="4">
        <f>IF($H590=0,"",VLOOKUP($G590,Data!$G$3:$BA$2935,7,FALSE))</f>
        <v>7.0000000000000007E-2</v>
      </c>
      <c r="O590" s="4">
        <f>IF($H590=0,"",VLOOKUP($G590,Data!$G$3:$BA$2935,8,FALSE))</f>
        <v>6.24</v>
      </c>
      <c r="P590" s="4">
        <f>IF($H590=0,"",VLOOKUP($G590,Data!$G$3:$BA$2935,9,FALSE))</f>
        <v>0</v>
      </c>
      <c r="Q590" s="4">
        <f>IF($H590=0,"",VLOOKUP($G590,Data!$G$3:$BA$2935,10,FALSE))</f>
        <v>1.97</v>
      </c>
      <c r="R590" s="4">
        <f>IF($H590=0,"",VLOOKUP($G590,Data!$G$3:$BA$2935,11,FALSE))</f>
        <v>1.91</v>
      </c>
      <c r="S590" s="4">
        <f>IF($H590=0,"",VLOOKUP($G590,Data!$G$3:$BA$2935,12,FALSE))</f>
        <v>0.217</v>
      </c>
      <c r="T590" s="4">
        <f>IF($H590=0,"",VLOOKUP($G590,Data!$G$3:$BA$2935,13,FALSE))</f>
        <v>0.38500000000000001</v>
      </c>
      <c r="U590" s="4">
        <f>IF($H590=0,"",VLOOKUP($G590,Data!$G$3:$BA$2935,14,FALSE))</f>
        <v>0.217</v>
      </c>
      <c r="V590" s="4">
        <f>IF($H590=0,"",VLOOKUP($G590,Data!$G$3:$BA$2935,15,FALSE))</f>
        <v>0.15</v>
      </c>
      <c r="W590" s="4">
        <f>IF($H590=0,"",VLOOKUP($G590,Data!$G$3:$BA$2935,16,FALSE))</f>
        <v>0.14899999999999999</v>
      </c>
      <c r="X590" s="4">
        <f>IF($H590=0,"",VLOOKUP($G590,Data!$G$3:$BA$2935,17,FALSE))</f>
        <v>0.61599999999999999</v>
      </c>
      <c r="Y590" s="4" t="str">
        <f>IF($H590=0,"",VLOOKUP($G590,Data!$G$3:$BA$2935,18,FALSE))</f>
        <v>/</v>
      </c>
      <c r="Z590" s="4" t="str">
        <f>IF($H590=0,"",VLOOKUP($G590,Data!$G$3:$BA$2935,19,FALSE))</f>
        <v>/</v>
      </c>
      <c r="AA590" s="4" t="str">
        <f>IF($H590=0,"",VLOOKUP($G590,Data!$G$3:$BA$2935,20,FALSE))</f>
        <v/>
      </c>
      <c r="AB590" s="4" t="str">
        <f>IF($H590=0,"",VLOOKUP($G590,Data!$G$3:$BA$2935,21,FALSE))</f>
        <v/>
      </c>
      <c r="AC590" s="4" t="str">
        <f>IF($H590=0,"",VLOOKUP($G590,Data!$G$3:$BA$2935,22,FALSE))</f>
        <v/>
      </c>
      <c r="AD590" s="4" t="str">
        <f>IF($H590=0,"",VLOOKUP($G590,Data!$G$3:$BA$2935,23,FALSE))</f>
        <v/>
      </c>
      <c r="AE590" s="4" t="str">
        <f>IF($H590=0,"",VLOOKUP($G590,Data!$G$3:$BA$2935,24,FALSE))</f>
        <v/>
      </c>
      <c r="AF590" s="4" t="str">
        <f>IF($H590=0,"",VLOOKUP($G590,Data!$G$3:$BA$2935,25,FALSE))</f>
        <v/>
      </c>
      <c r="AG590" s="4" t="str">
        <f>IF($H590=0,"",VLOOKUP($G590,Data!$G$3:$BA$2935,26,FALSE))</f>
        <v/>
      </c>
      <c r="AH590" s="4" t="str">
        <f>IF($H590=0,"",VLOOKUP($G590,Data!$G$3:$BA$2935,27,FALSE))</f>
        <v/>
      </c>
      <c r="AI590" s="4" t="str">
        <f>IF($H590=0,"",VLOOKUP($G590,Data!$G$3:$BA$2935,28,FALSE))</f>
        <v/>
      </c>
      <c r="AJ590" s="4" t="str">
        <f>IF($H590=0,"",VLOOKUP($G590,Data!$G$3:$BA$2935,29,FALSE))</f>
        <v/>
      </c>
      <c r="AK590" s="4" t="str">
        <f>IF($H590=0,"",VLOOKUP($G590,Data!$G$3:$BA$2935,30,FALSE))</f>
        <v/>
      </c>
      <c r="AL590" s="4" t="str">
        <f>IF($H590=0,"",VLOOKUP($G590,Data!$G$3:$BA$2935,31,FALSE))</f>
        <v/>
      </c>
      <c r="AM590" s="4" t="str">
        <f>IF($H590=0,"",VLOOKUP($G590,Data!$G$3:$BA$2935,32,FALSE))</f>
        <v/>
      </c>
      <c r="AN590" s="4" t="str">
        <f>IF($H590=0,"",VLOOKUP($G590,Data!$G$3:$BA$2935,33,FALSE))</f>
        <v/>
      </c>
      <c r="AO590" s="4" t="str">
        <f>IF($H590=0,"",VLOOKUP($G590,Data!$G$3:$BA$2935,34,FALSE))</f>
        <v/>
      </c>
      <c r="AP590" s="4" t="str">
        <f>IF($H590=0,"",VLOOKUP($G590,Data!$G$3:$BA$2935,35,FALSE))</f>
        <v/>
      </c>
      <c r="AQ590" s="4" t="str">
        <f>IF($H590=0,"",VLOOKUP($G590,Data!$G$3:$BA$2935,36,FALSE))</f>
        <v/>
      </c>
      <c r="AR590" s="4" t="str">
        <f>IF($H590=0,"",VLOOKUP($G590,Data!$G$3:$BA$2935,37,FALSE))</f>
        <v/>
      </c>
      <c r="AS590" s="4" t="str">
        <f>IF($H590=0,"",VLOOKUP($G590,Data!$G$3:$BA$2935,38,FALSE))</f>
        <v/>
      </c>
      <c r="AT590" s="4" t="str">
        <f>IF($H590=0,"",VLOOKUP($G590,Data!$G$3:$BA$2935,39,FALSE))</f>
        <v/>
      </c>
    </row>
    <row r="591" spans="1:46" x14ac:dyDescent="0.25">
      <c r="A591" s="4">
        <f>PSSE!A593</f>
        <v>991021</v>
      </c>
      <c r="B591" s="4" t="str">
        <f>PSSE!B593</f>
        <v>CAMAU_G1</v>
      </c>
      <c r="C591" s="4">
        <f>PSSE!D593</f>
        <v>20</v>
      </c>
      <c r="D591" s="4">
        <f>PSSE!E593</f>
        <v>253</v>
      </c>
      <c r="E591" s="4" t="str">
        <f>PSSE!F593</f>
        <v>ND</v>
      </c>
      <c r="F591" s="4">
        <f>PSSE!G593</f>
        <v>1</v>
      </c>
      <c r="G591" s="4" t="str">
        <f t="shared" si="9"/>
        <v>GEN20253ND1</v>
      </c>
      <c r="H591" s="4">
        <f>COUNTIF(Data!$G$3:$BA$2935,GEN!$G591)</f>
        <v>1</v>
      </c>
      <c r="I591" s="4" t="str">
        <f>IF($H591=0,"",VLOOKUP($G591,Data!$G$3:$BA$2935,2,FALSE))</f>
        <v>'GENROU'</v>
      </c>
      <c r="J591" s="4">
        <f>PSSE!C593</f>
        <v>1</v>
      </c>
      <c r="K591" s="4">
        <f>IF($H591=0,"",VLOOKUP($G591,Data!$G$3:$BA$2935,4,FALSE))</f>
        <v>6</v>
      </c>
      <c r="L591" s="4">
        <f>IF($H591=0,"",VLOOKUP($G591,Data!$G$3:$BA$2935,5,FALSE))</f>
        <v>4.4999999999999998E-2</v>
      </c>
      <c r="M591" s="4">
        <f>IF($H591=0,"",VLOOKUP($G591,Data!$G$3:$BA$2935,6,FALSE))</f>
        <v>0.61</v>
      </c>
      <c r="N591" s="4">
        <f>IF($H591=0,"",VLOOKUP($G591,Data!$G$3:$BA$2935,7,FALSE))</f>
        <v>8.4000000000000005E-2</v>
      </c>
      <c r="O591" s="4">
        <f>IF($H591=0,"",VLOOKUP($G591,Data!$G$3:$BA$2935,8,FALSE))</f>
        <v>5.42</v>
      </c>
      <c r="P591" s="4">
        <f>IF($H591=0,"",VLOOKUP($G591,Data!$G$3:$BA$2935,9,FALSE))</f>
        <v>0</v>
      </c>
      <c r="Q591" s="4">
        <f>IF($H591=0,"",VLOOKUP($G591,Data!$G$3:$BA$2935,10,FALSE))</f>
        <v>2.38</v>
      </c>
      <c r="R591" s="4">
        <f>IF($H591=0,"",VLOOKUP($G591,Data!$G$3:$BA$2935,11,FALSE))</f>
        <v>2.29</v>
      </c>
      <c r="S591" s="4">
        <f>IF($H591=0,"",VLOOKUP($G591,Data!$G$3:$BA$2935,12,FALSE))</f>
        <v>0.32</v>
      </c>
      <c r="T591" s="4">
        <f>IF($H591=0,"",VLOOKUP($G591,Data!$G$3:$BA$2935,13,FALSE))</f>
        <v>0.53500000000000003</v>
      </c>
      <c r="U591" s="4">
        <f>IF($H591=0,"",VLOOKUP($G591,Data!$G$3:$BA$2935,14,FALSE))</f>
        <v>0.217</v>
      </c>
      <c r="V591" s="4">
        <f>IF($H591=0,"",VLOOKUP($G591,Data!$G$3:$BA$2935,15,FALSE))</f>
        <v>0.112</v>
      </c>
      <c r="W591" s="4">
        <f>IF($H591=0,"",VLOOKUP($G591,Data!$G$3:$BA$2935,16,FALSE))</f>
        <v>7.3999999999999996E-2</v>
      </c>
      <c r="X591" s="4">
        <f>IF($H591=0,"",VLOOKUP($G591,Data!$G$3:$BA$2935,17,FALSE))</f>
        <v>0.49299999999999999</v>
      </c>
      <c r="Y591" s="4" t="str">
        <f>IF($H591=0,"",VLOOKUP($G591,Data!$G$3:$BA$2935,18,FALSE))</f>
        <v>/</v>
      </c>
      <c r="Z591" s="4" t="str">
        <f>IF($H591=0,"",VLOOKUP($G591,Data!$G$3:$BA$2935,19,FALSE))</f>
        <v>/</v>
      </c>
      <c r="AA591" s="4" t="str">
        <f>IF($H591=0,"",VLOOKUP($G591,Data!$G$3:$BA$2935,20,FALSE))</f>
        <v/>
      </c>
      <c r="AB591" s="4" t="str">
        <f>IF($H591=0,"",VLOOKUP($G591,Data!$G$3:$BA$2935,21,FALSE))</f>
        <v/>
      </c>
      <c r="AC591" s="4" t="str">
        <f>IF($H591=0,"",VLOOKUP($G591,Data!$G$3:$BA$2935,22,FALSE))</f>
        <v/>
      </c>
      <c r="AD591" s="4" t="str">
        <f>IF($H591=0,"",VLOOKUP($G591,Data!$G$3:$BA$2935,23,FALSE))</f>
        <v/>
      </c>
      <c r="AE591" s="4" t="str">
        <f>IF($H591=0,"",VLOOKUP($G591,Data!$G$3:$BA$2935,24,FALSE))</f>
        <v/>
      </c>
      <c r="AF591" s="4" t="str">
        <f>IF($H591=0,"",VLOOKUP($G591,Data!$G$3:$BA$2935,25,FALSE))</f>
        <v/>
      </c>
      <c r="AG591" s="4" t="str">
        <f>IF($H591=0,"",VLOOKUP($G591,Data!$G$3:$BA$2935,26,FALSE))</f>
        <v/>
      </c>
      <c r="AH591" s="4" t="str">
        <f>IF($H591=0,"",VLOOKUP($G591,Data!$G$3:$BA$2935,27,FALSE))</f>
        <v/>
      </c>
      <c r="AI591" s="4" t="str">
        <f>IF($H591=0,"",VLOOKUP($G591,Data!$G$3:$BA$2935,28,FALSE))</f>
        <v/>
      </c>
      <c r="AJ591" s="4" t="str">
        <f>IF($H591=0,"",VLOOKUP($G591,Data!$G$3:$BA$2935,29,FALSE))</f>
        <v/>
      </c>
      <c r="AK591" s="4" t="str">
        <f>IF($H591=0,"",VLOOKUP($G591,Data!$G$3:$BA$2935,30,FALSE))</f>
        <v/>
      </c>
      <c r="AL591" s="4" t="str">
        <f>IF($H591=0,"",VLOOKUP($G591,Data!$G$3:$BA$2935,31,FALSE))</f>
        <v/>
      </c>
      <c r="AM591" s="4" t="str">
        <f>IF($H591=0,"",VLOOKUP($G591,Data!$G$3:$BA$2935,32,FALSE))</f>
        <v/>
      </c>
      <c r="AN591" s="4" t="str">
        <f>IF($H591=0,"",VLOOKUP($G591,Data!$G$3:$BA$2935,33,FALSE))</f>
        <v/>
      </c>
      <c r="AO591" s="4" t="str">
        <f>IF($H591=0,"",VLOOKUP($G591,Data!$G$3:$BA$2935,34,FALSE))</f>
        <v/>
      </c>
      <c r="AP591" s="4" t="str">
        <f>IF($H591=0,"",VLOOKUP($G591,Data!$G$3:$BA$2935,35,FALSE))</f>
        <v/>
      </c>
      <c r="AQ591" s="4" t="str">
        <f>IF($H591=0,"",VLOOKUP($G591,Data!$G$3:$BA$2935,36,FALSE))</f>
        <v/>
      </c>
      <c r="AR591" s="4" t="str">
        <f>IF($H591=0,"",VLOOKUP($G591,Data!$G$3:$BA$2935,37,FALSE))</f>
        <v/>
      </c>
      <c r="AS591" s="4" t="str">
        <f>IF($H591=0,"",VLOOKUP($G591,Data!$G$3:$BA$2935,38,FALSE))</f>
        <v/>
      </c>
      <c r="AT591" s="4" t="str">
        <f>IF($H591=0,"",VLOOKUP($G591,Data!$G$3:$BA$2935,39,FALSE))</f>
        <v/>
      </c>
    </row>
    <row r="592" spans="1:46" x14ac:dyDescent="0.25">
      <c r="A592" s="4">
        <f>PSSE!A594</f>
        <v>991022</v>
      </c>
      <c r="B592" s="4" t="str">
        <f>PSSE!B594</f>
        <v>CAMAU_G2</v>
      </c>
      <c r="C592" s="4">
        <f>PSSE!D594</f>
        <v>20</v>
      </c>
      <c r="D592" s="4">
        <f>PSSE!E594</f>
        <v>253</v>
      </c>
      <c r="E592" s="4" t="str">
        <f>PSSE!F594</f>
        <v>ND</v>
      </c>
      <c r="F592" s="4">
        <f>PSSE!G594</f>
        <v>1</v>
      </c>
      <c r="G592" s="4" t="str">
        <f t="shared" si="9"/>
        <v>GEN20253ND1</v>
      </c>
      <c r="H592" s="4">
        <f>COUNTIF(Data!$G$3:$BA$2935,GEN!$G592)</f>
        <v>1</v>
      </c>
      <c r="I592" s="4" t="str">
        <f>IF($H592=0,"",VLOOKUP($G592,Data!$G$3:$BA$2935,2,FALSE))</f>
        <v>'GENROU'</v>
      </c>
      <c r="J592" s="4">
        <f>PSSE!C594</f>
        <v>1</v>
      </c>
      <c r="K592" s="4">
        <f>IF($H592=0,"",VLOOKUP($G592,Data!$G$3:$BA$2935,4,FALSE))</f>
        <v>6</v>
      </c>
      <c r="L592" s="4">
        <f>IF($H592=0,"",VLOOKUP($G592,Data!$G$3:$BA$2935,5,FALSE))</f>
        <v>4.4999999999999998E-2</v>
      </c>
      <c r="M592" s="4">
        <f>IF($H592=0,"",VLOOKUP($G592,Data!$G$3:$BA$2935,6,FALSE))</f>
        <v>0.61</v>
      </c>
      <c r="N592" s="4">
        <f>IF($H592=0,"",VLOOKUP($G592,Data!$G$3:$BA$2935,7,FALSE))</f>
        <v>8.4000000000000005E-2</v>
      </c>
      <c r="O592" s="4">
        <f>IF($H592=0,"",VLOOKUP($G592,Data!$G$3:$BA$2935,8,FALSE))</f>
        <v>5.42</v>
      </c>
      <c r="P592" s="4">
        <f>IF($H592=0,"",VLOOKUP($G592,Data!$G$3:$BA$2935,9,FALSE))</f>
        <v>0</v>
      </c>
      <c r="Q592" s="4">
        <f>IF($H592=0,"",VLOOKUP($G592,Data!$G$3:$BA$2935,10,FALSE))</f>
        <v>2.38</v>
      </c>
      <c r="R592" s="4">
        <f>IF($H592=0,"",VLOOKUP($G592,Data!$G$3:$BA$2935,11,FALSE))</f>
        <v>2.29</v>
      </c>
      <c r="S592" s="4">
        <f>IF($H592=0,"",VLOOKUP($G592,Data!$G$3:$BA$2935,12,FALSE))</f>
        <v>0.32</v>
      </c>
      <c r="T592" s="4">
        <f>IF($H592=0,"",VLOOKUP($G592,Data!$G$3:$BA$2935,13,FALSE))</f>
        <v>0.53500000000000003</v>
      </c>
      <c r="U592" s="4">
        <f>IF($H592=0,"",VLOOKUP($G592,Data!$G$3:$BA$2935,14,FALSE))</f>
        <v>0.217</v>
      </c>
      <c r="V592" s="4">
        <f>IF($H592=0,"",VLOOKUP($G592,Data!$G$3:$BA$2935,15,FALSE))</f>
        <v>0.112</v>
      </c>
      <c r="W592" s="4">
        <f>IF($H592=0,"",VLOOKUP($G592,Data!$G$3:$BA$2935,16,FALSE))</f>
        <v>7.3999999999999996E-2</v>
      </c>
      <c r="X592" s="4">
        <f>IF($H592=0,"",VLOOKUP($G592,Data!$G$3:$BA$2935,17,FALSE))</f>
        <v>0.49299999999999999</v>
      </c>
      <c r="Y592" s="4" t="str">
        <f>IF($H592=0,"",VLOOKUP($G592,Data!$G$3:$BA$2935,18,FALSE))</f>
        <v>/</v>
      </c>
      <c r="Z592" s="4" t="str">
        <f>IF($H592=0,"",VLOOKUP($G592,Data!$G$3:$BA$2935,19,FALSE))</f>
        <v>/</v>
      </c>
      <c r="AA592" s="4" t="str">
        <f>IF($H592=0,"",VLOOKUP($G592,Data!$G$3:$BA$2935,20,FALSE))</f>
        <v/>
      </c>
      <c r="AB592" s="4" t="str">
        <f>IF($H592=0,"",VLOOKUP($G592,Data!$G$3:$BA$2935,21,FALSE))</f>
        <v/>
      </c>
      <c r="AC592" s="4" t="str">
        <f>IF($H592=0,"",VLOOKUP($G592,Data!$G$3:$BA$2935,22,FALSE))</f>
        <v/>
      </c>
      <c r="AD592" s="4" t="str">
        <f>IF($H592=0,"",VLOOKUP($G592,Data!$G$3:$BA$2935,23,FALSE))</f>
        <v/>
      </c>
      <c r="AE592" s="4" t="str">
        <f>IF($H592=0,"",VLOOKUP($G592,Data!$G$3:$BA$2935,24,FALSE))</f>
        <v/>
      </c>
      <c r="AF592" s="4" t="str">
        <f>IF($H592=0,"",VLOOKUP($G592,Data!$G$3:$BA$2935,25,FALSE))</f>
        <v/>
      </c>
      <c r="AG592" s="4" t="str">
        <f>IF($H592=0,"",VLOOKUP($G592,Data!$G$3:$BA$2935,26,FALSE))</f>
        <v/>
      </c>
      <c r="AH592" s="4" t="str">
        <f>IF($H592=0,"",VLOOKUP($G592,Data!$G$3:$BA$2935,27,FALSE))</f>
        <v/>
      </c>
      <c r="AI592" s="4" t="str">
        <f>IF($H592=0,"",VLOOKUP($G592,Data!$G$3:$BA$2935,28,FALSE))</f>
        <v/>
      </c>
      <c r="AJ592" s="4" t="str">
        <f>IF($H592=0,"",VLOOKUP($G592,Data!$G$3:$BA$2935,29,FALSE))</f>
        <v/>
      </c>
      <c r="AK592" s="4" t="str">
        <f>IF($H592=0,"",VLOOKUP($G592,Data!$G$3:$BA$2935,30,FALSE))</f>
        <v/>
      </c>
      <c r="AL592" s="4" t="str">
        <f>IF($H592=0,"",VLOOKUP($G592,Data!$G$3:$BA$2935,31,FALSE))</f>
        <v/>
      </c>
      <c r="AM592" s="4" t="str">
        <f>IF($H592=0,"",VLOOKUP($G592,Data!$G$3:$BA$2935,32,FALSE))</f>
        <v/>
      </c>
      <c r="AN592" s="4" t="str">
        <f>IF($H592=0,"",VLOOKUP($G592,Data!$G$3:$BA$2935,33,FALSE))</f>
        <v/>
      </c>
      <c r="AO592" s="4" t="str">
        <f>IF($H592=0,"",VLOOKUP($G592,Data!$G$3:$BA$2935,34,FALSE))</f>
        <v/>
      </c>
      <c r="AP592" s="4" t="str">
        <f>IF($H592=0,"",VLOOKUP($G592,Data!$G$3:$BA$2935,35,FALSE))</f>
        <v/>
      </c>
      <c r="AQ592" s="4" t="str">
        <f>IF($H592=0,"",VLOOKUP($G592,Data!$G$3:$BA$2935,36,FALSE))</f>
        <v/>
      </c>
      <c r="AR592" s="4" t="str">
        <f>IF($H592=0,"",VLOOKUP($G592,Data!$G$3:$BA$2935,37,FALSE))</f>
        <v/>
      </c>
      <c r="AS592" s="4" t="str">
        <f>IF($H592=0,"",VLOOKUP($G592,Data!$G$3:$BA$2935,38,FALSE))</f>
        <v/>
      </c>
      <c r="AT592" s="4" t="str">
        <f>IF($H592=0,"",VLOOKUP($G592,Data!$G$3:$BA$2935,39,FALSE))</f>
        <v/>
      </c>
    </row>
    <row r="593" spans="1:46" x14ac:dyDescent="0.25">
      <c r="A593" s="4">
        <f>PSSE!A595</f>
        <v>991023</v>
      </c>
      <c r="B593" s="4" t="str">
        <f>PSSE!B595</f>
        <v>CAMAU_G3</v>
      </c>
      <c r="C593" s="4">
        <f>PSSE!D595</f>
        <v>20</v>
      </c>
      <c r="D593" s="4">
        <f>PSSE!E595</f>
        <v>253</v>
      </c>
      <c r="E593" s="4" t="str">
        <f>PSSE!F595</f>
        <v>ND</v>
      </c>
      <c r="F593" s="4">
        <f>PSSE!G595</f>
        <v>1</v>
      </c>
      <c r="G593" s="4" t="str">
        <f t="shared" si="9"/>
        <v>GEN20253ND1</v>
      </c>
      <c r="H593" s="4">
        <f>COUNTIF(Data!$G$3:$BA$2935,GEN!$G593)</f>
        <v>1</v>
      </c>
      <c r="I593" s="4" t="str">
        <f>IF($H593=0,"",VLOOKUP($G593,Data!$G$3:$BA$2935,2,FALSE))</f>
        <v>'GENROU'</v>
      </c>
      <c r="J593" s="4">
        <f>PSSE!C595</f>
        <v>1</v>
      </c>
      <c r="K593" s="4">
        <f>IF($H593=0,"",VLOOKUP($G593,Data!$G$3:$BA$2935,4,FALSE))</f>
        <v>6</v>
      </c>
      <c r="L593" s="4">
        <f>IF($H593=0,"",VLOOKUP($G593,Data!$G$3:$BA$2935,5,FALSE))</f>
        <v>4.4999999999999998E-2</v>
      </c>
      <c r="M593" s="4">
        <f>IF($H593=0,"",VLOOKUP($G593,Data!$G$3:$BA$2935,6,FALSE))</f>
        <v>0.61</v>
      </c>
      <c r="N593" s="4">
        <f>IF($H593=0,"",VLOOKUP($G593,Data!$G$3:$BA$2935,7,FALSE))</f>
        <v>8.4000000000000005E-2</v>
      </c>
      <c r="O593" s="4">
        <f>IF($H593=0,"",VLOOKUP($G593,Data!$G$3:$BA$2935,8,FALSE))</f>
        <v>5.42</v>
      </c>
      <c r="P593" s="4">
        <f>IF($H593=0,"",VLOOKUP($G593,Data!$G$3:$BA$2935,9,FALSE))</f>
        <v>0</v>
      </c>
      <c r="Q593" s="4">
        <f>IF($H593=0,"",VLOOKUP($G593,Data!$G$3:$BA$2935,10,FALSE))</f>
        <v>2.38</v>
      </c>
      <c r="R593" s="4">
        <f>IF($H593=0,"",VLOOKUP($G593,Data!$G$3:$BA$2935,11,FALSE))</f>
        <v>2.29</v>
      </c>
      <c r="S593" s="4">
        <f>IF($H593=0,"",VLOOKUP($G593,Data!$G$3:$BA$2935,12,FALSE))</f>
        <v>0.32</v>
      </c>
      <c r="T593" s="4">
        <f>IF($H593=0,"",VLOOKUP($G593,Data!$G$3:$BA$2935,13,FALSE))</f>
        <v>0.53500000000000003</v>
      </c>
      <c r="U593" s="4">
        <f>IF($H593=0,"",VLOOKUP($G593,Data!$G$3:$BA$2935,14,FALSE))</f>
        <v>0.217</v>
      </c>
      <c r="V593" s="4">
        <f>IF($H593=0,"",VLOOKUP($G593,Data!$G$3:$BA$2935,15,FALSE))</f>
        <v>0.112</v>
      </c>
      <c r="W593" s="4">
        <f>IF($H593=0,"",VLOOKUP($G593,Data!$G$3:$BA$2935,16,FALSE))</f>
        <v>7.3999999999999996E-2</v>
      </c>
      <c r="X593" s="4">
        <f>IF($H593=0,"",VLOOKUP($G593,Data!$G$3:$BA$2935,17,FALSE))</f>
        <v>0.49299999999999999</v>
      </c>
      <c r="Y593" s="4" t="str">
        <f>IF($H593=0,"",VLOOKUP($G593,Data!$G$3:$BA$2935,18,FALSE))</f>
        <v>/</v>
      </c>
      <c r="Z593" s="4" t="str">
        <f>IF($H593=0,"",VLOOKUP($G593,Data!$G$3:$BA$2935,19,FALSE))</f>
        <v>/</v>
      </c>
      <c r="AA593" s="4" t="str">
        <f>IF($H593=0,"",VLOOKUP($G593,Data!$G$3:$BA$2935,20,FALSE))</f>
        <v/>
      </c>
      <c r="AB593" s="4" t="str">
        <f>IF($H593=0,"",VLOOKUP($G593,Data!$G$3:$BA$2935,21,FALSE))</f>
        <v/>
      </c>
      <c r="AC593" s="4" t="str">
        <f>IF($H593=0,"",VLOOKUP($G593,Data!$G$3:$BA$2935,22,FALSE))</f>
        <v/>
      </c>
      <c r="AD593" s="4" t="str">
        <f>IF($H593=0,"",VLOOKUP($G593,Data!$G$3:$BA$2935,23,FALSE))</f>
        <v/>
      </c>
      <c r="AE593" s="4" t="str">
        <f>IF($H593=0,"",VLOOKUP($G593,Data!$G$3:$BA$2935,24,FALSE))</f>
        <v/>
      </c>
      <c r="AF593" s="4" t="str">
        <f>IF($H593=0,"",VLOOKUP($G593,Data!$G$3:$BA$2935,25,FALSE))</f>
        <v/>
      </c>
      <c r="AG593" s="4" t="str">
        <f>IF($H593=0,"",VLOOKUP($G593,Data!$G$3:$BA$2935,26,FALSE))</f>
        <v/>
      </c>
      <c r="AH593" s="4" t="str">
        <f>IF($H593=0,"",VLOOKUP($G593,Data!$G$3:$BA$2935,27,FALSE))</f>
        <v/>
      </c>
      <c r="AI593" s="4" t="str">
        <f>IF($H593=0,"",VLOOKUP($G593,Data!$G$3:$BA$2935,28,FALSE))</f>
        <v/>
      </c>
      <c r="AJ593" s="4" t="str">
        <f>IF($H593=0,"",VLOOKUP($G593,Data!$G$3:$BA$2935,29,FALSE))</f>
        <v/>
      </c>
      <c r="AK593" s="4" t="str">
        <f>IF($H593=0,"",VLOOKUP($G593,Data!$G$3:$BA$2935,30,FALSE))</f>
        <v/>
      </c>
      <c r="AL593" s="4" t="str">
        <f>IF($H593=0,"",VLOOKUP($G593,Data!$G$3:$BA$2935,31,FALSE))</f>
        <v/>
      </c>
      <c r="AM593" s="4" t="str">
        <f>IF($H593=0,"",VLOOKUP($G593,Data!$G$3:$BA$2935,32,FALSE))</f>
        <v/>
      </c>
      <c r="AN593" s="4" t="str">
        <f>IF($H593=0,"",VLOOKUP($G593,Data!$G$3:$BA$2935,33,FALSE))</f>
        <v/>
      </c>
      <c r="AO593" s="4" t="str">
        <f>IF($H593=0,"",VLOOKUP($G593,Data!$G$3:$BA$2935,34,FALSE))</f>
        <v/>
      </c>
      <c r="AP593" s="4" t="str">
        <f>IF($H593=0,"",VLOOKUP($G593,Data!$G$3:$BA$2935,35,FALSE))</f>
        <v/>
      </c>
      <c r="AQ593" s="4" t="str">
        <f>IF($H593=0,"",VLOOKUP($G593,Data!$G$3:$BA$2935,36,FALSE))</f>
        <v/>
      </c>
      <c r="AR593" s="4" t="str">
        <f>IF($H593=0,"",VLOOKUP($G593,Data!$G$3:$BA$2935,37,FALSE))</f>
        <v/>
      </c>
      <c r="AS593" s="4" t="str">
        <f>IF($H593=0,"",VLOOKUP($G593,Data!$G$3:$BA$2935,38,FALSE))</f>
        <v/>
      </c>
      <c r="AT593" s="4" t="str">
        <f>IF($H593=0,"",VLOOKUP($G593,Data!$G$3:$BA$2935,39,FALSE))</f>
        <v/>
      </c>
    </row>
    <row r="594" spans="1:46" x14ac:dyDescent="0.25">
      <c r="A594" s="4">
        <f>PSSE!A596</f>
        <v>991024</v>
      </c>
      <c r="B594" s="4" t="str">
        <f>PSSE!B596</f>
        <v>CAMAU_G4</v>
      </c>
      <c r="C594" s="4">
        <f>PSSE!D596</f>
        <v>20</v>
      </c>
      <c r="D594" s="4">
        <f>PSSE!E596</f>
        <v>265</v>
      </c>
      <c r="E594" s="4" t="str">
        <f>PSSE!F596</f>
        <v>ND</v>
      </c>
      <c r="F594" s="4">
        <f>PSSE!G596</f>
        <v>1</v>
      </c>
      <c r="G594" s="4" t="str">
        <f t="shared" si="9"/>
        <v>GEN20265ND1</v>
      </c>
      <c r="H594" s="4">
        <f>COUNTIF(Data!$G$3:$BA$2935,GEN!$G594)</f>
        <v>1</v>
      </c>
      <c r="I594" s="4" t="str">
        <f>IF($H594=0,"",VLOOKUP($G594,Data!$G$3:$BA$2935,2,FALSE))</f>
        <v>'GENROU'</v>
      </c>
      <c r="J594" s="4">
        <f>PSSE!C596</f>
        <v>1</v>
      </c>
      <c r="K594" s="4">
        <f>IF($H594=0,"",VLOOKUP($G594,Data!$G$3:$BA$2935,4,FALSE))</f>
        <v>8.4</v>
      </c>
      <c r="L594" s="4">
        <f>IF($H594=0,"",VLOOKUP($G594,Data!$G$3:$BA$2935,5,FALSE))</f>
        <v>0.04</v>
      </c>
      <c r="M594" s="4">
        <f>IF($H594=0,"",VLOOKUP($G594,Data!$G$3:$BA$2935,6,FALSE))</f>
        <v>0.9</v>
      </c>
      <c r="N594" s="4">
        <f>IF($H594=0,"",VLOOKUP($G594,Data!$G$3:$BA$2935,7,FALSE))</f>
        <v>7.0000000000000007E-2</v>
      </c>
      <c r="O594" s="4">
        <f>IF($H594=0,"",VLOOKUP($G594,Data!$G$3:$BA$2935,8,FALSE))</f>
        <v>6.24</v>
      </c>
      <c r="P594" s="4">
        <f>IF($H594=0,"",VLOOKUP($G594,Data!$G$3:$BA$2935,9,FALSE))</f>
        <v>0</v>
      </c>
      <c r="Q594" s="4">
        <f>IF($H594=0,"",VLOOKUP($G594,Data!$G$3:$BA$2935,10,FALSE))</f>
        <v>1.97</v>
      </c>
      <c r="R594" s="4">
        <f>IF($H594=0,"",VLOOKUP($G594,Data!$G$3:$BA$2935,11,FALSE))</f>
        <v>1.91</v>
      </c>
      <c r="S594" s="4">
        <f>IF($H594=0,"",VLOOKUP($G594,Data!$G$3:$BA$2935,12,FALSE))</f>
        <v>0.217</v>
      </c>
      <c r="T594" s="4">
        <f>IF($H594=0,"",VLOOKUP($G594,Data!$G$3:$BA$2935,13,FALSE))</f>
        <v>0.38500000000000001</v>
      </c>
      <c r="U594" s="4">
        <f>IF($H594=0,"",VLOOKUP($G594,Data!$G$3:$BA$2935,14,FALSE))</f>
        <v>0.217</v>
      </c>
      <c r="V594" s="4">
        <f>IF($H594=0,"",VLOOKUP($G594,Data!$G$3:$BA$2935,15,FALSE))</f>
        <v>0.15</v>
      </c>
      <c r="W594" s="4">
        <f>IF($H594=0,"",VLOOKUP($G594,Data!$G$3:$BA$2935,16,FALSE))</f>
        <v>0.14899999999999999</v>
      </c>
      <c r="X594" s="4">
        <f>IF($H594=0,"",VLOOKUP($G594,Data!$G$3:$BA$2935,17,FALSE))</f>
        <v>0.61599999999999999</v>
      </c>
      <c r="Y594" s="4" t="str">
        <f>IF($H594=0,"",VLOOKUP($G594,Data!$G$3:$BA$2935,18,FALSE))</f>
        <v>/</v>
      </c>
      <c r="Z594" s="4" t="str">
        <f>IF($H594=0,"",VLOOKUP($G594,Data!$G$3:$BA$2935,19,FALSE))</f>
        <v>/</v>
      </c>
      <c r="AA594" s="4" t="str">
        <f>IF($H594=0,"",VLOOKUP($G594,Data!$G$3:$BA$2935,20,FALSE))</f>
        <v/>
      </c>
      <c r="AB594" s="4" t="str">
        <f>IF($H594=0,"",VLOOKUP($G594,Data!$G$3:$BA$2935,21,FALSE))</f>
        <v/>
      </c>
      <c r="AC594" s="4" t="str">
        <f>IF($H594=0,"",VLOOKUP($G594,Data!$G$3:$BA$2935,22,FALSE))</f>
        <v/>
      </c>
      <c r="AD594" s="4" t="str">
        <f>IF($H594=0,"",VLOOKUP($G594,Data!$G$3:$BA$2935,23,FALSE))</f>
        <v/>
      </c>
      <c r="AE594" s="4" t="str">
        <f>IF($H594=0,"",VLOOKUP($G594,Data!$G$3:$BA$2935,24,FALSE))</f>
        <v/>
      </c>
      <c r="AF594" s="4" t="str">
        <f>IF($H594=0,"",VLOOKUP($G594,Data!$G$3:$BA$2935,25,FALSE))</f>
        <v/>
      </c>
      <c r="AG594" s="4" t="str">
        <f>IF($H594=0,"",VLOOKUP($G594,Data!$G$3:$BA$2935,26,FALSE))</f>
        <v/>
      </c>
      <c r="AH594" s="4" t="str">
        <f>IF($H594=0,"",VLOOKUP($G594,Data!$G$3:$BA$2935,27,FALSE))</f>
        <v/>
      </c>
      <c r="AI594" s="4" t="str">
        <f>IF($H594=0,"",VLOOKUP($G594,Data!$G$3:$BA$2935,28,FALSE))</f>
        <v/>
      </c>
      <c r="AJ594" s="4" t="str">
        <f>IF($H594=0,"",VLOOKUP($G594,Data!$G$3:$BA$2935,29,FALSE))</f>
        <v/>
      </c>
      <c r="AK594" s="4" t="str">
        <f>IF($H594=0,"",VLOOKUP($G594,Data!$G$3:$BA$2935,30,FALSE))</f>
        <v/>
      </c>
      <c r="AL594" s="4" t="str">
        <f>IF($H594=0,"",VLOOKUP($G594,Data!$G$3:$BA$2935,31,FALSE))</f>
        <v/>
      </c>
      <c r="AM594" s="4" t="str">
        <f>IF($H594=0,"",VLOOKUP($G594,Data!$G$3:$BA$2935,32,FALSE))</f>
        <v/>
      </c>
      <c r="AN594" s="4" t="str">
        <f>IF($H594=0,"",VLOOKUP($G594,Data!$G$3:$BA$2935,33,FALSE))</f>
        <v/>
      </c>
      <c r="AO594" s="4" t="str">
        <f>IF($H594=0,"",VLOOKUP($G594,Data!$G$3:$BA$2935,34,FALSE))</f>
        <v/>
      </c>
      <c r="AP594" s="4" t="str">
        <f>IF($H594=0,"",VLOOKUP($G594,Data!$G$3:$BA$2935,35,FALSE))</f>
        <v/>
      </c>
      <c r="AQ594" s="4" t="str">
        <f>IF($H594=0,"",VLOOKUP($G594,Data!$G$3:$BA$2935,36,FALSE))</f>
        <v/>
      </c>
      <c r="AR594" s="4" t="str">
        <f>IF($H594=0,"",VLOOKUP($G594,Data!$G$3:$BA$2935,37,FALSE))</f>
        <v/>
      </c>
      <c r="AS594" s="4" t="str">
        <f>IF($H594=0,"",VLOOKUP($G594,Data!$G$3:$BA$2935,38,FALSE))</f>
        <v/>
      </c>
      <c r="AT594" s="4" t="str">
        <f>IF($H594=0,"",VLOOKUP($G594,Data!$G$3:$BA$2935,39,FALSE))</f>
        <v/>
      </c>
    </row>
    <row r="595" spans="1:46" x14ac:dyDescent="0.25">
      <c r="A595" s="4">
        <f>PSSE!A597</f>
        <v>991025</v>
      </c>
      <c r="B595" s="4" t="str">
        <f>PSSE!B597</f>
        <v>CAMAU_S3</v>
      </c>
      <c r="C595" s="4">
        <f>PSSE!D597</f>
        <v>20</v>
      </c>
      <c r="D595" s="4">
        <f>PSSE!E597</f>
        <v>253</v>
      </c>
      <c r="E595" s="4" t="str">
        <f>PSSE!F597</f>
        <v>ND</v>
      </c>
      <c r="F595" s="4">
        <f>PSSE!G597</f>
        <v>1</v>
      </c>
      <c r="G595" s="4" t="str">
        <f t="shared" si="9"/>
        <v>GEN20253ND1</v>
      </c>
      <c r="H595" s="4">
        <f>COUNTIF(Data!$G$3:$BA$2935,GEN!$G595)</f>
        <v>1</v>
      </c>
      <c r="I595" s="4" t="str">
        <f>IF($H595=0,"",VLOOKUP($G595,Data!$G$3:$BA$2935,2,FALSE))</f>
        <v>'GENROU'</v>
      </c>
      <c r="J595" s="4">
        <f>PSSE!C597</f>
        <v>1</v>
      </c>
      <c r="K595" s="4">
        <f>IF($H595=0,"",VLOOKUP($G595,Data!$G$3:$BA$2935,4,FALSE))</f>
        <v>6</v>
      </c>
      <c r="L595" s="4">
        <f>IF($H595=0,"",VLOOKUP($G595,Data!$G$3:$BA$2935,5,FALSE))</f>
        <v>4.4999999999999998E-2</v>
      </c>
      <c r="M595" s="4">
        <f>IF($H595=0,"",VLOOKUP($G595,Data!$G$3:$BA$2935,6,FALSE))</f>
        <v>0.61</v>
      </c>
      <c r="N595" s="4">
        <f>IF($H595=0,"",VLOOKUP($G595,Data!$G$3:$BA$2935,7,FALSE))</f>
        <v>8.4000000000000005E-2</v>
      </c>
      <c r="O595" s="4">
        <f>IF($H595=0,"",VLOOKUP($G595,Data!$G$3:$BA$2935,8,FALSE))</f>
        <v>5.42</v>
      </c>
      <c r="P595" s="4">
        <f>IF($H595=0,"",VLOOKUP($G595,Data!$G$3:$BA$2935,9,FALSE))</f>
        <v>0</v>
      </c>
      <c r="Q595" s="4">
        <f>IF($H595=0,"",VLOOKUP($G595,Data!$G$3:$BA$2935,10,FALSE))</f>
        <v>2.38</v>
      </c>
      <c r="R595" s="4">
        <f>IF($H595=0,"",VLOOKUP($G595,Data!$G$3:$BA$2935,11,FALSE))</f>
        <v>2.29</v>
      </c>
      <c r="S595" s="4">
        <f>IF($H595=0,"",VLOOKUP($G595,Data!$G$3:$BA$2935,12,FALSE))</f>
        <v>0.32</v>
      </c>
      <c r="T595" s="4">
        <f>IF($H595=0,"",VLOOKUP($G595,Data!$G$3:$BA$2935,13,FALSE))</f>
        <v>0.53500000000000003</v>
      </c>
      <c r="U595" s="4">
        <f>IF($H595=0,"",VLOOKUP($G595,Data!$G$3:$BA$2935,14,FALSE))</f>
        <v>0.217</v>
      </c>
      <c r="V595" s="4">
        <f>IF($H595=0,"",VLOOKUP($G595,Data!$G$3:$BA$2935,15,FALSE))</f>
        <v>0.112</v>
      </c>
      <c r="W595" s="4">
        <f>IF($H595=0,"",VLOOKUP($G595,Data!$G$3:$BA$2935,16,FALSE))</f>
        <v>7.3999999999999996E-2</v>
      </c>
      <c r="X595" s="4">
        <f>IF($H595=0,"",VLOOKUP($G595,Data!$G$3:$BA$2935,17,FALSE))</f>
        <v>0.49299999999999999</v>
      </c>
      <c r="Y595" s="4" t="str">
        <f>IF($H595=0,"",VLOOKUP($G595,Data!$G$3:$BA$2935,18,FALSE))</f>
        <v>/</v>
      </c>
      <c r="Z595" s="4" t="str">
        <f>IF($H595=0,"",VLOOKUP($G595,Data!$G$3:$BA$2935,19,FALSE))</f>
        <v>/</v>
      </c>
      <c r="AA595" s="4" t="str">
        <f>IF($H595=0,"",VLOOKUP($G595,Data!$G$3:$BA$2935,20,FALSE))</f>
        <v/>
      </c>
      <c r="AB595" s="4" t="str">
        <f>IF($H595=0,"",VLOOKUP($G595,Data!$G$3:$BA$2935,21,FALSE))</f>
        <v/>
      </c>
      <c r="AC595" s="4" t="str">
        <f>IF($H595=0,"",VLOOKUP($G595,Data!$G$3:$BA$2935,22,FALSE))</f>
        <v/>
      </c>
      <c r="AD595" s="4" t="str">
        <f>IF($H595=0,"",VLOOKUP($G595,Data!$G$3:$BA$2935,23,FALSE))</f>
        <v/>
      </c>
      <c r="AE595" s="4" t="str">
        <f>IF($H595=0,"",VLOOKUP($G595,Data!$G$3:$BA$2935,24,FALSE))</f>
        <v/>
      </c>
      <c r="AF595" s="4" t="str">
        <f>IF($H595=0,"",VLOOKUP($G595,Data!$G$3:$BA$2935,25,FALSE))</f>
        <v/>
      </c>
      <c r="AG595" s="4" t="str">
        <f>IF($H595=0,"",VLOOKUP($G595,Data!$G$3:$BA$2935,26,FALSE))</f>
        <v/>
      </c>
      <c r="AH595" s="4" t="str">
        <f>IF($H595=0,"",VLOOKUP($G595,Data!$G$3:$BA$2935,27,FALSE))</f>
        <v/>
      </c>
      <c r="AI595" s="4" t="str">
        <f>IF($H595=0,"",VLOOKUP($G595,Data!$G$3:$BA$2935,28,FALSE))</f>
        <v/>
      </c>
      <c r="AJ595" s="4" t="str">
        <f>IF($H595=0,"",VLOOKUP($G595,Data!$G$3:$BA$2935,29,FALSE))</f>
        <v/>
      </c>
      <c r="AK595" s="4" t="str">
        <f>IF($H595=0,"",VLOOKUP($G595,Data!$G$3:$BA$2935,30,FALSE))</f>
        <v/>
      </c>
      <c r="AL595" s="4" t="str">
        <f>IF($H595=0,"",VLOOKUP($G595,Data!$G$3:$BA$2935,31,FALSE))</f>
        <v/>
      </c>
      <c r="AM595" s="4" t="str">
        <f>IF($H595=0,"",VLOOKUP($G595,Data!$G$3:$BA$2935,32,FALSE))</f>
        <v/>
      </c>
      <c r="AN595" s="4" t="str">
        <f>IF($H595=0,"",VLOOKUP($G595,Data!$G$3:$BA$2935,33,FALSE))</f>
        <v/>
      </c>
      <c r="AO595" s="4" t="str">
        <f>IF($H595=0,"",VLOOKUP($G595,Data!$G$3:$BA$2935,34,FALSE))</f>
        <v/>
      </c>
      <c r="AP595" s="4" t="str">
        <f>IF($H595=0,"",VLOOKUP($G595,Data!$G$3:$BA$2935,35,FALSE))</f>
        <v/>
      </c>
      <c r="AQ595" s="4" t="str">
        <f>IF($H595=0,"",VLOOKUP($G595,Data!$G$3:$BA$2935,36,FALSE))</f>
        <v/>
      </c>
      <c r="AR595" s="4" t="str">
        <f>IF($H595=0,"",VLOOKUP($G595,Data!$G$3:$BA$2935,37,FALSE))</f>
        <v/>
      </c>
      <c r="AS595" s="4" t="str">
        <f>IF($H595=0,"",VLOOKUP($G595,Data!$G$3:$BA$2935,38,FALSE))</f>
        <v/>
      </c>
      <c r="AT595" s="4" t="str">
        <f>IF($H595=0,"",VLOOKUP($G595,Data!$G$3:$BA$2935,39,FALSE))</f>
        <v/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T595"/>
  <sheetViews>
    <sheetView topLeftCell="D89" workbookViewId="0">
      <selection activeCell="D87" sqref="D87"/>
    </sheetView>
  </sheetViews>
  <sheetFormatPr defaultColWidth="9.109375" defaultRowHeight="13.8" x14ac:dyDescent="0.25"/>
  <cols>
    <col min="1" max="3" width="9.109375" style="4" hidden="1" customWidth="1"/>
    <col min="4" max="5" width="9.109375" style="4" customWidth="1"/>
    <col min="6" max="8" width="9.109375" style="4" hidden="1" customWidth="1"/>
    <col min="9" max="9" width="9.109375" style="4"/>
    <col min="10" max="10" width="0" style="4" hidden="1" customWidth="1"/>
    <col min="11" max="16384" width="9.109375" style="4"/>
  </cols>
  <sheetData>
    <row r="1" spans="1:46" x14ac:dyDescent="0.25">
      <c r="A1" s="4">
        <f>PSSE!A3</f>
        <v>113015</v>
      </c>
      <c r="B1" s="4" t="str">
        <f>PSSE!B3</f>
        <v>HAKHAU1</v>
      </c>
      <c r="C1" s="4">
        <f>PSSE!D3</f>
        <v>110</v>
      </c>
      <c r="D1" s="4">
        <f>PSSE!E3</f>
        <v>150</v>
      </c>
      <c r="E1" s="4" t="str">
        <f>PSSE!F3</f>
        <v>TQ</v>
      </c>
      <c r="F1" s="4">
        <f>PSSE!G3</f>
        <v>1</v>
      </c>
      <c r="G1" s="4" t="str">
        <f t="shared" ref="G1:G64" si="0">"GOV"&amp;C1&amp;D1&amp;E1&amp;F1</f>
        <v>GOV110150TQ1</v>
      </c>
      <c r="H1" s="4">
        <f>COUNTIF(Data!$G$3:$BA$2935,GOV!$G1)</f>
        <v>1</v>
      </c>
      <c r="I1" s="4" t="str">
        <f>IF($H1=0,"",VLOOKUP($G1,Data!$G$3:$BA$2935,2,FALSE))</f>
        <v>'HYGOV'</v>
      </c>
      <c r="J1" s="4">
        <f>PSSE!C3</f>
        <v>1</v>
      </c>
      <c r="K1" s="4">
        <f>IF($H1=0,"",VLOOKUP($G1,Data!$G$3:$BA$2935,4,FALSE))</f>
        <v>0.03</v>
      </c>
      <c r="L1" s="4">
        <f>IF($H1=0,"",VLOOKUP($G1,Data!$G$3:$BA$2935,5,FALSE))</f>
        <v>0.18</v>
      </c>
      <c r="M1" s="4">
        <f>IF($H1=0,"",VLOOKUP($G1,Data!$G$3:$BA$2935,6,FALSE))</f>
        <v>6.64</v>
      </c>
      <c r="N1" s="4">
        <f>IF($H1=0,"",VLOOKUP($G1,Data!$G$3:$BA$2935,7,FALSE))</f>
        <v>0.05</v>
      </c>
      <c r="O1" s="4">
        <f>IF($H1=0,"",VLOOKUP($G1,Data!$G$3:$BA$2935,8,FALSE))</f>
        <v>0.5</v>
      </c>
      <c r="P1" s="4">
        <f>IF($H1=0,"",VLOOKUP($G1,Data!$G$3:$BA$2935,9,FALSE))</f>
        <v>0.15</v>
      </c>
      <c r="Q1" s="4">
        <f>IF($H1=0,"",VLOOKUP($G1,Data!$G$3:$BA$2935,10,FALSE))</f>
        <v>1</v>
      </c>
      <c r="R1" s="4">
        <f>IF($H1=0,"",VLOOKUP($G1,Data!$G$3:$BA$2935,11,FALSE))</f>
        <v>0</v>
      </c>
      <c r="S1" s="4">
        <f>IF($H1=0,"",VLOOKUP($G1,Data!$G$3:$BA$2935,12,FALSE))</f>
        <v>1.66</v>
      </c>
      <c r="T1" s="4">
        <f>IF($H1=0,"",VLOOKUP($G1,Data!$G$3:$BA$2935,13,FALSE))</f>
        <v>1.41</v>
      </c>
      <c r="U1" s="4">
        <f>IF($H1=0,"",VLOOKUP($G1,Data!$G$3:$BA$2935,14,FALSE))</f>
        <v>0.499</v>
      </c>
      <c r="V1" s="4">
        <f>IF($H1=0,"",VLOOKUP($G1,Data!$G$3:$BA$2935,15,FALSE))</f>
        <v>0.06</v>
      </c>
      <c r="W1" s="4" t="str">
        <f>IF($H1=0,"",VLOOKUP($G1,Data!$G$3:$BA$2935,16,FALSE))</f>
        <v>/</v>
      </c>
      <c r="X1" s="4" t="str">
        <f>IF($H1=0,"",VLOOKUP($G1,Data!$G$3:$BA$2935,17,FALSE))</f>
        <v>/</v>
      </c>
      <c r="Y1" s="4" t="str">
        <f>IF($H1=0,"",VLOOKUP($G1,Data!$G$3:$BA$2935,18,FALSE))</f>
        <v/>
      </c>
      <c r="Z1" s="4" t="str">
        <f>IF($H1=0,"",VLOOKUP($G1,Data!$G$3:$BA$2935,19,FALSE))</f>
        <v/>
      </c>
      <c r="AA1" s="4" t="str">
        <f>IF($H1=0,"",VLOOKUP($G1,Data!$G$3:$BA$2935,20,FALSE))</f>
        <v/>
      </c>
      <c r="AB1" s="4" t="str">
        <f>IF($H1=0,"",VLOOKUP($G1,Data!$G$3:$BA$2935,21,FALSE))</f>
        <v/>
      </c>
      <c r="AC1" s="4" t="str">
        <f>IF($H1=0,"",VLOOKUP($G1,Data!$G$3:$BA$2935,22,FALSE))</f>
        <v/>
      </c>
      <c r="AD1" s="4" t="str">
        <f>IF($H1=0,"",VLOOKUP($G1,Data!$G$3:$BA$2935,23,FALSE))</f>
        <v/>
      </c>
      <c r="AE1" s="4" t="str">
        <f>IF($H1=0,"",VLOOKUP($G1,Data!$G$3:$BA$2935,24,FALSE))</f>
        <v/>
      </c>
      <c r="AF1" s="4" t="str">
        <f>IF($H1=0,"",VLOOKUP($G1,Data!$G$3:$BA$2935,25,FALSE))</f>
        <v/>
      </c>
      <c r="AG1" s="4" t="str">
        <f>IF($H1=0,"",VLOOKUP($G1,Data!$G$3:$BA$2935,26,FALSE))</f>
        <v/>
      </c>
      <c r="AH1" s="4" t="str">
        <f>IF($H1=0,"",VLOOKUP($G1,Data!$G$3:$BA$2935,27,FALSE))</f>
        <v/>
      </c>
      <c r="AI1" s="4" t="str">
        <f>IF($H1=0,"",VLOOKUP($G1,Data!$G$3:$BA$2935,28,FALSE))</f>
        <v/>
      </c>
      <c r="AJ1" s="4" t="str">
        <f>IF($H1=0,"",VLOOKUP($G1,Data!$G$3:$BA$2935,29,FALSE))</f>
        <v/>
      </c>
      <c r="AK1" s="4" t="str">
        <f>IF($H1=0,"",VLOOKUP($G1,Data!$G$3:$BA$2935,30,FALSE))</f>
        <v/>
      </c>
      <c r="AL1" s="4" t="str">
        <f>IF($H1=0,"",VLOOKUP($G1,Data!$G$3:$BA$2935,31,FALSE))</f>
        <v/>
      </c>
      <c r="AM1" s="4" t="str">
        <f>IF($H1=0,"",VLOOKUP($G1,Data!$G$3:$BA$2935,32,FALSE))</f>
        <v/>
      </c>
      <c r="AN1" s="4" t="str">
        <f>IF($H1=0,"",VLOOKUP($G1,Data!$G$3:$BA$2935,33,FALSE))</f>
        <v/>
      </c>
      <c r="AO1" s="4" t="str">
        <f>IF($H1=0,"",VLOOKUP($G1,Data!$G$3:$BA$2935,34,FALSE))</f>
        <v/>
      </c>
      <c r="AP1" s="4" t="str">
        <f>IF($H1=0,"",VLOOKUP($G1,Data!$G$3:$BA$2935,35,FALSE))</f>
        <v/>
      </c>
      <c r="AQ1" s="4" t="str">
        <f>IF($H1=0,"",VLOOKUP($G1,Data!$G$3:$BA$2935,36,FALSE))</f>
        <v/>
      </c>
      <c r="AR1" s="4" t="str">
        <f>IF($H1=0,"",VLOOKUP($G1,Data!$G$3:$BA$2935,37,FALSE))</f>
        <v/>
      </c>
      <c r="AS1" s="4" t="str">
        <f>IF($H1=0,"",VLOOKUP($G1,Data!$G$3:$BA$2935,38,FALSE))</f>
        <v/>
      </c>
      <c r="AT1" s="4" t="str">
        <f>IF($H1=0,"",VLOOKUP($G1,Data!$G$3:$BA$2935,39,FALSE))</f>
        <v/>
      </c>
    </row>
    <row r="2" spans="1:46" x14ac:dyDescent="0.25">
      <c r="A2" s="4">
        <f>PSSE!A4</f>
        <v>113017</v>
      </c>
      <c r="B2" s="4" t="str">
        <f>PSSE!B4</f>
        <v>MAOMAOTIAO1</v>
      </c>
      <c r="C2" s="4">
        <f>PSSE!D4</f>
        <v>110</v>
      </c>
      <c r="D2" s="4">
        <f>PSSE!E4</f>
        <v>150</v>
      </c>
      <c r="E2" s="4" t="str">
        <f>PSSE!F4</f>
        <v>TQ</v>
      </c>
      <c r="F2" s="4">
        <f>PSSE!G4</f>
        <v>1</v>
      </c>
      <c r="G2" s="4" t="str">
        <f t="shared" si="0"/>
        <v>GOV110150TQ1</v>
      </c>
      <c r="H2" s="4">
        <f>COUNTIF(Data!$G$3:$BA$2935,GOV!$G2)</f>
        <v>1</v>
      </c>
      <c r="I2" s="4" t="str">
        <f>IF($H2=0,"",VLOOKUP($G2,Data!$G$3:$BA$2935,2,FALSE))</f>
        <v>'HYGOV'</v>
      </c>
      <c r="J2" s="4">
        <f>PSSE!C4</f>
        <v>1</v>
      </c>
      <c r="K2" s="4">
        <f>IF($H2=0,"",VLOOKUP($G2,Data!$G$3:$BA$2935,4,FALSE))</f>
        <v>0.03</v>
      </c>
      <c r="L2" s="4">
        <f>IF($H2=0,"",VLOOKUP($G2,Data!$G$3:$BA$2935,5,FALSE))</f>
        <v>0.18</v>
      </c>
      <c r="M2" s="4">
        <f>IF($H2=0,"",VLOOKUP($G2,Data!$G$3:$BA$2935,6,FALSE))</f>
        <v>6.64</v>
      </c>
      <c r="N2" s="4">
        <f>IF($H2=0,"",VLOOKUP($G2,Data!$G$3:$BA$2935,7,FALSE))</f>
        <v>0.05</v>
      </c>
      <c r="O2" s="4">
        <f>IF($H2=0,"",VLOOKUP($G2,Data!$G$3:$BA$2935,8,FALSE))</f>
        <v>0.5</v>
      </c>
      <c r="P2" s="4">
        <f>IF($H2=0,"",VLOOKUP($G2,Data!$G$3:$BA$2935,9,FALSE))</f>
        <v>0.15</v>
      </c>
      <c r="Q2" s="4">
        <f>IF($H2=0,"",VLOOKUP($G2,Data!$G$3:$BA$2935,10,FALSE))</f>
        <v>1</v>
      </c>
      <c r="R2" s="4">
        <f>IF($H2=0,"",VLOOKUP($G2,Data!$G$3:$BA$2935,11,FALSE))</f>
        <v>0</v>
      </c>
      <c r="S2" s="4">
        <f>IF($H2=0,"",VLOOKUP($G2,Data!$G$3:$BA$2935,12,FALSE))</f>
        <v>1.66</v>
      </c>
      <c r="T2" s="4">
        <f>IF($H2=0,"",VLOOKUP($G2,Data!$G$3:$BA$2935,13,FALSE))</f>
        <v>1.41</v>
      </c>
      <c r="U2" s="4">
        <f>IF($H2=0,"",VLOOKUP($G2,Data!$G$3:$BA$2935,14,FALSE))</f>
        <v>0.499</v>
      </c>
      <c r="V2" s="4">
        <f>IF($H2=0,"",VLOOKUP($G2,Data!$G$3:$BA$2935,15,FALSE))</f>
        <v>0.06</v>
      </c>
      <c r="W2" s="4" t="str">
        <f>IF($H2=0,"",VLOOKUP($G2,Data!$G$3:$BA$2935,16,FALSE))</f>
        <v>/</v>
      </c>
      <c r="X2" s="4" t="str">
        <f>IF($H2=0,"",VLOOKUP($G2,Data!$G$3:$BA$2935,17,FALSE))</f>
        <v>/</v>
      </c>
      <c r="Y2" s="4" t="str">
        <f>IF($H2=0,"",VLOOKUP($G2,Data!$G$3:$BA$2935,18,FALSE))</f>
        <v/>
      </c>
      <c r="Z2" s="4" t="str">
        <f>IF($H2=0,"",VLOOKUP($G2,Data!$G$3:$BA$2935,19,FALSE))</f>
        <v/>
      </c>
      <c r="AA2" s="4" t="str">
        <f>IF($H2=0,"",VLOOKUP($G2,Data!$G$3:$BA$2935,20,FALSE))</f>
        <v/>
      </c>
      <c r="AB2" s="4" t="str">
        <f>IF($H2=0,"",VLOOKUP($G2,Data!$G$3:$BA$2935,21,FALSE))</f>
        <v/>
      </c>
      <c r="AC2" s="4" t="str">
        <f>IF($H2=0,"",VLOOKUP($G2,Data!$G$3:$BA$2935,22,FALSE))</f>
        <v/>
      </c>
      <c r="AD2" s="4" t="str">
        <f>IF($H2=0,"",VLOOKUP($G2,Data!$G$3:$BA$2935,23,FALSE))</f>
        <v/>
      </c>
      <c r="AE2" s="4" t="str">
        <f>IF($H2=0,"",VLOOKUP($G2,Data!$G$3:$BA$2935,24,FALSE))</f>
        <v/>
      </c>
      <c r="AF2" s="4" t="str">
        <f>IF($H2=0,"",VLOOKUP($G2,Data!$G$3:$BA$2935,25,FALSE))</f>
        <v/>
      </c>
      <c r="AG2" s="4" t="str">
        <f>IF($H2=0,"",VLOOKUP($G2,Data!$G$3:$BA$2935,26,FALSE))</f>
        <v/>
      </c>
      <c r="AH2" s="4" t="str">
        <f>IF($H2=0,"",VLOOKUP($G2,Data!$G$3:$BA$2935,27,FALSE))</f>
        <v/>
      </c>
      <c r="AI2" s="4" t="str">
        <f>IF($H2=0,"",VLOOKUP($G2,Data!$G$3:$BA$2935,28,FALSE))</f>
        <v/>
      </c>
      <c r="AJ2" s="4" t="str">
        <f>IF($H2=0,"",VLOOKUP($G2,Data!$G$3:$BA$2935,29,FALSE))</f>
        <v/>
      </c>
      <c r="AK2" s="4" t="str">
        <f>IF($H2=0,"",VLOOKUP($G2,Data!$G$3:$BA$2935,30,FALSE))</f>
        <v/>
      </c>
      <c r="AL2" s="4" t="str">
        <f>IF($H2=0,"",VLOOKUP($G2,Data!$G$3:$BA$2935,31,FALSE))</f>
        <v/>
      </c>
      <c r="AM2" s="4" t="str">
        <f>IF($H2=0,"",VLOOKUP($G2,Data!$G$3:$BA$2935,32,FALSE))</f>
        <v/>
      </c>
      <c r="AN2" s="4" t="str">
        <f>IF($H2=0,"",VLOOKUP($G2,Data!$G$3:$BA$2935,33,FALSE))</f>
        <v/>
      </c>
      <c r="AO2" s="4" t="str">
        <f>IF($H2=0,"",VLOOKUP($G2,Data!$G$3:$BA$2935,34,FALSE))</f>
        <v/>
      </c>
      <c r="AP2" s="4" t="str">
        <f>IF($H2=0,"",VLOOKUP($G2,Data!$G$3:$BA$2935,35,FALSE))</f>
        <v/>
      </c>
      <c r="AQ2" s="4" t="str">
        <f>IF($H2=0,"",VLOOKUP($G2,Data!$G$3:$BA$2935,36,FALSE))</f>
        <v/>
      </c>
      <c r="AR2" s="4" t="str">
        <f>IF($H2=0,"",VLOOKUP($G2,Data!$G$3:$BA$2935,37,FALSE))</f>
        <v/>
      </c>
      <c r="AS2" s="4" t="str">
        <f>IF($H2=0,"",VLOOKUP($G2,Data!$G$3:$BA$2935,38,FALSE))</f>
        <v/>
      </c>
      <c r="AT2" s="4" t="str">
        <f>IF($H2=0,"",VLOOKUP($G2,Data!$G$3:$BA$2935,39,FALSE))</f>
        <v/>
      </c>
    </row>
    <row r="3" spans="1:46" x14ac:dyDescent="0.25">
      <c r="A3" s="4">
        <f>PSSE!A5</f>
        <v>126047</v>
      </c>
      <c r="B3" s="4" t="str">
        <f>PSSE!B5</f>
        <v>THAMCAU1</v>
      </c>
      <c r="C3" s="4">
        <f>PSSE!D5</f>
        <v>110</v>
      </c>
      <c r="D3" s="4">
        <f>PSSE!E5</f>
        <v>150</v>
      </c>
      <c r="E3" s="4" t="str">
        <f>PSSE!F5</f>
        <v>TQ</v>
      </c>
      <c r="F3" s="4">
        <f>PSSE!G5</f>
        <v>1</v>
      </c>
      <c r="G3" s="4" t="str">
        <f t="shared" si="0"/>
        <v>GOV110150TQ1</v>
      </c>
      <c r="H3" s="4">
        <f>COUNTIF(Data!$G$3:$BA$2935,GOV!$G3)</f>
        <v>1</v>
      </c>
      <c r="I3" s="4" t="str">
        <f>IF($H3=0,"",VLOOKUP($G3,Data!$G$3:$BA$2935,2,FALSE))</f>
        <v>'HYGOV'</v>
      </c>
      <c r="J3" s="4">
        <f>PSSE!C5</f>
        <v>1</v>
      </c>
      <c r="K3" s="4">
        <f>IF($H3=0,"",VLOOKUP($G3,Data!$G$3:$BA$2935,4,FALSE))</f>
        <v>0.03</v>
      </c>
      <c r="L3" s="4">
        <f>IF($H3=0,"",VLOOKUP($G3,Data!$G$3:$BA$2935,5,FALSE))</f>
        <v>0.18</v>
      </c>
      <c r="M3" s="4">
        <f>IF($H3=0,"",VLOOKUP($G3,Data!$G$3:$BA$2935,6,FALSE))</f>
        <v>6.64</v>
      </c>
      <c r="N3" s="4">
        <f>IF($H3=0,"",VLOOKUP($G3,Data!$G$3:$BA$2935,7,FALSE))</f>
        <v>0.05</v>
      </c>
      <c r="O3" s="4">
        <f>IF($H3=0,"",VLOOKUP($G3,Data!$G$3:$BA$2935,8,FALSE))</f>
        <v>0.5</v>
      </c>
      <c r="P3" s="4">
        <f>IF($H3=0,"",VLOOKUP($G3,Data!$G$3:$BA$2935,9,FALSE))</f>
        <v>0.15</v>
      </c>
      <c r="Q3" s="4">
        <f>IF($H3=0,"",VLOOKUP($G3,Data!$G$3:$BA$2935,10,FALSE))</f>
        <v>1</v>
      </c>
      <c r="R3" s="4">
        <f>IF($H3=0,"",VLOOKUP($G3,Data!$G$3:$BA$2935,11,FALSE))</f>
        <v>0</v>
      </c>
      <c r="S3" s="4">
        <f>IF($H3=0,"",VLOOKUP($G3,Data!$G$3:$BA$2935,12,FALSE))</f>
        <v>1.66</v>
      </c>
      <c r="T3" s="4">
        <f>IF($H3=0,"",VLOOKUP($G3,Data!$G$3:$BA$2935,13,FALSE))</f>
        <v>1.41</v>
      </c>
      <c r="U3" s="4">
        <f>IF($H3=0,"",VLOOKUP($G3,Data!$G$3:$BA$2935,14,FALSE))</f>
        <v>0.499</v>
      </c>
      <c r="V3" s="4">
        <f>IF($H3=0,"",VLOOKUP($G3,Data!$G$3:$BA$2935,15,FALSE))</f>
        <v>0.06</v>
      </c>
      <c r="W3" s="4" t="str">
        <f>IF($H3=0,"",VLOOKUP($G3,Data!$G$3:$BA$2935,16,FALSE))</f>
        <v>/</v>
      </c>
      <c r="X3" s="4" t="str">
        <f>IF($H3=0,"",VLOOKUP($G3,Data!$G$3:$BA$2935,17,FALSE))</f>
        <v>/</v>
      </c>
      <c r="Y3" s="4" t="str">
        <f>IF($H3=0,"",VLOOKUP($G3,Data!$G$3:$BA$2935,18,FALSE))</f>
        <v/>
      </c>
      <c r="Z3" s="4" t="str">
        <f>IF($H3=0,"",VLOOKUP($G3,Data!$G$3:$BA$2935,19,FALSE))</f>
        <v/>
      </c>
      <c r="AA3" s="4" t="str">
        <f>IF($H3=0,"",VLOOKUP($G3,Data!$G$3:$BA$2935,20,FALSE))</f>
        <v/>
      </c>
      <c r="AB3" s="4" t="str">
        <f>IF($H3=0,"",VLOOKUP($G3,Data!$G$3:$BA$2935,21,FALSE))</f>
        <v/>
      </c>
      <c r="AC3" s="4" t="str">
        <f>IF($H3=0,"",VLOOKUP($G3,Data!$G$3:$BA$2935,22,FALSE))</f>
        <v/>
      </c>
      <c r="AD3" s="4" t="str">
        <f>IF($H3=0,"",VLOOKUP($G3,Data!$G$3:$BA$2935,23,FALSE))</f>
        <v/>
      </c>
      <c r="AE3" s="4" t="str">
        <f>IF($H3=0,"",VLOOKUP($G3,Data!$G$3:$BA$2935,24,FALSE))</f>
        <v/>
      </c>
      <c r="AF3" s="4" t="str">
        <f>IF($H3=0,"",VLOOKUP($G3,Data!$G$3:$BA$2935,25,FALSE))</f>
        <v/>
      </c>
      <c r="AG3" s="4" t="str">
        <f>IF($H3=0,"",VLOOKUP($G3,Data!$G$3:$BA$2935,26,FALSE))</f>
        <v/>
      </c>
      <c r="AH3" s="4" t="str">
        <f>IF($H3=0,"",VLOOKUP($G3,Data!$G$3:$BA$2935,27,FALSE))</f>
        <v/>
      </c>
      <c r="AI3" s="4" t="str">
        <f>IF($H3=0,"",VLOOKUP($G3,Data!$G$3:$BA$2935,28,FALSE))</f>
        <v/>
      </c>
      <c r="AJ3" s="4" t="str">
        <f>IF($H3=0,"",VLOOKUP($G3,Data!$G$3:$BA$2935,29,FALSE))</f>
        <v/>
      </c>
      <c r="AK3" s="4" t="str">
        <f>IF($H3=0,"",VLOOKUP($G3,Data!$G$3:$BA$2935,30,FALSE))</f>
        <v/>
      </c>
      <c r="AL3" s="4" t="str">
        <f>IF($H3=0,"",VLOOKUP($G3,Data!$G$3:$BA$2935,31,FALSE))</f>
        <v/>
      </c>
      <c r="AM3" s="4" t="str">
        <f>IF($H3=0,"",VLOOKUP($G3,Data!$G$3:$BA$2935,32,FALSE))</f>
        <v/>
      </c>
      <c r="AN3" s="4" t="str">
        <f>IF($H3=0,"",VLOOKUP($G3,Data!$G$3:$BA$2935,33,FALSE))</f>
        <v/>
      </c>
      <c r="AO3" s="4" t="str">
        <f>IF($H3=0,"",VLOOKUP($G3,Data!$G$3:$BA$2935,34,FALSE))</f>
        <v/>
      </c>
      <c r="AP3" s="4" t="str">
        <f>IF($H3=0,"",VLOOKUP($G3,Data!$G$3:$BA$2935,35,FALSE))</f>
        <v/>
      </c>
      <c r="AQ3" s="4" t="str">
        <f>IF($H3=0,"",VLOOKUP($G3,Data!$G$3:$BA$2935,36,FALSE))</f>
        <v/>
      </c>
      <c r="AR3" s="4" t="str">
        <f>IF($H3=0,"",VLOOKUP($G3,Data!$G$3:$BA$2935,37,FALSE))</f>
        <v/>
      </c>
      <c r="AS3" s="4" t="str">
        <f>IF($H3=0,"",VLOOKUP($G3,Data!$G$3:$BA$2935,38,FALSE))</f>
        <v/>
      </c>
      <c r="AT3" s="4" t="str">
        <f>IF($H3=0,"",VLOOKUP($G3,Data!$G$3:$BA$2935,39,FALSE))</f>
        <v/>
      </c>
    </row>
    <row r="4" spans="1:46" x14ac:dyDescent="0.25">
      <c r="A4" s="4">
        <f>PSSE!A6</f>
        <v>151019</v>
      </c>
      <c r="B4" s="4" t="str">
        <f>PSSE!B6</f>
        <v>TD_NHO</v>
      </c>
      <c r="C4" s="4">
        <f>PSSE!D6</f>
        <v>110</v>
      </c>
      <c r="D4" s="4">
        <f>PSSE!E6</f>
        <v>10</v>
      </c>
      <c r="E4" s="4" t="str">
        <f>PSSE!F6</f>
        <v>TQ</v>
      </c>
      <c r="F4" s="4">
        <f>PSSE!G6</f>
        <v>1</v>
      </c>
      <c r="G4" s="4" t="str">
        <f t="shared" si="0"/>
        <v>GOV11010TQ1</v>
      </c>
      <c r="H4" s="4">
        <f>COUNTIF(Data!$G$3:$BA$2935,GOV!$G4)</f>
        <v>0</v>
      </c>
      <c r="I4" s="4" t="str">
        <f>IF($H4=0,"",VLOOKUP($G4,Data!$G$3:$BA$2935,2,FALSE))</f>
        <v/>
      </c>
      <c r="J4" s="4">
        <f>PSSE!C6</f>
        <v>1</v>
      </c>
      <c r="K4" s="4" t="str">
        <f>IF($H4=0,"",VLOOKUP($G4,Data!$G$3:$BA$2935,4,FALSE))</f>
        <v/>
      </c>
      <c r="L4" s="4" t="str">
        <f>IF($H4=0,"",VLOOKUP($G4,Data!$G$3:$BA$2935,5,FALSE))</f>
        <v/>
      </c>
      <c r="M4" s="4" t="str">
        <f>IF($H4=0,"",VLOOKUP($G4,Data!$G$3:$BA$2935,6,FALSE))</f>
        <v/>
      </c>
      <c r="N4" s="4" t="str">
        <f>IF($H4=0,"",VLOOKUP($G4,Data!$G$3:$BA$2935,7,FALSE))</f>
        <v/>
      </c>
      <c r="O4" s="4" t="str">
        <f>IF($H4=0,"",VLOOKUP($G4,Data!$G$3:$BA$2935,8,FALSE))</f>
        <v/>
      </c>
      <c r="P4" s="4" t="str">
        <f>IF($H4=0,"",VLOOKUP($G4,Data!$G$3:$BA$2935,9,FALSE))</f>
        <v/>
      </c>
      <c r="Q4" s="4" t="str">
        <f>IF($H4=0,"",VLOOKUP($G4,Data!$G$3:$BA$2935,10,FALSE))</f>
        <v/>
      </c>
      <c r="R4" s="4" t="str">
        <f>IF($H4=0,"",VLOOKUP($G4,Data!$G$3:$BA$2935,11,FALSE))</f>
        <v/>
      </c>
      <c r="S4" s="4" t="str">
        <f>IF($H4=0,"",VLOOKUP($G4,Data!$G$3:$BA$2935,12,FALSE))</f>
        <v/>
      </c>
      <c r="T4" s="4" t="str">
        <f>IF($H4=0,"",VLOOKUP($G4,Data!$G$3:$BA$2935,13,FALSE))</f>
        <v/>
      </c>
      <c r="U4" s="4" t="str">
        <f>IF($H4=0,"",VLOOKUP($G4,Data!$G$3:$BA$2935,14,FALSE))</f>
        <v/>
      </c>
      <c r="V4" s="4" t="str">
        <f>IF($H4=0,"",VLOOKUP($G4,Data!$G$3:$BA$2935,15,FALSE))</f>
        <v/>
      </c>
      <c r="W4" s="4" t="str">
        <f>IF($H4=0,"",VLOOKUP($G4,Data!$G$3:$BA$2935,16,FALSE))</f>
        <v/>
      </c>
      <c r="X4" s="4" t="str">
        <f>IF($H4=0,"",VLOOKUP($G4,Data!$G$3:$BA$2935,17,FALSE))</f>
        <v/>
      </c>
      <c r="Y4" s="4" t="str">
        <f>IF($H4=0,"",VLOOKUP($G4,Data!$G$3:$BA$2935,18,FALSE))</f>
        <v/>
      </c>
      <c r="Z4" s="4" t="str">
        <f>IF($H4=0,"",VLOOKUP($G4,Data!$G$3:$BA$2935,19,FALSE))</f>
        <v/>
      </c>
      <c r="AA4" s="4" t="str">
        <f>IF($H4=0,"",VLOOKUP($G4,Data!$G$3:$BA$2935,20,FALSE))</f>
        <v/>
      </c>
      <c r="AB4" s="4" t="str">
        <f>IF($H4=0,"",VLOOKUP($G4,Data!$G$3:$BA$2935,21,FALSE))</f>
        <v/>
      </c>
      <c r="AC4" s="4" t="str">
        <f>IF($H4=0,"",VLOOKUP($G4,Data!$G$3:$BA$2935,22,FALSE))</f>
        <v/>
      </c>
      <c r="AD4" s="4" t="str">
        <f>IF($H4=0,"",VLOOKUP($G4,Data!$G$3:$BA$2935,23,FALSE))</f>
        <v/>
      </c>
      <c r="AE4" s="4" t="str">
        <f>IF($H4=0,"",VLOOKUP($G4,Data!$G$3:$BA$2935,24,FALSE))</f>
        <v/>
      </c>
      <c r="AF4" s="4" t="str">
        <f>IF($H4=0,"",VLOOKUP($G4,Data!$G$3:$BA$2935,25,FALSE))</f>
        <v/>
      </c>
      <c r="AG4" s="4" t="str">
        <f>IF($H4=0,"",VLOOKUP($G4,Data!$G$3:$BA$2935,26,FALSE))</f>
        <v/>
      </c>
      <c r="AH4" s="4" t="str">
        <f>IF($H4=0,"",VLOOKUP($G4,Data!$G$3:$BA$2935,27,FALSE))</f>
        <v/>
      </c>
      <c r="AI4" s="4" t="str">
        <f>IF($H4=0,"",VLOOKUP($G4,Data!$G$3:$BA$2935,28,FALSE))</f>
        <v/>
      </c>
      <c r="AJ4" s="4" t="str">
        <f>IF($H4=0,"",VLOOKUP($G4,Data!$G$3:$BA$2935,29,FALSE))</f>
        <v/>
      </c>
      <c r="AK4" s="4" t="str">
        <f>IF($H4=0,"",VLOOKUP($G4,Data!$G$3:$BA$2935,30,FALSE))</f>
        <v/>
      </c>
      <c r="AL4" s="4" t="str">
        <f>IF($H4=0,"",VLOOKUP($G4,Data!$G$3:$BA$2935,31,FALSE))</f>
        <v/>
      </c>
      <c r="AM4" s="4" t="str">
        <f>IF($H4=0,"",VLOOKUP($G4,Data!$G$3:$BA$2935,32,FALSE))</f>
        <v/>
      </c>
      <c r="AN4" s="4" t="str">
        <f>IF($H4=0,"",VLOOKUP($G4,Data!$G$3:$BA$2935,33,FALSE))</f>
        <v/>
      </c>
      <c r="AO4" s="4" t="str">
        <f>IF($H4=0,"",VLOOKUP($G4,Data!$G$3:$BA$2935,34,FALSE))</f>
        <v/>
      </c>
      <c r="AP4" s="4" t="str">
        <f>IF($H4=0,"",VLOOKUP($G4,Data!$G$3:$BA$2935,35,FALSE))</f>
        <v/>
      </c>
      <c r="AQ4" s="4" t="str">
        <f>IF($H4=0,"",VLOOKUP($G4,Data!$G$3:$BA$2935,36,FALSE))</f>
        <v/>
      </c>
      <c r="AR4" s="4" t="str">
        <f>IF($H4=0,"",VLOOKUP($G4,Data!$G$3:$BA$2935,37,FALSE))</f>
        <v/>
      </c>
      <c r="AS4" s="4" t="str">
        <f>IF($H4=0,"",VLOOKUP($G4,Data!$G$3:$BA$2935,38,FALSE))</f>
        <v/>
      </c>
      <c r="AT4" s="4" t="str">
        <f>IF($H4=0,"",VLOOKUP($G4,Data!$G$3:$BA$2935,39,FALSE))</f>
        <v/>
      </c>
    </row>
    <row r="5" spans="1:46" x14ac:dyDescent="0.25">
      <c r="A5" s="4">
        <f>PSSE!A7</f>
        <v>151027</v>
      </c>
      <c r="B5" s="4" t="str">
        <f>PSSE!B7</f>
        <v>VANXA</v>
      </c>
      <c r="C5" s="4">
        <f>PSSE!D7</f>
        <v>110</v>
      </c>
      <c r="D5" s="4">
        <f>PSSE!E7</f>
        <v>25</v>
      </c>
      <c r="E5" s="4" t="str">
        <f>PSSE!F7</f>
        <v>TQ</v>
      </c>
      <c r="F5" s="4">
        <f>PSSE!G7</f>
        <v>1</v>
      </c>
      <c r="G5" s="4" t="str">
        <f t="shared" si="0"/>
        <v>GOV11025TQ1</v>
      </c>
      <c r="H5" s="4">
        <f>COUNTIF(Data!$G$3:$BA$2935,GOV!$G5)</f>
        <v>0</v>
      </c>
      <c r="I5" s="4" t="str">
        <f>IF($H5=0,"",VLOOKUP($G5,Data!$G$3:$BA$2935,2,FALSE))</f>
        <v/>
      </c>
      <c r="J5" s="4">
        <f>PSSE!C7</f>
        <v>1</v>
      </c>
      <c r="K5" s="4" t="str">
        <f>IF($H5=0,"",VLOOKUP($G5,Data!$G$3:$BA$2935,4,FALSE))</f>
        <v/>
      </c>
      <c r="L5" s="4" t="str">
        <f>IF($H5=0,"",VLOOKUP($G5,Data!$G$3:$BA$2935,5,FALSE))</f>
        <v/>
      </c>
      <c r="M5" s="4" t="str">
        <f>IF($H5=0,"",VLOOKUP($G5,Data!$G$3:$BA$2935,6,FALSE))</f>
        <v/>
      </c>
      <c r="N5" s="4" t="str">
        <f>IF($H5=0,"",VLOOKUP($G5,Data!$G$3:$BA$2935,7,FALSE))</f>
        <v/>
      </c>
      <c r="O5" s="4" t="str">
        <f>IF($H5=0,"",VLOOKUP($G5,Data!$G$3:$BA$2935,8,FALSE))</f>
        <v/>
      </c>
      <c r="P5" s="4" t="str">
        <f>IF($H5=0,"",VLOOKUP($G5,Data!$G$3:$BA$2935,9,FALSE))</f>
        <v/>
      </c>
      <c r="Q5" s="4" t="str">
        <f>IF($H5=0,"",VLOOKUP($G5,Data!$G$3:$BA$2935,10,FALSE))</f>
        <v/>
      </c>
      <c r="R5" s="4" t="str">
        <f>IF($H5=0,"",VLOOKUP($G5,Data!$G$3:$BA$2935,11,FALSE))</f>
        <v/>
      </c>
      <c r="S5" s="4" t="str">
        <f>IF($H5=0,"",VLOOKUP($G5,Data!$G$3:$BA$2935,12,FALSE))</f>
        <v/>
      </c>
      <c r="T5" s="4" t="str">
        <f>IF($H5=0,"",VLOOKUP($G5,Data!$G$3:$BA$2935,13,FALSE))</f>
        <v/>
      </c>
      <c r="U5" s="4" t="str">
        <f>IF($H5=0,"",VLOOKUP($G5,Data!$G$3:$BA$2935,14,FALSE))</f>
        <v/>
      </c>
      <c r="V5" s="4" t="str">
        <f>IF($H5=0,"",VLOOKUP($G5,Data!$G$3:$BA$2935,15,FALSE))</f>
        <v/>
      </c>
      <c r="W5" s="4" t="str">
        <f>IF($H5=0,"",VLOOKUP($G5,Data!$G$3:$BA$2935,16,FALSE))</f>
        <v/>
      </c>
      <c r="X5" s="4" t="str">
        <f>IF($H5=0,"",VLOOKUP($G5,Data!$G$3:$BA$2935,17,FALSE))</f>
        <v/>
      </c>
      <c r="Y5" s="4" t="str">
        <f>IF($H5=0,"",VLOOKUP($G5,Data!$G$3:$BA$2935,18,FALSE))</f>
        <v/>
      </c>
      <c r="Z5" s="4" t="str">
        <f>IF($H5=0,"",VLOOKUP($G5,Data!$G$3:$BA$2935,19,FALSE))</f>
        <v/>
      </c>
      <c r="AA5" s="4" t="str">
        <f>IF($H5=0,"",VLOOKUP($G5,Data!$G$3:$BA$2935,20,FALSE))</f>
        <v/>
      </c>
      <c r="AB5" s="4" t="str">
        <f>IF($H5=0,"",VLOOKUP($G5,Data!$G$3:$BA$2935,21,FALSE))</f>
        <v/>
      </c>
      <c r="AC5" s="4" t="str">
        <f>IF($H5=0,"",VLOOKUP($G5,Data!$G$3:$BA$2935,22,FALSE))</f>
        <v/>
      </c>
      <c r="AD5" s="4" t="str">
        <f>IF($H5=0,"",VLOOKUP($G5,Data!$G$3:$BA$2935,23,FALSE))</f>
        <v/>
      </c>
      <c r="AE5" s="4" t="str">
        <f>IF($H5=0,"",VLOOKUP($G5,Data!$G$3:$BA$2935,24,FALSE))</f>
        <v/>
      </c>
      <c r="AF5" s="4" t="str">
        <f>IF($H5=0,"",VLOOKUP($G5,Data!$G$3:$BA$2935,25,FALSE))</f>
        <v/>
      </c>
      <c r="AG5" s="4" t="str">
        <f>IF($H5=0,"",VLOOKUP($G5,Data!$G$3:$BA$2935,26,FALSE))</f>
        <v/>
      </c>
      <c r="AH5" s="4" t="str">
        <f>IF($H5=0,"",VLOOKUP($G5,Data!$G$3:$BA$2935,27,FALSE))</f>
        <v/>
      </c>
      <c r="AI5" s="4" t="str">
        <f>IF($H5=0,"",VLOOKUP($G5,Data!$G$3:$BA$2935,28,FALSE))</f>
        <v/>
      </c>
      <c r="AJ5" s="4" t="str">
        <f>IF($H5=0,"",VLOOKUP($G5,Data!$G$3:$BA$2935,29,FALSE))</f>
        <v/>
      </c>
      <c r="AK5" s="4" t="str">
        <f>IF($H5=0,"",VLOOKUP($G5,Data!$G$3:$BA$2935,30,FALSE))</f>
        <v/>
      </c>
      <c r="AL5" s="4" t="str">
        <f>IF($H5=0,"",VLOOKUP($G5,Data!$G$3:$BA$2935,31,FALSE))</f>
        <v/>
      </c>
      <c r="AM5" s="4" t="str">
        <f>IF($H5=0,"",VLOOKUP($G5,Data!$G$3:$BA$2935,32,FALSE))</f>
        <v/>
      </c>
      <c r="AN5" s="4" t="str">
        <f>IF($H5=0,"",VLOOKUP($G5,Data!$G$3:$BA$2935,33,FALSE))</f>
        <v/>
      </c>
      <c r="AO5" s="4" t="str">
        <f>IF($H5=0,"",VLOOKUP($G5,Data!$G$3:$BA$2935,34,FALSE))</f>
        <v/>
      </c>
      <c r="AP5" s="4" t="str">
        <f>IF($H5=0,"",VLOOKUP($G5,Data!$G$3:$BA$2935,35,FALSE))</f>
        <v/>
      </c>
      <c r="AQ5" s="4" t="str">
        <f>IF($H5=0,"",VLOOKUP($G5,Data!$G$3:$BA$2935,36,FALSE))</f>
        <v/>
      </c>
      <c r="AR5" s="4" t="str">
        <f>IF($H5=0,"",VLOOKUP($G5,Data!$G$3:$BA$2935,37,FALSE))</f>
        <v/>
      </c>
      <c r="AS5" s="4" t="str">
        <f>IF($H5=0,"",VLOOKUP($G5,Data!$G$3:$BA$2935,38,FALSE))</f>
        <v/>
      </c>
      <c r="AT5" s="4" t="str">
        <f>IF($H5=0,"",VLOOKUP($G5,Data!$G$3:$BA$2935,39,FALSE))</f>
        <v/>
      </c>
    </row>
    <row r="6" spans="1:46" x14ac:dyDescent="0.25">
      <c r="A6" s="4">
        <f>PSSE!A8</f>
        <v>151028</v>
      </c>
      <c r="B6" s="4" t="str">
        <f>PSSE!B8</f>
        <v>DONGLAM</v>
      </c>
      <c r="C6" s="4">
        <f>PSSE!D8</f>
        <v>110</v>
      </c>
      <c r="D6" s="4">
        <f>PSSE!E8</f>
        <v>27</v>
      </c>
      <c r="E6" s="4" t="str">
        <f>PSSE!F8</f>
        <v>TQ</v>
      </c>
      <c r="F6" s="4">
        <f>PSSE!G8</f>
        <v>1</v>
      </c>
      <c r="G6" s="4" t="str">
        <f t="shared" si="0"/>
        <v>GOV11027TQ1</v>
      </c>
      <c r="H6" s="4">
        <f>COUNTIF(Data!$G$3:$BA$2935,GOV!$G6)</f>
        <v>0</v>
      </c>
      <c r="I6" s="4" t="str">
        <f>IF($H6=0,"",VLOOKUP($G6,Data!$G$3:$BA$2935,2,FALSE))</f>
        <v/>
      </c>
      <c r="J6" s="4">
        <f>PSSE!C8</f>
        <v>1</v>
      </c>
      <c r="K6" s="4" t="str">
        <f>IF($H6=0,"",VLOOKUP($G6,Data!$G$3:$BA$2935,4,FALSE))</f>
        <v/>
      </c>
      <c r="L6" s="4" t="str">
        <f>IF($H6=0,"",VLOOKUP($G6,Data!$G$3:$BA$2935,5,FALSE))</f>
        <v/>
      </c>
      <c r="M6" s="4" t="str">
        <f>IF($H6=0,"",VLOOKUP($G6,Data!$G$3:$BA$2935,6,FALSE))</f>
        <v/>
      </c>
      <c r="N6" s="4" t="str">
        <f>IF($H6=0,"",VLOOKUP($G6,Data!$G$3:$BA$2935,7,FALSE))</f>
        <v/>
      </c>
      <c r="O6" s="4" t="str">
        <f>IF($H6=0,"",VLOOKUP($G6,Data!$G$3:$BA$2935,8,FALSE))</f>
        <v/>
      </c>
      <c r="P6" s="4" t="str">
        <f>IF($H6=0,"",VLOOKUP($G6,Data!$G$3:$BA$2935,9,FALSE))</f>
        <v/>
      </c>
      <c r="Q6" s="4" t="str">
        <f>IF($H6=0,"",VLOOKUP($G6,Data!$G$3:$BA$2935,10,FALSE))</f>
        <v/>
      </c>
      <c r="R6" s="4" t="str">
        <f>IF($H6=0,"",VLOOKUP($G6,Data!$G$3:$BA$2935,11,FALSE))</f>
        <v/>
      </c>
      <c r="S6" s="4" t="str">
        <f>IF($H6=0,"",VLOOKUP($G6,Data!$G$3:$BA$2935,12,FALSE))</f>
        <v/>
      </c>
      <c r="T6" s="4" t="str">
        <f>IF($H6=0,"",VLOOKUP($G6,Data!$G$3:$BA$2935,13,FALSE))</f>
        <v/>
      </c>
      <c r="U6" s="4" t="str">
        <f>IF($H6=0,"",VLOOKUP($G6,Data!$G$3:$BA$2935,14,FALSE))</f>
        <v/>
      </c>
      <c r="V6" s="4" t="str">
        <f>IF($H6=0,"",VLOOKUP($G6,Data!$G$3:$BA$2935,15,FALSE))</f>
        <v/>
      </c>
      <c r="W6" s="4" t="str">
        <f>IF($H6=0,"",VLOOKUP($G6,Data!$G$3:$BA$2935,16,FALSE))</f>
        <v/>
      </c>
      <c r="X6" s="4" t="str">
        <f>IF($H6=0,"",VLOOKUP($G6,Data!$G$3:$BA$2935,17,FALSE))</f>
        <v/>
      </c>
      <c r="Y6" s="4" t="str">
        <f>IF($H6=0,"",VLOOKUP($G6,Data!$G$3:$BA$2935,18,FALSE))</f>
        <v/>
      </c>
      <c r="Z6" s="4" t="str">
        <f>IF($H6=0,"",VLOOKUP($G6,Data!$G$3:$BA$2935,19,FALSE))</f>
        <v/>
      </c>
      <c r="AA6" s="4" t="str">
        <f>IF($H6=0,"",VLOOKUP($G6,Data!$G$3:$BA$2935,20,FALSE))</f>
        <v/>
      </c>
      <c r="AB6" s="4" t="str">
        <f>IF($H6=0,"",VLOOKUP($G6,Data!$G$3:$BA$2935,21,FALSE))</f>
        <v/>
      </c>
      <c r="AC6" s="4" t="str">
        <f>IF($H6=0,"",VLOOKUP($G6,Data!$G$3:$BA$2935,22,FALSE))</f>
        <v/>
      </c>
      <c r="AD6" s="4" t="str">
        <f>IF($H6=0,"",VLOOKUP($G6,Data!$G$3:$BA$2935,23,FALSE))</f>
        <v/>
      </c>
      <c r="AE6" s="4" t="str">
        <f>IF($H6=0,"",VLOOKUP($G6,Data!$G$3:$BA$2935,24,FALSE))</f>
        <v/>
      </c>
      <c r="AF6" s="4" t="str">
        <f>IF($H6=0,"",VLOOKUP($G6,Data!$G$3:$BA$2935,25,FALSE))</f>
        <v/>
      </c>
      <c r="AG6" s="4" t="str">
        <f>IF($H6=0,"",VLOOKUP($G6,Data!$G$3:$BA$2935,26,FALSE))</f>
        <v/>
      </c>
      <c r="AH6" s="4" t="str">
        <f>IF($H6=0,"",VLOOKUP($G6,Data!$G$3:$BA$2935,27,FALSE))</f>
        <v/>
      </c>
      <c r="AI6" s="4" t="str">
        <f>IF($H6=0,"",VLOOKUP($G6,Data!$G$3:$BA$2935,28,FALSE))</f>
        <v/>
      </c>
      <c r="AJ6" s="4" t="str">
        <f>IF($H6=0,"",VLOOKUP($G6,Data!$G$3:$BA$2935,29,FALSE))</f>
        <v/>
      </c>
      <c r="AK6" s="4" t="str">
        <f>IF($H6=0,"",VLOOKUP($G6,Data!$G$3:$BA$2935,30,FALSE))</f>
        <v/>
      </c>
      <c r="AL6" s="4" t="str">
        <f>IF($H6=0,"",VLOOKUP($G6,Data!$G$3:$BA$2935,31,FALSE))</f>
        <v/>
      </c>
      <c r="AM6" s="4" t="str">
        <f>IF($H6=0,"",VLOOKUP($G6,Data!$G$3:$BA$2935,32,FALSE))</f>
        <v/>
      </c>
      <c r="AN6" s="4" t="str">
        <f>IF($H6=0,"",VLOOKUP($G6,Data!$G$3:$BA$2935,33,FALSE))</f>
        <v/>
      </c>
      <c r="AO6" s="4" t="str">
        <f>IF($H6=0,"",VLOOKUP($G6,Data!$G$3:$BA$2935,34,FALSE))</f>
        <v/>
      </c>
      <c r="AP6" s="4" t="str">
        <f>IF($H6=0,"",VLOOKUP($G6,Data!$G$3:$BA$2935,35,FALSE))</f>
        <v/>
      </c>
      <c r="AQ6" s="4" t="str">
        <f>IF($H6=0,"",VLOOKUP($G6,Data!$G$3:$BA$2935,36,FALSE))</f>
        <v/>
      </c>
      <c r="AR6" s="4" t="str">
        <f>IF($H6=0,"",VLOOKUP($G6,Data!$G$3:$BA$2935,37,FALSE))</f>
        <v/>
      </c>
      <c r="AS6" s="4" t="str">
        <f>IF($H6=0,"",VLOOKUP($G6,Data!$G$3:$BA$2935,38,FALSE))</f>
        <v/>
      </c>
      <c r="AT6" s="4" t="str">
        <f>IF($H6=0,"",VLOOKUP($G6,Data!$G$3:$BA$2935,39,FALSE))</f>
        <v/>
      </c>
    </row>
    <row r="7" spans="1:46" x14ac:dyDescent="0.25">
      <c r="A7" s="4">
        <f>PSSE!A9</f>
        <v>152027</v>
      </c>
      <c r="B7" s="4" t="str">
        <f>PSSE!B9</f>
        <v>TD_TATRACH</v>
      </c>
      <c r="C7" s="4">
        <f>PSSE!D9</f>
        <v>110</v>
      </c>
      <c r="D7" s="4">
        <f>PSSE!E9</f>
        <v>13</v>
      </c>
      <c r="E7" s="4" t="str">
        <f>PSSE!F9</f>
        <v>TQ</v>
      </c>
      <c r="F7" s="4">
        <f>PSSE!G9</f>
        <v>1</v>
      </c>
      <c r="G7" s="4" t="str">
        <f t="shared" si="0"/>
        <v>GOV11013TQ1</v>
      </c>
      <c r="H7" s="4">
        <f>COUNTIF(Data!$G$3:$BA$2935,GOV!$G7)</f>
        <v>0</v>
      </c>
      <c r="I7" s="4" t="str">
        <f>IF($H7=0,"",VLOOKUP($G7,Data!$G$3:$BA$2935,2,FALSE))</f>
        <v/>
      </c>
      <c r="J7" s="4">
        <f>PSSE!C9</f>
        <v>1</v>
      </c>
      <c r="K7" s="4" t="str">
        <f>IF($H7=0,"",VLOOKUP($G7,Data!$G$3:$BA$2935,4,FALSE))</f>
        <v/>
      </c>
      <c r="L7" s="4" t="str">
        <f>IF($H7=0,"",VLOOKUP($G7,Data!$G$3:$BA$2935,5,FALSE))</f>
        <v/>
      </c>
      <c r="M7" s="4" t="str">
        <f>IF($H7=0,"",VLOOKUP($G7,Data!$G$3:$BA$2935,6,FALSE))</f>
        <v/>
      </c>
      <c r="N7" s="4" t="str">
        <f>IF($H7=0,"",VLOOKUP($G7,Data!$G$3:$BA$2935,7,FALSE))</f>
        <v/>
      </c>
      <c r="O7" s="4" t="str">
        <f>IF($H7=0,"",VLOOKUP($G7,Data!$G$3:$BA$2935,8,FALSE))</f>
        <v/>
      </c>
      <c r="P7" s="4" t="str">
        <f>IF($H7=0,"",VLOOKUP($G7,Data!$G$3:$BA$2935,9,FALSE))</f>
        <v/>
      </c>
      <c r="Q7" s="4" t="str">
        <f>IF($H7=0,"",VLOOKUP($G7,Data!$G$3:$BA$2935,10,FALSE))</f>
        <v/>
      </c>
      <c r="R7" s="4" t="str">
        <f>IF($H7=0,"",VLOOKUP($G7,Data!$G$3:$BA$2935,11,FALSE))</f>
        <v/>
      </c>
      <c r="S7" s="4" t="str">
        <f>IF($H7=0,"",VLOOKUP($G7,Data!$G$3:$BA$2935,12,FALSE))</f>
        <v/>
      </c>
      <c r="T7" s="4" t="str">
        <f>IF($H7=0,"",VLOOKUP($G7,Data!$G$3:$BA$2935,13,FALSE))</f>
        <v/>
      </c>
      <c r="U7" s="4" t="str">
        <f>IF($H7=0,"",VLOOKUP($G7,Data!$G$3:$BA$2935,14,FALSE))</f>
        <v/>
      </c>
      <c r="V7" s="4" t="str">
        <f>IF($H7=0,"",VLOOKUP($G7,Data!$G$3:$BA$2935,15,FALSE))</f>
        <v/>
      </c>
      <c r="W7" s="4" t="str">
        <f>IF($H7=0,"",VLOOKUP($G7,Data!$G$3:$BA$2935,16,FALSE))</f>
        <v/>
      </c>
      <c r="X7" s="4" t="str">
        <f>IF($H7=0,"",VLOOKUP($G7,Data!$G$3:$BA$2935,17,FALSE))</f>
        <v/>
      </c>
      <c r="Y7" s="4" t="str">
        <f>IF($H7=0,"",VLOOKUP($G7,Data!$G$3:$BA$2935,18,FALSE))</f>
        <v/>
      </c>
      <c r="Z7" s="4" t="str">
        <f>IF($H7=0,"",VLOOKUP($G7,Data!$G$3:$BA$2935,19,FALSE))</f>
        <v/>
      </c>
      <c r="AA7" s="4" t="str">
        <f>IF($H7=0,"",VLOOKUP($G7,Data!$G$3:$BA$2935,20,FALSE))</f>
        <v/>
      </c>
      <c r="AB7" s="4" t="str">
        <f>IF($H7=0,"",VLOOKUP($G7,Data!$G$3:$BA$2935,21,FALSE))</f>
        <v/>
      </c>
      <c r="AC7" s="4" t="str">
        <f>IF($H7=0,"",VLOOKUP($G7,Data!$G$3:$BA$2935,22,FALSE))</f>
        <v/>
      </c>
      <c r="AD7" s="4" t="str">
        <f>IF($H7=0,"",VLOOKUP($G7,Data!$G$3:$BA$2935,23,FALSE))</f>
        <v/>
      </c>
      <c r="AE7" s="4" t="str">
        <f>IF($H7=0,"",VLOOKUP($G7,Data!$G$3:$BA$2935,24,FALSE))</f>
        <v/>
      </c>
      <c r="AF7" s="4" t="str">
        <f>IF($H7=0,"",VLOOKUP($G7,Data!$G$3:$BA$2935,25,FALSE))</f>
        <v/>
      </c>
      <c r="AG7" s="4" t="str">
        <f>IF($H7=0,"",VLOOKUP($G7,Data!$G$3:$BA$2935,26,FALSE))</f>
        <v/>
      </c>
      <c r="AH7" s="4" t="str">
        <f>IF($H7=0,"",VLOOKUP($G7,Data!$G$3:$BA$2935,27,FALSE))</f>
        <v/>
      </c>
      <c r="AI7" s="4" t="str">
        <f>IF($H7=0,"",VLOOKUP($G7,Data!$G$3:$BA$2935,28,FALSE))</f>
        <v/>
      </c>
      <c r="AJ7" s="4" t="str">
        <f>IF($H7=0,"",VLOOKUP($G7,Data!$G$3:$BA$2935,29,FALSE))</f>
        <v/>
      </c>
      <c r="AK7" s="4" t="str">
        <f>IF($H7=0,"",VLOOKUP($G7,Data!$G$3:$BA$2935,30,FALSE))</f>
        <v/>
      </c>
      <c r="AL7" s="4" t="str">
        <f>IF($H7=0,"",VLOOKUP($G7,Data!$G$3:$BA$2935,31,FALSE))</f>
        <v/>
      </c>
      <c r="AM7" s="4" t="str">
        <f>IF($H7=0,"",VLOOKUP($G7,Data!$G$3:$BA$2935,32,FALSE))</f>
        <v/>
      </c>
      <c r="AN7" s="4" t="str">
        <f>IF($H7=0,"",VLOOKUP($G7,Data!$G$3:$BA$2935,33,FALSE))</f>
        <v/>
      </c>
      <c r="AO7" s="4" t="str">
        <f>IF($H7=0,"",VLOOKUP($G7,Data!$G$3:$BA$2935,34,FALSE))</f>
        <v/>
      </c>
      <c r="AP7" s="4" t="str">
        <f>IF($H7=0,"",VLOOKUP($G7,Data!$G$3:$BA$2935,35,FALSE))</f>
        <v/>
      </c>
      <c r="AQ7" s="4" t="str">
        <f>IF($H7=0,"",VLOOKUP($G7,Data!$G$3:$BA$2935,36,FALSE))</f>
        <v/>
      </c>
      <c r="AR7" s="4" t="str">
        <f>IF($H7=0,"",VLOOKUP($G7,Data!$G$3:$BA$2935,37,FALSE))</f>
        <v/>
      </c>
      <c r="AS7" s="4" t="str">
        <f>IF($H7=0,"",VLOOKUP($G7,Data!$G$3:$BA$2935,38,FALSE))</f>
        <v/>
      </c>
      <c r="AT7" s="4" t="str">
        <f>IF($H7=0,"",VLOOKUP($G7,Data!$G$3:$BA$2935,39,FALSE))</f>
        <v/>
      </c>
    </row>
    <row r="8" spans="1:46" x14ac:dyDescent="0.25">
      <c r="A8" s="4">
        <f>PSSE!A10</f>
        <v>213019</v>
      </c>
      <c r="B8" s="4" t="str">
        <f>PSSE!B10</f>
        <v>MAGUAN2</v>
      </c>
      <c r="C8" s="4">
        <f>PSSE!D10</f>
        <v>220</v>
      </c>
      <c r="D8" s="4">
        <f>PSSE!E10</f>
        <v>300</v>
      </c>
      <c r="E8" s="4" t="str">
        <f>PSSE!F10</f>
        <v>TQ</v>
      </c>
      <c r="F8" s="4">
        <f>PSSE!G10</f>
        <v>1</v>
      </c>
      <c r="G8" s="4" t="str">
        <f t="shared" si="0"/>
        <v>GOV220300TQ1</v>
      </c>
      <c r="H8" s="4">
        <f>COUNTIF(Data!$G$3:$BA$2935,GOV!$G8)</f>
        <v>1</v>
      </c>
      <c r="I8" s="4" t="str">
        <f>IF($H8=0,"",VLOOKUP($G8,Data!$G$3:$BA$2935,2,FALSE))</f>
        <v>'HYGOV'</v>
      </c>
      <c r="J8" s="4">
        <f>PSSE!C10</f>
        <v>1</v>
      </c>
      <c r="K8" s="4">
        <f>IF($H8=0,"",VLOOKUP($G8,Data!$G$3:$BA$2935,4,FALSE))</f>
        <v>0.03</v>
      </c>
      <c r="L8" s="4">
        <f>IF($H8=0,"",VLOOKUP($G8,Data!$G$3:$BA$2935,5,FALSE))</f>
        <v>0.18</v>
      </c>
      <c r="M8" s="4">
        <f>IF($H8=0,"",VLOOKUP($G8,Data!$G$3:$BA$2935,6,FALSE))</f>
        <v>6.64</v>
      </c>
      <c r="N8" s="4">
        <f>IF($H8=0,"",VLOOKUP($G8,Data!$G$3:$BA$2935,7,FALSE))</f>
        <v>0.05</v>
      </c>
      <c r="O8" s="4">
        <f>IF($H8=0,"",VLOOKUP($G8,Data!$G$3:$BA$2935,8,FALSE))</f>
        <v>0.5</v>
      </c>
      <c r="P8" s="4">
        <f>IF($H8=0,"",VLOOKUP($G8,Data!$G$3:$BA$2935,9,FALSE))</f>
        <v>0.15</v>
      </c>
      <c r="Q8" s="4">
        <f>IF($H8=0,"",VLOOKUP($G8,Data!$G$3:$BA$2935,10,FALSE))</f>
        <v>1</v>
      </c>
      <c r="R8" s="4">
        <f>IF($H8=0,"",VLOOKUP($G8,Data!$G$3:$BA$2935,11,FALSE))</f>
        <v>-1</v>
      </c>
      <c r="S8" s="4">
        <f>IF($H8=0,"",VLOOKUP($G8,Data!$G$3:$BA$2935,12,FALSE))</f>
        <v>1.66</v>
      </c>
      <c r="T8" s="4">
        <f>IF($H8=0,"",VLOOKUP($G8,Data!$G$3:$BA$2935,13,FALSE))</f>
        <v>1.41</v>
      </c>
      <c r="U8" s="4">
        <f>IF($H8=0,"",VLOOKUP($G8,Data!$G$3:$BA$2935,14,FALSE))</f>
        <v>0.499</v>
      </c>
      <c r="V8" s="4">
        <f>IF($H8=0,"",VLOOKUP($G8,Data!$G$3:$BA$2935,15,FALSE))</f>
        <v>0.06</v>
      </c>
      <c r="W8" s="4" t="str">
        <f>IF($H8=0,"",VLOOKUP($G8,Data!$G$3:$BA$2935,16,FALSE))</f>
        <v>/</v>
      </c>
      <c r="X8" s="4" t="str">
        <f>IF($H8=0,"",VLOOKUP($G8,Data!$G$3:$BA$2935,17,FALSE))</f>
        <v>/</v>
      </c>
      <c r="Y8" s="4" t="str">
        <f>IF($H8=0,"",VLOOKUP($G8,Data!$G$3:$BA$2935,18,FALSE))</f>
        <v/>
      </c>
      <c r="Z8" s="4" t="str">
        <f>IF($H8=0,"",VLOOKUP($G8,Data!$G$3:$BA$2935,19,FALSE))</f>
        <v/>
      </c>
      <c r="AA8" s="4" t="str">
        <f>IF($H8=0,"",VLOOKUP($G8,Data!$G$3:$BA$2935,20,FALSE))</f>
        <v/>
      </c>
      <c r="AB8" s="4" t="str">
        <f>IF($H8=0,"",VLOOKUP($G8,Data!$G$3:$BA$2935,21,FALSE))</f>
        <v/>
      </c>
      <c r="AC8" s="4" t="str">
        <f>IF($H8=0,"",VLOOKUP($G8,Data!$G$3:$BA$2935,22,FALSE))</f>
        <v/>
      </c>
      <c r="AD8" s="4" t="str">
        <f>IF($H8=0,"",VLOOKUP($G8,Data!$G$3:$BA$2935,23,FALSE))</f>
        <v/>
      </c>
      <c r="AE8" s="4" t="str">
        <f>IF($H8=0,"",VLOOKUP($G8,Data!$G$3:$BA$2935,24,FALSE))</f>
        <v/>
      </c>
      <c r="AF8" s="4" t="str">
        <f>IF($H8=0,"",VLOOKUP($G8,Data!$G$3:$BA$2935,25,FALSE))</f>
        <v/>
      </c>
      <c r="AG8" s="4" t="str">
        <f>IF($H8=0,"",VLOOKUP($G8,Data!$G$3:$BA$2935,26,FALSE))</f>
        <v/>
      </c>
      <c r="AH8" s="4" t="str">
        <f>IF($H8=0,"",VLOOKUP($G8,Data!$G$3:$BA$2935,27,FALSE))</f>
        <v/>
      </c>
      <c r="AI8" s="4" t="str">
        <f>IF($H8=0,"",VLOOKUP($G8,Data!$G$3:$BA$2935,28,FALSE))</f>
        <v/>
      </c>
      <c r="AJ8" s="4" t="str">
        <f>IF($H8=0,"",VLOOKUP($G8,Data!$G$3:$BA$2935,29,FALSE))</f>
        <v/>
      </c>
      <c r="AK8" s="4" t="str">
        <f>IF($H8=0,"",VLOOKUP($G8,Data!$G$3:$BA$2935,30,FALSE))</f>
        <v/>
      </c>
      <c r="AL8" s="4" t="str">
        <f>IF($H8=0,"",VLOOKUP($G8,Data!$G$3:$BA$2935,31,FALSE))</f>
        <v/>
      </c>
      <c r="AM8" s="4" t="str">
        <f>IF($H8=0,"",VLOOKUP($G8,Data!$G$3:$BA$2935,32,FALSE))</f>
        <v/>
      </c>
      <c r="AN8" s="4" t="str">
        <f>IF($H8=0,"",VLOOKUP($G8,Data!$G$3:$BA$2935,33,FALSE))</f>
        <v/>
      </c>
      <c r="AO8" s="4" t="str">
        <f>IF($H8=0,"",VLOOKUP($G8,Data!$G$3:$BA$2935,34,FALSE))</f>
        <v/>
      </c>
      <c r="AP8" s="4" t="str">
        <f>IF($H8=0,"",VLOOKUP($G8,Data!$G$3:$BA$2935,35,FALSE))</f>
        <v/>
      </c>
      <c r="AQ8" s="4" t="str">
        <f>IF($H8=0,"",VLOOKUP($G8,Data!$G$3:$BA$2935,36,FALSE))</f>
        <v/>
      </c>
      <c r="AR8" s="4" t="str">
        <f>IF($H8=0,"",VLOOKUP($G8,Data!$G$3:$BA$2935,37,FALSE))</f>
        <v/>
      </c>
      <c r="AS8" s="4" t="str">
        <f>IF($H8=0,"",VLOOKUP($G8,Data!$G$3:$BA$2935,38,FALSE))</f>
        <v/>
      </c>
      <c r="AT8" s="4" t="str">
        <f>IF($H8=0,"",VLOOKUP($G8,Data!$G$3:$BA$2935,39,FALSE))</f>
        <v/>
      </c>
    </row>
    <row r="9" spans="1:46" x14ac:dyDescent="0.25">
      <c r="A9" s="4">
        <f>PSSE!A11</f>
        <v>216011</v>
      </c>
      <c r="B9" s="4" t="str">
        <f>PSSE!B11</f>
        <v>TANKIEU2</v>
      </c>
      <c r="C9" s="4">
        <f>PSSE!D11</f>
        <v>220</v>
      </c>
      <c r="D9" s="4">
        <f>PSSE!E11</f>
        <v>300</v>
      </c>
      <c r="E9" s="4" t="str">
        <f>PSSE!F11</f>
        <v>TQ</v>
      </c>
      <c r="F9" s="4">
        <f>PSSE!G11</f>
        <v>1</v>
      </c>
      <c r="G9" s="4" t="str">
        <f t="shared" si="0"/>
        <v>GOV220300TQ1</v>
      </c>
      <c r="H9" s="4">
        <f>COUNTIF(Data!$G$3:$BA$2935,GOV!$G9)</f>
        <v>1</v>
      </c>
      <c r="I9" s="4" t="str">
        <f>IF($H9=0,"",VLOOKUP($G9,Data!$G$3:$BA$2935,2,FALSE))</f>
        <v>'HYGOV'</v>
      </c>
      <c r="J9" s="4">
        <f>PSSE!C11</f>
        <v>1</v>
      </c>
      <c r="K9" s="4">
        <f>IF($H9=0,"",VLOOKUP($G9,Data!$G$3:$BA$2935,4,FALSE))</f>
        <v>0.03</v>
      </c>
      <c r="L9" s="4">
        <f>IF($H9=0,"",VLOOKUP($G9,Data!$G$3:$BA$2935,5,FALSE))</f>
        <v>0.18</v>
      </c>
      <c r="M9" s="4">
        <f>IF($H9=0,"",VLOOKUP($G9,Data!$G$3:$BA$2935,6,FALSE))</f>
        <v>6.64</v>
      </c>
      <c r="N9" s="4">
        <f>IF($H9=0,"",VLOOKUP($G9,Data!$G$3:$BA$2935,7,FALSE))</f>
        <v>0.05</v>
      </c>
      <c r="O9" s="4">
        <f>IF($H9=0,"",VLOOKUP($G9,Data!$G$3:$BA$2935,8,FALSE))</f>
        <v>0.5</v>
      </c>
      <c r="P9" s="4">
        <f>IF($H9=0,"",VLOOKUP($G9,Data!$G$3:$BA$2935,9,FALSE))</f>
        <v>0.15</v>
      </c>
      <c r="Q9" s="4">
        <f>IF($H9=0,"",VLOOKUP($G9,Data!$G$3:$BA$2935,10,FALSE))</f>
        <v>1</v>
      </c>
      <c r="R9" s="4">
        <f>IF($H9=0,"",VLOOKUP($G9,Data!$G$3:$BA$2935,11,FALSE))</f>
        <v>-1</v>
      </c>
      <c r="S9" s="4">
        <f>IF($H9=0,"",VLOOKUP($G9,Data!$G$3:$BA$2935,12,FALSE))</f>
        <v>1.66</v>
      </c>
      <c r="T9" s="4">
        <f>IF($H9=0,"",VLOOKUP($G9,Data!$G$3:$BA$2935,13,FALSE))</f>
        <v>1.41</v>
      </c>
      <c r="U9" s="4">
        <f>IF($H9=0,"",VLOOKUP($G9,Data!$G$3:$BA$2935,14,FALSE))</f>
        <v>0.499</v>
      </c>
      <c r="V9" s="4">
        <f>IF($H9=0,"",VLOOKUP($G9,Data!$G$3:$BA$2935,15,FALSE))</f>
        <v>0.06</v>
      </c>
      <c r="W9" s="4" t="str">
        <f>IF($H9=0,"",VLOOKUP($G9,Data!$G$3:$BA$2935,16,FALSE))</f>
        <v>/</v>
      </c>
      <c r="X9" s="4" t="str">
        <f>IF($H9=0,"",VLOOKUP($G9,Data!$G$3:$BA$2935,17,FALSE))</f>
        <v>/</v>
      </c>
      <c r="Y9" s="4" t="str">
        <f>IF($H9=0,"",VLOOKUP($G9,Data!$G$3:$BA$2935,18,FALSE))</f>
        <v/>
      </c>
      <c r="Z9" s="4" t="str">
        <f>IF($H9=0,"",VLOOKUP($G9,Data!$G$3:$BA$2935,19,FALSE))</f>
        <v/>
      </c>
      <c r="AA9" s="4" t="str">
        <f>IF($H9=0,"",VLOOKUP($G9,Data!$G$3:$BA$2935,20,FALSE))</f>
        <v/>
      </c>
      <c r="AB9" s="4" t="str">
        <f>IF($H9=0,"",VLOOKUP($G9,Data!$G$3:$BA$2935,21,FALSE))</f>
        <v/>
      </c>
      <c r="AC9" s="4" t="str">
        <f>IF($H9=0,"",VLOOKUP($G9,Data!$G$3:$BA$2935,22,FALSE))</f>
        <v/>
      </c>
      <c r="AD9" s="4" t="str">
        <f>IF($H9=0,"",VLOOKUP($G9,Data!$G$3:$BA$2935,23,FALSE))</f>
        <v/>
      </c>
      <c r="AE9" s="4" t="str">
        <f>IF($H9=0,"",VLOOKUP($G9,Data!$G$3:$BA$2935,24,FALSE))</f>
        <v/>
      </c>
      <c r="AF9" s="4" t="str">
        <f>IF($H9=0,"",VLOOKUP($G9,Data!$G$3:$BA$2935,25,FALSE))</f>
        <v/>
      </c>
      <c r="AG9" s="4" t="str">
        <f>IF($H9=0,"",VLOOKUP($G9,Data!$G$3:$BA$2935,26,FALSE))</f>
        <v/>
      </c>
      <c r="AH9" s="4" t="str">
        <f>IF($H9=0,"",VLOOKUP($G9,Data!$G$3:$BA$2935,27,FALSE))</f>
        <v/>
      </c>
      <c r="AI9" s="4" t="str">
        <f>IF($H9=0,"",VLOOKUP($G9,Data!$G$3:$BA$2935,28,FALSE))</f>
        <v/>
      </c>
      <c r="AJ9" s="4" t="str">
        <f>IF($H9=0,"",VLOOKUP($G9,Data!$G$3:$BA$2935,29,FALSE))</f>
        <v/>
      </c>
      <c r="AK9" s="4" t="str">
        <f>IF($H9=0,"",VLOOKUP($G9,Data!$G$3:$BA$2935,30,FALSE))</f>
        <v/>
      </c>
      <c r="AL9" s="4" t="str">
        <f>IF($H9=0,"",VLOOKUP($G9,Data!$G$3:$BA$2935,31,FALSE))</f>
        <v/>
      </c>
      <c r="AM9" s="4" t="str">
        <f>IF($H9=0,"",VLOOKUP($G9,Data!$G$3:$BA$2935,32,FALSE))</f>
        <v/>
      </c>
      <c r="AN9" s="4" t="str">
        <f>IF($H9=0,"",VLOOKUP($G9,Data!$G$3:$BA$2935,33,FALSE))</f>
        <v/>
      </c>
      <c r="AO9" s="4" t="str">
        <f>IF($H9=0,"",VLOOKUP($G9,Data!$G$3:$BA$2935,34,FALSE))</f>
        <v/>
      </c>
      <c r="AP9" s="4" t="str">
        <f>IF($H9=0,"",VLOOKUP($G9,Data!$G$3:$BA$2935,35,FALSE))</f>
        <v/>
      </c>
      <c r="AQ9" s="4" t="str">
        <f>IF($H9=0,"",VLOOKUP($G9,Data!$G$3:$BA$2935,36,FALSE))</f>
        <v/>
      </c>
      <c r="AR9" s="4" t="str">
        <f>IF($H9=0,"",VLOOKUP($G9,Data!$G$3:$BA$2935,37,FALSE))</f>
        <v/>
      </c>
      <c r="AS9" s="4" t="str">
        <f>IF($H9=0,"",VLOOKUP($G9,Data!$G$3:$BA$2935,38,FALSE))</f>
        <v/>
      </c>
      <c r="AT9" s="4" t="str">
        <f>IF($H9=0,"",VLOOKUP($G9,Data!$G$3:$BA$2935,39,FALSE))</f>
        <v/>
      </c>
    </row>
    <row r="10" spans="1:46" x14ac:dyDescent="0.25">
      <c r="A10" s="4">
        <f>PSSE!A12</f>
        <v>451011</v>
      </c>
      <c r="B10" s="4" t="str">
        <f>PSSE!B12</f>
        <v>TD_QT_S1</v>
      </c>
      <c r="C10" s="4">
        <f>PSSE!D12</f>
        <v>13.8</v>
      </c>
      <c r="D10" s="4">
        <f>PSSE!E12</f>
        <v>25</v>
      </c>
      <c r="E10" s="4" t="str">
        <f>PSSE!F12</f>
        <v>TQ</v>
      </c>
      <c r="F10" s="4">
        <f>PSSE!G12</f>
        <v>1</v>
      </c>
      <c r="G10" s="4" t="str">
        <f t="shared" si="0"/>
        <v>GOV13.825TQ1</v>
      </c>
      <c r="H10" s="4">
        <f>COUNTIF(Data!$G$3:$BA$2935,GOV!$G10)</f>
        <v>0</v>
      </c>
      <c r="I10" s="4" t="str">
        <f>IF($H10=0,"",VLOOKUP($G10,Data!$G$3:$BA$2935,2,FALSE))</f>
        <v/>
      </c>
      <c r="J10" s="4">
        <f>PSSE!C12</f>
        <v>1</v>
      </c>
      <c r="K10" s="4" t="str">
        <f>IF($H10=0,"",VLOOKUP($G10,Data!$G$3:$BA$2935,4,FALSE))</f>
        <v/>
      </c>
      <c r="L10" s="4" t="str">
        <f>IF($H10=0,"",VLOOKUP($G10,Data!$G$3:$BA$2935,5,FALSE))</f>
        <v/>
      </c>
      <c r="M10" s="4" t="str">
        <f>IF($H10=0,"",VLOOKUP($G10,Data!$G$3:$BA$2935,6,FALSE))</f>
        <v/>
      </c>
      <c r="N10" s="4" t="str">
        <f>IF($H10=0,"",VLOOKUP($G10,Data!$G$3:$BA$2935,7,FALSE))</f>
        <v/>
      </c>
      <c r="O10" s="4" t="str">
        <f>IF($H10=0,"",VLOOKUP($G10,Data!$G$3:$BA$2935,8,FALSE))</f>
        <v/>
      </c>
      <c r="P10" s="4" t="str">
        <f>IF($H10=0,"",VLOOKUP($G10,Data!$G$3:$BA$2935,9,FALSE))</f>
        <v/>
      </c>
      <c r="Q10" s="4" t="str">
        <f>IF($H10=0,"",VLOOKUP($G10,Data!$G$3:$BA$2935,10,FALSE))</f>
        <v/>
      </c>
      <c r="R10" s="4" t="str">
        <f>IF($H10=0,"",VLOOKUP($G10,Data!$G$3:$BA$2935,11,FALSE))</f>
        <v/>
      </c>
      <c r="S10" s="4" t="str">
        <f>IF($H10=0,"",VLOOKUP($G10,Data!$G$3:$BA$2935,12,FALSE))</f>
        <v/>
      </c>
      <c r="T10" s="4" t="str">
        <f>IF($H10=0,"",VLOOKUP($G10,Data!$G$3:$BA$2935,13,FALSE))</f>
        <v/>
      </c>
      <c r="U10" s="4" t="str">
        <f>IF($H10=0,"",VLOOKUP($G10,Data!$G$3:$BA$2935,14,FALSE))</f>
        <v/>
      </c>
      <c r="V10" s="4" t="str">
        <f>IF($H10=0,"",VLOOKUP($G10,Data!$G$3:$BA$2935,15,FALSE))</f>
        <v/>
      </c>
      <c r="W10" s="4" t="str">
        <f>IF($H10=0,"",VLOOKUP($G10,Data!$G$3:$BA$2935,16,FALSE))</f>
        <v/>
      </c>
      <c r="X10" s="4" t="str">
        <f>IF($H10=0,"",VLOOKUP($G10,Data!$G$3:$BA$2935,17,FALSE))</f>
        <v/>
      </c>
      <c r="Y10" s="4" t="str">
        <f>IF($H10=0,"",VLOOKUP($G10,Data!$G$3:$BA$2935,18,FALSE))</f>
        <v/>
      </c>
      <c r="Z10" s="4" t="str">
        <f>IF($H10=0,"",VLOOKUP($G10,Data!$G$3:$BA$2935,19,FALSE))</f>
        <v/>
      </c>
      <c r="AA10" s="4" t="str">
        <f>IF($H10=0,"",VLOOKUP($G10,Data!$G$3:$BA$2935,20,FALSE))</f>
        <v/>
      </c>
      <c r="AB10" s="4" t="str">
        <f>IF($H10=0,"",VLOOKUP($G10,Data!$G$3:$BA$2935,21,FALSE))</f>
        <v/>
      </c>
      <c r="AC10" s="4" t="str">
        <f>IF($H10=0,"",VLOOKUP($G10,Data!$G$3:$BA$2935,22,FALSE))</f>
        <v/>
      </c>
      <c r="AD10" s="4" t="str">
        <f>IF($H10=0,"",VLOOKUP($G10,Data!$G$3:$BA$2935,23,FALSE))</f>
        <v/>
      </c>
      <c r="AE10" s="4" t="str">
        <f>IF($H10=0,"",VLOOKUP($G10,Data!$G$3:$BA$2935,24,FALSE))</f>
        <v/>
      </c>
      <c r="AF10" s="4" t="str">
        <f>IF($H10=0,"",VLOOKUP($G10,Data!$G$3:$BA$2935,25,FALSE))</f>
        <v/>
      </c>
      <c r="AG10" s="4" t="str">
        <f>IF($H10=0,"",VLOOKUP($G10,Data!$G$3:$BA$2935,26,FALSE))</f>
        <v/>
      </c>
      <c r="AH10" s="4" t="str">
        <f>IF($H10=0,"",VLOOKUP($G10,Data!$G$3:$BA$2935,27,FALSE))</f>
        <v/>
      </c>
      <c r="AI10" s="4" t="str">
        <f>IF($H10=0,"",VLOOKUP($G10,Data!$G$3:$BA$2935,28,FALSE))</f>
        <v/>
      </c>
      <c r="AJ10" s="4" t="str">
        <f>IF($H10=0,"",VLOOKUP($G10,Data!$G$3:$BA$2935,29,FALSE))</f>
        <v/>
      </c>
      <c r="AK10" s="4" t="str">
        <f>IF($H10=0,"",VLOOKUP($G10,Data!$G$3:$BA$2935,30,FALSE))</f>
        <v/>
      </c>
      <c r="AL10" s="4" t="str">
        <f>IF($H10=0,"",VLOOKUP($G10,Data!$G$3:$BA$2935,31,FALSE))</f>
        <v/>
      </c>
      <c r="AM10" s="4" t="str">
        <f>IF($H10=0,"",VLOOKUP($G10,Data!$G$3:$BA$2935,32,FALSE))</f>
        <v/>
      </c>
      <c r="AN10" s="4" t="str">
        <f>IF($H10=0,"",VLOOKUP($G10,Data!$G$3:$BA$2935,33,FALSE))</f>
        <v/>
      </c>
      <c r="AO10" s="4" t="str">
        <f>IF($H10=0,"",VLOOKUP($G10,Data!$G$3:$BA$2935,34,FALSE))</f>
        <v/>
      </c>
      <c r="AP10" s="4" t="str">
        <f>IF($H10=0,"",VLOOKUP($G10,Data!$G$3:$BA$2935,35,FALSE))</f>
        <v/>
      </c>
      <c r="AQ10" s="4" t="str">
        <f>IF($H10=0,"",VLOOKUP($G10,Data!$G$3:$BA$2935,36,FALSE))</f>
        <v/>
      </c>
      <c r="AR10" s="4" t="str">
        <f>IF($H10=0,"",VLOOKUP($G10,Data!$G$3:$BA$2935,37,FALSE))</f>
        <v/>
      </c>
      <c r="AS10" s="4" t="str">
        <f>IF($H10=0,"",VLOOKUP($G10,Data!$G$3:$BA$2935,38,FALSE))</f>
        <v/>
      </c>
      <c r="AT10" s="4" t="str">
        <f>IF($H10=0,"",VLOOKUP($G10,Data!$G$3:$BA$2935,39,FALSE))</f>
        <v/>
      </c>
    </row>
    <row r="11" spans="1:46" x14ac:dyDescent="0.25">
      <c r="A11" s="4">
        <f>PSSE!A13</f>
        <v>821012</v>
      </c>
      <c r="B11" s="4" t="str">
        <f>PSSE!B13</f>
        <v>SVC_VIETTRI4</v>
      </c>
      <c r="C11" s="4">
        <f>PSSE!D13</f>
        <v>23</v>
      </c>
      <c r="D11" s="4">
        <f>PSSE!E13</f>
        <v>0</v>
      </c>
      <c r="E11" s="4" t="str">
        <f>PSSE!F13</f>
        <v>SVC</v>
      </c>
      <c r="F11" s="4">
        <f>PSSE!G13</f>
        <v>1</v>
      </c>
      <c r="G11" s="4" t="str">
        <f t="shared" si="0"/>
        <v>GOV230SVC1</v>
      </c>
      <c r="H11" s="4">
        <f>COUNTIF(Data!$G$3:$BA$2935,GOV!$G11)</f>
        <v>1</v>
      </c>
      <c r="I11" s="4" t="str">
        <f>IF($H11=0,"",VLOOKUP($G11,Data!$G$3:$BA$2935,2,FALSE))</f>
        <v>'TGOV1'</v>
      </c>
      <c r="J11" s="4">
        <f>PSSE!C13</f>
        <v>1</v>
      </c>
      <c r="K11" s="4">
        <f>IF($H11=0,"",VLOOKUP($G11,Data!$G$3:$BA$2935,4,FALSE))</f>
        <v>0.05</v>
      </c>
      <c r="L11" s="4">
        <f>IF($H11=0,"",VLOOKUP($G11,Data!$G$3:$BA$2935,5,FALSE))</f>
        <v>0.05</v>
      </c>
      <c r="M11" s="4">
        <f>IF($H11=0,"",VLOOKUP($G11,Data!$G$3:$BA$2935,6,FALSE))</f>
        <v>0.9</v>
      </c>
      <c r="N11" s="4">
        <f>IF($H11=0,"",VLOOKUP($G11,Data!$G$3:$BA$2935,7,FALSE))</f>
        <v>0.3</v>
      </c>
      <c r="O11" s="4">
        <f>IF($H11=0,"",VLOOKUP($G11,Data!$G$3:$BA$2935,8,FALSE))</f>
        <v>3</v>
      </c>
      <c r="P11" s="4">
        <f>IF($H11=0,"",VLOOKUP($G11,Data!$G$3:$BA$2935,9,FALSE))</f>
        <v>9</v>
      </c>
      <c r="Q11" s="4">
        <f>IF($H11=0,"",VLOOKUP($G11,Data!$G$3:$BA$2935,10,FALSE))</f>
        <v>0</v>
      </c>
      <c r="R11" s="4" t="str">
        <f>IF($H11=0,"",VLOOKUP($G11,Data!$G$3:$BA$2935,11,FALSE))</f>
        <v>/</v>
      </c>
      <c r="S11" s="4" t="str">
        <f>IF($H11=0,"",VLOOKUP($G11,Data!$G$3:$BA$2935,12,FALSE))</f>
        <v>/</v>
      </c>
      <c r="T11" s="4" t="str">
        <f>IF($H11=0,"",VLOOKUP($G11,Data!$G$3:$BA$2935,13,FALSE))</f>
        <v/>
      </c>
      <c r="U11" s="4" t="str">
        <f>IF($H11=0,"",VLOOKUP($G11,Data!$G$3:$BA$2935,14,FALSE))</f>
        <v/>
      </c>
      <c r="V11" s="4" t="str">
        <f>IF($H11=0,"",VLOOKUP($G11,Data!$G$3:$BA$2935,15,FALSE))</f>
        <v/>
      </c>
      <c r="W11" s="4" t="str">
        <f>IF($H11=0,"",VLOOKUP($G11,Data!$G$3:$BA$2935,16,FALSE))</f>
        <v/>
      </c>
      <c r="X11" s="4" t="str">
        <f>IF($H11=0,"",VLOOKUP($G11,Data!$G$3:$BA$2935,17,FALSE))</f>
        <v/>
      </c>
      <c r="Y11" s="4" t="str">
        <f>IF($H11=0,"",VLOOKUP($G11,Data!$G$3:$BA$2935,18,FALSE))</f>
        <v/>
      </c>
      <c r="Z11" s="4" t="str">
        <f>IF($H11=0,"",VLOOKUP($G11,Data!$G$3:$BA$2935,19,FALSE))</f>
        <v/>
      </c>
      <c r="AA11" s="4" t="str">
        <f>IF($H11=0,"",VLOOKUP($G11,Data!$G$3:$BA$2935,20,FALSE))</f>
        <v/>
      </c>
      <c r="AB11" s="4" t="str">
        <f>IF($H11=0,"",VLOOKUP($G11,Data!$G$3:$BA$2935,21,FALSE))</f>
        <v/>
      </c>
      <c r="AC11" s="4" t="str">
        <f>IF($H11=0,"",VLOOKUP($G11,Data!$G$3:$BA$2935,22,FALSE))</f>
        <v/>
      </c>
      <c r="AD11" s="4" t="str">
        <f>IF($H11=0,"",VLOOKUP($G11,Data!$G$3:$BA$2935,23,FALSE))</f>
        <v/>
      </c>
      <c r="AE11" s="4" t="str">
        <f>IF($H11=0,"",VLOOKUP($G11,Data!$G$3:$BA$2935,24,FALSE))</f>
        <v/>
      </c>
      <c r="AF11" s="4" t="str">
        <f>IF($H11=0,"",VLOOKUP($G11,Data!$G$3:$BA$2935,25,FALSE))</f>
        <v/>
      </c>
      <c r="AG11" s="4" t="str">
        <f>IF($H11=0,"",VLOOKUP($G11,Data!$G$3:$BA$2935,26,FALSE))</f>
        <v/>
      </c>
      <c r="AH11" s="4" t="str">
        <f>IF($H11=0,"",VLOOKUP($G11,Data!$G$3:$BA$2935,27,FALSE))</f>
        <v/>
      </c>
      <c r="AI11" s="4" t="str">
        <f>IF($H11=0,"",VLOOKUP($G11,Data!$G$3:$BA$2935,28,FALSE))</f>
        <v/>
      </c>
      <c r="AJ11" s="4" t="str">
        <f>IF($H11=0,"",VLOOKUP($G11,Data!$G$3:$BA$2935,29,FALSE))</f>
        <v/>
      </c>
      <c r="AK11" s="4" t="str">
        <f>IF($H11=0,"",VLOOKUP($G11,Data!$G$3:$BA$2935,30,FALSE))</f>
        <v/>
      </c>
      <c r="AL11" s="4" t="str">
        <f>IF($H11=0,"",VLOOKUP($G11,Data!$G$3:$BA$2935,31,FALSE))</f>
        <v/>
      </c>
      <c r="AM11" s="4" t="str">
        <f>IF($H11=0,"",VLOOKUP($G11,Data!$G$3:$BA$2935,32,FALSE))</f>
        <v/>
      </c>
      <c r="AN11" s="4" t="str">
        <f>IF($H11=0,"",VLOOKUP($G11,Data!$G$3:$BA$2935,33,FALSE))</f>
        <v/>
      </c>
      <c r="AO11" s="4" t="str">
        <f>IF($H11=0,"",VLOOKUP($G11,Data!$G$3:$BA$2935,34,FALSE))</f>
        <v/>
      </c>
      <c r="AP11" s="4" t="str">
        <f>IF($H11=0,"",VLOOKUP($G11,Data!$G$3:$BA$2935,35,FALSE))</f>
        <v/>
      </c>
      <c r="AQ11" s="4" t="str">
        <f>IF($H11=0,"",VLOOKUP($G11,Data!$G$3:$BA$2935,36,FALSE))</f>
        <v/>
      </c>
      <c r="AR11" s="4" t="str">
        <f>IF($H11=0,"",VLOOKUP($G11,Data!$G$3:$BA$2935,37,FALSE))</f>
        <v/>
      </c>
      <c r="AS11" s="4" t="str">
        <f>IF($H11=0,"",VLOOKUP($G11,Data!$G$3:$BA$2935,38,FALSE))</f>
        <v/>
      </c>
      <c r="AT11" s="4" t="str">
        <f>IF($H11=0,"",VLOOKUP($G11,Data!$G$3:$BA$2935,39,FALSE))</f>
        <v/>
      </c>
    </row>
    <row r="12" spans="1:46" x14ac:dyDescent="0.25">
      <c r="A12" s="4">
        <f>PSSE!A14</f>
        <v>910011</v>
      </c>
      <c r="B12" s="4" t="str">
        <f>PSSE!B14</f>
        <v>BAOLAC_H1</v>
      </c>
      <c r="C12" s="4">
        <f>PSSE!D14</f>
        <v>15.8</v>
      </c>
      <c r="D12" s="4">
        <f>PSSE!E14</f>
        <v>180</v>
      </c>
      <c r="E12" s="4" t="str">
        <f>PSSE!F14</f>
        <v>TD</v>
      </c>
      <c r="F12" s="4">
        <f>PSSE!G14</f>
        <v>1</v>
      </c>
      <c r="G12" s="4" t="str">
        <f t="shared" si="0"/>
        <v>GOV15.8180TD1</v>
      </c>
      <c r="H12" s="4">
        <f>COUNTIF(Data!$G$3:$BA$2935,GOV!$G12)</f>
        <v>1</v>
      </c>
      <c r="I12" s="4" t="str">
        <f>IF($H12=0,"",VLOOKUP($G12,Data!$G$3:$BA$2935,2,FALSE))</f>
        <v>'HYGOV'</v>
      </c>
      <c r="J12" s="4">
        <f>PSSE!C14</f>
        <v>1</v>
      </c>
      <c r="K12" s="4">
        <f>IF($H12=0,"",VLOOKUP($G12,Data!$G$3:$BA$2935,4,FALSE))</f>
        <v>0.03</v>
      </c>
      <c r="L12" s="4">
        <f>IF($H12=0,"",VLOOKUP($G12,Data!$G$3:$BA$2935,5,FALSE))</f>
        <v>0.18</v>
      </c>
      <c r="M12" s="4">
        <f>IF($H12=0,"",VLOOKUP($G12,Data!$G$3:$BA$2935,6,FALSE))</f>
        <v>6.64</v>
      </c>
      <c r="N12" s="4">
        <f>IF($H12=0,"",VLOOKUP($G12,Data!$G$3:$BA$2935,7,FALSE))</f>
        <v>0.05</v>
      </c>
      <c r="O12" s="4">
        <f>IF($H12=0,"",VLOOKUP($G12,Data!$G$3:$BA$2935,8,FALSE))</f>
        <v>0.5</v>
      </c>
      <c r="P12" s="4">
        <f>IF($H12=0,"",VLOOKUP($G12,Data!$G$3:$BA$2935,9,FALSE))</f>
        <v>0.15</v>
      </c>
      <c r="Q12" s="4">
        <f>IF($H12=0,"",VLOOKUP($G12,Data!$G$3:$BA$2935,10,FALSE))</f>
        <v>1</v>
      </c>
      <c r="R12" s="4">
        <f>IF($H12=0,"",VLOOKUP($G12,Data!$G$3:$BA$2935,11,FALSE))</f>
        <v>0</v>
      </c>
      <c r="S12" s="4">
        <f>IF($H12=0,"",VLOOKUP($G12,Data!$G$3:$BA$2935,12,FALSE))</f>
        <v>1.66</v>
      </c>
      <c r="T12" s="4">
        <f>IF($H12=0,"",VLOOKUP($G12,Data!$G$3:$BA$2935,13,FALSE))</f>
        <v>1.41</v>
      </c>
      <c r="U12" s="4">
        <f>IF($H12=0,"",VLOOKUP($G12,Data!$G$3:$BA$2935,14,FALSE))</f>
        <v>0.499</v>
      </c>
      <c r="V12" s="4">
        <f>IF($H12=0,"",VLOOKUP($G12,Data!$G$3:$BA$2935,15,FALSE))</f>
        <v>0.06</v>
      </c>
      <c r="W12" s="4" t="str">
        <f>IF($H12=0,"",VLOOKUP($G12,Data!$G$3:$BA$2935,16,FALSE))</f>
        <v>/</v>
      </c>
      <c r="X12" s="4" t="str">
        <f>IF($H12=0,"",VLOOKUP($G12,Data!$G$3:$BA$2935,17,FALSE))</f>
        <v>/</v>
      </c>
      <c r="Y12" s="4" t="str">
        <f>IF($H12=0,"",VLOOKUP($G12,Data!$G$3:$BA$2935,18,FALSE))</f>
        <v/>
      </c>
      <c r="Z12" s="4" t="str">
        <f>IF($H12=0,"",VLOOKUP($G12,Data!$G$3:$BA$2935,19,FALSE))</f>
        <v/>
      </c>
      <c r="AA12" s="4" t="str">
        <f>IF($H12=0,"",VLOOKUP($G12,Data!$G$3:$BA$2935,20,FALSE))</f>
        <v/>
      </c>
      <c r="AB12" s="4" t="str">
        <f>IF($H12=0,"",VLOOKUP($G12,Data!$G$3:$BA$2935,21,FALSE))</f>
        <v/>
      </c>
      <c r="AC12" s="4" t="str">
        <f>IF($H12=0,"",VLOOKUP($G12,Data!$G$3:$BA$2935,22,FALSE))</f>
        <v/>
      </c>
      <c r="AD12" s="4" t="str">
        <f>IF($H12=0,"",VLOOKUP($G12,Data!$G$3:$BA$2935,23,FALSE))</f>
        <v/>
      </c>
      <c r="AE12" s="4" t="str">
        <f>IF($H12=0,"",VLOOKUP($G12,Data!$G$3:$BA$2935,24,FALSE))</f>
        <v/>
      </c>
      <c r="AF12" s="4" t="str">
        <f>IF($H12=0,"",VLOOKUP($G12,Data!$G$3:$BA$2935,25,FALSE))</f>
        <v/>
      </c>
      <c r="AG12" s="4" t="str">
        <f>IF($H12=0,"",VLOOKUP($G12,Data!$G$3:$BA$2935,26,FALSE))</f>
        <v/>
      </c>
      <c r="AH12" s="4" t="str">
        <f>IF($H12=0,"",VLOOKUP($G12,Data!$G$3:$BA$2935,27,FALSE))</f>
        <v/>
      </c>
      <c r="AI12" s="4" t="str">
        <f>IF($H12=0,"",VLOOKUP($G12,Data!$G$3:$BA$2935,28,FALSE))</f>
        <v/>
      </c>
      <c r="AJ12" s="4" t="str">
        <f>IF($H12=0,"",VLOOKUP($G12,Data!$G$3:$BA$2935,29,FALSE))</f>
        <v/>
      </c>
      <c r="AK12" s="4" t="str">
        <f>IF($H12=0,"",VLOOKUP($G12,Data!$G$3:$BA$2935,30,FALSE))</f>
        <v/>
      </c>
      <c r="AL12" s="4" t="str">
        <f>IF($H12=0,"",VLOOKUP($G12,Data!$G$3:$BA$2935,31,FALSE))</f>
        <v/>
      </c>
      <c r="AM12" s="4" t="str">
        <f>IF($H12=0,"",VLOOKUP($G12,Data!$G$3:$BA$2935,32,FALSE))</f>
        <v/>
      </c>
      <c r="AN12" s="4" t="str">
        <f>IF($H12=0,"",VLOOKUP($G12,Data!$G$3:$BA$2935,33,FALSE))</f>
        <v/>
      </c>
      <c r="AO12" s="4" t="str">
        <f>IF($H12=0,"",VLOOKUP($G12,Data!$G$3:$BA$2935,34,FALSE))</f>
        <v/>
      </c>
      <c r="AP12" s="4" t="str">
        <f>IF($H12=0,"",VLOOKUP($G12,Data!$G$3:$BA$2935,35,FALSE))</f>
        <v/>
      </c>
      <c r="AQ12" s="4" t="str">
        <f>IF($H12=0,"",VLOOKUP($G12,Data!$G$3:$BA$2935,36,FALSE))</f>
        <v/>
      </c>
      <c r="AR12" s="4" t="str">
        <f>IF($H12=0,"",VLOOKUP($G12,Data!$G$3:$BA$2935,37,FALSE))</f>
        <v/>
      </c>
      <c r="AS12" s="4" t="str">
        <f>IF($H12=0,"",VLOOKUP($G12,Data!$G$3:$BA$2935,38,FALSE))</f>
        <v/>
      </c>
      <c r="AT12" s="4" t="str">
        <f>IF($H12=0,"",VLOOKUP($G12,Data!$G$3:$BA$2935,39,FALSE))</f>
        <v/>
      </c>
    </row>
    <row r="13" spans="1:46" x14ac:dyDescent="0.25">
      <c r="A13" s="4">
        <f>PSSE!A15</f>
        <v>910021</v>
      </c>
      <c r="B13" s="4" t="str">
        <f>PSSE!B15</f>
        <v>BANRA1_S1</v>
      </c>
      <c r="C13" s="4">
        <f>PSSE!D15</f>
        <v>6.3</v>
      </c>
      <c r="D13" s="4">
        <f>PSSE!E15</f>
        <v>55</v>
      </c>
      <c r="E13" s="4" t="str">
        <f>PSSE!F15</f>
        <v>ND</v>
      </c>
      <c r="F13" s="4">
        <f>PSSE!G15</f>
        <v>1</v>
      </c>
      <c r="G13" s="4" t="str">
        <f t="shared" si="0"/>
        <v>GOV6.355ND1</v>
      </c>
      <c r="H13" s="4">
        <f>COUNTIF(Data!$G$3:$BA$2935,GOV!$G13)</f>
        <v>1</v>
      </c>
      <c r="I13" s="4" t="str">
        <f>IF($H13=0,"",VLOOKUP($G13,Data!$G$3:$BA$2935,2,FALSE))</f>
        <v>'TGOV1'</v>
      </c>
      <c r="J13" s="4">
        <f>PSSE!C15</f>
        <v>1</v>
      </c>
      <c r="K13" s="4">
        <f>IF($H13=0,"",VLOOKUP($G13,Data!$G$3:$BA$2935,4,FALSE))</f>
        <v>0.03</v>
      </c>
      <c r="L13" s="4">
        <f>IF($H13=0,"",VLOOKUP($G13,Data!$G$3:$BA$2935,5,FALSE))</f>
        <v>0.499</v>
      </c>
      <c r="M13" s="4">
        <f>IF($H13=0,"",VLOOKUP($G13,Data!$G$3:$BA$2935,6,FALSE))</f>
        <v>1</v>
      </c>
      <c r="N13" s="4">
        <f>IF($H13=0,"",VLOOKUP($G13,Data!$G$3:$BA$2935,7,FALSE))</f>
        <v>0</v>
      </c>
      <c r="O13" s="4">
        <f>IF($H13=0,"",VLOOKUP($G13,Data!$G$3:$BA$2935,8,FALSE))</f>
        <v>4</v>
      </c>
      <c r="P13" s="4">
        <f>IF($H13=0,"",VLOOKUP($G13,Data!$G$3:$BA$2935,9,FALSE))</f>
        <v>9</v>
      </c>
      <c r="Q13" s="4">
        <f>IF($H13=0,"",VLOOKUP($G13,Data!$G$3:$BA$2935,10,FALSE))</f>
        <v>0.1</v>
      </c>
      <c r="R13" s="4" t="str">
        <f>IF($H13=0,"",VLOOKUP($G13,Data!$G$3:$BA$2935,11,FALSE))</f>
        <v>/</v>
      </c>
      <c r="S13" s="4" t="str">
        <f>IF($H13=0,"",VLOOKUP($G13,Data!$G$3:$BA$2935,12,FALSE))</f>
        <v>/</v>
      </c>
      <c r="T13" s="4" t="str">
        <f>IF($H13=0,"",VLOOKUP($G13,Data!$G$3:$BA$2935,13,FALSE))</f>
        <v/>
      </c>
      <c r="U13" s="4" t="str">
        <f>IF($H13=0,"",VLOOKUP($G13,Data!$G$3:$BA$2935,14,FALSE))</f>
        <v/>
      </c>
      <c r="V13" s="4" t="str">
        <f>IF($H13=0,"",VLOOKUP($G13,Data!$G$3:$BA$2935,15,FALSE))</f>
        <v/>
      </c>
      <c r="W13" s="4" t="str">
        <f>IF($H13=0,"",VLOOKUP($G13,Data!$G$3:$BA$2935,16,FALSE))</f>
        <v/>
      </c>
      <c r="X13" s="4" t="str">
        <f>IF($H13=0,"",VLOOKUP($G13,Data!$G$3:$BA$2935,17,FALSE))</f>
        <v/>
      </c>
      <c r="Y13" s="4" t="str">
        <f>IF($H13=0,"",VLOOKUP($G13,Data!$G$3:$BA$2935,18,FALSE))</f>
        <v/>
      </c>
      <c r="Z13" s="4" t="str">
        <f>IF($H13=0,"",VLOOKUP($G13,Data!$G$3:$BA$2935,19,FALSE))</f>
        <v/>
      </c>
      <c r="AA13" s="4" t="str">
        <f>IF($H13=0,"",VLOOKUP($G13,Data!$G$3:$BA$2935,20,FALSE))</f>
        <v/>
      </c>
      <c r="AB13" s="4" t="str">
        <f>IF($H13=0,"",VLOOKUP($G13,Data!$G$3:$BA$2935,21,FALSE))</f>
        <v/>
      </c>
      <c r="AC13" s="4" t="str">
        <f>IF($H13=0,"",VLOOKUP($G13,Data!$G$3:$BA$2935,22,FALSE))</f>
        <v/>
      </c>
      <c r="AD13" s="4" t="str">
        <f>IF($H13=0,"",VLOOKUP($G13,Data!$G$3:$BA$2935,23,FALSE))</f>
        <v/>
      </c>
      <c r="AE13" s="4" t="str">
        <f>IF($H13=0,"",VLOOKUP($G13,Data!$G$3:$BA$2935,24,FALSE))</f>
        <v/>
      </c>
      <c r="AF13" s="4" t="str">
        <f>IF($H13=0,"",VLOOKUP($G13,Data!$G$3:$BA$2935,25,FALSE))</f>
        <v/>
      </c>
      <c r="AG13" s="4" t="str">
        <f>IF($H13=0,"",VLOOKUP($G13,Data!$G$3:$BA$2935,26,FALSE))</f>
        <v/>
      </c>
      <c r="AH13" s="4" t="str">
        <f>IF($H13=0,"",VLOOKUP($G13,Data!$G$3:$BA$2935,27,FALSE))</f>
        <v/>
      </c>
      <c r="AI13" s="4" t="str">
        <f>IF($H13=0,"",VLOOKUP($G13,Data!$G$3:$BA$2935,28,FALSE))</f>
        <v/>
      </c>
      <c r="AJ13" s="4" t="str">
        <f>IF($H13=0,"",VLOOKUP($G13,Data!$G$3:$BA$2935,29,FALSE))</f>
        <v/>
      </c>
      <c r="AK13" s="4" t="str">
        <f>IF($H13=0,"",VLOOKUP($G13,Data!$G$3:$BA$2935,30,FALSE))</f>
        <v/>
      </c>
      <c r="AL13" s="4" t="str">
        <f>IF($H13=0,"",VLOOKUP($G13,Data!$G$3:$BA$2935,31,FALSE))</f>
        <v/>
      </c>
      <c r="AM13" s="4" t="str">
        <f>IF($H13=0,"",VLOOKUP($G13,Data!$G$3:$BA$2935,32,FALSE))</f>
        <v/>
      </c>
      <c r="AN13" s="4" t="str">
        <f>IF($H13=0,"",VLOOKUP($G13,Data!$G$3:$BA$2935,33,FALSE))</f>
        <v/>
      </c>
      <c r="AO13" s="4" t="str">
        <f>IF($H13=0,"",VLOOKUP($G13,Data!$G$3:$BA$2935,34,FALSE))</f>
        <v/>
      </c>
      <c r="AP13" s="4" t="str">
        <f>IF($H13=0,"",VLOOKUP($G13,Data!$G$3:$BA$2935,35,FALSE))</f>
        <v/>
      </c>
      <c r="AQ13" s="4" t="str">
        <f>IF($H13=0,"",VLOOKUP($G13,Data!$G$3:$BA$2935,36,FALSE))</f>
        <v/>
      </c>
      <c r="AR13" s="4" t="str">
        <f>IF($H13=0,"",VLOOKUP($G13,Data!$G$3:$BA$2935,37,FALSE))</f>
        <v/>
      </c>
      <c r="AS13" s="4" t="str">
        <f>IF($H13=0,"",VLOOKUP($G13,Data!$G$3:$BA$2935,38,FALSE))</f>
        <v/>
      </c>
      <c r="AT13" s="4" t="str">
        <f>IF($H13=0,"",VLOOKUP($G13,Data!$G$3:$BA$2935,39,FALSE))</f>
        <v/>
      </c>
    </row>
    <row r="14" spans="1:46" x14ac:dyDescent="0.25">
      <c r="A14" s="4">
        <f>PSSE!A16</f>
        <v>912011</v>
      </c>
      <c r="B14" s="4" t="str">
        <f>PSSE!B16</f>
        <v>NADUONG1_S1</v>
      </c>
      <c r="C14" s="4">
        <f>PSSE!D16</f>
        <v>6.3</v>
      </c>
      <c r="D14" s="4">
        <f>PSSE!E16</f>
        <v>55</v>
      </c>
      <c r="E14" s="4" t="str">
        <f>PSSE!F16</f>
        <v>ND</v>
      </c>
      <c r="F14" s="4">
        <f>PSSE!G16</f>
        <v>1</v>
      </c>
      <c r="G14" s="4" t="str">
        <f t="shared" si="0"/>
        <v>GOV6.355ND1</v>
      </c>
      <c r="H14" s="4">
        <f>COUNTIF(Data!$G$3:$BA$2935,GOV!$G14)</f>
        <v>1</v>
      </c>
      <c r="I14" s="4" t="str">
        <f>IF($H14=0,"",VLOOKUP($G14,Data!$G$3:$BA$2935,2,FALSE))</f>
        <v>'TGOV1'</v>
      </c>
      <c r="J14" s="4">
        <f>PSSE!C16</f>
        <v>1</v>
      </c>
      <c r="K14" s="4">
        <f>IF($H14=0,"",VLOOKUP($G14,Data!$G$3:$BA$2935,4,FALSE))</f>
        <v>0.03</v>
      </c>
      <c r="L14" s="4">
        <f>IF($H14=0,"",VLOOKUP($G14,Data!$G$3:$BA$2935,5,FALSE))</f>
        <v>0.499</v>
      </c>
      <c r="M14" s="4">
        <f>IF($H14=0,"",VLOOKUP($G14,Data!$G$3:$BA$2935,6,FALSE))</f>
        <v>1</v>
      </c>
      <c r="N14" s="4">
        <f>IF($H14=0,"",VLOOKUP($G14,Data!$G$3:$BA$2935,7,FALSE))</f>
        <v>0</v>
      </c>
      <c r="O14" s="4">
        <f>IF($H14=0,"",VLOOKUP($G14,Data!$G$3:$BA$2935,8,FALSE))</f>
        <v>4</v>
      </c>
      <c r="P14" s="4">
        <f>IF($H14=0,"",VLOOKUP($G14,Data!$G$3:$BA$2935,9,FALSE))</f>
        <v>9</v>
      </c>
      <c r="Q14" s="4">
        <f>IF($H14=0,"",VLOOKUP($G14,Data!$G$3:$BA$2935,10,FALSE))</f>
        <v>0.1</v>
      </c>
      <c r="R14" s="4" t="str">
        <f>IF($H14=0,"",VLOOKUP($G14,Data!$G$3:$BA$2935,11,FALSE))</f>
        <v>/</v>
      </c>
      <c r="S14" s="4" t="str">
        <f>IF($H14=0,"",VLOOKUP($G14,Data!$G$3:$BA$2935,12,FALSE))</f>
        <v>/</v>
      </c>
      <c r="T14" s="4" t="str">
        <f>IF($H14=0,"",VLOOKUP($G14,Data!$G$3:$BA$2935,13,FALSE))</f>
        <v/>
      </c>
      <c r="U14" s="4" t="str">
        <f>IF($H14=0,"",VLOOKUP($G14,Data!$G$3:$BA$2935,14,FALSE))</f>
        <v/>
      </c>
      <c r="V14" s="4" t="str">
        <f>IF($H14=0,"",VLOOKUP($G14,Data!$G$3:$BA$2935,15,FALSE))</f>
        <v/>
      </c>
      <c r="W14" s="4" t="str">
        <f>IF($H14=0,"",VLOOKUP($G14,Data!$G$3:$BA$2935,16,FALSE))</f>
        <v/>
      </c>
      <c r="X14" s="4" t="str">
        <f>IF($H14=0,"",VLOOKUP($G14,Data!$G$3:$BA$2935,17,FALSE))</f>
        <v/>
      </c>
      <c r="Y14" s="4" t="str">
        <f>IF($H14=0,"",VLOOKUP($G14,Data!$G$3:$BA$2935,18,FALSE))</f>
        <v/>
      </c>
      <c r="Z14" s="4" t="str">
        <f>IF($H14=0,"",VLOOKUP($G14,Data!$G$3:$BA$2935,19,FALSE))</f>
        <v/>
      </c>
      <c r="AA14" s="4" t="str">
        <f>IF($H14=0,"",VLOOKUP($G14,Data!$G$3:$BA$2935,20,FALSE))</f>
        <v/>
      </c>
      <c r="AB14" s="4" t="str">
        <f>IF($H14=0,"",VLOOKUP($G14,Data!$G$3:$BA$2935,21,FALSE))</f>
        <v/>
      </c>
      <c r="AC14" s="4" t="str">
        <f>IF($H14=0,"",VLOOKUP($G14,Data!$G$3:$BA$2935,22,FALSE))</f>
        <v/>
      </c>
      <c r="AD14" s="4" t="str">
        <f>IF($H14=0,"",VLOOKUP($G14,Data!$G$3:$BA$2935,23,FALSE))</f>
        <v/>
      </c>
      <c r="AE14" s="4" t="str">
        <f>IF($H14=0,"",VLOOKUP($G14,Data!$G$3:$BA$2935,24,FALSE))</f>
        <v/>
      </c>
      <c r="AF14" s="4" t="str">
        <f>IF($H14=0,"",VLOOKUP($G14,Data!$G$3:$BA$2935,25,FALSE))</f>
        <v/>
      </c>
      <c r="AG14" s="4" t="str">
        <f>IF($H14=0,"",VLOOKUP($G14,Data!$G$3:$BA$2935,26,FALSE))</f>
        <v/>
      </c>
      <c r="AH14" s="4" t="str">
        <f>IF($H14=0,"",VLOOKUP($G14,Data!$G$3:$BA$2935,27,FALSE))</f>
        <v/>
      </c>
      <c r="AI14" s="4" t="str">
        <f>IF($H14=0,"",VLOOKUP($G14,Data!$G$3:$BA$2935,28,FALSE))</f>
        <v/>
      </c>
      <c r="AJ14" s="4" t="str">
        <f>IF($H14=0,"",VLOOKUP($G14,Data!$G$3:$BA$2935,29,FALSE))</f>
        <v/>
      </c>
      <c r="AK14" s="4" t="str">
        <f>IF($H14=0,"",VLOOKUP($G14,Data!$G$3:$BA$2935,30,FALSE))</f>
        <v/>
      </c>
      <c r="AL14" s="4" t="str">
        <f>IF($H14=0,"",VLOOKUP($G14,Data!$G$3:$BA$2935,31,FALSE))</f>
        <v/>
      </c>
      <c r="AM14" s="4" t="str">
        <f>IF($H14=0,"",VLOOKUP($G14,Data!$G$3:$BA$2935,32,FALSE))</f>
        <v/>
      </c>
      <c r="AN14" s="4" t="str">
        <f>IF($H14=0,"",VLOOKUP($G14,Data!$G$3:$BA$2935,33,FALSE))</f>
        <v/>
      </c>
      <c r="AO14" s="4" t="str">
        <f>IF($H14=0,"",VLOOKUP($G14,Data!$G$3:$BA$2935,34,FALSE))</f>
        <v/>
      </c>
      <c r="AP14" s="4" t="str">
        <f>IF($H14=0,"",VLOOKUP($G14,Data!$G$3:$BA$2935,35,FALSE))</f>
        <v/>
      </c>
      <c r="AQ14" s="4" t="str">
        <f>IF($H14=0,"",VLOOKUP($G14,Data!$G$3:$BA$2935,36,FALSE))</f>
        <v/>
      </c>
      <c r="AR14" s="4" t="str">
        <f>IF($H14=0,"",VLOOKUP($G14,Data!$G$3:$BA$2935,37,FALSE))</f>
        <v/>
      </c>
      <c r="AS14" s="4" t="str">
        <f>IF($H14=0,"",VLOOKUP($G14,Data!$G$3:$BA$2935,38,FALSE))</f>
        <v/>
      </c>
      <c r="AT14" s="4" t="str">
        <f>IF($H14=0,"",VLOOKUP($G14,Data!$G$3:$BA$2935,39,FALSE))</f>
        <v/>
      </c>
    </row>
    <row r="15" spans="1:46" x14ac:dyDescent="0.25">
      <c r="A15" s="4">
        <f>PSSE!A17</f>
        <v>912012</v>
      </c>
      <c r="B15" s="4" t="str">
        <f>PSSE!B17</f>
        <v>NADUONG1_S2</v>
      </c>
      <c r="C15" s="4">
        <f>PSSE!D17</f>
        <v>6.3</v>
      </c>
      <c r="D15" s="4">
        <f>PSSE!E17</f>
        <v>55</v>
      </c>
      <c r="E15" s="4" t="str">
        <f>PSSE!F17</f>
        <v>ND</v>
      </c>
      <c r="F15" s="4">
        <f>PSSE!G17</f>
        <v>1</v>
      </c>
      <c r="G15" s="4" t="str">
        <f t="shared" si="0"/>
        <v>GOV6.355ND1</v>
      </c>
      <c r="H15" s="4">
        <f>COUNTIF(Data!$G$3:$BA$2935,GOV!$G15)</f>
        <v>1</v>
      </c>
      <c r="I15" s="4" t="str">
        <f>IF($H15=0,"",VLOOKUP($G15,Data!$G$3:$BA$2935,2,FALSE))</f>
        <v>'TGOV1'</v>
      </c>
      <c r="J15" s="4">
        <f>PSSE!C17</f>
        <v>1</v>
      </c>
      <c r="K15" s="4">
        <f>IF($H15=0,"",VLOOKUP($G15,Data!$G$3:$BA$2935,4,FALSE))</f>
        <v>0.03</v>
      </c>
      <c r="L15" s="4">
        <f>IF($H15=0,"",VLOOKUP($G15,Data!$G$3:$BA$2935,5,FALSE))</f>
        <v>0.499</v>
      </c>
      <c r="M15" s="4">
        <f>IF($H15=0,"",VLOOKUP($G15,Data!$G$3:$BA$2935,6,FALSE))</f>
        <v>1</v>
      </c>
      <c r="N15" s="4">
        <f>IF($H15=0,"",VLOOKUP($G15,Data!$G$3:$BA$2935,7,FALSE))</f>
        <v>0</v>
      </c>
      <c r="O15" s="4">
        <f>IF($H15=0,"",VLOOKUP($G15,Data!$G$3:$BA$2935,8,FALSE))</f>
        <v>4</v>
      </c>
      <c r="P15" s="4">
        <f>IF($H15=0,"",VLOOKUP($G15,Data!$G$3:$BA$2935,9,FALSE))</f>
        <v>9</v>
      </c>
      <c r="Q15" s="4">
        <f>IF($H15=0,"",VLOOKUP($G15,Data!$G$3:$BA$2935,10,FALSE))</f>
        <v>0.1</v>
      </c>
      <c r="R15" s="4" t="str">
        <f>IF($H15=0,"",VLOOKUP($G15,Data!$G$3:$BA$2935,11,FALSE))</f>
        <v>/</v>
      </c>
      <c r="S15" s="4" t="str">
        <f>IF($H15=0,"",VLOOKUP($G15,Data!$G$3:$BA$2935,12,FALSE))</f>
        <v>/</v>
      </c>
      <c r="T15" s="4" t="str">
        <f>IF($H15=0,"",VLOOKUP($G15,Data!$G$3:$BA$2935,13,FALSE))</f>
        <v/>
      </c>
      <c r="U15" s="4" t="str">
        <f>IF($H15=0,"",VLOOKUP($G15,Data!$G$3:$BA$2935,14,FALSE))</f>
        <v/>
      </c>
      <c r="V15" s="4" t="str">
        <f>IF($H15=0,"",VLOOKUP($G15,Data!$G$3:$BA$2935,15,FALSE))</f>
        <v/>
      </c>
      <c r="W15" s="4" t="str">
        <f>IF($H15=0,"",VLOOKUP($G15,Data!$G$3:$BA$2935,16,FALSE))</f>
        <v/>
      </c>
      <c r="X15" s="4" t="str">
        <f>IF($H15=0,"",VLOOKUP($G15,Data!$G$3:$BA$2935,17,FALSE))</f>
        <v/>
      </c>
      <c r="Y15" s="4" t="str">
        <f>IF($H15=0,"",VLOOKUP($G15,Data!$G$3:$BA$2935,18,FALSE))</f>
        <v/>
      </c>
      <c r="Z15" s="4" t="str">
        <f>IF($H15=0,"",VLOOKUP($G15,Data!$G$3:$BA$2935,19,FALSE))</f>
        <v/>
      </c>
      <c r="AA15" s="4" t="str">
        <f>IF($H15=0,"",VLOOKUP($G15,Data!$G$3:$BA$2935,20,FALSE))</f>
        <v/>
      </c>
      <c r="AB15" s="4" t="str">
        <f>IF($H15=0,"",VLOOKUP($G15,Data!$G$3:$BA$2935,21,FALSE))</f>
        <v/>
      </c>
      <c r="AC15" s="4" t="str">
        <f>IF($H15=0,"",VLOOKUP($G15,Data!$G$3:$BA$2935,22,FALSE))</f>
        <v/>
      </c>
      <c r="AD15" s="4" t="str">
        <f>IF($H15=0,"",VLOOKUP($G15,Data!$G$3:$BA$2935,23,FALSE))</f>
        <v/>
      </c>
      <c r="AE15" s="4" t="str">
        <f>IF($H15=0,"",VLOOKUP($G15,Data!$G$3:$BA$2935,24,FALSE))</f>
        <v/>
      </c>
      <c r="AF15" s="4" t="str">
        <f>IF($H15=0,"",VLOOKUP($G15,Data!$G$3:$BA$2935,25,FALSE))</f>
        <v/>
      </c>
      <c r="AG15" s="4" t="str">
        <f>IF($H15=0,"",VLOOKUP($G15,Data!$G$3:$BA$2935,26,FALSE))</f>
        <v/>
      </c>
      <c r="AH15" s="4" t="str">
        <f>IF($H15=0,"",VLOOKUP($G15,Data!$G$3:$BA$2935,27,FALSE))</f>
        <v/>
      </c>
      <c r="AI15" s="4" t="str">
        <f>IF($H15=0,"",VLOOKUP($G15,Data!$G$3:$BA$2935,28,FALSE))</f>
        <v/>
      </c>
      <c r="AJ15" s="4" t="str">
        <f>IF($H15=0,"",VLOOKUP($G15,Data!$G$3:$BA$2935,29,FALSE))</f>
        <v/>
      </c>
      <c r="AK15" s="4" t="str">
        <f>IF($H15=0,"",VLOOKUP($G15,Data!$G$3:$BA$2935,30,FALSE))</f>
        <v/>
      </c>
      <c r="AL15" s="4" t="str">
        <f>IF($H15=0,"",VLOOKUP($G15,Data!$G$3:$BA$2935,31,FALSE))</f>
        <v/>
      </c>
      <c r="AM15" s="4" t="str">
        <f>IF($H15=0,"",VLOOKUP($G15,Data!$G$3:$BA$2935,32,FALSE))</f>
        <v/>
      </c>
      <c r="AN15" s="4" t="str">
        <f>IF($H15=0,"",VLOOKUP($G15,Data!$G$3:$BA$2935,33,FALSE))</f>
        <v/>
      </c>
      <c r="AO15" s="4" t="str">
        <f>IF($H15=0,"",VLOOKUP($G15,Data!$G$3:$BA$2935,34,FALSE))</f>
        <v/>
      </c>
      <c r="AP15" s="4" t="str">
        <f>IF($H15=0,"",VLOOKUP($G15,Data!$G$3:$BA$2935,35,FALSE))</f>
        <v/>
      </c>
      <c r="AQ15" s="4" t="str">
        <f>IF($H15=0,"",VLOOKUP($G15,Data!$G$3:$BA$2935,36,FALSE))</f>
        <v/>
      </c>
      <c r="AR15" s="4" t="str">
        <f>IF($H15=0,"",VLOOKUP($G15,Data!$G$3:$BA$2935,37,FALSE))</f>
        <v/>
      </c>
      <c r="AS15" s="4" t="str">
        <f>IF($H15=0,"",VLOOKUP($G15,Data!$G$3:$BA$2935,38,FALSE))</f>
        <v/>
      </c>
      <c r="AT15" s="4" t="str">
        <f>IF($H15=0,"",VLOOKUP($G15,Data!$G$3:$BA$2935,39,FALSE))</f>
        <v/>
      </c>
    </row>
    <row r="16" spans="1:46" x14ac:dyDescent="0.25">
      <c r="A16" s="4">
        <f>PSSE!A18</f>
        <v>912013</v>
      </c>
      <c r="B16" s="4" t="str">
        <f>PSSE!B18</f>
        <v>NADUONG2_S1</v>
      </c>
      <c r="C16" s="4">
        <f>PSSE!D18</f>
        <v>6.3</v>
      </c>
      <c r="D16" s="4">
        <f>PSSE!E18</f>
        <v>55</v>
      </c>
      <c r="E16" s="4" t="str">
        <f>PSSE!F18</f>
        <v>ND</v>
      </c>
      <c r="F16" s="4">
        <f>PSSE!G18</f>
        <v>1</v>
      </c>
      <c r="G16" s="4" t="str">
        <f t="shared" si="0"/>
        <v>GOV6.355ND1</v>
      </c>
      <c r="H16" s="4">
        <f>COUNTIF(Data!$G$3:$BA$2935,GOV!$G16)</f>
        <v>1</v>
      </c>
      <c r="I16" s="4" t="str">
        <f>IF($H16=0,"",VLOOKUP($G16,Data!$G$3:$BA$2935,2,FALSE))</f>
        <v>'TGOV1'</v>
      </c>
      <c r="J16" s="4">
        <f>PSSE!C18</f>
        <v>1</v>
      </c>
      <c r="K16" s="4">
        <f>IF($H16=0,"",VLOOKUP($G16,Data!$G$3:$BA$2935,4,FALSE))</f>
        <v>0.03</v>
      </c>
      <c r="L16" s="4">
        <f>IF($H16=0,"",VLOOKUP($G16,Data!$G$3:$BA$2935,5,FALSE))</f>
        <v>0.499</v>
      </c>
      <c r="M16" s="4">
        <f>IF($H16=0,"",VLOOKUP($G16,Data!$G$3:$BA$2935,6,FALSE))</f>
        <v>1</v>
      </c>
      <c r="N16" s="4">
        <f>IF($H16=0,"",VLOOKUP($G16,Data!$G$3:$BA$2935,7,FALSE))</f>
        <v>0</v>
      </c>
      <c r="O16" s="4">
        <f>IF($H16=0,"",VLOOKUP($G16,Data!$G$3:$BA$2935,8,FALSE))</f>
        <v>4</v>
      </c>
      <c r="P16" s="4">
        <f>IF($H16=0,"",VLOOKUP($G16,Data!$G$3:$BA$2935,9,FALSE))</f>
        <v>9</v>
      </c>
      <c r="Q16" s="4">
        <f>IF($H16=0,"",VLOOKUP($G16,Data!$G$3:$BA$2935,10,FALSE))</f>
        <v>0.1</v>
      </c>
      <c r="R16" s="4" t="str">
        <f>IF($H16=0,"",VLOOKUP($G16,Data!$G$3:$BA$2935,11,FALSE))</f>
        <v>/</v>
      </c>
      <c r="S16" s="4" t="str">
        <f>IF($H16=0,"",VLOOKUP($G16,Data!$G$3:$BA$2935,12,FALSE))</f>
        <v>/</v>
      </c>
      <c r="T16" s="4" t="str">
        <f>IF($H16=0,"",VLOOKUP($G16,Data!$G$3:$BA$2935,13,FALSE))</f>
        <v/>
      </c>
      <c r="U16" s="4" t="str">
        <f>IF($H16=0,"",VLOOKUP($G16,Data!$G$3:$BA$2935,14,FALSE))</f>
        <v/>
      </c>
      <c r="V16" s="4" t="str">
        <f>IF($H16=0,"",VLOOKUP($G16,Data!$G$3:$BA$2935,15,FALSE))</f>
        <v/>
      </c>
      <c r="W16" s="4" t="str">
        <f>IF($H16=0,"",VLOOKUP($G16,Data!$G$3:$BA$2935,16,FALSE))</f>
        <v/>
      </c>
      <c r="X16" s="4" t="str">
        <f>IF($H16=0,"",VLOOKUP($G16,Data!$G$3:$BA$2935,17,FALSE))</f>
        <v/>
      </c>
      <c r="Y16" s="4" t="str">
        <f>IF($H16=0,"",VLOOKUP($G16,Data!$G$3:$BA$2935,18,FALSE))</f>
        <v/>
      </c>
      <c r="Z16" s="4" t="str">
        <f>IF($H16=0,"",VLOOKUP($G16,Data!$G$3:$BA$2935,19,FALSE))</f>
        <v/>
      </c>
      <c r="AA16" s="4" t="str">
        <f>IF($H16=0,"",VLOOKUP($G16,Data!$G$3:$BA$2935,20,FALSE))</f>
        <v/>
      </c>
      <c r="AB16" s="4" t="str">
        <f>IF($H16=0,"",VLOOKUP($G16,Data!$G$3:$BA$2935,21,FALSE))</f>
        <v/>
      </c>
      <c r="AC16" s="4" t="str">
        <f>IF($H16=0,"",VLOOKUP($G16,Data!$G$3:$BA$2935,22,FALSE))</f>
        <v/>
      </c>
      <c r="AD16" s="4" t="str">
        <f>IF($H16=0,"",VLOOKUP($G16,Data!$G$3:$BA$2935,23,FALSE))</f>
        <v/>
      </c>
      <c r="AE16" s="4" t="str">
        <f>IF($H16=0,"",VLOOKUP($G16,Data!$G$3:$BA$2935,24,FALSE))</f>
        <v/>
      </c>
      <c r="AF16" s="4" t="str">
        <f>IF($H16=0,"",VLOOKUP($G16,Data!$G$3:$BA$2935,25,FALSE))</f>
        <v/>
      </c>
      <c r="AG16" s="4" t="str">
        <f>IF($H16=0,"",VLOOKUP($G16,Data!$G$3:$BA$2935,26,FALSE))</f>
        <v/>
      </c>
      <c r="AH16" s="4" t="str">
        <f>IF($H16=0,"",VLOOKUP($G16,Data!$G$3:$BA$2935,27,FALSE))</f>
        <v/>
      </c>
      <c r="AI16" s="4" t="str">
        <f>IF($H16=0,"",VLOOKUP($G16,Data!$G$3:$BA$2935,28,FALSE))</f>
        <v/>
      </c>
      <c r="AJ16" s="4" t="str">
        <f>IF($H16=0,"",VLOOKUP($G16,Data!$G$3:$BA$2935,29,FALSE))</f>
        <v/>
      </c>
      <c r="AK16" s="4" t="str">
        <f>IF($H16=0,"",VLOOKUP($G16,Data!$G$3:$BA$2935,30,FALSE))</f>
        <v/>
      </c>
      <c r="AL16" s="4" t="str">
        <f>IF($H16=0,"",VLOOKUP($G16,Data!$G$3:$BA$2935,31,FALSE))</f>
        <v/>
      </c>
      <c r="AM16" s="4" t="str">
        <f>IF($H16=0,"",VLOOKUP($G16,Data!$G$3:$BA$2935,32,FALSE))</f>
        <v/>
      </c>
      <c r="AN16" s="4" t="str">
        <f>IF($H16=0,"",VLOOKUP($G16,Data!$G$3:$BA$2935,33,FALSE))</f>
        <v/>
      </c>
      <c r="AO16" s="4" t="str">
        <f>IF($H16=0,"",VLOOKUP($G16,Data!$G$3:$BA$2935,34,FALSE))</f>
        <v/>
      </c>
      <c r="AP16" s="4" t="str">
        <f>IF($H16=0,"",VLOOKUP($G16,Data!$G$3:$BA$2935,35,FALSE))</f>
        <v/>
      </c>
      <c r="AQ16" s="4" t="str">
        <f>IF($H16=0,"",VLOOKUP($G16,Data!$G$3:$BA$2935,36,FALSE))</f>
        <v/>
      </c>
      <c r="AR16" s="4" t="str">
        <f>IF($H16=0,"",VLOOKUP($G16,Data!$G$3:$BA$2935,37,FALSE))</f>
        <v/>
      </c>
      <c r="AS16" s="4" t="str">
        <f>IF($H16=0,"",VLOOKUP($G16,Data!$G$3:$BA$2935,38,FALSE))</f>
        <v/>
      </c>
      <c r="AT16" s="4" t="str">
        <f>IF($H16=0,"",VLOOKUP($G16,Data!$G$3:$BA$2935,39,FALSE))</f>
        <v/>
      </c>
    </row>
    <row r="17" spans="1:46" x14ac:dyDescent="0.25">
      <c r="A17" s="4">
        <f>PSSE!A19</f>
        <v>912014</v>
      </c>
      <c r="B17" s="4" t="str">
        <f>PSSE!B19</f>
        <v>NADUONG2_S2</v>
      </c>
      <c r="C17" s="4">
        <f>PSSE!D19</f>
        <v>6.3</v>
      </c>
      <c r="D17" s="4">
        <f>PSSE!E19</f>
        <v>55</v>
      </c>
      <c r="E17" s="4" t="str">
        <f>PSSE!F19</f>
        <v>ND</v>
      </c>
      <c r="F17" s="4">
        <f>PSSE!G19</f>
        <v>1</v>
      </c>
      <c r="G17" s="4" t="str">
        <f t="shared" si="0"/>
        <v>GOV6.355ND1</v>
      </c>
      <c r="H17" s="4">
        <f>COUNTIF(Data!$G$3:$BA$2935,GOV!$G17)</f>
        <v>1</v>
      </c>
      <c r="I17" s="4" t="str">
        <f>IF($H17=0,"",VLOOKUP($G17,Data!$G$3:$BA$2935,2,FALSE))</f>
        <v>'TGOV1'</v>
      </c>
      <c r="J17" s="4">
        <f>PSSE!C19</f>
        <v>1</v>
      </c>
      <c r="K17" s="4">
        <f>IF($H17=0,"",VLOOKUP($G17,Data!$G$3:$BA$2935,4,FALSE))</f>
        <v>0.03</v>
      </c>
      <c r="L17" s="4">
        <f>IF($H17=0,"",VLOOKUP($G17,Data!$G$3:$BA$2935,5,FALSE))</f>
        <v>0.499</v>
      </c>
      <c r="M17" s="4">
        <f>IF($H17=0,"",VLOOKUP($G17,Data!$G$3:$BA$2935,6,FALSE))</f>
        <v>1</v>
      </c>
      <c r="N17" s="4">
        <f>IF($H17=0,"",VLOOKUP($G17,Data!$G$3:$BA$2935,7,FALSE))</f>
        <v>0</v>
      </c>
      <c r="O17" s="4">
        <f>IF($H17=0,"",VLOOKUP($G17,Data!$G$3:$BA$2935,8,FALSE))</f>
        <v>4</v>
      </c>
      <c r="P17" s="4">
        <f>IF($H17=0,"",VLOOKUP($G17,Data!$G$3:$BA$2935,9,FALSE))</f>
        <v>9</v>
      </c>
      <c r="Q17" s="4">
        <f>IF($H17=0,"",VLOOKUP($G17,Data!$G$3:$BA$2935,10,FALSE))</f>
        <v>0.1</v>
      </c>
      <c r="R17" s="4" t="str">
        <f>IF($H17=0,"",VLOOKUP($G17,Data!$G$3:$BA$2935,11,FALSE))</f>
        <v>/</v>
      </c>
      <c r="S17" s="4" t="str">
        <f>IF($H17=0,"",VLOOKUP($G17,Data!$G$3:$BA$2935,12,FALSE))</f>
        <v>/</v>
      </c>
      <c r="T17" s="4" t="str">
        <f>IF($H17=0,"",VLOOKUP($G17,Data!$G$3:$BA$2935,13,FALSE))</f>
        <v/>
      </c>
      <c r="U17" s="4" t="str">
        <f>IF($H17=0,"",VLOOKUP($G17,Data!$G$3:$BA$2935,14,FALSE))</f>
        <v/>
      </c>
      <c r="V17" s="4" t="str">
        <f>IF($H17=0,"",VLOOKUP($G17,Data!$G$3:$BA$2935,15,FALSE))</f>
        <v/>
      </c>
      <c r="W17" s="4" t="str">
        <f>IF($H17=0,"",VLOOKUP($G17,Data!$G$3:$BA$2935,16,FALSE))</f>
        <v/>
      </c>
      <c r="X17" s="4" t="str">
        <f>IF($H17=0,"",VLOOKUP($G17,Data!$G$3:$BA$2935,17,FALSE))</f>
        <v/>
      </c>
      <c r="Y17" s="4" t="str">
        <f>IF($H17=0,"",VLOOKUP($G17,Data!$G$3:$BA$2935,18,FALSE))</f>
        <v/>
      </c>
      <c r="Z17" s="4" t="str">
        <f>IF($H17=0,"",VLOOKUP($G17,Data!$G$3:$BA$2935,19,FALSE))</f>
        <v/>
      </c>
      <c r="AA17" s="4" t="str">
        <f>IF($H17=0,"",VLOOKUP($G17,Data!$G$3:$BA$2935,20,FALSE))</f>
        <v/>
      </c>
      <c r="AB17" s="4" t="str">
        <f>IF($H17=0,"",VLOOKUP($G17,Data!$G$3:$BA$2935,21,FALSE))</f>
        <v/>
      </c>
      <c r="AC17" s="4" t="str">
        <f>IF($H17=0,"",VLOOKUP($G17,Data!$G$3:$BA$2935,22,FALSE))</f>
        <v/>
      </c>
      <c r="AD17" s="4" t="str">
        <f>IF($H17=0,"",VLOOKUP($G17,Data!$G$3:$BA$2935,23,FALSE))</f>
        <v/>
      </c>
      <c r="AE17" s="4" t="str">
        <f>IF($H17=0,"",VLOOKUP($G17,Data!$G$3:$BA$2935,24,FALSE))</f>
        <v/>
      </c>
      <c r="AF17" s="4" t="str">
        <f>IF($H17=0,"",VLOOKUP($G17,Data!$G$3:$BA$2935,25,FALSE))</f>
        <v/>
      </c>
      <c r="AG17" s="4" t="str">
        <f>IF($H17=0,"",VLOOKUP($G17,Data!$G$3:$BA$2935,26,FALSE))</f>
        <v/>
      </c>
      <c r="AH17" s="4" t="str">
        <f>IF($H17=0,"",VLOOKUP($G17,Data!$G$3:$BA$2935,27,FALSE))</f>
        <v/>
      </c>
      <c r="AI17" s="4" t="str">
        <f>IF($H17=0,"",VLOOKUP($G17,Data!$G$3:$BA$2935,28,FALSE))</f>
        <v/>
      </c>
      <c r="AJ17" s="4" t="str">
        <f>IF($H17=0,"",VLOOKUP($G17,Data!$G$3:$BA$2935,29,FALSE))</f>
        <v/>
      </c>
      <c r="AK17" s="4" t="str">
        <f>IF($H17=0,"",VLOOKUP($G17,Data!$G$3:$BA$2935,30,FALSE))</f>
        <v/>
      </c>
      <c r="AL17" s="4" t="str">
        <f>IF($H17=0,"",VLOOKUP($G17,Data!$G$3:$BA$2935,31,FALSE))</f>
        <v/>
      </c>
      <c r="AM17" s="4" t="str">
        <f>IF($H17=0,"",VLOOKUP($G17,Data!$G$3:$BA$2935,32,FALSE))</f>
        <v/>
      </c>
      <c r="AN17" s="4" t="str">
        <f>IF($H17=0,"",VLOOKUP($G17,Data!$G$3:$BA$2935,33,FALSE))</f>
        <v/>
      </c>
      <c r="AO17" s="4" t="str">
        <f>IF($H17=0,"",VLOOKUP($G17,Data!$G$3:$BA$2935,34,FALSE))</f>
        <v/>
      </c>
      <c r="AP17" s="4" t="str">
        <f>IF($H17=0,"",VLOOKUP($G17,Data!$G$3:$BA$2935,35,FALSE))</f>
        <v/>
      </c>
      <c r="AQ17" s="4" t="str">
        <f>IF($H17=0,"",VLOOKUP($G17,Data!$G$3:$BA$2935,36,FALSE))</f>
        <v/>
      </c>
      <c r="AR17" s="4" t="str">
        <f>IF($H17=0,"",VLOOKUP($G17,Data!$G$3:$BA$2935,37,FALSE))</f>
        <v/>
      </c>
      <c r="AS17" s="4" t="str">
        <f>IF($H17=0,"",VLOOKUP($G17,Data!$G$3:$BA$2935,38,FALSE))</f>
        <v/>
      </c>
      <c r="AT17" s="4" t="str">
        <f>IF($H17=0,"",VLOOKUP($G17,Data!$G$3:$BA$2935,39,FALSE))</f>
        <v/>
      </c>
    </row>
    <row r="18" spans="1:46" x14ac:dyDescent="0.25">
      <c r="A18" s="4">
        <f>PSSE!A20</f>
        <v>912021</v>
      </c>
      <c r="B18" s="4" t="str">
        <f>PSSE!B20</f>
        <v>DOAVIEN_1</v>
      </c>
      <c r="C18" s="4">
        <f>PSSE!D20</f>
        <v>6.3</v>
      </c>
      <c r="D18" s="4">
        <f>PSSE!E20</f>
        <v>55</v>
      </c>
      <c r="E18" s="4" t="str">
        <f>PSSE!F20</f>
        <v>TD</v>
      </c>
      <c r="F18" s="4">
        <f>PSSE!G20</f>
        <v>1</v>
      </c>
      <c r="G18" s="4" t="str">
        <f t="shared" si="0"/>
        <v>GOV6.355TD1</v>
      </c>
      <c r="H18" s="4">
        <f>COUNTIF(Data!$G$3:$BA$2935,GOV!$G18)</f>
        <v>1</v>
      </c>
      <c r="I18" s="4" t="str">
        <f>IF($H18=0,"",VLOOKUP($G18,Data!$G$3:$BA$2935,2,FALSE))</f>
        <v>'HYGOV'</v>
      </c>
      <c r="J18" s="4">
        <f>PSSE!C20</f>
        <v>1</v>
      </c>
      <c r="K18" s="4">
        <f>IF($H18=0,"",VLOOKUP($G18,Data!$G$3:$BA$2935,4,FALSE))</f>
        <v>0.06</v>
      </c>
      <c r="L18" s="4">
        <f>IF($H18=0,"",VLOOKUP($G18,Data!$G$3:$BA$2935,5,FALSE))</f>
        <v>0.4</v>
      </c>
      <c r="M18" s="4">
        <f>IF($H18=0,"",VLOOKUP($G18,Data!$G$3:$BA$2935,6,FALSE))</f>
        <v>3</v>
      </c>
      <c r="N18" s="4">
        <f>IF($H18=0,"",VLOOKUP($G18,Data!$G$3:$BA$2935,7,FALSE))</f>
        <v>9.9000000000000005E-2</v>
      </c>
      <c r="O18" s="4">
        <f>IF($H18=0,"",VLOOKUP($G18,Data!$G$3:$BA$2935,8,FALSE))</f>
        <v>0.4</v>
      </c>
      <c r="P18" s="4">
        <f>IF($H18=0,"",VLOOKUP($G18,Data!$G$3:$BA$2935,9,FALSE))</f>
        <v>0.15</v>
      </c>
      <c r="Q18" s="4">
        <f>IF($H18=0,"",VLOOKUP($G18,Data!$G$3:$BA$2935,10,FALSE))</f>
        <v>1</v>
      </c>
      <c r="R18" s="4">
        <f>IF($H18=0,"",VLOOKUP($G18,Data!$G$3:$BA$2935,11,FALSE))</f>
        <v>0.1</v>
      </c>
      <c r="S18" s="4">
        <f>IF($H18=0,"",VLOOKUP($G18,Data!$G$3:$BA$2935,12,FALSE))</f>
        <v>1.35</v>
      </c>
      <c r="T18" s="4">
        <f>IF($H18=0,"",VLOOKUP($G18,Data!$G$3:$BA$2935,13,FALSE))</f>
        <v>1.4</v>
      </c>
      <c r="U18" s="4">
        <f>IF($H18=0,"",VLOOKUP($G18,Data!$G$3:$BA$2935,14,FALSE))</f>
        <v>0.1</v>
      </c>
      <c r="V18" s="4">
        <f>IF($H18=0,"",VLOOKUP($G18,Data!$G$3:$BA$2935,15,FALSE))</f>
        <v>0.1</v>
      </c>
      <c r="W18" s="4" t="str">
        <f>IF($H18=0,"",VLOOKUP($G18,Data!$G$3:$BA$2935,16,FALSE))</f>
        <v>/</v>
      </c>
      <c r="X18" s="4" t="str">
        <f>IF($H18=0,"",VLOOKUP($G18,Data!$G$3:$BA$2935,17,FALSE))</f>
        <v>/</v>
      </c>
      <c r="Y18" s="4" t="str">
        <f>IF($H18=0,"",VLOOKUP($G18,Data!$G$3:$BA$2935,18,FALSE))</f>
        <v/>
      </c>
      <c r="Z18" s="4" t="str">
        <f>IF($H18=0,"",VLOOKUP($G18,Data!$G$3:$BA$2935,19,FALSE))</f>
        <v/>
      </c>
      <c r="AA18" s="4" t="str">
        <f>IF($H18=0,"",VLOOKUP($G18,Data!$G$3:$BA$2935,20,FALSE))</f>
        <v/>
      </c>
      <c r="AB18" s="4" t="str">
        <f>IF($H18=0,"",VLOOKUP($G18,Data!$G$3:$BA$2935,21,FALSE))</f>
        <v/>
      </c>
      <c r="AC18" s="4" t="str">
        <f>IF($H18=0,"",VLOOKUP($G18,Data!$G$3:$BA$2935,22,FALSE))</f>
        <v/>
      </c>
      <c r="AD18" s="4" t="str">
        <f>IF($H18=0,"",VLOOKUP($G18,Data!$G$3:$BA$2935,23,FALSE))</f>
        <v/>
      </c>
      <c r="AE18" s="4" t="str">
        <f>IF($H18=0,"",VLOOKUP($G18,Data!$G$3:$BA$2935,24,FALSE))</f>
        <v/>
      </c>
      <c r="AF18" s="4" t="str">
        <f>IF($H18=0,"",VLOOKUP($G18,Data!$G$3:$BA$2935,25,FALSE))</f>
        <v/>
      </c>
      <c r="AG18" s="4" t="str">
        <f>IF($H18=0,"",VLOOKUP($G18,Data!$G$3:$BA$2935,26,FALSE))</f>
        <v/>
      </c>
      <c r="AH18" s="4" t="str">
        <f>IF($H18=0,"",VLOOKUP($G18,Data!$G$3:$BA$2935,27,FALSE))</f>
        <v/>
      </c>
      <c r="AI18" s="4" t="str">
        <f>IF($H18=0,"",VLOOKUP($G18,Data!$G$3:$BA$2935,28,FALSE))</f>
        <v/>
      </c>
      <c r="AJ18" s="4" t="str">
        <f>IF($H18=0,"",VLOOKUP($G18,Data!$G$3:$BA$2935,29,FALSE))</f>
        <v/>
      </c>
      <c r="AK18" s="4" t="str">
        <f>IF($H18=0,"",VLOOKUP($G18,Data!$G$3:$BA$2935,30,FALSE))</f>
        <v/>
      </c>
      <c r="AL18" s="4" t="str">
        <f>IF($H18=0,"",VLOOKUP($G18,Data!$G$3:$BA$2935,31,FALSE))</f>
        <v/>
      </c>
      <c r="AM18" s="4" t="str">
        <f>IF($H18=0,"",VLOOKUP($G18,Data!$G$3:$BA$2935,32,FALSE))</f>
        <v/>
      </c>
      <c r="AN18" s="4" t="str">
        <f>IF($H18=0,"",VLOOKUP($G18,Data!$G$3:$BA$2935,33,FALSE))</f>
        <v/>
      </c>
      <c r="AO18" s="4" t="str">
        <f>IF($H18=0,"",VLOOKUP($G18,Data!$G$3:$BA$2935,34,FALSE))</f>
        <v/>
      </c>
      <c r="AP18" s="4" t="str">
        <f>IF($H18=0,"",VLOOKUP($G18,Data!$G$3:$BA$2935,35,FALSE))</f>
        <v/>
      </c>
      <c r="AQ18" s="4" t="str">
        <f>IF($H18=0,"",VLOOKUP($G18,Data!$G$3:$BA$2935,36,FALSE))</f>
        <v/>
      </c>
      <c r="AR18" s="4" t="str">
        <f>IF($H18=0,"",VLOOKUP($G18,Data!$G$3:$BA$2935,37,FALSE))</f>
        <v/>
      </c>
      <c r="AS18" s="4" t="str">
        <f>IF($H18=0,"",VLOOKUP($G18,Data!$G$3:$BA$2935,38,FALSE))</f>
        <v/>
      </c>
      <c r="AT18" s="4" t="str">
        <f>IF($H18=0,"",VLOOKUP($G18,Data!$G$3:$BA$2935,39,FALSE))</f>
        <v/>
      </c>
    </row>
    <row r="19" spans="1:46" x14ac:dyDescent="0.25">
      <c r="A19" s="4">
        <f>PSSE!A21</f>
        <v>912031</v>
      </c>
      <c r="B19" s="4" t="str">
        <f>PSSE!B21</f>
        <v>TANVIET_1</v>
      </c>
      <c r="C19" s="4">
        <f>PSSE!D21</f>
        <v>6.3</v>
      </c>
      <c r="D19" s="4">
        <f>PSSE!E21</f>
        <v>55</v>
      </c>
      <c r="E19" s="4" t="str">
        <f>PSSE!F21</f>
        <v>TD</v>
      </c>
      <c r="F19" s="4">
        <f>PSSE!G21</f>
        <v>1</v>
      </c>
      <c r="G19" s="4" t="str">
        <f t="shared" si="0"/>
        <v>GOV6.355TD1</v>
      </c>
      <c r="H19" s="4">
        <f>COUNTIF(Data!$G$3:$BA$2935,GOV!$G19)</f>
        <v>1</v>
      </c>
      <c r="I19" s="4" t="str">
        <f>IF($H19=0,"",VLOOKUP($G19,Data!$G$3:$BA$2935,2,FALSE))</f>
        <v>'HYGOV'</v>
      </c>
      <c r="J19" s="4">
        <f>PSSE!C21</f>
        <v>1</v>
      </c>
      <c r="K19" s="4">
        <f>IF($H19=0,"",VLOOKUP($G19,Data!$G$3:$BA$2935,4,FALSE))</f>
        <v>0.06</v>
      </c>
      <c r="L19" s="4">
        <f>IF($H19=0,"",VLOOKUP($G19,Data!$G$3:$BA$2935,5,FALSE))</f>
        <v>0.4</v>
      </c>
      <c r="M19" s="4">
        <f>IF($H19=0,"",VLOOKUP($G19,Data!$G$3:$BA$2935,6,FALSE))</f>
        <v>3</v>
      </c>
      <c r="N19" s="4">
        <f>IF($H19=0,"",VLOOKUP($G19,Data!$G$3:$BA$2935,7,FALSE))</f>
        <v>9.9000000000000005E-2</v>
      </c>
      <c r="O19" s="4">
        <f>IF($H19=0,"",VLOOKUP($G19,Data!$G$3:$BA$2935,8,FALSE))</f>
        <v>0.4</v>
      </c>
      <c r="P19" s="4">
        <f>IF($H19=0,"",VLOOKUP($G19,Data!$G$3:$BA$2935,9,FALSE))</f>
        <v>0.15</v>
      </c>
      <c r="Q19" s="4">
        <f>IF($H19=0,"",VLOOKUP($G19,Data!$G$3:$BA$2935,10,FALSE))</f>
        <v>1</v>
      </c>
      <c r="R19" s="4">
        <f>IF($H19=0,"",VLOOKUP($G19,Data!$G$3:$BA$2935,11,FALSE))</f>
        <v>0.1</v>
      </c>
      <c r="S19" s="4">
        <f>IF($H19=0,"",VLOOKUP($G19,Data!$G$3:$BA$2935,12,FALSE))</f>
        <v>1.35</v>
      </c>
      <c r="T19" s="4">
        <f>IF($H19=0,"",VLOOKUP($G19,Data!$G$3:$BA$2935,13,FALSE))</f>
        <v>1.4</v>
      </c>
      <c r="U19" s="4">
        <f>IF($H19=0,"",VLOOKUP($G19,Data!$G$3:$BA$2935,14,FALSE))</f>
        <v>0.1</v>
      </c>
      <c r="V19" s="4">
        <f>IF($H19=0,"",VLOOKUP($G19,Data!$G$3:$BA$2935,15,FALSE))</f>
        <v>0.1</v>
      </c>
      <c r="W19" s="4" t="str">
        <f>IF($H19=0,"",VLOOKUP($G19,Data!$G$3:$BA$2935,16,FALSE))</f>
        <v>/</v>
      </c>
      <c r="X19" s="4" t="str">
        <f>IF($H19=0,"",VLOOKUP($G19,Data!$G$3:$BA$2935,17,FALSE))</f>
        <v>/</v>
      </c>
      <c r="Y19" s="4" t="str">
        <f>IF($H19=0,"",VLOOKUP($G19,Data!$G$3:$BA$2935,18,FALSE))</f>
        <v/>
      </c>
      <c r="Z19" s="4" t="str">
        <f>IF($H19=0,"",VLOOKUP($G19,Data!$G$3:$BA$2935,19,FALSE))</f>
        <v/>
      </c>
      <c r="AA19" s="4" t="str">
        <f>IF($H19=0,"",VLOOKUP($G19,Data!$G$3:$BA$2935,20,FALSE))</f>
        <v/>
      </c>
      <c r="AB19" s="4" t="str">
        <f>IF($H19=0,"",VLOOKUP($G19,Data!$G$3:$BA$2935,21,FALSE))</f>
        <v/>
      </c>
      <c r="AC19" s="4" t="str">
        <f>IF($H19=0,"",VLOOKUP($G19,Data!$G$3:$BA$2935,22,FALSE))</f>
        <v/>
      </c>
      <c r="AD19" s="4" t="str">
        <f>IF($H19=0,"",VLOOKUP($G19,Data!$G$3:$BA$2935,23,FALSE))</f>
        <v/>
      </c>
      <c r="AE19" s="4" t="str">
        <f>IF($H19=0,"",VLOOKUP($G19,Data!$G$3:$BA$2935,24,FALSE))</f>
        <v/>
      </c>
      <c r="AF19" s="4" t="str">
        <f>IF($H19=0,"",VLOOKUP($G19,Data!$G$3:$BA$2935,25,FALSE))</f>
        <v/>
      </c>
      <c r="AG19" s="4" t="str">
        <f>IF($H19=0,"",VLOOKUP($G19,Data!$G$3:$BA$2935,26,FALSE))</f>
        <v/>
      </c>
      <c r="AH19" s="4" t="str">
        <f>IF($H19=0,"",VLOOKUP($G19,Data!$G$3:$BA$2935,27,FALSE))</f>
        <v/>
      </c>
      <c r="AI19" s="4" t="str">
        <f>IF($H19=0,"",VLOOKUP($G19,Data!$G$3:$BA$2935,28,FALSE))</f>
        <v/>
      </c>
      <c r="AJ19" s="4" t="str">
        <f>IF($H19=0,"",VLOOKUP($G19,Data!$G$3:$BA$2935,29,FALSE))</f>
        <v/>
      </c>
      <c r="AK19" s="4" t="str">
        <f>IF($H19=0,"",VLOOKUP($G19,Data!$G$3:$BA$2935,30,FALSE))</f>
        <v/>
      </c>
      <c r="AL19" s="4" t="str">
        <f>IF($H19=0,"",VLOOKUP($G19,Data!$G$3:$BA$2935,31,FALSE))</f>
        <v/>
      </c>
      <c r="AM19" s="4" t="str">
        <f>IF($H19=0,"",VLOOKUP($G19,Data!$G$3:$BA$2935,32,FALSE))</f>
        <v/>
      </c>
      <c r="AN19" s="4" t="str">
        <f>IF($H19=0,"",VLOOKUP($G19,Data!$G$3:$BA$2935,33,FALSE))</f>
        <v/>
      </c>
      <c r="AO19" s="4" t="str">
        <f>IF($H19=0,"",VLOOKUP($G19,Data!$G$3:$BA$2935,34,FALSE))</f>
        <v/>
      </c>
      <c r="AP19" s="4" t="str">
        <f>IF($H19=0,"",VLOOKUP($G19,Data!$G$3:$BA$2935,35,FALSE))</f>
        <v/>
      </c>
      <c r="AQ19" s="4" t="str">
        <f>IF($H19=0,"",VLOOKUP($G19,Data!$G$3:$BA$2935,36,FALSE))</f>
        <v/>
      </c>
      <c r="AR19" s="4" t="str">
        <f>IF($H19=0,"",VLOOKUP($G19,Data!$G$3:$BA$2935,37,FALSE))</f>
        <v/>
      </c>
      <c r="AS19" s="4" t="str">
        <f>IF($H19=0,"",VLOOKUP($G19,Data!$G$3:$BA$2935,38,FALSE))</f>
        <v/>
      </c>
      <c r="AT19" s="4" t="str">
        <f>IF($H19=0,"",VLOOKUP($G19,Data!$G$3:$BA$2935,39,FALSE))</f>
        <v/>
      </c>
    </row>
    <row r="20" spans="1:46" x14ac:dyDescent="0.25">
      <c r="A20" s="4">
        <f>PSSE!A22</f>
        <v>912041</v>
      </c>
      <c r="B20" s="4" t="str">
        <f>PSSE!B22</f>
        <v>THACXANG1</v>
      </c>
      <c r="C20" s="4">
        <f>PSSE!D22</f>
        <v>6.3</v>
      </c>
      <c r="D20" s="4">
        <f>PSSE!E22</f>
        <v>55</v>
      </c>
      <c r="E20" s="4" t="str">
        <f>PSSE!F22</f>
        <v>TD</v>
      </c>
      <c r="F20" s="4">
        <f>PSSE!G22</f>
        <v>1</v>
      </c>
      <c r="G20" s="4" t="str">
        <f t="shared" si="0"/>
        <v>GOV6.355TD1</v>
      </c>
      <c r="H20" s="4">
        <f>COUNTIF(Data!$G$3:$BA$2935,GOV!$G20)</f>
        <v>1</v>
      </c>
      <c r="I20" s="4" t="str">
        <f>IF($H20=0,"",VLOOKUP($G20,Data!$G$3:$BA$2935,2,FALSE))</f>
        <v>'HYGOV'</v>
      </c>
      <c r="J20" s="4">
        <f>PSSE!C22</f>
        <v>1</v>
      </c>
      <c r="K20" s="4">
        <f>IF($H20=0,"",VLOOKUP($G20,Data!$G$3:$BA$2935,4,FALSE))</f>
        <v>0.06</v>
      </c>
      <c r="L20" s="4">
        <f>IF($H20=0,"",VLOOKUP($G20,Data!$G$3:$BA$2935,5,FALSE))</f>
        <v>0.4</v>
      </c>
      <c r="M20" s="4">
        <f>IF($H20=0,"",VLOOKUP($G20,Data!$G$3:$BA$2935,6,FALSE))</f>
        <v>3</v>
      </c>
      <c r="N20" s="4">
        <f>IF($H20=0,"",VLOOKUP($G20,Data!$G$3:$BA$2935,7,FALSE))</f>
        <v>9.9000000000000005E-2</v>
      </c>
      <c r="O20" s="4">
        <f>IF($H20=0,"",VLOOKUP($G20,Data!$G$3:$BA$2935,8,FALSE))</f>
        <v>0.4</v>
      </c>
      <c r="P20" s="4">
        <f>IF($H20=0,"",VLOOKUP($G20,Data!$G$3:$BA$2935,9,FALSE))</f>
        <v>0.15</v>
      </c>
      <c r="Q20" s="4">
        <f>IF($H20=0,"",VLOOKUP($G20,Data!$G$3:$BA$2935,10,FALSE))</f>
        <v>1</v>
      </c>
      <c r="R20" s="4">
        <f>IF($H20=0,"",VLOOKUP($G20,Data!$G$3:$BA$2935,11,FALSE))</f>
        <v>0.1</v>
      </c>
      <c r="S20" s="4">
        <f>IF($H20=0,"",VLOOKUP($G20,Data!$G$3:$BA$2935,12,FALSE))</f>
        <v>1.35</v>
      </c>
      <c r="T20" s="4">
        <f>IF($H20=0,"",VLOOKUP($G20,Data!$G$3:$BA$2935,13,FALSE))</f>
        <v>1.4</v>
      </c>
      <c r="U20" s="4">
        <f>IF($H20=0,"",VLOOKUP($G20,Data!$G$3:$BA$2935,14,FALSE))</f>
        <v>0.1</v>
      </c>
      <c r="V20" s="4">
        <f>IF($H20=0,"",VLOOKUP($G20,Data!$G$3:$BA$2935,15,FALSE))</f>
        <v>0.1</v>
      </c>
      <c r="W20" s="4" t="str">
        <f>IF($H20=0,"",VLOOKUP($G20,Data!$G$3:$BA$2935,16,FALSE))</f>
        <v>/</v>
      </c>
      <c r="X20" s="4" t="str">
        <f>IF($H20=0,"",VLOOKUP($G20,Data!$G$3:$BA$2935,17,FALSE))</f>
        <v>/</v>
      </c>
      <c r="Y20" s="4" t="str">
        <f>IF($H20=0,"",VLOOKUP($G20,Data!$G$3:$BA$2935,18,FALSE))</f>
        <v/>
      </c>
      <c r="Z20" s="4" t="str">
        <f>IF($H20=0,"",VLOOKUP($G20,Data!$G$3:$BA$2935,19,FALSE))</f>
        <v/>
      </c>
      <c r="AA20" s="4" t="str">
        <f>IF($H20=0,"",VLOOKUP($G20,Data!$G$3:$BA$2935,20,FALSE))</f>
        <v/>
      </c>
      <c r="AB20" s="4" t="str">
        <f>IF($H20=0,"",VLOOKUP($G20,Data!$G$3:$BA$2935,21,FALSE))</f>
        <v/>
      </c>
      <c r="AC20" s="4" t="str">
        <f>IF($H20=0,"",VLOOKUP($G20,Data!$G$3:$BA$2935,22,FALSE))</f>
        <v/>
      </c>
      <c r="AD20" s="4" t="str">
        <f>IF($H20=0,"",VLOOKUP($G20,Data!$G$3:$BA$2935,23,FALSE))</f>
        <v/>
      </c>
      <c r="AE20" s="4" t="str">
        <f>IF($H20=0,"",VLOOKUP($G20,Data!$G$3:$BA$2935,24,FALSE))</f>
        <v/>
      </c>
      <c r="AF20" s="4" t="str">
        <f>IF($H20=0,"",VLOOKUP($G20,Data!$G$3:$BA$2935,25,FALSE))</f>
        <v/>
      </c>
      <c r="AG20" s="4" t="str">
        <f>IF($H20=0,"",VLOOKUP($G20,Data!$G$3:$BA$2935,26,FALSE))</f>
        <v/>
      </c>
      <c r="AH20" s="4" t="str">
        <f>IF($H20=0,"",VLOOKUP($G20,Data!$G$3:$BA$2935,27,FALSE))</f>
        <v/>
      </c>
      <c r="AI20" s="4" t="str">
        <f>IF($H20=0,"",VLOOKUP($G20,Data!$G$3:$BA$2935,28,FALSE))</f>
        <v/>
      </c>
      <c r="AJ20" s="4" t="str">
        <f>IF($H20=0,"",VLOOKUP($G20,Data!$G$3:$BA$2935,29,FALSE))</f>
        <v/>
      </c>
      <c r="AK20" s="4" t="str">
        <f>IF($H20=0,"",VLOOKUP($G20,Data!$G$3:$BA$2935,30,FALSE))</f>
        <v/>
      </c>
      <c r="AL20" s="4" t="str">
        <f>IF($H20=0,"",VLOOKUP($G20,Data!$G$3:$BA$2935,31,FALSE))</f>
        <v/>
      </c>
      <c r="AM20" s="4" t="str">
        <f>IF($H20=0,"",VLOOKUP($G20,Data!$G$3:$BA$2935,32,FALSE))</f>
        <v/>
      </c>
      <c r="AN20" s="4" t="str">
        <f>IF($H20=0,"",VLOOKUP($G20,Data!$G$3:$BA$2935,33,FALSE))</f>
        <v/>
      </c>
      <c r="AO20" s="4" t="str">
        <f>IF($H20=0,"",VLOOKUP($G20,Data!$G$3:$BA$2935,34,FALSE))</f>
        <v/>
      </c>
      <c r="AP20" s="4" t="str">
        <f>IF($H20=0,"",VLOOKUP($G20,Data!$G$3:$BA$2935,35,FALSE))</f>
        <v/>
      </c>
      <c r="AQ20" s="4" t="str">
        <f>IF($H20=0,"",VLOOKUP($G20,Data!$G$3:$BA$2935,36,FALSE))</f>
        <v/>
      </c>
      <c r="AR20" s="4" t="str">
        <f>IF($H20=0,"",VLOOKUP($G20,Data!$G$3:$BA$2935,37,FALSE))</f>
        <v/>
      </c>
      <c r="AS20" s="4" t="str">
        <f>IF($H20=0,"",VLOOKUP($G20,Data!$G$3:$BA$2935,38,FALSE))</f>
        <v/>
      </c>
      <c r="AT20" s="4" t="str">
        <f>IF($H20=0,"",VLOOKUP($G20,Data!$G$3:$BA$2935,39,FALSE))</f>
        <v/>
      </c>
    </row>
    <row r="21" spans="1:46" x14ac:dyDescent="0.25">
      <c r="A21" s="4">
        <f>PSSE!A23</f>
        <v>912051</v>
      </c>
      <c r="B21" s="4" t="str">
        <f>PSSE!B23</f>
        <v>PDMAUSON1</v>
      </c>
      <c r="C21" s="4">
        <f>PSSE!D23</f>
        <v>6.3</v>
      </c>
      <c r="D21" s="4">
        <f>PSSE!E23</f>
        <v>55</v>
      </c>
      <c r="E21" s="4" t="str">
        <f>PSSE!F23</f>
        <v>TD</v>
      </c>
      <c r="F21" s="4">
        <f>PSSE!G23</f>
        <v>1</v>
      </c>
      <c r="G21" s="4" t="str">
        <f t="shared" si="0"/>
        <v>GOV6.355TD1</v>
      </c>
      <c r="H21" s="4">
        <f>COUNTIF(Data!$G$3:$BA$2935,GOV!$G21)</f>
        <v>1</v>
      </c>
      <c r="I21" s="4" t="str">
        <f>IF($H21=0,"",VLOOKUP($G21,Data!$G$3:$BA$2935,2,FALSE))</f>
        <v>'HYGOV'</v>
      </c>
      <c r="J21" s="4">
        <f>PSSE!C23</f>
        <v>1</v>
      </c>
      <c r="K21" s="4">
        <f>IF($H21=0,"",VLOOKUP($G21,Data!$G$3:$BA$2935,4,FALSE))</f>
        <v>0.06</v>
      </c>
      <c r="L21" s="4">
        <f>IF($H21=0,"",VLOOKUP($G21,Data!$G$3:$BA$2935,5,FALSE))</f>
        <v>0.4</v>
      </c>
      <c r="M21" s="4">
        <f>IF($H21=0,"",VLOOKUP($G21,Data!$G$3:$BA$2935,6,FALSE))</f>
        <v>3</v>
      </c>
      <c r="N21" s="4">
        <f>IF($H21=0,"",VLOOKUP($G21,Data!$G$3:$BA$2935,7,FALSE))</f>
        <v>9.9000000000000005E-2</v>
      </c>
      <c r="O21" s="4">
        <f>IF($H21=0,"",VLOOKUP($G21,Data!$G$3:$BA$2935,8,FALSE))</f>
        <v>0.4</v>
      </c>
      <c r="P21" s="4">
        <f>IF($H21=0,"",VLOOKUP($G21,Data!$G$3:$BA$2935,9,FALSE))</f>
        <v>0.15</v>
      </c>
      <c r="Q21" s="4">
        <f>IF($H21=0,"",VLOOKUP($G21,Data!$G$3:$BA$2935,10,FALSE))</f>
        <v>1</v>
      </c>
      <c r="R21" s="4">
        <f>IF($H21=0,"",VLOOKUP($G21,Data!$G$3:$BA$2935,11,FALSE))</f>
        <v>0.1</v>
      </c>
      <c r="S21" s="4">
        <f>IF($H21=0,"",VLOOKUP($G21,Data!$G$3:$BA$2935,12,FALSE))</f>
        <v>1.35</v>
      </c>
      <c r="T21" s="4">
        <f>IF($H21=0,"",VLOOKUP($G21,Data!$G$3:$BA$2935,13,FALSE))</f>
        <v>1.4</v>
      </c>
      <c r="U21" s="4">
        <f>IF($H21=0,"",VLOOKUP($G21,Data!$G$3:$BA$2935,14,FALSE))</f>
        <v>0.1</v>
      </c>
      <c r="V21" s="4">
        <f>IF($H21=0,"",VLOOKUP($G21,Data!$G$3:$BA$2935,15,FALSE))</f>
        <v>0.1</v>
      </c>
      <c r="W21" s="4" t="str">
        <f>IF($H21=0,"",VLOOKUP($G21,Data!$G$3:$BA$2935,16,FALSE))</f>
        <v>/</v>
      </c>
      <c r="X21" s="4" t="str">
        <f>IF($H21=0,"",VLOOKUP($G21,Data!$G$3:$BA$2935,17,FALSE))</f>
        <v>/</v>
      </c>
      <c r="Y21" s="4" t="str">
        <f>IF($H21=0,"",VLOOKUP($G21,Data!$G$3:$BA$2935,18,FALSE))</f>
        <v/>
      </c>
      <c r="Z21" s="4" t="str">
        <f>IF($H21=0,"",VLOOKUP($G21,Data!$G$3:$BA$2935,19,FALSE))</f>
        <v/>
      </c>
      <c r="AA21" s="4" t="str">
        <f>IF($H21=0,"",VLOOKUP($G21,Data!$G$3:$BA$2935,20,FALSE))</f>
        <v/>
      </c>
      <c r="AB21" s="4" t="str">
        <f>IF($H21=0,"",VLOOKUP($G21,Data!$G$3:$BA$2935,21,FALSE))</f>
        <v/>
      </c>
      <c r="AC21" s="4" t="str">
        <f>IF($H21=0,"",VLOOKUP($G21,Data!$G$3:$BA$2935,22,FALSE))</f>
        <v/>
      </c>
      <c r="AD21" s="4" t="str">
        <f>IF($H21=0,"",VLOOKUP($G21,Data!$G$3:$BA$2935,23,FALSE))</f>
        <v/>
      </c>
      <c r="AE21" s="4" t="str">
        <f>IF($H21=0,"",VLOOKUP($G21,Data!$G$3:$BA$2935,24,FALSE))</f>
        <v/>
      </c>
      <c r="AF21" s="4" t="str">
        <f>IF($H21=0,"",VLOOKUP($G21,Data!$G$3:$BA$2935,25,FALSE))</f>
        <v/>
      </c>
      <c r="AG21" s="4" t="str">
        <f>IF($H21=0,"",VLOOKUP($G21,Data!$G$3:$BA$2935,26,FALSE))</f>
        <v/>
      </c>
      <c r="AH21" s="4" t="str">
        <f>IF($H21=0,"",VLOOKUP($G21,Data!$G$3:$BA$2935,27,FALSE))</f>
        <v/>
      </c>
      <c r="AI21" s="4" t="str">
        <f>IF($H21=0,"",VLOOKUP($G21,Data!$G$3:$BA$2935,28,FALSE))</f>
        <v/>
      </c>
      <c r="AJ21" s="4" t="str">
        <f>IF($H21=0,"",VLOOKUP($G21,Data!$G$3:$BA$2935,29,FALSE))</f>
        <v/>
      </c>
      <c r="AK21" s="4" t="str">
        <f>IF($H21=0,"",VLOOKUP($G21,Data!$G$3:$BA$2935,30,FALSE))</f>
        <v/>
      </c>
      <c r="AL21" s="4" t="str">
        <f>IF($H21=0,"",VLOOKUP($G21,Data!$G$3:$BA$2935,31,FALSE))</f>
        <v/>
      </c>
      <c r="AM21" s="4" t="str">
        <f>IF($H21=0,"",VLOOKUP($G21,Data!$G$3:$BA$2935,32,FALSE))</f>
        <v/>
      </c>
      <c r="AN21" s="4" t="str">
        <f>IF($H21=0,"",VLOOKUP($G21,Data!$G$3:$BA$2935,33,FALSE))</f>
        <v/>
      </c>
      <c r="AO21" s="4" t="str">
        <f>IF($H21=0,"",VLOOKUP($G21,Data!$G$3:$BA$2935,34,FALSE))</f>
        <v/>
      </c>
      <c r="AP21" s="4" t="str">
        <f>IF($H21=0,"",VLOOKUP($G21,Data!$G$3:$BA$2935,35,FALSE))</f>
        <v/>
      </c>
      <c r="AQ21" s="4" t="str">
        <f>IF($H21=0,"",VLOOKUP($G21,Data!$G$3:$BA$2935,36,FALSE))</f>
        <v/>
      </c>
      <c r="AR21" s="4" t="str">
        <f>IF($H21=0,"",VLOOKUP($G21,Data!$G$3:$BA$2935,37,FALSE))</f>
        <v/>
      </c>
      <c r="AS21" s="4" t="str">
        <f>IF($H21=0,"",VLOOKUP($G21,Data!$G$3:$BA$2935,38,FALSE))</f>
        <v/>
      </c>
      <c r="AT21" s="4" t="str">
        <f>IF($H21=0,"",VLOOKUP($G21,Data!$G$3:$BA$2935,39,FALSE))</f>
        <v/>
      </c>
    </row>
    <row r="22" spans="1:46" x14ac:dyDescent="0.25">
      <c r="A22" s="4">
        <f>PSSE!A24</f>
        <v>913021</v>
      </c>
      <c r="B22" s="4" t="str">
        <f>PSSE!B24</f>
        <v>NHOQUE3_H1</v>
      </c>
      <c r="C22" s="4">
        <f>PSSE!D24</f>
        <v>13.8</v>
      </c>
      <c r="D22" s="4">
        <f>PSSE!E24</f>
        <v>110</v>
      </c>
      <c r="E22" s="4" t="str">
        <f>PSSE!F24</f>
        <v>TD</v>
      </c>
      <c r="F22" s="4">
        <f>PSSE!G24</f>
        <v>1</v>
      </c>
      <c r="G22" s="4" t="str">
        <f t="shared" si="0"/>
        <v>GOV13.8110TD1</v>
      </c>
      <c r="H22" s="4">
        <f>COUNTIF(Data!$G$3:$BA$2935,GOV!$G22)</f>
        <v>1</v>
      </c>
      <c r="I22" s="4" t="str">
        <f>IF($H22=0,"",VLOOKUP($G22,Data!$G$3:$BA$2935,2,FALSE))</f>
        <v>'HYGOV'</v>
      </c>
      <c r="J22" s="4">
        <f>PSSE!C24</f>
        <v>1</v>
      </c>
      <c r="K22" s="4">
        <f>IF($H22=0,"",VLOOKUP($G22,Data!$G$3:$BA$2935,4,FALSE))</f>
        <v>0.03</v>
      </c>
      <c r="L22" s="4">
        <f>IF($H22=0,"",VLOOKUP($G22,Data!$G$3:$BA$2935,5,FALSE))</f>
        <v>0.18</v>
      </c>
      <c r="M22" s="4">
        <f>IF($H22=0,"",VLOOKUP($G22,Data!$G$3:$BA$2935,6,FALSE))</f>
        <v>6.64</v>
      </c>
      <c r="N22" s="4">
        <f>IF($H22=0,"",VLOOKUP($G22,Data!$G$3:$BA$2935,7,FALSE))</f>
        <v>0.05</v>
      </c>
      <c r="O22" s="4">
        <f>IF($H22=0,"",VLOOKUP($G22,Data!$G$3:$BA$2935,8,FALSE))</f>
        <v>0.5</v>
      </c>
      <c r="P22" s="4">
        <f>IF($H22=0,"",VLOOKUP($G22,Data!$G$3:$BA$2935,9,FALSE))</f>
        <v>0.15</v>
      </c>
      <c r="Q22" s="4">
        <f>IF($H22=0,"",VLOOKUP($G22,Data!$G$3:$BA$2935,10,FALSE))</f>
        <v>1</v>
      </c>
      <c r="R22" s="4">
        <f>IF($H22=0,"",VLOOKUP($G22,Data!$G$3:$BA$2935,11,FALSE))</f>
        <v>0</v>
      </c>
      <c r="S22" s="4">
        <f>IF($H22=0,"",VLOOKUP($G22,Data!$G$3:$BA$2935,12,FALSE))</f>
        <v>1.66</v>
      </c>
      <c r="T22" s="4">
        <f>IF($H22=0,"",VLOOKUP($G22,Data!$G$3:$BA$2935,13,FALSE))</f>
        <v>1.41</v>
      </c>
      <c r="U22" s="4">
        <f>IF($H22=0,"",VLOOKUP($G22,Data!$G$3:$BA$2935,14,FALSE))</f>
        <v>0.499</v>
      </c>
      <c r="V22" s="4">
        <f>IF($H22=0,"",VLOOKUP($G22,Data!$G$3:$BA$2935,15,FALSE))</f>
        <v>0.06</v>
      </c>
      <c r="W22" s="4" t="str">
        <f>IF($H22=0,"",VLOOKUP($G22,Data!$G$3:$BA$2935,16,FALSE))</f>
        <v>/</v>
      </c>
      <c r="X22" s="4" t="str">
        <f>IF($H22=0,"",VLOOKUP($G22,Data!$G$3:$BA$2935,17,FALSE))</f>
        <v>/</v>
      </c>
      <c r="Y22" s="4" t="str">
        <f>IF($H22=0,"",VLOOKUP($G22,Data!$G$3:$BA$2935,18,FALSE))</f>
        <v/>
      </c>
      <c r="Z22" s="4" t="str">
        <f>IF($H22=0,"",VLOOKUP($G22,Data!$G$3:$BA$2935,19,FALSE))</f>
        <v/>
      </c>
      <c r="AA22" s="4" t="str">
        <f>IF($H22=0,"",VLOOKUP($G22,Data!$G$3:$BA$2935,20,FALSE))</f>
        <v/>
      </c>
      <c r="AB22" s="4" t="str">
        <f>IF($H22=0,"",VLOOKUP($G22,Data!$G$3:$BA$2935,21,FALSE))</f>
        <v/>
      </c>
      <c r="AC22" s="4" t="str">
        <f>IF($H22=0,"",VLOOKUP($G22,Data!$G$3:$BA$2935,22,FALSE))</f>
        <v/>
      </c>
      <c r="AD22" s="4" t="str">
        <f>IF($H22=0,"",VLOOKUP($G22,Data!$G$3:$BA$2935,23,FALSE))</f>
        <v/>
      </c>
      <c r="AE22" s="4" t="str">
        <f>IF($H22=0,"",VLOOKUP($G22,Data!$G$3:$BA$2935,24,FALSE))</f>
        <v/>
      </c>
      <c r="AF22" s="4" t="str">
        <f>IF($H22=0,"",VLOOKUP($G22,Data!$G$3:$BA$2935,25,FALSE))</f>
        <v/>
      </c>
      <c r="AG22" s="4" t="str">
        <f>IF($H22=0,"",VLOOKUP($G22,Data!$G$3:$BA$2935,26,FALSE))</f>
        <v/>
      </c>
      <c r="AH22" s="4" t="str">
        <f>IF($H22=0,"",VLOOKUP($G22,Data!$G$3:$BA$2935,27,FALSE))</f>
        <v/>
      </c>
      <c r="AI22" s="4" t="str">
        <f>IF($H22=0,"",VLOOKUP($G22,Data!$G$3:$BA$2935,28,FALSE))</f>
        <v/>
      </c>
      <c r="AJ22" s="4" t="str">
        <f>IF($H22=0,"",VLOOKUP($G22,Data!$G$3:$BA$2935,29,FALSE))</f>
        <v/>
      </c>
      <c r="AK22" s="4" t="str">
        <f>IF($H22=0,"",VLOOKUP($G22,Data!$G$3:$BA$2935,30,FALSE))</f>
        <v/>
      </c>
      <c r="AL22" s="4" t="str">
        <f>IF($H22=0,"",VLOOKUP($G22,Data!$G$3:$BA$2935,31,FALSE))</f>
        <v/>
      </c>
      <c r="AM22" s="4" t="str">
        <f>IF($H22=0,"",VLOOKUP($G22,Data!$G$3:$BA$2935,32,FALSE))</f>
        <v/>
      </c>
      <c r="AN22" s="4" t="str">
        <f>IF($H22=0,"",VLOOKUP($G22,Data!$G$3:$BA$2935,33,FALSE))</f>
        <v/>
      </c>
      <c r="AO22" s="4" t="str">
        <f>IF($H22=0,"",VLOOKUP($G22,Data!$G$3:$BA$2935,34,FALSE))</f>
        <v/>
      </c>
      <c r="AP22" s="4" t="str">
        <f>IF($H22=0,"",VLOOKUP($G22,Data!$G$3:$BA$2935,35,FALSE))</f>
        <v/>
      </c>
      <c r="AQ22" s="4" t="str">
        <f>IF($H22=0,"",VLOOKUP($G22,Data!$G$3:$BA$2935,36,FALSE))</f>
        <v/>
      </c>
      <c r="AR22" s="4" t="str">
        <f>IF($H22=0,"",VLOOKUP($G22,Data!$G$3:$BA$2935,37,FALSE))</f>
        <v/>
      </c>
      <c r="AS22" s="4" t="str">
        <f>IF($H22=0,"",VLOOKUP($G22,Data!$G$3:$BA$2935,38,FALSE))</f>
        <v/>
      </c>
      <c r="AT22" s="4" t="str">
        <f>IF($H22=0,"",VLOOKUP($G22,Data!$G$3:$BA$2935,39,FALSE))</f>
        <v/>
      </c>
    </row>
    <row r="23" spans="1:46" x14ac:dyDescent="0.25">
      <c r="A23" s="4">
        <f>PSSE!A25</f>
        <v>913031</v>
      </c>
      <c r="B23" s="4" t="str">
        <f>PSSE!B25</f>
        <v>NHOQUE1_H1</v>
      </c>
      <c r="C23" s="4">
        <f>PSSE!D25</f>
        <v>10.5</v>
      </c>
      <c r="D23" s="4">
        <f>PSSE!E25</f>
        <v>40</v>
      </c>
      <c r="E23" s="4" t="str">
        <f>PSSE!F25</f>
        <v>TD</v>
      </c>
      <c r="F23" s="4">
        <f>PSSE!G25</f>
        <v>1</v>
      </c>
      <c r="G23" s="4" t="str">
        <f t="shared" si="0"/>
        <v>GOV10.540TD1</v>
      </c>
      <c r="H23" s="4">
        <f>COUNTIF(Data!$G$3:$BA$2935,GOV!$G23)</f>
        <v>1</v>
      </c>
      <c r="I23" s="4" t="str">
        <f>IF($H23=0,"",VLOOKUP($G23,Data!$G$3:$BA$2935,2,FALSE))</f>
        <v>'HYGOV'</v>
      </c>
      <c r="J23" s="4">
        <f>PSSE!C25</f>
        <v>1</v>
      </c>
      <c r="K23" s="4">
        <f>IF($H23=0,"",VLOOKUP($G23,Data!$G$3:$BA$2935,4,FALSE))</f>
        <v>0.06</v>
      </c>
      <c r="L23" s="4">
        <f>IF($H23=0,"",VLOOKUP($G23,Data!$G$3:$BA$2935,5,FALSE))</f>
        <v>0.4</v>
      </c>
      <c r="M23" s="4">
        <f>IF($H23=0,"",VLOOKUP($G23,Data!$G$3:$BA$2935,6,FALSE))</f>
        <v>3</v>
      </c>
      <c r="N23" s="4">
        <f>IF($H23=0,"",VLOOKUP($G23,Data!$G$3:$BA$2935,7,FALSE))</f>
        <v>9.9000000000000005E-2</v>
      </c>
      <c r="O23" s="4">
        <f>IF($H23=0,"",VLOOKUP($G23,Data!$G$3:$BA$2935,8,FALSE))</f>
        <v>0.4</v>
      </c>
      <c r="P23" s="4">
        <f>IF($H23=0,"",VLOOKUP($G23,Data!$G$3:$BA$2935,9,FALSE))</f>
        <v>0.15</v>
      </c>
      <c r="Q23" s="4">
        <f>IF($H23=0,"",VLOOKUP($G23,Data!$G$3:$BA$2935,10,FALSE))</f>
        <v>1</v>
      </c>
      <c r="R23" s="4">
        <f>IF($H23=0,"",VLOOKUP($G23,Data!$G$3:$BA$2935,11,FALSE))</f>
        <v>0.1</v>
      </c>
      <c r="S23" s="4">
        <f>IF($H23=0,"",VLOOKUP($G23,Data!$G$3:$BA$2935,12,FALSE))</f>
        <v>1.35</v>
      </c>
      <c r="T23" s="4">
        <f>IF($H23=0,"",VLOOKUP($G23,Data!$G$3:$BA$2935,13,FALSE))</f>
        <v>1.4</v>
      </c>
      <c r="U23" s="4">
        <f>IF($H23=0,"",VLOOKUP($G23,Data!$G$3:$BA$2935,14,FALSE))</f>
        <v>0.1</v>
      </c>
      <c r="V23" s="4">
        <f>IF($H23=0,"",VLOOKUP($G23,Data!$G$3:$BA$2935,15,FALSE))</f>
        <v>0.1</v>
      </c>
      <c r="W23" s="4" t="str">
        <f>IF($H23=0,"",VLOOKUP($G23,Data!$G$3:$BA$2935,16,FALSE))</f>
        <v>/</v>
      </c>
      <c r="X23" s="4" t="str">
        <f>IF($H23=0,"",VLOOKUP($G23,Data!$G$3:$BA$2935,17,FALSE))</f>
        <v>/</v>
      </c>
      <c r="Y23" s="4" t="str">
        <f>IF($H23=0,"",VLOOKUP($G23,Data!$G$3:$BA$2935,18,FALSE))</f>
        <v/>
      </c>
      <c r="Z23" s="4" t="str">
        <f>IF($H23=0,"",VLOOKUP($G23,Data!$G$3:$BA$2935,19,FALSE))</f>
        <v/>
      </c>
      <c r="AA23" s="4" t="str">
        <f>IF($H23=0,"",VLOOKUP($G23,Data!$G$3:$BA$2935,20,FALSE))</f>
        <v/>
      </c>
      <c r="AB23" s="4" t="str">
        <f>IF($H23=0,"",VLOOKUP($G23,Data!$G$3:$BA$2935,21,FALSE))</f>
        <v/>
      </c>
      <c r="AC23" s="4" t="str">
        <f>IF($H23=0,"",VLOOKUP($G23,Data!$G$3:$BA$2935,22,FALSE))</f>
        <v/>
      </c>
      <c r="AD23" s="4" t="str">
        <f>IF($H23=0,"",VLOOKUP($G23,Data!$G$3:$BA$2935,23,FALSE))</f>
        <v/>
      </c>
      <c r="AE23" s="4" t="str">
        <f>IF($H23=0,"",VLOOKUP($G23,Data!$G$3:$BA$2935,24,FALSE))</f>
        <v/>
      </c>
      <c r="AF23" s="4" t="str">
        <f>IF($H23=0,"",VLOOKUP($G23,Data!$G$3:$BA$2935,25,FALSE))</f>
        <v/>
      </c>
      <c r="AG23" s="4" t="str">
        <f>IF($H23=0,"",VLOOKUP($G23,Data!$G$3:$BA$2935,26,FALSE))</f>
        <v/>
      </c>
      <c r="AH23" s="4" t="str">
        <f>IF($H23=0,"",VLOOKUP($G23,Data!$G$3:$BA$2935,27,FALSE))</f>
        <v/>
      </c>
      <c r="AI23" s="4" t="str">
        <f>IF($H23=0,"",VLOOKUP($G23,Data!$G$3:$BA$2935,28,FALSE))</f>
        <v/>
      </c>
      <c r="AJ23" s="4" t="str">
        <f>IF($H23=0,"",VLOOKUP($G23,Data!$G$3:$BA$2935,29,FALSE))</f>
        <v/>
      </c>
      <c r="AK23" s="4" t="str">
        <f>IF($H23=0,"",VLOOKUP($G23,Data!$G$3:$BA$2935,30,FALSE))</f>
        <v/>
      </c>
      <c r="AL23" s="4" t="str">
        <f>IF($H23=0,"",VLOOKUP($G23,Data!$G$3:$BA$2935,31,FALSE))</f>
        <v/>
      </c>
      <c r="AM23" s="4" t="str">
        <f>IF($H23=0,"",VLOOKUP($G23,Data!$G$3:$BA$2935,32,FALSE))</f>
        <v/>
      </c>
      <c r="AN23" s="4" t="str">
        <f>IF($H23=0,"",VLOOKUP($G23,Data!$G$3:$BA$2935,33,FALSE))</f>
        <v/>
      </c>
      <c r="AO23" s="4" t="str">
        <f>IF($H23=0,"",VLOOKUP($G23,Data!$G$3:$BA$2935,34,FALSE))</f>
        <v/>
      </c>
      <c r="AP23" s="4" t="str">
        <f>IF($H23=0,"",VLOOKUP($G23,Data!$G$3:$BA$2935,35,FALSE))</f>
        <v/>
      </c>
      <c r="AQ23" s="4" t="str">
        <f>IF($H23=0,"",VLOOKUP($G23,Data!$G$3:$BA$2935,36,FALSE))</f>
        <v/>
      </c>
      <c r="AR23" s="4" t="str">
        <f>IF($H23=0,"",VLOOKUP($G23,Data!$G$3:$BA$2935,37,FALSE))</f>
        <v/>
      </c>
      <c r="AS23" s="4" t="str">
        <f>IF($H23=0,"",VLOOKUP($G23,Data!$G$3:$BA$2935,38,FALSE))</f>
        <v/>
      </c>
      <c r="AT23" s="4" t="str">
        <f>IF($H23=0,"",VLOOKUP($G23,Data!$G$3:$BA$2935,39,FALSE))</f>
        <v/>
      </c>
    </row>
    <row r="24" spans="1:46" x14ac:dyDescent="0.25">
      <c r="A24" s="4">
        <f>PSSE!A26</f>
        <v>913041</v>
      </c>
      <c r="B24" s="4" t="str">
        <f>PSSE!B26</f>
        <v>NHOQUE2_H1</v>
      </c>
      <c r="C24" s="4">
        <f>PSSE!D26</f>
        <v>10.5</v>
      </c>
      <c r="D24" s="4">
        <f>PSSE!E26</f>
        <v>40</v>
      </c>
      <c r="E24" s="4" t="str">
        <f>PSSE!F26</f>
        <v>TD</v>
      </c>
      <c r="F24" s="4">
        <f>PSSE!G26</f>
        <v>1</v>
      </c>
      <c r="G24" s="4" t="str">
        <f t="shared" si="0"/>
        <v>GOV10.540TD1</v>
      </c>
      <c r="H24" s="4">
        <f>COUNTIF(Data!$G$3:$BA$2935,GOV!$G24)</f>
        <v>1</v>
      </c>
      <c r="I24" s="4" t="str">
        <f>IF($H24=0,"",VLOOKUP($G24,Data!$G$3:$BA$2935,2,FALSE))</f>
        <v>'HYGOV'</v>
      </c>
      <c r="J24" s="4">
        <f>PSSE!C26</f>
        <v>1</v>
      </c>
      <c r="K24" s="4">
        <f>IF($H24=0,"",VLOOKUP($G24,Data!$G$3:$BA$2935,4,FALSE))</f>
        <v>0.06</v>
      </c>
      <c r="L24" s="4">
        <f>IF($H24=0,"",VLOOKUP($G24,Data!$G$3:$BA$2935,5,FALSE))</f>
        <v>0.4</v>
      </c>
      <c r="M24" s="4">
        <f>IF($H24=0,"",VLOOKUP($G24,Data!$G$3:$BA$2935,6,FALSE))</f>
        <v>3</v>
      </c>
      <c r="N24" s="4">
        <f>IF($H24=0,"",VLOOKUP($G24,Data!$G$3:$BA$2935,7,FALSE))</f>
        <v>9.9000000000000005E-2</v>
      </c>
      <c r="O24" s="4">
        <f>IF($H24=0,"",VLOOKUP($G24,Data!$G$3:$BA$2935,8,FALSE))</f>
        <v>0.4</v>
      </c>
      <c r="P24" s="4">
        <f>IF($H24=0,"",VLOOKUP($G24,Data!$G$3:$BA$2935,9,FALSE))</f>
        <v>0.15</v>
      </c>
      <c r="Q24" s="4">
        <f>IF($H24=0,"",VLOOKUP($G24,Data!$G$3:$BA$2935,10,FALSE))</f>
        <v>1</v>
      </c>
      <c r="R24" s="4">
        <f>IF($H24=0,"",VLOOKUP($G24,Data!$G$3:$BA$2935,11,FALSE))</f>
        <v>0.1</v>
      </c>
      <c r="S24" s="4">
        <f>IF($H24=0,"",VLOOKUP($G24,Data!$G$3:$BA$2935,12,FALSE))</f>
        <v>1.35</v>
      </c>
      <c r="T24" s="4">
        <f>IF($H24=0,"",VLOOKUP($G24,Data!$G$3:$BA$2935,13,FALSE))</f>
        <v>1.4</v>
      </c>
      <c r="U24" s="4">
        <f>IF($H24=0,"",VLOOKUP($G24,Data!$G$3:$BA$2935,14,FALSE))</f>
        <v>0.1</v>
      </c>
      <c r="V24" s="4">
        <f>IF($H24=0,"",VLOOKUP($G24,Data!$G$3:$BA$2935,15,FALSE))</f>
        <v>0.1</v>
      </c>
      <c r="W24" s="4" t="str">
        <f>IF($H24=0,"",VLOOKUP($G24,Data!$G$3:$BA$2935,16,FALSE))</f>
        <v>/</v>
      </c>
      <c r="X24" s="4" t="str">
        <f>IF($H24=0,"",VLOOKUP($G24,Data!$G$3:$BA$2935,17,FALSE))</f>
        <v>/</v>
      </c>
      <c r="Y24" s="4" t="str">
        <f>IF($H24=0,"",VLOOKUP($G24,Data!$G$3:$BA$2935,18,FALSE))</f>
        <v/>
      </c>
      <c r="Z24" s="4" t="str">
        <f>IF($H24=0,"",VLOOKUP($G24,Data!$G$3:$BA$2935,19,FALSE))</f>
        <v/>
      </c>
      <c r="AA24" s="4" t="str">
        <f>IF($H24=0,"",VLOOKUP($G24,Data!$G$3:$BA$2935,20,FALSE))</f>
        <v/>
      </c>
      <c r="AB24" s="4" t="str">
        <f>IF($H24=0,"",VLOOKUP($G24,Data!$G$3:$BA$2935,21,FALSE))</f>
        <v/>
      </c>
      <c r="AC24" s="4" t="str">
        <f>IF($H24=0,"",VLOOKUP($G24,Data!$G$3:$BA$2935,22,FALSE))</f>
        <v/>
      </c>
      <c r="AD24" s="4" t="str">
        <f>IF($H24=0,"",VLOOKUP($G24,Data!$G$3:$BA$2935,23,FALSE))</f>
        <v/>
      </c>
      <c r="AE24" s="4" t="str">
        <f>IF($H24=0,"",VLOOKUP($G24,Data!$G$3:$BA$2935,24,FALSE))</f>
        <v/>
      </c>
      <c r="AF24" s="4" t="str">
        <f>IF($H24=0,"",VLOOKUP($G24,Data!$G$3:$BA$2935,25,FALSE))</f>
        <v/>
      </c>
      <c r="AG24" s="4" t="str">
        <f>IF($H24=0,"",VLOOKUP($G24,Data!$G$3:$BA$2935,26,FALSE))</f>
        <v/>
      </c>
      <c r="AH24" s="4" t="str">
        <f>IF($H24=0,"",VLOOKUP($G24,Data!$G$3:$BA$2935,27,FALSE))</f>
        <v/>
      </c>
      <c r="AI24" s="4" t="str">
        <f>IF($H24=0,"",VLOOKUP($G24,Data!$G$3:$BA$2935,28,FALSE))</f>
        <v/>
      </c>
      <c r="AJ24" s="4" t="str">
        <f>IF($H24=0,"",VLOOKUP($G24,Data!$G$3:$BA$2935,29,FALSE))</f>
        <v/>
      </c>
      <c r="AK24" s="4" t="str">
        <f>IF($H24=0,"",VLOOKUP($G24,Data!$G$3:$BA$2935,30,FALSE))</f>
        <v/>
      </c>
      <c r="AL24" s="4" t="str">
        <f>IF($H24=0,"",VLOOKUP($G24,Data!$G$3:$BA$2935,31,FALSE))</f>
        <v/>
      </c>
      <c r="AM24" s="4" t="str">
        <f>IF($H24=0,"",VLOOKUP($G24,Data!$G$3:$BA$2935,32,FALSE))</f>
        <v/>
      </c>
      <c r="AN24" s="4" t="str">
        <f>IF($H24=0,"",VLOOKUP($G24,Data!$G$3:$BA$2935,33,FALSE))</f>
        <v/>
      </c>
      <c r="AO24" s="4" t="str">
        <f>IF($H24=0,"",VLOOKUP($G24,Data!$G$3:$BA$2935,34,FALSE))</f>
        <v/>
      </c>
      <c r="AP24" s="4" t="str">
        <f>IF($H24=0,"",VLOOKUP($G24,Data!$G$3:$BA$2935,35,FALSE))</f>
        <v/>
      </c>
      <c r="AQ24" s="4" t="str">
        <f>IF($H24=0,"",VLOOKUP($G24,Data!$G$3:$BA$2935,36,FALSE))</f>
        <v/>
      </c>
      <c r="AR24" s="4" t="str">
        <f>IF($H24=0,"",VLOOKUP($G24,Data!$G$3:$BA$2935,37,FALSE))</f>
        <v/>
      </c>
      <c r="AS24" s="4" t="str">
        <f>IF($H24=0,"",VLOOKUP($G24,Data!$G$3:$BA$2935,38,FALSE))</f>
        <v/>
      </c>
      <c r="AT24" s="4" t="str">
        <f>IF($H24=0,"",VLOOKUP($G24,Data!$G$3:$BA$2935,39,FALSE))</f>
        <v/>
      </c>
    </row>
    <row r="25" spans="1:46" x14ac:dyDescent="0.25">
      <c r="A25" s="4">
        <f>PSSE!A27</f>
        <v>913051</v>
      </c>
      <c r="B25" s="4" t="str">
        <f>PSSE!B27</f>
        <v>BACME_H1</v>
      </c>
      <c r="C25" s="4">
        <f>PSSE!D27</f>
        <v>13.8</v>
      </c>
      <c r="D25" s="4">
        <f>PSSE!E27</f>
        <v>75</v>
      </c>
      <c r="E25" s="4" t="str">
        <f>PSSE!F27</f>
        <v>TD</v>
      </c>
      <c r="F25" s="4">
        <f>PSSE!G27</f>
        <v>1</v>
      </c>
      <c r="G25" s="4" t="str">
        <f t="shared" si="0"/>
        <v>GOV13.875TD1</v>
      </c>
      <c r="H25" s="4">
        <f>COUNTIF(Data!$G$3:$BA$2935,GOV!$G25)</f>
        <v>1</v>
      </c>
      <c r="I25" s="4" t="str">
        <f>IF($H25=0,"",VLOOKUP($G25,Data!$G$3:$BA$2935,2,FALSE))</f>
        <v>'HYGOV'</v>
      </c>
      <c r="J25" s="4">
        <f>PSSE!C27</f>
        <v>1</v>
      </c>
      <c r="K25" s="4">
        <f>IF($H25=0,"",VLOOKUP($G25,Data!$G$3:$BA$2935,4,FALSE))</f>
        <v>0.03</v>
      </c>
      <c r="L25" s="4">
        <f>IF($H25=0,"",VLOOKUP($G25,Data!$G$3:$BA$2935,5,FALSE))</f>
        <v>0.18</v>
      </c>
      <c r="M25" s="4">
        <f>IF($H25=0,"",VLOOKUP($G25,Data!$G$3:$BA$2935,6,FALSE))</f>
        <v>6.64</v>
      </c>
      <c r="N25" s="4">
        <f>IF($H25=0,"",VLOOKUP($G25,Data!$G$3:$BA$2935,7,FALSE))</f>
        <v>0.05</v>
      </c>
      <c r="O25" s="4">
        <f>IF($H25=0,"",VLOOKUP($G25,Data!$G$3:$BA$2935,8,FALSE))</f>
        <v>0.5</v>
      </c>
      <c r="P25" s="4">
        <f>IF($H25=0,"",VLOOKUP($G25,Data!$G$3:$BA$2935,9,FALSE))</f>
        <v>0.15</v>
      </c>
      <c r="Q25" s="4">
        <f>IF($H25=0,"",VLOOKUP($G25,Data!$G$3:$BA$2935,10,FALSE))</f>
        <v>1</v>
      </c>
      <c r="R25" s="4">
        <f>IF($H25=0,"",VLOOKUP($G25,Data!$G$3:$BA$2935,11,FALSE))</f>
        <v>0</v>
      </c>
      <c r="S25" s="4">
        <f>IF($H25=0,"",VLOOKUP($G25,Data!$G$3:$BA$2935,12,FALSE))</f>
        <v>1.66</v>
      </c>
      <c r="T25" s="4">
        <f>IF($H25=0,"",VLOOKUP($G25,Data!$G$3:$BA$2935,13,FALSE))</f>
        <v>1.41</v>
      </c>
      <c r="U25" s="4">
        <f>IF($H25=0,"",VLOOKUP($G25,Data!$G$3:$BA$2935,14,FALSE))</f>
        <v>0.499</v>
      </c>
      <c r="V25" s="4">
        <f>IF($H25=0,"",VLOOKUP($G25,Data!$G$3:$BA$2935,15,FALSE))</f>
        <v>0.06</v>
      </c>
      <c r="W25" s="4" t="str">
        <f>IF($H25=0,"",VLOOKUP($G25,Data!$G$3:$BA$2935,16,FALSE))</f>
        <v>/</v>
      </c>
      <c r="X25" s="4" t="str">
        <f>IF($H25=0,"",VLOOKUP($G25,Data!$G$3:$BA$2935,17,FALSE))</f>
        <v>/</v>
      </c>
      <c r="Y25" s="4" t="str">
        <f>IF($H25=0,"",VLOOKUP($G25,Data!$G$3:$BA$2935,18,FALSE))</f>
        <v/>
      </c>
      <c r="Z25" s="4" t="str">
        <f>IF($H25=0,"",VLOOKUP($G25,Data!$G$3:$BA$2935,19,FALSE))</f>
        <v/>
      </c>
      <c r="AA25" s="4" t="str">
        <f>IF($H25=0,"",VLOOKUP($G25,Data!$G$3:$BA$2935,20,FALSE))</f>
        <v/>
      </c>
      <c r="AB25" s="4" t="str">
        <f>IF($H25=0,"",VLOOKUP($G25,Data!$G$3:$BA$2935,21,FALSE))</f>
        <v/>
      </c>
      <c r="AC25" s="4" t="str">
        <f>IF($H25=0,"",VLOOKUP($G25,Data!$G$3:$BA$2935,22,FALSE))</f>
        <v/>
      </c>
      <c r="AD25" s="4" t="str">
        <f>IF($H25=0,"",VLOOKUP($G25,Data!$G$3:$BA$2935,23,FALSE))</f>
        <v/>
      </c>
      <c r="AE25" s="4" t="str">
        <f>IF($H25=0,"",VLOOKUP($G25,Data!$G$3:$BA$2935,24,FALSE))</f>
        <v/>
      </c>
      <c r="AF25" s="4" t="str">
        <f>IF($H25=0,"",VLOOKUP($G25,Data!$G$3:$BA$2935,25,FALSE))</f>
        <v/>
      </c>
      <c r="AG25" s="4" t="str">
        <f>IF($H25=0,"",VLOOKUP($G25,Data!$G$3:$BA$2935,26,FALSE))</f>
        <v/>
      </c>
      <c r="AH25" s="4" t="str">
        <f>IF($H25=0,"",VLOOKUP($G25,Data!$G$3:$BA$2935,27,FALSE))</f>
        <v/>
      </c>
      <c r="AI25" s="4" t="str">
        <f>IF($H25=0,"",VLOOKUP($G25,Data!$G$3:$BA$2935,28,FALSE))</f>
        <v/>
      </c>
      <c r="AJ25" s="4" t="str">
        <f>IF($H25=0,"",VLOOKUP($G25,Data!$G$3:$BA$2935,29,FALSE))</f>
        <v/>
      </c>
      <c r="AK25" s="4" t="str">
        <f>IF($H25=0,"",VLOOKUP($G25,Data!$G$3:$BA$2935,30,FALSE))</f>
        <v/>
      </c>
      <c r="AL25" s="4" t="str">
        <f>IF($H25=0,"",VLOOKUP($G25,Data!$G$3:$BA$2935,31,FALSE))</f>
        <v/>
      </c>
      <c r="AM25" s="4" t="str">
        <f>IF($H25=0,"",VLOOKUP($G25,Data!$G$3:$BA$2935,32,FALSE))</f>
        <v/>
      </c>
      <c r="AN25" s="4" t="str">
        <f>IF($H25=0,"",VLOOKUP($G25,Data!$G$3:$BA$2935,33,FALSE))</f>
        <v/>
      </c>
      <c r="AO25" s="4" t="str">
        <f>IF($H25=0,"",VLOOKUP($G25,Data!$G$3:$BA$2935,34,FALSE))</f>
        <v/>
      </c>
      <c r="AP25" s="4" t="str">
        <f>IF($H25=0,"",VLOOKUP($G25,Data!$G$3:$BA$2935,35,FALSE))</f>
        <v/>
      </c>
      <c r="AQ25" s="4" t="str">
        <f>IF($H25=0,"",VLOOKUP($G25,Data!$G$3:$BA$2935,36,FALSE))</f>
        <v/>
      </c>
      <c r="AR25" s="4" t="str">
        <f>IF($H25=0,"",VLOOKUP($G25,Data!$G$3:$BA$2935,37,FALSE))</f>
        <v/>
      </c>
      <c r="AS25" s="4" t="str">
        <f>IF($H25=0,"",VLOOKUP($G25,Data!$G$3:$BA$2935,38,FALSE))</f>
        <v/>
      </c>
      <c r="AT25" s="4" t="str">
        <f>IF($H25=0,"",VLOOKUP($G25,Data!$G$3:$BA$2935,39,FALSE))</f>
        <v/>
      </c>
    </row>
    <row r="26" spans="1:46" x14ac:dyDescent="0.25">
      <c r="A26" s="4">
        <f>PSSE!A28</f>
        <v>913099</v>
      </c>
      <c r="B26" s="4" t="str">
        <f>PSSE!B28</f>
        <v>CHINA_2   _1</v>
      </c>
      <c r="C26" s="4">
        <f>PSSE!D28</f>
        <v>15</v>
      </c>
      <c r="D26" s="4">
        <f>PSSE!E28</f>
        <v>238.7</v>
      </c>
      <c r="E26" s="4" t="str">
        <f>PSSE!F28</f>
        <v>ND</v>
      </c>
      <c r="F26" s="4">
        <f>PSSE!G28</f>
        <v>1</v>
      </c>
      <c r="G26" s="4" t="str">
        <f t="shared" si="0"/>
        <v>GOV15238.7ND1</v>
      </c>
      <c r="H26" s="4">
        <f>COUNTIF(Data!$G$3:$BA$2935,GOV!$G26)</f>
        <v>1</v>
      </c>
      <c r="I26" s="4" t="str">
        <f>IF($H26=0,"",VLOOKUP($G26,Data!$G$3:$BA$2935,2,FALSE))</f>
        <v>'HYGOV'</v>
      </c>
      <c r="J26" s="4">
        <f>PSSE!C28</f>
        <v>1</v>
      </c>
      <c r="K26" s="4">
        <f>IF($H26=0,"",VLOOKUP($G26,Data!$G$3:$BA$2935,4,FALSE))</f>
        <v>0.06</v>
      </c>
      <c r="L26" s="4">
        <f>IF($H26=0,"",VLOOKUP($G26,Data!$G$3:$BA$2935,5,FALSE))</f>
        <v>0.4</v>
      </c>
      <c r="M26" s="4">
        <f>IF($H26=0,"",VLOOKUP($G26,Data!$G$3:$BA$2935,6,FALSE))</f>
        <v>3</v>
      </c>
      <c r="N26" s="4">
        <f>IF($H26=0,"",VLOOKUP($G26,Data!$G$3:$BA$2935,7,FALSE))</f>
        <v>9.9000000000000005E-2</v>
      </c>
      <c r="O26" s="4">
        <f>IF($H26=0,"",VLOOKUP($G26,Data!$G$3:$BA$2935,8,FALSE))</f>
        <v>0.4</v>
      </c>
      <c r="P26" s="4">
        <f>IF($H26=0,"",VLOOKUP($G26,Data!$G$3:$BA$2935,9,FALSE))</f>
        <v>0.15</v>
      </c>
      <c r="Q26" s="4">
        <f>IF($H26=0,"",VLOOKUP($G26,Data!$G$3:$BA$2935,10,FALSE))</f>
        <v>1</v>
      </c>
      <c r="R26" s="4">
        <f>IF($H26=0,"",VLOOKUP($G26,Data!$G$3:$BA$2935,11,FALSE))</f>
        <v>0.1</v>
      </c>
      <c r="S26" s="4">
        <f>IF($H26=0,"",VLOOKUP($G26,Data!$G$3:$BA$2935,12,FALSE))</f>
        <v>1.35</v>
      </c>
      <c r="T26" s="4">
        <f>IF($H26=0,"",VLOOKUP($G26,Data!$G$3:$BA$2935,13,FALSE))</f>
        <v>1.4</v>
      </c>
      <c r="U26" s="4">
        <f>IF($H26=0,"",VLOOKUP($G26,Data!$G$3:$BA$2935,14,FALSE))</f>
        <v>0.1</v>
      </c>
      <c r="V26" s="4">
        <f>IF($H26=0,"",VLOOKUP($G26,Data!$G$3:$BA$2935,15,FALSE))</f>
        <v>0.1</v>
      </c>
      <c r="W26" s="4" t="str">
        <f>IF($H26=0,"",VLOOKUP($G26,Data!$G$3:$BA$2935,16,FALSE))</f>
        <v>/</v>
      </c>
      <c r="X26" s="4" t="str">
        <f>IF($H26=0,"",VLOOKUP($G26,Data!$G$3:$BA$2935,17,FALSE))</f>
        <v>/</v>
      </c>
      <c r="Y26" s="4" t="str">
        <f>IF($H26=0,"",VLOOKUP($G26,Data!$G$3:$BA$2935,18,FALSE))</f>
        <v/>
      </c>
      <c r="Z26" s="4" t="str">
        <f>IF($H26=0,"",VLOOKUP($G26,Data!$G$3:$BA$2935,19,FALSE))</f>
        <v/>
      </c>
      <c r="AA26" s="4" t="str">
        <f>IF($H26=0,"",VLOOKUP($G26,Data!$G$3:$BA$2935,20,FALSE))</f>
        <v/>
      </c>
      <c r="AB26" s="4" t="str">
        <f>IF($H26=0,"",VLOOKUP($G26,Data!$G$3:$BA$2935,21,FALSE))</f>
        <v/>
      </c>
      <c r="AC26" s="4" t="str">
        <f>IF($H26=0,"",VLOOKUP($G26,Data!$G$3:$BA$2935,22,FALSE))</f>
        <v/>
      </c>
      <c r="AD26" s="4" t="str">
        <f>IF($H26=0,"",VLOOKUP($G26,Data!$G$3:$BA$2935,23,FALSE))</f>
        <v/>
      </c>
      <c r="AE26" s="4" t="str">
        <f>IF($H26=0,"",VLOOKUP($G26,Data!$G$3:$BA$2935,24,FALSE))</f>
        <v/>
      </c>
      <c r="AF26" s="4" t="str">
        <f>IF($H26=0,"",VLOOKUP($G26,Data!$G$3:$BA$2935,25,FALSE))</f>
        <v/>
      </c>
      <c r="AG26" s="4" t="str">
        <f>IF($H26=0,"",VLOOKUP($G26,Data!$G$3:$BA$2935,26,FALSE))</f>
        <v/>
      </c>
      <c r="AH26" s="4" t="str">
        <f>IF($H26=0,"",VLOOKUP($G26,Data!$G$3:$BA$2935,27,FALSE))</f>
        <v/>
      </c>
      <c r="AI26" s="4" t="str">
        <f>IF($H26=0,"",VLOOKUP($G26,Data!$G$3:$BA$2935,28,FALSE))</f>
        <v/>
      </c>
      <c r="AJ26" s="4" t="str">
        <f>IF($H26=0,"",VLOOKUP($G26,Data!$G$3:$BA$2935,29,FALSE))</f>
        <v/>
      </c>
      <c r="AK26" s="4" t="str">
        <f>IF($H26=0,"",VLOOKUP($G26,Data!$G$3:$BA$2935,30,FALSE))</f>
        <v/>
      </c>
      <c r="AL26" s="4" t="str">
        <f>IF($H26=0,"",VLOOKUP($G26,Data!$G$3:$BA$2935,31,FALSE))</f>
        <v/>
      </c>
      <c r="AM26" s="4" t="str">
        <f>IF($H26=0,"",VLOOKUP($G26,Data!$G$3:$BA$2935,32,FALSE))</f>
        <v/>
      </c>
      <c r="AN26" s="4" t="str">
        <f>IF($H26=0,"",VLOOKUP($G26,Data!$G$3:$BA$2935,33,FALSE))</f>
        <v/>
      </c>
      <c r="AO26" s="4" t="str">
        <f>IF($H26=0,"",VLOOKUP($G26,Data!$G$3:$BA$2935,34,FALSE))</f>
        <v/>
      </c>
      <c r="AP26" s="4" t="str">
        <f>IF($H26=0,"",VLOOKUP($G26,Data!$G$3:$BA$2935,35,FALSE))</f>
        <v/>
      </c>
      <c r="AQ26" s="4" t="str">
        <f>IF($H26=0,"",VLOOKUP($G26,Data!$G$3:$BA$2935,36,FALSE))</f>
        <v/>
      </c>
      <c r="AR26" s="4" t="str">
        <f>IF($H26=0,"",VLOOKUP($G26,Data!$G$3:$BA$2935,37,FALSE))</f>
        <v/>
      </c>
      <c r="AS26" s="4" t="str">
        <f>IF($H26=0,"",VLOOKUP($G26,Data!$G$3:$BA$2935,38,FALSE))</f>
        <v/>
      </c>
      <c r="AT26" s="4" t="str">
        <f>IF($H26=0,"",VLOOKUP($G26,Data!$G$3:$BA$2935,39,FALSE))</f>
        <v/>
      </c>
    </row>
    <row r="27" spans="1:46" x14ac:dyDescent="0.25">
      <c r="A27" s="4">
        <f>PSSE!A29</f>
        <v>914001</v>
      </c>
      <c r="B27" s="4" t="str">
        <f>PSSE!B29</f>
        <v>NGHIALO_H1</v>
      </c>
      <c r="C27" s="4">
        <f>PSSE!D29</f>
        <v>10.5</v>
      </c>
      <c r="D27" s="4">
        <f>PSSE!E29</f>
        <v>20</v>
      </c>
      <c r="E27" s="4" t="str">
        <f>PSSE!F29</f>
        <v>TD</v>
      </c>
      <c r="F27" s="4">
        <f>PSSE!G29</f>
        <v>1</v>
      </c>
      <c r="G27" s="4" t="str">
        <f t="shared" si="0"/>
        <v>GOV10.520TD1</v>
      </c>
      <c r="H27" s="4">
        <f>COUNTIF(Data!$G$3:$BA$2935,GOV!$G27)</f>
        <v>1</v>
      </c>
      <c r="I27" s="4" t="str">
        <f>IF($H27=0,"",VLOOKUP($G27,Data!$G$3:$BA$2935,2,FALSE))</f>
        <v>'HYGOV'</v>
      </c>
      <c r="J27" s="4">
        <f>PSSE!C29</f>
        <v>1</v>
      </c>
      <c r="K27" s="4">
        <f>IF($H27=0,"",VLOOKUP($G27,Data!$G$3:$BA$2935,4,FALSE))</f>
        <v>0.06</v>
      </c>
      <c r="L27" s="4">
        <f>IF($H27=0,"",VLOOKUP($G27,Data!$G$3:$BA$2935,5,FALSE))</f>
        <v>0.4</v>
      </c>
      <c r="M27" s="4">
        <f>IF($H27=0,"",VLOOKUP($G27,Data!$G$3:$BA$2935,6,FALSE))</f>
        <v>3</v>
      </c>
      <c r="N27" s="4">
        <f>IF($H27=0,"",VLOOKUP($G27,Data!$G$3:$BA$2935,7,FALSE))</f>
        <v>9.9000000000000005E-2</v>
      </c>
      <c r="O27" s="4">
        <f>IF($H27=0,"",VLOOKUP($G27,Data!$G$3:$BA$2935,8,FALSE))</f>
        <v>0.4</v>
      </c>
      <c r="P27" s="4">
        <f>IF($H27=0,"",VLOOKUP($G27,Data!$G$3:$BA$2935,9,FALSE))</f>
        <v>0.15</v>
      </c>
      <c r="Q27" s="4">
        <f>IF($H27=0,"",VLOOKUP($G27,Data!$G$3:$BA$2935,10,FALSE))</f>
        <v>1</v>
      </c>
      <c r="R27" s="4">
        <f>IF($H27=0,"",VLOOKUP($G27,Data!$G$3:$BA$2935,11,FALSE))</f>
        <v>0.1</v>
      </c>
      <c r="S27" s="4">
        <f>IF($H27=0,"",VLOOKUP($G27,Data!$G$3:$BA$2935,12,FALSE))</f>
        <v>1.35</v>
      </c>
      <c r="T27" s="4">
        <f>IF($H27=0,"",VLOOKUP($G27,Data!$G$3:$BA$2935,13,FALSE))</f>
        <v>1.4</v>
      </c>
      <c r="U27" s="4">
        <f>IF($H27=0,"",VLOOKUP($G27,Data!$G$3:$BA$2935,14,FALSE))</f>
        <v>0.1</v>
      </c>
      <c r="V27" s="4">
        <f>IF($H27=0,"",VLOOKUP($G27,Data!$G$3:$BA$2935,15,FALSE))</f>
        <v>0.1</v>
      </c>
      <c r="W27" s="4" t="str">
        <f>IF($H27=0,"",VLOOKUP($G27,Data!$G$3:$BA$2935,16,FALSE))</f>
        <v>/</v>
      </c>
      <c r="X27" s="4" t="str">
        <f>IF($H27=0,"",VLOOKUP($G27,Data!$G$3:$BA$2935,17,FALSE))</f>
        <v>/</v>
      </c>
      <c r="Y27" s="4" t="str">
        <f>IF($H27=0,"",VLOOKUP($G27,Data!$G$3:$BA$2935,18,FALSE))</f>
        <v/>
      </c>
      <c r="Z27" s="4" t="str">
        <f>IF($H27=0,"",VLOOKUP($G27,Data!$G$3:$BA$2935,19,FALSE))</f>
        <v/>
      </c>
      <c r="AA27" s="4" t="str">
        <f>IF($H27=0,"",VLOOKUP($G27,Data!$G$3:$BA$2935,20,FALSE))</f>
        <v/>
      </c>
      <c r="AB27" s="4" t="str">
        <f>IF($H27=0,"",VLOOKUP($G27,Data!$G$3:$BA$2935,21,FALSE))</f>
        <v/>
      </c>
      <c r="AC27" s="4" t="str">
        <f>IF($H27=0,"",VLOOKUP($G27,Data!$G$3:$BA$2935,22,FALSE))</f>
        <v/>
      </c>
      <c r="AD27" s="4" t="str">
        <f>IF($H27=0,"",VLOOKUP($G27,Data!$G$3:$BA$2935,23,FALSE))</f>
        <v/>
      </c>
      <c r="AE27" s="4" t="str">
        <f>IF($H27=0,"",VLOOKUP($G27,Data!$G$3:$BA$2935,24,FALSE))</f>
        <v/>
      </c>
      <c r="AF27" s="4" t="str">
        <f>IF($H27=0,"",VLOOKUP($G27,Data!$G$3:$BA$2935,25,FALSE))</f>
        <v/>
      </c>
      <c r="AG27" s="4" t="str">
        <f>IF($H27=0,"",VLOOKUP($G27,Data!$G$3:$BA$2935,26,FALSE))</f>
        <v/>
      </c>
      <c r="AH27" s="4" t="str">
        <f>IF($H27=0,"",VLOOKUP($G27,Data!$G$3:$BA$2935,27,FALSE))</f>
        <v/>
      </c>
      <c r="AI27" s="4" t="str">
        <f>IF($H27=0,"",VLOOKUP($G27,Data!$G$3:$BA$2935,28,FALSE))</f>
        <v/>
      </c>
      <c r="AJ27" s="4" t="str">
        <f>IF($H27=0,"",VLOOKUP($G27,Data!$G$3:$BA$2935,29,FALSE))</f>
        <v/>
      </c>
      <c r="AK27" s="4" t="str">
        <f>IF($H27=0,"",VLOOKUP($G27,Data!$G$3:$BA$2935,30,FALSE))</f>
        <v/>
      </c>
      <c r="AL27" s="4" t="str">
        <f>IF($H27=0,"",VLOOKUP($G27,Data!$G$3:$BA$2935,31,FALSE))</f>
        <v/>
      </c>
      <c r="AM27" s="4" t="str">
        <f>IF($H27=0,"",VLOOKUP($G27,Data!$G$3:$BA$2935,32,FALSE))</f>
        <v/>
      </c>
      <c r="AN27" s="4" t="str">
        <f>IF($H27=0,"",VLOOKUP($G27,Data!$G$3:$BA$2935,33,FALSE))</f>
        <v/>
      </c>
      <c r="AO27" s="4" t="str">
        <f>IF($H27=0,"",VLOOKUP($G27,Data!$G$3:$BA$2935,34,FALSE))</f>
        <v/>
      </c>
      <c r="AP27" s="4" t="str">
        <f>IF($H27=0,"",VLOOKUP($G27,Data!$G$3:$BA$2935,35,FALSE))</f>
        <v/>
      </c>
      <c r="AQ27" s="4" t="str">
        <f>IF($H27=0,"",VLOOKUP($G27,Data!$G$3:$BA$2935,36,FALSE))</f>
        <v/>
      </c>
      <c r="AR27" s="4" t="str">
        <f>IF($H27=0,"",VLOOKUP($G27,Data!$G$3:$BA$2935,37,FALSE))</f>
        <v/>
      </c>
      <c r="AS27" s="4" t="str">
        <f>IF($H27=0,"",VLOOKUP($G27,Data!$G$3:$BA$2935,38,FALSE))</f>
        <v/>
      </c>
      <c r="AT27" s="4" t="str">
        <f>IF($H27=0,"",VLOOKUP($G27,Data!$G$3:$BA$2935,39,FALSE))</f>
        <v/>
      </c>
    </row>
    <row r="28" spans="1:46" x14ac:dyDescent="0.25">
      <c r="A28" s="4">
        <f>PSSE!A30</f>
        <v>914002</v>
      </c>
      <c r="B28" s="4" t="str">
        <f>PSSE!B30</f>
        <v>NGHIALO_H2</v>
      </c>
      <c r="C28" s="4">
        <f>PSSE!D30</f>
        <v>6</v>
      </c>
      <c r="D28" s="4">
        <f>PSSE!E30</f>
        <v>7.5</v>
      </c>
      <c r="E28" s="4" t="str">
        <f>PSSE!F30</f>
        <v>TD</v>
      </c>
      <c r="F28" s="4">
        <f>PSSE!G30</f>
        <v>1</v>
      </c>
      <c r="G28" s="4" t="str">
        <f t="shared" si="0"/>
        <v>GOV67.5TD1</v>
      </c>
      <c r="H28" s="4">
        <f>COUNTIF(Data!$G$3:$BA$2935,GOV!$G28)</f>
        <v>1</v>
      </c>
      <c r="I28" s="4" t="str">
        <f>IF($H28=0,"",VLOOKUP($G28,Data!$G$3:$BA$2935,2,FALSE))</f>
        <v>'HYGOV'</v>
      </c>
      <c r="J28" s="4">
        <f>PSSE!C30</f>
        <v>1</v>
      </c>
      <c r="K28" s="4">
        <f>IF($H28=0,"",VLOOKUP($G28,Data!$G$3:$BA$2935,4,FALSE))</f>
        <v>0.06</v>
      </c>
      <c r="L28" s="4">
        <f>IF($H28=0,"",VLOOKUP($G28,Data!$G$3:$BA$2935,5,FALSE))</f>
        <v>0.4</v>
      </c>
      <c r="M28" s="4">
        <f>IF($H28=0,"",VLOOKUP($G28,Data!$G$3:$BA$2935,6,FALSE))</f>
        <v>3</v>
      </c>
      <c r="N28" s="4">
        <f>IF($H28=0,"",VLOOKUP($G28,Data!$G$3:$BA$2935,7,FALSE))</f>
        <v>9.9000000000000005E-2</v>
      </c>
      <c r="O28" s="4">
        <f>IF($H28=0,"",VLOOKUP($G28,Data!$G$3:$BA$2935,8,FALSE))</f>
        <v>0.4</v>
      </c>
      <c r="P28" s="4">
        <f>IF($H28=0,"",VLOOKUP($G28,Data!$G$3:$BA$2935,9,FALSE))</f>
        <v>0.15</v>
      </c>
      <c r="Q28" s="4">
        <f>IF($H28=0,"",VLOOKUP($G28,Data!$G$3:$BA$2935,10,FALSE))</f>
        <v>1</v>
      </c>
      <c r="R28" s="4">
        <f>IF($H28=0,"",VLOOKUP($G28,Data!$G$3:$BA$2935,11,FALSE))</f>
        <v>0.1</v>
      </c>
      <c r="S28" s="4">
        <f>IF($H28=0,"",VLOOKUP($G28,Data!$G$3:$BA$2935,12,FALSE))</f>
        <v>1.35</v>
      </c>
      <c r="T28" s="4">
        <f>IF($H28=0,"",VLOOKUP($G28,Data!$G$3:$BA$2935,13,FALSE))</f>
        <v>1.4</v>
      </c>
      <c r="U28" s="4">
        <f>IF($H28=0,"",VLOOKUP($G28,Data!$G$3:$BA$2935,14,FALSE))</f>
        <v>0.1</v>
      </c>
      <c r="V28" s="4">
        <f>IF($H28=0,"",VLOOKUP($G28,Data!$G$3:$BA$2935,15,FALSE))</f>
        <v>0.1</v>
      </c>
      <c r="W28" s="4" t="str">
        <f>IF($H28=0,"",VLOOKUP($G28,Data!$G$3:$BA$2935,16,FALSE))</f>
        <v>/</v>
      </c>
      <c r="X28" s="4" t="str">
        <f>IF($H28=0,"",VLOOKUP($G28,Data!$G$3:$BA$2935,17,FALSE))</f>
        <v>/</v>
      </c>
      <c r="Y28" s="4" t="str">
        <f>IF($H28=0,"",VLOOKUP($G28,Data!$G$3:$BA$2935,18,FALSE))</f>
        <v/>
      </c>
      <c r="Z28" s="4" t="str">
        <f>IF($H28=0,"",VLOOKUP($G28,Data!$G$3:$BA$2935,19,FALSE))</f>
        <v/>
      </c>
      <c r="AA28" s="4" t="str">
        <f>IF($H28=0,"",VLOOKUP($G28,Data!$G$3:$BA$2935,20,FALSE))</f>
        <v/>
      </c>
      <c r="AB28" s="4" t="str">
        <f>IF($H28=0,"",VLOOKUP($G28,Data!$G$3:$BA$2935,21,FALSE))</f>
        <v/>
      </c>
      <c r="AC28" s="4" t="str">
        <f>IF($H28=0,"",VLOOKUP($G28,Data!$G$3:$BA$2935,22,FALSE))</f>
        <v/>
      </c>
      <c r="AD28" s="4" t="str">
        <f>IF($H28=0,"",VLOOKUP($G28,Data!$G$3:$BA$2935,23,FALSE))</f>
        <v/>
      </c>
      <c r="AE28" s="4" t="str">
        <f>IF($H28=0,"",VLOOKUP($G28,Data!$G$3:$BA$2935,24,FALSE))</f>
        <v/>
      </c>
      <c r="AF28" s="4" t="str">
        <f>IF($H28=0,"",VLOOKUP($G28,Data!$G$3:$BA$2935,25,FALSE))</f>
        <v/>
      </c>
      <c r="AG28" s="4" t="str">
        <f>IF($H28=0,"",VLOOKUP($G28,Data!$G$3:$BA$2935,26,FALSE))</f>
        <v/>
      </c>
      <c r="AH28" s="4" t="str">
        <f>IF($H28=0,"",VLOOKUP($G28,Data!$G$3:$BA$2935,27,FALSE))</f>
        <v/>
      </c>
      <c r="AI28" s="4" t="str">
        <f>IF($H28=0,"",VLOOKUP($G28,Data!$G$3:$BA$2935,28,FALSE))</f>
        <v/>
      </c>
      <c r="AJ28" s="4" t="str">
        <f>IF($H28=0,"",VLOOKUP($G28,Data!$G$3:$BA$2935,29,FALSE))</f>
        <v/>
      </c>
      <c r="AK28" s="4" t="str">
        <f>IF($H28=0,"",VLOOKUP($G28,Data!$G$3:$BA$2935,30,FALSE))</f>
        <v/>
      </c>
      <c r="AL28" s="4" t="str">
        <f>IF($H28=0,"",VLOOKUP($G28,Data!$G$3:$BA$2935,31,FALSE))</f>
        <v/>
      </c>
      <c r="AM28" s="4" t="str">
        <f>IF($H28=0,"",VLOOKUP($G28,Data!$G$3:$BA$2935,32,FALSE))</f>
        <v/>
      </c>
      <c r="AN28" s="4" t="str">
        <f>IF($H28=0,"",VLOOKUP($G28,Data!$G$3:$BA$2935,33,FALSE))</f>
        <v/>
      </c>
      <c r="AO28" s="4" t="str">
        <f>IF($H28=0,"",VLOOKUP($G28,Data!$G$3:$BA$2935,34,FALSE))</f>
        <v/>
      </c>
      <c r="AP28" s="4" t="str">
        <f>IF($H28=0,"",VLOOKUP($G28,Data!$G$3:$BA$2935,35,FALSE))</f>
        <v/>
      </c>
      <c r="AQ28" s="4" t="str">
        <f>IF($H28=0,"",VLOOKUP($G28,Data!$G$3:$BA$2935,36,FALSE))</f>
        <v/>
      </c>
      <c r="AR28" s="4" t="str">
        <f>IF($H28=0,"",VLOOKUP($G28,Data!$G$3:$BA$2935,37,FALSE))</f>
        <v/>
      </c>
      <c r="AS28" s="4" t="str">
        <f>IF($H28=0,"",VLOOKUP($G28,Data!$G$3:$BA$2935,38,FALSE))</f>
        <v/>
      </c>
      <c r="AT28" s="4" t="str">
        <f>IF($H28=0,"",VLOOKUP($G28,Data!$G$3:$BA$2935,39,FALSE))</f>
        <v/>
      </c>
    </row>
    <row r="29" spans="1:46" x14ac:dyDescent="0.25">
      <c r="A29" s="4">
        <f>PSSE!A31</f>
        <v>914009</v>
      </c>
      <c r="B29" s="4" t="str">
        <f>PSSE!B31</f>
        <v>TRAMTAU_H1</v>
      </c>
      <c r="C29" s="4">
        <f>PSSE!D31</f>
        <v>11</v>
      </c>
      <c r="D29" s="4">
        <f>PSSE!E31</f>
        <v>32</v>
      </c>
      <c r="E29" s="4" t="str">
        <f>PSSE!F31</f>
        <v>TD</v>
      </c>
      <c r="F29" s="4">
        <f>PSSE!G31</f>
        <v>1</v>
      </c>
      <c r="G29" s="4" t="str">
        <f t="shared" si="0"/>
        <v>GOV1132TD1</v>
      </c>
      <c r="H29" s="4">
        <f>COUNTIF(Data!$G$3:$BA$2935,GOV!$G29)</f>
        <v>1</v>
      </c>
      <c r="I29" s="4" t="str">
        <f>IF($H29=0,"",VLOOKUP($G29,Data!$G$3:$BA$2935,2,FALSE))</f>
        <v>'HYGOV'</v>
      </c>
      <c r="J29" s="4">
        <f>PSSE!C31</f>
        <v>1</v>
      </c>
      <c r="K29" s="4">
        <f>IF($H29=0,"",VLOOKUP($G29,Data!$G$3:$BA$2935,4,FALSE))</f>
        <v>0.06</v>
      </c>
      <c r="L29" s="4">
        <f>IF($H29=0,"",VLOOKUP($G29,Data!$G$3:$BA$2935,5,FALSE))</f>
        <v>0.4</v>
      </c>
      <c r="M29" s="4">
        <f>IF($H29=0,"",VLOOKUP($G29,Data!$G$3:$BA$2935,6,FALSE))</f>
        <v>3</v>
      </c>
      <c r="N29" s="4">
        <f>IF($H29=0,"",VLOOKUP($G29,Data!$G$3:$BA$2935,7,FALSE))</f>
        <v>9.9000000000000005E-2</v>
      </c>
      <c r="O29" s="4">
        <f>IF($H29=0,"",VLOOKUP($G29,Data!$G$3:$BA$2935,8,FALSE))</f>
        <v>0.4</v>
      </c>
      <c r="P29" s="4">
        <f>IF($H29=0,"",VLOOKUP($G29,Data!$G$3:$BA$2935,9,FALSE))</f>
        <v>0.15</v>
      </c>
      <c r="Q29" s="4">
        <f>IF($H29=0,"",VLOOKUP($G29,Data!$G$3:$BA$2935,10,FALSE))</f>
        <v>1</v>
      </c>
      <c r="R29" s="4">
        <f>IF($H29=0,"",VLOOKUP($G29,Data!$G$3:$BA$2935,11,FALSE))</f>
        <v>0.1</v>
      </c>
      <c r="S29" s="4">
        <f>IF($H29=0,"",VLOOKUP($G29,Data!$G$3:$BA$2935,12,FALSE))</f>
        <v>1.35</v>
      </c>
      <c r="T29" s="4">
        <f>IF($H29=0,"",VLOOKUP($G29,Data!$G$3:$BA$2935,13,FALSE))</f>
        <v>1.4</v>
      </c>
      <c r="U29" s="4">
        <f>IF($H29=0,"",VLOOKUP($G29,Data!$G$3:$BA$2935,14,FALSE))</f>
        <v>0.1</v>
      </c>
      <c r="V29" s="4">
        <f>IF($H29=0,"",VLOOKUP($G29,Data!$G$3:$BA$2935,15,FALSE))</f>
        <v>0.1</v>
      </c>
      <c r="W29" s="4" t="str">
        <f>IF($H29=0,"",VLOOKUP($G29,Data!$G$3:$BA$2935,16,FALSE))</f>
        <v>/</v>
      </c>
      <c r="X29" s="4" t="str">
        <f>IF($H29=0,"",VLOOKUP($G29,Data!$G$3:$BA$2935,17,FALSE))</f>
        <v>/</v>
      </c>
      <c r="Y29" s="4" t="str">
        <f>IF($H29=0,"",VLOOKUP($G29,Data!$G$3:$BA$2935,18,FALSE))</f>
        <v/>
      </c>
      <c r="Z29" s="4" t="str">
        <f>IF($H29=0,"",VLOOKUP($G29,Data!$G$3:$BA$2935,19,FALSE))</f>
        <v/>
      </c>
      <c r="AA29" s="4" t="str">
        <f>IF($H29=0,"",VLOOKUP($G29,Data!$G$3:$BA$2935,20,FALSE))</f>
        <v/>
      </c>
      <c r="AB29" s="4" t="str">
        <f>IF($H29=0,"",VLOOKUP($G29,Data!$G$3:$BA$2935,21,FALSE))</f>
        <v/>
      </c>
      <c r="AC29" s="4" t="str">
        <f>IF($H29=0,"",VLOOKUP($G29,Data!$G$3:$BA$2935,22,FALSE))</f>
        <v/>
      </c>
      <c r="AD29" s="4" t="str">
        <f>IF($H29=0,"",VLOOKUP($G29,Data!$G$3:$BA$2935,23,FALSE))</f>
        <v/>
      </c>
      <c r="AE29" s="4" t="str">
        <f>IF($H29=0,"",VLOOKUP($G29,Data!$G$3:$BA$2935,24,FALSE))</f>
        <v/>
      </c>
      <c r="AF29" s="4" t="str">
        <f>IF($H29=0,"",VLOOKUP($G29,Data!$G$3:$BA$2935,25,FALSE))</f>
        <v/>
      </c>
      <c r="AG29" s="4" t="str">
        <f>IF($H29=0,"",VLOOKUP($G29,Data!$G$3:$BA$2935,26,FALSE))</f>
        <v/>
      </c>
      <c r="AH29" s="4" t="str">
        <f>IF($H29=0,"",VLOOKUP($G29,Data!$G$3:$BA$2935,27,FALSE))</f>
        <v/>
      </c>
      <c r="AI29" s="4" t="str">
        <f>IF($H29=0,"",VLOOKUP($G29,Data!$G$3:$BA$2935,28,FALSE))</f>
        <v/>
      </c>
      <c r="AJ29" s="4" t="str">
        <f>IF($H29=0,"",VLOOKUP($G29,Data!$G$3:$BA$2935,29,FALSE))</f>
        <v/>
      </c>
      <c r="AK29" s="4" t="str">
        <f>IF($H29=0,"",VLOOKUP($G29,Data!$G$3:$BA$2935,30,FALSE))</f>
        <v/>
      </c>
      <c r="AL29" s="4" t="str">
        <f>IF($H29=0,"",VLOOKUP($G29,Data!$G$3:$BA$2935,31,FALSE))</f>
        <v/>
      </c>
      <c r="AM29" s="4" t="str">
        <f>IF($H29=0,"",VLOOKUP($G29,Data!$G$3:$BA$2935,32,FALSE))</f>
        <v/>
      </c>
      <c r="AN29" s="4" t="str">
        <f>IF($H29=0,"",VLOOKUP($G29,Data!$G$3:$BA$2935,33,FALSE))</f>
        <v/>
      </c>
      <c r="AO29" s="4" t="str">
        <f>IF($H29=0,"",VLOOKUP($G29,Data!$G$3:$BA$2935,34,FALSE))</f>
        <v/>
      </c>
      <c r="AP29" s="4" t="str">
        <f>IF($H29=0,"",VLOOKUP($G29,Data!$G$3:$BA$2935,35,FALSE))</f>
        <v/>
      </c>
      <c r="AQ29" s="4" t="str">
        <f>IF($H29=0,"",VLOOKUP($G29,Data!$G$3:$BA$2935,36,FALSE))</f>
        <v/>
      </c>
      <c r="AR29" s="4" t="str">
        <f>IF($H29=0,"",VLOOKUP($G29,Data!$G$3:$BA$2935,37,FALSE))</f>
        <v/>
      </c>
      <c r="AS29" s="4" t="str">
        <f>IF($H29=0,"",VLOOKUP($G29,Data!$G$3:$BA$2935,38,FALSE))</f>
        <v/>
      </c>
      <c r="AT29" s="4" t="str">
        <f>IF($H29=0,"",VLOOKUP($G29,Data!$G$3:$BA$2935,39,FALSE))</f>
        <v/>
      </c>
    </row>
    <row r="30" spans="1:46" x14ac:dyDescent="0.25">
      <c r="A30" s="4">
        <f>PSSE!A32</f>
        <v>914011</v>
      </c>
      <c r="B30" s="4" t="str">
        <f>PSSE!B32</f>
        <v>THACBA_H1</v>
      </c>
      <c r="C30" s="4">
        <f>PSSE!D32</f>
        <v>10.5</v>
      </c>
      <c r="D30" s="4">
        <f>PSSE!E32</f>
        <v>40</v>
      </c>
      <c r="E30" s="4" t="str">
        <f>PSSE!F32</f>
        <v>TD</v>
      </c>
      <c r="F30" s="4">
        <f>PSSE!G32</f>
        <v>1</v>
      </c>
      <c r="G30" s="4" t="str">
        <f t="shared" si="0"/>
        <v>GOV10.540TD1</v>
      </c>
      <c r="H30" s="4">
        <f>COUNTIF(Data!$G$3:$BA$2935,GOV!$G30)</f>
        <v>1</v>
      </c>
      <c r="I30" s="4" t="str">
        <f>IF($H30=0,"",VLOOKUP($G30,Data!$G$3:$BA$2935,2,FALSE))</f>
        <v>'HYGOV'</v>
      </c>
      <c r="J30" s="4">
        <f>PSSE!C32</f>
        <v>1</v>
      </c>
      <c r="K30" s="4">
        <f>IF($H30=0,"",VLOOKUP($G30,Data!$G$3:$BA$2935,4,FALSE))</f>
        <v>0.06</v>
      </c>
      <c r="L30" s="4">
        <f>IF($H30=0,"",VLOOKUP($G30,Data!$G$3:$BA$2935,5,FALSE))</f>
        <v>0.4</v>
      </c>
      <c r="M30" s="4">
        <f>IF($H30=0,"",VLOOKUP($G30,Data!$G$3:$BA$2935,6,FALSE))</f>
        <v>3</v>
      </c>
      <c r="N30" s="4">
        <f>IF($H30=0,"",VLOOKUP($G30,Data!$G$3:$BA$2935,7,FALSE))</f>
        <v>9.9000000000000005E-2</v>
      </c>
      <c r="O30" s="4">
        <f>IF($H30=0,"",VLOOKUP($G30,Data!$G$3:$BA$2935,8,FALSE))</f>
        <v>0.4</v>
      </c>
      <c r="P30" s="4">
        <f>IF($H30=0,"",VLOOKUP($G30,Data!$G$3:$BA$2935,9,FALSE))</f>
        <v>0.15</v>
      </c>
      <c r="Q30" s="4">
        <f>IF($H30=0,"",VLOOKUP($G30,Data!$G$3:$BA$2935,10,FALSE))</f>
        <v>1</v>
      </c>
      <c r="R30" s="4">
        <f>IF($H30=0,"",VLOOKUP($G30,Data!$G$3:$BA$2935,11,FALSE))</f>
        <v>0.1</v>
      </c>
      <c r="S30" s="4">
        <f>IF($H30=0,"",VLOOKUP($G30,Data!$G$3:$BA$2935,12,FALSE))</f>
        <v>1.35</v>
      </c>
      <c r="T30" s="4">
        <f>IF($H30=0,"",VLOOKUP($G30,Data!$G$3:$BA$2935,13,FALSE))</f>
        <v>1.4</v>
      </c>
      <c r="U30" s="4">
        <f>IF($H30=0,"",VLOOKUP($G30,Data!$G$3:$BA$2935,14,FALSE))</f>
        <v>0.1</v>
      </c>
      <c r="V30" s="4">
        <f>IF($H30=0,"",VLOOKUP($G30,Data!$G$3:$BA$2935,15,FALSE))</f>
        <v>0.1</v>
      </c>
      <c r="W30" s="4" t="str">
        <f>IF($H30=0,"",VLOOKUP($G30,Data!$G$3:$BA$2935,16,FALSE))</f>
        <v>/</v>
      </c>
      <c r="X30" s="4" t="str">
        <f>IF($H30=0,"",VLOOKUP($G30,Data!$G$3:$BA$2935,17,FALSE))</f>
        <v>/</v>
      </c>
      <c r="Y30" s="4" t="str">
        <f>IF($H30=0,"",VLOOKUP($G30,Data!$G$3:$BA$2935,18,FALSE))</f>
        <v/>
      </c>
      <c r="Z30" s="4" t="str">
        <f>IF($H30=0,"",VLOOKUP($G30,Data!$G$3:$BA$2935,19,FALSE))</f>
        <v/>
      </c>
      <c r="AA30" s="4" t="str">
        <f>IF($H30=0,"",VLOOKUP($G30,Data!$G$3:$BA$2935,20,FALSE))</f>
        <v/>
      </c>
      <c r="AB30" s="4" t="str">
        <f>IF($H30=0,"",VLOOKUP($G30,Data!$G$3:$BA$2935,21,FALSE))</f>
        <v/>
      </c>
      <c r="AC30" s="4" t="str">
        <f>IF($H30=0,"",VLOOKUP($G30,Data!$G$3:$BA$2935,22,FALSE))</f>
        <v/>
      </c>
      <c r="AD30" s="4" t="str">
        <f>IF($H30=0,"",VLOOKUP($G30,Data!$G$3:$BA$2935,23,FALSE))</f>
        <v/>
      </c>
      <c r="AE30" s="4" t="str">
        <f>IF($H30=0,"",VLOOKUP($G30,Data!$G$3:$BA$2935,24,FALSE))</f>
        <v/>
      </c>
      <c r="AF30" s="4" t="str">
        <f>IF($H30=0,"",VLOOKUP($G30,Data!$G$3:$BA$2935,25,FALSE))</f>
        <v/>
      </c>
      <c r="AG30" s="4" t="str">
        <f>IF($H30=0,"",VLOOKUP($G30,Data!$G$3:$BA$2935,26,FALSE))</f>
        <v/>
      </c>
      <c r="AH30" s="4" t="str">
        <f>IF($H30=0,"",VLOOKUP($G30,Data!$G$3:$BA$2935,27,FALSE))</f>
        <v/>
      </c>
      <c r="AI30" s="4" t="str">
        <f>IF($H30=0,"",VLOOKUP($G30,Data!$G$3:$BA$2935,28,FALSE))</f>
        <v/>
      </c>
      <c r="AJ30" s="4" t="str">
        <f>IF($H30=0,"",VLOOKUP($G30,Data!$G$3:$BA$2935,29,FALSE))</f>
        <v/>
      </c>
      <c r="AK30" s="4" t="str">
        <f>IF($H30=0,"",VLOOKUP($G30,Data!$G$3:$BA$2935,30,FALSE))</f>
        <v/>
      </c>
      <c r="AL30" s="4" t="str">
        <f>IF($H30=0,"",VLOOKUP($G30,Data!$G$3:$BA$2935,31,FALSE))</f>
        <v/>
      </c>
      <c r="AM30" s="4" t="str">
        <f>IF($H30=0,"",VLOOKUP($G30,Data!$G$3:$BA$2935,32,FALSE))</f>
        <v/>
      </c>
      <c r="AN30" s="4" t="str">
        <f>IF($H30=0,"",VLOOKUP($G30,Data!$G$3:$BA$2935,33,FALSE))</f>
        <v/>
      </c>
      <c r="AO30" s="4" t="str">
        <f>IF($H30=0,"",VLOOKUP($G30,Data!$G$3:$BA$2935,34,FALSE))</f>
        <v/>
      </c>
      <c r="AP30" s="4" t="str">
        <f>IF($H30=0,"",VLOOKUP($G30,Data!$G$3:$BA$2935,35,FALSE))</f>
        <v/>
      </c>
      <c r="AQ30" s="4" t="str">
        <f>IF($H30=0,"",VLOOKUP($G30,Data!$G$3:$BA$2935,36,FALSE))</f>
        <v/>
      </c>
      <c r="AR30" s="4" t="str">
        <f>IF($H30=0,"",VLOOKUP($G30,Data!$G$3:$BA$2935,37,FALSE))</f>
        <v/>
      </c>
      <c r="AS30" s="4" t="str">
        <f>IF($H30=0,"",VLOOKUP($G30,Data!$G$3:$BA$2935,38,FALSE))</f>
        <v/>
      </c>
      <c r="AT30" s="4" t="str">
        <f>IF($H30=0,"",VLOOKUP($G30,Data!$G$3:$BA$2935,39,FALSE))</f>
        <v/>
      </c>
    </row>
    <row r="31" spans="1:46" x14ac:dyDescent="0.25">
      <c r="A31" s="4">
        <f>PSSE!A33</f>
        <v>914012</v>
      </c>
      <c r="B31" s="4" t="str">
        <f>PSSE!B33</f>
        <v>THACBA_H2</v>
      </c>
      <c r="C31" s="4">
        <f>PSSE!D33</f>
        <v>10.5</v>
      </c>
      <c r="D31" s="4">
        <f>PSSE!E33</f>
        <v>40</v>
      </c>
      <c r="E31" s="4" t="str">
        <f>PSSE!F33</f>
        <v>TD</v>
      </c>
      <c r="F31" s="4">
        <f>PSSE!G33</f>
        <v>1</v>
      </c>
      <c r="G31" s="4" t="str">
        <f t="shared" si="0"/>
        <v>GOV10.540TD1</v>
      </c>
      <c r="H31" s="4">
        <f>COUNTIF(Data!$G$3:$BA$2935,GOV!$G31)</f>
        <v>1</v>
      </c>
      <c r="I31" s="4" t="str">
        <f>IF($H31=0,"",VLOOKUP($G31,Data!$G$3:$BA$2935,2,FALSE))</f>
        <v>'HYGOV'</v>
      </c>
      <c r="J31" s="4">
        <f>PSSE!C33</f>
        <v>1</v>
      </c>
      <c r="K31" s="4">
        <f>IF($H31=0,"",VLOOKUP($G31,Data!$G$3:$BA$2935,4,FALSE))</f>
        <v>0.06</v>
      </c>
      <c r="L31" s="4">
        <f>IF($H31=0,"",VLOOKUP($G31,Data!$G$3:$BA$2935,5,FALSE))</f>
        <v>0.4</v>
      </c>
      <c r="M31" s="4">
        <f>IF($H31=0,"",VLOOKUP($G31,Data!$G$3:$BA$2935,6,FALSE))</f>
        <v>3</v>
      </c>
      <c r="N31" s="4">
        <f>IF($H31=0,"",VLOOKUP($G31,Data!$G$3:$BA$2935,7,FALSE))</f>
        <v>9.9000000000000005E-2</v>
      </c>
      <c r="O31" s="4">
        <f>IF($H31=0,"",VLOOKUP($G31,Data!$G$3:$BA$2935,8,FALSE))</f>
        <v>0.4</v>
      </c>
      <c r="P31" s="4">
        <f>IF($H31=0,"",VLOOKUP($G31,Data!$G$3:$BA$2935,9,FALSE))</f>
        <v>0.15</v>
      </c>
      <c r="Q31" s="4">
        <f>IF($H31=0,"",VLOOKUP($G31,Data!$G$3:$BA$2935,10,FALSE))</f>
        <v>1</v>
      </c>
      <c r="R31" s="4">
        <f>IF($H31=0,"",VLOOKUP($G31,Data!$G$3:$BA$2935,11,FALSE))</f>
        <v>0.1</v>
      </c>
      <c r="S31" s="4">
        <f>IF($H31=0,"",VLOOKUP($G31,Data!$G$3:$BA$2935,12,FALSE))</f>
        <v>1.35</v>
      </c>
      <c r="T31" s="4">
        <f>IF($H31=0,"",VLOOKUP($G31,Data!$G$3:$BA$2935,13,FALSE))</f>
        <v>1.4</v>
      </c>
      <c r="U31" s="4">
        <f>IF($H31=0,"",VLOOKUP($G31,Data!$G$3:$BA$2935,14,FALSE))</f>
        <v>0.1</v>
      </c>
      <c r="V31" s="4">
        <f>IF($H31=0,"",VLOOKUP($G31,Data!$G$3:$BA$2935,15,FALSE))</f>
        <v>0.1</v>
      </c>
      <c r="W31" s="4" t="str">
        <f>IF($H31=0,"",VLOOKUP($G31,Data!$G$3:$BA$2935,16,FALSE))</f>
        <v>/</v>
      </c>
      <c r="X31" s="4" t="str">
        <f>IF($H31=0,"",VLOOKUP($G31,Data!$G$3:$BA$2935,17,FALSE))</f>
        <v>/</v>
      </c>
      <c r="Y31" s="4" t="str">
        <f>IF($H31=0,"",VLOOKUP($G31,Data!$G$3:$BA$2935,18,FALSE))</f>
        <v/>
      </c>
      <c r="Z31" s="4" t="str">
        <f>IF($H31=0,"",VLOOKUP($G31,Data!$G$3:$BA$2935,19,FALSE))</f>
        <v/>
      </c>
      <c r="AA31" s="4" t="str">
        <f>IF($H31=0,"",VLOOKUP($G31,Data!$G$3:$BA$2935,20,FALSE))</f>
        <v/>
      </c>
      <c r="AB31" s="4" t="str">
        <f>IF($H31=0,"",VLOOKUP($G31,Data!$G$3:$BA$2935,21,FALSE))</f>
        <v/>
      </c>
      <c r="AC31" s="4" t="str">
        <f>IF($H31=0,"",VLOOKUP($G31,Data!$G$3:$BA$2935,22,FALSE))</f>
        <v/>
      </c>
      <c r="AD31" s="4" t="str">
        <f>IF($H31=0,"",VLOOKUP($G31,Data!$G$3:$BA$2935,23,FALSE))</f>
        <v/>
      </c>
      <c r="AE31" s="4" t="str">
        <f>IF($H31=0,"",VLOOKUP($G31,Data!$G$3:$BA$2935,24,FALSE))</f>
        <v/>
      </c>
      <c r="AF31" s="4" t="str">
        <f>IF($H31=0,"",VLOOKUP($G31,Data!$G$3:$BA$2935,25,FALSE))</f>
        <v/>
      </c>
      <c r="AG31" s="4" t="str">
        <f>IF($H31=0,"",VLOOKUP($G31,Data!$G$3:$BA$2935,26,FALSE))</f>
        <v/>
      </c>
      <c r="AH31" s="4" t="str">
        <f>IF($H31=0,"",VLOOKUP($G31,Data!$G$3:$BA$2935,27,FALSE))</f>
        <v/>
      </c>
      <c r="AI31" s="4" t="str">
        <f>IF($H31=0,"",VLOOKUP($G31,Data!$G$3:$BA$2935,28,FALSE))</f>
        <v/>
      </c>
      <c r="AJ31" s="4" t="str">
        <f>IF($H31=0,"",VLOOKUP($G31,Data!$G$3:$BA$2935,29,FALSE))</f>
        <v/>
      </c>
      <c r="AK31" s="4" t="str">
        <f>IF($H31=0,"",VLOOKUP($G31,Data!$G$3:$BA$2935,30,FALSE))</f>
        <v/>
      </c>
      <c r="AL31" s="4" t="str">
        <f>IF($H31=0,"",VLOOKUP($G31,Data!$G$3:$BA$2935,31,FALSE))</f>
        <v/>
      </c>
      <c r="AM31" s="4" t="str">
        <f>IF($H31=0,"",VLOOKUP($G31,Data!$G$3:$BA$2935,32,FALSE))</f>
        <v/>
      </c>
      <c r="AN31" s="4" t="str">
        <f>IF($H31=0,"",VLOOKUP($G31,Data!$G$3:$BA$2935,33,FALSE))</f>
        <v/>
      </c>
      <c r="AO31" s="4" t="str">
        <f>IF($H31=0,"",VLOOKUP($G31,Data!$G$3:$BA$2935,34,FALSE))</f>
        <v/>
      </c>
      <c r="AP31" s="4" t="str">
        <f>IF($H31=0,"",VLOOKUP($G31,Data!$G$3:$BA$2935,35,FALSE))</f>
        <v/>
      </c>
      <c r="AQ31" s="4" t="str">
        <f>IF($H31=0,"",VLOOKUP($G31,Data!$G$3:$BA$2935,36,FALSE))</f>
        <v/>
      </c>
      <c r="AR31" s="4" t="str">
        <f>IF($H31=0,"",VLOOKUP($G31,Data!$G$3:$BA$2935,37,FALSE))</f>
        <v/>
      </c>
      <c r="AS31" s="4" t="str">
        <f>IF($H31=0,"",VLOOKUP($G31,Data!$G$3:$BA$2935,38,FALSE))</f>
        <v/>
      </c>
      <c r="AT31" s="4" t="str">
        <f>IF($H31=0,"",VLOOKUP($G31,Data!$G$3:$BA$2935,39,FALSE))</f>
        <v/>
      </c>
    </row>
    <row r="32" spans="1:46" x14ac:dyDescent="0.25">
      <c r="A32" s="4">
        <f>PSSE!A34</f>
        <v>914013</v>
      </c>
      <c r="B32" s="4" t="str">
        <f>PSSE!B34</f>
        <v>THACBA_H3</v>
      </c>
      <c r="C32" s="4">
        <f>PSSE!D34</f>
        <v>10.5</v>
      </c>
      <c r="D32" s="4">
        <f>PSSE!E34</f>
        <v>40</v>
      </c>
      <c r="E32" s="4" t="str">
        <f>PSSE!F34</f>
        <v>TD</v>
      </c>
      <c r="F32" s="4">
        <f>PSSE!G34</f>
        <v>1</v>
      </c>
      <c r="G32" s="4" t="str">
        <f t="shared" si="0"/>
        <v>GOV10.540TD1</v>
      </c>
      <c r="H32" s="4">
        <f>COUNTIF(Data!$G$3:$BA$2935,GOV!$G32)</f>
        <v>1</v>
      </c>
      <c r="I32" s="4" t="str">
        <f>IF($H32=0,"",VLOOKUP($G32,Data!$G$3:$BA$2935,2,FALSE))</f>
        <v>'HYGOV'</v>
      </c>
      <c r="J32" s="4">
        <f>PSSE!C34</f>
        <v>1</v>
      </c>
      <c r="K32" s="4">
        <f>IF($H32=0,"",VLOOKUP($G32,Data!$G$3:$BA$2935,4,FALSE))</f>
        <v>0.06</v>
      </c>
      <c r="L32" s="4">
        <f>IF($H32=0,"",VLOOKUP($G32,Data!$G$3:$BA$2935,5,FALSE))</f>
        <v>0.4</v>
      </c>
      <c r="M32" s="4">
        <f>IF($H32=0,"",VLOOKUP($G32,Data!$G$3:$BA$2935,6,FALSE))</f>
        <v>3</v>
      </c>
      <c r="N32" s="4">
        <f>IF($H32=0,"",VLOOKUP($G32,Data!$G$3:$BA$2935,7,FALSE))</f>
        <v>9.9000000000000005E-2</v>
      </c>
      <c r="O32" s="4">
        <f>IF($H32=0,"",VLOOKUP($G32,Data!$G$3:$BA$2935,8,FALSE))</f>
        <v>0.4</v>
      </c>
      <c r="P32" s="4">
        <f>IF($H32=0,"",VLOOKUP($G32,Data!$G$3:$BA$2935,9,FALSE))</f>
        <v>0.15</v>
      </c>
      <c r="Q32" s="4">
        <f>IF($H32=0,"",VLOOKUP($G32,Data!$G$3:$BA$2935,10,FALSE))</f>
        <v>1</v>
      </c>
      <c r="R32" s="4">
        <f>IF($H32=0,"",VLOOKUP($G32,Data!$G$3:$BA$2935,11,FALSE))</f>
        <v>0.1</v>
      </c>
      <c r="S32" s="4">
        <f>IF($H32=0,"",VLOOKUP($G32,Data!$G$3:$BA$2935,12,FALSE))</f>
        <v>1.35</v>
      </c>
      <c r="T32" s="4">
        <f>IF($H32=0,"",VLOOKUP($G32,Data!$G$3:$BA$2935,13,FALSE))</f>
        <v>1.4</v>
      </c>
      <c r="U32" s="4">
        <f>IF($H32=0,"",VLOOKUP($G32,Data!$G$3:$BA$2935,14,FALSE))</f>
        <v>0.1</v>
      </c>
      <c r="V32" s="4">
        <f>IF($H32=0,"",VLOOKUP($G32,Data!$G$3:$BA$2935,15,FALSE))</f>
        <v>0.1</v>
      </c>
      <c r="W32" s="4" t="str">
        <f>IF($H32=0,"",VLOOKUP($G32,Data!$G$3:$BA$2935,16,FALSE))</f>
        <v>/</v>
      </c>
      <c r="X32" s="4" t="str">
        <f>IF($H32=0,"",VLOOKUP($G32,Data!$G$3:$BA$2935,17,FALSE))</f>
        <v>/</v>
      </c>
      <c r="Y32" s="4" t="str">
        <f>IF($H32=0,"",VLOOKUP($G32,Data!$G$3:$BA$2935,18,FALSE))</f>
        <v/>
      </c>
      <c r="Z32" s="4" t="str">
        <f>IF($H32=0,"",VLOOKUP($G32,Data!$G$3:$BA$2935,19,FALSE))</f>
        <v/>
      </c>
      <c r="AA32" s="4" t="str">
        <f>IF($H32=0,"",VLOOKUP($G32,Data!$G$3:$BA$2935,20,FALSE))</f>
        <v/>
      </c>
      <c r="AB32" s="4" t="str">
        <f>IF($H32=0,"",VLOOKUP($G32,Data!$G$3:$BA$2935,21,FALSE))</f>
        <v/>
      </c>
      <c r="AC32" s="4" t="str">
        <f>IF($H32=0,"",VLOOKUP($G32,Data!$G$3:$BA$2935,22,FALSE))</f>
        <v/>
      </c>
      <c r="AD32" s="4" t="str">
        <f>IF($H32=0,"",VLOOKUP($G32,Data!$G$3:$BA$2935,23,FALSE))</f>
        <v/>
      </c>
      <c r="AE32" s="4" t="str">
        <f>IF($H32=0,"",VLOOKUP($G32,Data!$G$3:$BA$2935,24,FALSE))</f>
        <v/>
      </c>
      <c r="AF32" s="4" t="str">
        <f>IF($H32=0,"",VLOOKUP($G32,Data!$G$3:$BA$2935,25,FALSE))</f>
        <v/>
      </c>
      <c r="AG32" s="4" t="str">
        <f>IF($H32=0,"",VLOOKUP($G32,Data!$G$3:$BA$2935,26,FALSE))</f>
        <v/>
      </c>
      <c r="AH32" s="4" t="str">
        <f>IF($H32=0,"",VLOOKUP($G32,Data!$G$3:$BA$2935,27,FALSE))</f>
        <v/>
      </c>
      <c r="AI32" s="4" t="str">
        <f>IF($H32=0,"",VLOOKUP($G32,Data!$G$3:$BA$2935,28,FALSE))</f>
        <v/>
      </c>
      <c r="AJ32" s="4" t="str">
        <f>IF($H32=0,"",VLOOKUP($G32,Data!$G$3:$BA$2935,29,FALSE))</f>
        <v/>
      </c>
      <c r="AK32" s="4" t="str">
        <f>IF($H32=0,"",VLOOKUP($G32,Data!$G$3:$BA$2935,30,FALSE))</f>
        <v/>
      </c>
      <c r="AL32" s="4" t="str">
        <f>IF($H32=0,"",VLOOKUP($G32,Data!$G$3:$BA$2935,31,FALSE))</f>
        <v/>
      </c>
      <c r="AM32" s="4" t="str">
        <f>IF($H32=0,"",VLOOKUP($G32,Data!$G$3:$BA$2935,32,FALSE))</f>
        <v/>
      </c>
      <c r="AN32" s="4" t="str">
        <f>IF($H32=0,"",VLOOKUP($G32,Data!$G$3:$BA$2935,33,FALSE))</f>
        <v/>
      </c>
      <c r="AO32" s="4" t="str">
        <f>IF($H32=0,"",VLOOKUP($G32,Data!$G$3:$BA$2935,34,FALSE))</f>
        <v/>
      </c>
      <c r="AP32" s="4" t="str">
        <f>IF($H32=0,"",VLOOKUP($G32,Data!$G$3:$BA$2935,35,FALSE))</f>
        <v/>
      </c>
      <c r="AQ32" s="4" t="str">
        <f>IF($H32=0,"",VLOOKUP($G32,Data!$G$3:$BA$2935,36,FALSE))</f>
        <v/>
      </c>
      <c r="AR32" s="4" t="str">
        <f>IF($H32=0,"",VLOOKUP($G32,Data!$G$3:$BA$2935,37,FALSE))</f>
        <v/>
      </c>
      <c r="AS32" s="4" t="str">
        <f>IF($H32=0,"",VLOOKUP($G32,Data!$G$3:$BA$2935,38,FALSE))</f>
        <v/>
      </c>
      <c r="AT32" s="4" t="str">
        <f>IF($H32=0,"",VLOOKUP($G32,Data!$G$3:$BA$2935,39,FALSE))</f>
        <v/>
      </c>
    </row>
    <row r="33" spans="1:46" x14ac:dyDescent="0.25">
      <c r="A33" s="4">
        <f>PSSE!A35</f>
        <v>914015</v>
      </c>
      <c r="B33" s="4" t="str">
        <f>PSSE!B35</f>
        <v>NGOIHUT2_H1</v>
      </c>
      <c r="C33" s="4">
        <f>PSSE!D35</f>
        <v>13.8</v>
      </c>
      <c r="D33" s="4">
        <f>PSSE!E35</f>
        <v>75</v>
      </c>
      <c r="E33" s="4" t="str">
        <f>PSSE!F35</f>
        <v>TD</v>
      </c>
      <c r="F33" s="4">
        <f>PSSE!G35</f>
        <v>1</v>
      </c>
      <c r="G33" s="4" t="str">
        <f t="shared" si="0"/>
        <v>GOV13.875TD1</v>
      </c>
      <c r="H33" s="4">
        <f>COUNTIF(Data!$G$3:$BA$2935,GOV!$G33)</f>
        <v>1</v>
      </c>
      <c r="I33" s="4" t="str">
        <f>IF($H33=0,"",VLOOKUP($G33,Data!$G$3:$BA$2935,2,FALSE))</f>
        <v>'HYGOV'</v>
      </c>
      <c r="J33" s="4">
        <f>PSSE!C35</f>
        <v>1</v>
      </c>
      <c r="K33" s="4">
        <f>IF($H33=0,"",VLOOKUP($G33,Data!$G$3:$BA$2935,4,FALSE))</f>
        <v>0.03</v>
      </c>
      <c r="L33" s="4">
        <f>IF($H33=0,"",VLOOKUP($G33,Data!$G$3:$BA$2935,5,FALSE))</f>
        <v>0.18</v>
      </c>
      <c r="M33" s="4">
        <f>IF($H33=0,"",VLOOKUP($G33,Data!$G$3:$BA$2935,6,FALSE))</f>
        <v>6.64</v>
      </c>
      <c r="N33" s="4">
        <f>IF($H33=0,"",VLOOKUP($G33,Data!$G$3:$BA$2935,7,FALSE))</f>
        <v>0.05</v>
      </c>
      <c r="O33" s="4">
        <f>IF($H33=0,"",VLOOKUP($G33,Data!$G$3:$BA$2935,8,FALSE))</f>
        <v>0.5</v>
      </c>
      <c r="P33" s="4">
        <f>IF($H33=0,"",VLOOKUP($G33,Data!$G$3:$BA$2935,9,FALSE))</f>
        <v>0.15</v>
      </c>
      <c r="Q33" s="4">
        <f>IF($H33=0,"",VLOOKUP($G33,Data!$G$3:$BA$2935,10,FALSE))</f>
        <v>1</v>
      </c>
      <c r="R33" s="4">
        <f>IF($H33=0,"",VLOOKUP($G33,Data!$G$3:$BA$2935,11,FALSE))</f>
        <v>0</v>
      </c>
      <c r="S33" s="4">
        <f>IF($H33=0,"",VLOOKUP($G33,Data!$G$3:$BA$2935,12,FALSE))</f>
        <v>1.66</v>
      </c>
      <c r="T33" s="4">
        <f>IF($H33=0,"",VLOOKUP($G33,Data!$G$3:$BA$2935,13,FALSE))</f>
        <v>1.41</v>
      </c>
      <c r="U33" s="4">
        <f>IF($H33=0,"",VLOOKUP($G33,Data!$G$3:$BA$2935,14,FALSE))</f>
        <v>0.499</v>
      </c>
      <c r="V33" s="4">
        <f>IF($H33=0,"",VLOOKUP($G33,Data!$G$3:$BA$2935,15,FALSE))</f>
        <v>0.06</v>
      </c>
      <c r="W33" s="4" t="str">
        <f>IF($H33=0,"",VLOOKUP($G33,Data!$G$3:$BA$2935,16,FALSE))</f>
        <v>/</v>
      </c>
      <c r="X33" s="4" t="str">
        <f>IF($H33=0,"",VLOOKUP($G33,Data!$G$3:$BA$2935,17,FALSE))</f>
        <v>/</v>
      </c>
      <c r="Y33" s="4" t="str">
        <f>IF($H33=0,"",VLOOKUP($G33,Data!$G$3:$BA$2935,18,FALSE))</f>
        <v/>
      </c>
      <c r="Z33" s="4" t="str">
        <f>IF($H33=0,"",VLOOKUP($G33,Data!$G$3:$BA$2935,19,FALSE))</f>
        <v/>
      </c>
      <c r="AA33" s="4" t="str">
        <f>IF($H33=0,"",VLOOKUP($G33,Data!$G$3:$BA$2935,20,FALSE))</f>
        <v/>
      </c>
      <c r="AB33" s="4" t="str">
        <f>IF($H33=0,"",VLOOKUP($G33,Data!$G$3:$BA$2935,21,FALSE))</f>
        <v/>
      </c>
      <c r="AC33" s="4" t="str">
        <f>IF($H33=0,"",VLOOKUP($G33,Data!$G$3:$BA$2935,22,FALSE))</f>
        <v/>
      </c>
      <c r="AD33" s="4" t="str">
        <f>IF($H33=0,"",VLOOKUP($G33,Data!$G$3:$BA$2935,23,FALSE))</f>
        <v/>
      </c>
      <c r="AE33" s="4" t="str">
        <f>IF($H33=0,"",VLOOKUP($G33,Data!$G$3:$BA$2935,24,FALSE))</f>
        <v/>
      </c>
      <c r="AF33" s="4" t="str">
        <f>IF($H33=0,"",VLOOKUP($G33,Data!$G$3:$BA$2935,25,FALSE))</f>
        <v/>
      </c>
      <c r="AG33" s="4" t="str">
        <f>IF($H33=0,"",VLOOKUP($G33,Data!$G$3:$BA$2935,26,FALSE))</f>
        <v/>
      </c>
      <c r="AH33" s="4" t="str">
        <f>IF($H33=0,"",VLOOKUP($G33,Data!$G$3:$BA$2935,27,FALSE))</f>
        <v/>
      </c>
      <c r="AI33" s="4" t="str">
        <f>IF($H33=0,"",VLOOKUP($G33,Data!$G$3:$BA$2935,28,FALSE))</f>
        <v/>
      </c>
      <c r="AJ33" s="4" t="str">
        <f>IF($H33=0,"",VLOOKUP($G33,Data!$G$3:$BA$2935,29,FALSE))</f>
        <v/>
      </c>
      <c r="AK33" s="4" t="str">
        <f>IF($H33=0,"",VLOOKUP($G33,Data!$G$3:$BA$2935,30,FALSE))</f>
        <v/>
      </c>
      <c r="AL33" s="4" t="str">
        <f>IF($H33=0,"",VLOOKUP($G33,Data!$G$3:$BA$2935,31,FALSE))</f>
        <v/>
      </c>
      <c r="AM33" s="4" t="str">
        <f>IF($H33=0,"",VLOOKUP($G33,Data!$G$3:$BA$2935,32,FALSE))</f>
        <v/>
      </c>
      <c r="AN33" s="4" t="str">
        <f>IF($H33=0,"",VLOOKUP($G33,Data!$G$3:$BA$2935,33,FALSE))</f>
        <v/>
      </c>
      <c r="AO33" s="4" t="str">
        <f>IF($H33=0,"",VLOOKUP($G33,Data!$G$3:$BA$2935,34,FALSE))</f>
        <v/>
      </c>
      <c r="AP33" s="4" t="str">
        <f>IF($H33=0,"",VLOOKUP($G33,Data!$G$3:$BA$2935,35,FALSE))</f>
        <v/>
      </c>
      <c r="AQ33" s="4" t="str">
        <f>IF($H33=0,"",VLOOKUP($G33,Data!$G$3:$BA$2935,36,FALSE))</f>
        <v/>
      </c>
      <c r="AR33" s="4" t="str">
        <f>IF($H33=0,"",VLOOKUP($G33,Data!$G$3:$BA$2935,37,FALSE))</f>
        <v/>
      </c>
      <c r="AS33" s="4" t="str">
        <f>IF($H33=0,"",VLOOKUP($G33,Data!$G$3:$BA$2935,38,FALSE))</f>
        <v/>
      </c>
      <c r="AT33" s="4" t="str">
        <f>IF($H33=0,"",VLOOKUP($G33,Data!$G$3:$BA$2935,39,FALSE))</f>
        <v/>
      </c>
    </row>
    <row r="34" spans="1:46" x14ac:dyDescent="0.25">
      <c r="A34" s="4">
        <f>PSSE!A36</f>
        <v>914017</v>
      </c>
      <c r="B34" s="4" t="str">
        <f>PSSE!B36</f>
        <v>DONGNGAI_H1</v>
      </c>
      <c r="C34" s="4">
        <f>PSSE!D36</f>
        <v>10.5</v>
      </c>
      <c r="D34" s="4">
        <f>PSSE!E36</f>
        <v>20</v>
      </c>
      <c r="E34" s="4" t="str">
        <f>PSSE!F36</f>
        <v>TD</v>
      </c>
      <c r="F34" s="4">
        <f>PSSE!G36</f>
        <v>1</v>
      </c>
      <c r="G34" s="4" t="str">
        <f t="shared" si="0"/>
        <v>GOV10.520TD1</v>
      </c>
      <c r="H34" s="4">
        <f>COUNTIF(Data!$G$3:$BA$2935,GOV!$G34)</f>
        <v>1</v>
      </c>
      <c r="I34" s="4" t="str">
        <f>IF($H34=0,"",VLOOKUP($G34,Data!$G$3:$BA$2935,2,FALSE))</f>
        <v>'HYGOV'</v>
      </c>
      <c r="J34" s="4">
        <f>PSSE!C36</f>
        <v>1</v>
      </c>
      <c r="K34" s="4">
        <f>IF($H34=0,"",VLOOKUP($G34,Data!$G$3:$BA$2935,4,FALSE))</f>
        <v>0.06</v>
      </c>
      <c r="L34" s="4">
        <f>IF($H34=0,"",VLOOKUP($G34,Data!$G$3:$BA$2935,5,FALSE))</f>
        <v>0.4</v>
      </c>
      <c r="M34" s="4">
        <f>IF($H34=0,"",VLOOKUP($G34,Data!$G$3:$BA$2935,6,FALSE))</f>
        <v>3</v>
      </c>
      <c r="N34" s="4">
        <f>IF($H34=0,"",VLOOKUP($G34,Data!$G$3:$BA$2935,7,FALSE))</f>
        <v>9.9000000000000005E-2</v>
      </c>
      <c r="O34" s="4">
        <f>IF($H34=0,"",VLOOKUP($G34,Data!$G$3:$BA$2935,8,FALSE))</f>
        <v>0.4</v>
      </c>
      <c r="P34" s="4">
        <f>IF($H34=0,"",VLOOKUP($G34,Data!$G$3:$BA$2935,9,FALSE))</f>
        <v>0.15</v>
      </c>
      <c r="Q34" s="4">
        <f>IF($H34=0,"",VLOOKUP($G34,Data!$G$3:$BA$2935,10,FALSE))</f>
        <v>1</v>
      </c>
      <c r="R34" s="4">
        <f>IF($H34=0,"",VLOOKUP($G34,Data!$G$3:$BA$2935,11,FALSE))</f>
        <v>0.1</v>
      </c>
      <c r="S34" s="4">
        <f>IF($H34=0,"",VLOOKUP($G34,Data!$G$3:$BA$2935,12,FALSE))</f>
        <v>1.35</v>
      </c>
      <c r="T34" s="4">
        <f>IF($H34=0,"",VLOOKUP($G34,Data!$G$3:$BA$2935,13,FALSE))</f>
        <v>1.4</v>
      </c>
      <c r="U34" s="4">
        <f>IF($H34=0,"",VLOOKUP($G34,Data!$G$3:$BA$2935,14,FALSE))</f>
        <v>0.1</v>
      </c>
      <c r="V34" s="4">
        <f>IF($H34=0,"",VLOOKUP($G34,Data!$G$3:$BA$2935,15,FALSE))</f>
        <v>0.1</v>
      </c>
      <c r="W34" s="4" t="str">
        <f>IF($H34=0,"",VLOOKUP($G34,Data!$G$3:$BA$2935,16,FALSE))</f>
        <v>/</v>
      </c>
      <c r="X34" s="4" t="str">
        <f>IF($H34=0,"",VLOOKUP($G34,Data!$G$3:$BA$2935,17,FALSE))</f>
        <v>/</v>
      </c>
      <c r="Y34" s="4" t="str">
        <f>IF($H34=0,"",VLOOKUP($G34,Data!$G$3:$BA$2935,18,FALSE))</f>
        <v/>
      </c>
      <c r="Z34" s="4" t="str">
        <f>IF($H34=0,"",VLOOKUP($G34,Data!$G$3:$BA$2935,19,FALSE))</f>
        <v/>
      </c>
      <c r="AA34" s="4" t="str">
        <f>IF($H34=0,"",VLOOKUP($G34,Data!$G$3:$BA$2935,20,FALSE))</f>
        <v/>
      </c>
      <c r="AB34" s="4" t="str">
        <f>IF($H34=0,"",VLOOKUP($G34,Data!$G$3:$BA$2935,21,FALSE))</f>
        <v/>
      </c>
      <c r="AC34" s="4" t="str">
        <f>IF($H34=0,"",VLOOKUP($G34,Data!$G$3:$BA$2935,22,FALSE))</f>
        <v/>
      </c>
      <c r="AD34" s="4" t="str">
        <f>IF($H34=0,"",VLOOKUP($G34,Data!$G$3:$BA$2935,23,FALSE))</f>
        <v/>
      </c>
      <c r="AE34" s="4" t="str">
        <f>IF($H34=0,"",VLOOKUP($G34,Data!$G$3:$BA$2935,24,FALSE))</f>
        <v/>
      </c>
      <c r="AF34" s="4" t="str">
        <f>IF($H34=0,"",VLOOKUP($G34,Data!$G$3:$BA$2935,25,FALSE))</f>
        <v/>
      </c>
      <c r="AG34" s="4" t="str">
        <f>IF($H34=0,"",VLOOKUP($G34,Data!$G$3:$BA$2935,26,FALSE))</f>
        <v/>
      </c>
      <c r="AH34" s="4" t="str">
        <f>IF($H34=0,"",VLOOKUP($G34,Data!$G$3:$BA$2935,27,FALSE))</f>
        <v/>
      </c>
      <c r="AI34" s="4" t="str">
        <f>IF($H34=0,"",VLOOKUP($G34,Data!$G$3:$BA$2935,28,FALSE))</f>
        <v/>
      </c>
      <c r="AJ34" s="4" t="str">
        <f>IF($H34=0,"",VLOOKUP($G34,Data!$G$3:$BA$2935,29,FALSE))</f>
        <v/>
      </c>
      <c r="AK34" s="4" t="str">
        <f>IF($H34=0,"",VLOOKUP($G34,Data!$G$3:$BA$2935,30,FALSE))</f>
        <v/>
      </c>
      <c r="AL34" s="4" t="str">
        <f>IF($H34=0,"",VLOOKUP($G34,Data!$G$3:$BA$2935,31,FALSE))</f>
        <v/>
      </c>
      <c r="AM34" s="4" t="str">
        <f>IF($H34=0,"",VLOOKUP($G34,Data!$G$3:$BA$2935,32,FALSE))</f>
        <v/>
      </c>
      <c r="AN34" s="4" t="str">
        <f>IF($H34=0,"",VLOOKUP($G34,Data!$G$3:$BA$2935,33,FALSE))</f>
        <v/>
      </c>
      <c r="AO34" s="4" t="str">
        <f>IF($H34=0,"",VLOOKUP($G34,Data!$G$3:$BA$2935,34,FALSE))</f>
        <v/>
      </c>
      <c r="AP34" s="4" t="str">
        <f>IF($H34=0,"",VLOOKUP($G34,Data!$G$3:$BA$2935,35,FALSE))</f>
        <v/>
      </c>
      <c r="AQ34" s="4" t="str">
        <f>IF($H34=0,"",VLOOKUP($G34,Data!$G$3:$BA$2935,36,FALSE))</f>
        <v/>
      </c>
      <c r="AR34" s="4" t="str">
        <f>IF($H34=0,"",VLOOKUP($G34,Data!$G$3:$BA$2935,37,FALSE))</f>
        <v/>
      </c>
      <c r="AS34" s="4" t="str">
        <f>IF($H34=0,"",VLOOKUP($G34,Data!$G$3:$BA$2935,38,FALSE))</f>
        <v/>
      </c>
      <c r="AT34" s="4" t="str">
        <f>IF($H34=0,"",VLOOKUP($G34,Data!$G$3:$BA$2935,39,FALSE))</f>
        <v/>
      </c>
    </row>
    <row r="35" spans="1:46" x14ac:dyDescent="0.25">
      <c r="A35" s="4">
        <f>PSSE!A37</f>
        <v>914019</v>
      </c>
      <c r="B35" s="4" t="str">
        <f>PSSE!B37</f>
        <v>CHANTHINH_H1</v>
      </c>
      <c r="C35" s="4">
        <f>PSSE!D37</f>
        <v>10.5</v>
      </c>
      <c r="D35" s="4">
        <f>PSSE!E37</f>
        <v>20</v>
      </c>
      <c r="E35" s="4" t="str">
        <f>PSSE!F37</f>
        <v>TD</v>
      </c>
      <c r="F35" s="4">
        <f>PSSE!G37</f>
        <v>1</v>
      </c>
      <c r="G35" s="4" t="str">
        <f t="shared" si="0"/>
        <v>GOV10.520TD1</v>
      </c>
      <c r="H35" s="4">
        <f>COUNTIF(Data!$G$3:$BA$2935,GOV!$G35)</f>
        <v>1</v>
      </c>
      <c r="I35" s="4" t="str">
        <f>IF($H35=0,"",VLOOKUP($G35,Data!$G$3:$BA$2935,2,FALSE))</f>
        <v>'HYGOV'</v>
      </c>
      <c r="J35" s="4">
        <f>PSSE!C37</f>
        <v>1</v>
      </c>
      <c r="K35" s="4">
        <f>IF($H35=0,"",VLOOKUP($G35,Data!$G$3:$BA$2935,4,FALSE))</f>
        <v>0.06</v>
      </c>
      <c r="L35" s="4">
        <f>IF($H35=0,"",VLOOKUP($G35,Data!$G$3:$BA$2935,5,FALSE))</f>
        <v>0.4</v>
      </c>
      <c r="M35" s="4">
        <f>IF($H35=0,"",VLOOKUP($G35,Data!$G$3:$BA$2935,6,FALSE))</f>
        <v>3</v>
      </c>
      <c r="N35" s="4">
        <f>IF($H35=0,"",VLOOKUP($G35,Data!$G$3:$BA$2935,7,FALSE))</f>
        <v>9.9000000000000005E-2</v>
      </c>
      <c r="O35" s="4">
        <f>IF($H35=0,"",VLOOKUP($G35,Data!$G$3:$BA$2935,8,FALSE))</f>
        <v>0.4</v>
      </c>
      <c r="P35" s="4">
        <f>IF($H35=0,"",VLOOKUP($G35,Data!$G$3:$BA$2935,9,FALSE))</f>
        <v>0.15</v>
      </c>
      <c r="Q35" s="4">
        <f>IF($H35=0,"",VLOOKUP($G35,Data!$G$3:$BA$2935,10,FALSE))</f>
        <v>1</v>
      </c>
      <c r="R35" s="4">
        <f>IF($H35=0,"",VLOOKUP($G35,Data!$G$3:$BA$2935,11,FALSE))</f>
        <v>0.1</v>
      </c>
      <c r="S35" s="4">
        <f>IF($H35=0,"",VLOOKUP($G35,Data!$G$3:$BA$2935,12,FALSE))</f>
        <v>1.35</v>
      </c>
      <c r="T35" s="4">
        <f>IF($H35=0,"",VLOOKUP($G35,Data!$G$3:$BA$2935,13,FALSE))</f>
        <v>1.4</v>
      </c>
      <c r="U35" s="4">
        <f>IF($H35=0,"",VLOOKUP($G35,Data!$G$3:$BA$2935,14,FALSE))</f>
        <v>0.1</v>
      </c>
      <c r="V35" s="4">
        <f>IF($H35=0,"",VLOOKUP($G35,Data!$G$3:$BA$2935,15,FALSE))</f>
        <v>0.1</v>
      </c>
      <c r="W35" s="4" t="str">
        <f>IF($H35=0,"",VLOOKUP($G35,Data!$G$3:$BA$2935,16,FALSE))</f>
        <v>/</v>
      </c>
      <c r="X35" s="4" t="str">
        <f>IF($H35=0,"",VLOOKUP($G35,Data!$G$3:$BA$2935,17,FALSE))</f>
        <v>/</v>
      </c>
      <c r="Y35" s="4" t="str">
        <f>IF($H35=0,"",VLOOKUP($G35,Data!$G$3:$BA$2935,18,FALSE))</f>
        <v/>
      </c>
      <c r="Z35" s="4" t="str">
        <f>IF($H35=0,"",VLOOKUP($G35,Data!$G$3:$BA$2935,19,FALSE))</f>
        <v/>
      </c>
      <c r="AA35" s="4" t="str">
        <f>IF($H35=0,"",VLOOKUP($G35,Data!$G$3:$BA$2935,20,FALSE))</f>
        <v/>
      </c>
      <c r="AB35" s="4" t="str">
        <f>IF($H35=0,"",VLOOKUP($G35,Data!$G$3:$BA$2935,21,FALSE))</f>
        <v/>
      </c>
      <c r="AC35" s="4" t="str">
        <f>IF($H35=0,"",VLOOKUP($G35,Data!$G$3:$BA$2935,22,FALSE))</f>
        <v/>
      </c>
      <c r="AD35" s="4" t="str">
        <f>IF($H35=0,"",VLOOKUP($G35,Data!$G$3:$BA$2935,23,FALSE))</f>
        <v/>
      </c>
      <c r="AE35" s="4" t="str">
        <f>IF($H35=0,"",VLOOKUP($G35,Data!$G$3:$BA$2935,24,FALSE))</f>
        <v/>
      </c>
      <c r="AF35" s="4" t="str">
        <f>IF($H35=0,"",VLOOKUP($G35,Data!$G$3:$BA$2935,25,FALSE))</f>
        <v/>
      </c>
      <c r="AG35" s="4" t="str">
        <f>IF($H35=0,"",VLOOKUP($G35,Data!$G$3:$BA$2935,26,FALSE))</f>
        <v/>
      </c>
      <c r="AH35" s="4" t="str">
        <f>IF($H35=0,"",VLOOKUP($G35,Data!$G$3:$BA$2935,27,FALSE))</f>
        <v/>
      </c>
      <c r="AI35" s="4" t="str">
        <f>IF($H35=0,"",VLOOKUP($G35,Data!$G$3:$BA$2935,28,FALSE))</f>
        <v/>
      </c>
      <c r="AJ35" s="4" t="str">
        <f>IF($H35=0,"",VLOOKUP($G35,Data!$G$3:$BA$2935,29,FALSE))</f>
        <v/>
      </c>
      <c r="AK35" s="4" t="str">
        <f>IF($H35=0,"",VLOOKUP($G35,Data!$G$3:$BA$2935,30,FALSE))</f>
        <v/>
      </c>
      <c r="AL35" s="4" t="str">
        <f>IF($H35=0,"",VLOOKUP($G35,Data!$G$3:$BA$2935,31,FALSE))</f>
        <v/>
      </c>
      <c r="AM35" s="4" t="str">
        <f>IF($H35=0,"",VLOOKUP($G35,Data!$G$3:$BA$2935,32,FALSE))</f>
        <v/>
      </c>
      <c r="AN35" s="4" t="str">
        <f>IF($H35=0,"",VLOOKUP($G35,Data!$G$3:$BA$2935,33,FALSE))</f>
        <v/>
      </c>
      <c r="AO35" s="4" t="str">
        <f>IF($H35=0,"",VLOOKUP($G35,Data!$G$3:$BA$2935,34,FALSE))</f>
        <v/>
      </c>
      <c r="AP35" s="4" t="str">
        <f>IF($H35=0,"",VLOOKUP($G35,Data!$G$3:$BA$2935,35,FALSE))</f>
        <v/>
      </c>
      <c r="AQ35" s="4" t="str">
        <f>IF($H35=0,"",VLOOKUP($G35,Data!$G$3:$BA$2935,36,FALSE))</f>
        <v/>
      </c>
      <c r="AR35" s="4" t="str">
        <f>IF($H35=0,"",VLOOKUP($G35,Data!$G$3:$BA$2935,37,FALSE))</f>
        <v/>
      </c>
      <c r="AS35" s="4" t="str">
        <f>IF($H35=0,"",VLOOKUP($G35,Data!$G$3:$BA$2935,38,FALSE))</f>
        <v/>
      </c>
      <c r="AT35" s="4" t="str">
        <f>IF($H35=0,"",VLOOKUP($G35,Data!$G$3:$BA$2935,39,FALSE))</f>
        <v/>
      </c>
    </row>
    <row r="36" spans="1:46" x14ac:dyDescent="0.25">
      <c r="A36" s="4">
        <f>PSSE!A38</f>
        <v>914021</v>
      </c>
      <c r="B36" s="4" t="str">
        <f>PSSE!B38</f>
        <v>SUOISAP_H1</v>
      </c>
      <c r="C36" s="4">
        <f>PSSE!D38</f>
        <v>10.5</v>
      </c>
      <c r="D36" s="4">
        <f>PSSE!E38</f>
        <v>20</v>
      </c>
      <c r="E36" s="4" t="str">
        <f>PSSE!F38</f>
        <v>TD</v>
      </c>
      <c r="F36" s="4">
        <f>PSSE!G38</f>
        <v>1</v>
      </c>
      <c r="G36" s="4" t="str">
        <f t="shared" si="0"/>
        <v>GOV10.520TD1</v>
      </c>
      <c r="H36" s="4">
        <f>COUNTIF(Data!$G$3:$BA$2935,GOV!$G36)</f>
        <v>1</v>
      </c>
      <c r="I36" s="4" t="str">
        <f>IF($H36=0,"",VLOOKUP($G36,Data!$G$3:$BA$2935,2,FALSE))</f>
        <v>'HYGOV'</v>
      </c>
      <c r="J36" s="4">
        <f>PSSE!C38</f>
        <v>1</v>
      </c>
      <c r="K36" s="4">
        <f>IF($H36=0,"",VLOOKUP($G36,Data!$G$3:$BA$2935,4,FALSE))</f>
        <v>0.06</v>
      </c>
      <c r="L36" s="4">
        <f>IF($H36=0,"",VLOOKUP($G36,Data!$G$3:$BA$2935,5,FALSE))</f>
        <v>0.4</v>
      </c>
      <c r="M36" s="4">
        <f>IF($H36=0,"",VLOOKUP($G36,Data!$G$3:$BA$2935,6,FALSE))</f>
        <v>3</v>
      </c>
      <c r="N36" s="4">
        <f>IF($H36=0,"",VLOOKUP($G36,Data!$G$3:$BA$2935,7,FALSE))</f>
        <v>9.9000000000000005E-2</v>
      </c>
      <c r="O36" s="4">
        <f>IF($H36=0,"",VLOOKUP($G36,Data!$G$3:$BA$2935,8,FALSE))</f>
        <v>0.4</v>
      </c>
      <c r="P36" s="4">
        <f>IF($H36=0,"",VLOOKUP($G36,Data!$G$3:$BA$2935,9,FALSE))</f>
        <v>0.15</v>
      </c>
      <c r="Q36" s="4">
        <f>IF($H36=0,"",VLOOKUP($G36,Data!$G$3:$BA$2935,10,FALSE))</f>
        <v>1</v>
      </c>
      <c r="R36" s="4">
        <f>IF($H36=0,"",VLOOKUP($G36,Data!$G$3:$BA$2935,11,FALSE))</f>
        <v>0.1</v>
      </c>
      <c r="S36" s="4">
        <f>IF($H36=0,"",VLOOKUP($G36,Data!$G$3:$BA$2935,12,FALSE))</f>
        <v>1.35</v>
      </c>
      <c r="T36" s="4">
        <f>IF($H36=0,"",VLOOKUP($G36,Data!$G$3:$BA$2935,13,FALSE))</f>
        <v>1.4</v>
      </c>
      <c r="U36" s="4">
        <f>IF($H36=0,"",VLOOKUP($G36,Data!$G$3:$BA$2935,14,FALSE))</f>
        <v>0.1</v>
      </c>
      <c r="V36" s="4">
        <f>IF($H36=0,"",VLOOKUP($G36,Data!$G$3:$BA$2935,15,FALSE))</f>
        <v>0.1</v>
      </c>
      <c r="W36" s="4" t="str">
        <f>IF($H36=0,"",VLOOKUP($G36,Data!$G$3:$BA$2935,16,FALSE))</f>
        <v>/</v>
      </c>
      <c r="X36" s="4" t="str">
        <f>IF($H36=0,"",VLOOKUP($G36,Data!$G$3:$BA$2935,17,FALSE))</f>
        <v>/</v>
      </c>
      <c r="Y36" s="4" t="str">
        <f>IF($H36=0,"",VLOOKUP($G36,Data!$G$3:$BA$2935,18,FALSE))</f>
        <v/>
      </c>
      <c r="Z36" s="4" t="str">
        <f>IF($H36=0,"",VLOOKUP($G36,Data!$G$3:$BA$2935,19,FALSE))</f>
        <v/>
      </c>
      <c r="AA36" s="4" t="str">
        <f>IF($H36=0,"",VLOOKUP($G36,Data!$G$3:$BA$2935,20,FALSE))</f>
        <v/>
      </c>
      <c r="AB36" s="4" t="str">
        <f>IF($H36=0,"",VLOOKUP($G36,Data!$G$3:$BA$2935,21,FALSE))</f>
        <v/>
      </c>
      <c r="AC36" s="4" t="str">
        <f>IF($H36=0,"",VLOOKUP($G36,Data!$G$3:$BA$2935,22,FALSE))</f>
        <v/>
      </c>
      <c r="AD36" s="4" t="str">
        <f>IF($H36=0,"",VLOOKUP($G36,Data!$G$3:$BA$2935,23,FALSE))</f>
        <v/>
      </c>
      <c r="AE36" s="4" t="str">
        <f>IF($H36=0,"",VLOOKUP($G36,Data!$G$3:$BA$2935,24,FALSE))</f>
        <v/>
      </c>
      <c r="AF36" s="4" t="str">
        <f>IF($H36=0,"",VLOOKUP($G36,Data!$G$3:$BA$2935,25,FALSE))</f>
        <v/>
      </c>
      <c r="AG36" s="4" t="str">
        <f>IF($H36=0,"",VLOOKUP($G36,Data!$G$3:$BA$2935,26,FALSE))</f>
        <v/>
      </c>
      <c r="AH36" s="4" t="str">
        <f>IF($H36=0,"",VLOOKUP($G36,Data!$G$3:$BA$2935,27,FALSE))</f>
        <v/>
      </c>
      <c r="AI36" s="4" t="str">
        <f>IF($H36=0,"",VLOOKUP($G36,Data!$G$3:$BA$2935,28,FALSE))</f>
        <v/>
      </c>
      <c r="AJ36" s="4" t="str">
        <f>IF($H36=0,"",VLOOKUP($G36,Data!$G$3:$BA$2935,29,FALSE))</f>
        <v/>
      </c>
      <c r="AK36" s="4" t="str">
        <f>IF($H36=0,"",VLOOKUP($G36,Data!$G$3:$BA$2935,30,FALSE))</f>
        <v/>
      </c>
      <c r="AL36" s="4" t="str">
        <f>IF($H36=0,"",VLOOKUP($G36,Data!$G$3:$BA$2935,31,FALSE))</f>
        <v/>
      </c>
      <c r="AM36" s="4" t="str">
        <f>IF($H36=0,"",VLOOKUP($G36,Data!$G$3:$BA$2935,32,FALSE))</f>
        <v/>
      </c>
      <c r="AN36" s="4" t="str">
        <f>IF($H36=0,"",VLOOKUP($G36,Data!$G$3:$BA$2935,33,FALSE))</f>
        <v/>
      </c>
      <c r="AO36" s="4" t="str">
        <f>IF($H36=0,"",VLOOKUP($G36,Data!$G$3:$BA$2935,34,FALSE))</f>
        <v/>
      </c>
      <c r="AP36" s="4" t="str">
        <f>IF($H36=0,"",VLOOKUP($G36,Data!$G$3:$BA$2935,35,FALSE))</f>
        <v/>
      </c>
      <c r="AQ36" s="4" t="str">
        <f>IF($H36=0,"",VLOOKUP($G36,Data!$G$3:$BA$2935,36,FALSE))</f>
        <v/>
      </c>
      <c r="AR36" s="4" t="str">
        <f>IF($H36=0,"",VLOOKUP($G36,Data!$G$3:$BA$2935,37,FALSE))</f>
        <v/>
      </c>
      <c r="AS36" s="4" t="str">
        <f>IF($H36=0,"",VLOOKUP($G36,Data!$G$3:$BA$2935,38,FALSE))</f>
        <v/>
      </c>
      <c r="AT36" s="4" t="str">
        <f>IF($H36=0,"",VLOOKUP($G36,Data!$G$3:$BA$2935,39,FALSE))</f>
        <v/>
      </c>
    </row>
    <row r="37" spans="1:46" x14ac:dyDescent="0.25">
      <c r="A37" s="4">
        <f>PSSE!A39</f>
        <v>914023</v>
      </c>
      <c r="B37" s="4" t="str">
        <f>PSSE!B39</f>
        <v>DONGSUNG_H1</v>
      </c>
      <c r="C37" s="4">
        <f>PSSE!D39</f>
        <v>10.5</v>
      </c>
      <c r="D37" s="4">
        <f>PSSE!E39</f>
        <v>20</v>
      </c>
      <c r="E37" s="4" t="str">
        <f>PSSE!F39</f>
        <v>TD</v>
      </c>
      <c r="F37" s="4">
        <f>PSSE!G39</f>
        <v>1</v>
      </c>
      <c r="G37" s="4" t="str">
        <f t="shared" si="0"/>
        <v>GOV10.520TD1</v>
      </c>
      <c r="H37" s="4">
        <f>COUNTIF(Data!$G$3:$BA$2935,GOV!$G37)</f>
        <v>1</v>
      </c>
      <c r="I37" s="4" t="str">
        <f>IF($H37=0,"",VLOOKUP($G37,Data!$G$3:$BA$2935,2,FALSE))</f>
        <v>'HYGOV'</v>
      </c>
      <c r="J37" s="4">
        <f>PSSE!C39</f>
        <v>1</v>
      </c>
      <c r="K37" s="4">
        <f>IF($H37=0,"",VLOOKUP($G37,Data!$G$3:$BA$2935,4,FALSE))</f>
        <v>0.06</v>
      </c>
      <c r="L37" s="4">
        <f>IF($H37=0,"",VLOOKUP($G37,Data!$G$3:$BA$2935,5,FALSE))</f>
        <v>0.4</v>
      </c>
      <c r="M37" s="4">
        <f>IF($H37=0,"",VLOOKUP($G37,Data!$G$3:$BA$2935,6,FALSE))</f>
        <v>3</v>
      </c>
      <c r="N37" s="4">
        <f>IF($H37=0,"",VLOOKUP($G37,Data!$G$3:$BA$2935,7,FALSE))</f>
        <v>9.9000000000000005E-2</v>
      </c>
      <c r="O37" s="4">
        <f>IF($H37=0,"",VLOOKUP($G37,Data!$G$3:$BA$2935,8,FALSE))</f>
        <v>0.4</v>
      </c>
      <c r="P37" s="4">
        <f>IF($H37=0,"",VLOOKUP($G37,Data!$G$3:$BA$2935,9,FALSE))</f>
        <v>0.15</v>
      </c>
      <c r="Q37" s="4">
        <f>IF($H37=0,"",VLOOKUP($G37,Data!$G$3:$BA$2935,10,FALSE))</f>
        <v>1</v>
      </c>
      <c r="R37" s="4">
        <f>IF($H37=0,"",VLOOKUP($G37,Data!$G$3:$BA$2935,11,FALSE))</f>
        <v>0.1</v>
      </c>
      <c r="S37" s="4">
        <f>IF($H37=0,"",VLOOKUP($G37,Data!$G$3:$BA$2935,12,FALSE))</f>
        <v>1.35</v>
      </c>
      <c r="T37" s="4">
        <f>IF($H37=0,"",VLOOKUP($G37,Data!$G$3:$BA$2935,13,FALSE))</f>
        <v>1.4</v>
      </c>
      <c r="U37" s="4">
        <f>IF($H37=0,"",VLOOKUP($G37,Data!$G$3:$BA$2935,14,FALSE))</f>
        <v>0.1</v>
      </c>
      <c r="V37" s="4">
        <f>IF($H37=0,"",VLOOKUP($G37,Data!$G$3:$BA$2935,15,FALSE))</f>
        <v>0.1</v>
      </c>
      <c r="W37" s="4" t="str">
        <f>IF($H37=0,"",VLOOKUP($G37,Data!$G$3:$BA$2935,16,FALSE))</f>
        <v>/</v>
      </c>
      <c r="X37" s="4" t="str">
        <f>IF($H37=0,"",VLOOKUP($G37,Data!$G$3:$BA$2935,17,FALSE))</f>
        <v>/</v>
      </c>
      <c r="Y37" s="4" t="str">
        <f>IF($H37=0,"",VLOOKUP($G37,Data!$G$3:$BA$2935,18,FALSE))</f>
        <v/>
      </c>
      <c r="Z37" s="4" t="str">
        <f>IF($H37=0,"",VLOOKUP($G37,Data!$G$3:$BA$2935,19,FALSE))</f>
        <v/>
      </c>
      <c r="AA37" s="4" t="str">
        <f>IF($H37=0,"",VLOOKUP($G37,Data!$G$3:$BA$2935,20,FALSE))</f>
        <v/>
      </c>
      <c r="AB37" s="4" t="str">
        <f>IF($H37=0,"",VLOOKUP($G37,Data!$G$3:$BA$2935,21,FALSE))</f>
        <v/>
      </c>
      <c r="AC37" s="4" t="str">
        <f>IF($H37=0,"",VLOOKUP($G37,Data!$G$3:$BA$2935,22,FALSE))</f>
        <v/>
      </c>
      <c r="AD37" s="4" t="str">
        <f>IF($H37=0,"",VLOOKUP($G37,Data!$G$3:$BA$2935,23,FALSE))</f>
        <v/>
      </c>
      <c r="AE37" s="4" t="str">
        <f>IF($H37=0,"",VLOOKUP($G37,Data!$G$3:$BA$2935,24,FALSE))</f>
        <v/>
      </c>
      <c r="AF37" s="4" t="str">
        <f>IF($H37=0,"",VLOOKUP($G37,Data!$G$3:$BA$2935,25,FALSE))</f>
        <v/>
      </c>
      <c r="AG37" s="4" t="str">
        <f>IF($H37=0,"",VLOOKUP($G37,Data!$G$3:$BA$2935,26,FALSE))</f>
        <v/>
      </c>
      <c r="AH37" s="4" t="str">
        <f>IF($H37=0,"",VLOOKUP($G37,Data!$G$3:$BA$2935,27,FALSE))</f>
        <v/>
      </c>
      <c r="AI37" s="4" t="str">
        <f>IF($H37=0,"",VLOOKUP($G37,Data!$G$3:$BA$2935,28,FALSE))</f>
        <v/>
      </c>
      <c r="AJ37" s="4" t="str">
        <f>IF($H37=0,"",VLOOKUP($G37,Data!$G$3:$BA$2935,29,FALSE))</f>
        <v/>
      </c>
      <c r="AK37" s="4" t="str">
        <f>IF($H37=0,"",VLOOKUP($G37,Data!$G$3:$BA$2935,30,FALSE))</f>
        <v/>
      </c>
      <c r="AL37" s="4" t="str">
        <f>IF($H37=0,"",VLOOKUP($G37,Data!$G$3:$BA$2935,31,FALSE))</f>
        <v/>
      </c>
      <c r="AM37" s="4" t="str">
        <f>IF($H37=0,"",VLOOKUP($G37,Data!$G$3:$BA$2935,32,FALSE))</f>
        <v/>
      </c>
      <c r="AN37" s="4" t="str">
        <f>IF($H37=0,"",VLOOKUP($G37,Data!$G$3:$BA$2935,33,FALSE))</f>
        <v/>
      </c>
      <c r="AO37" s="4" t="str">
        <f>IF($H37=0,"",VLOOKUP($G37,Data!$G$3:$BA$2935,34,FALSE))</f>
        <v/>
      </c>
      <c r="AP37" s="4" t="str">
        <f>IF($H37=0,"",VLOOKUP($G37,Data!$G$3:$BA$2935,35,FALSE))</f>
        <v/>
      </c>
      <c r="AQ37" s="4" t="str">
        <f>IF($H37=0,"",VLOOKUP($G37,Data!$G$3:$BA$2935,36,FALSE))</f>
        <v/>
      </c>
      <c r="AR37" s="4" t="str">
        <f>IF($H37=0,"",VLOOKUP($G37,Data!$G$3:$BA$2935,37,FALSE))</f>
        <v/>
      </c>
      <c r="AS37" s="4" t="str">
        <f>IF($H37=0,"",VLOOKUP($G37,Data!$G$3:$BA$2935,38,FALSE))</f>
        <v/>
      </c>
      <c r="AT37" s="4" t="str">
        <f>IF($H37=0,"",VLOOKUP($G37,Data!$G$3:$BA$2935,39,FALSE))</f>
        <v/>
      </c>
    </row>
    <row r="38" spans="1:46" x14ac:dyDescent="0.25">
      <c r="A38" s="4">
        <f>PSSE!A40</f>
        <v>914025</v>
      </c>
      <c r="B38" s="4" t="str">
        <f>PSSE!B40</f>
        <v>THACCA_H1</v>
      </c>
      <c r="C38" s="4">
        <f>PSSE!D40</f>
        <v>11</v>
      </c>
      <c r="D38" s="4">
        <f>PSSE!E40</f>
        <v>25.5</v>
      </c>
      <c r="E38" s="4" t="str">
        <f>PSSE!F40</f>
        <v>TD</v>
      </c>
      <c r="F38" s="4">
        <f>PSSE!G40</f>
        <v>1</v>
      </c>
      <c r="G38" s="4" t="str">
        <f t="shared" si="0"/>
        <v>GOV1125.5TD1</v>
      </c>
      <c r="H38" s="4">
        <f>COUNTIF(Data!$G$3:$BA$2935,GOV!$G38)</f>
        <v>1</v>
      </c>
      <c r="I38" s="4" t="str">
        <f>IF($H38=0,"",VLOOKUP($G38,Data!$G$3:$BA$2935,2,FALSE))</f>
        <v>'HYGOV'</v>
      </c>
      <c r="J38" s="4">
        <f>PSSE!C40</f>
        <v>1</v>
      </c>
      <c r="K38" s="4">
        <f>IF($H38=0,"",VLOOKUP($G38,Data!$G$3:$BA$2935,4,FALSE))</f>
        <v>0.06</v>
      </c>
      <c r="L38" s="4">
        <f>IF($H38=0,"",VLOOKUP($G38,Data!$G$3:$BA$2935,5,FALSE))</f>
        <v>0.4</v>
      </c>
      <c r="M38" s="4">
        <f>IF($H38=0,"",VLOOKUP($G38,Data!$G$3:$BA$2935,6,FALSE))</f>
        <v>3</v>
      </c>
      <c r="N38" s="4">
        <f>IF($H38=0,"",VLOOKUP($G38,Data!$G$3:$BA$2935,7,FALSE))</f>
        <v>9.9000000000000005E-2</v>
      </c>
      <c r="O38" s="4">
        <f>IF($H38=0,"",VLOOKUP($G38,Data!$G$3:$BA$2935,8,FALSE))</f>
        <v>0.4</v>
      </c>
      <c r="P38" s="4">
        <f>IF($H38=0,"",VLOOKUP($G38,Data!$G$3:$BA$2935,9,FALSE))</f>
        <v>0.15</v>
      </c>
      <c r="Q38" s="4">
        <f>IF($H38=0,"",VLOOKUP($G38,Data!$G$3:$BA$2935,10,FALSE))</f>
        <v>1</v>
      </c>
      <c r="R38" s="4">
        <f>IF($H38=0,"",VLOOKUP($G38,Data!$G$3:$BA$2935,11,FALSE))</f>
        <v>0.1</v>
      </c>
      <c r="S38" s="4">
        <f>IF($H38=0,"",VLOOKUP($G38,Data!$G$3:$BA$2935,12,FALSE))</f>
        <v>1.35</v>
      </c>
      <c r="T38" s="4">
        <f>IF($H38=0,"",VLOOKUP($G38,Data!$G$3:$BA$2935,13,FALSE))</f>
        <v>1.4</v>
      </c>
      <c r="U38" s="4">
        <f>IF($H38=0,"",VLOOKUP($G38,Data!$G$3:$BA$2935,14,FALSE))</f>
        <v>0.1</v>
      </c>
      <c r="V38" s="4">
        <f>IF($H38=0,"",VLOOKUP($G38,Data!$G$3:$BA$2935,15,FALSE))</f>
        <v>0.1</v>
      </c>
      <c r="W38" s="4" t="str">
        <f>IF($H38=0,"",VLOOKUP($G38,Data!$G$3:$BA$2935,16,FALSE))</f>
        <v>/</v>
      </c>
      <c r="X38" s="4" t="str">
        <f>IF($H38=0,"",VLOOKUP($G38,Data!$G$3:$BA$2935,17,FALSE))</f>
        <v>/</v>
      </c>
      <c r="Y38" s="4" t="str">
        <f>IF($H38=0,"",VLOOKUP($G38,Data!$G$3:$BA$2935,18,FALSE))</f>
        <v/>
      </c>
      <c r="Z38" s="4" t="str">
        <f>IF($H38=0,"",VLOOKUP($G38,Data!$G$3:$BA$2935,19,FALSE))</f>
        <v/>
      </c>
      <c r="AA38" s="4" t="str">
        <f>IF($H38=0,"",VLOOKUP($G38,Data!$G$3:$BA$2935,20,FALSE))</f>
        <v/>
      </c>
      <c r="AB38" s="4" t="str">
        <f>IF($H38=0,"",VLOOKUP($G38,Data!$G$3:$BA$2935,21,FALSE))</f>
        <v/>
      </c>
      <c r="AC38" s="4" t="str">
        <f>IF($H38=0,"",VLOOKUP($G38,Data!$G$3:$BA$2935,22,FALSE))</f>
        <v/>
      </c>
      <c r="AD38" s="4" t="str">
        <f>IF($H38=0,"",VLOOKUP($G38,Data!$G$3:$BA$2935,23,FALSE))</f>
        <v/>
      </c>
      <c r="AE38" s="4" t="str">
        <f>IF($H38=0,"",VLOOKUP($G38,Data!$G$3:$BA$2935,24,FALSE))</f>
        <v/>
      </c>
      <c r="AF38" s="4" t="str">
        <f>IF($H38=0,"",VLOOKUP($G38,Data!$G$3:$BA$2935,25,FALSE))</f>
        <v/>
      </c>
      <c r="AG38" s="4" t="str">
        <f>IF($H38=0,"",VLOOKUP($G38,Data!$G$3:$BA$2935,26,FALSE))</f>
        <v/>
      </c>
      <c r="AH38" s="4" t="str">
        <f>IF($H38=0,"",VLOOKUP($G38,Data!$G$3:$BA$2935,27,FALSE))</f>
        <v/>
      </c>
      <c r="AI38" s="4" t="str">
        <f>IF($H38=0,"",VLOOKUP($G38,Data!$G$3:$BA$2935,28,FALSE))</f>
        <v/>
      </c>
      <c r="AJ38" s="4" t="str">
        <f>IF($H38=0,"",VLOOKUP($G38,Data!$G$3:$BA$2935,29,FALSE))</f>
        <v/>
      </c>
      <c r="AK38" s="4" t="str">
        <f>IF($H38=0,"",VLOOKUP($G38,Data!$G$3:$BA$2935,30,FALSE))</f>
        <v/>
      </c>
      <c r="AL38" s="4" t="str">
        <f>IF($H38=0,"",VLOOKUP($G38,Data!$G$3:$BA$2935,31,FALSE))</f>
        <v/>
      </c>
      <c r="AM38" s="4" t="str">
        <f>IF($H38=0,"",VLOOKUP($G38,Data!$G$3:$BA$2935,32,FALSE))</f>
        <v/>
      </c>
      <c r="AN38" s="4" t="str">
        <f>IF($H38=0,"",VLOOKUP($G38,Data!$G$3:$BA$2935,33,FALSE))</f>
        <v/>
      </c>
      <c r="AO38" s="4" t="str">
        <f>IF($H38=0,"",VLOOKUP($G38,Data!$G$3:$BA$2935,34,FALSE))</f>
        <v/>
      </c>
      <c r="AP38" s="4" t="str">
        <f>IF($H38=0,"",VLOOKUP($G38,Data!$G$3:$BA$2935,35,FALSE))</f>
        <v/>
      </c>
      <c r="AQ38" s="4" t="str">
        <f>IF($H38=0,"",VLOOKUP($G38,Data!$G$3:$BA$2935,36,FALSE))</f>
        <v/>
      </c>
      <c r="AR38" s="4" t="str">
        <f>IF($H38=0,"",VLOOKUP($G38,Data!$G$3:$BA$2935,37,FALSE))</f>
        <v/>
      </c>
      <c r="AS38" s="4" t="str">
        <f>IF($H38=0,"",VLOOKUP($G38,Data!$G$3:$BA$2935,38,FALSE))</f>
        <v/>
      </c>
      <c r="AT38" s="4" t="str">
        <f>IF($H38=0,"",VLOOKUP($G38,Data!$G$3:$BA$2935,39,FALSE))</f>
        <v/>
      </c>
    </row>
    <row r="39" spans="1:46" x14ac:dyDescent="0.25">
      <c r="A39" s="4">
        <f>PSSE!A41</f>
        <v>914035</v>
      </c>
      <c r="B39" s="4" t="str">
        <f>PSSE!B41</f>
        <v>VANCHAN</v>
      </c>
      <c r="C39" s="4">
        <f>PSSE!D41</f>
        <v>13.8</v>
      </c>
      <c r="D39" s="4">
        <f>PSSE!E41</f>
        <v>75</v>
      </c>
      <c r="E39" s="4" t="str">
        <f>PSSE!F41</f>
        <v>TD</v>
      </c>
      <c r="F39" s="4">
        <f>PSSE!G41</f>
        <v>1</v>
      </c>
      <c r="G39" s="4" t="str">
        <f t="shared" si="0"/>
        <v>GOV13.875TD1</v>
      </c>
      <c r="H39" s="4">
        <f>COUNTIF(Data!$G$3:$BA$2935,GOV!$G39)</f>
        <v>1</v>
      </c>
      <c r="I39" s="4" t="str">
        <f>IF($H39=0,"",VLOOKUP($G39,Data!$G$3:$BA$2935,2,FALSE))</f>
        <v>'HYGOV'</v>
      </c>
      <c r="J39" s="4">
        <f>PSSE!C41</f>
        <v>1</v>
      </c>
      <c r="K39" s="4">
        <f>IF($H39=0,"",VLOOKUP($G39,Data!$G$3:$BA$2935,4,FALSE))</f>
        <v>0.03</v>
      </c>
      <c r="L39" s="4">
        <f>IF($H39=0,"",VLOOKUP($G39,Data!$G$3:$BA$2935,5,FALSE))</f>
        <v>0.18</v>
      </c>
      <c r="M39" s="4">
        <f>IF($H39=0,"",VLOOKUP($G39,Data!$G$3:$BA$2935,6,FALSE))</f>
        <v>6.64</v>
      </c>
      <c r="N39" s="4">
        <f>IF($H39=0,"",VLOOKUP($G39,Data!$G$3:$BA$2935,7,FALSE))</f>
        <v>0.05</v>
      </c>
      <c r="O39" s="4">
        <f>IF($H39=0,"",VLOOKUP($G39,Data!$G$3:$BA$2935,8,FALSE))</f>
        <v>0.5</v>
      </c>
      <c r="P39" s="4">
        <f>IF($H39=0,"",VLOOKUP($G39,Data!$G$3:$BA$2935,9,FALSE))</f>
        <v>0.15</v>
      </c>
      <c r="Q39" s="4">
        <f>IF($H39=0,"",VLOOKUP($G39,Data!$G$3:$BA$2935,10,FALSE))</f>
        <v>1</v>
      </c>
      <c r="R39" s="4">
        <f>IF($H39=0,"",VLOOKUP($G39,Data!$G$3:$BA$2935,11,FALSE))</f>
        <v>0</v>
      </c>
      <c r="S39" s="4">
        <f>IF($H39=0,"",VLOOKUP($G39,Data!$G$3:$BA$2935,12,FALSE))</f>
        <v>1.66</v>
      </c>
      <c r="T39" s="4">
        <f>IF($H39=0,"",VLOOKUP($G39,Data!$G$3:$BA$2935,13,FALSE))</f>
        <v>1.41</v>
      </c>
      <c r="U39" s="4">
        <f>IF($H39=0,"",VLOOKUP($G39,Data!$G$3:$BA$2935,14,FALSE))</f>
        <v>0.499</v>
      </c>
      <c r="V39" s="4">
        <f>IF($H39=0,"",VLOOKUP($G39,Data!$G$3:$BA$2935,15,FALSE))</f>
        <v>0.06</v>
      </c>
      <c r="W39" s="4" t="str">
        <f>IF($H39=0,"",VLOOKUP($G39,Data!$G$3:$BA$2935,16,FALSE))</f>
        <v>/</v>
      </c>
      <c r="X39" s="4" t="str">
        <f>IF($H39=0,"",VLOOKUP($G39,Data!$G$3:$BA$2935,17,FALSE))</f>
        <v>/</v>
      </c>
      <c r="Y39" s="4" t="str">
        <f>IF($H39=0,"",VLOOKUP($G39,Data!$G$3:$BA$2935,18,FALSE))</f>
        <v/>
      </c>
      <c r="Z39" s="4" t="str">
        <f>IF($H39=0,"",VLOOKUP($G39,Data!$G$3:$BA$2935,19,FALSE))</f>
        <v/>
      </c>
      <c r="AA39" s="4" t="str">
        <f>IF($H39=0,"",VLOOKUP($G39,Data!$G$3:$BA$2935,20,FALSE))</f>
        <v/>
      </c>
      <c r="AB39" s="4" t="str">
        <f>IF($H39=0,"",VLOOKUP($G39,Data!$G$3:$BA$2935,21,FALSE))</f>
        <v/>
      </c>
      <c r="AC39" s="4" t="str">
        <f>IF($H39=0,"",VLOOKUP($G39,Data!$G$3:$BA$2935,22,FALSE))</f>
        <v/>
      </c>
      <c r="AD39" s="4" t="str">
        <f>IF($H39=0,"",VLOOKUP($G39,Data!$G$3:$BA$2935,23,FALSE))</f>
        <v/>
      </c>
      <c r="AE39" s="4" t="str">
        <f>IF($H39=0,"",VLOOKUP($G39,Data!$G$3:$BA$2935,24,FALSE))</f>
        <v/>
      </c>
      <c r="AF39" s="4" t="str">
        <f>IF($H39=0,"",VLOOKUP($G39,Data!$G$3:$BA$2935,25,FALSE))</f>
        <v/>
      </c>
      <c r="AG39" s="4" t="str">
        <f>IF($H39=0,"",VLOOKUP($G39,Data!$G$3:$BA$2935,26,FALSE))</f>
        <v/>
      </c>
      <c r="AH39" s="4" t="str">
        <f>IF($H39=0,"",VLOOKUP($G39,Data!$G$3:$BA$2935,27,FALSE))</f>
        <v/>
      </c>
      <c r="AI39" s="4" t="str">
        <f>IF($H39=0,"",VLOOKUP($G39,Data!$G$3:$BA$2935,28,FALSE))</f>
        <v/>
      </c>
      <c r="AJ39" s="4" t="str">
        <f>IF($H39=0,"",VLOOKUP($G39,Data!$G$3:$BA$2935,29,FALSE))</f>
        <v/>
      </c>
      <c r="AK39" s="4" t="str">
        <f>IF($H39=0,"",VLOOKUP($G39,Data!$G$3:$BA$2935,30,FALSE))</f>
        <v/>
      </c>
      <c r="AL39" s="4" t="str">
        <f>IF($H39=0,"",VLOOKUP($G39,Data!$G$3:$BA$2935,31,FALSE))</f>
        <v/>
      </c>
      <c r="AM39" s="4" t="str">
        <f>IF($H39=0,"",VLOOKUP($G39,Data!$G$3:$BA$2935,32,FALSE))</f>
        <v/>
      </c>
      <c r="AN39" s="4" t="str">
        <f>IF($H39=0,"",VLOOKUP($G39,Data!$G$3:$BA$2935,33,FALSE))</f>
        <v/>
      </c>
      <c r="AO39" s="4" t="str">
        <f>IF($H39=0,"",VLOOKUP($G39,Data!$G$3:$BA$2935,34,FALSE))</f>
        <v/>
      </c>
      <c r="AP39" s="4" t="str">
        <f>IF($H39=0,"",VLOOKUP($G39,Data!$G$3:$BA$2935,35,FALSE))</f>
        <v/>
      </c>
      <c r="AQ39" s="4" t="str">
        <f>IF($H39=0,"",VLOOKUP($G39,Data!$G$3:$BA$2935,36,FALSE))</f>
        <v/>
      </c>
      <c r="AR39" s="4" t="str">
        <f>IF($H39=0,"",VLOOKUP($G39,Data!$G$3:$BA$2935,37,FALSE))</f>
        <v/>
      </c>
      <c r="AS39" s="4" t="str">
        <f>IF($H39=0,"",VLOOKUP($G39,Data!$G$3:$BA$2935,38,FALSE))</f>
        <v/>
      </c>
      <c r="AT39" s="4" t="str">
        <f>IF($H39=0,"",VLOOKUP($G39,Data!$G$3:$BA$2935,39,FALSE))</f>
        <v/>
      </c>
    </row>
    <row r="40" spans="1:46" x14ac:dyDescent="0.25">
      <c r="A40" s="4">
        <f>PSSE!A42</f>
        <v>915001</v>
      </c>
      <c r="B40" s="4" t="str">
        <f>PSSE!B42</f>
        <v>NAHANG_H1</v>
      </c>
      <c r="C40" s="4">
        <f>PSSE!D42</f>
        <v>13.8</v>
      </c>
      <c r="D40" s="4">
        <f>PSSE!E42</f>
        <v>114</v>
      </c>
      <c r="E40" s="4" t="str">
        <f>PSSE!F42</f>
        <v>TD</v>
      </c>
      <c r="F40" s="4">
        <f>PSSE!G42</f>
        <v>1</v>
      </c>
      <c r="G40" s="4" t="str">
        <f t="shared" si="0"/>
        <v>GOV13.8114TD1</v>
      </c>
      <c r="H40" s="4">
        <f>COUNTIF(Data!$G$3:$BA$2935,GOV!$G40)</f>
        <v>1</v>
      </c>
      <c r="I40" s="4" t="str">
        <f>IF($H40=0,"",VLOOKUP($G40,Data!$G$3:$BA$2935,2,FALSE))</f>
        <v>'HYGOV'</v>
      </c>
      <c r="J40" s="4">
        <f>PSSE!C42</f>
        <v>1</v>
      </c>
      <c r="K40" s="4">
        <f>IF($H40=0,"",VLOOKUP($G40,Data!$G$3:$BA$2935,4,FALSE))</f>
        <v>0.06</v>
      </c>
      <c r="L40" s="4">
        <f>IF($H40=0,"",VLOOKUP($G40,Data!$G$3:$BA$2935,5,FALSE))</f>
        <v>0.4</v>
      </c>
      <c r="M40" s="4">
        <f>IF($H40=0,"",VLOOKUP($G40,Data!$G$3:$BA$2935,6,FALSE))</f>
        <v>3</v>
      </c>
      <c r="N40" s="4">
        <f>IF($H40=0,"",VLOOKUP($G40,Data!$G$3:$BA$2935,7,FALSE))</f>
        <v>9.9000000000000005E-2</v>
      </c>
      <c r="O40" s="4">
        <f>IF($H40=0,"",VLOOKUP($G40,Data!$G$3:$BA$2935,8,FALSE))</f>
        <v>0.4</v>
      </c>
      <c r="P40" s="4">
        <f>IF($H40=0,"",VLOOKUP($G40,Data!$G$3:$BA$2935,9,FALSE))</f>
        <v>0.15</v>
      </c>
      <c r="Q40" s="4">
        <f>IF($H40=0,"",VLOOKUP($G40,Data!$G$3:$BA$2935,10,FALSE))</f>
        <v>1</v>
      </c>
      <c r="R40" s="4">
        <f>IF($H40=0,"",VLOOKUP($G40,Data!$G$3:$BA$2935,11,FALSE))</f>
        <v>0.1</v>
      </c>
      <c r="S40" s="4">
        <f>IF($H40=0,"",VLOOKUP($G40,Data!$G$3:$BA$2935,12,FALSE))</f>
        <v>1.35</v>
      </c>
      <c r="T40" s="4">
        <f>IF($H40=0,"",VLOOKUP($G40,Data!$G$3:$BA$2935,13,FALSE))</f>
        <v>1.4</v>
      </c>
      <c r="U40" s="4">
        <f>IF($H40=0,"",VLOOKUP($G40,Data!$G$3:$BA$2935,14,FALSE))</f>
        <v>0.1</v>
      </c>
      <c r="V40" s="4">
        <f>IF($H40=0,"",VLOOKUP($G40,Data!$G$3:$BA$2935,15,FALSE))</f>
        <v>0.1</v>
      </c>
      <c r="W40" s="4" t="str">
        <f>IF($H40=0,"",VLOOKUP($G40,Data!$G$3:$BA$2935,16,FALSE))</f>
        <v>/</v>
      </c>
      <c r="X40" s="4" t="str">
        <f>IF($H40=0,"",VLOOKUP($G40,Data!$G$3:$BA$2935,17,FALSE))</f>
        <v>/</v>
      </c>
      <c r="Y40" s="4" t="str">
        <f>IF($H40=0,"",VLOOKUP($G40,Data!$G$3:$BA$2935,18,FALSE))</f>
        <v/>
      </c>
      <c r="Z40" s="4" t="str">
        <f>IF($H40=0,"",VLOOKUP($G40,Data!$G$3:$BA$2935,19,FALSE))</f>
        <v/>
      </c>
      <c r="AA40" s="4" t="str">
        <f>IF($H40=0,"",VLOOKUP($G40,Data!$G$3:$BA$2935,20,FALSE))</f>
        <v/>
      </c>
      <c r="AB40" s="4" t="str">
        <f>IF($H40=0,"",VLOOKUP($G40,Data!$G$3:$BA$2935,21,FALSE))</f>
        <v/>
      </c>
      <c r="AC40" s="4" t="str">
        <f>IF($H40=0,"",VLOOKUP($G40,Data!$G$3:$BA$2935,22,FALSE))</f>
        <v/>
      </c>
      <c r="AD40" s="4" t="str">
        <f>IF($H40=0,"",VLOOKUP($G40,Data!$G$3:$BA$2935,23,FALSE))</f>
        <v/>
      </c>
      <c r="AE40" s="4" t="str">
        <f>IF($H40=0,"",VLOOKUP($G40,Data!$G$3:$BA$2935,24,FALSE))</f>
        <v/>
      </c>
      <c r="AF40" s="4" t="str">
        <f>IF($H40=0,"",VLOOKUP($G40,Data!$G$3:$BA$2935,25,FALSE))</f>
        <v/>
      </c>
      <c r="AG40" s="4" t="str">
        <f>IF($H40=0,"",VLOOKUP($G40,Data!$G$3:$BA$2935,26,FALSE))</f>
        <v/>
      </c>
      <c r="AH40" s="4" t="str">
        <f>IF($H40=0,"",VLOOKUP($G40,Data!$G$3:$BA$2935,27,FALSE))</f>
        <v/>
      </c>
      <c r="AI40" s="4" t="str">
        <f>IF($H40=0,"",VLOOKUP($G40,Data!$G$3:$BA$2935,28,FALSE))</f>
        <v/>
      </c>
      <c r="AJ40" s="4" t="str">
        <f>IF($H40=0,"",VLOOKUP($G40,Data!$G$3:$BA$2935,29,FALSE))</f>
        <v/>
      </c>
      <c r="AK40" s="4" t="str">
        <f>IF($H40=0,"",VLOOKUP($G40,Data!$G$3:$BA$2935,30,FALSE))</f>
        <v/>
      </c>
      <c r="AL40" s="4" t="str">
        <f>IF($H40=0,"",VLOOKUP($G40,Data!$G$3:$BA$2935,31,FALSE))</f>
        <v/>
      </c>
      <c r="AM40" s="4" t="str">
        <f>IF($H40=0,"",VLOOKUP($G40,Data!$G$3:$BA$2935,32,FALSE))</f>
        <v/>
      </c>
      <c r="AN40" s="4" t="str">
        <f>IF($H40=0,"",VLOOKUP($G40,Data!$G$3:$BA$2935,33,FALSE))</f>
        <v/>
      </c>
      <c r="AO40" s="4" t="str">
        <f>IF($H40=0,"",VLOOKUP($G40,Data!$G$3:$BA$2935,34,FALSE))</f>
        <v/>
      </c>
      <c r="AP40" s="4" t="str">
        <f>IF($H40=0,"",VLOOKUP($G40,Data!$G$3:$BA$2935,35,FALSE))</f>
        <v/>
      </c>
      <c r="AQ40" s="4" t="str">
        <f>IF($H40=0,"",VLOOKUP($G40,Data!$G$3:$BA$2935,36,FALSE))</f>
        <v/>
      </c>
      <c r="AR40" s="4" t="str">
        <f>IF($H40=0,"",VLOOKUP($G40,Data!$G$3:$BA$2935,37,FALSE))</f>
        <v/>
      </c>
      <c r="AS40" s="4" t="str">
        <f>IF($H40=0,"",VLOOKUP($G40,Data!$G$3:$BA$2935,38,FALSE))</f>
        <v/>
      </c>
      <c r="AT40" s="4" t="str">
        <f>IF($H40=0,"",VLOOKUP($G40,Data!$G$3:$BA$2935,39,FALSE))</f>
        <v/>
      </c>
    </row>
    <row r="41" spans="1:46" x14ac:dyDescent="0.25">
      <c r="A41" s="4">
        <f>PSSE!A43</f>
        <v>915002</v>
      </c>
      <c r="B41" s="4" t="str">
        <f>PSSE!B43</f>
        <v>NAHANG_H2</v>
      </c>
      <c r="C41" s="4">
        <f>PSSE!D43</f>
        <v>13.8</v>
      </c>
      <c r="D41" s="4">
        <f>PSSE!E43</f>
        <v>114</v>
      </c>
      <c r="E41" s="4" t="str">
        <f>PSSE!F43</f>
        <v>TD</v>
      </c>
      <c r="F41" s="4">
        <f>PSSE!G43</f>
        <v>1</v>
      </c>
      <c r="G41" s="4" t="str">
        <f t="shared" si="0"/>
        <v>GOV13.8114TD1</v>
      </c>
      <c r="H41" s="4">
        <f>COUNTIF(Data!$G$3:$BA$2935,GOV!$G41)</f>
        <v>1</v>
      </c>
      <c r="I41" s="4" t="str">
        <f>IF($H41=0,"",VLOOKUP($G41,Data!$G$3:$BA$2935,2,FALSE))</f>
        <v>'HYGOV'</v>
      </c>
      <c r="J41" s="4">
        <f>PSSE!C43</f>
        <v>1</v>
      </c>
      <c r="K41" s="4">
        <f>IF($H41=0,"",VLOOKUP($G41,Data!$G$3:$BA$2935,4,FALSE))</f>
        <v>0.06</v>
      </c>
      <c r="L41" s="4">
        <f>IF($H41=0,"",VLOOKUP($G41,Data!$G$3:$BA$2935,5,FALSE))</f>
        <v>0.4</v>
      </c>
      <c r="M41" s="4">
        <f>IF($H41=0,"",VLOOKUP($G41,Data!$G$3:$BA$2935,6,FALSE))</f>
        <v>3</v>
      </c>
      <c r="N41" s="4">
        <f>IF($H41=0,"",VLOOKUP($G41,Data!$G$3:$BA$2935,7,FALSE))</f>
        <v>9.9000000000000005E-2</v>
      </c>
      <c r="O41" s="4">
        <f>IF($H41=0,"",VLOOKUP($G41,Data!$G$3:$BA$2935,8,FALSE))</f>
        <v>0.4</v>
      </c>
      <c r="P41" s="4">
        <f>IF($H41=0,"",VLOOKUP($G41,Data!$G$3:$BA$2935,9,FALSE))</f>
        <v>0.15</v>
      </c>
      <c r="Q41" s="4">
        <f>IF($H41=0,"",VLOOKUP($G41,Data!$G$3:$BA$2935,10,FALSE))</f>
        <v>1</v>
      </c>
      <c r="R41" s="4">
        <f>IF($H41=0,"",VLOOKUP($G41,Data!$G$3:$BA$2935,11,FALSE))</f>
        <v>0.1</v>
      </c>
      <c r="S41" s="4">
        <f>IF($H41=0,"",VLOOKUP($G41,Data!$G$3:$BA$2935,12,FALSE))</f>
        <v>1.35</v>
      </c>
      <c r="T41" s="4">
        <f>IF($H41=0,"",VLOOKUP($G41,Data!$G$3:$BA$2935,13,FALSE))</f>
        <v>1.4</v>
      </c>
      <c r="U41" s="4">
        <f>IF($H41=0,"",VLOOKUP($G41,Data!$G$3:$BA$2935,14,FALSE))</f>
        <v>0.1</v>
      </c>
      <c r="V41" s="4">
        <f>IF($H41=0,"",VLOOKUP($G41,Data!$G$3:$BA$2935,15,FALSE))</f>
        <v>0.1</v>
      </c>
      <c r="W41" s="4" t="str">
        <f>IF($H41=0,"",VLOOKUP($G41,Data!$G$3:$BA$2935,16,FALSE))</f>
        <v>/</v>
      </c>
      <c r="X41" s="4" t="str">
        <f>IF($H41=0,"",VLOOKUP($G41,Data!$G$3:$BA$2935,17,FALSE))</f>
        <v>/</v>
      </c>
      <c r="Y41" s="4" t="str">
        <f>IF($H41=0,"",VLOOKUP($G41,Data!$G$3:$BA$2935,18,FALSE))</f>
        <v/>
      </c>
      <c r="Z41" s="4" t="str">
        <f>IF($H41=0,"",VLOOKUP($G41,Data!$G$3:$BA$2935,19,FALSE))</f>
        <v/>
      </c>
      <c r="AA41" s="4" t="str">
        <f>IF($H41=0,"",VLOOKUP($G41,Data!$G$3:$BA$2935,20,FALSE))</f>
        <v/>
      </c>
      <c r="AB41" s="4" t="str">
        <f>IF($H41=0,"",VLOOKUP($G41,Data!$G$3:$BA$2935,21,FALSE))</f>
        <v/>
      </c>
      <c r="AC41" s="4" t="str">
        <f>IF($H41=0,"",VLOOKUP($G41,Data!$G$3:$BA$2935,22,FALSE))</f>
        <v/>
      </c>
      <c r="AD41" s="4" t="str">
        <f>IF($H41=0,"",VLOOKUP($G41,Data!$G$3:$BA$2935,23,FALSE))</f>
        <v/>
      </c>
      <c r="AE41" s="4" t="str">
        <f>IF($H41=0,"",VLOOKUP($G41,Data!$G$3:$BA$2935,24,FALSE))</f>
        <v/>
      </c>
      <c r="AF41" s="4" t="str">
        <f>IF($H41=0,"",VLOOKUP($G41,Data!$G$3:$BA$2935,25,FALSE))</f>
        <v/>
      </c>
      <c r="AG41" s="4" t="str">
        <f>IF($H41=0,"",VLOOKUP($G41,Data!$G$3:$BA$2935,26,FALSE))</f>
        <v/>
      </c>
      <c r="AH41" s="4" t="str">
        <f>IF($H41=0,"",VLOOKUP($G41,Data!$G$3:$BA$2935,27,FALSE))</f>
        <v/>
      </c>
      <c r="AI41" s="4" t="str">
        <f>IF($H41=0,"",VLOOKUP($G41,Data!$G$3:$BA$2935,28,FALSE))</f>
        <v/>
      </c>
      <c r="AJ41" s="4" t="str">
        <f>IF($H41=0,"",VLOOKUP($G41,Data!$G$3:$BA$2935,29,FALSE))</f>
        <v/>
      </c>
      <c r="AK41" s="4" t="str">
        <f>IF($H41=0,"",VLOOKUP($G41,Data!$G$3:$BA$2935,30,FALSE))</f>
        <v/>
      </c>
      <c r="AL41" s="4" t="str">
        <f>IF($H41=0,"",VLOOKUP($G41,Data!$G$3:$BA$2935,31,FALSE))</f>
        <v/>
      </c>
      <c r="AM41" s="4" t="str">
        <f>IF($H41=0,"",VLOOKUP($G41,Data!$G$3:$BA$2935,32,FALSE))</f>
        <v/>
      </c>
      <c r="AN41" s="4" t="str">
        <f>IF($H41=0,"",VLOOKUP($G41,Data!$G$3:$BA$2935,33,FALSE))</f>
        <v/>
      </c>
      <c r="AO41" s="4" t="str">
        <f>IF($H41=0,"",VLOOKUP($G41,Data!$G$3:$BA$2935,34,FALSE))</f>
        <v/>
      </c>
      <c r="AP41" s="4" t="str">
        <f>IF($H41=0,"",VLOOKUP($G41,Data!$G$3:$BA$2935,35,FALSE))</f>
        <v/>
      </c>
      <c r="AQ41" s="4" t="str">
        <f>IF($H41=0,"",VLOOKUP($G41,Data!$G$3:$BA$2935,36,FALSE))</f>
        <v/>
      </c>
      <c r="AR41" s="4" t="str">
        <f>IF($H41=0,"",VLOOKUP($G41,Data!$G$3:$BA$2935,37,FALSE))</f>
        <v/>
      </c>
      <c r="AS41" s="4" t="str">
        <f>IF($H41=0,"",VLOOKUP($G41,Data!$G$3:$BA$2935,38,FALSE))</f>
        <v/>
      </c>
      <c r="AT41" s="4" t="str">
        <f>IF($H41=0,"",VLOOKUP($G41,Data!$G$3:$BA$2935,39,FALSE))</f>
        <v/>
      </c>
    </row>
    <row r="42" spans="1:46" x14ac:dyDescent="0.25">
      <c r="A42" s="4">
        <f>PSSE!A44</f>
        <v>915003</v>
      </c>
      <c r="B42" s="4" t="str">
        <f>PSSE!B44</f>
        <v>NAHANG_H3</v>
      </c>
      <c r="C42" s="4">
        <f>PSSE!D44</f>
        <v>13.8</v>
      </c>
      <c r="D42" s="4">
        <f>PSSE!E44</f>
        <v>114</v>
      </c>
      <c r="E42" s="4" t="str">
        <f>PSSE!F44</f>
        <v>TD</v>
      </c>
      <c r="F42" s="4">
        <f>PSSE!G44</f>
        <v>1</v>
      </c>
      <c r="G42" s="4" t="str">
        <f t="shared" si="0"/>
        <v>GOV13.8114TD1</v>
      </c>
      <c r="H42" s="4">
        <f>COUNTIF(Data!$G$3:$BA$2935,GOV!$G42)</f>
        <v>1</v>
      </c>
      <c r="I42" s="4" t="str">
        <f>IF($H42=0,"",VLOOKUP($G42,Data!$G$3:$BA$2935,2,FALSE))</f>
        <v>'HYGOV'</v>
      </c>
      <c r="J42" s="4">
        <f>PSSE!C44</f>
        <v>1</v>
      </c>
      <c r="K42" s="4">
        <f>IF($H42=0,"",VLOOKUP($G42,Data!$G$3:$BA$2935,4,FALSE))</f>
        <v>0.06</v>
      </c>
      <c r="L42" s="4">
        <f>IF($H42=0,"",VLOOKUP($G42,Data!$G$3:$BA$2935,5,FALSE))</f>
        <v>0.4</v>
      </c>
      <c r="M42" s="4">
        <f>IF($H42=0,"",VLOOKUP($G42,Data!$G$3:$BA$2935,6,FALSE))</f>
        <v>3</v>
      </c>
      <c r="N42" s="4">
        <f>IF($H42=0,"",VLOOKUP($G42,Data!$G$3:$BA$2935,7,FALSE))</f>
        <v>9.9000000000000005E-2</v>
      </c>
      <c r="O42" s="4">
        <f>IF($H42=0,"",VLOOKUP($G42,Data!$G$3:$BA$2935,8,FALSE))</f>
        <v>0.4</v>
      </c>
      <c r="P42" s="4">
        <f>IF($H42=0,"",VLOOKUP($G42,Data!$G$3:$BA$2935,9,FALSE))</f>
        <v>0.15</v>
      </c>
      <c r="Q42" s="4">
        <f>IF($H42=0,"",VLOOKUP($G42,Data!$G$3:$BA$2935,10,FALSE))</f>
        <v>1</v>
      </c>
      <c r="R42" s="4">
        <f>IF($H42=0,"",VLOOKUP($G42,Data!$G$3:$BA$2935,11,FALSE))</f>
        <v>0.1</v>
      </c>
      <c r="S42" s="4">
        <f>IF($H42=0,"",VLOOKUP($G42,Data!$G$3:$BA$2935,12,FALSE))</f>
        <v>1.35</v>
      </c>
      <c r="T42" s="4">
        <f>IF($H42=0,"",VLOOKUP($G42,Data!$G$3:$BA$2935,13,FALSE))</f>
        <v>1.4</v>
      </c>
      <c r="U42" s="4">
        <f>IF($H42=0,"",VLOOKUP($G42,Data!$G$3:$BA$2935,14,FALSE))</f>
        <v>0.1</v>
      </c>
      <c r="V42" s="4">
        <f>IF($H42=0,"",VLOOKUP($G42,Data!$G$3:$BA$2935,15,FALSE))</f>
        <v>0.1</v>
      </c>
      <c r="W42" s="4" t="str">
        <f>IF($H42=0,"",VLOOKUP($G42,Data!$G$3:$BA$2935,16,FALSE))</f>
        <v>/</v>
      </c>
      <c r="X42" s="4" t="str">
        <f>IF($H42=0,"",VLOOKUP($G42,Data!$G$3:$BA$2935,17,FALSE))</f>
        <v>/</v>
      </c>
      <c r="Y42" s="4" t="str">
        <f>IF($H42=0,"",VLOOKUP($G42,Data!$G$3:$BA$2935,18,FALSE))</f>
        <v/>
      </c>
      <c r="Z42" s="4" t="str">
        <f>IF($H42=0,"",VLOOKUP($G42,Data!$G$3:$BA$2935,19,FALSE))</f>
        <v/>
      </c>
      <c r="AA42" s="4" t="str">
        <f>IF($H42=0,"",VLOOKUP($G42,Data!$G$3:$BA$2935,20,FALSE))</f>
        <v/>
      </c>
      <c r="AB42" s="4" t="str">
        <f>IF($H42=0,"",VLOOKUP($G42,Data!$G$3:$BA$2935,21,FALSE))</f>
        <v/>
      </c>
      <c r="AC42" s="4" t="str">
        <f>IF($H42=0,"",VLOOKUP($G42,Data!$G$3:$BA$2935,22,FALSE))</f>
        <v/>
      </c>
      <c r="AD42" s="4" t="str">
        <f>IF($H42=0,"",VLOOKUP($G42,Data!$G$3:$BA$2935,23,FALSE))</f>
        <v/>
      </c>
      <c r="AE42" s="4" t="str">
        <f>IF($H42=0,"",VLOOKUP($G42,Data!$G$3:$BA$2935,24,FALSE))</f>
        <v/>
      </c>
      <c r="AF42" s="4" t="str">
        <f>IF($H42=0,"",VLOOKUP($G42,Data!$G$3:$BA$2935,25,FALSE))</f>
        <v/>
      </c>
      <c r="AG42" s="4" t="str">
        <f>IF($H42=0,"",VLOOKUP($G42,Data!$G$3:$BA$2935,26,FALSE))</f>
        <v/>
      </c>
      <c r="AH42" s="4" t="str">
        <f>IF($H42=0,"",VLOOKUP($G42,Data!$G$3:$BA$2935,27,FALSE))</f>
        <v/>
      </c>
      <c r="AI42" s="4" t="str">
        <f>IF($H42=0,"",VLOOKUP($G42,Data!$G$3:$BA$2935,28,FALSE))</f>
        <v/>
      </c>
      <c r="AJ42" s="4" t="str">
        <f>IF($H42=0,"",VLOOKUP($G42,Data!$G$3:$BA$2935,29,FALSE))</f>
        <v/>
      </c>
      <c r="AK42" s="4" t="str">
        <f>IF($H42=0,"",VLOOKUP($G42,Data!$G$3:$BA$2935,30,FALSE))</f>
        <v/>
      </c>
      <c r="AL42" s="4" t="str">
        <f>IF($H42=0,"",VLOOKUP($G42,Data!$G$3:$BA$2935,31,FALSE))</f>
        <v/>
      </c>
      <c r="AM42" s="4" t="str">
        <f>IF($H42=0,"",VLOOKUP($G42,Data!$G$3:$BA$2935,32,FALSE))</f>
        <v/>
      </c>
      <c r="AN42" s="4" t="str">
        <f>IF($H42=0,"",VLOOKUP($G42,Data!$G$3:$BA$2935,33,FALSE))</f>
        <v/>
      </c>
      <c r="AO42" s="4" t="str">
        <f>IF($H42=0,"",VLOOKUP($G42,Data!$G$3:$BA$2935,34,FALSE))</f>
        <v/>
      </c>
      <c r="AP42" s="4" t="str">
        <f>IF($H42=0,"",VLOOKUP($G42,Data!$G$3:$BA$2935,35,FALSE))</f>
        <v/>
      </c>
      <c r="AQ42" s="4" t="str">
        <f>IF($H42=0,"",VLOOKUP($G42,Data!$G$3:$BA$2935,36,FALSE))</f>
        <v/>
      </c>
      <c r="AR42" s="4" t="str">
        <f>IF($H42=0,"",VLOOKUP($G42,Data!$G$3:$BA$2935,37,FALSE))</f>
        <v/>
      </c>
      <c r="AS42" s="4" t="str">
        <f>IF($H42=0,"",VLOOKUP($G42,Data!$G$3:$BA$2935,38,FALSE))</f>
        <v/>
      </c>
      <c r="AT42" s="4" t="str">
        <f>IF($H42=0,"",VLOOKUP($G42,Data!$G$3:$BA$2935,39,FALSE))</f>
        <v/>
      </c>
    </row>
    <row r="43" spans="1:46" x14ac:dyDescent="0.25">
      <c r="A43" s="4">
        <f>PSSE!A45</f>
        <v>915011</v>
      </c>
      <c r="B43" s="4" t="str">
        <f>PSSE!B45</f>
        <v>TUYENQUAG_H1</v>
      </c>
      <c r="C43" s="4">
        <f>PSSE!D45</f>
        <v>13.8</v>
      </c>
      <c r="D43" s="4">
        <f>PSSE!E45</f>
        <v>114</v>
      </c>
      <c r="E43" s="4" t="str">
        <f>PSSE!F45</f>
        <v>TD</v>
      </c>
      <c r="F43" s="4">
        <f>PSSE!G45</f>
        <v>1</v>
      </c>
      <c r="G43" s="4" t="str">
        <f t="shared" si="0"/>
        <v>GOV13.8114TD1</v>
      </c>
      <c r="H43" s="4">
        <f>COUNTIF(Data!$G$3:$BA$2935,GOV!$G43)</f>
        <v>1</v>
      </c>
      <c r="I43" s="4" t="str">
        <f>IF($H43=0,"",VLOOKUP($G43,Data!$G$3:$BA$2935,2,FALSE))</f>
        <v>'HYGOV'</v>
      </c>
      <c r="J43" s="4">
        <f>PSSE!C45</f>
        <v>1</v>
      </c>
      <c r="K43" s="4">
        <f>IF($H43=0,"",VLOOKUP($G43,Data!$G$3:$BA$2935,4,FALSE))</f>
        <v>0.06</v>
      </c>
      <c r="L43" s="4">
        <f>IF($H43=0,"",VLOOKUP($G43,Data!$G$3:$BA$2935,5,FALSE))</f>
        <v>0.4</v>
      </c>
      <c r="M43" s="4">
        <f>IF($H43=0,"",VLOOKUP($G43,Data!$G$3:$BA$2935,6,FALSE))</f>
        <v>3</v>
      </c>
      <c r="N43" s="4">
        <f>IF($H43=0,"",VLOOKUP($G43,Data!$G$3:$BA$2935,7,FALSE))</f>
        <v>9.9000000000000005E-2</v>
      </c>
      <c r="O43" s="4">
        <f>IF($H43=0,"",VLOOKUP($G43,Data!$G$3:$BA$2935,8,FALSE))</f>
        <v>0.4</v>
      </c>
      <c r="P43" s="4">
        <f>IF($H43=0,"",VLOOKUP($G43,Data!$G$3:$BA$2935,9,FALSE))</f>
        <v>0.15</v>
      </c>
      <c r="Q43" s="4">
        <f>IF($H43=0,"",VLOOKUP($G43,Data!$G$3:$BA$2935,10,FALSE))</f>
        <v>1</v>
      </c>
      <c r="R43" s="4">
        <f>IF($H43=0,"",VLOOKUP($G43,Data!$G$3:$BA$2935,11,FALSE))</f>
        <v>0.1</v>
      </c>
      <c r="S43" s="4">
        <f>IF($H43=0,"",VLOOKUP($G43,Data!$G$3:$BA$2935,12,FALSE))</f>
        <v>1.35</v>
      </c>
      <c r="T43" s="4">
        <f>IF($H43=0,"",VLOOKUP($G43,Data!$G$3:$BA$2935,13,FALSE))</f>
        <v>1.4</v>
      </c>
      <c r="U43" s="4">
        <f>IF($H43=0,"",VLOOKUP($G43,Data!$G$3:$BA$2935,14,FALSE))</f>
        <v>0.1</v>
      </c>
      <c r="V43" s="4">
        <f>IF($H43=0,"",VLOOKUP($G43,Data!$G$3:$BA$2935,15,FALSE))</f>
        <v>0.1</v>
      </c>
      <c r="W43" s="4" t="str">
        <f>IF($H43=0,"",VLOOKUP($G43,Data!$G$3:$BA$2935,16,FALSE))</f>
        <v>/</v>
      </c>
      <c r="X43" s="4" t="str">
        <f>IF($H43=0,"",VLOOKUP($G43,Data!$G$3:$BA$2935,17,FALSE))</f>
        <v>/</v>
      </c>
      <c r="Y43" s="4" t="str">
        <f>IF($H43=0,"",VLOOKUP($G43,Data!$G$3:$BA$2935,18,FALSE))</f>
        <v/>
      </c>
      <c r="Z43" s="4" t="str">
        <f>IF($H43=0,"",VLOOKUP($G43,Data!$G$3:$BA$2935,19,FALSE))</f>
        <v/>
      </c>
      <c r="AA43" s="4" t="str">
        <f>IF($H43=0,"",VLOOKUP($G43,Data!$G$3:$BA$2935,20,FALSE))</f>
        <v/>
      </c>
      <c r="AB43" s="4" t="str">
        <f>IF($H43=0,"",VLOOKUP($G43,Data!$G$3:$BA$2935,21,FALSE))</f>
        <v/>
      </c>
      <c r="AC43" s="4" t="str">
        <f>IF($H43=0,"",VLOOKUP($G43,Data!$G$3:$BA$2935,22,FALSE))</f>
        <v/>
      </c>
      <c r="AD43" s="4" t="str">
        <f>IF($H43=0,"",VLOOKUP($G43,Data!$G$3:$BA$2935,23,FALSE))</f>
        <v/>
      </c>
      <c r="AE43" s="4" t="str">
        <f>IF($H43=0,"",VLOOKUP($G43,Data!$G$3:$BA$2935,24,FALSE))</f>
        <v/>
      </c>
      <c r="AF43" s="4" t="str">
        <f>IF($H43=0,"",VLOOKUP($G43,Data!$G$3:$BA$2935,25,FALSE))</f>
        <v/>
      </c>
      <c r="AG43" s="4" t="str">
        <f>IF($H43=0,"",VLOOKUP($G43,Data!$G$3:$BA$2935,26,FALSE))</f>
        <v/>
      </c>
      <c r="AH43" s="4" t="str">
        <f>IF($H43=0,"",VLOOKUP($G43,Data!$G$3:$BA$2935,27,FALSE))</f>
        <v/>
      </c>
      <c r="AI43" s="4" t="str">
        <f>IF($H43=0,"",VLOOKUP($G43,Data!$G$3:$BA$2935,28,FALSE))</f>
        <v/>
      </c>
      <c r="AJ43" s="4" t="str">
        <f>IF($H43=0,"",VLOOKUP($G43,Data!$G$3:$BA$2935,29,FALSE))</f>
        <v/>
      </c>
      <c r="AK43" s="4" t="str">
        <f>IF($H43=0,"",VLOOKUP($G43,Data!$G$3:$BA$2935,30,FALSE))</f>
        <v/>
      </c>
      <c r="AL43" s="4" t="str">
        <f>IF($H43=0,"",VLOOKUP($G43,Data!$G$3:$BA$2935,31,FALSE))</f>
        <v/>
      </c>
      <c r="AM43" s="4" t="str">
        <f>IF($H43=0,"",VLOOKUP($G43,Data!$G$3:$BA$2935,32,FALSE))</f>
        <v/>
      </c>
      <c r="AN43" s="4" t="str">
        <f>IF($H43=0,"",VLOOKUP($G43,Data!$G$3:$BA$2935,33,FALSE))</f>
        <v/>
      </c>
      <c r="AO43" s="4" t="str">
        <f>IF($H43=0,"",VLOOKUP($G43,Data!$G$3:$BA$2935,34,FALSE))</f>
        <v/>
      </c>
      <c r="AP43" s="4" t="str">
        <f>IF($H43=0,"",VLOOKUP($G43,Data!$G$3:$BA$2935,35,FALSE))</f>
        <v/>
      </c>
      <c r="AQ43" s="4" t="str">
        <f>IF($H43=0,"",VLOOKUP($G43,Data!$G$3:$BA$2935,36,FALSE))</f>
        <v/>
      </c>
      <c r="AR43" s="4" t="str">
        <f>IF($H43=0,"",VLOOKUP($G43,Data!$G$3:$BA$2935,37,FALSE))</f>
        <v/>
      </c>
      <c r="AS43" s="4" t="str">
        <f>IF($H43=0,"",VLOOKUP($G43,Data!$G$3:$BA$2935,38,FALSE))</f>
        <v/>
      </c>
      <c r="AT43" s="4" t="str">
        <f>IF($H43=0,"",VLOOKUP($G43,Data!$G$3:$BA$2935,39,FALSE))</f>
        <v/>
      </c>
    </row>
    <row r="44" spans="1:46" x14ac:dyDescent="0.25">
      <c r="A44" s="4">
        <f>PSSE!A46</f>
        <v>915012</v>
      </c>
      <c r="B44" s="4" t="str">
        <f>PSSE!B46</f>
        <v>TUYENQUAG_H2</v>
      </c>
      <c r="C44" s="4">
        <f>PSSE!D46</f>
        <v>13.8</v>
      </c>
      <c r="D44" s="4">
        <f>PSSE!E46</f>
        <v>114</v>
      </c>
      <c r="E44" s="4" t="str">
        <f>PSSE!F46</f>
        <v>TD</v>
      </c>
      <c r="F44" s="4">
        <f>PSSE!G46</f>
        <v>1</v>
      </c>
      <c r="G44" s="4" t="str">
        <f t="shared" si="0"/>
        <v>GOV13.8114TD1</v>
      </c>
      <c r="H44" s="4">
        <f>COUNTIF(Data!$G$3:$BA$2935,GOV!$G44)</f>
        <v>1</v>
      </c>
      <c r="I44" s="4" t="str">
        <f>IF($H44=0,"",VLOOKUP($G44,Data!$G$3:$BA$2935,2,FALSE))</f>
        <v>'HYGOV'</v>
      </c>
      <c r="J44" s="4">
        <f>PSSE!C46</f>
        <v>1</v>
      </c>
      <c r="K44" s="4">
        <f>IF($H44=0,"",VLOOKUP($G44,Data!$G$3:$BA$2935,4,FALSE))</f>
        <v>0.06</v>
      </c>
      <c r="L44" s="4">
        <f>IF($H44=0,"",VLOOKUP($G44,Data!$G$3:$BA$2935,5,FALSE))</f>
        <v>0.4</v>
      </c>
      <c r="M44" s="4">
        <f>IF($H44=0,"",VLOOKUP($G44,Data!$G$3:$BA$2935,6,FALSE))</f>
        <v>3</v>
      </c>
      <c r="N44" s="4">
        <f>IF($H44=0,"",VLOOKUP($G44,Data!$G$3:$BA$2935,7,FALSE))</f>
        <v>9.9000000000000005E-2</v>
      </c>
      <c r="O44" s="4">
        <f>IF($H44=0,"",VLOOKUP($G44,Data!$G$3:$BA$2935,8,FALSE))</f>
        <v>0.4</v>
      </c>
      <c r="P44" s="4">
        <f>IF($H44=0,"",VLOOKUP($G44,Data!$G$3:$BA$2935,9,FALSE))</f>
        <v>0.15</v>
      </c>
      <c r="Q44" s="4">
        <f>IF($H44=0,"",VLOOKUP($G44,Data!$G$3:$BA$2935,10,FALSE))</f>
        <v>1</v>
      </c>
      <c r="R44" s="4">
        <f>IF($H44=0,"",VLOOKUP($G44,Data!$G$3:$BA$2935,11,FALSE))</f>
        <v>0.1</v>
      </c>
      <c r="S44" s="4">
        <f>IF($H44=0,"",VLOOKUP($G44,Data!$G$3:$BA$2935,12,FALSE))</f>
        <v>1.35</v>
      </c>
      <c r="T44" s="4">
        <f>IF($H44=0,"",VLOOKUP($G44,Data!$G$3:$BA$2935,13,FALSE))</f>
        <v>1.4</v>
      </c>
      <c r="U44" s="4">
        <f>IF($H44=0,"",VLOOKUP($G44,Data!$G$3:$BA$2935,14,FALSE))</f>
        <v>0.1</v>
      </c>
      <c r="V44" s="4">
        <f>IF($H44=0,"",VLOOKUP($G44,Data!$G$3:$BA$2935,15,FALSE))</f>
        <v>0.1</v>
      </c>
      <c r="W44" s="4" t="str">
        <f>IF($H44=0,"",VLOOKUP($G44,Data!$G$3:$BA$2935,16,FALSE))</f>
        <v>/</v>
      </c>
      <c r="X44" s="4" t="str">
        <f>IF($H44=0,"",VLOOKUP($G44,Data!$G$3:$BA$2935,17,FALSE))</f>
        <v>/</v>
      </c>
      <c r="Y44" s="4" t="str">
        <f>IF($H44=0,"",VLOOKUP($G44,Data!$G$3:$BA$2935,18,FALSE))</f>
        <v/>
      </c>
      <c r="Z44" s="4" t="str">
        <f>IF($H44=0,"",VLOOKUP($G44,Data!$G$3:$BA$2935,19,FALSE))</f>
        <v/>
      </c>
      <c r="AA44" s="4" t="str">
        <f>IF($H44=0,"",VLOOKUP($G44,Data!$G$3:$BA$2935,20,FALSE))</f>
        <v/>
      </c>
      <c r="AB44" s="4" t="str">
        <f>IF($H44=0,"",VLOOKUP($G44,Data!$G$3:$BA$2935,21,FALSE))</f>
        <v/>
      </c>
      <c r="AC44" s="4" t="str">
        <f>IF($H44=0,"",VLOOKUP($G44,Data!$G$3:$BA$2935,22,FALSE))</f>
        <v/>
      </c>
      <c r="AD44" s="4" t="str">
        <f>IF($H44=0,"",VLOOKUP($G44,Data!$G$3:$BA$2935,23,FALSE))</f>
        <v/>
      </c>
      <c r="AE44" s="4" t="str">
        <f>IF($H44=0,"",VLOOKUP($G44,Data!$G$3:$BA$2935,24,FALSE))</f>
        <v/>
      </c>
      <c r="AF44" s="4" t="str">
        <f>IF($H44=0,"",VLOOKUP($G44,Data!$G$3:$BA$2935,25,FALSE))</f>
        <v/>
      </c>
      <c r="AG44" s="4" t="str">
        <f>IF($H44=0,"",VLOOKUP($G44,Data!$G$3:$BA$2935,26,FALSE))</f>
        <v/>
      </c>
      <c r="AH44" s="4" t="str">
        <f>IF($H44=0,"",VLOOKUP($G44,Data!$G$3:$BA$2935,27,FALSE))</f>
        <v/>
      </c>
      <c r="AI44" s="4" t="str">
        <f>IF($H44=0,"",VLOOKUP($G44,Data!$G$3:$BA$2935,28,FALSE))</f>
        <v/>
      </c>
      <c r="AJ44" s="4" t="str">
        <f>IF($H44=0,"",VLOOKUP($G44,Data!$G$3:$BA$2935,29,FALSE))</f>
        <v/>
      </c>
      <c r="AK44" s="4" t="str">
        <f>IF($H44=0,"",VLOOKUP($G44,Data!$G$3:$BA$2935,30,FALSE))</f>
        <v/>
      </c>
      <c r="AL44" s="4" t="str">
        <f>IF($H44=0,"",VLOOKUP($G44,Data!$G$3:$BA$2935,31,FALSE))</f>
        <v/>
      </c>
      <c r="AM44" s="4" t="str">
        <f>IF($H44=0,"",VLOOKUP($G44,Data!$G$3:$BA$2935,32,FALSE))</f>
        <v/>
      </c>
      <c r="AN44" s="4" t="str">
        <f>IF($H44=0,"",VLOOKUP($G44,Data!$G$3:$BA$2935,33,FALSE))</f>
        <v/>
      </c>
      <c r="AO44" s="4" t="str">
        <f>IF($H44=0,"",VLOOKUP($G44,Data!$G$3:$BA$2935,34,FALSE))</f>
        <v/>
      </c>
      <c r="AP44" s="4" t="str">
        <f>IF($H44=0,"",VLOOKUP($G44,Data!$G$3:$BA$2935,35,FALSE))</f>
        <v/>
      </c>
      <c r="AQ44" s="4" t="str">
        <f>IF($H44=0,"",VLOOKUP($G44,Data!$G$3:$BA$2935,36,FALSE))</f>
        <v/>
      </c>
      <c r="AR44" s="4" t="str">
        <f>IF($H44=0,"",VLOOKUP($G44,Data!$G$3:$BA$2935,37,FALSE))</f>
        <v/>
      </c>
      <c r="AS44" s="4" t="str">
        <f>IF($H44=0,"",VLOOKUP($G44,Data!$G$3:$BA$2935,38,FALSE))</f>
        <v/>
      </c>
      <c r="AT44" s="4" t="str">
        <f>IF($H44=0,"",VLOOKUP($G44,Data!$G$3:$BA$2935,39,FALSE))</f>
        <v/>
      </c>
    </row>
    <row r="45" spans="1:46" x14ac:dyDescent="0.25">
      <c r="A45" s="4">
        <f>PSSE!A47</f>
        <v>915013</v>
      </c>
      <c r="B45" s="4" t="str">
        <f>PSSE!B47</f>
        <v>TUYENQUAG_H3</v>
      </c>
      <c r="C45" s="4">
        <f>PSSE!D47</f>
        <v>13.8</v>
      </c>
      <c r="D45" s="4">
        <f>PSSE!E47</f>
        <v>114</v>
      </c>
      <c r="E45" s="4" t="str">
        <f>PSSE!F47</f>
        <v>TD</v>
      </c>
      <c r="F45" s="4">
        <f>PSSE!G47</f>
        <v>1</v>
      </c>
      <c r="G45" s="4" t="str">
        <f t="shared" si="0"/>
        <v>GOV13.8114TD1</v>
      </c>
      <c r="H45" s="4">
        <f>COUNTIF(Data!$G$3:$BA$2935,GOV!$G45)</f>
        <v>1</v>
      </c>
      <c r="I45" s="4" t="str">
        <f>IF($H45=0,"",VLOOKUP($G45,Data!$G$3:$BA$2935,2,FALSE))</f>
        <v>'HYGOV'</v>
      </c>
      <c r="J45" s="4">
        <f>PSSE!C47</f>
        <v>1</v>
      </c>
      <c r="K45" s="4">
        <f>IF($H45=0,"",VLOOKUP($G45,Data!$G$3:$BA$2935,4,FALSE))</f>
        <v>0.06</v>
      </c>
      <c r="L45" s="4">
        <f>IF($H45=0,"",VLOOKUP($G45,Data!$G$3:$BA$2935,5,FALSE))</f>
        <v>0.4</v>
      </c>
      <c r="M45" s="4">
        <f>IF($H45=0,"",VLOOKUP($G45,Data!$G$3:$BA$2935,6,FALSE))</f>
        <v>3</v>
      </c>
      <c r="N45" s="4">
        <f>IF($H45=0,"",VLOOKUP($G45,Data!$G$3:$BA$2935,7,FALSE))</f>
        <v>9.9000000000000005E-2</v>
      </c>
      <c r="O45" s="4">
        <f>IF($H45=0,"",VLOOKUP($G45,Data!$G$3:$BA$2935,8,FALSE))</f>
        <v>0.4</v>
      </c>
      <c r="P45" s="4">
        <f>IF($H45=0,"",VLOOKUP($G45,Data!$G$3:$BA$2935,9,FALSE))</f>
        <v>0.15</v>
      </c>
      <c r="Q45" s="4">
        <f>IF($H45=0,"",VLOOKUP($G45,Data!$G$3:$BA$2935,10,FALSE))</f>
        <v>1</v>
      </c>
      <c r="R45" s="4">
        <f>IF($H45=0,"",VLOOKUP($G45,Data!$G$3:$BA$2935,11,FALSE))</f>
        <v>0.1</v>
      </c>
      <c r="S45" s="4">
        <f>IF($H45=0,"",VLOOKUP($G45,Data!$G$3:$BA$2935,12,FALSE))</f>
        <v>1.35</v>
      </c>
      <c r="T45" s="4">
        <f>IF($H45=0,"",VLOOKUP($G45,Data!$G$3:$BA$2935,13,FALSE))</f>
        <v>1.4</v>
      </c>
      <c r="U45" s="4">
        <f>IF($H45=0,"",VLOOKUP($G45,Data!$G$3:$BA$2935,14,FALSE))</f>
        <v>0.1</v>
      </c>
      <c r="V45" s="4">
        <f>IF($H45=0,"",VLOOKUP($G45,Data!$G$3:$BA$2935,15,FALSE))</f>
        <v>0.1</v>
      </c>
      <c r="W45" s="4" t="str">
        <f>IF($H45=0,"",VLOOKUP($G45,Data!$G$3:$BA$2935,16,FALSE))</f>
        <v>/</v>
      </c>
      <c r="X45" s="4" t="str">
        <f>IF($H45=0,"",VLOOKUP($G45,Data!$G$3:$BA$2935,17,FALSE))</f>
        <v>/</v>
      </c>
      <c r="Y45" s="4" t="str">
        <f>IF($H45=0,"",VLOOKUP($G45,Data!$G$3:$BA$2935,18,FALSE))</f>
        <v/>
      </c>
      <c r="Z45" s="4" t="str">
        <f>IF($H45=0,"",VLOOKUP($G45,Data!$G$3:$BA$2935,19,FALSE))</f>
        <v/>
      </c>
      <c r="AA45" s="4" t="str">
        <f>IF($H45=0,"",VLOOKUP($G45,Data!$G$3:$BA$2935,20,FALSE))</f>
        <v/>
      </c>
      <c r="AB45" s="4" t="str">
        <f>IF($H45=0,"",VLOOKUP($G45,Data!$G$3:$BA$2935,21,FALSE))</f>
        <v/>
      </c>
      <c r="AC45" s="4" t="str">
        <f>IF($H45=0,"",VLOOKUP($G45,Data!$G$3:$BA$2935,22,FALSE))</f>
        <v/>
      </c>
      <c r="AD45" s="4" t="str">
        <f>IF($H45=0,"",VLOOKUP($G45,Data!$G$3:$BA$2935,23,FALSE))</f>
        <v/>
      </c>
      <c r="AE45" s="4" t="str">
        <f>IF($H45=0,"",VLOOKUP($G45,Data!$G$3:$BA$2935,24,FALSE))</f>
        <v/>
      </c>
      <c r="AF45" s="4" t="str">
        <f>IF($H45=0,"",VLOOKUP($G45,Data!$G$3:$BA$2935,25,FALSE))</f>
        <v/>
      </c>
      <c r="AG45" s="4" t="str">
        <f>IF($H45=0,"",VLOOKUP($G45,Data!$G$3:$BA$2935,26,FALSE))</f>
        <v/>
      </c>
      <c r="AH45" s="4" t="str">
        <f>IF($H45=0,"",VLOOKUP($G45,Data!$G$3:$BA$2935,27,FALSE))</f>
        <v/>
      </c>
      <c r="AI45" s="4" t="str">
        <f>IF($H45=0,"",VLOOKUP($G45,Data!$G$3:$BA$2935,28,FALSE))</f>
        <v/>
      </c>
      <c r="AJ45" s="4" t="str">
        <f>IF($H45=0,"",VLOOKUP($G45,Data!$G$3:$BA$2935,29,FALSE))</f>
        <v/>
      </c>
      <c r="AK45" s="4" t="str">
        <f>IF($H45=0,"",VLOOKUP($G45,Data!$G$3:$BA$2935,30,FALSE))</f>
        <v/>
      </c>
      <c r="AL45" s="4" t="str">
        <f>IF($H45=0,"",VLOOKUP($G45,Data!$G$3:$BA$2935,31,FALSE))</f>
        <v/>
      </c>
      <c r="AM45" s="4" t="str">
        <f>IF($H45=0,"",VLOOKUP($G45,Data!$G$3:$BA$2935,32,FALSE))</f>
        <v/>
      </c>
      <c r="AN45" s="4" t="str">
        <f>IF($H45=0,"",VLOOKUP($G45,Data!$G$3:$BA$2935,33,FALSE))</f>
        <v/>
      </c>
      <c r="AO45" s="4" t="str">
        <f>IF($H45=0,"",VLOOKUP($G45,Data!$G$3:$BA$2935,34,FALSE))</f>
        <v/>
      </c>
      <c r="AP45" s="4" t="str">
        <f>IF($H45=0,"",VLOOKUP($G45,Data!$G$3:$BA$2935,35,FALSE))</f>
        <v/>
      </c>
      <c r="AQ45" s="4" t="str">
        <f>IF($H45=0,"",VLOOKUP($G45,Data!$G$3:$BA$2935,36,FALSE))</f>
        <v/>
      </c>
      <c r="AR45" s="4" t="str">
        <f>IF($H45=0,"",VLOOKUP($G45,Data!$G$3:$BA$2935,37,FALSE))</f>
        <v/>
      </c>
      <c r="AS45" s="4" t="str">
        <f>IF($H45=0,"",VLOOKUP($G45,Data!$G$3:$BA$2935,38,FALSE))</f>
        <v/>
      </c>
      <c r="AT45" s="4" t="str">
        <f>IF($H45=0,"",VLOOKUP($G45,Data!$G$3:$BA$2935,39,FALSE))</f>
        <v/>
      </c>
    </row>
    <row r="46" spans="1:46" x14ac:dyDescent="0.25">
      <c r="A46" s="4">
        <f>PSSE!A48</f>
        <v>916015</v>
      </c>
      <c r="B46" s="4" t="str">
        <f>PSSE!B48</f>
        <v>LAOCAI2_H1</v>
      </c>
      <c r="C46" s="4">
        <f>PSSE!D48</f>
        <v>10.5</v>
      </c>
      <c r="D46" s="4">
        <f>PSSE!E48</f>
        <v>20</v>
      </c>
      <c r="E46" s="4" t="str">
        <f>PSSE!F48</f>
        <v>TD</v>
      </c>
      <c r="F46" s="4">
        <f>PSSE!G48</f>
        <v>1</v>
      </c>
      <c r="G46" s="4" t="str">
        <f t="shared" si="0"/>
        <v>GOV10.520TD1</v>
      </c>
      <c r="H46" s="4">
        <f>COUNTIF(Data!$G$3:$BA$2935,GOV!$G46)</f>
        <v>1</v>
      </c>
      <c r="I46" s="4" t="str">
        <f>IF($H46=0,"",VLOOKUP($G46,Data!$G$3:$BA$2935,2,FALSE))</f>
        <v>'HYGOV'</v>
      </c>
      <c r="J46" s="4">
        <f>PSSE!C48</f>
        <v>1</v>
      </c>
      <c r="K46" s="4">
        <f>IF($H46=0,"",VLOOKUP($G46,Data!$G$3:$BA$2935,4,FALSE))</f>
        <v>0.06</v>
      </c>
      <c r="L46" s="4">
        <f>IF($H46=0,"",VLOOKUP($G46,Data!$G$3:$BA$2935,5,FALSE))</f>
        <v>0.4</v>
      </c>
      <c r="M46" s="4">
        <f>IF($H46=0,"",VLOOKUP($G46,Data!$G$3:$BA$2935,6,FALSE))</f>
        <v>3</v>
      </c>
      <c r="N46" s="4">
        <f>IF($H46=0,"",VLOOKUP($G46,Data!$G$3:$BA$2935,7,FALSE))</f>
        <v>9.9000000000000005E-2</v>
      </c>
      <c r="O46" s="4">
        <f>IF($H46=0,"",VLOOKUP($G46,Data!$G$3:$BA$2935,8,FALSE))</f>
        <v>0.4</v>
      </c>
      <c r="P46" s="4">
        <f>IF($H46=0,"",VLOOKUP($G46,Data!$G$3:$BA$2935,9,FALSE))</f>
        <v>0.15</v>
      </c>
      <c r="Q46" s="4">
        <f>IF($H46=0,"",VLOOKUP($G46,Data!$G$3:$BA$2935,10,FALSE))</f>
        <v>1</v>
      </c>
      <c r="R46" s="4">
        <f>IF($H46=0,"",VLOOKUP($G46,Data!$G$3:$BA$2935,11,FALSE))</f>
        <v>0.1</v>
      </c>
      <c r="S46" s="4">
        <f>IF($H46=0,"",VLOOKUP($G46,Data!$G$3:$BA$2935,12,FALSE))</f>
        <v>1.35</v>
      </c>
      <c r="T46" s="4">
        <f>IF($H46=0,"",VLOOKUP($G46,Data!$G$3:$BA$2935,13,FALSE))</f>
        <v>1.4</v>
      </c>
      <c r="U46" s="4">
        <f>IF($H46=0,"",VLOOKUP($G46,Data!$G$3:$BA$2935,14,FALSE))</f>
        <v>0.1</v>
      </c>
      <c r="V46" s="4">
        <f>IF($H46=0,"",VLOOKUP($G46,Data!$G$3:$BA$2935,15,FALSE))</f>
        <v>0.1</v>
      </c>
      <c r="W46" s="4" t="str">
        <f>IF($H46=0,"",VLOOKUP($G46,Data!$G$3:$BA$2935,16,FALSE))</f>
        <v>/</v>
      </c>
      <c r="X46" s="4" t="str">
        <f>IF($H46=0,"",VLOOKUP($G46,Data!$G$3:$BA$2935,17,FALSE))</f>
        <v>/</v>
      </c>
      <c r="Y46" s="4" t="str">
        <f>IF($H46=0,"",VLOOKUP($G46,Data!$G$3:$BA$2935,18,FALSE))</f>
        <v/>
      </c>
      <c r="Z46" s="4" t="str">
        <f>IF($H46=0,"",VLOOKUP($G46,Data!$G$3:$BA$2935,19,FALSE))</f>
        <v/>
      </c>
      <c r="AA46" s="4" t="str">
        <f>IF($H46=0,"",VLOOKUP($G46,Data!$G$3:$BA$2935,20,FALSE))</f>
        <v/>
      </c>
      <c r="AB46" s="4" t="str">
        <f>IF($H46=0,"",VLOOKUP($G46,Data!$G$3:$BA$2935,21,FALSE))</f>
        <v/>
      </c>
      <c r="AC46" s="4" t="str">
        <f>IF($H46=0,"",VLOOKUP($G46,Data!$G$3:$BA$2935,22,FALSE))</f>
        <v/>
      </c>
      <c r="AD46" s="4" t="str">
        <f>IF($H46=0,"",VLOOKUP($G46,Data!$G$3:$BA$2935,23,FALSE))</f>
        <v/>
      </c>
      <c r="AE46" s="4" t="str">
        <f>IF($H46=0,"",VLOOKUP($G46,Data!$G$3:$BA$2935,24,FALSE))</f>
        <v/>
      </c>
      <c r="AF46" s="4" t="str">
        <f>IF($H46=0,"",VLOOKUP($G46,Data!$G$3:$BA$2935,25,FALSE))</f>
        <v/>
      </c>
      <c r="AG46" s="4" t="str">
        <f>IF($H46=0,"",VLOOKUP($G46,Data!$G$3:$BA$2935,26,FALSE))</f>
        <v/>
      </c>
      <c r="AH46" s="4" t="str">
        <f>IF($H46=0,"",VLOOKUP($G46,Data!$G$3:$BA$2935,27,FALSE))</f>
        <v/>
      </c>
      <c r="AI46" s="4" t="str">
        <f>IF($H46=0,"",VLOOKUP($G46,Data!$G$3:$BA$2935,28,FALSE))</f>
        <v/>
      </c>
      <c r="AJ46" s="4" t="str">
        <f>IF($H46=0,"",VLOOKUP($G46,Data!$G$3:$BA$2935,29,FALSE))</f>
        <v/>
      </c>
      <c r="AK46" s="4" t="str">
        <f>IF($H46=0,"",VLOOKUP($G46,Data!$G$3:$BA$2935,30,FALSE))</f>
        <v/>
      </c>
      <c r="AL46" s="4" t="str">
        <f>IF($H46=0,"",VLOOKUP($G46,Data!$G$3:$BA$2935,31,FALSE))</f>
        <v/>
      </c>
      <c r="AM46" s="4" t="str">
        <f>IF($H46=0,"",VLOOKUP($G46,Data!$G$3:$BA$2935,32,FALSE))</f>
        <v/>
      </c>
      <c r="AN46" s="4" t="str">
        <f>IF($H46=0,"",VLOOKUP($G46,Data!$G$3:$BA$2935,33,FALSE))</f>
        <v/>
      </c>
      <c r="AO46" s="4" t="str">
        <f>IF($H46=0,"",VLOOKUP($G46,Data!$G$3:$BA$2935,34,FALSE))</f>
        <v/>
      </c>
      <c r="AP46" s="4" t="str">
        <f>IF($H46=0,"",VLOOKUP($G46,Data!$G$3:$BA$2935,35,FALSE))</f>
        <v/>
      </c>
      <c r="AQ46" s="4" t="str">
        <f>IF($H46=0,"",VLOOKUP($G46,Data!$G$3:$BA$2935,36,FALSE))</f>
        <v/>
      </c>
      <c r="AR46" s="4" t="str">
        <f>IF($H46=0,"",VLOOKUP($G46,Data!$G$3:$BA$2935,37,FALSE))</f>
        <v/>
      </c>
      <c r="AS46" s="4" t="str">
        <f>IF($H46=0,"",VLOOKUP($G46,Data!$G$3:$BA$2935,38,FALSE))</f>
        <v/>
      </c>
      <c r="AT46" s="4" t="str">
        <f>IF($H46=0,"",VLOOKUP($G46,Data!$G$3:$BA$2935,39,FALSE))</f>
        <v/>
      </c>
    </row>
    <row r="47" spans="1:46" x14ac:dyDescent="0.25">
      <c r="A47" s="4">
        <f>PSSE!A49</f>
        <v>916016</v>
      </c>
      <c r="B47" s="4" t="str">
        <f>PSSE!B49</f>
        <v>LAOCAI2_H2</v>
      </c>
      <c r="C47" s="4">
        <f>PSSE!D49</f>
        <v>10.5</v>
      </c>
      <c r="D47" s="4">
        <f>PSSE!E49</f>
        <v>20</v>
      </c>
      <c r="E47" s="4" t="str">
        <f>PSSE!F49</f>
        <v>TD</v>
      </c>
      <c r="F47" s="4">
        <f>PSSE!G49</f>
        <v>1</v>
      </c>
      <c r="G47" s="4" t="str">
        <f t="shared" si="0"/>
        <v>GOV10.520TD1</v>
      </c>
      <c r="H47" s="4">
        <f>COUNTIF(Data!$G$3:$BA$2935,GOV!$G47)</f>
        <v>1</v>
      </c>
      <c r="I47" s="4" t="str">
        <f>IF($H47=0,"",VLOOKUP($G47,Data!$G$3:$BA$2935,2,FALSE))</f>
        <v>'HYGOV'</v>
      </c>
      <c r="J47" s="4">
        <f>PSSE!C49</f>
        <v>1</v>
      </c>
      <c r="K47" s="4">
        <f>IF($H47=0,"",VLOOKUP($G47,Data!$G$3:$BA$2935,4,FALSE))</f>
        <v>0.06</v>
      </c>
      <c r="L47" s="4">
        <f>IF($H47=0,"",VLOOKUP($G47,Data!$G$3:$BA$2935,5,FALSE))</f>
        <v>0.4</v>
      </c>
      <c r="M47" s="4">
        <f>IF($H47=0,"",VLOOKUP($G47,Data!$G$3:$BA$2935,6,FALSE))</f>
        <v>3</v>
      </c>
      <c r="N47" s="4">
        <f>IF($H47=0,"",VLOOKUP($G47,Data!$G$3:$BA$2935,7,FALSE))</f>
        <v>9.9000000000000005E-2</v>
      </c>
      <c r="O47" s="4">
        <f>IF($H47=0,"",VLOOKUP($G47,Data!$G$3:$BA$2935,8,FALSE))</f>
        <v>0.4</v>
      </c>
      <c r="P47" s="4">
        <f>IF($H47=0,"",VLOOKUP($G47,Data!$G$3:$BA$2935,9,FALSE))</f>
        <v>0.15</v>
      </c>
      <c r="Q47" s="4">
        <f>IF($H47=0,"",VLOOKUP($G47,Data!$G$3:$BA$2935,10,FALSE))</f>
        <v>1</v>
      </c>
      <c r="R47" s="4">
        <f>IF($H47=0,"",VLOOKUP($G47,Data!$G$3:$BA$2935,11,FALSE))</f>
        <v>0.1</v>
      </c>
      <c r="S47" s="4">
        <f>IF($H47=0,"",VLOOKUP($G47,Data!$G$3:$BA$2935,12,FALSE))</f>
        <v>1.35</v>
      </c>
      <c r="T47" s="4">
        <f>IF($H47=0,"",VLOOKUP($G47,Data!$G$3:$BA$2935,13,FALSE))</f>
        <v>1.4</v>
      </c>
      <c r="U47" s="4">
        <f>IF($H47=0,"",VLOOKUP($G47,Data!$G$3:$BA$2935,14,FALSE))</f>
        <v>0.1</v>
      </c>
      <c r="V47" s="4">
        <f>IF($H47=0,"",VLOOKUP($G47,Data!$G$3:$BA$2935,15,FALSE))</f>
        <v>0.1</v>
      </c>
      <c r="W47" s="4" t="str">
        <f>IF($H47=0,"",VLOOKUP($G47,Data!$G$3:$BA$2935,16,FALSE))</f>
        <v>/</v>
      </c>
      <c r="X47" s="4" t="str">
        <f>IF($H47=0,"",VLOOKUP($G47,Data!$G$3:$BA$2935,17,FALSE))</f>
        <v>/</v>
      </c>
      <c r="Y47" s="4" t="str">
        <f>IF($H47=0,"",VLOOKUP($G47,Data!$G$3:$BA$2935,18,FALSE))</f>
        <v/>
      </c>
      <c r="Z47" s="4" t="str">
        <f>IF($H47=0,"",VLOOKUP($G47,Data!$G$3:$BA$2935,19,FALSE))</f>
        <v/>
      </c>
      <c r="AA47" s="4" t="str">
        <f>IF($H47=0,"",VLOOKUP($G47,Data!$G$3:$BA$2935,20,FALSE))</f>
        <v/>
      </c>
      <c r="AB47" s="4" t="str">
        <f>IF($H47=0,"",VLOOKUP($G47,Data!$G$3:$BA$2935,21,FALSE))</f>
        <v/>
      </c>
      <c r="AC47" s="4" t="str">
        <f>IF($H47=0,"",VLOOKUP($G47,Data!$G$3:$BA$2935,22,FALSE))</f>
        <v/>
      </c>
      <c r="AD47" s="4" t="str">
        <f>IF($H47=0,"",VLOOKUP($G47,Data!$G$3:$BA$2935,23,FALSE))</f>
        <v/>
      </c>
      <c r="AE47" s="4" t="str">
        <f>IF($H47=0,"",VLOOKUP($G47,Data!$G$3:$BA$2935,24,FALSE))</f>
        <v/>
      </c>
      <c r="AF47" s="4" t="str">
        <f>IF($H47=0,"",VLOOKUP($G47,Data!$G$3:$BA$2935,25,FALSE))</f>
        <v/>
      </c>
      <c r="AG47" s="4" t="str">
        <f>IF($H47=0,"",VLOOKUP($G47,Data!$G$3:$BA$2935,26,FALSE))</f>
        <v/>
      </c>
      <c r="AH47" s="4" t="str">
        <f>IF($H47=0,"",VLOOKUP($G47,Data!$G$3:$BA$2935,27,FALSE))</f>
        <v/>
      </c>
      <c r="AI47" s="4" t="str">
        <f>IF($H47=0,"",VLOOKUP($G47,Data!$G$3:$BA$2935,28,FALSE))</f>
        <v/>
      </c>
      <c r="AJ47" s="4" t="str">
        <f>IF($H47=0,"",VLOOKUP($G47,Data!$G$3:$BA$2935,29,FALSE))</f>
        <v/>
      </c>
      <c r="AK47" s="4" t="str">
        <f>IF($H47=0,"",VLOOKUP($G47,Data!$G$3:$BA$2935,30,FALSE))</f>
        <v/>
      </c>
      <c r="AL47" s="4" t="str">
        <f>IF($H47=0,"",VLOOKUP($G47,Data!$G$3:$BA$2935,31,FALSE))</f>
        <v/>
      </c>
      <c r="AM47" s="4" t="str">
        <f>IF($H47=0,"",VLOOKUP($G47,Data!$G$3:$BA$2935,32,FALSE))</f>
        <v/>
      </c>
      <c r="AN47" s="4" t="str">
        <f>IF($H47=0,"",VLOOKUP($G47,Data!$G$3:$BA$2935,33,FALSE))</f>
        <v/>
      </c>
      <c r="AO47" s="4" t="str">
        <f>IF($H47=0,"",VLOOKUP($G47,Data!$G$3:$BA$2935,34,FALSE))</f>
        <v/>
      </c>
      <c r="AP47" s="4" t="str">
        <f>IF($H47=0,"",VLOOKUP($G47,Data!$G$3:$BA$2935,35,FALSE))</f>
        <v/>
      </c>
      <c r="AQ47" s="4" t="str">
        <f>IF($H47=0,"",VLOOKUP($G47,Data!$G$3:$BA$2935,36,FALSE))</f>
        <v/>
      </c>
      <c r="AR47" s="4" t="str">
        <f>IF($H47=0,"",VLOOKUP($G47,Data!$G$3:$BA$2935,37,FALSE))</f>
        <v/>
      </c>
      <c r="AS47" s="4" t="str">
        <f>IF($H47=0,"",VLOOKUP($G47,Data!$G$3:$BA$2935,38,FALSE))</f>
        <v/>
      </c>
      <c r="AT47" s="4" t="str">
        <f>IF($H47=0,"",VLOOKUP($G47,Data!$G$3:$BA$2935,39,FALSE))</f>
        <v/>
      </c>
    </row>
    <row r="48" spans="1:46" x14ac:dyDescent="0.25">
      <c r="A48" s="4">
        <f>PSSE!A50</f>
        <v>916017</v>
      </c>
      <c r="B48" s="4" t="str">
        <f>PSSE!B50</f>
        <v>TANGLOONG_H1</v>
      </c>
      <c r="C48" s="4">
        <f>PSSE!D50</f>
        <v>10.5</v>
      </c>
      <c r="D48" s="4">
        <f>PSSE!E50</f>
        <v>20</v>
      </c>
      <c r="E48" s="4" t="str">
        <f>PSSE!F50</f>
        <v>TD</v>
      </c>
      <c r="F48" s="4">
        <f>PSSE!G50</f>
        <v>1</v>
      </c>
      <c r="G48" s="4" t="str">
        <f t="shared" si="0"/>
        <v>GOV10.520TD1</v>
      </c>
      <c r="H48" s="4">
        <f>COUNTIF(Data!$G$3:$BA$2935,GOV!$G48)</f>
        <v>1</v>
      </c>
      <c r="I48" s="4" t="str">
        <f>IF($H48=0,"",VLOOKUP($G48,Data!$G$3:$BA$2935,2,FALSE))</f>
        <v>'HYGOV'</v>
      </c>
      <c r="J48" s="4">
        <f>PSSE!C50</f>
        <v>1</v>
      </c>
      <c r="K48" s="4">
        <f>IF($H48=0,"",VLOOKUP($G48,Data!$G$3:$BA$2935,4,FALSE))</f>
        <v>0.06</v>
      </c>
      <c r="L48" s="4">
        <f>IF($H48=0,"",VLOOKUP($G48,Data!$G$3:$BA$2935,5,FALSE))</f>
        <v>0.4</v>
      </c>
      <c r="M48" s="4">
        <f>IF($H48=0,"",VLOOKUP($G48,Data!$G$3:$BA$2935,6,FALSE))</f>
        <v>3</v>
      </c>
      <c r="N48" s="4">
        <f>IF($H48=0,"",VLOOKUP($G48,Data!$G$3:$BA$2935,7,FALSE))</f>
        <v>9.9000000000000005E-2</v>
      </c>
      <c r="O48" s="4">
        <f>IF($H48=0,"",VLOOKUP($G48,Data!$G$3:$BA$2935,8,FALSE))</f>
        <v>0.4</v>
      </c>
      <c r="P48" s="4">
        <f>IF($H48=0,"",VLOOKUP($G48,Data!$G$3:$BA$2935,9,FALSE))</f>
        <v>0.15</v>
      </c>
      <c r="Q48" s="4">
        <f>IF($H48=0,"",VLOOKUP($G48,Data!$G$3:$BA$2935,10,FALSE))</f>
        <v>1</v>
      </c>
      <c r="R48" s="4">
        <f>IF($H48=0,"",VLOOKUP($G48,Data!$G$3:$BA$2935,11,FALSE))</f>
        <v>0.1</v>
      </c>
      <c r="S48" s="4">
        <f>IF($H48=0,"",VLOOKUP($G48,Data!$G$3:$BA$2935,12,FALSE))</f>
        <v>1.35</v>
      </c>
      <c r="T48" s="4">
        <f>IF($H48=0,"",VLOOKUP($G48,Data!$G$3:$BA$2935,13,FALSE))</f>
        <v>1.4</v>
      </c>
      <c r="U48" s="4">
        <f>IF($H48=0,"",VLOOKUP($G48,Data!$G$3:$BA$2935,14,FALSE))</f>
        <v>0.1</v>
      </c>
      <c r="V48" s="4">
        <f>IF($H48=0,"",VLOOKUP($G48,Data!$G$3:$BA$2935,15,FALSE))</f>
        <v>0.1</v>
      </c>
      <c r="W48" s="4" t="str">
        <f>IF($H48=0,"",VLOOKUP($G48,Data!$G$3:$BA$2935,16,FALSE))</f>
        <v>/</v>
      </c>
      <c r="X48" s="4" t="str">
        <f>IF($H48=0,"",VLOOKUP($G48,Data!$G$3:$BA$2935,17,FALSE))</f>
        <v>/</v>
      </c>
      <c r="Y48" s="4" t="str">
        <f>IF($H48=0,"",VLOOKUP($G48,Data!$G$3:$BA$2935,18,FALSE))</f>
        <v/>
      </c>
      <c r="Z48" s="4" t="str">
        <f>IF($H48=0,"",VLOOKUP($G48,Data!$G$3:$BA$2935,19,FALSE))</f>
        <v/>
      </c>
      <c r="AA48" s="4" t="str">
        <f>IF($H48=0,"",VLOOKUP($G48,Data!$G$3:$BA$2935,20,FALSE))</f>
        <v/>
      </c>
      <c r="AB48" s="4" t="str">
        <f>IF($H48=0,"",VLOOKUP($G48,Data!$G$3:$BA$2935,21,FALSE))</f>
        <v/>
      </c>
      <c r="AC48" s="4" t="str">
        <f>IF($H48=0,"",VLOOKUP($G48,Data!$G$3:$BA$2935,22,FALSE))</f>
        <v/>
      </c>
      <c r="AD48" s="4" t="str">
        <f>IF($H48=0,"",VLOOKUP($G48,Data!$G$3:$BA$2935,23,FALSE))</f>
        <v/>
      </c>
      <c r="AE48" s="4" t="str">
        <f>IF($H48=0,"",VLOOKUP($G48,Data!$G$3:$BA$2935,24,FALSE))</f>
        <v/>
      </c>
      <c r="AF48" s="4" t="str">
        <f>IF($H48=0,"",VLOOKUP($G48,Data!$G$3:$BA$2935,25,FALSE))</f>
        <v/>
      </c>
      <c r="AG48" s="4" t="str">
        <f>IF($H48=0,"",VLOOKUP($G48,Data!$G$3:$BA$2935,26,FALSE))</f>
        <v/>
      </c>
      <c r="AH48" s="4" t="str">
        <f>IF($H48=0,"",VLOOKUP($G48,Data!$G$3:$BA$2935,27,FALSE))</f>
        <v/>
      </c>
      <c r="AI48" s="4" t="str">
        <f>IF($H48=0,"",VLOOKUP($G48,Data!$G$3:$BA$2935,28,FALSE))</f>
        <v/>
      </c>
      <c r="AJ48" s="4" t="str">
        <f>IF($H48=0,"",VLOOKUP($G48,Data!$G$3:$BA$2935,29,FALSE))</f>
        <v/>
      </c>
      <c r="AK48" s="4" t="str">
        <f>IF($H48=0,"",VLOOKUP($G48,Data!$G$3:$BA$2935,30,FALSE))</f>
        <v/>
      </c>
      <c r="AL48" s="4" t="str">
        <f>IF($H48=0,"",VLOOKUP($G48,Data!$G$3:$BA$2935,31,FALSE))</f>
        <v/>
      </c>
      <c r="AM48" s="4" t="str">
        <f>IF($H48=0,"",VLOOKUP($G48,Data!$G$3:$BA$2935,32,FALSE))</f>
        <v/>
      </c>
      <c r="AN48" s="4" t="str">
        <f>IF($H48=0,"",VLOOKUP($G48,Data!$G$3:$BA$2935,33,FALSE))</f>
        <v/>
      </c>
      <c r="AO48" s="4" t="str">
        <f>IF($H48=0,"",VLOOKUP($G48,Data!$G$3:$BA$2935,34,FALSE))</f>
        <v/>
      </c>
      <c r="AP48" s="4" t="str">
        <f>IF($H48=0,"",VLOOKUP($G48,Data!$G$3:$BA$2935,35,FALSE))</f>
        <v/>
      </c>
      <c r="AQ48" s="4" t="str">
        <f>IF($H48=0,"",VLOOKUP($G48,Data!$G$3:$BA$2935,36,FALSE))</f>
        <v/>
      </c>
      <c r="AR48" s="4" t="str">
        <f>IF($H48=0,"",VLOOKUP($G48,Data!$G$3:$BA$2935,37,FALSE))</f>
        <v/>
      </c>
      <c r="AS48" s="4" t="str">
        <f>IF($H48=0,"",VLOOKUP($G48,Data!$G$3:$BA$2935,38,FALSE))</f>
        <v/>
      </c>
      <c r="AT48" s="4" t="str">
        <f>IF($H48=0,"",VLOOKUP($G48,Data!$G$3:$BA$2935,39,FALSE))</f>
        <v/>
      </c>
    </row>
    <row r="49" spans="1:46" x14ac:dyDescent="0.25">
      <c r="A49" s="4">
        <f>PSSE!A51</f>
        <v>916020</v>
      </c>
      <c r="B49" s="4" t="str">
        <f>PSSE!B51</f>
        <v>XIMANGVI_H1</v>
      </c>
      <c r="C49" s="4">
        <f>PSSE!D51</f>
        <v>6</v>
      </c>
      <c r="D49" s="4">
        <f>PSSE!E51</f>
        <v>7.5</v>
      </c>
      <c r="E49" s="4" t="str">
        <f>PSSE!F51</f>
        <v>TD</v>
      </c>
      <c r="F49" s="4">
        <f>PSSE!G51</f>
        <v>1</v>
      </c>
      <c r="G49" s="4" t="str">
        <f t="shared" si="0"/>
        <v>GOV67.5TD1</v>
      </c>
      <c r="H49" s="4">
        <f>COUNTIF(Data!$G$3:$BA$2935,GOV!$G49)</f>
        <v>1</v>
      </c>
      <c r="I49" s="4" t="str">
        <f>IF($H49=0,"",VLOOKUP($G49,Data!$G$3:$BA$2935,2,FALSE))</f>
        <v>'HYGOV'</v>
      </c>
      <c r="J49" s="4">
        <f>PSSE!C51</f>
        <v>1</v>
      </c>
      <c r="K49" s="4">
        <f>IF($H49=0,"",VLOOKUP($G49,Data!$G$3:$BA$2935,4,FALSE))</f>
        <v>0.06</v>
      </c>
      <c r="L49" s="4">
        <f>IF($H49=0,"",VLOOKUP($G49,Data!$G$3:$BA$2935,5,FALSE))</f>
        <v>0.4</v>
      </c>
      <c r="M49" s="4">
        <f>IF($H49=0,"",VLOOKUP($G49,Data!$G$3:$BA$2935,6,FALSE))</f>
        <v>3</v>
      </c>
      <c r="N49" s="4">
        <f>IF($H49=0,"",VLOOKUP($G49,Data!$G$3:$BA$2935,7,FALSE))</f>
        <v>9.9000000000000005E-2</v>
      </c>
      <c r="O49" s="4">
        <f>IF($H49=0,"",VLOOKUP($G49,Data!$G$3:$BA$2935,8,FALSE))</f>
        <v>0.4</v>
      </c>
      <c r="P49" s="4">
        <f>IF($H49=0,"",VLOOKUP($G49,Data!$G$3:$BA$2935,9,FALSE))</f>
        <v>0.15</v>
      </c>
      <c r="Q49" s="4">
        <f>IF($H49=0,"",VLOOKUP($G49,Data!$G$3:$BA$2935,10,FALSE))</f>
        <v>1</v>
      </c>
      <c r="R49" s="4">
        <f>IF($H49=0,"",VLOOKUP($G49,Data!$G$3:$BA$2935,11,FALSE))</f>
        <v>0.1</v>
      </c>
      <c r="S49" s="4">
        <f>IF($H49=0,"",VLOOKUP($G49,Data!$G$3:$BA$2935,12,FALSE))</f>
        <v>1.35</v>
      </c>
      <c r="T49" s="4">
        <f>IF($H49=0,"",VLOOKUP($G49,Data!$G$3:$BA$2935,13,FALSE))</f>
        <v>1.4</v>
      </c>
      <c r="U49" s="4">
        <f>IF($H49=0,"",VLOOKUP($G49,Data!$G$3:$BA$2935,14,FALSE))</f>
        <v>0.1</v>
      </c>
      <c r="V49" s="4">
        <f>IF($H49=0,"",VLOOKUP($G49,Data!$G$3:$BA$2935,15,FALSE))</f>
        <v>0.1</v>
      </c>
      <c r="W49" s="4" t="str">
        <f>IF($H49=0,"",VLOOKUP($G49,Data!$G$3:$BA$2935,16,FALSE))</f>
        <v>/</v>
      </c>
      <c r="X49" s="4" t="str">
        <f>IF($H49=0,"",VLOOKUP($G49,Data!$G$3:$BA$2935,17,FALSE))</f>
        <v>/</v>
      </c>
      <c r="Y49" s="4" t="str">
        <f>IF($H49=0,"",VLOOKUP($G49,Data!$G$3:$BA$2935,18,FALSE))</f>
        <v/>
      </c>
      <c r="Z49" s="4" t="str">
        <f>IF($H49=0,"",VLOOKUP($G49,Data!$G$3:$BA$2935,19,FALSE))</f>
        <v/>
      </c>
      <c r="AA49" s="4" t="str">
        <f>IF($H49=0,"",VLOOKUP($G49,Data!$G$3:$BA$2935,20,FALSE))</f>
        <v/>
      </c>
      <c r="AB49" s="4" t="str">
        <f>IF($H49=0,"",VLOOKUP($G49,Data!$G$3:$BA$2935,21,FALSE))</f>
        <v/>
      </c>
      <c r="AC49" s="4" t="str">
        <f>IF($H49=0,"",VLOOKUP($G49,Data!$G$3:$BA$2935,22,FALSE))</f>
        <v/>
      </c>
      <c r="AD49" s="4" t="str">
        <f>IF($H49=0,"",VLOOKUP($G49,Data!$G$3:$BA$2935,23,FALSE))</f>
        <v/>
      </c>
      <c r="AE49" s="4" t="str">
        <f>IF($H49=0,"",VLOOKUP($G49,Data!$G$3:$BA$2935,24,FALSE))</f>
        <v/>
      </c>
      <c r="AF49" s="4" t="str">
        <f>IF($H49=0,"",VLOOKUP($G49,Data!$G$3:$BA$2935,25,FALSE))</f>
        <v/>
      </c>
      <c r="AG49" s="4" t="str">
        <f>IF($H49=0,"",VLOOKUP($G49,Data!$G$3:$BA$2935,26,FALSE))</f>
        <v/>
      </c>
      <c r="AH49" s="4" t="str">
        <f>IF($H49=0,"",VLOOKUP($G49,Data!$G$3:$BA$2935,27,FALSE))</f>
        <v/>
      </c>
      <c r="AI49" s="4" t="str">
        <f>IF($H49=0,"",VLOOKUP($G49,Data!$G$3:$BA$2935,28,FALSE))</f>
        <v/>
      </c>
      <c r="AJ49" s="4" t="str">
        <f>IF($H49=0,"",VLOOKUP($G49,Data!$G$3:$BA$2935,29,FALSE))</f>
        <v/>
      </c>
      <c r="AK49" s="4" t="str">
        <f>IF($H49=0,"",VLOOKUP($G49,Data!$G$3:$BA$2935,30,FALSE))</f>
        <v/>
      </c>
      <c r="AL49" s="4" t="str">
        <f>IF($H49=0,"",VLOOKUP($G49,Data!$G$3:$BA$2935,31,FALSE))</f>
        <v/>
      </c>
      <c r="AM49" s="4" t="str">
        <f>IF($H49=0,"",VLOOKUP($G49,Data!$G$3:$BA$2935,32,FALSE))</f>
        <v/>
      </c>
      <c r="AN49" s="4" t="str">
        <f>IF($H49=0,"",VLOOKUP($G49,Data!$G$3:$BA$2935,33,FALSE))</f>
        <v/>
      </c>
      <c r="AO49" s="4" t="str">
        <f>IF($H49=0,"",VLOOKUP($G49,Data!$G$3:$BA$2935,34,FALSE))</f>
        <v/>
      </c>
      <c r="AP49" s="4" t="str">
        <f>IF($H49=0,"",VLOOKUP($G49,Data!$G$3:$BA$2935,35,FALSE))</f>
        <v/>
      </c>
      <c r="AQ49" s="4" t="str">
        <f>IF($H49=0,"",VLOOKUP($G49,Data!$G$3:$BA$2935,36,FALSE))</f>
        <v/>
      </c>
      <c r="AR49" s="4" t="str">
        <f>IF($H49=0,"",VLOOKUP($G49,Data!$G$3:$BA$2935,37,FALSE))</f>
        <v/>
      </c>
      <c r="AS49" s="4" t="str">
        <f>IF($H49=0,"",VLOOKUP($G49,Data!$G$3:$BA$2935,38,FALSE))</f>
        <v/>
      </c>
      <c r="AT49" s="4" t="str">
        <f>IF($H49=0,"",VLOOKUP($G49,Data!$G$3:$BA$2935,39,FALSE))</f>
        <v/>
      </c>
    </row>
    <row r="50" spans="1:46" x14ac:dyDescent="0.25">
      <c r="A50" s="4">
        <f>PSSE!A52</f>
        <v>916023</v>
      </c>
      <c r="B50" s="4" t="str">
        <f>PSSE!B52</f>
        <v>NAMMU_H1</v>
      </c>
      <c r="C50" s="4">
        <f>PSSE!D52</f>
        <v>6</v>
      </c>
      <c r="D50" s="4">
        <f>PSSE!E52</f>
        <v>7.5</v>
      </c>
      <c r="E50" s="4" t="str">
        <f>PSSE!F52</f>
        <v>TD</v>
      </c>
      <c r="F50" s="4">
        <f>PSSE!G52</f>
        <v>1</v>
      </c>
      <c r="G50" s="4" t="str">
        <f t="shared" si="0"/>
        <v>GOV67.5TD1</v>
      </c>
      <c r="H50" s="4">
        <f>COUNTIF(Data!$G$3:$BA$2935,GOV!$G50)</f>
        <v>1</v>
      </c>
      <c r="I50" s="4" t="str">
        <f>IF($H50=0,"",VLOOKUP($G50,Data!$G$3:$BA$2935,2,FALSE))</f>
        <v>'HYGOV'</v>
      </c>
      <c r="J50" s="4">
        <f>PSSE!C52</f>
        <v>1</v>
      </c>
      <c r="K50" s="4">
        <f>IF($H50=0,"",VLOOKUP($G50,Data!$G$3:$BA$2935,4,FALSE))</f>
        <v>0.06</v>
      </c>
      <c r="L50" s="4">
        <f>IF($H50=0,"",VLOOKUP($G50,Data!$G$3:$BA$2935,5,FALSE))</f>
        <v>0.4</v>
      </c>
      <c r="M50" s="4">
        <f>IF($H50=0,"",VLOOKUP($G50,Data!$G$3:$BA$2935,6,FALSE))</f>
        <v>3</v>
      </c>
      <c r="N50" s="4">
        <f>IF($H50=0,"",VLOOKUP($G50,Data!$G$3:$BA$2935,7,FALSE))</f>
        <v>9.9000000000000005E-2</v>
      </c>
      <c r="O50" s="4">
        <f>IF($H50=0,"",VLOOKUP($G50,Data!$G$3:$BA$2935,8,FALSE))</f>
        <v>0.4</v>
      </c>
      <c r="P50" s="4">
        <f>IF($H50=0,"",VLOOKUP($G50,Data!$G$3:$BA$2935,9,FALSE))</f>
        <v>0.15</v>
      </c>
      <c r="Q50" s="4">
        <f>IF($H50=0,"",VLOOKUP($G50,Data!$G$3:$BA$2935,10,FALSE))</f>
        <v>1</v>
      </c>
      <c r="R50" s="4">
        <f>IF($H50=0,"",VLOOKUP($G50,Data!$G$3:$BA$2935,11,FALSE))</f>
        <v>0.1</v>
      </c>
      <c r="S50" s="4">
        <f>IF($H50=0,"",VLOOKUP($G50,Data!$G$3:$BA$2935,12,FALSE))</f>
        <v>1.35</v>
      </c>
      <c r="T50" s="4">
        <f>IF($H50=0,"",VLOOKUP($G50,Data!$G$3:$BA$2935,13,FALSE))</f>
        <v>1.4</v>
      </c>
      <c r="U50" s="4">
        <f>IF($H50=0,"",VLOOKUP($G50,Data!$G$3:$BA$2935,14,FALSE))</f>
        <v>0.1</v>
      </c>
      <c r="V50" s="4">
        <f>IF($H50=0,"",VLOOKUP($G50,Data!$G$3:$BA$2935,15,FALSE))</f>
        <v>0.1</v>
      </c>
      <c r="W50" s="4" t="str">
        <f>IF($H50=0,"",VLOOKUP($G50,Data!$G$3:$BA$2935,16,FALSE))</f>
        <v>/</v>
      </c>
      <c r="X50" s="4" t="str">
        <f>IF($H50=0,"",VLOOKUP($G50,Data!$G$3:$BA$2935,17,FALSE))</f>
        <v>/</v>
      </c>
      <c r="Y50" s="4" t="str">
        <f>IF($H50=0,"",VLOOKUP($G50,Data!$G$3:$BA$2935,18,FALSE))</f>
        <v/>
      </c>
      <c r="Z50" s="4" t="str">
        <f>IF($H50=0,"",VLOOKUP($G50,Data!$G$3:$BA$2935,19,FALSE))</f>
        <v/>
      </c>
      <c r="AA50" s="4" t="str">
        <f>IF($H50=0,"",VLOOKUP($G50,Data!$G$3:$BA$2935,20,FALSE))</f>
        <v/>
      </c>
      <c r="AB50" s="4" t="str">
        <f>IF($H50=0,"",VLOOKUP($G50,Data!$G$3:$BA$2935,21,FALSE))</f>
        <v/>
      </c>
      <c r="AC50" s="4" t="str">
        <f>IF($H50=0,"",VLOOKUP($G50,Data!$G$3:$BA$2935,22,FALSE))</f>
        <v/>
      </c>
      <c r="AD50" s="4" t="str">
        <f>IF($H50=0,"",VLOOKUP($G50,Data!$G$3:$BA$2935,23,FALSE))</f>
        <v/>
      </c>
      <c r="AE50" s="4" t="str">
        <f>IF($H50=0,"",VLOOKUP($G50,Data!$G$3:$BA$2935,24,FALSE))</f>
        <v/>
      </c>
      <c r="AF50" s="4" t="str">
        <f>IF($H50=0,"",VLOOKUP($G50,Data!$G$3:$BA$2935,25,FALSE))</f>
        <v/>
      </c>
      <c r="AG50" s="4" t="str">
        <f>IF($H50=0,"",VLOOKUP($G50,Data!$G$3:$BA$2935,26,FALSE))</f>
        <v/>
      </c>
      <c r="AH50" s="4" t="str">
        <f>IF($H50=0,"",VLOOKUP($G50,Data!$G$3:$BA$2935,27,FALSE))</f>
        <v/>
      </c>
      <c r="AI50" s="4" t="str">
        <f>IF($H50=0,"",VLOOKUP($G50,Data!$G$3:$BA$2935,28,FALSE))</f>
        <v/>
      </c>
      <c r="AJ50" s="4" t="str">
        <f>IF($H50=0,"",VLOOKUP($G50,Data!$G$3:$BA$2935,29,FALSE))</f>
        <v/>
      </c>
      <c r="AK50" s="4" t="str">
        <f>IF($H50=0,"",VLOOKUP($G50,Data!$G$3:$BA$2935,30,FALSE))</f>
        <v/>
      </c>
      <c r="AL50" s="4" t="str">
        <f>IF($H50=0,"",VLOOKUP($G50,Data!$G$3:$BA$2935,31,FALSE))</f>
        <v/>
      </c>
      <c r="AM50" s="4" t="str">
        <f>IF($H50=0,"",VLOOKUP($G50,Data!$G$3:$BA$2935,32,FALSE))</f>
        <v/>
      </c>
      <c r="AN50" s="4" t="str">
        <f>IF($H50=0,"",VLOOKUP($G50,Data!$G$3:$BA$2935,33,FALSE))</f>
        <v/>
      </c>
      <c r="AO50" s="4" t="str">
        <f>IF($H50=0,"",VLOOKUP($G50,Data!$G$3:$BA$2935,34,FALSE))</f>
        <v/>
      </c>
      <c r="AP50" s="4" t="str">
        <f>IF($H50=0,"",VLOOKUP($G50,Data!$G$3:$BA$2935,35,FALSE))</f>
        <v/>
      </c>
      <c r="AQ50" s="4" t="str">
        <f>IF($H50=0,"",VLOOKUP($G50,Data!$G$3:$BA$2935,36,FALSE))</f>
        <v/>
      </c>
      <c r="AR50" s="4" t="str">
        <f>IF($H50=0,"",VLOOKUP($G50,Data!$G$3:$BA$2935,37,FALSE))</f>
        <v/>
      </c>
      <c r="AS50" s="4" t="str">
        <f>IF($H50=0,"",VLOOKUP($G50,Data!$G$3:$BA$2935,38,FALSE))</f>
        <v/>
      </c>
      <c r="AT50" s="4" t="str">
        <f>IF($H50=0,"",VLOOKUP($G50,Data!$G$3:$BA$2935,39,FALSE))</f>
        <v/>
      </c>
    </row>
    <row r="51" spans="1:46" x14ac:dyDescent="0.25">
      <c r="A51" s="4">
        <f>PSSE!A53</f>
        <v>916024</v>
      </c>
      <c r="B51" s="4" t="str">
        <f>PSSE!B53</f>
        <v>BAONHAI_H1</v>
      </c>
      <c r="C51" s="4">
        <f>PSSE!D53</f>
        <v>10.5</v>
      </c>
      <c r="D51" s="4">
        <f>PSSE!E53</f>
        <v>20</v>
      </c>
      <c r="E51" s="4" t="str">
        <f>PSSE!F53</f>
        <v>TD</v>
      </c>
      <c r="F51" s="4">
        <f>PSSE!G53</f>
        <v>1</v>
      </c>
      <c r="G51" s="4" t="str">
        <f t="shared" si="0"/>
        <v>GOV10.520TD1</v>
      </c>
      <c r="H51" s="4">
        <f>COUNTIF(Data!$G$3:$BA$2935,GOV!$G51)</f>
        <v>1</v>
      </c>
      <c r="I51" s="4" t="str">
        <f>IF($H51=0,"",VLOOKUP($G51,Data!$G$3:$BA$2935,2,FALSE))</f>
        <v>'HYGOV'</v>
      </c>
      <c r="J51" s="4">
        <f>PSSE!C53</f>
        <v>1</v>
      </c>
      <c r="K51" s="4">
        <f>IF($H51=0,"",VLOOKUP($G51,Data!$G$3:$BA$2935,4,FALSE))</f>
        <v>0.06</v>
      </c>
      <c r="L51" s="4">
        <f>IF($H51=0,"",VLOOKUP($G51,Data!$G$3:$BA$2935,5,FALSE))</f>
        <v>0.4</v>
      </c>
      <c r="M51" s="4">
        <f>IF($H51=0,"",VLOOKUP($G51,Data!$G$3:$BA$2935,6,FALSE))</f>
        <v>3</v>
      </c>
      <c r="N51" s="4">
        <f>IF($H51=0,"",VLOOKUP($G51,Data!$G$3:$BA$2935,7,FALSE))</f>
        <v>9.9000000000000005E-2</v>
      </c>
      <c r="O51" s="4">
        <f>IF($H51=0,"",VLOOKUP($G51,Data!$G$3:$BA$2935,8,FALSE))</f>
        <v>0.4</v>
      </c>
      <c r="P51" s="4">
        <f>IF($H51=0,"",VLOOKUP($G51,Data!$G$3:$BA$2935,9,FALSE))</f>
        <v>0.15</v>
      </c>
      <c r="Q51" s="4">
        <f>IF($H51=0,"",VLOOKUP($G51,Data!$G$3:$BA$2935,10,FALSE))</f>
        <v>1</v>
      </c>
      <c r="R51" s="4">
        <f>IF($H51=0,"",VLOOKUP($G51,Data!$G$3:$BA$2935,11,FALSE))</f>
        <v>0.1</v>
      </c>
      <c r="S51" s="4">
        <f>IF($H51=0,"",VLOOKUP($G51,Data!$G$3:$BA$2935,12,FALSE))</f>
        <v>1.35</v>
      </c>
      <c r="T51" s="4">
        <f>IF($H51=0,"",VLOOKUP($G51,Data!$G$3:$BA$2935,13,FALSE))</f>
        <v>1.4</v>
      </c>
      <c r="U51" s="4">
        <f>IF($H51=0,"",VLOOKUP($G51,Data!$G$3:$BA$2935,14,FALSE))</f>
        <v>0.1</v>
      </c>
      <c r="V51" s="4">
        <f>IF($H51=0,"",VLOOKUP($G51,Data!$G$3:$BA$2935,15,FALSE))</f>
        <v>0.1</v>
      </c>
      <c r="W51" s="4" t="str">
        <f>IF($H51=0,"",VLOOKUP($G51,Data!$G$3:$BA$2935,16,FALSE))</f>
        <v>/</v>
      </c>
      <c r="X51" s="4" t="str">
        <f>IF($H51=0,"",VLOOKUP($G51,Data!$G$3:$BA$2935,17,FALSE))</f>
        <v>/</v>
      </c>
      <c r="Y51" s="4" t="str">
        <f>IF($H51=0,"",VLOOKUP($G51,Data!$G$3:$BA$2935,18,FALSE))</f>
        <v/>
      </c>
      <c r="Z51" s="4" t="str">
        <f>IF($H51=0,"",VLOOKUP($G51,Data!$G$3:$BA$2935,19,FALSE))</f>
        <v/>
      </c>
      <c r="AA51" s="4" t="str">
        <f>IF($H51=0,"",VLOOKUP($G51,Data!$G$3:$BA$2935,20,FALSE))</f>
        <v/>
      </c>
      <c r="AB51" s="4" t="str">
        <f>IF($H51=0,"",VLOOKUP($G51,Data!$G$3:$BA$2935,21,FALSE))</f>
        <v/>
      </c>
      <c r="AC51" s="4" t="str">
        <f>IF($H51=0,"",VLOOKUP($G51,Data!$G$3:$BA$2935,22,FALSE))</f>
        <v/>
      </c>
      <c r="AD51" s="4" t="str">
        <f>IF($H51=0,"",VLOOKUP($G51,Data!$G$3:$BA$2935,23,FALSE))</f>
        <v/>
      </c>
      <c r="AE51" s="4" t="str">
        <f>IF($H51=0,"",VLOOKUP($G51,Data!$G$3:$BA$2935,24,FALSE))</f>
        <v/>
      </c>
      <c r="AF51" s="4" t="str">
        <f>IF($H51=0,"",VLOOKUP($G51,Data!$G$3:$BA$2935,25,FALSE))</f>
        <v/>
      </c>
      <c r="AG51" s="4" t="str">
        <f>IF($H51=0,"",VLOOKUP($G51,Data!$G$3:$BA$2935,26,FALSE))</f>
        <v/>
      </c>
      <c r="AH51" s="4" t="str">
        <f>IF($H51=0,"",VLOOKUP($G51,Data!$G$3:$BA$2935,27,FALSE))</f>
        <v/>
      </c>
      <c r="AI51" s="4" t="str">
        <f>IF($H51=0,"",VLOOKUP($G51,Data!$G$3:$BA$2935,28,FALSE))</f>
        <v/>
      </c>
      <c r="AJ51" s="4" t="str">
        <f>IF($H51=0,"",VLOOKUP($G51,Data!$G$3:$BA$2935,29,FALSE))</f>
        <v/>
      </c>
      <c r="AK51" s="4" t="str">
        <f>IF($H51=0,"",VLOOKUP($G51,Data!$G$3:$BA$2935,30,FALSE))</f>
        <v/>
      </c>
      <c r="AL51" s="4" t="str">
        <f>IF($H51=0,"",VLOOKUP($G51,Data!$G$3:$BA$2935,31,FALSE))</f>
        <v/>
      </c>
      <c r="AM51" s="4" t="str">
        <f>IF($H51=0,"",VLOOKUP($G51,Data!$G$3:$BA$2935,32,FALSE))</f>
        <v/>
      </c>
      <c r="AN51" s="4" t="str">
        <f>IF($H51=0,"",VLOOKUP($G51,Data!$G$3:$BA$2935,33,FALSE))</f>
        <v/>
      </c>
      <c r="AO51" s="4" t="str">
        <f>IF($H51=0,"",VLOOKUP($G51,Data!$G$3:$BA$2935,34,FALSE))</f>
        <v/>
      </c>
      <c r="AP51" s="4" t="str">
        <f>IF($H51=0,"",VLOOKUP($G51,Data!$G$3:$BA$2935,35,FALSE))</f>
        <v/>
      </c>
      <c r="AQ51" s="4" t="str">
        <f>IF($H51=0,"",VLOOKUP($G51,Data!$G$3:$BA$2935,36,FALSE))</f>
        <v/>
      </c>
      <c r="AR51" s="4" t="str">
        <f>IF($H51=0,"",VLOOKUP($G51,Data!$G$3:$BA$2935,37,FALSE))</f>
        <v/>
      </c>
      <c r="AS51" s="4" t="str">
        <f>IF($H51=0,"",VLOOKUP($G51,Data!$G$3:$BA$2935,38,FALSE))</f>
        <v/>
      </c>
      <c r="AT51" s="4" t="str">
        <f>IF($H51=0,"",VLOOKUP($G51,Data!$G$3:$BA$2935,39,FALSE))</f>
        <v/>
      </c>
    </row>
    <row r="52" spans="1:46" x14ac:dyDescent="0.25">
      <c r="A52" s="4">
        <f>PSSE!A54</f>
        <v>916028</v>
      </c>
      <c r="B52" s="4" t="str">
        <f>PSSE!B54</f>
        <v>NAMPHANG_H1</v>
      </c>
      <c r="C52" s="4">
        <f>PSSE!D54</f>
        <v>11</v>
      </c>
      <c r="D52" s="4">
        <f>PSSE!E54</f>
        <v>40.5</v>
      </c>
      <c r="E52" s="4" t="str">
        <f>PSSE!F54</f>
        <v>TD</v>
      </c>
      <c r="F52" s="4">
        <f>PSSE!G54</f>
        <v>1</v>
      </c>
      <c r="G52" s="4" t="str">
        <f t="shared" si="0"/>
        <v>GOV1140.5TD1</v>
      </c>
      <c r="H52" s="4">
        <f>COUNTIF(Data!$G$3:$BA$2935,GOV!$G52)</f>
        <v>1</v>
      </c>
      <c r="I52" s="4" t="str">
        <f>IF($H52=0,"",VLOOKUP($G52,Data!$G$3:$BA$2935,2,FALSE))</f>
        <v>'HYGOV'</v>
      </c>
      <c r="J52" s="4">
        <f>PSSE!C54</f>
        <v>1</v>
      </c>
      <c r="K52" s="4">
        <f>IF($H52=0,"",VLOOKUP($G52,Data!$G$3:$BA$2935,4,FALSE))</f>
        <v>0.06</v>
      </c>
      <c r="L52" s="4">
        <f>IF($H52=0,"",VLOOKUP($G52,Data!$G$3:$BA$2935,5,FALSE))</f>
        <v>0.4</v>
      </c>
      <c r="M52" s="4">
        <f>IF($H52=0,"",VLOOKUP($G52,Data!$G$3:$BA$2935,6,FALSE))</f>
        <v>3</v>
      </c>
      <c r="N52" s="4">
        <f>IF($H52=0,"",VLOOKUP($G52,Data!$G$3:$BA$2935,7,FALSE))</f>
        <v>9.9000000000000005E-2</v>
      </c>
      <c r="O52" s="4">
        <f>IF($H52=0,"",VLOOKUP($G52,Data!$G$3:$BA$2935,8,FALSE))</f>
        <v>0.4</v>
      </c>
      <c r="P52" s="4">
        <f>IF($H52=0,"",VLOOKUP($G52,Data!$G$3:$BA$2935,9,FALSE))</f>
        <v>0.15</v>
      </c>
      <c r="Q52" s="4">
        <f>IF($H52=0,"",VLOOKUP($G52,Data!$G$3:$BA$2935,10,FALSE))</f>
        <v>1</v>
      </c>
      <c r="R52" s="4">
        <f>IF($H52=0,"",VLOOKUP($G52,Data!$G$3:$BA$2935,11,FALSE))</f>
        <v>0.1</v>
      </c>
      <c r="S52" s="4">
        <f>IF($H52=0,"",VLOOKUP($G52,Data!$G$3:$BA$2935,12,FALSE))</f>
        <v>1.35</v>
      </c>
      <c r="T52" s="4">
        <f>IF($H52=0,"",VLOOKUP($G52,Data!$G$3:$BA$2935,13,FALSE))</f>
        <v>1.4</v>
      </c>
      <c r="U52" s="4">
        <f>IF($H52=0,"",VLOOKUP($G52,Data!$G$3:$BA$2935,14,FALSE))</f>
        <v>0.1</v>
      </c>
      <c r="V52" s="4">
        <f>IF($H52=0,"",VLOOKUP($G52,Data!$G$3:$BA$2935,15,FALSE))</f>
        <v>0.1</v>
      </c>
      <c r="W52" s="4" t="str">
        <f>IF($H52=0,"",VLOOKUP($G52,Data!$G$3:$BA$2935,16,FALSE))</f>
        <v>/</v>
      </c>
      <c r="X52" s="4" t="str">
        <f>IF($H52=0,"",VLOOKUP($G52,Data!$G$3:$BA$2935,17,FALSE))</f>
        <v>/</v>
      </c>
      <c r="Y52" s="4" t="str">
        <f>IF($H52=0,"",VLOOKUP($G52,Data!$G$3:$BA$2935,18,FALSE))</f>
        <v/>
      </c>
      <c r="Z52" s="4" t="str">
        <f>IF($H52=0,"",VLOOKUP($G52,Data!$G$3:$BA$2935,19,FALSE))</f>
        <v/>
      </c>
      <c r="AA52" s="4" t="str">
        <f>IF($H52=0,"",VLOOKUP($G52,Data!$G$3:$BA$2935,20,FALSE))</f>
        <v/>
      </c>
      <c r="AB52" s="4" t="str">
        <f>IF($H52=0,"",VLOOKUP($G52,Data!$G$3:$BA$2935,21,FALSE))</f>
        <v/>
      </c>
      <c r="AC52" s="4" t="str">
        <f>IF($H52=0,"",VLOOKUP($G52,Data!$G$3:$BA$2935,22,FALSE))</f>
        <v/>
      </c>
      <c r="AD52" s="4" t="str">
        <f>IF($H52=0,"",VLOOKUP($G52,Data!$G$3:$BA$2935,23,FALSE))</f>
        <v/>
      </c>
      <c r="AE52" s="4" t="str">
        <f>IF($H52=0,"",VLOOKUP($G52,Data!$G$3:$BA$2935,24,FALSE))</f>
        <v/>
      </c>
      <c r="AF52" s="4" t="str">
        <f>IF($H52=0,"",VLOOKUP($G52,Data!$G$3:$BA$2935,25,FALSE))</f>
        <v/>
      </c>
      <c r="AG52" s="4" t="str">
        <f>IF($H52=0,"",VLOOKUP($G52,Data!$G$3:$BA$2935,26,FALSE))</f>
        <v/>
      </c>
      <c r="AH52" s="4" t="str">
        <f>IF($H52=0,"",VLOOKUP($G52,Data!$G$3:$BA$2935,27,FALSE))</f>
        <v/>
      </c>
      <c r="AI52" s="4" t="str">
        <f>IF($H52=0,"",VLOOKUP($G52,Data!$G$3:$BA$2935,28,FALSE))</f>
        <v/>
      </c>
      <c r="AJ52" s="4" t="str">
        <f>IF($H52=0,"",VLOOKUP($G52,Data!$G$3:$BA$2935,29,FALSE))</f>
        <v/>
      </c>
      <c r="AK52" s="4" t="str">
        <f>IF($H52=0,"",VLOOKUP($G52,Data!$G$3:$BA$2935,30,FALSE))</f>
        <v/>
      </c>
      <c r="AL52" s="4" t="str">
        <f>IF($H52=0,"",VLOOKUP($G52,Data!$G$3:$BA$2935,31,FALSE))</f>
        <v/>
      </c>
      <c r="AM52" s="4" t="str">
        <f>IF($H52=0,"",VLOOKUP($G52,Data!$G$3:$BA$2935,32,FALSE))</f>
        <v/>
      </c>
      <c r="AN52" s="4" t="str">
        <f>IF($H52=0,"",VLOOKUP($G52,Data!$G$3:$BA$2935,33,FALSE))</f>
        <v/>
      </c>
      <c r="AO52" s="4" t="str">
        <f>IF($H52=0,"",VLOOKUP($G52,Data!$G$3:$BA$2935,34,FALSE))</f>
        <v/>
      </c>
      <c r="AP52" s="4" t="str">
        <f>IF($H52=0,"",VLOOKUP($G52,Data!$G$3:$BA$2935,35,FALSE))</f>
        <v/>
      </c>
      <c r="AQ52" s="4" t="str">
        <f>IF($H52=0,"",VLOOKUP($G52,Data!$G$3:$BA$2935,36,FALSE))</f>
        <v/>
      </c>
      <c r="AR52" s="4" t="str">
        <f>IF($H52=0,"",VLOOKUP($G52,Data!$G$3:$BA$2935,37,FALSE))</f>
        <v/>
      </c>
      <c r="AS52" s="4" t="str">
        <f>IF($H52=0,"",VLOOKUP($G52,Data!$G$3:$BA$2935,38,FALSE))</f>
        <v/>
      </c>
      <c r="AT52" s="4" t="str">
        <f>IF($H52=0,"",VLOOKUP($G52,Data!$G$3:$BA$2935,39,FALSE))</f>
        <v/>
      </c>
    </row>
    <row r="53" spans="1:46" x14ac:dyDescent="0.25">
      <c r="A53" s="4">
        <f>PSSE!A55</f>
        <v>916030</v>
      </c>
      <c r="B53" s="4" t="str">
        <f>PSSE!B55</f>
        <v>NAMLUC_H1</v>
      </c>
      <c r="C53" s="4">
        <f>PSSE!D55</f>
        <v>11</v>
      </c>
      <c r="D53" s="4">
        <f>PSSE!E55</f>
        <v>25.5</v>
      </c>
      <c r="E53" s="4" t="str">
        <f>PSSE!F55</f>
        <v>TD</v>
      </c>
      <c r="F53" s="4">
        <f>PSSE!G55</f>
        <v>1</v>
      </c>
      <c r="G53" s="4" t="str">
        <f t="shared" si="0"/>
        <v>GOV1125.5TD1</v>
      </c>
      <c r="H53" s="4">
        <f>COUNTIF(Data!$G$3:$BA$2935,GOV!$G53)</f>
        <v>1</v>
      </c>
      <c r="I53" s="4" t="str">
        <f>IF($H53=0,"",VLOOKUP($G53,Data!$G$3:$BA$2935,2,FALSE))</f>
        <v>'HYGOV'</v>
      </c>
      <c r="J53" s="4">
        <f>PSSE!C55</f>
        <v>1</v>
      </c>
      <c r="K53" s="4">
        <f>IF($H53=0,"",VLOOKUP($G53,Data!$G$3:$BA$2935,4,FALSE))</f>
        <v>0.06</v>
      </c>
      <c r="L53" s="4">
        <f>IF($H53=0,"",VLOOKUP($G53,Data!$G$3:$BA$2935,5,FALSE))</f>
        <v>0.4</v>
      </c>
      <c r="M53" s="4">
        <f>IF($H53=0,"",VLOOKUP($G53,Data!$G$3:$BA$2935,6,FALSE))</f>
        <v>3</v>
      </c>
      <c r="N53" s="4">
        <f>IF($H53=0,"",VLOOKUP($G53,Data!$G$3:$BA$2935,7,FALSE))</f>
        <v>9.9000000000000005E-2</v>
      </c>
      <c r="O53" s="4">
        <f>IF($H53=0,"",VLOOKUP($G53,Data!$G$3:$BA$2935,8,FALSE))</f>
        <v>0.4</v>
      </c>
      <c r="P53" s="4">
        <f>IF($H53=0,"",VLOOKUP($G53,Data!$G$3:$BA$2935,9,FALSE))</f>
        <v>0.15</v>
      </c>
      <c r="Q53" s="4">
        <f>IF($H53=0,"",VLOOKUP($G53,Data!$G$3:$BA$2935,10,FALSE))</f>
        <v>1</v>
      </c>
      <c r="R53" s="4">
        <f>IF($H53=0,"",VLOOKUP($G53,Data!$G$3:$BA$2935,11,FALSE))</f>
        <v>0.1</v>
      </c>
      <c r="S53" s="4">
        <f>IF($H53=0,"",VLOOKUP($G53,Data!$G$3:$BA$2935,12,FALSE))</f>
        <v>1.35</v>
      </c>
      <c r="T53" s="4">
        <f>IF($H53=0,"",VLOOKUP($G53,Data!$G$3:$BA$2935,13,FALSE))</f>
        <v>1.4</v>
      </c>
      <c r="U53" s="4">
        <f>IF($H53=0,"",VLOOKUP($G53,Data!$G$3:$BA$2935,14,FALSE))</f>
        <v>0.1</v>
      </c>
      <c r="V53" s="4">
        <f>IF($H53=0,"",VLOOKUP($G53,Data!$G$3:$BA$2935,15,FALSE))</f>
        <v>0.1</v>
      </c>
      <c r="W53" s="4" t="str">
        <f>IF($H53=0,"",VLOOKUP($G53,Data!$G$3:$BA$2935,16,FALSE))</f>
        <v>/</v>
      </c>
      <c r="X53" s="4" t="str">
        <f>IF($H53=0,"",VLOOKUP($G53,Data!$G$3:$BA$2935,17,FALSE))</f>
        <v>/</v>
      </c>
      <c r="Y53" s="4" t="str">
        <f>IF($H53=0,"",VLOOKUP($G53,Data!$G$3:$BA$2935,18,FALSE))</f>
        <v/>
      </c>
      <c r="Z53" s="4" t="str">
        <f>IF($H53=0,"",VLOOKUP($G53,Data!$G$3:$BA$2935,19,FALSE))</f>
        <v/>
      </c>
      <c r="AA53" s="4" t="str">
        <f>IF($H53=0,"",VLOOKUP($G53,Data!$G$3:$BA$2935,20,FALSE))</f>
        <v/>
      </c>
      <c r="AB53" s="4" t="str">
        <f>IF($H53=0,"",VLOOKUP($G53,Data!$G$3:$BA$2935,21,FALSE))</f>
        <v/>
      </c>
      <c r="AC53" s="4" t="str">
        <f>IF($H53=0,"",VLOOKUP($G53,Data!$G$3:$BA$2935,22,FALSE))</f>
        <v/>
      </c>
      <c r="AD53" s="4" t="str">
        <f>IF($H53=0,"",VLOOKUP($G53,Data!$G$3:$BA$2935,23,FALSE))</f>
        <v/>
      </c>
      <c r="AE53" s="4" t="str">
        <f>IF($H53=0,"",VLOOKUP($G53,Data!$G$3:$BA$2935,24,FALSE))</f>
        <v/>
      </c>
      <c r="AF53" s="4" t="str">
        <f>IF($H53=0,"",VLOOKUP($G53,Data!$G$3:$BA$2935,25,FALSE))</f>
        <v/>
      </c>
      <c r="AG53" s="4" t="str">
        <f>IF($H53=0,"",VLOOKUP($G53,Data!$G$3:$BA$2935,26,FALSE))</f>
        <v/>
      </c>
      <c r="AH53" s="4" t="str">
        <f>IF($H53=0,"",VLOOKUP($G53,Data!$G$3:$BA$2935,27,FALSE))</f>
        <v/>
      </c>
      <c r="AI53" s="4" t="str">
        <f>IF($H53=0,"",VLOOKUP($G53,Data!$G$3:$BA$2935,28,FALSE))</f>
        <v/>
      </c>
      <c r="AJ53" s="4" t="str">
        <f>IF($H53=0,"",VLOOKUP($G53,Data!$G$3:$BA$2935,29,FALSE))</f>
        <v/>
      </c>
      <c r="AK53" s="4" t="str">
        <f>IF($H53=0,"",VLOOKUP($G53,Data!$G$3:$BA$2935,30,FALSE))</f>
        <v/>
      </c>
      <c r="AL53" s="4" t="str">
        <f>IF($H53=0,"",VLOOKUP($G53,Data!$G$3:$BA$2935,31,FALSE))</f>
        <v/>
      </c>
      <c r="AM53" s="4" t="str">
        <f>IF($H53=0,"",VLOOKUP($G53,Data!$G$3:$BA$2935,32,FALSE))</f>
        <v/>
      </c>
      <c r="AN53" s="4" t="str">
        <f>IF($H53=0,"",VLOOKUP($G53,Data!$G$3:$BA$2935,33,FALSE))</f>
        <v/>
      </c>
      <c r="AO53" s="4" t="str">
        <f>IF($H53=0,"",VLOOKUP($G53,Data!$G$3:$BA$2935,34,FALSE))</f>
        <v/>
      </c>
      <c r="AP53" s="4" t="str">
        <f>IF($H53=0,"",VLOOKUP($G53,Data!$G$3:$BA$2935,35,FALSE))</f>
        <v/>
      </c>
      <c r="AQ53" s="4" t="str">
        <f>IF($H53=0,"",VLOOKUP($G53,Data!$G$3:$BA$2935,36,FALSE))</f>
        <v/>
      </c>
      <c r="AR53" s="4" t="str">
        <f>IF($H53=0,"",VLOOKUP($G53,Data!$G$3:$BA$2935,37,FALSE))</f>
        <v/>
      </c>
      <c r="AS53" s="4" t="str">
        <f>IF($H53=0,"",VLOOKUP($G53,Data!$G$3:$BA$2935,38,FALSE))</f>
        <v/>
      </c>
      <c r="AT53" s="4" t="str">
        <f>IF($H53=0,"",VLOOKUP($G53,Data!$G$3:$BA$2935,39,FALSE))</f>
        <v/>
      </c>
    </row>
    <row r="54" spans="1:46" x14ac:dyDescent="0.25">
      <c r="A54" s="4">
        <f>PSSE!A56</f>
        <v>916031</v>
      </c>
      <c r="B54" s="4" t="str">
        <f>PSSE!B56</f>
        <v>PAKE_H1</v>
      </c>
      <c r="C54" s="4">
        <f>PSSE!D56</f>
        <v>10.5</v>
      </c>
      <c r="D54" s="4">
        <f>PSSE!E56</f>
        <v>20</v>
      </c>
      <c r="E54" s="4" t="str">
        <f>PSSE!F56</f>
        <v>TD</v>
      </c>
      <c r="F54" s="4">
        <f>PSSE!G56</f>
        <v>1</v>
      </c>
      <c r="G54" s="4" t="str">
        <f t="shared" si="0"/>
        <v>GOV10.520TD1</v>
      </c>
      <c r="H54" s="4">
        <f>COUNTIF(Data!$G$3:$BA$2935,GOV!$G54)</f>
        <v>1</v>
      </c>
      <c r="I54" s="4" t="str">
        <f>IF($H54=0,"",VLOOKUP($G54,Data!$G$3:$BA$2935,2,FALSE))</f>
        <v>'HYGOV'</v>
      </c>
      <c r="J54" s="4">
        <f>PSSE!C56</f>
        <v>1</v>
      </c>
      <c r="K54" s="4">
        <f>IF($H54=0,"",VLOOKUP($G54,Data!$G$3:$BA$2935,4,FALSE))</f>
        <v>0.06</v>
      </c>
      <c r="L54" s="4">
        <f>IF($H54=0,"",VLOOKUP($G54,Data!$G$3:$BA$2935,5,FALSE))</f>
        <v>0.4</v>
      </c>
      <c r="M54" s="4">
        <f>IF($H54=0,"",VLOOKUP($G54,Data!$G$3:$BA$2935,6,FALSE))</f>
        <v>3</v>
      </c>
      <c r="N54" s="4">
        <f>IF($H54=0,"",VLOOKUP($G54,Data!$G$3:$BA$2935,7,FALSE))</f>
        <v>9.9000000000000005E-2</v>
      </c>
      <c r="O54" s="4">
        <f>IF($H54=0,"",VLOOKUP($G54,Data!$G$3:$BA$2935,8,FALSE))</f>
        <v>0.4</v>
      </c>
      <c r="P54" s="4">
        <f>IF($H54=0,"",VLOOKUP($G54,Data!$G$3:$BA$2935,9,FALSE))</f>
        <v>0.15</v>
      </c>
      <c r="Q54" s="4">
        <f>IF($H54=0,"",VLOOKUP($G54,Data!$G$3:$BA$2935,10,FALSE))</f>
        <v>1</v>
      </c>
      <c r="R54" s="4">
        <f>IF($H54=0,"",VLOOKUP($G54,Data!$G$3:$BA$2935,11,FALSE))</f>
        <v>0.1</v>
      </c>
      <c r="S54" s="4">
        <f>IF($H54=0,"",VLOOKUP($G54,Data!$G$3:$BA$2935,12,FALSE))</f>
        <v>1.35</v>
      </c>
      <c r="T54" s="4">
        <f>IF($H54=0,"",VLOOKUP($G54,Data!$G$3:$BA$2935,13,FALSE))</f>
        <v>1.4</v>
      </c>
      <c r="U54" s="4">
        <f>IF($H54=0,"",VLOOKUP($G54,Data!$G$3:$BA$2935,14,FALSE))</f>
        <v>0.1</v>
      </c>
      <c r="V54" s="4">
        <f>IF($H54=0,"",VLOOKUP($G54,Data!$G$3:$BA$2935,15,FALSE))</f>
        <v>0.1</v>
      </c>
      <c r="W54" s="4" t="str">
        <f>IF($H54=0,"",VLOOKUP($G54,Data!$G$3:$BA$2935,16,FALSE))</f>
        <v>/</v>
      </c>
      <c r="X54" s="4" t="str">
        <f>IF($H54=0,"",VLOOKUP($G54,Data!$G$3:$BA$2935,17,FALSE))</f>
        <v>/</v>
      </c>
      <c r="Y54" s="4" t="str">
        <f>IF($H54=0,"",VLOOKUP($G54,Data!$G$3:$BA$2935,18,FALSE))</f>
        <v/>
      </c>
      <c r="Z54" s="4" t="str">
        <f>IF($H54=0,"",VLOOKUP($G54,Data!$G$3:$BA$2935,19,FALSE))</f>
        <v/>
      </c>
      <c r="AA54" s="4" t="str">
        <f>IF($H54=0,"",VLOOKUP($G54,Data!$G$3:$BA$2935,20,FALSE))</f>
        <v/>
      </c>
      <c r="AB54" s="4" t="str">
        <f>IF($H54=0,"",VLOOKUP($G54,Data!$G$3:$BA$2935,21,FALSE))</f>
        <v/>
      </c>
      <c r="AC54" s="4" t="str">
        <f>IF($H54=0,"",VLOOKUP($G54,Data!$G$3:$BA$2935,22,FALSE))</f>
        <v/>
      </c>
      <c r="AD54" s="4" t="str">
        <f>IF($H54=0,"",VLOOKUP($G54,Data!$G$3:$BA$2935,23,FALSE))</f>
        <v/>
      </c>
      <c r="AE54" s="4" t="str">
        <f>IF($H54=0,"",VLOOKUP($G54,Data!$G$3:$BA$2935,24,FALSE))</f>
        <v/>
      </c>
      <c r="AF54" s="4" t="str">
        <f>IF($H54=0,"",VLOOKUP($G54,Data!$G$3:$BA$2935,25,FALSE))</f>
        <v/>
      </c>
      <c r="AG54" s="4" t="str">
        <f>IF($H54=0,"",VLOOKUP($G54,Data!$G$3:$BA$2935,26,FALSE))</f>
        <v/>
      </c>
      <c r="AH54" s="4" t="str">
        <f>IF($H54=0,"",VLOOKUP($G54,Data!$G$3:$BA$2935,27,FALSE))</f>
        <v/>
      </c>
      <c r="AI54" s="4" t="str">
        <f>IF($H54=0,"",VLOOKUP($G54,Data!$G$3:$BA$2935,28,FALSE))</f>
        <v/>
      </c>
      <c r="AJ54" s="4" t="str">
        <f>IF($H54=0,"",VLOOKUP($G54,Data!$G$3:$BA$2935,29,FALSE))</f>
        <v/>
      </c>
      <c r="AK54" s="4" t="str">
        <f>IF($H54=0,"",VLOOKUP($G54,Data!$G$3:$BA$2935,30,FALSE))</f>
        <v/>
      </c>
      <c r="AL54" s="4" t="str">
        <f>IF($H54=0,"",VLOOKUP($G54,Data!$G$3:$BA$2935,31,FALSE))</f>
        <v/>
      </c>
      <c r="AM54" s="4" t="str">
        <f>IF($H54=0,"",VLOOKUP($G54,Data!$G$3:$BA$2935,32,FALSE))</f>
        <v/>
      </c>
      <c r="AN54" s="4" t="str">
        <f>IF($H54=0,"",VLOOKUP($G54,Data!$G$3:$BA$2935,33,FALSE))</f>
        <v/>
      </c>
      <c r="AO54" s="4" t="str">
        <f>IF($H54=0,"",VLOOKUP($G54,Data!$G$3:$BA$2935,34,FALSE))</f>
        <v/>
      </c>
      <c r="AP54" s="4" t="str">
        <f>IF($H54=0,"",VLOOKUP($G54,Data!$G$3:$BA$2935,35,FALSE))</f>
        <v/>
      </c>
      <c r="AQ54" s="4" t="str">
        <f>IF($H54=0,"",VLOOKUP($G54,Data!$G$3:$BA$2935,36,FALSE))</f>
        <v/>
      </c>
      <c r="AR54" s="4" t="str">
        <f>IF($H54=0,"",VLOOKUP($G54,Data!$G$3:$BA$2935,37,FALSE))</f>
        <v/>
      </c>
      <c r="AS54" s="4" t="str">
        <f>IF($H54=0,"",VLOOKUP($G54,Data!$G$3:$BA$2935,38,FALSE))</f>
        <v/>
      </c>
      <c r="AT54" s="4" t="str">
        <f>IF($H54=0,"",VLOOKUP($G54,Data!$G$3:$BA$2935,39,FALSE))</f>
        <v/>
      </c>
    </row>
    <row r="55" spans="1:46" x14ac:dyDescent="0.25">
      <c r="A55" s="4">
        <f>PSSE!A57</f>
        <v>916032</v>
      </c>
      <c r="B55" s="4" t="str">
        <f>PSSE!B57</f>
        <v>NAMKHANH_H1</v>
      </c>
      <c r="C55" s="4">
        <f>PSSE!D57</f>
        <v>10.5</v>
      </c>
      <c r="D55" s="4">
        <f>PSSE!E57</f>
        <v>20</v>
      </c>
      <c r="E55" s="4" t="str">
        <f>PSSE!F57</f>
        <v>TD</v>
      </c>
      <c r="F55" s="4">
        <f>PSSE!G57</f>
        <v>1</v>
      </c>
      <c r="G55" s="4" t="str">
        <f t="shared" si="0"/>
        <v>GOV10.520TD1</v>
      </c>
      <c r="H55" s="4">
        <f>COUNTIF(Data!$G$3:$BA$2935,GOV!$G55)</f>
        <v>1</v>
      </c>
      <c r="I55" s="4" t="str">
        <f>IF($H55=0,"",VLOOKUP($G55,Data!$G$3:$BA$2935,2,FALSE))</f>
        <v>'HYGOV'</v>
      </c>
      <c r="J55" s="4">
        <f>PSSE!C57</f>
        <v>1</v>
      </c>
      <c r="K55" s="4">
        <f>IF($H55=0,"",VLOOKUP($G55,Data!$G$3:$BA$2935,4,FALSE))</f>
        <v>0.06</v>
      </c>
      <c r="L55" s="4">
        <f>IF($H55=0,"",VLOOKUP($G55,Data!$G$3:$BA$2935,5,FALSE))</f>
        <v>0.4</v>
      </c>
      <c r="M55" s="4">
        <f>IF($H55=0,"",VLOOKUP($G55,Data!$G$3:$BA$2935,6,FALSE))</f>
        <v>3</v>
      </c>
      <c r="N55" s="4">
        <f>IF($H55=0,"",VLOOKUP($G55,Data!$G$3:$BA$2935,7,FALSE))</f>
        <v>9.9000000000000005E-2</v>
      </c>
      <c r="O55" s="4">
        <f>IF($H55=0,"",VLOOKUP($G55,Data!$G$3:$BA$2935,8,FALSE))</f>
        <v>0.4</v>
      </c>
      <c r="P55" s="4">
        <f>IF($H55=0,"",VLOOKUP($G55,Data!$G$3:$BA$2935,9,FALSE))</f>
        <v>0.15</v>
      </c>
      <c r="Q55" s="4">
        <f>IF($H55=0,"",VLOOKUP($G55,Data!$G$3:$BA$2935,10,FALSE))</f>
        <v>1</v>
      </c>
      <c r="R55" s="4">
        <f>IF($H55=0,"",VLOOKUP($G55,Data!$G$3:$BA$2935,11,FALSE))</f>
        <v>0.1</v>
      </c>
      <c r="S55" s="4">
        <f>IF($H55=0,"",VLOOKUP($G55,Data!$G$3:$BA$2935,12,FALSE))</f>
        <v>1.35</v>
      </c>
      <c r="T55" s="4">
        <f>IF($H55=0,"",VLOOKUP($G55,Data!$G$3:$BA$2935,13,FALSE))</f>
        <v>1.4</v>
      </c>
      <c r="U55" s="4">
        <f>IF($H55=0,"",VLOOKUP($G55,Data!$G$3:$BA$2935,14,FALSE))</f>
        <v>0.1</v>
      </c>
      <c r="V55" s="4">
        <f>IF($H55=0,"",VLOOKUP($G55,Data!$G$3:$BA$2935,15,FALSE))</f>
        <v>0.1</v>
      </c>
      <c r="W55" s="4" t="str">
        <f>IF($H55=0,"",VLOOKUP($G55,Data!$G$3:$BA$2935,16,FALSE))</f>
        <v>/</v>
      </c>
      <c r="X55" s="4" t="str">
        <f>IF($H55=0,"",VLOOKUP($G55,Data!$G$3:$BA$2935,17,FALSE))</f>
        <v>/</v>
      </c>
      <c r="Y55" s="4" t="str">
        <f>IF($H55=0,"",VLOOKUP($G55,Data!$G$3:$BA$2935,18,FALSE))</f>
        <v/>
      </c>
      <c r="Z55" s="4" t="str">
        <f>IF($H55=0,"",VLOOKUP($G55,Data!$G$3:$BA$2935,19,FALSE))</f>
        <v/>
      </c>
      <c r="AA55" s="4" t="str">
        <f>IF($H55=0,"",VLOOKUP($G55,Data!$G$3:$BA$2935,20,FALSE))</f>
        <v/>
      </c>
      <c r="AB55" s="4" t="str">
        <f>IF($H55=0,"",VLOOKUP($G55,Data!$G$3:$BA$2935,21,FALSE))</f>
        <v/>
      </c>
      <c r="AC55" s="4" t="str">
        <f>IF($H55=0,"",VLOOKUP($G55,Data!$G$3:$BA$2935,22,FALSE))</f>
        <v/>
      </c>
      <c r="AD55" s="4" t="str">
        <f>IF($H55=0,"",VLOOKUP($G55,Data!$G$3:$BA$2935,23,FALSE))</f>
        <v/>
      </c>
      <c r="AE55" s="4" t="str">
        <f>IF($H55=0,"",VLOOKUP($G55,Data!$G$3:$BA$2935,24,FALSE))</f>
        <v/>
      </c>
      <c r="AF55" s="4" t="str">
        <f>IF($H55=0,"",VLOOKUP($G55,Data!$G$3:$BA$2935,25,FALSE))</f>
        <v/>
      </c>
      <c r="AG55" s="4" t="str">
        <f>IF($H55=0,"",VLOOKUP($G55,Data!$G$3:$BA$2935,26,FALSE))</f>
        <v/>
      </c>
      <c r="AH55" s="4" t="str">
        <f>IF($H55=0,"",VLOOKUP($G55,Data!$G$3:$BA$2935,27,FALSE))</f>
        <v/>
      </c>
      <c r="AI55" s="4" t="str">
        <f>IF($H55=0,"",VLOOKUP($G55,Data!$G$3:$BA$2935,28,FALSE))</f>
        <v/>
      </c>
      <c r="AJ55" s="4" t="str">
        <f>IF($H55=0,"",VLOOKUP($G55,Data!$G$3:$BA$2935,29,FALSE))</f>
        <v/>
      </c>
      <c r="AK55" s="4" t="str">
        <f>IF($H55=0,"",VLOOKUP($G55,Data!$G$3:$BA$2935,30,FALSE))</f>
        <v/>
      </c>
      <c r="AL55" s="4" t="str">
        <f>IF($H55=0,"",VLOOKUP($G55,Data!$G$3:$BA$2935,31,FALSE))</f>
        <v/>
      </c>
      <c r="AM55" s="4" t="str">
        <f>IF($H55=0,"",VLOOKUP($G55,Data!$G$3:$BA$2935,32,FALSE))</f>
        <v/>
      </c>
      <c r="AN55" s="4" t="str">
        <f>IF($H55=0,"",VLOOKUP($G55,Data!$G$3:$BA$2935,33,FALSE))</f>
        <v/>
      </c>
      <c r="AO55" s="4" t="str">
        <f>IF($H55=0,"",VLOOKUP($G55,Data!$G$3:$BA$2935,34,FALSE))</f>
        <v/>
      </c>
      <c r="AP55" s="4" t="str">
        <f>IF($H55=0,"",VLOOKUP($G55,Data!$G$3:$BA$2935,35,FALSE))</f>
        <v/>
      </c>
      <c r="AQ55" s="4" t="str">
        <f>IF($H55=0,"",VLOOKUP($G55,Data!$G$3:$BA$2935,36,FALSE))</f>
        <v/>
      </c>
      <c r="AR55" s="4" t="str">
        <f>IF($H55=0,"",VLOOKUP($G55,Data!$G$3:$BA$2935,37,FALSE))</f>
        <v/>
      </c>
      <c r="AS55" s="4" t="str">
        <f>IF($H55=0,"",VLOOKUP($G55,Data!$G$3:$BA$2935,38,FALSE))</f>
        <v/>
      </c>
      <c r="AT55" s="4" t="str">
        <f>IF($H55=0,"",VLOOKUP($G55,Data!$G$3:$BA$2935,39,FALSE))</f>
        <v/>
      </c>
    </row>
    <row r="56" spans="1:46" x14ac:dyDescent="0.25">
      <c r="A56" s="4">
        <f>PSSE!A58</f>
        <v>916033</v>
      </c>
      <c r="B56" s="4" t="str">
        <f>PSSE!B58</f>
        <v>BACNA_H1</v>
      </c>
      <c r="C56" s="4">
        <f>PSSE!D58</f>
        <v>10.5</v>
      </c>
      <c r="D56" s="4">
        <f>PSSE!E58</f>
        <v>20</v>
      </c>
      <c r="E56" s="4" t="str">
        <f>PSSE!F58</f>
        <v>TD</v>
      </c>
      <c r="F56" s="4">
        <f>PSSE!G58</f>
        <v>1</v>
      </c>
      <c r="G56" s="4" t="str">
        <f t="shared" si="0"/>
        <v>GOV10.520TD1</v>
      </c>
      <c r="H56" s="4">
        <f>COUNTIF(Data!$G$3:$BA$2935,GOV!$G56)</f>
        <v>1</v>
      </c>
      <c r="I56" s="4" t="str">
        <f>IF($H56=0,"",VLOOKUP($G56,Data!$G$3:$BA$2935,2,FALSE))</f>
        <v>'HYGOV'</v>
      </c>
      <c r="J56" s="4">
        <f>PSSE!C58</f>
        <v>1</v>
      </c>
      <c r="K56" s="4">
        <f>IF($H56=0,"",VLOOKUP($G56,Data!$G$3:$BA$2935,4,FALSE))</f>
        <v>0.06</v>
      </c>
      <c r="L56" s="4">
        <f>IF($H56=0,"",VLOOKUP($G56,Data!$G$3:$BA$2935,5,FALSE))</f>
        <v>0.4</v>
      </c>
      <c r="M56" s="4">
        <f>IF($H56=0,"",VLOOKUP($G56,Data!$G$3:$BA$2935,6,FALSE))</f>
        <v>3</v>
      </c>
      <c r="N56" s="4">
        <f>IF($H56=0,"",VLOOKUP($G56,Data!$G$3:$BA$2935,7,FALSE))</f>
        <v>9.9000000000000005E-2</v>
      </c>
      <c r="O56" s="4">
        <f>IF($H56=0,"",VLOOKUP($G56,Data!$G$3:$BA$2935,8,FALSE))</f>
        <v>0.4</v>
      </c>
      <c r="P56" s="4">
        <f>IF($H56=0,"",VLOOKUP($G56,Data!$G$3:$BA$2935,9,FALSE))</f>
        <v>0.15</v>
      </c>
      <c r="Q56" s="4">
        <f>IF($H56=0,"",VLOOKUP($G56,Data!$G$3:$BA$2935,10,FALSE))</f>
        <v>1</v>
      </c>
      <c r="R56" s="4">
        <f>IF($H56=0,"",VLOOKUP($G56,Data!$G$3:$BA$2935,11,FALSE))</f>
        <v>0.1</v>
      </c>
      <c r="S56" s="4">
        <f>IF($H56=0,"",VLOOKUP($G56,Data!$G$3:$BA$2935,12,FALSE))</f>
        <v>1.35</v>
      </c>
      <c r="T56" s="4">
        <f>IF($H56=0,"",VLOOKUP($G56,Data!$G$3:$BA$2935,13,FALSE))</f>
        <v>1.4</v>
      </c>
      <c r="U56" s="4">
        <f>IF($H56=0,"",VLOOKUP($G56,Data!$G$3:$BA$2935,14,FALSE))</f>
        <v>0.1</v>
      </c>
      <c r="V56" s="4">
        <f>IF($H56=0,"",VLOOKUP($G56,Data!$G$3:$BA$2935,15,FALSE))</f>
        <v>0.1</v>
      </c>
      <c r="W56" s="4" t="str">
        <f>IF($H56=0,"",VLOOKUP($G56,Data!$G$3:$BA$2935,16,FALSE))</f>
        <v>/</v>
      </c>
      <c r="X56" s="4" t="str">
        <f>IF($H56=0,"",VLOOKUP($G56,Data!$G$3:$BA$2935,17,FALSE))</f>
        <v>/</v>
      </c>
      <c r="Y56" s="4" t="str">
        <f>IF($H56=0,"",VLOOKUP($G56,Data!$G$3:$BA$2935,18,FALSE))</f>
        <v/>
      </c>
      <c r="Z56" s="4" t="str">
        <f>IF($H56=0,"",VLOOKUP($G56,Data!$G$3:$BA$2935,19,FALSE))</f>
        <v/>
      </c>
      <c r="AA56" s="4" t="str">
        <f>IF($H56=0,"",VLOOKUP($G56,Data!$G$3:$BA$2935,20,FALSE))</f>
        <v/>
      </c>
      <c r="AB56" s="4" t="str">
        <f>IF($H56=0,"",VLOOKUP($G56,Data!$G$3:$BA$2935,21,FALSE))</f>
        <v/>
      </c>
      <c r="AC56" s="4" t="str">
        <f>IF($H56=0,"",VLOOKUP($G56,Data!$G$3:$BA$2935,22,FALSE))</f>
        <v/>
      </c>
      <c r="AD56" s="4" t="str">
        <f>IF($H56=0,"",VLOOKUP($G56,Data!$G$3:$BA$2935,23,FALSE))</f>
        <v/>
      </c>
      <c r="AE56" s="4" t="str">
        <f>IF($H56=0,"",VLOOKUP($G56,Data!$G$3:$BA$2935,24,FALSE))</f>
        <v/>
      </c>
      <c r="AF56" s="4" t="str">
        <f>IF($H56=0,"",VLOOKUP($G56,Data!$G$3:$BA$2935,25,FALSE))</f>
        <v/>
      </c>
      <c r="AG56" s="4" t="str">
        <f>IF($H56=0,"",VLOOKUP($G56,Data!$G$3:$BA$2935,26,FALSE))</f>
        <v/>
      </c>
      <c r="AH56" s="4" t="str">
        <f>IF($H56=0,"",VLOOKUP($G56,Data!$G$3:$BA$2935,27,FALSE))</f>
        <v/>
      </c>
      <c r="AI56" s="4" t="str">
        <f>IF($H56=0,"",VLOOKUP($G56,Data!$G$3:$BA$2935,28,FALSE))</f>
        <v/>
      </c>
      <c r="AJ56" s="4" t="str">
        <f>IF($H56=0,"",VLOOKUP($G56,Data!$G$3:$BA$2935,29,FALSE))</f>
        <v/>
      </c>
      <c r="AK56" s="4" t="str">
        <f>IF($H56=0,"",VLOOKUP($G56,Data!$G$3:$BA$2935,30,FALSE))</f>
        <v/>
      </c>
      <c r="AL56" s="4" t="str">
        <f>IF($H56=0,"",VLOOKUP($G56,Data!$G$3:$BA$2935,31,FALSE))</f>
        <v/>
      </c>
      <c r="AM56" s="4" t="str">
        <f>IF($H56=0,"",VLOOKUP($G56,Data!$G$3:$BA$2935,32,FALSE))</f>
        <v/>
      </c>
      <c r="AN56" s="4" t="str">
        <f>IF($H56=0,"",VLOOKUP($G56,Data!$G$3:$BA$2935,33,FALSE))</f>
        <v/>
      </c>
      <c r="AO56" s="4" t="str">
        <f>IF($H56=0,"",VLOOKUP($G56,Data!$G$3:$BA$2935,34,FALSE))</f>
        <v/>
      </c>
      <c r="AP56" s="4" t="str">
        <f>IF($H56=0,"",VLOOKUP($G56,Data!$G$3:$BA$2935,35,FALSE))</f>
        <v/>
      </c>
      <c r="AQ56" s="4" t="str">
        <f>IF($H56=0,"",VLOOKUP($G56,Data!$G$3:$BA$2935,36,FALSE))</f>
        <v/>
      </c>
      <c r="AR56" s="4" t="str">
        <f>IF($H56=0,"",VLOOKUP($G56,Data!$G$3:$BA$2935,37,FALSE))</f>
        <v/>
      </c>
      <c r="AS56" s="4" t="str">
        <f>IF($H56=0,"",VLOOKUP($G56,Data!$G$3:$BA$2935,38,FALSE))</f>
        <v/>
      </c>
      <c r="AT56" s="4" t="str">
        <f>IF($H56=0,"",VLOOKUP($G56,Data!$G$3:$BA$2935,39,FALSE))</f>
        <v/>
      </c>
    </row>
    <row r="57" spans="1:46" x14ac:dyDescent="0.25">
      <c r="A57" s="4">
        <f>PSSE!A59</f>
        <v>916036</v>
      </c>
      <c r="B57" s="4" t="str">
        <f>PSSE!B59</f>
        <v>VINHHA_H1</v>
      </c>
      <c r="C57" s="4">
        <f>PSSE!D59</f>
        <v>10.5</v>
      </c>
      <c r="D57" s="4">
        <f>PSSE!E59</f>
        <v>20</v>
      </c>
      <c r="E57" s="4" t="str">
        <f>PSSE!F59</f>
        <v>TD</v>
      </c>
      <c r="F57" s="4">
        <f>PSSE!G59</f>
        <v>1</v>
      </c>
      <c r="G57" s="4" t="str">
        <f t="shared" si="0"/>
        <v>GOV10.520TD1</v>
      </c>
      <c r="H57" s="4">
        <f>COUNTIF(Data!$G$3:$BA$2935,GOV!$G57)</f>
        <v>1</v>
      </c>
      <c r="I57" s="4" t="str">
        <f>IF($H57=0,"",VLOOKUP($G57,Data!$G$3:$BA$2935,2,FALSE))</f>
        <v>'HYGOV'</v>
      </c>
      <c r="J57" s="4">
        <f>PSSE!C59</f>
        <v>1</v>
      </c>
      <c r="K57" s="4">
        <f>IF($H57=0,"",VLOOKUP($G57,Data!$G$3:$BA$2935,4,FALSE))</f>
        <v>0.06</v>
      </c>
      <c r="L57" s="4">
        <f>IF($H57=0,"",VLOOKUP($G57,Data!$G$3:$BA$2935,5,FALSE))</f>
        <v>0.4</v>
      </c>
      <c r="M57" s="4">
        <f>IF($H57=0,"",VLOOKUP($G57,Data!$G$3:$BA$2935,6,FALSE))</f>
        <v>3</v>
      </c>
      <c r="N57" s="4">
        <f>IF($H57=0,"",VLOOKUP($G57,Data!$G$3:$BA$2935,7,FALSE))</f>
        <v>9.9000000000000005E-2</v>
      </c>
      <c r="O57" s="4">
        <f>IF($H57=0,"",VLOOKUP($G57,Data!$G$3:$BA$2935,8,FALSE))</f>
        <v>0.4</v>
      </c>
      <c r="P57" s="4">
        <f>IF($H57=0,"",VLOOKUP($G57,Data!$G$3:$BA$2935,9,FALSE))</f>
        <v>0.15</v>
      </c>
      <c r="Q57" s="4">
        <f>IF($H57=0,"",VLOOKUP($G57,Data!$G$3:$BA$2935,10,FALSE))</f>
        <v>1</v>
      </c>
      <c r="R57" s="4">
        <f>IF($H57=0,"",VLOOKUP($G57,Data!$G$3:$BA$2935,11,FALSE))</f>
        <v>0.1</v>
      </c>
      <c r="S57" s="4">
        <f>IF($H57=0,"",VLOOKUP($G57,Data!$G$3:$BA$2935,12,FALSE))</f>
        <v>1.35</v>
      </c>
      <c r="T57" s="4">
        <f>IF($H57=0,"",VLOOKUP($G57,Data!$G$3:$BA$2935,13,FALSE))</f>
        <v>1.4</v>
      </c>
      <c r="U57" s="4">
        <f>IF($H57=0,"",VLOOKUP($G57,Data!$G$3:$BA$2935,14,FALSE))</f>
        <v>0.1</v>
      </c>
      <c r="V57" s="4">
        <f>IF($H57=0,"",VLOOKUP($G57,Data!$G$3:$BA$2935,15,FALSE))</f>
        <v>0.1</v>
      </c>
      <c r="W57" s="4" t="str">
        <f>IF($H57=0,"",VLOOKUP($G57,Data!$G$3:$BA$2935,16,FALSE))</f>
        <v>/</v>
      </c>
      <c r="X57" s="4" t="str">
        <f>IF($H57=0,"",VLOOKUP($G57,Data!$G$3:$BA$2935,17,FALSE))</f>
        <v>/</v>
      </c>
      <c r="Y57" s="4" t="str">
        <f>IF($H57=0,"",VLOOKUP($G57,Data!$G$3:$BA$2935,18,FALSE))</f>
        <v/>
      </c>
      <c r="Z57" s="4" t="str">
        <f>IF($H57=0,"",VLOOKUP($G57,Data!$G$3:$BA$2935,19,FALSE))</f>
        <v/>
      </c>
      <c r="AA57" s="4" t="str">
        <f>IF($H57=0,"",VLOOKUP($G57,Data!$G$3:$BA$2935,20,FALSE))</f>
        <v/>
      </c>
      <c r="AB57" s="4" t="str">
        <f>IF($H57=0,"",VLOOKUP($G57,Data!$G$3:$BA$2935,21,FALSE))</f>
        <v/>
      </c>
      <c r="AC57" s="4" t="str">
        <f>IF($H57=0,"",VLOOKUP($G57,Data!$G$3:$BA$2935,22,FALSE))</f>
        <v/>
      </c>
      <c r="AD57" s="4" t="str">
        <f>IF($H57=0,"",VLOOKUP($G57,Data!$G$3:$BA$2935,23,FALSE))</f>
        <v/>
      </c>
      <c r="AE57" s="4" t="str">
        <f>IF($H57=0,"",VLOOKUP($G57,Data!$G$3:$BA$2935,24,FALSE))</f>
        <v/>
      </c>
      <c r="AF57" s="4" t="str">
        <f>IF($H57=0,"",VLOOKUP($G57,Data!$G$3:$BA$2935,25,FALSE))</f>
        <v/>
      </c>
      <c r="AG57" s="4" t="str">
        <f>IF($H57=0,"",VLOOKUP($G57,Data!$G$3:$BA$2935,26,FALSE))</f>
        <v/>
      </c>
      <c r="AH57" s="4" t="str">
        <f>IF($H57=0,"",VLOOKUP($G57,Data!$G$3:$BA$2935,27,FALSE))</f>
        <v/>
      </c>
      <c r="AI57" s="4" t="str">
        <f>IF($H57=0,"",VLOOKUP($G57,Data!$G$3:$BA$2935,28,FALSE))</f>
        <v/>
      </c>
      <c r="AJ57" s="4" t="str">
        <f>IF($H57=0,"",VLOOKUP($G57,Data!$G$3:$BA$2935,29,FALSE))</f>
        <v/>
      </c>
      <c r="AK57" s="4" t="str">
        <f>IF($H57=0,"",VLOOKUP($G57,Data!$G$3:$BA$2935,30,FALSE))</f>
        <v/>
      </c>
      <c r="AL57" s="4" t="str">
        <f>IF($H57=0,"",VLOOKUP($G57,Data!$G$3:$BA$2935,31,FALSE))</f>
        <v/>
      </c>
      <c r="AM57" s="4" t="str">
        <f>IF($H57=0,"",VLOOKUP($G57,Data!$G$3:$BA$2935,32,FALSE))</f>
        <v/>
      </c>
      <c r="AN57" s="4" t="str">
        <f>IF($H57=0,"",VLOOKUP($G57,Data!$G$3:$BA$2935,33,FALSE))</f>
        <v/>
      </c>
      <c r="AO57" s="4" t="str">
        <f>IF($H57=0,"",VLOOKUP($G57,Data!$G$3:$BA$2935,34,FALSE))</f>
        <v/>
      </c>
      <c r="AP57" s="4" t="str">
        <f>IF($H57=0,"",VLOOKUP($G57,Data!$G$3:$BA$2935,35,FALSE))</f>
        <v/>
      </c>
      <c r="AQ57" s="4" t="str">
        <f>IF($H57=0,"",VLOOKUP($G57,Data!$G$3:$BA$2935,36,FALSE))</f>
        <v/>
      </c>
      <c r="AR57" s="4" t="str">
        <f>IF($H57=0,"",VLOOKUP($G57,Data!$G$3:$BA$2935,37,FALSE))</f>
        <v/>
      </c>
      <c r="AS57" s="4" t="str">
        <f>IF($H57=0,"",VLOOKUP($G57,Data!$G$3:$BA$2935,38,FALSE))</f>
        <v/>
      </c>
      <c r="AT57" s="4" t="str">
        <f>IF($H57=0,"",VLOOKUP($G57,Data!$G$3:$BA$2935,39,FALSE))</f>
        <v/>
      </c>
    </row>
    <row r="58" spans="1:46" x14ac:dyDescent="0.25">
      <c r="A58" s="4">
        <f>PSSE!A60</f>
        <v>916038</v>
      </c>
      <c r="B58" s="4" t="str">
        <f>PSSE!B60</f>
        <v>SUOICHAN1_H1</v>
      </c>
      <c r="C58" s="4">
        <f>PSSE!D60</f>
        <v>10.5</v>
      </c>
      <c r="D58" s="4">
        <f>PSSE!E60</f>
        <v>20</v>
      </c>
      <c r="E58" s="4" t="str">
        <f>PSSE!F60</f>
        <v>TD</v>
      </c>
      <c r="F58" s="4">
        <f>PSSE!G60</f>
        <v>1</v>
      </c>
      <c r="G58" s="4" t="str">
        <f t="shared" si="0"/>
        <v>GOV10.520TD1</v>
      </c>
      <c r="H58" s="4">
        <f>COUNTIF(Data!$G$3:$BA$2935,GOV!$G58)</f>
        <v>1</v>
      </c>
      <c r="I58" s="4" t="str">
        <f>IF($H58=0,"",VLOOKUP($G58,Data!$G$3:$BA$2935,2,FALSE))</f>
        <v>'HYGOV'</v>
      </c>
      <c r="J58" s="4">
        <f>PSSE!C60</f>
        <v>1</v>
      </c>
      <c r="K58" s="4">
        <f>IF($H58=0,"",VLOOKUP($G58,Data!$G$3:$BA$2935,4,FALSE))</f>
        <v>0.06</v>
      </c>
      <c r="L58" s="4">
        <f>IF($H58=0,"",VLOOKUP($G58,Data!$G$3:$BA$2935,5,FALSE))</f>
        <v>0.4</v>
      </c>
      <c r="M58" s="4">
        <f>IF($H58=0,"",VLOOKUP($G58,Data!$G$3:$BA$2935,6,FALSE))</f>
        <v>3</v>
      </c>
      <c r="N58" s="4">
        <f>IF($H58=0,"",VLOOKUP($G58,Data!$G$3:$BA$2935,7,FALSE))</f>
        <v>9.9000000000000005E-2</v>
      </c>
      <c r="O58" s="4">
        <f>IF($H58=0,"",VLOOKUP($G58,Data!$G$3:$BA$2935,8,FALSE))</f>
        <v>0.4</v>
      </c>
      <c r="P58" s="4">
        <f>IF($H58=0,"",VLOOKUP($G58,Data!$G$3:$BA$2935,9,FALSE))</f>
        <v>0.15</v>
      </c>
      <c r="Q58" s="4">
        <f>IF($H58=0,"",VLOOKUP($G58,Data!$G$3:$BA$2935,10,FALSE))</f>
        <v>1</v>
      </c>
      <c r="R58" s="4">
        <f>IF($H58=0,"",VLOOKUP($G58,Data!$G$3:$BA$2935,11,FALSE))</f>
        <v>0.1</v>
      </c>
      <c r="S58" s="4">
        <f>IF($H58=0,"",VLOOKUP($G58,Data!$G$3:$BA$2935,12,FALSE))</f>
        <v>1.35</v>
      </c>
      <c r="T58" s="4">
        <f>IF($H58=0,"",VLOOKUP($G58,Data!$G$3:$BA$2935,13,FALSE))</f>
        <v>1.4</v>
      </c>
      <c r="U58" s="4">
        <f>IF($H58=0,"",VLOOKUP($G58,Data!$G$3:$BA$2935,14,FALSE))</f>
        <v>0.1</v>
      </c>
      <c r="V58" s="4">
        <f>IF($H58=0,"",VLOOKUP($G58,Data!$G$3:$BA$2935,15,FALSE))</f>
        <v>0.1</v>
      </c>
      <c r="W58" s="4" t="str">
        <f>IF($H58=0,"",VLOOKUP($G58,Data!$G$3:$BA$2935,16,FALSE))</f>
        <v>/</v>
      </c>
      <c r="X58" s="4" t="str">
        <f>IF($H58=0,"",VLOOKUP($G58,Data!$G$3:$BA$2935,17,FALSE))</f>
        <v>/</v>
      </c>
      <c r="Y58" s="4" t="str">
        <f>IF($H58=0,"",VLOOKUP($G58,Data!$G$3:$BA$2935,18,FALSE))</f>
        <v/>
      </c>
      <c r="Z58" s="4" t="str">
        <f>IF($H58=0,"",VLOOKUP($G58,Data!$G$3:$BA$2935,19,FALSE))</f>
        <v/>
      </c>
      <c r="AA58" s="4" t="str">
        <f>IF($H58=0,"",VLOOKUP($G58,Data!$G$3:$BA$2935,20,FALSE))</f>
        <v/>
      </c>
      <c r="AB58" s="4" t="str">
        <f>IF($H58=0,"",VLOOKUP($G58,Data!$G$3:$BA$2935,21,FALSE))</f>
        <v/>
      </c>
      <c r="AC58" s="4" t="str">
        <f>IF($H58=0,"",VLOOKUP($G58,Data!$G$3:$BA$2935,22,FALSE))</f>
        <v/>
      </c>
      <c r="AD58" s="4" t="str">
        <f>IF($H58=0,"",VLOOKUP($G58,Data!$G$3:$BA$2935,23,FALSE))</f>
        <v/>
      </c>
      <c r="AE58" s="4" t="str">
        <f>IF($H58=0,"",VLOOKUP($G58,Data!$G$3:$BA$2935,24,FALSE))</f>
        <v/>
      </c>
      <c r="AF58" s="4" t="str">
        <f>IF($H58=0,"",VLOOKUP($G58,Data!$G$3:$BA$2935,25,FALSE))</f>
        <v/>
      </c>
      <c r="AG58" s="4" t="str">
        <f>IF($H58=0,"",VLOOKUP($G58,Data!$G$3:$BA$2935,26,FALSE))</f>
        <v/>
      </c>
      <c r="AH58" s="4" t="str">
        <f>IF($H58=0,"",VLOOKUP($G58,Data!$G$3:$BA$2935,27,FALSE))</f>
        <v/>
      </c>
      <c r="AI58" s="4" t="str">
        <f>IF($H58=0,"",VLOOKUP($G58,Data!$G$3:$BA$2935,28,FALSE))</f>
        <v/>
      </c>
      <c r="AJ58" s="4" t="str">
        <f>IF($H58=0,"",VLOOKUP($G58,Data!$G$3:$BA$2935,29,FALSE))</f>
        <v/>
      </c>
      <c r="AK58" s="4" t="str">
        <f>IF($H58=0,"",VLOOKUP($G58,Data!$G$3:$BA$2935,30,FALSE))</f>
        <v/>
      </c>
      <c r="AL58" s="4" t="str">
        <f>IF($H58=0,"",VLOOKUP($G58,Data!$G$3:$BA$2935,31,FALSE))</f>
        <v/>
      </c>
      <c r="AM58" s="4" t="str">
        <f>IF($H58=0,"",VLOOKUP($G58,Data!$G$3:$BA$2935,32,FALSE))</f>
        <v/>
      </c>
      <c r="AN58" s="4" t="str">
        <f>IF($H58=0,"",VLOOKUP($G58,Data!$G$3:$BA$2935,33,FALSE))</f>
        <v/>
      </c>
      <c r="AO58" s="4" t="str">
        <f>IF($H58=0,"",VLOOKUP($G58,Data!$G$3:$BA$2935,34,FALSE))</f>
        <v/>
      </c>
      <c r="AP58" s="4" t="str">
        <f>IF($H58=0,"",VLOOKUP($G58,Data!$G$3:$BA$2935,35,FALSE))</f>
        <v/>
      </c>
      <c r="AQ58" s="4" t="str">
        <f>IF($H58=0,"",VLOOKUP($G58,Data!$G$3:$BA$2935,36,FALSE))</f>
        <v/>
      </c>
      <c r="AR58" s="4" t="str">
        <f>IF($H58=0,"",VLOOKUP($G58,Data!$G$3:$BA$2935,37,FALSE))</f>
        <v/>
      </c>
      <c r="AS58" s="4" t="str">
        <f>IF($H58=0,"",VLOOKUP($G58,Data!$G$3:$BA$2935,38,FALSE))</f>
        <v/>
      </c>
      <c r="AT58" s="4" t="str">
        <f>IF($H58=0,"",VLOOKUP($G58,Data!$G$3:$BA$2935,39,FALSE))</f>
        <v/>
      </c>
    </row>
    <row r="59" spans="1:46" x14ac:dyDescent="0.25">
      <c r="A59" s="4">
        <f>PSSE!A61</f>
        <v>916039</v>
      </c>
      <c r="B59" s="4" t="str">
        <f>PSSE!B61</f>
        <v>SUOICHAN2_H1</v>
      </c>
      <c r="C59" s="4">
        <f>PSSE!D61</f>
        <v>10.5</v>
      </c>
      <c r="D59" s="4">
        <f>PSSE!E61</f>
        <v>20</v>
      </c>
      <c r="E59" s="4" t="str">
        <f>PSSE!F61</f>
        <v>TD</v>
      </c>
      <c r="F59" s="4">
        <f>PSSE!G61</f>
        <v>1</v>
      </c>
      <c r="G59" s="4" t="str">
        <f t="shared" si="0"/>
        <v>GOV10.520TD1</v>
      </c>
      <c r="H59" s="4">
        <f>COUNTIF(Data!$G$3:$BA$2935,GOV!$G59)</f>
        <v>1</v>
      </c>
      <c r="I59" s="4" t="str">
        <f>IF($H59=0,"",VLOOKUP($G59,Data!$G$3:$BA$2935,2,FALSE))</f>
        <v>'HYGOV'</v>
      </c>
      <c r="J59" s="4">
        <f>PSSE!C61</f>
        <v>1</v>
      </c>
      <c r="K59" s="4">
        <f>IF($H59=0,"",VLOOKUP($G59,Data!$G$3:$BA$2935,4,FALSE))</f>
        <v>0.06</v>
      </c>
      <c r="L59" s="4">
        <f>IF($H59=0,"",VLOOKUP($G59,Data!$G$3:$BA$2935,5,FALSE))</f>
        <v>0.4</v>
      </c>
      <c r="M59" s="4">
        <f>IF($H59=0,"",VLOOKUP($G59,Data!$G$3:$BA$2935,6,FALSE))</f>
        <v>3</v>
      </c>
      <c r="N59" s="4">
        <f>IF($H59=0,"",VLOOKUP($G59,Data!$G$3:$BA$2935,7,FALSE))</f>
        <v>9.9000000000000005E-2</v>
      </c>
      <c r="O59" s="4">
        <f>IF($H59=0,"",VLOOKUP($G59,Data!$G$3:$BA$2935,8,FALSE))</f>
        <v>0.4</v>
      </c>
      <c r="P59" s="4">
        <f>IF($H59=0,"",VLOOKUP($G59,Data!$G$3:$BA$2935,9,FALSE))</f>
        <v>0.15</v>
      </c>
      <c r="Q59" s="4">
        <f>IF($H59=0,"",VLOOKUP($G59,Data!$G$3:$BA$2935,10,FALSE))</f>
        <v>1</v>
      </c>
      <c r="R59" s="4">
        <f>IF($H59=0,"",VLOOKUP($G59,Data!$G$3:$BA$2935,11,FALSE))</f>
        <v>0.1</v>
      </c>
      <c r="S59" s="4">
        <f>IF($H59=0,"",VLOOKUP($G59,Data!$G$3:$BA$2935,12,FALSE))</f>
        <v>1.35</v>
      </c>
      <c r="T59" s="4">
        <f>IF($H59=0,"",VLOOKUP($G59,Data!$G$3:$BA$2935,13,FALSE))</f>
        <v>1.4</v>
      </c>
      <c r="U59" s="4">
        <f>IF($H59=0,"",VLOOKUP($G59,Data!$G$3:$BA$2935,14,FALSE))</f>
        <v>0.1</v>
      </c>
      <c r="V59" s="4">
        <f>IF($H59=0,"",VLOOKUP($G59,Data!$G$3:$BA$2935,15,FALSE))</f>
        <v>0.1</v>
      </c>
      <c r="W59" s="4" t="str">
        <f>IF($H59=0,"",VLOOKUP($G59,Data!$G$3:$BA$2935,16,FALSE))</f>
        <v>/</v>
      </c>
      <c r="X59" s="4" t="str">
        <f>IF($H59=0,"",VLOOKUP($G59,Data!$G$3:$BA$2935,17,FALSE))</f>
        <v>/</v>
      </c>
      <c r="Y59" s="4" t="str">
        <f>IF($H59=0,"",VLOOKUP($G59,Data!$G$3:$BA$2935,18,FALSE))</f>
        <v/>
      </c>
      <c r="Z59" s="4" t="str">
        <f>IF($H59=0,"",VLOOKUP($G59,Data!$G$3:$BA$2935,19,FALSE))</f>
        <v/>
      </c>
      <c r="AA59" s="4" t="str">
        <f>IF($H59=0,"",VLOOKUP($G59,Data!$G$3:$BA$2935,20,FALSE))</f>
        <v/>
      </c>
      <c r="AB59" s="4" t="str">
        <f>IF($H59=0,"",VLOOKUP($G59,Data!$G$3:$BA$2935,21,FALSE))</f>
        <v/>
      </c>
      <c r="AC59" s="4" t="str">
        <f>IF($H59=0,"",VLOOKUP($G59,Data!$G$3:$BA$2935,22,FALSE))</f>
        <v/>
      </c>
      <c r="AD59" s="4" t="str">
        <f>IF($H59=0,"",VLOOKUP($G59,Data!$G$3:$BA$2935,23,FALSE))</f>
        <v/>
      </c>
      <c r="AE59" s="4" t="str">
        <f>IF($H59=0,"",VLOOKUP($G59,Data!$G$3:$BA$2935,24,FALSE))</f>
        <v/>
      </c>
      <c r="AF59" s="4" t="str">
        <f>IF($H59=0,"",VLOOKUP($G59,Data!$G$3:$BA$2935,25,FALSE))</f>
        <v/>
      </c>
      <c r="AG59" s="4" t="str">
        <f>IF($H59=0,"",VLOOKUP($G59,Data!$G$3:$BA$2935,26,FALSE))</f>
        <v/>
      </c>
      <c r="AH59" s="4" t="str">
        <f>IF($H59=0,"",VLOOKUP($G59,Data!$G$3:$BA$2935,27,FALSE))</f>
        <v/>
      </c>
      <c r="AI59" s="4" t="str">
        <f>IF($H59=0,"",VLOOKUP($G59,Data!$G$3:$BA$2935,28,FALSE))</f>
        <v/>
      </c>
      <c r="AJ59" s="4" t="str">
        <f>IF($H59=0,"",VLOOKUP($G59,Data!$G$3:$BA$2935,29,FALSE))</f>
        <v/>
      </c>
      <c r="AK59" s="4" t="str">
        <f>IF($H59=0,"",VLOOKUP($G59,Data!$G$3:$BA$2935,30,FALSE))</f>
        <v/>
      </c>
      <c r="AL59" s="4" t="str">
        <f>IF($H59=0,"",VLOOKUP($G59,Data!$G$3:$BA$2935,31,FALSE))</f>
        <v/>
      </c>
      <c r="AM59" s="4" t="str">
        <f>IF($H59=0,"",VLOOKUP($G59,Data!$G$3:$BA$2935,32,FALSE))</f>
        <v/>
      </c>
      <c r="AN59" s="4" t="str">
        <f>IF($H59=0,"",VLOOKUP($G59,Data!$G$3:$BA$2935,33,FALSE))</f>
        <v/>
      </c>
      <c r="AO59" s="4" t="str">
        <f>IF($H59=0,"",VLOOKUP($G59,Data!$G$3:$BA$2935,34,FALSE))</f>
        <v/>
      </c>
      <c r="AP59" s="4" t="str">
        <f>IF($H59=0,"",VLOOKUP($G59,Data!$G$3:$BA$2935,35,FALSE))</f>
        <v/>
      </c>
      <c r="AQ59" s="4" t="str">
        <f>IF($H59=0,"",VLOOKUP($G59,Data!$G$3:$BA$2935,36,FALSE))</f>
        <v/>
      </c>
      <c r="AR59" s="4" t="str">
        <f>IF($H59=0,"",VLOOKUP($G59,Data!$G$3:$BA$2935,37,FALSE))</f>
        <v/>
      </c>
      <c r="AS59" s="4" t="str">
        <f>IF($H59=0,"",VLOOKUP($G59,Data!$G$3:$BA$2935,38,FALSE))</f>
        <v/>
      </c>
      <c r="AT59" s="4" t="str">
        <f>IF($H59=0,"",VLOOKUP($G59,Data!$G$3:$BA$2935,39,FALSE))</f>
        <v/>
      </c>
    </row>
    <row r="60" spans="1:46" x14ac:dyDescent="0.25">
      <c r="A60" s="4">
        <f>PSSE!A62</f>
        <v>916045</v>
      </c>
      <c r="B60" s="4" t="str">
        <f>PSSE!B62</f>
        <v>NAMTHA_H1</v>
      </c>
      <c r="C60" s="4">
        <f>PSSE!D62</f>
        <v>11</v>
      </c>
      <c r="D60" s="4">
        <f>PSSE!E62</f>
        <v>25.5</v>
      </c>
      <c r="E60" s="4" t="str">
        <f>PSSE!F62</f>
        <v>TD</v>
      </c>
      <c r="F60" s="4">
        <f>PSSE!G62</f>
        <v>1</v>
      </c>
      <c r="G60" s="4" t="str">
        <f t="shared" si="0"/>
        <v>GOV1125.5TD1</v>
      </c>
      <c r="H60" s="4">
        <f>COUNTIF(Data!$G$3:$BA$2935,GOV!$G60)</f>
        <v>1</v>
      </c>
      <c r="I60" s="4" t="str">
        <f>IF($H60=0,"",VLOOKUP($G60,Data!$G$3:$BA$2935,2,FALSE))</f>
        <v>'HYGOV'</v>
      </c>
      <c r="J60" s="4">
        <f>PSSE!C62</f>
        <v>1</v>
      </c>
      <c r="K60" s="4">
        <f>IF($H60=0,"",VLOOKUP($G60,Data!$G$3:$BA$2935,4,FALSE))</f>
        <v>0.06</v>
      </c>
      <c r="L60" s="4">
        <f>IF($H60=0,"",VLOOKUP($G60,Data!$G$3:$BA$2935,5,FALSE))</f>
        <v>0.4</v>
      </c>
      <c r="M60" s="4">
        <f>IF($H60=0,"",VLOOKUP($G60,Data!$G$3:$BA$2935,6,FALSE))</f>
        <v>3</v>
      </c>
      <c r="N60" s="4">
        <f>IF($H60=0,"",VLOOKUP($G60,Data!$G$3:$BA$2935,7,FALSE))</f>
        <v>9.9000000000000005E-2</v>
      </c>
      <c r="O60" s="4">
        <f>IF($H60=0,"",VLOOKUP($G60,Data!$G$3:$BA$2935,8,FALSE))</f>
        <v>0.4</v>
      </c>
      <c r="P60" s="4">
        <f>IF($H60=0,"",VLOOKUP($G60,Data!$G$3:$BA$2935,9,FALSE))</f>
        <v>0.15</v>
      </c>
      <c r="Q60" s="4">
        <f>IF($H60=0,"",VLOOKUP($G60,Data!$G$3:$BA$2935,10,FALSE))</f>
        <v>1</v>
      </c>
      <c r="R60" s="4">
        <f>IF($H60=0,"",VLOOKUP($G60,Data!$G$3:$BA$2935,11,FALSE))</f>
        <v>0.1</v>
      </c>
      <c r="S60" s="4">
        <f>IF($H60=0,"",VLOOKUP($G60,Data!$G$3:$BA$2935,12,FALSE))</f>
        <v>1.35</v>
      </c>
      <c r="T60" s="4">
        <f>IF($H60=0,"",VLOOKUP($G60,Data!$G$3:$BA$2935,13,FALSE))</f>
        <v>1.4</v>
      </c>
      <c r="U60" s="4">
        <f>IF($H60=0,"",VLOOKUP($G60,Data!$G$3:$BA$2935,14,FALSE))</f>
        <v>0.1</v>
      </c>
      <c r="V60" s="4">
        <f>IF($H60=0,"",VLOOKUP($G60,Data!$G$3:$BA$2935,15,FALSE))</f>
        <v>0.1</v>
      </c>
      <c r="W60" s="4" t="str">
        <f>IF($H60=0,"",VLOOKUP($G60,Data!$G$3:$BA$2935,16,FALSE))</f>
        <v>/</v>
      </c>
      <c r="X60" s="4" t="str">
        <f>IF($H60=0,"",VLOOKUP($G60,Data!$G$3:$BA$2935,17,FALSE))</f>
        <v>/</v>
      </c>
      <c r="Y60" s="4" t="str">
        <f>IF($H60=0,"",VLOOKUP($G60,Data!$G$3:$BA$2935,18,FALSE))</f>
        <v/>
      </c>
      <c r="Z60" s="4" t="str">
        <f>IF($H60=0,"",VLOOKUP($G60,Data!$G$3:$BA$2935,19,FALSE))</f>
        <v/>
      </c>
      <c r="AA60" s="4" t="str">
        <f>IF($H60=0,"",VLOOKUP($G60,Data!$G$3:$BA$2935,20,FALSE))</f>
        <v/>
      </c>
      <c r="AB60" s="4" t="str">
        <f>IF($H60=0,"",VLOOKUP($G60,Data!$G$3:$BA$2935,21,FALSE))</f>
        <v/>
      </c>
      <c r="AC60" s="4" t="str">
        <f>IF($H60=0,"",VLOOKUP($G60,Data!$G$3:$BA$2935,22,FALSE))</f>
        <v/>
      </c>
      <c r="AD60" s="4" t="str">
        <f>IF($H60=0,"",VLOOKUP($G60,Data!$G$3:$BA$2935,23,FALSE))</f>
        <v/>
      </c>
      <c r="AE60" s="4" t="str">
        <f>IF($H60=0,"",VLOOKUP($G60,Data!$G$3:$BA$2935,24,FALSE))</f>
        <v/>
      </c>
      <c r="AF60" s="4" t="str">
        <f>IF($H60=0,"",VLOOKUP($G60,Data!$G$3:$BA$2935,25,FALSE))</f>
        <v/>
      </c>
      <c r="AG60" s="4" t="str">
        <f>IF($H60=0,"",VLOOKUP($G60,Data!$G$3:$BA$2935,26,FALSE))</f>
        <v/>
      </c>
      <c r="AH60" s="4" t="str">
        <f>IF($H60=0,"",VLOOKUP($G60,Data!$G$3:$BA$2935,27,FALSE))</f>
        <v/>
      </c>
      <c r="AI60" s="4" t="str">
        <f>IF($H60=0,"",VLOOKUP($G60,Data!$G$3:$BA$2935,28,FALSE))</f>
        <v/>
      </c>
      <c r="AJ60" s="4" t="str">
        <f>IF($H60=0,"",VLOOKUP($G60,Data!$G$3:$BA$2935,29,FALSE))</f>
        <v/>
      </c>
      <c r="AK60" s="4" t="str">
        <f>IF($H60=0,"",VLOOKUP($G60,Data!$G$3:$BA$2935,30,FALSE))</f>
        <v/>
      </c>
      <c r="AL60" s="4" t="str">
        <f>IF($H60=0,"",VLOOKUP($G60,Data!$G$3:$BA$2935,31,FALSE))</f>
        <v/>
      </c>
      <c r="AM60" s="4" t="str">
        <f>IF($H60=0,"",VLOOKUP($G60,Data!$G$3:$BA$2935,32,FALSE))</f>
        <v/>
      </c>
      <c r="AN60" s="4" t="str">
        <f>IF($H60=0,"",VLOOKUP($G60,Data!$G$3:$BA$2935,33,FALSE))</f>
        <v/>
      </c>
      <c r="AO60" s="4" t="str">
        <f>IF($H60=0,"",VLOOKUP($G60,Data!$G$3:$BA$2935,34,FALSE))</f>
        <v/>
      </c>
      <c r="AP60" s="4" t="str">
        <f>IF($H60=0,"",VLOOKUP($G60,Data!$G$3:$BA$2935,35,FALSE))</f>
        <v/>
      </c>
      <c r="AQ60" s="4" t="str">
        <f>IF($H60=0,"",VLOOKUP($G60,Data!$G$3:$BA$2935,36,FALSE))</f>
        <v/>
      </c>
      <c r="AR60" s="4" t="str">
        <f>IF($H60=0,"",VLOOKUP($G60,Data!$G$3:$BA$2935,37,FALSE))</f>
        <v/>
      </c>
      <c r="AS60" s="4" t="str">
        <f>IF($H60=0,"",VLOOKUP($G60,Data!$G$3:$BA$2935,38,FALSE))</f>
        <v/>
      </c>
      <c r="AT60" s="4" t="str">
        <f>IF($H60=0,"",VLOOKUP($G60,Data!$G$3:$BA$2935,39,FALSE))</f>
        <v/>
      </c>
    </row>
    <row r="61" spans="1:46" x14ac:dyDescent="0.25">
      <c r="A61" s="4">
        <f>PSSE!A63</f>
        <v>916046</v>
      </c>
      <c r="B61" s="4" t="str">
        <f>PSSE!B63</f>
        <v>NAMTHA_H1</v>
      </c>
      <c r="C61" s="4">
        <f>PSSE!D63</f>
        <v>10.5</v>
      </c>
      <c r="D61" s="4">
        <f>PSSE!E63</f>
        <v>20</v>
      </c>
      <c r="E61" s="4" t="str">
        <f>PSSE!F63</f>
        <v>TD</v>
      </c>
      <c r="F61" s="4">
        <f>PSSE!G63</f>
        <v>1</v>
      </c>
      <c r="G61" s="4" t="str">
        <f t="shared" si="0"/>
        <v>GOV10.520TD1</v>
      </c>
      <c r="H61" s="4">
        <f>COUNTIF(Data!$G$3:$BA$2935,GOV!$G61)</f>
        <v>1</v>
      </c>
      <c r="I61" s="4" t="str">
        <f>IF($H61=0,"",VLOOKUP($G61,Data!$G$3:$BA$2935,2,FALSE))</f>
        <v>'HYGOV'</v>
      </c>
      <c r="J61" s="4">
        <f>PSSE!C63</f>
        <v>1</v>
      </c>
      <c r="K61" s="4">
        <f>IF($H61=0,"",VLOOKUP($G61,Data!$G$3:$BA$2935,4,FALSE))</f>
        <v>0.06</v>
      </c>
      <c r="L61" s="4">
        <f>IF($H61=0,"",VLOOKUP($G61,Data!$G$3:$BA$2935,5,FALSE))</f>
        <v>0.4</v>
      </c>
      <c r="M61" s="4">
        <f>IF($H61=0,"",VLOOKUP($G61,Data!$G$3:$BA$2935,6,FALSE))</f>
        <v>3</v>
      </c>
      <c r="N61" s="4">
        <f>IF($H61=0,"",VLOOKUP($G61,Data!$G$3:$BA$2935,7,FALSE))</f>
        <v>9.9000000000000005E-2</v>
      </c>
      <c r="O61" s="4">
        <f>IF($H61=0,"",VLOOKUP($G61,Data!$G$3:$BA$2935,8,FALSE))</f>
        <v>0.4</v>
      </c>
      <c r="P61" s="4">
        <f>IF($H61=0,"",VLOOKUP($G61,Data!$G$3:$BA$2935,9,FALSE))</f>
        <v>0.15</v>
      </c>
      <c r="Q61" s="4">
        <f>IF($H61=0,"",VLOOKUP($G61,Data!$G$3:$BA$2935,10,FALSE))</f>
        <v>1</v>
      </c>
      <c r="R61" s="4">
        <f>IF($H61=0,"",VLOOKUP($G61,Data!$G$3:$BA$2935,11,FALSE))</f>
        <v>0.1</v>
      </c>
      <c r="S61" s="4">
        <f>IF($H61=0,"",VLOOKUP($G61,Data!$G$3:$BA$2935,12,FALSE))</f>
        <v>1.35</v>
      </c>
      <c r="T61" s="4">
        <f>IF($H61=0,"",VLOOKUP($G61,Data!$G$3:$BA$2935,13,FALSE))</f>
        <v>1.4</v>
      </c>
      <c r="U61" s="4">
        <f>IF($H61=0,"",VLOOKUP($G61,Data!$G$3:$BA$2935,14,FALSE))</f>
        <v>0.1</v>
      </c>
      <c r="V61" s="4">
        <f>IF($H61=0,"",VLOOKUP($G61,Data!$G$3:$BA$2935,15,FALSE))</f>
        <v>0.1</v>
      </c>
      <c r="W61" s="4" t="str">
        <f>IF($H61=0,"",VLOOKUP($G61,Data!$G$3:$BA$2935,16,FALSE))</f>
        <v>/</v>
      </c>
      <c r="X61" s="4" t="str">
        <f>IF($H61=0,"",VLOOKUP($G61,Data!$G$3:$BA$2935,17,FALSE))</f>
        <v>/</v>
      </c>
      <c r="Y61" s="4" t="str">
        <f>IF($H61=0,"",VLOOKUP($G61,Data!$G$3:$BA$2935,18,FALSE))</f>
        <v/>
      </c>
      <c r="Z61" s="4" t="str">
        <f>IF($H61=0,"",VLOOKUP($G61,Data!$G$3:$BA$2935,19,FALSE))</f>
        <v/>
      </c>
      <c r="AA61" s="4" t="str">
        <f>IF($H61=0,"",VLOOKUP($G61,Data!$G$3:$BA$2935,20,FALSE))</f>
        <v/>
      </c>
      <c r="AB61" s="4" t="str">
        <f>IF($H61=0,"",VLOOKUP($G61,Data!$G$3:$BA$2935,21,FALSE))</f>
        <v/>
      </c>
      <c r="AC61" s="4" t="str">
        <f>IF($H61=0,"",VLOOKUP($G61,Data!$G$3:$BA$2935,22,FALSE))</f>
        <v/>
      </c>
      <c r="AD61" s="4" t="str">
        <f>IF($H61=0,"",VLOOKUP($G61,Data!$G$3:$BA$2935,23,FALSE))</f>
        <v/>
      </c>
      <c r="AE61" s="4" t="str">
        <f>IF($H61=0,"",VLOOKUP($G61,Data!$G$3:$BA$2935,24,FALSE))</f>
        <v/>
      </c>
      <c r="AF61" s="4" t="str">
        <f>IF($H61=0,"",VLOOKUP($G61,Data!$G$3:$BA$2935,25,FALSE))</f>
        <v/>
      </c>
      <c r="AG61" s="4" t="str">
        <f>IF($H61=0,"",VLOOKUP($G61,Data!$G$3:$BA$2935,26,FALSE))</f>
        <v/>
      </c>
      <c r="AH61" s="4" t="str">
        <f>IF($H61=0,"",VLOOKUP($G61,Data!$G$3:$BA$2935,27,FALSE))</f>
        <v/>
      </c>
      <c r="AI61" s="4" t="str">
        <f>IF($H61=0,"",VLOOKUP($G61,Data!$G$3:$BA$2935,28,FALSE))</f>
        <v/>
      </c>
      <c r="AJ61" s="4" t="str">
        <f>IF($H61=0,"",VLOOKUP($G61,Data!$G$3:$BA$2935,29,FALSE))</f>
        <v/>
      </c>
      <c r="AK61" s="4" t="str">
        <f>IF($H61=0,"",VLOOKUP($G61,Data!$G$3:$BA$2935,30,FALSE))</f>
        <v/>
      </c>
      <c r="AL61" s="4" t="str">
        <f>IF($H61=0,"",VLOOKUP($G61,Data!$G$3:$BA$2935,31,FALSE))</f>
        <v/>
      </c>
      <c r="AM61" s="4" t="str">
        <f>IF($H61=0,"",VLOOKUP($G61,Data!$G$3:$BA$2935,32,FALSE))</f>
        <v/>
      </c>
      <c r="AN61" s="4" t="str">
        <f>IF($H61=0,"",VLOOKUP($G61,Data!$G$3:$BA$2935,33,FALSE))</f>
        <v/>
      </c>
      <c r="AO61" s="4" t="str">
        <f>IF($H61=0,"",VLOOKUP($G61,Data!$G$3:$BA$2935,34,FALSE))</f>
        <v/>
      </c>
      <c r="AP61" s="4" t="str">
        <f>IF($H61=0,"",VLOOKUP($G61,Data!$G$3:$BA$2935,35,FALSE))</f>
        <v/>
      </c>
      <c r="AQ61" s="4" t="str">
        <f>IF($H61=0,"",VLOOKUP($G61,Data!$G$3:$BA$2935,36,FALSE))</f>
        <v/>
      </c>
      <c r="AR61" s="4" t="str">
        <f>IF($H61=0,"",VLOOKUP($G61,Data!$G$3:$BA$2935,37,FALSE))</f>
        <v/>
      </c>
      <c r="AS61" s="4" t="str">
        <f>IF($H61=0,"",VLOOKUP($G61,Data!$G$3:$BA$2935,38,FALSE))</f>
        <v/>
      </c>
      <c r="AT61" s="4" t="str">
        <f>IF($H61=0,"",VLOOKUP($G61,Data!$G$3:$BA$2935,39,FALSE))</f>
        <v/>
      </c>
    </row>
    <row r="62" spans="1:46" x14ac:dyDescent="0.25">
      <c r="A62" s="4">
        <f>PSSE!A64</f>
        <v>916047</v>
      </c>
      <c r="B62" s="4" t="str">
        <f>PSSE!B64</f>
        <v>VANBAN_H1</v>
      </c>
      <c r="C62" s="4">
        <f>PSSE!D64</f>
        <v>11</v>
      </c>
      <c r="D62" s="4">
        <f>PSSE!E64</f>
        <v>25.5</v>
      </c>
      <c r="E62" s="4" t="str">
        <f>PSSE!F64</f>
        <v>TD</v>
      </c>
      <c r="F62" s="4">
        <f>PSSE!G64</f>
        <v>1</v>
      </c>
      <c r="G62" s="4" t="str">
        <f t="shared" si="0"/>
        <v>GOV1125.5TD1</v>
      </c>
      <c r="H62" s="4">
        <f>COUNTIF(Data!$G$3:$BA$2935,GOV!$G62)</f>
        <v>1</v>
      </c>
      <c r="I62" s="4" t="str">
        <f>IF($H62=0,"",VLOOKUP($G62,Data!$G$3:$BA$2935,2,FALSE))</f>
        <v>'HYGOV'</v>
      </c>
      <c r="J62" s="4">
        <f>PSSE!C64</f>
        <v>1</v>
      </c>
      <c r="K62" s="4">
        <f>IF($H62=0,"",VLOOKUP($G62,Data!$G$3:$BA$2935,4,FALSE))</f>
        <v>0.06</v>
      </c>
      <c r="L62" s="4">
        <f>IF($H62=0,"",VLOOKUP($G62,Data!$G$3:$BA$2935,5,FALSE))</f>
        <v>0.4</v>
      </c>
      <c r="M62" s="4">
        <f>IF($H62=0,"",VLOOKUP($G62,Data!$G$3:$BA$2935,6,FALSE))</f>
        <v>3</v>
      </c>
      <c r="N62" s="4">
        <f>IF($H62=0,"",VLOOKUP($G62,Data!$G$3:$BA$2935,7,FALSE))</f>
        <v>9.9000000000000005E-2</v>
      </c>
      <c r="O62" s="4">
        <f>IF($H62=0,"",VLOOKUP($G62,Data!$G$3:$BA$2935,8,FALSE))</f>
        <v>0.4</v>
      </c>
      <c r="P62" s="4">
        <f>IF($H62=0,"",VLOOKUP($G62,Data!$G$3:$BA$2935,9,FALSE))</f>
        <v>0.15</v>
      </c>
      <c r="Q62" s="4">
        <f>IF($H62=0,"",VLOOKUP($G62,Data!$G$3:$BA$2935,10,FALSE))</f>
        <v>1</v>
      </c>
      <c r="R62" s="4">
        <f>IF($H62=0,"",VLOOKUP($G62,Data!$G$3:$BA$2935,11,FALSE))</f>
        <v>0.1</v>
      </c>
      <c r="S62" s="4">
        <f>IF($H62=0,"",VLOOKUP($G62,Data!$G$3:$BA$2935,12,FALSE))</f>
        <v>1.35</v>
      </c>
      <c r="T62" s="4">
        <f>IF($H62=0,"",VLOOKUP($G62,Data!$G$3:$BA$2935,13,FALSE))</f>
        <v>1.4</v>
      </c>
      <c r="U62" s="4">
        <f>IF($H62=0,"",VLOOKUP($G62,Data!$G$3:$BA$2935,14,FALSE))</f>
        <v>0.1</v>
      </c>
      <c r="V62" s="4">
        <f>IF($H62=0,"",VLOOKUP($G62,Data!$G$3:$BA$2935,15,FALSE))</f>
        <v>0.1</v>
      </c>
      <c r="W62" s="4" t="str">
        <f>IF($H62=0,"",VLOOKUP($G62,Data!$G$3:$BA$2935,16,FALSE))</f>
        <v>/</v>
      </c>
      <c r="X62" s="4" t="str">
        <f>IF($H62=0,"",VLOOKUP($G62,Data!$G$3:$BA$2935,17,FALSE))</f>
        <v>/</v>
      </c>
      <c r="Y62" s="4" t="str">
        <f>IF($H62=0,"",VLOOKUP($G62,Data!$G$3:$BA$2935,18,FALSE))</f>
        <v/>
      </c>
      <c r="Z62" s="4" t="str">
        <f>IF($H62=0,"",VLOOKUP($G62,Data!$G$3:$BA$2935,19,FALSE))</f>
        <v/>
      </c>
      <c r="AA62" s="4" t="str">
        <f>IF($H62=0,"",VLOOKUP($G62,Data!$G$3:$BA$2935,20,FALSE))</f>
        <v/>
      </c>
      <c r="AB62" s="4" t="str">
        <f>IF($H62=0,"",VLOOKUP($G62,Data!$G$3:$BA$2935,21,FALSE))</f>
        <v/>
      </c>
      <c r="AC62" s="4" t="str">
        <f>IF($H62=0,"",VLOOKUP($G62,Data!$G$3:$BA$2935,22,FALSE))</f>
        <v/>
      </c>
      <c r="AD62" s="4" t="str">
        <f>IF($H62=0,"",VLOOKUP($G62,Data!$G$3:$BA$2935,23,FALSE))</f>
        <v/>
      </c>
      <c r="AE62" s="4" t="str">
        <f>IF($H62=0,"",VLOOKUP($G62,Data!$G$3:$BA$2935,24,FALSE))</f>
        <v/>
      </c>
      <c r="AF62" s="4" t="str">
        <f>IF($H62=0,"",VLOOKUP($G62,Data!$G$3:$BA$2935,25,FALSE))</f>
        <v/>
      </c>
      <c r="AG62" s="4" t="str">
        <f>IF($H62=0,"",VLOOKUP($G62,Data!$G$3:$BA$2935,26,FALSE))</f>
        <v/>
      </c>
      <c r="AH62" s="4" t="str">
        <f>IF($H62=0,"",VLOOKUP($G62,Data!$G$3:$BA$2935,27,FALSE))</f>
        <v/>
      </c>
      <c r="AI62" s="4" t="str">
        <f>IF($H62=0,"",VLOOKUP($G62,Data!$G$3:$BA$2935,28,FALSE))</f>
        <v/>
      </c>
      <c r="AJ62" s="4" t="str">
        <f>IF($H62=0,"",VLOOKUP($G62,Data!$G$3:$BA$2935,29,FALSE))</f>
        <v/>
      </c>
      <c r="AK62" s="4" t="str">
        <f>IF($H62=0,"",VLOOKUP($G62,Data!$G$3:$BA$2935,30,FALSE))</f>
        <v/>
      </c>
      <c r="AL62" s="4" t="str">
        <f>IF($H62=0,"",VLOOKUP($G62,Data!$G$3:$BA$2935,31,FALSE))</f>
        <v/>
      </c>
      <c r="AM62" s="4" t="str">
        <f>IF($H62=0,"",VLOOKUP($G62,Data!$G$3:$BA$2935,32,FALSE))</f>
        <v/>
      </c>
      <c r="AN62" s="4" t="str">
        <f>IF($H62=0,"",VLOOKUP($G62,Data!$G$3:$BA$2935,33,FALSE))</f>
        <v/>
      </c>
      <c r="AO62" s="4" t="str">
        <f>IF($H62=0,"",VLOOKUP($G62,Data!$G$3:$BA$2935,34,FALSE))</f>
        <v/>
      </c>
      <c r="AP62" s="4" t="str">
        <f>IF($H62=0,"",VLOOKUP($G62,Data!$G$3:$BA$2935,35,FALSE))</f>
        <v/>
      </c>
      <c r="AQ62" s="4" t="str">
        <f>IF($H62=0,"",VLOOKUP($G62,Data!$G$3:$BA$2935,36,FALSE))</f>
        <v/>
      </c>
      <c r="AR62" s="4" t="str">
        <f>IF($H62=0,"",VLOOKUP($G62,Data!$G$3:$BA$2935,37,FALSE))</f>
        <v/>
      </c>
      <c r="AS62" s="4" t="str">
        <f>IF($H62=0,"",VLOOKUP($G62,Data!$G$3:$BA$2935,38,FALSE))</f>
        <v/>
      </c>
      <c r="AT62" s="4" t="str">
        <f>IF($H62=0,"",VLOOKUP($G62,Data!$G$3:$BA$2935,39,FALSE))</f>
        <v/>
      </c>
    </row>
    <row r="63" spans="1:46" x14ac:dyDescent="0.25">
      <c r="A63" s="4">
        <f>PSSE!A65</f>
        <v>916048</v>
      </c>
      <c r="B63" s="4" t="str">
        <f>PSSE!B65</f>
        <v>VANBAN_H2</v>
      </c>
      <c r="C63" s="4">
        <f>PSSE!D65</f>
        <v>10.5</v>
      </c>
      <c r="D63" s="4">
        <f>PSSE!E65</f>
        <v>32</v>
      </c>
      <c r="E63" s="4" t="str">
        <f>PSSE!F65</f>
        <v>TD</v>
      </c>
      <c r="F63" s="4">
        <f>PSSE!G65</f>
        <v>1</v>
      </c>
      <c r="G63" s="4" t="str">
        <f t="shared" si="0"/>
        <v>GOV10.532TD1</v>
      </c>
      <c r="H63" s="4">
        <f>COUNTIF(Data!$G$3:$BA$2935,GOV!$G63)</f>
        <v>1</v>
      </c>
      <c r="I63" s="4" t="str">
        <f>IF($H63=0,"",VLOOKUP($G63,Data!$G$3:$BA$2935,2,FALSE))</f>
        <v>'HYGOV'</v>
      </c>
      <c r="J63" s="4">
        <f>PSSE!C65</f>
        <v>1</v>
      </c>
      <c r="K63" s="4">
        <f>IF($H63=0,"",VLOOKUP($G63,Data!$G$3:$BA$2935,4,FALSE))</f>
        <v>0.06</v>
      </c>
      <c r="L63" s="4">
        <f>IF($H63=0,"",VLOOKUP($G63,Data!$G$3:$BA$2935,5,FALSE))</f>
        <v>0.4</v>
      </c>
      <c r="M63" s="4">
        <f>IF($H63=0,"",VLOOKUP($G63,Data!$G$3:$BA$2935,6,FALSE))</f>
        <v>3</v>
      </c>
      <c r="N63" s="4">
        <f>IF($H63=0,"",VLOOKUP($G63,Data!$G$3:$BA$2935,7,FALSE))</f>
        <v>9.9000000000000005E-2</v>
      </c>
      <c r="O63" s="4">
        <f>IF($H63=0,"",VLOOKUP($G63,Data!$G$3:$BA$2935,8,FALSE))</f>
        <v>0.4</v>
      </c>
      <c r="P63" s="4">
        <f>IF($H63=0,"",VLOOKUP($G63,Data!$G$3:$BA$2935,9,FALSE))</f>
        <v>0.15</v>
      </c>
      <c r="Q63" s="4">
        <f>IF($H63=0,"",VLOOKUP($G63,Data!$G$3:$BA$2935,10,FALSE))</f>
        <v>1</v>
      </c>
      <c r="R63" s="4">
        <f>IF($H63=0,"",VLOOKUP($G63,Data!$G$3:$BA$2935,11,FALSE))</f>
        <v>0.1</v>
      </c>
      <c r="S63" s="4">
        <f>IF($H63=0,"",VLOOKUP($G63,Data!$G$3:$BA$2935,12,FALSE))</f>
        <v>1.35</v>
      </c>
      <c r="T63" s="4">
        <f>IF($H63=0,"",VLOOKUP($G63,Data!$G$3:$BA$2935,13,FALSE))</f>
        <v>1.4</v>
      </c>
      <c r="U63" s="4">
        <f>IF($H63=0,"",VLOOKUP($G63,Data!$G$3:$BA$2935,14,FALSE))</f>
        <v>0.1</v>
      </c>
      <c r="V63" s="4">
        <f>IF($H63=0,"",VLOOKUP($G63,Data!$G$3:$BA$2935,15,FALSE))</f>
        <v>0.1</v>
      </c>
      <c r="W63" s="4" t="str">
        <f>IF($H63=0,"",VLOOKUP($G63,Data!$G$3:$BA$2935,16,FALSE))</f>
        <v>/</v>
      </c>
      <c r="X63" s="4" t="str">
        <f>IF($H63=0,"",VLOOKUP($G63,Data!$G$3:$BA$2935,17,FALSE))</f>
        <v>/</v>
      </c>
      <c r="Y63" s="4" t="str">
        <f>IF($H63=0,"",VLOOKUP($G63,Data!$G$3:$BA$2935,18,FALSE))</f>
        <v/>
      </c>
      <c r="Z63" s="4" t="str">
        <f>IF($H63=0,"",VLOOKUP($G63,Data!$G$3:$BA$2935,19,FALSE))</f>
        <v/>
      </c>
      <c r="AA63" s="4" t="str">
        <f>IF($H63=0,"",VLOOKUP($G63,Data!$G$3:$BA$2935,20,FALSE))</f>
        <v/>
      </c>
      <c r="AB63" s="4" t="str">
        <f>IF($H63=0,"",VLOOKUP($G63,Data!$G$3:$BA$2935,21,FALSE))</f>
        <v/>
      </c>
      <c r="AC63" s="4" t="str">
        <f>IF($H63=0,"",VLOOKUP($G63,Data!$G$3:$BA$2935,22,FALSE))</f>
        <v/>
      </c>
      <c r="AD63" s="4" t="str">
        <f>IF($H63=0,"",VLOOKUP($G63,Data!$G$3:$BA$2935,23,FALSE))</f>
        <v/>
      </c>
      <c r="AE63" s="4" t="str">
        <f>IF($H63=0,"",VLOOKUP($G63,Data!$G$3:$BA$2935,24,FALSE))</f>
        <v/>
      </c>
      <c r="AF63" s="4" t="str">
        <f>IF($H63=0,"",VLOOKUP($G63,Data!$G$3:$BA$2935,25,FALSE))</f>
        <v/>
      </c>
      <c r="AG63" s="4" t="str">
        <f>IF($H63=0,"",VLOOKUP($G63,Data!$G$3:$BA$2935,26,FALSE))</f>
        <v/>
      </c>
      <c r="AH63" s="4" t="str">
        <f>IF($H63=0,"",VLOOKUP($G63,Data!$G$3:$BA$2935,27,FALSE))</f>
        <v/>
      </c>
      <c r="AI63" s="4" t="str">
        <f>IF($H63=0,"",VLOOKUP($G63,Data!$G$3:$BA$2935,28,FALSE))</f>
        <v/>
      </c>
      <c r="AJ63" s="4" t="str">
        <f>IF($H63=0,"",VLOOKUP($G63,Data!$G$3:$BA$2935,29,FALSE))</f>
        <v/>
      </c>
      <c r="AK63" s="4" t="str">
        <f>IF($H63=0,"",VLOOKUP($G63,Data!$G$3:$BA$2935,30,FALSE))</f>
        <v/>
      </c>
      <c r="AL63" s="4" t="str">
        <f>IF($H63=0,"",VLOOKUP($G63,Data!$G$3:$BA$2935,31,FALSE))</f>
        <v/>
      </c>
      <c r="AM63" s="4" t="str">
        <f>IF($H63=0,"",VLOOKUP($G63,Data!$G$3:$BA$2935,32,FALSE))</f>
        <v/>
      </c>
      <c r="AN63" s="4" t="str">
        <f>IF($H63=0,"",VLOOKUP($G63,Data!$G$3:$BA$2935,33,FALSE))</f>
        <v/>
      </c>
      <c r="AO63" s="4" t="str">
        <f>IF($H63=0,"",VLOOKUP($G63,Data!$G$3:$BA$2935,34,FALSE))</f>
        <v/>
      </c>
      <c r="AP63" s="4" t="str">
        <f>IF($H63=0,"",VLOOKUP($G63,Data!$G$3:$BA$2935,35,FALSE))</f>
        <v/>
      </c>
      <c r="AQ63" s="4" t="str">
        <f>IF($H63=0,"",VLOOKUP($G63,Data!$G$3:$BA$2935,36,FALSE))</f>
        <v/>
      </c>
      <c r="AR63" s="4" t="str">
        <f>IF($H63=0,"",VLOOKUP($G63,Data!$G$3:$BA$2935,37,FALSE))</f>
        <v/>
      </c>
      <c r="AS63" s="4" t="str">
        <f>IF($H63=0,"",VLOOKUP($G63,Data!$G$3:$BA$2935,38,FALSE))</f>
        <v/>
      </c>
      <c r="AT63" s="4" t="str">
        <f>IF($H63=0,"",VLOOKUP($G63,Data!$G$3:$BA$2935,39,FALSE))</f>
        <v/>
      </c>
    </row>
    <row r="64" spans="1:46" x14ac:dyDescent="0.25">
      <c r="A64" s="4">
        <f>PSSE!A66</f>
        <v>916049</v>
      </c>
      <c r="B64" s="4" t="str">
        <f>PSSE!B66</f>
        <v>NAMCANG_H1</v>
      </c>
      <c r="C64" s="4">
        <f>PSSE!D66</f>
        <v>10.5</v>
      </c>
      <c r="D64" s="4">
        <f>PSSE!E66</f>
        <v>20</v>
      </c>
      <c r="E64" s="4" t="str">
        <f>PSSE!F66</f>
        <v>TD</v>
      </c>
      <c r="F64" s="4">
        <f>PSSE!G66</f>
        <v>1</v>
      </c>
      <c r="G64" s="4" t="str">
        <f t="shared" si="0"/>
        <v>GOV10.520TD1</v>
      </c>
      <c r="H64" s="4">
        <f>COUNTIF(Data!$G$3:$BA$2935,GOV!$G64)</f>
        <v>1</v>
      </c>
      <c r="I64" s="4" t="str">
        <f>IF($H64=0,"",VLOOKUP($G64,Data!$G$3:$BA$2935,2,FALSE))</f>
        <v>'HYGOV'</v>
      </c>
      <c r="J64" s="4">
        <f>PSSE!C66</f>
        <v>1</v>
      </c>
      <c r="K64" s="4">
        <f>IF($H64=0,"",VLOOKUP($G64,Data!$G$3:$BA$2935,4,FALSE))</f>
        <v>0.06</v>
      </c>
      <c r="L64" s="4">
        <f>IF($H64=0,"",VLOOKUP($G64,Data!$G$3:$BA$2935,5,FALSE))</f>
        <v>0.4</v>
      </c>
      <c r="M64" s="4">
        <f>IF($H64=0,"",VLOOKUP($G64,Data!$G$3:$BA$2935,6,FALSE))</f>
        <v>3</v>
      </c>
      <c r="N64" s="4">
        <f>IF($H64=0,"",VLOOKUP($G64,Data!$G$3:$BA$2935,7,FALSE))</f>
        <v>9.9000000000000005E-2</v>
      </c>
      <c r="O64" s="4">
        <f>IF($H64=0,"",VLOOKUP($G64,Data!$G$3:$BA$2935,8,FALSE))</f>
        <v>0.4</v>
      </c>
      <c r="P64" s="4">
        <f>IF($H64=0,"",VLOOKUP($G64,Data!$G$3:$BA$2935,9,FALSE))</f>
        <v>0.15</v>
      </c>
      <c r="Q64" s="4">
        <f>IF($H64=0,"",VLOOKUP($G64,Data!$G$3:$BA$2935,10,FALSE))</f>
        <v>1</v>
      </c>
      <c r="R64" s="4">
        <f>IF($H64=0,"",VLOOKUP($G64,Data!$G$3:$BA$2935,11,FALSE))</f>
        <v>0.1</v>
      </c>
      <c r="S64" s="4">
        <f>IF($H64=0,"",VLOOKUP($G64,Data!$G$3:$BA$2935,12,FALSE))</f>
        <v>1.35</v>
      </c>
      <c r="T64" s="4">
        <f>IF($H64=0,"",VLOOKUP($G64,Data!$G$3:$BA$2935,13,FALSE))</f>
        <v>1.4</v>
      </c>
      <c r="U64" s="4">
        <f>IF($H64=0,"",VLOOKUP($G64,Data!$G$3:$BA$2935,14,FALSE))</f>
        <v>0.1</v>
      </c>
      <c r="V64" s="4">
        <f>IF($H64=0,"",VLOOKUP($G64,Data!$G$3:$BA$2935,15,FALSE))</f>
        <v>0.1</v>
      </c>
      <c r="W64" s="4" t="str">
        <f>IF($H64=0,"",VLOOKUP($G64,Data!$G$3:$BA$2935,16,FALSE))</f>
        <v>/</v>
      </c>
      <c r="X64" s="4" t="str">
        <f>IF($H64=0,"",VLOOKUP($G64,Data!$G$3:$BA$2935,17,FALSE))</f>
        <v>/</v>
      </c>
      <c r="Y64" s="4" t="str">
        <f>IF($H64=0,"",VLOOKUP($G64,Data!$G$3:$BA$2935,18,FALSE))</f>
        <v/>
      </c>
      <c r="Z64" s="4" t="str">
        <f>IF($H64=0,"",VLOOKUP($G64,Data!$G$3:$BA$2935,19,FALSE))</f>
        <v/>
      </c>
      <c r="AA64" s="4" t="str">
        <f>IF($H64=0,"",VLOOKUP($G64,Data!$G$3:$BA$2935,20,FALSE))</f>
        <v/>
      </c>
      <c r="AB64" s="4" t="str">
        <f>IF($H64=0,"",VLOOKUP($G64,Data!$G$3:$BA$2935,21,FALSE))</f>
        <v/>
      </c>
      <c r="AC64" s="4" t="str">
        <f>IF($H64=0,"",VLOOKUP($G64,Data!$G$3:$BA$2935,22,FALSE))</f>
        <v/>
      </c>
      <c r="AD64" s="4" t="str">
        <f>IF($H64=0,"",VLOOKUP($G64,Data!$G$3:$BA$2935,23,FALSE))</f>
        <v/>
      </c>
      <c r="AE64" s="4" t="str">
        <f>IF($H64=0,"",VLOOKUP($G64,Data!$G$3:$BA$2935,24,FALSE))</f>
        <v/>
      </c>
      <c r="AF64" s="4" t="str">
        <f>IF($H64=0,"",VLOOKUP($G64,Data!$G$3:$BA$2935,25,FALSE))</f>
        <v/>
      </c>
      <c r="AG64" s="4" t="str">
        <f>IF($H64=0,"",VLOOKUP($G64,Data!$G$3:$BA$2935,26,FALSE))</f>
        <v/>
      </c>
      <c r="AH64" s="4" t="str">
        <f>IF($H64=0,"",VLOOKUP($G64,Data!$G$3:$BA$2935,27,FALSE))</f>
        <v/>
      </c>
      <c r="AI64" s="4" t="str">
        <f>IF($H64=0,"",VLOOKUP($G64,Data!$G$3:$BA$2935,28,FALSE))</f>
        <v/>
      </c>
      <c r="AJ64" s="4" t="str">
        <f>IF($H64=0,"",VLOOKUP($G64,Data!$G$3:$BA$2935,29,FALSE))</f>
        <v/>
      </c>
      <c r="AK64" s="4" t="str">
        <f>IF($H64=0,"",VLOOKUP($G64,Data!$G$3:$BA$2935,30,FALSE))</f>
        <v/>
      </c>
      <c r="AL64" s="4" t="str">
        <f>IF($H64=0,"",VLOOKUP($G64,Data!$G$3:$BA$2935,31,FALSE))</f>
        <v/>
      </c>
      <c r="AM64" s="4" t="str">
        <f>IF($H64=0,"",VLOOKUP($G64,Data!$G$3:$BA$2935,32,FALSE))</f>
        <v/>
      </c>
      <c r="AN64" s="4" t="str">
        <f>IF($H64=0,"",VLOOKUP($G64,Data!$G$3:$BA$2935,33,FALSE))</f>
        <v/>
      </c>
      <c r="AO64" s="4" t="str">
        <f>IF($H64=0,"",VLOOKUP($G64,Data!$G$3:$BA$2935,34,FALSE))</f>
        <v/>
      </c>
      <c r="AP64" s="4" t="str">
        <f>IF($H64=0,"",VLOOKUP($G64,Data!$G$3:$BA$2935,35,FALSE))</f>
        <v/>
      </c>
      <c r="AQ64" s="4" t="str">
        <f>IF($H64=0,"",VLOOKUP($G64,Data!$G$3:$BA$2935,36,FALSE))</f>
        <v/>
      </c>
      <c r="AR64" s="4" t="str">
        <f>IF($H64=0,"",VLOOKUP($G64,Data!$G$3:$BA$2935,37,FALSE))</f>
        <v/>
      </c>
      <c r="AS64" s="4" t="str">
        <f>IF($H64=0,"",VLOOKUP($G64,Data!$G$3:$BA$2935,38,FALSE))</f>
        <v/>
      </c>
      <c r="AT64" s="4" t="str">
        <f>IF($H64=0,"",VLOOKUP($G64,Data!$G$3:$BA$2935,39,FALSE))</f>
        <v/>
      </c>
    </row>
    <row r="65" spans="1:46" x14ac:dyDescent="0.25">
      <c r="A65" s="4">
        <f>PSSE!A67</f>
        <v>916050</v>
      </c>
      <c r="B65" s="4" t="str">
        <f>PSSE!B67</f>
        <v>NAMCUM_H1</v>
      </c>
      <c r="C65" s="4">
        <f>PSSE!D67</f>
        <v>13.8</v>
      </c>
      <c r="D65" s="4">
        <f>PSSE!E67</f>
        <v>40</v>
      </c>
      <c r="E65" s="4" t="str">
        <f>PSSE!F67</f>
        <v>TD</v>
      </c>
      <c r="F65" s="4">
        <f>PSSE!G67</f>
        <v>1</v>
      </c>
      <c r="G65" s="4" t="str">
        <f t="shared" ref="G65:G111" si="1">"GOV"&amp;C65&amp;D65&amp;E65&amp;F65</f>
        <v>GOV13.840TD1</v>
      </c>
      <c r="H65" s="4">
        <f>COUNTIF(Data!$G$3:$BA$2935,GOV!$G65)</f>
        <v>1</v>
      </c>
      <c r="I65" s="4" t="str">
        <f>IF($H65=0,"",VLOOKUP($G65,Data!$G$3:$BA$2935,2,FALSE))</f>
        <v>'HYGOV'</v>
      </c>
      <c r="J65" s="4">
        <f>PSSE!C67</f>
        <v>1</v>
      </c>
      <c r="K65" s="4">
        <f>IF($H65=0,"",VLOOKUP($G65,Data!$G$3:$BA$2935,4,FALSE))</f>
        <v>0.06</v>
      </c>
      <c r="L65" s="4">
        <f>IF($H65=0,"",VLOOKUP($G65,Data!$G$3:$BA$2935,5,FALSE))</f>
        <v>0.4</v>
      </c>
      <c r="M65" s="4">
        <f>IF($H65=0,"",VLOOKUP($G65,Data!$G$3:$BA$2935,6,FALSE))</f>
        <v>3</v>
      </c>
      <c r="N65" s="4">
        <f>IF($H65=0,"",VLOOKUP($G65,Data!$G$3:$BA$2935,7,FALSE))</f>
        <v>9.9000000000000005E-2</v>
      </c>
      <c r="O65" s="4">
        <f>IF($H65=0,"",VLOOKUP($G65,Data!$G$3:$BA$2935,8,FALSE))</f>
        <v>0.4</v>
      </c>
      <c r="P65" s="4">
        <f>IF($H65=0,"",VLOOKUP($G65,Data!$G$3:$BA$2935,9,FALSE))</f>
        <v>0.15</v>
      </c>
      <c r="Q65" s="4">
        <f>IF($H65=0,"",VLOOKUP($G65,Data!$G$3:$BA$2935,10,FALSE))</f>
        <v>1</v>
      </c>
      <c r="R65" s="4">
        <f>IF($H65=0,"",VLOOKUP($G65,Data!$G$3:$BA$2935,11,FALSE))</f>
        <v>0.1</v>
      </c>
      <c r="S65" s="4">
        <f>IF($H65=0,"",VLOOKUP($G65,Data!$G$3:$BA$2935,12,FALSE))</f>
        <v>1.35</v>
      </c>
      <c r="T65" s="4">
        <f>IF($H65=0,"",VLOOKUP($G65,Data!$G$3:$BA$2935,13,FALSE))</f>
        <v>1.4</v>
      </c>
      <c r="U65" s="4">
        <f>IF($H65=0,"",VLOOKUP($G65,Data!$G$3:$BA$2935,14,FALSE))</f>
        <v>0.1</v>
      </c>
      <c r="V65" s="4">
        <f>IF($H65=0,"",VLOOKUP($G65,Data!$G$3:$BA$2935,15,FALSE))</f>
        <v>0.1</v>
      </c>
      <c r="W65" s="4" t="str">
        <f>IF($H65=0,"",VLOOKUP($G65,Data!$G$3:$BA$2935,16,FALSE))</f>
        <v>/</v>
      </c>
      <c r="X65" s="4" t="str">
        <f>IF($H65=0,"",VLOOKUP($G65,Data!$G$3:$BA$2935,17,FALSE))</f>
        <v>/</v>
      </c>
      <c r="Y65" s="4" t="str">
        <f>IF($H65=0,"",VLOOKUP($G65,Data!$G$3:$BA$2935,18,FALSE))</f>
        <v/>
      </c>
      <c r="Z65" s="4" t="str">
        <f>IF($H65=0,"",VLOOKUP($G65,Data!$G$3:$BA$2935,19,FALSE))</f>
        <v/>
      </c>
      <c r="AA65" s="4" t="str">
        <f>IF($H65=0,"",VLOOKUP($G65,Data!$G$3:$BA$2935,20,FALSE))</f>
        <v/>
      </c>
      <c r="AB65" s="4" t="str">
        <f>IF($H65=0,"",VLOOKUP($G65,Data!$G$3:$BA$2935,21,FALSE))</f>
        <v/>
      </c>
      <c r="AC65" s="4" t="str">
        <f>IF($H65=0,"",VLOOKUP($G65,Data!$G$3:$BA$2935,22,FALSE))</f>
        <v/>
      </c>
      <c r="AD65" s="4" t="str">
        <f>IF($H65=0,"",VLOOKUP($G65,Data!$G$3:$BA$2935,23,FALSE))</f>
        <v/>
      </c>
      <c r="AE65" s="4" t="str">
        <f>IF($H65=0,"",VLOOKUP($G65,Data!$G$3:$BA$2935,24,FALSE))</f>
        <v/>
      </c>
      <c r="AF65" s="4" t="str">
        <f>IF($H65=0,"",VLOOKUP($G65,Data!$G$3:$BA$2935,25,FALSE))</f>
        <v/>
      </c>
      <c r="AG65" s="4" t="str">
        <f>IF($H65=0,"",VLOOKUP($G65,Data!$G$3:$BA$2935,26,FALSE))</f>
        <v/>
      </c>
      <c r="AH65" s="4" t="str">
        <f>IF($H65=0,"",VLOOKUP($G65,Data!$G$3:$BA$2935,27,FALSE))</f>
        <v/>
      </c>
      <c r="AI65" s="4" t="str">
        <f>IF($H65=0,"",VLOOKUP($G65,Data!$G$3:$BA$2935,28,FALSE))</f>
        <v/>
      </c>
      <c r="AJ65" s="4" t="str">
        <f>IF($H65=0,"",VLOOKUP($G65,Data!$G$3:$BA$2935,29,FALSE))</f>
        <v/>
      </c>
      <c r="AK65" s="4" t="str">
        <f>IF($H65=0,"",VLOOKUP($G65,Data!$G$3:$BA$2935,30,FALSE))</f>
        <v/>
      </c>
      <c r="AL65" s="4" t="str">
        <f>IF($H65=0,"",VLOOKUP($G65,Data!$G$3:$BA$2935,31,FALSE))</f>
        <v/>
      </c>
      <c r="AM65" s="4" t="str">
        <f>IF($H65=0,"",VLOOKUP($G65,Data!$G$3:$BA$2935,32,FALSE))</f>
        <v/>
      </c>
      <c r="AN65" s="4" t="str">
        <f>IF($H65=0,"",VLOOKUP($G65,Data!$G$3:$BA$2935,33,FALSE))</f>
        <v/>
      </c>
      <c r="AO65" s="4" t="str">
        <f>IF($H65=0,"",VLOOKUP($G65,Data!$G$3:$BA$2935,34,FALSE))</f>
        <v/>
      </c>
      <c r="AP65" s="4" t="str">
        <f>IF($H65=0,"",VLOOKUP($G65,Data!$G$3:$BA$2935,35,FALSE))</f>
        <v/>
      </c>
      <c r="AQ65" s="4" t="str">
        <f>IF($H65=0,"",VLOOKUP($G65,Data!$G$3:$BA$2935,36,FALSE))</f>
        <v/>
      </c>
      <c r="AR65" s="4" t="str">
        <f>IF($H65=0,"",VLOOKUP($G65,Data!$G$3:$BA$2935,37,FALSE))</f>
        <v/>
      </c>
      <c r="AS65" s="4" t="str">
        <f>IF($H65=0,"",VLOOKUP($G65,Data!$G$3:$BA$2935,38,FALSE))</f>
        <v/>
      </c>
      <c r="AT65" s="4" t="str">
        <f>IF($H65=0,"",VLOOKUP($G65,Data!$G$3:$BA$2935,39,FALSE))</f>
        <v/>
      </c>
    </row>
    <row r="66" spans="1:46" x14ac:dyDescent="0.25">
      <c r="A66" s="4">
        <f>PSSE!A68</f>
        <v>916051</v>
      </c>
      <c r="B66" s="4" t="str">
        <f>PSSE!B68</f>
        <v>CHULINH_H1</v>
      </c>
      <c r="C66" s="4">
        <f>PSSE!D68</f>
        <v>10.5</v>
      </c>
      <c r="D66" s="4">
        <f>PSSE!E68</f>
        <v>20</v>
      </c>
      <c r="E66" s="4" t="str">
        <f>PSSE!F68</f>
        <v>TD</v>
      </c>
      <c r="F66" s="4">
        <f>PSSE!G68</f>
        <v>1</v>
      </c>
      <c r="G66" s="4" t="str">
        <f t="shared" si="1"/>
        <v>GOV10.520TD1</v>
      </c>
      <c r="H66" s="4">
        <f>COUNTIF(Data!$G$3:$BA$2935,GOV!$G66)</f>
        <v>1</v>
      </c>
      <c r="I66" s="4" t="str">
        <f>IF($H66=0,"",VLOOKUP($G66,Data!$G$3:$BA$2935,2,FALSE))</f>
        <v>'HYGOV'</v>
      </c>
      <c r="J66" s="4">
        <f>PSSE!C68</f>
        <v>1</v>
      </c>
      <c r="K66" s="4">
        <f>IF($H66=0,"",VLOOKUP($G66,Data!$G$3:$BA$2935,4,FALSE))</f>
        <v>0.06</v>
      </c>
      <c r="L66" s="4">
        <f>IF($H66=0,"",VLOOKUP($G66,Data!$G$3:$BA$2935,5,FALSE))</f>
        <v>0.4</v>
      </c>
      <c r="M66" s="4">
        <f>IF($H66=0,"",VLOOKUP($G66,Data!$G$3:$BA$2935,6,FALSE))</f>
        <v>3</v>
      </c>
      <c r="N66" s="4">
        <f>IF($H66=0,"",VLOOKUP($G66,Data!$G$3:$BA$2935,7,FALSE))</f>
        <v>9.9000000000000005E-2</v>
      </c>
      <c r="O66" s="4">
        <f>IF($H66=0,"",VLOOKUP($G66,Data!$G$3:$BA$2935,8,FALSE))</f>
        <v>0.4</v>
      </c>
      <c r="P66" s="4">
        <f>IF($H66=0,"",VLOOKUP($G66,Data!$G$3:$BA$2935,9,FALSE))</f>
        <v>0.15</v>
      </c>
      <c r="Q66" s="4">
        <f>IF($H66=0,"",VLOOKUP($G66,Data!$G$3:$BA$2935,10,FALSE))</f>
        <v>1</v>
      </c>
      <c r="R66" s="4">
        <f>IF($H66=0,"",VLOOKUP($G66,Data!$G$3:$BA$2935,11,FALSE))</f>
        <v>0.1</v>
      </c>
      <c r="S66" s="4">
        <f>IF($H66=0,"",VLOOKUP($G66,Data!$G$3:$BA$2935,12,FALSE))</f>
        <v>1.35</v>
      </c>
      <c r="T66" s="4">
        <f>IF($H66=0,"",VLOOKUP($G66,Data!$G$3:$BA$2935,13,FALSE))</f>
        <v>1.4</v>
      </c>
      <c r="U66" s="4">
        <f>IF($H66=0,"",VLOOKUP($G66,Data!$G$3:$BA$2935,14,FALSE))</f>
        <v>0.1</v>
      </c>
      <c r="V66" s="4">
        <f>IF($H66=0,"",VLOOKUP($G66,Data!$G$3:$BA$2935,15,FALSE))</f>
        <v>0.1</v>
      </c>
      <c r="W66" s="4" t="str">
        <f>IF($H66=0,"",VLOOKUP($G66,Data!$G$3:$BA$2935,16,FALSE))</f>
        <v>/</v>
      </c>
      <c r="X66" s="4" t="str">
        <f>IF($H66=0,"",VLOOKUP($G66,Data!$G$3:$BA$2935,17,FALSE))</f>
        <v>/</v>
      </c>
      <c r="Y66" s="4" t="str">
        <f>IF($H66=0,"",VLOOKUP($G66,Data!$G$3:$BA$2935,18,FALSE))</f>
        <v/>
      </c>
      <c r="Z66" s="4" t="str">
        <f>IF($H66=0,"",VLOOKUP($G66,Data!$G$3:$BA$2935,19,FALSE))</f>
        <v/>
      </c>
      <c r="AA66" s="4" t="str">
        <f>IF($H66=0,"",VLOOKUP($G66,Data!$G$3:$BA$2935,20,FALSE))</f>
        <v/>
      </c>
      <c r="AB66" s="4" t="str">
        <f>IF($H66=0,"",VLOOKUP($G66,Data!$G$3:$BA$2935,21,FALSE))</f>
        <v/>
      </c>
      <c r="AC66" s="4" t="str">
        <f>IF($H66=0,"",VLOOKUP($G66,Data!$G$3:$BA$2935,22,FALSE))</f>
        <v/>
      </c>
      <c r="AD66" s="4" t="str">
        <f>IF($H66=0,"",VLOOKUP($G66,Data!$G$3:$BA$2935,23,FALSE))</f>
        <v/>
      </c>
      <c r="AE66" s="4" t="str">
        <f>IF($H66=0,"",VLOOKUP($G66,Data!$G$3:$BA$2935,24,FALSE))</f>
        <v/>
      </c>
      <c r="AF66" s="4" t="str">
        <f>IF($H66=0,"",VLOOKUP($G66,Data!$G$3:$BA$2935,25,FALSE))</f>
        <v/>
      </c>
      <c r="AG66" s="4" t="str">
        <f>IF($H66=0,"",VLOOKUP($G66,Data!$G$3:$BA$2935,26,FALSE))</f>
        <v/>
      </c>
      <c r="AH66" s="4" t="str">
        <f>IF($H66=0,"",VLOOKUP($G66,Data!$G$3:$BA$2935,27,FALSE))</f>
        <v/>
      </c>
      <c r="AI66" s="4" t="str">
        <f>IF($H66=0,"",VLOOKUP($G66,Data!$G$3:$BA$2935,28,FALSE))</f>
        <v/>
      </c>
      <c r="AJ66" s="4" t="str">
        <f>IF($H66=0,"",VLOOKUP($G66,Data!$G$3:$BA$2935,29,FALSE))</f>
        <v/>
      </c>
      <c r="AK66" s="4" t="str">
        <f>IF($H66=0,"",VLOOKUP($G66,Data!$G$3:$BA$2935,30,FALSE))</f>
        <v/>
      </c>
      <c r="AL66" s="4" t="str">
        <f>IF($H66=0,"",VLOOKUP($G66,Data!$G$3:$BA$2935,31,FALSE))</f>
        <v/>
      </c>
      <c r="AM66" s="4" t="str">
        <f>IF($H66=0,"",VLOOKUP($G66,Data!$G$3:$BA$2935,32,FALSE))</f>
        <v/>
      </c>
      <c r="AN66" s="4" t="str">
        <f>IF($H66=0,"",VLOOKUP($G66,Data!$G$3:$BA$2935,33,FALSE))</f>
        <v/>
      </c>
      <c r="AO66" s="4" t="str">
        <f>IF($H66=0,"",VLOOKUP($G66,Data!$G$3:$BA$2935,34,FALSE))</f>
        <v/>
      </c>
      <c r="AP66" s="4" t="str">
        <f>IF($H66=0,"",VLOOKUP($G66,Data!$G$3:$BA$2935,35,FALSE))</f>
        <v/>
      </c>
      <c r="AQ66" s="4" t="str">
        <f>IF($H66=0,"",VLOOKUP($G66,Data!$G$3:$BA$2935,36,FALSE))</f>
        <v/>
      </c>
      <c r="AR66" s="4" t="str">
        <f>IF($H66=0,"",VLOOKUP($G66,Data!$G$3:$BA$2935,37,FALSE))</f>
        <v/>
      </c>
      <c r="AS66" s="4" t="str">
        <f>IF($H66=0,"",VLOOKUP($G66,Data!$G$3:$BA$2935,38,FALSE))</f>
        <v/>
      </c>
      <c r="AT66" s="4" t="str">
        <f>IF($H66=0,"",VLOOKUP($G66,Data!$G$3:$BA$2935,39,FALSE))</f>
        <v/>
      </c>
    </row>
    <row r="67" spans="1:46" x14ac:dyDescent="0.25">
      <c r="A67" s="4">
        <f>PSSE!A69</f>
        <v>916055</v>
      </c>
      <c r="B67" s="4" t="str">
        <f>PSSE!B69</f>
        <v>VANBAN_H1</v>
      </c>
      <c r="C67" s="4">
        <f>PSSE!D69</f>
        <v>11</v>
      </c>
      <c r="D67" s="4">
        <f>PSSE!E69</f>
        <v>25.5</v>
      </c>
      <c r="E67" s="4" t="str">
        <f>PSSE!F69</f>
        <v>TD</v>
      </c>
      <c r="F67" s="4">
        <f>PSSE!G69</f>
        <v>1</v>
      </c>
      <c r="G67" s="4" t="str">
        <f t="shared" si="1"/>
        <v>GOV1125.5TD1</v>
      </c>
      <c r="H67" s="4">
        <f>COUNTIF(Data!$G$3:$BA$2935,GOV!$G67)</f>
        <v>1</v>
      </c>
      <c r="I67" s="4" t="str">
        <f>IF($H67=0,"",VLOOKUP($G67,Data!$G$3:$BA$2935,2,FALSE))</f>
        <v>'HYGOV'</v>
      </c>
      <c r="J67" s="4">
        <f>PSSE!C69</f>
        <v>1</v>
      </c>
      <c r="K67" s="4">
        <f>IF($H67=0,"",VLOOKUP($G67,Data!$G$3:$BA$2935,4,FALSE))</f>
        <v>0.06</v>
      </c>
      <c r="L67" s="4">
        <f>IF($H67=0,"",VLOOKUP($G67,Data!$G$3:$BA$2935,5,FALSE))</f>
        <v>0.4</v>
      </c>
      <c r="M67" s="4">
        <f>IF($H67=0,"",VLOOKUP($G67,Data!$G$3:$BA$2935,6,FALSE))</f>
        <v>3</v>
      </c>
      <c r="N67" s="4">
        <f>IF($H67=0,"",VLOOKUP($G67,Data!$G$3:$BA$2935,7,FALSE))</f>
        <v>9.9000000000000005E-2</v>
      </c>
      <c r="O67" s="4">
        <f>IF($H67=0,"",VLOOKUP($G67,Data!$G$3:$BA$2935,8,FALSE))</f>
        <v>0.4</v>
      </c>
      <c r="P67" s="4">
        <f>IF($H67=0,"",VLOOKUP($G67,Data!$G$3:$BA$2935,9,FALSE))</f>
        <v>0.15</v>
      </c>
      <c r="Q67" s="4">
        <f>IF($H67=0,"",VLOOKUP($G67,Data!$G$3:$BA$2935,10,FALSE))</f>
        <v>1</v>
      </c>
      <c r="R67" s="4">
        <f>IF($H67=0,"",VLOOKUP($G67,Data!$G$3:$BA$2935,11,FALSE))</f>
        <v>0.1</v>
      </c>
      <c r="S67" s="4">
        <f>IF($H67=0,"",VLOOKUP($G67,Data!$G$3:$BA$2935,12,FALSE))</f>
        <v>1.35</v>
      </c>
      <c r="T67" s="4">
        <f>IF($H67=0,"",VLOOKUP($G67,Data!$G$3:$BA$2935,13,FALSE))</f>
        <v>1.4</v>
      </c>
      <c r="U67" s="4">
        <f>IF($H67=0,"",VLOOKUP($G67,Data!$G$3:$BA$2935,14,FALSE))</f>
        <v>0.1</v>
      </c>
      <c r="V67" s="4">
        <f>IF($H67=0,"",VLOOKUP($G67,Data!$G$3:$BA$2935,15,FALSE))</f>
        <v>0.1</v>
      </c>
      <c r="W67" s="4" t="str">
        <f>IF($H67=0,"",VLOOKUP($G67,Data!$G$3:$BA$2935,16,FALSE))</f>
        <v>/</v>
      </c>
      <c r="X67" s="4" t="str">
        <f>IF($H67=0,"",VLOOKUP($G67,Data!$G$3:$BA$2935,17,FALSE))</f>
        <v>/</v>
      </c>
      <c r="Y67" s="4" t="str">
        <f>IF($H67=0,"",VLOOKUP($G67,Data!$G$3:$BA$2935,18,FALSE))</f>
        <v/>
      </c>
      <c r="Z67" s="4" t="str">
        <f>IF($H67=0,"",VLOOKUP($G67,Data!$G$3:$BA$2935,19,FALSE))</f>
        <v/>
      </c>
      <c r="AA67" s="4" t="str">
        <f>IF($H67=0,"",VLOOKUP($G67,Data!$G$3:$BA$2935,20,FALSE))</f>
        <v/>
      </c>
      <c r="AB67" s="4" t="str">
        <f>IF($H67=0,"",VLOOKUP($G67,Data!$G$3:$BA$2935,21,FALSE))</f>
        <v/>
      </c>
      <c r="AC67" s="4" t="str">
        <f>IF($H67=0,"",VLOOKUP($G67,Data!$G$3:$BA$2935,22,FALSE))</f>
        <v/>
      </c>
      <c r="AD67" s="4" t="str">
        <f>IF($H67=0,"",VLOOKUP($G67,Data!$G$3:$BA$2935,23,FALSE))</f>
        <v/>
      </c>
      <c r="AE67" s="4" t="str">
        <f>IF($H67=0,"",VLOOKUP($G67,Data!$G$3:$BA$2935,24,FALSE))</f>
        <v/>
      </c>
      <c r="AF67" s="4" t="str">
        <f>IF($H67=0,"",VLOOKUP($G67,Data!$G$3:$BA$2935,25,FALSE))</f>
        <v/>
      </c>
      <c r="AG67" s="4" t="str">
        <f>IF($H67=0,"",VLOOKUP($G67,Data!$G$3:$BA$2935,26,FALSE))</f>
        <v/>
      </c>
      <c r="AH67" s="4" t="str">
        <f>IF($H67=0,"",VLOOKUP($G67,Data!$G$3:$BA$2935,27,FALSE))</f>
        <v/>
      </c>
      <c r="AI67" s="4" t="str">
        <f>IF($H67=0,"",VLOOKUP($G67,Data!$G$3:$BA$2935,28,FALSE))</f>
        <v/>
      </c>
      <c r="AJ67" s="4" t="str">
        <f>IF($H67=0,"",VLOOKUP($G67,Data!$G$3:$BA$2935,29,FALSE))</f>
        <v/>
      </c>
      <c r="AK67" s="4" t="str">
        <f>IF($H67=0,"",VLOOKUP($G67,Data!$G$3:$BA$2935,30,FALSE))</f>
        <v/>
      </c>
      <c r="AL67" s="4" t="str">
        <f>IF($H67=0,"",VLOOKUP($G67,Data!$G$3:$BA$2935,31,FALSE))</f>
        <v/>
      </c>
      <c r="AM67" s="4" t="str">
        <f>IF($H67=0,"",VLOOKUP($G67,Data!$G$3:$BA$2935,32,FALSE))</f>
        <v/>
      </c>
      <c r="AN67" s="4" t="str">
        <f>IF($H67=0,"",VLOOKUP($G67,Data!$G$3:$BA$2935,33,FALSE))</f>
        <v/>
      </c>
      <c r="AO67" s="4" t="str">
        <f>IF($H67=0,"",VLOOKUP($G67,Data!$G$3:$BA$2935,34,FALSE))</f>
        <v/>
      </c>
      <c r="AP67" s="4" t="str">
        <f>IF($H67=0,"",VLOOKUP($G67,Data!$G$3:$BA$2935,35,FALSE))</f>
        <v/>
      </c>
      <c r="AQ67" s="4" t="str">
        <f>IF($H67=0,"",VLOOKUP($G67,Data!$G$3:$BA$2935,36,FALSE))</f>
        <v/>
      </c>
      <c r="AR67" s="4" t="str">
        <f>IF($H67=0,"",VLOOKUP($G67,Data!$G$3:$BA$2935,37,FALSE))</f>
        <v/>
      </c>
      <c r="AS67" s="4" t="str">
        <f>IF($H67=0,"",VLOOKUP($G67,Data!$G$3:$BA$2935,38,FALSE))</f>
        <v/>
      </c>
      <c r="AT67" s="4" t="str">
        <f>IF($H67=0,"",VLOOKUP($G67,Data!$G$3:$BA$2935,39,FALSE))</f>
        <v/>
      </c>
    </row>
    <row r="68" spans="1:46" x14ac:dyDescent="0.25">
      <c r="A68" s="4">
        <f>PSSE!A70</f>
        <v>916056</v>
      </c>
      <c r="B68" s="4" t="str">
        <f>PSSE!B70</f>
        <v>SUPAN_H1</v>
      </c>
      <c r="C68" s="4">
        <f>PSSE!D70</f>
        <v>10.5</v>
      </c>
      <c r="D68" s="4">
        <f>PSSE!E70</f>
        <v>40</v>
      </c>
      <c r="E68" s="4" t="str">
        <f>PSSE!F70</f>
        <v>TD</v>
      </c>
      <c r="F68" s="4">
        <f>PSSE!G70</f>
        <v>1</v>
      </c>
      <c r="G68" s="4" t="str">
        <f t="shared" si="1"/>
        <v>GOV10.540TD1</v>
      </c>
      <c r="H68" s="4">
        <f>COUNTIF(Data!$G$3:$BA$2935,GOV!$G68)</f>
        <v>1</v>
      </c>
      <c r="I68" s="4" t="str">
        <f>IF($H68=0,"",VLOOKUP($G68,Data!$G$3:$BA$2935,2,FALSE))</f>
        <v>'HYGOV'</v>
      </c>
      <c r="J68" s="4">
        <f>PSSE!C70</f>
        <v>1</v>
      </c>
      <c r="K68" s="4">
        <f>IF($H68=0,"",VLOOKUP($G68,Data!$G$3:$BA$2935,4,FALSE))</f>
        <v>0.06</v>
      </c>
      <c r="L68" s="4">
        <f>IF($H68=0,"",VLOOKUP($G68,Data!$G$3:$BA$2935,5,FALSE))</f>
        <v>0.4</v>
      </c>
      <c r="M68" s="4">
        <f>IF($H68=0,"",VLOOKUP($G68,Data!$G$3:$BA$2935,6,FALSE))</f>
        <v>3</v>
      </c>
      <c r="N68" s="4">
        <f>IF($H68=0,"",VLOOKUP($G68,Data!$G$3:$BA$2935,7,FALSE))</f>
        <v>9.9000000000000005E-2</v>
      </c>
      <c r="O68" s="4">
        <f>IF($H68=0,"",VLOOKUP($G68,Data!$G$3:$BA$2935,8,FALSE))</f>
        <v>0.4</v>
      </c>
      <c r="P68" s="4">
        <f>IF($H68=0,"",VLOOKUP($G68,Data!$G$3:$BA$2935,9,FALSE))</f>
        <v>0.15</v>
      </c>
      <c r="Q68" s="4">
        <f>IF($H68=0,"",VLOOKUP($G68,Data!$G$3:$BA$2935,10,FALSE))</f>
        <v>1</v>
      </c>
      <c r="R68" s="4">
        <f>IF($H68=0,"",VLOOKUP($G68,Data!$G$3:$BA$2935,11,FALSE))</f>
        <v>0.1</v>
      </c>
      <c r="S68" s="4">
        <f>IF($H68=0,"",VLOOKUP($G68,Data!$G$3:$BA$2935,12,FALSE))</f>
        <v>1.35</v>
      </c>
      <c r="T68" s="4">
        <f>IF($H68=0,"",VLOOKUP($G68,Data!$G$3:$BA$2935,13,FALSE))</f>
        <v>1.4</v>
      </c>
      <c r="U68" s="4">
        <f>IF($H68=0,"",VLOOKUP($G68,Data!$G$3:$BA$2935,14,FALSE))</f>
        <v>0.1</v>
      </c>
      <c r="V68" s="4">
        <f>IF($H68=0,"",VLOOKUP($G68,Data!$G$3:$BA$2935,15,FALSE))</f>
        <v>0.1</v>
      </c>
      <c r="W68" s="4" t="str">
        <f>IF($H68=0,"",VLOOKUP($G68,Data!$G$3:$BA$2935,16,FALSE))</f>
        <v>/</v>
      </c>
      <c r="X68" s="4" t="str">
        <f>IF($H68=0,"",VLOOKUP($G68,Data!$G$3:$BA$2935,17,FALSE))</f>
        <v>/</v>
      </c>
      <c r="Y68" s="4" t="str">
        <f>IF($H68=0,"",VLOOKUP($G68,Data!$G$3:$BA$2935,18,FALSE))</f>
        <v/>
      </c>
      <c r="Z68" s="4" t="str">
        <f>IF($H68=0,"",VLOOKUP($G68,Data!$G$3:$BA$2935,19,FALSE))</f>
        <v/>
      </c>
      <c r="AA68" s="4" t="str">
        <f>IF($H68=0,"",VLOOKUP($G68,Data!$G$3:$BA$2935,20,FALSE))</f>
        <v/>
      </c>
      <c r="AB68" s="4" t="str">
        <f>IF($H68=0,"",VLOOKUP($G68,Data!$G$3:$BA$2935,21,FALSE))</f>
        <v/>
      </c>
      <c r="AC68" s="4" t="str">
        <f>IF($H68=0,"",VLOOKUP($G68,Data!$G$3:$BA$2935,22,FALSE))</f>
        <v/>
      </c>
      <c r="AD68" s="4" t="str">
        <f>IF($H68=0,"",VLOOKUP($G68,Data!$G$3:$BA$2935,23,FALSE))</f>
        <v/>
      </c>
      <c r="AE68" s="4" t="str">
        <f>IF($H68=0,"",VLOOKUP($G68,Data!$G$3:$BA$2935,24,FALSE))</f>
        <v/>
      </c>
      <c r="AF68" s="4" t="str">
        <f>IF($H68=0,"",VLOOKUP($G68,Data!$G$3:$BA$2935,25,FALSE))</f>
        <v/>
      </c>
      <c r="AG68" s="4" t="str">
        <f>IF($H68=0,"",VLOOKUP($G68,Data!$G$3:$BA$2935,26,FALSE))</f>
        <v/>
      </c>
      <c r="AH68" s="4" t="str">
        <f>IF($H68=0,"",VLOOKUP($G68,Data!$G$3:$BA$2935,27,FALSE))</f>
        <v/>
      </c>
      <c r="AI68" s="4" t="str">
        <f>IF($H68=0,"",VLOOKUP($G68,Data!$G$3:$BA$2935,28,FALSE))</f>
        <v/>
      </c>
      <c r="AJ68" s="4" t="str">
        <f>IF($H68=0,"",VLOOKUP($G68,Data!$G$3:$BA$2935,29,FALSE))</f>
        <v/>
      </c>
      <c r="AK68" s="4" t="str">
        <f>IF($H68=0,"",VLOOKUP($G68,Data!$G$3:$BA$2935,30,FALSE))</f>
        <v/>
      </c>
      <c r="AL68" s="4" t="str">
        <f>IF($H68=0,"",VLOOKUP($G68,Data!$G$3:$BA$2935,31,FALSE))</f>
        <v/>
      </c>
      <c r="AM68" s="4" t="str">
        <f>IF($H68=0,"",VLOOKUP($G68,Data!$G$3:$BA$2935,32,FALSE))</f>
        <v/>
      </c>
      <c r="AN68" s="4" t="str">
        <f>IF($H68=0,"",VLOOKUP($G68,Data!$G$3:$BA$2935,33,FALSE))</f>
        <v/>
      </c>
      <c r="AO68" s="4" t="str">
        <f>IF($H68=0,"",VLOOKUP($G68,Data!$G$3:$BA$2935,34,FALSE))</f>
        <v/>
      </c>
      <c r="AP68" s="4" t="str">
        <f>IF($H68=0,"",VLOOKUP($G68,Data!$G$3:$BA$2935,35,FALSE))</f>
        <v/>
      </c>
      <c r="AQ68" s="4" t="str">
        <f>IF($H68=0,"",VLOOKUP($G68,Data!$G$3:$BA$2935,36,FALSE))</f>
        <v/>
      </c>
      <c r="AR68" s="4" t="str">
        <f>IF($H68=0,"",VLOOKUP($G68,Data!$G$3:$BA$2935,37,FALSE))</f>
        <v/>
      </c>
      <c r="AS68" s="4" t="str">
        <f>IF($H68=0,"",VLOOKUP($G68,Data!$G$3:$BA$2935,38,FALSE))</f>
        <v/>
      </c>
      <c r="AT68" s="4" t="str">
        <f>IF($H68=0,"",VLOOKUP($G68,Data!$G$3:$BA$2935,39,FALSE))</f>
        <v/>
      </c>
    </row>
    <row r="69" spans="1:46" x14ac:dyDescent="0.25">
      <c r="A69" s="4">
        <f>PSSE!A71</f>
        <v>916057</v>
      </c>
      <c r="B69" s="4" t="str">
        <f>PSSE!B71</f>
        <v>SUPAN1_H1</v>
      </c>
      <c r="C69" s="4">
        <f>PSSE!D71</f>
        <v>10.5</v>
      </c>
      <c r="D69" s="4">
        <f>PSSE!E71</f>
        <v>20</v>
      </c>
      <c r="E69" s="4" t="str">
        <f>PSSE!F71</f>
        <v>TD</v>
      </c>
      <c r="F69" s="4">
        <f>PSSE!G71</f>
        <v>1</v>
      </c>
      <c r="G69" s="4" t="str">
        <f t="shared" si="1"/>
        <v>GOV10.520TD1</v>
      </c>
      <c r="H69" s="4">
        <f>COUNTIF(Data!$G$3:$BA$2935,GOV!$G69)</f>
        <v>1</v>
      </c>
      <c r="I69" s="4" t="str">
        <f>IF($H69=0,"",VLOOKUP($G69,Data!$G$3:$BA$2935,2,FALSE))</f>
        <v>'HYGOV'</v>
      </c>
      <c r="J69" s="4">
        <f>PSSE!C71</f>
        <v>1</v>
      </c>
      <c r="K69" s="4">
        <f>IF($H69=0,"",VLOOKUP($G69,Data!$G$3:$BA$2935,4,FALSE))</f>
        <v>0.06</v>
      </c>
      <c r="L69" s="4">
        <f>IF($H69=0,"",VLOOKUP($G69,Data!$G$3:$BA$2935,5,FALSE))</f>
        <v>0.4</v>
      </c>
      <c r="M69" s="4">
        <f>IF($H69=0,"",VLOOKUP($G69,Data!$G$3:$BA$2935,6,FALSE))</f>
        <v>3</v>
      </c>
      <c r="N69" s="4">
        <f>IF($H69=0,"",VLOOKUP($G69,Data!$G$3:$BA$2935,7,FALSE))</f>
        <v>9.9000000000000005E-2</v>
      </c>
      <c r="O69" s="4">
        <f>IF($H69=0,"",VLOOKUP($G69,Data!$G$3:$BA$2935,8,FALSE))</f>
        <v>0.4</v>
      </c>
      <c r="P69" s="4">
        <f>IF($H69=0,"",VLOOKUP($G69,Data!$G$3:$BA$2935,9,FALSE))</f>
        <v>0.15</v>
      </c>
      <c r="Q69" s="4">
        <f>IF($H69=0,"",VLOOKUP($G69,Data!$G$3:$BA$2935,10,FALSE))</f>
        <v>1</v>
      </c>
      <c r="R69" s="4">
        <f>IF($H69=0,"",VLOOKUP($G69,Data!$G$3:$BA$2935,11,FALSE))</f>
        <v>0.1</v>
      </c>
      <c r="S69" s="4">
        <f>IF($H69=0,"",VLOOKUP($G69,Data!$G$3:$BA$2935,12,FALSE))</f>
        <v>1.35</v>
      </c>
      <c r="T69" s="4">
        <f>IF($H69=0,"",VLOOKUP($G69,Data!$G$3:$BA$2935,13,FALSE))</f>
        <v>1.4</v>
      </c>
      <c r="U69" s="4">
        <f>IF($H69=0,"",VLOOKUP($G69,Data!$G$3:$BA$2935,14,FALSE))</f>
        <v>0.1</v>
      </c>
      <c r="V69" s="4">
        <f>IF($H69=0,"",VLOOKUP($G69,Data!$G$3:$BA$2935,15,FALSE))</f>
        <v>0.1</v>
      </c>
      <c r="W69" s="4" t="str">
        <f>IF($H69=0,"",VLOOKUP($G69,Data!$G$3:$BA$2935,16,FALSE))</f>
        <v>/</v>
      </c>
      <c r="X69" s="4" t="str">
        <f>IF($H69=0,"",VLOOKUP($G69,Data!$G$3:$BA$2935,17,FALSE))</f>
        <v>/</v>
      </c>
      <c r="Y69" s="4" t="str">
        <f>IF($H69=0,"",VLOOKUP($G69,Data!$G$3:$BA$2935,18,FALSE))</f>
        <v/>
      </c>
      <c r="Z69" s="4" t="str">
        <f>IF($H69=0,"",VLOOKUP($G69,Data!$G$3:$BA$2935,19,FALSE))</f>
        <v/>
      </c>
      <c r="AA69" s="4" t="str">
        <f>IF($H69=0,"",VLOOKUP($G69,Data!$G$3:$BA$2935,20,FALSE))</f>
        <v/>
      </c>
      <c r="AB69" s="4" t="str">
        <f>IF($H69=0,"",VLOOKUP($G69,Data!$G$3:$BA$2935,21,FALSE))</f>
        <v/>
      </c>
      <c r="AC69" s="4" t="str">
        <f>IF($H69=0,"",VLOOKUP($G69,Data!$G$3:$BA$2935,22,FALSE))</f>
        <v/>
      </c>
      <c r="AD69" s="4" t="str">
        <f>IF($H69=0,"",VLOOKUP($G69,Data!$G$3:$BA$2935,23,FALSE))</f>
        <v/>
      </c>
      <c r="AE69" s="4" t="str">
        <f>IF($H69=0,"",VLOOKUP($G69,Data!$G$3:$BA$2935,24,FALSE))</f>
        <v/>
      </c>
      <c r="AF69" s="4" t="str">
        <f>IF($H69=0,"",VLOOKUP($G69,Data!$G$3:$BA$2935,25,FALSE))</f>
        <v/>
      </c>
      <c r="AG69" s="4" t="str">
        <f>IF($H69=0,"",VLOOKUP($G69,Data!$G$3:$BA$2935,26,FALSE))</f>
        <v/>
      </c>
      <c r="AH69" s="4" t="str">
        <f>IF($H69=0,"",VLOOKUP($G69,Data!$G$3:$BA$2935,27,FALSE))</f>
        <v/>
      </c>
      <c r="AI69" s="4" t="str">
        <f>IF($H69=0,"",VLOOKUP($G69,Data!$G$3:$BA$2935,28,FALSE))</f>
        <v/>
      </c>
      <c r="AJ69" s="4" t="str">
        <f>IF($H69=0,"",VLOOKUP($G69,Data!$G$3:$BA$2935,29,FALSE))</f>
        <v/>
      </c>
      <c r="AK69" s="4" t="str">
        <f>IF($H69=0,"",VLOOKUP($G69,Data!$G$3:$BA$2935,30,FALSE))</f>
        <v/>
      </c>
      <c r="AL69" s="4" t="str">
        <f>IF($H69=0,"",VLOOKUP($G69,Data!$G$3:$BA$2935,31,FALSE))</f>
        <v/>
      </c>
      <c r="AM69" s="4" t="str">
        <f>IF($H69=0,"",VLOOKUP($G69,Data!$G$3:$BA$2935,32,FALSE))</f>
        <v/>
      </c>
      <c r="AN69" s="4" t="str">
        <f>IF($H69=0,"",VLOOKUP($G69,Data!$G$3:$BA$2935,33,FALSE))</f>
        <v/>
      </c>
      <c r="AO69" s="4" t="str">
        <f>IF($H69=0,"",VLOOKUP($G69,Data!$G$3:$BA$2935,34,FALSE))</f>
        <v/>
      </c>
      <c r="AP69" s="4" t="str">
        <f>IF($H69=0,"",VLOOKUP($G69,Data!$G$3:$BA$2935,35,FALSE))</f>
        <v/>
      </c>
      <c r="AQ69" s="4" t="str">
        <f>IF($H69=0,"",VLOOKUP($G69,Data!$G$3:$BA$2935,36,FALSE))</f>
        <v/>
      </c>
      <c r="AR69" s="4" t="str">
        <f>IF($H69=0,"",VLOOKUP($G69,Data!$G$3:$BA$2935,37,FALSE))</f>
        <v/>
      </c>
      <c r="AS69" s="4" t="str">
        <f>IF($H69=0,"",VLOOKUP($G69,Data!$G$3:$BA$2935,38,FALSE))</f>
        <v/>
      </c>
      <c r="AT69" s="4" t="str">
        <f>IF($H69=0,"",VLOOKUP($G69,Data!$G$3:$BA$2935,39,FALSE))</f>
        <v/>
      </c>
    </row>
    <row r="70" spans="1:46" x14ac:dyDescent="0.25">
      <c r="A70" s="4">
        <f>PSSE!A72</f>
        <v>916061</v>
      </c>
      <c r="B70" s="4" t="str">
        <f>PSSE!B72</f>
        <v>NALE_H1</v>
      </c>
      <c r="C70" s="4">
        <f>PSSE!D72</f>
        <v>13.8</v>
      </c>
      <c r="D70" s="4">
        <f>PSSE!E72</f>
        <v>87</v>
      </c>
      <c r="E70" s="4" t="str">
        <f>PSSE!F72</f>
        <v>TD</v>
      </c>
      <c r="F70" s="4">
        <f>PSSE!G72</f>
        <v>1</v>
      </c>
      <c r="G70" s="4" t="str">
        <f t="shared" si="1"/>
        <v>GOV13.887TD1</v>
      </c>
      <c r="H70" s="4">
        <f>COUNTIF(Data!$G$3:$BA$2935,GOV!$G70)</f>
        <v>1</v>
      </c>
      <c r="I70" s="4" t="str">
        <f>IF($H70=0,"",VLOOKUP($G70,Data!$G$3:$BA$2935,2,FALSE))</f>
        <v>'HYGOV'</v>
      </c>
      <c r="J70" s="4">
        <f>PSSE!C72</f>
        <v>1</v>
      </c>
      <c r="K70" s="4">
        <f>IF($H70=0,"",VLOOKUP($G70,Data!$G$3:$BA$2935,4,FALSE))</f>
        <v>0.06</v>
      </c>
      <c r="L70" s="4">
        <f>IF($H70=0,"",VLOOKUP($G70,Data!$G$3:$BA$2935,5,FALSE))</f>
        <v>0.4</v>
      </c>
      <c r="M70" s="4">
        <f>IF($H70=0,"",VLOOKUP($G70,Data!$G$3:$BA$2935,6,FALSE))</f>
        <v>3</v>
      </c>
      <c r="N70" s="4">
        <f>IF($H70=0,"",VLOOKUP($G70,Data!$G$3:$BA$2935,7,FALSE))</f>
        <v>9.9000000000000005E-2</v>
      </c>
      <c r="O70" s="4">
        <f>IF($H70=0,"",VLOOKUP($G70,Data!$G$3:$BA$2935,8,FALSE))</f>
        <v>0.4</v>
      </c>
      <c r="P70" s="4">
        <f>IF($H70=0,"",VLOOKUP($G70,Data!$G$3:$BA$2935,9,FALSE))</f>
        <v>0.15</v>
      </c>
      <c r="Q70" s="4">
        <f>IF($H70=0,"",VLOOKUP($G70,Data!$G$3:$BA$2935,10,FALSE))</f>
        <v>1</v>
      </c>
      <c r="R70" s="4">
        <f>IF($H70=0,"",VLOOKUP($G70,Data!$G$3:$BA$2935,11,FALSE))</f>
        <v>0.1</v>
      </c>
      <c r="S70" s="4">
        <f>IF($H70=0,"",VLOOKUP($G70,Data!$G$3:$BA$2935,12,FALSE))</f>
        <v>1.35</v>
      </c>
      <c r="T70" s="4">
        <f>IF($H70=0,"",VLOOKUP($G70,Data!$G$3:$BA$2935,13,FALSE))</f>
        <v>1.4</v>
      </c>
      <c r="U70" s="4">
        <f>IF($H70=0,"",VLOOKUP($G70,Data!$G$3:$BA$2935,14,FALSE))</f>
        <v>0.1</v>
      </c>
      <c r="V70" s="4">
        <f>IF($H70=0,"",VLOOKUP($G70,Data!$G$3:$BA$2935,15,FALSE))</f>
        <v>0.1</v>
      </c>
      <c r="W70" s="4" t="str">
        <f>IF($H70=0,"",VLOOKUP($G70,Data!$G$3:$BA$2935,16,FALSE))</f>
        <v>/</v>
      </c>
      <c r="X70" s="4" t="str">
        <f>IF($H70=0,"",VLOOKUP($G70,Data!$G$3:$BA$2935,17,FALSE))</f>
        <v>/</v>
      </c>
      <c r="Y70" s="4" t="str">
        <f>IF($H70=0,"",VLOOKUP($G70,Data!$G$3:$BA$2935,18,FALSE))</f>
        <v/>
      </c>
      <c r="Z70" s="4" t="str">
        <f>IF($H70=0,"",VLOOKUP($G70,Data!$G$3:$BA$2935,19,FALSE))</f>
        <v/>
      </c>
      <c r="AA70" s="4" t="str">
        <f>IF($H70=0,"",VLOOKUP($G70,Data!$G$3:$BA$2935,20,FALSE))</f>
        <v/>
      </c>
      <c r="AB70" s="4" t="str">
        <f>IF($H70=0,"",VLOOKUP($G70,Data!$G$3:$BA$2935,21,FALSE))</f>
        <v/>
      </c>
      <c r="AC70" s="4" t="str">
        <f>IF($H70=0,"",VLOOKUP($G70,Data!$G$3:$BA$2935,22,FALSE))</f>
        <v/>
      </c>
      <c r="AD70" s="4" t="str">
        <f>IF($H70=0,"",VLOOKUP($G70,Data!$G$3:$BA$2935,23,FALSE))</f>
        <v/>
      </c>
      <c r="AE70" s="4" t="str">
        <f>IF($H70=0,"",VLOOKUP($G70,Data!$G$3:$BA$2935,24,FALSE))</f>
        <v/>
      </c>
      <c r="AF70" s="4" t="str">
        <f>IF($H70=0,"",VLOOKUP($G70,Data!$G$3:$BA$2935,25,FALSE))</f>
        <v/>
      </c>
      <c r="AG70" s="4" t="str">
        <f>IF($H70=0,"",VLOOKUP($G70,Data!$G$3:$BA$2935,26,FALSE))</f>
        <v/>
      </c>
      <c r="AH70" s="4" t="str">
        <f>IF($H70=0,"",VLOOKUP($G70,Data!$G$3:$BA$2935,27,FALSE))</f>
        <v/>
      </c>
      <c r="AI70" s="4" t="str">
        <f>IF($H70=0,"",VLOOKUP($G70,Data!$G$3:$BA$2935,28,FALSE))</f>
        <v/>
      </c>
      <c r="AJ70" s="4" t="str">
        <f>IF($H70=0,"",VLOOKUP($G70,Data!$G$3:$BA$2935,29,FALSE))</f>
        <v/>
      </c>
      <c r="AK70" s="4" t="str">
        <f>IF($H70=0,"",VLOOKUP($G70,Data!$G$3:$BA$2935,30,FALSE))</f>
        <v/>
      </c>
      <c r="AL70" s="4" t="str">
        <f>IF($H70=0,"",VLOOKUP($G70,Data!$G$3:$BA$2935,31,FALSE))</f>
        <v/>
      </c>
      <c r="AM70" s="4" t="str">
        <f>IF($H70=0,"",VLOOKUP($G70,Data!$G$3:$BA$2935,32,FALSE))</f>
        <v/>
      </c>
      <c r="AN70" s="4" t="str">
        <f>IF($H70=0,"",VLOOKUP($G70,Data!$G$3:$BA$2935,33,FALSE))</f>
        <v/>
      </c>
      <c r="AO70" s="4" t="str">
        <f>IF($H70=0,"",VLOOKUP($G70,Data!$G$3:$BA$2935,34,FALSE))</f>
        <v/>
      </c>
      <c r="AP70" s="4" t="str">
        <f>IF($H70=0,"",VLOOKUP($G70,Data!$G$3:$BA$2935,35,FALSE))</f>
        <v/>
      </c>
      <c r="AQ70" s="4" t="str">
        <f>IF($H70=0,"",VLOOKUP($G70,Data!$G$3:$BA$2935,36,FALSE))</f>
        <v/>
      </c>
      <c r="AR70" s="4" t="str">
        <f>IF($H70=0,"",VLOOKUP($G70,Data!$G$3:$BA$2935,37,FALSE))</f>
        <v/>
      </c>
      <c r="AS70" s="4" t="str">
        <f>IF($H70=0,"",VLOOKUP($G70,Data!$G$3:$BA$2935,38,FALSE))</f>
        <v/>
      </c>
      <c r="AT70" s="4" t="str">
        <f>IF($H70=0,"",VLOOKUP($G70,Data!$G$3:$BA$2935,39,FALSE))</f>
        <v/>
      </c>
    </row>
    <row r="71" spans="1:46" x14ac:dyDescent="0.25">
      <c r="A71" s="4">
        <f>PSSE!A73</f>
        <v>916064</v>
      </c>
      <c r="B71" s="4" t="str">
        <f>PSSE!B73</f>
        <v>NAMTONG_H1</v>
      </c>
      <c r="C71" s="4">
        <f>PSSE!D73</f>
        <v>13.8</v>
      </c>
      <c r="D71" s="4">
        <f>PSSE!E73</f>
        <v>40</v>
      </c>
      <c r="E71" s="4" t="str">
        <f>PSSE!F73</f>
        <v>TD</v>
      </c>
      <c r="F71" s="4">
        <f>PSSE!G73</f>
        <v>1</v>
      </c>
      <c r="G71" s="4" t="str">
        <f t="shared" si="1"/>
        <v>GOV13.840TD1</v>
      </c>
      <c r="H71" s="4">
        <f>COUNTIF(Data!$G$3:$BA$2935,GOV!$G71)</f>
        <v>1</v>
      </c>
      <c r="I71" s="4" t="str">
        <f>IF($H71=0,"",VLOOKUP($G71,Data!$G$3:$BA$2935,2,FALSE))</f>
        <v>'HYGOV'</v>
      </c>
      <c r="J71" s="4">
        <f>PSSE!C73</f>
        <v>1</v>
      </c>
      <c r="K71" s="4">
        <f>IF($H71=0,"",VLOOKUP($G71,Data!$G$3:$BA$2935,4,FALSE))</f>
        <v>0.06</v>
      </c>
      <c r="L71" s="4">
        <f>IF($H71=0,"",VLOOKUP($G71,Data!$G$3:$BA$2935,5,FALSE))</f>
        <v>0.4</v>
      </c>
      <c r="M71" s="4">
        <f>IF($H71=0,"",VLOOKUP($G71,Data!$G$3:$BA$2935,6,FALSE))</f>
        <v>3</v>
      </c>
      <c r="N71" s="4">
        <f>IF($H71=0,"",VLOOKUP($G71,Data!$G$3:$BA$2935,7,FALSE))</f>
        <v>9.9000000000000005E-2</v>
      </c>
      <c r="O71" s="4">
        <f>IF($H71=0,"",VLOOKUP($G71,Data!$G$3:$BA$2935,8,FALSE))</f>
        <v>0.4</v>
      </c>
      <c r="P71" s="4">
        <f>IF($H71=0,"",VLOOKUP($G71,Data!$G$3:$BA$2935,9,FALSE))</f>
        <v>0.15</v>
      </c>
      <c r="Q71" s="4">
        <f>IF($H71=0,"",VLOOKUP($G71,Data!$G$3:$BA$2935,10,FALSE))</f>
        <v>1</v>
      </c>
      <c r="R71" s="4">
        <f>IF($H71=0,"",VLOOKUP($G71,Data!$G$3:$BA$2935,11,FALSE))</f>
        <v>0.1</v>
      </c>
      <c r="S71" s="4">
        <f>IF($H71=0,"",VLOOKUP($G71,Data!$G$3:$BA$2935,12,FALSE))</f>
        <v>1.35</v>
      </c>
      <c r="T71" s="4">
        <f>IF($H71=0,"",VLOOKUP($G71,Data!$G$3:$BA$2935,13,FALSE))</f>
        <v>1.4</v>
      </c>
      <c r="U71" s="4">
        <f>IF($H71=0,"",VLOOKUP($G71,Data!$G$3:$BA$2935,14,FALSE))</f>
        <v>0.1</v>
      </c>
      <c r="V71" s="4">
        <f>IF($H71=0,"",VLOOKUP($G71,Data!$G$3:$BA$2935,15,FALSE))</f>
        <v>0.1</v>
      </c>
      <c r="W71" s="4" t="str">
        <f>IF($H71=0,"",VLOOKUP($G71,Data!$G$3:$BA$2935,16,FALSE))</f>
        <v>/</v>
      </c>
      <c r="X71" s="4" t="str">
        <f>IF($H71=0,"",VLOOKUP($G71,Data!$G$3:$BA$2935,17,FALSE))</f>
        <v>/</v>
      </c>
      <c r="Y71" s="4" t="str">
        <f>IF($H71=0,"",VLOOKUP($G71,Data!$G$3:$BA$2935,18,FALSE))</f>
        <v/>
      </c>
      <c r="Z71" s="4" t="str">
        <f>IF($H71=0,"",VLOOKUP($G71,Data!$G$3:$BA$2935,19,FALSE))</f>
        <v/>
      </c>
      <c r="AA71" s="4" t="str">
        <f>IF($H71=0,"",VLOOKUP($G71,Data!$G$3:$BA$2935,20,FALSE))</f>
        <v/>
      </c>
      <c r="AB71" s="4" t="str">
        <f>IF($H71=0,"",VLOOKUP($G71,Data!$G$3:$BA$2935,21,FALSE))</f>
        <v/>
      </c>
      <c r="AC71" s="4" t="str">
        <f>IF($H71=0,"",VLOOKUP($G71,Data!$G$3:$BA$2935,22,FALSE))</f>
        <v/>
      </c>
      <c r="AD71" s="4" t="str">
        <f>IF($H71=0,"",VLOOKUP($G71,Data!$G$3:$BA$2935,23,FALSE))</f>
        <v/>
      </c>
      <c r="AE71" s="4" t="str">
        <f>IF($H71=0,"",VLOOKUP($G71,Data!$G$3:$BA$2935,24,FALSE))</f>
        <v/>
      </c>
      <c r="AF71" s="4" t="str">
        <f>IF($H71=0,"",VLOOKUP($G71,Data!$G$3:$BA$2935,25,FALSE))</f>
        <v/>
      </c>
      <c r="AG71" s="4" t="str">
        <f>IF($H71=0,"",VLOOKUP($G71,Data!$G$3:$BA$2935,26,FALSE))</f>
        <v/>
      </c>
      <c r="AH71" s="4" t="str">
        <f>IF($H71=0,"",VLOOKUP($G71,Data!$G$3:$BA$2935,27,FALSE))</f>
        <v/>
      </c>
      <c r="AI71" s="4" t="str">
        <f>IF($H71=0,"",VLOOKUP($G71,Data!$G$3:$BA$2935,28,FALSE))</f>
        <v/>
      </c>
      <c r="AJ71" s="4" t="str">
        <f>IF($H71=0,"",VLOOKUP($G71,Data!$G$3:$BA$2935,29,FALSE))</f>
        <v/>
      </c>
      <c r="AK71" s="4" t="str">
        <f>IF($H71=0,"",VLOOKUP($G71,Data!$G$3:$BA$2935,30,FALSE))</f>
        <v/>
      </c>
      <c r="AL71" s="4" t="str">
        <f>IF($H71=0,"",VLOOKUP($G71,Data!$G$3:$BA$2935,31,FALSE))</f>
        <v/>
      </c>
      <c r="AM71" s="4" t="str">
        <f>IF($H71=0,"",VLOOKUP($G71,Data!$G$3:$BA$2935,32,FALSE))</f>
        <v/>
      </c>
      <c r="AN71" s="4" t="str">
        <f>IF($H71=0,"",VLOOKUP($G71,Data!$G$3:$BA$2935,33,FALSE))</f>
        <v/>
      </c>
      <c r="AO71" s="4" t="str">
        <f>IF($H71=0,"",VLOOKUP($G71,Data!$G$3:$BA$2935,34,FALSE))</f>
        <v/>
      </c>
      <c r="AP71" s="4" t="str">
        <f>IF($H71=0,"",VLOOKUP($G71,Data!$G$3:$BA$2935,35,FALSE))</f>
        <v/>
      </c>
      <c r="AQ71" s="4" t="str">
        <f>IF($H71=0,"",VLOOKUP($G71,Data!$G$3:$BA$2935,36,FALSE))</f>
        <v/>
      </c>
      <c r="AR71" s="4" t="str">
        <f>IF($H71=0,"",VLOOKUP($G71,Data!$G$3:$BA$2935,37,FALSE))</f>
        <v/>
      </c>
      <c r="AS71" s="4" t="str">
        <f>IF($H71=0,"",VLOOKUP($G71,Data!$G$3:$BA$2935,38,FALSE))</f>
        <v/>
      </c>
      <c r="AT71" s="4" t="str">
        <f>IF($H71=0,"",VLOOKUP($G71,Data!$G$3:$BA$2935,39,FALSE))</f>
        <v/>
      </c>
    </row>
    <row r="72" spans="1:46" x14ac:dyDescent="0.25">
      <c r="A72" s="4">
        <f>PSSE!A74</f>
        <v>916065</v>
      </c>
      <c r="B72" s="4" t="str">
        <f>PSSE!B74</f>
        <v>SEOCHUNGH_H1</v>
      </c>
      <c r="C72" s="4">
        <f>PSSE!D74</f>
        <v>10.5</v>
      </c>
      <c r="D72" s="4">
        <f>PSSE!E74</f>
        <v>20</v>
      </c>
      <c r="E72" s="4" t="str">
        <f>PSSE!F74</f>
        <v>TD</v>
      </c>
      <c r="F72" s="4">
        <f>PSSE!G74</f>
        <v>1</v>
      </c>
      <c r="G72" s="4" t="str">
        <f t="shared" si="1"/>
        <v>GOV10.520TD1</v>
      </c>
      <c r="H72" s="4">
        <f>COUNTIF(Data!$G$3:$BA$2935,GOV!$G72)</f>
        <v>1</v>
      </c>
      <c r="I72" s="4" t="str">
        <f>IF($H72=0,"",VLOOKUP($G72,Data!$G$3:$BA$2935,2,FALSE))</f>
        <v>'HYGOV'</v>
      </c>
      <c r="J72" s="4">
        <f>PSSE!C74</f>
        <v>1</v>
      </c>
      <c r="K72" s="4">
        <f>IF($H72=0,"",VLOOKUP($G72,Data!$G$3:$BA$2935,4,FALSE))</f>
        <v>0.06</v>
      </c>
      <c r="L72" s="4">
        <f>IF($H72=0,"",VLOOKUP($G72,Data!$G$3:$BA$2935,5,FALSE))</f>
        <v>0.4</v>
      </c>
      <c r="M72" s="4">
        <f>IF($H72=0,"",VLOOKUP($G72,Data!$G$3:$BA$2935,6,FALSE))</f>
        <v>3</v>
      </c>
      <c r="N72" s="4">
        <f>IF($H72=0,"",VLOOKUP($G72,Data!$G$3:$BA$2935,7,FALSE))</f>
        <v>9.9000000000000005E-2</v>
      </c>
      <c r="O72" s="4">
        <f>IF($H72=0,"",VLOOKUP($G72,Data!$G$3:$BA$2935,8,FALSE))</f>
        <v>0.4</v>
      </c>
      <c r="P72" s="4">
        <f>IF($H72=0,"",VLOOKUP($G72,Data!$G$3:$BA$2935,9,FALSE))</f>
        <v>0.15</v>
      </c>
      <c r="Q72" s="4">
        <f>IF($H72=0,"",VLOOKUP($G72,Data!$G$3:$BA$2935,10,FALSE))</f>
        <v>1</v>
      </c>
      <c r="R72" s="4">
        <f>IF($H72=0,"",VLOOKUP($G72,Data!$G$3:$BA$2935,11,FALSE))</f>
        <v>0.1</v>
      </c>
      <c r="S72" s="4">
        <f>IF($H72=0,"",VLOOKUP($G72,Data!$G$3:$BA$2935,12,FALSE))</f>
        <v>1.35</v>
      </c>
      <c r="T72" s="4">
        <f>IF($H72=0,"",VLOOKUP($G72,Data!$G$3:$BA$2935,13,FALSE))</f>
        <v>1.4</v>
      </c>
      <c r="U72" s="4">
        <f>IF($H72=0,"",VLOOKUP($G72,Data!$G$3:$BA$2935,14,FALSE))</f>
        <v>0.1</v>
      </c>
      <c r="V72" s="4">
        <f>IF($H72=0,"",VLOOKUP($G72,Data!$G$3:$BA$2935,15,FALSE))</f>
        <v>0.1</v>
      </c>
      <c r="W72" s="4" t="str">
        <f>IF($H72=0,"",VLOOKUP($G72,Data!$G$3:$BA$2935,16,FALSE))</f>
        <v>/</v>
      </c>
      <c r="X72" s="4" t="str">
        <f>IF($H72=0,"",VLOOKUP($G72,Data!$G$3:$BA$2935,17,FALSE))</f>
        <v>/</v>
      </c>
      <c r="Y72" s="4" t="str">
        <f>IF($H72=0,"",VLOOKUP($G72,Data!$G$3:$BA$2935,18,FALSE))</f>
        <v/>
      </c>
      <c r="Z72" s="4" t="str">
        <f>IF($H72=0,"",VLOOKUP($G72,Data!$G$3:$BA$2935,19,FALSE))</f>
        <v/>
      </c>
      <c r="AA72" s="4" t="str">
        <f>IF($H72=0,"",VLOOKUP($G72,Data!$G$3:$BA$2935,20,FALSE))</f>
        <v/>
      </c>
      <c r="AB72" s="4" t="str">
        <f>IF($H72=0,"",VLOOKUP($G72,Data!$G$3:$BA$2935,21,FALSE))</f>
        <v/>
      </c>
      <c r="AC72" s="4" t="str">
        <f>IF($H72=0,"",VLOOKUP($G72,Data!$G$3:$BA$2935,22,FALSE))</f>
        <v/>
      </c>
      <c r="AD72" s="4" t="str">
        <f>IF($H72=0,"",VLOOKUP($G72,Data!$G$3:$BA$2935,23,FALSE))</f>
        <v/>
      </c>
      <c r="AE72" s="4" t="str">
        <f>IF($H72=0,"",VLOOKUP($G72,Data!$G$3:$BA$2935,24,FALSE))</f>
        <v/>
      </c>
      <c r="AF72" s="4" t="str">
        <f>IF($H72=0,"",VLOOKUP($G72,Data!$G$3:$BA$2935,25,FALSE))</f>
        <v/>
      </c>
      <c r="AG72" s="4" t="str">
        <f>IF($H72=0,"",VLOOKUP($G72,Data!$G$3:$BA$2935,26,FALSE))</f>
        <v/>
      </c>
      <c r="AH72" s="4" t="str">
        <f>IF($H72=0,"",VLOOKUP($G72,Data!$G$3:$BA$2935,27,FALSE))</f>
        <v/>
      </c>
      <c r="AI72" s="4" t="str">
        <f>IF($H72=0,"",VLOOKUP($G72,Data!$G$3:$BA$2935,28,FALSE))</f>
        <v/>
      </c>
      <c r="AJ72" s="4" t="str">
        <f>IF($H72=0,"",VLOOKUP($G72,Data!$G$3:$BA$2935,29,FALSE))</f>
        <v/>
      </c>
      <c r="AK72" s="4" t="str">
        <f>IF($H72=0,"",VLOOKUP($G72,Data!$G$3:$BA$2935,30,FALSE))</f>
        <v/>
      </c>
      <c r="AL72" s="4" t="str">
        <f>IF($H72=0,"",VLOOKUP($G72,Data!$G$3:$BA$2935,31,FALSE))</f>
        <v/>
      </c>
      <c r="AM72" s="4" t="str">
        <f>IF($H72=0,"",VLOOKUP($G72,Data!$G$3:$BA$2935,32,FALSE))</f>
        <v/>
      </c>
      <c r="AN72" s="4" t="str">
        <f>IF($H72=0,"",VLOOKUP($G72,Data!$G$3:$BA$2935,33,FALSE))</f>
        <v/>
      </c>
      <c r="AO72" s="4" t="str">
        <f>IF($H72=0,"",VLOOKUP($G72,Data!$G$3:$BA$2935,34,FALSE))</f>
        <v/>
      </c>
      <c r="AP72" s="4" t="str">
        <f>IF($H72=0,"",VLOOKUP($G72,Data!$G$3:$BA$2935,35,FALSE))</f>
        <v/>
      </c>
      <c r="AQ72" s="4" t="str">
        <f>IF($H72=0,"",VLOOKUP($G72,Data!$G$3:$BA$2935,36,FALSE))</f>
        <v/>
      </c>
      <c r="AR72" s="4" t="str">
        <f>IF($H72=0,"",VLOOKUP($G72,Data!$G$3:$BA$2935,37,FALSE))</f>
        <v/>
      </c>
      <c r="AS72" s="4" t="str">
        <f>IF($H72=0,"",VLOOKUP($G72,Data!$G$3:$BA$2935,38,FALSE))</f>
        <v/>
      </c>
      <c r="AT72" s="4" t="str">
        <f>IF($H72=0,"",VLOOKUP($G72,Data!$G$3:$BA$2935,39,FALSE))</f>
        <v/>
      </c>
    </row>
    <row r="73" spans="1:46" x14ac:dyDescent="0.25">
      <c r="A73" s="4">
        <f>PSSE!A75</f>
        <v>916066</v>
      </c>
      <c r="B73" s="4" t="str">
        <f>PSSE!B75</f>
        <v>SAPA_H1</v>
      </c>
      <c r="C73" s="4">
        <f>PSSE!D75</f>
        <v>6</v>
      </c>
      <c r="D73" s="4">
        <f>PSSE!E75</f>
        <v>7.5</v>
      </c>
      <c r="E73" s="4" t="str">
        <f>PSSE!F75</f>
        <v>TD</v>
      </c>
      <c r="F73" s="4">
        <f>PSSE!G75</f>
        <v>1</v>
      </c>
      <c r="G73" s="4" t="str">
        <f t="shared" si="1"/>
        <v>GOV67.5TD1</v>
      </c>
      <c r="H73" s="4">
        <f>COUNTIF(Data!$G$3:$BA$2935,GOV!$G73)</f>
        <v>1</v>
      </c>
      <c r="I73" s="4" t="str">
        <f>IF($H73=0,"",VLOOKUP($G73,Data!$G$3:$BA$2935,2,FALSE))</f>
        <v>'HYGOV'</v>
      </c>
      <c r="J73" s="4">
        <f>PSSE!C75</f>
        <v>1</v>
      </c>
      <c r="K73" s="4">
        <f>IF($H73=0,"",VLOOKUP($G73,Data!$G$3:$BA$2935,4,FALSE))</f>
        <v>0.06</v>
      </c>
      <c r="L73" s="4">
        <f>IF($H73=0,"",VLOOKUP($G73,Data!$G$3:$BA$2935,5,FALSE))</f>
        <v>0.4</v>
      </c>
      <c r="M73" s="4">
        <f>IF($H73=0,"",VLOOKUP($G73,Data!$G$3:$BA$2935,6,FALSE))</f>
        <v>3</v>
      </c>
      <c r="N73" s="4">
        <f>IF($H73=0,"",VLOOKUP($G73,Data!$G$3:$BA$2935,7,FALSE))</f>
        <v>9.9000000000000005E-2</v>
      </c>
      <c r="O73" s="4">
        <f>IF($H73=0,"",VLOOKUP($G73,Data!$G$3:$BA$2935,8,FALSE))</f>
        <v>0.4</v>
      </c>
      <c r="P73" s="4">
        <f>IF($H73=0,"",VLOOKUP($G73,Data!$G$3:$BA$2935,9,FALSE))</f>
        <v>0.15</v>
      </c>
      <c r="Q73" s="4">
        <f>IF($H73=0,"",VLOOKUP($G73,Data!$G$3:$BA$2935,10,FALSE))</f>
        <v>1</v>
      </c>
      <c r="R73" s="4">
        <f>IF($H73=0,"",VLOOKUP($G73,Data!$G$3:$BA$2935,11,FALSE))</f>
        <v>0.1</v>
      </c>
      <c r="S73" s="4">
        <f>IF($H73=0,"",VLOOKUP($G73,Data!$G$3:$BA$2935,12,FALSE))</f>
        <v>1.35</v>
      </c>
      <c r="T73" s="4">
        <f>IF($H73=0,"",VLOOKUP($G73,Data!$G$3:$BA$2935,13,FALSE))</f>
        <v>1.4</v>
      </c>
      <c r="U73" s="4">
        <f>IF($H73=0,"",VLOOKUP($G73,Data!$G$3:$BA$2935,14,FALSE))</f>
        <v>0.1</v>
      </c>
      <c r="V73" s="4">
        <f>IF($H73=0,"",VLOOKUP($G73,Data!$G$3:$BA$2935,15,FALSE))</f>
        <v>0.1</v>
      </c>
      <c r="W73" s="4" t="str">
        <f>IF($H73=0,"",VLOOKUP($G73,Data!$G$3:$BA$2935,16,FALSE))</f>
        <v>/</v>
      </c>
      <c r="X73" s="4" t="str">
        <f>IF($H73=0,"",VLOOKUP($G73,Data!$G$3:$BA$2935,17,FALSE))</f>
        <v>/</v>
      </c>
      <c r="Y73" s="4" t="str">
        <f>IF($H73=0,"",VLOOKUP($G73,Data!$G$3:$BA$2935,18,FALSE))</f>
        <v/>
      </c>
      <c r="Z73" s="4" t="str">
        <f>IF($H73=0,"",VLOOKUP($G73,Data!$G$3:$BA$2935,19,FALSE))</f>
        <v/>
      </c>
      <c r="AA73" s="4" t="str">
        <f>IF($H73=0,"",VLOOKUP($G73,Data!$G$3:$BA$2935,20,FALSE))</f>
        <v/>
      </c>
      <c r="AB73" s="4" t="str">
        <f>IF($H73=0,"",VLOOKUP($G73,Data!$G$3:$BA$2935,21,FALSE))</f>
        <v/>
      </c>
      <c r="AC73" s="4" t="str">
        <f>IF($H73=0,"",VLOOKUP($G73,Data!$G$3:$BA$2935,22,FALSE))</f>
        <v/>
      </c>
      <c r="AD73" s="4" t="str">
        <f>IF($H73=0,"",VLOOKUP($G73,Data!$G$3:$BA$2935,23,FALSE))</f>
        <v/>
      </c>
      <c r="AE73" s="4" t="str">
        <f>IF($H73=0,"",VLOOKUP($G73,Data!$G$3:$BA$2935,24,FALSE))</f>
        <v/>
      </c>
      <c r="AF73" s="4" t="str">
        <f>IF($H73=0,"",VLOOKUP($G73,Data!$G$3:$BA$2935,25,FALSE))</f>
        <v/>
      </c>
      <c r="AG73" s="4" t="str">
        <f>IF($H73=0,"",VLOOKUP($G73,Data!$G$3:$BA$2935,26,FALSE))</f>
        <v/>
      </c>
      <c r="AH73" s="4" t="str">
        <f>IF($H73=0,"",VLOOKUP($G73,Data!$G$3:$BA$2935,27,FALSE))</f>
        <v/>
      </c>
      <c r="AI73" s="4" t="str">
        <f>IF($H73=0,"",VLOOKUP($G73,Data!$G$3:$BA$2935,28,FALSE))</f>
        <v/>
      </c>
      <c r="AJ73" s="4" t="str">
        <f>IF($H73=0,"",VLOOKUP($G73,Data!$G$3:$BA$2935,29,FALSE))</f>
        <v/>
      </c>
      <c r="AK73" s="4" t="str">
        <f>IF($H73=0,"",VLOOKUP($G73,Data!$G$3:$BA$2935,30,FALSE))</f>
        <v/>
      </c>
      <c r="AL73" s="4" t="str">
        <f>IF($H73=0,"",VLOOKUP($G73,Data!$G$3:$BA$2935,31,FALSE))</f>
        <v/>
      </c>
      <c r="AM73" s="4" t="str">
        <f>IF($H73=0,"",VLOOKUP($G73,Data!$G$3:$BA$2935,32,FALSE))</f>
        <v/>
      </c>
      <c r="AN73" s="4" t="str">
        <f>IF($H73=0,"",VLOOKUP($G73,Data!$G$3:$BA$2935,33,FALSE))</f>
        <v/>
      </c>
      <c r="AO73" s="4" t="str">
        <f>IF($H73=0,"",VLOOKUP($G73,Data!$G$3:$BA$2935,34,FALSE))</f>
        <v/>
      </c>
      <c r="AP73" s="4" t="str">
        <f>IF($H73=0,"",VLOOKUP($G73,Data!$G$3:$BA$2935,35,FALSE))</f>
        <v/>
      </c>
      <c r="AQ73" s="4" t="str">
        <f>IF($H73=0,"",VLOOKUP($G73,Data!$G$3:$BA$2935,36,FALSE))</f>
        <v/>
      </c>
      <c r="AR73" s="4" t="str">
        <f>IF($H73=0,"",VLOOKUP($G73,Data!$G$3:$BA$2935,37,FALSE))</f>
        <v/>
      </c>
      <c r="AS73" s="4" t="str">
        <f>IF($H73=0,"",VLOOKUP($G73,Data!$G$3:$BA$2935,38,FALSE))</f>
        <v/>
      </c>
      <c r="AT73" s="4" t="str">
        <f>IF($H73=0,"",VLOOKUP($G73,Data!$G$3:$BA$2935,39,FALSE))</f>
        <v/>
      </c>
    </row>
    <row r="74" spans="1:46" x14ac:dyDescent="0.25">
      <c r="A74" s="4">
        <f>PSSE!A76</f>
        <v>916070</v>
      </c>
      <c r="B74" s="4" t="str">
        <f>PSSE!B76</f>
        <v>COCXAN_H1</v>
      </c>
      <c r="C74" s="4">
        <f>PSSE!D76</f>
        <v>11</v>
      </c>
      <c r="D74" s="4">
        <f>PSSE!E76</f>
        <v>32</v>
      </c>
      <c r="E74" s="4" t="str">
        <f>PSSE!F76</f>
        <v>TD</v>
      </c>
      <c r="F74" s="4">
        <f>PSSE!G76</f>
        <v>1</v>
      </c>
      <c r="G74" s="4" t="str">
        <f t="shared" si="1"/>
        <v>GOV1132TD1</v>
      </c>
      <c r="H74" s="4">
        <f>COUNTIF(Data!$G$3:$BA$2935,GOV!$G74)</f>
        <v>1</v>
      </c>
      <c r="I74" s="4" t="str">
        <f>IF($H74=0,"",VLOOKUP($G74,Data!$G$3:$BA$2935,2,FALSE))</f>
        <v>'HYGOV'</v>
      </c>
      <c r="J74" s="4">
        <f>PSSE!C76</f>
        <v>1</v>
      </c>
      <c r="K74" s="4">
        <f>IF($H74=0,"",VLOOKUP($G74,Data!$G$3:$BA$2935,4,FALSE))</f>
        <v>0.06</v>
      </c>
      <c r="L74" s="4">
        <f>IF($H74=0,"",VLOOKUP($G74,Data!$G$3:$BA$2935,5,FALSE))</f>
        <v>0.4</v>
      </c>
      <c r="M74" s="4">
        <f>IF($H74=0,"",VLOOKUP($G74,Data!$G$3:$BA$2935,6,FALSE))</f>
        <v>3</v>
      </c>
      <c r="N74" s="4">
        <f>IF($H74=0,"",VLOOKUP($G74,Data!$G$3:$BA$2935,7,FALSE))</f>
        <v>9.9000000000000005E-2</v>
      </c>
      <c r="O74" s="4">
        <f>IF($H74=0,"",VLOOKUP($G74,Data!$G$3:$BA$2935,8,FALSE))</f>
        <v>0.4</v>
      </c>
      <c r="P74" s="4">
        <f>IF($H74=0,"",VLOOKUP($G74,Data!$G$3:$BA$2935,9,FALSE))</f>
        <v>0.15</v>
      </c>
      <c r="Q74" s="4">
        <f>IF($H74=0,"",VLOOKUP($G74,Data!$G$3:$BA$2935,10,FALSE))</f>
        <v>1</v>
      </c>
      <c r="R74" s="4">
        <f>IF($H74=0,"",VLOOKUP($G74,Data!$G$3:$BA$2935,11,FALSE))</f>
        <v>0.1</v>
      </c>
      <c r="S74" s="4">
        <f>IF($H74=0,"",VLOOKUP($G74,Data!$G$3:$BA$2935,12,FALSE))</f>
        <v>1.35</v>
      </c>
      <c r="T74" s="4">
        <f>IF($H74=0,"",VLOOKUP($G74,Data!$G$3:$BA$2935,13,FALSE))</f>
        <v>1.4</v>
      </c>
      <c r="U74" s="4">
        <f>IF($H74=0,"",VLOOKUP($G74,Data!$G$3:$BA$2935,14,FALSE))</f>
        <v>0.1</v>
      </c>
      <c r="V74" s="4">
        <f>IF($H74=0,"",VLOOKUP($G74,Data!$G$3:$BA$2935,15,FALSE))</f>
        <v>0.1</v>
      </c>
      <c r="W74" s="4" t="str">
        <f>IF($H74=0,"",VLOOKUP($G74,Data!$G$3:$BA$2935,16,FALSE))</f>
        <v>/</v>
      </c>
      <c r="X74" s="4" t="str">
        <f>IF($H74=0,"",VLOOKUP($G74,Data!$G$3:$BA$2935,17,FALSE))</f>
        <v>/</v>
      </c>
      <c r="Y74" s="4" t="str">
        <f>IF($H74=0,"",VLOOKUP($G74,Data!$G$3:$BA$2935,18,FALSE))</f>
        <v/>
      </c>
      <c r="Z74" s="4" t="str">
        <f>IF($H74=0,"",VLOOKUP($G74,Data!$G$3:$BA$2935,19,FALSE))</f>
        <v/>
      </c>
      <c r="AA74" s="4" t="str">
        <f>IF($H74=0,"",VLOOKUP($G74,Data!$G$3:$BA$2935,20,FALSE))</f>
        <v/>
      </c>
      <c r="AB74" s="4" t="str">
        <f>IF($H74=0,"",VLOOKUP($G74,Data!$G$3:$BA$2935,21,FALSE))</f>
        <v/>
      </c>
      <c r="AC74" s="4" t="str">
        <f>IF($H74=0,"",VLOOKUP($G74,Data!$G$3:$BA$2935,22,FALSE))</f>
        <v/>
      </c>
      <c r="AD74" s="4" t="str">
        <f>IF($H74=0,"",VLOOKUP($G74,Data!$G$3:$BA$2935,23,FALSE))</f>
        <v/>
      </c>
      <c r="AE74" s="4" t="str">
        <f>IF($H74=0,"",VLOOKUP($G74,Data!$G$3:$BA$2935,24,FALSE))</f>
        <v/>
      </c>
      <c r="AF74" s="4" t="str">
        <f>IF($H74=0,"",VLOOKUP($G74,Data!$G$3:$BA$2935,25,FALSE))</f>
        <v/>
      </c>
      <c r="AG74" s="4" t="str">
        <f>IF($H74=0,"",VLOOKUP($G74,Data!$G$3:$BA$2935,26,FALSE))</f>
        <v/>
      </c>
      <c r="AH74" s="4" t="str">
        <f>IF($H74=0,"",VLOOKUP($G74,Data!$G$3:$BA$2935,27,FALSE))</f>
        <v/>
      </c>
      <c r="AI74" s="4" t="str">
        <f>IF($H74=0,"",VLOOKUP($G74,Data!$G$3:$BA$2935,28,FALSE))</f>
        <v/>
      </c>
      <c r="AJ74" s="4" t="str">
        <f>IF($H74=0,"",VLOOKUP($G74,Data!$G$3:$BA$2935,29,FALSE))</f>
        <v/>
      </c>
      <c r="AK74" s="4" t="str">
        <f>IF($H74=0,"",VLOOKUP($G74,Data!$G$3:$BA$2935,30,FALSE))</f>
        <v/>
      </c>
      <c r="AL74" s="4" t="str">
        <f>IF($H74=0,"",VLOOKUP($G74,Data!$G$3:$BA$2935,31,FALSE))</f>
        <v/>
      </c>
      <c r="AM74" s="4" t="str">
        <f>IF($H74=0,"",VLOOKUP($G74,Data!$G$3:$BA$2935,32,FALSE))</f>
        <v/>
      </c>
      <c r="AN74" s="4" t="str">
        <f>IF($H74=0,"",VLOOKUP($G74,Data!$G$3:$BA$2935,33,FALSE))</f>
        <v/>
      </c>
      <c r="AO74" s="4" t="str">
        <f>IF($H74=0,"",VLOOKUP($G74,Data!$G$3:$BA$2935,34,FALSE))</f>
        <v/>
      </c>
      <c r="AP74" s="4" t="str">
        <f>IF($H74=0,"",VLOOKUP($G74,Data!$G$3:$BA$2935,35,FALSE))</f>
        <v/>
      </c>
      <c r="AQ74" s="4" t="str">
        <f>IF($H74=0,"",VLOOKUP($G74,Data!$G$3:$BA$2935,36,FALSE))</f>
        <v/>
      </c>
      <c r="AR74" s="4" t="str">
        <f>IF($H74=0,"",VLOOKUP($G74,Data!$G$3:$BA$2935,37,FALSE))</f>
        <v/>
      </c>
      <c r="AS74" s="4" t="str">
        <f>IF($H74=0,"",VLOOKUP($G74,Data!$G$3:$BA$2935,38,FALSE))</f>
        <v/>
      </c>
      <c r="AT74" s="4" t="str">
        <f>IF($H74=0,"",VLOOKUP($G74,Data!$G$3:$BA$2935,39,FALSE))</f>
        <v/>
      </c>
    </row>
    <row r="75" spans="1:46" x14ac:dyDescent="0.25">
      <c r="A75" s="4">
        <f>PSSE!A77</f>
        <v>916073</v>
      </c>
      <c r="B75" s="4" t="str">
        <f>PSSE!B77</f>
        <v>NGOIXAN_H1</v>
      </c>
      <c r="C75" s="4">
        <f>PSSE!D77</f>
        <v>13.8</v>
      </c>
      <c r="D75" s="4">
        <f>PSSE!E77</f>
        <v>40</v>
      </c>
      <c r="E75" s="4" t="str">
        <f>PSSE!F77</f>
        <v>TD</v>
      </c>
      <c r="F75" s="4">
        <f>PSSE!G77</f>
        <v>1</v>
      </c>
      <c r="G75" s="4" t="str">
        <f t="shared" si="1"/>
        <v>GOV13.840TD1</v>
      </c>
      <c r="H75" s="4">
        <f>COUNTIF(Data!$G$3:$BA$2935,GOV!$G75)</f>
        <v>1</v>
      </c>
      <c r="I75" s="4" t="str">
        <f>IF($H75=0,"",VLOOKUP($G75,Data!$G$3:$BA$2935,2,FALSE))</f>
        <v>'HYGOV'</v>
      </c>
      <c r="J75" s="4">
        <f>PSSE!C77</f>
        <v>1</v>
      </c>
      <c r="K75" s="4">
        <f>IF($H75=0,"",VLOOKUP($G75,Data!$G$3:$BA$2935,4,FALSE))</f>
        <v>0.06</v>
      </c>
      <c r="L75" s="4">
        <f>IF($H75=0,"",VLOOKUP($G75,Data!$G$3:$BA$2935,5,FALSE))</f>
        <v>0.4</v>
      </c>
      <c r="M75" s="4">
        <f>IF($H75=0,"",VLOOKUP($G75,Data!$G$3:$BA$2935,6,FALSE))</f>
        <v>3</v>
      </c>
      <c r="N75" s="4">
        <f>IF($H75=0,"",VLOOKUP($G75,Data!$G$3:$BA$2935,7,FALSE))</f>
        <v>9.9000000000000005E-2</v>
      </c>
      <c r="O75" s="4">
        <f>IF($H75=0,"",VLOOKUP($G75,Data!$G$3:$BA$2935,8,FALSE))</f>
        <v>0.4</v>
      </c>
      <c r="P75" s="4">
        <f>IF($H75=0,"",VLOOKUP($G75,Data!$G$3:$BA$2935,9,FALSE))</f>
        <v>0.15</v>
      </c>
      <c r="Q75" s="4">
        <f>IF($H75=0,"",VLOOKUP($G75,Data!$G$3:$BA$2935,10,FALSE))</f>
        <v>1</v>
      </c>
      <c r="R75" s="4">
        <f>IF($H75=0,"",VLOOKUP($G75,Data!$G$3:$BA$2935,11,FALSE))</f>
        <v>0.1</v>
      </c>
      <c r="S75" s="4">
        <f>IF($H75=0,"",VLOOKUP($G75,Data!$G$3:$BA$2935,12,FALSE))</f>
        <v>1.35</v>
      </c>
      <c r="T75" s="4">
        <f>IF($H75=0,"",VLOOKUP($G75,Data!$G$3:$BA$2935,13,FALSE))</f>
        <v>1.4</v>
      </c>
      <c r="U75" s="4">
        <f>IF($H75=0,"",VLOOKUP($G75,Data!$G$3:$BA$2935,14,FALSE))</f>
        <v>0.1</v>
      </c>
      <c r="V75" s="4">
        <f>IF($H75=0,"",VLOOKUP($G75,Data!$G$3:$BA$2935,15,FALSE))</f>
        <v>0.1</v>
      </c>
      <c r="W75" s="4" t="str">
        <f>IF($H75=0,"",VLOOKUP($G75,Data!$G$3:$BA$2935,16,FALSE))</f>
        <v>/</v>
      </c>
      <c r="X75" s="4" t="str">
        <f>IF($H75=0,"",VLOOKUP($G75,Data!$G$3:$BA$2935,17,FALSE))</f>
        <v>/</v>
      </c>
      <c r="Y75" s="4" t="str">
        <f>IF($H75=0,"",VLOOKUP($G75,Data!$G$3:$BA$2935,18,FALSE))</f>
        <v/>
      </c>
      <c r="Z75" s="4" t="str">
        <f>IF($H75=0,"",VLOOKUP($G75,Data!$G$3:$BA$2935,19,FALSE))</f>
        <v/>
      </c>
      <c r="AA75" s="4" t="str">
        <f>IF($H75=0,"",VLOOKUP($G75,Data!$G$3:$BA$2935,20,FALSE))</f>
        <v/>
      </c>
      <c r="AB75" s="4" t="str">
        <f>IF($H75=0,"",VLOOKUP($G75,Data!$G$3:$BA$2935,21,FALSE))</f>
        <v/>
      </c>
      <c r="AC75" s="4" t="str">
        <f>IF($H75=0,"",VLOOKUP($G75,Data!$G$3:$BA$2935,22,FALSE))</f>
        <v/>
      </c>
      <c r="AD75" s="4" t="str">
        <f>IF($H75=0,"",VLOOKUP($G75,Data!$G$3:$BA$2935,23,FALSE))</f>
        <v/>
      </c>
      <c r="AE75" s="4" t="str">
        <f>IF($H75=0,"",VLOOKUP($G75,Data!$G$3:$BA$2935,24,FALSE))</f>
        <v/>
      </c>
      <c r="AF75" s="4" t="str">
        <f>IF($H75=0,"",VLOOKUP($G75,Data!$G$3:$BA$2935,25,FALSE))</f>
        <v/>
      </c>
      <c r="AG75" s="4" t="str">
        <f>IF($H75=0,"",VLOOKUP($G75,Data!$G$3:$BA$2935,26,FALSE))</f>
        <v/>
      </c>
      <c r="AH75" s="4" t="str">
        <f>IF($H75=0,"",VLOOKUP($G75,Data!$G$3:$BA$2935,27,FALSE))</f>
        <v/>
      </c>
      <c r="AI75" s="4" t="str">
        <f>IF($H75=0,"",VLOOKUP($G75,Data!$G$3:$BA$2935,28,FALSE))</f>
        <v/>
      </c>
      <c r="AJ75" s="4" t="str">
        <f>IF($H75=0,"",VLOOKUP($G75,Data!$G$3:$BA$2935,29,FALSE))</f>
        <v/>
      </c>
      <c r="AK75" s="4" t="str">
        <f>IF($H75=0,"",VLOOKUP($G75,Data!$G$3:$BA$2935,30,FALSE))</f>
        <v/>
      </c>
      <c r="AL75" s="4" t="str">
        <f>IF($H75=0,"",VLOOKUP($G75,Data!$G$3:$BA$2935,31,FALSE))</f>
        <v/>
      </c>
      <c r="AM75" s="4" t="str">
        <f>IF($H75=0,"",VLOOKUP($G75,Data!$G$3:$BA$2935,32,FALSE))</f>
        <v/>
      </c>
      <c r="AN75" s="4" t="str">
        <f>IF($H75=0,"",VLOOKUP($G75,Data!$G$3:$BA$2935,33,FALSE))</f>
        <v/>
      </c>
      <c r="AO75" s="4" t="str">
        <f>IF($H75=0,"",VLOOKUP($G75,Data!$G$3:$BA$2935,34,FALSE))</f>
        <v/>
      </c>
      <c r="AP75" s="4" t="str">
        <f>IF($H75=0,"",VLOOKUP($G75,Data!$G$3:$BA$2935,35,FALSE))</f>
        <v/>
      </c>
      <c r="AQ75" s="4" t="str">
        <f>IF($H75=0,"",VLOOKUP($G75,Data!$G$3:$BA$2935,36,FALSE))</f>
        <v/>
      </c>
      <c r="AR75" s="4" t="str">
        <f>IF($H75=0,"",VLOOKUP($G75,Data!$G$3:$BA$2935,37,FALSE))</f>
        <v/>
      </c>
      <c r="AS75" s="4" t="str">
        <f>IF($H75=0,"",VLOOKUP($G75,Data!$G$3:$BA$2935,38,FALSE))</f>
        <v/>
      </c>
      <c r="AT75" s="4" t="str">
        <f>IF($H75=0,"",VLOOKUP($G75,Data!$G$3:$BA$2935,39,FALSE))</f>
        <v/>
      </c>
    </row>
    <row r="76" spans="1:46" x14ac:dyDescent="0.25">
      <c r="A76" s="4">
        <f>PSSE!A78</f>
        <v>916074</v>
      </c>
      <c r="B76" s="4" t="str">
        <f>PSSE!B78</f>
        <v>NGOIXAN_H2</v>
      </c>
      <c r="C76" s="4">
        <f>PSSE!D78</f>
        <v>6</v>
      </c>
      <c r="D76" s="4">
        <f>PSSE!E78</f>
        <v>7.5</v>
      </c>
      <c r="E76" s="4" t="str">
        <f>PSSE!F78</f>
        <v>TD</v>
      </c>
      <c r="F76" s="4">
        <f>PSSE!G78</f>
        <v>1</v>
      </c>
      <c r="G76" s="4" t="str">
        <f t="shared" si="1"/>
        <v>GOV67.5TD1</v>
      </c>
      <c r="H76" s="4">
        <f>COUNTIF(Data!$G$3:$BA$2935,GOV!$G76)</f>
        <v>1</v>
      </c>
      <c r="I76" s="4" t="str">
        <f>IF($H76=0,"",VLOOKUP($G76,Data!$G$3:$BA$2935,2,FALSE))</f>
        <v>'HYGOV'</v>
      </c>
      <c r="J76" s="4">
        <f>PSSE!C78</f>
        <v>1</v>
      </c>
      <c r="K76" s="4">
        <f>IF($H76=0,"",VLOOKUP($G76,Data!$G$3:$BA$2935,4,FALSE))</f>
        <v>0.06</v>
      </c>
      <c r="L76" s="4">
        <f>IF($H76=0,"",VLOOKUP($G76,Data!$G$3:$BA$2935,5,FALSE))</f>
        <v>0.4</v>
      </c>
      <c r="M76" s="4">
        <f>IF($H76=0,"",VLOOKUP($G76,Data!$G$3:$BA$2935,6,FALSE))</f>
        <v>3</v>
      </c>
      <c r="N76" s="4">
        <f>IF($H76=0,"",VLOOKUP($G76,Data!$G$3:$BA$2935,7,FALSE))</f>
        <v>9.9000000000000005E-2</v>
      </c>
      <c r="O76" s="4">
        <f>IF($H76=0,"",VLOOKUP($G76,Data!$G$3:$BA$2935,8,FALSE))</f>
        <v>0.4</v>
      </c>
      <c r="P76" s="4">
        <f>IF($H76=0,"",VLOOKUP($G76,Data!$G$3:$BA$2935,9,FALSE))</f>
        <v>0.15</v>
      </c>
      <c r="Q76" s="4">
        <f>IF($H76=0,"",VLOOKUP($G76,Data!$G$3:$BA$2935,10,FALSE))</f>
        <v>1</v>
      </c>
      <c r="R76" s="4">
        <f>IF($H76=0,"",VLOOKUP($G76,Data!$G$3:$BA$2935,11,FALSE))</f>
        <v>0.1</v>
      </c>
      <c r="S76" s="4">
        <f>IF($H76=0,"",VLOOKUP($G76,Data!$G$3:$BA$2935,12,FALSE))</f>
        <v>1.35</v>
      </c>
      <c r="T76" s="4">
        <f>IF($H76=0,"",VLOOKUP($G76,Data!$G$3:$BA$2935,13,FALSE))</f>
        <v>1.4</v>
      </c>
      <c r="U76" s="4">
        <f>IF($H76=0,"",VLOOKUP($G76,Data!$G$3:$BA$2935,14,FALSE))</f>
        <v>0.1</v>
      </c>
      <c r="V76" s="4">
        <f>IF($H76=0,"",VLOOKUP($G76,Data!$G$3:$BA$2935,15,FALSE))</f>
        <v>0.1</v>
      </c>
      <c r="W76" s="4" t="str">
        <f>IF($H76=0,"",VLOOKUP($G76,Data!$G$3:$BA$2935,16,FALSE))</f>
        <v>/</v>
      </c>
      <c r="X76" s="4" t="str">
        <f>IF($H76=0,"",VLOOKUP($G76,Data!$G$3:$BA$2935,17,FALSE))</f>
        <v>/</v>
      </c>
      <c r="Y76" s="4" t="str">
        <f>IF($H76=0,"",VLOOKUP($G76,Data!$G$3:$BA$2935,18,FALSE))</f>
        <v/>
      </c>
      <c r="Z76" s="4" t="str">
        <f>IF($H76=0,"",VLOOKUP($G76,Data!$G$3:$BA$2935,19,FALSE))</f>
        <v/>
      </c>
      <c r="AA76" s="4" t="str">
        <f>IF($H76=0,"",VLOOKUP($G76,Data!$G$3:$BA$2935,20,FALSE))</f>
        <v/>
      </c>
      <c r="AB76" s="4" t="str">
        <f>IF($H76=0,"",VLOOKUP($G76,Data!$G$3:$BA$2935,21,FALSE))</f>
        <v/>
      </c>
      <c r="AC76" s="4" t="str">
        <f>IF($H76=0,"",VLOOKUP($G76,Data!$G$3:$BA$2935,22,FALSE))</f>
        <v/>
      </c>
      <c r="AD76" s="4" t="str">
        <f>IF($H76=0,"",VLOOKUP($G76,Data!$G$3:$BA$2935,23,FALSE))</f>
        <v/>
      </c>
      <c r="AE76" s="4" t="str">
        <f>IF($H76=0,"",VLOOKUP($G76,Data!$G$3:$BA$2935,24,FALSE))</f>
        <v/>
      </c>
      <c r="AF76" s="4" t="str">
        <f>IF($H76=0,"",VLOOKUP($G76,Data!$G$3:$BA$2935,25,FALSE))</f>
        <v/>
      </c>
      <c r="AG76" s="4" t="str">
        <f>IF($H76=0,"",VLOOKUP($G76,Data!$G$3:$BA$2935,26,FALSE))</f>
        <v/>
      </c>
      <c r="AH76" s="4" t="str">
        <f>IF($H76=0,"",VLOOKUP($G76,Data!$G$3:$BA$2935,27,FALSE))</f>
        <v/>
      </c>
      <c r="AI76" s="4" t="str">
        <f>IF($H76=0,"",VLOOKUP($G76,Data!$G$3:$BA$2935,28,FALSE))</f>
        <v/>
      </c>
      <c r="AJ76" s="4" t="str">
        <f>IF($H76=0,"",VLOOKUP($G76,Data!$G$3:$BA$2935,29,FALSE))</f>
        <v/>
      </c>
      <c r="AK76" s="4" t="str">
        <f>IF($H76=0,"",VLOOKUP($G76,Data!$G$3:$BA$2935,30,FALSE))</f>
        <v/>
      </c>
      <c r="AL76" s="4" t="str">
        <f>IF($H76=0,"",VLOOKUP($G76,Data!$G$3:$BA$2935,31,FALSE))</f>
        <v/>
      </c>
      <c r="AM76" s="4" t="str">
        <f>IF($H76=0,"",VLOOKUP($G76,Data!$G$3:$BA$2935,32,FALSE))</f>
        <v/>
      </c>
      <c r="AN76" s="4" t="str">
        <f>IF($H76=0,"",VLOOKUP($G76,Data!$G$3:$BA$2935,33,FALSE))</f>
        <v/>
      </c>
      <c r="AO76" s="4" t="str">
        <f>IF($H76=0,"",VLOOKUP($G76,Data!$G$3:$BA$2935,34,FALSE))</f>
        <v/>
      </c>
      <c r="AP76" s="4" t="str">
        <f>IF($H76=0,"",VLOOKUP($G76,Data!$G$3:$BA$2935,35,FALSE))</f>
        <v/>
      </c>
      <c r="AQ76" s="4" t="str">
        <f>IF($H76=0,"",VLOOKUP($G76,Data!$G$3:$BA$2935,36,FALSE))</f>
        <v/>
      </c>
      <c r="AR76" s="4" t="str">
        <f>IF($H76=0,"",VLOOKUP($G76,Data!$G$3:$BA$2935,37,FALSE))</f>
        <v/>
      </c>
      <c r="AS76" s="4" t="str">
        <f>IF($H76=0,"",VLOOKUP($G76,Data!$G$3:$BA$2935,38,FALSE))</f>
        <v/>
      </c>
      <c r="AT76" s="4" t="str">
        <f>IF($H76=0,"",VLOOKUP($G76,Data!$G$3:$BA$2935,39,FALSE))</f>
        <v/>
      </c>
    </row>
    <row r="77" spans="1:46" x14ac:dyDescent="0.25">
      <c r="A77" s="4">
        <f>PSSE!A79</f>
        <v>916075</v>
      </c>
      <c r="B77" s="4" t="str">
        <f>PSSE!B79</f>
        <v>NGOIPHAT_H1</v>
      </c>
      <c r="C77" s="4">
        <f>PSSE!D79</f>
        <v>13.8</v>
      </c>
      <c r="D77" s="4">
        <f>PSSE!E79</f>
        <v>75</v>
      </c>
      <c r="E77" s="4" t="str">
        <f>PSSE!F79</f>
        <v>TD</v>
      </c>
      <c r="F77" s="4">
        <f>PSSE!G79</f>
        <v>1</v>
      </c>
      <c r="G77" s="4" t="str">
        <f t="shared" si="1"/>
        <v>GOV13.875TD1</v>
      </c>
      <c r="H77" s="4">
        <f>COUNTIF(Data!$G$3:$BA$2935,GOV!$G77)</f>
        <v>1</v>
      </c>
      <c r="I77" s="4" t="str">
        <f>IF($H77=0,"",VLOOKUP($G77,Data!$G$3:$BA$2935,2,FALSE))</f>
        <v>'HYGOV'</v>
      </c>
      <c r="J77" s="4">
        <f>PSSE!C79</f>
        <v>1</v>
      </c>
      <c r="K77" s="4">
        <f>IF($H77=0,"",VLOOKUP($G77,Data!$G$3:$BA$2935,4,FALSE))</f>
        <v>0.03</v>
      </c>
      <c r="L77" s="4">
        <f>IF($H77=0,"",VLOOKUP($G77,Data!$G$3:$BA$2935,5,FALSE))</f>
        <v>0.18</v>
      </c>
      <c r="M77" s="4">
        <f>IF($H77=0,"",VLOOKUP($G77,Data!$G$3:$BA$2935,6,FALSE))</f>
        <v>6.64</v>
      </c>
      <c r="N77" s="4">
        <f>IF($H77=0,"",VLOOKUP($G77,Data!$G$3:$BA$2935,7,FALSE))</f>
        <v>0.05</v>
      </c>
      <c r="O77" s="4">
        <f>IF($H77=0,"",VLOOKUP($G77,Data!$G$3:$BA$2935,8,FALSE))</f>
        <v>0.5</v>
      </c>
      <c r="P77" s="4">
        <f>IF($H77=0,"",VLOOKUP($G77,Data!$G$3:$BA$2935,9,FALSE))</f>
        <v>0.15</v>
      </c>
      <c r="Q77" s="4">
        <f>IF($H77=0,"",VLOOKUP($G77,Data!$G$3:$BA$2935,10,FALSE))</f>
        <v>1</v>
      </c>
      <c r="R77" s="4">
        <f>IF($H77=0,"",VLOOKUP($G77,Data!$G$3:$BA$2935,11,FALSE))</f>
        <v>0</v>
      </c>
      <c r="S77" s="4">
        <f>IF($H77=0,"",VLOOKUP($G77,Data!$G$3:$BA$2935,12,FALSE))</f>
        <v>1.66</v>
      </c>
      <c r="T77" s="4">
        <f>IF($H77=0,"",VLOOKUP($G77,Data!$G$3:$BA$2935,13,FALSE))</f>
        <v>1.41</v>
      </c>
      <c r="U77" s="4">
        <f>IF($H77=0,"",VLOOKUP($G77,Data!$G$3:$BA$2935,14,FALSE))</f>
        <v>0.499</v>
      </c>
      <c r="V77" s="4">
        <f>IF($H77=0,"",VLOOKUP($G77,Data!$G$3:$BA$2935,15,FALSE))</f>
        <v>0.06</v>
      </c>
      <c r="W77" s="4" t="str">
        <f>IF($H77=0,"",VLOOKUP($G77,Data!$G$3:$BA$2935,16,FALSE))</f>
        <v>/</v>
      </c>
      <c r="X77" s="4" t="str">
        <f>IF($H77=0,"",VLOOKUP($G77,Data!$G$3:$BA$2935,17,FALSE))</f>
        <v>/</v>
      </c>
      <c r="Y77" s="4" t="str">
        <f>IF($H77=0,"",VLOOKUP($G77,Data!$G$3:$BA$2935,18,FALSE))</f>
        <v/>
      </c>
      <c r="Z77" s="4" t="str">
        <f>IF($H77=0,"",VLOOKUP($G77,Data!$G$3:$BA$2935,19,FALSE))</f>
        <v/>
      </c>
      <c r="AA77" s="4" t="str">
        <f>IF($H77=0,"",VLOOKUP($G77,Data!$G$3:$BA$2935,20,FALSE))</f>
        <v/>
      </c>
      <c r="AB77" s="4" t="str">
        <f>IF($H77=0,"",VLOOKUP($G77,Data!$G$3:$BA$2935,21,FALSE))</f>
        <v/>
      </c>
      <c r="AC77" s="4" t="str">
        <f>IF($H77=0,"",VLOOKUP($G77,Data!$G$3:$BA$2935,22,FALSE))</f>
        <v/>
      </c>
      <c r="AD77" s="4" t="str">
        <f>IF($H77=0,"",VLOOKUP($G77,Data!$G$3:$BA$2935,23,FALSE))</f>
        <v/>
      </c>
      <c r="AE77" s="4" t="str">
        <f>IF($H77=0,"",VLOOKUP($G77,Data!$G$3:$BA$2935,24,FALSE))</f>
        <v/>
      </c>
      <c r="AF77" s="4" t="str">
        <f>IF($H77=0,"",VLOOKUP($G77,Data!$G$3:$BA$2935,25,FALSE))</f>
        <v/>
      </c>
      <c r="AG77" s="4" t="str">
        <f>IF($H77=0,"",VLOOKUP($G77,Data!$G$3:$BA$2935,26,FALSE))</f>
        <v/>
      </c>
      <c r="AH77" s="4" t="str">
        <f>IF($H77=0,"",VLOOKUP($G77,Data!$G$3:$BA$2935,27,FALSE))</f>
        <v/>
      </c>
      <c r="AI77" s="4" t="str">
        <f>IF($H77=0,"",VLOOKUP($G77,Data!$G$3:$BA$2935,28,FALSE))</f>
        <v/>
      </c>
      <c r="AJ77" s="4" t="str">
        <f>IF($H77=0,"",VLOOKUP($G77,Data!$G$3:$BA$2935,29,FALSE))</f>
        <v/>
      </c>
      <c r="AK77" s="4" t="str">
        <f>IF($H77=0,"",VLOOKUP($G77,Data!$G$3:$BA$2935,30,FALSE))</f>
        <v/>
      </c>
      <c r="AL77" s="4" t="str">
        <f>IF($H77=0,"",VLOOKUP($G77,Data!$G$3:$BA$2935,31,FALSE))</f>
        <v/>
      </c>
      <c r="AM77" s="4" t="str">
        <f>IF($H77=0,"",VLOOKUP($G77,Data!$G$3:$BA$2935,32,FALSE))</f>
        <v/>
      </c>
      <c r="AN77" s="4" t="str">
        <f>IF($H77=0,"",VLOOKUP($G77,Data!$G$3:$BA$2935,33,FALSE))</f>
        <v/>
      </c>
      <c r="AO77" s="4" t="str">
        <f>IF($H77=0,"",VLOOKUP($G77,Data!$G$3:$BA$2935,34,FALSE))</f>
        <v/>
      </c>
      <c r="AP77" s="4" t="str">
        <f>IF($H77=0,"",VLOOKUP($G77,Data!$G$3:$BA$2935,35,FALSE))</f>
        <v/>
      </c>
      <c r="AQ77" s="4" t="str">
        <f>IF($H77=0,"",VLOOKUP($G77,Data!$G$3:$BA$2935,36,FALSE))</f>
        <v/>
      </c>
      <c r="AR77" s="4" t="str">
        <f>IF($H77=0,"",VLOOKUP($G77,Data!$G$3:$BA$2935,37,FALSE))</f>
        <v/>
      </c>
      <c r="AS77" s="4" t="str">
        <f>IF($H77=0,"",VLOOKUP($G77,Data!$G$3:$BA$2935,38,FALSE))</f>
        <v/>
      </c>
      <c r="AT77" s="4" t="str">
        <f>IF($H77=0,"",VLOOKUP($G77,Data!$G$3:$BA$2935,39,FALSE))</f>
        <v/>
      </c>
    </row>
    <row r="78" spans="1:46" x14ac:dyDescent="0.25">
      <c r="A78" s="4">
        <f>PSSE!A80</f>
        <v>916077</v>
      </c>
      <c r="B78" s="4" t="str">
        <f>PSSE!B80</f>
        <v>NAMXAY_H1</v>
      </c>
      <c r="C78" s="4">
        <f>PSSE!D80</f>
        <v>11</v>
      </c>
      <c r="D78" s="4">
        <f>PSSE!E80</f>
        <v>32</v>
      </c>
      <c r="E78" s="4" t="str">
        <f>PSSE!F80</f>
        <v>TD</v>
      </c>
      <c r="F78" s="4">
        <f>PSSE!G80</f>
        <v>1</v>
      </c>
      <c r="G78" s="4" t="str">
        <f t="shared" si="1"/>
        <v>GOV1132TD1</v>
      </c>
      <c r="H78" s="4">
        <f>COUNTIF(Data!$G$3:$BA$2935,GOV!$G78)</f>
        <v>1</v>
      </c>
      <c r="I78" s="4" t="str">
        <f>IF($H78=0,"",VLOOKUP($G78,Data!$G$3:$BA$2935,2,FALSE))</f>
        <v>'HYGOV'</v>
      </c>
      <c r="J78" s="4">
        <f>PSSE!C80</f>
        <v>1</v>
      </c>
      <c r="K78" s="4">
        <f>IF($H78=0,"",VLOOKUP($G78,Data!$G$3:$BA$2935,4,FALSE))</f>
        <v>0.06</v>
      </c>
      <c r="L78" s="4">
        <f>IF($H78=0,"",VLOOKUP($G78,Data!$G$3:$BA$2935,5,FALSE))</f>
        <v>0.4</v>
      </c>
      <c r="M78" s="4">
        <f>IF($H78=0,"",VLOOKUP($G78,Data!$G$3:$BA$2935,6,FALSE))</f>
        <v>3</v>
      </c>
      <c r="N78" s="4">
        <f>IF($H78=0,"",VLOOKUP($G78,Data!$G$3:$BA$2935,7,FALSE))</f>
        <v>9.9000000000000005E-2</v>
      </c>
      <c r="O78" s="4">
        <f>IF($H78=0,"",VLOOKUP($G78,Data!$G$3:$BA$2935,8,FALSE))</f>
        <v>0.4</v>
      </c>
      <c r="P78" s="4">
        <f>IF($H78=0,"",VLOOKUP($G78,Data!$G$3:$BA$2935,9,FALSE))</f>
        <v>0.15</v>
      </c>
      <c r="Q78" s="4">
        <f>IF($H78=0,"",VLOOKUP($G78,Data!$G$3:$BA$2935,10,FALSE))</f>
        <v>1</v>
      </c>
      <c r="R78" s="4">
        <f>IF($H78=0,"",VLOOKUP($G78,Data!$G$3:$BA$2935,11,FALSE))</f>
        <v>0.1</v>
      </c>
      <c r="S78" s="4">
        <f>IF($H78=0,"",VLOOKUP($G78,Data!$G$3:$BA$2935,12,FALSE))</f>
        <v>1.35</v>
      </c>
      <c r="T78" s="4">
        <f>IF($H78=0,"",VLOOKUP($G78,Data!$G$3:$BA$2935,13,FALSE))</f>
        <v>1.4</v>
      </c>
      <c r="U78" s="4">
        <f>IF($H78=0,"",VLOOKUP($G78,Data!$G$3:$BA$2935,14,FALSE))</f>
        <v>0.1</v>
      </c>
      <c r="V78" s="4">
        <f>IF($H78=0,"",VLOOKUP($G78,Data!$G$3:$BA$2935,15,FALSE))</f>
        <v>0.1</v>
      </c>
      <c r="W78" s="4" t="str">
        <f>IF($H78=0,"",VLOOKUP($G78,Data!$G$3:$BA$2935,16,FALSE))</f>
        <v>/</v>
      </c>
      <c r="X78" s="4" t="str">
        <f>IF($H78=0,"",VLOOKUP($G78,Data!$G$3:$BA$2935,17,FALSE))</f>
        <v>/</v>
      </c>
      <c r="Y78" s="4" t="str">
        <f>IF($H78=0,"",VLOOKUP($G78,Data!$G$3:$BA$2935,18,FALSE))</f>
        <v/>
      </c>
      <c r="Z78" s="4" t="str">
        <f>IF($H78=0,"",VLOOKUP($G78,Data!$G$3:$BA$2935,19,FALSE))</f>
        <v/>
      </c>
      <c r="AA78" s="4" t="str">
        <f>IF($H78=0,"",VLOOKUP($G78,Data!$G$3:$BA$2935,20,FALSE))</f>
        <v/>
      </c>
      <c r="AB78" s="4" t="str">
        <f>IF($H78=0,"",VLOOKUP($G78,Data!$G$3:$BA$2935,21,FALSE))</f>
        <v/>
      </c>
      <c r="AC78" s="4" t="str">
        <f>IF($H78=0,"",VLOOKUP($G78,Data!$G$3:$BA$2935,22,FALSE))</f>
        <v/>
      </c>
      <c r="AD78" s="4" t="str">
        <f>IF($H78=0,"",VLOOKUP($G78,Data!$G$3:$BA$2935,23,FALSE))</f>
        <v/>
      </c>
      <c r="AE78" s="4" t="str">
        <f>IF($H78=0,"",VLOOKUP($G78,Data!$G$3:$BA$2935,24,FALSE))</f>
        <v/>
      </c>
      <c r="AF78" s="4" t="str">
        <f>IF($H78=0,"",VLOOKUP($G78,Data!$G$3:$BA$2935,25,FALSE))</f>
        <v/>
      </c>
      <c r="AG78" s="4" t="str">
        <f>IF($H78=0,"",VLOOKUP($G78,Data!$G$3:$BA$2935,26,FALSE))</f>
        <v/>
      </c>
      <c r="AH78" s="4" t="str">
        <f>IF($H78=0,"",VLOOKUP($G78,Data!$G$3:$BA$2935,27,FALSE))</f>
        <v/>
      </c>
      <c r="AI78" s="4" t="str">
        <f>IF($H78=0,"",VLOOKUP($G78,Data!$G$3:$BA$2935,28,FALSE))</f>
        <v/>
      </c>
      <c r="AJ78" s="4" t="str">
        <f>IF($H78=0,"",VLOOKUP($G78,Data!$G$3:$BA$2935,29,FALSE))</f>
        <v/>
      </c>
      <c r="AK78" s="4" t="str">
        <f>IF($H78=0,"",VLOOKUP($G78,Data!$G$3:$BA$2935,30,FALSE))</f>
        <v/>
      </c>
      <c r="AL78" s="4" t="str">
        <f>IF($H78=0,"",VLOOKUP($G78,Data!$G$3:$BA$2935,31,FALSE))</f>
        <v/>
      </c>
      <c r="AM78" s="4" t="str">
        <f>IF($H78=0,"",VLOOKUP($G78,Data!$G$3:$BA$2935,32,FALSE))</f>
        <v/>
      </c>
      <c r="AN78" s="4" t="str">
        <f>IF($H78=0,"",VLOOKUP($G78,Data!$G$3:$BA$2935,33,FALSE))</f>
        <v/>
      </c>
      <c r="AO78" s="4" t="str">
        <f>IF($H78=0,"",VLOOKUP($G78,Data!$G$3:$BA$2935,34,FALSE))</f>
        <v/>
      </c>
      <c r="AP78" s="4" t="str">
        <f>IF($H78=0,"",VLOOKUP($G78,Data!$G$3:$BA$2935,35,FALSE))</f>
        <v/>
      </c>
      <c r="AQ78" s="4" t="str">
        <f>IF($H78=0,"",VLOOKUP($G78,Data!$G$3:$BA$2935,36,FALSE))</f>
        <v/>
      </c>
      <c r="AR78" s="4" t="str">
        <f>IF($H78=0,"",VLOOKUP($G78,Data!$G$3:$BA$2935,37,FALSE))</f>
        <v/>
      </c>
      <c r="AS78" s="4" t="str">
        <f>IF($H78=0,"",VLOOKUP($G78,Data!$G$3:$BA$2935,38,FALSE))</f>
        <v/>
      </c>
      <c r="AT78" s="4" t="str">
        <f>IF($H78=0,"",VLOOKUP($G78,Data!$G$3:$BA$2935,39,FALSE))</f>
        <v/>
      </c>
    </row>
    <row r="79" spans="1:46" x14ac:dyDescent="0.25">
      <c r="A79" s="4">
        <f>PSSE!A81</f>
        <v>916078</v>
      </c>
      <c r="B79" s="4" t="str">
        <f>PSSE!B81</f>
        <v>NAMXAY_H2</v>
      </c>
      <c r="C79" s="4">
        <f>PSSE!D81</f>
        <v>10.5</v>
      </c>
      <c r="D79" s="4">
        <f>PSSE!E81</f>
        <v>20</v>
      </c>
      <c r="E79" s="4" t="str">
        <f>PSSE!F81</f>
        <v>TD</v>
      </c>
      <c r="F79" s="4">
        <f>PSSE!G81</f>
        <v>1</v>
      </c>
      <c r="G79" s="4" t="str">
        <f t="shared" si="1"/>
        <v>GOV10.520TD1</v>
      </c>
      <c r="H79" s="4">
        <f>COUNTIF(Data!$G$3:$BA$2935,GOV!$G79)</f>
        <v>1</v>
      </c>
      <c r="I79" s="4" t="str">
        <f>IF($H79=0,"",VLOOKUP($G79,Data!$G$3:$BA$2935,2,FALSE))</f>
        <v>'HYGOV'</v>
      </c>
      <c r="J79" s="4">
        <f>PSSE!C81</f>
        <v>1</v>
      </c>
      <c r="K79" s="4">
        <f>IF($H79=0,"",VLOOKUP($G79,Data!$G$3:$BA$2935,4,FALSE))</f>
        <v>0.06</v>
      </c>
      <c r="L79" s="4">
        <f>IF($H79=0,"",VLOOKUP($G79,Data!$G$3:$BA$2935,5,FALSE))</f>
        <v>0.4</v>
      </c>
      <c r="M79" s="4">
        <f>IF($H79=0,"",VLOOKUP($G79,Data!$G$3:$BA$2935,6,FALSE))</f>
        <v>3</v>
      </c>
      <c r="N79" s="4">
        <f>IF($H79=0,"",VLOOKUP($G79,Data!$G$3:$BA$2935,7,FALSE))</f>
        <v>9.9000000000000005E-2</v>
      </c>
      <c r="O79" s="4">
        <f>IF($H79=0,"",VLOOKUP($G79,Data!$G$3:$BA$2935,8,FALSE))</f>
        <v>0.4</v>
      </c>
      <c r="P79" s="4">
        <f>IF($H79=0,"",VLOOKUP($G79,Data!$G$3:$BA$2935,9,FALSE))</f>
        <v>0.15</v>
      </c>
      <c r="Q79" s="4">
        <f>IF($H79=0,"",VLOOKUP($G79,Data!$G$3:$BA$2935,10,FALSE))</f>
        <v>1</v>
      </c>
      <c r="R79" s="4">
        <f>IF($H79=0,"",VLOOKUP($G79,Data!$G$3:$BA$2935,11,FALSE))</f>
        <v>0.1</v>
      </c>
      <c r="S79" s="4">
        <f>IF($H79=0,"",VLOOKUP($G79,Data!$G$3:$BA$2935,12,FALSE))</f>
        <v>1.35</v>
      </c>
      <c r="T79" s="4">
        <f>IF($H79=0,"",VLOOKUP($G79,Data!$G$3:$BA$2935,13,FALSE))</f>
        <v>1.4</v>
      </c>
      <c r="U79" s="4">
        <f>IF($H79=0,"",VLOOKUP($G79,Data!$G$3:$BA$2935,14,FALSE))</f>
        <v>0.1</v>
      </c>
      <c r="V79" s="4">
        <f>IF($H79=0,"",VLOOKUP($G79,Data!$G$3:$BA$2935,15,FALSE))</f>
        <v>0.1</v>
      </c>
      <c r="W79" s="4" t="str">
        <f>IF($H79=0,"",VLOOKUP($G79,Data!$G$3:$BA$2935,16,FALSE))</f>
        <v>/</v>
      </c>
      <c r="X79" s="4" t="str">
        <f>IF($H79=0,"",VLOOKUP($G79,Data!$G$3:$BA$2935,17,FALSE))</f>
        <v>/</v>
      </c>
      <c r="Y79" s="4" t="str">
        <f>IF($H79=0,"",VLOOKUP($G79,Data!$G$3:$BA$2935,18,FALSE))</f>
        <v/>
      </c>
      <c r="Z79" s="4" t="str">
        <f>IF($H79=0,"",VLOOKUP($G79,Data!$G$3:$BA$2935,19,FALSE))</f>
        <v/>
      </c>
      <c r="AA79" s="4" t="str">
        <f>IF($H79=0,"",VLOOKUP($G79,Data!$G$3:$BA$2935,20,FALSE))</f>
        <v/>
      </c>
      <c r="AB79" s="4" t="str">
        <f>IF($H79=0,"",VLOOKUP($G79,Data!$G$3:$BA$2935,21,FALSE))</f>
        <v/>
      </c>
      <c r="AC79" s="4" t="str">
        <f>IF($H79=0,"",VLOOKUP($G79,Data!$G$3:$BA$2935,22,FALSE))</f>
        <v/>
      </c>
      <c r="AD79" s="4" t="str">
        <f>IF($H79=0,"",VLOOKUP($G79,Data!$G$3:$BA$2935,23,FALSE))</f>
        <v/>
      </c>
      <c r="AE79" s="4" t="str">
        <f>IF($H79=0,"",VLOOKUP($G79,Data!$G$3:$BA$2935,24,FALSE))</f>
        <v/>
      </c>
      <c r="AF79" s="4" t="str">
        <f>IF($H79=0,"",VLOOKUP($G79,Data!$G$3:$BA$2935,25,FALSE))</f>
        <v/>
      </c>
      <c r="AG79" s="4" t="str">
        <f>IF($H79=0,"",VLOOKUP($G79,Data!$G$3:$BA$2935,26,FALSE))</f>
        <v/>
      </c>
      <c r="AH79" s="4" t="str">
        <f>IF($H79=0,"",VLOOKUP($G79,Data!$G$3:$BA$2935,27,FALSE))</f>
        <v/>
      </c>
      <c r="AI79" s="4" t="str">
        <f>IF($H79=0,"",VLOOKUP($G79,Data!$G$3:$BA$2935,28,FALSE))</f>
        <v/>
      </c>
      <c r="AJ79" s="4" t="str">
        <f>IF($H79=0,"",VLOOKUP($G79,Data!$G$3:$BA$2935,29,FALSE))</f>
        <v/>
      </c>
      <c r="AK79" s="4" t="str">
        <f>IF($H79=0,"",VLOOKUP($G79,Data!$G$3:$BA$2935,30,FALSE))</f>
        <v/>
      </c>
      <c r="AL79" s="4" t="str">
        <f>IF($H79=0,"",VLOOKUP($G79,Data!$G$3:$BA$2935,31,FALSE))</f>
        <v/>
      </c>
      <c r="AM79" s="4" t="str">
        <f>IF($H79=0,"",VLOOKUP($G79,Data!$G$3:$BA$2935,32,FALSE))</f>
        <v/>
      </c>
      <c r="AN79" s="4" t="str">
        <f>IF($H79=0,"",VLOOKUP($G79,Data!$G$3:$BA$2935,33,FALSE))</f>
        <v/>
      </c>
      <c r="AO79" s="4" t="str">
        <f>IF($H79=0,"",VLOOKUP($G79,Data!$G$3:$BA$2935,34,FALSE))</f>
        <v/>
      </c>
      <c r="AP79" s="4" t="str">
        <f>IF($H79=0,"",VLOOKUP($G79,Data!$G$3:$BA$2935,35,FALSE))</f>
        <v/>
      </c>
      <c r="AQ79" s="4" t="str">
        <f>IF($H79=0,"",VLOOKUP($G79,Data!$G$3:$BA$2935,36,FALSE))</f>
        <v/>
      </c>
      <c r="AR79" s="4" t="str">
        <f>IF($H79=0,"",VLOOKUP($G79,Data!$G$3:$BA$2935,37,FALSE))</f>
        <v/>
      </c>
      <c r="AS79" s="4" t="str">
        <f>IF($H79=0,"",VLOOKUP($G79,Data!$G$3:$BA$2935,38,FALSE))</f>
        <v/>
      </c>
      <c r="AT79" s="4" t="str">
        <f>IF($H79=0,"",VLOOKUP($G79,Data!$G$3:$BA$2935,39,FALSE))</f>
        <v/>
      </c>
    </row>
    <row r="80" spans="1:46" x14ac:dyDescent="0.25">
      <c r="A80" s="4">
        <f>PSSE!A82</f>
        <v>916079</v>
      </c>
      <c r="B80" s="4" t="str">
        <f>PSSE!B82</f>
        <v>NAMKHOA3_H1</v>
      </c>
      <c r="C80" s="4">
        <f>PSSE!D82</f>
        <v>10.5</v>
      </c>
      <c r="D80" s="4">
        <f>PSSE!E82</f>
        <v>20</v>
      </c>
      <c r="E80" s="4" t="str">
        <f>PSSE!F82</f>
        <v>TD</v>
      </c>
      <c r="F80" s="4">
        <f>PSSE!G82</f>
        <v>1</v>
      </c>
      <c r="G80" s="4" t="str">
        <f t="shared" si="1"/>
        <v>GOV10.520TD1</v>
      </c>
      <c r="H80" s="4">
        <f>COUNTIF(Data!$G$3:$BA$2935,GOV!$G80)</f>
        <v>1</v>
      </c>
      <c r="I80" s="4" t="str">
        <f>IF($H80=0,"",VLOOKUP($G80,Data!$G$3:$BA$2935,2,FALSE))</f>
        <v>'HYGOV'</v>
      </c>
      <c r="J80" s="4">
        <f>PSSE!C82</f>
        <v>1</v>
      </c>
      <c r="K80" s="4">
        <f>IF($H80=0,"",VLOOKUP($G80,Data!$G$3:$BA$2935,4,FALSE))</f>
        <v>0.06</v>
      </c>
      <c r="L80" s="4">
        <f>IF($H80=0,"",VLOOKUP($G80,Data!$G$3:$BA$2935,5,FALSE))</f>
        <v>0.4</v>
      </c>
      <c r="M80" s="4">
        <f>IF($H80=0,"",VLOOKUP($G80,Data!$G$3:$BA$2935,6,FALSE))</f>
        <v>3</v>
      </c>
      <c r="N80" s="4">
        <f>IF($H80=0,"",VLOOKUP($G80,Data!$G$3:$BA$2935,7,FALSE))</f>
        <v>9.9000000000000005E-2</v>
      </c>
      <c r="O80" s="4">
        <f>IF($H80=0,"",VLOOKUP($G80,Data!$G$3:$BA$2935,8,FALSE))</f>
        <v>0.4</v>
      </c>
      <c r="P80" s="4">
        <f>IF($H80=0,"",VLOOKUP($G80,Data!$G$3:$BA$2935,9,FALSE))</f>
        <v>0.15</v>
      </c>
      <c r="Q80" s="4">
        <f>IF($H80=0,"",VLOOKUP($G80,Data!$G$3:$BA$2935,10,FALSE))</f>
        <v>1</v>
      </c>
      <c r="R80" s="4">
        <f>IF($H80=0,"",VLOOKUP($G80,Data!$G$3:$BA$2935,11,FALSE))</f>
        <v>0.1</v>
      </c>
      <c r="S80" s="4">
        <f>IF($H80=0,"",VLOOKUP($G80,Data!$G$3:$BA$2935,12,FALSE))</f>
        <v>1.35</v>
      </c>
      <c r="T80" s="4">
        <f>IF($H80=0,"",VLOOKUP($G80,Data!$G$3:$BA$2935,13,FALSE))</f>
        <v>1.4</v>
      </c>
      <c r="U80" s="4">
        <f>IF($H80=0,"",VLOOKUP($G80,Data!$G$3:$BA$2935,14,FALSE))</f>
        <v>0.1</v>
      </c>
      <c r="V80" s="4">
        <f>IF($H80=0,"",VLOOKUP($G80,Data!$G$3:$BA$2935,15,FALSE))</f>
        <v>0.1</v>
      </c>
      <c r="W80" s="4" t="str">
        <f>IF($H80=0,"",VLOOKUP($G80,Data!$G$3:$BA$2935,16,FALSE))</f>
        <v>/</v>
      </c>
      <c r="X80" s="4" t="str">
        <f>IF($H80=0,"",VLOOKUP($G80,Data!$G$3:$BA$2935,17,FALSE))</f>
        <v>/</v>
      </c>
      <c r="Y80" s="4" t="str">
        <f>IF($H80=0,"",VLOOKUP($G80,Data!$G$3:$BA$2935,18,FALSE))</f>
        <v/>
      </c>
      <c r="Z80" s="4" t="str">
        <f>IF($H80=0,"",VLOOKUP($G80,Data!$G$3:$BA$2935,19,FALSE))</f>
        <v/>
      </c>
      <c r="AA80" s="4" t="str">
        <f>IF($H80=0,"",VLOOKUP($G80,Data!$G$3:$BA$2935,20,FALSE))</f>
        <v/>
      </c>
      <c r="AB80" s="4" t="str">
        <f>IF($H80=0,"",VLOOKUP($G80,Data!$G$3:$BA$2935,21,FALSE))</f>
        <v/>
      </c>
      <c r="AC80" s="4" t="str">
        <f>IF($H80=0,"",VLOOKUP($G80,Data!$G$3:$BA$2935,22,FALSE))</f>
        <v/>
      </c>
      <c r="AD80" s="4" t="str">
        <f>IF($H80=0,"",VLOOKUP($G80,Data!$G$3:$BA$2935,23,FALSE))</f>
        <v/>
      </c>
      <c r="AE80" s="4" t="str">
        <f>IF($H80=0,"",VLOOKUP($G80,Data!$G$3:$BA$2935,24,FALSE))</f>
        <v/>
      </c>
      <c r="AF80" s="4" t="str">
        <f>IF($H80=0,"",VLOOKUP($G80,Data!$G$3:$BA$2935,25,FALSE))</f>
        <v/>
      </c>
      <c r="AG80" s="4" t="str">
        <f>IF($H80=0,"",VLOOKUP($G80,Data!$G$3:$BA$2935,26,FALSE))</f>
        <v/>
      </c>
      <c r="AH80" s="4" t="str">
        <f>IF($H80=0,"",VLOOKUP($G80,Data!$G$3:$BA$2935,27,FALSE))</f>
        <v/>
      </c>
      <c r="AI80" s="4" t="str">
        <f>IF($H80=0,"",VLOOKUP($G80,Data!$G$3:$BA$2935,28,FALSE))</f>
        <v/>
      </c>
      <c r="AJ80" s="4" t="str">
        <f>IF($H80=0,"",VLOOKUP($G80,Data!$G$3:$BA$2935,29,FALSE))</f>
        <v/>
      </c>
      <c r="AK80" s="4" t="str">
        <f>IF($H80=0,"",VLOOKUP($G80,Data!$G$3:$BA$2935,30,FALSE))</f>
        <v/>
      </c>
      <c r="AL80" s="4" t="str">
        <f>IF($H80=0,"",VLOOKUP($G80,Data!$G$3:$BA$2935,31,FALSE))</f>
        <v/>
      </c>
      <c r="AM80" s="4" t="str">
        <f>IF($H80=0,"",VLOOKUP($G80,Data!$G$3:$BA$2935,32,FALSE))</f>
        <v/>
      </c>
      <c r="AN80" s="4" t="str">
        <f>IF($H80=0,"",VLOOKUP($G80,Data!$G$3:$BA$2935,33,FALSE))</f>
        <v/>
      </c>
      <c r="AO80" s="4" t="str">
        <f>IF($H80=0,"",VLOOKUP($G80,Data!$G$3:$BA$2935,34,FALSE))</f>
        <v/>
      </c>
      <c r="AP80" s="4" t="str">
        <f>IF($H80=0,"",VLOOKUP($G80,Data!$G$3:$BA$2935,35,FALSE))</f>
        <v/>
      </c>
      <c r="AQ80" s="4" t="str">
        <f>IF($H80=0,"",VLOOKUP($G80,Data!$G$3:$BA$2935,36,FALSE))</f>
        <v/>
      </c>
      <c r="AR80" s="4" t="str">
        <f>IF($H80=0,"",VLOOKUP($G80,Data!$G$3:$BA$2935,37,FALSE))</f>
        <v/>
      </c>
      <c r="AS80" s="4" t="str">
        <f>IF($H80=0,"",VLOOKUP($G80,Data!$G$3:$BA$2935,38,FALSE))</f>
        <v/>
      </c>
      <c r="AT80" s="4" t="str">
        <f>IF($H80=0,"",VLOOKUP($G80,Data!$G$3:$BA$2935,39,FALSE))</f>
        <v/>
      </c>
    </row>
    <row r="81" spans="1:46" x14ac:dyDescent="0.25">
      <c r="A81" s="4">
        <f>PSSE!A83</f>
        <v>916081</v>
      </c>
      <c r="B81" s="4" t="str">
        <f>PSSE!B83</f>
        <v>MINHLUONG_H1</v>
      </c>
      <c r="C81" s="4">
        <f>PSSE!D83</f>
        <v>11</v>
      </c>
      <c r="D81" s="4">
        <f>PSSE!E83</f>
        <v>25.5</v>
      </c>
      <c r="E81" s="4" t="str">
        <f>PSSE!F83</f>
        <v>TD</v>
      </c>
      <c r="F81" s="4">
        <f>PSSE!G83</f>
        <v>1</v>
      </c>
      <c r="G81" s="4" t="str">
        <f t="shared" si="1"/>
        <v>GOV1125.5TD1</v>
      </c>
      <c r="H81" s="4">
        <f>COUNTIF(Data!$G$3:$BA$2935,GOV!$G81)</f>
        <v>1</v>
      </c>
      <c r="I81" s="4" t="str">
        <f>IF($H81=0,"",VLOOKUP($G81,Data!$G$3:$BA$2935,2,FALSE))</f>
        <v>'HYGOV'</v>
      </c>
      <c r="J81" s="4">
        <f>PSSE!C83</f>
        <v>1</v>
      </c>
      <c r="K81" s="4">
        <f>IF($H81=0,"",VLOOKUP($G81,Data!$G$3:$BA$2935,4,FALSE))</f>
        <v>0.06</v>
      </c>
      <c r="L81" s="4">
        <f>IF($H81=0,"",VLOOKUP($G81,Data!$G$3:$BA$2935,5,FALSE))</f>
        <v>0.4</v>
      </c>
      <c r="M81" s="4">
        <f>IF($H81=0,"",VLOOKUP($G81,Data!$G$3:$BA$2935,6,FALSE))</f>
        <v>3</v>
      </c>
      <c r="N81" s="4">
        <f>IF($H81=0,"",VLOOKUP($G81,Data!$G$3:$BA$2935,7,FALSE))</f>
        <v>9.9000000000000005E-2</v>
      </c>
      <c r="O81" s="4">
        <f>IF($H81=0,"",VLOOKUP($G81,Data!$G$3:$BA$2935,8,FALSE))</f>
        <v>0.4</v>
      </c>
      <c r="P81" s="4">
        <f>IF($H81=0,"",VLOOKUP($G81,Data!$G$3:$BA$2935,9,FALSE))</f>
        <v>0.15</v>
      </c>
      <c r="Q81" s="4">
        <f>IF($H81=0,"",VLOOKUP($G81,Data!$G$3:$BA$2935,10,FALSE))</f>
        <v>1</v>
      </c>
      <c r="R81" s="4">
        <f>IF($H81=0,"",VLOOKUP($G81,Data!$G$3:$BA$2935,11,FALSE))</f>
        <v>0.1</v>
      </c>
      <c r="S81" s="4">
        <f>IF($H81=0,"",VLOOKUP($G81,Data!$G$3:$BA$2935,12,FALSE))</f>
        <v>1.35</v>
      </c>
      <c r="T81" s="4">
        <f>IF($H81=0,"",VLOOKUP($G81,Data!$G$3:$BA$2935,13,FALSE))</f>
        <v>1.4</v>
      </c>
      <c r="U81" s="4">
        <f>IF($H81=0,"",VLOOKUP($G81,Data!$G$3:$BA$2935,14,FALSE))</f>
        <v>0.1</v>
      </c>
      <c r="V81" s="4">
        <f>IF($H81=0,"",VLOOKUP($G81,Data!$G$3:$BA$2935,15,FALSE))</f>
        <v>0.1</v>
      </c>
      <c r="W81" s="4" t="str">
        <f>IF($H81=0,"",VLOOKUP($G81,Data!$G$3:$BA$2935,16,FALSE))</f>
        <v>/</v>
      </c>
      <c r="X81" s="4" t="str">
        <f>IF($H81=0,"",VLOOKUP($G81,Data!$G$3:$BA$2935,17,FALSE))</f>
        <v>/</v>
      </c>
      <c r="Y81" s="4" t="str">
        <f>IF($H81=0,"",VLOOKUP($G81,Data!$G$3:$BA$2935,18,FALSE))</f>
        <v/>
      </c>
      <c r="Z81" s="4" t="str">
        <f>IF($H81=0,"",VLOOKUP($G81,Data!$G$3:$BA$2935,19,FALSE))</f>
        <v/>
      </c>
      <c r="AA81" s="4" t="str">
        <f>IF($H81=0,"",VLOOKUP($G81,Data!$G$3:$BA$2935,20,FALSE))</f>
        <v/>
      </c>
      <c r="AB81" s="4" t="str">
        <f>IF($H81=0,"",VLOOKUP($G81,Data!$G$3:$BA$2935,21,FALSE))</f>
        <v/>
      </c>
      <c r="AC81" s="4" t="str">
        <f>IF($H81=0,"",VLOOKUP($G81,Data!$G$3:$BA$2935,22,FALSE))</f>
        <v/>
      </c>
      <c r="AD81" s="4" t="str">
        <f>IF($H81=0,"",VLOOKUP($G81,Data!$G$3:$BA$2935,23,FALSE))</f>
        <v/>
      </c>
      <c r="AE81" s="4" t="str">
        <f>IF($H81=0,"",VLOOKUP($G81,Data!$G$3:$BA$2935,24,FALSE))</f>
        <v/>
      </c>
      <c r="AF81" s="4" t="str">
        <f>IF($H81=0,"",VLOOKUP($G81,Data!$G$3:$BA$2935,25,FALSE))</f>
        <v/>
      </c>
      <c r="AG81" s="4" t="str">
        <f>IF($H81=0,"",VLOOKUP($G81,Data!$G$3:$BA$2935,26,FALSE))</f>
        <v/>
      </c>
      <c r="AH81" s="4" t="str">
        <f>IF($H81=0,"",VLOOKUP($G81,Data!$G$3:$BA$2935,27,FALSE))</f>
        <v/>
      </c>
      <c r="AI81" s="4" t="str">
        <f>IF($H81=0,"",VLOOKUP($G81,Data!$G$3:$BA$2935,28,FALSE))</f>
        <v/>
      </c>
      <c r="AJ81" s="4" t="str">
        <f>IF($H81=0,"",VLOOKUP($G81,Data!$G$3:$BA$2935,29,FALSE))</f>
        <v/>
      </c>
      <c r="AK81" s="4" t="str">
        <f>IF($H81=0,"",VLOOKUP($G81,Data!$G$3:$BA$2935,30,FALSE))</f>
        <v/>
      </c>
      <c r="AL81" s="4" t="str">
        <f>IF($H81=0,"",VLOOKUP($G81,Data!$G$3:$BA$2935,31,FALSE))</f>
        <v/>
      </c>
      <c r="AM81" s="4" t="str">
        <f>IF($H81=0,"",VLOOKUP($G81,Data!$G$3:$BA$2935,32,FALSE))</f>
        <v/>
      </c>
      <c r="AN81" s="4" t="str">
        <f>IF($H81=0,"",VLOOKUP($G81,Data!$G$3:$BA$2935,33,FALSE))</f>
        <v/>
      </c>
      <c r="AO81" s="4" t="str">
        <f>IF($H81=0,"",VLOOKUP($G81,Data!$G$3:$BA$2935,34,FALSE))</f>
        <v/>
      </c>
      <c r="AP81" s="4" t="str">
        <f>IF($H81=0,"",VLOOKUP($G81,Data!$G$3:$BA$2935,35,FALSE))</f>
        <v/>
      </c>
      <c r="AQ81" s="4" t="str">
        <f>IF($H81=0,"",VLOOKUP($G81,Data!$G$3:$BA$2935,36,FALSE))</f>
        <v/>
      </c>
      <c r="AR81" s="4" t="str">
        <f>IF($H81=0,"",VLOOKUP($G81,Data!$G$3:$BA$2935,37,FALSE))</f>
        <v/>
      </c>
      <c r="AS81" s="4" t="str">
        <f>IF($H81=0,"",VLOOKUP($G81,Data!$G$3:$BA$2935,38,FALSE))</f>
        <v/>
      </c>
      <c r="AT81" s="4" t="str">
        <f>IF($H81=0,"",VLOOKUP($G81,Data!$G$3:$BA$2935,39,FALSE))</f>
        <v/>
      </c>
    </row>
    <row r="82" spans="1:46" x14ac:dyDescent="0.25">
      <c r="A82" s="4">
        <f>PSSE!A84</f>
        <v>916085</v>
      </c>
      <c r="B82" s="4" t="str">
        <f>PSSE!B84</f>
        <v>MUONGHUM_H1</v>
      </c>
      <c r="C82" s="4">
        <f>PSSE!D84</f>
        <v>11</v>
      </c>
      <c r="D82" s="4">
        <f>PSSE!E84</f>
        <v>32</v>
      </c>
      <c r="E82" s="4" t="str">
        <f>PSSE!F84</f>
        <v>TD</v>
      </c>
      <c r="F82" s="4">
        <f>PSSE!G84</f>
        <v>1</v>
      </c>
      <c r="G82" s="4" t="str">
        <f t="shared" si="1"/>
        <v>GOV1132TD1</v>
      </c>
      <c r="H82" s="4">
        <f>COUNTIF(Data!$G$3:$BA$2935,GOV!$G82)</f>
        <v>1</v>
      </c>
      <c r="I82" s="4" t="str">
        <f>IF($H82=0,"",VLOOKUP($G82,Data!$G$3:$BA$2935,2,FALSE))</f>
        <v>'HYGOV'</v>
      </c>
      <c r="J82" s="4">
        <f>PSSE!C84</f>
        <v>1</v>
      </c>
      <c r="K82" s="4">
        <f>IF($H82=0,"",VLOOKUP($G82,Data!$G$3:$BA$2935,4,FALSE))</f>
        <v>0.06</v>
      </c>
      <c r="L82" s="4">
        <f>IF($H82=0,"",VLOOKUP($G82,Data!$G$3:$BA$2935,5,FALSE))</f>
        <v>0.4</v>
      </c>
      <c r="M82" s="4">
        <f>IF($H82=0,"",VLOOKUP($G82,Data!$G$3:$BA$2935,6,FALSE))</f>
        <v>3</v>
      </c>
      <c r="N82" s="4">
        <f>IF($H82=0,"",VLOOKUP($G82,Data!$G$3:$BA$2935,7,FALSE))</f>
        <v>9.9000000000000005E-2</v>
      </c>
      <c r="O82" s="4">
        <f>IF($H82=0,"",VLOOKUP($G82,Data!$G$3:$BA$2935,8,FALSE))</f>
        <v>0.4</v>
      </c>
      <c r="P82" s="4">
        <f>IF($H82=0,"",VLOOKUP($G82,Data!$G$3:$BA$2935,9,FALSE))</f>
        <v>0.15</v>
      </c>
      <c r="Q82" s="4">
        <f>IF($H82=0,"",VLOOKUP($G82,Data!$G$3:$BA$2935,10,FALSE))</f>
        <v>1</v>
      </c>
      <c r="R82" s="4">
        <f>IF($H82=0,"",VLOOKUP($G82,Data!$G$3:$BA$2935,11,FALSE))</f>
        <v>0.1</v>
      </c>
      <c r="S82" s="4">
        <f>IF($H82=0,"",VLOOKUP($G82,Data!$G$3:$BA$2935,12,FALSE))</f>
        <v>1.35</v>
      </c>
      <c r="T82" s="4">
        <f>IF($H82=0,"",VLOOKUP($G82,Data!$G$3:$BA$2935,13,FALSE))</f>
        <v>1.4</v>
      </c>
      <c r="U82" s="4">
        <f>IF($H82=0,"",VLOOKUP($G82,Data!$G$3:$BA$2935,14,FALSE))</f>
        <v>0.1</v>
      </c>
      <c r="V82" s="4">
        <f>IF($H82=0,"",VLOOKUP($G82,Data!$G$3:$BA$2935,15,FALSE))</f>
        <v>0.1</v>
      </c>
      <c r="W82" s="4" t="str">
        <f>IF($H82=0,"",VLOOKUP($G82,Data!$G$3:$BA$2935,16,FALSE))</f>
        <v>/</v>
      </c>
      <c r="X82" s="4" t="str">
        <f>IF($H82=0,"",VLOOKUP($G82,Data!$G$3:$BA$2935,17,FALSE))</f>
        <v>/</v>
      </c>
      <c r="Y82" s="4" t="str">
        <f>IF($H82=0,"",VLOOKUP($G82,Data!$G$3:$BA$2935,18,FALSE))</f>
        <v/>
      </c>
      <c r="Z82" s="4" t="str">
        <f>IF($H82=0,"",VLOOKUP($G82,Data!$G$3:$BA$2935,19,FALSE))</f>
        <v/>
      </c>
      <c r="AA82" s="4" t="str">
        <f>IF($H82=0,"",VLOOKUP($G82,Data!$G$3:$BA$2935,20,FALSE))</f>
        <v/>
      </c>
      <c r="AB82" s="4" t="str">
        <f>IF($H82=0,"",VLOOKUP($G82,Data!$G$3:$BA$2935,21,FALSE))</f>
        <v/>
      </c>
      <c r="AC82" s="4" t="str">
        <f>IF($H82=0,"",VLOOKUP($G82,Data!$G$3:$BA$2935,22,FALSE))</f>
        <v/>
      </c>
      <c r="AD82" s="4" t="str">
        <f>IF($H82=0,"",VLOOKUP($G82,Data!$G$3:$BA$2935,23,FALSE))</f>
        <v/>
      </c>
      <c r="AE82" s="4" t="str">
        <f>IF($H82=0,"",VLOOKUP($G82,Data!$G$3:$BA$2935,24,FALSE))</f>
        <v/>
      </c>
      <c r="AF82" s="4" t="str">
        <f>IF($H82=0,"",VLOOKUP($G82,Data!$G$3:$BA$2935,25,FALSE))</f>
        <v/>
      </c>
      <c r="AG82" s="4" t="str">
        <f>IF($H82=0,"",VLOOKUP($G82,Data!$G$3:$BA$2935,26,FALSE))</f>
        <v/>
      </c>
      <c r="AH82" s="4" t="str">
        <f>IF($H82=0,"",VLOOKUP($G82,Data!$G$3:$BA$2935,27,FALSE))</f>
        <v/>
      </c>
      <c r="AI82" s="4" t="str">
        <f>IF($H82=0,"",VLOOKUP($G82,Data!$G$3:$BA$2935,28,FALSE))</f>
        <v/>
      </c>
      <c r="AJ82" s="4" t="str">
        <f>IF($H82=0,"",VLOOKUP($G82,Data!$G$3:$BA$2935,29,FALSE))</f>
        <v/>
      </c>
      <c r="AK82" s="4" t="str">
        <f>IF($H82=0,"",VLOOKUP($G82,Data!$G$3:$BA$2935,30,FALSE))</f>
        <v/>
      </c>
      <c r="AL82" s="4" t="str">
        <f>IF($H82=0,"",VLOOKUP($G82,Data!$G$3:$BA$2935,31,FALSE))</f>
        <v/>
      </c>
      <c r="AM82" s="4" t="str">
        <f>IF($H82=0,"",VLOOKUP($G82,Data!$G$3:$BA$2935,32,FALSE))</f>
        <v/>
      </c>
      <c r="AN82" s="4" t="str">
        <f>IF($H82=0,"",VLOOKUP($G82,Data!$G$3:$BA$2935,33,FALSE))</f>
        <v/>
      </c>
      <c r="AO82" s="4" t="str">
        <f>IF($H82=0,"",VLOOKUP($G82,Data!$G$3:$BA$2935,34,FALSE))</f>
        <v/>
      </c>
      <c r="AP82" s="4" t="str">
        <f>IF($H82=0,"",VLOOKUP($G82,Data!$G$3:$BA$2935,35,FALSE))</f>
        <v/>
      </c>
      <c r="AQ82" s="4" t="str">
        <f>IF($H82=0,"",VLOOKUP($G82,Data!$G$3:$BA$2935,36,FALSE))</f>
        <v/>
      </c>
      <c r="AR82" s="4" t="str">
        <f>IF($H82=0,"",VLOOKUP($G82,Data!$G$3:$BA$2935,37,FALSE))</f>
        <v/>
      </c>
      <c r="AS82" s="4" t="str">
        <f>IF($H82=0,"",VLOOKUP($G82,Data!$G$3:$BA$2935,38,FALSE))</f>
        <v/>
      </c>
      <c r="AT82" s="4" t="str">
        <f>IF($H82=0,"",VLOOKUP($G82,Data!$G$3:$BA$2935,39,FALSE))</f>
        <v/>
      </c>
    </row>
    <row r="83" spans="1:46" x14ac:dyDescent="0.25">
      <c r="A83" s="4">
        <f>PSSE!A85</f>
        <v>916087</v>
      </c>
      <c r="B83" s="4" t="str">
        <f>PSSE!B85</f>
        <v>NAMPUNG_H1</v>
      </c>
      <c r="C83" s="4">
        <f>PSSE!D85</f>
        <v>11</v>
      </c>
      <c r="D83" s="4">
        <f>PSSE!E85</f>
        <v>25.5</v>
      </c>
      <c r="E83" s="4" t="str">
        <f>PSSE!F85</f>
        <v>TD</v>
      </c>
      <c r="F83" s="4">
        <f>PSSE!G85</f>
        <v>1</v>
      </c>
      <c r="G83" s="4" t="str">
        <f t="shared" si="1"/>
        <v>GOV1125.5TD1</v>
      </c>
      <c r="H83" s="4">
        <f>COUNTIF(Data!$G$3:$BA$2935,GOV!$G83)</f>
        <v>1</v>
      </c>
      <c r="I83" s="4" t="str">
        <f>IF($H83=0,"",VLOOKUP($G83,Data!$G$3:$BA$2935,2,FALSE))</f>
        <v>'HYGOV'</v>
      </c>
      <c r="J83" s="4">
        <f>PSSE!C85</f>
        <v>1</v>
      </c>
      <c r="K83" s="4">
        <f>IF($H83=0,"",VLOOKUP($G83,Data!$G$3:$BA$2935,4,FALSE))</f>
        <v>0.06</v>
      </c>
      <c r="L83" s="4">
        <f>IF($H83=0,"",VLOOKUP($G83,Data!$G$3:$BA$2935,5,FALSE))</f>
        <v>0.4</v>
      </c>
      <c r="M83" s="4">
        <f>IF($H83=0,"",VLOOKUP($G83,Data!$G$3:$BA$2935,6,FALSE))</f>
        <v>3</v>
      </c>
      <c r="N83" s="4">
        <f>IF($H83=0,"",VLOOKUP($G83,Data!$G$3:$BA$2935,7,FALSE))</f>
        <v>9.9000000000000005E-2</v>
      </c>
      <c r="O83" s="4">
        <f>IF($H83=0,"",VLOOKUP($G83,Data!$G$3:$BA$2935,8,FALSE))</f>
        <v>0.4</v>
      </c>
      <c r="P83" s="4">
        <f>IF($H83=0,"",VLOOKUP($G83,Data!$G$3:$BA$2935,9,FALSE))</f>
        <v>0.15</v>
      </c>
      <c r="Q83" s="4">
        <f>IF($H83=0,"",VLOOKUP($G83,Data!$G$3:$BA$2935,10,FALSE))</f>
        <v>1</v>
      </c>
      <c r="R83" s="4">
        <f>IF($H83=0,"",VLOOKUP($G83,Data!$G$3:$BA$2935,11,FALSE))</f>
        <v>0.1</v>
      </c>
      <c r="S83" s="4">
        <f>IF($H83=0,"",VLOOKUP($G83,Data!$G$3:$BA$2935,12,FALSE))</f>
        <v>1.35</v>
      </c>
      <c r="T83" s="4">
        <f>IF($H83=0,"",VLOOKUP($G83,Data!$G$3:$BA$2935,13,FALSE))</f>
        <v>1.4</v>
      </c>
      <c r="U83" s="4">
        <f>IF($H83=0,"",VLOOKUP($G83,Data!$G$3:$BA$2935,14,FALSE))</f>
        <v>0.1</v>
      </c>
      <c r="V83" s="4">
        <f>IF($H83=0,"",VLOOKUP($G83,Data!$G$3:$BA$2935,15,FALSE))</f>
        <v>0.1</v>
      </c>
      <c r="W83" s="4" t="str">
        <f>IF($H83=0,"",VLOOKUP($G83,Data!$G$3:$BA$2935,16,FALSE))</f>
        <v>/</v>
      </c>
      <c r="X83" s="4" t="str">
        <f>IF($H83=0,"",VLOOKUP($G83,Data!$G$3:$BA$2935,17,FALSE))</f>
        <v>/</v>
      </c>
      <c r="Y83" s="4" t="str">
        <f>IF($H83=0,"",VLOOKUP($G83,Data!$G$3:$BA$2935,18,FALSE))</f>
        <v/>
      </c>
      <c r="Z83" s="4" t="str">
        <f>IF($H83=0,"",VLOOKUP($G83,Data!$G$3:$BA$2935,19,FALSE))</f>
        <v/>
      </c>
      <c r="AA83" s="4" t="str">
        <f>IF($H83=0,"",VLOOKUP($G83,Data!$G$3:$BA$2935,20,FALSE))</f>
        <v/>
      </c>
      <c r="AB83" s="4" t="str">
        <f>IF($H83=0,"",VLOOKUP($G83,Data!$G$3:$BA$2935,21,FALSE))</f>
        <v/>
      </c>
      <c r="AC83" s="4" t="str">
        <f>IF($H83=0,"",VLOOKUP($G83,Data!$G$3:$BA$2935,22,FALSE))</f>
        <v/>
      </c>
      <c r="AD83" s="4" t="str">
        <f>IF($H83=0,"",VLOOKUP($G83,Data!$G$3:$BA$2935,23,FALSE))</f>
        <v/>
      </c>
      <c r="AE83" s="4" t="str">
        <f>IF($H83=0,"",VLOOKUP($G83,Data!$G$3:$BA$2935,24,FALSE))</f>
        <v/>
      </c>
      <c r="AF83" s="4" t="str">
        <f>IF($H83=0,"",VLOOKUP($G83,Data!$G$3:$BA$2935,25,FALSE))</f>
        <v/>
      </c>
      <c r="AG83" s="4" t="str">
        <f>IF($H83=0,"",VLOOKUP($G83,Data!$G$3:$BA$2935,26,FALSE))</f>
        <v/>
      </c>
      <c r="AH83" s="4" t="str">
        <f>IF($H83=0,"",VLOOKUP($G83,Data!$G$3:$BA$2935,27,FALSE))</f>
        <v/>
      </c>
      <c r="AI83" s="4" t="str">
        <f>IF($H83=0,"",VLOOKUP($G83,Data!$G$3:$BA$2935,28,FALSE))</f>
        <v/>
      </c>
      <c r="AJ83" s="4" t="str">
        <f>IF($H83=0,"",VLOOKUP($G83,Data!$G$3:$BA$2935,29,FALSE))</f>
        <v/>
      </c>
      <c r="AK83" s="4" t="str">
        <f>IF($H83=0,"",VLOOKUP($G83,Data!$G$3:$BA$2935,30,FALSE))</f>
        <v/>
      </c>
      <c r="AL83" s="4" t="str">
        <f>IF($H83=0,"",VLOOKUP($G83,Data!$G$3:$BA$2935,31,FALSE))</f>
        <v/>
      </c>
      <c r="AM83" s="4" t="str">
        <f>IF($H83=0,"",VLOOKUP($G83,Data!$G$3:$BA$2935,32,FALSE))</f>
        <v/>
      </c>
      <c r="AN83" s="4" t="str">
        <f>IF($H83=0,"",VLOOKUP($G83,Data!$G$3:$BA$2935,33,FALSE))</f>
        <v/>
      </c>
      <c r="AO83" s="4" t="str">
        <f>IF($H83=0,"",VLOOKUP($G83,Data!$G$3:$BA$2935,34,FALSE))</f>
        <v/>
      </c>
      <c r="AP83" s="4" t="str">
        <f>IF($H83=0,"",VLOOKUP($G83,Data!$G$3:$BA$2935,35,FALSE))</f>
        <v/>
      </c>
      <c r="AQ83" s="4" t="str">
        <f>IF($H83=0,"",VLOOKUP($G83,Data!$G$3:$BA$2935,36,FALSE))</f>
        <v/>
      </c>
      <c r="AR83" s="4" t="str">
        <f>IF($H83=0,"",VLOOKUP($G83,Data!$G$3:$BA$2935,37,FALSE))</f>
        <v/>
      </c>
      <c r="AS83" s="4" t="str">
        <f>IF($H83=0,"",VLOOKUP($G83,Data!$G$3:$BA$2935,38,FALSE))</f>
        <v/>
      </c>
      <c r="AT83" s="4" t="str">
        <f>IF($H83=0,"",VLOOKUP($G83,Data!$G$3:$BA$2935,39,FALSE))</f>
        <v/>
      </c>
    </row>
    <row r="84" spans="1:46" x14ac:dyDescent="0.25">
      <c r="A84" s="4">
        <f>PSSE!A86</f>
        <v>916088</v>
      </c>
      <c r="B84" s="4" t="str">
        <f>PSSE!B86</f>
        <v>NAMPUNG_H2</v>
      </c>
      <c r="C84" s="4">
        <f>PSSE!D86</f>
        <v>11</v>
      </c>
      <c r="D84" s="4">
        <f>PSSE!E86</f>
        <v>25.5</v>
      </c>
      <c r="E84" s="4" t="str">
        <f>PSSE!F86</f>
        <v>TD</v>
      </c>
      <c r="F84" s="4">
        <f>PSSE!G86</f>
        <v>1</v>
      </c>
      <c r="G84" s="4" t="str">
        <f t="shared" si="1"/>
        <v>GOV1125.5TD1</v>
      </c>
      <c r="H84" s="4">
        <f>COUNTIF(Data!$G$3:$BA$2935,GOV!$G84)</f>
        <v>1</v>
      </c>
      <c r="I84" s="4" t="str">
        <f>IF($H84=0,"",VLOOKUP($G84,Data!$G$3:$BA$2935,2,FALSE))</f>
        <v>'HYGOV'</v>
      </c>
      <c r="J84" s="4">
        <f>PSSE!C86</f>
        <v>1</v>
      </c>
      <c r="K84" s="4">
        <f>IF($H84=0,"",VLOOKUP($G84,Data!$G$3:$BA$2935,4,FALSE))</f>
        <v>0.06</v>
      </c>
      <c r="L84" s="4">
        <f>IF($H84=0,"",VLOOKUP($G84,Data!$G$3:$BA$2935,5,FALSE))</f>
        <v>0.4</v>
      </c>
      <c r="M84" s="4">
        <f>IF($H84=0,"",VLOOKUP($G84,Data!$G$3:$BA$2935,6,FALSE))</f>
        <v>3</v>
      </c>
      <c r="N84" s="4">
        <f>IF($H84=0,"",VLOOKUP($G84,Data!$G$3:$BA$2935,7,FALSE))</f>
        <v>9.9000000000000005E-2</v>
      </c>
      <c r="O84" s="4">
        <f>IF($H84=0,"",VLOOKUP($G84,Data!$G$3:$BA$2935,8,FALSE))</f>
        <v>0.4</v>
      </c>
      <c r="P84" s="4">
        <f>IF($H84=0,"",VLOOKUP($G84,Data!$G$3:$BA$2935,9,FALSE))</f>
        <v>0.15</v>
      </c>
      <c r="Q84" s="4">
        <f>IF($H84=0,"",VLOOKUP($G84,Data!$G$3:$BA$2935,10,FALSE))</f>
        <v>1</v>
      </c>
      <c r="R84" s="4">
        <f>IF($H84=0,"",VLOOKUP($G84,Data!$G$3:$BA$2935,11,FALSE))</f>
        <v>0.1</v>
      </c>
      <c r="S84" s="4">
        <f>IF($H84=0,"",VLOOKUP($G84,Data!$G$3:$BA$2935,12,FALSE))</f>
        <v>1.35</v>
      </c>
      <c r="T84" s="4">
        <f>IF($H84=0,"",VLOOKUP($G84,Data!$G$3:$BA$2935,13,FALSE))</f>
        <v>1.4</v>
      </c>
      <c r="U84" s="4">
        <f>IF($H84=0,"",VLOOKUP($G84,Data!$G$3:$BA$2935,14,FALSE))</f>
        <v>0.1</v>
      </c>
      <c r="V84" s="4">
        <f>IF($H84=0,"",VLOOKUP($G84,Data!$G$3:$BA$2935,15,FALSE))</f>
        <v>0.1</v>
      </c>
      <c r="W84" s="4" t="str">
        <f>IF($H84=0,"",VLOOKUP($G84,Data!$G$3:$BA$2935,16,FALSE))</f>
        <v>/</v>
      </c>
      <c r="X84" s="4" t="str">
        <f>IF($H84=0,"",VLOOKUP($G84,Data!$G$3:$BA$2935,17,FALSE))</f>
        <v>/</v>
      </c>
      <c r="Y84" s="4" t="str">
        <f>IF($H84=0,"",VLOOKUP($G84,Data!$G$3:$BA$2935,18,FALSE))</f>
        <v/>
      </c>
      <c r="Z84" s="4" t="str">
        <f>IF($H84=0,"",VLOOKUP($G84,Data!$G$3:$BA$2935,19,FALSE))</f>
        <v/>
      </c>
      <c r="AA84" s="4" t="str">
        <f>IF($H84=0,"",VLOOKUP($G84,Data!$G$3:$BA$2935,20,FALSE))</f>
        <v/>
      </c>
      <c r="AB84" s="4" t="str">
        <f>IF($H84=0,"",VLOOKUP($G84,Data!$G$3:$BA$2935,21,FALSE))</f>
        <v/>
      </c>
      <c r="AC84" s="4" t="str">
        <f>IF($H84=0,"",VLOOKUP($G84,Data!$G$3:$BA$2935,22,FALSE))</f>
        <v/>
      </c>
      <c r="AD84" s="4" t="str">
        <f>IF($H84=0,"",VLOOKUP($G84,Data!$G$3:$BA$2935,23,FALSE))</f>
        <v/>
      </c>
      <c r="AE84" s="4" t="str">
        <f>IF($H84=0,"",VLOOKUP($G84,Data!$G$3:$BA$2935,24,FALSE))</f>
        <v/>
      </c>
      <c r="AF84" s="4" t="str">
        <f>IF($H84=0,"",VLOOKUP($G84,Data!$G$3:$BA$2935,25,FALSE))</f>
        <v/>
      </c>
      <c r="AG84" s="4" t="str">
        <f>IF($H84=0,"",VLOOKUP($G84,Data!$G$3:$BA$2935,26,FALSE))</f>
        <v/>
      </c>
      <c r="AH84" s="4" t="str">
        <f>IF($H84=0,"",VLOOKUP($G84,Data!$G$3:$BA$2935,27,FALSE))</f>
        <v/>
      </c>
      <c r="AI84" s="4" t="str">
        <f>IF($H84=0,"",VLOOKUP($G84,Data!$G$3:$BA$2935,28,FALSE))</f>
        <v/>
      </c>
      <c r="AJ84" s="4" t="str">
        <f>IF($H84=0,"",VLOOKUP($G84,Data!$G$3:$BA$2935,29,FALSE))</f>
        <v/>
      </c>
      <c r="AK84" s="4" t="str">
        <f>IF($H84=0,"",VLOOKUP($G84,Data!$G$3:$BA$2935,30,FALSE))</f>
        <v/>
      </c>
      <c r="AL84" s="4" t="str">
        <f>IF($H84=0,"",VLOOKUP($G84,Data!$G$3:$BA$2935,31,FALSE))</f>
        <v/>
      </c>
      <c r="AM84" s="4" t="str">
        <f>IF($H84=0,"",VLOOKUP($G84,Data!$G$3:$BA$2935,32,FALSE))</f>
        <v/>
      </c>
      <c r="AN84" s="4" t="str">
        <f>IF($H84=0,"",VLOOKUP($G84,Data!$G$3:$BA$2935,33,FALSE))</f>
        <v/>
      </c>
      <c r="AO84" s="4" t="str">
        <f>IF($H84=0,"",VLOOKUP($G84,Data!$G$3:$BA$2935,34,FALSE))</f>
        <v/>
      </c>
      <c r="AP84" s="4" t="str">
        <f>IF($H84=0,"",VLOOKUP($G84,Data!$G$3:$BA$2935,35,FALSE))</f>
        <v/>
      </c>
      <c r="AQ84" s="4" t="str">
        <f>IF($H84=0,"",VLOOKUP($G84,Data!$G$3:$BA$2935,36,FALSE))</f>
        <v/>
      </c>
      <c r="AR84" s="4" t="str">
        <f>IF($H84=0,"",VLOOKUP($G84,Data!$G$3:$BA$2935,37,FALSE))</f>
        <v/>
      </c>
      <c r="AS84" s="4" t="str">
        <f>IF($H84=0,"",VLOOKUP($G84,Data!$G$3:$BA$2935,38,FALSE))</f>
        <v/>
      </c>
      <c r="AT84" s="4" t="str">
        <f>IF($H84=0,"",VLOOKUP($G84,Data!$G$3:$BA$2935,39,FALSE))</f>
        <v/>
      </c>
    </row>
    <row r="85" spans="1:46" x14ac:dyDescent="0.25">
      <c r="A85" s="4">
        <f>PSSE!A87</f>
        <v>916089</v>
      </c>
      <c r="B85" s="4" t="str">
        <f>PSSE!B87</f>
        <v>LAOCAI_H1</v>
      </c>
      <c r="C85" s="4">
        <f>PSSE!D87</f>
        <v>11</v>
      </c>
      <c r="D85" s="4">
        <f>PSSE!E87</f>
        <v>25.5</v>
      </c>
      <c r="E85" s="4" t="str">
        <f>PSSE!F87</f>
        <v>TD</v>
      </c>
      <c r="F85" s="4">
        <f>PSSE!G87</f>
        <v>1</v>
      </c>
      <c r="G85" s="4" t="str">
        <f t="shared" si="1"/>
        <v>GOV1125.5TD1</v>
      </c>
      <c r="H85" s="4">
        <f>COUNTIF(Data!$G$3:$BA$2935,GOV!$G85)</f>
        <v>1</v>
      </c>
      <c r="I85" s="4" t="str">
        <f>IF($H85=0,"",VLOOKUP($G85,Data!$G$3:$BA$2935,2,FALSE))</f>
        <v>'HYGOV'</v>
      </c>
      <c r="J85" s="4">
        <f>PSSE!C87</f>
        <v>1</v>
      </c>
      <c r="K85" s="4">
        <f>IF($H85=0,"",VLOOKUP($G85,Data!$G$3:$BA$2935,4,FALSE))</f>
        <v>0.06</v>
      </c>
      <c r="L85" s="4">
        <f>IF($H85=0,"",VLOOKUP($G85,Data!$G$3:$BA$2935,5,FALSE))</f>
        <v>0.4</v>
      </c>
      <c r="M85" s="4">
        <f>IF($H85=0,"",VLOOKUP($G85,Data!$G$3:$BA$2935,6,FALSE))</f>
        <v>3</v>
      </c>
      <c r="N85" s="4">
        <f>IF($H85=0,"",VLOOKUP($G85,Data!$G$3:$BA$2935,7,FALSE))</f>
        <v>9.9000000000000005E-2</v>
      </c>
      <c r="O85" s="4">
        <f>IF($H85=0,"",VLOOKUP($G85,Data!$G$3:$BA$2935,8,FALSE))</f>
        <v>0.4</v>
      </c>
      <c r="P85" s="4">
        <f>IF($H85=0,"",VLOOKUP($G85,Data!$G$3:$BA$2935,9,FALSE))</f>
        <v>0.15</v>
      </c>
      <c r="Q85" s="4">
        <f>IF($H85=0,"",VLOOKUP($G85,Data!$G$3:$BA$2935,10,FALSE))</f>
        <v>1</v>
      </c>
      <c r="R85" s="4">
        <f>IF($H85=0,"",VLOOKUP($G85,Data!$G$3:$BA$2935,11,FALSE))</f>
        <v>0.1</v>
      </c>
      <c r="S85" s="4">
        <f>IF($H85=0,"",VLOOKUP($G85,Data!$G$3:$BA$2935,12,FALSE))</f>
        <v>1.35</v>
      </c>
      <c r="T85" s="4">
        <f>IF($H85=0,"",VLOOKUP($G85,Data!$G$3:$BA$2935,13,FALSE))</f>
        <v>1.4</v>
      </c>
      <c r="U85" s="4">
        <f>IF($H85=0,"",VLOOKUP($G85,Data!$G$3:$BA$2935,14,FALSE))</f>
        <v>0.1</v>
      </c>
      <c r="V85" s="4">
        <f>IF($H85=0,"",VLOOKUP($G85,Data!$G$3:$BA$2935,15,FALSE))</f>
        <v>0.1</v>
      </c>
      <c r="W85" s="4" t="str">
        <f>IF($H85=0,"",VLOOKUP($G85,Data!$G$3:$BA$2935,16,FALSE))</f>
        <v>/</v>
      </c>
      <c r="X85" s="4" t="str">
        <f>IF($H85=0,"",VLOOKUP($G85,Data!$G$3:$BA$2935,17,FALSE))</f>
        <v>/</v>
      </c>
      <c r="Y85" s="4" t="str">
        <f>IF($H85=0,"",VLOOKUP($G85,Data!$G$3:$BA$2935,18,FALSE))</f>
        <v/>
      </c>
      <c r="Z85" s="4" t="str">
        <f>IF($H85=0,"",VLOOKUP($G85,Data!$G$3:$BA$2935,19,FALSE))</f>
        <v/>
      </c>
      <c r="AA85" s="4" t="str">
        <f>IF($H85=0,"",VLOOKUP($G85,Data!$G$3:$BA$2935,20,FALSE))</f>
        <v/>
      </c>
      <c r="AB85" s="4" t="str">
        <f>IF($H85=0,"",VLOOKUP($G85,Data!$G$3:$BA$2935,21,FALSE))</f>
        <v/>
      </c>
      <c r="AC85" s="4" t="str">
        <f>IF($H85=0,"",VLOOKUP($G85,Data!$G$3:$BA$2935,22,FALSE))</f>
        <v/>
      </c>
      <c r="AD85" s="4" t="str">
        <f>IF($H85=0,"",VLOOKUP($G85,Data!$G$3:$BA$2935,23,FALSE))</f>
        <v/>
      </c>
      <c r="AE85" s="4" t="str">
        <f>IF($H85=0,"",VLOOKUP($G85,Data!$G$3:$BA$2935,24,FALSE))</f>
        <v/>
      </c>
      <c r="AF85" s="4" t="str">
        <f>IF($H85=0,"",VLOOKUP($G85,Data!$G$3:$BA$2935,25,FALSE))</f>
        <v/>
      </c>
      <c r="AG85" s="4" t="str">
        <f>IF($H85=0,"",VLOOKUP($G85,Data!$G$3:$BA$2935,26,FALSE))</f>
        <v/>
      </c>
      <c r="AH85" s="4" t="str">
        <f>IF($H85=0,"",VLOOKUP($G85,Data!$G$3:$BA$2935,27,FALSE))</f>
        <v/>
      </c>
      <c r="AI85" s="4" t="str">
        <f>IF($H85=0,"",VLOOKUP($G85,Data!$G$3:$BA$2935,28,FALSE))</f>
        <v/>
      </c>
      <c r="AJ85" s="4" t="str">
        <f>IF($H85=0,"",VLOOKUP($G85,Data!$G$3:$BA$2935,29,FALSE))</f>
        <v/>
      </c>
      <c r="AK85" s="4" t="str">
        <f>IF($H85=0,"",VLOOKUP($G85,Data!$G$3:$BA$2935,30,FALSE))</f>
        <v/>
      </c>
      <c r="AL85" s="4" t="str">
        <f>IF($H85=0,"",VLOOKUP($G85,Data!$G$3:$BA$2935,31,FALSE))</f>
        <v/>
      </c>
      <c r="AM85" s="4" t="str">
        <f>IF($H85=0,"",VLOOKUP($G85,Data!$G$3:$BA$2935,32,FALSE))</f>
        <v/>
      </c>
      <c r="AN85" s="4" t="str">
        <f>IF($H85=0,"",VLOOKUP($G85,Data!$G$3:$BA$2935,33,FALSE))</f>
        <v/>
      </c>
      <c r="AO85" s="4" t="str">
        <f>IF($H85=0,"",VLOOKUP($G85,Data!$G$3:$BA$2935,34,FALSE))</f>
        <v/>
      </c>
      <c r="AP85" s="4" t="str">
        <f>IF($H85=0,"",VLOOKUP($G85,Data!$G$3:$BA$2935,35,FALSE))</f>
        <v/>
      </c>
      <c r="AQ85" s="4" t="str">
        <f>IF($H85=0,"",VLOOKUP($G85,Data!$G$3:$BA$2935,36,FALSE))</f>
        <v/>
      </c>
      <c r="AR85" s="4" t="str">
        <f>IF($H85=0,"",VLOOKUP($G85,Data!$G$3:$BA$2935,37,FALSE))</f>
        <v/>
      </c>
      <c r="AS85" s="4" t="str">
        <f>IF($H85=0,"",VLOOKUP($G85,Data!$G$3:$BA$2935,38,FALSE))</f>
        <v/>
      </c>
      <c r="AT85" s="4" t="str">
        <f>IF($H85=0,"",VLOOKUP($G85,Data!$G$3:$BA$2935,39,FALSE))</f>
        <v/>
      </c>
    </row>
    <row r="86" spans="1:46" x14ac:dyDescent="0.25">
      <c r="A86" s="4">
        <f>PSSE!A88</f>
        <v>916091</v>
      </c>
      <c r="B86" s="4" t="str">
        <f>PSSE!B88</f>
        <v>TATHANG_H1</v>
      </c>
      <c r="C86" s="4">
        <f>PSSE!D88</f>
        <v>10.5</v>
      </c>
      <c r="D86" s="4">
        <f>PSSE!E88</f>
        <v>20</v>
      </c>
      <c r="E86" s="4" t="str">
        <f>PSSE!F88</f>
        <v>TD</v>
      </c>
      <c r="F86" s="4">
        <f>PSSE!G88</f>
        <v>1</v>
      </c>
      <c r="G86" s="4" t="str">
        <f t="shared" si="1"/>
        <v>GOV10.520TD1</v>
      </c>
      <c r="H86" s="4">
        <f>COUNTIF(Data!$G$3:$BA$2935,GOV!$G86)</f>
        <v>1</v>
      </c>
      <c r="I86" s="4" t="str">
        <f>IF($H86=0,"",VLOOKUP($G86,Data!$G$3:$BA$2935,2,FALSE))</f>
        <v>'HYGOV'</v>
      </c>
      <c r="J86" s="4">
        <f>PSSE!C88</f>
        <v>1</v>
      </c>
      <c r="K86" s="4">
        <f>IF($H86=0,"",VLOOKUP($G86,Data!$G$3:$BA$2935,4,FALSE))</f>
        <v>0.06</v>
      </c>
      <c r="L86" s="4">
        <f>IF($H86=0,"",VLOOKUP($G86,Data!$G$3:$BA$2935,5,FALSE))</f>
        <v>0.4</v>
      </c>
      <c r="M86" s="4">
        <f>IF($H86=0,"",VLOOKUP($G86,Data!$G$3:$BA$2935,6,FALSE))</f>
        <v>3</v>
      </c>
      <c r="N86" s="4">
        <f>IF($H86=0,"",VLOOKUP($G86,Data!$G$3:$BA$2935,7,FALSE))</f>
        <v>9.9000000000000005E-2</v>
      </c>
      <c r="O86" s="4">
        <f>IF($H86=0,"",VLOOKUP($G86,Data!$G$3:$BA$2935,8,FALSE))</f>
        <v>0.4</v>
      </c>
      <c r="P86" s="4">
        <f>IF($H86=0,"",VLOOKUP($G86,Data!$G$3:$BA$2935,9,FALSE))</f>
        <v>0.15</v>
      </c>
      <c r="Q86" s="4">
        <f>IF($H86=0,"",VLOOKUP($G86,Data!$G$3:$BA$2935,10,FALSE))</f>
        <v>1</v>
      </c>
      <c r="R86" s="4">
        <f>IF($H86=0,"",VLOOKUP($G86,Data!$G$3:$BA$2935,11,FALSE))</f>
        <v>0.1</v>
      </c>
      <c r="S86" s="4">
        <f>IF($H86=0,"",VLOOKUP($G86,Data!$G$3:$BA$2935,12,FALSE))</f>
        <v>1.35</v>
      </c>
      <c r="T86" s="4">
        <f>IF($H86=0,"",VLOOKUP($G86,Data!$G$3:$BA$2935,13,FALSE))</f>
        <v>1.4</v>
      </c>
      <c r="U86" s="4">
        <f>IF($H86=0,"",VLOOKUP($G86,Data!$G$3:$BA$2935,14,FALSE))</f>
        <v>0.1</v>
      </c>
      <c r="V86" s="4">
        <f>IF($H86=0,"",VLOOKUP($G86,Data!$G$3:$BA$2935,15,FALSE))</f>
        <v>0.1</v>
      </c>
      <c r="W86" s="4" t="str">
        <f>IF($H86=0,"",VLOOKUP($G86,Data!$G$3:$BA$2935,16,FALSE))</f>
        <v>/</v>
      </c>
      <c r="X86" s="4" t="str">
        <f>IF($H86=0,"",VLOOKUP($G86,Data!$G$3:$BA$2935,17,FALSE))</f>
        <v>/</v>
      </c>
      <c r="Y86" s="4" t="str">
        <f>IF($H86=0,"",VLOOKUP($G86,Data!$G$3:$BA$2935,18,FALSE))</f>
        <v/>
      </c>
      <c r="Z86" s="4" t="str">
        <f>IF($H86=0,"",VLOOKUP($G86,Data!$G$3:$BA$2935,19,FALSE))</f>
        <v/>
      </c>
      <c r="AA86" s="4" t="str">
        <f>IF($H86=0,"",VLOOKUP($G86,Data!$G$3:$BA$2935,20,FALSE))</f>
        <v/>
      </c>
      <c r="AB86" s="4" t="str">
        <f>IF($H86=0,"",VLOOKUP($G86,Data!$G$3:$BA$2935,21,FALSE))</f>
        <v/>
      </c>
      <c r="AC86" s="4" t="str">
        <f>IF($H86=0,"",VLOOKUP($G86,Data!$G$3:$BA$2935,22,FALSE))</f>
        <v/>
      </c>
      <c r="AD86" s="4" t="str">
        <f>IF($H86=0,"",VLOOKUP($G86,Data!$G$3:$BA$2935,23,FALSE))</f>
        <v/>
      </c>
      <c r="AE86" s="4" t="str">
        <f>IF($H86=0,"",VLOOKUP($G86,Data!$G$3:$BA$2935,24,FALSE))</f>
        <v/>
      </c>
      <c r="AF86" s="4" t="str">
        <f>IF($H86=0,"",VLOOKUP($G86,Data!$G$3:$BA$2935,25,FALSE))</f>
        <v/>
      </c>
      <c r="AG86" s="4" t="str">
        <f>IF($H86=0,"",VLOOKUP($G86,Data!$G$3:$BA$2935,26,FALSE))</f>
        <v/>
      </c>
      <c r="AH86" s="4" t="str">
        <f>IF($H86=0,"",VLOOKUP($G86,Data!$G$3:$BA$2935,27,FALSE))</f>
        <v/>
      </c>
      <c r="AI86" s="4" t="str">
        <f>IF($H86=0,"",VLOOKUP($G86,Data!$G$3:$BA$2935,28,FALSE))</f>
        <v/>
      </c>
      <c r="AJ86" s="4" t="str">
        <f>IF($H86=0,"",VLOOKUP($G86,Data!$G$3:$BA$2935,29,FALSE))</f>
        <v/>
      </c>
      <c r="AK86" s="4" t="str">
        <f>IF($H86=0,"",VLOOKUP($G86,Data!$G$3:$BA$2935,30,FALSE))</f>
        <v/>
      </c>
      <c r="AL86" s="4" t="str">
        <f>IF($H86=0,"",VLOOKUP($G86,Data!$G$3:$BA$2935,31,FALSE))</f>
        <v/>
      </c>
      <c r="AM86" s="4" t="str">
        <f>IF($H86=0,"",VLOOKUP($G86,Data!$G$3:$BA$2935,32,FALSE))</f>
        <v/>
      </c>
      <c r="AN86" s="4" t="str">
        <f>IF($H86=0,"",VLOOKUP($G86,Data!$G$3:$BA$2935,33,FALSE))</f>
        <v/>
      </c>
      <c r="AO86" s="4" t="str">
        <f>IF($H86=0,"",VLOOKUP($G86,Data!$G$3:$BA$2935,34,FALSE))</f>
        <v/>
      </c>
      <c r="AP86" s="4" t="str">
        <f>IF($H86=0,"",VLOOKUP($G86,Data!$G$3:$BA$2935,35,FALSE))</f>
        <v/>
      </c>
      <c r="AQ86" s="4" t="str">
        <f>IF($H86=0,"",VLOOKUP($G86,Data!$G$3:$BA$2935,36,FALSE))</f>
        <v/>
      </c>
      <c r="AR86" s="4" t="str">
        <f>IF($H86=0,"",VLOOKUP($G86,Data!$G$3:$BA$2935,37,FALSE))</f>
        <v/>
      </c>
      <c r="AS86" s="4" t="str">
        <f>IF($H86=0,"",VLOOKUP($G86,Data!$G$3:$BA$2935,38,FALSE))</f>
        <v/>
      </c>
      <c r="AT86" s="4" t="str">
        <f>IF($H86=0,"",VLOOKUP($G86,Data!$G$3:$BA$2935,39,FALSE))</f>
        <v/>
      </c>
    </row>
    <row r="87" spans="1:46" x14ac:dyDescent="0.25">
      <c r="A87" s="4">
        <f>PSSE!A89</f>
        <v>916099</v>
      </c>
      <c r="B87" s="4" t="str">
        <f>PSSE!B89</f>
        <v>CHINA_2</v>
      </c>
      <c r="C87" s="4">
        <f>PSSE!D89</f>
        <v>15</v>
      </c>
      <c r="D87" s="4">
        <f>PSSE!E89</f>
        <v>238.7</v>
      </c>
      <c r="E87" s="4" t="str">
        <f>PSSE!F89</f>
        <v>ND</v>
      </c>
      <c r="F87" s="4">
        <f>PSSE!G89</f>
        <v>1</v>
      </c>
      <c r="G87" s="4" t="str">
        <f t="shared" si="1"/>
        <v>GOV15238.7ND1</v>
      </c>
      <c r="H87" s="4">
        <f>COUNTIF(Data!$G$3:$BA$2935,GOV!$G87)</f>
        <v>1</v>
      </c>
      <c r="I87" s="4" t="str">
        <f>IF($H87=0,"",VLOOKUP($G87,Data!$G$3:$BA$2935,2,FALSE))</f>
        <v>'HYGOV'</v>
      </c>
      <c r="J87" s="4">
        <f>PSSE!C89</f>
        <v>1</v>
      </c>
      <c r="K87" s="4">
        <f>IF($H87=0,"",VLOOKUP($G87,Data!$G$3:$BA$2935,4,FALSE))</f>
        <v>0.06</v>
      </c>
      <c r="L87" s="4">
        <f>IF($H87=0,"",VLOOKUP($G87,Data!$G$3:$BA$2935,5,FALSE))</f>
        <v>0.4</v>
      </c>
      <c r="M87" s="4">
        <f>IF($H87=0,"",VLOOKUP($G87,Data!$G$3:$BA$2935,6,FALSE))</f>
        <v>3</v>
      </c>
      <c r="N87" s="4">
        <f>IF($H87=0,"",VLOOKUP($G87,Data!$G$3:$BA$2935,7,FALSE))</f>
        <v>9.9000000000000005E-2</v>
      </c>
      <c r="O87" s="4">
        <f>IF($H87=0,"",VLOOKUP($G87,Data!$G$3:$BA$2935,8,FALSE))</f>
        <v>0.4</v>
      </c>
      <c r="P87" s="4">
        <f>IF($H87=0,"",VLOOKUP($G87,Data!$G$3:$BA$2935,9,FALSE))</f>
        <v>0.15</v>
      </c>
      <c r="Q87" s="4">
        <f>IF($H87=0,"",VLOOKUP($G87,Data!$G$3:$BA$2935,10,FALSE))</f>
        <v>1</v>
      </c>
      <c r="R87" s="4">
        <f>IF($H87=0,"",VLOOKUP($G87,Data!$G$3:$BA$2935,11,FALSE))</f>
        <v>0.1</v>
      </c>
      <c r="S87" s="4">
        <f>IF($H87=0,"",VLOOKUP($G87,Data!$G$3:$BA$2935,12,FALSE))</f>
        <v>1.35</v>
      </c>
      <c r="T87" s="4">
        <f>IF($H87=0,"",VLOOKUP($G87,Data!$G$3:$BA$2935,13,FALSE))</f>
        <v>1.4</v>
      </c>
      <c r="U87" s="4">
        <f>IF($H87=0,"",VLOOKUP($G87,Data!$G$3:$BA$2935,14,FALSE))</f>
        <v>0.1</v>
      </c>
      <c r="V87" s="4">
        <f>IF($H87=0,"",VLOOKUP($G87,Data!$G$3:$BA$2935,15,FALSE))</f>
        <v>0.1</v>
      </c>
      <c r="W87" s="4" t="str">
        <f>IF($H87=0,"",VLOOKUP($G87,Data!$G$3:$BA$2935,16,FALSE))</f>
        <v>/</v>
      </c>
      <c r="X87" s="4" t="str">
        <f>IF($H87=0,"",VLOOKUP($G87,Data!$G$3:$BA$2935,17,FALSE))</f>
        <v>/</v>
      </c>
      <c r="Y87" s="4" t="str">
        <f>IF($H87=0,"",VLOOKUP($G87,Data!$G$3:$BA$2935,18,FALSE))</f>
        <v/>
      </c>
      <c r="Z87" s="4" t="str">
        <f>IF($H87=0,"",VLOOKUP($G87,Data!$G$3:$BA$2935,19,FALSE))</f>
        <v/>
      </c>
      <c r="AA87" s="4" t="str">
        <f>IF($H87=0,"",VLOOKUP($G87,Data!$G$3:$BA$2935,20,FALSE))</f>
        <v/>
      </c>
      <c r="AB87" s="4" t="str">
        <f>IF($H87=0,"",VLOOKUP($G87,Data!$G$3:$BA$2935,21,FALSE))</f>
        <v/>
      </c>
      <c r="AC87" s="4" t="str">
        <f>IF($H87=0,"",VLOOKUP($G87,Data!$G$3:$BA$2935,22,FALSE))</f>
        <v/>
      </c>
      <c r="AD87" s="4" t="str">
        <f>IF($H87=0,"",VLOOKUP($G87,Data!$G$3:$BA$2935,23,FALSE))</f>
        <v/>
      </c>
      <c r="AE87" s="4" t="str">
        <f>IF($H87=0,"",VLOOKUP($G87,Data!$G$3:$BA$2935,24,FALSE))</f>
        <v/>
      </c>
      <c r="AF87" s="4" t="str">
        <f>IF($H87=0,"",VLOOKUP($G87,Data!$G$3:$BA$2935,25,FALSE))</f>
        <v/>
      </c>
      <c r="AG87" s="4" t="str">
        <f>IF($H87=0,"",VLOOKUP($G87,Data!$G$3:$BA$2935,26,FALSE))</f>
        <v/>
      </c>
      <c r="AH87" s="4" t="str">
        <f>IF($H87=0,"",VLOOKUP($G87,Data!$G$3:$BA$2935,27,FALSE))</f>
        <v/>
      </c>
      <c r="AI87" s="4" t="str">
        <f>IF($H87=0,"",VLOOKUP($G87,Data!$G$3:$BA$2935,28,FALSE))</f>
        <v/>
      </c>
      <c r="AJ87" s="4" t="str">
        <f>IF($H87=0,"",VLOOKUP($G87,Data!$G$3:$BA$2935,29,FALSE))</f>
        <v/>
      </c>
      <c r="AK87" s="4" t="str">
        <f>IF($H87=0,"",VLOOKUP($G87,Data!$G$3:$BA$2935,30,FALSE))</f>
        <v/>
      </c>
      <c r="AL87" s="4" t="str">
        <f>IF($H87=0,"",VLOOKUP($G87,Data!$G$3:$BA$2935,31,FALSE))</f>
        <v/>
      </c>
      <c r="AM87" s="4" t="str">
        <f>IF($H87=0,"",VLOOKUP($G87,Data!$G$3:$BA$2935,32,FALSE))</f>
        <v/>
      </c>
      <c r="AN87" s="4" t="str">
        <f>IF($H87=0,"",VLOOKUP($G87,Data!$G$3:$BA$2935,33,FALSE))</f>
        <v/>
      </c>
      <c r="AO87" s="4" t="str">
        <f>IF($H87=0,"",VLOOKUP($G87,Data!$G$3:$BA$2935,34,FALSE))</f>
        <v/>
      </c>
      <c r="AP87" s="4" t="str">
        <f>IF($H87=0,"",VLOOKUP($G87,Data!$G$3:$BA$2935,35,FALSE))</f>
        <v/>
      </c>
      <c r="AQ87" s="4" t="str">
        <f>IF($H87=0,"",VLOOKUP($G87,Data!$G$3:$BA$2935,36,FALSE))</f>
        <v/>
      </c>
      <c r="AR87" s="4" t="str">
        <f>IF($H87=0,"",VLOOKUP($G87,Data!$G$3:$BA$2935,37,FALSE))</f>
        <v/>
      </c>
      <c r="AS87" s="4" t="str">
        <f>IF($H87=0,"",VLOOKUP($G87,Data!$G$3:$BA$2935,38,FALSE))</f>
        <v/>
      </c>
      <c r="AT87" s="4" t="str">
        <f>IF($H87=0,"",VLOOKUP($G87,Data!$G$3:$BA$2935,39,FALSE))</f>
        <v/>
      </c>
    </row>
    <row r="88" spans="1:46" x14ac:dyDescent="0.25">
      <c r="A88" s="4">
        <f>PSSE!A90</f>
        <v>916100</v>
      </c>
      <c r="B88" s="4" t="str">
        <f>PSSE!B90</f>
        <v>NAMTHI_H1</v>
      </c>
      <c r="C88" s="4">
        <f>PSSE!D90</f>
        <v>10.5</v>
      </c>
      <c r="D88" s="4">
        <f>PSSE!E90</f>
        <v>20</v>
      </c>
      <c r="E88" s="4" t="str">
        <f>PSSE!F90</f>
        <v>TD</v>
      </c>
      <c r="F88" s="4">
        <f>PSSE!G90</f>
        <v>1</v>
      </c>
      <c r="G88" s="4" t="str">
        <f t="shared" si="1"/>
        <v>GOV10.520TD1</v>
      </c>
      <c r="H88" s="4">
        <f>COUNTIF(Data!$G$3:$BA$2935,GOV!$G88)</f>
        <v>1</v>
      </c>
      <c r="I88" s="4" t="str">
        <f>IF($H88=0,"",VLOOKUP($G88,Data!$G$3:$BA$2935,2,FALSE))</f>
        <v>'HYGOV'</v>
      </c>
      <c r="J88" s="4">
        <f>PSSE!C90</f>
        <v>1</v>
      </c>
      <c r="K88" s="4">
        <f>IF($H88=0,"",VLOOKUP($G88,Data!$G$3:$BA$2935,4,FALSE))</f>
        <v>0.06</v>
      </c>
      <c r="L88" s="4">
        <f>IF($H88=0,"",VLOOKUP($G88,Data!$G$3:$BA$2935,5,FALSE))</f>
        <v>0.4</v>
      </c>
      <c r="M88" s="4">
        <f>IF($H88=0,"",VLOOKUP($G88,Data!$G$3:$BA$2935,6,FALSE))</f>
        <v>3</v>
      </c>
      <c r="N88" s="4">
        <f>IF($H88=0,"",VLOOKUP($G88,Data!$G$3:$BA$2935,7,FALSE))</f>
        <v>9.9000000000000005E-2</v>
      </c>
      <c r="O88" s="4">
        <f>IF($H88=0,"",VLOOKUP($G88,Data!$G$3:$BA$2935,8,FALSE))</f>
        <v>0.4</v>
      </c>
      <c r="P88" s="4">
        <f>IF($H88=0,"",VLOOKUP($G88,Data!$G$3:$BA$2935,9,FALSE))</f>
        <v>0.15</v>
      </c>
      <c r="Q88" s="4">
        <f>IF($H88=0,"",VLOOKUP($G88,Data!$G$3:$BA$2935,10,FALSE))</f>
        <v>1</v>
      </c>
      <c r="R88" s="4">
        <f>IF($H88=0,"",VLOOKUP($G88,Data!$G$3:$BA$2935,11,FALSE))</f>
        <v>0.1</v>
      </c>
      <c r="S88" s="4">
        <f>IF($H88=0,"",VLOOKUP($G88,Data!$G$3:$BA$2935,12,FALSE))</f>
        <v>1.35</v>
      </c>
      <c r="T88" s="4">
        <f>IF($H88=0,"",VLOOKUP($G88,Data!$G$3:$BA$2935,13,FALSE))</f>
        <v>1.4</v>
      </c>
      <c r="U88" s="4">
        <f>IF($H88=0,"",VLOOKUP($G88,Data!$G$3:$BA$2935,14,FALSE))</f>
        <v>0.1</v>
      </c>
      <c r="V88" s="4">
        <f>IF($H88=0,"",VLOOKUP($G88,Data!$G$3:$BA$2935,15,FALSE))</f>
        <v>0.1</v>
      </c>
      <c r="W88" s="4" t="str">
        <f>IF($H88=0,"",VLOOKUP($G88,Data!$G$3:$BA$2935,16,FALSE))</f>
        <v>/</v>
      </c>
      <c r="X88" s="4" t="str">
        <f>IF($H88=0,"",VLOOKUP($G88,Data!$G$3:$BA$2935,17,FALSE))</f>
        <v>/</v>
      </c>
      <c r="Y88" s="4" t="str">
        <f>IF($H88=0,"",VLOOKUP($G88,Data!$G$3:$BA$2935,18,FALSE))</f>
        <v/>
      </c>
      <c r="Z88" s="4" t="str">
        <f>IF($H88=0,"",VLOOKUP($G88,Data!$G$3:$BA$2935,19,FALSE))</f>
        <v/>
      </c>
      <c r="AA88" s="4" t="str">
        <f>IF($H88=0,"",VLOOKUP($G88,Data!$G$3:$BA$2935,20,FALSE))</f>
        <v/>
      </c>
      <c r="AB88" s="4" t="str">
        <f>IF($H88=0,"",VLOOKUP($G88,Data!$G$3:$BA$2935,21,FALSE))</f>
        <v/>
      </c>
      <c r="AC88" s="4" t="str">
        <f>IF($H88=0,"",VLOOKUP($G88,Data!$G$3:$BA$2935,22,FALSE))</f>
        <v/>
      </c>
      <c r="AD88" s="4" t="str">
        <f>IF($H88=0,"",VLOOKUP($G88,Data!$G$3:$BA$2935,23,FALSE))</f>
        <v/>
      </c>
      <c r="AE88" s="4" t="str">
        <f>IF($H88=0,"",VLOOKUP($G88,Data!$G$3:$BA$2935,24,FALSE))</f>
        <v/>
      </c>
      <c r="AF88" s="4" t="str">
        <f>IF($H88=0,"",VLOOKUP($G88,Data!$G$3:$BA$2935,25,FALSE))</f>
        <v/>
      </c>
      <c r="AG88" s="4" t="str">
        <f>IF($H88=0,"",VLOOKUP($G88,Data!$G$3:$BA$2935,26,FALSE))</f>
        <v/>
      </c>
      <c r="AH88" s="4" t="str">
        <f>IF($H88=0,"",VLOOKUP($G88,Data!$G$3:$BA$2935,27,FALSE))</f>
        <v/>
      </c>
      <c r="AI88" s="4" t="str">
        <f>IF($H88=0,"",VLOOKUP($G88,Data!$G$3:$BA$2935,28,FALSE))</f>
        <v/>
      </c>
      <c r="AJ88" s="4" t="str">
        <f>IF($H88=0,"",VLOOKUP($G88,Data!$G$3:$BA$2935,29,FALSE))</f>
        <v/>
      </c>
      <c r="AK88" s="4" t="str">
        <f>IF($H88=0,"",VLOOKUP($G88,Data!$G$3:$BA$2935,30,FALSE))</f>
        <v/>
      </c>
      <c r="AL88" s="4" t="str">
        <f>IF($H88=0,"",VLOOKUP($G88,Data!$G$3:$BA$2935,31,FALSE))</f>
        <v/>
      </c>
      <c r="AM88" s="4" t="str">
        <f>IF($H88=0,"",VLOOKUP($G88,Data!$G$3:$BA$2935,32,FALSE))</f>
        <v/>
      </c>
      <c r="AN88" s="4" t="str">
        <f>IF($H88=0,"",VLOOKUP($G88,Data!$G$3:$BA$2935,33,FALSE))</f>
        <v/>
      </c>
      <c r="AO88" s="4" t="str">
        <f>IF($H88=0,"",VLOOKUP($G88,Data!$G$3:$BA$2935,34,FALSE))</f>
        <v/>
      </c>
      <c r="AP88" s="4" t="str">
        <f>IF($H88=0,"",VLOOKUP($G88,Data!$G$3:$BA$2935,35,FALSE))</f>
        <v/>
      </c>
      <c r="AQ88" s="4" t="str">
        <f>IF($H88=0,"",VLOOKUP($G88,Data!$G$3:$BA$2935,36,FALSE))</f>
        <v/>
      </c>
      <c r="AR88" s="4" t="str">
        <f>IF($H88=0,"",VLOOKUP($G88,Data!$G$3:$BA$2935,37,FALSE))</f>
        <v/>
      </c>
      <c r="AS88" s="4" t="str">
        <f>IF($H88=0,"",VLOOKUP($G88,Data!$G$3:$BA$2935,38,FALSE))</f>
        <v/>
      </c>
      <c r="AT88" s="4" t="str">
        <f>IF($H88=0,"",VLOOKUP($G88,Data!$G$3:$BA$2935,39,FALSE))</f>
        <v/>
      </c>
    </row>
    <row r="89" spans="1:46" x14ac:dyDescent="0.25">
      <c r="A89" s="4">
        <f>PSSE!A91</f>
        <v>916107</v>
      </c>
      <c r="B89" s="4" t="str">
        <f>PSSE!B91</f>
        <v>BAOYEN_H1</v>
      </c>
      <c r="C89" s="4">
        <f>PSSE!D91</f>
        <v>10.5</v>
      </c>
      <c r="D89" s="4">
        <f>PSSE!E91</f>
        <v>20</v>
      </c>
      <c r="E89" s="4" t="str">
        <f>PSSE!F91</f>
        <v>TD</v>
      </c>
      <c r="F89" s="4">
        <f>PSSE!G91</f>
        <v>1</v>
      </c>
      <c r="G89" s="4" t="str">
        <f t="shared" si="1"/>
        <v>GOV10.520TD1</v>
      </c>
      <c r="H89" s="4">
        <f>COUNTIF(Data!$G$3:$BA$2935,GOV!$G89)</f>
        <v>1</v>
      </c>
      <c r="I89" s="4" t="str">
        <f>IF($H89=0,"",VLOOKUP($G89,Data!$G$3:$BA$2935,2,FALSE))</f>
        <v>'HYGOV'</v>
      </c>
      <c r="J89" s="4">
        <f>PSSE!C91</f>
        <v>1</v>
      </c>
      <c r="K89" s="4">
        <f>IF($H89=0,"",VLOOKUP($G89,Data!$G$3:$BA$2935,4,FALSE))</f>
        <v>0.06</v>
      </c>
      <c r="L89" s="4">
        <f>IF($H89=0,"",VLOOKUP($G89,Data!$G$3:$BA$2935,5,FALSE))</f>
        <v>0.4</v>
      </c>
      <c r="M89" s="4">
        <f>IF($H89=0,"",VLOOKUP($G89,Data!$G$3:$BA$2935,6,FALSE))</f>
        <v>3</v>
      </c>
      <c r="N89" s="4">
        <f>IF($H89=0,"",VLOOKUP($G89,Data!$G$3:$BA$2935,7,FALSE))</f>
        <v>9.9000000000000005E-2</v>
      </c>
      <c r="O89" s="4">
        <f>IF($H89=0,"",VLOOKUP($G89,Data!$G$3:$BA$2935,8,FALSE))</f>
        <v>0.4</v>
      </c>
      <c r="P89" s="4">
        <f>IF($H89=0,"",VLOOKUP($G89,Data!$G$3:$BA$2935,9,FALSE))</f>
        <v>0.15</v>
      </c>
      <c r="Q89" s="4">
        <f>IF($H89=0,"",VLOOKUP($G89,Data!$G$3:$BA$2935,10,FALSE))</f>
        <v>1</v>
      </c>
      <c r="R89" s="4">
        <f>IF($H89=0,"",VLOOKUP($G89,Data!$G$3:$BA$2935,11,FALSE))</f>
        <v>0.1</v>
      </c>
      <c r="S89" s="4">
        <f>IF($H89=0,"",VLOOKUP($G89,Data!$G$3:$BA$2935,12,FALSE))</f>
        <v>1.35</v>
      </c>
      <c r="T89" s="4">
        <f>IF($H89=0,"",VLOOKUP($G89,Data!$G$3:$BA$2935,13,FALSE))</f>
        <v>1.4</v>
      </c>
      <c r="U89" s="4">
        <f>IF($H89=0,"",VLOOKUP($G89,Data!$G$3:$BA$2935,14,FALSE))</f>
        <v>0.1</v>
      </c>
      <c r="V89" s="4">
        <f>IF($H89=0,"",VLOOKUP($G89,Data!$G$3:$BA$2935,15,FALSE))</f>
        <v>0.1</v>
      </c>
      <c r="W89" s="4" t="str">
        <f>IF($H89=0,"",VLOOKUP($G89,Data!$G$3:$BA$2935,16,FALSE))</f>
        <v>/</v>
      </c>
      <c r="X89" s="4" t="str">
        <f>IF($H89=0,"",VLOOKUP($G89,Data!$G$3:$BA$2935,17,FALSE))</f>
        <v>/</v>
      </c>
      <c r="Y89" s="4" t="str">
        <f>IF($H89=0,"",VLOOKUP($G89,Data!$G$3:$BA$2935,18,FALSE))</f>
        <v/>
      </c>
      <c r="Z89" s="4" t="str">
        <f>IF($H89=0,"",VLOOKUP($G89,Data!$G$3:$BA$2935,19,FALSE))</f>
        <v/>
      </c>
      <c r="AA89" s="4" t="str">
        <f>IF($H89=0,"",VLOOKUP($G89,Data!$G$3:$BA$2935,20,FALSE))</f>
        <v/>
      </c>
      <c r="AB89" s="4" t="str">
        <f>IF($H89=0,"",VLOOKUP($G89,Data!$G$3:$BA$2935,21,FALSE))</f>
        <v/>
      </c>
      <c r="AC89" s="4" t="str">
        <f>IF($H89=0,"",VLOOKUP($G89,Data!$G$3:$BA$2935,22,FALSE))</f>
        <v/>
      </c>
      <c r="AD89" s="4" t="str">
        <f>IF($H89=0,"",VLOOKUP($G89,Data!$G$3:$BA$2935,23,FALSE))</f>
        <v/>
      </c>
      <c r="AE89" s="4" t="str">
        <f>IF($H89=0,"",VLOOKUP($G89,Data!$G$3:$BA$2935,24,FALSE))</f>
        <v/>
      </c>
      <c r="AF89" s="4" t="str">
        <f>IF($H89=0,"",VLOOKUP($G89,Data!$G$3:$BA$2935,25,FALSE))</f>
        <v/>
      </c>
      <c r="AG89" s="4" t="str">
        <f>IF($H89=0,"",VLOOKUP($G89,Data!$G$3:$BA$2935,26,FALSE))</f>
        <v/>
      </c>
      <c r="AH89" s="4" t="str">
        <f>IF($H89=0,"",VLOOKUP($G89,Data!$G$3:$BA$2935,27,FALSE))</f>
        <v/>
      </c>
      <c r="AI89" s="4" t="str">
        <f>IF($H89=0,"",VLOOKUP($G89,Data!$G$3:$BA$2935,28,FALSE))</f>
        <v/>
      </c>
      <c r="AJ89" s="4" t="str">
        <f>IF($H89=0,"",VLOOKUP($G89,Data!$G$3:$BA$2935,29,FALSE))</f>
        <v/>
      </c>
      <c r="AK89" s="4" t="str">
        <f>IF($H89=0,"",VLOOKUP($G89,Data!$G$3:$BA$2935,30,FALSE))</f>
        <v/>
      </c>
      <c r="AL89" s="4" t="str">
        <f>IF($H89=0,"",VLOOKUP($G89,Data!$G$3:$BA$2935,31,FALSE))</f>
        <v/>
      </c>
      <c r="AM89" s="4" t="str">
        <f>IF($H89=0,"",VLOOKUP($G89,Data!$G$3:$BA$2935,32,FALSE))</f>
        <v/>
      </c>
      <c r="AN89" s="4" t="str">
        <f>IF($H89=0,"",VLOOKUP($G89,Data!$G$3:$BA$2935,33,FALSE))</f>
        <v/>
      </c>
      <c r="AO89" s="4" t="str">
        <f>IF($H89=0,"",VLOOKUP($G89,Data!$G$3:$BA$2935,34,FALSE))</f>
        <v/>
      </c>
      <c r="AP89" s="4" t="str">
        <f>IF($H89=0,"",VLOOKUP($G89,Data!$G$3:$BA$2935,35,FALSE))</f>
        <v/>
      </c>
      <c r="AQ89" s="4" t="str">
        <f>IF($H89=0,"",VLOOKUP($G89,Data!$G$3:$BA$2935,36,FALSE))</f>
        <v/>
      </c>
      <c r="AR89" s="4" t="str">
        <f>IF($H89=0,"",VLOOKUP($G89,Data!$G$3:$BA$2935,37,FALSE))</f>
        <v/>
      </c>
      <c r="AS89" s="4" t="str">
        <f>IF($H89=0,"",VLOOKUP($G89,Data!$G$3:$BA$2935,38,FALSE))</f>
        <v/>
      </c>
      <c r="AT89" s="4" t="str">
        <f>IF($H89=0,"",VLOOKUP($G89,Data!$G$3:$BA$2935,39,FALSE))</f>
        <v/>
      </c>
    </row>
    <row r="90" spans="1:46" x14ac:dyDescent="0.25">
      <c r="A90" s="4">
        <f>PSSE!A92</f>
        <v>917011</v>
      </c>
      <c r="B90" s="4" t="str">
        <f>PSSE!B92</f>
        <v>BANCHAT_H1</v>
      </c>
      <c r="C90" s="4">
        <f>PSSE!D92</f>
        <v>13.8</v>
      </c>
      <c r="D90" s="4">
        <f>PSSE!E92</f>
        <v>105</v>
      </c>
      <c r="E90" s="4" t="str">
        <f>PSSE!F92</f>
        <v>TD</v>
      </c>
      <c r="F90" s="4">
        <f>PSSE!G92</f>
        <v>1</v>
      </c>
      <c r="G90" s="4" t="str">
        <f t="shared" si="1"/>
        <v>GOV13.8105TD1</v>
      </c>
      <c r="H90" s="4">
        <f>COUNTIF(Data!$G$3:$BA$2935,GOV!$G90)</f>
        <v>1</v>
      </c>
      <c r="I90" s="4" t="str">
        <f>IF($H90=0,"",VLOOKUP($G90,Data!$G$3:$BA$2935,2,FALSE))</f>
        <v>'HYGOV'</v>
      </c>
      <c r="J90" s="4">
        <f>PSSE!C92</f>
        <v>1</v>
      </c>
      <c r="K90" s="4">
        <f>IF($H90=0,"",VLOOKUP($G90,Data!$G$3:$BA$2935,4,FALSE))</f>
        <v>0.06</v>
      </c>
      <c r="L90" s="4">
        <f>IF($H90=0,"",VLOOKUP($G90,Data!$G$3:$BA$2935,5,FALSE))</f>
        <v>0.4</v>
      </c>
      <c r="M90" s="4">
        <f>IF($H90=0,"",VLOOKUP($G90,Data!$G$3:$BA$2935,6,FALSE))</f>
        <v>3</v>
      </c>
      <c r="N90" s="4">
        <f>IF($H90=0,"",VLOOKUP($G90,Data!$G$3:$BA$2935,7,FALSE))</f>
        <v>9.9000000000000005E-2</v>
      </c>
      <c r="O90" s="4">
        <f>IF($H90=0,"",VLOOKUP($G90,Data!$G$3:$BA$2935,8,FALSE))</f>
        <v>0.4</v>
      </c>
      <c r="P90" s="4">
        <f>IF($H90=0,"",VLOOKUP($G90,Data!$G$3:$BA$2935,9,FALSE))</f>
        <v>0.15</v>
      </c>
      <c r="Q90" s="4">
        <f>IF($H90=0,"",VLOOKUP($G90,Data!$G$3:$BA$2935,10,FALSE))</f>
        <v>1</v>
      </c>
      <c r="R90" s="4">
        <f>IF($H90=0,"",VLOOKUP($G90,Data!$G$3:$BA$2935,11,FALSE))</f>
        <v>0.1</v>
      </c>
      <c r="S90" s="4">
        <f>IF($H90=0,"",VLOOKUP($G90,Data!$G$3:$BA$2935,12,FALSE))</f>
        <v>1.35</v>
      </c>
      <c r="T90" s="4">
        <f>IF($H90=0,"",VLOOKUP($G90,Data!$G$3:$BA$2935,13,FALSE))</f>
        <v>1.4</v>
      </c>
      <c r="U90" s="4">
        <f>IF($H90=0,"",VLOOKUP($G90,Data!$G$3:$BA$2935,14,FALSE))</f>
        <v>0.1</v>
      </c>
      <c r="V90" s="4">
        <f>IF($H90=0,"",VLOOKUP($G90,Data!$G$3:$BA$2935,15,FALSE))</f>
        <v>0.1</v>
      </c>
      <c r="W90" s="4" t="str">
        <f>IF($H90=0,"",VLOOKUP($G90,Data!$G$3:$BA$2935,16,FALSE))</f>
        <v>/</v>
      </c>
      <c r="X90" s="4" t="str">
        <f>IF($H90=0,"",VLOOKUP($G90,Data!$G$3:$BA$2935,17,FALSE))</f>
        <v>/</v>
      </c>
      <c r="Y90" s="4" t="str">
        <f>IF($H90=0,"",VLOOKUP($G90,Data!$G$3:$BA$2935,18,FALSE))</f>
        <v/>
      </c>
      <c r="Z90" s="4" t="str">
        <f>IF($H90=0,"",VLOOKUP($G90,Data!$G$3:$BA$2935,19,FALSE))</f>
        <v/>
      </c>
      <c r="AA90" s="4" t="str">
        <f>IF($H90=0,"",VLOOKUP($G90,Data!$G$3:$BA$2935,20,FALSE))</f>
        <v/>
      </c>
      <c r="AB90" s="4" t="str">
        <f>IF($H90=0,"",VLOOKUP($G90,Data!$G$3:$BA$2935,21,FALSE))</f>
        <v/>
      </c>
      <c r="AC90" s="4" t="str">
        <f>IF($H90=0,"",VLOOKUP($G90,Data!$G$3:$BA$2935,22,FALSE))</f>
        <v/>
      </c>
      <c r="AD90" s="4" t="str">
        <f>IF($H90=0,"",VLOOKUP($G90,Data!$G$3:$BA$2935,23,FALSE))</f>
        <v/>
      </c>
      <c r="AE90" s="4" t="str">
        <f>IF($H90=0,"",VLOOKUP($G90,Data!$G$3:$BA$2935,24,FALSE))</f>
        <v/>
      </c>
      <c r="AF90" s="4" t="str">
        <f>IF($H90=0,"",VLOOKUP($G90,Data!$G$3:$BA$2935,25,FALSE))</f>
        <v/>
      </c>
      <c r="AG90" s="4" t="str">
        <f>IF($H90=0,"",VLOOKUP($G90,Data!$G$3:$BA$2935,26,FALSE))</f>
        <v/>
      </c>
      <c r="AH90" s="4" t="str">
        <f>IF($H90=0,"",VLOOKUP($G90,Data!$G$3:$BA$2935,27,FALSE))</f>
        <v/>
      </c>
      <c r="AI90" s="4" t="str">
        <f>IF($H90=0,"",VLOOKUP($G90,Data!$G$3:$BA$2935,28,FALSE))</f>
        <v/>
      </c>
      <c r="AJ90" s="4" t="str">
        <f>IF($H90=0,"",VLOOKUP($G90,Data!$G$3:$BA$2935,29,FALSE))</f>
        <v/>
      </c>
      <c r="AK90" s="4" t="str">
        <f>IF($H90=0,"",VLOOKUP($G90,Data!$G$3:$BA$2935,30,FALSE))</f>
        <v/>
      </c>
      <c r="AL90" s="4" t="str">
        <f>IF($H90=0,"",VLOOKUP($G90,Data!$G$3:$BA$2935,31,FALSE))</f>
        <v/>
      </c>
      <c r="AM90" s="4" t="str">
        <f>IF($H90=0,"",VLOOKUP($G90,Data!$G$3:$BA$2935,32,FALSE))</f>
        <v/>
      </c>
      <c r="AN90" s="4" t="str">
        <f>IF($H90=0,"",VLOOKUP($G90,Data!$G$3:$BA$2935,33,FALSE))</f>
        <v/>
      </c>
      <c r="AO90" s="4" t="str">
        <f>IF($H90=0,"",VLOOKUP($G90,Data!$G$3:$BA$2935,34,FALSE))</f>
        <v/>
      </c>
      <c r="AP90" s="4" t="str">
        <f>IF($H90=0,"",VLOOKUP($G90,Data!$G$3:$BA$2935,35,FALSE))</f>
        <v/>
      </c>
      <c r="AQ90" s="4" t="str">
        <f>IF($H90=0,"",VLOOKUP($G90,Data!$G$3:$BA$2935,36,FALSE))</f>
        <v/>
      </c>
      <c r="AR90" s="4" t="str">
        <f>IF($H90=0,"",VLOOKUP($G90,Data!$G$3:$BA$2935,37,FALSE))</f>
        <v/>
      </c>
      <c r="AS90" s="4" t="str">
        <f>IF($H90=0,"",VLOOKUP($G90,Data!$G$3:$BA$2935,38,FALSE))</f>
        <v/>
      </c>
      <c r="AT90" s="4" t="str">
        <f>IF($H90=0,"",VLOOKUP($G90,Data!$G$3:$BA$2935,39,FALSE))</f>
        <v/>
      </c>
    </row>
    <row r="91" spans="1:46" x14ac:dyDescent="0.25">
      <c r="A91" s="4">
        <f>PSSE!A93</f>
        <v>917012</v>
      </c>
      <c r="B91" s="4" t="str">
        <f>PSSE!B93</f>
        <v>BANCHAT_H2</v>
      </c>
      <c r="C91" s="4">
        <f>PSSE!D93</f>
        <v>13.8</v>
      </c>
      <c r="D91" s="4">
        <f>PSSE!E93</f>
        <v>105</v>
      </c>
      <c r="E91" s="4" t="str">
        <f>PSSE!F93</f>
        <v>TD</v>
      </c>
      <c r="F91" s="4">
        <f>PSSE!G93</f>
        <v>1</v>
      </c>
      <c r="G91" s="4" t="str">
        <f t="shared" si="1"/>
        <v>GOV13.8105TD1</v>
      </c>
      <c r="H91" s="4">
        <f>COUNTIF(Data!$G$3:$BA$2935,GOV!$G91)</f>
        <v>1</v>
      </c>
      <c r="I91" s="4" t="str">
        <f>IF($H91=0,"",VLOOKUP($G91,Data!$G$3:$BA$2935,2,FALSE))</f>
        <v>'HYGOV'</v>
      </c>
      <c r="J91" s="4">
        <f>PSSE!C93</f>
        <v>1</v>
      </c>
      <c r="K91" s="4">
        <f>IF($H91=0,"",VLOOKUP($G91,Data!$G$3:$BA$2935,4,FALSE))</f>
        <v>0.06</v>
      </c>
      <c r="L91" s="4">
        <f>IF($H91=0,"",VLOOKUP($G91,Data!$G$3:$BA$2935,5,FALSE))</f>
        <v>0.4</v>
      </c>
      <c r="M91" s="4">
        <f>IF($H91=0,"",VLOOKUP($G91,Data!$G$3:$BA$2935,6,FALSE))</f>
        <v>3</v>
      </c>
      <c r="N91" s="4">
        <f>IF($H91=0,"",VLOOKUP($G91,Data!$G$3:$BA$2935,7,FALSE))</f>
        <v>9.9000000000000005E-2</v>
      </c>
      <c r="O91" s="4">
        <f>IF($H91=0,"",VLOOKUP($G91,Data!$G$3:$BA$2935,8,FALSE))</f>
        <v>0.4</v>
      </c>
      <c r="P91" s="4">
        <f>IF($H91=0,"",VLOOKUP($G91,Data!$G$3:$BA$2935,9,FALSE))</f>
        <v>0.15</v>
      </c>
      <c r="Q91" s="4">
        <f>IF($H91=0,"",VLOOKUP($G91,Data!$G$3:$BA$2935,10,FALSE))</f>
        <v>1</v>
      </c>
      <c r="R91" s="4">
        <f>IF($H91=0,"",VLOOKUP($G91,Data!$G$3:$BA$2935,11,FALSE))</f>
        <v>0.1</v>
      </c>
      <c r="S91" s="4">
        <f>IF($H91=0,"",VLOOKUP($G91,Data!$G$3:$BA$2935,12,FALSE))</f>
        <v>1.35</v>
      </c>
      <c r="T91" s="4">
        <f>IF($H91=0,"",VLOOKUP($G91,Data!$G$3:$BA$2935,13,FALSE))</f>
        <v>1.4</v>
      </c>
      <c r="U91" s="4">
        <f>IF($H91=0,"",VLOOKUP($G91,Data!$G$3:$BA$2935,14,FALSE))</f>
        <v>0.1</v>
      </c>
      <c r="V91" s="4">
        <f>IF($H91=0,"",VLOOKUP($G91,Data!$G$3:$BA$2935,15,FALSE))</f>
        <v>0.1</v>
      </c>
      <c r="W91" s="4" t="str">
        <f>IF($H91=0,"",VLOOKUP($G91,Data!$G$3:$BA$2935,16,FALSE))</f>
        <v>/</v>
      </c>
      <c r="X91" s="4" t="str">
        <f>IF($H91=0,"",VLOOKUP($G91,Data!$G$3:$BA$2935,17,FALSE))</f>
        <v>/</v>
      </c>
      <c r="Y91" s="4" t="str">
        <f>IF($H91=0,"",VLOOKUP($G91,Data!$G$3:$BA$2935,18,FALSE))</f>
        <v/>
      </c>
      <c r="Z91" s="4" t="str">
        <f>IF($H91=0,"",VLOOKUP($G91,Data!$G$3:$BA$2935,19,FALSE))</f>
        <v/>
      </c>
      <c r="AA91" s="4" t="str">
        <f>IF($H91=0,"",VLOOKUP($G91,Data!$G$3:$BA$2935,20,FALSE))</f>
        <v/>
      </c>
      <c r="AB91" s="4" t="str">
        <f>IF($H91=0,"",VLOOKUP($G91,Data!$G$3:$BA$2935,21,FALSE))</f>
        <v/>
      </c>
      <c r="AC91" s="4" t="str">
        <f>IF($H91=0,"",VLOOKUP($G91,Data!$G$3:$BA$2935,22,FALSE))</f>
        <v/>
      </c>
      <c r="AD91" s="4" t="str">
        <f>IF($H91=0,"",VLOOKUP($G91,Data!$G$3:$BA$2935,23,FALSE))</f>
        <v/>
      </c>
      <c r="AE91" s="4" t="str">
        <f>IF($H91=0,"",VLOOKUP($G91,Data!$G$3:$BA$2935,24,FALSE))</f>
        <v/>
      </c>
      <c r="AF91" s="4" t="str">
        <f>IF($H91=0,"",VLOOKUP($G91,Data!$G$3:$BA$2935,25,FALSE))</f>
        <v/>
      </c>
      <c r="AG91" s="4" t="str">
        <f>IF($H91=0,"",VLOOKUP($G91,Data!$G$3:$BA$2935,26,FALSE))</f>
        <v/>
      </c>
      <c r="AH91" s="4" t="str">
        <f>IF($H91=0,"",VLOOKUP($G91,Data!$G$3:$BA$2935,27,FALSE))</f>
        <v/>
      </c>
      <c r="AI91" s="4" t="str">
        <f>IF($H91=0,"",VLOOKUP($G91,Data!$G$3:$BA$2935,28,FALSE))</f>
        <v/>
      </c>
      <c r="AJ91" s="4" t="str">
        <f>IF($H91=0,"",VLOOKUP($G91,Data!$G$3:$BA$2935,29,FALSE))</f>
        <v/>
      </c>
      <c r="AK91" s="4" t="str">
        <f>IF($H91=0,"",VLOOKUP($G91,Data!$G$3:$BA$2935,30,FALSE))</f>
        <v/>
      </c>
      <c r="AL91" s="4" t="str">
        <f>IF($H91=0,"",VLOOKUP($G91,Data!$G$3:$BA$2935,31,FALSE))</f>
        <v/>
      </c>
      <c r="AM91" s="4" t="str">
        <f>IF($H91=0,"",VLOOKUP($G91,Data!$G$3:$BA$2935,32,FALSE))</f>
        <v/>
      </c>
      <c r="AN91" s="4" t="str">
        <f>IF($H91=0,"",VLOOKUP($G91,Data!$G$3:$BA$2935,33,FALSE))</f>
        <v/>
      </c>
      <c r="AO91" s="4" t="str">
        <f>IF($H91=0,"",VLOOKUP($G91,Data!$G$3:$BA$2935,34,FALSE))</f>
        <v/>
      </c>
      <c r="AP91" s="4" t="str">
        <f>IF($H91=0,"",VLOOKUP($G91,Data!$G$3:$BA$2935,35,FALSE))</f>
        <v/>
      </c>
      <c r="AQ91" s="4" t="str">
        <f>IF($H91=0,"",VLOOKUP($G91,Data!$G$3:$BA$2935,36,FALSE))</f>
        <v/>
      </c>
      <c r="AR91" s="4" t="str">
        <f>IF($H91=0,"",VLOOKUP($G91,Data!$G$3:$BA$2935,37,FALSE))</f>
        <v/>
      </c>
      <c r="AS91" s="4" t="str">
        <f>IF($H91=0,"",VLOOKUP($G91,Data!$G$3:$BA$2935,38,FALSE))</f>
        <v/>
      </c>
      <c r="AT91" s="4" t="str">
        <f>IF($H91=0,"",VLOOKUP($G91,Data!$G$3:$BA$2935,39,FALSE))</f>
        <v/>
      </c>
    </row>
    <row r="92" spans="1:46" x14ac:dyDescent="0.25">
      <c r="A92" s="4">
        <f>PSSE!A94</f>
        <v>917021</v>
      </c>
      <c r="B92" s="4" t="str">
        <f>PSSE!B94</f>
        <v>LAICHAU_H1</v>
      </c>
      <c r="C92" s="4">
        <f>PSSE!D94</f>
        <v>15.8</v>
      </c>
      <c r="D92" s="4">
        <f>PSSE!E94</f>
        <v>400</v>
      </c>
      <c r="E92" s="4" t="str">
        <f>PSSE!F94</f>
        <v>TD</v>
      </c>
      <c r="F92" s="4">
        <f>PSSE!G94</f>
        <v>1</v>
      </c>
      <c r="G92" s="4" t="str">
        <f t="shared" si="1"/>
        <v>GOV15.8400TD1</v>
      </c>
      <c r="H92" s="4">
        <f>COUNTIF(Data!$G$3:$BA$2935,GOV!$G92)</f>
        <v>1</v>
      </c>
      <c r="I92" s="4" t="str">
        <f>IF($H92=0,"",VLOOKUP($G92,Data!$G$3:$BA$2935,2,FALSE))</f>
        <v>'HYGOV'</v>
      </c>
      <c r="J92" s="4">
        <f>PSSE!C94</f>
        <v>1</v>
      </c>
      <c r="K92" s="4">
        <f>IF($H92=0,"",VLOOKUP($G92,Data!$G$3:$BA$2935,4,FALSE))</f>
        <v>0.03</v>
      </c>
      <c r="L92" s="4">
        <f>IF($H92=0,"",VLOOKUP($G92,Data!$G$3:$BA$2935,5,FALSE))</f>
        <v>0.18</v>
      </c>
      <c r="M92" s="4">
        <f>IF($H92=0,"",VLOOKUP($G92,Data!$G$3:$BA$2935,6,FALSE))</f>
        <v>6.64</v>
      </c>
      <c r="N92" s="4">
        <f>IF($H92=0,"",VLOOKUP($G92,Data!$G$3:$BA$2935,7,FALSE))</f>
        <v>0.05</v>
      </c>
      <c r="O92" s="4">
        <f>IF($H92=0,"",VLOOKUP($G92,Data!$G$3:$BA$2935,8,FALSE))</f>
        <v>0.5</v>
      </c>
      <c r="P92" s="4">
        <f>IF($H92=0,"",VLOOKUP($G92,Data!$G$3:$BA$2935,9,FALSE))</f>
        <v>0.15</v>
      </c>
      <c r="Q92" s="4">
        <f>IF($H92=0,"",VLOOKUP($G92,Data!$G$3:$BA$2935,10,FALSE))</f>
        <v>1</v>
      </c>
      <c r="R92" s="4">
        <f>IF($H92=0,"",VLOOKUP($G92,Data!$G$3:$BA$2935,11,FALSE))</f>
        <v>0</v>
      </c>
      <c r="S92" s="4">
        <f>IF($H92=0,"",VLOOKUP($G92,Data!$G$3:$BA$2935,12,FALSE))</f>
        <v>1.66</v>
      </c>
      <c r="T92" s="4">
        <f>IF($H92=0,"",VLOOKUP($G92,Data!$G$3:$BA$2935,13,FALSE))</f>
        <v>1.41</v>
      </c>
      <c r="U92" s="4">
        <f>IF($H92=0,"",VLOOKUP($G92,Data!$G$3:$BA$2935,14,FALSE))</f>
        <v>0.499</v>
      </c>
      <c r="V92" s="4">
        <f>IF($H92=0,"",VLOOKUP($G92,Data!$G$3:$BA$2935,15,FALSE))</f>
        <v>0.06</v>
      </c>
      <c r="W92" s="4" t="str">
        <f>IF($H92=0,"",VLOOKUP($G92,Data!$G$3:$BA$2935,16,FALSE))</f>
        <v>/</v>
      </c>
      <c r="X92" s="4" t="str">
        <f>IF($H92=0,"",VLOOKUP($G92,Data!$G$3:$BA$2935,17,FALSE))</f>
        <v>/</v>
      </c>
      <c r="Y92" s="4" t="str">
        <f>IF($H92=0,"",VLOOKUP($G92,Data!$G$3:$BA$2935,18,FALSE))</f>
        <v/>
      </c>
      <c r="Z92" s="4" t="str">
        <f>IF($H92=0,"",VLOOKUP($G92,Data!$G$3:$BA$2935,19,FALSE))</f>
        <v/>
      </c>
      <c r="AA92" s="4" t="str">
        <f>IF($H92=0,"",VLOOKUP($G92,Data!$G$3:$BA$2935,20,FALSE))</f>
        <v/>
      </c>
      <c r="AB92" s="4" t="str">
        <f>IF($H92=0,"",VLOOKUP($G92,Data!$G$3:$BA$2935,21,FALSE))</f>
        <v/>
      </c>
      <c r="AC92" s="4" t="str">
        <f>IF($H92=0,"",VLOOKUP($G92,Data!$G$3:$BA$2935,22,FALSE))</f>
        <v/>
      </c>
      <c r="AD92" s="4" t="str">
        <f>IF($H92=0,"",VLOOKUP($G92,Data!$G$3:$BA$2935,23,FALSE))</f>
        <v/>
      </c>
      <c r="AE92" s="4" t="str">
        <f>IF($H92=0,"",VLOOKUP($G92,Data!$G$3:$BA$2935,24,FALSE))</f>
        <v/>
      </c>
      <c r="AF92" s="4" t="str">
        <f>IF($H92=0,"",VLOOKUP($G92,Data!$G$3:$BA$2935,25,FALSE))</f>
        <v/>
      </c>
      <c r="AG92" s="4" t="str">
        <f>IF($H92=0,"",VLOOKUP($G92,Data!$G$3:$BA$2935,26,FALSE))</f>
        <v/>
      </c>
      <c r="AH92" s="4" t="str">
        <f>IF($H92=0,"",VLOOKUP($G92,Data!$G$3:$BA$2935,27,FALSE))</f>
        <v/>
      </c>
      <c r="AI92" s="4" t="str">
        <f>IF($H92=0,"",VLOOKUP($G92,Data!$G$3:$BA$2935,28,FALSE))</f>
        <v/>
      </c>
      <c r="AJ92" s="4" t="str">
        <f>IF($H92=0,"",VLOOKUP($G92,Data!$G$3:$BA$2935,29,FALSE))</f>
        <v/>
      </c>
      <c r="AK92" s="4" t="str">
        <f>IF($H92=0,"",VLOOKUP($G92,Data!$G$3:$BA$2935,30,FALSE))</f>
        <v/>
      </c>
      <c r="AL92" s="4" t="str">
        <f>IF($H92=0,"",VLOOKUP($G92,Data!$G$3:$BA$2935,31,FALSE))</f>
        <v/>
      </c>
      <c r="AM92" s="4" t="str">
        <f>IF($H92=0,"",VLOOKUP($G92,Data!$G$3:$BA$2935,32,FALSE))</f>
        <v/>
      </c>
      <c r="AN92" s="4" t="str">
        <f>IF($H92=0,"",VLOOKUP($G92,Data!$G$3:$BA$2935,33,FALSE))</f>
        <v/>
      </c>
      <c r="AO92" s="4" t="str">
        <f>IF($H92=0,"",VLOOKUP($G92,Data!$G$3:$BA$2935,34,FALSE))</f>
        <v/>
      </c>
      <c r="AP92" s="4" t="str">
        <f>IF($H92=0,"",VLOOKUP($G92,Data!$G$3:$BA$2935,35,FALSE))</f>
        <v/>
      </c>
      <c r="AQ92" s="4" t="str">
        <f>IF($H92=0,"",VLOOKUP($G92,Data!$G$3:$BA$2935,36,FALSE))</f>
        <v/>
      </c>
      <c r="AR92" s="4" t="str">
        <f>IF($H92=0,"",VLOOKUP($G92,Data!$G$3:$BA$2935,37,FALSE))</f>
        <v/>
      </c>
      <c r="AS92" s="4" t="str">
        <f>IF($H92=0,"",VLOOKUP($G92,Data!$G$3:$BA$2935,38,FALSE))</f>
        <v/>
      </c>
      <c r="AT92" s="4" t="str">
        <f>IF($H92=0,"",VLOOKUP($G92,Data!$G$3:$BA$2935,39,FALSE))</f>
        <v/>
      </c>
    </row>
    <row r="93" spans="1:46" x14ac:dyDescent="0.25">
      <c r="A93" s="4">
        <f>PSSE!A95</f>
        <v>917022</v>
      </c>
      <c r="B93" s="4" t="str">
        <f>PSSE!B95</f>
        <v>LAICHAU_H2</v>
      </c>
      <c r="C93" s="4">
        <f>PSSE!D95</f>
        <v>15.8</v>
      </c>
      <c r="D93" s="4">
        <f>PSSE!E95</f>
        <v>400</v>
      </c>
      <c r="E93" s="4" t="str">
        <f>PSSE!F95</f>
        <v>TD</v>
      </c>
      <c r="F93" s="4">
        <f>PSSE!G95</f>
        <v>1</v>
      </c>
      <c r="G93" s="4" t="str">
        <f t="shared" si="1"/>
        <v>GOV15.8400TD1</v>
      </c>
      <c r="H93" s="4">
        <f>COUNTIF(Data!$G$3:$BA$2935,GOV!$G93)</f>
        <v>1</v>
      </c>
      <c r="I93" s="4" t="str">
        <f>IF($H93=0,"",VLOOKUP($G93,Data!$G$3:$BA$2935,2,FALSE))</f>
        <v>'HYGOV'</v>
      </c>
      <c r="J93" s="4">
        <f>PSSE!C95</f>
        <v>1</v>
      </c>
      <c r="K93" s="4">
        <f>IF($H93=0,"",VLOOKUP($G93,Data!$G$3:$BA$2935,4,FALSE))</f>
        <v>0.03</v>
      </c>
      <c r="L93" s="4">
        <f>IF($H93=0,"",VLOOKUP($G93,Data!$G$3:$BA$2935,5,FALSE))</f>
        <v>0.18</v>
      </c>
      <c r="M93" s="4">
        <f>IF($H93=0,"",VLOOKUP($G93,Data!$G$3:$BA$2935,6,FALSE))</f>
        <v>6.64</v>
      </c>
      <c r="N93" s="4">
        <f>IF($H93=0,"",VLOOKUP($G93,Data!$G$3:$BA$2935,7,FALSE))</f>
        <v>0.05</v>
      </c>
      <c r="O93" s="4">
        <f>IF($H93=0,"",VLOOKUP($G93,Data!$G$3:$BA$2935,8,FALSE))</f>
        <v>0.5</v>
      </c>
      <c r="P93" s="4">
        <f>IF($H93=0,"",VLOOKUP($G93,Data!$G$3:$BA$2935,9,FALSE))</f>
        <v>0.15</v>
      </c>
      <c r="Q93" s="4">
        <f>IF($H93=0,"",VLOOKUP($G93,Data!$G$3:$BA$2935,10,FALSE))</f>
        <v>1</v>
      </c>
      <c r="R93" s="4">
        <f>IF($H93=0,"",VLOOKUP($G93,Data!$G$3:$BA$2935,11,FALSE))</f>
        <v>0</v>
      </c>
      <c r="S93" s="4">
        <f>IF($H93=0,"",VLOOKUP($G93,Data!$G$3:$BA$2935,12,FALSE))</f>
        <v>1.66</v>
      </c>
      <c r="T93" s="4">
        <f>IF($H93=0,"",VLOOKUP($G93,Data!$G$3:$BA$2935,13,FALSE))</f>
        <v>1.41</v>
      </c>
      <c r="U93" s="4">
        <f>IF($H93=0,"",VLOOKUP($G93,Data!$G$3:$BA$2935,14,FALSE))</f>
        <v>0.499</v>
      </c>
      <c r="V93" s="4">
        <f>IF($H93=0,"",VLOOKUP($G93,Data!$G$3:$BA$2935,15,FALSE))</f>
        <v>0.06</v>
      </c>
      <c r="W93" s="4" t="str">
        <f>IF($H93=0,"",VLOOKUP($G93,Data!$G$3:$BA$2935,16,FALSE))</f>
        <v>/</v>
      </c>
      <c r="X93" s="4" t="str">
        <f>IF($H93=0,"",VLOOKUP($G93,Data!$G$3:$BA$2935,17,FALSE))</f>
        <v>/</v>
      </c>
      <c r="Y93" s="4" t="str">
        <f>IF($H93=0,"",VLOOKUP($G93,Data!$G$3:$BA$2935,18,FALSE))</f>
        <v/>
      </c>
      <c r="Z93" s="4" t="str">
        <f>IF($H93=0,"",VLOOKUP($G93,Data!$G$3:$BA$2935,19,FALSE))</f>
        <v/>
      </c>
      <c r="AA93" s="4" t="str">
        <f>IF($H93=0,"",VLOOKUP($G93,Data!$G$3:$BA$2935,20,FALSE))</f>
        <v/>
      </c>
      <c r="AB93" s="4" t="str">
        <f>IF($H93=0,"",VLOOKUP($G93,Data!$G$3:$BA$2935,21,FALSE))</f>
        <v/>
      </c>
      <c r="AC93" s="4" t="str">
        <f>IF($H93=0,"",VLOOKUP($G93,Data!$G$3:$BA$2935,22,FALSE))</f>
        <v/>
      </c>
      <c r="AD93" s="4" t="str">
        <f>IF($H93=0,"",VLOOKUP($G93,Data!$G$3:$BA$2935,23,FALSE))</f>
        <v/>
      </c>
      <c r="AE93" s="4" t="str">
        <f>IF($H93=0,"",VLOOKUP($G93,Data!$G$3:$BA$2935,24,FALSE))</f>
        <v/>
      </c>
      <c r="AF93" s="4" t="str">
        <f>IF($H93=0,"",VLOOKUP($G93,Data!$G$3:$BA$2935,25,FALSE))</f>
        <v/>
      </c>
      <c r="AG93" s="4" t="str">
        <f>IF($H93=0,"",VLOOKUP($G93,Data!$G$3:$BA$2935,26,FALSE))</f>
        <v/>
      </c>
      <c r="AH93" s="4" t="str">
        <f>IF($H93=0,"",VLOOKUP($G93,Data!$G$3:$BA$2935,27,FALSE))</f>
        <v/>
      </c>
      <c r="AI93" s="4" t="str">
        <f>IF($H93=0,"",VLOOKUP($G93,Data!$G$3:$BA$2935,28,FALSE))</f>
        <v/>
      </c>
      <c r="AJ93" s="4" t="str">
        <f>IF($H93=0,"",VLOOKUP($G93,Data!$G$3:$BA$2935,29,FALSE))</f>
        <v/>
      </c>
      <c r="AK93" s="4" t="str">
        <f>IF($H93=0,"",VLOOKUP($G93,Data!$G$3:$BA$2935,30,FALSE))</f>
        <v/>
      </c>
      <c r="AL93" s="4" t="str">
        <f>IF($H93=0,"",VLOOKUP($G93,Data!$G$3:$BA$2935,31,FALSE))</f>
        <v/>
      </c>
      <c r="AM93" s="4" t="str">
        <f>IF($H93=0,"",VLOOKUP($G93,Data!$G$3:$BA$2935,32,FALSE))</f>
        <v/>
      </c>
      <c r="AN93" s="4" t="str">
        <f>IF($H93=0,"",VLOOKUP($G93,Data!$G$3:$BA$2935,33,FALSE))</f>
        <v/>
      </c>
      <c r="AO93" s="4" t="str">
        <f>IF($H93=0,"",VLOOKUP($G93,Data!$G$3:$BA$2935,34,FALSE))</f>
        <v/>
      </c>
      <c r="AP93" s="4" t="str">
        <f>IF($H93=0,"",VLOOKUP($G93,Data!$G$3:$BA$2935,35,FALSE))</f>
        <v/>
      </c>
      <c r="AQ93" s="4" t="str">
        <f>IF($H93=0,"",VLOOKUP($G93,Data!$G$3:$BA$2935,36,FALSE))</f>
        <v/>
      </c>
      <c r="AR93" s="4" t="str">
        <f>IF($H93=0,"",VLOOKUP($G93,Data!$G$3:$BA$2935,37,FALSE))</f>
        <v/>
      </c>
      <c r="AS93" s="4" t="str">
        <f>IF($H93=0,"",VLOOKUP($G93,Data!$G$3:$BA$2935,38,FALSE))</f>
        <v/>
      </c>
      <c r="AT93" s="4" t="str">
        <f>IF($H93=0,"",VLOOKUP($G93,Data!$G$3:$BA$2935,39,FALSE))</f>
        <v/>
      </c>
    </row>
    <row r="94" spans="1:46" x14ac:dyDescent="0.25">
      <c r="A94" s="4">
        <f>PSSE!A96</f>
        <v>917023</v>
      </c>
      <c r="B94" s="4" t="str">
        <f>PSSE!B96</f>
        <v>LAICHAU_H3</v>
      </c>
      <c r="C94" s="4">
        <f>PSSE!D96</f>
        <v>15.8</v>
      </c>
      <c r="D94" s="4">
        <f>PSSE!E96</f>
        <v>400</v>
      </c>
      <c r="E94" s="4" t="str">
        <f>PSSE!F96</f>
        <v>TD</v>
      </c>
      <c r="F94" s="4">
        <f>PSSE!G96</f>
        <v>1</v>
      </c>
      <c r="G94" s="4" t="str">
        <f t="shared" si="1"/>
        <v>GOV15.8400TD1</v>
      </c>
      <c r="H94" s="4">
        <f>COUNTIF(Data!$G$3:$BA$2935,GOV!$G94)</f>
        <v>1</v>
      </c>
      <c r="I94" s="4" t="str">
        <f>IF($H94=0,"",VLOOKUP($G94,Data!$G$3:$BA$2935,2,FALSE))</f>
        <v>'HYGOV'</v>
      </c>
      <c r="J94" s="4">
        <f>PSSE!C96</f>
        <v>1</v>
      </c>
      <c r="K94" s="4">
        <f>IF($H94=0,"",VLOOKUP($G94,Data!$G$3:$BA$2935,4,FALSE))</f>
        <v>0.03</v>
      </c>
      <c r="L94" s="4">
        <f>IF($H94=0,"",VLOOKUP($G94,Data!$G$3:$BA$2935,5,FALSE))</f>
        <v>0.18</v>
      </c>
      <c r="M94" s="4">
        <f>IF($H94=0,"",VLOOKUP($G94,Data!$G$3:$BA$2935,6,FALSE))</f>
        <v>6.64</v>
      </c>
      <c r="N94" s="4">
        <f>IF($H94=0,"",VLOOKUP($G94,Data!$G$3:$BA$2935,7,FALSE))</f>
        <v>0.05</v>
      </c>
      <c r="O94" s="4">
        <f>IF($H94=0,"",VLOOKUP($G94,Data!$G$3:$BA$2935,8,FALSE))</f>
        <v>0.5</v>
      </c>
      <c r="P94" s="4">
        <f>IF($H94=0,"",VLOOKUP($G94,Data!$G$3:$BA$2935,9,FALSE))</f>
        <v>0.15</v>
      </c>
      <c r="Q94" s="4">
        <f>IF($H94=0,"",VLOOKUP($G94,Data!$G$3:$BA$2935,10,FALSE))</f>
        <v>1</v>
      </c>
      <c r="R94" s="4">
        <f>IF($H94=0,"",VLOOKUP($G94,Data!$G$3:$BA$2935,11,FALSE))</f>
        <v>0</v>
      </c>
      <c r="S94" s="4">
        <f>IF($H94=0,"",VLOOKUP($G94,Data!$G$3:$BA$2935,12,FALSE))</f>
        <v>1.66</v>
      </c>
      <c r="T94" s="4">
        <f>IF($H94=0,"",VLOOKUP($G94,Data!$G$3:$BA$2935,13,FALSE))</f>
        <v>1.41</v>
      </c>
      <c r="U94" s="4">
        <f>IF($H94=0,"",VLOOKUP($G94,Data!$G$3:$BA$2935,14,FALSE))</f>
        <v>0.499</v>
      </c>
      <c r="V94" s="4">
        <f>IF($H94=0,"",VLOOKUP($G94,Data!$G$3:$BA$2935,15,FALSE))</f>
        <v>0.06</v>
      </c>
      <c r="W94" s="4" t="str">
        <f>IF($H94=0,"",VLOOKUP($G94,Data!$G$3:$BA$2935,16,FALSE))</f>
        <v>/</v>
      </c>
      <c r="X94" s="4" t="str">
        <f>IF($H94=0,"",VLOOKUP($G94,Data!$G$3:$BA$2935,17,FALSE))</f>
        <v>/</v>
      </c>
      <c r="Y94" s="4" t="str">
        <f>IF($H94=0,"",VLOOKUP($G94,Data!$G$3:$BA$2935,18,FALSE))</f>
        <v/>
      </c>
      <c r="Z94" s="4" t="str">
        <f>IF($H94=0,"",VLOOKUP($G94,Data!$G$3:$BA$2935,19,FALSE))</f>
        <v/>
      </c>
      <c r="AA94" s="4" t="str">
        <f>IF($H94=0,"",VLOOKUP($G94,Data!$G$3:$BA$2935,20,FALSE))</f>
        <v/>
      </c>
      <c r="AB94" s="4" t="str">
        <f>IF($H94=0,"",VLOOKUP($G94,Data!$G$3:$BA$2935,21,FALSE))</f>
        <v/>
      </c>
      <c r="AC94" s="4" t="str">
        <f>IF($H94=0,"",VLOOKUP($G94,Data!$G$3:$BA$2935,22,FALSE))</f>
        <v/>
      </c>
      <c r="AD94" s="4" t="str">
        <f>IF($H94=0,"",VLOOKUP($G94,Data!$G$3:$BA$2935,23,FALSE))</f>
        <v/>
      </c>
      <c r="AE94" s="4" t="str">
        <f>IF($H94=0,"",VLOOKUP($G94,Data!$G$3:$BA$2935,24,FALSE))</f>
        <v/>
      </c>
      <c r="AF94" s="4" t="str">
        <f>IF($H94=0,"",VLOOKUP($G94,Data!$G$3:$BA$2935,25,FALSE))</f>
        <v/>
      </c>
      <c r="AG94" s="4" t="str">
        <f>IF($H94=0,"",VLOOKUP($G94,Data!$G$3:$BA$2935,26,FALSE))</f>
        <v/>
      </c>
      <c r="AH94" s="4" t="str">
        <f>IF($H94=0,"",VLOOKUP($G94,Data!$G$3:$BA$2935,27,FALSE))</f>
        <v/>
      </c>
      <c r="AI94" s="4" t="str">
        <f>IF($H94=0,"",VLOOKUP($G94,Data!$G$3:$BA$2935,28,FALSE))</f>
        <v/>
      </c>
      <c r="AJ94" s="4" t="str">
        <f>IF($H94=0,"",VLOOKUP($G94,Data!$G$3:$BA$2935,29,FALSE))</f>
        <v/>
      </c>
      <c r="AK94" s="4" t="str">
        <f>IF($H94=0,"",VLOOKUP($G94,Data!$G$3:$BA$2935,30,FALSE))</f>
        <v/>
      </c>
      <c r="AL94" s="4" t="str">
        <f>IF($H94=0,"",VLOOKUP($G94,Data!$G$3:$BA$2935,31,FALSE))</f>
        <v/>
      </c>
      <c r="AM94" s="4" t="str">
        <f>IF($H94=0,"",VLOOKUP($G94,Data!$G$3:$BA$2935,32,FALSE))</f>
        <v/>
      </c>
      <c r="AN94" s="4" t="str">
        <f>IF($H94=0,"",VLOOKUP($G94,Data!$G$3:$BA$2935,33,FALSE))</f>
        <v/>
      </c>
      <c r="AO94" s="4" t="str">
        <f>IF($H94=0,"",VLOOKUP($G94,Data!$G$3:$BA$2935,34,FALSE))</f>
        <v/>
      </c>
      <c r="AP94" s="4" t="str">
        <f>IF($H94=0,"",VLOOKUP($G94,Data!$G$3:$BA$2935,35,FALSE))</f>
        <v/>
      </c>
      <c r="AQ94" s="4" t="str">
        <f>IF($H94=0,"",VLOOKUP($G94,Data!$G$3:$BA$2935,36,FALSE))</f>
        <v/>
      </c>
      <c r="AR94" s="4" t="str">
        <f>IF($H94=0,"",VLOOKUP($G94,Data!$G$3:$BA$2935,37,FALSE))</f>
        <v/>
      </c>
      <c r="AS94" s="4" t="str">
        <f>IF($H94=0,"",VLOOKUP($G94,Data!$G$3:$BA$2935,38,FALSE))</f>
        <v/>
      </c>
      <c r="AT94" s="4" t="str">
        <f>IF($H94=0,"",VLOOKUP($G94,Data!$G$3:$BA$2935,39,FALSE))</f>
        <v/>
      </c>
    </row>
    <row r="95" spans="1:46" x14ac:dyDescent="0.25">
      <c r="A95" s="4">
        <f>PSSE!A97</f>
        <v>917024</v>
      </c>
      <c r="B95" s="4" t="str">
        <f>PSSE!B97</f>
        <v>LAICHAU_H4</v>
      </c>
      <c r="C95" s="4">
        <f>PSSE!D97</f>
        <v>15.8</v>
      </c>
      <c r="D95" s="4">
        <f>PSSE!E97</f>
        <v>400</v>
      </c>
      <c r="E95" s="4" t="str">
        <f>PSSE!F97</f>
        <v>TD</v>
      </c>
      <c r="F95" s="4">
        <f>PSSE!G97</f>
        <v>1</v>
      </c>
      <c r="G95" s="4" t="str">
        <f t="shared" si="1"/>
        <v>GOV15.8400TD1</v>
      </c>
      <c r="H95" s="4">
        <f>COUNTIF(Data!$G$3:$BA$2935,GOV!$G95)</f>
        <v>1</v>
      </c>
      <c r="I95" s="4" t="str">
        <f>IF($H95=0,"",VLOOKUP($G95,Data!$G$3:$BA$2935,2,FALSE))</f>
        <v>'HYGOV'</v>
      </c>
      <c r="J95" s="4">
        <f>PSSE!C97</f>
        <v>1</v>
      </c>
      <c r="K95" s="4">
        <f>IF($H95=0,"",VLOOKUP($G95,Data!$G$3:$BA$2935,4,FALSE))</f>
        <v>0.03</v>
      </c>
      <c r="L95" s="4">
        <f>IF($H95=0,"",VLOOKUP($G95,Data!$G$3:$BA$2935,5,FALSE))</f>
        <v>0.18</v>
      </c>
      <c r="M95" s="4">
        <f>IF($H95=0,"",VLOOKUP($G95,Data!$G$3:$BA$2935,6,FALSE))</f>
        <v>6.64</v>
      </c>
      <c r="N95" s="4">
        <f>IF($H95=0,"",VLOOKUP($G95,Data!$G$3:$BA$2935,7,FALSE))</f>
        <v>0.05</v>
      </c>
      <c r="O95" s="4">
        <f>IF($H95=0,"",VLOOKUP($G95,Data!$G$3:$BA$2935,8,FALSE))</f>
        <v>0.5</v>
      </c>
      <c r="P95" s="4">
        <f>IF($H95=0,"",VLOOKUP($G95,Data!$G$3:$BA$2935,9,FALSE))</f>
        <v>0.15</v>
      </c>
      <c r="Q95" s="4">
        <f>IF($H95=0,"",VLOOKUP($G95,Data!$G$3:$BA$2935,10,FALSE))</f>
        <v>1</v>
      </c>
      <c r="R95" s="4">
        <f>IF($H95=0,"",VLOOKUP($G95,Data!$G$3:$BA$2935,11,FALSE))</f>
        <v>0</v>
      </c>
      <c r="S95" s="4">
        <f>IF($H95=0,"",VLOOKUP($G95,Data!$G$3:$BA$2935,12,FALSE))</f>
        <v>1.66</v>
      </c>
      <c r="T95" s="4">
        <f>IF($H95=0,"",VLOOKUP($G95,Data!$G$3:$BA$2935,13,FALSE))</f>
        <v>1.41</v>
      </c>
      <c r="U95" s="4">
        <f>IF($H95=0,"",VLOOKUP($G95,Data!$G$3:$BA$2935,14,FALSE))</f>
        <v>0.499</v>
      </c>
      <c r="V95" s="4">
        <f>IF($H95=0,"",VLOOKUP($G95,Data!$G$3:$BA$2935,15,FALSE))</f>
        <v>0.06</v>
      </c>
      <c r="W95" s="4" t="str">
        <f>IF($H95=0,"",VLOOKUP($G95,Data!$G$3:$BA$2935,16,FALSE))</f>
        <v>/</v>
      </c>
      <c r="X95" s="4" t="str">
        <f>IF($H95=0,"",VLOOKUP($G95,Data!$G$3:$BA$2935,17,FALSE))</f>
        <v>/</v>
      </c>
      <c r="Y95" s="4" t="str">
        <f>IF($H95=0,"",VLOOKUP($G95,Data!$G$3:$BA$2935,18,FALSE))</f>
        <v/>
      </c>
      <c r="Z95" s="4" t="str">
        <f>IF($H95=0,"",VLOOKUP($G95,Data!$G$3:$BA$2935,19,FALSE))</f>
        <v/>
      </c>
      <c r="AA95" s="4" t="str">
        <f>IF($H95=0,"",VLOOKUP($G95,Data!$G$3:$BA$2935,20,FALSE))</f>
        <v/>
      </c>
      <c r="AB95" s="4" t="str">
        <f>IF($H95=0,"",VLOOKUP($G95,Data!$G$3:$BA$2935,21,FALSE))</f>
        <v/>
      </c>
      <c r="AC95" s="4" t="str">
        <f>IF($H95=0,"",VLOOKUP($G95,Data!$G$3:$BA$2935,22,FALSE))</f>
        <v/>
      </c>
      <c r="AD95" s="4" t="str">
        <f>IF($H95=0,"",VLOOKUP($G95,Data!$G$3:$BA$2935,23,FALSE))</f>
        <v/>
      </c>
      <c r="AE95" s="4" t="str">
        <f>IF($H95=0,"",VLOOKUP($G95,Data!$G$3:$BA$2935,24,FALSE))</f>
        <v/>
      </c>
      <c r="AF95" s="4" t="str">
        <f>IF($H95=0,"",VLOOKUP($G95,Data!$G$3:$BA$2935,25,FALSE))</f>
        <v/>
      </c>
      <c r="AG95" s="4" t="str">
        <f>IF($H95=0,"",VLOOKUP($G95,Data!$G$3:$BA$2935,26,FALSE))</f>
        <v/>
      </c>
      <c r="AH95" s="4" t="str">
        <f>IF($H95=0,"",VLOOKUP($G95,Data!$G$3:$BA$2935,27,FALSE))</f>
        <v/>
      </c>
      <c r="AI95" s="4" t="str">
        <f>IF($H95=0,"",VLOOKUP($G95,Data!$G$3:$BA$2935,28,FALSE))</f>
        <v/>
      </c>
      <c r="AJ95" s="4" t="str">
        <f>IF($H95=0,"",VLOOKUP($G95,Data!$G$3:$BA$2935,29,FALSE))</f>
        <v/>
      </c>
      <c r="AK95" s="4" t="str">
        <f>IF($H95=0,"",VLOOKUP($G95,Data!$G$3:$BA$2935,30,FALSE))</f>
        <v/>
      </c>
      <c r="AL95" s="4" t="str">
        <f>IF($H95=0,"",VLOOKUP($G95,Data!$G$3:$BA$2935,31,FALSE))</f>
        <v/>
      </c>
      <c r="AM95" s="4" t="str">
        <f>IF($H95=0,"",VLOOKUP($G95,Data!$G$3:$BA$2935,32,FALSE))</f>
        <v/>
      </c>
      <c r="AN95" s="4" t="str">
        <f>IF($H95=0,"",VLOOKUP($G95,Data!$G$3:$BA$2935,33,FALSE))</f>
        <v/>
      </c>
      <c r="AO95" s="4" t="str">
        <f>IF($H95=0,"",VLOOKUP($G95,Data!$G$3:$BA$2935,34,FALSE))</f>
        <v/>
      </c>
      <c r="AP95" s="4" t="str">
        <f>IF($H95=0,"",VLOOKUP($G95,Data!$G$3:$BA$2935,35,FALSE))</f>
        <v/>
      </c>
      <c r="AQ95" s="4" t="str">
        <f>IF($H95=0,"",VLOOKUP($G95,Data!$G$3:$BA$2935,36,FALSE))</f>
        <v/>
      </c>
      <c r="AR95" s="4" t="str">
        <f>IF($H95=0,"",VLOOKUP($G95,Data!$G$3:$BA$2935,37,FALSE))</f>
        <v/>
      </c>
      <c r="AS95" s="4" t="str">
        <f>IF($H95=0,"",VLOOKUP($G95,Data!$G$3:$BA$2935,38,FALSE))</f>
        <v/>
      </c>
      <c r="AT95" s="4" t="str">
        <f>IF($H95=0,"",VLOOKUP($G95,Data!$G$3:$BA$2935,39,FALSE))</f>
        <v/>
      </c>
    </row>
    <row r="96" spans="1:46" x14ac:dyDescent="0.25">
      <c r="A96" s="4">
        <f>PSSE!A98</f>
        <v>917031</v>
      </c>
      <c r="B96" s="4" t="str">
        <f>PSSE!B98</f>
        <v>HUOIQUANG_H1</v>
      </c>
      <c r="C96" s="4">
        <f>PSSE!D98</f>
        <v>15.8</v>
      </c>
      <c r="D96" s="4">
        <f>PSSE!E98</f>
        <v>300</v>
      </c>
      <c r="E96" s="4" t="str">
        <f>PSSE!F98</f>
        <v>TD</v>
      </c>
      <c r="F96" s="4">
        <f>PSSE!G98</f>
        <v>1</v>
      </c>
      <c r="G96" s="4" t="str">
        <f t="shared" si="1"/>
        <v>GOV15.8300TD1</v>
      </c>
      <c r="H96" s="4">
        <f>COUNTIF(Data!$G$3:$BA$2935,GOV!$G96)</f>
        <v>1</v>
      </c>
      <c r="I96" s="4" t="str">
        <f>IF($H96=0,"",VLOOKUP($G96,Data!$G$3:$BA$2935,2,FALSE))</f>
        <v>'HYGOV'</v>
      </c>
      <c r="J96" s="4">
        <f>PSSE!C98</f>
        <v>1</v>
      </c>
      <c r="K96" s="4">
        <f>IF($H96=0,"",VLOOKUP($G96,Data!$G$3:$BA$2935,4,FALSE))</f>
        <v>0.03</v>
      </c>
      <c r="L96" s="4">
        <f>IF($H96=0,"",VLOOKUP($G96,Data!$G$3:$BA$2935,5,FALSE))</f>
        <v>0.18</v>
      </c>
      <c r="M96" s="4">
        <f>IF($H96=0,"",VLOOKUP($G96,Data!$G$3:$BA$2935,6,FALSE))</f>
        <v>6.64</v>
      </c>
      <c r="N96" s="4">
        <f>IF($H96=0,"",VLOOKUP($G96,Data!$G$3:$BA$2935,7,FALSE))</f>
        <v>0.05</v>
      </c>
      <c r="O96" s="4">
        <f>IF($H96=0,"",VLOOKUP($G96,Data!$G$3:$BA$2935,8,FALSE))</f>
        <v>0.5</v>
      </c>
      <c r="P96" s="4">
        <f>IF($H96=0,"",VLOOKUP($G96,Data!$G$3:$BA$2935,9,FALSE))</f>
        <v>0.15</v>
      </c>
      <c r="Q96" s="4">
        <f>IF($H96=0,"",VLOOKUP($G96,Data!$G$3:$BA$2935,10,FALSE))</f>
        <v>1</v>
      </c>
      <c r="R96" s="4">
        <f>IF($H96=0,"",VLOOKUP($G96,Data!$G$3:$BA$2935,11,FALSE))</f>
        <v>0</v>
      </c>
      <c r="S96" s="4">
        <f>IF($H96=0,"",VLOOKUP($G96,Data!$G$3:$BA$2935,12,FALSE))</f>
        <v>1.66</v>
      </c>
      <c r="T96" s="4">
        <f>IF($H96=0,"",VLOOKUP($G96,Data!$G$3:$BA$2935,13,FALSE))</f>
        <v>1.41</v>
      </c>
      <c r="U96" s="4">
        <f>IF($H96=0,"",VLOOKUP($G96,Data!$G$3:$BA$2935,14,FALSE))</f>
        <v>0.499</v>
      </c>
      <c r="V96" s="4">
        <f>IF($H96=0,"",VLOOKUP($G96,Data!$G$3:$BA$2935,15,FALSE))</f>
        <v>0.06</v>
      </c>
      <c r="W96" s="4" t="str">
        <f>IF($H96=0,"",VLOOKUP($G96,Data!$G$3:$BA$2935,16,FALSE))</f>
        <v>/</v>
      </c>
      <c r="X96" s="4" t="str">
        <f>IF($H96=0,"",VLOOKUP($G96,Data!$G$3:$BA$2935,17,FALSE))</f>
        <v>/</v>
      </c>
      <c r="Y96" s="4" t="str">
        <f>IF($H96=0,"",VLOOKUP($G96,Data!$G$3:$BA$2935,18,FALSE))</f>
        <v/>
      </c>
      <c r="Z96" s="4" t="str">
        <f>IF($H96=0,"",VLOOKUP($G96,Data!$G$3:$BA$2935,19,FALSE))</f>
        <v/>
      </c>
      <c r="AA96" s="4" t="str">
        <f>IF($H96=0,"",VLOOKUP($G96,Data!$G$3:$BA$2935,20,FALSE))</f>
        <v/>
      </c>
      <c r="AB96" s="4" t="str">
        <f>IF($H96=0,"",VLOOKUP($G96,Data!$G$3:$BA$2935,21,FALSE))</f>
        <v/>
      </c>
      <c r="AC96" s="4" t="str">
        <f>IF($H96=0,"",VLOOKUP($G96,Data!$G$3:$BA$2935,22,FALSE))</f>
        <v/>
      </c>
      <c r="AD96" s="4" t="str">
        <f>IF($H96=0,"",VLOOKUP($G96,Data!$G$3:$BA$2935,23,FALSE))</f>
        <v/>
      </c>
      <c r="AE96" s="4" t="str">
        <f>IF($H96=0,"",VLOOKUP($G96,Data!$G$3:$BA$2935,24,FALSE))</f>
        <v/>
      </c>
      <c r="AF96" s="4" t="str">
        <f>IF($H96=0,"",VLOOKUP($G96,Data!$G$3:$BA$2935,25,FALSE))</f>
        <v/>
      </c>
      <c r="AG96" s="4" t="str">
        <f>IF($H96=0,"",VLOOKUP($G96,Data!$G$3:$BA$2935,26,FALSE))</f>
        <v/>
      </c>
      <c r="AH96" s="4" t="str">
        <f>IF($H96=0,"",VLOOKUP($G96,Data!$G$3:$BA$2935,27,FALSE))</f>
        <v/>
      </c>
      <c r="AI96" s="4" t="str">
        <f>IF($H96=0,"",VLOOKUP($G96,Data!$G$3:$BA$2935,28,FALSE))</f>
        <v/>
      </c>
      <c r="AJ96" s="4" t="str">
        <f>IF($H96=0,"",VLOOKUP($G96,Data!$G$3:$BA$2935,29,FALSE))</f>
        <v/>
      </c>
      <c r="AK96" s="4" t="str">
        <f>IF($H96=0,"",VLOOKUP($G96,Data!$G$3:$BA$2935,30,FALSE))</f>
        <v/>
      </c>
      <c r="AL96" s="4" t="str">
        <f>IF($H96=0,"",VLOOKUP($G96,Data!$G$3:$BA$2935,31,FALSE))</f>
        <v/>
      </c>
      <c r="AM96" s="4" t="str">
        <f>IF($H96=0,"",VLOOKUP($G96,Data!$G$3:$BA$2935,32,FALSE))</f>
        <v/>
      </c>
      <c r="AN96" s="4" t="str">
        <f>IF($H96=0,"",VLOOKUP($G96,Data!$G$3:$BA$2935,33,FALSE))</f>
        <v/>
      </c>
      <c r="AO96" s="4" t="str">
        <f>IF($H96=0,"",VLOOKUP($G96,Data!$G$3:$BA$2935,34,FALSE))</f>
        <v/>
      </c>
      <c r="AP96" s="4" t="str">
        <f>IF($H96=0,"",VLOOKUP($G96,Data!$G$3:$BA$2935,35,FALSE))</f>
        <v/>
      </c>
      <c r="AQ96" s="4" t="str">
        <f>IF($H96=0,"",VLOOKUP($G96,Data!$G$3:$BA$2935,36,FALSE))</f>
        <v/>
      </c>
      <c r="AR96" s="4" t="str">
        <f>IF($H96=0,"",VLOOKUP($G96,Data!$G$3:$BA$2935,37,FALSE))</f>
        <v/>
      </c>
      <c r="AS96" s="4" t="str">
        <f>IF($H96=0,"",VLOOKUP($G96,Data!$G$3:$BA$2935,38,FALSE))</f>
        <v/>
      </c>
      <c r="AT96" s="4" t="str">
        <f>IF($H96=0,"",VLOOKUP($G96,Data!$G$3:$BA$2935,39,FALSE))</f>
        <v/>
      </c>
    </row>
    <row r="97" spans="1:46" x14ac:dyDescent="0.25">
      <c r="A97" s="4">
        <f>PSSE!A99</f>
        <v>917032</v>
      </c>
      <c r="B97" s="4" t="str">
        <f>PSSE!B99</f>
        <v>HUOIQUANG_H2</v>
      </c>
      <c r="C97" s="4">
        <f>PSSE!D99</f>
        <v>15.8</v>
      </c>
      <c r="D97" s="4">
        <f>PSSE!E99</f>
        <v>300</v>
      </c>
      <c r="E97" s="4" t="str">
        <f>PSSE!F99</f>
        <v>TD</v>
      </c>
      <c r="F97" s="4">
        <f>PSSE!G99</f>
        <v>1</v>
      </c>
      <c r="G97" s="4" t="str">
        <f t="shared" si="1"/>
        <v>GOV15.8300TD1</v>
      </c>
      <c r="H97" s="4">
        <f>COUNTIF(Data!$G$3:$BA$2935,GOV!$G97)</f>
        <v>1</v>
      </c>
      <c r="I97" s="4" t="str">
        <f>IF($H97=0,"",VLOOKUP($G97,Data!$G$3:$BA$2935,2,FALSE))</f>
        <v>'HYGOV'</v>
      </c>
      <c r="J97" s="4">
        <f>PSSE!C99</f>
        <v>1</v>
      </c>
      <c r="K97" s="4">
        <f>IF($H97=0,"",VLOOKUP($G97,Data!$G$3:$BA$2935,4,FALSE))</f>
        <v>0.03</v>
      </c>
      <c r="L97" s="4">
        <f>IF($H97=0,"",VLOOKUP($G97,Data!$G$3:$BA$2935,5,FALSE))</f>
        <v>0.18</v>
      </c>
      <c r="M97" s="4">
        <f>IF($H97=0,"",VLOOKUP($G97,Data!$G$3:$BA$2935,6,FALSE))</f>
        <v>6.64</v>
      </c>
      <c r="N97" s="4">
        <f>IF($H97=0,"",VLOOKUP($G97,Data!$G$3:$BA$2935,7,FALSE))</f>
        <v>0.05</v>
      </c>
      <c r="O97" s="4">
        <f>IF($H97=0,"",VLOOKUP($G97,Data!$G$3:$BA$2935,8,FALSE))</f>
        <v>0.5</v>
      </c>
      <c r="P97" s="4">
        <f>IF($H97=0,"",VLOOKUP($G97,Data!$G$3:$BA$2935,9,FALSE))</f>
        <v>0.15</v>
      </c>
      <c r="Q97" s="4">
        <f>IF($H97=0,"",VLOOKUP($G97,Data!$G$3:$BA$2935,10,FALSE))</f>
        <v>1</v>
      </c>
      <c r="R97" s="4">
        <f>IF($H97=0,"",VLOOKUP($G97,Data!$G$3:$BA$2935,11,FALSE))</f>
        <v>0</v>
      </c>
      <c r="S97" s="4">
        <f>IF($H97=0,"",VLOOKUP($G97,Data!$G$3:$BA$2935,12,FALSE))</f>
        <v>1.66</v>
      </c>
      <c r="T97" s="4">
        <f>IF($H97=0,"",VLOOKUP($G97,Data!$G$3:$BA$2935,13,FALSE))</f>
        <v>1.41</v>
      </c>
      <c r="U97" s="4">
        <f>IF($H97=0,"",VLOOKUP($G97,Data!$G$3:$BA$2935,14,FALSE))</f>
        <v>0.499</v>
      </c>
      <c r="V97" s="4">
        <f>IF($H97=0,"",VLOOKUP($G97,Data!$G$3:$BA$2935,15,FALSE))</f>
        <v>0.06</v>
      </c>
      <c r="W97" s="4" t="str">
        <f>IF($H97=0,"",VLOOKUP($G97,Data!$G$3:$BA$2935,16,FALSE))</f>
        <v>/</v>
      </c>
      <c r="X97" s="4" t="str">
        <f>IF($H97=0,"",VLOOKUP($G97,Data!$G$3:$BA$2935,17,FALSE))</f>
        <v>/</v>
      </c>
      <c r="Y97" s="4" t="str">
        <f>IF($H97=0,"",VLOOKUP($G97,Data!$G$3:$BA$2935,18,FALSE))</f>
        <v/>
      </c>
      <c r="Z97" s="4" t="str">
        <f>IF($H97=0,"",VLOOKUP($G97,Data!$G$3:$BA$2935,19,FALSE))</f>
        <v/>
      </c>
      <c r="AA97" s="4" t="str">
        <f>IF($H97=0,"",VLOOKUP($G97,Data!$G$3:$BA$2935,20,FALSE))</f>
        <v/>
      </c>
      <c r="AB97" s="4" t="str">
        <f>IF($H97=0,"",VLOOKUP($G97,Data!$G$3:$BA$2935,21,FALSE))</f>
        <v/>
      </c>
      <c r="AC97" s="4" t="str">
        <f>IF($H97=0,"",VLOOKUP($G97,Data!$G$3:$BA$2935,22,FALSE))</f>
        <v/>
      </c>
      <c r="AD97" s="4" t="str">
        <f>IF($H97=0,"",VLOOKUP($G97,Data!$G$3:$BA$2935,23,FALSE))</f>
        <v/>
      </c>
      <c r="AE97" s="4" t="str">
        <f>IF($H97=0,"",VLOOKUP($G97,Data!$G$3:$BA$2935,24,FALSE))</f>
        <v/>
      </c>
      <c r="AF97" s="4" t="str">
        <f>IF($H97=0,"",VLOOKUP($G97,Data!$G$3:$BA$2935,25,FALSE))</f>
        <v/>
      </c>
      <c r="AG97" s="4" t="str">
        <f>IF($H97=0,"",VLOOKUP($G97,Data!$G$3:$BA$2935,26,FALSE))</f>
        <v/>
      </c>
      <c r="AH97" s="4" t="str">
        <f>IF($H97=0,"",VLOOKUP($G97,Data!$G$3:$BA$2935,27,FALSE))</f>
        <v/>
      </c>
      <c r="AI97" s="4" t="str">
        <f>IF($H97=0,"",VLOOKUP($G97,Data!$G$3:$BA$2935,28,FALSE))</f>
        <v/>
      </c>
      <c r="AJ97" s="4" t="str">
        <f>IF($H97=0,"",VLOOKUP($G97,Data!$G$3:$BA$2935,29,FALSE))</f>
        <v/>
      </c>
      <c r="AK97" s="4" t="str">
        <f>IF($H97=0,"",VLOOKUP($G97,Data!$G$3:$BA$2935,30,FALSE))</f>
        <v/>
      </c>
      <c r="AL97" s="4" t="str">
        <f>IF($H97=0,"",VLOOKUP($G97,Data!$G$3:$BA$2935,31,FALSE))</f>
        <v/>
      </c>
      <c r="AM97" s="4" t="str">
        <f>IF($H97=0,"",VLOOKUP($G97,Data!$G$3:$BA$2935,32,FALSE))</f>
        <v/>
      </c>
      <c r="AN97" s="4" t="str">
        <f>IF($H97=0,"",VLOOKUP($G97,Data!$G$3:$BA$2935,33,FALSE))</f>
        <v/>
      </c>
      <c r="AO97" s="4" t="str">
        <f>IF($H97=0,"",VLOOKUP($G97,Data!$G$3:$BA$2935,34,FALSE))</f>
        <v/>
      </c>
      <c r="AP97" s="4" t="str">
        <f>IF($H97=0,"",VLOOKUP($G97,Data!$G$3:$BA$2935,35,FALSE))</f>
        <v/>
      </c>
      <c r="AQ97" s="4" t="str">
        <f>IF($H97=0,"",VLOOKUP($G97,Data!$G$3:$BA$2935,36,FALSE))</f>
        <v/>
      </c>
      <c r="AR97" s="4" t="str">
        <f>IF($H97=0,"",VLOOKUP($G97,Data!$G$3:$BA$2935,37,FALSE))</f>
        <v/>
      </c>
      <c r="AS97" s="4" t="str">
        <f>IF($H97=0,"",VLOOKUP($G97,Data!$G$3:$BA$2935,38,FALSE))</f>
        <v/>
      </c>
      <c r="AT97" s="4" t="str">
        <f>IF($H97=0,"",VLOOKUP($G97,Data!$G$3:$BA$2935,39,FALSE))</f>
        <v/>
      </c>
    </row>
    <row r="98" spans="1:46" x14ac:dyDescent="0.25">
      <c r="A98" s="4">
        <f>PSSE!A100</f>
        <v>918010</v>
      </c>
      <c r="B98" s="4" t="str">
        <f>PSSE!B100</f>
        <v>DIENBIEN_H1</v>
      </c>
      <c r="C98" s="4">
        <f>PSSE!D100</f>
        <v>10.5</v>
      </c>
      <c r="D98" s="4">
        <f>PSSE!E100</f>
        <v>50</v>
      </c>
      <c r="E98" s="4" t="str">
        <f>PSSE!F100</f>
        <v>TD</v>
      </c>
      <c r="F98" s="4">
        <f>PSSE!G100</f>
        <v>1</v>
      </c>
      <c r="G98" s="4" t="str">
        <f t="shared" si="1"/>
        <v>GOV10.550TD1</v>
      </c>
      <c r="H98" s="4">
        <f>COUNTIF(Data!$G$3:$BA$2935,GOV!$G98)</f>
        <v>1</v>
      </c>
      <c r="I98" s="4" t="str">
        <f>IF($H98=0,"",VLOOKUP($G98,Data!$G$3:$BA$2935,2,FALSE))</f>
        <v>'HYGOV'</v>
      </c>
      <c r="J98" s="4">
        <f>PSSE!C100</f>
        <v>1</v>
      </c>
      <c r="K98" s="4">
        <f>IF($H98=0,"",VLOOKUP($G98,Data!$G$3:$BA$2935,4,FALSE))</f>
        <v>0.06</v>
      </c>
      <c r="L98" s="4">
        <f>IF($H98=0,"",VLOOKUP($G98,Data!$G$3:$BA$2935,5,FALSE))</f>
        <v>0.4</v>
      </c>
      <c r="M98" s="4">
        <f>IF($H98=0,"",VLOOKUP($G98,Data!$G$3:$BA$2935,6,FALSE))</f>
        <v>3</v>
      </c>
      <c r="N98" s="4">
        <f>IF($H98=0,"",VLOOKUP($G98,Data!$G$3:$BA$2935,7,FALSE))</f>
        <v>9.9000000000000005E-2</v>
      </c>
      <c r="O98" s="4">
        <f>IF($H98=0,"",VLOOKUP($G98,Data!$G$3:$BA$2935,8,FALSE))</f>
        <v>0.4</v>
      </c>
      <c r="P98" s="4">
        <f>IF($H98=0,"",VLOOKUP($G98,Data!$G$3:$BA$2935,9,FALSE))</f>
        <v>0.15</v>
      </c>
      <c r="Q98" s="4">
        <f>IF($H98=0,"",VLOOKUP($G98,Data!$G$3:$BA$2935,10,FALSE))</f>
        <v>1</v>
      </c>
      <c r="R98" s="4">
        <f>IF($H98=0,"",VLOOKUP($G98,Data!$G$3:$BA$2935,11,FALSE))</f>
        <v>0.1</v>
      </c>
      <c r="S98" s="4">
        <f>IF($H98=0,"",VLOOKUP($G98,Data!$G$3:$BA$2935,12,FALSE))</f>
        <v>1.35</v>
      </c>
      <c r="T98" s="4">
        <f>IF($H98=0,"",VLOOKUP($G98,Data!$G$3:$BA$2935,13,FALSE))</f>
        <v>1.4</v>
      </c>
      <c r="U98" s="4">
        <f>IF($H98=0,"",VLOOKUP($G98,Data!$G$3:$BA$2935,14,FALSE))</f>
        <v>0.1</v>
      </c>
      <c r="V98" s="4">
        <f>IF($H98=0,"",VLOOKUP($G98,Data!$G$3:$BA$2935,15,FALSE))</f>
        <v>0.1</v>
      </c>
      <c r="W98" s="4" t="str">
        <f>IF($H98=0,"",VLOOKUP($G98,Data!$G$3:$BA$2935,16,FALSE))</f>
        <v>/</v>
      </c>
      <c r="X98" s="4" t="str">
        <f>IF($H98=0,"",VLOOKUP($G98,Data!$G$3:$BA$2935,17,FALSE))</f>
        <v>/</v>
      </c>
      <c r="Y98" s="4" t="str">
        <f>IF($H98=0,"",VLOOKUP($G98,Data!$G$3:$BA$2935,18,FALSE))</f>
        <v/>
      </c>
      <c r="Z98" s="4" t="str">
        <f>IF($H98=0,"",VLOOKUP($G98,Data!$G$3:$BA$2935,19,FALSE))</f>
        <v/>
      </c>
      <c r="AA98" s="4" t="str">
        <f>IF($H98=0,"",VLOOKUP($G98,Data!$G$3:$BA$2935,20,FALSE))</f>
        <v/>
      </c>
      <c r="AB98" s="4" t="str">
        <f>IF($H98=0,"",VLOOKUP($G98,Data!$G$3:$BA$2935,21,FALSE))</f>
        <v/>
      </c>
      <c r="AC98" s="4" t="str">
        <f>IF($H98=0,"",VLOOKUP($G98,Data!$G$3:$BA$2935,22,FALSE))</f>
        <v/>
      </c>
      <c r="AD98" s="4" t="str">
        <f>IF($H98=0,"",VLOOKUP($G98,Data!$G$3:$BA$2935,23,FALSE))</f>
        <v/>
      </c>
      <c r="AE98" s="4" t="str">
        <f>IF($H98=0,"",VLOOKUP($G98,Data!$G$3:$BA$2935,24,FALSE))</f>
        <v/>
      </c>
      <c r="AF98" s="4" t="str">
        <f>IF($H98=0,"",VLOOKUP($G98,Data!$G$3:$BA$2935,25,FALSE))</f>
        <v/>
      </c>
      <c r="AG98" s="4" t="str">
        <f>IF($H98=0,"",VLOOKUP($G98,Data!$G$3:$BA$2935,26,FALSE))</f>
        <v/>
      </c>
      <c r="AH98" s="4" t="str">
        <f>IF($H98=0,"",VLOOKUP($G98,Data!$G$3:$BA$2935,27,FALSE))</f>
        <v/>
      </c>
      <c r="AI98" s="4" t="str">
        <f>IF($H98=0,"",VLOOKUP($G98,Data!$G$3:$BA$2935,28,FALSE))</f>
        <v/>
      </c>
      <c r="AJ98" s="4" t="str">
        <f>IF($H98=0,"",VLOOKUP($G98,Data!$G$3:$BA$2935,29,FALSE))</f>
        <v/>
      </c>
      <c r="AK98" s="4" t="str">
        <f>IF($H98=0,"",VLOOKUP($G98,Data!$G$3:$BA$2935,30,FALSE))</f>
        <v/>
      </c>
      <c r="AL98" s="4" t="str">
        <f>IF($H98=0,"",VLOOKUP($G98,Data!$G$3:$BA$2935,31,FALSE))</f>
        <v/>
      </c>
      <c r="AM98" s="4" t="str">
        <f>IF($H98=0,"",VLOOKUP($G98,Data!$G$3:$BA$2935,32,FALSE))</f>
        <v/>
      </c>
      <c r="AN98" s="4" t="str">
        <f>IF($H98=0,"",VLOOKUP($G98,Data!$G$3:$BA$2935,33,FALSE))</f>
        <v/>
      </c>
      <c r="AO98" s="4" t="str">
        <f>IF($H98=0,"",VLOOKUP($G98,Data!$G$3:$BA$2935,34,FALSE))</f>
        <v/>
      </c>
      <c r="AP98" s="4" t="str">
        <f>IF($H98=0,"",VLOOKUP($G98,Data!$G$3:$BA$2935,35,FALSE))</f>
        <v/>
      </c>
      <c r="AQ98" s="4" t="str">
        <f>IF($H98=0,"",VLOOKUP($G98,Data!$G$3:$BA$2935,36,FALSE))</f>
        <v/>
      </c>
      <c r="AR98" s="4" t="str">
        <f>IF($H98=0,"",VLOOKUP($G98,Data!$G$3:$BA$2935,37,FALSE))</f>
        <v/>
      </c>
      <c r="AS98" s="4" t="str">
        <f>IF($H98=0,"",VLOOKUP($G98,Data!$G$3:$BA$2935,38,FALSE))</f>
        <v/>
      </c>
      <c r="AT98" s="4" t="str">
        <f>IF($H98=0,"",VLOOKUP($G98,Data!$G$3:$BA$2935,39,FALSE))</f>
        <v/>
      </c>
    </row>
    <row r="99" spans="1:46" x14ac:dyDescent="0.25">
      <c r="A99" s="4">
        <f>PSSE!A101</f>
        <v>919011</v>
      </c>
      <c r="B99" s="4" t="str">
        <f>PSSE!B101</f>
        <v>SONLA_H1</v>
      </c>
      <c r="C99" s="4">
        <f>PSSE!D101</f>
        <v>15.8</v>
      </c>
      <c r="D99" s="4">
        <f>PSSE!E101</f>
        <v>400</v>
      </c>
      <c r="E99" s="4" t="str">
        <f>PSSE!F101</f>
        <v>TD</v>
      </c>
      <c r="F99" s="4">
        <f>PSSE!G101</f>
        <v>1</v>
      </c>
      <c r="G99" s="4" t="str">
        <f t="shared" si="1"/>
        <v>GOV15.8400TD1</v>
      </c>
      <c r="H99" s="4">
        <f>COUNTIF(Data!$G$3:$BA$2935,GOV!$G99)</f>
        <v>1</v>
      </c>
      <c r="I99" s="4" t="str">
        <f>IF($H99=0,"",VLOOKUP($G99,Data!$G$3:$BA$2935,2,FALSE))</f>
        <v>'HYGOV'</v>
      </c>
      <c r="J99" s="4">
        <f>PSSE!C101</f>
        <v>1</v>
      </c>
      <c r="K99" s="4">
        <f>IF($H99=0,"",VLOOKUP($G99,Data!$G$3:$BA$2935,4,FALSE))</f>
        <v>0.03</v>
      </c>
      <c r="L99" s="4">
        <f>IF($H99=0,"",VLOOKUP($G99,Data!$G$3:$BA$2935,5,FALSE))</f>
        <v>0.18</v>
      </c>
      <c r="M99" s="4">
        <f>IF($H99=0,"",VLOOKUP($G99,Data!$G$3:$BA$2935,6,FALSE))</f>
        <v>6.64</v>
      </c>
      <c r="N99" s="4">
        <f>IF($H99=0,"",VLOOKUP($G99,Data!$G$3:$BA$2935,7,FALSE))</f>
        <v>0.05</v>
      </c>
      <c r="O99" s="4">
        <f>IF($H99=0,"",VLOOKUP($G99,Data!$G$3:$BA$2935,8,FALSE))</f>
        <v>0.5</v>
      </c>
      <c r="P99" s="4">
        <f>IF($H99=0,"",VLOOKUP($G99,Data!$G$3:$BA$2935,9,FALSE))</f>
        <v>0.15</v>
      </c>
      <c r="Q99" s="4">
        <f>IF($H99=0,"",VLOOKUP($G99,Data!$G$3:$BA$2935,10,FALSE))</f>
        <v>1</v>
      </c>
      <c r="R99" s="4">
        <f>IF($H99=0,"",VLOOKUP($G99,Data!$G$3:$BA$2935,11,FALSE))</f>
        <v>0</v>
      </c>
      <c r="S99" s="4">
        <f>IF($H99=0,"",VLOOKUP($G99,Data!$G$3:$BA$2935,12,FALSE))</f>
        <v>1.66</v>
      </c>
      <c r="T99" s="4">
        <f>IF($H99=0,"",VLOOKUP($G99,Data!$G$3:$BA$2935,13,FALSE))</f>
        <v>1.41</v>
      </c>
      <c r="U99" s="4">
        <f>IF($H99=0,"",VLOOKUP($G99,Data!$G$3:$BA$2935,14,FALSE))</f>
        <v>0.499</v>
      </c>
      <c r="V99" s="4">
        <f>IF($H99=0,"",VLOOKUP($G99,Data!$G$3:$BA$2935,15,FALSE))</f>
        <v>0.06</v>
      </c>
      <c r="W99" s="4" t="str">
        <f>IF($H99=0,"",VLOOKUP($G99,Data!$G$3:$BA$2935,16,FALSE))</f>
        <v>/</v>
      </c>
      <c r="X99" s="4" t="str">
        <f>IF($H99=0,"",VLOOKUP($G99,Data!$G$3:$BA$2935,17,FALSE))</f>
        <v>/</v>
      </c>
      <c r="Y99" s="4" t="str">
        <f>IF($H99=0,"",VLOOKUP($G99,Data!$G$3:$BA$2935,18,FALSE))</f>
        <v/>
      </c>
      <c r="Z99" s="4" t="str">
        <f>IF($H99=0,"",VLOOKUP($G99,Data!$G$3:$BA$2935,19,FALSE))</f>
        <v/>
      </c>
      <c r="AA99" s="4" t="str">
        <f>IF($H99=0,"",VLOOKUP($G99,Data!$G$3:$BA$2935,20,FALSE))</f>
        <v/>
      </c>
      <c r="AB99" s="4" t="str">
        <f>IF($H99=0,"",VLOOKUP($G99,Data!$G$3:$BA$2935,21,FALSE))</f>
        <v/>
      </c>
      <c r="AC99" s="4" t="str">
        <f>IF($H99=0,"",VLOOKUP($G99,Data!$G$3:$BA$2935,22,FALSE))</f>
        <v/>
      </c>
      <c r="AD99" s="4" t="str">
        <f>IF($H99=0,"",VLOOKUP($G99,Data!$G$3:$BA$2935,23,FALSE))</f>
        <v/>
      </c>
      <c r="AE99" s="4" t="str">
        <f>IF($H99=0,"",VLOOKUP($G99,Data!$G$3:$BA$2935,24,FALSE))</f>
        <v/>
      </c>
      <c r="AF99" s="4" t="str">
        <f>IF($H99=0,"",VLOOKUP($G99,Data!$G$3:$BA$2935,25,FALSE))</f>
        <v/>
      </c>
      <c r="AG99" s="4" t="str">
        <f>IF($H99=0,"",VLOOKUP($G99,Data!$G$3:$BA$2935,26,FALSE))</f>
        <v/>
      </c>
      <c r="AH99" s="4" t="str">
        <f>IF($H99=0,"",VLOOKUP($G99,Data!$G$3:$BA$2935,27,FALSE))</f>
        <v/>
      </c>
      <c r="AI99" s="4" t="str">
        <f>IF($H99=0,"",VLOOKUP($G99,Data!$G$3:$BA$2935,28,FALSE))</f>
        <v/>
      </c>
      <c r="AJ99" s="4" t="str">
        <f>IF($H99=0,"",VLOOKUP($G99,Data!$G$3:$BA$2935,29,FALSE))</f>
        <v/>
      </c>
      <c r="AK99" s="4" t="str">
        <f>IF($H99=0,"",VLOOKUP($G99,Data!$G$3:$BA$2935,30,FALSE))</f>
        <v/>
      </c>
      <c r="AL99" s="4" t="str">
        <f>IF($H99=0,"",VLOOKUP($G99,Data!$G$3:$BA$2935,31,FALSE))</f>
        <v/>
      </c>
      <c r="AM99" s="4" t="str">
        <f>IF($H99=0,"",VLOOKUP($G99,Data!$G$3:$BA$2935,32,FALSE))</f>
        <v/>
      </c>
      <c r="AN99" s="4" t="str">
        <f>IF($H99=0,"",VLOOKUP($G99,Data!$G$3:$BA$2935,33,FALSE))</f>
        <v/>
      </c>
      <c r="AO99" s="4" t="str">
        <f>IF($H99=0,"",VLOOKUP($G99,Data!$G$3:$BA$2935,34,FALSE))</f>
        <v/>
      </c>
      <c r="AP99" s="4" t="str">
        <f>IF($H99=0,"",VLOOKUP($G99,Data!$G$3:$BA$2935,35,FALSE))</f>
        <v/>
      </c>
      <c r="AQ99" s="4" t="str">
        <f>IF($H99=0,"",VLOOKUP($G99,Data!$G$3:$BA$2935,36,FALSE))</f>
        <v/>
      </c>
      <c r="AR99" s="4" t="str">
        <f>IF($H99=0,"",VLOOKUP($G99,Data!$G$3:$BA$2935,37,FALSE))</f>
        <v/>
      </c>
      <c r="AS99" s="4" t="str">
        <f>IF($H99=0,"",VLOOKUP($G99,Data!$G$3:$BA$2935,38,FALSE))</f>
        <v/>
      </c>
      <c r="AT99" s="4" t="str">
        <f>IF($H99=0,"",VLOOKUP($G99,Data!$G$3:$BA$2935,39,FALSE))</f>
        <v/>
      </c>
    </row>
    <row r="100" spans="1:46" x14ac:dyDescent="0.25">
      <c r="A100" s="4">
        <f>PSSE!A102</f>
        <v>919012</v>
      </c>
      <c r="B100" s="4" t="str">
        <f>PSSE!B102</f>
        <v>SONLA_H2</v>
      </c>
      <c r="C100" s="4">
        <f>PSSE!D102</f>
        <v>15.8</v>
      </c>
      <c r="D100" s="4">
        <f>PSSE!E102</f>
        <v>400</v>
      </c>
      <c r="E100" s="4" t="str">
        <f>PSSE!F102</f>
        <v>TD</v>
      </c>
      <c r="F100" s="4">
        <f>PSSE!G102</f>
        <v>1</v>
      </c>
      <c r="G100" s="4" t="str">
        <f t="shared" si="1"/>
        <v>GOV15.8400TD1</v>
      </c>
      <c r="H100" s="4">
        <f>COUNTIF(Data!$G$3:$BA$2935,GOV!$G100)</f>
        <v>1</v>
      </c>
      <c r="I100" s="4" t="str">
        <f>IF($H100=0,"",VLOOKUP($G100,Data!$G$3:$BA$2935,2,FALSE))</f>
        <v>'HYGOV'</v>
      </c>
      <c r="J100" s="4">
        <f>PSSE!C102</f>
        <v>1</v>
      </c>
      <c r="K100" s="4">
        <f>IF($H100=0,"",VLOOKUP($G100,Data!$G$3:$BA$2935,4,FALSE))</f>
        <v>0.03</v>
      </c>
      <c r="L100" s="4">
        <f>IF($H100=0,"",VLOOKUP($G100,Data!$G$3:$BA$2935,5,FALSE))</f>
        <v>0.18</v>
      </c>
      <c r="M100" s="4">
        <f>IF($H100=0,"",VLOOKUP($G100,Data!$G$3:$BA$2935,6,FALSE))</f>
        <v>6.64</v>
      </c>
      <c r="N100" s="4">
        <f>IF($H100=0,"",VLOOKUP($G100,Data!$G$3:$BA$2935,7,FALSE))</f>
        <v>0.05</v>
      </c>
      <c r="O100" s="4">
        <f>IF($H100=0,"",VLOOKUP($G100,Data!$G$3:$BA$2935,8,FALSE))</f>
        <v>0.5</v>
      </c>
      <c r="P100" s="4">
        <f>IF($H100=0,"",VLOOKUP($G100,Data!$G$3:$BA$2935,9,FALSE))</f>
        <v>0.15</v>
      </c>
      <c r="Q100" s="4">
        <f>IF($H100=0,"",VLOOKUP($G100,Data!$G$3:$BA$2935,10,FALSE))</f>
        <v>1</v>
      </c>
      <c r="R100" s="4">
        <f>IF($H100=0,"",VLOOKUP($G100,Data!$G$3:$BA$2935,11,FALSE))</f>
        <v>0</v>
      </c>
      <c r="S100" s="4">
        <f>IF($H100=0,"",VLOOKUP($G100,Data!$G$3:$BA$2935,12,FALSE))</f>
        <v>1.66</v>
      </c>
      <c r="T100" s="4">
        <f>IF($H100=0,"",VLOOKUP($G100,Data!$G$3:$BA$2935,13,FALSE))</f>
        <v>1.41</v>
      </c>
      <c r="U100" s="4">
        <f>IF($H100=0,"",VLOOKUP($G100,Data!$G$3:$BA$2935,14,FALSE))</f>
        <v>0.499</v>
      </c>
      <c r="V100" s="4">
        <f>IF($H100=0,"",VLOOKUP($G100,Data!$G$3:$BA$2935,15,FALSE))</f>
        <v>0.06</v>
      </c>
      <c r="W100" s="4" t="str">
        <f>IF($H100=0,"",VLOOKUP($G100,Data!$G$3:$BA$2935,16,FALSE))</f>
        <v>/</v>
      </c>
      <c r="X100" s="4" t="str">
        <f>IF($H100=0,"",VLOOKUP($G100,Data!$G$3:$BA$2935,17,FALSE))</f>
        <v>/</v>
      </c>
      <c r="Y100" s="4" t="str">
        <f>IF($H100=0,"",VLOOKUP($G100,Data!$G$3:$BA$2935,18,FALSE))</f>
        <v/>
      </c>
      <c r="Z100" s="4" t="str">
        <f>IF($H100=0,"",VLOOKUP($G100,Data!$G$3:$BA$2935,19,FALSE))</f>
        <v/>
      </c>
      <c r="AA100" s="4" t="str">
        <f>IF($H100=0,"",VLOOKUP($G100,Data!$G$3:$BA$2935,20,FALSE))</f>
        <v/>
      </c>
      <c r="AB100" s="4" t="str">
        <f>IF($H100=0,"",VLOOKUP($G100,Data!$G$3:$BA$2935,21,FALSE))</f>
        <v/>
      </c>
      <c r="AC100" s="4" t="str">
        <f>IF($H100=0,"",VLOOKUP($G100,Data!$G$3:$BA$2935,22,FALSE))</f>
        <v/>
      </c>
      <c r="AD100" s="4" t="str">
        <f>IF($H100=0,"",VLOOKUP($G100,Data!$G$3:$BA$2935,23,FALSE))</f>
        <v/>
      </c>
      <c r="AE100" s="4" t="str">
        <f>IF($H100=0,"",VLOOKUP($G100,Data!$G$3:$BA$2935,24,FALSE))</f>
        <v/>
      </c>
      <c r="AF100" s="4" t="str">
        <f>IF($H100=0,"",VLOOKUP($G100,Data!$G$3:$BA$2935,25,FALSE))</f>
        <v/>
      </c>
      <c r="AG100" s="4" t="str">
        <f>IF($H100=0,"",VLOOKUP($G100,Data!$G$3:$BA$2935,26,FALSE))</f>
        <v/>
      </c>
      <c r="AH100" s="4" t="str">
        <f>IF($H100=0,"",VLOOKUP($G100,Data!$G$3:$BA$2935,27,FALSE))</f>
        <v/>
      </c>
      <c r="AI100" s="4" t="str">
        <f>IF($H100=0,"",VLOOKUP($G100,Data!$G$3:$BA$2935,28,FALSE))</f>
        <v/>
      </c>
      <c r="AJ100" s="4" t="str">
        <f>IF($H100=0,"",VLOOKUP($G100,Data!$G$3:$BA$2935,29,FALSE))</f>
        <v/>
      </c>
      <c r="AK100" s="4" t="str">
        <f>IF($H100=0,"",VLOOKUP($G100,Data!$G$3:$BA$2935,30,FALSE))</f>
        <v/>
      </c>
      <c r="AL100" s="4" t="str">
        <f>IF($H100=0,"",VLOOKUP($G100,Data!$G$3:$BA$2935,31,FALSE))</f>
        <v/>
      </c>
      <c r="AM100" s="4" t="str">
        <f>IF($H100=0,"",VLOOKUP($G100,Data!$G$3:$BA$2935,32,FALSE))</f>
        <v/>
      </c>
      <c r="AN100" s="4" t="str">
        <f>IF($H100=0,"",VLOOKUP($G100,Data!$G$3:$BA$2935,33,FALSE))</f>
        <v/>
      </c>
      <c r="AO100" s="4" t="str">
        <f>IF($H100=0,"",VLOOKUP($G100,Data!$G$3:$BA$2935,34,FALSE))</f>
        <v/>
      </c>
      <c r="AP100" s="4" t="str">
        <f>IF($H100=0,"",VLOOKUP($G100,Data!$G$3:$BA$2935,35,FALSE))</f>
        <v/>
      </c>
      <c r="AQ100" s="4" t="str">
        <f>IF($H100=0,"",VLOOKUP($G100,Data!$G$3:$BA$2935,36,FALSE))</f>
        <v/>
      </c>
      <c r="AR100" s="4" t="str">
        <f>IF($H100=0,"",VLOOKUP($G100,Data!$G$3:$BA$2935,37,FALSE))</f>
        <v/>
      </c>
      <c r="AS100" s="4" t="str">
        <f>IF($H100=0,"",VLOOKUP($G100,Data!$G$3:$BA$2935,38,FALSE))</f>
        <v/>
      </c>
      <c r="AT100" s="4" t="str">
        <f>IF($H100=0,"",VLOOKUP($G100,Data!$G$3:$BA$2935,39,FALSE))</f>
        <v/>
      </c>
    </row>
    <row r="101" spans="1:46" x14ac:dyDescent="0.25">
      <c r="A101" s="4">
        <f>PSSE!A103</f>
        <v>919013</v>
      </c>
      <c r="B101" s="4" t="str">
        <f>PSSE!B103</f>
        <v>SONLA_H3</v>
      </c>
      <c r="C101" s="4">
        <f>PSSE!D103</f>
        <v>15.8</v>
      </c>
      <c r="D101" s="4">
        <f>PSSE!E103</f>
        <v>400</v>
      </c>
      <c r="E101" s="4" t="str">
        <f>PSSE!F103</f>
        <v>TD</v>
      </c>
      <c r="F101" s="4">
        <f>PSSE!G103</f>
        <v>1</v>
      </c>
      <c r="G101" s="4" t="str">
        <f t="shared" si="1"/>
        <v>GOV15.8400TD1</v>
      </c>
      <c r="H101" s="4">
        <f>COUNTIF(Data!$G$3:$BA$2935,GOV!$G101)</f>
        <v>1</v>
      </c>
      <c r="I101" s="4" t="str">
        <f>IF($H101=0,"",VLOOKUP($G101,Data!$G$3:$BA$2935,2,FALSE))</f>
        <v>'HYGOV'</v>
      </c>
      <c r="J101" s="4">
        <f>PSSE!C103</f>
        <v>1</v>
      </c>
      <c r="K101" s="4">
        <f>IF($H101=0,"",VLOOKUP($G101,Data!$G$3:$BA$2935,4,FALSE))</f>
        <v>0.03</v>
      </c>
      <c r="L101" s="4">
        <f>IF($H101=0,"",VLOOKUP($G101,Data!$G$3:$BA$2935,5,FALSE))</f>
        <v>0.18</v>
      </c>
      <c r="M101" s="4">
        <f>IF($H101=0,"",VLOOKUP($G101,Data!$G$3:$BA$2935,6,FALSE))</f>
        <v>6.64</v>
      </c>
      <c r="N101" s="4">
        <f>IF($H101=0,"",VLOOKUP($G101,Data!$G$3:$BA$2935,7,FALSE))</f>
        <v>0.05</v>
      </c>
      <c r="O101" s="4">
        <f>IF($H101=0,"",VLOOKUP($G101,Data!$G$3:$BA$2935,8,FALSE))</f>
        <v>0.5</v>
      </c>
      <c r="P101" s="4">
        <f>IF($H101=0,"",VLOOKUP($G101,Data!$G$3:$BA$2935,9,FALSE))</f>
        <v>0.15</v>
      </c>
      <c r="Q101" s="4">
        <f>IF($H101=0,"",VLOOKUP($G101,Data!$G$3:$BA$2935,10,FALSE))</f>
        <v>1</v>
      </c>
      <c r="R101" s="4">
        <f>IF($H101=0,"",VLOOKUP($G101,Data!$G$3:$BA$2935,11,FALSE))</f>
        <v>0</v>
      </c>
      <c r="S101" s="4">
        <f>IF($H101=0,"",VLOOKUP($G101,Data!$G$3:$BA$2935,12,FALSE))</f>
        <v>1.66</v>
      </c>
      <c r="T101" s="4">
        <f>IF($H101=0,"",VLOOKUP($G101,Data!$G$3:$BA$2935,13,FALSE))</f>
        <v>1.41</v>
      </c>
      <c r="U101" s="4">
        <f>IF($H101=0,"",VLOOKUP($G101,Data!$G$3:$BA$2935,14,FALSE))</f>
        <v>0.499</v>
      </c>
      <c r="V101" s="4">
        <f>IF($H101=0,"",VLOOKUP($G101,Data!$G$3:$BA$2935,15,FALSE))</f>
        <v>0.06</v>
      </c>
      <c r="W101" s="4" t="str">
        <f>IF($H101=0,"",VLOOKUP($G101,Data!$G$3:$BA$2935,16,FALSE))</f>
        <v>/</v>
      </c>
      <c r="X101" s="4" t="str">
        <f>IF($H101=0,"",VLOOKUP($G101,Data!$G$3:$BA$2935,17,FALSE))</f>
        <v>/</v>
      </c>
      <c r="Y101" s="4" t="str">
        <f>IF($H101=0,"",VLOOKUP($G101,Data!$G$3:$BA$2935,18,FALSE))</f>
        <v/>
      </c>
      <c r="Z101" s="4" t="str">
        <f>IF($H101=0,"",VLOOKUP($G101,Data!$G$3:$BA$2935,19,FALSE))</f>
        <v/>
      </c>
      <c r="AA101" s="4" t="str">
        <f>IF($H101=0,"",VLOOKUP($G101,Data!$G$3:$BA$2935,20,FALSE))</f>
        <v/>
      </c>
      <c r="AB101" s="4" t="str">
        <f>IF($H101=0,"",VLOOKUP($G101,Data!$G$3:$BA$2935,21,FALSE))</f>
        <v/>
      </c>
      <c r="AC101" s="4" t="str">
        <f>IF($H101=0,"",VLOOKUP($G101,Data!$G$3:$BA$2935,22,FALSE))</f>
        <v/>
      </c>
      <c r="AD101" s="4" t="str">
        <f>IF($H101=0,"",VLOOKUP($G101,Data!$G$3:$BA$2935,23,FALSE))</f>
        <v/>
      </c>
      <c r="AE101" s="4" t="str">
        <f>IF($H101=0,"",VLOOKUP($G101,Data!$G$3:$BA$2935,24,FALSE))</f>
        <v/>
      </c>
      <c r="AF101" s="4" t="str">
        <f>IF($H101=0,"",VLOOKUP($G101,Data!$G$3:$BA$2935,25,FALSE))</f>
        <v/>
      </c>
      <c r="AG101" s="4" t="str">
        <f>IF($H101=0,"",VLOOKUP($G101,Data!$G$3:$BA$2935,26,FALSE))</f>
        <v/>
      </c>
      <c r="AH101" s="4" t="str">
        <f>IF($H101=0,"",VLOOKUP($G101,Data!$G$3:$BA$2935,27,FALSE))</f>
        <v/>
      </c>
      <c r="AI101" s="4" t="str">
        <f>IF($H101=0,"",VLOOKUP($G101,Data!$G$3:$BA$2935,28,FALSE))</f>
        <v/>
      </c>
      <c r="AJ101" s="4" t="str">
        <f>IF($H101=0,"",VLOOKUP($G101,Data!$G$3:$BA$2935,29,FALSE))</f>
        <v/>
      </c>
      <c r="AK101" s="4" t="str">
        <f>IF($H101=0,"",VLOOKUP($G101,Data!$G$3:$BA$2935,30,FALSE))</f>
        <v/>
      </c>
      <c r="AL101" s="4" t="str">
        <f>IF($H101=0,"",VLOOKUP($G101,Data!$G$3:$BA$2935,31,FALSE))</f>
        <v/>
      </c>
      <c r="AM101" s="4" t="str">
        <f>IF($H101=0,"",VLOOKUP($G101,Data!$G$3:$BA$2935,32,FALSE))</f>
        <v/>
      </c>
      <c r="AN101" s="4" t="str">
        <f>IF($H101=0,"",VLOOKUP($G101,Data!$G$3:$BA$2935,33,FALSE))</f>
        <v/>
      </c>
      <c r="AO101" s="4" t="str">
        <f>IF($H101=0,"",VLOOKUP($G101,Data!$G$3:$BA$2935,34,FALSE))</f>
        <v/>
      </c>
      <c r="AP101" s="4" t="str">
        <f>IF($H101=0,"",VLOOKUP($G101,Data!$G$3:$BA$2935,35,FALSE))</f>
        <v/>
      </c>
      <c r="AQ101" s="4" t="str">
        <f>IF($H101=0,"",VLOOKUP($G101,Data!$G$3:$BA$2935,36,FALSE))</f>
        <v/>
      </c>
      <c r="AR101" s="4" t="str">
        <f>IF($H101=0,"",VLOOKUP($G101,Data!$G$3:$BA$2935,37,FALSE))</f>
        <v/>
      </c>
      <c r="AS101" s="4" t="str">
        <f>IF($H101=0,"",VLOOKUP($G101,Data!$G$3:$BA$2935,38,FALSE))</f>
        <v/>
      </c>
      <c r="AT101" s="4" t="str">
        <f>IF($H101=0,"",VLOOKUP($G101,Data!$G$3:$BA$2935,39,FALSE))</f>
        <v/>
      </c>
    </row>
    <row r="102" spans="1:46" x14ac:dyDescent="0.25">
      <c r="A102" s="4">
        <f>PSSE!A104</f>
        <v>919014</v>
      </c>
      <c r="B102" s="4" t="str">
        <f>PSSE!B104</f>
        <v>SONLA_H4</v>
      </c>
      <c r="C102" s="4">
        <f>PSSE!D104</f>
        <v>15.8</v>
      </c>
      <c r="D102" s="4">
        <f>PSSE!E104</f>
        <v>400</v>
      </c>
      <c r="E102" s="4" t="str">
        <f>PSSE!F104</f>
        <v>TD</v>
      </c>
      <c r="F102" s="4">
        <f>PSSE!G104</f>
        <v>1</v>
      </c>
      <c r="G102" s="4" t="str">
        <f t="shared" si="1"/>
        <v>GOV15.8400TD1</v>
      </c>
      <c r="H102" s="4">
        <f>COUNTIF(Data!$G$3:$BA$2935,GOV!$G102)</f>
        <v>1</v>
      </c>
      <c r="I102" s="4" t="str">
        <f>IF($H102=0,"",VLOOKUP($G102,Data!$G$3:$BA$2935,2,FALSE))</f>
        <v>'HYGOV'</v>
      </c>
      <c r="J102" s="4">
        <f>PSSE!C104</f>
        <v>1</v>
      </c>
      <c r="K102" s="4">
        <f>IF($H102=0,"",VLOOKUP($G102,Data!$G$3:$BA$2935,4,FALSE))</f>
        <v>0.03</v>
      </c>
      <c r="L102" s="4">
        <f>IF($H102=0,"",VLOOKUP($G102,Data!$G$3:$BA$2935,5,FALSE))</f>
        <v>0.18</v>
      </c>
      <c r="M102" s="4">
        <f>IF($H102=0,"",VLOOKUP($G102,Data!$G$3:$BA$2935,6,FALSE))</f>
        <v>6.64</v>
      </c>
      <c r="N102" s="4">
        <f>IF($H102=0,"",VLOOKUP($G102,Data!$G$3:$BA$2935,7,FALSE))</f>
        <v>0.05</v>
      </c>
      <c r="O102" s="4">
        <f>IF($H102=0,"",VLOOKUP($G102,Data!$G$3:$BA$2935,8,FALSE))</f>
        <v>0.5</v>
      </c>
      <c r="P102" s="4">
        <f>IF($H102=0,"",VLOOKUP($G102,Data!$G$3:$BA$2935,9,FALSE))</f>
        <v>0.15</v>
      </c>
      <c r="Q102" s="4">
        <f>IF($H102=0,"",VLOOKUP($G102,Data!$G$3:$BA$2935,10,FALSE))</f>
        <v>1</v>
      </c>
      <c r="R102" s="4">
        <f>IF($H102=0,"",VLOOKUP($G102,Data!$G$3:$BA$2935,11,FALSE))</f>
        <v>0</v>
      </c>
      <c r="S102" s="4">
        <f>IF($H102=0,"",VLOOKUP($G102,Data!$G$3:$BA$2935,12,FALSE))</f>
        <v>1.66</v>
      </c>
      <c r="T102" s="4">
        <f>IF($H102=0,"",VLOOKUP($G102,Data!$G$3:$BA$2935,13,FALSE))</f>
        <v>1.41</v>
      </c>
      <c r="U102" s="4">
        <f>IF($H102=0,"",VLOOKUP($G102,Data!$G$3:$BA$2935,14,FALSE))</f>
        <v>0.499</v>
      </c>
      <c r="V102" s="4">
        <f>IF($H102=0,"",VLOOKUP($G102,Data!$G$3:$BA$2935,15,FALSE))</f>
        <v>0.06</v>
      </c>
      <c r="W102" s="4" t="str">
        <f>IF($H102=0,"",VLOOKUP($G102,Data!$G$3:$BA$2935,16,FALSE))</f>
        <v>/</v>
      </c>
      <c r="X102" s="4" t="str">
        <f>IF($H102=0,"",VLOOKUP($G102,Data!$G$3:$BA$2935,17,FALSE))</f>
        <v>/</v>
      </c>
      <c r="Y102" s="4" t="str">
        <f>IF($H102=0,"",VLOOKUP($G102,Data!$G$3:$BA$2935,18,FALSE))</f>
        <v/>
      </c>
      <c r="Z102" s="4" t="str">
        <f>IF($H102=0,"",VLOOKUP($G102,Data!$G$3:$BA$2935,19,FALSE))</f>
        <v/>
      </c>
      <c r="AA102" s="4" t="str">
        <f>IF($H102=0,"",VLOOKUP($G102,Data!$G$3:$BA$2935,20,FALSE))</f>
        <v/>
      </c>
      <c r="AB102" s="4" t="str">
        <f>IF($H102=0,"",VLOOKUP($G102,Data!$G$3:$BA$2935,21,FALSE))</f>
        <v/>
      </c>
      <c r="AC102" s="4" t="str">
        <f>IF($H102=0,"",VLOOKUP($G102,Data!$G$3:$BA$2935,22,FALSE))</f>
        <v/>
      </c>
      <c r="AD102" s="4" t="str">
        <f>IF($H102=0,"",VLOOKUP($G102,Data!$G$3:$BA$2935,23,FALSE))</f>
        <v/>
      </c>
      <c r="AE102" s="4" t="str">
        <f>IF($H102=0,"",VLOOKUP($G102,Data!$G$3:$BA$2935,24,FALSE))</f>
        <v/>
      </c>
      <c r="AF102" s="4" t="str">
        <f>IF($H102=0,"",VLOOKUP($G102,Data!$G$3:$BA$2935,25,FALSE))</f>
        <v/>
      </c>
      <c r="AG102" s="4" t="str">
        <f>IF($H102=0,"",VLOOKUP($G102,Data!$G$3:$BA$2935,26,FALSE))</f>
        <v/>
      </c>
      <c r="AH102" s="4" t="str">
        <f>IF($H102=0,"",VLOOKUP($G102,Data!$G$3:$BA$2935,27,FALSE))</f>
        <v/>
      </c>
      <c r="AI102" s="4" t="str">
        <f>IF($H102=0,"",VLOOKUP($G102,Data!$G$3:$BA$2935,28,FALSE))</f>
        <v/>
      </c>
      <c r="AJ102" s="4" t="str">
        <f>IF($H102=0,"",VLOOKUP($G102,Data!$G$3:$BA$2935,29,FALSE))</f>
        <v/>
      </c>
      <c r="AK102" s="4" t="str">
        <f>IF($H102=0,"",VLOOKUP($G102,Data!$G$3:$BA$2935,30,FALSE))</f>
        <v/>
      </c>
      <c r="AL102" s="4" t="str">
        <f>IF($H102=0,"",VLOOKUP($G102,Data!$G$3:$BA$2935,31,FALSE))</f>
        <v/>
      </c>
      <c r="AM102" s="4" t="str">
        <f>IF($H102=0,"",VLOOKUP($G102,Data!$G$3:$BA$2935,32,FALSE))</f>
        <v/>
      </c>
      <c r="AN102" s="4" t="str">
        <f>IF($H102=0,"",VLOOKUP($G102,Data!$G$3:$BA$2935,33,FALSE))</f>
        <v/>
      </c>
      <c r="AO102" s="4" t="str">
        <f>IF($H102=0,"",VLOOKUP($G102,Data!$G$3:$BA$2935,34,FALSE))</f>
        <v/>
      </c>
      <c r="AP102" s="4" t="str">
        <f>IF($H102=0,"",VLOOKUP($G102,Data!$G$3:$BA$2935,35,FALSE))</f>
        <v/>
      </c>
      <c r="AQ102" s="4" t="str">
        <f>IF($H102=0,"",VLOOKUP($G102,Data!$G$3:$BA$2935,36,FALSE))</f>
        <v/>
      </c>
      <c r="AR102" s="4" t="str">
        <f>IF($H102=0,"",VLOOKUP($G102,Data!$G$3:$BA$2935,37,FALSE))</f>
        <v/>
      </c>
      <c r="AS102" s="4" t="str">
        <f>IF($H102=0,"",VLOOKUP($G102,Data!$G$3:$BA$2935,38,FALSE))</f>
        <v/>
      </c>
      <c r="AT102" s="4" t="str">
        <f>IF($H102=0,"",VLOOKUP($G102,Data!$G$3:$BA$2935,39,FALSE))</f>
        <v/>
      </c>
    </row>
    <row r="103" spans="1:46" x14ac:dyDescent="0.25">
      <c r="A103" s="4">
        <f>PSSE!A105</f>
        <v>919015</v>
      </c>
      <c r="B103" s="4" t="str">
        <f>PSSE!B105</f>
        <v>SONLA_H5</v>
      </c>
      <c r="C103" s="4">
        <f>PSSE!D105</f>
        <v>15.8</v>
      </c>
      <c r="D103" s="4">
        <f>PSSE!E105</f>
        <v>400</v>
      </c>
      <c r="E103" s="4" t="str">
        <f>PSSE!F105</f>
        <v>TD</v>
      </c>
      <c r="F103" s="4">
        <f>PSSE!G105</f>
        <v>1</v>
      </c>
      <c r="G103" s="4" t="str">
        <f t="shared" si="1"/>
        <v>GOV15.8400TD1</v>
      </c>
      <c r="H103" s="4">
        <f>COUNTIF(Data!$G$3:$BA$2935,GOV!$G103)</f>
        <v>1</v>
      </c>
      <c r="I103" s="4" t="str">
        <f>IF($H103=0,"",VLOOKUP($G103,Data!$G$3:$BA$2935,2,FALSE))</f>
        <v>'HYGOV'</v>
      </c>
      <c r="J103" s="4">
        <f>PSSE!C105</f>
        <v>1</v>
      </c>
      <c r="K103" s="4">
        <f>IF($H103=0,"",VLOOKUP($G103,Data!$G$3:$BA$2935,4,FALSE))</f>
        <v>0.03</v>
      </c>
      <c r="L103" s="4">
        <f>IF($H103=0,"",VLOOKUP($G103,Data!$G$3:$BA$2935,5,FALSE))</f>
        <v>0.18</v>
      </c>
      <c r="M103" s="4">
        <f>IF($H103=0,"",VLOOKUP($G103,Data!$G$3:$BA$2935,6,FALSE))</f>
        <v>6.64</v>
      </c>
      <c r="N103" s="4">
        <f>IF($H103=0,"",VLOOKUP($G103,Data!$G$3:$BA$2935,7,FALSE))</f>
        <v>0.05</v>
      </c>
      <c r="O103" s="4">
        <f>IF($H103=0,"",VLOOKUP($G103,Data!$G$3:$BA$2935,8,FALSE))</f>
        <v>0.5</v>
      </c>
      <c r="P103" s="4">
        <f>IF($H103=0,"",VLOOKUP($G103,Data!$G$3:$BA$2935,9,FALSE))</f>
        <v>0.15</v>
      </c>
      <c r="Q103" s="4">
        <f>IF($H103=0,"",VLOOKUP($G103,Data!$G$3:$BA$2935,10,FALSE))</f>
        <v>1</v>
      </c>
      <c r="R103" s="4">
        <f>IF($H103=0,"",VLOOKUP($G103,Data!$G$3:$BA$2935,11,FALSE))</f>
        <v>0</v>
      </c>
      <c r="S103" s="4">
        <f>IF($H103=0,"",VLOOKUP($G103,Data!$G$3:$BA$2935,12,FALSE))</f>
        <v>1.66</v>
      </c>
      <c r="T103" s="4">
        <f>IF($H103=0,"",VLOOKUP($G103,Data!$G$3:$BA$2935,13,FALSE))</f>
        <v>1.41</v>
      </c>
      <c r="U103" s="4">
        <f>IF($H103=0,"",VLOOKUP($G103,Data!$G$3:$BA$2935,14,FALSE))</f>
        <v>0.499</v>
      </c>
      <c r="V103" s="4">
        <f>IF($H103=0,"",VLOOKUP($G103,Data!$G$3:$BA$2935,15,FALSE))</f>
        <v>0.06</v>
      </c>
      <c r="W103" s="4" t="str">
        <f>IF($H103=0,"",VLOOKUP($G103,Data!$G$3:$BA$2935,16,FALSE))</f>
        <v>/</v>
      </c>
      <c r="X103" s="4" t="str">
        <f>IF($H103=0,"",VLOOKUP($G103,Data!$G$3:$BA$2935,17,FALSE))</f>
        <v>/</v>
      </c>
      <c r="Y103" s="4" t="str">
        <f>IF($H103=0,"",VLOOKUP($G103,Data!$G$3:$BA$2935,18,FALSE))</f>
        <v/>
      </c>
      <c r="Z103" s="4" t="str">
        <f>IF($H103=0,"",VLOOKUP($G103,Data!$G$3:$BA$2935,19,FALSE))</f>
        <v/>
      </c>
      <c r="AA103" s="4" t="str">
        <f>IF($H103=0,"",VLOOKUP($G103,Data!$G$3:$BA$2935,20,FALSE))</f>
        <v/>
      </c>
      <c r="AB103" s="4" t="str">
        <f>IF($H103=0,"",VLOOKUP($G103,Data!$G$3:$BA$2935,21,FALSE))</f>
        <v/>
      </c>
      <c r="AC103" s="4" t="str">
        <f>IF($H103=0,"",VLOOKUP($G103,Data!$G$3:$BA$2935,22,FALSE))</f>
        <v/>
      </c>
      <c r="AD103" s="4" t="str">
        <f>IF($H103=0,"",VLOOKUP($G103,Data!$G$3:$BA$2935,23,FALSE))</f>
        <v/>
      </c>
      <c r="AE103" s="4" t="str">
        <f>IF($H103=0,"",VLOOKUP($G103,Data!$G$3:$BA$2935,24,FALSE))</f>
        <v/>
      </c>
      <c r="AF103" s="4" t="str">
        <f>IF($H103=0,"",VLOOKUP($G103,Data!$G$3:$BA$2935,25,FALSE))</f>
        <v/>
      </c>
      <c r="AG103" s="4" t="str">
        <f>IF($H103=0,"",VLOOKUP($G103,Data!$G$3:$BA$2935,26,FALSE))</f>
        <v/>
      </c>
      <c r="AH103" s="4" t="str">
        <f>IF($H103=0,"",VLOOKUP($G103,Data!$G$3:$BA$2935,27,FALSE))</f>
        <v/>
      </c>
      <c r="AI103" s="4" t="str">
        <f>IF($H103=0,"",VLOOKUP($G103,Data!$G$3:$BA$2935,28,FALSE))</f>
        <v/>
      </c>
      <c r="AJ103" s="4" t="str">
        <f>IF($H103=0,"",VLOOKUP($G103,Data!$G$3:$BA$2935,29,FALSE))</f>
        <v/>
      </c>
      <c r="AK103" s="4" t="str">
        <f>IF($H103=0,"",VLOOKUP($G103,Data!$G$3:$BA$2935,30,FALSE))</f>
        <v/>
      </c>
      <c r="AL103" s="4" t="str">
        <f>IF($H103=0,"",VLOOKUP($G103,Data!$G$3:$BA$2935,31,FALSE))</f>
        <v/>
      </c>
      <c r="AM103" s="4" t="str">
        <f>IF($H103=0,"",VLOOKUP($G103,Data!$G$3:$BA$2935,32,FALSE))</f>
        <v/>
      </c>
      <c r="AN103" s="4" t="str">
        <f>IF($H103=0,"",VLOOKUP($G103,Data!$G$3:$BA$2935,33,FALSE))</f>
        <v/>
      </c>
      <c r="AO103" s="4" t="str">
        <f>IF($H103=0,"",VLOOKUP($G103,Data!$G$3:$BA$2935,34,FALSE))</f>
        <v/>
      </c>
      <c r="AP103" s="4" t="str">
        <f>IF($H103=0,"",VLOOKUP($G103,Data!$G$3:$BA$2935,35,FALSE))</f>
        <v/>
      </c>
      <c r="AQ103" s="4" t="str">
        <f>IF($H103=0,"",VLOOKUP($G103,Data!$G$3:$BA$2935,36,FALSE))</f>
        <v/>
      </c>
      <c r="AR103" s="4" t="str">
        <f>IF($H103=0,"",VLOOKUP($G103,Data!$G$3:$BA$2935,37,FALSE))</f>
        <v/>
      </c>
      <c r="AS103" s="4" t="str">
        <f>IF($H103=0,"",VLOOKUP($G103,Data!$G$3:$BA$2935,38,FALSE))</f>
        <v/>
      </c>
      <c r="AT103" s="4" t="str">
        <f>IF($H103=0,"",VLOOKUP($G103,Data!$G$3:$BA$2935,39,FALSE))</f>
        <v/>
      </c>
    </row>
    <row r="104" spans="1:46" x14ac:dyDescent="0.25">
      <c r="A104" s="4">
        <f>PSSE!A106</f>
        <v>919016</v>
      </c>
      <c r="B104" s="4" t="str">
        <f>PSSE!B106</f>
        <v>SONLA_H6</v>
      </c>
      <c r="C104" s="4">
        <f>PSSE!D106</f>
        <v>15.8</v>
      </c>
      <c r="D104" s="4">
        <f>PSSE!E106</f>
        <v>400</v>
      </c>
      <c r="E104" s="4" t="str">
        <f>PSSE!F106</f>
        <v>TD</v>
      </c>
      <c r="F104" s="4">
        <f>PSSE!G106</f>
        <v>1</v>
      </c>
      <c r="G104" s="4" t="str">
        <f t="shared" si="1"/>
        <v>GOV15.8400TD1</v>
      </c>
      <c r="H104" s="4">
        <f>COUNTIF(Data!$G$3:$BA$2935,GOV!$G104)</f>
        <v>1</v>
      </c>
      <c r="I104" s="4" t="str">
        <f>IF($H104=0,"",VLOOKUP($G104,Data!$G$3:$BA$2935,2,FALSE))</f>
        <v>'HYGOV'</v>
      </c>
      <c r="J104" s="4">
        <f>PSSE!C106</f>
        <v>1</v>
      </c>
      <c r="K104" s="4">
        <f>IF($H104=0,"",VLOOKUP($G104,Data!$G$3:$BA$2935,4,FALSE))</f>
        <v>0.03</v>
      </c>
      <c r="L104" s="4">
        <f>IF($H104=0,"",VLOOKUP($G104,Data!$G$3:$BA$2935,5,FALSE))</f>
        <v>0.18</v>
      </c>
      <c r="M104" s="4">
        <f>IF($H104=0,"",VLOOKUP($G104,Data!$G$3:$BA$2935,6,FALSE))</f>
        <v>6.64</v>
      </c>
      <c r="N104" s="4">
        <f>IF($H104=0,"",VLOOKUP($G104,Data!$G$3:$BA$2935,7,FALSE))</f>
        <v>0.05</v>
      </c>
      <c r="O104" s="4">
        <f>IF($H104=0,"",VLOOKUP($G104,Data!$G$3:$BA$2935,8,FALSE))</f>
        <v>0.5</v>
      </c>
      <c r="P104" s="4">
        <f>IF($H104=0,"",VLOOKUP($G104,Data!$G$3:$BA$2935,9,FALSE))</f>
        <v>0.15</v>
      </c>
      <c r="Q104" s="4">
        <f>IF($H104=0,"",VLOOKUP($G104,Data!$G$3:$BA$2935,10,FALSE))</f>
        <v>1</v>
      </c>
      <c r="R104" s="4">
        <f>IF($H104=0,"",VLOOKUP($G104,Data!$G$3:$BA$2935,11,FALSE))</f>
        <v>0</v>
      </c>
      <c r="S104" s="4">
        <f>IF($H104=0,"",VLOOKUP($G104,Data!$G$3:$BA$2935,12,FALSE))</f>
        <v>1.66</v>
      </c>
      <c r="T104" s="4">
        <f>IF($H104=0,"",VLOOKUP($G104,Data!$G$3:$BA$2935,13,FALSE))</f>
        <v>1.41</v>
      </c>
      <c r="U104" s="4">
        <f>IF($H104=0,"",VLOOKUP($G104,Data!$G$3:$BA$2935,14,FALSE))</f>
        <v>0.499</v>
      </c>
      <c r="V104" s="4">
        <f>IF($H104=0,"",VLOOKUP($G104,Data!$G$3:$BA$2935,15,FALSE))</f>
        <v>0.06</v>
      </c>
      <c r="W104" s="4" t="str">
        <f>IF($H104=0,"",VLOOKUP($G104,Data!$G$3:$BA$2935,16,FALSE))</f>
        <v>/</v>
      </c>
      <c r="X104" s="4" t="str">
        <f>IF($H104=0,"",VLOOKUP($G104,Data!$G$3:$BA$2935,17,FALSE))</f>
        <v>/</v>
      </c>
      <c r="Y104" s="4" t="str">
        <f>IF($H104=0,"",VLOOKUP($G104,Data!$G$3:$BA$2935,18,FALSE))</f>
        <v/>
      </c>
      <c r="Z104" s="4" t="str">
        <f>IF($H104=0,"",VLOOKUP($G104,Data!$G$3:$BA$2935,19,FALSE))</f>
        <v/>
      </c>
      <c r="AA104" s="4" t="str">
        <f>IF($H104=0,"",VLOOKUP($G104,Data!$G$3:$BA$2935,20,FALSE))</f>
        <v/>
      </c>
      <c r="AB104" s="4" t="str">
        <f>IF($H104=0,"",VLOOKUP($G104,Data!$G$3:$BA$2935,21,FALSE))</f>
        <v/>
      </c>
      <c r="AC104" s="4" t="str">
        <f>IF($H104=0,"",VLOOKUP($G104,Data!$G$3:$BA$2935,22,FALSE))</f>
        <v/>
      </c>
      <c r="AD104" s="4" t="str">
        <f>IF($H104=0,"",VLOOKUP($G104,Data!$G$3:$BA$2935,23,FALSE))</f>
        <v/>
      </c>
      <c r="AE104" s="4" t="str">
        <f>IF($H104=0,"",VLOOKUP($G104,Data!$G$3:$BA$2935,24,FALSE))</f>
        <v/>
      </c>
      <c r="AF104" s="4" t="str">
        <f>IF($H104=0,"",VLOOKUP($G104,Data!$G$3:$BA$2935,25,FALSE))</f>
        <v/>
      </c>
      <c r="AG104" s="4" t="str">
        <f>IF($H104=0,"",VLOOKUP($G104,Data!$G$3:$BA$2935,26,FALSE))</f>
        <v/>
      </c>
      <c r="AH104" s="4" t="str">
        <f>IF($H104=0,"",VLOOKUP($G104,Data!$G$3:$BA$2935,27,FALSE))</f>
        <v/>
      </c>
      <c r="AI104" s="4" t="str">
        <f>IF($H104=0,"",VLOOKUP($G104,Data!$G$3:$BA$2935,28,FALSE))</f>
        <v/>
      </c>
      <c r="AJ104" s="4" t="str">
        <f>IF($H104=0,"",VLOOKUP($G104,Data!$G$3:$BA$2935,29,FALSE))</f>
        <v/>
      </c>
      <c r="AK104" s="4" t="str">
        <f>IF($H104=0,"",VLOOKUP($G104,Data!$G$3:$BA$2935,30,FALSE))</f>
        <v/>
      </c>
      <c r="AL104" s="4" t="str">
        <f>IF($H104=0,"",VLOOKUP($G104,Data!$G$3:$BA$2935,31,FALSE))</f>
        <v/>
      </c>
      <c r="AM104" s="4" t="str">
        <f>IF($H104=0,"",VLOOKUP($G104,Data!$G$3:$BA$2935,32,FALSE))</f>
        <v/>
      </c>
      <c r="AN104" s="4" t="str">
        <f>IF($H104=0,"",VLOOKUP($G104,Data!$G$3:$BA$2935,33,FALSE))</f>
        <v/>
      </c>
      <c r="AO104" s="4" t="str">
        <f>IF($H104=0,"",VLOOKUP($G104,Data!$G$3:$BA$2935,34,FALSE))</f>
        <v/>
      </c>
      <c r="AP104" s="4" t="str">
        <f>IF($H104=0,"",VLOOKUP($G104,Data!$G$3:$BA$2935,35,FALSE))</f>
        <v/>
      </c>
      <c r="AQ104" s="4" t="str">
        <f>IF($H104=0,"",VLOOKUP($G104,Data!$G$3:$BA$2935,36,FALSE))</f>
        <v/>
      </c>
      <c r="AR104" s="4" t="str">
        <f>IF($H104=0,"",VLOOKUP($G104,Data!$G$3:$BA$2935,37,FALSE))</f>
        <v/>
      </c>
      <c r="AS104" s="4" t="str">
        <f>IF($H104=0,"",VLOOKUP($G104,Data!$G$3:$BA$2935,38,FALSE))</f>
        <v/>
      </c>
      <c r="AT104" s="4" t="str">
        <f>IF($H104=0,"",VLOOKUP($G104,Data!$G$3:$BA$2935,39,FALSE))</f>
        <v/>
      </c>
    </row>
    <row r="105" spans="1:46" x14ac:dyDescent="0.25">
      <c r="A105" s="4">
        <f>PSSE!A107</f>
        <v>919021</v>
      </c>
      <c r="B105" s="4" t="str">
        <f>PSSE!B107</f>
        <v>NAMCHIEN_H1</v>
      </c>
      <c r="C105" s="4">
        <f>PSSE!D107</f>
        <v>13.8</v>
      </c>
      <c r="D105" s="4">
        <f>PSSE!E107</f>
        <v>110</v>
      </c>
      <c r="E105" s="4" t="str">
        <f>PSSE!F107</f>
        <v>TD</v>
      </c>
      <c r="F105" s="4">
        <f>PSSE!G107</f>
        <v>1</v>
      </c>
      <c r="G105" s="4" t="str">
        <f t="shared" si="1"/>
        <v>GOV13.8110TD1</v>
      </c>
      <c r="H105" s="4">
        <f>COUNTIF(Data!$G$3:$BA$2935,GOV!$G105)</f>
        <v>1</v>
      </c>
      <c r="I105" s="4" t="str">
        <f>IF($H105=0,"",VLOOKUP($G105,Data!$G$3:$BA$2935,2,FALSE))</f>
        <v>'HYGOV'</v>
      </c>
      <c r="J105" s="4">
        <f>PSSE!C107</f>
        <v>1</v>
      </c>
      <c r="K105" s="4">
        <f>IF($H105=0,"",VLOOKUP($G105,Data!$G$3:$BA$2935,4,FALSE))</f>
        <v>0.03</v>
      </c>
      <c r="L105" s="4">
        <f>IF($H105=0,"",VLOOKUP($G105,Data!$G$3:$BA$2935,5,FALSE))</f>
        <v>0.18</v>
      </c>
      <c r="M105" s="4">
        <f>IF($H105=0,"",VLOOKUP($G105,Data!$G$3:$BA$2935,6,FALSE))</f>
        <v>6.64</v>
      </c>
      <c r="N105" s="4">
        <f>IF($H105=0,"",VLOOKUP($G105,Data!$G$3:$BA$2935,7,FALSE))</f>
        <v>0.05</v>
      </c>
      <c r="O105" s="4">
        <f>IF($H105=0,"",VLOOKUP($G105,Data!$G$3:$BA$2935,8,FALSE))</f>
        <v>0.5</v>
      </c>
      <c r="P105" s="4">
        <f>IF($H105=0,"",VLOOKUP($G105,Data!$G$3:$BA$2935,9,FALSE))</f>
        <v>0.15</v>
      </c>
      <c r="Q105" s="4">
        <f>IF($H105=0,"",VLOOKUP($G105,Data!$G$3:$BA$2935,10,FALSE))</f>
        <v>1</v>
      </c>
      <c r="R105" s="4">
        <f>IF($H105=0,"",VLOOKUP($G105,Data!$G$3:$BA$2935,11,FALSE))</f>
        <v>0</v>
      </c>
      <c r="S105" s="4">
        <f>IF($H105=0,"",VLOOKUP($G105,Data!$G$3:$BA$2935,12,FALSE))</f>
        <v>1.66</v>
      </c>
      <c r="T105" s="4">
        <f>IF($H105=0,"",VLOOKUP($G105,Data!$G$3:$BA$2935,13,FALSE))</f>
        <v>1.41</v>
      </c>
      <c r="U105" s="4">
        <f>IF($H105=0,"",VLOOKUP($G105,Data!$G$3:$BA$2935,14,FALSE))</f>
        <v>0.499</v>
      </c>
      <c r="V105" s="4">
        <f>IF($H105=0,"",VLOOKUP($G105,Data!$G$3:$BA$2935,15,FALSE))</f>
        <v>0.06</v>
      </c>
      <c r="W105" s="4" t="str">
        <f>IF($H105=0,"",VLOOKUP($G105,Data!$G$3:$BA$2935,16,FALSE))</f>
        <v>/</v>
      </c>
      <c r="X105" s="4" t="str">
        <f>IF($H105=0,"",VLOOKUP($G105,Data!$G$3:$BA$2935,17,FALSE))</f>
        <v>/</v>
      </c>
      <c r="Y105" s="4" t="str">
        <f>IF($H105=0,"",VLOOKUP($G105,Data!$G$3:$BA$2935,18,FALSE))</f>
        <v/>
      </c>
      <c r="Z105" s="4" t="str">
        <f>IF($H105=0,"",VLOOKUP($G105,Data!$G$3:$BA$2935,19,FALSE))</f>
        <v/>
      </c>
      <c r="AA105" s="4" t="str">
        <f>IF($H105=0,"",VLOOKUP($G105,Data!$G$3:$BA$2935,20,FALSE))</f>
        <v/>
      </c>
      <c r="AB105" s="4" t="str">
        <f>IF($H105=0,"",VLOOKUP($G105,Data!$G$3:$BA$2935,21,FALSE))</f>
        <v/>
      </c>
      <c r="AC105" s="4" t="str">
        <f>IF($H105=0,"",VLOOKUP($G105,Data!$G$3:$BA$2935,22,FALSE))</f>
        <v/>
      </c>
      <c r="AD105" s="4" t="str">
        <f>IF($H105=0,"",VLOOKUP($G105,Data!$G$3:$BA$2935,23,FALSE))</f>
        <v/>
      </c>
      <c r="AE105" s="4" t="str">
        <f>IF($H105=0,"",VLOOKUP($G105,Data!$G$3:$BA$2935,24,FALSE))</f>
        <v/>
      </c>
      <c r="AF105" s="4" t="str">
        <f>IF($H105=0,"",VLOOKUP($G105,Data!$G$3:$BA$2935,25,FALSE))</f>
        <v/>
      </c>
      <c r="AG105" s="4" t="str">
        <f>IF($H105=0,"",VLOOKUP($G105,Data!$G$3:$BA$2935,26,FALSE))</f>
        <v/>
      </c>
      <c r="AH105" s="4" t="str">
        <f>IF($H105=0,"",VLOOKUP($G105,Data!$G$3:$BA$2935,27,FALSE))</f>
        <v/>
      </c>
      <c r="AI105" s="4" t="str">
        <f>IF($H105=0,"",VLOOKUP($G105,Data!$G$3:$BA$2935,28,FALSE))</f>
        <v/>
      </c>
      <c r="AJ105" s="4" t="str">
        <f>IF($H105=0,"",VLOOKUP($G105,Data!$G$3:$BA$2935,29,FALSE))</f>
        <v/>
      </c>
      <c r="AK105" s="4" t="str">
        <f>IF($H105=0,"",VLOOKUP($G105,Data!$G$3:$BA$2935,30,FALSE))</f>
        <v/>
      </c>
      <c r="AL105" s="4" t="str">
        <f>IF($H105=0,"",VLOOKUP($G105,Data!$G$3:$BA$2935,31,FALSE))</f>
        <v/>
      </c>
      <c r="AM105" s="4" t="str">
        <f>IF($H105=0,"",VLOOKUP($G105,Data!$G$3:$BA$2935,32,FALSE))</f>
        <v/>
      </c>
      <c r="AN105" s="4" t="str">
        <f>IF($H105=0,"",VLOOKUP($G105,Data!$G$3:$BA$2935,33,FALSE))</f>
        <v/>
      </c>
      <c r="AO105" s="4" t="str">
        <f>IF($H105=0,"",VLOOKUP($G105,Data!$G$3:$BA$2935,34,FALSE))</f>
        <v/>
      </c>
      <c r="AP105" s="4" t="str">
        <f>IF($H105=0,"",VLOOKUP($G105,Data!$G$3:$BA$2935,35,FALSE))</f>
        <v/>
      </c>
      <c r="AQ105" s="4" t="str">
        <f>IF($H105=0,"",VLOOKUP($G105,Data!$G$3:$BA$2935,36,FALSE))</f>
        <v/>
      </c>
      <c r="AR105" s="4" t="str">
        <f>IF($H105=0,"",VLOOKUP($G105,Data!$G$3:$BA$2935,37,FALSE))</f>
        <v/>
      </c>
      <c r="AS105" s="4" t="str">
        <f>IF($H105=0,"",VLOOKUP($G105,Data!$G$3:$BA$2935,38,FALSE))</f>
        <v/>
      </c>
      <c r="AT105" s="4" t="str">
        <f>IF($H105=0,"",VLOOKUP($G105,Data!$G$3:$BA$2935,39,FALSE))</f>
        <v/>
      </c>
    </row>
    <row r="106" spans="1:46" x14ac:dyDescent="0.25">
      <c r="A106" s="4">
        <f>PSSE!A108</f>
        <v>919022</v>
      </c>
      <c r="B106" s="4" t="str">
        <f>PSSE!B108</f>
        <v>NAMCHIEN_H2</v>
      </c>
      <c r="C106" s="4">
        <f>PSSE!D108</f>
        <v>13.8</v>
      </c>
      <c r="D106" s="4">
        <f>PSSE!E108</f>
        <v>110</v>
      </c>
      <c r="E106" s="4" t="str">
        <f>PSSE!F108</f>
        <v>TD</v>
      </c>
      <c r="F106" s="4">
        <f>PSSE!G108</f>
        <v>1</v>
      </c>
      <c r="G106" s="4" t="str">
        <f t="shared" si="1"/>
        <v>GOV13.8110TD1</v>
      </c>
      <c r="H106" s="4">
        <f>COUNTIF(Data!$G$3:$BA$2935,GOV!$G106)</f>
        <v>1</v>
      </c>
      <c r="I106" s="4" t="str">
        <f>IF($H106=0,"",VLOOKUP($G106,Data!$G$3:$BA$2935,2,FALSE))</f>
        <v>'HYGOV'</v>
      </c>
      <c r="J106" s="4">
        <f>PSSE!C108</f>
        <v>1</v>
      </c>
      <c r="K106" s="4">
        <f>IF($H106=0,"",VLOOKUP($G106,Data!$G$3:$BA$2935,4,FALSE))</f>
        <v>0.03</v>
      </c>
      <c r="L106" s="4">
        <f>IF($H106=0,"",VLOOKUP($G106,Data!$G$3:$BA$2935,5,FALSE))</f>
        <v>0.18</v>
      </c>
      <c r="M106" s="4">
        <f>IF($H106=0,"",VLOOKUP($G106,Data!$G$3:$BA$2935,6,FALSE))</f>
        <v>6.64</v>
      </c>
      <c r="N106" s="4">
        <f>IF($H106=0,"",VLOOKUP($G106,Data!$G$3:$BA$2935,7,FALSE))</f>
        <v>0.05</v>
      </c>
      <c r="O106" s="4">
        <f>IF($H106=0,"",VLOOKUP($G106,Data!$G$3:$BA$2935,8,FALSE))</f>
        <v>0.5</v>
      </c>
      <c r="P106" s="4">
        <f>IF($H106=0,"",VLOOKUP($G106,Data!$G$3:$BA$2935,9,FALSE))</f>
        <v>0.15</v>
      </c>
      <c r="Q106" s="4">
        <f>IF($H106=0,"",VLOOKUP($G106,Data!$G$3:$BA$2935,10,FALSE))</f>
        <v>1</v>
      </c>
      <c r="R106" s="4">
        <f>IF($H106=0,"",VLOOKUP($G106,Data!$G$3:$BA$2935,11,FALSE))</f>
        <v>0</v>
      </c>
      <c r="S106" s="4">
        <f>IF($H106=0,"",VLOOKUP($G106,Data!$G$3:$BA$2935,12,FALSE))</f>
        <v>1.66</v>
      </c>
      <c r="T106" s="4">
        <f>IF($H106=0,"",VLOOKUP($G106,Data!$G$3:$BA$2935,13,FALSE))</f>
        <v>1.41</v>
      </c>
      <c r="U106" s="4">
        <f>IF($H106=0,"",VLOOKUP($G106,Data!$G$3:$BA$2935,14,FALSE))</f>
        <v>0.499</v>
      </c>
      <c r="V106" s="4">
        <f>IF($H106=0,"",VLOOKUP($G106,Data!$G$3:$BA$2935,15,FALSE))</f>
        <v>0.06</v>
      </c>
      <c r="W106" s="4" t="str">
        <f>IF($H106=0,"",VLOOKUP($G106,Data!$G$3:$BA$2935,16,FALSE))</f>
        <v>/</v>
      </c>
      <c r="X106" s="4" t="str">
        <f>IF($H106=0,"",VLOOKUP($G106,Data!$G$3:$BA$2935,17,FALSE))</f>
        <v>/</v>
      </c>
      <c r="Y106" s="4" t="str">
        <f>IF($H106=0,"",VLOOKUP($G106,Data!$G$3:$BA$2935,18,FALSE))</f>
        <v/>
      </c>
      <c r="Z106" s="4" t="str">
        <f>IF($H106=0,"",VLOOKUP($G106,Data!$G$3:$BA$2935,19,FALSE))</f>
        <v/>
      </c>
      <c r="AA106" s="4" t="str">
        <f>IF($H106=0,"",VLOOKUP($G106,Data!$G$3:$BA$2935,20,FALSE))</f>
        <v/>
      </c>
      <c r="AB106" s="4" t="str">
        <f>IF($H106=0,"",VLOOKUP($G106,Data!$G$3:$BA$2935,21,FALSE))</f>
        <v/>
      </c>
      <c r="AC106" s="4" t="str">
        <f>IF($H106=0,"",VLOOKUP($G106,Data!$G$3:$BA$2935,22,FALSE))</f>
        <v/>
      </c>
      <c r="AD106" s="4" t="str">
        <f>IF($H106=0,"",VLOOKUP($G106,Data!$G$3:$BA$2935,23,FALSE))</f>
        <v/>
      </c>
      <c r="AE106" s="4" t="str">
        <f>IF($H106=0,"",VLOOKUP($G106,Data!$G$3:$BA$2935,24,FALSE))</f>
        <v/>
      </c>
      <c r="AF106" s="4" t="str">
        <f>IF($H106=0,"",VLOOKUP($G106,Data!$G$3:$BA$2935,25,FALSE))</f>
        <v/>
      </c>
      <c r="AG106" s="4" t="str">
        <f>IF($H106=0,"",VLOOKUP($G106,Data!$G$3:$BA$2935,26,FALSE))</f>
        <v/>
      </c>
      <c r="AH106" s="4" t="str">
        <f>IF($H106=0,"",VLOOKUP($G106,Data!$G$3:$BA$2935,27,FALSE))</f>
        <v/>
      </c>
      <c r="AI106" s="4" t="str">
        <f>IF($H106=0,"",VLOOKUP($G106,Data!$G$3:$BA$2935,28,FALSE))</f>
        <v/>
      </c>
      <c r="AJ106" s="4" t="str">
        <f>IF($H106=0,"",VLOOKUP($G106,Data!$G$3:$BA$2935,29,FALSE))</f>
        <v/>
      </c>
      <c r="AK106" s="4" t="str">
        <f>IF($H106=0,"",VLOOKUP($G106,Data!$G$3:$BA$2935,30,FALSE))</f>
        <v/>
      </c>
      <c r="AL106" s="4" t="str">
        <f>IF($H106=0,"",VLOOKUP($G106,Data!$G$3:$BA$2935,31,FALSE))</f>
        <v/>
      </c>
      <c r="AM106" s="4" t="str">
        <f>IF($H106=0,"",VLOOKUP($G106,Data!$G$3:$BA$2935,32,FALSE))</f>
        <v/>
      </c>
      <c r="AN106" s="4" t="str">
        <f>IF($H106=0,"",VLOOKUP($G106,Data!$G$3:$BA$2935,33,FALSE))</f>
        <v/>
      </c>
      <c r="AO106" s="4" t="str">
        <f>IF($H106=0,"",VLOOKUP($G106,Data!$G$3:$BA$2935,34,FALSE))</f>
        <v/>
      </c>
      <c r="AP106" s="4" t="str">
        <f>IF($H106=0,"",VLOOKUP($G106,Data!$G$3:$BA$2935,35,FALSE))</f>
        <v/>
      </c>
      <c r="AQ106" s="4" t="str">
        <f>IF($H106=0,"",VLOOKUP($G106,Data!$G$3:$BA$2935,36,FALSE))</f>
        <v/>
      </c>
      <c r="AR106" s="4" t="str">
        <f>IF($H106=0,"",VLOOKUP($G106,Data!$G$3:$BA$2935,37,FALSE))</f>
        <v/>
      </c>
      <c r="AS106" s="4" t="str">
        <f>IF($H106=0,"",VLOOKUP($G106,Data!$G$3:$BA$2935,38,FALSE))</f>
        <v/>
      </c>
      <c r="AT106" s="4" t="str">
        <f>IF($H106=0,"",VLOOKUP($G106,Data!$G$3:$BA$2935,39,FALSE))</f>
        <v/>
      </c>
    </row>
    <row r="107" spans="1:46" x14ac:dyDescent="0.25">
      <c r="A107" s="4">
        <f>PSSE!A109</f>
        <v>919041</v>
      </c>
      <c r="B107" s="4" t="str">
        <f>PSSE!B109</f>
        <v>LUONGPRAB_H1</v>
      </c>
      <c r="C107" s="4">
        <f>PSSE!D109</f>
        <v>15.8</v>
      </c>
      <c r="D107" s="4">
        <f>PSSE!E109</f>
        <v>240</v>
      </c>
      <c r="E107" s="4" t="str">
        <f>PSSE!F109</f>
        <v>TD</v>
      </c>
      <c r="F107" s="4">
        <f>PSSE!G109</f>
        <v>1</v>
      </c>
      <c r="G107" s="4" t="str">
        <f t="shared" si="1"/>
        <v>GOV15.8240TD1</v>
      </c>
      <c r="H107" s="4">
        <f>COUNTIF(Data!$G$3:$BA$2935,GOV!$G107)</f>
        <v>1</v>
      </c>
      <c r="I107" s="4" t="str">
        <f>IF($H107=0,"",VLOOKUP($G107,Data!$G$3:$BA$2935,2,FALSE))</f>
        <v>'HYGOV'</v>
      </c>
      <c r="J107" s="4">
        <f>PSSE!C109</f>
        <v>1</v>
      </c>
      <c r="K107" s="4">
        <f>IF($H107=0,"",VLOOKUP($G107,Data!$G$3:$BA$2935,4,FALSE))</f>
        <v>0.03</v>
      </c>
      <c r="L107" s="4">
        <f>IF($H107=0,"",VLOOKUP($G107,Data!$G$3:$BA$2935,5,FALSE))</f>
        <v>0.18</v>
      </c>
      <c r="M107" s="4">
        <f>IF($H107=0,"",VLOOKUP($G107,Data!$G$3:$BA$2935,6,FALSE))</f>
        <v>6.64</v>
      </c>
      <c r="N107" s="4">
        <f>IF($H107=0,"",VLOOKUP($G107,Data!$G$3:$BA$2935,7,FALSE))</f>
        <v>0.05</v>
      </c>
      <c r="O107" s="4">
        <f>IF($H107=0,"",VLOOKUP($G107,Data!$G$3:$BA$2935,8,FALSE))</f>
        <v>0.5</v>
      </c>
      <c r="P107" s="4">
        <f>IF($H107=0,"",VLOOKUP($G107,Data!$G$3:$BA$2935,9,FALSE))</f>
        <v>0.15</v>
      </c>
      <c r="Q107" s="4">
        <f>IF($H107=0,"",VLOOKUP($G107,Data!$G$3:$BA$2935,10,FALSE))</f>
        <v>1</v>
      </c>
      <c r="R107" s="4">
        <f>IF($H107=0,"",VLOOKUP($G107,Data!$G$3:$BA$2935,11,FALSE))</f>
        <v>0</v>
      </c>
      <c r="S107" s="4">
        <f>IF($H107=0,"",VLOOKUP($G107,Data!$G$3:$BA$2935,12,FALSE))</f>
        <v>1.66</v>
      </c>
      <c r="T107" s="4">
        <f>IF($H107=0,"",VLOOKUP($G107,Data!$G$3:$BA$2935,13,FALSE))</f>
        <v>1.41</v>
      </c>
      <c r="U107" s="4">
        <f>IF($H107=0,"",VLOOKUP($G107,Data!$G$3:$BA$2935,14,FALSE))</f>
        <v>0.499</v>
      </c>
      <c r="V107" s="4">
        <f>IF($H107=0,"",VLOOKUP($G107,Data!$G$3:$BA$2935,15,FALSE))</f>
        <v>0.06</v>
      </c>
      <c r="W107" s="4" t="str">
        <f>IF($H107=0,"",VLOOKUP($G107,Data!$G$3:$BA$2935,16,FALSE))</f>
        <v>/</v>
      </c>
      <c r="X107" s="4" t="str">
        <f>IF($H107=0,"",VLOOKUP($G107,Data!$G$3:$BA$2935,17,FALSE))</f>
        <v>/</v>
      </c>
      <c r="Y107" s="4" t="str">
        <f>IF($H107=0,"",VLOOKUP($G107,Data!$G$3:$BA$2935,18,FALSE))</f>
        <v/>
      </c>
      <c r="Z107" s="4" t="str">
        <f>IF($H107=0,"",VLOOKUP($G107,Data!$G$3:$BA$2935,19,FALSE))</f>
        <v/>
      </c>
      <c r="AA107" s="4" t="str">
        <f>IF($H107=0,"",VLOOKUP($G107,Data!$G$3:$BA$2935,20,FALSE))</f>
        <v/>
      </c>
      <c r="AB107" s="4" t="str">
        <f>IF($H107=0,"",VLOOKUP($G107,Data!$G$3:$BA$2935,21,FALSE))</f>
        <v/>
      </c>
      <c r="AC107" s="4" t="str">
        <f>IF($H107=0,"",VLOOKUP($G107,Data!$G$3:$BA$2935,22,FALSE))</f>
        <v/>
      </c>
      <c r="AD107" s="4" t="str">
        <f>IF($H107=0,"",VLOOKUP($G107,Data!$G$3:$BA$2935,23,FALSE))</f>
        <v/>
      </c>
      <c r="AE107" s="4" t="str">
        <f>IF($H107=0,"",VLOOKUP($G107,Data!$G$3:$BA$2935,24,FALSE))</f>
        <v/>
      </c>
      <c r="AF107" s="4" t="str">
        <f>IF($H107=0,"",VLOOKUP($G107,Data!$G$3:$BA$2935,25,FALSE))</f>
        <v/>
      </c>
      <c r="AG107" s="4" t="str">
        <f>IF($H107=0,"",VLOOKUP($G107,Data!$G$3:$BA$2935,26,FALSE))</f>
        <v/>
      </c>
      <c r="AH107" s="4" t="str">
        <f>IF($H107=0,"",VLOOKUP($G107,Data!$G$3:$BA$2935,27,FALSE))</f>
        <v/>
      </c>
      <c r="AI107" s="4" t="str">
        <f>IF($H107=0,"",VLOOKUP($G107,Data!$G$3:$BA$2935,28,FALSE))</f>
        <v/>
      </c>
      <c r="AJ107" s="4" t="str">
        <f>IF($H107=0,"",VLOOKUP($G107,Data!$G$3:$BA$2935,29,FALSE))</f>
        <v/>
      </c>
      <c r="AK107" s="4" t="str">
        <f>IF($H107=0,"",VLOOKUP($G107,Data!$G$3:$BA$2935,30,FALSE))</f>
        <v/>
      </c>
      <c r="AL107" s="4" t="str">
        <f>IF($H107=0,"",VLOOKUP($G107,Data!$G$3:$BA$2935,31,FALSE))</f>
        <v/>
      </c>
      <c r="AM107" s="4" t="str">
        <f>IF($H107=0,"",VLOOKUP($G107,Data!$G$3:$BA$2935,32,FALSE))</f>
        <v/>
      </c>
      <c r="AN107" s="4" t="str">
        <f>IF($H107=0,"",VLOOKUP($G107,Data!$G$3:$BA$2935,33,FALSE))</f>
        <v/>
      </c>
      <c r="AO107" s="4" t="str">
        <f>IF($H107=0,"",VLOOKUP($G107,Data!$G$3:$BA$2935,34,FALSE))</f>
        <v/>
      </c>
      <c r="AP107" s="4" t="str">
        <f>IF($H107=0,"",VLOOKUP($G107,Data!$G$3:$BA$2935,35,FALSE))</f>
        <v/>
      </c>
      <c r="AQ107" s="4" t="str">
        <f>IF($H107=0,"",VLOOKUP($G107,Data!$G$3:$BA$2935,36,FALSE))</f>
        <v/>
      </c>
      <c r="AR107" s="4" t="str">
        <f>IF($H107=0,"",VLOOKUP($G107,Data!$G$3:$BA$2935,37,FALSE))</f>
        <v/>
      </c>
      <c r="AS107" s="4" t="str">
        <f>IF($H107=0,"",VLOOKUP($G107,Data!$G$3:$BA$2935,38,FALSE))</f>
        <v/>
      </c>
      <c r="AT107" s="4" t="str">
        <f>IF($H107=0,"",VLOOKUP($G107,Data!$G$3:$BA$2935,39,FALSE))</f>
        <v/>
      </c>
    </row>
    <row r="108" spans="1:46" x14ac:dyDescent="0.25">
      <c r="A108" s="4">
        <f>PSSE!A110</f>
        <v>919042</v>
      </c>
      <c r="B108" s="4" t="str">
        <f>PSSE!B110</f>
        <v>LUONGPRAB_H2</v>
      </c>
      <c r="C108" s="4">
        <f>PSSE!D110</f>
        <v>15.8</v>
      </c>
      <c r="D108" s="4">
        <f>PSSE!E110</f>
        <v>240</v>
      </c>
      <c r="E108" s="4" t="str">
        <f>PSSE!F110</f>
        <v>TD</v>
      </c>
      <c r="F108" s="4">
        <f>PSSE!G110</f>
        <v>1</v>
      </c>
      <c r="G108" s="4" t="str">
        <f t="shared" si="1"/>
        <v>GOV15.8240TD1</v>
      </c>
      <c r="H108" s="4">
        <f>COUNTIF(Data!$G$3:$BA$2935,GOV!$G108)</f>
        <v>1</v>
      </c>
      <c r="I108" s="4" t="str">
        <f>IF($H108=0,"",VLOOKUP($G108,Data!$G$3:$BA$2935,2,FALSE))</f>
        <v>'HYGOV'</v>
      </c>
      <c r="J108" s="4">
        <f>PSSE!C110</f>
        <v>1</v>
      </c>
      <c r="K108" s="4">
        <f>IF($H108=0,"",VLOOKUP($G108,Data!$G$3:$BA$2935,4,FALSE))</f>
        <v>0.03</v>
      </c>
      <c r="L108" s="4">
        <f>IF($H108=0,"",VLOOKUP($G108,Data!$G$3:$BA$2935,5,FALSE))</f>
        <v>0.18</v>
      </c>
      <c r="M108" s="4">
        <f>IF($H108=0,"",VLOOKUP($G108,Data!$G$3:$BA$2935,6,FALSE))</f>
        <v>6.64</v>
      </c>
      <c r="N108" s="4">
        <f>IF($H108=0,"",VLOOKUP($G108,Data!$G$3:$BA$2935,7,FALSE))</f>
        <v>0.05</v>
      </c>
      <c r="O108" s="4">
        <f>IF($H108=0,"",VLOOKUP($G108,Data!$G$3:$BA$2935,8,FALSE))</f>
        <v>0.5</v>
      </c>
      <c r="P108" s="4">
        <f>IF($H108=0,"",VLOOKUP($G108,Data!$G$3:$BA$2935,9,FALSE))</f>
        <v>0.15</v>
      </c>
      <c r="Q108" s="4">
        <f>IF($H108=0,"",VLOOKUP($G108,Data!$G$3:$BA$2935,10,FALSE))</f>
        <v>1</v>
      </c>
      <c r="R108" s="4">
        <f>IF($H108=0,"",VLOOKUP($G108,Data!$G$3:$BA$2935,11,FALSE))</f>
        <v>0</v>
      </c>
      <c r="S108" s="4">
        <f>IF($H108=0,"",VLOOKUP($G108,Data!$G$3:$BA$2935,12,FALSE))</f>
        <v>1.66</v>
      </c>
      <c r="T108" s="4">
        <f>IF($H108=0,"",VLOOKUP($G108,Data!$G$3:$BA$2935,13,FALSE))</f>
        <v>1.41</v>
      </c>
      <c r="U108" s="4">
        <f>IF($H108=0,"",VLOOKUP($G108,Data!$G$3:$BA$2935,14,FALSE))</f>
        <v>0.499</v>
      </c>
      <c r="V108" s="4">
        <f>IF($H108=0,"",VLOOKUP($G108,Data!$G$3:$BA$2935,15,FALSE))</f>
        <v>0.06</v>
      </c>
      <c r="W108" s="4" t="str">
        <f>IF($H108=0,"",VLOOKUP($G108,Data!$G$3:$BA$2935,16,FALSE))</f>
        <v>/</v>
      </c>
      <c r="X108" s="4" t="str">
        <f>IF($H108=0,"",VLOOKUP($G108,Data!$G$3:$BA$2935,17,FALSE))</f>
        <v>/</v>
      </c>
      <c r="Y108" s="4" t="str">
        <f>IF($H108=0,"",VLOOKUP($G108,Data!$G$3:$BA$2935,18,FALSE))</f>
        <v/>
      </c>
      <c r="Z108" s="4" t="str">
        <f>IF($H108=0,"",VLOOKUP($G108,Data!$G$3:$BA$2935,19,FALSE))</f>
        <v/>
      </c>
      <c r="AA108" s="4" t="str">
        <f>IF($H108=0,"",VLOOKUP($G108,Data!$G$3:$BA$2935,20,FALSE))</f>
        <v/>
      </c>
      <c r="AB108" s="4" t="str">
        <f>IF($H108=0,"",VLOOKUP($G108,Data!$G$3:$BA$2935,21,FALSE))</f>
        <v/>
      </c>
      <c r="AC108" s="4" t="str">
        <f>IF($H108=0,"",VLOOKUP($G108,Data!$G$3:$BA$2935,22,FALSE))</f>
        <v/>
      </c>
      <c r="AD108" s="4" t="str">
        <f>IF($H108=0,"",VLOOKUP($G108,Data!$G$3:$BA$2935,23,FALSE))</f>
        <v/>
      </c>
      <c r="AE108" s="4" t="str">
        <f>IF($H108=0,"",VLOOKUP($G108,Data!$G$3:$BA$2935,24,FALSE))</f>
        <v/>
      </c>
      <c r="AF108" s="4" t="str">
        <f>IF($H108=0,"",VLOOKUP($G108,Data!$G$3:$BA$2935,25,FALSE))</f>
        <v/>
      </c>
      <c r="AG108" s="4" t="str">
        <f>IF($H108=0,"",VLOOKUP($G108,Data!$G$3:$BA$2935,26,FALSE))</f>
        <v/>
      </c>
      <c r="AH108" s="4" t="str">
        <f>IF($H108=0,"",VLOOKUP($G108,Data!$G$3:$BA$2935,27,FALSE))</f>
        <v/>
      </c>
      <c r="AI108" s="4" t="str">
        <f>IF($H108=0,"",VLOOKUP($G108,Data!$G$3:$BA$2935,28,FALSE))</f>
        <v/>
      </c>
      <c r="AJ108" s="4" t="str">
        <f>IF($H108=0,"",VLOOKUP($G108,Data!$G$3:$BA$2935,29,FALSE))</f>
        <v/>
      </c>
      <c r="AK108" s="4" t="str">
        <f>IF($H108=0,"",VLOOKUP($G108,Data!$G$3:$BA$2935,30,FALSE))</f>
        <v/>
      </c>
      <c r="AL108" s="4" t="str">
        <f>IF($H108=0,"",VLOOKUP($G108,Data!$G$3:$BA$2935,31,FALSE))</f>
        <v/>
      </c>
      <c r="AM108" s="4" t="str">
        <f>IF($H108=0,"",VLOOKUP($G108,Data!$G$3:$BA$2935,32,FALSE))</f>
        <v/>
      </c>
      <c r="AN108" s="4" t="str">
        <f>IF($H108=0,"",VLOOKUP($G108,Data!$G$3:$BA$2935,33,FALSE))</f>
        <v/>
      </c>
      <c r="AO108" s="4" t="str">
        <f>IF($H108=0,"",VLOOKUP($G108,Data!$G$3:$BA$2935,34,FALSE))</f>
        <v/>
      </c>
      <c r="AP108" s="4" t="str">
        <f>IF($H108=0,"",VLOOKUP($G108,Data!$G$3:$BA$2935,35,FALSE))</f>
        <v/>
      </c>
      <c r="AQ108" s="4" t="str">
        <f>IF($H108=0,"",VLOOKUP($G108,Data!$G$3:$BA$2935,36,FALSE))</f>
        <v/>
      </c>
      <c r="AR108" s="4" t="str">
        <f>IF($H108=0,"",VLOOKUP($G108,Data!$G$3:$BA$2935,37,FALSE))</f>
        <v/>
      </c>
      <c r="AS108" s="4" t="str">
        <f>IF($H108=0,"",VLOOKUP($G108,Data!$G$3:$BA$2935,38,FALSE))</f>
        <v/>
      </c>
      <c r="AT108" s="4" t="str">
        <f>IF($H108=0,"",VLOOKUP($G108,Data!$G$3:$BA$2935,39,FALSE))</f>
        <v/>
      </c>
    </row>
    <row r="109" spans="1:46" x14ac:dyDescent="0.25">
      <c r="A109" s="4">
        <f>PSSE!A111</f>
        <v>919043</v>
      </c>
      <c r="B109" s="4" t="str">
        <f>PSSE!B111</f>
        <v>LUONGPRAB_H3</v>
      </c>
      <c r="C109" s="4">
        <f>PSSE!D111</f>
        <v>15.8</v>
      </c>
      <c r="D109" s="4">
        <f>PSSE!E111</f>
        <v>240</v>
      </c>
      <c r="E109" s="4" t="str">
        <f>PSSE!F111</f>
        <v>TD</v>
      </c>
      <c r="F109" s="4">
        <f>PSSE!G111</f>
        <v>1</v>
      </c>
      <c r="G109" s="4" t="str">
        <f t="shared" si="1"/>
        <v>GOV15.8240TD1</v>
      </c>
      <c r="H109" s="4">
        <f>COUNTIF(Data!$G$3:$BA$2935,GOV!$G109)</f>
        <v>1</v>
      </c>
      <c r="I109" s="4" t="str">
        <f>IF($H109=0,"",VLOOKUP($G109,Data!$G$3:$BA$2935,2,FALSE))</f>
        <v>'HYGOV'</v>
      </c>
      <c r="J109" s="4">
        <f>PSSE!C111</f>
        <v>1</v>
      </c>
      <c r="K109" s="4">
        <f>IF($H109=0,"",VLOOKUP($G109,Data!$G$3:$BA$2935,4,FALSE))</f>
        <v>0.03</v>
      </c>
      <c r="L109" s="4">
        <f>IF($H109=0,"",VLOOKUP($G109,Data!$G$3:$BA$2935,5,FALSE))</f>
        <v>0.18</v>
      </c>
      <c r="M109" s="4">
        <f>IF($H109=0,"",VLOOKUP($G109,Data!$G$3:$BA$2935,6,FALSE))</f>
        <v>6.64</v>
      </c>
      <c r="N109" s="4">
        <f>IF($H109=0,"",VLOOKUP($G109,Data!$G$3:$BA$2935,7,FALSE))</f>
        <v>0.05</v>
      </c>
      <c r="O109" s="4">
        <f>IF($H109=0,"",VLOOKUP($G109,Data!$G$3:$BA$2935,8,FALSE))</f>
        <v>0.5</v>
      </c>
      <c r="P109" s="4">
        <f>IF($H109=0,"",VLOOKUP($G109,Data!$G$3:$BA$2935,9,FALSE))</f>
        <v>0.15</v>
      </c>
      <c r="Q109" s="4">
        <f>IF($H109=0,"",VLOOKUP($G109,Data!$G$3:$BA$2935,10,FALSE))</f>
        <v>1</v>
      </c>
      <c r="R109" s="4">
        <f>IF($H109=0,"",VLOOKUP($G109,Data!$G$3:$BA$2935,11,FALSE))</f>
        <v>0</v>
      </c>
      <c r="S109" s="4">
        <f>IF($H109=0,"",VLOOKUP($G109,Data!$G$3:$BA$2935,12,FALSE))</f>
        <v>1.66</v>
      </c>
      <c r="T109" s="4">
        <f>IF($H109=0,"",VLOOKUP($G109,Data!$G$3:$BA$2935,13,FALSE))</f>
        <v>1.41</v>
      </c>
      <c r="U109" s="4">
        <f>IF($H109=0,"",VLOOKUP($G109,Data!$G$3:$BA$2935,14,FALSE))</f>
        <v>0.499</v>
      </c>
      <c r="V109" s="4">
        <f>IF($H109=0,"",VLOOKUP($G109,Data!$G$3:$BA$2935,15,FALSE))</f>
        <v>0.06</v>
      </c>
      <c r="W109" s="4" t="str">
        <f>IF($H109=0,"",VLOOKUP($G109,Data!$G$3:$BA$2935,16,FALSE))</f>
        <v>/</v>
      </c>
      <c r="X109" s="4" t="str">
        <f>IF($H109=0,"",VLOOKUP($G109,Data!$G$3:$BA$2935,17,FALSE))</f>
        <v>/</v>
      </c>
      <c r="Y109" s="4" t="str">
        <f>IF($H109=0,"",VLOOKUP($G109,Data!$G$3:$BA$2935,18,FALSE))</f>
        <v/>
      </c>
      <c r="Z109" s="4" t="str">
        <f>IF($H109=0,"",VLOOKUP($G109,Data!$G$3:$BA$2935,19,FALSE))</f>
        <v/>
      </c>
      <c r="AA109" s="4" t="str">
        <f>IF($H109=0,"",VLOOKUP($G109,Data!$G$3:$BA$2935,20,FALSE))</f>
        <v/>
      </c>
      <c r="AB109" s="4" t="str">
        <f>IF($H109=0,"",VLOOKUP($G109,Data!$G$3:$BA$2935,21,FALSE))</f>
        <v/>
      </c>
      <c r="AC109" s="4" t="str">
        <f>IF($H109=0,"",VLOOKUP($G109,Data!$G$3:$BA$2935,22,FALSE))</f>
        <v/>
      </c>
      <c r="AD109" s="4" t="str">
        <f>IF($H109=0,"",VLOOKUP($G109,Data!$G$3:$BA$2935,23,FALSE))</f>
        <v/>
      </c>
      <c r="AE109" s="4" t="str">
        <f>IF($H109=0,"",VLOOKUP($G109,Data!$G$3:$BA$2935,24,FALSE))</f>
        <v/>
      </c>
      <c r="AF109" s="4" t="str">
        <f>IF($H109=0,"",VLOOKUP($G109,Data!$G$3:$BA$2935,25,FALSE))</f>
        <v/>
      </c>
      <c r="AG109" s="4" t="str">
        <f>IF($H109=0,"",VLOOKUP($G109,Data!$G$3:$BA$2935,26,FALSE))</f>
        <v/>
      </c>
      <c r="AH109" s="4" t="str">
        <f>IF($H109=0,"",VLOOKUP($G109,Data!$G$3:$BA$2935,27,FALSE))</f>
        <v/>
      </c>
      <c r="AI109" s="4" t="str">
        <f>IF($H109=0,"",VLOOKUP($G109,Data!$G$3:$BA$2935,28,FALSE))</f>
        <v/>
      </c>
      <c r="AJ109" s="4" t="str">
        <f>IF($H109=0,"",VLOOKUP($G109,Data!$G$3:$BA$2935,29,FALSE))</f>
        <v/>
      </c>
      <c r="AK109" s="4" t="str">
        <f>IF($H109=0,"",VLOOKUP($G109,Data!$G$3:$BA$2935,30,FALSE))</f>
        <v/>
      </c>
      <c r="AL109" s="4" t="str">
        <f>IF($H109=0,"",VLOOKUP($G109,Data!$G$3:$BA$2935,31,FALSE))</f>
        <v/>
      </c>
      <c r="AM109" s="4" t="str">
        <f>IF($H109=0,"",VLOOKUP($G109,Data!$G$3:$BA$2935,32,FALSE))</f>
        <v/>
      </c>
      <c r="AN109" s="4" t="str">
        <f>IF($H109=0,"",VLOOKUP($G109,Data!$G$3:$BA$2935,33,FALSE))</f>
        <v/>
      </c>
      <c r="AO109" s="4" t="str">
        <f>IF($H109=0,"",VLOOKUP($G109,Data!$G$3:$BA$2935,34,FALSE))</f>
        <v/>
      </c>
      <c r="AP109" s="4" t="str">
        <f>IF($H109=0,"",VLOOKUP($G109,Data!$G$3:$BA$2935,35,FALSE))</f>
        <v/>
      </c>
      <c r="AQ109" s="4" t="str">
        <f>IF($H109=0,"",VLOOKUP($G109,Data!$G$3:$BA$2935,36,FALSE))</f>
        <v/>
      </c>
      <c r="AR109" s="4" t="str">
        <f>IF($H109=0,"",VLOOKUP($G109,Data!$G$3:$BA$2935,37,FALSE))</f>
        <v/>
      </c>
      <c r="AS109" s="4" t="str">
        <f>IF($H109=0,"",VLOOKUP($G109,Data!$G$3:$BA$2935,38,FALSE))</f>
        <v/>
      </c>
      <c r="AT109" s="4" t="str">
        <f>IF($H109=0,"",VLOOKUP($G109,Data!$G$3:$BA$2935,39,FALSE))</f>
        <v/>
      </c>
    </row>
    <row r="110" spans="1:46" x14ac:dyDescent="0.25">
      <c r="A110" s="4">
        <f>PSSE!A112</f>
        <v>919044</v>
      </c>
      <c r="B110" s="4" t="str">
        <f>PSSE!B112</f>
        <v>LUONGPRAB_H4</v>
      </c>
      <c r="C110" s="4">
        <f>PSSE!D112</f>
        <v>15.8</v>
      </c>
      <c r="D110" s="4">
        <f>PSSE!E112</f>
        <v>240</v>
      </c>
      <c r="E110" s="4" t="str">
        <f>PSSE!F112</f>
        <v>TD</v>
      </c>
      <c r="F110" s="4">
        <f>PSSE!G112</f>
        <v>1</v>
      </c>
      <c r="G110" s="4" t="str">
        <f t="shared" si="1"/>
        <v>GOV15.8240TD1</v>
      </c>
      <c r="H110" s="4">
        <f>COUNTIF(Data!$G$3:$BA$2935,GOV!$G110)</f>
        <v>1</v>
      </c>
      <c r="I110" s="4" t="str">
        <f>IF($H110=0,"",VLOOKUP($G110,Data!$G$3:$BA$2935,2,FALSE))</f>
        <v>'HYGOV'</v>
      </c>
      <c r="J110" s="4">
        <f>PSSE!C112</f>
        <v>1</v>
      </c>
      <c r="K110" s="4">
        <f>IF($H110=0,"",VLOOKUP($G110,Data!$G$3:$BA$2935,4,FALSE))</f>
        <v>0.03</v>
      </c>
      <c r="L110" s="4">
        <f>IF($H110=0,"",VLOOKUP($G110,Data!$G$3:$BA$2935,5,FALSE))</f>
        <v>0.18</v>
      </c>
      <c r="M110" s="4">
        <f>IF($H110=0,"",VLOOKUP($G110,Data!$G$3:$BA$2935,6,FALSE))</f>
        <v>6.64</v>
      </c>
      <c r="N110" s="4">
        <f>IF($H110=0,"",VLOOKUP($G110,Data!$G$3:$BA$2935,7,FALSE))</f>
        <v>0.05</v>
      </c>
      <c r="O110" s="4">
        <f>IF($H110=0,"",VLOOKUP($G110,Data!$G$3:$BA$2935,8,FALSE))</f>
        <v>0.5</v>
      </c>
      <c r="P110" s="4">
        <f>IF($H110=0,"",VLOOKUP($G110,Data!$G$3:$BA$2935,9,FALSE))</f>
        <v>0.15</v>
      </c>
      <c r="Q110" s="4">
        <f>IF($H110=0,"",VLOOKUP($G110,Data!$G$3:$BA$2935,10,FALSE))</f>
        <v>1</v>
      </c>
      <c r="R110" s="4">
        <f>IF($H110=0,"",VLOOKUP($G110,Data!$G$3:$BA$2935,11,FALSE))</f>
        <v>0</v>
      </c>
      <c r="S110" s="4">
        <f>IF($H110=0,"",VLOOKUP($G110,Data!$G$3:$BA$2935,12,FALSE))</f>
        <v>1.66</v>
      </c>
      <c r="T110" s="4">
        <f>IF($H110=0,"",VLOOKUP($G110,Data!$G$3:$BA$2935,13,FALSE))</f>
        <v>1.41</v>
      </c>
      <c r="U110" s="4">
        <f>IF($H110=0,"",VLOOKUP($G110,Data!$G$3:$BA$2935,14,FALSE))</f>
        <v>0.499</v>
      </c>
      <c r="V110" s="4">
        <f>IF($H110=0,"",VLOOKUP($G110,Data!$G$3:$BA$2935,15,FALSE))</f>
        <v>0.06</v>
      </c>
      <c r="W110" s="4" t="str">
        <f>IF($H110=0,"",VLOOKUP($G110,Data!$G$3:$BA$2935,16,FALSE))</f>
        <v>/</v>
      </c>
      <c r="X110" s="4" t="str">
        <f>IF($H110=0,"",VLOOKUP($G110,Data!$G$3:$BA$2935,17,FALSE))</f>
        <v>/</v>
      </c>
      <c r="Y110" s="4" t="str">
        <f>IF($H110=0,"",VLOOKUP($G110,Data!$G$3:$BA$2935,18,FALSE))</f>
        <v/>
      </c>
      <c r="Z110" s="4" t="str">
        <f>IF($H110=0,"",VLOOKUP($G110,Data!$G$3:$BA$2935,19,FALSE))</f>
        <v/>
      </c>
      <c r="AA110" s="4" t="str">
        <f>IF($H110=0,"",VLOOKUP($G110,Data!$G$3:$BA$2935,20,FALSE))</f>
        <v/>
      </c>
      <c r="AB110" s="4" t="str">
        <f>IF($H110=0,"",VLOOKUP($G110,Data!$G$3:$BA$2935,21,FALSE))</f>
        <v/>
      </c>
      <c r="AC110" s="4" t="str">
        <f>IF($H110=0,"",VLOOKUP($G110,Data!$G$3:$BA$2935,22,FALSE))</f>
        <v/>
      </c>
      <c r="AD110" s="4" t="str">
        <f>IF($H110=0,"",VLOOKUP($G110,Data!$G$3:$BA$2935,23,FALSE))</f>
        <v/>
      </c>
      <c r="AE110" s="4" t="str">
        <f>IF($H110=0,"",VLOOKUP($G110,Data!$G$3:$BA$2935,24,FALSE))</f>
        <v/>
      </c>
      <c r="AF110" s="4" t="str">
        <f>IF($H110=0,"",VLOOKUP($G110,Data!$G$3:$BA$2935,25,FALSE))</f>
        <v/>
      </c>
      <c r="AG110" s="4" t="str">
        <f>IF($H110=0,"",VLOOKUP($G110,Data!$G$3:$BA$2935,26,FALSE))</f>
        <v/>
      </c>
      <c r="AH110" s="4" t="str">
        <f>IF($H110=0,"",VLOOKUP($G110,Data!$G$3:$BA$2935,27,FALSE))</f>
        <v/>
      </c>
      <c r="AI110" s="4" t="str">
        <f>IF($H110=0,"",VLOOKUP($G110,Data!$G$3:$BA$2935,28,FALSE))</f>
        <v/>
      </c>
      <c r="AJ110" s="4" t="str">
        <f>IF($H110=0,"",VLOOKUP($G110,Data!$G$3:$BA$2935,29,FALSE))</f>
        <v/>
      </c>
      <c r="AK110" s="4" t="str">
        <f>IF($H110=0,"",VLOOKUP($G110,Data!$G$3:$BA$2935,30,FALSE))</f>
        <v/>
      </c>
      <c r="AL110" s="4" t="str">
        <f>IF($H110=0,"",VLOOKUP($G110,Data!$G$3:$BA$2935,31,FALSE))</f>
        <v/>
      </c>
      <c r="AM110" s="4" t="str">
        <f>IF($H110=0,"",VLOOKUP($G110,Data!$G$3:$BA$2935,32,FALSE))</f>
        <v/>
      </c>
      <c r="AN110" s="4" t="str">
        <f>IF($H110=0,"",VLOOKUP($G110,Data!$G$3:$BA$2935,33,FALSE))</f>
        <v/>
      </c>
      <c r="AO110" s="4" t="str">
        <f>IF($H110=0,"",VLOOKUP($G110,Data!$G$3:$BA$2935,34,FALSE))</f>
        <v/>
      </c>
      <c r="AP110" s="4" t="str">
        <f>IF($H110=0,"",VLOOKUP($G110,Data!$G$3:$BA$2935,35,FALSE))</f>
        <v/>
      </c>
      <c r="AQ110" s="4" t="str">
        <f>IF($H110=0,"",VLOOKUP($G110,Data!$G$3:$BA$2935,36,FALSE))</f>
        <v/>
      </c>
      <c r="AR110" s="4" t="str">
        <f>IF($H110=0,"",VLOOKUP($G110,Data!$G$3:$BA$2935,37,FALSE))</f>
        <v/>
      </c>
      <c r="AS110" s="4" t="str">
        <f>IF($H110=0,"",VLOOKUP($G110,Data!$G$3:$BA$2935,38,FALSE))</f>
        <v/>
      </c>
      <c r="AT110" s="4" t="str">
        <f>IF($H110=0,"",VLOOKUP($G110,Data!$G$3:$BA$2935,39,FALSE))</f>
        <v/>
      </c>
    </row>
    <row r="111" spans="1:46" x14ac:dyDescent="0.25">
      <c r="A111" s="4">
        <f>PSSE!A113</f>
        <v>919045</v>
      </c>
      <c r="B111" s="4" t="str">
        <f>PSSE!B113</f>
        <v>LUONGPRAB_H5</v>
      </c>
      <c r="C111" s="4">
        <f>PSSE!D113</f>
        <v>15.8</v>
      </c>
      <c r="D111" s="4">
        <f>PSSE!E113</f>
        <v>240</v>
      </c>
      <c r="E111" s="4" t="str">
        <f>PSSE!F113</f>
        <v>TD</v>
      </c>
      <c r="F111" s="4">
        <f>PSSE!G113</f>
        <v>1</v>
      </c>
      <c r="G111" s="4" t="str">
        <f t="shared" si="1"/>
        <v>GOV15.8240TD1</v>
      </c>
      <c r="H111" s="4">
        <f>COUNTIF(Data!$G$3:$BA$2935,GOV!$G111)</f>
        <v>1</v>
      </c>
      <c r="I111" s="4" t="str">
        <f>IF($H111=0,"",VLOOKUP($G111,Data!$G$3:$BA$2935,2,FALSE))</f>
        <v>'HYGOV'</v>
      </c>
      <c r="J111" s="4">
        <f>PSSE!C113</f>
        <v>1</v>
      </c>
      <c r="K111" s="4">
        <f>IF($H111=0,"",VLOOKUP($G111,Data!$G$3:$BA$2935,4,FALSE))</f>
        <v>0.03</v>
      </c>
      <c r="L111" s="4">
        <f>IF($H111=0,"",VLOOKUP($G111,Data!$G$3:$BA$2935,5,FALSE))</f>
        <v>0.18</v>
      </c>
      <c r="M111" s="4">
        <f>IF($H111=0,"",VLOOKUP($G111,Data!$G$3:$BA$2935,6,FALSE))</f>
        <v>6.64</v>
      </c>
      <c r="N111" s="4">
        <f>IF($H111=0,"",VLOOKUP($G111,Data!$G$3:$BA$2935,7,FALSE))</f>
        <v>0.05</v>
      </c>
      <c r="O111" s="4">
        <f>IF($H111=0,"",VLOOKUP($G111,Data!$G$3:$BA$2935,8,FALSE))</f>
        <v>0.5</v>
      </c>
      <c r="P111" s="4">
        <f>IF($H111=0,"",VLOOKUP($G111,Data!$G$3:$BA$2935,9,FALSE))</f>
        <v>0.15</v>
      </c>
      <c r="Q111" s="4">
        <f>IF($H111=0,"",VLOOKUP($G111,Data!$G$3:$BA$2935,10,FALSE))</f>
        <v>1</v>
      </c>
      <c r="R111" s="4">
        <f>IF($H111=0,"",VLOOKUP($G111,Data!$G$3:$BA$2935,11,FALSE))</f>
        <v>0</v>
      </c>
      <c r="S111" s="4">
        <f>IF($H111=0,"",VLOOKUP($G111,Data!$G$3:$BA$2935,12,FALSE))</f>
        <v>1.66</v>
      </c>
      <c r="T111" s="4">
        <f>IF($H111=0,"",VLOOKUP($G111,Data!$G$3:$BA$2935,13,FALSE))</f>
        <v>1.41</v>
      </c>
      <c r="U111" s="4">
        <f>IF($H111=0,"",VLOOKUP($G111,Data!$G$3:$BA$2935,14,FALSE))</f>
        <v>0.499</v>
      </c>
      <c r="V111" s="4">
        <f>IF($H111=0,"",VLOOKUP($G111,Data!$G$3:$BA$2935,15,FALSE))</f>
        <v>0.06</v>
      </c>
      <c r="W111" s="4" t="str">
        <f>IF($H111=0,"",VLOOKUP($G111,Data!$G$3:$BA$2935,16,FALSE))</f>
        <v>/</v>
      </c>
      <c r="X111" s="4" t="str">
        <f>IF($H111=0,"",VLOOKUP($G111,Data!$G$3:$BA$2935,17,FALSE))</f>
        <v>/</v>
      </c>
      <c r="Y111" s="4" t="str">
        <f>IF($H111=0,"",VLOOKUP($G111,Data!$G$3:$BA$2935,18,FALSE))</f>
        <v/>
      </c>
      <c r="Z111" s="4" t="str">
        <f>IF($H111=0,"",VLOOKUP($G111,Data!$G$3:$BA$2935,19,FALSE))</f>
        <v/>
      </c>
      <c r="AA111" s="4" t="str">
        <f>IF($H111=0,"",VLOOKUP($G111,Data!$G$3:$BA$2935,20,FALSE))</f>
        <v/>
      </c>
      <c r="AB111" s="4" t="str">
        <f>IF($H111=0,"",VLOOKUP($G111,Data!$G$3:$BA$2935,21,FALSE))</f>
        <v/>
      </c>
      <c r="AC111" s="4" t="str">
        <f>IF($H111=0,"",VLOOKUP($G111,Data!$G$3:$BA$2935,22,FALSE))</f>
        <v/>
      </c>
      <c r="AD111" s="4" t="str">
        <f>IF($H111=0,"",VLOOKUP($G111,Data!$G$3:$BA$2935,23,FALSE))</f>
        <v/>
      </c>
      <c r="AE111" s="4" t="str">
        <f>IF($H111=0,"",VLOOKUP($G111,Data!$G$3:$BA$2935,24,FALSE))</f>
        <v/>
      </c>
      <c r="AF111" s="4" t="str">
        <f>IF($H111=0,"",VLOOKUP($G111,Data!$G$3:$BA$2935,25,FALSE))</f>
        <v/>
      </c>
      <c r="AG111" s="4" t="str">
        <f>IF($H111=0,"",VLOOKUP($G111,Data!$G$3:$BA$2935,26,FALSE))</f>
        <v/>
      </c>
      <c r="AH111" s="4" t="str">
        <f>IF($H111=0,"",VLOOKUP($G111,Data!$G$3:$BA$2935,27,FALSE))</f>
        <v/>
      </c>
      <c r="AI111" s="4" t="str">
        <f>IF($H111=0,"",VLOOKUP($G111,Data!$G$3:$BA$2935,28,FALSE))</f>
        <v/>
      </c>
      <c r="AJ111" s="4" t="str">
        <f>IF($H111=0,"",VLOOKUP($G111,Data!$G$3:$BA$2935,29,FALSE))</f>
        <v/>
      </c>
      <c r="AK111" s="4" t="str">
        <f>IF($H111=0,"",VLOOKUP($G111,Data!$G$3:$BA$2935,30,FALSE))</f>
        <v/>
      </c>
      <c r="AL111" s="4" t="str">
        <f>IF($H111=0,"",VLOOKUP($G111,Data!$G$3:$BA$2935,31,FALSE))</f>
        <v/>
      </c>
      <c r="AM111" s="4" t="str">
        <f>IF($H111=0,"",VLOOKUP($G111,Data!$G$3:$BA$2935,32,FALSE))</f>
        <v/>
      </c>
      <c r="AN111" s="4" t="str">
        <f>IF($H111=0,"",VLOOKUP($G111,Data!$G$3:$BA$2935,33,FALSE))</f>
        <v/>
      </c>
      <c r="AO111" s="4" t="str">
        <f>IF($H111=0,"",VLOOKUP($G111,Data!$G$3:$BA$2935,34,FALSE))</f>
        <v/>
      </c>
      <c r="AP111" s="4" t="str">
        <f>IF($H111=0,"",VLOOKUP($G111,Data!$G$3:$BA$2935,35,FALSE))</f>
        <v/>
      </c>
      <c r="AQ111" s="4" t="str">
        <f>IF($H111=0,"",VLOOKUP($G111,Data!$G$3:$BA$2935,36,FALSE))</f>
        <v/>
      </c>
      <c r="AR111" s="4" t="str">
        <f>IF($H111=0,"",VLOOKUP($G111,Data!$G$3:$BA$2935,37,FALSE))</f>
        <v/>
      </c>
      <c r="AS111" s="4" t="str">
        <f>IF($H111=0,"",VLOOKUP($G111,Data!$G$3:$BA$2935,38,FALSE))</f>
        <v/>
      </c>
      <c r="AT111" s="4" t="str">
        <f>IF($H111=0,"",VLOOKUP($G111,Data!$G$3:$BA$2935,39,FALSE))</f>
        <v/>
      </c>
    </row>
    <row r="112" spans="1:46" x14ac:dyDescent="0.25">
      <c r="A112" s="4">
        <f>PSSE!A114</f>
        <v>919046</v>
      </c>
      <c r="B112" s="4" t="str">
        <f>PSSE!B114</f>
        <v>LUONGPRAB_H6</v>
      </c>
      <c r="C112" s="4">
        <f>PSSE!D114</f>
        <v>15.8</v>
      </c>
      <c r="D112" s="4">
        <f>PSSE!E114</f>
        <v>240</v>
      </c>
      <c r="E112" s="4" t="str">
        <f>PSSE!F114</f>
        <v>TD</v>
      </c>
      <c r="F112" s="4">
        <f>PSSE!G114</f>
        <v>1</v>
      </c>
      <c r="G112" s="4" t="str">
        <f>"GOV"&amp;C112&amp;D112&amp;E112&amp;F112</f>
        <v>GOV15.8240TD1</v>
      </c>
      <c r="H112" s="4">
        <f>COUNTIF(Data!$G$3:$BA$2935,GOV!$G112)</f>
        <v>1</v>
      </c>
      <c r="I112" s="4" t="str">
        <f>IF($H112=0,"",VLOOKUP($G112,Data!$G$3:$BA$2935,2,FALSE))</f>
        <v>'HYGOV'</v>
      </c>
      <c r="J112" s="4">
        <f>PSSE!C114</f>
        <v>1</v>
      </c>
      <c r="K112" s="4">
        <f>IF($H112=0,"",VLOOKUP($G112,Data!$G$3:$BA$2935,4,FALSE))</f>
        <v>0.03</v>
      </c>
      <c r="L112" s="4">
        <f>IF($H112=0,"",VLOOKUP($G112,Data!$G$3:$BA$2935,5,FALSE))</f>
        <v>0.18</v>
      </c>
      <c r="M112" s="4">
        <f>IF($H112=0,"",VLOOKUP($G112,Data!$G$3:$BA$2935,6,FALSE))</f>
        <v>6.64</v>
      </c>
      <c r="N112" s="4">
        <f>IF($H112=0,"",VLOOKUP($G112,Data!$G$3:$BA$2935,7,FALSE))</f>
        <v>0.05</v>
      </c>
      <c r="O112" s="4">
        <f>IF($H112=0,"",VLOOKUP($G112,Data!$G$3:$BA$2935,8,FALSE))</f>
        <v>0.5</v>
      </c>
      <c r="P112" s="4">
        <f>IF($H112=0,"",VLOOKUP($G112,Data!$G$3:$BA$2935,9,FALSE))</f>
        <v>0.15</v>
      </c>
      <c r="Q112" s="4">
        <f>IF($H112=0,"",VLOOKUP($G112,Data!$G$3:$BA$2935,10,FALSE))</f>
        <v>1</v>
      </c>
      <c r="R112" s="4">
        <f>IF($H112=0,"",VLOOKUP($G112,Data!$G$3:$BA$2935,11,FALSE))</f>
        <v>0</v>
      </c>
      <c r="S112" s="4">
        <f>IF($H112=0,"",VLOOKUP($G112,Data!$G$3:$BA$2935,12,FALSE))</f>
        <v>1.66</v>
      </c>
      <c r="T112" s="4">
        <f>IF($H112=0,"",VLOOKUP($G112,Data!$G$3:$BA$2935,13,FALSE))</f>
        <v>1.41</v>
      </c>
      <c r="U112" s="4">
        <f>IF($H112=0,"",VLOOKUP($G112,Data!$G$3:$BA$2935,14,FALSE))</f>
        <v>0.499</v>
      </c>
      <c r="V112" s="4">
        <f>IF($H112=0,"",VLOOKUP($G112,Data!$G$3:$BA$2935,15,FALSE))</f>
        <v>0.06</v>
      </c>
      <c r="W112" s="4" t="str">
        <f>IF($H112=0,"",VLOOKUP($G112,Data!$G$3:$BA$2935,16,FALSE))</f>
        <v>/</v>
      </c>
      <c r="X112" s="4" t="str">
        <f>IF($H112=0,"",VLOOKUP($G112,Data!$G$3:$BA$2935,17,FALSE))</f>
        <v>/</v>
      </c>
      <c r="Y112" s="4" t="str">
        <f>IF($H112=0,"",VLOOKUP($G112,Data!$G$3:$BA$2935,18,FALSE))</f>
        <v/>
      </c>
      <c r="Z112" s="4" t="str">
        <f>IF($H112=0,"",VLOOKUP($G112,Data!$G$3:$BA$2935,19,FALSE))</f>
        <v/>
      </c>
      <c r="AA112" s="4" t="str">
        <f>IF($H112=0,"",VLOOKUP($G112,Data!$G$3:$BA$2935,20,FALSE))</f>
        <v/>
      </c>
      <c r="AB112" s="4" t="str">
        <f>IF($H112=0,"",VLOOKUP($G112,Data!$G$3:$BA$2935,21,FALSE))</f>
        <v/>
      </c>
      <c r="AC112" s="4" t="str">
        <f>IF($H112=0,"",VLOOKUP($G112,Data!$G$3:$BA$2935,22,FALSE))</f>
        <v/>
      </c>
      <c r="AD112" s="4" t="str">
        <f>IF($H112=0,"",VLOOKUP($G112,Data!$G$3:$BA$2935,23,FALSE))</f>
        <v/>
      </c>
      <c r="AE112" s="4" t="str">
        <f>IF($H112=0,"",VLOOKUP($G112,Data!$G$3:$BA$2935,24,FALSE))</f>
        <v/>
      </c>
      <c r="AF112" s="4" t="str">
        <f>IF($H112=0,"",VLOOKUP($G112,Data!$G$3:$BA$2935,25,FALSE))</f>
        <v/>
      </c>
      <c r="AG112" s="4" t="str">
        <f>IF($H112=0,"",VLOOKUP($G112,Data!$G$3:$BA$2935,26,FALSE))</f>
        <v/>
      </c>
      <c r="AH112" s="4" t="str">
        <f>IF($H112=0,"",VLOOKUP($G112,Data!$G$3:$BA$2935,27,FALSE))</f>
        <v/>
      </c>
      <c r="AI112" s="4" t="str">
        <f>IF($H112=0,"",VLOOKUP($G112,Data!$G$3:$BA$2935,28,FALSE))</f>
        <v/>
      </c>
      <c r="AJ112" s="4" t="str">
        <f>IF($H112=0,"",VLOOKUP($G112,Data!$G$3:$BA$2935,29,FALSE))</f>
        <v/>
      </c>
      <c r="AK112" s="4" t="str">
        <f>IF($H112=0,"",VLOOKUP($G112,Data!$G$3:$BA$2935,30,FALSE))</f>
        <v/>
      </c>
      <c r="AL112" s="4" t="str">
        <f>IF($H112=0,"",VLOOKUP($G112,Data!$G$3:$BA$2935,31,FALSE))</f>
        <v/>
      </c>
      <c r="AM112" s="4" t="str">
        <f>IF($H112=0,"",VLOOKUP($G112,Data!$G$3:$BA$2935,32,FALSE))</f>
        <v/>
      </c>
      <c r="AN112" s="4" t="str">
        <f>IF($H112=0,"",VLOOKUP($G112,Data!$G$3:$BA$2935,33,FALSE))</f>
        <v/>
      </c>
      <c r="AO112" s="4" t="str">
        <f>IF($H112=0,"",VLOOKUP($G112,Data!$G$3:$BA$2935,34,FALSE))</f>
        <v/>
      </c>
      <c r="AP112" s="4" t="str">
        <f>IF($H112=0,"",VLOOKUP($G112,Data!$G$3:$BA$2935,35,FALSE))</f>
        <v/>
      </c>
      <c r="AQ112" s="4" t="str">
        <f>IF($H112=0,"",VLOOKUP($G112,Data!$G$3:$BA$2935,36,FALSE))</f>
        <v/>
      </c>
      <c r="AR112" s="4" t="str">
        <f>IF($H112=0,"",VLOOKUP($G112,Data!$G$3:$BA$2935,37,FALSE))</f>
        <v/>
      </c>
      <c r="AS112" s="4" t="str">
        <f>IF($H112=0,"",VLOOKUP($G112,Data!$G$3:$BA$2935,38,FALSE))</f>
        <v/>
      </c>
      <c r="AT112" s="4" t="str">
        <f>IF($H112=0,"",VLOOKUP($G112,Data!$G$3:$BA$2935,39,FALSE))</f>
        <v/>
      </c>
    </row>
    <row r="113" spans="1:46" x14ac:dyDescent="0.25">
      <c r="A113" s="4">
        <f>PSSE!A115</f>
        <v>920094</v>
      </c>
      <c r="B113" s="4" t="str">
        <f>PSSE!B115</f>
        <v>CHINA_S5  _1</v>
      </c>
      <c r="C113" s="4">
        <f>PSSE!D115</f>
        <v>13</v>
      </c>
      <c r="D113" s="4">
        <f>PSSE!E115</f>
        <v>600</v>
      </c>
      <c r="E113" s="4" t="str">
        <f>PSSE!F115</f>
        <v>ND</v>
      </c>
      <c r="F113" s="4">
        <f>PSSE!G115</f>
        <v>1</v>
      </c>
      <c r="G113" s="4" t="str">
        <f t="shared" ref="G113:G176" si="2">"GOV"&amp;C113&amp;D113&amp;E113&amp;F113</f>
        <v>GOV13600ND1</v>
      </c>
      <c r="H113" s="4">
        <f>COUNTIF(Data!$G$3:$BA$2935,GOV!$G113)</f>
        <v>0</v>
      </c>
      <c r="I113" s="4" t="str">
        <f>IF($H113=0,"",VLOOKUP($G113,Data!$G$3:$BA$2935,2,FALSE))</f>
        <v/>
      </c>
      <c r="J113" s="4">
        <f>PSSE!C115</f>
        <v>1</v>
      </c>
      <c r="K113" s="4" t="str">
        <f>IF($H113=0,"",VLOOKUP($G113,Data!$G$3:$BA$2935,4,FALSE))</f>
        <v/>
      </c>
      <c r="L113" s="4" t="str">
        <f>IF($H113=0,"",VLOOKUP($G113,Data!$G$3:$BA$2935,5,FALSE))</f>
        <v/>
      </c>
      <c r="M113" s="4" t="str">
        <f>IF($H113=0,"",VLOOKUP($G113,Data!$G$3:$BA$2935,6,FALSE))</f>
        <v/>
      </c>
      <c r="N113" s="4" t="str">
        <f>IF($H113=0,"",VLOOKUP($G113,Data!$G$3:$BA$2935,7,FALSE))</f>
        <v/>
      </c>
      <c r="O113" s="4" t="str">
        <f>IF($H113=0,"",VLOOKUP($G113,Data!$G$3:$BA$2935,8,FALSE))</f>
        <v/>
      </c>
      <c r="P113" s="4" t="str">
        <f>IF($H113=0,"",VLOOKUP($G113,Data!$G$3:$BA$2935,9,FALSE))</f>
        <v/>
      </c>
      <c r="Q113" s="4" t="str">
        <f>IF($H113=0,"",VLOOKUP($G113,Data!$G$3:$BA$2935,10,FALSE))</f>
        <v/>
      </c>
      <c r="R113" s="4" t="str">
        <f>IF($H113=0,"",VLOOKUP($G113,Data!$G$3:$BA$2935,11,FALSE))</f>
        <v/>
      </c>
      <c r="S113" s="4" t="str">
        <f>IF($H113=0,"",VLOOKUP($G113,Data!$G$3:$BA$2935,12,FALSE))</f>
        <v/>
      </c>
      <c r="T113" s="4" t="str">
        <f>IF($H113=0,"",VLOOKUP($G113,Data!$G$3:$BA$2935,13,FALSE))</f>
        <v/>
      </c>
      <c r="U113" s="4" t="str">
        <f>IF($H113=0,"",VLOOKUP($G113,Data!$G$3:$BA$2935,14,FALSE))</f>
        <v/>
      </c>
      <c r="V113" s="4" t="str">
        <f>IF($H113=0,"",VLOOKUP($G113,Data!$G$3:$BA$2935,15,FALSE))</f>
        <v/>
      </c>
      <c r="W113" s="4" t="str">
        <f>IF($H113=0,"",VLOOKUP($G113,Data!$G$3:$BA$2935,16,FALSE))</f>
        <v/>
      </c>
      <c r="X113" s="4" t="str">
        <f>IF($H113=0,"",VLOOKUP($G113,Data!$G$3:$BA$2935,17,FALSE))</f>
        <v/>
      </c>
      <c r="Y113" s="4" t="str">
        <f>IF($H113=0,"",VLOOKUP($G113,Data!$G$3:$BA$2935,18,FALSE))</f>
        <v/>
      </c>
      <c r="Z113" s="4" t="str">
        <f>IF($H113=0,"",VLOOKUP($G113,Data!$G$3:$BA$2935,19,FALSE))</f>
        <v/>
      </c>
      <c r="AA113" s="4" t="str">
        <f>IF($H113=0,"",VLOOKUP($G113,Data!$G$3:$BA$2935,20,FALSE))</f>
        <v/>
      </c>
      <c r="AB113" s="4" t="str">
        <f>IF($H113=0,"",VLOOKUP($G113,Data!$G$3:$BA$2935,21,FALSE))</f>
        <v/>
      </c>
      <c r="AC113" s="4" t="str">
        <f>IF($H113=0,"",VLOOKUP($G113,Data!$G$3:$BA$2935,22,FALSE))</f>
        <v/>
      </c>
      <c r="AD113" s="4" t="str">
        <f>IF($H113=0,"",VLOOKUP($G113,Data!$G$3:$BA$2935,23,FALSE))</f>
        <v/>
      </c>
      <c r="AE113" s="4" t="str">
        <f>IF($H113=0,"",VLOOKUP($G113,Data!$G$3:$BA$2935,24,FALSE))</f>
        <v/>
      </c>
      <c r="AF113" s="4" t="str">
        <f>IF($H113=0,"",VLOOKUP($G113,Data!$G$3:$BA$2935,25,FALSE))</f>
        <v/>
      </c>
      <c r="AG113" s="4" t="str">
        <f>IF($H113=0,"",VLOOKUP($G113,Data!$G$3:$BA$2935,26,FALSE))</f>
        <v/>
      </c>
      <c r="AH113" s="4" t="str">
        <f>IF($H113=0,"",VLOOKUP($G113,Data!$G$3:$BA$2935,27,FALSE))</f>
        <v/>
      </c>
      <c r="AI113" s="4" t="str">
        <f>IF($H113=0,"",VLOOKUP($G113,Data!$G$3:$BA$2935,28,FALSE))</f>
        <v/>
      </c>
      <c r="AJ113" s="4" t="str">
        <f>IF($H113=0,"",VLOOKUP($G113,Data!$G$3:$BA$2935,29,FALSE))</f>
        <v/>
      </c>
      <c r="AK113" s="4" t="str">
        <f>IF($H113=0,"",VLOOKUP($G113,Data!$G$3:$BA$2935,30,FALSE))</f>
        <v/>
      </c>
      <c r="AL113" s="4" t="str">
        <f>IF($H113=0,"",VLOOKUP($G113,Data!$G$3:$BA$2935,31,FALSE))</f>
        <v/>
      </c>
      <c r="AM113" s="4" t="str">
        <f>IF($H113=0,"",VLOOKUP($G113,Data!$G$3:$BA$2935,32,FALSE))</f>
        <v/>
      </c>
      <c r="AN113" s="4" t="str">
        <f>IF($H113=0,"",VLOOKUP($G113,Data!$G$3:$BA$2935,33,FALSE))</f>
        <v/>
      </c>
      <c r="AO113" s="4" t="str">
        <f>IF($H113=0,"",VLOOKUP($G113,Data!$G$3:$BA$2935,34,FALSE))</f>
        <v/>
      </c>
      <c r="AP113" s="4" t="str">
        <f>IF($H113=0,"",VLOOKUP($G113,Data!$G$3:$BA$2935,35,FALSE))</f>
        <v/>
      </c>
      <c r="AQ113" s="4" t="str">
        <f>IF($H113=0,"",VLOOKUP($G113,Data!$G$3:$BA$2935,36,FALSE))</f>
        <v/>
      </c>
      <c r="AR113" s="4" t="str">
        <f>IF($H113=0,"",VLOOKUP($G113,Data!$G$3:$BA$2935,37,FALSE))</f>
        <v/>
      </c>
      <c r="AS113" s="4" t="str">
        <f>IF($H113=0,"",VLOOKUP($G113,Data!$G$3:$BA$2935,38,FALSE))</f>
        <v/>
      </c>
      <c r="AT113" s="4" t="str">
        <f>IF($H113=0,"",VLOOKUP($G113,Data!$G$3:$BA$2935,39,FALSE))</f>
        <v/>
      </c>
    </row>
    <row r="114" spans="1:46" x14ac:dyDescent="0.25">
      <c r="A114" s="4">
        <f>PSSE!A116</f>
        <v>920095</v>
      </c>
      <c r="B114" s="4" t="str">
        <f>PSSE!B116</f>
        <v>CHINA_S6  _1</v>
      </c>
      <c r="C114" s="4">
        <f>PSSE!D116</f>
        <v>13</v>
      </c>
      <c r="D114" s="4">
        <f>PSSE!E116</f>
        <v>600</v>
      </c>
      <c r="E114" s="4" t="str">
        <f>PSSE!F116</f>
        <v>ND</v>
      </c>
      <c r="F114" s="4">
        <f>PSSE!G116</f>
        <v>1</v>
      </c>
      <c r="G114" s="4" t="str">
        <f t="shared" si="2"/>
        <v>GOV13600ND1</v>
      </c>
      <c r="H114" s="4">
        <f>COUNTIF(Data!$G$3:$BA$2935,GOV!$G114)</f>
        <v>0</v>
      </c>
      <c r="I114" s="4" t="str">
        <f>IF($H114=0,"",VLOOKUP($G114,Data!$G$3:$BA$2935,2,FALSE))</f>
        <v/>
      </c>
      <c r="J114" s="4">
        <f>PSSE!C116</f>
        <v>1</v>
      </c>
      <c r="K114" s="4" t="str">
        <f>IF($H114=0,"",VLOOKUP($G114,Data!$G$3:$BA$2935,4,FALSE))</f>
        <v/>
      </c>
      <c r="L114" s="4" t="str">
        <f>IF($H114=0,"",VLOOKUP($G114,Data!$G$3:$BA$2935,5,FALSE))</f>
        <v/>
      </c>
      <c r="M114" s="4" t="str">
        <f>IF($H114=0,"",VLOOKUP($G114,Data!$G$3:$BA$2935,6,FALSE))</f>
        <v/>
      </c>
      <c r="N114" s="4" t="str">
        <f>IF($H114=0,"",VLOOKUP($G114,Data!$G$3:$BA$2935,7,FALSE))</f>
        <v/>
      </c>
      <c r="O114" s="4" t="str">
        <f>IF($H114=0,"",VLOOKUP($G114,Data!$G$3:$BA$2935,8,FALSE))</f>
        <v/>
      </c>
      <c r="P114" s="4" t="str">
        <f>IF($H114=0,"",VLOOKUP($G114,Data!$G$3:$BA$2935,9,FALSE))</f>
        <v/>
      </c>
      <c r="Q114" s="4" t="str">
        <f>IF($H114=0,"",VLOOKUP($G114,Data!$G$3:$BA$2935,10,FALSE))</f>
        <v/>
      </c>
      <c r="R114" s="4" t="str">
        <f>IF($H114=0,"",VLOOKUP($G114,Data!$G$3:$BA$2935,11,FALSE))</f>
        <v/>
      </c>
      <c r="S114" s="4" t="str">
        <f>IF($H114=0,"",VLOOKUP($G114,Data!$G$3:$BA$2935,12,FALSE))</f>
        <v/>
      </c>
      <c r="T114" s="4" t="str">
        <f>IF($H114=0,"",VLOOKUP($G114,Data!$G$3:$BA$2935,13,FALSE))</f>
        <v/>
      </c>
      <c r="U114" s="4" t="str">
        <f>IF($H114=0,"",VLOOKUP($G114,Data!$G$3:$BA$2935,14,FALSE))</f>
        <v/>
      </c>
      <c r="V114" s="4" t="str">
        <f>IF($H114=0,"",VLOOKUP($G114,Data!$G$3:$BA$2935,15,FALSE))</f>
        <v/>
      </c>
      <c r="W114" s="4" t="str">
        <f>IF($H114=0,"",VLOOKUP($G114,Data!$G$3:$BA$2935,16,FALSE))</f>
        <v/>
      </c>
      <c r="X114" s="4" t="str">
        <f>IF($H114=0,"",VLOOKUP($G114,Data!$G$3:$BA$2935,17,FALSE))</f>
        <v/>
      </c>
      <c r="Y114" s="4" t="str">
        <f>IF($H114=0,"",VLOOKUP($G114,Data!$G$3:$BA$2935,18,FALSE))</f>
        <v/>
      </c>
      <c r="Z114" s="4" t="str">
        <f>IF($H114=0,"",VLOOKUP($G114,Data!$G$3:$BA$2935,19,FALSE))</f>
        <v/>
      </c>
      <c r="AA114" s="4" t="str">
        <f>IF($H114=0,"",VLOOKUP($G114,Data!$G$3:$BA$2935,20,FALSE))</f>
        <v/>
      </c>
      <c r="AB114" s="4" t="str">
        <f>IF($H114=0,"",VLOOKUP($G114,Data!$G$3:$BA$2935,21,FALSE))</f>
        <v/>
      </c>
      <c r="AC114" s="4" t="str">
        <f>IF($H114=0,"",VLOOKUP($G114,Data!$G$3:$BA$2935,22,FALSE))</f>
        <v/>
      </c>
      <c r="AD114" s="4" t="str">
        <f>IF($H114=0,"",VLOOKUP($G114,Data!$G$3:$BA$2935,23,FALSE))</f>
        <v/>
      </c>
      <c r="AE114" s="4" t="str">
        <f>IF($H114=0,"",VLOOKUP($G114,Data!$G$3:$BA$2935,24,FALSE))</f>
        <v/>
      </c>
      <c r="AF114" s="4" t="str">
        <f>IF($H114=0,"",VLOOKUP($G114,Data!$G$3:$BA$2935,25,FALSE))</f>
        <v/>
      </c>
      <c r="AG114" s="4" t="str">
        <f>IF($H114=0,"",VLOOKUP($G114,Data!$G$3:$BA$2935,26,FALSE))</f>
        <v/>
      </c>
      <c r="AH114" s="4" t="str">
        <f>IF($H114=0,"",VLOOKUP($G114,Data!$G$3:$BA$2935,27,FALSE))</f>
        <v/>
      </c>
      <c r="AI114" s="4" t="str">
        <f>IF($H114=0,"",VLOOKUP($G114,Data!$G$3:$BA$2935,28,FALSE))</f>
        <v/>
      </c>
      <c r="AJ114" s="4" t="str">
        <f>IF($H114=0,"",VLOOKUP($G114,Data!$G$3:$BA$2935,29,FALSE))</f>
        <v/>
      </c>
      <c r="AK114" s="4" t="str">
        <f>IF($H114=0,"",VLOOKUP($G114,Data!$G$3:$BA$2935,30,FALSE))</f>
        <v/>
      </c>
      <c r="AL114" s="4" t="str">
        <f>IF($H114=0,"",VLOOKUP($G114,Data!$G$3:$BA$2935,31,FALSE))</f>
        <v/>
      </c>
      <c r="AM114" s="4" t="str">
        <f>IF($H114=0,"",VLOOKUP($G114,Data!$G$3:$BA$2935,32,FALSE))</f>
        <v/>
      </c>
      <c r="AN114" s="4" t="str">
        <f>IF($H114=0,"",VLOOKUP($G114,Data!$G$3:$BA$2935,33,FALSE))</f>
        <v/>
      </c>
      <c r="AO114" s="4" t="str">
        <f>IF($H114=0,"",VLOOKUP($G114,Data!$G$3:$BA$2935,34,FALSE))</f>
        <v/>
      </c>
      <c r="AP114" s="4" t="str">
        <f>IF($H114=0,"",VLOOKUP($G114,Data!$G$3:$BA$2935,35,FALSE))</f>
        <v/>
      </c>
      <c r="AQ114" s="4" t="str">
        <f>IF($H114=0,"",VLOOKUP($G114,Data!$G$3:$BA$2935,36,FALSE))</f>
        <v/>
      </c>
      <c r="AR114" s="4" t="str">
        <f>IF($H114=0,"",VLOOKUP($G114,Data!$G$3:$BA$2935,37,FALSE))</f>
        <v/>
      </c>
      <c r="AS114" s="4" t="str">
        <f>IF($H114=0,"",VLOOKUP($G114,Data!$G$3:$BA$2935,38,FALSE))</f>
        <v/>
      </c>
      <c r="AT114" s="4" t="str">
        <f>IF($H114=0,"",VLOOKUP($G114,Data!$G$3:$BA$2935,39,FALSE))</f>
        <v/>
      </c>
    </row>
    <row r="115" spans="1:46" x14ac:dyDescent="0.25">
      <c r="A115" s="4">
        <f>PSSE!A117</f>
        <v>920096</v>
      </c>
      <c r="B115" s="4" t="str">
        <f>PSSE!B117</f>
        <v>CHINA_S4</v>
      </c>
      <c r="C115" s="4">
        <f>PSSE!D117</f>
        <v>13</v>
      </c>
      <c r="D115" s="4">
        <f>PSSE!E117</f>
        <v>600</v>
      </c>
      <c r="E115" s="4" t="str">
        <f>PSSE!F117</f>
        <v>ND</v>
      </c>
      <c r="F115" s="4">
        <f>PSSE!G117</f>
        <v>1</v>
      </c>
      <c r="G115" s="4" t="str">
        <f t="shared" si="2"/>
        <v>GOV13600ND1</v>
      </c>
      <c r="H115" s="4">
        <f>COUNTIF(Data!$G$3:$BA$2935,GOV!$G115)</f>
        <v>0</v>
      </c>
      <c r="I115" s="4" t="str">
        <f>IF($H115=0,"",VLOOKUP($G115,Data!$G$3:$BA$2935,2,FALSE))</f>
        <v/>
      </c>
      <c r="J115" s="4">
        <f>PSSE!C117</f>
        <v>1</v>
      </c>
      <c r="K115" s="4" t="str">
        <f>IF($H115=0,"",VLOOKUP($G115,Data!$G$3:$BA$2935,4,FALSE))</f>
        <v/>
      </c>
      <c r="L115" s="4" t="str">
        <f>IF($H115=0,"",VLOOKUP($G115,Data!$G$3:$BA$2935,5,FALSE))</f>
        <v/>
      </c>
      <c r="M115" s="4" t="str">
        <f>IF($H115=0,"",VLOOKUP($G115,Data!$G$3:$BA$2935,6,FALSE))</f>
        <v/>
      </c>
      <c r="N115" s="4" t="str">
        <f>IF($H115=0,"",VLOOKUP($G115,Data!$G$3:$BA$2935,7,FALSE))</f>
        <v/>
      </c>
      <c r="O115" s="4" t="str">
        <f>IF($H115=0,"",VLOOKUP($G115,Data!$G$3:$BA$2935,8,FALSE))</f>
        <v/>
      </c>
      <c r="P115" s="4" t="str">
        <f>IF($H115=0,"",VLOOKUP($G115,Data!$G$3:$BA$2935,9,FALSE))</f>
        <v/>
      </c>
      <c r="Q115" s="4" t="str">
        <f>IF($H115=0,"",VLOOKUP($G115,Data!$G$3:$BA$2935,10,FALSE))</f>
        <v/>
      </c>
      <c r="R115" s="4" t="str">
        <f>IF($H115=0,"",VLOOKUP($G115,Data!$G$3:$BA$2935,11,FALSE))</f>
        <v/>
      </c>
      <c r="S115" s="4" t="str">
        <f>IF($H115=0,"",VLOOKUP($G115,Data!$G$3:$BA$2935,12,FALSE))</f>
        <v/>
      </c>
      <c r="T115" s="4" t="str">
        <f>IF($H115=0,"",VLOOKUP($G115,Data!$G$3:$BA$2935,13,FALSE))</f>
        <v/>
      </c>
      <c r="U115" s="4" t="str">
        <f>IF($H115=0,"",VLOOKUP($G115,Data!$G$3:$BA$2935,14,FALSE))</f>
        <v/>
      </c>
      <c r="V115" s="4" t="str">
        <f>IF($H115=0,"",VLOOKUP($G115,Data!$G$3:$BA$2935,15,FALSE))</f>
        <v/>
      </c>
      <c r="W115" s="4" t="str">
        <f>IF($H115=0,"",VLOOKUP($G115,Data!$G$3:$BA$2935,16,FALSE))</f>
        <v/>
      </c>
      <c r="X115" s="4" t="str">
        <f>IF($H115=0,"",VLOOKUP($G115,Data!$G$3:$BA$2935,17,FALSE))</f>
        <v/>
      </c>
      <c r="Y115" s="4" t="str">
        <f>IF($H115=0,"",VLOOKUP($G115,Data!$G$3:$BA$2935,18,FALSE))</f>
        <v/>
      </c>
      <c r="Z115" s="4" t="str">
        <f>IF($H115=0,"",VLOOKUP($G115,Data!$G$3:$BA$2935,19,FALSE))</f>
        <v/>
      </c>
      <c r="AA115" s="4" t="str">
        <f>IF($H115=0,"",VLOOKUP($G115,Data!$G$3:$BA$2935,20,FALSE))</f>
        <v/>
      </c>
      <c r="AB115" s="4" t="str">
        <f>IF($H115=0,"",VLOOKUP($G115,Data!$G$3:$BA$2935,21,FALSE))</f>
        <v/>
      </c>
      <c r="AC115" s="4" t="str">
        <f>IF($H115=0,"",VLOOKUP($G115,Data!$G$3:$BA$2935,22,FALSE))</f>
        <v/>
      </c>
      <c r="AD115" s="4" t="str">
        <f>IF($H115=0,"",VLOOKUP($G115,Data!$G$3:$BA$2935,23,FALSE))</f>
        <v/>
      </c>
      <c r="AE115" s="4" t="str">
        <f>IF($H115=0,"",VLOOKUP($G115,Data!$G$3:$BA$2935,24,FALSE))</f>
        <v/>
      </c>
      <c r="AF115" s="4" t="str">
        <f>IF($H115=0,"",VLOOKUP($G115,Data!$G$3:$BA$2935,25,FALSE))</f>
        <v/>
      </c>
      <c r="AG115" s="4" t="str">
        <f>IF($H115=0,"",VLOOKUP($G115,Data!$G$3:$BA$2935,26,FALSE))</f>
        <v/>
      </c>
      <c r="AH115" s="4" t="str">
        <f>IF($H115=0,"",VLOOKUP($G115,Data!$G$3:$BA$2935,27,FALSE))</f>
        <v/>
      </c>
      <c r="AI115" s="4" t="str">
        <f>IF($H115=0,"",VLOOKUP($G115,Data!$G$3:$BA$2935,28,FALSE))</f>
        <v/>
      </c>
      <c r="AJ115" s="4" t="str">
        <f>IF($H115=0,"",VLOOKUP($G115,Data!$G$3:$BA$2935,29,FALSE))</f>
        <v/>
      </c>
      <c r="AK115" s="4" t="str">
        <f>IF($H115=0,"",VLOOKUP($G115,Data!$G$3:$BA$2935,30,FALSE))</f>
        <v/>
      </c>
      <c r="AL115" s="4" t="str">
        <f>IF($H115=0,"",VLOOKUP($G115,Data!$G$3:$BA$2935,31,FALSE))</f>
        <v/>
      </c>
      <c r="AM115" s="4" t="str">
        <f>IF($H115=0,"",VLOOKUP($G115,Data!$G$3:$BA$2935,32,FALSE))</f>
        <v/>
      </c>
      <c r="AN115" s="4" t="str">
        <f>IF($H115=0,"",VLOOKUP($G115,Data!$G$3:$BA$2935,33,FALSE))</f>
        <v/>
      </c>
      <c r="AO115" s="4" t="str">
        <f>IF($H115=0,"",VLOOKUP($G115,Data!$G$3:$BA$2935,34,FALSE))</f>
        <v/>
      </c>
      <c r="AP115" s="4" t="str">
        <f>IF($H115=0,"",VLOOKUP($G115,Data!$G$3:$BA$2935,35,FALSE))</f>
        <v/>
      </c>
      <c r="AQ115" s="4" t="str">
        <f>IF($H115=0,"",VLOOKUP($G115,Data!$G$3:$BA$2935,36,FALSE))</f>
        <v/>
      </c>
      <c r="AR115" s="4" t="str">
        <f>IF($H115=0,"",VLOOKUP($G115,Data!$G$3:$BA$2935,37,FALSE))</f>
        <v/>
      </c>
      <c r="AS115" s="4" t="str">
        <f>IF($H115=0,"",VLOOKUP($G115,Data!$G$3:$BA$2935,38,FALSE))</f>
        <v/>
      </c>
      <c r="AT115" s="4" t="str">
        <f>IF($H115=0,"",VLOOKUP($G115,Data!$G$3:$BA$2935,39,FALSE))</f>
        <v/>
      </c>
    </row>
    <row r="116" spans="1:46" x14ac:dyDescent="0.25">
      <c r="A116" s="4">
        <f>PSSE!A118</f>
        <v>920097</v>
      </c>
      <c r="B116" s="4" t="str">
        <f>PSSE!B118</f>
        <v>CHINA_S3</v>
      </c>
      <c r="C116" s="4">
        <f>PSSE!D118</f>
        <v>13</v>
      </c>
      <c r="D116" s="4">
        <f>PSSE!E118</f>
        <v>600</v>
      </c>
      <c r="E116" s="4" t="str">
        <f>PSSE!F118</f>
        <v>ND</v>
      </c>
      <c r="F116" s="4">
        <f>PSSE!G118</f>
        <v>1</v>
      </c>
      <c r="G116" s="4" t="str">
        <f t="shared" si="2"/>
        <v>GOV13600ND1</v>
      </c>
      <c r="H116" s="4">
        <f>COUNTIF(Data!$G$3:$BA$2935,GOV!$G116)</f>
        <v>0</v>
      </c>
      <c r="I116" s="4" t="str">
        <f>IF($H116=0,"",VLOOKUP($G116,Data!$G$3:$BA$2935,2,FALSE))</f>
        <v/>
      </c>
      <c r="J116" s="4">
        <f>PSSE!C118</f>
        <v>1</v>
      </c>
      <c r="K116" s="4" t="str">
        <f>IF($H116=0,"",VLOOKUP($G116,Data!$G$3:$BA$2935,4,FALSE))</f>
        <v/>
      </c>
      <c r="L116" s="4" t="str">
        <f>IF($H116=0,"",VLOOKUP($G116,Data!$G$3:$BA$2935,5,FALSE))</f>
        <v/>
      </c>
      <c r="M116" s="4" t="str">
        <f>IF($H116=0,"",VLOOKUP($G116,Data!$G$3:$BA$2935,6,FALSE))</f>
        <v/>
      </c>
      <c r="N116" s="4" t="str">
        <f>IF($H116=0,"",VLOOKUP($G116,Data!$G$3:$BA$2935,7,FALSE))</f>
        <v/>
      </c>
      <c r="O116" s="4" t="str">
        <f>IF($H116=0,"",VLOOKUP($G116,Data!$G$3:$BA$2935,8,FALSE))</f>
        <v/>
      </c>
      <c r="P116" s="4" t="str">
        <f>IF($H116=0,"",VLOOKUP($G116,Data!$G$3:$BA$2935,9,FALSE))</f>
        <v/>
      </c>
      <c r="Q116" s="4" t="str">
        <f>IF($H116=0,"",VLOOKUP($G116,Data!$G$3:$BA$2935,10,FALSE))</f>
        <v/>
      </c>
      <c r="R116" s="4" t="str">
        <f>IF($H116=0,"",VLOOKUP($G116,Data!$G$3:$BA$2935,11,FALSE))</f>
        <v/>
      </c>
      <c r="S116" s="4" t="str">
        <f>IF($H116=0,"",VLOOKUP($G116,Data!$G$3:$BA$2935,12,FALSE))</f>
        <v/>
      </c>
      <c r="T116" s="4" t="str">
        <f>IF($H116=0,"",VLOOKUP($G116,Data!$G$3:$BA$2935,13,FALSE))</f>
        <v/>
      </c>
      <c r="U116" s="4" t="str">
        <f>IF($H116=0,"",VLOOKUP($G116,Data!$G$3:$BA$2935,14,FALSE))</f>
        <v/>
      </c>
      <c r="V116" s="4" t="str">
        <f>IF($H116=0,"",VLOOKUP($G116,Data!$G$3:$BA$2935,15,FALSE))</f>
        <v/>
      </c>
      <c r="W116" s="4" t="str">
        <f>IF($H116=0,"",VLOOKUP($G116,Data!$G$3:$BA$2935,16,FALSE))</f>
        <v/>
      </c>
      <c r="X116" s="4" t="str">
        <f>IF($H116=0,"",VLOOKUP($G116,Data!$G$3:$BA$2935,17,FALSE))</f>
        <v/>
      </c>
      <c r="Y116" s="4" t="str">
        <f>IF($H116=0,"",VLOOKUP($G116,Data!$G$3:$BA$2935,18,FALSE))</f>
        <v/>
      </c>
      <c r="Z116" s="4" t="str">
        <f>IF($H116=0,"",VLOOKUP($G116,Data!$G$3:$BA$2935,19,FALSE))</f>
        <v/>
      </c>
      <c r="AA116" s="4" t="str">
        <f>IF($H116=0,"",VLOOKUP($G116,Data!$G$3:$BA$2935,20,FALSE))</f>
        <v/>
      </c>
      <c r="AB116" s="4" t="str">
        <f>IF($H116=0,"",VLOOKUP($G116,Data!$G$3:$BA$2935,21,FALSE))</f>
        <v/>
      </c>
      <c r="AC116" s="4" t="str">
        <f>IF($H116=0,"",VLOOKUP($G116,Data!$G$3:$BA$2935,22,FALSE))</f>
        <v/>
      </c>
      <c r="AD116" s="4" t="str">
        <f>IF($H116=0,"",VLOOKUP($G116,Data!$G$3:$BA$2935,23,FALSE))</f>
        <v/>
      </c>
      <c r="AE116" s="4" t="str">
        <f>IF($H116=0,"",VLOOKUP($G116,Data!$G$3:$BA$2935,24,FALSE))</f>
        <v/>
      </c>
      <c r="AF116" s="4" t="str">
        <f>IF($H116=0,"",VLOOKUP($G116,Data!$G$3:$BA$2935,25,FALSE))</f>
        <v/>
      </c>
      <c r="AG116" s="4" t="str">
        <f>IF($H116=0,"",VLOOKUP($G116,Data!$G$3:$BA$2935,26,FALSE))</f>
        <v/>
      </c>
      <c r="AH116" s="4" t="str">
        <f>IF($H116=0,"",VLOOKUP($G116,Data!$G$3:$BA$2935,27,FALSE))</f>
        <v/>
      </c>
      <c r="AI116" s="4" t="str">
        <f>IF($H116=0,"",VLOOKUP($G116,Data!$G$3:$BA$2935,28,FALSE))</f>
        <v/>
      </c>
      <c r="AJ116" s="4" t="str">
        <f>IF($H116=0,"",VLOOKUP($G116,Data!$G$3:$BA$2935,29,FALSE))</f>
        <v/>
      </c>
      <c r="AK116" s="4" t="str">
        <f>IF($H116=0,"",VLOOKUP($G116,Data!$G$3:$BA$2935,30,FALSE))</f>
        <v/>
      </c>
      <c r="AL116" s="4" t="str">
        <f>IF($H116=0,"",VLOOKUP($G116,Data!$G$3:$BA$2935,31,FALSE))</f>
        <v/>
      </c>
      <c r="AM116" s="4" t="str">
        <f>IF($H116=0,"",VLOOKUP($G116,Data!$G$3:$BA$2935,32,FALSE))</f>
        <v/>
      </c>
      <c r="AN116" s="4" t="str">
        <f>IF($H116=0,"",VLOOKUP($G116,Data!$G$3:$BA$2935,33,FALSE))</f>
        <v/>
      </c>
      <c r="AO116" s="4" t="str">
        <f>IF($H116=0,"",VLOOKUP($G116,Data!$G$3:$BA$2935,34,FALSE))</f>
        <v/>
      </c>
      <c r="AP116" s="4" t="str">
        <f>IF($H116=0,"",VLOOKUP($G116,Data!$G$3:$BA$2935,35,FALSE))</f>
        <v/>
      </c>
      <c r="AQ116" s="4" t="str">
        <f>IF($H116=0,"",VLOOKUP($G116,Data!$G$3:$BA$2935,36,FALSE))</f>
        <v/>
      </c>
      <c r="AR116" s="4" t="str">
        <f>IF($H116=0,"",VLOOKUP($G116,Data!$G$3:$BA$2935,37,FALSE))</f>
        <v/>
      </c>
      <c r="AS116" s="4" t="str">
        <f>IF($H116=0,"",VLOOKUP($G116,Data!$G$3:$BA$2935,38,FALSE))</f>
        <v/>
      </c>
      <c r="AT116" s="4" t="str">
        <f>IF($H116=0,"",VLOOKUP($G116,Data!$G$3:$BA$2935,39,FALSE))</f>
        <v/>
      </c>
    </row>
    <row r="117" spans="1:46" x14ac:dyDescent="0.25">
      <c r="A117" s="4">
        <f>PSSE!A119</f>
        <v>920098</v>
      </c>
      <c r="B117" s="4" t="str">
        <f>PSSE!B119</f>
        <v>CHINA_S2</v>
      </c>
      <c r="C117" s="4">
        <f>PSSE!D119</f>
        <v>13</v>
      </c>
      <c r="D117" s="4">
        <f>PSSE!E119</f>
        <v>600</v>
      </c>
      <c r="E117" s="4" t="str">
        <f>PSSE!F119</f>
        <v>ND</v>
      </c>
      <c r="F117" s="4">
        <f>PSSE!G119</f>
        <v>1</v>
      </c>
      <c r="G117" s="4" t="str">
        <f t="shared" si="2"/>
        <v>GOV13600ND1</v>
      </c>
      <c r="H117" s="4">
        <f>COUNTIF(Data!$G$3:$BA$2935,GOV!$G117)</f>
        <v>0</v>
      </c>
      <c r="I117" s="4" t="str">
        <f>IF($H117=0,"",VLOOKUP($G117,Data!$G$3:$BA$2935,2,FALSE))</f>
        <v/>
      </c>
      <c r="J117" s="4">
        <f>PSSE!C119</f>
        <v>1</v>
      </c>
      <c r="K117" s="4" t="str">
        <f>IF($H117=0,"",VLOOKUP($G117,Data!$G$3:$BA$2935,4,FALSE))</f>
        <v/>
      </c>
      <c r="L117" s="4" t="str">
        <f>IF($H117=0,"",VLOOKUP($G117,Data!$G$3:$BA$2935,5,FALSE))</f>
        <v/>
      </c>
      <c r="M117" s="4" t="str">
        <f>IF($H117=0,"",VLOOKUP($G117,Data!$G$3:$BA$2935,6,FALSE))</f>
        <v/>
      </c>
      <c r="N117" s="4" t="str">
        <f>IF($H117=0,"",VLOOKUP($G117,Data!$G$3:$BA$2935,7,FALSE))</f>
        <v/>
      </c>
      <c r="O117" s="4" t="str">
        <f>IF($H117=0,"",VLOOKUP($G117,Data!$G$3:$BA$2935,8,FALSE))</f>
        <v/>
      </c>
      <c r="P117" s="4" t="str">
        <f>IF($H117=0,"",VLOOKUP($G117,Data!$G$3:$BA$2935,9,FALSE))</f>
        <v/>
      </c>
      <c r="Q117" s="4" t="str">
        <f>IF($H117=0,"",VLOOKUP($G117,Data!$G$3:$BA$2935,10,FALSE))</f>
        <v/>
      </c>
      <c r="R117" s="4" t="str">
        <f>IF($H117=0,"",VLOOKUP($G117,Data!$G$3:$BA$2935,11,FALSE))</f>
        <v/>
      </c>
      <c r="S117" s="4" t="str">
        <f>IF($H117=0,"",VLOOKUP($G117,Data!$G$3:$BA$2935,12,FALSE))</f>
        <v/>
      </c>
      <c r="T117" s="4" t="str">
        <f>IF($H117=0,"",VLOOKUP($G117,Data!$G$3:$BA$2935,13,FALSE))</f>
        <v/>
      </c>
      <c r="U117" s="4" t="str">
        <f>IF($H117=0,"",VLOOKUP($G117,Data!$G$3:$BA$2935,14,FALSE))</f>
        <v/>
      </c>
      <c r="V117" s="4" t="str">
        <f>IF($H117=0,"",VLOOKUP($G117,Data!$G$3:$BA$2935,15,FALSE))</f>
        <v/>
      </c>
      <c r="W117" s="4" t="str">
        <f>IF($H117=0,"",VLOOKUP($G117,Data!$G$3:$BA$2935,16,FALSE))</f>
        <v/>
      </c>
      <c r="X117" s="4" t="str">
        <f>IF($H117=0,"",VLOOKUP($G117,Data!$G$3:$BA$2935,17,FALSE))</f>
        <v/>
      </c>
      <c r="Y117" s="4" t="str">
        <f>IF($H117=0,"",VLOOKUP($G117,Data!$G$3:$BA$2935,18,FALSE))</f>
        <v/>
      </c>
      <c r="Z117" s="4" t="str">
        <f>IF($H117=0,"",VLOOKUP($G117,Data!$G$3:$BA$2935,19,FALSE))</f>
        <v/>
      </c>
      <c r="AA117" s="4" t="str">
        <f>IF($H117=0,"",VLOOKUP($G117,Data!$G$3:$BA$2935,20,FALSE))</f>
        <v/>
      </c>
      <c r="AB117" s="4" t="str">
        <f>IF($H117=0,"",VLOOKUP($G117,Data!$G$3:$BA$2935,21,FALSE))</f>
        <v/>
      </c>
      <c r="AC117" s="4" t="str">
        <f>IF($H117=0,"",VLOOKUP($G117,Data!$G$3:$BA$2935,22,FALSE))</f>
        <v/>
      </c>
      <c r="AD117" s="4" t="str">
        <f>IF($H117=0,"",VLOOKUP($G117,Data!$G$3:$BA$2935,23,FALSE))</f>
        <v/>
      </c>
      <c r="AE117" s="4" t="str">
        <f>IF($H117=0,"",VLOOKUP($G117,Data!$G$3:$BA$2935,24,FALSE))</f>
        <v/>
      </c>
      <c r="AF117" s="4" t="str">
        <f>IF($H117=0,"",VLOOKUP($G117,Data!$G$3:$BA$2935,25,FALSE))</f>
        <v/>
      </c>
      <c r="AG117" s="4" t="str">
        <f>IF($H117=0,"",VLOOKUP($G117,Data!$G$3:$BA$2935,26,FALSE))</f>
        <v/>
      </c>
      <c r="AH117" s="4" t="str">
        <f>IF($H117=0,"",VLOOKUP($G117,Data!$G$3:$BA$2935,27,FALSE))</f>
        <v/>
      </c>
      <c r="AI117" s="4" t="str">
        <f>IF($H117=0,"",VLOOKUP($G117,Data!$G$3:$BA$2935,28,FALSE))</f>
        <v/>
      </c>
      <c r="AJ117" s="4" t="str">
        <f>IF($H117=0,"",VLOOKUP($G117,Data!$G$3:$BA$2935,29,FALSE))</f>
        <v/>
      </c>
      <c r="AK117" s="4" t="str">
        <f>IF($H117=0,"",VLOOKUP($G117,Data!$G$3:$BA$2935,30,FALSE))</f>
        <v/>
      </c>
      <c r="AL117" s="4" t="str">
        <f>IF($H117=0,"",VLOOKUP($G117,Data!$G$3:$BA$2935,31,FALSE))</f>
        <v/>
      </c>
      <c r="AM117" s="4" t="str">
        <f>IF($H117=0,"",VLOOKUP($G117,Data!$G$3:$BA$2935,32,FALSE))</f>
        <v/>
      </c>
      <c r="AN117" s="4" t="str">
        <f>IF($H117=0,"",VLOOKUP($G117,Data!$G$3:$BA$2935,33,FALSE))</f>
        <v/>
      </c>
      <c r="AO117" s="4" t="str">
        <f>IF($H117=0,"",VLOOKUP($G117,Data!$G$3:$BA$2935,34,FALSE))</f>
        <v/>
      </c>
      <c r="AP117" s="4" t="str">
        <f>IF($H117=0,"",VLOOKUP($G117,Data!$G$3:$BA$2935,35,FALSE))</f>
        <v/>
      </c>
      <c r="AQ117" s="4" t="str">
        <f>IF($H117=0,"",VLOOKUP($G117,Data!$G$3:$BA$2935,36,FALSE))</f>
        <v/>
      </c>
      <c r="AR117" s="4" t="str">
        <f>IF($H117=0,"",VLOOKUP($G117,Data!$G$3:$BA$2935,37,FALSE))</f>
        <v/>
      </c>
      <c r="AS117" s="4" t="str">
        <f>IF($H117=0,"",VLOOKUP($G117,Data!$G$3:$BA$2935,38,FALSE))</f>
        <v/>
      </c>
      <c r="AT117" s="4" t="str">
        <f>IF($H117=0,"",VLOOKUP($G117,Data!$G$3:$BA$2935,39,FALSE))</f>
        <v/>
      </c>
    </row>
    <row r="118" spans="1:46" x14ac:dyDescent="0.25">
      <c r="A118" s="4">
        <f>PSSE!A120</f>
        <v>920099</v>
      </c>
      <c r="B118" s="4" t="str">
        <f>PSSE!B120</f>
        <v>CHINA_S1</v>
      </c>
      <c r="C118" s="4">
        <f>PSSE!D120</f>
        <v>13</v>
      </c>
      <c r="D118" s="4">
        <f>PSSE!E120</f>
        <v>600</v>
      </c>
      <c r="E118" s="4" t="str">
        <f>PSSE!F120</f>
        <v>ND</v>
      </c>
      <c r="F118" s="4">
        <f>PSSE!G120</f>
        <v>1</v>
      </c>
      <c r="G118" s="4" t="str">
        <f t="shared" si="2"/>
        <v>GOV13600ND1</v>
      </c>
      <c r="H118" s="4">
        <f>COUNTIF(Data!$G$3:$BA$2935,GOV!$G118)</f>
        <v>0</v>
      </c>
      <c r="I118" s="4" t="str">
        <f>IF($H118=0,"",VLOOKUP($G118,Data!$G$3:$BA$2935,2,FALSE))</f>
        <v/>
      </c>
      <c r="J118" s="4">
        <f>PSSE!C120</f>
        <v>1</v>
      </c>
      <c r="K118" s="4" t="str">
        <f>IF($H118=0,"",VLOOKUP($G118,Data!$G$3:$BA$2935,4,FALSE))</f>
        <v/>
      </c>
      <c r="L118" s="4" t="str">
        <f>IF($H118=0,"",VLOOKUP($G118,Data!$G$3:$BA$2935,5,FALSE))</f>
        <v/>
      </c>
      <c r="M118" s="4" t="str">
        <f>IF($H118=0,"",VLOOKUP($G118,Data!$G$3:$BA$2935,6,FALSE))</f>
        <v/>
      </c>
      <c r="N118" s="4" t="str">
        <f>IF($H118=0,"",VLOOKUP($G118,Data!$G$3:$BA$2935,7,FALSE))</f>
        <v/>
      </c>
      <c r="O118" s="4" t="str">
        <f>IF($H118=0,"",VLOOKUP($G118,Data!$G$3:$BA$2935,8,FALSE))</f>
        <v/>
      </c>
      <c r="P118" s="4" t="str">
        <f>IF($H118=0,"",VLOOKUP($G118,Data!$G$3:$BA$2935,9,FALSE))</f>
        <v/>
      </c>
      <c r="Q118" s="4" t="str">
        <f>IF($H118=0,"",VLOOKUP($G118,Data!$G$3:$BA$2935,10,FALSE))</f>
        <v/>
      </c>
      <c r="R118" s="4" t="str">
        <f>IF($H118=0,"",VLOOKUP($G118,Data!$G$3:$BA$2935,11,FALSE))</f>
        <v/>
      </c>
      <c r="S118" s="4" t="str">
        <f>IF($H118=0,"",VLOOKUP($G118,Data!$G$3:$BA$2935,12,FALSE))</f>
        <v/>
      </c>
      <c r="T118" s="4" t="str">
        <f>IF($H118=0,"",VLOOKUP($G118,Data!$G$3:$BA$2935,13,FALSE))</f>
        <v/>
      </c>
      <c r="U118" s="4" t="str">
        <f>IF($H118=0,"",VLOOKUP($G118,Data!$G$3:$BA$2935,14,FALSE))</f>
        <v/>
      </c>
      <c r="V118" s="4" t="str">
        <f>IF($H118=0,"",VLOOKUP($G118,Data!$G$3:$BA$2935,15,FALSE))</f>
        <v/>
      </c>
      <c r="W118" s="4" t="str">
        <f>IF($H118=0,"",VLOOKUP($G118,Data!$G$3:$BA$2935,16,FALSE))</f>
        <v/>
      </c>
      <c r="X118" s="4" t="str">
        <f>IF($H118=0,"",VLOOKUP($G118,Data!$G$3:$BA$2935,17,FALSE))</f>
        <v/>
      </c>
      <c r="Y118" s="4" t="str">
        <f>IF($H118=0,"",VLOOKUP($G118,Data!$G$3:$BA$2935,18,FALSE))</f>
        <v/>
      </c>
      <c r="Z118" s="4" t="str">
        <f>IF($H118=0,"",VLOOKUP($G118,Data!$G$3:$BA$2935,19,FALSE))</f>
        <v/>
      </c>
      <c r="AA118" s="4" t="str">
        <f>IF($H118=0,"",VLOOKUP($G118,Data!$G$3:$BA$2935,20,FALSE))</f>
        <v/>
      </c>
      <c r="AB118" s="4" t="str">
        <f>IF($H118=0,"",VLOOKUP($G118,Data!$G$3:$BA$2935,21,FALSE))</f>
        <v/>
      </c>
      <c r="AC118" s="4" t="str">
        <f>IF($H118=0,"",VLOOKUP($G118,Data!$G$3:$BA$2935,22,FALSE))</f>
        <v/>
      </c>
      <c r="AD118" s="4" t="str">
        <f>IF($H118=0,"",VLOOKUP($G118,Data!$G$3:$BA$2935,23,FALSE))</f>
        <v/>
      </c>
      <c r="AE118" s="4" t="str">
        <f>IF($H118=0,"",VLOOKUP($G118,Data!$G$3:$BA$2935,24,FALSE))</f>
        <v/>
      </c>
      <c r="AF118" s="4" t="str">
        <f>IF($H118=0,"",VLOOKUP($G118,Data!$G$3:$BA$2935,25,FALSE))</f>
        <v/>
      </c>
      <c r="AG118" s="4" t="str">
        <f>IF($H118=0,"",VLOOKUP($G118,Data!$G$3:$BA$2935,26,FALSE))</f>
        <v/>
      </c>
      <c r="AH118" s="4" t="str">
        <f>IF($H118=0,"",VLOOKUP($G118,Data!$G$3:$BA$2935,27,FALSE))</f>
        <v/>
      </c>
      <c r="AI118" s="4" t="str">
        <f>IF($H118=0,"",VLOOKUP($G118,Data!$G$3:$BA$2935,28,FALSE))</f>
        <v/>
      </c>
      <c r="AJ118" s="4" t="str">
        <f>IF($H118=0,"",VLOOKUP($G118,Data!$G$3:$BA$2935,29,FALSE))</f>
        <v/>
      </c>
      <c r="AK118" s="4" t="str">
        <f>IF($H118=0,"",VLOOKUP($G118,Data!$G$3:$BA$2935,30,FALSE))</f>
        <v/>
      </c>
      <c r="AL118" s="4" t="str">
        <f>IF($H118=0,"",VLOOKUP($G118,Data!$G$3:$BA$2935,31,FALSE))</f>
        <v/>
      </c>
      <c r="AM118" s="4" t="str">
        <f>IF($H118=0,"",VLOOKUP($G118,Data!$G$3:$BA$2935,32,FALSE))</f>
        <v/>
      </c>
      <c r="AN118" s="4" t="str">
        <f>IF($H118=0,"",VLOOKUP($G118,Data!$G$3:$BA$2935,33,FALSE))</f>
        <v/>
      </c>
      <c r="AO118" s="4" t="str">
        <f>IF($H118=0,"",VLOOKUP($G118,Data!$G$3:$BA$2935,34,FALSE))</f>
        <v/>
      </c>
      <c r="AP118" s="4" t="str">
        <f>IF($H118=0,"",VLOOKUP($G118,Data!$G$3:$BA$2935,35,FALSE))</f>
        <v/>
      </c>
      <c r="AQ118" s="4" t="str">
        <f>IF($H118=0,"",VLOOKUP($G118,Data!$G$3:$BA$2935,36,FALSE))</f>
        <v/>
      </c>
      <c r="AR118" s="4" t="str">
        <f>IF($H118=0,"",VLOOKUP($G118,Data!$G$3:$BA$2935,37,FALSE))</f>
        <v/>
      </c>
      <c r="AS118" s="4" t="str">
        <f>IF($H118=0,"",VLOOKUP($G118,Data!$G$3:$BA$2935,38,FALSE))</f>
        <v/>
      </c>
      <c r="AT118" s="4" t="str">
        <f>IF($H118=0,"",VLOOKUP($G118,Data!$G$3:$BA$2935,39,FALSE))</f>
        <v/>
      </c>
    </row>
    <row r="119" spans="1:46" x14ac:dyDescent="0.25">
      <c r="A119" s="4">
        <f>PSSE!A121</f>
        <v>922011</v>
      </c>
      <c r="B119" s="4" t="str">
        <f>PSSE!B121</f>
        <v>CAONGAN_S1</v>
      </c>
      <c r="C119" s="4">
        <f>PSSE!D121</f>
        <v>10.5</v>
      </c>
      <c r="D119" s="4">
        <f>PSSE!E121</f>
        <v>57.5</v>
      </c>
      <c r="E119" s="4" t="str">
        <f>PSSE!F121</f>
        <v>ND</v>
      </c>
      <c r="F119" s="4">
        <f>PSSE!G121</f>
        <v>1</v>
      </c>
      <c r="G119" s="4" t="str">
        <f t="shared" si="2"/>
        <v>GOV10.557.5ND1</v>
      </c>
      <c r="H119" s="4">
        <f>COUNTIF(Data!$G$3:$BA$2935,GOV!$G119)</f>
        <v>1</v>
      </c>
      <c r="I119" s="4" t="str">
        <f>IF($H119=0,"",VLOOKUP($G119,Data!$G$3:$BA$2935,2,FALSE))</f>
        <v>'TGOV1'</v>
      </c>
      <c r="J119" s="4">
        <f>PSSE!C121</f>
        <v>1</v>
      </c>
      <c r="K119" s="4">
        <f>IF($H119=0,"",VLOOKUP($G119,Data!$G$3:$BA$2935,4,FALSE))</f>
        <v>0.03</v>
      </c>
      <c r="L119" s="4">
        <f>IF($H119=0,"",VLOOKUP($G119,Data!$G$3:$BA$2935,5,FALSE))</f>
        <v>0.499</v>
      </c>
      <c r="M119" s="4">
        <f>IF($H119=0,"",VLOOKUP($G119,Data!$G$3:$BA$2935,6,FALSE))</f>
        <v>1</v>
      </c>
      <c r="N119" s="4">
        <f>IF($H119=0,"",VLOOKUP($G119,Data!$G$3:$BA$2935,7,FALSE))</f>
        <v>0</v>
      </c>
      <c r="O119" s="4">
        <f>IF($H119=0,"",VLOOKUP($G119,Data!$G$3:$BA$2935,8,FALSE))</f>
        <v>4</v>
      </c>
      <c r="P119" s="4">
        <f>IF($H119=0,"",VLOOKUP($G119,Data!$G$3:$BA$2935,9,FALSE))</f>
        <v>9</v>
      </c>
      <c r="Q119" s="4">
        <f>IF($H119=0,"",VLOOKUP($G119,Data!$G$3:$BA$2935,10,FALSE))</f>
        <v>0.1</v>
      </c>
      <c r="R119" s="4" t="str">
        <f>IF($H119=0,"",VLOOKUP($G119,Data!$G$3:$BA$2935,11,FALSE))</f>
        <v>/</v>
      </c>
      <c r="S119" s="4" t="str">
        <f>IF($H119=0,"",VLOOKUP($G119,Data!$G$3:$BA$2935,12,FALSE))</f>
        <v>/</v>
      </c>
      <c r="T119" s="4" t="str">
        <f>IF($H119=0,"",VLOOKUP($G119,Data!$G$3:$BA$2935,13,FALSE))</f>
        <v/>
      </c>
      <c r="U119" s="4" t="str">
        <f>IF($H119=0,"",VLOOKUP($G119,Data!$G$3:$BA$2935,14,FALSE))</f>
        <v/>
      </c>
      <c r="V119" s="4" t="str">
        <f>IF($H119=0,"",VLOOKUP($G119,Data!$G$3:$BA$2935,15,FALSE))</f>
        <v/>
      </c>
      <c r="W119" s="4" t="str">
        <f>IF($H119=0,"",VLOOKUP($G119,Data!$G$3:$BA$2935,16,FALSE))</f>
        <v/>
      </c>
      <c r="X119" s="4" t="str">
        <f>IF($H119=0,"",VLOOKUP($G119,Data!$G$3:$BA$2935,17,FALSE))</f>
        <v/>
      </c>
      <c r="Y119" s="4" t="str">
        <f>IF($H119=0,"",VLOOKUP($G119,Data!$G$3:$BA$2935,18,FALSE))</f>
        <v/>
      </c>
      <c r="Z119" s="4" t="str">
        <f>IF($H119=0,"",VLOOKUP($G119,Data!$G$3:$BA$2935,19,FALSE))</f>
        <v/>
      </c>
      <c r="AA119" s="4" t="str">
        <f>IF($H119=0,"",VLOOKUP($G119,Data!$G$3:$BA$2935,20,FALSE))</f>
        <v/>
      </c>
      <c r="AB119" s="4" t="str">
        <f>IF($H119=0,"",VLOOKUP($G119,Data!$G$3:$BA$2935,21,FALSE))</f>
        <v/>
      </c>
      <c r="AC119" s="4" t="str">
        <f>IF($H119=0,"",VLOOKUP($G119,Data!$G$3:$BA$2935,22,FALSE))</f>
        <v/>
      </c>
      <c r="AD119" s="4" t="str">
        <f>IF($H119=0,"",VLOOKUP($G119,Data!$G$3:$BA$2935,23,FALSE))</f>
        <v/>
      </c>
      <c r="AE119" s="4" t="str">
        <f>IF($H119=0,"",VLOOKUP($G119,Data!$G$3:$BA$2935,24,FALSE))</f>
        <v/>
      </c>
      <c r="AF119" s="4" t="str">
        <f>IF($H119=0,"",VLOOKUP($G119,Data!$G$3:$BA$2935,25,FALSE))</f>
        <v/>
      </c>
      <c r="AG119" s="4" t="str">
        <f>IF($H119=0,"",VLOOKUP($G119,Data!$G$3:$BA$2935,26,FALSE))</f>
        <v/>
      </c>
      <c r="AH119" s="4" t="str">
        <f>IF($H119=0,"",VLOOKUP($G119,Data!$G$3:$BA$2935,27,FALSE))</f>
        <v/>
      </c>
      <c r="AI119" s="4" t="str">
        <f>IF($H119=0,"",VLOOKUP($G119,Data!$G$3:$BA$2935,28,FALSE))</f>
        <v/>
      </c>
      <c r="AJ119" s="4" t="str">
        <f>IF($H119=0,"",VLOOKUP($G119,Data!$G$3:$BA$2935,29,FALSE))</f>
        <v/>
      </c>
      <c r="AK119" s="4" t="str">
        <f>IF($H119=0,"",VLOOKUP($G119,Data!$G$3:$BA$2935,30,FALSE))</f>
        <v/>
      </c>
      <c r="AL119" s="4" t="str">
        <f>IF($H119=0,"",VLOOKUP($G119,Data!$G$3:$BA$2935,31,FALSE))</f>
        <v/>
      </c>
      <c r="AM119" s="4" t="str">
        <f>IF($H119=0,"",VLOOKUP($G119,Data!$G$3:$BA$2935,32,FALSE))</f>
        <v/>
      </c>
      <c r="AN119" s="4" t="str">
        <f>IF($H119=0,"",VLOOKUP($G119,Data!$G$3:$BA$2935,33,FALSE))</f>
        <v/>
      </c>
      <c r="AO119" s="4" t="str">
        <f>IF($H119=0,"",VLOOKUP($G119,Data!$G$3:$BA$2935,34,FALSE))</f>
        <v/>
      </c>
      <c r="AP119" s="4" t="str">
        <f>IF($H119=0,"",VLOOKUP($G119,Data!$G$3:$BA$2935,35,FALSE))</f>
        <v/>
      </c>
      <c r="AQ119" s="4" t="str">
        <f>IF($H119=0,"",VLOOKUP($G119,Data!$G$3:$BA$2935,36,FALSE))</f>
        <v/>
      </c>
      <c r="AR119" s="4" t="str">
        <f>IF($H119=0,"",VLOOKUP($G119,Data!$G$3:$BA$2935,37,FALSE))</f>
        <v/>
      </c>
      <c r="AS119" s="4" t="str">
        <f>IF($H119=0,"",VLOOKUP($G119,Data!$G$3:$BA$2935,38,FALSE))</f>
        <v/>
      </c>
      <c r="AT119" s="4" t="str">
        <f>IF($H119=0,"",VLOOKUP($G119,Data!$G$3:$BA$2935,39,FALSE))</f>
        <v/>
      </c>
    </row>
    <row r="120" spans="1:46" x14ac:dyDescent="0.25">
      <c r="A120" s="4">
        <f>PSSE!A122</f>
        <v>922012</v>
      </c>
      <c r="B120" s="4" t="str">
        <f>PSSE!B122</f>
        <v>CAONGAN_S2</v>
      </c>
      <c r="C120" s="4">
        <f>PSSE!D122</f>
        <v>10.5</v>
      </c>
      <c r="D120" s="4">
        <f>PSSE!E122</f>
        <v>57.5</v>
      </c>
      <c r="E120" s="4" t="str">
        <f>PSSE!F122</f>
        <v>ND</v>
      </c>
      <c r="F120" s="4">
        <f>PSSE!G122</f>
        <v>1</v>
      </c>
      <c r="G120" s="4" t="str">
        <f t="shared" si="2"/>
        <v>GOV10.557.5ND1</v>
      </c>
      <c r="H120" s="4">
        <f>COUNTIF(Data!$G$3:$BA$2935,GOV!$G120)</f>
        <v>1</v>
      </c>
      <c r="I120" s="4" t="str">
        <f>IF($H120=0,"",VLOOKUP($G120,Data!$G$3:$BA$2935,2,FALSE))</f>
        <v>'TGOV1'</v>
      </c>
      <c r="J120" s="4">
        <f>PSSE!C122</f>
        <v>1</v>
      </c>
      <c r="K120" s="4">
        <f>IF($H120=0,"",VLOOKUP($G120,Data!$G$3:$BA$2935,4,FALSE))</f>
        <v>0.03</v>
      </c>
      <c r="L120" s="4">
        <f>IF($H120=0,"",VLOOKUP($G120,Data!$G$3:$BA$2935,5,FALSE))</f>
        <v>0.499</v>
      </c>
      <c r="M120" s="4">
        <f>IF($H120=0,"",VLOOKUP($G120,Data!$G$3:$BA$2935,6,FALSE))</f>
        <v>1</v>
      </c>
      <c r="N120" s="4">
        <f>IF($H120=0,"",VLOOKUP($G120,Data!$G$3:$BA$2935,7,FALSE))</f>
        <v>0</v>
      </c>
      <c r="O120" s="4">
        <f>IF($H120=0,"",VLOOKUP($G120,Data!$G$3:$BA$2935,8,FALSE))</f>
        <v>4</v>
      </c>
      <c r="P120" s="4">
        <f>IF($H120=0,"",VLOOKUP($G120,Data!$G$3:$BA$2935,9,FALSE))</f>
        <v>9</v>
      </c>
      <c r="Q120" s="4">
        <f>IF($H120=0,"",VLOOKUP($G120,Data!$G$3:$BA$2935,10,FALSE))</f>
        <v>0.1</v>
      </c>
      <c r="R120" s="4" t="str">
        <f>IF($H120=0,"",VLOOKUP($G120,Data!$G$3:$BA$2935,11,FALSE))</f>
        <v>/</v>
      </c>
      <c r="S120" s="4" t="str">
        <f>IF($H120=0,"",VLOOKUP($G120,Data!$G$3:$BA$2935,12,FALSE))</f>
        <v>/</v>
      </c>
      <c r="T120" s="4" t="str">
        <f>IF($H120=0,"",VLOOKUP($G120,Data!$G$3:$BA$2935,13,FALSE))</f>
        <v/>
      </c>
      <c r="U120" s="4" t="str">
        <f>IF($H120=0,"",VLOOKUP($G120,Data!$G$3:$BA$2935,14,FALSE))</f>
        <v/>
      </c>
      <c r="V120" s="4" t="str">
        <f>IF($H120=0,"",VLOOKUP($G120,Data!$G$3:$BA$2935,15,FALSE))</f>
        <v/>
      </c>
      <c r="W120" s="4" t="str">
        <f>IF($H120=0,"",VLOOKUP($G120,Data!$G$3:$BA$2935,16,FALSE))</f>
        <v/>
      </c>
      <c r="X120" s="4" t="str">
        <f>IF($H120=0,"",VLOOKUP($G120,Data!$G$3:$BA$2935,17,FALSE))</f>
        <v/>
      </c>
      <c r="Y120" s="4" t="str">
        <f>IF($H120=0,"",VLOOKUP($G120,Data!$G$3:$BA$2935,18,FALSE))</f>
        <v/>
      </c>
      <c r="Z120" s="4" t="str">
        <f>IF($H120=0,"",VLOOKUP($G120,Data!$G$3:$BA$2935,19,FALSE))</f>
        <v/>
      </c>
      <c r="AA120" s="4" t="str">
        <f>IF($H120=0,"",VLOOKUP($G120,Data!$G$3:$BA$2935,20,FALSE))</f>
        <v/>
      </c>
      <c r="AB120" s="4" t="str">
        <f>IF($H120=0,"",VLOOKUP($G120,Data!$G$3:$BA$2935,21,FALSE))</f>
        <v/>
      </c>
      <c r="AC120" s="4" t="str">
        <f>IF($H120=0,"",VLOOKUP($G120,Data!$G$3:$BA$2935,22,FALSE))</f>
        <v/>
      </c>
      <c r="AD120" s="4" t="str">
        <f>IF($H120=0,"",VLOOKUP($G120,Data!$G$3:$BA$2935,23,FALSE))</f>
        <v/>
      </c>
      <c r="AE120" s="4" t="str">
        <f>IF($H120=0,"",VLOOKUP($G120,Data!$G$3:$BA$2935,24,FALSE))</f>
        <v/>
      </c>
      <c r="AF120" s="4" t="str">
        <f>IF($H120=0,"",VLOOKUP($G120,Data!$G$3:$BA$2935,25,FALSE))</f>
        <v/>
      </c>
      <c r="AG120" s="4" t="str">
        <f>IF($H120=0,"",VLOOKUP($G120,Data!$G$3:$BA$2935,26,FALSE))</f>
        <v/>
      </c>
      <c r="AH120" s="4" t="str">
        <f>IF($H120=0,"",VLOOKUP($G120,Data!$G$3:$BA$2935,27,FALSE))</f>
        <v/>
      </c>
      <c r="AI120" s="4" t="str">
        <f>IF($H120=0,"",VLOOKUP($G120,Data!$G$3:$BA$2935,28,FALSE))</f>
        <v/>
      </c>
      <c r="AJ120" s="4" t="str">
        <f>IF($H120=0,"",VLOOKUP($G120,Data!$G$3:$BA$2935,29,FALSE))</f>
        <v/>
      </c>
      <c r="AK120" s="4" t="str">
        <f>IF($H120=0,"",VLOOKUP($G120,Data!$G$3:$BA$2935,30,FALSE))</f>
        <v/>
      </c>
      <c r="AL120" s="4" t="str">
        <f>IF($H120=0,"",VLOOKUP($G120,Data!$G$3:$BA$2935,31,FALSE))</f>
        <v/>
      </c>
      <c r="AM120" s="4" t="str">
        <f>IF($H120=0,"",VLOOKUP($G120,Data!$G$3:$BA$2935,32,FALSE))</f>
        <v/>
      </c>
      <c r="AN120" s="4" t="str">
        <f>IF($H120=0,"",VLOOKUP($G120,Data!$G$3:$BA$2935,33,FALSE))</f>
        <v/>
      </c>
      <c r="AO120" s="4" t="str">
        <f>IF($H120=0,"",VLOOKUP($G120,Data!$G$3:$BA$2935,34,FALSE))</f>
        <v/>
      </c>
      <c r="AP120" s="4" t="str">
        <f>IF($H120=0,"",VLOOKUP($G120,Data!$G$3:$BA$2935,35,FALSE))</f>
        <v/>
      </c>
      <c r="AQ120" s="4" t="str">
        <f>IF($H120=0,"",VLOOKUP($G120,Data!$G$3:$BA$2935,36,FALSE))</f>
        <v/>
      </c>
      <c r="AR120" s="4" t="str">
        <f>IF($H120=0,"",VLOOKUP($G120,Data!$G$3:$BA$2935,37,FALSE))</f>
        <v/>
      </c>
      <c r="AS120" s="4" t="str">
        <f>IF($H120=0,"",VLOOKUP($G120,Data!$G$3:$BA$2935,38,FALSE))</f>
        <v/>
      </c>
      <c r="AT120" s="4" t="str">
        <f>IF($H120=0,"",VLOOKUP($G120,Data!$G$3:$BA$2935,39,FALSE))</f>
        <v/>
      </c>
    </row>
    <row r="121" spans="1:46" x14ac:dyDescent="0.25">
      <c r="A121" s="4">
        <f>PSSE!A123</f>
        <v>923011</v>
      </c>
      <c r="B121" s="4" t="str">
        <f>PSSE!B123</f>
        <v>HOABINH_H1</v>
      </c>
      <c r="C121" s="4">
        <f>PSSE!D123</f>
        <v>15.8</v>
      </c>
      <c r="D121" s="4">
        <f>PSSE!E123</f>
        <v>240</v>
      </c>
      <c r="E121" s="4" t="str">
        <f>PSSE!F123</f>
        <v>TD</v>
      </c>
      <c r="F121" s="4">
        <f>PSSE!G123</f>
        <v>1</v>
      </c>
      <c r="G121" s="4" t="str">
        <f t="shared" si="2"/>
        <v>GOV15.8240TD1</v>
      </c>
      <c r="H121" s="4">
        <f>COUNTIF(Data!$G$3:$BA$2935,GOV!$G121)</f>
        <v>1</v>
      </c>
      <c r="I121" s="4" t="str">
        <f>IF($H121=0,"",VLOOKUP($G121,Data!$G$3:$BA$2935,2,FALSE))</f>
        <v>'HYGOV'</v>
      </c>
      <c r="J121" s="4">
        <f>PSSE!C123</f>
        <v>1</v>
      </c>
      <c r="K121" s="4">
        <f>IF($H121=0,"",VLOOKUP($G121,Data!$G$3:$BA$2935,4,FALSE))</f>
        <v>0.03</v>
      </c>
      <c r="L121" s="4">
        <f>IF($H121=0,"",VLOOKUP($G121,Data!$G$3:$BA$2935,5,FALSE))</f>
        <v>0.18</v>
      </c>
      <c r="M121" s="4">
        <f>IF($H121=0,"",VLOOKUP($G121,Data!$G$3:$BA$2935,6,FALSE))</f>
        <v>6.64</v>
      </c>
      <c r="N121" s="4">
        <f>IF($H121=0,"",VLOOKUP($G121,Data!$G$3:$BA$2935,7,FALSE))</f>
        <v>0.05</v>
      </c>
      <c r="O121" s="4">
        <f>IF($H121=0,"",VLOOKUP($G121,Data!$G$3:$BA$2935,8,FALSE))</f>
        <v>0.5</v>
      </c>
      <c r="P121" s="4">
        <f>IF($H121=0,"",VLOOKUP($G121,Data!$G$3:$BA$2935,9,FALSE))</f>
        <v>0.15</v>
      </c>
      <c r="Q121" s="4">
        <f>IF($H121=0,"",VLOOKUP($G121,Data!$G$3:$BA$2935,10,FALSE))</f>
        <v>1</v>
      </c>
      <c r="R121" s="4">
        <f>IF($H121=0,"",VLOOKUP($G121,Data!$G$3:$BA$2935,11,FALSE))</f>
        <v>0</v>
      </c>
      <c r="S121" s="4">
        <f>IF($H121=0,"",VLOOKUP($G121,Data!$G$3:$BA$2935,12,FALSE))</f>
        <v>1.66</v>
      </c>
      <c r="T121" s="4">
        <f>IF($H121=0,"",VLOOKUP($G121,Data!$G$3:$BA$2935,13,FALSE))</f>
        <v>1.41</v>
      </c>
      <c r="U121" s="4">
        <f>IF($H121=0,"",VLOOKUP($G121,Data!$G$3:$BA$2935,14,FALSE))</f>
        <v>0.499</v>
      </c>
      <c r="V121" s="4">
        <f>IF($H121=0,"",VLOOKUP($G121,Data!$G$3:$BA$2935,15,FALSE))</f>
        <v>0.06</v>
      </c>
      <c r="W121" s="4" t="str">
        <f>IF($H121=0,"",VLOOKUP($G121,Data!$G$3:$BA$2935,16,FALSE))</f>
        <v>/</v>
      </c>
      <c r="X121" s="4" t="str">
        <f>IF($H121=0,"",VLOOKUP($G121,Data!$G$3:$BA$2935,17,FALSE))</f>
        <v>/</v>
      </c>
      <c r="Y121" s="4" t="str">
        <f>IF($H121=0,"",VLOOKUP($G121,Data!$G$3:$BA$2935,18,FALSE))</f>
        <v/>
      </c>
      <c r="Z121" s="4" t="str">
        <f>IF($H121=0,"",VLOOKUP($G121,Data!$G$3:$BA$2935,19,FALSE))</f>
        <v/>
      </c>
      <c r="AA121" s="4" t="str">
        <f>IF($H121=0,"",VLOOKUP($G121,Data!$G$3:$BA$2935,20,FALSE))</f>
        <v/>
      </c>
      <c r="AB121" s="4" t="str">
        <f>IF($H121=0,"",VLOOKUP($G121,Data!$G$3:$BA$2935,21,FALSE))</f>
        <v/>
      </c>
      <c r="AC121" s="4" t="str">
        <f>IF($H121=0,"",VLOOKUP($G121,Data!$G$3:$BA$2935,22,FALSE))</f>
        <v/>
      </c>
      <c r="AD121" s="4" t="str">
        <f>IF($H121=0,"",VLOOKUP($G121,Data!$G$3:$BA$2935,23,FALSE))</f>
        <v/>
      </c>
      <c r="AE121" s="4" t="str">
        <f>IF($H121=0,"",VLOOKUP($G121,Data!$G$3:$BA$2935,24,FALSE))</f>
        <v/>
      </c>
      <c r="AF121" s="4" t="str">
        <f>IF($H121=0,"",VLOOKUP($G121,Data!$G$3:$BA$2935,25,FALSE))</f>
        <v/>
      </c>
      <c r="AG121" s="4" t="str">
        <f>IF($H121=0,"",VLOOKUP($G121,Data!$G$3:$BA$2935,26,FALSE))</f>
        <v/>
      </c>
      <c r="AH121" s="4" t="str">
        <f>IF($H121=0,"",VLOOKUP($G121,Data!$G$3:$BA$2935,27,FALSE))</f>
        <v/>
      </c>
      <c r="AI121" s="4" t="str">
        <f>IF($H121=0,"",VLOOKUP($G121,Data!$G$3:$BA$2935,28,FALSE))</f>
        <v/>
      </c>
      <c r="AJ121" s="4" t="str">
        <f>IF($H121=0,"",VLOOKUP($G121,Data!$G$3:$BA$2935,29,FALSE))</f>
        <v/>
      </c>
      <c r="AK121" s="4" t="str">
        <f>IF($H121=0,"",VLOOKUP($G121,Data!$G$3:$BA$2935,30,FALSE))</f>
        <v/>
      </c>
      <c r="AL121" s="4" t="str">
        <f>IF($H121=0,"",VLOOKUP($G121,Data!$G$3:$BA$2935,31,FALSE))</f>
        <v/>
      </c>
      <c r="AM121" s="4" t="str">
        <f>IF($H121=0,"",VLOOKUP($G121,Data!$G$3:$BA$2935,32,FALSE))</f>
        <v/>
      </c>
      <c r="AN121" s="4" t="str">
        <f>IF($H121=0,"",VLOOKUP($G121,Data!$G$3:$BA$2935,33,FALSE))</f>
        <v/>
      </c>
      <c r="AO121" s="4" t="str">
        <f>IF($H121=0,"",VLOOKUP($G121,Data!$G$3:$BA$2935,34,FALSE))</f>
        <v/>
      </c>
      <c r="AP121" s="4" t="str">
        <f>IF($H121=0,"",VLOOKUP($G121,Data!$G$3:$BA$2935,35,FALSE))</f>
        <v/>
      </c>
      <c r="AQ121" s="4" t="str">
        <f>IF($H121=0,"",VLOOKUP($G121,Data!$G$3:$BA$2935,36,FALSE))</f>
        <v/>
      </c>
      <c r="AR121" s="4" t="str">
        <f>IF($H121=0,"",VLOOKUP($G121,Data!$G$3:$BA$2935,37,FALSE))</f>
        <v/>
      </c>
      <c r="AS121" s="4" t="str">
        <f>IF($H121=0,"",VLOOKUP($G121,Data!$G$3:$BA$2935,38,FALSE))</f>
        <v/>
      </c>
      <c r="AT121" s="4" t="str">
        <f>IF($H121=0,"",VLOOKUP($G121,Data!$G$3:$BA$2935,39,FALSE))</f>
        <v/>
      </c>
    </row>
    <row r="122" spans="1:46" x14ac:dyDescent="0.25">
      <c r="A122" s="4">
        <f>PSSE!A124</f>
        <v>923012</v>
      </c>
      <c r="B122" s="4" t="str">
        <f>PSSE!B124</f>
        <v>HOABINH_H2</v>
      </c>
      <c r="C122" s="4">
        <f>PSSE!D124</f>
        <v>15.8</v>
      </c>
      <c r="D122" s="4">
        <f>PSSE!E124</f>
        <v>240</v>
      </c>
      <c r="E122" s="4" t="str">
        <f>PSSE!F124</f>
        <v>TD</v>
      </c>
      <c r="F122" s="4">
        <f>PSSE!G124</f>
        <v>1</v>
      </c>
      <c r="G122" s="4" t="str">
        <f t="shared" si="2"/>
        <v>GOV15.8240TD1</v>
      </c>
      <c r="H122" s="4">
        <f>COUNTIF(Data!$G$3:$BA$2935,GOV!$G122)</f>
        <v>1</v>
      </c>
      <c r="I122" s="4" t="str">
        <f>IF($H122=0,"",VLOOKUP($G122,Data!$G$3:$BA$2935,2,FALSE))</f>
        <v>'HYGOV'</v>
      </c>
      <c r="J122" s="4">
        <f>PSSE!C124</f>
        <v>1</v>
      </c>
      <c r="K122" s="4">
        <f>IF($H122=0,"",VLOOKUP($G122,Data!$G$3:$BA$2935,4,FALSE))</f>
        <v>0.03</v>
      </c>
      <c r="L122" s="4">
        <f>IF($H122=0,"",VLOOKUP($G122,Data!$G$3:$BA$2935,5,FALSE))</f>
        <v>0.18</v>
      </c>
      <c r="M122" s="4">
        <f>IF($H122=0,"",VLOOKUP($G122,Data!$G$3:$BA$2935,6,FALSE))</f>
        <v>6.64</v>
      </c>
      <c r="N122" s="4">
        <f>IF($H122=0,"",VLOOKUP($G122,Data!$G$3:$BA$2935,7,FALSE))</f>
        <v>0.05</v>
      </c>
      <c r="O122" s="4">
        <f>IF($H122=0,"",VLOOKUP($G122,Data!$G$3:$BA$2935,8,FALSE))</f>
        <v>0.5</v>
      </c>
      <c r="P122" s="4">
        <f>IF($H122=0,"",VLOOKUP($G122,Data!$G$3:$BA$2935,9,FALSE))</f>
        <v>0.15</v>
      </c>
      <c r="Q122" s="4">
        <f>IF($H122=0,"",VLOOKUP($G122,Data!$G$3:$BA$2935,10,FALSE))</f>
        <v>1</v>
      </c>
      <c r="R122" s="4">
        <f>IF($H122=0,"",VLOOKUP($G122,Data!$G$3:$BA$2935,11,FALSE))</f>
        <v>0</v>
      </c>
      <c r="S122" s="4">
        <f>IF($H122=0,"",VLOOKUP($G122,Data!$G$3:$BA$2935,12,FALSE))</f>
        <v>1.66</v>
      </c>
      <c r="T122" s="4">
        <f>IF($H122=0,"",VLOOKUP($G122,Data!$G$3:$BA$2935,13,FALSE))</f>
        <v>1.41</v>
      </c>
      <c r="U122" s="4">
        <f>IF($H122=0,"",VLOOKUP($G122,Data!$G$3:$BA$2935,14,FALSE))</f>
        <v>0.499</v>
      </c>
      <c r="V122" s="4">
        <f>IF($H122=0,"",VLOOKUP($G122,Data!$G$3:$BA$2935,15,FALSE))</f>
        <v>0.06</v>
      </c>
      <c r="W122" s="4" t="str">
        <f>IF($H122=0,"",VLOOKUP($G122,Data!$G$3:$BA$2935,16,FALSE))</f>
        <v>/</v>
      </c>
      <c r="X122" s="4" t="str">
        <f>IF($H122=0,"",VLOOKUP($G122,Data!$G$3:$BA$2935,17,FALSE))</f>
        <v>/</v>
      </c>
      <c r="Y122" s="4" t="str">
        <f>IF($H122=0,"",VLOOKUP($G122,Data!$G$3:$BA$2935,18,FALSE))</f>
        <v/>
      </c>
      <c r="Z122" s="4" t="str">
        <f>IF($H122=0,"",VLOOKUP($G122,Data!$G$3:$BA$2935,19,FALSE))</f>
        <v/>
      </c>
      <c r="AA122" s="4" t="str">
        <f>IF($H122=0,"",VLOOKUP($G122,Data!$G$3:$BA$2935,20,FALSE))</f>
        <v/>
      </c>
      <c r="AB122" s="4" t="str">
        <f>IF($H122=0,"",VLOOKUP($G122,Data!$G$3:$BA$2935,21,FALSE))</f>
        <v/>
      </c>
      <c r="AC122" s="4" t="str">
        <f>IF($H122=0,"",VLOOKUP($G122,Data!$G$3:$BA$2935,22,FALSE))</f>
        <v/>
      </c>
      <c r="AD122" s="4" t="str">
        <f>IF($H122=0,"",VLOOKUP($G122,Data!$G$3:$BA$2935,23,FALSE))</f>
        <v/>
      </c>
      <c r="AE122" s="4" t="str">
        <f>IF($H122=0,"",VLOOKUP($G122,Data!$G$3:$BA$2935,24,FALSE))</f>
        <v/>
      </c>
      <c r="AF122" s="4" t="str">
        <f>IF($H122=0,"",VLOOKUP($G122,Data!$G$3:$BA$2935,25,FALSE))</f>
        <v/>
      </c>
      <c r="AG122" s="4" t="str">
        <f>IF($H122=0,"",VLOOKUP($G122,Data!$G$3:$BA$2935,26,FALSE))</f>
        <v/>
      </c>
      <c r="AH122" s="4" t="str">
        <f>IF($H122=0,"",VLOOKUP($G122,Data!$G$3:$BA$2935,27,FALSE))</f>
        <v/>
      </c>
      <c r="AI122" s="4" t="str">
        <f>IF($H122=0,"",VLOOKUP($G122,Data!$G$3:$BA$2935,28,FALSE))</f>
        <v/>
      </c>
      <c r="AJ122" s="4" t="str">
        <f>IF($H122=0,"",VLOOKUP($G122,Data!$G$3:$BA$2935,29,FALSE))</f>
        <v/>
      </c>
      <c r="AK122" s="4" t="str">
        <f>IF($H122=0,"",VLOOKUP($G122,Data!$G$3:$BA$2935,30,FALSE))</f>
        <v/>
      </c>
      <c r="AL122" s="4" t="str">
        <f>IF($H122=0,"",VLOOKUP($G122,Data!$G$3:$BA$2935,31,FALSE))</f>
        <v/>
      </c>
      <c r="AM122" s="4" t="str">
        <f>IF($H122=0,"",VLOOKUP($G122,Data!$G$3:$BA$2935,32,FALSE))</f>
        <v/>
      </c>
      <c r="AN122" s="4" t="str">
        <f>IF($H122=0,"",VLOOKUP($G122,Data!$G$3:$BA$2935,33,FALSE))</f>
        <v/>
      </c>
      <c r="AO122" s="4" t="str">
        <f>IF($H122=0,"",VLOOKUP($G122,Data!$G$3:$BA$2935,34,FALSE))</f>
        <v/>
      </c>
      <c r="AP122" s="4" t="str">
        <f>IF($H122=0,"",VLOOKUP($G122,Data!$G$3:$BA$2935,35,FALSE))</f>
        <v/>
      </c>
      <c r="AQ122" s="4" t="str">
        <f>IF($H122=0,"",VLOOKUP($G122,Data!$G$3:$BA$2935,36,FALSE))</f>
        <v/>
      </c>
      <c r="AR122" s="4" t="str">
        <f>IF($H122=0,"",VLOOKUP($G122,Data!$G$3:$BA$2935,37,FALSE))</f>
        <v/>
      </c>
      <c r="AS122" s="4" t="str">
        <f>IF($H122=0,"",VLOOKUP($G122,Data!$G$3:$BA$2935,38,FALSE))</f>
        <v/>
      </c>
      <c r="AT122" s="4" t="str">
        <f>IF($H122=0,"",VLOOKUP($G122,Data!$G$3:$BA$2935,39,FALSE))</f>
        <v/>
      </c>
    </row>
    <row r="123" spans="1:46" x14ac:dyDescent="0.25">
      <c r="A123" s="4">
        <f>PSSE!A125</f>
        <v>923013</v>
      </c>
      <c r="B123" s="4" t="str">
        <f>PSSE!B125</f>
        <v>HOABINH_H3</v>
      </c>
      <c r="C123" s="4">
        <f>PSSE!D125</f>
        <v>15.8</v>
      </c>
      <c r="D123" s="4">
        <f>PSSE!E125</f>
        <v>240</v>
      </c>
      <c r="E123" s="4" t="str">
        <f>PSSE!F125</f>
        <v>TD</v>
      </c>
      <c r="F123" s="4">
        <f>PSSE!G125</f>
        <v>1</v>
      </c>
      <c r="G123" s="4" t="str">
        <f t="shared" si="2"/>
        <v>GOV15.8240TD1</v>
      </c>
      <c r="H123" s="4">
        <f>COUNTIF(Data!$G$3:$BA$2935,GOV!$G123)</f>
        <v>1</v>
      </c>
      <c r="I123" s="4" t="str">
        <f>IF($H123=0,"",VLOOKUP($G123,Data!$G$3:$BA$2935,2,FALSE))</f>
        <v>'HYGOV'</v>
      </c>
      <c r="J123" s="4">
        <f>PSSE!C125</f>
        <v>1</v>
      </c>
      <c r="K123" s="4">
        <f>IF($H123=0,"",VLOOKUP($G123,Data!$G$3:$BA$2935,4,FALSE))</f>
        <v>0.03</v>
      </c>
      <c r="L123" s="4">
        <f>IF($H123=0,"",VLOOKUP($G123,Data!$G$3:$BA$2935,5,FALSE))</f>
        <v>0.18</v>
      </c>
      <c r="M123" s="4">
        <f>IF($H123=0,"",VLOOKUP($G123,Data!$G$3:$BA$2935,6,FALSE))</f>
        <v>6.64</v>
      </c>
      <c r="N123" s="4">
        <f>IF($H123=0,"",VLOOKUP($G123,Data!$G$3:$BA$2935,7,FALSE))</f>
        <v>0.05</v>
      </c>
      <c r="O123" s="4">
        <f>IF($H123=0,"",VLOOKUP($G123,Data!$G$3:$BA$2935,8,FALSE))</f>
        <v>0.5</v>
      </c>
      <c r="P123" s="4">
        <f>IF($H123=0,"",VLOOKUP($G123,Data!$G$3:$BA$2935,9,FALSE))</f>
        <v>0.15</v>
      </c>
      <c r="Q123" s="4">
        <f>IF($H123=0,"",VLOOKUP($G123,Data!$G$3:$BA$2935,10,FALSE))</f>
        <v>1</v>
      </c>
      <c r="R123" s="4">
        <f>IF($H123=0,"",VLOOKUP($G123,Data!$G$3:$BA$2935,11,FALSE))</f>
        <v>0</v>
      </c>
      <c r="S123" s="4">
        <f>IF($H123=0,"",VLOOKUP($G123,Data!$G$3:$BA$2935,12,FALSE))</f>
        <v>1.66</v>
      </c>
      <c r="T123" s="4">
        <f>IF($H123=0,"",VLOOKUP($G123,Data!$G$3:$BA$2935,13,FALSE))</f>
        <v>1.41</v>
      </c>
      <c r="U123" s="4">
        <f>IF($H123=0,"",VLOOKUP($G123,Data!$G$3:$BA$2935,14,FALSE))</f>
        <v>0.499</v>
      </c>
      <c r="V123" s="4">
        <f>IF($H123=0,"",VLOOKUP($G123,Data!$G$3:$BA$2935,15,FALSE))</f>
        <v>0.06</v>
      </c>
      <c r="W123" s="4" t="str">
        <f>IF($H123=0,"",VLOOKUP($G123,Data!$G$3:$BA$2935,16,FALSE))</f>
        <v>/</v>
      </c>
      <c r="X123" s="4" t="str">
        <f>IF($H123=0,"",VLOOKUP($G123,Data!$G$3:$BA$2935,17,FALSE))</f>
        <v>/</v>
      </c>
      <c r="Y123" s="4" t="str">
        <f>IF($H123=0,"",VLOOKUP($G123,Data!$G$3:$BA$2935,18,FALSE))</f>
        <v/>
      </c>
      <c r="Z123" s="4" t="str">
        <f>IF($H123=0,"",VLOOKUP($G123,Data!$G$3:$BA$2935,19,FALSE))</f>
        <v/>
      </c>
      <c r="AA123" s="4" t="str">
        <f>IF($H123=0,"",VLOOKUP($G123,Data!$G$3:$BA$2935,20,FALSE))</f>
        <v/>
      </c>
      <c r="AB123" s="4" t="str">
        <f>IF($H123=0,"",VLOOKUP($G123,Data!$G$3:$BA$2935,21,FALSE))</f>
        <v/>
      </c>
      <c r="AC123" s="4" t="str">
        <f>IF($H123=0,"",VLOOKUP($G123,Data!$G$3:$BA$2935,22,FALSE))</f>
        <v/>
      </c>
      <c r="AD123" s="4" t="str">
        <f>IF($H123=0,"",VLOOKUP($G123,Data!$G$3:$BA$2935,23,FALSE))</f>
        <v/>
      </c>
      <c r="AE123" s="4" t="str">
        <f>IF($H123=0,"",VLOOKUP($G123,Data!$G$3:$BA$2935,24,FALSE))</f>
        <v/>
      </c>
      <c r="AF123" s="4" t="str">
        <f>IF($H123=0,"",VLOOKUP($G123,Data!$G$3:$BA$2935,25,FALSE))</f>
        <v/>
      </c>
      <c r="AG123" s="4" t="str">
        <f>IF($H123=0,"",VLOOKUP($G123,Data!$G$3:$BA$2935,26,FALSE))</f>
        <v/>
      </c>
      <c r="AH123" s="4" t="str">
        <f>IF($H123=0,"",VLOOKUP($G123,Data!$G$3:$BA$2935,27,FALSE))</f>
        <v/>
      </c>
      <c r="AI123" s="4" t="str">
        <f>IF($H123=0,"",VLOOKUP($G123,Data!$G$3:$BA$2935,28,FALSE))</f>
        <v/>
      </c>
      <c r="AJ123" s="4" t="str">
        <f>IF($H123=0,"",VLOOKUP($G123,Data!$G$3:$BA$2935,29,FALSE))</f>
        <v/>
      </c>
      <c r="AK123" s="4" t="str">
        <f>IF($H123=0,"",VLOOKUP($G123,Data!$G$3:$BA$2935,30,FALSE))</f>
        <v/>
      </c>
      <c r="AL123" s="4" t="str">
        <f>IF($H123=0,"",VLOOKUP($G123,Data!$G$3:$BA$2935,31,FALSE))</f>
        <v/>
      </c>
      <c r="AM123" s="4" t="str">
        <f>IF($H123=0,"",VLOOKUP($G123,Data!$G$3:$BA$2935,32,FALSE))</f>
        <v/>
      </c>
      <c r="AN123" s="4" t="str">
        <f>IF($H123=0,"",VLOOKUP($G123,Data!$G$3:$BA$2935,33,FALSE))</f>
        <v/>
      </c>
      <c r="AO123" s="4" t="str">
        <f>IF($H123=0,"",VLOOKUP($G123,Data!$G$3:$BA$2935,34,FALSE))</f>
        <v/>
      </c>
      <c r="AP123" s="4" t="str">
        <f>IF($H123=0,"",VLOOKUP($G123,Data!$G$3:$BA$2935,35,FALSE))</f>
        <v/>
      </c>
      <c r="AQ123" s="4" t="str">
        <f>IF($H123=0,"",VLOOKUP($G123,Data!$G$3:$BA$2935,36,FALSE))</f>
        <v/>
      </c>
      <c r="AR123" s="4" t="str">
        <f>IF($H123=0,"",VLOOKUP($G123,Data!$G$3:$BA$2935,37,FALSE))</f>
        <v/>
      </c>
      <c r="AS123" s="4" t="str">
        <f>IF($H123=0,"",VLOOKUP($G123,Data!$G$3:$BA$2935,38,FALSE))</f>
        <v/>
      </c>
      <c r="AT123" s="4" t="str">
        <f>IF($H123=0,"",VLOOKUP($G123,Data!$G$3:$BA$2935,39,FALSE))</f>
        <v/>
      </c>
    </row>
    <row r="124" spans="1:46" x14ac:dyDescent="0.25">
      <c r="A124" s="4">
        <f>PSSE!A126</f>
        <v>923014</v>
      </c>
      <c r="B124" s="4" t="str">
        <f>PSSE!B126</f>
        <v>HOABINH_H4</v>
      </c>
      <c r="C124" s="4">
        <f>PSSE!D126</f>
        <v>15.8</v>
      </c>
      <c r="D124" s="4">
        <f>PSSE!E126</f>
        <v>240</v>
      </c>
      <c r="E124" s="4" t="str">
        <f>PSSE!F126</f>
        <v>TD</v>
      </c>
      <c r="F124" s="4">
        <f>PSSE!G126</f>
        <v>1</v>
      </c>
      <c r="G124" s="4" t="str">
        <f t="shared" si="2"/>
        <v>GOV15.8240TD1</v>
      </c>
      <c r="H124" s="4">
        <f>COUNTIF(Data!$G$3:$BA$2935,GOV!$G124)</f>
        <v>1</v>
      </c>
      <c r="I124" s="4" t="str">
        <f>IF($H124=0,"",VLOOKUP($G124,Data!$G$3:$BA$2935,2,FALSE))</f>
        <v>'HYGOV'</v>
      </c>
      <c r="J124" s="4">
        <f>PSSE!C126</f>
        <v>1</v>
      </c>
      <c r="K124" s="4">
        <f>IF($H124=0,"",VLOOKUP($G124,Data!$G$3:$BA$2935,4,FALSE))</f>
        <v>0.03</v>
      </c>
      <c r="L124" s="4">
        <f>IF($H124=0,"",VLOOKUP($G124,Data!$G$3:$BA$2935,5,FALSE))</f>
        <v>0.18</v>
      </c>
      <c r="M124" s="4">
        <f>IF($H124=0,"",VLOOKUP($G124,Data!$G$3:$BA$2935,6,FALSE))</f>
        <v>6.64</v>
      </c>
      <c r="N124" s="4">
        <f>IF($H124=0,"",VLOOKUP($G124,Data!$G$3:$BA$2935,7,FALSE))</f>
        <v>0.05</v>
      </c>
      <c r="O124" s="4">
        <f>IF($H124=0,"",VLOOKUP($G124,Data!$G$3:$BA$2935,8,FALSE))</f>
        <v>0.5</v>
      </c>
      <c r="P124" s="4">
        <f>IF($H124=0,"",VLOOKUP($G124,Data!$G$3:$BA$2935,9,FALSE))</f>
        <v>0.15</v>
      </c>
      <c r="Q124" s="4">
        <f>IF($H124=0,"",VLOOKUP($G124,Data!$G$3:$BA$2935,10,FALSE))</f>
        <v>1</v>
      </c>
      <c r="R124" s="4">
        <f>IF($H124=0,"",VLOOKUP($G124,Data!$G$3:$BA$2935,11,FALSE))</f>
        <v>0</v>
      </c>
      <c r="S124" s="4">
        <f>IF($H124=0,"",VLOOKUP($G124,Data!$G$3:$BA$2935,12,FALSE))</f>
        <v>1.66</v>
      </c>
      <c r="T124" s="4">
        <f>IF($H124=0,"",VLOOKUP($G124,Data!$G$3:$BA$2935,13,FALSE))</f>
        <v>1.41</v>
      </c>
      <c r="U124" s="4">
        <f>IF($H124=0,"",VLOOKUP($G124,Data!$G$3:$BA$2935,14,FALSE))</f>
        <v>0.499</v>
      </c>
      <c r="V124" s="4">
        <f>IF($H124=0,"",VLOOKUP($G124,Data!$G$3:$BA$2935,15,FALSE))</f>
        <v>0.06</v>
      </c>
      <c r="W124" s="4" t="str">
        <f>IF($H124=0,"",VLOOKUP($G124,Data!$G$3:$BA$2935,16,FALSE))</f>
        <v>/</v>
      </c>
      <c r="X124" s="4" t="str">
        <f>IF($H124=0,"",VLOOKUP($G124,Data!$G$3:$BA$2935,17,FALSE))</f>
        <v>/</v>
      </c>
      <c r="Y124" s="4" t="str">
        <f>IF($H124=0,"",VLOOKUP($G124,Data!$G$3:$BA$2935,18,FALSE))</f>
        <v/>
      </c>
      <c r="Z124" s="4" t="str">
        <f>IF($H124=0,"",VLOOKUP($G124,Data!$G$3:$BA$2935,19,FALSE))</f>
        <v/>
      </c>
      <c r="AA124" s="4" t="str">
        <f>IF($H124=0,"",VLOOKUP($G124,Data!$G$3:$BA$2935,20,FALSE))</f>
        <v/>
      </c>
      <c r="AB124" s="4" t="str">
        <f>IF($H124=0,"",VLOOKUP($G124,Data!$G$3:$BA$2935,21,FALSE))</f>
        <v/>
      </c>
      <c r="AC124" s="4" t="str">
        <f>IF($H124=0,"",VLOOKUP($G124,Data!$G$3:$BA$2935,22,FALSE))</f>
        <v/>
      </c>
      <c r="AD124" s="4" t="str">
        <f>IF($H124=0,"",VLOOKUP($G124,Data!$G$3:$BA$2935,23,FALSE))</f>
        <v/>
      </c>
      <c r="AE124" s="4" t="str">
        <f>IF($H124=0,"",VLOOKUP($G124,Data!$G$3:$BA$2935,24,FALSE))</f>
        <v/>
      </c>
      <c r="AF124" s="4" t="str">
        <f>IF($H124=0,"",VLOOKUP($G124,Data!$G$3:$BA$2935,25,FALSE))</f>
        <v/>
      </c>
      <c r="AG124" s="4" t="str">
        <f>IF($H124=0,"",VLOOKUP($G124,Data!$G$3:$BA$2935,26,FALSE))</f>
        <v/>
      </c>
      <c r="AH124" s="4" t="str">
        <f>IF($H124=0,"",VLOOKUP($G124,Data!$G$3:$BA$2935,27,FALSE))</f>
        <v/>
      </c>
      <c r="AI124" s="4" t="str">
        <f>IF($H124=0,"",VLOOKUP($G124,Data!$G$3:$BA$2935,28,FALSE))</f>
        <v/>
      </c>
      <c r="AJ124" s="4" t="str">
        <f>IF($H124=0,"",VLOOKUP($G124,Data!$G$3:$BA$2935,29,FALSE))</f>
        <v/>
      </c>
      <c r="AK124" s="4" t="str">
        <f>IF($H124=0,"",VLOOKUP($G124,Data!$G$3:$BA$2935,30,FALSE))</f>
        <v/>
      </c>
      <c r="AL124" s="4" t="str">
        <f>IF($H124=0,"",VLOOKUP($G124,Data!$G$3:$BA$2935,31,FALSE))</f>
        <v/>
      </c>
      <c r="AM124" s="4" t="str">
        <f>IF($H124=0,"",VLOOKUP($G124,Data!$G$3:$BA$2935,32,FALSE))</f>
        <v/>
      </c>
      <c r="AN124" s="4" t="str">
        <f>IF($H124=0,"",VLOOKUP($G124,Data!$G$3:$BA$2935,33,FALSE))</f>
        <v/>
      </c>
      <c r="AO124" s="4" t="str">
        <f>IF($H124=0,"",VLOOKUP($G124,Data!$G$3:$BA$2935,34,FALSE))</f>
        <v/>
      </c>
      <c r="AP124" s="4" t="str">
        <f>IF($H124=0,"",VLOOKUP($G124,Data!$G$3:$BA$2935,35,FALSE))</f>
        <v/>
      </c>
      <c r="AQ124" s="4" t="str">
        <f>IF($H124=0,"",VLOOKUP($G124,Data!$G$3:$BA$2935,36,FALSE))</f>
        <v/>
      </c>
      <c r="AR124" s="4" t="str">
        <f>IF($H124=0,"",VLOOKUP($G124,Data!$G$3:$BA$2935,37,FALSE))</f>
        <v/>
      </c>
      <c r="AS124" s="4" t="str">
        <f>IF($H124=0,"",VLOOKUP($G124,Data!$G$3:$BA$2935,38,FALSE))</f>
        <v/>
      </c>
      <c r="AT124" s="4" t="str">
        <f>IF($H124=0,"",VLOOKUP($G124,Data!$G$3:$BA$2935,39,FALSE))</f>
        <v/>
      </c>
    </row>
    <row r="125" spans="1:46" x14ac:dyDescent="0.25">
      <c r="A125" s="4">
        <f>PSSE!A127</f>
        <v>923015</v>
      </c>
      <c r="B125" s="4" t="str">
        <f>PSSE!B127</f>
        <v>HOABINH_H5</v>
      </c>
      <c r="C125" s="4">
        <f>PSSE!D127</f>
        <v>15.8</v>
      </c>
      <c r="D125" s="4">
        <f>PSSE!E127</f>
        <v>240</v>
      </c>
      <c r="E125" s="4" t="str">
        <f>PSSE!F127</f>
        <v>TD</v>
      </c>
      <c r="F125" s="4">
        <f>PSSE!G127</f>
        <v>1</v>
      </c>
      <c r="G125" s="4" t="str">
        <f t="shared" si="2"/>
        <v>GOV15.8240TD1</v>
      </c>
      <c r="H125" s="4">
        <f>COUNTIF(Data!$G$3:$BA$2935,GOV!$G125)</f>
        <v>1</v>
      </c>
      <c r="I125" s="4" t="str">
        <f>IF($H125=0,"",VLOOKUP($G125,Data!$G$3:$BA$2935,2,FALSE))</f>
        <v>'HYGOV'</v>
      </c>
      <c r="J125" s="4">
        <f>PSSE!C127</f>
        <v>1</v>
      </c>
      <c r="K125" s="4">
        <f>IF($H125=0,"",VLOOKUP($G125,Data!$G$3:$BA$2935,4,FALSE))</f>
        <v>0.03</v>
      </c>
      <c r="L125" s="4">
        <f>IF($H125=0,"",VLOOKUP($G125,Data!$G$3:$BA$2935,5,FALSE))</f>
        <v>0.18</v>
      </c>
      <c r="M125" s="4">
        <f>IF($H125=0,"",VLOOKUP($G125,Data!$G$3:$BA$2935,6,FALSE))</f>
        <v>6.64</v>
      </c>
      <c r="N125" s="4">
        <f>IF($H125=0,"",VLOOKUP($G125,Data!$G$3:$BA$2935,7,FALSE))</f>
        <v>0.05</v>
      </c>
      <c r="O125" s="4">
        <f>IF($H125=0,"",VLOOKUP($G125,Data!$G$3:$BA$2935,8,FALSE))</f>
        <v>0.5</v>
      </c>
      <c r="P125" s="4">
        <f>IF($H125=0,"",VLOOKUP($G125,Data!$G$3:$BA$2935,9,FALSE))</f>
        <v>0.15</v>
      </c>
      <c r="Q125" s="4">
        <f>IF($H125=0,"",VLOOKUP($G125,Data!$G$3:$BA$2935,10,FALSE))</f>
        <v>1</v>
      </c>
      <c r="R125" s="4">
        <f>IF($H125=0,"",VLOOKUP($G125,Data!$G$3:$BA$2935,11,FALSE))</f>
        <v>0</v>
      </c>
      <c r="S125" s="4">
        <f>IF($H125=0,"",VLOOKUP($G125,Data!$G$3:$BA$2935,12,FALSE))</f>
        <v>1.66</v>
      </c>
      <c r="T125" s="4">
        <f>IF($H125=0,"",VLOOKUP($G125,Data!$G$3:$BA$2935,13,FALSE))</f>
        <v>1.41</v>
      </c>
      <c r="U125" s="4">
        <f>IF($H125=0,"",VLOOKUP($G125,Data!$G$3:$BA$2935,14,FALSE))</f>
        <v>0.499</v>
      </c>
      <c r="V125" s="4">
        <f>IF($H125=0,"",VLOOKUP($G125,Data!$G$3:$BA$2935,15,FALSE))</f>
        <v>0.06</v>
      </c>
      <c r="W125" s="4" t="str">
        <f>IF($H125=0,"",VLOOKUP($G125,Data!$G$3:$BA$2935,16,FALSE))</f>
        <v>/</v>
      </c>
      <c r="X125" s="4" t="str">
        <f>IF($H125=0,"",VLOOKUP($G125,Data!$G$3:$BA$2935,17,FALSE))</f>
        <v>/</v>
      </c>
      <c r="Y125" s="4" t="str">
        <f>IF($H125=0,"",VLOOKUP($G125,Data!$G$3:$BA$2935,18,FALSE))</f>
        <v/>
      </c>
      <c r="Z125" s="4" t="str">
        <f>IF($H125=0,"",VLOOKUP($G125,Data!$G$3:$BA$2935,19,FALSE))</f>
        <v/>
      </c>
      <c r="AA125" s="4" t="str">
        <f>IF($H125=0,"",VLOOKUP($G125,Data!$G$3:$BA$2935,20,FALSE))</f>
        <v/>
      </c>
      <c r="AB125" s="4" t="str">
        <f>IF($H125=0,"",VLOOKUP($G125,Data!$G$3:$BA$2935,21,FALSE))</f>
        <v/>
      </c>
      <c r="AC125" s="4" t="str">
        <f>IF($H125=0,"",VLOOKUP($G125,Data!$G$3:$BA$2935,22,FALSE))</f>
        <v/>
      </c>
      <c r="AD125" s="4" t="str">
        <f>IF($H125=0,"",VLOOKUP($G125,Data!$G$3:$BA$2935,23,FALSE))</f>
        <v/>
      </c>
      <c r="AE125" s="4" t="str">
        <f>IF($H125=0,"",VLOOKUP($G125,Data!$G$3:$BA$2935,24,FALSE))</f>
        <v/>
      </c>
      <c r="AF125" s="4" t="str">
        <f>IF($H125=0,"",VLOOKUP($G125,Data!$G$3:$BA$2935,25,FALSE))</f>
        <v/>
      </c>
      <c r="AG125" s="4" t="str">
        <f>IF($H125=0,"",VLOOKUP($G125,Data!$G$3:$BA$2935,26,FALSE))</f>
        <v/>
      </c>
      <c r="AH125" s="4" t="str">
        <f>IF($H125=0,"",VLOOKUP($G125,Data!$G$3:$BA$2935,27,FALSE))</f>
        <v/>
      </c>
      <c r="AI125" s="4" t="str">
        <f>IF($H125=0,"",VLOOKUP($G125,Data!$G$3:$BA$2935,28,FALSE))</f>
        <v/>
      </c>
      <c r="AJ125" s="4" t="str">
        <f>IF($H125=0,"",VLOOKUP($G125,Data!$G$3:$BA$2935,29,FALSE))</f>
        <v/>
      </c>
      <c r="AK125" s="4" t="str">
        <f>IF($H125=0,"",VLOOKUP($G125,Data!$G$3:$BA$2935,30,FALSE))</f>
        <v/>
      </c>
      <c r="AL125" s="4" t="str">
        <f>IF($H125=0,"",VLOOKUP($G125,Data!$G$3:$BA$2935,31,FALSE))</f>
        <v/>
      </c>
      <c r="AM125" s="4" t="str">
        <f>IF($H125=0,"",VLOOKUP($G125,Data!$G$3:$BA$2935,32,FALSE))</f>
        <v/>
      </c>
      <c r="AN125" s="4" t="str">
        <f>IF($H125=0,"",VLOOKUP($G125,Data!$G$3:$BA$2935,33,FALSE))</f>
        <v/>
      </c>
      <c r="AO125" s="4" t="str">
        <f>IF($H125=0,"",VLOOKUP($G125,Data!$G$3:$BA$2935,34,FALSE))</f>
        <v/>
      </c>
      <c r="AP125" s="4" t="str">
        <f>IF($H125=0,"",VLOOKUP($G125,Data!$G$3:$BA$2935,35,FALSE))</f>
        <v/>
      </c>
      <c r="AQ125" s="4" t="str">
        <f>IF($H125=0,"",VLOOKUP($G125,Data!$G$3:$BA$2935,36,FALSE))</f>
        <v/>
      </c>
      <c r="AR125" s="4" t="str">
        <f>IF($H125=0,"",VLOOKUP($G125,Data!$G$3:$BA$2935,37,FALSE))</f>
        <v/>
      </c>
      <c r="AS125" s="4" t="str">
        <f>IF($H125=0,"",VLOOKUP($G125,Data!$G$3:$BA$2935,38,FALSE))</f>
        <v/>
      </c>
      <c r="AT125" s="4" t="str">
        <f>IF($H125=0,"",VLOOKUP($G125,Data!$G$3:$BA$2935,39,FALSE))</f>
        <v/>
      </c>
    </row>
    <row r="126" spans="1:46" x14ac:dyDescent="0.25">
      <c r="A126" s="4">
        <f>PSSE!A128</f>
        <v>923016</v>
      </c>
      <c r="B126" s="4" t="str">
        <f>PSSE!B128</f>
        <v>HOABINH_H6</v>
      </c>
      <c r="C126" s="4">
        <f>PSSE!D128</f>
        <v>15.8</v>
      </c>
      <c r="D126" s="4">
        <f>PSSE!E128</f>
        <v>240</v>
      </c>
      <c r="E126" s="4" t="str">
        <f>PSSE!F128</f>
        <v>TD</v>
      </c>
      <c r="F126" s="4">
        <f>PSSE!G128</f>
        <v>1</v>
      </c>
      <c r="G126" s="4" t="str">
        <f t="shared" si="2"/>
        <v>GOV15.8240TD1</v>
      </c>
      <c r="H126" s="4">
        <f>COUNTIF(Data!$G$3:$BA$2935,GOV!$G126)</f>
        <v>1</v>
      </c>
      <c r="I126" s="4" t="str">
        <f>IF($H126=0,"",VLOOKUP($G126,Data!$G$3:$BA$2935,2,FALSE))</f>
        <v>'HYGOV'</v>
      </c>
      <c r="J126" s="4">
        <f>PSSE!C128</f>
        <v>1</v>
      </c>
      <c r="K126" s="4">
        <f>IF($H126=0,"",VLOOKUP($G126,Data!$G$3:$BA$2935,4,FALSE))</f>
        <v>0.03</v>
      </c>
      <c r="L126" s="4">
        <f>IF($H126=0,"",VLOOKUP($G126,Data!$G$3:$BA$2935,5,FALSE))</f>
        <v>0.18</v>
      </c>
      <c r="M126" s="4">
        <f>IF($H126=0,"",VLOOKUP($G126,Data!$G$3:$BA$2935,6,FALSE))</f>
        <v>6.64</v>
      </c>
      <c r="N126" s="4">
        <f>IF($H126=0,"",VLOOKUP($G126,Data!$G$3:$BA$2935,7,FALSE))</f>
        <v>0.05</v>
      </c>
      <c r="O126" s="4">
        <f>IF($H126=0,"",VLOOKUP($G126,Data!$G$3:$BA$2935,8,FALSE))</f>
        <v>0.5</v>
      </c>
      <c r="P126" s="4">
        <f>IF($H126=0,"",VLOOKUP($G126,Data!$G$3:$BA$2935,9,FALSE))</f>
        <v>0.15</v>
      </c>
      <c r="Q126" s="4">
        <f>IF($H126=0,"",VLOOKUP($G126,Data!$G$3:$BA$2935,10,FALSE))</f>
        <v>1</v>
      </c>
      <c r="R126" s="4">
        <f>IF($H126=0,"",VLOOKUP($G126,Data!$G$3:$BA$2935,11,FALSE))</f>
        <v>0</v>
      </c>
      <c r="S126" s="4">
        <f>IF($H126=0,"",VLOOKUP($G126,Data!$G$3:$BA$2935,12,FALSE))</f>
        <v>1.66</v>
      </c>
      <c r="T126" s="4">
        <f>IF($H126=0,"",VLOOKUP($G126,Data!$G$3:$BA$2935,13,FALSE))</f>
        <v>1.41</v>
      </c>
      <c r="U126" s="4">
        <f>IF($H126=0,"",VLOOKUP($G126,Data!$G$3:$BA$2935,14,FALSE))</f>
        <v>0.499</v>
      </c>
      <c r="V126" s="4">
        <f>IF($H126=0,"",VLOOKUP($G126,Data!$G$3:$BA$2935,15,FALSE))</f>
        <v>0.06</v>
      </c>
      <c r="W126" s="4" t="str">
        <f>IF($H126=0,"",VLOOKUP($G126,Data!$G$3:$BA$2935,16,FALSE))</f>
        <v>/</v>
      </c>
      <c r="X126" s="4" t="str">
        <f>IF($H126=0,"",VLOOKUP($G126,Data!$G$3:$BA$2935,17,FALSE))</f>
        <v>/</v>
      </c>
      <c r="Y126" s="4" t="str">
        <f>IF($H126=0,"",VLOOKUP($G126,Data!$G$3:$BA$2935,18,FALSE))</f>
        <v/>
      </c>
      <c r="Z126" s="4" t="str">
        <f>IF($H126=0,"",VLOOKUP($G126,Data!$G$3:$BA$2935,19,FALSE))</f>
        <v/>
      </c>
      <c r="AA126" s="4" t="str">
        <f>IF($H126=0,"",VLOOKUP($G126,Data!$G$3:$BA$2935,20,FALSE))</f>
        <v/>
      </c>
      <c r="AB126" s="4" t="str">
        <f>IF($H126=0,"",VLOOKUP($G126,Data!$G$3:$BA$2935,21,FALSE))</f>
        <v/>
      </c>
      <c r="AC126" s="4" t="str">
        <f>IF($H126=0,"",VLOOKUP($G126,Data!$G$3:$BA$2935,22,FALSE))</f>
        <v/>
      </c>
      <c r="AD126" s="4" t="str">
        <f>IF($H126=0,"",VLOOKUP($G126,Data!$G$3:$BA$2935,23,FALSE))</f>
        <v/>
      </c>
      <c r="AE126" s="4" t="str">
        <f>IF($H126=0,"",VLOOKUP($G126,Data!$G$3:$BA$2935,24,FALSE))</f>
        <v/>
      </c>
      <c r="AF126" s="4" t="str">
        <f>IF($H126=0,"",VLOOKUP($G126,Data!$G$3:$BA$2935,25,FALSE))</f>
        <v/>
      </c>
      <c r="AG126" s="4" t="str">
        <f>IF($H126=0,"",VLOOKUP($G126,Data!$G$3:$BA$2935,26,FALSE))</f>
        <v/>
      </c>
      <c r="AH126" s="4" t="str">
        <f>IF($H126=0,"",VLOOKUP($G126,Data!$G$3:$BA$2935,27,FALSE))</f>
        <v/>
      </c>
      <c r="AI126" s="4" t="str">
        <f>IF($H126=0,"",VLOOKUP($G126,Data!$G$3:$BA$2935,28,FALSE))</f>
        <v/>
      </c>
      <c r="AJ126" s="4" t="str">
        <f>IF($H126=0,"",VLOOKUP($G126,Data!$G$3:$BA$2935,29,FALSE))</f>
        <v/>
      </c>
      <c r="AK126" s="4" t="str">
        <f>IF($H126=0,"",VLOOKUP($G126,Data!$G$3:$BA$2935,30,FALSE))</f>
        <v/>
      </c>
      <c r="AL126" s="4" t="str">
        <f>IF($H126=0,"",VLOOKUP($G126,Data!$G$3:$BA$2935,31,FALSE))</f>
        <v/>
      </c>
      <c r="AM126" s="4" t="str">
        <f>IF($H126=0,"",VLOOKUP($G126,Data!$G$3:$BA$2935,32,FALSE))</f>
        <v/>
      </c>
      <c r="AN126" s="4" t="str">
        <f>IF($H126=0,"",VLOOKUP($G126,Data!$G$3:$BA$2935,33,FALSE))</f>
        <v/>
      </c>
      <c r="AO126" s="4" t="str">
        <f>IF($H126=0,"",VLOOKUP($G126,Data!$G$3:$BA$2935,34,FALSE))</f>
        <v/>
      </c>
      <c r="AP126" s="4" t="str">
        <f>IF($H126=0,"",VLOOKUP($G126,Data!$G$3:$BA$2935,35,FALSE))</f>
        <v/>
      </c>
      <c r="AQ126" s="4" t="str">
        <f>IF($H126=0,"",VLOOKUP($G126,Data!$G$3:$BA$2935,36,FALSE))</f>
        <v/>
      </c>
      <c r="AR126" s="4" t="str">
        <f>IF($H126=0,"",VLOOKUP($G126,Data!$G$3:$BA$2935,37,FALSE))</f>
        <v/>
      </c>
      <c r="AS126" s="4" t="str">
        <f>IF($H126=0,"",VLOOKUP($G126,Data!$G$3:$BA$2935,38,FALSE))</f>
        <v/>
      </c>
      <c r="AT126" s="4" t="str">
        <f>IF($H126=0,"",VLOOKUP($G126,Data!$G$3:$BA$2935,39,FALSE))</f>
        <v/>
      </c>
    </row>
    <row r="127" spans="1:46" x14ac:dyDescent="0.25">
      <c r="A127" s="4">
        <f>PSSE!A129</f>
        <v>923017</v>
      </c>
      <c r="B127" s="4" t="str">
        <f>PSSE!B129</f>
        <v>HOABINH_H7</v>
      </c>
      <c r="C127" s="4">
        <f>PSSE!D129</f>
        <v>15.8</v>
      </c>
      <c r="D127" s="4">
        <f>PSSE!E129</f>
        <v>240</v>
      </c>
      <c r="E127" s="4" t="str">
        <f>PSSE!F129</f>
        <v>TD</v>
      </c>
      <c r="F127" s="4">
        <f>PSSE!G129</f>
        <v>1</v>
      </c>
      <c r="G127" s="4" t="str">
        <f t="shared" si="2"/>
        <v>GOV15.8240TD1</v>
      </c>
      <c r="H127" s="4">
        <f>COUNTIF(Data!$G$3:$BA$2935,GOV!$G127)</f>
        <v>1</v>
      </c>
      <c r="I127" s="4" t="str">
        <f>IF($H127=0,"",VLOOKUP($G127,Data!$G$3:$BA$2935,2,FALSE))</f>
        <v>'HYGOV'</v>
      </c>
      <c r="J127" s="4">
        <f>PSSE!C129</f>
        <v>1</v>
      </c>
      <c r="K127" s="4">
        <f>IF($H127=0,"",VLOOKUP($G127,Data!$G$3:$BA$2935,4,FALSE))</f>
        <v>0.03</v>
      </c>
      <c r="L127" s="4">
        <f>IF($H127=0,"",VLOOKUP($G127,Data!$G$3:$BA$2935,5,FALSE))</f>
        <v>0.18</v>
      </c>
      <c r="M127" s="4">
        <f>IF($H127=0,"",VLOOKUP($G127,Data!$G$3:$BA$2935,6,FALSE))</f>
        <v>6.64</v>
      </c>
      <c r="N127" s="4">
        <f>IF($H127=0,"",VLOOKUP($G127,Data!$G$3:$BA$2935,7,FALSE))</f>
        <v>0.05</v>
      </c>
      <c r="O127" s="4">
        <f>IF($H127=0,"",VLOOKUP($G127,Data!$G$3:$BA$2935,8,FALSE))</f>
        <v>0.5</v>
      </c>
      <c r="P127" s="4">
        <f>IF($H127=0,"",VLOOKUP($G127,Data!$G$3:$BA$2935,9,FALSE))</f>
        <v>0.15</v>
      </c>
      <c r="Q127" s="4">
        <f>IF($H127=0,"",VLOOKUP($G127,Data!$G$3:$BA$2935,10,FALSE))</f>
        <v>1</v>
      </c>
      <c r="R127" s="4">
        <f>IF($H127=0,"",VLOOKUP($G127,Data!$G$3:$BA$2935,11,FALSE))</f>
        <v>0</v>
      </c>
      <c r="S127" s="4">
        <f>IF($H127=0,"",VLOOKUP($G127,Data!$G$3:$BA$2935,12,FALSE))</f>
        <v>1.66</v>
      </c>
      <c r="T127" s="4">
        <f>IF($H127=0,"",VLOOKUP($G127,Data!$G$3:$BA$2935,13,FALSE))</f>
        <v>1.41</v>
      </c>
      <c r="U127" s="4">
        <f>IF($H127=0,"",VLOOKUP($G127,Data!$G$3:$BA$2935,14,FALSE))</f>
        <v>0.499</v>
      </c>
      <c r="V127" s="4">
        <f>IF($H127=0,"",VLOOKUP($G127,Data!$G$3:$BA$2935,15,FALSE))</f>
        <v>0.06</v>
      </c>
      <c r="W127" s="4" t="str">
        <f>IF($H127=0,"",VLOOKUP($G127,Data!$G$3:$BA$2935,16,FALSE))</f>
        <v>/</v>
      </c>
      <c r="X127" s="4" t="str">
        <f>IF($H127=0,"",VLOOKUP($G127,Data!$G$3:$BA$2935,17,FALSE))</f>
        <v>/</v>
      </c>
      <c r="Y127" s="4" t="str">
        <f>IF($H127=0,"",VLOOKUP($G127,Data!$G$3:$BA$2935,18,FALSE))</f>
        <v/>
      </c>
      <c r="Z127" s="4" t="str">
        <f>IF($H127=0,"",VLOOKUP($G127,Data!$G$3:$BA$2935,19,FALSE))</f>
        <v/>
      </c>
      <c r="AA127" s="4" t="str">
        <f>IF($H127=0,"",VLOOKUP($G127,Data!$G$3:$BA$2935,20,FALSE))</f>
        <v/>
      </c>
      <c r="AB127" s="4" t="str">
        <f>IF($H127=0,"",VLOOKUP($G127,Data!$G$3:$BA$2935,21,FALSE))</f>
        <v/>
      </c>
      <c r="AC127" s="4" t="str">
        <f>IF($H127=0,"",VLOOKUP($G127,Data!$G$3:$BA$2935,22,FALSE))</f>
        <v/>
      </c>
      <c r="AD127" s="4" t="str">
        <f>IF($H127=0,"",VLOOKUP($G127,Data!$G$3:$BA$2935,23,FALSE))</f>
        <v/>
      </c>
      <c r="AE127" s="4" t="str">
        <f>IF($H127=0,"",VLOOKUP($G127,Data!$G$3:$BA$2935,24,FALSE))</f>
        <v/>
      </c>
      <c r="AF127" s="4" t="str">
        <f>IF($H127=0,"",VLOOKUP($G127,Data!$G$3:$BA$2935,25,FALSE))</f>
        <v/>
      </c>
      <c r="AG127" s="4" t="str">
        <f>IF($H127=0,"",VLOOKUP($G127,Data!$G$3:$BA$2935,26,FALSE))</f>
        <v/>
      </c>
      <c r="AH127" s="4" t="str">
        <f>IF($H127=0,"",VLOOKUP($G127,Data!$G$3:$BA$2935,27,FALSE))</f>
        <v/>
      </c>
      <c r="AI127" s="4" t="str">
        <f>IF($H127=0,"",VLOOKUP($G127,Data!$G$3:$BA$2935,28,FALSE))</f>
        <v/>
      </c>
      <c r="AJ127" s="4" t="str">
        <f>IF($H127=0,"",VLOOKUP($G127,Data!$G$3:$BA$2935,29,FALSE))</f>
        <v/>
      </c>
      <c r="AK127" s="4" t="str">
        <f>IF($H127=0,"",VLOOKUP($G127,Data!$G$3:$BA$2935,30,FALSE))</f>
        <v/>
      </c>
      <c r="AL127" s="4" t="str">
        <f>IF($H127=0,"",VLOOKUP($G127,Data!$G$3:$BA$2935,31,FALSE))</f>
        <v/>
      </c>
      <c r="AM127" s="4" t="str">
        <f>IF($H127=0,"",VLOOKUP($G127,Data!$G$3:$BA$2935,32,FALSE))</f>
        <v/>
      </c>
      <c r="AN127" s="4" t="str">
        <f>IF($H127=0,"",VLOOKUP($G127,Data!$G$3:$BA$2935,33,FALSE))</f>
        <v/>
      </c>
      <c r="AO127" s="4" t="str">
        <f>IF($H127=0,"",VLOOKUP($G127,Data!$G$3:$BA$2935,34,FALSE))</f>
        <v/>
      </c>
      <c r="AP127" s="4" t="str">
        <f>IF($H127=0,"",VLOOKUP($G127,Data!$G$3:$BA$2935,35,FALSE))</f>
        <v/>
      </c>
      <c r="AQ127" s="4" t="str">
        <f>IF($H127=0,"",VLOOKUP($G127,Data!$G$3:$BA$2935,36,FALSE))</f>
        <v/>
      </c>
      <c r="AR127" s="4" t="str">
        <f>IF($H127=0,"",VLOOKUP($G127,Data!$G$3:$BA$2935,37,FALSE))</f>
        <v/>
      </c>
      <c r="AS127" s="4" t="str">
        <f>IF($H127=0,"",VLOOKUP($G127,Data!$G$3:$BA$2935,38,FALSE))</f>
        <v/>
      </c>
      <c r="AT127" s="4" t="str">
        <f>IF($H127=0,"",VLOOKUP($G127,Data!$G$3:$BA$2935,39,FALSE))</f>
        <v/>
      </c>
    </row>
    <row r="128" spans="1:46" x14ac:dyDescent="0.25">
      <c r="A128" s="4">
        <f>PSSE!A130</f>
        <v>923018</v>
      </c>
      <c r="B128" s="4" t="str">
        <f>PSSE!B130</f>
        <v>HOABINH_H8</v>
      </c>
      <c r="C128" s="4">
        <f>PSSE!D130</f>
        <v>15.8</v>
      </c>
      <c r="D128" s="4">
        <f>PSSE!E130</f>
        <v>240</v>
      </c>
      <c r="E128" s="4" t="str">
        <f>PSSE!F130</f>
        <v>TD</v>
      </c>
      <c r="F128" s="4">
        <f>PSSE!G130</f>
        <v>1</v>
      </c>
      <c r="G128" s="4" t="str">
        <f t="shared" si="2"/>
        <v>GOV15.8240TD1</v>
      </c>
      <c r="H128" s="4">
        <f>COUNTIF(Data!$G$3:$BA$2935,GOV!$G128)</f>
        <v>1</v>
      </c>
      <c r="I128" s="4" t="str">
        <f>IF($H128=0,"",VLOOKUP($G128,Data!$G$3:$BA$2935,2,FALSE))</f>
        <v>'HYGOV'</v>
      </c>
      <c r="J128" s="4">
        <f>PSSE!C130</f>
        <v>1</v>
      </c>
      <c r="K128" s="4">
        <f>IF($H128=0,"",VLOOKUP($G128,Data!$G$3:$BA$2935,4,FALSE))</f>
        <v>0.03</v>
      </c>
      <c r="L128" s="4">
        <f>IF($H128=0,"",VLOOKUP($G128,Data!$G$3:$BA$2935,5,FALSE))</f>
        <v>0.18</v>
      </c>
      <c r="M128" s="4">
        <f>IF($H128=0,"",VLOOKUP($G128,Data!$G$3:$BA$2935,6,FALSE))</f>
        <v>6.64</v>
      </c>
      <c r="N128" s="4">
        <f>IF($H128=0,"",VLOOKUP($G128,Data!$G$3:$BA$2935,7,FALSE))</f>
        <v>0.05</v>
      </c>
      <c r="O128" s="4">
        <f>IF($H128=0,"",VLOOKUP($G128,Data!$G$3:$BA$2935,8,FALSE))</f>
        <v>0.5</v>
      </c>
      <c r="P128" s="4">
        <f>IF($H128=0,"",VLOOKUP($G128,Data!$G$3:$BA$2935,9,FALSE))</f>
        <v>0.15</v>
      </c>
      <c r="Q128" s="4">
        <f>IF($H128=0,"",VLOOKUP($G128,Data!$G$3:$BA$2935,10,FALSE))</f>
        <v>1</v>
      </c>
      <c r="R128" s="4">
        <f>IF($H128=0,"",VLOOKUP($G128,Data!$G$3:$BA$2935,11,FALSE))</f>
        <v>0</v>
      </c>
      <c r="S128" s="4">
        <f>IF($H128=0,"",VLOOKUP($G128,Data!$G$3:$BA$2935,12,FALSE))</f>
        <v>1.66</v>
      </c>
      <c r="T128" s="4">
        <f>IF($H128=0,"",VLOOKUP($G128,Data!$G$3:$BA$2935,13,FALSE))</f>
        <v>1.41</v>
      </c>
      <c r="U128" s="4">
        <f>IF($H128=0,"",VLOOKUP($G128,Data!$G$3:$BA$2935,14,FALSE))</f>
        <v>0.499</v>
      </c>
      <c r="V128" s="4">
        <f>IF($H128=0,"",VLOOKUP($G128,Data!$G$3:$BA$2935,15,FALSE))</f>
        <v>0.06</v>
      </c>
      <c r="W128" s="4" t="str">
        <f>IF($H128=0,"",VLOOKUP($G128,Data!$G$3:$BA$2935,16,FALSE))</f>
        <v>/</v>
      </c>
      <c r="X128" s="4" t="str">
        <f>IF($H128=0,"",VLOOKUP($G128,Data!$G$3:$BA$2935,17,FALSE))</f>
        <v>/</v>
      </c>
      <c r="Y128" s="4" t="str">
        <f>IF($H128=0,"",VLOOKUP($G128,Data!$G$3:$BA$2935,18,FALSE))</f>
        <v/>
      </c>
      <c r="Z128" s="4" t="str">
        <f>IF($H128=0,"",VLOOKUP($G128,Data!$G$3:$BA$2935,19,FALSE))</f>
        <v/>
      </c>
      <c r="AA128" s="4" t="str">
        <f>IF($H128=0,"",VLOOKUP($G128,Data!$G$3:$BA$2935,20,FALSE))</f>
        <v/>
      </c>
      <c r="AB128" s="4" t="str">
        <f>IF($H128=0,"",VLOOKUP($G128,Data!$G$3:$BA$2935,21,FALSE))</f>
        <v/>
      </c>
      <c r="AC128" s="4" t="str">
        <f>IF($H128=0,"",VLOOKUP($G128,Data!$G$3:$BA$2935,22,FALSE))</f>
        <v/>
      </c>
      <c r="AD128" s="4" t="str">
        <f>IF($H128=0,"",VLOOKUP($G128,Data!$G$3:$BA$2935,23,FALSE))</f>
        <v/>
      </c>
      <c r="AE128" s="4" t="str">
        <f>IF($H128=0,"",VLOOKUP($G128,Data!$G$3:$BA$2935,24,FALSE))</f>
        <v/>
      </c>
      <c r="AF128" s="4" t="str">
        <f>IF($H128=0,"",VLOOKUP($G128,Data!$G$3:$BA$2935,25,FALSE))</f>
        <v/>
      </c>
      <c r="AG128" s="4" t="str">
        <f>IF($H128=0,"",VLOOKUP($G128,Data!$G$3:$BA$2935,26,FALSE))</f>
        <v/>
      </c>
      <c r="AH128" s="4" t="str">
        <f>IF($H128=0,"",VLOOKUP($G128,Data!$G$3:$BA$2935,27,FALSE))</f>
        <v/>
      </c>
      <c r="AI128" s="4" t="str">
        <f>IF($H128=0,"",VLOOKUP($G128,Data!$G$3:$BA$2935,28,FALSE))</f>
        <v/>
      </c>
      <c r="AJ128" s="4" t="str">
        <f>IF($H128=0,"",VLOOKUP($G128,Data!$G$3:$BA$2935,29,FALSE))</f>
        <v/>
      </c>
      <c r="AK128" s="4" t="str">
        <f>IF($H128=0,"",VLOOKUP($G128,Data!$G$3:$BA$2935,30,FALSE))</f>
        <v/>
      </c>
      <c r="AL128" s="4" t="str">
        <f>IF($H128=0,"",VLOOKUP($G128,Data!$G$3:$BA$2935,31,FALSE))</f>
        <v/>
      </c>
      <c r="AM128" s="4" t="str">
        <f>IF($H128=0,"",VLOOKUP($G128,Data!$G$3:$BA$2935,32,FALSE))</f>
        <v/>
      </c>
      <c r="AN128" s="4" t="str">
        <f>IF($H128=0,"",VLOOKUP($G128,Data!$G$3:$BA$2935,33,FALSE))</f>
        <v/>
      </c>
      <c r="AO128" s="4" t="str">
        <f>IF($H128=0,"",VLOOKUP($G128,Data!$G$3:$BA$2935,34,FALSE))</f>
        <v/>
      </c>
      <c r="AP128" s="4" t="str">
        <f>IF($H128=0,"",VLOOKUP($G128,Data!$G$3:$BA$2935,35,FALSE))</f>
        <v/>
      </c>
      <c r="AQ128" s="4" t="str">
        <f>IF($H128=0,"",VLOOKUP($G128,Data!$G$3:$BA$2935,36,FALSE))</f>
        <v/>
      </c>
      <c r="AR128" s="4" t="str">
        <f>IF($H128=0,"",VLOOKUP($G128,Data!$G$3:$BA$2935,37,FALSE))</f>
        <v/>
      </c>
      <c r="AS128" s="4" t="str">
        <f>IF($H128=0,"",VLOOKUP($G128,Data!$G$3:$BA$2935,38,FALSE))</f>
        <v/>
      </c>
      <c r="AT128" s="4" t="str">
        <f>IF($H128=0,"",VLOOKUP($G128,Data!$G$3:$BA$2935,39,FALSE))</f>
        <v/>
      </c>
    </row>
    <row r="129" spans="1:46" x14ac:dyDescent="0.25">
      <c r="A129" s="4">
        <f>PSSE!A131</f>
        <v>924001</v>
      </c>
      <c r="B129" s="4" t="str">
        <f>PSSE!B131</f>
        <v>SONDONG_S1</v>
      </c>
      <c r="C129" s="4">
        <f>PSSE!D131</f>
        <v>10.5</v>
      </c>
      <c r="D129" s="4">
        <f>PSSE!E131</f>
        <v>110</v>
      </c>
      <c r="E129" s="4" t="str">
        <f>PSSE!F131</f>
        <v>ND</v>
      </c>
      <c r="F129" s="4">
        <f>PSSE!G131</f>
        <v>1</v>
      </c>
      <c r="G129" s="4" t="str">
        <f t="shared" si="2"/>
        <v>GOV10.5110ND1</v>
      </c>
      <c r="H129" s="4">
        <f>COUNTIF(Data!$G$3:$BA$2935,GOV!$G129)</f>
        <v>1</v>
      </c>
      <c r="I129" s="4" t="str">
        <f>IF($H129=0,"",VLOOKUP($G129,Data!$G$3:$BA$2935,2,FALSE))</f>
        <v>TGOV1'</v>
      </c>
      <c r="J129" s="4">
        <f>PSSE!C131</f>
        <v>1</v>
      </c>
      <c r="K129" s="4">
        <f>IF($H129=0,"",VLOOKUP($G129,Data!$G$3:$BA$2935,4,FALSE))</f>
        <v>0.03</v>
      </c>
      <c r="L129" s="4">
        <f>IF($H129=0,"",VLOOKUP($G129,Data!$G$3:$BA$2935,5,FALSE))</f>
        <v>0.499</v>
      </c>
      <c r="M129" s="4">
        <f>IF($H129=0,"",VLOOKUP($G129,Data!$G$3:$BA$2935,6,FALSE))</f>
        <v>1</v>
      </c>
      <c r="N129" s="4">
        <f>IF($H129=0,"",VLOOKUP($G129,Data!$G$3:$BA$2935,7,FALSE))</f>
        <v>0</v>
      </c>
      <c r="O129" s="4">
        <f>IF($H129=0,"",VLOOKUP($G129,Data!$G$3:$BA$2935,8,FALSE))</f>
        <v>4</v>
      </c>
      <c r="P129" s="4">
        <f>IF($H129=0,"",VLOOKUP($G129,Data!$G$3:$BA$2935,9,FALSE))</f>
        <v>9</v>
      </c>
      <c r="Q129" s="4">
        <f>IF($H129=0,"",VLOOKUP($G129,Data!$G$3:$BA$2935,10,FALSE))</f>
        <v>0.1</v>
      </c>
      <c r="R129" s="4" t="str">
        <f>IF($H129=0,"",VLOOKUP($G129,Data!$G$3:$BA$2935,11,FALSE))</f>
        <v>/</v>
      </c>
      <c r="S129" s="4" t="str">
        <f>IF($H129=0,"",VLOOKUP($G129,Data!$G$3:$BA$2935,12,FALSE))</f>
        <v>/</v>
      </c>
      <c r="T129" s="4" t="str">
        <f>IF($H129=0,"",VLOOKUP($G129,Data!$G$3:$BA$2935,13,FALSE))</f>
        <v/>
      </c>
      <c r="U129" s="4" t="str">
        <f>IF($H129=0,"",VLOOKUP($G129,Data!$G$3:$BA$2935,14,FALSE))</f>
        <v/>
      </c>
      <c r="V129" s="4" t="str">
        <f>IF($H129=0,"",VLOOKUP($G129,Data!$G$3:$BA$2935,15,FALSE))</f>
        <v/>
      </c>
      <c r="W129" s="4" t="str">
        <f>IF($H129=0,"",VLOOKUP($G129,Data!$G$3:$BA$2935,16,FALSE))</f>
        <v/>
      </c>
      <c r="X129" s="4" t="str">
        <f>IF($H129=0,"",VLOOKUP($G129,Data!$G$3:$BA$2935,17,FALSE))</f>
        <v/>
      </c>
      <c r="Y129" s="4" t="str">
        <f>IF($H129=0,"",VLOOKUP($G129,Data!$G$3:$BA$2935,18,FALSE))</f>
        <v/>
      </c>
      <c r="Z129" s="4" t="str">
        <f>IF($H129=0,"",VLOOKUP($G129,Data!$G$3:$BA$2935,19,FALSE))</f>
        <v/>
      </c>
      <c r="AA129" s="4" t="str">
        <f>IF($H129=0,"",VLOOKUP($G129,Data!$G$3:$BA$2935,20,FALSE))</f>
        <v/>
      </c>
      <c r="AB129" s="4" t="str">
        <f>IF($H129=0,"",VLOOKUP($G129,Data!$G$3:$BA$2935,21,FALSE))</f>
        <v/>
      </c>
      <c r="AC129" s="4" t="str">
        <f>IF($H129=0,"",VLOOKUP($G129,Data!$G$3:$BA$2935,22,FALSE))</f>
        <v/>
      </c>
      <c r="AD129" s="4" t="str">
        <f>IF($H129=0,"",VLOOKUP($G129,Data!$G$3:$BA$2935,23,FALSE))</f>
        <v/>
      </c>
      <c r="AE129" s="4" t="str">
        <f>IF($H129=0,"",VLOOKUP($G129,Data!$G$3:$BA$2935,24,FALSE))</f>
        <v/>
      </c>
      <c r="AF129" s="4" t="str">
        <f>IF($H129=0,"",VLOOKUP($G129,Data!$G$3:$BA$2935,25,FALSE))</f>
        <v/>
      </c>
      <c r="AG129" s="4" t="str">
        <f>IF($H129=0,"",VLOOKUP($G129,Data!$G$3:$BA$2935,26,FALSE))</f>
        <v/>
      </c>
      <c r="AH129" s="4" t="str">
        <f>IF($H129=0,"",VLOOKUP($G129,Data!$G$3:$BA$2935,27,FALSE))</f>
        <v/>
      </c>
      <c r="AI129" s="4" t="str">
        <f>IF($H129=0,"",VLOOKUP($G129,Data!$G$3:$BA$2935,28,FALSE))</f>
        <v/>
      </c>
      <c r="AJ129" s="4" t="str">
        <f>IF($H129=0,"",VLOOKUP($G129,Data!$G$3:$BA$2935,29,FALSE))</f>
        <v/>
      </c>
      <c r="AK129" s="4" t="str">
        <f>IF($H129=0,"",VLOOKUP($G129,Data!$G$3:$BA$2935,30,FALSE))</f>
        <v/>
      </c>
      <c r="AL129" s="4" t="str">
        <f>IF($H129=0,"",VLOOKUP($G129,Data!$G$3:$BA$2935,31,FALSE))</f>
        <v/>
      </c>
      <c r="AM129" s="4" t="str">
        <f>IF($H129=0,"",VLOOKUP($G129,Data!$G$3:$BA$2935,32,FALSE))</f>
        <v/>
      </c>
      <c r="AN129" s="4" t="str">
        <f>IF($H129=0,"",VLOOKUP($G129,Data!$G$3:$BA$2935,33,FALSE))</f>
        <v/>
      </c>
      <c r="AO129" s="4" t="str">
        <f>IF($H129=0,"",VLOOKUP($G129,Data!$G$3:$BA$2935,34,FALSE))</f>
        <v/>
      </c>
      <c r="AP129" s="4" t="str">
        <f>IF($H129=0,"",VLOOKUP($G129,Data!$G$3:$BA$2935,35,FALSE))</f>
        <v/>
      </c>
      <c r="AQ129" s="4" t="str">
        <f>IF($H129=0,"",VLOOKUP($G129,Data!$G$3:$BA$2935,36,FALSE))</f>
        <v/>
      </c>
      <c r="AR129" s="4" t="str">
        <f>IF($H129=0,"",VLOOKUP($G129,Data!$G$3:$BA$2935,37,FALSE))</f>
        <v/>
      </c>
      <c r="AS129" s="4" t="str">
        <f>IF($H129=0,"",VLOOKUP($G129,Data!$G$3:$BA$2935,38,FALSE))</f>
        <v/>
      </c>
      <c r="AT129" s="4" t="str">
        <f>IF($H129=0,"",VLOOKUP($G129,Data!$G$3:$BA$2935,39,FALSE))</f>
        <v/>
      </c>
    </row>
    <row r="130" spans="1:46" x14ac:dyDescent="0.25">
      <c r="A130" s="4">
        <f>PSSE!A132</f>
        <v>924002</v>
      </c>
      <c r="B130" s="4" t="str">
        <f>PSSE!B132</f>
        <v>SONDONG_S2</v>
      </c>
      <c r="C130" s="4">
        <f>PSSE!D132</f>
        <v>10.5</v>
      </c>
      <c r="D130" s="4">
        <f>PSSE!E132</f>
        <v>110</v>
      </c>
      <c r="E130" s="4" t="str">
        <f>PSSE!F132</f>
        <v>ND</v>
      </c>
      <c r="F130" s="4">
        <f>PSSE!G132</f>
        <v>1</v>
      </c>
      <c r="G130" s="4" t="str">
        <f t="shared" si="2"/>
        <v>GOV10.5110ND1</v>
      </c>
      <c r="H130" s="4">
        <f>COUNTIF(Data!$G$3:$BA$2935,GOV!$G130)</f>
        <v>1</v>
      </c>
      <c r="I130" s="4" t="str">
        <f>IF($H130=0,"",VLOOKUP($G130,Data!$G$3:$BA$2935,2,FALSE))</f>
        <v>TGOV1'</v>
      </c>
      <c r="J130" s="4">
        <f>PSSE!C132</f>
        <v>2</v>
      </c>
      <c r="K130" s="4">
        <f>IF($H130=0,"",VLOOKUP($G130,Data!$G$3:$BA$2935,4,FALSE))</f>
        <v>0.03</v>
      </c>
      <c r="L130" s="4">
        <f>IF($H130=0,"",VLOOKUP($G130,Data!$G$3:$BA$2935,5,FALSE))</f>
        <v>0.499</v>
      </c>
      <c r="M130" s="4">
        <f>IF($H130=0,"",VLOOKUP($G130,Data!$G$3:$BA$2935,6,FALSE))</f>
        <v>1</v>
      </c>
      <c r="N130" s="4">
        <f>IF($H130=0,"",VLOOKUP($G130,Data!$G$3:$BA$2935,7,FALSE))</f>
        <v>0</v>
      </c>
      <c r="O130" s="4">
        <f>IF($H130=0,"",VLOOKUP($G130,Data!$G$3:$BA$2935,8,FALSE))</f>
        <v>4</v>
      </c>
      <c r="P130" s="4">
        <f>IF($H130=0,"",VLOOKUP($G130,Data!$G$3:$BA$2935,9,FALSE))</f>
        <v>9</v>
      </c>
      <c r="Q130" s="4">
        <f>IF($H130=0,"",VLOOKUP($G130,Data!$G$3:$BA$2935,10,FALSE))</f>
        <v>0.1</v>
      </c>
      <c r="R130" s="4" t="str">
        <f>IF($H130=0,"",VLOOKUP($G130,Data!$G$3:$BA$2935,11,FALSE))</f>
        <v>/</v>
      </c>
      <c r="S130" s="4" t="str">
        <f>IF($H130=0,"",VLOOKUP($G130,Data!$G$3:$BA$2935,12,FALSE))</f>
        <v>/</v>
      </c>
      <c r="T130" s="4" t="str">
        <f>IF($H130=0,"",VLOOKUP($G130,Data!$G$3:$BA$2935,13,FALSE))</f>
        <v/>
      </c>
      <c r="U130" s="4" t="str">
        <f>IF($H130=0,"",VLOOKUP($G130,Data!$G$3:$BA$2935,14,FALSE))</f>
        <v/>
      </c>
      <c r="V130" s="4" t="str">
        <f>IF($H130=0,"",VLOOKUP($G130,Data!$G$3:$BA$2935,15,FALSE))</f>
        <v/>
      </c>
      <c r="W130" s="4" t="str">
        <f>IF($H130=0,"",VLOOKUP($G130,Data!$G$3:$BA$2935,16,FALSE))</f>
        <v/>
      </c>
      <c r="X130" s="4" t="str">
        <f>IF($H130=0,"",VLOOKUP($G130,Data!$G$3:$BA$2935,17,FALSE))</f>
        <v/>
      </c>
      <c r="Y130" s="4" t="str">
        <f>IF($H130=0,"",VLOOKUP($G130,Data!$G$3:$BA$2935,18,FALSE))</f>
        <v/>
      </c>
      <c r="Z130" s="4" t="str">
        <f>IF($H130=0,"",VLOOKUP($G130,Data!$G$3:$BA$2935,19,FALSE))</f>
        <v/>
      </c>
      <c r="AA130" s="4" t="str">
        <f>IF($H130=0,"",VLOOKUP($G130,Data!$G$3:$BA$2935,20,FALSE))</f>
        <v/>
      </c>
      <c r="AB130" s="4" t="str">
        <f>IF($H130=0,"",VLOOKUP($G130,Data!$G$3:$BA$2935,21,FALSE))</f>
        <v/>
      </c>
      <c r="AC130" s="4" t="str">
        <f>IF($H130=0,"",VLOOKUP($G130,Data!$G$3:$BA$2935,22,FALSE))</f>
        <v/>
      </c>
      <c r="AD130" s="4" t="str">
        <f>IF($H130=0,"",VLOOKUP($G130,Data!$G$3:$BA$2935,23,FALSE))</f>
        <v/>
      </c>
      <c r="AE130" s="4" t="str">
        <f>IF($H130=0,"",VLOOKUP($G130,Data!$G$3:$BA$2935,24,FALSE))</f>
        <v/>
      </c>
      <c r="AF130" s="4" t="str">
        <f>IF($H130=0,"",VLOOKUP($G130,Data!$G$3:$BA$2935,25,FALSE))</f>
        <v/>
      </c>
      <c r="AG130" s="4" t="str">
        <f>IF($H130=0,"",VLOOKUP($G130,Data!$G$3:$BA$2935,26,FALSE))</f>
        <v/>
      </c>
      <c r="AH130" s="4" t="str">
        <f>IF($H130=0,"",VLOOKUP($G130,Data!$G$3:$BA$2935,27,FALSE))</f>
        <v/>
      </c>
      <c r="AI130" s="4" t="str">
        <f>IF($H130=0,"",VLOOKUP($G130,Data!$G$3:$BA$2935,28,FALSE))</f>
        <v/>
      </c>
      <c r="AJ130" s="4" t="str">
        <f>IF($H130=0,"",VLOOKUP($G130,Data!$G$3:$BA$2935,29,FALSE))</f>
        <v/>
      </c>
      <c r="AK130" s="4" t="str">
        <f>IF($H130=0,"",VLOOKUP($G130,Data!$G$3:$BA$2935,30,FALSE))</f>
        <v/>
      </c>
      <c r="AL130" s="4" t="str">
        <f>IF($H130=0,"",VLOOKUP($G130,Data!$G$3:$BA$2935,31,FALSE))</f>
        <v/>
      </c>
      <c r="AM130" s="4" t="str">
        <f>IF($H130=0,"",VLOOKUP($G130,Data!$G$3:$BA$2935,32,FALSE))</f>
        <v/>
      </c>
      <c r="AN130" s="4" t="str">
        <f>IF($H130=0,"",VLOOKUP($G130,Data!$G$3:$BA$2935,33,FALSE))</f>
        <v/>
      </c>
      <c r="AO130" s="4" t="str">
        <f>IF($H130=0,"",VLOOKUP($G130,Data!$G$3:$BA$2935,34,FALSE))</f>
        <v/>
      </c>
      <c r="AP130" s="4" t="str">
        <f>IF($H130=0,"",VLOOKUP($G130,Data!$G$3:$BA$2935,35,FALSE))</f>
        <v/>
      </c>
      <c r="AQ130" s="4" t="str">
        <f>IF($H130=0,"",VLOOKUP($G130,Data!$G$3:$BA$2935,36,FALSE))</f>
        <v/>
      </c>
      <c r="AR130" s="4" t="str">
        <f>IF($H130=0,"",VLOOKUP($G130,Data!$G$3:$BA$2935,37,FALSE))</f>
        <v/>
      </c>
      <c r="AS130" s="4" t="str">
        <f>IF($H130=0,"",VLOOKUP($G130,Data!$G$3:$BA$2935,38,FALSE))</f>
        <v/>
      </c>
      <c r="AT130" s="4" t="str">
        <f>IF($H130=0,"",VLOOKUP($G130,Data!$G$3:$BA$2935,39,FALSE))</f>
        <v/>
      </c>
    </row>
    <row r="131" spans="1:46" x14ac:dyDescent="0.25">
      <c r="A131" s="4">
        <f>PSSE!A133</f>
        <v>926011</v>
      </c>
      <c r="B131" s="4" t="str">
        <f>PSSE!B133</f>
        <v>UONGBI_S1</v>
      </c>
      <c r="C131" s="4">
        <f>PSSE!D133</f>
        <v>6.3</v>
      </c>
      <c r="D131" s="4">
        <f>PSSE!E133</f>
        <v>0</v>
      </c>
      <c r="E131" s="4" t="str">
        <f>PSSE!F133</f>
        <v>ND</v>
      </c>
      <c r="F131" s="4">
        <f>PSSE!G133</f>
        <v>1</v>
      </c>
      <c r="G131" s="4" t="str">
        <f t="shared" si="2"/>
        <v>GOV6.30ND1</v>
      </c>
      <c r="H131" s="4">
        <f>COUNTIF(Data!$G$3:$BA$2935,GOV!$G131)</f>
        <v>1</v>
      </c>
      <c r="I131" s="4" t="str">
        <f>IF($H131=0,"",VLOOKUP($G131,Data!$G$3:$BA$2935,2,FALSE))</f>
        <v>'TGOV1'</v>
      </c>
      <c r="J131" s="4">
        <f>PSSE!C133</f>
        <v>1</v>
      </c>
      <c r="K131" s="4">
        <f>IF($H131=0,"",VLOOKUP($G131,Data!$G$3:$BA$2935,4,FALSE))</f>
        <v>0.03</v>
      </c>
      <c r="L131" s="4">
        <f>IF($H131=0,"",VLOOKUP($G131,Data!$G$3:$BA$2935,5,FALSE))</f>
        <v>0.499</v>
      </c>
      <c r="M131" s="4">
        <f>IF($H131=0,"",VLOOKUP($G131,Data!$G$3:$BA$2935,6,FALSE))</f>
        <v>1</v>
      </c>
      <c r="N131" s="4">
        <f>IF($H131=0,"",VLOOKUP($G131,Data!$G$3:$BA$2935,7,FALSE))</f>
        <v>0</v>
      </c>
      <c r="O131" s="4">
        <f>IF($H131=0,"",VLOOKUP($G131,Data!$G$3:$BA$2935,8,FALSE))</f>
        <v>4</v>
      </c>
      <c r="P131" s="4">
        <f>IF($H131=0,"",VLOOKUP($G131,Data!$G$3:$BA$2935,9,FALSE))</f>
        <v>9</v>
      </c>
      <c r="Q131" s="4">
        <f>IF($H131=0,"",VLOOKUP($G131,Data!$G$3:$BA$2935,10,FALSE))</f>
        <v>0.1</v>
      </c>
      <c r="R131" s="4" t="str">
        <f>IF($H131=0,"",VLOOKUP($G131,Data!$G$3:$BA$2935,11,FALSE))</f>
        <v>/</v>
      </c>
      <c r="S131" s="4" t="str">
        <f>IF($H131=0,"",VLOOKUP($G131,Data!$G$3:$BA$2935,12,FALSE))</f>
        <v>/</v>
      </c>
      <c r="T131" s="4" t="str">
        <f>IF($H131=0,"",VLOOKUP($G131,Data!$G$3:$BA$2935,13,FALSE))</f>
        <v/>
      </c>
      <c r="U131" s="4" t="str">
        <f>IF($H131=0,"",VLOOKUP($G131,Data!$G$3:$BA$2935,14,FALSE))</f>
        <v/>
      </c>
      <c r="V131" s="4" t="str">
        <f>IF($H131=0,"",VLOOKUP($G131,Data!$G$3:$BA$2935,15,FALSE))</f>
        <v/>
      </c>
      <c r="W131" s="4" t="str">
        <f>IF($H131=0,"",VLOOKUP($G131,Data!$G$3:$BA$2935,16,FALSE))</f>
        <v/>
      </c>
      <c r="X131" s="4" t="str">
        <f>IF($H131=0,"",VLOOKUP($G131,Data!$G$3:$BA$2935,17,FALSE))</f>
        <v/>
      </c>
      <c r="Y131" s="4" t="str">
        <f>IF($H131=0,"",VLOOKUP($G131,Data!$G$3:$BA$2935,18,FALSE))</f>
        <v/>
      </c>
      <c r="Z131" s="4" t="str">
        <f>IF($H131=0,"",VLOOKUP($G131,Data!$G$3:$BA$2935,19,FALSE))</f>
        <v/>
      </c>
      <c r="AA131" s="4" t="str">
        <f>IF($H131=0,"",VLOOKUP($G131,Data!$G$3:$BA$2935,20,FALSE))</f>
        <v/>
      </c>
      <c r="AB131" s="4" t="str">
        <f>IF($H131=0,"",VLOOKUP($G131,Data!$G$3:$BA$2935,21,FALSE))</f>
        <v/>
      </c>
      <c r="AC131" s="4" t="str">
        <f>IF($H131=0,"",VLOOKUP($G131,Data!$G$3:$BA$2935,22,FALSE))</f>
        <v/>
      </c>
      <c r="AD131" s="4" t="str">
        <f>IF($H131=0,"",VLOOKUP($G131,Data!$G$3:$BA$2935,23,FALSE))</f>
        <v/>
      </c>
      <c r="AE131" s="4" t="str">
        <f>IF($H131=0,"",VLOOKUP($G131,Data!$G$3:$BA$2935,24,FALSE))</f>
        <v/>
      </c>
      <c r="AF131" s="4" t="str">
        <f>IF($H131=0,"",VLOOKUP($G131,Data!$G$3:$BA$2935,25,FALSE))</f>
        <v/>
      </c>
      <c r="AG131" s="4" t="str">
        <f>IF($H131=0,"",VLOOKUP($G131,Data!$G$3:$BA$2935,26,FALSE))</f>
        <v/>
      </c>
      <c r="AH131" s="4" t="str">
        <f>IF($H131=0,"",VLOOKUP($G131,Data!$G$3:$BA$2935,27,FALSE))</f>
        <v/>
      </c>
      <c r="AI131" s="4" t="str">
        <f>IF($H131=0,"",VLOOKUP($G131,Data!$G$3:$BA$2935,28,FALSE))</f>
        <v/>
      </c>
      <c r="AJ131" s="4" t="str">
        <f>IF($H131=0,"",VLOOKUP($G131,Data!$G$3:$BA$2935,29,FALSE))</f>
        <v/>
      </c>
      <c r="AK131" s="4" t="str">
        <f>IF($H131=0,"",VLOOKUP($G131,Data!$G$3:$BA$2935,30,FALSE))</f>
        <v/>
      </c>
      <c r="AL131" s="4" t="str">
        <f>IF($H131=0,"",VLOOKUP($G131,Data!$G$3:$BA$2935,31,FALSE))</f>
        <v/>
      </c>
      <c r="AM131" s="4" t="str">
        <f>IF($H131=0,"",VLOOKUP($G131,Data!$G$3:$BA$2935,32,FALSE))</f>
        <v/>
      </c>
      <c r="AN131" s="4" t="str">
        <f>IF($H131=0,"",VLOOKUP($G131,Data!$G$3:$BA$2935,33,FALSE))</f>
        <v/>
      </c>
      <c r="AO131" s="4" t="str">
        <f>IF($H131=0,"",VLOOKUP($G131,Data!$G$3:$BA$2935,34,FALSE))</f>
        <v/>
      </c>
      <c r="AP131" s="4" t="str">
        <f>IF($H131=0,"",VLOOKUP($G131,Data!$G$3:$BA$2935,35,FALSE))</f>
        <v/>
      </c>
      <c r="AQ131" s="4" t="str">
        <f>IF($H131=0,"",VLOOKUP($G131,Data!$G$3:$BA$2935,36,FALSE))</f>
        <v/>
      </c>
      <c r="AR131" s="4" t="str">
        <f>IF($H131=0,"",VLOOKUP($G131,Data!$G$3:$BA$2935,37,FALSE))</f>
        <v/>
      </c>
      <c r="AS131" s="4" t="str">
        <f>IF($H131=0,"",VLOOKUP($G131,Data!$G$3:$BA$2935,38,FALSE))</f>
        <v/>
      </c>
      <c r="AT131" s="4" t="str">
        <f>IF($H131=0,"",VLOOKUP($G131,Data!$G$3:$BA$2935,39,FALSE))</f>
        <v/>
      </c>
    </row>
    <row r="132" spans="1:46" x14ac:dyDescent="0.25">
      <c r="A132" s="4">
        <f>PSSE!A134</f>
        <v>926012</v>
      </c>
      <c r="B132" s="4" t="str">
        <f>PSSE!B134</f>
        <v>UONGBI_S2</v>
      </c>
      <c r="C132" s="4">
        <f>PSSE!D134</f>
        <v>6.3</v>
      </c>
      <c r="D132" s="4">
        <f>PSSE!E134</f>
        <v>0</v>
      </c>
      <c r="E132" s="4" t="str">
        <f>PSSE!F134</f>
        <v>ND</v>
      </c>
      <c r="F132" s="4">
        <f>PSSE!G134</f>
        <v>1</v>
      </c>
      <c r="G132" s="4" t="str">
        <f t="shared" si="2"/>
        <v>GOV6.30ND1</v>
      </c>
      <c r="H132" s="4">
        <f>COUNTIF(Data!$G$3:$BA$2935,GOV!$G132)</f>
        <v>1</v>
      </c>
      <c r="I132" s="4" t="str">
        <f>IF($H132=0,"",VLOOKUP($G132,Data!$G$3:$BA$2935,2,FALSE))</f>
        <v>'TGOV1'</v>
      </c>
      <c r="J132" s="4">
        <f>PSSE!C134</f>
        <v>1</v>
      </c>
      <c r="K132" s="4">
        <f>IF($H132=0,"",VLOOKUP($G132,Data!$G$3:$BA$2935,4,FALSE))</f>
        <v>0.03</v>
      </c>
      <c r="L132" s="4">
        <f>IF($H132=0,"",VLOOKUP($G132,Data!$G$3:$BA$2935,5,FALSE))</f>
        <v>0.499</v>
      </c>
      <c r="M132" s="4">
        <f>IF($H132=0,"",VLOOKUP($G132,Data!$G$3:$BA$2935,6,FALSE))</f>
        <v>1</v>
      </c>
      <c r="N132" s="4">
        <f>IF($H132=0,"",VLOOKUP($G132,Data!$G$3:$BA$2935,7,FALSE))</f>
        <v>0</v>
      </c>
      <c r="O132" s="4">
        <f>IF($H132=0,"",VLOOKUP($G132,Data!$G$3:$BA$2935,8,FALSE))</f>
        <v>4</v>
      </c>
      <c r="P132" s="4">
        <f>IF($H132=0,"",VLOOKUP($G132,Data!$G$3:$BA$2935,9,FALSE))</f>
        <v>9</v>
      </c>
      <c r="Q132" s="4">
        <f>IF($H132=0,"",VLOOKUP($G132,Data!$G$3:$BA$2935,10,FALSE))</f>
        <v>0.1</v>
      </c>
      <c r="R132" s="4" t="str">
        <f>IF($H132=0,"",VLOOKUP($G132,Data!$G$3:$BA$2935,11,FALSE))</f>
        <v>/</v>
      </c>
      <c r="S132" s="4" t="str">
        <f>IF($H132=0,"",VLOOKUP($G132,Data!$G$3:$BA$2935,12,FALSE))</f>
        <v>/</v>
      </c>
      <c r="T132" s="4" t="str">
        <f>IF($H132=0,"",VLOOKUP($G132,Data!$G$3:$BA$2935,13,FALSE))</f>
        <v/>
      </c>
      <c r="U132" s="4" t="str">
        <f>IF($H132=0,"",VLOOKUP($G132,Data!$G$3:$BA$2935,14,FALSE))</f>
        <v/>
      </c>
      <c r="V132" s="4" t="str">
        <f>IF($H132=0,"",VLOOKUP($G132,Data!$G$3:$BA$2935,15,FALSE))</f>
        <v/>
      </c>
      <c r="W132" s="4" t="str">
        <f>IF($H132=0,"",VLOOKUP($G132,Data!$G$3:$BA$2935,16,FALSE))</f>
        <v/>
      </c>
      <c r="X132" s="4" t="str">
        <f>IF($H132=0,"",VLOOKUP($G132,Data!$G$3:$BA$2935,17,FALSE))</f>
        <v/>
      </c>
      <c r="Y132" s="4" t="str">
        <f>IF($H132=0,"",VLOOKUP($G132,Data!$G$3:$BA$2935,18,FALSE))</f>
        <v/>
      </c>
      <c r="Z132" s="4" t="str">
        <f>IF($H132=0,"",VLOOKUP($G132,Data!$G$3:$BA$2935,19,FALSE))</f>
        <v/>
      </c>
      <c r="AA132" s="4" t="str">
        <f>IF($H132=0,"",VLOOKUP($G132,Data!$G$3:$BA$2935,20,FALSE))</f>
        <v/>
      </c>
      <c r="AB132" s="4" t="str">
        <f>IF($H132=0,"",VLOOKUP($G132,Data!$G$3:$BA$2935,21,FALSE))</f>
        <v/>
      </c>
      <c r="AC132" s="4" t="str">
        <f>IF($H132=0,"",VLOOKUP($G132,Data!$G$3:$BA$2935,22,FALSE))</f>
        <v/>
      </c>
      <c r="AD132" s="4" t="str">
        <f>IF($H132=0,"",VLOOKUP($G132,Data!$G$3:$BA$2935,23,FALSE))</f>
        <v/>
      </c>
      <c r="AE132" s="4" t="str">
        <f>IF($H132=0,"",VLOOKUP($G132,Data!$G$3:$BA$2935,24,FALSE))</f>
        <v/>
      </c>
      <c r="AF132" s="4" t="str">
        <f>IF($H132=0,"",VLOOKUP($G132,Data!$G$3:$BA$2935,25,FALSE))</f>
        <v/>
      </c>
      <c r="AG132" s="4" t="str">
        <f>IF($H132=0,"",VLOOKUP($G132,Data!$G$3:$BA$2935,26,FALSE))</f>
        <v/>
      </c>
      <c r="AH132" s="4" t="str">
        <f>IF($H132=0,"",VLOOKUP($G132,Data!$G$3:$BA$2935,27,FALSE))</f>
        <v/>
      </c>
      <c r="AI132" s="4" t="str">
        <f>IF($H132=0,"",VLOOKUP($G132,Data!$G$3:$BA$2935,28,FALSE))</f>
        <v/>
      </c>
      <c r="AJ132" s="4" t="str">
        <f>IF($H132=0,"",VLOOKUP($G132,Data!$G$3:$BA$2935,29,FALSE))</f>
        <v/>
      </c>
      <c r="AK132" s="4" t="str">
        <f>IF($H132=0,"",VLOOKUP($G132,Data!$G$3:$BA$2935,30,FALSE))</f>
        <v/>
      </c>
      <c r="AL132" s="4" t="str">
        <f>IF($H132=0,"",VLOOKUP($G132,Data!$G$3:$BA$2935,31,FALSE))</f>
        <v/>
      </c>
      <c r="AM132" s="4" t="str">
        <f>IF($H132=0,"",VLOOKUP($G132,Data!$G$3:$BA$2935,32,FALSE))</f>
        <v/>
      </c>
      <c r="AN132" s="4" t="str">
        <f>IF($H132=0,"",VLOOKUP($G132,Data!$G$3:$BA$2935,33,FALSE))</f>
        <v/>
      </c>
      <c r="AO132" s="4" t="str">
        <f>IF($H132=0,"",VLOOKUP($G132,Data!$G$3:$BA$2935,34,FALSE))</f>
        <v/>
      </c>
      <c r="AP132" s="4" t="str">
        <f>IF($H132=0,"",VLOOKUP($G132,Data!$G$3:$BA$2935,35,FALSE))</f>
        <v/>
      </c>
      <c r="AQ132" s="4" t="str">
        <f>IF($H132=0,"",VLOOKUP($G132,Data!$G$3:$BA$2935,36,FALSE))</f>
        <v/>
      </c>
      <c r="AR132" s="4" t="str">
        <f>IF($H132=0,"",VLOOKUP($G132,Data!$G$3:$BA$2935,37,FALSE))</f>
        <v/>
      </c>
      <c r="AS132" s="4" t="str">
        <f>IF($H132=0,"",VLOOKUP($G132,Data!$G$3:$BA$2935,38,FALSE))</f>
        <v/>
      </c>
      <c r="AT132" s="4" t="str">
        <f>IF($H132=0,"",VLOOKUP($G132,Data!$G$3:$BA$2935,39,FALSE))</f>
        <v/>
      </c>
    </row>
    <row r="133" spans="1:46" x14ac:dyDescent="0.25">
      <c r="A133" s="4">
        <f>PSSE!A135</f>
        <v>926013</v>
      </c>
      <c r="B133" s="4" t="str">
        <f>PSSE!B135</f>
        <v>UONGBI_S3</v>
      </c>
      <c r="C133" s="4">
        <f>PSSE!D135</f>
        <v>6.3</v>
      </c>
      <c r="D133" s="4">
        <f>PSSE!E135</f>
        <v>0</v>
      </c>
      <c r="E133" s="4" t="str">
        <f>PSSE!F135</f>
        <v>ND</v>
      </c>
      <c r="F133" s="4">
        <f>PSSE!G135</f>
        <v>1</v>
      </c>
      <c r="G133" s="4" t="str">
        <f t="shared" si="2"/>
        <v>GOV6.30ND1</v>
      </c>
      <c r="H133" s="4">
        <f>COUNTIF(Data!$G$3:$BA$2935,GOV!$G133)</f>
        <v>1</v>
      </c>
      <c r="I133" s="4" t="str">
        <f>IF($H133=0,"",VLOOKUP($G133,Data!$G$3:$BA$2935,2,FALSE))</f>
        <v>'TGOV1'</v>
      </c>
      <c r="J133" s="4">
        <f>PSSE!C135</f>
        <v>1</v>
      </c>
      <c r="K133" s="4">
        <f>IF($H133=0,"",VLOOKUP($G133,Data!$G$3:$BA$2935,4,FALSE))</f>
        <v>0.03</v>
      </c>
      <c r="L133" s="4">
        <f>IF($H133=0,"",VLOOKUP($G133,Data!$G$3:$BA$2935,5,FALSE))</f>
        <v>0.499</v>
      </c>
      <c r="M133" s="4">
        <f>IF($H133=0,"",VLOOKUP($G133,Data!$G$3:$BA$2935,6,FALSE))</f>
        <v>1</v>
      </c>
      <c r="N133" s="4">
        <f>IF($H133=0,"",VLOOKUP($G133,Data!$G$3:$BA$2935,7,FALSE))</f>
        <v>0</v>
      </c>
      <c r="O133" s="4">
        <f>IF($H133=0,"",VLOOKUP($G133,Data!$G$3:$BA$2935,8,FALSE))</f>
        <v>4</v>
      </c>
      <c r="P133" s="4">
        <f>IF($H133=0,"",VLOOKUP($G133,Data!$G$3:$BA$2935,9,FALSE))</f>
        <v>9</v>
      </c>
      <c r="Q133" s="4">
        <f>IF($H133=0,"",VLOOKUP($G133,Data!$G$3:$BA$2935,10,FALSE))</f>
        <v>0.1</v>
      </c>
      <c r="R133" s="4" t="str">
        <f>IF($H133=0,"",VLOOKUP($G133,Data!$G$3:$BA$2935,11,FALSE))</f>
        <v>/</v>
      </c>
      <c r="S133" s="4" t="str">
        <f>IF($H133=0,"",VLOOKUP($G133,Data!$G$3:$BA$2935,12,FALSE))</f>
        <v>/</v>
      </c>
      <c r="T133" s="4" t="str">
        <f>IF($H133=0,"",VLOOKUP($G133,Data!$G$3:$BA$2935,13,FALSE))</f>
        <v/>
      </c>
      <c r="U133" s="4" t="str">
        <f>IF($H133=0,"",VLOOKUP($G133,Data!$G$3:$BA$2935,14,FALSE))</f>
        <v/>
      </c>
      <c r="V133" s="4" t="str">
        <f>IF($H133=0,"",VLOOKUP($G133,Data!$G$3:$BA$2935,15,FALSE))</f>
        <v/>
      </c>
      <c r="W133" s="4" t="str">
        <f>IF($H133=0,"",VLOOKUP($G133,Data!$G$3:$BA$2935,16,FALSE))</f>
        <v/>
      </c>
      <c r="X133" s="4" t="str">
        <f>IF($H133=0,"",VLOOKUP($G133,Data!$G$3:$BA$2935,17,FALSE))</f>
        <v/>
      </c>
      <c r="Y133" s="4" t="str">
        <f>IF($H133=0,"",VLOOKUP($G133,Data!$G$3:$BA$2935,18,FALSE))</f>
        <v/>
      </c>
      <c r="Z133" s="4" t="str">
        <f>IF($H133=0,"",VLOOKUP($G133,Data!$G$3:$BA$2935,19,FALSE))</f>
        <v/>
      </c>
      <c r="AA133" s="4" t="str">
        <f>IF($H133=0,"",VLOOKUP($G133,Data!$G$3:$BA$2935,20,FALSE))</f>
        <v/>
      </c>
      <c r="AB133" s="4" t="str">
        <f>IF($H133=0,"",VLOOKUP($G133,Data!$G$3:$BA$2935,21,FALSE))</f>
        <v/>
      </c>
      <c r="AC133" s="4" t="str">
        <f>IF($H133=0,"",VLOOKUP($G133,Data!$G$3:$BA$2935,22,FALSE))</f>
        <v/>
      </c>
      <c r="AD133" s="4" t="str">
        <f>IF($H133=0,"",VLOOKUP($G133,Data!$G$3:$BA$2935,23,FALSE))</f>
        <v/>
      </c>
      <c r="AE133" s="4" t="str">
        <f>IF($H133=0,"",VLOOKUP($G133,Data!$G$3:$BA$2935,24,FALSE))</f>
        <v/>
      </c>
      <c r="AF133" s="4" t="str">
        <f>IF($H133=0,"",VLOOKUP($G133,Data!$G$3:$BA$2935,25,FALSE))</f>
        <v/>
      </c>
      <c r="AG133" s="4" t="str">
        <f>IF($H133=0,"",VLOOKUP($G133,Data!$G$3:$BA$2935,26,FALSE))</f>
        <v/>
      </c>
      <c r="AH133" s="4" t="str">
        <f>IF($H133=0,"",VLOOKUP($G133,Data!$G$3:$BA$2935,27,FALSE))</f>
        <v/>
      </c>
      <c r="AI133" s="4" t="str">
        <f>IF($H133=0,"",VLOOKUP($G133,Data!$G$3:$BA$2935,28,FALSE))</f>
        <v/>
      </c>
      <c r="AJ133" s="4" t="str">
        <f>IF($H133=0,"",VLOOKUP($G133,Data!$G$3:$BA$2935,29,FALSE))</f>
        <v/>
      </c>
      <c r="AK133" s="4" t="str">
        <f>IF($H133=0,"",VLOOKUP($G133,Data!$G$3:$BA$2935,30,FALSE))</f>
        <v/>
      </c>
      <c r="AL133" s="4" t="str">
        <f>IF($H133=0,"",VLOOKUP($G133,Data!$G$3:$BA$2935,31,FALSE))</f>
        <v/>
      </c>
      <c r="AM133" s="4" t="str">
        <f>IF($H133=0,"",VLOOKUP($G133,Data!$G$3:$BA$2935,32,FALSE))</f>
        <v/>
      </c>
      <c r="AN133" s="4" t="str">
        <f>IF($H133=0,"",VLOOKUP($G133,Data!$G$3:$BA$2935,33,FALSE))</f>
        <v/>
      </c>
      <c r="AO133" s="4" t="str">
        <f>IF($H133=0,"",VLOOKUP($G133,Data!$G$3:$BA$2935,34,FALSE))</f>
        <v/>
      </c>
      <c r="AP133" s="4" t="str">
        <f>IF($H133=0,"",VLOOKUP($G133,Data!$G$3:$BA$2935,35,FALSE))</f>
        <v/>
      </c>
      <c r="AQ133" s="4" t="str">
        <f>IF($H133=0,"",VLOOKUP($G133,Data!$G$3:$BA$2935,36,FALSE))</f>
        <v/>
      </c>
      <c r="AR133" s="4" t="str">
        <f>IF($H133=0,"",VLOOKUP($G133,Data!$G$3:$BA$2935,37,FALSE))</f>
        <v/>
      </c>
      <c r="AS133" s="4" t="str">
        <f>IF($H133=0,"",VLOOKUP($G133,Data!$G$3:$BA$2935,38,FALSE))</f>
        <v/>
      </c>
      <c r="AT133" s="4" t="str">
        <f>IF($H133=0,"",VLOOKUP($G133,Data!$G$3:$BA$2935,39,FALSE))</f>
        <v/>
      </c>
    </row>
    <row r="134" spans="1:46" x14ac:dyDescent="0.25">
      <c r="A134" s="4">
        <f>PSSE!A136</f>
        <v>926014</v>
      </c>
      <c r="B134" s="4" t="str">
        <f>PSSE!B136</f>
        <v>UONGBI_S4</v>
      </c>
      <c r="C134" s="4">
        <f>PSSE!D136</f>
        <v>19</v>
      </c>
      <c r="D134" s="4">
        <f>PSSE!E136</f>
        <v>300</v>
      </c>
      <c r="E134" s="4" t="str">
        <f>PSSE!F136</f>
        <v>ND</v>
      </c>
      <c r="F134" s="4">
        <f>PSSE!G136</f>
        <v>1</v>
      </c>
      <c r="G134" s="4" t="str">
        <f t="shared" si="2"/>
        <v>GOV19300ND1</v>
      </c>
      <c r="H134" s="4">
        <f>COUNTIF(Data!$G$3:$BA$2935,GOV!$G134)</f>
        <v>1</v>
      </c>
      <c r="I134" s="4" t="str">
        <f>IF($H134=0,"",VLOOKUP($G134,Data!$G$3:$BA$2935,2,FALSE))</f>
        <v>'TGOV1'</v>
      </c>
      <c r="J134" s="4">
        <f>PSSE!C136</f>
        <v>1</v>
      </c>
      <c r="K134" s="4">
        <f>IF($H134=0,"",VLOOKUP($G134,Data!$G$3:$BA$2935,4,FALSE))</f>
        <v>0.03</v>
      </c>
      <c r="L134" s="4">
        <f>IF($H134=0,"",VLOOKUP($G134,Data!$G$3:$BA$2935,5,FALSE))</f>
        <v>0.499</v>
      </c>
      <c r="M134" s="4">
        <f>IF($H134=0,"",VLOOKUP($G134,Data!$G$3:$BA$2935,6,FALSE))</f>
        <v>1</v>
      </c>
      <c r="N134" s="4">
        <f>IF($H134=0,"",VLOOKUP($G134,Data!$G$3:$BA$2935,7,FALSE))</f>
        <v>0</v>
      </c>
      <c r="O134" s="4">
        <f>IF($H134=0,"",VLOOKUP($G134,Data!$G$3:$BA$2935,8,FALSE))</f>
        <v>4</v>
      </c>
      <c r="P134" s="4">
        <f>IF($H134=0,"",VLOOKUP($G134,Data!$G$3:$BA$2935,9,FALSE))</f>
        <v>9</v>
      </c>
      <c r="Q134" s="4">
        <f>IF($H134=0,"",VLOOKUP($G134,Data!$G$3:$BA$2935,10,FALSE))</f>
        <v>0.1</v>
      </c>
      <c r="R134" s="4" t="str">
        <f>IF($H134=0,"",VLOOKUP($G134,Data!$G$3:$BA$2935,11,FALSE))</f>
        <v>/</v>
      </c>
      <c r="S134" s="4" t="str">
        <f>IF($H134=0,"",VLOOKUP($G134,Data!$G$3:$BA$2935,12,FALSE))</f>
        <v>/</v>
      </c>
      <c r="T134" s="4" t="str">
        <f>IF($H134=0,"",VLOOKUP($G134,Data!$G$3:$BA$2935,13,FALSE))</f>
        <v/>
      </c>
      <c r="U134" s="4" t="str">
        <f>IF($H134=0,"",VLOOKUP($G134,Data!$G$3:$BA$2935,14,FALSE))</f>
        <v/>
      </c>
      <c r="V134" s="4" t="str">
        <f>IF($H134=0,"",VLOOKUP($G134,Data!$G$3:$BA$2935,15,FALSE))</f>
        <v/>
      </c>
      <c r="W134" s="4" t="str">
        <f>IF($H134=0,"",VLOOKUP($G134,Data!$G$3:$BA$2935,16,FALSE))</f>
        <v/>
      </c>
      <c r="X134" s="4" t="str">
        <f>IF($H134=0,"",VLOOKUP($G134,Data!$G$3:$BA$2935,17,FALSE))</f>
        <v/>
      </c>
      <c r="Y134" s="4" t="str">
        <f>IF($H134=0,"",VLOOKUP($G134,Data!$G$3:$BA$2935,18,FALSE))</f>
        <v/>
      </c>
      <c r="Z134" s="4" t="str">
        <f>IF($H134=0,"",VLOOKUP($G134,Data!$G$3:$BA$2935,19,FALSE))</f>
        <v/>
      </c>
      <c r="AA134" s="4" t="str">
        <f>IF($H134=0,"",VLOOKUP($G134,Data!$G$3:$BA$2935,20,FALSE))</f>
        <v/>
      </c>
      <c r="AB134" s="4" t="str">
        <f>IF($H134=0,"",VLOOKUP($G134,Data!$G$3:$BA$2935,21,FALSE))</f>
        <v/>
      </c>
      <c r="AC134" s="4" t="str">
        <f>IF($H134=0,"",VLOOKUP($G134,Data!$G$3:$BA$2935,22,FALSE))</f>
        <v/>
      </c>
      <c r="AD134" s="4" t="str">
        <f>IF($H134=0,"",VLOOKUP($G134,Data!$G$3:$BA$2935,23,FALSE))</f>
        <v/>
      </c>
      <c r="AE134" s="4" t="str">
        <f>IF($H134=0,"",VLOOKUP($G134,Data!$G$3:$BA$2935,24,FALSE))</f>
        <v/>
      </c>
      <c r="AF134" s="4" t="str">
        <f>IF($H134=0,"",VLOOKUP($G134,Data!$G$3:$BA$2935,25,FALSE))</f>
        <v/>
      </c>
      <c r="AG134" s="4" t="str">
        <f>IF($H134=0,"",VLOOKUP($G134,Data!$G$3:$BA$2935,26,FALSE))</f>
        <v/>
      </c>
      <c r="AH134" s="4" t="str">
        <f>IF($H134=0,"",VLOOKUP($G134,Data!$G$3:$BA$2935,27,FALSE))</f>
        <v/>
      </c>
      <c r="AI134" s="4" t="str">
        <f>IF($H134=0,"",VLOOKUP($G134,Data!$G$3:$BA$2935,28,FALSE))</f>
        <v/>
      </c>
      <c r="AJ134" s="4" t="str">
        <f>IF($H134=0,"",VLOOKUP($G134,Data!$G$3:$BA$2935,29,FALSE))</f>
        <v/>
      </c>
      <c r="AK134" s="4" t="str">
        <f>IF($H134=0,"",VLOOKUP($G134,Data!$G$3:$BA$2935,30,FALSE))</f>
        <v/>
      </c>
      <c r="AL134" s="4" t="str">
        <f>IF($H134=0,"",VLOOKUP($G134,Data!$G$3:$BA$2935,31,FALSE))</f>
        <v/>
      </c>
      <c r="AM134" s="4" t="str">
        <f>IF($H134=0,"",VLOOKUP($G134,Data!$G$3:$BA$2935,32,FALSE))</f>
        <v/>
      </c>
      <c r="AN134" s="4" t="str">
        <f>IF($H134=0,"",VLOOKUP($G134,Data!$G$3:$BA$2935,33,FALSE))</f>
        <v/>
      </c>
      <c r="AO134" s="4" t="str">
        <f>IF($H134=0,"",VLOOKUP($G134,Data!$G$3:$BA$2935,34,FALSE))</f>
        <v/>
      </c>
      <c r="AP134" s="4" t="str">
        <f>IF($H134=0,"",VLOOKUP($G134,Data!$G$3:$BA$2935,35,FALSE))</f>
        <v/>
      </c>
      <c r="AQ134" s="4" t="str">
        <f>IF($H134=0,"",VLOOKUP($G134,Data!$G$3:$BA$2935,36,FALSE))</f>
        <v/>
      </c>
      <c r="AR134" s="4" t="str">
        <f>IF($H134=0,"",VLOOKUP($G134,Data!$G$3:$BA$2935,37,FALSE))</f>
        <v/>
      </c>
      <c r="AS134" s="4" t="str">
        <f>IF($H134=0,"",VLOOKUP($G134,Data!$G$3:$BA$2935,38,FALSE))</f>
        <v/>
      </c>
      <c r="AT134" s="4" t="str">
        <f>IF($H134=0,"",VLOOKUP($G134,Data!$G$3:$BA$2935,39,FALSE))</f>
        <v/>
      </c>
    </row>
    <row r="135" spans="1:46" x14ac:dyDescent="0.25">
      <c r="A135" s="4">
        <f>PSSE!A137</f>
        <v>926015</v>
      </c>
      <c r="B135" s="4" t="str">
        <f>PSSE!B137</f>
        <v>UONGBI_S5</v>
      </c>
      <c r="C135" s="4">
        <f>PSSE!D137</f>
        <v>6.3</v>
      </c>
      <c r="D135" s="4">
        <f>PSSE!E137</f>
        <v>55</v>
      </c>
      <c r="E135" s="4" t="str">
        <f>PSSE!F137</f>
        <v>ND</v>
      </c>
      <c r="F135" s="4">
        <f>PSSE!G137</f>
        <v>1</v>
      </c>
      <c r="G135" s="4" t="str">
        <f t="shared" si="2"/>
        <v>GOV6.355ND1</v>
      </c>
      <c r="H135" s="4">
        <f>COUNTIF(Data!$G$3:$BA$2935,GOV!$G135)</f>
        <v>1</v>
      </c>
      <c r="I135" s="4" t="str">
        <f>IF($H135=0,"",VLOOKUP($G135,Data!$G$3:$BA$2935,2,FALSE))</f>
        <v>'TGOV1'</v>
      </c>
      <c r="J135" s="4">
        <f>PSSE!C137</f>
        <v>1</v>
      </c>
      <c r="K135" s="4">
        <f>IF($H135=0,"",VLOOKUP($G135,Data!$G$3:$BA$2935,4,FALSE))</f>
        <v>0.03</v>
      </c>
      <c r="L135" s="4">
        <f>IF($H135=0,"",VLOOKUP($G135,Data!$G$3:$BA$2935,5,FALSE))</f>
        <v>0.499</v>
      </c>
      <c r="M135" s="4">
        <f>IF($H135=0,"",VLOOKUP($G135,Data!$G$3:$BA$2935,6,FALSE))</f>
        <v>1</v>
      </c>
      <c r="N135" s="4">
        <f>IF($H135=0,"",VLOOKUP($G135,Data!$G$3:$BA$2935,7,FALSE))</f>
        <v>0</v>
      </c>
      <c r="O135" s="4">
        <f>IF($H135=0,"",VLOOKUP($G135,Data!$G$3:$BA$2935,8,FALSE))</f>
        <v>4</v>
      </c>
      <c r="P135" s="4">
        <f>IF($H135=0,"",VLOOKUP($G135,Data!$G$3:$BA$2935,9,FALSE))</f>
        <v>9</v>
      </c>
      <c r="Q135" s="4">
        <f>IF($H135=0,"",VLOOKUP($G135,Data!$G$3:$BA$2935,10,FALSE))</f>
        <v>0.1</v>
      </c>
      <c r="R135" s="4" t="str">
        <f>IF($H135=0,"",VLOOKUP($G135,Data!$G$3:$BA$2935,11,FALSE))</f>
        <v>/</v>
      </c>
      <c r="S135" s="4" t="str">
        <f>IF($H135=0,"",VLOOKUP($G135,Data!$G$3:$BA$2935,12,FALSE))</f>
        <v>/</v>
      </c>
      <c r="T135" s="4" t="str">
        <f>IF($H135=0,"",VLOOKUP($G135,Data!$G$3:$BA$2935,13,FALSE))</f>
        <v/>
      </c>
      <c r="U135" s="4" t="str">
        <f>IF($H135=0,"",VLOOKUP($G135,Data!$G$3:$BA$2935,14,FALSE))</f>
        <v/>
      </c>
      <c r="V135" s="4" t="str">
        <f>IF($H135=0,"",VLOOKUP($G135,Data!$G$3:$BA$2935,15,FALSE))</f>
        <v/>
      </c>
      <c r="W135" s="4" t="str">
        <f>IF($H135=0,"",VLOOKUP($G135,Data!$G$3:$BA$2935,16,FALSE))</f>
        <v/>
      </c>
      <c r="X135" s="4" t="str">
        <f>IF($H135=0,"",VLOOKUP($G135,Data!$G$3:$BA$2935,17,FALSE))</f>
        <v/>
      </c>
      <c r="Y135" s="4" t="str">
        <f>IF($H135=0,"",VLOOKUP($G135,Data!$G$3:$BA$2935,18,FALSE))</f>
        <v/>
      </c>
      <c r="Z135" s="4" t="str">
        <f>IF($H135=0,"",VLOOKUP($G135,Data!$G$3:$BA$2935,19,FALSE))</f>
        <v/>
      </c>
      <c r="AA135" s="4" t="str">
        <f>IF($H135=0,"",VLOOKUP($G135,Data!$G$3:$BA$2935,20,FALSE))</f>
        <v/>
      </c>
      <c r="AB135" s="4" t="str">
        <f>IF($H135=0,"",VLOOKUP($G135,Data!$G$3:$BA$2935,21,FALSE))</f>
        <v/>
      </c>
      <c r="AC135" s="4" t="str">
        <f>IF($H135=0,"",VLOOKUP($G135,Data!$G$3:$BA$2935,22,FALSE))</f>
        <v/>
      </c>
      <c r="AD135" s="4" t="str">
        <f>IF($H135=0,"",VLOOKUP($G135,Data!$G$3:$BA$2935,23,FALSE))</f>
        <v/>
      </c>
      <c r="AE135" s="4" t="str">
        <f>IF($H135=0,"",VLOOKUP($G135,Data!$G$3:$BA$2935,24,FALSE))</f>
        <v/>
      </c>
      <c r="AF135" s="4" t="str">
        <f>IF($H135=0,"",VLOOKUP($G135,Data!$G$3:$BA$2935,25,FALSE))</f>
        <v/>
      </c>
      <c r="AG135" s="4" t="str">
        <f>IF($H135=0,"",VLOOKUP($G135,Data!$G$3:$BA$2935,26,FALSE))</f>
        <v/>
      </c>
      <c r="AH135" s="4" t="str">
        <f>IF($H135=0,"",VLOOKUP($G135,Data!$G$3:$BA$2935,27,FALSE))</f>
        <v/>
      </c>
      <c r="AI135" s="4" t="str">
        <f>IF($H135=0,"",VLOOKUP($G135,Data!$G$3:$BA$2935,28,FALSE))</f>
        <v/>
      </c>
      <c r="AJ135" s="4" t="str">
        <f>IF($H135=0,"",VLOOKUP($G135,Data!$G$3:$BA$2935,29,FALSE))</f>
        <v/>
      </c>
      <c r="AK135" s="4" t="str">
        <f>IF($H135=0,"",VLOOKUP($G135,Data!$G$3:$BA$2935,30,FALSE))</f>
        <v/>
      </c>
      <c r="AL135" s="4" t="str">
        <f>IF($H135=0,"",VLOOKUP($G135,Data!$G$3:$BA$2935,31,FALSE))</f>
        <v/>
      </c>
      <c r="AM135" s="4" t="str">
        <f>IF($H135=0,"",VLOOKUP($G135,Data!$G$3:$BA$2935,32,FALSE))</f>
        <v/>
      </c>
      <c r="AN135" s="4" t="str">
        <f>IF($H135=0,"",VLOOKUP($G135,Data!$G$3:$BA$2935,33,FALSE))</f>
        <v/>
      </c>
      <c r="AO135" s="4" t="str">
        <f>IF($H135=0,"",VLOOKUP($G135,Data!$G$3:$BA$2935,34,FALSE))</f>
        <v/>
      </c>
      <c r="AP135" s="4" t="str">
        <f>IF($H135=0,"",VLOOKUP($G135,Data!$G$3:$BA$2935,35,FALSE))</f>
        <v/>
      </c>
      <c r="AQ135" s="4" t="str">
        <f>IF($H135=0,"",VLOOKUP($G135,Data!$G$3:$BA$2935,36,FALSE))</f>
        <v/>
      </c>
      <c r="AR135" s="4" t="str">
        <f>IF($H135=0,"",VLOOKUP($G135,Data!$G$3:$BA$2935,37,FALSE))</f>
        <v/>
      </c>
      <c r="AS135" s="4" t="str">
        <f>IF($H135=0,"",VLOOKUP($G135,Data!$G$3:$BA$2935,38,FALSE))</f>
        <v/>
      </c>
      <c r="AT135" s="4" t="str">
        <f>IF($H135=0,"",VLOOKUP($G135,Data!$G$3:$BA$2935,39,FALSE))</f>
        <v/>
      </c>
    </row>
    <row r="136" spans="1:46" x14ac:dyDescent="0.25">
      <c r="A136" s="4">
        <f>PSSE!A138</f>
        <v>926016</v>
      </c>
      <c r="B136" s="4" t="str">
        <f>PSSE!B138</f>
        <v>UONGBI_S6</v>
      </c>
      <c r="C136" s="4">
        <f>PSSE!D138</f>
        <v>6.3</v>
      </c>
      <c r="D136" s="4">
        <f>PSSE!E138</f>
        <v>55</v>
      </c>
      <c r="E136" s="4" t="str">
        <f>PSSE!F138</f>
        <v>ND</v>
      </c>
      <c r="F136" s="4">
        <f>PSSE!G138</f>
        <v>1</v>
      </c>
      <c r="G136" s="4" t="str">
        <f t="shared" si="2"/>
        <v>GOV6.355ND1</v>
      </c>
      <c r="H136" s="4">
        <f>COUNTIF(Data!$G$3:$BA$2935,GOV!$G136)</f>
        <v>1</v>
      </c>
      <c r="I136" s="4" t="str">
        <f>IF($H136=0,"",VLOOKUP($G136,Data!$G$3:$BA$2935,2,FALSE))</f>
        <v>'TGOV1'</v>
      </c>
      <c r="J136" s="4">
        <f>PSSE!C138</f>
        <v>1</v>
      </c>
      <c r="K136" s="4">
        <f>IF($H136=0,"",VLOOKUP($G136,Data!$G$3:$BA$2935,4,FALSE))</f>
        <v>0.03</v>
      </c>
      <c r="L136" s="4">
        <f>IF($H136=0,"",VLOOKUP($G136,Data!$G$3:$BA$2935,5,FALSE))</f>
        <v>0.499</v>
      </c>
      <c r="M136" s="4">
        <f>IF($H136=0,"",VLOOKUP($G136,Data!$G$3:$BA$2935,6,FALSE))</f>
        <v>1</v>
      </c>
      <c r="N136" s="4">
        <f>IF($H136=0,"",VLOOKUP($G136,Data!$G$3:$BA$2935,7,FALSE))</f>
        <v>0</v>
      </c>
      <c r="O136" s="4">
        <f>IF($H136=0,"",VLOOKUP($G136,Data!$G$3:$BA$2935,8,FALSE))</f>
        <v>4</v>
      </c>
      <c r="P136" s="4">
        <f>IF($H136=0,"",VLOOKUP($G136,Data!$G$3:$BA$2935,9,FALSE))</f>
        <v>9</v>
      </c>
      <c r="Q136" s="4">
        <f>IF($H136=0,"",VLOOKUP($G136,Data!$G$3:$BA$2935,10,FALSE))</f>
        <v>0.1</v>
      </c>
      <c r="R136" s="4" t="str">
        <f>IF($H136=0,"",VLOOKUP($G136,Data!$G$3:$BA$2935,11,FALSE))</f>
        <v>/</v>
      </c>
      <c r="S136" s="4" t="str">
        <f>IF($H136=0,"",VLOOKUP($G136,Data!$G$3:$BA$2935,12,FALSE))</f>
        <v>/</v>
      </c>
      <c r="T136" s="4" t="str">
        <f>IF($H136=0,"",VLOOKUP($G136,Data!$G$3:$BA$2935,13,FALSE))</f>
        <v/>
      </c>
      <c r="U136" s="4" t="str">
        <f>IF($H136=0,"",VLOOKUP($G136,Data!$G$3:$BA$2935,14,FALSE))</f>
        <v/>
      </c>
      <c r="V136" s="4" t="str">
        <f>IF($H136=0,"",VLOOKUP($G136,Data!$G$3:$BA$2935,15,FALSE))</f>
        <v/>
      </c>
      <c r="W136" s="4" t="str">
        <f>IF($H136=0,"",VLOOKUP($G136,Data!$G$3:$BA$2935,16,FALSE))</f>
        <v/>
      </c>
      <c r="X136" s="4" t="str">
        <f>IF($H136=0,"",VLOOKUP($G136,Data!$G$3:$BA$2935,17,FALSE))</f>
        <v/>
      </c>
      <c r="Y136" s="4" t="str">
        <f>IF($H136=0,"",VLOOKUP($G136,Data!$G$3:$BA$2935,18,FALSE))</f>
        <v/>
      </c>
      <c r="Z136" s="4" t="str">
        <f>IF($H136=0,"",VLOOKUP($G136,Data!$G$3:$BA$2935,19,FALSE))</f>
        <v/>
      </c>
      <c r="AA136" s="4" t="str">
        <f>IF($H136=0,"",VLOOKUP($G136,Data!$G$3:$BA$2935,20,FALSE))</f>
        <v/>
      </c>
      <c r="AB136" s="4" t="str">
        <f>IF($H136=0,"",VLOOKUP($G136,Data!$G$3:$BA$2935,21,FALSE))</f>
        <v/>
      </c>
      <c r="AC136" s="4" t="str">
        <f>IF($H136=0,"",VLOOKUP($G136,Data!$G$3:$BA$2935,22,FALSE))</f>
        <v/>
      </c>
      <c r="AD136" s="4" t="str">
        <f>IF($H136=0,"",VLOOKUP($G136,Data!$G$3:$BA$2935,23,FALSE))</f>
        <v/>
      </c>
      <c r="AE136" s="4" t="str">
        <f>IF($H136=0,"",VLOOKUP($G136,Data!$G$3:$BA$2935,24,FALSE))</f>
        <v/>
      </c>
      <c r="AF136" s="4" t="str">
        <f>IF($H136=0,"",VLOOKUP($G136,Data!$G$3:$BA$2935,25,FALSE))</f>
        <v/>
      </c>
      <c r="AG136" s="4" t="str">
        <f>IF($H136=0,"",VLOOKUP($G136,Data!$G$3:$BA$2935,26,FALSE))</f>
        <v/>
      </c>
      <c r="AH136" s="4" t="str">
        <f>IF($H136=0,"",VLOOKUP($G136,Data!$G$3:$BA$2935,27,FALSE))</f>
        <v/>
      </c>
      <c r="AI136" s="4" t="str">
        <f>IF($H136=0,"",VLOOKUP($G136,Data!$G$3:$BA$2935,28,FALSE))</f>
        <v/>
      </c>
      <c r="AJ136" s="4" t="str">
        <f>IF($H136=0,"",VLOOKUP($G136,Data!$G$3:$BA$2935,29,FALSE))</f>
        <v/>
      </c>
      <c r="AK136" s="4" t="str">
        <f>IF($H136=0,"",VLOOKUP($G136,Data!$G$3:$BA$2935,30,FALSE))</f>
        <v/>
      </c>
      <c r="AL136" s="4" t="str">
        <f>IF($H136=0,"",VLOOKUP($G136,Data!$G$3:$BA$2935,31,FALSE))</f>
        <v/>
      </c>
      <c r="AM136" s="4" t="str">
        <f>IF($H136=0,"",VLOOKUP($G136,Data!$G$3:$BA$2935,32,FALSE))</f>
        <v/>
      </c>
      <c r="AN136" s="4" t="str">
        <f>IF($H136=0,"",VLOOKUP($G136,Data!$G$3:$BA$2935,33,FALSE))</f>
        <v/>
      </c>
      <c r="AO136" s="4" t="str">
        <f>IF($H136=0,"",VLOOKUP($G136,Data!$G$3:$BA$2935,34,FALSE))</f>
        <v/>
      </c>
      <c r="AP136" s="4" t="str">
        <f>IF($H136=0,"",VLOOKUP($G136,Data!$G$3:$BA$2935,35,FALSE))</f>
        <v/>
      </c>
      <c r="AQ136" s="4" t="str">
        <f>IF($H136=0,"",VLOOKUP($G136,Data!$G$3:$BA$2935,36,FALSE))</f>
        <v/>
      </c>
      <c r="AR136" s="4" t="str">
        <f>IF($H136=0,"",VLOOKUP($G136,Data!$G$3:$BA$2935,37,FALSE))</f>
        <v/>
      </c>
      <c r="AS136" s="4" t="str">
        <f>IF($H136=0,"",VLOOKUP($G136,Data!$G$3:$BA$2935,38,FALSE))</f>
        <v/>
      </c>
      <c r="AT136" s="4" t="str">
        <f>IF($H136=0,"",VLOOKUP($G136,Data!$G$3:$BA$2935,39,FALSE))</f>
        <v/>
      </c>
    </row>
    <row r="137" spans="1:46" x14ac:dyDescent="0.25">
      <c r="A137" s="4">
        <f>PSSE!A139</f>
        <v>926021</v>
      </c>
      <c r="B137" s="4" t="str">
        <f>PSSE!B139</f>
        <v>UONGBIMR_S1</v>
      </c>
      <c r="C137" s="4">
        <f>PSSE!D139</f>
        <v>19</v>
      </c>
      <c r="D137" s="4">
        <f>PSSE!E139</f>
        <v>300</v>
      </c>
      <c r="E137" s="4" t="str">
        <f>PSSE!F139</f>
        <v>ND</v>
      </c>
      <c r="F137" s="4">
        <f>PSSE!G139</f>
        <v>1</v>
      </c>
      <c r="G137" s="4" t="str">
        <f t="shared" si="2"/>
        <v>GOV19300ND1</v>
      </c>
      <c r="H137" s="4">
        <f>COUNTIF(Data!$G$3:$BA$2935,GOV!$G137)</f>
        <v>1</v>
      </c>
      <c r="I137" s="4" t="str">
        <f>IF($H137=0,"",VLOOKUP($G137,Data!$G$3:$BA$2935,2,FALSE))</f>
        <v>'TGOV1'</v>
      </c>
      <c r="J137" s="4">
        <f>PSSE!C139</f>
        <v>1</v>
      </c>
      <c r="K137" s="4">
        <f>IF($H137=0,"",VLOOKUP($G137,Data!$G$3:$BA$2935,4,FALSE))</f>
        <v>0.03</v>
      </c>
      <c r="L137" s="4">
        <f>IF($H137=0,"",VLOOKUP($G137,Data!$G$3:$BA$2935,5,FALSE))</f>
        <v>0.499</v>
      </c>
      <c r="M137" s="4">
        <f>IF($H137=0,"",VLOOKUP($G137,Data!$G$3:$BA$2935,6,FALSE))</f>
        <v>1</v>
      </c>
      <c r="N137" s="4">
        <f>IF($H137=0,"",VLOOKUP($G137,Data!$G$3:$BA$2935,7,FALSE))</f>
        <v>0</v>
      </c>
      <c r="O137" s="4">
        <f>IF($H137=0,"",VLOOKUP($G137,Data!$G$3:$BA$2935,8,FALSE))</f>
        <v>4</v>
      </c>
      <c r="P137" s="4">
        <f>IF($H137=0,"",VLOOKUP($G137,Data!$G$3:$BA$2935,9,FALSE))</f>
        <v>9</v>
      </c>
      <c r="Q137" s="4">
        <f>IF($H137=0,"",VLOOKUP($G137,Data!$G$3:$BA$2935,10,FALSE))</f>
        <v>0.1</v>
      </c>
      <c r="R137" s="4" t="str">
        <f>IF($H137=0,"",VLOOKUP($G137,Data!$G$3:$BA$2935,11,FALSE))</f>
        <v>/</v>
      </c>
      <c r="S137" s="4" t="str">
        <f>IF($H137=0,"",VLOOKUP($G137,Data!$G$3:$BA$2935,12,FALSE))</f>
        <v>/</v>
      </c>
      <c r="T137" s="4" t="str">
        <f>IF($H137=0,"",VLOOKUP($G137,Data!$G$3:$BA$2935,13,FALSE))</f>
        <v/>
      </c>
      <c r="U137" s="4" t="str">
        <f>IF($H137=0,"",VLOOKUP($G137,Data!$G$3:$BA$2935,14,FALSE))</f>
        <v/>
      </c>
      <c r="V137" s="4" t="str">
        <f>IF($H137=0,"",VLOOKUP($G137,Data!$G$3:$BA$2935,15,FALSE))</f>
        <v/>
      </c>
      <c r="W137" s="4" t="str">
        <f>IF($H137=0,"",VLOOKUP($G137,Data!$G$3:$BA$2935,16,FALSE))</f>
        <v/>
      </c>
      <c r="X137" s="4" t="str">
        <f>IF($H137=0,"",VLOOKUP($G137,Data!$G$3:$BA$2935,17,FALSE))</f>
        <v/>
      </c>
      <c r="Y137" s="4" t="str">
        <f>IF($H137=0,"",VLOOKUP($G137,Data!$G$3:$BA$2935,18,FALSE))</f>
        <v/>
      </c>
      <c r="Z137" s="4" t="str">
        <f>IF($H137=0,"",VLOOKUP($G137,Data!$G$3:$BA$2935,19,FALSE))</f>
        <v/>
      </c>
      <c r="AA137" s="4" t="str">
        <f>IF($H137=0,"",VLOOKUP($G137,Data!$G$3:$BA$2935,20,FALSE))</f>
        <v/>
      </c>
      <c r="AB137" s="4" t="str">
        <f>IF($H137=0,"",VLOOKUP($G137,Data!$G$3:$BA$2935,21,FALSE))</f>
        <v/>
      </c>
      <c r="AC137" s="4" t="str">
        <f>IF($H137=0,"",VLOOKUP($G137,Data!$G$3:$BA$2935,22,FALSE))</f>
        <v/>
      </c>
      <c r="AD137" s="4" t="str">
        <f>IF($H137=0,"",VLOOKUP($G137,Data!$G$3:$BA$2935,23,FALSE))</f>
        <v/>
      </c>
      <c r="AE137" s="4" t="str">
        <f>IF($H137=0,"",VLOOKUP($G137,Data!$G$3:$BA$2935,24,FALSE))</f>
        <v/>
      </c>
      <c r="AF137" s="4" t="str">
        <f>IF($H137=0,"",VLOOKUP($G137,Data!$G$3:$BA$2935,25,FALSE))</f>
        <v/>
      </c>
      <c r="AG137" s="4" t="str">
        <f>IF($H137=0,"",VLOOKUP($G137,Data!$G$3:$BA$2935,26,FALSE))</f>
        <v/>
      </c>
      <c r="AH137" s="4" t="str">
        <f>IF($H137=0,"",VLOOKUP($G137,Data!$G$3:$BA$2935,27,FALSE))</f>
        <v/>
      </c>
      <c r="AI137" s="4" t="str">
        <f>IF($H137=0,"",VLOOKUP($G137,Data!$G$3:$BA$2935,28,FALSE))</f>
        <v/>
      </c>
      <c r="AJ137" s="4" t="str">
        <f>IF($H137=0,"",VLOOKUP($G137,Data!$G$3:$BA$2935,29,FALSE))</f>
        <v/>
      </c>
      <c r="AK137" s="4" t="str">
        <f>IF($H137=0,"",VLOOKUP($G137,Data!$G$3:$BA$2935,30,FALSE))</f>
        <v/>
      </c>
      <c r="AL137" s="4" t="str">
        <f>IF($H137=0,"",VLOOKUP($G137,Data!$G$3:$BA$2935,31,FALSE))</f>
        <v/>
      </c>
      <c r="AM137" s="4" t="str">
        <f>IF($H137=0,"",VLOOKUP($G137,Data!$G$3:$BA$2935,32,FALSE))</f>
        <v/>
      </c>
      <c r="AN137" s="4" t="str">
        <f>IF($H137=0,"",VLOOKUP($G137,Data!$G$3:$BA$2935,33,FALSE))</f>
        <v/>
      </c>
      <c r="AO137" s="4" t="str">
        <f>IF($H137=0,"",VLOOKUP($G137,Data!$G$3:$BA$2935,34,FALSE))</f>
        <v/>
      </c>
      <c r="AP137" s="4" t="str">
        <f>IF($H137=0,"",VLOOKUP($G137,Data!$G$3:$BA$2935,35,FALSE))</f>
        <v/>
      </c>
      <c r="AQ137" s="4" t="str">
        <f>IF($H137=0,"",VLOOKUP($G137,Data!$G$3:$BA$2935,36,FALSE))</f>
        <v/>
      </c>
      <c r="AR137" s="4" t="str">
        <f>IF($H137=0,"",VLOOKUP($G137,Data!$G$3:$BA$2935,37,FALSE))</f>
        <v/>
      </c>
      <c r="AS137" s="4" t="str">
        <f>IF($H137=0,"",VLOOKUP($G137,Data!$G$3:$BA$2935,38,FALSE))</f>
        <v/>
      </c>
      <c r="AT137" s="4" t="str">
        <f>IF($H137=0,"",VLOOKUP($G137,Data!$G$3:$BA$2935,39,FALSE))</f>
        <v/>
      </c>
    </row>
    <row r="138" spans="1:46" x14ac:dyDescent="0.25">
      <c r="A138" s="4">
        <f>PSSE!A140</f>
        <v>926031</v>
      </c>
      <c r="B138" s="4" t="str">
        <f>PSSE!B140</f>
        <v>CAMPHA1_S1</v>
      </c>
      <c r="C138" s="4">
        <f>PSSE!D140</f>
        <v>19</v>
      </c>
      <c r="D138" s="4">
        <f>PSSE!E140</f>
        <v>150</v>
      </c>
      <c r="E138" s="4" t="str">
        <f>PSSE!F140</f>
        <v>ND</v>
      </c>
      <c r="F138" s="4">
        <f>PSSE!G140</f>
        <v>1</v>
      </c>
      <c r="G138" s="4" t="str">
        <f t="shared" si="2"/>
        <v>GOV19150ND1</v>
      </c>
      <c r="H138" s="4">
        <f>COUNTIF(Data!$G$3:$BA$2935,GOV!$G138)</f>
        <v>1</v>
      </c>
      <c r="I138" s="4" t="str">
        <f>IF($H138=0,"",VLOOKUP($G138,Data!$G$3:$BA$2935,2,FALSE))</f>
        <v>'TGOV1'</v>
      </c>
      <c r="J138" s="4">
        <f>PSSE!C140</f>
        <v>1</v>
      </c>
      <c r="K138" s="4">
        <f>IF($H138=0,"",VLOOKUP($G138,Data!$G$3:$BA$2935,4,FALSE))</f>
        <v>0.05</v>
      </c>
      <c r="L138" s="4">
        <f>IF($H138=0,"",VLOOKUP($G138,Data!$G$3:$BA$2935,5,FALSE))</f>
        <v>0.05</v>
      </c>
      <c r="M138" s="4">
        <f>IF($H138=0,"",VLOOKUP($G138,Data!$G$3:$BA$2935,6,FALSE))</f>
        <v>1.1000000000000001</v>
      </c>
      <c r="N138" s="4">
        <f>IF($H138=0,"",VLOOKUP($G138,Data!$G$3:$BA$2935,7,FALSE))</f>
        <v>0</v>
      </c>
      <c r="O138" s="4">
        <f>IF($H138=0,"",VLOOKUP($G138,Data!$G$3:$BA$2935,8,FALSE))</f>
        <v>2.7</v>
      </c>
      <c r="P138" s="4">
        <f>IF($H138=0,"",VLOOKUP($G138,Data!$G$3:$BA$2935,9,FALSE))</f>
        <v>9</v>
      </c>
      <c r="Q138" s="4">
        <f>IF($H138=0,"",VLOOKUP($G138,Data!$G$3:$BA$2935,10,FALSE))</f>
        <v>0</v>
      </c>
      <c r="R138" s="4" t="str">
        <f>IF($H138=0,"",VLOOKUP($G138,Data!$G$3:$BA$2935,11,FALSE))</f>
        <v>/</v>
      </c>
      <c r="S138" s="4" t="str">
        <f>IF($H138=0,"",VLOOKUP($G138,Data!$G$3:$BA$2935,12,FALSE))</f>
        <v>/</v>
      </c>
      <c r="T138" s="4" t="str">
        <f>IF($H138=0,"",VLOOKUP($G138,Data!$G$3:$BA$2935,13,FALSE))</f>
        <v/>
      </c>
      <c r="U138" s="4" t="str">
        <f>IF($H138=0,"",VLOOKUP($G138,Data!$G$3:$BA$2935,14,FALSE))</f>
        <v/>
      </c>
      <c r="V138" s="4" t="str">
        <f>IF($H138=0,"",VLOOKUP($G138,Data!$G$3:$BA$2935,15,FALSE))</f>
        <v/>
      </c>
      <c r="W138" s="4" t="str">
        <f>IF($H138=0,"",VLOOKUP($G138,Data!$G$3:$BA$2935,16,FALSE))</f>
        <v/>
      </c>
      <c r="X138" s="4" t="str">
        <f>IF($H138=0,"",VLOOKUP($G138,Data!$G$3:$BA$2935,17,FALSE))</f>
        <v/>
      </c>
      <c r="Y138" s="4" t="str">
        <f>IF($H138=0,"",VLOOKUP($G138,Data!$G$3:$BA$2935,18,FALSE))</f>
        <v/>
      </c>
      <c r="Z138" s="4" t="str">
        <f>IF($H138=0,"",VLOOKUP($G138,Data!$G$3:$BA$2935,19,FALSE))</f>
        <v/>
      </c>
      <c r="AA138" s="4" t="str">
        <f>IF($H138=0,"",VLOOKUP($G138,Data!$G$3:$BA$2935,20,FALSE))</f>
        <v/>
      </c>
      <c r="AB138" s="4" t="str">
        <f>IF($H138=0,"",VLOOKUP($G138,Data!$G$3:$BA$2935,21,FALSE))</f>
        <v/>
      </c>
      <c r="AC138" s="4" t="str">
        <f>IF($H138=0,"",VLOOKUP($G138,Data!$G$3:$BA$2935,22,FALSE))</f>
        <v/>
      </c>
      <c r="AD138" s="4" t="str">
        <f>IF($H138=0,"",VLOOKUP($G138,Data!$G$3:$BA$2935,23,FALSE))</f>
        <v/>
      </c>
      <c r="AE138" s="4" t="str">
        <f>IF($H138=0,"",VLOOKUP($G138,Data!$G$3:$BA$2935,24,FALSE))</f>
        <v/>
      </c>
      <c r="AF138" s="4" t="str">
        <f>IF($H138=0,"",VLOOKUP($G138,Data!$G$3:$BA$2935,25,FALSE))</f>
        <v/>
      </c>
      <c r="AG138" s="4" t="str">
        <f>IF($H138=0,"",VLOOKUP($G138,Data!$G$3:$BA$2935,26,FALSE))</f>
        <v/>
      </c>
      <c r="AH138" s="4" t="str">
        <f>IF($H138=0,"",VLOOKUP($G138,Data!$G$3:$BA$2935,27,FALSE))</f>
        <v/>
      </c>
      <c r="AI138" s="4" t="str">
        <f>IF($H138=0,"",VLOOKUP($G138,Data!$G$3:$BA$2935,28,FALSE))</f>
        <v/>
      </c>
      <c r="AJ138" s="4" t="str">
        <f>IF($H138=0,"",VLOOKUP($G138,Data!$G$3:$BA$2935,29,FALSE))</f>
        <v/>
      </c>
      <c r="AK138" s="4" t="str">
        <f>IF($H138=0,"",VLOOKUP($G138,Data!$G$3:$BA$2935,30,FALSE))</f>
        <v/>
      </c>
      <c r="AL138" s="4" t="str">
        <f>IF($H138=0,"",VLOOKUP($G138,Data!$G$3:$BA$2935,31,FALSE))</f>
        <v/>
      </c>
      <c r="AM138" s="4" t="str">
        <f>IF($H138=0,"",VLOOKUP($G138,Data!$G$3:$BA$2935,32,FALSE))</f>
        <v/>
      </c>
      <c r="AN138" s="4" t="str">
        <f>IF($H138=0,"",VLOOKUP($G138,Data!$G$3:$BA$2935,33,FALSE))</f>
        <v/>
      </c>
      <c r="AO138" s="4" t="str">
        <f>IF($H138=0,"",VLOOKUP($G138,Data!$G$3:$BA$2935,34,FALSE))</f>
        <v/>
      </c>
      <c r="AP138" s="4" t="str">
        <f>IF($H138=0,"",VLOOKUP($G138,Data!$G$3:$BA$2935,35,FALSE))</f>
        <v/>
      </c>
      <c r="AQ138" s="4" t="str">
        <f>IF($H138=0,"",VLOOKUP($G138,Data!$G$3:$BA$2935,36,FALSE))</f>
        <v/>
      </c>
      <c r="AR138" s="4" t="str">
        <f>IF($H138=0,"",VLOOKUP($G138,Data!$G$3:$BA$2935,37,FALSE))</f>
        <v/>
      </c>
      <c r="AS138" s="4" t="str">
        <f>IF($H138=0,"",VLOOKUP($G138,Data!$G$3:$BA$2935,38,FALSE))</f>
        <v/>
      </c>
      <c r="AT138" s="4" t="str">
        <f>IF($H138=0,"",VLOOKUP($G138,Data!$G$3:$BA$2935,39,FALSE))</f>
        <v/>
      </c>
    </row>
    <row r="139" spans="1:46" x14ac:dyDescent="0.25">
      <c r="A139" s="4">
        <f>PSSE!A141</f>
        <v>926032</v>
      </c>
      <c r="B139" s="4" t="str">
        <f>PSSE!B141</f>
        <v>CAMPHA1_S2</v>
      </c>
      <c r="C139" s="4">
        <f>PSSE!D141</f>
        <v>19</v>
      </c>
      <c r="D139" s="4">
        <f>PSSE!E141</f>
        <v>150</v>
      </c>
      <c r="E139" s="4" t="str">
        <f>PSSE!F141</f>
        <v>ND</v>
      </c>
      <c r="F139" s="4">
        <f>PSSE!G141</f>
        <v>1</v>
      </c>
      <c r="G139" s="4" t="str">
        <f t="shared" si="2"/>
        <v>GOV19150ND1</v>
      </c>
      <c r="H139" s="4">
        <f>COUNTIF(Data!$G$3:$BA$2935,GOV!$G139)</f>
        <v>1</v>
      </c>
      <c r="I139" s="4" t="str">
        <f>IF($H139=0,"",VLOOKUP($G139,Data!$G$3:$BA$2935,2,FALSE))</f>
        <v>'TGOV1'</v>
      </c>
      <c r="J139" s="4">
        <f>PSSE!C141</f>
        <v>1</v>
      </c>
      <c r="K139" s="4">
        <f>IF($H139=0,"",VLOOKUP($G139,Data!$G$3:$BA$2935,4,FALSE))</f>
        <v>0.05</v>
      </c>
      <c r="L139" s="4">
        <f>IF($H139=0,"",VLOOKUP($G139,Data!$G$3:$BA$2935,5,FALSE))</f>
        <v>0.05</v>
      </c>
      <c r="M139" s="4">
        <f>IF($H139=0,"",VLOOKUP($G139,Data!$G$3:$BA$2935,6,FALSE))</f>
        <v>1.1000000000000001</v>
      </c>
      <c r="N139" s="4">
        <f>IF($H139=0,"",VLOOKUP($G139,Data!$G$3:$BA$2935,7,FALSE))</f>
        <v>0</v>
      </c>
      <c r="O139" s="4">
        <f>IF($H139=0,"",VLOOKUP($G139,Data!$G$3:$BA$2935,8,FALSE))</f>
        <v>2.7</v>
      </c>
      <c r="P139" s="4">
        <f>IF($H139=0,"",VLOOKUP($G139,Data!$G$3:$BA$2935,9,FALSE))</f>
        <v>9</v>
      </c>
      <c r="Q139" s="4">
        <f>IF($H139=0,"",VLOOKUP($G139,Data!$G$3:$BA$2935,10,FALSE))</f>
        <v>0</v>
      </c>
      <c r="R139" s="4" t="str">
        <f>IF($H139=0,"",VLOOKUP($G139,Data!$G$3:$BA$2935,11,FALSE))</f>
        <v>/</v>
      </c>
      <c r="S139" s="4" t="str">
        <f>IF($H139=0,"",VLOOKUP($G139,Data!$G$3:$BA$2935,12,FALSE))</f>
        <v>/</v>
      </c>
      <c r="T139" s="4" t="str">
        <f>IF($H139=0,"",VLOOKUP($G139,Data!$G$3:$BA$2935,13,FALSE))</f>
        <v/>
      </c>
      <c r="U139" s="4" t="str">
        <f>IF($H139=0,"",VLOOKUP($G139,Data!$G$3:$BA$2935,14,FALSE))</f>
        <v/>
      </c>
      <c r="V139" s="4" t="str">
        <f>IF($H139=0,"",VLOOKUP($G139,Data!$G$3:$BA$2935,15,FALSE))</f>
        <v/>
      </c>
      <c r="W139" s="4" t="str">
        <f>IF($H139=0,"",VLOOKUP($G139,Data!$G$3:$BA$2935,16,FALSE))</f>
        <v/>
      </c>
      <c r="X139" s="4" t="str">
        <f>IF($H139=0,"",VLOOKUP($G139,Data!$G$3:$BA$2935,17,FALSE))</f>
        <v/>
      </c>
      <c r="Y139" s="4" t="str">
        <f>IF($H139=0,"",VLOOKUP($G139,Data!$G$3:$BA$2935,18,FALSE))</f>
        <v/>
      </c>
      <c r="Z139" s="4" t="str">
        <f>IF($H139=0,"",VLOOKUP($G139,Data!$G$3:$BA$2935,19,FALSE))</f>
        <v/>
      </c>
      <c r="AA139" s="4" t="str">
        <f>IF($H139=0,"",VLOOKUP($G139,Data!$G$3:$BA$2935,20,FALSE))</f>
        <v/>
      </c>
      <c r="AB139" s="4" t="str">
        <f>IF($H139=0,"",VLOOKUP($G139,Data!$G$3:$BA$2935,21,FALSE))</f>
        <v/>
      </c>
      <c r="AC139" s="4" t="str">
        <f>IF($H139=0,"",VLOOKUP($G139,Data!$G$3:$BA$2935,22,FALSE))</f>
        <v/>
      </c>
      <c r="AD139" s="4" t="str">
        <f>IF($H139=0,"",VLOOKUP($G139,Data!$G$3:$BA$2935,23,FALSE))</f>
        <v/>
      </c>
      <c r="AE139" s="4" t="str">
        <f>IF($H139=0,"",VLOOKUP($G139,Data!$G$3:$BA$2935,24,FALSE))</f>
        <v/>
      </c>
      <c r="AF139" s="4" t="str">
        <f>IF($H139=0,"",VLOOKUP($G139,Data!$G$3:$BA$2935,25,FALSE))</f>
        <v/>
      </c>
      <c r="AG139" s="4" t="str">
        <f>IF($H139=0,"",VLOOKUP($G139,Data!$G$3:$BA$2935,26,FALSE))</f>
        <v/>
      </c>
      <c r="AH139" s="4" t="str">
        <f>IF($H139=0,"",VLOOKUP($G139,Data!$G$3:$BA$2935,27,FALSE))</f>
        <v/>
      </c>
      <c r="AI139" s="4" t="str">
        <f>IF($H139=0,"",VLOOKUP($G139,Data!$G$3:$BA$2935,28,FALSE))</f>
        <v/>
      </c>
      <c r="AJ139" s="4" t="str">
        <f>IF($H139=0,"",VLOOKUP($G139,Data!$G$3:$BA$2935,29,FALSE))</f>
        <v/>
      </c>
      <c r="AK139" s="4" t="str">
        <f>IF($H139=0,"",VLOOKUP($G139,Data!$G$3:$BA$2935,30,FALSE))</f>
        <v/>
      </c>
      <c r="AL139" s="4" t="str">
        <f>IF($H139=0,"",VLOOKUP($G139,Data!$G$3:$BA$2935,31,FALSE))</f>
        <v/>
      </c>
      <c r="AM139" s="4" t="str">
        <f>IF($H139=0,"",VLOOKUP($G139,Data!$G$3:$BA$2935,32,FALSE))</f>
        <v/>
      </c>
      <c r="AN139" s="4" t="str">
        <f>IF($H139=0,"",VLOOKUP($G139,Data!$G$3:$BA$2935,33,FALSE))</f>
        <v/>
      </c>
      <c r="AO139" s="4" t="str">
        <f>IF($H139=0,"",VLOOKUP($G139,Data!$G$3:$BA$2935,34,FALSE))</f>
        <v/>
      </c>
      <c r="AP139" s="4" t="str">
        <f>IF($H139=0,"",VLOOKUP($G139,Data!$G$3:$BA$2935,35,FALSE))</f>
        <v/>
      </c>
      <c r="AQ139" s="4" t="str">
        <f>IF($H139=0,"",VLOOKUP($G139,Data!$G$3:$BA$2935,36,FALSE))</f>
        <v/>
      </c>
      <c r="AR139" s="4" t="str">
        <f>IF($H139=0,"",VLOOKUP($G139,Data!$G$3:$BA$2935,37,FALSE))</f>
        <v/>
      </c>
      <c r="AS139" s="4" t="str">
        <f>IF($H139=0,"",VLOOKUP($G139,Data!$G$3:$BA$2935,38,FALSE))</f>
        <v/>
      </c>
      <c r="AT139" s="4" t="str">
        <f>IF($H139=0,"",VLOOKUP($G139,Data!$G$3:$BA$2935,39,FALSE))</f>
        <v/>
      </c>
    </row>
    <row r="140" spans="1:46" x14ac:dyDescent="0.25">
      <c r="A140" s="4">
        <f>PSSE!A142</f>
        <v>926041</v>
      </c>
      <c r="B140" s="4" t="str">
        <f>PSSE!B142</f>
        <v>QUANGNINI_S1</v>
      </c>
      <c r="C140" s="4">
        <f>PSSE!D142</f>
        <v>19</v>
      </c>
      <c r="D140" s="4">
        <f>PSSE!E142</f>
        <v>300</v>
      </c>
      <c r="E140" s="4" t="str">
        <f>PSSE!F142</f>
        <v>ND</v>
      </c>
      <c r="F140" s="4">
        <f>PSSE!G142</f>
        <v>1</v>
      </c>
      <c r="G140" s="4" t="str">
        <f t="shared" si="2"/>
        <v>GOV19300ND1</v>
      </c>
      <c r="H140" s="4">
        <f>COUNTIF(Data!$G$3:$BA$2935,GOV!$G140)</f>
        <v>1</v>
      </c>
      <c r="I140" s="4" t="str">
        <f>IF($H140=0,"",VLOOKUP($G140,Data!$G$3:$BA$2935,2,FALSE))</f>
        <v>'TGOV1'</v>
      </c>
      <c r="J140" s="4">
        <f>PSSE!C142</f>
        <v>1</v>
      </c>
      <c r="K140" s="4">
        <f>IF($H140=0,"",VLOOKUP($G140,Data!$G$3:$BA$2935,4,FALSE))</f>
        <v>0.03</v>
      </c>
      <c r="L140" s="4">
        <f>IF($H140=0,"",VLOOKUP($G140,Data!$G$3:$BA$2935,5,FALSE))</f>
        <v>0.499</v>
      </c>
      <c r="M140" s="4">
        <f>IF($H140=0,"",VLOOKUP($G140,Data!$G$3:$BA$2935,6,FALSE))</f>
        <v>1</v>
      </c>
      <c r="N140" s="4">
        <f>IF($H140=0,"",VLOOKUP($G140,Data!$G$3:$BA$2935,7,FALSE))</f>
        <v>0</v>
      </c>
      <c r="O140" s="4">
        <f>IF($H140=0,"",VLOOKUP($G140,Data!$G$3:$BA$2935,8,FALSE))</f>
        <v>4</v>
      </c>
      <c r="P140" s="4">
        <f>IF($H140=0,"",VLOOKUP($G140,Data!$G$3:$BA$2935,9,FALSE))</f>
        <v>9</v>
      </c>
      <c r="Q140" s="4">
        <f>IF($H140=0,"",VLOOKUP($G140,Data!$G$3:$BA$2935,10,FALSE))</f>
        <v>0.1</v>
      </c>
      <c r="R140" s="4" t="str">
        <f>IF($H140=0,"",VLOOKUP($G140,Data!$G$3:$BA$2935,11,FALSE))</f>
        <v>/</v>
      </c>
      <c r="S140" s="4" t="str">
        <f>IF($H140=0,"",VLOOKUP($G140,Data!$G$3:$BA$2935,12,FALSE))</f>
        <v>/</v>
      </c>
      <c r="T140" s="4" t="str">
        <f>IF($H140=0,"",VLOOKUP($G140,Data!$G$3:$BA$2935,13,FALSE))</f>
        <v/>
      </c>
      <c r="U140" s="4" t="str">
        <f>IF($H140=0,"",VLOOKUP($G140,Data!$G$3:$BA$2935,14,FALSE))</f>
        <v/>
      </c>
      <c r="V140" s="4" t="str">
        <f>IF($H140=0,"",VLOOKUP($G140,Data!$G$3:$BA$2935,15,FALSE))</f>
        <v/>
      </c>
      <c r="W140" s="4" t="str">
        <f>IF($H140=0,"",VLOOKUP($G140,Data!$G$3:$BA$2935,16,FALSE))</f>
        <v/>
      </c>
      <c r="X140" s="4" t="str">
        <f>IF($H140=0,"",VLOOKUP($G140,Data!$G$3:$BA$2935,17,FALSE))</f>
        <v/>
      </c>
      <c r="Y140" s="4" t="str">
        <f>IF($H140=0,"",VLOOKUP($G140,Data!$G$3:$BA$2935,18,FALSE))</f>
        <v/>
      </c>
      <c r="Z140" s="4" t="str">
        <f>IF($H140=0,"",VLOOKUP($G140,Data!$G$3:$BA$2935,19,FALSE))</f>
        <v/>
      </c>
      <c r="AA140" s="4" t="str">
        <f>IF($H140=0,"",VLOOKUP($G140,Data!$G$3:$BA$2935,20,FALSE))</f>
        <v/>
      </c>
      <c r="AB140" s="4" t="str">
        <f>IF($H140=0,"",VLOOKUP($G140,Data!$G$3:$BA$2935,21,FALSE))</f>
        <v/>
      </c>
      <c r="AC140" s="4" t="str">
        <f>IF($H140=0,"",VLOOKUP($G140,Data!$G$3:$BA$2935,22,FALSE))</f>
        <v/>
      </c>
      <c r="AD140" s="4" t="str">
        <f>IF($H140=0,"",VLOOKUP($G140,Data!$G$3:$BA$2935,23,FALSE))</f>
        <v/>
      </c>
      <c r="AE140" s="4" t="str">
        <f>IF($H140=0,"",VLOOKUP($G140,Data!$G$3:$BA$2935,24,FALSE))</f>
        <v/>
      </c>
      <c r="AF140" s="4" t="str">
        <f>IF($H140=0,"",VLOOKUP($G140,Data!$G$3:$BA$2935,25,FALSE))</f>
        <v/>
      </c>
      <c r="AG140" s="4" t="str">
        <f>IF($H140=0,"",VLOOKUP($G140,Data!$G$3:$BA$2935,26,FALSE))</f>
        <v/>
      </c>
      <c r="AH140" s="4" t="str">
        <f>IF($H140=0,"",VLOOKUP($G140,Data!$G$3:$BA$2935,27,FALSE))</f>
        <v/>
      </c>
      <c r="AI140" s="4" t="str">
        <f>IF($H140=0,"",VLOOKUP($G140,Data!$G$3:$BA$2935,28,FALSE))</f>
        <v/>
      </c>
      <c r="AJ140" s="4" t="str">
        <f>IF($H140=0,"",VLOOKUP($G140,Data!$G$3:$BA$2935,29,FALSE))</f>
        <v/>
      </c>
      <c r="AK140" s="4" t="str">
        <f>IF($H140=0,"",VLOOKUP($G140,Data!$G$3:$BA$2935,30,FALSE))</f>
        <v/>
      </c>
      <c r="AL140" s="4" t="str">
        <f>IF($H140=0,"",VLOOKUP($G140,Data!$G$3:$BA$2935,31,FALSE))</f>
        <v/>
      </c>
      <c r="AM140" s="4" t="str">
        <f>IF($H140=0,"",VLOOKUP($G140,Data!$G$3:$BA$2935,32,FALSE))</f>
        <v/>
      </c>
      <c r="AN140" s="4" t="str">
        <f>IF($H140=0,"",VLOOKUP($G140,Data!$G$3:$BA$2935,33,FALSE))</f>
        <v/>
      </c>
      <c r="AO140" s="4" t="str">
        <f>IF($H140=0,"",VLOOKUP($G140,Data!$G$3:$BA$2935,34,FALSE))</f>
        <v/>
      </c>
      <c r="AP140" s="4" t="str">
        <f>IF($H140=0,"",VLOOKUP($G140,Data!$G$3:$BA$2935,35,FALSE))</f>
        <v/>
      </c>
      <c r="AQ140" s="4" t="str">
        <f>IF($H140=0,"",VLOOKUP($G140,Data!$G$3:$BA$2935,36,FALSE))</f>
        <v/>
      </c>
      <c r="AR140" s="4" t="str">
        <f>IF($H140=0,"",VLOOKUP($G140,Data!$G$3:$BA$2935,37,FALSE))</f>
        <v/>
      </c>
      <c r="AS140" s="4" t="str">
        <f>IF($H140=0,"",VLOOKUP($G140,Data!$G$3:$BA$2935,38,FALSE))</f>
        <v/>
      </c>
      <c r="AT140" s="4" t="str">
        <f>IF($H140=0,"",VLOOKUP($G140,Data!$G$3:$BA$2935,39,FALSE))</f>
        <v/>
      </c>
    </row>
    <row r="141" spans="1:46" x14ac:dyDescent="0.25">
      <c r="A141" s="4">
        <f>PSSE!A143</f>
        <v>926042</v>
      </c>
      <c r="B141" s="4" t="str">
        <f>PSSE!B143</f>
        <v>QUANGNINI_S2</v>
      </c>
      <c r="C141" s="4">
        <f>PSSE!D143</f>
        <v>19</v>
      </c>
      <c r="D141" s="4">
        <f>PSSE!E143</f>
        <v>300</v>
      </c>
      <c r="E141" s="4" t="str">
        <f>PSSE!F143</f>
        <v>ND</v>
      </c>
      <c r="F141" s="4">
        <f>PSSE!G143</f>
        <v>1</v>
      </c>
      <c r="G141" s="4" t="str">
        <f t="shared" si="2"/>
        <v>GOV19300ND1</v>
      </c>
      <c r="H141" s="4">
        <f>COUNTIF(Data!$G$3:$BA$2935,GOV!$G141)</f>
        <v>1</v>
      </c>
      <c r="I141" s="4" t="str">
        <f>IF($H141=0,"",VLOOKUP($G141,Data!$G$3:$BA$2935,2,FALSE))</f>
        <v>'TGOV1'</v>
      </c>
      <c r="J141" s="4">
        <f>PSSE!C143</f>
        <v>1</v>
      </c>
      <c r="K141" s="4">
        <f>IF($H141=0,"",VLOOKUP($G141,Data!$G$3:$BA$2935,4,FALSE))</f>
        <v>0.03</v>
      </c>
      <c r="L141" s="4">
        <f>IF($H141=0,"",VLOOKUP($G141,Data!$G$3:$BA$2935,5,FALSE))</f>
        <v>0.499</v>
      </c>
      <c r="M141" s="4">
        <f>IF($H141=0,"",VLOOKUP($G141,Data!$G$3:$BA$2935,6,FALSE))</f>
        <v>1</v>
      </c>
      <c r="N141" s="4">
        <f>IF($H141=0,"",VLOOKUP($G141,Data!$G$3:$BA$2935,7,FALSE))</f>
        <v>0</v>
      </c>
      <c r="O141" s="4">
        <f>IF($H141=0,"",VLOOKUP($G141,Data!$G$3:$BA$2935,8,FALSE))</f>
        <v>4</v>
      </c>
      <c r="P141" s="4">
        <f>IF($H141=0,"",VLOOKUP($G141,Data!$G$3:$BA$2935,9,FALSE))</f>
        <v>9</v>
      </c>
      <c r="Q141" s="4">
        <f>IF($H141=0,"",VLOOKUP($G141,Data!$G$3:$BA$2935,10,FALSE))</f>
        <v>0.1</v>
      </c>
      <c r="R141" s="4" t="str">
        <f>IF($H141=0,"",VLOOKUP($G141,Data!$G$3:$BA$2935,11,FALSE))</f>
        <v>/</v>
      </c>
      <c r="S141" s="4" t="str">
        <f>IF($H141=0,"",VLOOKUP($G141,Data!$G$3:$BA$2935,12,FALSE))</f>
        <v>/</v>
      </c>
      <c r="T141" s="4" t="str">
        <f>IF($H141=0,"",VLOOKUP($G141,Data!$G$3:$BA$2935,13,FALSE))</f>
        <v/>
      </c>
      <c r="U141" s="4" t="str">
        <f>IF($H141=0,"",VLOOKUP($G141,Data!$G$3:$BA$2935,14,FALSE))</f>
        <v/>
      </c>
      <c r="V141" s="4" t="str">
        <f>IF($H141=0,"",VLOOKUP($G141,Data!$G$3:$BA$2935,15,FALSE))</f>
        <v/>
      </c>
      <c r="W141" s="4" t="str">
        <f>IF($H141=0,"",VLOOKUP($G141,Data!$G$3:$BA$2935,16,FALSE))</f>
        <v/>
      </c>
      <c r="X141" s="4" t="str">
        <f>IF($H141=0,"",VLOOKUP($G141,Data!$G$3:$BA$2935,17,FALSE))</f>
        <v/>
      </c>
      <c r="Y141" s="4" t="str">
        <f>IF($H141=0,"",VLOOKUP($G141,Data!$G$3:$BA$2935,18,FALSE))</f>
        <v/>
      </c>
      <c r="Z141" s="4" t="str">
        <f>IF($H141=0,"",VLOOKUP($G141,Data!$G$3:$BA$2935,19,FALSE))</f>
        <v/>
      </c>
      <c r="AA141" s="4" t="str">
        <f>IF($H141=0,"",VLOOKUP($G141,Data!$G$3:$BA$2935,20,FALSE))</f>
        <v/>
      </c>
      <c r="AB141" s="4" t="str">
        <f>IF($H141=0,"",VLOOKUP($G141,Data!$G$3:$BA$2935,21,FALSE))</f>
        <v/>
      </c>
      <c r="AC141" s="4" t="str">
        <f>IF($H141=0,"",VLOOKUP($G141,Data!$G$3:$BA$2935,22,FALSE))</f>
        <v/>
      </c>
      <c r="AD141" s="4" t="str">
        <f>IF($H141=0,"",VLOOKUP($G141,Data!$G$3:$BA$2935,23,FALSE))</f>
        <v/>
      </c>
      <c r="AE141" s="4" t="str">
        <f>IF($H141=0,"",VLOOKUP($G141,Data!$G$3:$BA$2935,24,FALSE))</f>
        <v/>
      </c>
      <c r="AF141" s="4" t="str">
        <f>IF($H141=0,"",VLOOKUP($G141,Data!$G$3:$BA$2935,25,FALSE))</f>
        <v/>
      </c>
      <c r="AG141" s="4" t="str">
        <f>IF($H141=0,"",VLOOKUP($G141,Data!$G$3:$BA$2935,26,FALSE))</f>
        <v/>
      </c>
      <c r="AH141" s="4" t="str">
        <f>IF($H141=0,"",VLOOKUP($G141,Data!$G$3:$BA$2935,27,FALSE))</f>
        <v/>
      </c>
      <c r="AI141" s="4" t="str">
        <f>IF($H141=0,"",VLOOKUP($G141,Data!$G$3:$BA$2935,28,FALSE))</f>
        <v/>
      </c>
      <c r="AJ141" s="4" t="str">
        <f>IF($H141=0,"",VLOOKUP($G141,Data!$G$3:$BA$2935,29,FALSE))</f>
        <v/>
      </c>
      <c r="AK141" s="4" t="str">
        <f>IF($H141=0,"",VLOOKUP($G141,Data!$G$3:$BA$2935,30,FALSE))</f>
        <v/>
      </c>
      <c r="AL141" s="4" t="str">
        <f>IF($H141=0,"",VLOOKUP($G141,Data!$G$3:$BA$2935,31,FALSE))</f>
        <v/>
      </c>
      <c r="AM141" s="4" t="str">
        <f>IF($H141=0,"",VLOOKUP($G141,Data!$G$3:$BA$2935,32,FALSE))</f>
        <v/>
      </c>
      <c r="AN141" s="4" t="str">
        <f>IF($H141=0,"",VLOOKUP($G141,Data!$G$3:$BA$2935,33,FALSE))</f>
        <v/>
      </c>
      <c r="AO141" s="4" t="str">
        <f>IF($H141=0,"",VLOOKUP($G141,Data!$G$3:$BA$2935,34,FALSE))</f>
        <v/>
      </c>
      <c r="AP141" s="4" t="str">
        <f>IF($H141=0,"",VLOOKUP($G141,Data!$G$3:$BA$2935,35,FALSE))</f>
        <v/>
      </c>
      <c r="AQ141" s="4" t="str">
        <f>IF($H141=0,"",VLOOKUP($G141,Data!$G$3:$BA$2935,36,FALSE))</f>
        <v/>
      </c>
      <c r="AR141" s="4" t="str">
        <f>IF($H141=0,"",VLOOKUP($G141,Data!$G$3:$BA$2935,37,FALSE))</f>
        <v/>
      </c>
      <c r="AS141" s="4" t="str">
        <f>IF($H141=0,"",VLOOKUP($G141,Data!$G$3:$BA$2935,38,FALSE))</f>
        <v/>
      </c>
      <c r="AT141" s="4" t="str">
        <f>IF($H141=0,"",VLOOKUP($G141,Data!$G$3:$BA$2935,39,FALSE))</f>
        <v/>
      </c>
    </row>
    <row r="142" spans="1:46" x14ac:dyDescent="0.25">
      <c r="A142" s="4">
        <f>PSSE!A144</f>
        <v>926051</v>
      </c>
      <c r="B142" s="4" t="str">
        <f>PSSE!B144</f>
        <v>MAOKHE_S1</v>
      </c>
      <c r="C142" s="4">
        <f>PSSE!D144</f>
        <v>15</v>
      </c>
      <c r="D142" s="4">
        <f>PSSE!E144</f>
        <v>240</v>
      </c>
      <c r="E142" s="4" t="str">
        <f>PSSE!F144</f>
        <v>ND</v>
      </c>
      <c r="F142" s="4">
        <f>PSSE!G144</f>
        <v>1</v>
      </c>
      <c r="G142" s="4" t="str">
        <f t="shared" si="2"/>
        <v>GOV15240ND1</v>
      </c>
      <c r="H142" s="4">
        <f>COUNTIF(Data!$G$3:$BA$2935,GOV!$G142)</f>
        <v>1</v>
      </c>
      <c r="I142" s="4" t="str">
        <f>IF($H142=0,"",VLOOKUP($G142,Data!$G$3:$BA$2935,2,FALSE))</f>
        <v>'HYGOV'</v>
      </c>
      <c r="J142" s="4">
        <f>PSSE!C144</f>
        <v>1</v>
      </c>
      <c r="K142" s="4">
        <f>IF($H142=0,"",VLOOKUP($G142,Data!$G$3:$BA$2935,4,FALSE))</f>
        <v>0.06</v>
      </c>
      <c r="L142" s="4">
        <f>IF($H142=0,"",VLOOKUP($G142,Data!$G$3:$BA$2935,5,FALSE))</f>
        <v>0.4</v>
      </c>
      <c r="M142" s="4">
        <f>IF($H142=0,"",VLOOKUP($G142,Data!$G$3:$BA$2935,6,FALSE))</f>
        <v>3</v>
      </c>
      <c r="N142" s="4">
        <f>IF($H142=0,"",VLOOKUP($G142,Data!$G$3:$BA$2935,7,FALSE))</f>
        <v>9.9000000000000005E-2</v>
      </c>
      <c r="O142" s="4">
        <f>IF($H142=0,"",VLOOKUP($G142,Data!$G$3:$BA$2935,8,FALSE))</f>
        <v>0.4</v>
      </c>
      <c r="P142" s="4">
        <f>IF($H142=0,"",VLOOKUP($G142,Data!$G$3:$BA$2935,9,FALSE))</f>
        <v>0.15</v>
      </c>
      <c r="Q142" s="4">
        <f>IF($H142=0,"",VLOOKUP($G142,Data!$G$3:$BA$2935,10,FALSE))</f>
        <v>1</v>
      </c>
      <c r="R142" s="4">
        <f>IF($H142=0,"",VLOOKUP($G142,Data!$G$3:$BA$2935,11,FALSE))</f>
        <v>0.1</v>
      </c>
      <c r="S142" s="4">
        <f>IF($H142=0,"",VLOOKUP($G142,Data!$G$3:$BA$2935,12,FALSE))</f>
        <v>1.35</v>
      </c>
      <c r="T142" s="4">
        <f>IF($H142=0,"",VLOOKUP($G142,Data!$G$3:$BA$2935,13,FALSE))</f>
        <v>1.4</v>
      </c>
      <c r="U142" s="4">
        <f>IF($H142=0,"",VLOOKUP($G142,Data!$G$3:$BA$2935,14,FALSE))</f>
        <v>0.1</v>
      </c>
      <c r="V142" s="4">
        <f>IF($H142=0,"",VLOOKUP($G142,Data!$G$3:$BA$2935,15,FALSE))</f>
        <v>0.1</v>
      </c>
      <c r="W142" s="4" t="str">
        <f>IF($H142=0,"",VLOOKUP($G142,Data!$G$3:$BA$2935,16,FALSE))</f>
        <v>/</v>
      </c>
      <c r="X142" s="4" t="str">
        <f>IF($H142=0,"",VLOOKUP($G142,Data!$G$3:$BA$2935,17,FALSE))</f>
        <v>/</v>
      </c>
      <c r="Y142" s="4" t="str">
        <f>IF($H142=0,"",VLOOKUP($G142,Data!$G$3:$BA$2935,18,FALSE))</f>
        <v/>
      </c>
      <c r="Z142" s="4" t="str">
        <f>IF($H142=0,"",VLOOKUP($G142,Data!$G$3:$BA$2935,19,FALSE))</f>
        <v/>
      </c>
      <c r="AA142" s="4" t="str">
        <f>IF($H142=0,"",VLOOKUP($G142,Data!$G$3:$BA$2935,20,FALSE))</f>
        <v/>
      </c>
      <c r="AB142" s="4" t="str">
        <f>IF($H142=0,"",VLOOKUP($G142,Data!$G$3:$BA$2935,21,FALSE))</f>
        <v/>
      </c>
      <c r="AC142" s="4" t="str">
        <f>IF($H142=0,"",VLOOKUP($G142,Data!$G$3:$BA$2935,22,FALSE))</f>
        <v/>
      </c>
      <c r="AD142" s="4" t="str">
        <f>IF($H142=0,"",VLOOKUP($G142,Data!$G$3:$BA$2935,23,FALSE))</f>
        <v/>
      </c>
      <c r="AE142" s="4" t="str">
        <f>IF($H142=0,"",VLOOKUP($G142,Data!$G$3:$BA$2935,24,FALSE))</f>
        <v/>
      </c>
      <c r="AF142" s="4" t="str">
        <f>IF($H142=0,"",VLOOKUP($G142,Data!$G$3:$BA$2935,25,FALSE))</f>
        <v/>
      </c>
      <c r="AG142" s="4" t="str">
        <f>IF($H142=0,"",VLOOKUP($G142,Data!$G$3:$BA$2935,26,FALSE))</f>
        <v/>
      </c>
      <c r="AH142" s="4" t="str">
        <f>IF($H142=0,"",VLOOKUP($G142,Data!$G$3:$BA$2935,27,FALSE))</f>
        <v/>
      </c>
      <c r="AI142" s="4" t="str">
        <f>IF($H142=0,"",VLOOKUP($G142,Data!$G$3:$BA$2935,28,FALSE))</f>
        <v/>
      </c>
      <c r="AJ142" s="4" t="str">
        <f>IF($H142=0,"",VLOOKUP($G142,Data!$G$3:$BA$2935,29,FALSE))</f>
        <v/>
      </c>
      <c r="AK142" s="4" t="str">
        <f>IF($H142=0,"",VLOOKUP($G142,Data!$G$3:$BA$2935,30,FALSE))</f>
        <v/>
      </c>
      <c r="AL142" s="4" t="str">
        <f>IF($H142=0,"",VLOOKUP($G142,Data!$G$3:$BA$2935,31,FALSE))</f>
        <v/>
      </c>
      <c r="AM142" s="4" t="str">
        <f>IF($H142=0,"",VLOOKUP($G142,Data!$G$3:$BA$2935,32,FALSE))</f>
        <v/>
      </c>
      <c r="AN142" s="4" t="str">
        <f>IF($H142=0,"",VLOOKUP($G142,Data!$G$3:$BA$2935,33,FALSE))</f>
        <v/>
      </c>
      <c r="AO142" s="4" t="str">
        <f>IF($H142=0,"",VLOOKUP($G142,Data!$G$3:$BA$2935,34,FALSE))</f>
        <v/>
      </c>
      <c r="AP142" s="4" t="str">
        <f>IF($H142=0,"",VLOOKUP($G142,Data!$G$3:$BA$2935,35,FALSE))</f>
        <v/>
      </c>
      <c r="AQ142" s="4" t="str">
        <f>IF($H142=0,"",VLOOKUP($G142,Data!$G$3:$BA$2935,36,FALSE))</f>
        <v/>
      </c>
      <c r="AR142" s="4" t="str">
        <f>IF($H142=0,"",VLOOKUP($G142,Data!$G$3:$BA$2935,37,FALSE))</f>
        <v/>
      </c>
      <c r="AS142" s="4" t="str">
        <f>IF($H142=0,"",VLOOKUP($G142,Data!$G$3:$BA$2935,38,FALSE))</f>
        <v/>
      </c>
      <c r="AT142" s="4" t="str">
        <f>IF($H142=0,"",VLOOKUP($G142,Data!$G$3:$BA$2935,39,FALSE))</f>
        <v/>
      </c>
    </row>
    <row r="143" spans="1:46" x14ac:dyDescent="0.25">
      <c r="A143" s="4">
        <f>PSSE!A145</f>
        <v>926052</v>
      </c>
      <c r="B143" s="4" t="str">
        <f>PSSE!B145</f>
        <v>MAOKHE_S2</v>
      </c>
      <c r="C143" s="4">
        <f>PSSE!D145</f>
        <v>15</v>
      </c>
      <c r="D143" s="4">
        <f>PSSE!E145</f>
        <v>240</v>
      </c>
      <c r="E143" s="4" t="str">
        <f>PSSE!F145</f>
        <v>ND</v>
      </c>
      <c r="F143" s="4">
        <f>PSSE!G145</f>
        <v>1</v>
      </c>
      <c r="G143" s="4" t="str">
        <f t="shared" si="2"/>
        <v>GOV15240ND1</v>
      </c>
      <c r="H143" s="4">
        <f>COUNTIF(Data!$G$3:$BA$2935,GOV!$G143)</f>
        <v>1</v>
      </c>
      <c r="I143" s="4" t="str">
        <f>IF($H143=0,"",VLOOKUP($G143,Data!$G$3:$BA$2935,2,FALSE))</f>
        <v>'HYGOV'</v>
      </c>
      <c r="J143" s="4">
        <f>PSSE!C145</f>
        <v>1</v>
      </c>
      <c r="K143" s="4">
        <f>IF($H143=0,"",VLOOKUP($G143,Data!$G$3:$BA$2935,4,FALSE))</f>
        <v>0.06</v>
      </c>
      <c r="L143" s="4">
        <f>IF($H143=0,"",VLOOKUP($G143,Data!$G$3:$BA$2935,5,FALSE))</f>
        <v>0.4</v>
      </c>
      <c r="M143" s="4">
        <f>IF($H143=0,"",VLOOKUP($G143,Data!$G$3:$BA$2935,6,FALSE))</f>
        <v>3</v>
      </c>
      <c r="N143" s="4">
        <f>IF($H143=0,"",VLOOKUP($G143,Data!$G$3:$BA$2935,7,FALSE))</f>
        <v>9.9000000000000005E-2</v>
      </c>
      <c r="O143" s="4">
        <f>IF($H143=0,"",VLOOKUP($G143,Data!$G$3:$BA$2935,8,FALSE))</f>
        <v>0.4</v>
      </c>
      <c r="P143" s="4">
        <f>IF($H143=0,"",VLOOKUP($G143,Data!$G$3:$BA$2935,9,FALSE))</f>
        <v>0.15</v>
      </c>
      <c r="Q143" s="4">
        <f>IF($H143=0,"",VLOOKUP($G143,Data!$G$3:$BA$2935,10,FALSE))</f>
        <v>1</v>
      </c>
      <c r="R143" s="4">
        <f>IF($H143=0,"",VLOOKUP($G143,Data!$G$3:$BA$2935,11,FALSE))</f>
        <v>0.1</v>
      </c>
      <c r="S143" s="4">
        <f>IF($H143=0,"",VLOOKUP($G143,Data!$G$3:$BA$2935,12,FALSE))</f>
        <v>1.35</v>
      </c>
      <c r="T143" s="4">
        <f>IF($H143=0,"",VLOOKUP($G143,Data!$G$3:$BA$2935,13,FALSE))</f>
        <v>1.4</v>
      </c>
      <c r="U143" s="4">
        <f>IF($H143=0,"",VLOOKUP($G143,Data!$G$3:$BA$2935,14,FALSE))</f>
        <v>0.1</v>
      </c>
      <c r="V143" s="4">
        <f>IF($H143=0,"",VLOOKUP($G143,Data!$G$3:$BA$2935,15,FALSE))</f>
        <v>0.1</v>
      </c>
      <c r="W143" s="4" t="str">
        <f>IF($H143=0,"",VLOOKUP($G143,Data!$G$3:$BA$2935,16,FALSE))</f>
        <v>/</v>
      </c>
      <c r="X143" s="4" t="str">
        <f>IF($H143=0,"",VLOOKUP($G143,Data!$G$3:$BA$2935,17,FALSE))</f>
        <v>/</v>
      </c>
      <c r="Y143" s="4" t="str">
        <f>IF($H143=0,"",VLOOKUP($G143,Data!$G$3:$BA$2935,18,FALSE))</f>
        <v/>
      </c>
      <c r="Z143" s="4" t="str">
        <f>IF($H143=0,"",VLOOKUP($G143,Data!$G$3:$BA$2935,19,FALSE))</f>
        <v/>
      </c>
      <c r="AA143" s="4" t="str">
        <f>IF($H143=0,"",VLOOKUP($G143,Data!$G$3:$BA$2935,20,FALSE))</f>
        <v/>
      </c>
      <c r="AB143" s="4" t="str">
        <f>IF($H143=0,"",VLOOKUP($G143,Data!$G$3:$BA$2935,21,FALSE))</f>
        <v/>
      </c>
      <c r="AC143" s="4" t="str">
        <f>IF($H143=0,"",VLOOKUP($G143,Data!$G$3:$BA$2935,22,FALSE))</f>
        <v/>
      </c>
      <c r="AD143" s="4" t="str">
        <f>IF($H143=0,"",VLOOKUP($G143,Data!$G$3:$BA$2935,23,FALSE))</f>
        <v/>
      </c>
      <c r="AE143" s="4" t="str">
        <f>IF($H143=0,"",VLOOKUP($G143,Data!$G$3:$BA$2935,24,FALSE))</f>
        <v/>
      </c>
      <c r="AF143" s="4" t="str">
        <f>IF($H143=0,"",VLOOKUP($G143,Data!$G$3:$BA$2935,25,FALSE))</f>
        <v/>
      </c>
      <c r="AG143" s="4" t="str">
        <f>IF($H143=0,"",VLOOKUP($G143,Data!$G$3:$BA$2935,26,FALSE))</f>
        <v/>
      </c>
      <c r="AH143" s="4" t="str">
        <f>IF($H143=0,"",VLOOKUP($G143,Data!$G$3:$BA$2935,27,FALSE))</f>
        <v/>
      </c>
      <c r="AI143" s="4" t="str">
        <f>IF($H143=0,"",VLOOKUP($G143,Data!$G$3:$BA$2935,28,FALSE))</f>
        <v/>
      </c>
      <c r="AJ143" s="4" t="str">
        <f>IF($H143=0,"",VLOOKUP($G143,Data!$G$3:$BA$2935,29,FALSE))</f>
        <v/>
      </c>
      <c r="AK143" s="4" t="str">
        <f>IF($H143=0,"",VLOOKUP($G143,Data!$G$3:$BA$2935,30,FALSE))</f>
        <v/>
      </c>
      <c r="AL143" s="4" t="str">
        <f>IF($H143=0,"",VLOOKUP($G143,Data!$G$3:$BA$2935,31,FALSE))</f>
        <v/>
      </c>
      <c r="AM143" s="4" t="str">
        <f>IF($H143=0,"",VLOOKUP($G143,Data!$G$3:$BA$2935,32,FALSE))</f>
        <v/>
      </c>
      <c r="AN143" s="4" t="str">
        <f>IF($H143=0,"",VLOOKUP($G143,Data!$G$3:$BA$2935,33,FALSE))</f>
        <v/>
      </c>
      <c r="AO143" s="4" t="str">
        <f>IF($H143=0,"",VLOOKUP($G143,Data!$G$3:$BA$2935,34,FALSE))</f>
        <v/>
      </c>
      <c r="AP143" s="4" t="str">
        <f>IF($H143=0,"",VLOOKUP($G143,Data!$G$3:$BA$2935,35,FALSE))</f>
        <v/>
      </c>
      <c r="AQ143" s="4" t="str">
        <f>IF($H143=0,"",VLOOKUP($G143,Data!$G$3:$BA$2935,36,FALSE))</f>
        <v/>
      </c>
      <c r="AR143" s="4" t="str">
        <f>IF($H143=0,"",VLOOKUP($G143,Data!$G$3:$BA$2935,37,FALSE))</f>
        <v/>
      </c>
      <c r="AS143" s="4" t="str">
        <f>IF($H143=0,"",VLOOKUP($G143,Data!$G$3:$BA$2935,38,FALSE))</f>
        <v/>
      </c>
      <c r="AT143" s="4" t="str">
        <f>IF($H143=0,"",VLOOKUP($G143,Data!$G$3:$BA$2935,39,FALSE))</f>
        <v/>
      </c>
    </row>
    <row r="144" spans="1:46" x14ac:dyDescent="0.25">
      <c r="A144" s="4">
        <f>PSSE!A146</f>
        <v>926061</v>
      </c>
      <c r="B144" s="4" t="str">
        <f>PSSE!B146</f>
        <v>CAMPHA2_S1</v>
      </c>
      <c r="C144" s="4">
        <f>PSSE!D146</f>
        <v>19</v>
      </c>
      <c r="D144" s="4">
        <f>PSSE!E146</f>
        <v>150</v>
      </c>
      <c r="E144" s="4" t="str">
        <f>PSSE!F146</f>
        <v>ND</v>
      </c>
      <c r="F144" s="4">
        <f>PSSE!G146</f>
        <v>1</v>
      </c>
      <c r="G144" s="4" t="str">
        <f t="shared" si="2"/>
        <v>GOV19150ND1</v>
      </c>
      <c r="H144" s="4">
        <f>COUNTIF(Data!$G$3:$BA$2935,GOV!$G144)</f>
        <v>1</v>
      </c>
      <c r="I144" s="4" t="str">
        <f>IF($H144=0,"",VLOOKUP($G144,Data!$G$3:$BA$2935,2,FALSE))</f>
        <v>'TGOV1'</v>
      </c>
      <c r="J144" s="4">
        <f>PSSE!C146</f>
        <v>1</v>
      </c>
      <c r="K144" s="4">
        <f>IF($H144=0,"",VLOOKUP($G144,Data!$G$3:$BA$2935,4,FALSE))</f>
        <v>0.05</v>
      </c>
      <c r="L144" s="4">
        <f>IF($H144=0,"",VLOOKUP($G144,Data!$G$3:$BA$2935,5,FALSE))</f>
        <v>0.05</v>
      </c>
      <c r="M144" s="4">
        <f>IF($H144=0,"",VLOOKUP($G144,Data!$G$3:$BA$2935,6,FALSE))</f>
        <v>1.1000000000000001</v>
      </c>
      <c r="N144" s="4">
        <f>IF($H144=0,"",VLOOKUP($G144,Data!$G$3:$BA$2935,7,FALSE))</f>
        <v>0</v>
      </c>
      <c r="O144" s="4">
        <f>IF($H144=0,"",VLOOKUP($G144,Data!$G$3:$BA$2935,8,FALSE))</f>
        <v>2.7</v>
      </c>
      <c r="P144" s="4">
        <f>IF($H144=0,"",VLOOKUP($G144,Data!$G$3:$BA$2935,9,FALSE))</f>
        <v>9</v>
      </c>
      <c r="Q144" s="4">
        <f>IF($H144=0,"",VLOOKUP($G144,Data!$G$3:$BA$2935,10,FALSE))</f>
        <v>0</v>
      </c>
      <c r="R144" s="4" t="str">
        <f>IF($H144=0,"",VLOOKUP($G144,Data!$G$3:$BA$2935,11,FALSE))</f>
        <v>/</v>
      </c>
      <c r="S144" s="4" t="str">
        <f>IF($H144=0,"",VLOOKUP($G144,Data!$G$3:$BA$2935,12,FALSE))</f>
        <v>/</v>
      </c>
      <c r="T144" s="4" t="str">
        <f>IF($H144=0,"",VLOOKUP($G144,Data!$G$3:$BA$2935,13,FALSE))</f>
        <v/>
      </c>
      <c r="U144" s="4" t="str">
        <f>IF($H144=0,"",VLOOKUP($G144,Data!$G$3:$BA$2935,14,FALSE))</f>
        <v/>
      </c>
      <c r="V144" s="4" t="str">
        <f>IF($H144=0,"",VLOOKUP($G144,Data!$G$3:$BA$2935,15,FALSE))</f>
        <v/>
      </c>
      <c r="W144" s="4" t="str">
        <f>IF($H144=0,"",VLOOKUP($G144,Data!$G$3:$BA$2935,16,FALSE))</f>
        <v/>
      </c>
      <c r="X144" s="4" t="str">
        <f>IF($H144=0,"",VLOOKUP($G144,Data!$G$3:$BA$2935,17,FALSE))</f>
        <v/>
      </c>
      <c r="Y144" s="4" t="str">
        <f>IF($H144=0,"",VLOOKUP($G144,Data!$G$3:$BA$2935,18,FALSE))</f>
        <v/>
      </c>
      <c r="Z144" s="4" t="str">
        <f>IF($H144=0,"",VLOOKUP($G144,Data!$G$3:$BA$2935,19,FALSE))</f>
        <v/>
      </c>
      <c r="AA144" s="4" t="str">
        <f>IF($H144=0,"",VLOOKUP($G144,Data!$G$3:$BA$2935,20,FALSE))</f>
        <v/>
      </c>
      <c r="AB144" s="4" t="str">
        <f>IF($H144=0,"",VLOOKUP($G144,Data!$G$3:$BA$2935,21,FALSE))</f>
        <v/>
      </c>
      <c r="AC144" s="4" t="str">
        <f>IF($H144=0,"",VLOOKUP($G144,Data!$G$3:$BA$2935,22,FALSE))</f>
        <v/>
      </c>
      <c r="AD144" s="4" t="str">
        <f>IF($H144=0,"",VLOOKUP($G144,Data!$G$3:$BA$2935,23,FALSE))</f>
        <v/>
      </c>
      <c r="AE144" s="4" t="str">
        <f>IF($H144=0,"",VLOOKUP($G144,Data!$G$3:$BA$2935,24,FALSE))</f>
        <v/>
      </c>
      <c r="AF144" s="4" t="str">
        <f>IF($H144=0,"",VLOOKUP($G144,Data!$G$3:$BA$2935,25,FALSE))</f>
        <v/>
      </c>
      <c r="AG144" s="4" t="str">
        <f>IF($H144=0,"",VLOOKUP($G144,Data!$G$3:$BA$2935,26,FALSE))</f>
        <v/>
      </c>
      <c r="AH144" s="4" t="str">
        <f>IF($H144=0,"",VLOOKUP($G144,Data!$G$3:$BA$2935,27,FALSE))</f>
        <v/>
      </c>
      <c r="AI144" s="4" t="str">
        <f>IF($H144=0,"",VLOOKUP($G144,Data!$G$3:$BA$2935,28,FALSE))</f>
        <v/>
      </c>
      <c r="AJ144" s="4" t="str">
        <f>IF($H144=0,"",VLOOKUP($G144,Data!$G$3:$BA$2935,29,FALSE))</f>
        <v/>
      </c>
      <c r="AK144" s="4" t="str">
        <f>IF($H144=0,"",VLOOKUP($G144,Data!$G$3:$BA$2935,30,FALSE))</f>
        <v/>
      </c>
      <c r="AL144" s="4" t="str">
        <f>IF($H144=0,"",VLOOKUP($G144,Data!$G$3:$BA$2935,31,FALSE))</f>
        <v/>
      </c>
      <c r="AM144" s="4" t="str">
        <f>IF($H144=0,"",VLOOKUP($G144,Data!$G$3:$BA$2935,32,FALSE))</f>
        <v/>
      </c>
      <c r="AN144" s="4" t="str">
        <f>IF($H144=0,"",VLOOKUP($G144,Data!$G$3:$BA$2935,33,FALSE))</f>
        <v/>
      </c>
      <c r="AO144" s="4" t="str">
        <f>IF($H144=0,"",VLOOKUP($G144,Data!$G$3:$BA$2935,34,FALSE))</f>
        <v/>
      </c>
      <c r="AP144" s="4" t="str">
        <f>IF($H144=0,"",VLOOKUP($G144,Data!$G$3:$BA$2935,35,FALSE))</f>
        <v/>
      </c>
      <c r="AQ144" s="4" t="str">
        <f>IF($H144=0,"",VLOOKUP($G144,Data!$G$3:$BA$2935,36,FALSE))</f>
        <v/>
      </c>
      <c r="AR144" s="4" t="str">
        <f>IF($H144=0,"",VLOOKUP($G144,Data!$G$3:$BA$2935,37,FALSE))</f>
        <v/>
      </c>
      <c r="AS144" s="4" t="str">
        <f>IF($H144=0,"",VLOOKUP($G144,Data!$G$3:$BA$2935,38,FALSE))</f>
        <v/>
      </c>
      <c r="AT144" s="4" t="str">
        <f>IF($H144=0,"",VLOOKUP($G144,Data!$G$3:$BA$2935,39,FALSE))</f>
        <v/>
      </c>
    </row>
    <row r="145" spans="1:46" x14ac:dyDescent="0.25">
      <c r="A145" s="4">
        <f>PSSE!A147</f>
        <v>926062</v>
      </c>
      <c r="B145" s="4" t="str">
        <f>PSSE!B147</f>
        <v>CAMPHA2_S2</v>
      </c>
      <c r="C145" s="4">
        <f>PSSE!D147</f>
        <v>19</v>
      </c>
      <c r="D145" s="4">
        <f>PSSE!E147</f>
        <v>150</v>
      </c>
      <c r="E145" s="4" t="str">
        <f>PSSE!F147</f>
        <v>ND</v>
      </c>
      <c r="F145" s="4">
        <f>PSSE!G147</f>
        <v>1</v>
      </c>
      <c r="G145" s="4" t="str">
        <f t="shared" si="2"/>
        <v>GOV19150ND1</v>
      </c>
      <c r="H145" s="4">
        <f>COUNTIF(Data!$G$3:$BA$2935,GOV!$G145)</f>
        <v>1</v>
      </c>
      <c r="I145" s="4" t="str">
        <f>IF($H145=0,"",VLOOKUP($G145,Data!$G$3:$BA$2935,2,FALSE))</f>
        <v>'TGOV1'</v>
      </c>
      <c r="J145" s="4">
        <f>PSSE!C147</f>
        <v>1</v>
      </c>
      <c r="K145" s="4">
        <f>IF($H145=0,"",VLOOKUP($G145,Data!$G$3:$BA$2935,4,FALSE))</f>
        <v>0.05</v>
      </c>
      <c r="L145" s="4">
        <f>IF($H145=0,"",VLOOKUP($G145,Data!$G$3:$BA$2935,5,FALSE))</f>
        <v>0.05</v>
      </c>
      <c r="M145" s="4">
        <f>IF($H145=0,"",VLOOKUP($G145,Data!$G$3:$BA$2935,6,FALSE))</f>
        <v>1.1000000000000001</v>
      </c>
      <c r="N145" s="4">
        <f>IF($H145=0,"",VLOOKUP($G145,Data!$G$3:$BA$2935,7,FALSE))</f>
        <v>0</v>
      </c>
      <c r="O145" s="4">
        <f>IF($H145=0,"",VLOOKUP($G145,Data!$G$3:$BA$2935,8,FALSE))</f>
        <v>2.7</v>
      </c>
      <c r="P145" s="4">
        <f>IF($H145=0,"",VLOOKUP($G145,Data!$G$3:$BA$2935,9,FALSE))</f>
        <v>9</v>
      </c>
      <c r="Q145" s="4">
        <f>IF($H145=0,"",VLOOKUP($G145,Data!$G$3:$BA$2935,10,FALSE))</f>
        <v>0</v>
      </c>
      <c r="R145" s="4" t="str">
        <f>IF($H145=0,"",VLOOKUP($G145,Data!$G$3:$BA$2935,11,FALSE))</f>
        <v>/</v>
      </c>
      <c r="S145" s="4" t="str">
        <f>IF($H145=0,"",VLOOKUP($G145,Data!$G$3:$BA$2935,12,FALSE))</f>
        <v>/</v>
      </c>
      <c r="T145" s="4" t="str">
        <f>IF($H145=0,"",VLOOKUP($G145,Data!$G$3:$BA$2935,13,FALSE))</f>
        <v/>
      </c>
      <c r="U145" s="4" t="str">
        <f>IF($H145=0,"",VLOOKUP($G145,Data!$G$3:$BA$2935,14,FALSE))</f>
        <v/>
      </c>
      <c r="V145" s="4" t="str">
        <f>IF($H145=0,"",VLOOKUP($G145,Data!$G$3:$BA$2935,15,FALSE))</f>
        <v/>
      </c>
      <c r="W145" s="4" t="str">
        <f>IF($H145=0,"",VLOOKUP($G145,Data!$G$3:$BA$2935,16,FALSE))</f>
        <v/>
      </c>
      <c r="X145" s="4" t="str">
        <f>IF($H145=0,"",VLOOKUP($G145,Data!$G$3:$BA$2935,17,FALSE))</f>
        <v/>
      </c>
      <c r="Y145" s="4" t="str">
        <f>IF($H145=0,"",VLOOKUP($G145,Data!$G$3:$BA$2935,18,FALSE))</f>
        <v/>
      </c>
      <c r="Z145" s="4" t="str">
        <f>IF($H145=0,"",VLOOKUP($G145,Data!$G$3:$BA$2935,19,FALSE))</f>
        <v/>
      </c>
      <c r="AA145" s="4" t="str">
        <f>IF($H145=0,"",VLOOKUP($G145,Data!$G$3:$BA$2935,20,FALSE))</f>
        <v/>
      </c>
      <c r="AB145" s="4" t="str">
        <f>IF($H145=0,"",VLOOKUP($G145,Data!$G$3:$BA$2935,21,FALSE))</f>
        <v/>
      </c>
      <c r="AC145" s="4" t="str">
        <f>IF($H145=0,"",VLOOKUP($G145,Data!$G$3:$BA$2935,22,FALSE))</f>
        <v/>
      </c>
      <c r="AD145" s="4" t="str">
        <f>IF($H145=0,"",VLOOKUP($G145,Data!$G$3:$BA$2935,23,FALSE))</f>
        <v/>
      </c>
      <c r="AE145" s="4" t="str">
        <f>IF($H145=0,"",VLOOKUP($G145,Data!$G$3:$BA$2935,24,FALSE))</f>
        <v/>
      </c>
      <c r="AF145" s="4" t="str">
        <f>IF($H145=0,"",VLOOKUP($G145,Data!$G$3:$BA$2935,25,FALSE))</f>
        <v/>
      </c>
      <c r="AG145" s="4" t="str">
        <f>IF($H145=0,"",VLOOKUP($G145,Data!$G$3:$BA$2935,26,FALSE))</f>
        <v/>
      </c>
      <c r="AH145" s="4" t="str">
        <f>IF($H145=0,"",VLOOKUP($G145,Data!$G$3:$BA$2935,27,FALSE))</f>
        <v/>
      </c>
      <c r="AI145" s="4" t="str">
        <f>IF($H145=0,"",VLOOKUP($G145,Data!$G$3:$BA$2935,28,FALSE))</f>
        <v/>
      </c>
      <c r="AJ145" s="4" t="str">
        <f>IF($H145=0,"",VLOOKUP($G145,Data!$G$3:$BA$2935,29,FALSE))</f>
        <v/>
      </c>
      <c r="AK145" s="4" t="str">
        <f>IF($H145=0,"",VLOOKUP($G145,Data!$G$3:$BA$2935,30,FALSE))</f>
        <v/>
      </c>
      <c r="AL145" s="4" t="str">
        <f>IF($H145=0,"",VLOOKUP($G145,Data!$G$3:$BA$2935,31,FALSE))</f>
        <v/>
      </c>
      <c r="AM145" s="4" t="str">
        <f>IF($H145=0,"",VLOOKUP($G145,Data!$G$3:$BA$2935,32,FALSE))</f>
        <v/>
      </c>
      <c r="AN145" s="4" t="str">
        <f>IF($H145=0,"",VLOOKUP($G145,Data!$G$3:$BA$2935,33,FALSE))</f>
        <v/>
      </c>
      <c r="AO145" s="4" t="str">
        <f>IF($H145=0,"",VLOOKUP($G145,Data!$G$3:$BA$2935,34,FALSE))</f>
        <v/>
      </c>
      <c r="AP145" s="4" t="str">
        <f>IF($H145=0,"",VLOOKUP($G145,Data!$G$3:$BA$2935,35,FALSE))</f>
        <v/>
      </c>
      <c r="AQ145" s="4" t="str">
        <f>IF($H145=0,"",VLOOKUP($G145,Data!$G$3:$BA$2935,36,FALSE))</f>
        <v/>
      </c>
      <c r="AR145" s="4" t="str">
        <f>IF($H145=0,"",VLOOKUP($G145,Data!$G$3:$BA$2935,37,FALSE))</f>
        <v/>
      </c>
      <c r="AS145" s="4" t="str">
        <f>IF($H145=0,"",VLOOKUP($G145,Data!$G$3:$BA$2935,38,FALSE))</f>
        <v/>
      </c>
      <c r="AT145" s="4" t="str">
        <f>IF($H145=0,"",VLOOKUP($G145,Data!$G$3:$BA$2935,39,FALSE))</f>
        <v/>
      </c>
    </row>
    <row r="146" spans="1:46" x14ac:dyDescent="0.25">
      <c r="A146" s="4">
        <f>PSSE!A148</f>
        <v>926071</v>
      </c>
      <c r="B146" s="4" t="str">
        <f>PSSE!B148</f>
        <v>QUANGNIN2_S1</v>
      </c>
      <c r="C146" s="4">
        <f>PSSE!D148</f>
        <v>19</v>
      </c>
      <c r="D146" s="4">
        <f>PSSE!E148</f>
        <v>300</v>
      </c>
      <c r="E146" s="4" t="str">
        <f>PSSE!F148</f>
        <v>ND</v>
      </c>
      <c r="F146" s="4">
        <f>PSSE!G148</f>
        <v>1</v>
      </c>
      <c r="G146" s="4" t="str">
        <f t="shared" si="2"/>
        <v>GOV19300ND1</v>
      </c>
      <c r="H146" s="4">
        <f>COUNTIF(Data!$G$3:$BA$2935,GOV!$G146)</f>
        <v>1</v>
      </c>
      <c r="I146" s="4" t="str">
        <f>IF($H146=0,"",VLOOKUP($G146,Data!$G$3:$BA$2935,2,FALSE))</f>
        <v>'TGOV1'</v>
      </c>
      <c r="J146" s="4">
        <f>PSSE!C148</f>
        <v>1</v>
      </c>
      <c r="K146" s="4">
        <f>IF($H146=0,"",VLOOKUP($G146,Data!$G$3:$BA$2935,4,FALSE))</f>
        <v>0.03</v>
      </c>
      <c r="L146" s="4">
        <f>IF($H146=0,"",VLOOKUP($G146,Data!$G$3:$BA$2935,5,FALSE))</f>
        <v>0.499</v>
      </c>
      <c r="M146" s="4">
        <f>IF($H146=0,"",VLOOKUP($G146,Data!$G$3:$BA$2935,6,FALSE))</f>
        <v>1</v>
      </c>
      <c r="N146" s="4">
        <f>IF($H146=0,"",VLOOKUP($G146,Data!$G$3:$BA$2935,7,FALSE))</f>
        <v>0</v>
      </c>
      <c r="O146" s="4">
        <f>IF($H146=0,"",VLOOKUP($G146,Data!$G$3:$BA$2935,8,FALSE))</f>
        <v>4</v>
      </c>
      <c r="P146" s="4">
        <f>IF($H146=0,"",VLOOKUP($G146,Data!$G$3:$BA$2935,9,FALSE))</f>
        <v>9</v>
      </c>
      <c r="Q146" s="4">
        <f>IF($H146=0,"",VLOOKUP($G146,Data!$G$3:$BA$2935,10,FALSE))</f>
        <v>0.1</v>
      </c>
      <c r="R146" s="4" t="str">
        <f>IF($H146=0,"",VLOOKUP($G146,Data!$G$3:$BA$2935,11,FALSE))</f>
        <v>/</v>
      </c>
      <c r="S146" s="4" t="str">
        <f>IF($H146=0,"",VLOOKUP($G146,Data!$G$3:$BA$2935,12,FALSE))</f>
        <v>/</v>
      </c>
      <c r="T146" s="4" t="str">
        <f>IF($H146=0,"",VLOOKUP($G146,Data!$G$3:$BA$2935,13,FALSE))</f>
        <v/>
      </c>
      <c r="U146" s="4" t="str">
        <f>IF($H146=0,"",VLOOKUP($G146,Data!$G$3:$BA$2935,14,FALSE))</f>
        <v/>
      </c>
      <c r="V146" s="4" t="str">
        <f>IF($H146=0,"",VLOOKUP($G146,Data!$G$3:$BA$2935,15,FALSE))</f>
        <v/>
      </c>
      <c r="W146" s="4" t="str">
        <f>IF($H146=0,"",VLOOKUP($G146,Data!$G$3:$BA$2935,16,FALSE))</f>
        <v/>
      </c>
      <c r="X146" s="4" t="str">
        <f>IF($H146=0,"",VLOOKUP($G146,Data!$G$3:$BA$2935,17,FALSE))</f>
        <v/>
      </c>
      <c r="Y146" s="4" t="str">
        <f>IF($H146=0,"",VLOOKUP($G146,Data!$G$3:$BA$2935,18,FALSE))</f>
        <v/>
      </c>
      <c r="Z146" s="4" t="str">
        <f>IF($H146=0,"",VLOOKUP($G146,Data!$G$3:$BA$2935,19,FALSE))</f>
        <v/>
      </c>
      <c r="AA146" s="4" t="str">
        <f>IF($H146=0,"",VLOOKUP($G146,Data!$G$3:$BA$2935,20,FALSE))</f>
        <v/>
      </c>
      <c r="AB146" s="4" t="str">
        <f>IF($H146=0,"",VLOOKUP($G146,Data!$G$3:$BA$2935,21,FALSE))</f>
        <v/>
      </c>
      <c r="AC146" s="4" t="str">
        <f>IF($H146=0,"",VLOOKUP($G146,Data!$G$3:$BA$2935,22,FALSE))</f>
        <v/>
      </c>
      <c r="AD146" s="4" t="str">
        <f>IF($H146=0,"",VLOOKUP($G146,Data!$G$3:$BA$2935,23,FALSE))</f>
        <v/>
      </c>
      <c r="AE146" s="4" t="str">
        <f>IF($H146=0,"",VLOOKUP($G146,Data!$G$3:$BA$2935,24,FALSE))</f>
        <v/>
      </c>
      <c r="AF146" s="4" t="str">
        <f>IF($H146=0,"",VLOOKUP($G146,Data!$G$3:$BA$2935,25,FALSE))</f>
        <v/>
      </c>
      <c r="AG146" s="4" t="str">
        <f>IF($H146=0,"",VLOOKUP($G146,Data!$G$3:$BA$2935,26,FALSE))</f>
        <v/>
      </c>
      <c r="AH146" s="4" t="str">
        <f>IF($H146=0,"",VLOOKUP($G146,Data!$G$3:$BA$2935,27,FALSE))</f>
        <v/>
      </c>
      <c r="AI146" s="4" t="str">
        <f>IF($H146=0,"",VLOOKUP($G146,Data!$G$3:$BA$2935,28,FALSE))</f>
        <v/>
      </c>
      <c r="AJ146" s="4" t="str">
        <f>IF($H146=0,"",VLOOKUP($G146,Data!$G$3:$BA$2935,29,FALSE))</f>
        <v/>
      </c>
      <c r="AK146" s="4" t="str">
        <f>IF($H146=0,"",VLOOKUP($G146,Data!$G$3:$BA$2935,30,FALSE))</f>
        <v/>
      </c>
      <c r="AL146" s="4" t="str">
        <f>IF($H146=0,"",VLOOKUP($G146,Data!$G$3:$BA$2935,31,FALSE))</f>
        <v/>
      </c>
      <c r="AM146" s="4" t="str">
        <f>IF($H146=0,"",VLOOKUP($G146,Data!$G$3:$BA$2935,32,FALSE))</f>
        <v/>
      </c>
      <c r="AN146" s="4" t="str">
        <f>IF($H146=0,"",VLOOKUP($G146,Data!$G$3:$BA$2935,33,FALSE))</f>
        <v/>
      </c>
      <c r="AO146" s="4" t="str">
        <f>IF($H146=0,"",VLOOKUP($G146,Data!$G$3:$BA$2935,34,FALSE))</f>
        <v/>
      </c>
      <c r="AP146" s="4" t="str">
        <f>IF($H146=0,"",VLOOKUP($G146,Data!$G$3:$BA$2935,35,FALSE))</f>
        <v/>
      </c>
      <c r="AQ146" s="4" t="str">
        <f>IF($H146=0,"",VLOOKUP($G146,Data!$G$3:$BA$2935,36,FALSE))</f>
        <v/>
      </c>
      <c r="AR146" s="4" t="str">
        <f>IF($H146=0,"",VLOOKUP($G146,Data!$G$3:$BA$2935,37,FALSE))</f>
        <v/>
      </c>
      <c r="AS146" s="4" t="str">
        <f>IF($H146=0,"",VLOOKUP($G146,Data!$G$3:$BA$2935,38,FALSE))</f>
        <v/>
      </c>
      <c r="AT146" s="4" t="str">
        <f>IF($H146=0,"",VLOOKUP($G146,Data!$G$3:$BA$2935,39,FALSE))</f>
        <v/>
      </c>
    </row>
    <row r="147" spans="1:46" x14ac:dyDescent="0.25">
      <c r="A147" s="4">
        <f>PSSE!A149</f>
        <v>926072</v>
      </c>
      <c r="B147" s="4" t="str">
        <f>PSSE!B149</f>
        <v>QUANGNIN2_S2</v>
      </c>
      <c r="C147" s="4">
        <f>PSSE!D149</f>
        <v>19</v>
      </c>
      <c r="D147" s="4">
        <f>PSSE!E149</f>
        <v>300</v>
      </c>
      <c r="E147" s="4" t="str">
        <f>PSSE!F149</f>
        <v>ND</v>
      </c>
      <c r="F147" s="4">
        <f>PSSE!G149</f>
        <v>1</v>
      </c>
      <c r="G147" s="4" t="str">
        <f t="shared" si="2"/>
        <v>GOV19300ND1</v>
      </c>
      <c r="H147" s="4">
        <f>COUNTIF(Data!$G$3:$BA$2935,GOV!$G147)</f>
        <v>1</v>
      </c>
      <c r="I147" s="4" t="str">
        <f>IF($H147=0,"",VLOOKUP($G147,Data!$G$3:$BA$2935,2,FALSE))</f>
        <v>'TGOV1'</v>
      </c>
      <c r="J147" s="4">
        <f>PSSE!C149</f>
        <v>1</v>
      </c>
      <c r="K147" s="4">
        <f>IF($H147=0,"",VLOOKUP($G147,Data!$G$3:$BA$2935,4,FALSE))</f>
        <v>0.03</v>
      </c>
      <c r="L147" s="4">
        <f>IF($H147=0,"",VLOOKUP($G147,Data!$G$3:$BA$2935,5,FALSE))</f>
        <v>0.499</v>
      </c>
      <c r="M147" s="4">
        <f>IF($H147=0,"",VLOOKUP($G147,Data!$G$3:$BA$2935,6,FALSE))</f>
        <v>1</v>
      </c>
      <c r="N147" s="4">
        <f>IF($H147=0,"",VLOOKUP($G147,Data!$G$3:$BA$2935,7,FALSE))</f>
        <v>0</v>
      </c>
      <c r="O147" s="4">
        <f>IF($H147=0,"",VLOOKUP($G147,Data!$G$3:$BA$2935,8,FALSE))</f>
        <v>4</v>
      </c>
      <c r="P147" s="4">
        <f>IF($H147=0,"",VLOOKUP($G147,Data!$G$3:$BA$2935,9,FALSE))</f>
        <v>9</v>
      </c>
      <c r="Q147" s="4">
        <f>IF($H147=0,"",VLOOKUP($G147,Data!$G$3:$BA$2935,10,FALSE))</f>
        <v>0.1</v>
      </c>
      <c r="R147" s="4" t="str">
        <f>IF($H147=0,"",VLOOKUP($G147,Data!$G$3:$BA$2935,11,FALSE))</f>
        <v>/</v>
      </c>
      <c r="S147" s="4" t="str">
        <f>IF($H147=0,"",VLOOKUP($G147,Data!$G$3:$BA$2935,12,FALSE))</f>
        <v>/</v>
      </c>
      <c r="T147" s="4" t="str">
        <f>IF($H147=0,"",VLOOKUP($G147,Data!$G$3:$BA$2935,13,FALSE))</f>
        <v/>
      </c>
      <c r="U147" s="4" t="str">
        <f>IF($H147=0,"",VLOOKUP($G147,Data!$G$3:$BA$2935,14,FALSE))</f>
        <v/>
      </c>
      <c r="V147" s="4" t="str">
        <f>IF($H147=0,"",VLOOKUP($G147,Data!$G$3:$BA$2935,15,FALSE))</f>
        <v/>
      </c>
      <c r="W147" s="4" t="str">
        <f>IF($H147=0,"",VLOOKUP($G147,Data!$G$3:$BA$2935,16,FALSE))</f>
        <v/>
      </c>
      <c r="X147" s="4" t="str">
        <f>IF($H147=0,"",VLOOKUP($G147,Data!$G$3:$BA$2935,17,FALSE))</f>
        <v/>
      </c>
      <c r="Y147" s="4" t="str">
        <f>IF($H147=0,"",VLOOKUP($G147,Data!$G$3:$BA$2935,18,FALSE))</f>
        <v/>
      </c>
      <c r="Z147" s="4" t="str">
        <f>IF($H147=0,"",VLOOKUP($G147,Data!$G$3:$BA$2935,19,FALSE))</f>
        <v/>
      </c>
      <c r="AA147" s="4" t="str">
        <f>IF($H147=0,"",VLOOKUP($G147,Data!$G$3:$BA$2935,20,FALSE))</f>
        <v/>
      </c>
      <c r="AB147" s="4" t="str">
        <f>IF($H147=0,"",VLOOKUP($G147,Data!$G$3:$BA$2935,21,FALSE))</f>
        <v/>
      </c>
      <c r="AC147" s="4" t="str">
        <f>IF($H147=0,"",VLOOKUP($G147,Data!$G$3:$BA$2935,22,FALSE))</f>
        <v/>
      </c>
      <c r="AD147" s="4" t="str">
        <f>IF($H147=0,"",VLOOKUP($G147,Data!$G$3:$BA$2935,23,FALSE))</f>
        <v/>
      </c>
      <c r="AE147" s="4" t="str">
        <f>IF($H147=0,"",VLOOKUP($G147,Data!$G$3:$BA$2935,24,FALSE))</f>
        <v/>
      </c>
      <c r="AF147" s="4" t="str">
        <f>IF($H147=0,"",VLOOKUP($G147,Data!$G$3:$BA$2935,25,FALSE))</f>
        <v/>
      </c>
      <c r="AG147" s="4" t="str">
        <f>IF($H147=0,"",VLOOKUP($G147,Data!$G$3:$BA$2935,26,FALSE))</f>
        <v/>
      </c>
      <c r="AH147" s="4" t="str">
        <f>IF($H147=0,"",VLOOKUP($G147,Data!$G$3:$BA$2935,27,FALSE))</f>
        <v/>
      </c>
      <c r="AI147" s="4" t="str">
        <f>IF($H147=0,"",VLOOKUP($G147,Data!$G$3:$BA$2935,28,FALSE))</f>
        <v/>
      </c>
      <c r="AJ147" s="4" t="str">
        <f>IF($H147=0,"",VLOOKUP($G147,Data!$G$3:$BA$2935,29,FALSE))</f>
        <v/>
      </c>
      <c r="AK147" s="4" t="str">
        <f>IF($H147=0,"",VLOOKUP($G147,Data!$G$3:$BA$2935,30,FALSE))</f>
        <v/>
      </c>
      <c r="AL147" s="4" t="str">
        <f>IF($H147=0,"",VLOOKUP($G147,Data!$G$3:$BA$2935,31,FALSE))</f>
        <v/>
      </c>
      <c r="AM147" s="4" t="str">
        <f>IF($H147=0,"",VLOOKUP($G147,Data!$G$3:$BA$2935,32,FALSE))</f>
        <v/>
      </c>
      <c r="AN147" s="4" t="str">
        <f>IF($H147=0,"",VLOOKUP($G147,Data!$G$3:$BA$2935,33,FALSE))</f>
        <v/>
      </c>
      <c r="AO147" s="4" t="str">
        <f>IF($H147=0,"",VLOOKUP($G147,Data!$G$3:$BA$2935,34,FALSE))</f>
        <v/>
      </c>
      <c r="AP147" s="4" t="str">
        <f>IF($H147=0,"",VLOOKUP($G147,Data!$G$3:$BA$2935,35,FALSE))</f>
        <v/>
      </c>
      <c r="AQ147" s="4" t="str">
        <f>IF($H147=0,"",VLOOKUP($G147,Data!$G$3:$BA$2935,36,FALSE))</f>
        <v/>
      </c>
      <c r="AR147" s="4" t="str">
        <f>IF($H147=0,"",VLOOKUP($G147,Data!$G$3:$BA$2935,37,FALSE))</f>
        <v/>
      </c>
      <c r="AS147" s="4" t="str">
        <f>IF($H147=0,"",VLOOKUP($G147,Data!$G$3:$BA$2935,38,FALSE))</f>
        <v/>
      </c>
      <c r="AT147" s="4" t="str">
        <f>IF($H147=0,"",VLOOKUP($G147,Data!$G$3:$BA$2935,39,FALSE))</f>
        <v/>
      </c>
    </row>
    <row r="148" spans="1:46" x14ac:dyDescent="0.25">
      <c r="A148" s="4">
        <f>PSSE!A150</f>
        <v>926075</v>
      </c>
      <c r="B148" s="4" t="str">
        <f>PSSE!B150</f>
        <v>CAMPHA3_S1</v>
      </c>
      <c r="C148" s="4">
        <f>PSSE!D150</f>
        <v>15</v>
      </c>
      <c r="D148" s="4">
        <f>PSSE!E150</f>
        <v>240</v>
      </c>
      <c r="E148" s="4" t="str">
        <f>PSSE!F150</f>
        <v>ND</v>
      </c>
      <c r="F148" s="4">
        <f>PSSE!G150</f>
        <v>1</v>
      </c>
      <c r="G148" s="4" t="str">
        <f t="shared" si="2"/>
        <v>GOV15240ND1</v>
      </c>
      <c r="H148" s="4">
        <f>COUNTIF(Data!$G$3:$BA$2935,GOV!$G148)</f>
        <v>1</v>
      </c>
      <c r="I148" s="4" t="str">
        <f>IF($H148=0,"",VLOOKUP($G148,Data!$G$3:$BA$2935,2,FALSE))</f>
        <v>'HYGOV'</v>
      </c>
      <c r="J148" s="4">
        <f>PSSE!C150</f>
        <v>1</v>
      </c>
      <c r="K148" s="4">
        <f>IF($H148=0,"",VLOOKUP($G148,Data!$G$3:$BA$2935,4,FALSE))</f>
        <v>0.06</v>
      </c>
      <c r="L148" s="4">
        <f>IF($H148=0,"",VLOOKUP($G148,Data!$G$3:$BA$2935,5,FALSE))</f>
        <v>0.4</v>
      </c>
      <c r="M148" s="4">
        <f>IF($H148=0,"",VLOOKUP($G148,Data!$G$3:$BA$2935,6,FALSE))</f>
        <v>3</v>
      </c>
      <c r="N148" s="4">
        <f>IF($H148=0,"",VLOOKUP($G148,Data!$G$3:$BA$2935,7,FALSE))</f>
        <v>9.9000000000000005E-2</v>
      </c>
      <c r="O148" s="4">
        <f>IF($H148=0,"",VLOOKUP($G148,Data!$G$3:$BA$2935,8,FALSE))</f>
        <v>0.4</v>
      </c>
      <c r="P148" s="4">
        <f>IF($H148=0,"",VLOOKUP($G148,Data!$G$3:$BA$2935,9,FALSE))</f>
        <v>0.15</v>
      </c>
      <c r="Q148" s="4">
        <f>IF($H148=0,"",VLOOKUP($G148,Data!$G$3:$BA$2935,10,FALSE))</f>
        <v>1</v>
      </c>
      <c r="R148" s="4">
        <f>IF($H148=0,"",VLOOKUP($G148,Data!$G$3:$BA$2935,11,FALSE))</f>
        <v>0.1</v>
      </c>
      <c r="S148" s="4">
        <f>IF($H148=0,"",VLOOKUP($G148,Data!$G$3:$BA$2935,12,FALSE))</f>
        <v>1.35</v>
      </c>
      <c r="T148" s="4">
        <f>IF($H148=0,"",VLOOKUP($G148,Data!$G$3:$BA$2935,13,FALSE))</f>
        <v>1.4</v>
      </c>
      <c r="U148" s="4">
        <f>IF($H148=0,"",VLOOKUP($G148,Data!$G$3:$BA$2935,14,FALSE))</f>
        <v>0.1</v>
      </c>
      <c r="V148" s="4">
        <f>IF($H148=0,"",VLOOKUP($G148,Data!$G$3:$BA$2935,15,FALSE))</f>
        <v>0.1</v>
      </c>
      <c r="W148" s="4" t="str">
        <f>IF($H148=0,"",VLOOKUP($G148,Data!$G$3:$BA$2935,16,FALSE))</f>
        <v>/</v>
      </c>
      <c r="X148" s="4" t="str">
        <f>IF($H148=0,"",VLOOKUP($G148,Data!$G$3:$BA$2935,17,FALSE))</f>
        <v>/</v>
      </c>
      <c r="Y148" s="4" t="str">
        <f>IF($H148=0,"",VLOOKUP($G148,Data!$G$3:$BA$2935,18,FALSE))</f>
        <v/>
      </c>
      <c r="Z148" s="4" t="str">
        <f>IF($H148=0,"",VLOOKUP($G148,Data!$G$3:$BA$2935,19,FALSE))</f>
        <v/>
      </c>
      <c r="AA148" s="4" t="str">
        <f>IF($H148=0,"",VLOOKUP($G148,Data!$G$3:$BA$2935,20,FALSE))</f>
        <v/>
      </c>
      <c r="AB148" s="4" t="str">
        <f>IF($H148=0,"",VLOOKUP($G148,Data!$G$3:$BA$2935,21,FALSE))</f>
        <v/>
      </c>
      <c r="AC148" s="4" t="str">
        <f>IF($H148=0,"",VLOOKUP($G148,Data!$G$3:$BA$2935,22,FALSE))</f>
        <v/>
      </c>
      <c r="AD148" s="4" t="str">
        <f>IF($H148=0,"",VLOOKUP($G148,Data!$G$3:$BA$2935,23,FALSE))</f>
        <v/>
      </c>
      <c r="AE148" s="4" t="str">
        <f>IF($H148=0,"",VLOOKUP($G148,Data!$G$3:$BA$2935,24,FALSE))</f>
        <v/>
      </c>
      <c r="AF148" s="4" t="str">
        <f>IF($H148=0,"",VLOOKUP($G148,Data!$G$3:$BA$2935,25,FALSE))</f>
        <v/>
      </c>
      <c r="AG148" s="4" t="str">
        <f>IF($H148=0,"",VLOOKUP($G148,Data!$G$3:$BA$2935,26,FALSE))</f>
        <v/>
      </c>
      <c r="AH148" s="4" t="str">
        <f>IF($H148=0,"",VLOOKUP($G148,Data!$G$3:$BA$2935,27,FALSE))</f>
        <v/>
      </c>
      <c r="AI148" s="4" t="str">
        <f>IF($H148=0,"",VLOOKUP($G148,Data!$G$3:$BA$2935,28,FALSE))</f>
        <v/>
      </c>
      <c r="AJ148" s="4" t="str">
        <f>IF($H148=0,"",VLOOKUP($G148,Data!$G$3:$BA$2935,29,FALSE))</f>
        <v/>
      </c>
      <c r="AK148" s="4" t="str">
        <f>IF($H148=0,"",VLOOKUP($G148,Data!$G$3:$BA$2935,30,FALSE))</f>
        <v/>
      </c>
      <c r="AL148" s="4" t="str">
        <f>IF($H148=0,"",VLOOKUP($G148,Data!$G$3:$BA$2935,31,FALSE))</f>
        <v/>
      </c>
      <c r="AM148" s="4" t="str">
        <f>IF($H148=0,"",VLOOKUP($G148,Data!$G$3:$BA$2935,32,FALSE))</f>
        <v/>
      </c>
      <c r="AN148" s="4" t="str">
        <f>IF($H148=0,"",VLOOKUP($G148,Data!$G$3:$BA$2935,33,FALSE))</f>
        <v/>
      </c>
      <c r="AO148" s="4" t="str">
        <f>IF($H148=0,"",VLOOKUP($G148,Data!$G$3:$BA$2935,34,FALSE))</f>
        <v/>
      </c>
      <c r="AP148" s="4" t="str">
        <f>IF($H148=0,"",VLOOKUP($G148,Data!$G$3:$BA$2935,35,FALSE))</f>
        <v/>
      </c>
      <c r="AQ148" s="4" t="str">
        <f>IF($H148=0,"",VLOOKUP($G148,Data!$G$3:$BA$2935,36,FALSE))</f>
        <v/>
      </c>
      <c r="AR148" s="4" t="str">
        <f>IF($H148=0,"",VLOOKUP($G148,Data!$G$3:$BA$2935,37,FALSE))</f>
        <v/>
      </c>
      <c r="AS148" s="4" t="str">
        <f>IF($H148=0,"",VLOOKUP($G148,Data!$G$3:$BA$2935,38,FALSE))</f>
        <v/>
      </c>
      <c r="AT148" s="4" t="str">
        <f>IF($H148=0,"",VLOOKUP($G148,Data!$G$3:$BA$2935,39,FALSE))</f>
        <v/>
      </c>
    </row>
    <row r="149" spans="1:46" x14ac:dyDescent="0.25">
      <c r="A149" s="4">
        <f>PSSE!A151</f>
        <v>926076</v>
      </c>
      <c r="B149" s="4" t="str">
        <f>PSSE!B151</f>
        <v>CAMPHA3_S2</v>
      </c>
      <c r="C149" s="4">
        <f>PSSE!D151</f>
        <v>15</v>
      </c>
      <c r="D149" s="4">
        <f>PSSE!E151</f>
        <v>240</v>
      </c>
      <c r="E149" s="4" t="str">
        <f>PSSE!F151</f>
        <v>ND</v>
      </c>
      <c r="F149" s="4">
        <f>PSSE!G151</f>
        <v>1</v>
      </c>
      <c r="G149" s="4" t="str">
        <f t="shared" si="2"/>
        <v>GOV15240ND1</v>
      </c>
      <c r="H149" s="4">
        <f>COUNTIF(Data!$G$3:$BA$2935,GOV!$G149)</f>
        <v>1</v>
      </c>
      <c r="I149" s="4" t="str">
        <f>IF($H149=0,"",VLOOKUP($G149,Data!$G$3:$BA$2935,2,FALSE))</f>
        <v>'HYGOV'</v>
      </c>
      <c r="J149" s="4">
        <f>PSSE!C151</f>
        <v>1</v>
      </c>
      <c r="K149" s="4">
        <f>IF($H149=0,"",VLOOKUP($G149,Data!$G$3:$BA$2935,4,FALSE))</f>
        <v>0.06</v>
      </c>
      <c r="L149" s="4">
        <f>IF($H149=0,"",VLOOKUP($G149,Data!$G$3:$BA$2935,5,FALSE))</f>
        <v>0.4</v>
      </c>
      <c r="M149" s="4">
        <f>IF($H149=0,"",VLOOKUP($G149,Data!$G$3:$BA$2935,6,FALSE))</f>
        <v>3</v>
      </c>
      <c r="N149" s="4">
        <f>IF($H149=0,"",VLOOKUP($G149,Data!$G$3:$BA$2935,7,FALSE))</f>
        <v>9.9000000000000005E-2</v>
      </c>
      <c r="O149" s="4">
        <f>IF($H149=0,"",VLOOKUP($G149,Data!$G$3:$BA$2935,8,FALSE))</f>
        <v>0.4</v>
      </c>
      <c r="P149" s="4">
        <f>IF($H149=0,"",VLOOKUP($G149,Data!$G$3:$BA$2935,9,FALSE))</f>
        <v>0.15</v>
      </c>
      <c r="Q149" s="4">
        <f>IF($H149=0,"",VLOOKUP($G149,Data!$G$3:$BA$2935,10,FALSE))</f>
        <v>1</v>
      </c>
      <c r="R149" s="4">
        <f>IF($H149=0,"",VLOOKUP($G149,Data!$G$3:$BA$2935,11,FALSE))</f>
        <v>0.1</v>
      </c>
      <c r="S149" s="4">
        <f>IF($H149=0,"",VLOOKUP($G149,Data!$G$3:$BA$2935,12,FALSE))</f>
        <v>1.35</v>
      </c>
      <c r="T149" s="4">
        <f>IF($H149=0,"",VLOOKUP($G149,Data!$G$3:$BA$2935,13,FALSE))</f>
        <v>1.4</v>
      </c>
      <c r="U149" s="4">
        <f>IF($H149=0,"",VLOOKUP($G149,Data!$G$3:$BA$2935,14,FALSE))</f>
        <v>0.1</v>
      </c>
      <c r="V149" s="4">
        <f>IF($H149=0,"",VLOOKUP($G149,Data!$G$3:$BA$2935,15,FALSE))</f>
        <v>0.1</v>
      </c>
      <c r="W149" s="4" t="str">
        <f>IF($H149=0,"",VLOOKUP($G149,Data!$G$3:$BA$2935,16,FALSE))</f>
        <v>/</v>
      </c>
      <c r="X149" s="4" t="str">
        <f>IF($H149=0,"",VLOOKUP($G149,Data!$G$3:$BA$2935,17,FALSE))</f>
        <v>/</v>
      </c>
      <c r="Y149" s="4" t="str">
        <f>IF($H149=0,"",VLOOKUP($G149,Data!$G$3:$BA$2935,18,FALSE))</f>
        <v/>
      </c>
      <c r="Z149" s="4" t="str">
        <f>IF($H149=0,"",VLOOKUP($G149,Data!$G$3:$BA$2935,19,FALSE))</f>
        <v/>
      </c>
      <c r="AA149" s="4" t="str">
        <f>IF($H149=0,"",VLOOKUP($G149,Data!$G$3:$BA$2935,20,FALSE))</f>
        <v/>
      </c>
      <c r="AB149" s="4" t="str">
        <f>IF($H149=0,"",VLOOKUP($G149,Data!$G$3:$BA$2935,21,FALSE))</f>
        <v/>
      </c>
      <c r="AC149" s="4" t="str">
        <f>IF($H149=0,"",VLOOKUP($G149,Data!$G$3:$BA$2935,22,FALSE))</f>
        <v/>
      </c>
      <c r="AD149" s="4" t="str">
        <f>IF($H149=0,"",VLOOKUP($G149,Data!$G$3:$BA$2935,23,FALSE))</f>
        <v/>
      </c>
      <c r="AE149" s="4" t="str">
        <f>IF($H149=0,"",VLOOKUP($G149,Data!$G$3:$BA$2935,24,FALSE))</f>
        <v/>
      </c>
      <c r="AF149" s="4" t="str">
        <f>IF($H149=0,"",VLOOKUP($G149,Data!$G$3:$BA$2935,25,FALSE))</f>
        <v/>
      </c>
      <c r="AG149" s="4" t="str">
        <f>IF($H149=0,"",VLOOKUP($G149,Data!$G$3:$BA$2935,26,FALSE))</f>
        <v/>
      </c>
      <c r="AH149" s="4" t="str">
        <f>IF($H149=0,"",VLOOKUP($G149,Data!$G$3:$BA$2935,27,FALSE))</f>
        <v/>
      </c>
      <c r="AI149" s="4" t="str">
        <f>IF($H149=0,"",VLOOKUP($G149,Data!$G$3:$BA$2935,28,FALSE))</f>
        <v/>
      </c>
      <c r="AJ149" s="4" t="str">
        <f>IF($H149=0,"",VLOOKUP($G149,Data!$G$3:$BA$2935,29,FALSE))</f>
        <v/>
      </c>
      <c r="AK149" s="4" t="str">
        <f>IF($H149=0,"",VLOOKUP($G149,Data!$G$3:$BA$2935,30,FALSE))</f>
        <v/>
      </c>
      <c r="AL149" s="4" t="str">
        <f>IF($H149=0,"",VLOOKUP($G149,Data!$G$3:$BA$2935,31,FALSE))</f>
        <v/>
      </c>
      <c r="AM149" s="4" t="str">
        <f>IF($H149=0,"",VLOOKUP($G149,Data!$G$3:$BA$2935,32,FALSE))</f>
        <v/>
      </c>
      <c r="AN149" s="4" t="str">
        <f>IF($H149=0,"",VLOOKUP($G149,Data!$G$3:$BA$2935,33,FALSE))</f>
        <v/>
      </c>
      <c r="AO149" s="4" t="str">
        <f>IF($H149=0,"",VLOOKUP($G149,Data!$G$3:$BA$2935,34,FALSE))</f>
        <v/>
      </c>
      <c r="AP149" s="4" t="str">
        <f>IF($H149=0,"",VLOOKUP($G149,Data!$G$3:$BA$2935,35,FALSE))</f>
        <v/>
      </c>
      <c r="AQ149" s="4" t="str">
        <f>IF($H149=0,"",VLOOKUP($G149,Data!$G$3:$BA$2935,36,FALSE))</f>
        <v/>
      </c>
      <c r="AR149" s="4" t="str">
        <f>IF($H149=0,"",VLOOKUP($G149,Data!$G$3:$BA$2935,37,FALSE))</f>
        <v/>
      </c>
      <c r="AS149" s="4" t="str">
        <f>IF($H149=0,"",VLOOKUP($G149,Data!$G$3:$BA$2935,38,FALSE))</f>
        <v/>
      </c>
      <c r="AT149" s="4" t="str">
        <f>IF($H149=0,"",VLOOKUP($G149,Data!$G$3:$BA$2935,39,FALSE))</f>
        <v/>
      </c>
    </row>
    <row r="150" spans="1:46" x14ac:dyDescent="0.25">
      <c r="A150" s="4">
        <f>PSSE!A152</f>
        <v>926081</v>
      </c>
      <c r="B150" s="4" t="str">
        <f>PSSE!B152</f>
        <v>MONGDUON1_S1</v>
      </c>
      <c r="C150" s="4">
        <f>PSSE!D152</f>
        <v>19</v>
      </c>
      <c r="D150" s="4">
        <f>PSSE!E152</f>
        <v>500</v>
      </c>
      <c r="E150" s="4" t="str">
        <f>PSSE!F152</f>
        <v>ND</v>
      </c>
      <c r="F150" s="4">
        <f>PSSE!G152</f>
        <v>1</v>
      </c>
      <c r="G150" s="4" t="str">
        <f t="shared" si="2"/>
        <v>GOV19500ND1</v>
      </c>
      <c r="H150" s="4">
        <f>COUNTIF(Data!$G$3:$BA$2935,GOV!$G150)</f>
        <v>1</v>
      </c>
      <c r="I150" s="4" t="str">
        <f>IF($H150=0,"",VLOOKUP($G150,Data!$G$3:$BA$2935,2,FALSE))</f>
        <v>'TGOV1'</v>
      </c>
      <c r="J150" s="4">
        <f>PSSE!C152</f>
        <v>1</v>
      </c>
      <c r="K150" s="4">
        <f>IF($H150=0,"",VLOOKUP($G150,Data!$G$3:$BA$2935,4,FALSE))</f>
        <v>0.05</v>
      </c>
      <c r="L150" s="4">
        <f>IF($H150=0,"",VLOOKUP($G150,Data!$G$3:$BA$2935,5,FALSE))</f>
        <v>0.05</v>
      </c>
      <c r="M150" s="4">
        <f>IF($H150=0,"",VLOOKUP($G150,Data!$G$3:$BA$2935,6,FALSE))</f>
        <v>0.9</v>
      </c>
      <c r="N150" s="4">
        <f>IF($H150=0,"",VLOOKUP($G150,Data!$G$3:$BA$2935,7,FALSE))</f>
        <v>0.3</v>
      </c>
      <c r="O150" s="4">
        <f>IF($H150=0,"",VLOOKUP($G150,Data!$G$3:$BA$2935,8,FALSE))</f>
        <v>3</v>
      </c>
      <c r="P150" s="4">
        <f>IF($H150=0,"",VLOOKUP($G150,Data!$G$3:$BA$2935,9,FALSE))</f>
        <v>9</v>
      </c>
      <c r="Q150" s="4">
        <f>IF($H150=0,"",VLOOKUP($G150,Data!$G$3:$BA$2935,10,FALSE))</f>
        <v>0</v>
      </c>
      <c r="R150" s="4" t="str">
        <f>IF($H150=0,"",VLOOKUP($G150,Data!$G$3:$BA$2935,11,FALSE))</f>
        <v>/</v>
      </c>
      <c r="S150" s="4" t="str">
        <f>IF($H150=0,"",VLOOKUP($G150,Data!$G$3:$BA$2935,12,FALSE))</f>
        <v>/</v>
      </c>
      <c r="T150" s="4" t="str">
        <f>IF($H150=0,"",VLOOKUP($G150,Data!$G$3:$BA$2935,13,FALSE))</f>
        <v/>
      </c>
      <c r="U150" s="4" t="str">
        <f>IF($H150=0,"",VLOOKUP($G150,Data!$G$3:$BA$2935,14,FALSE))</f>
        <v/>
      </c>
      <c r="V150" s="4" t="str">
        <f>IF($H150=0,"",VLOOKUP($G150,Data!$G$3:$BA$2935,15,FALSE))</f>
        <v/>
      </c>
      <c r="W150" s="4" t="str">
        <f>IF($H150=0,"",VLOOKUP($G150,Data!$G$3:$BA$2935,16,FALSE))</f>
        <v/>
      </c>
      <c r="X150" s="4" t="str">
        <f>IF($H150=0,"",VLOOKUP($G150,Data!$G$3:$BA$2935,17,FALSE))</f>
        <v/>
      </c>
      <c r="Y150" s="4" t="str">
        <f>IF($H150=0,"",VLOOKUP($G150,Data!$G$3:$BA$2935,18,FALSE))</f>
        <v/>
      </c>
      <c r="Z150" s="4" t="str">
        <f>IF($H150=0,"",VLOOKUP($G150,Data!$G$3:$BA$2935,19,FALSE))</f>
        <v/>
      </c>
      <c r="AA150" s="4" t="str">
        <f>IF($H150=0,"",VLOOKUP($G150,Data!$G$3:$BA$2935,20,FALSE))</f>
        <v/>
      </c>
      <c r="AB150" s="4" t="str">
        <f>IF($H150=0,"",VLOOKUP($G150,Data!$G$3:$BA$2935,21,FALSE))</f>
        <v/>
      </c>
      <c r="AC150" s="4" t="str">
        <f>IF($H150=0,"",VLOOKUP($G150,Data!$G$3:$BA$2935,22,FALSE))</f>
        <v/>
      </c>
      <c r="AD150" s="4" t="str">
        <f>IF($H150=0,"",VLOOKUP($G150,Data!$G$3:$BA$2935,23,FALSE))</f>
        <v/>
      </c>
      <c r="AE150" s="4" t="str">
        <f>IF($H150=0,"",VLOOKUP($G150,Data!$G$3:$BA$2935,24,FALSE))</f>
        <v/>
      </c>
      <c r="AF150" s="4" t="str">
        <f>IF($H150=0,"",VLOOKUP($G150,Data!$G$3:$BA$2935,25,FALSE))</f>
        <v/>
      </c>
      <c r="AG150" s="4" t="str">
        <f>IF($H150=0,"",VLOOKUP($G150,Data!$G$3:$BA$2935,26,FALSE))</f>
        <v/>
      </c>
      <c r="AH150" s="4" t="str">
        <f>IF($H150=0,"",VLOOKUP($G150,Data!$G$3:$BA$2935,27,FALSE))</f>
        <v/>
      </c>
      <c r="AI150" s="4" t="str">
        <f>IF($H150=0,"",VLOOKUP($G150,Data!$G$3:$BA$2935,28,FALSE))</f>
        <v/>
      </c>
      <c r="AJ150" s="4" t="str">
        <f>IF($H150=0,"",VLOOKUP($G150,Data!$G$3:$BA$2935,29,FALSE))</f>
        <v/>
      </c>
      <c r="AK150" s="4" t="str">
        <f>IF($H150=0,"",VLOOKUP($G150,Data!$G$3:$BA$2935,30,FALSE))</f>
        <v/>
      </c>
      <c r="AL150" s="4" t="str">
        <f>IF($H150=0,"",VLOOKUP($G150,Data!$G$3:$BA$2935,31,FALSE))</f>
        <v/>
      </c>
      <c r="AM150" s="4" t="str">
        <f>IF($H150=0,"",VLOOKUP($G150,Data!$G$3:$BA$2935,32,FALSE))</f>
        <v/>
      </c>
      <c r="AN150" s="4" t="str">
        <f>IF($H150=0,"",VLOOKUP($G150,Data!$G$3:$BA$2935,33,FALSE))</f>
        <v/>
      </c>
      <c r="AO150" s="4" t="str">
        <f>IF($H150=0,"",VLOOKUP($G150,Data!$G$3:$BA$2935,34,FALSE))</f>
        <v/>
      </c>
      <c r="AP150" s="4" t="str">
        <f>IF($H150=0,"",VLOOKUP($G150,Data!$G$3:$BA$2935,35,FALSE))</f>
        <v/>
      </c>
      <c r="AQ150" s="4" t="str">
        <f>IF($H150=0,"",VLOOKUP($G150,Data!$G$3:$BA$2935,36,FALSE))</f>
        <v/>
      </c>
      <c r="AR150" s="4" t="str">
        <f>IF($H150=0,"",VLOOKUP($G150,Data!$G$3:$BA$2935,37,FALSE))</f>
        <v/>
      </c>
      <c r="AS150" s="4" t="str">
        <f>IF($H150=0,"",VLOOKUP($G150,Data!$G$3:$BA$2935,38,FALSE))</f>
        <v/>
      </c>
      <c r="AT150" s="4" t="str">
        <f>IF($H150=0,"",VLOOKUP($G150,Data!$G$3:$BA$2935,39,FALSE))</f>
        <v/>
      </c>
    </row>
    <row r="151" spans="1:46" x14ac:dyDescent="0.25">
      <c r="A151" s="4">
        <f>PSSE!A153</f>
        <v>926082</v>
      </c>
      <c r="B151" s="4" t="str">
        <f>PSSE!B153</f>
        <v>MONGDUON1_S2</v>
      </c>
      <c r="C151" s="4">
        <f>PSSE!D153</f>
        <v>19</v>
      </c>
      <c r="D151" s="4">
        <f>PSSE!E153</f>
        <v>500</v>
      </c>
      <c r="E151" s="4" t="str">
        <f>PSSE!F153</f>
        <v>ND</v>
      </c>
      <c r="F151" s="4">
        <f>PSSE!G153</f>
        <v>1</v>
      </c>
      <c r="G151" s="4" t="str">
        <f t="shared" si="2"/>
        <v>GOV19500ND1</v>
      </c>
      <c r="H151" s="4">
        <f>COUNTIF(Data!$G$3:$BA$2935,GOV!$G151)</f>
        <v>1</v>
      </c>
      <c r="I151" s="4" t="str">
        <f>IF($H151=0,"",VLOOKUP($G151,Data!$G$3:$BA$2935,2,FALSE))</f>
        <v>'TGOV1'</v>
      </c>
      <c r="J151" s="4">
        <f>PSSE!C153</f>
        <v>1</v>
      </c>
      <c r="K151" s="4">
        <f>IF($H151=0,"",VLOOKUP($G151,Data!$G$3:$BA$2935,4,FALSE))</f>
        <v>0.05</v>
      </c>
      <c r="L151" s="4">
        <f>IF($H151=0,"",VLOOKUP($G151,Data!$G$3:$BA$2935,5,FALSE))</f>
        <v>0.05</v>
      </c>
      <c r="M151" s="4">
        <f>IF($H151=0,"",VLOOKUP($G151,Data!$G$3:$BA$2935,6,FALSE))</f>
        <v>0.9</v>
      </c>
      <c r="N151" s="4">
        <f>IF($H151=0,"",VLOOKUP($G151,Data!$G$3:$BA$2935,7,FALSE))</f>
        <v>0.3</v>
      </c>
      <c r="O151" s="4">
        <f>IF($H151=0,"",VLOOKUP($G151,Data!$G$3:$BA$2935,8,FALSE))</f>
        <v>3</v>
      </c>
      <c r="P151" s="4">
        <f>IF($H151=0,"",VLOOKUP($G151,Data!$G$3:$BA$2935,9,FALSE))</f>
        <v>9</v>
      </c>
      <c r="Q151" s="4">
        <f>IF($H151=0,"",VLOOKUP($G151,Data!$G$3:$BA$2935,10,FALSE))</f>
        <v>0</v>
      </c>
      <c r="R151" s="4" t="str">
        <f>IF($H151=0,"",VLOOKUP($G151,Data!$G$3:$BA$2935,11,FALSE))</f>
        <v>/</v>
      </c>
      <c r="S151" s="4" t="str">
        <f>IF($H151=0,"",VLOOKUP($G151,Data!$G$3:$BA$2935,12,FALSE))</f>
        <v>/</v>
      </c>
      <c r="T151" s="4" t="str">
        <f>IF($H151=0,"",VLOOKUP($G151,Data!$G$3:$BA$2935,13,FALSE))</f>
        <v/>
      </c>
      <c r="U151" s="4" t="str">
        <f>IF($H151=0,"",VLOOKUP($G151,Data!$G$3:$BA$2935,14,FALSE))</f>
        <v/>
      </c>
      <c r="V151" s="4" t="str">
        <f>IF($H151=0,"",VLOOKUP($G151,Data!$G$3:$BA$2935,15,FALSE))</f>
        <v/>
      </c>
      <c r="W151" s="4" t="str">
        <f>IF($H151=0,"",VLOOKUP($G151,Data!$G$3:$BA$2935,16,FALSE))</f>
        <v/>
      </c>
      <c r="X151" s="4" t="str">
        <f>IF($H151=0,"",VLOOKUP($G151,Data!$G$3:$BA$2935,17,FALSE))</f>
        <v/>
      </c>
      <c r="Y151" s="4" t="str">
        <f>IF($H151=0,"",VLOOKUP($G151,Data!$G$3:$BA$2935,18,FALSE))</f>
        <v/>
      </c>
      <c r="Z151" s="4" t="str">
        <f>IF($H151=0,"",VLOOKUP($G151,Data!$G$3:$BA$2935,19,FALSE))</f>
        <v/>
      </c>
      <c r="AA151" s="4" t="str">
        <f>IF($H151=0,"",VLOOKUP($G151,Data!$G$3:$BA$2935,20,FALSE))</f>
        <v/>
      </c>
      <c r="AB151" s="4" t="str">
        <f>IF($H151=0,"",VLOOKUP($G151,Data!$G$3:$BA$2935,21,FALSE))</f>
        <v/>
      </c>
      <c r="AC151" s="4" t="str">
        <f>IF($H151=0,"",VLOOKUP($G151,Data!$G$3:$BA$2935,22,FALSE))</f>
        <v/>
      </c>
      <c r="AD151" s="4" t="str">
        <f>IF($H151=0,"",VLOOKUP($G151,Data!$G$3:$BA$2935,23,FALSE))</f>
        <v/>
      </c>
      <c r="AE151" s="4" t="str">
        <f>IF($H151=0,"",VLOOKUP($G151,Data!$G$3:$BA$2935,24,FALSE))</f>
        <v/>
      </c>
      <c r="AF151" s="4" t="str">
        <f>IF($H151=0,"",VLOOKUP($G151,Data!$G$3:$BA$2935,25,FALSE))</f>
        <v/>
      </c>
      <c r="AG151" s="4" t="str">
        <f>IF($H151=0,"",VLOOKUP($G151,Data!$G$3:$BA$2935,26,FALSE))</f>
        <v/>
      </c>
      <c r="AH151" s="4" t="str">
        <f>IF($H151=0,"",VLOOKUP($G151,Data!$G$3:$BA$2935,27,FALSE))</f>
        <v/>
      </c>
      <c r="AI151" s="4" t="str">
        <f>IF($H151=0,"",VLOOKUP($G151,Data!$G$3:$BA$2935,28,FALSE))</f>
        <v/>
      </c>
      <c r="AJ151" s="4" t="str">
        <f>IF($H151=0,"",VLOOKUP($G151,Data!$G$3:$BA$2935,29,FALSE))</f>
        <v/>
      </c>
      <c r="AK151" s="4" t="str">
        <f>IF($H151=0,"",VLOOKUP($G151,Data!$G$3:$BA$2935,30,FALSE))</f>
        <v/>
      </c>
      <c r="AL151" s="4" t="str">
        <f>IF($H151=0,"",VLOOKUP($G151,Data!$G$3:$BA$2935,31,FALSE))</f>
        <v/>
      </c>
      <c r="AM151" s="4" t="str">
        <f>IF($H151=0,"",VLOOKUP($G151,Data!$G$3:$BA$2935,32,FALSE))</f>
        <v/>
      </c>
      <c r="AN151" s="4" t="str">
        <f>IF($H151=0,"",VLOOKUP($G151,Data!$G$3:$BA$2935,33,FALSE))</f>
        <v/>
      </c>
      <c r="AO151" s="4" t="str">
        <f>IF($H151=0,"",VLOOKUP($G151,Data!$G$3:$BA$2935,34,FALSE))</f>
        <v/>
      </c>
      <c r="AP151" s="4" t="str">
        <f>IF($H151=0,"",VLOOKUP($G151,Data!$G$3:$BA$2935,35,FALSE))</f>
        <v/>
      </c>
      <c r="AQ151" s="4" t="str">
        <f>IF($H151=0,"",VLOOKUP($G151,Data!$G$3:$BA$2935,36,FALSE))</f>
        <v/>
      </c>
      <c r="AR151" s="4" t="str">
        <f>IF($H151=0,"",VLOOKUP($G151,Data!$G$3:$BA$2935,37,FALSE))</f>
        <v/>
      </c>
      <c r="AS151" s="4" t="str">
        <f>IF($H151=0,"",VLOOKUP($G151,Data!$G$3:$BA$2935,38,FALSE))</f>
        <v/>
      </c>
      <c r="AT151" s="4" t="str">
        <f>IF($H151=0,"",VLOOKUP($G151,Data!$G$3:$BA$2935,39,FALSE))</f>
        <v/>
      </c>
    </row>
    <row r="152" spans="1:46" x14ac:dyDescent="0.25">
      <c r="A152" s="4">
        <f>PSSE!A154</f>
        <v>926091</v>
      </c>
      <c r="B152" s="4" t="str">
        <f>PSSE!B154</f>
        <v>MONGDUON2_S1</v>
      </c>
      <c r="C152" s="4">
        <f>PSSE!D154</f>
        <v>26</v>
      </c>
      <c r="D152" s="4">
        <f>PSSE!E154</f>
        <v>600</v>
      </c>
      <c r="E152" s="4" t="str">
        <f>PSSE!F154</f>
        <v>ND</v>
      </c>
      <c r="F152" s="4">
        <f>PSSE!G154</f>
        <v>1</v>
      </c>
      <c r="G152" s="4" t="str">
        <f t="shared" si="2"/>
        <v>GOV26600ND1</v>
      </c>
      <c r="H152" s="4">
        <f>COUNTIF(Data!$G$3:$BA$2935,GOV!$G152)</f>
        <v>1</v>
      </c>
      <c r="I152" s="4" t="str">
        <f>IF($H152=0,"",VLOOKUP($G152,Data!$G$3:$BA$2935,2,FALSE))</f>
        <v>'TGOV1'</v>
      </c>
      <c r="J152" s="4">
        <f>PSSE!C154</f>
        <v>1</v>
      </c>
      <c r="K152" s="4">
        <f>IF($H152=0,"",VLOOKUP($G152,Data!$G$3:$BA$2935,4,FALSE))</f>
        <v>0.05</v>
      </c>
      <c r="L152" s="4">
        <f>IF($H152=0,"",VLOOKUP($G152,Data!$G$3:$BA$2935,5,FALSE))</f>
        <v>0.05</v>
      </c>
      <c r="M152" s="4">
        <f>IF($H152=0,"",VLOOKUP($G152,Data!$G$3:$BA$2935,6,FALSE))</f>
        <v>0.9</v>
      </c>
      <c r="N152" s="4">
        <f>IF($H152=0,"",VLOOKUP($G152,Data!$G$3:$BA$2935,7,FALSE))</f>
        <v>0.3</v>
      </c>
      <c r="O152" s="4">
        <f>IF($H152=0,"",VLOOKUP($G152,Data!$G$3:$BA$2935,8,FALSE))</f>
        <v>3</v>
      </c>
      <c r="P152" s="4">
        <f>IF($H152=0,"",VLOOKUP($G152,Data!$G$3:$BA$2935,9,FALSE))</f>
        <v>9</v>
      </c>
      <c r="Q152" s="4">
        <f>IF($H152=0,"",VLOOKUP($G152,Data!$G$3:$BA$2935,10,FALSE))</f>
        <v>0</v>
      </c>
      <c r="R152" s="4" t="str">
        <f>IF($H152=0,"",VLOOKUP($G152,Data!$G$3:$BA$2935,11,FALSE))</f>
        <v>/</v>
      </c>
      <c r="S152" s="4" t="str">
        <f>IF($H152=0,"",VLOOKUP($G152,Data!$G$3:$BA$2935,12,FALSE))</f>
        <v>/</v>
      </c>
      <c r="T152" s="4" t="str">
        <f>IF($H152=0,"",VLOOKUP($G152,Data!$G$3:$BA$2935,13,FALSE))</f>
        <v/>
      </c>
      <c r="U152" s="4" t="str">
        <f>IF($H152=0,"",VLOOKUP($G152,Data!$G$3:$BA$2935,14,FALSE))</f>
        <v/>
      </c>
      <c r="V152" s="4" t="str">
        <f>IF($H152=0,"",VLOOKUP($G152,Data!$G$3:$BA$2935,15,FALSE))</f>
        <v/>
      </c>
      <c r="W152" s="4" t="str">
        <f>IF($H152=0,"",VLOOKUP($G152,Data!$G$3:$BA$2935,16,FALSE))</f>
        <v/>
      </c>
      <c r="X152" s="4" t="str">
        <f>IF($H152=0,"",VLOOKUP($G152,Data!$G$3:$BA$2935,17,FALSE))</f>
        <v/>
      </c>
      <c r="Y152" s="4" t="str">
        <f>IF($H152=0,"",VLOOKUP($G152,Data!$G$3:$BA$2935,18,FALSE))</f>
        <v/>
      </c>
      <c r="Z152" s="4" t="str">
        <f>IF($H152=0,"",VLOOKUP($G152,Data!$G$3:$BA$2935,19,FALSE))</f>
        <v/>
      </c>
      <c r="AA152" s="4" t="str">
        <f>IF($H152=0,"",VLOOKUP($G152,Data!$G$3:$BA$2935,20,FALSE))</f>
        <v/>
      </c>
      <c r="AB152" s="4" t="str">
        <f>IF($H152=0,"",VLOOKUP($G152,Data!$G$3:$BA$2935,21,FALSE))</f>
        <v/>
      </c>
      <c r="AC152" s="4" t="str">
        <f>IF($H152=0,"",VLOOKUP($G152,Data!$G$3:$BA$2935,22,FALSE))</f>
        <v/>
      </c>
      <c r="AD152" s="4" t="str">
        <f>IF($H152=0,"",VLOOKUP($G152,Data!$G$3:$BA$2935,23,FALSE))</f>
        <v/>
      </c>
      <c r="AE152" s="4" t="str">
        <f>IF($H152=0,"",VLOOKUP($G152,Data!$G$3:$BA$2935,24,FALSE))</f>
        <v/>
      </c>
      <c r="AF152" s="4" t="str">
        <f>IF($H152=0,"",VLOOKUP($G152,Data!$G$3:$BA$2935,25,FALSE))</f>
        <v/>
      </c>
      <c r="AG152" s="4" t="str">
        <f>IF($H152=0,"",VLOOKUP($G152,Data!$G$3:$BA$2935,26,FALSE))</f>
        <v/>
      </c>
      <c r="AH152" s="4" t="str">
        <f>IF($H152=0,"",VLOOKUP($G152,Data!$G$3:$BA$2935,27,FALSE))</f>
        <v/>
      </c>
      <c r="AI152" s="4" t="str">
        <f>IF($H152=0,"",VLOOKUP($G152,Data!$G$3:$BA$2935,28,FALSE))</f>
        <v/>
      </c>
      <c r="AJ152" s="4" t="str">
        <f>IF($H152=0,"",VLOOKUP($G152,Data!$G$3:$BA$2935,29,FALSE))</f>
        <v/>
      </c>
      <c r="AK152" s="4" t="str">
        <f>IF($H152=0,"",VLOOKUP($G152,Data!$G$3:$BA$2935,30,FALSE))</f>
        <v/>
      </c>
      <c r="AL152" s="4" t="str">
        <f>IF($H152=0,"",VLOOKUP($G152,Data!$G$3:$BA$2935,31,FALSE))</f>
        <v/>
      </c>
      <c r="AM152" s="4" t="str">
        <f>IF($H152=0,"",VLOOKUP($G152,Data!$G$3:$BA$2935,32,FALSE))</f>
        <v/>
      </c>
      <c r="AN152" s="4" t="str">
        <f>IF($H152=0,"",VLOOKUP($G152,Data!$G$3:$BA$2935,33,FALSE))</f>
        <v/>
      </c>
      <c r="AO152" s="4" t="str">
        <f>IF($H152=0,"",VLOOKUP($G152,Data!$G$3:$BA$2935,34,FALSE))</f>
        <v/>
      </c>
      <c r="AP152" s="4" t="str">
        <f>IF($H152=0,"",VLOOKUP($G152,Data!$G$3:$BA$2935,35,FALSE))</f>
        <v/>
      </c>
      <c r="AQ152" s="4" t="str">
        <f>IF($H152=0,"",VLOOKUP($G152,Data!$G$3:$BA$2935,36,FALSE))</f>
        <v/>
      </c>
      <c r="AR152" s="4" t="str">
        <f>IF($H152=0,"",VLOOKUP($G152,Data!$G$3:$BA$2935,37,FALSE))</f>
        <v/>
      </c>
      <c r="AS152" s="4" t="str">
        <f>IF($H152=0,"",VLOOKUP($G152,Data!$G$3:$BA$2935,38,FALSE))</f>
        <v/>
      </c>
      <c r="AT152" s="4" t="str">
        <f>IF($H152=0,"",VLOOKUP($G152,Data!$G$3:$BA$2935,39,FALSE))</f>
        <v/>
      </c>
    </row>
    <row r="153" spans="1:46" x14ac:dyDescent="0.25">
      <c r="A153" s="4">
        <f>PSSE!A155</f>
        <v>926092</v>
      </c>
      <c r="B153" s="4" t="str">
        <f>PSSE!B155</f>
        <v>MONGDUON2_S2</v>
      </c>
      <c r="C153" s="4">
        <f>PSSE!D155</f>
        <v>26</v>
      </c>
      <c r="D153" s="4">
        <f>PSSE!E155</f>
        <v>600</v>
      </c>
      <c r="E153" s="4" t="str">
        <f>PSSE!F155</f>
        <v>ND</v>
      </c>
      <c r="F153" s="4">
        <f>PSSE!G155</f>
        <v>1</v>
      </c>
      <c r="G153" s="4" t="str">
        <f t="shared" si="2"/>
        <v>GOV26600ND1</v>
      </c>
      <c r="H153" s="4">
        <f>COUNTIF(Data!$G$3:$BA$2935,GOV!$G153)</f>
        <v>1</v>
      </c>
      <c r="I153" s="4" t="str">
        <f>IF($H153=0,"",VLOOKUP($G153,Data!$G$3:$BA$2935,2,FALSE))</f>
        <v>'TGOV1'</v>
      </c>
      <c r="J153" s="4">
        <f>PSSE!C155</f>
        <v>1</v>
      </c>
      <c r="K153" s="4">
        <f>IF($H153=0,"",VLOOKUP($G153,Data!$G$3:$BA$2935,4,FALSE))</f>
        <v>0.05</v>
      </c>
      <c r="L153" s="4">
        <f>IF($H153=0,"",VLOOKUP($G153,Data!$G$3:$BA$2935,5,FALSE))</f>
        <v>0.05</v>
      </c>
      <c r="M153" s="4">
        <f>IF($H153=0,"",VLOOKUP($G153,Data!$G$3:$BA$2935,6,FALSE))</f>
        <v>0.9</v>
      </c>
      <c r="N153" s="4">
        <f>IF($H153=0,"",VLOOKUP($G153,Data!$G$3:$BA$2935,7,FALSE))</f>
        <v>0.3</v>
      </c>
      <c r="O153" s="4">
        <f>IF($H153=0,"",VLOOKUP($G153,Data!$G$3:$BA$2935,8,FALSE))</f>
        <v>3</v>
      </c>
      <c r="P153" s="4">
        <f>IF($H153=0,"",VLOOKUP($G153,Data!$G$3:$BA$2935,9,FALSE))</f>
        <v>9</v>
      </c>
      <c r="Q153" s="4">
        <f>IF($H153=0,"",VLOOKUP($G153,Data!$G$3:$BA$2935,10,FALSE))</f>
        <v>0</v>
      </c>
      <c r="R153" s="4" t="str">
        <f>IF($H153=0,"",VLOOKUP($G153,Data!$G$3:$BA$2935,11,FALSE))</f>
        <v>/</v>
      </c>
      <c r="S153" s="4" t="str">
        <f>IF($H153=0,"",VLOOKUP($G153,Data!$G$3:$BA$2935,12,FALSE))</f>
        <v>/</v>
      </c>
      <c r="T153" s="4" t="str">
        <f>IF($H153=0,"",VLOOKUP($G153,Data!$G$3:$BA$2935,13,FALSE))</f>
        <v/>
      </c>
      <c r="U153" s="4" t="str">
        <f>IF($H153=0,"",VLOOKUP($G153,Data!$G$3:$BA$2935,14,FALSE))</f>
        <v/>
      </c>
      <c r="V153" s="4" t="str">
        <f>IF($H153=0,"",VLOOKUP($G153,Data!$G$3:$BA$2935,15,FALSE))</f>
        <v/>
      </c>
      <c r="W153" s="4" t="str">
        <f>IF($H153=0,"",VLOOKUP($G153,Data!$G$3:$BA$2935,16,FALSE))</f>
        <v/>
      </c>
      <c r="X153" s="4" t="str">
        <f>IF($H153=0,"",VLOOKUP($G153,Data!$G$3:$BA$2935,17,FALSE))</f>
        <v/>
      </c>
      <c r="Y153" s="4" t="str">
        <f>IF($H153=0,"",VLOOKUP($G153,Data!$G$3:$BA$2935,18,FALSE))</f>
        <v/>
      </c>
      <c r="Z153" s="4" t="str">
        <f>IF($H153=0,"",VLOOKUP($G153,Data!$G$3:$BA$2935,19,FALSE))</f>
        <v/>
      </c>
      <c r="AA153" s="4" t="str">
        <f>IF($H153=0,"",VLOOKUP($G153,Data!$G$3:$BA$2935,20,FALSE))</f>
        <v/>
      </c>
      <c r="AB153" s="4" t="str">
        <f>IF($H153=0,"",VLOOKUP($G153,Data!$G$3:$BA$2935,21,FALSE))</f>
        <v/>
      </c>
      <c r="AC153" s="4" t="str">
        <f>IF($H153=0,"",VLOOKUP($G153,Data!$G$3:$BA$2935,22,FALSE))</f>
        <v/>
      </c>
      <c r="AD153" s="4" t="str">
        <f>IF($H153=0,"",VLOOKUP($G153,Data!$G$3:$BA$2935,23,FALSE))</f>
        <v/>
      </c>
      <c r="AE153" s="4" t="str">
        <f>IF($H153=0,"",VLOOKUP($G153,Data!$G$3:$BA$2935,24,FALSE))</f>
        <v/>
      </c>
      <c r="AF153" s="4" t="str">
        <f>IF($H153=0,"",VLOOKUP($G153,Data!$G$3:$BA$2935,25,FALSE))</f>
        <v/>
      </c>
      <c r="AG153" s="4" t="str">
        <f>IF($H153=0,"",VLOOKUP($G153,Data!$G$3:$BA$2935,26,FALSE))</f>
        <v/>
      </c>
      <c r="AH153" s="4" t="str">
        <f>IF($H153=0,"",VLOOKUP($G153,Data!$G$3:$BA$2935,27,FALSE))</f>
        <v/>
      </c>
      <c r="AI153" s="4" t="str">
        <f>IF($H153=0,"",VLOOKUP($G153,Data!$G$3:$BA$2935,28,FALSE))</f>
        <v/>
      </c>
      <c r="AJ153" s="4" t="str">
        <f>IF($H153=0,"",VLOOKUP($G153,Data!$G$3:$BA$2935,29,FALSE))</f>
        <v/>
      </c>
      <c r="AK153" s="4" t="str">
        <f>IF($H153=0,"",VLOOKUP($G153,Data!$G$3:$BA$2935,30,FALSE))</f>
        <v/>
      </c>
      <c r="AL153" s="4" t="str">
        <f>IF($H153=0,"",VLOOKUP($G153,Data!$G$3:$BA$2935,31,FALSE))</f>
        <v/>
      </c>
      <c r="AM153" s="4" t="str">
        <f>IF($H153=0,"",VLOOKUP($G153,Data!$G$3:$BA$2935,32,FALSE))</f>
        <v/>
      </c>
      <c r="AN153" s="4" t="str">
        <f>IF($H153=0,"",VLOOKUP($G153,Data!$G$3:$BA$2935,33,FALSE))</f>
        <v/>
      </c>
      <c r="AO153" s="4" t="str">
        <f>IF($H153=0,"",VLOOKUP($G153,Data!$G$3:$BA$2935,34,FALSE))</f>
        <v/>
      </c>
      <c r="AP153" s="4" t="str">
        <f>IF($H153=0,"",VLOOKUP($G153,Data!$G$3:$BA$2935,35,FALSE))</f>
        <v/>
      </c>
      <c r="AQ153" s="4" t="str">
        <f>IF($H153=0,"",VLOOKUP($G153,Data!$G$3:$BA$2935,36,FALSE))</f>
        <v/>
      </c>
      <c r="AR153" s="4" t="str">
        <f>IF($H153=0,"",VLOOKUP($G153,Data!$G$3:$BA$2935,37,FALSE))</f>
        <v/>
      </c>
      <c r="AS153" s="4" t="str">
        <f>IF($H153=0,"",VLOOKUP($G153,Data!$G$3:$BA$2935,38,FALSE))</f>
        <v/>
      </c>
      <c r="AT153" s="4" t="str">
        <f>IF($H153=0,"",VLOOKUP($G153,Data!$G$3:$BA$2935,39,FALSE))</f>
        <v/>
      </c>
    </row>
    <row r="154" spans="1:46" x14ac:dyDescent="0.25">
      <c r="A154" s="4">
        <f>PSSE!A156</f>
        <v>926101</v>
      </c>
      <c r="B154" s="4" t="str">
        <f>PSSE!B156</f>
        <v>THANGLONG_S1</v>
      </c>
      <c r="C154" s="4">
        <f>PSSE!D156</f>
        <v>19</v>
      </c>
      <c r="D154" s="4">
        <f>PSSE!E156</f>
        <v>305</v>
      </c>
      <c r="E154" s="4" t="str">
        <f>PSSE!F156</f>
        <v>ND</v>
      </c>
      <c r="F154" s="4">
        <f>PSSE!G156</f>
        <v>1</v>
      </c>
      <c r="G154" s="4" t="str">
        <f t="shared" si="2"/>
        <v>GOV19305ND1</v>
      </c>
      <c r="H154" s="4">
        <f>COUNTIF(Data!$G$3:$BA$2935,GOV!$G154)</f>
        <v>1</v>
      </c>
      <c r="I154" s="4" t="str">
        <f>IF($H154=0,"",VLOOKUP($G154,Data!$G$3:$BA$2935,2,FALSE))</f>
        <v>'TGOV1'</v>
      </c>
      <c r="J154" s="4">
        <f>PSSE!C156</f>
        <v>1</v>
      </c>
      <c r="K154" s="4">
        <f>IF($H154=0,"",VLOOKUP($G154,Data!$G$3:$BA$2935,4,FALSE))</f>
        <v>0.03</v>
      </c>
      <c r="L154" s="4">
        <f>IF($H154=0,"",VLOOKUP($G154,Data!$G$3:$BA$2935,5,FALSE))</f>
        <v>0.499</v>
      </c>
      <c r="M154" s="4">
        <f>IF($H154=0,"",VLOOKUP($G154,Data!$G$3:$BA$2935,6,FALSE))</f>
        <v>1</v>
      </c>
      <c r="N154" s="4">
        <f>IF($H154=0,"",VLOOKUP($G154,Data!$G$3:$BA$2935,7,FALSE))</f>
        <v>0</v>
      </c>
      <c r="O154" s="4">
        <f>IF($H154=0,"",VLOOKUP($G154,Data!$G$3:$BA$2935,8,FALSE))</f>
        <v>4</v>
      </c>
      <c r="P154" s="4">
        <f>IF($H154=0,"",VLOOKUP($G154,Data!$G$3:$BA$2935,9,FALSE))</f>
        <v>9</v>
      </c>
      <c r="Q154" s="4">
        <f>IF($H154=0,"",VLOOKUP($G154,Data!$G$3:$BA$2935,10,FALSE))</f>
        <v>0.1</v>
      </c>
      <c r="R154" s="4" t="str">
        <f>IF($H154=0,"",VLOOKUP($G154,Data!$G$3:$BA$2935,11,FALSE))</f>
        <v>/</v>
      </c>
      <c r="S154" s="4" t="str">
        <f>IF($H154=0,"",VLOOKUP($G154,Data!$G$3:$BA$2935,12,FALSE))</f>
        <v>/</v>
      </c>
      <c r="T154" s="4" t="str">
        <f>IF($H154=0,"",VLOOKUP($G154,Data!$G$3:$BA$2935,13,FALSE))</f>
        <v/>
      </c>
      <c r="U154" s="4" t="str">
        <f>IF($H154=0,"",VLOOKUP($G154,Data!$G$3:$BA$2935,14,FALSE))</f>
        <v/>
      </c>
      <c r="V154" s="4" t="str">
        <f>IF($H154=0,"",VLOOKUP($G154,Data!$G$3:$BA$2935,15,FALSE))</f>
        <v/>
      </c>
      <c r="W154" s="4" t="str">
        <f>IF($H154=0,"",VLOOKUP($G154,Data!$G$3:$BA$2935,16,FALSE))</f>
        <v/>
      </c>
      <c r="X154" s="4" t="str">
        <f>IF($H154=0,"",VLOOKUP($G154,Data!$G$3:$BA$2935,17,FALSE))</f>
        <v/>
      </c>
      <c r="Y154" s="4" t="str">
        <f>IF($H154=0,"",VLOOKUP($G154,Data!$G$3:$BA$2935,18,FALSE))</f>
        <v/>
      </c>
      <c r="Z154" s="4" t="str">
        <f>IF($H154=0,"",VLOOKUP($G154,Data!$G$3:$BA$2935,19,FALSE))</f>
        <v/>
      </c>
      <c r="AA154" s="4" t="str">
        <f>IF($H154=0,"",VLOOKUP($G154,Data!$G$3:$BA$2935,20,FALSE))</f>
        <v/>
      </c>
      <c r="AB154" s="4" t="str">
        <f>IF($H154=0,"",VLOOKUP($G154,Data!$G$3:$BA$2935,21,FALSE))</f>
        <v/>
      </c>
      <c r="AC154" s="4" t="str">
        <f>IF($H154=0,"",VLOOKUP($G154,Data!$G$3:$BA$2935,22,FALSE))</f>
        <v/>
      </c>
      <c r="AD154" s="4" t="str">
        <f>IF($H154=0,"",VLOOKUP($G154,Data!$G$3:$BA$2935,23,FALSE))</f>
        <v/>
      </c>
      <c r="AE154" s="4" t="str">
        <f>IF($H154=0,"",VLOOKUP($G154,Data!$G$3:$BA$2935,24,FALSE))</f>
        <v/>
      </c>
      <c r="AF154" s="4" t="str">
        <f>IF($H154=0,"",VLOOKUP($G154,Data!$G$3:$BA$2935,25,FALSE))</f>
        <v/>
      </c>
      <c r="AG154" s="4" t="str">
        <f>IF($H154=0,"",VLOOKUP($G154,Data!$G$3:$BA$2935,26,FALSE))</f>
        <v/>
      </c>
      <c r="AH154" s="4" t="str">
        <f>IF($H154=0,"",VLOOKUP($G154,Data!$G$3:$BA$2935,27,FALSE))</f>
        <v/>
      </c>
      <c r="AI154" s="4" t="str">
        <f>IF($H154=0,"",VLOOKUP($G154,Data!$G$3:$BA$2935,28,FALSE))</f>
        <v/>
      </c>
      <c r="AJ154" s="4" t="str">
        <f>IF($H154=0,"",VLOOKUP($G154,Data!$G$3:$BA$2935,29,FALSE))</f>
        <v/>
      </c>
      <c r="AK154" s="4" t="str">
        <f>IF($H154=0,"",VLOOKUP($G154,Data!$G$3:$BA$2935,30,FALSE))</f>
        <v/>
      </c>
      <c r="AL154" s="4" t="str">
        <f>IF($H154=0,"",VLOOKUP($G154,Data!$G$3:$BA$2935,31,FALSE))</f>
        <v/>
      </c>
      <c r="AM154" s="4" t="str">
        <f>IF($H154=0,"",VLOOKUP($G154,Data!$G$3:$BA$2935,32,FALSE))</f>
        <v/>
      </c>
      <c r="AN154" s="4" t="str">
        <f>IF($H154=0,"",VLOOKUP($G154,Data!$G$3:$BA$2935,33,FALSE))</f>
        <v/>
      </c>
      <c r="AO154" s="4" t="str">
        <f>IF($H154=0,"",VLOOKUP($G154,Data!$G$3:$BA$2935,34,FALSE))</f>
        <v/>
      </c>
      <c r="AP154" s="4" t="str">
        <f>IF($H154=0,"",VLOOKUP($G154,Data!$G$3:$BA$2935,35,FALSE))</f>
        <v/>
      </c>
      <c r="AQ154" s="4" t="str">
        <f>IF($H154=0,"",VLOOKUP($G154,Data!$G$3:$BA$2935,36,FALSE))</f>
        <v/>
      </c>
      <c r="AR154" s="4" t="str">
        <f>IF($H154=0,"",VLOOKUP($G154,Data!$G$3:$BA$2935,37,FALSE))</f>
        <v/>
      </c>
      <c r="AS154" s="4" t="str">
        <f>IF($H154=0,"",VLOOKUP($G154,Data!$G$3:$BA$2935,38,FALSE))</f>
        <v/>
      </c>
      <c r="AT154" s="4" t="str">
        <f>IF($H154=0,"",VLOOKUP($G154,Data!$G$3:$BA$2935,39,FALSE))</f>
        <v/>
      </c>
    </row>
    <row r="155" spans="1:46" x14ac:dyDescent="0.25">
      <c r="A155" s="4">
        <f>PSSE!A157</f>
        <v>927011</v>
      </c>
      <c r="B155" s="4" t="str">
        <f>PSSE!B157</f>
        <v>NOMURA_S1</v>
      </c>
      <c r="C155" s="4">
        <f>PSSE!D157</f>
        <v>6.6</v>
      </c>
      <c r="D155" s="4">
        <f>PSSE!E157</f>
        <v>6.2</v>
      </c>
      <c r="E155" s="4" t="str">
        <f>PSSE!F157</f>
        <v>ND</v>
      </c>
      <c r="F155" s="4">
        <f>PSSE!G157</f>
        <v>1</v>
      </c>
      <c r="G155" s="4" t="str">
        <f t="shared" si="2"/>
        <v>GOV6.66.2ND1</v>
      </c>
      <c r="H155" s="4">
        <f>COUNTIF(Data!$G$3:$BA$2935,GOV!$G155)</f>
        <v>1</v>
      </c>
      <c r="I155" s="4" t="str">
        <f>IF($H155=0,"",VLOOKUP($G155,Data!$G$3:$BA$2935,2,FALSE))</f>
        <v>'TGOV1'</v>
      </c>
      <c r="J155" s="4">
        <f>PSSE!C157</f>
        <v>1</v>
      </c>
      <c r="K155" s="4">
        <f>IF($H155=0,"",VLOOKUP($G155,Data!$G$3:$BA$2935,4,FALSE))</f>
        <v>0.03</v>
      </c>
      <c r="L155" s="4">
        <f>IF($H155=0,"",VLOOKUP($G155,Data!$G$3:$BA$2935,5,FALSE))</f>
        <v>0.499</v>
      </c>
      <c r="M155" s="4">
        <f>IF($H155=0,"",VLOOKUP($G155,Data!$G$3:$BA$2935,6,FALSE))</f>
        <v>1</v>
      </c>
      <c r="N155" s="4">
        <f>IF($H155=0,"",VLOOKUP($G155,Data!$G$3:$BA$2935,7,FALSE))</f>
        <v>0</v>
      </c>
      <c r="O155" s="4">
        <f>IF($H155=0,"",VLOOKUP($G155,Data!$G$3:$BA$2935,8,FALSE))</f>
        <v>4</v>
      </c>
      <c r="P155" s="4">
        <f>IF($H155=0,"",VLOOKUP($G155,Data!$G$3:$BA$2935,9,FALSE))</f>
        <v>9</v>
      </c>
      <c r="Q155" s="4">
        <f>IF($H155=0,"",VLOOKUP($G155,Data!$G$3:$BA$2935,10,FALSE))</f>
        <v>0.1</v>
      </c>
      <c r="R155" s="4" t="str">
        <f>IF($H155=0,"",VLOOKUP($G155,Data!$G$3:$BA$2935,11,FALSE))</f>
        <v>/</v>
      </c>
      <c r="S155" s="4" t="str">
        <f>IF($H155=0,"",VLOOKUP($G155,Data!$G$3:$BA$2935,12,FALSE))</f>
        <v>/</v>
      </c>
      <c r="T155" s="4" t="str">
        <f>IF($H155=0,"",VLOOKUP($G155,Data!$G$3:$BA$2935,13,FALSE))</f>
        <v/>
      </c>
      <c r="U155" s="4" t="str">
        <f>IF($H155=0,"",VLOOKUP($G155,Data!$G$3:$BA$2935,14,FALSE))</f>
        <v/>
      </c>
      <c r="V155" s="4" t="str">
        <f>IF($H155=0,"",VLOOKUP($G155,Data!$G$3:$BA$2935,15,FALSE))</f>
        <v/>
      </c>
      <c r="W155" s="4" t="str">
        <f>IF($H155=0,"",VLOOKUP($G155,Data!$G$3:$BA$2935,16,FALSE))</f>
        <v/>
      </c>
      <c r="X155" s="4" t="str">
        <f>IF($H155=0,"",VLOOKUP($G155,Data!$G$3:$BA$2935,17,FALSE))</f>
        <v/>
      </c>
      <c r="Y155" s="4" t="str">
        <f>IF($H155=0,"",VLOOKUP($G155,Data!$G$3:$BA$2935,18,FALSE))</f>
        <v/>
      </c>
      <c r="Z155" s="4" t="str">
        <f>IF($H155=0,"",VLOOKUP($G155,Data!$G$3:$BA$2935,19,FALSE))</f>
        <v/>
      </c>
      <c r="AA155" s="4" t="str">
        <f>IF($H155=0,"",VLOOKUP($G155,Data!$G$3:$BA$2935,20,FALSE))</f>
        <v/>
      </c>
      <c r="AB155" s="4" t="str">
        <f>IF($H155=0,"",VLOOKUP($G155,Data!$G$3:$BA$2935,21,FALSE))</f>
        <v/>
      </c>
      <c r="AC155" s="4" t="str">
        <f>IF($H155=0,"",VLOOKUP($G155,Data!$G$3:$BA$2935,22,FALSE))</f>
        <v/>
      </c>
      <c r="AD155" s="4" t="str">
        <f>IF($H155=0,"",VLOOKUP($G155,Data!$G$3:$BA$2935,23,FALSE))</f>
        <v/>
      </c>
      <c r="AE155" s="4" t="str">
        <f>IF($H155=0,"",VLOOKUP($G155,Data!$G$3:$BA$2935,24,FALSE))</f>
        <v/>
      </c>
      <c r="AF155" s="4" t="str">
        <f>IF($H155=0,"",VLOOKUP($G155,Data!$G$3:$BA$2935,25,FALSE))</f>
        <v/>
      </c>
      <c r="AG155" s="4" t="str">
        <f>IF($H155=0,"",VLOOKUP($G155,Data!$G$3:$BA$2935,26,FALSE))</f>
        <v/>
      </c>
      <c r="AH155" s="4" t="str">
        <f>IF($H155=0,"",VLOOKUP($G155,Data!$G$3:$BA$2935,27,FALSE))</f>
        <v/>
      </c>
      <c r="AI155" s="4" t="str">
        <f>IF($H155=0,"",VLOOKUP($G155,Data!$G$3:$BA$2935,28,FALSE))</f>
        <v/>
      </c>
      <c r="AJ155" s="4" t="str">
        <f>IF($H155=0,"",VLOOKUP($G155,Data!$G$3:$BA$2935,29,FALSE))</f>
        <v/>
      </c>
      <c r="AK155" s="4" t="str">
        <f>IF($H155=0,"",VLOOKUP($G155,Data!$G$3:$BA$2935,30,FALSE))</f>
        <v/>
      </c>
      <c r="AL155" s="4" t="str">
        <f>IF($H155=0,"",VLOOKUP($G155,Data!$G$3:$BA$2935,31,FALSE))</f>
        <v/>
      </c>
      <c r="AM155" s="4" t="str">
        <f>IF($H155=0,"",VLOOKUP($G155,Data!$G$3:$BA$2935,32,FALSE))</f>
        <v/>
      </c>
      <c r="AN155" s="4" t="str">
        <f>IF($H155=0,"",VLOOKUP($G155,Data!$G$3:$BA$2935,33,FALSE))</f>
        <v/>
      </c>
      <c r="AO155" s="4" t="str">
        <f>IF($H155=0,"",VLOOKUP($G155,Data!$G$3:$BA$2935,34,FALSE))</f>
        <v/>
      </c>
      <c r="AP155" s="4" t="str">
        <f>IF($H155=0,"",VLOOKUP($G155,Data!$G$3:$BA$2935,35,FALSE))</f>
        <v/>
      </c>
      <c r="AQ155" s="4" t="str">
        <f>IF($H155=0,"",VLOOKUP($G155,Data!$G$3:$BA$2935,36,FALSE))</f>
        <v/>
      </c>
      <c r="AR155" s="4" t="str">
        <f>IF($H155=0,"",VLOOKUP($G155,Data!$G$3:$BA$2935,37,FALSE))</f>
        <v/>
      </c>
      <c r="AS155" s="4" t="str">
        <f>IF($H155=0,"",VLOOKUP($G155,Data!$G$3:$BA$2935,38,FALSE))</f>
        <v/>
      </c>
      <c r="AT155" s="4" t="str">
        <f>IF($H155=0,"",VLOOKUP($G155,Data!$G$3:$BA$2935,39,FALSE))</f>
        <v/>
      </c>
    </row>
    <row r="156" spans="1:46" x14ac:dyDescent="0.25">
      <c r="A156" s="4">
        <f>PSSE!A158</f>
        <v>927011</v>
      </c>
      <c r="B156" s="4" t="str">
        <f>PSSE!B158</f>
        <v>NOMURA_S1</v>
      </c>
      <c r="C156" s="4">
        <f>PSSE!D158</f>
        <v>6.6</v>
      </c>
      <c r="D156" s="4">
        <f>PSSE!E158</f>
        <v>6.2</v>
      </c>
      <c r="E156" s="4" t="str">
        <f>PSSE!F158</f>
        <v>ND</v>
      </c>
      <c r="F156" s="4">
        <f>PSSE!G158</f>
        <v>1</v>
      </c>
      <c r="G156" s="4" t="str">
        <f t="shared" si="2"/>
        <v>GOV6.66.2ND1</v>
      </c>
      <c r="H156" s="4">
        <f>COUNTIF(Data!$G$3:$BA$2935,GOV!$G156)</f>
        <v>1</v>
      </c>
      <c r="I156" s="4" t="str">
        <f>IF($H156=0,"",VLOOKUP($G156,Data!$G$3:$BA$2935,2,FALSE))</f>
        <v>'TGOV1'</v>
      </c>
      <c r="J156" s="4">
        <f>PSSE!C158</f>
        <v>2</v>
      </c>
      <c r="K156" s="4">
        <f>IF($H156=0,"",VLOOKUP($G156,Data!$G$3:$BA$2935,4,FALSE))</f>
        <v>0.03</v>
      </c>
      <c r="L156" s="4">
        <f>IF($H156=0,"",VLOOKUP($G156,Data!$G$3:$BA$2935,5,FALSE))</f>
        <v>0.499</v>
      </c>
      <c r="M156" s="4">
        <f>IF($H156=0,"",VLOOKUP($G156,Data!$G$3:$BA$2935,6,FALSE))</f>
        <v>1</v>
      </c>
      <c r="N156" s="4">
        <f>IF($H156=0,"",VLOOKUP($G156,Data!$G$3:$BA$2935,7,FALSE))</f>
        <v>0</v>
      </c>
      <c r="O156" s="4">
        <f>IF($H156=0,"",VLOOKUP($G156,Data!$G$3:$BA$2935,8,FALSE))</f>
        <v>4</v>
      </c>
      <c r="P156" s="4">
        <f>IF($H156=0,"",VLOOKUP($G156,Data!$G$3:$BA$2935,9,FALSE))</f>
        <v>9</v>
      </c>
      <c r="Q156" s="4">
        <f>IF($H156=0,"",VLOOKUP($G156,Data!$G$3:$BA$2935,10,FALSE))</f>
        <v>0.1</v>
      </c>
      <c r="R156" s="4" t="str">
        <f>IF($H156=0,"",VLOOKUP($G156,Data!$G$3:$BA$2935,11,FALSE))</f>
        <v>/</v>
      </c>
      <c r="S156" s="4" t="str">
        <f>IF($H156=0,"",VLOOKUP($G156,Data!$G$3:$BA$2935,12,FALSE))</f>
        <v>/</v>
      </c>
      <c r="T156" s="4" t="str">
        <f>IF($H156=0,"",VLOOKUP($G156,Data!$G$3:$BA$2935,13,FALSE))</f>
        <v/>
      </c>
      <c r="U156" s="4" t="str">
        <f>IF($H156=0,"",VLOOKUP($G156,Data!$G$3:$BA$2935,14,FALSE))</f>
        <v/>
      </c>
      <c r="V156" s="4" t="str">
        <f>IF($H156=0,"",VLOOKUP($G156,Data!$G$3:$BA$2935,15,FALSE))</f>
        <v/>
      </c>
      <c r="W156" s="4" t="str">
        <f>IF($H156=0,"",VLOOKUP($G156,Data!$G$3:$BA$2935,16,FALSE))</f>
        <v/>
      </c>
      <c r="X156" s="4" t="str">
        <f>IF($H156=0,"",VLOOKUP($G156,Data!$G$3:$BA$2935,17,FALSE))</f>
        <v/>
      </c>
      <c r="Y156" s="4" t="str">
        <f>IF($H156=0,"",VLOOKUP($G156,Data!$G$3:$BA$2935,18,FALSE))</f>
        <v/>
      </c>
      <c r="Z156" s="4" t="str">
        <f>IF($H156=0,"",VLOOKUP($G156,Data!$G$3:$BA$2935,19,FALSE))</f>
        <v/>
      </c>
      <c r="AA156" s="4" t="str">
        <f>IF($H156=0,"",VLOOKUP($G156,Data!$G$3:$BA$2935,20,FALSE))</f>
        <v/>
      </c>
      <c r="AB156" s="4" t="str">
        <f>IF($H156=0,"",VLOOKUP($G156,Data!$G$3:$BA$2935,21,FALSE))</f>
        <v/>
      </c>
      <c r="AC156" s="4" t="str">
        <f>IF($H156=0,"",VLOOKUP($G156,Data!$G$3:$BA$2935,22,FALSE))</f>
        <v/>
      </c>
      <c r="AD156" s="4" t="str">
        <f>IF($H156=0,"",VLOOKUP($G156,Data!$G$3:$BA$2935,23,FALSE))</f>
        <v/>
      </c>
      <c r="AE156" s="4" t="str">
        <f>IF($H156=0,"",VLOOKUP($G156,Data!$G$3:$BA$2935,24,FALSE))</f>
        <v/>
      </c>
      <c r="AF156" s="4" t="str">
        <f>IF($H156=0,"",VLOOKUP($G156,Data!$G$3:$BA$2935,25,FALSE))</f>
        <v/>
      </c>
      <c r="AG156" s="4" t="str">
        <f>IF($H156=0,"",VLOOKUP($G156,Data!$G$3:$BA$2935,26,FALSE))</f>
        <v/>
      </c>
      <c r="AH156" s="4" t="str">
        <f>IF($H156=0,"",VLOOKUP($G156,Data!$G$3:$BA$2935,27,FALSE))</f>
        <v/>
      </c>
      <c r="AI156" s="4" t="str">
        <f>IF($H156=0,"",VLOOKUP($G156,Data!$G$3:$BA$2935,28,FALSE))</f>
        <v/>
      </c>
      <c r="AJ156" s="4" t="str">
        <f>IF($H156=0,"",VLOOKUP($G156,Data!$G$3:$BA$2935,29,FALSE))</f>
        <v/>
      </c>
      <c r="AK156" s="4" t="str">
        <f>IF($H156=0,"",VLOOKUP($G156,Data!$G$3:$BA$2935,30,FALSE))</f>
        <v/>
      </c>
      <c r="AL156" s="4" t="str">
        <f>IF($H156=0,"",VLOOKUP($G156,Data!$G$3:$BA$2935,31,FALSE))</f>
        <v/>
      </c>
      <c r="AM156" s="4" t="str">
        <f>IF($H156=0,"",VLOOKUP($G156,Data!$G$3:$BA$2935,32,FALSE))</f>
        <v/>
      </c>
      <c r="AN156" s="4" t="str">
        <f>IF($H156=0,"",VLOOKUP($G156,Data!$G$3:$BA$2935,33,FALSE))</f>
        <v/>
      </c>
      <c r="AO156" s="4" t="str">
        <f>IF($H156=0,"",VLOOKUP($G156,Data!$G$3:$BA$2935,34,FALSE))</f>
        <v/>
      </c>
      <c r="AP156" s="4" t="str">
        <f>IF($H156=0,"",VLOOKUP($G156,Data!$G$3:$BA$2935,35,FALSE))</f>
        <v/>
      </c>
      <c r="AQ156" s="4" t="str">
        <f>IF($H156=0,"",VLOOKUP($G156,Data!$G$3:$BA$2935,36,FALSE))</f>
        <v/>
      </c>
      <c r="AR156" s="4" t="str">
        <f>IF($H156=0,"",VLOOKUP($G156,Data!$G$3:$BA$2935,37,FALSE))</f>
        <v/>
      </c>
      <c r="AS156" s="4" t="str">
        <f>IF($H156=0,"",VLOOKUP($G156,Data!$G$3:$BA$2935,38,FALSE))</f>
        <v/>
      </c>
      <c r="AT156" s="4" t="str">
        <f>IF($H156=0,"",VLOOKUP($G156,Data!$G$3:$BA$2935,39,FALSE))</f>
        <v/>
      </c>
    </row>
    <row r="157" spans="1:46" x14ac:dyDescent="0.25">
      <c r="A157" s="4">
        <f>PSSE!A159</f>
        <v>927011</v>
      </c>
      <c r="B157" s="4" t="str">
        <f>PSSE!B159</f>
        <v>NOMURA_S1</v>
      </c>
      <c r="C157" s="4">
        <f>PSSE!D159</f>
        <v>6.6</v>
      </c>
      <c r="D157" s="4">
        <f>PSSE!E159</f>
        <v>6.2</v>
      </c>
      <c r="E157" s="4" t="str">
        <f>PSSE!F159</f>
        <v>ND</v>
      </c>
      <c r="F157" s="4">
        <f>PSSE!G159</f>
        <v>1</v>
      </c>
      <c r="G157" s="4" t="str">
        <f t="shared" si="2"/>
        <v>GOV6.66.2ND1</v>
      </c>
      <c r="H157" s="4">
        <f>COUNTIF(Data!$G$3:$BA$2935,GOV!$G157)</f>
        <v>1</v>
      </c>
      <c r="I157" s="4" t="str">
        <f>IF($H157=0,"",VLOOKUP($G157,Data!$G$3:$BA$2935,2,FALSE))</f>
        <v>'TGOV1'</v>
      </c>
      <c r="J157" s="4">
        <f>PSSE!C159</f>
        <v>3</v>
      </c>
      <c r="K157" s="4">
        <f>IF($H157=0,"",VLOOKUP($G157,Data!$G$3:$BA$2935,4,FALSE))</f>
        <v>0.03</v>
      </c>
      <c r="L157" s="4">
        <f>IF($H157=0,"",VLOOKUP($G157,Data!$G$3:$BA$2935,5,FALSE))</f>
        <v>0.499</v>
      </c>
      <c r="M157" s="4">
        <f>IF($H157=0,"",VLOOKUP($G157,Data!$G$3:$BA$2935,6,FALSE))</f>
        <v>1</v>
      </c>
      <c r="N157" s="4">
        <f>IF($H157=0,"",VLOOKUP($G157,Data!$G$3:$BA$2935,7,FALSE))</f>
        <v>0</v>
      </c>
      <c r="O157" s="4">
        <f>IF($H157=0,"",VLOOKUP($G157,Data!$G$3:$BA$2935,8,FALSE))</f>
        <v>4</v>
      </c>
      <c r="P157" s="4">
        <f>IF($H157=0,"",VLOOKUP($G157,Data!$G$3:$BA$2935,9,FALSE))</f>
        <v>9</v>
      </c>
      <c r="Q157" s="4">
        <f>IF($H157=0,"",VLOOKUP($G157,Data!$G$3:$BA$2935,10,FALSE))</f>
        <v>0.1</v>
      </c>
      <c r="R157" s="4" t="str">
        <f>IF($H157=0,"",VLOOKUP($G157,Data!$G$3:$BA$2935,11,FALSE))</f>
        <v>/</v>
      </c>
      <c r="S157" s="4" t="str">
        <f>IF($H157=0,"",VLOOKUP($G157,Data!$G$3:$BA$2935,12,FALSE))</f>
        <v>/</v>
      </c>
      <c r="T157" s="4" t="str">
        <f>IF($H157=0,"",VLOOKUP($G157,Data!$G$3:$BA$2935,13,FALSE))</f>
        <v/>
      </c>
      <c r="U157" s="4" t="str">
        <f>IF($H157=0,"",VLOOKUP($G157,Data!$G$3:$BA$2935,14,FALSE))</f>
        <v/>
      </c>
      <c r="V157" s="4" t="str">
        <f>IF($H157=0,"",VLOOKUP($G157,Data!$G$3:$BA$2935,15,FALSE))</f>
        <v/>
      </c>
      <c r="W157" s="4" t="str">
        <f>IF($H157=0,"",VLOOKUP($G157,Data!$G$3:$BA$2935,16,FALSE))</f>
        <v/>
      </c>
      <c r="X157" s="4" t="str">
        <f>IF($H157=0,"",VLOOKUP($G157,Data!$G$3:$BA$2935,17,FALSE))</f>
        <v/>
      </c>
      <c r="Y157" s="4" t="str">
        <f>IF($H157=0,"",VLOOKUP($G157,Data!$G$3:$BA$2935,18,FALSE))</f>
        <v/>
      </c>
      <c r="Z157" s="4" t="str">
        <f>IF($H157=0,"",VLOOKUP($G157,Data!$G$3:$BA$2935,19,FALSE))</f>
        <v/>
      </c>
      <c r="AA157" s="4" t="str">
        <f>IF($H157=0,"",VLOOKUP($G157,Data!$G$3:$BA$2935,20,FALSE))</f>
        <v/>
      </c>
      <c r="AB157" s="4" t="str">
        <f>IF($H157=0,"",VLOOKUP($G157,Data!$G$3:$BA$2935,21,FALSE))</f>
        <v/>
      </c>
      <c r="AC157" s="4" t="str">
        <f>IF($H157=0,"",VLOOKUP($G157,Data!$G$3:$BA$2935,22,FALSE))</f>
        <v/>
      </c>
      <c r="AD157" s="4" t="str">
        <f>IF($H157=0,"",VLOOKUP($G157,Data!$G$3:$BA$2935,23,FALSE))</f>
        <v/>
      </c>
      <c r="AE157" s="4" t="str">
        <f>IF($H157=0,"",VLOOKUP($G157,Data!$G$3:$BA$2935,24,FALSE))</f>
        <v/>
      </c>
      <c r="AF157" s="4" t="str">
        <f>IF($H157=0,"",VLOOKUP($G157,Data!$G$3:$BA$2935,25,FALSE))</f>
        <v/>
      </c>
      <c r="AG157" s="4" t="str">
        <f>IF($H157=0,"",VLOOKUP($G157,Data!$G$3:$BA$2935,26,FALSE))</f>
        <v/>
      </c>
      <c r="AH157" s="4" t="str">
        <f>IF($H157=0,"",VLOOKUP($G157,Data!$G$3:$BA$2935,27,FALSE))</f>
        <v/>
      </c>
      <c r="AI157" s="4" t="str">
        <f>IF($H157=0,"",VLOOKUP($G157,Data!$G$3:$BA$2935,28,FALSE))</f>
        <v/>
      </c>
      <c r="AJ157" s="4" t="str">
        <f>IF($H157=0,"",VLOOKUP($G157,Data!$G$3:$BA$2935,29,FALSE))</f>
        <v/>
      </c>
      <c r="AK157" s="4" t="str">
        <f>IF($H157=0,"",VLOOKUP($G157,Data!$G$3:$BA$2935,30,FALSE))</f>
        <v/>
      </c>
      <c r="AL157" s="4" t="str">
        <f>IF($H157=0,"",VLOOKUP($G157,Data!$G$3:$BA$2935,31,FALSE))</f>
        <v/>
      </c>
      <c r="AM157" s="4" t="str">
        <f>IF($H157=0,"",VLOOKUP($G157,Data!$G$3:$BA$2935,32,FALSE))</f>
        <v/>
      </c>
      <c r="AN157" s="4" t="str">
        <f>IF($H157=0,"",VLOOKUP($G157,Data!$G$3:$BA$2935,33,FALSE))</f>
        <v/>
      </c>
      <c r="AO157" s="4" t="str">
        <f>IF($H157=0,"",VLOOKUP($G157,Data!$G$3:$BA$2935,34,FALSE))</f>
        <v/>
      </c>
      <c r="AP157" s="4" t="str">
        <f>IF($H157=0,"",VLOOKUP($G157,Data!$G$3:$BA$2935,35,FALSE))</f>
        <v/>
      </c>
      <c r="AQ157" s="4" t="str">
        <f>IF($H157=0,"",VLOOKUP($G157,Data!$G$3:$BA$2935,36,FALSE))</f>
        <v/>
      </c>
      <c r="AR157" s="4" t="str">
        <f>IF($H157=0,"",VLOOKUP($G157,Data!$G$3:$BA$2935,37,FALSE))</f>
        <v/>
      </c>
      <c r="AS157" s="4" t="str">
        <f>IF($H157=0,"",VLOOKUP($G157,Data!$G$3:$BA$2935,38,FALSE))</f>
        <v/>
      </c>
      <c r="AT157" s="4" t="str">
        <f>IF($H157=0,"",VLOOKUP($G157,Data!$G$3:$BA$2935,39,FALSE))</f>
        <v/>
      </c>
    </row>
    <row r="158" spans="1:46" x14ac:dyDescent="0.25">
      <c r="A158" s="4">
        <f>PSSE!A160</f>
        <v>927011</v>
      </c>
      <c r="B158" s="4" t="str">
        <f>PSSE!B160</f>
        <v>NOMURA_S1</v>
      </c>
      <c r="C158" s="4">
        <f>PSSE!D160</f>
        <v>6.6</v>
      </c>
      <c r="D158" s="4">
        <f>PSSE!E160</f>
        <v>6.2</v>
      </c>
      <c r="E158" s="4" t="str">
        <f>PSSE!F160</f>
        <v>ND</v>
      </c>
      <c r="F158" s="4">
        <f>PSSE!G160</f>
        <v>1</v>
      </c>
      <c r="G158" s="4" t="str">
        <f t="shared" si="2"/>
        <v>GOV6.66.2ND1</v>
      </c>
      <c r="H158" s="4">
        <f>COUNTIF(Data!$G$3:$BA$2935,GOV!$G158)</f>
        <v>1</v>
      </c>
      <c r="I158" s="4" t="str">
        <f>IF($H158=0,"",VLOOKUP($G158,Data!$G$3:$BA$2935,2,FALSE))</f>
        <v>'TGOV1'</v>
      </c>
      <c r="J158" s="4">
        <f>PSSE!C160</f>
        <v>4</v>
      </c>
      <c r="K158" s="4">
        <f>IF($H158=0,"",VLOOKUP($G158,Data!$G$3:$BA$2935,4,FALSE))</f>
        <v>0.03</v>
      </c>
      <c r="L158" s="4">
        <f>IF($H158=0,"",VLOOKUP($G158,Data!$G$3:$BA$2935,5,FALSE))</f>
        <v>0.499</v>
      </c>
      <c r="M158" s="4">
        <f>IF($H158=0,"",VLOOKUP($G158,Data!$G$3:$BA$2935,6,FALSE))</f>
        <v>1</v>
      </c>
      <c r="N158" s="4">
        <f>IF($H158=0,"",VLOOKUP($G158,Data!$G$3:$BA$2935,7,FALSE))</f>
        <v>0</v>
      </c>
      <c r="O158" s="4">
        <f>IF($H158=0,"",VLOOKUP($G158,Data!$G$3:$BA$2935,8,FALSE))</f>
        <v>4</v>
      </c>
      <c r="P158" s="4">
        <f>IF($H158=0,"",VLOOKUP($G158,Data!$G$3:$BA$2935,9,FALSE))</f>
        <v>9</v>
      </c>
      <c r="Q158" s="4">
        <f>IF($H158=0,"",VLOOKUP($G158,Data!$G$3:$BA$2935,10,FALSE))</f>
        <v>0.1</v>
      </c>
      <c r="R158" s="4" t="str">
        <f>IF($H158=0,"",VLOOKUP($G158,Data!$G$3:$BA$2935,11,FALSE))</f>
        <v>/</v>
      </c>
      <c r="S158" s="4" t="str">
        <f>IF($H158=0,"",VLOOKUP($G158,Data!$G$3:$BA$2935,12,FALSE))</f>
        <v>/</v>
      </c>
      <c r="T158" s="4" t="str">
        <f>IF($H158=0,"",VLOOKUP($G158,Data!$G$3:$BA$2935,13,FALSE))</f>
        <v/>
      </c>
      <c r="U158" s="4" t="str">
        <f>IF($H158=0,"",VLOOKUP($G158,Data!$G$3:$BA$2935,14,FALSE))</f>
        <v/>
      </c>
      <c r="V158" s="4" t="str">
        <f>IF($H158=0,"",VLOOKUP($G158,Data!$G$3:$BA$2935,15,FALSE))</f>
        <v/>
      </c>
      <c r="W158" s="4" t="str">
        <f>IF($H158=0,"",VLOOKUP($G158,Data!$G$3:$BA$2935,16,FALSE))</f>
        <v/>
      </c>
      <c r="X158" s="4" t="str">
        <f>IF($H158=0,"",VLOOKUP($G158,Data!$G$3:$BA$2935,17,FALSE))</f>
        <v/>
      </c>
      <c r="Y158" s="4" t="str">
        <f>IF($H158=0,"",VLOOKUP($G158,Data!$G$3:$BA$2935,18,FALSE))</f>
        <v/>
      </c>
      <c r="Z158" s="4" t="str">
        <f>IF($H158=0,"",VLOOKUP($G158,Data!$G$3:$BA$2935,19,FALSE))</f>
        <v/>
      </c>
      <c r="AA158" s="4" t="str">
        <f>IF($H158=0,"",VLOOKUP($G158,Data!$G$3:$BA$2935,20,FALSE))</f>
        <v/>
      </c>
      <c r="AB158" s="4" t="str">
        <f>IF($H158=0,"",VLOOKUP($G158,Data!$G$3:$BA$2935,21,FALSE))</f>
        <v/>
      </c>
      <c r="AC158" s="4" t="str">
        <f>IF($H158=0,"",VLOOKUP($G158,Data!$G$3:$BA$2935,22,FALSE))</f>
        <v/>
      </c>
      <c r="AD158" s="4" t="str">
        <f>IF($H158=0,"",VLOOKUP($G158,Data!$G$3:$BA$2935,23,FALSE))</f>
        <v/>
      </c>
      <c r="AE158" s="4" t="str">
        <f>IF($H158=0,"",VLOOKUP($G158,Data!$G$3:$BA$2935,24,FALSE))</f>
        <v/>
      </c>
      <c r="AF158" s="4" t="str">
        <f>IF($H158=0,"",VLOOKUP($G158,Data!$G$3:$BA$2935,25,FALSE))</f>
        <v/>
      </c>
      <c r="AG158" s="4" t="str">
        <f>IF($H158=0,"",VLOOKUP($G158,Data!$G$3:$BA$2935,26,FALSE))</f>
        <v/>
      </c>
      <c r="AH158" s="4" t="str">
        <f>IF($H158=0,"",VLOOKUP($G158,Data!$G$3:$BA$2935,27,FALSE))</f>
        <v/>
      </c>
      <c r="AI158" s="4" t="str">
        <f>IF($H158=0,"",VLOOKUP($G158,Data!$G$3:$BA$2935,28,FALSE))</f>
        <v/>
      </c>
      <c r="AJ158" s="4" t="str">
        <f>IF($H158=0,"",VLOOKUP($G158,Data!$G$3:$BA$2935,29,FALSE))</f>
        <v/>
      </c>
      <c r="AK158" s="4" t="str">
        <f>IF($H158=0,"",VLOOKUP($G158,Data!$G$3:$BA$2935,30,FALSE))</f>
        <v/>
      </c>
      <c r="AL158" s="4" t="str">
        <f>IF($H158=0,"",VLOOKUP($G158,Data!$G$3:$BA$2935,31,FALSE))</f>
        <v/>
      </c>
      <c r="AM158" s="4" t="str">
        <f>IF($H158=0,"",VLOOKUP($G158,Data!$G$3:$BA$2935,32,FALSE))</f>
        <v/>
      </c>
      <c r="AN158" s="4" t="str">
        <f>IF($H158=0,"",VLOOKUP($G158,Data!$G$3:$BA$2935,33,FALSE))</f>
        <v/>
      </c>
      <c r="AO158" s="4" t="str">
        <f>IF($H158=0,"",VLOOKUP($G158,Data!$G$3:$BA$2935,34,FALSE))</f>
        <v/>
      </c>
      <c r="AP158" s="4" t="str">
        <f>IF($H158=0,"",VLOOKUP($G158,Data!$G$3:$BA$2935,35,FALSE))</f>
        <v/>
      </c>
      <c r="AQ158" s="4" t="str">
        <f>IF($H158=0,"",VLOOKUP($G158,Data!$G$3:$BA$2935,36,FALSE))</f>
        <v/>
      </c>
      <c r="AR158" s="4" t="str">
        <f>IF($H158=0,"",VLOOKUP($G158,Data!$G$3:$BA$2935,37,FALSE))</f>
        <v/>
      </c>
      <c r="AS158" s="4" t="str">
        <f>IF($H158=0,"",VLOOKUP($G158,Data!$G$3:$BA$2935,38,FALSE))</f>
        <v/>
      </c>
      <c r="AT158" s="4" t="str">
        <f>IF($H158=0,"",VLOOKUP($G158,Data!$G$3:$BA$2935,39,FALSE))</f>
        <v/>
      </c>
    </row>
    <row r="159" spans="1:46" x14ac:dyDescent="0.25">
      <c r="A159" s="4">
        <f>PSSE!A161</f>
        <v>927012</v>
      </c>
      <c r="B159" s="4" t="str">
        <f>PSSE!B161</f>
        <v>NOMURA_S2</v>
      </c>
      <c r="C159" s="4">
        <f>PSSE!D161</f>
        <v>6.6</v>
      </c>
      <c r="D159" s="4">
        <f>PSSE!E161</f>
        <v>6.2</v>
      </c>
      <c r="E159" s="4" t="str">
        <f>PSSE!F161</f>
        <v>ND</v>
      </c>
      <c r="F159" s="4">
        <f>PSSE!G161</f>
        <v>1</v>
      </c>
      <c r="G159" s="4" t="str">
        <f t="shared" si="2"/>
        <v>GOV6.66.2ND1</v>
      </c>
      <c r="H159" s="4">
        <f>COUNTIF(Data!$G$3:$BA$2935,GOV!$G159)</f>
        <v>1</v>
      </c>
      <c r="I159" s="4" t="str">
        <f>IF($H159=0,"",VLOOKUP($G159,Data!$G$3:$BA$2935,2,FALSE))</f>
        <v>'TGOV1'</v>
      </c>
      <c r="J159" s="4">
        <f>PSSE!C161</f>
        <v>1</v>
      </c>
      <c r="K159" s="4">
        <f>IF($H159=0,"",VLOOKUP($G159,Data!$G$3:$BA$2935,4,FALSE))</f>
        <v>0.03</v>
      </c>
      <c r="L159" s="4">
        <f>IF($H159=0,"",VLOOKUP($G159,Data!$G$3:$BA$2935,5,FALSE))</f>
        <v>0.499</v>
      </c>
      <c r="M159" s="4">
        <f>IF($H159=0,"",VLOOKUP($G159,Data!$G$3:$BA$2935,6,FALSE))</f>
        <v>1</v>
      </c>
      <c r="N159" s="4">
        <f>IF($H159=0,"",VLOOKUP($G159,Data!$G$3:$BA$2935,7,FALSE))</f>
        <v>0</v>
      </c>
      <c r="O159" s="4">
        <f>IF($H159=0,"",VLOOKUP($G159,Data!$G$3:$BA$2935,8,FALSE))</f>
        <v>4</v>
      </c>
      <c r="P159" s="4">
        <f>IF($H159=0,"",VLOOKUP($G159,Data!$G$3:$BA$2935,9,FALSE))</f>
        <v>9</v>
      </c>
      <c r="Q159" s="4">
        <f>IF($H159=0,"",VLOOKUP($G159,Data!$G$3:$BA$2935,10,FALSE))</f>
        <v>0.1</v>
      </c>
      <c r="R159" s="4" t="str">
        <f>IF($H159=0,"",VLOOKUP($G159,Data!$G$3:$BA$2935,11,FALSE))</f>
        <v>/</v>
      </c>
      <c r="S159" s="4" t="str">
        <f>IF($H159=0,"",VLOOKUP($G159,Data!$G$3:$BA$2935,12,FALSE))</f>
        <v>/</v>
      </c>
      <c r="T159" s="4" t="str">
        <f>IF($H159=0,"",VLOOKUP($G159,Data!$G$3:$BA$2935,13,FALSE))</f>
        <v/>
      </c>
      <c r="U159" s="4" t="str">
        <f>IF($H159=0,"",VLOOKUP($G159,Data!$G$3:$BA$2935,14,FALSE))</f>
        <v/>
      </c>
      <c r="V159" s="4" t="str">
        <f>IF($H159=0,"",VLOOKUP($G159,Data!$G$3:$BA$2935,15,FALSE))</f>
        <v/>
      </c>
      <c r="W159" s="4" t="str">
        <f>IF($H159=0,"",VLOOKUP($G159,Data!$G$3:$BA$2935,16,FALSE))</f>
        <v/>
      </c>
      <c r="X159" s="4" t="str">
        <f>IF($H159=0,"",VLOOKUP($G159,Data!$G$3:$BA$2935,17,FALSE))</f>
        <v/>
      </c>
      <c r="Y159" s="4" t="str">
        <f>IF($H159=0,"",VLOOKUP($G159,Data!$G$3:$BA$2935,18,FALSE))</f>
        <v/>
      </c>
      <c r="Z159" s="4" t="str">
        <f>IF($H159=0,"",VLOOKUP($G159,Data!$G$3:$BA$2935,19,FALSE))</f>
        <v/>
      </c>
      <c r="AA159" s="4" t="str">
        <f>IF($H159=0,"",VLOOKUP($G159,Data!$G$3:$BA$2935,20,FALSE))</f>
        <v/>
      </c>
      <c r="AB159" s="4" t="str">
        <f>IF($H159=0,"",VLOOKUP($G159,Data!$G$3:$BA$2935,21,FALSE))</f>
        <v/>
      </c>
      <c r="AC159" s="4" t="str">
        <f>IF($H159=0,"",VLOOKUP($G159,Data!$G$3:$BA$2935,22,FALSE))</f>
        <v/>
      </c>
      <c r="AD159" s="4" t="str">
        <f>IF($H159=0,"",VLOOKUP($G159,Data!$G$3:$BA$2935,23,FALSE))</f>
        <v/>
      </c>
      <c r="AE159" s="4" t="str">
        <f>IF($H159=0,"",VLOOKUP($G159,Data!$G$3:$BA$2935,24,FALSE))</f>
        <v/>
      </c>
      <c r="AF159" s="4" t="str">
        <f>IF($H159=0,"",VLOOKUP($G159,Data!$G$3:$BA$2935,25,FALSE))</f>
        <v/>
      </c>
      <c r="AG159" s="4" t="str">
        <f>IF($H159=0,"",VLOOKUP($G159,Data!$G$3:$BA$2935,26,FALSE))</f>
        <v/>
      </c>
      <c r="AH159" s="4" t="str">
        <f>IF($H159=0,"",VLOOKUP($G159,Data!$G$3:$BA$2935,27,FALSE))</f>
        <v/>
      </c>
      <c r="AI159" s="4" t="str">
        <f>IF($H159=0,"",VLOOKUP($G159,Data!$G$3:$BA$2935,28,FALSE))</f>
        <v/>
      </c>
      <c r="AJ159" s="4" t="str">
        <f>IF($H159=0,"",VLOOKUP($G159,Data!$G$3:$BA$2935,29,FALSE))</f>
        <v/>
      </c>
      <c r="AK159" s="4" t="str">
        <f>IF($H159=0,"",VLOOKUP($G159,Data!$G$3:$BA$2935,30,FALSE))</f>
        <v/>
      </c>
      <c r="AL159" s="4" t="str">
        <f>IF($H159=0,"",VLOOKUP($G159,Data!$G$3:$BA$2935,31,FALSE))</f>
        <v/>
      </c>
      <c r="AM159" s="4" t="str">
        <f>IF($H159=0,"",VLOOKUP($G159,Data!$G$3:$BA$2935,32,FALSE))</f>
        <v/>
      </c>
      <c r="AN159" s="4" t="str">
        <f>IF($H159=0,"",VLOOKUP($G159,Data!$G$3:$BA$2935,33,FALSE))</f>
        <v/>
      </c>
      <c r="AO159" s="4" t="str">
        <f>IF($H159=0,"",VLOOKUP($G159,Data!$G$3:$BA$2935,34,FALSE))</f>
        <v/>
      </c>
      <c r="AP159" s="4" t="str">
        <f>IF($H159=0,"",VLOOKUP($G159,Data!$G$3:$BA$2935,35,FALSE))</f>
        <v/>
      </c>
      <c r="AQ159" s="4" t="str">
        <f>IF($H159=0,"",VLOOKUP($G159,Data!$G$3:$BA$2935,36,FALSE))</f>
        <v/>
      </c>
      <c r="AR159" s="4" t="str">
        <f>IF($H159=0,"",VLOOKUP($G159,Data!$G$3:$BA$2935,37,FALSE))</f>
        <v/>
      </c>
      <c r="AS159" s="4" t="str">
        <f>IF($H159=0,"",VLOOKUP($G159,Data!$G$3:$BA$2935,38,FALSE))</f>
        <v/>
      </c>
      <c r="AT159" s="4" t="str">
        <f>IF($H159=0,"",VLOOKUP($G159,Data!$G$3:$BA$2935,39,FALSE))</f>
        <v/>
      </c>
    </row>
    <row r="160" spans="1:46" x14ac:dyDescent="0.25">
      <c r="A160" s="4">
        <f>PSSE!A162</f>
        <v>927013</v>
      </c>
      <c r="B160" s="4" t="str">
        <f>PSSE!B162</f>
        <v>NOMURA_S3</v>
      </c>
      <c r="C160" s="4">
        <f>PSSE!D162</f>
        <v>6.6</v>
      </c>
      <c r="D160" s="4">
        <f>PSSE!E162</f>
        <v>6.2</v>
      </c>
      <c r="E160" s="4" t="str">
        <f>PSSE!F162</f>
        <v>ND</v>
      </c>
      <c r="F160" s="4">
        <f>PSSE!G162</f>
        <v>1</v>
      </c>
      <c r="G160" s="4" t="str">
        <f t="shared" si="2"/>
        <v>GOV6.66.2ND1</v>
      </c>
      <c r="H160" s="4">
        <f>COUNTIF(Data!$G$3:$BA$2935,GOV!$G160)</f>
        <v>1</v>
      </c>
      <c r="I160" s="4" t="str">
        <f>IF($H160=0,"",VLOOKUP($G160,Data!$G$3:$BA$2935,2,FALSE))</f>
        <v>'TGOV1'</v>
      </c>
      <c r="J160" s="4">
        <f>PSSE!C162</f>
        <v>1</v>
      </c>
      <c r="K160" s="4">
        <f>IF($H160=0,"",VLOOKUP($G160,Data!$G$3:$BA$2935,4,FALSE))</f>
        <v>0.03</v>
      </c>
      <c r="L160" s="4">
        <f>IF($H160=0,"",VLOOKUP($G160,Data!$G$3:$BA$2935,5,FALSE))</f>
        <v>0.499</v>
      </c>
      <c r="M160" s="4">
        <f>IF($H160=0,"",VLOOKUP($G160,Data!$G$3:$BA$2935,6,FALSE))</f>
        <v>1</v>
      </c>
      <c r="N160" s="4">
        <f>IF($H160=0,"",VLOOKUP($G160,Data!$G$3:$BA$2935,7,FALSE))</f>
        <v>0</v>
      </c>
      <c r="O160" s="4">
        <f>IF($H160=0,"",VLOOKUP($G160,Data!$G$3:$BA$2935,8,FALSE))</f>
        <v>4</v>
      </c>
      <c r="P160" s="4">
        <f>IF($H160=0,"",VLOOKUP($G160,Data!$G$3:$BA$2935,9,FALSE))</f>
        <v>9</v>
      </c>
      <c r="Q160" s="4">
        <f>IF($H160=0,"",VLOOKUP($G160,Data!$G$3:$BA$2935,10,FALSE))</f>
        <v>0.1</v>
      </c>
      <c r="R160" s="4" t="str">
        <f>IF($H160=0,"",VLOOKUP($G160,Data!$G$3:$BA$2935,11,FALSE))</f>
        <v>/</v>
      </c>
      <c r="S160" s="4" t="str">
        <f>IF($H160=0,"",VLOOKUP($G160,Data!$G$3:$BA$2935,12,FALSE))</f>
        <v>/</v>
      </c>
      <c r="T160" s="4" t="str">
        <f>IF($H160=0,"",VLOOKUP($G160,Data!$G$3:$BA$2935,13,FALSE))</f>
        <v/>
      </c>
      <c r="U160" s="4" t="str">
        <f>IF($H160=0,"",VLOOKUP($G160,Data!$G$3:$BA$2935,14,FALSE))</f>
        <v/>
      </c>
      <c r="V160" s="4" t="str">
        <f>IF($H160=0,"",VLOOKUP($G160,Data!$G$3:$BA$2935,15,FALSE))</f>
        <v/>
      </c>
      <c r="W160" s="4" t="str">
        <f>IF($H160=0,"",VLOOKUP($G160,Data!$G$3:$BA$2935,16,FALSE))</f>
        <v/>
      </c>
      <c r="X160" s="4" t="str">
        <f>IF($H160=0,"",VLOOKUP($G160,Data!$G$3:$BA$2935,17,FALSE))</f>
        <v/>
      </c>
      <c r="Y160" s="4" t="str">
        <f>IF($H160=0,"",VLOOKUP($G160,Data!$G$3:$BA$2935,18,FALSE))</f>
        <v/>
      </c>
      <c r="Z160" s="4" t="str">
        <f>IF($H160=0,"",VLOOKUP($G160,Data!$G$3:$BA$2935,19,FALSE))</f>
        <v/>
      </c>
      <c r="AA160" s="4" t="str">
        <f>IF($H160=0,"",VLOOKUP($G160,Data!$G$3:$BA$2935,20,FALSE))</f>
        <v/>
      </c>
      <c r="AB160" s="4" t="str">
        <f>IF($H160=0,"",VLOOKUP($G160,Data!$G$3:$BA$2935,21,FALSE))</f>
        <v/>
      </c>
      <c r="AC160" s="4" t="str">
        <f>IF($H160=0,"",VLOOKUP($G160,Data!$G$3:$BA$2935,22,FALSE))</f>
        <v/>
      </c>
      <c r="AD160" s="4" t="str">
        <f>IF($H160=0,"",VLOOKUP($G160,Data!$G$3:$BA$2935,23,FALSE))</f>
        <v/>
      </c>
      <c r="AE160" s="4" t="str">
        <f>IF($H160=0,"",VLOOKUP($G160,Data!$G$3:$BA$2935,24,FALSE))</f>
        <v/>
      </c>
      <c r="AF160" s="4" t="str">
        <f>IF($H160=0,"",VLOOKUP($G160,Data!$G$3:$BA$2935,25,FALSE))</f>
        <v/>
      </c>
      <c r="AG160" s="4" t="str">
        <f>IF($H160=0,"",VLOOKUP($G160,Data!$G$3:$BA$2935,26,FALSE))</f>
        <v/>
      </c>
      <c r="AH160" s="4" t="str">
        <f>IF($H160=0,"",VLOOKUP($G160,Data!$G$3:$BA$2935,27,FALSE))</f>
        <v/>
      </c>
      <c r="AI160" s="4" t="str">
        <f>IF($H160=0,"",VLOOKUP($G160,Data!$G$3:$BA$2935,28,FALSE))</f>
        <v/>
      </c>
      <c r="AJ160" s="4" t="str">
        <f>IF($H160=0,"",VLOOKUP($G160,Data!$G$3:$BA$2935,29,FALSE))</f>
        <v/>
      </c>
      <c r="AK160" s="4" t="str">
        <f>IF($H160=0,"",VLOOKUP($G160,Data!$G$3:$BA$2935,30,FALSE))</f>
        <v/>
      </c>
      <c r="AL160" s="4" t="str">
        <f>IF($H160=0,"",VLOOKUP($G160,Data!$G$3:$BA$2935,31,FALSE))</f>
        <v/>
      </c>
      <c r="AM160" s="4" t="str">
        <f>IF($H160=0,"",VLOOKUP($G160,Data!$G$3:$BA$2935,32,FALSE))</f>
        <v/>
      </c>
      <c r="AN160" s="4" t="str">
        <f>IF($H160=0,"",VLOOKUP($G160,Data!$G$3:$BA$2935,33,FALSE))</f>
        <v/>
      </c>
      <c r="AO160" s="4" t="str">
        <f>IF($H160=0,"",VLOOKUP($G160,Data!$G$3:$BA$2935,34,FALSE))</f>
        <v/>
      </c>
      <c r="AP160" s="4" t="str">
        <f>IF($H160=0,"",VLOOKUP($G160,Data!$G$3:$BA$2935,35,FALSE))</f>
        <v/>
      </c>
      <c r="AQ160" s="4" t="str">
        <f>IF($H160=0,"",VLOOKUP($G160,Data!$G$3:$BA$2935,36,FALSE))</f>
        <v/>
      </c>
      <c r="AR160" s="4" t="str">
        <f>IF($H160=0,"",VLOOKUP($G160,Data!$G$3:$BA$2935,37,FALSE))</f>
        <v/>
      </c>
      <c r="AS160" s="4" t="str">
        <f>IF($H160=0,"",VLOOKUP($G160,Data!$G$3:$BA$2935,38,FALSE))</f>
        <v/>
      </c>
      <c r="AT160" s="4" t="str">
        <f>IF($H160=0,"",VLOOKUP($G160,Data!$G$3:$BA$2935,39,FALSE))</f>
        <v/>
      </c>
    </row>
    <row r="161" spans="1:46" x14ac:dyDescent="0.25">
      <c r="A161" s="4">
        <f>PSSE!A163</f>
        <v>927013</v>
      </c>
      <c r="B161" s="4" t="str">
        <f>PSSE!B163</f>
        <v>NOMURA_S3</v>
      </c>
      <c r="C161" s="4">
        <f>PSSE!D163</f>
        <v>6.6</v>
      </c>
      <c r="D161" s="4">
        <f>PSSE!E163</f>
        <v>6.2</v>
      </c>
      <c r="E161" s="4" t="str">
        <f>PSSE!F163</f>
        <v>ND</v>
      </c>
      <c r="F161" s="4">
        <f>PSSE!G163</f>
        <v>1</v>
      </c>
      <c r="G161" s="4" t="str">
        <f t="shared" si="2"/>
        <v>GOV6.66.2ND1</v>
      </c>
      <c r="H161" s="4">
        <f>COUNTIF(Data!$G$3:$BA$2935,GOV!$G161)</f>
        <v>1</v>
      </c>
      <c r="I161" s="4" t="str">
        <f>IF($H161=0,"",VLOOKUP($G161,Data!$G$3:$BA$2935,2,FALSE))</f>
        <v>'TGOV1'</v>
      </c>
      <c r="J161" s="4">
        <f>PSSE!C163</f>
        <v>2</v>
      </c>
      <c r="K161" s="4">
        <f>IF($H161=0,"",VLOOKUP($G161,Data!$G$3:$BA$2935,4,FALSE))</f>
        <v>0.03</v>
      </c>
      <c r="L161" s="4">
        <f>IF($H161=0,"",VLOOKUP($G161,Data!$G$3:$BA$2935,5,FALSE))</f>
        <v>0.499</v>
      </c>
      <c r="M161" s="4">
        <f>IF($H161=0,"",VLOOKUP($G161,Data!$G$3:$BA$2935,6,FALSE))</f>
        <v>1</v>
      </c>
      <c r="N161" s="4">
        <f>IF($H161=0,"",VLOOKUP($G161,Data!$G$3:$BA$2935,7,FALSE))</f>
        <v>0</v>
      </c>
      <c r="O161" s="4">
        <f>IF($H161=0,"",VLOOKUP($G161,Data!$G$3:$BA$2935,8,FALSE))</f>
        <v>4</v>
      </c>
      <c r="P161" s="4">
        <f>IF($H161=0,"",VLOOKUP($G161,Data!$G$3:$BA$2935,9,FALSE))</f>
        <v>9</v>
      </c>
      <c r="Q161" s="4">
        <f>IF($H161=0,"",VLOOKUP($G161,Data!$G$3:$BA$2935,10,FALSE))</f>
        <v>0.1</v>
      </c>
      <c r="R161" s="4" t="str">
        <f>IF($H161=0,"",VLOOKUP($G161,Data!$G$3:$BA$2935,11,FALSE))</f>
        <v>/</v>
      </c>
      <c r="S161" s="4" t="str">
        <f>IF($H161=0,"",VLOOKUP($G161,Data!$G$3:$BA$2935,12,FALSE))</f>
        <v>/</v>
      </c>
      <c r="T161" s="4" t="str">
        <f>IF($H161=0,"",VLOOKUP($G161,Data!$G$3:$BA$2935,13,FALSE))</f>
        <v/>
      </c>
      <c r="U161" s="4" t="str">
        <f>IF($H161=0,"",VLOOKUP($G161,Data!$G$3:$BA$2935,14,FALSE))</f>
        <v/>
      </c>
      <c r="V161" s="4" t="str">
        <f>IF($H161=0,"",VLOOKUP($G161,Data!$G$3:$BA$2935,15,FALSE))</f>
        <v/>
      </c>
      <c r="W161" s="4" t="str">
        <f>IF($H161=0,"",VLOOKUP($G161,Data!$G$3:$BA$2935,16,FALSE))</f>
        <v/>
      </c>
      <c r="X161" s="4" t="str">
        <f>IF($H161=0,"",VLOOKUP($G161,Data!$G$3:$BA$2935,17,FALSE))</f>
        <v/>
      </c>
      <c r="Y161" s="4" t="str">
        <f>IF($H161=0,"",VLOOKUP($G161,Data!$G$3:$BA$2935,18,FALSE))</f>
        <v/>
      </c>
      <c r="Z161" s="4" t="str">
        <f>IF($H161=0,"",VLOOKUP($G161,Data!$G$3:$BA$2935,19,FALSE))</f>
        <v/>
      </c>
      <c r="AA161" s="4" t="str">
        <f>IF($H161=0,"",VLOOKUP($G161,Data!$G$3:$BA$2935,20,FALSE))</f>
        <v/>
      </c>
      <c r="AB161" s="4" t="str">
        <f>IF($H161=0,"",VLOOKUP($G161,Data!$G$3:$BA$2935,21,FALSE))</f>
        <v/>
      </c>
      <c r="AC161" s="4" t="str">
        <f>IF($H161=0,"",VLOOKUP($G161,Data!$G$3:$BA$2935,22,FALSE))</f>
        <v/>
      </c>
      <c r="AD161" s="4" t="str">
        <f>IF($H161=0,"",VLOOKUP($G161,Data!$G$3:$BA$2935,23,FALSE))</f>
        <v/>
      </c>
      <c r="AE161" s="4" t="str">
        <f>IF($H161=0,"",VLOOKUP($G161,Data!$G$3:$BA$2935,24,FALSE))</f>
        <v/>
      </c>
      <c r="AF161" s="4" t="str">
        <f>IF($H161=0,"",VLOOKUP($G161,Data!$G$3:$BA$2935,25,FALSE))</f>
        <v/>
      </c>
      <c r="AG161" s="4" t="str">
        <f>IF($H161=0,"",VLOOKUP($G161,Data!$G$3:$BA$2935,26,FALSE))</f>
        <v/>
      </c>
      <c r="AH161" s="4" t="str">
        <f>IF($H161=0,"",VLOOKUP($G161,Data!$G$3:$BA$2935,27,FALSE))</f>
        <v/>
      </c>
      <c r="AI161" s="4" t="str">
        <f>IF($H161=0,"",VLOOKUP($G161,Data!$G$3:$BA$2935,28,FALSE))</f>
        <v/>
      </c>
      <c r="AJ161" s="4" t="str">
        <f>IF($H161=0,"",VLOOKUP($G161,Data!$G$3:$BA$2935,29,FALSE))</f>
        <v/>
      </c>
      <c r="AK161" s="4" t="str">
        <f>IF($H161=0,"",VLOOKUP($G161,Data!$G$3:$BA$2935,30,FALSE))</f>
        <v/>
      </c>
      <c r="AL161" s="4" t="str">
        <f>IF($H161=0,"",VLOOKUP($G161,Data!$G$3:$BA$2935,31,FALSE))</f>
        <v/>
      </c>
      <c r="AM161" s="4" t="str">
        <f>IF($H161=0,"",VLOOKUP($G161,Data!$G$3:$BA$2935,32,FALSE))</f>
        <v/>
      </c>
      <c r="AN161" s="4" t="str">
        <f>IF($H161=0,"",VLOOKUP($G161,Data!$G$3:$BA$2935,33,FALSE))</f>
        <v/>
      </c>
      <c r="AO161" s="4" t="str">
        <f>IF($H161=0,"",VLOOKUP($G161,Data!$G$3:$BA$2935,34,FALSE))</f>
        <v/>
      </c>
      <c r="AP161" s="4" t="str">
        <f>IF($H161=0,"",VLOOKUP($G161,Data!$G$3:$BA$2935,35,FALSE))</f>
        <v/>
      </c>
      <c r="AQ161" s="4" t="str">
        <f>IF($H161=0,"",VLOOKUP($G161,Data!$G$3:$BA$2935,36,FALSE))</f>
        <v/>
      </c>
      <c r="AR161" s="4" t="str">
        <f>IF($H161=0,"",VLOOKUP($G161,Data!$G$3:$BA$2935,37,FALSE))</f>
        <v/>
      </c>
      <c r="AS161" s="4" t="str">
        <f>IF($H161=0,"",VLOOKUP($G161,Data!$G$3:$BA$2935,38,FALSE))</f>
        <v/>
      </c>
      <c r="AT161" s="4" t="str">
        <f>IF($H161=0,"",VLOOKUP($G161,Data!$G$3:$BA$2935,39,FALSE))</f>
        <v/>
      </c>
    </row>
    <row r="162" spans="1:46" x14ac:dyDescent="0.25">
      <c r="A162" s="4">
        <f>PSSE!A164</f>
        <v>927013</v>
      </c>
      <c r="B162" s="4" t="str">
        <f>PSSE!B164</f>
        <v>NOMURA_S3</v>
      </c>
      <c r="C162" s="4">
        <f>PSSE!D164</f>
        <v>6.6</v>
      </c>
      <c r="D162" s="4">
        <f>PSSE!E164</f>
        <v>6.2</v>
      </c>
      <c r="E162" s="4" t="str">
        <f>PSSE!F164</f>
        <v>ND</v>
      </c>
      <c r="F162" s="4">
        <f>PSSE!G164</f>
        <v>1</v>
      </c>
      <c r="G162" s="4" t="str">
        <f t="shared" si="2"/>
        <v>GOV6.66.2ND1</v>
      </c>
      <c r="H162" s="4">
        <f>COUNTIF(Data!$G$3:$BA$2935,GOV!$G162)</f>
        <v>1</v>
      </c>
      <c r="I162" s="4" t="str">
        <f>IF($H162=0,"",VLOOKUP($G162,Data!$G$3:$BA$2935,2,FALSE))</f>
        <v>'TGOV1'</v>
      </c>
      <c r="J162" s="4">
        <f>PSSE!C164</f>
        <v>3</v>
      </c>
      <c r="K162" s="4">
        <f>IF($H162=0,"",VLOOKUP($G162,Data!$G$3:$BA$2935,4,FALSE))</f>
        <v>0.03</v>
      </c>
      <c r="L162" s="4">
        <f>IF($H162=0,"",VLOOKUP($G162,Data!$G$3:$BA$2935,5,FALSE))</f>
        <v>0.499</v>
      </c>
      <c r="M162" s="4">
        <f>IF($H162=0,"",VLOOKUP($G162,Data!$G$3:$BA$2935,6,FALSE))</f>
        <v>1</v>
      </c>
      <c r="N162" s="4">
        <f>IF($H162=0,"",VLOOKUP($G162,Data!$G$3:$BA$2935,7,FALSE))</f>
        <v>0</v>
      </c>
      <c r="O162" s="4">
        <f>IF($H162=0,"",VLOOKUP($G162,Data!$G$3:$BA$2935,8,FALSE))</f>
        <v>4</v>
      </c>
      <c r="P162" s="4">
        <f>IF($H162=0,"",VLOOKUP($G162,Data!$G$3:$BA$2935,9,FALSE))</f>
        <v>9</v>
      </c>
      <c r="Q162" s="4">
        <f>IF($H162=0,"",VLOOKUP($G162,Data!$G$3:$BA$2935,10,FALSE))</f>
        <v>0.1</v>
      </c>
      <c r="R162" s="4" t="str">
        <f>IF($H162=0,"",VLOOKUP($G162,Data!$G$3:$BA$2935,11,FALSE))</f>
        <v>/</v>
      </c>
      <c r="S162" s="4" t="str">
        <f>IF($H162=0,"",VLOOKUP($G162,Data!$G$3:$BA$2935,12,FALSE))</f>
        <v>/</v>
      </c>
      <c r="T162" s="4" t="str">
        <f>IF($H162=0,"",VLOOKUP($G162,Data!$G$3:$BA$2935,13,FALSE))</f>
        <v/>
      </c>
      <c r="U162" s="4" t="str">
        <f>IF($H162=0,"",VLOOKUP($G162,Data!$G$3:$BA$2935,14,FALSE))</f>
        <v/>
      </c>
      <c r="V162" s="4" t="str">
        <f>IF($H162=0,"",VLOOKUP($G162,Data!$G$3:$BA$2935,15,FALSE))</f>
        <v/>
      </c>
      <c r="W162" s="4" t="str">
        <f>IF($H162=0,"",VLOOKUP($G162,Data!$G$3:$BA$2935,16,FALSE))</f>
        <v/>
      </c>
      <c r="X162" s="4" t="str">
        <f>IF($H162=0,"",VLOOKUP($G162,Data!$G$3:$BA$2935,17,FALSE))</f>
        <v/>
      </c>
      <c r="Y162" s="4" t="str">
        <f>IF($H162=0,"",VLOOKUP($G162,Data!$G$3:$BA$2935,18,FALSE))</f>
        <v/>
      </c>
      <c r="Z162" s="4" t="str">
        <f>IF($H162=0,"",VLOOKUP($G162,Data!$G$3:$BA$2935,19,FALSE))</f>
        <v/>
      </c>
      <c r="AA162" s="4" t="str">
        <f>IF($H162=0,"",VLOOKUP($G162,Data!$G$3:$BA$2935,20,FALSE))</f>
        <v/>
      </c>
      <c r="AB162" s="4" t="str">
        <f>IF($H162=0,"",VLOOKUP($G162,Data!$G$3:$BA$2935,21,FALSE))</f>
        <v/>
      </c>
      <c r="AC162" s="4" t="str">
        <f>IF($H162=0,"",VLOOKUP($G162,Data!$G$3:$BA$2935,22,FALSE))</f>
        <v/>
      </c>
      <c r="AD162" s="4" t="str">
        <f>IF($H162=0,"",VLOOKUP($G162,Data!$G$3:$BA$2935,23,FALSE))</f>
        <v/>
      </c>
      <c r="AE162" s="4" t="str">
        <f>IF($H162=0,"",VLOOKUP($G162,Data!$G$3:$BA$2935,24,FALSE))</f>
        <v/>
      </c>
      <c r="AF162" s="4" t="str">
        <f>IF($H162=0,"",VLOOKUP($G162,Data!$G$3:$BA$2935,25,FALSE))</f>
        <v/>
      </c>
      <c r="AG162" s="4" t="str">
        <f>IF($H162=0,"",VLOOKUP($G162,Data!$G$3:$BA$2935,26,FALSE))</f>
        <v/>
      </c>
      <c r="AH162" s="4" t="str">
        <f>IF($H162=0,"",VLOOKUP($G162,Data!$G$3:$BA$2935,27,FALSE))</f>
        <v/>
      </c>
      <c r="AI162" s="4" t="str">
        <f>IF($H162=0,"",VLOOKUP($G162,Data!$G$3:$BA$2935,28,FALSE))</f>
        <v/>
      </c>
      <c r="AJ162" s="4" t="str">
        <f>IF($H162=0,"",VLOOKUP($G162,Data!$G$3:$BA$2935,29,FALSE))</f>
        <v/>
      </c>
      <c r="AK162" s="4" t="str">
        <f>IF($H162=0,"",VLOOKUP($G162,Data!$G$3:$BA$2935,30,FALSE))</f>
        <v/>
      </c>
      <c r="AL162" s="4" t="str">
        <f>IF($H162=0,"",VLOOKUP($G162,Data!$G$3:$BA$2935,31,FALSE))</f>
        <v/>
      </c>
      <c r="AM162" s="4" t="str">
        <f>IF($H162=0,"",VLOOKUP($G162,Data!$G$3:$BA$2935,32,FALSE))</f>
        <v/>
      </c>
      <c r="AN162" s="4" t="str">
        <f>IF($H162=0,"",VLOOKUP($G162,Data!$G$3:$BA$2935,33,FALSE))</f>
        <v/>
      </c>
      <c r="AO162" s="4" t="str">
        <f>IF($H162=0,"",VLOOKUP($G162,Data!$G$3:$BA$2935,34,FALSE))</f>
        <v/>
      </c>
      <c r="AP162" s="4" t="str">
        <f>IF($H162=0,"",VLOOKUP($G162,Data!$G$3:$BA$2935,35,FALSE))</f>
        <v/>
      </c>
      <c r="AQ162" s="4" t="str">
        <f>IF($H162=0,"",VLOOKUP($G162,Data!$G$3:$BA$2935,36,FALSE))</f>
        <v/>
      </c>
      <c r="AR162" s="4" t="str">
        <f>IF($H162=0,"",VLOOKUP($G162,Data!$G$3:$BA$2935,37,FALSE))</f>
        <v/>
      </c>
      <c r="AS162" s="4" t="str">
        <f>IF($H162=0,"",VLOOKUP($G162,Data!$G$3:$BA$2935,38,FALSE))</f>
        <v/>
      </c>
      <c r="AT162" s="4" t="str">
        <f>IF($H162=0,"",VLOOKUP($G162,Data!$G$3:$BA$2935,39,FALSE))</f>
        <v/>
      </c>
    </row>
    <row r="163" spans="1:46" x14ac:dyDescent="0.25">
      <c r="A163" s="4">
        <f>PSSE!A165</f>
        <v>927013</v>
      </c>
      <c r="B163" s="4" t="str">
        <f>PSSE!B165</f>
        <v>NOMURA_S3</v>
      </c>
      <c r="C163" s="4">
        <f>PSSE!D165</f>
        <v>6.6</v>
      </c>
      <c r="D163" s="4">
        <f>PSSE!E165</f>
        <v>6.2</v>
      </c>
      <c r="E163" s="4" t="str">
        <f>PSSE!F165</f>
        <v>ND</v>
      </c>
      <c r="F163" s="4">
        <f>PSSE!G165</f>
        <v>1</v>
      </c>
      <c r="G163" s="4" t="str">
        <f t="shared" si="2"/>
        <v>GOV6.66.2ND1</v>
      </c>
      <c r="H163" s="4">
        <f>COUNTIF(Data!$G$3:$BA$2935,GOV!$G163)</f>
        <v>1</v>
      </c>
      <c r="I163" s="4" t="str">
        <f>IF($H163=0,"",VLOOKUP($G163,Data!$G$3:$BA$2935,2,FALSE))</f>
        <v>'TGOV1'</v>
      </c>
      <c r="J163" s="4">
        <f>PSSE!C165</f>
        <v>4</v>
      </c>
      <c r="K163" s="4">
        <f>IF($H163=0,"",VLOOKUP($G163,Data!$G$3:$BA$2935,4,FALSE))</f>
        <v>0.03</v>
      </c>
      <c r="L163" s="4">
        <f>IF($H163=0,"",VLOOKUP($G163,Data!$G$3:$BA$2935,5,FALSE))</f>
        <v>0.499</v>
      </c>
      <c r="M163" s="4">
        <f>IF($H163=0,"",VLOOKUP($G163,Data!$G$3:$BA$2935,6,FALSE))</f>
        <v>1</v>
      </c>
      <c r="N163" s="4">
        <f>IF($H163=0,"",VLOOKUP($G163,Data!$G$3:$BA$2935,7,FALSE))</f>
        <v>0</v>
      </c>
      <c r="O163" s="4">
        <f>IF($H163=0,"",VLOOKUP($G163,Data!$G$3:$BA$2935,8,FALSE))</f>
        <v>4</v>
      </c>
      <c r="P163" s="4">
        <f>IF($H163=0,"",VLOOKUP($G163,Data!$G$3:$BA$2935,9,FALSE))</f>
        <v>9</v>
      </c>
      <c r="Q163" s="4">
        <f>IF($H163=0,"",VLOOKUP($G163,Data!$G$3:$BA$2935,10,FALSE))</f>
        <v>0.1</v>
      </c>
      <c r="R163" s="4" t="str">
        <f>IF($H163=0,"",VLOOKUP($G163,Data!$G$3:$BA$2935,11,FALSE))</f>
        <v>/</v>
      </c>
      <c r="S163" s="4" t="str">
        <f>IF($H163=0,"",VLOOKUP($G163,Data!$G$3:$BA$2935,12,FALSE))</f>
        <v>/</v>
      </c>
      <c r="T163" s="4" t="str">
        <f>IF($H163=0,"",VLOOKUP($G163,Data!$G$3:$BA$2935,13,FALSE))</f>
        <v/>
      </c>
      <c r="U163" s="4" t="str">
        <f>IF($H163=0,"",VLOOKUP($G163,Data!$G$3:$BA$2935,14,FALSE))</f>
        <v/>
      </c>
      <c r="V163" s="4" t="str">
        <f>IF($H163=0,"",VLOOKUP($G163,Data!$G$3:$BA$2935,15,FALSE))</f>
        <v/>
      </c>
      <c r="W163" s="4" t="str">
        <f>IF($H163=0,"",VLOOKUP($G163,Data!$G$3:$BA$2935,16,FALSE))</f>
        <v/>
      </c>
      <c r="X163" s="4" t="str">
        <f>IF($H163=0,"",VLOOKUP($G163,Data!$G$3:$BA$2935,17,FALSE))</f>
        <v/>
      </c>
      <c r="Y163" s="4" t="str">
        <f>IF($H163=0,"",VLOOKUP($G163,Data!$G$3:$BA$2935,18,FALSE))</f>
        <v/>
      </c>
      <c r="Z163" s="4" t="str">
        <f>IF($H163=0,"",VLOOKUP($G163,Data!$G$3:$BA$2935,19,FALSE))</f>
        <v/>
      </c>
      <c r="AA163" s="4" t="str">
        <f>IF($H163=0,"",VLOOKUP($G163,Data!$G$3:$BA$2935,20,FALSE))</f>
        <v/>
      </c>
      <c r="AB163" s="4" t="str">
        <f>IF($H163=0,"",VLOOKUP($G163,Data!$G$3:$BA$2935,21,FALSE))</f>
        <v/>
      </c>
      <c r="AC163" s="4" t="str">
        <f>IF($H163=0,"",VLOOKUP($G163,Data!$G$3:$BA$2935,22,FALSE))</f>
        <v/>
      </c>
      <c r="AD163" s="4" t="str">
        <f>IF($H163=0,"",VLOOKUP($G163,Data!$G$3:$BA$2935,23,FALSE))</f>
        <v/>
      </c>
      <c r="AE163" s="4" t="str">
        <f>IF($H163=0,"",VLOOKUP($G163,Data!$G$3:$BA$2935,24,FALSE))</f>
        <v/>
      </c>
      <c r="AF163" s="4" t="str">
        <f>IF($H163=0,"",VLOOKUP($G163,Data!$G$3:$BA$2935,25,FALSE))</f>
        <v/>
      </c>
      <c r="AG163" s="4" t="str">
        <f>IF($H163=0,"",VLOOKUP($G163,Data!$G$3:$BA$2935,26,FALSE))</f>
        <v/>
      </c>
      <c r="AH163" s="4" t="str">
        <f>IF($H163=0,"",VLOOKUP($G163,Data!$G$3:$BA$2935,27,FALSE))</f>
        <v/>
      </c>
      <c r="AI163" s="4" t="str">
        <f>IF($H163=0,"",VLOOKUP($G163,Data!$G$3:$BA$2935,28,FALSE))</f>
        <v/>
      </c>
      <c r="AJ163" s="4" t="str">
        <f>IF($H163=0,"",VLOOKUP($G163,Data!$G$3:$BA$2935,29,FALSE))</f>
        <v/>
      </c>
      <c r="AK163" s="4" t="str">
        <f>IF($H163=0,"",VLOOKUP($G163,Data!$G$3:$BA$2935,30,FALSE))</f>
        <v/>
      </c>
      <c r="AL163" s="4" t="str">
        <f>IF($H163=0,"",VLOOKUP($G163,Data!$G$3:$BA$2935,31,FALSE))</f>
        <v/>
      </c>
      <c r="AM163" s="4" t="str">
        <f>IF($H163=0,"",VLOOKUP($G163,Data!$G$3:$BA$2935,32,FALSE))</f>
        <v/>
      </c>
      <c r="AN163" s="4" t="str">
        <f>IF($H163=0,"",VLOOKUP($G163,Data!$G$3:$BA$2935,33,FALSE))</f>
        <v/>
      </c>
      <c r="AO163" s="4" t="str">
        <f>IF($H163=0,"",VLOOKUP($G163,Data!$G$3:$BA$2935,34,FALSE))</f>
        <v/>
      </c>
      <c r="AP163" s="4" t="str">
        <f>IF($H163=0,"",VLOOKUP($G163,Data!$G$3:$BA$2935,35,FALSE))</f>
        <v/>
      </c>
      <c r="AQ163" s="4" t="str">
        <f>IF($H163=0,"",VLOOKUP($G163,Data!$G$3:$BA$2935,36,FALSE))</f>
        <v/>
      </c>
      <c r="AR163" s="4" t="str">
        <f>IF($H163=0,"",VLOOKUP($G163,Data!$G$3:$BA$2935,37,FALSE))</f>
        <v/>
      </c>
      <c r="AS163" s="4" t="str">
        <f>IF($H163=0,"",VLOOKUP($G163,Data!$G$3:$BA$2935,38,FALSE))</f>
        <v/>
      </c>
      <c r="AT163" s="4" t="str">
        <f>IF($H163=0,"",VLOOKUP($G163,Data!$G$3:$BA$2935,39,FALSE))</f>
        <v/>
      </c>
    </row>
    <row r="164" spans="1:46" x14ac:dyDescent="0.25">
      <c r="A164" s="4">
        <f>PSSE!A166</f>
        <v>927021</v>
      </c>
      <c r="B164" s="4" t="str">
        <f>PSSE!B166</f>
        <v>HAIPHONG1_S1</v>
      </c>
      <c r="C164" s="4">
        <f>PSSE!D166</f>
        <v>19</v>
      </c>
      <c r="D164" s="4">
        <f>PSSE!E166</f>
        <v>305</v>
      </c>
      <c r="E164" s="4" t="str">
        <f>PSSE!F166</f>
        <v>ND</v>
      </c>
      <c r="F164" s="4">
        <f>PSSE!G166</f>
        <v>1</v>
      </c>
      <c r="G164" s="4" t="str">
        <f t="shared" si="2"/>
        <v>GOV19305ND1</v>
      </c>
      <c r="H164" s="4">
        <f>COUNTIF(Data!$G$3:$BA$2935,GOV!$G164)</f>
        <v>1</v>
      </c>
      <c r="I164" s="4" t="str">
        <f>IF($H164=0,"",VLOOKUP($G164,Data!$G$3:$BA$2935,2,FALSE))</f>
        <v>'TGOV1'</v>
      </c>
      <c r="J164" s="4">
        <f>PSSE!C166</f>
        <v>1</v>
      </c>
      <c r="K164" s="4">
        <f>IF($H164=0,"",VLOOKUP($G164,Data!$G$3:$BA$2935,4,FALSE))</f>
        <v>0.03</v>
      </c>
      <c r="L164" s="4">
        <f>IF($H164=0,"",VLOOKUP($G164,Data!$G$3:$BA$2935,5,FALSE))</f>
        <v>0.499</v>
      </c>
      <c r="M164" s="4">
        <f>IF($H164=0,"",VLOOKUP($G164,Data!$G$3:$BA$2935,6,FALSE))</f>
        <v>1</v>
      </c>
      <c r="N164" s="4">
        <f>IF($H164=0,"",VLOOKUP($G164,Data!$G$3:$BA$2935,7,FALSE))</f>
        <v>0</v>
      </c>
      <c r="O164" s="4">
        <f>IF($H164=0,"",VLOOKUP($G164,Data!$G$3:$BA$2935,8,FALSE))</f>
        <v>4</v>
      </c>
      <c r="P164" s="4">
        <f>IF($H164=0,"",VLOOKUP($G164,Data!$G$3:$BA$2935,9,FALSE))</f>
        <v>9</v>
      </c>
      <c r="Q164" s="4">
        <f>IF($H164=0,"",VLOOKUP($G164,Data!$G$3:$BA$2935,10,FALSE))</f>
        <v>0.1</v>
      </c>
      <c r="R164" s="4" t="str">
        <f>IF($H164=0,"",VLOOKUP($G164,Data!$G$3:$BA$2935,11,FALSE))</f>
        <v>/</v>
      </c>
      <c r="S164" s="4" t="str">
        <f>IF($H164=0,"",VLOOKUP($G164,Data!$G$3:$BA$2935,12,FALSE))</f>
        <v>/</v>
      </c>
      <c r="T164" s="4" t="str">
        <f>IF($H164=0,"",VLOOKUP($G164,Data!$G$3:$BA$2935,13,FALSE))</f>
        <v/>
      </c>
      <c r="U164" s="4" t="str">
        <f>IF($H164=0,"",VLOOKUP($G164,Data!$G$3:$BA$2935,14,FALSE))</f>
        <v/>
      </c>
      <c r="V164" s="4" t="str">
        <f>IF($H164=0,"",VLOOKUP($G164,Data!$G$3:$BA$2935,15,FALSE))</f>
        <v/>
      </c>
      <c r="W164" s="4" t="str">
        <f>IF($H164=0,"",VLOOKUP($G164,Data!$G$3:$BA$2935,16,FALSE))</f>
        <v/>
      </c>
      <c r="X164" s="4" t="str">
        <f>IF($H164=0,"",VLOOKUP($G164,Data!$G$3:$BA$2935,17,FALSE))</f>
        <v/>
      </c>
      <c r="Y164" s="4" t="str">
        <f>IF($H164=0,"",VLOOKUP($G164,Data!$G$3:$BA$2935,18,FALSE))</f>
        <v/>
      </c>
      <c r="Z164" s="4" t="str">
        <f>IF($H164=0,"",VLOOKUP($G164,Data!$G$3:$BA$2935,19,FALSE))</f>
        <v/>
      </c>
      <c r="AA164" s="4" t="str">
        <f>IF($H164=0,"",VLOOKUP($G164,Data!$G$3:$BA$2935,20,FALSE))</f>
        <v/>
      </c>
      <c r="AB164" s="4" t="str">
        <f>IF($H164=0,"",VLOOKUP($G164,Data!$G$3:$BA$2935,21,FALSE))</f>
        <v/>
      </c>
      <c r="AC164" s="4" t="str">
        <f>IF($H164=0,"",VLOOKUP($G164,Data!$G$3:$BA$2935,22,FALSE))</f>
        <v/>
      </c>
      <c r="AD164" s="4" t="str">
        <f>IF($H164=0,"",VLOOKUP($G164,Data!$G$3:$BA$2935,23,FALSE))</f>
        <v/>
      </c>
      <c r="AE164" s="4" t="str">
        <f>IF($H164=0,"",VLOOKUP($G164,Data!$G$3:$BA$2935,24,FALSE))</f>
        <v/>
      </c>
      <c r="AF164" s="4" t="str">
        <f>IF($H164=0,"",VLOOKUP($G164,Data!$G$3:$BA$2935,25,FALSE))</f>
        <v/>
      </c>
      <c r="AG164" s="4" t="str">
        <f>IF($H164=0,"",VLOOKUP($G164,Data!$G$3:$BA$2935,26,FALSE))</f>
        <v/>
      </c>
      <c r="AH164" s="4" t="str">
        <f>IF($H164=0,"",VLOOKUP($G164,Data!$G$3:$BA$2935,27,FALSE))</f>
        <v/>
      </c>
      <c r="AI164" s="4" t="str">
        <f>IF($H164=0,"",VLOOKUP($G164,Data!$G$3:$BA$2935,28,FALSE))</f>
        <v/>
      </c>
      <c r="AJ164" s="4" t="str">
        <f>IF($H164=0,"",VLOOKUP($G164,Data!$G$3:$BA$2935,29,FALSE))</f>
        <v/>
      </c>
      <c r="AK164" s="4" t="str">
        <f>IF($H164=0,"",VLOOKUP($G164,Data!$G$3:$BA$2935,30,FALSE))</f>
        <v/>
      </c>
      <c r="AL164" s="4" t="str">
        <f>IF($H164=0,"",VLOOKUP($G164,Data!$G$3:$BA$2935,31,FALSE))</f>
        <v/>
      </c>
      <c r="AM164" s="4" t="str">
        <f>IF($H164=0,"",VLOOKUP($G164,Data!$G$3:$BA$2935,32,FALSE))</f>
        <v/>
      </c>
      <c r="AN164" s="4" t="str">
        <f>IF($H164=0,"",VLOOKUP($G164,Data!$G$3:$BA$2935,33,FALSE))</f>
        <v/>
      </c>
      <c r="AO164" s="4" t="str">
        <f>IF($H164=0,"",VLOOKUP($G164,Data!$G$3:$BA$2935,34,FALSE))</f>
        <v/>
      </c>
      <c r="AP164" s="4" t="str">
        <f>IF($H164=0,"",VLOOKUP($G164,Data!$G$3:$BA$2935,35,FALSE))</f>
        <v/>
      </c>
      <c r="AQ164" s="4" t="str">
        <f>IF($H164=0,"",VLOOKUP($G164,Data!$G$3:$BA$2935,36,FALSE))</f>
        <v/>
      </c>
      <c r="AR164" s="4" t="str">
        <f>IF($H164=0,"",VLOOKUP($G164,Data!$G$3:$BA$2935,37,FALSE))</f>
        <v/>
      </c>
      <c r="AS164" s="4" t="str">
        <f>IF($H164=0,"",VLOOKUP($G164,Data!$G$3:$BA$2935,38,FALSE))</f>
        <v/>
      </c>
      <c r="AT164" s="4" t="str">
        <f>IF($H164=0,"",VLOOKUP($G164,Data!$G$3:$BA$2935,39,FALSE))</f>
        <v/>
      </c>
    </row>
    <row r="165" spans="1:46" x14ac:dyDescent="0.25">
      <c r="A165" s="4">
        <f>PSSE!A167</f>
        <v>927022</v>
      </c>
      <c r="B165" s="4" t="str">
        <f>PSSE!B167</f>
        <v>HAIPHONG1_S2</v>
      </c>
      <c r="C165" s="4">
        <f>PSSE!D167</f>
        <v>19</v>
      </c>
      <c r="D165" s="4">
        <f>PSSE!E167</f>
        <v>305</v>
      </c>
      <c r="E165" s="4" t="str">
        <f>PSSE!F167</f>
        <v>ND</v>
      </c>
      <c r="F165" s="4">
        <f>PSSE!G167</f>
        <v>1</v>
      </c>
      <c r="G165" s="4" t="str">
        <f t="shared" si="2"/>
        <v>GOV19305ND1</v>
      </c>
      <c r="H165" s="4">
        <f>COUNTIF(Data!$G$3:$BA$2935,GOV!$G165)</f>
        <v>1</v>
      </c>
      <c r="I165" s="4" t="str">
        <f>IF($H165=0,"",VLOOKUP($G165,Data!$G$3:$BA$2935,2,FALSE))</f>
        <v>'TGOV1'</v>
      </c>
      <c r="J165" s="4">
        <f>PSSE!C167</f>
        <v>1</v>
      </c>
      <c r="K165" s="4">
        <f>IF($H165=0,"",VLOOKUP($G165,Data!$G$3:$BA$2935,4,FALSE))</f>
        <v>0.03</v>
      </c>
      <c r="L165" s="4">
        <f>IF($H165=0,"",VLOOKUP($G165,Data!$G$3:$BA$2935,5,FALSE))</f>
        <v>0.499</v>
      </c>
      <c r="M165" s="4">
        <f>IF($H165=0,"",VLOOKUP($G165,Data!$G$3:$BA$2935,6,FALSE))</f>
        <v>1</v>
      </c>
      <c r="N165" s="4">
        <f>IF($H165=0,"",VLOOKUP($G165,Data!$G$3:$BA$2935,7,FALSE))</f>
        <v>0</v>
      </c>
      <c r="O165" s="4">
        <f>IF($H165=0,"",VLOOKUP($G165,Data!$G$3:$BA$2935,8,FALSE))</f>
        <v>4</v>
      </c>
      <c r="P165" s="4">
        <f>IF($H165=0,"",VLOOKUP($G165,Data!$G$3:$BA$2935,9,FALSE))</f>
        <v>9</v>
      </c>
      <c r="Q165" s="4">
        <f>IF($H165=0,"",VLOOKUP($G165,Data!$G$3:$BA$2935,10,FALSE))</f>
        <v>0.1</v>
      </c>
      <c r="R165" s="4" t="str">
        <f>IF($H165=0,"",VLOOKUP($G165,Data!$G$3:$BA$2935,11,FALSE))</f>
        <v>/</v>
      </c>
      <c r="S165" s="4" t="str">
        <f>IF($H165=0,"",VLOOKUP($G165,Data!$G$3:$BA$2935,12,FALSE))</f>
        <v>/</v>
      </c>
      <c r="T165" s="4" t="str">
        <f>IF($H165=0,"",VLOOKUP($G165,Data!$G$3:$BA$2935,13,FALSE))</f>
        <v/>
      </c>
      <c r="U165" s="4" t="str">
        <f>IF($H165=0,"",VLOOKUP($G165,Data!$G$3:$BA$2935,14,FALSE))</f>
        <v/>
      </c>
      <c r="V165" s="4" t="str">
        <f>IF($H165=0,"",VLOOKUP($G165,Data!$G$3:$BA$2935,15,FALSE))</f>
        <v/>
      </c>
      <c r="W165" s="4" t="str">
        <f>IF($H165=0,"",VLOOKUP($G165,Data!$G$3:$BA$2935,16,FALSE))</f>
        <v/>
      </c>
      <c r="X165" s="4" t="str">
        <f>IF($H165=0,"",VLOOKUP($G165,Data!$G$3:$BA$2935,17,FALSE))</f>
        <v/>
      </c>
      <c r="Y165" s="4" t="str">
        <f>IF($H165=0,"",VLOOKUP($G165,Data!$G$3:$BA$2935,18,FALSE))</f>
        <v/>
      </c>
      <c r="Z165" s="4" t="str">
        <f>IF($H165=0,"",VLOOKUP($G165,Data!$G$3:$BA$2935,19,FALSE))</f>
        <v/>
      </c>
      <c r="AA165" s="4" t="str">
        <f>IF($H165=0,"",VLOOKUP($G165,Data!$G$3:$BA$2935,20,FALSE))</f>
        <v/>
      </c>
      <c r="AB165" s="4" t="str">
        <f>IF($H165=0,"",VLOOKUP($G165,Data!$G$3:$BA$2935,21,FALSE))</f>
        <v/>
      </c>
      <c r="AC165" s="4" t="str">
        <f>IF($H165=0,"",VLOOKUP($G165,Data!$G$3:$BA$2935,22,FALSE))</f>
        <v/>
      </c>
      <c r="AD165" s="4" t="str">
        <f>IF($H165=0,"",VLOOKUP($G165,Data!$G$3:$BA$2935,23,FALSE))</f>
        <v/>
      </c>
      <c r="AE165" s="4" t="str">
        <f>IF($H165=0,"",VLOOKUP($G165,Data!$G$3:$BA$2935,24,FALSE))</f>
        <v/>
      </c>
      <c r="AF165" s="4" t="str">
        <f>IF($H165=0,"",VLOOKUP($G165,Data!$G$3:$BA$2935,25,FALSE))</f>
        <v/>
      </c>
      <c r="AG165" s="4" t="str">
        <f>IF($H165=0,"",VLOOKUP($G165,Data!$G$3:$BA$2935,26,FALSE))</f>
        <v/>
      </c>
      <c r="AH165" s="4" t="str">
        <f>IF($H165=0,"",VLOOKUP($G165,Data!$G$3:$BA$2935,27,FALSE))</f>
        <v/>
      </c>
      <c r="AI165" s="4" t="str">
        <f>IF($H165=0,"",VLOOKUP($G165,Data!$G$3:$BA$2935,28,FALSE))</f>
        <v/>
      </c>
      <c r="AJ165" s="4" t="str">
        <f>IF($H165=0,"",VLOOKUP($G165,Data!$G$3:$BA$2935,29,FALSE))</f>
        <v/>
      </c>
      <c r="AK165" s="4" t="str">
        <f>IF($H165=0,"",VLOOKUP($G165,Data!$G$3:$BA$2935,30,FALSE))</f>
        <v/>
      </c>
      <c r="AL165" s="4" t="str">
        <f>IF($H165=0,"",VLOOKUP($G165,Data!$G$3:$BA$2935,31,FALSE))</f>
        <v/>
      </c>
      <c r="AM165" s="4" t="str">
        <f>IF($H165=0,"",VLOOKUP($G165,Data!$G$3:$BA$2935,32,FALSE))</f>
        <v/>
      </c>
      <c r="AN165" s="4" t="str">
        <f>IF($H165=0,"",VLOOKUP($G165,Data!$G$3:$BA$2935,33,FALSE))</f>
        <v/>
      </c>
      <c r="AO165" s="4" t="str">
        <f>IF($H165=0,"",VLOOKUP($G165,Data!$G$3:$BA$2935,34,FALSE))</f>
        <v/>
      </c>
      <c r="AP165" s="4" t="str">
        <f>IF($H165=0,"",VLOOKUP($G165,Data!$G$3:$BA$2935,35,FALSE))</f>
        <v/>
      </c>
      <c r="AQ165" s="4" t="str">
        <f>IF($H165=0,"",VLOOKUP($G165,Data!$G$3:$BA$2935,36,FALSE))</f>
        <v/>
      </c>
      <c r="AR165" s="4" t="str">
        <f>IF($H165=0,"",VLOOKUP($G165,Data!$G$3:$BA$2935,37,FALSE))</f>
        <v/>
      </c>
      <c r="AS165" s="4" t="str">
        <f>IF($H165=0,"",VLOOKUP($G165,Data!$G$3:$BA$2935,38,FALSE))</f>
        <v/>
      </c>
      <c r="AT165" s="4" t="str">
        <f>IF($H165=0,"",VLOOKUP($G165,Data!$G$3:$BA$2935,39,FALSE))</f>
        <v/>
      </c>
    </row>
    <row r="166" spans="1:46" x14ac:dyDescent="0.25">
      <c r="A166" s="4">
        <f>PSSE!A168</f>
        <v>927023</v>
      </c>
      <c r="B166" s="4" t="str">
        <f>PSSE!B168</f>
        <v>HAIPHONG2_S1</v>
      </c>
      <c r="C166" s="4">
        <f>PSSE!D168</f>
        <v>19</v>
      </c>
      <c r="D166" s="4">
        <f>PSSE!E168</f>
        <v>305</v>
      </c>
      <c r="E166" s="4" t="str">
        <f>PSSE!F168</f>
        <v>ND</v>
      </c>
      <c r="F166" s="4">
        <f>PSSE!G168</f>
        <v>1</v>
      </c>
      <c r="G166" s="4" t="str">
        <f t="shared" si="2"/>
        <v>GOV19305ND1</v>
      </c>
      <c r="H166" s="4">
        <f>COUNTIF(Data!$G$3:$BA$2935,GOV!$G166)</f>
        <v>1</v>
      </c>
      <c r="I166" s="4" t="str">
        <f>IF($H166=0,"",VLOOKUP($G166,Data!$G$3:$BA$2935,2,FALSE))</f>
        <v>'TGOV1'</v>
      </c>
      <c r="J166" s="4">
        <f>PSSE!C168</f>
        <v>1</v>
      </c>
      <c r="K166" s="4">
        <f>IF($H166=0,"",VLOOKUP($G166,Data!$G$3:$BA$2935,4,FALSE))</f>
        <v>0.03</v>
      </c>
      <c r="L166" s="4">
        <f>IF($H166=0,"",VLOOKUP($G166,Data!$G$3:$BA$2935,5,FALSE))</f>
        <v>0.499</v>
      </c>
      <c r="M166" s="4">
        <f>IF($H166=0,"",VLOOKUP($G166,Data!$G$3:$BA$2935,6,FALSE))</f>
        <v>1</v>
      </c>
      <c r="N166" s="4">
        <f>IF($H166=0,"",VLOOKUP($G166,Data!$G$3:$BA$2935,7,FALSE))</f>
        <v>0</v>
      </c>
      <c r="O166" s="4">
        <f>IF($H166=0,"",VLOOKUP($G166,Data!$G$3:$BA$2935,8,FALSE))</f>
        <v>4</v>
      </c>
      <c r="P166" s="4">
        <f>IF($H166=0,"",VLOOKUP($G166,Data!$G$3:$BA$2935,9,FALSE))</f>
        <v>9</v>
      </c>
      <c r="Q166" s="4">
        <f>IF($H166=0,"",VLOOKUP($G166,Data!$G$3:$BA$2935,10,FALSE))</f>
        <v>0.1</v>
      </c>
      <c r="R166" s="4" t="str">
        <f>IF($H166=0,"",VLOOKUP($G166,Data!$G$3:$BA$2935,11,FALSE))</f>
        <v>/</v>
      </c>
      <c r="S166" s="4" t="str">
        <f>IF($H166=0,"",VLOOKUP($G166,Data!$G$3:$BA$2935,12,FALSE))</f>
        <v>/</v>
      </c>
      <c r="T166" s="4" t="str">
        <f>IF($H166=0,"",VLOOKUP($G166,Data!$G$3:$BA$2935,13,FALSE))</f>
        <v/>
      </c>
      <c r="U166" s="4" t="str">
        <f>IF($H166=0,"",VLOOKUP($G166,Data!$G$3:$BA$2935,14,FALSE))</f>
        <v/>
      </c>
      <c r="V166" s="4" t="str">
        <f>IF($H166=0,"",VLOOKUP($G166,Data!$G$3:$BA$2935,15,FALSE))</f>
        <v/>
      </c>
      <c r="W166" s="4" t="str">
        <f>IF($H166=0,"",VLOOKUP($G166,Data!$G$3:$BA$2935,16,FALSE))</f>
        <v/>
      </c>
      <c r="X166" s="4" t="str">
        <f>IF($H166=0,"",VLOOKUP($G166,Data!$G$3:$BA$2935,17,FALSE))</f>
        <v/>
      </c>
      <c r="Y166" s="4" t="str">
        <f>IF($H166=0,"",VLOOKUP($G166,Data!$G$3:$BA$2935,18,FALSE))</f>
        <v/>
      </c>
      <c r="Z166" s="4" t="str">
        <f>IF($H166=0,"",VLOOKUP($G166,Data!$G$3:$BA$2935,19,FALSE))</f>
        <v/>
      </c>
      <c r="AA166" s="4" t="str">
        <f>IF($H166=0,"",VLOOKUP($G166,Data!$G$3:$BA$2935,20,FALSE))</f>
        <v/>
      </c>
      <c r="AB166" s="4" t="str">
        <f>IF($H166=0,"",VLOOKUP($G166,Data!$G$3:$BA$2935,21,FALSE))</f>
        <v/>
      </c>
      <c r="AC166" s="4" t="str">
        <f>IF($H166=0,"",VLOOKUP($G166,Data!$G$3:$BA$2935,22,FALSE))</f>
        <v/>
      </c>
      <c r="AD166" s="4" t="str">
        <f>IF($H166=0,"",VLOOKUP($G166,Data!$G$3:$BA$2935,23,FALSE))</f>
        <v/>
      </c>
      <c r="AE166" s="4" t="str">
        <f>IF($H166=0,"",VLOOKUP($G166,Data!$G$3:$BA$2935,24,FALSE))</f>
        <v/>
      </c>
      <c r="AF166" s="4" t="str">
        <f>IF($H166=0,"",VLOOKUP($G166,Data!$G$3:$BA$2935,25,FALSE))</f>
        <v/>
      </c>
      <c r="AG166" s="4" t="str">
        <f>IF($H166=0,"",VLOOKUP($G166,Data!$G$3:$BA$2935,26,FALSE))</f>
        <v/>
      </c>
      <c r="AH166" s="4" t="str">
        <f>IF($H166=0,"",VLOOKUP($G166,Data!$G$3:$BA$2935,27,FALSE))</f>
        <v/>
      </c>
      <c r="AI166" s="4" t="str">
        <f>IF($H166=0,"",VLOOKUP($G166,Data!$G$3:$BA$2935,28,FALSE))</f>
        <v/>
      </c>
      <c r="AJ166" s="4" t="str">
        <f>IF($H166=0,"",VLOOKUP($G166,Data!$G$3:$BA$2935,29,FALSE))</f>
        <v/>
      </c>
      <c r="AK166" s="4" t="str">
        <f>IF($H166=0,"",VLOOKUP($G166,Data!$G$3:$BA$2935,30,FALSE))</f>
        <v/>
      </c>
      <c r="AL166" s="4" t="str">
        <f>IF($H166=0,"",VLOOKUP($G166,Data!$G$3:$BA$2935,31,FALSE))</f>
        <v/>
      </c>
      <c r="AM166" s="4" t="str">
        <f>IF($H166=0,"",VLOOKUP($G166,Data!$G$3:$BA$2935,32,FALSE))</f>
        <v/>
      </c>
      <c r="AN166" s="4" t="str">
        <f>IF($H166=0,"",VLOOKUP($G166,Data!$G$3:$BA$2935,33,FALSE))</f>
        <v/>
      </c>
      <c r="AO166" s="4" t="str">
        <f>IF($H166=0,"",VLOOKUP($G166,Data!$G$3:$BA$2935,34,FALSE))</f>
        <v/>
      </c>
      <c r="AP166" s="4" t="str">
        <f>IF($H166=0,"",VLOOKUP($G166,Data!$G$3:$BA$2935,35,FALSE))</f>
        <v/>
      </c>
      <c r="AQ166" s="4" t="str">
        <f>IF($H166=0,"",VLOOKUP($G166,Data!$G$3:$BA$2935,36,FALSE))</f>
        <v/>
      </c>
      <c r="AR166" s="4" t="str">
        <f>IF($H166=0,"",VLOOKUP($G166,Data!$G$3:$BA$2935,37,FALSE))</f>
        <v/>
      </c>
      <c r="AS166" s="4" t="str">
        <f>IF($H166=0,"",VLOOKUP($G166,Data!$G$3:$BA$2935,38,FALSE))</f>
        <v/>
      </c>
      <c r="AT166" s="4" t="str">
        <f>IF($H166=0,"",VLOOKUP($G166,Data!$G$3:$BA$2935,39,FALSE))</f>
        <v/>
      </c>
    </row>
    <row r="167" spans="1:46" x14ac:dyDescent="0.25">
      <c r="A167" s="4">
        <f>PSSE!A169</f>
        <v>927024</v>
      </c>
      <c r="B167" s="4" t="str">
        <f>PSSE!B169</f>
        <v>HAIPHONG2_S2</v>
      </c>
      <c r="C167" s="4">
        <f>PSSE!D169</f>
        <v>19</v>
      </c>
      <c r="D167" s="4">
        <f>PSSE!E169</f>
        <v>305</v>
      </c>
      <c r="E167" s="4" t="str">
        <f>PSSE!F169</f>
        <v>ND</v>
      </c>
      <c r="F167" s="4">
        <f>PSSE!G169</f>
        <v>1</v>
      </c>
      <c r="G167" s="4" t="str">
        <f t="shared" si="2"/>
        <v>GOV19305ND1</v>
      </c>
      <c r="H167" s="4">
        <f>COUNTIF(Data!$G$3:$BA$2935,GOV!$G167)</f>
        <v>1</v>
      </c>
      <c r="I167" s="4" t="str">
        <f>IF($H167=0,"",VLOOKUP($G167,Data!$G$3:$BA$2935,2,FALSE))</f>
        <v>'TGOV1'</v>
      </c>
      <c r="J167" s="4">
        <f>PSSE!C169</f>
        <v>1</v>
      </c>
      <c r="K167" s="4">
        <f>IF($H167=0,"",VLOOKUP($G167,Data!$G$3:$BA$2935,4,FALSE))</f>
        <v>0.03</v>
      </c>
      <c r="L167" s="4">
        <f>IF($H167=0,"",VLOOKUP($G167,Data!$G$3:$BA$2935,5,FALSE))</f>
        <v>0.499</v>
      </c>
      <c r="M167" s="4">
        <f>IF($H167=0,"",VLOOKUP($G167,Data!$G$3:$BA$2935,6,FALSE))</f>
        <v>1</v>
      </c>
      <c r="N167" s="4">
        <f>IF($H167=0,"",VLOOKUP($G167,Data!$G$3:$BA$2935,7,FALSE))</f>
        <v>0</v>
      </c>
      <c r="O167" s="4">
        <f>IF($H167=0,"",VLOOKUP($G167,Data!$G$3:$BA$2935,8,FALSE))</f>
        <v>4</v>
      </c>
      <c r="P167" s="4">
        <f>IF($H167=0,"",VLOOKUP($G167,Data!$G$3:$BA$2935,9,FALSE))</f>
        <v>9</v>
      </c>
      <c r="Q167" s="4">
        <f>IF($H167=0,"",VLOOKUP($G167,Data!$G$3:$BA$2935,10,FALSE))</f>
        <v>0.1</v>
      </c>
      <c r="R167" s="4" t="str">
        <f>IF($H167=0,"",VLOOKUP($G167,Data!$G$3:$BA$2935,11,FALSE))</f>
        <v>/</v>
      </c>
      <c r="S167" s="4" t="str">
        <f>IF($H167=0,"",VLOOKUP($G167,Data!$G$3:$BA$2935,12,FALSE))</f>
        <v>/</v>
      </c>
      <c r="T167" s="4" t="str">
        <f>IF($H167=0,"",VLOOKUP($G167,Data!$G$3:$BA$2935,13,FALSE))</f>
        <v/>
      </c>
      <c r="U167" s="4" t="str">
        <f>IF($H167=0,"",VLOOKUP($G167,Data!$G$3:$BA$2935,14,FALSE))</f>
        <v/>
      </c>
      <c r="V167" s="4" t="str">
        <f>IF($H167=0,"",VLOOKUP($G167,Data!$G$3:$BA$2935,15,FALSE))</f>
        <v/>
      </c>
      <c r="W167" s="4" t="str">
        <f>IF($H167=0,"",VLOOKUP($G167,Data!$G$3:$BA$2935,16,FALSE))</f>
        <v/>
      </c>
      <c r="X167" s="4" t="str">
        <f>IF($H167=0,"",VLOOKUP($G167,Data!$G$3:$BA$2935,17,FALSE))</f>
        <v/>
      </c>
      <c r="Y167" s="4" t="str">
        <f>IF($H167=0,"",VLOOKUP($G167,Data!$G$3:$BA$2935,18,FALSE))</f>
        <v/>
      </c>
      <c r="Z167" s="4" t="str">
        <f>IF($H167=0,"",VLOOKUP($G167,Data!$G$3:$BA$2935,19,FALSE))</f>
        <v/>
      </c>
      <c r="AA167" s="4" t="str">
        <f>IF($H167=0,"",VLOOKUP($G167,Data!$G$3:$BA$2935,20,FALSE))</f>
        <v/>
      </c>
      <c r="AB167" s="4" t="str">
        <f>IF($H167=0,"",VLOOKUP($G167,Data!$G$3:$BA$2935,21,FALSE))</f>
        <v/>
      </c>
      <c r="AC167" s="4" t="str">
        <f>IF($H167=0,"",VLOOKUP($G167,Data!$G$3:$BA$2935,22,FALSE))</f>
        <v/>
      </c>
      <c r="AD167" s="4" t="str">
        <f>IF($H167=0,"",VLOOKUP($G167,Data!$G$3:$BA$2935,23,FALSE))</f>
        <v/>
      </c>
      <c r="AE167" s="4" t="str">
        <f>IF($H167=0,"",VLOOKUP($G167,Data!$G$3:$BA$2935,24,FALSE))</f>
        <v/>
      </c>
      <c r="AF167" s="4" t="str">
        <f>IF($H167=0,"",VLOOKUP($G167,Data!$G$3:$BA$2935,25,FALSE))</f>
        <v/>
      </c>
      <c r="AG167" s="4" t="str">
        <f>IF($H167=0,"",VLOOKUP($G167,Data!$G$3:$BA$2935,26,FALSE))</f>
        <v/>
      </c>
      <c r="AH167" s="4" t="str">
        <f>IF($H167=0,"",VLOOKUP($G167,Data!$G$3:$BA$2935,27,FALSE))</f>
        <v/>
      </c>
      <c r="AI167" s="4" t="str">
        <f>IF($H167=0,"",VLOOKUP($G167,Data!$G$3:$BA$2935,28,FALSE))</f>
        <v/>
      </c>
      <c r="AJ167" s="4" t="str">
        <f>IF($H167=0,"",VLOOKUP($G167,Data!$G$3:$BA$2935,29,FALSE))</f>
        <v/>
      </c>
      <c r="AK167" s="4" t="str">
        <f>IF($H167=0,"",VLOOKUP($G167,Data!$G$3:$BA$2935,30,FALSE))</f>
        <v/>
      </c>
      <c r="AL167" s="4" t="str">
        <f>IF($H167=0,"",VLOOKUP($G167,Data!$G$3:$BA$2935,31,FALSE))</f>
        <v/>
      </c>
      <c r="AM167" s="4" t="str">
        <f>IF($H167=0,"",VLOOKUP($G167,Data!$G$3:$BA$2935,32,FALSE))</f>
        <v/>
      </c>
      <c r="AN167" s="4" t="str">
        <f>IF($H167=0,"",VLOOKUP($G167,Data!$G$3:$BA$2935,33,FALSE))</f>
        <v/>
      </c>
      <c r="AO167" s="4" t="str">
        <f>IF($H167=0,"",VLOOKUP($G167,Data!$G$3:$BA$2935,34,FALSE))</f>
        <v/>
      </c>
      <c r="AP167" s="4" t="str">
        <f>IF($H167=0,"",VLOOKUP($G167,Data!$G$3:$BA$2935,35,FALSE))</f>
        <v/>
      </c>
      <c r="AQ167" s="4" t="str">
        <f>IF($H167=0,"",VLOOKUP($G167,Data!$G$3:$BA$2935,36,FALSE))</f>
        <v/>
      </c>
      <c r="AR167" s="4" t="str">
        <f>IF($H167=0,"",VLOOKUP($G167,Data!$G$3:$BA$2935,37,FALSE))</f>
        <v/>
      </c>
      <c r="AS167" s="4" t="str">
        <f>IF($H167=0,"",VLOOKUP($G167,Data!$G$3:$BA$2935,38,FALSE))</f>
        <v/>
      </c>
      <c r="AT167" s="4" t="str">
        <f>IF($H167=0,"",VLOOKUP($G167,Data!$G$3:$BA$2935,39,FALSE))</f>
        <v/>
      </c>
    </row>
    <row r="168" spans="1:46" x14ac:dyDescent="0.25">
      <c r="A168" s="4">
        <f>PSSE!A170</f>
        <v>927041</v>
      </c>
      <c r="B168" s="4" t="str">
        <f>PSSE!B170</f>
        <v>HAIPHONG3_S1</v>
      </c>
      <c r="C168" s="4">
        <f>PSSE!D170</f>
        <v>26</v>
      </c>
      <c r="D168" s="4">
        <f>PSSE!E170</f>
        <v>600</v>
      </c>
      <c r="E168" s="4" t="str">
        <f>PSSE!F170</f>
        <v>ND</v>
      </c>
      <c r="F168" s="4">
        <f>PSSE!G170</f>
        <v>1</v>
      </c>
      <c r="G168" s="4" t="str">
        <f t="shared" si="2"/>
        <v>GOV26600ND1</v>
      </c>
      <c r="H168" s="4">
        <f>COUNTIF(Data!$G$3:$BA$2935,GOV!$G168)</f>
        <v>1</v>
      </c>
      <c r="I168" s="4" t="str">
        <f>IF($H168=0,"",VLOOKUP($G168,Data!$G$3:$BA$2935,2,FALSE))</f>
        <v>'TGOV1'</v>
      </c>
      <c r="J168" s="4">
        <f>PSSE!C170</f>
        <v>1</v>
      </c>
      <c r="K168" s="4">
        <f>IF($H168=0,"",VLOOKUP($G168,Data!$G$3:$BA$2935,4,FALSE))</f>
        <v>0.05</v>
      </c>
      <c r="L168" s="4">
        <f>IF($H168=0,"",VLOOKUP($G168,Data!$G$3:$BA$2935,5,FALSE))</f>
        <v>0.05</v>
      </c>
      <c r="M168" s="4">
        <f>IF($H168=0,"",VLOOKUP($G168,Data!$G$3:$BA$2935,6,FALSE))</f>
        <v>0.9</v>
      </c>
      <c r="N168" s="4">
        <f>IF($H168=0,"",VLOOKUP($G168,Data!$G$3:$BA$2935,7,FALSE))</f>
        <v>0.3</v>
      </c>
      <c r="O168" s="4">
        <f>IF($H168=0,"",VLOOKUP($G168,Data!$G$3:$BA$2935,8,FALSE))</f>
        <v>3</v>
      </c>
      <c r="P168" s="4">
        <f>IF($H168=0,"",VLOOKUP($G168,Data!$G$3:$BA$2935,9,FALSE))</f>
        <v>9</v>
      </c>
      <c r="Q168" s="4">
        <f>IF($H168=0,"",VLOOKUP($G168,Data!$G$3:$BA$2935,10,FALSE))</f>
        <v>0</v>
      </c>
      <c r="R168" s="4" t="str">
        <f>IF($H168=0,"",VLOOKUP($G168,Data!$G$3:$BA$2935,11,FALSE))</f>
        <v>/</v>
      </c>
      <c r="S168" s="4" t="str">
        <f>IF($H168=0,"",VLOOKUP($G168,Data!$G$3:$BA$2935,12,FALSE))</f>
        <v>/</v>
      </c>
      <c r="T168" s="4" t="str">
        <f>IF($H168=0,"",VLOOKUP($G168,Data!$G$3:$BA$2935,13,FALSE))</f>
        <v/>
      </c>
      <c r="U168" s="4" t="str">
        <f>IF($H168=0,"",VLOOKUP($G168,Data!$G$3:$BA$2935,14,FALSE))</f>
        <v/>
      </c>
      <c r="V168" s="4" t="str">
        <f>IF($H168=0,"",VLOOKUP($G168,Data!$G$3:$BA$2935,15,FALSE))</f>
        <v/>
      </c>
      <c r="W168" s="4" t="str">
        <f>IF($H168=0,"",VLOOKUP($G168,Data!$G$3:$BA$2935,16,FALSE))</f>
        <v/>
      </c>
      <c r="X168" s="4" t="str">
        <f>IF($H168=0,"",VLOOKUP($G168,Data!$G$3:$BA$2935,17,FALSE))</f>
        <v/>
      </c>
      <c r="Y168" s="4" t="str">
        <f>IF($H168=0,"",VLOOKUP($G168,Data!$G$3:$BA$2935,18,FALSE))</f>
        <v/>
      </c>
      <c r="Z168" s="4" t="str">
        <f>IF($H168=0,"",VLOOKUP($G168,Data!$G$3:$BA$2935,19,FALSE))</f>
        <v/>
      </c>
      <c r="AA168" s="4" t="str">
        <f>IF($H168=0,"",VLOOKUP($G168,Data!$G$3:$BA$2935,20,FALSE))</f>
        <v/>
      </c>
      <c r="AB168" s="4" t="str">
        <f>IF($H168=0,"",VLOOKUP($G168,Data!$G$3:$BA$2935,21,FALSE))</f>
        <v/>
      </c>
      <c r="AC168" s="4" t="str">
        <f>IF($H168=0,"",VLOOKUP($G168,Data!$G$3:$BA$2935,22,FALSE))</f>
        <v/>
      </c>
      <c r="AD168" s="4" t="str">
        <f>IF($H168=0,"",VLOOKUP($G168,Data!$G$3:$BA$2935,23,FALSE))</f>
        <v/>
      </c>
      <c r="AE168" s="4" t="str">
        <f>IF($H168=0,"",VLOOKUP($G168,Data!$G$3:$BA$2935,24,FALSE))</f>
        <v/>
      </c>
      <c r="AF168" s="4" t="str">
        <f>IF($H168=0,"",VLOOKUP($G168,Data!$G$3:$BA$2935,25,FALSE))</f>
        <v/>
      </c>
      <c r="AG168" s="4" t="str">
        <f>IF($H168=0,"",VLOOKUP($G168,Data!$G$3:$BA$2935,26,FALSE))</f>
        <v/>
      </c>
      <c r="AH168" s="4" t="str">
        <f>IF($H168=0,"",VLOOKUP($G168,Data!$G$3:$BA$2935,27,FALSE))</f>
        <v/>
      </c>
      <c r="AI168" s="4" t="str">
        <f>IF($H168=0,"",VLOOKUP($G168,Data!$G$3:$BA$2935,28,FALSE))</f>
        <v/>
      </c>
      <c r="AJ168" s="4" t="str">
        <f>IF($H168=0,"",VLOOKUP($G168,Data!$G$3:$BA$2935,29,FALSE))</f>
        <v/>
      </c>
      <c r="AK168" s="4" t="str">
        <f>IF($H168=0,"",VLOOKUP($G168,Data!$G$3:$BA$2935,30,FALSE))</f>
        <v/>
      </c>
      <c r="AL168" s="4" t="str">
        <f>IF($H168=0,"",VLOOKUP($G168,Data!$G$3:$BA$2935,31,FALSE))</f>
        <v/>
      </c>
      <c r="AM168" s="4" t="str">
        <f>IF($H168=0,"",VLOOKUP($G168,Data!$G$3:$BA$2935,32,FALSE))</f>
        <v/>
      </c>
      <c r="AN168" s="4" t="str">
        <f>IF($H168=0,"",VLOOKUP($G168,Data!$G$3:$BA$2935,33,FALSE))</f>
        <v/>
      </c>
      <c r="AO168" s="4" t="str">
        <f>IF($H168=0,"",VLOOKUP($G168,Data!$G$3:$BA$2935,34,FALSE))</f>
        <v/>
      </c>
      <c r="AP168" s="4" t="str">
        <f>IF($H168=0,"",VLOOKUP($G168,Data!$G$3:$BA$2935,35,FALSE))</f>
        <v/>
      </c>
      <c r="AQ168" s="4" t="str">
        <f>IF($H168=0,"",VLOOKUP($G168,Data!$G$3:$BA$2935,36,FALSE))</f>
        <v/>
      </c>
      <c r="AR168" s="4" t="str">
        <f>IF($H168=0,"",VLOOKUP($G168,Data!$G$3:$BA$2935,37,FALSE))</f>
        <v/>
      </c>
      <c r="AS168" s="4" t="str">
        <f>IF($H168=0,"",VLOOKUP($G168,Data!$G$3:$BA$2935,38,FALSE))</f>
        <v/>
      </c>
      <c r="AT168" s="4" t="str">
        <f>IF($H168=0,"",VLOOKUP($G168,Data!$G$3:$BA$2935,39,FALSE))</f>
        <v/>
      </c>
    </row>
    <row r="169" spans="1:46" x14ac:dyDescent="0.25">
      <c r="A169" s="4">
        <f>PSSE!A171</f>
        <v>927042</v>
      </c>
      <c r="B169" s="4" t="str">
        <f>PSSE!B171</f>
        <v>HAIPHONG3_S2</v>
      </c>
      <c r="C169" s="4">
        <f>PSSE!D171</f>
        <v>26</v>
      </c>
      <c r="D169" s="4">
        <f>PSSE!E171</f>
        <v>600</v>
      </c>
      <c r="E169" s="4" t="str">
        <f>PSSE!F171</f>
        <v>ND</v>
      </c>
      <c r="F169" s="4">
        <f>PSSE!G171</f>
        <v>1</v>
      </c>
      <c r="G169" s="4" t="str">
        <f t="shared" si="2"/>
        <v>GOV26600ND1</v>
      </c>
      <c r="H169" s="4">
        <f>COUNTIF(Data!$G$3:$BA$2935,GOV!$G169)</f>
        <v>1</v>
      </c>
      <c r="I169" s="4" t="str">
        <f>IF($H169=0,"",VLOOKUP($G169,Data!$G$3:$BA$2935,2,FALSE))</f>
        <v>'TGOV1'</v>
      </c>
      <c r="J169" s="4">
        <f>PSSE!C171</f>
        <v>1</v>
      </c>
      <c r="K169" s="4">
        <f>IF($H169=0,"",VLOOKUP($G169,Data!$G$3:$BA$2935,4,FALSE))</f>
        <v>0.05</v>
      </c>
      <c r="L169" s="4">
        <f>IF($H169=0,"",VLOOKUP($G169,Data!$G$3:$BA$2935,5,FALSE))</f>
        <v>0.05</v>
      </c>
      <c r="M169" s="4">
        <f>IF($H169=0,"",VLOOKUP($G169,Data!$G$3:$BA$2935,6,FALSE))</f>
        <v>0.9</v>
      </c>
      <c r="N169" s="4">
        <f>IF($H169=0,"",VLOOKUP($G169,Data!$G$3:$BA$2935,7,FALSE))</f>
        <v>0.3</v>
      </c>
      <c r="O169" s="4">
        <f>IF($H169=0,"",VLOOKUP($G169,Data!$G$3:$BA$2935,8,FALSE))</f>
        <v>3</v>
      </c>
      <c r="P169" s="4">
        <f>IF($H169=0,"",VLOOKUP($G169,Data!$G$3:$BA$2935,9,FALSE))</f>
        <v>9</v>
      </c>
      <c r="Q169" s="4">
        <f>IF($H169=0,"",VLOOKUP($G169,Data!$G$3:$BA$2935,10,FALSE))</f>
        <v>0</v>
      </c>
      <c r="R169" s="4" t="str">
        <f>IF($H169=0,"",VLOOKUP($G169,Data!$G$3:$BA$2935,11,FALSE))</f>
        <v>/</v>
      </c>
      <c r="S169" s="4" t="str">
        <f>IF($H169=0,"",VLOOKUP($G169,Data!$G$3:$BA$2935,12,FALSE))</f>
        <v>/</v>
      </c>
      <c r="T169" s="4" t="str">
        <f>IF($H169=0,"",VLOOKUP($G169,Data!$G$3:$BA$2935,13,FALSE))</f>
        <v/>
      </c>
      <c r="U169" s="4" t="str">
        <f>IF($H169=0,"",VLOOKUP($G169,Data!$G$3:$BA$2935,14,FALSE))</f>
        <v/>
      </c>
      <c r="V169" s="4" t="str">
        <f>IF($H169=0,"",VLOOKUP($G169,Data!$G$3:$BA$2935,15,FALSE))</f>
        <v/>
      </c>
      <c r="W169" s="4" t="str">
        <f>IF($H169=0,"",VLOOKUP($G169,Data!$G$3:$BA$2935,16,FALSE))</f>
        <v/>
      </c>
      <c r="X169" s="4" t="str">
        <f>IF($H169=0,"",VLOOKUP($G169,Data!$G$3:$BA$2935,17,FALSE))</f>
        <v/>
      </c>
      <c r="Y169" s="4" t="str">
        <f>IF($H169=0,"",VLOOKUP($G169,Data!$G$3:$BA$2935,18,FALSE))</f>
        <v/>
      </c>
      <c r="Z169" s="4" t="str">
        <f>IF($H169=0,"",VLOOKUP($G169,Data!$G$3:$BA$2935,19,FALSE))</f>
        <v/>
      </c>
      <c r="AA169" s="4" t="str">
        <f>IF($H169=0,"",VLOOKUP($G169,Data!$G$3:$BA$2935,20,FALSE))</f>
        <v/>
      </c>
      <c r="AB169" s="4" t="str">
        <f>IF($H169=0,"",VLOOKUP($G169,Data!$G$3:$BA$2935,21,FALSE))</f>
        <v/>
      </c>
      <c r="AC169" s="4" t="str">
        <f>IF($H169=0,"",VLOOKUP($G169,Data!$G$3:$BA$2935,22,FALSE))</f>
        <v/>
      </c>
      <c r="AD169" s="4" t="str">
        <f>IF($H169=0,"",VLOOKUP($G169,Data!$G$3:$BA$2935,23,FALSE))</f>
        <v/>
      </c>
      <c r="AE169" s="4" t="str">
        <f>IF($H169=0,"",VLOOKUP($G169,Data!$G$3:$BA$2935,24,FALSE))</f>
        <v/>
      </c>
      <c r="AF169" s="4" t="str">
        <f>IF($H169=0,"",VLOOKUP($G169,Data!$G$3:$BA$2935,25,FALSE))</f>
        <v/>
      </c>
      <c r="AG169" s="4" t="str">
        <f>IF($H169=0,"",VLOOKUP($G169,Data!$G$3:$BA$2935,26,FALSE))</f>
        <v/>
      </c>
      <c r="AH169" s="4" t="str">
        <f>IF($H169=0,"",VLOOKUP($G169,Data!$G$3:$BA$2935,27,FALSE))</f>
        <v/>
      </c>
      <c r="AI169" s="4" t="str">
        <f>IF($H169=0,"",VLOOKUP($G169,Data!$G$3:$BA$2935,28,FALSE))</f>
        <v/>
      </c>
      <c r="AJ169" s="4" t="str">
        <f>IF($H169=0,"",VLOOKUP($G169,Data!$G$3:$BA$2935,29,FALSE))</f>
        <v/>
      </c>
      <c r="AK169" s="4" t="str">
        <f>IF($H169=0,"",VLOOKUP($G169,Data!$G$3:$BA$2935,30,FALSE))</f>
        <v/>
      </c>
      <c r="AL169" s="4" t="str">
        <f>IF($H169=0,"",VLOOKUP($G169,Data!$G$3:$BA$2935,31,FALSE))</f>
        <v/>
      </c>
      <c r="AM169" s="4" t="str">
        <f>IF($H169=0,"",VLOOKUP($G169,Data!$G$3:$BA$2935,32,FALSE))</f>
        <v/>
      </c>
      <c r="AN169" s="4" t="str">
        <f>IF($H169=0,"",VLOOKUP($G169,Data!$G$3:$BA$2935,33,FALSE))</f>
        <v/>
      </c>
      <c r="AO169" s="4" t="str">
        <f>IF($H169=0,"",VLOOKUP($G169,Data!$G$3:$BA$2935,34,FALSE))</f>
        <v/>
      </c>
      <c r="AP169" s="4" t="str">
        <f>IF($H169=0,"",VLOOKUP($G169,Data!$G$3:$BA$2935,35,FALSE))</f>
        <v/>
      </c>
      <c r="AQ169" s="4" t="str">
        <f>IF($H169=0,"",VLOOKUP($G169,Data!$G$3:$BA$2935,36,FALSE))</f>
        <v/>
      </c>
      <c r="AR169" s="4" t="str">
        <f>IF($H169=0,"",VLOOKUP($G169,Data!$G$3:$BA$2935,37,FALSE))</f>
        <v/>
      </c>
      <c r="AS169" s="4" t="str">
        <f>IF($H169=0,"",VLOOKUP($G169,Data!$G$3:$BA$2935,38,FALSE))</f>
        <v/>
      </c>
      <c r="AT169" s="4" t="str">
        <f>IF($H169=0,"",VLOOKUP($G169,Data!$G$3:$BA$2935,39,FALSE))</f>
        <v/>
      </c>
    </row>
    <row r="170" spans="1:46" x14ac:dyDescent="0.25">
      <c r="A170" s="4">
        <f>PSSE!A172</f>
        <v>927043</v>
      </c>
      <c r="B170" s="4" t="str">
        <f>PSSE!B172</f>
        <v>HAIPHONG3_S3</v>
      </c>
      <c r="C170" s="4">
        <f>PSSE!D172</f>
        <v>26</v>
      </c>
      <c r="D170" s="4">
        <f>PSSE!E172</f>
        <v>600</v>
      </c>
      <c r="E170" s="4" t="str">
        <f>PSSE!F172</f>
        <v>ND</v>
      </c>
      <c r="F170" s="4">
        <f>PSSE!G172</f>
        <v>1</v>
      </c>
      <c r="G170" s="4" t="str">
        <f t="shared" si="2"/>
        <v>GOV26600ND1</v>
      </c>
      <c r="H170" s="4">
        <f>COUNTIF(Data!$G$3:$BA$2935,GOV!$G170)</f>
        <v>1</v>
      </c>
      <c r="I170" s="4" t="str">
        <f>IF($H170=0,"",VLOOKUP($G170,Data!$G$3:$BA$2935,2,FALSE))</f>
        <v>'TGOV1'</v>
      </c>
      <c r="J170" s="4">
        <f>PSSE!C172</f>
        <v>1</v>
      </c>
      <c r="K170" s="4">
        <f>IF($H170=0,"",VLOOKUP($G170,Data!$G$3:$BA$2935,4,FALSE))</f>
        <v>0.05</v>
      </c>
      <c r="L170" s="4">
        <f>IF($H170=0,"",VLOOKUP($G170,Data!$G$3:$BA$2935,5,FALSE))</f>
        <v>0.05</v>
      </c>
      <c r="M170" s="4">
        <f>IF($H170=0,"",VLOOKUP($G170,Data!$G$3:$BA$2935,6,FALSE))</f>
        <v>0.9</v>
      </c>
      <c r="N170" s="4">
        <f>IF($H170=0,"",VLOOKUP($G170,Data!$G$3:$BA$2935,7,FALSE))</f>
        <v>0.3</v>
      </c>
      <c r="O170" s="4">
        <f>IF($H170=0,"",VLOOKUP($G170,Data!$G$3:$BA$2935,8,FALSE))</f>
        <v>3</v>
      </c>
      <c r="P170" s="4">
        <f>IF($H170=0,"",VLOOKUP($G170,Data!$G$3:$BA$2935,9,FALSE))</f>
        <v>9</v>
      </c>
      <c r="Q170" s="4">
        <f>IF($H170=0,"",VLOOKUP($G170,Data!$G$3:$BA$2935,10,FALSE))</f>
        <v>0</v>
      </c>
      <c r="R170" s="4" t="str">
        <f>IF($H170=0,"",VLOOKUP($G170,Data!$G$3:$BA$2935,11,FALSE))</f>
        <v>/</v>
      </c>
      <c r="S170" s="4" t="str">
        <f>IF($H170=0,"",VLOOKUP($G170,Data!$G$3:$BA$2935,12,FALSE))</f>
        <v>/</v>
      </c>
      <c r="T170" s="4" t="str">
        <f>IF($H170=0,"",VLOOKUP($G170,Data!$G$3:$BA$2935,13,FALSE))</f>
        <v/>
      </c>
      <c r="U170" s="4" t="str">
        <f>IF($H170=0,"",VLOOKUP($G170,Data!$G$3:$BA$2935,14,FALSE))</f>
        <v/>
      </c>
      <c r="V170" s="4" t="str">
        <f>IF($H170=0,"",VLOOKUP($G170,Data!$G$3:$BA$2935,15,FALSE))</f>
        <v/>
      </c>
      <c r="W170" s="4" t="str">
        <f>IF($H170=0,"",VLOOKUP($G170,Data!$G$3:$BA$2935,16,FALSE))</f>
        <v/>
      </c>
      <c r="X170" s="4" t="str">
        <f>IF($H170=0,"",VLOOKUP($G170,Data!$G$3:$BA$2935,17,FALSE))</f>
        <v/>
      </c>
      <c r="Y170" s="4" t="str">
        <f>IF($H170=0,"",VLOOKUP($G170,Data!$G$3:$BA$2935,18,FALSE))</f>
        <v/>
      </c>
      <c r="Z170" s="4" t="str">
        <f>IF($H170=0,"",VLOOKUP($G170,Data!$G$3:$BA$2935,19,FALSE))</f>
        <v/>
      </c>
      <c r="AA170" s="4" t="str">
        <f>IF($H170=0,"",VLOOKUP($G170,Data!$G$3:$BA$2935,20,FALSE))</f>
        <v/>
      </c>
      <c r="AB170" s="4" t="str">
        <f>IF($H170=0,"",VLOOKUP($G170,Data!$G$3:$BA$2935,21,FALSE))</f>
        <v/>
      </c>
      <c r="AC170" s="4" t="str">
        <f>IF($H170=0,"",VLOOKUP($G170,Data!$G$3:$BA$2935,22,FALSE))</f>
        <v/>
      </c>
      <c r="AD170" s="4" t="str">
        <f>IF($H170=0,"",VLOOKUP($G170,Data!$G$3:$BA$2935,23,FALSE))</f>
        <v/>
      </c>
      <c r="AE170" s="4" t="str">
        <f>IF($H170=0,"",VLOOKUP($G170,Data!$G$3:$BA$2935,24,FALSE))</f>
        <v/>
      </c>
      <c r="AF170" s="4" t="str">
        <f>IF($H170=0,"",VLOOKUP($G170,Data!$G$3:$BA$2935,25,FALSE))</f>
        <v/>
      </c>
      <c r="AG170" s="4" t="str">
        <f>IF($H170=0,"",VLOOKUP($G170,Data!$G$3:$BA$2935,26,FALSE))</f>
        <v/>
      </c>
      <c r="AH170" s="4" t="str">
        <f>IF($H170=0,"",VLOOKUP($G170,Data!$G$3:$BA$2935,27,FALSE))</f>
        <v/>
      </c>
      <c r="AI170" s="4" t="str">
        <f>IF($H170=0,"",VLOOKUP($G170,Data!$G$3:$BA$2935,28,FALSE))</f>
        <v/>
      </c>
      <c r="AJ170" s="4" t="str">
        <f>IF($H170=0,"",VLOOKUP($G170,Data!$G$3:$BA$2935,29,FALSE))</f>
        <v/>
      </c>
      <c r="AK170" s="4" t="str">
        <f>IF($H170=0,"",VLOOKUP($G170,Data!$G$3:$BA$2935,30,FALSE))</f>
        <v/>
      </c>
      <c r="AL170" s="4" t="str">
        <f>IF($H170=0,"",VLOOKUP($G170,Data!$G$3:$BA$2935,31,FALSE))</f>
        <v/>
      </c>
      <c r="AM170" s="4" t="str">
        <f>IF($H170=0,"",VLOOKUP($G170,Data!$G$3:$BA$2935,32,FALSE))</f>
        <v/>
      </c>
      <c r="AN170" s="4" t="str">
        <f>IF($H170=0,"",VLOOKUP($G170,Data!$G$3:$BA$2935,33,FALSE))</f>
        <v/>
      </c>
      <c r="AO170" s="4" t="str">
        <f>IF($H170=0,"",VLOOKUP($G170,Data!$G$3:$BA$2935,34,FALSE))</f>
        <v/>
      </c>
      <c r="AP170" s="4" t="str">
        <f>IF($H170=0,"",VLOOKUP($G170,Data!$G$3:$BA$2935,35,FALSE))</f>
        <v/>
      </c>
      <c r="AQ170" s="4" t="str">
        <f>IF($H170=0,"",VLOOKUP($G170,Data!$G$3:$BA$2935,36,FALSE))</f>
        <v/>
      </c>
      <c r="AR170" s="4" t="str">
        <f>IF($H170=0,"",VLOOKUP($G170,Data!$G$3:$BA$2935,37,FALSE))</f>
        <v/>
      </c>
      <c r="AS170" s="4" t="str">
        <f>IF($H170=0,"",VLOOKUP($G170,Data!$G$3:$BA$2935,38,FALSE))</f>
        <v/>
      </c>
      <c r="AT170" s="4" t="str">
        <f>IF($H170=0,"",VLOOKUP($G170,Data!$G$3:$BA$2935,39,FALSE))</f>
        <v/>
      </c>
    </row>
    <row r="171" spans="1:46" x14ac:dyDescent="0.25">
      <c r="A171" s="4">
        <f>PSSE!A173</f>
        <v>927044</v>
      </c>
      <c r="B171" s="4" t="str">
        <f>PSSE!B173</f>
        <v>HAIPHONG3_S4</v>
      </c>
      <c r="C171" s="4">
        <f>PSSE!D173</f>
        <v>26</v>
      </c>
      <c r="D171" s="4">
        <f>PSSE!E173</f>
        <v>600</v>
      </c>
      <c r="E171" s="4" t="str">
        <f>PSSE!F173</f>
        <v>ND</v>
      </c>
      <c r="F171" s="4">
        <f>PSSE!G173</f>
        <v>1</v>
      </c>
      <c r="G171" s="4" t="str">
        <f t="shared" si="2"/>
        <v>GOV26600ND1</v>
      </c>
      <c r="H171" s="4">
        <f>COUNTIF(Data!$G$3:$BA$2935,GOV!$G171)</f>
        <v>1</v>
      </c>
      <c r="I171" s="4" t="str">
        <f>IF($H171=0,"",VLOOKUP($G171,Data!$G$3:$BA$2935,2,FALSE))</f>
        <v>'TGOV1'</v>
      </c>
      <c r="J171" s="4">
        <f>PSSE!C173</f>
        <v>1</v>
      </c>
      <c r="K171" s="4">
        <f>IF($H171=0,"",VLOOKUP($G171,Data!$G$3:$BA$2935,4,FALSE))</f>
        <v>0.05</v>
      </c>
      <c r="L171" s="4">
        <f>IF($H171=0,"",VLOOKUP($G171,Data!$G$3:$BA$2935,5,FALSE))</f>
        <v>0.05</v>
      </c>
      <c r="M171" s="4">
        <f>IF($H171=0,"",VLOOKUP($G171,Data!$G$3:$BA$2935,6,FALSE))</f>
        <v>0.9</v>
      </c>
      <c r="N171" s="4">
        <f>IF($H171=0,"",VLOOKUP($G171,Data!$G$3:$BA$2935,7,FALSE))</f>
        <v>0.3</v>
      </c>
      <c r="O171" s="4">
        <f>IF($H171=0,"",VLOOKUP($G171,Data!$G$3:$BA$2935,8,FALSE))</f>
        <v>3</v>
      </c>
      <c r="P171" s="4">
        <f>IF($H171=0,"",VLOOKUP($G171,Data!$G$3:$BA$2935,9,FALSE))</f>
        <v>9</v>
      </c>
      <c r="Q171" s="4">
        <f>IF($H171=0,"",VLOOKUP($G171,Data!$G$3:$BA$2935,10,FALSE))</f>
        <v>0</v>
      </c>
      <c r="R171" s="4" t="str">
        <f>IF($H171=0,"",VLOOKUP($G171,Data!$G$3:$BA$2935,11,FALSE))</f>
        <v>/</v>
      </c>
      <c r="S171" s="4" t="str">
        <f>IF($H171=0,"",VLOOKUP($G171,Data!$G$3:$BA$2935,12,FALSE))</f>
        <v>/</v>
      </c>
      <c r="T171" s="4" t="str">
        <f>IF($H171=0,"",VLOOKUP($G171,Data!$G$3:$BA$2935,13,FALSE))</f>
        <v/>
      </c>
      <c r="U171" s="4" t="str">
        <f>IF($H171=0,"",VLOOKUP($G171,Data!$G$3:$BA$2935,14,FALSE))</f>
        <v/>
      </c>
      <c r="V171" s="4" t="str">
        <f>IF($H171=0,"",VLOOKUP($G171,Data!$G$3:$BA$2935,15,FALSE))</f>
        <v/>
      </c>
      <c r="W171" s="4" t="str">
        <f>IF($H171=0,"",VLOOKUP($G171,Data!$G$3:$BA$2935,16,FALSE))</f>
        <v/>
      </c>
      <c r="X171" s="4" t="str">
        <f>IF($H171=0,"",VLOOKUP($G171,Data!$G$3:$BA$2935,17,FALSE))</f>
        <v/>
      </c>
      <c r="Y171" s="4" t="str">
        <f>IF($H171=0,"",VLOOKUP($G171,Data!$G$3:$BA$2935,18,FALSE))</f>
        <v/>
      </c>
      <c r="Z171" s="4" t="str">
        <f>IF($H171=0,"",VLOOKUP($G171,Data!$G$3:$BA$2935,19,FALSE))</f>
        <v/>
      </c>
      <c r="AA171" s="4" t="str">
        <f>IF($H171=0,"",VLOOKUP($G171,Data!$G$3:$BA$2935,20,FALSE))</f>
        <v/>
      </c>
      <c r="AB171" s="4" t="str">
        <f>IF($H171=0,"",VLOOKUP($G171,Data!$G$3:$BA$2935,21,FALSE))</f>
        <v/>
      </c>
      <c r="AC171" s="4" t="str">
        <f>IF($H171=0,"",VLOOKUP($G171,Data!$G$3:$BA$2935,22,FALSE))</f>
        <v/>
      </c>
      <c r="AD171" s="4" t="str">
        <f>IF($H171=0,"",VLOOKUP($G171,Data!$G$3:$BA$2935,23,FALSE))</f>
        <v/>
      </c>
      <c r="AE171" s="4" t="str">
        <f>IF($H171=0,"",VLOOKUP($G171,Data!$G$3:$BA$2935,24,FALSE))</f>
        <v/>
      </c>
      <c r="AF171" s="4" t="str">
        <f>IF($H171=0,"",VLOOKUP($G171,Data!$G$3:$BA$2935,25,FALSE))</f>
        <v/>
      </c>
      <c r="AG171" s="4" t="str">
        <f>IF($H171=0,"",VLOOKUP($G171,Data!$G$3:$BA$2935,26,FALSE))</f>
        <v/>
      </c>
      <c r="AH171" s="4" t="str">
        <f>IF($H171=0,"",VLOOKUP($G171,Data!$G$3:$BA$2935,27,FALSE))</f>
        <v/>
      </c>
      <c r="AI171" s="4" t="str">
        <f>IF($H171=0,"",VLOOKUP($G171,Data!$G$3:$BA$2935,28,FALSE))</f>
        <v/>
      </c>
      <c r="AJ171" s="4" t="str">
        <f>IF($H171=0,"",VLOOKUP($G171,Data!$G$3:$BA$2935,29,FALSE))</f>
        <v/>
      </c>
      <c r="AK171" s="4" t="str">
        <f>IF($H171=0,"",VLOOKUP($G171,Data!$G$3:$BA$2935,30,FALSE))</f>
        <v/>
      </c>
      <c r="AL171" s="4" t="str">
        <f>IF($H171=0,"",VLOOKUP($G171,Data!$G$3:$BA$2935,31,FALSE))</f>
        <v/>
      </c>
      <c r="AM171" s="4" t="str">
        <f>IF($H171=0,"",VLOOKUP($G171,Data!$G$3:$BA$2935,32,FALSE))</f>
        <v/>
      </c>
      <c r="AN171" s="4" t="str">
        <f>IF($H171=0,"",VLOOKUP($G171,Data!$G$3:$BA$2935,33,FALSE))</f>
        <v/>
      </c>
      <c r="AO171" s="4" t="str">
        <f>IF($H171=0,"",VLOOKUP($G171,Data!$G$3:$BA$2935,34,FALSE))</f>
        <v/>
      </c>
      <c r="AP171" s="4" t="str">
        <f>IF($H171=0,"",VLOOKUP($G171,Data!$G$3:$BA$2935,35,FALSE))</f>
        <v/>
      </c>
      <c r="AQ171" s="4" t="str">
        <f>IF($H171=0,"",VLOOKUP($G171,Data!$G$3:$BA$2935,36,FALSE))</f>
        <v/>
      </c>
      <c r="AR171" s="4" t="str">
        <f>IF($H171=0,"",VLOOKUP($G171,Data!$G$3:$BA$2935,37,FALSE))</f>
        <v/>
      </c>
      <c r="AS171" s="4" t="str">
        <f>IF($H171=0,"",VLOOKUP($G171,Data!$G$3:$BA$2935,38,FALSE))</f>
        <v/>
      </c>
      <c r="AT171" s="4" t="str">
        <f>IF($H171=0,"",VLOOKUP($G171,Data!$G$3:$BA$2935,39,FALSE))</f>
        <v/>
      </c>
    </row>
    <row r="172" spans="1:46" x14ac:dyDescent="0.25">
      <c r="A172" s="4">
        <f>PSSE!A174</f>
        <v>928011</v>
      </c>
      <c r="B172" s="4" t="str">
        <f>PSSE!B174</f>
        <v>PHALAI1_S1</v>
      </c>
      <c r="C172" s="4">
        <f>PSSE!D174</f>
        <v>10.5</v>
      </c>
      <c r="D172" s="4">
        <f>PSSE!E174</f>
        <v>110</v>
      </c>
      <c r="E172" s="4" t="str">
        <f>PSSE!F174</f>
        <v>ND</v>
      </c>
      <c r="F172" s="4">
        <f>PSSE!G174</f>
        <v>1</v>
      </c>
      <c r="G172" s="4" t="str">
        <f t="shared" si="2"/>
        <v>GOV10.5110ND1</v>
      </c>
      <c r="H172" s="4">
        <f>COUNTIF(Data!$G$3:$BA$2935,GOV!$G172)</f>
        <v>1</v>
      </c>
      <c r="I172" s="4" t="str">
        <f>IF($H172=0,"",VLOOKUP($G172,Data!$G$3:$BA$2935,2,FALSE))</f>
        <v>TGOV1'</v>
      </c>
      <c r="J172" s="4">
        <f>PSSE!C174</f>
        <v>1</v>
      </c>
      <c r="K172" s="4">
        <f>IF($H172=0,"",VLOOKUP($G172,Data!$G$3:$BA$2935,4,FALSE))</f>
        <v>0.03</v>
      </c>
      <c r="L172" s="4">
        <f>IF($H172=0,"",VLOOKUP($G172,Data!$G$3:$BA$2935,5,FALSE))</f>
        <v>0.499</v>
      </c>
      <c r="M172" s="4">
        <f>IF($H172=0,"",VLOOKUP($G172,Data!$G$3:$BA$2935,6,FALSE))</f>
        <v>1</v>
      </c>
      <c r="N172" s="4">
        <f>IF($H172=0,"",VLOOKUP($G172,Data!$G$3:$BA$2935,7,FALSE))</f>
        <v>0</v>
      </c>
      <c r="O172" s="4">
        <f>IF($H172=0,"",VLOOKUP($G172,Data!$G$3:$BA$2935,8,FALSE))</f>
        <v>4</v>
      </c>
      <c r="P172" s="4">
        <f>IF($H172=0,"",VLOOKUP($G172,Data!$G$3:$BA$2935,9,FALSE))</f>
        <v>9</v>
      </c>
      <c r="Q172" s="4">
        <f>IF($H172=0,"",VLOOKUP($G172,Data!$G$3:$BA$2935,10,FALSE))</f>
        <v>0.1</v>
      </c>
      <c r="R172" s="4" t="str">
        <f>IF($H172=0,"",VLOOKUP($G172,Data!$G$3:$BA$2935,11,FALSE))</f>
        <v>/</v>
      </c>
      <c r="S172" s="4" t="str">
        <f>IF($H172=0,"",VLOOKUP($G172,Data!$G$3:$BA$2935,12,FALSE))</f>
        <v>/</v>
      </c>
      <c r="T172" s="4" t="str">
        <f>IF($H172=0,"",VLOOKUP($G172,Data!$G$3:$BA$2935,13,FALSE))</f>
        <v/>
      </c>
      <c r="U172" s="4" t="str">
        <f>IF($H172=0,"",VLOOKUP($G172,Data!$G$3:$BA$2935,14,FALSE))</f>
        <v/>
      </c>
      <c r="V172" s="4" t="str">
        <f>IF($H172=0,"",VLOOKUP($G172,Data!$G$3:$BA$2935,15,FALSE))</f>
        <v/>
      </c>
      <c r="W172" s="4" t="str">
        <f>IF($H172=0,"",VLOOKUP($G172,Data!$G$3:$BA$2935,16,FALSE))</f>
        <v/>
      </c>
      <c r="X172" s="4" t="str">
        <f>IF($H172=0,"",VLOOKUP($G172,Data!$G$3:$BA$2935,17,FALSE))</f>
        <v/>
      </c>
      <c r="Y172" s="4" t="str">
        <f>IF($H172=0,"",VLOOKUP($G172,Data!$G$3:$BA$2935,18,FALSE))</f>
        <v/>
      </c>
      <c r="Z172" s="4" t="str">
        <f>IF($H172=0,"",VLOOKUP($G172,Data!$G$3:$BA$2935,19,FALSE))</f>
        <v/>
      </c>
      <c r="AA172" s="4" t="str">
        <f>IF($H172=0,"",VLOOKUP($G172,Data!$G$3:$BA$2935,20,FALSE))</f>
        <v/>
      </c>
      <c r="AB172" s="4" t="str">
        <f>IF($H172=0,"",VLOOKUP($G172,Data!$G$3:$BA$2935,21,FALSE))</f>
        <v/>
      </c>
      <c r="AC172" s="4" t="str">
        <f>IF($H172=0,"",VLOOKUP($G172,Data!$G$3:$BA$2935,22,FALSE))</f>
        <v/>
      </c>
      <c r="AD172" s="4" t="str">
        <f>IF($H172=0,"",VLOOKUP($G172,Data!$G$3:$BA$2935,23,FALSE))</f>
        <v/>
      </c>
      <c r="AE172" s="4" t="str">
        <f>IF($H172=0,"",VLOOKUP($G172,Data!$G$3:$BA$2935,24,FALSE))</f>
        <v/>
      </c>
      <c r="AF172" s="4" t="str">
        <f>IF($H172=0,"",VLOOKUP($G172,Data!$G$3:$BA$2935,25,FALSE))</f>
        <v/>
      </c>
      <c r="AG172" s="4" t="str">
        <f>IF($H172=0,"",VLOOKUP($G172,Data!$G$3:$BA$2935,26,FALSE))</f>
        <v/>
      </c>
      <c r="AH172" s="4" t="str">
        <f>IF($H172=0,"",VLOOKUP($G172,Data!$G$3:$BA$2935,27,FALSE))</f>
        <v/>
      </c>
      <c r="AI172" s="4" t="str">
        <f>IF($H172=0,"",VLOOKUP($G172,Data!$G$3:$BA$2935,28,FALSE))</f>
        <v/>
      </c>
      <c r="AJ172" s="4" t="str">
        <f>IF($H172=0,"",VLOOKUP($G172,Data!$G$3:$BA$2935,29,FALSE))</f>
        <v/>
      </c>
      <c r="AK172" s="4" t="str">
        <f>IF($H172=0,"",VLOOKUP($G172,Data!$G$3:$BA$2935,30,FALSE))</f>
        <v/>
      </c>
      <c r="AL172" s="4" t="str">
        <f>IF($H172=0,"",VLOOKUP($G172,Data!$G$3:$BA$2935,31,FALSE))</f>
        <v/>
      </c>
      <c r="AM172" s="4" t="str">
        <f>IF($H172=0,"",VLOOKUP($G172,Data!$G$3:$BA$2935,32,FALSE))</f>
        <v/>
      </c>
      <c r="AN172" s="4" t="str">
        <f>IF($H172=0,"",VLOOKUP($G172,Data!$G$3:$BA$2935,33,FALSE))</f>
        <v/>
      </c>
      <c r="AO172" s="4" t="str">
        <f>IF($H172=0,"",VLOOKUP($G172,Data!$G$3:$BA$2935,34,FALSE))</f>
        <v/>
      </c>
      <c r="AP172" s="4" t="str">
        <f>IF($H172=0,"",VLOOKUP($G172,Data!$G$3:$BA$2935,35,FALSE))</f>
        <v/>
      </c>
      <c r="AQ172" s="4" t="str">
        <f>IF($H172=0,"",VLOOKUP($G172,Data!$G$3:$BA$2935,36,FALSE))</f>
        <v/>
      </c>
      <c r="AR172" s="4" t="str">
        <f>IF($H172=0,"",VLOOKUP($G172,Data!$G$3:$BA$2935,37,FALSE))</f>
        <v/>
      </c>
      <c r="AS172" s="4" t="str">
        <f>IF($H172=0,"",VLOOKUP($G172,Data!$G$3:$BA$2935,38,FALSE))</f>
        <v/>
      </c>
      <c r="AT172" s="4" t="str">
        <f>IF($H172=0,"",VLOOKUP($G172,Data!$G$3:$BA$2935,39,FALSE))</f>
        <v/>
      </c>
    </row>
    <row r="173" spans="1:46" x14ac:dyDescent="0.25">
      <c r="A173" s="4">
        <f>PSSE!A175</f>
        <v>928012</v>
      </c>
      <c r="B173" s="4" t="str">
        <f>PSSE!B175</f>
        <v>PHALAI1_S2</v>
      </c>
      <c r="C173" s="4">
        <f>PSSE!D175</f>
        <v>10.5</v>
      </c>
      <c r="D173" s="4">
        <f>PSSE!E175</f>
        <v>110</v>
      </c>
      <c r="E173" s="4" t="str">
        <f>PSSE!F175</f>
        <v>ND</v>
      </c>
      <c r="F173" s="4">
        <f>PSSE!G175</f>
        <v>1</v>
      </c>
      <c r="G173" s="4" t="str">
        <f t="shared" si="2"/>
        <v>GOV10.5110ND1</v>
      </c>
      <c r="H173" s="4">
        <f>COUNTIF(Data!$G$3:$BA$2935,GOV!$G173)</f>
        <v>1</v>
      </c>
      <c r="I173" s="4" t="str">
        <f>IF($H173=0,"",VLOOKUP($G173,Data!$G$3:$BA$2935,2,FALSE))</f>
        <v>TGOV1'</v>
      </c>
      <c r="J173" s="4">
        <f>PSSE!C175</f>
        <v>1</v>
      </c>
      <c r="K173" s="4">
        <f>IF($H173=0,"",VLOOKUP($G173,Data!$G$3:$BA$2935,4,FALSE))</f>
        <v>0.03</v>
      </c>
      <c r="L173" s="4">
        <f>IF($H173=0,"",VLOOKUP($G173,Data!$G$3:$BA$2935,5,FALSE))</f>
        <v>0.499</v>
      </c>
      <c r="M173" s="4">
        <f>IF($H173=0,"",VLOOKUP($G173,Data!$G$3:$BA$2935,6,FALSE))</f>
        <v>1</v>
      </c>
      <c r="N173" s="4">
        <f>IF($H173=0,"",VLOOKUP($G173,Data!$G$3:$BA$2935,7,FALSE))</f>
        <v>0</v>
      </c>
      <c r="O173" s="4">
        <f>IF($H173=0,"",VLOOKUP($G173,Data!$G$3:$BA$2935,8,FALSE))</f>
        <v>4</v>
      </c>
      <c r="P173" s="4">
        <f>IF($H173=0,"",VLOOKUP($G173,Data!$G$3:$BA$2935,9,FALSE))</f>
        <v>9</v>
      </c>
      <c r="Q173" s="4">
        <f>IF($H173=0,"",VLOOKUP($G173,Data!$G$3:$BA$2935,10,FALSE))</f>
        <v>0.1</v>
      </c>
      <c r="R173" s="4" t="str">
        <f>IF($H173=0,"",VLOOKUP($G173,Data!$G$3:$BA$2935,11,FALSE))</f>
        <v>/</v>
      </c>
      <c r="S173" s="4" t="str">
        <f>IF($H173=0,"",VLOOKUP($G173,Data!$G$3:$BA$2935,12,FALSE))</f>
        <v>/</v>
      </c>
      <c r="T173" s="4" t="str">
        <f>IF($H173=0,"",VLOOKUP($G173,Data!$G$3:$BA$2935,13,FALSE))</f>
        <v/>
      </c>
      <c r="U173" s="4" t="str">
        <f>IF($H173=0,"",VLOOKUP($G173,Data!$G$3:$BA$2935,14,FALSE))</f>
        <v/>
      </c>
      <c r="V173" s="4" t="str">
        <f>IF($H173=0,"",VLOOKUP($G173,Data!$G$3:$BA$2935,15,FALSE))</f>
        <v/>
      </c>
      <c r="W173" s="4" t="str">
        <f>IF($H173=0,"",VLOOKUP($G173,Data!$G$3:$BA$2935,16,FALSE))</f>
        <v/>
      </c>
      <c r="X173" s="4" t="str">
        <f>IF($H173=0,"",VLOOKUP($G173,Data!$G$3:$BA$2935,17,FALSE))</f>
        <v/>
      </c>
      <c r="Y173" s="4" t="str">
        <f>IF($H173=0,"",VLOOKUP($G173,Data!$G$3:$BA$2935,18,FALSE))</f>
        <v/>
      </c>
      <c r="Z173" s="4" t="str">
        <f>IF($H173=0,"",VLOOKUP($G173,Data!$G$3:$BA$2935,19,FALSE))</f>
        <v/>
      </c>
      <c r="AA173" s="4" t="str">
        <f>IF($H173=0,"",VLOOKUP($G173,Data!$G$3:$BA$2935,20,FALSE))</f>
        <v/>
      </c>
      <c r="AB173" s="4" t="str">
        <f>IF($H173=0,"",VLOOKUP($G173,Data!$G$3:$BA$2935,21,FALSE))</f>
        <v/>
      </c>
      <c r="AC173" s="4" t="str">
        <f>IF($H173=0,"",VLOOKUP($G173,Data!$G$3:$BA$2935,22,FALSE))</f>
        <v/>
      </c>
      <c r="AD173" s="4" t="str">
        <f>IF($H173=0,"",VLOOKUP($G173,Data!$G$3:$BA$2935,23,FALSE))</f>
        <v/>
      </c>
      <c r="AE173" s="4" t="str">
        <f>IF($H173=0,"",VLOOKUP($G173,Data!$G$3:$BA$2935,24,FALSE))</f>
        <v/>
      </c>
      <c r="AF173" s="4" t="str">
        <f>IF($H173=0,"",VLOOKUP($G173,Data!$G$3:$BA$2935,25,FALSE))</f>
        <v/>
      </c>
      <c r="AG173" s="4" t="str">
        <f>IF($H173=0,"",VLOOKUP($G173,Data!$G$3:$BA$2935,26,FALSE))</f>
        <v/>
      </c>
      <c r="AH173" s="4" t="str">
        <f>IF($H173=0,"",VLOOKUP($G173,Data!$G$3:$BA$2935,27,FALSE))</f>
        <v/>
      </c>
      <c r="AI173" s="4" t="str">
        <f>IF($H173=0,"",VLOOKUP($G173,Data!$G$3:$BA$2935,28,FALSE))</f>
        <v/>
      </c>
      <c r="AJ173" s="4" t="str">
        <f>IF($H173=0,"",VLOOKUP($G173,Data!$G$3:$BA$2935,29,FALSE))</f>
        <v/>
      </c>
      <c r="AK173" s="4" t="str">
        <f>IF($H173=0,"",VLOOKUP($G173,Data!$G$3:$BA$2935,30,FALSE))</f>
        <v/>
      </c>
      <c r="AL173" s="4" t="str">
        <f>IF($H173=0,"",VLOOKUP($G173,Data!$G$3:$BA$2935,31,FALSE))</f>
        <v/>
      </c>
      <c r="AM173" s="4" t="str">
        <f>IF($H173=0,"",VLOOKUP($G173,Data!$G$3:$BA$2935,32,FALSE))</f>
        <v/>
      </c>
      <c r="AN173" s="4" t="str">
        <f>IF($H173=0,"",VLOOKUP($G173,Data!$G$3:$BA$2935,33,FALSE))</f>
        <v/>
      </c>
      <c r="AO173" s="4" t="str">
        <f>IF($H173=0,"",VLOOKUP($G173,Data!$G$3:$BA$2935,34,FALSE))</f>
        <v/>
      </c>
      <c r="AP173" s="4" t="str">
        <f>IF($H173=0,"",VLOOKUP($G173,Data!$G$3:$BA$2935,35,FALSE))</f>
        <v/>
      </c>
      <c r="AQ173" s="4" t="str">
        <f>IF($H173=0,"",VLOOKUP($G173,Data!$G$3:$BA$2935,36,FALSE))</f>
        <v/>
      </c>
      <c r="AR173" s="4" t="str">
        <f>IF($H173=0,"",VLOOKUP($G173,Data!$G$3:$BA$2935,37,FALSE))</f>
        <v/>
      </c>
      <c r="AS173" s="4" t="str">
        <f>IF($H173=0,"",VLOOKUP($G173,Data!$G$3:$BA$2935,38,FALSE))</f>
        <v/>
      </c>
      <c r="AT173" s="4" t="str">
        <f>IF($H173=0,"",VLOOKUP($G173,Data!$G$3:$BA$2935,39,FALSE))</f>
        <v/>
      </c>
    </row>
    <row r="174" spans="1:46" x14ac:dyDescent="0.25">
      <c r="A174" s="4">
        <f>PSSE!A176</f>
        <v>928013</v>
      </c>
      <c r="B174" s="4" t="str">
        <f>PSSE!B176</f>
        <v>PHALAI1_S3</v>
      </c>
      <c r="C174" s="4">
        <f>PSSE!D176</f>
        <v>10.5</v>
      </c>
      <c r="D174" s="4">
        <f>PSSE!E176</f>
        <v>110</v>
      </c>
      <c r="E174" s="4" t="str">
        <f>PSSE!F176</f>
        <v>ND</v>
      </c>
      <c r="F174" s="4">
        <f>PSSE!G176</f>
        <v>1</v>
      </c>
      <c r="G174" s="4" t="str">
        <f t="shared" si="2"/>
        <v>GOV10.5110ND1</v>
      </c>
      <c r="H174" s="4">
        <f>COUNTIF(Data!$G$3:$BA$2935,GOV!$G174)</f>
        <v>1</v>
      </c>
      <c r="I174" s="4" t="str">
        <f>IF($H174=0,"",VLOOKUP($G174,Data!$G$3:$BA$2935,2,FALSE))</f>
        <v>TGOV1'</v>
      </c>
      <c r="J174" s="4">
        <f>PSSE!C176</f>
        <v>1</v>
      </c>
      <c r="K174" s="4">
        <f>IF($H174=0,"",VLOOKUP($G174,Data!$G$3:$BA$2935,4,FALSE))</f>
        <v>0.03</v>
      </c>
      <c r="L174" s="4">
        <f>IF($H174=0,"",VLOOKUP($G174,Data!$G$3:$BA$2935,5,FALSE))</f>
        <v>0.499</v>
      </c>
      <c r="M174" s="4">
        <f>IF($H174=0,"",VLOOKUP($G174,Data!$G$3:$BA$2935,6,FALSE))</f>
        <v>1</v>
      </c>
      <c r="N174" s="4">
        <f>IF($H174=0,"",VLOOKUP($G174,Data!$G$3:$BA$2935,7,FALSE))</f>
        <v>0</v>
      </c>
      <c r="O174" s="4">
        <f>IF($H174=0,"",VLOOKUP($G174,Data!$G$3:$BA$2935,8,FALSE))</f>
        <v>4</v>
      </c>
      <c r="P174" s="4">
        <f>IF($H174=0,"",VLOOKUP($G174,Data!$G$3:$BA$2935,9,FALSE))</f>
        <v>9</v>
      </c>
      <c r="Q174" s="4">
        <f>IF($H174=0,"",VLOOKUP($G174,Data!$G$3:$BA$2935,10,FALSE))</f>
        <v>0.1</v>
      </c>
      <c r="R174" s="4" t="str">
        <f>IF($H174=0,"",VLOOKUP($G174,Data!$G$3:$BA$2935,11,FALSE))</f>
        <v>/</v>
      </c>
      <c r="S174" s="4" t="str">
        <f>IF($H174=0,"",VLOOKUP($G174,Data!$G$3:$BA$2935,12,FALSE))</f>
        <v>/</v>
      </c>
      <c r="T174" s="4" t="str">
        <f>IF($H174=0,"",VLOOKUP($G174,Data!$G$3:$BA$2935,13,FALSE))</f>
        <v/>
      </c>
      <c r="U174" s="4" t="str">
        <f>IF($H174=0,"",VLOOKUP($G174,Data!$G$3:$BA$2935,14,FALSE))</f>
        <v/>
      </c>
      <c r="V174" s="4" t="str">
        <f>IF($H174=0,"",VLOOKUP($G174,Data!$G$3:$BA$2935,15,FALSE))</f>
        <v/>
      </c>
      <c r="W174" s="4" t="str">
        <f>IF($H174=0,"",VLOOKUP($G174,Data!$G$3:$BA$2935,16,FALSE))</f>
        <v/>
      </c>
      <c r="X174" s="4" t="str">
        <f>IF($H174=0,"",VLOOKUP($G174,Data!$G$3:$BA$2935,17,FALSE))</f>
        <v/>
      </c>
      <c r="Y174" s="4" t="str">
        <f>IF($H174=0,"",VLOOKUP($G174,Data!$G$3:$BA$2935,18,FALSE))</f>
        <v/>
      </c>
      <c r="Z174" s="4" t="str">
        <f>IF($H174=0,"",VLOOKUP($G174,Data!$G$3:$BA$2935,19,FALSE))</f>
        <v/>
      </c>
      <c r="AA174" s="4" t="str">
        <f>IF($H174=0,"",VLOOKUP($G174,Data!$G$3:$BA$2935,20,FALSE))</f>
        <v/>
      </c>
      <c r="AB174" s="4" t="str">
        <f>IF($H174=0,"",VLOOKUP($G174,Data!$G$3:$BA$2935,21,FALSE))</f>
        <v/>
      </c>
      <c r="AC174" s="4" t="str">
        <f>IF($H174=0,"",VLOOKUP($G174,Data!$G$3:$BA$2935,22,FALSE))</f>
        <v/>
      </c>
      <c r="AD174" s="4" t="str">
        <f>IF($H174=0,"",VLOOKUP($G174,Data!$G$3:$BA$2935,23,FALSE))</f>
        <v/>
      </c>
      <c r="AE174" s="4" t="str">
        <f>IF($H174=0,"",VLOOKUP($G174,Data!$G$3:$BA$2935,24,FALSE))</f>
        <v/>
      </c>
      <c r="AF174" s="4" t="str">
        <f>IF($H174=0,"",VLOOKUP($G174,Data!$G$3:$BA$2935,25,FALSE))</f>
        <v/>
      </c>
      <c r="AG174" s="4" t="str">
        <f>IF($H174=0,"",VLOOKUP($G174,Data!$G$3:$BA$2935,26,FALSE))</f>
        <v/>
      </c>
      <c r="AH174" s="4" t="str">
        <f>IF($H174=0,"",VLOOKUP($G174,Data!$G$3:$BA$2935,27,FALSE))</f>
        <v/>
      </c>
      <c r="AI174" s="4" t="str">
        <f>IF($H174=0,"",VLOOKUP($G174,Data!$G$3:$BA$2935,28,FALSE))</f>
        <v/>
      </c>
      <c r="AJ174" s="4" t="str">
        <f>IF($H174=0,"",VLOOKUP($G174,Data!$G$3:$BA$2935,29,FALSE))</f>
        <v/>
      </c>
      <c r="AK174" s="4" t="str">
        <f>IF($H174=0,"",VLOOKUP($G174,Data!$G$3:$BA$2935,30,FALSE))</f>
        <v/>
      </c>
      <c r="AL174" s="4" t="str">
        <f>IF($H174=0,"",VLOOKUP($G174,Data!$G$3:$BA$2935,31,FALSE))</f>
        <v/>
      </c>
      <c r="AM174" s="4" t="str">
        <f>IF($H174=0,"",VLOOKUP($G174,Data!$G$3:$BA$2935,32,FALSE))</f>
        <v/>
      </c>
      <c r="AN174" s="4" t="str">
        <f>IF($H174=0,"",VLOOKUP($G174,Data!$G$3:$BA$2935,33,FALSE))</f>
        <v/>
      </c>
      <c r="AO174" s="4" t="str">
        <f>IF($H174=0,"",VLOOKUP($G174,Data!$G$3:$BA$2935,34,FALSE))</f>
        <v/>
      </c>
      <c r="AP174" s="4" t="str">
        <f>IF($H174=0,"",VLOOKUP($G174,Data!$G$3:$BA$2935,35,FALSE))</f>
        <v/>
      </c>
      <c r="AQ174" s="4" t="str">
        <f>IF($H174=0,"",VLOOKUP($G174,Data!$G$3:$BA$2935,36,FALSE))</f>
        <v/>
      </c>
      <c r="AR174" s="4" t="str">
        <f>IF($H174=0,"",VLOOKUP($G174,Data!$G$3:$BA$2935,37,FALSE))</f>
        <v/>
      </c>
      <c r="AS174" s="4" t="str">
        <f>IF($H174=0,"",VLOOKUP($G174,Data!$G$3:$BA$2935,38,FALSE))</f>
        <v/>
      </c>
      <c r="AT174" s="4" t="str">
        <f>IF($H174=0,"",VLOOKUP($G174,Data!$G$3:$BA$2935,39,FALSE))</f>
        <v/>
      </c>
    </row>
    <row r="175" spans="1:46" x14ac:dyDescent="0.25">
      <c r="A175" s="4">
        <f>PSSE!A177</f>
        <v>928014</v>
      </c>
      <c r="B175" s="4" t="str">
        <f>PSSE!B177</f>
        <v>PHALAI1_S4</v>
      </c>
      <c r="C175" s="4">
        <f>PSSE!D177</f>
        <v>10.5</v>
      </c>
      <c r="D175" s="4">
        <f>PSSE!E177</f>
        <v>110</v>
      </c>
      <c r="E175" s="4" t="str">
        <f>PSSE!F177</f>
        <v>ND</v>
      </c>
      <c r="F175" s="4">
        <f>PSSE!G177</f>
        <v>1</v>
      </c>
      <c r="G175" s="4" t="str">
        <f t="shared" si="2"/>
        <v>GOV10.5110ND1</v>
      </c>
      <c r="H175" s="4">
        <f>COUNTIF(Data!$G$3:$BA$2935,GOV!$G175)</f>
        <v>1</v>
      </c>
      <c r="I175" s="4" t="str">
        <f>IF($H175=0,"",VLOOKUP($G175,Data!$G$3:$BA$2935,2,FALSE))</f>
        <v>TGOV1'</v>
      </c>
      <c r="J175" s="4">
        <f>PSSE!C177</f>
        <v>1</v>
      </c>
      <c r="K175" s="4">
        <f>IF($H175=0,"",VLOOKUP($G175,Data!$G$3:$BA$2935,4,FALSE))</f>
        <v>0.03</v>
      </c>
      <c r="L175" s="4">
        <f>IF($H175=0,"",VLOOKUP($G175,Data!$G$3:$BA$2935,5,FALSE))</f>
        <v>0.499</v>
      </c>
      <c r="M175" s="4">
        <f>IF($H175=0,"",VLOOKUP($G175,Data!$G$3:$BA$2935,6,FALSE))</f>
        <v>1</v>
      </c>
      <c r="N175" s="4">
        <f>IF($H175=0,"",VLOOKUP($G175,Data!$G$3:$BA$2935,7,FALSE))</f>
        <v>0</v>
      </c>
      <c r="O175" s="4">
        <f>IF($H175=0,"",VLOOKUP($G175,Data!$G$3:$BA$2935,8,FALSE))</f>
        <v>4</v>
      </c>
      <c r="P175" s="4">
        <f>IF($H175=0,"",VLOOKUP($G175,Data!$G$3:$BA$2935,9,FALSE))</f>
        <v>9</v>
      </c>
      <c r="Q175" s="4">
        <f>IF($H175=0,"",VLOOKUP($G175,Data!$G$3:$BA$2935,10,FALSE))</f>
        <v>0.1</v>
      </c>
      <c r="R175" s="4" t="str">
        <f>IF($H175=0,"",VLOOKUP($G175,Data!$G$3:$BA$2935,11,FALSE))</f>
        <v>/</v>
      </c>
      <c r="S175" s="4" t="str">
        <f>IF($H175=0,"",VLOOKUP($G175,Data!$G$3:$BA$2935,12,FALSE))</f>
        <v>/</v>
      </c>
      <c r="T175" s="4" t="str">
        <f>IF($H175=0,"",VLOOKUP($G175,Data!$G$3:$BA$2935,13,FALSE))</f>
        <v/>
      </c>
      <c r="U175" s="4" t="str">
        <f>IF($H175=0,"",VLOOKUP($G175,Data!$G$3:$BA$2935,14,FALSE))</f>
        <v/>
      </c>
      <c r="V175" s="4" t="str">
        <f>IF($H175=0,"",VLOOKUP($G175,Data!$G$3:$BA$2935,15,FALSE))</f>
        <v/>
      </c>
      <c r="W175" s="4" t="str">
        <f>IF($H175=0,"",VLOOKUP($G175,Data!$G$3:$BA$2935,16,FALSE))</f>
        <v/>
      </c>
      <c r="X175" s="4" t="str">
        <f>IF($H175=0,"",VLOOKUP($G175,Data!$G$3:$BA$2935,17,FALSE))</f>
        <v/>
      </c>
      <c r="Y175" s="4" t="str">
        <f>IF($H175=0,"",VLOOKUP($G175,Data!$G$3:$BA$2935,18,FALSE))</f>
        <v/>
      </c>
      <c r="Z175" s="4" t="str">
        <f>IF($H175=0,"",VLOOKUP($G175,Data!$G$3:$BA$2935,19,FALSE))</f>
        <v/>
      </c>
      <c r="AA175" s="4" t="str">
        <f>IF($H175=0,"",VLOOKUP($G175,Data!$G$3:$BA$2935,20,FALSE))</f>
        <v/>
      </c>
      <c r="AB175" s="4" t="str">
        <f>IF($H175=0,"",VLOOKUP($G175,Data!$G$3:$BA$2935,21,FALSE))</f>
        <v/>
      </c>
      <c r="AC175" s="4" t="str">
        <f>IF($H175=0,"",VLOOKUP($G175,Data!$G$3:$BA$2935,22,FALSE))</f>
        <v/>
      </c>
      <c r="AD175" s="4" t="str">
        <f>IF($H175=0,"",VLOOKUP($G175,Data!$G$3:$BA$2935,23,FALSE))</f>
        <v/>
      </c>
      <c r="AE175" s="4" t="str">
        <f>IF($H175=0,"",VLOOKUP($G175,Data!$G$3:$BA$2935,24,FALSE))</f>
        <v/>
      </c>
      <c r="AF175" s="4" t="str">
        <f>IF($H175=0,"",VLOOKUP($G175,Data!$G$3:$BA$2935,25,FALSE))</f>
        <v/>
      </c>
      <c r="AG175" s="4" t="str">
        <f>IF($H175=0,"",VLOOKUP($G175,Data!$G$3:$BA$2935,26,FALSE))</f>
        <v/>
      </c>
      <c r="AH175" s="4" t="str">
        <f>IF($H175=0,"",VLOOKUP($G175,Data!$G$3:$BA$2935,27,FALSE))</f>
        <v/>
      </c>
      <c r="AI175" s="4" t="str">
        <f>IF($H175=0,"",VLOOKUP($G175,Data!$G$3:$BA$2935,28,FALSE))</f>
        <v/>
      </c>
      <c r="AJ175" s="4" t="str">
        <f>IF($H175=0,"",VLOOKUP($G175,Data!$G$3:$BA$2935,29,FALSE))</f>
        <v/>
      </c>
      <c r="AK175" s="4" t="str">
        <f>IF($H175=0,"",VLOOKUP($G175,Data!$G$3:$BA$2935,30,FALSE))</f>
        <v/>
      </c>
      <c r="AL175" s="4" t="str">
        <f>IF($H175=0,"",VLOOKUP($G175,Data!$G$3:$BA$2935,31,FALSE))</f>
        <v/>
      </c>
      <c r="AM175" s="4" t="str">
        <f>IF($H175=0,"",VLOOKUP($G175,Data!$G$3:$BA$2935,32,FALSE))</f>
        <v/>
      </c>
      <c r="AN175" s="4" t="str">
        <f>IF($H175=0,"",VLOOKUP($G175,Data!$G$3:$BA$2935,33,FALSE))</f>
        <v/>
      </c>
      <c r="AO175" s="4" t="str">
        <f>IF($H175=0,"",VLOOKUP($G175,Data!$G$3:$BA$2935,34,FALSE))</f>
        <v/>
      </c>
      <c r="AP175" s="4" t="str">
        <f>IF($H175=0,"",VLOOKUP($G175,Data!$G$3:$BA$2935,35,FALSE))</f>
        <v/>
      </c>
      <c r="AQ175" s="4" t="str">
        <f>IF($H175=0,"",VLOOKUP($G175,Data!$G$3:$BA$2935,36,FALSE))</f>
        <v/>
      </c>
      <c r="AR175" s="4" t="str">
        <f>IF($H175=0,"",VLOOKUP($G175,Data!$G$3:$BA$2935,37,FALSE))</f>
        <v/>
      </c>
      <c r="AS175" s="4" t="str">
        <f>IF($H175=0,"",VLOOKUP($G175,Data!$G$3:$BA$2935,38,FALSE))</f>
        <v/>
      </c>
      <c r="AT175" s="4" t="str">
        <f>IF($H175=0,"",VLOOKUP($G175,Data!$G$3:$BA$2935,39,FALSE))</f>
        <v/>
      </c>
    </row>
    <row r="176" spans="1:46" x14ac:dyDescent="0.25">
      <c r="A176" s="4">
        <f>PSSE!A178</f>
        <v>928021</v>
      </c>
      <c r="B176" s="4" t="str">
        <f>PSSE!B178</f>
        <v>PHALAI2_S1</v>
      </c>
      <c r="C176" s="4">
        <f>PSSE!D178</f>
        <v>19</v>
      </c>
      <c r="D176" s="4">
        <f>PSSE!E178</f>
        <v>300</v>
      </c>
      <c r="E176" s="4" t="str">
        <f>PSSE!F178</f>
        <v>ND</v>
      </c>
      <c r="F176" s="4">
        <f>PSSE!G178</f>
        <v>1</v>
      </c>
      <c r="G176" s="4" t="str">
        <f t="shared" si="2"/>
        <v>GOV19300ND1</v>
      </c>
      <c r="H176" s="4">
        <f>COUNTIF(Data!$G$3:$BA$2935,GOV!$G176)</f>
        <v>1</v>
      </c>
      <c r="I176" s="4" t="str">
        <f>IF($H176=0,"",VLOOKUP($G176,Data!$G$3:$BA$2935,2,FALSE))</f>
        <v>'TGOV1'</v>
      </c>
      <c r="J176" s="4">
        <f>PSSE!C178</f>
        <v>1</v>
      </c>
      <c r="K176" s="4">
        <f>IF($H176=0,"",VLOOKUP($G176,Data!$G$3:$BA$2935,4,FALSE))</f>
        <v>0.03</v>
      </c>
      <c r="L176" s="4">
        <f>IF($H176=0,"",VLOOKUP($G176,Data!$G$3:$BA$2935,5,FALSE))</f>
        <v>0.499</v>
      </c>
      <c r="M176" s="4">
        <f>IF($H176=0,"",VLOOKUP($G176,Data!$G$3:$BA$2935,6,FALSE))</f>
        <v>1</v>
      </c>
      <c r="N176" s="4">
        <f>IF($H176=0,"",VLOOKUP($G176,Data!$G$3:$BA$2935,7,FALSE))</f>
        <v>0</v>
      </c>
      <c r="O176" s="4">
        <f>IF($H176=0,"",VLOOKUP($G176,Data!$G$3:$BA$2935,8,FALSE))</f>
        <v>4</v>
      </c>
      <c r="P176" s="4">
        <f>IF($H176=0,"",VLOOKUP($G176,Data!$G$3:$BA$2935,9,FALSE))</f>
        <v>9</v>
      </c>
      <c r="Q176" s="4">
        <f>IF($H176=0,"",VLOOKUP($G176,Data!$G$3:$BA$2935,10,FALSE))</f>
        <v>0.1</v>
      </c>
      <c r="R176" s="4" t="str">
        <f>IF($H176=0,"",VLOOKUP($G176,Data!$G$3:$BA$2935,11,FALSE))</f>
        <v>/</v>
      </c>
      <c r="S176" s="4" t="str">
        <f>IF($H176=0,"",VLOOKUP($G176,Data!$G$3:$BA$2935,12,FALSE))</f>
        <v>/</v>
      </c>
      <c r="T176" s="4" t="str">
        <f>IF($H176=0,"",VLOOKUP($G176,Data!$G$3:$BA$2935,13,FALSE))</f>
        <v/>
      </c>
      <c r="U176" s="4" t="str">
        <f>IF($H176=0,"",VLOOKUP($G176,Data!$G$3:$BA$2935,14,FALSE))</f>
        <v/>
      </c>
      <c r="V176" s="4" t="str">
        <f>IF($H176=0,"",VLOOKUP($G176,Data!$G$3:$BA$2935,15,FALSE))</f>
        <v/>
      </c>
      <c r="W176" s="4" t="str">
        <f>IF($H176=0,"",VLOOKUP($G176,Data!$G$3:$BA$2935,16,FALSE))</f>
        <v/>
      </c>
      <c r="X176" s="4" t="str">
        <f>IF($H176=0,"",VLOOKUP($G176,Data!$G$3:$BA$2935,17,FALSE))</f>
        <v/>
      </c>
      <c r="Y176" s="4" t="str">
        <f>IF($H176=0,"",VLOOKUP($G176,Data!$G$3:$BA$2935,18,FALSE))</f>
        <v/>
      </c>
      <c r="Z176" s="4" t="str">
        <f>IF($H176=0,"",VLOOKUP($G176,Data!$G$3:$BA$2935,19,FALSE))</f>
        <v/>
      </c>
      <c r="AA176" s="4" t="str">
        <f>IF($H176=0,"",VLOOKUP($G176,Data!$G$3:$BA$2935,20,FALSE))</f>
        <v/>
      </c>
      <c r="AB176" s="4" t="str">
        <f>IF($H176=0,"",VLOOKUP($G176,Data!$G$3:$BA$2935,21,FALSE))</f>
        <v/>
      </c>
      <c r="AC176" s="4" t="str">
        <f>IF($H176=0,"",VLOOKUP($G176,Data!$G$3:$BA$2935,22,FALSE))</f>
        <v/>
      </c>
      <c r="AD176" s="4" t="str">
        <f>IF($H176=0,"",VLOOKUP($G176,Data!$G$3:$BA$2935,23,FALSE))</f>
        <v/>
      </c>
      <c r="AE176" s="4" t="str">
        <f>IF($H176=0,"",VLOOKUP($G176,Data!$G$3:$BA$2935,24,FALSE))</f>
        <v/>
      </c>
      <c r="AF176" s="4" t="str">
        <f>IF($H176=0,"",VLOOKUP($G176,Data!$G$3:$BA$2935,25,FALSE))</f>
        <v/>
      </c>
      <c r="AG176" s="4" t="str">
        <f>IF($H176=0,"",VLOOKUP($G176,Data!$G$3:$BA$2935,26,FALSE))</f>
        <v/>
      </c>
      <c r="AH176" s="4" t="str">
        <f>IF($H176=0,"",VLOOKUP($G176,Data!$G$3:$BA$2935,27,FALSE))</f>
        <v/>
      </c>
      <c r="AI176" s="4" t="str">
        <f>IF($H176=0,"",VLOOKUP($G176,Data!$G$3:$BA$2935,28,FALSE))</f>
        <v/>
      </c>
      <c r="AJ176" s="4" t="str">
        <f>IF($H176=0,"",VLOOKUP($G176,Data!$G$3:$BA$2935,29,FALSE))</f>
        <v/>
      </c>
      <c r="AK176" s="4" t="str">
        <f>IF($H176=0,"",VLOOKUP($G176,Data!$G$3:$BA$2935,30,FALSE))</f>
        <v/>
      </c>
      <c r="AL176" s="4" t="str">
        <f>IF($H176=0,"",VLOOKUP($G176,Data!$G$3:$BA$2935,31,FALSE))</f>
        <v/>
      </c>
      <c r="AM176" s="4" t="str">
        <f>IF($H176=0,"",VLOOKUP($G176,Data!$G$3:$BA$2935,32,FALSE))</f>
        <v/>
      </c>
      <c r="AN176" s="4" t="str">
        <f>IF($H176=0,"",VLOOKUP($G176,Data!$G$3:$BA$2935,33,FALSE))</f>
        <v/>
      </c>
      <c r="AO176" s="4" t="str">
        <f>IF($H176=0,"",VLOOKUP($G176,Data!$G$3:$BA$2935,34,FALSE))</f>
        <v/>
      </c>
      <c r="AP176" s="4" t="str">
        <f>IF($H176=0,"",VLOOKUP($G176,Data!$G$3:$BA$2935,35,FALSE))</f>
        <v/>
      </c>
      <c r="AQ176" s="4" t="str">
        <f>IF($H176=0,"",VLOOKUP($G176,Data!$G$3:$BA$2935,36,FALSE))</f>
        <v/>
      </c>
      <c r="AR176" s="4" t="str">
        <f>IF($H176=0,"",VLOOKUP($G176,Data!$G$3:$BA$2935,37,FALSE))</f>
        <v/>
      </c>
      <c r="AS176" s="4" t="str">
        <f>IF($H176=0,"",VLOOKUP($G176,Data!$G$3:$BA$2935,38,FALSE))</f>
        <v/>
      </c>
      <c r="AT176" s="4" t="str">
        <f>IF($H176=0,"",VLOOKUP($G176,Data!$G$3:$BA$2935,39,FALSE))</f>
        <v/>
      </c>
    </row>
    <row r="177" spans="1:46" x14ac:dyDescent="0.25">
      <c r="A177" s="4">
        <f>PSSE!A179</f>
        <v>928022</v>
      </c>
      <c r="B177" s="4" t="str">
        <f>PSSE!B179</f>
        <v>PHALAI2_S2</v>
      </c>
      <c r="C177" s="4">
        <f>PSSE!D179</f>
        <v>19</v>
      </c>
      <c r="D177" s="4">
        <f>PSSE!E179</f>
        <v>300</v>
      </c>
      <c r="E177" s="4" t="str">
        <f>PSSE!F179</f>
        <v>ND</v>
      </c>
      <c r="F177" s="4">
        <f>PSSE!G179</f>
        <v>1</v>
      </c>
      <c r="G177" s="4" t="str">
        <f t="shared" ref="G177:G240" si="3">"GOV"&amp;C177&amp;D177&amp;E177&amp;F177</f>
        <v>GOV19300ND1</v>
      </c>
      <c r="H177" s="4">
        <f>COUNTIF(Data!$G$3:$BA$2935,GOV!$G177)</f>
        <v>1</v>
      </c>
      <c r="I177" s="4" t="str">
        <f>IF($H177=0,"",VLOOKUP($G177,Data!$G$3:$BA$2935,2,FALSE))</f>
        <v>'TGOV1'</v>
      </c>
      <c r="J177" s="4">
        <f>PSSE!C179</f>
        <v>1</v>
      </c>
      <c r="K177" s="4">
        <f>IF($H177=0,"",VLOOKUP($G177,Data!$G$3:$BA$2935,4,FALSE))</f>
        <v>0.03</v>
      </c>
      <c r="L177" s="4">
        <f>IF($H177=0,"",VLOOKUP($G177,Data!$G$3:$BA$2935,5,FALSE))</f>
        <v>0.499</v>
      </c>
      <c r="M177" s="4">
        <f>IF($H177=0,"",VLOOKUP($G177,Data!$G$3:$BA$2935,6,FALSE))</f>
        <v>1</v>
      </c>
      <c r="N177" s="4">
        <f>IF($H177=0,"",VLOOKUP($G177,Data!$G$3:$BA$2935,7,FALSE))</f>
        <v>0</v>
      </c>
      <c r="O177" s="4">
        <f>IF($H177=0,"",VLOOKUP($G177,Data!$G$3:$BA$2935,8,FALSE))</f>
        <v>4</v>
      </c>
      <c r="P177" s="4">
        <f>IF($H177=0,"",VLOOKUP($G177,Data!$G$3:$BA$2935,9,FALSE))</f>
        <v>9</v>
      </c>
      <c r="Q177" s="4">
        <f>IF($H177=0,"",VLOOKUP($G177,Data!$G$3:$BA$2935,10,FALSE))</f>
        <v>0.1</v>
      </c>
      <c r="R177" s="4" t="str">
        <f>IF($H177=0,"",VLOOKUP($G177,Data!$G$3:$BA$2935,11,FALSE))</f>
        <v>/</v>
      </c>
      <c r="S177" s="4" t="str">
        <f>IF($H177=0,"",VLOOKUP($G177,Data!$G$3:$BA$2935,12,FALSE))</f>
        <v>/</v>
      </c>
      <c r="T177" s="4" t="str">
        <f>IF($H177=0,"",VLOOKUP($G177,Data!$G$3:$BA$2935,13,FALSE))</f>
        <v/>
      </c>
      <c r="U177" s="4" t="str">
        <f>IF($H177=0,"",VLOOKUP($G177,Data!$G$3:$BA$2935,14,FALSE))</f>
        <v/>
      </c>
      <c r="V177" s="4" t="str">
        <f>IF($H177=0,"",VLOOKUP($G177,Data!$G$3:$BA$2935,15,FALSE))</f>
        <v/>
      </c>
      <c r="W177" s="4" t="str">
        <f>IF($H177=0,"",VLOOKUP($G177,Data!$G$3:$BA$2935,16,FALSE))</f>
        <v/>
      </c>
      <c r="X177" s="4" t="str">
        <f>IF($H177=0,"",VLOOKUP($G177,Data!$G$3:$BA$2935,17,FALSE))</f>
        <v/>
      </c>
      <c r="Y177" s="4" t="str">
        <f>IF($H177=0,"",VLOOKUP($G177,Data!$G$3:$BA$2935,18,FALSE))</f>
        <v/>
      </c>
      <c r="Z177" s="4" t="str">
        <f>IF($H177=0,"",VLOOKUP($G177,Data!$G$3:$BA$2935,19,FALSE))</f>
        <v/>
      </c>
      <c r="AA177" s="4" t="str">
        <f>IF($H177=0,"",VLOOKUP($G177,Data!$G$3:$BA$2935,20,FALSE))</f>
        <v/>
      </c>
      <c r="AB177" s="4" t="str">
        <f>IF($H177=0,"",VLOOKUP($G177,Data!$G$3:$BA$2935,21,FALSE))</f>
        <v/>
      </c>
      <c r="AC177" s="4" t="str">
        <f>IF($H177=0,"",VLOOKUP($G177,Data!$G$3:$BA$2935,22,FALSE))</f>
        <v/>
      </c>
      <c r="AD177" s="4" t="str">
        <f>IF($H177=0,"",VLOOKUP($G177,Data!$G$3:$BA$2935,23,FALSE))</f>
        <v/>
      </c>
      <c r="AE177" s="4" t="str">
        <f>IF($H177=0,"",VLOOKUP($G177,Data!$G$3:$BA$2935,24,FALSE))</f>
        <v/>
      </c>
      <c r="AF177" s="4" t="str">
        <f>IF($H177=0,"",VLOOKUP($G177,Data!$G$3:$BA$2935,25,FALSE))</f>
        <v/>
      </c>
      <c r="AG177" s="4" t="str">
        <f>IF($H177=0,"",VLOOKUP($G177,Data!$G$3:$BA$2935,26,FALSE))</f>
        <v/>
      </c>
      <c r="AH177" s="4" t="str">
        <f>IF($H177=0,"",VLOOKUP($G177,Data!$G$3:$BA$2935,27,FALSE))</f>
        <v/>
      </c>
      <c r="AI177" s="4" t="str">
        <f>IF($H177=0,"",VLOOKUP($G177,Data!$G$3:$BA$2935,28,FALSE))</f>
        <v/>
      </c>
      <c r="AJ177" s="4" t="str">
        <f>IF($H177=0,"",VLOOKUP($G177,Data!$G$3:$BA$2935,29,FALSE))</f>
        <v/>
      </c>
      <c r="AK177" s="4" t="str">
        <f>IF($H177=0,"",VLOOKUP($G177,Data!$G$3:$BA$2935,30,FALSE))</f>
        <v/>
      </c>
      <c r="AL177" s="4" t="str">
        <f>IF($H177=0,"",VLOOKUP($G177,Data!$G$3:$BA$2935,31,FALSE))</f>
        <v/>
      </c>
      <c r="AM177" s="4" t="str">
        <f>IF($H177=0,"",VLOOKUP($G177,Data!$G$3:$BA$2935,32,FALSE))</f>
        <v/>
      </c>
      <c r="AN177" s="4" t="str">
        <f>IF($H177=0,"",VLOOKUP($G177,Data!$G$3:$BA$2935,33,FALSE))</f>
        <v/>
      </c>
      <c r="AO177" s="4" t="str">
        <f>IF($H177=0,"",VLOOKUP($G177,Data!$G$3:$BA$2935,34,FALSE))</f>
        <v/>
      </c>
      <c r="AP177" s="4" t="str">
        <f>IF($H177=0,"",VLOOKUP($G177,Data!$G$3:$BA$2935,35,FALSE))</f>
        <v/>
      </c>
      <c r="AQ177" s="4" t="str">
        <f>IF($H177=0,"",VLOOKUP($G177,Data!$G$3:$BA$2935,36,FALSE))</f>
        <v/>
      </c>
      <c r="AR177" s="4" t="str">
        <f>IF($H177=0,"",VLOOKUP($G177,Data!$G$3:$BA$2935,37,FALSE))</f>
        <v/>
      </c>
      <c r="AS177" s="4" t="str">
        <f>IF($H177=0,"",VLOOKUP($G177,Data!$G$3:$BA$2935,38,FALSE))</f>
        <v/>
      </c>
      <c r="AT177" s="4" t="str">
        <f>IF($H177=0,"",VLOOKUP($G177,Data!$G$3:$BA$2935,39,FALSE))</f>
        <v/>
      </c>
    </row>
    <row r="178" spans="1:46" x14ac:dyDescent="0.25">
      <c r="A178" s="4">
        <f>PSSE!A180</f>
        <v>928051</v>
      </c>
      <c r="B178" s="4" t="str">
        <f>PSSE!B180</f>
        <v>HAIDUONG_S1</v>
      </c>
      <c r="C178" s="4">
        <f>PSSE!D180</f>
        <v>26</v>
      </c>
      <c r="D178" s="4">
        <f>PSSE!E180</f>
        <v>600</v>
      </c>
      <c r="E178" s="4" t="str">
        <f>PSSE!F180</f>
        <v>ND</v>
      </c>
      <c r="F178" s="4">
        <f>PSSE!G180</f>
        <v>1</v>
      </c>
      <c r="G178" s="4" t="str">
        <f t="shared" si="3"/>
        <v>GOV26600ND1</v>
      </c>
      <c r="H178" s="4">
        <f>COUNTIF(Data!$G$3:$BA$2935,GOV!$G178)</f>
        <v>1</v>
      </c>
      <c r="I178" s="4" t="str">
        <f>IF($H178=0,"",VLOOKUP($G178,Data!$G$3:$BA$2935,2,FALSE))</f>
        <v>'TGOV1'</v>
      </c>
      <c r="J178" s="4">
        <f>PSSE!C180</f>
        <v>1</v>
      </c>
      <c r="K178" s="4">
        <f>IF($H178=0,"",VLOOKUP($G178,Data!$G$3:$BA$2935,4,FALSE))</f>
        <v>0.05</v>
      </c>
      <c r="L178" s="4">
        <f>IF($H178=0,"",VLOOKUP($G178,Data!$G$3:$BA$2935,5,FALSE))</f>
        <v>0.05</v>
      </c>
      <c r="M178" s="4">
        <f>IF($H178=0,"",VLOOKUP($G178,Data!$G$3:$BA$2935,6,FALSE))</f>
        <v>0.9</v>
      </c>
      <c r="N178" s="4">
        <f>IF($H178=0,"",VLOOKUP($G178,Data!$G$3:$BA$2935,7,FALSE))</f>
        <v>0.3</v>
      </c>
      <c r="O178" s="4">
        <f>IF($H178=0,"",VLOOKUP($G178,Data!$G$3:$BA$2935,8,FALSE))</f>
        <v>3</v>
      </c>
      <c r="P178" s="4">
        <f>IF($H178=0,"",VLOOKUP($G178,Data!$G$3:$BA$2935,9,FALSE))</f>
        <v>9</v>
      </c>
      <c r="Q178" s="4">
        <f>IF($H178=0,"",VLOOKUP($G178,Data!$G$3:$BA$2935,10,FALSE))</f>
        <v>0</v>
      </c>
      <c r="R178" s="4" t="str">
        <f>IF($H178=0,"",VLOOKUP($G178,Data!$G$3:$BA$2935,11,FALSE))</f>
        <v>/</v>
      </c>
      <c r="S178" s="4" t="str">
        <f>IF($H178=0,"",VLOOKUP($G178,Data!$G$3:$BA$2935,12,FALSE))</f>
        <v>/</v>
      </c>
      <c r="T178" s="4" t="str">
        <f>IF($H178=0,"",VLOOKUP($G178,Data!$G$3:$BA$2935,13,FALSE))</f>
        <v/>
      </c>
      <c r="U178" s="4" t="str">
        <f>IF($H178=0,"",VLOOKUP($G178,Data!$G$3:$BA$2935,14,FALSE))</f>
        <v/>
      </c>
      <c r="V178" s="4" t="str">
        <f>IF($H178=0,"",VLOOKUP($G178,Data!$G$3:$BA$2935,15,FALSE))</f>
        <v/>
      </c>
      <c r="W178" s="4" t="str">
        <f>IF($H178=0,"",VLOOKUP($G178,Data!$G$3:$BA$2935,16,FALSE))</f>
        <v/>
      </c>
      <c r="X178" s="4" t="str">
        <f>IF($H178=0,"",VLOOKUP($G178,Data!$G$3:$BA$2935,17,FALSE))</f>
        <v/>
      </c>
      <c r="Y178" s="4" t="str">
        <f>IF($H178=0,"",VLOOKUP($G178,Data!$G$3:$BA$2935,18,FALSE))</f>
        <v/>
      </c>
      <c r="Z178" s="4" t="str">
        <f>IF($H178=0,"",VLOOKUP($G178,Data!$G$3:$BA$2935,19,FALSE))</f>
        <v/>
      </c>
      <c r="AA178" s="4" t="str">
        <f>IF($H178=0,"",VLOOKUP($G178,Data!$G$3:$BA$2935,20,FALSE))</f>
        <v/>
      </c>
      <c r="AB178" s="4" t="str">
        <f>IF($H178=0,"",VLOOKUP($G178,Data!$G$3:$BA$2935,21,FALSE))</f>
        <v/>
      </c>
      <c r="AC178" s="4" t="str">
        <f>IF($H178=0,"",VLOOKUP($G178,Data!$G$3:$BA$2935,22,FALSE))</f>
        <v/>
      </c>
      <c r="AD178" s="4" t="str">
        <f>IF($H178=0,"",VLOOKUP($G178,Data!$G$3:$BA$2935,23,FALSE))</f>
        <v/>
      </c>
      <c r="AE178" s="4" t="str">
        <f>IF($H178=0,"",VLOOKUP($G178,Data!$G$3:$BA$2935,24,FALSE))</f>
        <v/>
      </c>
      <c r="AF178" s="4" t="str">
        <f>IF($H178=0,"",VLOOKUP($G178,Data!$G$3:$BA$2935,25,FALSE))</f>
        <v/>
      </c>
      <c r="AG178" s="4" t="str">
        <f>IF($H178=0,"",VLOOKUP($G178,Data!$G$3:$BA$2935,26,FALSE))</f>
        <v/>
      </c>
      <c r="AH178" s="4" t="str">
        <f>IF($H178=0,"",VLOOKUP($G178,Data!$G$3:$BA$2935,27,FALSE))</f>
        <v/>
      </c>
      <c r="AI178" s="4" t="str">
        <f>IF($H178=0,"",VLOOKUP($G178,Data!$G$3:$BA$2935,28,FALSE))</f>
        <v/>
      </c>
      <c r="AJ178" s="4" t="str">
        <f>IF($H178=0,"",VLOOKUP($G178,Data!$G$3:$BA$2935,29,FALSE))</f>
        <v/>
      </c>
      <c r="AK178" s="4" t="str">
        <f>IF($H178=0,"",VLOOKUP($G178,Data!$G$3:$BA$2935,30,FALSE))</f>
        <v/>
      </c>
      <c r="AL178" s="4" t="str">
        <f>IF($H178=0,"",VLOOKUP($G178,Data!$G$3:$BA$2935,31,FALSE))</f>
        <v/>
      </c>
      <c r="AM178" s="4" t="str">
        <f>IF($H178=0,"",VLOOKUP($G178,Data!$G$3:$BA$2935,32,FALSE))</f>
        <v/>
      </c>
      <c r="AN178" s="4" t="str">
        <f>IF($H178=0,"",VLOOKUP($G178,Data!$G$3:$BA$2935,33,FALSE))</f>
        <v/>
      </c>
      <c r="AO178" s="4" t="str">
        <f>IF($H178=0,"",VLOOKUP($G178,Data!$G$3:$BA$2935,34,FALSE))</f>
        <v/>
      </c>
      <c r="AP178" s="4" t="str">
        <f>IF($H178=0,"",VLOOKUP($G178,Data!$G$3:$BA$2935,35,FALSE))</f>
        <v/>
      </c>
      <c r="AQ178" s="4" t="str">
        <f>IF($H178=0,"",VLOOKUP($G178,Data!$G$3:$BA$2935,36,FALSE))</f>
        <v/>
      </c>
      <c r="AR178" s="4" t="str">
        <f>IF($H178=0,"",VLOOKUP($G178,Data!$G$3:$BA$2935,37,FALSE))</f>
        <v/>
      </c>
      <c r="AS178" s="4" t="str">
        <f>IF($H178=0,"",VLOOKUP($G178,Data!$G$3:$BA$2935,38,FALSE))</f>
        <v/>
      </c>
      <c r="AT178" s="4" t="str">
        <f>IF($H178=0,"",VLOOKUP($G178,Data!$G$3:$BA$2935,39,FALSE))</f>
        <v/>
      </c>
    </row>
    <row r="179" spans="1:46" x14ac:dyDescent="0.25">
      <c r="A179" s="4">
        <f>PSSE!A181</f>
        <v>928052</v>
      </c>
      <c r="B179" s="4" t="str">
        <f>PSSE!B181</f>
        <v>HAIDUONG_S2</v>
      </c>
      <c r="C179" s="4">
        <f>PSSE!D181</f>
        <v>26</v>
      </c>
      <c r="D179" s="4">
        <f>PSSE!E181</f>
        <v>600</v>
      </c>
      <c r="E179" s="4" t="str">
        <f>PSSE!F181</f>
        <v>ND</v>
      </c>
      <c r="F179" s="4">
        <f>PSSE!G181</f>
        <v>1</v>
      </c>
      <c r="G179" s="4" t="str">
        <f t="shared" si="3"/>
        <v>GOV26600ND1</v>
      </c>
      <c r="H179" s="4">
        <f>COUNTIF(Data!$G$3:$BA$2935,GOV!$G179)</f>
        <v>1</v>
      </c>
      <c r="I179" s="4" t="str">
        <f>IF($H179=0,"",VLOOKUP($G179,Data!$G$3:$BA$2935,2,FALSE))</f>
        <v>'TGOV1'</v>
      </c>
      <c r="J179" s="4">
        <f>PSSE!C181</f>
        <v>1</v>
      </c>
      <c r="K179" s="4">
        <f>IF($H179=0,"",VLOOKUP($G179,Data!$G$3:$BA$2935,4,FALSE))</f>
        <v>0.05</v>
      </c>
      <c r="L179" s="4">
        <f>IF($H179=0,"",VLOOKUP($G179,Data!$G$3:$BA$2935,5,FALSE))</f>
        <v>0.05</v>
      </c>
      <c r="M179" s="4">
        <f>IF($H179=0,"",VLOOKUP($G179,Data!$G$3:$BA$2935,6,FALSE))</f>
        <v>0.9</v>
      </c>
      <c r="N179" s="4">
        <f>IF($H179=0,"",VLOOKUP($G179,Data!$G$3:$BA$2935,7,FALSE))</f>
        <v>0.3</v>
      </c>
      <c r="O179" s="4">
        <f>IF($H179=0,"",VLOOKUP($G179,Data!$G$3:$BA$2935,8,FALSE))</f>
        <v>3</v>
      </c>
      <c r="P179" s="4">
        <f>IF($H179=0,"",VLOOKUP($G179,Data!$G$3:$BA$2935,9,FALSE))</f>
        <v>9</v>
      </c>
      <c r="Q179" s="4">
        <f>IF($H179=0,"",VLOOKUP($G179,Data!$G$3:$BA$2935,10,FALSE))</f>
        <v>0</v>
      </c>
      <c r="R179" s="4" t="str">
        <f>IF($H179=0,"",VLOOKUP($G179,Data!$G$3:$BA$2935,11,FALSE))</f>
        <v>/</v>
      </c>
      <c r="S179" s="4" t="str">
        <f>IF($H179=0,"",VLOOKUP($G179,Data!$G$3:$BA$2935,12,FALSE))</f>
        <v>/</v>
      </c>
      <c r="T179" s="4" t="str">
        <f>IF($H179=0,"",VLOOKUP($G179,Data!$G$3:$BA$2935,13,FALSE))</f>
        <v/>
      </c>
      <c r="U179" s="4" t="str">
        <f>IF($H179=0,"",VLOOKUP($G179,Data!$G$3:$BA$2935,14,FALSE))</f>
        <v/>
      </c>
      <c r="V179" s="4" t="str">
        <f>IF($H179=0,"",VLOOKUP($G179,Data!$G$3:$BA$2935,15,FALSE))</f>
        <v/>
      </c>
      <c r="W179" s="4" t="str">
        <f>IF($H179=0,"",VLOOKUP($G179,Data!$G$3:$BA$2935,16,FALSE))</f>
        <v/>
      </c>
      <c r="X179" s="4" t="str">
        <f>IF($H179=0,"",VLOOKUP($G179,Data!$G$3:$BA$2935,17,FALSE))</f>
        <v/>
      </c>
      <c r="Y179" s="4" t="str">
        <f>IF($H179=0,"",VLOOKUP($G179,Data!$G$3:$BA$2935,18,FALSE))</f>
        <v/>
      </c>
      <c r="Z179" s="4" t="str">
        <f>IF($H179=0,"",VLOOKUP($G179,Data!$G$3:$BA$2935,19,FALSE))</f>
        <v/>
      </c>
      <c r="AA179" s="4" t="str">
        <f>IF($H179=0,"",VLOOKUP($G179,Data!$G$3:$BA$2935,20,FALSE))</f>
        <v/>
      </c>
      <c r="AB179" s="4" t="str">
        <f>IF($H179=0,"",VLOOKUP($G179,Data!$G$3:$BA$2935,21,FALSE))</f>
        <v/>
      </c>
      <c r="AC179" s="4" t="str">
        <f>IF($H179=0,"",VLOOKUP($G179,Data!$G$3:$BA$2935,22,FALSE))</f>
        <v/>
      </c>
      <c r="AD179" s="4" t="str">
        <f>IF($H179=0,"",VLOOKUP($G179,Data!$G$3:$BA$2935,23,FALSE))</f>
        <v/>
      </c>
      <c r="AE179" s="4" t="str">
        <f>IF($H179=0,"",VLOOKUP($G179,Data!$G$3:$BA$2935,24,FALSE))</f>
        <v/>
      </c>
      <c r="AF179" s="4" t="str">
        <f>IF($H179=0,"",VLOOKUP($G179,Data!$G$3:$BA$2935,25,FALSE))</f>
        <v/>
      </c>
      <c r="AG179" s="4" t="str">
        <f>IF($H179=0,"",VLOOKUP($G179,Data!$G$3:$BA$2935,26,FALSE))</f>
        <v/>
      </c>
      <c r="AH179" s="4" t="str">
        <f>IF($H179=0,"",VLOOKUP($G179,Data!$G$3:$BA$2935,27,FALSE))</f>
        <v/>
      </c>
      <c r="AI179" s="4" t="str">
        <f>IF($H179=0,"",VLOOKUP($G179,Data!$G$3:$BA$2935,28,FALSE))</f>
        <v/>
      </c>
      <c r="AJ179" s="4" t="str">
        <f>IF($H179=0,"",VLOOKUP($G179,Data!$G$3:$BA$2935,29,FALSE))</f>
        <v/>
      </c>
      <c r="AK179" s="4" t="str">
        <f>IF($H179=0,"",VLOOKUP($G179,Data!$G$3:$BA$2935,30,FALSE))</f>
        <v/>
      </c>
      <c r="AL179" s="4" t="str">
        <f>IF($H179=0,"",VLOOKUP($G179,Data!$G$3:$BA$2935,31,FALSE))</f>
        <v/>
      </c>
      <c r="AM179" s="4" t="str">
        <f>IF($H179=0,"",VLOOKUP($G179,Data!$G$3:$BA$2935,32,FALSE))</f>
        <v/>
      </c>
      <c r="AN179" s="4" t="str">
        <f>IF($H179=0,"",VLOOKUP($G179,Data!$G$3:$BA$2935,33,FALSE))</f>
        <v/>
      </c>
      <c r="AO179" s="4" t="str">
        <f>IF($H179=0,"",VLOOKUP($G179,Data!$G$3:$BA$2935,34,FALSE))</f>
        <v/>
      </c>
      <c r="AP179" s="4" t="str">
        <f>IF($H179=0,"",VLOOKUP($G179,Data!$G$3:$BA$2935,35,FALSE))</f>
        <v/>
      </c>
      <c r="AQ179" s="4" t="str">
        <f>IF($H179=0,"",VLOOKUP($G179,Data!$G$3:$BA$2935,36,FALSE))</f>
        <v/>
      </c>
      <c r="AR179" s="4" t="str">
        <f>IF($H179=0,"",VLOOKUP($G179,Data!$G$3:$BA$2935,37,FALSE))</f>
        <v/>
      </c>
      <c r="AS179" s="4" t="str">
        <f>IF($H179=0,"",VLOOKUP($G179,Data!$G$3:$BA$2935,38,FALSE))</f>
        <v/>
      </c>
      <c r="AT179" s="4" t="str">
        <f>IF($H179=0,"",VLOOKUP($G179,Data!$G$3:$BA$2935,39,FALSE))</f>
        <v/>
      </c>
    </row>
    <row r="180" spans="1:46" x14ac:dyDescent="0.25">
      <c r="A180" s="4">
        <f>PSSE!A182</f>
        <v>931011</v>
      </c>
      <c r="B180" s="4" t="str">
        <f>PSSE!B182</f>
        <v>TIENHAI_G1</v>
      </c>
      <c r="C180" s="4">
        <f>PSSE!D182</f>
        <v>10.5</v>
      </c>
      <c r="D180" s="4">
        <f>PSSE!E182</f>
        <v>13</v>
      </c>
      <c r="E180" s="4" t="str">
        <f>PSSE!F182</f>
        <v>ND</v>
      </c>
      <c r="F180" s="4">
        <f>PSSE!G182</f>
        <v>1</v>
      </c>
      <c r="G180" s="4" t="str">
        <f t="shared" si="3"/>
        <v>GOV10.513ND1</v>
      </c>
      <c r="H180" s="4">
        <f>COUNTIF(Data!$G$3:$BA$2935,GOV!$G180)</f>
        <v>1</v>
      </c>
      <c r="I180" s="4" t="str">
        <f>IF($H180=0,"",VLOOKUP($G180,Data!$G$3:$BA$2935,2,FALSE))</f>
        <v>'TGOV1'</v>
      </c>
      <c r="J180" s="4">
        <f>PSSE!C182</f>
        <v>1</v>
      </c>
      <c r="K180" s="4">
        <f>IF($H180=0,"",VLOOKUP($G180,Data!$G$3:$BA$2935,4,FALSE))</f>
        <v>0.03</v>
      </c>
      <c r="L180" s="4">
        <f>IF($H180=0,"",VLOOKUP($G180,Data!$G$3:$BA$2935,5,FALSE))</f>
        <v>0.499</v>
      </c>
      <c r="M180" s="4">
        <f>IF($H180=0,"",VLOOKUP($G180,Data!$G$3:$BA$2935,6,FALSE))</f>
        <v>1</v>
      </c>
      <c r="N180" s="4">
        <f>IF($H180=0,"",VLOOKUP($G180,Data!$G$3:$BA$2935,7,FALSE))</f>
        <v>0</v>
      </c>
      <c r="O180" s="4">
        <f>IF($H180=0,"",VLOOKUP($G180,Data!$G$3:$BA$2935,8,FALSE))</f>
        <v>4</v>
      </c>
      <c r="P180" s="4">
        <f>IF($H180=0,"",VLOOKUP($G180,Data!$G$3:$BA$2935,9,FALSE))</f>
        <v>9</v>
      </c>
      <c r="Q180" s="4">
        <f>IF($H180=0,"",VLOOKUP($G180,Data!$G$3:$BA$2935,10,FALSE))</f>
        <v>0.1</v>
      </c>
      <c r="R180" s="4" t="str">
        <f>IF($H180=0,"",VLOOKUP($G180,Data!$G$3:$BA$2935,11,FALSE))</f>
        <v>/</v>
      </c>
      <c r="S180" s="4" t="str">
        <f>IF($H180=0,"",VLOOKUP($G180,Data!$G$3:$BA$2935,12,FALSE))</f>
        <v>/</v>
      </c>
      <c r="T180" s="4" t="str">
        <f>IF($H180=0,"",VLOOKUP($G180,Data!$G$3:$BA$2935,13,FALSE))</f>
        <v/>
      </c>
      <c r="U180" s="4" t="str">
        <f>IF($H180=0,"",VLOOKUP($G180,Data!$G$3:$BA$2935,14,FALSE))</f>
        <v/>
      </c>
      <c r="V180" s="4" t="str">
        <f>IF($H180=0,"",VLOOKUP($G180,Data!$G$3:$BA$2935,15,FALSE))</f>
        <v/>
      </c>
      <c r="W180" s="4" t="str">
        <f>IF($H180=0,"",VLOOKUP($G180,Data!$G$3:$BA$2935,16,FALSE))</f>
        <v/>
      </c>
      <c r="X180" s="4" t="str">
        <f>IF($H180=0,"",VLOOKUP($G180,Data!$G$3:$BA$2935,17,FALSE))</f>
        <v/>
      </c>
      <c r="Y180" s="4" t="str">
        <f>IF($H180=0,"",VLOOKUP($G180,Data!$G$3:$BA$2935,18,FALSE))</f>
        <v/>
      </c>
      <c r="Z180" s="4" t="str">
        <f>IF($H180=0,"",VLOOKUP($G180,Data!$G$3:$BA$2935,19,FALSE))</f>
        <v/>
      </c>
      <c r="AA180" s="4" t="str">
        <f>IF($H180=0,"",VLOOKUP($G180,Data!$G$3:$BA$2935,20,FALSE))</f>
        <v/>
      </c>
      <c r="AB180" s="4" t="str">
        <f>IF($H180=0,"",VLOOKUP($G180,Data!$G$3:$BA$2935,21,FALSE))</f>
        <v/>
      </c>
      <c r="AC180" s="4" t="str">
        <f>IF($H180=0,"",VLOOKUP($G180,Data!$G$3:$BA$2935,22,FALSE))</f>
        <v/>
      </c>
      <c r="AD180" s="4" t="str">
        <f>IF($H180=0,"",VLOOKUP($G180,Data!$G$3:$BA$2935,23,FALSE))</f>
        <v/>
      </c>
      <c r="AE180" s="4" t="str">
        <f>IF($H180=0,"",VLOOKUP($G180,Data!$G$3:$BA$2935,24,FALSE))</f>
        <v/>
      </c>
      <c r="AF180" s="4" t="str">
        <f>IF($H180=0,"",VLOOKUP($G180,Data!$G$3:$BA$2935,25,FALSE))</f>
        <v/>
      </c>
      <c r="AG180" s="4" t="str">
        <f>IF($H180=0,"",VLOOKUP($G180,Data!$G$3:$BA$2935,26,FALSE))</f>
        <v/>
      </c>
      <c r="AH180" s="4" t="str">
        <f>IF($H180=0,"",VLOOKUP($G180,Data!$G$3:$BA$2935,27,FALSE))</f>
        <v/>
      </c>
      <c r="AI180" s="4" t="str">
        <f>IF($H180=0,"",VLOOKUP($G180,Data!$G$3:$BA$2935,28,FALSE))</f>
        <v/>
      </c>
      <c r="AJ180" s="4" t="str">
        <f>IF($H180=0,"",VLOOKUP($G180,Data!$G$3:$BA$2935,29,FALSE))</f>
        <v/>
      </c>
      <c r="AK180" s="4" t="str">
        <f>IF($H180=0,"",VLOOKUP($G180,Data!$G$3:$BA$2935,30,FALSE))</f>
        <v/>
      </c>
      <c r="AL180" s="4" t="str">
        <f>IF($H180=0,"",VLOOKUP($G180,Data!$G$3:$BA$2935,31,FALSE))</f>
        <v/>
      </c>
      <c r="AM180" s="4" t="str">
        <f>IF($H180=0,"",VLOOKUP($G180,Data!$G$3:$BA$2935,32,FALSE))</f>
        <v/>
      </c>
      <c r="AN180" s="4" t="str">
        <f>IF($H180=0,"",VLOOKUP($G180,Data!$G$3:$BA$2935,33,FALSE))</f>
        <v/>
      </c>
      <c r="AO180" s="4" t="str">
        <f>IF($H180=0,"",VLOOKUP($G180,Data!$G$3:$BA$2935,34,FALSE))</f>
        <v/>
      </c>
      <c r="AP180" s="4" t="str">
        <f>IF($H180=0,"",VLOOKUP($G180,Data!$G$3:$BA$2935,35,FALSE))</f>
        <v/>
      </c>
      <c r="AQ180" s="4" t="str">
        <f>IF($H180=0,"",VLOOKUP($G180,Data!$G$3:$BA$2935,36,FALSE))</f>
        <v/>
      </c>
      <c r="AR180" s="4" t="str">
        <f>IF($H180=0,"",VLOOKUP($G180,Data!$G$3:$BA$2935,37,FALSE))</f>
        <v/>
      </c>
      <c r="AS180" s="4" t="str">
        <f>IF($H180=0,"",VLOOKUP($G180,Data!$G$3:$BA$2935,38,FALSE))</f>
        <v/>
      </c>
      <c r="AT180" s="4" t="str">
        <f>IF($H180=0,"",VLOOKUP($G180,Data!$G$3:$BA$2935,39,FALSE))</f>
        <v/>
      </c>
    </row>
    <row r="181" spans="1:46" x14ac:dyDescent="0.25">
      <c r="A181" s="4">
        <f>PSSE!A183</f>
        <v>931021</v>
      </c>
      <c r="B181" s="4" t="str">
        <f>PSSE!B183</f>
        <v>THAIBINH1_S1</v>
      </c>
      <c r="C181" s="4">
        <f>PSSE!D183</f>
        <v>19</v>
      </c>
      <c r="D181" s="4">
        <f>PSSE!E183</f>
        <v>300</v>
      </c>
      <c r="E181" s="4" t="str">
        <f>PSSE!F183</f>
        <v>ND</v>
      </c>
      <c r="F181" s="4">
        <f>PSSE!G183</f>
        <v>1</v>
      </c>
      <c r="G181" s="4" t="str">
        <f t="shared" si="3"/>
        <v>GOV19300ND1</v>
      </c>
      <c r="H181" s="4">
        <f>COUNTIF(Data!$G$3:$BA$2935,GOV!$G181)</f>
        <v>1</v>
      </c>
      <c r="I181" s="4" t="str">
        <f>IF($H181=0,"",VLOOKUP($G181,Data!$G$3:$BA$2935,2,FALSE))</f>
        <v>'TGOV1'</v>
      </c>
      <c r="J181" s="4">
        <f>PSSE!C183</f>
        <v>1</v>
      </c>
      <c r="K181" s="4">
        <f>IF($H181=0,"",VLOOKUP($G181,Data!$G$3:$BA$2935,4,FALSE))</f>
        <v>0.03</v>
      </c>
      <c r="L181" s="4">
        <f>IF($H181=0,"",VLOOKUP($G181,Data!$G$3:$BA$2935,5,FALSE))</f>
        <v>0.499</v>
      </c>
      <c r="M181" s="4">
        <f>IF($H181=0,"",VLOOKUP($G181,Data!$G$3:$BA$2935,6,FALSE))</f>
        <v>1</v>
      </c>
      <c r="N181" s="4">
        <f>IF($H181=0,"",VLOOKUP($G181,Data!$G$3:$BA$2935,7,FALSE))</f>
        <v>0</v>
      </c>
      <c r="O181" s="4">
        <f>IF($H181=0,"",VLOOKUP($G181,Data!$G$3:$BA$2935,8,FALSE))</f>
        <v>4</v>
      </c>
      <c r="P181" s="4">
        <f>IF($H181=0,"",VLOOKUP($G181,Data!$G$3:$BA$2935,9,FALSE))</f>
        <v>9</v>
      </c>
      <c r="Q181" s="4">
        <f>IF($H181=0,"",VLOOKUP($G181,Data!$G$3:$BA$2935,10,FALSE))</f>
        <v>0.1</v>
      </c>
      <c r="R181" s="4" t="str">
        <f>IF($H181=0,"",VLOOKUP($G181,Data!$G$3:$BA$2935,11,FALSE))</f>
        <v>/</v>
      </c>
      <c r="S181" s="4" t="str">
        <f>IF($H181=0,"",VLOOKUP($G181,Data!$G$3:$BA$2935,12,FALSE))</f>
        <v>/</v>
      </c>
      <c r="T181" s="4" t="str">
        <f>IF($H181=0,"",VLOOKUP($G181,Data!$G$3:$BA$2935,13,FALSE))</f>
        <v/>
      </c>
      <c r="U181" s="4" t="str">
        <f>IF($H181=0,"",VLOOKUP($G181,Data!$G$3:$BA$2935,14,FALSE))</f>
        <v/>
      </c>
      <c r="V181" s="4" t="str">
        <f>IF($H181=0,"",VLOOKUP($G181,Data!$G$3:$BA$2935,15,FALSE))</f>
        <v/>
      </c>
      <c r="W181" s="4" t="str">
        <f>IF($H181=0,"",VLOOKUP($G181,Data!$G$3:$BA$2935,16,FALSE))</f>
        <v/>
      </c>
      <c r="X181" s="4" t="str">
        <f>IF($H181=0,"",VLOOKUP($G181,Data!$G$3:$BA$2935,17,FALSE))</f>
        <v/>
      </c>
      <c r="Y181" s="4" t="str">
        <f>IF($H181=0,"",VLOOKUP($G181,Data!$G$3:$BA$2935,18,FALSE))</f>
        <v/>
      </c>
      <c r="Z181" s="4" t="str">
        <f>IF($H181=0,"",VLOOKUP($G181,Data!$G$3:$BA$2935,19,FALSE))</f>
        <v/>
      </c>
      <c r="AA181" s="4" t="str">
        <f>IF($H181=0,"",VLOOKUP($G181,Data!$G$3:$BA$2935,20,FALSE))</f>
        <v/>
      </c>
      <c r="AB181" s="4" t="str">
        <f>IF($H181=0,"",VLOOKUP($G181,Data!$G$3:$BA$2935,21,FALSE))</f>
        <v/>
      </c>
      <c r="AC181" s="4" t="str">
        <f>IF($H181=0,"",VLOOKUP($G181,Data!$G$3:$BA$2935,22,FALSE))</f>
        <v/>
      </c>
      <c r="AD181" s="4" t="str">
        <f>IF($H181=0,"",VLOOKUP($G181,Data!$G$3:$BA$2935,23,FALSE))</f>
        <v/>
      </c>
      <c r="AE181" s="4" t="str">
        <f>IF($H181=0,"",VLOOKUP($G181,Data!$G$3:$BA$2935,24,FALSE))</f>
        <v/>
      </c>
      <c r="AF181" s="4" t="str">
        <f>IF($H181=0,"",VLOOKUP($G181,Data!$G$3:$BA$2935,25,FALSE))</f>
        <v/>
      </c>
      <c r="AG181" s="4" t="str">
        <f>IF($H181=0,"",VLOOKUP($G181,Data!$G$3:$BA$2935,26,FALSE))</f>
        <v/>
      </c>
      <c r="AH181" s="4" t="str">
        <f>IF($H181=0,"",VLOOKUP($G181,Data!$G$3:$BA$2935,27,FALSE))</f>
        <v/>
      </c>
      <c r="AI181" s="4" t="str">
        <f>IF($H181=0,"",VLOOKUP($G181,Data!$G$3:$BA$2935,28,FALSE))</f>
        <v/>
      </c>
      <c r="AJ181" s="4" t="str">
        <f>IF($H181=0,"",VLOOKUP($G181,Data!$G$3:$BA$2935,29,FALSE))</f>
        <v/>
      </c>
      <c r="AK181" s="4" t="str">
        <f>IF($H181=0,"",VLOOKUP($G181,Data!$G$3:$BA$2935,30,FALSE))</f>
        <v/>
      </c>
      <c r="AL181" s="4" t="str">
        <f>IF($H181=0,"",VLOOKUP($G181,Data!$G$3:$BA$2935,31,FALSE))</f>
        <v/>
      </c>
      <c r="AM181" s="4" t="str">
        <f>IF($H181=0,"",VLOOKUP($G181,Data!$G$3:$BA$2935,32,FALSE))</f>
        <v/>
      </c>
      <c r="AN181" s="4" t="str">
        <f>IF($H181=0,"",VLOOKUP($G181,Data!$G$3:$BA$2935,33,FALSE))</f>
        <v/>
      </c>
      <c r="AO181" s="4" t="str">
        <f>IF($H181=0,"",VLOOKUP($G181,Data!$G$3:$BA$2935,34,FALSE))</f>
        <v/>
      </c>
      <c r="AP181" s="4" t="str">
        <f>IF($H181=0,"",VLOOKUP($G181,Data!$G$3:$BA$2935,35,FALSE))</f>
        <v/>
      </c>
      <c r="AQ181" s="4" t="str">
        <f>IF($H181=0,"",VLOOKUP($G181,Data!$G$3:$BA$2935,36,FALSE))</f>
        <v/>
      </c>
      <c r="AR181" s="4" t="str">
        <f>IF($H181=0,"",VLOOKUP($G181,Data!$G$3:$BA$2935,37,FALSE))</f>
        <v/>
      </c>
      <c r="AS181" s="4" t="str">
        <f>IF($H181=0,"",VLOOKUP($G181,Data!$G$3:$BA$2935,38,FALSE))</f>
        <v/>
      </c>
      <c r="AT181" s="4" t="str">
        <f>IF($H181=0,"",VLOOKUP($G181,Data!$G$3:$BA$2935,39,FALSE))</f>
        <v/>
      </c>
    </row>
    <row r="182" spans="1:46" x14ac:dyDescent="0.25">
      <c r="A182" s="4">
        <f>PSSE!A184</f>
        <v>931022</v>
      </c>
      <c r="B182" s="4" t="str">
        <f>PSSE!B184</f>
        <v>THAIBINH1_S2</v>
      </c>
      <c r="C182" s="4">
        <f>PSSE!D184</f>
        <v>19</v>
      </c>
      <c r="D182" s="4">
        <f>PSSE!E184</f>
        <v>300</v>
      </c>
      <c r="E182" s="4" t="str">
        <f>PSSE!F184</f>
        <v>ND</v>
      </c>
      <c r="F182" s="4">
        <f>PSSE!G184</f>
        <v>1</v>
      </c>
      <c r="G182" s="4" t="str">
        <f t="shared" si="3"/>
        <v>GOV19300ND1</v>
      </c>
      <c r="H182" s="4">
        <f>COUNTIF(Data!$G$3:$BA$2935,GOV!$G182)</f>
        <v>1</v>
      </c>
      <c r="I182" s="4" t="str">
        <f>IF($H182=0,"",VLOOKUP($G182,Data!$G$3:$BA$2935,2,FALSE))</f>
        <v>'TGOV1'</v>
      </c>
      <c r="J182" s="4">
        <f>PSSE!C184</f>
        <v>1</v>
      </c>
      <c r="K182" s="4">
        <f>IF($H182=0,"",VLOOKUP($G182,Data!$G$3:$BA$2935,4,FALSE))</f>
        <v>0.03</v>
      </c>
      <c r="L182" s="4">
        <f>IF($H182=0,"",VLOOKUP($G182,Data!$G$3:$BA$2935,5,FALSE))</f>
        <v>0.499</v>
      </c>
      <c r="M182" s="4">
        <f>IF($H182=0,"",VLOOKUP($G182,Data!$G$3:$BA$2935,6,FALSE))</f>
        <v>1</v>
      </c>
      <c r="N182" s="4">
        <f>IF($H182=0,"",VLOOKUP($G182,Data!$G$3:$BA$2935,7,FALSE))</f>
        <v>0</v>
      </c>
      <c r="O182" s="4">
        <f>IF($H182=0,"",VLOOKUP($G182,Data!$G$3:$BA$2935,8,FALSE))</f>
        <v>4</v>
      </c>
      <c r="P182" s="4">
        <f>IF($H182=0,"",VLOOKUP($G182,Data!$G$3:$BA$2935,9,FALSE))</f>
        <v>9</v>
      </c>
      <c r="Q182" s="4">
        <f>IF($H182=0,"",VLOOKUP($G182,Data!$G$3:$BA$2935,10,FALSE))</f>
        <v>0.1</v>
      </c>
      <c r="R182" s="4" t="str">
        <f>IF($H182=0,"",VLOOKUP($G182,Data!$G$3:$BA$2935,11,FALSE))</f>
        <v>/</v>
      </c>
      <c r="S182" s="4" t="str">
        <f>IF($H182=0,"",VLOOKUP($G182,Data!$G$3:$BA$2935,12,FALSE))</f>
        <v>/</v>
      </c>
      <c r="T182" s="4" t="str">
        <f>IF($H182=0,"",VLOOKUP($G182,Data!$G$3:$BA$2935,13,FALSE))</f>
        <v/>
      </c>
      <c r="U182" s="4" t="str">
        <f>IF($H182=0,"",VLOOKUP($G182,Data!$G$3:$BA$2935,14,FALSE))</f>
        <v/>
      </c>
      <c r="V182" s="4" t="str">
        <f>IF($H182=0,"",VLOOKUP($G182,Data!$G$3:$BA$2935,15,FALSE))</f>
        <v/>
      </c>
      <c r="W182" s="4" t="str">
        <f>IF($H182=0,"",VLOOKUP($G182,Data!$G$3:$BA$2935,16,FALSE))</f>
        <v/>
      </c>
      <c r="X182" s="4" t="str">
        <f>IF($H182=0,"",VLOOKUP($G182,Data!$G$3:$BA$2935,17,FALSE))</f>
        <v/>
      </c>
      <c r="Y182" s="4" t="str">
        <f>IF($H182=0,"",VLOOKUP($G182,Data!$G$3:$BA$2935,18,FALSE))</f>
        <v/>
      </c>
      <c r="Z182" s="4" t="str">
        <f>IF($H182=0,"",VLOOKUP($G182,Data!$G$3:$BA$2935,19,FALSE))</f>
        <v/>
      </c>
      <c r="AA182" s="4" t="str">
        <f>IF($H182=0,"",VLOOKUP($G182,Data!$G$3:$BA$2935,20,FALSE))</f>
        <v/>
      </c>
      <c r="AB182" s="4" t="str">
        <f>IF($H182=0,"",VLOOKUP($G182,Data!$G$3:$BA$2935,21,FALSE))</f>
        <v/>
      </c>
      <c r="AC182" s="4" t="str">
        <f>IF($H182=0,"",VLOOKUP($G182,Data!$G$3:$BA$2935,22,FALSE))</f>
        <v/>
      </c>
      <c r="AD182" s="4" t="str">
        <f>IF($H182=0,"",VLOOKUP($G182,Data!$G$3:$BA$2935,23,FALSE))</f>
        <v/>
      </c>
      <c r="AE182" s="4" t="str">
        <f>IF($H182=0,"",VLOOKUP($G182,Data!$G$3:$BA$2935,24,FALSE))</f>
        <v/>
      </c>
      <c r="AF182" s="4" t="str">
        <f>IF($H182=0,"",VLOOKUP($G182,Data!$G$3:$BA$2935,25,FALSE))</f>
        <v/>
      </c>
      <c r="AG182" s="4" t="str">
        <f>IF($H182=0,"",VLOOKUP($G182,Data!$G$3:$BA$2935,26,FALSE))</f>
        <v/>
      </c>
      <c r="AH182" s="4" t="str">
        <f>IF($H182=0,"",VLOOKUP($G182,Data!$G$3:$BA$2935,27,FALSE))</f>
        <v/>
      </c>
      <c r="AI182" s="4" t="str">
        <f>IF($H182=0,"",VLOOKUP($G182,Data!$G$3:$BA$2935,28,FALSE))</f>
        <v/>
      </c>
      <c r="AJ182" s="4" t="str">
        <f>IF($H182=0,"",VLOOKUP($G182,Data!$G$3:$BA$2935,29,FALSE))</f>
        <v/>
      </c>
      <c r="AK182" s="4" t="str">
        <f>IF($H182=0,"",VLOOKUP($G182,Data!$G$3:$BA$2935,30,FALSE))</f>
        <v/>
      </c>
      <c r="AL182" s="4" t="str">
        <f>IF($H182=0,"",VLOOKUP($G182,Data!$G$3:$BA$2935,31,FALSE))</f>
        <v/>
      </c>
      <c r="AM182" s="4" t="str">
        <f>IF($H182=0,"",VLOOKUP($G182,Data!$G$3:$BA$2935,32,FALSE))</f>
        <v/>
      </c>
      <c r="AN182" s="4" t="str">
        <f>IF($H182=0,"",VLOOKUP($G182,Data!$G$3:$BA$2935,33,FALSE))</f>
        <v/>
      </c>
      <c r="AO182" s="4" t="str">
        <f>IF($H182=0,"",VLOOKUP($G182,Data!$G$3:$BA$2935,34,FALSE))</f>
        <v/>
      </c>
      <c r="AP182" s="4" t="str">
        <f>IF($H182=0,"",VLOOKUP($G182,Data!$G$3:$BA$2935,35,FALSE))</f>
        <v/>
      </c>
      <c r="AQ182" s="4" t="str">
        <f>IF($H182=0,"",VLOOKUP($G182,Data!$G$3:$BA$2935,36,FALSE))</f>
        <v/>
      </c>
      <c r="AR182" s="4" t="str">
        <f>IF($H182=0,"",VLOOKUP($G182,Data!$G$3:$BA$2935,37,FALSE))</f>
        <v/>
      </c>
      <c r="AS182" s="4" t="str">
        <f>IF($H182=0,"",VLOOKUP($G182,Data!$G$3:$BA$2935,38,FALSE))</f>
        <v/>
      </c>
      <c r="AT182" s="4" t="str">
        <f>IF($H182=0,"",VLOOKUP($G182,Data!$G$3:$BA$2935,39,FALSE))</f>
        <v/>
      </c>
    </row>
    <row r="183" spans="1:46" x14ac:dyDescent="0.25">
      <c r="A183" s="4">
        <f>PSSE!A185</f>
        <v>931031</v>
      </c>
      <c r="B183" s="4" t="str">
        <f>PSSE!B185</f>
        <v>THAIBINH2_S1</v>
      </c>
      <c r="C183" s="4">
        <f>PSSE!D185</f>
        <v>19</v>
      </c>
      <c r="D183" s="4">
        <f>PSSE!E185</f>
        <v>600</v>
      </c>
      <c r="E183" s="4" t="str">
        <f>PSSE!F185</f>
        <v>ND</v>
      </c>
      <c r="F183" s="4">
        <f>PSSE!G185</f>
        <v>1</v>
      </c>
      <c r="G183" s="4" t="str">
        <f t="shared" si="3"/>
        <v>GOV19600ND1</v>
      </c>
      <c r="H183" s="4">
        <f>COUNTIF(Data!$G$3:$BA$2935,GOV!$G183)</f>
        <v>1</v>
      </c>
      <c r="I183" s="4" t="str">
        <f>IF($H183=0,"",VLOOKUP($G183,Data!$G$3:$BA$2935,2,FALSE))</f>
        <v>'HYGOV'</v>
      </c>
      <c r="J183" s="4">
        <f>PSSE!C185</f>
        <v>1</v>
      </c>
      <c r="K183" s="4">
        <f>IF($H183=0,"",VLOOKUP($G183,Data!$G$3:$BA$2935,4,FALSE))</f>
        <v>0.06</v>
      </c>
      <c r="L183" s="4">
        <f>IF($H183=0,"",VLOOKUP($G183,Data!$G$3:$BA$2935,5,FALSE))</f>
        <v>0.4</v>
      </c>
      <c r="M183" s="4">
        <f>IF($H183=0,"",VLOOKUP($G183,Data!$G$3:$BA$2935,6,FALSE))</f>
        <v>3</v>
      </c>
      <c r="N183" s="4">
        <f>IF($H183=0,"",VLOOKUP($G183,Data!$G$3:$BA$2935,7,FALSE))</f>
        <v>9.9000000000000005E-2</v>
      </c>
      <c r="O183" s="4">
        <f>IF($H183=0,"",VLOOKUP($G183,Data!$G$3:$BA$2935,8,FALSE))</f>
        <v>0.4</v>
      </c>
      <c r="P183" s="4">
        <f>IF($H183=0,"",VLOOKUP($G183,Data!$G$3:$BA$2935,9,FALSE))</f>
        <v>0.15</v>
      </c>
      <c r="Q183" s="4">
        <f>IF($H183=0,"",VLOOKUP($G183,Data!$G$3:$BA$2935,10,FALSE))</f>
        <v>1</v>
      </c>
      <c r="R183" s="4">
        <f>IF($H183=0,"",VLOOKUP($G183,Data!$G$3:$BA$2935,11,FALSE))</f>
        <v>0.1</v>
      </c>
      <c r="S183" s="4">
        <f>IF($H183=0,"",VLOOKUP($G183,Data!$G$3:$BA$2935,12,FALSE))</f>
        <v>1.35</v>
      </c>
      <c r="T183" s="4">
        <f>IF($H183=0,"",VLOOKUP($G183,Data!$G$3:$BA$2935,13,FALSE))</f>
        <v>1.4</v>
      </c>
      <c r="U183" s="4">
        <f>IF($H183=0,"",VLOOKUP($G183,Data!$G$3:$BA$2935,14,FALSE))</f>
        <v>0.1</v>
      </c>
      <c r="V183" s="4">
        <f>IF($H183=0,"",VLOOKUP($G183,Data!$G$3:$BA$2935,15,FALSE))</f>
        <v>0.1</v>
      </c>
      <c r="W183" s="4" t="str">
        <f>IF($H183=0,"",VLOOKUP($G183,Data!$G$3:$BA$2935,16,FALSE))</f>
        <v>/</v>
      </c>
      <c r="X183" s="4" t="str">
        <f>IF($H183=0,"",VLOOKUP($G183,Data!$G$3:$BA$2935,17,FALSE))</f>
        <v>/</v>
      </c>
      <c r="Y183" s="4" t="str">
        <f>IF($H183=0,"",VLOOKUP($G183,Data!$G$3:$BA$2935,18,FALSE))</f>
        <v/>
      </c>
      <c r="Z183" s="4" t="str">
        <f>IF($H183=0,"",VLOOKUP($G183,Data!$G$3:$BA$2935,19,FALSE))</f>
        <v/>
      </c>
      <c r="AA183" s="4" t="str">
        <f>IF($H183=0,"",VLOOKUP($G183,Data!$G$3:$BA$2935,20,FALSE))</f>
        <v/>
      </c>
      <c r="AB183" s="4" t="str">
        <f>IF($H183=0,"",VLOOKUP($G183,Data!$G$3:$BA$2935,21,FALSE))</f>
        <v/>
      </c>
      <c r="AC183" s="4" t="str">
        <f>IF($H183=0,"",VLOOKUP($G183,Data!$G$3:$BA$2935,22,FALSE))</f>
        <v/>
      </c>
      <c r="AD183" s="4" t="str">
        <f>IF($H183=0,"",VLOOKUP($G183,Data!$G$3:$BA$2935,23,FALSE))</f>
        <v/>
      </c>
      <c r="AE183" s="4" t="str">
        <f>IF($H183=0,"",VLOOKUP($G183,Data!$G$3:$BA$2935,24,FALSE))</f>
        <v/>
      </c>
      <c r="AF183" s="4" t="str">
        <f>IF($H183=0,"",VLOOKUP($G183,Data!$G$3:$BA$2935,25,FALSE))</f>
        <v/>
      </c>
      <c r="AG183" s="4" t="str">
        <f>IF($H183=0,"",VLOOKUP($G183,Data!$G$3:$BA$2935,26,FALSE))</f>
        <v/>
      </c>
      <c r="AH183" s="4" t="str">
        <f>IF($H183=0,"",VLOOKUP($G183,Data!$G$3:$BA$2935,27,FALSE))</f>
        <v/>
      </c>
      <c r="AI183" s="4" t="str">
        <f>IF($H183=0,"",VLOOKUP($G183,Data!$G$3:$BA$2935,28,FALSE))</f>
        <v/>
      </c>
      <c r="AJ183" s="4" t="str">
        <f>IF($H183=0,"",VLOOKUP($G183,Data!$G$3:$BA$2935,29,FALSE))</f>
        <v/>
      </c>
      <c r="AK183" s="4" t="str">
        <f>IF($H183=0,"",VLOOKUP($G183,Data!$G$3:$BA$2935,30,FALSE))</f>
        <v/>
      </c>
      <c r="AL183" s="4" t="str">
        <f>IF($H183=0,"",VLOOKUP($G183,Data!$G$3:$BA$2935,31,FALSE))</f>
        <v/>
      </c>
      <c r="AM183" s="4" t="str">
        <f>IF($H183=0,"",VLOOKUP($G183,Data!$G$3:$BA$2935,32,FALSE))</f>
        <v/>
      </c>
      <c r="AN183" s="4" t="str">
        <f>IF($H183=0,"",VLOOKUP($G183,Data!$G$3:$BA$2935,33,FALSE))</f>
        <v/>
      </c>
      <c r="AO183" s="4" t="str">
        <f>IF($H183=0,"",VLOOKUP($G183,Data!$G$3:$BA$2935,34,FALSE))</f>
        <v/>
      </c>
      <c r="AP183" s="4" t="str">
        <f>IF($H183=0,"",VLOOKUP($G183,Data!$G$3:$BA$2935,35,FALSE))</f>
        <v/>
      </c>
      <c r="AQ183" s="4" t="str">
        <f>IF($H183=0,"",VLOOKUP($G183,Data!$G$3:$BA$2935,36,FALSE))</f>
        <v/>
      </c>
      <c r="AR183" s="4" t="str">
        <f>IF($H183=0,"",VLOOKUP($G183,Data!$G$3:$BA$2935,37,FALSE))</f>
        <v/>
      </c>
      <c r="AS183" s="4" t="str">
        <f>IF($H183=0,"",VLOOKUP($G183,Data!$G$3:$BA$2935,38,FALSE))</f>
        <v/>
      </c>
      <c r="AT183" s="4" t="str">
        <f>IF($H183=0,"",VLOOKUP($G183,Data!$G$3:$BA$2935,39,FALSE))</f>
        <v/>
      </c>
    </row>
    <row r="184" spans="1:46" x14ac:dyDescent="0.25">
      <c r="A184" s="4">
        <f>PSSE!A186</f>
        <v>931032</v>
      </c>
      <c r="B184" s="4" t="str">
        <f>PSSE!B186</f>
        <v>THAIBINH2_S2</v>
      </c>
      <c r="C184" s="4">
        <f>PSSE!D186</f>
        <v>19</v>
      </c>
      <c r="D184" s="4">
        <f>PSSE!E186</f>
        <v>600</v>
      </c>
      <c r="E184" s="4" t="str">
        <f>PSSE!F186</f>
        <v>ND</v>
      </c>
      <c r="F184" s="4">
        <f>PSSE!G186</f>
        <v>1</v>
      </c>
      <c r="G184" s="4" t="str">
        <f t="shared" si="3"/>
        <v>GOV19600ND1</v>
      </c>
      <c r="H184" s="4">
        <f>COUNTIF(Data!$G$3:$BA$2935,GOV!$G184)</f>
        <v>1</v>
      </c>
      <c r="I184" s="4" t="str">
        <f>IF($H184=0,"",VLOOKUP($G184,Data!$G$3:$BA$2935,2,FALSE))</f>
        <v>'HYGOV'</v>
      </c>
      <c r="J184" s="4">
        <f>PSSE!C186</f>
        <v>1</v>
      </c>
      <c r="K184" s="4">
        <f>IF($H184=0,"",VLOOKUP($G184,Data!$G$3:$BA$2935,4,FALSE))</f>
        <v>0.06</v>
      </c>
      <c r="L184" s="4">
        <f>IF($H184=0,"",VLOOKUP($G184,Data!$G$3:$BA$2935,5,FALSE))</f>
        <v>0.4</v>
      </c>
      <c r="M184" s="4">
        <f>IF($H184=0,"",VLOOKUP($G184,Data!$G$3:$BA$2935,6,FALSE))</f>
        <v>3</v>
      </c>
      <c r="N184" s="4">
        <f>IF($H184=0,"",VLOOKUP($G184,Data!$G$3:$BA$2935,7,FALSE))</f>
        <v>9.9000000000000005E-2</v>
      </c>
      <c r="O184" s="4">
        <f>IF($H184=0,"",VLOOKUP($G184,Data!$G$3:$BA$2935,8,FALSE))</f>
        <v>0.4</v>
      </c>
      <c r="P184" s="4">
        <f>IF($H184=0,"",VLOOKUP($G184,Data!$G$3:$BA$2935,9,FALSE))</f>
        <v>0.15</v>
      </c>
      <c r="Q184" s="4">
        <f>IF($H184=0,"",VLOOKUP($G184,Data!$G$3:$BA$2935,10,FALSE))</f>
        <v>1</v>
      </c>
      <c r="R184" s="4">
        <f>IF($H184=0,"",VLOOKUP($G184,Data!$G$3:$BA$2935,11,FALSE))</f>
        <v>0.1</v>
      </c>
      <c r="S184" s="4">
        <f>IF($H184=0,"",VLOOKUP($G184,Data!$G$3:$BA$2935,12,FALSE))</f>
        <v>1.35</v>
      </c>
      <c r="T184" s="4">
        <f>IF($H184=0,"",VLOOKUP($G184,Data!$G$3:$BA$2935,13,FALSE))</f>
        <v>1.4</v>
      </c>
      <c r="U184" s="4">
        <f>IF($H184=0,"",VLOOKUP($G184,Data!$G$3:$BA$2935,14,FALSE))</f>
        <v>0.1</v>
      </c>
      <c r="V184" s="4">
        <f>IF($H184=0,"",VLOOKUP($G184,Data!$G$3:$BA$2935,15,FALSE))</f>
        <v>0.1</v>
      </c>
      <c r="W184" s="4" t="str">
        <f>IF($H184=0,"",VLOOKUP($G184,Data!$G$3:$BA$2935,16,FALSE))</f>
        <v>/</v>
      </c>
      <c r="X184" s="4" t="str">
        <f>IF($H184=0,"",VLOOKUP($G184,Data!$G$3:$BA$2935,17,FALSE))</f>
        <v>/</v>
      </c>
      <c r="Y184" s="4" t="str">
        <f>IF($H184=0,"",VLOOKUP($G184,Data!$G$3:$BA$2935,18,FALSE))</f>
        <v/>
      </c>
      <c r="Z184" s="4" t="str">
        <f>IF($H184=0,"",VLOOKUP($G184,Data!$G$3:$BA$2935,19,FALSE))</f>
        <v/>
      </c>
      <c r="AA184" s="4" t="str">
        <f>IF($H184=0,"",VLOOKUP($G184,Data!$G$3:$BA$2935,20,FALSE))</f>
        <v/>
      </c>
      <c r="AB184" s="4" t="str">
        <f>IF($H184=0,"",VLOOKUP($G184,Data!$G$3:$BA$2935,21,FALSE))</f>
        <v/>
      </c>
      <c r="AC184" s="4" t="str">
        <f>IF($H184=0,"",VLOOKUP($G184,Data!$G$3:$BA$2935,22,FALSE))</f>
        <v/>
      </c>
      <c r="AD184" s="4" t="str">
        <f>IF($H184=0,"",VLOOKUP($G184,Data!$G$3:$BA$2935,23,FALSE))</f>
        <v/>
      </c>
      <c r="AE184" s="4" t="str">
        <f>IF($H184=0,"",VLOOKUP($G184,Data!$G$3:$BA$2935,24,FALSE))</f>
        <v/>
      </c>
      <c r="AF184" s="4" t="str">
        <f>IF($H184=0,"",VLOOKUP($G184,Data!$G$3:$BA$2935,25,FALSE))</f>
        <v/>
      </c>
      <c r="AG184" s="4" t="str">
        <f>IF($H184=0,"",VLOOKUP($G184,Data!$G$3:$BA$2935,26,FALSE))</f>
        <v/>
      </c>
      <c r="AH184" s="4" t="str">
        <f>IF($H184=0,"",VLOOKUP($G184,Data!$G$3:$BA$2935,27,FALSE))</f>
        <v/>
      </c>
      <c r="AI184" s="4" t="str">
        <f>IF($H184=0,"",VLOOKUP($G184,Data!$G$3:$BA$2935,28,FALSE))</f>
        <v/>
      </c>
      <c r="AJ184" s="4" t="str">
        <f>IF($H184=0,"",VLOOKUP($G184,Data!$G$3:$BA$2935,29,FALSE))</f>
        <v/>
      </c>
      <c r="AK184" s="4" t="str">
        <f>IF($H184=0,"",VLOOKUP($G184,Data!$G$3:$BA$2935,30,FALSE))</f>
        <v/>
      </c>
      <c r="AL184" s="4" t="str">
        <f>IF($H184=0,"",VLOOKUP($G184,Data!$G$3:$BA$2935,31,FALSE))</f>
        <v/>
      </c>
      <c r="AM184" s="4" t="str">
        <f>IF($H184=0,"",VLOOKUP($G184,Data!$G$3:$BA$2935,32,FALSE))</f>
        <v/>
      </c>
      <c r="AN184" s="4" t="str">
        <f>IF($H184=0,"",VLOOKUP($G184,Data!$G$3:$BA$2935,33,FALSE))</f>
        <v/>
      </c>
      <c r="AO184" s="4" t="str">
        <f>IF($H184=0,"",VLOOKUP($G184,Data!$G$3:$BA$2935,34,FALSE))</f>
        <v/>
      </c>
      <c r="AP184" s="4" t="str">
        <f>IF($H184=0,"",VLOOKUP($G184,Data!$G$3:$BA$2935,35,FALSE))</f>
        <v/>
      </c>
      <c r="AQ184" s="4" t="str">
        <f>IF($H184=0,"",VLOOKUP($G184,Data!$G$3:$BA$2935,36,FALSE))</f>
        <v/>
      </c>
      <c r="AR184" s="4" t="str">
        <f>IF($H184=0,"",VLOOKUP($G184,Data!$G$3:$BA$2935,37,FALSE))</f>
        <v/>
      </c>
      <c r="AS184" s="4" t="str">
        <f>IF($H184=0,"",VLOOKUP($G184,Data!$G$3:$BA$2935,38,FALSE))</f>
        <v/>
      </c>
      <c r="AT184" s="4" t="str">
        <f>IF($H184=0,"",VLOOKUP($G184,Data!$G$3:$BA$2935,39,FALSE))</f>
        <v/>
      </c>
    </row>
    <row r="185" spans="1:46" x14ac:dyDescent="0.25">
      <c r="A185" s="4">
        <f>PSSE!A187</f>
        <v>932021</v>
      </c>
      <c r="B185" s="4" t="str">
        <f>PSSE!B187</f>
        <v>NAMDINH1_S1</v>
      </c>
      <c r="C185" s="4">
        <f>PSSE!D187</f>
        <v>26</v>
      </c>
      <c r="D185" s="4">
        <f>PSSE!E187</f>
        <v>600</v>
      </c>
      <c r="E185" s="4" t="str">
        <f>PSSE!F187</f>
        <v>ND</v>
      </c>
      <c r="F185" s="4">
        <f>PSSE!G187</f>
        <v>1</v>
      </c>
      <c r="G185" s="4" t="str">
        <f t="shared" si="3"/>
        <v>GOV26600ND1</v>
      </c>
      <c r="H185" s="4">
        <f>COUNTIF(Data!$G$3:$BA$2935,GOV!$G185)</f>
        <v>1</v>
      </c>
      <c r="I185" s="4" t="str">
        <f>IF($H185=0,"",VLOOKUP($G185,Data!$G$3:$BA$2935,2,FALSE))</f>
        <v>'TGOV1'</v>
      </c>
      <c r="J185" s="4">
        <f>PSSE!C187</f>
        <v>1</v>
      </c>
      <c r="K185" s="4">
        <f>IF($H185=0,"",VLOOKUP($G185,Data!$G$3:$BA$2935,4,FALSE))</f>
        <v>0.05</v>
      </c>
      <c r="L185" s="4">
        <f>IF($H185=0,"",VLOOKUP($G185,Data!$G$3:$BA$2935,5,FALSE))</f>
        <v>0.05</v>
      </c>
      <c r="M185" s="4">
        <f>IF($H185=0,"",VLOOKUP($G185,Data!$G$3:$BA$2935,6,FALSE))</f>
        <v>0.9</v>
      </c>
      <c r="N185" s="4">
        <f>IF($H185=0,"",VLOOKUP($G185,Data!$G$3:$BA$2935,7,FALSE))</f>
        <v>0.3</v>
      </c>
      <c r="O185" s="4">
        <f>IF($H185=0,"",VLOOKUP($G185,Data!$G$3:$BA$2935,8,FALSE))</f>
        <v>3</v>
      </c>
      <c r="P185" s="4">
        <f>IF($H185=0,"",VLOOKUP($G185,Data!$G$3:$BA$2935,9,FALSE))</f>
        <v>9</v>
      </c>
      <c r="Q185" s="4">
        <f>IF($H185=0,"",VLOOKUP($G185,Data!$G$3:$BA$2935,10,FALSE))</f>
        <v>0</v>
      </c>
      <c r="R185" s="4" t="str">
        <f>IF($H185=0,"",VLOOKUP($G185,Data!$G$3:$BA$2935,11,FALSE))</f>
        <v>/</v>
      </c>
      <c r="S185" s="4" t="str">
        <f>IF($H185=0,"",VLOOKUP($G185,Data!$G$3:$BA$2935,12,FALSE))</f>
        <v>/</v>
      </c>
      <c r="T185" s="4" t="str">
        <f>IF($H185=0,"",VLOOKUP($G185,Data!$G$3:$BA$2935,13,FALSE))</f>
        <v/>
      </c>
      <c r="U185" s="4" t="str">
        <f>IF($H185=0,"",VLOOKUP($G185,Data!$G$3:$BA$2935,14,FALSE))</f>
        <v/>
      </c>
      <c r="V185" s="4" t="str">
        <f>IF($H185=0,"",VLOOKUP($G185,Data!$G$3:$BA$2935,15,FALSE))</f>
        <v/>
      </c>
      <c r="W185" s="4" t="str">
        <f>IF($H185=0,"",VLOOKUP($G185,Data!$G$3:$BA$2935,16,FALSE))</f>
        <v/>
      </c>
      <c r="X185" s="4" t="str">
        <f>IF($H185=0,"",VLOOKUP($G185,Data!$G$3:$BA$2935,17,FALSE))</f>
        <v/>
      </c>
      <c r="Y185" s="4" t="str">
        <f>IF($H185=0,"",VLOOKUP($G185,Data!$G$3:$BA$2935,18,FALSE))</f>
        <v/>
      </c>
      <c r="Z185" s="4" t="str">
        <f>IF($H185=0,"",VLOOKUP($G185,Data!$G$3:$BA$2935,19,FALSE))</f>
        <v/>
      </c>
      <c r="AA185" s="4" t="str">
        <f>IF($H185=0,"",VLOOKUP($G185,Data!$G$3:$BA$2935,20,FALSE))</f>
        <v/>
      </c>
      <c r="AB185" s="4" t="str">
        <f>IF($H185=0,"",VLOOKUP($G185,Data!$G$3:$BA$2935,21,FALSE))</f>
        <v/>
      </c>
      <c r="AC185" s="4" t="str">
        <f>IF($H185=0,"",VLOOKUP($G185,Data!$G$3:$BA$2935,22,FALSE))</f>
        <v/>
      </c>
      <c r="AD185" s="4" t="str">
        <f>IF($H185=0,"",VLOOKUP($G185,Data!$G$3:$BA$2935,23,FALSE))</f>
        <v/>
      </c>
      <c r="AE185" s="4" t="str">
        <f>IF($H185=0,"",VLOOKUP($G185,Data!$G$3:$BA$2935,24,FALSE))</f>
        <v/>
      </c>
      <c r="AF185" s="4" t="str">
        <f>IF($H185=0,"",VLOOKUP($G185,Data!$G$3:$BA$2935,25,FALSE))</f>
        <v/>
      </c>
      <c r="AG185" s="4" t="str">
        <f>IF($H185=0,"",VLOOKUP($G185,Data!$G$3:$BA$2935,26,FALSE))</f>
        <v/>
      </c>
      <c r="AH185" s="4" t="str">
        <f>IF($H185=0,"",VLOOKUP($G185,Data!$G$3:$BA$2935,27,FALSE))</f>
        <v/>
      </c>
      <c r="AI185" s="4" t="str">
        <f>IF($H185=0,"",VLOOKUP($G185,Data!$G$3:$BA$2935,28,FALSE))</f>
        <v/>
      </c>
      <c r="AJ185" s="4" t="str">
        <f>IF($H185=0,"",VLOOKUP($G185,Data!$G$3:$BA$2935,29,FALSE))</f>
        <v/>
      </c>
      <c r="AK185" s="4" t="str">
        <f>IF($H185=0,"",VLOOKUP($G185,Data!$G$3:$BA$2935,30,FALSE))</f>
        <v/>
      </c>
      <c r="AL185" s="4" t="str">
        <f>IF($H185=0,"",VLOOKUP($G185,Data!$G$3:$BA$2935,31,FALSE))</f>
        <v/>
      </c>
      <c r="AM185" s="4" t="str">
        <f>IF($H185=0,"",VLOOKUP($G185,Data!$G$3:$BA$2935,32,FALSE))</f>
        <v/>
      </c>
      <c r="AN185" s="4" t="str">
        <f>IF($H185=0,"",VLOOKUP($G185,Data!$G$3:$BA$2935,33,FALSE))</f>
        <v/>
      </c>
      <c r="AO185" s="4" t="str">
        <f>IF($H185=0,"",VLOOKUP($G185,Data!$G$3:$BA$2935,34,FALSE))</f>
        <v/>
      </c>
      <c r="AP185" s="4" t="str">
        <f>IF($H185=0,"",VLOOKUP($G185,Data!$G$3:$BA$2935,35,FALSE))</f>
        <v/>
      </c>
      <c r="AQ185" s="4" t="str">
        <f>IF($H185=0,"",VLOOKUP($G185,Data!$G$3:$BA$2935,36,FALSE))</f>
        <v/>
      </c>
      <c r="AR185" s="4" t="str">
        <f>IF($H185=0,"",VLOOKUP($G185,Data!$G$3:$BA$2935,37,FALSE))</f>
        <v/>
      </c>
      <c r="AS185" s="4" t="str">
        <f>IF($H185=0,"",VLOOKUP($G185,Data!$G$3:$BA$2935,38,FALSE))</f>
        <v/>
      </c>
      <c r="AT185" s="4" t="str">
        <f>IF($H185=0,"",VLOOKUP($G185,Data!$G$3:$BA$2935,39,FALSE))</f>
        <v/>
      </c>
    </row>
    <row r="186" spans="1:46" x14ac:dyDescent="0.25">
      <c r="A186" s="4">
        <f>PSSE!A188</f>
        <v>932022</v>
      </c>
      <c r="B186" s="4" t="str">
        <f>PSSE!B188</f>
        <v>NAMDINH1_S2</v>
      </c>
      <c r="C186" s="4">
        <f>PSSE!D188</f>
        <v>26</v>
      </c>
      <c r="D186" s="4">
        <f>PSSE!E188</f>
        <v>600</v>
      </c>
      <c r="E186" s="4" t="str">
        <f>PSSE!F188</f>
        <v>ND</v>
      </c>
      <c r="F186" s="4">
        <f>PSSE!G188</f>
        <v>1</v>
      </c>
      <c r="G186" s="4" t="str">
        <f t="shared" si="3"/>
        <v>GOV26600ND1</v>
      </c>
      <c r="H186" s="4">
        <f>COUNTIF(Data!$G$3:$BA$2935,GOV!$G186)</f>
        <v>1</v>
      </c>
      <c r="I186" s="4" t="str">
        <f>IF($H186=0,"",VLOOKUP($G186,Data!$G$3:$BA$2935,2,FALSE))</f>
        <v>'TGOV1'</v>
      </c>
      <c r="J186" s="4">
        <f>PSSE!C188</f>
        <v>1</v>
      </c>
      <c r="K186" s="4">
        <f>IF($H186=0,"",VLOOKUP($G186,Data!$G$3:$BA$2935,4,FALSE))</f>
        <v>0.05</v>
      </c>
      <c r="L186" s="4">
        <f>IF($H186=0,"",VLOOKUP($G186,Data!$G$3:$BA$2935,5,FALSE))</f>
        <v>0.05</v>
      </c>
      <c r="M186" s="4">
        <f>IF($H186=0,"",VLOOKUP($G186,Data!$G$3:$BA$2935,6,FALSE))</f>
        <v>0.9</v>
      </c>
      <c r="N186" s="4">
        <f>IF($H186=0,"",VLOOKUP($G186,Data!$G$3:$BA$2935,7,FALSE))</f>
        <v>0.3</v>
      </c>
      <c r="O186" s="4">
        <f>IF($H186=0,"",VLOOKUP($G186,Data!$G$3:$BA$2935,8,FALSE))</f>
        <v>3</v>
      </c>
      <c r="P186" s="4">
        <f>IF($H186=0,"",VLOOKUP($G186,Data!$G$3:$BA$2935,9,FALSE))</f>
        <v>9</v>
      </c>
      <c r="Q186" s="4">
        <f>IF($H186=0,"",VLOOKUP($G186,Data!$G$3:$BA$2935,10,FALSE))</f>
        <v>0</v>
      </c>
      <c r="R186" s="4" t="str">
        <f>IF($H186=0,"",VLOOKUP($G186,Data!$G$3:$BA$2935,11,FALSE))</f>
        <v>/</v>
      </c>
      <c r="S186" s="4" t="str">
        <f>IF($H186=0,"",VLOOKUP($G186,Data!$G$3:$BA$2935,12,FALSE))</f>
        <v>/</v>
      </c>
      <c r="T186" s="4" t="str">
        <f>IF($H186=0,"",VLOOKUP($G186,Data!$G$3:$BA$2935,13,FALSE))</f>
        <v/>
      </c>
      <c r="U186" s="4" t="str">
        <f>IF($H186=0,"",VLOOKUP($G186,Data!$G$3:$BA$2935,14,FALSE))</f>
        <v/>
      </c>
      <c r="V186" s="4" t="str">
        <f>IF($H186=0,"",VLOOKUP($G186,Data!$G$3:$BA$2935,15,FALSE))</f>
        <v/>
      </c>
      <c r="W186" s="4" t="str">
        <f>IF($H186=0,"",VLOOKUP($G186,Data!$G$3:$BA$2935,16,FALSE))</f>
        <v/>
      </c>
      <c r="X186" s="4" t="str">
        <f>IF($H186=0,"",VLOOKUP($G186,Data!$G$3:$BA$2935,17,FALSE))</f>
        <v/>
      </c>
      <c r="Y186" s="4" t="str">
        <f>IF($H186=0,"",VLOOKUP($G186,Data!$G$3:$BA$2935,18,FALSE))</f>
        <v/>
      </c>
      <c r="Z186" s="4" t="str">
        <f>IF($H186=0,"",VLOOKUP($G186,Data!$G$3:$BA$2935,19,FALSE))</f>
        <v/>
      </c>
      <c r="AA186" s="4" t="str">
        <f>IF($H186=0,"",VLOOKUP($G186,Data!$G$3:$BA$2935,20,FALSE))</f>
        <v/>
      </c>
      <c r="AB186" s="4" t="str">
        <f>IF($H186=0,"",VLOOKUP($G186,Data!$G$3:$BA$2935,21,FALSE))</f>
        <v/>
      </c>
      <c r="AC186" s="4" t="str">
        <f>IF($H186=0,"",VLOOKUP($G186,Data!$G$3:$BA$2935,22,FALSE))</f>
        <v/>
      </c>
      <c r="AD186" s="4" t="str">
        <f>IF($H186=0,"",VLOOKUP($G186,Data!$G$3:$BA$2935,23,FALSE))</f>
        <v/>
      </c>
      <c r="AE186" s="4" t="str">
        <f>IF($H186=0,"",VLOOKUP($G186,Data!$G$3:$BA$2935,24,FALSE))</f>
        <v/>
      </c>
      <c r="AF186" s="4" t="str">
        <f>IF($H186=0,"",VLOOKUP($G186,Data!$G$3:$BA$2935,25,FALSE))</f>
        <v/>
      </c>
      <c r="AG186" s="4" t="str">
        <f>IF($H186=0,"",VLOOKUP($G186,Data!$G$3:$BA$2935,26,FALSE))</f>
        <v/>
      </c>
      <c r="AH186" s="4" t="str">
        <f>IF($H186=0,"",VLOOKUP($G186,Data!$G$3:$BA$2935,27,FALSE))</f>
        <v/>
      </c>
      <c r="AI186" s="4" t="str">
        <f>IF($H186=0,"",VLOOKUP($G186,Data!$G$3:$BA$2935,28,FALSE))</f>
        <v/>
      </c>
      <c r="AJ186" s="4" t="str">
        <f>IF($H186=0,"",VLOOKUP($G186,Data!$G$3:$BA$2935,29,FALSE))</f>
        <v/>
      </c>
      <c r="AK186" s="4" t="str">
        <f>IF($H186=0,"",VLOOKUP($G186,Data!$G$3:$BA$2935,30,FALSE))</f>
        <v/>
      </c>
      <c r="AL186" s="4" t="str">
        <f>IF($H186=0,"",VLOOKUP($G186,Data!$G$3:$BA$2935,31,FALSE))</f>
        <v/>
      </c>
      <c r="AM186" s="4" t="str">
        <f>IF($H186=0,"",VLOOKUP($G186,Data!$G$3:$BA$2935,32,FALSE))</f>
        <v/>
      </c>
      <c r="AN186" s="4" t="str">
        <f>IF($H186=0,"",VLOOKUP($G186,Data!$G$3:$BA$2935,33,FALSE))</f>
        <v/>
      </c>
      <c r="AO186" s="4" t="str">
        <f>IF($H186=0,"",VLOOKUP($G186,Data!$G$3:$BA$2935,34,FALSE))</f>
        <v/>
      </c>
      <c r="AP186" s="4" t="str">
        <f>IF($H186=0,"",VLOOKUP($G186,Data!$G$3:$BA$2935,35,FALSE))</f>
        <v/>
      </c>
      <c r="AQ186" s="4" t="str">
        <f>IF($H186=0,"",VLOOKUP($G186,Data!$G$3:$BA$2935,36,FALSE))</f>
        <v/>
      </c>
      <c r="AR186" s="4" t="str">
        <f>IF($H186=0,"",VLOOKUP($G186,Data!$G$3:$BA$2935,37,FALSE))</f>
        <v/>
      </c>
      <c r="AS186" s="4" t="str">
        <f>IF($H186=0,"",VLOOKUP($G186,Data!$G$3:$BA$2935,38,FALSE))</f>
        <v/>
      </c>
      <c r="AT186" s="4" t="str">
        <f>IF($H186=0,"",VLOOKUP($G186,Data!$G$3:$BA$2935,39,FALSE))</f>
        <v/>
      </c>
    </row>
    <row r="187" spans="1:46" x14ac:dyDescent="0.25">
      <c r="A187" s="4">
        <f>PSSE!A189</f>
        <v>932031</v>
      </c>
      <c r="B187" s="4" t="str">
        <f>PSSE!B189</f>
        <v>NAMDINH2_S1</v>
      </c>
      <c r="C187" s="4">
        <f>PSSE!D189</f>
        <v>26</v>
      </c>
      <c r="D187" s="4">
        <f>PSSE!E189</f>
        <v>600</v>
      </c>
      <c r="E187" s="4" t="str">
        <f>PSSE!F189</f>
        <v>ND</v>
      </c>
      <c r="F187" s="4">
        <f>PSSE!G189</f>
        <v>1</v>
      </c>
      <c r="G187" s="4" t="str">
        <f t="shared" si="3"/>
        <v>GOV26600ND1</v>
      </c>
      <c r="H187" s="4">
        <f>COUNTIF(Data!$G$3:$BA$2935,GOV!$G187)</f>
        <v>1</v>
      </c>
      <c r="I187" s="4" t="str">
        <f>IF($H187=0,"",VLOOKUP($G187,Data!$G$3:$BA$2935,2,FALSE))</f>
        <v>'TGOV1'</v>
      </c>
      <c r="J187" s="4">
        <f>PSSE!C189</f>
        <v>1</v>
      </c>
      <c r="K187" s="4">
        <f>IF($H187=0,"",VLOOKUP($G187,Data!$G$3:$BA$2935,4,FALSE))</f>
        <v>0.05</v>
      </c>
      <c r="L187" s="4">
        <f>IF($H187=0,"",VLOOKUP($G187,Data!$G$3:$BA$2935,5,FALSE))</f>
        <v>0.05</v>
      </c>
      <c r="M187" s="4">
        <f>IF($H187=0,"",VLOOKUP($G187,Data!$G$3:$BA$2935,6,FALSE))</f>
        <v>0.9</v>
      </c>
      <c r="N187" s="4">
        <f>IF($H187=0,"",VLOOKUP($G187,Data!$G$3:$BA$2935,7,FALSE))</f>
        <v>0.3</v>
      </c>
      <c r="O187" s="4">
        <f>IF($H187=0,"",VLOOKUP($G187,Data!$G$3:$BA$2935,8,FALSE))</f>
        <v>3</v>
      </c>
      <c r="P187" s="4">
        <f>IF($H187=0,"",VLOOKUP($G187,Data!$G$3:$BA$2935,9,FALSE))</f>
        <v>9</v>
      </c>
      <c r="Q187" s="4">
        <f>IF($H187=0,"",VLOOKUP($G187,Data!$G$3:$BA$2935,10,FALSE))</f>
        <v>0</v>
      </c>
      <c r="R187" s="4" t="str">
        <f>IF($H187=0,"",VLOOKUP($G187,Data!$G$3:$BA$2935,11,FALSE))</f>
        <v>/</v>
      </c>
      <c r="S187" s="4" t="str">
        <f>IF($H187=0,"",VLOOKUP($G187,Data!$G$3:$BA$2935,12,FALSE))</f>
        <v>/</v>
      </c>
      <c r="T187" s="4" t="str">
        <f>IF($H187=0,"",VLOOKUP($G187,Data!$G$3:$BA$2935,13,FALSE))</f>
        <v/>
      </c>
      <c r="U187" s="4" t="str">
        <f>IF($H187=0,"",VLOOKUP($G187,Data!$G$3:$BA$2935,14,FALSE))</f>
        <v/>
      </c>
      <c r="V187" s="4" t="str">
        <f>IF($H187=0,"",VLOOKUP($G187,Data!$G$3:$BA$2935,15,FALSE))</f>
        <v/>
      </c>
      <c r="W187" s="4" t="str">
        <f>IF($H187=0,"",VLOOKUP($G187,Data!$G$3:$BA$2935,16,FALSE))</f>
        <v/>
      </c>
      <c r="X187" s="4" t="str">
        <f>IF($H187=0,"",VLOOKUP($G187,Data!$G$3:$BA$2935,17,FALSE))</f>
        <v/>
      </c>
      <c r="Y187" s="4" t="str">
        <f>IF($H187=0,"",VLOOKUP($G187,Data!$G$3:$BA$2935,18,FALSE))</f>
        <v/>
      </c>
      <c r="Z187" s="4" t="str">
        <f>IF($H187=0,"",VLOOKUP($G187,Data!$G$3:$BA$2935,19,FALSE))</f>
        <v/>
      </c>
      <c r="AA187" s="4" t="str">
        <f>IF($H187=0,"",VLOOKUP($G187,Data!$G$3:$BA$2935,20,FALSE))</f>
        <v/>
      </c>
      <c r="AB187" s="4" t="str">
        <f>IF($H187=0,"",VLOOKUP($G187,Data!$G$3:$BA$2935,21,FALSE))</f>
        <v/>
      </c>
      <c r="AC187" s="4" t="str">
        <f>IF($H187=0,"",VLOOKUP($G187,Data!$G$3:$BA$2935,22,FALSE))</f>
        <v/>
      </c>
      <c r="AD187" s="4" t="str">
        <f>IF($H187=0,"",VLOOKUP($G187,Data!$G$3:$BA$2935,23,FALSE))</f>
        <v/>
      </c>
      <c r="AE187" s="4" t="str">
        <f>IF($H187=0,"",VLOOKUP($G187,Data!$G$3:$BA$2935,24,FALSE))</f>
        <v/>
      </c>
      <c r="AF187" s="4" t="str">
        <f>IF($H187=0,"",VLOOKUP($G187,Data!$G$3:$BA$2935,25,FALSE))</f>
        <v/>
      </c>
      <c r="AG187" s="4" t="str">
        <f>IF($H187=0,"",VLOOKUP($G187,Data!$G$3:$BA$2935,26,FALSE))</f>
        <v/>
      </c>
      <c r="AH187" s="4" t="str">
        <f>IF($H187=0,"",VLOOKUP($G187,Data!$G$3:$BA$2935,27,FALSE))</f>
        <v/>
      </c>
      <c r="AI187" s="4" t="str">
        <f>IF($H187=0,"",VLOOKUP($G187,Data!$G$3:$BA$2935,28,FALSE))</f>
        <v/>
      </c>
      <c r="AJ187" s="4" t="str">
        <f>IF($H187=0,"",VLOOKUP($G187,Data!$G$3:$BA$2935,29,FALSE))</f>
        <v/>
      </c>
      <c r="AK187" s="4" t="str">
        <f>IF($H187=0,"",VLOOKUP($G187,Data!$G$3:$BA$2935,30,FALSE))</f>
        <v/>
      </c>
      <c r="AL187" s="4" t="str">
        <f>IF($H187=0,"",VLOOKUP($G187,Data!$G$3:$BA$2935,31,FALSE))</f>
        <v/>
      </c>
      <c r="AM187" s="4" t="str">
        <f>IF($H187=0,"",VLOOKUP($G187,Data!$G$3:$BA$2935,32,FALSE))</f>
        <v/>
      </c>
      <c r="AN187" s="4" t="str">
        <f>IF($H187=0,"",VLOOKUP($G187,Data!$G$3:$BA$2935,33,FALSE))</f>
        <v/>
      </c>
      <c r="AO187" s="4" t="str">
        <f>IF($H187=0,"",VLOOKUP($G187,Data!$G$3:$BA$2935,34,FALSE))</f>
        <v/>
      </c>
      <c r="AP187" s="4" t="str">
        <f>IF($H187=0,"",VLOOKUP($G187,Data!$G$3:$BA$2935,35,FALSE))</f>
        <v/>
      </c>
      <c r="AQ187" s="4" t="str">
        <f>IF($H187=0,"",VLOOKUP($G187,Data!$G$3:$BA$2935,36,FALSE))</f>
        <v/>
      </c>
      <c r="AR187" s="4" t="str">
        <f>IF($H187=0,"",VLOOKUP($G187,Data!$G$3:$BA$2935,37,FALSE))</f>
        <v/>
      </c>
      <c r="AS187" s="4" t="str">
        <f>IF($H187=0,"",VLOOKUP($G187,Data!$G$3:$BA$2935,38,FALSE))</f>
        <v/>
      </c>
      <c r="AT187" s="4" t="str">
        <f>IF($H187=0,"",VLOOKUP($G187,Data!$G$3:$BA$2935,39,FALSE))</f>
        <v/>
      </c>
    </row>
    <row r="188" spans="1:46" x14ac:dyDescent="0.25">
      <c r="A188" s="4">
        <f>PSSE!A190</f>
        <v>932032</v>
      </c>
      <c r="B188" s="4" t="str">
        <f>PSSE!B190</f>
        <v>NAMDINH2_S2</v>
      </c>
      <c r="C188" s="4">
        <f>PSSE!D190</f>
        <v>26</v>
      </c>
      <c r="D188" s="4">
        <f>PSSE!E190</f>
        <v>600</v>
      </c>
      <c r="E188" s="4" t="str">
        <f>PSSE!F190</f>
        <v>ND</v>
      </c>
      <c r="F188" s="4">
        <f>PSSE!G190</f>
        <v>1</v>
      </c>
      <c r="G188" s="4" t="str">
        <f t="shared" si="3"/>
        <v>GOV26600ND1</v>
      </c>
      <c r="H188" s="4">
        <f>COUNTIF(Data!$G$3:$BA$2935,GOV!$G188)</f>
        <v>1</v>
      </c>
      <c r="I188" s="4" t="str">
        <f>IF($H188=0,"",VLOOKUP($G188,Data!$G$3:$BA$2935,2,FALSE))</f>
        <v>'TGOV1'</v>
      </c>
      <c r="J188" s="4">
        <f>PSSE!C190</f>
        <v>1</v>
      </c>
      <c r="K188" s="4">
        <f>IF($H188=0,"",VLOOKUP($G188,Data!$G$3:$BA$2935,4,FALSE))</f>
        <v>0.05</v>
      </c>
      <c r="L188" s="4">
        <f>IF($H188=0,"",VLOOKUP($G188,Data!$G$3:$BA$2935,5,FALSE))</f>
        <v>0.05</v>
      </c>
      <c r="M188" s="4">
        <f>IF($H188=0,"",VLOOKUP($G188,Data!$G$3:$BA$2935,6,FALSE))</f>
        <v>0.9</v>
      </c>
      <c r="N188" s="4">
        <f>IF($H188=0,"",VLOOKUP($G188,Data!$G$3:$BA$2935,7,FALSE))</f>
        <v>0.3</v>
      </c>
      <c r="O188" s="4">
        <f>IF($H188=0,"",VLOOKUP($G188,Data!$G$3:$BA$2935,8,FALSE))</f>
        <v>3</v>
      </c>
      <c r="P188" s="4">
        <f>IF($H188=0,"",VLOOKUP($G188,Data!$G$3:$BA$2935,9,FALSE))</f>
        <v>9</v>
      </c>
      <c r="Q188" s="4">
        <f>IF($H188=0,"",VLOOKUP($G188,Data!$G$3:$BA$2935,10,FALSE))</f>
        <v>0</v>
      </c>
      <c r="R188" s="4" t="str">
        <f>IF($H188=0,"",VLOOKUP($G188,Data!$G$3:$BA$2935,11,FALSE))</f>
        <v>/</v>
      </c>
      <c r="S188" s="4" t="str">
        <f>IF($H188=0,"",VLOOKUP($G188,Data!$G$3:$BA$2935,12,FALSE))</f>
        <v>/</v>
      </c>
      <c r="T188" s="4" t="str">
        <f>IF($H188=0,"",VLOOKUP($G188,Data!$G$3:$BA$2935,13,FALSE))</f>
        <v/>
      </c>
      <c r="U188" s="4" t="str">
        <f>IF($H188=0,"",VLOOKUP($G188,Data!$G$3:$BA$2935,14,FALSE))</f>
        <v/>
      </c>
      <c r="V188" s="4" t="str">
        <f>IF($H188=0,"",VLOOKUP($G188,Data!$G$3:$BA$2935,15,FALSE))</f>
        <v/>
      </c>
      <c r="W188" s="4" t="str">
        <f>IF($H188=0,"",VLOOKUP($G188,Data!$G$3:$BA$2935,16,FALSE))</f>
        <v/>
      </c>
      <c r="X188" s="4" t="str">
        <f>IF($H188=0,"",VLOOKUP($G188,Data!$G$3:$BA$2935,17,FALSE))</f>
        <v/>
      </c>
      <c r="Y188" s="4" t="str">
        <f>IF($H188=0,"",VLOOKUP($G188,Data!$G$3:$BA$2935,18,FALSE))</f>
        <v/>
      </c>
      <c r="Z188" s="4" t="str">
        <f>IF($H188=0,"",VLOOKUP($G188,Data!$G$3:$BA$2935,19,FALSE))</f>
        <v/>
      </c>
      <c r="AA188" s="4" t="str">
        <f>IF($H188=0,"",VLOOKUP($G188,Data!$G$3:$BA$2935,20,FALSE))</f>
        <v/>
      </c>
      <c r="AB188" s="4" t="str">
        <f>IF($H188=0,"",VLOOKUP($G188,Data!$G$3:$BA$2935,21,FALSE))</f>
        <v/>
      </c>
      <c r="AC188" s="4" t="str">
        <f>IF($H188=0,"",VLOOKUP($G188,Data!$G$3:$BA$2935,22,FALSE))</f>
        <v/>
      </c>
      <c r="AD188" s="4" t="str">
        <f>IF($H188=0,"",VLOOKUP($G188,Data!$G$3:$BA$2935,23,FALSE))</f>
        <v/>
      </c>
      <c r="AE188" s="4" t="str">
        <f>IF($H188=0,"",VLOOKUP($G188,Data!$G$3:$BA$2935,24,FALSE))</f>
        <v/>
      </c>
      <c r="AF188" s="4" t="str">
        <f>IF($H188=0,"",VLOOKUP($G188,Data!$G$3:$BA$2935,25,FALSE))</f>
        <v/>
      </c>
      <c r="AG188" s="4" t="str">
        <f>IF($H188=0,"",VLOOKUP($G188,Data!$G$3:$BA$2935,26,FALSE))</f>
        <v/>
      </c>
      <c r="AH188" s="4" t="str">
        <f>IF($H188=0,"",VLOOKUP($G188,Data!$G$3:$BA$2935,27,FALSE))</f>
        <v/>
      </c>
      <c r="AI188" s="4" t="str">
        <f>IF($H188=0,"",VLOOKUP($G188,Data!$G$3:$BA$2935,28,FALSE))</f>
        <v/>
      </c>
      <c r="AJ188" s="4" t="str">
        <f>IF($H188=0,"",VLOOKUP($G188,Data!$G$3:$BA$2935,29,FALSE))</f>
        <v/>
      </c>
      <c r="AK188" s="4" t="str">
        <f>IF($H188=0,"",VLOOKUP($G188,Data!$G$3:$BA$2935,30,FALSE))</f>
        <v/>
      </c>
      <c r="AL188" s="4" t="str">
        <f>IF($H188=0,"",VLOOKUP($G188,Data!$G$3:$BA$2935,31,FALSE))</f>
        <v/>
      </c>
      <c r="AM188" s="4" t="str">
        <f>IF($H188=0,"",VLOOKUP($G188,Data!$G$3:$BA$2935,32,FALSE))</f>
        <v/>
      </c>
      <c r="AN188" s="4" t="str">
        <f>IF($H188=0,"",VLOOKUP($G188,Data!$G$3:$BA$2935,33,FALSE))</f>
        <v/>
      </c>
      <c r="AO188" s="4" t="str">
        <f>IF($H188=0,"",VLOOKUP($G188,Data!$G$3:$BA$2935,34,FALSE))</f>
        <v/>
      </c>
      <c r="AP188" s="4" t="str">
        <f>IF($H188=0,"",VLOOKUP($G188,Data!$G$3:$BA$2935,35,FALSE))</f>
        <v/>
      </c>
      <c r="AQ188" s="4" t="str">
        <f>IF($H188=0,"",VLOOKUP($G188,Data!$G$3:$BA$2935,36,FALSE))</f>
        <v/>
      </c>
      <c r="AR188" s="4" t="str">
        <f>IF($H188=0,"",VLOOKUP($G188,Data!$G$3:$BA$2935,37,FALSE))</f>
        <v/>
      </c>
      <c r="AS188" s="4" t="str">
        <f>IF($H188=0,"",VLOOKUP($G188,Data!$G$3:$BA$2935,38,FALSE))</f>
        <v/>
      </c>
      <c r="AT188" s="4" t="str">
        <f>IF($H188=0,"",VLOOKUP($G188,Data!$G$3:$BA$2935,39,FALSE))</f>
        <v/>
      </c>
    </row>
    <row r="189" spans="1:46" x14ac:dyDescent="0.25">
      <c r="A189" s="4">
        <f>PSSE!A191</f>
        <v>933011</v>
      </c>
      <c r="B189" s="4" t="str">
        <f>PSSE!B191</f>
        <v>NINHBINH_S1</v>
      </c>
      <c r="C189" s="4">
        <f>PSSE!D191</f>
        <v>6.3</v>
      </c>
      <c r="D189" s="4">
        <f>PSSE!E191</f>
        <v>25</v>
      </c>
      <c r="E189" s="4" t="str">
        <f>PSSE!F191</f>
        <v>ND</v>
      </c>
      <c r="F189" s="4">
        <f>PSSE!G191</f>
        <v>1</v>
      </c>
      <c r="G189" s="4" t="str">
        <f t="shared" si="3"/>
        <v>GOV6.325ND1</v>
      </c>
      <c r="H189" s="4">
        <f>COUNTIF(Data!$G$3:$BA$2935,GOV!$G189)</f>
        <v>1</v>
      </c>
      <c r="I189" s="4" t="str">
        <f>IF($H189=0,"",VLOOKUP($G189,Data!$G$3:$BA$2935,2,FALSE))</f>
        <v>'TGOV1'</v>
      </c>
      <c r="J189" s="4">
        <f>PSSE!C191</f>
        <v>1</v>
      </c>
      <c r="K189" s="4">
        <f>IF($H189=0,"",VLOOKUP($G189,Data!$G$3:$BA$2935,4,FALSE))</f>
        <v>0.03</v>
      </c>
      <c r="L189" s="4">
        <f>IF($H189=0,"",VLOOKUP($G189,Data!$G$3:$BA$2935,5,FALSE))</f>
        <v>0.499</v>
      </c>
      <c r="M189" s="4">
        <f>IF($H189=0,"",VLOOKUP($G189,Data!$G$3:$BA$2935,6,FALSE))</f>
        <v>1</v>
      </c>
      <c r="N189" s="4">
        <f>IF($H189=0,"",VLOOKUP($G189,Data!$G$3:$BA$2935,7,FALSE))</f>
        <v>0</v>
      </c>
      <c r="O189" s="4">
        <f>IF($H189=0,"",VLOOKUP($G189,Data!$G$3:$BA$2935,8,FALSE))</f>
        <v>4</v>
      </c>
      <c r="P189" s="4">
        <f>IF($H189=0,"",VLOOKUP($G189,Data!$G$3:$BA$2935,9,FALSE))</f>
        <v>9</v>
      </c>
      <c r="Q189" s="4">
        <f>IF($H189=0,"",VLOOKUP($G189,Data!$G$3:$BA$2935,10,FALSE))</f>
        <v>0.1</v>
      </c>
      <c r="R189" s="4" t="str">
        <f>IF($H189=0,"",VLOOKUP($G189,Data!$G$3:$BA$2935,11,FALSE))</f>
        <v>/</v>
      </c>
      <c r="S189" s="4" t="str">
        <f>IF($H189=0,"",VLOOKUP($G189,Data!$G$3:$BA$2935,12,FALSE))</f>
        <v>/</v>
      </c>
      <c r="T189" s="4" t="str">
        <f>IF($H189=0,"",VLOOKUP($G189,Data!$G$3:$BA$2935,13,FALSE))</f>
        <v/>
      </c>
      <c r="U189" s="4" t="str">
        <f>IF($H189=0,"",VLOOKUP($G189,Data!$G$3:$BA$2935,14,FALSE))</f>
        <v/>
      </c>
      <c r="V189" s="4" t="str">
        <f>IF($H189=0,"",VLOOKUP($G189,Data!$G$3:$BA$2935,15,FALSE))</f>
        <v/>
      </c>
      <c r="W189" s="4" t="str">
        <f>IF($H189=0,"",VLOOKUP($G189,Data!$G$3:$BA$2935,16,FALSE))</f>
        <v/>
      </c>
      <c r="X189" s="4" t="str">
        <f>IF($H189=0,"",VLOOKUP($G189,Data!$G$3:$BA$2935,17,FALSE))</f>
        <v/>
      </c>
      <c r="Y189" s="4" t="str">
        <f>IF($H189=0,"",VLOOKUP($G189,Data!$G$3:$BA$2935,18,FALSE))</f>
        <v/>
      </c>
      <c r="Z189" s="4" t="str">
        <f>IF($H189=0,"",VLOOKUP($G189,Data!$G$3:$BA$2935,19,FALSE))</f>
        <v/>
      </c>
      <c r="AA189" s="4" t="str">
        <f>IF($H189=0,"",VLOOKUP($G189,Data!$G$3:$BA$2935,20,FALSE))</f>
        <v/>
      </c>
      <c r="AB189" s="4" t="str">
        <f>IF($H189=0,"",VLOOKUP($G189,Data!$G$3:$BA$2935,21,FALSE))</f>
        <v/>
      </c>
      <c r="AC189" s="4" t="str">
        <f>IF($H189=0,"",VLOOKUP($G189,Data!$G$3:$BA$2935,22,FALSE))</f>
        <v/>
      </c>
      <c r="AD189" s="4" t="str">
        <f>IF($H189=0,"",VLOOKUP($G189,Data!$G$3:$BA$2935,23,FALSE))</f>
        <v/>
      </c>
      <c r="AE189" s="4" t="str">
        <f>IF($H189=0,"",VLOOKUP($G189,Data!$G$3:$BA$2935,24,FALSE))</f>
        <v/>
      </c>
      <c r="AF189" s="4" t="str">
        <f>IF($H189=0,"",VLOOKUP($G189,Data!$G$3:$BA$2935,25,FALSE))</f>
        <v/>
      </c>
      <c r="AG189" s="4" t="str">
        <f>IF($H189=0,"",VLOOKUP($G189,Data!$G$3:$BA$2935,26,FALSE))</f>
        <v/>
      </c>
      <c r="AH189" s="4" t="str">
        <f>IF($H189=0,"",VLOOKUP($G189,Data!$G$3:$BA$2935,27,FALSE))</f>
        <v/>
      </c>
      <c r="AI189" s="4" t="str">
        <f>IF($H189=0,"",VLOOKUP($G189,Data!$G$3:$BA$2935,28,FALSE))</f>
        <v/>
      </c>
      <c r="AJ189" s="4" t="str">
        <f>IF($H189=0,"",VLOOKUP($G189,Data!$G$3:$BA$2935,29,FALSE))</f>
        <v/>
      </c>
      <c r="AK189" s="4" t="str">
        <f>IF($H189=0,"",VLOOKUP($G189,Data!$G$3:$BA$2935,30,FALSE))</f>
        <v/>
      </c>
      <c r="AL189" s="4" t="str">
        <f>IF($H189=0,"",VLOOKUP($G189,Data!$G$3:$BA$2935,31,FALSE))</f>
        <v/>
      </c>
      <c r="AM189" s="4" t="str">
        <f>IF($H189=0,"",VLOOKUP($G189,Data!$G$3:$BA$2935,32,FALSE))</f>
        <v/>
      </c>
      <c r="AN189" s="4" t="str">
        <f>IF($H189=0,"",VLOOKUP($G189,Data!$G$3:$BA$2935,33,FALSE))</f>
        <v/>
      </c>
      <c r="AO189" s="4" t="str">
        <f>IF($H189=0,"",VLOOKUP($G189,Data!$G$3:$BA$2935,34,FALSE))</f>
        <v/>
      </c>
      <c r="AP189" s="4" t="str">
        <f>IF($H189=0,"",VLOOKUP($G189,Data!$G$3:$BA$2935,35,FALSE))</f>
        <v/>
      </c>
      <c r="AQ189" s="4" t="str">
        <f>IF($H189=0,"",VLOOKUP($G189,Data!$G$3:$BA$2935,36,FALSE))</f>
        <v/>
      </c>
      <c r="AR189" s="4" t="str">
        <f>IF($H189=0,"",VLOOKUP($G189,Data!$G$3:$BA$2935,37,FALSE))</f>
        <v/>
      </c>
      <c r="AS189" s="4" t="str">
        <f>IF($H189=0,"",VLOOKUP($G189,Data!$G$3:$BA$2935,38,FALSE))</f>
        <v/>
      </c>
      <c r="AT189" s="4" t="str">
        <f>IF($H189=0,"",VLOOKUP($G189,Data!$G$3:$BA$2935,39,FALSE))</f>
        <v/>
      </c>
    </row>
    <row r="190" spans="1:46" x14ac:dyDescent="0.25">
      <c r="A190" s="4">
        <f>PSSE!A192</f>
        <v>933012</v>
      </c>
      <c r="B190" s="4" t="str">
        <f>PSSE!B192</f>
        <v>NINHBINH_S2</v>
      </c>
      <c r="C190" s="4">
        <f>PSSE!D192</f>
        <v>6.3</v>
      </c>
      <c r="D190" s="4">
        <f>PSSE!E192</f>
        <v>25</v>
      </c>
      <c r="E190" s="4" t="str">
        <f>PSSE!F192</f>
        <v>ND</v>
      </c>
      <c r="F190" s="4">
        <f>PSSE!G192</f>
        <v>1</v>
      </c>
      <c r="G190" s="4" t="str">
        <f t="shared" si="3"/>
        <v>GOV6.325ND1</v>
      </c>
      <c r="H190" s="4">
        <f>COUNTIF(Data!$G$3:$BA$2935,GOV!$G190)</f>
        <v>1</v>
      </c>
      <c r="I190" s="4" t="str">
        <f>IF($H190=0,"",VLOOKUP($G190,Data!$G$3:$BA$2935,2,FALSE))</f>
        <v>'TGOV1'</v>
      </c>
      <c r="J190" s="4">
        <f>PSSE!C192</f>
        <v>1</v>
      </c>
      <c r="K190" s="4">
        <f>IF($H190=0,"",VLOOKUP($G190,Data!$G$3:$BA$2935,4,FALSE))</f>
        <v>0.03</v>
      </c>
      <c r="L190" s="4">
        <f>IF($H190=0,"",VLOOKUP($G190,Data!$G$3:$BA$2935,5,FALSE))</f>
        <v>0.499</v>
      </c>
      <c r="M190" s="4">
        <f>IF($H190=0,"",VLOOKUP($G190,Data!$G$3:$BA$2935,6,FALSE))</f>
        <v>1</v>
      </c>
      <c r="N190" s="4">
        <f>IF($H190=0,"",VLOOKUP($G190,Data!$G$3:$BA$2935,7,FALSE))</f>
        <v>0</v>
      </c>
      <c r="O190" s="4">
        <f>IF($H190=0,"",VLOOKUP($G190,Data!$G$3:$BA$2935,8,FALSE))</f>
        <v>4</v>
      </c>
      <c r="P190" s="4">
        <f>IF($H190=0,"",VLOOKUP($G190,Data!$G$3:$BA$2935,9,FALSE))</f>
        <v>9</v>
      </c>
      <c r="Q190" s="4">
        <f>IF($H190=0,"",VLOOKUP($G190,Data!$G$3:$BA$2935,10,FALSE))</f>
        <v>0.1</v>
      </c>
      <c r="R190" s="4" t="str">
        <f>IF($H190=0,"",VLOOKUP($G190,Data!$G$3:$BA$2935,11,FALSE))</f>
        <v>/</v>
      </c>
      <c r="S190" s="4" t="str">
        <f>IF($H190=0,"",VLOOKUP($G190,Data!$G$3:$BA$2935,12,FALSE))</f>
        <v>/</v>
      </c>
      <c r="T190" s="4" t="str">
        <f>IF($H190=0,"",VLOOKUP($G190,Data!$G$3:$BA$2935,13,FALSE))</f>
        <v/>
      </c>
      <c r="U190" s="4" t="str">
        <f>IF($H190=0,"",VLOOKUP($G190,Data!$G$3:$BA$2935,14,FALSE))</f>
        <v/>
      </c>
      <c r="V190" s="4" t="str">
        <f>IF($H190=0,"",VLOOKUP($G190,Data!$G$3:$BA$2935,15,FALSE))</f>
        <v/>
      </c>
      <c r="W190" s="4" t="str">
        <f>IF($H190=0,"",VLOOKUP($G190,Data!$G$3:$BA$2935,16,FALSE))</f>
        <v/>
      </c>
      <c r="X190" s="4" t="str">
        <f>IF($H190=0,"",VLOOKUP($G190,Data!$G$3:$BA$2935,17,FALSE))</f>
        <v/>
      </c>
      <c r="Y190" s="4" t="str">
        <f>IF($H190=0,"",VLOOKUP($G190,Data!$G$3:$BA$2935,18,FALSE))</f>
        <v/>
      </c>
      <c r="Z190" s="4" t="str">
        <f>IF($H190=0,"",VLOOKUP($G190,Data!$G$3:$BA$2935,19,FALSE))</f>
        <v/>
      </c>
      <c r="AA190" s="4" t="str">
        <f>IF($H190=0,"",VLOOKUP($G190,Data!$G$3:$BA$2935,20,FALSE))</f>
        <v/>
      </c>
      <c r="AB190" s="4" t="str">
        <f>IF($H190=0,"",VLOOKUP($G190,Data!$G$3:$BA$2935,21,FALSE))</f>
        <v/>
      </c>
      <c r="AC190" s="4" t="str">
        <f>IF($H190=0,"",VLOOKUP($G190,Data!$G$3:$BA$2935,22,FALSE))</f>
        <v/>
      </c>
      <c r="AD190" s="4" t="str">
        <f>IF($H190=0,"",VLOOKUP($G190,Data!$G$3:$BA$2935,23,FALSE))</f>
        <v/>
      </c>
      <c r="AE190" s="4" t="str">
        <f>IF($H190=0,"",VLOOKUP($G190,Data!$G$3:$BA$2935,24,FALSE))</f>
        <v/>
      </c>
      <c r="AF190" s="4" t="str">
        <f>IF($H190=0,"",VLOOKUP($G190,Data!$G$3:$BA$2935,25,FALSE))</f>
        <v/>
      </c>
      <c r="AG190" s="4" t="str">
        <f>IF($H190=0,"",VLOOKUP($G190,Data!$G$3:$BA$2935,26,FALSE))</f>
        <v/>
      </c>
      <c r="AH190" s="4" t="str">
        <f>IF($H190=0,"",VLOOKUP($G190,Data!$G$3:$BA$2935,27,FALSE))</f>
        <v/>
      </c>
      <c r="AI190" s="4" t="str">
        <f>IF($H190=0,"",VLOOKUP($G190,Data!$G$3:$BA$2935,28,FALSE))</f>
        <v/>
      </c>
      <c r="AJ190" s="4" t="str">
        <f>IF($H190=0,"",VLOOKUP($G190,Data!$G$3:$BA$2935,29,FALSE))</f>
        <v/>
      </c>
      <c r="AK190" s="4" t="str">
        <f>IF($H190=0,"",VLOOKUP($G190,Data!$G$3:$BA$2935,30,FALSE))</f>
        <v/>
      </c>
      <c r="AL190" s="4" t="str">
        <f>IF($H190=0,"",VLOOKUP($G190,Data!$G$3:$BA$2935,31,FALSE))</f>
        <v/>
      </c>
      <c r="AM190" s="4" t="str">
        <f>IF($H190=0,"",VLOOKUP($G190,Data!$G$3:$BA$2935,32,FALSE))</f>
        <v/>
      </c>
      <c r="AN190" s="4" t="str">
        <f>IF($H190=0,"",VLOOKUP($G190,Data!$G$3:$BA$2935,33,FALSE))</f>
        <v/>
      </c>
      <c r="AO190" s="4" t="str">
        <f>IF($H190=0,"",VLOOKUP($G190,Data!$G$3:$BA$2935,34,FALSE))</f>
        <v/>
      </c>
      <c r="AP190" s="4" t="str">
        <f>IF($H190=0,"",VLOOKUP($G190,Data!$G$3:$BA$2935,35,FALSE))</f>
        <v/>
      </c>
      <c r="AQ190" s="4" t="str">
        <f>IF($H190=0,"",VLOOKUP($G190,Data!$G$3:$BA$2935,36,FALSE))</f>
        <v/>
      </c>
      <c r="AR190" s="4" t="str">
        <f>IF($H190=0,"",VLOOKUP($G190,Data!$G$3:$BA$2935,37,FALSE))</f>
        <v/>
      </c>
      <c r="AS190" s="4" t="str">
        <f>IF($H190=0,"",VLOOKUP($G190,Data!$G$3:$BA$2935,38,FALSE))</f>
        <v/>
      </c>
      <c r="AT190" s="4" t="str">
        <f>IF($H190=0,"",VLOOKUP($G190,Data!$G$3:$BA$2935,39,FALSE))</f>
        <v/>
      </c>
    </row>
    <row r="191" spans="1:46" x14ac:dyDescent="0.25">
      <c r="A191" s="4">
        <f>PSSE!A193</f>
        <v>933013</v>
      </c>
      <c r="B191" s="4" t="str">
        <f>PSSE!B193</f>
        <v>NINHBINH_S3</v>
      </c>
      <c r="C191" s="4">
        <f>PSSE!D193</f>
        <v>6.3</v>
      </c>
      <c r="D191" s="4">
        <f>PSSE!E193</f>
        <v>25</v>
      </c>
      <c r="E191" s="4" t="str">
        <f>PSSE!F193</f>
        <v>ND</v>
      </c>
      <c r="F191" s="4">
        <f>PSSE!G193</f>
        <v>1</v>
      </c>
      <c r="G191" s="4" t="str">
        <f t="shared" si="3"/>
        <v>GOV6.325ND1</v>
      </c>
      <c r="H191" s="4">
        <f>COUNTIF(Data!$G$3:$BA$2935,GOV!$G191)</f>
        <v>1</v>
      </c>
      <c r="I191" s="4" t="str">
        <f>IF($H191=0,"",VLOOKUP($G191,Data!$G$3:$BA$2935,2,FALSE))</f>
        <v>'TGOV1'</v>
      </c>
      <c r="J191" s="4">
        <f>PSSE!C193</f>
        <v>1</v>
      </c>
      <c r="K191" s="4">
        <f>IF($H191=0,"",VLOOKUP($G191,Data!$G$3:$BA$2935,4,FALSE))</f>
        <v>0.03</v>
      </c>
      <c r="L191" s="4">
        <f>IF($H191=0,"",VLOOKUP($G191,Data!$G$3:$BA$2935,5,FALSE))</f>
        <v>0.499</v>
      </c>
      <c r="M191" s="4">
        <f>IF($H191=0,"",VLOOKUP($G191,Data!$G$3:$BA$2935,6,FALSE))</f>
        <v>1</v>
      </c>
      <c r="N191" s="4">
        <f>IF($H191=0,"",VLOOKUP($G191,Data!$G$3:$BA$2935,7,FALSE))</f>
        <v>0</v>
      </c>
      <c r="O191" s="4">
        <f>IF($H191=0,"",VLOOKUP($G191,Data!$G$3:$BA$2935,8,FALSE))</f>
        <v>4</v>
      </c>
      <c r="P191" s="4">
        <f>IF($H191=0,"",VLOOKUP($G191,Data!$G$3:$BA$2935,9,FALSE))</f>
        <v>9</v>
      </c>
      <c r="Q191" s="4">
        <f>IF($H191=0,"",VLOOKUP($G191,Data!$G$3:$BA$2935,10,FALSE))</f>
        <v>0.1</v>
      </c>
      <c r="R191" s="4" t="str">
        <f>IF($H191=0,"",VLOOKUP($G191,Data!$G$3:$BA$2935,11,FALSE))</f>
        <v>/</v>
      </c>
      <c r="S191" s="4" t="str">
        <f>IF($H191=0,"",VLOOKUP($G191,Data!$G$3:$BA$2935,12,FALSE))</f>
        <v>/</v>
      </c>
      <c r="T191" s="4" t="str">
        <f>IF($H191=0,"",VLOOKUP($G191,Data!$G$3:$BA$2935,13,FALSE))</f>
        <v/>
      </c>
      <c r="U191" s="4" t="str">
        <f>IF($H191=0,"",VLOOKUP($G191,Data!$G$3:$BA$2935,14,FALSE))</f>
        <v/>
      </c>
      <c r="V191" s="4" t="str">
        <f>IF($H191=0,"",VLOOKUP($G191,Data!$G$3:$BA$2935,15,FALSE))</f>
        <v/>
      </c>
      <c r="W191" s="4" t="str">
        <f>IF($H191=0,"",VLOOKUP($G191,Data!$G$3:$BA$2935,16,FALSE))</f>
        <v/>
      </c>
      <c r="X191" s="4" t="str">
        <f>IF($H191=0,"",VLOOKUP($G191,Data!$G$3:$BA$2935,17,FALSE))</f>
        <v/>
      </c>
      <c r="Y191" s="4" t="str">
        <f>IF($H191=0,"",VLOOKUP($G191,Data!$G$3:$BA$2935,18,FALSE))</f>
        <v/>
      </c>
      <c r="Z191" s="4" t="str">
        <f>IF($H191=0,"",VLOOKUP($G191,Data!$G$3:$BA$2935,19,FALSE))</f>
        <v/>
      </c>
      <c r="AA191" s="4" t="str">
        <f>IF($H191=0,"",VLOOKUP($G191,Data!$G$3:$BA$2935,20,FALSE))</f>
        <v/>
      </c>
      <c r="AB191" s="4" t="str">
        <f>IF($H191=0,"",VLOOKUP($G191,Data!$G$3:$BA$2935,21,FALSE))</f>
        <v/>
      </c>
      <c r="AC191" s="4" t="str">
        <f>IF($H191=0,"",VLOOKUP($G191,Data!$G$3:$BA$2935,22,FALSE))</f>
        <v/>
      </c>
      <c r="AD191" s="4" t="str">
        <f>IF($H191=0,"",VLOOKUP($G191,Data!$G$3:$BA$2935,23,FALSE))</f>
        <v/>
      </c>
      <c r="AE191" s="4" t="str">
        <f>IF($H191=0,"",VLOOKUP($G191,Data!$G$3:$BA$2935,24,FALSE))</f>
        <v/>
      </c>
      <c r="AF191" s="4" t="str">
        <f>IF($H191=0,"",VLOOKUP($G191,Data!$G$3:$BA$2935,25,FALSE))</f>
        <v/>
      </c>
      <c r="AG191" s="4" t="str">
        <f>IF($H191=0,"",VLOOKUP($G191,Data!$G$3:$BA$2935,26,FALSE))</f>
        <v/>
      </c>
      <c r="AH191" s="4" t="str">
        <f>IF($H191=0,"",VLOOKUP($G191,Data!$G$3:$BA$2935,27,FALSE))</f>
        <v/>
      </c>
      <c r="AI191" s="4" t="str">
        <f>IF($H191=0,"",VLOOKUP($G191,Data!$G$3:$BA$2935,28,FALSE))</f>
        <v/>
      </c>
      <c r="AJ191" s="4" t="str">
        <f>IF($H191=0,"",VLOOKUP($G191,Data!$G$3:$BA$2935,29,FALSE))</f>
        <v/>
      </c>
      <c r="AK191" s="4" t="str">
        <f>IF($H191=0,"",VLOOKUP($G191,Data!$G$3:$BA$2935,30,FALSE))</f>
        <v/>
      </c>
      <c r="AL191" s="4" t="str">
        <f>IF($H191=0,"",VLOOKUP($G191,Data!$G$3:$BA$2935,31,FALSE))</f>
        <v/>
      </c>
      <c r="AM191" s="4" t="str">
        <f>IF($H191=0,"",VLOOKUP($G191,Data!$G$3:$BA$2935,32,FALSE))</f>
        <v/>
      </c>
      <c r="AN191" s="4" t="str">
        <f>IF($H191=0,"",VLOOKUP($G191,Data!$G$3:$BA$2935,33,FALSE))</f>
        <v/>
      </c>
      <c r="AO191" s="4" t="str">
        <f>IF($H191=0,"",VLOOKUP($G191,Data!$G$3:$BA$2935,34,FALSE))</f>
        <v/>
      </c>
      <c r="AP191" s="4" t="str">
        <f>IF($H191=0,"",VLOOKUP($G191,Data!$G$3:$BA$2935,35,FALSE))</f>
        <v/>
      </c>
      <c r="AQ191" s="4" t="str">
        <f>IF($H191=0,"",VLOOKUP($G191,Data!$G$3:$BA$2935,36,FALSE))</f>
        <v/>
      </c>
      <c r="AR191" s="4" t="str">
        <f>IF($H191=0,"",VLOOKUP($G191,Data!$G$3:$BA$2935,37,FALSE))</f>
        <v/>
      </c>
      <c r="AS191" s="4" t="str">
        <f>IF($H191=0,"",VLOOKUP($G191,Data!$G$3:$BA$2935,38,FALSE))</f>
        <v/>
      </c>
      <c r="AT191" s="4" t="str">
        <f>IF($H191=0,"",VLOOKUP($G191,Data!$G$3:$BA$2935,39,FALSE))</f>
        <v/>
      </c>
    </row>
    <row r="192" spans="1:46" x14ac:dyDescent="0.25">
      <c r="A192" s="4">
        <f>PSSE!A194</f>
        <v>933014</v>
      </c>
      <c r="B192" s="4" t="str">
        <f>PSSE!B194</f>
        <v>NINHBINH_S4</v>
      </c>
      <c r="C192" s="4">
        <f>PSSE!D194</f>
        <v>6.3</v>
      </c>
      <c r="D192" s="4">
        <f>PSSE!E194</f>
        <v>25</v>
      </c>
      <c r="E192" s="4" t="str">
        <f>PSSE!F194</f>
        <v>ND</v>
      </c>
      <c r="F192" s="4">
        <f>PSSE!G194</f>
        <v>1</v>
      </c>
      <c r="G192" s="4" t="str">
        <f t="shared" si="3"/>
        <v>GOV6.325ND1</v>
      </c>
      <c r="H192" s="4">
        <f>COUNTIF(Data!$G$3:$BA$2935,GOV!$G192)</f>
        <v>1</v>
      </c>
      <c r="I192" s="4" t="str">
        <f>IF($H192=0,"",VLOOKUP($G192,Data!$G$3:$BA$2935,2,FALSE))</f>
        <v>'TGOV1'</v>
      </c>
      <c r="J192" s="4">
        <f>PSSE!C194</f>
        <v>1</v>
      </c>
      <c r="K192" s="4">
        <f>IF($H192=0,"",VLOOKUP($G192,Data!$G$3:$BA$2935,4,FALSE))</f>
        <v>0.03</v>
      </c>
      <c r="L192" s="4">
        <f>IF($H192=0,"",VLOOKUP($G192,Data!$G$3:$BA$2935,5,FALSE))</f>
        <v>0.499</v>
      </c>
      <c r="M192" s="4">
        <f>IF($H192=0,"",VLOOKUP($G192,Data!$G$3:$BA$2935,6,FALSE))</f>
        <v>1</v>
      </c>
      <c r="N192" s="4">
        <f>IF($H192=0,"",VLOOKUP($G192,Data!$G$3:$BA$2935,7,FALSE))</f>
        <v>0</v>
      </c>
      <c r="O192" s="4">
        <f>IF($H192=0,"",VLOOKUP($G192,Data!$G$3:$BA$2935,8,FALSE))</f>
        <v>4</v>
      </c>
      <c r="P192" s="4">
        <f>IF($H192=0,"",VLOOKUP($G192,Data!$G$3:$BA$2935,9,FALSE))</f>
        <v>9</v>
      </c>
      <c r="Q192" s="4">
        <f>IF($H192=0,"",VLOOKUP($G192,Data!$G$3:$BA$2935,10,FALSE))</f>
        <v>0.1</v>
      </c>
      <c r="R192" s="4" t="str">
        <f>IF($H192=0,"",VLOOKUP($G192,Data!$G$3:$BA$2935,11,FALSE))</f>
        <v>/</v>
      </c>
      <c r="S192" s="4" t="str">
        <f>IF($H192=0,"",VLOOKUP($G192,Data!$G$3:$BA$2935,12,FALSE))</f>
        <v>/</v>
      </c>
      <c r="T192" s="4" t="str">
        <f>IF($H192=0,"",VLOOKUP($G192,Data!$G$3:$BA$2935,13,FALSE))</f>
        <v/>
      </c>
      <c r="U192" s="4" t="str">
        <f>IF($H192=0,"",VLOOKUP($G192,Data!$G$3:$BA$2935,14,FALSE))</f>
        <v/>
      </c>
      <c r="V192" s="4" t="str">
        <f>IF($H192=0,"",VLOOKUP($G192,Data!$G$3:$BA$2935,15,FALSE))</f>
        <v/>
      </c>
      <c r="W192" s="4" t="str">
        <f>IF($H192=0,"",VLOOKUP($G192,Data!$G$3:$BA$2935,16,FALSE))</f>
        <v/>
      </c>
      <c r="X192" s="4" t="str">
        <f>IF($H192=0,"",VLOOKUP($G192,Data!$G$3:$BA$2935,17,FALSE))</f>
        <v/>
      </c>
      <c r="Y192" s="4" t="str">
        <f>IF($H192=0,"",VLOOKUP($G192,Data!$G$3:$BA$2935,18,FALSE))</f>
        <v/>
      </c>
      <c r="Z192" s="4" t="str">
        <f>IF($H192=0,"",VLOOKUP($G192,Data!$G$3:$BA$2935,19,FALSE))</f>
        <v/>
      </c>
      <c r="AA192" s="4" t="str">
        <f>IF($H192=0,"",VLOOKUP($G192,Data!$G$3:$BA$2935,20,FALSE))</f>
        <v/>
      </c>
      <c r="AB192" s="4" t="str">
        <f>IF($H192=0,"",VLOOKUP($G192,Data!$G$3:$BA$2935,21,FALSE))</f>
        <v/>
      </c>
      <c r="AC192" s="4" t="str">
        <f>IF($H192=0,"",VLOOKUP($G192,Data!$G$3:$BA$2935,22,FALSE))</f>
        <v/>
      </c>
      <c r="AD192" s="4" t="str">
        <f>IF($H192=0,"",VLOOKUP($G192,Data!$G$3:$BA$2935,23,FALSE))</f>
        <v/>
      </c>
      <c r="AE192" s="4" t="str">
        <f>IF($H192=0,"",VLOOKUP($G192,Data!$G$3:$BA$2935,24,FALSE))</f>
        <v/>
      </c>
      <c r="AF192" s="4" t="str">
        <f>IF($H192=0,"",VLOOKUP($G192,Data!$G$3:$BA$2935,25,FALSE))</f>
        <v/>
      </c>
      <c r="AG192" s="4" t="str">
        <f>IF($H192=0,"",VLOOKUP($G192,Data!$G$3:$BA$2935,26,FALSE))</f>
        <v/>
      </c>
      <c r="AH192" s="4" t="str">
        <f>IF($H192=0,"",VLOOKUP($G192,Data!$G$3:$BA$2935,27,FALSE))</f>
        <v/>
      </c>
      <c r="AI192" s="4" t="str">
        <f>IF($H192=0,"",VLOOKUP($G192,Data!$G$3:$BA$2935,28,FALSE))</f>
        <v/>
      </c>
      <c r="AJ192" s="4" t="str">
        <f>IF($H192=0,"",VLOOKUP($G192,Data!$G$3:$BA$2935,29,FALSE))</f>
        <v/>
      </c>
      <c r="AK192" s="4" t="str">
        <f>IF($H192=0,"",VLOOKUP($G192,Data!$G$3:$BA$2935,30,FALSE))</f>
        <v/>
      </c>
      <c r="AL192" s="4" t="str">
        <f>IF($H192=0,"",VLOOKUP($G192,Data!$G$3:$BA$2935,31,FALSE))</f>
        <v/>
      </c>
      <c r="AM192" s="4" t="str">
        <f>IF($H192=0,"",VLOOKUP($G192,Data!$G$3:$BA$2935,32,FALSE))</f>
        <v/>
      </c>
      <c r="AN192" s="4" t="str">
        <f>IF($H192=0,"",VLOOKUP($G192,Data!$G$3:$BA$2935,33,FALSE))</f>
        <v/>
      </c>
      <c r="AO192" s="4" t="str">
        <f>IF($H192=0,"",VLOOKUP($G192,Data!$G$3:$BA$2935,34,FALSE))</f>
        <v/>
      </c>
      <c r="AP192" s="4" t="str">
        <f>IF($H192=0,"",VLOOKUP($G192,Data!$G$3:$BA$2935,35,FALSE))</f>
        <v/>
      </c>
      <c r="AQ192" s="4" t="str">
        <f>IF($H192=0,"",VLOOKUP($G192,Data!$G$3:$BA$2935,36,FALSE))</f>
        <v/>
      </c>
      <c r="AR192" s="4" t="str">
        <f>IF($H192=0,"",VLOOKUP($G192,Data!$G$3:$BA$2935,37,FALSE))</f>
        <v/>
      </c>
      <c r="AS192" s="4" t="str">
        <f>IF($H192=0,"",VLOOKUP($G192,Data!$G$3:$BA$2935,38,FALSE))</f>
        <v/>
      </c>
      <c r="AT192" s="4" t="str">
        <f>IF($H192=0,"",VLOOKUP($G192,Data!$G$3:$BA$2935,39,FALSE))</f>
        <v/>
      </c>
    </row>
    <row r="193" spans="1:46" x14ac:dyDescent="0.25">
      <c r="A193" s="4">
        <f>PSSE!A195</f>
        <v>933021</v>
      </c>
      <c r="B193" s="4" t="str">
        <f>PSSE!B195</f>
        <v>NINHBINMR_S1</v>
      </c>
      <c r="C193" s="4">
        <f>PSSE!D195</f>
        <v>19</v>
      </c>
      <c r="D193" s="4">
        <f>PSSE!E195</f>
        <v>305</v>
      </c>
      <c r="E193" s="4" t="str">
        <f>PSSE!F195</f>
        <v>ND</v>
      </c>
      <c r="F193" s="4">
        <f>PSSE!G195</f>
        <v>1</v>
      </c>
      <c r="G193" s="4" t="str">
        <f t="shared" si="3"/>
        <v>GOV19305ND1</v>
      </c>
      <c r="H193" s="4">
        <f>COUNTIF(Data!$G$3:$BA$2935,GOV!$G193)</f>
        <v>1</v>
      </c>
      <c r="I193" s="4" t="str">
        <f>IF($H193=0,"",VLOOKUP($G193,Data!$G$3:$BA$2935,2,FALSE))</f>
        <v>'TGOV1'</v>
      </c>
      <c r="J193" s="4">
        <f>PSSE!C195</f>
        <v>1</v>
      </c>
      <c r="K193" s="4">
        <f>IF($H193=0,"",VLOOKUP($G193,Data!$G$3:$BA$2935,4,FALSE))</f>
        <v>0.03</v>
      </c>
      <c r="L193" s="4">
        <f>IF($H193=0,"",VLOOKUP($G193,Data!$G$3:$BA$2935,5,FALSE))</f>
        <v>0.499</v>
      </c>
      <c r="M193" s="4">
        <f>IF($H193=0,"",VLOOKUP($G193,Data!$G$3:$BA$2935,6,FALSE))</f>
        <v>1</v>
      </c>
      <c r="N193" s="4">
        <f>IF($H193=0,"",VLOOKUP($G193,Data!$G$3:$BA$2935,7,FALSE))</f>
        <v>0</v>
      </c>
      <c r="O193" s="4">
        <f>IF($H193=0,"",VLOOKUP($G193,Data!$G$3:$BA$2935,8,FALSE))</f>
        <v>4</v>
      </c>
      <c r="P193" s="4">
        <f>IF($H193=0,"",VLOOKUP($G193,Data!$G$3:$BA$2935,9,FALSE))</f>
        <v>9</v>
      </c>
      <c r="Q193" s="4">
        <f>IF($H193=0,"",VLOOKUP($G193,Data!$G$3:$BA$2935,10,FALSE))</f>
        <v>0.1</v>
      </c>
      <c r="R193" s="4" t="str">
        <f>IF($H193=0,"",VLOOKUP($G193,Data!$G$3:$BA$2935,11,FALSE))</f>
        <v>/</v>
      </c>
      <c r="S193" s="4" t="str">
        <f>IF($H193=0,"",VLOOKUP($G193,Data!$G$3:$BA$2935,12,FALSE))</f>
        <v>/</v>
      </c>
      <c r="T193" s="4" t="str">
        <f>IF($H193=0,"",VLOOKUP($G193,Data!$G$3:$BA$2935,13,FALSE))</f>
        <v/>
      </c>
      <c r="U193" s="4" t="str">
        <f>IF($H193=0,"",VLOOKUP($G193,Data!$G$3:$BA$2935,14,FALSE))</f>
        <v/>
      </c>
      <c r="V193" s="4" t="str">
        <f>IF($H193=0,"",VLOOKUP($G193,Data!$G$3:$BA$2935,15,FALSE))</f>
        <v/>
      </c>
      <c r="W193" s="4" t="str">
        <f>IF($H193=0,"",VLOOKUP($G193,Data!$G$3:$BA$2935,16,FALSE))</f>
        <v/>
      </c>
      <c r="X193" s="4" t="str">
        <f>IF($H193=0,"",VLOOKUP($G193,Data!$G$3:$BA$2935,17,FALSE))</f>
        <v/>
      </c>
      <c r="Y193" s="4" t="str">
        <f>IF($H193=0,"",VLOOKUP($G193,Data!$G$3:$BA$2935,18,FALSE))</f>
        <v/>
      </c>
      <c r="Z193" s="4" t="str">
        <f>IF($H193=0,"",VLOOKUP($G193,Data!$G$3:$BA$2935,19,FALSE))</f>
        <v/>
      </c>
      <c r="AA193" s="4" t="str">
        <f>IF($H193=0,"",VLOOKUP($G193,Data!$G$3:$BA$2935,20,FALSE))</f>
        <v/>
      </c>
      <c r="AB193" s="4" t="str">
        <f>IF($H193=0,"",VLOOKUP($G193,Data!$G$3:$BA$2935,21,FALSE))</f>
        <v/>
      </c>
      <c r="AC193" s="4" t="str">
        <f>IF($H193=0,"",VLOOKUP($G193,Data!$G$3:$BA$2935,22,FALSE))</f>
        <v/>
      </c>
      <c r="AD193" s="4" t="str">
        <f>IF($H193=0,"",VLOOKUP($G193,Data!$G$3:$BA$2935,23,FALSE))</f>
        <v/>
      </c>
      <c r="AE193" s="4" t="str">
        <f>IF($H193=0,"",VLOOKUP($G193,Data!$G$3:$BA$2935,24,FALSE))</f>
        <v/>
      </c>
      <c r="AF193" s="4" t="str">
        <f>IF($H193=0,"",VLOOKUP($G193,Data!$G$3:$BA$2935,25,FALSE))</f>
        <v/>
      </c>
      <c r="AG193" s="4" t="str">
        <f>IF($H193=0,"",VLOOKUP($G193,Data!$G$3:$BA$2935,26,FALSE))</f>
        <v/>
      </c>
      <c r="AH193" s="4" t="str">
        <f>IF($H193=0,"",VLOOKUP($G193,Data!$G$3:$BA$2935,27,FALSE))</f>
        <v/>
      </c>
      <c r="AI193" s="4" t="str">
        <f>IF($H193=0,"",VLOOKUP($G193,Data!$G$3:$BA$2935,28,FALSE))</f>
        <v/>
      </c>
      <c r="AJ193" s="4" t="str">
        <f>IF($H193=0,"",VLOOKUP($G193,Data!$G$3:$BA$2935,29,FALSE))</f>
        <v/>
      </c>
      <c r="AK193" s="4" t="str">
        <f>IF($H193=0,"",VLOOKUP($G193,Data!$G$3:$BA$2935,30,FALSE))</f>
        <v/>
      </c>
      <c r="AL193" s="4" t="str">
        <f>IF($H193=0,"",VLOOKUP($G193,Data!$G$3:$BA$2935,31,FALSE))</f>
        <v/>
      </c>
      <c r="AM193" s="4" t="str">
        <f>IF($H193=0,"",VLOOKUP($G193,Data!$G$3:$BA$2935,32,FALSE))</f>
        <v/>
      </c>
      <c r="AN193" s="4" t="str">
        <f>IF($H193=0,"",VLOOKUP($G193,Data!$G$3:$BA$2935,33,FALSE))</f>
        <v/>
      </c>
      <c r="AO193" s="4" t="str">
        <f>IF($H193=0,"",VLOOKUP($G193,Data!$G$3:$BA$2935,34,FALSE))</f>
        <v/>
      </c>
      <c r="AP193" s="4" t="str">
        <f>IF($H193=0,"",VLOOKUP($G193,Data!$G$3:$BA$2935,35,FALSE))</f>
        <v/>
      </c>
      <c r="AQ193" s="4" t="str">
        <f>IF($H193=0,"",VLOOKUP($G193,Data!$G$3:$BA$2935,36,FALSE))</f>
        <v/>
      </c>
      <c r="AR193" s="4" t="str">
        <f>IF($H193=0,"",VLOOKUP($G193,Data!$G$3:$BA$2935,37,FALSE))</f>
        <v/>
      </c>
      <c r="AS193" s="4" t="str">
        <f>IF($H193=0,"",VLOOKUP($G193,Data!$G$3:$BA$2935,38,FALSE))</f>
        <v/>
      </c>
      <c r="AT193" s="4" t="str">
        <f>IF($H193=0,"",VLOOKUP($G193,Data!$G$3:$BA$2935,39,FALSE))</f>
        <v/>
      </c>
    </row>
    <row r="194" spans="1:46" x14ac:dyDescent="0.25">
      <c r="A194" s="4">
        <f>PSSE!A196</f>
        <v>936011</v>
      </c>
      <c r="B194" s="4" t="str">
        <f>PSSE!B196</f>
        <v>CUADAT_H1</v>
      </c>
      <c r="C194" s="4">
        <f>PSSE!D196</f>
        <v>13.8</v>
      </c>
      <c r="D194" s="4">
        <f>PSSE!E196</f>
        <v>55</v>
      </c>
      <c r="E194" s="4" t="str">
        <f>PSSE!F196</f>
        <v>TD</v>
      </c>
      <c r="F194" s="4">
        <f>PSSE!G196</f>
        <v>1</v>
      </c>
      <c r="G194" s="4" t="str">
        <f t="shared" si="3"/>
        <v>GOV13.855TD1</v>
      </c>
      <c r="H194" s="4">
        <f>COUNTIF(Data!$G$3:$BA$2935,GOV!$G194)</f>
        <v>1</v>
      </c>
      <c r="I194" s="4" t="str">
        <f>IF($H194=0,"",VLOOKUP($G194,Data!$G$3:$BA$2935,2,FALSE))</f>
        <v>'HYGOV'</v>
      </c>
      <c r="J194" s="4">
        <f>PSSE!C196</f>
        <v>1</v>
      </c>
      <c r="K194" s="4">
        <f>IF($H194=0,"",VLOOKUP($G194,Data!$G$3:$BA$2935,4,FALSE))</f>
        <v>0.06</v>
      </c>
      <c r="L194" s="4">
        <f>IF($H194=0,"",VLOOKUP($G194,Data!$G$3:$BA$2935,5,FALSE))</f>
        <v>0.4</v>
      </c>
      <c r="M194" s="4">
        <f>IF($H194=0,"",VLOOKUP($G194,Data!$G$3:$BA$2935,6,FALSE))</f>
        <v>3</v>
      </c>
      <c r="N194" s="4">
        <f>IF($H194=0,"",VLOOKUP($G194,Data!$G$3:$BA$2935,7,FALSE))</f>
        <v>9.9000000000000005E-2</v>
      </c>
      <c r="O194" s="4">
        <f>IF($H194=0,"",VLOOKUP($G194,Data!$G$3:$BA$2935,8,FALSE))</f>
        <v>0.4</v>
      </c>
      <c r="P194" s="4">
        <f>IF($H194=0,"",VLOOKUP($G194,Data!$G$3:$BA$2935,9,FALSE))</f>
        <v>0.15</v>
      </c>
      <c r="Q194" s="4">
        <f>IF($H194=0,"",VLOOKUP($G194,Data!$G$3:$BA$2935,10,FALSE))</f>
        <v>1</v>
      </c>
      <c r="R194" s="4">
        <f>IF($H194=0,"",VLOOKUP($G194,Data!$G$3:$BA$2935,11,FALSE))</f>
        <v>0.1</v>
      </c>
      <c r="S194" s="4">
        <f>IF($H194=0,"",VLOOKUP($G194,Data!$G$3:$BA$2935,12,FALSE))</f>
        <v>1.35</v>
      </c>
      <c r="T194" s="4">
        <f>IF($H194=0,"",VLOOKUP($G194,Data!$G$3:$BA$2935,13,FALSE))</f>
        <v>1.4</v>
      </c>
      <c r="U194" s="4">
        <f>IF($H194=0,"",VLOOKUP($G194,Data!$G$3:$BA$2935,14,FALSE))</f>
        <v>0.1</v>
      </c>
      <c r="V194" s="4">
        <f>IF($H194=0,"",VLOOKUP($G194,Data!$G$3:$BA$2935,15,FALSE))</f>
        <v>0.1</v>
      </c>
      <c r="W194" s="4" t="str">
        <f>IF($H194=0,"",VLOOKUP($G194,Data!$G$3:$BA$2935,16,FALSE))</f>
        <v>/</v>
      </c>
      <c r="X194" s="4" t="str">
        <f>IF($H194=0,"",VLOOKUP($G194,Data!$G$3:$BA$2935,17,FALSE))</f>
        <v>/</v>
      </c>
      <c r="Y194" s="4" t="str">
        <f>IF($H194=0,"",VLOOKUP($G194,Data!$G$3:$BA$2935,18,FALSE))</f>
        <v/>
      </c>
      <c r="Z194" s="4" t="str">
        <f>IF($H194=0,"",VLOOKUP($G194,Data!$G$3:$BA$2935,19,FALSE))</f>
        <v/>
      </c>
      <c r="AA194" s="4" t="str">
        <f>IF($H194=0,"",VLOOKUP($G194,Data!$G$3:$BA$2935,20,FALSE))</f>
        <v/>
      </c>
      <c r="AB194" s="4" t="str">
        <f>IF($H194=0,"",VLOOKUP($G194,Data!$G$3:$BA$2935,21,FALSE))</f>
        <v/>
      </c>
      <c r="AC194" s="4" t="str">
        <f>IF($H194=0,"",VLOOKUP($G194,Data!$G$3:$BA$2935,22,FALSE))</f>
        <v/>
      </c>
      <c r="AD194" s="4" t="str">
        <f>IF($H194=0,"",VLOOKUP($G194,Data!$G$3:$BA$2935,23,FALSE))</f>
        <v/>
      </c>
      <c r="AE194" s="4" t="str">
        <f>IF($H194=0,"",VLOOKUP($G194,Data!$G$3:$BA$2935,24,FALSE))</f>
        <v/>
      </c>
      <c r="AF194" s="4" t="str">
        <f>IF($H194=0,"",VLOOKUP($G194,Data!$G$3:$BA$2935,25,FALSE))</f>
        <v/>
      </c>
      <c r="AG194" s="4" t="str">
        <f>IF($H194=0,"",VLOOKUP($G194,Data!$G$3:$BA$2935,26,FALSE))</f>
        <v/>
      </c>
      <c r="AH194" s="4" t="str">
        <f>IF($H194=0,"",VLOOKUP($G194,Data!$G$3:$BA$2935,27,FALSE))</f>
        <v/>
      </c>
      <c r="AI194" s="4" t="str">
        <f>IF($H194=0,"",VLOOKUP($G194,Data!$G$3:$BA$2935,28,FALSE))</f>
        <v/>
      </c>
      <c r="AJ194" s="4" t="str">
        <f>IF($H194=0,"",VLOOKUP($G194,Data!$G$3:$BA$2935,29,FALSE))</f>
        <v/>
      </c>
      <c r="AK194" s="4" t="str">
        <f>IF($H194=0,"",VLOOKUP($G194,Data!$G$3:$BA$2935,30,FALSE))</f>
        <v/>
      </c>
      <c r="AL194" s="4" t="str">
        <f>IF($H194=0,"",VLOOKUP($G194,Data!$G$3:$BA$2935,31,FALSE))</f>
        <v/>
      </c>
      <c r="AM194" s="4" t="str">
        <f>IF($H194=0,"",VLOOKUP($G194,Data!$G$3:$BA$2935,32,FALSE))</f>
        <v/>
      </c>
      <c r="AN194" s="4" t="str">
        <f>IF($H194=0,"",VLOOKUP($G194,Data!$G$3:$BA$2935,33,FALSE))</f>
        <v/>
      </c>
      <c r="AO194" s="4" t="str">
        <f>IF($H194=0,"",VLOOKUP($G194,Data!$G$3:$BA$2935,34,FALSE))</f>
        <v/>
      </c>
      <c r="AP194" s="4" t="str">
        <f>IF($H194=0,"",VLOOKUP($G194,Data!$G$3:$BA$2935,35,FALSE))</f>
        <v/>
      </c>
      <c r="AQ194" s="4" t="str">
        <f>IF($H194=0,"",VLOOKUP($G194,Data!$G$3:$BA$2935,36,FALSE))</f>
        <v/>
      </c>
      <c r="AR194" s="4" t="str">
        <f>IF($H194=0,"",VLOOKUP($G194,Data!$G$3:$BA$2935,37,FALSE))</f>
        <v/>
      </c>
      <c r="AS194" s="4" t="str">
        <f>IF($H194=0,"",VLOOKUP($G194,Data!$G$3:$BA$2935,38,FALSE))</f>
        <v/>
      </c>
      <c r="AT194" s="4" t="str">
        <f>IF($H194=0,"",VLOOKUP($G194,Data!$G$3:$BA$2935,39,FALSE))</f>
        <v/>
      </c>
    </row>
    <row r="195" spans="1:46" x14ac:dyDescent="0.25">
      <c r="A195" s="4">
        <f>PSSE!A197</f>
        <v>936012</v>
      </c>
      <c r="B195" s="4" t="str">
        <f>PSSE!B197</f>
        <v>CUADAT_H2</v>
      </c>
      <c r="C195" s="4">
        <f>PSSE!D197</f>
        <v>13.8</v>
      </c>
      <c r="D195" s="4">
        <f>PSSE!E197</f>
        <v>55</v>
      </c>
      <c r="E195" s="4" t="str">
        <f>PSSE!F197</f>
        <v>TD</v>
      </c>
      <c r="F195" s="4">
        <f>PSSE!G197</f>
        <v>1</v>
      </c>
      <c r="G195" s="4" t="str">
        <f t="shared" si="3"/>
        <v>GOV13.855TD1</v>
      </c>
      <c r="H195" s="4">
        <f>COUNTIF(Data!$G$3:$BA$2935,GOV!$G195)</f>
        <v>1</v>
      </c>
      <c r="I195" s="4" t="str">
        <f>IF($H195=0,"",VLOOKUP($G195,Data!$G$3:$BA$2935,2,FALSE))</f>
        <v>'HYGOV'</v>
      </c>
      <c r="J195" s="4">
        <f>PSSE!C197</f>
        <v>1</v>
      </c>
      <c r="K195" s="4">
        <f>IF($H195=0,"",VLOOKUP($G195,Data!$G$3:$BA$2935,4,FALSE))</f>
        <v>0.06</v>
      </c>
      <c r="L195" s="4">
        <f>IF($H195=0,"",VLOOKUP($G195,Data!$G$3:$BA$2935,5,FALSE))</f>
        <v>0.4</v>
      </c>
      <c r="M195" s="4">
        <f>IF($H195=0,"",VLOOKUP($G195,Data!$G$3:$BA$2935,6,FALSE))</f>
        <v>3</v>
      </c>
      <c r="N195" s="4">
        <f>IF($H195=0,"",VLOOKUP($G195,Data!$G$3:$BA$2935,7,FALSE))</f>
        <v>9.9000000000000005E-2</v>
      </c>
      <c r="O195" s="4">
        <f>IF($H195=0,"",VLOOKUP($G195,Data!$G$3:$BA$2935,8,FALSE))</f>
        <v>0.4</v>
      </c>
      <c r="P195" s="4">
        <f>IF($H195=0,"",VLOOKUP($G195,Data!$G$3:$BA$2935,9,FALSE))</f>
        <v>0.15</v>
      </c>
      <c r="Q195" s="4">
        <f>IF($H195=0,"",VLOOKUP($G195,Data!$G$3:$BA$2935,10,FALSE))</f>
        <v>1</v>
      </c>
      <c r="R195" s="4">
        <f>IF($H195=0,"",VLOOKUP($G195,Data!$G$3:$BA$2935,11,FALSE))</f>
        <v>0.1</v>
      </c>
      <c r="S195" s="4">
        <f>IF($H195=0,"",VLOOKUP($G195,Data!$G$3:$BA$2935,12,FALSE))</f>
        <v>1.35</v>
      </c>
      <c r="T195" s="4">
        <f>IF($H195=0,"",VLOOKUP($G195,Data!$G$3:$BA$2935,13,FALSE))</f>
        <v>1.4</v>
      </c>
      <c r="U195" s="4">
        <f>IF($H195=0,"",VLOOKUP($G195,Data!$G$3:$BA$2935,14,FALSE))</f>
        <v>0.1</v>
      </c>
      <c r="V195" s="4">
        <f>IF($H195=0,"",VLOOKUP($G195,Data!$G$3:$BA$2935,15,FALSE))</f>
        <v>0.1</v>
      </c>
      <c r="W195" s="4" t="str">
        <f>IF($H195=0,"",VLOOKUP($G195,Data!$G$3:$BA$2935,16,FALSE))</f>
        <v>/</v>
      </c>
      <c r="X195" s="4" t="str">
        <f>IF($H195=0,"",VLOOKUP($G195,Data!$G$3:$BA$2935,17,FALSE))</f>
        <v>/</v>
      </c>
      <c r="Y195" s="4" t="str">
        <f>IF($H195=0,"",VLOOKUP($G195,Data!$G$3:$BA$2935,18,FALSE))</f>
        <v/>
      </c>
      <c r="Z195" s="4" t="str">
        <f>IF($H195=0,"",VLOOKUP($G195,Data!$G$3:$BA$2935,19,FALSE))</f>
        <v/>
      </c>
      <c r="AA195" s="4" t="str">
        <f>IF($H195=0,"",VLOOKUP($G195,Data!$G$3:$BA$2935,20,FALSE))</f>
        <v/>
      </c>
      <c r="AB195" s="4" t="str">
        <f>IF($H195=0,"",VLOOKUP($G195,Data!$G$3:$BA$2935,21,FALSE))</f>
        <v/>
      </c>
      <c r="AC195" s="4" t="str">
        <f>IF($H195=0,"",VLOOKUP($G195,Data!$G$3:$BA$2935,22,FALSE))</f>
        <v/>
      </c>
      <c r="AD195" s="4" t="str">
        <f>IF($H195=0,"",VLOOKUP($G195,Data!$G$3:$BA$2935,23,FALSE))</f>
        <v/>
      </c>
      <c r="AE195" s="4" t="str">
        <f>IF($H195=0,"",VLOOKUP($G195,Data!$G$3:$BA$2935,24,FALSE))</f>
        <v/>
      </c>
      <c r="AF195" s="4" t="str">
        <f>IF($H195=0,"",VLOOKUP($G195,Data!$G$3:$BA$2935,25,FALSE))</f>
        <v/>
      </c>
      <c r="AG195" s="4" t="str">
        <f>IF($H195=0,"",VLOOKUP($G195,Data!$G$3:$BA$2935,26,FALSE))</f>
        <v/>
      </c>
      <c r="AH195" s="4" t="str">
        <f>IF($H195=0,"",VLOOKUP($G195,Data!$G$3:$BA$2935,27,FALSE))</f>
        <v/>
      </c>
      <c r="AI195" s="4" t="str">
        <f>IF($H195=0,"",VLOOKUP($G195,Data!$G$3:$BA$2935,28,FALSE))</f>
        <v/>
      </c>
      <c r="AJ195" s="4" t="str">
        <f>IF($H195=0,"",VLOOKUP($G195,Data!$G$3:$BA$2935,29,FALSE))</f>
        <v/>
      </c>
      <c r="AK195" s="4" t="str">
        <f>IF($H195=0,"",VLOOKUP($G195,Data!$G$3:$BA$2935,30,FALSE))</f>
        <v/>
      </c>
      <c r="AL195" s="4" t="str">
        <f>IF($H195=0,"",VLOOKUP($G195,Data!$G$3:$BA$2935,31,FALSE))</f>
        <v/>
      </c>
      <c r="AM195" s="4" t="str">
        <f>IF($H195=0,"",VLOOKUP($G195,Data!$G$3:$BA$2935,32,FALSE))</f>
        <v/>
      </c>
      <c r="AN195" s="4" t="str">
        <f>IF($H195=0,"",VLOOKUP($G195,Data!$G$3:$BA$2935,33,FALSE))</f>
        <v/>
      </c>
      <c r="AO195" s="4" t="str">
        <f>IF($H195=0,"",VLOOKUP($G195,Data!$G$3:$BA$2935,34,FALSE))</f>
        <v/>
      </c>
      <c r="AP195" s="4" t="str">
        <f>IF($H195=0,"",VLOOKUP($G195,Data!$G$3:$BA$2935,35,FALSE))</f>
        <v/>
      </c>
      <c r="AQ195" s="4" t="str">
        <f>IF($H195=0,"",VLOOKUP($G195,Data!$G$3:$BA$2935,36,FALSE))</f>
        <v/>
      </c>
      <c r="AR195" s="4" t="str">
        <f>IF($H195=0,"",VLOOKUP($G195,Data!$G$3:$BA$2935,37,FALSE))</f>
        <v/>
      </c>
      <c r="AS195" s="4" t="str">
        <f>IF($H195=0,"",VLOOKUP($G195,Data!$G$3:$BA$2935,38,FALSE))</f>
        <v/>
      </c>
      <c r="AT195" s="4" t="str">
        <f>IF($H195=0,"",VLOOKUP($G195,Data!$G$3:$BA$2935,39,FALSE))</f>
        <v/>
      </c>
    </row>
    <row r="196" spans="1:46" x14ac:dyDescent="0.25">
      <c r="A196" s="4">
        <f>PSSE!A198</f>
        <v>936021</v>
      </c>
      <c r="B196" s="4" t="str">
        <f>PSSE!B198</f>
        <v>NGHISON1_S1</v>
      </c>
      <c r="C196" s="4">
        <f>PSSE!D198</f>
        <v>19</v>
      </c>
      <c r="D196" s="4">
        <f>PSSE!E198</f>
        <v>305</v>
      </c>
      <c r="E196" s="4" t="str">
        <f>PSSE!F198</f>
        <v>ND</v>
      </c>
      <c r="F196" s="4">
        <f>PSSE!G198</f>
        <v>1</v>
      </c>
      <c r="G196" s="4" t="str">
        <f t="shared" si="3"/>
        <v>GOV19305ND1</v>
      </c>
      <c r="H196" s="4">
        <f>COUNTIF(Data!$G$3:$BA$2935,GOV!$G196)</f>
        <v>1</v>
      </c>
      <c r="I196" s="4" t="str">
        <f>IF($H196=0,"",VLOOKUP($G196,Data!$G$3:$BA$2935,2,FALSE))</f>
        <v>'TGOV1'</v>
      </c>
      <c r="J196" s="4">
        <f>PSSE!C198</f>
        <v>1</v>
      </c>
      <c r="K196" s="4">
        <f>IF($H196=0,"",VLOOKUP($G196,Data!$G$3:$BA$2935,4,FALSE))</f>
        <v>0.03</v>
      </c>
      <c r="L196" s="4">
        <f>IF($H196=0,"",VLOOKUP($G196,Data!$G$3:$BA$2935,5,FALSE))</f>
        <v>0.499</v>
      </c>
      <c r="M196" s="4">
        <f>IF($H196=0,"",VLOOKUP($G196,Data!$G$3:$BA$2935,6,FALSE))</f>
        <v>1</v>
      </c>
      <c r="N196" s="4">
        <f>IF($H196=0,"",VLOOKUP($G196,Data!$G$3:$BA$2935,7,FALSE))</f>
        <v>0</v>
      </c>
      <c r="O196" s="4">
        <f>IF($H196=0,"",VLOOKUP($G196,Data!$G$3:$BA$2935,8,FALSE))</f>
        <v>4</v>
      </c>
      <c r="P196" s="4">
        <f>IF($H196=0,"",VLOOKUP($G196,Data!$G$3:$BA$2935,9,FALSE))</f>
        <v>9</v>
      </c>
      <c r="Q196" s="4">
        <f>IF($H196=0,"",VLOOKUP($G196,Data!$G$3:$BA$2935,10,FALSE))</f>
        <v>0.1</v>
      </c>
      <c r="R196" s="4" t="str">
        <f>IF($H196=0,"",VLOOKUP($G196,Data!$G$3:$BA$2935,11,FALSE))</f>
        <v>/</v>
      </c>
      <c r="S196" s="4" t="str">
        <f>IF($H196=0,"",VLOOKUP($G196,Data!$G$3:$BA$2935,12,FALSE))</f>
        <v>/</v>
      </c>
      <c r="T196" s="4" t="str">
        <f>IF($H196=0,"",VLOOKUP($G196,Data!$G$3:$BA$2935,13,FALSE))</f>
        <v/>
      </c>
      <c r="U196" s="4" t="str">
        <f>IF($H196=0,"",VLOOKUP($G196,Data!$G$3:$BA$2935,14,FALSE))</f>
        <v/>
      </c>
      <c r="V196" s="4" t="str">
        <f>IF($H196=0,"",VLOOKUP($G196,Data!$G$3:$BA$2935,15,FALSE))</f>
        <v/>
      </c>
      <c r="W196" s="4" t="str">
        <f>IF($H196=0,"",VLOOKUP($G196,Data!$G$3:$BA$2935,16,FALSE))</f>
        <v/>
      </c>
      <c r="X196" s="4" t="str">
        <f>IF($H196=0,"",VLOOKUP($G196,Data!$G$3:$BA$2935,17,FALSE))</f>
        <v/>
      </c>
      <c r="Y196" s="4" t="str">
        <f>IF($H196=0,"",VLOOKUP($G196,Data!$G$3:$BA$2935,18,FALSE))</f>
        <v/>
      </c>
      <c r="Z196" s="4" t="str">
        <f>IF($H196=0,"",VLOOKUP($G196,Data!$G$3:$BA$2935,19,FALSE))</f>
        <v/>
      </c>
      <c r="AA196" s="4" t="str">
        <f>IF($H196=0,"",VLOOKUP($G196,Data!$G$3:$BA$2935,20,FALSE))</f>
        <v/>
      </c>
      <c r="AB196" s="4" t="str">
        <f>IF($H196=0,"",VLOOKUP($G196,Data!$G$3:$BA$2935,21,FALSE))</f>
        <v/>
      </c>
      <c r="AC196" s="4" t="str">
        <f>IF($H196=0,"",VLOOKUP($G196,Data!$G$3:$BA$2935,22,FALSE))</f>
        <v/>
      </c>
      <c r="AD196" s="4" t="str">
        <f>IF($H196=0,"",VLOOKUP($G196,Data!$G$3:$BA$2935,23,FALSE))</f>
        <v/>
      </c>
      <c r="AE196" s="4" t="str">
        <f>IF($H196=0,"",VLOOKUP($G196,Data!$G$3:$BA$2935,24,FALSE))</f>
        <v/>
      </c>
      <c r="AF196" s="4" t="str">
        <f>IF($H196=0,"",VLOOKUP($G196,Data!$G$3:$BA$2935,25,FALSE))</f>
        <v/>
      </c>
      <c r="AG196" s="4" t="str">
        <f>IF($H196=0,"",VLOOKUP($G196,Data!$G$3:$BA$2935,26,FALSE))</f>
        <v/>
      </c>
      <c r="AH196" s="4" t="str">
        <f>IF($H196=0,"",VLOOKUP($G196,Data!$G$3:$BA$2935,27,FALSE))</f>
        <v/>
      </c>
      <c r="AI196" s="4" t="str">
        <f>IF($H196=0,"",VLOOKUP($G196,Data!$G$3:$BA$2935,28,FALSE))</f>
        <v/>
      </c>
      <c r="AJ196" s="4" t="str">
        <f>IF($H196=0,"",VLOOKUP($G196,Data!$G$3:$BA$2935,29,FALSE))</f>
        <v/>
      </c>
      <c r="AK196" s="4" t="str">
        <f>IF($H196=0,"",VLOOKUP($G196,Data!$G$3:$BA$2935,30,FALSE))</f>
        <v/>
      </c>
      <c r="AL196" s="4" t="str">
        <f>IF($H196=0,"",VLOOKUP($G196,Data!$G$3:$BA$2935,31,FALSE))</f>
        <v/>
      </c>
      <c r="AM196" s="4" t="str">
        <f>IF($H196=0,"",VLOOKUP($G196,Data!$G$3:$BA$2935,32,FALSE))</f>
        <v/>
      </c>
      <c r="AN196" s="4" t="str">
        <f>IF($H196=0,"",VLOOKUP($G196,Data!$G$3:$BA$2935,33,FALSE))</f>
        <v/>
      </c>
      <c r="AO196" s="4" t="str">
        <f>IF($H196=0,"",VLOOKUP($G196,Data!$G$3:$BA$2935,34,FALSE))</f>
        <v/>
      </c>
      <c r="AP196" s="4" t="str">
        <f>IF($H196=0,"",VLOOKUP($G196,Data!$G$3:$BA$2935,35,FALSE))</f>
        <v/>
      </c>
      <c r="AQ196" s="4" t="str">
        <f>IF($H196=0,"",VLOOKUP($G196,Data!$G$3:$BA$2935,36,FALSE))</f>
        <v/>
      </c>
      <c r="AR196" s="4" t="str">
        <f>IF($H196=0,"",VLOOKUP($G196,Data!$G$3:$BA$2935,37,FALSE))</f>
        <v/>
      </c>
      <c r="AS196" s="4" t="str">
        <f>IF($H196=0,"",VLOOKUP($G196,Data!$G$3:$BA$2935,38,FALSE))</f>
        <v/>
      </c>
      <c r="AT196" s="4" t="str">
        <f>IF($H196=0,"",VLOOKUP($G196,Data!$G$3:$BA$2935,39,FALSE))</f>
        <v/>
      </c>
    </row>
    <row r="197" spans="1:46" x14ac:dyDescent="0.25">
      <c r="A197" s="4">
        <f>PSSE!A199</f>
        <v>936022</v>
      </c>
      <c r="B197" s="4" t="str">
        <f>PSSE!B199</f>
        <v>NGHISON1_S2</v>
      </c>
      <c r="C197" s="4">
        <f>PSSE!D199</f>
        <v>19</v>
      </c>
      <c r="D197" s="4">
        <f>PSSE!E199</f>
        <v>305</v>
      </c>
      <c r="E197" s="4" t="str">
        <f>PSSE!F199</f>
        <v>ND</v>
      </c>
      <c r="F197" s="4">
        <f>PSSE!G199</f>
        <v>1</v>
      </c>
      <c r="G197" s="4" t="str">
        <f t="shared" si="3"/>
        <v>GOV19305ND1</v>
      </c>
      <c r="H197" s="4">
        <f>COUNTIF(Data!$G$3:$BA$2935,GOV!$G197)</f>
        <v>1</v>
      </c>
      <c r="I197" s="4" t="str">
        <f>IF($H197=0,"",VLOOKUP($G197,Data!$G$3:$BA$2935,2,FALSE))</f>
        <v>'TGOV1'</v>
      </c>
      <c r="J197" s="4">
        <f>PSSE!C199</f>
        <v>1</v>
      </c>
      <c r="K197" s="4">
        <f>IF($H197=0,"",VLOOKUP($G197,Data!$G$3:$BA$2935,4,FALSE))</f>
        <v>0.03</v>
      </c>
      <c r="L197" s="4">
        <f>IF($H197=0,"",VLOOKUP($G197,Data!$G$3:$BA$2935,5,FALSE))</f>
        <v>0.499</v>
      </c>
      <c r="M197" s="4">
        <f>IF($H197=0,"",VLOOKUP($G197,Data!$G$3:$BA$2935,6,FALSE))</f>
        <v>1</v>
      </c>
      <c r="N197" s="4">
        <f>IF($H197=0,"",VLOOKUP($G197,Data!$G$3:$BA$2935,7,FALSE))</f>
        <v>0</v>
      </c>
      <c r="O197" s="4">
        <f>IF($H197=0,"",VLOOKUP($G197,Data!$G$3:$BA$2935,8,FALSE))</f>
        <v>4</v>
      </c>
      <c r="P197" s="4">
        <f>IF($H197=0,"",VLOOKUP($G197,Data!$G$3:$BA$2935,9,FALSE))</f>
        <v>9</v>
      </c>
      <c r="Q197" s="4">
        <f>IF($H197=0,"",VLOOKUP($G197,Data!$G$3:$BA$2935,10,FALSE))</f>
        <v>0.1</v>
      </c>
      <c r="R197" s="4" t="str">
        <f>IF($H197=0,"",VLOOKUP($G197,Data!$G$3:$BA$2935,11,FALSE))</f>
        <v>/</v>
      </c>
      <c r="S197" s="4" t="str">
        <f>IF($H197=0,"",VLOOKUP($G197,Data!$G$3:$BA$2935,12,FALSE))</f>
        <v>/</v>
      </c>
      <c r="T197" s="4" t="str">
        <f>IF($H197=0,"",VLOOKUP($G197,Data!$G$3:$BA$2935,13,FALSE))</f>
        <v/>
      </c>
      <c r="U197" s="4" t="str">
        <f>IF($H197=0,"",VLOOKUP($G197,Data!$G$3:$BA$2935,14,FALSE))</f>
        <v/>
      </c>
      <c r="V197" s="4" t="str">
        <f>IF($H197=0,"",VLOOKUP($G197,Data!$G$3:$BA$2935,15,FALSE))</f>
        <v/>
      </c>
      <c r="W197" s="4" t="str">
        <f>IF($H197=0,"",VLOOKUP($G197,Data!$G$3:$BA$2935,16,FALSE))</f>
        <v/>
      </c>
      <c r="X197" s="4" t="str">
        <f>IF($H197=0,"",VLOOKUP($G197,Data!$G$3:$BA$2935,17,FALSE))</f>
        <v/>
      </c>
      <c r="Y197" s="4" t="str">
        <f>IF($H197=0,"",VLOOKUP($G197,Data!$G$3:$BA$2935,18,FALSE))</f>
        <v/>
      </c>
      <c r="Z197" s="4" t="str">
        <f>IF($H197=0,"",VLOOKUP($G197,Data!$G$3:$BA$2935,19,FALSE))</f>
        <v/>
      </c>
      <c r="AA197" s="4" t="str">
        <f>IF($H197=0,"",VLOOKUP($G197,Data!$G$3:$BA$2935,20,FALSE))</f>
        <v/>
      </c>
      <c r="AB197" s="4" t="str">
        <f>IF($H197=0,"",VLOOKUP($G197,Data!$G$3:$BA$2935,21,FALSE))</f>
        <v/>
      </c>
      <c r="AC197" s="4" t="str">
        <f>IF($H197=0,"",VLOOKUP($G197,Data!$G$3:$BA$2935,22,FALSE))</f>
        <v/>
      </c>
      <c r="AD197" s="4" t="str">
        <f>IF($H197=0,"",VLOOKUP($G197,Data!$G$3:$BA$2935,23,FALSE))</f>
        <v/>
      </c>
      <c r="AE197" s="4" t="str">
        <f>IF($H197=0,"",VLOOKUP($G197,Data!$G$3:$BA$2935,24,FALSE))</f>
        <v/>
      </c>
      <c r="AF197" s="4" t="str">
        <f>IF($H197=0,"",VLOOKUP($G197,Data!$G$3:$BA$2935,25,FALSE))</f>
        <v/>
      </c>
      <c r="AG197" s="4" t="str">
        <f>IF($H197=0,"",VLOOKUP($G197,Data!$G$3:$BA$2935,26,FALSE))</f>
        <v/>
      </c>
      <c r="AH197" s="4" t="str">
        <f>IF($H197=0,"",VLOOKUP($G197,Data!$G$3:$BA$2935,27,FALSE))</f>
        <v/>
      </c>
      <c r="AI197" s="4" t="str">
        <f>IF($H197=0,"",VLOOKUP($G197,Data!$G$3:$BA$2935,28,FALSE))</f>
        <v/>
      </c>
      <c r="AJ197" s="4" t="str">
        <f>IF($H197=0,"",VLOOKUP($G197,Data!$G$3:$BA$2935,29,FALSE))</f>
        <v/>
      </c>
      <c r="AK197" s="4" t="str">
        <f>IF($H197=0,"",VLOOKUP($G197,Data!$G$3:$BA$2935,30,FALSE))</f>
        <v/>
      </c>
      <c r="AL197" s="4" t="str">
        <f>IF($H197=0,"",VLOOKUP($G197,Data!$G$3:$BA$2935,31,FALSE))</f>
        <v/>
      </c>
      <c r="AM197" s="4" t="str">
        <f>IF($H197=0,"",VLOOKUP($G197,Data!$G$3:$BA$2935,32,FALSE))</f>
        <v/>
      </c>
      <c r="AN197" s="4" t="str">
        <f>IF($H197=0,"",VLOOKUP($G197,Data!$G$3:$BA$2935,33,FALSE))</f>
        <v/>
      </c>
      <c r="AO197" s="4" t="str">
        <f>IF($H197=0,"",VLOOKUP($G197,Data!$G$3:$BA$2935,34,FALSE))</f>
        <v/>
      </c>
      <c r="AP197" s="4" t="str">
        <f>IF($H197=0,"",VLOOKUP($G197,Data!$G$3:$BA$2935,35,FALSE))</f>
        <v/>
      </c>
      <c r="AQ197" s="4" t="str">
        <f>IF($H197=0,"",VLOOKUP($G197,Data!$G$3:$BA$2935,36,FALSE))</f>
        <v/>
      </c>
      <c r="AR197" s="4" t="str">
        <f>IF($H197=0,"",VLOOKUP($G197,Data!$G$3:$BA$2935,37,FALSE))</f>
        <v/>
      </c>
      <c r="AS197" s="4" t="str">
        <f>IF($H197=0,"",VLOOKUP($G197,Data!$G$3:$BA$2935,38,FALSE))</f>
        <v/>
      </c>
      <c r="AT197" s="4" t="str">
        <f>IF($H197=0,"",VLOOKUP($G197,Data!$G$3:$BA$2935,39,FALSE))</f>
        <v/>
      </c>
    </row>
    <row r="198" spans="1:46" x14ac:dyDescent="0.25">
      <c r="A198" s="4">
        <f>PSSE!A200</f>
        <v>936031</v>
      </c>
      <c r="B198" s="4" t="str">
        <f>PSSE!B200</f>
        <v>NGHISON2_S1</v>
      </c>
      <c r="C198" s="4">
        <f>PSSE!D200</f>
        <v>26</v>
      </c>
      <c r="D198" s="4">
        <f>PSSE!E200</f>
        <v>600</v>
      </c>
      <c r="E198" s="4" t="str">
        <f>PSSE!F200</f>
        <v>ND</v>
      </c>
      <c r="F198" s="4">
        <f>PSSE!G200</f>
        <v>1</v>
      </c>
      <c r="G198" s="4" t="str">
        <f t="shared" si="3"/>
        <v>GOV26600ND1</v>
      </c>
      <c r="H198" s="4">
        <f>COUNTIF(Data!$G$3:$BA$2935,GOV!$G198)</f>
        <v>1</v>
      </c>
      <c r="I198" s="4" t="str">
        <f>IF($H198=0,"",VLOOKUP($G198,Data!$G$3:$BA$2935,2,FALSE))</f>
        <v>'TGOV1'</v>
      </c>
      <c r="J198" s="4">
        <f>PSSE!C200</f>
        <v>1</v>
      </c>
      <c r="K198" s="4">
        <f>IF($H198=0,"",VLOOKUP($G198,Data!$G$3:$BA$2935,4,FALSE))</f>
        <v>0.05</v>
      </c>
      <c r="L198" s="4">
        <f>IF($H198=0,"",VLOOKUP($G198,Data!$G$3:$BA$2935,5,FALSE))</f>
        <v>0.05</v>
      </c>
      <c r="M198" s="4">
        <f>IF($H198=0,"",VLOOKUP($G198,Data!$G$3:$BA$2935,6,FALSE))</f>
        <v>0.9</v>
      </c>
      <c r="N198" s="4">
        <f>IF($H198=0,"",VLOOKUP($G198,Data!$G$3:$BA$2935,7,FALSE))</f>
        <v>0.3</v>
      </c>
      <c r="O198" s="4">
        <f>IF($H198=0,"",VLOOKUP($G198,Data!$G$3:$BA$2935,8,FALSE))</f>
        <v>3</v>
      </c>
      <c r="P198" s="4">
        <f>IF($H198=0,"",VLOOKUP($G198,Data!$G$3:$BA$2935,9,FALSE))</f>
        <v>9</v>
      </c>
      <c r="Q198" s="4">
        <f>IF($H198=0,"",VLOOKUP($G198,Data!$G$3:$BA$2935,10,FALSE))</f>
        <v>0</v>
      </c>
      <c r="R198" s="4" t="str">
        <f>IF($H198=0,"",VLOOKUP($G198,Data!$G$3:$BA$2935,11,FALSE))</f>
        <v>/</v>
      </c>
      <c r="S198" s="4" t="str">
        <f>IF($H198=0,"",VLOOKUP($G198,Data!$G$3:$BA$2935,12,FALSE))</f>
        <v>/</v>
      </c>
      <c r="T198" s="4" t="str">
        <f>IF($H198=0,"",VLOOKUP($G198,Data!$G$3:$BA$2935,13,FALSE))</f>
        <v/>
      </c>
      <c r="U198" s="4" t="str">
        <f>IF($H198=0,"",VLOOKUP($G198,Data!$G$3:$BA$2935,14,FALSE))</f>
        <v/>
      </c>
      <c r="V198" s="4" t="str">
        <f>IF($H198=0,"",VLOOKUP($G198,Data!$G$3:$BA$2935,15,FALSE))</f>
        <v/>
      </c>
      <c r="W198" s="4" t="str">
        <f>IF($H198=0,"",VLOOKUP($G198,Data!$G$3:$BA$2935,16,FALSE))</f>
        <v/>
      </c>
      <c r="X198" s="4" t="str">
        <f>IF($H198=0,"",VLOOKUP($G198,Data!$G$3:$BA$2935,17,FALSE))</f>
        <v/>
      </c>
      <c r="Y198" s="4" t="str">
        <f>IF($H198=0,"",VLOOKUP($G198,Data!$G$3:$BA$2935,18,FALSE))</f>
        <v/>
      </c>
      <c r="Z198" s="4" t="str">
        <f>IF($H198=0,"",VLOOKUP($G198,Data!$G$3:$BA$2935,19,FALSE))</f>
        <v/>
      </c>
      <c r="AA198" s="4" t="str">
        <f>IF($H198=0,"",VLOOKUP($G198,Data!$G$3:$BA$2935,20,FALSE))</f>
        <v/>
      </c>
      <c r="AB198" s="4" t="str">
        <f>IF($H198=0,"",VLOOKUP($G198,Data!$G$3:$BA$2935,21,FALSE))</f>
        <v/>
      </c>
      <c r="AC198" s="4" t="str">
        <f>IF($H198=0,"",VLOOKUP($G198,Data!$G$3:$BA$2935,22,FALSE))</f>
        <v/>
      </c>
      <c r="AD198" s="4" t="str">
        <f>IF($H198=0,"",VLOOKUP($G198,Data!$G$3:$BA$2935,23,FALSE))</f>
        <v/>
      </c>
      <c r="AE198" s="4" t="str">
        <f>IF($H198=0,"",VLOOKUP($G198,Data!$G$3:$BA$2935,24,FALSE))</f>
        <v/>
      </c>
      <c r="AF198" s="4" t="str">
        <f>IF($H198=0,"",VLOOKUP($G198,Data!$G$3:$BA$2935,25,FALSE))</f>
        <v/>
      </c>
      <c r="AG198" s="4" t="str">
        <f>IF($H198=0,"",VLOOKUP($G198,Data!$G$3:$BA$2935,26,FALSE))</f>
        <v/>
      </c>
      <c r="AH198" s="4" t="str">
        <f>IF($H198=0,"",VLOOKUP($G198,Data!$G$3:$BA$2935,27,FALSE))</f>
        <v/>
      </c>
      <c r="AI198" s="4" t="str">
        <f>IF($H198=0,"",VLOOKUP($G198,Data!$G$3:$BA$2935,28,FALSE))</f>
        <v/>
      </c>
      <c r="AJ198" s="4" t="str">
        <f>IF($H198=0,"",VLOOKUP($G198,Data!$G$3:$BA$2935,29,FALSE))</f>
        <v/>
      </c>
      <c r="AK198" s="4" t="str">
        <f>IF($H198=0,"",VLOOKUP($G198,Data!$G$3:$BA$2935,30,FALSE))</f>
        <v/>
      </c>
      <c r="AL198" s="4" t="str">
        <f>IF($H198=0,"",VLOOKUP($G198,Data!$G$3:$BA$2935,31,FALSE))</f>
        <v/>
      </c>
      <c r="AM198" s="4" t="str">
        <f>IF($H198=0,"",VLOOKUP($G198,Data!$G$3:$BA$2935,32,FALSE))</f>
        <v/>
      </c>
      <c r="AN198" s="4" t="str">
        <f>IF($H198=0,"",VLOOKUP($G198,Data!$G$3:$BA$2935,33,FALSE))</f>
        <v/>
      </c>
      <c r="AO198" s="4" t="str">
        <f>IF($H198=0,"",VLOOKUP($G198,Data!$G$3:$BA$2935,34,FALSE))</f>
        <v/>
      </c>
      <c r="AP198" s="4" t="str">
        <f>IF($H198=0,"",VLOOKUP($G198,Data!$G$3:$BA$2935,35,FALSE))</f>
        <v/>
      </c>
      <c r="AQ198" s="4" t="str">
        <f>IF($H198=0,"",VLOOKUP($G198,Data!$G$3:$BA$2935,36,FALSE))</f>
        <v/>
      </c>
      <c r="AR198" s="4" t="str">
        <f>IF($H198=0,"",VLOOKUP($G198,Data!$G$3:$BA$2935,37,FALSE))</f>
        <v/>
      </c>
      <c r="AS198" s="4" t="str">
        <f>IF($H198=0,"",VLOOKUP($G198,Data!$G$3:$BA$2935,38,FALSE))</f>
        <v/>
      </c>
      <c r="AT198" s="4" t="str">
        <f>IF($H198=0,"",VLOOKUP($G198,Data!$G$3:$BA$2935,39,FALSE))</f>
        <v/>
      </c>
    </row>
    <row r="199" spans="1:46" x14ac:dyDescent="0.25">
      <c r="A199" s="4">
        <f>PSSE!A201</f>
        <v>936032</v>
      </c>
      <c r="B199" s="4" t="str">
        <f>PSSE!B201</f>
        <v>NGHISON2_S2</v>
      </c>
      <c r="C199" s="4">
        <f>PSSE!D201</f>
        <v>26</v>
      </c>
      <c r="D199" s="4">
        <f>PSSE!E201</f>
        <v>600</v>
      </c>
      <c r="E199" s="4" t="str">
        <f>PSSE!F201</f>
        <v>ND</v>
      </c>
      <c r="F199" s="4">
        <f>PSSE!G201</f>
        <v>1</v>
      </c>
      <c r="G199" s="4" t="str">
        <f t="shared" si="3"/>
        <v>GOV26600ND1</v>
      </c>
      <c r="H199" s="4">
        <f>COUNTIF(Data!$G$3:$BA$2935,GOV!$G199)</f>
        <v>1</v>
      </c>
      <c r="I199" s="4" t="str">
        <f>IF($H199=0,"",VLOOKUP($G199,Data!$G$3:$BA$2935,2,FALSE))</f>
        <v>'TGOV1'</v>
      </c>
      <c r="J199" s="4">
        <f>PSSE!C201</f>
        <v>1</v>
      </c>
      <c r="K199" s="4">
        <f>IF($H199=0,"",VLOOKUP($G199,Data!$G$3:$BA$2935,4,FALSE))</f>
        <v>0.05</v>
      </c>
      <c r="L199" s="4">
        <f>IF($H199=0,"",VLOOKUP($G199,Data!$G$3:$BA$2935,5,FALSE))</f>
        <v>0.05</v>
      </c>
      <c r="M199" s="4">
        <f>IF($H199=0,"",VLOOKUP($G199,Data!$G$3:$BA$2935,6,FALSE))</f>
        <v>0.9</v>
      </c>
      <c r="N199" s="4">
        <f>IF($H199=0,"",VLOOKUP($G199,Data!$G$3:$BA$2935,7,FALSE))</f>
        <v>0.3</v>
      </c>
      <c r="O199" s="4">
        <f>IF($H199=0,"",VLOOKUP($G199,Data!$G$3:$BA$2935,8,FALSE))</f>
        <v>3</v>
      </c>
      <c r="P199" s="4">
        <f>IF($H199=0,"",VLOOKUP($G199,Data!$G$3:$BA$2935,9,FALSE))</f>
        <v>9</v>
      </c>
      <c r="Q199" s="4">
        <f>IF($H199=0,"",VLOOKUP($G199,Data!$G$3:$BA$2935,10,FALSE))</f>
        <v>0</v>
      </c>
      <c r="R199" s="4" t="str">
        <f>IF($H199=0,"",VLOOKUP($G199,Data!$G$3:$BA$2935,11,FALSE))</f>
        <v>/</v>
      </c>
      <c r="S199" s="4" t="str">
        <f>IF($H199=0,"",VLOOKUP($G199,Data!$G$3:$BA$2935,12,FALSE))</f>
        <v>/</v>
      </c>
      <c r="T199" s="4" t="str">
        <f>IF($H199=0,"",VLOOKUP($G199,Data!$G$3:$BA$2935,13,FALSE))</f>
        <v/>
      </c>
      <c r="U199" s="4" t="str">
        <f>IF($H199=0,"",VLOOKUP($G199,Data!$G$3:$BA$2935,14,FALSE))</f>
        <v/>
      </c>
      <c r="V199" s="4" t="str">
        <f>IF($H199=0,"",VLOOKUP($G199,Data!$G$3:$BA$2935,15,FALSE))</f>
        <v/>
      </c>
      <c r="W199" s="4" t="str">
        <f>IF($H199=0,"",VLOOKUP($G199,Data!$G$3:$BA$2935,16,FALSE))</f>
        <v/>
      </c>
      <c r="X199" s="4" t="str">
        <f>IF($H199=0,"",VLOOKUP($G199,Data!$G$3:$BA$2935,17,FALSE))</f>
        <v/>
      </c>
      <c r="Y199" s="4" t="str">
        <f>IF($H199=0,"",VLOOKUP($G199,Data!$G$3:$BA$2935,18,FALSE))</f>
        <v/>
      </c>
      <c r="Z199" s="4" t="str">
        <f>IF($H199=0,"",VLOOKUP($G199,Data!$G$3:$BA$2935,19,FALSE))</f>
        <v/>
      </c>
      <c r="AA199" s="4" t="str">
        <f>IF($H199=0,"",VLOOKUP($G199,Data!$G$3:$BA$2935,20,FALSE))</f>
        <v/>
      </c>
      <c r="AB199" s="4" t="str">
        <f>IF($H199=0,"",VLOOKUP($G199,Data!$G$3:$BA$2935,21,FALSE))</f>
        <v/>
      </c>
      <c r="AC199" s="4" t="str">
        <f>IF($H199=0,"",VLOOKUP($G199,Data!$G$3:$BA$2935,22,FALSE))</f>
        <v/>
      </c>
      <c r="AD199" s="4" t="str">
        <f>IF($H199=0,"",VLOOKUP($G199,Data!$G$3:$BA$2935,23,FALSE))</f>
        <v/>
      </c>
      <c r="AE199" s="4" t="str">
        <f>IF($H199=0,"",VLOOKUP($G199,Data!$G$3:$BA$2935,24,FALSE))</f>
        <v/>
      </c>
      <c r="AF199" s="4" t="str">
        <f>IF($H199=0,"",VLOOKUP($G199,Data!$G$3:$BA$2935,25,FALSE))</f>
        <v/>
      </c>
      <c r="AG199" s="4" t="str">
        <f>IF($H199=0,"",VLOOKUP($G199,Data!$G$3:$BA$2935,26,FALSE))</f>
        <v/>
      </c>
      <c r="AH199" s="4" t="str">
        <f>IF($H199=0,"",VLOOKUP($G199,Data!$G$3:$BA$2935,27,FALSE))</f>
        <v/>
      </c>
      <c r="AI199" s="4" t="str">
        <f>IF($H199=0,"",VLOOKUP($G199,Data!$G$3:$BA$2935,28,FALSE))</f>
        <v/>
      </c>
      <c r="AJ199" s="4" t="str">
        <f>IF($H199=0,"",VLOOKUP($G199,Data!$G$3:$BA$2935,29,FALSE))</f>
        <v/>
      </c>
      <c r="AK199" s="4" t="str">
        <f>IF($H199=0,"",VLOOKUP($G199,Data!$G$3:$BA$2935,30,FALSE))</f>
        <v/>
      </c>
      <c r="AL199" s="4" t="str">
        <f>IF($H199=0,"",VLOOKUP($G199,Data!$G$3:$BA$2935,31,FALSE))</f>
        <v/>
      </c>
      <c r="AM199" s="4" t="str">
        <f>IF($H199=0,"",VLOOKUP($G199,Data!$G$3:$BA$2935,32,FALSE))</f>
        <v/>
      </c>
      <c r="AN199" s="4" t="str">
        <f>IF($H199=0,"",VLOOKUP($G199,Data!$G$3:$BA$2935,33,FALSE))</f>
        <v/>
      </c>
      <c r="AO199" s="4" t="str">
        <f>IF($H199=0,"",VLOOKUP($G199,Data!$G$3:$BA$2935,34,FALSE))</f>
        <v/>
      </c>
      <c r="AP199" s="4" t="str">
        <f>IF($H199=0,"",VLOOKUP($G199,Data!$G$3:$BA$2935,35,FALSE))</f>
        <v/>
      </c>
      <c r="AQ199" s="4" t="str">
        <f>IF($H199=0,"",VLOOKUP($G199,Data!$G$3:$BA$2935,36,FALSE))</f>
        <v/>
      </c>
      <c r="AR199" s="4" t="str">
        <f>IF($H199=0,"",VLOOKUP($G199,Data!$G$3:$BA$2935,37,FALSE))</f>
        <v/>
      </c>
      <c r="AS199" s="4" t="str">
        <f>IF($H199=0,"",VLOOKUP($G199,Data!$G$3:$BA$2935,38,FALSE))</f>
        <v/>
      </c>
      <c r="AT199" s="4" t="str">
        <f>IF($H199=0,"",VLOOKUP($G199,Data!$G$3:$BA$2935,39,FALSE))</f>
        <v/>
      </c>
    </row>
    <row r="200" spans="1:46" x14ac:dyDescent="0.25">
      <c r="A200" s="4">
        <f>PSSE!A202</f>
        <v>936035</v>
      </c>
      <c r="B200" s="4" t="str">
        <f>PSSE!B202</f>
        <v>NDCONTHA_S1</v>
      </c>
      <c r="C200" s="4">
        <f>PSSE!D202</f>
        <v>19</v>
      </c>
      <c r="D200" s="4">
        <f>PSSE!E202</f>
        <v>305</v>
      </c>
      <c r="E200" s="4" t="str">
        <f>PSSE!F202</f>
        <v>ND</v>
      </c>
      <c r="F200" s="4">
        <f>PSSE!G202</f>
        <v>1</v>
      </c>
      <c r="G200" s="4" t="str">
        <f t="shared" si="3"/>
        <v>GOV19305ND1</v>
      </c>
      <c r="H200" s="4">
        <f>COUNTIF(Data!$G$3:$BA$2935,GOV!$G200)</f>
        <v>1</v>
      </c>
      <c r="I200" s="4" t="str">
        <f>IF($H200=0,"",VLOOKUP($G200,Data!$G$3:$BA$2935,2,FALSE))</f>
        <v>'TGOV1'</v>
      </c>
      <c r="J200" s="4">
        <f>PSSE!C202</f>
        <v>1</v>
      </c>
      <c r="K200" s="4">
        <f>IF($H200=0,"",VLOOKUP($G200,Data!$G$3:$BA$2935,4,FALSE))</f>
        <v>0.03</v>
      </c>
      <c r="L200" s="4">
        <f>IF($H200=0,"",VLOOKUP($G200,Data!$G$3:$BA$2935,5,FALSE))</f>
        <v>0.499</v>
      </c>
      <c r="M200" s="4">
        <f>IF($H200=0,"",VLOOKUP($G200,Data!$G$3:$BA$2935,6,FALSE))</f>
        <v>1</v>
      </c>
      <c r="N200" s="4">
        <f>IF($H200=0,"",VLOOKUP($G200,Data!$G$3:$BA$2935,7,FALSE))</f>
        <v>0</v>
      </c>
      <c r="O200" s="4">
        <f>IF($H200=0,"",VLOOKUP($G200,Data!$G$3:$BA$2935,8,FALSE))</f>
        <v>4</v>
      </c>
      <c r="P200" s="4">
        <f>IF($H200=0,"",VLOOKUP($G200,Data!$G$3:$BA$2935,9,FALSE))</f>
        <v>9</v>
      </c>
      <c r="Q200" s="4">
        <f>IF($H200=0,"",VLOOKUP($G200,Data!$G$3:$BA$2935,10,FALSE))</f>
        <v>0.1</v>
      </c>
      <c r="R200" s="4" t="str">
        <f>IF($H200=0,"",VLOOKUP($G200,Data!$G$3:$BA$2935,11,FALSE))</f>
        <v>/</v>
      </c>
      <c r="S200" s="4" t="str">
        <f>IF($H200=0,"",VLOOKUP($G200,Data!$G$3:$BA$2935,12,FALSE))</f>
        <v>/</v>
      </c>
      <c r="T200" s="4" t="str">
        <f>IF($H200=0,"",VLOOKUP($G200,Data!$G$3:$BA$2935,13,FALSE))</f>
        <v/>
      </c>
      <c r="U200" s="4" t="str">
        <f>IF($H200=0,"",VLOOKUP($G200,Data!$G$3:$BA$2935,14,FALSE))</f>
        <v/>
      </c>
      <c r="V200" s="4" t="str">
        <f>IF($H200=0,"",VLOOKUP($G200,Data!$G$3:$BA$2935,15,FALSE))</f>
        <v/>
      </c>
      <c r="W200" s="4" t="str">
        <f>IF($H200=0,"",VLOOKUP($G200,Data!$G$3:$BA$2935,16,FALSE))</f>
        <v/>
      </c>
      <c r="X200" s="4" t="str">
        <f>IF($H200=0,"",VLOOKUP($G200,Data!$G$3:$BA$2935,17,FALSE))</f>
        <v/>
      </c>
      <c r="Y200" s="4" t="str">
        <f>IF($H200=0,"",VLOOKUP($G200,Data!$G$3:$BA$2935,18,FALSE))</f>
        <v/>
      </c>
      <c r="Z200" s="4" t="str">
        <f>IF($H200=0,"",VLOOKUP($G200,Data!$G$3:$BA$2935,19,FALSE))</f>
        <v/>
      </c>
      <c r="AA200" s="4" t="str">
        <f>IF($H200=0,"",VLOOKUP($G200,Data!$G$3:$BA$2935,20,FALSE))</f>
        <v/>
      </c>
      <c r="AB200" s="4" t="str">
        <f>IF($H200=0,"",VLOOKUP($G200,Data!$G$3:$BA$2935,21,FALSE))</f>
        <v/>
      </c>
      <c r="AC200" s="4" t="str">
        <f>IF($H200=0,"",VLOOKUP($G200,Data!$G$3:$BA$2935,22,FALSE))</f>
        <v/>
      </c>
      <c r="AD200" s="4" t="str">
        <f>IF($H200=0,"",VLOOKUP($G200,Data!$G$3:$BA$2935,23,FALSE))</f>
        <v/>
      </c>
      <c r="AE200" s="4" t="str">
        <f>IF($H200=0,"",VLOOKUP($G200,Data!$G$3:$BA$2935,24,FALSE))</f>
        <v/>
      </c>
      <c r="AF200" s="4" t="str">
        <f>IF($H200=0,"",VLOOKUP($G200,Data!$G$3:$BA$2935,25,FALSE))</f>
        <v/>
      </c>
      <c r="AG200" s="4" t="str">
        <f>IF($H200=0,"",VLOOKUP($G200,Data!$G$3:$BA$2935,26,FALSE))</f>
        <v/>
      </c>
      <c r="AH200" s="4" t="str">
        <f>IF($H200=0,"",VLOOKUP($G200,Data!$G$3:$BA$2935,27,FALSE))</f>
        <v/>
      </c>
      <c r="AI200" s="4" t="str">
        <f>IF($H200=0,"",VLOOKUP($G200,Data!$G$3:$BA$2935,28,FALSE))</f>
        <v/>
      </c>
      <c r="AJ200" s="4" t="str">
        <f>IF($H200=0,"",VLOOKUP($G200,Data!$G$3:$BA$2935,29,FALSE))</f>
        <v/>
      </c>
      <c r="AK200" s="4" t="str">
        <f>IF($H200=0,"",VLOOKUP($G200,Data!$G$3:$BA$2935,30,FALSE))</f>
        <v/>
      </c>
      <c r="AL200" s="4" t="str">
        <f>IF($H200=0,"",VLOOKUP($G200,Data!$G$3:$BA$2935,31,FALSE))</f>
        <v/>
      </c>
      <c r="AM200" s="4" t="str">
        <f>IF($H200=0,"",VLOOKUP($G200,Data!$G$3:$BA$2935,32,FALSE))</f>
        <v/>
      </c>
      <c r="AN200" s="4" t="str">
        <f>IF($H200=0,"",VLOOKUP($G200,Data!$G$3:$BA$2935,33,FALSE))</f>
        <v/>
      </c>
      <c r="AO200" s="4" t="str">
        <f>IF($H200=0,"",VLOOKUP($G200,Data!$G$3:$BA$2935,34,FALSE))</f>
        <v/>
      </c>
      <c r="AP200" s="4" t="str">
        <f>IF($H200=0,"",VLOOKUP($G200,Data!$G$3:$BA$2935,35,FALSE))</f>
        <v/>
      </c>
      <c r="AQ200" s="4" t="str">
        <f>IF($H200=0,"",VLOOKUP($G200,Data!$G$3:$BA$2935,36,FALSE))</f>
        <v/>
      </c>
      <c r="AR200" s="4" t="str">
        <f>IF($H200=0,"",VLOOKUP($G200,Data!$G$3:$BA$2935,37,FALSE))</f>
        <v/>
      </c>
      <c r="AS200" s="4" t="str">
        <f>IF($H200=0,"",VLOOKUP($G200,Data!$G$3:$BA$2935,38,FALSE))</f>
        <v/>
      </c>
      <c r="AT200" s="4" t="str">
        <f>IF($H200=0,"",VLOOKUP($G200,Data!$G$3:$BA$2935,39,FALSE))</f>
        <v/>
      </c>
    </row>
    <row r="201" spans="1:46" x14ac:dyDescent="0.25">
      <c r="A201" s="4">
        <f>PSSE!A203</f>
        <v>936036</v>
      </c>
      <c r="B201" s="4" t="str">
        <f>PSSE!B203</f>
        <v>NDCONTHA_S2</v>
      </c>
      <c r="C201" s="4">
        <f>PSSE!D203</f>
        <v>19</v>
      </c>
      <c r="D201" s="4">
        <f>PSSE!E203</f>
        <v>305</v>
      </c>
      <c r="E201" s="4" t="str">
        <f>PSSE!F203</f>
        <v>ND</v>
      </c>
      <c r="F201" s="4">
        <f>PSSE!G203</f>
        <v>1</v>
      </c>
      <c r="G201" s="4" t="str">
        <f t="shared" si="3"/>
        <v>GOV19305ND1</v>
      </c>
      <c r="H201" s="4">
        <f>COUNTIF(Data!$G$3:$BA$2935,GOV!$G201)</f>
        <v>1</v>
      </c>
      <c r="I201" s="4" t="str">
        <f>IF($H201=0,"",VLOOKUP($G201,Data!$G$3:$BA$2935,2,FALSE))</f>
        <v>'TGOV1'</v>
      </c>
      <c r="J201" s="4">
        <f>PSSE!C203</f>
        <v>1</v>
      </c>
      <c r="K201" s="4">
        <f>IF($H201=0,"",VLOOKUP($G201,Data!$G$3:$BA$2935,4,FALSE))</f>
        <v>0.03</v>
      </c>
      <c r="L201" s="4">
        <f>IF($H201=0,"",VLOOKUP($G201,Data!$G$3:$BA$2935,5,FALSE))</f>
        <v>0.499</v>
      </c>
      <c r="M201" s="4">
        <f>IF($H201=0,"",VLOOKUP($G201,Data!$G$3:$BA$2935,6,FALSE))</f>
        <v>1</v>
      </c>
      <c r="N201" s="4">
        <f>IF($H201=0,"",VLOOKUP($G201,Data!$G$3:$BA$2935,7,FALSE))</f>
        <v>0</v>
      </c>
      <c r="O201" s="4">
        <f>IF($H201=0,"",VLOOKUP($G201,Data!$G$3:$BA$2935,8,FALSE))</f>
        <v>4</v>
      </c>
      <c r="P201" s="4">
        <f>IF($H201=0,"",VLOOKUP($G201,Data!$G$3:$BA$2935,9,FALSE))</f>
        <v>9</v>
      </c>
      <c r="Q201" s="4">
        <f>IF($H201=0,"",VLOOKUP($G201,Data!$G$3:$BA$2935,10,FALSE))</f>
        <v>0.1</v>
      </c>
      <c r="R201" s="4" t="str">
        <f>IF($H201=0,"",VLOOKUP($G201,Data!$G$3:$BA$2935,11,FALSE))</f>
        <v>/</v>
      </c>
      <c r="S201" s="4" t="str">
        <f>IF($H201=0,"",VLOOKUP($G201,Data!$G$3:$BA$2935,12,FALSE))</f>
        <v>/</v>
      </c>
      <c r="T201" s="4" t="str">
        <f>IF($H201=0,"",VLOOKUP($G201,Data!$G$3:$BA$2935,13,FALSE))</f>
        <v/>
      </c>
      <c r="U201" s="4" t="str">
        <f>IF($H201=0,"",VLOOKUP($G201,Data!$G$3:$BA$2935,14,FALSE))</f>
        <v/>
      </c>
      <c r="V201" s="4" t="str">
        <f>IF($H201=0,"",VLOOKUP($G201,Data!$G$3:$BA$2935,15,FALSE))</f>
        <v/>
      </c>
      <c r="W201" s="4" t="str">
        <f>IF($H201=0,"",VLOOKUP($G201,Data!$G$3:$BA$2935,16,FALSE))</f>
        <v/>
      </c>
      <c r="X201" s="4" t="str">
        <f>IF($H201=0,"",VLOOKUP($G201,Data!$G$3:$BA$2935,17,FALSE))</f>
        <v/>
      </c>
      <c r="Y201" s="4" t="str">
        <f>IF($H201=0,"",VLOOKUP($G201,Data!$G$3:$BA$2935,18,FALSE))</f>
        <v/>
      </c>
      <c r="Z201" s="4" t="str">
        <f>IF($H201=0,"",VLOOKUP($G201,Data!$G$3:$BA$2935,19,FALSE))</f>
        <v/>
      </c>
      <c r="AA201" s="4" t="str">
        <f>IF($H201=0,"",VLOOKUP($G201,Data!$G$3:$BA$2935,20,FALSE))</f>
        <v/>
      </c>
      <c r="AB201" s="4" t="str">
        <f>IF($H201=0,"",VLOOKUP($G201,Data!$G$3:$BA$2935,21,FALSE))</f>
        <v/>
      </c>
      <c r="AC201" s="4" t="str">
        <f>IF($H201=0,"",VLOOKUP($G201,Data!$G$3:$BA$2935,22,FALSE))</f>
        <v/>
      </c>
      <c r="AD201" s="4" t="str">
        <f>IF($H201=0,"",VLOOKUP($G201,Data!$G$3:$BA$2935,23,FALSE))</f>
        <v/>
      </c>
      <c r="AE201" s="4" t="str">
        <f>IF($H201=0,"",VLOOKUP($G201,Data!$G$3:$BA$2935,24,FALSE))</f>
        <v/>
      </c>
      <c r="AF201" s="4" t="str">
        <f>IF($H201=0,"",VLOOKUP($G201,Data!$G$3:$BA$2935,25,FALSE))</f>
        <v/>
      </c>
      <c r="AG201" s="4" t="str">
        <f>IF($H201=0,"",VLOOKUP($G201,Data!$G$3:$BA$2935,26,FALSE))</f>
        <v/>
      </c>
      <c r="AH201" s="4" t="str">
        <f>IF($H201=0,"",VLOOKUP($G201,Data!$G$3:$BA$2935,27,FALSE))</f>
        <v/>
      </c>
      <c r="AI201" s="4" t="str">
        <f>IF($H201=0,"",VLOOKUP($G201,Data!$G$3:$BA$2935,28,FALSE))</f>
        <v/>
      </c>
      <c r="AJ201" s="4" t="str">
        <f>IF($H201=0,"",VLOOKUP($G201,Data!$G$3:$BA$2935,29,FALSE))</f>
        <v/>
      </c>
      <c r="AK201" s="4" t="str">
        <f>IF($H201=0,"",VLOOKUP($G201,Data!$G$3:$BA$2935,30,FALSE))</f>
        <v/>
      </c>
      <c r="AL201" s="4" t="str">
        <f>IF($H201=0,"",VLOOKUP($G201,Data!$G$3:$BA$2935,31,FALSE))</f>
        <v/>
      </c>
      <c r="AM201" s="4" t="str">
        <f>IF($H201=0,"",VLOOKUP($G201,Data!$G$3:$BA$2935,32,FALSE))</f>
        <v/>
      </c>
      <c r="AN201" s="4" t="str">
        <f>IF($H201=0,"",VLOOKUP($G201,Data!$G$3:$BA$2935,33,FALSE))</f>
        <v/>
      </c>
      <c r="AO201" s="4" t="str">
        <f>IF($H201=0,"",VLOOKUP($G201,Data!$G$3:$BA$2935,34,FALSE))</f>
        <v/>
      </c>
      <c r="AP201" s="4" t="str">
        <f>IF($H201=0,"",VLOOKUP($G201,Data!$G$3:$BA$2935,35,FALSE))</f>
        <v/>
      </c>
      <c r="AQ201" s="4" t="str">
        <f>IF($H201=0,"",VLOOKUP($G201,Data!$G$3:$BA$2935,36,FALSE))</f>
        <v/>
      </c>
      <c r="AR201" s="4" t="str">
        <f>IF($H201=0,"",VLOOKUP($G201,Data!$G$3:$BA$2935,37,FALSE))</f>
        <v/>
      </c>
      <c r="AS201" s="4" t="str">
        <f>IF($H201=0,"",VLOOKUP($G201,Data!$G$3:$BA$2935,38,FALSE))</f>
        <v/>
      </c>
      <c r="AT201" s="4" t="str">
        <f>IF($H201=0,"",VLOOKUP($G201,Data!$G$3:$BA$2935,39,FALSE))</f>
        <v/>
      </c>
    </row>
    <row r="202" spans="1:46" x14ac:dyDescent="0.25">
      <c r="A202" s="4">
        <f>PSSE!A204</f>
        <v>936041</v>
      </c>
      <c r="B202" s="4" t="str">
        <f>PSSE!B204</f>
        <v>TRUNGSON_H1</v>
      </c>
      <c r="C202" s="4">
        <f>PSSE!D204</f>
        <v>15.8</v>
      </c>
      <c r="D202" s="4">
        <f>PSSE!E204</f>
        <v>130</v>
      </c>
      <c r="E202" s="4" t="str">
        <f>PSSE!F204</f>
        <v>TD</v>
      </c>
      <c r="F202" s="4">
        <f>PSSE!G204</f>
        <v>1</v>
      </c>
      <c r="G202" s="4" t="str">
        <f t="shared" si="3"/>
        <v>GOV15.8130TD1</v>
      </c>
      <c r="H202" s="4">
        <f>COUNTIF(Data!$G$3:$BA$2935,GOV!$G202)</f>
        <v>1</v>
      </c>
      <c r="I202" s="4" t="str">
        <f>IF($H202=0,"",VLOOKUP($G202,Data!$G$3:$BA$2935,2,FALSE))</f>
        <v>'GAST'</v>
      </c>
      <c r="J202" s="4">
        <f>PSSE!C204</f>
        <v>1</v>
      </c>
      <c r="K202" s="4">
        <f>IF($H202=0,"",VLOOKUP($G202,Data!$G$3:$BA$2935,4,FALSE))</f>
        <v>0.05</v>
      </c>
      <c r="L202" s="4">
        <f>IF($H202=0,"",VLOOKUP($G202,Data!$G$3:$BA$2935,5,FALSE))</f>
        <v>0.4</v>
      </c>
      <c r="M202" s="4">
        <f>IF($H202=0,"",VLOOKUP($G202,Data!$G$3:$BA$2935,6,FALSE))</f>
        <v>0.1</v>
      </c>
      <c r="N202" s="4">
        <f>IF($H202=0,"",VLOOKUP($G202,Data!$G$3:$BA$2935,7,FALSE))</f>
        <v>3</v>
      </c>
      <c r="O202" s="4">
        <f>IF($H202=0,"",VLOOKUP($G202,Data!$G$3:$BA$2935,8,FALSE))</f>
        <v>1</v>
      </c>
      <c r="P202" s="4">
        <f>IF($H202=0,"",VLOOKUP($G202,Data!$G$3:$BA$2935,9,FALSE))</f>
        <v>2</v>
      </c>
      <c r="Q202" s="4">
        <f>IF($H202=0,"",VLOOKUP($G202,Data!$G$3:$BA$2935,10,FALSE))</f>
        <v>0.85</v>
      </c>
      <c r="R202" s="4">
        <f>IF($H202=0,"",VLOOKUP($G202,Data!$G$3:$BA$2935,11,FALSE))</f>
        <v>0</v>
      </c>
      <c r="S202" s="4">
        <f>IF($H202=0,"",VLOOKUP($G202,Data!$G$3:$BA$2935,12,FALSE))</f>
        <v>0</v>
      </c>
      <c r="T202" s="4" t="str">
        <f>IF($H202=0,"",VLOOKUP($G202,Data!$G$3:$BA$2935,13,FALSE))</f>
        <v>/</v>
      </c>
      <c r="U202" s="4" t="str">
        <f>IF($H202=0,"",VLOOKUP($G202,Data!$G$3:$BA$2935,14,FALSE))</f>
        <v>/</v>
      </c>
      <c r="V202" s="4" t="str">
        <f>IF($H202=0,"",VLOOKUP($G202,Data!$G$3:$BA$2935,15,FALSE))</f>
        <v/>
      </c>
      <c r="W202" s="4" t="str">
        <f>IF($H202=0,"",VLOOKUP($G202,Data!$G$3:$BA$2935,16,FALSE))</f>
        <v/>
      </c>
      <c r="X202" s="4" t="str">
        <f>IF($H202=0,"",VLOOKUP($G202,Data!$G$3:$BA$2935,17,FALSE))</f>
        <v/>
      </c>
      <c r="Y202" s="4" t="str">
        <f>IF($H202=0,"",VLOOKUP($G202,Data!$G$3:$BA$2935,18,FALSE))</f>
        <v/>
      </c>
      <c r="Z202" s="4" t="str">
        <f>IF($H202=0,"",VLOOKUP($G202,Data!$G$3:$BA$2935,19,FALSE))</f>
        <v/>
      </c>
      <c r="AA202" s="4" t="str">
        <f>IF($H202=0,"",VLOOKUP($G202,Data!$G$3:$BA$2935,20,FALSE))</f>
        <v/>
      </c>
      <c r="AB202" s="4" t="str">
        <f>IF($H202=0,"",VLOOKUP($G202,Data!$G$3:$BA$2935,21,FALSE))</f>
        <v/>
      </c>
      <c r="AC202" s="4" t="str">
        <f>IF($H202=0,"",VLOOKUP($G202,Data!$G$3:$BA$2935,22,FALSE))</f>
        <v/>
      </c>
      <c r="AD202" s="4" t="str">
        <f>IF($H202=0,"",VLOOKUP($G202,Data!$G$3:$BA$2935,23,FALSE))</f>
        <v/>
      </c>
      <c r="AE202" s="4" t="str">
        <f>IF($H202=0,"",VLOOKUP($G202,Data!$G$3:$BA$2935,24,FALSE))</f>
        <v/>
      </c>
      <c r="AF202" s="4" t="str">
        <f>IF($H202=0,"",VLOOKUP($G202,Data!$G$3:$BA$2935,25,FALSE))</f>
        <v/>
      </c>
      <c r="AG202" s="4" t="str">
        <f>IF($H202=0,"",VLOOKUP($G202,Data!$G$3:$BA$2935,26,FALSE))</f>
        <v/>
      </c>
      <c r="AH202" s="4" t="str">
        <f>IF($H202=0,"",VLOOKUP($G202,Data!$G$3:$BA$2935,27,FALSE))</f>
        <v/>
      </c>
      <c r="AI202" s="4" t="str">
        <f>IF($H202=0,"",VLOOKUP($G202,Data!$G$3:$BA$2935,28,FALSE))</f>
        <v/>
      </c>
      <c r="AJ202" s="4" t="str">
        <f>IF($H202=0,"",VLOOKUP($G202,Data!$G$3:$BA$2935,29,FALSE))</f>
        <v/>
      </c>
      <c r="AK202" s="4" t="str">
        <f>IF($H202=0,"",VLOOKUP($G202,Data!$G$3:$BA$2935,30,FALSE))</f>
        <v/>
      </c>
      <c r="AL202" s="4" t="str">
        <f>IF($H202=0,"",VLOOKUP($G202,Data!$G$3:$BA$2935,31,FALSE))</f>
        <v/>
      </c>
      <c r="AM202" s="4" t="str">
        <f>IF($H202=0,"",VLOOKUP($G202,Data!$G$3:$BA$2935,32,FALSE))</f>
        <v/>
      </c>
      <c r="AN202" s="4" t="str">
        <f>IF($H202=0,"",VLOOKUP($G202,Data!$G$3:$BA$2935,33,FALSE))</f>
        <v/>
      </c>
      <c r="AO202" s="4" t="str">
        <f>IF($H202=0,"",VLOOKUP($G202,Data!$G$3:$BA$2935,34,FALSE))</f>
        <v/>
      </c>
      <c r="AP202" s="4" t="str">
        <f>IF($H202=0,"",VLOOKUP($G202,Data!$G$3:$BA$2935,35,FALSE))</f>
        <v/>
      </c>
      <c r="AQ202" s="4" t="str">
        <f>IF($H202=0,"",VLOOKUP($G202,Data!$G$3:$BA$2935,36,FALSE))</f>
        <v/>
      </c>
      <c r="AR202" s="4" t="str">
        <f>IF($H202=0,"",VLOOKUP($G202,Data!$G$3:$BA$2935,37,FALSE))</f>
        <v/>
      </c>
      <c r="AS202" s="4" t="str">
        <f>IF($H202=0,"",VLOOKUP($G202,Data!$G$3:$BA$2935,38,FALSE))</f>
        <v/>
      </c>
      <c r="AT202" s="4" t="str">
        <f>IF($H202=0,"",VLOOKUP($G202,Data!$G$3:$BA$2935,39,FALSE))</f>
        <v/>
      </c>
    </row>
    <row r="203" spans="1:46" x14ac:dyDescent="0.25">
      <c r="A203" s="4">
        <f>PSSE!A205</f>
        <v>936042</v>
      </c>
      <c r="B203" s="4" t="str">
        <f>PSSE!B205</f>
        <v>TRUNGSON_H2</v>
      </c>
      <c r="C203" s="4">
        <f>PSSE!D205</f>
        <v>15.8</v>
      </c>
      <c r="D203" s="4">
        <f>PSSE!E205</f>
        <v>130</v>
      </c>
      <c r="E203" s="4" t="str">
        <f>PSSE!F205</f>
        <v>TD</v>
      </c>
      <c r="F203" s="4">
        <f>PSSE!G205</f>
        <v>1</v>
      </c>
      <c r="G203" s="4" t="str">
        <f t="shared" si="3"/>
        <v>GOV15.8130TD1</v>
      </c>
      <c r="H203" s="4">
        <f>COUNTIF(Data!$G$3:$BA$2935,GOV!$G203)</f>
        <v>1</v>
      </c>
      <c r="I203" s="4" t="str">
        <f>IF($H203=0,"",VLOOKUP($G203,Data!$G$3:$BA$2935,2,FALSE))</f>
        <v>'GAST'</v>
      </c>
      <c r="J203" s="4">
        <f>PSSE!C205</f>
        <v>1</v>
      </c>
      <c r="K203" s="4">
        <f>IF($H203=0,"",VLOOKUP($G203,Data!$G$3:$BA$2935,4,FALSE))</f>
        <v>0.05</v>
      </c>
      <c r="L203" s="4">
        <f>IF($H203=0,"",VLOOKUP($G203,Data!$G$3:$BA$2935,5,FALSE))</f>
        <v>0.4</v>
      </c>
      <c r="M203" s="4">
        <f>IF($H203=0,"",VLOOKUP($G203,Data!$G$3:$BA$2935,6,FALSE))</f>
        <v>0.1</v>
      </c>
      <c r="N203" s="4">
        <f>IF($H203=0,"",VLOOKUP($G203,Data!$G$3:$BA$2935,7,FALSE))</f>
        <v>3</v>
      </c>
      <c r="O203" s="4">
        <f>IF($H203=0,"",VLOOKUP($G203,Data!$G$3:$BA$2935,8,FALSE))</f>
        <v>1</v>
      </c>
      <c r="P203" s="4">
        <f>IF($H203=0,"",VLOOKUP($G203,Data!$G$3:$BA$2935,9,FALSE))</f>
        <v>2</v>
      </c>
      <c r="Q203" s="4">
        <f>IF($H203=0,"",VLOOKUP($G203,Data!$G$3:$BA$2935,10,FALSE))</f>
        <v>0.85</v>
      </c>
      <c r="R203" s="4">
        <f>IF($H203=0,"",VLOOKUP($G203,Data!$G$3:$BA$2935,11,FALSE))</f>
        <v>0</v>
      </c>
      <c r="S203" s="4">
        <f>IF($H203=0,"",VLOOKUP($G203,Data!$G$3:$BA$2935,12,FALSE))</f>
        <v>0</v>
      </c>
      <c r="T203" s="4" t="str">
        <f>IF($H203=0,"",VLOOKUP($G203,Data!$G$3:$BA$2935,13,FALSE))</f>
        <v>/</v>
      </c>
      <c r="U203" s="4" t="str">
        <f>IF($H203=0,"",VLOOKUP($G203,Data!$G$3:$BA$2935,14,FALSE))</f>
        <v>/</v>
      </c>
      <c r="V203" s="4" t="str">
        <f>IF($H203=0,"",VLOOKUP($G203,Data!$G$3:$BA$2935,15,FALSE))</f>
        <v/>
      </c>
      <c r="W203" s="4" t="str">
        <f>IF($H203=0,"",VLOOKUP($G203,Data!$G$3:$BA$2935,16,FALSE))</f>
        <v/>
      </c>
      <c r="X203" s="4" t="str">
        <f>IF($H203=0,"",VLOOKUP($G203,Data!$G$3:$BA$2935,17,FALSE))</f>
        <v/>
      </c>
      <c r="Y203" s="4" t="str">
        <f>IF($H203=0,"",VLOOKUP($G203,Data!$G$3:$BA$2935,18,FALSE))</f>
        <v/>
      </c>
      <c r="Z203" s="4" t="str">
        <f>IF($H203=0,"",VLOOKUP($G203,Data!$G$3:$BA$2935,19,FALSE))</f>
        <v/>
      </c>
      <c r="AA203" s="4" t="str">
        <f>IF($H203=0,"",VLOOKUP($G203,Data!$G$3:$BA$2935,20,FALSE))</f>
        <v/>
      </c>
      <c r="AB203" s="4" t="str">
        <f>IF($H203=0,"",VLOOKUP($G203,Data!$G$3:$BA$2935,21,FALSE))</f>
        <v/>
      </c>
      <c r="AC203" s="4" t="str">
        <f>IF($H203=0,"",VLOOKUP($G203,Data!$G$3:$BA$2935,22,FALSE))</f>
        <v/>
      </c>
      <c r="AD203" s="4" t="str">
        <f>IF($H203=0,"",VLOOKUP($G203,Data!$G$3:$BA$2935,23,FALSE))</f>
        <v/>
      </c>
      <c r="AE203" s="4" t="str">
        <f>IF($H203=0,"",VLOOKUP($G203,Data!$G$3:$BA$2935,24,FALSE))</f>
        <v/>
      </c>
      <c r="AF203" s="4" t="str">
        <f>IF($H203=0,"",VLOOKUP($G203,Data!$G$3:$BA$2935,25,FALSE))</f>
        <v/>
      </c>
      <c r="AG203" s="4" t="str">
        <f>IF($H203=0,"",VLOOKUP($G203,Data!$G$3:$BA$2935,26,FALSE))</f>
        <v/>
      </c>
      <c r="AH203" s="4" t="str">
        <f>IF($H203=0,"",VLOOKUP($G203,Data!$G$3:$BA$2935,27,FALSE))</f>
        <v/>
      </c>
      <c r="AI203" s="4" t="str">
        <f>IF($H203=0,"",VLOOKUP($G203,Data!$G$3:$BA$2935,28,FALSE))</f>
        <v/>
      </c>
      <c r="AJ203" s="4" t="str">
        <f>IF($H203=0,"",VLOOKUP($G203,Data!$G$3:$BA$2935,29,FALSE))</f>
        <v/>
      </c>
      <c r="AK203" s="4" t="str">
        <f>IF($H203=0,"",VLOOKUP($G203,Data!$G$3:$BA$2935,30,FALSE))</f>
        <v/>
      </c>
      <c r="AL203" s="4" t="str">
        <f>IF($H203=0,"",VLOOKUP($G203,Data!$G$3:$BA$2935,31,FALSE))</f>
        <v/>
      </c>
      <c r="AM203" s="4" t="str">
        <f>IF($H203=0,"",VLOOKUP($G203,Data!$G$3:$BA$2935,32,FALSE))</f>
        <v/>
      </c>
      <c r="AN203" s="4" t="str">
        <f>IF($H203=0,"",VLOOKUP($G203,Data!$G$3:$BA$2935,33,FALSE))</f>
        <v/>
      </c>
      <c r="AO203" s="4" t="str">
        <f>IF($H203=0,"",VLOOKUP($G203,Data!$G$3:$BA$2935,34,FALSE))</f>
        <v/>
      </c>
      <c r="AP203" s="4" t="str">
        <f>IF($H203=0,"",VLOOKUP($G203,Data!$G$3:$BA$2935,35,FALSE))</f>
        <v/>
      </c>
      <c r="AQ203" s="4" t="str">
        <f>IF($H203=0,"",VLOOKUP($G203,Data!$G$3:$BA$2935,36,FALSE))</f>
        <v/>
      </c>
      <c r="AR203" s="4" t="str">
        <f>IF($H203=0,"",VLOOKUP($G203,Data!$G$3:$BA$2935,37,FALSE))</f>
        <v/>
      </c>
      <c r="AS203" s="4" t="str">
        <f>IF($H203=0,"",VLOOKUP($G203,Data!$G$3:$BA$2935,38,FALSE))</f>
        <v/>
      </c>
      <c r="AT203" s="4" t="str">
        <f>IF($H203=0,"",VLOOKUP($G203,Data!$G$3:$BA$2935,39,FALSE))</f>
        <v/>
      </c>
    </row>
    <row r="204" spans="1:46" x14ac:dyDescent="0.25">
      <c r="A204" s="4">
        <f>PSSE!A206</f>
        <v>936051</v>
      </c>
      <c r="B204" s="4" t="str">
        <f>PSSE!B206</f>
        <v>HOIXUAN_H1</v>
      </c>
      <c r="C204" s="4">
        <f>PSSE!D206</f>
        <v>13.8</v>
      </c>
      <c r="D204" s="4">
        <f>PSSE!E206</f>
        <v>110</v>
      </c>
      <c r="E204" s="4" t="str">
        <f>PSSE!F206</f>
        <v>TD</v>
      </c>
      <c r="F204" s="4">
        <f>PSSE!G206</f>
        <v>1</v>
      </c>
      <c r="G204" s="4" t="str">
        <f t="shared" si="3"/>
        <v>GOV13.8110TD1</v>
      </c>
      <c r="H204" s="4">
        <f>COUNTIF(Data!$G$3:$BA$2935,GOV!$G204)</f>
        <v>1</v>
      </c>
      <c r="I204" s="4" t="str">
        <f>IF($H204=0,"",VLOOKUP($G204,Data!$G$3:$BA$2935,2,FALSE))</f>
        <v>'HYGOV'</v>
      </c>
      <c r="J204" s="4">
        <f>PSSE!C206</f>
        <v>1</v>
      </c>
      <c r="K204" s="4">
        <f>IF($H204=0,"",VLOOKUP($G204,Data!$G$3:$BA$2935,4,FALSE))</f>
        <v>0.03</v>
      </c>
      <c r="L204" s="4">
        <f>IF($H204=0,"",VLOOKUP($G204,Data!$G$3:$BA$2935,5,FALSE))</f>
        <v>0.18</v>
      </c>
      <c r="M204" s="4">
        <f>IF($H204=0,"",VLOOKUP($G204,Data!$G$3:$BA$2935,6,FALSE))</f>
        <v>6.64</v>
      </c>
      <c r="N204" s="4">
        <f>IF($H204=0,"",VLOOKUP($G204,Data!$G$3:$BA$2935,7,FALSE))</f>
        <v>0.05</v>
      </c>
      <c r="O204" s="4">
        <f>IF($H204=0,"",VLOOKUP($G204,Data!$G$3:$BA$2935,8,FALSE))</f>
        <v>0.5</v>
      </c>
      <c r="P204" s="4">
        <f>IF($H204=0,"",VLOOKUP($G204,Data!$G$3:$BA$2935,9,FALSE))</f>
        <v>0.15</v>
      </c>
      <c r="Q204" s="4">
        <f>IF($H204=0,"",VLOOKUP($G204,Data!$G$3:$BA$2935,10,FALSE))</f>
        <v>1</v>
      </c>
      <c r="R204" s="4">
        <f>IF($H204=0,"",VLOOKUP($G204,Data!$G$3:$BA$2935,11,FALSE))</f>
        <v>0</v>
      </c>
      <c r="S204" s="4">
        <f>IF($H204=0,"",VLOOKUP($G204,Data!$G$3:$BA$2935,12,FALSE))</f>
        <v>1.66</v>
      </c>
      <c r="T204" s="4">
        <f>IF($H204=0,"",VLOOKUP($G204,Data!$G$3:$BA$2935,13,FALSE))</f>
        <v>1.41</v>
      </c>
      <c r="U204" s="4">
        <f>IF($H204=0,"",VLOOKUP($G204,Data!$G$3:$BA$2935,14,FALSE))</f>
        <v>0.499</v>
      </c>
      <c r="V204" s="4">
        <f>IF($H204=0,"",VLOOKUP($G204,Data!$G$3:$BA$2935,15,FALSE))</f>
        <v>0.06</v>
      </c>
      <c r="W204" s="4" t="str">
        <f>IF($H204=0,"",VLOOKUP($G204,Data!$G$3:$BA$2935,16,FALSE))</f>
        <v>/</v>
      </c>
      <c r="X204" s="4" t="str">
        <f>IF($H204=0,"",VLOOKUP($G204,Data!$G$3:$BA$2935,17,FALSE))</f>
        <v>/</v>
      </c>
      <c r="Y204" s="4" t="str">
        <f>IF($H204=0,"",VLOOKUP($G204,Data!$G$3:$BA$2935,18,FALSE))</f>
        <v/>
      </c>
      <c r="Z204" s="4" t="str">
        <f>IF($H204=0,"",VLOOKUP($G204,Data!$G$3:$BA$2935,19,FALSE))</f>
        <v/>
      </c>
      <c r="AA204" s="4" t="str">
        <f>IF($H204=0,"",VLOOKUP($G204,Data!$G$3:$BA$2935,20,FALSE))</f>
        <v/>
      </c>
      <c r="AB204" s="4" t="str">
        <f>IF($H204=0,"",VLOOKUP($G204,Data!$G$3:$BA$2935,21,FALSE))</f>
        <v/>
      </c>
      <c r="AC204" s="4" t="str">
        <f>IF($H204=0,"",VLOOKUP($G204,Data!$G$3:$BA$2935,22,FALSE))</f>
        <v/>
      </c>
      <c r="AD204" s="4" t="str">
        <f>IF($H204=0,"",VLOOKUP($G204,Data!$G$3:$BA$2935,23,FALSE))</f>
        <v/>
      </c>
      <c r="AE204" s="4" t="str">
        <f>IF($H204=0,"",VLOOKUP($G204,Data!$G$3:$BA$2935,24,FALSE))</f>
        <v/>
      </c>
      <c r="AF204" s="4" t="str">
        <f>IF($H204=0,"",VLOOKUP($G204,Data!$G$3:$BA$2935,25,FALSE))</f>
        <v/>
      </c>
      <c r="AG204" s="4" t="str">
        <f>IF($H204=0,"",VLOOKUP($G204,Data!$G$3:$BA$2935,26,FALSE))</f>
        <v/>
      </c>
      <c r="AH204" s="4" t="str">
        <f>IF($H204=0,"",VLOOKUP($G204,Data!$G$3:$BA$2935,27,FALSE))</f>
        <v/>
      </c>
      <c r="AI204" s="4" t="str">
        <f>IF($H204=0,"",VLOOKUP($G204,Data!$G$3:$BA$2935,28,FALSE))</f>
        <v/>
      </c>
      <c r="AJ204" s="4" t="str">
        <f>IF($H204=0,"",VLOOKUP($G204,Data!$G$3:$BA$2935,29,FALSE))</f>
        <v/>
      </c>
      <c r="AK204" s="4" t="str">
        <f>IF($H204=0,"",VLOOKUP($G204,Data!$G$3:$BA$2935,30,FALSE))</f>
        <v/>
      </c>
      <c r="AL204" s="4" t="str">
        <f>IF($H204=0,"",VLOOKUP($G204,Data!$G$3:$BA$2935,31,FALSE))</f>
        <v/>
      </c>
      <c r="AM204" s="4" t="str">
        <f>IF($H204=0,"",VLOOKUP($G204,Data!$G$3:$BA$2935,32,FALSE))</f>
        <v/>
      </c>
      <c r="AN204" s="4" t="str">
        <f>IF($H204=0,"",VLOOKUP($G204,Data!$G$3:$BA$2935,33,FALSE))</f>
        <v/>
      </c>
      <c r="AO204" s="4" t="str">
        <f>IF($H204=0,"",VLOOKUP($G204,Data!$G$3:$BA$2935,34,FALSE))</f>
        <v/>
      </c>
      <c r="AP204" s="4" t="str">
        <f>IF($H204=0,"",VLOOKUP($G204,Data!$G$3:$BA$2935,35,FALSE))</f>
        <v/>
      </c>
      <c r="AQ204" s="4" t="str">
        <f>IF($H204=0,"",VLOOKUP($G204,Data!$G$3:$BA$2935,36,FALSE))</f>
        <v/>
      </c>
      <c r="AR204" s="4" t="str">
        <f>IF($H204=0,"",VLOOKUP($G204,Data!$G$3:$BA$2935,37,FALSE))</f>
        <v/>
      </c>
      <c r="AS204" s="4" t="str">
        <f>IF($H204=0,"",VLOOKUP($G204,Data!$G$3:$BA$2935,38,FALSE))</f>
        <v/>
      </c>
      <c r="AT204" s="4" t="str">
        <f>IF($H204=0,"",VLOOKUP($G204,Data!$G$3:$BA$2935,39,FALSE))</f>
        <v/>
      </c>
    </row>
    <row r="205" spans="1:46" x14ac:dyDescent="0.25">
      <c r="A205" s="4">
        <f>PSSE!A207</f>
        <v>937001</v>
      </c>
      <c r="B205" s="4" t="str">
        <f>PSSE!B207</f>
        <v>BANVE_H1</v>
      </c>
      <c r="C205" s="4">
        <f>PSSE!D207</f>
        <v>13.8</v>
      </c>
      <c r="D205" s="4">
        <f>PSSE!E207</f>
        <v>165</v>
      </c>
      <c r="E205" s="4" t="str">
        <f>PSSE!F207</f>
        <v>TD</v>
      </c>
      <c r="F205" s="4">
        <f>PSSE!G207</f>
        <v>1</v>
      </c>
      <c r="G205" s="4" t="str">
        <f t="shared" si="3"/>
        <v>GOV13.8165TD1</v>
      </c>
      <c r="H205" s="4">
        <f>COUNTIF(Data!$G$3:$BA$2935,GOV!$G205)</f>
        <v>1</v>
      </c>
      <c r="I205" s="4" t="str">
        <f>IF($H205=0,"",VLOOKUP($G205,Data!$G$3:$BA$2935,2,FALSE))</f>
        <v>'HYGOV'</v>
      </c>
      <c r="J205" s="4">
        <f>PSSE!C207</f>
        <v>2</v>
      </c>
      <c r="K205" s="4">
        <f>IF($H205=0,"",VLOOKUP($G205,Data!$G$3:$BA$2935,4,FALSE))</f>
        <v>0.06</v>
      </c>
      <c r="L205" s="4">
        <f>IF($H205=0,"",VLOOKUP($G205,Data!$G$3:$BA$2935,5,FALSE))</f>
        <v>0.4</v>
      </c>
      <c r="M205" s="4">
        <f>IF($H205=0,"",VLOOKUP($G205,Data!$G$3:$BA$2935,6,FALSE))</f>
        <v>3</v>
      </c>
      <c r="N205" s="4">
        <f>IF($H205=0,"",VLOOKUP($G205,Data!$G$3:$BA$2935,7,FALSE))</f>
        <v>9.9000000000000005E-2</v>
      </c>
      <c r="O205" s="4">
        <f>IF($H205=0,"",VLOOKUP($G205,Data!$G$3:$BA$2935,8,FALSE))</f>
        <v>0.4</v>
      </c>
      <c r="P205" s="4">
        <f>IF($H205=0,"",VLOOKUP($G205,Data!$G$3:$BA$2935,9,FALSE))</f>
        <v>0.15</v>
      </c>
      <c r="Q205" s="4">
        <f>IF($H205=0,"",VLOOKUP($G205,Data!$G$3:$BA$2935,10,FALSE))</f>
        <v>1</v>
      </c>
      <c r="R205" s="4">
        <f>IF($H205=0,"",VLOOKUP($G205,Data!$G$3:$BA$2935,11,FALSE))</f>
        <v>0.1</v>
      </c>
      <c r="S205" s="4">
        <f>IF($H205=0,"",VLOOKUP($G205,Data!$G$3:$BA$2935,12,FALSE))</f>
        <v>1.35</v>
      </c>
      <c r="T205" s="4">
        <f>IF($H205=0,"",VLOOKUP($G205,Data!$G$3:$BA$2935,13,FALSE))</f>
        <v>1.4</v>
      </c>
      <c r="U205" s="4">
        <f>IF($H205=0,"",VLOOKUP($G205,Data!$G$3:$BA$2935,14,FALSE))</f>
        <v>0.1</v>
      </c>
      <c r="V205" s="4">
        <f>IF($H205=0,"",VLOOKUP($G205,Data!$G$3:$BA$2935,15,FALSE))</f>
        <v>0.1</v>
      </c>
      <c r="W205" s="4" t="str">
        <f>IF($H205=0,"",VLOOKUP($G205,Data!$G$3:$BA$2935,16,FALSE))</f>
        <v>/</v>
      </c>
      <c r="X205" s="4" t="str">
        <f>IF($H205=0,"",VLOOKUP($G205,Data!$G$3:$BA$2935,17,FALSE))</f>
        <v>/</v>
      </c>
      <c r="Y205" s="4" t="str">
        <f>IF($H205=0,"",VLOOKUP($G205,Data!$G$3:$BA$2935,18,FALSE))</f>
        <v/>
      </c>
      <c r="Z205" s="4" t="str">
        <f>IF($H205=0,"",VLOOKUP($G205,Data!$G$3:$BA$2935,19,FALSE))</f>
        <v/>
      </c>
      <c r="AA205" s="4" t="str">
        <f>IF($H205=0,"",VLOOKUP($G205,Data!$G$3:$BA$2935,20,FALSE))</f>
        <v/>
      </c>
      <c r="AB205" s="4" t="str">
        <f>IF($H205=0,"",VLOOKUP($G205,Data!$G$3:$BA$2935,21,FALSE))</f>
        <v/>
      </c>
      <c r="AC205" s="4" t="str">
        <f>IF($H205=0,"",VLOOKUP($G205,Data!$G$3:$BA$2935,22,FALSE))</f>
        <v/>
      </c>
      <c r="AD205" s="4" t="str">
        <f>IF($H205=0,"",VLOOKUP($G205,Data!$G$3:$BA$2935,23,FALSE))</f>
        <v/>
      </c>
      <c r="AE205" s="4" t="str">
        <f>IF($H205=0,"",VLOOKUP($G205,Data!$G$3:$BA$2935,24,FALSE))</f>
        <v/>
      </c>
      <c r="AF205" s="4" t="str">
        <f>IF($H205=0,"",VLOOKUP($G205,Data!$G$3:$BA$2935,25,FALSE))</f>
        <v/>
      </c>
      <c r="AG205" s="4" t="str">
        <f>IF($H205=0,"",VLOOKUP($G205,Data!$G$3:$BA$2935,26,FALSE))</f>
        <v/>
      </c>
      <c r="AH205" s="4" t="str">
        <f>IF($H205=0,"",VLOOKUP($G205,Data!$G$3:$BA$2935,27,FALSE))</f>
        <v/>
      </c>
      <c r="AI205" s="4" t="str">
        <f>IF($H205=0,"",VLOOKUP($G205,Data!$G$3:$BA$2935,28,FALSE))</f>
        <v/>
      </c>
      <c r="AJ205" s="4" t="str">
        <f>IF($H205=0,"",VLOOKUP($G205,Data!$G$3:$BA$2935,29,FALSE))</f>
        <v/>
      </c>
      <c r="AK205" s="4" t="str">
        <f>IF($H205=0,"",VLOOKUP($G205,Data!$G$3:$BA$2935,30,FALSE))</f>
        <v/>
      </c>
      <c r="AL205" s="4" t="str">
        <f>IF($H205=0,"",VLOOKUP($G205,Data!$G$3:$BA$2935,31,FALSE))</f>
        <v/>
      </c>
      <c r="AM205" s="4" t="str">
        <f>IF($H205=0,"",VLOOKUP($G205,Data!$G$3:$BA$2935,32,FALSE))</f>
        <v/>
      </c>
      <c r="AN205" s="4" t="str">
        <f>IF($H205=0,"",VLOOKUP($G205,Data!$G$3:$BA$2935,33,FALSE))</f>
        <v/>
      </c>
      <c r="AO205" s="4" t="str">
        <f>IF($H205=0,"",VLOOKUP($G205,Data!$G$3:$BA$2935,34,FALSE))</f>
        <v/>
      </c>
      <c r="AP205" s="4" t="str">
        <f>IF($H205=0,"",VLOOKUP($G205,Data!$G$3:$BA$2935,35,FALSE))</f>
        <v/>
      </c>
      <c r="AQ205" s="4" t="str">
        <f>IF($H205=0,"",VLOOKUP($G205,Data!$G$3:$BA$2935,36,FALSE))</f>
        <v/>
      </c>
      <c r="AR205" s="4" t="str">
        <f>IF($H205=0,"",VLOOKUP($G205,Data!$G$3:$BA$2935,37,FALSE))</f>
        <v/>
      </c>
      <c r="AS205" s="4" t="str">
        <f>IF($H205=0,"",VLOOKUP($G205,Data!$G$3:$BA$2935,38,FALSE))</f>
        <v/>
      </c>
      <c r="AT205" s="4" t="str">
        <f>IF($H205=0,"",VLOOKUP($G205,Data!$G$3:$BA$2935,39,FALSE))</f>
        <v/>
      </c>
    </row>
    <row r="206" spans="1:46" x14ac:dyDescent="0.25">
      <c r="A206" s="4">
        <f>PSSE!A208</f>
        <v>937002</v>
      </c>
      <c r="B206" s="4" t="str">
        <f>PSSE!B208</f>
        <v>BANVE_H2</v>
      </c>
      <c r="C206" s="4">
        <f>PSSE!D208</f>
        <v>13.8</v>
      </c>
      <c r="D206" s="4">
        <f>PSSE!E208</f>
        <v>165</v>
      </c>
      <c r="E206" s="4" t="str">
        <f>PSSE!F208</f>
        <v>TD</v>
      </c>
      <c r="F206" s="4">
        <f>PSSE!G208</f>
        <v>1</v>
      </c>
      <c r="G206" s="4" t="str">
        <f t="shared" si="3"/>
        <v>GOV13.8165TD1</v>
      </c>
      <c r="H206" s="4">
        <f>COUNTIF(Data!$G$3:$BA$2935,GOV!$G206)</f>
        <v>1</v>
      </c>
      <c r="I206" s="4" t="str">
        <f>IF($H206=0,"",VLOOKUP($G206,Data!$G$3:$BA$2935,2,FALSE))</f>
        <v>'HYGOV'</v>
      </c>
      <c r="J206" s="4">
        <f>PSSE!C208</f>
        <v>1</v>
      </c>
      <c r="K206" s="4">
        <f>IF($H206=0,"",VLOOKUP($G206,Data!$G$3:$BA$2935,4,FALSE))</f>
        <v>0.06</v>
      </c>
      <c r="L206" s="4">
        <f>IF($H206=0,"",VLOOKUP($G206,Data!$G$3:$BA$2935,5,FALSE))</f>
        <v>0.4</v>
      </c>
      <c r="M206" s="4">
        <f>IF($H206=0,"",VLOOKUP($G206,Data!$G$3:$BA$2935,6,FALSE))</f>
        <v>3</v>
      </c>
      <c r="N206" s="4">
        <f>IF($H206=0,"",VLOOKUP($G206,Data!$G$3:$BA$2935,7,FALSE))</f>
        <v>9.9000000000000005E-2</v>
      </c>
      <c r="O206" s="4">
        <f>IF($H206=0,"",VLOOKUP($G206,Data!$G$3:$BA$2935,8,FALSE))</f>
        <v>0.4</v>
      </c>
      <c r="P206" s="4">
        <f>IF($H206=0,"",VLOOKUP($G206,Data!$G$3:$BA$2935,9,FALSE))</f>
        <v>0.15</v>
      </c>
      <c r="Q206" s="4">
        <f>IF($H206=0,"",VLOOKUP($G206,Data!$G$3:$BA$2935,10,FALSE))</f>
        <v>1</v>
      </c>
      <c r="R206" s="4">
        <f>IF($H206=0,"",VLOOKUP($G206,Data!$G$3:$BA$2935,11,FALSE))</f>
        <v>0.1</v>
      </c>
      <c r="S206" s="4">
        <f>IF($H206=0,"",VLOOKUP($G206,Data!$G$3:$BA$2935,12,FALSE))</f>
        <v>1.35</v>
      </c>
      <c r="T206" s="4">
        <f>IF($H206=0,"",VLOOKUP($G206,Data!$G$3:$BA$2935,13,FALSE))</f>
        <v>1.4</v>
      </c>
      <c r="U206" s="4">
        <f>IF($H206=0,"",VLOOKUP($G206,Data!$G$3:$BA$2935,14,FALSE))</f>
        <v>0.1</v>
      </c>
      <c r="V206" s="4">
        <f>IF($H206=0,"",VLOOKUP($G206,Data!$G$3:$BA$2935,15,FALSE))</f>
        <v>0.1</v>
      </c>
      <c r="W206" s="4" t="str">
        <f>IF($H206=0,"",VLOOKUP($G206,Data!$G$3:$BA$2935,16,FALSE))</f>
        <v>/</v>
      </c>
      <c r="X206" s="4" t="str">
        <f>IF($H206=0,"",VLOOKUP($G206,Data!$G$3:$BA$2935,17,FALSE))</f>
        <v>/</v>
      </c>
      <c r="Y206" s="4" t="str">
        <f>IF($H206=0,"",VLOOKUP($G206,Data!$G$3:$BA$2935,18,FALSE))</f>
        <v/>
      </c>
      <c r="Z206" s="4" t="str">
        <f>IF($H206=0,"",VLOOKUP($G206,Data!$G$3:$BA$2935,19,FALSE))</f>
        <v/>
      </c>
      <c r="AA206" s="4" t="str">
        <f>IF($H206=0,"",VLOOKUP($G206,Data!$G$3:$BA$2935,20,FALSE))</f>
        <v/>
      </c>
      <c r="AB206" s="4" t="str">
        <f>IF($H206=0,"",VLOOKUP($G206,Data!$G$3:$BA$2935,21,FALSE))</f>
        <v/>
      </c>
      <c r="AC206" s="4" t="str">
        <f>IF($H206=0,"",VLOOKUP($G206,Data!$G$3:$BA$2935,22,FALSE))</f>
        <v/>
      </c>
      <c r="AD206" s="4" t="str">
        <f>IF($H206=0,"",VLOOKUP($G206,Data!$G$3:$BA$2935,23,FALSE))</f>
        <v/>
      </c>
      <c r="AE206" s="4" t="str">
        <f>IF($H206=0,"",VLOOKUP($G206,Data!$G$3:$BA$2935,24,FALSE))</f>
        <v/>
      </c>
      <c r="AF206" s="4" t="str">
        <f>IF($H206=0,"",VLOOKUP($G206,Data!$G$3:$BA$2935,25,FALSE))</f>
        <v/>
      </c>
      <c r="AG206" s="4" t="str">
        <f>IF($H206=0,"",VLOOKUP($G206,Data!$G$3:$BA$2935,26,FALSE))</f>
        <v/>
      </c>
      <c r="AH206" s="4" t="str">
        <f>IF($H206=0,"",VLOOKUP($G206,Data!$G$3:$BA$2935,27,FALSE))</f>
        <v/>
      </c>
      <c r="AI206" s="4" t="str">
        <f>IF($H206=0,"",VLOOKUP($G206,Data!$G$3:$BA$2935,28,FALSE))</f>
        <v/>
      </c>
      <c r="AJ206" s="4" t="str">
        <f>IF($H206=0,"",VLOOKUP($G206,Data!$G$3:$BA$2935,29,FALSE))</f>
        <v/>
      </c>
      <c r="AK206" s="4" t="str">
        <f>IF($H206=0,"",VLOOKUP($G206,Data!$G$3:$BA$2935,30,FALSE))</f>
        <v/>
      </c>
      <c r="AL206" s="4" t="str">
        <f>IF($H206=0,"",VLOOKUP($G206,Data!$G$3:$BA$2935,31,FALSE))</f>
        <v/>
      </c>
      <c r="AM206" s="4" t="str">
        <f>IF($H206=0,"",VLOOKUP($G206,Data!$G$3:$BA$2935,32,FALSE))</f>
        <v/>
      </c>
      <c r="AN206" s="4" t="str">
        <f>IF($H206=0,"",VLOOKUP($G206,Data!$G$3:$BA$2935,33,FALSE))</f>
        <v/>
      </c>
      <c r="AO206" s="4" t="str">
        <f>IF($H206=0,"",VLOOKUP($G206,Data!$G$3:$BA$2935,34,FALSE))</f>
        <v/>
      </c>
      <c r="AP206" s="4" t="str">
        <f>IF($H206=0,"",VLOOKUP($G206,Data!$G$3:$BA$2935,35,FALSE))</f>
        <v/>
      </c>
      <c r="AQ206" s="4" t="str">
        <f>IF($H206=0,"",VLOOKUP($G206,Data!$G$3:$BA$2935,36,FALSE))</f>
        <v/>
      </c>
      <c r="AR206" s="4" t="str">
        <f>IF($H206=0,"",VLOOKUP($G206,Data!$G$3:$BA$2935,37,FALSE))</f>
        <v/>
      </c>
      <c r="AS206" s="4" t="str">
        <f>IF($H206=0,"",VLOOKUP($G206,Data!$G$3:$BA$2935,38,FALSE))</f>
        <v/>
      </c>
      <c r="AT206" s="4" t="str">
        <f>IF($H206=0,"",VLOOKUP($G206,Data!$G$3:$BA$2935,39,FALSE))</f>
        <v/>
      </c>
    </row>
    <row r="207" spans="1:46" x14ac:dyDescent="0.25">
      <c r="A207" s="4">
        <f>PSSE!A209</f>
        <v>937011</v>
      </c>
      <c r="B207" s="4" t="str">
        <f>PSSE!B209</f>
        <v>NHANHAC_H1</v>
      </c>
      <c r="C207" s="4">
        <f>PSSE!D209</f>
        <v>10.5</v>
      </c>
      <c r="D207" s="4">
        <f>PSSE!E209</f>
        <v>55</v>
      </c>
      <c r="E207" s="4" t="str">
        <f>PSSE!F209</f>
        <v>TD</v>
      </c>
      <c r="F207" s="4">
        <f>PSSE!G209</f>
        <v>1</v>
      </c>
      <c r="G207" s="4" t="str">
        <f t="shared" si="3"/>
        <v>GOV10.555TD1</v>
      </c>
      <c r="H207" s="4">
        <f>COUNTIF(Data!$G$3:$BA$2935,GOV!$G207)</f>
        <v>1</v>
      </c>
      <c r="I207" s="4" t="str">
        <f>IF($H207=0,"",VLOOKUP($G207,Data!$G$3:$BA$2935,2,FALSE))</f>
        <v>'HYGOV'</v>
      </c>
      <c r="J207" s="4">
        <f>PSSE!C209</f>
        <v>1</v>
      </c>
      <c r="K207" s="4">
        <f>IF($H207=0,"",VLOOKUP($G207,Data!$G$3:$BA$2935,4,FALSE))</f>
        <v>0.06</v>
      </c>
      <c r="L207" s="4">
        <f>IF($H207=0,"",VLOOKUP($G207,Data!$G$3:$BA$2935,5,FALSE))</f>
        <v>0.4</v>
      </c>
      <c r="M207" s="4">
        <f>IF($H207=0,"",VLOOKUP($G207,Data!$G$3:$BA$2935,6,FALSE))</f>
        <v>3</v>
      </c>
      <c r="N207" s="4">
        <f>IF($H207=0,"",VLOOKUP($G207,Data!$G$3:$BA$2935,7,FALSE))</f>
        <v>9.9000000000000005E-2</v>
      </c>
      <c r="O207" s="4">
        <f>IF($H207=0,"",VLOOKUP($G207,Data!$G$3:$BA$2935,8,FALSE))</f>
        <v>0.4</v>
      </c>
      <c r="P207" s="4">
        <f>IF($H207=0,"",VLOOKUP($G207,Data!$G$3:$BA$2935,9,FALSE))</f>
        <v>0.15</v>
      </c>
      <c r="Q207" s="4">
        <f>IF($H207=0,"",VLOOKUP($G207,Data!$G$3:$BA$2935,10,FALSE))</f>
        <v>1</v>
      </c>
      <c r="R207" s="4">
        <f>IF($H207=0,"",VLOOKUP($G207,Data!$G$3:$BA$2935,11,FALSE))</f>
        <v>0.1</v>
      </c>
      <c r="S207" s="4">
        <f>IF($H207=0,"",VLOOKUP($G207,Data!$G$3:$BA$2935,12,FALSE))</f>
        <v>1.35</v>
      </c>
      <c r="T207" s="4">
        <f>IF($H207=0,"",VLOOKUP($G207,Data!$G$3:$BA$2935,13,FALSE))</f>
        <v>1.4</v>
      </c>
      <c r="U207" s="4">
        <f>IF($H207=0,"",VLOOKUP($G207,Data!$G$3:$BA$2935,14,FALSE))</f>
        <v>0.1</v>
      </c>
      <c r="V207" s="4">
        <f>IF($H207=0,"",VLOOKUP($G207,Data!$G$3:$BA$2935,15,FALSE))</f>
        <v>0.1</v>
      </c>
      <c r="W207" s="4" t="str">
        <f>IF($H207=0,"",VLOOKUP($G207,Data!$G$3:$BA$2935,16,FALSE))</f>
        <v>/</v>
      </c>
      <c r="X207" s="4" t="str">
        <f>IF($H207=0,"",VLOOKUP($G207,Data!$G$3:$BA$2935,17,FALSE))</f>
        <v>/</v>
      </c>
      <c r="Y207" s="4" t="str">
        <f>IF($H207=0,"",VLOOKUP($G207,Data!$G$3:$BA$2935,18,FALSE))</f>
        <v/>
      </c>
      <c r="Z207" s="4" t="str">
        <f>IF($H207=0,"",VLOOKUP($G207,Data!$G$3:$BA$2935,19,FALSE))</f>
        <v/>
      </c>
      <c r="AA207" s="4" t="str">
        <f>IF($H207=0,"",VLOOKUP($G207,Data!$G$3:$BA$2935,20,FALSE))</f>
        <v/>
      </c>
      <c r="AB207" s="4" t="str">
        <f>IF($H207=0,"",VLOOKUP($G207,Data!$G$3:$BA$2935,21,FALSE))</f>
        <v/>
      </c>
      <c r="AC207" s="4" t="str">
        <f>IF($H207=0,"",VLOOKUP($G207,Data!$G$3:$BA$2935,22,FALSE))</f>
        <v/>
      </c>
      <c r="AD207" s="4" t="str">
        <f>IF($H207=0,"",VLOOKUP($G207,Data!$G$3:$BA$2935,23,FALSE))</f>
        <v/>
      </c>
      <c r="AE207" s="4" t="str">
        <f>IF($H207=0,"",VLOOKUP($G207,Data!$G$3:$BA$2935,24,FALSE))</f>
        <v/>
      </c>
      <c r="AF207" s="4" t="str">
        <f>IF($H207=0,"",VLOOKUP($G207,Data!$G$3:$BA$2935,25,FALSE))</f>
        <v/>
      </c>
      <c r="AG207" s="4" t="str">
        <f>IF($H207=0,"",VLOOKUP($G207,Data!$G$3:$BA$2935,26,FALSE))</f>
        <v/>
      </c>
      <c r="AH207" s="4" t="str">
        <f>IF($H207=0,"",VLOOKUP($G207,Data!$G$3:$BA$2935,27,FALSE))</f>
        <v/>
      </c>
      <c r="AI207" s="4" t="str">
        <f>IF($H207=0,"",VLOOKUP($G207,Data!$G$3:$BA$2935,28,FALSE))</f>
        <v/>
      </c>
      <c r="AJ207" s="4" t="str">
        <f>IF($H207=0,"",VLOOKUP($G207,Data!$G$3:$BA$2935,29,FALSE))</f>
        <v/>
      </c>
      <c r="AK207" s="4" t="str">
        <f>IF($H207=0,"",VLOOKUP($G207,Data!$G$3:$BA$2935,30,FALSE))</f>
        <v/>
      </c>
      <c r="AL207" s="4" t="str">
        <f>IF($H207=0,"",VLOOKUP($G207,Data!$G$3:$BA$2935,31,FALSE))</f>
        <v/>
      </c>
      <c r="AM207" s="4" t="str">
        <f>IF($H207=0,"",VLOOKUP($G207,Data!$G$3:$BA$2935,32,FALSE))</f>
        <v/>
      </c>
      <c r="AN207" s="4" t="str">
        <f>IF($H207=0,"",VLOOKUP($G207,Data!$G$3:$BA$2935,33,FALSE))</f>
        <v/>
      </c>
      <c r="AO207" s="4" t="str">
        <f>IF($H207=0,"",VLOOKUP($G207,Data!$G$3:$BA$2935,34,FALSE))</f>
        <v/>
      </c>
      <c r="AP207" s="4" t="str">
        <f>IF($H207=0,"",VLOOKUP($G207,Data!$G$3:$BA$2935,35,FALSE))</f>
        <v/>
      </c>
      <c r="AQ207" s="4" t="str">
        <f>IF($H207=0,"",VLOOKUP($G207,Data!$G$3:$BA$2935,36,FALSE))</f>
        <v/>
      </c>
      <c r="AR207" s="4" t="str">
        <f>IF($H207=0,"",VLOOKUP($G207,Data!$G$3:$BA$2935,37,FALSE))</f>
        <v/>
      </c>
      <c r="AS207" s="4" t="str">
        <f>IF($H207=0,"",VLOOKUP($G207,Data!$G$3:$BA$2935,38,FALSE))</f>
        <v/>
      </c>
      <c r="AT207" s="4" t="str">
        <f>IF($H207=0,"",VLOOKUP($G207,Data!$G$3:$BA$2935,39,FALSE))</f>
        <v/>
      </c>
    </row>
    <row r="208" spans="1:46" x14ac:dyDescent="0.25">
      <c r="A208" s="4">
        <f>PSSE!A210</f>
        <v>937021</v>
      </c>
      <c r="B208" s="4" t="str">
        <f>PSSE!B210</f>
        <v>KHEBO_H1</v>
      </c>
      <c r="C208" s="4">
        <f>PSSE!D210</f>
        <v>13.8</v>
      </c>
      <c r="D208" s="4">
        <f>PSSE!E210</f>
        <v>110</v>
      </c>
      <c r="E208" s="4" t="str">
        <f>PSSE!F210</f>
        <v>TD</v>
      </c>
      <c r="F208" s="4">
        <f>PSSE!G210</f>
        <v>1</v>
      </c>
      <c r="G208" s="4" t="str">
        <f t="shared" si="3"/>
        <v>GOV13.8110TD1</v>
      </c>
      <c r="H208" s="4">
        <f>COUNTIF(Data!$G$3:$BA$2935,GOV!$G208)</f>
        <v>1</v>
      </c>
      <c r="I208" s="4" t="str">
        <f>IF($H208=0,"",VLOOKUP($G208,Data!$G$3:$BA$2935,2,FALSE))</f>
        <v>'HYGOV'</v>
      </c>
      <c r="J208" s="4">
        <f>PSSE!C210</f>
        <v>1</v>
      </c>
      <c r="K208" s="4">
        <f>IF($H208=0,"",VLOOKUP($G208,Data!$G$3:$BA$2935,4,FALSE))</f>
        <v>0.03</v>
      </c>
      <c r="L208" s="4">
        <f>IF($H208=0,"",VLOOKUP($G208,Data!$G$3:$BA$2935,5,FALSE))</f>
        <v>0.18</v>
      </c>
      <c r="M208" s="4">
        <f>IF($H208=0,"",VLOOKUP($G208,Data!$G$3:$BA$2935,6,FALSE))</f>
        <v>6.64</v>
      </c>
      <c r="N208" s="4">
        <f>IF($H208=0,"",VLOOKUP($G208,Data!$G$3:$BA$2935,7,FALSE))</f>
        <v>0.05</v>
      </c>
      <c r="O208" s="4">
        <f>IF($H208=0,"",VLOOKUP($G208,Data!$G$3:$BA$2935,8,FALSE))</f>
        <v>0.5</v>
      </c>
      <c r="P208" s="4">
        <f>IF($H208=0,"",VLOOKUP($G208,Data!$G$3:$BA$2935,9,FALSE))</f>
        <v>0.15</v>
      </c>
      <c r="Q208" s="4">
        <f>IF($H208=0,"",VLOOKUP($G208,Data!$G$3:$BA$2935,10,FALSE))</f>
        <v>1</v>
      </c>
      <c r="R208" s="4">
        <f>IF($H208=0,"",VLOOKUP($G208,Data!$G$3:$BA$2935,11,FALSE))</f>
        <v>0</v>
      </c>
      <c r="S208" s="4">
        <f>IF($H208=0,"",VLOOKUP($G208,Data!$G$3:$BA$2935,12,FALSE))</f>
        <v>1.66</v>
      </c>
      <c r="T208" s="4">
        <f>IF($H208=0,"",VLOOKUP($G208,Data!$G$3:$BA$2935,13,FALSE))</f>
        <v>1.41</v>
      </c>
      <c r="U208" s="4">
        <f>IF($H208=0,"",VLOOKUP($G208,Data!$G$3:$BA$2935,14,FALSE))</f>
        <v>0.499</v>
      </c>
      <c r="V208" s="4">
        <f>IF($H208=0,"",VLOOKUP($G208,Data!$G$3:$BA$2935,15,FALSE))</f>
        <v>0.06</v>
      </c>
      <c r="W208" s="4" t="str">
        <f>IF($H208=0,"",VLOOKUP($G208,Data!$G$3:$BA$2935,16,FALSE))</f>
        <v>/</v>
      </c>
      <c r="X208" s="4" t="str">
        <f>IF($H208=0,"",VLOOKUP($G208,Data!$G$3:$BA$2935,17,FALSE))</f>
        <v>/</v>
      </c>
      <c r="Y208" s="4" t="str">
        <f>IF($H208=0,"",VLOOKUP($G208,Data!$G$3:$BA$2935,18,FALSE))</f>
        <v/>
      </c>
      <c r="Z208" s="4" t="str">
        <f>IF($H208=0,"",VLOOKUP($G208,Data!$G$3:$BA$2935,19,FALSE))</f>
        <v/>
      </c>
      <c r="AA208" s="4" t="str">
        <f>IF($H208=0,"",VLOOKUP($G208,Data!$G$3:$BA$2935,20,FALSE))</f>
        <v/>
      </c>
      <c r="AB208" s="4" t="str">
        <f>IF($H208=0,"",VLOOKUP($G208,Data!$G$3:$BA$2935,21,FALSE))</f>
        <v/>
      </c>
      <c r="AC208" s="4" t="str">
        <f>IF($H208=0,"",VLOOKUP($G208,Data!$G$3:$BA$2935,22,FALSE))</f>
        <v/>
      </c>
      <c r="AD208" s="4" t="str">
        <f>IF($H208=0,"",VLOOKUP($G208,Data!$G$3:$BA$2935,23,FALSE))</f>
        <v/>
      </c>
      <c r="AE208" s="4" t="str">
        <f>IF($H208=0,"",VLOOKUP($G208,Data!$G$3:$BA$2935,24,FALSE))</f>
        <v/>
      </c>
      <c r="AF208" s="4" t="str">
        <f>IF($H208=0,"",VLOOKUP($G208,Data!$G$3:$BA$2935,25,FALSE))</f>
        <v/>
      </c>
      <c r="AG208" s="4" t="str">
        <f>IF($H208=0,"",VLOOKUP($G208,Data!$G$3:$BA$2935,26,FALSE))</f>
        <v/>
      </c>
      <c r="AH208" s="4" t="str">
        <f>IF($H208=0,"",VLOOKUP($G208,Data!$G$3:$BA$2935,27,FALSE))</f>
        <v/>
      </c>
      <c r="AI208" s="4" t="str">
        <f>IF($H208=0,"",VLOOKUP($G208,Data!$G$3:$BA$2935,28,FALSE))</f>
        <v/>
      </c>
      <c r="AJ208" s="4" t="str">
        <f>IF($H208=0,"",VLOOKUP($G208,Data!$G$3:$BA$2935,29,FALSE))</f>
        <v/>
      </c>
      <c r="AK208" s="4" t="str">
        <f>IF($H208=0,"",VLOOKUP($G208,Data!$G$3:$BA$2935,30,FALSE))</f>
        <v/>
      </c>
      <c r="AL208" s="4" t="str">
        <f>IF($H208=0,"",VLOOKUP($G208,Data!$G$3:$BA$2935,31,FALSE))</f>
        <v/>
      </c>
      <c r="AM208" s="4" t="str">
        <f>IF($H208=0,"",VLOOKUP($G208,Data!$G$3:$BA$2935,32,FALSE))</f>
        <v/>
      </c>
      <c r="AN208" s="4" t="str">
        <f>IF($H208=0,"",VLOOKUP($G208,Data!$G$3:$BA$2935,33,FALSE))</f>
        <v/>
      </c>
      <c r="AO208" s="4" t="str">
        <f>IF($H208=0,"",VLOOKUP($G208,Data!$G$3:$BA$2935,34,FALSE))</f>
        <v/>
      </c>
      <c r="AP208" s="4" t="str">
        <f>IF($H208=0,"",VLOOKUP($G208,Data!$G$3:$BA$2935,35,FALSE))</f>
        <v/>
      </c>
      <c r="AQ208" s="4" t="str">
        <f>IF($H208=0,"",VLOOKUP($G208,Data!$G$3:$BA$2935,36,FALSE))</f>
        <v/>
      </c>
      <c r="AR208" s="4" t="str">
        <f>IF($H208=0,"",VLOOKUP($G208,Data!$G$3:$BA$2935,37,FALSE))</f>
        <v/>
      </c>
      <c r="AS208" s="4" t="str">
        <f>IF($H208=0,"",VLOOKUP($G208,Data!$G$3:$BA$2935,38,FALSE))</f>
        <v/>
      </c>
      <c r="AT208" s="4" t="str">
        <f>IF($H208=0,"",VLOOKUP($G208,Data!$G$3:$BA$2935,39,FALSE))</f>
        <v/>
      </c>
    </row>
    <row r="209" spans="1:46" x14ac:dyDescent="0.25">
      <c r="A209" s="4">
        <f>PSSE!A211</f>
        <v>937031</v>
      </c>
      <c r="B209" s="4" t="str">
        <f>PSSE!B211</f>
        <v>NAMMO_H1</v>
      </c>
      <c r="C209" s="4">
        <f>PSSE!D211</f>
        <v>13.8</v>
      </c>
      <c r="D209" s="4">
        <f>PSSE!E211</f>
        <v>110</v>
      </c>
      <c r="E209" s="4" t="str">
        <f>PSSE!F211</f>
        <v>TD</v>
      </c>
      <c r="F209" s="4">
        <f>PSSE!G211</f>
        <v>1</v>
      </c>
      <c r="G209" s="4" t="str">
        <f t="shared" si="3"/>
        <v>GOV13.8110TD1</v>
      </c>
      <c r="H209" s="4">
        <f>COUNTIF(Data!$G$3:$BA$2935,GOV!$G209)</f>
        <v>1</v>
      </c>
      <c r="I209" s="4" t="str">
        <f>IF($H209=0,"",VLOOKUP($G209,Data!$G$3:$BA$2935,2,FALSE))</f>
        <v>'HYGOV'</v>
      </c>
      <c r="J209" s="4">
        <f>PSSE!C211</f>
        <v>1</v>
      </c>
      <c r="K209" s="4">
        <f>IF($H209=0,"",VLOOKUP($G209,Data!$G$3:$BA$2935,4,FALSE))</f>
        <v>0.03</v>
      </c>
      <c r="L209" s="4">
        <f>IF($H209=0,"",VLOOKUP($G209,Data!$G$3:$BA$2935,5,FALSE))</f>
        <v>0.18</v>
      </c>
      <c r="M209" s="4">
        <f>IF($H209=0,"",VLOOKUP($G209,Data!$G$3:$BA$2935,6,FALSE))</f>
        <v>6.64</v>
      </c>
      <c r="N209" s="4">
        <f>IF($H209=0,"",VLOOKUP($G209,Data!$G$3:$BA$2935,7,FALSE))</f>
        <v>0.05</v>
      </c>
      <c r="O209" s="4">
        <f>IF($H209=0,"",VLOOKUP($G209,Data!$G$3:$BA$2935,8,FALSE))</f>
        <v>0.5</v>
      </c>
      <c r="P209" s="4">
        <f>IF($H209=0,"",VLOOKUP($G209,Data!$G$3:$BA$2935,9,FALSE))</f>
        <v>0.15</v>
      </c>
      <c r="Q209" s="4">
        <f>IF($H209=0,"",VLOOKUP($G209,Data!$G$3:$BA$2935,10,FALSE))</f>
        <v>1</v>
      </c>
      <c r="R209" s="4">
        <f>IF($H209=0,"",VLOOKUP($G209,Data!$G$3:$BA$2935,11,FALSE))</f>
        <v>0</v>
      </c>
      <c r="S209" s="4">
        <f>IF($H209=0,"",VLOOKUP($G209,Data!$G$3:$BA$2935,12,FALSE))</f>
        <v>1.66</v>
      </c>
      <c r="T209" s="4">
        <f>IF($H209=0,"",VLOOKUP($G209,Data!$G$3:$BA$2935,13,FALSE))</f>
        <v>1.41</v>
      </c>
      <c r="U209" s="4">
        <f>IF($H209=0,"",VLOOKUP($G209,Data!$G$3:$BA$2935,14,FALSE))</f>
        <v>0.499</v>
      </c>
      <c r="V209" s="4">
        <f>IF($H209=0,"",VLOOKUP($G209,Data!$G$3:$BA$2935,15,FALSE))</f>
        <v>0.06</v>
      </c>
      <c r="W209" s="4" t="str">
        <f>IF($H209=0,"",VLOOKUP($G209,Data!$G$3:$BA$2935,16,FALSE))</f>
        <v>/</v>
      </c>
      <c r="X209" s="4" t="str">
        <f>IF($H209=0,"",VLOOKUP($G209,Data!$G$3:$BA$2935,17,FALSE))</f>
        <v>/</v>
      </c>
      <c r="Y209" s="4" t="str">
        <f>IF($H209=0,"",VLOOKUP($G209,Data!$G$3:$BA$2935,18,FALSE))</f>
        <v/>
      </c>
      <c r="Z209" s="4" t="str">
        <f>IF($H209=0,"",VLOOKUP($G209,Data!$G$3:$BA$2935,19,FALSE))</f>
        <v/>
      </c>
      <c r="AA209" s="4" t="str">
        <f>IF($H209=0,"",VLOOKUP($G209,Data!$G$3:$BA$2935,20,FALSE))</f>
        <v/>
      </c>
      <c r="AB209" s="4" t="str">
        <f>IF($H209=0,"",VLOOKUP($G209,Data!$G$3:$BA$2935,21,FALSE))</f>
        <v/>
      </c>
      <c r="AC209" s="4" t="str">
        <f>IF($H209=0,"",VLOOKUP($G209,Data!$G$3:$BA$2935,22,FALSE))</f>
        <v/>
      </c>
      <c r="AD209" s="4" t="str">
        <f>IF($H209=0,"",VLOOKUP($G209,Data!$G$3:$BA$2935,23,FALSE))</f>
        <v/>
      </c>
      <c r="AE209" s="4" t="str">
        <f>IF($H209=0,"",VLOOKUP($G209,Data!$G$3:$BA$2935,24,FALSE))</f>
        <v/>
      </c>
      <c r="AF209" s="4" t="str">
        <f>IF($H209=0,"",VLOOKUP($G209,Data!$G$3:$BA$2935,25,FALSE))</f>
        <v/>
      </c>
      <c r="AG209" s="4" t="str">
        <f>IF($H209=0,"",VLOOKUP($G209,Data!$G$3:$BA$2935,26,FALSE))</f>
        <v/>
      </c>
      <c r="AH209" s="4" t="str">
        <f>IF($H209=0,"",VLOOKUP($G209,Data!$G$3:$BA$2935,27,FALSE))</f>
        <v/>
      </c>
      <c r="AI209" s="4" t="str">
        <f>IF($H209=0,"",VLOOKUP($G209,Data!$G$3:$BA$2935,28,FALSE))</f>
        <v/>
      </c>
      <c r="AJ209" s="4" t="str">
        <f>IF($H209=0,"",VLOOKUP($G209,Data!$G$3:$BA$2935,29,FALSE))</f>
        <v/>
      </c>
      <c r="AK209" s="4" t="str">
        <f>IF($H209=0,"",VLOOKUP($G209,Data!$G$3:$BA$2935,30,FALSE))</f>
        <v/>
      </c>
      <c r="AL209" s="4" t="str">
        <f>IF($H209=0,"",VLOOKUP($G209,Data!$G$3:$BA$2935,31,FALSE))</f>
        <v/>
      </c>
      <c r="AM209" s="4" t="str">
        <f>IF($H209=0,"",VLOOKUP($G209,Data!$G$3:$BA$2935,32,FALSE))</f>
        <v/>
      </c>
      <c r="AN209" s="4" t="str">
        <f>IF($H209=0,"",VLOOKUP($G209,Data!$G$3:$BA$2935,33,FALSE))</f>
        <v/>
      </c>
      <c r="AO209" s="4" t="str">
        <f>IF($H209=0,"",VLOOKUP($G209,Data!$G$3:$BA$2935,34,FALSE))</f>
        <v/>
      </c>
      <c r="AP209" s="4" t="str">
        <f>IF($H209=0,"",VLOOKUP($G209,Data!$G$3:$BA$2935,35,FALSE))</f>
        <v/>
      </c>
      <c r="AQ209" s="4" t="str">
        <f>IF($H209=0,"",VLOOKUP($G209,Data!$G$3:$BA$2935,36,FALSE))</f>
        <v/>
      </c>
      <c r="AR209" s="4" t="str">
        <f>IF($H209=0,"",VLOOKUP($G209,Data!$G$3:$BA$2935,37,FALSE))</f>
        <v/>
      </c>
      <c r="AS209" s="4" t="str">
        <f>IF($H209=0,"",VLOOKUP($G209,Data!$G$3:$BA$2935,38,FALSE))</f>
        <v/>
      </c>
      <c r="AT209" s="4" t="str">
        <f>IF($H209=0,"",VLOOKUP($G209,Data!$G$3:$BA$2935,39,FALSE))</f>
        <v/>
      </c>
    </row>
    <row r="210" spans="1:46" x14ac:dyDescent="0.25">
      <c r="A210" s="4">
        <f>PSSE!A212</f>
        <v>937035</v>
      </c>
      <c r="B210" s="4" t="str">
        <f>PSSE!B212</f>
        <v>NAMMO1_H1</v>
      </c>
      <c r="C210" s="4">
        <f>PSSE!D212</f>
        <v>13.8</v>
      </c>
      <c r="D210" s="4">
        <f>PSSE!E212</f>
        <v>75</v>
      </c>
      <c r="E210" s="4" t="str">
        <f>PSSE!F212</f>
        <v>TD</v>
      </c>
      <c r="F210" s="4">
        <f>PSSE!G212</f>
        <v>1</v>
      </c>
      <c r="G210" s="4" t="str">
        <f t="shared" si="3"/>
        <v>GOV13.875TD1</v>
      </c>
      <c r="H210" s="4">
        <f>COUNTIF(Data!$G$3:$BA$2935,GOV!$G210)</f>
        <v>1</v>
      </c>
      <c r="I210" s="4" t="str">
        <f>IF($H210=0,"",VLOOKUP($G210,Data!$G$3:$BA$2935,2,FALSE))</f>
        <v>'HYGOV'</v>
      </c>
      <c r="J210" s="4">
        <f>PSSE!C212</f>
        <v>1</v>
      </c>
      <c r="K210" s="4">
        <f>IF($H210=0,"",VLOOKUP($G210,Data!$G$3:$BA$2935,4,FALSE))</f>
        <v>0.03</v>
      </c>
      <c r="L210" s="4">
        <f>IF($H210=0,"",VLOOKUP($G210,Data!$G$3:$BA$2935,5,FALSE))</f>
        <v>0.18</v>
      </c>
      <c r="M210" s="4">
        <f>IF($H210=0,"",VLOOKUP($G210,Data!$G$3:$BA$2935,6,FALSE))</f>
        <v>6.64</v>
      </c>
      <c r="N210" s="4">
        <f>IF($H210=0,"",VLOOKUP($G210,Data!$G$3:$BA$2935,7,FALSE))</f>
        <v>0.05</v>
      </c>
      <c r="O210" s="4">
        <f>IF($H210=0,"",VLOOKUP($G210,Data!$G$3:$BA$2935,8,FALSE))</f>
        <v>0.5</v>
      </c>
      <c r="P210" s="4">
        <f>IF($H210=0,"",VLOOKUP($G210,Data!$G$3:$BA$2935,9,FALSE))</f>
        <v>0.15</v>
      </c>
      <c r="Q210" s="4">
        <f>IF($H210=0,"",VLOOKUP($G210,Data!$G$3:$BA$2935,10,FALSE))</f>
        <v>1</v>
      </c>
      <c r="R210" s="4">
        <f>IF($H210=0,"",VLOOKUP($G210,Data!$G$3:$BA$2935,11,FALSE))</f>
        <v>0</v>
      </c>
      <c r="S210" s="4">
        <f>IF($H210=0,"",VLOOKUP($G210,Data!$G$3:$BA$2935,12,FALSE))</f>
        <v>1.66</v>
      </c>
      <c r="T210" s="4">
        <f>IF($H210=0,"",VLOOKUP($G210,Data!$G$3:$BA$2935,13,FALSE))</f>
        <v>1.41</v>
      </c>
      <c r="U210" s="4">
        <f>IF($H210=0,"",VLOOKUP($G210,Data!$G$3:$BA$2935,14,FALSE))</f>
        <v>0.499</v>
      </c>
      <c r="V210" s="4">
        <f>IF($H210=0,"",VLOOKUP($G210,Data!$G$3:$BA$2935,15,FALSE))</f>
        <v>0.06</v>
      </c>
      <c r="W210" s="4" t="str">
        <f>IF($H210=0,"",VLOOKUP($G210,Data!$G$3:$BA$2935,16,FALSE))</f>
        <v>/</v>
      </c>
      <c r="X210" s="4" t="str">
        <f>IF($H210=0,"",VLOOKUP($G210,Data!$G$3:$BA$2935,17,FALSE))</f>
        <v>/</v>
      </c>
      <c r="Y210" s="4" t="str">
        <f>IF($H210=0,"",VLOOKUP($G210,Data!$G$3:$BA$2935,18,FALSE))</f>
        <v/>
      </c>
      <c r="Z210" s="4" t="str">
        <f>IF($H210=0,"",VLOOKUP($G210,Data!$G$3:$BA$2935,19,FALSE))</f>
        <v/>
      </c>
      <c r="AA210" s="4" t="str">
        <f>IF($H210=0,"",VLOOKUP($G210,Data!$G$3:$BA$2935,20,FALSE))</f>
        <v/>
      </c>
      <c r="AB210" s="4" t="str">
        <f>IF($H210=0,"",VLOOKUP($G210,Data!$G$3:$BA$2935,21,FALSE))</f>
        <v/>
      </c>
      <c r="AC210" s="4" t="str">
        <f>IF($H210=0,"",VLOOKUP($G210,Data!$G$3:$BA$2935,22,FALSE))</f>
        <v/>
      </c>
      <c r="AD210" s="4" t="str">
        <f>IF($H210=0,"",VLOOKUP($G210,Data!$G$3:$BA$2935,23,FALSE))</f>
        <v/>
      </c>
      <c r="AE210" s="4" t="str">
        <f>IF($H210=0,"",VLOOKUP($G210,Data!$G$3:$BA$2935,24,FALSE))</f>
        <v/>
      </c>
      <c r="AF210" s="4" t="str">
        <f>IF($H210=0,"",VLOOKUP($G210,Data!$G$3:$BA$2935,25,FALSE))</f>
        <v/>
      </c>
      <c r="AG210" s="4" t="str">
        <f>IF($H210=0,"",VLOOKUP($G210,Data!$G$3:$BA$2935,26,FALSE))</f>
        <v/>
      </c>
      <c r="AH210" s="4" t="str">
        <f>IF($H210=0,"",VLOOKUP($G210,Data!$G$3:$BA$2935,27,FALSE))</f>
        <v/>
      </c>
      <c r="AI210" s="4" t="str">
        <f>IF($H210=0,"",VLOOKUP($G210,Data!$G$3:$BA$2935,28,FALSE))</f>
        <v/>
      </c>
      <c r="AJ210" s="4" t="str">
        <f>IF($H210=0,"",VLOOKUP($G210,Data!$G$3:$BA$2935,29,FALSE))</f>
        <v/>
      </c>
      <c r="AK210" s="4" t="str">
        <f>IF($H210=0,"",VLOOKUP($G210,Data!$G$3:$BA$2935,30,FALSE))</f>
        <v/>
      </c>
      <c r="AL210" s="4" t="str">
        <f>IF($H210=0,"",VLOOKUP($G210,Data!$G$3:$BA$2935,31,FALSE))</f>
        <v/>
      </c>
      <c r="AM210" s="4" t="str">
        <f>IF($H210=0,"",VLOOKUP($G210,Data!$G$3:$BA$2935,32,FALSE))</f>
        <v/>
      </c>
      <c r="AN210" s="4" t="str">
        <f>IF($H210=0,"",VLOOKUP($G210,Data!$G$3:$BA$2935,33,FALSE))</f>
        <v/>
      </c>
      <c r="AO210" s="4" t="str">
        <f>IF($H210=0,"",VLOOKUP($G210,Data!$G$3:$BA$2935,34,FALSE))</f>
        <v/>
      </c>
      <c r="AP210" s="4" t="str">
        <f>IF($H210=0,"",VLOOKUP($G210,Data!$G$3:$BA$2935,35,FALSE))</f>
        <v/>
      </c>
      <c r="AQ210" s="4" t="str">
        <f>IF($H210=0,"",VLOOKUP($G210,Data!$G$3:$BA$2935,36,FALSE))</f>
        <v/>
      </c>
      <c r="AR210" s="4" t="str">
        <f>IF($H210=0,"",VLOOKUP($G210,Data!$G$3:$BA$2935,37,FALSE))</f>
        <v/>
      </c>
      <c r="AS210" s="4" t="str">
        <f>IF($H210=0,"",VLOOKUP($G210,Data!$G$3:$BA$2935,38,FALSE))</f>
        <v/>
      </c>
      <c r="AT210" s="4" t="str">
        <f>IF($H210=0,"",VLOOKUP($G210,Data!$G$3:$BA$2935,39,FALSE))</f>
        <v/>
      </c>
    </row>
    <row r="211" spans="1:46" x14ac:dyDescent="0.25">
      <c r="A211" s="4">
        <f>PSSE!A213</f>
        <v>937041</v>
      </c>
      <c r="B211" s="4" t="str">
        <f>PSSE!B213</f>
        <v>HUANA_H1</v>
      </c>
      <c r="C211" s="4">
        <f>PSSE!D213</f>
        <v>15.8</v>
      </c>
      <c r="D211" s="4">
        <f>PSSE!E213</f>
        <v>180</v>
      </c>
      <c r="E211" s="4" t="str">
        <f>PSSE!F213</f>
        <v>TD</v>
      </c>
      <c r="F211" s="4">
        <f>PSSE!G213</f>
        <v>1</v>
      </c>
      <c r="G211" s="4" t="str">
        <f t="shared" si="3"/>
        <v>GOV15.8180TD1</v>
      </c>
      <c r="H211" s="4">
        <f>COUNTIF(Data!$G$3:$BA$2935,GOV!$G211)</f>
        <v>1</v>
      </c>
      <c r="I211" s="4" t="str">
        <f>IF($H211=0,"",VLOOKUP($G211,Data!$G$3:$BA$2935,2,FALSE))</f>
        <v>'HYGOV'</v>
      </c>
      <c r="J211" s="4">
        <f>PSSE!C213</f>
        <v>1</v>
      </c>
      <c r="K211" s="4">
        <f>IF($H211=0,"",VLOOKUP($G211,Data!$G$3:$BA$2935,4,FALSE))</f>
        <v>0.03</v>
      </c>
      <c r="L211" s="4">
        <f>IF($H211=0,"",VLOOKUP($G211,Data!$G$3:$BA$2935,5,FALSE))</f>
        <v>0.18</v>
      </c>
      <c r="M211" s="4">
        <f>IF($H211=0,"",VLOOKUP($G211,Data!$G$3:$BA$2935,6,FALSE))</f>
        <v>6.64</v>
      </c>
      <c r="N211" s="4">
        <f>IF($H211=0,"",VLOOKUP($G211,Data!$G$3:$BA$2935,7,FALSE))</f>
        <v>0.05</v>
      </c>
      <c r="O211" s="4">
        <f>IF($H211=0,"",VLOOKUP($G211,Data!$G$3:$BA$2935,8,FALSE))</f>
        <v>0.5</v>
      </c>
      <c r="P211" s="4">
        <f>IF($H211=0,"",VLOOKUP($G211,Data!$G$3:$BA$2935,9,FALSE))</f>
        <v>0.15</v>
      </c>
      <c r="Q211" s="4">
        <f>IF($H211=0,"",VLOOKUP($G211,Data!$G$3:$BA$2935,10,FALSE))</f>
        <v>1</v>
      </c>
      <c r="R211" s="4">
        <f>IF($H211=0,"",VLOOKUP($G211,Data!$G$3:$BA$2935,11,FALSE))</f>
        <v>0</v>
      </c>
      <c r="S211" s="4">
        <f>IF($H211=0,"",VLOOKUP($G211,Data!$G$3:$BA$2935,12,FALSE))</f>
        <v>1.66</v>
      </c>
      <c r="T211" s="4">
        <f>IF($H211=0,"",VLOOKUP($G211,Data!$G$3:$BA$2935,13,FALSE))</f>
        <v>1.41</v>
      </c>
      <c r="U211" s="4">
        <f>IF($H211=0,"",VLOOKUP($G211,Data!$G$3:$BA$2935,14,FALSE))</f>
        <v>0.499</v>
      </c>
      <c r="V211" s="4">
        <f>IF($H211=0,"",VLOOKUP($G211,Data!$G$3:$BA$2935,15,FALSE))</f>
        <v>0.06</v>
      </c>
      <c r="W211" s="4" t="str">
        <f>IF($H211=0,"",VLOOKUP($G211,Data!$G$3:$BA$2935,16,FALSE))</f>
        <v>/</v>
      </c>
      <c r="X211" s="4" t="str">
        <f>IF($H211=0,"",VLOOKUP($G211,Data!$G$3:$BA$2935,17,FALSE))</f>
        <v>/</v>
      </c>
      <c r="Y211" s="4" t="str">
        <f>IF($H211=0,"",VLOOKUP($G211,Data!$G$3:$BA$2935,18,FALSE))</f>
        <v/>
      </c>
      <c r="Z211" s="4" t="str">
        <f>IF($H211=0,"",VLOOKUP($G211,Data!$G$3:$BA$2935,19,FALSE))</f>
        <v/>
      </c>
      <c r="AA211" s="4" t="str">
        <f>IF($H211=0,"",VLOOKUP($G211,Data!$G$3:$BA$2935,20,FALSE))</f>
        <v/>
      </c>
      <c r="AB211" s="4" t="str">
        <f>IF($H211=0,"",VLOOKUP($G211,Data!$G$3:$BA$2935,21,FALSE))</f>
        <v/>
      </c>
      <c r="AC211" s="4" t="str">
        <f>IF($H211=0,"",VLOOKUP($G211,Data!$G$3:$BA$2935,22,FALSE))</f>
        <v/>
      </c>
      <c r="AD211" s="4" t="str">
        <f>IF($H211=0,"",VLOOKUP($G211,Data!$G$3:$BA$2935,23,FALSE))</f>
        <v/>
      </c>
      <c r="AE211" s="4" t="str">
        <f>IF($H211=0,"",VLOOKUP($G211,Data!$G$3:$BA$2935,24,FALSE))</f>
        <v/>
      </c>
      <c r="AF211" s="4" t="str">
        <f>IF($H211=0,"",VLOOKUP($G211,Data!$G$3:$BA$2935,25,FALSE))</f>
        <v/>
      </c>
      <c r="AG211" s="4" t="str">
        <f>IF($H211=0,"",VLOOKUP($G211,Data!$G$3:$BA$2935,26,FALSE))</f>
        <v/>
      </c>
      <c r="AH211" s="4" t="str">
        <f>IF($H211=0,"",VLOOKUP($G211,Data!$G$3:$BA$2935,27,FALSE))</f>
        <v/>
      </c>
      <c r="AI211" s="4" t="str">
        <f>IF($H211=0,"",VLOOKUP($G211,Data!$G$3:$BA$2935,28,FALSE))</f>
        <v/>
      </c>
      <c r="AJ211" s="4" t="str">
        <f>IF($H211=0,"",VLOOKUP($G211,Data!$G$3:$BA$2935,29,FALSE))</f>
        <v/>
      </c>
      <c r="AK211" s="4" t="str">
        <f>IF($H211=0,"",VLOOKUP($G211,Data!$G$3:$BA$2935,30,FALSE))</f>
        <v/>
      </c>
      <c r="AL211" s="4" t="str">
        <f>IF($H211=0,"",VLOOKUP($G211,Data!$G$3:$BA$2935,31,FALSE))</f>
        <v/>
      </c>
      <c r="AM211" s="4" t="str">
        <f>IF($H211=0,"",VLOOKUP($G211,Data!$G$3:$BA$2935,32,FALSE))</f>
        <v/>
      </c>
      <c r="AN211" s="4" t="str">
        <f>IF($H211=0,"",VLOOKUP($G211,Data!$G$3:$BA$2935,33,FALSE))</f>
        <v/>
      </c>
      <c r="AO211" s="4" t="str">
        <f>IF($H211=0,"",VLOOKUP($G211,Data!$G$3:$BA$2935,34,FALSE))</f>
        <v/>
      </c>
      <c r="AP211" s="4" t="str">
        <f>IF($H211=0,"",VLOOKUP($G211,Data!$G$3:$BA$2935,35,FALSE))</f>
        <v/>
      </c>
      <c r="AQ211" s="4" t="str">
        <f>IF($H211=0,"",VLOOKUP($G211,Data!$G$3:$BA$2935,36,FALSE))</f>
        <v/>
      </c>
      <c r="AR211" s="4" t="str">
        <f>IF($H211=0,"",VLOOKUP($G211,Data!$G$3:$BA$2935,37,FALSE))</f>
        <v/>
      </c>
      <c r="AS211" s="4" t="str">
        <f>IF($H211=0,"",VLOOKUP($G211,Data!$G$3:$BA$2935,38,FALSE))</f>
        <v/>
      </c>
      <c r="AT211" s="4" t="str">
        <f>IF($H211=0,"",VLOOKUP($G211,Data!$G$3:$BA$2935,39,FALSE))</f>
        <v/>
      </c>
    </row>
    <row r="212" spans="1:46" x14ac:dyDescent="0.25">
      <c r="A212" s="4">
        <f>PSSE!A214</f>
        <v>937051</v>
      </c>
      <c r="B212" s="4" t="str">
        <f>PSSE!B214</f>
        <v>SONGHIEU_H1</v>
      </c>
      <c r="C212" s="4">
        <f>PSSE!D214</f>
        <v>13.8</v>
      </c>
      <c r="D212" s="4">
        <f>PSSE!E214</f>
        <v>54</v>
      </c>
      <c r="E212" s="4" t="str">
        <f>PSSE!F214</f>
        <v>TD</v>
      </c>
      <c r="F212" s="4">
        <f>PSSE!G214</f>
        <v>1</v>
      </c>
      <c r="G212" s="4" t="str">
        <f t="shared" si="3"/>
        <v>GOV13.854TD1</v>
      </c>
      <c r="H212" s="4">
        <f>COUNTIF(Data!$G$3:$BA$2935,GOV!$G212)</f>
        <v>1</v>
      </c>
      <c r="I212" s="4" t="str">
        <f>IF($H212=0,"",VLOOKUP($G212,Data!$G$3:$BA$2935,2,FALSE))</f>
        <v>'HYGOV'</v>
      </c>
      <c r="J212" s="4">
        <f>PSSE!C214</f>
        <v>1</v>
      </c>
      <c r="K212" s="4">
        <f>IF($H212=0,"",VLOOKUP($G212,Data!$G$3:$BA$2935,4,FALSE))</f>
        <v>0.06</v>
      </c>
      <c r="L212" s="4">
        <f>IF($H212=0,"",VLOOKUP($G212,Data!$G$3:$BA$2935,5,FALSE))</f>
        <v>0.4</v>
      </c>
      <c r="M212" s="4">
        <f>IF($H212=0,"",VLOOKUP($G212,Data!$G$3:$BA$2935,6,FALSE))</f>
        <v>3</v>
      </c>
      <c r="N212" s="4">
        <f>IF($H212=0,"",VLOOKUP($G212,Data!$G$3:$BA$2935,7,FALSE))</f>
        <v>9.9000000000000005E-2</v>
      </c>
      <c r="O212" s="4">
        <f>IF($H212=0,"",VLOOKUP($G212,Data!$G$3:$BA$2935,8,FALSE))</f>
        <v>0.4</v>
      </c>
      <c r="P212" s="4">
        <f>IF($H212=0,"",VLOOKUP($G212,Data!$G$3:$BA$2935,9,FALSE))</f>
        <v>0.15</v>
      </c>
      <c r="Q212" s="4">
        <f>IF($H212=0,"",VLOOKUP($G212,Data!$G$3:$BA$2935,10,FALSE))</f>
        <v>1</v>
      </c>
      <c r="R212" s="4">
        <f>IF($H212=0,"",VLOOKUP($G212,Data!$G$3:$BA$2935,11,FALSE))</f>
        <v>0.1</v>
      </c>
      <c r="S212" s="4">
        <f>IF($H212=0,"",VLOOKUP($G212,Data!$G$3:$BA$2935,12,FALSE))</f>
        <v>1.35</v>
      </c>
      <c r="T212" s="4">
        <f>IF($H212=0,"",VLOOKUP($G212,Data!$G$3:$BA$2935,13,FALSE))</f>
        <v>1.4</v>
      </c>
      <c r="U212" s="4">
        <f>IF($H212=0,"",VLOOKUP($G212,Data!$G$3:$BA$2935,14,FALSE))</f>
        <v>0.1</v>
      </c>
      <c r="V212" s="4">
        <f>IF($H212=0,"",VLOOKUP($G212,Data!$G$3:$BA$2935,15,FALSE))</f>
        <v>0.1</v>
      </c>
      <c r="W212" s="4" t="str">
        <f>IF($H212=0,"",VLOOKUP($G212,Data!$G$3:$BA$2935,16,FALSE))</f>
        <v>/</v>
      </c>
      <c r="X212" s="4" t="str">
        <f>IF($H212=0,"",VLOOKUP($G212,Data!$G$3:$BA$2935,17,FALSE))</f>
        <v>/</v>
      </c>
      <c r="Y212" s="4" t="str">
        <f>IF($H212=0,"",VLOOKUP($G212,Data!$G$3:$BA$2935,18,FALSE))</f>
        <v/>
      </c>
      <c r="Z212" s="4" t="str">
        <f>IF($H212=0,"",VLOOKUP($G212,Data!$G$3:$BA$2935,19,FALSE))</f>
        <v/>
      </c>
      <c r="AA212" s="4" t="str">
        <f>IF($H212=0,"",VLOOKUP($G212,Data!$G$3:$BA$2935,20,FALSE))</f>
        <v/>
      </c>
      <c r="AB212" s="4" t="str">
        <f>IF($H212=0,"",VLOOKUP($G212,Data!$G$3:$BA$2935,21,FALSE))</f>
        <v/>
      </c>
      <c r="AC212" s="4" t="str">
        <f>IF($H212=0,"",VLOOKUP($G212,Data!$G$3:$BA$2935,22,FALSE))</f>
        <v/>
      </c>
      <c r="AD212" s="4" t="str">
        <f>IF($H212=0,"",VLOOKUP($G212,Data!$G$3:$BA$2935,23,FALSE))</f>
        <v/>
      </c>
      <c r="AE212" s="4" t="str">
        <f>IF($H212=0,"",VLOOKUP($G212,Data!$G$3:$BA$2935,24,FALSE))</f>
        <v/>
      </c>
      <c r="AF212" s="4" t="str">
        <f>IF($H212=0,"",VLOOKUP($G212,Data!$G$3:$BA$2935,25,FALSE))</f>
        <v/>
      </c>
      <c r="AG212" s="4" t="str">
        <f>IF($H212=0,"",VLOOKUP($G212,Data!$G$3:$BA$2935,26,FALSE))</f>
        <v/>
      </c>
      <c r="AH212" s="4" t="str">
        <f>IF($H212=0,"",VLOOKUP($G212,Data!$G$3:$BA$2935,27,FALSE))</f>
        <v/>
      </c>
      <c r="AI212" s="4" t="str">
        <f>IF($H212=0,"",VLOOKUP($G212,Data!$G$3:$BA$2935,28,FALSE))</f>
        <v/>
      </c>
      <c r="AJ212" s="4" t="str">
        <f>IF($H212=0,"",VLOOKUP($G212,Data!$G$3:$BA$2935,29,FALSE))</f>
        <v/>
      </c>
      <c r="AK212" s="4" t="str">
        <f>IF($H212=0,"",VLOOKUP($G212,Data!$G$3:$BA$2935,30,FALSE))</f>
        <v/>
      </c>
      <c r="AL212" s="4" t="str">
        <f>IF($H212=0,"",VLOOKUP($G212,Data!$G$3:$BA$2935,31,FALSE))</f>
        <v/>
      </c>
      <c r="AM212" s="4" t="str">
        <f>IF($H212=0,"",VLOOKUP($G212,Data!$G$3:$BA$2935,32,FALSE))</f>
        <v/>
      </c>
      <c r="AN212" s="4" t="str">
        <f>IF($H212=0,"",VLOOKUP($G212,Data!$G$3:$BA$2935,33,FALSE))</f>
        <v/>
      </c>
      <c r="AO212" s="4" t="str">
        <f>IF($H212=0,"",VLOOKUP($G212,Data!$G$3:$BA$2935,34,FALSE))</f>
        <v/>
      </c>
      <c r="AP212" s="4" t="str">
        <f>IF($H212=0,"",VLOOKUP($G212,Data!$G$3:$BA$2935,35,FALSE))</f>
        <v/>
      </c>
      <c r="AQ212" s="4" t="str">
        <f>IF($H212=0,"",VLOOKUP($G212,Data!$G$3:$BA$2935,36,FALSE))</f>
        <v/>
      </c>
      <c r="AR212" s="4" t="str">
        <f>IF($H212=0,"",VLOOKUP($G212,Data!$G$3:$BA$2935,37,FALSE))</f>
        <v/>
      </c>
      <c r="AS212" s="4" t="str">
        <f>IF($H212=0,"",VLOOKUP($G212,Data!$G$3:$BA$2935,38,FALSE))</f>
        <v/>
      </c>
      <c r="AT212" s="4" t="str">
        <f>IF($H212=0,"",VLOOKUP($G212,Data!$G$3:$BA$2935,39,FALSE))</f>
        <v/>
      </c>
    </row>
    <row r="213" spans="1:46" x14ac:dyDescent="0.25">
      <c r="A213" s="4">
        <f>PSSE!A215</f>
        <v>938011</v>
      </c>
      <c r="B213" s="4" t="str">
        <f>PSSE!B215</f>
        <v>VUNGANG1_S1</v>
      </c>
      <c r="C213" s="4">
        <f>PSSE!D215</f>
        <v>26</v>
      </c>
      <c r="D213" s="4">
        <f>PSSE!E215</f>
        <v>600</v>
      </c>
      <c r="E213" s="4" t="str">
        <f>PSSE!F215</f>
        <v>ND</v>
      </c>
      <c r="F213" s="4">
        <f>PSSE!G215</f>
        <v>1</v>
      </c>
      <c r="G213" s="4" t="str">
        <f t="shared" si="3"/>
        <v>GOV26600ND1</v>
      </c>
      <c r="H213" s="4">
        <f>COUNTIF(Data!$G$3:$BA$2935,GOV!$G213)</f>
        <v>1</v>
      </c>
      <c r="I213" s="4" t="str">
        <f>IF($H213=0,"",VLOOKUP($G213,Data!$G$3:$BA$2935,2,FALSE))</f>
        <v>'TGOV1'</v>
      </c>
      <c r="J213" s="4">
        <f>PSSE!C215</f>
        <v>1</v>
      </c>
      <c r="K213" s="4">
        <f>IF($H213=0,"",VLOOKUP($G213,Data!$G$3:$BA$2935,4,FALSE))</f>
        <v>0.05</v>
      </c>
      <c r="L213" s="4">
        <f>IF($H213=0,"",VLOOKUP($G213,Data!$G$3:$BA$2935,5,FALSE))</f>
        <v>0.05</v>
      </c>
      <c r="M213" s="4">
        <f>IF($H213=0,"",VLOOKUP($G213,Data!$G$3:$BA$2935,6,FALSE))</f>
        <v>0.9</v>
      </c>
      <c r="N213" s="4">
        <f>IF($H213=0,"",VLOOKUP($G213,Data!$G$3:$BA$2935,7,FALSE))</f>
        <v>0.3</v>
      </c>
      <c r="O213" s="4">
        <f>IF($H213=0,"",VLOOKUP($G213,Data!$G$3:$BA$2935,8,FALSE))</f>
        <v>3</v>
      </c>
      <c r="P213" s="4">
        <f>IF($H213=0,"",VLOOKUP($G213,Data!$G$3:$BA$2935,9,FALSE))</f>
        <v>9</v>
      </c>
      <c r="Q213" s="4">
        <f>IF($H213=0,"",VLOOKUP($G213,Data!$G$3:$BA$2935,10,FALSE))</f>
        <v>0</v>
      </c>
      <c r="R213" s="4" t="str">
        <f>IF($H213=0,"",VLOOKUP($G213,Data!$G$3:$BA$2935,11,FALSE))</f>
        <v>/</v>
      </c>
      <c r="S213" s="4" t="str">
        <f>IF($H213=0,"",VLOOKUP($G213,Data!$G$3:$BA$2935,12,FALSE))</f>
        <v>/</v>
      </c>
      <c r="T213" s="4" t="str">
        <f>IF($H213=0,"",VLOOKUP($G213,Data!$G$3:$BA$2935,13,FALSE))</f>
        <v/>
      </c>
      <c r="U213" s="4" t="str">
        <f>IF($H213=0,"",VLOOKUP($G213,Data!$G$3:$BA$2935,14,FALSE))</f>
        <v/>
      </c>
      <c r="V213" s="4" t="str">
        <f>IF($H213=0,"",VLOOKUP($G213,Data!$G$3:$BA$2935,15,FALSE))</f>
        <v/>
      </c>
      <c r="W213" s="4" t="str">
        <f>IF($H213=0,"",VLOOKUP($G213,Data!$G$3:$BA$2935,16,FALSE))</f>
        <v/>
      </c>
      <c r="X213" s="4" t="str">
        <f>IF($H213=0,"",VLOOKUP($G213,Data!$G$3:$BA$2935,17,FALSE))</f>
        <v/>
      </c>
      <c r="Y213" s="4" t="str">
        <f>IF($H213=0,"",VLOOKUP($G213,Data!$G$3:$BA$2935,18,FALSE))</f>
        <v/>
      </c>
      <c r="Z213" s="4" t="str">
        <f>IF($H213=0,"",VLOOKUP($G213,Data!$G$3:$BA$2935,19,FALSE))</f>
        <v/>
      </c>
      <c r="AA213" s="4" t="str">
        <f>IF($H213=0,"",VLOOKUP($G213,Data!$G$3:$BA$2935,20,FALSE))</f>
        <v/>
      </c>
      <c r="AB213" s="4" t="str">
        <f>IF($H213=0,"",VLOOKUP($G213,Data!$G$3:$BA$2935,21,FALSE))</f>
        <v/>
      </c>
      <c r="AC213" s="4" t="str">
        <f>IF($H213=0,"",VLOOKUP($G213,Data!$G$3:$BA$2935,22,FALSE))</f>
        <v/>
      </c>
      <c r="AD213" s="4" t="str">
        <f>IF($H213=0,"",VLOOKUP($G213,Data!$G$3:$BA$2935,23,FALSE))</f>
        <v/>
      </c>
      <c r="AE213" s="4" t="str">
        <f>IF($H213=0,"",VLOOKUP($G213,Data!$G$3:$BA$2935,24,FALSE))</f>
        <v/>
      </c>
      <c r="AF213" s="4" t="str">
        <f>IF($H213=0,"",VLOOKUP($G213,Data!$G$3:$BA$2935,25,FALSE))</f>
        <v/>
      </c>
      <c r="AG213" s="4" t="str">
        <f>IF($H213=0,"",VLOOKUP($G213,Data!$G$3:$BA$2935,26,FALSE))</f>
        <v/>
      </c>
      <c r="AH213" s="4" t="str">
        <f>IF($H213=0,"",VLOOKUP($G213,Data!$G$3:$BA$2935,27,FALSE))</f>
        <v/>
      </c>
      <c r="AI213" s="4" t="str">
        <f>IF($H213=0,"",VLOOKUP($G213,Data!$G$3:$BA$2935,28,FALSE))</f>
        <v/>
      </c>
      <c r="AJ213" s="4" t="str">
        <f>IF($H213=0,"",VLOOKUP($G213,Data!$G$3:$BA$2935,29,FALSE))</f>
        <v/>
      </c>
      <c r="AK213" s="4" t="str">
        <f>IF($H213=0,"",VLOOKUP($G213,Data!$G$3:$BA$2935,30,FALSE))</f>
        <v/>
      </c>
      <c r="AL213" s="4" t="str">
        <f>IF($H213=0,"",VLOOKUP($G213,Data!$G$3:$BA$2935,31,FALSE))</f>
        <v/>
      </c>
      <c r="AM213" s="4" t="str">
        <f>IF($H213=0,"",VLOOKUP($G213,Data!$G$3:$BA$2935,32,FALSE))</f>
        <v/>
      </c>
      <c r="AN213" s="4" t="str">
        <f>IF($H213=0,"",VLOOKUP($G213,Data!$G$3:$BA$2935,33,FALSE))</f>
        <v/>
      </c>
      <c r="AO213" s="4" t="str">
        <f>IF($H213=0,"",VLOOKUP($G213,Data!$G$3:$BA$2935,34,FALSE))</f>
        <v/>
      </c>
      <c r="AP213" s="4" t="str">
        <f>IF($H213=0,"",VLOOKUP($G213,Data!$G$3:$BA$2935,35,FALSE))</f>
        <v/>
      </c>
      <c r="AQ213" s="4" t="str">
        <f>IF($H213=0,"",VLOOKUP($G213,Data!$G$3:$BA$2935,36,FALSE))</f>
        <v/>
      </c>
      <c r="AR213" s="4" t="str">
        <f>IF($H213=0,"",VLOOKUP($G213,Data!$G$3:$BA$2935,37,FALSE))</f>
        <v/>
      </c>
      <c r="AS213" s="4" t="str">
        <f>IF($H213=0,"",VLOOKUP($G213,Data!$G$3:$BA$2935,38,FALSE))</f>
        <v/>
      </c>
      <c r="AT213" s="4" t="str">
        <f>IF($H213=0,"",VLOOKUP($G213,Data!$G$3:$BA$2935,39,FALSE))</f>
        <v/>
      </c>
    </row>
    <row r="214" spans="1:46" x14ac:dyDescent="0.25">
      <c r="A214" s="4">
        <f>PSSE!A216</f>
        <v>938012</v>
      </c>
      <c r="B214" s="4" t="str">
        <f>PSSE!B216</f>
        <v>VUNGANG1_S2</v>
      </c>
      <c r="C214" s="4">
        <f>PSSE!D216</f>
        <v>26</v>
      </c>
      <c r="D214" s="4">
        <f>PSSE!E216</f>
        <v>600</v>
      </c>
      <c r="E214" s="4" t="str">
        <f>PSSE!F216</f>
        <v>ND</v>
      </c>
      <c r="F214" s="4">
        <f>PSSE!G216</f>
        <v>1</v>
      </c>
      <c r="G214" s="4" t="str">
        <f t="shared" si="3"/>
        <v>GOV26600ND1</v>
      </c>
      <c r="H214" s="4">
        <f>COUNTIF(Data!$G$3:$BA$2935,GOV!$G214)</f>
        <v>1</v>
      </c>
      <c r="I214" s="4" t="str">
        <f>IF($H214=0,"",VLOOKUP($G214,Data!$G$3:$BA$2935,2,FALSE))</f>
        <v>'TGOV1'</v>
      </c>
      <c r="J214" s="4">
        <f>PSSE!C216</f>
        <v>1</v>
      </c>
      <c r="K214" s="4">
        <f>IF($H214=0,"",VLOOKUP($G214,Data!$G$3:$BA$2935,4,FALSE))</f>
        <v>0.05</v>
      </c>
      <c r="L214" s="4">
        <f>IF($H214=0,"",VLOOKUP($G214,Data!$G$3:$BA$2935,5,FALSE))</f>
        <v>0.05</v>
      </c>
      <c r="M214" s="4">
        <f>IF($H214=0,"",VLOOKUP($G214,Data!$G$3:$BA$2935,6,FALSE))</f>
        <v>0.9</v>
      </c>
      <c r="N214" s="4">
        <f>IF($H214=0,"",VLOOKUP($G214,Data!$G$3:$BA$2935,7,FALSE))</f>
        <v>0.3</v>
      </c>
      <c r="O214" s="4">
        <f>IF($H214=0,"",VLOOKUP($G214,Data!$G$3:$BA$2935,8,FALSE))</f>
        <v>3</v>
      </c>
      <c r="P214" s="4">
        <f>IF($H214=0,"",VLOOKUP($G214,Data!$G$3:$BA$2935,9,FALSE))</f>
        <v>9</v>
      </c>
      <c r="Q214" s="4">
        <f>IF($H214=0,"",VLOOKUP($G214,Data!$G$3:$BA$2935,10,FALSE))</f>
        <v>0</v>
      </c>
      <c r="R214" s="4" t="str">
        <f>IF($H214=0,"",VLOOKUP($G214,Data!$G$3:$BA$2935,11,FALSE))</f>
        <v>/</v>
      </c>
      <c r="S214" s="4" t="str">
        <f>IF($H214=0,"",VLOOKUP($G214,Data!$G$3:$BA$2935,12,FALSE))</f>
        <v>/</v>
      </c>
      <c r="T214" s="4" t="str">
        <f>IF($H214=0,"",VLOOKUP($G214,Data!$G$3:$BA$2935,13,FALSE))</f>
        <v/>
      </c>
      <c r="U214" s="4" t="str">
        <f>IF($H214=0,"",VLOOKUP($G214,Data!$G$3:$BA$2935,14,FALSE))</f>
        <v/>
      </c>
      <c r="V214" s="4" t="str">
        <f>IF($H214=0,"",VLOOKUP($G214,Data!$G$3:$BA$2935,15,FALSE))</f>
        <v/>
      </c>
      <c r="W214" s="4" t="str">
        <f>IF($H214=0,"",VLOOKUP($G214,Data!$G$3:$BA$2935,16,FALSE))</f>
        <v/>
      </c>
      <c r="X214" s="4" t="str">
        <f>IF($H214=0,"",VLOOKUP($G214,Data!$G$3:$BA$2935,17,FALSE))</f>
        <v/>
      </c>
      <c r="Y214" s="4" t="str">
        <f>IF($H214=0,"",VLOOKUP($G214,Data!$G$3:$BA$2935,18,FALSE))</f>
        <v/>
      </c>
      <c r="Z214" s="4" t="str">
        <f>IF($H214=0,"",VLOOKUP($G214,Data!$G$3:$BA$2935,19,FALSE))</f>
        <v/>
      </c>
      <c r="AA214" s="4" t="str">
        <f>IF($H214=0,"",VLOOKUP($G214,Data!$G$3:$BA$2935,20,FALSE))</f>
        <v/>
      </c>
      <c r="AB214" s="4" t="str">
        <f>IF($H214=0,"",VLOOKUP($G214,Data!$G$3:$BA$2935,21,FALSE))</f>
        <v/>
      </c>
      <c r="AC214" s="4" t="str">
        <f>IF($H214=0,"",VLOOKUP($G214,Data!$G$3:$BA$2935,22,FALSE))</f>
        <v/>
      </c>
      <c r="AD214" s="4" t="str">
        <f>IF($H214=0,"",VLOOKUP($G214,Data!$G$3:$BA$2935,23,FALSE))</f>
        <v/>
      </c>
      <c r="AE214" s="4" t="str">
        <f>IF($H214=0,"",VLOOKUP($G214,Data!$G$3:$BA$2935,24,FALSE))</f>
        <v/>
      </c>
      <c r="AF214" s="4" t="str">
        <f>IF($H214=0,"",VLOOKUP($G214,Data!$G$3:$BA$2935,25,FALSE))</f>
        <v/>
      </c>
      <c r="AG214" s="4" t="str">
        <f>IF($H214=0,"",VLOOKUP($G214,Data!$G$3:$BA$2935,26,FALSE))</f>
        <v/>
      </c>
      <c r="AH214" s="4" t="str">
        <f>IF($H214=0,"",VLOOKUP($G214,Data!$G$3:$BA$2935,27,FALSE))</f>
        <v/>
      </c>
      <c r="AI214" s="4" t="str">
        <f>IF($H214=0,"",VLOOKUP($G214,Data!$G$3:$BA$2935,28,FALSE))</f>
        <v/>
      </c>
      <c r="AJ214" s="4" t="str">
        <f>IF($H214=0,"",VLOOKUP($G214,Data!$G$3:$BA$2935,29,FALSE))</f>
        <v/>
      </c>
      <c r="AK214" s="4" t="str">
        <f>IF($H214=0,"",VLOOKUP($G214,Data!$G$3:$BA$2935,30,FALSE))</f>
        <v/>
      </c>
      <c r="AL214" s="4" t="str">
        <f>IF($H214=0,"",VLOOKUP($G214,Data!$G$3:$BA$2935,31,FALSE))</f>
        <v/>
      </c>
      <c r="AM214" s="4" t="str">
        <f>IF($H214=0,"",VLOOKUP($G214,Data!$G$3:$BA$2935,32,FALSE))</f>
        <v/>
      </c>
      <c r="AN214" s="4" t="str">
        <f>IF($H214=0,"",VLOOKUP($G214,Data!$G$3:$BA$2935,33,FALSE))</f>
        <v/>
      </c>
      <c r="AO214" s="4" t="str">
        <f>IF($H214=0,"",VLOOKUP($G214,Data!$G$3:$BA$2935,34,FALSE))</f>
        <v/>
      </c>
      <c r="AP214" s="4" t="str">
        <f>IF($H214=0,"",VLOOKUP($G214,Data!$G$3:$BA$2935,35,FALSE))</f>
        <v/>
      </c>
      <c r="AQ214" s="4" t="str">
        <f>IF($H214=0,"",VLOOKUP($G214,Data!$G$3:$BA$2935,36,FALSE))</f>
        <v/>
      </c>
      <c r="AR214" s="4" t="str">
        <f>IF($H214=0,"",VLOOKUP($G214,Data!$G$3:$BA$2935,37,FALSE))</f>
        <v/>
      </c>
      <c r="AS214" s="4" t="str">
        <f>IF($H214=0,"",VLOOKUP($G214,Data!$G$3:$BA$2935,38,FALSE))</f>
        <v/>
      </c>
      <c r="AT214" s="4" t="str">
        <f>IF($H214=0,"",VLOOKUP($G214,Data!$G$3:$BA$2935,39,FALSE))</f>
        <v/>
      </c>
    </row>
    <row r="215" spans="1:46" x14ac:dyDescent="0.25">
      <c r="A215" s="4">
        <f>PSSE!A217</f>
        <v>938021</v>
      </c>
      <c r="B215" s="4" t="str">
        <f>PSSE!B217</f>
        <v>VUNGANG2_S1</v>
      </c>
      <c r="C215" s="4">
        <f>PSSE!D217</f>
        <v>26</v>
      </c>
      <c r="D215" s="4">
        <f>PSSE!E217</f>
        <v>600</v>
      </c>
      <c r="E215" s="4" t="str">
        <f>PSSE!F217</f>
        <v>ND</v>
      </c>
      <c r="F215" s="4">
        <f>PSSE!G217</f>
        <v>1</v>
      </c>
      <c r="G215" s="4" t="str">
        <f t="shared" si="3"/>
        <v>GOV26600ND1</v>
      </c>
      <c r="H215" s="4">
        <f>COUNTIF(Data!$G$3:$BA$2935,GOV!$G215)</f>
        <v>1</v>
      </c>
      <c r="I215" s="4" t="str">
        <f>IF($H215=0,"",VLOOKUP($G215,Data!$G$3:$BA$2935,2,FALSE))</f>
        <v>'TGOV1'</v>
      </c>
      <c r="J215" s="4">
        <f>PSSE!C217</f>
        <v>1</v>
      </c>
      <c r="K215" s="4">
        <f>IF($H215=0,"",VLOOKUP($G215,Data!$G$3:$BA$2935,4,FALSE))</f>
        <v>0.05</v>
      </c>
      <c r="L215" s="4">
        <f>IF($H215=0,"",VLOOKUP($G215,Data!$G$3:$BA$2935,5,FALSE))</f>
        <v>0.05</v>
      </c>
      <c r="M215" s="4">
        <f>IF($H215=0,"",VLOOKUP($G215,Data!$G$3:$BA$2935,6,FALSE))</f>
        <v>0.9</v>
      </c>
      <c r="N215" s="4">
        <f>IF($H215=0,"",VLOOKUP($G215,Data!$G$3:$BA$2935,7,FALSE))</f>
        <v>0.3</v>
      </c>
      <c r="O215" s="4">
        <f>IF($H215=0,"",VLOOKUP($G215,Data!$G$3:$BA$2935,8,FALSE))</f>
        <v>3</v>
      </c>
      <c r="P215" s="4">
        <f>IF($H215=0,"",VLOOKUP($G215,Data!$G$3:$BA$2935,9,FALSE))</f>
        <v>9</v>
      </c>
      <c r="Q215" s="4">
        <f>IF($H215=0,"",VLOOKUP($G215,Data!$G$3:$BA$2935,10,FALSE))</f>
        <v>0</v>
      </c>
      <c r="R215" s="4" t="str">
        <f>IF($H215=0,"",VLOOKUP($G215,Data!$G$3:$BA$2935,11,FALSE))</f>
        <v>/</v>
      </c>
      <c r="S215" s="4" t="str">
        <f>IF($H215=0,"",VLOOKUP($G215,Data!$G$3:$BA$2935,12,FALSE))</f>
        <v>/</v>
      </c>
      <c r="T215" s="4" t="str">
        <f>IF($H215=0,"",VLOOKUP($G215,Data!$G$3:$BA$2935,13,FALSE))</f>
        <v/>
      </c>
      <c r="U215" s="4" t="str">
        <f>IF($H215=0,"",VLOOKUP($G215,Data!$G$3:$BA$2935,14,FALSE))</f>
        <v/>
      </c>
      <c r="V215" s="4" t="str">
        <f>IF($H215=0,"",VLOOKUP($G215,Data!$G$3:$BA$2935,15,FALSE))</f>
        <v/>
      </c>
      <c r="W215" s="4" t="str">
        <f>IF($H215=0,"",VLOOKUP($G215,Data!$G$3:$BA$2935,16,FALSE))</f>
        <v/>
      </c>
      <c r="X215" s="4" t="str">
        <f>IF($H215=0,"",VLOOKUP($G215,Data!$G$3:$BA$2935,17,FALSE))</f>
        <v/>
      </c>
      <c r="Y215" s="4" t="str">
        <f>IF($H215=0,"",VLOOKUP($G215,Data!$G$3:$BA$2935,18,FALSE))</f>
        <v/>
      </c>
      <c r="Z215" s="4" t="str">
        <f>IF($H215=0,"",VLOOKUP($G215,Data!$G$3:$BA$2935,19,FALSE))</f>
        <v/>
      </c>
      <c r="AA215" s="4" t="str">
        <f>IF($H215=0,"",VLOOKUP($G215,Data!$G$3:$BA$2935,20,FALSE))</f>
        <v/>
      </c>
      <c r="AB215" s="4" t="str">
        <f>IF($H215=0,"",VLOOKUP($G215,Data!$G$3:$BA$2935,21,FALSE))</f>
        <v/>
      </c>
      <c r="AC215" s="4" t="str">
        <f>IF($H215=0,"",VLOOKUP($G215,Data!$G$3:$BA$2935,22,FALSE))</f>
        <v/>
      </c>
      <c r="AD215" s="4" t="str">
        <f>IF($H215=0,"",VLOOKUP($G215,Data!$G$3:$BA$2935,23,FALSE))</f>
        <v/>
      </c>
      <c r="AE215" s="4" t="str">
        <f>IF($H215=0,"",VLOOKUP($G215,Data!$G$3:$BA$2935,24,FALSE))</f>
        <v/>
      </c>
      <c r="AF215" s="4" t="str">
        <f>IF($H215=0,"",VLOOKUP($G215,Data!$G$3:$BA$2935,25,FALSE))</f>
        <v/>
      </c>
      <c r="AG215" s="4" t="str">
        <f>IF($H215=0,"",VLOOKUP($G215,Data!$G$3:$BA$2935,26,FALSE))</f>
        <v/>
      </c>
      <c r="AH215" s="4" t="str">
        <f>IF($H215=0,"",VLOOKUP($G215,Data!$G$3:$BA$2935,27,FALSE))</f>
        <v/>
      </c>
      <c r="AI215" s="4" t="str">
        <f>IF($H215=0,"",VLOOKUP($G215,Data!$G$3:$BA$2935,28,FALSE))</f>
        <v/>
      </c>
      <c r="AJ215" s="4" t="str">
        <f>IF($H215=0,"",VLOOKUP($G215,Data!$G$3:$BA$2935,29,FALSE))</f>
        <v/>
      </c>
      <c r="AK215" s="4" t="str">
        <f>IF($H215=0,"",VLOOKUP($G215,Data!$G$3:$BA$2935,30,FALSE))</f>
        <v/>
      </c>
      <c r="AL215" s="4" t="str">
        <f>IF($H215=0,"",VLOOKUP($G215,Data!$G$3:$BA$2935,31,FALSE))</f>
        <v/>
      </c>
      <c r="AM215" s="4" t="str">
        <f>IF($H215=0,"",VLOOKUP($G215,Data!$G$3:$BA$2935,32,FALSE))</f>
        <v/>
      </c>
      <c r="AN215" s="4" t="str">
        <f>IF($H215=0,"",VLOOKUP($G215,Data!$G$3:$BA$2935,33,FALSE))</f>
        <v/>
      </c>
      <c r="AO215" s="4" t="str">
        <f>IF($H215=0,"",VLOOKUP($G215,Data!$G$3:$BA$2935,34,FALSE))</f>
        <v/>
      </c>
      <c r="AP215" s="4" t="str">
        <f>IF($H215=0,"",VLOOKUP($G215,Data!$G$3:$BA$2935,35,FALSE))</f>
        <v/>
      </c>
      <c r="AQ215" s="4" t="str">
        <f>IF($H215=0,"",VLOOKUP($G215,Data!$G$3:$BA$2935,36,FALSE))</f>
        <v/>
      </c>
      <c r="AR215" s="4" t="str">
        <f>IF($H215=0,"",VLOOKUP($G215,Data!$G$3:$BA$2935,37,FALSE))</f>
        <v/>
      </c>
      <c r="AS215" s="4" t="str">
        <f>IF($H215=0,"",VLOOKUP($G215,Data!$G$3:$BA$2935,38,FALSE))</f>
        <v/>
      </c>
      <c r="AT215" s="4" t="str">
        <f>IF($H215=0,"",VLOOKUP($G215,Data!$G$3:$BA$2935,39,FALSE))</f>
        <v/>
      </c>
    </row>
    <row r="216" spans="1:46" x14ac:dyDescent="0.25">
      <c r="A216" s="4">
        <f>PSSE!A218</f>
        <v>938022</v>
      </c>
      <c r="B216" s="4" t="str">
        <f>PSSE!B218</f>
        <v>VUNGANG2_S2</v>
      </c>
      <c r="C216" s="4">
        <f>PSSE!D218</f>
        <v>26</v>
      </c>
      <c r="D216" s="4">
        <f>PSSE!E218</f>
        <v>600</v>
      </c>
      <c r="E216" s="4" t="str">
        <f>PSSE!F218</f>
        <v>ND</v>
      </c>
      <c r="F216" s="4">
        <f>PSSE!G218</f>
        <v>1</v>
      </c>
      <c r="G216" s="4" t="str">
        <f t="shared" si="3"/>
        <v>GOV26600ND1</v>
      </c>
      <c r="H216" s="4">
        <f>COUNTIF(Data!$G$3:$BA$2935,GOV!$G216)</f>
        <v>1</v>
      </c>
      <c r="I216" s="4" t="str">
        <f>IF($H216=0,"",VLOOKUP($G216,Data!$G$3:$BA$2935,2,FALSE))</f>
        <v>'TGOV1'</v>
      </c>
      <c r="J216" s="4">
        <f>PSSE!C218</f>
        <v>1</v>
      </c>
      <c r="K216" s="4">
        <f>IF($H216=0,"",VLOOKUP($G216,Data!$G$3:$BA$2935,4,FALSE))</f>
        <v>0.05</v>
      </c>
      <c r="L216" s="4">
        <f>IF($H216=0,"",VLOOKUP($G216,Data!$G$3:$BA$2935,5,FALSE))</f>
        <v>0.05</v>
      </c>
      <c r="M216" s="4">
        <f>IF($H216=0,"",VLOOKUP($G216,Data!$G$3:$BA$2935,6,FALSE))</f>
        <v>0.9</v>
      </c>
      <c r="N216" s="4">
        <f>IF($H216=0,"",VLOOKUP($G216,Data!$G$3:$BA$2935,7,FALSE))</f>
        <v>0.3</v>
      </c>
      <c r="O216" s="4">
        <f>IF($H216=0,"",VLOOKUP($G216,Data!$G$3:$BA$2935,8,FALSE))</f>
        <v>3</v>
      </c>
      <c r="P216" s="4">
        <f>IF($H216=0,"",VLOOKUP($G216,Data!$G$3:$BA$2935,9,FALSE))</f>
        <v>9</v>
      </c>
      <c r="Q216" s="4">
        <f>IF($H216=0,"",VLOOKUP($G216,Data!$G$3:$BA$2935,10,FALSE))</f>
        <v>0</v>
      </c>
      <c r="R216" s="4" t="str">
        <f>IF($H216=0,"",VLOOKUP($G216,Data!$G$3:$BA$2935,11,FALSE))</f>
        <v>/</v>
      </c>
      <c r="S216" s="4" t="str">
        <f>IF($H216=0,"",VLOOKUP($G216,Data!$G$3:$BA$2935,12,FALSE))</f>
        <v>/</v>
      </c>
      <c r="T216" s="4" t="str">
        <f>IF($H216=0,"",VLOOKUP($G216,Data!$G$3:$BA$2935,13,FALSE))</f>
        <v/>
      </c>
      <c r="U216" s="4" t="str">
        <f>IF($H216=0,"",VLOOKUP($G216,Data!$G$3:$BA$2935,14,FALSE))</f>
        <v/>
      </c>
      <c r="V216" s="4" t="str">
        <f>IF($H216=0,"",VLOOKUP($G216,Data!$G$3:$BA$2935,15,FALSE))</f>
        <v/>
      </c>
      <c r="W216" s="4" t="str">
        <f>IF($H216=0,"",VLOOKUP($G216,Data!$G$3:$BA$2935,16,FALSE))</f>
        <v/>
      </c>
      <c r="X216" s="4" t="str">
        <f>IF($H216=0,"",VLOOKUP($G216,Data!$G$3:$BA$2935,17,FALSE))</f>
        <v/>
      </c>
      <c r="Y216" s="4" t="str">
        <f>IF($H216=0,"",VLOOKUP($G216,Data!$G$3:$BA$2935,18,FALSE))</f>
        <v/>
      </c>
      <c r="Z216" s="4" t="str">
        <f>IF($H216=0,"",VLOOKUP($G216,Data!$G$3:$BA$2935,19,FALSE))</f>
        <v/>
      </c>
      <c r="AA216" s="4" t="str">
        <f>IF($H216=0,"",VLOOKUP($G216,Data!$G$3:$BA$2935,20,FALSE))</f>
        <v/>
      </c>
      <c r="AB216" s="4" t="str">
        <f>IF($H216=0,"",VLOOKUP($G216,Data!$G$3:$BA$2935,21,FALSE))</f>
        <v/>
      </c>
      <c r="AC216" s="4" t="str">
        <f>IF($H216=0,"",VLOOKUP($G216,Data!$G$3:$BA$2935,22,FALSE))</f>
        <v/>
      </c>
      <c r="AD216" s="4" t="str">
        <f>IF($H216=0,"",VLOOKUP($G216,Data!$G$3:$BA$2935,23,FALSE))</f>
        <v/>
      </c>
      <c r="AE216" s="4" t="str">
        <f>IF($H216=0,"",VLOOKUP($G216,Data!$G$3:$BA$2935,24,FALSE))</f>
        <v/>
      </c>
      <c r="AF216" s="4" t="str">
        <f>IF($H216=0,"",VLOOKUP($G216,Data!$G$3:$BA$2935,25,FALSE))</f>
        <v/>
      </c>
      <c r="AG216" s="4" t="str">
        <f>IF($H216=0,"",VLOOKUP($G216,Data!$G$3:$BA$2935,26,FALSE))</f>
        <v/>
      </c>
      <c r="AH216" s="4" t="str">
        <f>IF($H216=0,"",VLOOKUP($G216,Data!$G$3:$BA$2935,27,FALSE))</f>
        <v/>
      </c>
      <c r="AI216" s="4" t="str">
        <f>IF($H216=0,"",VLOOKUP($G216,Data!$G$3:$BA$2935,28,FALSE))</f>
        <v/>
      </c>
      <c r="AJ216" s="4" t="str">
        <f>IF($H216=0,"",VLOOKUP($G216,Data!$G$3:$BA$2935,29,FALSE))</f>
        <v/>
      </c>
      <c r="AK216" s="4" t="str">
        <f>IF($H216=0,"",VLOOKUP($G216,Data!$G$3:$BA$2935,30,FALSE))</f>
        <v/>
      </c>
      <c r="AL216" s="4" t="str">
        <f>IF($H216=0,"",VLOOKUP($G216,Data!$G$3:$BA$2935,31,FALSE))</f>
        <v/>
      </c>
      <c r="AM216" s="4" t="str">
        <f>IF($H216=0,"",VLOOKUP($G216,Data!$G$3:$BA$2935,32,FALSE))</f>
        <v/>
      </c>
      <c r="AN216" s="4" t="str">
        <f>IF($H216=0,"",VLOOKUP($G216,Data!$G$3:$BA$2935,33,FALSE))</f>
        <v/>
      </c>
      <c r="AO216" s="4" t="str">
        <f>IF($H216=0,"",VLOOKUP($G216,Data!$G$3:$BA$2935,34,FALSE))</f>
        <v/>
      </c>
      <c r="AP216" s="4" t="str">
        <f>IF($H216=0,"",VLOOKUP($G216,Data!$G$3:$BA$2935,35,FALSE))</f>
        <v/>
      </c>
      <c r="AQ216" s="4" t="str">
        <f>IF($H216=0,"",VLOOKUP($G216,Data!$G$3:$BA$2935,36,FALSE))</f>
        <v/>
      </c>
      <c r="AR216" s="4" t="str">
        <f>IF($H216=0,"",VLOOKUP($G216,Data!$G$3:$BA$2935,37,FALSE))</f>
        <v/>
      </c>
      <c r="AS216" s="4" t="str">
        <f>IF($H216=0,"",VLOOKUP($G216,Data!$G$3:$BA$2935,38,FALSE))</f>
        <v/>
      </c>
      <c r="AT216" s="4" t="str">
        <f>IF($H216=0,"",VLOOKUP($G216,Data!$G$3:$BA$2935,39,FALSE))</f>
        <v/>
      </c>
    </row>
    <row r="217" spans="1:46" x14ac:dyDescent="0.25">
      <c r="A217" s="4">
        <f>PSSE!A219</f>
        <v>938071</v>
      </c>
      <c r="B217" s="4" t="str">
        <f>PSSE!B219</f>
        <v>FORMOSAHT_S</v>
      </c>
      <c r="C217" s="4">
        <f>PSSE!D219</f>
        <v>26</v>
      </c>
      <c r="D217" s="4">
        <f>PSSE!E219</f>
        <v>600</v>
      </c>
      <c r="E217" s="4" t="str">
        <f>PSSE!F219</f>
        <v>ND</v>
      </c>
      <c r="F217" s="4">
        <f>PSSE!G219</f>
        <v>1</v>
      </c>
      <c r="G217" s="4" t="str">
        <f t="shared" si="3"/>
        <v>GOV26600ND1</v>
      </c>
      <c r="H217" s="4">
        <f>COUNTIF(Data!$G$3:$BA$2935,GOV!$G217)</f>
        <v>1</v>
      </c>
      <c r="I217" s="4" t="str">
        <f>IF($H217=0,"",VLOOKUP($G217,Data!$G$3:$BA$2935,2,FALSE))</f>
        <v>'TGOV1'</v>
      </c>
      <c r="J217" s="4">
        <f>PSSE!C219</f>
        <v>1</v>
      </c>
      <c r="K217" s="4">
        <f>IF($H217=0,"",VLOOKUP($G217,Data!$G$3:$BA$2935,4,FALSE))</f>
        <v>0.05</v>
      </c>
      <c r="L217" s="4">
        <f>IF($H217=0,"",VLOOKUP($G217,Data!$G$3:$BA$2935,5,FALSE))</f>
        <v>0.05</v>
      </c>
      <c r="M217" s="4">
        <f>IF($H217=0,"",VLOOKUP($G217,Data!$G$3:$BA$2935,6,FALSE))</f>
        <v>0.9</v>
      </c>
      <c r="N217" s="4">
        <f>IF($H217=0,"",VLOOKUP($G217,Data!$G$3:$BA$2935,7,FALSE))</f>
        <v>0.3</v>
      </c>
      <c r="O217" s="4">
        <f>IF($H217=0,"",VLOOKUP($G217,Data!$G$3:$BA$2935,8,FALSE))</f>
        <v>3</v>
      </c>
      <c r="P217" s="4">
        <f>IF($H217=0,"",VLOOKUP($G217,Data!$G$3:$BA$2935,9,FALSE))</f>
        <v>9</v>
      </c>
      <c r="Q217" s="4">
        <f>IF($H217=0,"",VLOOKUP($G217,Data!$G$3:$BA$2935,10,FALSE))</f>
        <v>0</v>
      </c>
      <c r="R217" s="4" t="str">
        <f>IF($H217=0,"",VLOOKUP($G217,Data!$G$3:$BA$2935,11,FALSE))</f>
        <v>/</v>
      </c>
      <c r="S217" s="4" t="str">
        <f>IF($H217=0,"",VLOOKUP($G217,Data!$G$3:$BA$2935,12,FALSE))</f>
        <v>/</v>
      </c>
      <c r="T217" s="4" t="str">
        <f>IF($H217=0,"",VLOOKUP($G217,Data!$G$3:$BA$2935,13,FALSE))</f>
        <v/>
      </c>
      <c r="U217" s="4" t="str">
        <f>IF($H217=0,"",VLOOKUP($G217,Data!$G$3:$BA$2935,14,FALSE))</f>
        <v/>
      </c>
      <c r="V217" s="4" t="str">
        <f>IF($H217=0,"",VLOOKUP($G217,Data!$G$3:$BA$2935,15,FALSE))</f>
        <v/>
      </c>
      <c r="W217" s="4" t="str">
        <f>IF($H217=0,"",VLOOKUP($G217,Data!$G$3:$BA$2935,16,FALSE))</f>
        <v/>
      </c>
      <c r="X217" s="4" t="str">
        <f>IF($H217=0,"",VLOOKUP($G217,Data!$G$3:$BA$2935,17,FALSE))</f>
        <v/>
      </c>
      <c r="Y217" s="4" t="str">
        <f>IF($H217=0,"",VLOOKUP($G217,Data!$G$3:$BA$2935,18,FALSE))</f>
        <v/>
      </c>
      <c r="Z217" s="4" t="str">
        <f>IF($H217=0,"",VLOOKUP($G217,Data!$G$3:$BA$2935,19,FALSE))</f>
        <v/>
      </c>
      <c r="AA217" s="4" t="str">
        <f>IF($H217=0,"",VLOOKUP($G217,Data!$G$3:$BA$2935,20,FALSE))</f>
        <v/>
      </c>
      <c r="AB217" s="4" t="str">
        <f>IF($H217=0,"",VLOOKUP($G217,Data!$G$3:$BA$2935,21,FALSE))</f>
        <v/>
      </c>
      <c r="AC217" s="4" t="str">
        <f>IF($H217=0,"",VLOOKUP($G217,Data!$G$3:$BA$2935,22,FALSE))</f>
        <v/>
      </c>
      <c r="AD217" s="4" t="str">
        <f>IF($H217=0,"",VLOOKUP($G217,Data!$G$3:$BA$2935,23,FALSE))</f>
        <v/>
      </c>
      <c r="AE217" s="4" t="str">
        <f>IF($H217=0,"",VLOOKUP($G217,Data!$G$3:$BA$2935,24,FALSE))</f>
        <v/>
      </c>
      <c r="AF217" s="4" t="str">
        <f>IF($H217=0,"",VLOOKUP($G217,Data!$G$3:$BA$2935,25,FALSE))</f>
        <v/>
      </c>
      <c r="AG217" s="4" t="str">
        <f>IF($H217=0,"",VLOOKUP($G217,Data!$G$3:$BA$2935,26,FALSE))</f>
        <v/>
      </c>
      <c r="AH217" s="4" t="str">
        <f>IF($H217=0,"",VLOOKUP($G217,Data!$G$3:$BA$2935,27,FALSE))</f>
        <v/>
      </c>
      <c r="AI217" s="4" t="str">
        <f>IF($H217=0,"",VLOOKUP($G217,Data!$G$3:$BA$2935,28,FALSE))</f>
        <v/>
      </c>
      <c r="AJ217" s="4" t="str">
        <f>IF($H217=0,"",VLOOKUP($G217,Data!$G$3:$BA$2935,29,FALSE))</f>
        <v/>
      </c>
      <c r="AK217" s="4" t="str">
        <f>IF($H217=0,"",VLOOKUP($G217,Data!$G$3:$BA$2935,30,FALSE))</f>
        <v/>
      </c>
      <c r="AL217" s="4" t="str">
        <f>IF($H217=0,"",VLOOKUP($G217,Data!$G$3:$BA$2935,31,FALSE))</f>
        <v/>
      </c>
      <c r="AM217" s="4" t="str">
        <f>IF($H217=0,"",VLOOKUP($G217,Data!$G$3:$BA$2935,32,FALSE))</f>
        <v/>
      </c>
      <c r="AN217" s="4" t="str">
        <f>IF($H217=0,"",VLOOKUP($G217,Data!$G$3:$BA$2935,33,FALSE))</f>
        <v/>
      </c>
      <c r="AO217" s="4" t="str">
        <f>IF($H217=0,"",VLOOKUP($G217,Data!$G$3:$BA$2935,34,FALSE))</f>
        <v/>
      </c>
      <c r="AP217" s="4" t="str">
        <f>IF($H217=0,"",VLOOKUP($G217,Data!$G$3:$BA$2935,35,FALSE))</f>
        <v/>
      </c>
      <c r="AQ217" s="4" t="str">
        <f>IF($H217=0,"",VLOOKUP($G217,Data!$G$3:$BA$2935,36,FALSE))</f>
        <v/>
      </c>
      <c r="AR217" s="4" t="str">
        <f>IF($H217=0,"",VLOOKUP($G217,Data!$G$3:$BA$2935,37,FALSE))</f>
        <v/>
      </c>
      <c r="AS217" s="4" t="str">
        <f>IF($H217=0,"",VLOOKUP($G217,Data!$G$3:$BA$2935,38,FALSE))</f>
        <v/>
      </c>
      <c r="AT217" s="4" t="str">
        <f>IF($H217=0,"",VLOOKUP($G217,Data!$G$3:$BA$2935,39,FALSE))</f>
        <v/>
      </c>
    </row>
    <row r="218" spans="1:46" x14ac:dyDescent="0.25">
      <c r="A218" s="4">
        <f>PSSE!A220</f>
        <v>950011</v>
      </c>
      <c r="B218" s="4" t="str">
        <f>PSSE!B220</f>
        <v>QUGTRACH1_S1</v>
      </c>
      <c r="C218" s="4">
        <f>PSSE!D220</f>
        <v>26</v>
      </c>
      <c r="D218" s="4">
        <f>PSSE!E220</f>
        <v>600</v>
      </c>
      <c r="E218" s="4" t="str">
        <f>PSSE!F220</f>
        <v>ND</v>
      </c>
      <c r="F218" s="4">
        <f>PSSE!G220</f>
        <v>1</v>
      </c>
      <c r="G218" s="4" t="str">
        <f t="shared" si="3"/>
        <v>GOV26600ND1</v>
      </c>
      <c r="H218" s="4">
        <f>COUNTIF(Data!$G$3:$BA$2935,GOV!$G218)</f>
        <v>1</v>
      </c>
      <c r="I218" s="4" t="str">
        <f>IF($H218=0,"",VLOOKUP($G218,Data!$G$3:$BA$2935,2,FALSE))</f>
        <v>'TGOV1'</v>
      </c>
      <c r="J218" s="4">
        <f>PSSE!C220</f>
        <v>1</v>
      </c>
      <c r="K218" s="4">
        <f>IF($H218=0,"",VLOOKUP($G218,Data!$G$3:$BA$2935,4,FALSE))</f>
        <v>0.05</v>
      </c>
      <c r="L218" s="4">
        <f>IF($H218=0,"",VLOOKUP($G218,Data!$G$3:$BA$2935,5,FALSE))</f>
        <v>0.05</v>
      </c>
      <c r="M218" s="4">
        <f>IF($H218=0,"",VLOOKUP($G218,Data!$G$3:$BA$2935,6,FALSE))</f>
        <v>0.9</v>
      </c>
      <c r="N218" s="4">
        <f>IF($H218=0,"",VLOOKUP($G218,Data!$G$3:$BA$2935,7,FALSE))</f>
        <v>0.3</v>
      </c>
      <c r="O218" s="4">
        <f>IF($H218=0,"",VLOOKUP($G218,Data!$G$3:$BA$2935,8,FALSE))</f>
        <v>3</v>
      </c>
      <c r="P218" s="4">
        <f>IF($H218=0,"",VLOOKUP($G218,Data!$G$3:$BA$2935,9,FALSE))</f>
        <v>9</v>
      </c>
      <c r="Q218" s="4">
        <f>IF($H218=0,"",VLOOKUP($G218,Data!$G$3:$BA$2935,10,FALSE))</f>
        <v>0</v>
      </c>
      <c r="R218" s="4" t="str">
        <f>IF($H218=0,"",VLOOKUP($G218,Data!$G$3:$BA$2935,11,FALSE))</f>
        <v>/</v>
      </c>
      <c r="S218" s="4" t="str">
        <f>IF($H218=0,"",VLOOKUP($G218,Data!$G$3:$BA$2935,12,FALSE))</f>
        <v>/</v>
      </c>
      <c r="T218" s="4" t="str">
        <f>IF($H218=0,"",VLOOKUP($G218,Data!$G$3:$BA$2935,13,FALSE))</f>
        <v/>
      </c>
      <c r="U218" s="4" t="str">
        <f>IF($H218=0,"",VLOOKUP($G218,Data!$G$3:$BA$2935,14,FALSE))</f>
        <v/>
      </c>
      <c r="V218" s="4" t="str">
        <f>IF($H218=0,"",VLOOKUP($G218,Data!$G$3:$BA$2935,15,FALSE))</f>
        <v/>
      </c>
      <c r="W218" s="4" t="str">
        <f>IF($H218=0,"",VLOOKUP($G218,Data!$G$3:$BA$2935,16,FALSE))</f>
        <v/>
      </c>
      <c r="X218" s="4" t="str">
        <f>IF($H218=0,"",VLOOKUP($G218,Data!$G$3:$BA$2935,17,FALSE))</f>
        <v/>
      </c>
      <c r="Y218" s="4" t="str">
        <f>IF($H218=0,"",VLOOKUP($G218,Data!$G$3:$BA$2935,18,FALSE))</f>
        <v/>
      </c>
      <c r="Z218" s="4" t="str">
        <f>IF($H218=0,"",VLOOKUP($G218,Data!$G$3:$BA$2935,19,FALSE))</f>
        <v/>
      </c>
      <c r="AA218" s="4" t="str">
        <f>IF($H218=0,"",VLOOKUP($G218,Data!$G$3:$BA$2935,20,FALSE))</f>
        <v/>
      </c>
      <c r="AB218" s="4" t="str">
        <f>IF($H218=0,"",VLOOKUP($G218,Data!$G$3:$BA$2935,21,FALSE))</f>
        <v/>
      </c>
      <c r="AC218" s="4" t="str">
        <f>IF($H218=0,"",VLOOKUP($G218,Data!$G$3:$BA$2935,22,FALSE))</f>
        <v/>
      </c>
      <c r="AD218" s="4" t="str">
        <f>IF($H218=0,"",VLOOKUP($G218,Data!$G$3:$BA$2935,23,FALSE))</f>
        <v/>
      </c>
      <c r="AE218" s="4" t="str">
        <f>IF($H218=0,"",VLOOKUP($G218,Data!$G$3:$BA$2935,24,FALSE))</f>
        <v/>
      </c>
      <c r="AF218" s="4" t="str">
        <f>IF($H218=0,"",VLOOKUP($G218,Data!$G$3:$BA$2935,25,FALSE))</f>
        <v/>
      </c>
      <c r="AG218" s="4" t="str">
        <f>IF($H218=0,"",VLOOKUP($G218,Data!$G$3:$BA$2935,26,FALSE))</f>
        <v/>
      </c>
      <c r="AH218" s="4" t="str">
        <f>IF($H218=0,"",VLOOKUP($G218,Data!$G$3:$BA$2935,27,FALSE))</f>
        <v/>
      </c>
      <c r="AI218" s="4" t="str">
        <f>IF($H218=0,"",VLOOKUP($G218,Data!$G$3:$BA$2935,28,FALSE))</f>
        <v/>
      </c>
      <c r="AJ218" s="4" t="str">
        <f>IF($H218=0,"",VLOOKUP($G218,Data!$G$3:$BA$2935,29,FALSE))</f>
        <v/>
      </c>
      <c r="AK218" s="4" t="str">
        <f>IF($H218=0,"",VLOOKUP($G218,Data!$G$3:$BA$2935,30,FALSE))</f>
        <v/>
      </c>
      <c r="AL218" s="4" t="str">
        <f>IF($H218=0,"",VLOOKUP($G218,Data!$G$3:$BA$2935,31,FALSE))</f>
        <v/>
      </c>
      <c r="AM218" s="4" t="str">
        <f>IF($H218=0,"",VLOOKUP($G218,Data!$G$3:$BA$2935,32,FALSE))</f>
        <v/>
      </c>
      <c r="AN218" s="4" t="str">
        <f>IF($H218=0,"",VLOOKUP($G218,Data!$G$3:$BA$2935,33,FALSE))</f>
        <v/>
      </c>
      <c r="AO218" s="4" t="str">
        <f>IF($H218=0,"",VLOOKUP($G218,Data!$G$3:$BA$2935,34,FALSE))</f>
        <v/>
      </c>
      <c r="AP218" s="4" t="str">
        <f>IF($H218=0,"",VLOOKUP($G218,Data!$G$3:$BA$2935,35,FALSE))</f>
        <v/>
      </c>
      <c r="AQ218" s="4" t="str">
        <f>IF($H218=0,"",VLOOKUP($G218,Data!$G$3:$BA$2935,36,FALSE))</f>
        <v/>
      </c>
      <c r="AR218" s="4" t="str">
        <f>IF($H218=0,"",VLOOKUP($G218,Data!$G$3:$BA$2935,37,FALSE))</f>
        <v/>
      </c>
      <c r="AS218" s="4" t="str">
        <f>IF($H218=0,"",VLOOKUP($G218,Data!$G$3:$BA$2935,38,FALSE))</f>
        <v/>
      </c>
      <c r="AT218" s="4" t="str">
        <f>IF($H218=0,"",VLOOKUP($G218,Data!$G$3:$BA$2935,39,FALSE))</f>
        <v/>
      </c>
    </row>
    <row r="219" spans="1:46" x14ac:dyDescent="0.25">
      <c r="A219" s="4">
        <f>PSSE!A221</f>
        <v>950012</v>
      </c>
      <c r="B219" s="4" t="str">
        <f>PSSE!B221</f>
        <v>QUGTRACH1_S2</v>
      </c>
      <c r="C219" s="4">
        <f>PSSE!D221</f>
        <v>26</v>
      </c>
      <c r="D219" s="4">
        <f>PSSE!E221</f>
        <v>600</v>
      </c>
      <c r="E219" s="4" t="str">
        <f>PSSE!F221</f>
        <v>ND</v>
      </c>
      <c r="F219" s="4">
        <f>PSSE!G221</f>
        <v>1</v>
      </c>
      <c r="G219" s="4" t="str">
        <f t="shared" si="3"/>
        <v>GOV26600ND1</v>
      </c>
      <c r="H219" s="4">
        <f>COUNTIF(Data!$G$3:$BA$2935,GOV!$G219)</f>
        <v>1</v>
      </c>
      <c r="I219" s="4" t="str">
        <f>IF($H219=0,"",VLOOKUP($G219,Data!$G$3:$BA$2935,2,FALSE))</f>
        <v>'TGOV1'</v>
      </c>
      <c r="J219" s="4">
        <f>PSSE!C221</f>
        <v>1</v>
      </c>
      <c r="K219" s="4">
        <f>IF($H219=0,"",VLOOKUP($G219,Data!$G$3:$BA$2935,4,FALSE))</f>
        <v>0.05</v>
      </c>
      <c r="L219" s="4">
        <f>IF($H219=0,"",VLOOKUP($G219,Data!$G$3:$BA$2935,5,FALSE))</f>
        <v>0.05</v>
      </c>
      <c r="M219" s="4">
        <f>IF($H219=0,"",VLOOKUP($G219,Data!$G$3:$BA$2935,6,FALSE))</f>
        <v>0.9</v>
      </c>
      <c r="N219" s="4">
        <f>IF($H219=0,"",VLOOKUP($G219,Data!$G$3:$BA$2935,7,FALSE))</f>
        <v>0.3</v>
      </c>
      <c r="O219" s="4">
        <f>IF($H219=0,"",VLOOKUP($G219,Data!$G$3:$BA$2935,8,FALSE))</f>
        <v>3</v>
      </c>
      <c r="P219" s="4">
        <f>IF($H219=0,"",VLOOKUP($G219,Data!$G$3:$BA$2935,9,FALSE))</f>
        <v>9</v>
      </c>
      <c r="Q219" s="4">
        <f>IF($H219=0,"",VLOOKUP($G219,Data!$G$3:$BA$2935,10,FALSE))</f>
        <v>0</v>
      </c>
      <c r="R219" s="4" t="str">
        <f>IF($H219=0,"",VLOOKUP($G219,Data!$G$3:$BA$2935,11,FALSE))</f>
        <v>/</v>
      </c>
      <c r="S219" s="4" t="str">
        <f>IF($H219=0,"",VLOOKUP($G219,Data!$G$3:$BA$2935,12,FALSE))</f>
        <v>/</v>
      </c>
      <c r="T219" s="4" t="str">
        <f>IF($H219=0,"",VLOOKUP($G219,Data!$G$3:$BA$2935,13,FALSE))</f>
        <v/>
      </c>
      <c r="U219" s="4" t="str">
        <f>IF($H219=0,"",VLOOKUP($G219,Data!$G$3:$BA$2935,14,FALSE))</f>
        <v/>
      </c>
      <c r="V219" s="4" t="str">
        <f>IF($H219=0,"",VLOOKUP($G219,Data!$G$3:$BA$2935,15,FALSE))</f>
        <v/>
      </c>
      <c r="W219" s="4" t="str">
        <f>IF($H219=0,"",VLOOKUP($G219,Data!$G$3:$BA$2935,16,FALSE))</f>
        <v/>
      </c>
      <c r="X219" s="4" t="str">
        <f>IF($H219=0,"",VLOOKUP($G219,Data!$G$3:$BA$2935,17,FALSE))</f>
        <v/>
      </c>
      <c r="Y219" s="4" t="str">
        <f>IF($H219=0,"",VLOOKUP($G219,Data!$G$3:$BA$2935,18,FALSE))</f>
        <v/>
      </c>
      <c r="Z219" s="4" t="str">
        <f>IF($H219=0,"",VLOOKUP($G219,Data!$G$3:$BA$2935,19,FALSE))</f>
        <v/>
      </c>
      <c r="AA219" s="4" t="str">
        <f>IF($H219=0,"",VLOOKUP($G219,Data!$G$3:$BA$2935,20,FALSE))</f>
        <v/>
      </c>
      <c r="AB219" s="4" t="str">
        <f>IF($H219=0,"",VLOOKUP($G219,Data!$G$3:$BA$2935,21,FALSE))</f>
        <v/>
      </c>
      <c r="AC219" s="4" t="str">
        <f>IF($H219=0,"",VLOOKUP($G219,Data!$G$3:$BA$2935,22,FALSE))</f>
        <v/>
      </c>
      <c r="AD219" s="4" t="str">
        <f>IF($H219=0,"",VLOOKUP($G219,Data!$G$3:$BA$2935,23,FALSE))</f>
        <v/>
      </c>
      <c r="AE219" s="4" t="str">
        <f>IF($H219=0,"",VLOOKUP($G219,Data!$G$3:$BA$2935,24,FALSE))</f>
        <v/>
      </c>
      <c r="AF219" s="4" t="str">
        <f>IF($H219=0,"",VLOOKUP($G219,Data!$G$3:$BA$2935,25,FALSE))</f>
        <v/>
      </c>
      <c r="AG219" s="4" t="str">
        <f>IF($H219=0,"",VLOOKUP($G219,Data!$G$3:$BA$2935,26,FALSE))</f>
        <v/>
      </c>
      <c r="AH219" s="4" t="str">
        <f>IF($H219=0,"",VLOOKUP($G219,Data!$G$3:$BA$2935,27,FALSE))</f>
        <v/>
      </c>
      <c r="AI219" s="4" t="str">
        <f>IF($H219=0,"",VLOOKUP($G219,Data!$G$3:$BA$2935,28,FALSE))</f>
        <v/>
      </c>
      <c r="AJ219" s="4" t="str">
        <f>IF($H219=0,"",VLOOKUP($G219,Data!$G$3:$BA$2935,29,FALSE))</f>
        <v/>
      </c>
      <c r="AK219" s="4" t="str">
        <f>IF($H219=0,"",VLOOKUP($G219,Data!$G$3:$BA$2935,30,FALSE))</f>
        <v/>
      </c>
      <c r="AL219" s="4" t="str">
        <f>IF($H219=0,"",VLOOKUP($G219,Data!$G$3:$BA$2935,31,FALSE))</f>
        <v/>
      </c>
      <c r="AM219" s="4" t="str">
        <f>IF($H219=0,"",VLOOKUP($G219,Data!$G$3:$BA$2935,32,FALSE))</f>
        <v/>
      </c>
      <c r="AN219" s="4" t="str">
        <f>IF($H219=0,"",VLOOKUP($G219,Data!$G$3:$BA$2935,33,FALSE))</f>
        <v/>
      </c>
      <c r="AO219" s="4" t="str">
        <f>IF($H219=0,"",VLOOKUP($G219,Data!$G$3:$BA$2935,34,FALSE))</f>
        <v/>
      </c>
      <c r="AP219" s="4" t="str">
        <f>IF($H219=0,"",VLOOKUP($G219,Data!$G$3:$BA$2935,35,FALSE))</f>
        <v/>
      </c>
      <c r="AQ219" s="4" t="str">
        <f>IF($H219=0,"",VLOOKUP($G219,Data!$G$3:$BA$2935,36,FALSE))</f>
        <v/>
      </c>
      <c r="AR219" s="4" t="str">
        <f>IF($H219=0,"",VLOOKUP($G219,Data!$G$3:$BA$2935,37,FALSE))</f>
        <v/>
      </c>
      <c r="AS219" s="4" t="str">
        <f>IF($H219=0,"",VLOOKUP($G219,Data!$G$3:$BA$2935,38,FALSE))</f>
        <v/>
      </c>
      <c r="AT219" s="4" t="str">
        <f>IF($H219=0,"",VLOOKUP($G219,Data!$G$3:$BA$2935,39,FALSE))</f>
        <v/>
      </c>
    </row>
    <row r="220" spans="1:46" x14ac:dyDescent="0.25">
      <c r="A220" s="4">
        <f>PSSE!A222</f>
        <v>950021</v>
      </c>
      <c r="B220" s="4" t="str">
        <f>PSSE!B222</f>
        <v>QUGTRACH2_S1</v>
      </c>
      <c r="C220" s="4">
        <f>PSSE!D222</f>
        <v>26</v>
      </c>
      <c r="D220" s="4">
        <f>PSSE!E222</f>
        <v>600</v>
      </c>
      <c r="E220" s="4" t="str">
        <f>PSSE!F222</f>
        <v>ND</v>
      </c>
      <c r="F220" s="4">
        <f>PSSE!G222</f>
        <v>1</v>
      </c>
      <c r="G220" s="4" t="str">
        <f t="shared" si="3"/>
        <v>GOV26600ND1</v>
      </c>
      <c r="H220" s="4">
        <f>COUNTIF(Data!$G$3:$BA$2935,GOV!$G220)</f>
        <v>1</v>
      </c>
      <c r="I220" s="4" t="str">
        <f>IF($H220=0,"",VLOOKUP($G220,Data!$G$3:$BA$2935,2,FALSE))</f>
        <v>'TGOV1'</v>
      </c>
      <c r="J220" s="4">
        <f>PSSE!C222</f>
        <v>1</v>
      </c>
      <c r="K220" s="4">
        <f>IF($H220=0,"",VLOOKUP($G220,Data!$G$3:$BA$2935,4,FALSE))</f>
        <v>0.05</v>
      </c>
      <c r="L220" s="4">
        <f>IF($H220=0,"",VLOOKUP($G220,Data!$G$3:$BA$2935,5,FALSE))</f>
        <v>0.05</v>
      </c>
      <c r="M220" s="4">
        <f>IF($H220=0,"",VLOOKUP($G220,Data!$G$3:$BA$2935,6,FALSE))</f>
        <v>0.9</v>
      </c>
      <c r="N220" s="4">
        <f>IF($H220=0,"",VLOOKUP($G220,Data!$G$3:$BA$2935,7,FALSE))</f>
        <v>0.3</v>
      </c>
      <c r="O220" s="4">
        <f>IF($H220=0,"",VLOOKUP($G220,Data!$G$3:$BA$2935,8,FALSE))</f>
        <v>3</v>
      </c>
      <c r="P220" s="4">
        <f>IF($H220=0,"",VLOOKUP($G220,Data!$G$3:$BA$2935,9,FALSE))</f>
        <v>9</v>
      </c>
      <c r="Q220" s="4">
        <f>IF($H220=0,"",VLOOKUP($G220,Data!$G$3:$BA$2935,10,FALSE))</f>
        <v>0</v>
      </c>
      <c r="R220" s="4" t="str">
        <f>IF($H220=0,"",VLOOKUP($G220,Data!$G$3:$BA$2935,11,FALSE))</f>
        <v>/</v>
      </c>
      <c r="S220" s="4" t="str">
        <f>IF($H220=0,"",VLOOKUP($G220,Data!$G$3:$BA$2935,12,FALSE))</f>
        <v>/</v>
      </c>
      <c r="T220" s="4" t="str">
        <f>IF($H220=0,"",VLOOKUP($G220,Data!$G$3:$BA$2935,13,FALSE))</f>
        <v/>
      </c>
      <c r="U220" s="4" t="str">
        <f>IF($H220=0,"",VLOOKUP($G220,Data!$G$3:$BA$2935,14,FALSE))</f>
        <v/>
      </c>
      <c r="V220" s="4" t="str">
        <f>IF($H220=0,"",VLOOKUP($G220,Data!$G$3:$BA$2935,15,FALSE))</f>
        <v/>
      </c>
      <c r="W220" s="4" t="str">
        <f>IF($H220=0,"",VLOOKUP($G220,Data!$G$3:$BA$2935,16,FALSE))</f>
        <v/>
      </c>
      <c r="X220" s="4" t="str">
        <f>IF($H220=0,"",VLOOKUP($G220,Data!$G$3:$BA$2935,17,FALSE))</f>
        <v/>
      </c>
      <c r="Y220" s="4" t="str">
        <f>IF($H220=0,"",VLOOKUP($G220,Data!$G$3:$BA$2935,18,FALSE))</f>
        <v/>
      </c>
      <c r="Z220" s="4" t="str">
        <f>IF($H220=0,"",VLOOKUP($G220,Data!$G$3:$BA$2935,19,FALSE))</f>
        <v/>
      </c>
      <c r="AA220" s="4" t="str">
        <f>IF($H220=0,"",VLOOKUP($G220,Data!$G$3:$BA$2935,20,FALSE))</f>
        <v/>
      </c>
      <c r="AB220" s="4" t="str">
        <f>IF($H220=0,"",VLOOKUP($G220,Data!$G$3:$BA$2935,21,FALSE))</f>
        <v/>
      </c>
      <c r="AC220" s="4" t="str">
        <f>IF($H220=0,"",VLOOKUP($G220,Data!$G$3:$BA$2935,22,FALSE))</f>
        <v/>
      </c>
      <c r="AD220" s="4" t="str">
        <f>IF($H220=0,"",VLOOKUP($G220,Data!$G$3:$BA$2935,23,FALSE))</f>
        <v/>
      </c>
      <c r="AE220" s="4" t="str">
        <f>IF($H220=0,"",VLOOKUP($G220,Data!$G$3:$BA$2935,24,FALSE))</f>
        <v/>
      </c>
      <c r="AF220" s="4" t="str">
        <f>IF($H220=0,"",VLOOKUP($G220,Data!$G$3:$BA$2935,25,FALSE))</f>
        <v/>
      </c>
      <c r="AG220" s="4" t="str">
        <f>IF($H220=0,"",VLOOKUP($G220,Data!$G$3:$BA$2935,26,FALSE))</f>
        <v/>
      </c>
      <c r="AH220" s="4" t="str">
        <f>IF($H220=0,"",VLOOKUP($G220,Data!$G$3:$BA$2935,27,FALSE))</f>
        <v/>
      </c>
      <c r="AI220" s="4" t="str">
        <f>IF($H220=0,"",VLOOKUP($G220,Data!$G$3:$BA$2935,28,FALSE))</f>
        <v/>
      </c>
      <c r="AJ220" s="4" t="str">
        <f>IF($H220=0,"",VLOOKUP($G220,Data!$G$3:$BA$2935,29,FALSE))</f>
        <v/>
      </c>
      <c r="AK220" s="4" t="str">
        <f>IF($H220=0,"",VLOOKUP($G220,Data!$G$3:$BA$2935,30,FALSE))</f>
        <v/>
      </c>
      <c r="AL220" s="4" t="str">
        <f>IF($H220=0,"",VLOOKUP($G220,Data!$G$3:$BA$2935,31,FALSE))</f>
        <v/>
      </c>
      <c r="AM220" s="4" t="str">
        <f>IF($H220=0,"",VLOOKUP($G220,Data!$G$3:$BA$2935,32,FALSE))</f>
        <v/>
      </c>
      <c r="AN220" s="4" t="str">
        <f>IF($H220=0,"",VLOOKUP($G220,Data!$G$3:$BA$2935,33,FALSE))</f>
        <v/>
      </c>
      <c r="AO220" s="4" t="str">
        <f>IF($H220=0,"",VLOOKUP($G220,Data!$G$3:$BA$2935,34,FALSE))</f>
        <v/>
      </c>
      <c r="AP220" s="4" t="str">
        <f>IF($H220=0,"",VLOOKUP($G220,Data!$G$3:$BA$2935,35,FALSE))</f>
        <v/>
      </c>
      <c r="AQ220" s="4" t="str">
        <f>IF($H220=0,"",VLOOKUP($G220,Data!$G$3:$BA$2935,36,FALSE))</f>
        <v/>
      </c>
      <c r="AR220" s="4" t="str">
        <f>IF($H220=0,"",VLOOKUP($G220,Data!$G$3:$BA$2935,37,FALSE))</f>
        <v/>
      </c>
      <c r="AS220" s="4" t="str">
        <f>IF($H220=0,"",VLOOKUP($G220,Data!$G$3:$BA$2935,38,FALSE))</f>
        <v/>
      </c>
      <c r="AT220" s="4" t="str">
        <f>IF($H220=0,"",VLOOKUP($G220,Data!$G$3:$BA$2935,39,FALSE))</f>
        <v/>
      </c>
    </row>
    <row r="221" spans="1:46" x14ac:dyDescent="0.25">
      <c r="A221" s="4">
        <f>PSSE!A223</f>
        <v>950022</v>
      </c>
      <c r="B221" s="4" t="str">
        <f>PSSE!B223</f>
        <v>QUGTRACH2_S2</v>
      </c>
      <c r="C221" s="4">
        <f>PSSE!D223</f>
        <v>26</v>
      </c>
      <c r="D221" s="4">
        <f>PSSE!E223</f>
        <v>600</v>
      </c>
      <c r="E221" s="4" t="str">
        <f>PSSE!F223</f>
        <v>ND</v>
      </c>
      <c r="F221" s="4">
        <f>PSSE!G223</f>
        <v>1</v>
      </c>
      <c r="G221" s="4" t="str">
        <f t="shared" si="3"/>
        <v>GOV26600ND1</v>
      </c>
      <c r="H221" s="4">
        <f>COUNTIF(Data!$G$3:$BA$2935,GOV!$G221)</f>
        <v>1</v>
      </c>
      <c r="I221" s="4" t="str">
        <f>IF($H221=0,"",VLOOKUP($G221,Data!$G$3:$BA$2935,2,FALSE))</f>
        <v>'TGOV1'</v>
      </c>
      <c r="J221" s="4">
        <f>PSSE!C223</f>
        <v>1</v>
      </c>
      <c r="K221" s="4">
        <f>IF($H221=0,"",VLOOKUP($G221,Data!$G$3:$BA$2935,4,FALSE))</f>
        <v>0.05</v>
      </c>
      <c r="L221" s="4">
        <f>IF($H221=0,"",VLOOKUP($G221,Data!$G$3:$BA$2935,5,FALSE))</f>
        <v>0.05</v>
      </c>
      <c r="M221" s="4">
        <f>IF($H221=0,"",VLOOKUP($G221,Data!$G$3:$BA$2935,6,FALSE))</f>
        <v>0.9</v>
      </c>
      <c r="N221" s="4">
        <f>IF($H221=0,"",VLOOKUP($G221,Data!$G$3:$BA$2935,7,FALSE))</f>
        <v>0.3</v>
      </c>
      <c r="O221" s="4">
        <f>IF($H221=0,"",VLOOKUP($G221,Data!$G$3:$BA$2935,8,FALSE))</f>
        <v>3</v>
      </c>
      <c r="P221" s="4">
        <f>IF($H221=0,"",VLOOKUP($G221,Data!$G$3:$BA$2935,9,FALSE))</f>
        <v>9</v>
      </c>
      <c r="Q221" s="4">
        <f>IF($H221=0,"",VLOOKUP($G221,Data!$G$3:$BA$2935,10,FALSE))</f>
        <v>0</v>
      </c>
      <c r="R221" s="4" t="str">
        <f>IF($H221=0,"",VLOOKUP($G221,Data!$G$3:$BA$2935,11,FALSE))</f>
        <v>/</v>
      </c>
      <c r="S221" s="4" t="str">
        <f>IF($H221=0,"",VLOOKUP($G221,Data!$G$3:$BA$2935,12,FALSE))</f>
        <v>/</v>
      </c>
      <c r="T221" s="4" t="str">
        <f>IF($H221=0,"",VLOOKUP($G221,Data!$G$3:$BA$2935,13,FALSE))</f>
        <v/>
      </c>
      <c r="U221" s="4" t="str">
        <f>IF($H221=0,"",VLOOKUP($G221,Data!$G$3:$BA$2935,14,FALSE))</f>
        <v/>
      </c>
      <c r="V221" s="4" t="str">
        <f>IF($H221=0,"",VLOOKUP($G221,Data!$G$3:$BA$2935,15,FALSE))</f>
        <v/>
      </c>
      <c r="W221" s="4" t="str">
        <f>IF($H221=0,"",VLOOKUP($G221,Data!$G$3:$BA$2935,16,FALSE))</f>
        <v/>
      </c>
      <c r="X221" s="4" t="str">
        <f>IF($H221=0,"",VLOOKUP($G221,Data!$G$3:$BA$2935,17,FALSE))</f>
        <v/>
      </c>
      <c r="Y221" s="4" t="str">
        <f>IF($H221=0,"",VLOOKUP($G221,Data!$G$3:$BA$2935,18,FALSE))</f>
        <v/>
      </c>
      <c r="Z221" s="4" t="str">
        <f>IF($H221=0,"",VLOOKUP($G221,Data!$G$3:$BA$2935,19,FALSE))</f>
        <v/>
      </c>
      <c r="AA221" s="4" t="str">
        <f>IF($H221=0,"",VLOOKUP($G221,Data!$G$3:$BA$2935,20,FALSE))</f>
        <v/>
      </c>
      <c r="AB221" s="4" t="str">
        <f>IF($H221=0,"",VLOOKUP($G221,Data!$G$3:$BA$2935,21,FALSE))</f>
        <v/>
      </c>
      <c r="AC221" s="4" t="str">
        <f>IF($H221=0,"",VLOOKUP($G221,Data!$G$3:$BA$2935,22,FALSE))</f>
        <v/>
      </c>
      <c r="AD221" s="4" t="str">
        <f>IF($H221=0,"",VLOOKUP($G221,Data!$G$3:$BA$2935,23,FALSE))</f>
        <v/>
      </c>
      <c r="AE221" s="4" t="str">
        <f>IF($H221=0,"",VLOOKUP($G221,Data!$G$3:$BA$2935,24,FALSE))</f>
        <v/>
      </c>
      <c r="AF221" s="4" t="str">
        <f>IF($H221=0,"",VLOOKUP($G221,Data!$G$3:$BA$2935,25,FALSE))</f>
        <v/>
      </c>
      <c r="AG221" s="4" t="str">
        <f>IF($H221=0,"",VLOOKUP($G221,Data!$G$3:$BA$2935,26,FALSE))</f>
        <v/>
      </c>
      <c r="AH221" s="4" t="str">
        <f>IF($H221=0,"",VLOOKUP($G221,Data!$G$3:$BA$2935,27,FALSE))</f>
        <v/>
      </c>
      <c r="AI221" s="4" t="str">
        <f>IF($H221=0,"",VLOOKUP($G221,Data!$G$3:$BA$2935,28,FALSE))</f>
        <v/>
      </c>
      <c r="AJ221" s="4" t="str">
        <f>IF($H221=0,"",VLOOKUP($G221,Data!$G$3:$BA$2935,29,FALSE))</f>
        <v/>
      </c>
      <c r="AK221" s="4" t="str">
        <f>IF($H221=0,"",VLOOKUP($G221,Data!$G$3:$BA$2935,30,FALSE))</f>
        <v/>
      </c>
      <c r="AL221" s="4" t="str">
        <f>IF($H221=0,"",VLOOKUP($G221,Data!$G$3:$BA$2935,31,FALSE))</f>
        <v/>
      </c>
      <c r="AM221" s="4" t="str">
        <f>IF($H221=0,"",VLOOKUP($G221,Data!$G$3:$BA$2935,32,FALSE))</f>
        <v/>
      </c>
      <c r="AN221" s="4" t="str">
        <f>IF($H221=0,"",VLOOKUP($G221,Data!$G$3:$BA$2935,33,FALSE))</f>
        <v/>
      </c>
      <c r="AO221" s="4" t="str">
        <f>IF($H221=0,"",VLOOKUP($G221,Data!$G$3:$BA$2935,34,FALSE))</f>
        <v/>
      </c>
      <c r="AP221" s="4" t="str">
        <f>IF($H221=0,"",VLOOKUP($G221,Data!$G$3:$BA$2935,35,FALSE))</f>
        <v/>
      </c>
      <c r="AQ221" s="4" t="str">
        <f>IF($H221=0,"",VLOOKUP($G221,Data!$G$3:$BA$2935,36,FALSE))</f>
        <v/>
      </c>
      <c r="AR221" s="4" t="str">
        <f>IF($H221=0,"",VLOOKUP($G221,Data!$G$3:$BA$2935,37,FALSE))</f>
        <v/>
      </c>
      <c r="AS221" s="4" t="str">
        <f>IF($H221=0,"",VLOOKUP($G221,Data!$G$3:$BA$2935,38,FALSE))</f>
        <v/>
      </c>
      <c r="AT221" s="4" t="str">
        <f>IF($H221=0,"",VLOOKUP($G221,Data!$G$3:$BA$2935,39,FALSE))</f>
        <v/>
      </c>
    </row>
    <row r="222" spans="1:46" x14ac:dyDescent="0.25">
      <c r="A222" s="4">
        <f>PSSE!A224</f>
        <v>950041</v>
      </c>
      <c r="B222" s="4" t="str">
        <f>PSSE!B224</f>
        <v>KIMHOA_H1</v>
      </c>
      <c r="C222" s="4">
        <f>PSSE!D224</f>
        <v>11</v>
      </c>
      <c r="D222" s="4">
        <f>PSSE!E224</f>
        <v>24</v>
      </c>
      <c r="E222" s="4" t="str">
        <f>PSSE!F224</f>
        <v>TD</v>
      </c>
      <c r="F222" s="4">
        <f>PSSE!G224</f>
        <v>1</v>
      </c>
      <c r="G222" s="4" t="str">
        <f t="shared" si="3"/>
        <v>GOV1124TD1</v>
      </c>
      <c r="H222" s="4">
        <f>COUNTIF(Data!$G$3:$BA$2935,GOV!$G222)</f>
        <v>1</v>
      </c>
      <c r="I222" s="4" t="str">
        <f>IF($H222=0,"",VLOOKUP($G222,Data!$G$3:$BA$2935,2,FALSE))</f>
        <v>'HYGOV'</v>
      </c>
      <c r="J222" s="4">
        <f>PSSE!C224</f>
        <v>1</v>
      </c>
      <c r="K222" s="4">
        <f>IF($H222=0,"",VLOOKUP($G222,Data!$G$3:$BA$2935,4,FALSE))</f>
        <v>0.06</v>
      </c>
      <c r="L222" s="4">
        <f>IF($H222=0,"",VLOOKUP($G222,Data!$G$3:$BA$2935,5,FALSE))</f>
        <v>0.4</v>
      </c>
      <c r="M222" s="4">
        <f>IF($H222=0,"",VLOOKUP($G222,Data!$G$3:$BA$2935,6,FALSE))</f>
        <v>3</v>
      </c>
      <c r="N222" s="4">
        <f>IF($H222=0,"",VLOOKUP($G222,Data!$G$3:$BA$2935,7,FALSE))</f>
        <v>9.9000000000000005E-2</v>
      </c>
      <c r="O222" s="4">
        <f>IF($H222=0,"",VLOOKUP($G222,Data!$G$3:$BA$2935,8,FALSE))</f>
        <v>0.4</v>
      </c>
      <c r="P222" s="4">
        <f>IF($H222=0,"",VLOOKUP($G222,Data!$G$3:$BA$2935,9,FALSE))</f>
        <v>0.15</v>
      </c>
      <c r="Q222" s="4">
        <f>IF($H222=0,"",VLOOKUP($G222,Data!$G$3:$BA$2935,10,FALSE))</f>
        <v>1</v>
      </c>
      <c r="R222" s="4">
        <f>IF($H222=0,"",VLOOKUP($G222,Data!$G$3:$BA$2935,11,FALSE))</f>
        <v>0.1</v>
      </c>
      <c r="S222" s="4">
        <f>IF($H222=0,"",VLOOKUP($G222,Data!$G$3:$BA$2935,12,FALSE))</f>
        <v>1.35</v>
      </c>
      <c r="T222" s="4">
        <f>IF($H222=0,"",VLOOKUP($G222,Data!$G$3:$BA$2935,13,FALSE))</f>
        <v>1.4</v>
      </c>
      <c r="U222" s="4">
        <f>IF($H222=0,"",VLOOKUP($G222,Data!$G$3:$BA$2935,14,FALSE))</f>
        <v>0.1</v>
      </c>
      <c r="V222" s="4">
        <f>IF($H222=0,"",VLOOKUP($G222,Data!$G$3:$BA$2935,15,FALSE))</f>
        <v>0.1</v>
      </c>
      <c r="W222" s="4" t="str">
        <f>IF($H222=0,"",VLOOKUP($G222,Data!$G$3:$BA$2935,16,FALSE))</f>
        <v>/</v>
      </c>
      <c r="X222" s="4" t="str">
        <f>IF($H222=0,"",VLOOKUP($G222,Data!$G$3:$BA$2935,17,FALSE))</f>
        <v>/</v>
      </c>
      <c r="Y222" s="4" t="str">
        <f>IF($H222=0,"",VLOOKUP($G222,Data!$G$3:$BA$2935,18,FALSE))</f>
        <v/>
      </c>
      <c r="Z222" s="4" t="str">
        <f>IF($H222=0,"",VLOOKUP($G222,Data!$G$3:$BA$2935,19,FALSE))</f>
        <v/>
      </c>
      <c r="AA222" s="4" t="str">
        <f>IF($H222=0,"",VLOOKUP($G222,Data!$G$3:$BA$2935,20,FALSE))</f>
        <v/>
      </c>
      <c r="AB222" s="4" t="str">
        <f>IF($H222=0,"",VLOOKUP($G222,Data!$G$3:$BA$2935,21,FALSE))</f>
        <v/>
      </c>
      <c r="AC222" s="4" t="str">
        <f>IF($H222=0,"",VLOOKUP($G222,Data!$G$3:$BA$2935,22,FALSE))</f>
        <v/>
      </c>
      <c r="AD222" s="4" t="str">
        <f>IF($H222=0,"",VLOOKUP($G222,Data!$G$3:$BA$2935,23,FALSE))</f>
        <v/>
      </c>
      <c r="AE222" s="4" t="str">
        <f>IF($H222=0,"",VLOOKUP($G222,Data!$G$3:$BA$2935,24,FALSE))</f>
        <v/>
      </c>
      <c r="AF222" s="4" t="str">
        <f>IF($H222=0,"",VLOOKUP($G222,Data!$G$3:$BA$2935,25,FALSE))</f>
        <v/>
      </c>
      <c r="AG222" s="4" t="str">
        <f>IF($H222=0,"",VLOOKUP($G222,Data!$G$3:$BA$2935,26,FALSE))</f>
        <v/>
      </c>
      <c r="AH222" s="4" t="str">
        <f>IF($H222=0,"",VLOOKUP($G222,Data!$G$3:$BA$2935,27,FALSE))</f>
        <v/>
      </c>
      <c r="AI222" s="4" t="str">
        <f>IF($H222=0,"",VLOOKUP($G222,Data!$G$3:$BA$2935,28,FALSE))</f>
        <v/>
      </c>
      <c r="AJ222" s="4" t="str">
        <f>IF($H222=0,"",VLOOKUP($G222,Data!$G$3:$BA$2935,29,FALSE))</f>
        <v/>
      </c>
      <c r="AK222" s="4" t="str">
        <f>IF($H222=0,"",VLOOKUP($G222,Data!$G$3:$BA$2935,30,FALSE))</f>
        <v/>
      </c>
      <c r="AL222" s="4" t="str">
        <f>IF($H222=0,"",VLOOKUP($G222,Data!$G$3:$BA$2935,31,FALSE))</f>
        <v/>
      </c>
      <c r="AM222" s="4" t="str">
        <f>IF($H222=0,"",VLOOKUP($G222,Data!$G$3:$BA$2935,32,FALSE))</f>
        <v/>
      </c>
      <c r="AN222" s="4" t="str">
        <f>IF($H222=0,"",VLOOKUP($G222,Data!$G$3:$BA$2935,33,FALSE))</f>
        <v/>
      </c>
      <c r="AO222" s="4" t="str">
        <f>IF($H222=0,"",VLOOKUP($G222,Data!$G$3:$BA$2935,34,FALSE))</f>
        <v/>
      </c>
      <c r="AP222" s="4" t="str">
        <f>IF($H222=0,"",VLOOKUP($G222,Data!$G$3:$BA$2935,35,FALSE))</f>
        <v/>
      </c>
      <c r="AQ222" s="4" t="str">
        <f>IF($H222=0,"",VLOOKUP($G222,Data!$G$3:$BA$2935,36,FALSE))</f>
        <v/>
      </c>
      <c r="AR222" s="4" t="str">
        <f>IF($H222=0,"",VLOOKUP($G222,Data!$G$3:$BA$2935,37,FALSE))</f>
        <v/>
      </c>
      <c r="AS222" s="4" t="str">
        <f>IF($H222=0,"",VLOOKUP($G222,Data!$G$3:$BA$2935,38,FALSE))</f>
        <v/>
      </c>
      <c r="AT222" s="4" t="str">
        <f>IF($H222=0,"",VLOOKUP($G222,Data!$G$3:$BA$2935,39,FALSE))</f>
        <v/>
      </c>
    </row>
    <row r="223" spans="1:46" x14ac:dyDescent="0.25">
      <c r="A223" s="4">
        <f>PSSE!A225</f>
        <v>950051</v>
      </c>
      <c r="B223" s="4" t="str">
        <f>PSSE!B225</f>
        <v>LATRONG_H1</v>
      </c>
      <c r="C223" s="4">
        <f>PSSE!D225</f>
        <v>10.5</v>
      </c>
      <c r="D223" s="4">
        <f>PSSE!E225</f>
        <v>20</v>
      </c>
      <c r="E223" s="4" t="str">
        <f>PSSE!F225</f>
        <v>TD</v>
      </c>
      <c r="F223" s="4">
        <f>PSSE!G225</f>
        <v>1</v>
      </c>
      <c r="G223" s="4" t="str">
        <f t="shared" si="3"/>
        <v>GOV10.520TD1</v>
      </c>
      <c r="H223" s="4">
        <f>COUNTIF(Data!$G$3:$BA$2935,GOV!$G223)</f>
        <v>1</v>
      </c>
      <c r="I223" s="4" t="str">
        <f>IF($H223=0,"",VLOOKUP($G223,Data!$G$3:$BA$2935,2,FALSE))</f>
        <v>'HYGOV'</v>
      </c>
      <c r="J223" s="4">
        <f>PSSE!C225</f>
        <v>1</v>
      </c>
      <c r="K223" s="4">
        <f>IF($H223=0,"",VLOOKUP($G223,Data!$G$3:$BA$2935,4,FALSE))</f>
        <v>0.06</v>
      </c>
      <c r="L223" s="4">
        <f>IF($H223=0,"",VLOOKUP($G223,Data!$G$3:$BA$2935,5,FALSE))</f>
        <v>0.4</v>
      </c>
      <c r="M223" s="4">
        <f>IF($H223=0,"",VLOOKUP($G223,Data!$G$3:$BA$2935,6,FALSE))</f>
        <v>3</v>
      </c>
      <c r="N223" s="4">
        <f>IF($H223=0,"",VLOOKUP($G223,Data!$G$3:$BA$2935,7,FALSE))</f>
        <v>9.9000000000000005E-2</v>
      </c>
      <c r="O223" s="4">
        <f>IF($H223=0,"",VLOOKUP($G223,Data!$G$3:$BA$2935,8,FALSE))</f>
        <v>0.4</v>
      </c>
      <c r="P223" s="4">
        <f>IF($H223=0,"",VLOOKUP($G223,Data!$G$3:$BA$2935,9,FALSE))</f>
        <v>0.15</v>
      </c>
      <c r="Q223" s="4">
        <f>IF($H223=0,"",VLOOKUP($G223,Data!$G$3:$BA$2935,10,FALSE))</f>
        <v>1</v>
      </c>
      <c r="R223" s="4">
        <f>IF($H223=0,"",VLOOKUP($G223,Data!$G$3:$BA$2935,11,FALSE))</f>
        <v>0.1</v>
      </c>
      <c r="S223" s="4">
        <f>IF($H223=0,"",VLOOKUP($G223,Data!$G$3:$BA$2935,12,FALSE))</f>
        <v>1.35</v>
      </c>
      <c r="T223" s="4">
        <f>IF($H223=0,"",VLOOKUP($G223,Data!$G$3:$BA$2935,13,FALSE))</f>
        <v>1.4</v>
      </c>
      <c r="U223" s="4">
        <f>IF($H223=0,"",VLOOKUP($G223,Data!$G$3:$BA$2935,14,FALSE))</f>
        <v>0.1</v>
      </c>
      <c r="V223" s="4">
        <f>IF($H223=0,"",VLOOKUP($G223,Data!$G$3:$BA$2935,15,FALSE))</f>
        <v>0.1</v>
      </c>
      <c r="W223" s="4" t="str">
        <f>IF($H223=0,"",VLOOKUP($G223,Data!$G$3:$BA$2935,16,FALSE))</f>
        <v>/</v>
      </c>
      <c r="X223" s="4" t="str">
        <f>IF($H223=0,"",VLOOKUP($G223,Data!$G$3:$BA$2935,17,FALSE))</f>
        <v>/</v>
      </c>
      <c r="Y223" s="4" t="str">
        <f>IF($H223=0,"",VLOOKUP($G223,Data!$G$3:$BA$2935,18,FALSE))</f>
        <v/>
      </c>
      <c r="Z223" s="4" t="str">
        <f>IF($H223=0,"",VLOOKUP($G223,Data!$G$3:$BA$2935,19,FALSE))</f>
        <v/>
      </c>
      <c r="AA223" s="4" t="str">
        <f>IF($H223=0,"",VLOOKUP($G223,Data!$G$3:$BA$2935,20,FALSE))</f>
        <v/>
      </c>
      <c r="AB223" s="4" t="str">
        <f>IF($H223=0,"",VLOOKUP($G223,Data!$G$3:$BA$2935,21,FALSE))</f>
        <v/>
      </c>
      <c r="AC223" s="4" t="str">
        <f>IF($H223=0,"",VLOOKUP($G223,Data!$G$3:$BA$2935,22,FALSE))</f>
        <v/>
      </c>
      <c r="AD223" s="4" t="str">
        <f>IF($H223=0,"",VLOOKUP($G223,Data!$G$3:$BA$2935,23,FALSE))</f>
        <v/>
      </c>
      <c r="AE223" s="4" t="str">
        <f>IF($H223=0,"",VLOOKUP($G223,Data!$G$3:$BA$2935,24,FALSE))</f>
        <v/>
      </c>
      <c r="AF223" s="4" t="str">
        <f>IF($H223=0,"",VLOOKUP($G223,Data!$G$3:$BA$2935,25,FALSE))</f>
        <v/>
      </c>
      <c r="AG223" s="4" t="str">
        <f>IF($H223=0,"",VLOOKUP($G223,Data!$G$3:$BA$2935,26,FALSE))</f>
        <v/>
      </c>
      <c r="AH223" s="4" t="str">
        <f>IF($H223=0,"",VLOOKUP($G223,Data!$G$3:$BA$2935,27,FALSE))</f>
        <v/>
      </c>
      <c r="AI223" s="4" t="str">
        <f>IF($H223=0,"",VLOOKUP($G223,Data!$G$3:$BA$2935,28,FALSE))</f>
        <v/>
      </c>
      <c r="AJ223" s="4" t="str">
        <f>IF($H223=0,"",VLOOKUP($G223,Data!$G$3:$BA$2935,29,FALSE))</f>
        <v/>
      </c>
      <c r="AK223" s="4" t="str">
        <f>IF($H223=0,"",VLOOKUP($G223,Data!$G$3:$BA$2935,30,FALSE))</f>
        <v/>
      </c>
      <c r="AL223" s="4" t="str">
        <f>IF($H223=0,"",VLOOKUP($G223,Data!$G$3:$BA$2935,31,FALSE))</f>
        <v/>
      </c>
      <c r="AM223" s="4" t="str">
        <f>IF($H223=0,"",VLOOKUP($G223,Data!$G$3:$BA$2935,32,FALSE))</f>
        <v/>
      </c>
      <c r="AN223" s="4" t="str">
        <f>IF($H223=0,"",VLOOKUP($G223,Data!$G$3:$BA$2935,33,FALSE))</f>
        <v/>
      </c>
      <c r="AO223" s="4" t="str">
        <f>IF($H223=0,"",VLOOKUP($G223,Data!$G$3:$BA$2935,34,FALSE))</f>
        <v/>
      </c>
      <c r="AP223" s="4" t="str">
        <f>IF($H223=0,"",VLOOKUP($G223,Data!$G$3:$BA$2935,35,FALSE))</f>
        <v/>
      </c>
      <c r="AQ223" s="4" t="str">
        <f>IF($H223=0,"",VLOOKUP($G223,Data!$G$3:$BA$2935,36,FALSE))</f>
        <v/>
      </c>
      <c r="AR223" s="4" t="str">
        <f>IF($H223=0,"",VLOOKUP($G223,Data!$G$3:$BA$2935,37,FALSE))</f>
        <v/>
      </c>
      <c r="AS223" s="4" t="str">
        <f>IF($H223=0,"",VLOOKUP($G223,Data!$G$3:$BA$2935,38,FALSE))</f>
        <v/>
      </c>
      <c r="AT223" s="4" t="str">
        <f>IF($H223=0,"",VLOOKUP($G223,Data!$G$3:$BA$2935,39,FALSE))</f>
        <v/>
      </c>
    </row>
    <row r="224" spans="1:46" x14ac:dyDescent="0.25">
      <c r="A224" s="4">
        <f>PSSE!A226</f>
        <v>951011</v>
      </c>
      <c r="B224" s="4" t="str">
        <f>PSSE!B226</f>
        <v>RAOQUAN_H1</v>
      </c>
      <c r="C224" s="4">
        <f>PSSE!D226</f>
        <v>10.5</v>
      </c>
      <c r="D224" s="4">
        <f>PSSE!E226</f>
        <v>32</v>
      </c>
      <c r="E224" s="4" t="str">
        <f>PSSE!F226</f>
        <v>TD</v>
      </c>
      <c r="F224" s="4">
        <f>PSSE!G226</f>
        <v>1</v>
      </c>
      <c r="G224" s="4" t="str">
        <f t="shared" si="3"/>
        <v>GOV10.532TD1</v>
      </c>
      <c r="H224" s="4">
        <f>COUNTIF(Data!$G$3:$BA$2935,GOV!$G224)</f>
        <v>1</v>
      </c>
      <c r="I224" s="4" t="str">
        <f>IF($H224=0,"",VLOOKUP($G224,Data!$G$3:$BA$2935,2,FALSE))</f>
        <v>'HYGOV'</v>
      </c>
      <c r="J224" s="4">
        <f>PSSE!C226</f>
        <v>1</v>
      </c>
      <c r="K224" s="4">
        <f>IF($H224=0,"",VLOOKUP($G224,Data!$G$3:$BA$2935,4,FALSE))</f>
        <v>0.06</v>
      </c>
      <c r="L224" s="4">
        <f>IF($H224=0,"",VLOOKUP($G224,Data!$G$3:$BA$2935,5,FALSE))</f>
        <v>0.4</v>
      </c>
      <c r="M224" s="4">
        <f>IF($H224=0,"",VLOOKUP($G224,Data!$G$3:$BA$2935,6,FALSE))</f>
        <v>3</v>
      </c>
      <c r="N224" s="4">
        <f>IF($H224=0,"",VLOOKUP($G224,Data!$G$3:$BA$2935,7,FALSE))</f>
        <v>9.9000000000000005E-2</v>
      </c>
      <c r="O224" s="4">
        <f>IF($H224=0,"",VLOOKUP($G224,Data!$G$3:$BA$2935,8,FALSE))</f>
        <v>0.4</v>
      </c>
      <c r="P224" s="4">
        <f>IF($H224=0,"",VLOOKUP($G224,Data!$G$3:$BA$2935,9,FALSE))</f>
        <v>0.15</v>
      </c>
      <c r="Q224" s="4">
        <f>IF($H224=0,"",VLOOKUP($G224,Data!$G$3:$BA$2935,10,FALSE))</f>
        <v>1</v>
      </c>
      <c r="R224" s="4">
        <f>IF($H224=0,"",VLOOKUP($G224,Data!$G$3:$BA$2935,11,FALSE))</f>
        <v>0.1</v>
      </c>
      <c r="S224" s="4">
        <f>IF($H224=0,"",VLOOKUP($G224,Data!$G$3:$BA$2935,12,FALSE))</f>
        <v>1.35</v>
      </c>
      <c r="T224" s="4">
        <f>IF($H224=0,"",VLOOKUP($G224,Data!$G$3:$BA$2935,13,FALSE))</f>
        <v>1.4</v>
      </c>
      <c r="U224" s="4">
        <f>IF($H224=0,"",VLOOKUP($G224,Data!$G$3:$BA$2935,14,FALSE))</f>
        <v>0.1</v>
      </c>
      <c r="V224" s="4">
        <f>IF($H224=0,"",VLOOKUP($G224,Data!$G$3:$BA$2935,15,FALSE))</f>
        <v>0.1</v>
      </c>
      <c r="W224" s="4" t="str">
        <f>IF($H224=0,"",VLOOKUP($G224,Data!$G$3:$BA$2935,16,FALSE))</f>
        <v>/</v>
      </c>
      <c r="X224" s="4" t="str">
        <f>IF($H224=0,"",VLOOKUP($G224,Data!$G$3:$BA$2935,17,FALSE))</f>
        <v>/</v>
      </c>
      <c r="Y224" s="4" t="str">
        <f>IF($H224=0,"",VLOOKUP($G224,Data!$G$3:$BA$2935,18,FALSE))</f>
        <v/>
      </c>
      <c r="Z224" s="4" t="str">
        <f>IF($H224=0,"",VLOOKUP($G224,Data!$G$3:$BA$2935,19,FALSE))</f>
        <v/>
      </c>
      <c r="AA224" s="4" t="str">
        <f>IF($H224=0,"",VLOOKUP($G224,Data!$G$3:$BA$2935,20,FALSE))</f>
        <v/>
      </c>
      <c r="AB224" s="4" t="str">
        <f>IF($H224=0,"",VLOOKUP($G224,Data!$G$3:$BA$2935,21,FALSE))</f>
        <v/>
      </c>
      <c r="AC224" s="4" t="str">
        <f>IF($H224=0,"",VLOOKUP($G224,Data!$G$3:$BA$2935,22,FALSE))</f>
        <v/>
      </c>
      <c r="AD224" s="4" t="str">
        <f>IF($H224=0,"",VLOOKUP($G224,Data!$G$3:$BA$2935,23,FALSE))</f>
        <v/>
      </c>
      <c r="AE224" s="4" t="str">
        <f>IF($H224=0,"",VLOOKUP($G224,Data!$G$3:$BA$2935,24,FALSE))</f>
        <v/>
      </c>
      <c r="AF224" s="4" t="str">
        <f>IF($H224=0,"",VLOOKUP($G224,Data!$G$3:$BA$2935,25,FALSE))</f>
        <v/>
      </c>
      <c r="AG224" s="4" t="str">
        <f>IF($H224=0,"",VLOOKUP($G224,Data!$G$3:$BA$2935,26,FALSE))</f>
        <v/>
      </c>
      <c r="AH224" s="4" t="str">
        <f>IF($H224=0,"",VLOOKUP($G224,Data!$G$3:$BA$2935,27,FALSE))</f>
        <v/>
      </c>
      <c r="AI224" s="4" t="str">
        <f>IF($H224=0,"",VLOOKUP($G224,Data!$G$3:$BA$2935,28,FALSE))</f>
        <v/>
      </c>
      <c r="AJ224" s="4" t="str">
        <f>IF($H224=0,"",VLOOKUP($G224,Data!$G$3:$BA$2935,29,FALSE))</f>
        <v/>
      </c>
      <c r="AK224" s="4" t="str">
        <f>IF($H224=0,"",VLOOKUP($G224,Data!$G$3:$BA$2935,30,FALSE))</f>
        <v/>
      </c>
      <c r="AL224" s="4" t="str">
        <f>IF($H224=0,"",VLOOKUP($G224,Data!$G$3:$BA$2935,31,FALSE))</f>
        <v/>
      </c>
      <c r="AM224" s="4" t="str">
        <f>IF($H224=0,"",VLOOKUP($G224,Data!$G$3:$BA$2935,32,FALSE))</f>
        <v/>
      </c>
      <c r="AN224" s="4" t="str">
        <f>IF($H224=0,"",VLOOKUP($G224,Data!$G$3:$BA$2935,33,FALSE))</f>
        <v/>
      </c>
      <c r="AO224" s="4" t="str">
        <f>IF($H224=0,"",VLOOKUP($G224,Data!$G$3:$BA$2935,34,FALSE))</f>
        <v/>
      </c>
      <c r="AP224" s="4" t="str">
        <f>IF($H224=0,"",VLOOKUP($G224,Data!$G$3:$BA$2935,35,FALSE))</f>
        <v/>
      </c>
      <c r="AQ224" s="4" t="str">
        <f>IF($H224=0,"",VLOOKUP($G224,Data!$G$3:$BA$2935,36,FALSE))</f>
        <v/>
      </c>
      <c r="AR224" s="4" t="str">
        <f>IF($H224=0,"",VLOOKUP($G224,Data!$G$3:$BA$2935,37,FALSE))</f>
        <v/>
      </c>
      <c r="AS224" s="4" t="str">
        <f>IF($H224=0,"",VLOOKUP($G224,Data!$G$3:$BA$2935,38,FALSE))</f>
        <v/>
      </c>
      <c r="AT224" s="4" t="str">
        <f>IF($H224=0,"",VLOOKUP($G224,Data!$G$3:$BA$2935,39,FALSE))</f>
        <v/>
      </c>
    </row>
    <row r="225" spans="1:46" x14ac:dyDescent="0.25">
      <c r="A225" s="4">
        <f>PSSE!A227</f>
        <v>951012</v>
      </c>
      <c r="B225" s="4" t="str">
        <f>PSSE!B227</f>
        <v>RAOQUAN_H2</v>
      </c>
      <c r="C225" s="4">
        <f>PSSE!D227</f>
        <v>10.5</v>
      </c>
      <c r="D225" s="4">
        <f>PSSE!E227</f>
        <v>32</v>
      </c>
      <c r="E225" s="4" t="str">
        <f>PSSE!F227</f>
        <v>TD</v>
      </c>
      <c r="F225" s="4">
        <f>PSSE!G227</f>
        <v>1</v>
      </c>
      <c r="G225" s="4" t="str">
        <f t="shared" si="3"/>
        <v>GOV10.532TD1</v>
      </c>
      <c r="H225" s="4">
        <f>COUNTIF(Data!$G$3:$BA$2935,GOV!$G225)</f>
        <v>1</v>
      </c>
      <c r="I225" s="4" t="str">
        <f>IF($H225=0,"",VLOOKUP($G225,Data!$G$3:$BA$2935,2,FALSE))</f>
        <v>'HYGOV'</v>
      </c>
      <c r="J225" s="4">
        <f>PSSE!C227</f>
        <v>1</v>
      </c>
      <c r="K225" s="4">
        <f>IF($H225=0,"",VLOOKUP($G225,Data!$G$3:$BA$2935,4,FALSE))</f>
        <v>0.06</v>
      </c>
      <c r="L225" s="4">
        <f>IF($H225=0,"",VLOOKUP($G225,Data!$G$3:$BA$2935,5,FALSE))</f>
        <v>0.4</v>
      </c>
      <c r="M225" s="4">
        <f>IF($H225=0,"",VLOOKUP($G225,Data!$G$3:$BA$2935,6,FALSE))</f>
        <v>3</v>
      </c>
      <c r="N225" s="4">
        <f>IF($H225=0,"",VLOOKUP($G225,Data!$G$3:$BA$2935,7,FALSE))</f>
        <v>9.9000000000000005E-2</v>
      </c>
      <c r="O225" s="4">
        <f>IF($H225=0,"",VLOOKUP($G225,Data!$G$3:$BA$2935,8,FALSE))</f>
        <v>0.4</v>
      </c>
      <c r="P225" s="4">
        <f>IF($H225=0,"",VLOOKUP($G225,Data!$G$3:$BA$2935,9,FALSE))</f>
        <v>0.15</v>
      </c>
      <c r="Q225" s="4">
        <f>IF($H225=0,"",VLOOKUP($G225,Data!$G$3:$BA$2935,10,FALSE))</f>
        <v>1</v>
      </c>
      <c r="R225" s="4">
        <f>IF($H225=0,"",VLOOKUP($G225,Data!$G$3:$BA$2935,11,FALSE))</f>
        <v>0.1</v>
      </c>
      <c r="S225" s="4">
        <f>IF($H225=0,"",VLOOKUP($G225,Data!$G$3:$BA$2935,12,FALSE))</f>
        <v>1.35</v>
      </c>
      <c r="T225" s="4">
        <f>IF($H225=0,"",VLOOKUP($G225,Data!$G$3:$BA$2935,13,FALSE))</f>
        <v>1.4</v>
      </c>
      <c r="U225" s="4">
        <f>IF($H225=0,"",VLOOKUP($G225,Data!$G$3:$BA$2935,14,FALSE))</f>
        <v>0.1</v>
      </c>
      <c r="V225" s="4">
        <f>IF($H225=0,"",VLOOKUP($G225,Data!$G$3:$BA$2935,15,FALSE))</f>
        <v>0.1</v>
      </c>
      <c r="W225" s="4" t="str">
        <f>IF($H225=0,"",VLOOKUP($G225,Data!$G$3:$BA$2935,16,FALSE))</f>
        <v>/</v>
      </c>
      <c r="X225" s="4" t="str">
        <f>IF($H225=0,"",VLOOKUP($G225,Data!$G$3:$BA$2935,17,FALSE))</f>
        <v>/</v>
      </c>
      <c r="Y225" s="4" t="str">
        <f>IF($H225=0,"",VLOOKUP($G225,Data!$G$3:$BA$2935,18,FALSE))</f>
        <v/>
      </c>
      <c r="Z225" s="4" t="str">
        <f>IF($H225=0,"",VLOOKUP($G225,Data!$G$3:$BA$2935,19,FALSE))</f>
        <v/>
      </c>
      <c r="AA225" s="4" t="str">
        <f>IF($H225=0,"",VLOOKUP($G225,Data!$G$3:$BA$2935,20,FALSE))</f>
        <v/>
      </c>
      <c r="AB225" s="4" t="str">
        <f>IF($H225=0,"",VLOOKUP($G225,Data!$G$3:$BA$2935,21,FALSE))</f>
        <v/>
      </c>
      <c r="AC225" s="4" t="str">
        <f>IF($H225=0,"",VLOOKUP($G225,Data!$G$3:$BA$2935,22,FALSE))</f>
        <v/>
      </c>
      <c r="AD225" s="4" t="str">
        <f>IF($H225=0,"",VLOOKUP($G225,Data!$G$3:$BA$2935,23,FALSE))</f>
        <v/>
      </c>
      <c r="AE225" s="4" t="str">
        <f>IF($H225=0,"",VLOOKUP($G225,Data!$G$3:$BA$2935,24,FALSE))</f>
        <v/>
      </c>
      <c r="AF225" s="4" t="str">
        <f>IF($H225=0,"",VLOOKUP($G225,Data!$G$3:$BA$2935,25,FALSE))</f>
        <v/>
      </c>
      <c r="AG225" s="4" t="str">
        <f>IF($H225=0,"",VLOOKUP($G225,Data!$G$3:$BA$2935,26,FALSE))</f>
        <v/>
      </c>
      <c r="AH225" s="4" t="str">
        <f>IF($H225=0,"",VLOOKUP($G225,Data!$G$3:$BA$2935,27,FALSE))</f>
        <v/>
      </c>
      <c r="AI225" s="4" t="str">
        <f>IF($H225=0,"",VLOOKUP($G225,Data!$G$3:$BA$2935,28,FALSE))</f>
        <v/>
      </c>
      <c r="AJ225" s="4" t="str">
        <f>IF($H225=0,"",VLOOKUP($G225,Data!$G$3:$BA$2935,29,FALSE))</f>
        <v/>
      </c>
      <c r="AK225" s="4" t="str">
        <f>IF($H225=0,"",VLOOKUP($G225,Data!$G$3:$BA$2935,30,FALSE))</f>
        <v/>
      </c>
      <c r="AL225" s="4" t="str">
        <f>IF($H225=0,"",VLOOKUP($G225,Data!$G$3:$BA$2935,31,FALSE))</f>
        <v/>
      </c>
      <c r="AM225" s="4" t="str">
        <f>IF($H225=0,"",VLOOKUP($G225,Data!$G$3:$BA$2935,32,FALSE))</f>
        <v/>
      </c>
      <c r="AN225" s="4" t="str">
        <f>IF($H225=0,"",VLOOKUP($G225,Data!$G$3:$BA$2935,33,FALSE))</f>
        <v/>
      </c>
      <c r="AO225" s="4" t="str">
        <f>IF($H225=0,"",VLOOKUP($G225,Data!$G$3:$BA$2935,34,FALSE))</f>
        <v/>
      </c>
      <c r="AP225" s="4" t="str">
        <f>IF($H225=0,"",VLOOKUP($G225,Data!$G$3:$BA$2935,35,FALSE))</f>
        <v/>
      </c>
      <c r="AQ225" s="4" t="str">
        <f>IF($H225=0,"",VLOOKUP($G225,Data!$G$3:$BA$2935,36,FALSE))</f>
        <v/>
      </c>
      <c r="AR225" s="4" t="str">
        <f>IF($H225=0,"",VLOOKUP($G225,Data!$G$3:$BA$2935,37,FALSE))</f>
        <v/>
      </c>
      <c r="AS225" s="4" t="str">
        <f>IF($H225=0,"",VLOOKUP($G225,Data!$G$3:$BA$2935,38,FALSE))</f>
        <v/>
      </c>
      <c r="AT225" s="4" t="str">
        <f>IF($H225=0,"",VLOOKUP($G225,Data!$G$3:$BA$2935,39,FALSE))</f>
        <v/>
      </c>
    </row>
    <row r="226" spans="1:46" x14ac:dyDescent="0.25">
      <c r="A226" s="4">
        <f>PSSE!A228</f>
        <v>951021</v>
      </c>
      <c r="B226" s="4" t="str">
        <f>PSSE!B228</f>
        <v>QUANGTRI1_S1</v>
      </c>
      <c r="C226" s="4">
        <f>PSSE!D228</f>
        <v>26</v>
      </c>
      <c r="D226" s="4">
        <f>PSSE!E228</f>
        <v>600</v>
      </c>
      <c r="E226" s="4" t="str">
        <f>PSSE!F228</f>
        <v>ND</v>
      </c>
      <c r="F226" s="4">
        <f>PSSE!G228</f>
        <v>1</v>
      </c>
      <c r="G226" s="4" t="str">
        <f t="shared" si="3"/>
        <v>GOV26600ND1</v>
      </c>
      <c r="H226" s="4">
        <f>COUNTIF(Data!$G$3:$BA$2935,GOV!$G226)</f>
        <v>1</v>
      </c>
      <c r="I226" s="4" t="str">
        <f>IF($H226=0,"",VLOOKUP($G226,Data!$G$3:$BA$2935,2,FALSE))</f>
        <v>'TGOV1'</v>
      </c>
      <c r="J226" s="4">
        <f>PSSE!C228</f>
        <v>1</v>
      </c>
      <c r="K226" s="4">
        <f>IF($H226=0,"",VLOOKUP($G226,Data!$G$3:$BA$2935,4,FALSE))</f>
        <v>0.05</v>
      </c>
      <c r="L226" s="4">
        <f>IF($H226=0,"",VLOOKUP($G226,Data!$G$3:$BA$2935,5,FALSE))</f>
        <v>0.05</v>
      </c>
      <c r="M226" s="4">
        <f>IF($H226=0,"",VLOOKUP($G226,Data!$G$3:$BA$2935,6,FALSE))</f>
        <v>0.9</v>
      </c>
      <c r="N226" s="4">
        <f>IF($H226=0,"",VLOOKUP($G226,Data!$G$3:$BA$2935,7,FALSE))</f>
        <v>0.3</v>
      </c>
      <c r="O226" s="4">
        <f>IF($H226=0,"",VLOOKUP($G226,Data!$G$3:$BA$2935,8,FALSE))</f>
        <v>3</v>
      </c>
      <c r="P226" s="4">
        <f>IF($H226=0,"",VLOOKUP($G226,Data!$G$3:$BA$2935,9,FALSE))</f>
        <v>9</v>
      </c>
      <c r="Q226" s="4">
        <f>IF($H226=0,"",VLOOKUP($G226,Data!$G$3:$BA$2935,10,FALSE))</f>
        <v>0</v>
      </c>
      <c r="R226" s="4" t="str">
        <f>IF($H226=0,"",VLOOKUP($G226,Data!$G$3:$BA$2935,11,FALSE))</f>
        <v>/</v>
      </c>
      <c r="S226" s="4" t="str">
        <f>IF($H226=0,"",VLOOKUP($G226,Data!$G$3:$BA$2935,12,FALSE))</f>
        <v>/</v>
      </c>
      <c r="T226" s="4" t="str">
        <f>IF($H226=0,"",VLOOKUP($G226,Data!$G$3:$BA$2935,13,FALSE))</f>
        <v/>
      </c>
      <c r="U226" s="4" t="str">
        <f>IF($H226=0,"",VLOOKUP($G226,Data!$G$3:$BA$2935,14,FALSE))</f>
        <v/>
      </c>
      <c r="V226" s="4" t="str">
        <f>IF($H226=0,"",VLOOKUP($G226,Data!$G$3:$BA$2935,15,FALSE))</f>
        <v/>
      </c>
      <c r="W226" s="4" t="str">
        <f>IF($H226=0,"",VLOOKUP($G226,Data!$G$3:$BA$2935,16,FALSE))</f>
        <v/>
      </c>
      <c r="X226" s="4" t="str">
        <f>IF($H226=0,"",VLOOKUP($G226,Data!$G$3:$BA$2935,17,FALSE))</f>
        <v/>
      </c>
      <c r="Y226" s="4" t="str">
        <f>IF($H226=0,"",VLOOKUP($G226,Data!$G$3:$BA$2935,18,FALSE))</f>
        <v/>
      </c>
      <c r="Z226" s="4" t="str">
        <f>IF($H226=0,"",VLOOKUP($G226,Data!$G$3:$BA$2935,19,FALSE))</f>
        <v/>
      </c>
      <c r="AA226" s="4" t="str">
        <f>IF($H226=0,"",VLOOKUP($G226,Data!$G$3:$BA$2935,20,FALSE))</f>
        <v/>
      </c>
      <c r="AB226" s="4" t="str">
        <f>IF($H226=0,"",VLOOKUP($G226,Data!$G$3:$BA$2935,21,FALSE))</f>
        <v/>
      </c>
      <c r="AC226" s="4" t="str">
        <f>IF($H226=0,"",VLOOKUP($G226,Data!$G$3:$BA$2935,22,FALSE))</f>
        <v/>
      </c>
      <c r="AD226" s="4" t="str">
        <f>IF($H226=0,"",VLOOKUP($G226,Data!$G$3:$BA$2935,23,FALSE))</f>
        <v/>
      </c>
      <c r="AE226" s="4" t="str">
        <f>IF($H226=0,"",VLOOKUP($G226,Data!$G$3:$BA$2935,24,FALSE))</f>
        <v/>
      </c>
      <c r="AF226" s="4" t="str">
        <f>IF($H226=0,"",VLOOKUP($G226,Data!$G$3:$BA$2935,25,FALSE))</f>
        <v/>
      </c>
      <c r="AG226" s="4" t="str">
        <f>IF($H226=0,"",VLOOKUP($G226,Data!$G$3:$BA$2935,26,FALSE))</f>
        <v/>
      </c>
      <c r="AH226" s="4" t="str">
        <f>IF($H226=0,"",VLOOKUP($G226,Data!$G$3:$BA$2935,27,FALSE))</f>
        <v/>
      </c>
      <c r="AI226" s="4" t="str">
        <f>IF($H226=0,"",VLOOKUP($G226,Data!$G$3:$BA$2935,28,FALSE))</f>
        <v/>
      </c>
      <c r="AJ226" s="4" t="str">
        <f>IF($H226=0,"",VLOOKUP($G226,Data!$G$3:$BA$2935,29,FALSE))</f>
        <v/>
      </c>
      <c r="AK226" s="4" t="str">
        <f>IF($H226=0,"",VLOOKUP($G226,Data!$G$3:$BA$2935,30,FALSE))</f>
        <v/>
      </c>
      <c r="AL226" s="4" t="str">
        <f>IF($H226=0,"",VLOOKUP($G226,Data!$G$3:$BA$2935,31,FALSE))</f>
        <v/>
      </c>
      <c r="AM226" s="4" t="str">
        <f>IF($H226=0,"",VLOOKUP($G226,Data!$G$3:$BA$2935,32,FALSE))</f>
        <v/>
      </c>
      <c r="AN226" s="4" t="str">
        <f>IF($H226=0,"",VLOOKUP($G226,Data!$G$3:$BA$2935,33,FALSE))</f>
        <v/>
      </c>
      <c r="AO226" s="4" t="str">
        <f>IF($H226=0,"",VLOOKUP($G226,Data!$G$3:$BA$2935,34,FALSE))</f>
        <v/>
      </c>
      <c r="AP226" s="4" t="str">
        <f>IF($H226=0,"",VLOOKUP($G226,Data!$G$3:$BA$2935,35,FALSE))</f>
        <v/>
      </c>
      <c r="AQ226" s="4" t="str">
        <f>IF($H226=0,"",VLOOKUP($G226,Data!$G$3:$BA$2935,36,FALSE))</f>
        <v/>
      </c>
      <c r="AR226" s="4" t="str">
        <f>IF($H226=0,"",VLOOKUP($G226,Data!$G$3:$BA$2935,37,FALSE))</f>
        <v/>
      </c>
      <c r="AS226" s="4" t="str">
        <f>IF($H226=0,"",VLOOKUP($G226,Data!$G$3:$BA$2935,38,FALSE))</f>
        <v/>
      </c>
      <c r="AT226" s="4" t="str">
        <f>IF($H226=0,"",VLOOKUP($G226,Data!$G$3:$BA$2935,39,FALSE))</f>
        <v/>
      </c>
    </row>
    <row r="227" spans="1:46" x14ac:dyDescent="0.25">
      <c r="A227" s="4">
        <f>PSSE!A229</f>
        <v>951022</v>
      </c>
      <c r="B227" s="4" t="str">
        <f>PSSE!B229</f>
        <v>QUANGTRI1_S2</v>
      </c>
      <c r="C227" s="4">
        <f>PSSE!D229</f>
        <v>26</v>
      </c>
      <c r="D227" s="4">
        <f>PSSE!E229</f>
        <v>600</v>
      </c>
      <c r="E227" s="4" t="str">
        <f>PSSE!F229</f>
        <v>ND</v>
      </c>
      <c r="F227" s="4">
        <f>PSSE!G229</f>
        <v>1</v>
      </c>
      <c r="G227" s="4" t="str">
        <f t="shared" si="3"/>
        <v>GOV26600ND1</v>
      </c>
      <c r="H227" s="4">
        <f>COUNTIF(Data!$G$3:$BA$2935,GOV!$G227)</f>
        <v>1</v>
      </c>
      <c r="I227" s="4" t="str">
        <f>IF($H227=0,"",VLOOKUP($G227,Data!$G$3:$BA$2935,2,FALSE))</f>
        <v>'TGOV1'</v>
      </c>
      <c r="J227" s="4">
        <f>PSSE!C229</f>
        <v>1</v>
      </c>
      <c r="K227" s="4">
        <f>IF($H227=0,"",VLOOKUP($G227,Data!$G$3:$BA$2935,4,FALSE))</f>
        <v>0.05</v>
      </c>
      <c r="L227" s="4">
        <f>IF($H227=0,"",VLOOKUP($G227,Data!$G$3:$BA$2935,5,FALSE))</f>
        <v>0.05</v>
      </c>
      <c r="M227" s="4">
        <f>IF($H227=0,"",VLOOKUP($G227,Data!$G$3:$BA$2935,6,FALSE))</f>
        <v>0.9</v>
      </c>
      <c r="N227" s="4">
        <f>IF($H227=0,"",VLOOKUP($G227,Data!$G$3:$BA$2935,7,FALSE))</f>
        <v>0.3</v>
      </c>
      <c r="O227" s="4">
        <f>IF($H227=0,"",VLOOKUP($G227,Data!$G$3:$BA$2935,8,FALSE))</f>
        <v>3</v>
      </c>
      <c r="P227" s="4">
        <f>IF($H227=0,"",VLOOKUP($G227,Data!$G$3:$BA$2935,9,FALSE))</f>
        <v>9</v>
      </c>
      <c r="Q227" s="4">
        <f>IF($H227=0,"",VLOOKUP($G227,Data!$G$3:$BA$2935,10,FALSE))</f>
        <v>0</v>
      </c>
      <c r="R227" s="4" t="str">
        <f>IF($H227=0,"",VLOOKUP($G227,Data!$G$3:$BA$2935,11,FALSE))</f>
        <v>/</v>
      </c>
      <c r="S227" s="4" t="str">
        <f>IF($H227=0,"",VLOOKUP($G227,Data!$G$3:$BA$2935,12,FALSE))</f>
        <v>/</v>
      </c>
      <c r="T227" s="4" t="str">
        <f>IF($H227=0,"",VLOOKUP($G227,Data!$G$3:$BA$2935,13,FALSE))</f>
        <v/>
      </c>
      <c r="U227" s="4" t="str">
        <f>IF($H227=0,"",VLOOKUP($G227,Data!$G$3:$BA$2935,14,FALSE))</f>
        <v/>
      </c>
      <c r="V227" s="4" t="str">
        <f>IF($H227=0,"",VLOOKUP($G227,Data!$G$3:$BA$2935,15,FALSE))</f>
        <v/>
      </c>
      <c r="W227" s="4" t="str">
        <f>IF($H227=0,"",VLOOKUP($G227,Data!$G$3:$BA$2935,16,FALSE))</f>
        <v/>
      </c>
      <c r="X227" s="4" t="str">
        <f>IF($H227=0,"",VLOOKUP($G227,Data!$G$3:$BA$2935,17,FALSE))</f>
        <v/>
      </c>
      <c r="Y227" s="4" t="str">
        <f>IF($H227=0,"",VLOOKUP($G227,Data!$G$3:$BA$2935,18,FALSE))</f>
        <v/>
      </c>
      <c r="Z227" s="4" t="str">
        <f>IF($H227=0,"",VLOOKUP($G227,Data!$G$3:$BA$2935,19,FALSE))</f>
        <v/>
      </c>
      <c r="AA227" s="4" t="str">
        <f>IF($H227=0,"",VLOOKUP($G227,Data!$G$3:$BA$2935,20,FALSE))</f>
        <v/>
      </c>
      <c r="AB227" s="4" t="str">
        <f>IF($H227=0,"",VLOOKUP($G227,Data!$G$3:$BA$2935,21,FALSE))</f>
        <v/>
      </c>
      <c r="AC227" s="4" t="str">
        <f>IF($H227=0,"",VLOOKUP($G227,Data!$G$3:$BA$2935,22,FALSE))</f>
        <v/>
      </c>
      <c r="AD227" s="4" t="str">
        <f>IF($H227=0,"",VLOOKUP($G227,Data!$G$3:$BA$2935,23,FALSE))</f>
        <v/>
      </c>
      <c r="AE227" s="4" t="str">
        <f>IF($H227=0,"",VLOOKUP($G227,Data!$G$3:$BA$2935,24,FALSE))</f>
        <v/>
      </c>
      <c r="AF227" s="4" t="str">
        <f>IF($H227=0,"",VLOOKUP($G227,Data!$G$3:$BA$2935,25,FALSE))</f>
        <v/>
      </c>
      <c r="AG227" s="4" t="str">
        <f>IF($H227=0,"",VLOOKUP($G227,Data!$G$3:$BA$2935,26,FALSE))</f>
        <v/>
      </c>
      <c r="AH227" s="4" t="str">
        <f>IF($H227=0,"",VLOOKUP($G227,Data!$G$3:$BA$2935,27,FALSE))</f>
        <v/>
      </c>
      <c r="AI227" s="4" t="str">
        <f>IF($H227=0,"",VLOOKUP($G227,Data!$G$3:$BA$2935,28,FALSE))</f>
        <v/>
      </c>
      <c r="AJ227" s="4" t="str">
        <f>IF($H227=0,"",VLOOKUP($G227,Data!$G$3:$BA$2935,29,FALSE))</f>
        <v/>
      </c>
      <c r="AK227" s="4" t="str">
        <f>IF($H227=0,"",VLOOKUP($G227,Data!$G$3:$BA$2935,30,FALSE))</f>
        <v/>
      </c>
      <c r="AL227" s="4" t="str">
        <f>IF($H227=0,"",VLOOKUP($G227,Data!$G$3:$BA$2935,31,FALSE))</f>
        <v/>
      </c>
      <c r="AM227" s="4" t="str">
        <f>IF($H227=0,"",VLOOKUP($G227,Data!$G$3:$BA$2935,32,FALSE))</f>
        <v/>
      </c>
      <c r="AN227" s="4" t="str">
        <f>IF($H227=0,"",VLOOKUP($G227,Data!$G$3:$BA$2935,33,FALSE))</f>
        <v/>
      </c>
      <c r="AO227" s="4" t="str">
        <f>IF($H227=0,"",VLOOKUP($G227,Data!$G$3:$BA$2935,34,FALSE))</f>
        <v/>
      </c>
      <c r="AP227" s="4" t="str">
        <f>IF($H227=0,"",VLOOKUP($G227,Data!$G$3:$BA$2935,35,FALSE))</f>
        <v/>
      </c>
      <c r="AQ227" s="4" t="str">
        <f>IF($H227=0,"",VLOOKUP($G227,Data!$G$3:$BA$2935,36,FALSE))</f>
        <v/>
      </c>
      <c r="AR227" s="4" t="str">
        <f>IF($H227=0,"",VLOOKUP($G227,Data!$G$3:$BA$2935,37,FALSE))</f>
        <v/>
      </c>
      <c r="AS227" s="4" t="str">
        <f>IF($H227=0,"",VLOOKUP($G227,Data!$G$3:$BA$2935,38,FALSE))</f>
        <v/>
      </c>
      <c r="AT227" s="4" t="str">
        <f>IF($H227=0,"",VLOOKUP($G227,Data!$G$3:$BA$2935,39,FALSE))</f>
        <v/>
      </c>
    </row>
    <row r="228" spans="1:46" x14ac:dyDescent="0.25">
      <c r="A228" s="4">
        <f>PSSE!A230</f>
        <v>952011</v>
      </c>
      <c r="B228" s="4" t="str">
        <f>PSSE!B230</f>
        <v>ALUOI_H1</v>
      </c>
      <c r="C228" s="4">
        <f>PSSE!D230</f>
        <v>13.8</v>
      </c>
      <c r="D228" s="4">
        <f>PSSE!E230</f>
        <v>150</v>
      </c>
      <c r="E228" s="4" t="str">
        <f>PSSE!F230</f>
        <v>TD</v>
      </c>
      <c r="F228" s="4">
        <f>PSSE!G230</f>
        <v>1</v>
      </c>
      <c r="G228" s="4" t="str">
        <f t="shared" si="3"/>
        <v>GOV13.8150TD1</v>
      </c>
      <c r="H228" s="4">
        <f>COUNTIF(Data!$G$3:$BA$2935,GOV!$G228)</f>
        <v>1</v>
      </c>
      <c r="I228" s="4" t="str">
        <f>IF($H228=0,"",VLOOKUP($G228,Data!$G$3:$BA$2935,2,FALSE))</f>
        <v>'HYGOV'</v>
      </c>
      <c r="J228" s="4">
        <f>PSSE!C230</f>
        <v>1</v>
      </c>
      <c r="K228" s="4">
        <f>IF($H228=0,"",VLOOKUP($G228,Data!$G$3:$BA$2935,4,FALSE))</f>
        <v>0.06</v>
      </c>
      <c r="L228" s="4">
        <f>IF($H228=0,"",VLOOKUP($G228,Data!$G$3:$BA$2935,5,FALSE))</f>
        <v>0.4</v>
      </c>
      <c r="M228" s="4">
        <f>IF($H228=0,"",VLOOKUP($G228,Data!$G$3:$BA$2935,6,FALSE))</f>
        <v>3</v>
      </c>
      <c r="N228" s="4">
        <f>IF($H228=0,"",VLOOKUP($G228,Data!$G$3:$BA$2935,7,FALSE))</f>
        <v>9.9000000000000005E-2</v>
      </c>
      <c r="O228" s="4">
        <f>IF($H228=0,"",VLOOKUP($G228,Data!$G$3:$BA$2935,8,FALSE))</f>
        <v>0.4</v>
      </c>
      <c r="P228" s="4">
        <f>IF($H228=0,"",VLOOKUP($G228,Data!$G$3:$BA$2935,9,FALSE))</f>
        <v>0.15</v>
      </c>
      <c r="Q228" s="4">
        <f>IF($H228=0,"",VLOOKUP($G228,Data!$G$3:$BA$2935,10,FALSE))</f>
        <v>1</v>
      </c>
      <c r="R228" s="4">
        <f>IF($H228=0,"",VLOOKUP($G228,Data!$G$3:$BA$2935,11,FALSE))</f>
        <v>0.1</v>
      </c>
      <c r="S228" s="4">
        <f>IF($H228=0,"",VLOOKUP($G228,Data!$G$3:$BA$2935,12,FALSE))</f>
        <v>1.35</v>
      </c>
      <c r="T228" s="4">
        <f>IF($H228=0,"",VLOOKUP($G228,Data!$G$3:$BA$2935,13,FALSE))</f>
        <v>1.4</v>
      </c>
      <c r="U228" s="4">
        <f>IF($H228=0,"",VLOOKUP($G228,Data!$G$3:$BA$2935,14,FALSE))</f>
        <v>0.1</v>
      </c>
      <c r="V228" s="4">
        <f>IF($H228=0,"",VLOOKUP($G228,Data!$G$3:$BA$2935,15,FALSE))</f>
        <v>0.1</v>
      </c>
      <c r="W228" s="4" t="str">
        <f>IF($H228=0,"",VLOOKUP($G228,Data!$G$3:$BA$2935,16,FALSE))</f>
        <v>/</v>
      </c>
      <c r="X228" s="4" t="str">
        <f>IF($H228=0,"",VLOOKUP($G228,Data!$G$3:$BA$2935,17,FALSE))</f>
        <v>/</v>
      </c>
      <c r="Y228" s="4" t="str">
        <f>IF($H228=0,"",VLOOKUP($G228,Data!$G$3:$BA$2935,18,FALSE))</f>
        <v/>
      </c>
      <c r="Z228" s="4" t="str">
        <f>IF($H228=0,"",VLOOKUP($G228,Data!$G$3:$BA$2935,19,FALSE))</f>
        <v/>
      </c>
      <c r="AA228" s="4" t="str">
        <f>IF($H228=0,"",VLOOKUP($G228,Data!$G$3:$BA$2935,20,FALSE))</f>
        <v/>
      </c>
      <c r="AB228" s="4" t="str">
        <f>IF($H228=0,"",VLOOKUP($G228,Data!$G$3:$BA$2935,21,FALSE))</f>
        <v/>
      </c>
      <c r="AC228" s="4" t="str">
        <f>IF($H228=0,"",VLOOKUP($G228,Data!$G$3:$BA$2935,22,FALSE))</f>
        <v/>
      </c>
      <c r="AD228" s="4" t="str">
        <f>IF($H228=0,"",VLOOKUP($G228,Data!$G$3:$BA$2935,23,FALSE))</f>
        <v/>
      </c>
      <c r="AE228" s="4" t="str">
        <f>IF($H228=0,"",VLOOKUP($G228,Data!$G$3:$BA$2935,24,FALSE))</f>
        <v/>
      </c>
      <c r="AF228" s="4" t="str">
        <f>IF($H228=0,"",VLOOKUP($G228,Data!$G$3:$BA$2935,25,FALSE))</f>
        <v/>
      </c>
      <c r="AG228" s="4" t="str">
        <f>IF($H228=0,"",VLOOKUP($G228,Data!$G$3:$BA$2935,26,FALSE))</f>
        <v/>
      </c>
      <c r="AH228" s="4" t="str">
        <f>IF($H228=0,"",VLOOKUP($G228,Data!$G$3:$BA$2935,27,FALSE))</f>
        <v/>
      </c>
      <c r="AI228" s="4" t="str">
        <f>IF($H228=0,"",VLOOKUP($G228,Data!$G$3:$BA$2935,28,FALSE))</f>
        <v/>
      </c>
      <c r="AJ228" s="4" t="str">
        <f>IF($H228=0,"",VLOOKUP($G228,Data!$G$3:$BA$2935,29,FALSE))</f>
        <v/>
      </c>
      <c r="AK228" s="4" t="str">
        <f>IF($H228=0,"",VLOOKUP($G228,Data!$G$3:$BA$2935,30,FALSE))</f>
        <v/>
      </c>
      <c r="AL228" s="4" t="str">
        <f>IF($H228=0,"",VLOOKUP($G228,Data!$G$3:$BA$2935,31,FALSE))</f>
        <v/>
      </c>
      <c r="AM228" s="4" t="str">
        <f>IF($H228=0,"",VLOOKUP($G228,Data!$G$3:$BA$2935,32,FALSE))</f>
        <v/>
      </c>
      <c r="AN228" s="4" t="str">
        <f>IF($H228=0,"",VLOOKUP($G228,Data!$G$3:$BA$2935,33,FALSE))</f>
        <v/>
      </c>
      <c r="AO228" s="4" t="str">
        <f>IF($H228=0,"",VLOOKUP($G228,Data!$G$3:$BA$2935,34,FALSE))</f>
        <v/>
      </c>
      <c r="AP228" s="4" t="str">
        <f>IF($H228=0,"",VLOOKUP($G228,Data!$G$3:$BA$2935,35,FALSE))</f>
        <v/>
      </c>
      <c r="AQ228" s="4" t="str">
        <f>IF($H228=0,"",VLOOKUP($G228,Data!$G$3:$BA$2935,36,FALSE))</f>
        <v/>
      </c>
      <c r="AR228" s="4" t="str">
        <f>IF($H228=0,"",VLOOKUP($G228,Data!$G$3:$BA$2935,37,FALSE))</f>
        <v/>
      </c>
      <c r="AS228" s="4" t="str">
        <f>IF($H228=0,"",VLOOKUP($G228,Data!$G$3:$BA$2935,38,FALSE))</f>
        <v/>
      </c>
      <c r="AT228" s="4" t="str">
        <f>IF($H228=0,"",VLOOKUP($G228,Data!$G$3:$BA$2935,39,FALSE))</f>
        <v/>
      </c>
    </row>
    <row r="229" spans="1:46" x14ac:dyDescent="0.25">
      <c r="A229" s="4">
        <f>PSSE!A231</f>
        <v>953021</v>
      </c>
      <c r="B229" s="4" t="str">
        <f>PSSE!B231</f>
        <v>SONGNAM_H1</v>
      </c>
      <c r="C229" s="4">
        <f>PSSE!D231</f>
        <v>6</v>
      </c>
      <c r="D229" s="4">
        <f>PSSE!E231</f>
        <v>7.5</v>
      </c>
      <c r="E229" s="4" t="str">
        <f>PSSE!F231</f>
        <v>TD</v>
      </c>
      <c r="F229" s="4">
        <f>PSSE!G231</f>
        <v>1</v>
      </c>
      <c r="G229" s="4" t="str">
        <f t="shared" si="3"/>
        <v>GOV67.5TD1</v>
      </c>
      <c r="H229" s="4">
        <f>COUNTIF(Data!$G$3:$BA$2935,GOV!$G229)</f>
        <v>1</v>
      </c>
      <c r="I229" s="4" t="str">
        <f>IF($H229=0,"",VLOOKUP($G229,Data!$G$3:$BA$2935,2,FALSE))</f>
        <v>'HYGOV'</v>
      </c>
      <c r="J229" s="4">
        <f>PSSE!C231</f>
        <v>1</v>
      </c>
      <c r="K229" s="4">
        <f>IF($H229=0,"",VLOOKUP($G229,Data!$G$3:$BA$2935,4,FALSE))</f>
        <v>0.06</v>
      </c>
      <c r="L229" s="4">
        <f>IF($H229=0,"",VLOOKUP($G229,Data!$G$3:$BA$2935,5,FALSE))</f>
        <v>0.4</v>
      </c>
      <c r="M229" s="4">
        <f>IF($H229=0,"",VLOOKUP($G229,Data!$G$3:$BA$2935,6,FALSE))</f>
        <v>3</v>
      </c>
      <c r="N229" s="4">
        <f>IF($H229=0,"",VLOOKUP($G229,Data!$G$3:$BA$2935,7,FALSE))</f>
        <v>9.9000000000000005E-2</v>
      </c>
      <c r="O229" s="4">
        <f>IF($H229=0,"",VLOOKUP($G229,Data!$G$3:$BA$2935,8,FALSE))</f>
        <v>0.4</v>
      </c>
      <c r="P229" s="4">
        <f>IF($H229=0,"",VLOOKUP($G229,Data!$G$3:$BA$2935,9,FALSE))</f>
        <v>0.15</v>
      </c>
      <c r="Q229" s="4">
        <f>IF($H229=0,"",VLOOKUP($G229,Data!$G$3:$BA$2935,10,FALSE))</f>
        <v>1</v>
      </c>
      <c r="R229" s="4">
        <f>IF($H229=0,"",VLOOKUP($G229,Data!$G$3:$BA$2935,11,FALSE))</f>
        <v>0.1</v>
      </c>
      <c r="S229" s="4">
        <f>IF($H229=0,"",VLOOKUP($G229,Data!$G$3:$BA$2935,12,FALSE))</f>
        <v>1.35</v>
      </c>
      <c r="T229" s="4">
        <f>IF($H229=0,"",VLOOKUP($G229,Data!$G$3:$BA$2935,13,FALSE))</f>
        <v>1.4</v>
      </c>
      <c r="U229" s="4">
        <f>IF($H229=0,"",VLOOKUP($G229,Data!$G$3:$BA$2935,14,FALSE))</f>
        <v>0.1</v>
      </c>
      <c r="V229" s="4">
        <f>IF($H229=0,"",VLOOKUP($G229,Data!$G$3:$BA$2935,15,FALSE))</f>
        <v>0.1</v>
      </c>
      <c r="W229" s="4" t="str">
        <f>IF($H229=0,"",VLOOKUP($G229,Data!$G$3:$BA$2935,16,FALSE))</f>
        <v>/</v>
      </c>
      <c r="X229" s="4" t="str">
        <f>IF($H229=0,"",VLOOKUP($G229,Data!$G$3:$BA$2935,17,FALSE))</f>
        <v>/</v>
      </c>
      <c r="Y229" s="4" t="str">
        <f>IF($H229=0,"",VLOOKUP($G229,Data!$G$3:$BA$2935,18,FALSE))</f>
        <v/>
      </c>
      <c r="Z229" s="4" t="str">
        <f>IF($H229=0,"",VLOOKUP($G229,Data!$G$3:$BA$2935,19,FALSE))</f>
        <v/>
      </c>
      <c r="AA229" s="4" t="str">
        <f>IF($H229=0,"",VLOOKUP($G229,Data!$G$3:$BA$2935,20,FALSE))</f>
        <v/>
      </c>
      <c r="AB229" s="4" t="str">
        <f>IF($H229=0,"",VLOOKUP($G229,Data!$G$3:$BA$2935,21,FALSE))</f>
        <v/>
      </c>
      <c r="AC229" s="4" t="str">
        <f>IF($H229=0,"",VLOOKUP($G229,Data!$G$3:$BA$2935,22,FALSE))</f>
        <v/>
      </c>
      <c r="AD229" s="4" t="str">
        <f>IF($H229=0,"",VLOOKUP($G229,Data!$G$3:$BA$2935,23,FALSE))</f>
        <v/>
      </c>
      <c r="AE229" s="4" t="str">
        <f>IF($H229=0,"",VLOOKUP($G229,Data!$G$3:$BA$2935,24,FALSE))</f>
        <v/>
      </c>
      <c r="AF229" s="4" t="str">
        <f>IF($H229=0,"",VLOOKUP($G229,Data!$G$3:$BA$2935,25,FALSE))</f>
        <v/>
      </c>
      <c r="AG229" s="4" t="str">
        <f>IF($H229=0,"",VLOOKUP($G229,Data!$G$3:$BA$2935,26,FALSE))</f>
        <v/>
      </c>
      <c r="AH229" s="4" t="str">
        <f>IF($H229=0,"",VLOOKUP($G229,Data!$G$3:$BA$2935,27,FALSE))</f>
        <v/>
      </c>
      <c r="AI229" s="4" t="str">
        <f>IF($H229=0,"",VLOOKUP($G229,Data!$G$3:$BA$2935,28,FALSE))</f>
        <v/>
      </c>
      <c r="AJ229" s="4" t="str">
        <f>IF($H229=0,"",VLOOKUP($G229,Data!$G$3:$BA$2935,29,FALSE))</f>
        <v/>
      </c>
      <c r="AK229" s="4" t="str">
        <f>IF($H229=0,"",VLOOKUP($G229,Data!$G$3:$BA$2935,30,FALSE))</f>
        <v/>
      </c>
      <c r="AL229" s="4" t="str">
        <f>IF($H229=0,"",VLOOKUP($G229,Data!$G$3:$BA$2935,31,FALSE))</f>
        <v/>
      </c>
      <c r="AM229" s="4" t="str">
        <f>IF($H229=0,"",VLOOKUP($G229,Data!$G$3:$BA$2935,32,FALSE))</f>
        <v/>
      </c>
      <c r="AN229" s="4" t="str">
        <f>IF($H229=0,"",VLOOKUP($G229,Data!$G$3:$BA$2935,33,FALSE))</f>
        <v/>
      </c>
      <c r="AO229" s="4" t="str">
        <f>IF($H229=0,"",VLOOKUP($G229,Data!$G$3:$BA$2935,34,FALSE))</f>
        <v/>
      </c>
      <c r="AP229" s="4" t="str">
        <f>IF($H229=0,"",VLOOKUP($G229,Data!$G$3:$BA$2935,35,FALSE))</f>
        <v/>
      </c>
      <c r="AQ229" s="4" t="str">
        <f>IF($H229=0,"",VLOOKUP($G229,Data!$G$3:$BA$2935,36,FALSE))</f>
        <v/>
      </c>
      <c r="AR229" s="4" t="str">
        <f>IF($H229=0,"",VLOOKUP($G229,Data!$G$3:$BA$2935,37,FALSE))</f>
        <v/>
      </c>
      <c r="AS229" s="4" t="str">
        <f>IF($H229=0,"",VLOOKUP($G229,Data!$G$3:$BA$2935,38,FALSE))</f>
        <v/>
      </c>
      <c r="AT229" s="4" t="str">
        <f>IF($H229=0,"",VLOOKUP($G229,Data!$G$3:$BA$2935,39,FALSE))</f>
        <v/>
      </c>
    </row>
    <row r="230" spans="1:46" x14ac:dyDescent="0.25">
      <c r="A230" s="4">
        <f>PSSE!A232</f>
        <v>953031</v>
      </c>
      <c r="B230" s="4" t="str">
        <f>PSSE!B232</f>
        <v>SONGBAC1_H1</v>
      </c>
      <c r="C230" s="4">
        <f>PSSE!D232</f>
        <v>10.5</v>
      </c>
      <c r="D230" s="4">
        <f>PSSE!E232</f>
        <v>20</v>
      </c>
      <c r="E230" s="4" t="str">
        <f>PSSE!F232</f>
        <v>TD</v>
      </c>
      <c r="F230" s="4">
        <f>PSSE!G232</f>
        <v>1</v>
      </c>
      <c r="G230" s="4" t="str">
        <f t="shared" si="3"/>
        <v>GOV10.520TD1</v>
      </c>
      <c r="H230" s="4">
        <f>COUNTIF(Data!$G$3:$BA$2935,GOV!$G230)</f>
        <v>1</v>
      </c>
      <c r="I230" s="4" t="str">
        <f>IF($H230=0,"",VLOOKUP($G230,Data!$G$3:$BA$2935,2,FALSE))</f>
        <v>'HYGOV'</v>
      </c>
      <c r="J230" s="4">
        <f>PSSE!C232</f>
        <v>1</v>
      </c>
      <c r="K230" s="4">
        <f>IF($H230=0,"",VLOOKUP($G230,Data!$G$3:$BA$2935,4,FALSE))</f>
        <v>0.06</v>
      </c>
      <c r="L230" s="4">
        <f>IF($H230=0,"",VLOOKUP($G230,Data!$G$3:$BA$2935,5,FALSE))</f>
        <v>0.4</v>
      </c>
      <c r="M230" s="4">
        <f>IF($H230=0,"",VLOOKUP($G230,Data!$G$3:$BA$2935,6,FALSE))</f>
        <v>3</v>
      </c>
      <c r="N230" s="4">
        <f>IF($H230=0,"",VLOOKUP($G230,Data!$G$3:$BA$2935,7,FALSE))</f>
        <v>9.9000000000000005E-2</v>
      </c>
      <c r="O230" s="4">
        <f>IF($H230=0,"",VLOOKUP($G230,Data!$G$3:$BA$2935,8,FALSE))</f>
        <v>0.4</v>
      </c>
      <c r="P230" s="4">
        <f>IF($H230=0,"",VLOOKUP($G230,Data!$G$3:$BA$2935,9,FALSE))</f>
        <v>0.15</v>
      </c>
      <c r="Q230" s="4">
        <f>IF($H230=0,"",VLOOKUP($G230,Data!$G$3:$BA$2935,10,FALSE))</f>
        <v>1</v>
      </c>
      <c r="R230" s="4">
        <f>IF($H230=0,"",VLOOKUP($G230,Data!$G$3:$BA$2935,11,FALSE))</f>
        <v>0.1</v>
      </c>
      <c r="S230" s="4">
        <f>IF($H230=0,"",VLOOKUP($G230,Data!$G$3:$BA$2935,12,FALSE))</f>
        <v>1.35</v>
      </c>
      <c r="T230" s="4">
        <f>IF($H230=0,"",VLOOKUP($G230,Data!$G$3:$BA$2935,13,FALSE))</f>
        <v>1.4</v>
      </c>
      <c r="U230" s="4">
        <f>IF($H230=0,"",VLOOKUP($G230,Data!$G$3:$BA$2935,14,FALSE))</f>
        <v>0.1</v>
      </c>
      <c r="V230" s="4">
        <f>IF($H230=0,"",VLOOKUP($G230,Data!$G$3:$BA$2935,15,FALSE))</f>
        <v>0.1</v>
      </c>
      <c r="W230" s="4" t="str">
        <f>IF($H230=0,"",VLOOKUP($G230,Data!$G$3:$BA$2935,16,FALSE))</f>
        <v>/</v>
      </c>
      <c r="X230" s="4" t="str">
        <f>IF($H230=0,"",VLOOKUP($G230,Data!$G$3:$BA$2935,17,FALSE))</f>
        <v>/</v>
      </c>
      <c r="Y230" s="4" t="str">
        <f>IF($H230=0,"",VLOOKUP($G230,Data!$G$3:$BA$2935,18,FALSE))</f>
        <v/>
      </c>
      <c r="Z230" s="4" t="str">
        <f>IF($H230=0,"",VLOOKUP($G230,Data!$G$3:$BA$2935,19,FALSE))</f>
        <v/>
      </c>
      <c r="AA230" s="4" t="str">
        <f>IF($H230=0,"",VLOOKUP($G230,Data!$G$3:$BA$2935,20,FALSE))</f>
        <v/>
      </c>
      <c r="AB230" s="4" t="str">
        <f>IF($H230=0,"",VLOOKUP($G230,Data!$G$3:$BA$2935,21,FALSE))</f>
        <v/>
      </c>
      <c r="AC230" s="4" t="str">
        <f>IF($H230=0,"",VLOOKUP($G230,Data!$G$3:$BA$2935,22,FALSE))</f>
        <v/>
      </c>
      <c r="AD230" s="4" t="str">
        <f>IF($H230=0,"",VLOOKUP($G230,Data!$G$3:$BA$2935,23,FALSE))</f>
        <v/>
      </c>
      <c r="AE230" s="4" t="str">
        <f>IF($H230=0,"",VLOOKUP($G230,Data!$G$3:$BA$2935,24,FALSE))</f>
        <v/>
      </c>
      <c r="AF230" s="4" t="str">
        <f>IF($H230=0,"",VLOOKUP($G230,Data!$G$3:$BA$2935,25,FALSE))</f>
        <v/>
      </c>
      <c r="AG230" s="4" t="str">
        <f>IF($H230=0,"",VLOOKUP($G230,Data!$G$3:$BA$2935,26,FALSE))</f>
        <v/>
      </c>
      <c r="AH230" s="4" t="str">
        <f>IF($H230=0,"",VLOOKUP($G230,Data!$G$3:$BA$2935,27,FALSE))</f>
        <v/>
      </c>
      <c r="AI230" s="4" t="str">
        <f>IF($H230=0,"",VLOOKUP($G230,Data!$G$3:$BA$2935,28,FALSE))</f>
        <v/>
      </c>
      <c r="AJ230" s="4" t="str">
        <f>IF($H230=0,"",VLOOKUP($G230,Data!$G$3:$BA$2935,29,FALSE))</f>
        <v/>
      </c>
      <c r="AK230" s="4" t="str">
        <f>IF($H230=0,"",VLOOKUP($G230,Data!$G$3:$BA$2935,30,FALSE))</f>
        <v/>
      </c>
      <c r="AL230" s="4" t="str">
        <f>IF($H230=0,"",VLOOKUP($G230,Data!$G$3:$BA$2935,31,FALSE))</f>
        <v/>
      </c>
      <c r="AM230" s="4" t="str">
        <f>IF($H230=0,"",VLOOKUP($G230,Data!$G$3:$BA$2935,32,FALSE))</f>
        <v/>
      </c>
      <c r="AN230" s="4" t="str">
        <f>IF($H230=0,"",VLOOKUP($G230,Data!$G$3:$BA$2935,33,FALSE))</f>
        <v/>
      </c>
      <c r="AO230" s="4" t="str">
        <f>IF($H230=0,"",VLOOKUP($G230,Data!$G$3:$BA$2935,34,FALSE))</f>
        <v/>
      </c>
      <c r="AP230" s="4" t="str">
        <f>IF($H230=0,"",VLOOKUP($G230,Data!$G$3:$BA$2935,35,FALSE))</f>
        <v/>
      </c>
      <c r="AQ230" s="4" t="str">
        <f>IF($H230=0,"",VLOOKUP($G230,Data!$G$3:$BA$2935,36,FALSE))</f>
        <v/>
      </c>
      <c r="AR230" s="4" t="str">
        <f>IF($H230=0,"",VLOOKUP($G230,Data!$G$3:$BA$2935,37,FALSE))</f>
        <v/>
      </c>
      <c r="AS230" s="4" t="str">
        <f>IF($H230=0,"",VLOOKUP($G230,Data!$G$3:$BA$2935,38,FALSE))</f>
        <v/>
      </c>
      <c r="AT230" s="4" t="str">
        <f>IF($H230=0,"",VLOOKUP($G230,Data!$G$3:$BA$2935,39,FALSE))</f>
        <v/>
      </c>
    </row>
    <row r="231" spans="1:46" x14ac:dyDescent="0.25">
      <c r="A231" s="4">
        <f>PSSE!A233</f>
        <v>953041</v>
      </c>
      <c r="B231" s="4" t="str">
        <f>PSSE!B233</f>
        <v>SONGBAC2_H1</v>
      </c>
      <c r="C231" s="4">
        <f>PSSE!D233</f>
        <v>10.5</v>
      </c>
      <c r="D231" s="4">
        <f>PSSE!E233</f>
        <v>20</v>
      </c>
      <c r="E231" s="4" t="str">
        <f>PSSE!F233</f>
        <v>TD</v>
      </c>
      <c r="F231" s="4">
        <f>PSSE!G233</f>
        <v>1</v>
      </c>
      <c r="G231" s="4" t="str">
        <f t="shared" si="3"/>
        <v>GOV10.520TD1</v>
      </c>
      <c r="H231" s="4">
        <f>COUNTIF(Data!$G$3:$BA$2935,GOV!$G231)</f>
        <v>1</v>
      </c>
      <c r="I231" s="4" t="str">
        <f>IF($H231=0,"",VLOOKUP($G231,Data!$G$3:$BA$2935,2,FALSE))</f>
        <v>'HYGOV'</v>
      </c>
      <c r="J231" s="4">
        <f>PSSE!C233</f>
        <v>1</v>
      </c>
      <c r="K231" s="4">
        <f>IF($H231=0,"",VLOOKUP($G231,Data!$G$3:$BA$2935,4,FALSE))</f>
        <v>0.06</v>
      </c>
      <c r="L231" s="4">
        <f>IF($H231=0,"",VLOOKUP($G231,Data!$G$3:$BA$2935,5,FALSE))</f>
        <v>0.4</v>
      </c>
      <c r="M231" s="4">
        <f>IF($H231=0,"",VLOOKUP($G231,Data!$G$3:$BA$2935,6,FALSE))</f>
        <v>3</v>
      </c>
      <c r="N231" s="4">
        <f>IF($H231=0,"",VLOOKUP($G231,Data!$G$3:$BA$2935,7,FALSE))</f>
        <v>9.9000000000000005E-2</v>
      </c>
      <c r="O231" s="4">
        <f>IF($H231=0,"",VLOOKUP($G231,Data!$G$3:$BA$2935,8,FALSE))</f>
        <v>0.4</v>
      </c>
      <c r="P231" s="4">
        <f>IF($H231=0,"",VLOOKUP($G231,Data!$G$3:$BA$2935,9,FALSE))</f>
        <v>0.15</v>
      </c>
      <c r="Q231" s="4">
        <f>IF($H231=0,"",VLOOKUP($G231,Data!$G$3:$BA$2935,10,FALSE))</f>
        <v>1</v>
      </c>
      <c r="R231" s="4">
        <f>IF($H231=0,"",VLOOKUP($G231,Data!$G$3:$BA$2935,11,FALSE))</f>
        <v>0.1</v>
      </c>
      <c r="S231" s="4">
        <f>IF($H231=0,"",VLOOKUP($G231,Data!$G$3:$BA$2935,12,FALSE))</f>
        <v>1.35</v>
      </c>
      <c r="T231" s="4">
        <f>IF($H231=0,"",VLOOKUP($G231,Data!$G$3:$BA$2935,13,FALSE))</f>
        <v>1.4</v>
      </c>
      <c r="U231" s="4">
        <f>IF($H231=0,"",VLOOKUP($G231,Data!$G$3:$BA$2935,14,FALSE))</f>
        <v>0.1</v>
      </c>
      <c r="V231" s="4">
        <f>IF($H231=0,"",VLOOKUP($G231,Data!$G$3:$BA$2935,15,FALSE))</f>
        <v>0.1</v>
      </c>
      <c r="W231" s="4" t="str">
        <f>IF($H231=0,"",VLOOKUP($G231,Data!$G$3:$BA$2935,16,FALSE))</f>
        <v>/</v>
      </c>
      <c r="X231" s="4" t="str">
        <f>IF($H231=0,"",VLOOKUP($G231,Data!$G$3:$BA$2935,17,FALSE))</f>
        <v>/</v>
      </c>
      <c r="Y231" s="4" t="str">
        <f>IF($H231=0,"",VLOOKUP($G231,Data!$G$3:$BA$2935,18,FALSE))</f>
        <v/>
      </c>
      <c r="Z231" s="4" t="str">
        <f>IF($H231=0,"",VLOOKUP($G231,Data!$G$3:$BA$2935,19,FALSE))</f>
        <v/>
      </c>
      <c r="AA231" s="4" t="str">
        <f>IF($H231=0,"",VLOOKUP($G231,Data!$G$3:$BA$2935,20,FALSE))</f>
        <v/>
      </c>
      <c r="AB231" s="4" t="str">
        <f>IF($H231=0,"",VLOOKUP($G231,Data!$G$3:$BA$2935,21,FALSE))</f>
        <v/>
      </c>
      <c r="AC231" s="4" t="str">
        <f>IF($H231=0,"",VLOOKUP($G231,Data!$G$3:$BA$2935,22,FALSE))</f>
        <v/>
      </c>
      <c r="AD231" s="4" t="str">
        <f>IF($H231=0,"",VLOOKUP($G231,Data!$G$3:$BA$2935,23,FALSE))</f>
        <v/>
      </c>
      <c r="AE231" s="4" t="str">
        <f>IF($H231=0,"",VLOOKUP($G231,Data!$G$3:$BA$2935,24,FALSE))</f>
        <v/>
      </c>
      <c r="AF231" s="4" t="str">
        <f>IF($H231=0,"",VLOOKUP($G231,Data!$G$3:$BA$2935,25,FALSE))</f>
        <v/>
      </c>
      <c r="AG231" s="4" t="str">
        <f>IF($H231=0,"",VLOOKUP($G231,Data!$G$3:$BA$2935,26,FALSE))</f>
        <v/>
      </c>
      <c r="AH231" s="4" t="str">
        <f>IF($H231=0,"",VLOOKUP($G231,Data!$G$3:$BA$2935,27,FALSE))</f>
        <v/>
      </c>
      <c r="AI231" s="4" t="str">
        <f>IF($H231=0,"",VLOOKUP($G231,Data!$G$3:$BA$2935,28,FALSE))</f>
        <v/>
      </c>
      <c r="AJ231" s="4" t="str">
        <f>IF($H231=0,"",VLOOKUP($G231,Data!$G$3:$BA$2935,29,FALSE))</f>
        <v/>
      </c>
      <c r="AK231" s="4" t="str">
        <f>IF($H231=0,"",VLOOKUP($G231,Data!$G$3:$BA$2935,30,FALSE))</f>
        <v/>
      </c>
      <c r="AL231" s="4" t="str">
        <f>IF($H231=0,"",VLOOKUP($G231,Data!$G$3:$BA$2935,31,FALSE))</f>
        <v/>
      </c>
      <c r="AM231" s="4" t="str">
        <f>IF($H231=0,"",VLOOKUP($G231,Data!$G$3:$BA$2935,32,FALSE))</f>
        <v/>
      </c>
      <c r="AN231" s="4" t="str">
        <f>IF($H231=0,"",VLOOKUP($G231,Data!$G$3:$BA$2935,33,FALSE))</f>
        <v/>
      </c>
      <c r="AO231" s="4" t="str">
        <f>IF($H231=0,"",VLOOKUP($G231,Data!$G$3:$BA$2935,34,FALSE))</f>
        <v/>
      </c>
      <c r="AP231" s="4" t="str">
        <f>IF($H231=0,"",VLOOKUP($G231,Data!$G$3:$BA$2935,35,FALSE))</f>
        <v/>
      </c>
      <c r="AQ231" s="4" t="str">
        <f>IF($H231=0,"",VLOOKUP($G231,Data!$G$3:$BA$2935,36,FALSE))</f>
        <v/>
      </c>
      <c r="AR231" s="4" t="str">
        <f>IF($H231=0,"",VLOOKUP($G231,Data!$G$3:$BA$2935,37,FALSE))</f>
        <v/>
      </c>
      <c r="AS231" s="4" t="str">
        <f>IF($H231=0,"",VLOOKUP($G231,Data!$G$3:$BA$2935,38,FALSE))</f>
        <v/>
      </c>
      <c r="AT231" s="4" t="str">
        <f>IF($H231=0,"",VLOOKUP($G231,Data!$G$3:$BA$2935,39,FALSE))</f>
        <v/>
      </c>
    </row>
    <row r="232" spans="1:46" x14ac:dyDescent="0.25">
      <c r="A232" s="4">
        <f>PSSE!A234</f>
        <v>954001</v>
      </c>
      <c r="B232" s="4" t="str">
        <f>PSSE!B234</f>
        <v>AVUONG_H1</v>
      </c>
      <c r="C232" s="4">
        <f>PSSE!D234</f>
        <v>13.8</v>
      </c>
      <c r="D232" s="4">
        <f>PSSE!E234</f>
        <v>105</v>
      </c>
      <c r="E232" s="4" t="str">
        <f>PSSE!F234</f>
        <v>TD</v>
      </c>
      <c r="F232" s="4">
        <f>PSSE!G234</f>
        <v>1</v>
      </c>
      <c r="G232" s="4" t="str">
        <f t="shared" si="3"/>
        <v>GOV13.8105TD1</v>
      </c>
      <c r="H232" s="4">
        <f>COUNTIF(Data!$G$3:$BA$2935,GOV!$G232)</f>
        <v>1</v>
      </c>
      <c r="I232" s="4" t="str">
        <f>IF($H232=0,"",VLOOKUP($G232,Data!$G$3:$BA$2935,2,FALSE))</f>
        <v>'HYGOV'</v>
      </c>
      <c r="J232" s="4">
        <f>PSSE!C234</f>
        <v>1</v>
      </c>
      <c r="K232" s="4">
        <f>IF($H232=0,"",VLOOKUP($G232,Data!$G$3:$BA$2935,4,FALSE))</f>
        <v>0.06</v>
      </c>
      <c r="L232" s="4">
        <f>IF($H232=0,"",VLOOKUP($G232,Data!$G$3:$BA$2935,5,FALSE))</f>
        <v>0.4</v>
      </c>
      <c r="M232" s="4">
        <f>IF($H232=0,"",VLOOKUP($G232,Data!$G$3:$BA$2935,6,FALSE))</f>
        <v>3</v>
      </c>
      <c r="N232" s="4">
        <f>IF($H232=0,"",VLOOKUP($G232,Data!$G$3:$BA$2935,7,FALSE))</f>
        <v>9.9000000000000005E-2</v>
      </c>
      <c r="O232" s="4">
        <f>IF($H232=0,"",VLOOKUP($G232,Data!$G$3:$BA$2935,8,FALSE))</f>
        <v>0.4</v>
      </c>
      <c r="P232" s="4">
        <f>IF($H232=0,"",VLOOKUP($G232,Data!$G$3:$BA$2935,9,FALSE))</f>
        <v>0.15</v>
      </c>
      <c r="Q232" s="4">
        <f>IF($H232=0,"",VLOOKUP($G232,Data!$G$3:$BA$2935,10,FALSE))</f>
        <v>1</v>
      </c>
      <c r="R232" s="4">
        <f>IF($H232=0,"",VLOOKUP($G232,Data!$G$3:$BA$2935,11,FALSE))</f>
        <v>0.1</v>
      </c>
      <c r="S232" s="4">
        <f>IF($H232=0,"",VLOOKUP($G232,Data!$G$3:$BA$2935,12,FALSE))</f>
        <v>1.35</v>
      </c>
      <c r="T232" s="4">
        <f>IF($H232=0,"",VLOOKUP($G232,Data!$G$3:$BA$2935,13,FALSE))</f>
        <v>1.4</v>
      </c>
      <c r="U232" s="4">
        <f>IF($H232=0,"",VLOOKUP($G232,Data!$G$3:$BA$2935,14,FALSE))</f>
        <v>0.1</v>
      </c>
      <c r="V232" s="4">
        <f>IF($H232=0,"",VLOOKUP($G232,Data!$G$3:$BA$2935,15,FALSE))</f>
        <v>0.1</v>
      </c>
      <c r="W232" s="4" t="str">
        <f>IF($H232=0,"",VLOOKUP($G232,Data!$G$3:$BA$2935,16,FALSE))</f>
        <v>/</v>
      </c>
      <c r="X232" s="4" t="str">
        <f>IF($H232=0,"",VLOOKUP($G232,Data!$G$3:$BA$2935,17,FALSE))</f>
        <v>/</v>
      </c>
      <c r="Y232" s="4" t="str">
        <f>IF($H232=0,"",VLOOKUP($G232,Data!$G$3:$BA$2935,18,FALSE))</f>
        <v/>
      </c>
      <c r="Z232" s="4" t="str">
        <f>IF($H232=0,"",VLOOKUP($G232,Data!$G$3:$BA$2935,19,FALSE))</f>
        <v/>
      </c>
      <c r="AA232" s="4" t="str">
        <f>IF($H232=0,"",VLOOKUP($G232,Data!$G$3:$BA$2935,20,FALSE))</f>
        <v/>
      </c>
      <c r="AB232" s="4" t="str">
        <f>IF($H232=0,"",VLOOKUP($G232,Data!$G$3:$BA$2935,21,FALSE))</f>
        <v/>
      </c>
      <c r="AC232" s="4" t="str">
        <f>IF($H232=0,"",VLOOKUP($G232,Data!$G$3:$BA$2935,22,FALSE))</f>
        <v/>
      </c>
      <c r="AD232" s="4" t="str">
        <f>IF($H232=0,"",VLOOKUP($G232,Data!$G$3:$BA$2935,23,FALSE))</f>
        <v/>
      </c>
      <c r="AE232" s="4" t="str">
        <f>IF($H232=0,"",VLOOKUP($G232,Data!$G$3:$BA$2935,24,FALSE))</f>
        <v/>
      </c>
      <c r="AF232" s="4" t="str">
        <f>IF($H232=0,"",VLOOKUP($G232,Data!$G$3:$BA$2935,25,FALSE))</f>
        <v/>
      </c>
      <c r="AG232" s="4" t="str">
        <f>IF($H232=0,"",VLOOKUP($G232,Data!$G$3:$BA$2935,26,FALSE))</f>
        <v/>
      </c>
      <c r="AH232" s="4" t="str">
        <f>IF($H232=0,"",VLOOKUP($G232,Data!$G$3:$BA$2935,27,FALSE))</f>
        <v/>
      </c>
      <c r="AI232" s="4" t="str">
        <f>IF($H232=0,"",VLOOKUP($G232,Data!$G$3:$BA$2935,28,FALSE))</f>
        <v/>
      </c>
      <c r="AJ232" s="4" t="str">
        <f>IF($H232=0,"",VLOOKUP($G232,Data!$G$3:$BA$2935,29,FALSE))</f>
        <v/>
      </c>
      <c r="AK232" s="4" t="str">
        <f>IF($H232=0,"",VLOOKUP($G232,Data!$G$3:$BA$2935,30,FALSE))</f>
        <v/>
      </c>
      <c r="AL232" s="4" t="str">
        <f>IF($H232=0,"",VLOOKUP($G232,Data!$G$3:$BA$2935,31,FALSE))</f>
        <v/>
      </c>
      <c r="AM232" s="4" t="str">
        <f>IF($H232=0,"",VLOOKUP($G232,Data!$G$3:$BA$2935,32,FALSE))</f>
        <v/>
      </c>
      <c r="AN232" s="4" t="str">
        <f>IF($H232=0,"",VLOOKUP($G232,Data!$G$3:$BA$2935,33,FALSE))</f>
        <v/>
      </c>
      <c r="AO232" s="4" t="str">
        <f>IF($H232=0,"",VLOOKUP($G232,Data!$G$3:$BA$2935,34,FALSE))</f>
        <v/>
      </c>
      <c r="AP232" s="4" t="str">
        <f>IF($H232=0,"",VLOOKUP($G232,Data!$G$3:$BA$2935,35,FALSE))</f>
        <v/>
      </c>
      <c r="AQ232" s="4" t="str">
        <f>IF($H232=0,"",VLOOKUP($G232,Data!$G$3:$BA$2935,36,FALSE))</f>
        <v/>
      </c>
      <c r="AR232" s="4" t="str">
        <f>IF($H232=0,"",VLOOKUP($G232,Data!$G$3:$BA$2935,37,FALSE))</f>
        <v/>
      </c>
      <c r="AS232" s="4" t="str">
        <f>IF($H232=0,"",VLOOKUP($G232,Data!$G$3:$BA$2935,38,FALSE))</f>
        <v/>
      </c>
      <c r="AT232" s="4" t="str">
        <f>IF($H232=0,"",VLOOKUP($G232,Data!$G$3:$BA$2935,39,FALSE))</f>
        <v/>
      </c>
    </row>
    <row r="233" spans="1:46" x14ac:dyDescent="0.25">
      <c r="A233" s="4">
        <f>PSSE!A235</f>
        <v>954002</v>
      </c>
      <c r="B233" s="4" t="str">
        <f>PSSE!B235</f>
        <v>AVUONG_H2</v>
      </c>
      <c r="C233" s="4">
        <f>PSSE!D235</f>
        <v>13.8</v>
      </c>
      <c r="D233" s="4">
        <f>PSSE!E235</f>
        <v>105</v>
      </c>
      <c r="E233" s="4" t="str">
        <f>PSSE!F235</f>
        <v>TD</v>
      </c>
      <c r="F233" s="4">
        <f>PSSE!G235</f>
        <v>1</v>
      </c>
      <c r="G233" s="4" t="str">
        <f t="shared" si="3"/>
        <v>GOV13.8105TD1</v>
      </c>
      <c r="H233" s="4">
        <f>COUNTIF(Data!$G$3:$BA$2935,GOV!$G233)</f>
        <v>1</v>
      </c>
      <c r="I233" s="4" t="str">
        <f>IF($H233=0,"",VLOOKUP($G233,Data!$G$3:$BA$2935,2,FALSE))</f>
        <v>'HYGOV'</v>
      </c>
      <c r="J233" s="4">
        <f>PSSE!C235</f>
        <v>1</v>
      </c>
      <c r="K233" s="4">
        <f>IF($H233=0,"",VLOOKUP($G233,Data!$G$3:$BA$2935,4,FALSE))</f>
        <v>0.06</v>
      </c>
      <c r="L233" s="4">
        <f>IF($H233=0,"",VLOOKUP($G233,Data!$G$3:$BA$2935,5,FALSE))</f>
        <v>0.4</v>
      </c>
      <c r="M233" s="4">
        <f>IF($H233=0,"",VLOOKUP($G233,Data!$G$3:$BA$2935,6,FALSE))</f>
        <v>3</v>
      </c>
      <c r="N233" s="4">
        <f>IF($H233=0,"",VLOOKUP($G233,Data!$G$3:$BA$2935,7,FALSE))</f>
        <v>9.9000000000000005E-2</v>
      </c>
      <c r="O233" s="4">
        <f>IF($H233=0,"",VLOOKUP($G233,Data!$G$3:$BA$2935,8,FALSE))</f>
        <v>0.4</v>
      </c>
      <c r="P233" s="4">
        <f>IF($H233=0,"",VLOOKUP($G233,Data!$G$3:$BA$2935,9,FALSE))</f>
        <v>0.15</v>
      </c>
      <c r="Q233" s="4">
        <f>IF($H233=0,"",VLOOKUP($G233,Data!$G$3:$BA$2935,10,FALSE))</f>
        <v>1</v>
      </c>
      <c r="R233" s="4">
        <f>IF($H233=0,"",VLOOKUP($G233,Data!$G$3:$BA$2935,11,FALSE))</f>
        <v>0.1</v>
      </c>
      <c r="S233" s="4">
        <f>IF($H233=0,"",VLOOKUP($G233,Data!$G$3:$BA$2935,12,FALSE))</f>
        <v>1.35</v>
      </c>
      <c r="T233" s="4">
        <f>IF($H233=0,"",VLOOKUP($G233,Data!$G$3:$BA$2935,13,FALSE))</f>
        <v>1.4</v>
      </c>
      <c r="U233" s="4">
        <f>IF($H233=0,"",VLOOKUP($G233,Data!$G$3:$BA$2935,14,FALSE))</f>
        <v>0.1</v>
      </c>
      <c r="V233" s="4">
        <f>IF($H233=0,"",VLOOKUP($G233,Data!$G$3:$BA$2935,15,FALSE))</f>
        <v>0.1</v>
      </c>
      <c r="W233" s="4" t="str">
        <f>IF($H233=0,"",VLOOKUP($G233,Data!$G$3:$BA$2935,16,FALSE))</f>
        <v>/</v>
      </c>
      <c r="X233" s="4" t="str">
        <f>IF($H233=0,"",VLOOKUP($G233,Data!$G$3:$BA$2935,17,FALSE))</f>
        <v>/</v>
      </c>
      <c r="Y233" s="4" t="str">
        <f>IF($H233=0,"",VLOOKUP($G233,Data!$G$3:$BA$2935,18,FALSE))</f>
        <v/>
      </c>
      <c r="Z233" s="4" t="str">
        <f>IF($H233=0,"",VLOOKUP($G233,Data!$G$3:$BA$2935,19,FALSE))</f>
        <v/>
      </c>
      <c r="AA233" s="4" t="str">
        <f>IF($H233=0,"",VLOOKUP($G233,Data!$G$3:$BA$2935,20,FALSE))</f>
        <v/>
      </c>
      <c r="AB233" s="4" t="str">
        <f>IF($H233=0,"",VLOOKUP($G233,Data!$G$3:$BA$2935,21,FALSE))</f>
        <v/>
      </c>
      <c r="AC233" s="4" t="str">
        <f>IF($H233=0,"",VLOOKUP($G233,Data!$G$3:$BA$2935,22,FALSE))</f>
        <v/>
      </c>
      <c r="AD233" s="4" t="str">
        <f>IF($H233=0,"",VLOOKUP($G233,Data!$G$3:$BA$2935,23,FALSE))</f>
        <v/>
      </c>
      <c r="AE233" s="4" t="str">
        <f>IF($H233=0,"",VLOOKUP($G233,Data!$G$3:$BA$2935,24,FALSE))</f>
        <v/>
      </c>
      <c r="AF233" s="4" t="str">
        <f>IF($H233=0,"",VLOOKUP($G233,Data!$G$3:$BA$2935,25,FALSE))</f>
        <v/>
      </c>
      <c r="AG233" s="4" t="str">
        <f>IF($H233=0,"",VLOOKUP($G233,Data!$G$3:$BA$2935,26,FALSE))</f>
        <v/>
      </c>
      <c r="AH233" s="4" t="str">
        <f>IF($H233=0,"",VLOOKUP($G233,Data!$G$3:$BA$2935,27,FALSE))</f>
        <v/>
      </c>
      <c r="AI233" s="4" t="str">
        <f>IF($H233=0,"",VLOOKUP($G233,Data!$G$3:$BA$2935,28,FALSE))</f>
        <v/>
      </c>
      <c r="AJ233" s="4" t="str">
        <f>IF($H233=0,"",VLOOKUP($G233,Data!$G$3:$BA$2935,29,FALSE))</f>
        <v/>
      </c>
      <c r="AK233" s="4" t="str">
        <f>IF($H233=0,"",VLOOKUP($G233,Data!$G$3:$BA$2935,30,FALSE))</f>
        <v/>
      </c>
      <c r="AL233" s="4" t="str">
        <f>IF($H233=0,"",VLOOKUP($G233,Data!$G$3:$BA$2935,31,FALSE))</f>
        <v/>
      </c>
      <c r="AM233" s="4" t="str">
        <f>IF($H233=0,"",VLOOKUP($G233,Data!$G$3:$BA$2935,32,FALSE))</f>
        <v/>
      </c>
      <c r="AN233" s="4" t="str">
        <f>IF($H233=0,"",VLOOKUP($G233,Data!$G$3:$BA$2935,33,FALSE))</f>
        <v/>
      </c>
      <c r="AO233" s="4" t="str">
        <f>IF($H233=0,"",VLOOKUP($G233,Data!$G$3:$BA$2935,34,FALSE))</f>
        <v/>
      </c>
      <c r="AP233" s="4" t="str">
        <f>IF($H233=0,"",VLOOKUP($G233,Data!$G$3:$BA$2935,35,FALSE))</f>
        <v/>
      </c>
      <c r="AQ233" s="4" t="str">
        <f>IF($H233=0,"",VLOOKUP($G233,Data!$G$3:$BA$2935,36,FALSE))</f>
        <v/>
      </c>
      <c r="AR233" s="4" t="str">
        <f>IF($H233=0,"",VLOOKUP($G233,Data!$G$3:$BA$2935,37,FALSE))</f>
        <v/>
      </c>
      <c r="AS233" s="4" t="str">
        <f>IF($H233=0,"",VLOOKUP($G233,Data!$G$3:$BA$2935,38,FALSE))</f>
        <v/>
      </c>
      <c r="AT233" s="4" t="str">
        <f>IF($H233=0,"",VLOOKUP($G233,Data!$G$3:$BA$2935,39,FALSE))</f>
        <v/>
      </c>
    </row>
    <row r="234" spans="1:46" x14ac:dyDescent="0.25">
      <c r="A234" s="4">
        <f>PSSE!A236</f>
        <v>954011</v>
      </c>
      <c r="B234" s="4" t="str">
        <f>PSSE!B236</f>
        <v>SONGCON2_H1</v>
      </c>
      <c r="C234" s="4">
        <f>PSSE!D236</f>
        <v>10.5</v>
      </c>
      <c r="D234" s="4">
        <f>PSSE!E236</f>
        <v>40</v>
      </c>
      <c r="E234" s="4" t="str">
        <f>PSSE!F236</f>
        <v>TD</v>
      </c>
      <c r="F234" s="4">
        <f>PSSE!G236</f>
        <v>1</v>
      </c>
      <c r="G234" s="4" t="str">
        <f t="shared" si="3"/>
        <v>GOV10.540TD1</v>
      </c>
      <c r="H234" s="4">
        <f>COUNTIF(Data!$G$3:$BA$2935,GOV!$G234)</f>
        <v>1</v>
      </c>
      <c r="I234" s="4" t="str">
        <f>IF($H234=0,"",VLOOKUP($G234,Data!$G$3:$BA$2935,2,FALSE))</f>
        <v>'HYGOV'</v>
      </c>
      <c r="J234" s="4">
        <f>PSSE!C236</f>
        <v>1</v>
      </c>
      <c r="K234" s="4">
        <f>IF($H234=0,"",VLOOKUP($G234,Data!$G$3:$BA$2935,4,FALSE))</f>
        <v>0.06</v>
      </c>
      <c r="L234" s="4">
        <f>IF($H234=0,"",VLOOKUP($G234,Data!$G$3:$BA$2935,5,FALSE))</f>
        <v>0.4</v>
      </c>
      <c r="M234" s="4">
        <f>IF($H234=0,"",VLOOKUP($G234,Data!$G$3:$BA$2935,6,FALSE))</f>
        <v>3</v>
      </c>
      <c r="N234" s="4">
        <f>IF($H234=0,"",VLOOKUP($G234,Data!$G$3:$BA$2935,7,FALSE))</f>
        <v>9.9000000000000005E-2</v>
      </c>
      <c r="O234" s="4">
        <f>IF($H234=0,"",VLOOKUP($G234,Data!$G$3:$BA$2935,8,FALSE))</f>
        <v>0.4</v>
      </c>
      <c r="P234" s="4">
        <f>IF($H234=0,"",VLOOKUP($G234,Data!$G$3:$BA$2935,9,FALSE))</f>
        <v>0.15</v>
      </c>
      <c r="Q234" s="4">
        <f>IF($H234=0,"",VLOOKUP($G234,Data!$G$3:$BA$2935,10,FALSE))</f>
        <v>1</v>
      </c>
      <c r="R234" s="4">
        <f>IF($H234=0,"",VLOOKUP($G234,Data!$G$3:$BA$2935,11,FALSE))</f>
        <v>0.1</v>
      </c>
      <c r="S234" s="4">
        <f>IF($H234=0,"",VLOOKUP($G234,Data!$G$3:$BA$2935,12,FALSE))</f>
        <v>1.35</v>
      </c>
      <c r="T234" s="4">
        <f>IF($H234=0,"",VLOOKUP($G234,Data!$G$3:$BA$2935,13,FALSE))</f>
        <v>1.4</v>
      </c>
      <c r="U234" s="4">
        <f>IF($H234=0,"",VLOOKUP($G234,Data!$G$3:$BA$2935,14,FALSE))</f>
        <v>0.1</v>
      </c>
      <c r="V234" s="4">
        <f>IF($H234=0,"",VLOOKUP($G234,Data!$G$3:$BA$2935,15,FALSE))</f>
        <v>0.1</v>
      </c>
      <c r="W234" s="4" t="str">
        <f>IF($H234=0,"",VLOOKUP($G234,Data!$G$3:$BA$2935,16,FALSE))</f>
        <v>/</v>
      </c>
      <c r="X234" s="4" t="str">
        <f>IF($H234=0,"",VLOOKUP($G234,Data!$G$3:$BA$2935,17,FALSE))</f>
        <v>/</v>
      </c>
      <c r="Y234" s="4" t="str">
        <f>IF($H234=0,"",VLOOKUP($G234,Data!$G$3:$BA$2935,18,FALSE))</f>
        <v/>
      </c>
      <c r="Z234" s="4" t="str">
        <f>IF($H234=0,"",VLOOKUP($G234,Data!$G$3:$BA$2935,19,FALSE))</f>
        <v/>
      </c>
      <c r="AA234" s="4" t="str">
        <f>IF($H234=0,"",VLOOKUP($G234,Data!$G$3:$BA$2935,20,FALSE))</f>
        <v/>
      </c>
      <c r="AB234" s="4" t="str">
        <f>IF($H234=0,"",VLOOKUP($G234,Data!$G$3:$BA$2935,21,FALSE))</f>
        <v/>
      </c>
      <c r="AC234" s="4" t="str">
        <f>IF($H234=0,"",VLOOKUP($G234,Data!$G$3:$BA$2935,22,FALSE))</f>
        <v/>
      </c>
      <c r="AD234" s="4" t="str">
        <f>IF($H234=0,"",VLOOKUP($G234,Data!$G$3:$BA$2935,23,FALSE))</f>
        <v/>
      </c>
      <c r="AE234" s="4" t="str">
        <f>IF($H234=0,"",VLOOKUP($G234,Data!$G$3:$BA$2935,24,FALSE))</f>
        <v/>
      </c>
      <c r="AF234" s="4" t="str">
        <f>IF($H234=0,"",VLOOKUP($G234,Data!$G$3:$BA$2935,25,FALSE))</f>
        <v/>
      </c>
      <c r="AG234" s="4" t="str">
        <f>IF($H234=0,"",VLOOKUP($G234,Data!$G$3:$BA$2935,26,FALSE))</f>
        <v/>
      </c>
      <c r="AH234" s="4" t="str">
        <f>IF($H234=0,"",VLOOKUP($G234,Data!$G$3:$BA$2935,27,FALSE))</f>
        <v/>
      </c>
      <c r="AI234" s="4" t="str">
        <f>IF($H234=0,"",VLOOKUP($G234,Data!$G$3:$BA$2935,28,FALSE))</f>
        <v/>
      </c>
      <c r="AJ234" s="4" t="str">
        <f>IF($H234=0,"",VLOOKUP($G234,Data!$G$3:$BA$2935,29,FALSE))</f>
        <v/>
      </c>
      <c r="AK234" s="4" t="str">
        <f>IF($H234=0,"",VLOOKUP($G234,Data!$G$3:$BA$2935,30,FALSE))</f>
        <v/>
      </c>
      <c r="AL234" s="4" t="str">
        <f>IF($H234=0,"",VLOOKUP($G234,Data!$G$3:$BA$2935,31,FALSE))</f>
        <v/>
      </c>
      <c r="AM234" s="4" t="str">
        <f>IF($H234=0,"",VLOOKUP($G234,Data!$G$3:$BA$2935,32,FALSE))</f>
        <v/>
      </c>
      <c r="AN234" s="4" t="str">
        <f>IF($H234=0,"",VLOOKUP($G234,Data!$G$3:$BA$2935,33,FALSE))</f>
        <v/>
      </c>
      <c r="AO234" s="4" t="str">
        <f>IF($H234=0,"",VLOOKUP($G234,Data!$G$3:$BA$2935,34,FALSE))</f>
        <v/>
      </c>
      <c r="AP234" s="4" t="str">
        <f>IF($H234=0,"",VLOOKUP($G234,Data!$G$3:$BA$2935,35,FALSE))</f>
        <v/>
      </c>
      <c r="AQ234" s="4" t="str">
        <f>IF($H234=0,"",VLOOKUP($G234,Data!$G$3:$BA$2935,36,FALSE))</f>
        <v/>
      </c>
      <c r="AR234" s="4" t="str">
        <f>IF($H234=0,"",VLOOKUP($G234,Data!$G$3:$BA$2935,37,FALSE))</f>
        <v/>
      </c>
      <c r="AS234" s="4" t="str">
        <f>IF($H234=0,"",VLOOKUP($G234,Data!$G$3:$BA$2935,38,FALSE))</f>
        <v/>
      </c>
      <c r="AT234" s="4" t="str">
        <f>IF($H234=0,"",VLOOKUP($G234,Data!$G$3:$BA$2935,39,FALSE))</f>
        <v/>
      </c>
    </row>
    <row r="235" spans="1:46" x14ac:dyDescent="0.25">
      <c r="A235" s="4">
        <f>PSSE!A237</f>
        <v>954011</v>
      </c>
      <c r="B235" s="4" t="str">
        <f>PSSE!B237</f>
        <v>SONGCON2_H1</v>
      </c>
      <c r="C235" s="4">
        <f>PSSE!D237</f>
        <v>10.5</v>
      </c>
      <c r="D235" s="4">
        <f>PSSE!E237</f>
        <v>20</v>
      </c>
      <c r="E235" s="4" t="str">
        <f>PSSE!F237</f>
        <v>TD</v>
      </c>
      <c r="F235" s="4">
        <f>PSSE!G237</f>
        <v>1</v>
      </c>
      <c r="G235" s="4" t="str">
        <f t="shared" si="3"/>
        <v>GOV10.520TD1</v>
      </c>
      <c r="H235" s="4">
        <f>COUNTIF(Data!$G$3:$BA$2935,GOV!$G235)</f>
        <v>1</v>
      </c>
      <c r="I235" s="4" t="str">
        <f>IF($H235=0,"",VLOOKUP($G235,Data!$G$3:$BA$2935,2,FALSE))</f>
        <v>'HYGOV'</v>
      </c>
      <c r="J235" s="4">
        <f>PSSE!C237</f>
        <v>2</v>
      </c>
      <c r="K235" s="4">
        <f>IF($H235=0,"",VLOOKUP($G235,Data!$G$3:$BA$2935,4,FALSE))</f>
        <v>0.06</v>
      </c>
      <c r="L235" s="4">
        <f>IF($H235=0,"",VLOOKUP($G235,Data!$G$3:$BA$2935,5,FALSE))</f>
        <v>0.4</v>
      </c>
      <c r="M235" s="4">
        <f>IF($H235=0,"",VLOOKUP($G235,Data!$G$3:$BA$2935,6,FALSE))</f>
        <v>3</v>
      </c>
      <c r="N235" s="4">
        <f>IF($H235=0,"",VLOOKUP($G235,Data!$G$3:$BA$2935,7,FALSE))</f>
        <v>9.9000000000000005E-2</v>
      </c>
      <c r="O235" s="4">
        <f>IF($H235=0,"",VLOOKUP($G235,Data!$G$3:$BA$2935,8,FALSE))</f>
        <v>0.4</v>
      </c>
      <c r="P235" s="4">
        <f>IF($H235=0,"",VLOOKUP($G235,Data!$G$3:$BA$2935,9,FALSE))</f>
        <v>0.15</v>
      </c>
      <c r="Q235" s="4">
        <f>IF($H235=0,"",VLOOKUP($G235,Data!$G$3:$BA$2935,10,FALSE))</f>
        <v>1</v>
      </c>
      <c r="R235" s="4">
        <f>IF($H235=0,"",VLOOKUP($G235,Data!$G$3:$BA$2935,11,FALSE))</f>
        <v>0.1</v>
      </c>
      <c r="S235" s="4">
        <f>IF($H235=0,"",VLOOKUP($G235,Data!$G$3:$BA$2935,12,FALSE))</f>
        <v>1.35</v>
      </c>
      <c r="T235" s="4">
        <f>IF($H235=0,"",VLOOKUP($G235,Data!$G$3:$BA$2935,13,FALSE))</f>
        <v>1.4</v>
      </c>
      <c r="U235" s="4">
        <f>IF($H235=0,"",VLOOKUP($G235,Data!$G$3:$BA$2935,14,FALSE))</f>
        <v>0.1</v>
      </c>
      <c r="V235" s="4">
        <f>IF($H235=0,"",VLOOKUP($G235,Data!$G$3:$BA$2935,15,FALSE))</f>
        <v>0.1</v>
      </c>
      <c r="W235" s="4" t="str">
        <f>IF($H235=0,"",VLOOKUP($G235,Data!$G$3:$BA$2935,16,FALSE))</f>
        <v>/</v>
      </c>
      <c r="X235" s="4" t="str">
        <f>IF($H235=0,"",VLOOKUP($G235,Data!$G$3:$BA$2935,17,FALSE))</f>
        <v>/</v>
      </c>
      <c r="Y235" s="4" t="str">
        <f>IF($H235=0,"",VLOOKUP($G235,Data!$G$3:$BA$2935,18,FALSE))</f>
        <v/>
      </c>
      <c r="Z235" s="4" t="str">
        <f>IF($H235=0,"",VLOOKUP($G235,Data!$G$3:$BA$2935,19,FALSE))</f>
        <v/>
      </c>
      <c r="AA235" s="4" t="str">
        <f>IF($H235=0,"",VLOOKUP($G235,Data!$G$3:$BA$2935,20,FALSE))</f>
        <v/>
      </c>
      <c r="AB235" s="4" t="str">
        <f>IF($H235=0,"",VLOOKUP($G235,Data!$G$3:$BA$2935,21,FALSE))</f>
        <v/>
      </c>
      <c r="AC235" s="4" t="str">
        <f>IF($H235=0,"",VLOOKUP($G235,Data!$G$3:$BA$2935,22,FALSE))</f>
        <v/>
      </c>
      <c r="AD235" s="4" t="str">
        <f>IF($H235=0,"",VLOOKUP($G235,Data!$G$3:$BA$2935,23,FALSE))</f>
        <v/>
      </c>
      <c r="AE235" s="4" t="str">
        <f>IF($H235=0,"",VLOOKUP($G235,Data!$G$3:$BA$2935,24,FALSE))</f>
        <v/>
      </c>
      <c r="AF235" s="4" t="str">
        <f>IF($H235=0,"",VLOOKUP($G235,Data!$G$3:$BA$2935,25,FALSE))</f>
        <v/>
      </c>
      <c r="AG235" s="4" t="str">
        <f>IF($H235=0,"",VLOOKUP($G235,Data!$G$3:$BA$2935,26,FALSE))</f>
        <v/>
      </c>
      <c r="AH235" s="4" t="str">
        <f>IF($H235=0,"",VLOOKUP($G235,Data!$G$3:$BA$2935,27,FALSE))</f>
        <v/>
      </c>
      <c r="AI235" s="4" t="str">
        <f>IF($H235=0,"",VLOOKUP($G235,Data!$G$3:$BA$2935,28,FALSE))</f>
        <v/>
      </c>
      <c r="AJ235" s="4" t="str">
        <f>IF($H235=0,"",VLOOKUP($G235,Data!$G$3:$BA$2935,29,FALSE))</f>
        <v/>
      </c>
      <c r="AK235" s="4" t="str">
        <f>IF($H235=0,"",VLOOKUP($G235,Data!$G$3:$BA$2935,30,FALSE))</f>
        <v/>
      </c>
      <c r="AL235" s="4" t="str">
        <f>IF($H235=0,"",VLOOKUP($G235,Data!$G$3:$BA$2935,31,FALSE))</f>
        <v/>
      </c>
      <c r="AM235" s="4" t="str">
        <f>IF($H235=0,"",VLOOKUP($G235,Data!$G$3:$BA$2935,32,FALSE))</f>
        <v/>
      </c>
      <c r="AN235" s="4" t="str">
        <f>IF($H235=0,"",VLOOKUP($G235,Data!$G$3:$BA$2935,33,FALSE))</f>
        <v/>
      </c>
      <c r="AO235" s="4" t="str">
        <f>IF($H235=0,"",VLOOKUP($G235,Data!$G$3:$BA$2935,34,FALSE))</f>
        <v/>
      </c>
      <c r="AP235" s="4" t="str">
        <f>IF($H235=0,"",VLOOKUP($G235,Data!$G$3:$BA$2935,35,FALSE))</f>
        <v/>
      </c>
      <c r="AQ235" s="4" t="str">
        <f>IF($H235=0,"",VLOOKUP($G235,Data!$G$3:$BA$2935,36,FALSE))</f>
        <v/>
      </c>
      <c r="AR235" s="4" t="str">
        <f>IF($H235=0,"",VLOOKUP($G235,Data!$G$3:$BA$2935,37,FALSE))</f>
        <v/>
      </c>
      <c r="AS235" s="4" t="str">
        <f>IF($H235=0,"",VLOOKUP($G235,Data!$G$3:$BA$2935,38,FALSE))</f>
        <v/>
      </c>
      <c r="AT235" s="4" t="str">
        <f>IF($H235=0,"",VLOOKUP($G235,Data!$G$3:$BA$2935,39,FALSE))</f>
        <v/>
      </c>
    </row>
    <row r="236" spans="1:46" x14ac:dyDescent="0.25">
      <c r="A236" s="4">
        <f>PSSE!A238</f>
        <v>954012</v>
      </c>
      <c r="B236" s="4" t="str">
        <f>PSSE!B238</f>
        <v>SONGCON2_H2</v>
      </c>
      <c r="C236" s="4">
        <f>PSSE!D238</f>
        <v>10.5</v>
      </c>
      <c r="D236" s="4">
        <f>PSSE!E238</f>
        <v>40</v>
      </c>
      <c r="E236" s="4" t="str">
        <f>PSSE!F238</f>
        <v>TD</v>
      </c>
      <c r="F236" s="4">
        <f>PSSE!G238</f>
        <v>1</v>
      </c>
      <c r="G236" s="4" t="str">
        <f t="shared" si="3"/>
        <v>GOV10.540TD1</v>
      </c>
      <c r="H236" s="4">
        <f>COUNTIF(Data!$G$3:$BA$2935,GOV!$G236)</f>
        <v>1</v>
      </c>
      <c r="I236" s="4" t="str">
        <f>IF($H236=0,"",VLOOKUP($G236,Data!$G$3:$BA$2935,2,FALSE))</f>
        <v>'HYGOV'</v>
      </c>
      <c r="J236" s="4">
        <f>PSSE!C238</f>
        <v>1</v>
      </c>
      <c r="K236" s="4">
        <f>IF($H236=0,"",VLOOKUP($G236,Data!$G$3:$BA$2935,4,FALSE))</f>
        <v>0.06</v>
      </c>
      <c r="L236" s="4">
        <f>IF($H236=0,"",VLOOKUP($G236,Data!$G$3:$BA$2935,5,FALSE))</f>
        <v>0.4</v>
      </c>
      <c r="M236" s="4">
        <f>IF($H236=0,"",VLOOKUP($G236,Data!$G$3:$BA$2935,6,FALSE))</f>
        <v>3</v>
      </c>
      <c r="N236" s="4">
        <f>IF($H236=0,"",VLOOKUP($G236,Data!$G$3:$BA$2935,7,FALSE))</f>
        <v>9.9000000000000005E-2</v>
      </c>
      <c r="O236" s="4">
        <f>IF($H236=0,"",VLOOKUP($G236,Data!$G$3:$BA$2935,8,FALSE))</f>
        <v>0.4</v>
      </c>
      <c r="P236" s="4">
        <f>IF($H236=0,"",VLOOKUP($G236,Data!$G$3:$BA$2935,9,FALSE))</f>
        <v>0.15</v>
      </c>
      <c r="Q236" s="4">
        <f>IF($H236=0,"",VLOOKUP($G236,Data!$G$3:$BA$2935,10,FALSE))</f>
        <v>1</v>
      </c>
      <c r="R236" s="4">
        <f>IF($H236=0,"",VLOOKUP($G236,Data!$G$3:$BA$2935,11,FALSE))</f>
        <v>0.1</v>
      </c>
      <c r="S236" s="4">
        <f>IF($H236=0,"",VLOOKUP($G236,Data!$G$3:$BA$2935,12,FALSE))</f>
        <v>1.35</v>
      </c>
      <c r="T236" s="4">
        <f>IF($H236=0,"",VLOOKUP($G236,Data!$G$3:$BA$2935,13,FALSE))</f>
        <v>1.4</v>
      </c>
      <c r="U236" s="4">
        <f>IF($H236=0,"",VLOOKUP($G236,Data!$G$3:$BA$2935,14,FALSE))</f>
        <v>0.1</v>
      </c>
      <c r="V236" s="4">
        <f>IF($H236=0,"",VLOOKUP($G236,Data!$G$3:$BA$2935,15,FALSE))</f>
        <v>0.1</v>
      </c>
      <c r="W236" s="4" t="str">
        <f>IF($H236=0,"",VLOOKUP($G236,Data!$G$3:$BA$2935,16,FALSE))</f>
        <v>/</v>
      </c>
      <c r="X236" s="4" t="str">
        <f>IF($H236=0,"",VLOOKUP($G236,Data!$G$3:$BA$2935,17,FALSE))</f>
        <v>/</v>
      </c>
      <c r="Y236" s="4" t="str">
        <f>IF($H236=0,"",VLOOKUP($G236,Data!$G$3:$BA$2935,18,FALSE))</f>
        <v/>
      </c>
      <c r="Z236" s="4" t="str">
        <f>IF($H236=0,"",VLOOKUP($G236,Data!$G$3:$BA$2935,19,FALSE))</f>
        <v/>
      </c>
      <c r="AA236" s="4" t="str">
        <f>IF($H236=0,"",VLOOKUP($G236,Data!$G$3:$BA$2935,20,FALSE))</f>
        <v/>
      </c>
      <c r="AB236" s="4" t="str">
        <f>IF($H236=0,"",VLOOKUP($G236,Data!$G$3:$BA$2935,21,FALSE))</f>
        <v/>
      </c>
      <c r="AC236" s="4" t="str">
        <f>IF($H236=0,"",VLOOKUP($G236,Data!$G$3:$BA$2935,22,FALSE))</f>
        <v/>
      </c>
      <c r="AD236" s="4" t="str">
        <f>IF($H236=0,"",VLOOKUP($G236,Data!$G$3:$BA$2935,23,FALSE))</f>
        <v/>
      </c>
      <c r="AE236" s="4" t="str">
        <f>IF($H236=0,"",VLOOKUP($G236,Data!$G$3:$BA$2935,24,FALSE))</f>
        <v/>
      </c>
      <c r="AF236" s="4" t="str">
        <f>IF($H236=0,"",VLOOKUP($G236,Data!$G$3:$BA$2935,25,FALSE))</f>
        <v/>
      </c>
      <c r="AG236" s="4" t="str">
        <f>IF($H236=0,"",VLOOKUP($G236,Data!$G$3:$BA$2935,26,FALSE))</f>
        <v/>
      </c>
      <c r="AH236" s="4" t="str">
        <f>IF($H236=0,"",VLOOKUP($G236,Data!$G$3:$BA$2935,27,FALSE))</f>
        <v/>
      </c>
      <c r="AI236" s="4" t="str">
        <f>IF($H236=0,"",VLOOKUP($G236,Data!$G$3:$BA$2935,28,FALSE))</f>
        <v/>
      </c>
      <c r="AJ236" s="4" t="str">
        <f>IF($H236=0,"",VLOOKUP($G236,Data!$G$3:$BA$2935,29,FALSE))</f>
        <v/>
      </c>
      <c r="AK236" s="4" t="str">
        <f>IF($H236=0,"",VLOOKUP($G236,Data!$G$3:$BA$2935,30,FALSE))</f>
        <v/>
      </c>
      <c r="AL236" s="4" t="str">
        <f>IF($H236=0,"",VLOOKUP($G236,Data!$G$3:$BA$2935,31,FALSE))</f>
        <v/>
      </c>
      <c r="AM236" s="4" t="str">
        <f>IF($H236=0,"",VLOOKUP($G236,Data!$G$3:$BA$2935,32,FALSE))</f>
        <v/>
      </c>
      <c r="AN236" s="4" t="str">
        <f>IF($H236=0,"",VLOOKUP($G236,Data!$G$3:$BA$2935,33,FALSE))</f>
        <v/>
      </c>
      <c r="AO236" s="4" t="str">
        <f>IF($H236=0,"",VLOOKUP($G236,Data!$G$3:$BA$2935,34,FALSE))</f>
        <v/>
      </c>
      <c r="AP236" s="4" t="str">
        <f>IF($H236=0,"",VLOOKUP($G236,Data!$G$3:$BA$2935,35,FALSE))</f>
        <v/>
      </c>
      <c r="AQ236" s="4" t="str">
        <f>IF($H236=0,"",VLOOKUP($G236,Data!$G$3:$BA$2935,36,FALSE))</f>
        <v/>
      </c>
      <c r="AR236" s="4" t="str">
        <f>IF($H236=0,"",VLOOKUP($G236,Data!$G$3:$BA$2935,37,FALSE))</f>
        <v/>
      </c>
      <c r="AS236" s="4" t="str">
        <f>IF($H236=0,"",VLOOKUP($G236,Data!$G$3:$BA$2935,38,FALSE))</f>
        <v/>
      </c>
      <c r="AT236" s="4" t="str">
        <f>IF($H236=0,"",VLOOKUP($G236,Data!$G$3:$BA$2935,39,FALSE))</f>
        <v/>
      </c>
    </row>
    <row r="237" spans="1:46" x14ac:dyDescent="0.25">
      <c r="A237" s="4">
        <f>PSSE!A239</f>
        <v>954012</v>
      </c>
      <c r="B237" s="4" t="str">
        <f>PSSE!B239</f>
        <v>SONGCON2_H2</v>
      </c>
      <c r="C237" s="4">
        <f>PSSE!D239</f>
        <v>10.5</v>
      </c>
      <c r="D237" s="4">
        <f>PSSE!E239</f>
        <v>20</v>
      </c>
      <c r="E237" s="4" t="str">
        <f>PSSE!F239</f>
        <v>TD</v>
      </c>
      <c r="F237" s="4">
        <f>PSSE!G239</f>
        <v>1</v>
      </c>
      <c r="G237" s="4" t="str">
        <f t="shared" si="3"/>
        <v>GOV10.520TD1</v>
      </c>
      <c r="H237" s="4">
        <f>COUNTIF(Data!$G$3:$BA$2935,GOV!$G237)</f>
        <v>1</v>
      </c>
      <c r="I237" s="4" t="str">
        <f>IF($H237=0,"",VLOOKUP($G237,Data!$G$3:$BA$2935,2,FALSE))</f>
        <v>'HYGOV'</v>
      </c>
      <c r="J237" s="4">
        <f>PSSE!C239</f>
        <v>2</v>
      </c>
      <c r="K237" s="4">
        <f>IF($H237=0,"",VLOOKUP($G237,Data!$G$3:$BA$2935,4,FALSE))</f>
        <v>0.06</v>
      </c>
      <c r="L237" s="4">
        <f>IF($H237=0,"",VLOOKUP($G237,Data!$G$3:$BA$2935,5,FALSE))</f>
        <v>0.4</v>
      </c>
      <c r="M237" s="4">
        <f>IF($H237=0,"",VLOOKUP($G237,Data!$G$3:$BA$2935,6,FALSE))</f>
        <v>3</v>
      </c>
      <c r="N237" s="4">
        <f>IF($H237=0,"",VLOOKUP($G237,Data!$G$3:$BA$2935,7,FALSE))</f>
        <v>9.9000000000000005E-2</v>
      </c>
      <c r="O237" s="4">
        <f>IF($H237=0,"",VLOOKUP($G237,Data!$G$3:$BA$2935,8,FALSE))</f>
        <v>0.4</v>
      </c>
      <c r="P237" s="4">
        <f>IF($H237=0,"",VLOOKUP($G237,Data!$G$3:$BA$2935,9,FALSE))</f>
        <v>0.15</v>
      </c>
      <c r="Q237" s="4">
        <f>IF($H237=0,"",VLOOKUP($G237,Data!$G$3:$BA$2935,10,FALSE))</f>
        <v>1</v>
      </c>
      <c r="R237" s="4">
        <f>IF($H237=0,"",VLOOKUP($G237,Data!$G$3:$BA$2935,11,FALSE))</f>
        <v>0.1</v>
      </c>
      <c r="S237" s="4">
        <f>IF($H237=0,"",VLOOKUP($G237,Data!$G$3:$BA$2935,12,FALSE))</f>
        <v>1.35</v>
      </c>
      <c r="T237" s="4">
        <f>IF($H237=0,"",VLOOKUP($G237,Data!$G$3:$BA$2935,13,FALSE))</f>
        <v>1.4</v>
      </c>
      <c r="U237" s="4">
        <f>IF($H237=0,"",VLOOKUP($G237,Data!$G$3:$BA$2935,14,FALSE))</f>
        <v>0.1</v>
      </c>
      <c r="V237" s="4">
        <f>IF($H237=0,"",VLOOKUP($G237,Data!$G$3:$BA$2935,15,FALSE))</f>
        <v>0.1</v>
      </c>
      <c r="W237" s="4" t="str">
        <f>IF($H237=0,"",VLOOKUP($G237,Data!$G$3:$BA$2935,16,FALSE))</f>
        <v>/</v>
      </c>
      <c r="X237" s="4" t="str">
        <f>IF($H237=0,"",VLOOKUP($G237,Data!$G$3:$BA$2935,17,FALSE))</f>
        <v>/</v>
      </c>
      <c r="Y237" s="4" t="str">
        <f>IF($H237=0,"",VLOOKUP($G237,Data!$G$3:$BA$2935,18,FALSE))</f>
        <v/>
      </c>
      <c r="Z237" s="4" t="str">
        <f>IF($H237=0,"",VLOOKUP($G237,Data!$G$3:$BA$2935,19,FALSE))</f>
        <v/>
      </c>
      <c r="AA237" s="4" t="str">
        <f>IF($H237=0,"",VLOOKUP($G237,Data!$G$3:$BA$2935,20,FALSE))</f>
        <v/>
      </c>
      <c r="AB237" s="4" t="str">
        <f>IF($H237=0,"",VLOOKUP($G237,Data!$G$3:$BA$2935,21,FALSE))</f>
        <v/>
      </c>
      <c r="AC237" s="4" t="str">
        <f>IF($H237=0,"",VLOOKUP($G237,Data!$G$3:$BA$2935,22,FALSE))</f>
        <v/>
      </c>
      <c r="AD237" s="4" t="str">
        <f>IF($H237=0,"",VLOOKUP($G237,Data!$G$3:$BA$2935,23,FALSE))</f>
        <v/>
      </c>
      <c r="AE237" s="4" t="str">
        <f>IF($H237=0,"",VLOOKUP($G237,Data!$G$3:$BA$2935,24,FALSE))</f>
        <v/>
      </c>
      <c r="AF237" s="4" t="str">
        <f>IF($H237=0,"",VLOOKUP($G237,Data!$G$3:$BA$2935,25,FALSE))</f>
        <v/>
      </c>
      <c r="AG237" s="4" t="str">
        <f>IF($H237=0,"",VLOOKUP($G237,Data!$G$3:$BA$2935,26,FALSE))</f>
        <v/>
      </c>
      <c r="AH237" s="4" t="str">
        <f>IF($H237=0,"",VLOOKUP($G237,Data!$G$3:$BA$2935,27,FALSE))</f>
        <v/>
      </c>
      <c r="AI237" s="4" t="str">
        <f>IF($H237=0,"",VLOOKUP($G237,Data!$G$3:$BA$2935,28,FALSE))</f>
        <v/>
      </c>
      <c r="AJ237" s="4" t="str">
        <f>IF($H237=0,"",VLOOKUP($G237,Data!$G$3:$BA$2935,29,FALSE))</f>
        <v/>
      </c>
      <c r="AK237" s="4" t="str">
        <f>IF($H237=0,"",VLOOKUP($G237,Data!$G$3:$BA$2935,30,FALSE))</f>
        <v/>
      </c>
      <c r="AL237" s="4" t="str">
        <f>IF($H237=0,"",VLOOKUP($G237,Data!$G$3:$BA$2935,31,FALSE))</f>
        <v/>
      </c>
      <c r="AM237" s="4" t="str">
        <f>IF($H237=0,"",VLOOKUP($G237,Data!$G$3:$BA$2935,32,FALSE))</f>
        <v/>
      </c>
      <c r="AN237" s="4" t="str">
        <f>IF($H237=0,"",VLOOKUP($G237,Data!$G$3:$BA$2935,33,FALSE))</f>
        <v/>
      </c>
      <c r="AO237" s="4" t="str">
        <f>IF($H237=0,"",VLOOKUP($G237,Data!$G$3:$BA$2935,34,FALSE))</f>
        <v/>
      </c>
      <c r="AP237" s="4" t="str">
        <f>IF($H237=0,"",VLOOKUP($G237,Data!$G$3:$BA$2935,35,FALSE))</f>
        <v/>
      </c>
      <c r="AQ237" s="4" t="str">
        <f>IF($H237=0,"",VLOOKUP($G237,Data!$G$3:$BA$2935,36,FALSE))</f>
        <v/>
      </c>
      <c r="AR237" s="4" t="str">
        <f>IF($H237=0,"",VLOOKUP($G237,Data!$G$3:$BA$2935,37,FALSE))</f>
        <v/>
      </c>
      <c r="AS237" s="4" t="str">
        <f>IF($H237=0,"",VLOOKUP($G237,Data!$G$3:$BA$2935,38,FALSE))</f>
        <v/>
      </c>
      <c r="AT237" s="4" t="str">
        <f>IF($H237=0,"",VLOOKUP($G237,Data!$G$3:$BA$2935,39,FALSE))</f>
        <v/>
      </c>
    </row>
    <row r="238" spans="1:46" x14ac:dyDescent="0.25">
      <c r="A238" s="4">
        <f>PSSE!A240</f>
        <v>954013</v>
      </c>
      <c r="B238" s="4" t="str">
        <f>PSSE!B240</f>
        <v>SONGCON_H3</v>
      </c>
      <c r="C238" s="4">
        <f>PSSE!D240</f>
        <v>10.5</v>
      </c>
      <c r="D238" s="4">
        <f>PSSE!E240</f>
        <v>20</v>
      </c>
      <c r="E238" s="4" t="str">
        <f>PSSE!F240</f>
        <v>TD</v>
      </c>
      <c r="F238" s="4">
        <f>PSSE!G240</f>
        <v>1</v>
      </c>
      <c r="G238" s="4" t="str">
        <f t="shared" si="3"/>
        <v>GOV10.520TD1</v>
      </c>
      <c r="H238" s="4">
        <f>COUNTIF(Data!$G$3:$BA$2935,GOV!$G238)</f>
        <v>1</v>
      </c>
      <c r="I238" s="4" t="str">
        <f>IF($H238=0,"",VLOOKUP($G238,Data!$G$3:$BA$2935,2,FALSE))</f>
        <v>'HYGOV'</v>
      </c>
      <c r="J238" s="4">
        <f>PSSE!C240</f>
        <v>1</v>
      </c>
      <c r="K238" s="4">
        <f>IF($H238=0,"",VLOOKUP($G238,Data!$G$3:$BA$2935,4,FALSE))</f>
        <v>0.06</v>
      </c>
      <c r="L238" s="4">
        <f>IF($H238=0,"",VLOOKUP($G238,Data!$G$3:$BA$2935,5,FALSE))</f>
        <v>0.4</v>
      </c>
      <c r="M238" s="4">
        <f>IF($H238=0,"",VLOOKUP($G238,Data!$G$3:$BA$2935,6,FALSE))</f>
        <v>3</v>
      </c>
      <c r="N238" s="4">
        <f>IF($H238=0,"",VLOOKUP($G238,Data!$G$3:$BA$2935,7,FALSE))</f>
        <v>9.9000000000000005E-2</v>
      </c>
      <c r="O238" s="4">
        <f>IF($H238=0,"",VLOOKUP($G238,Data!$G$3:$BA$2935,8,FALSE))</f>
        <v>0.4</v>
      </c>
      <c r="P238" s="4">
        <f>IF($H238=0,"",VLOOKUP($G238,Data!$G$3:$BA$2935,9,FALSE))</f>
        <v>0.15</v>
      </c>
      <c r="Q238" s="4">
        <f>IF($H238=0,"",VLOOKUP($G238,Data!$G$3:$BA$2935,10,FALSE))</f>
        <v>1</v>
      </c>
      <c r="R238" s="4">
        <f>IF($H238=0,"",VLOOKUP($G238,Data!$G$3:$BA$2935,11,FALSE))</f>
        <v>0.1</v>
      </c>
      <c r="S238" s="4">
        <f>IF($H238=0,"",VLOOKUP($G238,Data!$G$3:$BA$2935,12,FALSE))</f>
        <v>1.35</v>
      </c>
      <c r="T238" s="4">
        <f>IF($H238=0,"",VLOOKUP($G238,Data!$G$3:$BA$2935,13,FALSE))</f>
        <v>1.4</v>
      </c>
      <c r="U238" s="4">
        <f>IF($H238=0,"",VLOOKUP($G238,Data!$G$3:$BA$2935,14,FALSE))</f>
        <v>0.1</v>
      </c>
      <c r="V238" s="4">
        <f>IF($H238=0,"",VLOOKUP($G238,Data!$G$3:$BA$2935,15,FALSE))</f>
        <v>0.1</v>
      </c>
      <c r="W238" s="4" t="str">
        <f>IF($H238=0,"",VLOOKUP($G238,Data!$G$3:$BA$2935,16,FALSE))</f>
        <v>/</v>
      </c>
      <c r="X238" s="4" t="str">
        <f>IF($H238=0,"",VLOOKUP($G238,Data!$G$3:$BA$2935,17,FALSE))</f>
        <v>/</v>
      </c>
      <c r="Y238" s="4" t="str">
        <f>IF($H238=0,"",VLOOKUP($G238,Data!$G$3:$BA$2935,18,FALSE))</f>
        <v/>
      </c>
      <c r="Z238" s="4" t="str">
        <f>IF($H238=0,"",VLOOKUP($G238,Data!$G$3:$BA$2935,19,FALSE))</f>
        <v/>
      </c>
      <c r="AA238" s="4" t="str">
        <f>IF($H238=0,"",VLOOKUP($G238,Data!$G$3:$BA$2935,20,FALSE))</f>
        <v/>
      </c>
      <c r="AB238" s="4" t="str">
        <f>IF($H238=0,"",VLOOKUP($G238,Data!$G$3:$BA$2935,21,FALSE))</f>
        <v/>
      </c>
      <c r="AC238" s="4" t="str">
        <f>IF($H238=0,"",VLOOKUP($G238,Data!$G$3:$BA$2935,22,FALSE))</f>
        <v/>
      </c>
      <c r="AD238" s="4" t="str">
        <f>IF($H238=0,"",VLOOKUP($G238,Data!$G$3:$BA$2935,23,FALSE))</f>
        <v/>
      </c>
      <c r="AE238" s="4" t="str">
        <f>IF($H238=0,"",VLOOKUP($G238,Data!$G$3:$BA$2935,24,FALSE))</f>
        <v/>
      </c>
      <c r="AF238" s="4" t="str">
        <f>IF($H238=0,"",VLOOKUP($G238,Data!$G$3:$BA$2935,25,FALSE))</f>
        <v/>
      </c>
      <c r="AG238" s="4" t="str">
        <f>IF($H238=0,"",VLOOKUP($G238,Data!$G$3:$BA$2935,26,FALSE))</f>
        <v/>
      </c>
      <c r="AH238" s="4" t="str">
        <f>IF($H238=0,"",VLOOKUP($G238,Data!$G$3:$BA$2935,27,FALSE))</f>
        <v/>
      </c>
      <c r="AI238" s="4" t="str">
        <f>IF($H238=0,"",VLOOKUP($G238,Data!$G$3:$BA$2935,28,FALSE))</f>
        <v/>
      </c>
      <c r="AJ238" s="4" t="str">
        <f>IF($H238=0,"",VLOOKUP($G238,Data!$G$3:$BA$2935,29,FALSE))</f>
        <v/>
      </c>
      <c r="AK238" s="4" t="str">
        <f>IF($H238=0,"",VLOOKUP($G238,Data!$G$3:$BA$2935,30,FALSE))</f>
        <v/>
      </c>
      <c r="AL238" s="4" t="str">
        <f>IF($H238=0,"",VLOOKUP($G238,Data!$G$3:$BA$2935,31,FALSE))</f>
        <v/>
      </c>
      <c r="AM238" s="4" t="str">
        <f>IF($H238=0,"",VLOOKUP($G238,Data!$G$3:$BA$2935,32,FALSE))</f>
        <v/>
      </c>
      <c r="AN238" s="4" t="str">
        <f>IF($H238=0,"",VLOOKUP($G238,Data!$G$3:$BA$2935,33,FALSE))</f>
        <v/>
      </c>
      <c r="AO238" s="4" t="str">
        <f>IF($H238=0,"",VLOOKUP($G238,Data!$G$3:$BA$2935,34,FALSE))</f>
        <v/>
      </c>
      <c r="AP238" s="4" t="str">
        <f>IF($H238=0,"",VLOOKUP($G238,Data!$G$3:$BA$2935,35,FALSE))</f>
        <v/>
      </c>
      <c r="AQ238" s="4" t="str">
        <f>IF($H238=0,"",VLOOKUP($G238,Data!$G$3:$BA$2935,36,FALSE))</f>
        <v/>
      </c>
      <c r="AR238" s="4" t="str">
        <f>IF($H238=0,"",VLOOKUP($G238,Data!$G$3:$BA$2935,37,FALSE))</f>
        <v/>
      </c>
      <c r="AS238" s="4" t="str">
        <f>IF($H238=0,"",VLOOKUP($G238,Data!$G$3:$BA$2935,38,FALSE))</f>
        <v/>
      </c>
      <c r="AT238" s="4" t="str">
        <f>IF($H238=0,"",VLOOKUP($G238,Data!$G$3:$BA$2935,39,FALSE))</f>
        <v/>
      </c>
    </row>
    <row r="239" spans="1:46" x14ac:dyDescent="0.25">
      <c r="A239" s="4">
        <f>PSSE!A241</f>
        <v>954031</v>
      </c>
      <c r="B239" s="4" t="str">
        <f>PSSE!B241</f>
        <v>NONGSON_S1</v>
      </c>
      <c r="C239" s="4">
        <f>PSSE!D241</f>
        <v>13.2</v>
      </c>
      <c r="D239" s="4">
        <f>PSSE!E241</f>
        <v>34.700000000000003</v>
      </c>
      <c r="E239" s="4" t="str">
        <f>PSSE!F241</f>
        <v>ND</v>
      </c>
      <c r="F239" s="4">
        <f>PSSE!G241</f>
        <v>1</v>
      </c>
      <c r="G239" s="4" t="str">
        <f t="shared" si="3"/>
        <v>GOV13.234.7ND1</v>
      </c>
      <c r="H239" s="4">
        <f>COUNTIF(Data!$G$3:$BA$2935,GOV!$G239)</f>
        <v>1</v>
      </c>
      <c r="I239" s="4" t="str">
        <f>IF($H239=0,"",VLOOKUP($G239,Data!$G$3:$BA$2935,2,FALSE))</f>
        <v>'TGOV1'</v>
      </c>
      <c r="J239" s="4">
        <f>PSSE!C241</f>
        <v>1</v>
      </c>
      <c r="K239" s="4">
        <f>IF($H239=0,"",VLOOKUP($G239,Data!$G$3:$BA$2935,4,FALSE))</f>
        <v>0.05</v>
      </c>
      <c r="L239" s="4">
        <f>IF($H239=0,"",VLOOKUP($G239,Data!$G$3:$BA$2935,5,FALSE))</f>
        <v>0.05</v>
      </c>
      <c r="M239" s="4">
        <f>IF($H239=0,"",VLOOKUP($G239,Data!$G$3:$BA$2935,6,FALSE))</f>
        <v>0.9</v>
      </c>
      <c r="N239" s="4">
        <f>IF($H239=0,"",VLOOKUP($G239,Data!$G$3:$BA$2935,7,FALSE))</f>
        <v>0.3</v>
      </c>
      <c r="O239" s="4">
        <f>IF($H239=0,"",VLOOKUP($G239,Data!$G$3:$BA$2935,8,FALSE))</f>
        <v>3</v>
      </c>
      <c r="P239" s="4">
        <f>IF($H239=0,"",VLOOKUP($G239,Data!$G$3:$BA$2935,9,FALSE))</f>
        <v>9</v>
      </c>
      <c r="Q239" s="4">
        <f>IF($H239=0,"",VLOOKUP($G239,Data!$G$3:$BA$2935,10,FALSE))</f>
        <v>0</v>
      </c>
      <c r="R239" s="4" t="str">
        <f>IF($H239=0,"",VLOOKUP($G239,Data!$G$3:$BA$2935,11,FALSE))</f>
        <v>/</v>
      </c>
      <c r="S239" s="4" t="str">
        <f>IF($H239=0,"",VLOOKUP($G239,Data!$G$3:$BA$2935,12,FALSE))</f>
        <v>/</v>
      </c>
      <c r="T239" s="4" t="str">
        <f>IF($H239=0,"",VLOOKUP($G239,Data!$G$3:$BA$2935,13,FALSE))</f>
        <v/>
      </c>
      <c r="U239" s="4" t="str">
        <f>IF($H239=0,"",VLOOKUP($G239,Data!$G$3:$BA$2935,14,FALSE))</f>
        <v/>
      </c>
      <c r="V239" s="4" t="str">
        <f>IF($H239=0,"",VLOOKUP($G239,Data!$G$3:$BA$2935,15,FALSE))</f>
        <v/>
      </c>
      <c r="W239" s="4" t="str">
        <f>IF($H239=0,"",VLOOKUP($G239,Data!$G$3:$BA$2935,16,FALSE))</f>
        <v/>
      </c>
      <c r="X239" s="4" t="str">
        <f>IF($H239=0,"",VLOOKUP($G239,Data!$G$3:$BA$2935,17,FALSE))</f>
        <v/>
      </c>
      <c r="Y239" s="4" t="str">
        <f>IF($H239=0,"",VLOOKUP($G239,Data!$G$3:$BA$2935,18,FALSE))</f>
        <v/>
      </c>
      <c r="Z239" s="4" t="str">
        <f>IF($H239=0,"",VLOOKUP($G239,Data!$G$3:$BA$2935,19,FALSE))</f>
        <v/>
      </c>
      <c r="AA239" s="4" t="str">
        <f>IF($H239=0,"",VLOOKUP($G239,Data!$G$3:$BA$2935,20,FALSE))</f>
        <v/>
      </c>
      <c r="AB239" s="4" t="str">
        <f>IF($H239=0,"",VLOOKUP($G239,Data!$G$3:$BA$2935,21,FALSE))</f>
        <v/>
      </c>
      <c r="AC239" s="4" t="str">
        <f>IF($H239=0,"",VLOOKUP($G239,Data!$G$3:$BA$2935,22,FALSE))</f>
        <v/>
      </c>
      <c r="AD239" s="4" t="str">
        <f>IF($H239=0,"",VLOOKUP($G239,Data!$G$3:$BA$2935,23,FALSE))</f>
        <v/>
      </c>
      <c r="AE239" s="4" t="str">
        <f>IF($H239=0,"",VLOOKUP($G239,Data!$G$3:$BA$2935,24,FALSE))</f>
        <v/>
      </c>
      <c r="AF239" s="4" t="str">
        <f>IF($H239=0,"",VLOOKUP($G239,Data!$G$3:$BA$2935,25,FALSE))</f>
        <v/>
      </c>
      <c r="AG239" s="4" t="str">
        <f>IF($H239=0,"",VLOOKUP($G239,Data!$G$3:$BA$2935,26,FALSE))</f>
        <v/>
      </c>
      <c r="AH239" s="4" t="str">
        <f>IF($H239=0,"",VLOOKUP($G239,Data!$G$3:$BA$2935,27,FALSE))</f>
        <v/>
      </c>
      <c r="AI239" s="4" t="str">
        <f>IF($H239=0,"",VLOOKUP($G239,Data!$G$3:$BA$2935,28,FALSE))</f>
        <v/>
      </c>
      <c r="AJ239" s="4" t="str">
        <f>IF($H239=0,"",VLOOKUP($G239,Data!$G$3:$BA$2935,29,FALSE))</f>
        <v/>
      </c>
      <c r="AK239" s="4" t="str">
        <f>IF($H239=0,"",VLOOKUP($G239,Data!$G$3:$BA$2935,30,FALSE))</f>
        <v/>
      </c>
      <c r="AL239" s="4" t="str">
        <f>IF($H239=0,"",VLOOKUP($G239,Data!$G$3:$BA$2935,31,FALSE))</f>
        <v/>
      </c>
      <c r="AM239" s="4" t="str">
        <f>IF($H239=0,"",VLOOKUP($G239,Data!$G$3:$BA$2935,32,FALSE))</f>
        <v/>
      </c>
      <c r="AN239" s="4" t="str">
        <f>IF($H239=0,"",VLOOKUP($G239,Data!$G$3:$BA$2935,33,FALSE))</f>
        <v/>
      </c>
      <c r="AO239" s="4" t="str">
        <f>IF($H239=0,"",VLOOKUP($G239,Data!$G$3:$BA$2935,34,FALSE))</f>
        <v/>
      </c>
      <c r="AP239" s="4" t="str">
        <f>IF($H239=0,"",VLOOKUP($G239,Data!$G$3:$BA$2935,35,FALSE))</f>
        <v/>
      </c>
      <c r="AQ239" s="4" t="str">
        <f>IF($H239=0,"",VLOOKUP($G239,Data!$G$3:$BA$2935,36,FALSE))</f>
        <v/>
      </c>
      <c r="AR239" s="4" t="str">
        <f>IF($H239=0,"",VLOOKUP($G239,Data!$G$3:$BA$2935,37,FALSE))</f>
        <v/>
      </c>
      <c r="AS239" s="4" t="str">
        <f>IF($H239=0,"",VLOOKUP($G239,Data!$G$3:$BA$2935,38,FALSE))</f>
        <v/>
      </c>
      <c r="AT239" s="4" t="str">
        <f>IF($H239=0,"",VLOOKUP($G239,Data!$G$3:$BA$2935,39,FALSE))</f>
        <v/>
      </c>
    </row>
    <row r="240" spans="1:46" x14ac:dyDescent="0.25">
      <c r="A240" s="4">
        <f>PSSE!A242</f>
        <v>954041</v>
      </c>
      <c r="B240" s="4" t="str">
        <f>PSSE!B242</f>
        <v>SONGTRAN2_H1</v>
      </c>
      <c r="C240" s="4">
        <f>PSSE!D242</f>
        <v>13.8</v>
      </c>
      <c r="D240" s="4">
        <f>PSSE!E242</f>
        <v>80</v>
      </c>
      <c r="E240" s="4" t="str">
        <f>PSSE!F242</f>
        <v>TD</v>
      </c>
      <c r="F240" s="4">
        <f>PSSE!G242</f>
        <v>1</v>
      </c>
      <c r="G240" s="4" t="str">
        <f t="shared" si="3"/>
        <v>GOV13.880TD1</v>
      </c>
      <c r="H240" s="4">
        <f>COUNTIF(Data!$G$3:$BA$2935,GOV!$G240)</f>
        <v>1</v>
      </c>
      <c r="I240" s="4" t="str">
        <f>IF($H240=0,"",VLOOKUP($G240,Data!$G$3:$BA$2935,2,FALSE))</f>
        <v>'HYGOV'</v>
      </c>
      <c r="J240" s="4">
        <f>PSSE!C242</f>
        <v>1</v>
      </c>
      <c r="K240" s="4">
        <f>IF($H240=0,"",VLOOKUP($G240,Data!$G$3:$BA$2935,4,FALSE))</f>
        <v>0.06</v>
      </c>
      <c r="L240" s="4">
        <f>IF($H240=0,"",VLOOKUP($G240,Data!$G$3:$BA$2935,5,FALSE))</f>
        <v>0.4</v>
      </c>
      <c r="M240" s="4">
        <f>IF($H240=0,"",VLOOKUP($G240,Data!$G$3:$BA$2935,6,FALSE))</f>
        <v>3</v>
      </c>
      <c r="N240" s="4">
        <f>IF($H240=0,"",VLOOKUP($G240,Data!$G$3:$BA$2935,7,FALSE))</f>
        <v>9.9000000000000005E-2</v>
      </c>
      <c r="O240" s="4">
        <f>IF($H240=0,"",VLOOKUP($G240,Data!$G$3:$BA$2935,8,FALSE))</f>
        <v>0.4</v>
      </c>
      <c r="P240" s="4">
        <f>IF($H240=0,"",VLOOKUP($G240,Data!$G$3:$BA$2935,9,FALSE))</f>
        <v>0.15</v>
      </c>
      <c r="Q240" s="4">
        <f>IF($H240=0,"",VLOOKUP($G240,Data!$G$3:$BA$2935,10,FALSE))</f>
        <v>1</v>
      </c>
      <c r="R240" s="4">
        <f>IF($H240=0,"",VLOOKUP($G240,Data!$G$3:$BA$2935,11,FALSE))</f>
        <v>0.1</v>
      </c>
      <c r="S240" s="4">
        <f>IF($H240=0,"",VLOOKUP($G240,Data!$G$3:$BA$2935,12,FALSE))</f>
        <v>1.35</v>
      </c>
      <c r="T240" s="4">
        <f>IF($H240=0,"",VLOOKUP($G240,Data!$G$3:$BA$2935,13,FALSE))</f>
        <v>1.4</v>
      </c>
      <c r="U240" s="4">
        <f>IF($H240=0,"",VLOOKUP($G240,Data!$G$3:$BA$2935,14,FALSE))</f>
        <v>0.1</v>
      </c>
      <c r="V240" s="4">
        <f>IF($H240=0,"",VLOOKUP($G240,Data!$G$3:$BA$2935,15,FALSE))</f>
        <v>0.1</v>
      </c>
      <c r="W240" s="4" t="str">
        <f>IF($H240=0,"",VLOOKUP($G240,Data!$G$3:$BA$2935,16,FALSE))</f>
        <v>/</v>
      </c>
      <c r="X240" s="4" t="str">
        <f>IF($H240=0,"",VLOOKUP($G240,Data!$G$3:$BA$2935,17,FALSE))</f>
        <v>/</v>
      </c>
      <c r="Y240" s="4" t="str">
        <f>IF($H240=0,"",VLOOKUP($G240,Data!$G$3:$BA$2935,18,FALSE))</f>
        <v/>
      </c>
      <c r="Z240" s="4" t="str">
        <f>IF($H240=0,"",VLOOKUP($G240,Data!$G$3:$BA$2935,19,FALSE))</f>
        <v/>
      </c>
      <c r="AA240" s="4" t="str">
        <f>IF($H240=0,"",VLOOKUP($G240,Data!$G$3:$BA$2935,20,FALSE))</f>
        <v/>
      </c>
      <c r="AB240" s="4" t="str">
        <f>IF($H240=0,"",VLOOKUP($G240,Data!$G$3:$BA$2935,21,FALSE))</f>
        <v/>
      </c>
      <c r="AC240" s="4" t="str">
        <f>IF($H240=0,"",VLOOKUP($G240,Data!$G$3:$BA$2935,22,FALSE))</f>
        <v/>
      </c>
      <c r="AD240" s="4" t="str">
        <f>IF($H240=0,"",VLOOKUP($G240,Data!$G$3:$BA$2935,23,FALSE))</f>
        <v/>
      </c>
      <c r="AE240" s="4" t="str">
        <f>IF($H240=0,"",VLOOKUP($G240,Data!$G$3:$BA$2935,24,FALSE))</f>
        <v/>
      </c>
      <c r="AF240" s="4" t="str">
        <f>IF($H240=0,"",VLOOKUP($G240,Data!$G$3:$BA$2935,25,FALSE))</f>
        <v/>
      </c>
      <c r="AG240" s="4" t="str">
        <f>IF($H240=0,"",VLOOKUP($G240,Data!$G$3:$BA$2935,26,FALSE))</f>
        <v/>
      </c>
      <c r="AH240" s="4" t="str">
        <f>IF($H240=0,"",VLOOKUP($G240,Data!$G$3:$BA$2935,27,FALSE))</f>
        <v/>
      </c>
      <c r="AI240" s="4" t="str">
        <f>IF($H240=0,"",VLOOKUP($G240,Data!$G$3:$BA$2935,28,FALSE))</f>
        <v/>
      </c>
      <c r="AJ240" s="4" t="str">
        <f>IF($H240=0,"",VLOOKUP($G240,Data!$G$3:$BA$2935,29,FALSE))</f>
        <v/>
      </c>
      <c r="AK240" s="4" t="str">
        <f>IF($H240=0,"",VLOOKUP($G240,Data!$G$3:$BA$2935,30,FALSE))</f>
        <v/>
      </c>
      <c r="AL240" s="4" t="str">
        <f>IF($H240=0,"",VLOOKUP($G240,Data!$G$3:$BA$2935,31,FALSE))</f>
        <v/>
      </c>
      <c r="AM240" s="4" t="str">
        <f>IF($H240=0,"",VLOOKUP($G240,Data!$G$3:$BA$2935,32,FALSE))</f>
        <v/>
      </c>
      <c r="AN240" s="4" t="str">
        <f>IF($H240=0,"",VLOOKUP($G240,Data!$G$3:$BA$2935,33,FALSE))</f>
        <v/>
      </c>
      <c r="AO240" s="4" t="str">
        <f>IF($H240=0,"",VLOOKUP($G240,Data!$G$3:$BA$2935,34,FALSE))</f>
        <v/>
      </c>
      <c r="AP240" s="4" t="str">
        <f>IF($H240=0,"",VLOOKUP($G240,Data!$G$3:$BA$2935,35,FALSE))</f>
        <v/>
      </c>
      <c r="AQ240" s="4" t="str">
        <f>IF($H240=0,"",VLOOKUP($G240,Data!$G$3:$BA$2935,36,FALSE))</f>
        <v/>
      </c>
      <c r="AR240" s="4" t="str">
        <f>IF($H240=0,"",VLOOKUP($G240,Data!$G$3:$BA$2935,37,FALSE))</f>
        <v/>
      </c>
      <c r="AS240" s="4" t="str">
        <f>IF($H240=0,"",VLOOKUP($G240,Data!$G$3:$BA$2935,38,FALSE))</f>
        <v/>
      </c>
      <c r="AT240" s="4" t="str">
        <f>IF($H240=0,"",VLOOKUP($G240,Data!$G$3:$BA$2935,39,FALSE))</f>
        <v/>
      </c>
    </row>
    <row r="241" spans="1:46" x14ac:dyDescent="0.25">
      <c r="A241" s="4">
        <f>PSSE!A243</f>
        <v>954042</v>
      </c>
      <c r="B241" s="4" t="str">
        <f>PSSE!B243</f>
        <v>SONGTRAN2_H2</v>
      </c>
      <c r="C241" s="4">
        <f>PSSE!D243</f>
        <v>13.8</v>
      </c>
      <c r="D241" s="4">
        <f>PSSE!E243</f>
        <v>80</v>
      </c>
      <c r="E241" s="4" t="str">
        <f>PSSE!F243</f>
        <v>TD</v>
      </c>
      <c r="F241" s="4">
        <f>PSSE!G243</f>
        <v>1</v>
      </c>
      <c r="G241" s="4" t="str">
        <f t="shared" ref="G241:G304" si="4">"GOV"&amp;C241&amp;D241&amp;E241&amp;F241</f>
        <v>GOV13.880TD1</v>
      </c>
      <c r="H241" s="4">
        <f>COUNTIF(Data!$G$3:$BA$2935,GOV!$G241)</f>
        <v>1</v>
      </c>
      <c r="I241" s="4" t="str">
        <f>IF($H241=0,"",VLOOKUP($G241,Data!$G$3:$BA$2935,2,FALSE))</f>
        <v>'HYGOV'</v>
      </c>
      <c r="J241" s="4">
        <f>PSSE!C243</f>
        <v>1</v>
      </c>
      <c r="K241" s="4">
        <f>IF($H241=0,"",VLOOKUP($G241,Data!$G$3:$BA$2935,4,FALSE))</f>
        <v>0.06</v>
      </c>
      <c r="L241" s="4">
        <f>IF($H241=0,"",VLOOKUP($G241,Data!$G$3:$BA$2935,5,FALSE))</f>
        <v>0.4</v>
      </c>
      <c r="M241" s="4">
        <f>IF($H241=0,"",VLOOKUP($G241,Data!$G$3:$BA$2935,6,FALSE))</f>
        <v>3</v>
      </c>
      <c r="N241" s="4">
        <f>IF($H241=0,"",VLOOKUP($G241,Data!$G$3:$BA$2935,7,FALSE))</f>
        <v>9.9000000000000005E-2</v>
      </c>
      <c r="O241" s="4">
        <f>IF($H241=0,"",VLOOKUP($G241,Data!$G$3:$BA$2935,8,FALSE))</f>
        <v>0.4</v>
      </c>
      <c r="P241" s="4">
        <f>IF($H241=0,"",VLOOKUP($G241,Data!$G$3:$BA$2935,9,FALSE))</f>
        <v>0.15</v>
      </c>
      <c r="Q241" s="4">
        <f>IF($H241=0,"",VLOOKUP($G241,Data!$G$3:$BA$2935,10,FALSE))</f>
        <v>1</v>
      </c>
      <c r="R241" s="4">
        <f>IF($H241=0,"",VLOOKUP($G241,Data!$G$3:$BA$2935,11,FALSE))</f>
        <v>0.1</v>
      </c>
      <c r="S241" s="4">
        <f>IF($H241=0,"",VLOOKUP($G241,Data!$G$3:$BA$2935,12,FALSE))</f>
        <v>1.35</v>
      </c>
      <c r="T241" s="4">
        <f>IF($H241=0,"",VLOOKUP($G241,Data!$G$3:$BA$2935,13,FALSE))</f>
        <v>1.4</v>
      </c>
      <c r="U241" s="4">
        <f>IF($H241=0,"",VLOOKUP($G241,Data!$G$3:$BA$2935,14,FALSE))</f>
        <v>0.1</v>
      </c>
      <c r="V241" s="4">
        <f>IF($H241=0,"",VLOOKUP($G241,Data!$G$3:$BA$2935,15,FALSE))</f>
        <v>0.1</v>
      </c>
      <c r="W241" s="4" t="str">
        <f>IF($H241=0,"",VLOOKUP($G241,Data!$G$3:$BA$2935,16,FALSE))</f>
        <v>/</v>
      </c>
      <c r="X241" s="4" t="str">
        <f>IF($H241=0,"",VLOOKUP($G241,Data!$G$3:$BA$2935,17,FALSE))</f>
        <v>/</v>
      </c>
      <c r="Y241" s="4" t="str">
        <f>IF($H241=0,"",VLOOKUP($G241,Data!$G$3:$BA$2935,18,FALSE))</f>
        <v/>
      </c>
      <c r="Z241" s="4" t="str">
        <f>IF($H241=0,"",VLOOKUP($G241,Data!$G$3:$BA$2935,19,FALSE))</f>
        <v/>
      </c>
      <c r="AA241" s="4" t="str">
        <f>IF($H241=0,"",VLOOKUP($G241,Data!$G$3:$BA$2935,20,FALSE))</f>
        <v/>
      </c>
      <c r="AB241" s="4" t="str">
        <f>IF($H241=0,"",VLOOKUP($G241,Data!$G$3:$BA$2935,21,FALSE))</f>
        <v/>
      </c>
      <c r="AC241" s="4" t="str">
        <f>IF($H241=0,"",VLOOKUP($G241,Data!$G$3:$BA$2935,22,FALSE))</f>
        <v/>
      </c>
      <c r="AD241" s="4" t="str">
        <f>IF($H241=0,"",VLOOKUP($G241,Data!$G$3:$BA$2935,23,FALSE))</f>
        <v/>
      </c>
      <c r="AE241" s="4" t="str">
        <f>IF($H241=0,"",VLOOKUP($G241,Data!$G$3:$BA$2935,24,FALSE))</f>
        <v/>
      </c>
      <c r="AF241" s="4" t="str">
        <f>IF($H241=0,"",VLOOKUP($G241,Data!$G$3:$BA$2935,25,FALSE))</f>
        <v/>
      </c>
      <c r="AG241" s="4" t="str">
        <f>IF($H241=0,"",VLOOKUP($G241,Data!$G$3:$BA$2935,26,FALSE))</f>
        <v/>
      </c>
      <c r="AH241" s="4" t="str">
        <f>IF($H241=0,"",VLOOKUP($G241,Data!$G$3:$BA$2935,27,FALSE))</f>
        <v/>
      </c>
      <c r="AI241" s="4" t="str">
        <f>IF($H241=0,"",VLOOKUP($G241,Data!$G$3:$BA$2935,28,FALSE))</f>
        <v/>
      </c>
      <c r="AJ241" s="4" t="str">
        <f>IF($H241=0,"",VLOOKUP($G241,Data!$G$3:$BA$2935,29,FALSE))</f>
        <v/>
      </c>
      <c r="AK241" s="4" t="str">
        <f>IF($H241=0,"",VLOOKUP($G241,Data!$G$3:$BA$2935,30,FALSE))</f>
        <v/>
      </c>
      <c r="AL241" s="4" t="str">
        <f>IF($H241=0,"",VLOOKUP($G241,Data!$G$3:$BA$2935,31,FALSE))</f>
        <v/>
      </c>
      <c r="AM241" s="4" t="str">
        <f>IF($H241=0,"",VLOOKUP($G241,Data!$G$3:$BA$2935,32,FALSE))</f>
        <v/>
      </c>
      <c r="AN241" s="4" t="str">
        <f>IF($H241=0,"",VLOOKUP($G241,Data!$G$3:$BA$2935,33,FALSE))</f>
        <v/>
      </c>
      <c r="AO241" s="4" t="str">
        <f>IF($H241=0,"",VLOOKUP($G241,Data!$G$3:$BA$2935,34,FALSE))</f>
        <v/>
      </c>
      <c r="AP241" s="4" t="str">
        <f>IF($H241=0,"",VLOOKUP($G241,Data!$G$3:$BA$2935,35,FALSE))</f>
        <v/>
      </c>
      <c r="AQ241" s="4" t="str">
        <f>IF($H241=0,"",VLOOKUP($G241,Data!$G$3:$BA$2935,36,FALSE))</f>
        <v/>
      </c>
      <c r="AR241" s="4" t="str">
        <f>IF($H241=0,"",VLOOKUP($G241,Data!$G$3:$BA$2935,37,FALSE))</f>
        <v/>
      </c>
      <c r="AS241" s="4" t="str">
        <f>IF($H241=0,"",VLOOKUP($G241,Data!$G$3:$BA$2935,38,FALSE))</f>
        <v/>
      </c>
      <c r="AT241" s="4" t="str">
        <f>IF($H241=0,"",VLOOKUP($G241,Data!$G$3:$BA$2935,39,FALSE))</f>
        <v/>
      </c>
    </row>
    <row r="242" spans="1:46" x14ac:dyDescent="0.25">
      <c r="A242" s="4">
        <f>PSSE!A244</f>
        <v>954051</v>
      </c>
      <c r="B242" s="4" t="str">
        <f>PSSE!B244</f>
        <v>SEKAMAN3_H1</v>
      </c>
      <c r="C242" s="4">
        <f>PSSE!D244</f>
        <v>15.8</v>
      </c>
      <c r="D242" s="4">
        <f>PSSE!E244</f>
        <v>248</v>
      </c>
      <c r="E242" s="4" t="str">
        <f>PSSE!F244</f>
        <v>TD</v>
      </c>
      <c r="F242" s="4">
        <f>PSSE!G244</f>
        <v>1</v>
      </c>
      <c r="G242" s="4" t="str">
        <f t="shared" si="4"/>
        <v>GOV15.8248TD1</v>
      </c>
      <c r="H242" s="4">
        <f>COUNTIF(Data!$G$3:$BA$2935,GOV!$G242)</f>
        <v>1</v>
      </c>
      <c r="I242" s="4" t="str">
        <f>IF($H242=0,"",VLOOKUP($G242,Data!$G$3:$BA$2935,2,FALSE))</f>
        <v>'HYGOV'</v>
      </c>
      <c r="J242" s="4">
        <f>PSSE!C244</f>
        <v>1</v>
      </c>
      <c r="K242" s="4">
        <f>IF($H242=0,"",VLOOKUP($G242,Data!$G$3:$BA$2935,4,FALSE))</f>
        <v>0.03</v>
      </c>
      <c r="L242" s="4">
        <f>IF($H242=0,"",VLOOKUP($G242,Data!$G$3:$BA$2935,5,FALSE))</f>
        <v>0.18</v>
      </c>
      <c r="M242" s="4">
        <f>IF($H242=0,"",VLOOKUP($G242,Data!$G$3:$BA$2935,6,FALSE))</f>
        <v>6.64</v>
      </c>
      <c r="N242" s="4">
        <f>IF($H242=0,"",VLOOKUP($G242,Data!$G$3:$BA$2935,7,FALSE))</f>
        <v>0.05</v>
      </c>
      <c r="O242" s="4">
        <f>IF($H242=0,"",VLOOKUP($G242,Data!$G$3:$BA$2935,8,FALSE))</f>
        <v>0.5</v>
      </c>
      <c r="P242" s="4">
        <f>IF($H242=0,"",VLOOKUP($G242,Data!$G$3:$BA$2935,9,FALSE))</f>
        <v>0.15</v>
      </c>
      <c r="Q242" s="4">
        <f>IF($H242=0,"",VLOOKUP($G242,Data!$G$3:$BA$2935,10,FALSE))</f>
        <v>1</v>
      </c>
      <c r="R242" s="4">
        <f>IF($H242=0,"",VLOOKUP($G242,Data!$G$3:$BA$2935,11,FALSE))</f>
        <v>0</v>
      </c>
      <c r="S242" s="4">
        <f>IF($H242=0,"",VLOOKUP($G242,Data!$G$3:$BA$2935,12,FALSE))</f>
        <v>1.66</v>
      </c>
      <c r="T242" s="4">
        <f>IF($H242=0,"",VLOOKUP($G242,Data!$G$3:$BA$2935,13,FALSE))</f>
        <v>1.41</v>
      </c>
      <c r="U242" s="4">
        <f>IF($H242=0,"",VLOOKUP($G242,Data!$G$3:$BA$2935,14,FALSE))</f>
        <v>0.499</v>
      </c>
      <c r="V242" s="4">
        <f>IF($H242=0,"",VLOOKUP($G242,Data!$G$3:$BA$2935,15,FALSE))</f>
        <v>0.06</v>
      </c>
      <c r="W242" s="4" t="str">
        <f>IF($H242=0,"",VLOOKUP($G242,Data!$G$3:$BA$2935,16,FALSE))</f>
        <v>/</v>
      </c>
      <c r="X242" s="4" t="str">
        <f>IF($H242=0,"",VLOOKUP($G242,Data!$G$3:$BA$2935,17,FALSE))</f>
        <v>/</v>
      </c>
      <c r="Y242" s="4" t="str">
        <f>IF($H242=0,"",VLOOKUP($G242,Data!$G$3:$BA$2935,18,FALSE))</f>
        <v/>
      </c>
      <c r="Z242" s="4" t="str">
        <f>IF($H242=0,"",VLOOKUP($G242,Data!$G$3:$BA$2935,19,FALSE))</f>
        <v/>
      </c>
      <c r="AA242" s="4" t="str">
        <f>IF($H242=0,"",VLOOKUP($G242,Data!$G$3:$BA$2935,20,FALSE))</f>
        <v/>
      </c>
      <c r="AB242" s="4" t="str">
        <f>IF($H242=0,"",VLOOKUP($G242,Data!$G$3:$BA$2935,21,FALSE))</f>
        <v/>
      </c>
      <c r="AC242" s="4" t="str">
        <f>IF($H242=0,"",VLOOKUP($G242,Data!$G$3:$BA$2935,22,FALSE))</f>
        <v/>
      </c>
      <c r="AD242" s="4" t="str">
        <f>IF($H242=0,"",VLOOKUP($G242,Data!$G$3:$BA$2935,23,FALSE))</f>
        <v/>
      </c>
      <c r="AE242" s="4" t="str">
        <f>IF($H242=0,"",VLOOKUP($G242,Data!$G$3:$BA$2935,24,FALSE))</f>
        <v/>
      </c>
      <c r="AF242" s="4" t="str">
        <f>IF($H242=0,"",VLOOKUP($G242,Data!$G$3:$BA$2935,25,FALSE))</f>
        <v/>
      </c>
      <c r="AG242" s="4" t="str">
        <f>IF($H242=0,"",VLOOKUP($G242,Data!$G$3:$BA$2935,26,FALSE))</f>
        <v/>
      </c>
      <c r="AH242" s="4" t="str">
        <f>IF($H242=0,"",VLOOKUP($G242,Data!$G$3:$BA$2935,27,FALSE))</f>
        <v/>
      </c>
      <c r="AI242" s="4" t="str">
        <f>IF($H242=0,"",VLOOKUP($G242,Data!$G$3:$BA$2935,28,FALSE))</f>
        <v/>
      </c>
      <c r="AJ242" s="4" t="str">
        <f>IF($H242=0,"",VLOOKUP($G242,Data!$G$3:$BA$2935,29,FALSE))</f>
        <v/>
      </c>
      <c r="AK242" s="4" t="str">
        <f>IF($H242=0,"",VLOOKUP($G242,Data!$G$3:$BA$2935,30,FALSE))</f>
        <v/>
      </c>
      <c r="AL242" s="4" t="str">
        <f>IF($H242=0,"",VLOOKUP($G242,Data!$G$3:$BA$2935,31,FALSE))</f>
        <v/>
      </c>
      <c r="AM242" s="4" t="str">
        <f>IF($H242=0,"",VLOOKUP($G242,Data!$G$3:$BA$2935,32,FALSE))</f>
        <v/>
      </c>
      <c r="AN242" s="4" t="str">
        <f>IF($H242=0,"",VLOOKUP($G242,Data!$G$3:$BA$2935,33,FALSE))</f>
        <v/>
      </c>
      <c r="AO242" s="4" t="str">
        <f>IF($H242=0,"",VLOOKUP($G242,Data!$G$3:$BA$2935,34,FALSE))</f>
        <v/>
      </c>
      <c r="AP242" s="4" t="str">
        <f>IF($H242=0,"",VLOOKUP($G242,Data!$G$3:$BA$2935,35,FALSE))</f>
        <v/>
      </c>
      <c r="AQ242" s="4" t="str">
        <f>IF($H242=0,"",VLOOKUP($G242,Data!$G$3:$BA$2935,36,FALSE))</f>
        <v/>
      </c>
      <c r="AR242" s="4" t="str">
        <f>IF($H242=0,"",VLOOKUP($G242,Data!$G$3:$BA$2935,37,FALSE))</f>
        <v/>
      </c>
      <c r="AS242" s="4" t="str">
        <f>IF($H242=0,"",VLOOKUP($G242,Data!$G$3:$BA$2935,38,FALSE))</f>
        <v/>
      </c>
      <c r="AT242" s="4" t="str">
        <f>IF($H242=0,"",VLOOKUP($G242,Data!$G$3:$BA$2935,39,FALSE))</f>
        <v/>
      </c>
    </row>
    <row r="243" spans="1:46" x14ac:dyDescent="0.25">
      <c r="A243" s="4">
        <f>PSSE!A245</f>
        <v>954061</v>
      </c>
      <c r="B243" s="4" t="str">
        <f>PSSE!B245</f>
        <v>SONGBUNG4_H1</v>
      </c>
      <c r="C243" s="4">
        <f>PSSE!D245</f>
        <v>13.8</v>
      </c>
      <c r="D243" s="4">
        <f>PSSE!E245</f>
        <v>150</v>
      </c>
      <c r="E243" s="4" t="str">
        <f>PSSE!F245</f>
        <v>TD</v>
      </c>
      <c r="F243" s="4">
        <f>PSSE!G245</f>
        <v>1</v>
      </c>
      <c r="G243" s="4" t="str">
        <f t="shared" si="4"/>
        <v>GOV13.8150TD1</v>
      </c>
      <c r="H243" s="4">
        <f>COUNTIF(Data!$G$3:$BA$2935,GOV!$G243)</f>
        <v>1</v>
      </c>
      <c r="I243" s="4" t="str">
        <f>IF($H243=0,"",VLOOKUP($G243,Data!$G$3:$BA$2935,2,FALSE))</f>
        <v>'HYGOV'</v>
      </c>
      <c r="J243" s="4">
        <f>PSSE!C245</f>
        <v>1</v>
      </c>
      <c r="K243" s="4">
        <f>IF($H243=0,"",VLOOKUP($G243,Data!$G$3:$BA$2935,4,FALSE))</f>
        <v>0.06</v>
      </c>
      <c r="L243" s="4">
        <f>IF($H243=0,"",VLOOKUP($G243,Data!$G$3:$BA$2935,5,FALSE))</f>
        <v>0.4</v>
      </c>
      <c r="M243" s="4">
        <f>IF($H243=0,"",VLOOKUP($G243,Data!$G$3:$BA$2935,6,FALSE))</f>
        <v>3</v>
      </c>
      <c r="N243" s="4">
        <f>IF($H243=0,"",VLOOKUP($G243,Data!$G$3:$BA$2935,7,FALSE))</f>
        <v>9.9000000000000005E-2</v>
      </c>
      <c r="O243" s="4">
        <f>IF($H243=0,"",VLOOKUP($G243,Data!$G$3:$BA$2935,8,FALSE))</f>
        <v>0.4</v>
      </c>
      <c r="P243" s="4">
        <f>IF($H243=0,"",VLOOKUP($G243,Data!$G$3:$BA$2935,9,FALSE))</f>
        <v>0.15</v>
      </c>
      <c r="Q243" s="4">
        <f>IF($H243=0,"",VLOOKUP($G243,Data!$G$3:$BA$2935,10,FALSE))</f>
        <v>1</v>
      </c>
      <c r="R243" s="4">
        <f>IF($H243=0,"",VLOOKUP($G243,Data!$G$3:$BA$2935,11,FALSE))</f>
        <v>0.1</v>
      </c>
      <c r="S243" s="4">
        <f>IF($H243=0,"",VLOOKUP($G243,Data!$G$3:$BA$2935,12,FALSE))</f>
        <v>1.35</v>
      </c>
      <c r="T243" s="4">
        <f>IF($H243=0,"",VLOOKUP($G243,Data!$G$3:$BA$2935,13,FALSE))</f>
        <v>1.4</v>
      </c>
      <c r="U243" s="4">
        <f>IF($H243=0,"",VLOOKUP($G243,Data!$G$3:$BA$2935,14,FALSE))</f>
        <v>0.1</v>
      </c>
      <c r="V243" s="4">
        <f>IF($H243=0,"",VLOOKUP($G243,Data!$G$3:$BA$2935,15,FALSE))</f>
        <v>0.1</v>
      </c>
      <c r="W243" s="4" t="str">
        <f>IF($H243=0,"",VLOOKUP($G243,Data!$G$3:$BA$2935,16,FALSE))</f>
        <v>/</v>
      </c>
      <c r="X243" s="4" t="str">
        <f>IF($H243=0,"",VLOOKUP($G243,Data!$G$3:$BA$2935,17,FALSE))</f>
        <v>/</v>
      </c>
      <c r="Y243" s="4" t="str">
        <f>IF($H243=0,"",VLOOKUP($G243,Data!$G$3:$BA$2935,18,FALSE))</f>
        <v/>
      </c>
      <c r="Z243" s="4" t="str">
        <f>IF($H243=0,"",VLOOKUP($G243,Data!$G$3:$BA$2935,19,FALSE))</f>
        <v/>
      </c>
      <c r="AA243" s="4" t="str">
        <f>IF($H243=0,"",VLOOKUP($G243,Data!$G$3:$BA$2935,20,FALSE))</f>
        <v/>
      </c>
      <c r="AB243" s="4" t="str">
        <f>IF($H243=0,"",VLOOKUP($G243,Data!$G$3:$BA$2935,21,FALSE))</f>
        <v/>
      </c>
      <c r="AC243" s="4" t="str">
        <f>IF($H243=0,"",VLOOKUP($G243,Data!$G$3:$BA$2935,22,FALSE))</f>
        <v/>
      </c>
      <c r="AD243" s="4" t="str">
        <f>IF($H243=0,"",VLOOKUP($G243,Data!$G$3:$BA$2935,23,FALSE))</f>
        <v/>
      </c>
      <c r="AE243" s="4" t="str">
        <f>IF($H243=0,"",VLOOKUP($G243,Data!$G$3:$BA$2935,24,FALSE))</f>
        <v/>
      </c>
      <c r="AF243" s="4" t="str">
        <f>IF($H243=0,"",VLOOKUP($G243,Data!$G$3:$BA$2935,25,FALSE))</f>
        <v/>
      </c>
      <c r="AG243" s="4" t="str">
        <f>IF($H243=0,"",VLOOKUP($G243,Data!$G$3:$BA$2935,26,FALSE))</f>
        <v/>
      </c>
      <c r="AH243" s="4" t="str">
        <f>IF($H243=0,"",VLOOKUP($G243,Data!$G$3:$BA$2935,27,FALSE))</f>
        <v/>
      </c>
      <c r="AI243" s="4" t="str">
        <f>IF($H243=0,"",VLOOKUP($G243,Data!$G$3:$BA$2935,28,FALSE))</f>
        <v/>
      </c>
      <c r="AJ243" s="4" t="str">
        <f>IF($H243=0,"",VLOOKUP($G243,Data!$G$3:$BA$2935,29,FALSE))</f>
        <v/>
      </c>
      <c r="AK243" s="4" t="str">
        <f>IF($H243=0,"",VLOOKUP($G243,Data!$G$3:$BA$2935,30,FALSE))</f>
        <v/>
      </c>
      <c r="AL243" s="4" t="str">
        <f>IF($H243=0,"",VLOOKUP($G243,Data!$G$3:$BA$2935,31,FALSE))</f>
        <v/>
      </c>
      <c r="AM243" s="4" t="str">
        <f>IF($H243=0,"",VLOOKUP($G243,Data!$G$3:$BA$2935,32,FALSE))</f>
        <v/>
      </c>
      <c r="AN243" s="4" t="str">
        <f>IF($H243=0,"",VLOOKUP($G243,Data!$G$3:$BA$2935,33,FALSE))</f>
        <v/>
      </c>
      <c r="AO243" s="4" t="str">
        <f>IF($H243=0,"",VLOOKUP($G243,Data!$G$3:$BA$2935,34,FALSE))</f>
        <v/>
      </c>
      <c r="AP243" s="4" t="str">
        <f>IF($H243=0,"",VLOOKUP($G243,Data!$G$3:$BA$2935,35,FALSE))</f>
        <v/>
      </c>
      <c r="AQ243" s="4" t="str">
        <f>IF($H243=0,"",VLOOKUP($G243,Data!$G$3:$BA$2935,36,FALSE))</f>
        <v/>
      </c>
      <c r="AR243" s="4" t="str">
        <f>IF($H243=0,"",VLOOKUP($G243,Data!$G$3:$BA$2935,37,FALSE))</f>
        <v/>
      </c>
      <c r="AS243" s="4" t="str">
        <f>IF($H243=0,"",VLOOKUP($G243,Data!$G$3:$BA$2935,38,FALSE))</f>
        <v/>
      </c>
      <c r="AT243" s="4" t="str">
        <f>IF($H243=0,"",VLOOKUP($G243,Data!$G$3:$BA$2935,39,FALSE))</f>
        <v/>
      </c>
    </row>
    <row r="244" spans="1:46" x14ac:dyDescent="0.25">
      <c r="A244" s="4">
        <f>PSSE!A246</f>
        <v>954071</v>
      </c>
      <c r="B244" s="4" t="str">
        <f>PSSE!B246</f>
        <v>DAKMI4_H1</v>
      </c>
      <c r="C244" s="4">
        <f>PSSE!D246</f>
        <v>13.8</v>
      </c>
      <c r="D244" s="4">
        <f>PSSE!E246</f>
        <v>74</v>
      </c>
      <c r="E244" s="4" t="str">
        <f>PSSE!F246</f>
        <v>TD</v>
      </c>
      <c r="F244" s="4">
        <f>PSSE!G246</f>
        <v>1</v>
      </c>
      <c r="G244" s="4" t="str">
        <f t="shared" si="4"/>
        <v>GOV13.874TD1</v>
      </c>
      <c r="H244" s="4">
        <f>COUNTIF(Data!$G$3:$BA$2935,GOV!$G244)</f>
        <v>1</v>
      </c>
      <c r="I244" s="4" t="str">
        <f>IF($H244=0,"",VLOOKUP($G244,Data!$G$3:$BA$2935,2,FALSE))</f>
        <v>'HYGOV'</v>
      </c>
      <c r="J244" s="4">
        <f>PSSE!C246</f>
        <v>1</v>
      </c>
      <c r="K244" s="4">
        <f>IF($H244=0,"",VLOOKUP($G244,Data!$G$3:$BA$2935,4,FALSE))</f>
        <v>0.03</v>
      </c>
      <c r="L244" s="4">
        <f>IF($H244=0,"",VLOOKUP($G244,Data!$G$3:$BA$2935,5,FALSE))</f>
        <v>0.18</v>
      </c>
      <c r="M244" s="4">
        <f>IF($H244=0,"",VLOOKUP($G244,Data!$G$3:$BA$2935,6,FALSE))</f>
        <v>6.64</v>
      </c>
      <c r="N244" s="4">
        <f>IF($H244=0,"",VLOOKUP($G244,Data!$G$3:$BA$2935,7,FALSE))</f>
        <v>0.05</v>
      </c>
      <c r="O244" s="4">
        <f>IF($H244=0,"",VLOOKUP($G244,Data!$G$3:$BA$2935,8,FALSE))</f>
        <v>0.5</v>
      </c>
      <c r="P244" s="4">
        <f>IF($H244=0,"",VLOOKUP($G244,Data!$G$3:$BA$2935,9,FALSE))</f>
        <v>0.15</v>
      </c>
      <c r="Q244" s="4">
        <f>IF($H244=0,"",VLOOKUP($G244,Data!$G$3:$BA$2935,10,FALSE))</f>
        <v>1</v>
      </c>
      <c r="R244" s="4">
        <f>IF($H244=0,"",VLOOKUP($G244,Data!$G$3:$BA$2935,11,FALSE))</f>
        <v>0</v>
      </c>
      <c r="S244" s="4">
        <f>IF($H244=0,"",VLOOKUP($G244,Data!$G$3:$BA$2935,12,FALSE))</f>
        <v>1.66</v>
      </c>
      <c r="T244" s="4">
        <f>IF($H244=0,"",VLOOKUP($G244,Data!$G$3:$BA$2935,13,FALSE))</f>
        <v>1.41</v>
      </c>
      <c r="U244" s="4">
        <f>IF($H244=0,"",VLOOKUP($G244,Data!$G$3:$BA$2935,14,FALSE))</f>
        <v>0.499</v>
      </c>
      <c r="V244" s="4">
        <f>IF($H244=0,"",VLOOKUP($G244,Data!$G$3:$BA$2935,15,FALSE))</f>
        <v>0.06</v>
      </c>
      <c r="W244" s="4" t="str">
        <f>IF($H244=0,"",VLOOKUP($G244,Data!$G$3:$BA$2935,16,FALSE))</f>
        <v>/</v>
      </c>
      <c r="X244" s="4" t="str">
        <f>IF($H244=0,"",VLOOKUP($G244,Data!$G$3:$BA$2935,17,FALSE))</f>
        <v>/</v>
      </c>
      <c r="Y244" s="4" t="str">
        <f>IF($H244=0,"",VLOOKUP($G244,Data!$G$3:$BA$2935,18,FALSE))</f>
        <v/>
      </c>
      <c r="Z244" s="4" t="str">
        <f>IF($H244=0,"",VLOOKUP($G244,Data!$G$3:$BA$2935,19,FALSE))</f>
        <v/>
      </c>
      <c r="AA244" s="4" t="str">
        <f>IF($H244=0,"",VLOOKUP($G244,Data!$G$3:$BA$2935,20,FALSE))</f>
        <v/>
      </c>
      <c r="AB244" s="4" t="str">
        <f>IF($H244=0,"",VLOOKUP($G244,Data!$G$3:$BA$2935,21,FALSE))</f>
        <v/>
      </c>
      <c r="AC244" s="4" t="str">
        <f>IF($H244=0,"",VLOOKUP($G244,Data!$G$3:$BA$2935,22,FALSE))</f>
        <v/>
      </c>
      <c r="AD244" s="4" t="str">
        <f>IF($H244=0,"",VLOOKUP($G244,Data!$G$3:$BA$2935,23,FALSE))</f>
        <v/>
      </c>
      <c r="AE244" s="4" t="str">
        <f>IF($H244=0,"",VLOOKUP($G244,Data!$G$3:$BA$2935,24,FALSE))</f>
        <v/>
      </c>
      <c r="AF244" s="4" t="str">
        <f>IF($H244=0,"",VLOOKUP($G244,Data!$G$3:$BA$2935,25,FALSE))</f>
        <v/>
      </c>
      <c r="AG244" s="4" t="str">
        <f>IF($H244=0,"",VLOOKUP($G244,Data!$G$3:$BA$2935,26,FALSE))</f>
        <v/>
      </c>
      <c r="AH244" s="4" t="str">
        <f>IF($H244=0,"",VLOOKUP($G244,Data!$G$3:$BA$2935,27,FALSE))</f>
        <v/>
      </c>
      <c r="AI244" s="4" t="str">
        <f>IF($H244=0,"",VLOOKUP($G244,Data!$G$3:$BA$2935,28,FALSE))</f>
        <v/>
      </c>
      <c r="AJ244" s="4" t="str">
        <f>IF($H244=0,"",VLOOKUP($G244,Data!$G$3:$BA$2935,29,FALSE))</f>
        <v/>
      </c>
      <c r="AK244" s="4" t="str">
        <f>IF($H244=0,"",VLOOKUP($G244,Data!$G$3:$BA$2935,30,FALSE))</f>
        <v/>
      </c>
      <c r="AL244" s="4" t="str">
        <f>IF($H244=0,"",VLOOKUP($G244,Data!$G$3:$BA$2935,31,FALSE))</f>
        <v/>
      </c>
      <c r="AM244" s="4" t="str">
        <f>IF($H244=0,"",VLOOKUP($G244,Data!$G$3:$BA$2935,32,FALSE))</f>
        <v/>
      </c>
      <c r="AN244" s="4" t="str">
        <f>IF($H244=0,"",VLOOKUP($G244,Data!$G$3:$BA$2935,33,FALSE))</f>
        <v/>
      </c>
      <c r="AO244" s="4" t="str">
        <f>IF($H244=0,"",VLOOKUP($G244,Data!$G$3:$BA$2935,34,FALSE))</f>
        <v/>
      </c>
      <c r="AP244" s="4" t="str">
        <f>IF($H244=0,"",VLOOKUP($G244,Data!$G$3:$BA$2935,35,FALSE))</f>
        <v/>
      </c>
      <c r="AQ244" s="4" t="str">
        <f>IF($H244=0,"",VLOOKUP($G244,Data!$G$3:$BA$2935,36,FALSE))</f>
        <v/>
      </c>
      <c r="AR244" s="4" t="str">
        <f>IF($H244=0,"",VLOOKUP($G244,Data!$G$3:$BA$2935,37,FALSE))</f>
        <v/>
      </c>
      <c r="AS244" s="4" t="str">
        <f>IF($H244=0,"",VLOOKUP($G244,Data!$G$3:$BA$2935,38,FALSE))</f>
        <v/>
      </c>
      <c r="AT244" s="4" t="str">
        <f>IF($H244=0,"",VLOOKUP($G244,Data!$G$3:$BA$2935,39,FALSE))</f>
        <v/>
      </c>
    </row>
    <row r="245" spans="1:46" x14ac:dyDescent="0.25">
      <c r="A245" s="4">
        <f>PSSE!A247</f>
        <v>954072</v>
      </c>
      <c r="B245" s="4" t="str">
        <f>PSSE!B247</f>
        <v>DAKMI4_H2</v>
      </c>
      <c r="C245" s="4">
        <f>PSSE!D247</f>
        <v>13.8</v>
      </c>
      <c r="D245" s="4">
        <f>PSSE!E247</f>
        <v>74</v>
      </c>
      <c r="E245" s="4" t="str">
        <f>PSSE!F247</f>
        <v>TD</v>
      </c>
      <c r="F245" s="4">
        <f>PSSE!G247</f>
        <v>1</v>
      </c>
      <c r="G245" s="4" t="str">
        <f t="shared" si="4"/>
        <v>GOV13.874TD1</v>
      </c>
      <c r="H245" s="4">
        <f>COUNTIF(Data!$G$3:$BA$2935,GOV!$G245)</f>
        <v>1</v>
      </c>
      <c r="I245" s="4" t="str">
        <f>IF($H245=0,"",VLOOKUP($G245,Data!$G$3:$BA$2935,2,FALSE))</f>
        <v>'HYGOV'</v>
      </c>
      <c r="J245" s="4">
        <f>PSSE!C247</f>
        <v>1</v>
      </c>
      <c r="K245" s="4">
        <f>IF($H245=0,"",VLOOKUP($G245,Data!$G$3:$BA$2935,4,FALSE))</f>
        <v>0.03</v>
      </c>
      <c r="L245" s="4">
        <f>IF($H245=0,"",VLOOKUP($G245,Data!$G$3:$BA$2935,5,FALSE))</f>
        <v>0.18</v>
      </c>
      <c r="M245" s="4">
        <f>IF($H245=0,"",VLOOKUP($G245,Data!$G$3:$BA$2935,6,FALSE))</f>
        <v>6.64</v>
      </c>
      <c r="N245" s="4">
        <f>IF($H245=0,"",VLOOKUP($G245,Data!$G$3:$BA$2935,7,FALSE))</f>
        <v>0.05</v>
      </c>
      <c r="O245" s="4">
        <f>IF($H245=0,"",VLOOKUP($G245,Data!$G$3:$BA$2935,8,FALSE))</f>
        <v>0.5</v>
      </c>
      <c r="P245" s="4">
        <f>IF($H245=0,"",VLOOKUP($G245,Data!$G$3:$BA$2935,9,FALSE))</f>
        <v>0.15</v>
      </c>
      <c r="Q245" s="4">
        <f>IF($H245=0,"",VLOOKUP($G245,Data!$G$3:$BA$2935,10,FALSE))</f>
        <v>1</v>
      </c>
      <c r="R245" s="4">
        <f>IF($H245=0,"",VLOOKUP($G245,Data!$G$3:$BA$2935,11,FALSE))</f>
        <v>0</v>
      </c>
      <c r="S245" s="4">
        <f>IF($H245=0,"",VLOOKUP($G245,Data!$G$3:$BA$2935,12,FALSE))</f>
        <v>1.66</v>
      </c>
      <c r="T245" s="4">
        <f>IF($H245=0,"",VLOOKUP($G245,Data!$G$3:$BA$2935,13,FALSE))</f>
        <v>1.41</v>
      </c>
      <c r="U245" s="4">
        <f>IF($H245=0,"",VLOOKUP($G245,Data!$G$3:$BA$2935,14,FALSE))</f>
        <v>0.499</v>
      </c>
      <c r="V245" s="4">
        <f>IF($H245=0,"",VLOOKUP($G245,Data!$G$3:$BA$2935,15,FALSE))</f>
        <v>0.06</v>
      </c>
      <c r="W245" s="4" t="str">
        <f>IF($H245=0,"",VLOOKUP($G245,Data!$G$3:$BA$2935,16,FALSE))</f>
        <v>/</v>
      </c>
      <c r="X245" s="4" t="str">
        <f>IF($H245=0,"",VLOOKUP($G245,Data!$G$3:$BA$2935,17,FALSE))</f>
        <v>/</v>
      </c>
      <c r="Y245" s="4" t="str">
        <f>IF($H245=0,"",VLOOKUP($G245,Data!$G$3:$BA$2935,18,FALSE))</f>
        <v/>
      </c>
      <c r="Z245" s="4" t="str">
        <f>IF($H245=0,"",VLOOKUP($G245,Data!$G$3:$BA$2935,19,FALSE))</f>
        <v/>
      </c>
      <c r="AA245" s="4" t="str">
        <f>IF($H245=0,"",VLOOKUP($G245,Data!$G$3:$BA$2935,20,FALSE))</f>
        <v/>
      </c>
      <c r="AB245" s="4" t="str">
        <f>IF($H245=0,"",VLOOKUP($G245,Data!$G$3:$BA$2935,21,FALSE))</f>
        <v/>
      </c>
      <c r="AC245" s="4" t="str">
        <f>IF($H245=0,"",VLOOKUP($G245,Data!$G$3:$BA$2935,22,FALSE))</f>
        <v/>
      </c>
      <c r="AD245" s="4" t="str">
        <f>IF($H245=0,"",VLOOKUP($G245,Data!$G$3:$BA$2935,23,FALSE))</f>
        <v/>
      </c>
      <c r="AE245" s="4" t="str">
        <f>IF($H245=0,"",VLOOKUP($G245,Data!$G$3:$BA$2935,24,FALSE))</f>
        <v/>
      </c>
      <c r="AF245" s="4" t="str">
        <f>IF($H245=0,"",VLOOKUP($G245,Data!$G$3:$BA$2935,25,FALSE))</f>
        <v/>
      </c>
      <c r="AG245" s="4" t="str">
        <f>IF($H245=0,"",VLOOKUP($G245,Data!$G$3:$BA$2935,26,FALSE))</f>
        <v/>
      </c>
      <c r="AH245" s="4" t="str">
        <f>IF($H245=0,"",VLOOKUP($G245,Data!$G$3:$BA$2935,27,FALSE))</f>
        <v/>
      </c>
      <c r="AI245" s="4" t="str">
        <f>IF($H245=0,"",VLOOKUP($G245,Data!$G$3:$BA$2935,28,FALSE))</f>
        <v/>
      </c>
      <c r="AJ245" s="4" t="str">
        <f>IF($H245=0,"",VLOOKUP($G245,Data!$G$3:$BA$2935,29,FALSE))</f>
        <v/>
      </c>
      <c r="AK245" s="4" t="str">
        <f>IF($H245=0,"",VLOOKUP($G245,Data!$G$3:$BA$2935,30,FALSE))</f>
        <v/>
      </c>
      <c r="AL245" s="4" t="str">
        <f>IF($H245=0,"",VLOOKUP($G245,Data!$G$3:$BA$2935,31,FALSE))</f>
        <v/>
      </c>
      <c r="AM245" s="4" t="str">
        <f>IF($H245=0,"",VLOOKUP($G245,Data!$G$3:$BA$2935,32,FALSE))</f>
        <v/>
      </c>
      <c r="AN245" s="4" t="str">
        <f>IF($H245=0,"",VLOOKUP($G245,Data!$G$3:$BA$2935,33,FALSE))</f>
        <v/>
      </c>
      <c r="AO245" s="4" t="str">
        <f>IF($H245=0,"",VLOOKUP($G245,Data!$G$3:$BA$2935,34,FALSE))</f>
        <v/>
      </c>
      <c r="AP245" s="4" t="str">
        <f>IF($H245=0,"",VLOOKUP($G245,Data!$G$3:$BA$2935,35,FALSE))</f>
        <v/>
      </c>
      <c r="AQ245" s="4" t="str">
        <f>IF($H245=0,"",VLOOKUP($G245,Data!$G$3:$BA$2935,36,FALSE))</f>
        <v/>
      </c>
      <c r="AR245" s="4" t="str">
        <f>IF($H245=0,"",VLOOKUP($G245,Data!$G$3:$BA$2935,37,FALSE))</f>
        <v/>
      </c>
      <c r="AS245" s="4" t="str">
        <f>IF($H245=0,"",VLOOKUP($G245,Data!$G$3:$BA$2935,38,FALSE))</f>
        <v/>
      </c>
      <c r="AT245" s="4" t="str">
        <f>IF($H245=0,"",VLOOKUP($G245,Data!$G$3:$BA$2935,39,FALSE))</f>
        <v/>
      </c>
    </row>
    <row r="246" spans="1:46" x14ac:dyDescent="0.25">
      <c r="A246" s="4">
        <f>PSSE!A248</f>
        <v>954081</v>
      </c>
      <c r="B246" s="4" t="str">
        <f>PSSE!B248</f>
        <v>SONGBUNG2_H1</v>
      </c>
      <c r="C246" s="4">
        <f>PSSE!D248</f>
        <v>13.8</v>
      </c>
      <c r="D246" s="4">
        <f>PSSE!E248</f>
        <v>110</v>
      </c>
      <c r="E246" s="4" t="str">
        <f>PSSE!F248</f>
        <v>TD</v>
      </c>
      <c r="F246" s="4">
        <f>PSSE!G248</f>
        <v>1</v>
      </c>
      <c r="G246" s="4" t="str">
        <f t="shared" si="4"/>
        <v>GOV13.8110TD1</v>
      </c>
      <c r="H246" s="4">
        <f>COUNTIF(Data!$G$3:$BA$2935,GOV!$G246)</f>
        <v>1</v>
      </c>
      <c r="I246" s="4" t="str">
        <f>IF($H246=0,"",VLOOKUP($G246,Data!$G$3:$BA$2935,2,FALSE))</f>
        <v>'HYGOV'</v>
      </c>
      <c r="J246" s="4">
        <f>PSSE!C248</f>
        <v>1</v>
      </c>
      <c r="K246" s="4">
        <f>IF($H246=0,"",VLOOKUP($G246,Data!$G$3:$BA$2935,4,FALSE))</f>
        <v>0.03</v>
      </c>
      <c r="L246" s="4">
        <f>IF($H246=0,"",VLOOKUP($G246,Data!$G$3:$BA$2935,5,FALSE))</f>
        <v>0.18</v>
      </c>
      <c r="M246" s="4">
        <f>IF($H246=0,"",VLOOKUP($G246,Data!$G$3:$BA$2935,6,FALSE))</f>
        <v>6.64</v>
      </c>
      <c r="N246" s="4">
        <f>IF($H246=0,"",VLOOKUP($G246,Data!$G$3:$BA$2935,7,FALSE))</f>
        <v>0.05</v>
      </c>
      <c r="O246" s="4">
        <f>IF($H246=0,"",VLOOKUP($G246,Data!$G$3:$BA$2935,8,FALSE))</f>
        <v>0.5</v>
      </c>
      <c r="P246" s="4">
        <f>IF($H246=0,"",VLOOKUP($G246,Data!$G$3:$BA$2935,9,FALSE))</f>
        <v>0.15</v>
      </c>
      <c r="Q246" s="4">
        <f>IF($H246=0,"",VLOOKUP($G246,Data!$G$3:$BA$2935,10,FALSE))</f>
        <v>1</v>
      </c>
      <c r="R246" s="4">
        <f>IF($H246=0,"",VLOOKUP($G246,Data!$G$3:$BA$2935,11,FALSE))</f>
        <v>0</v>
      </c>
      <c r="S246" s="4">
        <f>IF($H246=0,"",VLOOKUP($G246,Data!$G$3:$BA$2935,12,FALSE))</f>
        <v>1.66</v>
      </c>
      <c r="T246" s="4">
        <f>IF($H246=0,"",VLOOKUP($G246,Data!$G$3:$BA$2935,13,FALSE))</f>
        <v>1.41</v>
      </c>
      <c r="U246" s="4">
        <f>IF($H246=0,"",VLOOKUP($G246,Data!$G$3:$BA$2935,14,FALSE))</f>
        <v>0.499</v>
      </c>
      <c r="V246" s="4">
        <f>IF($H246=0,"",VLOOKUP($G246,Data!$G$3:$BA$2935,15,FALSE))</f>
        <v>0.06</v>
      </c>
      <c r="W246" s="4" t="str">
        <f>IF($H246=0,"",VLOOKUP($G246,Data!$G$3:$BA$2935,16,FALSE))</f>
        <v>/</v>
      </c>
      <c r="X246" s="4" t="str">
        <f>IF($H246=0,"",VLOOKUP($G246,Data!$G$3:$BA$2935,17,FALSE))</f>
        <v>/</v>
      </c>
      <c r="Y246" s="4" t="str">
        <f>IF($H246=0,"",VLOOKUP($G246,Data!$G$3:$BA$2935,18,FALSE))</f>
        <v/>
      </c>
      <c r="Z246" s="4" t="str">
        <f>IF($H246=0,"",VLOOKUP($G246,Data!$G$3:$BA$2935,19,FALSE))</f>
        <v/>
      </c>
      <c r="AA246" s="4" t="str">
        <f>IF($H246=0,"",VLOOKUP($G246,Data!$G$3:$BA$2935,20,FALSE))</f>
        <v/>
      </c>
      <c r="AB246" s="4" t="str">
        <f>IF($H246=0,"",VLOOKUP($G246,Data!$G$3:$BA$2935,21,FALSE))</f>
        <v/>
      </c>
      <c r="AC246" s="4" t="str">
        <f>IF($H246=0,"",VLOOKUP($G246,Data!$G$3:$BA$2935,22,FALSE))</f>
        <v/>
      </c>
      <c r="AD246" s="4" t="str">
        <f>IF($H246=0,"",VLOOKUP($G246,Data!$G$3:$BA$2935,23,FALSE))</f>
        <v/>
      </c>
      <c r="AE246" s="4" t="str">
        <f>IF($H246=0,"",VLOOKUP($G246,Data!$G$3:$BA$2935,24,FALSE))</f>
        <v/>
      </c>
      <c r="AF246" s="4" t="str">
        <f>IF($H246=0,"",VLOOKUP($G246,Data!$G$3:$BA$2935,25,FALSE))</f>
        <v/>
      </c>
      <c r="AG246" s="4" t="str">
        <f>IF($H246=0,"",VLOOKUP($G246,Data!$G$3:$BA$2935,26,FALSE))</f>
        <v/>
      </c>
      <c r="AH246" s="4" t="str">
        <f>IF($H246=0,"",VLOOKUP($G246,Data!$G$3:$BA$2935,27,FALSE))</f>
        <v/>
      </c>
      <c r="AI246" s="4" t="str">
        <f>IF($H246=0,"",VLOOKUP($G246,Data!$G$3:$BA$2935,28,FALSE))</f>
        <v/>
      </c>
      <c r="AJ246" s="4" t="str">
        <f>IF($H246=0,"",VLOOKUP($G246,Data!$G$3:$BA$2935,29,FALSE))</f>
        <v/>
      </c>
      <c r="AK246" s="4" t="str">
        <f>IF($H246=0,"",VLOOKUP($G246,Data!$G$3:$BA$2935,30,FALSE))</f>
        <v/>
      </c>
      <c r="AL246" s="4" t="str">
        <f>IF($H246=0,"",VLOOKUP($G246,Data!$G$3:$BA$2935,31,FALSE))</f>
        <v/>
      </c>
      <c r="AM246" s="4" t="str">
        <f>IF($H246=0,"",VLOOKUP($G246,Data!$G$3:$BA$2935,32,FALSE))</f>
        <v/>
      </c>
      <c r="AN246" s="4" t="str">
        <f>IF($H246=0,"",VLOOKUP($G246,Data!$G$3:$BA$2935,33,FALSE))</f>
        <v/>
      </c>
      <c r="AO246" s="4" t="str">
        <f>IF($H246=0,"",VLOOKUP($G246,Data!$G$3:$BA$2935,34,FALSE))</f>
        <v/>
      </c>
      <c r="AP246" s="4" t="str">
        <f>IF($H246=0,"",VLOOKUP($G246,Data!$G$3:$BA$2935,35,FALSE))</f>
        <v/>
      </c>
      <c r="AQ246" s="4" t="str">
        <f>IF($H246=0,"",VLOOKUP($G246,Data!$G$3:$BA$2935,36,FALSE))</f>
        <v/>
      </c>
      <c r="AR246" s="4" t="str">
        <f>IF($H246=0,"",VLOOKUP($G246,Data!$G$3:$BA$2935,37,FALSE))</f>
        <v/>
      </c>
      <c r="AS246" s="4" t="str">
        <f>IF($H246=0,"",VLOOKUP($G246,Data!$G$3:$BA$2935,38,FALSE))</f>
        <v/>
      </c>
      <c r="AT246" s="4" t="str">
        <f>IF($H246=0,"",VLOOKUP($G246,Data!$G$3:$BA$2935,39,FALSE))</f>
        <v/>
      </c>
    </row>
    <row r="247" spans="1:46" x14ac:dyDescent="0.25">
      <c r="A247" s="4">
        <f>PSSE!A249</f>
        <v>954091</v>
      </c>
      <c r="B247" s="4" t="str">
        <f>PSSE!B249</f>
        <v>SONGBUNG5_H1</v>
      </c>
      <c r="C247" s="4">
        <f>PSSE!D249</f>
        <v>10.5</v>
      </c>
      <c r="D247" s="4">
        <f>PSSE!E249</f>
        <v>49</v>
      </c>
      <c r="E247" s="4" t="str">
        <f>PSSE!F249</f>
        <v>TD</v>
      </c>
      <c r="F247" s="4">
        <f>PSSE!G249</f>
        <v>1</v>
      </c>
      <c r="G247" s="4" t="str">
        <f t="shared" si="4"/>
        <v>GOV10.549TD1</v>
      </c>
      <c r="H247" s="4">
        <f>COUNTIF(Data!$G$3:$BA$2935,GOV!$G247)</f>
        <v>1</v>
      </c>
      <c r="I247" s="4" t="str">
        <f>IF($H247=0,"",VLOOKUP($G247,Data!$G$3:$BA$2935,2,FALSE))</f>
        <v>'HYGOV'</v>
      </c>
      <c r="J247" s="4">
        <f>PSSE!C249</f>
        <v>1</v>
      </c>
      <c r="K247" s="4">
        <f>IF($H247=0,"",VLOOKUP($G247,Data!$G$3:$BA$2935,4,FALSE))</f>
        <v>0.06</v>
      </c>
      <c r="L247" s="4">
        <f>IF($H247=0,"",VLOOKUP($G247,Data!$G$3:$BA$2935,5,FALSE))</f>
        <v>0.4</v>
      </c>
      <c r="M247" s="4">
        <f>IF($H247=0,"",VLOOKUP($G247,Data!$G$3:$BA$2935,6,FALSE))</f>
        <v>3</v>
      </c>
      <c r="N247" s="4">
        <f>IF($H247=0,"",VLOOKUP($G247,Data!$G$3:$BA$2935,7,FALSE))</f>
        <v>9.9000000000000005E-2</v>
      </c>
      <c r="O247" s="4">
        <f>IF($H247=0,"",VLOOKUP($G247,Data!$G$3:$BA$2935,8,FALSE))</f>
        <v>0.4</v>
      </c>
      <c r="P247" s="4">
        <f>IF($H247=0,"",VLOOKUP($G247,Data!$G$3:$BA$2935,9,FALSE))</f>
        <v>0.15</v>
      </c>
      <c r="Q247" s="4">
        <f>IF($H247=0,"",VLOOKUP($G247,Data!$G$3:$BA$2935,10,FALSE))</f>
        <v>1</v>
      </c>
      <c r="R247" s="4">
        <f>IF($H247=0,"",VLOOKUP($G247,Data!$G$3:$BA$2935,11,FALSE))</f>
        <v>0.1</v>
      </c>
      <c r="S247" s="4">
        <f>IF($H247=0,"",VLOOKUP($G247,Data!$G$3:$BA$2935,12,FALSE))</f>
        <v>1.35</v>
      </c>
      <c r="T247" s="4">
        <f>IF($H247=0,"",VLOOKUP($G247,Data!$G$3:$BA$2935,13,FALSE))</f>
        <v>1.4</v>
      </c>
      <c r="U247" s="4">
        <f>IF($H247=0,"",VLOOKUP($G247,Data!$G$3:$BA$2935,14,FALSE))</f>
        <v>0.1</v>
      </c>
      <c r="V247" s="4">
        <f>IF($H247=0,"",VLOOKUP($G247,Data!$G$3:$BA$2935,15,FALSE))</f>
        <v>0.1</v>
      </c>
      <c r="W247" s="4" t="str">
        <f>IF($H247=0,"",VLOOKUP($G247,Data!$G$3:$BA$2935,16,FALSE))</f>
        <v>/</v>
      </c>
      <c r="X247" s="4" t="str">
        <f>IF($H247=0,"",VLOOKUP($G247,Data!$G$3:$BA$2935,17,FALSE))</f>
        <v>/</v>
      </c>
      <c r="Y247" s="4" t="str">
        <f>IF($H247=0,"",VLOOKUP($G247,Data!$G$3:$BA$2935,18,FALSE))</f>
        <v/>
      </c>
      <c r="Z247" s="4" t="str">
        <f>IF($H247=0,"",VLOOKUP($G247,Data!$G$3:$BA$2935,19,FALSE))</f>
        <v/>
      </c>
      <c r="AA247" s="4" t="str">
        <f>IF($H247=0,"",VLOOKUP($G247,Data!$G$3:$BA$2935,20,FALSE))</f>
        <v/>
      </c>
      <c r="AB247" s="4" t="str">
        <f>IF($H247=0,"",VLOOKUP($G247,Data!$G$3:$BA$2935,21,FALSE))</f>
        <v/>
      </c>
      <c r="AC247" s="4" t="str">
        <f>IF($H247=0,"",VLOOKUP($G247,Data!$G$3:$BA$2935,22,FALSE))</f>
        <v/>
      </c>
      <c r="AD247" s="4" t="str">
        <f>IF($H247=0,"",VLOOKUP($G247,Data!$G$3:$BA$2935,23,FALSE))</f>
        <v/>
      </c>
      <c r="AE247" s="4" t="str">
        <f>IF($H247=0,"",VLOOKUP($G247,Data!$G$3:$BA$2935,24,FALSE))</f>
        <v/>
      </c>
      <c r="AF247" s="4" t="str">
        <f>IF($H247=0,"",VLOOKUP($G247,Data!$G$3:$BA$2935,25,FALSE))</f>
        <v/>
      </c>
      <c r="AG247" s="4" t="str">
        <f>IF($H247=0,"",VLOOKUP($G247,Data!$G$3:$BA$2935,26,FALSE))</f>
        <v/>
      </c>
      <c r="AH247" s="4" t="str">
        <f>IF($H247=0,"",VLOOKUP($G247,Data!$G$3:$BA$2935,27,FALSE))</f>
        <v/>
      </c>
      <c r="AI247" s="4" t="str">
        <f>IF($H247=0,"",VLOOKUP($G247,Data!$G$3:$BA$2935,28,FALSE))</f>
        <v/>
      </c>
      <c r="AJ247" s="4" t="str">
        <f>IF($H247=0,"",VLOOKUP($G247,Data!$G$3:$BA$2935,29,FALSE))</f>
        <v/>
      </c>
      <c r="AK247" s="4" t="str">
        <f>IF($H247=0,"",VLOOKUP($G247,Data!$G$3:$BA$2935,30,FALSE))</f>
        <v/>
      </c>
      <c r="AL247" s="4" t="str">
        <f>IF($H247=0,"",VLOOKUP($G247,Data!$G$3:$BA$2935,31,FALSE))</f>
        <v/>
      </c>
      <c r="AM247" s="4" t="str">
        <f>IF($H247=0,"",VLOOKUP($G247,Data!$G$3:$BA$2935,32,FALSE))</f>
        <v/>
      </c>
      <c r="AN247" s="4" t="str">
        <f>IF($H247=0,"",VLOOKUP($G247,Data!$G$3:$BA$2935,33,FALSE))</f>
        <v/>
      </c>
      <c r="AO247" s="4" t="str">
        <f>IF($H247=0,"",VLOOKUP($G247,Data!$G$3:$BA$2935,34,FALSE))</f>
        <v/>
      </c>
      <c r="AP247" s="4" t="str">
        <f>IF($H247=0,"",VLOOKUP($G247,Data!$G$3:$BA$2935,35,FALSE))</f>
        <v/>
      </c>
      <c r="AQ247" s="4" t="str">
        <f>IF($H247=0,"",VLOOKUP($G247,Data!$G$3:$BA$2935,36,FALSE))</f>
        <v/>
      </c>
      <c r="AR247" s="4" t="str">
        <f>IF($H247=0,"",VLOOKUP($G247,Data!$G$3:$BA$2935,37,FALSE))</f>
        <v/>
      </c>
      <c r="AS247" s="4" t="str">
        <f>IF($H247=0,"",VLOOKUP($G247,Data!$G$3:$BA$2935,38,FALSE))</f>
        <v/>
      </c>
      <c r="AT247" s="4" t="str">
        <f>IF($H247=0,"",VLOOKUP($G247,Data!$G$3:$BA$2935,39,FALSE))</f>
        <v/>
      </c>
    </row>
    <row r="248" spans="1:46" x14ac:dyDescent="0.25">
      <c r="A248" s="4">
        <f>PSSE!A250</f>
        <v>954091</v>
      </c>
      <c r="B248" s="4" t="str">
        <f>PSSE!B250</f>
        <v>SONGBUNG5_H1</v>
      </c>
      <c r="C248" s="4">
        <f>PSSE!D250</f>
        <v>10.5</v>
      </c>
      <c r="D248" s="4">
        <f>PSSE!E250</f>
        <v>25.5</v>
      </c>
      <c r="E248" s="4" t="str">
        <f>PSSE!F250</f>
        <v>TD</v>
      </c>
      <c r="F248" s="4">
        <f>PSSE!G250</f>
        <v>1</v>
      </c>
      <c r="G248" s="4" t="str">
        <f t="shared" si="4"/>
        <v>GOV10.525.5TD1</v>
      </c>
      <c r="H248" s="4">
        <f>COUNTIF(Data!$G$3:$BA$2935,GOV!$G248)</f>
        <v>1</v>
      </c>
      <c r="I248" s="4" t="str">
        <f>IF($H248=0,"",VLOOKUP($G248,Data!$G$3:$BA$2935,2,FALSE))</f>
        <v>'HYGOV'</v>
      </c>
      <c r="J248" s="4">
        <f>PSSE!C250</f>
        <v>2</v>
      </c>
      <c r="K248" s="4">
        <f>IF($H248=0,"",VLOOKUP($G248,Data!$G$3:$BA$2935,4,FALSE))</f>
        <v>0.06</v>
      </c>
      <c r="L248" s="4">
        <f>IF($H248=0,"",VLOOKUP($G248,Data!$G$3:$BA$2935,5,FALSE))</f>
        <v>0.4</v>
      </c>
      <c r="M248" s="4">
        <f>IF($H248=0,"",VLOOKUP($G248,Data!$G$3:$BA$2935,6,FALSE))</f>
        <v>3</v>
      </c>
      <c r="N248" s="4">
        <f>IF($H248=0,"",VLOOKUP($G248,Data!$G$3:$BA$2935,7,FALSE))</f>
        <v>9.9000000000000005E-2</v>
      </c>
      <c r="O248" s="4">
        <f>IF($H248=0,"",VLOOKUP($G248,Data!$G$3:$BA$2935,8,FALSE))</f>
        <v>0.4</v>
      </c>
      <c r="P248" s="4">
        <f>IF($H248=0,"",VLOOKUP($G248,Data!$G$3:$BA$2935,9,FALSE))</f>
        <v>0.15</v>
      </c>
      <c r="Q248" s="4">
        <f>IF($H248=0,"",VLOOKUP($G248,Data!$G$3:$BA$2935,10,FALSE))</f>
        <v>1</v>
      </c>
      <c r="R248" s="4">
        <f>IF($H248=0,"",VLOOKUP($G248,Data!$G$3:$BA$2935,11,FALSE))</f>
        <v>0.1</v>
      </c>
      <c r="S248" s="4">
        <f>IF($H248=0,"",VLOOKUP($G248,Data!$G$3:$BA$2935,12,FALSE))</f>
        <v>1.35</v>
      </c>
      <c r="T248" s="4">
        <f>IF($H248=0,"",VLOOKUP($G248,Data!$G$3:$BA$2935,13,FALSE))</f>
        <v>1.4</v>
      </c>
      <c r="U248" s="4">
        <f>IF($H248=0,"",VLOOKUP($G248,Data!$G$3:$BA$2935,14,FALSE))</f>
        <v>0.1</v>
      </c>
      <c r="V248" s="4">
        <f>IF($H248=0,"",VLOOKUP($G248,Data!$G$3:$BA$2935,15,FALSE))</f>
        <v>0.1</v>
      </c>
      <c r="W248" s="4" t="str">
        <f>IF($H248=0,"",VLOOKUP($G248,Data!$G$3:$BA$2935,16,FALSE))</f>
        <v>/</v>
      </c>
      <c r="X248" s="4" t="str">
        <f>IF($H248=0,"",VLOOKUP($G248,Data!$G$3:$BA$2935,17,FALSE))</f>
        <v>/</v>
      </c>
      <c r="Y248" s="4" t="str">
        <f>IF($H248=0,"",VLOOKUP($G248,Data!$G$3:$BA$2935,18,FALSE))</f>
        <v/>
      </c>
      <c r="Z248" s="4" t="str">
        <f>IF($H248=0,"",VLOOKUP($G248,Data!$G$3:$BA$2935,19,FALSE))</f>
        <v/>
      </c>
      <c r="AA248" s="4" t="str">
        <f>IF($H248=0,"",VLOOKUP($G248,Data!$G$3:$BA$2935,20,FALSE))</f>
        <v/>
      </c>
      <c r="AB248" s="4" t="str">
        <f>IF($H248=0,"",VLOOKUP($G248,Data!$G$3:$BA$2935,21,FALSE))</f>
        <v/>
      </c>
      <c r="AC248" s="4" t="str">
        <f>IF($H248=0,"",VLOOKUP($G248,Data!$G$3:$BA$2935,22,FALSE))</f>
        <v/>
      </c>
      <c r="AD248" s="4" t="str">
        <f>IF($H248=0,"",VLOOKUP($G248,Data!$G$3:$BA$2935,23,FALSE))</f>
        <v/>
      </c>
      <c r="AE248" s="4" t="str">
        <f>IF($H248=0,"",VLOOKUP($G248,Data!$G$3:$BA$2935,24,FALSE))</f>
        <v/>
      </c>
      <c r="AF248" s="4" t="str">
        <f>IF($H248=0,"",VLOOKUP($G248,Data!$G$3:$BA$2935,25,FALSE))</f>
        <v/>
      </c>
      <c r="AG248" s="4" t="str">
        <f>IF($H248=0,"",VLOOKUP($G248,Data!$G$3:$BA$2935,26,FALSE))</f>
        <v/>
      </c>
      <c r="AH248" s="4" t="str">
        <f>IF($H248=0,"",VLOOKUP($G248,Data!$G$3:$BA$2935,27,FALSE))</f>
        <v/>
      </c>
      <c r="AI248" s="4" t="str">
        <f>IF($H248=0,"",VLOOKUP($G248,Data!$G$3:$BA$2935,28,FALSE))</f>
        <v/>
      </c>
      <c r="AJ248" s="4" t="str">
        <f>IF($H248=0,"",VLOOKUP($G248,Data!$G$3:$BA$2935,29,FALSE))</f>
        <v/>
      </c>
      <c r="AK248" s="4" t="str">
        <f>IF($H248=0,"",VLOOKUP($G248,Data!$G$3:$BA$2935,30,FALSE))</f>
        <v/>
      </c>
      <c r="AL248" s="4" t="str">
        <f>IF($H248=0,"",VLOOKUP($G248,Data!$G$3:$BA$2935,31,FALSE))</f>
        <v/>
      </c>
      <c r="AM248" s="4" t="str">
        <f>IF($H248=0,"",VLOOKUP($G248,Data!$G$3:$BA$2935,32,FALSE))</f>
        <v/>
      </c>
      <c r="AN248" s="4" t="str">
        <f>IF($H248=0,"",VLOOKUP($G248,Data!$G$3:$BA$2935,33,FALSE))</f>
        <v/>
      </c>
      <c r="AO248" s="4" t="str">
        <f>IF($H248=0,"",VLOOKUP($G248,Data!$G$3:$BA$2935,34,FALSE))</f>
        <v/>
      </c>
      <c r="AP248" s="4" t="str">
        <f>IF($H248=0,"",VLOOKUP($G248,Data!$G$3:$BA$2935,35,FALSE))</f>
        <v/>
      </c>
      <c r="AQ248" s="4" t="str">
        <f>IF($H248=0,"",VLOOKUP($G248,Data!$G$3:$BA$2935,36,FALSE))</f>
        <v/>
      </c>
      <c r="AR248" s="4" t="str">
        <f>IF($H248=0,"",VLOOKUP($G248,Data!$G$3:$BA$2935,37,FALSE))</f>
        <v/>
      </c>
      <c r="AS248" s="4" t="str">
        <f>IF($H248=0,"",VLOOKUP($G248,Data!$G$3:$BA$2935,38,FALSE))</f>
        <v/>
      </c>
      <c r="AT248" s="4" t="str">
        <f>IF($H248=0,"",VLOOKUP($G248,Data!$G$3:$BA$2935,39,FALSE))</f>
        <v/>
      </c>
    </row>
    <row r="249" spans="1:46" x14ac:dyDescent="0.25">
      <c r="A249" s="4">
        <f>PSSE!A251</f>
        <v>954092</v>
      </c>
      <c r="B249" s="4" t="str">
        <f>PSSE!B251</f>
        <v>SONGBUNG5_H2</v>
      </c>
      <c r="C249" s="4">
        <f>PSSE!D251</f>
        <v>10.5</v>
      </c>
      <c r="D249" s="4">
        <f>PSSE!E251</f>
        <v>25.5</v>
      </c>
      <c r="E249" s="4" t="str">
        <f>PSSE!F251</f>
        <v>TD</v>
      </c>
      <c r="F249" s="4">
        <f>PSSE!G251</f>
        <v>1</v>
      </c>
      <c r="G249" s="4" t="str">
        <f t="shared" si="4"/>
        <v>GOV10.525.5TD1</v>
      </c>
      <c r="H249" s="4">
        <f>COUNTIF(Data!$G$3:$BA$2935,GOV!$G249)</f>
        <v>1</v>
      </c>
      <c r="I249" s="4" t="str">
        <f>IF($H249=0,"",VLOOKUP($G249,Data!$G$3:$BA$2935,2,FALSE))</f>
        <v>'HYGOV'</v>
      </c>
      <c r="J249" s="4">
        <f>PSSE!C251</f>
        <v>1</v>
      </c>
      <c r="K249" s="4">
        <f>IF($H249=0,"",VLOOKUP($G249,Data!$G$3:$BA$2935,4,FALSE))</f>
        <v>0.06</v>
      </c>
      <c r="L249" s="4">
        <f>IF($H249=0,"",VLOOKUP($G249,Data!$G$3:$BA$2935,5,FALSE))</f>
        <v>0.4</v>
      </c>
      <c r="M249" s="4">
        <f>IF($H249=0,"",VLOOKUP($G249,Data!$G$3:$BA$2935,6,FALSE))</f>
        <v>3</v>
      </c>
      <c r="N249" s="4">
        <f>IF($H249=0,"",VLOOKUP($G249,Data!$G$3:$BA$2935,7,FALSE))</f>
        <v>9.9000000000000005E-2</v>
      </c>
      <c r="O249" s="4">
        <f>IF($H249=0,"",VLOOKUP($G249,Data!$G$3:$BA$2935,8,FALSE))</f>
        <v>0.4</v>
      </c>
      <c r="P249" s="4">
        <f>IF($H249=0,"",VLOOKUP($G249,Data!$G$3:$BA$2935,9,FALSE))</f>
        <v>0.15</v>
      </c>
      <c r="Q249" s="4">
        <f>IF($H249=0,"",VLOOKUP($G249,Data!$G$3:$BA$2935,10,FALSE))</f>
        <v>1</v>
      </c>
      <c r="R249" s="4">
        <f>IF($H249=0,"",VLOOKUP($G249,Data!$G$3:$BA$2935,11,FALSE))</f>
        <v>0.1</v>
      </c>
      <c r="S249" s="4">
        <f>IF($H249=0,"",VLOOKUP($G249,Data!$G$3:$BA$2935,12,FALSE))</f>
        <v>1.35</v>
      </c>
      <c r="T249" s="4">
        <f>IF($H249=0,"",VLOOKUP($G249,Data!$G$3:$BA$2935,13,FALSE))</f>
        <v>1.4</v>
      </c>
      <c r="U249" s="4">
        <f>IF($H249=0,"",VLOOKUP($G249,Data!$G$3:$BA$2935,14,FALSE))</f>
        <v>0.1</v>
      </c>
      <c r="V249" s="4">
        <f>IF($H249=0,"",VLOOKUP($G249,Data!$G$3:$BA$2935,15,FALSE))</f>
        <v>0.1</v>
      </c>
      <c r="W249" s="4" t="str">
        <f>IF($H249=0,"",VLOOKUP($G249,Data!$G$3:$BA$2935,16,FALSE))</f>
        <v>/</v>
      </c>
      <c r="X249" s="4" t="str">
        <f>IF($H249=0,"",VLOOKUP($G249,Data!$G$3:$BA$2935,17,FALSE))</f>
        <v>/</v>
      </c>
      <c r="Y249" s="4" t="str">
        <f>IF($H249=0,"",VLOOKUP($G249,Data!$G$3:$BA$2935,18,FALSE))</f>
        <v/>
      </c>
      <c r="Z249" s="4" t="str">
        <f>IF($H249=0,"",VLOOKUP($G249,Data!$G$3:$BA$2935,19,FALSE))</f>
        <v/>
      </c>
      <c r="AA249" s="4" t="str">
        <f>IF($H249=0,"",VLOOKUP($G249,Data!$G$3:$BA$2935,20,FALSE))</f>
        <v/>
      </c>
      <c r="AB249" s="4" t="str">
        <f>IF($H249=0,"",VLOOKUP($G249,Data!$G$3:$BA$2935,21,FALSE))</f>
        <v/>
      </c>
      <c r="AC249" s="4" t="str">
        <f>IF($H249=0,"",VLOOKUP($G249,Data!$G$3:$BA$2935,22,FALSE))</f>
        <v/>
      </c>
      <c r="AD249" s="4" t="str">
        <f>IF($H249=0,"",VLOOKUP($G249,Data!$G$3:$BA$2935,23,FALSE))</f>
        <v/>
      </c>
      <c r="AE249" s="4" t="str">
        <f>IF($H249=0,"",VLOOKUP($G249,Data!$G$3:$BA$2935,24,FALSE))</f>
        <v/>
      </c>
      <c r="AF249" s="4" t="str">
        <f>IF($H249=0,"",VLOOKUP($G249,Data!$G$3:$BA$2935,25,FALSE))</f>
        <v/>
      </c>
      <c r="AG249" s="4" t="str">
        <f>IF($H249=0,"",VLOOKUP($G249,Data!$G$3:$BA$2935,26,FALSE))</f>
        <v/>
      </c>
      <c r="AH249" s="4" t="str">
        <f>IF($H249=0,"",VLOOKUP($G249,Data!$G$3:$BA$2935,27,FALSE))</f>
        <v/>
      </c>
      <c r="AI249" s="4" t="str">
        <f>IF($H249=0,"",VLOOKUP($G249,Data!$G$3:$BA$2935,28,FALSE))</f>
        <v/>
      </c>
      <c r="AJ249" s="4" t="str">
        <f>IF($H249=0,"",VLOOKUP($G249,Data!$G$3:$BA$2935,29,FALSE))</f>
        <v/>
      </c>
      <c r="AK249" s="4" t="str">
        <f>IF($H249=0,"",VLOOKUP($G249,Data!$G$3:$BA$2935,30,FALSE))</f>
        <v/>
      </c>
      <c r="AL249" s="4" t="str">
        <f>IF($H249=0,"",VLOOKUP($G249,Data!$G$3:$BA$2935,31,FALSE))</f>
        <v/>
      </c>
      <c r="AM249" s="4" t="str">
        <f>IF($H249=0,"",VLOOKUP($G249,Data!$G$3:$BA$2935,32,FALSE))</f>
        <v/>
      </c>
      <c r="AN249" s="4" t="str">
        <f>IF($H249=0,"",VLOOKUP($G249,Data!$G$3:$BA$2935,33,FALSE))</f>
        <v/>
      </c>
      <c r="AO249" s="4" t="str">
        <f>IF($H249=0,"",VLOOKUP($G249,Data!$G$3:$BA$2935,34,FALSE))</f>
        <v/>
      </c>
      <c r="AP249" s="4" t="str">
        <f>IF($H249=0,"",VLOOKUP($G249,Data!$G$3:$BA$2935,35,FALSE))</f>
        <v/>
      </c>
      <c r="AQ249" s="4" t="str">
        <f>IF($H249=0,"",VLOOKUP($G249,Data!$G$3:$BA$2935,36,FALSE))</f>
        <v/>
      </c>
      <c r="AR249" s="4" t="str">
        <f>IF($H249=0,"",VLOOKUP($G249,Data!$G$3:$BA$2935,37,FALSE))</f>
        <v/>
      </c>
      <c r="AS249" s="4" t="str">
        <f>IF($H249=0,"",VLOOKUP($G249,Data!$G$3:$BA$2935,38,FALSE))</f>
        <v/>
      </c>
      <c r="AT249" s="4" t="str">
        <f>IF($H249=0,"",VLOOKUP($G249,Data!$G$3:$BA$2935,39,FALSE))</f>
        <v/>
      </c>
    </row>
    <row r="250" spans="1:46" x14ac:dyDescent="0.25">
      <c r="A250" s="4">
        <f>PSSE!A252</f>
        <v>954101</v>
      </c>
      <c r="B250" s="4" t="str">
        <f>PSSE!B252</f>
        <v>DAKMI1_H1</v>
      </c>
      <c r="C250" s="4">
        <f>PSSE!D252</f>
        <v>13.8</v>
      </c>
      <c r="D250" s="4">
        <f>PSSE!E252</f>
        <v>49</v>
      </c>
      <c r="E250" s="4" t="str">
        <f>PSSE!F252</f>
        <v>TD</v>
      </c>
      <c r="F250" s="4">
        <f>PSSE!G252</f>
        <v>1</v>
      </c>
      <c r="G250" s="4" t="str">
        <f t="shared" si="4"/>
        <v>GOV13.849TD1</v>
      </c>
      <c r="H250" s="4">
        <f>COUNTIF(Data!$G$3:$BA$2935,GOV!$G250)</f>
        <v>1</v>
      </c>
      <c r="I250" s="4" t="str">
        <f>IF($H250=0,"",VLOOKUP($G250,Data!$G$3:$BA$2935,2,FALSE))</f>
        <v>'HYGOV'</v>
      </c>
      <c r="J250" s="4">
        <f>PSSE!C252</f>
        <v>1</v>
      </c>
      <c r="K250" s="4">
        <f>IF($H250=0,"",VLOOKUP($G250,Data!$G$3:$BA$2935,4,FALSE))</f>
        <v>0.03</v>
      </c>
      <c r="L250" s="4">
        <f>IF($H250=0,"",VLOOKUP($G250,Data!$G$3:$BA$2935,5,FALSE))</f>
        <v>0.18</v>
      </c>
      <c r="M250" s="4">
        <f>IF($H250=0,"",VLOOKUP($G250,Data!$G$3:$BA$2935,6,FALSE))</f>
        <v>6.64</v>
      </c>
      <c r="N250" s="4">
        <f>IF($H250=0,"",VLOOKUP($G250,Data!$G$3:$BA$2935,7,FALSE))</f>
        <v>0.05</v>
      </c>
      <c r="O250" s="4">
        <f>IF($H250=0,"",VLOOKUP($G250,Data!$G$3:$BA$2935,8,FALSE))</f>
        <v>0.5</v>
      </c>
      <c r="P250" s="4">
        <f>IF($H250=0,"",VLOOKUP($G250,Data!$G$3:$BA$2935,9,FALSE))</f>
        <v>0.15</v>
      </c>
      <c r="Q250" s="4">
        <f>IF($H250=0,"",VLOOKUP($G250,Data!$G$3:$BA$2935,10,FALSE))</f>
        <v>1</v>
      </c>
      <c r="R250" s="4">
        <f>IF($H250=0,"",VLOOKUP($G250,Data!$G$3:$BA$2935,11,FALSE))</f>
        <v>0</v>
      </c>
      <c r="S250" s="4">
        <f>IF($H250=0,"",VLOOKUP($G250,Data!$G$3:$BA$2935,12,FALSE))</f>
        <v>1.66</v>
      </c>
      <c r="T250" s="4">
        <f>IF($H250=0,"",VLOOKUP($G250,Data!$G$3:$BA$2935,13,FALSE))</f>
        <v>1.41</v>
      </c>
      <c r="U250" s="4">
        <f>IF($H250=0,"",VLOOKUP($G250,Data!$G$3:$BA$2935,14,FALSE))</f>
        <v>0.499</v>
      </c>
      <c r="V250" s="4">
        <f>IF($H250=0,"",VLOOKUP($G250,Data!$G$3:$BA$2935,15,FALSE))</f>
        <v>0.06</v>
      </c>
      <c r="W250" s="4" t="str">
        <f>IF($H250=0,"",VLOOKUP($G250,Data!$G$3:$BA$2935,16,FALSE))</f>
        <v>/</v>
      </c>
      <c r="X250" s="4" t="str">
        <f>IF($H250=0,"",VLOOKUP($G250,Data!$G$3:$BA$2935,17,FALSE))</f>
        <v>/</v>
      </c>
      <c r="Y250" s="4" t="str">
        <f>IF($H250=0,"",VLOOKUP($G250,Data!$G$3:$BA$2935,18,FALSE))</f>
        <v/>
      </c>
      <c r="Z250" s="4" t="str">
        <f>IF($H250=0,"",VLOOKUP($G250,Data!$G$3:$BA$2935,19,FALSE))</f>
        <v/>
      </c>
      <c r="AA250" s="4" t="str">
        <f>IF($H250=0,"",VLOOKUP($G250,Data!$G$3:$BA$2935,20,FALSE))</f>
        <v/>
      </c>
      <c r="AB250" s="4" t="str">
        <f>IF($H250=0,"",VLOOKUP($G250,Data!$G$3:$BA$2935,21,FALSE))</f>
        <v/>
      </c>
      <c r="AC250" s="4" t="str">
        <f>IF($H250=0,"",VLOOKUP($G250,Data!$G$3:$BA$2935,22,FALSE))</f>
        <v/>
      </c>
      <c r="AD250" s="4" t="str">
        <f>IF($H250=0,"",VLOOKUP($G250,Data!$G$3:$BA$2935,23,FALSE))</f>
        <v/>
      </c>
      <c r="AE250" s="4" t="str">
        <f>IF($H250=0,"",VLOOKUP($G250,Data!$G$3:$BA$2935,24,FALSE))</f>
        <v/>
      </c>
      <c r="AF250" s="4" t="str">
        <f>IF($H250=0,"",VLOOKUP($G250,Data!$G$3:$BA$2935,25,FALSE))</f>
        <v/>
      </c>
      <c r="AG250" s="4" t="str">
        <f>IF($H250=0,"",VLOOKUP($G250,Data!$G$3:$BA$2935,26,FALSE))</f>
        <v/>
      </c>
      <c r="AH250" s="4" t="str">
        <f>IF($H250=0,"",VLOOKUP($G250,Data!$G$3:$BA$2935,27,FALSE))</f>
        <v/>
      </c>
      <c r="AI250" s="4" t="str">
        <f>IF($H250=0,"",VLOOKUP($G250,Data!$G$3:$BA$2935,28,FALSE))</f>
        <v/>
      </c>
      <c r="AJ250" s="4" t="str">
        <f>IF($H250=0,"",VLOOKUP($G250,Data!$G$3:$BA$2935,29,FALSE))</f>
        <v/>
      </c>
      <c r="AK250" s="4" t="str">
        <f>IF($H250=0,"",VLOOKUP($G250,Data!$G$3:$BA$2935,30,FALSE))</f>
        <v/>
      </c>
      <c r="AL250" s="4" t="str">
        <f>IF($H250=0,"",VLOOKUP($G250,Data!$G$3:$BA$2935,31,FALSE))</f>
        <v/>
      </c>
      <c r="AM250" s="4" t="str">
        <f>IF($H250=0,"",VLOOKUP($G250,Data!$G$3:$BA$2935,32,FALSE))</f>
        <v/>
      </c>
      <c r="AN250" s="4" t="str">
        <f>IF($H250=0,"",VLOOKUP($G250,Data!$G$3:$BA$2935,33,FALSE))</f>
        <v/>
      </c>
      <c r="AO250" s="4" t="str">
        <f>IF($H250=0,"",VLOOKUP($G250,Data!$G$3:$BA$2935,34,FALSE))</f>
        <v/>
      </c>
      <c r="AP250" s="4" t="str">
        <f>IF($H250=0,"",VLOOKUP($G250,Data!$G$3:$BA$2935,35,FALSE))</f>
        <v/>
      </c>
      <c r="AQ250" s="4" t="str">
        <f>IF($H250=0,"",VLOOKUP($G250,Data!$G$3:$BA$2935,36,FALSE))</f>
        <v/>
      </c>
      <c r="AR250" s="4" t="str">
        <f>IF($H250=0,"",VLOOKUP($G250,Data!$G$3:$BA$2935,37,FALSE))</f>
        <v/>
      </c>
      <c r="AS250" s="4" t="str">
        <f>IF($H250=0,"",VLOOKUP($G250,Data!$G$3:$BA$2935,38,FALSE))</f>
        <v/>
      </c>
      <c r="AT250" s="4" t="str">
        <f>IF($H250=0,"",VLOOKUP($G250,Data!$G$3:$BA$2935,39,FALSE))</f>
        <v/>
      </c>
    </row>
    <row r="251" spans="1:46" x14ac:dyDescent="0.25">
      <c r="A251" s="4">
        <f>PSSE!A253</f>
        <v>954102</v>
      </c>
      <c r="B251" s="4" t="str">
        <f>PSSE!B253</f>
        <v>DAKMI1_H2</v>
      </c>
      <c r="C251" s="4">
        <f>PSSE!D253</f>
        <v>13.8</v>
      </c>
      <c r="D251" s="4">
        <f>PSSE!E253</f>
        <v>49</v>
      </c>
      <c r="E251" s="4" t="str">
        <f>PSSE!F253</f>
        <v>TD</v>
      </c>
      <c r="F251" s="4">
        <f>PSSE!G253</f>
        <v>1</v>
      </c>
      <c r="G251" s="4" t="str">
        <f t="shared" si="4"/>
        <v>GOV13.849TD1</v>
      </c>
      <c r="H251" s="4">
        <f>COUNTIF(Data!$G$3:$BA$2935,GOV!$G251)</f>
        <v>1</v>
      </c>
      <c r="I251" s="4" t="str">
        <f>IF($H251=0,"",VLOOKUP($G251,Data!$G$3:$BA$2935,2,FALSE))</f>
        <v>'HYGOV'</v>
      </c>
      <c r="J251" s="4">
        <f>PSSE!C253</f>
        <v>1</v>
      </c>
      <c r="K251" s="4">
        <f>IF($H251=0,"",VLOOKUP($G251,Data!$G$3:$BA$2935,4,FALSE))</f>
        <v>0.03</v>
      </c>
      <c r="L251" s="4">
        <f>IF($H251=0,"",VLOOKUP($G251,Data!$G$3:$BA$2935,5,FALSE))</f>
        <v>0.18</v>
      </c>
      <c r="M251" s="4">
        <f>IF($H251=0,"",VLOOKUP($G251,Data!$G$3:$BA$2935,6,FALSE))</f>
        <v>6.64</v>
      </c>
      <c r="N251" s="4">
        <f>IF($H251=0,"",VLOOKUP($G251,Data!$G$3:$BA$2935,7,FALSE))</f>
        <v>0.05</v>
      </c>
      <c r="O251" s="4">
        <f>IF($H251=0,"",VLOOKUP($G251,Data!$G$3:$BA$2935,8,FALSE))</f>
        <v>0.5</v>
      </c>
      <c r="P251" s="4">
        <f>IF($H251=0,"",VLOOKUP($G251,Data!$G$3:$BA$2935,9,FALSE))</f>
        <v>0.15</v>
      </c>
      <c r="Q251" s="4">
        <f>IF($H251=0,"",VLOOKUP($G251,Data!$G$3:$BA$2935,10,FALSE))</f>
        <v>1</v>
      </c>
      <c r="R251" s="4">
        <f>IF($H251=0,"",VLOOKUP($G251,Data!$G$3:$BA$2935,11,FALSE))</f>
        <v>0</v>
      </c>
      <c r="S251" s="4">
        <f>IF($H251=0,"",VLOOKUP($G251,Data!$G$3:$BA$2935,12,FALSE))</f>
        <v>1.66</v>
      </c>
      <c r="T251" s="4">
        <f>IF($H251=0,"",VLOOKUP($G251,Data!$G$3:$BA$2935,13,FALSE))</f>
        <v>1.41</v>
      </c>
      <c r="U251" s="4">
        <f>IF($H251=0,"",VLOOKUP($G251,Data!$G$3:$BA$2935,14,FALSE))</f>
        <v>0.499</v>
      </c>
      <c r="V251" s="4">
        <f>IF($H251=0,"",VLOOKUP($G251,Data!$G$3:$BA$2935,15,FALSE))</f>
        <v>0.06</v>
      </c>
      <c r="W251" s="4" t="str">
        <f>IF($H251=0,"",VLOOKUP($G251,Data!$G$3:$BA$2935,16,FALSE))</f>
        <v>/</v>
      </c>
      <c r="X251" s="4" t="str">
        <f>IF($H251=0,"",VLOOKUP($G251,Data!$G$3:$BA$2935,17,FALSE))</f>
        <v>/</v>
      </c>
      <c r="Y251" s="4" t="str">
        <f>IF($H251=0,"",VLOOKUP($G251,Data!$G$3:$BA$2935,18,FALSE))</f>
        <v/>
      </c>
      <c r="Z251" s="4" t="str">
        <f>IF($H251=0,"",VLOOKUP($G251,Data!$G$3:$BA$2935,19,FALSE))</f>
        <v/>
      </c>
      <c r="AA251" s="4" t="str">
        <f>IF($H251=0,"",VLOOKUP($G251,Data!$G$3:$BA$2935,20,FALSE))</f>
        <v/>
      </c>
      <c r="AB251" s="4" t="str">
        <f>IF($H251=0,"",VLOOKUP($G251,Data!$G$3:$BA$2935,21,FALSE))</f>
        <v/>
      </c>
      <c r="AC251" s="4" t="str">
        <f>IF($H251=0,"",VLOOKUP($G251,Data!$G$3:$BA$2935,22,FALSE))</f>
        <v/>
      </c>
      <c r="AD251" s="4" t="str">
        <f>IF($H251=0,"",VLOOKUP($G251,Data!$G$3:$BA$2935,23,FALSE))</f>
        <v/>
      </c>
      <c r="AE251" s="4" t="str">
        <f>IF($H251=0,"",VLOOKUP($G251,Data!$G$3:$BA$2935,24,FALSE))</f>
        <v/>
      </c>
      <c r="AF251" s="4" t="str">
        <f>IF($H251=0,"",VLOOKUP($G251,Data!$G$3:$BA$2935,25,FALSE))</f>
        <v/>
      </c>
      <c r="AG251" s="4" t="str">
        <f>IF($H251=0,"",VLOOKUP($G251,Data!$G$3:$BA$2935,26,FALSE))</f>
        <v/>
      </c>
      <c r="AH251" s="4" t="str">
        <f>IF($H251=0,"",VLOOKUP($G251,Data!$G$3:$BA$2935,27,FALSE))</f>
        <v/>
      </c>
      <c r="AI251" s="4" t="str">
        <f>IF($H251=0,"",VLOOKUP($G251,Data!$G$3:$BA$2935,28,FALSE))</f>
        <v/>
      </c>
      <c r="AJ251" s="4" t="str">
        <f>IF($H251=0,"",VLOOKUP($G251,Data!$G$3:$BA$2935,29,FALSE))</f>
        <v/>
      </c>
      <c r="AK251" s="4" t="str">
        <f>IF($H251=0,"",VLOOKUP($G251,Data!$G$3:$BA$2935,30,FALSE))</f>
        <v/>
      </c>
      <c r="AL251" s="4" t="str">
        <f>IF($H251=0,"",VLOOKUP($G251,Data!$G$3:$BA$2935,31,FALSE))</f>
        <v/>
      </c>
      <c r="AM251" s="4" t="str">
        <f>IF($H251=0,"",VLOOKUP($G251,Data!$G$3:$BA$2935,32,FALSE))</f>
        <v/>
      </c>
      <c r="AN251" s="4" t="str">
        <f>IF($H251=0,"",VLOOKUP($G251,Data!$G$3:$BA$2935,33,FALSE))</f>
        <v/>
      </c>
      <c r="AO251" s="4" t="str">
        <f>IF($H251=0,"",VLOOKUP($G251,Data!$G$3:$BA$2935,34,FALSE))</f>
        <v/>
      </c>
      <c r="AP251" s="4" t="str">
        <f>IF($H251=0,"",VLOOKUP($G251,Data!$G$3:$BA$2935,35,FALSE))</f>
        <v/>
      </c>
      <c r="AQ251" s="4" t="str">
        <f>IF($H251=0,"",VLOOKUP($G251,Data!$G$3:$BA$2935,36,FALSE))</f>
        <v/>
      </c>
      <c r="AR251" s="4" t="str">
        <f>IF($H251=0,"",VLOOKUP($G251,Data!$G$3:$BA$2935,37,FALSE))</f>
        <v/>
      </c>
      <c r="AS251" s="4" t="str">
        <f>IF($H251=0,"",VLOOKUP($G251,Data!$G$3:$BA$2935,38,FALSE))</f>
        <v/>
      </c>
      <c r="AT251" s="4" t="str">
        <f>IF($H251=0,"",VLOOKUP($G251,Data!$G$3:$BA$2935,39,FALSE))</f>
        <v/>
      </c>
    </row>
    <row r="252" spans="1:46" x14ac:dyDescent="0.25">
      <c r="A252" s="4">
        <f>PSSE!A254</f>
        <v>954161</v>
      </c>
      <c r="B252" s="4" t="str">
        <f>PSSE!B254</f>
        <v>SGBUNG4A_H1</v>
      </c>
      <c r="C252" s="4">
        <f>PSSE!D254</f>
        <v>13.8</v>
      </c>
      <c r="D252" s="4">
        <f>PSSE!E254</f>
        <v>49</v>
      </c>
      <c r="E252" s="4" t="str">
        <f>PSSE!F254</f>
        <v>TD</v>
      </c>
      <c r="F252" s="4">
        <f>PSSE!G254</f>
        <v>1</v>
      </c>
      <c r="G252" s="4" t="str">
        <f t="shared" si="4"/>
        <v>GOV13.849TD1</v>
      </c>
      <c r="H252" s="4">
        <f>COUNTIF(Data!$G$3:$BA$2935,GOV!$G252)</f>
        <v>1</v>
      </c>
      <c r="I252" s="4" t="str">
        <f>IF($H252=0,"",VLOOKUP($G252,Data!$G$3:$BA$2935,2,FALSE))</f>
        <v>'HYGOV'</v>
      </c>
      <c r="J252" s="4">
        <f>PSSE!C254</f>
        <v>1</v>
      </c>
      <c r="K252" s="4">
        <f>IF($H252=0,"",VLOOKUP($G252,Data!$G$3:$BA$2935,4,FALSE))</f>
        <v>0.03</v>
      </c>
      <c r="L252" s="4">
        <f>IF($H252=0,"",VLOOKUP($G252,Data!$G$3:$BA$2935,5,FALSE))</f>
        <v>0.18</v>
      </c>
      <c r="M252" s="4">
        <f>IF($H252=0,"",VLOOKUP($G252,Data!$G$3:$BA$2935,6,FALSE))</f>
        <v>6.64</v>
      </c>
      <c r="N252" s="4">
        <f>IF($H252=0,"",VLOOKUP($G252,Data!$G$3:$BA$2935,7,FALSE))</f>
        <v>0.05</v>
      </c>
      <c r="O252" s="4">
        <f>IF($H252=0,"",VLOOKUP($G252,Data!$G$3:$BA$2935,8,FALSE))</f>
        <v>0.5</v>
      </c>
      <c r="P252" s="4">
        <f>IF($H252=0,"",VLOOKUP($G252,Data!$G$3:$BA$2935,9,FALSE))</f>
        <v>0.15</v>
      </c>
      <c r="Q252" s="4">
        <f>IF($H252=0,"",VLOOKUP($G252,Data!$G$3:$BA$2935,10,FALSE))</f>
        <v>1</v>
      </c>
      <c r="R252" s="4">
        <f>IF($H252=0,"",VLOOKUP($G252,Data!$G$3:$BA$2935,11,FALSE))</f>
        <v>0</v>
      </c>
      <c r="S252" s="4">
        <f>IF($H252=0,"",VLOOKUP($G252,Data!$G$3:$BA$2935,12,FALSE))</f>
        <v>1.66</v>
      </c>
      <c r="T252" s="4">
        <f>IF($H252=0,"",VLOOKUP($G252,Data!$G$3:$BA$2935,13,FALSE))</f>
        <v>1.41</v>
      </c>
      <c r="U252" s="4">
        <f>IF($H252=0,"",VLOOKUP($G252,Data!$G$3:$BA$2935,14,FALSE))</f>
        <v>0.499</v>
      </c>
      <c r="V252" s="4">
        <f>IF($H252=0,"",VLOOKUP($G252,Data!$G$3:$BA$2935,15,FALSE))</f>
        <v>0.06</v>
      </c>
      <c r="W252" s="4" t="str">
        <f>IF($H252=0,"",VLOOKUP($G252,Data!$G$3:$BA$2935,16,FALSE))</f>
        <v>/</v>
      </c>
      <c r="X252" s="4" t="str">
        <f>IF($H252=0,"",VLOOKUP($G252,Data!$G$3:$BA$2935,17,FALSE))</f>
        <v>/</v>
      </c>
      <c r="Y252" s="4" t="str">
        <f>IF($H252=0,"",VLOOKUP($G252,Data!$G$3:$BA$2935,18,FALSE))</f>
        <v/>
      </c>
      <c r="Z252" s="4" t="str">
        <f>IF($H252=0,"",VLOOKUP($G252,Data!$G$3:$BA$2935,19,FALSE))</f>
        <v/>
      </c>
      <c r="AA252" s="4" t="str">
        <f>IF($H252=0,"",VLOOKUP($G252,Data!$G$3:$BA$2935,20,FALSE))</f>
        <v/>
      </c>
      <c r="AB252" s="4" t="str">
        <f>IF($H252=0,"",VLOOKUP($G252,Data!$G$3:$BA$2935,21,FALSE))</f>
        <v/>
      </c>
      <c r="AC252" s="4" t="str">
        <f>IF($H252=0,"",VLOOKUP($G252,Data!$G$3:$BA$2935,22,FALSE))</f>
        <v/>
      </c>
      <c r="AD252" s="4" t="str">
        <f>IF($H252=0,"",VLOOKUP($G252,Data!$G$3:$BA$2935,23,FALSE))</f>
        <v/>
      </c>
      <c r="AE252" s="4" t="str">
        <f>IF($H252=0,"",VLOOKUP($G252,Data!$G$3:$BA$2935,24,FALSE))</f>
        <v/>
      </c>
      <c r="AF252" s="4" t="str">
        <f>IF($H252=0,"",VLOOKUP($G252,Data!$G$3:$BA$2935,25,FALSE))</f>
        <v/>
      </c>
      <c r="AG252" s="4" t="str">
        <f>IF($H252=0,"",VLOOKUP($G252,Data!$G$3:$BA$2935,26,FALSE))</f>
        <v/>
      </c>
      <c r="AH252" s="4" t="str">
        <f>IF($H252=0,"",VLOOKUP($G252,Data!$G$3:$BA$2935,27,FALSE))</f>
        <v/>
      </c>
      <c r="AI252" s="4" t="str">
        <f>IF($H252=0,"",VLOOKUP($G252,Data!$G$3:$BA$2935,28,FALSE))</f>
        <v/>
      </c>
      <c r="AJ252" s="4" t="str">
        <f>IF($H252=0,"",VLOOKUP($G252,Data!$G$3:$BA$2935,29,FALSE))</f>
        <v/>
      </c>
      <c r="AK252" s="4" t="str">
        <f>IF($H252=0,"",VLOOKUP($G252,Data!$G$3:$BA$2935,30,FALSE))</f>
        <v/>
      </c>
      <c r="AL252" s="4" t="str">
        <f>IF($H252=0,"",VLOOKUP($G252,Data!$G$3:$BA$2935,31,FALSE))</f>
        <v/>
      </c>
      <c r="AM252" s="4" t="str">
        <f>IF($H252=0,"",VLOOKUP($G252,Data!$G$3:$BA$2935,32,FALSE))</f>
        <v/>
      </c>
      <c r="AN252" s="4" t="str">
        <f>IF($H252=0,"",VLOOKUP($G252,Data!$G$3:$BA$2935,33,FALSE))</f>
        <v/>
      </c>
      <c r="AO252" s="4" t="str">
        <f>IF($H252=0,"",VLOOKUP($G252,Data!$G$3:$BA$2935,34,FALSE))</f>
        <v/>
      </c>
      <c r="AP252" s="4" t="str">
        <f>IF($H252=0,"",VLOOKUP($G252,Data!$G$3:$BA$2935,35,FALSE))</f>
        <v/>
      </c>
      <c r="AQ252" s="4" t="str">
        <f>IF($H252=0,"",VLOOKUP($G252,Data!$G$3:$BA$2935,36,FALSE))</f>
        <v/>
      </c>
      <c r="AR252" s="4" t="str">
        <f>IF($H252=0,"",VLOOKUP($G252,Data!$G$3:$BA$2935,37,FALSE))</f>
        <v/>
      </c>
      <c r="AS252" s="4" t="str">
        <f>IF($H252=0,"",VLOOKUP($G252,Data!$G$3:$BA$2935,38,FALSE))</f>
        <v/>
      </c>
      <c r="AT252" s="4" t="str">
        <f>IF($H252=0,"",VLOOKUP($G252,Data!$G$3:$BA$2935,39,FALSE))</f>
        <v/>
      </c>
    </row>
    <row r="253" spans="1:46" x14ac:dyDescent="0.25">
      <c r="A253" s="4">
        <f>PSSE!A255</f>
        <v>954171</v>
      </c>
      <c r="B253" s="4" t="str">
        <f>PSSE!B255</f>
        <v>SONGTRAN3_H1</v>
      </c>
      <c r="C253" s="4">
        <f>PSSE!D255</f>
        <v>13.8</v>
      </c>
      <c r="D253" s="4">
        <f>PSSE!E255</f>
        <v>75</v>
      </c>
      <c r="E253" s="4" t="str">
        <f>PSSE!F255</f>
        <v>TD</v>
      </c>
      <c r="F253" s="4">
        <f>PSSE!G255</f>
        <v>1</v>
      </c>
      <c r="G253" s="4" t="str">
        <f t="shared" si="4"/>
        <v>GOV13.875TD1</v>
      </c>
      <c r="H253" s="4">
        <f>COUNTIF(Data!$G$3:$BA$2935,GOV!$G253)</f>
        <v>1</v>
      </c>
      <c r="I253" s="4" t="str">
        <f>IF($H253=0,"",VLOOKUP($G253,Data!$G$3:$BA$2935,2,FALSE))</f>
        <v>'HYGOV'</v>
      </c>
      <c r="J253" s="4">
        <f>PSSE!C255</f>
        <v>1</v>
      </c>
      <c r="K253" s="4">
        <f>IF($H253=0,"",VLOOKUP($G253,Data!$G$3:$BA$2935,4,FALSE))</f>
        <v>0.03</v>
      </c>
      <c r="L253" s="4">
        <f>IF($H253=0,"",VLOOKUP($G253,Data!$G$3:$BA$2935,5,FALSE))</f>
        <v>0.18</v>
      </c>
      <c r="M253" s="4">
        <f>IF($H253=0,"",VLOOKUP($G253,Data!$G$3:$BA$2935,6,FALSE))</f>
        <v>6.64</v>
      </c>
      <c r="N253" s="4">
        <f>IF($H253=0,"",VLOOKUP($G253,Data!$G$3:$BA$2935,7,FALSE))</f>
        <v>0.05</v>
      </c>
      <c r="O253" s="4">
        <f>IF($H253=0,"",VLOOKUP($G253,Data!$G$3:$BA$2935,8,FALSE))</f>
        <v>0.5</v>
      </c>
      <c r="P253" s="4">
        <f>IF($H253=0,"",VLOOKUP($G253,Data!$G$3:$BA$2935,9,FALSE))</f>
        <v>0.15</v>
      </c>
      <c r="Q253" s="4">
        <f>IF($H253=0,"",VLOOKUP($G253,Data!$G$3:$BA$2935,10,FALSE))</f>
        <v>1</v>
      </c>
      <c r="R253" s="4">
        <f>IF($H253=0,"",VLOOKUP($G253,Data!$G$3:$BA$2935,11,FALSE))</f>
        <v>0</v>
      </c>
      <c r="S253" s="4">
        <f>IF($H253=0,"",VLOOKUP($G253,Data!$G$3:$BA$2935,12,FALSE))</f>
        <v>1.66</v>
      </c>
      <c r="T253" s="4">
        <f>IF($H253=0,"",VLOOKUP($G253,Data!$G$3:$BA$2935,13,FALSE))</f>
        <v>1.41</v>
      </c>
      <c r="U253" s="4">
        <f>IF($H253=0,"",VLOOKUP($G253,Data!$G$3:$BA$2935,14,FALSE))</f>
        <v>0.499</v>
      </c>
      <c r="V253" s="4">
        <f>IF($H253=0,"",VLOOKUP($G253,Data!$G$3:$BA$2935,15,FALSE))</f>
        <v>0.06</v>
      </c>
      <c r="W253" s="4" t="str">
        <f>IF($H253=0,"",VLOOKUP($G253,Data!$G$3:$BA$2935,16,FALSE))</f>
        <v>/</v>
      </c>
      <c r="X253" s="4" t="str">
        <f>IF($H253=0,"",VLOOKUP($G253,Data!$G$3:$BA$2935,17,FALSE))</f>
        <v>/</v>
      </c>
      <c r="Y253" s="4" t="str">
        <f>IF($H253=0,"",VLOOKUP($G253,Data!$G$3:$BA$2935,18,FALSE))</f>
        <v/>
      </c>
      <c r="Z253" s="4" t="str">
        <f>IF($H253=0,"",VLOOKUP($G253,Data!$G$3:$BA$2935,19,FALSE))</f>
        <v/>
      </c>
      <c r="AA253" s="4" t="str">
        <f>IF($H253=0,"",VLOOKUP($G253,Data!$G$3:$BA$2935,20,FALSE))</f>
        <v/>
      </c>
      <c r="AB253" s="4" t="str">
        <f>IF($H253=0,"",VLOOKUP($G253,Data!$G$3:$BA$2935,21,FALSE))</f>
        <v/>
      </c>
      <c r="AC253" s="4" t="str">
        <f>IF($H253=0,"",VLOOKUP($G253,Data!$G$3:$BA$2935,22,FALSE))</f>
        <v/>
      </c>
      <c r="AD253" s="4" t="str">
        <f>IF($H253=0,"",VLOOKUP($G253,Data!$G$3:$BA$2935,23,FALSE))</f>
        <v/>
      </c>
      <c r="AE253" s="4" t="str">
        <f>IF($H253=0,"",VLOOKUP($G253,Data!$G$3:$BA$2935,24,FALSE))</f>
        <v/>
      </c>
      <c r="AF253" s="4" t="str">
        <f>IF($H253=0,"",VLOOKUP($G253,Data!$G$3:$BA$2935,25,FALSE))</f>
        <v/>
      </c>
      <c r="AG253" s="4" t="str">
        <f>IF($H253=0,"",VLOOKUP($G253,Data!$G$3:$BA$2935,26,FALSE))</f>
        <v/>
      </c>
      <c r="AH253" s="4" t="str">
        <f>IF($H253=0,"",VLOOKUP($G253,Data!$G$3:$BA$2935,27,FALSE))</f>
        <v/>
      </c>
      <c r="AI253" s="4" t="str">
        <f>IF($H253=0,"",VLOOKUP($G253,Data!$G$3:$BA$2935,28,FALSE))</f>
        <v/>
      </c>
      <c r="AJ253" s="4" t="str">
        <f>IF($H253=0,"",VLOOKUP($G253,Data!$G$3:$BA$2935,29,FALSE))</f>
        <v/>
      </c>
      <c r="AK253" s="4" t="str">
        <f>IF($H253=0,"",VLOOKUP($G253,Data!$G$3:$BA$2935,30,FALSE))</f>
        <v/>
      </c>
      <c r="AL253" s="4" t="str">
        <f>IF($H253=0,"",VLOOKUP($G253,Data!$G$3:$BA$2935,31,FALSE))</f>
        <v/>
      </c>
      <c r="AM253" s="4" t="str">
        <f>IF($H253=0,"",VLOOKUP($G253,Data!$G$3:$BA$2935,32,FALSE))</f>
        <v/>
      </c>
      <c r="AN253" s="4" t="str">
        <f>IF($H253=0,"",VLOOKUP($G253,Data!$G$3:$BA$2935,33,FALSE))</f>
        <v/>
      </c>
      <c r="AO253" s="4" t="str">
        <f>IF($H253=0,"",VLOOKUP($G253,Data!$G$3:$BA$2935,34,FALSE))</f>
        <v/>
      </c>
      <c r="AP253" s="4" t="str">
        <f>IF($H253=0,"",VLOOKUP($G253,Data!$G$3:$BA$2935,35,FALSE))</f>
        <v/>
      </c>
      <c r="AQ253" s="4" t="str">
        <f>IF($H253=0,"",VLOOKUP($G253,Data!$G$3:$BA$2935,36,FALSE))</f>
        <v/>
      </c>
      <c r="AR253" s="4" t="str">
        <f>IF($H253=0,"",VLOOKUP($G253,Data!$G$3:$BA$2935,37,FALSE))</f>
        <v/>
      </c>
      <c r="AS253" s="4" t="str">
        <f>IF($H253=0,"",VLOOKUP($G253,Data!$G$3:$BA$2935,38,FALSE))</f>
        <v/>
      </c>
      <c r="AT253" s="4" t="str">
        <f>IF($H253=0,"",VLOOKUP($G253,Data!$G$3:$BA$2935,39,FALSE))</f>
        <v/>
      </c>
    </row>
    <row r="254" spans="1:46" x14ac:dyDescent="0.25">
      <c r="A254" s="4">
        <f>PSSE!A256</f>
        <v>954181</v>
      </c>
      <c r="B254" s="4" t="str">
        <f>PSSE!B256</f>
        <v>ZAHUNG_H1</v>
      </c>
      <c r="C254" s="4">
        <f>PSSE!D256</f>
        <v>10.5</v>
      </c>
      <c r="D254" s="4">
        <f>PSSE!E256</f>
        <v>20</v>
      </c>
      <c r="E254" s="4" t="str">
        <f>PSSE!F256</f>
        <v>TD</v>
      </c>
      <c r="F254" s="4">
        <f>PSSE!G256</f>
        <v>1</v>
      </c>
      <c r="G254" s="4" t="str">
        <f t="shared" si="4"/>
        <v>GOV10.520TD1</v>
      </c>
      <c r="H254" s="4">
        <f>COUNTIF(Data!$G$3:$BA$2935,GOV!$G254)</f>
        <v>1</v>
      </c>
      <c r="I254" s="4" t="str">
        <f>IF($H254=0,"",VLOOKUP($G254,Data!$G$3:$BA$2935,2,FALSE))</f>
        <v>'HYGOV'</v>
      </c>
      <c r="J254" s="4">
        <f>PSSE!C256</f>
        <v>1</v>
      </c>
      <c r="K254" s="4">
        <f>IF($H254=0,"",VLOOKUP($G254,Data!$G$3:$BA$2935,4,FALSE))</f>
        <v>0.06</v>
      </c>
      <c r="L254" s="4">
        <f>IF($H254=0,"",VLOOKUP($G254,Data!$G$3:$BA$2935,5,FALSE))</f>
        <v>0.4</v>
      </c>
      <c r="M254" s="4">
        <f>IF($H254=0,"",VLOOKUP($G254,Data!$G$3:$BA$2935,6,FALSE))</f>
        <v>3</v>
      </c>
      <c r="N254" s="4">
        <f>IF($H254=0,"",VLOOKUP($G254,Data!$G$3:$BA$2935,7,FALSE))</f>
        <v>9.9000000000000005E-2</v>
      </c>
      <c r="O254" s="4">
        <f>IF($H254=0,"",VLOOKUP($G254,Data!$G$3:$BA$2935,8,FALSE))</f>
        <v>0.4</v>
      </c>
      <c r="P254" s="4">
        <f>IF($H254=0,"",VLOOKUP($G254,Data!$G$3:$BA$2935,9,FALSE))</f>
        <v>0.15</v>
      </c>
      <c r="Q254" s="4">
        <f>IF($H254=0,"",VLOOKUP($G254,Data!$G$3:$BA$2935,10,FALSE))</f>
        <v>1</v>
      </c>
      <c r="R254" s="4">
        <f>IF($H254=0,"",VLOOKUP($G254,Data!$G$3:$BA$2935,11,FALSE))</f>
        <v>0.1</v>
      </c>
      <c r="S254" s="4">
        <f>IF($H254=0,"",VLOOKUP($G254,Data!$G$3:$BA$2935,12,FALSE))</f>
        <v>1.35</v>
      </c>
      <c r="T254" s="4">
        <f>IF($H254=0,"",VLOOKUP($G254,Data!$G$3:$BA$2935,13,FALSE))</f>
        <v>1.4</v>
      </c>
      <c r="U254" s="4">
        <f>IF($H254=0,"",VLOOKUP($G254,Data!$G$3:$BA$2935,14,FALSE))</f>
        <v>0.1</v>
      </c>
      <c r="V254" s="4">
        <f>IF($H254=0,"",VLOOKUP($G254,Data!$G$3:$BA$2935,15,FALSE))</f>
        <v>0.1</v>
      </c>
      <c r="W254" s="4" t="str">
        <f>IF($H254=0,"",VLOOKUP($G254,Data!$G$3:$BA$2935,16,FALSE))</f>
        <v>/</v>
      </c>
      <c r="X254" s="4" t="str">
        <f>IF($H254=0,"",VLOOKUP($G254,Data!$G$3:$BA$2935,17,FALSE))</f>
        <v>/</v>
      </c>
      <c r="Y254" s="4" t="str">
        <f>IF($H254=0,"",VLOOKUP($G254,Data!$G$3:$BA$2935,18,FALSE))</f>
        <v/>
      </c>
      <c r="Z254" s="4" t="str">
        <f>IF($H254=0,"",VLOOKUP($G254,Data!$G$3:$BA$2935,19,FALSE))</f>
        <v/>
      </c>
      <c r="AA254" s="4" t="str">
        <f>IF($H254=0,"",VLOOKUP($G254,Data!$G$3:$BA$2935,20,FALSE))</f>
        <v/>
      </c>
      <c r="AB254" s="4" t="str">
        <f>IF($H254=0,"",VLOOKUP($G254,Data!$G$3:$BA$2935,21,FALSE))</f>
        <v/>
      </c>
      <c r="AC254" s="4" t="str">
        <f>IF($H254=0,"",VLOOKUP($G254,Data!$G$3:$BA$2935,22,FALSE))</f>
        <v/>
      </c>
      <c r="AD254" s="4" t="str">
        <f>IF($H254=0,"",VLOOKUP($G254,Data!$G$3:$BA$2935,23,FALSE))</f>
        <v/>
      </c>
      <c r="AE254" s="4" t="str">
        <f>IF($H254=0,"",VLOOKUP($G254,Data!$G$3:$BA$2935,24,FALSE))</f>
        <v/>
      </c>
      <c r="AF254" s="4" t="str">
        <f>IF($H254=0,"",VLOOKUP($G254,Data!$G$3:$BA$2935,25,FALSE))</f>
        <v/>
      </c>
      <c r="AG254" s="4" t="str">
        <f>IF($H254=0,"",VLOOKUP($G254,Data!$G$3:$BA$2935,26,FALSE))</f>
        <v/>
      </c>
      <c r="AH254" s="4" t="str">
        <f>IF($H254=0,"",VLOOKUP($G254,Data!$G$3:$BA$2935,27,FALSE))</f>
        <v/>
      </c>
      <c r="AI254" s="4" t="str">
        <f>IF($H254=0,"",VLOOKUP($G254,Data!$G$3:$BA$2935,28,FALSE))</f>
        <v/>
      </c>
      <c r="AJ254" s="4" t="str">
        <f>IF($H254=0,"",VLOOKUP($G254,Data!$G$3:$BA$2935,29,FALSE))</f>
        <v/>
      </c>
      <c r="AK254" s="4" t="str">
        <f>IF($H254=0,"",VLOOKUP($G254,Data!$G$3:$BA$2935,30,FALSE))</f>
        <v/>
      </c>
      <c r="AL254" s="4" t="str">
        <f>IF($H254=0,"",VLOOKUP($G254,Data!$G$3:$BA$2935,31,FALSE))</f>
        <v/>
      </c>
      <c r="AM254" s="4" t="str">
        <f>IF($H254=0,"",VLOOKUP($G254,Data!$G$3:$BA$2935,32,FALSE))</f>
        <v/>
      </c>
      <c r="AN254" s="4" t="str">
        <f>IF($H254=0,"",VLOOKUP($G254,Data!$G$3:$BA$2935,33,FALSE))</f>
        <v/>
      </c>
      <c r="AO254" s="4" t="str">
        <f>IF($H254=0,"",VLOOKUP($G254,Data!$G$3:$BA$2935,34,FALSE))</f>
        <v/>
      </c>
      <c r="AP254" s="4" t="str">
        <f>IF($H254=0,"",VLOOKUP($G254,Data!$G$3:$BA$2935,35,FALSE))</f>
        <v/>
      </c>
      <c r="AQ254" s="4" t="str">
        <f>IF($H254=0,"",VLOOKUP($G254,Data!$G$3:$BA$2935,36,FALSE))</f>
        <v/>
      </c>
      <c r="AR254" s="4" t="str">
        <f>IF($H254=0,"",VLOOKUP($G254,Data!$G$3:$BA$2935,37,FALSE))</f>
        <v/>
      </c>
      <c r="AS254" s="4" t="str">
        <f>IF($H254=0,"",VLOOKUP($G254,Data!$G$3:$BA$2935,38,FALSE))</f>
        <v/>
      </c>
      <c r="AT254" s="4" t="str">
        <f>IF($H254=0,"",VLOOKUP($G254,Data!$G$3:$BA$2935,39,FALSE))</f>
        <v/>
      </c>
    </row>
    <row r="255" spans="1:46" x14ac:dyDescent="0.25">
      <c r="A255" s="4">
        <f>PSSE!A257</f>
        <v>954182</v>
      </c>
      <c r="B255" s="4" t="str">
        <f>PSSE!B257</f>
        <v>ZAHUNG_H2</v>
      </c>
      <c r="C255" s="4">
        <f>PSSE!D257</f>
        <v>10.5</v>
      </c>
      <c r="D255" s="4">
        <f>PSSE!E257</f>
        <v>20</v>
      </c>
      <c r="E255" s="4" t="str">
        <f>PSSE!F257</f>
        <v>TD</v>
      </c>
      <c r="F255" s="4">
        <f>PSSE!G257</f>
        <v>1</v>
      </c>
      <c r="G255" s="4" t="str">
        <f t="shared" si="4"/>
        <v>GOV10.520TD1</v>
      </c>
      <c r="H255" s="4">
        <f>COUNTIF(Data!$G$3:$BA$2935,GOV!$G255)</f>
        <v>1</v>
      </c>
      <c r="I255" s="4" t="str">
        <f>IF($H255=0,"",VLOOKUP($G255,Data!$G$3:$BA$2935,2,FALSE))</f>
        <v>'HYGOV'</v>
      </c>
      <c r="J255" s="4">
        <f>PSSE!C257</f>
        <v>1</v>
      </c>
      <c r="K255" s="4">
        <f>IF($H255=0,"",VLOOKUP($G255,Data!$G$3:$BA$2935,4,FALSE))</f>
        <v>0.06</v>
      </c>
      <c r="L255" s="4">
        <f>IF($H255=0,"",VLOOKUP($G255,Data!$G$3:$BA$2935,5,FALSE))</f>
        <v>0.4</v>
      </c>
      <c r="M255" s="4">
        <f>IF($H255=0,"",VLOOKUP($G255,Data!$G$3:$BA$2935,6,FALSE))</f>
        <v>3</v>
      </c>
      <c r="N255" s="4">
        <f>IF($H255=0,"",VLOOKUP($G255,Data!$G$3:$BA$2935,7,FALSE))</f>
        <v>9.9000000000000005E-2</v>
      </c>
      <c r="O255" s="4">
        <f>IF($H255=0,"",VLOOKUP($G255,Data!$G$3:$BA$2935,8,FALSE))</f>
        <v>0.4</v>
      </c>
      <c r="P255" s="4">
        <f>IF($H255=0,"",VLOOKUP($G255,Data!$G$3:$BA$2935,9,FALSE))</f>
        <v>0.15</v>
      </c>
      <c r="Q255" s="4">
        <f>IF($H255=0,"",VLOOKUP($G255,Data!$G$3:$BA$2935,10,FALSE))</f>
        <v>1</v>
      </c>
      <c r="R255" s="4">
        <f>IF($H255=0,"",VLOOKUP($G255,Data!$G$3:$BA$2935,11,FALSE))</f>
        <v>0.1</v>
      </c>
      <c r="S255" s="4">
        <f>IF($H255=0,"",VLOOKUP($G255,Data!$G$3:$BA$2935,12,FALSE))</f>
        <v>1.35</v>
      </c>
      <c r="T255" s="4">
        <f>IF($H255=0,"",VLOOKUP($G255,Data!$G$3:$BA$2935,13,FALSE))</f>
        <v>1.4</v>
      </c>
      <c r="U255" s="4">
        <f>IF($H255=0,"",VLOOKUP($G255,Data!$G$3:$BA$2935,14,FALSE))</f>
        <v>0.1</v>
      </c>
      <c r="V255" s="4">
        <f>IF($H255=0,"",VLOOKUP($G255,Data!$G$3:$BA$2935,15,FALSE))</f>
        <v>0.1</v>
      </c>
      <c r="W255" s="4" t="str">
        <f>IF($H255=0,"",VLOOKUP($G255,Data!$G$3:$BA$2935,16,FALSE))</f>
        <v>/</v>
      </c>
      <c r="X255" s="4" t="str">
        <f>IF($H255=0,"",VLOOKUP($G255,Data!$G$3:$BA$2935,17,FALSE))</f>
        <v>/</v>
      </c>
      <c r="Y255" s="4" t="str">
        <f>IF($H255=0,"",VLOOKUP($G255,Data!$G$3:$BA$2935,18,FALSE))</f>
        <v/>
      </c>
      <c r="Z255" s="4" t="str">
        <f>IF($H255=0,"",VLOOKUP($G255,Data!$G$3:$BA$2935,19,FALSE))</f>
        <v/>
      </c>
      <c r="AA255" s="4" t="str">
        <f>IF($H255=0,"",VLOOKUP($G255,Data!$G$3:$BA$2935,20,FALSE))</f>
        <v/>
      </c>
      <c r="AB255" s="4" t="str">
        <f>IF($H255=0,"",VLOOKUP($G255,Data!$G$3:$BA$2935,21,FALSE))</f>
        <v/>
      </c>
      <c r="AC255" s="4" t="str">
        <f>IF($H255=0,"",VLOOKUP($G255,Data!$G$3:$BA$2935,22,FALSE))</f>
        <v/>
      </c>
      <c r="AD255" s="4" t="str">
        <f>IF($H255=0,"",VLOOKUP($G255,Data!$G$3:$BA$2935,23,FALSE))</f>
        <v/>
      </c>
      <c r="AE255" s="4" t="str">
        <f>IF($H255=0,"",VLOOKUP($G255,Data!$G$3:$BA$2935,24,FALSE))</f>
        <v/>
      </c>
      <c r="AF255" s="4" t="str">
        <f>IF($H255=0,"",VLOOKUP($G255,Data!$G$3:$BA$2935,25,FALSE))</f>
        <v/>
      </c>
      <c r="AG255" s="4" t="str">
        <f>IF($H255=0,"",VLOOKUP($G255,Data!$G$3:$BA$2935,26,FALSE))</f>
        <v/>
      </c>
      <c r="AH255" s="4" t="str">
        <f>IF($H255=0,"",VLOOKUP($G255,Data!$G$3:$BA$2935,27,FALSE))</f>
        <v/>
      </c>
      <c r="AI255" s="4" t="str">
        <f>IF($H255=0,"",VLOOKUP($G255,Data!$G$3:$BA$2935,28,FALSE))</f>
        <v/>
      </c>
      <c r="AJ255" s="4" t="str">
        <f>IF($H255=0,"",VLOOKUP($G255,Data!$G$3:$BA$2935,29,FALSE))</f>
        <v/>
      </c>
      <c r="AK255" s="4" t="str">
        <f>IF($H255=0,"",VLOOKUP($G255,Data!$G$3:$BA$2935,30,FALSE))</f>
        <v/>
      </c>
      <c r="AL255" s="4" t="str">
        <f>IF($H255=0,"",VLOOKUP($G255,Data!$G$3:$BA$2935,31,FALSE))</f>
        <v/>
      </c>
      <c r="AM255" s="4" t="str">
        <f>IF($H255=0,"",VLOOKUP($G255,Data!$G$3:$BA$2935,32,FALSE))</f>
        <v/>
      </c>
      <c r="AN255" s="4" t="str">
        <f>IF($H255=0,"",VLOOKUP($G255,Data!$G$3:$BA$2935,33,FALSE))</f>
        <v/>
      </c>
      <c r="AO255" s="4" t="str">
        <f>IF($H255=0,"",VLOOKUP($G255,Data!$G$3:$BA$2935,34,FALSE))</f>
        <v/>
      </c>
      <c r="AP255" s="4" t="str">
        <f>IF($H255=0,"",VLOOKUP($G255,Data!$G$3:$BA$2935,35,FALSE))</f>
        <v/>
      </c>
      <c r="AQ255" s="4" t="str">
        <f>IF($H255=0,"",VLOOKUP($G255,Data!$G$3:$BA$2935,36,FALSE))</f>
        <v/>
      </c>
      <c r="AR255" s="4" t="str">
        <f>IF($H255=0,"",VLOOKUP($G255,Data!$G$3:$BA$2935,37,FALSE))</f>
        <v/>
      </c>
      <c r="AS255" s="4" t="str">
        <f>IF($H255=0,"",VLOOKUP($G255,Data!$G$3:$BA$2935,38,FALSE))</f>
        <v/>
      </c>
      <c r="AT255" s="4" t="str">
        <f>IF($H255=0,"",VLOOKUP($G255,Data!$G$3:$BA$2935,39,FALSE))</f>
        <v/>
      </c>
    </row>
    <row r="256" spans="1:46" x14ac:dyDescent="0.25">
      <c r="A256" s="4">
        <f>PSSE!A258</f>
        <v>954191</v>
      </c>
      <c r="B256" s="4" t="str">
        <f>PSSE!B258</f>
        <v>SONGBUNG6_H1</v>
      </c>
      <c r="C256" s="4">
        <f>PSSE!D258</f>
        <v>10.5</v>
      </c>
      <c r="D256" s="4">
        <f>PSSE!E258</f>
        <v>20</v>
      </c>
      <c r="E256" s="4" t="str">
        <f>PSSE!F258</f>
        <v>TD</v>
      </c>
      <c r="F256" s="4">
        <f>PSSE!G258</f>
        <v>1</v>
      </c>
      <c r="G256" s="4" t="str">
        <f t="shared" si="4"/>
        <v>GOV10.520TD1</v>
      </c>
      <c r="H256" s="4">
        <f>COUNTIF(Data!$G$3:$BA$2935,GOV!$G256)</f>
        <v>1</v>
      </c>
      <c r="I256" s="4" t="str">
        <f>IF($H256=0,"",VLOOKUP($G256,Data!$G$3:$BA$2935,2,FALSE))</f>
        <v>'HYGOV'</v>
      </c>
      <c r="J256" s="4">
        <f>PSSE!C258</f>
        <v>1</v>
      </c>
      <c r="K256" s="4">
        <f>IF($H256=0,"",VLOOKUP($G256,Data!$G$3:$BA$2935,4,FALSE))</f>
        <v>0.06</v>
      </c>
      <c r="L256" s="4">
        <f>IF($H256=0,"",VLOOKUP($G256,Data!$G$3:$BA$2935,5,FALSE))</f>
        <v>0.4</v>
      </c>
      <c r="M256" s="4">
        <f>IF($H256=0,"",VLOOKUP($G256,Data!$G$3:$BA$2935,6,FALSE))</f>
        <v>3</v>
      </c>
      <c r="N256" s="4">
        <f>IF($H256=0,"",VLOOKUP($G256,Data!$G$3:$BA$2935,7,FALSE))</f>
        <v>9.9000000000000005E-2</v>
      </c>
      <c r="O256" s="4">
        <f>IF($H256=0,"",VLOOKUP($G256,Data!$G$3:$BA$2935,8,FALSE))</f>
        <v>0.4</v>
      </c>
      <c r="P256" s="4">
        <f>IF($H256=0,"",VLOOKUP($G256,Data!$G$3:$BA$2935,9,FALSE))</f>
        <v>0.15</v>
      </c>
      <c r="Q256" s="4">
        <f>IF($H256=0,"",VLOOKUP($G256,Data!$G$3:$BA$2935,10,FALSE))</f>
        <v>1</v>
      </c>
      <c r="R256" s="4">
        <f>IF($H256=0,"",VLOOKUP($G256,Data!$G$3:$BA$2935,11,FALSE))</f>
        <v>0.1</v>
      </c>
      <c r="S256" s="4">
        <f>IF($H256=0,"",VLOOKUP($G256,Data!$G$3:$BA$2935,12,FALSE))</f>
        <v>1.35</v>
      </c>
      <c r="T256" s="4">
        <f>IF($H256=0,"",VLOOKUP($G256,Data!$G$3:$BA$2935,13,FALSE))</f>
        <v>1.4</v>
      </c>
      <c r="U256" s="4">
        <f>IF($H256=0,"",VLOOKUP($G256,Data!$G$3:$BA$2935,14,FALSE))</f>
        <v>0.1</v>
      </c>
      <c r="V256" s="4">
        <f>IF($H256=0,"",VLOOKUP($G256,Data!$G$3:$BA$2935,15,FALSE))</f>
        <v>0.1</v>
      </c>
      <c r="W256" s="4" t="str">
        <f>IF($H256=0,"",VLOOKUP($G256,Data!$G$3:$BA$2935,16,FALSE))</f>
        <v>/</v>
      </c>
      <c r="X256" s="4" t="str">
        <f>IF($H256=0,"",VLOOKUP($G256,Data!$G$3:$BA$2935,17,FALSE))</f>
        <v>/</v>
      </c>
      <c r="Y256" s="4" t="str">
        <f>IF($H256=0,"",VLOOKUP($G256,Data!$G$3:$BA$2935,18,FALSE))</f>
        <v/>
      </c>
      <c r="Z256" s="4" t="str">
        <f>IF($H256=0,"",VLOOKUP($G256,Data!$G$3:$BA$2935,19,FALSE))</f>
        <v/>
      </c>
      <c r="AA256" s="4" t="str">
        <f>IF($H256=0,"",VLOOKUP($G256,Data!$G$3:$BA$2935,20,FALSE))</f>
        <v/>
      </c>
      <c r="AB256" s="4" t="str">
        <f>IF($H256=0,"",VLOOKUP($G256,Data!$G$3:$BA$2935,21,FALSE))</f>
        <v/>
      </c>
      <c r="AC256" s="4" t="str">
        <f>IF($H256=0,"",VLOOKUP($G256,Data!$G$3:$BA$2935,22,FALSE))</f>
        <v/>
      </c>
      <c r="AD256" s="4" t="str">
        <f>IF($H256=0,"",VLOOKUP($G256,Data!$G$3:$BA$2935,23,FALSE))</f>
        <v/>
      </c>
      <c r="AE256" s="4" t="str">
        <f>IF($H256=0,"",VLOOKUP($G256,Data!$G$3:$BA$2935,24,FALSE))</f>
        <v/>
      </c>
      <c r="AF256" s="4" t="str">
        <f>IF($H256=0,"",VLOOKUP($G256,Data!$G$3:$BA$2935,25,FALSE))</f>
        <v/>
      </c>
      <c r="AG256" s="4" t="str">
        <f>IF($H256=0,"",VLOOKUP($G256,Data!$G$3:$BA$2935,26,FALSE))</f>
        <v/>
      </c>
      <c r="AH256" s="4" t="str">
        <f>IF($H256=0,"",VLOOKUP($G256,Data!$G$3:$BA$2935,27,FALSE))</f>
        <v/>
      </c>
      <c r="AI256" s="4" t="str">
        <f>IF($H256=0,"",VLOOKUP($G256,Data!$G$3:$BA$2935,28,FALSE))</f>
        <v/>
      </c>
      <c r="AJ256" s="4" t="str">
        <f>IF($H256=0,"",VLOOKUP($G256,Data!$G$3:$BA$2935,29,FALSE))</f>
        <v/>
      </c>
      <c r="AK256" s="4" t="str">
        <f>IF($H256=0,"",VLOOKUP($G256,Data!$G$3:$BA$2935,30,FALSE))</f>
        <v/>
      </c>
      <c r="AL256" s="4" t="str">
        <f>IF($H256=0,"",VLOOKUP($G256,Data!$G$3:$BA$2935,31,FALSE))</f>
        <v/>
      </c>
      <c r="AM256" s="4" t="str">
        <f>IF($H256=0,"",VLOOKUP($G256,Data!$G$3:$BA$2935,32,FALSE))</f>
        <v/>
      </c>
      <c r="AN256" s="4" t="str">
        <f>IF($H256=0,"",VLOOKUP($G256,Data!$G$3:$BA$2935,33,FALSE))</f>
        <v/>
      </c>
      <c r="AO256" s="4" t="str">
        <f>IF($H256=0,"",VLOOKUP($G256,Data!$G$3:$BA$2935,34,FALSE))</f>
        <v/>
      </c>
      <c r="AP256" s="4" t="str">
        <f>IF($H256=0,"",VLOOKUP($G256,Data!$G$3:$BA$2935,35,FALSE))</f>
        <v/>
      </c>
      <c r="AQ256" s="4" t="str">
        <f>IF($H256=0,"",VLOOKUP($G256,Data!$G$3:$BA$2935,36,FALSE))</f>
        <v/>
      </c>
      <c r="AR256" s="4" t="str">
        <f>IF($H256=0,"",VLOOKUP($G256,Data!$G$3:$BA$2935,37,FALSE))</f>
        <v/>
      </c>
      <c r="AS256" s="4" t="str">
        <f>IF($H256=0,"",VLOOKUP($G256,Data!$G$3:$BA$2935,38,FALSE))</f>
        <v/>
      </c>
      <c r="AT256" s="4" t="str">
        <f>IF($H256=0,"",VLOOKUP($G256,Data!$G$3:$BA$2935,39,FALSE))</f>
        <v/>
      </c>
    </row>
    <row r="257" spans="1:46" x14ac:dyDescent="0.25">
      <c r="A257" s="4">
        <f>PSSE!A259</f>
        <v>954192</v>
      </c>
      <c r="B257" s="4" t="str">
        <f>PSSE!B259</f>
        <v>SONGBUNG6_H2</v>
      </c>
      <c r="C257" s="4">
        <f>PSSE!D259</f>
        <v>10.5</v>
      </c>
      <c r="D257" s="4">
        <f>PSSE!E259</f>
        <v>20</v>
      </c>
      <c r="E257" s="4" t="str">
        <f>PSSE!F259</f>
        <v>TD</v>
      </c>
      <c r="F257" s="4">
        <f>PSSE!G259</f>
        <v>1</v>
      </c>
      <c r="G257" s="4" t="str">
        <f t="shared" si="4"/>
        <v>GOV10.520TD1</v>
      </c>
      <c r="H257" s="4">
        <f>COUNTIF(Data!$G$3:$BA$2935,GOV!$G257)</f>
        <v>1</v>
      </c>
      <c r="I257" s="4" t="str">
        <f>IF($H257=0,"",VLOOKUP($G257,Data!$G$3:$BA$2935,2,FALSE))</f>
        <v>'HYGOV'</v>
      </c>
      <c r="J257" s="4">
        <f>PSSE!C259</f>
        <v>1</v>
      </c>
      <c r="K257" s="4">
        <f>IF($H257=0,"",VLOOKUP($G257,Data!$G$3:$BA$2935,4,FALSE))</f>
        <v>0.06</v>
      </c>
      <c r="L257" s="4">
        <f>IF($H257=0,"",VLOOKUP($G257,Data!$G$3:$BA$2935,5,FALSE))</f>
        <v>0.4</v>
      </c>
      <c r="M257" s="4">
        <f>IF($H257=0,"",VLOOKUP($G257,Data!$G$3:$BA$2935,6,FALSE))</f>
        <v>3</v>
      </c>
      <c r="N257" s="4">
        <f>IF($H257=0,"",VLOOKUP($G257,Data!$G$3:$BA$2935,7,FALSE))</f>
        <v>9.9000000000000005E-2</v>
      </c>
      <c r="O257" s="4">
        <f>IF($H257=0,"",VLOOKUP($G257,Data!$G$3:$BA$2935,8,FALSE))</f>
        <v>0.4</v>
      </c>
      <c r="P257" s="4">
        <f>IF($H257=0,"",VLOOKUP($G257,Data!$G$3:$BA$2935,9,FALSE))</f>
        <v>0.15</v>
      </c>
      <c r="Q257" s="4">
        <f>IF($H257=0,"",VLOOKUP($G257,Data!$G$3:$BA$2935,10,FALSE))</f>
        <v>1</v>
      </c>
      <c r="R257" s="4">
        <f>IF($H257=0,"",VLOOKUP($G257,Data!$G$3:$BA$2935,11,FALSE))</f>
        <v>0.1</v>
      </c>
      <c r="S257" s="4">
        <f>IF($H257=0,"",VLOOKUP($G257,Data!$G$3:$BA$2935,12,FALSE))</f>
        <v>1.35</v>
      </c>
      <c r="T257" s="4">
        <f>IF($H257=0,"",VLOOKUP($G257,Data!$G$3:$BA$2935,13,FALSE))</f>
        <v>1.4</v>
      </c>
      <c r="U257" s="4">
        <f>IF($H257=0,"",VLOOKUP($G257,Data!$G$3:$BA$2935,14,FALSE))</f>
        <v>0.1</v>
      </c>
      <c r="V257" s="4">
        <f>IF($H257=0,"",VLOOKUP($G257,Data!$G$3:$BA$2935,15,FALSE))</f>
        <v>0.1</v>
      </c>
      <c r="W257" s="4" t="str">
        <f>IF($H257=0,"",VLOOKUP($G257,Data!$G$3:$BA$2935,16,FALSE))</f>
        <v>/</v>
      </c>
      <c r="X257" s="4" t="str">
        <f>IF($H257=0,"",VLOOKUP($G257,Data!$G$3:$BA$2935,17,FALSE))</f>
        <v>/</v>
      </c>
      <c r="Y257" s="4" t="str">
        <f>IF($H257=0,"",VLOOKUP($G257,Data!$G$3:$BA$2935,18,FALSE))</f>
        <v/>
      </c>
      <c r="Z257" s="4" t="str">
        <f>IF($H257=0,"",VLOOKUP($G257,Data!$G$3:$BA$2935,19,FALSE))</f>
        <v/>
      </c>
      <c r="AA257" s="4" t="str">
        <f>IF($H257=0,"",VLOOKUP($G257,Data!$G$3:$BA$2935,20,FALSE))</f>
        <v/>
      </c>
      <c r="AB257" s="4" t="str">
        <f>IF($H257=0,"",VLOOKUP($G257,Data!$G$3:$BA$2935,21,FALSE))</f>
        <v/>
      </c>
      <c r="AC257" s="4" t="str">
        <f>IF($H257=0,"",VLOOKUP($G257,Data!$G$3:$BA$2935,22,FALSE))</f>
        <v/>
      </c>
      <c r="AD257" s="4" t="str">
        <f>IF($H257=0,"",VLOOKUP($G257,Data!$G$3:$BA$2935,23,FALSE))</f>
        <v/>
      </c>
      <c r="AE257" s="4" t="str">
        <f>IF($H257=0,"",VLOOKUP($G257,Data!$G$3:$BA$2935,24,FALSE))</f>
        <v/>
      </c>
      <c r="AF257" s="4" t="str">
        <f>IF($H257=0,"",VLOOKUP($G257,Data!$G$3:$BA$2935,25,FALSE))</f>
        <v/>
      </c>
      <c r="AG257" s="4" t="str">
        <f>IF($H257=0,"",VLOOKUP($G257,Data!$G$3:$BA$2935,26,FALSE))</f>
        <v/>
      </c>
      <c r="AH257" s="4" t="str">
        <f>IF($H257=0,"",VLOOKUP($G257,Data!$G$3:$BA$2935,27,FALSE))</f>
        <v/>
      </c>
      <c r="AI257" s="4" t="str">
        <f>IF($H257=0,"",VLOOKUP($G257,Data!$G$3:$BA$2935,28,FALSE))</f>
        <v/>
      </c>
      <c r="AJ257" s="4" t="str">
        <f>IF($H257=0,"",VLOOKUP($G257,Data!$G$3:$BA$2935,29,FALSE))</f>
        <v/>
      </c>
      <c r="AK257" s="4" t="str">
        <f>IF($H257=0,"",VLOOKUP($G257,Data!$G$3:$BA$2935,30,FALSE))</f>
        <v/>
      </c>
      <c r="AL257" s="4" t="str">
        <f>IF($H257=0,"",VLOOKUP($G257,Data!$G$3:$BA$2935,31,FALSE))</f>
        <v/>
      </c>
      <c r="AM257" s="4" t="str">
        <f>IF($H257=0,"",VLOOKUP($G257,Data!$G$3:$BA$2935,32,FALSE))</f>
        <v/>
      </c>
      <c r="AN257" s="4" t="str">
        <f>IF($H257=0,"",VLOOKUP($G257,Data!$G$3:$BA$2935,33,FALSE))</f>
        <v/>
      </c>
      <c r="AO257" s="4" t="str">
        <f>IF($H257=0,"",VLOOKUP($G257,Data!$G$3:$BA$2935,34,FALSE))</f>
        <v/>
      </c>
      <c r="AP257" s="4" t="str">
        <f>IF($H257=0,"",VLOOKUP($G257,Data!$G$3:$BA$2935,35,FALSE))</f>
        <v/>
      </c>
      <c r="AQ257" s="4" t="str">
        <f>IF($H257=0,"",VLOOKUP($G257,Data!$G$3:$BA$2935,36,FALSE))</f>
        <v/>
      </c>
      <c r="AR257" s="4" t="str">
        <f>IF($H257=0,"",VLOOKUP($G257,Data!$G$3:$BA$2935,37,FALSE))</f>
        <v/>
      </c>
      <c r="AS257" s="4" t="str">
        <f>IF($H257=0,"",VLOOKUP($G257,Data!$G$3:$BA$2935,38,FALSE))</f>
        <v/>
      </c>
      <c r="AT257" s="4" t="str">
        <f>IF($H257=0,"",VLOOKUP($G257,Data!$G$3:$BA$2935,39,FALSE))</f>
        <v/>
      </c>
    </row>
    <row r="258" spans="1:46" x14ac:dyDescent="0.25">
      <c r="A258" s="4">
        <f>PSSE!A260</f>
        <v>954201</v>
      </c>
      <c r="B258" s="4" t="str">
        <f>PSSE!B260</f>
        <v>DAKMI32_H1</v>
      </c>
      <c r="C258" s="4">
        <f>PSSE!D260</f>
        <v>10.5</v>
      </c>
      <c r="D258" s="4">
        <f>PSSE!E260</f>
        <v>49</v>
      </c>
      <c r="E258" s="4" t="str">
        <f>PSSE!F260</f>
        <v>TD</v>
      </c>
      <c r="F258" s="4">
        <f>PSSE!G260</f>
        <v>1</v>
      </c>
      <c r="G258" s="4" t="str">
        <f t="shared" si="4"/>
        <v>GOV10.549TD1</v>
      </c>
      <c r="H258" s="4">
        <f>COUNTIF(Data!$G$3:$BA$2935,GOV!$G258)</f>
        <v>1</v>
      </c>
      <c r="I258" s="4" t="str">
        <f>IF($H258=0,"",VLOOKUP($G258,Data!$G$3:$BA$2935,2,FALSE))</f>
        <v>'HYGOV'</v>
      </c>
      <c r="J258" s="4">
        <f>PSSE!C260</f>
        <v>1</v>
      </c>
      <c r="K258" s="4">
        <f>IF($H258=0,"",VLOOKUP($G258,Data!$G$3:$BA$2935,4,FALSE))</f>
        <v>0.06</v>
      </c>
      <c r="L258" s="4">
        <f>IF($H258=0,"",VLOOKUP($G258,Data!$G$3:$BA$2935,5,FALSE))</f>
        <v>0.4</v>
      </c>
      <c r="M258" s="4">
        <f>IF($H258=0,"",VLOOKUP($G258,Data!$G$3:$BA$2935,6,FALSE))</f>
        <v>3</v>
      </c>
      <c r="N258" s="4">
        <f>IF($H258=0,"",VLOOKUP($G258,Data!$G$3:$BA$2935,7,FALSE))</f>
        <v>9.9000000000000005E-2</v>
      </c>
      <c r="O258" s="4">
        <f>IF($H258=0,"",VLOOKUP($G258,Data!$G$3:$BA$2935,8,FALSE))</f>
        <v>0.4</v>
      </c>
      <c r="P258" s="4">
        <f>IF($H258=0,"",VLOOKUP($G258,Data!$G$3:$BA$2935,9,FALSE))</f>
        <v>0.15</v>
      </c>
      <c r="Q258" s="4">
        <f>IF($H258=0,"",VLOOKUP($G258,Data!$G$3:$BA$2935,10,FALSE))</f>
        <v>1</v>
      </c>
      <c r="R258" s="4">
        <f>IF($H258=0,"",VLOOKUP($G258,Data!$G$3:$BA$2935,11,FALSE))</f>
        <v>0.1</v>
      </c>
      <c r="S258" s="4">
        <f>IF($H258=0,"",VLOOKUP($G258,Data!$G$3:$BA$2935,12,FALSE))</f>
        <v>1.35</v>
      </c>
      <c r="T258" s="4">
        <f>IF($H258=0,"",VLOOKUP($G258,Data!$G$3:$BA$2935,13,FALSE))</f>
        <v>1.4</v>
      </c>
      <c r="U258" s="4">
        <f>IF($H258=0,"",VLOOKUP($G258,Data!$G$3:$BA$2935,14,FALSE))</f>
        <v>0.1</v>
      </c>
      <c r="V258" s="4">
        <f>IF($H258=0,"",VLOOKUP($G258,Data!$G$3:$BA$2935,15,FALSE))</f>
        <v>0.1</v>
      </c>
      <c r="W258" s="4" t="str">
        <f>IF($H258=0,"",VLOOKUP($G258,Data!$G$3:$BA$2935,16,FALSE))</f>
        <v>/</v>
      </c>
      <c r="X258" s="4" t="str">
        <f>IF($H258=0,"",VLOOKUP($G258,Data!$G$3:$BA$2935,17,FALSE))</f>
        <v>/</v>
      </c>
      <c r="Y258" s="4" t="str">
        <f>IF($H258=0,"",VLOOKUP($G258,Data!$G$3:$BA$2935,18,FALSE))</f>
        <v/>
      </c>
      <c r="Z258" s="4" t="str">
        <f>IF($H258=0,"",VLOOKUP($G258,Data!$G$3:$BA$2935,19,FALSE))</f>
        <v/>
      </c>
      <c r="AA258" s="4" t="str">
        <f>IF($H258=0,"",VLOOKUP($G258,Data!$G$3:$BA$2935,20,FALSE))</f>
        <v/>
      </c>
      <c r="AB258" s="4" t="str">
        <f>IF($H258=0,"",VLOOKUP($G258,Data!$G$3:$BA$2935,21,FALSE))</f>
        <v/>
      </c>
      <c r="AC258" s="4" t="str">
        <f>IF($H258=0,"",VLOOKUP($G258,Data!$G$3:$BA$2935,22,FALSE))</f>
        <v/>
      </c>
      <c r="AD258" s="4" t="str">
        <f>IF($H258=0,"",VLOOKUP($G258,Data!$G$3:$BA$2935,23,FALSE))</f>
        <v/>
      </c>
      <c r="AE258" s="4" t="str">
        <f>IF($H258=0,"",VLOOKUP($G258,Data!$G$3:$BA$2935,24,FALSE))</f>
        <v/>
      </c>
      <c r="AF258" s="4" t="str">
        <f>IF($H258=0,"",VLOOKUP($G258,Data!$G$3:$BA$2935,25,FALSE))</f>
        <v/>
      </c>
      <c r="AG258" s="4" t="str">
        <f>IF($H258=0,"",VLOOKUP($G258,Data!$G$3:$BA$2935,26,FALSE))</f>
        <v/>
      </c>
      <c r="AH258" s="4" t="str">
        <f>IF($H258=0,"",VLOOKUP($G258,Data!$G$3:$BA$2935,27,FALSE))</f>
        <v/>
      </c>
      <c r="AI258" s="4" t="str">
        <f>IF($H258=0,"",VLOOKUP($G258,Data!$G$3:$BA$2935,28,FALSE))</f>
        <v/>
      </c>
      <c r="AJ258" s="4" t="str">
        <f>IF($H258=0,"",VLOOKUP($G258,Data!$G$3:$BA$2935,29,FALSE))</f>
        <v/>
      </c>
      <c r="AK258" s="4" t="str">
        <f>IF($H258=0,"",VLOOKUP($G258,Data!$G$3:$BA$2935,30,FALSE))</f>
        <v/>
      </c>
      <c r="AL258" s="4" t="str">
        <f>IF($H258=0,"",VLOOKUP($G258,Data!$G$3:$BA$2935,31,FALSE))</f>
        <v/>
      </c>
      <c r="AM258" s="4" t="str">
        <f>IF($H258=0,"",VLOOKUP($G258,Data!$G$3:$BA$2935,32,FALSE))</f>
        <v/>
      </c>
      <c r="AN258" s="4" t="str">
        <f>IF($H258=0,"",VLOOKUP($G258,Data!$G$3:$BA$2935,33,FALSE))</f>
        <v/>
      </c>
      <c r="AO258" s="4" t="str">
        <f>IF($H258=0,"",VLOOKUP($G258,Data!$G$3:$BA$2935,34,FALSE))</f>
        <v/>
      </c>
      <c r="AP258" s="4" t="str">
        <f>IF($H258=0,"",VLOOKUP($G258,Data!$G$3:$BA$2935,35,FALSE))</f>
        <v/>
      </c>
      <c r="AQ258" s="4" t="str">
        <f>IF($H258=0,"",VLOOKUP($G258,Data!$G$3:$BA$2935,36,FALSE))</f>
        <v/>
      </c>
      <c r="AR258" s="4" t="str">
        <f>IF($H258=0,"",VLOOKUP($G258,Data!$G$3:$BA$2935,37,FALSE))</f>
        <v/>
      </c>
      <c r="AS258" s="4" t="str">
        <f>IF($H258=0,"",VLOOKUP($G258,Data!$G$3:$BA$2935,38,FALSE))</f>
        <v/>
      </c>
      <c r="AT258" s="4" t="str">
        <f>IF($H258=0,"",VLOOKUP($G258,Data!$G$3:$BA$2935,39,FALSE))</f>
        <v/>
      </c>
    </row>
    <row r="259" spans="1:46" x14ac:dyDescent="0.25">
      <c r="A259" s="4">
        <f>PSSE!A261</f>
        <v>954211</v>
      </c>
      <c r="B259" s="4" t="str">
        <f>PSSE!B261</f>
        <v>DAKM22_H1</v>
      </c>
      <c r="C259" s="4">
        <f>PSSE!D261</f>
        <v>13.8</v>
      </c>
      <c r="D259" s="4">
        <f>PSSE!E261</f>
        <v>105</v>
      </c>
      <c r="E259" s="4" t="str">
        <f>PSSE!F261</f>
        <v>TD</v>
      </c>
      <c r="F259" s="4">
        <f>PSSE!G261</f>
        <v>1</v>
      </c>
      <c r="G259" s="4" t="str">
        <f t="shared" si="4"/>
        <v>GOV13.8105TD1</v>
      </c>
      <c r="H259" s="4">
        <f>COUNTIF(Data!$G$3:$BA$2935,GOV!$G259)</f>
        <v>1</v>
      </c>
      <c r="I259" s="4" t="str">
        <f>IF($H259=0,"",VLOOKUP($G259,Data!$G$3:$BA$2935,2,FALSE))</f>
        <v>'HYGOV'</v>
      </c>
      <c r="J259" s="4">
        <f>PSSE!C261</f>
        <v>1</v>
      </c>
      <c r="K259" s="4">
        <f>IF($H259=0,"",VLOOKUP($G259,Data!$G$3:$BA$2935,4,FALSE))</f>
        <v>0.06</v>
      </c>
      <c r="L259" s="4">
        <f>IF($H259=0,"",VLOOKUP($G259,Data!$G$3:$BA$2935,5,FALSE))</f>
        <v>0.4</v>
      </c>
      <c r="M259" s="4">
        <f>IF($H259=0,"",VLOOKUP($G259,Data!$G$3:$BA$2935,6,FALSE))</f>
        <v>3</v>
      </c>
      <c r="N259" s="4">
        <f>IF($H259=0,"",VLOOKUP($G259,Data!$G$3:$BA$2935,7,FALSE))</f>
        <v>9.9000000000000005E-2</v>
      </c>
      <c r="O259" s="4">
        <f>IF($H259=0,"",VLOOKUP($G259,Data!$G$3:$BA$2935,8,FALSE))</f>
        <v>0.4</v>
      </c>
      <c r="P259" s="4">
        <f>IF($H259=0,"",VLOOKUP($G259,Data!$G$3:$BA$2935,9,FALSE))</f>
        <v>0.15</v>
      </c>
      <c r="Q259" s="4">
        <f>IF($H259=0,"",VLOOKUP($G259,Data!$G$3:$BA$2935,10,FALSE))</f>
        <v>1</v>
      </c>
      <c r="R259" s="4">
        <f>IF($H259=0,"",VLOOKUP($G259,Data!$G$3:$BA$2935,11,FALSE))</f>
        <v>0.1</v>
      </c>
      <c r="S259" s="4">
        <f>IF($H259=0,"",VLOOKUP($G259,Data!$G$3:$BA$2935,12,FALSE))</f>
        <v>1.35</v>
      </c>
      <c r="T259" s="4">
        <f>IF($H259=0,"",VLOOKUP($G259,Data!$G$3:$BA$2935,13,FALSE))</f>
        <v>1.4</v>
      </c>
      <c r="U259" s="4">
        <f>IF($H259=0,"",VLOOKUP($G259,Data!$G$3:$BA$2935,14,FALSE))</f>
        <v>0.1</v>
      </c>
      <c r="V259" s="4">
        <f>IF($H259=0,"",VLOOKUP($G259,Data!$G$3:$BA$2935,15,FALSE))</f>
        <v>0.1</v>
      </c>
      <c r="W259" s="4" t="str">
        <f>IF($H259=0,"",VLOOKUP($G259,Data!$G$3:$BA$2935,16,FALSE))</f>
        <v>/</v>
      </c>
      <c r="X259" s="4" t="str">
        <f>IF($H259=0,"",VLOOKUP($G259,Data!$G$3:$BA$2935,17,FALSE))</f>
        <v>/</v>
      </c>
      <c r="Y259" s="4" t="str">
        <f>IF($H259=0,"",VLOOKUP($G259,Data!$G$3:$BA$2935,18,FALSE))</f>
        <v/>
      </c>
      <c r="Z259" s="4" t="str">
        <f>IF($H259=0,"",VLOOKUP($G259,Data!$G$3:$BA$2935,19,FALSE))</f>
        <v/>
      </c>
      <c r="AA259" s="4" t="str">
        <f>IF($H259=0,"",VLOOKUP($G259,Data!$G$3:$BA$2935,20,FALSE))</f>
        <v/>
      </c>
      <c r="AB259" s="4" t="str">
        <f>IF($H259=0,"",VLOOKUP($G259,Data!$G$3:$BA$2935,21,FALSE))</f>
        <v/>
      </c>
      <c r="AC259" s="4" t="str">
        <f>IF($H259=0,"",VLOOKUP($G259,Data!$G$3:$BA$2935,22,FALSE))</f>
        <v/>
      </c>
      <c r="AD259" s="4" t="str">
        <f>IF($H259=0,"",VLOOKUP($G259,Data!$G$3:$BA$2935,23,FALSE))</f>
        <v/>
      </c>
      <c r="AE259" s="4" t="str">
        <f>IF($H259=0,"",VLOOKUP($G259,Data!$G$3:$BA$2935,24,FALSE))</f>
        <v/>
      </c>
      <c r="AF259" s="4" t="str">
        <f>IF($H259=0,"",VLOOKUP($G259,Data!$G$3:$BA$2935,25,FALSE))</f>
        <v/>
      </c>
      <c r="AG259" s="4" t="str">
        <f>IF($H259=0,"",VLOOKUP($G259,Data!$G$3:$BA$2935,26,FALSE))</f>
        <v/>
      </c>
      <c r="AH259" s="4" t="str">
        <f>IF($H259=0,"",VLOOKUP($G259,Data!$G$3:$BA$2935,27,FALSE))</f>
        <v/>
      </c>
      <c r="AI259" s="4" t="str">
        <f>IF($H259=0,"",VLOOKUP($G259,Data!$G$3:$BA$2935,28,FALSE))</f>
        <v/>
      </c>
      <c r="AJ259" s="4" t="str">
        <f>IF($H259=0,"",VLOOKUP($G259,Data!$G$3:$BA$2935,29,FALSE))</f>
        <v/>
      </c>
      <c r="AK259" s="4" t="str">
        <f>IF($H259=0,"",VLOOKUP($G259,Data!$G$3:$BA$2935,30,FALSE))</f>
        <v/>
      </c>
      <c r="AL259" s="4" t="str">
        <f>IF($H259=0,"",VLOOKUP($G259,Data!$G$3:$BA$2935,31,FALSE))</f>
        <v/>
      </c>
      <c r="AM259" s="4" t="str">
        <f>IF($H259=0,"",VLOOKUP($G259,Data!$G$3:$BA$2935,32,FALSE))</f>
        <v/>
      </c>
      <c r="AN259" s="4" t="str">
        <f>IF($H259=0,"",VLOOKUP($G259,Data!$G$3:$BA$2935,33,FALSE))</f>
        <v/>
      </c>
      <c r="AO259" s="4" t="str">
        <f>IF($H259=0,"",VLOOKUP($G259,Data!$G$3:$BA$2935,34,FALSE))</f>
        <v/>
      </c>
      <c r="AP259" s="4" t="str">
        <f>IF($H259=0,"",VLOOKUP($G259,Data!$G$3:$BA$2935,35,FALSE))</f>
        <v/>
      </c>
      <c r="AQ259" s="4" t="str">
        <f>IF($H259=0,"",VLOOKUP($G259,Data!$G$3:$BA$2935,36,FALSE))</f>
        <v/>
      </c>
      <c r="AR259" s="4" t="str">
        <f>IF($H259=0,"",VLOOKUP($G259,Data!$G$3:$BA$2935,37,FALSE))</f>
        <v/>
      </c>
      <c r="AS259" s="4" t="str">
        <f>IF($H259=0,"",VLOOKUP($G259,Data!$G$3:$BA$2935,38,FALSE))</f>
        <v/>
      </c>
      <c r="AT259" s="4" t="str">
        <f>IF($H259=0,"",VLOOKUP($G259,Data!$G$3:$BA$2935,39,FALSE))</f>
        <v/>
      </c>
    </row>
    <row r="260" spans="1:46" x14ac:dyDescent="0.25">
      <c r="A260" s="4">
        <f>PSSE!A262</f>
        <v>955011</v>
      </c>
      <c r="B260" s="4" t="str">
        <f>PSSE!B262</f>
        <v>LOCDAUDUQ_S1</v>
      </c>
      <c r="C260" s="4">
        <f>PSSE!D262</f>
        <v>10.5</v>
      </c>
      <c r="D260" s="4">
        <f>PSSE!E262</f>
        <v>120</v>
      </c>
      <c r="E260" s="4" t="str">
        <f>PSSE!F262</f>
        <v>ND</v>
      </c>
      <c r="F260" s="4">
        <f>PSSE!G262</f>
        <v>1</v>
      </c>
      <c r="G260" s="4" t="str">
        <f t="shared" si="4"/>
        <v>GOV10.5120ND1</v>
      </c>
      <c r="H260" s="4">
        <f>COUNTIF(Data!$G$3:$BA$2935,GOV!$G260)</f>
        <v>1</v>
      </c>
      <c r="I260" s="4" t="str">
        <f>IF($H260=0,"",VLOOKUP($G260,Data!$G$3:$BA$2935,2,FALSE))</f>
        <v>'TGOV1'</v>
      </c>
      <c r="J260" s="4">
        <f>PSSE!C262</f>
        <v>1</v>
      </c>
      <c r="K260" s="4">
        <f>IF($H260=0,"",VLOOKUP($G260,Data!$G$3:$BA$2935,4,FALSE))</f>
        <v>0.03</v>
      </c>
      <c r="L260" s="4">
        <f>IF($H260=0,"",VLOOKUP($G260,Data!$G$3:$BA$2935,5,FALSE))</f>
        <v>0.499</v>
      </c>
      <c r="M260" s="4">
        <f>IF($H260=0,"",VLOOKUP($G260,Data!$G$3:$BA$2935,6,FALSE))</f>
        <v>1</v>
      </c>
      <c r="N260" s="4">
        <f>IF($H260=0,"",VLOOKUP($G260,Data!$G$3:$BA$2935,7,FALSE))</f>
        <v>0</v>
      </c>
      <c r="O260" s="4">
        <f>IF($H260=0,"",VLOOKUP($G260,Data!$G$3:$BA$2935,8,FALSE))</f>
        <v>4</v>
      </c>
      <c r="P260" s="4">
        <f>IF($H260=0,"",VLOOKUP($G260,Data!$G$3:$BA$2935,9,FALSE))</f>
        <v>9</v>
      </c>
      <c r="Q260" s="4">
        <f>IF($H260=0,"",VLOOKUP($G260,Data!$G$3:$BA$2935,10,FALSE))</f>
        <v>0.1</v>
      </c>
      <c r="R260" s="4" t="str">
        <f>IF($H260=0,"",VLOOKUP($G260,Data!$G$3:$BA$2935,11,FALSE))</f>
        <v>/</v>
      </c>
      <c r="S260" s="4" t="str">
        <f>IF($H260=0,"",VLOOKUP($G260,Data!$G$3:$BA$2935,12,FALSE))</f>
        <v>/</v>
      </c>
      <c r="T260" s="4" t="str">
        <f>IF($H260=0,"",VLOOKUP($G260,Data!$G$3:$BA$2935,13,FALSE))</f>
        <v/>
      </c>
      <c r="U260" s="4" t="str">
        <f>IF($H260=0,"",VLOOKUP($G260,Data!$G$3:$BA$2935,14,FALSE))</f>
        <v/>
      </c>
      <c r="V260" s="4" t="str">
        <f>IF($H260=0,"",VLOOKUP($G260,Data!$G$3:$BA$2935,15,FALSE))</f>
        <v/>
      </c>
      <c r="W260" s="4" t="str">
        <f>IF($H260=0,"",VLOOKUP($G260,Data!$G$3:$BA$2935,16,FALSE))</f>
        <v/>
      </c>
      <c r="X260" s="4" t="str">
        <f>IF($H260=0,"",VLOOKUP($G260,Data!$G$3:$BA$2935,17,FALSE))</f>
        <v/>
      </c>
      <c r="Y260" s="4" t="str">
        <f>IF($H260=0,"",VLOOKUP($G260,Data!$G$3:$BA$2935,18,FALSE))</f>
        <v/>
      </c>
      <c r="Z260" s="4" t="str">
        <f>IF($H260=0,"",VLOOKUP($G260,Data!$G$3:$BA$2935,19,FALSE))</f>
        <v/>
      </c>
      <c r="AA260" s="4" t="str">
        <f>IF($H260=0,"",VLOOKUP($G260,Data!$G$3:$BA$2935,20,FALSE))</f>
        <v/>
      </c>
      <c r="AB260" s="4" t="str">
        <f>IF($H260=0,"",VLOOKUP($G260,Data!$G$3:$BA$2935,21,FALSE))</f>
        <v/>
      </c>
      <c r="AC260" s="4" t="str">
        <f>IF($H260=0,"",VLOOKUP($G260,Data!$G$3:$BA$2935,22,FALSE))</f>
        <v/>
      </c>
      <c r="AD260" s="4" t="str">
        <f>IF($H260=0,"",VLOOKUP($G260,Data!$G$3:$BA$2935,23,FALSE))</f>
        <v/>
      </c>
      <c r="AE260" s="4" t="str">
        <f>IF($H260=0,"",VLOOKUP($G260,Data!$G$3:$BA$2935,24,FALSE))</f>
        <v/>
      </c>
      <c r="AF260" s="4" t="str">
        <f>IF($H260=0,"",VLOOKUP($G260,Data!$G$3:$BA$2935,25,FALSE))</f>
        <v/>
      </c>
      <c r="AG260" s="4" t="str">
        <f>IF($H260=0,"",VLOOKUP($G260,Data!$G$3:$BA$2935,26,FALSE))</f>
        <v/>
      </c>
      <c r="AH260" s="4" t="str">
        <f>IF($H260=0,"",VLOOKUP($G260,Data!$G$3:$BA$2935,27,FALSE))</f>
        <v/>
      </c>
      <c r="AI260" s="4" t="str">
        <f>IF($H260=0,"",VLOOKUP($G260,Data!$G$3:$BA$2935,28,FALSE))</f>
        <v/>
      </c>
      <c r="AJ260" s="4" t="str">
        <f>IF($H260=0,"",VLOOKUP($G260,Data!$G$3:$BA$2935,29,FALSE))</f>
        <v/>
      </c>
      <c r="AK260" s="4" t="str">
        <f>IF($H260=0,"",VLOOKUP($G260,Data!$G$3:$BA$2935,30,FALSE))</f>
        <v/>
      </c>
      <c r="AL260" s="4" t="str">
        <f>IF($H260=0,"",VLOOKUP($G260,Data!$G$3:$BA$2935,31,FALSE))</f>
        <v/>
      </c>
      <c r="AM260" s="4" t="str">
        <f>IF($H260=0,"",VLOOKUP($G260,Data!$G$3:$BA$2935,32,FALSE))</f>
        <v/>
      </c>
      <c r="AN260" s="4" t="str">
        <f>IF($H260=0,"",VLOOKUP($G260,Data!$G$3:$BA$2935,33,FALSE))</f>
        <v/>
      </c>
      <c r="AO260" s="4" t="str">
        <f>IF($H260=0,"",VLOOKUP($G260,Data!$G$3:$BA$2935,34,FALSE))</f>
        <v/>
      </c>
      <c r="AP260" s="4" t="str">
        <f>IF($H260=0,"",VLOOKUP($G260,Data!$G$3:$BA$2935,35,FALSE))</f>
        <v/>
      </c>
      <c r="AQ260" s="4" t="str">
        <f>IF($H260=0,"",VLOOKUP($G260,Data!$G$3:$BA$2935,36,FALSE))</f>
        <v/>
      </c>
      <c r="AR260" s="4" t="str">
        <f>IF($H260=0,"",VLOOKUP($G260,Data!$G$3:$BA$2935,37,FALSE))</f>
        <v/>
      </c>
      <c r="AS260" s="4" t="str">
        <f>IF($H260=0,"",VLOOKUP($G260,Data!$G$3:$BA$2935,38,FALSE))</f>
        <v/>
      </c>
      <c r="AT260" s="4" t="str">
        <f>IF($H260=0,"",VLOOKUP($G260,Data!$G$3:$BA$2935,39,FALSE))</f>
        <v/>
      </c>
    </row>
    <row r="261" spans="1:46" x14ac:dyDescent="0.25">
      <c r="A261" s="4">
        <f>PSSE!A263</f>
        <v>955021</v>
      </c>
      <c r="B261" s="4" t="str">
        <f>PSSE!B263</f>
        <v>DAKRINH_H1</v>
      </c>
      <c r="C261" s="4">
        <f>PSSE!D263</f>
        <v>13.8</v>
      </c>
      <c r="D261" s="4">
        <f>PSSE!E263</f>
        <v>130</v>
      </c>
      <c r="E261" s="4" t="str">
        <f>PSSE!F263</f>
        <v>TD</v>
      </c>
      <c r="F261" s="4">
        <f>PSSE!G263</f>
        <v>1</v>
      </c>
      <c r="G261" s="4" t="str">
        <f t="shared" si="4"/>
        <v>GOV13.8130TD1</v>
      </c>
      <c r="H261" s="4">
        <f>COUNTIF(Data!$G$3:$BA$2935,GOV!$G261)</f>
        <v>1</v>
      </c>
      <c r="I261" s="4" t="str">
        <f>IF($H261=0,"",VLOOKUP($G261,Data!$G$3:$BA$2935,2,FALSE))</f>
        <v>'HYGOV'</v>
      </c>
      <c r="J261" s="4">
        <f>PSSE!C263</f>
        <v>1</v>
      </c>
      <c r="K261" s="4">
        <f>IF($H261=0,"",VLOOKUP($G261,Data!$G$3:$BA$2935,4,FALSE))</f>
        <v>0.06</v>
      </c>
      <c r="L261" s="4">
        <f>IF($H261=0,"",VLOOKUP($G261,Data!$G$3:$BA$2935,5,FALSE))</f>
        <v>0.4</v>
      </c>
      <c r="M261" s="4">
        <f>IF($H261=0,"",VLOOKUP($G261,Data!$G$3:$BA$2935,6,FALSE))</f>
        <v>3</v>
      </c>
      <c r="N261" s="4">
        <f>IF($H261=0,"",VLOOKUP($G261,Data!$G$3:$BA$2935,7,FALSE))</f>
        <v>9.9000000000000005E-2</v>
      </c>
      <c r="O261" s="4">
        <f>IF($H261=0,"",VLOOKUP($G261,Data!$G$3:$BA$2935,8,FALSE))</f>
        <v>0.4</v>
      </c>
      <c r="P261" s="4">
        <f>IF($H261=0,"",VLOOKUP($G261,Data!$G$3:$BA$2935,9,FALSE))</f>
        <v>0.15</v>
      </c>
      <c r="Q261" s="4">
        <f>IF($H261=0,"",VLOOKUP($G261,Data!$G$3:$BA$2935,10,FALSE))</f>
        <v>1</v>
      </c>
      <c r="R261" s="4">
        <f>IF($H261=0,"",VLOOKUP($G261,Data!$G$3:$BA$2935,11,FALSE))</f>
        <v>0.1</v>
      </c>
      <c r="S261" s="4">
        <f>IF($H261=0,"",VLOOKUP($G261,Data!$G$3:$BA$2935,12,FALSE))</f>
        <v>1.35</v>
      </c>
      <c r="T261" s="4">
        <f>IF($H261=0,"",VLOOKUP($G261,Data!$G$3:$BA$2935,13,FALSE))</f>
        <v>1.4</v>
      </c>
      <c r="U261" s="4">
        <f>IF($H261=0,"",VLOOKUP($G261,Data!$G$3:$BA$2935,14,FALSE))</f>
        <v>0.1</v>
      </c>
      <c r="V261" s="4">
        <f>IF($H261=0,"",VLOOKUP($G261,Data!$G$3:$BA$2935,15,FALSE))</f>
        <v>0.1</v>
      </c>
      <c r="W261" s="4" t="str">
        <f>IF($H261=0,"",VLOOKUP($G261,Data!$G$3:$BA$2935,16,FALSE))</f>
        <v>/</v>
      </c>
      <c r="X261" s="4" t="str">
        <f>IF($H261=0,"",VLOOKUP($G261,Data!$G$3:$BA$2935,17,FALSE))</f>
        <v>/</v>
      </c>
      <c r="Y261" s="4" t="str">
        <f>IF($H261=0,"",VLOOKUP($G261,Data!$G$3:$BA$2935,18,FALSE))</f>
        <v/>
      </c>
      <c r="Z261" s="4" t="str">
        <f>IF($H261=0,"",VLOOKUP($G261,Data!$G$3:$BA$2935,19,FALSE))</f>
        <v/>
      </c>
      <c r="AA261" s="4" t="str">
        <f>IF($H261=0,"",VLOOKUP($G261,Data!$G$3:$BA$2935,20,FALSE))</f>
        <v/>
      </c>
      <c r="AB261" s="4" t="str">
        <f>IF($H261=0,"",VLOOKUP($G261,Data!$G$3:$BA$2935,21,FALSE))</f>
        <v/>
      </c>
      <c r="AC261" s="4" t="str">
        <f>IF($H261=0,"",VLOOKUP($G261,Data!$G$3:$BA$2935,22,FALSE))</f>
        <v/>
      </c>
      <c r="AD261" s="4" t="str">
        <f>IF($H261=0,"",VLOOKUP($G261,Data!$G$3:$BA$2935,23,FALSE))</f>
        <v/>
      </c>
      <c r="AE261" s="4" t="str">
        <f>IF($H261=0,"",VLOOKUP($G261,Data!$G$3:$BA$2935,24,FALSE))</f>
        <v/>
      </c>
      <c r="AF261" s="4" t="str">
        <f>IF($H261=0,"",VLOOKUP($G261,Data!$G$3:$BA$2935,25,FALSE))</f>
        <v/>
      </c>
      <c r="AG261" s="4" t="str">
        <f>IF($H261=0,"",VLOOKUP($G261,Data!$G$3:$BA$2935,26,FALSE))</f>
        <v/>
      </c>
      <c r="AH261" s="4" t="str">
        <f>IF($H261=0,"",VLOOKUP($G261,Data!$G$3:$BA$2935,27,FALSE))</f>
        <v/>
      </c>
      <c r="AI261" s="4" t="str">
        <f>IF($H261=0,"",VLOOKUP($G261,Data!$G$3:$BA$2935,28,FALSE))</f>
        <v/>
      </c>
      <c r="AJ261" s="4" t="str">
        <f>IF($H261=0,"",VLOOKUP($G261,Data!$G$3:$BA$2935,29,FALSE))</f>
        <v/>
      </c>
      <c r="AK261" s="4" t="str">
        <f>IF($H261=0,"",VLOOKUP($G261,Data!$G$3:$BA$2935,30,FALSE))</f>
        <v/>
      </c>
      <c r="AL261" s="4" t="str">
        <f>IF($H261=0,"",VLOOKUP($G261,Data!$G$3:$BA$2935,31,FALSE))</f>
        <v/>
      </c>
      <c r="AM261" s="4" t="str">
        <f>IF($H261=0,"",VLOOKUP($G261,Data!$G$3:$BA$2935,32,FALSE))</f>
        <v/>
      </c>
      <c r="AN261" s="4" t="str">
        <f>IF($H261=0,"",VLOOKUP($G261,Data!$G$3:$BA$2935,33,FALSE))</f>
        <v/>
      </c>
      <c r="AO261" s="4" t="str">
        <f>IF($H261=0,"",VLOOKUP($G261,Data!$G$3:$BA$2935,34,FALSE))</f>
        <v/>
      </c>
      <c r="AP261" s="4" t="str">
        <f>IF($H261=0,"",VLOOKUP($G261,Data!$G$3:$BA$2935,35,FALSE))</f>
        <v/>
      </c>
      <c r="AQ261" s="4" t="str">
        <f>IF($H261=0,"",VLOOKUP($G261,Data!$G$3:$BA$2935,36,FALSE))</f>
        <v/>
      </c>
      <c r="AR261" s="4" t="str">
        <f>IF($H261=0,"",VLOOKUP($G261,Data!$G$3:$BA$2935,37,FALSE))</f>
        <v/>
      </c>
      <c r="AS261" s="4" t="str">
        <f>IF($H261=0,"",VLOOKUP($G261,Data!$G$3:$BA$2935,38,FALSE))</f>
        <v/>
      </c>
      <c r="AT261" s="4" t="str">
        <f>IF($H261=0,"",VLOOKUP($G261,Data!$G$3:$BA$2935,39,FALSE))</f>
        <v/>
      </c>
    </row>
    <row r="262" spans="1:46" x14ac:dyDescent="0.25">
      <c r="A262" s="4">
        <f>PSSE!A264</f>
        <v>955021</v>
      </c>
      <c r="B262" s="4" t="str">
        <f>PSSE!B264</f>
        <v>DAKRINH_H1</v>
      </c>
      <c r="C262" s="4">
        <f>PSSE!D264</f>
        <v>13.8</v>
      </c>
      <c r="D262" s="4">
        <f>PSSE!E264</f>
        <v>75</v>
      </c>
      <c r="E262" s="4" t="str">
        <f>PSSE!F264</f>
        <v>TD</v>
      </c>
      <c r="F262" s="4">
        <f>PSSE!G264</f>
        <v>1</v>
      </c>
      <c r="G262" s="4" t="str">
        <f t="shared" si="4"/>
        <v>GOV13.875TD1</v>
      </c>
      <c r="H262" s="4">
        <f>COUNTIF(Data!$G$3:$BA$2935,GOV!$G262)</f>
        <v>1</v>
      </c>
      <c r="I262" s="4" t="str">
        <f>IF($H262=0,"",VLOOKUP($G262,Data!$G$3:$BA$2935,2,FALSE))</f>
        <v>'HYGOV'</v>
      </c>
      <c r="J262" s="4">
        <f>PSSE!C264</f>
        <v>2</v>
      </c>
      <c r="K262" s="4">
        <f>IF($H262=0,"",VLOOKUP($G262,Data!$G$3:$BA$2935,4,FALSE))</f>
        <v>0.03</v>
      </c>
      <c r="L262" s="4">
        <f>IF($H262=0,"",VLOOKUP($G262,Data!$G$3:$BA$2935,5,FALSE))</f>
        <v>0.18</v>
      </c>
      <c r="M262" s="4">
        <f>IF($H262=0,"",VLOOKUP($G262,Data!$G$3:$BA$2935,6,FALSE))</f>
        <v>6.64</v>
      </c>
      <c r="N262" s="4">
        <f>IF($H262=0,"",VLOOKUP($G262,Data!$G$3:$BA$2935,7,FALSE))</f>
        <v>0.05</v>
      </c>
      <c r="O262" s="4">
        <f>IF($H262=0,"",VLOOKUP($G262,Data!$G$3:$BA$2935,8,FALSE))</f>
        <v>0.5</v>
      </c>
      <c r="P262" s="4">
        <f>IF($H262=0,"",VLOOKUP($G262,Data!$G$3:$BA$2935,9,FALSE))</f>
        <v>0.15</v>
      </c>
      <c r="Q262" s="4">
        <f>IF($H262=0,"",VLOOKUP($G262,Data!$G$3:$BA$2935,10,FALSE))</f>
        <v>1</v>
      </c>
      <c r="R262" s="4">
        <f>IF($H262=0,"",VLOOKUP($G262,Data!$G$3:$BA$2935,11,FALSE))</f>
        <v>0</v>
      </c>
      <c r="S262" s="4">
        <f>IF($H262=0,"",VLOOKUP($G262,Data!$G$3:$BA$2935,12,FALSE))</f>
        <v>1.66</v>
      </c>
      <c r="T262" s="4">
        <f>IF($H262=0,"",VLOOKUP($G262,Data!$G$3:$BA$2935,13,FALSE))</f>
        <v>1.41</v>
      </c>
      <c r="U262" s="4">
        <f>IF($H262=0,"",VLOOKUP($G262,Data!$G$3:$BA$2935,14,FALSE))</f>
        <v>0.499</v>
      </c>
      <c r="V262" s="4">
        <f>IF($H262=0,"",VLOOKUP($G262,Data!$G$3:$BA$2935,15,FALSE))</f>
        <v>0.06</v>
      </c>
      <c r="W262" s="4" t="str">
        <f>IF($H262=0,"",VLOOKUP($G262,Data!$G$3:$BA$2935,16,FALSE))</f>
        <v>/</v>
      </c>
      <c r="X262" s="4" t="str">
        <f>IF($H262=0,"",VLOOKUP($G262,Data!$G$3:$BA$2935,17,FALSE))</f>
        <v>/</v>
      </c>
      <c r="Y262" s="4" t="str">
        <f>IF($H262=0,"",VLOOKUP($G262,Data!$G$3:$BA$2935,18,FALSE))</f>
        <v/>
      </c>
      <c r="Z262" s="4" t="str">
        <f>IF($H262=0,"",VLOOKUP($G262,Data!$G$3:$BA$2935,19,FALSE))</f>
        <v/>
      </c>
      <c r="AA262" s="4" t="str">
        <f>IF($H262=0,"",VLOOKUP($G262,Data!$G$3:$BA$2935,20,FALSE))</f>
        <v/>
      </c>
      <c r="AB262" s="4" t="str">
        <f>IF($H262=0,"",VLOOKUP($G262,Data!$G$3:$BA$2935,21,FALSE))</f>
        <v/>
      </c>
      <c r="AC262" s="4" t="str">
        <f>IF($H262=0,"",VLOOKUP($G262,Data!$G$3:$BA$2935,22,FALSE))</f>
        <v/>
      </c>
      <c r="AD262" s="4" t="str">
        <f>IF($H262=0,"",VLOOKUP($G262,Data!$G$3:$BA$2935,23,FALSE))</f>
        <v/>
      </c>
      <c r="AE262" s="4" t="str">
        <f>IF($H262=0,"",VLOOKUP($G262,Data!$G$3:$BA$2935,24,FALSE))</f>
        <v/>
      </c>
      <c r="AF262" s="4" t="str">
        <f>IF($H262=0,"",VLOOKUP($G262,Data!$G$3:$BA$2935,25,FALSE))</f>
        <v/>
      </c>
      <c r="AG262" s="4" t="str">
        <f>IF($H262=0,"",VLOOKUP($G262,Data!$G$3:$BA$2935,26,FALSE))</f>
        <v/>
      </c>
      <c r="AH262" s="4" t="str">
        <f>IF($H262=0,"",VLOOKUP($G262,Data!$G$3:$BA$2935,27,FALSE))</f>
        <v/>
      </c>
      <c r="AI262" s="4" t="str">
        <f>IF($H262=0,"",VLOOKUP($G262,Data!$G$3:$BA$2935,28,FALSE))</f>
        <v/>
      </c>
      <c r="AJ262" s="4" t="str">
        <f>IF($H262=0,"",VLOOKUP($G262,Data!$G$3:$BA$2935,29,FALSE))</f>
        <v/>
      </c>
      <c r="AK262" s="4" t="str">
        <f>IF($H262=0,"",VLOOKUP($G262,Data!$G$3:$BA$2935,30,FALSE))</f>
        <v/>
      </c>
      <c r="AL262" s="4" t="str">
        <f>IF($H262=0,"",VLOOKUP($G262,Data!$G$3:$BA$2935,31,FALSE))</f>
        <v/>
      </c>
      <c r="AM262" s="4" t="str">
        <f>IF($H262=0,"",VLOOKUP($G262,Data!$G$3:$BA$2935,32,FALSE))</f>
        <v/>
      </c>
      <c r="AN262" s="4" t="str">
        <f>IF($H262=0,"",VLOOKUP($G262,Data!$G$3:$BA$2935,33,FALSE))</f>
        <v/>
      </c>
      <c r="AO262" s="4" t="str">
        <f>IF($H262=0,"",VLOOKUP($G262,Data!$G$3:$BA$2935,34,FALSE))</f>
        <v/>
      </c>
      <c r="AP262" s="4" t="str">
        <f>IF($H262=0,"",VLOOKUP($G262,Data!$G$3:$BA$2935,35,FALSE))</f>
        <v/>
      </c>
      <c r="AQ262" s="4" t="str">
        <f>IF($H262=0,"",VLOOKUP($G262,Data!$G$3:$BA$2935,36,FALSE))</f>
        <v/>
      </c>
      <c r="AR262" s="4" t="str">
        <f>IF($H262=0,"",VLOOKUP($G262,Data!$G$3:$BA$2935,37,FALSE))</f>
        <v/>
      </c>
      <c r="AS262" s="4" t="str">
        <f>IF($H262=0,"",VLOOKUP($G262,Data!$G$3:$BA$2935,38,FALSE))</f>
        <v/>
      </c>
      <c r="AT262" s="4" t="str">
        <f>IF($H262=0,"",VLOOKUP($G262,Data!$G$3:$BA$2935,39,FALSE))</f>
        <v/>
      </c>
    </row>
    <row r="263" spans="1:46" x14ac:dyDescent="0.25">
      <c r="A263" s="4">
        <f>PSSE!A265</f>
        <v>955022</v>
      </c>
      <c r="B263" s="4" t="str">
        <f>PSSE!B265</f>
        <v>DAKRINH_H2</v>
      </c>
      <c r="C263" s="4">
        <f>PSSE!D265</f>
        <v>13.8</v>
      </c>
      <c r="D263" s="4">
        <f>PSSE!E265</f>
        <v>75</v>
      </c>
      <c r="E263" s="4" t="str">
        <f>PSSE!F265</f>
        <v>TD</v>
      </c>
      <c r="F263" s="4">
        <f>PSSE!G265</f>
        <v>1</v>
      </c>
      <c r="G263" s="4" t="str">
        <f t="shared" si="4"/>
        <v>GOV13.875TD1</v>
      </c>
      <c r="H263" s="4">
        <f>COUNTIF(Data!$G$3:$BA$2935,GOV!$G263)</f>
        <v>1</v>
      </c>
      <c r="I263" s="4" t="str">
        <f>IF($H263=0,"",VLOOKUP($G263,Data!$G$3:$BA$2935,2,FALSE))</f>
        <v>'HYGOV'</v>
      </c>
      <c r="J263" s="4">
        <f>PSSE!C265</f>
        <v>1</v>
      </c>
      <c r="K263" s="4">
        <f>IF($H263=0,"",VLOOKUP($G263,Data!$G$3:$BA$2935,4,FALSE))</f>
        <v>0.03</v>
      </c>
      <c r="L263" s="4">
        <f>IF($H263=0,"",VLOOKUP($G263,Data!$G$3:$BA$2935,5,FALSE))</f>
        <v>0.18</v>
      </c>
      <c r="M263" s="4">
        <f>IF($H263=0,"",VLOOKUP($G263,Data!$G$3:$BA$2935,6,FALSE))</f>
        <v>6.64</v>
      </c>
      <c r="N263" s="4">
        <f>IF($H263=0,"",VLOOKUP($G263,Data!$G$3:$BA$2935,7,FALSE))</f>
        <v>0.05</v>
      </c>
      <c r="O263" s="4">
        <f>IF($H263=0,"",VLOOKUP($G263,Data!$G$3:$BA$2935,8,FALSE))</f>
        <v>0.5</v>
      </c>
      <c r="P263" s="4">
        <f>IF($H263=0,"",VLOOKUP($G263,Data!$G$3:$BA$2935,9,FALSE))</f>
        <v>0.15</v>
      </c>
      <c r="Q263" s="4">
        <f>IF($H263=0,"",VLOOKUP($G263,Data!$G$3:$BA$2935,10,FALSE))</f>
        <v>1</v>
      </c>
      <c r="R263" s="4">
        <f>IF($H263=0,"",VLOOKUP($G263,Data!$G$3:$BA$2935,11,FALSE))</f>
        <v>0</v>
      </c>
      <c r="S263" s="4">
        <f>IF($H263=0,"",VLOOKUP($G263,Data!$G$3:$BA$2935,12,FALSE))</f>
        <v>1.66</v>
      </c>
      <c r="T263" s="4">
        <f>IF($H263=0,"",VLOOKUP($G263,Data!$G$3:$BA$2935,13,FALSE))</f>
        <v>1.41</v>
      </c>
      <c r="U263" s="4">
        <f>IF($H263=0,"",VLOOKUP($G263,Data!$G$3:$BA$2935,14,FALSE))</f>
        <v>0.499</v>
      </c>
      <c r="V263" s="4">
        <f>IF($H263=0,"",VLOOKUP($G263,Data!$G$3:$BA$2935,15,FALSE))</f>
        <v>0.06</v>
      </c>
      <c r="W263" s="4" t="str">
        <f>IF($H263=0,"",VLOOKUP($G263,Data!$G$3:$BA$2935,16,FALSE))</f>
        <v>/</v>
      </c>
      <c r="X263" s="4" t="str">
        <f>IF($H263=0,"",VLOOKUP($G263,Data!$G$3:$BA$2935,17,FALSE))</f>
        <v>/</v>
      </c>
      <c r="Y263" s="4" t="str">
        <f>IF($H263=0,"",VLOOKUP($G263,Data!$G$3:$BA$2935,18,FALSE))</f>
        <v/>
      </c>
      <c r="Z263" s="4" t="str">
        <f>IF($H263=0,"",VLOOKUP($G263,Data!$G$3:$BA$2935,19,FALSE))</f>
        <v/>
      </c>
      <c r="AA263" s="4" t="str">
        <f>IF($H263=0,"",VLOOKUP($G263,Data!$G$3:$BA$2935,20,FALSE))</f>
        <v/>
      </c>
      <c r="AB263" s="4" t="str">
        <f>IF($H263=0,"",VLOOKUP($G263,Data!$G$3:$BA$2935,21,FALSE))</f>
        <v/>
      </c>
      <c r="AC263" s="4" t="str">
        <f>IF($H263=0,"",VLOOKUP($G263,Data!$G$3:$BA$2935,22,FALSE))</f>
        <v/>
      </c>
      <c r="AD263" s="4" t="str">
        <f>IF($H263=0,"",VLOOKUP($G263,Data!$G$3:$BA$2935,23,FALSE))</f>
        <v/>
      </c>
      <c r="AE263" s="4" t="str">
        <f>IF($H263=0,"",VLOOKUP($G263,Data!$G$3:$BA$2935,24,FALSE))</f>
        <v/>
      </c>
      <c r="AF263" s="4" t="str">
        <f>IF($H263=0,"",VLOOKUP($G263,Data!$G$3:$BA$2935,25,FALSE))</f>
        <v/>
      </c>
      <c r="AG263" s="4" t="str">
        <f>IF($H263=0,"",VLOOKUP($G263,Data!$G$3:$BA$2935,26,FALSE))</f>
        <v/>
      </c>
      <c r="AH263" s="4" t="str">
        <f>IF($H263=0,"",VLOOKUP($G263,Data!$G$3:$BA$2935,27,FALSE))</f>
        <v/>
      </c>
      <c r="AI263" s="4" t="str">
        <f>IF($H263=0,"",VLOOKUP($G263,Data!$G$3:$BA$2935,28,FALSE))</f>
        <v/>
      </c>
      <c r="AJ263" s="4" t="str">
        <f>IF($H263=0,"",VLOOKUP($G263,Data!$G$3:$BA$2935,29,FALSE))</f>
        <v/>
      </c>
      <c r="AK263" s="4" t="str">
        <f>IF($H263=0,"",VLOOKUP($G263,Data!$G$3:$BA$2935,30,FALSE))</f>
        <v/>
      </c>
      <c r="AL263" s="4" t="str">
        <f>IF($H263=0,"",VLOOKUP($G263,Data!$G$3:$BA$2935,31,FALSE))</f>
        <v/>
      </c>
      <c r="AM263" s="4" t="str">
        <f>IF($H263=0,"",VLOOKUP($G263,Data!$G$3:$BA$2935,32,FALSE))</f>
        <v/>
      </c>
      <c r="AN263" s="4" t="str">
        <f>IF($H263=0,"",VLOOKUP($G263,Data!$G$3:$BA$2935,33,FALSE))</f>
        <v/>
      </c>
      <c r="AO263" s="4" t="str">
        <f>IF($H263=0,"",VLOOKUP($G263,Data!$G$3:$BA$2935,34,FALSE))</f>
        <v/>
      </c>
      <c r="AP263" s="4" t="str">
        <f>IF($H263=0,"",VLOOKUP($G263,Data!$G$3:$BA$2935,35,FALSE))</f>
        <v/>
      </c>
      <c r="AQ263" s="4" t="str">
        <f>IF($H263=0,"",VLOOKUP($G263,Data!$G$3:$BA$2935,36,FALSE))</f>
        <v/>
      </c>
      <c r="AR263" s="4" t="str">
        <f>IF($H263=0,"",VLOOKUP($G263,Data!$G$3:$BA$2935,37,FALSE))</f>
        <v/>
      </c>
      <c r="AS263" s="4" t="str">
        <f>IF($H263=0,"",VLOOKUP($G263,Data!$G$3:$BA$2935,38,FALSE))</f>
        <v/>
      </c>
      <c r="AT263" s="4" t="str">
        <f>IF($H263=0,"",VLOOKUP($G263,Data!$G$3:$BA$2935,39,FALSE))</f>
        <v/>
      </c>
    </row>
    <row r="264" spans="1:46" x14ac:dyDescent="0.25">
      <c r="A264" s="4">
        <f>PSSE!A266</f>
        <v>956011</v>
      </c>
      <c r="B264" s="4" t="str">
        <f>PSSE!B266</f>
        <v>DONGNAI3_H1</v>
      </c>
      <c r="C264" s="4">
        <f>PSSE!D266</f>
        <v>13.8</v>
      </c>
      <c r="D264" s="4">
        <f>PSSE!E266</f>
        <v>87</v>
      </c>
      <c r="E264" s="4" t="str">
        <f>PSSE!F266</f>
        <v>TD</v>
      </c>
      <c r="F264" s="4">
        <f>PSSE!G266</f>
        <v>1</v>
      </c>
      <c r="G264" s="4" t="str">
        <f t="shared" si="4"/>
        <v>GOV13.887TD1</v>
      </c>
      <c r="H264" s="4">
        <f>COUNTIF(Data!$G$3:$BA$2935,GOV!$G264)</f>
        <v>1</v>
      </c>
      <c r="I264" s="4" t="str">
        <f>IF($H264=0,"",VLOOKUP($G264,Data!$G$3:$BA$2935,2,FALSE))</f>
        <v>'HYGOV'</v>
      </c>
      <c r="J264" s="4">
        <f>PSSE!C266</f>
        <v>1</v>
      </c>
      <c r="K264" s="4">
        <f>IF($H264=0,"",VLOOKUP($G264,Data!$G$3:$BA$2935,4,FALSE))</f>
        <v>0.06</v>
      </c>
      <c r="L264" s="4">
        <f>IF($H264=0,"",VLOOKUP($G264,Data!$G$3:$BA$2935,5,FALSE))</f>
        <v>0.4</v>
      </c>
      <c r="M264" s="4">
        <f>IF($H264=0,"",VLOOKUP($G264,Data!$G$3:$BA$2935,6,FALSE))</f>
        <v>3</v>
      </c>
      <c r="N264" s="4">
        <f>IF($H264=0,"",VLOOKUP($G264,Data!$G$3:$BA$2935,7,FALSE))</f>
        <v>9.9000000000000005E-2</v>
      </c>
      <c r="O264" s="4">
        <f>IF($H264=0,"",VLOOKUP($G264,Data!$G$3:$BA$2935,8,FALSE))</f>
        <v>0.4</v>
      </c>
      <c r="P264" s="4">
        <f>IF($H264=0,"",VLOOKUP($G264,Data!$G$3:$BA$2935,9,FALSE))</f>
        <v>0.15</v>
      </c>
      <c r="Q264" s="4">
        <f>IF($H264=0,"",VLOOKUP($G264,Data!$G$3:$BA$2935,10,FALSE))</f>
        <v>1</v>
      </c>
      <c r="R264" s="4">
        <f>IF($H264=0,"",VLOOKUP($G264,Data!$G$3:$BA$2935,11,FALSE))</f>
        <v>0.1</v>
      </c>
      <c r="S264" s="4">
        <f>IF($H264=0,"",VLOOKUP($G264,Data!$G$3:$BA$2935,12,FALSE))</f>
        <v>1.35</v>
      </c>
      <c r="T264" s="4">
        <f>IF($H264=0,"",VLOOKUP($G264,Data!$G$3:$BA$2935,13,FALSE))</f>
        <v>1.4</v>
      </c>
      <c r="U264" s="4">
        <f>IF($H264=0,"",VLOOKUP($G264,Data!$G$3:$BA$2935,14,FALSE))</f>
        <v>0.1</v>
      </c>
      <c r="V264" s="4">
        <f>IF($H264=0,"",VLOOKUP($G264,Data!$G$3:$BA$2935,15,FALSE))</f>
        <v>0.1</v>
      </c>
      <c r="W264" s="4" t="str">
        <f>IF($H264=0,"",VLOOKUP($G264,Data!$G$3:$BA$2935,16,FALSE))</f>
        <v>/</v>
      </c>
      <c r="X264" s="4" t="str">
        <f>IF($H264=0,"",VLOOKUP($G264,Data!$G$3:$BA$2935,17,FALSE))</f>
        <v>/</v>
      </c>
      <c r="Y264" s="4" t="str">
        <f>IF($H264=0,"",VLOOKUP($G264,Data!$G$3:$BA$2935,18,FALSE))</f>
        <v/>
      </c>
      <c r="Z264" s="4" t="str">
        <f>IF($H264=0,"",VLOOKUP($G264,Data!$G$3:$BA$2935,19,FALSE))</f>
        <v/>
      </c>
      <c r="AA264" s="4" t="str">
        <f>IF($H264=0,"",VLOOKUP($G264,Data!$G$3:$BA$2935,20,FALSE))</f>
        <v/>
      </c>
      <c r="AB264" s="4" t="str">
        <f>IF($H264=0,"",VLOOKUP($G264,Data!$G$3:$BA$2935,21,FALSE))</f>
        <v/>
      </c>
      <c r="AC264" s="4" t="str">
        <f>IF($H264=0,"",VLOOKUP($G264,Data!$G$3:$BA$2935,22,FALSE))</f>
        <v/>
      </c>
      <c r="AD264" s="4" t="str">
        <f>IF($H264=0,"",VLOOKUP($G264,Data!$G$3:$BA$2935,23,FALSE))</f>
        <v/>
      </c>
      <c r="AE264" s="4" t="str">
        <f>IF($H264=0,"",VLOOKUP($G264,Data!$G$3:$BA$2935,24,FALSE))</f>
        <v/>
      </c>
      <c r="AF264" s="4" t="str">
        <f>IF($H264=0,"",VLOOKUP($G264,Data!$G$3:$BA$2935,25,FALSE))</f>
        <v/>
      </c>
      <c r="AG264" s="4" t="str">
        <f>IF($H264=0,"",VLOOKUP($G264,Data!$G$3:$BA$2935,26,FALSE))</f>
        <v/>
      </c>
      <c r="AH264" s="4" t="str">
        <f>IF($H264=0,"",VLOOKUP($G264,Data!$G$3:$BA$2935,27,FALSE))</f>
        <v/>
      </c>
      <c r="AI264" s="4" t="str">
        <f>IF($H264=0,"",VLOOKUP($G264,Data!$G$3:$BA$2935,28,FALSE))</f>
        <v/>
      </c>
      <c r="AJ264" s="4" t="str">
        <f>IF($H264=0,"",VLOOKUP($G264,Data!$G$3:$BA$2935,29,FALSE))</f>
        <v/>
      </c>
      <c r="AK264" s="4" t="str">
        <f>IF($H264=0,"",VLOOKUP($G264,Data!$G$3:$BA$2935,30,FALSE))</f>
        <v/>
      </c>
      <c r="AL264" s="4" t="str">
        <f>IF($H264=0,"",VLOOKUP($G264,Data!$G$3:$BA$2935,31,FALSE))</f>
        <v/>
      </c>
      <c r="AM264" s="4" t="str">
        <f>IF($H264=0,"",VLOOKUP($G264,Data!$G$3:$BA$2935,32,FALSE))</f>
        <v/>
      </c>
      <c r="AN264" s="4" t="str">
        <f>IF($H264=0,"",VLOOKUP($G264,Data!$G$3:$BA$2935,33,FALSE))</f>
        <v/>
      </c>
      <c r="AO264" s="4" t="str">
        <f>IF($H264=0,"",VLOOKUP($G264,Data!$G$3:$BA$2935,34,FALSE))</f>
        <v/>
      </c>
      <c r="AP264" s="4" t="str">
        <f>IF($H264=0,"",VLOOKUP($G264,Data!$G$3:$BA$2935,35,FALSE))</f>
        <v/>
      </c>
      <c r="AQ264" s="4" t="str">
        <f>IF($H264=0,"",VLOOKUP($G264,Data!$G$3:$BA$2935,36,FALSE))</f>
        <v/>
      </c>
      <c r="AR264" s="4" t="str">
        <f>IF($H264=0,"",VLOOKUP($G264,Data!$G$3:$BA$2935,37,FALSE))</f>
        <v/>
      </c>
      <c r="AS264" s="4" t="str">
        <f>IF($H264=0,"",VLOOKUP($G264,Data!$G$3:$BA$2935,38,FALSE))</f>
        <v/>
      </c>
      <c r="AT264" s="4" t="str">
        <f>IF($H264=0,"",VLOOKUP($G264,Data!$G$3:$BA$2935,39,FALSE))</f>
        <v/>
      </c>
    </row>
    <row r="265" spans="1:46" x14ac:dyDescent="0.25">
      <c r="A265" s="4">
        <f>PSSE!A267</f>
        <v>956012</v>
      </c>
      <c r="B265" s="4" t="str">
        <f>PSSE!B267</f>
        <v>DONGNAI3_H2</v>
      </c>
      <c r="C265" s="4">
        <f>PSSE!D267</f>
        <v>13.8</v>
      </c>
      <c r="D265" s="4">
        <f>PSSE!E267</f>
        <v>87</v>
      </c>
      <c r="E265" s="4" t="str">
        <f>PSSE!F267</f>
        <v>TD</v>
      </c>
      <c r="F265" s="4">
        <f>PSSE!G267</f>
        <v>1</v>
      </c>
      <c r="G265" s="4" t="str">
        <f t="shared" si="4"/>
        <v>GOV13.887TD1</v>
      </c>
      <c r="H265" s="4">
        <f>COUNTIF(Data!$G$3:$BA$2935,GOV!$G265)</f>
        <v>1</v>
      </c>
      <c r="I265" s="4" t="str">
        <f>IF($H265=0,"",VLOOKUP($G265,Data!$G$3:$BA$2935,2,FALSE))</f>
        <v>'HYGOV'</v>
      </c>
      <c r="J265" s="4">
        <f>PSSE!C267</f>
        <v>1</v>
      </c>
      <c r="K265" s="4">
        <f>IF($H265=0,"",VLOOKUP($G265,Data!$G$3:$BA$2935,4,FALSE))</f>
        <v>0.06</v>
      </c>
      <c r="L265" s="4">
        <f>IF($H265=0,"",VLOOKUP($G265,Data!$G$3:$BA$2935,5,FALSE))</f>
        <v>0.4</v>
      </c>
      <c r="M265" s="4">
        <f>IF($H265=0,"",VLOOKUP($G265,Data!$G$3:$BA$2935,6,FALSE))</f>
        <v>3</v>
      </c>
      <c r="N265" s="4">
        <f>IF($H265=0,"",VLOOKUP($G265,Data!$G$3:$BA$2935,7,FALSE))</f>
        <v>9.9000000000000005E-2</v>
      </c>
      <c r="O265" s="4">
        <f>IF($H265=0,"",VLOOKUP($G265,Data!$G$3:$BA$2935,8,FALSE))</f>
        <v>0.4</v>
      </c>
      <c r="P265" s="4">
        <f>IF($H265=0,"",VLOOKUP($G265,Data!$G$3:$BA$2935,9,FALSE))</f>
        <v>0.15</v>
      </c>
      <c r="Q265" s="4">
        <f>IF($H265=0,"",VLOOKUP($G265,Data!$G$3:$BA$2935,10,FALSE))</f>
        <v>1</v>
      </c>
      <c r="R265" s="4">
        <f>IF($H265=0,"",VLOOKUP($G265,Data!$G$3:$BA$2935,11,FALSE))</f>
        <v>0.1</v>
      </c>
      <c r="S265" s="4">
        <f>IF($H265=0,"",VLOOKUP($G265,Data!$G$3:$BA$2935,12,FALSE))</f>
        <v>1.35</v>
      </c>
      <c r="T265" s="4">
        <f>IF($H265=0,"",VLOOKUP($G265,Data!$G$3:$BA$2935,13,FALSE))</f>
        <v>1.4</v>
      </c>
      <c r="U265" s="4">
        <f>IF($H265=0,"",VLOOKUP($G265,Data!$G$3:$BA$2935,14,FALSE))</f>
        <v>0.1</v>
      </c>
      <c r="V265" s="4">
        <f>IF($H265=0,"",VLOOKUP($G265,Data!$G$3:$BA$2935,15,FALSE))</f>
        <v>0.1</v>
      </c>
      <c r="W265" s="4" t="str">
        <f>IF($H265=0,"",VLOOKUP($G265,Data!$G$3:$BA$2935,16,FALSE))</f>
        <v>/</v>
      </c>
      <c r="X265" s="4" t="str">
        <f>IF($H265=0,"",VLOOKUP($G265,Data!$G$3:$BA$2935,17,FALSE))</f>
        <v>/</v>
      </c>
      <c r="Y265" s="4" t="str">
        <f>IF($H265=0,"",VLOOKUP($G265,Data!$G$3:$BA$2935,18,FALSE))</f>
        <v/>
      </c>
      <c r="Z265" s="4" t="str">
        <f>IF($H265=0,"",VLOOKUP($G265,Data!$G$3:$BA$2935,19,FALSE))</f>
        <v/>
      </c>
      <c r="AA265" s="4" t="str">
        <f>IF($H265=0,"",VLOOKUP($G265,Data!$G$3:$BA$2935,20,FALSE))</f>
        <v/>
      </c>
      <c r="AB265" s="4" t="str">
        <f>IF($H265=0,"",VLOOKUP($G265,Data!$G$3:$BA$2935,21,FALSE))</f>
        <v/>
      </c>
      <c r="AC265" s="4" t="str">
        <f>IF($H265=0,"",VLOOKUP($G265,Data!$G$3:$BA$2935,22,FALSE))</f>
        <v/>
      </c>
      <c r="AD265" s="4" t="str">
        <f>IF($H265=0,"",VLOOKUP($G265,Data!$G$3:$BA$2935,23,FALSE))</f>
        <v/>
      </c>
      <c r="AE265" s="4" t="str">
        <f>IF($H265=0,"",VLOOKUP($G265,Data!$G$3:$BA$2935,24,FALSE))</f>
        <v/>
      </c>
      <c r="AF265" s="4" t="str">
        <f>IF($H265=0,"",VLOOKUP($G265,Data!$G$3:$BA$2935,25,FALSE))</f>
        <v/>
      </c>
      <c r="AG265" s="4" t="str">
        <f>IF($H265=0,"",VLOOKUP($G265,Data!$G$3:$BA$2935,26,FALSE))</f>
        <v/>
      </c>
      <c r="AH265" s="4" t="str">
        <f>IF($H265=0,"",VLOOKUP($G265,Data!$G$3:$BA$2935,27,FALSE))</f>
        <v/>
      </c>
      <c r="AI265" s="4" t="str">
        <f>IF($H265=0,"",VLOOKUP($G265,Data!$G$3:$BA$2935,28,FALSE))</f>
        <v/>
      </c>
      <c r="AJ265" s="4" t="str">
        <f>IF($H265=0,"",VLOOKUP($G265,Data!$G$3:$BA$2935,29,FALSE))</f>
        <v/>
      </c>
      <c r="AK265" s="4" t="str">
        <f>IF($H265=0,"",VLOOKUP($G265,Data!$G$3:$BA$2935,30,FALSE))</f>
        <v/>
      </c>
      <c r="AL265" s="4" t="str">
        <f>IF($H265=0,"",VLOOKUP($G265,Data!$G$3:$BA$2935,31,FALSE))</f>
        <v/>
      </c>
      <c r="AM265" s="4" t="str">
        <f>IF($H265=0,"",VLOOKUP($G265,Data!$G$3:$BA$2935,32,FALSE))</f>
        <v/>
      </c>
      <c r="AN265" s="4" t="str">
        <f>IF($H265=0,"",VLOOKUP($G265,Data!$G$3:$BA$2935,33,FALSE))</f>
        <v/>
      </c>
      <c r="AO265" s="4" t="str">
        <f>IF($H265=0,"",VLOOKUP($G265,Data!$G$3:$BA$2935,34,FALSE))</f>
        <v/>
      </c>
      <c r="AP265" s="4" t="str">
        <f>IF($H265=0,"",VLOOKUP($G265,Data!$G$3:$BA$2935,35,FALSE))</f>
        <v/>
      </c>
      <c r="AQ265" s="4" t="str">
        <f>IF($H265=0,"",VLOOKUP($G265,Data!$G$3:$BA$2935,36,FALSE))</f>
        <v/>
      </c>
      <c r="AR265" s="4" t="str">
        <f>IF($H265=0,"",VLOOKUP($G265,Data!$G$3:$BA$2935,37,FALSE))</f>
        <v/>
      </c>
      <c r="AS265" s="4" t="str">
        <f>IF($H265=0,"",VLOOKUP($G265,Data!$G$3:$BA$2935,38,FALSE))</f>
        <v/>
      </c>
      <c r="AT265" s="4" t="str">
        <f>IF($H265=0,"",VLOOKUP($G265,Data!$G$3:$BA$2935,39,FALSE))</f>
        <v/>
      </c>
    </row>
    <row r="266" spans="1:46" x14ac:dyDescent="0.25">
      <c r="A266" s="4">
        <f>PSSE!A268</f>
        <v>956021</v>
      </c>
      <c r="B266" s="4" t="str">
        <f>PSSE!B268</f>
        <v>BUONTUASA_H1</v>
      </c>
      <c r="C266" s="4">
        <f>PSSE!D268</f>
        <v>10.5</v>
      </c>
      <c r="D266" s="4">
        <f>PSSE!E268</f>
        <v>55</v>
      </c>
      <c r="E266" s="4" t="str">
        <f>PSSE!F268</f>
        <v>TD</v>
      </c>
      <c r="F266" s="4">
        <f>PSSE!G268</f>
        <v>1</v>
      </c>
      <c r="G266" s="4" t="str">
        <f t="shared" si="4"/>
        <v>GOV10.555TD1</v>
      </c>
      <c r="H266" s="4">
        <f>COUNTIF(Data!$G$3:$BA$2935,GOV!$G266)</f>
        <v>1</v>
      </c>
      <c r="I266" s="4" t="str">
        <f>IF($H266=0,"",VLOOKUP($G266,Data!$G$3:$BA$2935,2,FALSE))</f>
        <v>'HYGOV'</v>
      </c>
      <c r="J266" s="4">
        <f>PSSE!C268</f>
        <v>1</v>
      </c>
      <c r="K266" s="4">
        <f>IF($H266=0,"",VLOOKUP($G266,Data!$G$3:$BA$2935,4,FALSE))</f>
        <v>0.06</v>
      </c>
      <c r="L266" s="4">
        <f>IF($H266=0,"",VLOOKUP($G266,Data!$G$3:$BA$2935,5,FALSE))</f>
        <v>0.4</v>
      </c>
      <c r="M266" s="4">
        <f>IF($H266=0,"",VLOOKUP($G266,Data!$G$3:$BA$2935,6,FALSE))</f>
        <v>3</v>
      </c>
      <c r="N266" s="4">
        <f>IF($H266=0,"",VLOOKUP($G266,Data!$G$3:$BA$2935,7,FALSE))</f>
        <v>9.9000000000000005E-2</v>
      </c>
      <c r="O266" s="4">
        <f>IF($H266=0,"",VLOOKUP($G266,Data!$G$3:$BA$2935,8,FALSE))</f>
        <v>0.4</v>
      </c>
      <c r="P266" s="4">
        <f>IF($H266=0,"",VLOOKUP($G266,Data!$G$3:$BA$2935,9,FALSE))</f>
        <v>0.15</v>
      </c>
      <c r="Q266" s="4">
        <f>IF($H266=0,"",VLOOKUP($G266,Data!$G$3:$BA$2935,10,FALSE))</f>
        <v>1</v>
      </c>
      <c r="R266" s="4">
        <f>IF($H266=0,"",VLOOKUP($G266,Data!$G$3:$BA$2935,11,FALSE))</f>
        <v>0.1</v>
      </c>
      <c r="S266" s="4">
        <f>IF($H266=0,"",VLOOKUP($G266,Data!$G$3:$BA$2935,12,FALSE))</f>
        <v>1.35</v>
      </c>
      <c r="T266" s="4">
        <f>IF($H266=0,"",VLOOKUP($G266,Data!$G$3:$BA$2935,13,FALSE))</f>
        <v>1.4</v>
      </c>
      <c r="U266" s="4">
        <f>IF($H266=0,"",VLOOKUP($G266,Data!$G$3:$BA$2935,14,FALSE))</f>
        <v>0.1</v>
      </c>
      <c r="V266" s="4">
        <f>IF($H266=0,"",VLOOKUP($G266,Data!$G$3:$BA$2935,15,FALSE))</f>
        <v>0.1</v>
      </c>
      <c r="W266" s="4" t="str">
        <f>IF($H266=0,"",VLOOKUP($G266,Data!$G$3:$BA$2935,16,FALSE))</f>
        <v>/</v>
      </c>
      <c r="X266" s="4" t="str">
        <f>IF($H266=0,"",VLOOKUP($G266,Data!$G$3:$BA$2935,17,FALSE))</f>
        <v>/</v>
      </c>
      <c r="Y266" s="4" t="str">
        <f>IF($H266=0,"",VLOOKUP($G266,Data!$G$3:$BA$2935,18,FALSE))</f>
        <v/>
      </c>
      <c r="Z266" s="4" t="str">
        <f>IF($H266=0,"",VLOOKUP($G266,Data!$G$3:$BA$2935,19,FALSE))</f>
        <v/>
      </c>
      <c r="AA266" s="4" t="str">
        <f>IF($H266=0,"",VLOOKUP($G266,Data!$G$3:$BA$2935,20,FALSE))</f>
        <v/>
      </c>
      <c r="AB266" s="4" t="str">
        <f>IF($H266=0,"",VLOOKUP($G266,Data!$G$3:$BA$2935,21,FALSE))</f>
        <v/>
      </c>
      <c r="AC266" s="4" t="str">
        <f>IF($H266=0,"",VLOOKUP($G266,Data!$G$3:$BA$2935,22,FALSE))</f>
        <v/>
      </c>
      <c r="AD266" s="4" t="str">
        <f>IF($H266=0,"",VLOOKUP($G266,Data!$G$3:$BA$2935,23,FALSE))</f>
        <v/>
      </c>
      <c r="AE266" s="4" t="str">
        <f>IF($H266=0,"",VLOOKUP($G266,Data!$G$3:$BA$2935,24,FALSE))</f>
        <v/>
      </c>
      <c r="AF266" s="4" t="str">
        <f>IF($H266=0,"",VLOOKUP($G266,Data!$G$3:$BA$2935,25,FALSE))</f>
        <v/>
      </c>
      <c r="AG266" s="4" t="str">
        <f>IF($H266=0,"",VLOOKUP($G266,Data!$G$3:$BA$2935,26,FALSE))</f>
        <v/>
      </c>
      <c r="AH266" s="4" t="str">
        <f>IF($H266=0,"",VLOOKUP($G266,Data!$G$3:$BA$2935,27,FALSE))</f>
        <v/>
      </c>
      <c r="AI266" s="4" t="str">
        <f>IF($H266=0,"",VLOOKUP($G266,Data!$G$3:$BA$2935,28,FALSE))</f>
        <v/>
      </c>
      <c r="AJ266" s="4" t="str">
        <f>IF($H266=0,"",VLOOKUP($G266,Data!$G$3:$BA$2935,29,FALSE))</f>
        <v/>
      </c>
      <c r="AK266" s="4" t="str">
        <f>IF($H266=0,"",VLOOKUP($G266,Data!$G$3:$BA$2935,30,FALSE))</f>
        <v/>
      </c>
      <c r="AL266" s="4" t="str">
        <f>IF($H266=0,"",VLOOKUP($G266,Data!$G$3:$BA$2935,31,FALSE))</f>
        <v/>
      </c>
      <c r="AM266" s="4" t="str">
        <f>IF($H266=0,"",VLOOKUP($G266,Data!$G$3:$BA$2935,32,FALSE))</f>
        <v/>
      </c>
      <c r="AN266" s="4" t="str">
        <f>IF($H266=0,"",VLOOKUP($G266,Data!$G$3:$BA$2935,33,FALSE))</f>
        <v/>
      </c>
      <c r="AO266" s="4" t="str">
        <f>IF($H266=0,"",VLOOKUP($G266,Data!$G$3:$BA$2935,34,FALSE))</f>
        <v/>
      </c>
      <c r="AP266" s="4" t="str">
        <f>IF($H266=0,"",VLOOKUP($G266,Data!$G$3:$BA$2935,35,FALSE))</f>
        <v/>
      </c>
      <c r="AQ266" s="4" t="str">
        <f>IF($H266=0,"",VLOOKUP($G266,Data!$G$3:$BA$2935,36,FALSE))</f>
        <v/>
      </c>
      <c r="AR266" s="4" t="str">
        <f>IF($H266=0,"",VLOOKUP($G266,Data!$G$3:$BA$2935,37,FALSE))</f>
        <v/>
      </c>
      <c r="AS266" s="4" t="str">
        <f>IF($H266=0,"",VLOOKUP($G266,Data!$G$3:$BA$2935,38,FALSE))</f>
        <v/>
      </c>
      <c r="AT266" s="4" t="str">
        <f>IF($H266=0,"",VLOOKUP($G266,Data!$G$3:$BA$2935,39,FALSE))</f>
        <v/>
      </c>
    </row>
    <row r="267" spans="1:46" x14ac:dyDescent="0.25">
      <c r="A267" s="4">
        <f>PSSE!A269</f>
        <v>956022</v>
      </c>
      <c r="B267" s="4" t="str">
        <f>PSSE!B269</f>
        <v>BUONTUASA_H2</v>
      </c>
      <c r="C267" s="4">
        <f>PSSE!D269</f>
        <v>10.5</v>
      </c>
      <c r="D267" s="4">
        <f>PSSE!E269</f>
        <v>55</v>
      </c>
      <c r="E267" s="4" t="str">
        <f>PSSE!F269</f>
        <v>TD</v>
      </c>
      <c r="F267" s="4">
        <f>PSSE!G269</f>
        <v>1</v>
      </c>
      <c r="G267" s="4" t="str">
        <f t="shared" si="4"/>
        <v>GOV10.555TD1</v>
      </c>
      <c r="H267" s="4">
        <f>COUNTIF(Data!$G$3:$BA$2935,GOV!$G267)</f>
        <v>1</v>
      </c>
      <c r="I267" s="4" t="str">
        <f>IF($H267=0,"",VLOOKUP($G267,Data!$G$3:$BA$2935,2,FALSE))</f>
        <v>'HYGOV'</v>
      </c>
      <c r="J267" s="4">
        <f>PSSE!C269</f>
        <v>1</v>
      </c>
      <c r="K267" s="4">
        <f>IF($H267=0,"",VLOOKUP($G267,Data!$G$3:$BA$2935,4,FALSE))</f>
        <v>0.06</v>
      </c>
      <c r="L267" s="4">
        <f>IF($H267=0,"",VLOOKUP($G267,Data!$G$3:$BA$2935,5,FALSE))</f>
        <v>0.4</v>
      </c>
      <c r="M267" s="4">
        <f>IF($H267=0,"",VLOOKUP($G267,Data!$G$3:$BA$2935,6,FALSE))</f>
        <v>3</v>
      </c>
      <c r="N267" s="4">
        <f>IF($H267=0,"",VLOOKUP($G267,Data!$G$3:$BA$2935,7,FALSE))</f>
        <v>9.9000000000000005E-2</v>
      </c>
      <c r="O267" s="4">
        <f>IF($H267=0,"",VLOOKUP($G267,Data!$G$3:$BA$2935,8,FALSE))</f>
        <v>0.4</v>
      </c>
      <c r="P267" s="4">
        <f>IF($H267=0,"",VLOOKUP($G267,Data!$G$3:$BA$2935,9,FALSE))</f>
        <v>0.15</v>
      </c>
      <c r="Q267" s="4">
        <f>IF($H267=0,"",VLOOKUP($G267,Data!$G$3:$BA$2935,10,FALSE))</f>
        <v>1</v>
      </c>
      <c r="R267" s="4">
        <f>IF($H267=0,"",VLOOKUP($G267,Data!$G$3:$BA$2935,11,FALSE))</f>
        <v>0.1</v>
      </c>
      <c r="S267" s="4">
        <f>IF($H267=0,"",VLOOKUP($G267,Data!$G$3:$BA$2935,12,FALSE))</f>
        <v>1.35</v>
      </c>
      <c r="T267" s="4">
        <f>IF($H267=0,"",VLOOKUP($G267,Data!$G$3:$BA$2935,13,FALSE))</f>
        <v>1.4</v>
      </c>
      <c r="U267" s="4">
        <f>IF($H267=0,"",VLOOKUP($G267,Data!$G$3:$BA$2935,14,FALSE))</f>
        <v>0.1</v>
      </c>
      <c r="V267" s="4">
        <f>IF($H267=0,"",VLOOKUP($G267,Data!$G$3:$BA$2935,15,FALSE))</f>
        <v>0.1</v>
      </c>
      <c r="W267" s="4" t="str">
        <f>IF($H267=0,"",VLOOKUP($G267,Data!$G$3:$BA$2935,16,FALSE))</f>
        <v>/</v>
      </c>
      <c r="X267" s="4" t="str">
        <f>IF($H267=0,"",VLOOKUP($G267,Data!$G$3:$BA$2935,17,FALSE))</f>
        <v>/</v>
      </c>
      <c r="Y267" s="4" t="str">
        <f>IF($H267=0,"",VLOOKUP($G267,Data!$G$3:$BA$2935,18,FALSE))</f>
        <v/>
      </c>
      <c r="Z267" s="4" t="str">
        <f>IF($H267=0,"",VLOOKUP($G267,Data!$G$3:$BA$2935,19,FALSE))</f>
        <v/>
      </c>
      <c r="AA267" s="4" t="str">
        <f>IF($H267=0,"",VLOOKUP($G267,Data!$G$3:$BA$2935,20,FALSE))</f>
        <v/>
      </c>
      <c r="AB267" s="4" t="str">
        <f>IF($H267=0,"",VLOOKUP($G267,Data!$G$3:$BA$2935,21,FALSE))</f>
        <v/>
      </c>
      <c r="AC267" s="4" t="str">
        <f>IF($H267=0,"",VLOOKUP($G267,Data!$G$3:$BA$2935,22,FALSE))</f>
        <v/>
      </c>
      <c r="AD267" s="4" t="str">
        <f>IF($H267=0,"",VLOOKUP($G267,Data!$G$3:$BA$2935,23,FALSE))</f>
        <v/>
      </c>
      <c r="AE267" s="4" t="str">
        <f>IF($H267=0,"",VLOOKUP($G267,Data!$G$3:$BA$2935,24,FALSE))</f>
        <v/>
      </c>
      <c r="AF267" s="4" t="str">
        <f>IF($H267=0,"",VLOOKUP($G267,Data!$G$3:$BA$2935,25,FALSE))</f>
        <v/>
      </c>
      <c r="AG267" s="4" t="str">
        <f>IF($H267=0,"",VLOOKUP($G267,Data!$G$3:$BA$2935,26,FALSE))</f>
        <v/>
      </c>
      <c r="AH267" s="4" t="str">
        <f>IF($H267=0,"",VLOOKUP($G267,Data!$G$3:$BA$2935,27,FALSE))</f>
        <v/>
      </c>
      <c r="AI267" s="4" t="str">
        <f>IF($H267=0,"",VLOOKUP($G267,Data!$G$3:$BA$2935,28,FALSE))</f>
        <v/>
      </c>
      <c r="AJ267" s="4" t="str">
        <f>IF($H267=0,"",VLOOKUP($G267,Data!$G$3:$BA$2935,29,FALSE))</f>
        <v/>
      </c>
      <c r="AK267" s="4" t="str">
        <f>IF($H267=0,"",VLOOKUP($G267,Data!$G$3:$BA$2935,30,FALSE))</f>
        <v/>
      </c>
      <c r="AL267" s="4" t="str">
        <f>IF($H267=0,"",VLOOKUP($G267,Data!$G$3:$BA$2935,31,FALSE))</f>
        <v/>
      </c>
      <c r="AM267" s="4" t="str">
        <f>IF($H267=0,"",VLOOKUP($G267,Data!$G$3:$BA$2935,32,FALSE))</f>
        <v/>
      </c>
      <c r="AN267" s="4" t="str">
        <f>IF($H267=0,"",VLOOKUP($G267,Data!$G$3:$BA$2935,33,FALSE))</f>
        <v/>
      </c>
      <c r="AO267" s="4" t="str">
        <f>IF($H267=0,"",VLOOKUP($G267,Data!$G$3:$BA$2935,34,FALSE))</f>
        <v/>
      </c>
      <c r="AP267" s="4" t="str">
        <f>IF($H267=0,"",VLOOKUP($G267,Data!$G$3:$BA$2935,35,FALSE))</f>
        <v/>
      </c>
      <c r="AQ267" s="4" t="str">
        <f>IF($H267=0,"",VLOOKUP($G267,Data!$G$3:$BA$2935,36,FALSE))</f>
        <v/>
      </c>
      <c r="AR267" s="4" t="str">
        <f>IF($H267=0,"",VLOOKUP($G267,Data!$G$3:$BA$2935,37,FALSE))</f>
        <v/>
      </c>
      <c r="AS267" s="4" t="str">
        <f>IF($H267=0,"",VLOOKUP($G267,Data!$G$3:$BA$2935,38,FALSE))</f>
        <v/>
      </c>
      <c r="AT267" s="4" t="str">
        <f>IF($H267=0,"",VLOOKUP($G267,Data!$G$3:$BA$2935,39,FALSE))</f>
        <v/>
      </c>
    </row>
    <row r="268" spans="1:46" x14ac:dyDescent="0.25">
      <c r="A268" s="4">
        <f>PSSE!A270</f>
        <v>956031</v>
      </c>
      <c r="B268" s="4" t="str">
        <f>PSSE!B270</f>
        <v>DONGNAI4_H1</v>
      </c>
      <c r="C268" s="4">
        <f>PSSE!D270</f>
        <v>15.8</v>
      </c>
      <c r="D268" s="4">
        <f>PSSE!E270</f>
        <v>170</v>
      </c>
      <c r="E268" s="4" t="str">
        <f>PSSE!F270</f>
        <v>TD</v>
      </c>
      <c r="F268" s="4">
        <f>PSSE!G270</f>
        <v>1</v>
      </c>
      <c r="G268" s="4" t="str">
        <f t="shared" si="4"/>
        <v>GOV15.8170TD1</v>
      </c>
      <c r="H268" s="4">
        <f>COUNTIF(Data!$G$3:$BA$2935,GOV!$G268)</f>
        <v>1</v>
      </c>
      <c r="I268" s="4" t="str">
        <f>IF($H268=0,"",VLOOKUP($G268,Data!$G$3:$BA$2935,2,FALSE))</f>
        <v>'GAST'</v>
      </c>
      <c r="J268" s="4">
        <f>PSSE!C270</f>
        <v>1</v>
      </c>
      <c r="K268" s="4">
        <f>IF($H268=0,"",VLOOKUP($G268,Data!$G$3:$BA$2935,4,FALSE))</f>
        <v>0.05</v>
      </c>
      <c r="L268" s="4">
        <f>IF($H268=0,"",VLOOKUP($G268,Data!$G$3:$BA$2935,5,FALSE))</f>
        <v>0.4</v>
      </c>
      <c r="M268" s="4">
        <f>IF($H268=0,"",VLOOKUP($G268,Data!$G$3:$BA$2935,6,FALSE))</f>
        <v>0.1</v>
      </c>
      <c r="N268" s="4">
        <f>IF($H268=0,"",VLOOKUP($G268,Data!$G$3:$BA$2935,7,FALSE))</f>
        <v>3</v>
      </c>
      <c r="O268" s="4">
        <f>IF($H268=0,"",VLOOKUP($G268,Data!$G$3:$BA$2935,8,FALSE))</f>
        <v>1</v>
      </c>
      <c r="P268" s="4">
        <f>IF($H268=0,"",VLOOKUP($G268,Data!$G$3:$BA$2935,9,FALSE))</f>
        <v>2</v>
      </c>
      <c r="Q268" s="4">
        <f>IF($H268=0,"",VLOOKUP($G268,Data!$G$3:$BA$2935,10,FALSE))</f>
        <v>1.1000000000000001</v>
      </c>
      <c r="R268" s="4">
        <f>IF($H268=0,"",VLOOKUP($G268,Data!$G$3:$BA$2935,11,FALSE))</f>
        <v>0</v>
      </c>
      <c r="S268" s="4">
        <f>IF($H268=0,"",VLOOKUP($G268,Data!$G$3:$BA$2935,12,FALSE))</f>
        <v>0</v>
      </c>
      <c r="T268" s="4" t="str">
        <f>IF($H268=0,"",VLOOKUP($G268,Data!$G$3:$BA$2935,13,FALSE))</f>
        <v>/</v>
      </c>
      <c r="U268" s="4" t="str">
        <f>IF($H268=0,"",VLOOKUP($G268,Data!$G$3:$BA$2935,14,FALSE))</f>
        <v>/</v>
      </c>
      <c r="V268" s="4" t="str">
        <f>IF($H268=0,"",VLOOKUP($G268,Data!$G$3:$BA$2935,15,FALSE))</f>
        <v/>
      </c>
      <c r="W268" s="4" t="str">
        <f>IF($H268=0,"",VLOOKUP($G268,Data!$G$3:$BA$2935,16,FALSE))</f>
        <v/>
      </c>
      <c r="X268" s="4" t="str">
        <f>IF($H268=0,"",VLOOKUP($G268,Data!$G$3:$BA$2935,17,FALSE))</f>
        <v/>
      </c>
      <c r="Y268" s="4" t="str">
        <f>IF($H268=0,"",VLOOKUP($G268,Data!$G$3:$BA$2935,18,FALSE))</f>
        <v/>
      </c>
      <c r="Z268" s="4" t="str">
        <f>IF($H268=0,"",VLOOKUP($G268,Data!$G$3:$BA$2935,19,FALSE))</f>
        <v/>
      </c>
      <c r="AA268" s="4" t="str">
        <f>IF($H268=0,"",VLOOKUP($G268,Data!$G$3:$BA$2935,20,FALSE))</f>
        <v/>
      </c>
      <c r="AB268" s="4" t="str">
        <f>IF($H268=0,"",VLOOKUP($G268,Data!$G$3:$BA$2935,21,FALSE))</f>
        <v/>
      </c>
      <c r="AC268" s="4" t="str">
        <f>IF($H268=0,"",VLOOKUP($G268,Data!$G$3:$BA$2935,22,FALSE))</f>
        <v/>
      </c>
      <c r="AD268" s="4" t="str">
        <f>IF($H268=0,"",VLOOKUP($G268,Data!$G$3:$BA$2935,23,FALSE))</f>
        <v/>
      </c>
      <c r="AE268" s="4" t="str">
        <f>IF($H268=0,"",VLOOKUP($G268,Data!$G$3:$BA$2935,24,FALSE))</f>
        <v/>
      </c>
      <c r="AF268" s="4" t="str">
        <f>IF($H268=0,"",VLOOKUP($G268,Data!$G$3:$BA$2935,25,FALSE))</f>
        <v/>
      </c>
      <c r="AG268" s="4" t="str">
        <f>IF($H268=0,"",VLOOKUP($G268,Data!$G$3:$BA$2935,26,FALSE))</f>
        <v/>
      </c>
      <c r="AH268" s="4" t="str">
        <f>IF($H268=0,"",VLOOKUP($G268,Data!$G$3:$BA$2935,27,FALSE))</f>
        <v/>
      </c>
      <c r="AI268" s="4" t="str">
        <f>IF($H268=0,"",VLOOKUP($G268,Data!$G$3:$BA$2935,28,FALSE))</f>
        <v/>
      </c>
      <c r="AJ268" s="4" t="str">
        <f>IF($H268=0,"",VLOOKUP($G268,Data!$G$3:$BA$2935,29,FALSE))</f>
        <v/>
      </c>
      <c r="AK268" s="4" t="str">
        <f>IF($H268=0,"",VLOOKUP($G268,Data!$G$3:$BA$2935,30,FALSE))</f>
        <v/>
      </c>
      <c r="AL268" s="4" t="str">
        <f>IF($H268=0,"",VLOOKUP($G268,Data!$G$3:$BA$2935,31,FALSE))</f>
        <v/>
      </c>
      <c r="AM268" s="4" t="str">
        <f>IF($H268=0,"",VLOOKUP($G268,Data!$G$3:$BA$2935,32,FALSE))</f>
        <v/>
      </c>
      <c r="AN268" s="4" t="str">
        <f>IF($H268=0,"",VLOOKUP($G268,Data!$G$3:$BA$2935,33,FALSE))</f>
        <v/>
      </c>
      <c r="AO268" s="4" t="str">
        <f>IF($H268=0,"",VLOOKUP($G268,Data!$G$3:$BA$2935,34,FALSE))</f>
        <v/>
      </c>
      <c r="AP268" s="4" t="str">
        <f>IF($H268=0,"",VLOOKUP($G268,Data!$G$3:$BA$2935,35,FALSE))</f>
        <v/>
      </c>
      <c r="AQ268" s="4" t="str">
        <f>IF($H268=0,"",VLOOKUP($G268,Data!$G$3:$BA$2935,36,FALSE))</f>
        <v/>
      </c>
      <c r="AR268" s="4" t="str">
        <f>IF($H268=0,"",VLOOKUP($G268,Data!$G$3:$BA$2935,37,FALSE))</f>
        <v/>
      </c>
      <c r="AS268" s="4" t="str">
        <f>IF($H268=0,"",VLOOKUP($G268,Data!$G$3:$BA$2935,38,FALSE))</f>
        <v/>
      </c>
      <c r="AT268" s="4" t="str">
        <f>IF($H268=0,"",VLOOKUP($G268,Data!$G$3:$BA$2935,39,FALSE))</f>
        <v/>
      </c>
    </row>
    <row r="269" spans="1:46" x14ac:dyDescent="0.25">
      <c r="A269" s="4">
        <f>PSSE!A271</f>
        <v>956032</v>
      </c>
      <c r="B269" s="4" t="str">
        <f>PSSE!B271</f>
        <v>DONGNAI4_H2</v>
      </c>
      <c r="C269" s="4">
        <f>PSSE!D271</f>
        <v>15.8</v>
      </c>
      <c r="D269" s="4">
        <f>PSSE!E271</f>
        <v>170</v>
      </c>
      <c r="E269" s="4" t="str">
        <f>PSSE!F271</f>
        <v>TD</v>
      </c>
      <c r="F269" s="4">
        <f>PSSE!G271</f>
        <v>1</v>
      </c>
      <c r="G269" s="4" t="str">
        <f t="shared" si="4"/>
        <v>GOV15.8170TD1</v>
      </c>
      <c r="H269" s="4">
        <f>COUNTIF(Data!$G$3:$BA$2935,GOV!$G269)</f>
        <v>1</v>
      </c>
      <c r="I269" s="4" t="str">
        <f>IF($H269=0,"",VLOOKUP($G269,Data!$G$3:$BA$2935,2,FALSE))</f>
        <v>'GAST'</v>
      </c>
      <c r="J269" s="4">
        <f>PSSE!C271</f>
        <v>1</v>
      </c>
      <c r="K269" s="4">
        <f>IF($H269=0,"",VLOOKUP($G269,Data!$G$3:$BA$2935,4,FALSE))</f>
        <v>0.05</v>
      </c>
      <c r="L269" s="4">
        <f>IF($H269=0,"",VLOOKUP($G269,Data!$G$3:$BA$2935,5,FALSE))</f>
        <v>0.4</v>
      </c>
      <c r="M269" s="4">
        <f>IF($H269=0,"",VLOOKUP($G269,Data!$G$3:$BA$2935,6,FALSE))</f>
        <v>0.1</v>
      </c>
      <c r="N269" s="4">
        <f>IF($H269=0,"",VLOOKUP($G269,Data!$G$3:$BA$2935,7,FALSE))</f>
        <v>3</v>
      </c>
      <c r="O269" s="4">
        <f>IF($H269=0,"",VLOOKUP($G269,Data!$G$3:$BA$2935,8,FALSE))</f>
        <v>1</v>
      </c>
      <c r="P269" s="4">
        <f>IF($H269=0,"",VLOOKUP($G269,Data!$G$3:$BA$2935,9,FALSE))</f>
        <v>2</v>
      </c>
      <c r="Q269" s="4">
        <f>IF($H269=0,"",VLOOKUP($G269,Data!$G$3:$BA$2935,10,FALSE))</f>
        <v>1.1000000000000001</v>
      </c>
      <c r="R269" s="4">
        <f>IF($H269=0,"",VLOOKUP($G269,Data!$G$3:$BA$2935,11,FALSE))</f>
        <v>0</v>
      </c>
      <c r="S269" s="4">
        <f>IF($H269=0,"",VLOOKUP($G269,Data!$G$3:$BA$2935,12,FALSE))</f>
        <v>0</v>
      </c>
      <c r="T269" s="4" t="str">
        <f>IF($H269=0,"",VLOOKUP($G269,Data!$G$3:$BA$2935,13,FALSE))</f>
        <v>/</v>
      </c>
      <c r="U269" s="4" t="str">
        <f>IF($H269=0,"",VLOOKUP($G269,Data!$G$3:$BA$2935,14,FALSE))</f>
        <v>/</v>
      </c>
      <c r="V269" s="4" t="str">
        <f>IF($H269=0,"",VLOOKUP($G269,Data!$G$3:$BA$2935,15,FALSE))</f>
        <v/>
      </c>
      <c r="W269" s="4" t="str">
        <f>IF($H269=0,"",VLOOKUP($G269,Data!$G$3:$BA$2935,16,FALSE))</f>
        <v/>
      </c>
      <c r="X269" s="4" t="str">
        <f>IF($H269=0,"",VLOOKUP($G269,Data!$G$3:$BA$2935,17,FALSE))</f>
        <v/>
      </c>
      <c r="Y269" s="4" t="str">
        <f>IF($H269=0,"",VLOOKUP($G269,Data!$G$3:$BA$2935,18,FALSE))</f>
        <v/>
      </c>
      <c r="Z269" s="4" t="str">
        <f>IF($H269=0,"",VLOOKUP($G269,Data!$G$3:$BA$2935,19,FALSE))</f>
        <v/>
      </c>
      <c r="AA269" s="4" t="str">
        <f>IF($H269=0,"",VLOOKUP($G269,Data!$G$3:$BA$2935,20,FALSE))</f>
        <v/>
      </c>
      <c r="AB269" s="4" t="str">
        <f>IF($H269=0,"",VLOOKUP($G269,Data!$G$3:$BA$2935,21,FALSE))</f>
        <v/>
      </c>
      <c r="AC269" s="4" t="str">
        <f>IF($H269=0,"",VLOOKUP($G269,Data!$G$3:$BA$2935,22,FALSE))</f>
        <v/>
      </c>
      <c r="AD269" s="4" t="str">
        <f>IF($H269=0,"",VLOOKUP($G269,Data!$G$3:$BA$2935,23,FALSE))</f>
        <v/>
      </c>
      <c r="AE269" s="4" t="str">
        <f>IF($H269=0,"",VLOOKUP($G269,Data!$G$3:$BA$2935,24,FALSE))</f>
        <v/>
      </c>
      <c r="AF269" s="4" t="str">
        <f>IF($H269=0,"",VLOOKUP($G269,Data!$G$3:$BA$2935,25,FALSE))</f>
        <v/>
      </c>
      <c r="AG269" s="4" t="str">
        <f>IF($H269=0,"",VLOOKUP($G269,Data!$G$3:$BA$2935,26,FALSE))</f>
        <v/>
      </c>
      <c r="AH269" s="4" t="str">
        <f>IF($H269=0,"",VLOOKUP($G269,Data!$G$3:$BA$2935,27,FALSE))</f>
        <v/>
      </c>
      <c r="AI269" s="4" t="str">
        <f>IF($H269=0,"",VLOOKUP($G269,Data!$G$3:$BA$2935,28,FALSE))</f>
        <v/>
      </c>
      <c r="AJ269" s="4" t="str">
        <f>IF($H269=0,"",VLOOKUP($G269,Data!$G$3:$BA$2935,29,FALSE))</f>
        <v/>
      </c>
      <c r="AK269" s="4" t="str">
        <f>IF($H269=0,"",VLOOKUP($G269,Data!$G$3:$BA$2935,30,FALSE))</f>
        <v/>
      </c>
      <c r="AL269" s="4" t="str">
        <f>IF($H269=0,"",VLOOKUP($G269,Data!$G$3:$BA$2935,31,FALSE))</f>
        <v/>
      </c>
      <c r="AM269" s="4" t="str">
        <f>IF($H269=0,"",VLOOKUP($G269,Data!$G$3:$BA$2935,32,FALSE))</f>
        <v/>
      </c>
      <c r="AN269" s="4" t="str">
        <f>IF($H269=0,"",VLOOKUP($G269,Data!$G$3:$BA$2935,33,FALSE))</f>
        <v/>
      </c>
      <c r="AO269" s="4" t="str">
        <f>IF($H269=0,"",VLOOKUP($G269,Data!$G$3:$BA$2935,34,FALSE))</f>
        <v/>
      </c>
      <c r="AP269" s="4" t="str">
        <f>IF($H269=0,"",VLOOKUP($G269,Data!$G$3:$BA$2935,35,FALSE))</f>
        <v/>
      </c>
      <c r="AQ269" s="4" t="str">
        <f>IF($H269=0,"",VLOOKUP($G269,Data!$G$3:$BA$2935,36,FALSE))</f>
        <v/>
      </c>
      <c r="AR269" s="4" t="str">
        <f>IF($H269=0,"",VLOOKUP($G269,Data!$G$3:$BA$2935,37,FALSE))</f>
        <v/>
      </c>
      <c r="AS269" s="4" t="str">
        <f>IF($H269=0,"",VLOOKUP($G269,Data!$G$3:$BA$2935,38,FALSE))</f>
        <v/>
      </c>
      <c r="AT269" s="4" t="str">
        <f>IF($H269=0,"",VLOOKUP($G269,Data!$G$3:$BA$2935,39,FALSE))</f>
        <v/>
      </c>
    </row>
    <row r="270" spans="1:46" x14ac:dyDescent="0.25">
      <c r="A270" s="4">
        <f>PSSE!A272</f>
        <v>956041</v>
      </c>
      <c r="B270" s="4" t="str">
        <f>PSSE!B272</f>
        <v>DAKRTIH_H1</v>
      </c>
      <c r="C270" s="4">
        <f>PSSE!D272</f>
        <v>13.8</v>
      </c>
      <c r="D270" s="4">
        <f>PSSE!E272</f>
        <v>72</v>
      </c>
      <c r="E270" s="4" t="str">
        <f>PSSE!F272</f>
        <v>TD</v>
      </c>
      <c r="F270" s="4">
        <f>PSSE!G272</f>
        <v>1</v>
      </c>
      <c r="G270" s="4" t="str">
        <f t="shared" si="4"/>
        <v>GOV13.872TD1</v>
      </c>
      <c r="H270" s="4">
        <f>COUNTIF(Data!$G$3:$BA$2935,GOV!$G270)</f>
        <v>1</v>
      </c>
      <c r="I270" s="4" t="str">
        <f>IF($H270=0,"",VLOOKUP($G270,Data!$G$3:$BA$2935,2,FALSE))</f>
        <v>'HYGOV'</v>
      </c>
      <c r="J270" s="4">
        <f>PSSE!C272</f>
        <v>1</v>
      </c>
      <c r="K270" s="4">
        <f>IF($H270=0,"",VLOOKUP($G270,Data!$G$3:$BA$2935,4,FALSE))</f>
        <v>0.06</v>
      </c>
      <c r="L270" s="4">
        <f>IF($H270=0,"",VLOOKUP($G270,Data!$G$3:$BA$2935,5,FALSE))</f>
        <v>0.4</v>
      </c>
      <c r="M270" s="4">
        <f>IF($H270=0,"",VLOOKUP($G270,Data!$G$3:$BA$2935,6,FALSE))</f>
        <v>3</v>
      </c>
      <c r="N270" s="4">
        <f>IF($H270=0,"",VLOOKUP($G270,Data!$G$3:$BA$2935,7,FALSE))</f>
        <v>9.9000000000000005E-2</v>
      </c>
      <c r="O270" s="4">
        <f>IF($H270=0,"",VLOOKUP($G270,Data!$G$3:$BA$2935,8,FALSE))</f>
        <v>0.4</v>
      </c>
      <c r="P270" s="4">
        <f>IF($H270=0,"",VLOOKUP($G270,Data!$G$3:$BA$2935,9,FALSE))</f>
        <v>0.15</v>
      </c>
      <c r="Q270" s="4">
        <f>IF($H270=0,"",VLOOKUP($G270,Data!$G$3:$BA$2935,10,FALSE))</f>
        <v>1</v>
      </c>
      <c r="R270" s="4">
        <f>IF($H270=0,"",VLOOKUP($G270,Data!$G$3:$BA$2935,11,FALSE))</f>
        <v>0.1</v>
      </c>
      <c r="S270" s="4">
        <f>IF($H270=0,"",VLOOKUP($G270,Data!$G$3:$BA$2935,12,FALSE))</f>
        <v>1.35</v>
      </c>
      <c r="T270" s="4">
        <f>IF($H270=0,"",VLOOKUP($G270,Data!$G$3:$BA$2935,13,FALSE))</f>
        <v>1.4</v>
      </c>
      <c r="U270" s="4">
        <f>IF($H270=0,"",VLOOKUP($G270,Data!$G$3:$BA$2935,14,FALSE))</f>
        <v>0.1</v>
      </c>
      <c r="V270" s="4">
        <f>IF($H270=0,"",VLOOKUP($G270,Data!$G$3:$BA$2935,15,FALSE))</f>
        <v>0.1</v>
      </c>
      <c r="W270" s="4" t="str">
        <f>IF($H270=0,"",VLOOKUP($G270,Data!$G$3:$BA$2935,16,FALSE))</f>
        <v>/</v>
      </c>
      <c r="X270" s="4" t="str">
        <f>IF($H270=0,"",VLOOKUP($G270,Data!$G$3:$BA$2935,17,FALSE))</f>
        <v>/</v>
      </c>
      <c r="Y270" s="4" t="str">
        <f>IF($H270=0,"",VLOOKUP($G270,Data!$G$3:$BA$2935,18,FALSE))</f>
        <v/>
      </c>
      <c r="Z270" s="4" t="str">
        <f>IF($H270=0,"",VLOOKUP($G270,Data!$G$3:$BA$2935,19,FALSE))</f>
        <v/>
      </c>
      <c r="AA270" s="4" t="str">
        <f>IF($H270=0,"",VLOOKUP($G270,Data!$G$3:$BA$2935,20,FALSE))</f>
        <v/>
      </c>
      <c r="AB270" s="4" t="str">
        <f>IF($H270=0,"",VLOOKUP($G270,Data!$G$3:$BA$2935,21,FALSE))</f>
        <v/>
      </c>
      <c r="AC270" s="4" t="str">
        <f>IF($H270=0,"",VLOOKUP($G270,Data!$G$3:$BA$2935,22,FALSE))</f>
        <v/>
      </c>
      <c r="AD270" s="4" t="str">
        <f>IF($H270=0,"",VLOOKUP($G270,Data!$G$3:$BA$2935,23,FALSE))</f>
        <v/>
      </c>
      <c r="AE270" s="4" t="str">
        <f>IF($H270=0,"",VLOOKUP($G270,Data!$G$3:$BA$2935,24,FALSE))</f>
        <v/>
      </c>
      <c r="AF270" s="4" t="str">
        <f>IF($H270=0,"",VLOOKUP($G270,Data!$G$3:$BA$2935,25,FALSE))</f>
        <v/>
      </c>
      <c r="AG270" s="4" t="str">
        <f>IF($H270=0,"",VLOOKUP($G270,Data!$G$3:$BA$2935,26,FALSE))</f>
        <v/>
      </c>
      <c r="AH270" s="4" t="str">
        <f>IF($H270=0,"",VLOOKUP($G270,Data!$G$3:$BA$2935,27,FALSE))</f>
        <v/>
      </c>
      <c r="AI270" s="4" t="str">
        <f>IF($H270=0,"",VLOOKUP($G270,Data!$G$3:$BA$2935,28,FALSE))</f>
        <v/>
      </c>
      <c r="AJ270" s="4" t="str">
        <f>IF($H270=0,"",VLOOKUP($G270,Data!$G$3:$BA$2935,29,FALSE))</f>
        <v/>
      </c>
      <c r="AK270" s="4" t="str">
        <f>IF($H270=0,"",VLOOKUP($G270,Data!$G$3:$BA$2935,30,FALSE))</f>
        <v/>
      </c>
      <c r="AL270" s="4" t="str">
        <f>IF($H270=0,"",VLOOKUP($G270,Data!$G$3:$BA$2935,31,FALSE))</f>
        <v/>
      </c>
      <c r="AM270" s="4" t="str">
        <f>IF($H270=0,"",VLOOKUP($G270,Data!$G$3:$BA$2935,32,FALSE))</f>
        <v/>
      </c>
      <c r="AN270" s="4" t="str">
        <f>IF($H270=0,"",VLOOKUP($G270,Data!$G$3:$BA$2935,33,FALSE))</f>
        <v/>
      </c>
      <c r="AO270" s="4" t="str">
        <f>IF($H270=0,"",VLOOKUP($G270,Data!$G$3:$BA$2935,34,FALSE))</f>
        <v/>
      </c>
      <c r="AP270" s="4" t="str">
        <f>IF($H270=0,"",VLOOKUP($G270,Data!$G$3:$BA$2935,35,FALSE))</f>
        <v/>
      </c>
      <c r="AQ270" s="4" t="str">
        <f>IF($H270=0,"",VLOOKUP($G270,Data!$G$3:$BA$2935,36,FALSE))</f>
        <v/>
      </c>
      <c r="AR270" s="4" t="str">
        <f>IF($H270=0,"",VLOOKUP($G270,Data!$G$3:$BA$2935,37,FALSE))</f>
        <v/>
      </c>
      <c r="AS270" s="4" t="str">
        <f>IF($H270=0,"",VLOOKUP($G270,Data!$G$3:$BA$2935,38,FALSE))</f>
        <v/>
      </c>
      <c r="AT270" s="4" t="str">
        <f>IF($H270=0,"",VLOOKUP($G270,Data!$G$3:$BA$2935,39,FALSE))</f>
        <v/>
      </c>
    </row>
    <row r="271" spans="1:46" x14ac:dyDescent="0.25">
      <c r="A271" s="4">
        <f>PSSE!A273</f>
        <v>956042</v>
      </c>
      <c r="B271" s="4" t="str">
        <f>PSSE!B273</f>
        <v>DAKRTIH_H2</v>
      </c>
      <c r="C271" s="4">
        <f>PSSE!D273</f>
        <v>13.8</v>
      </c>
      <c r="D271" s="4">
        <f>PSSE!E273</f>
        <v>72</v>
      </c>
      <c r="E271" s="4" t="str">
        <f>PSSE!F273</f>
        <v>TD</v>
      </c>
      <c r="F271" s="4">
        <f>PSSE!G273</f>
        <v>1</v>
      </c>
      <c r="G271" s="4" t="str">
        <f t="shared" si="4"/>
        <v>GOV13.872TD1</v>
      </c>
      <c r="H271" s="4">
        <f>COUNTIF(Data!$G$3:$BA$2935,GOV!$G271)</f>
        <v>1</v>
      </c>
      <c r="I271" s="4" t="str">
        <f>IF($H271=0,"",VLOOKUP($G271,Data!$G$3:$BA$2935,2,FALSE))</f>
        <v>'HYGOV'</v>
      </c>
      <c r="J271" s="4">
        <f>PSSE!C273</f>
        <v>1</v>
      </c>
      <c r="K271" s="4">
        <f>IF($H271=0,"",VLOOKUP($G271,Data!$G$3:$BA$2935,4,FALSE))</f>
        <v>0.06</v>
      </c>
      <c r="L271" s="4">
        <f>IF($H271=0,"",VLOOKUP($G271,Data!$G$3:$BA$2935,5,FALSE))</f>
        <v>0.4</v>
      </c>
      <c r="M271" s="4">
        <f>IF($H271=0,"",VLOOKUP($G271,Data!$G$3:$BA$2935,6,FALSE))</f>
        <v>3</v>
      </c>
      <c r="N271" s="4">
        <f>IF($H271=0,"",VLOOKUP($G271,Data!$G$3:$BA$2935,7,FALSE))</f>
        <v>9.9000000000000005E-2</v>
      </c>
      <c r="O271" s="4">
        <f>IF($H271=0,"",VLOOKUP($G271,Data!$G$3:$BA$2935,8,FALSE))</f>
        <v>0.4</v>
      </c>
      <c r="P271" s="4">
        <f>IF($H271=0,"",VLOOKUP($G271,Data!$G$3:$BA$2935,9,FALSE))</f>
        <v>0.15</v>
      </c>
      <c r="Q271" s="4">
        <f>IF($H271=0,"",VLOOKUP($G271,Data!$G$3:$BA$2935,10,FALSE))</f>
        <v>1</v>
      </c>
      <c r="R271" s="4">
        <f>IF($H271=0,"",VLOOKUP($G271,Data!$G$3:$BA$2935,11,FALSE))</f>
        <v>0.1</v>
      </c>
      <c r="S271" s="4">
        <f>IF($H271=0,"",VLOOKUP($G271,Data!$G$3:$BA$2935,12,FALSE))</f>
        <v>1.35</v>
      </c>
      <c r="T271" s="4">
        <f>IF($H271=0,"",VLOOKUP($G271,Data!$G$3:$BA$2935,13,FALSE))</f>
        <v>1.4</v>
      </c>
      <c r="U271" s="4">
        <f>IF($H271=0,"",VLOOKUP($G271,Data!$G$3:$BA$2935,14,FALSE))</f>
        <v>0.1</v>
      </c>
      <c r="V271" s="4">
        <f>IF($H271=0,"",VLOOKUP($G271,Data!$G$3:$BA$2935,15,FALSE))</f>
        <v>0.1</v>
      </c>
      <c r="W271" s="4" t="str">
        <f>IF($H271=0,"",VLOOKUP($G271,Data!$G$3:$BA$2935,16,FALSE))</f>
        <v>/</v>
      </c>
      <c r="X271" s="4" t="str">
        <f>IF($H271=0,"",VLOOKUP($G271,Data!$G$3:$BA$2935,17,FALSE))</f>
        <v>/</v>
      </c>
      <c r="Y271" s="4" t="str">
        <f>IF($H271=0,"",VLOOKUP($G271,Data!$G$3:$BA$2935,18,FALSE))</f>
        <v/>
      </c>
      <c r="Z271" s="4" t="str">
        <f>IF($H271=0,"",VLOOKUP($G271,Data!$G$3:$BA$2935,19,FALSE))</f>
        <v/>
      </c>
      <c r="AA271" s="4" t="str">
        <f>IF($H271=0,"",VLOOKUP($G271,Data!$G$3:$BA$2935,20,FALSE))</f>
        <v/>
      </c>
      <c r="AB271" s="4" t="str">
        <f>IF($H271=0,"",VLOOKUP($G271,Data!$G$3:$BA$2935,21,FALSE))</f>
        <v/>
      </c>
      <c r="AC271" s="4" t="str">
        <f>IF($H271=0,"",VLOOKUP($G271,Data!$G$3:$BA$2935,22,FALSE))</f>
        <v/>
      </c>
      <c r="AD271" s="4" t="str">
        <f>IF($H271=0,"",VLOOKUP($G271,Data!$G$3:$BA$2935,23,FALSE))</f>
        <v/>
      </c>
      <c r="AE271" s="4" t="str">
        <f>IF($H271=0,"",VLOOKUP($G271,Data!$G$3:$BA$2935,24,FALSE))</f>
        <v/>
      </c>
      <c r="AF271" s="4" t="str">
        <f>IF($H271=0,"",VLOOKUP($G271,Data!$G$3:$BA$2935,25,FALSE))</f>
        <v/>
      </c>
      <c r="AG271" s="4" t="str">
        <f>IF($H271=0,"",VLOOKUP($G271,Data!$G$3:$BA$2935,26,FALSE))</f>
        <v/>
      </c>
      <c r="AH271" s="4" t="str">
        <f>IF($H271=0,"",VLOOKUP($G271,Data!$G$3:$BA$2935,27,FALSE))</f>
        <v/>
      </c>
      <c r="AI271" s="4" t="str">
        <f>IF($H271=0,"",VLOOKUP($G271,Data!$G$3:$BA$2935,28,FALSE))</f>
        <v/>
      </c>
      <c r="AJ271" s="4" t="str">
        <f>IF($H271=0,"",VLOOKUP($G271,Data!$G$3:$BA$2935,29,FALSE))</f>
        <v/>
      </c>
      <c r="AK271" s="4" t="str">
        <f>IF($H271=0,"",VLOOKUP($G271,Data!$G$3:$BA$2935,30,FALSE))</f>
        <v/>
      </c>
      <c r="AL271" s="4" t="str">
        <f>IF($H271=0,"",VLOOKUP($G271,Data!$G$3:$BA$2935,31,FALSE))</f>
        <v/>
      </c>
      <c r="AM271" s="4" t="str">
        <f>IF($H271=0,"",VLOOKUP($G271,Data!$G$3:$BA$2935,32,FALSE))</f>
        <v/>
      </c>
      <c r="AN271" s="4" t="str">
        <f>IF($H271=0,"",VLOOKUP($G271,Data!$G$3:$BA$2935,33,FALSE))</f>
        <v/>
      </c>
      <c r="AO271" s="4" t="str">
        <f>IF($H271=0,"",VLOOKUP($G271,Data!$G$3:$BA$2935,34,FALSE))</f>
        <v/>
      </c>
      <c r="AP271" s="4" t="str">
        <f>IF($H271=0,"",VLOOKUP($G271,Data!$G$3:$BA$2935,35,FALSE))</f>
        <v/>
      </c>
      <c r="AQ271" s="4" t="str">
        <f>IF($H271=0,"",VLOOKUP($G271,Data!$G$3:$BA$2935,36,FALSE))</f>
        <v/>
      </c>
      <c r="AR271" s="4" t="str">
        <f>IF($H271=0,"",VLOOKUP($G271,Data!$G$3:$BA$2935,37,FALSE))</f>
        <v/>
      </c>
      <c r="AS271" s="4" t="str">
        <f>IF($H271=0,"",VLOOKUP($G271,Data!$G$3:$BA$2935,38,FALSE))</f>
        <v/>
      </c>
      <c r="AT271" s="4" t="str">
        <f>IF($H271=0,"",VLOOKUP($G271,Data!$G$3:$BA$2935,39,FALSE))</f>
        <v/>
      </c>
    </row>
    <row r="272" spans="1:46" x14ac:dyDescent="0.25">
      <c r="A272" s="4">
        <f>PSSE!A274</f>
        <v>956051</v>
      </c>
      <c r="B272" s="4" t="str">
        <f>PSSE!B274</f>
        <v>DONGNAI2_H1</v>
      </c>
      <c r="C272" s="4">
        <f>PSSE!D274</f>
        <v>13.8</v>
      </c>
      <c r="D272" s="4">
        <f>PSSE!E274</f>
        <v>80</v>
      </c>
      <c r="E272" s="4" t="str">
        <f>PSSE!F274</f>
        <v>TD</v>
      </c>
      <c r="F272" s="4">
        <f>PSSE!G274</f>
        <v>1</v>
      </c>
      <c r="G272" s="4" t="str">
        <f t="shared" si="4"/>
        <v>GOV13.880TD1</v>
      </c>
      <c r="H272" s="4">
        <f>COUNTIF(Data!$G$3:$BA$2935,GOV!$G272)</f>
        <v>1</v>
      </c>
      <c r="I272" s="4" t="str">
        <f>IF($H272=0,"",VLOOKUP($G272,Data!$G$3:$BA$2935,2,FALSE))</f>
        <v>'HYGOV'</v>
      </c>
      <c r="J272" s="4">
        <f>PSSE!C274</f>
        <v>1</v>
      </c>
      <c r="K272" s="4">
        <f>IF($H272=0,"",VLOOKUP($G272,Data!$G$3:$BA$2935,4,FALSE))</f>
        <v>0.06</v>
      </c>
      <c r="L272" s="4">
        <f>IF($H272=0,"",VLOOKUP($G272,Data!$G$3:$BA$2935,5,FALSE))</f>
        <v>0.4</v>
      </c>
      <c r="M272" s="4">
        <f>IF($H272=0,"",VLOOKUP($G272,Data!$G$3:$BA$2935,6,FALSE))</f>
        <v>3</v>
      </c>
      <c r="N272" s="4">
        <f>IF($H272=0,"",VLOOKUP($G272,Data!$G$3:$BA$2935,7,FALSE))</f>
        <v>9.9000000000000005E-2</v>
      </c>
      <c r="O272" s="4">
        <f>IF($H272=0,"",VLOOKUP($G272,Data!$G$3:$BA$2935,8,FALSE))</f>
        <v>0.4</v>
      </c>
      <c r="P272" s="4">
        <f>IF($H272=0,"",VLOOKUP($G272,Data!$G$3:$BA$2935,9,FALSE))</f>
        <v>0.15</v>
      </c>
      <c r="Q272" s="4">
        <f>IF($H272=0,"",VLOOKUP($G272,Data!$G$3:$BA$2935,10,FALSE))</f>
        <v>1</v>
      </c>
      <c r="R272" s="4">
        <f>IF($H272=0,"",VLOOKUP($G272,Data!$G$3:$BA$2935,11,FALSE))</f>
        <v>0.1</v>
      </c>
      <c r="S272" s="4">
        <f>IF($H272=0,"",VLOOKUP($G272,Data!$G$3:$BA$2935,12,FALSE))</f>
        <v>1.35</v>
      </c>
      <c r="T272" s="4">
        <f>IF($H272=0,"",VLOOKUP($G272,Data!$G$3:$BA$2935,13,FALSE))</f>
        <v>1.4</v>
      </c>
      <c r="U272" s="4">
        <f>IF($H272=0,"",VLOOKUP($G272,Data!$G$3:$BA$2935,14,FALSE))</f>
        <v>0.1</v>
      </c>
      <c r="V272" s="4">
        <f>IF($H272=0,"",VLOOKUP($G272,Data!$G$3:$BA$2935,15,FALSE))</f>
        <v>0.1</v>
      </c>
      <c r="W272" s="4" t="str">
        <f>IF($H272=0,"",VLOOKUP($G272,Data!$G$3:$BA$2935,16,FALSE))</f>
        <v>/</v>
      </c>
      <c r="X272" s="4" t="str">
        <f>IF($H272=0,"",VLOOKUP($G272,Data!$G$3:$BA$2935,17,FALSE))</f>
        <v>/</v>
      </c>
      <c r="Y272" s="4" t="str">
        <f>IF($H272=0,"",VLOOKUP($G272,Data!$G$3:$BA$2935,18,FALSE))</f>
        <v/>
      </c>
      <c r="Z272" s="4" t="str">
        <f>IF($H272=0,"",VLOOKUP($G272,Data!$G$3:$BA$2935,19,FALSE))</f>
        <v/>
      </c>
      <c r="AA272" s="4" t="str">
        <f>IF($H272=0,"",VLOOKUP($G272,Data!$G$3:$BA$2935,20,FALSE))</f>
        <v/>
      </c>
      <c r="AB272" s="4" t="str">
        <f>IF($H272=0,"",VLOOKUP($G272,Data!$G$3:$BA$2935,21,FALSE))</f>
        <v/>
      </c>
      <c r="AC272" s="4" t="str">
        <f>IF($H272=0,"",VLOOKUP($G272,Data!$G$3:$BA$2935,22,FALSE))</f>
        <v/>
      </c>
      <c r="AD272" s="4" t="str">
        <f>IF($H272=0,"",VLOOKUP($G272,Data!$G$3:$BA$2935,23,FALSE))</f>
        <v/>
      </c>
      <c r="AE272" s="4" t="str">
        <f>IF($H272=0,"",VLOOKUP($G272,Data!$G$3:$BA$2935,24,FALSE))</f>
        <v/>
      </c>
      <c r="AF272" s="4" t="str">
        <f>IF($H272=0,"",VLOOKUP($G272,Data!$G$3:$BA$2935,25,FALSE))</f>
        <v/>
      </c>
      <c r="AG272" s="4" t="str">
        <f>IF($H272=0,"",VLOOKUP($G272,Data!$G$3:$BA$2935,26,FALSE))</f>
        <v/>
      </c>
      <c r="AH272" s="4" t="str">
        <f>IF($H272=0,"",VLOOKUP($G272,Data!$G$3:$BA$2935,27,FALSE))</f>
        <v/>
      </c>
      <c r="AI272" s="4" t="str">
        <f>IF($H272=0,"",VLOOKUP($G272,Data!$G$3:$BA$2935,28,FALSE))</f>
        <v/>
      </c>
      <c r="AJ272" s="4" t="str">
        <f>IF($H272=0,"",VLOOKUP($G272,Data!$G$3:$BA$2935,29,FALSE))</f>
        <v/>
      </c>
      <c r="AK272" s="4" t="str">
        <f>IF($H272=0,"",VLOOKUP($G272,Data!$G$3:$BA$2935,30,FALSE))</f>
        <v/>
      </c>
      <c r="AL272" s="4" t="str">
        <f>IF($H272=0,"",VLOOKUP($G272,Data!$G$3:$BA$2935,31,FALSE))</f>
        <v/>
      </c>
      <c r="AM272" s="4" t="str">
        <f>IF($H272=0,"",VLOOKUP($G272,Data!$G$3:$BA$2935,32,FALSE))</f>
        <v/>
      </c>
      <c r="AN272" s="4" t="str">
        <f>IF($H272=0,"",VLOOKUP($G272,Data!$G$3:$BA$2935,33,FALSE))</f>
        <v/>
      </c>
      <c r="AO272" s="4" t="str">
        <f>IF($H272=0,"",VLOOKUP($G272,Data!$G$3:$BA$2935,34,FALSE))</f>
        <v/>
      </c>
      <c r="AP272" s="4" t="str">
        <f>IF($H272=0,"",VLOOKUP($G272,Data!$G$3:$BA$2935,35,FALSE))</f>
        <v/>
      </c>
      <c r="AQ272" s="4" t="str">
        <f>IF($H272=0,"",VLOOKUP($G272,Data!$G$3:$BA$2935,36,FALSE))</f>
        <v/>
      </c>
      <c r="AR272" s="4" t="str">
        <f>IF($H272=0,"",VLOOKUP($G272,Data!$G$3:$BA$2935,37,FALSE))</f>
        <v/>
      </c>
      <c r="AS272" s="4" t="str">
        <f>IF($H272=0,"",VLOOKUP($G272,Data!$G$3:$BA$2935,38,FALSE))</f>
        <v/>
      </c>
      <c r="AT272" s="4" t="str">
        <f>IF($H272=0,"",VLOOKUP($G272,Data!$G$3:$BA$2935,39,FALSE))</f>
        <v/>
      </c>
    </row>
    <row r="273" spans="1:46" x14ac:dyDescent="0.25">
      <c r="A273" s="4">
        <f>PSSE!A275</f>
        <v>956061</v>
      </c>
      <c r="B273" s="4" t="str">
        <f>PSSE!B275</f>
        <v>DONGNAI5_H1</v>
      </c>
      <c r="C273" s="4">
        <f>PSSE!D275</f>
        <v>13.8</v>
      </c>
      <c r="D273" s="4">
        <f>PSSE!E275</f>
        <v>150</v>
      </c>
      <c r="E273" s="4" t="str">
        <f>PSSE!F275</f>
        <v>TD</v>
      </c>
      <c r="F273" s="4">
        <f>PSSE!G275</f>
        <v>1</v>
      </c>
      <c r="G273" s="4" t="str">
        <f t="shared" si="4"/>
        <v>GOV13.8150TD1</v>
      </c>
      <c r="H273" s="4">
        <f>COUNTIF(Data!$G$3:$BA$2935,GOV!$G273)</f>
        <v>1</v>
      </c>
      <c r="I273" s="4" t="str">
        <f>IF($H273=0,"",VLOOKUP($G273,Data!$G$3:$BA$2935,2,FALSE))</f>
        <v>'HYGOV'</v>
      </c>
      <c r="J273" s="4">
        <f>PSSE!C275</f>
        <v>1</v>
      </c>
      <c r="K273" s="4">
        <f>IF($H273=0,"",VLOOKUP($G273,Data!$G$3:$BA$2935,4,FALSE))</f>
        <v>0.06</v>
      </c>
      <c r="L273" s="4">
        <f>IF($H273=0,"",VLOOKUP($G273,Data!$G$3:$BA$2935,5,FALSE))</f>
        <v>0.4</v>
      </c>
      <c r="M273" s="4">
        <f>IF($H273=0,"",VLOOKUP($G273,Data!$G$3:$BA$2935,6,FALSE))</f>
        <v>3</v>
      </c>
      <c r="N273" s="4">
        <f>IF($H273=0,"",VLOOKUP($G273,Data!$G$3:$BA$2935,7,FALSE))</f>
        <v>9.9000000000000005E-2</v>
      </c>
      <c r="O273" s="4">
        <f>IF($H273=0,"",VLOOKUP($G273,Data!$G$3:$BA$2935,8,FALSE))</f>
        <v>0.4</v>
      </c>
      <c r="P273" s="4">
        <f>IF($H273=0,"",VLOOKUP($G273,Data!$G$3:$BA$2935,9,FALSE))</f>
        <v>0.15</v>
      </c>
      <c r="Q273" s="4">
        <f>IF($H273=0,"",VLOOKUP($G273,Data!$G$3:$BA$2935,10,FALSE))</f>
        <v>1</v>
      </c>
      <c r="R273" s="4">
        <f>IF($H273=0,"",VLOOKUP($G273,Data!$G$3:$BA$2935,11,FALSE))</f>
        <v>0.1</v>
      </c>
      <c r="S273" s="4">
        <f>IF($H273=0,"",VLOOKUP($G273,Data!$G$3:$BA$2935,12,FALSE))</f>
        <v>1.35</v>
      </c>
      <c r="T273" s="4">
        <f>IF($H273=0,"",VLOOKUP($G273,Data!$G$3:$BA$2935,13,FALSE))</f>
        <v>1.4</v>
      </c>
      <c r="U273" s="4">
        <f>IF($H273=0,"",VLOOKUP($G273,Data!$G$3:$BA$2935,14,FALSE))</f>
        <v>0.1</v>
      </c>
      <c r="V273" s="4">
        <f>IF($H273=0,"",VLOOKUP($G273,Data!$G$3:$BA$2935,15,FALSE))</f>
        <v>0.1</v>
      </c>
      <c r="W273" s="4" t="str">
        <f>IF($H273=0,"",VLOOKUP($G273,Data!$G$3:$BA$2935,16,FALSE))</f>
        <v>/</v>
      </c>
      <c r="X273" s="4" t="str">
        <f>IF($H273=0,"",VLOOKUP($G273,Data!$G$3:$BA$2935,17,FALSE))</f>
        <v>/</v>
      </c>
      <c r="Y273" s="4" t="str">
        <f>IF($H273=0,"",VLOOKUP($G273,Data!$G$3:$BA$2935,18,FALSE))</f>
        <v/>
      </c>
      <c r="Z273" s="4" t="str">
        <f>IF($H273=0,"",VLOOKUP($G273,Data!$G$3:$BA$2935,19,FALSE))</f>
        <v/>
      </c>
      <c r="AA273" s="4" t="str">
        <f>IF($H273=0,"",VLOOKUP($G273,Data!$G$3:$BA$2935,20,FALSE))</f>
        <v/>
      </c>
      <c r="AB273" s="4" t="str">
        <f>IF($H273=0,"",VLOOKUP($G273,Data!$G$3:$BA$2935,21,FALSE))</f>
        <v/>
      </c>
      <c r="AC273" s="4" t="str">
        <f>IF($H273=0,"",VLOOKUP($G273,Data!$G$3:$BA$2935,22,FALSE))</f>
        <v/>
      </c>
      <c r="AD273" s="4" t="str">
        <f>IF($H273=0,"",VLOOKUP($G273,Data!$G$3:$BA$2935,23,FALSE))</f>
        <v/>
      </c>
      <c r="AE273" s="4" t="str">
        <f>IF($H273=0,"",VLOOKUP($G273,Data!$G$3:$BA$2935,24,FALSE))</f>
        <v/>
      </c>
      <c r="AF273" s="4" t="str">
        <f>IF($H273=0,"",VLOOKUP($G273,Data!$G$3:$BA$2935,25,FALSE))</f>
        <v/>
      </c>
      <c r="AG273" s="4" t="str">
        <f>IF($H273=0,"",VLOOKUP($G273,Data!$G$3:$BA$2935,26,FALSE))</f>
        <v/>
      </c>
      <c r="AH273" s="4" t="str">
        <f>IF($H273=0,"",VLOOKUP($G273,Data!$G$3:$BA$2935,27,FALSE))</f>
        <v/>
      </c>
      <c r="AI273" s="4" t="str">
        <f>IF($H273=0,"",VLOOKUP($G273,Data!$G$3:$BA$2935,28,FALSE))</f>
        <v/>
      </c>
      <c r="AJ273" s="4" t="str">
        <f>IF($H273=0,"",VLOOKUP($G273,Data!$G$3:$BA$2935,29,FALSE))</f>
        <v/>
      </c>
      <c r="AK273" s="4" t="str">
        <f>IF($H273=0,"",VLOOKUP($G273,Data!$G$3:$BA$2935,30,FALSE))</f>
        <v/>
      </c>
      <c r="AL273" s="4" t="str">
        <f>IF($H273=0,"",VLOOKUP($G273,Data!$G$3:$BA$2935,31,FALSE))</f>
        <v/>
      </c>
      <c r="AM273" s="4" t="str">
        <f>IF($H273=0,"",VLOOKUP($G273,Data!$G$3:$BA$2935,32,FALSE))</f>
        <v/>
      </c>
      <c r="AN273" s="4" t="str">
        <f>IF($H273=0,"",VLOOKUP($G273,Data!$G$3:$BA$2935,33,FALSE))</f>
        <v/>
      </c>
      <c r="AO273" s="4" t="str">
        <f>IF($H273=0,"",VLOOKUP($G273,Data!$G$3:$BA$2935,34,FALSE))</f>
        <v/>
      </c>
      <c r="AP273" s="4" t="str">
        <f>IF($H273=0,"",VLOOKUP($G273,Data!$G$3:$BA$2935,35,FALSE))</f>
        <v/>
      </c>
      <c r="AQ273" s="4" t="str">
        <f>IF($H273=0,"",VLOOKUP($G273,Data!$G$3:$BA$2935,36,FALSE))</f>
        <v/>
      </c>
      <c r="AR273" s="4" t="str">
        <f>IF($H273=0,"",VLOOKUP($G273,Data!$G$3:$BA$2935,37,FALSE))</f>
        <v/>
      </c>
      <c r="AS273" s="4" t="str">
        <f>IF($H273=0,"",VLOOKUP($G273,Data!$G$3:$BA$2935,38,FALSE))</f>
        <v/>
      </c>
      <c r="AT273" s="4" t="str">
        <f>IF($H273=0,"",VLOOKUP($G273,Data!$G$3:$BA$2935,39,FALSE))</f>
        <v/>
      </c>
    </row>
    <row r="274" spans="1:46" x14ac:dyDescent="0.25">
      <c r="A274" s="4">
        <f>PSSE!A276</f>
        <v>956071</v>
      </c>
      <c r="B274" s="4" t="str">
        <f>PSSE!B276</f>
        <v>DONGNAI6_H1</v>
      </c>
      <c r="C274" s="4">
        <f>PSSE!D276</f>
        <v>13.8</v>
      </c>
      <c r="D274" s="4">
        <f>PSSE!E276</f>
        <v>106</v>
      </c>
      <c r="E274" s="4" t="str">
        <f>PSSE!F276</f>
        <v>TD</v>
      </c>
      <c r="F274" s="4">
        <f>PSSE!G276</f>
        <v>1</v>
      </c>
      <c r="G274" s="4" t="str">
        <f t="shared" si="4"/>
        <v>GOV13.8106TD1</v>
      </c>
      <c r="H274" s="4">
        <f>COUNTIF(Data!$G$3:$BA$2935,GOV!$G274)</f>
        <v>1</v>
      </c>
      <c r="I274" s="4" t="str">
        <f>IF($H274=0,"",VLOOKUP($G274,Data!$G$3:$BA$2935,2,FALSE))</f>
        <v>'HYGOV'</v>
      </c>
      <c r="J274" s="4">
        <f>PSSE!C276</f>
        <v>1</v>
      </c>
      <c r="K274" s="4">
        <f>IF($H274=0,"",VLOOKUP($G274,Data!$G$3:$BA$2935,4,FALSE))</f>
        <v>0.06</v>
      </c>
      <c r="L274" s="4">
        <f>IF($H274=0,"",VLOOKUP($G274,Data!$G$3:$BA$2935,5,FALSE))</f>
        <v>0.4</v>
      </c>
      <c r="M274" s="4">
        <f>IF($H274=0,"",VLOOKUP($G274,Data!$G$3:$BA$2935,6,FALSE))</f>
        <v>3</v>
      </c>
      <c r="N274" s="4">
        <f>IF($H274=0,"",VLOOKUP($G274,Data!$G$3:$BA$2935,7,FALSE))</f>
        <v>9.9000000000000005E-2</v>
      </c>
      <c r="O274" s="4">
        <f>IF($H274=0,"",VLOOKUP($G274,Data!$G$3:$BA$2935,8,FALSE))</f>
        <v>0.4</v>
      </c>
      <c r="P274" s="4">
        <f>IF($H274=0,"",VLOOKUP($G274,Data!$G$3:$BA$2935,9,FALSE))</f>
        <v>0.15</v>
      </c>
      <c r="Q274" s="4">
        <f>IF($H274=0,"",VLOOKUP($G274,Data!$G$3:$BA$2935,10,FALSE))</f>
        <v>1</v>
      </c>
      <c r="R274" s="4">
        <f>IF($H274=0,"",VLOOKUP($G274,Data!$G$3:$BA$2935,11,FALSE))</f>
        <v>0.1</v>
      </c>
      <c r="S274" s="4">
        <f>IF($H274=0,"",VLOOKUP($G274,Data!$G$3:$BA$2935,12,FALSE))</f>
        <v>1.35</v>
      </c>
      <c r="T274" s="4">
        <f>IF($H274=0,"",VLOOKUP($G274,Data!$G$3:$BA$2935,13,FALSE))</f>
        <v>1.4</v>
      </c>
      <c r="U274" s="4">
        <f>IF($H274=0,"",VLOOKUP($G274,Data!$G$3:$BA$2935,14,FALSE))</f>
        <v>0.1</v>
      </c>
      <c r="V274" s="4">
        <f>IF($H274=0,"",VLOOKUP($G274,Data!$G$3:$BA$2935,15,FALSE))</f>
        <v>0.1</v>
      </c>
      <c r="W274" s="4" t="str">
        <f>IF($H274=0,"",VLOOKUP($G274,Data!$G$3:$BA$2935,16,FALSE))</f>
        <v>/</v>
      </c>
      <c r="X274" s="4" t="str">
        <f>IF($H274=0,"",VLOOKUP($G274,Data!$G$3:$BA$2935,17,FALSE))</f>
        <v>/</v>
      </c>
      <c r="Y274" s="4" t="str">
        <f>IF($H274=0,"",VLOOKUP($G274,Data!$G$3:$BA$2935,18,FALSE))</f>
        <v/>
      </c>
      <c r="Z274" s="4" t="str">
        <f>IF($H274=0,"",VLOOKUP($G274,Data!$G$3:$BA$2935,19,FALSE))</f>
        <v/>
      </c>
      <c r="AA274" s="4" t="str">
        <f>IF($H274=0,"",VLOOKUP($G274,Data!$G$3:$BA$2935,20,FALSE))</f>
        <v/>
      </c>
      <c r="AB274" s="4" t="str">
        <f>IF($H274=0,"",VLOOKUP($G274,Data!$G$3:$BA$2935,21,FALSE))</f>
        <v/>
      </c>
      <c r="AC274" s="4" t="str">
        <f>IF($H274=0,"",VLOOKUP($G274,Data!$G$3:$BA$2935,22,FALSE))</f>
        <v/>
      </c>
      <c r="AD274" s="4" t="str">
        <f>IF($H274=0,"",VLOOKUP($G274,Data!$G$3:$BA$2935,23,FALSE))</f>
        <v/>
      </c>
      <c r="AE274" s="4" t="str">
        <f>IF($H274=0,"",VLOOKUP($G274,Data!$G$3:$BA$2935,24,FALSE))</f>
        <v/>
      </c>
      <c r="AF274" s="4" t="str">
        <f>IF($H274=0,"",VLOOKUP($G274,Data!$G$3:$BA$2935,25,FALSE))</f>
        <v/>
      </c>
      <c r="AG274" s="4" t="str">
        <f>IF($H274=0,"",VLOOKUP($G274,Data!$G$3:$BA$2935,26,FALSE))</f>
        <v/>
      </c>
      <c r="AH274" s="4" t="str">
        <f>IF($H274=0,"",VLOOKUP($G274,Data!$G$3:$BA$2935,27,FALSE))</f>
        <v/>
      </c>
      <c r="AI274" s="4" t="str">
        <f>IF($H274=0,"",VLOOKUP($G274,Data!$G$3:$BA$2935,28,FALSE))</f>
        <v/>
      </c>
      <c r="AJ274" s="4" t="str">
        <f>IF($H274=0,"",VLOOKUP($G274,Data!$G$3:$BA$2935,29,FALSE))</f>
        <v/>
      </c>
      <c r="AK274" s="4" t="str">
        <f>IF($H274=0,"",VLOOKUP($G274,Data!$G$3:$BA$2935,30,FALSE))</f>
        <v/>
      </c>
      <c r="AL274" s="4" t="str">
        <f>IF($H274=0,"",VLOOKUP($G274,Data!$G$3:$BA$2935,31,FALSE))</f>
        <v/>
      </c>
      <c r="AM274" s="4" t="str">
        <f>IF($H274=0,"",VLOOKUP($G274,Data!$G$3:$BA$2935,32,FALSE))</f>
        <v/>
      </c>
      <c r="AN274" s="4" t="str">
        <f>IF($H274=0,"",VLOOKUP($G274,Data!$G$3:$BA$2935,33,FALSE))</f>
        <v/>
      </c>
      <c r="AO274" s="4" t="str">
        <f>IF($H274=0,"",VLOOKUP($G274,Data!$G$3:$BA$2935,34,FALSE))</f>
        <v/>
      </c>
      <c r="AP274" s="4" t="str">
        <f>IF($H274=0,"",VLOOKUP($G274,Data!$G$3:$BA$2935,35,FALSE))</f>
        <v/>
      </c>
      <c r="AQ274" s="4" t="str">
        <f>IF($H274=0,"",VLOOKUP($G274,Data!$G$3:$BA$2935,36,FALSE))</f>
        <v/>
      </c>
      <c r="AR274" s="4" t="str">
        <f>IF($H274=0,"",VLOOKUP($G274,Data!$G$3:$BA$2935,37,FALSE))</f>
        <v/>
      </c>
      <c r="AS274" s="4" t="str">
        <f>IF($H274=0,"",VLOOKUP($G274,Data!$G$3:$BA$2935,38,FALSE))</f>
        <v/>
      </c>
      <c r="AT274" s="4" t="str">
        <f>IF($H274=0,"",VLOOKUP($G274,Data!$G$3:$BA$2935,39,FALSE))</f>
        <v/>
      </c>
    </row>
    <row r="275" spans="1:46" x14ac:dyDescent="0.25">
      <c r="A275" s="4">
        <f>PSSE!A277</f>
        <v>956081</v>
      </c>
      <c r="B275" s="4" t="str">
        <f>PSSE!B277</f>
        <v>DONGNAI6A_H1</v>
      </c>
      <c r="C275" s="4">
        <f>PSSE!D277</f>
        <v>13.8</v>
      </c>
      <c r="D275" s="4">
        <f>PSSE!E277</f>
        <v>135</v>
      </c>
      <c r="E275" s="4" t="str">
        <f>PSSE!F277</f>
        <v>TD</v>
      </c>
      <c r="F275" s="4">
        <f>PSSE!G277</f>
        <v>1</v>
      </c>
      <c r="G275" s="4" t="str">
        <f t="shared" si="4"/>
        <v>GOV13.8135TD1</v>
      </c>
      <c r="H275" s="4">
        <f>COUNTIF(Data!$G$3:$BA$2935,GOV!$G275)</f>
        <v>1</v>
      </c>
      <c r="I275" s="4" t="str">
        <f>IF($H275=0,"",VLOOKUP($G275,Data!$G$3:$BA$2935,2,FALSE))</f>
        <v>'HYGOV'</v>
      </c>
      <c r="J275" s="4">
        <f>PSSE!C277</f>
        <v>1</v>
      </c>
      <c r="K275" s="4">
        <f>IF($H275=0,"",VLOOKUP($G275,Data!$G$3:$BA$2935,4,FALSE))</f>
        <v>0.06</v>
      </c>
      <c r="L275" s="4">
        <f>IF($H275=0,"",VLOOKUP($G275,Data!$G$3:$BA$2935,5,FALSE))</f>
        <v>0.4</v>
      </c>
      <c r="M275" s="4">
        <f>IF($H275=0,"",VLOOKUP($G275,Data!$G$3:$BA$2935,6,FALSE))</f>
        <v>3</v>
      </c>
      <c r="N275" s="4">
        <f>IF($H275=0,"",VLOOKUP($G275,Data!$G$3:$BA$2935,7,FALSE))</f>
        <v>9.9000000000000005E-2</v>
      </c>
      <c r="O275" s="4">
        <f>IF($H275=0,"",VLOOKUP($G275,Data!$G$3:$BA$2935,8,FALSE))</f>
        <v>0.4</v>
      </c>
      <c r="P275" s="4">
        <f>IF($H275=0,"",VLOOKUP($G275,Data!$G$3:$BA$2935,9,FALSE))</f>
        <v>0.15</v>
      </c>
      <c r="Q275" s="4">
        <f>IF($H275=0,"",VLOOKUP($G275,Data!$G$3:$BA$2935,10,FALSE))</f>
        <v>1</v>
      </c>
      <c r="R275" s="4">
        <f>IF($H275=0,"",VLOOKUP($G275,Data!$G$3:$BA$2935,11,FALSE))</f>
        <v>0.1</v>
      </c>
      <c r="S275" s="4">
        <f>IF($H275=0,"",VLOOKUP($G275,Data!$G$3:$BA$2935,12,FALSE))</f>
        <v>1.35</v>
      </c>
      <c r="T275" s="4">
        <f>IF($H275=0,"",VLOOKUP($G275,Data!$G$3:$BA$2935,13,FALSE))</f>
        <v>1.4</v>
      </c>
      <c r="U275" s="4">
        <f>IF($H275=0,"",VLOOKUP($G275,Data!$G$3:$BA$2935,14,FALSE))</f>
        <v>0.1</v>
      </c>
      <c r="V275" s="4">
        <f>IF($H275=0,"",VLOOKUP($G275,Data!$G$3:$BA$2935,15,FALSE))</f>
        <v>0.1</v>
      </c>
      <c r="W275" s="4" t="str">
        <f>IF($H275=0,"",VLOOKUP($G275,Data!$G$3:$BA$2935,16,FALSE))</f>
        <v>/</v>
      </c>
      <c r="X275" s="4" t="str">
        <f>IF($H275=0,"",VLOOKUP($G275,Data!$G$3:$BA$2935,17,FALSE))</f>
        <v>/</v>
      </c>
      <c r="Y275" s="4" t="str">
        <f>IF($H275=0,"",VLOOKUP($G275,Data!$G$3:$BA$2935,18,FALSE))</f>
        <v/>
      </c>
      <c r="Z275" s="4" t="str">
        <f>IF($H275=0,"",VLOOKUP($G275,Data!$G$3:$BA$2935,19,FALSE))</f>
        <v/>
      </c>
      <c r="AA275" s="4" t="str">
        <f>IF($H275=0,"",VLOOKUP($G275,Data!$G$3:$BA$2935,20,FALSE))</f>
        <v/>
      </c>
      <c r="AB275" s="4" t="str">
        <f>IF($H275=0,"",VLOOKUP($G275,Data!$G$3:$BA$2935,21,FALSE))</f>
        <v/>
      </c>
      <c r="AC275" s="4" t="str">
        <f>IF($H275=0,"",VLOOKUP($G275,Data!$G$3:$BA$2935,22,FALSE))</f>
        <v/>
      </c>
      <c r="AD275" s="4" t="str">
        <f>IF($H275=0,"",VLOOKUP($G275,Data!$G$3:$BA$2935,23,FALSE))</f>
        <v/>
      </c>
      <c r="AE275" s="4" t="str">
        <f>IF($H275=0,"",VLOOKUP($G275,Data!$G$3:$BA$2935,24,FALSE))</f>
        <v/>
      </c>
      <c r="AF275" s="4" t="str">
        <f>IF($H275=0,"",VLOOKUP($G275,Data!$G$3:$BA$2935,25,FALSE))</f>
        <v/>
      </c>
      <c r="AG275" s="4" t="str">
        <f>IF($H275=0,"",VLOOKUP($G275,Data!$G$3:$BA$2935,26,FALSE))</f>
        <v/>
      </c>
      <c r="AH275" s="4" t="str">
        <f>IF($H275=0,"",VLOOKUP($G275,Data!$G$3:$BA$2935,27,FALSE))</f>
        <v/>
      </c>
      <c r="AI275" s="4" t="str">
        <f>IF($H275=0,"",VLOOKUP($G275,Data!$G$3:$BA$2935,28,FALSE))</f>
        <v/>
      </c>
      <c r="AJ275" s="4" t="str">
        <f>IF($H275=0,"",VLOOKUP($G275,Data!$G$3:$BA$2935,29,FALSE))</f>
        <v/>
      </c>
      <c r="AK275" s="4" t="str">
        <f>IF($H275=0,"",VLOOKUP($G275,Data!$G$3:$BA$2935,30,FALSE))</f>
        <v/>
      </c>
      <c r="AL275" s="4" t="str">
        <f>IF($H275=0,"",VLOOKUP($G275,Data!$G$3:$BA$2935,31,FALSE))</f>
        <v/>
      </c>
      <c r="AM275" s="4" t="str">
        <f>IF($H275=0,"",VLOOKUP($G275,Data!$G$3:$BA$2935,32,FALSE))</f>
        <v/>
      </c>
      <c r="AN275" s="4" t="str">
        <f>IF($H275=0,"",VLOOKUP($G275,Data!$G$3:$BA$2935,33,FALSE))</f>
        <v/>
      </c>
      <c r="AO275" s="4" t="str">
        <f>IF($H275=0,"",VLOOKUP($G275,Data!$G$3:$BA$2935,34,FALSE))</f>
        <v/>
      </c>
      <c r="AP275" s="4" t="str">
        <f>IF($H275=0,"",VLOOKUP($G275,Data!$G$3:$BA$2935,35,FALSE))</f>
        <v/>
      </c>
      <c r="AQ275" s="4" t="str">
        <f>IF($H275=0,"",VLOOKUP($G275,Data!$G$3:$BA$2935,36,FALSE))</f>
        <v/>
      </c>
      <c r="AR275" s="4" t="str">
        <f>IF($H275=0,"",VLOOKUP($G275,Data!$G$3:$BA$2935,37,FALSE))</f>
        <v/>
      </c>
      <c r="AS275" s="4" t="str">
        <f>IF($H275=0,"",VLOOKUP($G275,Data!$G$3:$BA$2935,38,FALSE))</f>
        <v/>
      </c>
      <c r="AT275" s="4" t="str">
        <f>IF($H275=0,"",VLOOKUP($G275,Data!$G$3:$BA$2935,39,FALSE))</f>
        <v/>
      </c>
    </row>
    <row r="276" spans="1:46" x14ac:dyDescent="0.25">
      <c r="A276" s="4">
        <f>PSSE!A278</f>
        <v>957001</v>
      </c>
      <c r="B276" s="4" t="str">
        <f>PSSE!B278</f>
        <v>BUONKUOP_H1</v>
      </c>
      <c r="C276" s="4">
        <f>PSSE!D278</f>
        <v>13.8</v>
      </c>
      <c r="D276" s="4">
        <f>PSSE!E278</f>
        <v>140</v>
      </c>
      <c r="E276" s="4" t="str">
        <f>PSSE!F278</f>
        <v>TD</v>
      </c>
      <c r="F276" s="4">
        <f>PSSE!G278</f>
        <v>1</v>
      </c>
      <c r="G276" s="4" t="str">
        <f t="shared" si="4"/>
        <v>GOV13.8140TD1</v>
      </c>
      <c r="H276" s="4">
        <f>COUNTIF(Data!$G$3:$BA$2935,GOV!$G276)</f>
        <v>1</v>
      </c>
      <c r="I276" s="4" t="str">
        <f>IF($H276=0,"",VLOOKUP($G276,Data!$G$3:$BA$2935,2,FALSE))</f>
        <v>'HYGOV'</v>
      </c>
      <c r="J276" s="4">
        <f>PSSE!C278</f>
        <v>1</v>
      </c>
      <c r="K276" s="4">
        <f>IF($H276=0,"",VLOOKUP($G276,Data!$G$3:$BA$2935,4,FALSE))</f>
        <v>0.06</v>
      </c>
      <c r="L276" s="4">
        <f>IF($H276=0,"",VLOOKUP($G276,Data!$G$3:$BA$2935,5,FALSE))</f>
        <v>0.4</v>
      </c>
      <c r="M276" s="4">
        <f>IF($H276=0,"",VLOOKUP($G276,Data!$G$3:$BA$2935,6,FALSE))</f>
        <v>3</v>
      </c>
      <c r="N276" s="4">
        <f>IF($H276=0,"",VLOOKUP($G276,Data!$G$3:$BA$2935,7,FALSE))</f>
        <v>9.9000000000000005E-2</v>
      </c>
      <c r="O276" s="4">
        <f>IF($H276=0,"",VLOOKUP($G276,Data!$G$3:$BA$2935,8,FALSE))</f>
        <v>0.4</v>
      </c>
      <c r="P276" s="4">
        <f>IF($H276=0,"",VLOOKUP($G276,Data!$G$3:$BA$2935,9,FALSE))</f>
        <v>0.15</v>
      </c>
      <c r="Q276" s="4">
        <f>IF($H276=0,"",VLOOKUP($G276,Data!$G$3:$BA$2935,10,FALSE))</f>
        <v>1</v>
      </c>
      <c r="R276" s="4">
        <f>IF($H276=0,"",VLOOKUP($G276,Data!$G$3:$BA$2935,11,FALSE))</f>
        <v>0.1</v>
      </c>
      <c r="S276" s="4">
        <f>IF($H276=0,"",VLOOKUP($G276,Data!$G$3:$BA$2935,12,FALSE))</f>
        <v>1.35</v>
      </c>
      <c r="T276" s="4">
        <f>IF($H276=0,"",VLOOKUP($G276,Data!$G$3:$BA$2935,13,FALSE))</f>
        <v>1.4</v>
      </c>
      <c r="U276" s="4">
        <f>IF($H276=0,"",VLOOKUP($G276,Data!$G$3:$BA$2935,14,FALSE))</f>
        <v>0.1</v>
      </c>
      <c r="V276" s="4">
        <f>IF($H276=0,"",VLOOKUP($G276,Data!$G$3:$BA$2935,15,FALSE))</f>
        <v>0.1</v>
      </c>
      <c r="W276" s="4" t="str">
        <f>IF($H276=0,"",VLOOKUP($G276,Data!$G$3:$BA$2935,16,FALSE))</f>
        <v>/</v>
      </c>
      <c r="X276" s="4" t="str">
        <f>IF($H276=0,"",VLOOKUP($G276,Data!$G$3:$BA$2935,17,FALSE))</f>
        <v>/</v>
      </c>
      <c r="Y276" s="4" t="str">
        <f>IF($H276=0,"",VLOOKUP($G276,Data!$G$3:$BA$2935,18,FALSE))</f>
        <v/>
      </c>
      <c r="Z276" s="4" t="str">
        <f>IF($H276=0,"",VLOOKUP($G276,Data!$G$3:$BA$2935,19,FALSE))</f>
        <v/>
      </c>
      <c r="AA276" s="4" t="str">
        <f>IF($H276=0,"",VLOOKUP($G276,Data!$G$3:$BA$2935,20,FALSE))</f>
        <v/>
      </c>
      <c r="AB276" s="4" t="str">
        <f>IF($H276=0,"",VLOOKUP($G276,Data!$G$3:$BA$2935,21,FALSE))</f>
        <v/>
      </c>
      <c r="AC276" s="4" t="str">
        <f>IF($H276=0,"",VLOOKUP($G276,Data!$G$3:$BA$2935,22,FALSE))</f>
        <v/>
      </c>
      <c r="AD276" s="4" t="str">
        <f>IF($H276=0,"",VLOOKUP($G276,Data!$G$3:$BA$2935,23,FALSE))</f>
        <v/>
      </c>
      <c r="AE276" s="4" t="str">
        <f>IF($H276=0,"",VLOOKUP($G276,Data!$G$3:$BA$2935,24,FALSE))</f>
        <v/>
      </c>
      <c r="AF276" s="4" t="str">
        <f>IF($H276=0,"",VLOOKUP($G276,Data!$G$3:$BA$2935,25,FALSE))</f>
        <v/>
      </c>
      <c r="AG276" s="4" t="str">
        <f>IF($H276=0,"",VLOOKUP($G276,Data!$G$3:$BA$2935,26,FALSE))</f>
        <v/>
      </c>
      <c r="AH276" s="4" t="str">
        <f>IF($H276=0,"",VLOOKUP($G276,Data!$G$3:$BA$2935,27,FALSE))</f>
        <v/>
      </c>
      <c r="AI276" s="4" t="str">
        <f>IF($H276=0,"",VLOOKUP($G276,Data!$G$3:$BA$2935,28,FALSE))</f>
        <v/>
      </c>
      <c r="AJ276" s="4" t="str">
        <f>IF($H276=0,"",VLOOKUP($G276,Data!$G$3:$BA$2935,29,FALSE))</f>
        <v/>
      </c>
      <c r="AK276" s="4" t="str">
        <f>IF($H276=0,"",VLOOKUP($G276,Data!$G$3:$BA$2935,30,FALSE))</f>
        <v/>
      </c>
      <c r="AL276" s="4" t="str">
        <f>IF($H276=0,"",VLOOKUP($G276,Data!$G$3:$BA$2935,31,FALSE))</f>
        <v/>
      </c>
      <c r="AM276" s="4" t="str">
        <f>IF($H276=0,"",VLOOKUP($G276,Data!$G$3:$BA$2935,32,FALSE))</f>
        <v/>
      </c>
      <c r="AN276" s="4" t="str">
        <f>IF($H276=0,"",VLOOKUP($G276,Data!$G$3:$BA$2935,33,FALSE))</f>
        <v/>
      </c>
      <c r="AO276" s="4" t="str">
        <f>IF($H276=0,"",VLOOKUP($G276,Data!$G$3:$BA$2935,34,FALSE))</f>
        <v/>
      </c>
      <c r="AP276" s="4" t="str">
        <f>IF($H276=0,"",VLOOKUP($G276,Data!$G$3:$BA$2935,35,FALSE))</f>
        <v/>
      </c>
      <c r="AQ276" s="4" t="str">
        <f>IF($H276=0,"",VLOOKUP($G276,Data!$G$3:$BA$2935,36,FALSE))</f>
        <v/>
      </c>
      <c r="AR276" s="4" t="str">
        <f>IF($H276=0,"",VLOOKUP($G276,Data!$G$3:$BA$2935,37,FALSE))</f>
        <v/>
      </c>
      <c r="AS276" s="4" t="str">
        <f>IF($H276=0,"",VLOOKUP($G276,Data!$G$3:$BA$2935,38,FALSE))</f>
        <v/>
      </c>
      <c r="AT276" s="4" t="str">
        <f>IF($H276=0,"",VLOOKUP($G276,Data!$G$3:$BA$2935,39,FALSE))</f>
        <v/>
      </c>
    </row>
    <row r="277" spans="1:46" x14ac:dyDescent="0.25">
      <c r="A277" s="4">
        <f>PSSE!A279</f>
        <v>957002</v>
      </c>
      <c r="B277" s="4" t="str">
        <f>PSSE!B279</f>
        <v>BUONKUOP_H1</v>
      </c>
      <c r="C277" s="4">
        <f>PSSE!D279</f>
        <v>13.8</v>
      </c>
      <c r="D277" s="4">
        <f>PSSE!E279</f>
        <v>140</v>
      </c>
      <c r="E277" s="4" t="str">
        <f>PSSE!F279</f>
        <v>TD</v>
      </c>
      <c r="F277" s="4">
        <f>PSSE!G279</f>
        <v>1</v>
      </c>
      <c r="G277" s="4" t="str">
        <f t="shared" si="4"/>
        <v>GOV13.8140TD1</v>
      </c>
      <c r="H277" s="4">
        <f>COUNTIF(Data!$G$3:$BA$2935,GOV!$G277)</f>
        <v>1</v>
      </c>
      <c r="I277" s="4" t="str">
        <f>IF($H277=0,"",VLOOKUP($G277,Data!$G$3:$BA$2935,2,FALSE))</f>
        <v>'HYGOV'</v>
      </c>
      <c r="J277" s="4">
        <f>PSSE!C279</f>
        <v>2</v>
      </c>
      <c r="K277" s="4">
        <f>IF($H277=0,"",VLOOKUP($G277,Data!$G$3:$BA$2935,4,FALSE))</f>
        <v>0.06</v>
      </c>
      <c r="L277" s="4">
        <f>IF($H277=0,"",VLOOKUP($G277,Data!$G$3:$BA$2935,5,FALSE))</f>
        <v>0.4</v>
      </c>
      <c r="M277" s="4">
        <f>IF($H277=0,"",VLOOKUP($G277,Data!$G$3:$BA$2935,6,FALSE))</f>
        <v>3</v>
      </c>
      <c r="N277" s="4">
        <f>IF($H277=0,"",VLOOKUP($G277,Data!$G$3:$BA$2935,7,FALSE))</f>
        <v>9.9000000000000005E-2</v>
      </c>
      <c r="O277" s="4">
        <f>IF($H277=0,"",VLOOKUP($G277,Data!$G$3:$BA$2935,8,FALSE))</f>
        <v>0.4</v>
      </c>
      <c r="P277" s="4">
        <f>IF($H277=0,"",VLOOKUP($G277,Data!$G$3:$BA$2935,9,FALSE))</f>
        <v>0.15</v>
      </c>
      <c r="Q277" s="4">
        <f>IF($H277=0,"",VLOOKUP($G277,Data!$G$3:$BA$2935,10,FALSE))</f>
        <v>1</v>
      </c>
      <c r="R277" s="4">
        <f>IF($H277=0,"",VLOOKUP($G277,Data!$G$3:$BA$2935,11,FALSE))</f>
        <v>0.1</v>
      </c>
      <c r="S277" s="4">
        <f>IF($H277=0,"",VLOOKUP($G277,Data!$G$3:$BA$2935,12,FALSE))</f>
        <v>1.35</v>
      </c>
      <c r="T277" s="4">
        <f>IF($H277=0,"",VLOOKUP($G277,Data!$G$3:$BA$2935,13,FALSE))</f>
        <v>1.4</v>
      </c>
      <c r="U277" s="4">
        <f>IF($H277=0,"",VLOOKUP($G277,Data!$G$3:$BA$2935,14,FALSE))</f>
        <v>0.1</v>
      </c>
      <c r="V277" s="4">
        <f>IF($H277=0,"",VLOOKUP($G277,Data!$G$3:$BA$2935,15,FALSE))</f>
        <v>0.1</v>
      </c>
      <c r="W277" s="4" t="str">
        <f>IF($H277=0,"",VLOOKUP($G277,Data!$G$3:$BA$2935,16,FALSE))</f>
        <v>/</v>
      </c>
      <c r="X277" s="4" t="str">
        <f>IF($H277=0,"",VLOOKUP($G277,Data!$G$3:$BA$2935,17,FALSE))</f>
        <v>/</v>
      </c>
      <c r="Y277" s="4" t="str">
        <f>IF($H277=0,"",VLOOKUP($G277,Data!$G$3:$BA$2935,18,FALSE))</f>
        <v/>
      </c>
      <c r="Z277" s="4" t="str">
        <f>IF($H277=0,"",VLOOKUP($G277,Data!$G$3:$BA$2935,19,FALSE))</f>
        <v/>
      </c>
      <c r="AA277" s="4" t="str">
        <f>IF($H277=0,"",VLOOKUP($G277,Data!$G$3:$BA$2935,20,FALSE))</f>
        <v/>
      </c>
      <c r="AB277" s="4" t="str">
        <f>IF($H277=0,"",VLOOKUP($G277,Data!$G$3:$BA$2935,21,FALSE))</f>
        <v/>
      </c>
      <c r="AC277" s="4" t="str">
        <f>IF($H277=0,"",VLOOKUP($G277,Data!$G$3:$BA$2935,22,FALSE))</f>
        <v/>
      </c>
      <c r="AD277" s="4" t="str">
        <f>IF($H277=0,"",VLOOKUP($G277,Data!$G$3:$BA$2935,23,FALSE))</f>
        <v/>
      </c>
      <c r="AE277" s="4" t="str">
        <f>IF($H277=0,"",VLOOKUP($G277,Data!$G$3:$BA$2935,24,FALSE))</f>
        <v/>
      </c>
      <c r="AF277" s="4" t="str">
        <f>IF($H277=0,"",VLOOKUP($G277,Data!$G$3:$BA$2935,25,FALSE))</f>
        <v/>
      </c>
      <c r="AG277" s="4" t="str">
        <f>IF($H277=0,"",VLOOKUP($G277,Data!$G$3:$BA$2935,26,FALSE))</f>
        <v/>
      </c>
      <c r="AH277" s="4" t="str">
        <f>IF($H277=0,"",VLOOKUP($G277,Data!$G$3:$BA$2935,27,FALSE))</f>
        <v/>
      </c>
      <c r="AI277" s="4" t="str">
        <f>IF($H277=0,"",VLOOKUP($G277,Data!$G$3:$BA$2935,28,FALSE))</f>
        <v/>
      </c>
      <c r="AJ277" s="4" t="str">
        <f>IF($H277=0,"",VLOOKUP($G277,Data!$G$3:$BA$2935,29,FALSE))</f>
        <v/>
      </c>
      <c r="AK277" s="4" t="str">
        <f>IF($H277=0,"",VLOOKUP($G277,Data!$G$3:$BA$2935,30,FALSE))</f>
        <v/>
      </c>
      <c r="AL277" s="4" t="str">
        <f>IF($H277=0,"",VLOOKUP($G277,Data!$G$3:$BA$2935,31,FALSE))</f>
        <v/>
      </c>
      <c r="AM277" s="4" t="str">
        <f>IF($H277=0,"",VLOOKUP($G277,Data!$G$3:$BA$2935,32,FALSE))</f>
        <v/>
      </c>
      <c r="AN277" s="4" t="str">
        <f>IF($H277=0,"",VLOOKUP($G277,Data!$G$3:$BA$2935,33,FALSE))</f>
        <v/>
      </c>
      <c r="AO277" s="4" t="str">
        <f>IF($H277=0,"",VLOOKUP($G277,Data!$G$3:$BA$2935,34,FALSE))</f>
        <v/>
      </c>
      <c r="AP277" s="4" t="str">
        <f>IF($H277=0,"",VLOOKUP($G277,Data!$G$3:$BA$2935,35,FALSE))</f>
        <v/>
      </c>
      <c r="AQ277" s="4" t="str">
        <f>IF($H277=0,"",VLOOKUP($G277,Data!$G$3:$BA$2935,36,FALSE))</f>
        <v/>
      </c>
      <c r="AR277" s="4" t="str">
        <f>IF($H277=0,"",VLOOKUP($G277,Data!$G$3:$BA$2935,37,FALSE))</f>
        <v/>
      </c>
      <c r="AS277" s="4" t="str">
        <f>IF($H277=0,"",VLOOKUP($G277,Data!$G$3:$BA$2935,38,FALSE))</f>
        <v/>
      </c>
      <c r="AT277" s="4" t="str">
        <f>IF($H277=0,"",VLOOKUP($G277,Data!$G$3:$BA$2935,39,FALSE))</f>
        <v/>
      </c>
    </row>
    <row r="278" spans="1:46" x14ac:dyDescent="0.25">
      <c r="A278" s="4">
        <f>PSSE!A280</f>
        <v>957011</v>
      </c>
      <c r="B278" s="4" t="str">
        <f>PSSE!B280</f>
        <v>SREPOK3_H1</v>
      </c>
      <c r="C278" s="4">
        <f>PSSE!D280</f>
        <v>13.8</v>
      </c>
      <c r="D278" s="4">
        <f>PSSE!E280</f>
        <v>110</v>
      </c>
      <c r="E278" s="4" t="str">
        <f>PSSE!F280</f>
        <v>TD</v>
      </c>
      <c r="F278" s="4">
        <f>PSSE!G280</f>
        <v>1</v>
      </c>
      <c r="G278" s="4" t="str">
        <f t="shared" si="4"/>
        <v>GOV13.8110TD1</v>
      </c>
      <c r="H278" s="4">
        <f>COUNTIF(Data!$G$3:$BA$2935,GOV!$G278)</f>
        <v>1</v>
      </c>
      <c r="I278" s="4" t="str">
        <f>IF($H278=0,"",VLOOKUP($G278,Data!$G$3:$BA$2935,2,FALSE))</f>
        <v>'HYGOV'</v>
      </c>
      <c r="J278" s="4">
        <f>PSSE!C280</f>
        <v>1</v>
      </c>
      <c r="K278" s="4">
        <f>IF($H278=0,"",VLOOKUP($G278,Data!$G$3:$BA$2935,4,FALSE))</f>
        <v>0.03</v>
      </c>
      <c r="L278" s="4">
        <f>IF($H278=0,"",VLOOKUP($G278,Data!$G$3:$BA$2935,5,FALSE))</f>
        <v>0.18</v>
      </c>
      <c r="M278" s="4">
        <f>IF($H278=0,"",VLOOKUP($G278,Data!$G$3:$BA$2935,6,FALSE))</f>
        <v>6.64</v>
      </c>
      <c r="N278" s="4">
        <f>IF($H278=0,"",VLOOKUP($G278,Data!$G$3:$BA$2935,7,FALSE))</f>
        <v>0.05</v>
      </c>
      <c r="O278" s="4">
        <f>IF($H278=0,"",VLOOKUP($G278,Data!$G$3:$BA$2935,8,FALSE))</f>
        <v>0.5</v>
      </c>
      <c r="P278" s="4">
        <f>IF($H278=0,"",VLOOKUP($G278,Data!$G$3:$BA$2935,9,FALSE))</f>
        <v>0.15</v>
      </c>
      <c r="Q278" s="4">
        <f>IF($H278=0,"",VLOOKUP($G278,Data!$G$3:$BA$2935,10,FALSE))</f>
        <v>1</v>
      </c>
      <c r="R278" s="4">
        <f>IF($H278=0,"",VLOOKUP($G278,Data!$G$3:$BA$2935,11,FALSE))</f>
        <v>0</v>
      </c>
      <c r="S278" s="4">
        <f>IF($H278=0,"",VLOOKUP($G278,Data!$G$3:$BA$2935,12,FALSE))</f>
        <v>1.66</v>
      </c>
      <c r="T278" s="4">
        <f>IF($H278=0,"",VLOOKUP($G278,Data!$G$3:$BA$2935,13,FALSE))</f>
        <v>1.41</v>
      </c>
      <c r="U278" s="4">
        <f>IF($H278=0,"",VLOOKUP($G278,Data!$G$3:$BA$2935,14,FALSE))</f>
        <v>0.499</v>
      </c>
      <c r="V278" s="4">
        <f>IF($H278=0,"",VLOOKUP($G278,Data!$G$3:$BA$2935,15,FALSE))</f>
        <v>0.06</v>
      </c>
      <c r="W278" s="4" t="str">
        <f>IF($H278=0,"",VLOOKUP($G278,Data!$G$3:$BA$2935,16,FALSE))</f>
        <v>/</v>
      </c>
      <c r="X278" s="4" t="str">
        <f>IF($H278=0,"",VLOOKUP($G278,Data!$G$3:$BA$2935,17,FALSE))</f>
        <v>/</v>
      </c>
      <c r="Y278" s="4" t="str">
        <f>IF($H278=0,"",VLOOKUP($G278,Data!$G$3:$BA$2935,18,FALSE))</f>
        <v/>
      </c>
      <c r="Z278" s="4" t="str">
        <f>IF($H278=0,"",VLOOKUP($G278,Data!$G$3:$BA$2935,19,FALSE))</f>
        <v/>
      </c>
      <c r="AA278" s="4" t="str">
        <f>IF($H278=0,"",VLOOKUP($G278,Data!$G$3:$BA$2935,20,FALSE))</f>
        <v/>
      </c>
      <c r="AB278" s="4" t="str">
        <f>IF($H278=0,"",VLOOKUP($G278,Data!$G$3:$BA$2935,21,FALSE))</f>
        <v/>
      </c>
      <c r="AC278" s="4" t="str">
        <f>IF($H278=0,"",VLOOKUP($G278,Data!$G$3:$BA$2935,22,FALSE))</f>
        <v/>
      </c>
      <c r="AD278" s="4" t="str">
        <f>IF($H278=0,"",VLOOKUP($G278,Data!$G$3:$BA$2935,23,FALSE))</f>
        <v/>
      </c>
      <c r="AE278" s="4" t="str">
        <f>IF($H278=0,"",VLOOKUP($G278,Data!$G$3:$BA$2935,24,FALSE))</f>
        <v/>
      </c>
      <c r="AF278" s="4" t="str">
        <f>IF($H278=0,"",VLOOKUP($G278,Data!$G$3:$BA$2935,25,FALSE))</f>
        <v/>
      </c>
      <c r="AG278" s="4" t="str">
        <f>IF($H278=0,"",VLOOKUP($G278,Data!$G$3:$BA$2935,26,FALSE))</f>
        <v/>
      </c>
      <c r="AH278" s="4" t="str">
        <f>IF($H278=0,"",VLOOKUP($G278,Data!$G$3:$BA$2935,27,FALSE))</f>
        <v/>
      </c>
      <c r="AI278" s="4" t="str">
        <f>IF($H278=0,"",VLOOKUP($G278,Data!$G$3:$BA$2935,28,FALSE))</f>
        <v/>
      </c>
      <c r="AJ278" s="4" t="str">
        <f>IF($H278=0,"",VLOOKUP($G278,Data!$G$3:$BA$2935,29,FALSE))</f>
        <v/>
      </c>
      <c r="AK278" s="4" t="str">
        <f>IF($H278=0,"",VLOOKUP($G278,Data!$G$3:$BA$2935,30,FALSE))</f>
        <v/>
      </c>
      <c r="AL278" s="4" t="str">
        <f>IF($H278=0,"",VLOOKUP($G278,Data!$G$3:$BA$2935,31,FALSE))</f>
        <v/>
      </c>
      <c r="AM278" s="4" t="str">
        <f>IF($H278=0,"",VLOOKUP($G278,Data!$G$3:$BA$2935,32,FALSE))</f>
        <v/>
      </c>
      <c r="AN278" s="4" t="str">
        <f>IF($H278=0,"",VLOOKUP($G278,Data!$G$3:$BA$2935,33,FALSE))</f>
        <v/>
      </c>
      <c r="AO278" s="4" t="str">
        <f>IF($H278=0,"",VLOOKUP($G278,Data!$G$3:$BA$2935,34,FALSE))</f>
        <v/>
      </c>
      <c r="AP278" s="4" t="str">
        <f>IF($H278=0,"",VLOOKUP($G278,Data!$G$3:$BA$2935,35,FALSE))</f>
        <v/>
      </c>
      <c r="AQ278" s="4" t="str">
        <f>IF($H278=0,"",VLOOKUP($G278,Data!$G$3:$BA$2935,36,FALSE))</f>
        <v/>
      </c>
      <c r="AR278" s="4" t="str">
        <f>IF($H278=0,"",VLOOKUP($G278,Data!$G$3:$BA$2935,37,FALSE))</f>
        <v/>
      </c>
      <c r="AS278" s="4" t="str">
        <f>IF($H278=0,"",VLOOKUP($G278,Data!$G$3:$BA$2935,38,FALSE))</f>
        <v/>
      </c>
      <c r="AT278" s="4" t="str">
        <f>IF($H278=0,"",VLOOKUP($G278,Data!$G$3:$BA$2935,39,FALSE))</f>
        <v/>
      </c>
    </row>
    <row r="279" spans="1:46" x14ac:dyDescent="0.25">
      <c r="A279" s="4">
        <f>PSSE!A281</f>
        <v>957012</v>
      </c>
      <c r="B279" s="4" t="str">
        <f>PSSE!B281</f>
        <v>SREPOK3_H2</v>
      </c>
      <c r="C279" s="4">
        <f>PSSE!D281</f>
        <v>13.8</v>
      </c>
      <c r="D279" s="4">
        <f>PSSE!E281</f>
        <v>110</v>
      </c>
      <c r="E279" s="4" t="str">
        <f>PSSE!F281</f>
        <v>TD</v>
      </c>
      <c r="F279" s="4">
        <f>PSSE!G281</f>
        <v>1</v>
      </c>
      <c r="G279" s="4" t="str">
        <f t="shared" si="4"/>
        <v>GOV13.8110TD1</v>
      </c>
      <c r="H279" s="4">
        <f>COUNTIF(Data!$G$3:$BA$2935,GOV!$G279)</f>
        <v>1</v>
      </c>
      <c r="I279" s="4" t="str">
        <f>IF($H279=0,"",VLOOKUP($G279,Data!$G$3:$BA$2935,2,FALSE))</f>
        <v>'HYGOV'</v>
      </c>
      <c r="J279" s="4">
        <f>PSSE!C281</f>
        <v>1</v>
      </c>
      <c r="K279" s="4">
        <f>IF($H279=0,"",VLOOKUP($G279,Data!$G$3:$BA$2935,4,FALSE))</f>
        <v>0.03</v>
      </c>
      <c r="L279" s="4">
        <f>IF($H279=0,"",VLOOKUP($G279,Data!$G$3:$BA$2935,5,FALSE))</f>
        <v>0.18</v>
      </c>
      <c r="M279" s="4">
        <f>IF($H279=0,"",VLOOKUP($G279,Data!$G$3:$BA$2935,6,FALSE))</f>
        <v>6.64</v>
      </c>
      <c r="N279" s="4">
        <f>IF($H279=0,"",VLOOKUP($G279,Data!$G$3:$BA$2935,7,FALSE))</f>
        <v>0.05</v>
      </c>
      <c r="O279" s="4">
        <f>IF($H279=0,"",VLOOKUP($G279,Data!$G$3:$BA$2935,8,FALSE))</f>
        <v>0.5</v>
      </c>
      <c r="P279" s="4">
        <f>IF($H279=0,"",VLOOKUP($G279,Data!$G$3:$BA$2935,9,FALSE))</f>
        <v>0.15</v>
      </c>
      <c r="Q279" s="4">
        <f>IF($H279=0,"",VLOOKUP($G279,Data!$G$3:$BA$2935,10,FALSE))</f>
        <v>1</v>
      </c>
      <c r="R279" s="4">
        <f>IF($H279=0,"",VLOOKUP($G279,Data!$G$3:$BA$2935,11,FALSE))</f>
        <v>0</v>
      </c>
      <c r="S279" s="4">
        <f>IF($H279=0,"",VLOOKUP($G279,Data!$G$3:$BA$2935,12,FALSE))</f>
        <v>1.66</v>
      </c>
      <c r="T279" s="4">
        <f>IF($H279=0,"",VLOOKUP($G279,Data!$G$3:$BA$2935,13,FALSE))</f>
        <v>1.41</v>
      </c>
      <c r="U279" s="4">
        <f>IF($H279=0,"",VLOOKUP($G279,Data!$G$3:$BA$2935,14,FALSE))</f>
        <v>0.499</v>
      </c>
      <c r="V279" s="4">
        <f>IF($H279=0,"",VLOOKUP($G279,Data!$G$3:$BA$2935,15,FALSE))</f>
        <v>0.06</v>
      </c>
      <c r="W279" s="4" t="str">
        <f>IF($H279=0,"",VLOOKUP($G279,Data!$G$3:$BA$2935,16,FALSE))</f>
        <v>/</v>
      </c>
      <c r="X279" s="4" t="str">
        <f>IF($H279=0,"",VLOOKUP($G279,Data!$G$3:$BA$2935,17,FALSE))</f>
        <v>/</v>
      </c>
      <c r="Y279" s="4" t="str">
        <f>IF($H279=0,"",VLOOKUP($G279,Data!$G$3:$BA$2935,18,FALSE))</f>
        <v/>
      </c>
      <c r="Z279" s="4" t="str">
        <f>IF($H279=0,"",VLOOKUP($G279,Data!$G$3:$BA$2935,19,FALSE))</f>
        <v/>
      </c>
      <c r="AA279" s="4" t="str">
        <f>IF($H279=0,"",VLOOKUP($G279,Data!$G$3:$BA$2935,20,FALSE))</f>
        <v/>
      </c>
      <c r="AB279" s="4" t="str">
        <f>IF($H279=0,"",VLOOKUP($G279,Data!$G$3:$BA$2935,21,FALSE))</f>
        <v/>
      </c>
      <c r="AC279" s="4" t="str">
        <f>IF($H279=0,"",VLOOKUP($G279,Data!$G$3:$BA$2935,22,FALSE))</f>
        <v/>
      </c>
      <c r="AD279" s="4" t="str">
        <f>IF($H279=0,"",VLOOKUP($G279,Data!$G$3:$BA$2935,23,FALSE))</f>
        <v/>
      </c>
      <c r="AE279" s="4" t="str">
        <f>IF($H279=0,"",VLOOKUP($G279,Data!$G$3:$BA$2935,24,FALSE))</f>
        <v/>
      </c>
      <c r="AF279" s="4" t="str">
        <f>IF($H279=0,"",VLOOKUP($G279,Data!$G$3:$BA$2935,25,FALSE))</f>
        <v/>
      </c>
      <c r="AG279" s="4" t="str">
        <f>IF($H279=0,"",VLOOKUP($G279,Data!$G$3:$BA$2935,26,FALSE))</f>
        <v/>
      </c>
      <c r="AH279" s="4" t="str">
        <f>IF($H279=0,"",VLOOKUP($G279,Data!$G$3:$BA$2935,27,FALSE))</f>
        <v/>
      </c>
      <c r="AI279" s="4" t="str">
        <f>IF($H279=0,"",VLOOKUP($G279,Data!$G$3:$BA$2935,28,FALSE))</f>
        <v/>
      </c>
      <c r="AJ279" s="4" t="str">
        <f>IF($H279=0,"",VLOOKUP($G279,Data!$G$3:$BA$2935,29,FALSE))</f>
        <v/>
      </c>
      <c r="AK279" s="4" t="str">
        <f>IF($H279=0,"",VLOOKUP($G279,Data!$G$3:$BA$2935,30,FALSE))</f>
        <v/>
      </c>
      <c r="AL279" s="4" t="str">
        <f>IF($H279=0,"",VLOOKUP($G279,Data!$G$3:$BA$2935,31,FALSE))</f>
        <v/>
      </c>
      <c r="AM279" s="4" t="str">
        <f>IF($H279=0,"",VLOOKUP($G279,Data!$G$3:$BA$2935,32,FALSE))</f>
        <v/>
      </c>
      <c r="AN279" s="4" t="str">
        <f>IF($H279=0,"",VLOOKUP($G279,Data!$G$3:$BA$2935,33,FALSE))</f>
        <v/>
      </c>
      <c r="AO279" s="4" t="str">
        <f>IF($H279=0,"",VLOOKUP($G279,Data!$G$3:$BA$2935,34,FALSE))</f>
        <v/>
      </c>
      <c r="AP279" s="4" t="str">
        <f>IF($H279=0,"",VLOOKUP($G279,Data!$G$3:$BA$2935,35,FALSE))</f>
        <v/>
      </c>
      <c r="AQ279" s="4" t="str">
        <f>IF($H279=0,"",VLOOKUP($G279,Data!$G$3:$BA$2935,36,FALSE))</f>
        <v/>
      </c>
      <c r="AR279" s="4" t="str">
        <f>IF($H279=0,"",VLOOKUP($G279,Data!$G$3:$BA$2935,37,FALSE))</f>
        <v/>
      </c>
      <c r="AS279" s="4" t="str">
        <f>IF($H279=0,"",VLOOKUP($G279,Data!$G$3:$BA$2935,38,FALSE))</f>
        <v/>
      </c>
      <c r="AT279" s="4" t="str">
        <f>IF($H279=0,"",VLOOKUP($G279,Data!$G$3:$BA$2935,39,FALSE))</f>
        <v/>
      </c>
    </row>
    <row r="280" spans="1:46" x14ac:dyDescent="0.25">
      <c r="A280" s="4">
        <f>PSSE!A282</f>
        <v>957021</v>
      </c>
      <c r="B280" s="4" t="str">
        <f>PSSE!B282</f>
        <v>SREPOK4_H1</v>
      </c>
      <c r="C280" s="4">
        <f>PSSE!D282</f>
        <v>13.8</v>
      </c>
      <c r="D280" s="4">
        <f>PSSE!E282</f>
        <v>75</v>
      </c>
      <c r="E280" s="4" t="str">
        <f>PSSE!F282</f>
        <v>TD</v>
      </c>
      <c r="F280" s="4">
        <f>PSSE!G282</f>
        <v>1</v>
      </c>
      <c r="G280" s="4" t="str">
        <f t="shared" si="4"/>
        <v>GOV13.875TD1</v>
      </c>
      <c r="H280" s="4">
        <f>COUNTIF(Data!$G$3:$BA$2935,GOV!$G280)</f>
        <v>1</v>
      </c>
      <c r="I280" s="4" t="str">
        <f>IF($H280=0,"",VLOOKUP($G280,Data!$G$3:$BA$2935,2,FALSE))</f>
        <v>'HYGOV'</v>
      </c>
      <c r="J280" s="4">
        <f>PSSE!C282</f>
        <v>1</v>
      </c>
      <c r="K280" s="4">
        <f>IF($H280=0,"",VLOOKUP($G280,Data!$G$3:$BA$2935,4,FALSE))</f>
        <v>0.03</v>
      </c>
      <c r="L280" s="4">
        <f>IF($H280=0,"",VLOOKUP($G280,Data!$G$3:$BA$2935,5,FALSE))</f>
        <v>0.18</v>
      </c>
      <c r="M280" s="4">
        <f>IF($H280=0,"",VLOOKUP($G280,Data!$G$3:$BA$2935,6,FALSE))</f>
        <v>6.64</v>
      </c>
      <c r="N280" s="4">
        <f>IF($H280=0,"",VLOOKUP($G280,Data!$G$3:$BA$2935,7,FALSE))</f>
        <v>0.05</v>
      </c>
      <c r="O280" s="4">
        <f>IF($H280=0,"",VLOOKUP($G280,Data!$G$3:$BA$2935,8,FALSE))</f>
        <v>0.5</v>
      </c>
      <c r="P280" s="4">
        <f>IF($H280=0,"",VLOOKUP($G280,Data!$G$3:$BA$2935,9,FALSE))</f>
        <v>0.15</v>
      </c>
      <c r="Q280" s="4">
        <f>IF($H280=0,"",VLOOKUP($G280,Data!$G$3:$BA$2935,10,FALSE))</f>
        <v>1</v>
      </c>
      <c r="R280" s="4">
        <f>IF($H280=0,"",VLOOKUP($G280,Data!$G$3:$BA$2935,11,FALSE))</f>
        <v>0</v>
      </c>
      <c r="S280" s="4">
        <f>IF($H280=0,"",VLOOKUP($G280,Data!$G$3:$BA$2935,12,FALSE))</f>
        <v>1.66</v>
      </c>
      <c r="T280" s="4">
        <f>IF($H280=0,"",VLOOKUP($G280,Data!$G$3:$BA$2935,13,FALSE))</f>
        <v>1.41</v>
      </c>
      <c r="U280" s="4">
        <f>IF($H280=0,"",VLOOKUP($G280,Data!$G$3:$BA$2935,14,FALSE))</f>
        <v>0.499</v>
      </c>
      <c r="V280" s="4">
        <f>IF($H280=0,"",VLOOKUP($G280,Data!$G$3:$BA$2935,15,FALSE))</f>
        <v>0.06</v>
      </c>
      <c r="W280" s="4" t="str">
        <f>IF($H280=0,"",VLOOKUP($G280,Data!$G$3:$BA$2935,16,FALSE))</f>
        <v>/</v>
      </c>
      <c r="X280" s="4" t="str">
        <f>IF($H280=0,"",VLOOKUP($G280,Data!$G$3:$BA$2935,17,FALSE))</f>
        <v>/</v>
      </c>
      <c r="Y280" s="4" t="str">
        <f>IF($H280=0,"",VLOOKUP($G280,Data!$G$3:$BA$2935,18,FALSE))</f>
        <v/>
      </c>
      <c r="Z280" s="4" t="str">
        <f>IF($H280=0,"",VLOOKUP($G280,Data!$G$3:$BA$2935,19,FALSE))</f>
        <v/>
      </c>
      <c r="AA280" s="4" t="str">
        <f>IF($H280=0,"",VLOOKUP($G280,Data!$G$3:$BA$2935,20,FALSE))</f>
        <v/>
      </c>
      <c r="AB280" s="4" t="str">
        <f>IF($H280=0,"",VLOOKUP($G280,Data!$G$3:$BA$2935,21,FALSE))</f>
        <v/>
      </c>
      <c r="AC280" s="4" t="str">
        <f>IF($H280=0,"",VLOOKUP($G280,Data!$G$3:$BA$2935,22,FALSE))</f>
        <v/>
      </c>
      <c r="AD280" s="4" t="str">
        <f>IF($H280=0,"",VLOOKUP($G280,Data!$G$3:$BA$2935,23,FALSE))</f>
        <v/>
      </c>
      <c r="AE280" s="4" t="str">
        <f>IF($H280=0,"",VLOOKUP($G280,Data!$G$3:$BA$2935,24,FALSE))</f>
        <v/>
      </c>
      <c r="AF280" s="4" t="str">
        <f>IF($H280=0,"",VLOOKUP($G280,Data!$G$3:$BA$2935,25,FALSE))</f>
        <v/>
      </c>
      <c r="AG280" s="4" t="str">
        <f>IF($H280=0,"",VLOOKUP($G280,Data!$G$3:$BA$2935,26,FALSE))</f>
        <v/>
      </c>
      <c r="AH280" s="4" t="str">
        <f>IF($H280=0,"",VLOOKUP($G280,Data!$G$3:$BA$2935,27,FALSE))</f>
        <v/>
      </c>
      <c r="AI280" s="4" t="str">
        <f>IF($H280=0,"",VLOOKUP($G280,Data!$G$3:$BA$2935,28,FALSE))</f>
        <v/>
      </c>
      <c r="AJ280" s="4" t="str">
        <f>IF($H280=0,"",VLOOKUP($G280,Data!$G$3:$BA$2935,29,FALSE))</f>
        <v/>
      </c>
      <c r="AK280" s="4" t="str">
        <f>IF($H280=0,"",VLOOKUP($G280,Data!$G$3:$BA$2935,30,FALSE))</f>
        <v/>
      </c>
      <c r="AL280" s="4" t="str">
        <f>IF($H280=0,"",VLOOKUP($G280,Data!$G$3:$BA$2935,31,FALSE))</f>
        <v/>
      </c>
      <c r="AM280" s="4" t="str">
        <f>IF($H280=0,"",VLOOKUP($G280,Data!$G$3:$BA$2935,32,FALSE))</f>
        <v/>
      </c>
      <c r="AN280" s="4" t="str">
        <f>IF($H280=0,"",VLOOKUP($G280,Data!$G$3:$BA$2935,33,FALSE))</f>
        <v/>
      </c>
      <c r="AO280" s="4" t="str">
        <f>IF($H280=0,"",VLOOKUP($G280,Data!$G$3:$BA$2935,34,FALSE))</f>
        <v/>
      </c>
      <c r="AP280" s="4" t="str">
        <f>IF($H280=0,"",VLOOKUP($G280,Data!$G$3:$BA$2935,35,FALSE))</f>
        <v/>
      </c>
      <c r="AQ280" s="4" t="str">
        <f>IF($H280=0,"",VLOOKUP($G280,Data!$G$3:$BA$2935,36,FALSE))</f>
        <v/>
      </c>
      <c r="AR280" s="4" t="str">
        <f>IF($H280=0,"",VLOOKUP($G280,Data!$G$3:$BA$2935,37,FALSE))</f>
        <v/>
      </c>
      <c r="AS280" s="4" t="str">
        <f>IF($H280=0,"",VLOOKUP($G280,Data!$G$3:$BA$2935,38,FALSE))</f>
        <v/>
      </c>
      <c r="AT280" s="4" t="str">
        <f>IF($H280=0,"",VLOOKUP($G280,Data!$G$3:$BA$2935,39,FALSE))</f>
        <v/>
      </c>
    </row>
    <row r="281" spans="1:46" x14ac:dyDescent="0.25">
      <c r="A281" s="4">
        <f>PSSE!A283</f>
        <v>957022</v>
      </c>
      <c r="B281" s="4" t="str">
        <f>PSSE!B283</f>
        <v>SREPOK4_H2</v>
      </c>
      <c r="C281" s="4">
        <f>PSSE!D283</f>
        <v>13.8</v>
      </c>
      <c r="D281" s="4">
        <f>PSSE!E283</f>
        <v>75</v>
      </c>
      <c r="E281" s="4" t="str">
        <f>PSSE!F283</f>
        <v>TD</v>
      </c>
      <c r="F281" s="4">
        <f>PSSE!G283</f>
        <v>1</v>
      </c>
      <c r="G281" s="4" t="str">
        <f t="shared" si="4"/>
        <v>GOV13.875TD1</v>
      </c>
      <c r="H281" s="4">
        <f>COUNTIF(Data!$G$3:$BA$2935,GOV!$G281)</f>
        <v>1</v>
      </c>
      <c r="I281" s="4" t="str">
        <f>IF($H281=0,"",VLOOKUP($G281,Data!$G$3:$BA$2935,2,FALSE))</f>
        <v>'HYGOV'</v>
      </c>
      <c r="J281" s="4">
        <f>PSSE!C283</f>
        <v>1</v>
      </c>
      <c r="K281" s="4">
        <f>IF($H281=0,"",VLOOKUP($G281,Data!$G$3:$BA$2935,4,FALSE))</f>
        <v>0.03</v>
      </c>
      <c r="L281" s="4">
        <f>IF($H281=0,"",VLOOKUP($G281,Data!$G$3:$BA$2935,5,FALSE))</f>
        <v>0.18</v>
      </c>
      <c r="M281" s="4">
        <f>IF($H281=0,"",VLOOKUP($G281,Data!$G$3:$BA$2935,6,FALSE))</f>
        <v>6.64</v>
      </c>
      <c r="N281" s="4">
        <f>IF($H281=0,"",VLOOKUP($G281,Data!$G$3:$BA$2935,7,FALSE))</f>
        <v>0.05</v>
      </c>
      <c r="O281" s="4">
        <f>IF($H281=0,"",VLOOKUP($G281,Data!$G$3:$BA$2935,8,FALSE))</f>
        <v>0.5</v>
      </c>
      <c r="P281" s="4">
        <f>IF($H281=0,"",VLOOKUP($G281,Data!$G$3:$BA$2935,9,FALSE))</f>
        <v>0.15</v>
      </c>
      <c r="Q281" s="4">
        <f>IF($H281=0,"",VLOOKUP($G281,Data!$G$3:$BA$2935,10,FALSE))</f>
        <v>1</v>
      </c>
      <c r="R281" s="4">
        <f>IF($H281=0,"",VLOOKUP($G281,Data!$G$3:$BA$2935,11,FALSE))</f>
        <v>0</v>
      </c>
      <c r="S281" s="4">
        <f>IF($H281=0,"",VLOOKUP($G281,Data!$G$3:$BA$2935,12,FALSE))</f>
        <v>1.66</v>
      </c>
      <c r="T281" s="4">
        <f>IF($H281=0,"",VLOOKUP($G281,Data!$G$3:$BA$2935,13,FALSE))</f>
        <v>1.41</v>
      </c>
      <c r="U281" s="4">
        <f>IF($H281=0,"",VLOOKUP($G281,Data!$G$3:$BA$2935,14,FALSE))</f>
        <v>0.499</v>
      </c>
      <c r="V281" s="4">
        <f>IF($H281=0,"",VLOOKUP($G281,Data!$G$3:$BA$2935,15,FALSE))</f>
        <v>0.06</v>
      </c>
      <c r="W281" s="4" t="str">
        <f>IF($H281=0,"",VLOOKUP($G281,Data!$G$3:$BA$2935,16,FALSE))</f>
        <v>/</v>
      </c>
      <c r="X281" s="4" t="str">
        <f>IF($H281=0,"",VLOOKUP($G281,Data!$G$3:$BA$2935,17,FALSE))</f>
        <v>/</v>
      </c>
      <c r="Y281" s="4" t="str">
        <f>IF($H281=0,"",VLOOKUP($G281,Data!$G$3:$BA$2935,18,FALSE))</f>
        <v/>
      </c>
      <c r="Z281" s="4" t="str">
        <f>IF($H281=0,"",VLOOKUP($G281,Data!$G$3:$BA$2935,19,FALSE))</f>
        <v/>
      </c>
      <c r="AA281" s="4" t="str">
        <f>IF($H281=0,"",VLOOKUP($G281,Data!$G$3:$BA$2935,20,FALSE))</f>
        <v/>
      </c>
      <c r="AB281" s="4" t="str">
        <f>IF($H281=0,"",VLOOKUP($G281,Data!$G$3:$BA$2935,21,FALSE))</f>
        <v/>
      </c>
      <c r="AC281" s="4" t="str">
        <f>IF($H281=0,"",VLOOKUP($G281,Data!$G$3:$BA$2935,22,FALSE))</f>
        <v/>
      </c>
      <c r="AD281" s="4" t="str">
        <f>IF($H281=0,"",VLOOKUP($G281,Data!$G$3:$BA$2935,23,FALSE))</f>
        <v/>
      </c>
      <c r="AE281" s="4" t="str">
        <f>IF($H281=0,"",VLOOKUP($G281,Data!$G$3:$BA$2935,24,FALSE))</f>
        <v/>
      </c>
      <c r="AF281" s="4" t="str">
        <f>IF($H281=0,"",VLOOKUP($G281,Data!$G$3:$BA$2935,25,FALSE))</f>
        <v/>
      </c>
      <c r="AG281" s="4" t="str">
        <f>IF($H281=0,"",VLOOKUP($G281,Data!$G$3:$BA$2935,26,FALSE))</f>
        <v/>
      </c>
      <c r="AH281" s="4" t="str">
        <f>IF($H281=0,"",VLOOKUP($G281,Data!$G$3:$BA$2935,27,FALSE))</f>
        <v/>
      </c>
      <c r="AI281" s="4" t="str">
        <f>IF($H281=0,"",VLOOKUP($G281,Data!$G$3:$BA$2935,28,FALSE))</f>
        <v/>
      </c>
      <c r="AJ281" s="4" t="str">
        <f>IF($H281=0,"",VLOOKUP($G281,Data!$G$3:$BA$2935,29,FALSE))</f>
        <v/>
      </c>
      <c r="AK281" s="4" t="str">
        <f>IF($H281=0,"",VLOOKUP($G281,Data!$G$3:$BA$2935,30,FALSE))</f>
        <v/>
      </c>
      <c r="AL281" s="4" t="str">
        <f>IF($H281=0,"",VLOOKUP($G281,Data!$G$3:$BA$2935,31,FALSE))</f>
        <v/>
      </c>
      <c r="AM281" s="4" t="str">
        <f>IF($H281=0,"",VLOOKUP($G281,Data!$G$3:$BA$2935,32,FALSE))</f>
        <v/>
      </c>
      <c r="AN281" s="4" t="str">
        <f>IF($H281=0,"",VLOOKUP($G281,Data!$G$3:$BA$2935,33,FALSE))</f>
        <v/>
      </c>
      <c r="AO281" s="4" t="str">
        <f>IF($H281=0,"",VLOOKUP($G281,Data!$G$3:$BA$2935,34,FALSE))</f>
        <v/>
      </c>
      <c r="AP281" s="4" t="str">
        <f>IF($H281=0,"",VLOOKUP($G281,Data!$G$3:$BA$2935,35,FALSE))</f>
        <v/>
      </c>
      <c r="AQ281" s="4" t="str">
        <f>IF($H281=0,"",VLOOKUP($G281,Data!$G$3:$BA$2935,36,FALSE))</f>
        <v/>
      </c>
      <c r="AR281" s="4" t="str">
        <f>IF($H281=0,"",VLOOKUP($G281,Data!$G$3:$BA$2935,37,FALSE))</f>
        <v/>
      </c>
      <c r="AS281" s="4" t="str">
        <f>IF($H281=0,"",VLOOKUP($G281,Data!$G$3:$BA$2935,38,FALSE))</f>
        <v/>
      </c>
      <c r="AT281" s="4" t="str">
        <f>IF($H281=0,"",VLOOKUP($G281,Data!$G$3:$BA$2935,39,FALSE))</f>
        <v/>
      </c>
    </row>
    <row r="282" spans="1:46" x14ac:dyDescent="0.25">
      <c r="A282" s="4">
        <f>PSSE!A284</f>
        <v>957031</v>
      </c>
      <c r="B282" s="4" t="str">
        <f>PSSE!B284</f>
        <v>EAKRONGHN_H1</v>
      </c>
      <c r="C282" s="4">
        <f>PSSE!D284</f>
        <v>13.8</v>
      </c>
      <c r="D282" s="4">
        <f>PSSE!E284</f>
        <v>40</v>
      </c>
      <c r="E282" s="4" t="str">
        <f>PSSE!F284</f>
        <v>TD</v>
      </c>
      <c r="F282" s="4">
        <f>PSSE!G284</f>
        <v>1</v>
      </c>
      <c r="G282" s="4" t="str">
        <f t="shared" si="4"/>
        <v>GOV13.840TD1</v>
      </c>
      <c r="H282" s="4">
        <f>COUNTIF(Data!$G$3:$BA$2935,GOV!$G282)</f>
        <v>1</v>
      </c>
      <c r="I282" s="4" t="str">
        <f>IF($H282=0,"",VLOOKUP($G282,Data!$G$3:$BA$2935,2,FALSE))</f>
        <v>'HYGOV'</v>
      </c>
      <c r="J282" s="4">
        <f>PSSE!C284</f>
        <v>1</v>
      </c>
      <c r="K282" s="4">
        <f>IF($H282=0,"",VLOOKUP($G282,Data!$G$3:$BA$2935,4,FALSE))</f>
        <v>0.06</v>
      </c>
      <c r="L282" s="4">
        <f>IF($H282=0,"",VLOOKUP($G282,Data!$G$3:$BA$2935,5,FALSE))</f>
        <v>0.4</v>
      </c>
      <c r="M282" s="4">
        <f>IF($H282=0,"",VLOOKUP($G282,Data!$G$3:$BA$2935,6,FALSE))</f>
        <v>3</v>
      </c>
      <c r="N282" s="4">
        <f>IF($H282=0,"",VLOOKUP($G282,Data!$G$3:$BA$2935,7,FALSE))</f>
        <v>9.9000000000000005E-2</v>
      </c>
      <c r="O282" s="4">
        <f>IF($H282=0,"",VLOOKUP($G282,Data!$G$3:$BA$2935,8,FALSE))</f>
        <v>0.4</v>
      </c>
      <c r="P282" s="4">
        <f>IF($H282=0,"",VLOOKUP($G282,Data!$G$3:$BA$2935,9,FALSE))</f>
        <v>0.15</v>
      </c>
      <c r="Q282" s="4">
        <f>IF($H282=0,"",VLOOKUP($G282,Data!$G$3:$BA$2935,10,FALSE))</f>
        <v>1</v>
      </c>
      <c r="R282" s="4">
        <f>IF($H282=0,"",VLOOKUP($G282,Data!$G$3:$BA$2935,11,FALSE))</f>
        <v>0.1</v>
      </c>
      <c r="S282" s="4">
        <f>IF($H282=0,"",VLOOKUP($G282,Data!$G$3:$BA$2935,12,FALSE))</f>
        <v>1.35</v>
      </c>
      <c r="T282" s="4">
        <f>IF($H282=0,"",VLOOKUP($G282,Data!$G$3:$BA$2935,13,FALSE))</f>
        <v>1.4</v>
      </c>
      <c r="U282" s="4">
        <f>IF($H282=0,"",VLOOKUP($G282,Data!$G$3:$BA$2935,14,FALSE))</f>
        <v>0.1</v>
      </c>
      <c r="V282" s="4">
        <f>IF($H282=0,"",VLOOKUP($G282,Data!$G$3:$BA$2935,15,FALSE))</f>
        <v>0.1</v>
      </c>
      <c r="W282" s="4" t="str">
        <f>IF($H282=0,"",VLOOKUP($G282,Data!$G$3:$BA$2935,16,FALSE))</f>
        <v>/</v>
      </c>
      <c r="X282" s="4" t="str">
        <f>IF($H282=0,"",VLOOKUP($G282,Data!$G$3:$BA$2935,17,FALSE))</f>
        <v>/</v>
      </c>
      <c r="Y282" s="4" t="str">
        <f>IF($H282=0,"",VLOOKUP($G282,Data!$G$3:$BA$2935,18,FALSE))</f>
        <v/>
      </c>
      <c r="Z282" s="4" t="str">
        <f>IF($H282=0,"",VLOOKUP($G282,Data!$G$3:$BA$2935,19,FALSE))</f>
        <v/>
      </c>
      <c r="AA282" s="4" t="str">
        <f>IF($H282=0,"",VLOOKUP($G282,Data!$G$3:$BA$2935,20,FALSE))</f>
        <v/>
      </c>
      <c r="AB282" s="4" t="str">
        <f>IF($H282=0,"",VLOOKUP($G282,Data!$G$3:$BA$2935,21,FALSE))</f>
        <v/>
      </c>
      <c r="AC282" s="4" t="str">
        <f>IF($H282=0,"",VLOOKUP($G282,Data!$G$3:$BA$2935,22,FALSE))</f>
        <v/>
      </c>
      <c r="AD282" s="4" t="str">
        <f>IF($H282=0,"",VLOOKUP($G282,Data!$G$3:$BA$2935,23,FALSE))</f>
        <v/>
      </c>
      <c r="AE282" s="4" t="str">
        <f>IF($H282=0,"",VLOOKUP($G282,Data!$G$3:$BA$2935,24,FALSE))</f>
        <v/>
      </c>
      <c r="AF282" s="4" t="str">
        <f>IF($H282=0,"",VLOOKUP($G282,Data!$G$3:$BA$2935,25,FALSE))</f>
        <v/>
      </c>
      <c r="AG282" s="4" t="str">
        <f>IF($H282=0,"",VLOOKUP($G282,Data!$G$3:$BA$2935,26,FALSE))</f>
        <v/>
      </c>
      <c r="AH282" s="4" t="str">
        <f>IF($H282=0,"",VLOOKUP($G282,Data!$G$3:$BA$2935,27,FALSE))</f>
        <v/>
      </c>
      <c r="AI282" s="4" t="str">
        <f>IF($H282=0,"",VLOOKUP($G282,Data!$G$3:$BA$2935,28,FALSE))</f>
        <v/>
      </c>
      <c r="AJ282" s="4" t="str">
        <f>IF($H282=0,"",VLOOKUP($G282,Data!$G$3:$BA$2935,29,FALSE))</f>
        <v/>
      </c>
      <c r="AK282" s="4" t="str">
        <f>IF($H282=0,"",VLOOKUP($G282,Data!$G$3:$BA$2935,30,FALSE))</f>
        <v/>
      </c>
      <c r="AL282" s="4" t="str">
        <f>IF($H282=0,"",VLOOKUP($G282,Data!$G$3:$BA$2935,31,FALSE))</f>
        <v/>
      </c>
      <c r="AM282" s="4" t="str">
        <f>IF($H282=0,"",VLOOKUP($G282,Data!$G$3:$BA$2935,32,FALSE))</f>
        <v/>
      </c>
      <c r="AN282" s="4" t="str">
        <f>IF($H282=0,"",VLOOKUP($G282,Data!$G$3:$BA$2935,33,FALSE))</f>
        <v/>
      </c>
      <c r="AO282" s="4" t="str">
        <f>IF($H282=0,"",VLOOKUP($G282,Data!$G$3:$BA$2935,34,FALSE))</f>
        <v/>
      </c>
      <c r="AP282" s="4" t="str">
        <f>IF($H282=0,"",VLOOKUP($G282,Data!$G$3:$BA$2935,35,FALSE))</f>
        <v/>
      </c>
      <c r="AQ282" s="4" t="str">
        <f>IF($H282=0,"",VLOOKUP($G282,Data!$G$3:$BA$2935,36,FALSE))</f>
        <v/>
      </c>
      <c r="AR282" s="4" t="str">
        <f>IF($H282=0,"",VLOOKUP($G282,Data!$G$3:$BA$2935,37,FALSE))</f>
        <v/>
      </c>
      <c r="AS282" s="4" t="str">
        <f>IF($H282=0,"",VLOOKUP($G282,Data!$G$3:$BA$2935,38,FALSE))</f>
        <v/>
      </c>
      <c r="AT282" s="4" t="str">
        <f>IF($H282=0,"",VLOOKUP($G282,Data!$G$3:$BA$2935,39,FALSE))</f>
        <v/>
      </c>
    </row>
    <row r="283" spans="1:46" x14ac:dyDescent="0.25">
      <c r="A283" s="4">
        <f>PSSE!A285</f>
        <v>957032</v>
      </c>
      <c r="B283" s="4" t="str">
        <f>PSSE!B285</f>
        <v>EAKRONGHN_H2</v>
      </c>
      <c r="C283" s="4">
        <f>PSSE!D285</f>
        <v>13.8</v>
      </c>
      <c r="D283" s="4">
        <f>PSSE!E285</f>
        <v>40</v>
      </c>
      <c r="E283" s="4" t="str">
        <f>PSSE!F285</f>
        <v>TD</v>
      </c>
      <c r="F283" s="4">
        <f>PSSE!G285</f>
        <v>1</v>
      </c>
      <c r="G283" s="4" t="str">
        <f t="shared" si="4"/>
        <v>GOV13.840TD1</v>
      </c>
      <c r="H283" s="4">
        <f>COUNTIF(Data!$G$3:$BA$2935,GOV!$G283)</f>
        <v>1</v>
      </c>
      <c r="I283" s="4" t="str">
        <f>IF($H283=0,"",VLOOKUP($G283,Data!$G$3:$BA$2935,2,FALSE))</f>
        <v>'HYGOV'</v>
      </c>
      <c r="J283" s="4">
        <f>PSSE!C285</f>
        <v>1</v>
      </c>
      <c r="K283" s="4">
        <f>IF($H283=0,"",VLOOKUP($G283,Data!$G$3:$BA$2935,4,FALSE))</f>
        <v>0.06</v>
      </c>
      <c r="L283" s="4">
        <f>IF($H283=0,"",VLOOKUP($G283,Data!$G$3:$BA$2935,5,FALSE))</f>
        <v>0.4</v>
      </c>
      <c r="M283" s="4">
        <f>IF($H283=0,"",VLOOKUP($G283,Data!$G$3:$BA$2935,6,FALSE))</f>
        <v>3</v>
      </c>
      <c r="N283" s="4">
        <f>IF($H283=0,"",VLOOKUP($G283,Data!$G$3:$BA$2935,7,FALSE))</f>
        <v>9.9000000000000005E-2</v>
      </c>
      <c r="O283" s="4">
        <f>IF($H283=0,"",VLOOKUP($G283,Data!$G$3:$BA$2935,8,FALSE))</f>
        <v>0.4</v>
      </c>
      <c r="P283" s="4">
        <f>IF($H283=0,"",VLOOKUP($G283,Data!$G$3:$BA$2935,9,FALSE))</f>
        <v>0.15</v>
      </c>
      <c r="Q283" s="4">
        <f>IF($H283=0,"",VLOOKUP($G283,Data!$G$3:$BA$2935,10,FALSE))</f>
        <v>1</v>
      </c>
      <c r="R283" s="4">
        <f>IF($H283=0,"",VLOOKUP($G283,Data!$G$3:$BA$2935,11,FALSE))</f>
        <v>0.1</v>
      </c>
      <c r="S283" s="4">
        <f>IF($H283=0,"",VLOOKUP($G283,Data!$G$3:$BA$2935,12,FALSE))</f>
        <v>1.35</v>
      </c>
      <c r="T283" s="4">
        <f>IF($H283=0,"",VLOOKUP($G283,Data!$G$3:$BA$2935,13,FALSE))</f>
        <v>1.4</v>
      </c>
      <c r="U283" s="4">
        <f>IF($H283=0,"",VLOOKUP($G283,Data!$G$3:$BA$2935,14,FALSE))</f>
        <v>0.1</v>
      </c>
      <c r="V283" s="4">
        <f>IF($H283=0,"",VLOOKUP($G283,Data!$G$3:$BA$2935,15,FALSE))</f>
        <v>0.1</v>
      </c>
      <c r="W283" s="4" t="str">
        <f>IF($H283=0,"",VLOOKUP($G283,Data!$G$3:$BA$2935,16,FALSE))</f>
        <v>/</v>
      </c>
      <c r="X283" s="4" t="str">
        <f>IF($H283=0,"",VLOOKUP($G283,Data!$G$3:$BA$2935,17,FALSE))</f>
        <v>/</v>
      </c>
      <c r="Y283" s="4" t="str">
        <f>IF($H283=0,"",VLOOKUP($G283,Data!$G$3:$BA$2935,18,FALSE))</f>
        <v/>
      </c>
      <c r="Z283" s="4" t="str">
        <f>IF($H283=0,"",VLOOKUP($G283,Data!$G$3:$BA$2935,19,FALSE))</f>
        <v/>
      </c>
      <c r="AA283" s="4" t="str">
        <f>IF($H283=0,"",VLOOKUP($G283,Data!$G$3:$BA$2935,20,FALSE))</f>
        <v/>
      </c>
      <c r="AB283" s="4" t="str">
        <f>IF($H283=0,"",VLOOKUP($G283,Data!$G$3:$BA$2935,21,FALSE))</f>
        <v/>
      </c>
      <c r="AC283" s="4" t="str">
        <f>IF($H283=0,"",VLOOKUP($G283,Data!$G$3:$BA$2935,22,FALSE))</f>
        <v/>
      </c>
      <c r="AD283" s="4" t="str">
        <f>IF($H283=0,"",VLOOKUP($G283,Data!$G$3:$BA$2935,23,FALSE))</f>
        <v/>
      </c>
      <c r="AE283" s="4" t="str">
        <f>IF($H283=0,"",VLOOKUP($G283,Data!$G$3:$BA$2935,24,FALSE))</f>
        <v/>
      </c>
      <c r="AF283" s="4" t="str">
        <f>IF($H283=0,"",VLOOKUP($G283,Data!$G$3:$BA$2935,25,FALSE))</f>
        <v/>
      </c>
      <c r="AG283" s="4" t="str">
        <f>IF($H283=0,"",VLOOKUP($G283,Data!$G$3:$BA$2935,26,FALSE))</f>
        <v/>
      </c>
      <c r="AH283" s="4" t="str">
        <f>IF($H283=0,"",VLOOKUP($G283,Data!$G$3:$BA$2935,27,FALSE))</f>
        <v/>
      </c>
      <c r="AI283" s="4" t="str">
        <f>IF($H283=0,"",VLOOKUP($G283,Data!$G$3:$BA$2935,28,FALSE))</f>
        <v/>
      </c>
      <c r="AJ283" s="4" t="str">
        <f>IF($H283=0,"",VLOOKUP($G283,Data!$G$3:$BA$2935,29,FALSE))</f>
        <v/>
      </c>
      <c r="AK283" s="4" t="str">
        <f>IF($H283=0,"",VLOOKUP($G283,Data!$G$3:$BA$2935,30,FALSE))</f>
        <v/>
      </c>
      <c r="AL283" s="4" t="str">
        <f>IF($H283=0,"",VLOOKUP($G283,Data!$G$3:$BA$2935,31,FALSE))</f>
        <v/>
      </c>
      <c r="AM283" s="4" t="str">
        <f>IF($H283=0,"",VLOOKUP($G283,Data!$G$3:$BA$2935,32,FALSE))</f>
        <v/>
      </c>
      <c r="AN283" s="4" t="str">
        <f>IF($H283=0,"",VLOOKUP($G283,Data!$G$3:$BA$2935,33,FALSE))</f>
        <v/>
      </c>
      <c r="AO283" s="4" t="str">
        <f>IF($H283=0,"",VLOOKUP($G283,Data!$G$3:$BA$2935,34,FALSE))</f>
        <v/>
      </c>
      <c r="AP283" s="4" t="str">
        <f>IF($H283=0,"",VLOOKUP($G283,Data!$G$3:$BA$2935,35,FALSE))</f>
        <v/>
      </c>
      <c r="AQ283" s="4" t="str">
        <f>IF($H283=0,"",VLOOKUP($G283,Data!$G$3:$BA$2935,36,FALSE))</f>
        <v/>
      </c>
      <c r="AR283" s="4" t="str">
        <f>IF($H283=0,"",VLOOKUP($G283,Data!$G$3:$BA$2935,37,FALSE))</f>
        <v/>
      </c>
      <c r="AS283" s="4" t="str">
        <f>IF($H283=0,"",VLOOKUP($G283,Data!$G$3:$BA$2935,38,FALSE))</f>
        <v/>
      </c>
      <c r="AT283" s="4" t="str">
        <f>IF($H283=0,"",VLOOKUP($G283,Data!$G$3:$BA$2935,39,FALSE))</f>
        <v/>
      </c>
    </row>
    <row r="284" spans="1:46" x14ac:dyDescent="0.25">
      <c r="A284" s="4">
        <f>PSSE!A286</f>
        <v>957041</v>
      </c>
      <c r="B284" s="4" t="str">
        <f>PSSE!B286</f>
        <v>SREPOK4A_H1</v>
      </c>
      <c r="C284" s="4">
        <f>PSSE!D286</f>
        <v>13.8</v>
      </c>
      <c r="D284" s="4">
        <f>PSSE!E286</f>
        <v>75</v>
      </c>
      <c r="E284" s="4" t="str">
        <f>PSSE!F286</f>
        <v>TD</v>
      </c>
      <c r="F284" s="4">
        <f>PSSE!G286</f>
        <v>1</v>
      </c>
      <c r="G284" s="4" t="str">
        <f t="shared" si="4"/>
        <v>GOV13.875TD1</v>
      </c>
      <c r="H284" s="4">
        <f>COUNTIF(Data!$G$3:$BA$2935,GOV!$G284)</f>
        <v>1</v>
      </c>
      <c r="I284" s="4" t="str">
        <f>IF($H284=0,"",VLOOKUP($G284,Data!$G$3:$BA$2935,2,FALSE))</f>
        <v>'HYGOV'</v>
      </c>
      <c r="J284" s="4">
        <f>PSSE!C286</f>
        <v>1</v>
      </c>
      <c r="K284" s="4">
        <f>IF($H284=0,"",VLOOKUP($G284,Data!$G$3:$BA$2935,4,FALSE))</f>
        <v>0.03</v>
      </c>
      <c r="L284" s="4">
        <f>IF($H284=0,"",VLOOKUP($G284,Data!$G$3:$BA$2935,5,FALSE))</f>
        <v>0.18</v>
      </c>
      <c r="M284" s="4">
        <f>IF($H284=0,"",VLOOKUP($G284,Data!$G$3:$BA$2935,6,FALSE))</f>
        <v>6.64</v>
      </c>
      <c r="N284" s="4">
        <f>IF($H284=0,"",VLOOKUP($G284,Data!$G$3:$BA$2935,7,FALSE))</f>
        <v>0.05</v>
      </c>
      <c r="O284" s="4">
        <f>IF($H284=0,"",VLOOKUP($G284,Data!$G$3:$BA$2935,8,FALSE))</f>
        <v>0.5</v>
      </c>
      <c r="P284" s="4">
        <f>IF($H284=0,"",VLOOKUP($G284,Data!$G$3:$BA$2935,9,FALSE))</f>
        <v>0.15</v>
      </c>
      <c r="Q284" s="4">
        <f>IF($H284=0,"",VLOOKUP($G284,Data!$G$3:$BA$2935,10,FALSE))</f>
        <v>1</v>
      </c>
      <c r="R284" s="4">
        <f>IF($H284=0,"",VLOOKUP($G284,Data!$G$3:$BA$2935,11,FALSE))</f>
        <v>0</v>
      </c>
      <c r="S284" s="4">
        <f>IF($H284=0,"",VLOOKUP($G284,Data!$G$3:$BA$2935,12,FALSE))</f>
        <v>1.66</v>
      </c>
      <c r="T284" s="4">
        <f>IF($H284=0,"",VLOOKUP($G284,Data!$G$3:$BA$2935,13,FALSE))</f>
        <v>1.41</v>
      </c>
      <c r="U284" s="4">
        <f>IF($H284=0,"",VLOOKUP($G284,Data!$G$3:$BA$2935,14,FALSE))</f>
        <v>0.499</v>
      </c>
      <c r="V284" s="4">
        <f>IF($H284=0,"",VLOOKUP($G284,Data!$G$3:$BA$2935,15,FALSE))</f>
        <v>0.06</v>
      </c>
      <c r="W284" s="4" t="str">
        <f>IF($H284=0,"",VLOOKUP($G284,Data!$G$3:$BA$2935,16,FALSE))</f>
        <v>/</v>
      </c>
      <c r="X284" s="4" t="str">
        <f>IF($H284=0,"",VLOOKUP($G284,Data!$G$3:$BA$2935,17,FALSE))</f>
        <v>/</v>
      </c>
      <c r="Y284" s="4" t="str">
        <f>IF($H284=0,"",VLOOKUP($G284,Data!$G$3:$BA$2935,18,FALSE))</f>
        <v/>
      </c>
      <c r="Z284" s="4" t="str">
        <f>IF($H284=0,"",VLOOKUP($G284,Data!$G$3:$BA$2935,19,FALSE))</f>
        <v/>
      </c>
      <c r="AA284" s="4" t="str">
        <f>IF($H284=0,"",VLOOKUP($G284,Data!$G$3:$BA$2935,20,FALSE))</f>
        <v/>
      </c>
      <c r="AB284" s="4" t="str">
        <f>IF($H284=0,"",VLOOKUP($G284,Data!$G$3:$BA$2935,21,FALSE))</f>
        <v/>
      </c>
      <c r="AC284" s="4" t="str">
        <f>IF($H284=0,"",VLOOKUP($G284,Data!$G$3:$BA$2935,22,FALSE))</f>
        <v/>
      </c>
      <c r="AD284" s="4" t="str">
        <f>IF($H284=0,"",VLOOKUP($G284,Data!$G$3:$BA$2935,23,FALSE))</f>
        <v/>
      </c>
      <c r="AE284" s="4" t="str">
        <f>IF($H284=0,"",VLOOKUP($G284,Data!$G$3:$BA$2935,24,FALSE))</f>
        <v/>
      </c>
      <c r="AF284" s="4" t="str">
        <f>IF($H284=0,"",VLOOKUP($G284,Data!$G$3:$BA$2935,25,FALSE))</f>
        <v/>
      </c>
      <c r="AG284" s="4" t="str">
        <f>IF($H284=0,"",VLOOKUP($G284,Data!$G$3:$BA$2935,26,FALSE))</f>
        <v/>
      </c>
      <c r="AH284" s="4" t="str">
        <f>IF($H284=0,"",VLOOKUP($G284,Data!$G$3:$BA$2935,27,FALSE))</f>
        <v/>
      </c>
      <c r="AI284" s="4" t="str">
        <f>IF($H284=0,"",VLOOKUP($G284,Data!$G$3:$BA$2935,28,FALSE))</f>
        <v/>
      </c>
      <c r="AJ284" s="4" t="str">
        <f>IF($H284=0,"",VLOOKUP($G284,Data!$G$3:$BA$2935,29,FALSE))</f>
        <v/>
      </c>
      <c r="AK284" s="4" t="str">
        <f>IF($H284=0,"",VLOOKUP($G284,Data!$G$3:$BA$2935,30,FALSE))</f>
        <v/>
      </c>
      <c r="AL284" s="4" t="str">
        <f>IF($H284=0,"",VLOOKUP($G284,Data!$G$3:$BA$2935,31,FALSE))</f>
        <v/>
      </c>
      <c r="AM284" s="4" t="str">
        <f>IF($H284=0,"",VLOOKUP($G284,Data!$G$3:$BA$2935,32,FALSE))</f>
        <v/>
      </c>
      <c r="AN284" s="4" t="str">
        <f>IF($H284=0,"",VLOOKUP($G284,Data!$G$3:$BA$2935,33,FALSE))</f>
        <v/>
      </c>
      <c r="AO284" s="4" t="str">
        <f>IF($H284=0,"",VLOOKUP($G284,Data!$G$3:$BA$2935,34,FALSE))</f>
        <v/>
      </c>
      <c r="AP284" s="4" t="str">
        <f>IF($H284=0,"",VLOOKUP($G284,Data!$G$3:$BA$2935,35,FALSE))</f>
        <v/>
      </c>
      <c r="AQ284" s="4" t="str">
        <f>IF($H284=0,"",VLOOKUP($G284,Data!$G$3:$BA$2935,36,FALSE))</f>
        <v/>
      </c>
      <c r="AR284" s="4" t="str">
        <f>IF($H284=0,"",VLOOKUP($G284,Data!$G$3:$BA$2935,37,FALSE))</f>
        <v/>
      </c>
      <c r="AS284" s="4" t="str">
        <f>IF($H284=0,"",VLOOKUP($G284,Data!$G$3:$BA$2935,38,FALSE))</f>
        <v/>
      </c>
      <c r="AT284" s="4" t="str">
        <f>IF($H284=0,"",VLOOKUP($G284,Data!$G$3:$BA$2935,39,FALSE))</f>
        <v/>
      </c>
    </row>
    <row r="285" spans="1:46" x14ac:dyDescent="0.25">
      <c r="A285" s="4">
        <f>PSSE!A287</f>
        <v>958011</v>
      </c>
      <c r="B285" s="4" t="str">
        <f>PSSE!B287</f>
        <v>VINHSON_H1</v>
      </c>
      <c r="C285" s="4">
        <f>PSSE!D287</f>
        <v>13.8</v>
      </c>
      <c r="D285" s="4">
        <f>PSSE!E287</f>
        <v>33</v>
      </c>
      <c r="E285" s="4" t="str">
        <f>PSSE!F287</f>
        <v>TD</v>
      </c>
      <c r="F285" s="4">
        <f>PSSE!G287</f>
        <v>1</v>
      </c>
      <c r="G285" s="4" t="str">
        <f t="shared" si="4"/>
        <v>GOV13.833TD1</v>
      </c>
      <c r="H285" s="4">
        <f>COUNTIF(Data!$G$3:$BA$2935,GOV!$G285)</f>
        <v>1</v>
      </c>
      <c r="I285" s="4" t="str">
        <f>IF($H285=0,"",VLOOKUP($G285,Data!$G$3:$BA$2935,2,FALSE))</f>
        <v>'HYGOV'</v>
      </c>
      <c r="J285" s="4">
        <f>PSSE!C287</f>
        <v>1</v>
      </c>
      <c r="K285" s="4">
        <f>IF($H285=0,"",VLOOKUP($G285,Data!$G$3:$BA$2935,4,FALSE))</f>
        <v>0.06</v>
      </c>
      <c r="L285" s="4">
        <f>IF($H285=0,"",VLOOKUP($G285,Data!$G$3:$BA$2935,5,FALSE))</f>
        <v>0.4</v>
      </c>
      <c r="M285" s="4">
        <f>IF($H285=0,"",VLOOKUP($G285,Data!$G$3:$BA$2935,6,FALSE))</f>
        <v>3</v>
      </c>
      <c r="N285" s="4">
        <f>IF($H285=0,"",VLOOKUP($G285,Data!$G$3:$BA$2935,7,FALSE))</f>
        <v>9.9000000000000005E-2</v>
      </c>
      <c r="O285" s="4">
        <f>IF($H285=0,"",VLOOKUP($G285,Data!$G$3:$BA$2935,8,FALSE))</f>
        <v>0.4</v>
      </c>
      <c r="P285" s="4">
        <f>IF($H285=0,"",VLOOKUP($G285,Data!$G$3:$BA$2935,9,FALSE))</f>
        <v>0.15</v>
      </c>
      <c r="Q285" s="4">
        <f>IF($H285=0,"",VLOOKUP($G285,Data!$G$3:$BA$2935,10,FALSE))</f>
        <v>1</v>
      </c>
      <c r="R285" s="4">
        <f>IF($H285=0,"",VLOOKUP($G285,Data!$G$3:$BA$2935,11,FALSE))</f>
        <v>0.1</v>
      </c>
      <c r="S285" s="4">
        <f>IF($H285=0,"",VLOOKUP($G285,Data!$G$3:$BA$2935,12,FALSE))</f>
        <v>1.35</v>
      </c>
      <c r="T285" s="4">
        <f>IF($H285=0,"",VLOOKUP($G285,Data!$G$3:$BA$2935,13,FALSE))</f>
        <v>1.4</v>
      </c>
      <c r="U285" s="4">
        <f>IF($H285=0,"",VLOOKUP($G285,Data!$G$3:$BA$2935,14,FALSE))</f>
        <v>0.1</v>
      </c>
      <c r="V285" s="4">
        <f>IF($H285=0,"",VLOOKUP($G285,Data!$G$3:$BA$2935,15,FALSE))</f>
        <v>0.1</v>
      </c>
      <c r="W285" s="4" t="str">
        <f>IF($H285=0,"",VLOOKUP($G285,Data!$G$3:$BA$2935,16,FALSE))</f>
        <v>/</v>
      </c>
      <c r="X285" s="4" t="str">
        <f>IF($H285=0,"",VLOOKUP($G285,Data!$G$3:$BA$2935,17,FALSE))</f>
        <v>/</v>
      </c>
      <c r="Y285" s="4" t="str">
        <f>IF($H285=0,"",VLOOKUP($G285,Data!$G$3:$BA$2935,18,FALSE))</f>
        <v/>
      </c>
      <c r="Z285" s="4" t="str">
        <f>IF($H285=0,"",VLOOKUP($G285,Data!$G$3:$BA$2935,19,FALSE))</f>
        <v/>
      </c>
      <c r="AA285" s="4" t="str">
        <f>IF($H285=0,"",VLOOKUP($G285,Data!$G$3:$BA$2935,20,FALSE))</f>
        <v/>
      </c>
      <c r="AB285" s="4" t="str">
        <f>IF($H285=0,"",VLOOKUP($G285,Data!$G$3:$BA$2935,21,FALSE))</f>
        <v/>
      </c>
      <c r="AC285" s="4" t="str">
        <f>IF($H285=0,"",VLOOKUP($G285,Data!$G$3:$BA$2935,22,FALSE))</f>
        <v/>
      </c>
      <c r="AD285" s="4" t="str">
        <f>IF($H285=0,"",VLOOKUP($G285,Data!$G$3:$BA$2935,23,FALSE))</f>
        <v/>
      </c>
      <c r="AE285" s="4" t="str">
        <f>IF($H285=0,"",VLOOKUP($G285,Data!$G$3:$BA$2935,24,FALSE))</f>
        <v/>
      </c>
      <c r="AF285" s="4" t="str">
        <f>IF($H285=0,"",VLOOKUP($G285,Data!$G$3:$BA$2935,25,FALSE))</f>
        <v/>
      </c>
      <c r="AG285" s="4" t="str">
        <f>IF($H285=0,"",VLOOKUP($G285,Data!$G$3:$BA$2935,26,FALSE))</f>
        <v/>
      </c>
      <c r="AH285" s="4" t="str">
        <f>IF($H285=0,"",VLOOKUP($G285,Data!$G$3:$BA$2935,27,FALSE))</f>
        <v/>
      </c>
      <c r="AI285" s="4" t="str">
        <f>IF($H285=0,"",VLOOKUP($G285,Data!$G$3:$BA$2935,28,FALSE))</f>
        <v/>
      </c>
      <c r="AJ285" s="4" t="str">
        <f>IF($H285=0,"",VLOOKUP($G285,Data!$G$3:$BA$2935,29,FALSE))</f>
        <v/>
      </c>
      <c r="AK285" s="4" t="str">
        <f>IF($H285=0,"",VLOOKUP($G285,Data!$G$3:$BA$2935,30,FALSE))</f>
        <v/>
      </c>
      <c r="AL285" s="4" t="str">
        <f>IF($H285=0,"",VLOOKUP($G285,Data!$G$3:$BA$2935,31,FALSE))</f>
        <v/>
      </c>
      <c r="AM285" s="4" t="str">
        <f>IF($H285=0,"",VLOOKUP($G285,Data!$G$3:$BA$2935,32,FALSE))</f>
        <v/>
      </c>
      <c r="AN285" s="4" t="str">
        <f>IF($H285=0,"",VLOOKUP($G285,Data!$G$3:$BA$2935,33,FALSE))</f>
        <v/>
      </c>
      <c r="AO285" s="4" t="str">
        <f>IF($H285=0,"",VLOOKUP($G285,Data!$G$3:$BA$2935,34,FALSE))</f>
        <v/>
      </c>
      <c r="AP285" s="4" t="str">
        <f>IF($H285=0,"",VLOOKUP($G285,Data!$G$3:$BA$2935,35,FALSE))</f>
        <v/>
      </c>
      <c r="AQ285" s="4" t="str">
        <f>IF($H285=0,"",VLOOKUP($G285,Data!$G$3:$BA$2935,36,FALSE))</f>
        <v/>
      </c>
      <c r="AR285" s="4" t="str">
        <f>IF($H285=0,"",VLOOKUP($G285,Data!$G$3:$BA$2935,37,FALSE))</f>
        <v/>
      </c>
      <c r="AS285" s="4" t="str">
        <f>IF($H285=0,"",VLOOKUP($G285,Data!$G$3:$BA$2935,38,FALSE))</f>
        <v/>
      </c>
      <c r="AT285" s="4" t="str">
        <f>IF($H285=0,"",VLOOKUP($G285,Data!$G$3:$BA$2935,39,FALSE))</f>
        <v/>
      </c>
    </row>
    <row r="286" spans="1:46" x14ac:dyDescent="0.25">
      <c r="A286" s="4">
        <f>PSSE!A288</f>
        <v>958012</v>
      </c>
      <c r="B286" s="4" t="str">
        <f>PSSE!B288</f>
        <v>VINHSON_H2</v>
      </c>
      <c r="C286" s="4">
        <f>PSSE!D288</f>
        <v>13.8</v>
      </c>
      <c r="D286" s="4">
        <f>PSSE!E288</f>
        <v>33</v>
      </c>
      <c r="E286" s="4" t="str">
        <f>PSSE!F288</f>
        <v>TD</v>
      </c>
      <c r="F286" s="4">
        <f>PSSE!G288</f>
        <v>1</v>
      </c>
      <c r="G286" s="4" t="str">
        <f t="shared" si="4"/>
        <v>GOV13.833TD1</v>
      </c>
      <c r="H286" s="4">
        <f>COUNTIF(Data!$G$3:$BA$2935,GOV!$G286)</f>
        <v>1</v>
      </c>
      <c r="I286" s="4" t="str">
        <f>IF($H286=0,"",VLOOKUP($G286,Data!$G$3:$BA$2935,2,FALSE))</f>
        <v>'HYGOV'</v>
      </c>
      <c r="J286" s="4">
        <f>PSSE!C288</f>
        <v>1</v>
      </c>
      <c r="K286" s="4">
        <f>IF($H286=0,"",VLOOKUP($G286,Data!$G$3:$BA$2935,4,FALSE))</f>
        <v>0.06</v>
      </c>
      <c r="L286" s="4">
        <f>IF($H286=0,"",VLOOKUP($G286,Data!$G$3:$BA$2935,5,FALSE))</f>
        <v>0.4</v>
      </c>
      <c r="M286" s="4">
        <f>IF($H286=0,"",VLOOKUP($G286,Data!$G$3:$BA$2935,6,FALSE))</f>
        <v>3</v>
      </c>
      <c r="N286" s="4">
        <f>IF($H286=0,"",VLOOKUP($G286,Data!$G$3:$BA$2935,7,FALSE))</f>
        <v>9.9000000000000005E-2</v>
      </c>
      <c r="O286" s="4">
        <f>IF($H286=0,"",VLOOKUP($G286,Data!$G$3:$BA$2935,8,FALSE))</f>
        <v>0.4</v>
      </c>
      <c r="P286" s="4">
        <f>IF($H286=0,"",VLOOKUP($G286,Data!$G$3:$BA$2935,9,FALSE))</f>
        <v>0.15</v>
      </c>
      <c r="Q286" s="4">
        <f>IF($H286=0,"",VLOOKUP($G286,Data!$G$3:$BA$2935,10,FALSE))</f>
        <v>1</v>
      </c>
      <c r="R286" s="4">
        <f>IF($H286=0,"",VLOOKUP($G286,Data!$G$3:$BA$2935,11,FALSE))</f>
        <v>0.1</v>
      </c>
      <c r="S286" s="4">
        <f>IF($H286=0,"",VLOOKUP($G286,Data!$G$3:$BA$2935,12,FALSE))</f>
        <v>1.35</v>
      </c>
      <c r="T286" s="4">
        <f>IF($H286=0,"",VLOOKUP($G286,Data!$G$3:$BA$2935,13,FALSE))</f>
        <v>1.4</v>
      </c>
      <c r="U286" s="4">
        <f>IF($H286=0,"",VLOOKUP($G286,Data!$G$3:$BA$2935,14,FALSE))</f>
        <v>0.1</v>
      </c>
      <c r="V286" s="4">
        <f>IF($H286=0,"",VLOOKUP($G286,Data!$G$3:$BA$2935,15,FALSE))</f>
        <v>0.1</v>
      </c>
      <c r="W286" s="4" t="str">
        <f>IF($H286=0,"",VLOOKUP($G286,Data!$G$3:$BA$2935,16,FALSE))</f>
        <v>/</v>
      </c>
      <c r="X286" s="4" t="str">
        <f>IF($H286=0,"",VLOOKUP($G286,Data!$G$3:$BA$2935,17,FALSE))</f>
        <v>/</v>
      </c>
      <c r="Y286" s="4" t="str">
        <f>IF($H286=0,"",VLOOKUP($G286,Data!$G$3:$BA$2935,18,FALSE))</f>
        <v/>
      </c>
      <c r="Z286" s="4" t="str">
        <f>IF($H286=0,"",VLOOKUP($G286,Data!$G$3:$BA$2935,19,FALSE))</f>
        <v/>
      </c>
      <c r="AA286" s="4" t="str">
        <f>IF($H286=0,"",VLOOKUP($G286,Data!$G$3:$BA$2935,20,FALSE))</f>
        <v/>
      </c>
      <c r="AB286" s="4" t="str">
        <f>IF($H286=0,"",VLOOKUP($G286,Data!$G$3:$BA$2935,21,FALSE))</f>
        <v/>
      </c>
      <c r="AC286" s="4" t="str">
        <f>IF($H286=0,"",VLOOKUP($G286,Data!$G$3:$BA$2935,22,FALSE))</f>
        <v/>
      </c>
      <c r="AD286" s="4" t="str">
        <f>IF($H286=0,"",VLOOKUP($G286,Data!$G$3:$BA$2935,23,FALSE))</f>
        <v/>
      </c>
      <c r="AE286" s="4" t="str">
        <f>IF($H286=0,"",VLOOKUP($G286,Data!$G$3:$BA$2935,24,FALSE))</f>
        <v/>
      </c>
      <c r="AF286" s="4" t="str">
        <f>IF($H286=0,"",VLOOKUP($G286,Data!$G$3:$BA$2935,25,FALSE))</f>
        <v/>
      </c>
      <c r="AG286" s="4" t="str">
        <f>IF($H286=0,"",VLOOKUP($G286,Data!$G$3:$BA$2935,26,FALSE))</f>
        <v/>
      </c>
      <c r="AH286" s="4" t="str">
        <f>IF($H286=0,"",VLOOKUP($G286,Data!$G$3:$BA$2935,27,FALSE))</f>
        <v/>
      </c>
      <c r="AI286" s="4" t="str">
        <f>IF($H286=0,"",VLOOKUP($G286,Data!$G$3:$BA$2935,28,FALSE))</f>
        <v/>
      </c>
      <c r="AJ286" s="4" t="str">
        <f>IF($H286=0,"",VLOOKUP($G286,Data!$G$3:$BA$2935,29,FALSE))</f>
        <v/>
      </c>
      <c r="AK286" s="4" t="str">
        <f>IF($H286=0,"",VLOOKUP($G286,Data!$G$3:$BA$2935,30,FALSE))</f>
        <v/>
      </c>
      <c r="AL286" s="4" t="str">
        <f>IF($H286=0,"",VLOOKUP($G286,Data!$G$3:$BA$2935,31,FALSE))</f>
        <v/>
      </c>
      <c r="AM286" s="4" t="str">
        <f>IF($H286=0,"",VLOOKUP($G286,Data!$G$3:$BA$2935,32,FALSE))</f>
        <v/>
      </c>
      <c r="AN286" s="4" t="str">
        <f>IF($H286=0,"",VLOOKUP($G286,Data!$G$3:$BA$2935,33,FALSE))</f>
        <v/>
      </c>
      <c r="AO286" s="4" t="str">
        <f>IF($H286=0,"",VLOOKUP($G286,Data!$G$3:$BA$2935,34,FALSE))</f>
        <v/>
      </c>
      <c r="AP286" s="4" t="str">
        <f>IF($H286=0,"",VLOOKUP($G286,Data!$G$3:$BA$2935,35,FALSE))</f>
        <v/>
      </c>
      <c r="AQ286" s="4" t="str">
        <f>IF($H286=0,"",VLOOKUP($G286,Data!$G$3:$BA$2935,36,FALSE))</f>
        <v/>
      </c>
      <c r="AR286" s="4" t="str">
        <f>IF($H286=0,"",VLOOKUP($G286,Data!$G$3:$BA$2935,37,FALSE))</f>
        <v/>
      </c>
      <c r="AS286" s="4" t="str">
        <f>IF($H286=0,"",VLOOKUP($G286,Data!$G$3:$BA$2935,38,FALSE))</f>
        <v/>
      </c>
      <c r="AT286" s="4" t="str">
        <f>IF($H286=0,"",VLOOKUP($G286,Data!$G$3:$BA$2935,39,FALSE))</f>
        <v/>
      </c>
    </row>
    <row r="287" spans="1:46" x14ac:dyDescent="0.25">
      <c r="A287" s="4">
        <f>PSSE!A289</f>
        <v>958021</v>
      </c>
      <c r="B287" s="4" t="str">
        <f>PSSE!B289</f>
        <v>VINHSON2_H1</v>
      </c>
      <c r="C287" s="4">
        <f>PSSE!D289</f>
        <v>13.8</v>
      </c>
      <c r="D287" s="4">
        <f>PSSE!E289</f>
        <v>105</v>
      </c>
      <c r="E287" s="4" t="str">
        <f>PSSE!F289</f>
        <v>TD</v>
      </c>
      <c r="F287" s="4">
        <f>PSSE!G289</f>
        <v>1</v>
      </c>
      <c r="G287" s="4" t="str">
        <f t="shared" si="4"/>
        <v>GOV13.8105TD1</v>
      </c>
      <c r="H287" s="4">
        <f>COUNTIF(Data!$G$3:$BA$2935,GOV!$G287)</f>
        <v>1</v>
      </c>
      <c r="I287" s="4" t="str">
        <f>IF($H287=0,"",VLOOKUP($G287,Data!$G$3:$BA$2935,2,FALSE))</f>
        <v>'HYGOV'</v>
      </c>
      <c r="J287" s="4">
        <f>PSSE!C289</f>
        <v>1</v>
      </c>
      <c r="K287" s="4">
        <f>IF($H287=0,"",VLOOKUP($G287,Data!$G$3:$BA$2935,4,FALSE))</f>
        <v>0.06</v>
      </c>
      <c r="L287" s="4">
        <f>IF($H287=0,"",VLOOKUP($G287,Data!$G$3:$BA$2935,5,FALSE))</f>
        <v>0.4</v>
      </c>
      <c r="M287" s="4">
        <f>IF($H287=0,"",VLOOKUP($G287,Data!$G$3:$BA$2935,6,FALSE))</f>
        <v>3</v>
      </c>
      <c r="N287" s="4">
        <f>IF($H287=0,"",VLOOKUP($G287,Data!$G$3:$BA$2935,7,FALSE))</f>
        <v>9.9000000000000005E-2</v>
      </c>
      <c r="O287" s="4">
        <f>IF($H287=0,"",VLOOKUP($G287,Data!$G$3:$BA$2935,8,FALSE))</f>
        <v>0.4</v>
      </c>
      <c r="P287" s="4">
        <f>IF($H287=0,"",VLOOKUP($G287,Data!$G$3:$BA$2935,9,FALSE))</f>
        <v>0.15</v>
      </c>
      <c r="Q287" s="4">
        <f>IF($H287=0,"",VLOOKUP($G287,Data!$G$3:$BA$2935,10,FALSE))</f>
        <v>1</v>
      </c>
      <c r="R287" s="4">
        <f>IF($H287=0,"",VLOOKUP($G287,Data!$G$3:$BA$2935,11,FALSE))</f>
        <v>0.1</v>
      </c>
      <c r="S287" s="4">
        <f>IF($H287=0,"",VLOOKUP($G287,Data!$G$3:$BA$2935,12,FALSE))</f>
        <v>1.35</v>
      </c>
      <c r="T287" s="4">
        <f>IF($H287=0,"",VLOOKUP($G287,Data!$G$3:$BA$2935,13,FALSE))</f>
        <v>1.4</v>
      </c>
      <c r="U287" s="4">
        <f>IF($H287=0,"",VLOOKUP($G287,Data!$G$3:$BA$2935,14,FALSE))</f>
        <v>0.1</v>
      </c>
      <c r="V287" s="4">
        <f>IF($H287=0,"",VLOOKUP($G287,Data!$G$3:$BA$2935,15,FALSE))</f>
        <v>0.1</v>
      </c>
      <c r="W287" s="4" t="str">
        <f>IF($H287=0,"",VLOOKUP($G287,Data!$G$3:$BA$2935,16,FALSE))</f>
        <v>/</v>
      </c>
      <c r="X287" s="4" t="str">
        <f>IF($H287=0,"",VLOOKUP($G287,Data!$G$3:$BA$2935,17,FALSE))</f>
        <v>/</v>
      </c>
      <c r="Y287" s="4" t="str">
        <f>IF($H287=0,"",VLOOKUP($G287,Data!$G$3:$BA$2935,18,FALSE))</f>
        <v/>
      </c>
      <c r="Z287" s="4" t="str">
        <f>IF($H287=0,"",VLOOKUP($G287,Data!$G$3:$BA$2935,19,FALSE))</f>
        <v/>
      </c>
      <c r="AA287" s="4" t="str">
        <f>IF($H287=0,"",VLOOKUP($G287,Data!$G$3:$BA$2935,20,FALSE))</f>
        <v/>
      </c>
      <c r="AB287" s="4" t="str">
        <f>IF($H287=0,"",VLOOKUP($G287,Data!$G$3:$BA$2935,21,FALSE))</f>
        <v/>
      </c>
      <c r="AC287" s="4" t="str">
        <f>IF($H287=0,"",VLOOKUP($G287,Data!$G$3:$BA$2935,22,FALSE))</f>
        <v/>
      </c>
      <c r="AD287" s="4" t="str">
        <f>IF($H287=0,"",VLOOKUP($G287,Data!$G$3:$BA$2935,23,FALSE))</f>
        <v/>
      </c>
      <c r="AE287" s="4" t="str">
        <f>IF($H287=0,"",VLOOKUP($G287,Data!$G$3:$BA$2935,24,FALSE))</f>
        <v/>
      </c>
      <c r="AF287" s="4" t="str">
        <f>IF($H287=0,"",VLOOKUP($G287,Data!$G$3:$BA$2935,25,FALSE))</f>
        <v/>
      </c>
      <c r="AG287" s="4" t="str">
        <f>IF($H287=0,"",VLOOKUP($G287,Data!$G$3:$BA$2935,26,FALSE))</f>
        <v/>
      </c>
      <c r="AH287" s="4" t="str">
        <f>IF($H287=0,"",VLOOKUP($G287,Data!$G$3:$BA$2935,27,FALSE))</f>
        <v/>
      </c>
      <c r="AI287" s="4" t="str">
        <f>IF($H287=0,"",VLOOKUP($G287,Data!$G$3:$BA$2935,28,FALSE))</f>
        <v/>
      </c>
      <c r="AJ287" s="4" t="str">
        <f>IF($H287=0,"",VLOOKUP($G287,Data!$G$3:$BA$2935,29,FALSE))</f>
        <v/>
      </c>
      <c r="AK287" s="4" t="str">
        <f>IF($H287=0,"",VLOOKUP($G287,Data!$G$3:$BA$2935,30,FALSE))</f>
        <v/>
      </c>
      <c r="AL287" s="4" t="str">
        <f>IF($H287=0,"",VLOOKUP($G287,Data!$G$3:$BA$2935,31,FALSE))</f>
        <v/>
      </c>
      <c r="AM287" s="4" t="str">
        <f>IF($H287=0,"",VLOOKUP($G287,Data!$G$3:$BA$2935,32,FALSE))</f>
        <v/>
      </c>
      <c r="AN287" s="4" t="str">
        <f>IF($H287=0,"",VLOOKUP($G287,Data!$G$3:$BA$2935,33,FALSE))</f>
        <v/>
      </c>
      <c r="AO287" s="4" t="str">
        <f>IF($H287=0,"",VLOOKUP($G287,Data!$G$3:$BA$2935,34,FALSE))</f>
        <v/>
      </c>
      <c r="AP287" s="4" t="str">
        <f>IF($H287=0,"",VLOOKUP($G287,Data!$G$3:$BA$2935,35,FALSE))</f>
        <v/>
      </c>
      <c r="AQ287" s="4" t="str">
        <f>IF($H287=0,"",VLOOKUP($G287,Data!$G$3:$BA$2935,36,FALSE))</f>
        <v/>
      </c>
      <c r="AR287" s="4" t="str">
        <f>IF($H287=0,"",VLOOKUP($G287,Data!$G$3:$BA$2935,37,FALSE))</f>
        <v/>
      </c>
      <c r="AS287" s="4" t="str">
        <f>IF($H287=0,"",VLOOKUP($G287,Data!$G$3:$BA$2935,38,FALSE))</f>
        <v/>
      </c>
      <c r="AT287" s="4" t="str">
        <f>IF($H287=0,"",VLOOKUP($G287,Data!$G$3:$BA$2935,39,FALSE))</f>
        <v/>
      </c>
    </row>
    <row r="288" spans="1:46" x14ac:dyDescent="0.25">
      <c r="A288" s="4">
        <f>PSSE!A290</f>
        <v>958111</v>
      </c>
      <c r="B288" s="4" t="str">
        <f>PSSE!B290</f>
        <v>BINHDINH_S1</v>
      </c>
      <c r="C288" s="4">
        <f>PSSE!D290</f>
        <v>26</v>
      </c>
      <c r="D288" s="4">
        <f>PSSE!E290</f>
        <v>600</v>
      </c>
      <c r="E288" s="4" t="str">
        <f>PSSE!F290</f>
        <v>ND</v>
      </c>
      <c r="F288" s="4">
        <f>PSSE!G290</f>
        <v>1</v>
      </c>
      <c r="G288" s="4" t="str">
        <f t="shared" si="4"/>
        <v>GOV26600ND1</v>
      </c>
      <c r="H288" s="4">
        <f>COUNTIF(Data!$G$3:$BA$2935,GOV!$G288)</f>
        <v>1</v>
      </c>
      <c r="I288" s="4" t="str">
        <f>IF($H288=0,"",VLOOKUP($G288,Data!$G$3:$BA$2935,2,FALSE))</f>
        <v>'TGOV1'</v>
      </c>
      <c r="J288" s="4">
        <f>PSSE!C290</f>
        <v>1</v>
      </c>
      <c r="K288" s="4">
        <f>IF($H288=0,"",VLOOKUP($G288,Data!$G$3:$BA$2935,4,FALSE))</f>
        <v>0.05</v>
      </c>
      <c r="L288" s="4">
        <f>IF($H288=0,"",VLOOKUP($G288,Data!$G$3:$BA$2935,5,FALSE))</f>
        <v>0.05</v>
      </c>
      <c r="M288" s="4">
        <f>IF($H288=0,"",VLOOKUP($G288,Data!$G$3:$BA$2935,6,FALSE))</f>
        <v>0.9</v>
      </c>
      <c r="N288" s="4">
        <f>IF($H288=0,"",VLOOKUP($G288,Data!$G$3:$BA$2935,7,FALSE))</f>
        <v>0.3</v>
      </c>
      <c r="O288" s="4">
        <f>IF($H288=0,"",VLOOKUP($G288,Data!$G$3:$BA$2935,8,FALSE))</f>
        <v>3</v>
      </c>
      <c r="P288" s="4">
        <f>IF($H288=0,"",VLOOKUP($G288,Data!$G$3:$BA$2935,9,FALSE))</f>
        <v>9</v>
      </c>
      <c r="Q288" s="4">
        <f>IF($H288=0,"",VLOOKUP($G288,Data!$G$3:$BA$2935,10,FALSE))</f>
        <v>0</v>
      </c>
      <c r="R288" s="4" t="str">
        <f>IF($H288=0,"",VLOOKUP($G288,Data!$G$3:$BA$2935,11,FALSE))</f>
        <v>/</v>
      </c>
      <c r="S288" s="4" t="str">
        <f>IF($H288=0,"",VLOOKUP($G288,Data!$G$3:$BA$2935,12,FALSE))</f>
        <v>/</v>
      </c>
      <c r="T288" s="4" t="str">
        <f>IF($H288=0,"",VLOOKUP($G288,Data!$G$3:$BA$2935,13,FALSE))</f>
        <v/>
      </c>
      <c r="U288" s="4" t="str">
        <f>IF($H288=0,"",VLOOKUP($G288,Data!$G$3:$BA$2935,14,FALSE))</f>
        <v/>
      </c>
      <c r="V288" s="4" t="str">
        <f>IF($H288=0,"",VLOOKUP($G288,Data!$G$3:$BA$2935,15,FALSE))</f>
        <v/>
      </c>
      <c r="W288" s="4" t="str">
        <f>IF($H288=0,"",VLOOKUP($G288,Data!$G$3:$BA$2935,16,FALSE))</f>
        <v/>
      </c>
      <c r="X288" s="4" t="str">
        <f>IF($H288=0,"",VLOOKUP($G288,Data!$G$3:$BA$2935,17,FALSE))</f>
        <v/>
      </c>
      <c r="Y288" s="4" t="str">
        <f>IF($H288=0,"",VLOOKUP($G288,Data!$G$3:$BA$2935,18,FALSE))</f>
        <v/>
      </c>
      <c r="Z288" s="4" t="str">
        <f>IF($H288=0,"",VLOOKUP($G288,Data!$G$3:$BA$2935,19,FALSE))</f>
        <v/>
      </c>
      <c r="AA288" s="4" t="str">
        <f>IF($H288=0,"",VLOOKUP($G288,Data!$G$3:$BA$2935,20,FALSE))</f>
        <v/>
      </c>
      <c r="AB288" s="4" t="str">
        <f>IF($H288=0,"",VLOOKUP($G288,Data!$G$3:$BA$2935,21,FALSE))</f>
        <v/>
      </c>
      <c r="AC288" s="4" t="str">
        <f>IF($H288=0,"",VLOOKUP($G288,Data!$G$3:$BA$2935,22,FALSE))</f>
        <v/>
      </c>
      <c r="AD288" s="4" t="str">
        <f>IF($H288=0,"",VLOOKUP($G288,Data!$G$3:$BA$2935,23,FALSE))</f>
        <v/>
      </c>
      <c r="AE288" s="4" t="str">
        <f>IF($H288=0,"",VLOOKUP($G288,Data!$G$3:$BA$2935,24,FALSE))</f>
        <v/>
      </c>
      <c r="AF288" s="4" t="str">
        <f>IF($H288=0,"",VLOOKUP($G288,Data!$G$3:$BA$2935,25,FALSE))</f>
        <v/>
      </c>
      <c r="AG288" s="4" t="str">
        <f>IF($H288=0,"",VLOOKUP($G288,Data!$G$3:$BA$2935,26,FALSE))</f>
        <v/>
      </c>
      <c r="AH288" s="4" t="str">
        <f>IF($H288=0,"",VLOOKUP($G288,Data!$G$3:$BA$2935,27,FALSE))</f>
        <v/>
      </c>
      <c r="AI288" s="4" t="str">
        <f>IF($H288=0,"",VLOOKUP($G288,Data!$G$3:$BA$2935,28,FALSE))</f>
        <v/>
      </c>
      <c r="AJ288" s="4" t="str">
        <f>IF($H288=0,"",VLOOKUP($G288,Data!$G$3:$BA$2935,29,FALSE))</f>
        <v/>
      </c>
      <c r="AK288" s="4" t="str">
        <f>IF($H288=0,"",VLOOKUP($G288,Data!$G$3:$BA$2935,30,FALSE))</f>
        <v/>
      </c>
      <c r="AL288" s="4" t="str">
        <f>IF($H288=0,"",VLOOKUP($G288,Data!$G$3:$BA$2935,31,FALSE))</f>
        <v/>
      </c>
      <c r="AM288" s="4" t="str">
        <f>IF($H288=0,"",VLOOKUP($G288,Data!$G$3:$BA$2935,32,FALSE))</f>
        <v/>
      </c>
      <c r="AN288" s="4" t="str">
        <f>IF($H288=0,"",VLOOKUP($G288,Data!$G$3:$BA$2935,33,FALSE))</f>
        <v/>
      </c>
      <c r="AO288" s="4" t="str">
        <f>IF($H288=0,"",VLOOKUP($G288,Data!$G$3:$BA$2935,34,FALSE))</f>
        <v/>
      </c>
      <c r="AP288" s="4" t="str">
        <f>IF($H288=0,"",VLOOKUP($G288,Data!$G$3:$BA$2935,35,FALSE))</f>
        <v/>
      </c>
      <c r="AQ288" s="4" t="str">
        <f>IF($H288=0,"",VLOOKUP($G288,Data!$G$3:$BA$2935,36,FALSE))</f>
        <v/>
      </c>
      <c r="AR288" s="4" t="str">
        <f>IF($H288=0,"",VLOOKUP($G288,Data!$G$3:$BA$2935,37,FALSE))</f>
        <v/>
      </c>
      <c r="AS288" s="4" t="str">
        <f>IF($H288=0,"",VLOOKUP($G288,Data!$G$3:$BA$2935,38,FALSE))</f>
        <v/>
      </c>
      <c r="AT288" s="4" t="str">
        <f>IF($H288=0,"",VLOOKUP($G288,Data!$G$3:$BA$2935,39,FALSE))</f>
        <v/>
      </c>
    </row>
    <row r="289" spans="1:46" x14ac:dyDescent="0.25">
      <c r="A289" s="4">
        <f>PSSE!A291</f>
        <v>958112</v>
      </c>
      <c r="B289" s="4" t="str">
        <f>PSSE!B291</f>
        <v>BINHDINH_S2</v>
      </c>
      <c r="C289" s="4">
        <f>PSSE!D291</f>
        <v>26</v>
      </c>
      <c r="D289" s="4">
        <f>PSSE!E291</f>
        <v>600</v>
      </c>
      <c r="E289" s="4" t="str">
        <f>PSSE!F291</f>
        <v>ND</v>
      </c>
      <c r="F289" s="4">
        <f>PSSE!G291</f>
        <v>1</v>
      </c>
      <c r="G289" s="4" t="str">
        <f t="shared" si="4"/>
        <v>GOV26600ND1</v>
      </c>
      <c r="H289" s="4">
        <f>COUNTIF(Data!$G$3:$BA$2935,GOV!$G289)</f>
        <v>1</v>
      </c>
      <c r="I289" s="4" t="str">
        <f>IF($H289=0,"",VLOOKUP($G289,Data!$G$3:$BA$2935,2,FALSE))</f>
        <v>'TGOV1'</v>
      </c>
      <c r="J289" s="4">
        <f>PSSE!C291</f>
        <v>1</v>
      </c>
      <c r="K289" s="4">
        <f>IF($H289=0,"",VLOOKUP($G289,Data!$G$3:$BA$2935,4,FALSE))</f>
        <v>0.05</v>
      </c>
      <c r="L289" s="4">
        <f>IF($H289=0,"",VLOOKUP($G289,Data!$G$3:$BA$2935,5,FALSE))</f>
        <v>0.05</v>
      </c>
      <c r="M289" s="4">
        <f>IF($H289=0,"",VLOOKUP($G289,Data!$G$3:$BA$2935,6,FALSE))</f>
        <v>0.9</v>
      </c>
      <c r="N289" s="4">
        <f>IF($H289=0,"",VLOOKUP($G289,Data!$G$3:$BA$2935,7,FALSE))</f>
        <v>0.3</v>
      </c>
      <c r="O289" s="4">
        <f>IF($H289=0,"",VLOOKUP($G289,Data!$G$3:$BA$2935,8,FALSE))</f>
        <v>3</v>
      </c>
      <c r="P289" s="4">
        <f>IF($H289=0,"",VLOOKUP($G289,Data!$G$3:$BA$2935,9,FALSE))</f>
        <v>9</v>
      </c>
      <c r="Q289" s="4">
        <f>IF($H289=0,"",VLOOKUP($G289,Data!$G$3:$BA$2935,10,FALSE))</f>
        <v>0</v>
      </c>
      <c r="R289" s="4" t="str">
        <f>IF($H289=0,"",VLOOKUP($G289,Data!$G$3:$BA$2935,11,FALSE))</f>
        <v>/</v>
      </c>
      <c r="S289" s="4" t="str">
        <f>IF($H289=0,"",VLOOKUP($G289,Data!$G$3:$BA$2935,12,FALSE))</f>
        <v>/</v>
      </c>
      <c r="T289" s="4" t="str">
        <f>IF($H289=0,"",VLOOKUP($G289,Data!$G$3:$BA$2935,13,FALSE))</f>
        <v/>
      </c>
      <c r="U289" s="4" t="str">
        <f>IF($H289=0,"",VLOOKUP($G289,Data!$G$3:$BA$2935,14,FALSE))</f>
        <v/>
      </c>
      <c r="V289" s="4" t="str">
        <f>IF($H289=0,"",VLOOKUP($G289,Data!$G$3:$BA$2935,15,FALSE))</f>
        <v/>
      </c>
      <c r="W289" s="4" t="str">
        <f>IF($H289=0,"",VLOOKUP($G289,Data!$G$3:$BA$2935,16,FALSE))</f>
        <v/>
      </c>
      <c r="X289" s="4" t="str">
        <f>IF($H289=0,"",VLOOKUP($G289,Data!$G$3:$BA$2935,17,FALSE))</f>
        <v/>
      </c>
      <c r="Y289" s="4" t="str">
        <f>IF($H289=0,"",VLOOKUP($G289,Data!$G$3:$BA$2935,18,FALSE))</f>
        <v/>
      </c>
      <c r="Z289" s="4" t="str">
        <f>IF($H289=0,"",VLOOKUP($G289,Data!$G$3:$BA$2935,19,FALSE))</f>
        <v/>
      </c>
      <c r="AA289" s="4" t="str">
        <f>IF($H289=0,"",VLOOKUP($G289,Data!$G$3:$BA$2935,20,FALSE))</f>
        <v/>
      </c>
      <c r="AB289" s="4" t="str">
        <f>IF($H289=0,"",VLOOKUP($G289,Data!$G$3:$BA$2935,21,FALSE))</f>
        <v/>
      </c>
      <c r="AC289" s="4" t="str">
        <f>IF($H289=0,"",VLOOKUP($G289,Data!$G$3:$BA$2935,22,FALSE))</f>
        <v/>
      </c>
      <c r="AD289" s="4" t="str">
        <f>IF($H289=0,"",VLOOKUP($G289,Data!$G$3:$BA$2935,23,FALSE))</f>
        <v/>
      </c>
      <c r="AE289" s="4" t="str">
        <f>IF($H289=0,"",VLOOKUP($G289,Data!$G$3:$BA$2935,24,FALSE))</f>
        <v/>
      </c>
      <c r="AF289" s="4" t="str">
        <f>IF($H289=0,"",VLOOKUP($G289,Data!$G$3:$BA$2935,25,FALSE))</f>
        <v/>
      </c>
      <c r="AG289" s="4" t="str">
        <f>IF($H289=0,"",VLOOKUP($G289,Data!$G$3:$BA$2935,26,FALSE))</f>
        <v/>
      </c>
      <c r="AH289" s="4" t="str">
        <f>IF($H289=0,"",VLOOKUP($G289,Data!$G$3:$BA$2935,27,FALSE))</f>
        <v/>
      </c>
      <c r="AI289" s="4" t="str">
        <f>IF($H289=0,"",VLOOKUP($G289,Data!$G$3:$BA$2935,28,FALSE))</f>
        <v/>
      </c>
      <c r="AJ289" s="4" t="str">
        <f>IF($H289=0,"",VLOOKUP($G289,Data!$G$3:$BA$2935,29,FALSE))</f>
        <v/>
      </c>
      <c r="AK289" s="4" t="str">
        <f>IF($H289=0,"",VLOOKUP($G289,Data!$G$3:$BA$2935,30,FALSE))</f>
        <v/>
      </c>
      <c r="AL289" s="4" t="str">
        <f>IF($H289=0,"",VLOOKUP($G289,Data!$G$3:$BA$2935,31,FALSE))</f>
        <v/>
      </c>
      <c r="AM289" s="4" t="str">
        <f>IF($H289=0,"",VLOOKUP($G289,Data!$G$3:$BA$2935,32,FALSE))</f>
        <v/>
      </c>
      <c r="AN289" s="4" t="str">
        <f>IF($H289=0,"",VLOOKUP($G289,Data!$G$3:$BA$2935,33,FALSE))</f>
        <v/>
      </c>
      <c r="AO289" s="4" t="str">
        <f>IF($H289=0,"",VLOOKUP($G289,Data!$G$3:$BA$2935,34,FALSE))</f>
        <v/>
      </c>
      <c r="AP289" s="4" t="str">
        <f>IF($H289=0,"",VLOOKUP($G289,Data!$G$3:$BA$2935,35,FALSE))</f>
        <v/>
      </c>
      <c r="AQ289" s="4" t="str">
        <f>IF($H289=0,"",VLOOKUP($G289,Data!$G$3:$BA$2935,36,FALSE))</f>
        <v/>
      </c>
      <c r="AR289" s="4" t="str">
        <f>IF($H289=0,"",VLOOKUP($G289,Data!$G$3:$BA$2935,37,FALSE))</f>
        <v/>
      </c>
      <c r="AS289" s="4" t="str">
        <f>IF($H289=0,"",VLOOKUP($G289,Data!$G$3:$BA$2935,38,FALSE))</f>
        <v/>
      </c>
      <c r="AT289" s="4" t="str">
        <f>IF($H289=0,"",VLOOKUP($G289,Data!$G$3:$BA$2935,39,FALSE))</f>
        <v/>
      </c>
    </row>
    <row r="290" spans="1:46" x14ac:dyDescent="0.25">
      <c r="A290" s="4">
        <f>PSSE!A292</f>
        <v>958113</v>
      </c>
      <c r="B290" s="4" t="str">
        <f>PSSE!B292</f>
        <v>BINHDINH_S3</v>
      </c>
      <c r="C290" s="4">
        <f>PSSE!D292</f>
        <v>26</v>
      </c>
      <c r="D290" s="4">
        <f>PSSE!E292</f>
        <v>600</v>
      </c>
      <c r="E290" s="4" t="str">
        <f>PSSE!F292</f>
        <v>ND</v>
      </c>
      <c r="F290" s="4">
        <f>PSSE!G292</f>
        <v>1</v>
      </c>
      <c r="G290" s="4" t="str">
        <f t="shared" si="4"/>
        <v>GOV26600ND1</v>
      </c>
      <c r="H290" s="4">
        <f>COUNTIF(Data!$G$3:$BA$2935,GOV!$G290)</f>
        <v>1</v>
      </c>
      <c r="I290" s="4" t="str">
        <f>IF($H290=0,"",VLOOKUP($G290,Data!$G$3:$BA$2935,2,FALSE))</f>
        <v>'TGOV1'</v>
      </c>
      <c r="J290" s="4">
        <f>PSSE!C292</f>
        <v>1</v>
      </c>
      <c r="K290" s="4">
        <f>IF($H290=0,"",VLOOKUP($G290,Data!$G$3:$BA$2935,4,FALSE))</f>
        <v>0.05</v>
      </c>
      <c r="L290" s="4">
        <f>IF($H290=0,"",VLOOKUP($G290,Data!$G$3:$BA$2935,5,FALSE))</f>
        <v>0.05</v>
      </c>
      <c r="M290" s="4">
        <f>IF($H290=0,"",VLOOKUP($G290,Data!$G$3:$BA$2935,6,FALSE))</f>
        <v>0.9</v>
      </c>
      <c r="N290" s="4">
        <f>IF($H290=0,"",VLOOKUP($G290,Data!$G$3:$BA$2935,7,FALSE))</f>
        <v>0.3</v>
      </c>
      <c r="O290" s="4">
        <f>IF($H290=0,"",VLOOKUP($G290,Data!$G$3:$BA$2935,8,FALSE))</f>
        <v>3</v>
      </c>
      <c r="P290" s="4">
        <f>IF($H290=0,"",VLOOKUP($G290,Data!$G$3:$BA$2935,9,FALSE))</f>
        <v>9</v>
      </c>
      <c r="Q290" s="4">
        <f>IF($H290=0,"",VLOOKUP($G290,Data!$G$3:$BA$2935,10,FALSE))</f>
        <v>0</v>
      </c>
      <c r="R290" s="4" t="str">
        <f>IF($H290=0,"",VLOOKUP($G290,Data!$G$3:$BA$2935,11,FALSE))</f>
        <v>/</v>
      </c>
      <c r="S290" s="4" t="str">
        <f>IF($H290=0,"",VLOOKUP($G290,Data!$G$3:$BA$2935,12,FALSE))</f>
        <v>/</v>
      </c>
      <c r="T290" s="4" t="str">
        <f>IF($H290=0,"",VLOOKUP($G290,Data!$G$3:$BA$2935,13,FALSE))</f>
        <v/>
      </c>
      <c r="U290" s="4" t="str">
        <f>IF($H290=0,"",VLOOKUP($G290,Data!$G$3:$BA$2935,14,FALSE))</f>
        <v/>
      </c>
      <c r="V290" s="4" t="str">
        <f>IF($H290=0,"",VLOOKUP($G290,Data!$G$3:$BA$2935,15,FALSE))</f>
        <v/>
      </c>
      <c r="W290" s="4" t="str">
        <f>IF($H290=0,"",VLOOKUP($G290,Data!$G$3:$BA$2935,16,FALSE))</f>
        <v/>
      </c>
      <c r="X290" s="4" t="str">
        <f>IF($H290=0,"",VLOOKUP($G290,Data!$G$3:$BA$2935,17,FALSE))</f>
        <v/>
      </c>
      <c r="Y290" s="4" t="str">
        <f>IF($H290=0,"",VLOOKUP($G290,Data!$G$3:$BA$2935,18,FALSE))</f>
        <v/>
      </c>
      <c r="Z290" s="4" t="str">
        <f>IF($H290=0,"",VLOOKUP($G290,Data!$G$3:$BA$2935,19,FALSE))</f>
        <v/>
      </c>
      <c r="AA290" s="4" t="str">
        <f>IF($H290=0,"",VLOOKUP($G290,Data!$G$3:$BA$2935,20,FALSE))</f>
        <v/>
      </c>
      <c r="AB290" s="4" t="str">
        <f>IF($H290=0,"",VLOOKUP($G290,Data!$G$3:$BA$2935,21,FALSE))</f>
        <v/>
      </c>
      <c r="AC290" s="4" t="str">
        <f>IF($H290=0,"",VLOOKUP($G290,Data!$G$3:$BA$2935,22,FALSE))</f>
        <v/>
      </c>
      <c r="AD290" s="4" t="str">
        <f>IF($H290=0,"",VLOOKUP($G290,Data!$G$3:$BA$2935,23,FALSE))</f>
        <v/>
      </c>
      <c r="AE290" s="4" t="str">
        <f>IF($H290=0,"",VLOOKUP($G290,Data!$G$3:$BA$2935,24,FALSE))</f>
        <v/>
      </c>
      <c r="AF290" s="4" t="str">
        <f>IF($H290=0,"",VLOOKUP($G290,Data!$G$3:$BA$2935,25,FALSE))</f>
        <v/>
      </c>
      <c r="AG290" s="4" t="str">
        <f>IF($H290=0,"",VLOOKUP($G290,Data!$G$3:$BA$2935,26,FALSE))</f>
        <v/>
      </c>
      <c r="AH290" s="4" t="str">
        <f>IF($H290=0,"",VLOOKUP($G290,Data!$G$3:$BA$2935,27,FALSE))</f>
        <v/>
      </c>
      <c r="AI290" s="4" t="str">
        <f>IF($H290=0,"",VLOOKUP($G290,Data!$G$3:$BA$2935,28,FALSE))</f>
        <v/>
      </c>
      <c r="AJ290" s="4" t="str">
        <f>IF($H290=0,"",VLOOKUP($G290,Data!$G$3:$BA$2935,29,FALSE))</f>
        <v/>
      </c>
      <c r="AK290" s="4" t="str">
        <f>IF($H290=0,"",VLOOKUP($G290,Data!$G$3:$BA$2935,30,FALSE))</f>
        <v/>
      </c>
      <c r="AL290" s="4" t="str">
        <f>IF($H290=0,"",VLOOKUP($G290,Data!$G$3:$BA$2935,31,FALSE))</f>
        <v/>
      </c>
      <c r="AM290" s="4" t="str">
        <f>IF($H290=0,"",VLOOKUP($G290,Data!$G$3:$BA$2935,32,FALSE))</f>
        <v/>
      </c>
      <c r="AN290" s="4" t="str">
        <f>IF($H290=0,"",VLOOKUP($G290,Data!$G$3:$BA$2935,33,FALSE))</f>
        <v/>
      </c>
      <c r="AO290" s="4" t="str">
        <f>IF($H290=0,"",VLOOKUP($G290,Data!$G$3:$BA$2935,34,FALSE))</f>
        <v/>
      </c>
      <c r="AP290" s="4" t="str">
        <f>IF($H290=0,"",VLOOKUP($G290,Data!$G$3:$BA$2935,35,FALSE))</f>
        <v/>
      </c>
      <c r="AQ290" s="4" t="str">
        <f>IF($H290=0,"",VLOOKUP($G290,Data!$G$3:$BA$2935,36,FALSE))</f>
        <v/>
      </c>
      <c r="AR290" s="4" t="str">
        <f>IF($H290=0,"",VLOOKUP($G290,Data!$G$3:$BA$2935,37,FALSE))</f>
        <v/>
      </c>
      <c r="AS290" s="4" t="str">
        <f>IF($H290=0,"",VLOOKUP($G290,Data!$G$3:$BA$2935,38,FALSE))</f>
        <v/>
      </c>
      <c r="AT290" s="4" t="str">
        <f>IF($H290=0,"",VLOOKUP($G290,Data!$G$3:$BA$2935,39,FALSE))</f>
        <v/>
      </c>
    </row>
    <row r="291" spans="1:46" x14ac:dyDescent="0.25">
      <c r="A291" s="4">
        <f>PSSE!A293</f>
        <v>958114</v>
      </c>
      <c r="B291" s="4" t="str">
        <f>PSSE!B293</f>
        <v>BINHDINH_S4</v>
      </c>
      <c r="C291" s="4">
        <f>PSSE!D293</f>
        <v>26</v>
      </c>
      <c r="D291" s="4">
        <f>PSSE!E293</f>
        <v>600</v>
      </c>
      <c r="E291" s="4" t="str">
        <f>PSSE!F293</f>
        <v>ND</v>
      </c>
      <c r="F291" s="4">
        <f>PSSE!G293</f>
        <v>1</v>
      </c>
      <c r="G291" s="4" t="str">
        <f t="shared" si="4"/>
        <v>GOV26600ND1</v>
      </c>
      <c r="H291" s="4">
        <f>COUNTIF(Data!$G$3:$BA$2935,GOV!$G291)</f>
        <v>1</v>
      </c>
      <c r="I291" s="4" t="str">
        <f>IF($H291=0,"",VLOOKUP($G291,Data!$G$3:$BA$2935,2,FALSE))</f>
        <v>'TGOV1'</v>
      </c>
      <c r="J291" s="4">
        <f>PSSE!C293</f>
        <v>1</v>
      </c>
      <c r="K291" s="4">
        <f>IF($H291=0,"",VLOOKUP($G291,Data!$G$3:$BA$2935,4,FALSE))</f>
        <v>0.05</v>
      </c>
      <c r="L291" s="4">
        <f>IF($H291=0,"",VLOOKUP($G291,Data!$G$3:$BA$2935,5,FALSE))</f>
        <v>0.05</v>
      </c>
      <c r="M291" s="4">
        <f>IF($H291=0,"",VLOOKUP($G291,Data!$G$3:$BA$2935,6,FALSE))</f>
        <v>0.9</v>
      </c>
      <c r="N291" s="4">
        <f>IF($H291=0,"",VLOOKUP($G291,Data!$G$3:$BA$2935,7,FALSE))</f>
        <v>0.3</v>
      </c>
      <c r="O291" s="4">
        <f>IF($H291=0,"",VLOOKUP($G291,Data!$G$3:$BA$2935,8,FALSE))</f>
        <v>3</v>
      </c>
      <c r="P291" s="4">
        <f>IF($H291=0,"",VLOOKUP($G291,Data!$G$3:$BA$2935,9,FALSE))</f>
        <v>9</v>
      </c>
      <c r="Q291" s="4">
        <f>IF($H291=0,"",VLOOKUP($G291,Data!$G$3:$BA$2935,10,FALSE))</f>
        <v>0</v>
      </c>
      <c r="R291" s="4" t="str">
        <f>IF($H291=0,"",VLOOKUP($G291,Data!$G$3:$BA$2935,11,FALSE))</f>
        <v>/</v>
      </c>
      <c r="S291" s="4" t="str">
        <f>IF($H291=0,"",VLOOKUP($G291,Data!$G$3:$BA$2935,12,FALSE))</f>
        <v>/</v>
      </c>
      <c r="T291" s="4" t="str">
        <f>IF($H291=0,"",VLOOKUP($G291,Data!$G$3:$BA$2935,13,FALSE))</f>
        <v/>
      </c>
      <c r="U291" s="4" t="str">
        <f>IF($H291=0,"",VLOOKUP($G291,Data!$G$3:$BA$2935,14,FALSE))</f>
        <v/>
      </c>
      <c r="V291" s="4" t="str">
        <f>IF($H291=0,"",VLOOKUP($G291,Data!$G$3:$BA$2935,15,FALSE))</f>
        <v/>
      </c>
      <c r="W291" s="4" t="str">
        <f>IF($H291=0,"",VLOOKUP($G291,Data!$G$3:$BA$2935,16,FALSE))</f>
        <v/>
      </c>
      <c r="X291" s="4" t="str">
        <f>IF($H291=0,"",VLOOKUP($G291,Data!$G$3:$BA$2935,17,FALSE))</f>
        <v/>
      </c>
      <c r="Y291" s="4" t="str">
        <f>IF($H291=0,"",VLOOKUP($G291,Data!$G$3:$BA$2935,18,FALSE))</f>
        <v/>
      </c>
      <c r="Z291" s="4" t="str">
        <f>IF($H291=0,"",VLOOKUP($G291,Data!$G$3:$BA$2935,19,FALSE))</f>
        <v/>
      </c>
      <c r="AA291" s="4" t="str">
        <f>IF($H291=0,"",VLOOKUP($G291,Data!$G$3:$BA$2935,20,FALSE))</f>
        <v/>
      </c>
      <c r="AB291" s="4" t="str">
        <f>IF($H291=0,"",VLOOKUP($G291,Data!$G$3:$BA$2935,21,FALSE))</f>
        <v/>
      </c>
      <c r="AC291" s="4" t="str">
        <f>IF($H291=0,"",VLOOKUP($G291,Data!$G$3:$BA$2935,22,FALSE))</f>
        <v/>
      </c>
      <c r="AD291" s="4" t="str">
        <f>IF($H291=0,"",VLOOKUP($G291,Data!$G$3:$BA$2935,23,FALSE))</f>
        <v/>
      </c>
      <c r="AE291" s="4" t="str">
        <f>IF($H291=0,"",VLOOKUP($G291,Data!$G$3:$BA$2935,24,FALSE))</f>
        <v/>
      </c>
      <c r="AF291" s="4" t="str">
        <f>IF($H291=0,"",VLOOKUP($G291,Data!$G$3:$BA$2935,25,FALSE))</f>
        <v/>
      </c>
      <c r="AG291" s="4" t="str">
        <f>IF($H291=0,"",VLOOKUP($G291,Data!$G$3:$BA$2935,26,FALSE))</f>
        <v/>
      </c>
      <c r="AH291" s="4" t="str">
        <f>IF($H291=0,"",VLOOKUP($G291,Data!$G$3:$BA$2935,27,FALSE))</f>
        <v/>
      </c>
      <c r="AI291" s="4" t="str">
        <f>IF($H291=0,"",VLOOKUP($G291,Data!$G$3:$BA$2935,28,FALSE))</f>
        <v/>
      </c>
      <c r="AJ291" s="4" t="str">
        <f>IF($H291=0,"",VLOOKUP($G291,Data!$G$3:$BA$2935,29,FALSE))</f>
        <v/>
      </c>
      <c r="AK291" s="4" t="str">
        <f>IF($H291=0,"",VLOOKUP($G291,Data!$G$3:$BA$2935,30,FALSE))</f>
        <v/>
      </c>
      <c r="AL291" s="4" t="str">
        <f>IF($H291=0,"",VLOOKUP($G291,Data!$G$3:$BA$2935,31,FALSE))</f>
        <v/>
      </c>
      <c r="AM291" s="4" t="str">
        <f>IF($H291=0,"",VLOOKUP($G291,Data!$G$3:$BA$2935,32,FALSE))</f>
        <v/>
      </c>
      <c r="AN291" s="4" t="str">
        <f>IF($H291=0,"",VLOOKUP($G291,Data!$G$3:$BA$2935,33,FALSE))</f>
        <v/>
      </c>
      <c r="AO291" s="4" t="str">
        <f>IF($H291=0,"",VLOOKUP($G291,Data!$G$3:$BA$2935,34,FALSE))</f>
        <v/>
      </c>
      <c r="AP291" s="4" t="str">
        <f>IF($H291=0,"",VLOOKUP($G291,Data!$G$3:$BA$2935,35,FALSE))</f>
        <v/>
      </c>
      <c r="AQ291" s="4" t="str">
        <f>IF($H291=0,"",VLOOKUP($G291,Data!$G$3:$BA$2935,36,FALSE))</f>
        <v/>
      </c>
      <c r="AR291" s="4" t="str">
        <f>IF($H291=0,"",VLOOKUP($G291,Data!$G$3:$BA$2935,37,FALSE))</f>
        <v/>
      </c>
      <c r="AS291" s="4" t="str">
        <f>IF($H291=0,"",VLOOKUP($G291,Data!$G$3:$BA$2935,38,FALSE))</f>
        <v/>
      </c>
      <c r="AT291" s="4" t="str">
        <f>IF($H291=0,"",VLOOKUP($G291,Data!$G$3:$BA$2935,39,FALSE))</f>
        <v/>
      </c>
    </row>
    <row r="292" spans="1:46" x14ac:dyDescent="0.25">
      <c r="A292" s="4">
        <f>PSSE!A294</f>
        <v>959001</v>
      </c>
      <c r="B292" s="4" t="str">
        <f>PSSE!B294</f>
        <v>PLEIKRONG_H1</v>
      </c>
      <c r="C292" s="4">
        <f>PSSE!D294</f>
        <v>10.5</v>
      </c>
      <c r="D292" s="4">
        <f>PSSE!E294</f>
        <v>50</v>
      </c>
      <c r="E292" s="4" t="str">
        <f>PSSE!F294</f>
        <v>TD</v>
      </c>
      <c r="F292" s="4">
        <f>PSSE!G294</f>
        <v>1</v>
      </c>
      <c r="G292" s="4" t="str">
        <f t="shared" si="4"/>
        <v>GOV10.550TD1</v>
      </c>
      <c r="H292" s="4">
        <f>COUNTIF(Data!$G$3:$BA$2935,GOV!$G292)</f>
        <v>1</v>
      </c>
      <c r="I292" s="4" t="str">
        <f>IF($H292=0,"",VLOOKUP($G292,Data!$G$3:$BA$2935,2,FALSE))</f>
        <v>'HYGOV'</v>
      </c>
      <c r="J292" s="4">
        <f>PSSE!C294</f>
        <v>1</v>
      </c>
      <c r="K292" s="4">
        <f>IF($H292=0,"",VLOOKUP($G292,Data!$G$3:$BA$2935,4,FALSE))</f>
        <v>0.06</v>
      </c>
      <c r="L292" s="4">
        <f>IF($H292=0,"",VLOOKUP($G292,Data!$G$3:$BA$2935,5,FALSE))</f>
        <v>0.4</v>
      </c>
      <c r="M292" s="4">
        <f>IF($H292=0,"",VLOOKUP($G292,Data!$G$3:$BA$2935,6,FALSE))</f>
        <v>3</v>
      </c>
      <c r="N292" s="4">
        <f>IF($H292=0,"",VLOOKUP($G292,Data!$G$3:$BA$2935,7,FALSE))</f>
        <v>9.9000000000000005E-2</v>
      </c>
      <c r="O292" s="4">
        <f>IF($H292=0,"",VLOOKUP($G292,Data!$G$3:$BA$2935,8,FALSE))</f>
        <v>0.4</v>
      </c>
      <c r="P292" s="4">
        <f>IF($H292=0,"",VLOOKUP($G292,Data!$G$3:$BA$2935,9,FALSE))</f>
        <v>0.15</v>
      </c>
      <c r="Q292" s="4">
        <f>IF($H292=0,"",VLOOKUP($G292,Data!$G$3:$BA$2935,10,FALSE))</f>
        <v>1</v>
      </c>
      <c r="R292" s="4">
        <f>IF($H292=0,"",VLOOKUP($G292,Data!$G$3:$BA$2935,11,FALSE))</f>
        <v>0.1</v>
      </c>
      <c r="S292" s="4">
        <f>IF($H292=0,"",VLOOKUP($G292,Data!$G$3:$BA$2935,12,FALSE))</f>
        <v>1.35</v>
      </c>
      <c r="T292" s="4">
        <f>IF($H292=0,"",VLOOKUP($G292,Data!$G$3:$BA$2935,13,FALSE))</f>
        <v>1.4</v>
      </c>
      <c r="U292" s="4">
        <f>IF($H292=0,"",VLOOKUP($G292,Data!$G$3:$BA$2935,14,FALSE))</f>
        <v>0.1</v>
      </c>
      <c r="V292" s="4">
        <f>IF($H292=0,"",VLOOKUP($G292,Data!$G$3:$BA$2935,15,FALSE))</f>
        <v>0.1</v>
      </c>
      <c r="W292" s="4" t="str">
        <f>IF($H292=0,"",VLOOKUP($G292,Data!$G$3:$BA$2935,16,FALSE))</f>
        <v>/</v>
      </c>
      <c r="X292" s="4" t="str">
        <f>IF($H292=0,"",VLOOKUP($G292,Data!$G$3:$BA$2935,17,FALSE))</f>
        <v>/</v>
      </c>
      <c r="Y292" s="4" t="str">
        <f>IF($H292=0,"",VLOOKUP($G292,Data!$G$3:$BA$2935,18,FALSE))</f>
        <v/>
      </c>
      <c r="Z292" s="4" t="str">
        <f>IF($H292=0,"",VLOOKUP($G292,Data!$G$3:$BA$2935,19,FALSE))</f>
        <v/>
      </c>
      <c r="AA292" s="4" t="str">
        <f>IF($H292=0,"",VLOOKUP($G292,Data!$G$3:$BA$2935,20,FALSE))</f>
        <v/>
      </c>
      <c r="AB292" s="4" t="str">
        <f>IF($H292=0,"",VLOOKUP($G292,Data!$G$3:$BA$2935,21,FALSE))</f>
        <v/>
      </c>
      <c r="AC292" s="4" t="str">
        <f>IF($H292=0,"",VLOOKUP($G292,Data!$G$3:$BA$2935,22,FALSE))</f>
        <v/>
      </c>
      <c r="AD292" s="4" t="str">
        <f>IF($H292=0,"",VLOOKUP($G292,Data!$G$3:$BA$2935,23,FALSE))</f>
        <v/>
      </c>
      <c r="AE292" s="4" t="str">
        <f>IF($H292=0,"",VLOOKUP($G292,Data!$G$3:$BA$2935,24,FALSE))</f>
        <v/>
      </c>
      <c r="AF292" s="4" t="str">
        <f>IF($H292=0,"",VLOOKUP($G292,Data!$G$3:$BA$2935,25,FALSE))</f>
        <v/>
      </c>
      <c r="AG292" s="4" t="str">
        <f>IF($H292=0,"",VLOOKUP($G292,Data!$G$3:$BA$2935,26,FALSE))</f>
        <v/>
      </c>
      <c r="AH292" s="4" t="str">
        <f>IF($H292=0,"",VLOOKUP($G292,Data!$G$3:$BA$2935,27,FALSE))</f>
        <v/>
      </c>
      <c r="AI292" s="4" t="str">
        <f>IF($H292=0,"",VLOOKUP($G292,Data!$G$3:$BA$2935,28,FALSE))</f>
        <v/>
      </c>
      <c r="AJ292" s="4" t="str">
        <f>IF($H292=0,"",VLOOKUP($G292,Data!$G$3:$BA$2935,29,FALSE))</f>
        <v/>
      </c>
      <c r="AK292" s="4" t="str">
        <f>IF($H292=0,"",VLOOKUP($G292,Data!$G$3:$BA$2935,30,FALSE))</f>
        <v/>
      </c>
      <c r="AL292" s="4" t="str">
        <f>IF($H292=0,"",VLOOKUP($G292,Data!$G$3:$BA$2935,31,FALSE))</f>
        <v/>
      </c>
      <c r="AM292" s="4" t="str">
        <f>IF($H292=0,"",VLOOKUP($G292,Data!$G$3:$BA$2935,32,FALSE))</f>
        <v/>
      </c>
      <c r="AN292" s="4" t="str">
        <f>IF($H292=0,"",VLOOKUP($G292,Data!$G$3:$BA$2935,33,FALSE))</f>
        <v/>
      </c>
      <c r="AO292" s="4" t="str">
        <f>IF($H292=0,"",VLOOKUP($G292,Data!$G$3:$BA$2935,34,FALSE))</f>
        <v/>
      </c>
      <c r="AP292" s="4" t="str">
        <f>IF($H292=0,"",VLOOKUP($G292,Data!$G$3:$BA$2935,35,FALSE))</f>
        <v/>
      </c>
      <c r="AQ292" s="4" t="str">
        <f>IF($H292=0,"",VLOOKUP($G292,Data!$G$3:$BA$2935,36,FALSE))</f>
        <v/>
      </c>
      <c r="AR292" s="4" t="str">
        <f>IF($H292=0,"",VLOOKUP($G292,Data!$G$3:$BA$2935,37,FALSE))</f>
        <v/>
      </c>
      <c r="AS292" s="4" t="str">
        <f>IF($H292=0,"",VLOOKUP($G292,Data!$G$3:$BA$2935,38,FALSE))</f>
        <v/>
      </c>
      <c r="AT292" s="4" t="str">
        <f>IF($H292=0,"",VLOOKUP($G292,Data!$G$3:$BA$2935,39,FALSE))</f>
        <v/>
      </c>
    </row>
    <row r="293" spans="1:46" x14ac:dyDescent="0.25">
      <c r="A293" s="4">
        <f>PSSE!A295</f>
        <v>959002</v>
      </c>
      <c r="B293" s="4" t="str">
        <f>PSSE!B295</f>
        <v>PLEIKRONG_H2</v>
      </c>
      <c r="C293" s="4">
        <f>PSSE!D295</f>
        <v>10.5</v>
      </c>
      <c r="D293" s="4">
        <f>PSSE!E295</f>
        <v>50</v>
      </c>
      <c r="E293" s="4" t="str">
        <f>PSSE!F295</f>
        <v>TD</v>
      </c>
      <c r="F293" s="4">
        <f>PSSE!G295</f>
        <v>1</v>
      </c>
      <c r="G293" s="4" t="str">
        <f t="shared" si="4"/>
        <v>GOV10.550TD1</v>
      </c>
      <c r="H293" s="4">
        <f>COUNTIF(Data!$G$3:$BA$2935,GOV!$G293)</f>
        <v>1</v>
      </c>
      <c r="I293" s="4" t="str">
        <f>IF($H293=0,"",VLOOKUP($G293,Data!$G$3:$BA$2935,2,FALSE))</f>
        <v>'HYGOV'</v>
      </c>
      <c r="J293" s="4">
        <f>PSSE!C295</f>
        <v>2</v>
      </c>
      <c r="K293" s="4">
        <f>IF($H293=0,"",VLOOKUP($G293,Data!$G$3:$BA$2935,4,FALSE))</f>
        <v>0.06</v>
      </c>
      <c r="L293" s="4">
        <f>IF($H293=0,"",VLOOKUP($G293,Data!$G$3:$BA$2935,5,FALSE))</f>
        <v>0.4</v>
      </c>
      <c r="M293" s="4">
        <f>IF($H293=0,"",VLOOKUP($G293,Data!$G$3:$BA$2935,6,FALSE))</f>
        <v>3</v>
      </c>
      <c r="N293" s="4">
        <f>IF($H293=0,"",VLOOKUP($G293,Data!$G$3:$BA$2935,7,FALSE))</f>
        <v>9.9000000000000005E-2</v>
      </c>
      <c r="O293" s="4">
        <f>IF($H293=0,"",VLOOKUP($G293,Data!$G$3:$BA$2935,8,FALSE))</f>
        <v>0.4</v>
      </c>
      <c r="P293" s="4">
        <f>IF($H293=0,"",VLOOKUP($G293,Data!$G$3:$BA$2935,9,FALSE))</f>
        <v>0.15</v>
      </c>
      <c r="Q293" s="4">
        <f>IF($H293=0,"",VLOOKUP($G293,Data!$G$3:$BA$2935,10,FALSE))</f>
        <v>1</v>
      </c>
      <c r="R293" s="4">
        <f>IF($H293=0,"",VLOOKUP($G293,Data!$G$3:$BA$2935,11,FALSE))</f>
        <v>0.1</v>
      </c>
      <c r="S293" s="4">
        <f>IF($H293=0,"",VLOOKUP($G293,Data!$G$3:$BA$2935,12,FALSE))</f>
        <v>1.35</v>
      </c>
      <c r="T293" s="4">
        <f>IF($H293=0,"",VLOOKUP($G293,Data!$G$3:$BA$2935,13,FALSE))</f>
        <v>1.4</v>
      </c>
      <c r="U293" s="4">
        <f>IF($H293=0,"",VLOOKUP($G293,Data!$G$3:$BA$2935,14,FALSE))</f>
        <v>0.1</v>
      </c>
      <c r="V293" s="4">
        <f>IF($H293=0,"",VLOOKUP($G293,Data!$G$3:$BA$2935,15,FALSE))</f>
        <v>0.1</v>
      </c>
      <c r="W293" s="4" t="str">
        <f>IF($H293=0,"",VLOOKUP($G293,Data!$G$3:$BA$2935,16,FALSE))</f>
        <v>/</v>
      </c>
      <c r="X293" s="4" t="str">
        <f>IF($H293=0,"",VLOOKUP($G293,Data!$G$3:$BA$2935,17,FALSE))</f>
        <v>/</v>
      </c>
      <c r="Y293" s="4" t="str">
        <f>IF($H293=0,"",VLOOKUP($G293,Data!$G$3:$BA$2935,18,FALSE))</f>
        <v/>
      </c>
      <c r="Z293" s="4" t="str">
        <f>IF($H293=0,"",VLOOKUP($G293,Data!$G$3:$BA$2935,19,FALSE))</f>
        <v/>
      </c>
      <c r="AA293" s="4" t="str">
        <f>IF($H293=0,"",VLOOKUP($G293,Data!$G$3:$BA$2935,20,FALSE))</f>
        <v/>
      </c>
      <c r="AB293" s="4" t="str">
        <f>IF($H293=0,"",VLOOKUP($G293,Data!$G$3:$BA$2935,21,FALSE))</f>
        <v/>
      </c>
      <c r="AC293" s="4" t="str">
        <f>IF($H293=0,"",VLOOKUP($G293,Data!$G$3:$BA$2935,22,FALSE))</f>
        <v/>
      </c>
      <c r="AD293" s="4" t="str">
        <f>IF($H293=0,"",VLOOKUP($G293,Data!$G$3:$BA$2935,23,FALSE))</f>
        <v/>
      </c>
      <c r="AE293" s="4" t="str">
        <f>IF($H293=0,"",VLOOKUP($G293,Data!$G$3:$BA$2935,24,FALSE))</f>
        <v/>
      </c>
      <c r="AF293" s="4" t="str">
        <f>IF($H293=0,"",VLOOKUP($G293,Data!$G$3:$BA$2935,25,FALSE))</f>
        <v/>
      </c>
      <c r="AG293" s="4" t="str">
        <f>IF($H293=0,"",VLOOKUP($G293,Data!$G$3:$BA$2935,26,FALSE))</f>
        <v/>
      </c>
      <c r="AH293" s="4" t="str">
        <f>IF($H293=0,"",VLOOKUP($G293,Data!$G$3:$BA$2935,27,FALSE))</f>
        <v/>
      </c>
      <c r="AI293" s="4" t="str">
        <f>IF($H293=0,"",VLOOKUP($G293,Data!$G$3:$BA$2935,28,FALSE))</f>
        <v/>
      </c>
      <c r="AJ293" s="4" t="str">
        <f>IF($H293=0,"",VLOOKUP($G293,Data!$G$3:$BA$2935,29,FALSE))</f>
        <v/>
      </c>
      <c r="AK293" s="4" t="str">
        <f>IF($H293=0,"",VLOOKUP($G293,Data!$G$3:$BA$2935,30,FALSE))</f>
        <v/>
      </c>
      <c r="AL293" s="4" t="str">
        <f>IF($H293=0,"",VLOOKUP($G293,Data!$G$3:$BA$2935,31,FALSE))</f>
        <v/>
      </c>
      <c r="AM293" s="4" t="str">
        <f>IF($H293=0,"",VLOOKUP($G293,Data!$G$3:$BA$2935,32,FALSE))</f>
        <v/>
      </c>
      <c r="AN293" s="4" t="str">
        <f>IF($H293=0,"",VLOOKUP($G293,Data!$G$3:$BA$2935,33,FALSE))</f>
        <v/>
      </c>
      <c r="AO293" s="4" t="str">
        <f>IF($H293=0,"",VLOOKUP($G293,Data!$G$3:$BA$2935,34,FALSE))</f>
        <v/>
      </c>
      <c r="AP293" s="4" t="str">
        <f>IF($H293=0,"",VLOOKUP($G293,Data!$G$3:$BA$2935,35,FALSE))</f>
        <v/>
      </c>
      <c r="AQ293" s="4" t="str">
        <f>IF($H293=0,"",VLOOKUP($G293,Data!$G$3:$BA$2935,36,FALSE))</f>
        <v/>
      </c>
      <c r="AR293" s="4" t="str">
        <f>IF($H293=0,"",VLOOKUP($G293,Data!$G$3:$BA$2935,37,FALSE))</f>
        <v/>
      </c>
      <c r="AS293" s="4" t="str">
        <f>IF($H293=0,"",VLOOKUP($G293,Data!$G$3:$BA$2935,38,FALSE))</f>
        <v/>
      </c>
      <c r="AT293" s="4" t="str">
        <f>IF($H293=0,"",VLOOKUP($G293,Data!$G$3:$BA$2935,39,FALSE))</f>
        <v/>
      </c>
    </row>
    <row r="294" spans="1:46" x14ac:dyDescent="0.25">
      <c r="A294" s="4">
        <f>PSSE!A296</f>
        <v>959011</v>
      </c>
      <c r="B294" s="4" t="str">
        <f>PSSE!B296</f>
        <v>THUONGKOT_H1</v>
      </c>
      <c r="C294" s="4">
        <f>PSSE!D296</f>
        <v>13.8</v>
      </c>
      <c r="D294" s="4">
        <f>PSSE!E296</f>
        <v>105</v>
      </c>
      <c r="E294" s="4" t="str">
        <f>PSSE!F296</f>
        <v>TD</v>
      </c>
      <c r="F294" s="4">
        <f>PSSE!G296</f>
        <v>1</v>
      </c>
      <c r="G294" s="4" t="str">
        <f t="shared" si="4"/>
        <v>GOV13.8105TD1</v>
      </c>
      <c r="H294" s="4">
        <f>COUNTIF(Data!$G$3:$BA$2935,GOV!$G294)</f>
        <v>1</v>
      </c>
      <c r="I294" s="4" t="str">
        <f>IF($H294=0,"",VLOOKUP($G294,Data!$G$3:$BA$2935,2,FALSE))</f>
        <v>'HYGOV'</v>
      </c>
      <c r="J294" s="4">
        <f>PSSE!C296</f>
        <v>1</v>
      </c>
      <c r="K294" s="4">
        <f>IF($H294=0,"",VLOOKUP($G294,Data!$G$3:$BA$2935,4,FALSE))</f>
        <v>0.06</v>
      </c>
      <c r="L294" s="4">
        <f>IF($H294=0,"",VLOOKUP($G294,Data!$G$3:$BA$2935,5,FALSE))</f>
        <v>0.4</v>
      </c>
      <c r="M294" s="4">
        <f>IF($H294=0,"",VLOOKUP($G294,Data!$G$3:$BA$2935,6,FALSE))</f>
        <v>3</v>
      </c>
      <c r="N294" s="4">
        <f>IF($H294=0,"",VLOOKUP($G294,Data!$G$3:$BA$2935,7,FALSE))</f>
        <v>9.9000000000000005E-2</v>
      </c>
      <c r="O294" s="4">
        <f>IF($H294=0,"",VLOOKUP($G294,Data!$G$3:$BA$2935,8,FALSE))</f>
        <v>0.4</v>
      </c>
      <c r="P294" s="4">
        <f>IF($H294=0,"",VLOOKUP($G294,Data!$G$3:$BA$2935,9,FALSE))</f>
        <v>0.15</v>
      </c>
      <c r="Q294" s="4">
        <f>IF($H294=0,"",VLOOKUP($G294,Data!$G$3:$BA$2935,10,FALSE))</f>
        <v>1</v>
      </c>
      <c r="R294" s="4">
        <f>IF($H294=0,"",VLOOKUP($G294,Data!$G$3:$BA$2935,11,FALSE))</f>
        <v>0.1</v>
      </c>
      <c r="S294" s="4">
        <f>IF($H294=0,"",VLOOKUP($G294,Data!$G$3:$BA$2935,12,FALSE))</f>
        <v>1.35</v>
      </c>
      <c r="T294" s="4">
        <f>IF($H294=0,"",VLOOKUP($G294,Data!$G$3:$BA$2935,13,FALSE))</f>
        <v>1.4</v>
      </c>
      <c r="U294" s="4">
        <f>IF($H294=0,"",VLOOKUP($G294,Data!$G$3:$BA$2935,14,FALSE))</f>
        <v>0.1</v>
      </c>
      <c r="V294" s="4">
        <f>IF($H294=0,"",VLOOKUP($G294,Data!$G$3:$BA$2935,15,FALSE))</f>
        <v>0.1</v>
      </c>
      <c r="W294" s="4" t="str">
        <f>IF($H294=0,"",VLOOKUP($G294,Data!$G$3:$BA$2935,16,FALSE))</f>
        <v>/</v>
      </c>
      <c r="X294" s="4" t="str">
        <f>IF($H294=0,"",VLOOKUP($G294,Data!$G$3:$BA$2935,17,FALSE))</f>
        <v>/</v>
      </c>
      <c r="Y294" s="4" t="str">
        <f>IF($H294=0,"",VLOOKUP($G294,Data!$G$3:$BA$2935,18,FALSE))</f>
        <v/>
      </c>
      <c r="Z294" s="4" t="str">
        <f>IF($H294=0,"",VLOOKUP($G294,Data!$G$3:$BA$2935,19,FALSE))</f>
        <v/>
      </c>
      <c r="AA294" s="4" t="str">
        <f>IF($H294=0,"",VLOOKUP($G294,Data!$G$3:$BA$2935,20,FALSE))</f>
        <v/>
      </c>
      <c r="AB294" s="4" t="str">
        <f>IF($H294=0,"",VLOOKUP($G294,Data!$G$3:$BA$2935,21,FALSE))</f>
        <v/>
      </c>
      <c r="AC294" s="4" t="str">
        <f>IF($H294=0,"",VLOOKUP($G294,Data!$G$3:$BA$2935,22,FALSE))</f>
        <v/>
      </c>
      <c r="AD294" s="4" t="str">
        <f>IF($H294=0,"",VLOOKUP($G294,Data!$G$3:$BA$2935,23,FALSE))</f>
        <v/>
      </c>
      <c r="AE294" s="4" t="str">
        <f>IF($H294=0,"",VLOOKUP($G294,Data!$G$3:$BA$2935,24,FALSE))</f>
        <v/>
      </c>
      <c r="AF294" s="4" t="str">
        <f>IF($H294=0,"",VLOOKUP($G294,Data!$G$3:$BA$2935,25,FALSE))</f>
        <v/>
      </c>
      <c r="AG294" s="4" t="str">
        <f>IF($H294=0,"",VLOOKUP($G294,Data!$G$3:$BA$2935,26,FALSE))</f>
        <v/>
      </c>
      <c r="AH294" s="4" t="str">
        <f>IF($H294=0,"",VLOOKUP($G294,Data!$G$3:$BA$2935,27,FALSE))</f>
        <v/>
      </c>
      <c r="AI294" s="4" t="str">
        <f>IF($H294=0,"",VLOOKUP($G294,Data!$G$3:$BA$2935,28,FALSE))</f>
        <v/>
      </c>
      <c r="AJ294" s="4" t="str">
        <f>IF($H294=0,"",VLOOKUP($G294,Data!$G$3:$BA$2935,29,FALSE))</f>
        <v/>
      </c>
      <c r="AK294" s="4" t="str">
        <f>IF($H294=0,"",VLOOKUP($G294,Data!$G$3:$BA$2935,30,FALSE))</f>
        <v/>
      </c>
      <c r="AL294" s="4" t="str">
        <f>IF($H294=0,"",VLOOKUP($G294,Data!$G$3:$BA$2935,31,FALSE))</f>
        <v/>
      </c>
      <c r="AM294" s="4" t="str">
        <f>IF($H294=0,"",VLOOKUP($G294,Data!$G$3:$BA$2935,32,FALSE))</f>
        <v/>
      </c>
      <c r="AN294" s="4" t="str">
        <f>IF($H294=0,"",VLOOKUP($G294,Data!$G$3:$BA$2935,33,FALSE))</f>
        <v/>
      </c>
      <c r="AO294" s="4" t="str">
        <f>IF($H294=0,"",VLOOKUP($G294,Data!$G$3:$BA$2935,34,FALSE))</f>
        <v/>
      </c>
      <c r="AP294" s="4" t="str">
        <f>IF($H294=0,"",VLOOKUP($G294,Data!$G$3:$BA$2935,35,FALSE))</f>
        <v/>
      </c>
      <c r="AQ294" s="4" t="str">
        <f>IF($H294=0,"",VLOOKUP($G294,Data!$G$3:$BA$2935,36,FALSE))</f>
        <v/>
      </c>
      <c r="AR294" s="4" t="str">
        <f>IF($H294=0,"",VLOOKUP($G294,Data!$G$3:$BA$2935,37,FALSE))</f>
        <v/>
      </c>
      <c r="AS294" s="4" t="str">
        <f>IF($H294=0,"",VLOOKUP($G294,Data!$G$3:$BA$2935,38,FALSE))</f>
        <v/>
      </c>
      <c r="AT294" s="4" t="str">
        <f>IF($H294=0,"",VLOOKUP($G294,Data!$G$3:$BA$2935,39,FALSE))</f>
        <v/>
      </c>
    </row>
    <row r="295" spans="1:46" x14ac:dyDescent="0.25">
      <c r="A295" s="4">
        <f>PSSE!A297</f>
        <v>959012</v>
      </c>
      <c r="B295" s="4" t="str">
        <f>PSSE!B297</f>
        <v>THUONGKOT_H2</v>
      </c>
      <c r="C295" s="4">
        <f>PSSE!D297</f>
        <v>13.8</v>
      </c>
      <c r="D295" s="4">
        <f>PSSE!E297</f>
        <v>105</v>
      </c>
      <c r="E295" s="4" t="str">
        <f>PSSE!F297</f>
        <v>TD</v>
      </c>
      <c r="F295" s="4">
        <f>PSSE!G297</f>
        <v>1</v>
      </c>
      <c r="G295" s="4" t="str">
        <f t="shared" si="4"/>
        <v>GOV13.8105TD1</v>
      </c>
      <c r="H295" s="4">
        <f>COUNTIF(Data!$G$3:$BA$2935,GOV!$G295)</f>
        <v>1</v>
      </c>
      <c r="I295" s="4" t="str">
        <f>IF($H295=0,"",VLOOKUP($G295,Data!$G$3:$BA$2935,2,FALSE))</f>
        <v>'HYGOV'</v>
      </c>
      <c r="J295" s="4">
        <f>PSSE!C297</f>
        <v>1</v>
      </c>
      <c r="K295" s="4">
        <f>IF($H295=0,"",VLOOKUP($G295,Data!$G$3:$BA$2935,4,FALSE))</f>
        <v>0.06</v>
      </c>
      <c r="L295" s="4">
        <f>IF($H295=0,"",VLOOKUP($G295,Data!$G$3:$BA$2935,5,FALSE))</f>
        <v>0.4</v>
      </c>
      <c r="M295" s="4">
        <f>IF($H295=0,"",VLOOKUP($G295,Data!$G$3:$BA$2935,6,FALSE))</f>
        <v>3</v>
      </c>
      <c r="N295" s="4">
        <f>IF($H295=0,"",VLOOKUP($G295,Data!$G$3:$BA$2935,7,FALSE))</f>
        <v>9.9000000000000005E-2</v>
      </c>
      <c r="O295" s="4">
        <f>IF($H295=0,"",VLOOKUP($G295,Data!$G$3:$BA$2935,8,FALSE))</f>
        <v>0.4</v>
      </c>
      <c r="P295" s="4">
        <f>IF($H295=0,"",VLOOKUP($G295,Data!$G$3:$BA$2935,9,FALSE))</f>
        <v>0.15</v>
      </c>
      <c r="Q295" s="4">
        <f>IF($H295=0,"",VLOOKUP($G295,Data!$G$3:$BA$2935,10,FALSE))</f>
        <v>1</v>
      </c>
      <c r="R295" s="4">
        <f>IF($H295=0,"",VLOOKUP($G295,Data!$G$3:$BA$2935,11,FALSE))</f>
        <v>0.1</v>
      </c>
      <c r="S295" s="4">
        <f>IF($H295=0,"",VLOOKUP($G295,Data!$G$3:$BA$2935,12,FALSE))</f>
        <v>1.35</v>
      </c>
      <c r="T295" s="4">
        <f>IF($H295=0,"",VLOOKUP($G295,Data!$G$3:$BA$2935,13,FALSE))</f>
        <v>1.4</v>
      </c>
      <c r="U295" s="4">
        <f>IF($H295=0,"",VLOOKUP($G295,Data!$G$3:$BA$2935,14,FALSE))</f>
        <v>0.1</v>
      </c>
      <c r="V295" s="4">
        <f>IF($H295=0,"",VLOOKUP($G295,Data!$G$3:$BA$2935,15,FALSE))</f>
        <v>0.1</v>
      </c>
      <c r="W295" s="4" t="str">
        <f>IF($H295=0,"",VLOOKUP($G295,Data!$G$3:$BA$2935,16,FALSE))</f>
        <v>/</v>
      </c>
      <c r="X295" s="4" t="str">
        <f>IF($H295=0,"",VLOOKUP($G295,Data!$G$3:$BA$2935,17,FALSE))</f>
        <v>/</v>
      </c>
      <c r="Y295" s="4" t="str">
        <f>IF($H295=0,"",VLOOKUP($G295,Data!$G$3:$BA$2935,18,FALSE))</f>
        <v/>
      </c>
      <c r="Z295" s="4" t="str">
        <f>IF($H295=0,"",VLOOKUP($G295,Data!$G$3:$BA$2935,19,FALSE))</f>
        <v/>
      </c>
      <c r="AA295" s="4" t="str">
        <f>IF($H295=0,"",VLOOKUP($G295,Data!$G$3:$BA$2935,20,FALSE))</f>
        <v/>
      </c>
      <c r="AB295" s="4" t="str">
        <f>IF($H295=0,"",VLOOKUP($G295,Data!$G$3:$BA$2935,21,FALSE))</f>
        <v/>
      </c>
      <c r="AC295" s="4" t="str">
        <f>IF($H295=0,"",VLOOKUP($G295,Data!$G$3:$BA$2935,22,FALSE))</f>
        <v/>
      </c>
      <c r="AD295" s="4" t="str">
        <f>IF($H295=0,"",VLOOKUP($G295,Data!$G$3:$BA$2935,23,FALSE))</f>
        <v/>
      </c>
      <c r="AE295" s="4" t="str">
        <f>IF($H295=0,"",VLOOKUP($G295,Data!$G$3:$BA$2935,24,FALSE))</f>
        <v/>
      </c>
      <c r="AF295" s="4" t="str">
        <f>IF($H295=0,"",VLOOKUP($G295,Data!$G$3:$BA$2935,25,FALSE))</f>
        <v/>
      </c>
      <c r="AG295" s="4" t="str">
        <f>IF($H295=0,"",VLOOKUP($G295,Data!$G$3:$BA$2935,26,FALSE))</f>
        <v/>
      </c>
      <c r="AH295" s="4" t="str">
        <f>IF($H295=0,"",VLOOKUP($G295,Data!$G$3:$BA$2935,27,FALSE))</f>
        <v/>
      </c>
      <c r="AI295" s="4" t="str">
        <f>IF($H295=0,"",VLOOKUP($G295,Data!$G$3:$BA$2935,28,FALSE))</f>
        <v/>
      </c>
      <c r="AJ295" s="4" t="str">
        <f>IF($H295=0,"",VLOOKUP($G295,Data!$G$3:$BA$2935,29,FALSE))</f>
        <v/>
      </c>
      <c r="AK295" s="4" t="str">
        <f>IF($H295=0,"",VLOOKUP($G295,Data!$G$3:$BA$2935,30,FALSE))</f>
        <v/>
      </c>
      <c r="AL295" s="4" t="str">
        <f>IF($H295=0,"",VLOOKUP($G295,Data!$G$3:$BA$2935,31,FALSE))</f>
        <v/>
      </c>
      <c r="AM295" s="4" t="str">
        <f>IF($H295=0,"",VLOOKUP($G295,Data!$G$3:$BA$2935,32,FALSE))</f>
        <v/>
      </c>
      <c r="AN295" s="4" t="str">
        <f>IF($H295=0,"",VLOOKUP($G295,Data!$G$3:$BA$2935,33,FALSE))</f>
        <v/>
      </c>
      <c r="AO295" s="4" t="str">
        <f>IF($H295=0,"",VLOOKUP($G295,Data!$G$3:$BA$2935,34,FALSE))</f>
        <v/>
      </c>
      <c r="AP295" s="4" t="str">
        <f>IF($H295=0,"",VLOOKUP($G295,Data!$G$3:$BA$2935,35,FALSE))</f>
        <v/>
      </c>
      <c r="AQ295" s="4" t="str">
        <f>IF($H295=0,"",VLOOKUP($G295,Data!$G$3:$BA$2935,36,FALSE))</f>
        <v/>
      </c>
      <c r="AR295" s="4" t="str">
        <f>IF($H295=0,"",VLOOKUP($G295,Data!$G$3:$BA$2935,37,FALSE))</f>
        <v/>
      </c>
      <c r="AS295" s="4" t="str">
        <f>IF($H295=0,"",VLOOKUP($G295,Data!$G$3:$BA$2935,38,FALSE))</f>
        <v/>
      </c>
      <c r="AT295" s="4" t="str">
        <f>IF($H295=0,"",VLOOKUP($G295,Data!$G$3:$BA$2935,39,FALSE))</f>
        <v/>
      </c>
    </row>
    <row r="296" spans="1:46" x14ac:dyDescent="0.25">
      <c r="A296" s="4">
        <f>PSSE!A298</f>
        <v>959021</v>
      </c>
      <c r="B296" s="4" t="str">
        <f>PSSE!B298</f>
        <v>HASESAN2_H1</v>
      </c>
      <c r="C296" s="4">
        <f>PSSE!D298</f>
        <v>15.8</v>
      </c>
      <c r="D296" s="4">
        <f>PSSE!E298</f>
        <v>180</v>
      </c>
      <c r="E296" s="4" t="str">
        <f>PSSE!F298</f>
        <v>TD</v>
      </c>
      <c r="F296" s="4">
        <f>PSSE!G298</f>
        <v>1</v>
      </c>
      <c r="G296" s="4" t="str">
        <f t="shared" si="4"/>
        <v>GOV15.8180TD1</v>
      </c>
      <c r="H296" s="4">
        <f>COUNTIF(Data!$G$3:$BA$2935,GOV!$G296)</f>
        <v>1</v>
      </c>
      <c r="I296" s="4" t="str">
        <f>IF($H296=0,"",VLOOKUP($G296,Data!$G$3:$BA$2935,2,FALSE))</f>
        <v>'HYGOV'</v>
      </c>
      <c r="J296" s="4">
        <f>PSSE!C298</f>
        <v>1</v>
      </c>
      <c r="K296" s="4">
        <f>IF($H296=0,"",VLOOKUP($G296,Data!$G$3:$BA$2935,4,FALSE))</f>
        <v>0.03</v>
      </c>
      <c r="L296" s="4">
        <f>IF($H296=0,"",VLOOKUP($G296,Data!$G$3:$BA$2935,5,FALSE))</f>
        <v>0.18</v>
      </c>
      <c r="M296" s="4">
        <f>IF($H296=0,"",VLOOKUP($G296,Data!$G$3:$BA$2935,6,FALSE))</f>
        <v>6.64</v>
      </c>
      <c r="N296" s="4">
        <f>IF($H296=0,"",VLOOKUP($G296,Data!$G$3:$BA$2935,7,FALSE))</f>
        <v>0.05</v>
      </c>
      <c r="O296" s="4">
        <f>IF($H296=0,"",VLOOKUP($G296,Data!$G$3:$BA$2935,8,FALSE))</f>
        <v>0.5</v>
      </c>
      <c r="P296" s="4">
        <f>IF($H296=0,"",VLOOKUP($G296,Data!$G$3:$BA$2935,9,FALSE))</f>
        <v>0.15</v>
      </c>
      <c r="Q296" s="4">
        <f>IF($H296=0,"",VLOOKUP($G296,Data!$G$3:$BA$2935,10,FALSE))</f>
        <v>1</v>
      </c>
      <c r="R296" s="4">
        <f>IF($H296=0,"",VLOOKUP($G296,Data!$G$3:$BA$2935,11,FALSE))</f>
        <v>0</v>
      </c>
      <c r="S296" s="4">
        <f>IF($H296=0,"",VLOOKUP($G296,Data!$G$3:$BA$2935,12,FALSE))</f>
        <v>1.66</v>
      </c>
      <c r="T296" s="4">
        <f>IF($H296=0,"",VLOOKUP($G296,Data!$G$3:$BA$2935,13,FALSE))</f>
        <v>1.41</v>
      </c>
      <c r="U296" s="4">
        <f>IF($H296=0,"",VLOOKUP($G296,Data!$G$3:$BA$2935,14,FALSE))</f>
        <v>0.499</v>
      </c>
      <c r="V296" s="4">
        <f>IF($H296=0,"",VLOOKUP($G296,Data!$G$3:$BA$2935,15,FALSE))</f>
        <v>0.06</v>
      </c>
      <c r="W296" s="4" t="str">
        <f>IF($H296=0,"",VLOOKUP($G296,Data!$G$3:$BA$2935,16,FALSE))</f>
        <v>/</v>
      </c>
      <c r="X296" s="4" t="str">
        <f>IF($H296=0,"",VLOOKUP($G296,Data!$G$3:$BA$2935,17,FALSE))</f>
        <v>/</v>
      </c>
      <c r="Y296" s="4" t="str">
        <f>IF($H296=0,"",VLOOKUP($G296,Data!$G$3:$BA$2935,18,FALSE))</f>
        <v/>
      </c>
      <c r="Z296" s="4" t="str">
        <f>IF($H296=0,"",VLOOKUP($G296,Data!$G$3:$BA$2935,19,FALSE))</f>
        <v/>
      </c>
      <c r="AA296" s="4" t="str">
        <f>IF($H296=0,"",VLOOKUP($G296,Data!$G$3:$BA$2935,20,FALSE))</f>
        <v/>
      </c>
      <c r="AB296" s="4" t="str">
        <f>IF($H296=0,"",VLOOKUP($G296,Data!$G$3:$BA$2935,21,FALSE))</f>
        <v/>
      </c>
      <c r="AC296" s="4" t="str">
        <f>IF($H296=0,"",VLOOKUP($G296,Data!$G$3:$BA$2935,22,FALSE))</f>
        <v/>
      </c>
      <c r="AD296" s="4" t="str">
        <f>IF($H296=0,"",VLOOKUP($G296,Data!$G$3:$BA$2935,23,FALSE))</f>
        <v/>
      </c>
      <c r="AE296" s="4" t="str">
        <f>IF($H296=0,"",VLOOKUP($G296,Data!$G$3:$BA$2935,24,FALSE))</f>
        <v/>
      </c>
      <c r="AF296" s="4" t="str">
        <f>IF($H296=0,"",VLOOKUP($G296,Data!$G$3:$BA$2935,25,FALSE))</f>
        <v/>
      </c>
      <c r="AG296" s="4" t="str">
        <f>IF($H296=0,"",VLOOKUP($G296,Data!$G$3:$BA$2935,26,FALSE))</f>
        <v/>
      </c>
      <c r="AH296" s="4" t="str">
        <f>IF($H296=0,"",VLOOKUP($G296,Data!$G$3:$BA$2935,27,FALSE))</f>
        <v/>
      </c>
      <c r="AI296" s="4" t="str">
        <f>IF($H296=0,"",VLOOKUP($G296,Data!$G$3:$BA$2935,28,FALSE))</f>
        <v/>
      </c>
      <c r="AJ296" s="4" t="str">
        <f>IF($H296=0,"",VLOOKUP($G296,Data!$G$3:$BA$2935,29,FALSE))</f>
        <v/>
      </c>
      <c r="AK296" s="4" t="str">
        <f>IF($H296=0,"",VLOOKUP($G296,Data!$G$3:$BA$2935,30,FALSE))</f>
        <v/>
      </c>
      <c r="AL296" s="4" t="str">
        <f>IF($H296=0,"",VLOOKUP($G296,Data!$G$3:$BA$2935,31,FALSE))</f>
        <v/>
      </c>
      <c r="AM296" s="4" t="str">
        <f>IF($H296=0,"",VLOOKUP($G296,Data!$G$3:$BA$2935,32,FALSE))</f>
        <v/>
      </c>
      <c r="AN296" s="4" t="str">
        <f>IF($H296=0,"",VLOOKUP($G296,Data!$G$3:$BA$2935,33,FALSE))</f>
        <v/>
      </c>
      <c r="AO296" s="4" t="str">
        <f>IF($H296=0,"",VLOOKUP($G296,Data!$G$3:$BA$2935,34,FALSE))</f>
        <v/>
      </c>
      <c r="AP296" s="4" t="str">
        <f>IF($H296=0,"",VLOOKUP($G296,Data!$G$3:$BA$2935,35,FALSE))</f>
        <v/>
      </c>
      <c r="AQ296" s="4" t="str">
        <f>IF($H296=0,"",VLOOKUP($G296,Data!$G$3:$BA$2935,36,FALSE))</f>
        <v/>
      </c>
      <c r="AR296" s="4" t="str">
        <f>IF($H296=0,"",VLOOKUP($G296,Data!$G$3:$BA$2935,37,FALSE))</f>
        <v/>
      </c>
      <c r="AS296" s="4" t="str">
        <f>IF($H296=0,"",VLOOKUP($G296,Data!$G$3:$BA$2935,38,FALSE))</f>
        <v/>
      </c>
      <c r="AT296" s="4" t="str">
        <f>IF($H296=0,"",VLOOKUP($G296,Data!$G$3:$BA$2935,39,FALSE))</f>
        <v/>
      </c>
    </row>
    <row r="297" spans="1:46" x14ac:dyDescent="0.25">
      <c r="A297" s="4">
        <f>PSSE!A299</f>
        <v>959031</v>
      </c>
      <c r="B297" s="4" t="str">
        <f>PSSE!B299</f>
        <v>NAMKONG1_H1</v>
      </c>
      <c r="C297" s="4">
        <f>PSSE!D299</f>
        <v>15.8</v>
      </c>
      <c r="D297" s="4">
        <f>PSSE!E299</f>
        <v>240</v>
      </c>
      <c r="E297" s="4" t="str">
        <f>PSSE!F299</f>
        <v>TD</v>
      </c>
      <c r="F297" s="4">
        <f>PSSE!G299</f>
        <v>1</v>
      </c>
      <c r="G297" s="4" t="str">
        <f t="shared" si="4"/>
        <v>GOV15.8240TD1</v>
      </c>
      <c r="H297" s="4">
        <f>COUNTIF(Data!$G$3:$BA$2935,GOV!$G297)</f>
        <v>1</v>
      </c>
      <c r="I297" s="4" t="str">
        <f>IF($H297=0,"",VLOOKUP($G297,Data!$G$3:$BA$2935,2,FALSE))</f>
        <v>'HYGOV'</v>
      </c>
      <c r="J297" s="4">
        <f>PSSE!C299</f>
        <v>1</v>
      </c>
      <c r="K297" s="4">
        <f>IF($H297=0,"",VLOOKUP($G297,Data!$G$3:$BA$2935,4,FALSE))</f>
        <v>0.03</v>
      </c>
      <c r="L297" s="4">
        <f>IF($H297=0,"",VLOOKUP($G297,Data!$G$3:$BA$2935,5,FALSE))</f>
        <v>0.18</v>
      </c>
      <c r="M297" s="4">
        <f>IF($H297=0,"",VLOOKUP($G297,Data!$G$3:$BA$2935,6,FALSE))</f>
        <v>6.64</v>
      </c>
      <c r="N297" s="4">
        <f>IF($H297=0,"",VLOOKUP($G297,Data!$G$3:$BA$2935,7,FALSE))</f>
        <v>0.05</v>
      </c>
      <c r="O297" s="4">
        <f>IF($H297=0,"",VLOOKUP($G297,Data!$G$3:$BA$2935,8,FALSE))</f>
        <v>0.5</v>
      </c>
      <c r="P297" s="4">
        <f>IF($H297=0,"",VLOOKUP($G297,Data!$G$3:$BA$2935,9,FALSE))</f>
        <v>0.15</v>
      </c>
      <c r="Q297" s="4">
        <f>IF($H297=0,"",VLOOKUP($G297,Data!$G$3:$BA$2935,10,FALSE))</f>
        <v>1</v>
      </c>
      <c r="R297" s="4">
        <f>IF($H297=0,"",VLOOKUP($G297,Data!$G$3:$BA$2935,11,FALSE))</f>
        <v>0</v>
      </c>
      <c r="S297" s="4">
        <f>IF($H297=0,"",VLOOKUP($G297,Data!$G$3:$BA$2935,12,FALSE))</f>
        <v>1.66</v>
      </c>
      <c r="T297" s="4">
        <f>IF($H297=0,"",VLOOKUP($G297,Data!$G$3:$BA$2935,13,FALSE))</f>
        <v>1.41</v>
      </c>
      <c r="U297" s="4">
        <f>IF($H297=0,"",VLOOKUP($G297,Data!$G$3:$BA$2935,14,FALSE))</f>
        <v>0.499</v>
      </c>
      <c r="V297" s="4">
        <f>IF($H297=0,"",VLOOKUP($G297,Data!$G$3:$BA$2935,15,FALSE))</f>
        <v>0.06</v>
      </c>
      <c r="W297" s="4" t="str">
        <f>IF($H297=0,"",VLOOKUP($G297,Data!$G$3:$BA$2935,16,FALSE))</f>
        <v>/</v>
      </c>
      <c r="X297" s="4" t="str">
        <f>IF($H297=0,"",VLOOKUP($G297,Data!$G$3:$BA$2935,17,FALSE))</f>
        <v>/</v>
      </c>
      <c r="Y297" s="4" t="str">
        <f>IF($H297=0,"",VLOOKUP($G297,Data!$G$3:$BA$2935,18,FALSE))</f>
        <v/>
      </c>
      <c r="Z297" s="4" t="str">
        <f>IF($H297=0,"",VLOOKUP($G297,Data!$G$3:$BA$2935,19,FALSE))</f>
        <v/>
      </c>
      <c r="AA297" s="4" t="str">
        <f>IF($H297=0,"",VLOOKUP($G297,Data!$G$3:$BA$2935,20,FALSE))</f>
        <v/>
      </c>
      <c r="AB297" s="4" t="str">
        <f>IF($H297=0,"",VLOOKUP($G297,Data!$G$3:$BA$2935,21,FALSE))</f>
        <v/>
      </c>
      <c r="AC297" s="4" t="str">
        <f>IF($H297=0,"",VLOOKUP($G297,Data!$G$3:$BA$2935,22,FALSE))</f>
        <v/>
      </c>
      <c r="AD297" s="4" t="str">
        <f>IF($H297=0,"",VLOOKUP($G297,Data!$G$3:$BA$2935,23,FALSE))</f>
        <v/>
      </c>
      <c r="AE297" s="4" t="str">
        <f>IF($H297=0,"",VLOOKUP($G297,Data!$G$3:$BA$2935,24,FALSE))</f>
        <v/>
      </c>
      <c r="AF297" s="4" t="str">
        <f>IF($H297=0,"",VLOOKUP($G297,Data!$G$3:$BA$2935,25,FALSE))</f>
        <v/>
      </c>
      <c r="AG297" s="4" t="str">
        <f>IF($H297=0,"",VLOOKUP($G297,Data!$G$3:$BA$2935,26,FALSE))</f>
        <v/>
      </c>
      <c r="AH297" s="4" t="str">
        <f>IF($H297=0,"",VLOOKUP($G297,Data!$G$3:$BA$2935,27,FALSE))</f>
        <v/>
      </c>
      <c r="AI297" s="4" t="str">
        <f>IF($H297=0,"",VLOOKUP($G297,Data!$G$3:$BA$2935,28,FALSE))</f>
        <v/>
      </c>
      <c r="AJ297" s="4" t="str">
        <f>IF($H297=0,"",VLOOKUP($G297,Data!$G$3:$BA$2935,29,FALSE))</f>
        <v/>
      </c>
      <c r="AK297" s="4" t="str">
        <f>IF($H297=0,"",VLOOKUP($G297,Data!$G$3:$BA$2935,30,FALSE))</f>
        <v/>
      </c>
      <c r="AL297" s="4" t="str">
        <f>IF($H297=0,"",VLOOKUP($G297,Data!$G$3:$BA$2935,31,FALSE))</f>
        <v/>
      </c>
      <c r="AM297" s="4" t="str">
        <f>IF($H297=0,"",VLOOKUP($G297,Data!$G$3:$BA$2935,32,FALSE))</f>
        <v/>
      </c>
      <c r="AN297" s="4" t="str">
        <f>IF($H297=0,"",VLOOKUP($G297,Data!$G$3:$BA$2935,33,FALSE))</f>
        <v/>
      </c>
      <c r="AO297" s="4" t="str">
        <f>IF($H297=0,"",VLOOKUP($G297,Data!$G$3:$BA$2935,34,FALSE))</f>
        <v/>
      </c>
      <c r="AP297" s="4" t="str">
        <f>IF($H297=0,"",VLOOKUP($G297,Data!$G$3:$BA$2935,35,FALSE))</f>
        <v/>
      </c>
      <c r="AQ297" s="4" t="str">
        <f>IF($H297=0,"",VLOOKUP($G297,Data!$G$3:$BA$2935,36,FALSE))</f>
        <v/>
      </c>
      <c r="AR297" s="4" t="str">
        <f>IF($H297=0,"",VLOOKUP($G297,Data!$G$3:$BA$2935,37,FALSE))</f>
        <v/>
      </c>
      <c r="AS297" s="4" t="str">
        <f>IF($H297=0,"",VLOOKUP($G297,Data!$G$3:$BA$2935,38,FALSE))</f>
        <v/>
      </c>
      <c r="AT297" s="4" t="str">
        <f>IF($H297=0,"",VLOOKUP($G297,Data!$G$3:$BA$2935,39,FALSE))</f>
        <v/>
      </c>
    </row>
    <row r="298" spans="1:46" x14ac:dyDescent="0.25">
      <c r="A298" s="4">
        <f>PSSE!A300</f>
        <v>959041</v>
      </c>
      <c r="B298" s="4" t="str">
        <f>PSSE!B300</f>
        <v>DAKLA_H1</v>
      </c>
      <c r="C298" s="4">
        <f>PSSE!D300</f>
        <v>10.5</v>
      </c>
      <c r="D298" s="4">
        <f>PSSE!E300</f>
        <v>20</v>
      </c>
      <c r="E298" s="4" t="str">
        <f>PSSE!F300</f>
        <v>TD</v>
      </c>
      <c r="F298" s="4">
        <f>PSSE!G300</f>
        <v>1</v>
      </c>
      <c r="G298" s="4" t="str">
        <f t="shared" si="4"/>
        <v>GOV10.520TD1</v>
      </c>
      <c r="H298" s="4">
        <f>COUNTIF(Data!$G$3:$BA$2935,GOV!$G298)</f>
        <v>1</v>
      </c>
      <c r="I298" s="4" t="str">
        <f>IF($H298=0,"",VLOOKUP($G298,Data!$G$3:$BA$2935,2,FALSE))</f>
        <v>'HYGOV'</v>
      </c>
      <c r="J298" s="4">
        <f>PSSE!C300</f>
        <v>1</v>
      </c>
      <c r="K298" s="4">
        <f>IF($H298=0,"",VLOOKUP($G298,Data!$G$3:$BA$2935,4,FALSE))</f>
        <v>0.06</v>
      </c>
      <c r="L298" s="4">
        <f>IF($H298=0,"",VLOOKUP($G298,Data!$G$3:$BA$2935,5,FALSE))</f>
        <v>0.4</v>
      </c>
      <c r="M298" s="4">
        <f>IF($H298=0,"",VLOOKUP($G298,Data!$G$3:$BA$2935,6,FALSE))</f>
        <v>3</v>
      </c>
      <c r="N298" s="4">
        <f>IF($H298=0,"",VLOOKUP($G298,Data!$G$3:$BA$2935,7,FALSE))</f>
        <v>9.9000000000000005E-2</v>
      </c>
      <c r="O298" s="4">
        <f>IF($H298=0,"",VLOOKUP($G298,Data!$G$3:$BA$2935,8,FALSE))</f>
        <v>0.4</v>
      </c>
      <c r="P298" s="4">
        <f>IF($H298=0,"",VLOOKUP($G298,Data!$G$3:$BA$2935,9,FALSE))</f>
        <v>0.15</v>
      </c>
      <c r="Q298" s="4">
        <f>IF($H298=0,"",VLOOKUP($G298,Data!$G$3:$BA$2935,10,FALSE))</f>
        <v>1</v>
      </c>
      <c r="R298" s="4">
        <f>IF($H298=0,"",VLOOKUP($G298,Data!$G$3:$BA$2935,11,FALSE))</f>
        <v>0.1</v>
      </c>
      <c r="S298" s="4">
        <f>IF($H298=0,"",VLOOKUP($G298,Data!$G$3:$BA$2935,12,FALSE))</f>
        <v>1.35</v>
      </c>
      <c r="T298" s="4">
        <f>IF($H298=0,"",VLOOKUP($G298,Data!$G$3:$BA$2935,13,FALSE))</f>
        <v>1.4</v>
      </c>
      <c r="U298" s="4">
        <f>IF($H298=0,"",VLOOKUP($G298,Data!$G$3:$BA$2935,14,FALSE))</f>
        <v>0.1</v>
      </c>
      <c r="V298" s="4">
        <f>IF($H298=0,"",VLOOKUP($G298,Data!$G$3:$BA$2935,15,FALSE))</f>
        <v>0.1</v>
      </c>
      <c r="W298" s="4" t="str">
        <f>IF($H298=0,"",VLOOKUP($G298,Data!$G$3:$BA$2935,16,FALSE))</f>
        <v>/</v>
      </c>
      <c r="X298" s="4" t="str">
        <f>IF($H298=0,"",VLOOKUP($G298,Data!$G$3:$BA$2935,17,FALSE))</f>
        <v>/</v>
      </c>
      <c r="Y298" s="4" t="str">
        <f>IF($H298=0,"",VLOOKUP($G298,Data!$G$3:$BA$2935,18,FALSE))</f>
        <v/>
      </c>
      <c r="Z298" s="4" t="str">
        <f>IF($H298=0,"",VLOOKUP($G298,Data!$G$3:$BA$2935,19,FALSE))</f>
        <v/>
      </c>
      <c r="AA298" s="4" t="str">
        <f>IF($H298=0,"",VLOOKUP($G298,Data!$G$3:$BA$2935,20,FALSE))</f>
        <v/>
      </c>
      <c r="AB298" s="4" t="str">
        <f>IF($H298=0,"",VLOOKUP($G298,Data!$G$3:$BA$2935,21,FALSE))</f>
        <v/>
      </c>
      <c r="AC298" s="4" t="str">
        <f>IF($H298=0,"",VLOOKUP($G298,Data!$G$3:$BA$2935,22,FALSE))</f>
        <v/>
      </c>
      <c r="AD298" s="4" t="str">
        <f>IF($H298=0,"",VLOOKUP($G298,Data!$G$3:$BA$2935,23,FALSE))</f>
        <v/>
      </c>
      <c r="AE298" s="4" t="str">
        <f>IF($H298=0,"",VLOOKUP($G298,Data!$G$3:$BA$2935,24,FALSE))</f>
        <v/>
      </c>
      <c r="AF298" s="4" t="str">
        <f>IF($H298=0,"",VLOOKUP($G298,Data!$G$3:$BA$2935,25,FALSE))</f>
        <v/>
      </c>
      <c r="AG298" s="4" t="str">
        <f>IF($H298=0,"",VLOOKUP($G298,Data!$G$3:$BA$2935,26,FALSE))</f>
        <v/>
      </c>
      <c r="AH298" s="4" t="str">
        <f>IF($H298=0,"",VLOOKUP($G298,Data!$G$3:$BA$2935,27,FALSE))</f>
        <v/>
      </c>
      <c r="AI298" s="4" t="str">
        <f>IF($H298=0,"",VLOOKUP($G298,Data!$G$3:$BA$2935,28,FALSE))</f>
        <v/>
      </c>
      <c r="AJ298" s="4" t="str">
        <f>IF($H298=0,"",VLOOKUP($G298,Data!$G$3:$BA$2935,29,FALSE))</f>
        <v/>
      </c>
      <c r="AK298" s="4" t="str">
        <f>IF($H298=0,"",VLOOKUP($G298,Data!$G$3:$BA$2935,30,FALSE))</f>
        <v/>
      </c>
      <c r="AL298" s="4" t="str">
        <f>IF($H298=0,"",VLOOKUP($G298,Data!$G$3:$BA$2935,31,FALSE))</f>
        <v/>
      </c>
      <c r="AM298" s="4" t="str">
        <f>IF($H298=0,"",VLOOKUP($G298,Data!$G$3:$BA$2935,32,FALSE))</f>
        <v/>
      </c>
      <c r="AN298" s="4" t="str">
        <f>IF($H298=0,"",VLOOKUP($G298,Data!$G$3:$BA$2935,33,FALSE))</f>
        <v/>
      </c>
      <c r="AO298" s="4" t="str">
        <f>IF($H298=0,"",VLOOKUP($G298,Data!$G$3:$BA$2935,34,FALSE))</f>
        <v/>
      </c>
      <c r="AP298" s="4" t="str">
        <f>IF($H298=0,"",VLOOKUP($G298,Data!$G$3:$BA$2935,35,FALSE))</f>
        <v/>
      </c>
      <c r="AQ298" s="4" t="str">
        <f>IF($H298=0,"",VLOOKUP($G298,Data!$G$3:$BA$2935,36,FALSE))</f>
        <v/>
      </c>
      <c r="AR298" s="4" t="str">
        <f>IF($H298=0,"",VLOOKUP($G298,Data!$G$3:$BA$2935,37,FALSE))</f>
        <v/>
      </c>
      <c r="AS298" s="4" t="str">
        <f>IF($H298=0,"",VLOOKUP($G298,Data!$G$3:$BA$2935,38,FALSE))</f>
        <v/>
      </c>
      <c r="AT298" s="4" t="str">
        <f>IF($H298=0,"",VLOOKUP($G298,Data!$G$3:$BA$2935,39,FALSE))</f>
        <v/>
      </c>
    </row>
    <row r="299" spans="1:46" x14ac:dyDescent="0.25">
      <c r="A299" s="4">
        <f>PSSE!A301</f>
        <v>959051</v>
      </c>
      <c r="B299" s="4" t="str">
        <f>PSSE!B301</f>
        <v>DAKNE_H1</v>
      </c>
      <c r="C299" s="4">
        <f>PSSE!D301</f>
        <v>10.5</v>
      </c>
      <c r="D299" s="4">
        <f>PSSE!E301</f>
        <v>20</v>
      </c>
      <c r="E299" s="4" t="str">
        <f>PSSE!F301</f>
        <v>TD</v>
      </c>
      <c r="F299" s="4">
        <f>PSSE!G301</f>
        <v>1</v>
      </c>
      <c r="G299" s="4" t="str">
        <f t="shared" si="4"/>
        <v>GOV10.520TD1</v>
      </c>
      <c r="H299" s="4">
        <f>COUNTIF(Data!$G$3:$BA$2935,GOV!$G299)</f>
        <v>1</v>
      </c>
      <c r="I299" s="4" t="str">
        <f>IF($H299=0,"",VLOOKUP($G299,Data!$G$3:$BA$2935,2,FALSE))</f>
        <v>'HYGOV'</v>
      </c>
      <c r="J299" s="4">
        <f>PSSE!C301</f>
        <v>1</v>
      </c>
      <c r="K299" s="4">
        <f>IF($H299=0,"",VLOOKUP($G299,Data!$G$3:$BA$2935,4,FALSE))</f>
        <v>0.06</v>
      </c>
      <c r="L299" s="4">
        <f>IF($H299=0,"",VLOOKUP($G299,Data!$G$3:$BA$2935,5,FALSE))</f>
        <v>0.4</v>
      </c>
      <c r="M299" s="4">
        <f>IF($H299=0,"",VLOOKUP($G299,Data!$G$3:$BA$2935,6,FALSE))</f>
        <v>3</v>
      </c>
      <c r="N299" s="4">
        <f>IF($H299=0,"",VLOOKUP($G299,Data!$G$3:$BA$2935,7,FALSE))</f>
        <v>9.9000000000000005E-2</v>
      </c>
      <c r="O299" s="4">
        <f>IF($H299=0,"",VLOOKUP($G299,Data!$G$3:$BA$2935,8,FALSE))</f>
        <v>0.4</v>
      </c>
      <c r="P299" s="4">
        <f>IF($H299=0,"",VLOOKUP($G299,Data!$G$3:$BA$2935,9,FALSE))</f>
        <v>0.15</v>
      </c>
      <c r="Q299" s="4">
        <f>IF($H299=0,"",VLOOKUP($G299,Data!$G$3:$BA$2935,10,FALSE))</f>
        <v>1</v>
      </c>
      <c r="R299" s="4">
        <f>IF($H299=0,"",VLOOKUP($G299,Data!$G$3:$BA$2935,11,FALSE))</f>
        <v>0.1</v>
      </c>
      <c r="S299" s="4">
        <f>IF($H299=0,"",VLOOKUP($G299,Data!$G$3:$BA$2935,12,FALSE))</f>
        <v>1.35</v>
      </c>
      <c r="T299" s="4">
        <f>IF($H299=0,"",VLOOKUP($G299,Data!$G$3:$BA$2935,13,FALSE))</f>
        <v>1.4</v>
      </c>
      <c r="U299" s="4">
        <f>IF($H299=0,"",VLOOKUP($G299,Data!$G$3:$BA$2935,14,FALSE))</f>
        <v>0.1</v>
      </c>
      <c r="V299" s="4">
        <f>IF($H299=0,"",VLOOKUP($G299,Data!$G$3:$BA$2935,15,FALSE))</f>
        <v>0.1</v>
      </c>
      <c r="W299" s="4" t="str">
        <f>IF($H299=0,"",VLOOKUP($G299,Data!$G$3:$BA$2935,16,FALSE))</f>
        <v>/</v>
      </c>
      <c r="X299" s="4" t="str">
        <f>IF($H299=0,"",VLOOKUP($G299,Data!$G$3:$BA$2935,17,FALSE))</f>
        <v>/</v>
      </c>
      <c r="Y299" s="4" t="str">
        <f>IF($H299=0,"",VLOOKUP($G299,Data!$G$3:$BA$2935,18,FALSE))</f>
        <v/>
      </c>
      <c r="Z299" s="4" t="str">
        <f>IF($H299=0,"",VLOOKUP($G299,Data!$G$3:$BA$2935,19,FALSE))</f>
        <v/>
      </c>
      <c r="AA299" s="4" t="str">
        <f>IF($H299=0,"",VLOOKUP($G299,Data!$G$3:$BA$2935,20,FALSE))</f>
        <v/>
      </c>
      <c r="AB299" s="4" t="str">
        <f>IF($H299=0,"",VLOOKUP($G299,Data!$G$3:$BA$2935,21,FALSE))</f>
        <v/>
      </c>
      <c r="AC299" s="4" t="str">
        <f>IF($H299=0,"",VLOOKUP($G299,Data!$G$3:$BA$2935,22,FALSE))</f>
        <v/>
      </c>
      <c r="AD299" s="4" t="str">
        <f>IF($H299=0,"",VLOOKUP($G299,Data!$G$3:$BA$2935,23,FALSE))</f>
        <v/>
      </c>
      <c r="AE299" s="4" t="str">
        <f>IF($H299=0,"",VLOOKUP($G299,Data!$G$3:$BA$2935,24,FALSE))</f>
        <v/>
      </c>
      <c r="AF299" s="4" t="str">
        <f>IF($H299=0,"",VLOOKUP($G299,Data!$G$3:$BA$2935,25,FALSE))</f>
        <v/>
      </c>
      <c r="AG299" s="4" t="str">
        <f>IF($H299=0,"",VLOOKUP($G299,Data!$G$3:$BA$2935,26,FALSE))</f>
        <v/>
      </c>
      <c r="AH299" s="4" t="str">
        <f>IF($H299=0,"",VLOOKUP($G299,Data!$G$3:$BA$2935,27,FALSE))</f>
        <v/>
      </c>
      <c r="AI299" s="4" t="str">
        <f>IF($H299=0,"",VLOOKUP($G299,Data!$G$3:$BA$2935,28,FALSE))</f>
        <v/>
      </c>
      <c r="AJ299" s="4" t="str">
        <f>IF($H299=0,"",VLOOKUP($G299,Data!$G$3:$BA$2935,29,FALSE))</f>
        <v/>
      </c>
      <c r="AK299" s="4" t="str">
        <f>IF($H299=0,"",VLOOKUP($G299,Data!$G$3:$BA$2935,30,FALSE))</f>
        <v/>
      </c>
      <c r="AL299" s="4" t="str">
        <f>IF($H299=0,"",VLOOKUP($G299,Data!$G$3:$BA$2935,31,FALSE))</f>
        <v/>
      </c>
      <c r="AM299" s="4" t="str">
        <f>IF($H299=0,"",VLOOKUP($G299,Data!$G$3:$BA$2935,32,FALSE))</f>
        <v/>
      </c>
      <c r="AN299" s="4" t="str">
        <f>IF($H299=0,"",VLOOKUP($G299,Data!$G$3:$BA$2935,33,FALSE))</f>
        <v/>
      </c>
      <c r="AO299" s="4" t="str">
        <f>IF($H299=0,"",VLOOKUP($G299,Data!$G$3:$BA$2935,34,FALSE))</f>
        <v/>
      </c>
      <c r="AP299" s="4" t="str">
        <f>IF($H299=0,"",VLOOKUP($G299,Data!$G$3:$BA$2935,35,FALSE))</f>
        <v/>
      </c>
      <c r="AQ299" s="4" t="str">
        <f>IF($H299=0,"",VLOOKUP($G299,Data!$G$3:$BA$2935,36,FALSE))</f>
        <v/>
      </c>
      <c r="AR299" s="4" t="str">
        <f>IF($H299=0,"",VLOOKUP($G299,Data!$G$3:$BA$2935,37,FALSE))</f>
        <v/>
      </c>
      <c r="AS299" s="4" t="str">
        <f>IF($H299=0,"",VLOOKUP($G299,Data!$G$3:$BA$2935,38,FALSE))</f>
        <v/>
      </c>
      <c r="AT299" s="4" t="str">
        <f>IF($H299=0,"",VLOOKUP($G299,Data!$G$3:$BA$2935,39,FALSE))</f>
        <v/>
      </c>
    </row>
    <row r="300" spans="1:46" x14ac:dyDescent="0.25">
      <c r="A300" s="4">
        <f>PSSE!A302</f>
        <v>959052</v>
      </c>
      <c r="B300" s="4" t="str">
        <f>PSSE!B302</f>
        <v>TDBDIEN</v>
      </c>
      <c r="C300" s="4">
        <f>PSSE!D302</f>
        <v>10.5</v>
      </c>
      <c r="D300" s="4">
        <f>PSSE!E302</f>
        <v>44</v>
      </c>
      <c r="E300" s="4" t="str">
        <f>PSSE!F302</f>
        <v>TD</v>
      </c>
      <c r="F300" s="4">
        <f>PSSE!G302</f>
        <v>1</v>
      </c>
      <c r="G300" s="4" t="str">
        <f t="shared" si="4"/>
        <v>GOV10.544TD1</v>
      </c>
      <c r="H300" s="4">
        <f>COUNTIF(Data!$G$3:$BA$2935,GOV!$G300)</f>
        <v>1</v>
      </c>
      <c r="I300" s="4" t="str">
        <f>IF($H300=0,"",VLOOKUP($G300,Data!$G$3:$BA$2935,2,FALSE))</f>
        <v>'HYGOV'</v>
      </c>
      <c r="J300" s="4">
        <f>PSSE!C302</f>
        <v>1</v>
      </c>
      <c r="K300" s="4">
        <f>IF($H300=0,"",VLOOKUP($G300,Data!$G$3:$BA$2935,4,FALSE))</f>
        <v>0.06</v>
      </c>
      <c r="L300" s="4">
        <f>IF($H300=0,"",VLOOKUP($G300,Data!$G$3:$BA$2935,5,FALSE))</f>
        <v>0.4</v>
      </c>
      <c r="M300" s="4">
        <f>IF($H300=0,"",VLOOKUP($G300,Data!$G$3:$BA$2935,6,FALSE))</f>
        <v>3</v>
      </c>
      <c r="N300" s="4">
        <f>IF($H300=0,"",VLOOKUP($G300,Data!$G$3:$BA$2935,7,FALSE))</f>
        <v>9.9000000000000005E-2</v>
      </c>
      <c r="O300" s="4">
        <f>IF($H300=0,"",VLOOKUP($G300,Data!$G$3:$BA$2935,8,FALSE))</f>
        <v>0.4</v>
      </c>
      <c r="P300" s="4">
        <f>IF($H300=0,"",VLOOKUP($G300,Data!$G$3:$BA$2935,9,FALSE))</f>
        <v>0.15</v>
      </c>
      <c r="Q300" s="4">
        <f>IF($H300=0,"",VLOOKUP($G300,Data!$G$3:$BA$2935,10,FALSE))</f>
        <v>1</v>
      </c>
      <c r="R300" s="4">
        <f>IF($H300=0,"",VLOOKUP($G300,Data!$G$3:$BA$2935,11,FALSE))</f>
        <v>0.1</v>
      </c>
      <c r="S300" s="4">
        <f>IF($H300=0,"",VLOOKUP($G300,Data!$G$3:$BA$2935,12,FALSE))</f>
        <v>1.35</v>
      </c>
      <c r="T300" s="4">
        <f>IF($H300=0,"",VLOOKUP($G300,Data!$G$3:$BA$2935,13,FALSE))</f>
        <v>1.4</v>
      </c>
      <c r="U300" s="4">
        <f>IF($H300=0,"",VLOOKUP($G300,Data!$G$3:$BA$2935,14,FALSE))</f>
        <v>0.1</v>
      </c>
      <c r="V300" s="4">
        <f>IF($H300=0,"",VLOOKUP($G300,Data!$G$3:$BA$2935,15,FALSE))</f>
        <v>0.1</v>
      </c>
      <c r="W300" s="4" t="str">
        <f>IF($H300=0,"",VLOOKUP($G300,Data!$G$3:$BA$2935,16,FALSE))</f>
        <v>/</v>
      </c>
      <c r="X300" s="4" t="str">
        <f>IF($H300=0,"",VLOOKUP($G300,Data!$G$3:$BA$2935,17,FALSE))</f>
        <v>/</v>
      </c>
      <c r="Y300" s="4" t="str">
        <f>IF($H300=0,"",VLOOKUP($G300,Data!$G$3:$BA$2935,18,FALSE))</f>
        <v/>
      </c>
      <c r="Z300" s="4" t="str">
        <f>IF($H300=0,"",VLOOKUP($G300,Data!$G$3:$BA$2935,19,FALSE))</f>
        <v/>
      </c>
      <c r="AA300" s="4" t="str">
        <f>IF($H300=0,"",VLOOKUP($G300,Data!$G$3:$BA$2935,20,FALSE))</f>
        <v/>
      </c>
      <c r="AB300" s="4" t="str">
        <f>IF($H300=0,"",VLOOKUP($G300,Data!$G$3:$BA$2935,21,FALSE))</f>
        <v/>
      </c>
      <c r="AC300" s="4" t="str">
        <f>IF($H300=0,"",VLOOKUP($G300,Data!$G$3:$BA$2935,22,FALSE))</f>
        <v/>
      </c>
      <c r="AD300" s="4" t="str">
        <f>IF($H300=0,"",VLOOKUP($G300,Data!$G$3:$BA$2935,23,FALSE))</f>
        <v/>
      </c>
      <c r="AE300" s="4" t="str">
        <f>IF($H300=0,"",VLOOKUP($G300,Data!$G$3:$BA$2935,24,FALSE))</f>
        <v/>
      </c>
      <c r="AF300" s="4" t="str">
        <f>IF($H300=0,"",VLOOKUP($G300,Data!$G$3:$BA$2935,25,FALSE))</f>
        <v/>
      </c>
      <c r="AG300" s="4" t="str">
        <f>IF($H300=0,"",VLOOKUP($G300,Data!$G$3:$BA$2935,26,FALSE))</f>
        <v/>
      </c>
      <c r="AH300" s="4" t="str">
        <f>IF($H300=0,"",VLOOKUP($G300,Data!$G$3:$BA$2935,27,FALSE))</f>
        <v/>
      </c>
      <c r="AI300" s="4" t="str">
        <f>IF($H300=0,"",VLOOKUP($G300,Data!$G$3:$BA$2935,28,FALSE))</f>
        <v/>
      </c>
      <c r="AJ300" s="4" t="str">
        <f>IF($H300=0,"",VLOOKUP($G300,Data!$G$3:$BA$2935,29,FALSE))</f>
        <v/>
      </c>
      <c r="AK300" s="4" t="str">
        <f>IF($H300=0,"",VLOOKUP($G300,Data!$G$3:$BA$2935,30,FALSE))</f>
        <v/>
      </c>
      <c r="AL300" s="4" t="str">
        <f>IF($H300=0,"",VLOOKUP($G300,Data!$G$3:$BA$2935,31,FALSE))</f>
        <v/>
      </c>
      <c r="AM300" s="4" t="str">
        <f>IF($H300=0,"",VLOOKUP($G300,Data!$G$3:$BA$2935,32,FALSE))</f>
        <v/>
      </c>
      <c r="AN300" s="4" t="str">
        <f>IF($H300=0,"",VLOOKUP($G300,Data!$G$3:$BA$2935,33,FALSE))</f>
        <v/>
      </c>
      <c r="AO300" s="4" t="str">
        <f>IF($H300=0,"",VLOOKUP($G300,Data!$G$3:$BA$2935,34,FALSE))</f>
        <v/>
      </c>
      <c r="AP300" s="4" t="str">
        <f>IF($H300=0,"",VLOOKUP($G300,Data!$G$3:$BA$2935,35,FALSE))</f>
        <v/>
      </c>
      <c r="AQ300" s="4" t="str">
        <f>IF($H300=0,"",VLOOKUP($G300,Data!$G$3:$BA$2935,36,FALSE))</f>
        <v/>
      </c>
      <c r="AR300" s="4" t="str">
        <f>IF($H300=0,"",VLOOKUP($G300,Data!$G$3:$BA$2935,37,FALSE))</f>
        <v/>
      </c>
      <c r="AS300" s="4" t="str">
        <f>IF($H300=0,"",VLOOKUP($G300,Data!$G$3:$BA$2935,38,FALSE))</f>
        <v/>
      </c>
      <c r="AT300" s="4" t="str">
        <f>IF($H300=0,"",VLOOKUP($G300,Data!$G$3:$BA$2935,39,FALSE))</f>
        <v/>
      </c>
    </row>
    <row r="301" spans="1:46" x14ac:dyDescent="0.25">
      <c r="A301" s="4">
        <f>PSSE!A303</f>
        <v>959061</v>
      </c>
      <c r="B301" s="4" t="str">
        <f>PSSE!B303</f>
        <v>DAKPONE1_H1</v>
      </c>
      <c r="C301" s="4">
        <f>PSSE!D303</f>
        <v>10.5</v>
      </c>
      <c r="D301" s="4">
        <f>PSSE!E303</f>
        <v>20</v>
      </c>
      <c r="E301" s="4" t="str">
        <f>PSSE!F303</f>
        <v>TD</v>
      </c>
      <c r="F301" s="4">
        <f>PSSE!G303</f>
        <v>1</v>
      </c>
      <c r="G301" s="4" t="str">
        <f t="shared" si="4"/>
        <v>GOV10.520TD1</v>
      </c>
      <c r="H301" s="4">
        <f>COUNTIF(Data!$G$3:$BA$2935,GOV!$G301)</f>
        <v>1</v>
      </c>
      <c r="I301" s="4" t="str">
        <f>IF($H301=0,"",VLOOKUP($G301,Data!$G$3:$BA$2935,2,FALSE))</f>
        <v>'HYGOV'</v>
      </c>
      <c r="J301" s="4">
        <f>PSSE!C303</f>
        <v>1</v>
      </c>
      <c r="K301" s="4">
        <f>IF($H301=0,"",VLOOKUP($G301,Data!$G$3:$BA$2935,4,FALSE))</f>
        <v>0.06</v>
      </c>
      <c r="L301" s="4">
        <f>IF($H301=0,"",VLOOKUP($G301,Data!$G$3:$BA$2935,5,FALSE))</f>
        <v>0.4</v>
      </c>
      <c r="M301" s="4">
        <f>IF($H301=0,"",VLOOKUP($G301,Data!$G$3:$BA$2935,6,FALSE))</f>
        <v>3</v>
      </c>
      <c r="N301" s="4">
        <f>IF($H301=0,"",VLOOKUP($G301,Data!$G$3:$BA$2935,7,FALSE))</f>
        <v>9.9000000000000005E-2</v>
      </c>
      <c r="O301" s="4">
        <f>IF($H301=0,"",VLOOKUP($G301,Data!$G$3:$BA$2935,8,FALSE))</f>
        <v>0.4</v>
      </c>
      <c r="P301" s="4">
        <f>IF($H301=0,"",VLOOKUP($G301,Data!$G$3:$BA$2935,9,FALSE))</f>
        <v>0.15</v>
      </c>
      <c r="Q301" s="4">
        <f>IF($H301=0,"",VLOOKUP($G301,Data!$G$3:$BA$2935,10,FALSE))</f>
        <v>1</v>
      </c>
      <c r="R301" s="4">
        <f>IF($H301=0,"",VLOOKUP($G301,Data!$G$3:$BA$2935,11,FALSE))</f>
        <v>0.1</v>
      </c>
      <c r="S301" s="4">
        <f>IF($H301=0,"",VLOOKUP($G301,Data!$G$3:$BA$2935,12,FALSE))</f>
        <v>1.35</v>
      </c>
      <c r="T301" s="4">
        <f>IF($H301=0,"",VLOOKUP($G301,Data!$G$3:$BA$2935,13,FALSE))</f>
        <v>1.4</v>
      </c>
      <c r="U301" s="4">
        <f>IF($H301=0,"",VLOOKUP($G301,Data!$G$3:$BA$2935,14,FALSE))</f>
        <v>0.1</v>
      </c>
      <c r="V301" s="4">
        <f>IF($H301=0,"",VLOOKUP($G301,Data!$G$3:$BA$2935,15,FALSE))</f>
        <v>0.1</v>
      </c>
      <c r="W301" s="4" t="str">
        <f>IF($H301=0,"",VLOOKUP($G301,Data!$G$3:$BA$2935,16,FALSE))</f>
        <v>/</v>
      </c>
      <c r="X301" s="4" t="str">
        <f>IF($H301=0,"",VLOOKUP($G301,Data!$G$3:$BA$2935,17,FALSE))</f>
        <v>/</v>
      </c>
      <c r="Y301" s="4" t="str">
        <f>IF($H301=0,"",VLOOKUP($G301,Data!$G$3:$BA$2935,18,FALSE))</f>
        <v/>
      </c>
      <c r="Z301" s="4" t="str">
        <f>IF($H301=0,"",VLOOKUP($G301,Data!$G$3:$BA$2935,19,FALSE))</f>
        <v/>
      </c>
      <c r="AA301" s="4" t="str">
        <f>IF($H301=0,"",VLOOKUP($G301,Data!$G$3:$BA$2935,20,FALSE))</f>
        <v/>
      </c>
      <c r="AB301" s="4" t="str">
        <f>IF($H301=0,"",VLOOKUP($G301,Data!$G$3:$BA$2935,21,FALSE))</f>
        <v/>
      </c>
      <c r="AC301" s="4" t="str">
        <f>IF($H301=0,"",VLOOKUP($G301,Data!$G$3:$BA$2935,22,FALSE))</f>
        <v/>
      </c>
      <c r="AD301" s="4" t="str">
        <f>IF($H301=0,"",VLOOKUP($G301,Data!$G$3:$BA$2935,23,FALSE))</f>
        <v/>
      </c>
      <c r="AE301" s="4" t="str">
        <f>IF($H301=0,"",VLOOKUP($G301,Data!$G$3:$BA$2935,24,FALSE))</f>
        <v/>
      </c>
      <c r="AF301" s="4" t="str">
        <f>IF($H301=0,"",VLOOKUP($G301,Data!$G$3:$BA$2935,25,FALSE))</f>
        <v/>
      </c>
      <c r="AG301" s="4" t="str">
        <f>IF($H301=0,"",VLOOKUP($G301,Data!$G$3:$BA$2935,26,FALSE))</f>
        <v/>
      </c>
      <c r="AH301" s="4" t="str">
        <f>IF($H301=0,"",VLOOKUP($G301,Data!$G$3:$BA$2935,27,FALSE))</f>
        <v/>
      </c>
      <c r="AI301" s="4" t="str">
        <f>IF($H301=0,"",VLOOKUP($G301,Data!$G$3:$BA$2935,28,FALSE))</f>
        <v/>
      </c>
      <c r="AJ301" s="4" t="str">
        <f>IF($H301=0,"",VLOOKUP($G301,Data!$G$3:$BA$2935,29,FALSE))</f>
        <v/>
      </c>
      <c r="AK301" s="4" t="str">
        <f>IF($H301=0,"",VLOOKUP($G301,Data!$G$3:$BA$2935,30,FALSE))</f>
        <v/>
      </c>
      <c r="AL301" s="4" t="str">
        <f>IF($H301=0,"",VLOOKUP($G301,Data!$G$3:$BA$2935,31,FALSE))</f>
        <v/>
      </c>
      <c r="AM301" s="4" t="str">
        <f>IF($H301=0,"",VLOOKUP($G301,Data!$G$3:$BA$2935,32,FALSE))</f>
        <v/>
      </c>
      <c r="AN301" s="4" t="str">
        <f>IF($H301=0,"",VLOOKUP($G301,Data!$G$3:$BA$2935,33,FALSE))</f>
        <v/>
      </c>
      <c r="AO301" s="4" t="str">
        <f>IF($H301=0,"",VLOOKUP($G301,Data!$G$3:$BA$2935,34,FALSE))</f>
        <v/>
      </c>
      <c r="AP301" s="4" t="str">
        <f>IF($H301=0,"",VLOOKUP($G301,Data!$G$3:$BA$2935,35,FALSE))</f>
        <v/>
      </c>
      <c r="AQ301" s="4" t="str">
        <f>IF($H301=0,"",VLOOKUP($G301,Data!$G$3:$BA$2935,36,FALSE))</f>
        <v/>
      </c>
      <c r="AR301" s="4" t="str">
        <f>IF($H301=0,"",VLOOKUP($G301,Data!$G$3:$BA$2935,37,FALSE))</f>
        <v/>
      </c>
      <c r="AS301" s="4" t="str">
        <f>IF($H301=0,"",VLOOKUP($G301,Data!$G$3:$BA$2935,38,FALSE))</f>
        <v/>
      </c>
      <c r="AT301" s="4" t="str">
        <f>IF($H301=0,"",VLOOKUP($G301,Data!$G$3:$BA$2935,39,FALSE))</f>
        <v/>
      </c>
    </row>
    <row r="302" spans="1:46" x14ac:dyDescent="0.25">
      <c r="A302" s="4">
        <f>PSSE!A304</f>
        <v>959062</v>
      </c>
      <c r="B302" s="4" t="str">
        <f>PSSE!B304</f>
        <v>DAKPONE2_H1</v>
      </c>
      <c r="C302" s="4">
        <f>PSSE!D304</f>
        <v>6</v>
      </c>
      <c r="D302" s="4">
        <f>PSSE!E304</f>
        <v>7.5</v>
      </c>
      <c r="E302" s="4" t="str">
        <f>PSSE!F304</f>
        <v>TD</v>
      </c>
      <c r="F302" s="4">
        <f>PSSE!G304</f>
        <v>1</v>
      </c>
      <c r="G302" s="4" t="str">
        <f t="shared" si="4"/>
        <v>GOV67.5TD1</v>
      </c>
      <c r="H302" s="4">
        <f>COUNTIF(Data!$G$3:$BA$2935,GOV!$G302)</f>
        <v>1</v>
      </c>
      <c r="I302" s="4" t="str">
        <f>IF($H302=0,"",VLOOKUP($G302,Data!$G$3:$BA$2935,2,FALSE))</f>
        <v>'HYGOV'</v>
      </c>
      <c r="J302" s="4">
        <f>PSSE!C304</f>
        <v>1</v>
      </c>
      <c r="K302" s="4">
        <f>IF($H302=0,"",VLOOKUP($G302,Data!$G$3:$BA$2935,4,FALSE))</f>
        <v>0.06</v>
      </c>
      <c r="L302" s="4">
        <f>IF($H302=0,"",VLOOKUP($G302,Data!$G$3:$BA$2935,5,FALSE))</f>
        <v>0.4</v>
      </c>
      <c r="M302" s="4">
        <f>IF($H302=0,"",VLOOKUP($G302,Data!$G$3:$BA$2935,6,FALSE))</f>
        <v>3</v>
      </c>
      <c r="N302" s="4">
        <f>IF($H302=0,"",VLOOKUP($G302,Data!$G$3:$BA$2935,7,FALSE))</f>
        <v>9.9000000000000005E-2</v>
      </c>
      <c r="O302" s="4">
        <f>IF($H302=0,"",VLOOKUP($G302,Data!$G$3:$BA$2935,8,FALSE))</f>
        <v>0.4</v>
      </c>
      <c r="P302" s="4">
        <f>IF($H302=0,"",VLOOKUP($G302,Data!$G$3:$BA$2935,9,FALSE))</f>
        <v>0.15</v>
      </c>
      <c r="Q302" s="4">
        <f>IF($H302=0,"",VLOOKUP($G302,Data!$G$3:$BA$2935,10,FALSE))</f>
        <v>1</v>
      </c>
      <c r="R302" s="4">
        <f>IF($H302=0,"",VLOOKUP($G302,Data!$G$3:$BA$2935,11,FALSE))</f>
        <v>0.1</v>
      </c>
      <c r="S302" s="4">
        <f>IF($H302=0,"",VLOOKUP($G302,Data!$G$3:$BA$2935,12,FALSE))</f>
        <v>1.35</v>
      </c>
      <c r="T302" s="4">
        <f>IF($H302=0,"",VLOOKUP($G302,Data!$G$3:$BA$2935,13,FALSE))</f>
        <v>1.4</v>
      </c>
      <c r="U302" s="4">
        <f>IF($H302=0,"",VLOOKUP($G302,Data!$G$3:$BA$2935,14,FALSE))</f>
        <v>0.1</v>
      </c>
      <c r="V302" s="4">
        <f>IF($H302=0,"",VLOOKUP($G302,Data!$G$3:$BA$2935,15,FALSE))</f>
        <v>0.1</v>
      </c>
      <c r="W302" s="4" t="str">
        <f>IF($H302=0,"",VLOOKUP($G302,Data!$G$3:$BA$2935,16,FALSE))</f>
        <v>/</v>
      </c>
      <c r="X302" s="4" t="str">
        <f>IF($H302=0,"",VLOOKUP($G302,Data!$G$3:$BA$2935,17,FALSE))</f>
        <v>/</v>
      </c>
      <c r="Y302" s="4" t="str">
        <f>IF($H302=0,"",VLOOKUP($G302,Data!$G$3:$BA$2935,18,FALSE))</f>
        <v/>
      </c>
      <c r="Z302" s="4" t="str">
        <f>IF($H302=0,"",VLOOKUP($G302,Data!$G$3:$BA$2935,19,FALSE))</f>
        <v/>
      </c>
      <c r="AA302" s="4" t="str">
        <f>IF($H302=0,"",VLOOKUP($G302,Data!$G$3:$BA$2935,20,FALSE))</f>
        <v/>
      </c>
      <c r="AB302" s="4" t="str">
        <f>IF($H302=0,"",VLOOKUP($G302,Data!$G$3:$BA$2935,21,FALSE))</f>
        <v/>
      </c>
      <c r="AC302" s="4" t="str">
        <f>IF($H302=0,"",VLOOKUP($G302,Data!$G$3:$BA$2935,22,FALSE))</f>
        <v/>
      </c>
      <c r="AD302" s="4" t="str">
        <f>IF($H302=0,"",VLOOKUP($G302,Data!$G$3:$BA$2935,23,FALSE))</f>
        <v/>
      </c>
      <c r="AE302" s="4" t="str">
        <f>IF($H302=0,"",VLOOKUP($G302,Data!$G$3:$BA$2935,24,FALSE))</f>
        <v/>
      </c>
      <c r="AF302" s="4" t="str">
        <f>IF($H302=0,"",VLOOKUP($G302,Data!$G$3:$BA$2935,25,FALSE))</f>
        <v/>
      </c>
      <c r="AG302" s="4" t="str">
        <f>IF($H302=0,"",VLOOKUP($G302,Data!$G$3:$BA$2935,26,FALSE))</f>
        <v/>
      </c>
      <c r="AH302" s="4" t="str">
        <f>IF($H302=0,"",VLOOKUP($G302,Data!$G$3:$BA$2935,27,FALSE))</f>
        <v/>
      </c>
      <c r="AI302" s="4" t="str">
        <f>IF($H302=0,"",VLOOKUP($G302,Data!$G$3:$BA$2935,28,FALSE))</f>
        <v/>
      </c>
      <c r="AJ302" s="4" t="str">
        <f>IF($H302=0,"",VLOOKUP($G302,Data!$G$3:$BA$2935,29,FALSE))</f>
        <v/>
      </c>
      <c r="AK302" s="4" t="str">
        <f>IF($H302=0,"",VLOOKUP($G302,Data!$G$3:$BA$2935,30,FALSE))</f>
        <v/>
      </c>
      <c r="AL302" s="4" t="str">
        <f>IF($H302=0,"",VLOOKUP($G302,Data!$G$3:$BA$2935,31,FALSE))</f>
        <v/>
      </c>
      <c r="AM302" s="4" t="str">
        <f>IF($H302=0,"",VLOOKUP($G302,Data!$G$3:$BA$2935,32,FALSE))</f>
        <v/>
      </c>
      <c r="AN302" s="4" t="str">
        <f>IF($H302=0,"",VLOOKUP($G302,Data!$G$3:$BA$2935,33,FALSE))</f>
        <v/>
      </c>
      <c r="AO302" s="4" t="str">
        <f>IF($H302=0,"",VLOOKUP($G302,Data!$G$3:$BA$2935,34,FALSE))</f>
        <v/>
      </c>
      <c r="AP302" s="4" t="str">
        <f>IF($H302=0,"",VLOOKUP($G302,Data!$G$3:$BA$2935,35,FALSE))</f>
        <v/>
      </c>
      <c r="AQ302" s="4" t="str">
        <f>IF($H302=0,"",VLOOKUP($G302,Data!$G$3:$BA$2935,36,FALSE))</f>
        <v/>
      </c>
      <c r="AR302" s="4" t="str">
        <f>IF($H302=0,"",VLOOKUP($G302,Data!$G$3:$BA$2935,37,FALSE))</f>
        <v/>
      </c>
      <c r="AS302" s="4" t="str">
        <f>IF($H302=0,"",VLOOKUP($G302,Data!$G$3:$BA$2935,38,FALSE))</f>
        <v/>
      </c>
      <c r="AT302" s="4" t="str">
        <f>IF($H302=0,"",VLOOKUP($G302,Data!$G$3:$BA$2935,39,FALSE))</f>
        <v/>
      </c>
    </row>
    <row r="303" spans="1:46" x14ac:dyDescent="0.25">
      <c r="A303" s="4">
        <f>PSSE!A305</f>
        <v>959063</v>
      </c>
      <c r="B303" s="4" t="str">
        <f>PSSE!B305</f>
        <v>DAKPON2AB_H1</v>
      </c>
      <c r="C303" s="4">
        <f>PSSE!D305</f>
        <v>6</v>
      </c>
      <c r="D303" s="4">
        <f>PSSE!E305</f>
        <v>7.5</v>
      </c>
      <c r="E303" s="4" t="str">
        <f>PSSE!F305</f>
        <v>TD</v>
      </c>
      <c r="F303" s="4">
        <f>PSSE!G305</f>
        <v>1</v>
      </c>
      <c r="G303" s="4" t="str">
        <f t="shared" si="4"/>
        <v>GOV67.5TD1</v>
      </c>
      <c r="H303" s="4">
        <f>COUNTIF(Data!$G$3:$BA$2935,GOV!$G303)</f>
        <v>1</v>
      </c>
      <c r="I303" s="4" t="str">
        <f>IF($H303=0,"",VLOOKUP($G303,Data!$G$3:$BA$2935,2,FALSE))</f>
        <v>'HYGOV'</v>
      </c>
      <c r="J303" s="4">
        <f>PSSE!C305</f>
        <v>1</v>
      </c>
      <c r="K303" s="4">
        <f>IF($H303=0,"",VLOOKUP($G303,Data!$G$3:$BA$2935,4,FALSE))</f>
        <v>0.06</v>
      </c>
      <c r="L303" s="4">
        <f>IF($H303=0,"",VLOOKUP($G303,Data!$G$3:$BA$2935,5,FALSE))</f>
        <v>0.4</v>
      </c>
      <c r="M303" s="4">
        <f>IF($H303=0,"",VLOOKUP($G303,Data!$G$3:$BA$2935,6,FALSE))</f>
        <v>3</v>
      </c>
      <c r="N303" s="4">
        <f>IF($H303=0,"",VLOOKUP($G303,Data!$G$3:$BA$2935,7,FALSE))</f>
        <v>9.9000000000000005E-2</v>
      </c>
      <c r="O303" s="4">
        <f>IF($H303=0,"",VLOOKUP($G303,Data!$G$3:$BA$2935,8,FALSE))</f>
        <v>0.4</v>
      </c>
      <c r="P303" s="4">
        <f>IF($H303=0,"",VLOOKUP($G303,Data!$G$3:$BA$2935,9,FALSE))</f>
        <v>0.15</v>
      </c>
      <c r="Q303" s="4">
        <f>IF($H303=0,"",VLOOKUP($G303,Data!$G$3:$BA$2935,10,FALSE))</f>
        <v>1</v>
      </c>
      <c r="R303" s="4">
        <f>IF($H303=0,"",VLOOKUP($G303,Data!$G$3:$BA$2935,11,FALSE))</f>
        <v>0.1</v>
      </c>
      <c r="S303" s="4">
        <f>IF($H303=0,"",VLOOKUP($G303,Data!$G$3:$BA$2935,12,FALSE))</f>
        <v>1.35</v>
      </c>
      <c r="T303" s="4">
        <f>IF($H303=0,"",VLOOKUP($G303,Data!$G$3:$BA$2935,13,FALSE))</f>
        <v>1.4</v>
      </c>
      <c r="U303" s="4">
        <f>IF($H303=0,"",VLOOKUP($G303,Data!$G$3:$BA$2935,14,FALSE))</f>
        <v>0.1</v>
      </c>
      <c r="V303" s="4">
        <f>IF($H303=0,"",VLOOKUP($G303,Data!$G$3:$BA$2935,15,FALSE))</f>
        <v>0.1</v>
      </c>
      <c r="W303" s="4" t="str">
        <f>IF($H303=0,"",VLOOKUP($G303,Data!$G$3:$BA$2935,16,FALSE))</f>
        <v>/</v>
      </c>
      <c r="X303" s="4" t="str">
        <f>IF($H303=0,"",VLOOKUP($G303,Data!$G$3:$BA$2935,17,FALSE))</f>
        <v>/</v>
      </c>
      <c r="Y303" s="4" t="str">
        <f>IF($H303=0,"",VLOOKUP($G303,Data!$G$3:$BA$2935,18,FALSE))</f>
        <v/>
      </c>
      <c r="Z303" s="4" t="str">
        <f>IF($H303=0,"",VLOOKUP($G303,Data!$G$3:$BA$2935,19,FALSE))</f>
        <v/>
      </c>
      <c r="AA303" s="4" t="str">
        <f>IF($H303=0,"",VLOOKUP($G303,Data!$G$3:$BA$2935,20,FALSE))</f>
        <v/>
      </c>
      <c r="AB303" s="4" t="str">
        <f>IF($H303=0,"",VLOOKUP($G303,Data!$G$3:$BA$2935,21,FALSE))</f>
        <v/>
      </c>
      <c r="AC303" s="4" t="str">
        <f>IF($H303=0,"",VLOOKUP($G303,Data!$G$3:$BA$2935,22,FALSE))</f>
        <v/>
      </c>
      <c r="AD303" s="4" t="str">
        <f>IF($H303=0,"",VLOOKUP($G303,Data!$G$3:$BA$2935,23,FALSE))</f>
        <v/>
      </c>
      <c r="AE303" s="4" t="str">
        <f>IF($H303=0,"",VLOOKUP($G303,Data!$G$3:$BA$2935,24,FALSE))</f>
        <v/>
      </c>
      <c r="AF303" s="4" t="str">
        <f>IF($H303=0,"",VLOOKUP($G303,Data!$G$3:$BA$2935,25,FALSE))</f>
        <v/>
      </c>
      <c r="AG303" s="4" t="str">
        <f>IF($H303=0,"",VLOOKUP($G303,Data!$G$3:$BA$2935,26,FALSE))</f>
        <v/>
      </c>
      <c r="AH303" s="4" t="str">
        <f>IF($H303=0,"",VLOOKUP($G303,Data!$G$3:$BA$2935,27,FALSE))</f>
        <v/>
      </c>
      <c r="AI303" s="4" t="str">
        <f>IF($H303=0,"",VLOOKUP($G303,Data!$G$3:$BA$2935,28,FALSE))</f>
        <v/>
      </c>
      <c r="AJ303" s="4" t="str">
        <f>IF($H303=0,"",VLOOKUP($G303,Data!$G$3:$BA$2935,29,FALSE))</f>
        <v/>
      </c>
      <c r="AK303" s="4" t="str">
        <f>IF($H303=0,"",VLOOKUP($G303,Data!$G$3:$BA$2935,30,FALSE))</f>
        <v/>
      </c>
      <c r="AL303" s="4" t="str">
        <f>IF($H303=0,"",VLOOKUP($G303,Data!$G$3:$BA$2935,31,FALSE))</f>
        <v/>
      </c>
      <c r="AM303" s="4" t="str">
        <f>IF($H303=0,"",VLOOKUP($G303,Data!$G$3:$BA$2935,32,FALSE))</f>
        <v/>
      </c>
      <c r="AN303" s="4" t="str">
        <f>IF($H303=0,"",VLOOKUP($G303,Data!$G$3:$BA$2935,33,FALSE))</f>
        <v/>
      </c>
      <c r="AO303" s="4" t="str">
        <f>IF($H303=0,"",VLOOKUP($G303,Data!$G$3:$BA$2935,34,FALSE))</f>
        <v/>
      </c>
      <c r="AP303" s="4" t="str">
        <f>IF($H303=0,"",VLOOKUP($G303,Data!$G$3:$BA$2935,35,FALSE))</f>
        <v/>
      </c>
      <c r="AQ303" s="4" t="str">
        <f>IF($H303=0,"",VLOOKUP($G303,Data!$G$3:$BA$2935,36,FALSE))</f>
        <v/>
      </c>
      <c r="AR303" s="4" t="str">
        <f>IF($H303=0,"",VLOOKUP($G303,Data!$G$3:$BA$2935,37,FALSE))</f>
        <v/>
      </c>
      <c r="AS303" s="4" t="str">
        <f>IF($H303=0,"",VLOOKUP($G303,Data!$G$3:$BA$2935,38,FALSE))</f>
        <v/>
      </c>
      <c r="AT303" s="4" t="str">
        <f>IF($H303=0,"",VLOOKUP($G303,Data!$G$3:$BA$2935,39,FALSE))</f>
        <v/>
      </c>
    </row>
    <row r="304" spans="1:46" x14ac:dyDescent="0.25">
      <c r="A304" s="4">
        <f>PSSE!A306</f>
        <v>959071</v>
      </c>
      <c r="B304" s="4" t="str">
        <f>PSSE!B306</f>
        <v>DAKRING1A_H1</v>
      </c>
      <c r="C304" s="4">
        <f>PSSE!D306</f>
        <v>6</v>
      </c>
      <c r="D304" s="4">
        <f>PSSE!E306</f>
        <v>7.5</v>
      </c>
      <c r="E304" s="4" t="str">
        <f>PSSE!F306</f>
        <v>TD</v>
      </c>
      <c r="F304" s="4">
        <f>PSSE!G306</f>
        <v>1</v>
      </c>
      <c r="G304" s="4" t="str">
        <f t="shared" si="4"/>
        <v>GOV67.5TD1</v>
      </c>
      <c r="H304" s="4">
        <f>COUNTIF(Data!$G$3:$BA$2935,GOV!$G304)</f>
        <v>1</v>
      </c>
      <c r="I304" s="4" t="str">
        <f>IF($H304=0,"",VLOOKUP($G304,Data!$G$3:$BA$2935,2,FALSE))</f>
        <v>'HYGOV'</v>
      </c>
      <c r="J304" s="4">
        <f>PSSE!C306</f>
        <v>1</v>
      </c>
      <c r="K304" s="4">
        <f>IF($H304=0,"",VLOOKUP($G304,Data!$G$3:$BA$2935,4,FALSE))</f>
        <v>0.06</v>
      </c>
      <c r="L304" s="4">
        <f>IF($H304=0,"",VLOOKUP($G304,Data!$G$3:$BA$2935,5,FALSE))</f>
        <v>0.4</v>
      </c>
      <c r="M304" s="4">
        <f>IF($H304=0,"",VLOOKUP($G304,Data!$G$3:$BA$2935,6,FALSE))</f>
        <v>3</v>
      </c>
      <c r="N304" s="4">
        <f>IF($H304=0,"",VLOOKUP($G304,Data!$G$3:$BA$2935,7,FALSE))</f>
        <v>9.9000000000000005E-2</v>
      </c>
      <c r="O304" s="4">
        <f>IF($H304=0,"",VLOOKUP($G304,Data!$G$3:$BA$2935,8,FALSE))</f>
        <v>0.4</v>
      </c>
      <c r="P304" s="4">
        <f>IF($H304=0,"",VLOOKUP($G304,Data!$G$3:$BA$2935,9,FALSE))</f>
        <v>0.15</v>
      </c>
      <c r="Q304" s="4">
        <f>IF($H304=0,"",VLOOKUP($G304,Data!$G$3:$BA$2935,10,FALSE))</f>
        <v>1</v>
      </c>
      <c r="R304" s="4">
        <f>IF($H304=0,"",VLOOKUP($G304,Data!$G$3:$BA$2935,11,FALSE))</f>
        <v>0.1</v>
      </c>
      <c r="S304" s="4">
        <f>IF($H304=0,"",VLOOKUP($G304,Data!$G$3:$BA$2935,12,FALSE))</f>
        <v>1.35</v>
      </c>
      <c r="T304" s="4">
        <f>IF($H304=0,"",VLOOKUP($G304,Data!$G$3:$BA$2935,13,FALSE))</f>
        <v>1.4</v>
      </c>
      <c r="U304" s="4">
        <f>IF($H304=0,"",VLOOKUP($G304,Data!$G$3:$BA$2935,14,FALSE))</f>
        <v>0.1</v>
      </c>
      <c r="V304" s="4">
        <f>IF($H304=0,"",VLOOKUP($G304,Data!$G$3:$BA$2935,15,FALSE))</f>
        <v>0.1</v>
      </c>
      <c r="W304" s="4" t="str">
        <f>IF($H304=0,"",VLOOKUP($G304,Data!$G$3:$BA$2935,16,FALSE))</f>
        <v>/</v>
      </c>
      <c r="X304" s="4" t="str">
        <f>IF($H304=0,"",VLOOKUP($G304,Data!$G$3:$BA$2935,17,FALSE))</f>
        <v>/</v>
      </c>
      <c r="Y304" s="4" t="str">
        <f>IF($H304=0,"",VLOOKUP($G304,Data!$G$3:$BA$2935,18,FALSE))</f>
        <v/>
      </c>
      <c r="Z304" s="4" t="str">
        <f>IF($H304=0,"",VLOOKUP($G304,Data!$G$3:$BA$2935,19,FALSE))</f>
        <v/>
      </c>
      <c r="AA304" s="4" t="str">
        <f>IF($H304=0,"",VLOOKUP($G304,Data!$G$3:$BA$2935,20,FALSE))</f>
        <v/>
      </c>
      <c r="AB304" s="4" t="str">
        <f>IF($H304=0,"",VLOOKUP($G304,Data!$G$3:$BA$2935,21,FALSE))</f>
        <v/>
      </c>
      <c r="AC304" s="4" t="str">
        <f>IF($H304=0,"",VLOOKUP($G304,Data!$G$3:$BA$2935,22,FALSE))</f>
        <v/>
      </c>
      <c r="AD304" s="4" t="str">
        <f>IF($H304=0,"",VLOOKUP($G304,Data!$G$3:$BA$2935,23,FALSE))</f>
        <v/>
      </c>
      <c r="AE304" s="4" t="str">
        <f>IF($H304=0,"",VLOOKUP($G304,Data!$G$3:$BA$2935,24,FALSE))</f>
        <v/>
      </c>
      <c r="AF304" s="4" t="str">
        <f>IF($H304=0,"",VLOOKUP($G304,Data!$G$3:$BA$2935,25,FALSE))</f>
        <v/>
      </c>
      <c r="AG304" s="4" t="str">
        <f>IF($H304=0,"",VLOOKUP($G304,Data!$G$3:$BA$2935,26,FALSE))</f>
        <v/>
      </c>
      <c r="AH304" s="4" t="str">
        <f>IF($H304=0,"",VLOOKUP($G304,Data!$G$3:$BA$2935,27,FALSE))</f>
        <v/>
      </c>
      <c r="AI304" s="4" t="str">
        <f>IF($H304=0,"",VLOOKUP($G304,Data!$G$3:$BA$2935,28,FALSE))</f>
        <v/>
      </c>
      <c r="AJ304" s="4" t="str">
        <f>IF($H304=0,"",VLOOKUP($G304,Data!$G$3:$BA$2935,29,FALSE))</f>
        <v/>
      </c>
      <c r="AK304" s="4" t="str">
        <f>IF($H304=0,"",VLOOKUP($G304,Data!$G$3:$BA$2935,30,FALSE))</f>
        <v/>
      </c>
      <c r="AL304" s="4" t="str">
        <f>IF($H304=0,"",VLOOKUP($G304,Data!$G$3:$BA$2935,31,FALSE))</f>
        <v/>
      </c>
      <c r="AM304" s="4" t="str">
        <f>IF($H304=0,"",VLOOKUP($G304,Data!$G$3:$BA$2935,32,FALSE))</f>
        <v/>
      </c>
      <c r="AN304" s="4" t="str">
        <f>IF($H304=0,"",VLOOKUP($G304,Data!$G$3:$BA$2935,33,FALSE))</f>
        <v/>
      </c>
      <c r="AO304" s="4" t="str">
        <f>IF($H304=0,"",VLOOKUP($G304,Data!$G$3:$BA$2935,34,FALSE))</f>
        <v/>
      </c>
      <c r="AP304" s="4" t="str">
        <f>IF($H304=0,"",VLOOKUP($G304,Data!$G$3:$BA$2935,35,FALSE))</f>
        <v/>
      </c>
      <c r="AQ304" s="4" t="str">
        <f>IF($H304=0,"",VLOOKUP($G304,Data!$G$3:$BA$2935,36,FALSE))</f>
        <v/>
      </c>
      <c r="AR304" s="4" t="str">
        <f>IF($H304=0,"",VLOOKUP($G304,Data!$G$3:$BA$2935,37,FALSE))</f>
        <v/>
      </c>
      <c r="AS304" s="4" t="str">
        <f>IF($H304=0,"",VLOOKUP($G304,Data!$G$3:$BA$2935,38,FALSE))</f>
        <v/>
      </c>
      <c r="AT304" s="4" t="str">
        <f>IF($H304=0,"",VLOOKUP($G304,Data!$G$3:$BA$2935,39,FALSE))</f>
        <v/>
      </c>
    </row>
    <row r="305" spans="1:46" x14ac:dyDescent="0.25">
      <c r="A305" s="4">
        <f>PSSE!A307</f>
        <v>959072</v>
      </c>
      <c r="B305" s="4" t="str">
        <f>PSSE!B307</f>
        <v>DAKRING1B_H1</v>
      </c>
      <c r="C305" s="4">
        <f>PSSE!D307</f>
        <v>6</v>
      </c>
      <c r="D305" s="4">
        <f>PSSE!E307</f>
        <v>7.5</v>
      </c>
      <c r="E305" s="4" t="str">
        <f>PSSE!F307</f>
        <v>TD</v>
      </c>
      <c r="F305" s="4">
        <f>PSSE!G307</f>
        <v>1</v>
      </c>
      <c r="G305" s="4" t="str">
        <f t="shared" ref="G305:G368" si="5">"GOV"&amp;C305&amp;D305&amp;E305&amp;F305</f>
        <v>GOV67.5TD1</v>
      </c>
      <c r="H305" s="4">
        <f>COUNTIF(Data!$G$3:$BA$2935,GOV!$G305)</f>
        <v>1</v>
      </c>
      <c r="I305" s="4" t="str">
        <f>IF($H305=0,"",VLOOKUP($G305,Data!$G$3:$BA$2935,2,FALSE))</f>
        <v>'HYGOV'</v>
      </c>
      <c r="J305" s="4">
        <f>PSSE!C307</f>
        <v>1</v>
      </c>
      <c r="K305" s="4">
        <f>IF($H305=0,"",VLOOKUP($G305,Data!$G$3:$BA$2935,4,FALSE))</f>
        <v>0.06</v>
      </c>
      <c r="L305" s="4">
        <f>IF($H305=0,"",VLOOKUP($G305,Data!$G$3:$BA$2935,5,FALSE))</f>
        <v>0.4</v>
      </c>
      <c r="M305" s="4">
        <f>IF($H305=0,"",VLOOKUP($G305,Data!$G$3:$BA$2935,6,FALSE))</f>
        <v>3</v>
      </c>
      <c r="N305" s="4">
        <f>IF($H305=0,"",VLOOKUP($G305,Data!$G$3:$BA$2935,7,FALSE))</f>
        <v>9.9000000000000005E-2</v>
      </c>
      <c r="O305" s="4">
        <f>IF($H305=0,"",VLOOKUP($G305,Data!$G$3:$BA$2935,8,FALSE))</f>
        <v>0.4</v>
      </c>
      <c r="P305" s="4">
        <f>IF($H305=0,"",VLOOKUP($G305,Data!$G$3:$BA$2935,9,FALSE))</f>
        <v>0.15</v>
      </c>
      <c r="Q305" s="4">
        <f>IF($H305=0,"",VLOOKUP($G305,Data!$G$3:$BA$2935,10,FALSE))</f>
        <v>1</v>
      </c>
      <c r="R305" s="4">
        <f>IF($H305=0,"",VLOOKUP($G305,Data!$G$3:$BA$2935,11,FALSE))</f>
        <v>0.1</v>
      </c>
      <c r="S305" s="4">
        <f>IF($H305=0,"",VLOOKUP($G305,Data!$G$3:$BA$2935,12,FALSE))</f>
        <v>1.35</v>
      </c>
      <c r="T305" s="4">
        <f>IF($H305=0,"",VLOOKUP($G305,Data!$G$3:$BA$2935,13,FALSE))</f>
        <v>1.4</v>
      </c>
      <c r="U305" s="4">
        <f>IF($H305=0,"",VLOOKUP($G305,Data!$G$3:$BA$2935,14,FALSE))</f>
        <v>0.1</v>
      </c>
      <c r="V305" s="4">
        <f>IF($H305=0,"",VLOOKUP($G305,Data!$G$3:$BA$2935,15,FALSE))</f>
        <v>0.1</v>
      </c>
      <c r="W305" s="4" t="str">
        <f>IF($H305=0,"",VLOOKUP($G305,Data!$G$3:$BA$2935,16,FALSE))</f>
        <v>/</v>
      </c>
      <c r="X305" s="4" t="str">
        <f>IF($H305=0,"",VLOOKUP($G305,Data!$G$3:$BA$2935,17,FALSE))</f>
        <v>/</v>
      </c>
      <c r="Y305" s="4" t="str">
        <f>IF($H305=0,"",VLOOKUP($G305,Data!$G$3:$BA$2935,18,FALSE))</f>
        <v/>
      </c>
      <c r="Z305" s="4" t="str">
        <f>IF($H305=0,"",VLOOKUP($G305,Data!$G$3:$BA$2935,19,FALSE))</f>
        <v/>
      </c>
      <c r="AA305" s="4" t="str">
        <f>IF($H305=0,"",VLOOKUP($G305,Data!$G$3:$BA$2935,20,FALSE))</f>
        <v/>
      </c>
      <c r="AB305" s="4" t="str">
        <f>IF($H305=0,"",VLOOKUP($G305,Data!$G$3:$BA$2935,21,FALSE))</f>
        <v/>
      </c>
      <c r="AC305" s="4" t="str">
        <f>IF($H305=0,"",VLOOKUP($G305,Data!$G$3:$BA$2935,22,FALSE))</f>
        <v/>
      </c>
      <c r="AD305" s="4" t="str">
        <f>IF($H305=0,"",VLOOKUP($G305,Data!$G$3:$BA$2935,23,FALSE))</f>
        <v/>
      </c>
      <c r="AE305" s="4" t="str">
        <f>IF($H305=0,"",VLOOKUP($G305,Data!$G$3:$BA$2935,24,FALSE))</f>
        <v/>
      </c>
      <c r="AF305" s="4" t="str">
        <f>IF($H305=0,"",VLOOKUP($G305,Data!$G$3:$BA$2935,25,FALSE))</f>
        <v/>
      </c>
      <c r="AG305" s="4" t="str">
        <f>IF($H305=0,"",VLOOKUP($G305,Data!$G$3:$BA$2935,26,FALSE))</f>
        <v/>
      </c>
      <c r="AH305" s="4" t="str">
        <f>IF($H305=0,"",VLOOKUP($G305,Data!$G$3:$BA$2935,27,FALSE))</f>
        <v/>
      </c>
      <c r="AI305" s="4" t="str">
        <f>IF($H305=0,"",VLOOKUP($G305,Data!$G$3:$BA$2935,28,FALSE))</f>
        <v/>
      </c>
      <c r="AJ305" s="4" t="str">
        <f>IF($H305=0,"",VLOOKUP($G305,Data!$G$3:$BA$2935,29,FALSE))</f>
        <v/>
      </c>
      <c r="AK305" s="4" t="str">
        <f>IF($H305=0,"",VLOOKUP($G305,Data!$G$3:$BA$2935,30,FALSE))</f>
        <v/>
      </c>
      <c r="AL305" s="4" t="str">
        <f>IF($H305=0,"",VLOOKUP($G305,Data!$G$3:$BA$2935,31,FALSE))</f>
        <v/>
      </c>
      <c r="AM305" s="4" t="str">
        <f>IF($H305=0,"",VLOOKUP($G305,Data!$G$3:$BA$2935,32,FALSE))</f>
        <v/>
      </c>
      <c r="AN305" s="4" t="str">
        <f>IF($H305=0,"",VLOOKUP($G305,Data!$G$3:$BA$2935,33,FALSE))</f>
        <v/>
      </c>
      <c r="AO305" s="4" t="str">
        <f>IF($H305=0,"",VLOOKUP($G305,Data!$G$3:$BA$2935,34,FALSE))</f>
        <v/>
      </c>
      <c r="AP305" s="4" t="str">
        <f>IF($H305=0,"",VLOOKUP($G305,Data!$G$3:$BA$2935,35,FALSE))</f>
        <v/>
      </c>
      <c r="AQ305" s="4" t="str">
        <f>IF($H305=0,"",VLOOKUP($G305,Data!$G$3:$BA$2935,36,FALSE))</f>
        <v/>
      </c>
      <c r="AR305" s="4" t="str">
        <f>IF($H305=0,"",VLOOKUP($G305,Data!$G$3:$BA$2935,37,FALSE))</f>
        <v/>
      </c>
      <c r="AS305" s="4" t="str">
        <f>IF($H305=0,"",VLOOKUP($G305,Data!$G$3:$BA$2935,38,FALSE))</f>
        <v/>
      </c>
      <c r="AT305" s="4" t="str">
        <f>IF($H305=0,"",VLOOKUP($G305,Data!$G$3:$BA$2935,39,FALSE))</f>
        <v/>
      </c>
    </row>
    <row r="306" spans="1:46" x14ac:dyDescent="0.25">
      <c r="A306" s="4">
        <f>PSSE!A308</f>
        <v>959073</v>
      </c>
      <c r="B306" s="4" t="str">
        <f>PSSE!B308</f>
        <v>DAKRING2_H1</v>
      </c>
      <c r="C306" s="4">
        <f>PSSE!D308</f>
        <v>6</v>
      </c>
      <c r="D306" s="4">
        <f>PSSE!E308</f>
        <v>7.5</v>
      </c>
      <c r="E306" s="4" t="str">
        <f>PSSE!F308</f>
        <v>TD</v>
      </c>
      <c r="F306" s="4">
        <f>PSSE!G308</f>
        <v>1</v>
      </c>
      <c r="G306" s="4" t="str">
        <f t="shared" si="5"/>
        <v>GOV67.5TD1</v>
      </c>
      <c r="H306" s="4">
        <f>COUNTIF(Data!$G$3:$BA$2935,GOV!$G306)</f>
        <v>1</v>
      </c>
      <c r="I306" s="4" t="str">
        <f>IF($H306=0,"",VLOOKUP($G306,Data!$G$3:$BA$2935,2,FALSE))</f>
        <v>'HYGOV'</v>
      </c>
      <c r="J306" s="4">
        <f>PSSE!C308</f>
        <v>1</v>
      </c>
      <c r="K306" s="4">
        <f>IF($H306=0,"",VLOOKUP($G306,Data!$G$3:$BA$2935,4,FALSE))</f>
        <v>0.06</v>
      </c>
      <c r="L306" s="4">
        <f>IF($H306=0,"",VLOOKUP($G306,Data!$G$3:$BA$2935,5,FALSE))</f>
        <v>0.4</v>
      </c>
      <c r="M306" s="4">
        <f>IF($H306=0,"",VLOOKUP($G306,Data!$G$3:$BA$2935,6,FALSE))</f>
        <v>3</v>
      </c>
      <c r="N306" s="4">
        <f>IF($H306=0,"",VLOOKUP($G306,Data!$G$3:$BA$2935,7,FALSE))</f>
        <v>9.9000000000000005E-2</v>
      </c>
      <c r="O306" s="4">
        <f>IF($H306=0,"",VLOOKUP($G306,Data!$G$3:$BA$2935,8,FALSE))</f>
        <v>0.4</v>
      </c>
      <c r="P306" s="4">
        <f>IF($H306=0,"",VLOOKUP($G306,Data!$G$3:$BA$2935,9,FALSE))</f>
        <v>0.15</v>
      </c>
      <c r="Q306" s="4">
        <f>IF($H306=0,"",VLOOKUP($G306,Data!$G$3:$BA$2935,10,FALSE))</f>
        <v>1</v>
      </c>
      <c r="R306" s="4">
        <f>IF($H306=0,"",VLOOKUP($G306,Data!$G$3:$BA$2935,11,FALSE))</f>
        <v>0.1</v>
      </c>
      <c r="S306" s="4">
        <f>IF($H306=0,"",VLOOKUP($G306,Data!$G$3:$BA$2935,12,FALSE))</f>
        <v>1.35</v>
      </c>
      <c r="T306" s="4">
        <f>IF($H306=0,"",VLOOKUP($G306,Data!$G$3:$BA$2935,13,FALSE))</f>
        <v>1.4</v>
      </c>
      <c r="U306" s="4">
        <f>IF($H306=0,"",VLOOKUP($G306,Data!$G$3:$BA$2935,14,FALSE))</f>
        <v>0.1</v>
      </c>
      <c r="V306" s="4">
        <f>IF($H306=0,"",VLOOKUP($G306,Data!$G$3:$BA$2935,15,FALSE))</f>
        <v>0.1</v>
      </c>
      <c r="W306" s="4" t="str">
        <f>IF($H306=0,"",VLOOKUP($G306,Data!$G$3:$BA$2935,16,FALSE))</f>
        <v>/</v>
      </c>
      <c r="X306" s="4" t="str">
        <f>IF($H306=0,"",VLOOKUP($G306,Data!$G$3:$BA$2935,17,FALSE))</f>
        <v>/</v>
      </c>
      <c r="Y306" s="4" t="str">
        <f>IF($H306=0,"",VLOOKUP($G306,Data!$G$3:$BA$2935,18,FALSE))</f>
        <v/>
      </c>
      <c r="Z306" s="4" t="str">
        <f>IF($H306=0,"",VLOOKUP($G306,Data!$G$3:$BA$2935,19,FALSE))</f>
        <v/>
      </c>
      <c r="AA306" s="4" t="str">
        <f>IF($H306=0,"",VLOOKUP($G306,Data!$G$3:$BA$2935,20,FALSE))</f>
        <v/>
      </c>
      <c r="AB306" s="4" t="str">
        <f>IF($H306=0,"",VLOOKUP($G306,Data!$G$3:$BA$2935,21,FALSE))</f>
        <v/>
      </c>
      <c r="AC306" s="4" t="str">
        <f>IF($H306=0,"",VLOOKUP($G306,Data!$G$3:$BA$2935,22,FALSE))</f>
        <v/>
      </c>
      <c r="AD306" s="4" t="str">
        <f>IF($H306=0,"",VLOOKUP($G306,Data!$G$3:$BA$2935,23,FALSE))</f>
        <v/>
      </c>
      <c r="AE306" s="4" t="str">
        <f>IF($H306=0,"",VLOOKUP($G306,Data!$G$3:$BA$2935,24,FALSE))</f>
        <v/>
      </c>
      <c r="AF306" s="4" t="str">
        <f>IF($H306=0,"",VLOOKUP($G306,Data!$G$3:$BA$2935,25,FALSE))</f>
        <v/>
      </c>
      <c r="AG306" s="4" t="str">
        <f>IF($H306=0,"",VLOOKUP($G306,Data!$G$3:$BA$2935,26,FALSE))</f>
        <v/>
      </c>
      <c r="AH306" s="4" t="str">
        <f>IF($H306=0,"",VLOOKUP($G306,Data!$G$3:$BA$2935,27,FALSE))</f>
        <v/>
      </c>
      <c r="AI306" s="4" t="str">
        <f>IF($H306=0,"",VLOOKUP($G306,Data!$G$3:$BA$2935,28,FALSE))</f>
        <v/>
      </c>
      <c r="AJ306" s="4" t="str">
        <f>IF($H306=0,"",VLOOKUP($G306,Data!$G$3:$BA$2935,29,FALSE))</f>
        <v/>
      </c>
      <c r="AK306" s="4" t="str">
        <f>IF($H306=0,"",VLOOKUP($G306,Data!$G$3:$BA$2935,30,FALSE))</f>
        <v/>
      </c>
      <c r="AL306" s="4" t="str">
        <f>IF($H306=0,"",VLOOKUP($G306,Data!$G$3:$BA$2935,31,FALSE))</f>
        <v/>
      </c>
      <c r="AM306" s="4" t="str">
        <f>IF($H306=0,"",VLOOKUP($G306,Data!$G$3:$BA$2935,32,FALSE))</f>
        <v/>
      </c>
      <c r="AN306" s="4" t="str">
        <f>IF($H306=0,"",VLOOKUP($G306,Data!$G$3:$BA$2935,33,FALSE))</f>
        <v/>
      </c>
      <c r="AO306" s="4" t="str">
        <f>IF($H306=0,"",VLOOKUP($G306,Data!$G$3:$BA$2935,34,FALSE))</f>
        <v/>
      </c>
      <c r="AP306" s="4" t="str">
        <f>IF($H306=0,"",VLOOKUP($G306,Data!$G$3:$BA$2935,35,FALSE))</f>
        <v/>
      </c>
      <c r="AQ306" s="4" t="str">
        <f>IF($H306=0,"",VLOOKUP($G306,Data!$G$3:$BA$2935,36,FALSE))</f>
        <v/>
      </c>
      <c r="AR306" s="4" t="str">
        <f>IF($H306=0,"",VLOOKUP($G306,Data!$G$3:$BA$2935,37,FALSE))</f>
        <v/>
      </c>
      <c r="AS306" s="4" t="str">
        <f>IF($H306=0,"",VLOOKUP($G306,Data!$G$3:$BA$2935,38,FALSE))</f>
        <v/>
      </c>
      <c r="AT306" s="4" t="str">
        <f>IF($H306=0,"",VLOOKUP($G306,Data!$G$3:$BA$2935,39,FALSE))</f>
        <v/>
      </c>
    </row>
    <row r="307" spans="1:46" x14ac:dyDescent="0.25">
      <c r="A307" s="4">
        <f>PSSE!A309</f>
        <v>959074</v>
      </c>
      <c r="B307" s="4" t="str">
        <f>PSSE!B309</f>
        <v>DAKSAO_H1</v>
      </c>
      <c r="C307" s="4">
        <f>PSSE!D309</f>
        <v>6</v>
      </c>
      <c r="D307" s="4">
        <f>PSSE!E309</f>
        <v>7.5</v>
      </c>
      <c r="E307" s="4" t="str">
        <f>PSSE!F309</f>
        <v>TD</v>
      </c>
      <c r="F307" s="4">
        <f>PSSE!G309</f>
        <v>1</v>
      </c>
      <c r="G307" s="4" t="str">
        <f t="shared" si="5"/>
        <v>GOV67.5TD1</v>
      </c>
      <c r="H307" s="4">
        <f>COUNTIF(Data!$G$3:$BA$2935,GOV!$G307)</f>
        <v>1</v>
      </c>
      <c r="I307" s="4" t="str">
        <f>IF($H307=0,"",VLOOKUP($G307,Data!$G$3:$BA$2935,2,FALSE))</f>
        <v>'HYGOV'</v>
      </c>
      <c r="J307" s="4">
        <f>PSSE!C309</f>
        <v>1</v>
      </c>
      <c r="K307" s="4">
        <f>IF($H307=0,"",VLOOKUP($G307,Data!$G$3:$BA$2935,4,FALSE))</f>
        <v>0.06</v>
      </c>
      <c r="L307" s="4">
        <f>IF($H307=0,"",VLOOKUP($G307,Data!$G$3:$BA$2935,5,FALSE))</f>
        <v>0.4</v>
      </c>
      <c r="M307" s="4">
        <f>IF($H307=0,"",VLOOKUP($G307,Data!$G$3:$BA$2935,6,FALSE))</f>
        <v>3</v>
      </c>
      <c r="N307" s="4">
        <f>IF($H307=0,"",VLOOKUP($G307,Data!$G$3:$BA$2935,7,FALSE))</f>
        <v>9.9000000000000005E-2</v>
      </c>
      <c r="O307" s="4">
        <f>IF($H307=0,"",VLOOKUP($G307,Data!$G$3:$BA$2935,8,FALSE))</f>
        <v>0.4</v>
      </c>
      <c r="P307" s="4">
        <f>IF($H307=0,"",VLOOKUP($G307,Data!$G$3:$BA$2935,9,FALSE))</f>
        <v>0.15</v>
      </c>
      <c r="Q307" s="4">
        <f>IF($H307=0,"",VLOOKUP($G307,Data!$G$3:$BA$2935,10,FALSE))</f>
        <v>1</v>
      </c>
      <c r="R307" s="4">
        <f>IF($H307=0,"",VLOOKUP($G307,Data!$G$3:$BA$2935,11,FALSE))</f>
        <v>0.1</v>
      </c>
      <c r="S307" s="4">
        <f>IF($H307=0,"",VLOOKUP($G307,Data!$G$3:$BA$2935,12,FALSE))</f>
        <v>1.35</v>
      </c>
      <c r="T307" s="4">
        <f>IF($H307=0,"",VLOOKUP($G307,Data!$G$3:$BA$2935,13,FALSE))</f>
        <v>1.4</v>
      </c>
      <c r="U307" s="4">
        <f>IF($H307=0,"",VLOOKUP($G307,Data!$G$3:$BA$2935,14,FALSE))</f>
        <v>0.1</v>
      </c>
      <c r="V307" s="4">
        <f>IF($H307=0,"",VLOOKUP($G307,Data!$G$3:$BA$2935,15,FALSE))</f>
        <v>0.1</v>
      </c>
      <c r="W307" s="4" t="str">
        <f>IF($H307=0,"",VLOOKUP($G307,Data!$G$3:$BA$2935,16,FALSE))</f>
        <v>/</v>
      </c>
      <c r="X307" s="4" t="str">
        <f>IF($H307=0,"",VLOOKUP($G307,Data!$G$3:$BA$2935,17,FALSE))</f>
        <v>/</v>
      </c>
      <c r="Y307" s="4" t="str">
        <f>IF($H307=0,"",VLOOKUP($G307,Data!$G$3:$BA$2935,18,FALSE))</f>
        <v/>
      </c>
      <c r="Z307" s="4" t="str">
        <f>IF($H307=0,"",VLOOKUP($G307,Data!$G$3:$BA$2935,19,FALSE))</f>
        <v/>
      </c>
      <c r="AA307" s="4" t="str">
        <f>IF($H307=0,"",VLOOKUP($G307,Data!$G$3:$BA$2935,20,FALSE))</f>
        <v/>
      </c>
      <c r="AB307" s="4" t="str">
        <f>IF($H307=0,"",VLOOKUP($G307,Data!$G$3:$BA$2935,21,FALSE))</f>
        <v/>
      </c>
      <c r="AC307" s="4" t="str">
        <f>IF($H307=0,"",VLOOKUP($G307,Data!$G$3:$BA$2935,22,FALSE))</f>
        <v/>
      </c>
      <c r="AD307" s="4" t="str">
        <f>IF($H307=0,"",VLOOKUP($G307,Data!$G$3:$BA$2935,23,FALSE))</f>
        <v/>
      </c>
      <c r="AE307" s="4" t="str">
        <f>IF($H307=0,"",VLOOKUP($G307,Data!$G$3:$BA$2935,24,FALSE))</f>
        <v/>
      </c>
      <c r="AF307" s="4" t="str">
        <f>IF($H307=0,"",VLOOKUP($G307,Data!$G$3:$BA$2935,25,FALSE))</f>
        <v/>
      </c>
      <c r="AG307" s="4" t="str">
        <f>IF($H307=0,"",VLOOKUP($G307,Data!$G$3:$BA$2935,26,FALSE))</f>
        <v/>
      </c>
      <c r="AH307" s="4" t="str">
        <f>IF($H307=0,"",VLOOKUP($G307,Data!$G$3:$BA$2935,27,FALSE))</f>
        <v/>
      </c>
      <c r="AI307" s="4" t="str">
        <f>IF($H307=0,"",VLOOKUP($G307,Data!$G$3:$BA$2935,28,FALSE))</f>
        <v/>
      </c>
      <c r="AJ307" s="4" t="str">
        <f>IF($H307=0,"",VLOOKUP($G307,Data!$G$3:$BA$2935,29,FALSE))</f>
        <v/>
      </c>
      <c r="AK307" s="4" t="str">
        <f>IF($H307=0,"",VLOOKUP($G307,Data!$G$3:$BA$2935,30,FALSE))</f>
        <v/>
      </c>
      <c r="AL307" s="4" t="str">
        <f>IF($H307=0,"",VLOOKUP($G307,Data!$G$3:$BA$2935,31,FALSE))</f>
        <v/>
      </c>
      <c r="AM307" s="4" t="str">
        <f>IF($H307=0,"",VLOOKUP($G307,Data!$G$3:$BA$2935,32,FALSE))</f>
        <v/>
      </c>
      <c r="AN307" s="4" t="str">
        <f>IF($H307=0,"",VLOOKUP($G307,Data!$G$3:$BA$2935,33,FALSE))</f>
        <v/>
      </c>
      <c r="AO307" s="4" t="str">
        <f>IF($H307=0,"",VLOOKUP($G307,Data!$G$3:$BA$2935,34,FALSE))</f>
        <v/>
      </c>
      <c r="AP307" s="4" t="str">
        <f>IF($H307=0,"",VLOOKUP($G307,Data!$G$3:$BA$2935,35,FALSE))</f>
        <v/>
      </c>
      <c r="AQ307" s="4" t="str">
        <f>IF($H307=0,"",VLOOKUP($G307,Data!$G$3:$BA$2935,36,FALSE))</f>
        <v/>
      </c>
      <c r="AR307" s="4" t="str">
        <f>IF($H307=0,"",VLOOKUP($G307,Data!$G$3:$BA$2935,37,FALSE))</f>
        <v/>
      </c>
      <c r="AS307" s="4" t="str">
        <f>IF($H307=0,"",VLOOKUP($G307,Data!$G$3:$BA$2935,38,FALSE))</f>
        <v/>
      </c>
      <c r="AT307" s="4" t="str">
        <f>IF($H307=0,"",VLOOKUP($G307,Data!$G$3:$BA$2935,39,FALSE))</f>
        <v/>
      </c>
    </row>
    <row r="308" spans="1:46" x14ac:dyDescent="0.25">
      <c r="A308" s="4">
        <f>PSSE!A310</f>
        <v>959081</v>
      </c>
      <c r="B308" s="4" t="str">
        <f>PSSE!B310</f>
        <v>DAKGRET_H1</v>
      </c>
      <c r="C308" s="4">
        <f>PSSE!D310</f>
        <v>6</v>
      </c>
      <c r="D308" s="4">
        <f>PSSE!E310</f>
        <v>7.5</v>
      </c>
      <c r="E308" s="4" t="str">
        <f>PSSE!F310</f>
        <v>TD</v>
      </c>
      <c r="F308" s="4">
        <f>PSSE!G310</f>
        <v>1</v>
      </c>
      <c r="G308" s="4" t="str">
        <f t="shared" si="5"/>
        <v>GOV67.5TD1</v>
      </c>
      <c r="H308" s="4">
        <f>COUNTIF(Data!$G$3:$BA$2935,GOV!$G308)</f>
        <v>1</v>
      </c>
      <c r="I308" s="4" t="str">
        <f>IF($H308=0,"",VLOOKUP($G308,Data!$G$3:$BA$2935,2,FALSE))</f>
        <v>'HYGOV'</v>
      </c>
      <c r="J308" s="4">
        <f>PSSE!C310</f>
        <v>1</v>
      </c>
      <c r="K308" s="4">
        <f>IF($H308=0,"",VLOOKUP($G308,Data!$G$3:$BA$2935,4,FALSE))</f>
        <v>0.06</v>
      </c>
      <c r="L308" s="4">
        <f>IF($H308=0,"",VLOOKUP($G308,Data!$G$3:$BA$2935,5,FALSE))</f>
        <v>0.4</v>
      </c>
      <c r="M308" s="4">
        <f>IF($H308=0,"",VLOOKUP($G308,Data!$G$3:$BA$2935,6,FALSE))</f>
        <v>3</v>
      </c>
      <c r="N308" s="4">
        <f>IF($H308=0,"",VLOOKUP($G308,Data!$G$3:$BA$2935,7,FALSE))</f>
        <v>9.9000000000000005E-2</v>
      </c>
      <c r="O308" s="4">
        <f>IF($H308=0,"",VLOOKUP($G308,Data!$G$3:$BA$2935,8,FALSE))</f>
        <v>0.4</v>
      </c>
      <c r="P308" s="4">
        <f>IF($H308=0,"",VLOOKUP($G308,Data!$G$3:$BA$2935,9,FALSE))</f>
        <v>0.15</v>
      </c>
      <c r="Q308" s="4">
        <f>IF($H308=0,"",VLOOKUP($G308,Data!$G$3:$BA$2935,10,FALSE))</f>
        <v>1</v>
      </c>
      <c r="R308" s="4">
        <f>IF($H308=0,"",VLOOKUP($G308,Data!$G$3:$BA$2935,11,FALSE))</f>
        <v>0.1</v>
      </c>
      <c r="S308" s="4">
        <f>IF($H308=0,"",VLOOKUP($G308,Data!$G$3:$BA$2935,12,FALSE))</f>
        <v>1.35</v>
      </c>
      <c r="T308" s="4">
        <f>IF($H308=0,"",VLOOKUP($G308,Data!$G$3:$BA$2935,13,FALSE))</f>
        <v>1.4</v>
      </c>
      <c r="U308" s="4">
        <f>IF($H308=0,"",VLOOKUP($G308,Data!$G$3:$BA$2935,14,FALSE))</f>
        <v>0.1</v>
      </c>
      <c r="V308" s="4">
        <f>IF($H308=0,"",VLOOKUP($G308,Data!$G$3:$BA$2935,15,FALSE))</f>
        <v>0.1</v>
      </c>
      <c r="W308" s="4" t="str">
        <f>IF($H308=0,"",VLOOKUP($G308,Data!$G$3:$BA$2935,16,FALSE))</f>
        <v>/</v>
      </c>
      <c r="X308" s="4" t="str">
        <f>IF($H308=0,"",VLOOKUP($G308,Data!$G$3:$BA$2935,17,FALSE))</f>
        <v>/</v>
      </c>
      <c r="Y308" s="4" t="str">
        <f>IF($H308=0,"",VLOOKUP($G308,Data!$G$3:$BA$2935,18,FALSE))</f>
        <v/>
      </c>
      <c r="Z308" s="4" t="str">
        <f>IF($H308=0,"",VLOOKUP($G308,Data!$G$3:$BA$2935,19,FALSE))</f>
        <v/>
      </c>
      <c r="AA308" s="4" t="str">
        <f>IF($H308=0,"",VLOOKUP($G308,Data!$G$3:$BA$2935,20,FALSE))</f>
        <v/>
      </c>
      <c r="AB308" s="4" t="str">
        <f>IF($H308=0,"",VLOOKUP($G308,Data!$G$3:$BA$2935,21,FALSE))</f>
        <v/>
      </c>
      <c r="AC308" s="4" t="str">
        <f>IF($H308=0,"",VLOOKUP($G308,Data!$G$3:$BA$2935,22,FALSE))</f>
        <v/>
      </c>
      <c r="AD308" s="4" t="str">
        <f>IF($H308=0,"",VLOOKUP($G308,Data!$G$3:$BA$2935,23,FALSE))</f>
        <v/>
      </c>
      <c r="AE308" s="4" t="str">
        <f>IF($H308=0,"",VLOOKUP($G308,Data!$G$3:$BA$2935,24,FALSE))</f>
        <v/>
      </c>
      <c r="AF308" s="4" t="str">
        <f>IF($H308=0,"",VLOOKUP($G308,Data!$G$3:$BA$2935,25,FALSE))</f>
        <v/>
      </c>
      <c r="AG308" s="4" t="str">
        <f>IF($H308=0,"",VLOOKUP($G308,Data!$G$3:$BA$2935,26,FALSE))</f>
        <v/>
      </c>
      <c r="AH308" s="4" t="str">
        <f>IF($H308=0,"",VLOOKUP($G308,Data!$G$3:$BA$2935,27,FALSE))</f>
        <v/>
      </c>
      <c r="AI308" s="4" t="str">
        <f>IF($H308=0,"",VLOOKUP($G308,Data!$G$3:$BA$2935,28,FALSE))</f>
        <v/>
      </c>
      <c r="AJ308" s="4" t="str">
        <f>IF($H308=0,"",VLOOKUP($G308,Data!$G$3:$BA$2935,29,FALSE))</f>
        <v/>
      </c>
      <c r="AK308" s="4" t="str">
        <f>IF($H308=0,"",VLOOKUP($G308,Data!$G$3:$BA$2935,30,FALSE))</f>
        <v/>
      </c>
      <c r="AL308" s="4" t="str">
        <f>IF($H308=0,"",VLOOKUP($G308,Data!$G$3:$BA$2935,31,FALSE))</f>
        <v/>
      </c>
      <c r="AM308" s="4" t="str">
        <f>IF($H308=0,"",VLOOKUP($G308,Data!$G$3:$BA$2935,32,FALSE))</f>
        <v/>
      </c>
      <c r="AN308" s="4" t="str">
        <f>IF($H308=0,"",VLOOKUP($G308,Data!$G$3:$BA$2935,33,FALSE))</f>
        <v/>
      </c>
      <c r="AO308" s="4" t="str">
        <f>IF($H308=0,"",VLOOKUP($G308,Data!$G$3:$BA$2935,34,FALSE))</f>
        <v/>
      </c>
      <c r="AP308" s="4" t="str">
        <f>IF($H308=0,"",VLOOKUP($G308,Data!$G$3:$BA$2935,35,FALSE))</f>
        <v/>
      </c>
      <c r="AQ308" s="4" t="str">
        <f>IF($H308=0,"",VLOOKUP($G308,Data!$G$3:$BA$2935,36,FALSE))</f>
        <v/>
      </c>
      <c r="AR308" s="4" t="str">
        <f>IF($H308=0,"",VLOOKUP($G308,Data!$G$3:$BA$2935,37,FALSE))</f>
        <v/>
      </c>
      <c r="AS308" s="4" t="str">
        <f>IF($H308=0,"",VLOOKUP($G308,Data!$G$3:$BA$2935,38,FALSE))</f>
        <v/>
      </c>
      <c r="AT308" s="4" t="str">
        <f>IF($H308=0,"",VLOOKUP($G308,Data!$G$3:$BA$2935,39,FALSE))</f>
        <v/>
      </c>
    </row>
    <row r="309" spans="1:46" x14ac:dyDescent="0.25">
      <c r="A309" s="4">
        <f>PSSE!A311</f>
        <v>959082</v>
      </c>
      <c r="B309" s="4" t="str">
        <f>PSSE!B311</f>
        <v>DAKPIA_H1</v>
      </c>
      <c r="C309" s="4">
        <f>PSSE!D311</f>
        <v>6</v>
      </c>
      <c r="D309" s="4">
        <f>PSSE!E311</f>
        <v>7.5</v>
      </c>
      <c r="E309" s="4" t="str">
        <f>PSSE!F311</f>
        <v>TD</v>
      </c>
      <c r="F309" s="4">
        <f>PSSE!G311</f>
        <v>1</v>
      </c>
      <c r="G309" s="4" t="str">
        <f t="shared" si="5"/>
        <v>GOV67.5TD1</v>
      </c>
      <c r="H309" s="4">
        <f>COUNTIF(Data!$G$3:$BA$2935,GOV!$G309)</f>
        <v>1</v>
      </c>
      <c r="I309" s="4" t="str">
        <f>IF($H309=0,"",VLOOKUP($G309,Data!$G$3:$BA$2935,2,FALSE))</f>
        <v>'HYGOV'</v>
      </c>
      <c r="J309" s="4">
        <f>PSSE!C311</f>
        <v>1</v>
      </c>
      <c r="K309" s="4">
        <f>IF($H309=0,"",VLOOKUP($G309,Data!$G$3:$BA$2935,4,FALSE))</f>
        <v>0.06</v>
      </c>
      <c r="L309" s="4">
        <f>IF($H309=0,"",VLOOKUP($G309,Data!$G$3:$BA$2935,5,FALSE))</f>
        <v>0.4</v>
      </c>
      <c r="M309" s="4">
        <f>IF($H309=0,"",VLOOKUP($G309,Data!$G$3:$BA$2935,6,FALSE))</f>
        <v>3</v>
      </c>
      <c r="N309" s="4">
        <f>IF($H309=0,"",VLOOKUP($G309,Data!$G$3:$BA$2935,7,FALSE))</f>
        <v>9.9000000000000005E-2</v>
      </c>
      <c r="O309" s="4">
        <f>IF($H309=0,"",VLOOKUP($G309,Data!$G$3:$BA$2935,8,FALSE))</f>
        <v>0.4</v>
      </c>
      <c r="P309" s="4">
        <f>IF($H309=0,"",VLOOKUP($G309,Data!$G$3:$BA$2935,9,FALSE))</f>
        <v>0.15</v>
      </c>
      <c r="Q309" s="4">
        <f>IF($H309=0,"",VLOOKUP($G309,Data!$G$3:$BA$2935,10,FALSE))</f>
        <v>1</v>
      </c>
      <c r="R309" s="4">
        <f>IF($H309=0,"",VLOOKUP($G309,Data!$G$3:$BA$2935,11,FALSE))</f>
        <v>0.1</v>
      </c>
      <c r="S309" s="4">
        <f>IF($H309=0,"",VLOOKUP($G309,Data!$G$3:$BA$2935,12,FALSE))</f>
        <v>1.35</v>
      </c>
      <c r="T309" s="4">
        <f>IF($H309=0,"",VLOOKUP($G309,Data!$G$3:$BA$2935,13,FALSE))</f>
        <v>1.4</v>
      </c>
      <c r="U309" s="4">
        <f>IF($H309=0,"",VLOOKUP($G309,Data!$G$3:$BA$2935,14,FALSE))</f>
        <v>0.1</v>
      </c>
      <c r="V309" s="4">
        <f>IF($H309=0,"",VLOOKUP($G309,Data!$G$3:$BA$2935,15,FALSE))</f>
        <v>0.1</v>
      </c>
      <c r="W309" s="4" t="str">
        <f>IF($H309=0,"",VLOOKUP($G309,Data!$G$3:$BA$2935,16,FALSE))</f>
        <v>/</v>
      </c>
      <c r="X309" s="4" t="str">
        <f>IF($H309=0,"",VLOOKUP($G309,Data!$G$3:$BA$2935,17,FALSE))</f>
        <v>/</v>
      </c>
      <c r="Y309" s="4" t="str">
        <f>IF($H309=0,"",VLOOKUP($G309,Data!$G$3:$BA$2935,18,FALSE))</f>
        <v/>
      </c>
      <c r="Z309" s="4" t="str">
        <f>IF($H309=0,"",VLOOKUP($G309,Data!$G$3:$BA$2935,19,FALSE))</f>
        <v/>
      </c>
      <c r="AA309" s="4" t="str">
        <f>IF($H309=0,"",VLOOKUP($G309,Data!$G$3:$BA$2935,20,FALSE))</f>
        <v/>
      </c>
      <c r="AB309" s="4" t="str">
        <f>IF($H309=0,"",VLOOKUP($G309,Data!$G$3:$BA$2935,21,FALSE))</f>
        <v/>
      </c>
      <c r="AC309" s="4" t="str">
        <f>IF($H309=0,"",VLOOKUP($G309,Data!$G$3:$BA$2935,22,FALSE))</f>
        <v/>
      </c>
      <c r="AD309" s="4" t="str">
        <f>IF($H309=0,"",VLOOKUP($G309,Data!$G$3:$BA$2935,23,FALSE))</f>
        <v/>
      </c>
      <c r="AE309" s="4" t="str">
        <f>IF($H309=0,"",VLOOKUP($G309,Data!$G$3:$BA$2935,24,FALSE))</f>
        <v/>
      </c>
      <c r="AF309" s="4" t="str">
        <f>IF($H309=0,"",VLOOKUP($G309,Data!$G$3:$BA$2935,25,FALSE))</f>
        <v/>
      </c>
      <c r="AG309" s="4" t="str">
        <f>IF($H309=0,"",VLOOKUP($G309,Data!$G$3:$BA$2935,26,FALSE))</f>
        <v/>
      </c>
      <c r="AH309" s="4" t="str">
        <f>IF($H309=0,"",VLOOKUP($G309,Data!$G$3:$BA$2935,27,FALSE))</f>
        <v/>
      </c>
      <c r="AI309" s="4" t="str">
        <f>IF($H309=0,"",VLOOKUP($G309,Data!$G$3:$BA$2935,28,FALSE))</f>
        <v/>
      </c>
      <c r="AJ309" s="4" t="str">
        <f>IF($H309=0,"",VLOOKUP($G309,Data!$G$3:$BA$2935,29,FALSE))</f>
        <v/>
      </c>
      <c r="AK309" s="4" t="str">
        <f>IF($H309=0,"",VLOOKUP($G309,Data!$G$3:$BA$2935,30,FALSE))</f>
        <v/>
      </c>
      <c r="AL309" s="4" t="str">
        <f>IF($H309=0,"",VLOOKUP($G309,Data!$G$3:$BA$2935,31,FALSE))</f>
        <v/>
      </c>
      <c r="AM309" s="4" t="str">
        <f>IF($H309=0,"",VLOOKUP($G309,Data!$G$3:$BA$2935,32,FALSE))</f>
        <v/>
      </c>
      <c r="AN309" s="4" t="str">
        <f>IF($H309=0,"",VLOOKUP($G309,Data!$G$3:$BA$2935,33,FALSE))</f>
        <v/>
      </c>
      <c r="AO309" s="4" t="str">
        <f>IF($H309=0,"",VLOOKUP($G309,Data!$G$3:$BA$2935,34,FALSE))</f>
        <v/>
      </c>
      <c r="AP309" s="4" t="str">
        <f>IF($H309=0,"",VLOOKUP($G309,Data!$G$3:$BA$2935,35,FALSE))</f>
        <v/>
      </c>
      <c r="AQ309" s="4" t="str">
        <f>IF($H309=0,"",VLOOKUP($G309,Data!$G$3:$BA$2935,36,FALSE))</f>
        <v/>
      </c>
      <c r="AR309" s="4" t="str">
        <f>IF($H309=0,"",VLOOKUP($G309,Data!$G$3:$BA$2935,37,FALSE))</f>
        <v/>
      </c>
      <c r="AS309" s="4" t="str">
        <f>IF($H309=0,"",VLOOKUP($G309,Data!$G$3:$BA$2935,38,FALSE))</f>
        <v/>
      </c>
      <c r="AT309" s="4" t="str">
        <f>IF($H309=0,"",VLOOKUP($G309,Data!$G$3:$BA$2935,39,FALSE))</f>
        <v/>
      </c>
    </row>
    <row r="310" spans="1:46" x14ac:dyDescent="0.25">
      <c r="A310" s="4">
        <f>PSSE!A312</f>
        <v>959091</v>
      </c>
      <c r="B310" s="4" t="str">
        <f>PSSE!B312</f>
        <v>DAKLO_H1</v>
      </c>
      <c r="C310" s="4">
        <f>PSSE!D312</f>
        <v>10.5</v>
      </c>
      <c r="D310" s="4">
        <f>PSSE!E312</f>
        <v>20</v>
      </c>
      <c r="E310" s="4" t="str">
        <f>PSSE!F312</f>
        <v>TD</v>
      </c>
      <c r="F310" s="4">
        <f>PSSE!G312</f>
        <v>1</v>
      </c>
      <c r="G310" s="4" t="str">
        <f t="shared" si="5"/>
        <v>GOV10.520TD1</v>
      </c>
      <c r="H310" s="4">
        <f>COUNTIF(Data!$G$3:$BA$2935,GOV!$G310)</f>
        <v>1</v>
      </c>
      <c r="I310" s="4" t="str">
        <f>IF($H310=0,"",VLOOKUP($G310,Data!$G$3:$BA$2935,2,FALSE))</f>
        <v>'HYGOV'</v>
      </c>
      <c r="J310" s="4">
        <f>PSSE!C312</f>
        <v>1</v>
      </c>
      <c r="K310" s="4">
        <f>IF($H310=0,"",VLOOKUP($G310,Data!$G$3:$BA$2935,4,FALSE))</f>
        <v>0.06</v>
      </c>
      <c r="L310" s="4">
        <f>IF($H310=0,"",VLOOKUP($G310,Data!$G$3:$BA$2935,5,FALSE))</f>
        <v>0.4</v>
      </c>
      <c r="M310" s="4">
        <f>IF($H310=0,"",VLOOKUP($G310,Data!$G$3:$BA$2935,6,FALSE))</f>
        <v>3</v>
      </c>
      <c r="N310" s="4">
        <f>IF($H310=0,"",VLOOKUP($G310,Data!$G$3:$BA$2935,7,FALSE))</f>
        <v>9.9000000000000005E-2</v>
      </c>
      <c r="O310" s="4">
        <f>IF($H310=0,"",VLOOKUP($G310,Data!$G$3:$BA$2935,8,FALSE))</f>
        <v>0.4</v>
      </c>
      <c r="P310" s="4">
        <f>IF($H310=0,"",VLOOKUP($G310,Data!$G$3:$BA$2935,9,FALSE))</f>
        <v>0.15</v>
      </c>
      <c r="Q310" s="4">
        <f>IF($H310=0,"",VLOOKUP($G310,Data!$G$3:$BA$2935,10,FALSE))</f>
        <v>1</v>
      </c>
      <c r="R310" s="4">
        <f>IF($H310=0,"",VLOOKUP($G310,Data!$G$3:$BA$2935,11,FALSE))</f>
        <v>0.1</v>
      </c>
      <c r="S310" s="4">
        <f>IF($H310=0,"",VLOOKUP($G310,Data!$G$3:$BA$2935,12,FALSE))</f>
        <v>1.35</v>
      </c>
      <c r="T310" s="4">
        <f>IF($H310=0,"",VLOOKUP($G310,Data!$G$3:$BA$2935,13,FALSE))</f>
        <v>1.4</v>
      </c>
      <c r="U310" s="4">
        <f>IF($H310=0,"",VLOOKUP($G310,Data!$G$3:$BA$2935,14,FALSE))</f>
        <v>0.1</v>
      </c>
      <c r="V310" s="4">
        <f>IF($H310=0,"",VLOOKUP($G310,Data!$G$3:$BA$2935,15,FALSE))</f>
        <v>0.1</v>
      </c>
      <c r="W310" s="4" t="str">
        <f>IF($H310=0,"",VLOOKUP($G310,Data!$G$3:$BA$2935,16,FALSE))</f>
        <v>/</v>
      </c>
      <c r="X310" s="4" t="str">
        <f>IF($H310=0,"",VLOOKUP($G310,Data!$G$3:$BA$2935,17,FALSE))</f>
        <v>/</v>
      </c>
      <c r="Y310" s="4" t="str">
        <f>IF($H310=0,"",VLOOKUP($G310,Data!$G$3:$BA$2935,18,FALSE))</f>
        <v/>
      </c>
      <c r="Z310" s="4" t="str">
        <f>IF($H310=0,"",VLOOKUP($G310,Data!$G$3:$BA$2935,19,FALSE))</f>
        <v/>
      </c>
      <c r="AA310" s="4" t="str">
        <f>IF($H310=0,"",VLOOKUP($G310,Data!$G$3:$BA$2935,20,FALSE))</f>
        <v/>
      </c>
      <c r="AB310" s="4" t="str">
        <f>IF($H310=0,"",VLOOKUP($G310,Data!$G$3:$BA$2935,21,FALSE))</f>
        <v/>
      </c>
      <c r="AC310" s="4" t="str">
        <f>IF($H310=0,"",VLOOKUP($G310,Data!$G$3:$BA$2935,22,FALSE))</f>
        <v/>
      </c>
      <c r="AD310" s="4" t="str">
        <f>IF($H310=0,"",VLOOKUP($G310,Data!$G$3:$BA$2935,23,FALSE))</f>
        <v/>
      </c>
      <c r="AE310" s="4" t="str">
        <f>IF($H310=0,"",VLOOKUP($G310,Data!$G$3:$BA$2935,24,FALSE))</f>
        <v/>
      </c>
      <c r="AF310" s="4" t="str">
        <f>IF($H310=0,"",VLOOKUP($G310,Data!$G$3:$BA$2935,25,FALSE))</f>
        <v/>
      </c>
      <c r="AG310" s="4" t="str">
        <f>IF($H310=0,"",VLOOKUP($G310,Data!$G$3:$BA$2935,26,FALSE))</f>
        <v/>
      </c>
      <c r="AH310" s="4" t="str">
        <f>IF($H310=0,"",VLOOKUP($G310,Data!$G$3:$BA$2935,27,FALSE))</f>
        <v/>
      </c>
      <c r="AI310" s="4" t="str">
        <f>IF($H310=0,"",VLOOKUP($G310,Data!$G$3:$BA$2935,28,FALSE))</f>
        <v/>
      </c>
      <c r="AJ310" s="4" t="str">
        <f>IF($H310=0,"",VLOOKUP($G310,Data!$G$3:$BA$2935,29,FALSE))</f>
        <v/>
      </c>
      <c r="AK310" s="4" t="str">
        <f>IF($H310=0,"",VLOOKUP($G310,Data!$G$3:$BA$2935,30,FALSE))</f>
        <v/>
      </c>
      <c r="AL310" s="4" t="str">
        <f>IF($H310=0,"",VLOOKUP($G310,Data!$G$3:$BA$2935,31,FALSE))</f>
        <v/>
      </c>
      <c r="AM310" s="4" t="str">
        <f>IF($H310=0,"",VLOOKUP($G310,Data!$G$3:$BA$2935,32,FALSE))</f>
        <v/>
      </c>
      <c r="AN310" s="4" t="str">
        <f>IF($H310=0,"",VLOOKUP($G310,Data!$G$3:$BA$2935,33,FALSE))</f>
        <v/>
      </c>
      <c r="AO310" s="4" t="str">
        <f>IF($H310=0,"",VLOOKUP($G310,Data!$G$3:$BA$2935,34,FALSE))</f>
        <v/>
      </c>
      <c r="AP310" s="4" t="str">
        <f>IF($H310=0,"",VLOOKUP($G310,Data!$G$3:$BA$2935,35,FALSE))</f>
        <v/>
      </c>
      <c r="AQ310" s="4" t="str">
        <f>IF($H310=0,"",VLOOKUP($G310,Data!$G$3:$BA$2935,36,FALSE))</f>
        <v/>
      </c>
      <c r="AR310" s="4" t="str">
        <f>IF($H310=0,"",VLOOKUP($G310,Data!$G$3:$BA$2935,37,FALSE))</f>
        <v/>
      </c>
      <c r="AS310" s="4" t="str">
        <f>IF($H310=0,"",VLOOKUP($G310,Data!$G$3:$BA$2935,38,FALSE))</f>
        <v/>
      </c>
      <c r="AT310" s="4" t="str">
        <f>IF($H310=0,"",VLOOKUP($G310,Data!$G$3:$BA$2935,39,FALSE))</f>
        <v/>
      </c>
    </row>
    <row r="311" spans="1:46" x14ac:dyDescent="0.25">
      <c r="A311" s="4">
        <f>PSSE!A313</f>
        <v>959092</v>
      </c>
      <c r="B311" s="4" t="str">
        <f>PSSE!B313</f>
        <v>DAKLO1_H1</v>
      </c>
      <c r="C311" s="4">
        <f>PSSE!D313</f>
        <v>6</v>
      </c>
      <c r="D311" s="4">
        <f>PSSE!E313</f>
        <v>7.5</v>
      </c>
      <c r="E311" s="4" t="str">
        <f>PSSE!F313</f>
        <v>TD</v>
      </c>
      <c r="F311" s="4">
        <f>PSSE!G313</f>
        <v>1</v>
      </c>
      <c r="G311" s="4" t="str">
        <f t="shared" si="5"/>
        <v>GOV67.5TD1</v>
      </c>
      <c r="H311" s="4">
        <f>COUNTIF(Data!$G$3:$BA$2935,GOV!$G311)</f>
        <v>1</v>
      </c>
      <c r="I311" s="4" t="str">
        <f>IF($H311=0,"",VLOOKUP($G311,Data!$G$3:$BA$2935,2,FALSE))</f>
        <v>'HYGOV'</v>
      </c>
      <c r="J311" s="4">
        <f>PSSE!C313</f>
        <v>1</v>
      </c>
      <c r="K311" s="4">
        <f>IF($H311=0,"",VLOOKUP($G311,Data!$G$3:$BA$2935,4,FALSE))</f>
        <v>0.06</v>
      </c>
      <c r="L311" s="4">
        <f>IF($H311=0,"",VLOOKUP($G311,Data!$G$3:$BA$2935,5,FALSE))</f>
        <v>0.4</v>
      </c>
      <c r="M311" s="4">
        <f>IF($H311=0,"",VLOOKUP($G311,Data!$G$3:$BA$2935,6,FALSE))</f>
        <v>3</v>
      </c>
      <c r="N311" s="4">
        <f>IF($H311=0,"",VLOOKUP($G311,Data!$G$3:$BA$2935,7,FALSE))</f>
        <v>9.9000000000000005E-2</v>
      </c>
      <c r="O311" s="4">
        <f>IF($H311=0,"",VLOOKUP($G311,Data!$G$3:$BA$2935,8,FALSE))</f>
        <v>0.4</v>
      </c>
      <c r="P311" s="4">
        <f>IF($H311=0,"",VLOOKUP($G311,Data!$G$3:$BA$2935,9,FALSE))</f>
        <v>0.15</v>
      </c>
      <c r="Q311" s="4">
        <f>IF($H311=0,"",VLOOKUP($G311,Data!$G$3:$BA$2935,10,FALSE))</f>
        <v>1</v>
      </c>
      <c r="R311" s="4">
        <f>IF($H311=0,"",VLOOKUP($G311,Data!$G$3:$BA$2935,11,FALSE))</f>
        <v>0.1</v>
      </c>
      <c r="S311" s="4">
        <f>IF($H311=0,"",VLOOKUP($G311,Data!$G$3:$BA$2935,12,FALSE))</f>
        <v>1.35</v>
      </c>
      <c r="T311" s="4">
        <f>IF($H311=0,"",VLOOKUP($G311,Data!$G$3:$BA$2935,13,FALSE))</f>
        <v>1.4</v>
      </c>
      <c r="U311" s="4">
        <f>IF($H311=0,"",VLOOKUP($G311,Data!$G$3:$BA$2935,14,FALSE))</f>
        <v>0.1</v>
      </c>
      <c r="V311" s="4">
        <f>IF($H311=0,"",VLOOKUP($G311,Data!$G$3:$BA$2935,15,FALSE))</f>
        <v>0.1</v>
      </c>
      <c r="W311" s="4" t="str">
        <f>IF($H311=0,"",VLOOKUP($G311,Data!$G$3:$BA$2935,16,FALSE))</f>
        <v>/</v>
      </c>
      <c r="X311" s="4" t="str">
        <f>IF($H311=0,"",VLOOKUP($G311,Data!$G$3:$BA$2935,17,FALSE))</f>
        <v>/</v>
      </c>
      <c r="Y311" s="4" t="str">
        <f>IF($H311=0,"",VLOOKUP($G311,Data!$G$3:$BA$2935,18,FALSE))</f>
        <v/>
      </c>
      <c r="Z311" s="4" t="str">
        <f>IF($H311=0,"",VLOOKUP($G311,Data!$G$3:$BA$2935,19,FALSE))</f>
        <v/>
      </c>
      <c r="AA311" s="4" t="str">
        <f>IF($H311=0,"",VLOOKUP($G311,Data!$G$3:$BA$2935,20,FALSE))</f>
        <v/>
      </c>
      <c r="AB311" s="4" t="str">
        <f>IF($H311=0,"",VLOOKUP($G311,Data!$G$3:$BA$2935,21,FALSE))</f>
        <v/>
      </c>
      <c r="AC311" s="4" t="str">
        <f>IF($H311=0,"",VLOOKUP($G311,Data!$G$3:$BA$2935,22,FALSE))</f>
        <v/>
      </c>
      <c r="AD311" s="4" t="str">
        <f>IF($H311=0,"",VLOOKUP($G311,Data!$G$3:$BA$2935,23,FALSE))</f>
        <v/>
      </c>
      <c r="AE311" s="4" t="str">
        <f>IF($H311=0,"",VLOOKUP($G311,Data!$G$3:$BA$2935,24,FALSE))</f>
        <v/>
      </c>
      <c r="AF311" s="4" t="str">
        <f>IF($H311=0,"",VLOOKUP($G311,Data!$G$3:$BA$2935,25,FALSE))</f>
        <v/>
      </c>
      <c r="AG311" s="4" t="str">
        <f>IF($H311=0,"",VLOOKUP($G311,Data!$G$3:$BA$2935,26,FALSE))</f>
        <v/>
      </c>
      <c r="AH311" s="4" t="str">
        <f>IF($H311=0,"",VLOOKUP($G311,Data!$G$3:$BA$2935,27,FALSE))</f>
        <v/>
      </c>
      <c r="AI311" s="4" t="str">
        <f>IF($H311=0,"",VLOOKUP($G311,Data!$G$3:$BA$2935,28,FALSE))</f>
        <v/>
      </c>
      <c r="AJ311" s="4" t="str">
        <f>IF($H311=0,"",VLOOKUP($G311,Data!$G$3:$BA$2935,29,FALSE))</f>
        <v/>
      </c>
      <c r="AK311" s="4" t="str">
        <f>IF($H311=0,"",VLOOKUP($G311,Data!$G$3:$BA$2935,30,FALSE))</f>
        <v/>
      </c>
      <c r="AL311" s="4" t="str">
        <f>IF($H311=0,"",VLOOKUP($G311,Data!$G$3:$BA$2935,31,FALSE))</f>
        <v/>
      </c>
      <c r="AM311" s="4" t="str">
        <f>IF($H311=0,"",VLOOKUP($G311,Data!$G$3:$BA$2935,32,FALSE))</f>
        <v/>
      </c>
      <c r="AN311" s="4" t="str">
        <f>IF($H311=0,"",VLOOKUP($G311,Data!$G$3:$BA$2935,33,FALSE))</f>
        <v/>
      </c>
      <c r="AO311" s="4" t="str">
        <f>IF($H311=0,"",VLOOKUP($G311,Data!$G$3:$BA$2935,34,FALSE))</f>
        <v/>
      </c>
      <c r="AP311" s="4" t="str">
        <f>IF($H311=0,"",VLOOKUP($G311,Data!$G$3:$BA$2935,35,FALSE))</f>
        <v/>
      </c>
      <c r="AQ311" s="4" t="str">
        <f>IF($H311=0,"",VLOOKUP($G311,Data!$G$3:$BA$2935,36,FALSE))</f>
        <v/>
      </c>
      <c r="AR311" s="4" t="str">
        <f>IF($H311=0,"",VLOOKUP($G311,Data!$G$3:$BA$2935,37,FALSE))</f>
        <v/>
      </c>
      <c r="AS311" s="4" t="str">
        <f>IF($H311=0,"",VLOOKUP($G311,Data!$G$3:$BA$2935,38,FALSE))</f>
        <v/>
      </c>
      <c r="AT311" s="4" t="str">
        <f>IF($H311=0,"",VLOOKUP($G311,Data!$G$3:$BA$2935,39,FALSE))</f>
        <v/>
      </c>
    </row>
    <row r="312" spans="1:46" x14ac:dyDescent="0.25">
      <c r="A312" s="4">
        <f>PSSE!A314</f>
        <v>959093</v>
      </c>
      <c r="B312" s="4" t="str">
        <f>PSSE!B314</f>
        <v>DAKLO2_H1</v>
      </c>
      <c r="C312" s="4">
        <f>PSSE!D314</f>
        <v>6</v>
      </c>
      <c r="D312" s="4">
        <f>PSSE!E314</f>
        <v>7.5</v>
      </c>
      <c r="E312" s="4" t="str">
        <f>PSSE!F314</f>
        <v>TD</v>
      </c>
      <c r="F312" s="4">
        <f>PSSE!G314</f>
        <v>1</v>
      </c>
      <c r="G312" s="4" t="str">
        <f t="shared" si="5"/>
        <v>GOV67.5TD1</v>
      </c>
      <c r="H312" s="4">
        <f>COUNTIF(Data!$G$3:$BA$2935,GOV!$G312)</f>
        <v>1</v>
      </c>
      <c r="I312" s="4" t="str">
        <f>IF($H312=0,"",VLOOKUP($G312,Data!$G$3:$BA$2935,2,FALSE))</f>
        <v>'HYGOV'</v>
      </c>
      <c r="J312" s="4">
        <f>PSSE!C314</f>
        <v>1</v>
      </c>
      <c r="K312" s="4">
        <f>IF($H312=0,"",VLOOKUP($G312,Data!$G$3:$BA$2935,4,FALSE))</f>
        <v>0.06</v>
      </c>
      <c r="L312" s="4">
        <f>IF($H312=0,"",VLOOKUP($G312,Data!$G$3:$BA$2935,5,FALSE))</f>
        <v>0.4</v>
      </c>
      <c r="M312" s="4">
        <f>IF($H312=0,"",VLOOKUP($G312,Data!$G$3:$BA$2935,6,FALSE))</f>
        <v>3</v>
      </c>
      <c r="N312" s="4">
        <f>IF($H312=0,"",VLOOKUP($G312,Data!$G$3:$BA$2935,7,FALSE))</f>
        <v>9.9000000000000005E-2</v>
      </c>
      <c r="O312" s="4">
        <f>IF($H312=0,"",VLOOKUP($G312,Data!$G$3:$BA$2935,8,FALSE))</f>
        <v>0.4</v>
      </c>
      <c r="P312" s="4">
        <f>IF($H312=0,"",VLOOKUP($G312,Data!$G$3:$BA$2935,9,FALSE))</f>
        <v>0.15</v>
      </c>
      <c r="Q312" s="4">
        <f>IF($H312=0,"",VLOOKUP($G312,Data!$G$3:$BA$2935,10,FALSE))</f>
        <v>1</v>
      </c>
      <c r="R312" s="4">
        <f>IF($H312=0,"",VLOOKUP($G312,Data!$G$3:$BA$2935,11,FALSE))</f>
        <v>0.1</v>
      </c>
      <c r="S312" s="4">
        <f>IF($H312=0,"",VLOOKUP($G312,Data!$G$3:$BA$2935,12,FALSE))</f>
        <v>1.35</v>
      </c>
      <c r="T312" s="4">
        <f>IF($H312=0,"",VLOOKUP($G312,Data!$G$3:$BA$2935,13,FALSE))</f>
        <v>1.4</v>
      </c>
      <c r="U312" s="4">
        <f>IF($H312=0,"",VLOOKUP($G312,Data!$G$3:$BA$2935,14,FALSE))</f>
        <v>0.1</v>
      </c>
      <c r="V312" s="4">
        <f>IF($H312=0,"",VLOOKUP($G312,Data!$G$3:$BA$2935,15,FALSE))</f>
        <v>0.1</v>
      </c>
      <c r="W312" s="4" t="str">
        <f>IF($H312=0,"",VLOOKUP($G312,Data!$G$3:$BA$2935,16,FALSE))</f>
        <v>/</v>
      </c>
      <c r="X312" s="4" t="str">
        <f>IF($H312=0,"",VLOOKUP($G312,Data!$G$3:$BA$2935,17,FALSE))</f>
        <v>/</v>
      </c>
      <c r="Y312" s="4" t="str">
        <f>IF($H312=0,"",VLOOKUP($G312,Data!$G$3:$BA$2935,18,FALSE))</f>
        <v/>
      </c>
      <c r="Z312" s="4" t="str">
        <f>IF($H312=0,"",VLOOKUP($G312,Data!$G$3:$BA$2935,19,FALSE))</f>
        <v/>
      </c>
      <c r="AA312" s="4" t="str">
        <f>IF($H312=0,"",VLOOKUP($G312,Data!$G$3:$BA$2935,20,FALSE))</f>
        <v/>
      </c>
      <c r="AB312" s="4" t="str">
        <f>IF($H312=0,"",VLOOKUP($G312,Data!$G$3:$BA$2935,21,FALSE))</f>
        <v/>
      </c>
      <c r="AC312" s="4" t="str">
        <f>IF($H312=0,"",VLOOKUP($G312,Data!$G$3:$BA$2935,22,FALSE))</f>
        <v/>
      </c>
      <c r="AD312" s="4" t="str">
        <f>IF($H312=0,"",VLOOKUP($G312,Data!$G$3:$BA$2935,23,FALSE))</f>
        <v/>
      </c>
      <c r="AE312" s="4" t="str">
        <f>IF($H312=0,"",VLOOKUP($G312,Data!$G$3:$BA$2935,24,FALSE))</f>
        <v/>
      </c>
      <c r="AF312" s="4" t="str">
        <f>IF($H312=0,"",VLOOKUP($G312,Data!$G$3:$BA$2935,25,FALSE))</f>
        <v/>
      </c>
      <c r="AG312" s="4" t="str">
        <f>IF($H312=0,"",VLOOKUP($G312,Data!$G$3:$BA$2935,26,FALSE))</f>
        <v/>
      </c>
      <c r="AH312" s="4" t="str">
        <f>IF($H312=0,"",VLOOKUP($G312,Data!$G$3:$BA$2935,27,FALSE))</f>
        <v/>
      </c>
      <c r="AI312" s="4" t="str">
        <f>IF($H312=0,"",VLOOKUP($G312,Data!$G$3:$BA$2935,28,FALSE))</f>
        <v/>
      </c>
      <c r="AJ312" s="4" t="str">
        <f>IF($H312=0,"",VLOOKUP($G312,Data!$G$3:$BA$2935,29,FALSE))</f>
        <v/>
      </c>
      <c r="AK312" s="4" t="str">
        <f>IF($H312=0,"",VLOOKUP($G312,Data!$G$3:$BA$2935,30,FALSE))</f>
        <v/>
      </c>
      <c r="AL312" s="4" t="str">
        <f>IF($H312=0,"",VLOOKUP($G312,Data!$G$3:$BA$2935,31,FALSE))</f>
        <v/>
      </c>
      <c r="AM312" s="4" t="str">
        <f>IF($H312=0,"",VLOOKUP($G312,Data!$G$3:$BA$2935,32,FALSE))</f>
        <v/>
      </c>
      <c r="AN312" s="4" t="str">
        <f>IF($H312=0,"",VLOOKUP($G312,Data!$G$3:$BA$2935,33,FALSE))</f>
        <v/>
      </c>
      <c r="AO312" s="4" t="str">
        <f>IF($H312=0,"",VLOOKUP($G312,Data!$G$3:$BA$2935,34,FALSE))</f>
        <v/>
      </c>
      <c r="AP312" s="4" t="str">
        <f>IF($H312=0,"",VLOOKUP($G312,Data!$G$3:$BA$2935,35,FALSE))</f>
        <v/>
      </c>
      <c r="AQ312" s="4" t="str">
        <f>IF($H312=0,"",VLOOKUP($G312,Data!$G$3:$BA$2935,36,FALSE))</f>
        <v/>
      </c>
      <c r="AR312" s="4" t="str">
        <f>IF($H312=0,"",VLOOKUP($G312,Data!$G$3:$BA$2935,37,FALSE))</f>
        <v/>
      </c>
      <c r="AS312" s="4" t="str">
        <f>IF($H312=0,"",VLOOKUP($G312,Data!$G$3:$BA$2935,38,FALSE))</f>
        <v/>
      </c>
      <c r="AT312" s="4" t="str">
        <f>IF($H312=0,"",VLOOKUP($G312,Data!$G$3:$BA$2935,39,FALSE))</f>
        <v/>
      </c>
    </row>
    <row r="313" spans="1:46" x14ac:dyDescent="0.25">
      <c r="A313" s="4">
        <f>PSSE!A315</f>
        <v>959094</v>
      </c>
      <c r="B313" s="4" t="str">
        <f>PSSE!B315</f>
        <v>DAKLO3_H1</v>
      </c>
      <c r="C313" s="4">
        <f>PSSE!D315</f>
        <v>6</v>
      </c>
      <c r="D313" s="4">
        <f>PSSE!E315</f>
        <v>7.5</v>
      </c>
      <c r="E313" s="4" t="str">
        <f>PSSE!F315</f>
        <v>TD</v>
      </c>
      <c r="F313" s="4">
        <f>PSSE!G315</f>
        <v>1</v>
      </c>
      <c r="G313" s="4" t="str">
        <f t="shared" si="5"/>
        <v>GOV67.5TD1</v>
      </c>
      <c r="H313" s="4">
        <f>COUNTIF(Data!$G$3:$BA$2935,GOV!$G313)</f>
        <v>1</v>
      </c>
      <c r="I313" s="4" t="str">
        <f>IF($H313=0,"",VLOOKUP($G313,Data!$G$3:$BA$2935,2,FALSE))</f>
        <v>'HYGOV'</v>
      </c>
      <c r="J313" s="4">
        <f>PSSE!C315</f>
        <v>1</v>
      </c>
      <c r="K313" s="4">
        <f>IF($H313=0,"",VLOOKUP($G313,Data!$G$3:$BA$2935,4,FALSE))</f>
        <v>0.06</v>
      </c>
      <c r="L313" s="4">
        <f>IF($H313=0,"",VLOOKUP($G313,Data!$G$3:$BA$2935,5,FALSE))</f>
        <v>0.4</v>
      </c>
      <c r="M313" s="4">
        <f>IF($H313=0,"",VLOOKUP($G313,Data!$G$3:$BA$2935,6,FALSE))</f>
        <v>3</v>
      </c>
      <c r="N313" s="4">
        <f>IF($H313=0,"",VLOOKUP($G313,Data!$G$3:$BA$2935,7,FALSE))</f>
        <v>9.9000000000000005E-2</v>
      </c>
      <c r="O313" s="4">
        <f>IF($H313=0,"",VLOOKUP($G313,Data!$G$3:$BA$2935,8,FALSE))</f>
        <v>0.4</v>
      </c>
      <c r="P313" s="4">
        <f>IF($H313=0,"",VLOOKUP($G313,Data!$G$3:$BA$2935,9,FALSE))</f>
        <v>0.15</v>
      </c>
      <c r="Q313" s="4">
        <f>IF($H313=0,"",VLOOKUP($G313,Data!$G$3:$BA$2935,10,FALSE))</f>
        <v>1</v>
      </c>
      <c r="R313" s="4">
        <f>IF($H313=0,"",VLOOKUP($G313,Data!$G$3:$BA$2935,11,FALSE))</f>
        <v>0.1</v>
      </c>
      <c r="S313" s="4">
        <f>IF($H313=0,"",VLOOKUP($G313,Data!$G$3:$BA$2935,12,FALSE))</f>
        <v>1.35</v>
      </c>
      <c r="T313" s="4">
        <f>IF($H313=0,"",VLOOKUP($G313,Data!$G$3:$BA$2935,13,FALSE))</f>
        <v>1.4</v>
      </c>
      <c r="U313" s="4">
        <f>IF($H313=0,"",VLOOKUP($G313,Data!$G$3:$BA$2935,14,FALSE))</f>
        <v>0.1</v>
      </c>
      <c r="V313" s="4">
        <f>IF($H313=0,"",VLOOKUP($G313,Data!$G$3:$BA$2935,15,FALSE))</f>
        <v>0.1</v>
      </c>
      <c r="W313" s="4" t="str">
        <f>IF($H313=0,"",VLOOKUP($G313,Data!$G$3:$BA$2935,16,FALSE))</f>
        <v>/</v>
      </c>
      <c r="X313" s="4" t="str">
        <f>IF($H313=0,"",VLOOKUP($G313,Data!$G$3:$BA$2935,17,FALSE))</f>
        <v>/</v>
      </c>
      <c r="Y313" s="4" t="str">
        <f>IF($H313=0,"",VLOOKUP($G313,Data!$G$3:$BA$2935,18,FALSE))</f>
        <v/>
      </c>
      <c r="Z313" s="4" t="str">
        <f>IF($H313=0,"",VLOOKUP($G313,Data!$G$3:$BA$2935,19,FALSE))</f>
        <v/>
      </c>
      <c r="AA313" s="4" t="str">
        <f>IF($H313=0,"",VLOOKUP($G313,Data!$G$3:$BA$2935,20,FALSE))</f>
        <v/>
      </c>
      <c r="AB313" s="4" t="str">
        <f>IF($H313=0,"",VLOOKUP($G313,Data!$G$3:$BA$2935,21,FALSE))</f>
        <v/>
      </c>
      <c r="AC313" s="4" t="str">
        <f>IF($H313=0,"",VLOOKUP($G313,Data!$G$3:$BA$2935,22,FALSE))</f>
        <v/>
      </c>
      <c r="AD313" s="4" t="str">
        <f>IF($H313=0,"",VLOOKUP($G313,Data!$G$3:$BA$2935,23,FALSE))</f>
        <v/>
      </c>
      <c r="AE313" s="4" t="str">
        <f>IF($H313=0,"",VLOOKUP($G313,Data!$G$3:$BA$2935,24,FALSE))</f>
        <v/>
      </c>
      <c r="AF313" s="4" t="str">
        <f>IF($H313=0,"",VLOOKUP($G313,Data!$G$3:$BA$2935,25,FALSE))</f>
        <v/>
      </c>
      <c r="AG313" s="4" t="str">
        <f>IF($H313=0,"",VLOOKUP($G313,Data!$G$3:$BA$2935,26,FALSE))</f>
        <v/>
      </c>
      <c r="AH313" s="4" t="str">
        <f>IF($H313=0,"",VLOOKUP($G313,Data!$G$3:$BA$2935,27,FALSE))</f>
        <v/>
      </c>
      <c r="AI313" s="4" t="str">
        <f>IF($H313=0,"",VLOOKUP($G313,Data!$G$3:$BA$2935,28,FALSE))</f>
        <v/>
      </c>
      <c r="AJ313" s="4" t="str">
        <f>IF($H313=0,"",VLOOKUP($G313,Data!$G$3:$BA$2935,29,FALSE))</f>
        <v/>
      </c>
      <c r="AK313" s="4" t="str">
        <f>IF($H313=0,"",VLOOKUP($G313,Data!$G$3:$BA$2935,30,FALSE))</f>
        <v/>
      </c>
      <c r="AL313" s="4" t="str">
        <f>IF($H313=0,"",VLOOKUP($G313,Data!$G$3:$BA$2935,31,FALSE))</f>
        <v/>
      </c>
      <c r="AM313" s="4" t="str">
        <f>IF($H313=0,"",VLOOKUP($G313,Data!$G$3:$BA$2935,32,FALSE))</f>
        <v/>
      </c>
      <c r="AN313" s="4" t="str">
        <f>IF($H313=0,"",VLOOKUP($G313,Data!$G$3:$BA$2935,33,FALSE))</f>
        <v/>
      </c>
      <c r="AO313" s="4" t="str">
        <f>IF($H313=0,"",VLOOKUP($G313,Data!$G$3:$BA$2935,34,FALSE))</f>
        <v/>
      </c>
      <c r="AP313" s="4" t="str">
        <f>IF($H313=0,"",VLOOKUP($G313,Data!$G$3:$BA$2935,35,FALSE))</f>
        <v/>
      </c>
      <c r="AQ313" s="4" t="str">
        <f>IF($H313=0,"",VLOOKUP($G313,Data!$G$3:$BA$2935,36,FALSE))</f>
        <v/>
      </c>
      <c r="AR313" s="4" t="str">
        <f>IF($H313=0,"",VLOOKUP($G313,Data!$G$3:$BA$2935,37,FALSE))</f>
        <v/>
      </c>
      <c r="AS313" s="4" t="str">
        <f>IF($H313=0,"",VLOOKUP($G313,Data!$G$3:$BA$2935,38,FALSE))</f>
        <v/>
      </c>
      <c r="AT313" s="4" t="str">
        <f>IF($H313=0,"",VLOOKUP($G313,Data!$G$3:$BA$2935,39,FALSE))</f>
        <v/>
      </c>
    </row>
    <row r="314" spans="1:46" x14ac:dyDescent="0.25">
      <c r="A314" s="4">
        <f>PSSE!A316</f>
        <v>959101</v>
      </c>
      <c r="B314" s="4" t="str">
        <f>PSSE!B316</f>
        <v>DAKSELO_H1</v>
      </c>
      <c r="C314" s="4">
        <f>PSSE!D316</f>
        <v>10.5</v>
      </c>
      <c r="D314" s="4">
        <f>PSSE!E316</f>
        <v>20</v>
      </c>
      <c r="E314" s="4" t="str">
        <f>PSSE!F316</f>
        <v>TD</v>
      </c>
      <c r="F314" s="4">
        <f>PSSE!G316</f>
        <v>1</v>
      </c>
      <c r="G314" s="4" t="str">
        <f t="shared" si="5"/>
        <v>GOV10.520TD1</v>
      </c>
      <c r="H314" s="4">
        <f>COUNTIF(Data!$G$3:$BA$2935,GOV!$G314)</f>
        <v>1</v>
      </c>
      <c r="I314" s="4" t="str">
        <f>IF($H314=0,"",VLOOKUP($G314,Data!$G$3:$BA$2935,2,FALSE))</f>
        <v>'HYGOV'</v>
      </c>
      <c r="J314" s="4">
        <f>PSSE!C316</f>
        <v>1</v>
      </c>
      <c r="K314" s="4">
        <f>IF($H314=0,"",VLOOKUP($G314,Data!$G$3:$BA$2935,4,FALSE))</f>
        <v>0.06</v>
      </c>
      <c r="L314" s="4">
        <f>IF($H314=0,"",VLOOKUP($G314,Data!$G$3:$BA$2935,5,FALSE))</f>
        <v>0.4</v>
      </c>
      <c r="M314" s="4">
        <f>IF($H314=0,"",VLOOKUP($G314,Data!$G$3:$BA$2935,6,FALSE))</f>
        <v>3</v>
      </c>
      <c r="N314" s="4">
        <f>IF($H314=0,"",VLOOKUP($G314,Data!$G$3:$BA$2935,7,FALSE))</f>
        <v>9.9000000000000005E-2</v>
      </c>
      <c r="O314" s="4">
        <f>IF($H314=0,"",VLOOKUP($G314,Data!$G$3:$BA$2935,8,FALSE))</f>
        <v>0.4</v>
      </c>
      <c r="P314" s="4">
        <f>IF($H314=0,"",VLOOKUP($G314,Data!$G$3:$BA$2935,9,FALSE))</f>
        <v>0.15</v>
      </c>
      <c r="Q314" s="4">
        <f>IF($H314=0,"",VLOOKUP($G314,Data!$G$3:$BA$2935,10,FALSE))</f>
        <v>1</v>
      </c>
      <c r="R314" s="4">
        <f>IF($H314=0,"",VLOOKUP($G314,Data!$G$3:$BA$2935,11,FALSE))</f>
        <v>0.1</v>
      </c>
      <c r="S314" s="4">
        <f>IF($H314=0,"",VLOOKUP($G314,Data!$G$3:$BA$2935,12,FALSE))</f>
        <v>1.35</v>
      </c>
      <c r="T314" s="4">
        <f>IF($H314=0,"",VLOOKUP($G314,Data!$G$3:$BA$2935,13,FALSE))</f>
        <v>1.4</v>
      </c>
      <c r="U314" s="4">
        <f>IF($H314=0,"",VLOOKUP($G314,Data!$G$3:$BA$2935,14,FALSE))</f>
        <v>0.1</v>
      </c>
      <c r="V314" s="4">
        <f>IF($H314=0,"",VLOOKUP($G314,Data!$G$3:$BA$2935,15,FALSE))</f>
        <v>0.1</v>
      </c>
      <c r="W314" s="4" t="str">
        <f>IF($H314=0,"",VLOOKUP($G314,Data!$G$3:$BA$2935,16,FALSE))</f>
        <v>/</v>
      </c>
      <c r="X314" s="4" t="str">
        <f>IF($H314=0,"",VLOOKUP($G314,Data!$G$3:$BA$2935,17,FALSE))</f>
        <v>/</v>
      </c>
      <c r="Y314" s="4" t="str">
        <f>IF($H314=0,"",VLOOKUP($G314,Data!$G$3:$BA$2935,18,FALSE))</f>
        <v/>
      </c>
      <c r="Z314" s="4" t="str">
        <f>IF($H314=0,"",VLOOKUP($G314,Data!$G$3:$BA$2935,19,FALSE))</f>
        <v/>
      </c>
      <c r="AA314" s="4" t="str">
        <f>IF($H314=0,"",VLOOKUP($G314,Data!$G$3:$BA$2935,20,FALSE))</f>
        <v/>
      </c>
      <c r="AB314" s="4" t="str">
        <f>IF($H314=0,"",VLOOKUP($G314,Data!$G$3:$BA$2935,21,FALSE))</f>
        <v/>
      </c>
      <c r="AC314" s="4" t="str">
        <f>IF($H314=0,"",VLOOKUP($G314,Data!$G$3:$BA$2935,22,FALSE))</f>
        <v/>
      </c>
      <c r="AD314" s="4" t="str">
        <f>IF($H314=0,"",VLOOKUP($G314,Data!$G$3:$BA$2935,23,FALSE))</f>
        <v/>
      </c>
      <c r="AE314" s="4" t="str">
        <f>IF($H314=0,"",VLOOKUP($G314,Data!$G$3:$BA$2935,24,FALSE))</f>
        <v/>
      </c>
      <c r="AF314" s="4" t="str">
        <f>IF($H314=0,"",VLOOKUP($G314,Data!$G$3:$BA$2935,25,FALSE))</f>
        <v/>
      </c>
      <c r="AG314" s="4" t="str">
        <f>IF($H314=0,"",VLOOKUP($G314,Data!$G$3:$BA$2935,26,FALSE))</f>
        <v/>
      </c>
      <c r="AH314" s="4" t="str">
        <f>IF($H314=0,"",VLOOKUP($G314,Data!$G$3:$BA$2935,27,FALSE))</f>
        <v/>
      </c>
      <c r="AI314" s="4" t="str">
        <f>IF($H314=0,"",VLOOKUP($G314,Data!$G$3:$BA$2935,28,FALSE))</f>
        <v/>
      </c>
      <c r="AJ314" s="4" t="str">
        <f>IF($H314=0,"",VLOOKUP($G314,Data!$G$3:$BA$2935,29,FALSE))</f>
        <v/>
      </c>
      <c r="AK314" s="4" t="str">
        <f>IF($H314=0,"",VLOOKUP($G314,Data!$G$3:$BA$2935,30,FALSE))</f>
        <v/>
      </c>
      <c r="AL314" s="4" t="str">
        <f>IF($H314=0,"",VLOOKUP($G314,Data!$G$3:$BA$2935,31,FALSE))</f>
        <v/>
      </c>
      <c r="AM314" s="4" t="str">
        <f>IF($H314=0,"",VLOOKUP($G314,Data!$G$3:$BA$2935,32,FALSE))</f>
        <v/>
      </c>
      <c r="AN314" s="4" t="str">
        <f>IF($H314=0,"",VLOOKUP($G314,Data!$G$3:$BA$2935,33,FALSE))</f>
        <v/>
      </c>
      <c r="AO314" s="4" t="str">
        <f>IF($H314=0,"",VLOOKUP($G314,Data!$G$3:$BA$2935,34,FALSE))</f>
        <v/>
      </c>
      <c r="AP314" s="4" t="str">
        <f>IF($H314=0,"",VLOOKUP($G314,Data!$G$3:$BA$2935,35,FALSE))</f>
        <v/>
      </c>
      <c r="AQ314" s="4" t="str">
        <f>IF($H314=0,"",VLOOKUP($G314,Data!$G$3:$BA$2935,36,FALSE))</f>
        <v/>
      </c>
      <c r="AR314" s="4" t="str">
        <f>IF($H314=0,"",VLOOKUP($G314,Data!$G$3:$BA$2935,37,FALSE))</f>
        <v/>
      </c>
      <c r="AS314" s="4" t="str">
        <f>IF($H314=0,"",VLOOKUP($G314,Data!$G$3:$BA$2935,38,FALSE))</f>
        <v/>
      </c>
      <c r="AT314" s="4" t="str">
        <f>IF($H314=0,"",VLOOKUP($G314,Data!$G$3:$BA$2935,39,FALSE))</f>
        <v/>
      </c>
    </row>
    <row r="315" spans="1:46" x14ac:dyDescent="0.25">
      <c r="A315" s="4">
        <f>PSSE!A317</f>
        <v>959111</v>
      </c>
      <c r="B315" s="4" t="str">
        <f>PSSE!B317</f>
        <v>SONTRA1_H1</v>
      </c>
      <c r="C315" s="4">
        <f>PSSE!D317</f>
        <v>11</v>
      </c>
      <c r="D315" s="4">
        <f>PSSE!E317</f>
        <v>38.799999999999997</v>
      </c>
      <c r="E315" s="4" t="str">
        <f>PSSE!F317</f>
        <v>TD</v>
      </c>
      <c r="F315" s="4">
        <f>PSSE!G317</f>
        <v>1</v>
      </c>
      <c r="G315" s="4" t="str">
        <f t="shared" si="5"/>
        <v>GOV1138.8TD1</v>
      </c>
      <c r="H315" s="4">
        <f>COUNTIF(Data!$G$3:$BA$2935,GOV!$G315)</f>
        <v>1</v>
      </c>
      <c r="I315" s="4" t="str">
        <f>IF($H315=0,"",VLOOKUP($G315,Data!$G$3:$BA$2935,2,FALSE))</f>
        <v>'HYGOV'</v>
      </c>
      <c r="J315" s="4">
        <f>PSSE!C317</f>
        <v>1</v>
      </c>
      <c r="K315" s="4">
        <f>IF($H315=0,"",VLOOKUP($G315,Data!$G$3:$BA$2935,4,FALSE))</f>
        <v>0.06</v>
      </c>
      <c r="L315" s="4">
        <f>IF($H315=0,"",VLOOKUP($G315,Data!$G$3:$BA$2935,5,FALSE))</f>
        <v>0.4</v>
      </c>
      <c r="M315" s="4">
        <f>IF($H315=0,"",VLOOKUP($G315,Data!$G$3:$BA$2935,6,FALSE))</f>
        <v>3</v>
      </c>
      <c r="N315" s="4">
        <f>IF($H315=0,"",VLOOKUP($G315,Data!$G$3:$BA$2935,7,FALSE))</f>
        <v>9.9000000000000005E-2</v>
      </c>
      <c r="O315" s="4">
        <f>IF($H315=0,"",VLOOKUP($G315,Data!$G$3:$BA$2935,8,FALSE))</f>
        <v>0.4</v>
      </c>
      <c r="P315" s="4">
        <f>IF($H315=0,"",VLOOKUP($G315,Data!$G$3:$BA$2935,9,FALSE))</f>
        <v>0.15</v>
      </c>
      <c r="Q315" s="4">
        <f>IF($H315=0,"",VLOOKUP($G315,Data!$G$3:$BA$2935,10,FALSE))</f>
        <v>1</v>
      </c>
      <c r="R315" s="4">
        <f>IF($H315=0,"",VLOOKUP($G315,Data!$G$3:$BA$2935,11,FALSE))</f>
        <v>0.1</v>
      </c>
      <c r="S315" s="4">
        <f>IF($H315=0,"",VLOOKUP($G315,Data!$G$3:$BA$2935,12,FALSE))</f>
        <v>1.35</v>
      </c>
      <c r="T315" s="4">
        <f>IF($H315=0,"",VLOOKUP($G315,Data!$G$3:$BA$2935,13,FALSE))</f>
        <v>1.4</v>
      </c>
      <c r="U315" s="4">
        <f>IF($H315=0,"",VLOOKUP($G315,Data!$G$3:$BA$2935,14,FALSE))</f>
        <v>0.1</v>
      </c>
      <c r="V315" s="4">
        <f>IF($H315=0,"",VLOOKUP($G315,Data!$G$3:$BA$2935,15,FALSE))</f>
        <v>0.1</v>
      </c>
      <c r="W315" s="4" t="str">
        <f>IF($H315=0,"",VLOOKUP($G315,Data!$G$3:$BA$2935,16,FALSE))</f>
        <v>/</v>
      </c>
      <c r="X315" s="4" t="str">
        <f>IF($H315=0,"",VLOOKUP($G315,Data!$G$3:$BA$2935,17,FALSE))</f>
        <v>/</v>
      </c>
      <c r="Y315" s="4" t="str">
        <f>IF($H315=0,"",VLOOKUP($G315,Data!$G$3:$BA$2935,18,FALSE))</f>
        <v/>
      </c>
      <c r="Z315" s="4" t="str">
        <f>IF($H315=0,"",VLOOKUP($G315,Data!$G$3:$BA$2935,19,FALSE))</f>
        <v/>
      </c>
      <c r="AA315" s="4" t="str">
        <f>IF($H315=0,"",VLOOKUP($G315,Data!$G$3:$BA$2935,20,FALSE))</f>
        <v/>
      </c>
      <c r="AB315" s="4" t="str">
        <f>IF($H315=0,"",VLOOKUP($G315,Data!$G$3:$BA$2935,21,FALSE))</f>
        <v/>
      </c>
      <c r="AC315" s="4" t="str">
        <f>IF($H315=0,"",VLOOKUP($G315,Data!$G$3:$BA$2935,22,FALSE))</f>
        <v/>
      </c>
      <c r="AD315" s="4" t="str">
        <f>IF($H315=0,"",VLOOKUP($G315,Data!$G$3:$BA$2935,23,FALSE))</f>
        <v/>
      </c>
      <c r="AE315" s="4" t="str">
        <f>IF($H315=0,"",VLOOKUP($G315,Data!$G$3:$BA$2935,24,FALSE))</f>
        <v/>
      </c>
      <c r="AF315" s="4" t="str">
        <f>IF($H315=0,"",VLOOKUP($G315,Data!$G$3:$BA$2935,25,FALSE))</f>
        <v/>
      </c>
      <c r="AG315" s="4" t="str">
        <f>IF($H315=0,"",VLOOKUP($G315,Data!$G$3:$BA$2935,26,FALSE))</f>
        <v/>
      </c>
      <c r="AH315" s="4" t="str">
        <f>IF($H315=0,"",VLOOKUP($G315,Data!$G$3:$BA$2935,27,FALSE))</f>
        <v/>
      </c>
      <c r="AI315" s="4" t="str">
        <f>IF($H315=0,"",VLOOKUP($G315,Data!$G$3:$BA$2935,28,FALSE))</f>
        <v/>
      </c>
      <c r="AJ315" s="4" t="str">
        <f>IF($H315=0,"",VLOOKUP($G315,Data!$G$3:$BA$2935,29,FALSE))</f>
        <v/>
      </c>
      <c r="AK315" s="4" t="str">
        <f>IF($H315=0,"",VLOOKUP($G315,Data!$G$3:$BA$2935,30,FALSE))</f>
        <v/>
      </c>
      <c r="AL315" s="4" t="str">
        <f>IF($H315=0,"",VLOOKUP($G315,Data!$G$3:$BA$2935,31,FALSE))</f>
        <v/>
      </c>
      <c r="AM315" s="4" t="str">
        <f>IF($H315=0,"",VLOOKUP($G315,Data!$G$3:$BA$2935,32,FALSE))</f>
        <v/>
      </c>
      <c r="AN315" s="4" t="str">
        <f>IF($H315=0,"",VLOOKUP($G315,Data!$G$3:$BA$2935,33,FALSE))</f>
        <v/>
      </c>
      <c r="AO315" s="4" t="str">
        <f>IF($H315=0,"",VLOOKUP($G315,Data!$G$3:$BA$2935,34,FALSE))</f>
        <v/>
      </c>
      <c r="AP315" s="4" t="str">
        <f>IF($H315=0,"",VLOOKUP($G315,Data!$G$3:$BA$2935,35,FALSE))</f>
        <v/>
      </c>
      <c r="AQ315" s="4" t="str">
        <f>IF($H315=0,"",VLOOKUP($G315,Data!$G$3:$BA$2935,36,FALSE))</f>
        <v/>
      </c>
      <c r="AR315" s="4" t="str">
        <f>IF($H315=0,"",VLOOKUP($G315,Data!$G$3:$BA$2935,37,FALSE))</f>
        <v/>
      </c>
      <c r="AS315" s="4" t="str">
        <f>IF($H315=0,"",VLOOKUP($G315,Data!$G$3:$BA$2935,38,FALSE))</f>
        <v/>
      </c>
      <c r="AT315" s="4" t="str">
        <f>IF($H315=0,"",VLOOKUP($G315,Data!$G$3:$BA$2935,39,FALSE))</f>
        <v/>
      </c>
    </row>
    <row r="316" spans="1:46" x14ac:dyDescent="0.25">
      <c r="A316" s="4">
        <f>PSSE!A318</f>
        <v>959121</v>
      </c>
      <c r="B316" s="4" t="str">
        <f>PSSE!B318</f>
        <v>POE-H1</v>
      </c>
      <c r="C316" s="4">
        <f>PSSE!D318</f>
        <v>10.5</v>
      </c>
      <c r="D316" s="4">
        <f>PSSE!E318</f>
        <v>20</v>
      </c>
      <c r="E316" s="4" t="str">
        <f>PSSE!F318</f>
        <v>TD</v>
      </c>
      <c r="F316" s="4">
        <f>PSSE!G318</f>
        <v>1</v>
      </c>
      <c r="G316" s="4" t="str">
        <f t="shared" si="5"/>
        <v>GOV10.520TD1</v>
      </c>
      <c r="H316" s="4">
        <f>COUNTIF(Data!$G$3:$BA$2935,GOV!$G316)</f>
        <v>1</v>
      </c>
      <c r="I316" s="4" t="str">
        <f>IF($H316=0,"",VLOOKUP($G316,Data!$G$3:$BA$2935,2,FALSE))</f>
        <v>'HYGOV'</v>
      </c>
      <c r="J316" s="4">
        <f>PSSE!C318</f>
        <v>1</v>
      </c>
      <c r="K316" s="4">
        <f>IF($H316=0,"",VLOOKUP($G316,Data!$G$3:$BA$2935,4,FALSE))</f>
        <v>0.06</v>
      </c>
      <c r="L316" s="4">
        <f>IF($H316=0,"",VLOOKUP($G316,Data!$G$3:$BA$2935,5,FALSE))</f>
        <v>0.4</v>
      </c>
      <c r="M316" s="4">
        <f>IF($H316=0,"",VLOOKUP($G316,Data!$G$3:$BA$2935,6,FALSE))</f>
        <v>3</v>
      </c>
      <c r="N316" s="4">
        <f>IF($H316=0,"",VLOOKUP($G316,Data!$G$3:$BA$2935,7,FALSE))</f>
        <v>9.9000000000000005E-2</v>
      </c>
      <c r="O316" s="4">
        <f>IF($H316=0,"",VLOOKUP($G316,Data!$G$3:$BA$2935,8,FALSE))</f>
        <v>0.4</v>
      </c>
      <c r="P316" s="4">
        <f>IF($H316=0,"",VLOOKUP($G316,Data!$G$3:$BA$2935,9,FALSE))</f>
        <v>0.15</v>
      </c>
      <c r="Q316" s="4">
        <f>IF($H316=0,"",VLOOKUP($G316,Data!$G$3:$BA$2935,10,FALSE))</f>
        <v>1</v>
      </c>
      <c r="R316" s="4">
        <f>IF($H316=0,"",VLOOKUP($G316,Data!$G$3:$BA$2935,11,FALSE))</f>
        <v>0.1</v>
      </c>
      <c r="S316" s="4">
        <f>IF($H316=0,"",VLOOKUP($G316,Data!$G$3:$BA$2935,12,FALSE))</f>
        <v>1.35</v>
      </c>
      <c r="T316" s="4">
        <f>IF($H316=0,"",VLOOKUP($G316,Data!$G$3:$BA$2935,13,FALSE))</f>
        <v>1.4</v>
      </c>
      <c r="U316" s="4">
        <f>IF($H316=0,"",VLOOKUP($G316,Data!$G$3:$BA$2935,14,FALSE))</f>
        <v>0.1</v>
      </c>
      <c r="V316" s="4">
        <f>IF($H316=0,"",VLOOKUP($G316,Data!$G$3:$BA$2935,15,FALSE))</f>
        <v>0.1</v>
      </c>
      <c r="W316" s="4" t="str">
        <f>IF($H316=0,"",VLOOKUP($G316,Data!$G$3:$BA$2935,16,FALSE))</f>
        <v>/</v>
      </c>
      <c r="X316" s="4" t="str">
        <f>IF($H316=0,"",VLOOKUP($G316,Data!$G$3:$BA$2935,17,FALSE))</f>
        <v>/</v>
      </c>
      <c r="Y316" s="4" t="str">
        <f>IF($H316=0,"",VLOOKUP($G316,Data!$G$3:$BA$2935,18,FALSE))</f>
        <v/>
      </c>
      <c r="Z316" s="4" t="str">
        <f>IF($H316=0,"",VLOOKUP($G316,Data!$G$3:$BA$2935,19,FALSE))</f>
        <v/>
      </c>
      <c r="AA316" s="4" t="str">
        <f>IF($H316=0,"",VLOOKUP($G316,Data!$G$3:$BA$2935,20,FALSE))</f>
        <v/>
      </c>
      <c r="AB316" s="4" t="str">
        <f>IF($H316=0,"",VLOOKUP($G316,Data!$G$3:$BA$2935,21,FALSE))</f>
        <v/>
      </c>
      <c r="AC316" s="4" t="str">
        <f>IF($H316=0,"",VLOOKUP($G316,Data!$G$3:$BA$2935,22,FALSE))</f>
        <v/>
      </c>
      <c r="AD316" s="4" t="str">
        <f>IF($H316=0,"",VLOOKUP($G316,Data!$G$3:$BA$2935,23,FALSE))</f>
        <v/>
      </c>
      <c r="AE316" s="4" t="str">
        <f>IF($H316=0,"",VLOOKUP($G316,Data!$G$3:$BA$2935,24,FALSE))</f>
        <v/>
      </c>
      <c r="AF316" s="4" t="str">
        <f>IF($H316=0,"",VLOOKUP($G316,Data!$G$3:$BA$2935,25,FALSE))</f>
        <v/>
      </c>
      <c r="AG316" s="4" t="str">
        <f>IF($H316=0,"",VLOOKUP($G316,Data!$G$3:$BA$2935,26,FALSE))</f>
        <v/>
      </c>
      <c r="AH316" s="4" t="str">
        <f>IF($H316=0,"",VLOOKUP($G316,Data!$G$3:$BA$2935,27,FALSE))</f>
        <v/>
      </c>
      <c r="AI316" s="4" t="str">
        <f>IF($H316=0,"",VLOOKUP($G316,Data!$G$3:$BA$2935,28,FALSE))</f>
        <v/>
      </c>
      <c r="AJ316" s="4" t="str">
        <f>IF($H316=0,"",VLOOKUP($G316,Data!$G$3:$BA$2935,29,FALSE))</f>
        <v/>
      </c>
      <c r="AK316" s="4" t="str">
        <f>IF($H316=0,"",VLOOKUP($G316,Data!$G$3:$BA$2935,30,FALSE))</f>
        <v/>
      </c>
      <c r="AL316" s="4" t="str">
        <f>IF($H316=0,"",VLOOKUP($G316,Data!$G$3:$BA$2935,31,FALSE))</f>
        <v/>
      </c>
      <c r="AM316" s="4" t="str">
        <f>IF($H316=0,"",VLOOKUP($G316,Data!$G$3:$BA$2935,32,FALSE))</f>
        <v/>
      </c>
      <c r="AN316" s="4" t="str">
        <f>IF($H316=0,"",VLOOKUP($G316,Data!$G$3:$BA$2935,33,FALSE))</f>
        <v/>
      </c>
      <c r="AO316" s="4" t="str">
        <f>IF($H316=0,"",VLOOKUP($G316,Data!$G$3:$BA$2935,34,FALSE))</f>
        <v/>
      </c>
      <c r="AP316" s="4" t="str">
        <f>IF($H316=0,"",VLOOKUP($G316,Data!$G$3:$BA$2935,35,FALSE))</f>
        <v/>
      </c>
      <c r="AQ316" s="4" t="str">
        <f>IF($H316=0,"",VLOOKUP($G316,Data!$G$3:$BA$2935,36,FALSE))</f>
        <v/>
      </c>
      <c r="AR316" s="4" t="str">
        <f>IF($H316=0,"",VLOOKUP($G316,Data!$G$3:$BA$2935,37,FALSE))</f>
        <v/>
      </c>
      <c r="AS316" s="4" t="str">
        <f>IF($H316=0,"",VLOOKUP($G316,Data!$G$3:$BA$2935,38,FALSE))</f>
        <v/>
      </c>
      <c r="AT316" s="4" t="str">
        <f>IF($H316=0,"",VLOOKUP($G316,Data!$G$3:$BA$2935,39,FALSE))</f>
        <v/>
      </c>
    </row>
    <row r="317" spans="1:46" x14ac:dyDescent="0.25">
      <c r="A317" s="4">
        <f>PSSE!A319</f>
        <v>959131</v>
      </c>
      <c r="B317" s="4" t="str">
        <f>PSSE!B319</f>
        <v>BOKO_H1</v>
      </c>
      <c r="C317" s="4">
        <f>PSSE!D319</f>
        <v>10.5</v>
      </c>
      <c r="D317" s="4">
        <f>PSSE!E319</f>
        <v>20</v>
      </c>
      <c r="E317" s="4" t="str">
        <f>PSSE!F319</f>
        <v>TD</v>
      </c>
      <c r="F317" s="4">
        <f>PSSE!G319</f>
        <v>1</v>
      </c>
      <c r="G317" s="4" t="str">
        <f t="shared" si="5"/>
        <v>GOV10.520TD1</v>
      </c>
      <c r="H317" s="4">
        <f>COUNTIF(Data!$G$3:$BA$2935,GOV!$G317)</f>
        <v>1</v>
      </c>
      <c r="I317" s="4" t="str">
        <f>IF($H317=0,"",VLOOKUP($G317,Data!$G$3:$BA$2935,2,FALSE))</f>
        <v>'HYGOV'</v>
      </c>
      <c r="J317" s="4">
        <f>PSSE!C319</f>
        <v>1</v>
      </c>
      <c r="K317" s="4">
        <f>IF($H317=0,"",VLOOKUP($G317,Data!$G$3:$BA$2935,4,FALSE))</f>
        <v>0.06</v>
      </c>
      <c r="L317" s="4">
        <f>IF($H317=0,"",VLOOKUP($G317,Data!$G$3:$BA$2935,5,FALSE))</f>
        <v>0.4</v>
      </c>
      <c r="M317" s="4">
        <f>IF($H317=0,"",VLOOKUP($G317,Data!$G$3:$BA$2935,6,FALSE))</f>
        <v>3</v>
      </c>
      <c r="N317" s="4">
        <f>IF($H317=0,"",VLOOKUP($G317,Data!$G$3:$BA$2935,7,FALSE))</f>
        <v>9.9000000000000005E-2</v>
      </c>
      <c r="O317" s="4">
        <f>IF($H317=0,"",VLOOKUP($G317,Data!$G$3:$BA$2935,8,FALSE))</f>
        <v>0.4</v>
      </c>
      <c r="P317" s="4">
        <f>IF($H317=0,"",VLOOKUP($G317,Data!$G$3:$BA$2935,9,FALSE))</f>
        <v>0.15</v>
      </c>
      <c r="Q317" s="4">
        <f>IF($H317=0,"",VLOOKUP($G317,Data!$G$3:$BA$2935,10,FALSE))</f>
        <v>1</v>
      </c>
      <c r="R317" s="4">
        <f>IF($H317=0,"",VLOOKUP($G317,Data!$G$3:$BA$2935,11,FALSE))</f>
        <v>0.1</v>
      </c>
      <c r="S317" s="4">
        <f>IF($H317=0,"",VLOOKUP($G317,Data!$G$3:$BA$2935,12,FALSE))</f>
        <v>1.35</v>
      </c>
      <c r="T317" s="4">
        <f>IF($H317=0,"",VLOOKUP($G317,Data!$G$3:$BA$2935,13,FALSE))</f>
        <v>1.4</v>
      </c>
      <c r="U317" s="4">
        <f>IF($H317=0,"",VLOOKUP($G317,Data!$G$3:$BA$2935,14,FALSE))</f>
        <v>0.1</v>
      </c>
      <c r="V317" s="4">
        <f>IF($H317=0,"",VLOOKUP($G317,Data!$G$3:$BA$2935,15,FALSE))</f>
        <v>0.1</v>
      </c>
      <c r="W317" s="4" t="str">
        <f>IF($H317=0,"",VLOOKUP($G317,Data!$G$3:$BA$2935,16,FALSE))</f>
        <v>/</v>
      </c>
      <c r="X317" s="4" t="str">
        <f>IF($H317=0,"",VLOOKUP($G317,Data!$G$3:$BA$2935,17,FALSE))</f>
        <v>/</v>
      </c>
      <c r="Y317" s="4" t="str">
        <f>IF($H317=0,"",VLOOKUP($G317,Data!$G$3:$BA$2935,18,FALSE))</f>
        <v/>
      </c>
      <c r="Z317" s="4" t="str">
        <f>IF($H317=0,"",VLOOKUP($G317,Data!$G$3:$BA$2935,19,FALSE))</f>
        <v/>
      </c>
      <c r="AA317" s="4" t="str">
        <f>IF($H317=0,"",VLOOKUP($G317,Data!$G$3:$BA$2935,20,FALSE))</f>
        <v/>
      </c>
      <c r="AB317" s="4" t="str">
        <f>IF($H317=0,"",VLOOKUP($G317,Data!$G$3:$BA$2935,21,FALSE))</f>
        <v/>
      </c>
      <c r="AC317" s="4" t="str">
        <f>IF($H317=0,"",VLOOKUP($G317,Data!$G$3:$BA$2935,22,FALSE))</f>
        <v/>
      </c>
      <c r="AD317" s="4" t="str">
        <f>IF($H317=0,"",VLOOKUP($G317,Data!$G$3:$BA$2935,23,FALSE))</f>
        <v/>
      </c>
      <c r="AE317" s="4" t="str">
        <f>IF($H317=0,"",VLOOKUP($G317,Data!$G$3:$BA$2935,24,FALSE))</f>
        <v/>
      </c>
      <c r="AF317" s="4" t="str">
        <f>IF($H317=0,"",VLOOKUP($G317,Data!$G$3:$BA$2935,25,FALSE))</f>
        <v/>
      </c>
      <c r="AG317" s="4" t="str">
        <f>IF($H317=0,"",VLOOKUP($G317,Data!$G$3:$BA$2935,26,FALSE))</f>
        <v/>
      </c>
      <c r="AH317" s="4" t="str">
        <f>IF($H317=0,"",VLOOKUP($G317,Data!$G$3:$BA$2935,27,FALSE))</f>
        <v/>
      </c>
      <c r="AI317" s="4" t="str">
        <f>IF($H317=0,"",VLOOKUP($G317,Data!$G$3:$BA$2935,28,FALSE))</f>
        <v/>
      </c>
      <c r="AJ317" s="4" t="str">
        <f>IF($H317=0,"",VLOOKUP($G317,Data!$G$3:$BA$2935,29,FALSE))</f>
        <v/>
      </c>
      <c r="AK317" s="4" t="str">
        <f>IF($H317=0,"",VLOOKUP($G317,Data!$G$3:$BA$2935,30,FALSE))</f>
        <v/>
      </c>
      <c r="AL317" s="4" t="str">
        <f>IF($H317=0,"",VLOOKUP($G317,Data!$G$3:$BA$2935,31,FALSE))</f>
        <v/>
      </c>
      <c r="AM317" s="4" t="str">
        <f>IF($H317=0,"",VLOOKUP($G317,Data!$G$3:$BA$2935,32,FALSE))</f>
        <v/>
      </c>
      <c r="AN317" s="4" t="str">
        <f>IF($H317=0,"",VLOOKUP($G317,Data!$G$3:$BA$2935,33,FALSE))</f>
        <v/>
      </c>
      <c r="AO317" s="4" t="str">
        <f>IF($H317=0,"",VLOOKUP($G317,Data!$G$3:$BA$2935,34,FALSE))</f>
        <v/>
      </c>
      <c r="AP317" s="4" t="str">
        <f>IF($H317=0,"",VLOOKUP($G317,Data!$G$3:$BA$2935,35,FALSE))</f>
        <v/>
      </c>
      <c r="AQ317" s="4" t="str">
        <f>IF($H317=0,"",VLOOKUP($G317,Data!$G$3:$BA$2935,36,FALSE))</f>
        <v/>
      </c>
      <c r="AR317" s="4" t="str">
        <f>IF($H317=0,"",VLOOKUP($G317,Data!$G$3:$BA$2935,37,FALSE))</f>
        <v/>
      </c>
      <c r="AS317" s="4" t="str">
        <f>IF($H317=0,"",VLOOKUP($G317,Data!$G$3:$BA$2935,38,FALSE))</f>
        <v/>
      </c>
      <c r="AT317" s="4" t="str">
        <f>IF($H317=0,"",VLOOKUP($G317,Data!$G$3:$BA$2935,39,FALSE))</f>
        <v/>
      </c>
    </row>
    <row r="318" spans="1:46" x14ac:dyDescent="0.25">
      <c r="A318" s="4">
        <f>PSSE!A320</f>
        <v>959141</v>
      </c>
      <c r="B318" s="4" t="str">
        <f>PSSE!B320</f>
        <v>DAKPSI_H1</v>
      </c>
      <c r="C318" s="4">
        <f>PSSE!D320</f>
        <v>10.5</v>
      </c>
      <c r="D318" s="4">
        <f>PSSE!E320</f>
        <v>20</v>
      </c>
      <c r="E318" s="4" t="str">
        <f>PSSE!F320</f>
        <v>TD</v>
      </c>
      <c r="F318" s="4">
        <f>PSSE!G320</f>
        <v>1</v>
      </c>
      <c r="G318" s="4" t="str">
        <f t="shared" si="5"/>
        <v>GOV10.520TD1</v>
      </c>
      <c r="H318" s="4">
        <f>COUNTIF(Data!$G$3:$BA$2935,GOV!$G318)</f>
        <v>1</v>
      </c>
      <c r="I318" s="4" t="str">
        <f>IF($H318=0,"",VLOOKUP($G318,Data!$G$3:$BA$2935,2,FALSE))</f>
        <v>'HYGOV'</v>
      </c>
      <c r="J318" s="4">
        <f>PSSE!C320</f>
        <v>1</v>
      </c>
      <c r="K318" s="4">
        <f>IF($H318=0,"",VLOOKUP($G318,Data!$G$3:$BA$2935,4,FALSE))</f>
        <v>0.06</v>
      </c>
      <c r="L318" s="4">
        <f>IF($H318=0,"",VLOOKUP($G318,Data!$G$3:$BA$2935,5,FALSE))</f>
        <v>0.4</v>
      </c>
      <c r="M318" s="4">
        <f>IF($H318=0,"",VLOOKUP($G318,Data!$G$3:$BA$2935,6,FALSE))</f>
        <v>3</v>
      </c>
      <c r="N318" s="4">
        <f>IF($H318=0,"",VLOOKUP($G318,Data!$G$3:$BA$2935,7,FALSE))</f>
        <v>9.9000000000000005E-2</v>
      </c>
      <c r="O318" s="4">
        <f>IF($H318=0,"",VLOOKUP($G318,Data!$G$3:$BA$2935,8,FALSE))</f>
        <v>0.4</v>
      </c>
      <c r="P318" s="4">
        <f>IF($H318=0,"",VLOOKUP($G318,Data!$G$3:$BA$2935,9,FALSE))</f>
        <v>0.15</v>
      </c>
      <c r="Q318" s="4">
        <f>IF($H318=0,"",VLOOKUP($G318,Data!$G$3:$BA$2935,10,FALSE))</f>
        <v>1</v>
      </c>
      <c r="R318" s="4">
        <f>IF($H318=0,"",VLOOKUP($G318,Data!$G$3:$BA$2935,11,FALSE))</f>
        <v>0.1</v>
      </c>
      <c r="S318" s="4">
        <f>IF($H318=0,"",VLOOKUP($G318,Data!$G$3:$BA$2935,12,FALSE))</f>
        <v>1.35</v>
      </c>
      <c r="T318" s="4">
        <f>IF($H318=0,"",VLOOKUP($G318,Data!$G$3:$BA$2935,13,FALSE))</f>
        <v>1.4</v>
      </c>
      <c r="U318" s="4">
        <f>IF($H318=0,"",VLOOKUP($G318,Data!$G$3:$BA$2935,14,FALSE))</f>
        <v>0.1</v>
      </c>
      <c r="V318" s="4">
        <f>IF($H318=0,"",VLOOKUP($G318,Data!$G$3:$BA$2935,15,FALSE))</f>
        <v>0.1</v>
      </c>
      <c r="W318" s="4" t="str">
        <f>IF($H318=0,"",VLOOKUP($G318,Data!$G$3:$BA$2935,16,FALSE))</f>
        <v>/</v>
      </c>
      <c r="X318" s="4" t="str">
        <f>IF($H318=0,"",VLOOKUP($G318,Data!$G$3:$BA$2935,17,FALSE))</f>
        <v>/</v>
      </c>
      <c r="Y318" s="4" t="str">
        <f>IF($H318=0,"",VLOOKUP($G318,Data!$G$3:$BA$2935,18,FALSE))</f>
        <v/>
      </c>
      <c r="Z318" s="4" t="str">
        <f>IF($H318=0,"",VLOOKUP($G318,Data!$G$3:$BA$2935,19,FALSE))</f>
        <v/>
      </c>
      <c r="AA318" s="4" t="str">
        <f>IF($H318=0,"",VLOOKUP($G318,Data!$G$3:$BA$2935,20,FALSE))</f>
        <v/>
      </c>
      <c r="AB318" s="4" t="str">
        <f>IF($H318=0,"",VLOOKUP($G318,Data!$G$3:$BA$2935,21,FALSE))</f>
        <v/>
      </c>
      <c r="AC318" s="4" t="str">
        <f>IF($H318=0,"",VLOOKUP($G318,Data!$G$3:$BA$2935,22,FALSE))</f>
        <v/>
      </c>
      <c r="AD318" s="4" t="str">
        <f>IF($H318=0,"",VLOOKUP($G318,Data!$G$3:$BA$2935,23,FALSE))</f>
        <v/>
      </c>
      <c r="AE318" s="4" t="str">
        <f>IF($H318=0,"",VLOOKUP($G318,Data!$G$3:$BA$2935,24,FALSE))</f>
        <v/>
      </c>
      <c r="AF318" s="4" t="str">
        <f>IF($H318=0,"",VLOOKUP($G318,Data!$G$3:$BA$2935,25,FALSE))</f>
        <v/>
      </c>
      <c r="AG318" s="4" t="str">
        <f>IF($H318=0,"",VLOOKUP($G318,Data!$G$3:$BA$2935,26,FALSE))</f>
        <v/>
      </c>
      <c r="AH318" s="4" t="str">
        <f>IF($H318=0,"",VLOOKUP($G318,Data!$G$3:$BA$2935,27,FALSE))</f>
        <v/>
      </c>
      <c r="AI318" s="4" t="str">
        <f>IF($H318=0,"",VLOOKUP($G318,Data!$G$3:$BA$2935,28,FALSE))</f>
        <v/>
      </c>
      <c r="AJ318" s="4" t="str">
        <f>IF($H318=0,"",VLOOKUP($G318,Data!$G$3:$BA$2935,29,FALSE))</f>
        <v/>
      </c>
      <c r="AK318" s="4" t="str">
        <f>IF($H318=0,"",VLOOKUP($G318,Data!$G$3:$BA$2935,30,FALSE))</f>
        <v/>
      </c>
      <c r="AL318" s="4" t="str">
        <f>IF($H318=0,"",VLOOKUP($G318,Data!$G$3:$BA$2935,31,FALSE))</f>
        <v/>
      </c>
      <c r="AM318" s="4" t="str">
        <f>IF($H318=0,"",VLOOKUP($G318,Data!$G$3:$BA$2935,32,FALSE))</f>
        <v/>
      </c>
      <c r="AN318" s="4" t="str">
        <f>IF($H318=0,"",VLOOKUP($G318,Data!$G$3:$BA$2935,33,FALSE))</f>
        <v/>
      </c>
      <c r="AO318" s="4" t="str">
        <f>IF($H318=0,"",VLOOKUP($G318,Data!$G$3:$BA$2935,34,FALSE))</f>
        <v/>
      </c>
      <c r="AP318" s="4" t="str">
        <f>IF($H318=0,"",VLOOKUP($G318,Data!$G$3:$BA$2935,35,FALSE))</f>
        <v/>
      </c>
      <c r="AQ318" s="4" t="str">
        <f>IF($H318=0,"",VLOOKUP($G318,Data!$G$3:$BA$2935,36,FALSE))</f>
        <v/>
      </c>
      <c r="AR318" s="4" t="str">
        <f>IF($H318=0,"",VLOOKUP($G318,Data!$G$3:$BA$2935,37,FALSE))</f>
        <v/>
      </c>
      <c r="AS318" s="4" t="str">
        <f>IF($H318=0,"",VLOOKUP($G318,Data!$G$3:$BA$2935,38,FALSE))</f>
        <v/>
      </c>
      <c r="AT318" s="4" t="str">
        <f>IF($H318=0,"",VLOOKUP($G318,Data!$G$3:$BA$2935,39,FALSE))</f>
        <v/>
      </c>
    </row>
    <row r="319" spans="1:46" x14ac:dyDescent="0.25">
      <c r="A319" s="4">
        <f>PSSE!A321</f>
        <v>959142</v>
      </c>
      <c r="B319" s="4" t="str">
        <f>PSSE!B321</f>
        <v>DAKPSI5_H1</v>
      </c>
      <c r="C319" s="4">
        <f>PSSE!D321</f>
        <v>10.5</v>
      </c>
      <c r="D319" s="4">
        <f>PSSE!E321</f>
        <v>20</v>
      </c>
      <c r="E319" s="4" t="str">
        <f>PSSE!F321</f>
        <v>TD</v>
      </c>
      <c r="F319" s="4">
        <f>PSSE!G321</f>
        <v>1</v>
      </c>
      <c r="G319" s="4" t="str">
        <f t="shared" si="5"/>
        <v>GOV10.520TD1</v>
      </c>
      <c r="H319" s="4">
        <f>COUNTIF(Data!$G$3:$BA$2935,GOV!$G319)</f>
        <v>1</v>
      </c>
      <c r="I319" s="4" t="str">
        <f>IF($H319=0,"",VLOOKUP($G319,Data!$G$3:$BA$2935,2,FALSE))</f>
        <v>'HYGOV'</v>
      </c>
      <c r="J319" s="4">
        <f>PSSE!C321</f>
        <v>1</v>
      </c>
      <c r="K319" s="4">
        <f>IF($H319=0,"",VLOOKUP($G319,Data!$G$3:$BA$2935,4,FALSE))</f>
        <v>0.06</v>
      </c>
      <c r="L319" s="4">
        <f>IF($H319=0,"",VLOOKUP($G319,Data!$G$3:$BA$2935,5,FALSE))</f>
        <v>0.4</v>
      </c>
      <c r="M319" s="4">
        <f>IF($H319=0,"",VLOOKUP($G319,Data!$G$3:$BA$2935,6,FALSE))</f>
        <v>3</v>
      </c>
      <c r="N319" s="4">
        <f>IF($H319=0,"",VLOOKUP($G319,Data!$G$3:$BA$2935,7,FALSE))</f>
        <v>9.9000000000000005E-2</v>
      </c>
      <c r="O319" s="4">
        <f>IF($H319=0,"",VLOOKUP($G319,Data!$G$3:$BA$2935,8,FALSE))</f>
        <v>0.4</v>
      </c>
      <c r="P319" s="4">
        <f>IF($H319=0,"",VLOOKUP($G319,Data!$G$3:$BA$2935,9,FALSE))</f>
        <v>0.15</v>
      </c>
      <c r="Q319" s="4">
        <f>IF($H319=0,"",VLOOKUP($G319,Data!$G$3:$BA$2935,10,FALSE))</f>
        <v>1</v>
      </c>
      <c r="R319" s="4">
        <f>IF($H319=0,"",VLOOKUP($G319,Data!$G$3:$BA$2935,11,FALSE))</f>
        <v>0.1</v>
      </c>
      <c r="S319" s="4">
        <f>IF($H319=0,"",VLOOKUP($G319,Data!$G$3:$BA$2935,12,FALSE))</f>
        <v>1.35</v>
      </c>
      <c r="T319" s="4">
        <f>IF($H319=0,"",VLOOKUP($G319,Data!$G$3:$BA$2935,13,FALSE))</f>
        <v>1.4</v>
      </c>
      <c r="U319" s="4">
        <f>IF($H319=0,"",VLOOKUP($G319,Data!$G$3:$BA$2935,14,FALSE))</f>
        <v>0.1</v>
      </c>
      <c r="V319" s="4">
        <f>IF($H319=0,"",VLOOKUP($G319,Data!$G$3:$BA$2935,15,FALSE))</f>
        <v>0.1</v>
      </c>
      <c r="W319" s="4" t="str">
        <f>IF($H319=0,"",VLOOKUP($G319,Data!$G$3:$BA$2935,16,FALSE))</f>
        <v>/</v>
      </c>
      <c r="X319" s="4" t="str">
        <f>IF($H319=0,"",VLOOKUP($G319,Data!$G$3:$BA$2935,17,FALSE))</f>
        <v>/</v>
      </c>
      <c r="Y319" s="4" t="str">
        <f>IF($H319=0,"",VLOOKUP($G319,Data!$G$3:$BA$2935,18,FALSE))</f>
        <v/>
      </c>
      <c r="Z319" s="4" t="str">
        <f>IF($H319=0,"",VLOOKUP($G319,Data!$G$3:$BA$2935,19,FALSE))</f>
        <v/>
      </c>
      <c r="AA319" s="4" t="str">
        <f>IF($H319=0,"",VLOOKUP($G319,Data!$G$3:$BA$2935,20,FALSE))</f>
        <v/>
      </c>
      <c r="AB319" s="4" t="str">
        <f>IF($H319=0,"",VLOOKUP($G319,Data!$G$3:$BA$2935,21,FALSE))</f>
        <v/>
      </c>
      <c r="AC319" s="4" t="str">
        <f>IF($H319=0,"",VLOOKUP($G319,Data!$G$3:$BA$2935,22,FALSE))</f>
        <v/>
      </c>
      <c r="AD319" s="4" t="str">
        <f>IF($H319=0,"",VLOOKUP($G319,Data!$G$3:$BA$2935,23,FALSE))</f>
        <v/>
      </c>
      <c r="AE319" s="4" t="str">
        <f>IF($H319=0,"",VLOOKUP($G319,Data!$G$3:$BA$2935,24,FALSE))</f>
        <v/>
      </c>
      <c r="AF319" s="4" t="str">
        <f>IF($H319=0,"",VLOOKUP($G319,Data!$G$3:$BA$2935,25,FALSE))</f>
        <v/>
      </c>
      <c r="AG319" s="4" t="str">
        <f>IF($H319=0,"",VLOOKUP($G319,Data!$G$3:$BA$2935,26,FALSE))</f>
        <v/>
      </c>
      <c r="AH319" s="4" t="str">
        <f>IF($H319=0,"",VLOOKUP($G319,Data!$G$3:$BA$2935,27,FALSE))</f>
        <v/>
      </c>
      <c r="AI319" s="4" t="str">
        <f>IF($H319=0,"",VLOOKUP($G319,Data!$G$3:$BA$2935,28,FALSE))</f>
        <v/>
      </c>
      <c r="AJ319" s="4" t="str">
        <f>IF($H319=0,"",VLOOKUP($G319,Data!$G$3:$BA$2935,29,FALSE))</f>
        <v/>
      </c>
      <c r="AK319" s="4" t="str">
        <f>IF($H319=0,"",VLOOKUP($G319,Data!$G$3:$BA$2935,30,FALSE))</f>
        <v/>
      </c>
      <c r="AL319" s="4" t="str">
        <f>IF($H319=0,"",VLOOKUP($G319,Data!$G$3:$BA$2935,31,FALSE))</f>
        <v/>
      </c>
      <c r="AM319" s="4" t="str">
        <f>IF($H319=0,"",VLOOKUP($G319,Data!$G$3:$BA$2935,32,FALSE))</f>
        <v/>
      </c>
      <c r="AN319" s="4" t="str">
        <f>IF($H319=0,"",VLOOKUP($G319,Data!$G$3:$BA$2935,33,FALSE))</f>
        <v/>
      </c>
      <c r="AO319" s="4" t="str">
        <f>IF($H319=0,"",VLOOKUP($G319,Data!$G$3:$BA$2935,34,FALSE))</f>
        <v/>
      </c>
      <c r="AP319" s="4" t="str">
        <f>IF($H319=0,"",VLOOKUP($G319,Data!$G$3:$BA$2935,35,FALSE))</f>
        <v/>
      </c>
      <c r="AQ319" s="4" t="str">
        <f>IF($H319=0,"",VLOOKUP($G319,Data!$G$3:$BA$2935,36,FALSE))</f>
        <v/>
      </c>
      <c r="AR319" s="4" t="str">
        <f>IF($H319=0,"",VLOOKUP($G319,Data!$G$3:$BA$2935,37,FALSE))</f>
        <v/>
      </c>
      <c r="AS319" s="4" t="str">
        <f>IF($H319=0,"",VLOOKUP($G319,Data!$G$3:$BA$2935,38,FALSE))</f>
        <v/>
      </c>
      <c r="AT319" s="4" t="str">
        <f>IF($H319=0,"",VLOOKUP($G319,Data!$G$3:$BA$2935,39,FALSE))</f>
        <v/>
      </c>
    </row>
    <row r="320" spans="1:46" x14ac:dyDescent="0.25">
      <c r="A320" s="4">
        <f>PSSE!A322</f>
        <v>959151</v>
      </c>
      <c r="B320" s="4" t="str">
        <f>PSSE!B322</f>
        <v>DAKPSI1_H1</v>
      </c>
      <c r="C320" s="4">
        <f>PSSE!D322</f>
        <v>6</v>
      </c>
      <c r="D320" s="4">
        <f>PSSE!E322</f>
        <v>7.5</v>
      </c>
      <c r="E320" s="4" t="str">
        <f>PSSE!F322</f>
        <v>TD</v>
      </c>
      <c r="F320" s="4">
        <f>PSSE!G322</f>
        <v>1</v>
      </c>
      <c r="G320" s="4" t="str">
        <f t="shared" si="5"/>
        <v>GOV67.5TD1</v>
      </c>
      <c r="H320" s="4">
        <f>COUNTIF(Data!$G$3:$BA$2935,GOV!$G320)</f>
        <v>1</v>
      </c>
      <c r="I320" s="4" t="str">
        <f>IF($H320=0,"",VLOOKUP($G320,Data!$G$3:$BA$2935,2,FALSE))</f>
        <v>'HYGOV'</v>
      </c>
      <c r="J320" s="4">
        <f>PSSE!C322</f>
        <v>1</v>
      </c>
      <c r="K320" s="4">
        <f>IF($H320=0,"",VLOOKUP($G320,Data!$G$3:$BA$2935,4,FALSE))</f>
        <v>0.06</v>
      </c>
      <c r="L320" s="4">
        <f>IF($H320=0,"",VLOOKUP($G320,Data!$G$3:$BA$2935,5,FALSE))</f>
        <v>0.4</v>
      </c>
      <c r="M320" s="4">
        <f>IF($H320=0,"",VLOOKUP($G320,Data!$G$3:$BA$2935,6,FALSE))</f>
        <v>3</v>
      </c>
      <c r="N320" s="4">
        <f>IF($H320=0,"",VLOOKUP($G320,Data!$G$3:$BA$2935,7,FALSE))</f>
        <v>9.9000000000000005E-2</v>
      </c>
      <c r="O320" s="4">
        <f>IF($H320=0,"",VLOOKUP($G320,Data!$G$3:$BA$2935,8,FALSE))</f>
        <v>0.4</v>
      </c>
      <c r="P320" s="4">
        <f>IF($H320=0,"",VLOOKUP($G320,Data!$G$3:$BA$2935,9,FALSE))</f>
        <v>0.15</v>
      </c>
      <c r="Q320" s="4">
        <f>IF($H320=0,"",VLOOKUP($G320,Data!$G$3:$BA$2935,10,FALSE))</f>
        <v>1</v>
      </c>
      <c r="R320" s="4">
        <f>IF($H320=0,"",VLOOKUP($G320,Data!$G$3:$BA$2935,11,FALSE))</f>
        <v>0.1</v>
      </c>
      <c r="S320" s="4">
        <f>IF($H320=0,"",VLOOKUP($G320,Data!$G$3:$BA$2935,12,FALSE))</f>
        <v>1.35</v>
      </c>
      <c r="T320" s="4">
        <f>IF($H320=0,"",VLOOKUP($G320,Data!$G$3:$BA$2935,13,FALSE))</f>
        <v>1.4</v>
      </c>
      <c r="U320" s="4">
        <f>IF($H320=0,"",VLOOKUP($G320,Data!$G$3:$BA$2935,14,FALSE))</f>
        <v>0.1</v>
      </c>
      <c r="V320" s="4">
        <f>IF($H320=0,"",VLOOKUP($G320,Data!$G$3:$BA$2935,15,FALSE))</f>
        <v>0.1</v>
      </c>
      <c r="W320" s="4" t="str">
        <f>IF($H320=0,"",VLOOKUP($G320,Data!$G$3:$BA$2935,16,FALSE))</f>
        <v>/</v>
      </c>
      <c r="X320" s="4" t="str">
        <f>IF($H320=0,"",VLOOKUP($G320,Data!$G$3:$BA$2935,17,FALSE))</f>
        <v>/</v>
      </c>
      <c r="Y320" s="4" t="str">
        <f>IF($H320=0,"",VLOOKUP($G320,Data!$G$3:$BA$2935,18,FALSE))</f>
        <v/>
      </c>
      <c r="Z320" s="4" t="str">
        <f>IF($H320=0,"",VLOOKUP($G320,Data!$G$3:$BA$2935,19,FALSE))</f>
        <v/>
      </c>
      <c r="AA320" s="4" t="str">
        <f>IF($H320=0,"",VLOOKUP($G320,Data!$G$3:$BA$2935,20,FALSE))</f>
        <v/>
      </c>
      <c r="AB320" s="4" t="str">
        <f>IF($H320=0,"",VLOOKUP($G320,Data!$G$3:$BA$2935,21,FALSE))</f>
        <v/>
      </c>
      <c r="AC320" s="4" t="str">
        <f>IF($H320=0,"",VLOOKUP($G320,Data!$G$3:$BA$2935,22,FALSE))</f>
        <v/>
      </c>
      <c r="AD320" s="4" t="str">
        <f>IF($H320=0,"",VLOOKUP($G320,Data!$G$3:$BA$2935,23,FALSE))</f>
        <v/>
      </c>
      <c r="AE320" s="4" t="str">
        <f>IF($H320=0,"",VLOOKUP($G320,Data!$G$3:$BA$2935,24,FALSE))</f>
        <v/>
      </c>
      <c r="AF320" s="4" t="str">
        <f>IF($H320=0,"",VLOOKUP($G320,Data!$G$3:$BA$2935,25,FALSE))</f>
        <v/>
      </c>
      <c r="AG320" s="4" t="str">
        <f>IF($H320=0,"",VLOOKUP($G320,Data!$G$3:$BA$2935,26,FALSE))</f>
        <v/>
      </c>
      <c r="AH320" s="4" t="str">
        <f>IF($H320=0,"",VLOOKUP($G320,Data!$G$3:$BA$2935,27,FALSE))</f>
        <v/>
      </c>
      <c r="AI320" s="4" t="str">
        <f>IF($H320=0,"",VLOOKUP($G320,Data!$G$3:$BA$2935,28,FALSE))</f>
        <v/>
      </c>
      <c r="AJ320" s="4" t="str">
        <f>IF($H320=0,"",VLOOKUP($G320,Data!$G$3:$BA$2935,29,FALSE))</f>
        <v/>
      </c>
      <c r="AK320" s="4" t="str">
        <f>IF($H320=0,"",VLOOKUP($G320,Data!$G$3:$BA$2935,30,FALSE))</f>
        <v/>
      </c>
      <c r="AL320" s="4" t="str">
        <f>IF($H320=0,"",VLOOKUP($G320,Data!$G$3:$BA$2935,31,FALSE))</f>
        <v/>
      </c>
      <c r="AM320" s="4" t="str">
        <f>IF($H320=0,"",VLOOKUP($G320,Data!$G$3:$BA$2935,32,FALSE))</f>
        <v/>
      </c>
      <c r="AN320" s="4" t="str">
        <f>IF($H320=0,"",VLOOKUP($G320,Data!$G$3:$BA$2935,33,FALSE))</f>
        <v/>
      </c>
      <c r="AO320" s="4" t="str">
        <f>IF($H320=0,"",VLOOKUP($G320,Data!$G$3:$BA$2935,34,FALSE))</f>
        <v/>
      </c>
      <c r="AP320" s="4" t="str">
        <f>IF($H320=0,"",VLOOKUP($G320,Data!$G$3:$BA$2935,35,FALSE))</f>
        <v/>
      </c>
      <c r="AQ320" s="4" t="str">
        <f>IF($H320=0,"",VLOOKUP($G320,Data!$G$3:$BA$2935,36,FALSE))</f>
        <v/>
      </c>
      <c r="AR320" s="4" t="str">
        <f>IF($H320=0,"",VLOOKUP($G320,Data!$G$3:$BA$2935,37,FALSE))</f>
        <v/>
      </c>
      <c r="AS320" s="4" t="str">
        <f>IF($H320=0,"",VLOOKUP($G320,Data!$G$3:$BA$2935,38,FALSE))</f>
        <v/>
      </c>
      <c r="AT320" s="4" t="str">
        <f>IF($H320=0,"",VLOOKUP($G320,Data!$G$3:$BA$2935,39,FALSE))</f>
        <v/>
      </c>
    </row>
    <row r="321" spans="1:46" x14ac:dyDescent="0.25">
      <c r="A321" s="4">
        <f>PSSE!A323</f>
        <v>959152</v>
      </c>
      <c r="B321" s="4" t="str">
        <f>PSSE!B323</f>
        <v>DAKPSI2_H1</v>
      </c>
      <c r="C321" s="4">
        <f>PSSE!D323</f>
        <v>6</v>
      </c>
      <c r="D321" s="4">
        <f>PSSE!E323</f>
        <v>7.5</v>
      </c>
      <c r="E321" s="4" t="str">
        <f>PSSE!F323</f>
        <v>TD</v>
      </c>
      <c r="F321" s="4">
        <f>PSSE!G323</f>
        <v>1</v>
      </c>
      <c r="G321" s="4" t="str">
        <f t="shared" si="5"/>
        <v>GOV67.5TD1</v>
      </c>
      <c r="H321" s="4">
        <f>COUNTIF(Data!$G$3:$BA$2935,GOV!$G321)</f>
        <v>1</v>
      </c>
      <c r="I321" s="4" t="str">
        <f>IF($H321=0,"",VLOOKUP($G321,Data!$G$3:$BA$2935,2,FALSE))</f>
        <v>'HYGOV'</v>
      </c>
      <c r="J321" s="4">
        <f>PSSE!C323</f>
        <v>1</v>
      </c>
      <c r="K321" s="4">
        <f>IF($H321=0,"",VLOOKUP($G321,Data!$G$3:$BA$2935,4,FALSE))</f>
        <v>0.06</v>
      </c>
      <c r="L321" s="4">
        <f>IF($H321=0,"",VLOOKUP($G321,Data!$G$3:$BA$2935,5,FALSE))</f>
        <v>0.4</v>
      </c>
      <c r="M321" s="4">
        <f>IF($H321=0,"",VLOOKUP($G321,Data!$G$3:$BA$2935,6,FALSE))</f>
        <v>3</v>
      </c>
      <c r="N321" s="4">
        <f>IF($H321=0,"",VLOOKUP($G321,Data!$G$3:$BA$2935,7,FALSE))</f>
        <v>9.9000000000000005E-2</v>
      </c>
      <c r="O321" s="4">
        <f>IF($H321=0,"",VLOOKUP($G321,Data!$G$3:$BA$2935,8,FALSE))</f>
        <v>0.4</v>
      </c>
      <c r="P321" s="4">
        <f>IF($H321=0,"",VLOOKUP($G321,Data!$G$3:$BA$2935,9,FALSE))</f>
        <v>0.15</v>
      </c>
      <c r="Q321" s="4">
        <f>IF($H321=0,"",VLOOKUP($G321,Data!$G$3:$BA$2935,10,FALSE))</f>
        <v>1</v>
      </c>
      <c r="R321" s="4">
        <f>IF($H321=0,"",VLOOKUP($G321,Data!$G$3:$BA$2935,11,FALSE))</f>
        <v>0.1</v>
      </c>
      <c r="S321" s="4">
        <f>IF($H321=0,"",VLOOKUP($G321,Data!$G$3:$BA$2935,12,FALSE))</f>
        <v>1.35</v>
      </c>
      <c r="T321" s="4">
        <f>IF($H321=0,"",VLOOKUP($G321,Data!$G$3:$BA$2935,13,FALSE))</f>
        <v>1.4</v>
      </c>
      <c r="U321" s="4">
        <f>IF($H321=0,"",VLOOKUP($G321,Data!$G$3:$BA$2935,14,FALSE))</f>
        <v>0.1</v>
      </c>
      <c r="V321" s="4">
        <f>IF($H321=0,"",VLOOKUP($G321,Data!$G$3:$BA$2935,15,FALSE))</f>
        <v>0.1</v>
      </c>
      <c r="W321" s="4" t="str">
        <f>IF($H321=0,"",VLOOKUP($G321,Data!$G$3:$BA$2935,16,FALSE))</f>
        <v>/</v>
      </c>
      <c r="X321" s="4" t="str">
        <f>IF($H321=0,"",VLOOKUP($G321,Data!$G$3:$BA$2935,17,FALSE))</f>
        <v>/</v>
      </c>
      <c r="Y321" s="4" t="str">
        <f>IF($H321=0,"",VLOOKUP($G321,Data!$G$3:$BA$2935,18,FALSE))</f>
        <v/>
      </c>
      <c r="Z321" s="4" t="str">
        <f>IF($H321=0,"",VLOOKUP($G321,Data!$G$3:$BA$2935,19,FALSE))</f>
        <v/>
      </c>
      <c r="AA321" s="4" t="str">
        <f>IF($H321=0,"",VLOOKUP($G321,Data!$G$3:$BA$2935,20,FALSE))</f>
        <v/>
      </c>
      <c r="AB321" s="4" t="str">
        <f>IF($H321=0,"",VLOOKUP($G321,Data!$G$3:$BA$2935,21,FALSE))</f>
        <v/>
      </c>
      <c r="AC321" s="4" t="str">
        <f>IF($H321=0,"",VLOOKUP($G321,Data!$G$3:$BA$2935,22,FALSE))</f>
        <v/>
      </c>
      <c r="AD321" s="4" t="str">
        <f>IF($H321=0,"",VLOOKUP($G321,Data!$G$3:$BA$2935,23,FALSE))</f>
        <v/>
      </c>
      <c r="AE321" s="4" t="str">
        <f>IF($H321=0,"",VLOOKUP($G321,Data!$G$3:$BA$2935,24,FALSE))</f>
        <v/>
      </c>
      <c r="AF321" s="4" t="str">
        <f>IF($H321=0,"",VLOOKUP($G321,Data!$G$3:$BA$2935,25,FALSE))</f>
        <v/>
      </c>
      <c r="AG321" s="4" t="str">
        <f>IF($H321=0,"",VLOOKUP($G321,Data!$G$3:$BA$2935,26,FALSE))</f>
        <v/>
      </c>
      <c r="AH321" s="4" t="str">
        <f>IF($H321=0,"",VLOOKUP($G321,Data!$G$3:$BA$2935,27,FALSE))</f>
        <v/>
      </c>
      <c r="AI321" s="4" t="str">
        <f>IF($H321=0,"",VLOOKUP($G321,Data!$G$3:$BA$2935,28,FALSE))</f>
        <v/>
      </c>
      <c r="AJ321" s="4" t="str">
        <f>IF($H321=0,"",VLOOKUP($G321,Data!$G$3:$BA$2935,29,FALSE))</f>
        <v/>
      </c>
      <c r="AK321" s="4" t="str">
        <f>IF($H321=0,"",VLOOKUP($G321,Data!$G$3:$BA$2935,30,FALSE))</f>
        <v/>
      </c>
      <c r="AL321" s="4" t="str">
        <f>IF($H321=0,"",VLOOKUP($G321,Data!$G$3:$BA$2935,31,FALSE))</f>
        <v/>
      </c>
      <c r="AM321" s="4" t="str">
        <f>IF($H321=0,"",VLOOKUP($G321,Data!$G$3:$BA$2935,32,FALSE))</f>
        <v/>
      </c>
      <c r="AN321" s="4" t="str">
        <f>IF($H321=0,"",VLOOKUP($G321,Data!$G$3:$BA$2935,33,FALSE))</f>
        <v/>
      </c>
      <c r="AO321" s="4" t="str">
        <f>IF($H321=0,"",VLOOKUP($G321,Data!$G$3:$BA$2935,34,FALSE))</f>
        <v/>
      </c>
      <c r="AP321" s="4" t="str">
        <f>IF($H321=0,"",VLOOKUP($G321,Data!$G$3:$BA$2935,35,FALSE))</f>
        <v/>
      </c>
      <c r="AQ321" s="4" t="str">
        <f>IF($H321=0,"",VLOOKUP($G321,Data!$G$3:$BA$2935,36,FALSE))</f>
        <v/>
      </c>
      <c r="AR321" s="4" t="str">
        <f>IF($H321=0,"",VLOOKUP($G321,Data!$G$3:$BA$2935,37,FALSE))</f>
        <v/>
      </c>
      <c r="AS321" s="4" t="str">
        <f>IF($H321=0,"",VLOOKUP($G321,Data!$G$3:$BA$2935,38,FALSE))</f>
        <v/>
      </c>
      <c r="AT321" s="4" t="str">
        <f>IF($H321=0,"",VLOOKUP($G321,Data!$G$3:$BA$2935,39,FALSE))</f>
        <v/>
      </c>
    </row>
    <row r="322" spans="1:46" x14ac:dyDescent="0.25">
      <c r="A322" s="4">
        <f>PSSE!A324</f>
        <v>959153</v>
      </c>
      <c r="B322" s="4" t="str">
        <f>PSSE!B324</f>
        <v>DAKLEY_H1</v>
      </c>
      <c r="C322" s="4">
        <f>PSSE!D324</f>
        <v>6</v>
      </c>
      <c r="D322" s="4">
        <f>PSSE!E324</f>
        <v>7.5</v>
      </c>
      <c r="E322" s="4" t="str">
        <f>PSSE!F324</f>
        <v>TD</v>
      </c>
      <c r="F322" s="4">
        <f>PSSE!G324</f>
        <v>1</v>
      </c>
      <c r="G322" s="4" t="str">
        <f t="shared" si="5"/>
        <v>GOV67.5TD1</v>
      </c>
      <c r="H322" s="4">
        <f>COUNTIF(Data!$G$3:$BA$2935,GOV!$G322)</f>
        <v>1</v>
      </c>
      <c r="I322" s="4" t="str">
        <f>IF($H322=0,"",VLOOKUP($G322,Data!$G$3:$BA$2935,2,FALSE))</f>
        <v>'HYGOV'</v>
      </c>
      <c r="J322" s="4">
        <f>PSSE!C324</f>
        <v>1</v>
      </c>
      <c r="K322" s="4">
        <f>IF($H322=0,"",VLOOKUP($G322,Data!$G$3:$BA$2935,4,FALSE))</f>
        <v>0.06</v>
      </c>
      <c r="L322" s="4">
        <f>IF($H322=0,"",VLOOKUP($G322,Data!$G$3:$BA$2935,5,FALSE))</f>
        <v>0.4</v>
      </c>
      <c r="M322" s="4">
        <f>IF($H322=0,"",VLOOKUP($G322,Data!$G$3:$BA$2935,6,FALSE))</f>
        <v>3</v>
      </c>
      <c r="N322" s="4">
        <f>IF($H322=0,"",VLOOKUP($G322,Data!$G$3:$BA$2935,7,FALSE))</f>
        <v>9.9000000000000005E-2</v>
      </c>
      <c r="O322" s="4">
        <f>IF($H322=0,"",VLOOKUP($G322,Data!$G$3:$BA$2935,8,FALSE))</f>
        <v>0.4</v>
      </c>
      <c r="P322" s="4">
        <f>IF($H322=0,"",VLOOKUP($G322,Data!$G$3:$BA$2935,9,FALSE))</f>
        <v>0.15</v>
      </c>
      <c r="Q322" s="4">
        <f>IF($H322=0,"",VLOOKUP($G322,Data!$G$3:$BA$2935,10,FALSE))</f>
        <v>1</v>
      </c>
      <c r="R322" s="4">
        <f>IF($H322=0,"",VLOOKUP($G322,Data!$G$3:$BA$2935,11,FALSE))</f>
        <v>0.1</v>
      </c>
      <c r="S322" s="4">
        <f>IF($H322=0,"",VLOOKUP($G322,Data!$G$3:$BA$2935,12,FALSE))</f>
        <v>1.35</v>
      </c>
      <c r="T322" s="4">
        <f>IF($H322=0,"",VLOOKUP($G322,Data!$G$3:$BA$2935,13,FALSE))</f>
        <v>1.4</v>
      </c>
      <c r="U322" s="4">
        <f>IF($H322=0,"",VLOOKUP($G322,Data!$G$3:$BA$2935,14,FALSE))</f>
        <v>0.1</v>
      </c>
      <c r="V322" s="4">
        <f>IF($H322=0,"",VLOOKUP($G322,Data!$G$3:$BA$2935,15,FALSE))</f>
        <v>0.1</v>
      </c>
      <c r="W322" s="4" t="str">
        <f>IF($H322=0,"",VLOOKUP($G322,Data!$G$3:$BA$2935,16,FALSE))</f>
        <v>/</v>
      </c>
      <c r="X322" s="4" t="str">
        <f>IF($H322=0,"",VLOOKUP($G322,Data!$G$3:$BA$2935,17,FALSE))</f>
        <v>/</v>
      </c>
      <c r="Y322" s="4" t="str">
        <f>IF($H322=0,"",VLOOKUP($G322,Data!$G$3:$BA$2935,18,FALSE))</f>
        <v/>
      </c>
      <c r="Z322" s="4" t="str">
        <f>IF($H322=0,"",VLOOKUP($G322,Data!$G$3:$BA$2935,19,FALSE))</f>
        <v/>
      </c>
      <c r="AA322" s="4" t="str">
        <f>IF($H322=0,"",VLOOKUP($G322,Data!$G$3:$BA$2935,20,FALSE))</f>
        <v/>
      </c>
      <c r="AB322" s="4" t="str">
        <f>IF($H322=0,"",VLOOKUP($G322,Data!$G$3:$BA$2935,21,FALSE))</f>
        <v/>
      </c>
      <c r="AC322" s="4" t="str">
        <f>IF($H322=0,"",VLOOKUP($G322,Data!$G$3:$BA$2935,22,FALSE))</f>
        <v/>
      </c>
      <c r="AD322" s="4" t="str">
        <f>IF($H322=0,"",VLOOKUP($G322,Data!$G$3:$BA$2935,23,FALSE))</f>
        <v/>
      </c>
      <c r="AE322" s="4" t="str">
        <f>IF($H322=0,"",VLOOKUP($G322,Data!$G$3:$BA$2935,24,FALSE))</f>
        <v/>
      </c>
      <c r="AF322" s="4" t="str">
        <f>IF($H322=0,"",VLOOKUP($G322,Data!$G$3:$BA$2935,25,FALSE))</f>
        <v/>
      </c>
      <c r="AG322" s="4" t="str">
        <f>IF($H322=0,"",VLOOKUP($G322,Data!$G$3:$BA$2935,26,FALSE))</f>
        <v/>
      </c>
      <c r="AH322" s="4" t="str">
        <f>IF($H322=0,"",VLOOKUP($G322,Data!$G$3:$BA$2935,27,FALSE))</f>
        <v/>
      </c>
      <c r="AI322" s="4" t="str">
        <f>IF($H322=0,"",VLOOKUP($G322,Data!$G$3:$BA$2935,28,FALSE))</f>
        <v/>
      </c>
      <c r="AJ322" s="4" t="str">
        <f>IF($H322=0,"",VLOOKUP($G322,Data!$G$3:$BA$2935,29,FALSE))</f>
        <v/>
      </c>
      <c r="AK322" s="4" t="str">
        <f>IF($H322=0,"",VLOOKUP($G322,Data!$G$3:$BA$2935,30,FALSE))</f>
        <v/>
      </c>
      <c r="AL322" s="4" t="str">
        <f>IF($H322=0,"",VLOOKUP($G322,Data!$G$3:$BA$2935,31,FALSE))</f>
        <v/>
      </c>
      <c r="AM322" s="4" t="str">
        <f>IF($H322=0,"",VLOOKUP($G322,Data!$G$3:$BA$2935,32,FALSE))</f>
        <v/>
      </c>
      <c r="AN322" s="4" t="str">
        <f>IF($H322=0,"",VLOOKUP($G322,Data!$G$3:$BA$2935,33,FALSE))</f>
        <v/>
      </c>
      <c r="AO322" s="4" t="str">
        <f>IF($H322=0,"",VLOOKUP($G322,Data!$G$3:$BA$2935,34,FALSE))</f>
        <v/>
      </c>
      <c r="AP322" s="4" t="str">
        <f>IF($H322=0,"",VLOOKUP($G322,Data!$G$3:$BA$2935,35,FALSE))</f>
        <v/>
      </c>
      <c r="AQ322" s="4" t="str">
        <f>IF($H322=0,"",VLOOKUP($G322,Data!$G$3:$BA$2935,36,FALSE))</f>
        <v/>
      </c>
      <c r="AR322" s="4" t="str">
        <f>IF($H322=0,"",VLOOKUP($G322,Data!$G$3:$BA$2935,37,FALSE))</f>
        <v/>
      </c>
      <c r="AS322" s="4" t="str">
        <f>IF($H322=0,"",VLOOKUP($G322,Data!$G$3:$BA$2935,38,FALSE))</f>
        <v/>
      </c>
      <c r="AT322" s="4" t="str">
        <f>IF($H322=0,"",VLOOKUP($G322,Data!$G$3:$BA$2935,39,FALSE))</f>
        <v/>
      </c>
    </row>
    <row r="323" spans="1:46" x14ac:dyDescent="0.25">
      <c r="A323" s="4">
        <f>PSSE!A325</f>
        <v>959154</v>
      </c>
      <c r="B323" s="4" t="str">
        <f>PSSE!B325</f>
        <v>SONGTRANH_H1</v>
      </c>
      <c r="C323" s="4">
        <f>PSSE!D325</f>
        <v>6</v>
      </c>
      <c r="D323" s="4">
        <f>PSSE!E325</f>
        <v>7.5</v>
      </c>
      <c r="E323" s="4" t="str">
        <f>PSSE!F325</f>
        <v>TD</v>
      </c>
      <c r="F323" s="4">
        <f>PSSE!G325</f>
        <v>1</v>
      </c>
      <c r="G323" s="4" t="str">
        <f t="shared" si="5"/>
        <v>GOV67.5TD1</v>
      </c>
      <c r="H323" s="4">
        <f>COUNTIF(Data!$G$3:$BA$2935,GOV!$G323)</f>
        <v>1</v>
      </c>
      <c r="I323" s="4" t="str">
        <f>IF($H323=0,"",VLOOKUP($G323,Data!$G$3:$BA$2935,2,FALSE))</f>
        <v>'HYGOV'</v>
      </c>
      <c r="J323" s="4">
        <f>PSSE!C325</f>
        <v>1</v>
      </c>
      <c r="K323" s="4">
        <f>IF($H323=0,"",VLOOKUP($G323,Data!$G$3:$BA$2935,4,FALSE))</f>
        <v>0.06</v>
      </c>
      <c r="L323" s="4">
        <f>IF($H323=0,"",VLOOKUP($G323,Data!$G$3:$BA$2935,5,FALSE))</f>
        <v>0.4</v>
      </c>
      <c r="M323" s="4">
        <f>IF($H323=0,"",VLOOKUP($G323,Data!$G$3:$BA$2935,6,FALSE))</f>
        <v>3</v>
      </c>
      <c r="N323" s="4">
        <f>IF($H323=0,"",VLOOKUP($G323,Data!$G$3:$BA$2935,7,FALSE))</f>
        <v>9.9000000000000005E-2</v>
      </c>
      <c r="O323" s="4">
        <f>IF($H323=0,"",VLOOKUP($G323,Data!$G$3:$BA$2935,8,FALSE))</f>
        <v>0.4</v>
      </c>
      <c r="P323" s="4">
        <f>IF($H323=0,"",VLOOKUP($G323,Data!$G$3:$BA$2935,9,FALSE))</f>
        <v>0.15</v>
      </c>
      <c r="Q323" s="4">
        <f>IF($H323=0,"",VLOOKUP($G323,Data!$G$3:$BA$2935,10,FALSE))</f>
        <v>1</v>
      </c>
      <c r="R323" s="4">
        <f>IF($H323=0,"",VLOOKUP($G323,Data!$G$3:$BA$2935,11,FALSE))</f>
        <v>0.1</v>
      </c>
      <c r="S323" s="4">
        <f>IF($H323=0,"",VLOOKUP($G323,Data!$G$3:$BA$2935,12,FALSE))</f>
        <v>1.35</v>
      </c>
      <c r="T323" s="4">
        <f>IF($H323=0,"",VLOOKUP($G323,Data!$G$3:$BA$2935,13,FALSE))</f>
        <v>1.4</v>
      </c>
      <c r="U323" s="4">
        <f>IF($H323=0,"",VLOOKUP($G323,Data!$G$3:$BA$2935,14,FALSE))</f>
        <v>0.1</v>
      </c>
      <c r="V323" s="4">
        <f>IF($H323=0,"",VLOOKUP($G323,Data!$G$3:$BA$2935,15,FALSE))</f>
        <v>0.1</v>
      </c>
      <c r="W323" s="4" t="str">
        <f>IF($H323=0,"",VLOOKUP($G323,Data!$G$3:$BA$2935,16,FALSE))</f>
        <v>/</v>
      </c>
      <c r="X323" s="4" t="str">
        <f>IF($H323=0,"",VLOOKUP($G323,Data!$G$3:$BA$2935,17,FALSE))</f>
        <v>/</v>
      </c>
      <c r="Y323" s="4" t="str">
        <f>IF($H323=0,"",VLOOKUP($G323,Data!$G$3:$BA$2935,18,FALSE))</f>
        <v/>
      </c>
      <c r="Z323" s="4" t="str">
        <f>IF($H323=0,"",VLOOKUP($G323,Data!$G$3:$BA$2935,19,FALSE))</f>
        <v/>
      </c>
      <c r="AA323" s="4" t="str">
        <f>IF($H323=0,"",VLOOKUP($G323,Data!$G$3:$BA$2935,20,FALSE))</f>
        <v/>
      </c>
      <c r="AB323" s="4" t="str">
        <f>IF($H323=0,"",VLOOKUP($G323,Data!$G$3:$BA$2935,21,FALSE))</f>
        <v/>
      </c>
      <c r="AC323" s="4" t="str">
        <f>IF($H323=0,"",VLOOKUP($G323,Data!$G$3:$BA$2935,22,FALSE))</f>
        <v/>
      </c>
      <c r="AD323" s="4" t="str">
        <f>IF($H323=0,"",VLOOKUP($G323,Data!$G$3:$BA$2935,23,FALSE))</f>
        <v/>
      </c>
      <c r="AE323" s="4" t="str">
        <f>IF($H323=0,"",VLOOKUP($G323,Data!$G$3:$BA$2935,24,FALSE))</f>
        <v/>
      </c>
      <c r="AF323" s="4" t="str">
        <f>IF($H323=0,"",VLOOKUP($G323,Data!$G$3:$BA$2935,25,FALSE))</f>
        <v/>
      </c>
      <c r="AG323" s="4" t="str">
        <f>IF($H323=0,"",VLOOKUP($G323,Data!$G$3:$BA$2935,26,FALSE))</f>
        <v/>
      </c>
      <c r="AH323" s="4" t="str">
        <f>IF($H323=0,"",VLOOKUP($G323,Data!$G$3:$BA$2935,27,FALSE))</f>
        <v/>
      </c>
      <c r="AI323" s="4" t="str">
        <f>IF($H323=0,"",VLOOKUP($G323,Data!$G$3:$BA$2935,28,FALSE))</f>
        <v/>
      </c>
      <c r="AJ323" s="4" t="str">
        <f>IF($H323=0,"",VLOOKUP($G323,Data!$G$3:$BA$2935,29,FALSE))</f>
        <v/>
      </c>
      <c r="AK323" s="4" t="str">
        <f>IF($H323=0,"",VLOOKUP($G323,Data!$G$3:$BA$2935,30,FALSE))</f>
        <v/>
      </c>
      <c r="AL323" s="4" t="str">
        <f>IF($H323=0,"",VLOOKUP($G323,Data!$G$3:$BA$2935,31,FALSE))</f>
        <v/>
      </c>
      <c r="AM323" s="4" t="str">
        <f>IF($H323=0,"",VLOOKUP($G323,Data!$G$3:$BA$2935,32,FALSE))</f>
        <v/>
      </c>
      <c r="AN323" s="4" t="str">
        <f>IF($H323=0,"",VLOOKUP($G323,Data!$G$3:$BA$2935,33,FALSE))</f>
        <v/>
      </c>
      <c r="AO323" s="4" t="str">
        <f>IF($H323=0,"",VLOOKUP($G323,Data!$G$3:$BA$2935,34,FALSE))</f>
        <v/>
      </c>
      <c r="AP323" s="4" t="str">
        <f>IF($H323=0,"",VLOOKUP($G323,Data!$G$3:$BA$2935,35,FALSE))</f>
        <v/>
      </c>
      <c r="AQ323" s="4" t="str">
        <f>IF($H323=0,"",VLOOKUP($G323,Data!$G$3:$BA$2935,36,FALSE))</f>
        <v/>
      </c>
      <c r="AR323" s="4" t="str">
        <f>IF($H323=0,"",VLOOKUP($G323,Data!$G$3:$BA$2935,37,FALSE))</f>
        <v/>
      </c>
      <c r="AS323" s="4" t="str">
        <f>IF($H323=0,"",VLOOKUP($G323,Data!$G$3:$BA$2935,38,FALSE))</f>
        <v/>
      </c>
      <c r="AT323" s="4" t="str">
        <f>IF($H323=0,"",VLOOKUP($G323,Data!$G$3:$BA$2935,39,FALSE))</f>
        <v/>
      </c>
    </row>
    <row r="324" spans="1:46" x14ac:dyDescent="0.25">
      <c r="A324" s="4">
        <f>PSSE!A326</f>
        <v>959161</v>
      </c>
      <c r="B324" s="4" t="str">
        <f>PSSE!B326</f>
        <v>DAKPSI2B_H1</v>
      </c>
      <c r="C324" s="4">
        <f>PSSE!D326</f>
        <v>10.5</v>
      </c>
      <c r="D324" s="4">
        <f>PSSE!E326</f>
        <v>20</v>
      </c>
      <c r="E324" s="4" t="str">
        <f>PSSE!F326</f>
        <v>TD</v>
      </c>
      <c r="F324" s="4">
        <f>PSSE!G326</f>
        <v>1</v>
      </c>
      <c r="G324" s="4" t="str">
        <f t="shared" si="5"/>
        <v>GOV10.520TD1</v>
      </c>
      <c r="H324" s="4">
        <f>COUNTIF(Data!$G$3:$BA$2935,GOV!$G324)</f>
        <v>1</v>
      </c>
      <c r="I324" s="4" t="str">
        <f>IF($H324=0,"",VLOOKUP($G324,Data!$G$3:$BA$2935,2,FALSE))</f>
        <v>'HYGOV'</v>
      </c>
      <c r="J324" s="4">
        <f>PSSE!C326</f>
        <v>1</v>
      </c>
      <c r="K324" s="4">
        <f>IF($H324=0,"",VLOOKUP($G324,Data!$G$3:$BA$2935,4,FALSE))</f>
        <v>0.06</v>
      </c>
      <c r="L324" s="4">
        <f>IF($H324=0,"",VLOOKUP($G324,Data!$G$3:$BA$2935,5,FALSE))</f>
        <v>0.4</v>
      </c>
      <c r="M324" s="4">
        <f>IF($H324=0,"",VLOOKUP($G324,Data!$G$3:$BA$2935,6,FALSE))</f>
        <v>3</v>
      </c>
      <c r="N324" s="4">
        <f>IF($H324=0,"",VLOOKUP($G324,Data!$G$3:$BA$2935,7,FALSE))</f>
        <v>9.9000000000000005E-2</v>
      </c>
      <c r="O324" s="4">
        <f>IF($H324=0,"",VLOOKUP($G324,Data!$G$3:$BA$2935,8,FALSE))</f>
        <v>0.4</v>
      </c>
      <c r="P324" s="4">
        <f>IF($H324=0,"",VLOOKUP($G324,Data!$G$3:$BA$2935,9,FALSE))</f>
        <v>0.15</v>
      </c>
      <c r="Q324" s="4">
        <f>IF($H324=0,"",VLOOKUP($G324,Data!$G$3:$BA$2935,10,FALSE))</f>
        <v>1</v>
      </c>
      <c r="R324" s="4">
        <f>IF($H324=0,"",VLOOKUP($G324,Data!$G$3:$BA$2935,11,FALSE))</f>
        <v>0.1</v>
      </c>
      <c r="S324" s="4">
        <f>IF($H324=0,"",VLOOKUP($G324,Data!$G$3:$BA$2935,12,FALSE))</f>
        <v>1.35</v>
      </c>
      <c r="T324" s="4">
        <f>IF($H324=0,"",VLOOKUP($G324,Data!$G$3:$BA$2935,13,FALSE))</f>
        <v>1.4</v>
      </c>
      <c r="U324" s="4">
        <f>IF($H324=0,"",VLOOKUP($G324,Data!$G$3:$BA$2935,14,FALSE))</f>
        <v>0.1</v>
      </c>
      <c r="V324" s="4">
        <f>IF($H324=0,"",VLOOKUP($G324,Data!$G$3:$BA$2935,15,FALSE))</f>
        <v>0.1</v>
      </c>
      <c r="W324" s="4" t="str">
        <f>IF($H324=0,"",VLOOKUP($G324,Data!$G$3:$BA$2935,16,FALSE))</f>
        <v>/</v>
      </c>
      <c r="X324" s="4" t="str">
        <f>IF($H324=0,"",VLOOKUP($G324,Data!$G$3:$BA$2935,17,FALSE))</f>
        <v>/</v>
      </c>
      <c r="Y324" s="4" t="str">
        <f>IF($H324=0,"",VLOOKUP($G324,Data!$G$3:$BA$2935,18,FALSE))</f>
        <v/>
      </c>
      <c r="Z324" s="4" t="str">
        <f>IF($H324=0,"",VLOOKUP($G324,Data!$G$3:$BA$2935,19,FALSE))</f>
        <v/>
      </c>
      <c r="AA324" s="4" t="str">
        <f>IF($H324=0,"",VLOOKUP($G324,Data!$G$3:$BA$2935,20,FALSE))</f>
        <v/>
      </c>
      <c r="AB324" s="4" t="str">
        <f>IF($H324=0,"",VLOOKUP($G324,Data!$G$3:$BA$2935,21,FALSE))</f>
        <v/>
      </c>
      <c r="AC324" s="4" t="str">
        <f>IF($H324=0,"",VLOOKUP($G324,Data!$G$3:$BA$2935,22,FALSE))</f>
        <v/>
      </c>
      <c r="AD324" s="4" t="str">
        <f>IF($H324=0,"",VLOOKUP($G324,Data!$G$3:$BA$2935,23,FALSE))</f>
        <v/>
      </c>
      <c r="AE324" s="4" t="str">
        <f>IF($H324=0,"",VLOOKUP($G324,Data!$G$3:$BA$2935,24,FALSE))</f>
        <v/>
      </c>
      <c r="AF324" s="4" t="str">
        <f>IF($H324=0,"",VLOOKUP($G324,Data!$G$3:$BA$2935,25,FALSE))</f>
        <v/>
      </c>
      <c r="AG324" s="4" t="str">
        <f>IF($H324=0,"",VLOOKUP($G324,Data!$G$3:$BA$2935,26,FALSE))</f>
        <v/>
      </c>
      <c r="AH324" s="4" t="str">
        <f>IF($H324=0,"",VLOOKUP($G324,Data!$G$3:$BA$2935,27,FALSE))</f>
        <v/>
      </c>
      <c r="AI324" s="4" t="str">
        <f>IF($H324=0,"",VLOOKUP($G324,Data!$G$3:$BA$2935,28,FALSE))</f>
        <v/>
      </c>
      <c r="AJ324" s="4" t="str">
        <f>IF($H324=0,"",VLOOKUP($G324,Data!$G$3:$BA$2935,29,FALSE))</f>
        <v/>
      </c>
      <c r="AK324" s="4" t="str">
        <f>IF($H324=0,"",VLOOKUP($G324,Data!$G$3:$BA$2935,30,FALSE))</f>
        <v/>
      </c>
      <c r="AL324" s="4" t="str">
        <f>IF($H324=0,"",VLOOKUP($G324,Data!$G$3:$BA$2935,31,FALSE))</f>
        <v/>
      </c>
      <c r="AM324" s="4" t="str">
        <f>IF($H324=0,"",VLOOKUP($G324,Data!$G$3:$BA$2935,32,FALSE))</f>
        <v/>
      </c>
      <c r="AN324" s="4" t="str">
        <f>IF($H324=0,"",VLOOKUP($G324,Data!$G$3:$BA$2935,33,FALSE))</f>
        <v/>
      </c>
      <c r="AO324" s="4" t="str">
        <f>IF($H324=0,"",VLOOKUP($G324,Data!$G$3:$BA$2935,34,FALSE))</f>
        <v/>
      </c>
      <c r="AP324" s="4" t="str">
        <f>IF($H324=0,"",VLOOKUP($G324,Data!$G$3:$BA$2935,35,FALSE))</f>
        <v/>
      </c>
      <c r="AQ324" s="4" t="str">
        <f>IF($H324=0,"",VLOOKUP($G324,Data!$G$3:$BA$2935,36,FALSE))</f>
        <v/>
      </c>
      <c r="AR324" s="4" t="str">
        <f>IF($H324=0,"",VLOOKUP($G324,Data!$G$3:$BA$2935,37,FALSE))</f>
        <v/>
      </c>
      <c r="AS324" s="4" t="str">
        <f>IF($H324=0,"",VLOOKUP($G324,Data!$G$3:$BA$2935,38,FALSE))</f>
        <v/>
      </c>
      <c r="AT324" s="4" t="str">
        <f>IF($H324=0,"",VLOOKUP($G324,Data!$G$3:$BA$2935,39,FALSE))</f>
        <v/>
      </c>
    </row>
    <row r="325" spans="1:46" x14ac:dyDescent="0.25">
      <c r="A325" s="4">
        <f>PSSE!A327</f>
        <v>959162</v>
      </c>
      <c r="B325" s="4" t="str">
        <f>PSSE!B327</f>
        <v>DAKPSI2C_H1</v>
      </c>
      <c r="C325" s="4">
        <f>PSSE!D327</f>
        <v>6</v>
      </c>
      <c r="D325" s="4">
        <f>PSSE!E327</f>
        <v>7.5</v>
      </c>
      <c r="E325" s="4" t="str">
        <f>PSSE!F327</f>
        <v>TD</v>
      </c>
      <c r="F325" s="4">
        <f>PSSE!G327</f>
        <v>1</v>
      </c>
      <c r="G325" s="4" t="str">
        <f t="shared" si="5"/>
        <v>GOV67.5TD1</v>
      </c>
      <c r="H325" s="4">
        <f>COUNTIF(Data!$G$3:$BA$2935,GOV!$G325)</f>
        <v>1</v>
      </c>
      <c r="I325" s="4" t="str">
        <f>IF($H325=0,"",VLOOKUP($G325,Data!$G$3:$BA$2935,2,FALSE))</f>
        <v>'HYGOV'</v>
      </c>
      <c r="J325" s="4">
        <f>PSSE!C327</f>
        <v>1</v>
      </c>
      <c r="K325" s="4">
        <f>IF($H325=0,"",VLOOKUP($G325,Data!$G$3:$BA$2935,4,FALSE))</f>
        <v>0.06</v>
      </c>
      <c r="L325" s="4">
        <f>IF($H325=0,"",VLOOKUP($G325,Data!$G$3:$BA$2935,5,FALSE))</f>
        <v>0.4</v>
      </c>
      <c r="M325" s="4">
        <f>IF($H325=0,"",VLOOKUP($G325,Data!$G$3:$BA$2935,6,FALSE))</f>
        <v>3</v>
      </c>
      <c r="N325" s="4">
        <f>IF($H325=0,"",VLOOKUP($G325,Data!$G$3:$BA$2935,7,FALSE))</f>
        <v>9.9000000000000005E-2</v>
      </c>
      <c r="O325" s="4">
        <f>IF($H325=0,"",VLOOKUP($G325,Data!$G$3:$BA$2935,8,FALSE))</f>
        <v>0.4</v>
      </c>
      <c r="P325" s="4">
        <f>IF($H325=0,"",VLOOKUP($G325,Data!$G$3:$BA$2935,9,FALSE))</f>
        <v>0.15</v>
      </c>
      <c r="Q325" s="4">
        <f>IF($H325=0,"",VLOOKUP($G325,Data!$G$3:$BA$2935,10,FALSE))</f>
        <v>1</v>
      </c>
      <c r="R325" s="4">
        <f>IF($H325=0,"",VLOOKUP($G325,Data!$G$3:$BA$2935,11,FALSE))</f>
        <v>0.1</v>
      </c>
      <c r="S325" s="4">
        <f>IF($H325=0,"",VLOOKUP($G325,Data!$G$3:$BA$2935,12,FALSE))</f>
        <v>1.35</v>
      </c>
      <c r="T325" s="4">
        <f>IF($H325=0,"",VLOOKUP($G325,Data!$G$3:$BA$2935,13,FALSE))</f>
        <v>1.4</v>
      </c>
      <c r="U325" s="4">
        <f>IF($H325=0,"",VLOOKUP($G325,Data!$G$3:$BA$2935,14,FALSE))</f>
        <v>0.1</v>
      </c>
      <c r="V325" s="4">
        <f>IF($H325=0,"",VLOOKUP($G325,Data!$G$3:$BA$2935,15,FALSE))</f>
        <v>0.1</v>
      </c>
      <c r="W325" s="4" t="str">
        <f>IF($H325=0,"",VLOOKUP($G325,Data!$G$3:$BA$2935,16,FALSE))</f>
        <v>/</v>
      </c>
      <c r="X325" s="4" t="str">
        <f>IF($H325=0,"",VLOOKUP($G325,Data!$G$3:$BA$2935,17,FALSE))</f>
        <v>/</v>
      </c>
      <c r="Y325" s="4" t="str">
        <f>IF($H325=0,"",VLOOKUP($G325,Data!$G$3:$BA$2935,18,FALSE))</f>
        <v/>
      </c>
      <c r="Z325" s="4" t="str">
        <f>IF($H325=0,"",VLOOKUP($G325,Data!$G$3:$BA$2935,19,FALSE))</f>
        <v/>
      </c>
      <c r="AA325" s="4" t="str">
        <f>IF($H325=0,"",VLOOKUP($G325,Data!$G$3:$BA$2935,20,FALSE))</f>
        <v/>
      </c>
      <c r="AB325" s="4" t="str">
        <f>IF($H325=0,"",VLOOKUP($G325,Data!$G$3:$BA$2935,21,FALSE))</f>
        <v/>
      </c>
      <c r="AC325" s="4" t="str">
        <f>IF($H325=0,"",VLOOKUP($G325,Data!$G$3:$BA$2935,22,FALSE))</f>
        <v/>
      </c>
      <c r="AD325" s="4" t="str">
        <f>IF($H325=0,"",VLOOKUP($G325,Data!$G$3:$BA$2935,23,FALSE))</f>
        <v/>
      </c>
      <c r="AE325" s="4" t="str">
        <f>IF($H325=0,"",VLOOKUP($G325,Data!$G$3:$BA$2935,24,FALSE))</f>
        <v/>
      </c>
      <c r="AF325" s="4" t="str">
        <f>IF($H325=0,"",VLOOKUP($G325,Data!$G$3:$BA$2935,25,FALSE))</f>
        <v/>
      </c>
      <c r="AG325" s="4" t="str">
        <f>IF($H325=0,"",VLOOKUP($G325,Data!$G$3:$BA$2935,26,FALSE))</f>
        <v/>
      </c>
      <c r="AH325" s="4" t="str">
        <f>IF($H325=0,"",VLOOKUP($G325,Data!$G$3:$BA$2935,27,FALSE))</f>
        <v/>
      </c>
      <c r="AI325" s="4" t="str">
        <f>IF($H325=0,"",VLOOKUP($G325,Data!$G$3:$BA$2935,28,FALSE))</f>
        <v/>
      </c>
      <c r="AJ325" s="4" t="str">
        <f>IF($H325=0,"",VLOOKUP($G325,Data!$G$3:$BA$2935,29,FALSE))</f>
        <v/>
      </c>
      <c r="AK325" s="4" t="str">
        <f>IF($H325=0,"",VLOOKUP($G325,Data!$G$3:$BA$2935,30,FALSE))</f>
        <v/>
      </c>
      <c r="AL325" s="4" t="str">
        <f>IF($H325=0,"",VLOOKUP($G325,Data!$G$3:$BA$2935,31,FALSE))</f>
        <v/>
      </c>
      <c r="AM325" s="4" t="str">
        <f>IF($H325=0,"",VLOOKUP($G325,Data!$G$3:$BA$2935,32,FALSE))</f>
        <v/>
      </c>
      <c r="AN325" s="4" t="str">
        <f>IF($H325=0,"",VLOOKUP($G325,Data!$G$3:$BA$2935,33,FALSE))</f>
        <v/>
      </c>
      <c r="AO325" s="4" t="str">
        <f>IF($H325=0,"",VLOOKUP($G325,Data!$G$3:$BA$2935,34,FALSE))</f>
        <v/>
      </c>
      <c r="AP325" s="4" t="str">
        <f>IF($H325=0,"",VLOOKUP($G325,Data!$G$3:$BA$2935,35,FALSE))</f>
        <v/>
      </c>
      <c r="AQ325" s="4" t="str">
        <f>IF($H325=0,"",VLOOKUP($G325,Data!$G$3:$BA$2935,36,FALSE))</f>
        <v/>
      </c>
      <c r="AR325" s="4" t="str">
        <f>IF($H325=0,"",VLOOKUP($G325,Data!$G$3:$BA$2935,37,FALSE))</f>
        <v/>
      </c>
      <c r="AS325" s="4" t="str">
        <f>IF($H325=0,"",VLOOKUP($G325,Data!$G$3:$BA$2935,38,FALSE))</f>
        <v/>
      </c>
      <c r="AT325" s="4" t="str">
        <f>IF($H325=0,"",VLOOKUP($G325,Data!$G$3:$BA$2935,39,FALSE))</f>
        <v/>
      </c>
    </row>
    <row r="326" spans="1:46" x14ac:dyDescent="0.25">
      <c r="A326" s="4">
        <f>PSSE!A328</f>
        <v>959163</v>
      </c>
      <c r="B326" s="4" t="str">
        <f>PSSE!B328</f>
        <v>NGOCYEU_H1</v>
      </c>
      <c r="C326" s="4">
        <f>PSSE!D328</f>
        <v>6</v>
      </c>
      <c r="D326" s="4">
        <f>PSSE!E328</f>
        <v>7.5</v>
      </c>
      <c r="E326" s="4" t="str">
        <f>PSSE!F328</f>
        <v>TD</v>
      </c>
      <c r="F326" s="4">
        <f>PSSE!G328</f>
        <v>1</v>
      </c>
      <c r="G326" s="4" t="str">
        <f t="shared" si="5"/>
        <v>GOV67.5TD1</v>
      </c>
      <c r="H326" s="4">
        <f>COUNTIF(Data!$G$3:$BA$2935,GOV!$G326)</f>
        <v>1</v>
      </c>
      <c r="I326" s="4" t="str">
        <f>IF($H326=0,"",VLOOKUP($G326,Data!$G$3:$BA$2935,2,FALSE))</f>
        <v>'HYGOV'</v>
      </c>
      <c r="J326" s="4">
        <f>PSSE!C328</f>
        <v>1</v>
      </c>
      <c r="K326" s="4">
        <f>IF($H326=0,"",VLOOKUP($G326,Data!$G$3:$BA$2935,4,FALSE))</f>
        <v>0.06</v>
      </c>
      <c r="L326" s="4">
        <f>IF($H326=0,"",VLOOKUP($G326,Data!$G$3:$BA$2935,5,FALSE))</f>
        <v>0.4</v>
      </c>
      <c r="M326" s="4">
        <f>IF($H326=0,"",VLOOKUP($G326,Data!$G$3:$BA$2935,6,FALSE))</f>
        <v>3</v>
      </c>
      <c r="N326" s="4">
        <f>IF($H326=0,"",VLOOKUP($G326,Data!$G$3:$BA$2935,7,FALSE))</f>
        <v>9.9000000000000005E-2</v>
      </c>
      <c r="O326" s="4">
        <f>IF($H326=0,"",VLOOKUP($G326,Data!$G$3:$BA$2935,8,FALSE))</f>
        <v>0.4</v>
      </c>
      <c r="P326" s="4">
        <f>IF($H326=0,"",VLOOKUP($G326,Data!$G$3:$BA$2935,9,FALSE))</f>
        <v>0.15</v>
      </c>
      <c r="Q326" s="4">
        <f>IF($H326=0,"",VLOOKUP($G326,Data!$G$3:$BA$2935,10,FALSE))</f>
        <v>1</v>
      </c>
      <c r="R326" s="4">
        <f>IF($H326=0,"",VLOOKUP($G326,Data!$G$3:$BA$2935,11,FALSE))</f>
        <v>0.1</v>
      </c>
      <c r="S326" s="4">
        <f>IF($H326=0,"",VLOOKUP($G326,Data!$G$3:$BA$2935,12,FALSE))</f>
        <v>1.35</v>
      </c>
      <c r="T326" s="4">
        <f>IF($H326=0,"",VLOOKUP($G326,Data!$G$3:$BA$2935,13,FALSE))</f>
        <v>1.4</v>
      </c>
      <c r="U326" s="4">
        <f>IF($H326=0,"",VLOOKUP($G326,Data!$G$3:$BA$2935,14,FALSE))</f>
        <v>0.1</v>
      </c>
      <c r="V326" s="4">
        <f>IF($H326=0,"",VLOOKUP($G326,Data!$G$3:$BA$2935,15,FALSE))</f>
        <v>0.1</v>
      </c>
      <c r="W326" s="4" t="str">
        <f>IF($H326=0,"",VLOOKUP($G326,Data!$G$3:$BA$2935,16,FALSE))</f>
        <v>/</v>
      </c>
      <c r="X326" s="4" t="str">
        <f>IF($H326=0,"",VLOOKUP($G326,Data!$G$3:$BA$2935,17,FALSE))</f>
        <v>/</v>
      </c>
      <c r="Y326" s="4" t="str">
        <f>IF($H326=0,"",VLOOKUP($G326,Data!$G$3:$BA$2935,18,FALSE))</f>
        <v/>
      </c>
      <c r="Z326" s="4" t="str">
        <f>IF($H326=0,"",VLOOKUP($G326,Data!$G$3:$BA$2935,19,FALSE))</f>
        <v/>
      </c>
      <c r="AA326" s="4" t="str">
        <f>IF($H326=0,"",VLOOKUP($G326,Data!$G$3:$BA$2935,20,FALSE))</f>
        <v/>
      </c>
      <c r="AB326" s="4" t="str">
        <f>IF($H326=0,"",VLOOKUP($G326,Data!$G$3:$BA$2935,21,FALSE))</f>
        <v/>
      </c>
      <c r="AC326" s="4" t="str">
        <f>IF($H326=0,"",VLOOKUP($G326,Data!$G$3:$BA$2935,22,FALSE))</f>
        <v/>
      </c>
      <c r="AD326" s="4" t="str">
        <f>IF($H326=0,"",VLOOKUP($G326,Data!$G$3:$BA$2935,23,FALSE))</f>
        <v/>
      </c>
      <c r="AE326" s="4" t="str">
        <f>IF($H326=0,"",VLOOKUP($G326,Data!$G$3:$BA$2935,24,FALSE))</f>
        <v/>
      </c>
      <c r="AF326" s="4" t="str">
        <f>IF($H326=0,"",VLOOKUP($G326,Data!$G$3:$BA$2935,25,FALSE))</f>
        <v/>
      </c>
      <c r="AG326" s="4" t="str">
        <f>IF($H326=0,"",VLOOKUP($G326,Data!$G$3:$BA$2935,26,FALSE))</f>
        <v/>
      </c>
      <c r="AH326" s="4" t="str">
        <f>IF($H326=0,"",VLOOKUP($G326,Data!$G$3:$BA$2935,27,FALSE))</f>
        <v/>
      </c>
      <c r="AI326" s="4" t="str">
        <f>IF($H326=0,"",VLOOKUP($G326,Data!$G$3:$BA$2935,28,FALSE))</f>
        <v/>
      </c>
      <c r="AJ326" s="4" t="str">
        <f>IF($H326=0,"",VLOOKUP($G326,Data!$G$3:$BA$2935,29,FALSE))</f>
        <v/>
      </c>
      <c r="AK326" s="4" t="str">
        <f>IF($H326=0,"",VLOOKUP($G326,Data!$G$3:$BA$2935,30,FALSE))</f>
        <v/>
      </c>
      <c r="AL326" s="4" t="str">
        <f>IF($H326=0,"",VLOOKUP($G326,Data!$G$3:$BA$2935,31,FALSE))</f>
        <v/>
      </c>
      <c r="AM326" s="4" t="str">
        <f>IF($H326=0,"",VLOOKUP($G326,Data!$G$3:$BA$2935,32,FALSE))</f>
        <v/>
      </c>
      <c r="AN326" s="4" t="str">
        <f>IF($H326=0,"",VLOOKUP($G326,Data!$G$3:$BA$2935,33,FALSE))</f>
        <v/>
      </c>
      <c r="AO326" s="4" t="str">
        <f>IF($H326=0,"",VLOOKUP($G326,Data!$G$3:$BA$2935,34,FALSE))</f>
        <v/>
      </c>
      <c r="AP326" s="4" t="str">
        <f>IF($H326=0,"",VLOOKUP($G326,Data!$G$3:$BA$2935,35,FALSE))</f>
        <v/>
      </c>
      <c r="AQ326" s="4" t="str">
        <f>IF($H326=0,"",VLOOKUP($G326,Data!$G$3:$BA$2935,36,FALSE))</f>
        <v/>
      </c>
      <c r="AR326" s="4" t="str">
        <f>IF($H326=0,"",VLOOKUP($G326,Data!$G$3:$BA$2935,37,FALSE))</f>
        <v/>
      </c>
      <c r="AS326" s="4" t="str">
        <f>IF($H326=0,"",VLOOKUP($G326,Data!$G$3:$BA$2935,38,FALSE))</f>
        <v/>
      </c>
      <c r="AT326" s="4" t="str">
        <f>IF($H326=0,"",VLOOKUP($G326,Data!$G$3:$BA$2935,39,FALSE))</f>
        <v/>
      </c>
    </row>
    <row r="327" spans="1:46" x14ac:dyDescent="0.25">
      <c r="A327" s="4">
        <f>PSSE!A329</f>
        <v>959171</v>
      </c>
      <c r="B327" s="4" t="str">
        <f>PSSE!B329</f>
        <v>DAKROSA1_H1</v>
      </c>
      <c r="C327" s="4">
        <f>PSSE!D329</f>
        <v>6</v>
      </c>
      <c r="D327" s="4">
        <f>PSSE!E329</f>
        <v>7.5</v>
      </c>
      <c r="E327" s="4" t="str">
        <f>PSSE!F329</f>
        <v>TD</v>
      </c>
      <c r="F327" s="4">
        <f>PSSE!G329</f>
        <v>1</v>
      </c>
      <c r="G327" s="4" t="str">
        <f t="shared" si="5"/>
        <v>GOV67.5TD1</v>
      </c>
      <c r="H327" s="4">
        <f>COUNTIF(Data!$G$3:$BA$2935,GOV!$G327)</f>
        <v>1</v>
      </c>
      <c r="I327" s="4" t="str">
        <f>IF($H327=0,"",VLOOKUP($G327,Data!$G$3:$BA$2935,2,FALSE))</f>
        <v>'HYGOV'</v>
      </c>
      <c r="J327" s="4">
        <f>PSSE!C329</f>
        <v>1</v>
      </c>
      <c r="K327" s="4">
        <f>IF($H327=0,"",VLOOKUP($G327,Data!$G$3:$BA$2935,4,FALSE))</f>
        <v>0.06</v>
      </c>
      <c r="L327" s="4">
        <f>IF($H327=0,"",VLOOKUP($G327,Data!$G$3:$BA$2935,5,FALSE))</f>
        <v>0.4</v>
      </c>
      <c r="M327" s="4">
        <f>IF($H327=0,"",VLOOKUP($G327,Data!$G$3:$BA$2935,6,FALSE))</f>
        <v>3</v>
      </c>
      <c r="N327" s="4">
        <f>IF($H327=0,"",VLOOKUP($G327,Data!$G$3:$BA$2935,7,FALSE))</f>
        <v>9.9000000000000005E-2</v>
      </c>
      <c r="O327" s="4">
        <f>IF($H327=0,"",VLOOKUP($G327,Data!$G$3:$BA$2935,8,FALSE))</f>
        <v>0.4</v>
      </c>
      <c r="P327" s="4">
        <f>IF($H327=0,"",VLOOKUP($G327,Data!$G$3:$BA$2935,9,FALSE))</f>
        <v>0.15</v>
      </c>
      <c r="Q327" s="4">
        <f>IF($H327=0,"",VLOOKUP($G327,Data!$G$3:$BA$2935,10,FALSE))</f>
        <v>1</v>
      </c>
      <c r="R327" s="4">
        <f>IF($H327=0,"",VLOOKUP($G327,Data!$G$3:$BA$2935,11,FALSE))</f>
        <v>0.1</v>
      </c>
      <c r="S327" s="4">
        <f>IF($H327=0,"",VLOOKUP($G327,Data!$G$3:$BA$2935,12,FALSE))</f>
        <v>1.35</v>
      </c>
      <c r="T327" s="4">
        <f>IF($H327=0,"",VLOOKUP($G327,Data!$G$3:$BA$2935,13,FALSE))</f>
        <v>1.4</v>
      </c>
      <c r="U327" s="4">
        <f>IF($H327=0,"",VLOOKUP($G327,Data!$G$3:$BA$2935,14,FALSE))</f>
        <v>0.1</v>
      </c>
      <c r="V327" s="4">
        <f>IF($H327=0,"",VLOOKUP($G327,Data!$G$3:$BA$2935,15,FALSE))</f>
        <v>0.1</v>
      </c>
      <c r="W327" s="4" t="str">
        <f>IF($H327=0,"",VLOOKUP($G327,Data!$G$3:$BA$2935,16,FALSE))</f>
        <v>/</v>
      </c>
      <c r="X327" s="4" t="str">
        <f>IF($H327=0,"",VLOOKUP($G327,Data!$G$3:$BA$2935,17,FALSE))</f>
        <v>/</v>
      </c>
      <c r="Y327" s="4" t="str">
        <f>IF($H327=0,"",VLOOKUP($G327,Data!$G$3:$BA$2935,18,FALSE))</f>
        <v/>
      </c>
      <c r="Z327" s="4" t="str">
        <f>IF($H327=0,"",VLOOKUP($G327,Data!$G$3:$BA$2935,19,FALSE))</f>
        <v/>
      </c>
      <c r="AA327" s="4" t="str">
        <f>IF($H327=0,"",VLOOKUP($G327,Data!$G$3:$BA$2935,20,FALSE))</f>
        <v/>
      </c>
      <c r="AB327" s="4" t="str">
        <f>IF($H327=0,"",VLOOKUP($G327,Data!$G$3:$BA$2935,21,FALSE))</f>
        <v/>
      </c>
      <c r="AC327" s="4" t="str">
        <f>IF($H327=0,"",VLOOKUP($G327,Data!$G$3:$BA$2935,22,FALSE))</f>
        <v/>
      </c>
      <c r="AD327" s="4" t="str">
        <f>IF($H327=0,"",VLOOKUP($G327,Data!$G$3:$BA$2935,23,FALSE))</f>
        <v/>
      </c>
      <c r="AE327" s="4" t="str">
        <f>IF($H327=0,"",VLOOKUP($G327,Data!$G$3:$BA$2935,24,FALSE))</f>
        <v/>
      </c>
      <c r="AF327" s="4" t="str">
        <f>IF($H327=0,"",VLOOKUP($G327,Data!$G$3:$BA$2935,25,FALSE))</f>
        <v/>
      </c>
      <c r="AG327" s="4" t="str">
        <f>IF($H327=0,"",VLOOKUP($G327,Data!$G$3:$BA$2935,26,FALSE))</f>
        <v/>
      </c>
      <c r="AH327" s="4" t="str">
        <f>IF($H327=0,"",VLOOKUP($G327,Data!$G$3:$BA$2935,27,FALSE))</f>
        <v/>
      </c>
      <c r="AI327" s="4" t="str">
        <f>IF($H327=0,"",VLOOKUP($G327,Data!$G$3:$BA$2935,28,FALSE))</f>
        <v/>
      </c>
      <c r="AJ327" s="4" t="str">
        <f>IF($H327=0,"",VLOOKUP($G327,Data!$G$3:$BA$2935,29,FALSE))</f>
        <v/>
      </c>
      <c r="AK327" s="4" t="str">
        <f>IF($H327=0,"",VLOOKUP($G327,Data!$G$3:$BA$2935,30,FALSE))</f>
        <v/>
      </c>
      <c r="AL327" s="4" t="str">
        <f>IF($H327=0,"",VLOOKUP($G327,Data!$G$3:$BA$2935,31,FALSE))</f>
        <v/>
      </c>
      <c r="AM327" s="4" t="str">
        <f>IF($H327=0,"",VLOOKUP($G327,Data!$G$3:$BA$2935,32,FALSE))</f>
        <v/>
      </c>
      <c r="AN327" s="4" t="str">
        <f>IF($H327=0,"",VLOOKUP($G327,Data!$G$3:$BA$2935,33,FALSE))</f>
        <v/>
      </c>
      <c r="AO327" s="4" t="str">
        <f>IF($H327=0,"",VLOOKUP($G327,Data!$G$3:$BA$2935,34,FALSE))</f>
        <v/>
      </c>
      <c r="AP327" s="4" t="str">
        <f>IF($H327=0,"",VLOOKUP($G327,Data!$G$3:$BA$2935,35,FALSE))</f>
        <v/>
      </c>
      <c r="AQ327" s="4" t="str">
        <f>IF($H327=0,"",VLOOKUP($G327,Data!$G$3:$BA$2935,36,FALSE))</f>
        <v/>
      </c>
      <c r="AR327" s="4" t="str">
        <f>IF($H327=0,"",VLOOKUP($G327,Data!$G$3:$BA$2935,37,FALSE))</f>
        <v/>
      </c>
      <c r="AS327" s="4" t="str">
        <f>IF($H327=0,"",VLOOKUP($G327,Data!$G$3:$BA$2935,38,FALSE))</f>
        <v/>
      </c>
      <c r="AT327" s="4" t="str">
        <f>IF($H327=0,"",VLOOKUP($G327,Data!$G$3:$BA$2935,39,FALSE))</f>
        <v/>
      </c>
    </row>
    <row r="328" spans="1:46" x14ac:dyDescent="0.25">
      <c r="A328" s="4">
        <f>PSSE!A330</f>
        <v>959172</v>
      </c>
      <c r="B328" s="4" t="str">
        <f>PSSE!B330</f>
        <v>DAKROSA2_H1</v>
      </c>
      <c r="C328" s="4">
        <f>PSSE!D330</f>
        <v>6</v>
      </c>
      <c r="D328" s="4">
        <f>PSSE!E330</f>
        <v>7.5</v>
      </c>
      <c r="E328" s="4" t="str">
        <f>PSSE!F330</f>
        <v>TD</v>
      </c>
      <c r="F328" s="4">
        <f>PSSE!G330</f>
        <v>1</v>
      </c>
      <c r="G328" s="4" t="str">
        <f t="shared" si="5"/>
        <v>GOV67.5TD1</v>
      </c>
      <c r="H328" s="4">
        <f>COUNTIF(Data!$G$3:$BA$2935,GOV!$G328)</f>
        <v>1</v>
      </c>
      <c r="I328" s="4" t="str">
        <f>IF($H328=0,"",VLOOKUP($G328,Data!$G$3:$BA$2935,2,FALSE))</f>
        <v>'HYGOV'</v>
      </c>
      <c r="J328" s="4">
        <f>PSSE!C330</f>
        <v>1</v>
      </c>
      <c r="K328" s="4">
        <f>IF($H328=0,"",VLOOKUP($G328,Data!$G$3:$BA$2935,4,FALSE))</f>
        <v>0.06</v>
      </c>
      <c r="L328" s="4">
        <f>IF($H328=0,"",VLOOKUP($G328,Data!$G$3:$BA$2935,5,FALSE))</f>
        <v>0.4</v>
      </c>
      <c r="M328" s="4">
        <f>IF($H328=0,"",VLOOKUP($G328,Data!$G$3:$BA$2935,6,FALSE))</f>
        <v>3</v>
      </c>
      <c r="N328" s="4">
        <f>IF($H328=0,"",VLOOKUP($G328,Data!$G$3:$BA$2935,7,FALSE))</f>
        <v>9.9000000000000005E-2</v>
      </c>
      <c r="O328" s="4">
        <f>IF($H328=0,"",VLOOKUP($G328,Data!$G$3:$BA$2935,8,FALSE))</f>
        <v>0.4</v>
      </c>
      <c r="P328" s="4">
        <f>IF($H328=0,"",VLOOKUP($G328,Data!$G$3:$BA$2935,9,FALSE))</f>
        <v>0.15</v>
      </c>
      <c r="Q328" s="4">
        <f>IF($H328=0,"",VLOOKUP($G328,Data!$G$3:$BA$2935,10,FALSE))</f>
        <v>1</v>
      </c>
      <c r="R328" s="4">
        <f>IF($H328=0,"",VLOOKUP($G328,Data!$G$3:$BA$2935,11,FALSE))</f>
        <v>0.1</v>
      </c>
      <c r="S328" s="4">
        <f>IF($H328=0,"",VLOOKUP($G328,Data!$G$3:$BA$2935,12,FALSE))</f>
        <v>1.35</v>
      </c>
      <c r="T328" s="4">
        <f>IF($H328=0,"",VLOOKUP($G328,Data!$G$3:$BA$2935,13,FALSE))</f>
        <v>1.4</v>
      </c>
      <c r="U328" s="4">
        <f>IF($H328=0,"",VLOOKUP($G328,Data!$G$3:$BA$2935,14,FALSE))</f>
        <v>0.1</v>
      </c>
      <c r="V328" s="4">
        <f>IF($H328=0,"",VLOOKUP($G328,Data!$G$3:$BA$2935,15,FALSE))</f>
        <v>0.1</v>
      </c>
      <c r="W328" s="4" t="str">
        <f>IF($H328=0,"",VLOOKUP($G328,Data!$G$3:$BA$2935,16,FALSE))</f>
        <v>/</v>
      </c>
      <c r="X328" s="4" t="str">
        <f>IF($H328=0,"",VLOOKUP($G328,Data!$G$3:$BA$2935,17,FALSE))</f>
        <v>/</v>
      </c>
      <c r="Y328" s="4" t="str">
        <f>IF($H328=0,"",VLOOKUP($G328,Data!$G$3:$BA$2935,18,FALSE))</f>
        <v/>
      </c>
      <c r="Z328" s="4" t="str">
        <f>IF($H328=0,"",VLOOKUP($G328,Data!$G$3:$BA$2935,19,FALSE))</f>
        <v/>
      </c>
      <c r="AA328" s="4" t="str">
        <f>IF($H328=0,"",VLOOKUP($G328,Data!$G$3:$BA$2935,20,FALSE))</f>
        <v/>
      </c>
      <c r="AB328" s="4" t="str">
        <f>IF($H328=0,"",VLOOKUP($G328,Data!$G$3:$BA$2935,21,FALSE))</f>
        <v/>
      </c>
      <c r="AC328" s="4" t="str">
        <f>IF($H328=0,"",VLOOKUP($G328,Data!$G$3:$BA$2935,22,FALSE))</f>
        <v/>
      </c>
      <c r="AD328" s="4" t="str">
        <f>IF($H328=0,"",VLOOKUP($G328,Data!$G$3:$BA$2935,23,FALSE))</f>
        <v/>
      </c>
      <c r="AE328" s="4" t="str">
        <f>IF($H328=0,"",VLOOKUP($G328,Data!$G$3:$BA$2935,24,FALSE))</f>
        <v/>
      </c>
      <c r="AF328" s="4" t="str">
        <f>IF($H328=0,"",VLOOKUP($G328,Data!$G$3:$BA$2935,25,FALSE))</f>
        <v/>
      </c>
      <c r="AG328" s="4" t="str">
        <f>IF($H328=0,"",VLOOKUP($G328,Data!$G$3:$BA$2935,26,FALSE))</f>
        <v/>
      </c>
      <c r="AH328" s="4" t="str">
        <f>IF($H328=0,"",VLOOKUP($G328,Data!$G$3:$BA$2935,27,FALSE))</f>
        <v/>
      </c>
      <c r="AI328" s="4" t="str">
        <f>IF($H328=0,"",VLOOKUP($G328,Data!$G$3:$BA$2935,28,FALSE))</f>
        <v/>
      </c>
      <c r="AJ328" s="4" t="str">
        <f>IF($H328=0,"",VLOOKUP($G328,Data!$G$3:$BA$2935,29,FALSE))</f>
        <v/>
      </c>
      <c r="AK328" s="4" t="str">
        <f>IF($H328=0,"",VLOOKUP($G328,Data!$G$3:$BA$2935,30,FALSE))</f>
        <v/>
      </c>
      <c r="AL328" s="4" t="str">
        <f>IF($H328=0,"",VLOOKUP($G328,Data!$G$3:$BA$2935,31,FALSE))</f>
        <v/>
      </c>
      <c r="AM328" s="4" t="str">
        <f>IF($H328=0,"",VLOOKUP($G328,Data!$G$3:$BA$2935,32,FALSE))</f>
        <v/>
      </c>
      <c r="AN328" s="4" t="str">
        <f>IF($H328=0,"",VLOOKUP($G328,Data!$G$3:$BA$2935,33,FALSE))</f>
        <v/>
      </c>
      <c r="AO328" s="4" t="str">
        <f>IF($H328=0,"",VLOOKUP($G328,Data!$G$3:$BA$2935,34,FALSE))</f>
        <v/>
      </c>
      <c r="AP328" s="4" t="str">
        <f>IF($H328=0,"",VLOOKUP($G328,Data!$G$3:$BA$2935,35,FALSE))</f>
        <v/>
      </c>
      <c r="AQ328" s="4" t="str">
        <f>IF($H328=0,"",VLOOKUP($G328,Data!$G$3:$BA$2935,36,FALSE))</f>
        <v/>
      </c>
      <c r="AR328" s="4" t="str">
        <f>IF($H328=0,"",VLOOKUP($G328,Data!$G$3:$BA$2935,37,FALSE))</f>
        <v/>
      </c>
      <c r="AS328" s="4" t="str">
        <f>IF($H328=0,"",VLOOKUP($G328,Data!$G$3:$BA$2935,38,FALSE))</f>
        <v/>
      </c>
      <c r="AT328" s="4" t="str">
        <f>IF($H328=0,"",VLOOKUP($G328,Data!$G$3:$BA$2935,39,FALSE))</f>
        <v/>
      </c>
    </row>
    <row r="329" spans="1:46" x14ac:dyDescent="0.25">
      <c r="A329" s="4">
        <f>PSSE!A331</f>
        <v>959181</v>
      </c>
      <c r="B329" s="4" t="str">
        <f>PSSE!B331</f>
        <v>DAKPOCO_H1</v>
      </c>
      <c r="C329" s="4">
        <f>PSSE!D331</f>
        <v>10.5</v>
      </c>
      <c r="D329" s="4">
        <f>PSSE!E331</f>
        <v>20</v>
      </c>
      <c r="E329" s="4" t="str">
        <f>PSSE!F331</f>
        <v>TD</v>
      </c>
      <c r="F329" s="4">
        <f>PSSE!G331</f>
        <v>1</v>
      </c>
      <c r="G329" s="4" t="str">
        <f t="shared" si="5"/>
        <v>GOV10.520TD1</v>
      </c>
      <c r="H329" s="4">
        <f>COUNTIF(Data!$G$3:$BA$2935,GOV!$G329)</f>
        <v>1</v>
      </c>
      <c r="I329" s="4" t="str">
        <f>IF($H329=0,"",VLOOKUP($G329,Data!$G$3:$BA$2935,2,FALSE))</f>
        <v>'HYGOV'</v>
      </c>
      <c r="J329" s="4">
        <f>PSSE!C331</f>
        <v>1</v>
      </c>
      <c r="K329" s="4">
        <f>IF($H329=0,"",VLOOKUP($G329,Data!$G$3:$BA$2935,4,FALSE))</f>
        <v>0.06</v>
      </c>
      <c r="L329" s="4">
        <f>IF($H329=0,"",VLOOKUP($G329,Data!$G$3:$BA$2935,5,FALSE))</f>
        <v>0.4</v>
      </c>
      <c r="M329" s="4">
        <f>IF($H329=0,"",VLOOKUP($G329,Data!$G$3:$BA$2935,6,FALSE))</f>
        <v>3</v>
      </c>
      <c r="N329" s="4">
        <f>IF($H329=0,"",VLOOKUP($G329,Data!$G$3:$BA$2935,7,FALSE))</f>
        <v>9.9000000000000005E-2</v>
      </c>
      <c r="O329" s="4">
        <f>IF($H329=0,"",VLOOKUP($G329,Data!$G$3:$BA$2935,8,FALSE))</f>
        <v>0.4</v>
      </c>
      <c r="P329" s="4">
        <f>IF($H329=0,"",VLOOKUP($G329,Data!$G$3:$BA$2935,9,FALSE))</f>
        <v>0.15</v>
      </c>
      <c r="Q329" s="4">
        <f>IF($H329=0,"",VLOOKUP($G329,Data!$G$3:$BA$2935,10,FALSE))</f>
        <v>1</v>
      </c>
      <c r="R329" s="4">
        <f>IF($H329=0,"",VLOOKUP($G329,Data!$G$3:$BA$2935,11,FALSE))</f>
        <v>0.1</v>
      </c>
      <c r="S329" s="4">
        <f>IF($H329=0,"",VLOOKUP($G329,Data!$G$3:$BA$2935,12,FALSE))</f>
        <v>1.35</v>
      </c>
      <c r="T329" s="4">
        <f>IF($H329=0,"",VLOOKUP($G329,Data!$G$3:$BA$2935,13,FALSE))</f>
        <v>1.4</v>
      </c>
      <c r="U329" s="4">
        <f>IF($H329=0,"",VLOOKUP($G329,Data!$G$3:$BA$2935,14,FALSE))</f>
        <v>0.1</v>
      </c>
      <c r="V329" s="4">
        <f>IF($H329=0,"",VLOOKUP($G329,Data!$G$3:$BA$2935,15,FALSE))</f>
        <v>0.1</v>
      </c>
      <c r="W329" s="4" t="str">
        <f>IF($H329=0,"",VLOOKUP($G329,Data!$G$3:$BA$2935,16,FALSE))</f>
        <v>/</v>
      </c>
      <c r="X329" s="4" t="str">
        <f>IF($H329=0,"",VLOOKUP($G329,Data!$G$3:$BA$2935,17,FALSE))</f>
        <v>/</v>
      </c>
      <c r="Y329" s="4" t="str">
        <f>IF($H329=0,"",VLOOKUP($G329,Data!$G$3:$BA$2935,18,FALSE))</f>
        <v/>
      </c>
      <c r="Z329" s="4" t="str">
        <f>IF($H329=0,"",VLOOKUP($G329,Data!$G$3:$BA$2935,19,FALSE))</f>
        <v/>
      </c>
      <c r="AA329" s="4" t="str">
        <f>IF($H329=0,"",VLOOKUP($G329,Data!$G$3:$BA$2935,20,FALSE))</f>
        <v/>
      </c>
      <c r="AB329" s="4" t="str">
        <f>IF($H329=0,"",VLOOKUP($G329,Data!$G$3:$BA$2935,21,FALSE))</f>
        <v/>
      </c>
      <c r="AC329" s="4" t="str">
        <f>IF($H329=0,"",VLOOKUP($G329,Data!$G$3:$BA$2935,22,FALSE))</f>
        <v/>
      </c>
      <c r="AD329" s="4" t="str">
        <f>IF($H329=0,"",VLOOKUP($G329,Data!$G$3:$BA$2935,23,FALSE))</f>
        <v/>
      </c>
      <c r="AE329" s="4" t="str">
        <f>IF($H329=0,"",VLOOKUP($G329,Data!$G$3:$BA$2935,24,FALSE))</f>
        <v/>
      </c>
      <c r="AF329" s="4" t="str">
        <f>IF($H329=0,"",VLOOKUP($G329,Data!$G$3:$BA$2935,25,FALSE))</f>
        <v/>
      </c>
      <c r="AG329" s="4" t="str">
        <f>IF($H329=0,"",VLOOKUP($G329,Data!$G$3:$BA$2935,26,FALSE))</f>
        <v/>
      </c>
      <c r="AH329" s="4" t="str">
        <f>IF($H329=0,"",VLOOKUP($G329,Data!$G$3:$BA$2935,27,FALSE))</f>
        <v/>
      </c>
      <c r="AI329" s="4" t="str">
        <f>IF($H329=0,"",VLOOKUP($G329,Data!$G$3:$BA$2935,28,FALSE))</f>
        <v/>
      </c>
      <c r="AJ329" s="4" t="str">
        <f>IF($H329=0,"",VLOOKUP($G329,Data!$G$3:$BA$2935,29,FALSE))</f>
        <v/>
      </c>
      <c r="AK329" s="4" t="str">
        <f>IF($H329=0,"",VLOOKUP($G329,Data!$G$3:$BA$2935,30,FALSE))</f>
        <v/>
      </c>
      <c r="AL329" s="4" t="str">
        <f>IF($H329=0,"",VLOOKUP($G329,Data!$G$3:$BA$2935,31,FALSE))</f>
        <v/>
      </c>
      <c r="AM329" s="4" t="str">
        <f>IF($H329=0,"",VLOOKUP($G329,Data!$G$3:$BA$2935,32,FALSE))</f>
        <v/>
      </c>
      <c r="AN329" s="4" t="str">
        <f>IF($H329=0,"",VLOOKUP($G329,Data!$G$3:$BA$2935,33,FALSE))</f>
        <v/>
      </c>
      <c r="AO329" s="4" t="str">
        <f>IF($H329=0,"",VLOOKUP($G329,Data!$G$3:$BA$2935,34,FALSE))</f>
        <v/>
      </c>
      <c r="AP329" s="4" t="str">
        <f>IF($H329=0,"",VLOOKUP($G329,Data!$G$3:$BA$2935,35,FALSE))</f>
        <v/>
      </c>
      <c r="AQ329" s="4" t="str">
        <f>IF($H329=0,"",VLOOKUP($G329,Data!$G$3:$BA$2935,36,FALSE))</f>
        <v/>
      </c>
      <c r="AR329" s="4" t="str">
        <f>IF($H329=0,"",VLOOKUP($G329,Data!$G$3:$BA$2935,37,FALSE))</f>
        <v/>
      </c>
      <c r="AS329" s="4" t="str">
        <f>IF($H329=0,"",VLOOKUP($G329,Data!$G$3:$BA$2935,38,FALSE))</f>
        <v/>
      </c>
      <c r="AT329" s="4" t="str">
        <f>IF($H329=0,"",VLOOKUP($G329,Data!$G$3:$BA$2935,39,FALSE))</f>
        <v/>
      </c>
    </row>
    <row r="330" spans="1:46" x14ac:dyDescent="0.25">
      <c r="A330" s="4">
        <f>PSSE!A332</f>
        <v>959191</v>
      </c>
      <c r="B330" s="4" t="str">
        <f>PSSE!B332</f>
        <v>DAKSU2_H1</v>
      </c>
      <c r="C330" s="4">
        <f>PSSE!D332</f>
        <v>6</v>
      </c>
      <c r="D330" s="4">
        <f>PSSE!E332</f>
        <v>7.5</v>
      </c>
      <c r="E330" s="4" t="str">
        <f>PSSE!F332</f>
        <v>TD</v>
      </c>
      <c r="F330" s="4">
        <f>PSSE!G332</f>
        <v>1</v>
      </c>
      <c r="G330" s="4" t="str">
        <f t="shared" si="5"/>
        <v>GOV67.5TD1</v>
      </c>
      <c r="H330" s="4">
        <f>COUNTIF(Data!$G$3:$BA$2935,GOV!$G330)</f>
        <v>1</v>
      </c>
      <c r="I330" s="4" t="str">
        <f>IF($H330=0,"",VLOOKUP($G330,Data!$G$3:$BA$2935,2,FALSE))</f>
        <v>'HYGOV'</v>
      </c>
      <c r="J330" s="4">
        <f>PSSE!C332</f>
        <v>1</v>
      </c>
      <c r="K330" s="4">
        <f>IF($H330=0,"",VLOOKUP($G330,Data!$G$3:$BA$2935,4,FALSE))</f>
        <v>0.06</v>
      </c>
      <c r="L330" s="4">
        <f>IF($H330=0,"",VLOOKUP($G330,Data!$G$3:$BA$2935,5,FALSE))</f>
        <v>0.4</v>
      </c>
      <c r="M330" s="4">
        <f>IF($H330=0,"",VLOOKUP($G330,Data!$G$3:$BA$2935,6,FALSE))</f>
        <v>3</v>
      </c>
      <c r="N330" s="4">
        <f>IF($H330=0,"",VLOOKUP($G330,Data!$G$3:$BA$2935,7,FALSE))</f>
        <v>9.9000000000000005E-2</v>
      </c>
      <c r="O330" s="4">
        <f>IF($H330=0,"",VLOOKUP($G330,Data!$G$3:$BA$2935,8,FALSE))</f>
        <v>0.4</v>
      </c>
      <c r="P330" s="4">
        <f>IF($H330=0,"",VLOOKUP($G330,Data!$G$3:$BA$2935,9,FALSE))</f>
        <v>0.15</v>
      </c>
      <c r="Q330" s="4">
        <f>IF($H330=0,"",VLOOKUP($G330,Data!$G$3:$BA$2935,10,FALSE))</f>
        <v>1</v>
      </c>
      <c r="R330" s="4">
        <f>IF($H330=0,"",VLOOKUP($G330,Data!$G$3:$BA$2935,11,FALSE))</f>
        <v>0.1</v>
      </c>
      <c r="S330" s="4">
        <f>IF($H330=0,"",VLOOKUP($G330,Data!$G$3:$BA$2935,12,FALSE))</f>
        <v>1.35</v>
      </c>
      <c r="T330" s="4">
        <f>IF($H330=0,"",VLOOKUP($G330,Data!$G$3:$BA$2935,13,FALSE))</f>
        <v>1.4</v>
      </c>
      <c r="U330" s="4">
        <f>IF($H330=0,"",VLOOKUP($G330,Data!$G$3:$BA$2935,14,FALSE))</f>
        <v>0.1</v>
      </c>
      <c r="V330" s="4">
        <f>IF($H330=0,"",VLOOKUP($G330,Data!$G$3:$BA$2935,15,FALSE))</f>
        <v>0.1</v>
      </c>
      <c r="W330" s="4" t="str">
        <f>IF($H330=0,"",VLOOKUP($G330,Data!$G$3:$BA$2935,16,FALSE))</f>
        <v>/</v>
      </c>
      <c r="X330" s="4" t="str">
        <f>IF($H330=0,"",VLOOKUP($G330,Data!$G$3:$BA$2935,17,FALSE))</f>
        <v>/</v>
      </c>
      <c r="Y330" s="4" t="str">
        <f>IF($H330=0,"",VLOOKUP($G330,Data!$G$3:$BA$2935,18,FALSE))</f>
        <v/>
      </c>
      <c r="Z330" s="4" t="str">
        <f>IF($H330=0,"",VLOOKUP($G330,Data!$G$3:$BA$2935,19,FALSE))</f>
        <v/>
      </c>
      <c r="AA330" s="4" t="str">
        <f>IF($H330=0,"",VLOOKUP($G330,Data!$G$3:$BA$2935,20,FALSE))</f>
        <v/>
      </c>
      <c r="AB330" s="4" t="str">
        <f>IF($H330=0,"",VLOOKUP($G330,Data!$G$3:$BA$2935,21,FALSE))</f>
        <v/>
      </c>
      <c r="AC330" s="4" t="str">
        <f>IF($H330=0,"",VLOOKUP($G330,Data!$G$3:$BA$2935,22,FALSE))</f>
        <v/>
      </c>
      <c r="AD330" s="4" t="str">
        <f>IF($H330=0,"",VLOOKUP($G330,Data!$G$3:$BA$2935,23,FALSE))</f>
        <v/>
      </c>
      <c r="AE330" s="4" t="str">
        <f>IF($H330=0,"",VLOOKUP($G330,Data!$G$3:$BA$2935,24,FALSE))</f>
        <v/>
      </c>
      <c r="AF330" s="4" t="str">
        <f>IF($H330=0,"",VLOOKUP($G330,Data!$G$3:$BA$2935,25,FALSE))</f>
        <v/>
      </c>
      <c r="AG330" s="4" t="str">
        <f>IF($H330=0,"",VLOOKUP($G330,Data!$G$3:$BA$2935,26,FALSE))</f>
        <v/>
      </c>
      <c r="AH330" s="4" t="str">
        <f>IF($H330=0,"",VLOOKUP($G330,Data!$G$3:$BA$2935,27,FALSE))</f>
        <v/>
      </c>
      <c r="AI330" s="4" t="str">
        <f>IF($H330=0,"",VLOOKUP($G330,Data!$G$3:$BA$2935,28,FALSE))</f>
        <v/>
      </c>
      <c r="AJ330" s="4" t="str">
        <f>IF($H330=0,"",VLOOKUP($G330,Data!$G$3:$BA$2935,29,FALSE))</f>
        <v/>
      </c>
      <c r="AK330" s="4" t="str">
        <f>IF($H330=0,"",VLOOKUP($G330,Data!$G$3:$BA$2935,30,FALSE))</f>
        <v/>
      </c>
      <c r="AL330" s="4" t="str">
        <f>IF($H330=0,"",VLOOKUP($G330,Data!$G$3:$BA$2935,31,FALSE))</f>
        <v/>
      </c>
      <c r="AM330" s="4" t="str">
        <f>IF($H330=0,"",VLOOKUP($G330,Data!$G$3:$BA$2935,32,FALSE))</f>
        <v/>
      </c>
      <c r="AN330" s="4" t="str">
        <f>IF($H330=0,"",VLOOKUP($G330,Data!$G$3:$BA$2935,33,FALSE))</f>
        <v/>
      </c>
      <c r="AO330" s="4" t="str">
        <f>IF($H330=0,"",VLOOKUP($G330,Data!$G$3:$BA$2935,34,FALSE))</f>
        <v/>
      </c>
      <c r="AP330" s="4" t="str">
        <f>IF($H330=0,"",VLOOKUP($G330,Data!$G$3:$BA$2935,35,FALSE))</f>
        <v/>
      </c>
      <c r="AQ330" s="4" t="str">
        <f>IF($H330=0,"",VLOOKUP($G330,Data!$G$3:$BA$2935,36,FALSE))</f>
        <v/>
      </c>
      <c r="AR330" s="4" t="str">
        <f>IF($H330=0,"",VLOOKUP($G330,Data!$G$3:$BA$2935,37,FALSE))</f>
        <v/>
      </c>
      <c r="AS330" s="4" t="str">
        <f>IF($H330=0,"",VLOOKUP($G330,Data!$G$3:$BA$2935,38,FALSE))</f>
        <v/>
      </c>
      <c r="AT330" s="4" t="str">
        <f>IF($H330=0,"",VLOOKUP($G330,Data!$G$3:$BA$2935,39,FALSE))</f>
        <v/>
      </c>
    </row>
    <row r="331" spans="1:46" x14ac:dyDescent="0.25">
      <c r="A331" s="4">
        <f>PSSE!A333</f>
        <v>959201</v>
      </c>
      <c r="B331" s="4" t="str">
        <f>PSSE!B333</f>
        <v>DAKPLU1 _H1</v>
      </c>
      <c r="C331" s="4">
        <f>PSSE!D333</f>
        <v>6</v>
      </c>
      <c r="D331" s="4">
        <f>PSSE!E333</f>
        <v>7.5</v>
      </c>
      <c r="E331" s="4" t="str">
        <f>PSSE!F333</f>
        <v>TD</v>
      </c>
      <c r="F331" s="4">
        <f>PSSE!G333</f>
        <v>1</v>
      </c>
      <c r="G331" s="4" t="str">
        <f t="shared" si="5"/>
        <v>GOV67.5TD1</v>
      </c>
      <c r="H331" s="4">
        <f>COUNTIF(Data!$G$3:$BA$2935,GOV!$G331)</f>
        <v>1</v>
      </c>
      <c r="I331" s="4" t="str">
        <f>IF($H331=0,"",VLOOKUP($G331,Data!$G$3:$BA$2935,2,FALSE))</f>
        <v>'HYGOV'</v>
      </c>
      <c r="J331" s="4">
        <f>PSSE!C333</f>
        <v>1</v>
      </c>
      <c r="K331" s="4">
        <f>IF($H331=0,"",VLOOKUP($G331,Data!$G$3:$BA$2935,4,FALSE))</f>
        <v>0.06</v>
      </c>
      <c r="L331" s="4">
        <f>IF($H331=0,"",VLOOKUP($G331,Data!$G$3:$BA$2935,5,FALSE))</f>
        <v>0.4</v>
      </c>
      <c r="M331" s="4">
        <f>IF($H331=0,"",VLOOKUP($G331,Data!$G$3:$BA$2935,6,FALSE))</f>
        <v>3</v>
      </c>
      <c r="N331" s="4">
        <f>IF($H331=0,"",VLOOKUP($G331,Data!$G$3:$BA$2935,7,FALSE))</f>
        <v>9.9000000000000005E-2</v>
      </c>
      <c r="O331" s="4">
        <f>IF($H331=0,"",VLOOKUP($G331,Data!$G$3:$BA$2935,8,FALSE))</f>
        <v>0.4</v>
      </c>
      <c r="P331" s="4">
        <f>IF($H331=0,"",VLOOKUP($G331,Data!$G$3:$BA$2935,9,FALSE))</f>
        <v>0.15</v>
      </c>
      <c r="Q331" s="4">
        <f>IF($H331=0,"",VLOOKUP($G331,Data!$G$3:$BA$2935,10,FALSE))</f>
        <v>1</v>
      </c>
      <c r="R331" s="4">
        <f>IF($H331=0,"",VLOOKUP($G331,Data!$G$3:$BA$2935,11,FALSE))</f>
        <v>0.1</v>
      </c>
      <c r="S331" s="4">
        <f>IF($H331=0,"",VLOOKUP($G331,Data!$G$3:$BA$2935,12,FALSE))</f>
        <v>1.35</v>
      </c>
      <c r="T331" s="4">
        <f>IF($H331=0,"",VLOOKUP($G331,Data!$G$3:$BA$2935,13,FALSE))</f>
        <v>1.4</v>
      </c>
      <c r="U331" s="4">
        <f>IF($H331=0,"",VLOOKUP($G331,Data!$G$3:$BA$2935,14,FALSE))</f>
        <v>0.1</v>
      </c>
      <c r="V331" s="4">
        <f>IF($H331=0,"",VLOOKUP($G331,Data!$G$3:$BA$2935,15,FALSE))</f>
        <v>0.1</v>
      </c>
      <c r="W331" s="4" t="str">
        <f>IF($H331=0,"",VLOOKUP($G331,Data!$G$3:$BA$2935,16,FALSE))</f>
        <v>/</v>
      </c>
      <c r="X331" s="4" t="str">
        <f>IF($H331=0,"",VLOOKUP($G331,Data!$G$3:$BA$2935,17,FALSE))</f>
        <v>/</v>
      </c>
      <c r="Y331" s="4" t="str">
        <f>IF($H331=0,"",VLOOKUP($G331,Data!$G$3:$BA$2935,18,FALSE))</f>
        <v/>
      </c>
      <c r="Z331" s="4" t="str">
        <f>IF($H331=0,"",VLOOKUP($G331,Data!$G$3:$BA$2935,19,FALSE))</f>
        <v/>
      </c>
      <c r="AA331" s="4" t="str">
        <f>IF($H331=0,"",VLOOKUP($G331,Data!$G$3:$BA$2935,20,FALSE))</f>
        <v/>
      </c>
      <c r="AB331" s="4" t="str">
        <f>IF($H331=0,"",VLOOKUP($G331,Data!$G$3:$BA$2935,21,FALSE))</f>
        <v/>
      </c>
      <c r="AC331" s="4" t="str">
        <f>IF($H331=0,"",VLOOKUP($G331,Data!$G$3:$BA$2935,22,FALSE))</f>
        <v/>
      </c>
      <c r="AD331" s="4" t="str">
        <f>IF($H331=0,"",VLOOKUP($G331,Data!$G$3:$BA$2935,23,FALSE))</f>
        <v/>
      </c>
      <c r="AE331" s="4" t="str">
        <f>IF($H331=0,"",VLOOKUP($G331,Data!$G$3:$BA$2935,24,FALSE))</f>
        <v/>
      </c>
      <c r="AF331" s="4" t="str">
        <f>IF($H331=0,"",VLOOKUP($G331,Data!$G$3:$BA$2935,25,FALSE))</f>
        <v/>
      </c>
      <c r="AG331" s="4" t="str">
        <f>IF($H331=0,"",VLOOKUP($G331,Data!$G$3:$BA$2935,26,FALSE))</f>
        <v/>
      </c>
      <c r="AH331" s="4" t="str">
        <f>IF($H331=0,"",VLOOKUP($G331,Data!$G$3:$BA$2935,27,FALSE))</f>
        <v/>
      </c>
      <c r="AI331" s="4" t="str">
        <f>IF($H331=0,"",VLOOKUP($G331,Data!$G$3:$BA$2935,28,FALSE))</f>
        <v/>
      </c>
      <c r="AJ331" s="4" t="str">
        <f>IF($H331=0,"",VLOOKUP($G331,Data!$G$3:$BA$2935,29,FALSE))</f>
        <v/>
      </c>
      <c r="AK331" s="4" t="str">
        <f>IF($H331=0,"",VLOOKUP($G331,Data!$G$3:$BA$2935,30,FALSE))</f>
        <v/>
      </c>
      <c r="AL331" s="4" t="str">
        <f>IF($H331=0,"",VLOOKUP($G331,Data!$G$3:$BA$2935,31,FALSE))</f>
        <v/>
      </c>
      <c r="AM331" s="4" t="str">
        <f>IF($H331=0,"",VLOOKUP($G331,Data!$G$3:$BA$2935,32,FALSE))</f>
        <v/>
      </c>
      <c r="AN331" s="4" t="str">
        <f>IF($H331=0,"",VLOOKUP($G331,Data!$G$3:$BA$2935,33,FALSE))</f>
        <v/>
      </c>
      <c r="AO331" s="4" t="str">
        <f>IF($H331=0,"",VLOOKUP($G331,Data!$G$3:$BA$2935,34,FALSE))</f>
        <v/>
      </c>
      <c r="AP331" s="4" t="str">
        <f>IF($H331=0,"",VLOOKUP($G331,Data!$G$3:$BA$2935,35,FALSE))</f>
        <v/>
      </c>
      <c r="AQ331" s="4" t="str">
        <f>IF($H331=0,"",VLOOKUP($G331,Data!$G$3:$BA$2935,36,FALSE))</f>
        <v/>
      </c>
      <c r="AR331" s="4" t="str">
        <f>IF($H331=0,"",VLOOKUP($G331,Data!$G$3:$BA$2935,37,FALSE))</f>
        <v/>
      </c>
      <c r="AS331" s="4" t="str">
        <f>IF($H331=0,"",VLOOKUP($G331,Data!$G$3:$BA$2935,38,FALSE))</f>
        <v/>
      </c>
      <c r="AT331" s="4" t="str">
        <f>IF($H331=0,"",VLOOKUP($G331,Data!$G$3:$BA$2935,39,FALSE))</f>
        <v/>
      </c>
    </row>
    <row r="332" spans="1:46" x14ac:dyDescent="0.25">
      <c r="A332" s="4">
        <f>PSSE!A334</f>
        <v>959202</v>
      </c>
      <c r="B332" s="4" t="str">
        <f>PSSE!B334</f>
        <v>DAKPLU2 _H1</v>
      </c>
      <c r="C332" s="4">
        <f>PSSE!D334</f>
        <v>6</v>
      </c>
      <c r="D332" s="4">
        <f>PSSE!E334</f>
        <v>7.5</v>
      </c>
      <c r="E332" s="4" t="str">
        <f>PSSE!F334</f>
        <v>TD</v>
      </c>
      <c r="F332" s="4">
        <f>PSSE!G334</f>
        <v>1</v>
      </c>
      <c r="G332" s="4" t="str">
        <f t="shared" si="5"/>
        <v>GOV67.5TD1</v>
      </c>
      <c r="H332" s="4">
        <f>COUNTIF(Data!$G$3:$BA$2935,GOV!$G332)</f>
        <v>1</v>
      </c>
      <c r="I332" s="4" t="str">
        <f>IF($H332=0,"",VLOOKUP($G332,Data!$G$3:$BA$2935,2,FALSE))</f>
        <v>'HYGOV'</v>
      </c>
      <c r="J332" s="4">
        <f>PSSE!C334</f>
        <v>1</v>
      </c>
      <c r="K332" s="4">
        <f>IF($H332=0,"",VLOOKUP($G332,Data!$G$3:$BA$2935,4,FALSE))</f>
        <v>0.06</v>
      </c>
      <c r="L332" s="4">
        <f>IF($H332=0,"",VLOOKUP($G332,Data!$G$3:$BA$2935,5,FALSE))</f>
        <v>0.4</v>
      </c>
      <c r="M332" s="4">
        <f>IF($H332=0,"",VLOOKUP($G332,Data!$G$3:$BA$2935,6,FALSE))</f>
        <v>3</v>
      </c>
      <c r="N332" s="4">
        <f>IF($H332=0,"",VLOOKUP($G332,Data!$G$3:$BA$2935,7,FALSE))</f>
        <v>9.9000000000000005E-2</v>
      </c>
      <c r="O332" s="4">
        <f>IF($H332=0,"",VLOOKUP($G332,Data!$G$3:$BA$2935,8,FALSE))</f>
        <v>0.4</v>
      </c>
      <c r="P332" s="4">
        <f>IF($H332=0,"",VLOOKUP($G332,Data!$G$3:$BA$2935,9,FALSE))</f>
        <v>0.15</v>
      </c>
      <c r="Q332" s="4">
        <f>IF($H332=0,"",VLOOKUP($G332,Data!$G$3:$BA$2935,10,FALSE))</f>
        <v>1</v>
      </c>
      <c r="R332" s="4">
        <f>IF($H332=0,"",VLOOKUP($G332,Data!$G$3:$BA$2935,11,FALSE))</f>
        <v>0.1</v>
      </c>
      <c r="S332" s="4">
        <f>IF($H332=0,"",VLOOKUP($G332,Data!$G$3:$BA$2935,12,FALSE))</f>
        <v>1.35</v>
      </c>
      <c r="T332" s="4">
        <f>IF($H332=0,"",VLOOKUP($G332,Data!$G$3:$BA$2935,13,FALSE))</f>
        <v>1.4</v>
      </c>
      <c r="U332" s="4">
        <f>IF($H332=0,"",VLOOKUP($G332,Data!$G$3:$BA$2935,14,FALSE))</f>
        <v>0.1</v>
      </c>
      <c r="V332" s="4">
        <f>IF($H332=0,"",VLOOKUP($G332,Data!$G$3:$BA$2935,15,FALSE))</f>
        <v>0.1</v>
      </c>
      <c r="W332" s="4" t="str">
        <f>IF($H332=0,"",VLOOKUP($G332,Data!$G$3:$BA$2935,16,FALSE))</f>
        <v>/</v>
      </c>
      <c r="X332" s="4" t="str">
        <f>IF($H332=0,"",VLOOKUP($G332,Data!$G$3:$BA$2935,17,FALSE))</f>
        <v>/</v>
      </c>
      <c r="Y332" s="4" t="str">
        <f>IF($H332=0,"",VLOOKUP($G332,Data!$G$3:$BA$2935,18,FALSE))</f>
        <v/>
      </c>
      <c r="Z332" s="4" t="str">
        <f>IF($H332=0,"",VLOOKUP($G332,Data!$G$3:$BA$2935,19,FALSE))</f>
        <v/>
      </c>
      <c r="AA332" s="4" t="str">
        <f>IF($H332=0,"",VLOOKUP($G332,Data!$G$3:$BA$2935,20,FALSE))</f>
        <v/>
      </c>
      <c r="AB332" s="4" t="str">
        <f>IF($H332=0,"",VLOOKUP($G332,Data!$G$3:$BA$2935,21,FALSE))</f>
        <v/>
      </c>
      <c r="AC332" s="4" t="str">
        <f>IF($H332=0,"",VLOOKUP($G332,Data!$G$3:$BA$2935,22,FALSE))</f>
        <v/>
      </c>
      <c r="AD332" s="4" t="str">
        <f>IF($H332=0,"",VLOOKUP($G332,Data!$G$3:$BA$2935,23,FALSE))</f>
        <v/>
      </c>
      <c r="AE332" s="4" t="str">
        <f>IF($H332=0,"",VLOOKUP($G332,Data!$G$3:$BA$2935,24,FALSE))</f>
        <v/>
      </c>
      <c r="AF332" s="4" t="str">
        <f>IF($H332=0,"",VLOOKUP($G332,Data!$G$3:$BA$2935,25,FALSE))</f>
        <v/>
      </c>
      <c r="AG332" s="4" t="str">
        <f>IF($H332=0,"",VLOOKUP($G332,Data!$G$3:$BA$2935,26,FALSE))</f>
        <v/>
      </c>
      <c r="AH332" s="4" t="str">
        <f>IF($H332=0,"",VLOOKUP($G332,Data!$G$3:$BA$2935,27,FALSE))</f>
        <v/>
      </c>
      <c r="AI332" s="4" t="str">
        <f>IF($H332=0,"",VLOOKUP($G332,Data!$G$3:$BA$2935,28,FALSE))</f>
        <v/>
      </c>
      <c r="AJ332" s="4" t="str">
        <f>IF($H332=0,"",VLOOKUP($G332,Data!$G$3:$BA$2935,29,FALSE))</f>
        <v/>
      </c>
      <c r="AK332" s="4" t="str">
        <f>IF($H332=0,"",VLOOKUP($G332,Data!$G$3:$BA$2935,30,FALSE))</f>
        <v/>
      </c>
      <c r="AL332" s="4" t="str">
        <f>IF($H332=0,"",VLOOKUP($G332,Data!$G$3:$BA$2935,31,FALSE))</f>
        <v/>
      </c>
      <c r="AM332" s="4" t="str">
        <f>IF($H332=0,"",VLOOKUP($G332,Data!$G$3:$BA$2935,32,FALSE))</f>
        <v/>
      </c>
      <c r="AN332" s="4" t="str">
        <f>IF($H332=0,"",VLOOKUP($G332,Data!$G$3:$BA$2935,33,FALSE))</f>
        <v/>
      </c>
      <c r="AO332" s="4" t="str">
        <f>IF($H332=0,"",VLOOKUP($G332,Data!$G$3:$BA$2935,34,FALSE))</f>
        <v/>
      </c>
      <c r="AP332" s="4" t="str">
        <f>IF($H332=0,"",VLOOKUP($G332,Data!$G$3:$BA$2935,35,FALSE))</f>
        <v/>
      </c>
      <c r="AQ332" s="4" t="str">
        <f>IF($H332=0,"",VLOOKUP($G332,Data!$G$3:$BA$2935,36,FALSE))</f>
        <v/>
      </c>
      <c r="AR332" s="4" t="str">
        <f>IF($H332=0,"",VLOOKUP($G332,Data!$G$3:$BA$2935,37,FALSE))</f>
        <v/>
      </c>
      <c r="AS332" s="4" t="str">
        <f>IF($H332=0,"",VLOOKUP($G332,Data!$G$3:$BA$2935,38,FALSE))</f>
        <v/>
      </c>
      <c r="AT332" s="4" t="str">
        <f>IF($H332=0,"",VLOOKUP($G332,Data!$G$3:$BA$2935,39,FALSE))</f>
        <v/>
      </c>
    </row>
    <row r="333" spans="1:46" x14ac:dyDescent="0.25">
      <c r="A333" s="4">
        <f>PSSE!A335</f>
        <v>959211</v>
      </c>
      <c r="B333" s="4" t="str">
        <f>PSSE!B335</f>
        <v>DAKPOCO_H1</v>
      </c>
      <c r="C333" s="4">
        <f>PSSE!D335</f>
        <v>10.5</v>
      </c>
      <c r="D333" s="4">
        <f>PSSE!E335</f>
        <v>20</v>
      </c>
      <c r="E333" s="4" t="str">
        <f>PSSE!F335</f>
        <v>TD</v>
      </c>
      <c r="F333" s="4">
        <f>PSSE!G335</f>
        <v>1</v>
      </c>
      <c r="G333" s="4" t="str">
        <f t="shared" si="5"/>
        <v>GOV10.520TD1</v>
      </c>
      <c r="H333" s="4">
        <f>COUNTIF(Data!$G$3:$BA$2935,GOV!$G333)</f>
        <v>1</v>
      </c>
      <c r="I333" s="4" t="str">
        <f>IF($H333=0,"",VLOOKUP($G333,Data!$G$3:$BA$2935,2,FALSE))</f>
        <v>'HYGOV'</v>
      </c>
      <c r="J333" s="4">
        <f>PSSE!C335</f>
        <v>1</v>
      </c>
      <c r="K333" s="4">
        <f>IF($H333=0,"",VLOOKUP($G333,Data!$G$3:$BA$2935,4,FALSE))</f>
        <v>0.06</v>
      </c>
      <c r="L333" s="4">
        <f>IF($H333=0,"",VLOOKUP($G333,Data!$G$3:$BA$2935,5,FALSE))</f>
        <v>0.4</v>
      </c>
      <c r="M333" s="4">
        <f>IF($H333=0,"",VLOOKUP($G333,Data!$G$3:$BA$2935,6,FALSE))</f>
        <v>3</v>
      </c>
      <c r="N333" s="4">
        <f>IF($H333=0,"",VLOOKUP($G333,Data!$G$3:$BA$2935,7,FALSE))</f>
        <v>9.9000000000000005E-2</v>
      </c>
      <c r="O333" s="4">
        <f>IF($H333=0,"",VLOOKUP($G333,Data!$G$3:$BA$2935,8,FALSE))</f>
        <v>0.4</v>
      </c>
      <c r="P333" s="4">
        <f>IF($H333=0,"",VLOOKUP($G333,Data!$G$3:$BA$2935,9,FALSE))</f>
        <v>0.15</v>
      </c>
      <c r="Q333" s="4">
        <f>IF($H333=0,"",VLOOKUP($G333,Data!$G$3:$BA$2935,10,FALSE))</f>
        <v>1</v>
      </c>
      <c r="R333" s="4">
        <f>IF($H333=0,"",VLOOKUP($G333,Data!$G$3:$BA$2935,11,FALSE))</f>
        <v>0.1</v>
      </c>
      <c r="S333" s="4">
        <f>IF($H333=0,"",VLOOKUP($G333,Data!$G$3:$BA$2935,12,FALSE))</f>
        <v>1.35</v>
      </c>
      <c r="T333" s="4">
        <f>IF($H333=0,"",VLOOKUP($G333,Data!$G$3:$BA$2935,13,FALSE))</f>
        <v>1.4</v>
      </c>
      <c r="U333" s="4">
        <f>IF($H333=0,"",VLOOKUP($G333,Data!$G$3:$BA$2935,14,FALSE))</f>
        <v>0.1</v>
      </c>
      <c r="V333" s="4">
        <f>IF($H333=0,"",VLOOKUP($G333,Data!$G$3:$BA$2935,15,FALSE))</f>
        <v>0.1</v>
      </c>
      <c r="W333" s="4" t="str">
        <f>IF($H333=0,"",VLOOKUP($G333,Data!$G$3:$BA$2935,16,FALSE))</f>
        <v>/</v>
      </c>
      <c r="X333" s="4" t="str">
        <f>IF($H333=0,"",VLOOKUP($G333,Data!$G$3:$BA$2935,17,FALSE))</f>
        <v>/</v>
      </c>
      <c r="Y333" s="4" t="str">
        <f>IF($H333=0,"",VLOOKUP($G333,Data!$G$3:$BA$2935,18,FALSE))</f>
        <v/>
      </c>
      <c r="Z333" s="4" t="str">
        <f>IF($H333=0,"",VLOOKUP($G333,Data!$G$3:$BA$2935,19,FALSE))</f>
        <v/>
      </c>
      <c r="AA333" s="4" t="str">
        <f>IF($H333=0,"",VLOOKUP($G333,Data!$G$3:$BA$2935,20,FALSE))</f>
        <v/>
      </c>
      <c r="AB333" s="4" t="str">
        <f>IF($H333=0,"",VLOOKUP($G333,Data!$G$3:$BA$2935,21,FALSE))</f>
        <v/>
      </c>
      <c r="AC333" s="4" t="str">
        <f>IF($H333=0,"",VLOOKUP($G333,Data!$G$3:$BA$2935,22,FALSE))</f>
        <v/>
      </c>
      <c r="AD333" s="4" t="str">
        <f>IF($H333=0,"",VLOOKUP($G333,Data!$G$3:$BA$2935,23,FALSE))</f>
        <v/>
      </c>
      <c r="AE333" s="4" t="str">
        <f>IF($H333=0,"",VLOOKUP($G333,Data!$G$3:$BA$2935,24,FALSE))</f>
        <v/>
      </c>
      <c r="AF333" s="4" t="str">
        <f>IF($H333=0,"",VLOOKUP($G333,Data!$G$3:$BA$2935,25,FALSE))</f>
        <v/>
      </c>
      <c r="AG333" s="4" t="str">
        <f>IF($H333=0,"",VLOOKUP($G333,Data!$G$3:$BA$2935,26,FALSE))</f>
        <v/>
      </c>
      <c r="AH333" s="4" t="str">
        <f>IF($H333=0,"",VLOOKUP($G333,Data!$G$3:$BA$2935,27,FALSE))</f>
        <v/>
      </c>
      <c r="AI333" s="4" t="str">
        <f>IF($H333=0,"",VLOOKUP($G333,Data!$G$3:$BA$2935,28,FALSE))</f>
        <v/>
      </c>
      <c r="AJ333" s="4" t="str">
        <f>IF($H333=0,"",VLOOKUP($G333,Data!$G$3:$BA$2935,29,FALSE))</f>
        <v/>
      </c>
      <c r="AK333" s="4" t="str">
        <f>IF($H333=0,"",VLOOKUP($G333,Data!$G$3:$BA$2935,30,FALSE))</f>
        <v/>
      </c>
      <c r="AL333" s="4" t="str">
        <f>IF($H333=0,"",VLOOKUP($G333,Data!$G$3:$BA$2935,31,FALSE))</f>
        <v/>
      </c>
      <c r="AM333" s="4" t="str">
        <f>IF($H333=0,"",VLOOKUP($G333,Data!$G$3:$BA$2935,32,FALSE))</f>
        <v/>
      </c>
      <c r="AN333" s="4" t="str">
        <f>IF($H333=0,"",VLOOKUP($G333,Data!$G$3:$BA$2935,33,FALSE))</f>
        <v/>
      </c>
      <c r="AO333" s="4" t="str">
        <f>IF($H333=0,"",VLOOKUP($G333,Data!$G$3:$BA$2935,34,FALSE))</f>
        <v/>
      </c>
      <c r="AP333" s="4" t="str">
        <f>IF($H333=0,"",VLOOKUP($G333,Data!$G$3:$BA$2935,35,FALSE))</f>
        <v/>
      </c>
      <c r="AQ333" s="4" t="str">
        <f>IF($H333=0,"",VLOOKUP($G333,Data!$G$3:$BA$2935,36,FALSE))</f>
        <v/>
      </c>
      <c r="AR333" s="4" t="str">
        <f>IF($H333=0,"",VLOOKUP($G333,Data!$G$3:$BA$2935,37,FALSE))</f>
        <v/>
      </c>
      <c r="AS333" s="4" t="str">
        <f>IF($H333=0,"",VLOOKUP($G333,Data!$G$3:$BA$2935,38,FALSE))</f>
        <v/>
      </c>
      <c r="AT333" s="4" t="str">
        <f>IF($H333=0,"",VLOOKUP($G333,Data!$G$3:$BA$2935,39,FALSE))</f>
        <v/>
      </c>
    </row>
    <row r="334" spans="1:46" x14ac:dyDescent="0.25">
      <c r="A334" s="4">
        <f>PSSE!A336</f>
        <v>959221</v>
      </c>
      <c r="B334" s="4" t="str">
        <f>PSSE!B336</f>
        <v>THUONGSAT_H1</v>
      </c>
      <c r="C334" s="4">
        <f>PSSE!D336</f>
        <v>10.5</v>
      </c>
      <c r="D334" s="4">
        <f>PSSE!E336</f>
        <v>20</v>
      </c>
      <c r="E334" s="4" t="str">
        <f>PSSE!F336</f>
        <v>TD</v>
      </c>
      <c r="F334" s="4">
        <f>PSSE!G336</f>
        <v>1</v>
      </c>
      <c r="G334" s="4" t="str">
        <f t="shared" si="5"/>
        <v>GOV10.520TD1</v>
      </c>
      <c r="H334" s="4">
        <f>COUNTIF(Data!$G$3:$BA$2935,GOV!$G334)</f>
        <v>1</v>
      </c>
      <c r="I334" s="4" t="str">
        <f>IF($H334=0,"",VLOOKUP($G334,Data!$G$3:$BA$2935,2,FALSE))</f>
        <v>'HYGOV'</v>
      </c>
      <c r="J334" s="4">
        <f>PSSE!C336</f>
        <v>1</v>
      </c>
      <c r="K334" s="4">
        <f>IF($H334=0,"",VLOOKUP($G334,Data!$G$3:$BA$2935,4,FALSE))</f>
        <v>0.06</v>
      </c>
      <c r="L334" s="4">
        <f>IF($H334=0,"",VLOOKUP($G334,Data!$G$3:$BA$2935,5,FALSE))</f>
        <v>0.4</v>
      </c>
      <c r="M334" s="4">
        <f>IF($H334=0,"",VLOOKUP($G334,Data!$G$3:$BA$2935,6,FALSE))</f>
        <v>3</v>
      </c>
      <c r="N334" s="4">
        <f>IF($H334=0,"",VLOOKUP($G334,Data!$G$3:$BA$2935,7,FALSE))</f>
        <v>9.9000000000000005E-2</v>
      </c>
      <c r="O334" s="4">
        <f>IF($H334=0,"",VLOOKUP($G334,Data!$G$3:$BA$2935,8,FALSE))</f>
        <v>0.4</v>
      </c>
      <c r="P334" s="4">
        <f>IF($H334=0,"",VLOOKUP($G334,Data!$G$3:$BA$2935,9,FALSE))</f>
        <v>0.15</v>
      </c>
      <c r="Q334" s="4">
        <f>IF($H334=0,"",VLOOKUP($G334,Data!$G$3:$BA$2935,10,FALSE))</f>
        <v>1</v>
      </c>
      <c r="R334" s="4">
        <f>IF($H334=0,"",VLOOKUP($G334,Data!$G$3:$BA$2935,11,FALSE))</f>
        <v>0.1</v>
      </c>
      <c r="S334" s="4">
        <f>IF($H334=0,"",VLOOKUP($G334,Data!$G$3:$BA$2935,12,FALSE))</f>
        <v>1.35</v>
      </c>
      <c r="T334" s="4">
        <f>IF($H334=0,"",VLOOKUP($G334,Data!$G$3:$BA$2935,13,FALSE))</f>
        <v>1.4</v>
      </c>
      <c r="U334" s="4">
        <f>IF($H334=0,"",VLOOKUP($G334,Data!$G$3:$BA$2935,14,FALSE))</f>
        <v>0.1</v>
      </c>
      <c r="V334" s="4">
        <f>IF($H334=0,"",VLOOKUP($G334,Data!$G$3:$BA$2935,15,FALSE))</f>
        <v>0.1</v>
      </c>
      <c r="W334" s="4" t="str">
        <f>IF($H334=0,"",VLOOKUP($G334,Data!$G$3:$BA$2935,16,FALSE))</f>
        <v>/</v>
      </c>
      <c r="X334" s="4" t="str">
        <f>IF($H334=0,"",VLOOKUP($G334,Data!$G$3:$BA$2935,17,FALSE))</f>
        <v>/</v>
      </c>
      <c r="Y334" s="4" t="str">
        <f>IF($H334=0,"",VLOOKUP($G334,Data!$G$3:$BA$2935,18,FALSE))</f>
        <v/>
      </c>
      <c r="Z334" s="4" t="str">
        <f>IF($H334=0,"",VLOOKUP($G334,Data!$G$3:$BA$2935,19,FALSE))</f>
        <v/>
      </c>
      <c r="AA334" s="4" t="str">
        <f>IF($H334=0,"",VLOOKUP($G334,Data!$G$3:$BA$2935,20,FALSE))</f>
        <v/>
      </c>
      <c r="AB334" s="4" t="str">
        <f>IF($H334=0,"",VLOOKUP($G334,Data!$G$3:$BA$2935,21,FALSE))</f>
        <v/>
      </c>
      <c r="AC334" s="4" t="str">
        <f>IF($H334=0,"",VLOOKUP($G334,Data!$G$3:$BA$2935,22,FALSE))</f>
        <v/>
      </c>
      <c r="AD334" s="4" t="str">
        <f>IF($H334=0,"",VLOOKUP($G334,Data!$G$3:$BA$2935,23,FALSE))</f>
        <v/>
      </c>
      <c r="AE334" s="4" t="str">
        <f>IF($H334=0,"",VLOOKUP($G334,Data!$G$3:$BA$2935,24,FALSE))</f>
        <v/>
      </c>
      <c r="AF334" s="4" t="str">
        <f>IF($H334=0,"",VLOOKUP($G334,Data!$G$3:$BA$2935,25,FALSE))</f>
        <v/>
      </c>
      <c r="AG334" s="4" t="str">
        <f>IF($H334=0,"",VLOOKUP($G334,Data!$G$3:$BA$2935,26,FALSE))</f>
        <v/>
      </c>
      <c r="AH334" s="4" t="str">
        <f>IF($H334=0,"",VLOOKUP($G334,Data!$G$3:$BA$2935,27,FALSE))</f>
        <v/>
      </c>
      <c r="AI334" s="4" t="str">
        <f>IF($H334=0,"",VLOOKUP($G334,Data!$G$3:$BA$2935,28,FALSE))</f>
        <v/>
      </c>
      <c r="AJ334" s="4" t="str">
        <f>IF($H334=0,"",VLOOKUP($G334,Data!$G$3:$BA$2935,29,FALSE))</f>
        <v/>
      </c>
      <c r="AK334" s="4" t="str">
        <f>IF($H334=0,"",VLOOKUP($G334,Data!$G$3:$BA$2935,30,FALSE))</f>
        <v/>
      </c>
      <c r="AL334" s="4" t="str">
        <f>IF($H334=0,"",VLOOKUP($G334,Data!$G$3:$BA$2935,31,FALSE))</f>
        <v/>
      </c>
      <c r="AM334" s="4" t="str">
        <f>IF($H334=0,"",VLOOKUP($G334,Data!$G$3:$BA$2935,32,FALSE))</f>
        <v/>
      </c>
      <c r="AN334" s="4" t="str">
        <f>IF($H334=0,"",VLOOKUP($G334,Data!$G$3:$BA$2935,33,FALSE))</f>
        <v/>
      </c>
      <c r="AO334" s="4" t="str">
        <f>IF($H334=0,"",VLOOKUP($G334,Data!$G$3:$BA$2935,34,FALSE))</f>
        <v/>
      </c>
      <c r="AP334" s="4" t="str">
        <f>IF($H334=0,"",VLOOKUP($G334,Data!$G$3:$BA$2935,35,FALSE))</f>
        <v/>
      </c>
      <c r="AQ334" s="4" t="str">
        <f>IF($H334=0,"",VLOOKUP($G334,Data!$G$3:$BA$2935,36,FALSE))</f>
        <v/>
      </c>
      <c r="AR334" s="4" t="str">
        <f>IF($H334=0,"",VLOOKUP($G334,Data!$G$3:$BA$2935,37,FALSE))</f>
        <v/>
      </c>
      <c r="AS334" s="4" t="str">
        <f>IF($H334=0,"",VLOOKUP($G334,Data!$G$3:$BA$2935,38,FALSE))</f>
        <v/>
      </c>
      <c r="AT334" s="4" t="str">
        <f>IF($H334=0,"",VLOOKUP($G334,Data!$G$3:$BA$2935,39,FALSE))</f>
        <v/>
      </c>
    </row>
    <row r="335" spans="1:46" x14ac:dyDescent="0.25">
      <c r="A335" s="4">
        <f>PSSE!A337</f>
        <v>959231</v>
      </c>
      <c r="B335" s="4" t="str">
        <f>PSSE!B337</f>
        <v>SATHAY_H1</v>
      </c>
      <c r="C335" s="4">
        <f>PSSE!D337</f>
        <v>10.5</v>
      </c>
      <c r="D335" s="4">
        <f>PSSE!E337</f>
        <v>25.5</v>
      </c>
      <c r="E335" s="4" t="str">
        <f>PSSE!F337</f>
        <v>TD</v>
      </c>
      <c r="F335" s="4">
        <f>PSSE!G337</f>
        <v>1</v>
      </c>
      <c r="G335" s="4" t="str">
        <f t="shared" si="5"/>
        <v>GOV10.525.5TD1</v>
      </c>
      <c r="H335" s="4">
        <f>COUNTIF(Data!$G$3:$BA$2935,GOV!$G335)</f>
        <v>1</v>
      </c>
      <c r="I335" s="4" t="str">
        <f>IF($H335=0,"",VLOOKUP($G335,Data!$G$3:$BA$2935,2,FALSE))</f>
        <v>'HYGOV'</v>
      </c>
      <c r="J335" s="4">
        <f>PSSE!C337</f>
        <v>1</v>
      </c>
      <c r="K335" s="4">
        <f>IF($H335=0,"",VLOOKUP($G335,Data!$G$3:$BA$2935,4,FALSE))</f>
        <v>0.06</v>
      </c>
      <c r="L335" s="4">
        <f>IF($H335=0,"",VLOOKUP($G335,Data!$G$3:$BA$2935,5,FALSE))</f>
        <v>0.4</v>
      </c>
      <c r="M335" s="4">
        <f>IF($H335=0,"",VLOOKUP($G335,Data!$G$3:$BA$2935,6,FALSE))</f>
        <v>3</v>
      </c>
      <c r="N335" s="4">
        <f>IF($H335=0,"",VLOOKUP($G335,Data!$G$3:$BA$2935,7,FALSE))</f>
        <v>9.9000000000000005E-2</v>
      </c>
      <c r="O335" s="4">
        <f>IF($H335=0,"",VLOOKUP($G335,Data!$G$3:$BA$2935,8,FALSE))</f>
        <v>0.4</v>
      </c>
      <c r="P335" s="4">
        <f>IF($H335=0,"",VLOOKUP($G335,Data!$G$3:$BA$2935,9,FALSE))</f>
        <v>0.15</v>
      </c>
      <c r="Q335" s="4">
        <f>IF($H335=0,"",VLOOKUP($G335,Data!$G$3:$BA$2935,10,FALSE))</f>
        <v>1</v>
      </c>
      <c r="R335" s="4">
        <f>IF($H335=0,"",VLOOKUP($G335,Data!$G$3:$BA$2935,11,FALSE))</f>
        <v>0.1</v>
      </c>
      <c r="S335" s="4">
        <f>IF($H335=0,"",VLOOKUP($G335,Data!$G$3:$BA$2935,12,FALSE))</f>
        <v>1.35</v>
      </c>
      <c r="T335" s="4">
        <f>IF($H335=0,"",VLOOKUP($G335,Data!$G$3:$BA$2935,13,FALSE))</f>
        <v>1.4</v>
      </c>
      <c r="U335" s="4">
        <f>IF($H335=0,"",VLOOKUP($G335,Data!$G$3:$BA$2935,14,FALSE))</f>
        <v>0.1</v>
      </c>
      <c r="V335" s="4">
        <f>IF($H335=0,"",VLOOKUP($G335,Data!$G$3:$BA$2935,15,FALSE))</f>
        <v>0.1</v>
      </c>
      <c r="W335" s="4" t="str">
        <f>IF($H335=0,"",VLOOKUP($G335,Data!$G$3:$BA$2935,16,FALSE))</f>
        <v>/</v>
      </c>
      <c r="X335" s="4" t="str">
        <f>IF($H335=0,"",VLOOKUP($G335,Data!$G$3:$BA$2935,17,FALSE))</f>
        <v>/</v>
      </c>
      <c r="Y335" s="4" t="str">
        <f>IF($H335=0,"",VLOOKUP($G335,Data!$G$3:$BA$2935,18,FALSE))</f>
        <v/>
      </c>
      <c r="Z335" s="4" t="str">
        <f>IF($H335=0,"",VLOOKUP($G335,Data!$G$3:$BA$2935,19,FALSE))</f>
        <v/>
      </c>
      <c r="AA335" s="4" t="str">
        <f>IF($H335=0,"",VLOOKUP($G335,Data!$G$3:$BA$2935,20,FALSE))</f>
        <v/>
      </c>
      <c r="AB335" s="4" t="str">
        <f>IF($H335=0,"",VLOOKUP($G335,Data!$G$3:$BA$2935,21,FALSE))</f>
        <v/>
      </c>
      <c r="AC335" s="4" t="str">
        <f>IF($H335=0,"",VLOOKUP($G335,Data!$G$3:$BA$2935,22,FALSE))</f>
        <v/>
      </c>
      <c r="AD335" s="4" t="str">
        <f>IF($H335=0,"",VLOOKUP($G335,Data!$G$3:$BA$2935,23,FALSE))</f>
        <v/>
      </c>
      <c r="AE335" s="4" t="str">
        <f>IF($H335=0,"",VLOOKUP($G335,Data!$G$3:$BA$2935,24,FALSE))</f>
        <v/>
      </c>
      <c r="AF335" s="4" t="str">
        <f>IF($H335=0,"",VLOOKUP($G335,Data!$G$3:$BA$2935,25,FALSE))</f>
        <v/>
      </c>
      <c r="AG335" s="4" t="str">
        <f>IF($H335=0,"",VLOOKUP($G335,Data!$G$3:$BA$2935,26,FALSE))</f>
        <v/>
      </c>
      <c r="AH335" s="4" t="str">
        <f>IF($H335=0,"",VLOOKUP($G335,Data!$G$3:$BA$2935,27,FALSE))</f>
        <v/>
      </c>
      <c r="AI335" s="4" t="str">
        <f>IF($H335=0,"",VLOOKUP($G335,Data!$G$3:$BA$2935,28,FALSE))</f>
        <v/>
      </c>
      <c r="AJ335" s="4" t="str">
        <f>IF($H335=0,"",VLOOKUP($G335,Data!$G$3:$BA$2935,29,FALSE))</f>
        <v/>
      </c>
      <c r="AK335" s="4" t="str">
        <f>IF($H335=0,"",VLOOKUP($G335,Data!$G$3:$BA$2935,30,FALSE))</f>
        <v/>
      </c>
      <c r="AL335" s="4" t="str">
        <f>IF($H335=0,"",VLOOKUP($G335,Data!$G$3:$BA$2935,31,FALSE))</f>
        <v/>
      </c>
      <c r="AM335" s="4" t="str">
        <f>IF($H335=0,"",VLOOKUP($G335,Data!$G$3:$BA$2935,32,FALSE))</f>
        <v/>
      </c>
      <c r="AN335" s="4" t="str">
        <f>IF($H335=0,"",VLOOKUP($G335,Data!$G$3:$BA$2935,33,FALSE))</f>
        <v/>
      </c>
      <c r="AO335" s="4" t="str">
        <f>IF($H335=0,"",VLOOKUP($G335,Data!$G$3:$BA$2935,34,FALSE))</f>
        <v/>
      </c>
      <c r="AP335" s="4" t="str">
        <f>IF($H335=0,"",VLOOKUP($G335,Data!$G$3:$BA$2935,35,FALSE))</f>
        <v/>
      </c>
      <c r="AQ335" s="4" t="str">
        <f>IF($H335=0,"",VLOOKUP($G335,Data!$G$3:$BA$2935,36,FALSE))</f>
        <v/>
      </c>
      <c r="AR335" s="4" t="str">
        <f>IF($H335=0,"",VLOOKUP($G335,Data!$G$3:$BA$2935,37,FALSE))</f>
        <v/>
      </c>
      <c r="AS335" s="4" t="str">
        <f>IF($H335=0,"",VLOOKUP($G335,Data!$G$3:$BA$2935,38,FALSE))</f>
        <v/>
      </c>
      <c r="AT335" s="4" t="str">
        <f>IF($H335=0,"",VLOOKUP($G335,Data!$G$3:$BA$2935,39,FALSE))</f>
        <v/>
      </c>
    </row>
    <row r="336" spans="1:46" x14ac:dyDescent="0.25">
      <c r="A336" s="4">
        <f>PSSE!A338</f>
        <v>959241</v>
      </c>
      <c r="B336" s="4" t="str">
        <f>PSSE!B338</f>
        <v>DAKRUOI_H1</v>
      </c>
      <c r="C336" s="4">
        <f>PSSE!D338</f>
        <v>6</v>
      </c>
      <c r="D336" s="4">
        <f>PSSE!E338</f>
        <v>7.5</v>
      </c>
      <c r="E336" s="4" t="str">
        <f>PSSE!F338</f>
        <v>TD</v>
      </c>
      <c r="F336" s="4">
        <f>PSSE!G338</f>
        <v>1</v>
      </c>
      <c r="G336" s="4" t="str">
        <f t="shared" si="5"/>
        <v>GOV67.5TD1</v>
      </c>
      <c r="H336" s="4">
        <f>COUNTIF(Data!$G$3:$BA$2935,GOV!$G336)</f>
        <v>1</v>
      </c>
      <c r="I336" s="4" t="str">
        <f>IF($H336=0,"",VLOOKUP($G336,Data!$G$3:$BA$2935,2,FALSE))</f>
        <v>'HYGOV'</v>
      </c>
      <c r="J336" s="4">
        <f>PSSE!C338</f>
        <v>1</v>
      </c>
      <c r="K336" s="4">
        <f>IF($H336=0,"",VLOOKUP($G336,Data!$G$3:$BA$2935,4,FALSE))</f>
        <v>0.06</v>
      </c>
      <c r="L336" s="4">
        <f>IF($H336=0,"",VLOOKUP($G336,Data!$G$3:$BA$2935,5,FALSE))</f>
        <v>0.4</v>
      </c>
      <c r="M336" s="4">
        <f>IF($H336=0,"",VLOOKUP($G336,Data!$G$3:$BA$2935,6,FALSE))</f>
        <v>3</v>
      </c>
      <c r="N336" s="4">
        <f>IF($H336=0,"",VLOOKUP($G336,Data!$G$3:$BA$2935,7,FALSE))</f>
        <v>9.9000000000000005E-2</v>
      </c>
      <c r="O336" s="4">
        <f>IF($H336=0,"",VLOOKUP($G336,Data!$G$3:$BA$2935,8,FALSE))</f>
        <v>0.4</v>
      </c>
      <c r="P336" s="4">
        <f>IF($H336=0,"",VLOOKUP($G336,Data!$G$3:$BA$2935,9,FALSE))</f>
        <v>0.15</v>
      </c>
      <c r="Q336" s="4">
        <f>IF($H336=0,"",VLOOKUP($G336,Data!$G$3:$BA$2935,10,FALSE))</f>
        <v>1</v>
      </c>
      <c r="R336" s="4">
        <f>IF($H336=0,"",VLOOKUP($G336,Data!$G$3:$BA$2935,11,FALSE))</f>
        <v>0.1</v>
      </c>
      <c r="S336" s="4">
        <f>IF($H336=0,"",VLOOKUP($G336,Data!$G$3:$BA$2935,12,FALSE))</f>
        <v>1.35</v>
      </c>
      <c r="T336" s="4">
        <f>IF($H336=0,"",VLOOKUP($G336,Data!$G$3:$BA$2935,13,FALSE))</f>
        <v>1.4</v>
      </c>
      <c r="U336" s="4">
        <f>IF($H336=0,"",VLOOKUP($G336,Data!$G$3:$BA$2935,14,FALSE))</f>
        <v>0.1</v>
      </c>
      <c r="V336" s="4">
        <f>IF($H336=0,"",VLOOKUP($G336,Data!$G$3:$BA$2935,15,FALSE))</f>
        <v>0.1</v>
      </c>
      <c r="W336" s="4" t="str">
        <f>IF($H336=0,"",VLOOKUP($G336,Data!$G$3:$BA$2935,16,FALSE))</f>
        <v>/</v>
      </c>
      <c r="X336" s="4" t="str">
        <f>IF($H336=0,"",VLOOKUP($G336,Data!$G$3:$BA$2935,17,FALSE))</f>
        <v>/</v>
      </c>
      <c r="Y336" s="4" t="str">
        <f>IF($H336=0,"",VLOOKUP($G336,Data!$G$3:$BA$2935,18,FALSE))</f>
        <v/>
      </c>
      <c r="Z336" s="4" t="str">
        <f>IF($H336=0,"",VLOOKUP($G336,Data!$G$3:$BA$2935,19,FALSE))</f>
        <v/>
      </c>
      <c r="AA336" s="4" t="str">
        <f>IF($H336=0,"",VLOOKUP($G336,Data!$G$3:$BA$2935,20,FALSE))</f>
        <v/>
      </c>
      <c r="AB336" s="4" t="str">
        <f>IF($H336=0,"",VLOOKUP($G336,Data!$G$3:$BA$2935,21,FALSE))</f>
        <v/>
      </c>
      <c r="AC336" s="4" t="str">
        <f>IF($H336=0,"",VLOOKUP($G336,Data!$G$3:$BA$2935,22,FALSE))</f>
        <v/>
      </c>
      <c r="AD336" s="4" t="str">
        <f>IF($H336=0,"",VLOOKUP($G336,Data!$G$3:$BA$2935,23,FALSE))</f>
        <v/>
      </c>
      <c r="AE336" s="4" t="str">
        <f>IF($H336=0,"",VLOOKUP($G336,Data!$G$3:$BA$2935,24,FALSE))</f>
        <v/>
      </c>
      <c r="AF336" s="4" t="str">
        <f>IF($H336=0,"",VLOOKUP($G336,Data!$G$3:$BA$2935,25,FALSE))</f>
        <v/>
      </c>
      <c r="AG336" s="4" t="str">
        <f>IF($H336=0,"",VLOOKUP($G336,Data!$G$3:$BA$2935,26,FALSE))</f>
        <v/>
      </c>
      <c r="AH336" s="4" t="str">
        <f>IF($H336=0,"",VLOOKUP($G336,Data!$G$3:$BA$2935,27,FALSE))</f>
        <v/>
      </c>
      <c r="AI336" s="4" t="str">
        <f>IF($H336=0,"",VLOOKUP($G336,Data!$G$3:$BA$2935,28,FALSE))</f>
        <v/>
      </c>
      <c r="AJ336" s="4" t="str">
        <f>IF($H336=0,"",VLOOKUP($G336,Data!$G$3:$BA$2935,29,FALSE))</f>
        <v/>
      </c>
      <c r="AK336" s="4" t="str">
        <f>IF($H336=0,"",VLOOKUP($G336,Data!$G$3:$BA$2935,30,FALSE))</f>
        <v/>
      </c>
      <c r="AL336" s="4" t="str">
        <f>IF($H336=0,"",VLOOKUP($G336,Data!$G$3:$BA$2935,31,FALSE))</f>
        <v/>
      </c>
      <c r="AM336" s="4" t="str">
        <f>IF($H336=0,"",VLOOKUP($G336,Data!$G$3:$BA$2935,32,FALSE))</f>
        <v/>
      </c>
      <c r="AN336" s="4" t="str">
        <f>IF($H336=0,"",VLOOKUP($G336,Data!$G$3:$BA$2935,33,FALSE))</f>
        <v/>
      </c>
      <c r="AO336" s="4" t="str">
        <f>IF($H336=0,"",VLOOKUP($G336,Data!$G$3:$BA$2935,34,FALSE))</f>
        <v/>
      </c>
      <c r="AP336" s="4" t="str">
        <f>IF($H336=0,"",VLOOKUP($G336,Data!$G$3:$BA$2935,35,FALSE))</f>
        <v/>
      </c>
      <c r="AQ336" s="4" t="str">
        <f>IF($H336=0,"",VLOOKUP($G336,Data!$G$3:$BA$2935,36,FALSE))</f>
        <v/>
      </c>
      <c r="AR336" s="4" t="str">
        <f>IF($H336=0,"",VLOOKUP($G336,Data!$G$3:$BA$2935,37,FALSE))</f>
        <v/>
      </c>
      <c r="AS336" s="4" t="str">
        <f>IF($H336=0,"",VLOOKUP($G336,Data!$G$3:$BA$2935,38,FALSE))</f>
        <v/>
      </c>
      <c r="AT336" s="4" t="str">
        <f>IF($H336=0,"",VLOOKUP($G336,Data!$G$3:$BA$2935,39,FALSE))</f>
        <v/>
      </c>
    </row>
    <row r="337" spans="1:46" x14ac:dyDescent="0.25">
      <c r="A337" s="4">
        <f>PSSE!A339</f>
        <v>959242</v>
      </c>
      <c r="B337" s="4" t="str">
        <f>PSSE!B339</f>
        <v>DAKRUOI3_H1</v>
      </c>
      <c r="C337" s="4">
        <f>PSSE!D339</f>
        <v>6</v>
      </c>
      <c r="D337" s="4">
        <f>PSSE!E339</f>
        <v>7.5</v>
      </c>
      <c r="E337" s="4" t="str">
        <f>PSSE!F339</f>
        <v>TD</v>
      </c>
      <c r="F337" s="4">
        <f>PSSE!G339</f>
        <v>1</v>
      </c>
      <c r="G337" s="4" t="str">
        <f t="shared" si="5"/>
        <v>GOV67.5TD1</v>
      </c>
      <c r="H337" s="4">
        <f>COUNTIF(Data!$G$3:$BA$2935,GOV!$G337)</f>
        <v>1</v>
      </c>
      <c r="I337" s="4" t="str">
        <f>IF($H337=0,"",VLOOKUP($G337,Data!$G$3:$BA$2935,2,FALSE))</f>
        <v>'HYGOV'</v>
      </c>
      <c r="J337" s="4">
        <f>PSSE!C339</f>
        <v>1</v>
      </c>
      <c r="K337" s="4">
        <f>IF($H337=0,"",VLOOKUP($G337,Data!$G$3:$BA$2935,4,FALSE))</f>
        <v>0.06</v>
      </c>
      <c r="L337" s="4">
        <f>IF($H337=0,"",VLOOKUP($G337,Data!$G$3:$BA$2935,5,FALSE))</f>
        <v>0.4</v>
      </c>
      <c r="M337" s="4">
        <f>IF($H337=0,"",VLOOKUP($G337,Data!$G$3:$BA$2935,6,FALSE))</f>
        <v>3</v>
      </c>
      <c r="N337" s="4">
        <f>IF($H337=0,"",VLOOKUP($G337,Data!$G$3:$BA$2935,7,FALSE))</f>
        <v>9.9000000000000005E-2</v>
      </c>
      <c r="O337" s="4">
        <f>IF($H337=0,"",VLOOKUP($G337,Data!$G$3:$BA$2935,8,FALSE))</f>
        <v>0.4</v>
      </c>
      <c r="P337" s="4">
        <f>IF($H337=0,"",VLOOKUP($G337,Data!$G$3:$BA$2935,9,FALSE))</f>
        <v>0.15</v>
      </c>
      <c r="Q337" s="4">
        <f>IF($H337=0,"",VLOOKUP($G337,Data!$G$3:$BA$2935,10,FALSE))</f>
        <v>1</v>
      </c>
      <c r="R337" s="4">
        <f>IF($H337=0,"",VLOOKUP($G337,Data!$G$3:$BA$2935,11,FALSE))</f>
        <v>0.1</v>
      </c>
      <c r="S337" s="4">
        <f>IF($H337=0,"",VLOOKUP($G337,Data!$G$3:$BA$2935,12,FALSE))</f>
        <v>1.35</v>
      </c>
      <c r="T337" s="4">
        <f>IF($H337=0,"",VLOOKUP($G337,Data!$G$3:$BA$2935,13,FALSE))</f>
        <v>1.4</v>
      </c>
      <c r="U337" s="4">
        <f>IF($H337=0,"",VLOOKUP($G337,Data!$G$3:$BA$2935,14,FALSE))</f>
        <v>0.1</v>
      </c>
      <c r="V337" s="4">
        <f>IF($H337=0,"",VLOOKUP($G337,Data!$G$3:$BA$2935,15,FALSE))</f>
        <v>0.1</v>
      </c>
      <c r="W337" s="4" t="str">
        <f>IF($H337=0,"",VLOOKUP($G337,Data!$G$3:$BA$2935,16,FALSE))</f>
        <v>/</v>
      </c>
      <c r="X337" s="4" t="str">
        <f>IF($H337=0,"",VLOOKUP($G337,Data!$G$3:$BA$2935,17,FALSE))</f>
        <v>/</v>
      </c>
      <c r="Y337" s="4" t="str">
        <f>IF($H337=0,"",VLOOKUP($G337,Data!$G$3:$BA$2935,18,FALSE))</f>
        <v/>
      </c>
      <c r="Z337" s="4" t="str">
        <f>IF($H337=0,"",VLOOKUP($G337,Data!$G$3:$BA$2935,19,FALSE))</f>
        <v/>
      </c>
      <c r="AA337" s="4" t="str">
        <f>IF($H337=0,"",VLOOKUP($G337,Data!$G$3:$BA$2935,20,FALSE))</f>
        <v/>
      </c>
      <c r="AB337" s="4" t="str">
        <f>IF($H337=0,"",VLOOKUP($G337,Data!$G$3:$BA$2935,21,FALSE))</f>
        <v/>
      </c>
      <c r="AC337" s="4" t="str">
        <f>IF($H337=0,"",VLOOKUP($G337,Data!$G$3:$BA$2935,22,FALSE))</f>
        <v/>
      </c>
      <c r="AD337" s="4" t="str">
        <f>IF($H337=0,"",VLOOKUP($G337,Data!$G$3:$BA$2935,23,FALSE))</f>
        <v/>
      </c>
      <c r="AE337" s="4" t="str">
        <f>IF($H337=0,"",VLOOKUP($G337,Data!$G$3:$BA$2935,24,FALSE))</f>
        <v/>
      </c>
      <c r="AF337" s="4" t="str">
        <f>IF($H337=0,"",VLOOKUP($G337,Data!$G$3:$BA$2935,25,FALSE))</f>
        <v/>
      </c>
      <c r="AG337" s="4" t="str">
        <f>IF($H337=0,"",VLOOKUP($G337,Data!$G$3:$BA$2935,26,FALSE))</f>
        <v/>
      </c>
      <c r="AH337" s="4" t="str">
        <f>IF($H337=0,"",VLOOKUP($G337,Data!$G$3:$BA$2935,27,FALSE))</f>
        <v/>
      </c>
      <c r="AI337" s="4" t="str">
        <f>IF($H337=0,"",VLOOKUP($G337,Data!$G$3:$BA$2935,28,FALSE))</f>
        <v/>
      </c>
      <c r="AJ337" s="4" t="str">
        <f>IF($H337=0,"",VLOOKUP($G337,Data!$G$3:$BA$2935,29,FALSE))</f>
        <v/>
      </c>
      <c r="AK337" s="4" t="str">
        <f>IF($H337=0,"",VLOOKUP($G337,Data!$G$3:$BA$2935,30,FALSE))</f>
        <v/>
      </c>
      <c r="AL337" s="4" t="str">
        <f>IF($H337=0,"",VLOOKUP($G337,Data!$G$3:$BA$2935,31,FALSE))</f>
        <v/>
      </c>
      <c r="AM337" s="4" t="str">
        <f>IF($H337=0,"",VLOOKUP($G337,Data!$G$3:$BA$2935,32,FALSE))</f>
        <v/>
      </c>
      <c r="AN337" s="4" t="str">
        <f>IF($H337=0,"",VLOOKUP($G337,Data!$G$3:$BA$2935,33,FALSE))</f>
        <v/>
      </c>
      <c r="AO337" s="4" t="str">
        <f>IF($H337=0,"",VLOOKUP($G337,Data!$G$3:$BA$2935,34,FALSE))</f>
        <v/>
      </c>
      <c r="AP337" s="4" t="str">
        <f>IF($H337=0,"",VLOOKUP($G337,Data!$G$3:$BA$2935,35,FALSE))</f>
        <v/>
      </c>
      <c r="AQ337" s="4" t="str">
        <f>IF($H337=0,"",VLOOKUP($G337,Data!$G$3:$BA$2935,36,FALSE))</f>
        <v/>
      </c>
      <c r="AR337" s="4" t="str">
        <f>IF($H337=0,"",VLOOKUP($G337,Data!$G$3:$BA$2935,37,FALSE))</f>
        <v/>
      </c>
      <c r="AS337" s="4" t="str">
        <f>IF($H337=0,"",VLOOKUP($G337,Data!$G$3:$BA$2935,38,FALSE))</f>
        <v/>
      </c>
      <c r="AT337" s="4" t="str">
        <f>IF($H337=0,"",VLOOKUP($G337,Data!$G$3:$BA$2935,39,FALSE))</f>
        <v/>
      </c>
    </row>
    <row r="338" spans="1:46" x14ac:dyDescent="0.25">
      <c r="A338" s="4">
        <f>PSSE!A340</f>
        <v>959251</v>
      </c>
      <c r="B338" s="4" t="str">
        <f>PSSE!B340</f>
        <v>DAKRUOI2_H1</v>
      </c>
      <c r="C338" s="4">
        <f>PSSE!D340</f>
        <v>10.5</v>
      </c>
      <c r="D338" s="4">
        <f>PSSE!E340</f>
        <v>20</v>
      </c>
      <c r="E338" s="4" t="str">
        <f>PSSE!F340</f>
        <v>TD</v>
      </c>
      <c r="F338" s="4">
        <f>PSSE!G340</f>
        <v>1</v>
      </c>
      <c r="G338" s="4" t="str">
        <f t="shared" si="5"/>
        <v>GOV10.520TD1</v>
      </c>
      <c r="H338" s="4">
        <f>COUNTIF(Data!$G$3:$BA$2935,GOV!$G338)</f>
        <v>1</v>
      </c>
      <c r="I338" s="4" t="str">
        <f>IF($H338=0,"",VLOOKUP($G338,Data!$G$3:$BA$2935,2,FALSE))</f>
        <v>'HYGOV'</v>
      </c>
      <c r="J338" s="4">
        <f>PSSE!C340</f>
        <v>1</v>
      </c>
      <c r="K338" s="4">
        <f>IF($H338=0,"",VLOOKUP($G338,Data!$G$3:$BA$2935,4,FALSE))</f>
        <v>0.06</v>
      </c>
      <c r="L338" s="4">
        <f>IF($H338=0,"",VLOOKUP($G338,Data!$G$3:$BA$2935,5,FALSE))</f>
        <v>0.4</v>
      </c>
      <c r="M338" s="4">
        <f>IF($H338=0,"",VLOOKUP($G338,Data!$G$3:$BA$2935,6,FALSE))</f>
        <v>3</v>
      </c>
      <c r="N338" s="4">
        <f>IF($H338=0,"",VLOOKUP($G338,Data!$G$3:$BA$2935,7,FALSE))</f>
        <v>9.9000000000000005E-2</v>
      </c>
      <c r="O338" s="4">
        <f>IF($H338=0,"",VLOOKUP($G338,Data!$G$3:$BA$2935,8,FALSE))</f>
        <v>0.4</v>
      </c>
      <c r="P338" s="4">
        <f>IF($H338=0,"",VLOOKUP($G338,Data!$G$3:$BA$2935,9,FALSE))</f>
        <v>0.15</v>
      </c>
      <c r="Q338" s="4">
        <f>IF($H338=0,"",VLOOKUP($G338,Data!$G$3:$BA$2935,10,FALSE))</f>
        <v>1</v>
      </c>
      <c r="R338" s="4">
        <f>IF($H338=0,"",VLOOKUP($G338,Data!$G$3:$BA$2935,11,FALSE))</f>
        <v>0.1</v>
      </c>
      <c r="S338" s="4">
        <f>IF($H338=0,"",VLOOKUP($G338,Data!$G$3:$BA$2935,12,FALSE))</f>
        <v>1.35</v>
      </c>
      <c r="T338" s="4">
        <f>IF($H338=0,"",VLOOKUP($G338,Data!$G$3:$BA$2935,13,FALSE))</f>
        <v>1.4</v>
      </c>
      <c r="U338" s="4">
        <f>IF($H338=0,"",VLOOKUP($G338,Data!$G$3:$BA$2935,14,FALSE))</f>
        <v>0.1</v>
      </c>
      <c r="V338" s="4">
        <f>IF($H338=0,"",VLOOKUP($G338,Data!$G$3:$BA$2935,15,FALSE))</f>
        <v>0.1</v>
      </c>
      <c r="W338" s="4" t="str">
        <f>IF($H338=0,"",VLOOKUP($G338,Data!$G$3:$BA$2935,16,FALSE))</f>
        <v>/</v>
      </c>
      <c r="X338" s="4" t="str">
        <f>IF($H338=0,"",VLOOKUP($G338,Data!$G$3:$BA$2935,17,FALSE))</f>
        <v>/</v>
      </c>
      <c r="Y338" s="4" t="str">
        <f>IF($H338=0,"",VLOOKUP($G338,Data!$G$3:$BA$2935,18,FALSE))</f>
        <v/>
      </c>
      <c r="Z338" s="4" t="str">
        <f>IF($H338=0,"",VLOOKUP($G338,Data!$G$3:$BA$2935,19,FALSE))</f>
        <v/>
      </c>
      <c r="AA338" s="4" t="str">
        <f>IF($H338=0,"",VLOOKUP($G338,Data!$G$3:$BA$2935,20,FALSE))</f>
        <v/>
      </c>
      <c r="AB338" s="4" t="str">
        <f>IF($H338=0,"",VLOOKUP($G338,Data!$G$3:$BA$2935,21,FALSE))</f>
        <v/>
      </c>
      <c r="AC338" s="4" t="str">
        <f>IF($H338=0,"",VLOOKUP($G338,Data!$G$3:$BA$2935,22,FALSE))</f>
        <v/>
      </c>
      <c r="AD338" s="4" t="str">
        <f>IF($H338=0,"",VLOOKUP($G338,Data!$G$3:$BA$2935,23,FALSE))</f>
        <v/>
      </c>
      <c r="AE338" s="4" t="str">
        <f>IF($H338=0,"",VLOOKUP($G338,Data!$G$3:$BA$2935,24,FALSE))</f>
        <v/>
      </c>
      <c r="AF338" s="4" t="str">
        <f>IF($H338=0,"",VLOOKUP($G338,Data!$G$3:$BA$2935,25,FALSE))</f>
        <v/>
      </c>
      <c r="AG338" s="4" t="str">
        <f>IF($H338=0,"",VLOOKUP($G338,Data!$G$3:$BA$2935,26,FALSE))</f>
        <v/>
      </c>
      <c r="AH338" s="4" t="str">
        <f>IF($H338=0,"",VLOOKUP($G338,Data!$G$3:$BA$2935,27,FALSE))</f>
        <v/>
      </c>
      <c r="AI338" s="4" t="str">
        <f>IF($H338=0,"",VLOOKUP($G338,Data!$G$3:$BA$2935,28,FALSE))</f>
        <v/>
      </c>
      <c r="AJ338" s="4" t="str">
        <f>IF($H338=0,"",VLOOKUP($G338,Data!$G$3:$BA$2935,29,FALSE))</f>
        <v/>
      </c>
      <c r="AK338" s="4" t="str">
        <f>IF($H338=0,"",VLOOKUP($G338,Data!$G$3:$BA$2935,30,FALSE))</f>
        <v/>
      </c>
      <c r="AL338" s="4" t="str">
        <f>IF($H338=0,"",VLOOKUP($G338,Data!$G$3:$BA$2935,31,FALSE))</f>
        <v/>
      </c>
      <c r="AM338" s="4" t="str">
        <f>IF($H338=0,"",VLOOKUP($G338,Data!$G$3:$BA$2935,32,FALSE))</f>
        <v/>
      </c>
      <c r="AN338" s="4" t="str">
        <f>IF($H338=0,"",VLOOKUP($G338,Data!$G$3:$BA$2935,33,FALSE))</f>
        <v/>
      </c>
      <c r="AO338" s="4" t="str">
        <f>IF($H338=0,"",VLOOKUP($G338,Data!$G$3:$BA$2935,34,FALSE))</f>
        <v/>
      </c>
      <c r="AP338" s="4" t="str">
        <f>IF($H338=0,"",VLOOKUP($G338,Data!$G$3:$BA$2935,35,FALSE))</f>
        <v/>
      </c>
      <c r="AQ338" s="4" t="str">
        <f>IF($H338=0,"",VLOOKUP($G338,Data!$G$3:$BA$2935,36,FALSE))</f>
        <v/>
      </c>
      <c r="AR338" s="4" t="str">
        <f>IF($H338=0,"",VLOOKUP($G338,Data!$G$3:$BA$2935,37,FALSE))</f>
        <v/>
      </c>
      <c r="AS338" s="4" t="str">
        <f>IF($H338=0,"",VLOOKUP($G338,Data!$G$3:$BA$2935,38,FALSE))</f>
        <v/>
      </c>
      <c r="AT338" s="4" t="str">
        <f>IF($H338=0,"",VLOOKUP($G338,Data!$G$3:$BA$2935,39,FALSE))</f>
        <v/>
      </c>
    </row>
    <row r="339" spans="1:46" x14ac:dyDescent="0.25">
      <c r="A339" s="4">
        <f>PSSE!A341</f>
        <v>959261</v>
      </c>
      <c r="B339" s="4" t="str">
        <f>PSSE!B341</f>
        <v>DAKNA_H1</v>
      </c>
      <c r="C339" s="4">
        <f>PSSE!D341</f>
        <v>6</v>
      </c>
      <c r="D339" s="4">
        <f>PSSE!E341</f>
        <v>7.5</v>
      </c>
      <c r="E339" s="4" t="str">
        <f>PSSE!F341</f>
        <v>TD</v>
      </c>
      <c r="F339" s="4">
        <f>PSSE!G341</f>
        <v>1</v>
      </c>
      <c r="G339" s="4" t="str">
        <f t="shared" si="5"/>
        <v>GOV67.5TD1</v>
      </c>
      <c r="H339" s="4">
        <f>COUNTIF(Data!$G$3:$BA$2935,GOV!$G339)</f>
        <v>1</v>
      </c>
      <c r="I339" s="4" t="str">
        <f>IF($H339=0,"",VLOOKUP($G339,Data!$G$3:$BA$2935,2,FALSE))</f>
        <v>'HYGOV'</v>
      </c>
      <c r="J339" s="4">
        <f>PSSE!C341</f>
        <v>1</v>
      </c>
      <c r="K339" s="4">
        <f>IF($H339=0,"",VLOOKUP($G339,Data!$G$3:$BA$2935,4,FALSE))</f>
        <v>0.06</v>
      </c>
      <c r="L339" s="4">
        <f>IF($H339=0,"",VLOOKUP($G339,Data!$G$3:$BA$2935,5,FALSE))</f>
        <v>0.4</v>
      </c>
      <c r="M339" s="4">
        <f>IF($H339=0,"",VLOOKUP($G339,Data!$G$3:$BA$2935,6,FALSE))</f>
        <v>3</v>
      </c>
      <c r="N339" s="4">
        <f>IF($H339=0,"",VLOOKUP($G339,Data!$G$3:$BA$2935,7,FALSE))</f>
        <v>9.9000000000000005E-2</v>
      </c>
      <c r="O339" s="4">
        <f>IF($H339=0,"",VLOOKUP($G339,Data!$G$3:$BA$2935,8,FALSE))</f>
        <v>0.4</v>
      </c>
      <c r="P339" s="4">
        <f>IF($H339=0,"",VLOOKUP($G339,Data!$G$3:$BA$2935,9,FALSE))</f>
        <v>0.15</v>
      </c>
      <c r="Q339" s="4">
        <f>IF($H339=0,"",VLOOKUP($G339,Data!$G$3:$BA$2935,10,FALSE))</f>
        <v>1</v>
      </c>
      <c r="R339" s="4">
        <f>IF($H339=0,"",VLOOKUP($G339,Data!$G$3:$BA$2935,11,FALSE))</f>
        <v>0.1</v>
      </c>
      <c r="S339" s="4">
        <f>IF($H339=0,"",VLOOKUP($G339,Data!$G$3:$BA$2935,12,FALSE))</f>
        <v>1.35</v>
      </c>
      <c r="T339" s="4">
        <f>IF($H339=0,"",VLOOKUP($G339,Data!$G$3:$BA$2935,13,FALSE))</f>
        <v>1.4</v>
      </c>
      <c r="U339" s="4">
        <f>IF($H339=0,"",VLOOKUP($G339,Data!$G$3:$BA$2935,14,FALSE))</f>
        <v>0.1</v>
      </c>
      <c r="V339" s="4">
        <f>IF($H339=0,"",VLOOKUP($G339,Data!$G$3:$BA$2935,15,FALSE))</f>
        <v>0.1</v>
      </c>
      <c r="W339" s="4" t="str">
        <f>IF($H339=0,"",VLOOKUP($G339,Data!$G$3:$BA$2935,16,FALSE))</f>
        <v>/</v>
      </c>
      <c r="X339" s="4" t="str">
        <f>IF($H339=0,"",VLOOKUP($G339,Data!$G$3:$BA$2935,17,FALSE))</f>
        <v>/</v>
      </c>
      <c r="Y339" s="4" t="str">
        <f>IF($H339=0,"",VLOOKUP($G339,Data!$G$3:$BA$2935,18,FALSE))</f>
        <v/>
      </c>
      <c r="Z339" s="4" t="str">
        <f>IF($H339=0,"",VLOOKUP($G339,Data!$G$3:$BA$2935,19,FALSE))</f>
        <v/>
      </c>
      <c r="AA339" s="4" t="str">
        <f>IF($H339=0,"",VLOOKUP($G339,Data!$G$3:$BA$2935,20,FALSE))</f>
        <v/>
      </c>
      <c r="AB339" s="4" t="str">
        <f>IF($H339=0,"",VLOOKUP($G339,Data!$G$3:$BA$2935,21,FALSE))</f>
        <v/>
      </c>
      <c r="AC339" s="4" t="str">
        <f>IF($H339=0,"",VLOOKUP($G339,Data!$G$3:$BA$2935,22,FALSE))</f>
        <v/>
      </c>
      <c r="AD339" s="4" t="str">
        <f>IF($H339=0,"",VLOOKUP($G339,Data!$G$3:$BA$2935,23,FALSE))</f>
        <v/>
      </c>
      <c r="AE339" s="4" t="str">
        <f>IF($H339=0,"",VLOOKUP($G339,Data!$G$3:$BA$2935,24,FALSE))</f>
        <v/>
      </c>
      <c r="AF339" s="4" t="str">
        <f>IF($H339=0,"",VLOOKUP($G339,Data!$G$3:$BA$2935,25,FALSE))</f>
        <v/>
      </c>
      <c r="AG339" s="4" t="str">
        <f>IF($H339=0,"",VLOOKUP($G339,Data!$G$3:$BA$2935,26,FALSE))</f>
        <v/>
      </c>
      <c r="AH339" s="4" t="str">
        <f>IF($H339=0,"",VLOOKUP($G339,Data!$G$3:$BA$2935,27,FALSE))</f>
        <v/>
      </c>
      <c r="AI339" s="4" t="str">
        <f>IF($H339=0,"",VLOOKUP($G339,Data!$G$3:$BA$2935,28,FALSE))</f>
        <v/>
      </c>
      <c r="AJ339" s="4" t="str">
        <f>IF($H339=0,"",VLOOKUP($G339,Data!$G$3:$BA$2935,29,FALSE))</f>
        <v/>
      </c>
      <c r="AK339" s="4" t="str">
        <f>IF($H339=0,"",VLOOKUP($G339,Data!$G$3:$BA$2935,30,FALSE))</f>
        <v/>
      </c>
      <c r="AL339" s="4" t="str">
        <f>IF($H339=0,"",VLOOKUP($G339,Data!$G$3:$BA$2935,31,FALSE))</f>
        <v/>
      </c>
      <c r="AM339" s="4" t="str">
        <f>IF($H339=0,"",VLOOKUP($G339,Data!$G$3:$BA$2935,32,FALSE))</f>
        <v/>
      </c>
      <c r="AN339" s="4" t="str">
        <f>IF($H339=0,"",VLOOKUP($G339,Data!$G$3:$BA$2935,33,FALSE))</f>
        <v/>
      </c>
      <c r="AO339" s="4" t="str">
        <f>IF($H339=0,"",VLOOKUP($G339,Data!$G$3:$BA$2935,34,FALSE))</f>
        <v/>
      </c>
      <c r="AP339" s="4" t="str">
        <f>IF($H339=0,"",VLOOKUP($G339,Data!$G$3:$BA$2935,35,FALSE))</f>
        <v/>
      </c>
      <c r="AQ339" s="4" t="str">
        <f>IF($H339=0,"",VLOOKUP($G339,Data!$G$3:$BA$2935,36,FALSE))</f>
        <v/>
      </c>
      <c r="AR339" s="4" t="str">
        <f>IF($H339=0,"",VLOOKUP($G339,Data!$G$3:$BA$2935,37,FALSE))</f>
        <v/>
      </c>
      <c r="AS339" s="4" t="str">
        <f>IF($H339=0,"",VLOOKUP($G339,Data!$G$3:$BA$2935,38,FALSE))</f>
        <v/>
      </c>
      <c r="AT339" s="4" t="str">
        <f>IF($H339=0,"",VLOOKUP($G339,Data!$G$3:$BA$2935,39,FALSE))</f>
        <v/>
      </c>
    </row>
    <row r="340" spans="1:46" x14ac:dyDescent="0.25">
      <c r="A340" s="4">
        <f>PSSE!A342</f>
        <v>959262</v>
      </c>
      <c r="B340" s="4" t="str">
        <f>PSSE!B342</f>
        <v>DAKNA_H1</v>
      </c>
      <c r="C340" s="4">
        <f>PSSE!D342</f>
        <v>6</v>
      </c>
      <c r="D340" s="4">
        <f>PSSE!E342</f>
        <v>7.5</v>
      </c>
      <c r="E340" s="4" t="str">
        <f>PSSE!F342</f>
        <v>TD</v>
      </c>
      <c r="F340" s="4">
        <f>PSSE!G342</f>
        <v>1</v>
      </c>
      <c r="G340" s="4" t="str">
        <f t="shared" si="5"/>
        <v>GOV67.5TD1</v>
      </c>
      <c r="H340" s="4">
        <f>COUNTIF(Data!$G$3:$BA$2935,GOV!$G340)</f>
        <v>1</v>
      </c>
      <c r="I340" s="4" t="str">
        <f>IF($H340=0,"",VLOOKUP($G340,Data!$G$3:$BA$2935,2,FALSE))</f>
        <v>'HYGOV'</v>
      </c>
      <c r="J340" s="4">
        <f>PSSE!C342</f>
        <v>1</v>
      </c>
      <c r="K340" s="4">
        <f>IF($H340=0,"",VLOOKUP($G340,Data!$G$3:$BA$2935,4,FALSE))</f>
        <v>0.06</v>
      </c>
      <c r="L340" s="4">
        <f>IF($H340=0,"",VLOOKUP($G340,Data!$G$3:$BA$2935,5,FALSE))</f>
        <v>0.4</v>
      </c>
      <c r="M340" s="4">
        <f>IF($H340=0,"",VLOOKUP($G340,Data!$G$3:$BA$2935,6,FALSE))</f>
        <v>3</v>
      </c>
      <c r="N340" s="4">
        <f>IF($H340=0,"",VLOOKUP($G340,Data!$G$3:$BA$2935,7,FALSE))</f>
        <v>9.9000000000000005E-2</v>
      </c>
      <c r="O340" s="4">
        <f>IF($H340=0,"",VLOOKUP($G340,Data!$G$3:$BA$2935,8,FALSE))</f>
        <v>0.4</v>
      </c>
      <c r="P340" s="4">
        <f>IF($H340=0,"",VLOOKUP($G340,Data!$G$3:$BA$2935,9,FALSE))</f>
        <v>0.15</v>
      </c>
      <c r="Q340" s="4">
        <f>IF($H340=0,"",VLOOKUP($G340,Data!$G$3:$BA$2935,10,FALSE))</f>
        <v>1</v>
      </c>
      <c r="R340" s="4">
        <f>IF($H340=0,"",VLOOKUP($G340,Data!$G$3:$BA$2935,11,FALSE))</f>
        <v>0.1</v>
      </c>
      <c r="S340" s="4">
        <f>IF($H340=0,"",VLOOKUP($G340,Data!$G$3:$BA$2935,12,FALSE))</f>
        <v>1.35</v>
      </c>
      <c r="T340" s="4">
        <f>IF($H340=0,"",VLOOKUP($G340,Data!$G$3:$BA$2935,13,FALSE))</f>
        <v>1.4</v>
      </c>
      <c r="U340" s="4">
        <f>IF($H340=0,"",VLOOKUP($G340,Data!$G$3:$BA$2935,14,FALSE))</f>
        <v>0.1</v>
      </c>
      <c r="V340" s="4">
        <f>IF($H340=0,"",VLOOKUP($G340,Data!$G$3:$BA$2935,15,FALSE))</f>
        <v>0.1</v>
      </c>
      <c r="W340" s="4" t="str">
        <f>IF($H340=0,"",VLOOKUP($G340,Data!$G$3:$BA$2935,16,FALSE))</f>
        <v>/</v>
      </c>
      <c r="X340" s="4" t="str">
        <f>IF($H340=0,"",VLOOKUP($G340,Data!$G$3:$BA$2935,17,FALSE))</f>
        <v>/</v>
      </c>
      <c r="Y340" s="4" t="str">
        <f>IF($H340=0,"",VLOOKUP($G340,Data!$G$3:$BA$2935,18,FALSE))</f>
        <v/>
      </c>
      <c r="Z340" s="4" t="str">
        <f>IF($H340=0,"",VLOOKUP($G340,Data!$G$3:$BA$2935,19,FALSE))</f>
        <v/>
      </c>
      <c r="AA340" s="4" t="str">
        <f>IF($H340=0,"",VLOOKUP($G340,Data!$G$3:$BA$2935,20,FALSE))</f>
        <v/>
      </c>
      <c r="AB340" s="4" t="str">
        <f>IF($H340=0,"",VLOOKUP($G340,Data!$G$3:$BA$2935,21,FALSE))</f>
        <v/>
      </c>
      <c r="AC340" s="4" t="str">
        <f>IF($H340=0,"",VLOOKUP($G340,Data!$G$3:$BA$2935,22,FALSE))</f>
        <v/>
      </c>
      <c r="AD340" s="4" t="str">
        <f>IF($H340=0,"",VLOOKUP($G340,Data!$G$3:$BA$2935,23,FALSE))</f>
        <v/>
      </c>
      <c r="AE340" s="4" t="str">
        <f>IF($H340=0,"",VLOOKUP($G340,Data!$G$3:$BA$2935,24,FALSE))</f>
        <v/>
      </c>
      <c r="AF340" s="4" t="str">
        <f>IF($H340=0,"",VLOOKUP($G340,Data!$G$3:$BA$2935,25,FALSE))</f>
        <v/>
      </c>
      <c r="AG340" s="4" t="str">
        <f>IF($H340=0,"",VLOOKUP($G340,Data!$G$3:$BA$2935,26,FALSE))</f>
        <v/>
      </c>
      <c r="AH340" s="4" t="str">
        <f>IF($H340=0,"",VLOOKUP($G340,Data!$G$3:$BA$2935,27,FALSE))</f>
        <v/>
      </c>
      <c r="AI340" s="4" t="str">
        <f>IF($H340=0,"",VLOOKUP($G340,Data!$G$3:$BA$2935,28,FALSE))</f>
        <v/>
      </c>
      <c r="AJ340" s="4" t="str">
        <f>IF($H340=0,"",VLOOKUP($G340,Data!$G$3:$BA$2935,29,FALSE))</f>
        <v/>
      </c>
      <c r="AK340" s="4" t="str">
        <f>IF($H340=0,"",VLOOKUP($G340,Data!$G$3:$BA$2935,30,FALSE))</f>
        <v/>
      </c>
      <c r="AL340" s="4" t="str">
        <f>IF($H340=0,"",VLOOKUP($G340,Data!$G$3:$BA$2935,31,FALSE))</f>
        <v/>
      </c>
      <c r="AM340" s="4" t="str">
        <f>IF($H340=0,"",VLOOKUP($G340,Data!$G$3:$BA$2935,32,FALSE))</f>
        <v/>
      </c>
      <c r="AN340" s="4" t="str">
        <f>IF($H340=0,"",VLOOKUP($G340,Data!$G$3:$BA$2935,33,FALSE))</f>
        <v/>
      </c>
      <c r="AO340" s="4" t="str">
        <f>IF($H340=0,"",VLOOKUP($G340,Data!$G$3:$BA$2935,34,FALSE))</f>
        <v/>
      </c>
      <c r="AP340" s="4" t="str">
        <f>IF($H340=0,"",VLOOKUP($G340,Data!$G$3:$BA$2935,35,FALSE))</f>
        <v/>
      </c>
      <c r="AQ340" s="4" t="str">
        <f>IF($H340=0,"",VLOOKUP($G340,Data!$G$3:$BA$2935,36,FALSE))</f>
        <v/>
      </c>
      <c r="AR340" s="4" t="str">
        <f>IF($H340=0,"",VLOOKUP($G340,Data!$G$3:$BA$2935,37,FALSE))</f>
        <v/>
      </c>
      <c r="AS340" s="4" t="str">
        <f>IF($H340=0,"",VLOOKUP($G340,Data!$G$3:$BA$2935,38,FALSE))</f>
        <v/>
      </c>
      <c r="AT340" s="4" t="str">
        <f>IF($H340=0,"",VLOOKUP($G340,Data!$G$3:$BA$2935,39,FALSE))</f>
        <v/>
      </c>
    </row>
    <row r="341" spans="1:46" x14ac:dyDescent="0.25">
      <c r="A341" s="4">
        <f>PSSE!A343</f>
        <v>959271</v>
      </c>
      <c r="B341" s="4" t="str">
        <f>PSSE!B343</f>
        <v>DAKTER1_H1</v>
      </c>
      <c r="C341" s="4">
        <f>PSSE!D343</f>
        <v>6</v>
      </c>
      <c r="D341" s="4">
        <f>PSSE!E343</f>
        <v>7.5</v>
      </c>
      <c r="E341" s="4" t="str">
        <f>PSSE!F343</f>
        <v>TD</v>
      </c>
      <c r="F341" s="4">
        <f>PSSE!G343</f>
        <v>1</v>
      </c>
      <c r="G341" s="4" t="str">
        <f t="shared" si="5"/>
        <v>GOV67.5TD1</v>
      </c>
      <c r="H341" s="4">
        <f>COUNTIF(Data!$G$3:$BA$2935,GOV!$G341)</f>
        <v>1</v>
      </c>
      <c r="I341" s="4" t="str">
        <f>IF($H341=0,"",VLOOKUP($G341,Data!$G$3:$BA$2935,2,FALSE))</f>
        <v>'HYGOV'</v>
      </c>
      <c r="J341" s="4">
        <f>PSSE!C343</f>
        <v>1</v>
      </c>
      <c r="K341" s="4">
        <f>IF($H341=0,"",VLOOKUP($G341,Data!$G$3:$BA$2935,4,FALSE))</f>
        <v>0.06</v>
      </c>
      <c r="L341" s="4">
        <f>IF($H341=0,"",VLOOKUP($G341,Data!$G$3:$BA$2935,5,FALSE))</f>
        <v>0.4</v>
      </c>
      <c r="M341" s="4">
        <f>IF($H341=0,"",VLOOKUP($G341,Data!$G$3:$BA$2935,6,FALSE))</f>
        <v>3</v>
      </c>
      <c r="N341" s="4">
        <f>IF($H341=0,"",VLOOKUP($G341,Data!$G$3:$BA$2935,7,FALSE))</f>
        <v>9.9000000000000005E-2</v>
      </c>
      <c r="O341" s="4">
        <f>IF($H341=0,"",VLOOKUP($G341,Data!$G$3:$BA$2935,8,FALSE))</f>
        <v>0.4</v>
      </c>
      <c r="P341" s="4">
        <f>IF($H341=0,"",VLOOKUP($G341,Data!$G$3:$BA$2935,9,FALSE))</f>
        <v>0.15</v>
      </c>
      <c r="Q341" s="4">
        <f>IF($H341=0,"",VLOOKUP($G341,Data!$G$3:$BA$2935,10,FALSE))</f>
        <v>1</v>
      </c>
      <c r="R341" s="4">
        <f>IF($H341=0,"",VLOOKUP($G341,Data!$G$3:$BA$2935,11,FALSE))</f>
        <v>0.1</v>
      </c>
      <c r="S341" s="4">
        <f>IF($H341=0,"",VLOOKUP($G341,Data!$G$3:$BA$2935,12,FALSE))</f>
        <v>1.35</v>
      </c>
      <c r="T341" s="4">
        <f>IF($H341=0,"",VLOOKUP($G341,Data!$G$3:$BA$2935,13,FALSE))</f>
        <v>1.4</v>
      </c>
      <c r="U341" s="4">
        <f>IF($H341=0,"",VLOOKUP($G341,Data!$G$3:$BA$2935,14,FALSE))</f>
        <v>0.1</v>
      </c>
      <c r="V341" s="4">
        <f>IF($H341=0,"",VLOOKUP($G341,Data!$G$3:$BA$2935,15,FALSE))</f>
        <v>0.1</v>
      </c>
      <c r="W341" s="4" t="str">
        <f>IF($H341=0,"",VLOOKUP($G341,Data!$G$3:$BA$2935,16,FALSE))</f>
        <v>/</v>
      </c>
      <c r="X341" s="4" t="str">
        <f>IF($H341=0,"",VLOOKUP($G341,Data!$G$3:$BA$2935,17,FALSE))</f>
        <v>/</v>
      </c>
      <c r="Y341" s="4" t="str">
        <f>IF($H341=0,"",VLOOKUP($G341,Data!$G$3:$BA$2935,18,FALSE))</f>
        <v/>
      </c>
      <c r="Z341" s="4" t="str">
        <f>IF($H341=0,"",VLOOKUP($G341,Data!$G$3:$BA$2935,19,FALSE))</f>
        <v/>
      </c>
      <c r="AA341" s="4" t="str">
        <f>IF($H341=0,"",VLOOKUP($G341,Data!$G$3:$BA$2935,20,FALSE))</f>
        <v/>
      </c>
      <c r="AB341" s="4" t="str">
        <f>IF($H341=0,"",VLOOKUP($G341,Data!$G$3:$BA$2935,21,FALSE))</f>
        <v/>
      </c>
      <c r="AC341" s="4" t="str">
        <f>IF($H341=0,"",VLOOKUP($G341,Data!$G$3:$BA$2935,22,FALSE))</f>
        <v/>
      </c>
      <c r="AD341" s="4" t="str">
        <f>IF($H341=0,"",VLOOKUP($G341,Data!$G$3:$BA$2935,23,FALSE))</f>
        <v/>
      </c>
      <c r="AE341" s="4" t="str">
        <f>IF($H341=0,"",VLOOKUP($G341,Data!$G$3:$BA$2935,24,FALSE))</f>
        <v/>
      </c>
      <c r="AF341" s="4" t="str">
        <f>IF($H341=0,"",VLOOKUP($G341,Data!$G$3:$BA$2935,25,FALSE))</f>
        <v/>
      </c>
      <c r="AG341" s="4" t="str">
        <f>IF($H341=0,"",VLOOKUP($G341,Data!$G$3:$BA$2935,26,FALSE))</f>
        <v/>
      </c>
      <c r="AH341" s="4" t="str">
        <f>IF($H341=0,"",VLOOKUP($G341,Data!$G$3:$BA$2935,27,FALSE))</f>
        <v/>
      </c>
      <c r="AI341" s="4" t="str">
        <f>IF($H341=0,"",VLOOKUP($G341,Data!$G$3:$BA$2935,28,FALSE))</f>
        <v/>
      </c>
      <c r="AJ341" s="4" t="str">
        <f>IF($H341=0,"",VLOOKUP($G341,Data!$G$3:$BA$2935,29,FALSE))</f>
        <v/>
      </c>
      <c r="AK341" s="4" t="str">
        <f>IF($H341=0,"",VLOOKUP($G341,Data!$G$3:$BA$2935,30,FALSE))</f>
        <v/>
      </c>
      <c r="AL341" s="4" t="str">
        <f>IF($H341=0,"",VLOOKUP($G341,Data!$G$3:$BA$2935,31,FALSE))</f>
        <v/>
      </c>
      <c r="AM341" s="4" t="str">
        <f>IF($H341=0,"",VLOOKUP($G341,Data!$G$3:$BA$2935,32,FALSE))</f>
        <v/>
      </c>
      <c r="AN341" s="4" t="str">
        <f>IF($H341=0,"",VLOOKUP($G341,Data!$G$3:$BA$2935,33,FALSE))</f>
        <v/>
      </c>
      <c r="AO341" s="4" t="str">
        <f>IF($H341=0,"",VLOOKUP($G341,Data!$G$3:$BA$2935,34,FALSE))</f>
        <v/>
      </c>
      <c r="AP341" s="4" t="str">
        <f>IF($H341=0,"",VLOOKUP($G341,Data!$G$3:$BA$2935,35,FALSE))</f>
        <v/>
      </c>
      <c r="AQ341" s="4" t="str">
        <f>IF($H341=0,"",VLOOKUP($G341,Data!$G$3:$BA$2935,36,FALSE))</f>
        <v/>
      </c>
      <c r="AR341" s="4" t="str">
        <f>IF($H341=0,"",VLOOKUP($G341,Data!$G$3:$BA$2935,37,FALSE))</f>
        <v/>
      </c>
      <c r="AS341" s="4" t="str">
        <f>IF($H341=0,"",VLOOKUP($G341,Data!$G$3:$BA$2935,38,FALSE))</f>
        <v/>
      </c>
      <c r="AT341" s="4" t="str">
        <f>IF($H341=0,"",VLOOKUP($G341,Data!$G$3:$BA$2935,39,FALSE))</f>
        <v/>
      </c>
    </row>
    <row r="342" spans="1:46" x14ac:dyDescent="0.25">
      <c r="A342" s="4">
        <f>PSSE!A344</f>
        <v>959272</v>
      </c>
      <c r="B342" s="4" t="str">
        <f>PSSE!B344</f>
        <v>DAKTER2_H1</v>
      </c>
      <c r="C342" s="4">
        <f>PSSE!D344</f>
        <v>6</v>
      </c>
      <c r="D342" s="4">
        <f>PSSE!E344</f>
        <v>7.5</v>
      </c>
      <c r="E342" s="4" t="str">
        <f>PSSE!F344</f>
        <v>TD</v>
      </c>
      <c r="F342" s="4">
        <f>PSSE!G344</f>
        <v>1</v>
      </c>
      <c r="G342" s="4" t="str">
        <f t="shared" si="5"/>
        <v>GOV67.5TD1</v>
      </c>
      <c r="H342" s="4">
        <f>COUNTIF(Data!$G$3:$BA$2935,GOV!$G342)</f>
        <v>1</v>
      </c>
      <c r="I342" s="4" t="str">
        <f>IF($H342=0,"",VLOOKUP($G342,Data!$G$3:$BA$2935,2,FALSE))</f>
        <v>'HYGOV'</v>
      </c>
      <c r="J342" s="4">
        <f>PSSE!C344</f>
        <v>1</v>
      </c>
      <c r="K342" s="4">
        <f>IF($H342=0,"",VLOOKUP($G342,Data!$G$3:$BA$2935,4,FALSE))</f>
        <v>0.06</v>
      </c>
      <c r="L342" s="4">
        <f>IF($H342=0,"",VLOOKUP($G342,Data!$G$3:$BA$2935,5,FALSE))</f>
        <v>0.4</v>
      </c>
      <c r="M342" s="4">
        <f>IF($H342=0,"",VLOOKUP($G342,Data!$G$3:$BA$2935,6,FALSE))</f>
        <v>3</v>
      </c>
      <c r="N342" s="4">
        <f>IF($H342=0,"",VLOOKUP($G342,Data!$G$3:$BA$2935,7,FALSE))</f>
        <v>9.9000000000000005E-2</v>
      </c>
      <c r="O342" s="4">
        <f>IF($H342=0,"",VLOOKUP($G342,Data!$G$3:$BA$2935,8,FALSE))</f>
        <v>0.4</v>
      </c>
      <c r="P342" s="4">
        <f>IF($H342=0,"",VLOOKUP($G342,Data!$G$3:$BA$2935,9,FALSE))</f>
        <v>0.15</v>
      </c>
      <c r="Q342" s="4">
        <f>IF($H342=0,"",VLOOKUP($G342,Data!$G$3:$BA$2935,10,FALSE))</f>
        <v>1</v>
      </c>
      <c r="R342" s="4">
        <f>IF($H342=0,"",VLOOKUP($G342,Data!$G$3:$BA$2935,11,FALSE))</f>
        <v>0.1</v>
      </c>
      <c r="S342" s="4">
        <f>IF($H342=0,"",VLOOKUP($G342,Data!$G$3:$BA$2935,12,FALSE))</f>
        <v>1.35</v>
      </c>
      <c r="T342" s="4">
        <f>IF($H342=0,"",VLOOKUP($G342,Data!$G$3:$BA$2935,13,FALSE))</f>
        <v>1.4</v>
      </c>
      <c r="U342" s="4">
        <f>IF($H342=0,"",VLOOKUP($G342,Data!$G$3:$BA$2935,14,FALSE))</f>
        <v>0.1</v>
      </c>
      <c r="V342" s="4">
        <f>IF($H342=0,"",VLOOKUP($G342,Data!$G$3:$BA$2935,15,FALSE))</f>
        <v>0.1</v>
      </c>
      <c r="W342" s="4" t="str">
        <f>IF($H342=0,"",VLOOKUP($G342,Data!$G$3:$BA$2935,16,FALSE))</f>
        <v>/</v>
      </c>
      <c r="X342" s="4" t="str">
        <f>IF($H342=0,"",VLOOKUP($G342,Data!$G$3:$BA$2935,17,FALSE))</f>
        <v>/</v>
      </c>
      <c r="Y342" s="4" t="str">
        <f>IF($H342=0,"",VLOOKUP($G342,Data!$G$3:$BA$2935,18,FALSE))</f>
        <v/>
      </c>
      <c r="Z342" s="4" t="str">
        <f>IF($H342=0,"",VLOOKUP($G342,Data!$G$3:$BA$2935,19,FALSE))</f>
        <v/>
      </c>
      <c r="AA342" s="4" t="str">
        <f>IF($H342=0,"",VLOOKUP($G342,Data!$G$3:$BA$2935,20,FALSE))</f>
        <v/>
      </c>
      <c r="AB342" s="4" t="str">
        <f>IF($H342=0,"",VLOOKUP($G342,Data!$G$3:$BA$2935,21,FALSE))</f>
        <v/>
      </c>
      <c r="AC342" s="4" t="str">
        <f>IF($H342=0,"",VLOOKUP($G342,Data!$G$3:$BA$2935,22,FALSE))</f>
        <v/>
      </c>
      <c r="AD342" s="4" t="str">
        <f>IF($H342=0,"",VLOOKUP($G342,Data!$G$3:$BA$2935,23,FALSE))</f>
        <v/>
      </c>
      <c r="AE342" s="4" t="str">
        <f>IF($H342=0,"",VLOOKUP($G342,Data!$G$3:$BA$2935,24,FALSE))</f>
        <v/>
      </c>
      <c r="AF342" s="4" t="str">
        <f>IF($H342=0,"",VLOOKUP($G342,Data!$G$3:$BA$2935,25,FALSE))</f>
        <v/>
      </c>
      <c r="AG342" s="4" t="str">
        <f>IF($H342=0,"",VLOOKUP($G342,Data!$G$3:$BA$2935,26,FALSE))</f>
        <v/>
      </c>
      <c r="AH342" s="4" t="str">
        <f>IF($H342=0,"",VLOOKUP($G342,Data!$G$3:$BA$2935,27,FALSE))</f>
        <v/>
      </c>
      <c r="AI342" s="4" t="str">
        <f>IF($H342=0,"",VLOOKUP($G342,Data!$G$3:$BA$2935,28,FALSE))</f>
        <v/>
      </c>
      <c r="AJ342" s="4" t="str">
        <f>IF($H342=0,"",VLOOKUP($G342,Data!$G$3:$BA$2935,29,FALSE))</f>
        <v/>
      </c>
      <c r="AK342" s="4" t="str">
        <f>IF($H342=0,"",VLOOKUP($G342,Data!$G$3:$BA$2935,30,FALSE))</f>
        <v/>
      </c>
      <c r="AL342" s="4" t="str">
        <f>IF($H342=0,"",VLOOKUP($G342,Data!$G$3:$BA$2935,31,FALSE))</f>
        <v/>
      </c>
      <c r="AM342" s="4" t="str">
        <f>IF($H342=0,"",VLOOKUP($G342,Data!$G$3:$BA$2935,32,FALSE))</f>
        <v/>
      </c>
      <c r="AN342" s="4" t="str">
        <f>IF($H342=0,"",VLOOKUP($G342,Data!$G$3:$BA$2935,33,FALSE))</f>
        <v/>
      </c>
      <c r="AO342" s="4" t="str">
        <f>IF($H342=0,"",VLOOKUP($G342,Data!$G$3:$BA$2935,34,FALSE))</f>
        <v/>
      </c>
      <c r="AP342" s="4" t="str">
        <f>IF($H342=0,"",VLOOKUP($G342,Data!$G$3:$BA$2935,35,FALSE))</f>
        <v/>
      </c>
      <c r="AQ342" s="4" t="str">
        <f>IF($H342=0,"",VLOOKUP($G342,Data!$G$3:$BA$2935,36,FALSE))</f>
        <v/>
      </c>
      <c r="AR342" s="4" t="str">
        <f>IF($H342=0,"",VLOOKUP($G342,Data!$G$3:$BA$2935,37,FALSE))</f>
        <v/>
      </c>
      <c r="AS342" s="4" t="str">
        <f>IF($H342=0,"",VLOOKUP($G342,Data!$G$3:$BA$2935,38,FALSE))</f>
        <v/>
      </c>
      <c r="AT342" s="4" t="str">
        <f>IF($H342=0,"",VLOOKUP($G342,Data!$G$3:$BA$2935,39,FALSE))</f>
        <v/>
      </c>
    </row>
    <row r="343" spans="1:46" x14ac:dyDescent="0.25">
      <c r="A343" s="4">
        <f>PSSE!A345</f>
        <v>959281</v>
      </c>
      <c r="B343" s="4" t="str">
        <f>PSSE!B345</f>
        <v>THON3_H1</v>
      </c>
      <c r="C343" s="4">
        <f>PSSE!D345</f>
        <v>6</v>
      </c>
      <c r="D343" s="4">
        <f>PSSE!E345</f>
        <v>7.5</v>
      </c>
      <c r="E343" s="4" t="str">
        <f>PSSE!F345</f>
        <v>TD</v>
      </c>
      <c r="F343" s="4">
        <f>PSSE!G345</f>
        <v>1</v>
      </c>
      <c r="G343" s="4" t="str">
        <f t="shared" si="5"/>
        <v>GOV67.5TD1</v>
      </c>
      <c r="H343" s="4">
        <f>COUNTIF(Data!$G$3:$BA$2935,GOV!$G343)</f>
        <v>1</v>
      </c>
      <c r="I343" s="4" t="str">
        <f>IF($H343=0,"",VLOOKUP($G343,Data!$G$3:$BA$2935,2,FALSE))</f>
        <v>'HYGOV'</v>
      </c>
      <c r="J343" s="4">
        <f>PSSE!C345</f>
        <v>1</v>
      </c>
      <c r="K343" s="4">
        <f>IF($H343=0,"",VLOOKUP($G343,Data!$G$3:$BA$2935,4,FALSE))</f>
        <v>0.06</v>
      </c>
      <c r="L343" s="4">
        <f>IF($H343=0,"",VLOOKUP($G343,Data!$G$3:$BA$2935,5,FALSE))</f>
        <v>0.4</v>
      </c>
      <c r="M343" s="4">
        <f>IF($H343=0,"",VLOOKUP($G343,Data!$G$3:$BA$2935,6,FALSE))</f>
        <v>3</v>
      </c>
      <c r="N343" s="4">
        <f>IF($H343=0,"",VLOOKUP($G343,Data!$G$3:$BA$2935,7,FALSE))</f>
        <v>9.9000000000000005E-2</v>
      </c>
      <c r="O343" s="4">
        <f>IF($H343=0,"",VLOOKUP($G343,Data!$G$3:$BA$2935,8,FALSE))</f>
        <v>0.4</v>
      </c>
      <c r="P343" s="4">
        <f>IF($H343=0,"",VLOOKUP($G343,Data!$G$3:$BA$2935,9,FALSE))</f>
        <v>0.15</v>
      </c>
      <c r="Q343" s="4">
        <f>IF($H343=0,"",VLOOKUP($G343,Data!$G$3:$BA$2935,10,FALSE))</f>
        <v>1</v>
      </c>
      <c r="R343" s="4">
        <f>IF($H343=0,"",VLOOKUP($G343,Data!$G$3:$BA$2935,11,FALSE))</f>
        <v>0.1</v>
      </c>
      <c r="S343" s="4">
        <f>IF($H343=0,"",VLOOKUP($G343,Data!$G$3:$BA$2935,12,FALSE))</f>
        <v>1.35</v>
      </c>
      <c r="T343" s="4">
        <f>IF($H343=0,"",VLOOKUP($G343,Data!$G$3:$BA$2935,13,FALSE))</f>
        <v>1.4</v>
      </c>
      <c r="U343" s="4">
        <f>IF($H343=0,"",VLOOKUP($G343,Data!$G$3:$BA$2935,14,FALSE))</f>
        <v>0.1</v>
      </c>
      <c r="V343" s="4">
        <f>IF($H343=0,"",VLOOKUP($G343,Data!$G$3:$BA$2935,15,FALSE))</f>
        <v>0.1</v>
      </c>
      <c r="W343" s="4" t="str">
        <f>IF($H343=0,"",VLOOKUP($G343,Data!$G$3:$BA$2935,16,FALSE))</f>
        <v>/</v>
      </c>
      <c r="X343" s="4" t="str">
        <f>IF($H343=0,"",VLOOKUP($G343,Data!$G$3:$BA$2935,17,FALSE))</f>
        <v>/</v>
      </c>
      <c r="Y343" s="4" t="str">
        <f>IF($H343=0,"",VLOOKUP($G343,Data!$G$3:$BA$2935,18,FALSE))</f>
        <v/>
      </c>
      <c r="Z343" s="4" t="str">
        <f>IF($H343=0,"",VLOOKUP($G343,Data!$G$3:$BA$2935,19,FALSE))</f>
        <v/>
      </c>
      <c r="AA343" s="4" t="str">
        <f>IF($H343=0,"",VLOOKUP($G343,Data!$G$3:$BA$2935,20,FALSE))</f>
        <v/>
      </c>
      <c r="AB343" s="4" t="str">
        <f>IF($H343=0,"",VLOOKUP($G343,Data!$G$3:$BA$2935,21,FALSE))</f>
        <v/>
      </c>
      <c r="AC343" s="4" t="str">
        <f>IF($H343=0,"",VLOOKUP($G343,Data!$G$3:$BA$2935,22,FALSE))</f>
        <v/>
      </c>
      <c r="AD343" s="4" t="str">
        <f>IF($H343=0,"",VLOOKUP($G343,Data!$G$3:$BA$2935,23,FALSE))</f>
        <v/>
      </c>
      <c r="AE343" s="4" t="str">
        <f>IF($H343=0,"",VLOOKUP($G343,Data!$G$3:$BA$2935,24,FALSE))</f>
        <v/>
      </c>
      <c r="AF343" s="4" t="str">
        <f>IF($H343=0,"",VLOOKUP($G343,Data!$G$3:$BA$2935,25,FALSE))</f>
        <v/>
      </c>
      <c r="AG343" s="4" t="str">
        <f>IF($H343=0,"",VLOOKUP($G343,Data!$G$3:$BA$2935,26,FALSE))</f>
        <v/>
      </c>
      <c r="AH343" s="4" t="str">
        <f>IF($H343=0,"",VLOOKUP($G343,Data!$G$3:$BA$2935,27,FALSE))</f>
        <v/>
      </c>
      <c r="AI343" s="4" t="str">
        <f>IF($H343=0,"",VLOOKUP($G343,Data!$G$3:$BA$2935,28,FALSE))</f>
        <v/>
      </c>
      <c r="AJ343" s="4" t="str">
        <f>IF($H343=0,"",VLOOKUP($G343,Data!$G$3:$BA$2935,29,FALSE))</f>
        <v/>
      </c>
      <c r="AK343" s="4" t="str">
        <f>IF($H343=0,"",VLOOKUP($G343,Data!$G$3:$BA$2935,30,FALSE))</f>
        <v/>
      </c>
      <c r="AL343" s="4" t="str">
        <f>IF($H343=0,"",VLOOKUP($G343,Data!$G$3:$BA$2935,31,FALSE))</f>
        <v/>
      </c>
      <c r="AM343" s="4" t="str">
        <f>IF($H343=0,"",VLOOKUP($G343,Data!$G$3:$BA$2935,32,FALSE))</f>
        <v/>
      </c>
      <c r="AN343" s="4" t="str">
        <f>IF($H343=0,"",VLOOKUP($G343,Data!$G$3:$BA$2935,33,FALSE))</f>
        <v/>
      </c>
      <c r="AO343" s="4" t="str">
        <f>IF($H343=0,"",VLOOKUP($G343,Data!$G$3:$BA$2935,34,FALSE))</f>
        <v/>
      </c>
      <c r="AP343" s="4" t="str">
        <f>IF($H343=0,"",VLOOKUP($G343,Data!$G$3:$BA$2935,35,FALSE))</f>
        <v/>
      </c>
      <c r="AQ343" s="4" t="str">
        <f>IF($H343=0,"",VLOOKUP($G343,Data!$G$3:$BA$2935,36,FALSE))</f>
        <v/>
      </c>
      <c r="AR343" s="4" t="str">
        <f>IF($H343=0,"",VLOOKUP($G343,Data!$G$3:$BA$2935,37,FALSE))</f>
        <v/>
      </c>
      <c r="AS343" s="4" t="str">
        <f>IF($H343=0,"",VLOOKUP($G343,Data!$G$3:$BA$2935,38,FALSE))</f>
        <v/>
      </c>
      <c r="AT343" s="4" t="str">
        <f>IF($H343=0,"",VLOOKUP($G343,Data!$G$3:$BA$2935,39,FALSE))</f>
        <v/>
      </c>
    </row>
    <row r="344" spans="1:46" x14ac:dyDescent="0.25">
      <c r="A344" s="4">
        <f>PSSE!A346</f>
        <v>959282</v>
      </c>
      <c r="B344" s="4" t="str">
        <f>PSSE!B346</f>
        <v>THON9_H1</v>
      </c>
      <c r="C344" s="4">
        <f>PSSE!D346</f>
        <v>6</v>
      </c>
      <c r="D344" s="4">
        <f>PSSE!E346</f>
        <v>7.5</v>
      </c>
      <c r="E344" s="4" t="str">
        <f>PSSE!F346</f>
        <v>TD</v>
      </c>
      <c r="F344" s="4">
        <f>PSSE!G346</f>
        <v>1</v>
      </c>
      <c r="G344" s="4" t="str">
        <f t="shared" si="5"/>
        <v>GOV67.5TD1</v>
      </c>
      <c r="H344" s="4">
        <f>COUNTIF(Data!$G$3:$BA$2935,GOV!$G344)</f>
        <v>1</v>
      </c>
      <c r="I344" s="4" t="str">
        <f>IF($H344=0,"",VLOOKUP($G344,Data!$G$3:$BA$2935,2,FALSE))</f>
        <v>'HYGOV'</v>
      </c>
      <c r="J344" s="4">
        <f>PSSE!C346</f>
        <v>1</v>
      </c>
      <c r="K344" s="4">
        <f>IF($H344=0,"",VLOOKUP($G344,Data!$G$3:$BA$2935,4,FALSE))</f>
        <v>0.06</v>
      </c>
      <c r="L344" s="4">
        <f>IF($H344=0,"",VLOOKUP($G344,Data!$G$3:$BA$2935,5,FALSE))</f>
        <v>0.4</v>
      </c>
      <c r="M344" s="4">
        <f>IF($H344=0,"",VLOOKUP($G344,Data!$G$3:$BA$2935,6,FALSE))</f>
        <v>3</v>
      </c>
      <c r="N344" s="4">
        <f>IF($H344=0,"",VLOOKUP($G344,Data!$G$3:$BA$2935,7,FALSE))</f>
        <v>9.9000000000000005E-2</v>
      </c>
      <c r="O344" s="4">
        <f>IF($H344=0,"",VLOOKUP($G344,Data!$G$3:$BA$2935,8,FALSE))</f>
        <v>0.4</v>
      </c>
      <c r="P344" s="4">
        <f>IF($H344=0,"",VLOOKUP($G344,Data!$G$3:$BA$2935,9,FALSE))</f>
        <v>0.15</v>
      </c>
      <c r="Q344" s="4">
        <f>IF($H344=0,"",VLOOKUP($G344,Data!$G$3:$BA$2935,10,FALSE))</f>
        <v>1</v>
      </c>
      <c r="R344" s="4">
        <f>IF($H344=0,"",VLOOKUP($G344,Data!$G$3:$BA$2935,11,FALSE))</f>
        <v>0.1</v>
      </c>
      <c r="S344" s="4">
        <f>IF($H344=0,"",VLOOKUP($G344,Data!$G$3:$BA$2935,12,FALSE))</f>
        <v>1.35</v>
      </c>
      <c r="T344" s="4">
        <f>IF($H344=0,"",VLOOKUP($G344,Data!$G$3:$BA$2935,13,FALSE))</f>
        <v>1.4</v>
      </c>
      <c r="U344" s="4">
        <f>IF($H344=0,"",VLOOKUP($G344,Data!$G$3:$BA$2935,14,FALSE))</f>
        <v>0.1</v>
      </c>
      <c r="V344" s="4">
        <f>IF($H344=0,"",VLOOKUP($G344,Data!$G$3:$BA$2935,15,FALSE))</f>
        <v>0.1</v>
      </c>
      <c r="W344" s="4" t="str">
        <f>IF($H344=0,"",VLOOKUP($G344,Data!$G$3:$BA$2935,16,FALSE))</f>
        <v>/</v>
      </c>
      <c r="X344" s="4" t="str">
        <f>IF($H344=0,"",VLOOKUP($G344,Data!$G$3:$BA$2935,17,FALSE))</f>
        <v>/</v>
      </c>
      <c r="Y344" s="4" t="str">
        <f>IF($H344=0,"",VLOOKUP($G344,Data!$G$3:$BA$2935,18,FALSE))</f>
        <v/>
      </c>
      <c r="Z344" s="4" t="str">
        <f>IF($H344=0,"",VLOOKUP($G344,Data!$G$3:$BA$2935,19,FALSE))</f>
        <v/>
      </c>
      <c r="AA344" s="4" t="str">
        <f>IF($H344=0,"",VLOOKUP($G344,Data!$G$3:$BA$2935,20,FALSE))</f>
        <v/>
      </c>
      <c r="AB344" s="4" t="str">
        <f>IF($H344=0,"",VLOOKUP($G344,Data!$G$3:$BA$2935,21,FALSE))</f>
        <v/>
      </c>
      <c r="AC344" s="4" t="str">
        <f>IF($H344=0,"",VLOOKUP($G344,Data!$G$3:$BA$2935,22,FALSE))</f>
        <v/>
      </c>
      <c r="AD344" s="4" t="str">
        <f>IF($H344=0,"",VLOOKUP($G344,Data!$G$3:$BA$2935,23,FALSE))</f>
        <v/>
      </c>
      <c r="AE344" s="4" t="str">
        <f>IF($H344=0,"",VLOOKUP($G344,Data!$G$3:$BA$2935,24,FALSE))</f>
        <v/>
      </c>
      <c r="AF344" s="4" t="str">
        <f>IF($H344=0,"",VLOOKUP($G344,Data!$G$3:$BA$2935,25,FALSE))</f>
        <v/>
      </c>
      <c r="AG344" s="4" t="str">
        <f>IF($H344=0,"",VLOOKUP($G344,Data!$G$3:$BA$2935,26,FALSE))</f>
        <v/>
      </c>
      <c r="AH344" s="4" t="str">
        <f>IF($H344=0,"",VLOOKUP($G344,Data!$G$3:$BA$2935,27,FALSE))</f>
        <v/>
      </c>
      <c r="AI344" s="4" t="str">
        <f>IF($H344=0,"",VLOOKUP($G344,Data!$G$3:$BA$2935,28,FALSE))</f>
        <v/>
      </c>
      <c r="AJ344" s="4" t="str">
        <f>IF($H344=0,"",VLOOKUP($G344,Data!$G$3:$BA$2935,29,FALSE))</f>
        <v/>
      </c>
      <c r="AK344" s="4" t="str">
        <f>IF($H344=0,"",VLOOKUP($G344,Data!$G$3:$BA$2935,30,FALSE))</f>
        <v/>
      </c>
      <c r="AL344" s="4" t="str">
        <f>IF($H344=0,"",VLOOKUP($G344,Data!$G$3:$BA$2935,31,FALSE))</f>
        <v/>
      </c>
      <c r="AM344" s="4" t="str">
        <f>IF($H344=0,"",VLOOKUP($G344,Data!$G$3:$BA$2935,32,FALSE))</f>
        <v/>
      </c>
      <c r="AN344" s="4" t="str">
        <f>IF($H344=0,"",VLOOKUP($G344,Data!$G$3:$BA$2935,33,FALSE))</f>
        <v/>
      </c>
      <c r="AO344" s="4" t="str">
        <f>IF($H344=0,"",VLOOKUP($G344,Data!$G$3:$BA$2935,34,FALSE))</f>
        <v/>
      </c>
      <c r="AP344" s="4" t="str">
        <f>IF($H344=0,"",VLOOKUP($G344,Data!$G$3:$BA$2935,35,FALSE))</f>
        <v/>
      </c>
      <c r="AQ344" s="4" t="str">
        <f>IF($H344=0,"",VLOOKUP($G344,Data!$G$3:$BA$2935,36,FALSE))</f>
        <v/>
      </c>
      <c r="AR344" s="4" t="str">
        <f>IF($H344=0,"",VLOOKUP($G344,Data!$G$3:$BA$2935,37,FALSE))</f>
        <v/>
      </c>
      <c r="AS344" s="4" t="str">
        <f>IF($H344=0,"",VLOOKUP($G344,Data!$G$3:$BA$2935,38,FALSE))</f>
        <v/>
      </c>
      <c r="AT344" s="4" t="str">
        <f>IF($H344=0,"",VLOOKUP($G344,Data!$G$3:$BA$2935,39,FALSE))</f>
        <v/>
      </c>
    </row>
    <row r="345" spans="1:46" x14ac:dyDescent="0.25">
      <c r="A345" s="4">
        <f>PSSE!A347</f>
        <v>959291</v>
      </c>
      <c r="B345" s="4" t="str">
        <f>PSSE!B347</f>
        <v>DAKPSI4_H1</v>
      </c>
      <c r="C345" s="4">
        <f>PSSE!D347</f>
        <v>10.5</v>
      </c>
      <c r="D345" s="4">
        <f>PSSE!E347</f>
        <v>32</v>
      </c>
      <c r="E345" s="4" t="str">
        <f>PSSE!F347</f>
        <v>TD</v>
      </c>
      <c r="F345" s="4">
        <f>PSSE!G347</f>
        <v>1</v>
      </c>
      <c r="G345" s="4" t="str">
        <f t="shared" si="5"/>
        <v>GOV10.532TD1</v>
      </c>
      <c r="H345" s="4">
        <f>COUNTIF(Data!$G$3:$BA$2935,GOV!$G345)</f>
        <v>1</v>
      </c>
      <c r="I345" s="4" t="str">
        <f>IF($H345=0,"",VLOOKUP($G345,Data!$G$3:$BA$2935,2,FALSE))</f>
        <v>'HYGOV'</v>
      </c>
      <c r="J345" s="4">
        <f>PSSE!C347</f>
        <v>1</v>
      </c>
      <c r="K345" s="4">
        <f>IF($H345=0,"",VLOOKUP($G345,Data!$G$3:$BA$2935,4,FALSE))</f>
        <v>0.06</v>
      </c>
      <c r="L345" s="4">
        <f>IF($H345=0,"",VLOOKUP($G345,Data!$G$3:$BA$2935,5,FALSE))</f>
        <v>0.4</v>
      </c>
      <c r="M345" s="4">
        <f>IF($H345=0,"",VLOOKUP($G345,Data!$G$3:$BA$2935,6,FALSE))</f>
        <v>3</v>
      </c>
      <c r="N345" s="4">
        <f>IF($H345=0,"",VLOOKUP($G345,Data!$G$3:$BA$2935,7,FALSE))</f>
        <v>9.9000000000000005E-2</v>
      </c>
      <c r="O345" s="4">
        <f>IF($H345=0,"",VLOOKUP($G345,Data!$G$3:$BA$2935,8,FALSE))</f>
        <v>0.4</v>
      </c>
      <c r="P345" s="4">
        <f>IF($H345=0,"",VLOOKUP($G345,Data!$G$3:$BA$2935,9,FALSE))</f>
        <v>0.15</v>
      </c>
      <c r="Q345" s="4">
        <f>IF($H345=0,"",VLOOKUP($G345,Data!$G$3:$BA$2935,10,FALSE))</f>
        <v>1</v>
      </c>
      <c r="R345" s="4">
        <f>IF($H345=0,"",VLOOKUP($G345,Data!$G$3:$BA$2935,11,FALSE))</f>
        <v>0.1</v>
      </c>
      <c r="S345" s="4">
        <f>IF($H345=0,"",VLOOKUP($G345,Data!$G$3:$BA$2935,12,FALSE))</f>
        <v>1.35</v>
      </c>
      <c r="T345" s="4">
        <f>IF($H345=0,"",VLOOKUP($G345,Data!$G$3:$BA$2935,13,FALSE))</f>
        <v>1.4</v>
      </c>
      <c r="U345" s="4">
        <f>IF($H345=0,"",VLOOKUP($G345,Data!$G$3:$BA$2935,14,FALSE))</f>
        <v>0.1</v>
      </c>
      <c r="V345" s="4">
        <f>IF($H345=0,"",VLOOKUP($G345,Data!$G$3:$BA$2935,15,FALSE))</f>
        <v>0.1</v>
      </c>
      <c r="W345" s="4" t="str">
        <f>IF($H345=0,"",VLOOKUP($G345,Data!$G$3:$BA$2935,16,FALSE))</f>
        <v>/</v>
      </c>
      <c r="X345" s="4" t="str">
        <f>IF($H345=0,"",VLOOKUP($G345,Data!$G$3:$BA$2935,17,FALSE))</f>
        <v>/</v>
      </c>
      <c r="Y345" s="4" t="str">
        <f>IF($H345=0,"",VLOOKUP($G345,Data!$G$3:$BA$2935,18,FALSE))</f>
        <v/>
      </c>
      <c r="Z345" s="4" t="str">
        <f>IF($H345=0,"",VLOOKUP($G345,Data!$G$3:$BA$2935,19,FALSE))</f>
        <v/>
      </c>
      <c r="AA345" s="4" t="str">
        <f>IF($H345=0,"",VLOOKUP($G345,Data!$G$3:$BA$2935,20,FALSE))</f>
        <v/>
      </c>
      <c r="AB345" s="4" t="str">
        <f>IF($H345=0,"",VLOOKUP($G345,Data!$G$3:$BA$2935,21,FALSE))</f>
        <v/>
      </c>
      <c r="AC345" s="4" t="str">
        <f>IF($H345=0,"",VLOOKUP($G345,Data!$G$3:$BA$2935,22,FALSE))</f>
        <v/>
      </c>
      <c r="AD345" s="4" t="str">
        <f>IF($H345=0,"",VLOOKUP($G345,Data!$G$3:$BA$2935,23,FALSE))</f>
        <v/>
      </c>
      <c r="AE345" s="4" t="str">
        <f>IF($H345=0,"",VLOOKUP($G345,Data!$G$3:$BA$2935,24,FALSE))</f>
        <v/>
      </c>
      <c r="AF345" s="4" t="str">
        <f>IF($H345=0,"",VLOOKUP($G345,Data!$G$3:$BA$2935,25,FALSE))</f>
        <v/>
      </c>
      <c r="AG345" s="4" t="str">
        <f>IF($H345=0,"",VLOOKUP($G345,Data!$G$3:$BA$2935,26,FALSE))</f>
        <v/>
      </c>
      <c r="AH345" s="4" t="str">
        <f>IF($H345=0,"",VLOOKUP($G345,Data!$G$3:$BA$2935,27,FALSE))</f>
        <v/>
      </c>
      <c r="AI345" s="4" t="str">
        <f>IF($H345=0,"",VLOOKUP($G345,Data!$G$3:$BA$2935,28,FALSE))</f>
        <v/>
      </c>
      <c r="AJ345" s="4" t="str">
        <f>IF($H345=0,"",VLOOKUP($G345,Data!$G$3:$BA$2935,29,FALSE))</f>
        <v/>
      </c>
      <c r="AK345" s="4" t="str">
        <f>IF($H345=0,"",VLOOKUP($G345,Data!$G$3:$BA$2935,30,FALSE))</f>
        <v/>
      </c>
      <c r="AL345" s="4" t="str">
        <f>IF($H345=0,"",VLOOKUP($G345,Data!$G$3:$BA$2935,31,FALSE))</f>
        <v/>
      </c>
      <c r="AM345" s="4" t="str">
        <f>IF($H345=0,"",VLOOKUP($G345,Data!$G$3:$BA$2935,32,FALSE))</f>
        <v/>
      </c>
      <c r="AN345" s="4" t="str">
        <f>IF($H345=0,"",VLOOKUP($G345,Data!$G$3:$BA$2935,33,FALSE))</f>
        <v/>
      </c>
      <c r="AO345" s="4" t="str">
        <f>IF($H345=0,"",VLOOKUP($G345,Data!$G$3:$BA$2935,34,FALSE))</f>
        <v/>
      </c>
      <c r="AP345" s="4" t="str">
        <f>IF($H345=0,"",VLOOKUP($G345,Data!$G$3:$BA$2935,35,FALSE))</f>
        <v/>
      </c>
      <c r="AQ345" s="4" t="str">
        <f>IF($H345=0,"",VLOOKUP($G345,Data!$G$3:$BA$2935,36,FALSE))</f>
        <v/>
      </c>
      <c r="AR345" s="4" t="str">
        <f>IF($H345=0,"",VLOOKUP($G345,Data!$G$3:$BA$2935,37,FALSE))</f>
        <v/>
      </c>
      <c r="AS345" s="4" t="str">
        <f>IF($H345=0,"",VLOOKUP($G345,Data!$G$3:$BA$2935,38,FALSE))</f>
        <v/>
      </c>
      <c r="AT345" s="4" t="str">
        <f>IF($H345=0,"",VLOOKUP($G345,Data!$G$3:$BA$2935,39,FALSE))</f>
        <v/>
      </c>
    </row>
    <row r="346" spans="1:46" x14ac:dyDescent="0.25">
      <c r="A346" s="4">
        <f>PSSE!A348</f>
        <v>959301</v>
      </c>
      <c r="B346" s="4" t="str">
        <f>PSSE!B348</f>
        <v>DAKPSI3_H1</v>
      </c>
      <c r="C346" s="4">
        <f>PSSE!D348</f>
        <v>10.5</v>
      </c>
      <c r="D346" s="4">
        <f>PSSE!E348</f>
        <v>20</v>
      </c>
      <c r="E346" s="4" t="str">
        <f>PSSE!F348</f>
        <v>TD</v>
      </c>
      <c r="F346" s="4">
        <f>PSSE!G348</f>
        <v>1</v>
      </c>
      <c r="G346" s="4" t="str">
        <f t="shared" si="5"/>
        <v>GOV10.520TD1</v>
      </c>
      <c r="H346" s="4">
        <f>COUNTIF(Data!$G$3:$BA$2935,GOV!$G346)</f>
        <v>1</v>
      </c>
      <c r="I346" s="4" t="str">
        <f>IF($H346=0,"",VLOOKUP($G346,Data!$G$3:$BA$2935,2,FALSE))</f>
        <v>'HYGOV'</v>
      </c>
      <c r="J346" s="4">
        <f>PSSE!C348</f>
        <v>1</v>
      </c>
      <c r="K346" s="4">
        <f>IF($H346=0,"",VLOOKUP($G346,Data!$G$3:$BA$2935,4,FALSE))</f>
        <v>0.06</v>
      </c>
      <c r="L346" s="4">
        <f>IF($H346=0,"",VLOOKUP($G346,Data!$G$3:$BA$2935,5,FALSE))</f>
        <v>0.4</v>
      </c>
      <c r="M346" s="4">
        <f>IF($H346=0,"",VLOOKUP($G346,Data!$G$3:$BA$2935,6,FALSE))</f>
        <v>3</v>
      </c>
      <c r="N346" s="4">
        <f>IF($H346=0,"",VLOOKUP($G346,Data!$G$3:$BA$2935,7,FALSE))</f>
        <v>9.9000000000000005E-2</v>
      </c>
      <c r="O346" s="4">
        <f>IF($H346=0,"",VLOOKUP($G346,Data!$G$3:$BA$2935,8,FALSE))</f>
        <v>0.4</v>
      </c>
      <c r="P346" s="4">
        <f>IF($H346=0,"",VLOOKUP($G346,Data!$G$3:$BA$2935,9,FALSE))</f>
        <v>0.15</v>
      </c>
      <c r="Q346" s="4">
        <f>IF($H346=0,"",VLOOKUP($G346,Data!$G$3:$BA$2935,10,FALSE))</f>
        <v>1</v>
      </c>
      <c r="R346" s="4">
        <f>IF($H346=0,"",VLOOKUP($G346,Data!$G$3:$BA$2935,11,FALSE))</f>
        <v>0.1</v>
      </c>
      <c r="S346" s="4">
        <f>IF($H346=0,"",VLOOKUP($G346,Data!$G$3:$BA$2935,12,FALSE))</f>
        <v>1.35</v>
      </c>
      <c r="T346" s="4">
        <f>IF($H346=0,"",VLOOKUP($G346,Data!$G$3:$BA$2935,13,FALSE))</f>
        <v>1.4</v>
      </c>
      <c r="U346" s="4">
        <f>IF($H346=0,"",VLOOKUP($G346,Data!$G$3:$BA$2935,14,FALSE))</f>
        <v>0.1</v>
      </c>
      <c r="V346" s="4">
        <f>IF($H346=0,"",VLOOKUP($G346,Data!$G$3:$BA$2935,15,FALSE))</f>
        <v>0.1</v>
      </c>
      <c r="W346" s="4" t="str">
        <f>IF($H346=0,"",VLOOKUP($G346,Data!$G$3:$BA$2935,16,FALSE))</f>
        <v>/</v>
      </c>
      <c r="X346" s="4" t="str">
        <f>IF($H346=0,"",VLOOKUP($G346,Data!$G$3:$BA$2935,17,FALSE))</f>
        <v>/</v>
      </c>
      <c r="Y346" s="4" t="str">
        <f>IF($H346=0,"",VLOOKUP($G346,Data!$G$3:$BA$2935,18,FALSE))</f>
        <v/>
      </c>
      <c r="Z346" s="4" t="str">
        <f>IF($H346=0,"",VLOOKUP($G346,Data!$G$3:$BA$2935,19,FALSE))</f>
        <v/>
      </c>
      <c r="AA346" s="4" t="str">
        <f>IF($H346=0,"",VLOOKUP($G346,Data!$G$3:$BA$2935,20,FALSE))</f>
        <v/>
      </c>
      <c r="AB346" s="4" t="str">
        <f>IF($H346=0,"",VLOOKUP($G346,Data!$G$3:$BA$2935,21,FALSE))</f>
        <v/>
      </c>
      <c r="AC346" s="4" t="str">
        <f>IF($H346=0,"",VLOOKUP($G346,Data!$G$3:$BA$2935,22,FALSE))</f>
        <v/>
      </c>
      <c r="AD346" s="4" t="str">
        <f>IF($H346=0,"",VLOOKUP($G346,Data!$G$3:$BA$2935,23,FALSE))</f>
        <v/>
      </c>
      <c r="AE346" s="4" t="str">
        <f>IF($H346=0,"",VLOOKUP($G346,Data!$G$3:$BA$2935,24,FALSE))</f>
        <v/>
      </c>
      <c r="AF346" s="4" t="str">
        <f>IF($H346=0,"",VLOOKUP($G346,Data!$G$3:$BA$2935,25,FALSE))</f>
        <v/>
      </c>
      <c r="AG346" s="4" t="str">
        <f>IF($H346=0,"",VLOOKUP($G346,Data!$G$3:$BA$2935,26,FALSE))</f>
        <v/>
      </c>
      <c r="AH346" s="4" t="str">
        <f>IF($H346=0,"",VLOOKUP($G346,Data!$G$3:$BA$2935,27,FALSE))</f>
        <v/>
      </c>
      <c r="AI346" s="4" t="str">
        <f>IF($H346=0,"",VLOOKUP($G346,Data!$G$3:$BA$2935,28,FALSE))</f>
        <v/>
      </c>
      <c r="AJ346" s="4" t="str">
        <f>IF($H346=0,"",VLOOKUP($G346,Data!$G$3:$BA$2935,29,FALSE))</f>
        <v/>
      </c>
      <c r="AK346" s="4" t="str">
        <f>IF($H346=0,"",VLOOKUP($G346,Data!$G$3:$BA$2935,30,FALSE))</f>
        <v/>
      </c>
      <c r="AL346" s="4" t="str">
        <f>IF($H346=0,"",VLOOKUP($G346,Data!$G$3:$BA$2935,31,FALSE))</f>
        <v/>
      </c>
      <c r="AM346" s="4" t="str">
        <f>IF($H346=0,"",VLOOKUP($G346,Data!$G$3:$BA$2935,32,FALSE))</f>
        <v/>
      </c>
      <c r="AN346" s="4" t="str">
        <f>IF($H346=0,"",VLOOKUP($G346,Data!$G$3:$BA$2935,33,FALSE))</f>
        <v/>
      </c>
      <c r="AO346" s="4" t="str">
        <f>IF($H346=0,"",VLOOKUP($G346,Data!$G$3:$BA$2935,34,FALSE))</f>
        <v/>
      </c>
      <c r="AP346" s="4" t="str">
        <f>IF($H346=0,"",VLOOKUP($G346,Data!$G$3:$BA$2935,35,FALSE))</f>
        <v/>
      </c>
      <c r="AQ346" s="4" t="str">
        <f>IF($H346=0,"",VLOOKUP($G346,Data!$G$3:$BA$2935,36,FALSE))</f>
        <v/>
      </c>
      <c r="AR346" s="4" t="str">
        <f>IF($H346=0,"",VLOOKUP($G346,Data!$G$3:$BA$2935,37,FALSE))</f>
        <v/>
      </c>
      <c r="AS346" s="4" t="str">
        <f>IF($H346=0,"",VLOOKUP($G346,Data!$G$3:$BA$2935,38,FALSE))</f>
        <v/>
      </c>
      <c r="AT346" s="4" t="str">
        <f>IF($H346=0,"",VLOOKUP($G346,Data!$G$3:$BA$2935,39,FALSE))</f>
        <v/>
      </c>
    </row>
    <row r="347" spans="1:46" x14ac:dyDescent="0.25">
      <c r="A347" s="4">
        <f>PSSE!A349</f>
        <v>959311</v>
      </c>
      <c r="B347" s="4" t="str">
        <f>PSSE!B349</f>
        <v>DAKKRIN_H1</v>
      </c>
      <c r="C347" s="4">
        <f>PSSE!D349</f>
        <v>6</v>
      </c>
      <c r="D347" s="4">
        <f>PSSE!E349</f>
        <v>50</v>
      </c>
      <c r="E347" s="4" t="str">
        <f>PSSE!F349</f>
        <v>TD</v>
      </c>
      <c r="F347" s="4">
        <f>PSSE!G349</f>
        <v>1</v>
      </c>
      <c r="G347" s="4" t="str">
        <f t="shared" si="5"/>
        <v>GOV650TD1</v>
      </c>
      <c r="H347" s="4">
        <f>COUNTIF(Data!$G$3:$BA$2935,GOV!$G347)</f>
        <v>1</v>
      </c>
      <c r="I347" s="4" t="str">
        <f>IF($H347=0,"",VLOOKUP($G347,Data!$G$3:$BA$2935,2,FALSE))</f>
        <v>'HYGOV'</v>
      </c>
      <c r="J347" s="4">
        <f>PSSE!C349</f>
        <v>1</v>
      </c>
      <c r="K347" s="4">
        <f>IF($H347=0,"",VLOOKUP($G347,Data!$G$3:$BA$2935,4,FALSE))</f>
        <v>0.06</v>
      </c>
      <c r="L347" s="4">
        <f>IF($H347=0,"",VLOOKUP($G347,Data!$G$3:$BA$2935,5,FALSE))</f>
        <v>0.4</v>
      </c>
      <c r="M347" s="4">
        <f>IF($H347=0,"",VLOOKUP($G347,Data!$G$3:$BA$2935,6,FALSE))</f>
        <v>3</v>
      </c>
      <c r="N347" s="4">
        <f>IF($H347=0,"",VLOOKUP($G347,Data!$G$3:$BA$2935,7,FALSE))</f>
        <v>9.9000000000000005E-2</v>
      </c>
      <c r="O347" s="4">
        <f>IF($H347=0,"",VLOOKUP($G347,Data!$G$3:$BA$2935,8,FALSE))</f>
        <v>0.4</v>
      </c>
      <c r="P347" s="4">
        <f>IF($H347=0,"",VLOOKUP($G347,Data!$G$3:$BA$2935,9,FALSE))</f>
        <v>0.15</v>
      </c>
      <c r="Q347" s="4">
        <f>IF($H347=0,"",VLOOKUP($G347,Data!$G$3:$BA$2935,10,FALSE))</f>
        <v>1</v>
      </c>
      <c r="R347" s="4">
        <f>IF($H347=0,"",VLOOKUP($G347,Data!$G$3:$BA$2935,11,FALSE))</f>
        <v>0.1</v>
      </c>
      <c r="S347" s="4">
        <f>IF($H347=0,"",VLOOKUP($G347,Data!$G$3:$BA$2935,12,FALSE))</f>
        <v>1.35</v>
      </c>
      <c r="T347" s="4">
        <f>IF($H347=0,"",VLOOKUP($G347,Data!$G$3:$BA$2935,13,FALSE))</f>
        <v>1.4</v>
      </c>
      <c r="U347" s="4">
        <f>IF($H347=0,"",VLOOKUP($G347,Data!$G$3:$BA$2935,14,FALSE))</f>
        <v>0.1</v>
      </c>
      <c r="V347" s="4">
        <f>IF($H347=0,"",VLOOKUP($G347,Data!$G$3:$BA$2935,15,FALSE))</f>
        <v>0.1</v>
      </c>
      <c r="W347" s="4" t="str">
        <f>IF($H347=0,"",VLOOKUP($G347,Data!$G$3:$BA$2935,16,FALSE))</f>
        <v>/</v>
      </c>
      <c r="X347" s="4" t="str">
        <f>IF($H347=0,"",VLOOKUP($G347,Data!$G$3:$BA$2935,17,FALSE))</f>
        <v>/</v>
      </c>
      <c r="Y347" s="4" t="str">
        <f>IF($H347=0,"",VLOOKUP($G347,Data!$G$3:$BA$2935,18,FALSE))</f>
        <v/>
      </c>
      <c r="Z347" s="4" t="str">
        <f>IF($H347=0,"",VLOOKUP($G347,Data!$G$3:$BA$2935,19,FALSE))</f>
        <v/>
      </c>
      <c r="AA347" s="4" t="str">
        <f>IF($H347=0,"",VLOOKUP($G347,Data!$G$3:$BA$2935,20,FALSE))</f>
        <v/>
      </c>
      <c r="AB347" s="4" t="str">
        <f>IF($H347=0,"",VLOOKUP($G347,Data!$G$3:$BA$2935,21,FALSE))</f>
        <v/>
      </c>
      <c r="AC347" s="4" t="str">
        <f>IF($H347=0,"",VLOOKUP($G347,Data!$G$3:$BA$2935,22,FALSE))</f>
        <v/>
      </c>
      <c r="AD347" s="4" t="str">
        <f>IF($H347=0,"",VLOOKUP($G347,Data!$G$3:$BA$2935,23,FALSE))</f>
        <v/>
      </c>
      <c r="AE347" s="4" t="str">
        <f>IF($H347=0,"",VLOOKUP($G347,Data!$G$3:$BA$2935,24,FALSE))</f>
        <v/>
      </c>
      <c r="AF347" s="4" t="str">
        <f>IF($H347=0,"",VLOOKUP($G347,Data!$G$3:$BA$2935,25,FALSE))</f>
        <v/>
      </c>
      <c r="AG347" s="4" t="str">
        <f>IF($H347=0,"",VLOOKUP($G347,Data!$G$3:$BA$2935,26,FALSE))</f>
        <v/>
      </c>
      <c r="AH347" s="4" t="str">
        <f>IF($H347=0,"",VLOOKUP($G347,Data!$G$3:$BA$2935,27,FALSE))</f>
        <v/>
      </c>
      <c r="AI347" s="4" t="str">
        <f>IF($H347=0,"",VLOOKUP($G347,Data!$G$3:$BA$2935,28,FALSE))</f>
        <v/>
      </c>
      <c r="AJ347" s="4" t="str">
        <f>IF($H347=0,"",VLOOKUP($G347,Data!$G$3:$BA$2935,29,FALSE))</f>
        <v/>
      </c>
      <c r="AK347" s="4" t="str">
        <f>IF($H347=0,"",VLOOKUP($G347,Data!$G$3:$BA$2935,30,FALSE))</f>
        <v/>
      </c>
      <c r="AL347" s="4" t="str">
        <f>IF($H347=0,"",VLOOKUP($G347,Data!$G$3:$BA$2935,31,FALSE))</f>
        <v/>
      </c>
      <c r="AM347" s="4" t="str">
        <f>IF($H347=0,"",VLOOKUP($G347,Data!$G$3:$BA$2935,32,FALSE))</f>
        <v/>
      </c>
      <c r="AN347" s="4" t="str">
        <f>IF($H347=0,"",VLOOKUP($G347,Data!$G$3:$BA$2935,33,FALSE))</f>
        <v/>
      </c>
      <c r="AO347" s="4" t="str">
        <f>IF($H347=0,"",VLOOKUP($G347,Data!$G$3:$BA$2935,34,FALSE))</f>
        <v/>
      </c>
      <c r="AP347" s="4" t="str">
        <f>IF($H347=0,"",VLOOKUP($G347,Data!$G$3:$BA$2935,35,FALSE))</f>
        <v/>
      </c>
      <c r="AQ347" s="4" t="str">
        <f>IF($H347=0,"",VLOOKUP($G347,Data!$G$3:$BA$2935,36,FALSE))</f>
        <v/>
      </c>
      <c r="AR347" s="4" t="str">
        <f>IF($H347=0,"",VLOOKUP($G347,Data!$G$3:$BA$2935,37,FALSE))</f>
        <v/>
      </c>
      <c r="AS347" s="4" t="str">
        <f>IF($H347=0,"",VLOOKUP($G347,Data!$G$3:$BA$2935,38,FALSE))</f>
        <v/>
      </c>
      <c r="AT347" s="4" t="str">
        <f>IF($H347=0,"",VLOOKUP($G347,Data!$G$3:$BA$2935,39,FALSE))</f>
        <v/>
      </c>
    </row>
    <row r="348" spans="1:46" x14ac:dyDescent="0.25">
      <c r="A348" s="4">
        <f>PSSE!A350</f>
        <v>959321</v>
      </c>
      <c r="B348" s="4" t="str">
        <f>PSSE!B350</f>
        <v>DAKPOKO_H1</v>
      </c>
      <c r="C348" s="4">
        <f>PSSE!D350</f>
        <v>6</v>
      </c>
      <c r="D348" s="4">
        <f>PSSE!E350</f>
        <v>7.5</v>
      </c>
      <c r="E348" s="4" t="str">
        <f>PSSE!F350</f>
        <v>TD</v>
      </c>
      <c r="F348" s="4">
        <f>PSSE!G350</f>
        <v>1</v>
      </c>
      <c r="G348" s="4" t="str">
        <f t="shared" si="5"/>
        <v>GOV67.5TD1</v>
      </c>
      <c r="H348" s="4">
        <f>COUNTIF(Data!$G$3:$BA$2935,GOV!$G348)</f>
        <v>1</v>
      </c>
      <c r="I348" s="4" t="str">
        <f>IF($H348=0,"",VLOOKUP($G348,Data!$G$3:$BA$2935,2,FALSE))</f>
        <v>'HYGOV'</v>
      </c>
      <c r="J348" s="4">
        <f>PSSE!C350</f>
        <v>1</v>
      </c>
      <c r="K348" s="4">
        <f>IF($H348=0,"",VLOOKUP($G348,Data!$G$3:$BA$2935,4,FALSE))</f>
        <v>0.06</v>
      </c>
      <c r="L348" s="4">
        <f>IF($H348=0,"",VLOOKUP($G348,Data!$G$3:$BA$2935,5,FALSE))</f>
        <v>0.4</v>
      </c>
      <c r="M348" s="4">
        <f>IF($H348=0,"",VLOOKUP($G348,Data!$G$3:$BA$2935,6,FALSE))</f>
        <v>3</v>
      </c>
      <c r="N348" s="4">
        <f>IF($H348=0,"",VLOOKUP($G348,Data!$G$3:$BA$2935,7,FALSE))</f>
        <v>9.9000000000000005E-2</v>
      </c>
      <c r="O348" s="4">
        <f>IF($H348=0,"",VLOOKUP($G348,Data!$G$3:$BA$2935,8,FALSE))</f>
        <v>0.4</v>
      </c>
      <c r="P348" s="4">
        <f>IF($H348=0,"",VLOOKUP($G348,Data!$G$3:$BA$2935,9,FALSE))</f>
        <v>0.15</v>
      </c>
      <c r="Q348" s="4">
        <f>IF($H348=0,"",VLOOKUP($G348,Data!$G$3:$BA$2935,10,FALSE))</f>
        <v>1</v>
      </c>
      <c r="R348" s="4">
        <f>IF($H348=0,"",VLOOKUP($G348,Data!$G$3:$BA$2935,11,FALSE))</f>
        <v>0.1</v>
      </c>
      <c r="S348" s="4">
        <f>IF($H348=0,"",VLOOKUP($G348,Data!$G$3:$BA$2935,12,FALSE))</f>
        <v>1.35</v>
      </c>
      <c r="T348" s="4">
        <f>IF($H348=0,"",VLOOKUP($G348,Data!$G$3:$BA$2935,13,FALSE))</f>
        <v>1.4</v>
      </c>
      <c r="U348" s="4">
        <f>IF($H348=0,"",VLOOKUP($G348,Data!$G$3:$BA$2935,14,FALSE))</f>
        <v>0.1</v>
      </c>
      <c r="V348" s="4">
        <f>IF($H348=0,"",VLOOKUP($G348,Data!$G$3:$BA$2935,15,FALSE))</f>
        <v>0.1</v>
      </c>
      <c r="W348" s="4" t="str">
        <f>IF($H348=0,"",VLOOKUP($G348,Data!$G$3:$BA$2935,16,FALSE))</f>
        <v>/</v>
      </c>
      <c r="X348" s="4" t="str">
        <f>IF($H348=0,"",VLOOKUP($G348,Data!$G$3:$BA$2935,17,FALSE))</f>
        <v>/</v>
      </c>
      <c r="Y348" s="4" t="str">
        <f>IF($H348=0,"",VLOOKUP($G348,Data!$G$3:$BA$2935,18,FALSE))</f>
        <v/>
      </c>
      <c r="Z348" s="4" t="str">
        <f>IF($H348=0,"",VLOOKUP($G348,Data!$G$3:$BA$2935,19,FALSE))</f>
        <v/>
      </c>
      <c r="AA348" s="4" t="str">
        <f>IF($H348=0,"",VLOOKUP($G348,Data!$G$3:$BA$2935,20,FALSE))</f>
        <v/>
      </c>
      <c r="AB348" s="4" t="str">
        <f>IF($H348=0,"",VLOOKUP($G348,Data!$G$3:$BA$2935,21,FALSE))</f>
        <v/>
      </c>
      <c r="AC348" s="4" t="str">
        <f>IF($H348=0,"",VLOOKUP($G348,Data!$G$3:$BA$2935,22,FALSE))</f>
        <v/>
      </c>
      <c r="AD348" s="4" t="str">
        <f>IF($H348=0,"",VLOOKUP($G348,Data!$G$3:$BA$2935,23,FALSE))</f>
        <v/>
      </c>
      <c r="AE348" s="4" t="str">
        <f>IF($H348=0,"",VLOOKUP($G348,Data!$G$3:$BA$2935,24,FALSE))</f>
        <v/>
      </c>
      <c r="AF348" s="4" t="str">
        <f>IF($H348=0,"",VLOOKUP($G348,Data!$G$3:$BA$2935,25,FALSE))</f>
        <v/>
      </c>
      <c r="AG348" s="4" t="str">
        <f>IF($H348=0,"",VLOOKUP($G348,Data!$G$3:$BA$2935,26,FALSE))</f>
        <v/>
      </c>
      <c r="AH348" s="4" t="str">
        <f>IF($H348=0,"",VLOOKUP($G348,Data!$G$3:$BA$2935,27,FALSE))</f>
        <v/>
      </c>
      <c r="AI348" s="4" t="str">
        <f>IF($H348=0,"",VLOOKUP($G348,Data!$G$3:$BA$2935,28,FALSE))</f>
        <v/>
      </c>
      <c r="AJ348" s="4" t="str">
        <f>IF($H348=0,"",VLOOKUP($G348,Data!$G$3:$BA$2935,29,FALSE))</f>
        <v/>
      </c>
      <c r="AK348" s="4" t="str">
        <f>IF($H348=0,"",VLOOKUP($G348,Data!$G$3:$BA$2935,30,FALSE))</f>
        <v/>
      </c>
      <c r="AL348" s="4" t="str">
        <f>IF($H348=0,"",VLOOKUP($G348,Data!$G$3:$BA$2935,31,FALSE))</f>
        <v/>
      </c>
      <c r="AM348" s="4" t="str">
        <f>IF($H348=0,"",VLOOKUP($G348,Data!$G$3:$BA$2935,32,FALSE))</f>
        <v/>
      </c>
      <c r="AN348" s="4" t="str">
        <f>IF($H348=0,"",VLOOKUP($G348,Data!$G$3:$BA$2935,33,FALSE))</f>
        <v/>
      </c>
      <c r="AO348" s="4" t="str">
        <f>IF($H348=0,"",VLOOKUP($G348,Data!$G$3:$BA$2935,34,FALSE))</f>
        <v/>
      </c>
      <c r="AP348" s="4" t="str">
        <f>IF($H348=0,"",VLOOKUP($G348,Data!$G$3:$BA$2935,35,FALSE))</f>
        <v/>
      </c>
      <c r="AQ348" s="4" t="str">
        <f>IF($H348=0,"",VLOOKUP($G348,Data!$G$3:$BA$2935,36,FALSE))</f>
        <v/>
      </c>
      <c r="AR348" s="4" t="str">
        <f>IF($H348=0,"",VLOOKUP($G348,Data!$G$3:$BA$2935,37,FALSE))</f>
        <v/>
      </c>
      <c r="AS348" s="4" t="str">
        <f>IF($H348=0,"",VLOOKUP($G348,Data!$G$3:$BA$2935,38,FALSE))</f>
        <v/>
      </c>
      <c r="AT348" s="4" t="str">
        <f>IF($H348=0,"",VLOOKUP($G348,Data!$G$3:$BA$2935,39,FALSE))</f>
        <v/>
      </c>
    </row>
    <row r="349" spans="1:46" x14ac:dyDescent="0.25">
      <c r="A349" s="4">
        <f>PSSE!A351</f>
        <v>959331</v>
      </c>
      <c r="B349" s="4" t="str">
        <f>PSSE!B351</f>
        <v>DAKPRU_H1</v>
      </c>
      <c r="C349" s="4">
        <f>PSSE!D351</f>
        <v>6</v>
      </c>
      <c r="D349" s="4">
        <f>PSSE!E351</f>
        <v>7.5</v>
      </c>
      <c r="E349" s="4" t="str">
        <f>PSSE!F351</f>
        <v>TD</v>
      </c>
      <c r="F349" s="4">
        <f>PSSE!G351</f>
        <v>1</v>
      </c>
      <c r="G349" s="4" t="str">
        <f t="shared" si="5"/>
        <v>GOV67.5TD1</v>
      </c>
      <c r="H349" s="4">
        <f>COUNTIF(Data!$G$3:$BA$2935,GOV!$G349)</f>
        <v>1</v>
      </c>
      <c r="I349" s="4" t="str">
        <f>IF($H349=0,"",VLOOKUP($G349,Data!$G$3:$BA$2935,2,FALSE))</f>
        <v>'HYGOV'</v>
      </c>
      <c r="J349" s="4">
        <f>PSSE!C351</f>
        <v>1</v>
      </c>
      <c r="K349" s="4">
        <f>IF($H349=0,"",VLOOKUP($G349,Data!$G$3:$BA$2935,4,FALSE))</f>
        <v>0.06</v>
      </c>
      <c r="L349" s="4">
        <f>IF($H349=0,"",VLOOKUP($G349,Data!$G$3:$BA$2935,5,FALSE))</f>
        <v>0.4</v>
      </c>
      <c r="M349" s="4">
        <f>IF($H349=0,"",VLOOKUP($G349,Data!$G$3:$BA$2935,6,FALSE))</f>
        <v>3</v>
      </c>
      <c r="N349" s="4">
        <f>IF($H349=0,"",VLOOKUP($G349,Data!$G$3:$BA$2935,7,FALSE))</f>
        <v>9.9000000000000005E-2</v>
      </c>
      <c r="O349" s="4">
        <f>IF($H349=0,"",VLOOKUP($G349,Data!$G$3:$BA$2935,8,FALSE))</f>
        <v>0.4</v>
      </c>
      <c r="P349" s="4">
        <f>IF($H349=0,"",VLOOKUP($G349,Data!$G$3:$BA$2935,9,FALSE))</f>
        <v>0.15</v>
      </c>
      <c r="Q349" s="4">
        <f>IF($H349=0,"",VLOOKUP($G349,Data!$G$3:$BA$2935,10,FALSE))</f>
        <v>1</v>
      </c>
      <c r="R349" s="4">
        <f>IF($H349=0,"",VLOOKUP($G349,Data!$G$3:$BA$2935,11,FALSE))</f>
        <v>0.1</v>
      </c>
      <c r="S349" s="4">
        <f>IF($H349=0,"",VLOOKUP($G349,Data!$G$3:$BA$2935,12,FALSE))</f>
        <v>1.35</v>
      </c>
      <c r="T349" s="4">
        <f>IF($H349=0,"",VLOOKUP($G349,Data!$G$3:$BA$2935,13,FALSE))</f>
        <v>1.4</v>
      </c>
      <c r="U349" s="4">
        <f>IF($H349=0,"",VLOOKUP($G349,Data!$G$3:$BA$2935,14,FALSE))</f>
        <v>0.1</v>
      </c>
      <c r="V349" s="4">
        <f>IF($H349=0,"",VLOOKUP($G349,Data!$G$3:$BA$2935,15,FALSE))</f>
        <v>0.1</v>
      </c>
      <c r="W349" s="4" t="str">
        <f>IF($H349=0,"",VLOOKUP($G349,Data!$G$3:$BA$2935,16,FALSE))</f>
        <v>/</v>
      </c>
      <c r="X349" s="4" t="str">
        <f>IF($H349=0,"",VLOOKUP($G349,Data!$G$3:$BA$2935,17,FALSE))</f>
        <v>/</v>
      </c>
      <c r="Y349" s="4" t="str">
        <f>IF($H349=0,"",VLOOKUP($G349,Data!$G$3:$BA$2935,18,FALSE))</f>
        <v/>
      </c>
      <c r="Z349" s="4" t="str">
        <f>IF($H349=0,"",VLOOKUP($G349,Data!$G$3:$BA$2935,19,FALSE))</f>
        <v/>
      </c>
      <c r="AA349" s="4" t="str">
        <f>IF($H349=0,"",VLOOKUP($G349,Data!$G$3:$BA$2935,20,FALSE))</f>
        <v/>
      </c>
      <c r="AB349" s="4" t="str">
        <f>IF($H349=0,"",VLOOKUP($G349,Data!$G$3:$BA$2935,21,FALSE))</f>
        <v/>
      </c>
      <c r="AC349" s="4" t="str">
        <f>IF($H349=0,"",VLOOKUP($G349,Data!$G$3:$BA$2935,22,FALSE))</f>
        <v/>
      </c>
      <c r="AD349" s="4" t="str">
        <f>IF($H349=0,"",VLOOKUP($G349,Data!$G$3:$BA$2935,23,FALSE))</f>
        <v/>
      </c>
      <c r="AE349" s="4" t="str">
        <f>IF($H349=0,"",VLOOKUP($G349,Data!$G$3:$BA$2935,24,FALSE))</f>
        <v/>
      </c>
      <c r="AF349" s="4" t="str">
        <f>IF($H349=0,"",VLOOKUP($G349,Data!$G$3:$BA$2935,25,FALSE))</f>
        <v/>
      </c>
      <c r="AG349" s="4" t="str">
        <f>IF($H349=0,"",VLOOKUP($G349,Data!$G$3:$BA$2935,26,FALSE))</f>
        <v/>
      </c>
      <c r="AH349" s="4" t="str">
        <f>IF($H349=0,"",VLOOKUP($G349,Data!$G$3:$BA$2935,27,FALSE))</f>
        <v/>
      </c>
      <c r="AI349" s="4" t="str">
        <f>IF($H349=0,"",VLOOKUP($G349,Data!$G$3:$BA$2935,28,FALSE))</f>
        <v/>
      </c>
      <c r="AJ349" s="4" t="str">
        <f>IF($H349=0,"",VLOOKUP($G349,Data!$G$3:$BA$2935,29,FALSE))</f>
        <v/>
      </c>
      <c r="AK349" s="4" t="str">
        <f>IF($H349=0,"",VLOOKUP($G349,Data!$G$3:$BA$2935,30,FALSE))</f>
        <v/>
      </c>
      <c r="AL349" s="4" t="str">
        <f>IF($H349=0,"",VLOOKUP($G349,Data!$G$3:$BA$2935,31,FALSE))</f>
        <v/>
      </c>
      <c r="AM349" s="4" t="str">
        <f>IF($H349=0,"",VLOOKUP($G349,Data!$G$3:$BA$2935,32,FALSE))</f>
        <v/>
      </c>
      <c r="AN349" s="4" t="str">
        <f>IF($H349=0,"",VLOOKUP($G349,Data!$G$3:$BA$2935,33,FALSE))</f>
        <v/>
      </c>
      <c r="AO349" s="4" t="str">
        <f>IF($H349=0,"",VLOOKUP($G349,Data!$G$3:$BA$2935,34,FALSE))</f>
        <v/>
      </c>
      <c r="AP349" s="4" t="str">
        <f>IF($H349=0,"",VLOOKUP($G349,Data!$G$3:$BA$2935,35,FALSE))</f>
        <v/>
      </c>
      <c r="AQ349" s="4" t="str">
        <f>IF($H349=0,"",VLOOKUP($G349,Data!$G$3:$BA$2935,36,FALSE))</f>
        <v/>
      </c>
      <c r="AR349" s="4" t="str">
        <f>IF($H349=0,"",VLOOKUP($G349,Data!$G$3:$BA$2935,37,FALSE))</f>
        <v/>
      </c>
      <c r="AS349" s="4" t="str">
        <f>IF($H349=0,"",VLOOKUP($G349,Data!$G$3:$BA$2935,38,FALSE))</f>
        <v/>
      </c>
      <c r="AT349" s="4" t="str">
        <f>IF($H349=0,"",VLOOKUP($G349,Data!$G$3:$BA$2935,39,FALSE))</f>
        <v/>
      </c>
    </row>
    <row r="350" spans="1:46" x14ac:dyDescent="0.25">
      <c r="A350" s="4">
        <f>PSSE!A352</f>
        <v>959341</v>
      </c>
      <c r="B350" s="4" t="str">
        <f>PSSE!B352</f>
        <v>DAKPRU3_H1</v>
      </c>
      <c r="C350" s="4">
        <f>PSSE!D352</f>
        <v>6</v>
      </c>
      <c r="D350" s="4">
        <f>PSSE!E352</f>
        <v>7.5</v>
      </c>
      <c r="E350" s="4" t="str">
        <f>PSSE!F352</f>
        <v>TD</v>
      </c>
      <c r="F350" s="4">
        <f>PSSE!G352</f>
        <v>1</v>
      </c>
      <c r="G350" s="4" t="str">
        <f t="shared" si="5"/>
        <v>GOV67.5TD1</v>
      </c>
      <c r="H350" s="4">
        <f>COUNTIF(Data!$G$3:$BA$2935,GOV!$G350)</f>
        <v>1</v>
      </c>
      <c r="I350" s="4" t="str">
        <f>IF($H350=0,"",VLOOKUP($G350,Data!$G$3:$BA$2935,2,FALSE))</f>
        <v>'HYGOV'</v>
      </c>
      <c r="J350" s="4">
        <f>PSSE!C352</f>
        <v>1</v>
      </c>
      <c r="K350" s="4">
        <f>IF($H350=0,"",VLOOKUP($G350,Data!$G$3:$BA$2935,4,FALSE))</f>
        <v>0.06</v>
      </c>
      <c r="L350" s="4">
        <f>IF($H350=0,"",VLOOKUP($G350,Data!$G$3:$BA$2935,5,FALSE))</f>
        <v>0.4</v>
      </c>
      <c r="M350" s="4">
        <f>IF($H350=0,"",VLOOKUP($G350,Data!$G$3:$BA$2935,6,FALSE))</f>
        <v>3</v>
      </c>
      <c r="N350" s="4">
        <f>IF($H350=0,"",VLOOKUP($G350,Data!$G$3:$BA$2935,7,FALSE))</f>
        <v>9.9000000000000005E-2</v>
      </c>
      <c r="O350" s="4">
        <f>IF($H350=0,"",VLOOKUP($G350,Data!$G$3:$BA$2935,8,FALSE))</f>
        <v>0.4</v>
      </c>
      <c r="P350" s="4">
        <f>IF($H350=0,"",VLOOKUP($G350,Data!$G$3:$BA$2935,9,FALSE))</f>
        <v>0.15</v>
      </c>
      <c r="Q350" s="4">
        <f>IF($H350=0,"",VLOOKUP($G350,Data!$G$3:$BA$2935,10,FALSE))</f>
        <v>1</v>
      </c>
      <c r="R350" s="4">
        <f>IF($H350=0,"",VLOOKUP($G350,Data!$G$3:$BA$2935,11,FALSE))</f>
        <v>0.1</v>
      </c>
      <c r="S350" s="4">
        <f>IF($H350=0,"",VLOOKUP($G350,Data!$G$3:$BA$2935,12,FALSE))</f>
        <v>1.35</v>
      </c>
      <c r="T350" s="4">
        <f>IF($H350=0,"",VLOOKUP($G350,Data!$G$3:$BA$2935,13,FALSE))</f>
        <v>1.4</v>
      </c>
      <c r="U350" s="4">
        <f>IF($H350=0,"",VLOOKUP($G350,Data!$G$3:$BA$2935,14,FALSE))</f>
        <v>0.1</v>
      </c>
      <c r="V350" s="4">
        <f>IF($H350=0,"",VLOOKUP($G350,Data!$G$3:$BA$2935,15,FALSE))</f>
        <v>0.1</v>
      </c>
      <c r="W350" s="4" t="str">
        <f>IF($H350=0,"",VLOOKUP($G350,Data!$G$3:$BA$2935,16,FALSE))</f>
        <v>/</v>
      </c>
      <c r="X350" s="4" t="str">
        <f>IF($H350=0,"",VLOOKUP($G350,Data!$G$3:$BA$2935,17,FALSE))</f>
        <v>/</v>
      </c>
      <c r="Y350" s="4" t="str">
        <f>IF($H350=0,"",VLOOKUP($G350,Data!$G$3:$BA$2935,18,FALSE))</f>
        <v/>
      </c>
      <c r="Z350" s="4" t="str">
        <f>IF($H350=0,"",VLOOKUP($G350,Data!$G$3:$BA$2935,19,FALSE))</f>
        <v/>
      </c>
      <c r="AA350" s="4" t="str">
        <f>IF($H350=0,"",VLOOKUP($G350,Data!$G$3:$BA$2935,20,FALSE))</f>
        <v/>
      </c>
      <c r="AB350" s="4" t="str">
        <f>IF($H350=0,"",VLOOKUP($G350,Data!$G$3:$BA$2935,21,FALSE))</f>
        <v/>
      </c>
      <c r="AC350" s="4" t="str">
        <f>IF($H350=0,"",VLOOKUP($G350,Data!$G$3:$BA$2935,22,FALSE))</f>
        <v/>
      </c>
      <c r="AD350" s="4" t="str">
        <f>IF($H350=0,"",VLOOKUP($G350,Data!$G$3:$BA$2935,23,FALSE))</f>
        <v/>
      </c>
      <c r="AE350" s="4" t="str">
        <f>IF($H350=0,"",VLOOKUP($G350,Data!$G$3:$BA$2935,24,FALSE))</f>
        <v/>
      </c>
      <c r="AF350" s="4" t="str">
        <f>IF($H350=0,"",VLOOKUP($G350,Data!$G$3:$BA$2935,25,FALSE))</f>
        <v/>
      </c>
      <c r="AG350" s="4" t="str">
        <f>IF($H350=0,"",VLOOKUP($G350,Data!$G$3:$BA$2935,26,FALSE))</f>
        <v/>
      </c>
      <c r="AH350" s="4" t="str">
        <f>IF($H350=0,"",VLOOKUP($G350,Data!$G$3:$BA$2935,27,FALSE))</f>
        <v/>
      </c>
      <c r="AI350" s="4" t="str">
        <f>IF($H350=0,"",VLOOKUP($G350,Data!$G$3:$BA$2935,28,FALSE))</f>
        <v/>
      </c>
      <c r="AJ350" s="4" t="str">
        <f>IF($H350=0,"",VLOOKUP($G350,Data!$G$3:$BA$2935,29,FALSE))</f>
        <v/>
      </c>
      <c r="AK350" s="4" t="str">
        <f>IF($H350=0,"",VLOOKUP($G350,Data!$G$3:$BA$2935,30,FALSE))</f>
        <v/>
      </c>
      <c r="AL350" s="4" t="str">
        <f>IF($H350=0,"",VLOOKUP($G350,Data!$G$3:$BA$2935,31,FALSE))</f>
        <v/>
      </c>
      <c r="AM350" s="4" t="str">
        <f>IF($H350=0,"",VLOOKUP($G350,Data!$G$3:$BA$2935,32,FALSE))</f>
        <v/>
      </c>
      <c r="AN350" s="4" t="str">
        <f>IF($H350=0,"",VLOOKUP($G350,Data!$G$3:$BA$2935,33,FALSE))</f>
        <v/>
      </c>
      <c r="AO350" s="4" t="str">
        <f>IF($H350=0,"",VLOOKUP($G350,Data!$G$3:$BA$2935,34,FALSE))</f>
        <v/>
      </c>
      <c r="AP350" s="4" t="str">
        <f>IF($H350=0,"",VLOOKUP($G350,Data!$G$3:$BA$2935,35,FALSE))</f>
        <v/>
      </c>
      <c r="AQ350" s="4" t="str">
        <f>IF($H350=0,"",VLOOKUP($G350,Data!$G$3:$BA$2935,36,FALSE))</f>
        <v/>
      </c>
      <c r="AR350" s="4" t="str">
        <f>IF($H350=0,"",VLOOKUP($G350,Data!$G$3:$BA$2935,37,FALSE))</f>
        <v/>
      </c>
      <c r="AS350" s="4" t="str">
        <f>IF($H350=0,"",VLOOKUP($G350,Data!$G$3:$BA$2935,38,FALSE))</f>
        <v/>
      </c>
      <c r="AT350" s="4" t="str">
        <f>IF($H350=0,"",VLOOKUP($G350,Data!$G$3:$BA$2935,39,FALSE))</f>
        <v/>
      </c>
    </row>
    <row r="351" spans="1:46" x14ac:dyDescent="0.25">
      <c r="A351" s="4">
        <f>PSSE!A353</f>
        <v>959351</v>
      </c>
      <c r="B351" s="4" t="str">
        <f>PSSE!B353</f>
        <v>DAKMEKI1_H1</v>
      </c>
      <c r="C351" s="4">
        <f>PSSE!D353</f>
        <v>6</v>
      </c>
      <c r="D351" s="4">
        <f>PSSE!E353</f>
        <v>7.5</v>
      </c>
      <c r="E351" s="4" t="str">
        <f>PSSE!F353</f>
        <v>TD</v>
      </c>
      <c r="F351" s="4">
        <f>PSSE!G353</f>
        <v>1</v>
      </c>
      <c r="G351" s="4" t="str">
        <f t="shared" si="5"/>
        <v>GOV67.5TD1</v>
      </c>
      <c r="H351" s="4">
        <f>COUNTIF(Data!$G$3:$BA$2935,GOV!$G351)</f>
        <v>1</v>
      </c>
      <c r="I351" s="4" t="str">
        <f>IF($H351=0,"",VLOOKUP($G351,Data!$G$3:$BA$2935,2,FALSE))</f>
        <v>'HYGOV'</v>
      </c>
      <c r="J351" s="4">
        <f>PSSE!C353</f>
        <v>1</v>
      </c>
      <c r="K351" s="4">
        <f>IF($H351=0,"",VLOOKUP($G351,Data!$G$3:$BA$2935,4,FALSE))</f>
        <v>0.06</v>
      </c>
      <c r="L351" s="4">
        <f>IF($H351=0,"",VLOOKUP($G351,Data!$G$3:$BA$2935,5,FALSE))</f>
        <v>0.4</v>
      </c>
      <c r="M351" s="4">
        <f>IF($H351=0,"",VLOOKUP($G351,Data!$G$3:$BA$2935,6,FALSE))</f>
        <v>3</v>
      </c>
      <c r="N351" s="4">
        <f>IF($H351=0,"",VLOOKUP($G351,Data!$G$3:$BA$2935,7,FALSE))</f>
        <v>9.9000000000000005E-2</v>
      </c>
      <c r="O351" s="4">
        <f>IF($H351=0,"",VLOOKUP($G351,Data!$G$3:$BA$2935,8,FALSE))</f>
        <v>0.4</v>
      </c>
      <c r="P351" s="4">
        <f>IF($H351=0,"",VLOOKUP($G351,Data!$G$3:$BA$2935,9,FALSE))</f>
        <v>0.15</v>
      </c>
      <c r="Q351" s="4">
        <f>IF($H351=0,"",VLOOKUP($G351,Data!$G$3:$BA$2935,10,FALSE))</f>
        <v>1</v>
      </c>
      <c r="R351" s="4">
        <f>IF($H351=0,"",VLOOKUP($G351,Data!$G$3:$BA$2935,11,FALSE))</f>
        <v>0.1</v>
      </c>
      <c r="S351" s="4">
        <f>IF($H351=0,"",VLOOKUP($G351,Data!$G$3:$BA$2935,12,FALSE))</f>
        <v>1.35</v>
      </c>
      <c r="T351" s="4">
        <f>IF($H351=0,"",VLOOKUP($G351,Data!$G$3:$BA$2935,13,FALSE))</f>
        <v>1.4</v>
      </c>
      <c r="U351" s="4">
        <f>IF($H351=0,"",VLOOKUP($G351,Data!$G$3:$BA$2935,14,FALSE))</f>
        <v>0.1</v>
      </c>
      <c r="V351" s="4">
        <f>IF($H351=0,"",VLOOKUP($G351,Data!$G$3:$BA$2935,15,FALSE))</f>
        <v>0.1</v>
      </c>
      <c r="W351" s="4" t="str">
        <f>IF($H351=0,"",VLOOKUP($G351,Data!$G$3:$BA$2935,16,FALSE))</f>
        <v>/</v>
      </c>
      <c r="X351" s="4" t="str">
        <f>IF($H351=0,"",VLOOKUP($G351,Data!$G$3:$BA$2935,17,FALSE))</f>
        <v>/</v>
      </c>
      <c r="Y351" s="4" t="str">
        <f>IF($H351=0,"",VLOOKUP($G351,Data!$G$3:$BA$2935,18,FALSE))</f>
        <v/>
      </c>
      <c r="Z351" s="4" t="str">
        <f>IF($H351=0,"",VLOOKUP($G351,Data!$G$3:$BA$2935,19,FALSE))</f>
        <v/>
      </c>
      <c r="AA351" s="4" t="str">
        <f>IF($H351=0,"",VLOOKUP($G351,Data!$G$3:$BA$2935,20,FALSE))</f>
        <v/>
      </c>
      <c r="AB351" s="4" t="str">
        <f>IF($H351=0,"",VLOOKUP($G351,Data!$G$3:$BA$2935,21,FALSE))</f>
        <v/>
      </c>
      <c r="AC351" s="4" t="str">
        <f>IF($H351=0,"",VLOOKUP($G351,Data!$G$3:$BA$2935,22,FALSE))</f>
        <v/>
      </c>
      <c r="AD351" s="4" t="str">
        <f>IF($H351=0,"",VLOOKUP($G351,Data!$G$3:$BA$2935,23,FALSE))</f>
        <v/>
      </c>
      <c r="AE351" s="4" t="str">
        <f>IF($H351=0,"",VLOOKUP($G351,Data!$G$3:$BA$2935,24,FALSE))</f>
        <v/>
      </c>
      <c r="AF351" s="4" t="str">
        <f>IF($H351=0,"",VLOOKUP($G351,Data!$G$3:$BA$2935,25,FALSE))</f>
        <v/>
      </c>
      <c r="AG351" s="4" t="str">
        <f>IF($H351=0,"",VLOOKUP($G351,Data!$G$3:$BA$2935,26,FALSE))</f>
        <v/>
      </c>
      <c r="AH351" s="4" t="str">
        <f>IF($H351=0,"",VLOOKUP($G351,Data!$G$3:$BA$2935,27,FALSE))</f>
        <v/>
      </c>
      <c r="AI351" s="4" t="str">
        <f>IF($H351=0,"",VLOOKUP($G351,Data!$G$3:$BA$2935,28,FALSE))</f>
        <v/>
      </c>
      <c r="AJ351" s="4" t="str">
        <f>IF($H351=0,"",VLOOKUP($G351,Data!$G$3:$BA$2935,29,FALSE))</f>
        <v/>
      </c>
      <c r="AK351" s="4" t="str">
        <f>IF($H351=0,"",VLOOKUP($G351,Data!$G$3:$BA$2935,30,FALSE))</f>
        <v/>
      </c>
      <c r="AL351" s="4" t="str">
        <f>IF($H351=0,"",VLOOKUP($G351,Data!$G$3:$BA$2935,31,FALSE))</f>
        <v/>
      </c>
      <c r="AM351" s="4" t="str">
        <f>IF($H351=0,"",VLOOKUP($G351,Data!$G$3:$BA$2935,32,FALSE))</f>
        <v/>
      </c>
      <c r="AN351" s="4" t="str">
        <f>IF($H351=0,"",VLOOKUP($G351,Data!$G$3:$BA$2935,33,FALSE))</f>
        <v/>
      </c>
      <c r="AO351" s="4" t="str">
        <f>IF($H351=0,"",VLOOKUP($G351,Data!$G$3:$BA$2935,34,FALSE))</f>
        <v/>
      </c>
      <c r="AP351" s="4" t="str">
        <f>IF($H351=0,"",VLOOKUP($G351,Data!$G$3:$BA$2935,35,FALSE))</f>
        <v/>
      </c>
      <c r="AQ351" s="4" t="str">
        <f>IF($H351=0,"",VLOOKUP($G351,Data!$G$3:$BA$2935,36,FALSE))</f>
        <v/>
      </c>
      <c r="AR351" s="4" t="str">
        <f>IF($H351=0,"",VLOOKUP($G351,Data!$G$3:$BA$2935,37,FALSE))</f>
        <v/>
      </c>
      <c r="AS351" s="4" t="str">
        <f>IF($H351=0,"",VLOOKUP($G351,Data!$G$3:$BA$2935,38,FALSE))</f>
        <v/>
      </c>
      <c r="AT351" s="4" t="str">
        <f>IF($H351=0,"",VLOOKUP($G351,Data!$G$3:$BA$2935,39,FALSE))</f>
        <v/>
      </c>
    </row>
    <row r="352" spans="1:46" x14ac:dyDescent="0.25">
      <c r="A352" s="4">
        <f>PSSE!A354</f>
        <v>959352</v>
      </c>
      <c r="B352" s="4" t="str">
        <f>PSSE!B354</f>
        <v>DAKMEKI2_H1</v>
      </c>
      <c r="C352" s="4">
        <f>PSSE!D354</f>
        <v>6</v>
      </c>
      <c r="D352" s="4">
        <f>PSSE!E354</f>
        <v>7.5</v>
      </c>
      <c r="E352" s="4" t="str">
        <f>PSSE!F354</f>
        <v>TD</v>
      </c>
      <c r="F352" s="4">
        <f>PSSE!G354</f>
        <v>1</v>
      </c>
      <c r="G352" s="4" t="str">
        <f t="shared" si="5"/>
        <v>GOV67.5TD1</v>
      </c>
      <c r="H352" s="4">
        <f>COUNTIF(Data!$G$3:$BA$2935,GOV!$G352)</f>
        <v>1</v>
      </c>
      <c r="I352" s="4" t="str">
        <f>IF($H352=0,"",VLOOKUP($G352,Data!$G$3:$BA$2935,2,FALSE))</f>
        <v>'HYGOV'</v>
      </c>
      <c r="J352" s="4">
        <f>PSSE!C354</f>
        <v>1</v>
      </c>
      <c r="K352" s="4">
        <f>IF($H352=0,"",VLOOKUP($G352,Data!$G$3:$BA$2935,4,FALSE))</f>
        <v>0.06</v>
      </c>
      <c r="L352" s="4">
        <f>IF($H352=0,"",VLOOKUP($G352,Data!$G$3:$BA$2935,5,FALSE))</f>
        <v>0.4</v>
      </c>
      <c r="M352" s="4">
        <f>IF($H352=0,"",VLOOKUP($G352,Data!$G$3:$BA$2935,6,FALSE))</f>
        <v>3</v>
      </c>
      <c r="N352" s="4">
        <f>IF($H352=0,"",VLOOKUP($G352,Data!$G$3:$BA$2935,7,FALSE))</f>
        <v>9.9000000000000005E-2</v>
      </c>
      <c r="O352" s="4">
        <f>IF($H352=0,"",VLOOKUP($G352,Data!$G$3:$BA$2935,8,FALSE))</f>
        <v>0.4</v>
      </c>
      <c r="P352" s="4">
        <f>IF($H352=0,"",VLOOKUP($G352,Data!$G$3:$BA$2935,9,FALSE))</f>
        <v>0.15</v>
      </c>
      <c r="Q352" s="4">
        <f>IF($H352=0,"",VLOOKUP($G352,Data!$G$3:$BA$2935,10,FALSE))</f>
        <v>1</v>
      </c>
      <c r="R352" s="4">
        <f>IF($H352=0,"",VLOOKUP($G352,Data!$G$3:$BA$2935,11,FALSE))</f>
        <v>0.1</v>
      </c>
      <c r="S352" s="4">
        <f>IF($H352=0,"",VLOOKUP($G352,Data!$G$3:$BA$2935,12,FALSE))</f>
        <v>1.35</v>
      </c>
      <c r="T352" s="4">
        <f>IF($H352=0,"",VLOOKUP($G352,Data!$G$3:$BA$2935,13,FALSE))</f>
        <v>1.4</v>
      </c>
      <c r="U352" s="4">
        <f>IF($H352=0,"",VLOOKUP($G352,Data!$G$3:$BA$2935,14,FALSE))</f>
        <v>0.1</v>
      </c>
      <c r="V352" s="4">
        <f>IF($H352=0,"",VLOOKUP($G352,Data!$G$3:$BA$2935,15,FALSE))</f>
        <v>0.1</v>
      </c>
      <c r="W352" s="4" t="str">
        <f>IF($H352=0,"",VLOOKUP($G352,Data!$G$3:$BA$2935,16,FALSE))</f>
        <v>/</v>
      </c>
      <c r="X352" s="4" t="str">
        <f>IF($H352=0,"",VLOOKUP($G352,Data!$G$3:$BA$2935,17,FALSE))</f>
        <v>/</v>
      </c>
      <c r="Y352" s="4" t="str">
        <f>IF($H352=0,"",VLOOKUP($G352,Data!$G$3:$BA$2935,18,FALSE))</f>
        <v/>
      </c>
      <c r="Z352" s="4" t="str">
        <f>IF($H352=0,"",VLOOKUP($G352,Data!$G$3:$BA$2935,19,FALSE))</f>
        <v/>
      </c>
      <c r="AA352" s="4" t="str">
        <f>IF($H352=0,"",VLOOKUP($G352,Data!$G$3:$BA$2935,20,FALSE))</f>
        <v/>
      </c>
      <c r="AB352" s="4" t="str">
        <f>IF($H352=0,"",VLOOKUP($G352,Data!$G$3:$BA$2935,21,FALSE))</f>
        <v/>
      </c>
      <c r="AC352" s="4" t="str">
        <f>IF($H352=0,"",VLOOKUP($G352,Data!$G$3:$BA$2935,22,FALSE))</f>
        <v/>
      </c>
      <c r="AD352" s="4" t="str">
        <f>IF($H352=0,"",VLOOKUP($G352,Data!$G$3:$BA$2935,23,FALSE))</f>
        <v/>
      </c>
      <c r="AE352" s="4" t="str">
        <f>IF($H352=0,"",VLOOKUP($G352,Data!$G$3:$BA$2935,24,FALSE))</f>
        <v/>
      </c>
      <c r="AF352" s="4" t="str">
        <f>IF($H352=0,"",VLOOKUP($G352,Data!$G$3:$BA$2935,25,FALSE))</f>
        <v/>
      </c>
      <c r="AG352" s="4" t="str">
        <f>IF($H352=0,"",VLOOKUP($G352,Data!$G$3:$BA$2935,26,FALSE))</f>
        <v/>
      </c>
      <c r="AH352" s="4" t="str">
        <f>IF($H352=0,"",VLOOKUP($G352,Data!$G$3:$BA$2935,27,FALSE))</f>
        <v/>
      </c>
      <c r="AI352" s="4" t="str">
        <f>IF($H352=0,"",VLOOKUP($G352,Data!$G$3:$BA$2935,28,FALSE))</f>
        <v/>
      </c>
      <c r="AJ352" s="4" t="str">
        <f>IF($H352=0,"",VLOOKUP($G352,Data!$G$3:$BA$2935,29,FALSE))</f>
        <v/>
      </c>
      <c r="AK352" s="4" t="str">
        <f>IF($H352=0,"",VLOOKUP($G352,Data!$G$3:$BA$2935,30,FALSE))</f>
        <v/>
      </c>
      <c r="AL352" s="4" t="str">
        <f>IF($H352=0,"",VLOOKUP($G352,Data!$G$3:$BA$2935,31,FALSE))</f>
        <v/>
      </c>
      <c r="AM352" s="4" t="str">
        <f>IF($H352=0,"",VLOOKUP($G352,Data!$G$3:$BA$2935,32,FALSE))</f>
        <v/>
      </c>
      <c r="AN352" s="4" t="str">
        <f>IF($H352=0,"",VLOOKUP($G352,Data!$G$3:$BA$2935,33,FALSE))</f>
        <v/>
      </c>
      <c r="AO352" s="4" t="str">
        <f>IF($H352=0,"",VLOOKUP($G352,Data!$G$3:$BA$2935,34,FALSE))</f>
        <v/>
      </c>
      <c r="AP352" s="4" t="str">
        <f>IF($H352=0,"",VLOOKUP($G352,Data!$G$3:$BA$2935,35,FALSE))</f>
        <v/>
      </c>
      <c r="AQ352" s="4" t="str">
        <f>IF($H352=0,"",VLOOKUP($G352,Data!$G$3:$BA$2935,36,FALSE))</f>
        <v/>
      </c>
      <c r="AR352" s="4" t="str">
        <f>IF($H352=0,"",VLOOKUP($G352,Data!$G$3:$BA$2935,37,FALSE))</f>
        <v/>
      </c>
      <c r="AS352" s="4" t="str">
        <f>IF($H352=0,"",VLOOKUP($G352,Data!$G$3:$BA$2935,38,FALSE))</f>
        <v/>
      </c>
      <c r="AT352" s="4" t="str">
        <f>IF($H352=0,"",VLOOKUP($G352,Data!$G$3:$BA$2935,39,FALSE))</f>
        <v/>
      </c>
    </row>
    <row r="353" spans="1:46" x14ac:dyDescent="0.25">
      <c r="A353" s="4">
        <f>PSSE!A355</f>
        <v>959353</v>
      </c>
      <c r="B353" s="4" t="str">
        <f>PSSE!B355</f>
        <v>DAKMEKI3_H1</v>
      </c>
      <c r="C353" s="4">
        <f>PSSE!D355</f>
        <v>6</v>
      </c>
      <c r="D353" s="4">
        <f>PSSE!E355</f>
        <v>7.5</v>
      </c>
      <c r="E353" s="4" t="str">
        <f>PSSE!F355</f>
        <v>TD</v>
      </c>
      <c r="F353" s="4">
        <f>PSSE!G355</f>
        <v>1</v>
      </c>
      <c r="G353" s="4" t="str">
        <f t="shared" si="5"/>
        <v>GOV67.5TD1</v>
      </c>
      <c r="H353" s="4">
        <f>COUNTIF(Data!$G$3:$BA$2935,GOV!$G353)</f>
        <v>1</v>
      </c>
      <c r="I353" s="4" t="str">
        <f>IF($H353=0,"",VLOOKUP($G353,Data!$G$3:$BA$2935,2,FALSE))</f>
        <v>'HYGOV'</v>
      </c>
      <c r="J353" s="4">
        <f>PSSE!C355</f>
        <v>1</v>
      </c>
      <c r="K353" s="4">
        <f>IF($H353=0,"",VLOOKUP($G353,Data!$G$3:$BA$2935,4,FALSE))</f>
        <v>0.06</v>
      </c>
      <c r="L353" s="4">
        <f>IF($H353=0,"",VLOOKUP($G353,Data!$G$3:$BA$2935,5,FALSE))</f>
        <v>0.4</v>
      </c>
      <c r="M353" s="4">
        <f>IF($H353=0,"",VLOOKUP($G353,Data!$G$3:$BA$2935,6,FALSE))</f>
        <v>3</v>
      </c>
      <c r="N353" s="4">
        <f>IF($H353=0,"",VLOOKUP($G353,Data!$G$3:$BA$2935,7,FALSE))</f>
        <v>9.9000000000000005E-2</v>
      </c>
      <c r="O353" s="4">
        <f>IF($H353=0,"",VLOOKUP($G353,Data!$G$3:$BA$2935,8,FALSE))</f>
        <v>0.4</v>
      </c>
      <c r="P353" s="4">
        <f>IF($H353=0,"",VLOOKUP($G353,Data!$G$3:$BA$2935,9,FALSE))</f>
        <v>0.15</v>
      </c>
      <c r="Q353" s="4">
        <f>IF($H353=0,"",VLOOKUP($G353,Data!$G$3:$BA$2935,10,FALSE))</f>
        <v>1</v>
      </c>
      <c r="R353" s="4">
        <f>IF($H353=0,"",VLOOKUP($G353,Data!$G$3:$BA$2935,11,FALSE))</f>
        <v>0.1</v>
      </c>
      <c r="S353" s="4">
        <f>IF($H353=0,"",VLOOKUP($G353,Data!$G$3:$BA$2935,12,FALSE))</f>
        <v>1.35</v>
      </c>
      <c r="T353" s="4">
        <f>IF($H353=0,"",VLOOKUP($G353,Data!$G$3:$BA$2935,13,FALSE))</f>
        <v>1.4</v>
      </c>
      <c r="U353" s="4">
        <f>IF($H353=0,"",VLOOKUP($G353,Data!$G$3:$BA$2935,14,FALSE))</f>
        <v>0.1</v>
      </c>
      <c r="V353" s="4">
        <f>IF($H353=0,"",VLOOKUP($G353,Data!$G$3:$BA$2935,15,FALSE))</f>
        <v>0.1</v>
      </c>
      <c r="W353" s="4" t="str">
        <f>IF($H353=0,"",VLOOKUP($G353,Data!$G$3:$BA$2935,16,FALSE))</f>
        <v>/</v>
      </c>
      <c r="X353" s="4" t="str">
        <f>IF($H353=0,"",VLOOKUP($G353,Data!$G$3:$BA$2935,17,FALSE))</f>
        <v>/</v>
      </c>
      <c r="Y353" s="4" t="str">
        <f>IF($H353=0,"",VLOOKUP($G353,Data!$G$3:$BA$2935,18,FALSE))</f>
        <v/>
      </c>
      <c r="Z353" s="4" t="str">
        <f>IF($H353=0,"",VLOOKUP($G353,Data!$G$3:$BA$2935,19,FALSE))</f>
        <v/>
      </c>
      <c r="AA353" s="4" t="str">
        <f>IF($H353=0,"",VLOOKUP($G353,Data!$G$3:$BA$2935,20,FALSE))</f>
        <v/>
      </c>
      <c r="AB353" s="4" t="str">
        <f>IF($H353=0,"",VLOOKUP($G353,Data!$G$3:$BA$2935,21,FALSE))</f>
        <v/>
      </c>
      <c r="AC353" s="4" t="str">
        <f>IF($H353=0,"",VLOOKUP($G353,Data!$G$3:$BA$2935,22,FALSE))</f>
        <v/>
      </c>
      <c r="AD353" s="4" t="str">
        <f>IF($H353=0,"",VLOOKUP($G353,Data!$G$3:$BA$2935,23,FALSE))</f>
        <v/>
      </c>
      <c r="AE353" s="4" t="str">
        <f>IF($H353=0,"",VLOOKUP($G353,Data!$G$3:$BA$2935,24,FALSE))</f>
        <v/>
      </c>
      <c r="AF353" s="4" t="str">
        <f>IF($H353=0,"",VLOOKUP($G353,Data!$G$3:$BA$2935,25,FALSE))</f>
        <v/>
      </c>
      <c r="AG353" s="4" t="str">
        <f>IF($H353=0,"",VLOOKUP($G353,Data!$G$3:$BA$2935,26,FALSE))</f>
        <v/>
      </c>
      <c r="AH353" s="4" t="str">
        <f>IF($H353=0,"",VLOOKUP($G353,Data!$G$3:$BA$2935,27,FALSE))</f>
        <v/>
      </c>
      <c r="AI353" s="4" t="str">
        <f>IF($H353=0,"",VLOOKUP($G353,Data!$G$3:$BA$2935,28,FALSE))</f>
        <v/>
      </c>
      <c r="AJ353" s="4" t="str">
        <f>IF($H353=0,"",VLOOKUP($G353,Data!$G$3:$BA$2935,29,FALSE))</f>
        <v/>
      </c>
      <c r="AK353" s="4" t="str">
        <f>IF($H353=0,"",VLOOKUP($G353,Data!$G$3:$BA$2935,30,FALSE))</f>
        <v/>
      </c>
      <c r="AL353" s="4" t="str">
        <f>IF($H353=0,"",VLOOKUP($G353,Data!$G$3:$BA$2935,31,FALSE))</f>
        <v/>
      </c>
      <c r="AM353" s="4" t="str">
        <f>IF($H353=0,"",VLOOKUP($G353,Data!$G$3:$BA$2935,32,FALSE))</f>
        <v/>
      </c>
      <c r="AN353" s="4" t="str">
        <f>IF($H353=0,"",VLOOKUP($G353,Data!$G$3:$BA$2935,33,FALSE))</f>
        <v/>
      </c>
      <c r="AO353" s="4" t="str">
        <f>IF($H353=0,"",VLOOKUP($G353,Data!$G$3:$BA$2935,34,FALSE))</f>
        <v/>
      </c>
      <c r="AP353" s="4" t="str">
        <f>IF($H353=0,"",VLOOKUP($G353,Data!$G$3:$BA$2935,35,FALSE))</f>
        <v/>
      </c>
      <c r="AQ353" s="4" t="str">
        <f>IF($H353=0,"",VLOOKUP($G353,Data!$G$3:$BA$2935,36,FALSE))</f>
        <v/>
      </c>
      <c r="AR353" s="4" t="str">
        <f>IF($H353=0,"",VLOOKUP($G353,Data!$G$3:$BA$2935,37,FALSE))</f>
        <v/>
      </c>
      <c r="AS353" s="4" t="str">
        <f>IF($H353=0,"",VLOOKUP($G353,Data!$G$3:$BA$2935,38,FALSE))</f>
        <v/>
      </c>
      <c r="AT353" s="4" t="str">
        <f>IF($H353=0,"",VLOOKUP($G353,Data!$G$3:$BA$2935,39,FALSE))</f>
        <v/>
      </c>
    </row>
    <row r="354" spans="1:46" x14ac:dyDescent="0.25">
      <c r="A354" s="4">
        <f>PSSE!A356</f>
        <v>959361</v>
      </c>
      <c r="B354" s="4" t="str">
        <f>PSSE!B356</f>
        <v>DAKRE</v>
      </c>
      <c r="C354" s="4">
        <f>PSSE!D356</f>
        <v>13.8</v>
      </c>
      <c r="D354" s="4">
        <f>PSSE!E356</f>
        <v>75</v>
      </c>
      <c r="E354" s="4" t="str">
        <f>PSSE!F356</f>
        <v>TD</v>
      </c>
      <c r="F354" s="4">
        <f>PSSE!G356</f>
        <v>1</v>
      </c>
      <c r="G354" s="4" t="str">
        <f t="shared" si="5"/>
        <v>GOV13.875TD1</v>
      </c>
      <c r="H354" s="4">
        <f>COUNTIF(Data!$G$3:$BA$2935,GOV!$G354)</f>
        <v>1</v>
      </c>
      <c r="I354" s="4" t="str">
        <f>IF($H354=0,"",VLOOKUP($G354,Data!$G$3:$BA$2935,2,FALSE))</f>
        <v>'HYGOV'</v>
      </c>
      <c r="J354" s="4">
        <f>PSSE!C356</f>
        <v>1</v>
      </c>
      <c r="K354" s="4">
        <f>IF($H354=0,"",VLOOKUP($G354,Data!$G$3:$BA$2935,4,FALSE))</f>
        <v>0.03</v>
      </c>
      <c r="L354" s="4">
        <f>IF($H354=0,"",VLOOKUP($G354,Data!$G$3:$BA$2935,5,FALSE))</f>
        <v>0.18</v>
      </c>
      <c r="M354" s="4">
        <f>IF($H354=0,"",VLOOKUP($G354,Data!$G$3:$BA$2935,6,FALSE))</f>
        <v>6.64</v>
      </c>
      <c r="N354" s="4">
        <f>IF($H354=0,"",VLOOKUP($G354,Data!$G$3:$BA$2935,7,FALSE))</f>
        <v>0.05</v>
      </c>
      <c r="O354" s="4">
        <f>IF($H354=0,"",VLOOKUP($G354,Data!$G$3:$BA$2935,8,FALSE))</f>
        <v>0.5</v>
      </c>
      <c r="P354" s="4">
        <f>IF($H354=0,"",VLOOKUP($G354,Data!$G$3:$BA$2935,9,FALSE))</f>
        <v>0.15</v>
      </c>
      <c r="Q354" s="4">
        <f>IF($H354=0,"",VLOOKUP($G354,Data!$G$3:$BA$2935,10,FALSE))</f>
        <v>1</v>
      </c>
      <c r="R354" s="4">
        <f>IF($H354=0,"",VLOOKUP($G354,Data!$G$3:$BA$2935,11,FALSE))</f>
        <v>0</v>
      </c>
      <c r="S354" s="4">
        <f>IF($H354=0,"",VLOOKUP($G354,Data!$G$3:$BA$2935,12,FALSE))</f>
        <v>1.66</v>
      </c>
      <c r="T354" s="4">
        <f>IF($H354=0,"",VLOOKUP($G354,Data!$G$3:$BA$2935,13,FALSE))</f>
        <v>1.41</v>
      </c>
      <c r="U354" s="4">
        <f>IF($H354=0,"",VLOOKUP($G354,Data!$G$3:$BA$2935,14,FALSE))</f>
        <v>0.499</v>
      </c>
      <c r="V354" s="4">
        <f>IF($H354=0,"",VLOOKUP($G354,Data!$G$3:$BA$2935,15,FALSE))</f>
        <v>0.06</v>
      </c>
      <c r="W354" s="4" t="str">
        <f>IF($H354=0,"",VLOOKUP($G354,Data!$G$3:$BA$2935,16,FALSE))</f>
        <v>/</v>
      </c>
      <c r="X354" s="4" t="str">
        <f>IF($H354=0,"",VLOOKUP($G354,Data!$G$3:$BA$2935,17,FALSE))</f>
        <v>/</v>
      </c>
      <c r="Y354" s="4" t="str">
        <f>IF($H354=0,"",VLOOKUP($G354,Data!$G$3:$BA$2935,18,FALSE))</f>
        <v/>
      </c>
      <c r="Z354" s="4" t="str">
        <f>IF($H354=0,"",VLOOKUP($G354,Data!$G$3:$BA$2935,19,FALSE))</f>
        <v/>
      </c>
      <c r="AA354" s="4" t="str">
        <f>IF($H354=0,"",VLOOKUP($G354,Data!$G$3:$BA$2935,20,FALSE))</f>
        <v/>
      </c>
      <c r="AB354" s="4" t="str">
        <f>IF($H354=0,"",VLOOKUP($G354,Data!$G$3:$BA$2935,21,FALSE))</f>
        <v/>
      </c>
      <c r="AC354" s="4" t="str">
        <f>IF($H354=0,"",VLOOKUP($G354,Data!$G$3:$BA$2935,22,FALSE))</f>
        <v/>
      </c>
      <c r="AD354" s="4" t="str">
        <f>IF($H354=0,"",VLOOKUP($G354,Data!$G$3:$BA$2935,23,FALSE))</f>
        <v/>
      </c>
      <c r="AE354" s="4" t="str">
        <f>IF($H354=0,"",VLOOKUP($G354,Data!$G$3:$BA$2935,24,FALSE))</f>
        <v/>
      </c>
      <c r="AF354" s="4" t="str">
        <f>IF($H354=0,"",VLOOKUP($G354,Data!$G$3:$BA$2935,25,FALSE))</f>
        <v/>
      </c>
      <c r="AG354" s="4" t="str">
        <f>IF($H354=0,"",VLOOKUP($G354,Data!$G$3:$BA$2935,26,FALSE))</f>
        <v/>
      </c>
      <c r="AH354" s="4" t="str">
        <f>IF($H354=0,"",VLOOKUP($G354,Data!$G$3:$BA$2935,27,FALSE))</f>
        <v/>
      </c>
      <c r="AI354" s="4" t="str">
        <f>IF($H354=0,"",VLOOKUP($G354,Data!$G$3:$BA$2935,28,FALSE))</f>
        <v/>
      </c>
      <c r="AJ354" s="4" t="str">
        <f>IF($H354=0,"",VLOOKUP($G354,Data!$G$3:$BA$2935,29,FALSE))</f>
        <v/>
      </c>
      <c r="AK354" s="4" t="str">
        <f>IF($H354=0,"",VLOOKUP($G354,Data!$G$3:$BA$2935,30,FALSE))</f>
        <v/>
      </c>
      <c r="AL354" s="4" t="str">
        <f>IF($H354=0,"",VLOOKUP($G354,Data!$G$3:$BA$2935,31,FALSE))</f>
        <v/>
      </c>
      <c r="AM354" s="4" t="str">
        <f>IF($H354=0,"",VLOOKUP($G354,Data!$G$3:$BA$2935,32,FALSE))</f>
        <v/>
      </c>
      <c r="AN354" s="4" t="str">
        <f>IF($H354=0,"",VLOOKUP($G354,Data!$G$3:$BA$2935,33,FALSE))</f>
        <v/>
      </c>
      <c r="AO354" s="4" t="str">
        <f>IF($H354=0,"",VLOOKUP($G354,Data!$G$3:$BA$2935,34,FALSE))</f>
        <v/>
      </c>
      <c r="AP354" s="4" t="str">
        <f>IF($H354=0,"",VLOOKUP($G354,Data!$G$3:$BA$2935,35,FALSE))</f>
        <v/>
      </c>
      <c r="AQ354" s="4" t="str">
        <f>IF($H354=0,"",VLOOKUP($G354,Data!$G$3:$BA$2935,36,FALSE))</f>
        <v/>
      </c>
      <c r="AR354" s="4" t="str">
        <f>IF($H354=0,"",VLOOKUP($G354,Data!$G$3:$BA$2935,37,FALSE))</f>
        <v/>
      </c>
      <c r="AS354" s="4" t="str">
        <f>IF($H354=0,"",VLOOKUP($G354,Data!$G$3:$BA$2935,38,FALSE))</f>
        <v/>
      </c>
      <c r="AT354" s="4" t="str">
        <f>IF($H354=0,"",VLOOKUP($G354,Data!$G$3:$BA$2935,39,FALSE))</f>
        <v/>
      </c>
    </row>
    <row r="355" spans="1:46" x14ac:dyDescent="0.25">
      <c r="A355" s="4">
        <f>PSSE!A357</f>
        <v>959371</v>
      </c>
      <c r="B355" s="4" t="str">
        <f>PSSE!B357</f>
        <v>DAKPOKEI</v>
      </c>
      <c r="C355" s="4">
        <f>PSSE!D357</f>
        <v>10.5</v>
      </c>
      <c r="D355" s="4">
        <f>PSSE!E357</f>
        <v>20</v>
      </c>
      <c r="E355" s="4" t="str">
        <f>PSSE!F357</f>
        <v>TD</v>
      </c>
      <c r="F355" s="4">
        <f>PSSE!G357</f>
        <v>1</v>
      </c>
      <c r="G355" s="4" t="str">
        <f t="shared" si="5"/>
        <v>GOV10.520TD1</v>
      </c>
      <c r="H355" s="4">
        <f>COUNTIF(Data!$G$3:$BA$2935,GOV!$G355)</f>
        <v>1</v>
      </c>
      <c r="I355" s="4" t="str">
        <f>IF($H355=0,"",VLOOKUP($G355,Data!$G$3:$BA$2935,2,FALSE))</f>
        <v>'HYGOV'</v>
      </c>
      <c r="J355" s="4">
        <f>PSSE!C357</f>
        <v>1</v>
      </c>
      <c r="K355" s="4">
        <f>IF($H355=0,"",VLOOKUP($G355,Data!$G$3:$BA$2935,4,FALSE))</f>
        <v>0.06</v>
      </c>
      <c r="L355" s="4">
        <f>IF($H355=0,"",VLOOKUP($G355,Data!$G$3:$BA$2935,5,FALSE))</f>
        <v>0.4</v>
      </c>
      <c r="M355" s="4">
        <f>IF($H355=0,"",VLOOKUP($G355,Data!$G$3:$BA$2935,6,FALSE))</f>
        <v>3</v>
      </c>
      <c r="N355" s="4">
        <f>IF($H355=0,"",VLOOKUP($G355,Data!$G$3:$BA$2935,7,FALSE))</f>
        <v>9.9000000000000005E-2</v>
      </c>
      <c r="O355" s="4">
        <f>IF($H355=0,"",VLOOKUP($G355,Data!$G$3:$BA$2935,8,FALSE))</f>
        <v>0.4</v>
      </c>
      <c r="P355" s="4">
        <f>IF($H355=0,"",VLOOKUP($G355,Data!$G$3:$BA$2935,9,FALSE))</f>
        <v>0.15</v>
      </c>
      <c r="Q355" s="4">
        <f>IF($H355=0,"",VLOOKUP($G355,Data!$G$3:$BA$2935,10,FALSE))</f>
        <v>1</v>
      </c>
      <c r="R355" s="4">
        <f>IF($H355=0,"",VLOOKUP($G355,Data!$G$3:$BA$2935,11,FALSE))</f>
        <v>0.1</v>
      </c>
      <c r="S355" s="4">
        <f>IF($H355=0,"",VLOOKUP($G355,Data!$G$3:$BA$2935,12,FALSE))</f>
        <v>1.35</v>
      </c>
      <c r="T355" s="4">
        <f>IF($H355=0,"",VLOOKUP($G355,Data!$G$3:$BA$2935,13,FALSE))</f>
        <v>1.4</v>
      </c>
      <c r="U355" s="4">
        <f>IF($H355=0,"",VLOOKUP($G355,Data!$G$3:$BA$2935,14,FALSE))</f>
        <v>0.1</v>
      </c>
      <c r="V355" s="4">
        <f>IF($H355=0,"",VLOOKUP($G355,Data!$G$3:$BA$2935,15,FALSE))</f>
        <v>0.1</v>
      </c>
      <c r="W355" s="4" t="str">
        <f>IF($H355=0,"",VLOOKUP($G355,Data!$G$3:$BA$2935,16,FALSE))</f>
        <v>/</v>
      </c>
      <c r="X355" s="4" t="str">
        <f>IF($H355=0,"",VLOOKUP($G355,Data!$G$3:$BA$2935,17,FALSE))</f>
        <v>/</v>
      </c>
      <c r="Y355" s="4" t="str">
        <f>IF($H355=0,"",VLOOKUP($G355,Data!$G$3:$BA$2935,18,FALSE))</f>
        <v/>
      </c>
      <c r="Z355" s="4" t="str">
        <f>IF($H355=0,"",VLOOKUP($G355,Data!$G$3:$BA$2935,19,FALSE))</f>
        <v/>
      </c>
      <c r="AA355" s="4" t="str">
        <f>IF($H355=0,"",VLOOKUP($G355,Data!$G$3:$BA$2935,20,FALSE))</f>
        <v/>
      </c>
      <c r="AB355" s="4" t="str">
        <f>IF($H355=0,"",VLOOKUP($G355,Data!$G$3:$BA$2935,21,FALSE))</f>
        <v/>
      </c>
      <c r="AC355" s="4" t="str">
        <f>IF($H355=0,"",VLOOKUP($G355,Data!$G$3:$BA$2935,22,FALSE))</f>
        <v/>
      </c>
      <c r="AD355" s="4" t="str">
        <f>IF($H355=0,"",VLOOKUP($G355,Data!$G$3:$BA$2935,23,FALSE))</f>
        <v/>
      </c>
      <c r="AE355" s="4" t="str">
        <f>IF($H355=0,"",VLOOKUP($G355,Data!$G$3:$BA$2935,24,FALSE))</f>
        <v/>
      </c>
      <c r="AF355" s="4" t="str">
        <f>IF($H355=0,"",VLOOKUP($G355,Data!$G$3:$BA$2935,25,FALSE))</f>
        <v/>
      </c>
      <c r="AG355" s="4" t="str">
        <f>IF($H355=0,"",VLOOKUP($G355,Data!$G$3:$BA$2935,26,FALSE))</f>
        <v/>
      </c>
      <c r="AH355" s="4" t="str">
        <f>IF($H355=0,"",VLOOKUP($G355,Data!$G$3:$BA$2935,27,FALSE))</f>
        <v/>
      </c>
      <c r="AI355" s="4" t="str">
        <f>IF($H355=0,"",VLOOKUP($G355,Data!$G$3:$BA$2935,28,FALSE))</f>
        <v/>
      </c>
      <c r="AJ355" s="4" t="str">
        <f>IF($H355=0,"",VLOOKUP($G355,Data!$G$3:$BA$2935,29,FALSE))</f>
        <v/>
      </c>
      <c r="AK355" s="4" t="str">
        <f>IF($H355=0,"",VLOOKUP($G355,Data!$G$3:$BA$2935,30,FALSE))</f>
        <v/>
      </c>
      <c r="AL355" s="4" t="str">
        <f>IF($H355=0,"",VLOOKUP($G355,Data!$G$3:$BA$2935,31,FALSE))</f>
        <v/>
      </c>
      <c r="AM355" s="4" t="str">
        <f>IF($H355=0,"",VLOOKUP($G355,Data!$G$3:$BA$2935,32,FALSE))</f>
        <v/>
      </c>
      <c r="AN355" s="4" t="str">
        <f>IF($H355=0,"",VLOOKUP($G355,Data!$G$3:$BA$2935,33,FALSE))</f>
        <v/>
      </c>
      <c r="AO355" s="4" t="str">
        <f>IF($H355=0,"",VLOOKUP($G355,Data!$G$3:$BA$2935,34,FALSE))</f>
        <v/>
      </c>
      <c r="AP355" s="4" t="str">
        <f>IF($H355=0,"",VLOOKUP($G355,Data!$G$3:$BA$2935,35,FALSE))</f>
        <v/>
      </c>
      <c r="AQ355" s="4" t="str">
        <f>IF($H355=0,"",VLOOKUP($G355,Data!$G$3:$BA$2935,36,FALSE))</f>
        <v/>
      </c>
      <c r="AR355" s="4" t="str">
        <f>IF($H355=0,"",VLOOKUP($G355,Data!$G$3:$BA$2935,37,FALSE))</f>
        <v/>
      </c>
      <c r="AS355" s="4" t="str">
        <f>IF($H355=0,"",VLOOKUP($G355,Data!$G$3:$BA$2935,38,FALSE))</f>
        <v/>
      </c>
      <c r="AT355" s="4" t="str">
        <f>IF($H355=0,"",VLOOKUP($G355,Data!$G$3:$BA$2935,39,FALSE))</f>
        <v/>
      </c>
    </row>
    <row r="356" spans="1:46" x14ac:dyDescent="0.25">
      <c r="A356" s="4">
        <f>PSSE!A358</f>
        <v>959381</v>
      </c>
      <c r="B356" s="4" t="str">
        <f>PSSE!B358</f>
        <v>DAKDOA</v>
      </c>
      <c r="C356" s="4">
        <f>PSSE!D358</f>
        <v>10.5</v>
      </c>
      <c r="D356" s="4">
        <f>PSSE!E358</f>
        <v>20</v>
      </c>
      <c r="E356" s="4" t="str">
        <f>PSSE!F358</f>
        <v>TD</v>
      </c>
      <c r="F356" s="4">
        <f>PSSE!G358</f>
        <v>1</v>
      </c>
      <c r="G356" s="4" t="str">
        <f t="shared" si="5"/>
        <v>GOV10.520TD1</v>
      </c>
      <c r="H356" s="4">
        <f>COUNTIF(Data!$G$3:$BA$2935,GOV!$G356)</f>
        <v>1</v>
      </c>
      <c r="I356" s="4" t="str">
        <f>IF($H356=0,"",VLOOKUP($G356,Data!$G$3:$BA$2935,2,FALSE))</f>
        <v>'HYGOV'</v>
      </c>
      <c r="J356" s="4">
        <f>PSSE!C358</f>
        <v>1</v>
      </c>
      <c r="K356" s="4">
        <f>IF($H356=0,"",VLOOKUP($G356,Data!$G$3:$BA$2935,4,FALSE))</f>
        <v>0.06</v>
      </c>
      <c r="L356" s="4">
        <f>IF($H356=0,"",VLOOKUP($G356,Data!$G$3:$BA$2935,5,FALSE))</f>
        <v>0.4</v>
      </c>
      <c r="M356" s="4">
        <f>IF($H356=0,"",VLOOKUP($G356,Data!$G$3:$BA$2935,6,FALSE))</f>
        <v>3</v>
      </c>
      <c r="N356" s="4">
        <f>IF($H356=0,"",VLOOKUP($G356,Data!$G$3:$BA$2935,7,FALSE))</f>
        <v>9.9000000000000005E-2</v>
      </c>
      <c r="O356" s="4">
        <f>IF($H356=0,"",VLOOKUP($G356,Data!$G$3:$BA$2935,8,FALSE))</f>
        <v>0.4</v>
      </c>
      <c r="P356" s="4">
        <f>IF($H356=0,"",VLOOKUP($G356,Data!$G$3:$BA$2935,9,FALSE))</f>
        <v>0.15</v>
      </c>
      <c r="Q356" s="4">
        <f>IF($H356=0,"",VLOOKUP($G356,Data!$G$3:$BA$2935,10,FALSE))</f>
        <v>1</v>
      </c>
      <c r="R356" s="4">
        <f>IF($H356=0,"",VLOOKUP($G356,Data!$G$3:$BA$2935,11,FALSE))</f>
        <v>0.1</v>
      </c>
      <c r="S356" s="4">
        <f>IF($H356=0,"",VLOOKUP($G356,Data!$G$3:$BA$2935,12,FALSE))</f>
        <v>1.35</v>
      </c>
      <c r="T356" s="4">
        <f>IF($H356=0,"",VLOOKUP($G356,Data!$G$3:$BA$2935,13,FALSE))</f>
        <v>1.4</v>
      </c>
      <c r="U356" s="4">
        <f>IF($H356=0,"",VLOOKUP($G356,Data!$G$3:$BA$2935,14,FALSE))</f>
        <v>0.1</v>
      </c>
      <c r="V356" s="4">
        <f>IF($H356=0,"",VLOOKUP($G356,Data!$G$3:$BA$2935,15,FALSE))</f>
        <v>0.1</v>
      </c>
      <c r="W356" s="4" t="str">
        <f>IF($H356=0,"",VLOOKUP($G356,Data!$G$3:$BA$2935,16,FALSE))</f>
        <v>/</v>
      </c>
      <c r="X356" s="4" t="str">
        <f>IF($H356=0,"",VLOOKUP($G356,Data!$G$3:$BA$2935,17,FALSE))</f>
        <v>/</v>
      </c>
      <c r="Y356" s="4" t="str">
        <f>IF($H356=0,"",VLOOKUP($G356,Data!$G$3:$BA$2935,18,FALSE))</f>
        <v/>
      </c>
      <c r="Z356" s="4" t="str">
        <f>IF($H356=0,"",VLOOKUP($G356,Data!$G$3:$BA$2935,19,FALSE))</f>
        <v/>
      </c>
      <c r="AA356" s="4" t="str">
        <f>IF($H356=0,"",VLOOKUP($G356,Data!$G$3:$BA$2935,20,FALSE))</f>
        <v/>
      </c>
      <c r="AB356" s="4" t="str">
        <f>IF($H356=0,"",VLOOKUP($G356,Data!$G$3:$BA$2935,21,FALSE))</f>
        <v/>
      </c>
      <c r="AC356" s="4" t="str">
        <f>IF($H356=0,"",VLOOKUP($G356,Data!$G$3:$BA$2935,22,FALSE))</f>
        <v/>
      </c>
      <c r="AD356" s="4" t="str">
        <f>IF($H356=0,"",VLOOKUP($G356,Data!$G$3:$BA$2935,23,FALSE))</f>
        <v/>
      </c>
      <c r="AE356" s="4" t="str">
        <f>IF($H356=0,"",VLOOKUP($G356,Data!$G$3:$BA$2935,24,FALSE))</f>
        <v/>
      </c>
      <c r="AF356" s="4" t="str">
        <f>IF($H356=0,"",VLOOKUP($G356,Data!$G$3:$BA$2935,25,FALSE))</f>
        <v/>
      </c>
      <c r="AG356" s="4" t="str">
        <f>IF($H356=0,"",VLOOKUP($G356,Data!$G$3:$BA$2935,26,FALSE))</f>
        <v/>
      </c>
      <c r="AH356" s="4" t="str">
        <f>IF($H356=0,"",VLOOKUP($G356,Data!$G$3:$BA$2935,27,FALSE))</f>
        <v/>
      </c>
      <c r="AI356" s="4" t="str">
        <f>IF($H356=0,"",VLOOKUP($G356,Data!$G$3:$BA$2935,28,FALSE))</f>
        <v/>
      </c>
      <c r="AJ356" s="4" t="str">
        <f>IF($H356=0,"",VLOOKUP($G356,Data!$G$3:$BA$2935,29,FALSE))</f>
        <v/>
      </c>
      <c r="AK356" s="4" t="str">
        <f>IF($H356=0,"",VLOOKUP($G356,Data!$G$3:$BA$2935,30,FALSE))</f>
        <v/>
      </c>
      <c r="AL356" s="4" t="str">
        <f>IF($H356=0,"",VLOOKUP($G356,Data!$G$3:$BA$2935,31,FALSE))</f>
        <v/>
      </c>
      <c r="AM356" s="4" t="str">
        <f>IF($H356=0,"",VLOOKUP($G356,Data!$G$3:$BA$2935,32,FALSE))</f>
        <v/>
      </c>
      <c r="AN356" s="4" t="str">
        <f>IF($H356=0,"",VLOOKUP($G356,Data!$G$3:$BA$2935,33,FALSE))</f>
        <v/>
      </c>
      <c r="AO356" s="4" t="str">
        <f>IF($H356=0,"",VLOOKUP($G356,Data!$G$3:$BA$2935,34,FALSE))</f>
        <v/>
      </c>
      <c r="AP356" s="4" t="str">
        <f>IF($H356=0,"",VLOOKUP($G356,Data!$G$3:$BA$2935,35,FALSE))</f>
        <v/>
      </c>
      <c r="AQ356" s="4" t="str">
        <f>IF($H356=0,"",VLOOKUP($G356,Data!$G$3:$BA$2935,36,FALSE))</f>
        <v/>
      </c>
      <c r="AR356" s="4" t="str">
        <f>IF($H356=0,"",VLOOKUP($G356,Data!$G$3:$BA$2935,37,FALSE))</f>
        <v/>
      </c>
      <c r="AS356" s="4" t="str">
        <f>IF($H356=0,"",VLOOKUP($G356,Data!$G$3:$BA$2935,38,FALSE))</f>
        <v/>
      </c>
      <c r="AT356" s="4" t="str">
        <f>IF($H356=0,"",VLOOKUP($G356,Data!$G$3:$BA$2935,39,FALSE))</f>
        <v/>
      </c>
    </row>
    <row r="357" spans="1:46" x14ac:dyDescent="0.25">
      <c r="A357" s="4">
        <f>PSSE!A359</f>
        <v>959391</v>
      </c>
      <c r="B357" s="4" t="str">
        <f>PSSE!B359</f>
        <v>DAKMI1_H1</v>
      </c>
      <c r="C357" s="4">
        <f>PSSE!D359</f>
        <v>13.8</v>
      </c>
      <c r="D357" s="4">
        <f>PSSE!E359</f>
        <v>55</v>
      </c>
      <c r="E357" s="4" t="str">
        <f>PSSE!F359</f>
        <v>TD</v>
      </c>
      <c r="F357" s="4">
        <f>PSSE!G359</f>
        <v>1</v>
      </c>
      <c r="G357" s="4" t="str">
        <f t="shared" si="5"/>
        <v>GOV13.855TD1</v>
      </c>
      <c r="H357" s="4">
        <f>COUNTIF(Data!$G$3:$BA$2935,GOV!$G357)</f>
        <v>1</v>
      </c>
      <c r="I357" s="4" t="str">
        <f>IF($H357=0,"",VLOOKUP($G357,Data!$G$3:$BA$2935,2,FALSE))</f>
        <v>'HYGOV'</v>
      </c>
      <c r="J357" s="4">
        <f>PSSE!C359</f>
        <v>1</v>
      </c>
      <c r="K357" s="4">
        <f>IF($H357=0,"",VLOOKUP($G357,Data!$G$3:$BA$2935,4,FALSE))</f>
        <v>0.06</v>
      </c>
      <c r="L357" s="4">
        <f>IF($H357=0,"",VLOOKUP($G357,Data!$G$3:$BA$2935,5,FALSE))</f>
        <v>0.4</v>
      </c>
      <c r="M357" s="4">
        <f>IF($H357=0,"",VLOOKUP($G357,Data!$G$3:$BA$2935,6,FALSE))</f>
        <v>3</v>
      </c>
      <c r="N357" s="4">
        <f>IF($H357=0,"",VLOOKUP($G357,Data!$G$3:$BA$2935,7,FALSE))</f>
        <v>9.9000000000000005E-2</v>
      </c>
      <c r="O357" s="4">
        <f>IF($H357=0,"",VLOOKUP($G357,Data!$G$3:$BA$2935,8,FALSE))</f>
        <v>0.4</v>
      </c>
      <c r="P357" s="4">
        <f>IF($H357=0,"",VLOOKUP($G357,Data!$G$3:$BA$2935,9,FALSE))</f>
        <v>0.15</v>
      </c>
      <c r="Q357" s="4">
        <f>IF($H357=0,"",VLOOKUP($G357,Data!$G$3:$BA$2935,10,FALSE))</f>
        <v>1</v>
      </c>
      <c r="R357" s="4">
        <f>IF($H357=0,"",VLOOKUP($G357,Data!$G$3:$BA$2935,11,FALSE))</f>
        <v>0.1</v>
      </c>
      <c r="S357" s="4">
        <f>IF($H357=0,"",VLOOKUP($G357,Data!$G$3:$BA$2935,12,FALSE))</f>
        <v>1.35</v>
      </c>
      <c r="T357" s="4">
        <f>IF($H357=0,"",VLOOKUP($G357,Data!$G$3:$BA$2935,13,FALSE))</f>
        <v>1.4</v>
      </c>
      <c r="U357" s="4">
        <f>IF($H357=0,"",VLOOKUP($G357,Data!$G$3:$BA$2935,14,FALSE))</f>
        <v>0.1</v>
      </c>
      <c r="V357" s="4">
        <f>IF($H357=0,"",VLOOKUP($G357,Data!$G$3:$BA$2935,15,FALSE))</f>
        <v>0.1</v>
      </c>
      <c r="W357" s="4" t="str">
        <f>IF($H357=0,"",VLOOKUP($G357,Data!$G$3:$BA$2935,16,FALSE))</f>
        <v>/</v>
      </c>
      <c r="X357" s="4" t="str">
        <f>IF($H357=0,"",VLOOKUP($G357,Data!$G$3:$BA$2935,17,FALSE))</f>
        <v>/</v>
      </c>
      <c r="Y357" s="4" t="str">
        <f>IF($H357=0,"",VLOOKUP($G357,Data!$G$3:$BA$2935,18,FALSE))</f>
        <v/>
      </c>
      <c r="Z357" s="4" t="str">
        <f>IF($H357=0,"",VLOOKUP($G357,Data!$G$3:$BA$2935,19,FALSE))</f>
        <v/>
      </c>
      <c r="AA357" s="4" t="str">
        <f>IF($H357=0,"",VLOOKUP($G357,Data!$G$3:$BA$2935,20,FALSE))</f>
        <v/>
      </c>
      <c r="AB357" s="4" t="str">
        <f>IF($H357=0,"",VLOOKUP($G357,Data!$G$3:$BA$2935,21,FALSE))</f>
        <v/>
      </c>
      <c r="AC357" s="4" t="str">
        <f>IF($H357=0,"",VLOOKUP($G357,Data!$G$3:$BA$2935,22,FALSE))</f>
        <v/>
      </c>
      <c r="AD357" s="4" t="str">
        <f>IF($H357=0,"",VLOOKUP($G357,Data!$G$3:$BA$2935,23,FALSE))</f>
        <v/>
      </c>
      <c r="AE357" s="4" t="str">
        <f>IF($H357=0,"",VLOOKUP($G357,Data!$G$3:$BA$2935,24,FALSE))</f>
        <v/>
      </c>
      <c r="AF357" s="4" t="str">
        <f>IF($H357=0,"",VLOOKUP($G357,Data!$G$3:$BA$2935,25,FALSE))</f>
        <v/>
      </c>
      <c r="AG357" s="4" t="str">
        <f>IF($H357=0,"",VLOOKUP($G357,Data!$G$3:$BA$2935,26,FALSE))</f>
        <v/>
      </c>
      <c r="AH357" s="4" t="str">
        <f>IF($H357=0,"",VLOOKUP($G357,Data!$G$3:$BA$2935,27,FALSE))</f>
        <v/>
      </c>
      <c r="AI357" s="4" t="str">
        <f>IF($H357=0,"",VLOOKUP($G357,Data!$G$3:$BA$2935,28,FALSE))</f>
        <v/>
      </c>
      <c r="AJ357" s="4" t="str">
        <f>IF($H357=0,"",VLOOKUP($G357,Data!$G$3:$BA$2935,29,FALSE))</f>
        <v/>
      </c>
      <c r="AK357" s="4" t="str">
        <f>IF($H357=0,"",VLOOKUP($G357,Data!$G$3:$BA$2935,30,FALSE))</f>
        <v/>
      </c>
      <c r="AL357" s="4" t="str">
        <f>IF($H357=0,"",VLOOKUP($G357,Data!$G$3:$BA$2935,31,FALSE))</f>
        <v/>
      </c>
      <c r="AM357" s="4" t="str">
        <f>IF($H357=0,"",VLOOKUP($G357,Data!$G$3:$BA$2935,32,FALSE))</f>
        <v/>
      </c>
      <c r="AN357" s="4" t="str">
        <f>IF($H357=0,"",VLOOKUP($G357,Data!$G$3:$BA$2935,33,FALSE))</f>
        <v/>
      </c>
      <c r="AO357" s="4" t="str">
        <f>IF($H357=0,"",VLOOKUP($G357,Data!$G$3:$BA$2935,34,FALSE))</f>
        <v/>
      </c>
      <c r="AP357" s="4" t="str">
        <f>IF($H357=0,"",VLOOKUP($G357,Data!$G$3:$BA$2935,35,FALSE))</f>
        <v/>
      </c>
      <c r="AQ357" s="4" t="str">
        <f>IF($H357=0,"",VLOOKUP($G357,Data!$G$3:$BA$2935,36,FALSE))</f>
        <v/>
      </c>
      <c r="AR357" s="4" t="str">
        <f>IF($H357=0,"",VLOOKUP($G357,Data!$G$3:$BA$2935,37,FALSE))</f>
        <v/>
      </c>
      <c r="AS357" s="4" t="str">
        <f>IF($H357=0,"",VLOOKUP($G357,Data!$G$3:$BA$2935,38,FALSE))</f>
        <v/>
      </c>
      <c r="AT357" s="4" t="str">
        <f>IF($H357=0,"",VLOOKUP($G357,Data!$G$3:$BA$2935,39,FALSE))</f>
        <v/>
      </c>
    </row>
    <row r="358" spans="1:46" x14ac:dyDescent="0.25">
      <c r="A358" s="4">
        <f>PSSE!A360</f>
        <v>960011</v>
      </c>
      <c r="B358" s="4" t="str">
        <f>PSSE!B360</f>
        <v>YALI_H1</v>
      </c>
      <c r="C358" s="4">
        <f>PSSE!D360</f>
        <v>15.8</v>
      </c>
      <c r="D358" s="4">
        <f>PSSE!E360</f>
        <v>180</v>
      </c>
      <c r="E358" s="4" t="str">
        <f>PSSE!F360</f>
        <v>TD</v>
      </c>
      <c r="F358" s="4">
        <f>PSSE!G360</f>
        <v>1</v>
      </c>
      <c r="G358" s="4" t="str">
        <f t="shared" si="5"/>
        <v>GOV15.8180TD1</v>
      </c>
      <c r="H358" s="4">
        <f>COUNTIF(Data!$G$3:$BA$2935,GOV!$G358)</f>
        <v>1</v>
      </c>
      <c r="I358" s="4" t="str">
        <f>IF($H358=0,"",VLOOKUP($G358,Data!$G$3:$BA$2935,2,FALSE))</f>
        <v>'HYGOV'</v>
      </c>
      <c r="J358" s="4">
        <f>PSSE!C360</f>
        <v>1</v>
      </c>
      <c r="K358" s="4">
        <f>IF($H358=0,"",VLOOKUP($G358,Data!$G$3:$BA$2935,4,FALSE))</f>
        <v>0.03</v>
      </c>
      <c r="L358" s="4">
        <f>IF($H358=0,"",VLOOKUP($G358,Data!$G$3:$BA$2935,5,FALSE))</f>
        <v>0.18</v>
      </c>
      <c r="M358" s="4">
        <f>IF($H358=0,"",VLOOKUP($G358,Data!$G$3:$BA$2935,6,FALSE))</f>
        <v>6.64</v>
      </c>
      <c r="N358" s="4">
        <f>IF($H358=0,"",VLOOKUP($G358,Data!$G$3:$BA$2935,7,FALSE))</f>
        <v>0.05</v>
      </c>
      <c r="O358" s="4">
        <f>IF($H358=0,"",VLOOKUP($G358,Data!$G$3:$BA$2935,8,FALSE))</f>
        <v>0.5</v>
      </c>
      <c r="P358" s="4">
        <f>IF($H358=0,"",VLOOKUP($G358,Data!$G$3:$BA$2935,9,FALSE))</f>
        <v>0.15</v>
      </c>
      <c r="Q358" s="4">
        <f>IF($H358=0,"",VLOOKUP($G358,Data!$G$3:$BA$2935,10,FALSE))</f>
        <v>1</v>
      </c>
      <c r="R358" s="4">
        <f>IF($H358=0,"",VLOOKUP($G358,Data!$G$3:$BA$2935,11,FALSE))</f>
        <v>0</v>
      </c>
      <c r="S358" s="4">
        <f>IF($H358=0,"",VLOOKUP($G358,Data!$G$3:$BA$2935,12,FALSE))</f>
        <v>1.66</v>
      </c>
      <c r="T358" s="4">
        <f>IF($H358=0,"",VLOOKUP($G358,Data!$G$3:$BA$2935,13,FALSE))</f>
        <v>1.41</v>
      </c>
      <c r="U358" s="4">
        <f>IF($H358=0,"",VLOOKUP($G358,Data!$G$3:$BA$2935,14,FALSE))</f>
        <v>0.499</v>
      </c>
      <c r="V358" s="4">
        <f>IF($H358=0,"",VLOOKUP($G358,Data!$G$3:$BA$2935,15,FALSE))</f>
        <v>0.06</v>
      </c>
      <c r="W358" s="4" t="str">
        <f>IF($H358=0,"",VLOOKUP($G358,Data!$G$3:$BA$2935,16,FALSE))</f>
        <v>/</v>
      </c>
      <c r="X358" s="4" t="str">
        <f>IF($H358=0,"",VLOOKUP($G358,Data!$G$3:$BA$2935,17,FALSE))</f>
        <v>/</v>
      </c>
      <c r="Y358" s="4" t="str">
        <f>IF($H358=0,"",VLOOKUP($G358,Data!$G$3:$BA$2935,18,FALSE))</f>
        <v/>
      </c>
      <c r="Z358" s="4" t="str">
        <f>IF($H358=0,"",VLOOKUP($G358,Data!$G$3:$BA$2935,19,FALSE))</f>
        <v/>
      </c>
      <c r="AA358" s="4" t="str">
        <f>IF($H358=0,"",VLOOKUP($G358,Data!$G$3:$BA$2935,20,FALSE))</f>
        <v/>
      </c>
      <c r="AB358" s="4" t="str">
        <f>IF($H358=0,"",VLOOKUP($G358,Data!$G$3:$BA$2935,21,FALSE))</f>
        <v/>
      </c>
      <c r="AC358" s="4" t="str">
        <f>IF($H358=0,"",VLOOKUP($G358,Data!$G$3:$BA$2935,22,FALSE))</f>
        <v/>
      </c>
      <c r="AD358" s="4" t="str">
        <f>IF($H358=0,"",VLOOKUP($G358,Data!$G$3:$BA$2935,23,FALSE))</f>
        <v/>
      </c>
      <c r="AE358" s="4" t="str">
        <f>IF($H358=0,"",VLOOKUP($G358,Data!$G$3:$BA$2935,24,FALSE))</f>
        <v/>
      </c>
      <c r="AF358" s="4" t="str">
        <f>IF($H358=0,"",VLOOKUP($G358,Data!$G$3:$BA$2935,25,FALSE))</f>
        <v/>
      </c>
      <c r="AG358" s="4" t="str">
        <f>IF($H358=0,"",VLOOKUP($G358,Data!$G$3:$BA$2935,26,FALSE))</f>
        <v/>
      </c>
      <c r="AH358" s="4" t="str">
        <f>IF($H358=0,"",VLOOKUP($G358,Data!$G$3:$BA$2935,27,FALSE))</f>
        <v/>
      </c>
      <c r="AI358" s="4" t="str">
        <f>IF($H358=0,"",VLOOKUP($G358,Data!$G$3:$BA$2935,28,FALSE))</f>
        <v/>
      </c>
      <c r="AJ358" s="4" t="str">
        <f>IF($H358=0,"",VLOOKUP($G358,Data!$G$3:$BA$2935,29,FALSE))</f>
        <v/>
      </c>
      <c r="AK358" s="4" t="str">
        <f>IF($H358=0,"",VLOOKUP($G358,Data!$G$3:$BA$2935,30,FALSE))</f>
        <v/>
      </c>
      <c r="AL358" s="4" t="str">
        <f>IF($H358=0,"",VLOOKUP($G358,Data!$G$3:$BA$2935,31,FALSE))</f>
        <v/>
      </c>
      <c r="AM358" s="4" t="str">
        <f>IF($H358=0,"",VLOOKUP($G358,Data!$G$3:$BA$2935,32,FALSE))</f>
        <v/>
      </c>
      <c r="AN358" s="4" t="str">
        <f>IF($H358=0,"",VLOOKUP($G358,Data!$G$3:$BA$2935,33,FALSE))</f>
        <v/>
      </c>
      <c r="AO358" s="4" t="str">
        <f>IF($H358=0,"",VLOOKUP($G358,Data!$G$3:$BA$2935,34,FALSE))</f>
        <v/>
      </c>
      <c r="AP358" s="4" t="str">
        <f>IF($H358=0,"",VLOOKUP($G358,Data!$G$3:$BA$2935,35,FALSE))</f>
        <v/>
      </c>
      <c r="AQ358" s="4" t="str">
        <f>IF($H358=0,"",VLOOKUP($G358,Data!$G$3:$BA$2935,36,FALSE))</f>
        <v/>
      </c>
      <c r="AR358" s="4" t="str">
        <f>IF($H358=0,"",VLOOKUP($G358,Data!$G$3:$BA$2935,37,FALSE))</f>
        <v/>
      </c>
      <c r="AS358" s="4" t="str">
        <f>IF($H358=0,"",VLOOKUP($G358,Data!$G$3:$BA$2935,38,FALSE))</f>
        <v/>
      </c>
      <c r="AT358" s="4" t="str">
        <f>IF($H358=0,"",VLOOKUP($G358,Data!$G$3:$BA$2935,39,FALSE))</f>
        <v/>
      </c>
    </row>
    <row r="359" spans="1:46" x14ac:dyDescent="0.25">
      <c r="A359" s="4">
        <f>PSSE!A361</f>
        <v>960012</v>
      </c>
      <c r="B359" s="4" t="str">
        <f>PSSE!B361</f>
        <v>YALI_H2</v>
      </c>
      <c r="C359" s="4">
        <f>PSSE!D361</f>
        <v>15.8</v>
      </c>
      <c r="D359" s="4">
        <f>PSSE!E361</f>
        <v>180</v>
      </c>
      <c r="E359" s="4" t="str">
        <f>PSSE!F361</f>
        <v>TD</v>
      </c>
      <c r="F359" s="4">
        <f>PSSE!G361</f>
        <v>1</v>
      </c>
      <c r="G359" s="4" t="str">
        <f t="shared" si="5"/>
        <v>GOV15.8180TD1</v>
      </c>
      <c r="H359" s="4">
        <f>COUNTIF(Data!$G$3:$BA$2935,GOV!$G359)</f>
        <v>1</v>
      </c>
      <c r="I359" s="4" t="str">
        <f>IF($H359=0,"",VLOOKUP($G359,Data!$G$3:$BA$2935,2,FALSE))</f>
        <v>'HYGOV'</v>
      </c>
      <c r="J359" s="4">
        <f>PSSE!C361</f>
        <v>1</v>
      </c>
      <c r="K359" s="4">
        <f>IF($H359=0,"",VLOOKUP($G359,Data!$G$3:$BA$2935,4,FALSE))</f>
        <v>0.03</v>
      </c>
      <c r="L359" s="4">
        <f>IF($H359=0,"",VLOOKUP($G359,Data!$G$3:$BA$2935,5,FALSE))</f>
        <v>0.18</v>
      </c>
      <c r="M359" s="4">
        <f>IF($H359=0,"",VLOOKUP($G359,Data!$G$3:$BA$2935,6,FALSE))</f>
        <v>6.64</v>
      </c>
      <c r="N359" s="4">
        <f>IF($H359=0,"",VLOOKUP($G359,Data!$G$3:$BA$2935,7,FALSE))</f>
        <v>0.05</v>
      </c>
      <c r="O359" s="4">
        <f>IF($H359=0,"",VLOOKUP($G359,Data!$G$3:$BA$2935,8,FALSE))</f>
        <v>0.5</v>
      </c>
      <c r="P359" s="4">
        <f>IF($H359=0,"",VLOOKUP($G359,Data!$G$3:$BA$2935,9,FALSE))</f>
        <v>0.15</v>
      </c>
      <c r="Q359" s="4">
        <f>IF($H359=0,"",VLOOKUP($G359,Data!$G$3:$BA$2935,10,FALSE))</f>
        <v>1</v>
      </c>
      <c r="R359" s="4">
        <f>IF($H359=0,"",VLOOKUP($G359,Data!$G$3:$BA$2935,11,FALSE))</f>
        <v>0</v>
      </c>
      <c r="S359" s="4">
        <f>IF($H359=0,"",VLOOKUP($G359,Data!$G$3:$BA$2935,12,FALSE))</f>
        <v>1.66</v>
      </c>
      <c r="T359" s="4">
        <f>IF($H359=0,"",VLOOKUP($G359,Data!$G$3:$BA$2935,13,FALSE))</f>
        <v>1.41</v>
      </c>
      <c r="U359" s="4">
        <f>IF($H359=0,"",VLOOKUP($G359,Data!$G$3:$BA$2935,14,FALSE))</f>
        <v>0.499</v>
      </c>
      <c r="V359" s="4">
        <f>IF($H359=0,"",VLOOKUP($G359,Data!$G$3:$BA$2935,15,FALSE))</f>
        <v>0.06</v>
      </c>
      <c r="W359" s="4" t="str">
        <f>IF($H359=0,"",VLOOKUP($G359,Data!$G$3:$BA$2935,16,FALSE))</f>
        <v>/</v>
      </c>
      <c r="X359" s="4" t="str">
        <f>IF($H359=0,"",VLOOKUP($G359,Data!$G$3:$BA$2935,17,FALSE))</f>
        <v>/</v>
      </c>
      <c r="Y359" s="4" t="str">
        <f>IF($H359=0,"",VLOOKUP($G359,Data!$G$3:$BA$2935,18,FALSE))</f>
        <v/>
      </c>
      <c r="Z359" s="4" t="str">
        <f>IF($H359=0,"",VLOOKUP($G359,Data!$G$3:$BA$2935,19,FALSE))</f>
        <v/>
      </c>
      <c r="AA359" s="4" t="str">
        <f>IF($H359=0,"",VLOOKUP($G359,Data!$G$3:$BA$2935,20,FALSE))</f>
        <v/>
      </c>
      <c r="AB359" s="4" t="str">
        <f>IF($H359=0,"",VLOOKUP($G359,Data!$G$3:$BA$2935,21,FALSE))</f>
        <v/>
      </c>
      <c r="AC359" s="4" t="str">
        <f>IF($H359=0,"",VLOOKUP($G359,Data!$G$3:$BA$2935,22,FALSE))</f>
        <v/>
      </c>
      <c r="AD359" s="4" t="str">
        <f>IF($H359=0,"",VLOOKUP($G359,Data!$G$3:$BA$2935,23,FALSE))</f>
        <v/>
      </c>
      <c r="AE359" s="4" t="str">
        <f>IF($H359=0,"",VLOOKUP($G359,Data!$G$3:$BA$2935,24,FALSE))</f>
        <v/>
      </c>
      <c r="AF359" s="4" t="str">
        <f>IF($H359=0,"",VLOOKUP($G359,Data!$G$3:$BA$2935,25,FALSE))</f>
        <v/>
      </c>
      <c r="AG359" s="4" t="str">
        <f>IF($H359=0,"",VLOOKUP($G359,Data!$G$3:$BA$2935,26,FALSE))</f>
        <v/>
      </c>
      <c r="AH359" s="4" t="str">
        <f>IF($H359=0,"",VLOOKUP($G359,Data!$G$3:$BA$2935,27,FALSE))</f>
        <v/>
      </c>
      <c r="AI359" s="4" t="str">
        <f>IF($H359=0,"",VLOOKUP($G359,Data!$G$3:$BA$2935,28,FALSE))</f>
        <v/>
      </c>
      <c r="AJ359" s="4" t="str">
        <f>IF($H359=0,"",VLOOKUP($G359,Data!$G$3:$BA$2935,29,FALSE))</f>
        <v/>
      </c>
      <c r="AK359" s="4" t="str">
        <f>IF($H359=0,"",VLOOKUP($G359,Data!$G$3:$BA$2935,30,FALSE))</f>
        <v/>
      </c>
      <c r="AL359" s="4" t="str">
        <f>IF($H359=0,"",VLOOKUP($G359,Data!$G$3:$BA$2935,31,FALSE))</f>
        <v/>
      </c>
      <c r="AM359" s="4" t="str">
        <f>IF($H359=0,"",VLOOKUP($G359,Data!$G$3:$BA$2935,32,FALSE))</f>
        <v/>
      </c>
      <c r="AN359" s="4" t="str">
        <f>IF($H359=0,"",VLOOKUP($G359,Data!$G$3:$BA$2935,33,FALSE))</f>
        <v/>
      </c>
      <c r="AO359" s="4" t="str">
        <f>IF($H359=0,"",VLOOKUP($G359,Data!$G$3:$BA$2935,34,FALSE))</f>
        <v/>
      </c>
      <c r="AP359" s="4" t="str">
        <f>IF($H359=0,"",VLOOKUP($G359,Data!$G$3:$BA$2935,35,FALSE))</f>
        <v/>
      </c>
      <c r="AQ359" s="4" t="str">
        <f>IF($H359=0,"",VLOOKUP($G359,Data!$G$3:$BA$2935,36,FALSE))</f>
        <v/>
      </c>
      <c r="AR359" s="4" t="str">
        <f>IF($H359=0,"",VLOOKUP($G359,Data!$G$3:$BA$2935,37,FALSE))</f>
        <v/>
      </c>
      <c r="AS359" s="4" t="str">
        <f>IF($H359=0,"",VLOOKUP($G359,Data!$G$3:$BA$2935,38,FALSE))</f>
        <v/>
      </c>
      <c r="AT359" s="4" t="str">
        <f>IF($H359=0,"",VLOOKUP($G359,Data!$G$3:$BA$2935,39,FALSE))</f>
        <v/>
      </c>
    </row>
    <row r="360" spans="1:46" x14ac:dyDescent="0.25">
      <c r="A360" s="4">
        <f>PSSE!A362</f>
        <v>960013</v>
      </c>
      <c r="B360" s="4" t="str">
        <f>PSSE!B362</f>
        <v>YALI_H3</v>
      </c>
      <c r="C360" s="4">
        <f>PSSE!D362</f>
        <v>15.8</v>
      </c>
      <c r="D360" s="4">
        <f>PSSE!E362</f>
        <v>180</v>
      </c>
      <c r="E360" s="4" t="str">
        <f>PSSE!F362</f>
        <v>TD</v>
      </c>
      <c r="F360" s="4">
        <f>PSSE!G362</f>
        <v>1</v>
      </c>
      <c r="G360" s="4" t="str">
        <f t="shared" si="5"/>
        <v>GOV15.8180TD1</v>
      </c>
      <c r="H360" s="4">
        <f>COUNTIF(Data!$G$3:$BA$2935,GOV!$G360)</f>
        <v>1</v>
      </c>
      <c r="I360" s="4" t="str">
        <f>IF($H360=0,"",VLOOKUP($G360,Data!$G$3:$BA$2935,2,FALSE))</f>
        <v>'HYGOV'</v>
      </c>
      <c r="J360" s="4">
        <f>PSSE!C362</f>
        <v>1</v>
      </c>
      <c r="K360" s="4">
        <f>IF($H360=0,"",VLOOKUP($G360,Data!$G$3:$BA$2935,4,FALSE))</f>
        <v>0.03</v>
      </c>
      <c r="L360" s="4">
        <f>IF($H360=0,"",VLOOKUP($G360,Data!$G$3:$BA$2935,5,FALSE))</f>
        <v>0.18</v>
      </c>
      <c r="M360" s="4">
        <f>IF($H360=0,"",VLOOKUP($G360,Data!$G$3:$BA$2935,6,FALSE))</f>
        <v>6.64</v>
      </c>
      <c r="N360" s="4">
        <f>IF($H360=0,"",VLOOKUP($G360,Data!$G$3:$BA$2935,7,FALSE))</f>
        <v>0.05</v>
      </c>
      <c r="O360" s="4">
        <f>IF($H360=0,"",VLOOKUP($G360,Data!$G$3:$BA$2935,8,FALSE))</f>
        <v>0.5</v>
      </c>
      <c r="P360" s="4">
        <f>IF($H360=0,"",VLOOKUP($G360,Data!$G$3:$BA$2935,9,FALSE))</f>
        <v>0.15</v>
      </c>
      <c r="Q360" s="4">
        <f>IF($H360=0,"",VLOOKUP($G360,Data!$G$3:$BA$2935,10,FALSE))</f>
        <v>1</v>
      </c>
      <c r="R360" s="4">
        <f>IF($H360=0,"",VLOOKUP($G360,Data!$G$3:$BA$2935,11,FALSE))</f>
        <v>0</v>
      </c>
      <c r="S360" s="4">
        <f>IF($H360=0,"",VLOOKUP($G360,Data!$G$3:$BA$2935,12,FALSE))</f>
        <v>1.66</v>
      </c>
      <c r="T360" s="4">
        <f>IF($H360=0,"",VLOOKUP($G360,Data!$G$3:$BA$2935,13,FALSE))</f>
        <v>1.41</v>
      </c>
      <c r="U360" s="4">
        <f>IF($H360=0,"",VLOOKUP($G360,Data!$G$3:$BA$2935,14,FALSE))</f>
        <v>0.499</v>
      </c>
      <c r="V360" s="4">
        <f>IF($H360=0,"",VLOOKUP($G360,Data!$G$3:$BA$2935,15,FALSE))</f>
        <v>0.06</v>
      </c>
      <c r="W360" s="4" t="str">
        <f>IF($H360=0,"",VLOOKUP($G360,Data!$G$3:$BA$2935,16,FALSE))</f>
        <v>/</v>
      </c>
      <c r="X360" s="4" t="str">
        <f>IF($H360=0,"",VLOOKUP($G360,Data!$G$3:$BA$2935,17,FALSE))</f>
        <v>/</v>
      </c>
      <c r="Y360" s="4" t="str">
        <f>IF($H360=0,"",VLOOKUP($G360,Data!$G$3:$BA$2935,18,FALSE))</f>
        <v/>
      </c>
      <c r="Z360" s="4" t="str">
        <f>IF($H360=0,"",VLOOKUP($G360,Data!$G$3:$BA$2935,19,FALSE))</f>
        <v/>
      </c>
      <c r="AA360" s="4" t="str">
        <f>IF($H360=0,"",VLOOKUP($G360,Data!$G$3:$BA$2935,20,FALSE))</f>
        <v/>
      </c>
      <c r="AB360" s="4" t="str">
        <f>IF($H360=0,"",VLOOKUP($G360,Data!$G$3:$BA$2935,21,FALSE))</f>
        <v/>
      </c>
      <c r="AC360" s="4" t="str">
        <f>IF($H360=0,"",VLOOKUP($G360,Data!$G$3:$BA$2935,22,FALSE))</f>
        <v/>
      </c>
      <c r="AD360" s="4" t="str">
        <f>IF($H360=0,"",VLOOKUP($G360,Data!$G$3:$BA$2935,23,FALSE))</f>
        <v/>
      </c>
      <c r="AE360" s="4" t="str">
        <f>IF($H360=0,"",VLOOKUP($G360,Data!$G$3:$BA$2935,24,FALSE))</f>
        <v/>
      </c>
      <c r="AF360" s="4" t="str">
        <f>IF($H360=0,"",VLOOKUP($G360,Data!$G$3:$BA$2935,25,FALSE))</f>
        <v/>
      </c>
      <c r="AG360" s="4" t="str">
        <f>IF($H360=0,"",VLOOKUP($G360,Data!$G$3:$BA$2935,26,FALSE))</f>
        <v/>
      </c>
      <c r="AH360" s="4" t="str">
        <f>IF($H360=0,"",VLOOKUP($G360,Data!$G$3:$BA$2935,27,FALSE))</f>
        <v/>
      </c>
      <c r="AI360" s="4" t="str">
        <f>IF($H360=0,"",VLOOKUP($G360,Data!$G$3:$BA$2935,28,FALSE))</f>
        <v/>
      </c>
      <c r="AJ360" s="4" t="str">
        <f>IF($H360=0,"",VLOOKUP($G360,Data!$G$3:$BA$2935,29,FALSE))</f>
        <v/>
      </c>
      <c r="AK360" s="4" t="str">
        <f>IF($H360=0,"",VLOOKUP($G360,Data!$G$3:$BA$2935,30,FALSE))</f>
        <v/>
      </c>
      <c r="AL360" s="4" t="str">
        <f>IF($H360=0,"",VLOOKUP($G360,Data!$G$3:$BA$2935,31,FALSE))</f>
        <v/>
      </c>
      <c r="AM360" s="4" t="str">
        <f>IF($H360=0,"",VLOOKUP($G360,Data!$G$3:$BA$2935,32,FALSE))</f>
        <v/>
      </c>
      <c r="AN360" s="4" t="str">
        <f>IF($H360=0,"",VLOOKUP($G360,Data!$G$3:$BA$2935,33,FALSE))</f>
        <v/>
      </c>
      <c r="AO360" s="4" t="str">
        <f>IF($H360=0,"",VLOOKUP($G360,Data!$G$3:$BA$2935,34,FALSE))</f>
        <v/>
      </c>
      <c r="AP360" s="4" t="str">
        <f>IF($H360=0,"",VLOOKUP($G360,Data!$G$3:$BA$2935,35,FALSE))</f>
        <v/>
      </c>
      <c r="AQ360" s="4" t="str">
        <f>IF($H360=0,"",VLOOKUP($G360,Data!$G$3:$BA$2935,36,FALSE))</f>
        <v/>
      </c>
      <c r="AR360" s="4" t="str">
        <f>IF($H360=0,"",VLOOKUP($G360,Data!$G$3:$BA$2935,37,FALSE))</f>
        <v/>
      </c>
      <c r="AS360" s="4" t="str">
        <f>IF($H360=0,"",VLOOKUP($G360,Data!$G$3:$BA$2935,38,FALSE))</f>
        <v/>
      </c>
      <c r="AT360" s="4" t="str">
        <f>IF($H360=0,"",VLOOKUP($G360,Data!$G$3:$BA$2935,39,FALSE))</f>
        <v/>
      </c>
    </row>
    <row r="361" spans="1:46" x14ac:dyDescent="0.25">
      <c r="A361" s="4">
        <f>PSSE!A363</f>
        <v>960014</v>
      </c>
      <c r="B361" s="4" t="str">
        <f>PSSE!B363</f>
        <v>YALI_H4</v>
      </c>
      <c r="C361" s="4">
        <f>PSSE!D363</f>
        <v>15.8</v>
      </c>
      <c r="D361" s="4">
        <f>PSSE!E363</f>
        <v>180</v>
      </c>
      <c r="E361" s="4" t="str">
        <f>PSSE!F363</f>
        <v>TD</v>
      </c>
      <c r="F361" s="4">
        <f>PSSE!G363</f>
        <v>1</v>
      </c>
      <c r="G361" s="4" t="str">
        <f t="shared" si="5"/>
        <v>GOV15.8180TD1</v>
      </c>
      <c r="H361" s="4">
        <f>COUNTIF(Data!$G$3:$BA$2935,GOV!$G361)</f>
        <v>1</v>
      </c>
      <c r="I361" s="4" t="str">
        <f>IF($H361=0,"",VLOOKUP($G361,Data!$G$3:$BA$2935,2,FALSE))</f>
        <v>'HYGOV'</v>
      </c>
      <c r="J361" s="4">
        <f>PSSE!C363</f>
        <v>1</v>
      </c>
      <c r="K361" s="4">
        <f>IF($H361=0,"",VLOOKUP($G361,Data!$G$3:$BA$2935,4,FALSE))</f>
        <v>0.03</v>
      </c>
      <c r="L361" s="4">
        <f>IF($H361=0,"",VLOOKUP($G361,Data!$G$3:$BA$2935,5,FALSE))</f>
        <v>0.18</v>
      </c>
      <c r="M361" s="4">
        <f>IF($H361=0,"",VLOOKUP($G361,Data!$G$3:$BA$2935,6,FALSE))</f>
        <v>6.64</v>
      </c>
      <c r="N361" s="4">
        <f>IF($H361=0,"",VLOOKUP($G361,Data!$G$3:$BA$2935,7,FALSE))</f>
        <v>0.05</v>
      </c>
      <c r="O361" s="4">
        <f>IF($H361=0,"",VLOOKUP($G361,Data!$G$3:$BA$2935,8,FALSE))</f>
        <v>0.5</v>
      </c>
      <c r="P361" s="4">
        <f>IF($H361=0,"",VLOOKUP($G361,Data!$G$3:$BA$2935,9,FALSE))</f>
        <v>0.15</v>
      </c>
      <c r="Q361" s="4">
        <f>IF($H361=0,"",VLOOKUP($G361,Data!$G$3:$BA$2935,10,FALSE))</f>
        <v>1</v>
      </c>
      <c r="R361" s="4">
        <f>IF($H361=0,"",VLOOKUP($G361,Data!$G$3:$BA$2935,11,FALSE))</f>
        <v>0</v>
      </c>
      <c r="S361" s="4">
        <f>IF($H361=0,"",VLOOKUP($G361,Data!$G$3:$BA$2935,12,FALSE))</f>
        <v>1.66</v>
      </c>
      <c r="T361" s="4">
        <f>IF($H361=0,"",VLOOKUP($G361,Data!$G$3:$BA$2935,13,FALSE))</f>
        <v>1.41</v>
      </c>
      <c r="U361" s="4">
        <f>IF($H361=0,"",VLOOKUP($G361,Data!$G$3:$BA$2935,14,FALSE))</f>
        <v>0.499</v>
      </c>
      <c r="V361" s="4">
        <f>IF($H361=0,"",VLOOKUP($G361,Data!$G$3:$BA$2935,15,FALSE))</f>
        <v>0.06</v>
      </c>
      <c r="W361" s="4" t="str">
        <f>IF($H361=0,"",VLOOKUP($G361,Data!$G$3:$BA$2935,16,FALSE))</f>
        <v>/</v>
      </c>
      <c r="X361" s="4" t="str">
        <f>IF($H361=0,"",VLOOKUP($G361,Data!$G$3:$BA$2935,17,FALSE))</f>
        <v>/</v>
      </c>
      <c r="Y361" s="4" t="str">
        <f>IF($H361=0,"",VLOOKUP($G361,Data!$G$3:$BA$2935,18,FALSE))</f>
        <v/>
      </c>
      <c r="Z361" s="4" t="str">
        <f>IF($H361=0,"",VLOOKUP($G361,Data!$G$3:$BA$2935,19,FALSE))</f>
        <v/>
      </c>
      <c r="AA361" s="4" t="str">
        <f>IF($H361=0,"",VLOOKUP($G361,Data!$G$3:$BA$2935,20,FALSE))</f>
        <v/>
      </c>
      <c r="AB361" s="4" t="str">
        <f>IF($H361=0,"",VLOOKUP($G361,Data!$G$3:$BA$2935,21,FALSE))</f>
        <v/>
      </c>
      <c r="AC361" s="4" t="str">
        <f>IF($H361=0,"",VLOOKUP($G361,Data!$G$3:$BA$2935,22,FALSE))</f>
        <v/>
      </c>
      <c r="AD361" s="4" t="str">
        <f>IF($H361=0,"",VLOOKUP($G361,Data!$G$3:$BA$2935,23,FALSE))</f>
        <v/>
      </c>
      <c r="AE361" s="4" t="str">
        <f>IF($H361=0,"",VLOOKUP($G361,Data!$G$3:$BA$2935,24,FALSE))</f>
        <v/>
      </c>
      <c r="AF361" s="4" t="str">
        <f>IF($H361=0,"",VLOOKUP($G361,Data!$G$3:$BA$2935,25,FALSE))</f>
        <v/>
      </c>
      <c r="AG361" s="4" t="str">
        <f>IF($H361=0,"",VLOOKUP($G361,Data!$G$3:$BA$2935,26,FALSE))</f>
        <v/>
      </c>
      <c r="AH361" s="4" t="str">
        <f>IF($H361=0,"",VLOOKUP($G361,Data!$G$3:$BA$2935,27,FALSE))</f>
        <v/>
      </c>
      <c r="AI361" s="4" t="str">
        <f>IF($H361=0,"",VLOOKUP($G361,Data!$G$3:$BA$2935,28,FALSE))</f>
        <v/>
      </c>
      <c r="AJ361" s="4" t="str">
        <f>IF($H361=0,"",VLOOKUP($G361,Data!$G$3:$BA$2935,29,FALSE))</f>
        <v/>
      </c>
      <c r="AK361" s="4" t="str">
        <f>IF($H361=0,"",VLOOKUP($G361,Data!$G$3:$BA$2935,30,FALSE))</f>
        <v/>
      </c>
      <c r="AL361" s="4" t="str">
        <f>IF($H361=0,"",VLOOKUP($G361,Data!$G$3:$BA$2935,31,FALSE))</f>
        <v/>
      </c>
      <c r="AM361" s="4" t="str">
        <f>IF($H361=0,"",VLOOKUP($G361,Data!$G$3:$BA$2935,32,FALSE))</f>
        <v/>
      </c>
      <c r="AN361" s="4" t="str">
        <f>IF($H361=0,"",VLOOKUP($G361,Data!$G$3:$BA$2935,33,FALSE))</f>
        <v/>
      </c>
      <c r="AO361" s="4" t="str">
        <f>IF($H361=0,"",VLOOKUP($G361,Data!$G$3:$BA$2935,34,FALSE))</f>
        <v/>
      </c>
      <c r="AP361" s="4" t="str">
        <f>IF($H361=0,"",VLOOKUP($G361,Data!$G$3:$BA$2935,35,FALSE))</f>
        <v/>
      </c>
      <c r="AQ361" s="4" t="str">
        <f>IF($H361=0,"",VLOOKUP($G361,Data!$G$3:$BA$2935,36,FALSE))</f>
        <v/>
      </c>
      <c r="AR361" s="4" t="str">
        <f>IF($H361=0,"",VLOOKUP($G361,Data!$G$3:$BA$2935,37,FALSE))</f>
        <v/>
      </c>
      <c r="AS361" s="4" t="str">
        <f>IF($H361=0,"",VLOOKUP($G361,Data!$G$3:$BA$2935,38,FALSE))</f>
        <v/>
      </c>
      <c r="AT361" s="4" t="str">
        <f>IF($H361=0,"",VLOOKUP($G361,Data!$G$3:$BA$2935,39,FALSE))</f>
        <v/>
      </c>
    </row>
    <row r="362" spans="1:46" x14ac:dyDescent="0.25">
      <c r="A362" s="4">
        <f>PSSE!A364</f>
        <v>960021</v>
      </c>
      <c r="B362" s="4" t="str">
        <f>PSSE!B364</f>
        <v>SESAN3_H1</v>
      </c>
      <c r="C362" s="4">
        <f>PSSE!D364</f>
        <v>13.8</v>
      </c>
      <c r="D362" s="4">
        <f>PSSE!E364</f>
        <v>130</v>
      </c>
      <c r="E362" s="4" t="str">
        <f>PSSE!F364</f>
        <v>TD</v>
      </c>
      <c r="F362" s="4">
        <f>PSSE!G364</f>
        <v>1</v>
      </c>
      <c r="G362" s="4" t="str">
        <f t="shared" si="5"/>
        <v>GOV13.8130TD1</v>
      </c>
      <c r="H362" s="4">
        <f>COUNTIF(Data!$G$3:$BA$2935,GOV!$G362)</f>
        <v>1</v>
      </c>
      <c r="I362" s="4" t="str">
        <f>IF($H362=0,"",VLOOKUP($G362,Data!$G$3:$BA$2935,2,FALSE))</f>
        <v>'HYGOV'</v>
      </c>
      <c r="J362" s="4">
        <f>PSSE!C364</f>
        <v>1</v>
      </c>
      <c r="K362" s="4">
        <f>IF($H362=0,"",VLOOKUP($G362,Data!$G$3:$BA$2935,4,FALSE))</f>
        <v>0.06</v>
      </c>
      <c r="L362" s="4">
        <f>IF($H362=0,"",VLOOKUP($G362,Data!$G$3:$BA$2935,5,FALSE))</f>
        <v>0.4</v>
      </c>
      <c r="M362" s="4">
        <f>IF($H362=0,"",VLOOKUP($G362,Data!$G$3:$BA$2935,6,FALSE))</f>
        <v>3</v>
      </c>
      <c r="N362" s="4">
        <f>IF($H362=0,"",VLOOKUP($G362,Data!$G$3:$BA$2935,7,FALSE))</f>
        <v>9.9000000000000005E-2</v>
      </c>
      <c r="O362" s="4">
        <f>IF($H362=0,"",VLOOKUP($G362,Data!$G$3:$BA$2935,8,FALSE))</f>
        <v>0.4</v>
      </c>
      <c r="P362" s="4">
        <f>IF($H362=0,"",VLOOKUP($G362,Data!$G$3:$BA$2935,9,FALSE))</f>
        <v>0.15</v>
      </c>
      <c r="Q362" s="4">
        <f>IF($H362=0,"",VLOOKUP($G362,Data!$G$3:$BA$2935,10,FALSE))</f>
        <v>1</v>
      </c>
      <c r="R362" s="4">
        <f>IF($H362=0,"",VLOOKUP($G362,Data!$G$3:$BA$2935,11,FALSE))</f>
        <v>0.1</v>
      </c>
      <c r="S362" s="4">
        <f>IF($H362=0,"",VLOOKUP($G362,Data!$G$3:$BA$2935,12,FALSE))</f>
        <v>1.35</v>
      </c>
      <c r="T362" s="4">
        <f>IF($H362=0,"",VLOOKUP($G362,Data!$G$3:$BA$2935,13,FALSE))</f>
        <v>1.4</v>
      </c>
      <c r="U362" s="4">
        <f>IF($H362=0,"",VLOOKUP($G362,Data!$G$3:$BA$2935,14,FALSE))</f>
        <v>0.1</v>
      </c>
      <c r="V362" s="4">
        <f>IF($H362=0,"",VLOOKUP($G362,Data!$G$3:$BA$2935,15,FALSE))</f>
        <v>0.1</v>
      </c>
      <c r="W362" s="4" t="str">
        <f>IF($H362=0,"",VLOOKUP($G362,Data!$G$3:$BA$2935,16,FALSE))</f>
        <v>/</v>
      </c>
      <c r="X362" s="4" t="str">
        <f>IF($H362=0,"",VLOOKUP($G362,Data!$G$3:$BA$2935,17,FALSE))</f>
        <v>/</v>
      </c>
      <c r="Y362" s="4" t="str">
        <f>IF($H362=0,"",VLOOKUP($G362,Data!$G$3:$BA$2935,18,FALSE))</f>
        <v/>
      </c>
      <c r="Z362" s="4" t="str">
        <f>IF($H362=0,"",VLOOKUP($G362,Data!$G$3:$BA$2935,19,FALSE))</f>
        <v/>
      </c>
      <c r="AA362" s="4" t="str">
        <f>IF($H362=0,"",VLOOKUP($G362,Data!$G$3:$BA$2935,20,FALSE))</f>
        <v/>
      </c>
      <c r="AB362" s="4" t="str">
        <f>IF($H362=0,"",VLOOKUP($G362,Data!$G$3:$BA$2935,21,FALSE))</f>
        <v/>
      </c>
      <c r="AC362" s="4" t="str">
        <f>IF($H362=0,"",VLOOKUP($G362,Data!$G$3:$BA$2935,22,FALSE))</f>
        <v/>
      </c>
      <c r="AD362" s="4" t="str">
        <f>IF($H362=0,"",VLOOKUP($G362,Data!$G$3:$BA$2935,23,FALSE))</f>
        <v/>
      </c>
      <c r="AE362" s="4" t="str">
        <f>IF($H362=0,"",VLOOKUP($G362,Data!$G$3:$BA$2935,24,FALSE))</f>
        <v/>
      </c>
      <c r="AF362" s="4" t="str">
        <f>IF($H362=0,"",VLOOKUP($G362,Data!$G$3:$BA$2935,25,FALSE))</f>
        <v/>
      </c>
      <c r="AG362" s="4" t="str">
        <f>IF($H362=0,"",VLOOKUP($G362,Data!$G$3:$BA$2935,26,FALSE))</f>
        <v/>
      </c>
      <c r="AH362" s="4" t="str">
        <f>IF($H362=0,"",VLOOKUP($G362,Data!$G$3:$BA$2935,27,FALSE))</f>
        <v/>
      </c>
      <c r="AI362" s="4" t="str">
        <f>IF($H362=0,"",VLOOKUP($G362,Data!$G$3:$BA$2935,28,FALSE))</f>
        <v/>
      </c>
      <c r="AJ362" s="4" t="str">
        <f>IF($H362=0,"",VLOOKUP($G362,Data!$G$3:$BA$2935,29,FALSE))</f>
        <v/>
      </c>
      <c r="AK362" s="4" t="str">
        <f>IF($H362=0,"",VLOOKUP($G362,Data!$G$3:$BA$2935,30,FALSE))</f>
        <v/>
      </c>
      <c r="AL362" s="4" t="str">
        <f>IF($H362=0,"",VLOOKUP($G362,Data!$G$3:$BA$2935,31,FALSE))</f>
        <v/>
      </c>
      <c r="AM362" s="4" t="str">
        <f>IF($H362=0,"",VLOOKUP($G362,Data!$G$3:$BA$2935,32,FALSE))</f>
        <v/>
      </c>
      <c r="AN362" s="4" t="str">
        <f>IF($H362=0,"",VLOOKUP($G362,Data!$G$3:$BA$2935,33,FALSE))</f>
        <v/>
      </c>
      <c r="AO362" s="4" t="str">
        <f>IF($H362=0,"",VLOOKUP($G362,Data!$G$3:$BA$2935,34,FALSE))</f>
        <v/>
      </c>
      <c r="AP362" s="4" t="str">
        <f>IF($H362=0,"",VLOOKUP($G362,Data!$G$3:$BA$2935,35,FALSE))</f>
        <v/>
      </c>
      <c r="AQ362" s="4" t="str">
        <f>IF($H362=0,"",VLOOKUP($G362,Data!$G$3:$BA$2935,36,FALSE))</f>
        <v/>
      </c>
      <c r="AR362" s="4" t="str">
        <f>IF($H362=0,"",VLOOKUP($G362,Data!$G$3:$BA$2935,37,FALSE))</f>
        <v/>
      </c>
      <c r="AS362" s="4" t="str">
        <f>IF($H362=0,"",VLOOKUP($G362,Data!$G$3:$BA$2935,38,FALSE))</f>
        <v/>
      </c>
      <c r="AT362" s="4" t="str">
        <f>IF($H362=0,"",VLOOKUP($G362,Data!$G$3:$BA$2935,39,FALSE))</f>
        <v/>
      </c>
    </row>
    <row r="363" spans="1:46" x14ac:dyDescent="0.25">
      <c r="A363" s="4">
        <f>PSSE!A365</f>
        <v>960022</v>
      </c>
      <c r="B363" s="4" t="str">
        <f>PSSE!B365</f>
        <v>SESAN3_H2</v>
      </c>
      <c r="C363" s="4">
        <f>PSSE!D365</f>
        <v>13.8</v>
      </c>
      <c r="D363" s="4">
        <f>PSSE!E365</f>
        <v>130</v>
      </c>
      <c r="E363" s="4" t="str">
        <f>PSSE!F365</f>
        <v>TD</v>
      </c>
      <c r="F363" s="4">
        <f>PSSE!G365</f>
        <v>1</v>
      </c>
      <c r="G363" s="4" t="str">
        <f t="shared" si="5"/>
        <v>GOV13.8130TD1</v>
      </c>
      <c r="H363" s="4">
        <f>COUNTIF(Data!$G$3:$BA$2935,GOV!$G363)</f>
        <v>1</v>
      </c>
      <c r="I363" s="4" t="str">
        <f>IF($H363=0,"",VLOOKUP($G363,Data!$G$3:$BA$2935,2,FALSE))</f>
        <v>'HYGOV'</v>
      </c>
      <c r="J363" s="4">
        <f>PSSE!C365</f>
        <v>1</v>
      </c>
      <c r="K363" s="4">
        <f>IF($H363=0,"",VLOOKUP($G363,Data!$G$3:$BA$2935,4,FALSE))</f>
        <v>0.06</v>
      </c>
      <c r="L363" s="4">
        <f>IF($H363=0,"",VLOOKUP($G363,Data!$G$3:$BA$2935,5,FALSE))</f>
        <v>0.4</v>
      </c>
      <c r="M363" s="4">
        <f>IF($H363=0,"",VLOOKUP($G363,Data!$G$3:$BA$2935,6,FALSE))</f>
        <v>3</v>
      </c>
      <c r="N363" s="4">
        <f>IF($H363=0,"",VLOOKUP($G363,Data!$G$3:$BA$2935,7,FALSE))</f>
        <v>9.9000000000000005E-2</v>
      </c>
      <c r="O363" s="4">
        <f>IF($H363=0,"",VLOOKUP($G363,Data!$G$3:$BA$2935,8,FALSE))</f>
        <v>0.4</v>
      </c>
      <c r="P363" s="4">
        <f>IF($H363=0,"",VLOOKUP($G363,Data!$G$3:$BA$2935,9,FALSE))</f>
        <v>0.15</v>
      </c>
      <c r="Q363" s="4">
        <f>IF($H363=0,"",VLOOKUP($G363,Data!$G$3:$BA$2935,10,FALSE))</f>
        <v>1</v>
      </c>
      <c r="R363" s="4">
        <f>IF($H363=0,"",VLOOKUP($G363,Data!$G$3:$BA$2935,11,FALSE))</f>
        <v>0.1</v>
      </c>
      <c r="S363" s="4">
        <f>IF($H363=0,"",VLOOKUP($G363,Data!$G$3:$BA$2935,12,FALSE))</f>
        <v>1.35</v>
      </c>
      <c r="T363" s="4">
        <f>IF($H363=0,"",VLOOKUP($G363,Data!$G$3:$BA$2935,13,FALSE))</f>
        <v>1.4</v>
      </c>
      <c r="U363" s="4">
        <f>IF($H363=0,"",VLOOKUP($G363,Data!$G$3:$BA$2935,14,FALSE))</f>
        <v>0.1</v>
      </c>
      <c r="V363" s="4">
        <f>IF($H363=0,"",VLOOKUP($G363,Data!$G$3:$BA$2935,15,FALSE))</f>
        <v>0.1</v>
      </c>
      <c r="W363" s="4" t="str">
        <f>IF($H363=0,"",VLOOKUP($G363,Data!$G$3:$BA$2935,16,FALSE))</f>
        <v>/</v>
      </c>
      <c r="X363" s="4" t="str">
        <f>IF($H363=0,"",VLOOKUP($G363,Data!$G$3:$BA$2935,17,FALSE))</f>
        <v>/</v>
      </c>
      <c r="Y363" s="4" t="str">
        <f>IF($H363=0,"",VLOOKUP($G363,Data!$G$3:$BA$2935,18,FALSE))</f>
        <v/>
      </c>
      <c r="Z363" s="4" t="str">
        <f>IF($H363=0,"",VLOOKUP($G363,Data!$G$3:$BA$2935,19,FALSE))</f>
        <v/>
      </c>
      <c r="AA363" s="4" t="str">
        <f>IF($H363=0,"",VLOOKUP($G363,Data!$G$3:$BA$2935,20,FALSE))</f>
        <v/>
      </c>
      <c r="AB363" s="4" t="str">
        <f>IF($H363=0,"",VLOOKUP($G363,Data!$G$3:$BA$2935,21,FALSE))</f>
        <v/>
      </c>
      <c r="AC363" s="4" t="str">
        <f>IF($H363=0,"",VLOOKUP($G363,Data!$G$3:$BA$2935,22,FALSE))</f>
        <v/>
      </c>
      <c r="AD363" s="4" t="str">
        <f>IF($H363=0,"",VLOOKUP($G363,Data!$G$3:$BA$2935,23,FALSE))</f>
        <v/>
      </c>
      <c r="AE363" s="4" t="str">
        <f>IF($H363=0,"",VLOOKUP($G363,Data!$G$3:$BA$2935,24,FALSE))</f>
        <v/>
      </c>
      <c r="AF363" s="4" t="str">
        <f>IF($H363=0,"",VLOOKUP($G363,Data!$G$3:$BA$2935,25,FALSE))</f>
        <v/>
      </c>
      <c r="AG363" s="4" t="str">
        <f>IF($H363=0,"",VLOOKUP($G363,Data!$G$3:$BA$2935,26,FALSE))</f>
        <v/>
      </c>
      <c r="AH363" s="4" t="str">
        <f>IF($H363=0,"",VLOOKUP($G363,Data!$G$3:$BA$2935,27,FALSE))</f>
        <v/>
      </c>
      <c r="AI363" s="4" t="str">
        <f>IF($H363=0,"",VLOOKUP($G363,Data!$G$3:$BA$2935,28,FALSE))</f>
        <v/>
      </c>
      <c r="AJ363" s="4" t="str">
        <f>IF($H363=0,"",VLOOKUP($G363,Data!$G$3:$BA$2935,29,FALSE))</f>
        <v/>
      </c>
      <c r="AK363" s="4" t="str">
        <f>IF($H363=0,"",VLOOKUP($G363,Data!$G$3:$BA$2935,30,FALSE))</f>
        <v/>
      </c>
      <c r="AL363" s="4" t="str">
        <f>IF($H363=0,"",VLOOKUP($G363,Data!$G$3:$BA$2935,31,FALSE))</f>
        <v/>
      </c>
      <c r="AM363" s="4" t="str">
        <f>IF($H363=0,"",VLOOKUP($G363,Data!$G$3:$BA$2935,32,FALSE))</f>
        <v/>
      </c>
      <c r="AN363" s="4" t="str">
        <f>IF($H363=0,"",VLOOKUP($G363,Data!$G$3:$BA$2935,33,FALSE))</f>
        <v/>
      </c>
      <c r="AO363" s="4" t="str">
        <f>IF($H363=0,"",VLOOKUP($G363,Data!$G$3:$BA$2935,34,FALSE))</f>
        <v/>
      </c>
      <c r="AP363" s="4" t="str">
        <f>IF($H363=0,"",VLOOKUP($G363,Data!$G$3:$BA$2935,35,FALSE))</f>
        <v/>
      </c>
      <c r="AQ363" s="4" t="str">
        <f>IF($H363=0,"",VLOOKUP($G363,Data!$G$3:$BA$2935,36,FALSE))</f>
        <v/>
      </c>
      <c r="AR363" s="4" t="str">
        <f>IF($H363=0,"",VLOOKUP($G363,Data!$G$3:$BA$2935,37,FALSE))</f>
        <v/>
      </c>
      <c r="AS363" s="4" t="str">
        <f>IF($H363=0,"",VLOOKUP($G363,Data!$G$3:$BA$2935,38,FALSE))</f>
        <v/>
      </c>
      <c r="AT363" s="4" t="str">
        <f>IF($H363=0,"",VLOOKUP($G363,Data!$G$3:$BA$2935,39,FALSE))</f>
        <v/>
      </c>
    </row>
    <row r="364" spans="1:46" x14ac:dyDescent="0.25">
      <c r="A364" s="4">
        <f>PSSE!A366</f>
        <v>960031</v>
      </c>
      <c r="B364" s="4" t="str">
        <f>PSSE!B366</f>
        <v>SSAN3A_H1</v>
      </c>
      <c r="C364" s="4">
        <f>PSSE!D366</f>
        <v>10.5</v>
      </c>
      <c r="D364" s="4">
        <f>PSSE!E366</f>
        <v>54</v>
      </c>
      <c r="E364" s="4" t="str">
        <f>PSSE!F366</f>
        <v>TD</v>
      </c>
      <c r="F364" s="4">
        <f>PSSE!G366</f>
        <v>1</v>
      </c>
      <c r="G364" s="4" t="str">
        <f t="shared" si="5"/>
        <v>GOV10.554TD1</v>
      </c>
      <c r="H364" s="4">
        <f>COUNTIF(Data!$G$3:$BA$2935,GOV!$G364)</f>
        <v>1</v>
      </c>
      <c r="I364" s="4" t="str">
        <f>IF($H364=0,"",VLOOKUP($G364,Data!$G$3:$BA$2935,2,FALSE))</f>
        <v>'HYGOV'</v>
      </c>
      <c r="J364" s="4">
        <f>PSSE!C366</f>
        <v>1</v>
      </c>
      <c r="K364" s="4">
        <f>IF($H364=0,"",VLOOKUP($G364,Data!$G$3:$BA$2935,4,FALSE))</f>
        <v>0.06</v>
      </c>
      <c r="L364" s="4">
        <f>IF($H364=0,"",VLOOKUP($G364,Data!$G$3:$BA$2935,5,FALSE))</f>
        <v>0.4</v>
      </c>
      <c r="M364" s="4">
        <f>IF($H364=0,"",VLOOKUP($G364,Data!$G$3:$BA$2935,6,FALSE))</f>
        <v>3</v>
      </c>
      <c r="N364" s="4">
        <f>IF($H364=0,"",VLOOKUP($G364,Data!$G$3:$BA$2935,7,FALSE))</f>
        <v>9.9000000000000005E-2</v>
      </c>
      <c r="O364" s="4">
        <f>IF($H364=0,"",VLOOKUP($G364,Data!$G$3:$BA$2935,8,FALSE))</f>
        <v>0.4</v>
      </c>
      <c r="P364" s="4">
        <f>IF($H364=0,"",VLOOKUP($G364,Data!$G$3:$BA$2935,9,FALSE))</f>
        <v>0.15</v>
      </c>
      <c r="Q364" s="4">
        <f>IF($H364=0,"",VLOOKUP($G364,Data!$G$3:$BA$2935,10,FALSE))</f>
        <v>1</v>
      </c>
      <c r="R364" s="4">
        <f>IF($H364=0,"",VLOOKUP($G364,Data!$G$3:$BA$2935,11,FALSE))</f>
        <v>0.1</v>
      </c>
      <c r="S364" s="4">
        <f>IF($H364=0,"",VLOOKUP($G364,Data!$G$3:$BA$2935,12,FALSE))</f>
        <v>1.35</v>
      </c>
      <c r="T364" s="4">
        <f>IF($H364=0,"",VLOOKUP($G364,Data!$G$3:$BA$2935,13,FALSE))</f>
        <v>1.4</v>
      </c>
      <c r="U364" s="4">
        <f>IF($H364=0,"",VLOOKUP($G364,Data!$G$3:$BA$2935,14,FALSE))</f>
        <v>0.1</v>
      </c>
      <c r="V364" s="4">
        <f>IF($H364=0,"",VLOOKUP($G364,Data!$G$3:$BA$2935,15,FALSE))</f>
        <v>0.1</v>
      </c>
      <c r="W364" s="4" t="str">
        <f>IF($H364=0,"",VLOOKUP($G364,Data!$G$3:$BA$2935,16,FALSE))</f>
        <v>/</v>
      </c>
      <c r="X364" s="4" t="str">
        <f>IF($H364=0,"",VLOOKUP($G364,Data!$G$3:$BA$2935,17,FALSE))</f>
        <v>/</v>
      </c>
      <c r="Y364" s="4" t="str">
        <f>IF($H364=0,"",VLOOKUP($G364,Data!$G$3:$BA$2935,18,FALSE))</f>
        <v/>
      </c>
      <c r="Z364" s="4" t="str">
        <f>IF($H364=0,"",VLOOKUP($G364,Data!$G$3:$BA$2935,19,FALSE))</f>
        <v/>
      </c>
      <c r="AA364" s="4" t="str">
        <f>IF($H364=0,"",VLOOKUP($G364,Data!$G$3:$BA$2935,20,FALSE))</f>
        <v/>
      </c>
      <c r="AB364" s="4" t="str">
        <f>IF($H364=0,"",VLOOKUP($G364,Data!$G$3:$BA$2935,21,FALSE))</f>
        <v/>
      </c>
      <c r="AC364" s="4" t="str">
        <f>IF($H364=0,"",VLOOKUP($G364,Data!$G$3:$BA$2935,22,FALSE))</f>
        <v/>
      </c>
      <c r="AD364" s="4" t="str">
        <f>IF($H364=0,"",VLOOKUP($G364,Data!$G$3:$BA$2935,23,FALSE))</f>
        <v/>
      </c>
      <c r="AE364" s="4" t="str">
        <f>IF($H364=0,"",VLOOKUP($G364,Data!$G$3:$BA$2935,24,FALSE))</f>
        <v/>
      </c>
      <c r="AF364" s="4" t="str">
        <f>IF($H364=0,"",VLOOKUP($G364,Data!$G$3:$BA$2935,25,FALSE))</f>
        <v/>
      </c>
      <c r="AG364" s="4" t="str">
        <f>IF($H364=0,"",VLOOKUP($G364,Data!$G$3:$BA$2935,26,FALSE))</f>
        <v/>
      </c>
      <c r="AH364" s="4" t="str">
        <f>IF($H364=0,"",VLOOKUP($G364,Data!$G$3:$BA$2935,27,FALSE))</f>
        <v/>
      </c>
      <c r="AI364" s="4" t="str">
        <f>IF($H364=0,"",VLOOKUP($G364,Data!$G$3:$BA$2935,28,FALSE))</f>
        <v/>
      </c>
      <c r="AJ364" s="4" t="str">
        <f>IF($H364=0,"",VLOOKUP($G364,Data!$G$3:$BA$2935,29,FALSE))</f>
        <v/>
      </c>
      <c r="AK364" s="4" t="str">
        <f>IF($H364=0,"",VLOOKUP($G364,Data!$G$3:$BA$2935,30,FALSE))</f>
        <v/>
      </c>
      <c r="AL364" s="4" t="str">
        <f>IF($H364=0,"",VLOOKUP($G364,Data!$G$3:$BA$2935,31,FALSE))</f>
        <v/>
      </c>
      <c r="AM364" s="4" t="str">
        <f>IF($H364=0,"",VLOOKUP($G364,Data!$G$3:$BA$2935,32,FALSE))</f>
        <v/>
      </c>
      <c r="AN364" s="4" t="str">
        <f>IF($H364=0,"",VLOOKUP($G364,Data!$G$3:$BA$2935,33,FALSE))</f>
        <v/>
      </c>
      <c r="AO364" s="4" t="str">
        <f>IF($H364=0,"",VLOOKUP($G364,Data!$G$3:$BA$2935,34,FALSE))</f>
        <v/>
      </c>
      <c r="AP364" s="4" t="str">
        <f>IF($H364=0,"",VLOOKUP($G364,Data!$G$3:$BA$2935,35,FALSE))</f>
        <v/>
      </c>
      <c r="AQ364" s="4" t="str">
        <f>IF($H364=0,"",VLOOKUP($G364,Data!$G$3:$BA$2935,36,FALSE))</f>
        <v/>
      </c>
      <c r="AR364" s="4" t="str">
        <f>IF($H364=0,"",VLOOKUP($G364,Data!$G$3:$BA$2935,37,FALSE))</f>
        <v/>
      </c>
      <c r="AS364" s="4" t="str">
        <f>IF($H364=0,"",VLOOKUP($G364,Data!$G$3:$BA$2935,38,FALSE))</f>
        <v/>
      </c>
      <c r="AT364" s="4" t="str">
        <f>IF($H364=0,"",VLOOKUP($G364,Data!$G$3:$BA$2935,39,FALSE))</f>
        <v/>
      </c>
    </row>
    <row r="365" spans="1:46" x14ac:dyDescent="0.25">
      <c r="A365" s="4">
        <f>PSSE!A367</f>
        <v>960032</v>
      </c>
      <c r="B365" s="4" t="str">
        <f>PSSE!B367</f>
        <v>SSAN3A_H2</v>
      </c>
      <c r="C365" s="4">
        <f>PSSE!D367</f>
        <v>10.5</v>
      </c>
      <c r="D365" s="4">
        <f>PSSE!E367</f>
        <v>54</v>
      </c>
      <c r="E365" s="4" t="str">
        <f>PSSE!F367</f>
        <v>TD</v>
      </c>
      <c r="F365" s="4">
        <f>PSSE!G367</f>
        <v>1</v>
      </c>
      <c r="G365" s="4" t="str">
        <f t="shared" si="5"/>
        <v>GOV10.554TD1</v>
      </c>
      <c r="H365" s="4">
        <f>COUNTIF(Data!$G$3:$BA$2935,GOV!$G365)</f>
        <v>1</v>
      </c>
      <c r="I365" s="4" t="str">
        <f>IF($H365=0,"",VLOOKUP($G365,Data!$G$3:$BA$2935,2,FALSE))</f>
        <v>'HYGOV'</v>
      </c>
      <c r="J365" s="4">
        <f>PSSE!C367</f>
        <v>1</v>
      </c>
      <c r="K365" s="4">
        <f>IF($H365=0,"",VLOOKUP($G365,Data!$G$3:$BA$2935,4,FALSE))</f>
        <v>0.06</v>
      </c>
      <c r="L365" s="4">
        <f>IF($H365=0,"",VLOOKUP($G365,Data!$G$3:$BA$2935,5,FALSE))</f>
        <v>0.4</v>
      </c>
      <c r="M365" s="4">
        <f>IF($H365=0,"",VLOOKUP($G365,Data!$G$3:$BA$2935,6,FALSE))</f>
        <v>3</v>
      </c>
      <c r="N365" s="4">
        <f>IF($H365=0,"",VLOOKUP($G365,Data!$G$3:$BA$2935,7,FALSE))</f>
        <v>9.9000000000000005E-2</v>
      </c>
      <c r="O365" s="4">
        <f>IF($H365=0,"",VLOOKUP($G365,Data!$G$3:$BA$2935,8,FALSE))</f>
        <v>0.4</v>
      </c>
      <c r="P365" s="4">
        <f>IF($H365=0,"",VLOOKUP($G365,Data!$G$3:$BA$2935,9,FALSE))</f>
        <v>0.15</v>
      </c>
      <c r="Q365" s="4">
        <f>IF($H365=0,"",VLOOKUP($G365,Data!$G$3:$BA$2935,10,FALSE))</f>
        <v>1</v>
      </c>
      <c r="R365" s="4">
        <f>IF($H365=0,"",VLOOKUP($G365,Data!$G$3:$BA$2935,11,FALSE))</f>
        <v>0.1</v>
      </c>
      <c r="S365" s="4">
        <f>IF($H365=0,"",VLOOKUP($G365,Data!$G$3:$BA$2935,12,FALSE))</f>
        <v>1.35</v>
      </c>
      <c r="T365" s="4">
        <f>IF($H365=0,"",VLOOKUP($G365,Data!$G$3:$BA$2935,13,FALSE))</f>
        <v>1.4</v>
      </c>
      <c r="U365" s="4">
        <f>IF($H365=0,"",VLOOKUP($G365,Data!$G$3:$BA$2935,14,FALSE))</f>
        <v>0.1</v>
      </c>
      <c r="V365" s="4">
        <f>IF($H365=0,"",VLOOKUP($G365,Data!$G$3:$BA$2935,15,FALSE))</f>
        <v>0.1</v>
      </c>
      <c r="W365" s="4" t="str">
        <f>IF($H365=0,"",VLOOKUP($G365,Data!$G$3:$BA$2935,16,FALSE))</f>
        <v>/</v>
      </c>
      <c r="X365" s="4" t="str">
        <f>IF($H365=0,"",VLOOKUP($G365,Data!$G$3:$BA$2935,17,FALSE))</f>
        <v>/</v>
      </c>
      <c r="Y365" s="4" t="str">
        <f>IF($H365=0,"",VLOOKUP($G365,Data!$G$3:$BA$2935,18,FALSE))</f>
        <v/>
      </c>
      <c r="Z365" s="4" t="str">
        <f>IF($H365=0,"",VLOOKUP($G365,Data!$G$3:$BA$2935,19,FALSE))</f>
        <v/>
      </c>
      <c r="AA365" s="4" t="str">
        <f>IF($H365=0,"",VLOOKUP($G365,Data!$G$3:$BA$2935,20,FALSE))</f>
        <v/>
      </c>
      <c r="AB365" s="4" t="str">
        <f>IF($H365=0,"",VLOOKUP($G365,Data!$G$3:$BA$2935,21,FALSE))</f>
        <v/>
      </c>
      <c r="AC365" s="4" t="str">
        <f>IF($H365=0,"",VLOOKUP($G365,Data!$G$3:$BA$2935,22,FALSE))</f>
        <v/>
      </c>
      <c r="AD365" s="4" t="str">
        <f>IF($H365=0,"",VLOOKUP($G365,Data!$G$3:$BA$2935,23,FALSE))</f>
        <v/>
      </c>
      <c r="AE365" s="4" t="str">
        <f>IF($H365=0,"",VLOOKUP($G365,Data!$G$3:$BA$2935,24,FALSE))</f>
        <v/>
      </c>
      <c r="AF365" s="4" t="str">
        <f>IF($H365=0,"",VLOOKUP($G365,Data!$G$3:$BA$2935,25,FALSE))</f>
        <v/>
      </c>
      <c r="AG365" s="4" t="str">
        <f>IF($H365=0,"",VLOOKUP($G365,Data!$G$3:$BA$2935,26,FALSE))</f>
        <v/>
      </c>
      <c r="AH365" s="4" t="str">
        <f>IF($H365=0,"",VLOOKUP($G365,Data!$G$3:$BA$2935,27,FALSE))</f>
        <v/>
      </c>
      <c r="AI365" s="4" t="str">
        <f>IF($H365=0,"",VLOOKUP($G365,Data!$G$3:$BA$2935,28,FALSE))</f>
        <v/>
      </c>
      <c r="AJ365" s="4" t="str">
        <f>IF($H365=0,"",VLOOKUP($G365,Data!$G$3:$BA$2935,29,FALSE))</f>
        <v/>
      </c>
      <c r="AK365" s="4" t="str">
        <f>IF($H365=0,"",VLOOKUP($G365,Data!$G$3:$BA$2935,30,FALSE))</f>
        <v/>
      </c>
      <c r="AL365" s="4" t="str">
        <f>IF($H365=0,"",VLOOKUP($G365,Data!$G$3:$BA$2935,31,FALSE))</f>
        <v/>
      </c>
      <c r="AM365" s="4" t="str">
        <f>IF($H365=0,"",VLOOKUP($G365,Data!$G$3:$BA$2935,32,FALSE))</f>
        <v/>
      </c>
      <c r="AN365" s="4" t="str">
        <f>IF($H365=0,"",VLOOKUP($G365,Data!$G$3:$BA$2935,33,FALSE))</f>
        <v/>
      </c>
      <c r="AO365" s="4" t="str">
        <f>IF($H365=0,"",VLOOKUP($G365,Data!$G$3:$BA$2935,34,FALSE))</f>
        <v/>
      </c>
      <c r="AP365" s="4" t="str">
        <f>IF($H365=0,"",VLOOKUP($G365,Data!$G$3:$BA$2935,35,FALSE))</f>
        <v/>
      </c>
      <c r="AQ365" s="4" t="str">
        <f>IF($H365=0,"",VLOOKUP($G365,Data!$G$3:$BA$2935,36,FALSE))</f>
        <v/>
      </c>
      <c r="AR365" s="4" t="str">
        <f>IF($H365=0,"",VLOOKUP($G365,Data!$G$3:$BA$2935,37,FALSE))</f>
        <v/>
      </c>
      <c r="AS365" s="4" t="str">
        <f>IF($H365=0,"",VLOOKUP($G365,Data!$G$3:$BA$2935,38,FALSE))</f>
        <v/>
      </c>
      <c r="AT365" s="4" t="str">
        <f>IF($H365=0,"",VLOOKUP($G365,Data!$G$3:$BA$2935,39,FALSE))</f>
        <v/>
      </c>
    </row>
    <row r="366" spans="1:46" x14ac:dyDescent="0.25">
      <c r="A366" s="4">
        <f>PSSE!A368</f>
        <v>960041</v>
      </c>
      <c r="B366" s="4" t="str">
        <f>PSSE!B368</f>
        <v>ANKHE_H1</v>
      </c>
      <c r="C366" s="4">
        <f>PSSE!D368</f>
        <v>13.8</v>
      </c>
      <c r="D366" s="4">
        <f>PSSE!E368</f>
        <v>80</v>
      </c>
      <c r="E366" s="4" t="str">
        <f>PSSE!F368</f>
        <v>TD</v>
      </c>
      <c r="F366" s="4">
        <f>PSSE!G368</f>
        <v>1</v>
      </c>
      <c r="G366" s="4" t="str">
        <f t="shared" si="5"/>
        <v>GOV13.880TD1</v>
      </c>
      <c r="H366" s="4">
        <f>COUNTIF(Data!$G$3:$BA$2935,GOV!$G366)</f>
        <v>1</v>
      </c>
      <c r="I366" s="4" t="str">
        <f>IF($H366=0,"",VLOOKUP($G366,Data!$G$3:$BA$2935,2,FALSE))</f>
        <v>'HYGOV'</v>
      </c>
      <c r="J366" s="4">
        <f>PSSE!C368</f>
        <v>1</v>
      </c>
      <c r="K366" s="4">
        <f>IF($H366=0,"",VLOOKUP($G366,Data!$G$3:$BA$2935,4,FALSE))</f>
        <v>0.06</v>
      </c>
      <c r="L366" s="4">
        <f>IF($H366=0,"",VLOOKUP($G366,Data!$G$3:$BA$2935,5,FALSE))</f>
        <v>0.4</v>
      </c>
      <c r="M366" s="4">
        <f>IF($H366=0,"",VLOOKUP($G366,Data!$G$3:$BA$2935,6,FALSE))</f>
        <v>3</v>
      </c>
      <c r="N366" s="4">
        <f>IF($H366=0,"",VLOOKUP($G366,Data!$G$3:$BA$2935,7,FALSE))</f>
        <v>9.9000000000000005E-2</v>
      </c>
      <c r="O366" s="4">
        <f>IF($H366=0,"",VLOOKUP($G366,Data!$G$3:$BA$2935,8,FALSE))</f>
        <v>0.4</v>
      </c>
      <c r="P366" s="4">
        <f>IF($H366=0,"",VLOOKUP($G366,Data!$G$3:$BA$2935,9,FALSE))</f>
        <v>0.15</v>
      </c>
      <c r="Q366" s="4">
        <f>IF($H366=0,"",VLOOKUP($G366,Data!$G$3:$BA$2935,10,FALSE))</f>
        <v>1</v>
      </c>
      <c r="R366" s="4">
        <f>IF($H366=0,"",VLOOKUP($G366,Data!$G$3:$BA$2935,11,FALSE))</f>
        <v>0.1</v>
      </c>
      <c r="S366" s="4">
        <f>IF($H366=0,"",VLOOKUP($G366,Data!$G$3:$BA$2935,12,FALSE))</f>
        <v>1.35</v>
      </c>
      <c r="T366" s="4">
        <f>IF($H366=0,"",VLOOKUP($G366,Data!$G$3:$BA$2935,13,FALSE))</f>
        <v>1.4</v>
      </c>
      <c r="U366" s="4">
        <f>IF($H366=0,"",VLOOKUP($G366,Data!$G$3:$BA$2935,14,FALSE))</f>
        <v>0.1</v>
      </c>
      <c r="V366" s="4">
        <f>IF($H366=0,"",VLOOKUP($G366,Data!$G$3:$BA$2935,15,FALSE))</f>
        <v>0.1</v>
      </c>
      <c r="W366" s="4" t="str">
        <f>IF($H366=0,"",VLOOKUP($G366,Data!$G$3:$BA$2935,16,FALSE))</f>
        <v>/</v>
      </c>
      <c r="X366" s="4" t="str">
        <f>IF($H366=0,"",VLOOKUP($G366,Data!$G$3:$BA$2935,17,FALSE))</f>
        <v>/</v>
      </c>
      <c r="Y366" s="4" t="str">
        <f>IF($H366=0,"",VLOOKUP($G366,Data!$G$3:$BA$2935,18,FALSE))</f>
        <v/>
      </c>
      <c r="Z366" s="4" t="str">
        <f>IF($H366=0,"",VLOOKUP($G366,Data!$G$3:$BA$2935,19,FALSE))</f>
        <v/>
      </c>
      <c r="AA366" s="4" t="str">
        <f>IF($H366=0,"",VLOOKUP($G366,Data!$G$3:$BA$2935,20,FALSE))</f>
        <v/>
      </c>
      <c r="AB366" s="4" t="str">
        <f>IF($H366=0,"",VLOOKUP($G366,Data!$G$3:$BA$2935,21,FALSE))</f>
        <v/>
      </c>
      <c r="AC366" s="4" t="str">
        <f>IF($H366=0,"",VLOOKUP($G366,Data!$G$3:$BA$2935,22,FALSE))</f>
        <v/>
      </c>
      <c r="AD366" s="4" t="str">
        <f>IF($H366=0,"",VLOOKUP($G366,Data!$G$3:$BA$2935,23,FALSE))</f>
        <v/>
      </c>
      <c r="AE366" s="4" t="str">
        <f>IF($H366=0,"",VLOOKUP($G366,Data!$G$3:$BA$2935,24,FALSE))</f>
        <v/>
      </c>
      <c r="AF366" s="4" t="str">
        <f>IF($H366=0,"",VLOOKUP($G366,Data!$G$3:$BA$2935,25,FALSE))</f>
        <v/>
      </c>
      <c r="AG366" s="4" t="str">
        <f>IF($H366=0,"",VLOOKUP($G366,Data!$G$3:$BA$2935,26,FALSE))</f>
        <v/>
      </c>
      <c r="AH366" s="4" t="str">
        <f>IF($H366=0,"",VLOOKUP($G366,Data!$G$3:$BA$2935,27,FALSE))</f>
        <v/>
      </c>
      <c r="AI366" s="4" t="str">
        <f>IF($H366=0,"",VLOOKUP($G366,Data!$G$3:$BA$2935,28,FALSE))</f>
        <v/>
      </c>
      <c r="AJ366" s="4" t="str">
        <f>IF($H366=0,"",VLOOKUP($G366,Data!$G$3:$BA$2935,29,FALSE))</f>
        <v/>
      </c>
      <c r="AK366" s="4" t="str">
        <f>IF($H366=0,"",VLOOKUP($G366,Data!$G$3:$BA$2935,30,FALSE))</f>
        <v/>
      </c>
      <c r="AL366" s="4" t="str">
        <f>IF($H366=0,"",VLOOKUP($G366,Data!$G$3:$BA$2935,31,FALSE))</f>
        <v/>
      </c>
      <c r="AM366" s="4" t="str">
        <f>IF($H366=0,"",VLOOKUP($G366,Data!$G$3:$BA$2935,32,FALSE))</f>
        <v/>
      </c>
      <c r="AN366" s="4" t="str">
        <f>IF($H366=0,"",VLOOKUP($G366,Data!$G$3:$BA$2935,33,FALSE))</f>
        <v/>
      </c>
      <c r="AO366" s="4" t="str">
        <f>IF($H366=0,"",VLOOKUP($G366,Data!$G$3:$BA$2935,34,FALSE))</f>
        <v/>
      </c>
      <c r="AP366" s="4" t="str">
        <f>IF($H366=0,"",VLOOKUP($G366,Data!$G$3:$BA$2935,35,FALSE))</f>
        <v/>
      </c>
      <c r="AQ366" s="4" t="str">
        <f>IF($H366=0,"",VLOOKUP($G366,Data!$G$3:$BA$2935,36,FALSE))</f>
        <v/>
      </c>
      <c r="AR366" s="4" t="str">
        <f>IF($H366=0,"",VLOOKUP($G366,Data!$G$3:$BA$2935,37,FALSE))</f>
        <v/>
      </c>
      <c r="AS366" s="4" t="str">
        <f>IF($H366=0,"",VLOOKUP($G366,Data!$G$3:$BA$2935,38,FALSE))</f>
        <v/>
      </c>
      <c r="AT366" s="4" t="str">
        <f>IF($H366=0,"",VLOOKUP($G366,Data!$G$3:$BA$2935,39,FALSE))</f>
        <v/>
      </c>
    </row>
    <row r="367" spans="1:46" x14ac:dyDescent="0.25">
      <c r="A367" s="4">
        <f>PSSE!A369</f>
        <v>960042</v>
      </c>
      <c r="B367" s="4" t="str">
        <f>PSSE!B369</f>
        <v>ANKHE_H2</v>
      </c>
      <c r="C367" s="4">
        <f>PSSE!D369</f>
        <v>13.8</v>
      </c>
      <c r="D367" s="4">
        <f>PSSE!E369</f>
        <v>80</v>
      </c>
      <c r="E367" s="4" t="str">
        <f>PSSE!F369</f>
        <v>TD</v>
      </c>
      <c r="F367" s="4">
        <f>PSSE!G369</f>
        <v>1</v>
      </c>
      <c r="G367" s="4" t="str">
        <f t="shared" si="5"/>
        <v>GOV13.880TD1</v>
      </c>
      <c r="H367" s="4">
        <f>COUNTIF(Data!$G$3:$BA$2935,GOV!$G367)</f>
        <v>1</v>
      </c>
      <c r="I367" s="4" t="str">
        <f>IF($H367=0,"",VLOOKUP($G367,Data!$G$3:$BA$2935,2,FALSE))</f>
        <v>'HYGOV'</v>
      </c>
      <c r="J367" s="4">
        <f>PSSE!C369</f>
        <v>1</v>
      </c>
      <c r="K367" s="4">
        <f>IF($H367=0,"",VLOOKUP($G367,Data!$G$3:$BA$2935,4,FALSE))</f>
        <v>0.06</v>
      </c>
      <c r="L367" s="4">
        <f>IF($H367=0,"",VLOOKUP($G367,Data!$G$3:$BA$2935,5,FALSE))</f>
        <v>0.4</v>
      </c>
      <c r="M367" s="4">
        <f>IF($H367=0,"",VLOOKUP($G367,Data!$G$3:$BA$2935,6,FALSE))</f>
        <v>3</v>
      </c>
      <c r="N367" s="4">
        <f>IF($H367=0,"",VLOOKUP($G367,Data!$G$3:$BA$2935,7,FALSE))</f>
        <v>9.9000000000000005E-2</v>
      </c>
      <c r="O367" s="4">
        <f>IF($H367=0,"",VLOOKUP($G367,Data!$G$3:$BA$2935,8,FALSE))</f>
        <v>0.4</v>
      </c>
      <c r="P367" s="4">
        <f>IF($H367=0,"",VLOOKUP($G367,Data!$G$3:$BA$2935,9,FALSE))</f>
        <v>0.15</v>
      </c>
      <c r="Q367" s="4">
        <f>IF($H367=0,"",VLOOKUP($G367,Data!$G$3:$BA$2935,10,FALSE))</f>
        <v>1</v>
      </c>
      <c r="R367" s="4">
        <f>IF($H367=0,"",VLOOKUP($G367,Data!$G$3:$BA$2935,11,FALSE))</f>
        <v>0.1</v>
      </c>
      <c r="S367" s="4">
        <f>IF($H367=0,"",VLOOKUP($G367,Data!$G$3:$BA$2935,12,FALSE))</f>
        <v>1.35</v>
      </c>
      <c r="T367" s="4">
        <f>IF($H367=0,"",VLOOKUP($G367,Data!$G$3:$BA$2935,13,FALSE))</f>
        <v>1.4</v>
      </c>
      <c r="U367" s="4">
        <f>IF($H367=0,"",VLOOKUP($G367,Data!$G$3:$BA$2935,14,FALSE))</f>
        <v>0.1</v>
      </c>
      <c r="V367" s="4">
        <f>IF($H367=0,"",VLOOKUP($G367,Data!$G$3:$BA$2935,15,FALSE))</f>
        <v>0.1</v>
      </c>
      <c r="W367" s="4" t="str">
        <f>IF($H367=0,"",VLOOKUP($G367,Data!$G$3:$BA$2935,16,FALSE))</f>
        <v>/</v>
      </c>
      <c r="X367" s="4" t="str">
        <f>IF($H367=0,"",VLOOKUP($G367,Data!$G$3:$BA$2935,17,FALSE))</f>
        <v>/</v>
      </c>
      <c r="Y367" s="4" t="str">
        <f>IF($H367=0,"",VLOOKUP($G367,Data!$G$3:$BA$2935,18,FALSE))</f>
        <v/>
      </c>
      <c r="Z367" s="4" t="str">
        <f>IF($H367=0,"",VLOOKUP($G367,Data!$G$3:$BA$2935,19,FALSE))</f>
        <v/>
      </c>
      <c r="AA367" s="4" t="str">
        <f>IF($H367=0,"",VLOOKUP($G367,Data!$G$3:$BA$2935,20,FALSE))</f>
        <v/>
      </c>
      <c r="AB367" s="4" t="str">
        <f>IF($H367=0,"",VLOOKUP($G367,Data!$G$3:$BA$2935,21,FALSE))</f>
        <v/>
      </c>
      <c r="AC367" s="4" t="str">
        <f>IF($H367=0,"",VLOOKUP($G367,Data!$G$3:$BA$2935,22,FALSE))</f>
        <v/>
      </c>
      <c r="AD367" s="4" t="str">
        <f>IF($H367=0,"",VLOOKUP($G367,Data!$G$3:$BA$2935,23,FALSE))</f>
        <v/>
      </c>
      <c r="AE367" s="4" t="str">
        <f>IF($H367=0,"",VLOOKUP($G367,Data!$G$3:$BA$2935,24,FALSE))</f>
        <v/>
      </c>
      <c r="AF367" s="4" t="str">
        <f>IF($H367=0,"",VLOOKUP($G367,Data!$G$3:$BA$2935,25,FALSE))</f>
        <v/>
      </c>
      <c r="AG367" s="4" t="str">
        <f>IF($H367=0,"",VLOOKUP($G367,Data!$G$3:$BA$2935,26,FALSE))</f>
        <v/>
      </c>
      <c r="AH367" s="4" t="str">
        <f>IF($H367=0,"",VLOOKUP($G367,Data!$G$3:$BA$2935,27,FALSE))</f>
        <v/>
      </c>
      <c r="AI367" s="4" t="str">
        <f>IF($H367=0,"",VLOOKUP($G367,Data!$G$3:$BA$2935,28,FALSE))</f>
        <v/>
      </c>
      <c r="AJ367" s="4" t="str">
        <f>IF($H367=0,"",VLOOKUP($G367,Data!$G$3:$BA$2935,29,FALSE))</f>
        <v/>
      </c>
      <c r="AK367" s="4" t="str">
        <f>IF($H367=0,"",VLOOKUP($G367,Data!$G$3:$BA$2935,30,FALSE))</f>
        <v/>
      </c>
      <c r="AL367" s="4" t="str">
        <f>IF($H367=0,"",VLOOKUP($G367,Data!$G$3:$BA$2935,31,FALSE))</f>
        <v/>
      </c>
      <c r="AM367" s="4" t="str">
        <f>IF($H367=0,"",VLOOKUP($G367,Data!$G$3:$BA$2935,32,FALSE))</f>
        <v/>
      </c>
      <c r="AN367" s="4" t="str">
        <f>IF($H367=0,"",VLOOKUP($G367,Data!$G$3:$BA$2935,33,FALSE))</f>
        <v/>
      </c>
      <c r="AO367" s="4" t="str">
        <f>IF($H367=0,"",VLOOKUP($G367,Data!$G$3:$BA$2935,34,FALSE))</f>
        <v/>
      </c>
      <c r="AP367" s="4" t="str">
        <f>IF($H367=0,"",VLOOKUP($G367,Data!$G$3:$BA$2935,35,FALSE))</f>
        <v/>
      </c>
      <c r="AQ367" s="4" t="str">
        <f>IF($H367=0,"",VLOOKUP($G367,Data!$G$3:$BA$2935,36,FALSE))</f>
        <v/>
      </c>
      <c r="AR367" s="4" t="str">
        <f>IF($H367=0,"",VLOOKUP($G367,Data!$G$3:$BA$2935,37,FALSE))</f>
        <v/>
      </c>
      <c r="AS367" s="4" t="str">
        <f>IF($H367=0,"",VLOOKUP($G367,Data!$G$3:$BA$2935,38,FALSE))</f>
        <v/>
      </c>
      <c r="AT367" s="4" t="str">
        <f>IF($H367=0,"",VLOOKUP($G367,Data!$G$3:$BA$2935,39,FALSE))</f>
        <v/>
      </c>
    </row>
    <row r="368" spans="1:46" x14ac:dyDescent="0.25">
      <c r="A368" s="4">
        <f>PSSE!A370</f>
        <v>960051</v>
      </c>
      <c r="B368" s="4" t="str">
        <f>PSSE!B370</f>
        <v>SESAN4_H1</v>
      </c>
      <c r="C368" s="4">
        <f>PSSE!D370</f>
        <v>11</v>
      </c>
      <c r="D368" s="4">
        <f>PSSE!E370</f>
        <v>120</v>
      </c>
      <c r="E368" s="4" t="str">
        <f>PSSE!F370</f>
        <v>TD</v>
      </c>
      <c r="F368" s="4">
        <f>PSSE!G370</f>
        <v>1</v>
      </c>
      <c r="G368" s="4" t="str">
        <f t="shared" si="5"/>
        <v>GOV11120TD1</v>
      </c>
      <c r="H368" s="4">
        <f>COUNTIF(Data!$G$3:$BA$2935,GOV!$G368)</f>
        <v>1</v>
      </c>
      <c r="I368" s="4" t="str">
        <f>IF($H368=0,"",VLOOKUP($G368,Data!$G$3:$BA$2935,2,FALSE))</f>
        <v>'HYGOV'</v>
      </c>
      <c r="J368" s="4">
        <f>PSSE!C370</f>
        <v>1</v>
      </c>
      <c r="K368" s="4">
        <f>IF($H368=0,"",VLOOKUP($G368,Data!$G$3:$BA$2935,4,FALSE))</f>
        <v>0.06</v>
      </c>
      <c r="L368" s="4">
        <f>IF($H368=0,"",VLOOKUP($G368,Data!$G$3:$BA$2935,5,FALSE))</f>
        <v>0.4</v>
      </c>
      <c r="M368" s="4">
        <f>IF($H368=0,"",VLOOKUP($G368,Data!$G$3:$BA$2935,6,FALSE))</f>
        <v>3</v>
      </c>
      <c r="N368" s="4">
        <f>IF($H368=0,"",VLOOKUP($G368,Data!$G$3:$BA$2935,7,FALSE))</f>
        <v>9.9000000000000005E-2</v>
      </c>
      <c r="O368" s="4">
        <f>IF($H368=0,"",VLOOKUP($G368,Data!$G$3:$BA$2935,8,FALSE))</f>
        <v>0.4</v>
      </c>
      <c r="P368" s="4">
        <f>IF($H368=0,"",VLOOKUP($G368,Data!$G$3:$BA$2935,9,FALSE))</f>
        <v>0.15</v>
      </c>
      <c r="Q368" s="4">
        <f>IF($H368=0,"",VLOOKUP($G368,Data!$G$3:$BA$2935,10,FALSE))</f>
        <v>1</v>
      </c>
      <c r="R368" s="4">
        <f>IF($H368=0,"",VLOOKUP($G368,Data!$G$3:$BA$2935,11,FALSE))</f>
        <v>0.1</v>
      </c>
      <c r="S368" s="4">
        <f>IF($H368=0,"",VLOOKUP($G368,Data!$G$3:$BA$2935,12,FALSE))</f>
        <v>1.35</v>
      </c>
      <c r="T368" s="4">
        <f>IF($H368=0,"",VLOOKUP($G368,Data!$G$3:$BA$2935,13,FALSE))</f>
        <v>1.4</v>
      </c>
      <c r="U368" s="4">
        <f>IF($H368=0,"",VLOOKUP($G368,Data!$G$3:$BA$2935,14,FALSE))</f>
        <v>0.1</v>
      </c>
      <c r="V368" s="4">
        <f>IF($H368=0,"",VLOOKUP($G368,Data!$G$3:$BA$2935,15,FALSE))</f>
        <v>0.1</v>
      </c>
      <c r="W368" s="4" t="str">
        <f>IF($H368=0,"",VLOOKUP($G368,Data!$G$3:$BA$2935,16,FALSE))</f>
        <v>/</v>
      </c>
      <c r="X368" s="4" t="str">
        <f>IF($H368=0,"",VLOOKUP($G368,Data!$G$3:$BA$2935,17,FALSE))</f>
        <v>/</v>
      </c>
      <c r="Y368" s="4" t="str">
        <f>IF($H368=0,"",VLOOKUP($G368,Data!$G$3:$BA$2935,18,FALSE))</f>
        <v/>
      </c>
      <c r="Z368" s="4" t="str">
        <f>IF($H368=0,"",VLOOKUP($G368,Data!$G$3:$BA$2935,19,FALSE))</f>
        <v/>
      </c>
      <c r="AA368" s="4" t="str">
        <f>IF($H368=0,"",VLOOKUP($G368,Data!$G$3:$BA$2935,20,FALSE))</f>
        <v/>
      </c>
      <c r="AB368" s="4" t="str">
        <f>IF($H368=0,"",VLOOKUP($G368,Data!$G$3:$BA$2935,21,FALSE))</f>
        <v/>
      </c>
      <c r="AC368" s="4" t="str">
        <f>IF($H368=0,"",VLOOKUP($G368,Data!$G$3:$BA$2935,22,FALSE))</f>
        <v/>
      </c>
      <c r="AD368" s="4" t="str">
        <f>IF($H368=0,"",VLOOKUP($G368,Data!$G$3:$BA$2935,23,FALSE))</f>
        <v/>
      </c>
      <c r="AE368" s="4" t="str">
        <f>IF($H368=0,"",VLOOKUP($G368,Data!$G$3:$BA$2935,24,FALSE))</f>
        <v/>
      </c>
      <c r="AF368" s="4" t="str">
        <f>IF($H368=0,"",VLOOKUP($G368,Data!$G$3:$BA$2935,25,FALSE))</f>
        <v/>
      </c>
      <c r="AG368" s="4" t="str">
        <f>IF($H368=0,"",VLOOKUP($G368,Data!$G$3:$BA$2935,26,FALSE))</f>
        <v/>
      </c>
      <c r="AH368" s="4" t="str">
        <f>IF($H368=0,"",VLOOKUP($G368,Data!$G$3:$BA$2935,27,FALSE))</f>
        <v/>
      </c>
      <c r="AI368" s="4" t="str">
        <f>IF($H368=0,"",VLOOKUP($G368,Data!$G$3:$BA$2935,28,FALSE))</f>
        <v/>
      </c>
      <c r="AJ368" s="4" t="str">
        <f>IF($H368=0,"",VLOOKUP($G368,Data!$G$3:$BA$2935,29,FALSE))</f>
        <v/>
      </c>
      <c r="AK368" s="4" t="str">
        <f>IF($H368=0,"",VLOOKUP($G368,Data!$G$3:$BA$2935,30,FALSE))</f>
        <v/>
      </c>
      <c r="AL368" s="4" t="str">
        <f>IF($H368=0,"",VLOOKUP($G368,Data!$G$3:$BA$2935,31,FALSE))</f>
        <v/>
      </c>
      <c r="AM368" s="4" t="str">
        <f>IF($H368=0,"",VLOOKUP($G368,Data!$G$3:$BA$2935,32,FALSE))</f>
        <v/>
      </c>
      <c r="AN368" s="4" t="str">
        <f>IF($H368=0,"",VLOOKUP($G368,Data!$G$3:$BA$2935,33,FALSE))</f>
        <v/>
      </c>
      <c r="AO368" s="4" t="str">
        <f>IF($H368=0,"",VLOOKUP($G368,Data!$G$3:$BA$2935,34,FALSE))</f>
        <v/>
      </c>
      <c r="AP368" s="4" t="str">
        <f>IF($H368=0,"",VLOOKUP($G368,Data!$G$3:$BA$2935,35,FALSE))</f>
        <v/>
      </c>
      <c r="AQ368" s="4" t="str">
        <f>IF($H368=0,"",VLOOKUP($G368,Data!$G$3:$BA$2935,36,FALSE))</f>
        <v/>
      </c>
      <c r="AR368" s="4" t="str">
        <f>IF($H368=0,"",VLOOKUP($G368,Data!$G$3:$BA$2935,37,FALSE))</f>
        <v/>
      </c>
      <c r="AS368" s="4" t="str">
        <f>IF($H368=0,"",VLOOKUP($G368,Data!$G$3:$BA$2935,38,FALSE))</f>
        <v/>
      </c>
      <c r="AT368" s="4" t="str">
        <f>IF($H368=0,"",VLOOKUP($G368,Data!$G$3:$BA$2935,39,FALSE))</f>
        <v/>
      </c>
    </row>
    <row r="369" spans="1:46" x14ac:dyDescent="0.25">
      <c r="A369" s="4">
        <f>PSSE!A371</f>
        <v>960052</v>
      </c>
      <c r="B369" s="4" t="str">
        <f>PSSE!B371</f>
        <v>SESAN4_H2</v>
      </c>
      <c r="C369" s="4">
        <f>PSSE!D371</f>
        <v>11</v>
      </c>
      <c r="D369" s="4">
        <f>PSSE!E371</f>
        <v>120</v>
      </c>
      <c r="E369" s="4" t="str">
        <f>PSSE!F371</f>
        <v>TD</v>
      </c>
      <c r="F369" s="4">
        <f>PSSE!G371</f>
        <v>1</v>
      </c>
      <c r="G369" s="4" t="str">
        <f t="shared" ref="G369:G432" si="6">"GOV"&amp;C369&amp;D369&amp;E369&amp;F369</f>
        <v>GOV11120TD1</v>
      </c>
      <c r="H369" s="4">
        <f>COUNTIF(Data!$G$3:$BA$2935,GOV!$G369)</f>
        <v>1</v>
      </c>
      <c r="I369" s="4" t="str">
        <f>IF($H369=0,"",VLOOKUP($G369,Data!$G$3:$BA$2935,2,FALSE))</f>
        <v>'HYGOV'</v>
      </c>
      <c r="J369" s="4">
        <f>PSSE!C371</f>
        <v>1</v>
      </c>
      <c r="K369" s="4">
        <f>IF($H369=0,"",VLOOKUP($G369,Data!$G$3:$BA$2935,4,FALSE))</f>
        <v>0.06</v>
      </c>
      <c r="L369" s="4">
        <f>IF($H369=0,"",VLOOKUP($G369,Data!$G$3:$BA$2935,5,FALSE))</f>
        <v>0.4</v>
      </c>
      <c r="M369" s="4">
        <f>IF($H369=0,"",VLOOKUP($G369,Data!$G$3:$BA$2935,6,FALSE))</f>
        <v>3</v>
      </c>
      <c r="N369" s="4">
        <f>IF($H369=0,"",VLOOKUP($G369,Data!$G$3:$BA$2935,7,FALSE))</f>
        <v>9.9000000000000005E-2</v>
      </c>
      <c r="O369" s="4">
        <f>IF($H369=0,"",VLOOKUP($G369,Data!$G$3:$BA$2935,8,FALSE))</f>
        <v>0.4</v>
      </c>
      <c r="P369" s="4">
        <f>IF($H369=0,"",VLOOKUP($G369,Data!$G$3:$BA$2935,9,FALSE))</f>
        <v>0.15</v>
      </c>
      <c r="Q369" s="4">
        <f>IF($H369=0,"",VLOOKUP($G369,Data!$G$3:$BA$2935,10,FALSE))</f>
        <v>1</v>
      </c>
      <c r="R369" s="4">
        <f>IF($H369=0,"",VLOOKUP($G369,Data!$G$3:$BA$2935,11,FALSE))</f>
        <v>0.1</v>
      </c>
      <c r="S369" s="4">
        <f>IF($H369=0,"",VLOOKUP($G369,Data!$G$3:$BA$2935,12,FALSE))</f>
        <v>1.35</v>
      </c>
      <c r="T369" s="4">
        <f>IF($H369=0,"",VLOOKUP($G369,Data!$G$3:$BA$2935,13,FALSE))</f>
        <v>1.4</v>
      </c>
      <c r="U369" s="4">
        <f>IF($H369=0,"",VLOOKUP($G369,Data!$G$3:$BA$2935,14,FALSE))</f>
        <v>0.1</v>
      </c>
      <c r="V369" s="4">
        <f>IF($H369=0,"",VLOOKUP($G369,Data!$G$3:$BA$2935,15,FALSE))</f>
        <v>0.1</v>
      </c>
      <c r="W369" s="4" t="str">
        <f>IF($H369=0,"",VLOOKUP($G369,Data!$G$3:$BA$2935,16,FALSE))</f>
        <v>/</v>
      </c>
      <c r="X369" s="4" t="str">
        <f>IF($H369=0,"",VLOOKUP($G369,Data!$G$3:$BA$2935,17,FALSE))</f>
        <v>/</v>
      </c>
      <c r="Y369" s="4" t="str">
        <f>IF($H369=0,"",VLOOKUP($G369,Data!$G$3:$BA$2935,18,FALSE))</f>
        <v/>
      </c>
      <c r="Z369" s="4" t="str">
        <f>IF($H369=0,"",VLOOKUP($G369,Data!$G$3:$BA$2935,19,FALSE))</f>
        <v/>
      </c>
      <c r="AA369" s="4" t="str">
        <f>IF($H369=0,"",VLOOKUP($G369,Data!$G$3:$BA$2935,20,FALSE))</f>
        <v/>
      </c>
      <c r="AB369" s="4" t="str">
        <f>IF($H369=0,"",VLOOKUP($G369,Data!$G$3:$BA$2935,21,FALSE))</f>
        <v/>
      </c>
      <c r="AC369" s="4" t="str">
        <f>IF($H369=0,"",VLOOKUP($G369,Data!$G$3:$BA$2935,22,FALSE))</f>
        <v/>
      </c>
      <c r="AD369" s="4" t="str">
        <f>IF($H369=0,"",VLOOKUP($G369,Data!$G$3:$BA$2935,23,FALSE))</f>
        <v/>
      </c>
      <c r="AE369" s="4" t="str">
        <f>IF($H369=0,"",VLOOKUP($G369,Data!$G$3:$BA$2935,24,FALSE))</f>
        <v/>
      </c>
      <c r="AF369" s="4" t="str">
        <f>IF($H369=0,"",VLOOKUP($G369,Data!$G$3:$BA$2935,25,FALSE))</f>
        <v/>
      </c>
      <c r="AG369" s="4" t="str">
        <f>IF($H369=0,"",VLOOKUP($G369,Data!$G$3:$BA$2935,26,FALSE))</f>
        <v/>
      </c>
      <c r="AH369" s="4" t="str">
        <f>IF($H369=0,"",VLOOKUP($G369,Data!$G$3:$BA$2935,27,FALSE))</f>
        <v/>
      </c>
      <c r="AI369" s="4" t="str">
        <f>IF($H369=0,"",VLOOKUP($G369,Data!$G$3:$BA$2935,28,FALSE))</f>
        <v/>
      </c>
      <c r="AJ369" s="4" t="str">
        <f>IF($H369=0,"",VLOOKUP($G369,Data!$G$3:$BA$2935,29,FALSE))</f>
        <v/>
      </c>
      <c r="AK369" s="4" t="str">
        <f>IF($H369=0,"",VLOOKUP($G369,Data!$G$3:$BA$2935,30,FALSE))</f>
        <v/>
      </c>
      <c r="AL369" s="4" t="str">
        <f>IF($H369=0,"",VLOOKUP($G369,Data!$G$3:$BA$2935,31,FALSE))</f>
        <v/>
      </c>
      <c r="AM369" s="4" t="str">
        <f>IF($H369=0,"",VLOOKUP($G369,Data!$G$3:$BA$2935,32,FALSE))</f>
        <v/>
      </c>
      <c r="AN369" s="4" t="str">
        <f>IF($H369=0,"",VLOOKUP($G369,Data!$G$3:$BA$2935,33,FALSE))</f>
        <v/>
      </c>
      <c r="AO369" s="4" t="str">
        <f>IF($H369=0,"",VLOOKUP($G369,Data!$G$3:$BA$2935,34,FALSE))</f>
        <v/>
      </c>
      <c r="AP369" s="4" t="str">
        <f>IF($H369=0,"",VLOOKUP($G369,Data!$G$3:$BA$2935,35,FALSE))</f>
        <v/>
      </c>
      <c r="AQ369" s="4" t="str">
        <f>IF($H369=0,"",VLOOKUP($G369,Data!$G$3:$BA$2935,36,FALSE))</f>
        <v/>
      </c>
      <c r="AR369" s="4" t="str">
        <f>IF($H369=0,"",VLOOKUP($G369,Data!$G$3:$BA$2935,37,FALSE))</f>
        <v/>
      </c>
      <c r="AS369" s="4" t="str">
        <f>IF($H369=0,"",VLOOKUP($G369,Data!$G$3:$BA$2935,38,FALSE))</f>
        <v/>
      </c>
      <c r="AT369" s="4" t="str">
        <f>IF($H369=0,"",VLOOKUP($G369,Data!$G$3:$BA$2935,39,FALSE))</f>
        <v/>
      </c>
    </row>
    <row r="370" spans="1:46" x14ac:dyDescent="0.25">
      <c r="A370" s="4">
        <f>PSSE!A372</f>
        <v>960053</v>
      </c>
      <c r="B370" s="4" t="str">
        <f>PSSE!B372</f>
        <v>SESAN4_H3</v>
      </c>
      <c r="C370" s="4">
        <f>PSSE!D372</f>
        <v>11</v>
      </c>
      <c r="D370" s="4">
        <f>PSSE!E372</f>
        <v>120</v>
      </c>
      <c r="E370" s="4" t="str">
        <f>PSSE!F372</f>
        <v>TD</v>
      </c>
      <c r="F370" s="4">
        <f>PSSE!G372</f>
        <v>1</v>
      </c>
      <c r="G370" s="4" t="str">
        <f t="shared" si="6"/>
        <v>GOV11120TD1</v>
      </c>
      <c r="H370" s="4">
        <f>COUNTIF(Data!$G$3:$BA$2935,GOV!$G370)</f>
        <v>1</v>
      </c>
      <c r="I370" s="4" t="str">
        <f>IF($H370=0,"",VLOOKUP($G370,Data!$G$3:$BA$2935,2,FALSE))</f>
        <v>'HYGOV'</v>
      </c>
      <c r="J370" s="4">
        <f>PSSE!C372</f>
        <v>1</v>
      </c>
      <c r="K370" s="4">
        <f>IF($H370=0,"",VLOOKUP($G370,Data!$G$3:$BA$2935,4,FALSE))</f>
        <v>0.06</v>
      </c>
      <c r="L370" s="4">
        <f>IF($H370=0,"",VLOOKUP($G370,Data!$G$3:$BA$2935,5,FALSE))</f>
        <v>0.4</v>
      </c>
      <c r="M370" s="4">
        <f>IF($H370=0,"",VLOOKUP($G370,Data!$G$3:$BA$2935,6,FALSE))</f>
        <v>3</v>
      </c>
      <c r="N370" s="4">
        <f>IF($H370=0,"",VLOOKUP($G370,Data!$G$3:$BA$2935,7,FALSE))</f>
        <v>9.9000000000000005E-2</v>
      </c>
      <c r="O370" s="4">
        <f>IF($H370=0,"",VLOOKUP($G370,Data!$G$3:$BA$2935,8,FALSE))</f>
        <v>0.4</v>
      </c>
      <c r="P370" s="4">
        <f>IF($H370=0,"",VLOOKUP($G370,Data!$G$3:$BA$2935,9,FALSE))</f>
        <v>0.15</v>
      </c>
      <c r="Q370" s="4">
        <f>IF($H370=0,"",VLOOKUP($G370,Data!$G$3:$BA$2935,10,FALSE))</f>
        <v>1</v>
      </c>
      <c r="R370" s="4">
        <f>IF($H370=0,"",VLOOKUP($G370,Data!$G$3:$BA$2935,11,FALSE))</f>
        <v>0.1</v>
      </c>
      <c r="S370" s="4">
        <f>IF($H370=0,"",VLOOKUP($G370,Data!$G$3:$BA$2935,12,FALSE))</f>
        <v>1.35</v>
      </c>
      <c r="T370" s="4">
        <f>IF($H370=0,"",VLOOKUP($G370,Data!$G$3:$BA$2935,13,FALSE))</f>
        <v>1.4</v>
      </c>
      <c r="U370" s="4">
        <f>IF($H370=0,"",VLOOKUP($G370,Data!$G$3:$BA$2935,14,FALSE))</f>
        <v>0.1</v>
      </c>
      <c r="V370" s="4">
        <f>IF($H370=0,"",VLOOKUP($G370,Data!$G$3:$BA$2935,15,FALSE))</f>
        <v>0.1</v>
      </c>
      <c r="W370" s="4" t="str">
        <f>IF($H370=0,"",VLOOKUP($G370,Data!$G$3:$BA$2935,16,FALSE))</f>
        <v>/</v>
      </c>
      <c r="X370" s="4" t="str">
        <f>IF($H370=0,"",VLOOKUP($G370,Data!$G$3:$BA$2935,17,FALSE))</f>
        <v>/</v>
      </c>
      <c r="Y370" s="4" t="str">
        <f>IF($H370=0,"",VLOOKUP($G370,Data!$G$3:$BA$2935,18,FALSE))</f>
        <v/>
      </c>
      <c r="Z370" s="4" t="str">
        <f>IF($H370=0,"",VLOOKUP($G370,Data!$G$3:$BA$2935,19,FALSE))</f>
        <v/>
      </c>
      <c r="AA370" s="4" t="str">
        <f>IF($H370=0,"",VLOOKUP($G370,Data!$G$3:$BA$2935,20,FALSE))</f>
        <v/>
      </c>
      <c r="AB370" s="4" t="str">
        <f>IF($H370=0,"",VLOOKUP($G370,Data!$G$3:$BA$2935,21,FALSE))</f>
        <v/>
      </c>
      <c r="AC370" s="4" t="str">
        <f>IF($H370=0,"",VLOOKUP($G370,Data!$G$3:$BA$2935,22,FALSE))</f>
        <v/>
      </c>
      <c r="AD370" s="4" t="str">
        <f>IF($H370=0,"",VLOOKUP($G370,Data!$G$3:$BA$2935,23,FALSE))</f>
        <v/>
      </c>
      <c r="AE370" s="4" t="str">
        <f>IF($H370=0,"",VLOOKUP($G370,Data!$G$3:$BA$2935,24,FALSE))</f>
        <v/>
      </c>
      <c r="AF370" s="4" t="str">
        <f>IF($H370=0,"",VLOOKUP($G370,Data!$G$3:$BA$2935,25,FALSE))</f>
        <v/>
      </c>
      <c r="AG370" s="4" t="str">
        <f>IF($H370=0,"",VLOOKUP($G370,Data!$G$3:$BA$2935,26,FALSE))</f>
        <v/>
      </c>
      <c r="AH370" s="4" t="str">
        <f>IF($H370=0,"",VLOOKUP($G370,Data!$G$3:$BA$2935,27,FALSE))</f>
        <v/>
      </c>
      <c r="AI370" s="4" t="str">
        <f>IF($H370=0,"",VLOOKUP($G370,Data!$G$3:$BA$2935,28,FALSE))</f>
        <v/>
      </c>
      <c r="AJ370" s="4" t="str">
        <f>IF($H370=0,"",VLOOKUP($G370,Data!$G$3:$BA$2935,29,FALSE))</f>
        <v/>
      </c>
      <c r="AK370" s="4" t="str">
        <f>IF($H370=0,"",VLOOKUP($G370,Data!$G$3:$BA$2935,30,FALSE))</f>
        <v/>
      </c>
      <c r="AL370" s="4" t="str">
        <f>IF($H370=0,"",VLOOKUP($G370,Data!$G$3:$BA$2935,31,FALSE))</f>
        <v/>
      </c>
      <c r="AM370" s="4" t="str">
        <f>IF($H370=0,"",VLOOKUP($G370,Data!$G$3:$BA$2935,32,FALSE))</f>
        <v/>
      </c>
      <c r="AN370" s="4" t="str">
        <f>IF($H370=0,"",VLOOKUP($G370,Data!$G$3:$BA$2935,33,FALSE))</f>
        <v/>
      </c>
      <c r="AO370" s="4" t="str">
        <f>IF($H370=0,"",VLOOKUP($G370,Data!$G$3:$BA$2935,34,FALSE))</f>
        <v/>
      </c>
      <c r="AP370" s="4" t="str">
        <f>IF($H370=0,"",VLOOKUP($G370,Data!$G$3:$BA$2935,35,FALSE))</f>
        <v/>
      </c>
      <c r="AQ370" s="4" t="str">
        <f>IF($H370=0,"",VLOOKUP($G370,Data!$G$3:$BA$2935,36,FALSE))</f>
        <v/>
      </c>
      <c r="AR370" s="4" t="str">
        <f>IF($H370=0,"",VLOOKUP($G370,Data!$G$3:$BA$2935,37,FALSE))</f>
        <v/>
      </c>
      <c r="AS370" s="4" t="str">
        <f>IF($H370=0,"",VLOOKUP($G370,Data!$G$3:$BA$2935,38,FALSE))</f>
        <v/>
      </c>
      <c r="AT370" s="4" t="str">
        <f>IF($H370=0,"",VLOOKUP($G370,Data!$G$3:$BA$2935,39,FALSE))</f>
        <v/>
      </c>
    </row>
    <row r="371" spans="1:46" x14ac:dyDescent="0.25">
      <c r="A371" s="4">
        <f>PSSE!A373</f>
        <v>960061</v>
      </c>
      <c r="B371" s="4" t="str">
        <f>PSSE!B373</f>
        <v>SESAN4A_H1</v>
      </c>
      <c r="C371" s="4">
        <f>PSSE!D373</f>
        <v>13.8</v>
      </c>
      <c r="D371" s="4">
        <f>PSSE!E373</f>
        <v>75</v>
      </c>
      <c r="E371" s="4" t="str">
        <f>PSSE!F373</f>
        <v>TD</v>
      </c>
      <c r="F371" s="4">
        <f>PSSE!G373</f>
        <v>1</v>
      </c>
      <c r="G371" s="4" t="str">
        <f t="shared" si="6"/>
        <v>GOV13.875TD1</v>
      </c>
      <c r="H371" s="4">
        <f>COUNTIF(Data!$G$3:$BA$2935,GOV!$G371)</f>
        <v>1</v>
      </c>
      <c r="I371" s="4" t="str">
        <f>IF($H371=0,"",VLOOKUP($G371,Data!$G$3:$BA$2935,2,FALSE))</f>
        <v>'HYGOV'</v>
      </c>
      <c r="J371" s="4">
        <f>PSSE!C373</f>
        <v>1</v>
      </c>
      <c r="K371" s="4">
        <f>IF($H371=0,"",VLOOKUP($G371,Data!$G$3:$BA$2935,4,FALSE))</f>
        <v>0.03</v>
      </c>
      <c r="L371" s="4">
        <f>IF($H371=0,"",VLOOKUP($G371,Data!$G$3:$BA$2935,5,FALSE))</f>
        <v>0.18</v>
      </c>
      <c r="M371" s="4">
        <f>IF($H371=0,"",VLOOKUP($G371,Data!$G$3:$BA$2935,6,FALSE))</f>
        <v>6.64</v>
      </c>
      <c r="N371" s="4">
        <f>IF($H371=0,"",VLOOKUP($G371,Data!$G$3:$BA$2935,7,FALSE))</f>
        <v>0.05</v>
      </c>
      <c r="O371" s="4">
        <f>IF($H371=0,"",VLOOKUP($G371,Data!$G$3:$BA$2935,8,FALSE))</f>
        <v>0.5</v>
      </c>
      <c r="P371" s="4">
        <f>IF($H371=0,"",VLOOKUP($G371,Data!$G$3:$BA$2935,9,FALSE))</f>
        <v>0.15</v>
      </c>
      <c r="Q371" s="4">
        <f>IF($H371=0,"",VLOOKUP($G371,Data!$G$3:$BA$2935,10,FALSE))</f>
        <v>1</v>
      </c>
      <c r="R371" s="4">
        <f>IF($H371=0,"",VLOOKUP($G371,Data!$G$3:$BA$2935,11,FALSE))</f>
        <v>0</v>
      </c>
      <c r="S371" s="4">
        <f>IF($H371=0,"",VLOOKUP($G371,Data!$G$3:$BA$2935,12,FALSE))</f>
        <v>1.66</v>
      </c>
      <c r="T371" s="4">
        <f>IF($H371=0,"",VLOOKUP($G371,Data!$G$3:$BA$2935,13,FALSE))</f>
        <v>1.41</v>
      </c>
      <c r="U371" s="4">
        <f>IF($H371=0,"",VLOOKUP($G371,Data!$G$3:$BA$2935,14,FALSE))</f>
        <v>0.499</v>
      </c>
      <c r="V371" s="4">
        <f>IF($H371=0,"",VLOOKUP($G371,Data!$G$3:$BA$2935,15,FALSE))</f>
        <v>0.06</v>
      </c>
      <c r="W371" s="4" t="str">
        <f>IF($H371=0,"",VLOOKUP($G371,Data!$G$3:$BA$2935,16,FALSE))</f>
        <v>/</v>
      </c>
      <c r="X371" s="4" t="str">
        <f>IF($H371=0,"",VLOOKUP($G371,Data!$G$3:$BA$2935,17,FALSE))</f>
        <v>/</v>
      </c>
      <c r="Y371" s="4" t="str">
        <f>IF($H371=0,"",VLOOKUP($G371,Data!$G$3:$BA$2935,18,FALSE))</f>
        <v/>
      </c>
      <c r="Z371" s="4" t="str">
        <f>IF($H371=0,"",VLOOKUP($G371,Data!$G$3:$BA$2935,19,FALSE))</f>
        <v/>
      </c>
      <c r="AA371" s="4" t="str">
        <f>IF($H371=0,"",VLOOKUP($G371,Data!$G$3:$BA$2935,20,FALSE))</f>
        <v/>
      </c>
      <c r="AB371" s="4" t="str">
        <f>IF($H371=0,"",VLOOKUP($G371,Data!$G$3:$BA$2935,21,FALSE))</f>
        <v/>
      </c>
      <c r="AC371" s="4" t="str">
        <f>IF($H371=0,"",VLOOKUP($G371,Data!$G$3:$BA$2935,22,FALSE))</f>
        <v/>
      </c>
      <c r="AD371" s="4" t="str">
        <f>IF($H371=0,"",VLOOKUP($G371,Data!$G$3:$BA$2935,23,FALSE))</f>
        <v/>
      </c>
      <c r="AE371" s="4" t="str">
        <f>IF($H371=0,"",VLOOKUP($G371,Data!$G$3:$BA$2935,24,FALSE))</f>
        <v/>
      </c>
      <c r="AF371" s="4" t="str">
        <f>IF($H371=0,"",VLOOKUP($G371,Data!$G$3:$BA$2935,25,FALSE))</f>
        <v/>
      </c>
      <c r="AG371" s="4" t="str">
        <f>IF($H371=0,"",VLOOKUP($G371,Data!$G$3:$BA$2935,26,FALSE))</f>
        <v/>
      </c>
      <c r="AH371" s="4" t="str">
        <f>IF($H371=0,"",VLOOKUP($G371,Data!$G$3:$BA$2935,27,FALSE))</f>
        <v/>
      </c>
      <c r="AI371" s="4" t="str">
        <f>IF($H371=0,"",VLOOKUP($G371,Data!$G$3:$BA$2935,28,FALSE))</f>
        <v/>
      </c>
      <c r="AJ371" s="4" t="str">
        <f>IF($H371=0,"",VLOOKUP($G371,Data!$G$3:$BA$2935,29,FALSE))</f>
        <v/>
      </c>
      <c r="AK371" s="4" t="str">
        <f>IF($H371=0,"",VLOOKUP($G371,Data!$G$3:$BA$2935,30,FALSE))</f>
        <v/>
      </c>
      <c r="AL371" s="4" t="str">
        <f>IF($H371=0,"",VLOOKUP($G371,Data!$G$3:$BA$2935,31,FALSE))</f>
        <v/>
      </c>
      <c r="AM371" s="4" t="str">
        <f>IF($H371=0,"",VLOOKUP($G371,Data!$G$3:$BA$2935,32,FALSE))</f>
        <v/>
      </c>
      <c r="AN371" s="4" t="str">
        <f>IF($H371=0,"",VLOOKUP($G371,Data!$G$3:$BA$2935,33,FALSE))</f>
        <v/>
      </c>
      <c r="AO371" s="4" t="str">
        <f>IF($H371=0,"",VLOOKUP($G371,Data!$G$3:$BA$2935,34,FALSE))</f>
        <v/>
      </c>
      <c r="AP371" s="4" t="str">
        <f>IF($H371=0,"",VLOOKUP($G371,Data!$G$3:$BA$2935,35,FALSE))</f>
        <v/>
      </c>
      <c r="AQ371" s="4" t="str">
        <f>IF($H371=0,"",VLOOKUP($G371,Data!$G$3:$BA$2935,36,FALSE))</f>
        <v/>
      </c>
      <c r="AR371" s="4" t="str">
        <f>IF($H371=0,"",VLOOKUP($G371,Data!$G$3:$BA$2935,37,FALSE))</f>
        <v/>
      </c>
      <c r="AS371" s="4" t="str">
        <f>IF($H371=0,"",VLOOKUP($G371,Data!$G$3:$BA$2935,38,FALSE))</f>
        <v/>
      </c>
      <c r="AT371" s="4" t="str">
        <f>IF($H371=0,"",VLOOKUP($G371,Data!$G$3:$BA$2935,39,FALSE))</f>
        <v/>
      </c>
    </row>
    <row r="372" spans="1:46" x14ac:dyDescent="0.25">
      <c r="A372" s="4">
        <f>PSSE!A374</f>
        <v>960071</v>
      </c>
      <c r="B372" s="4" t="str">
        <f>PSSE!B374</f>
        <v>SEKAMAN1_H1</v>
      </c>
      <c r="C372" s="4">
        <f>PSSE!D374</f>
        <v>13.8</v>
      </c>
      <c r="D372" s="4">
        <f>PSSE!E374</f>
        <v>130</v>
      </c>
      <c r="E372" s="4" t="str">
        <f>PSSE!F374</f>
        <v>TD</v>
      </c>
      <c r="F372" s="4">
        <f>PSSE!G374</f>
        <v>1</v>
      </c>
      <c r="G372" s="4" t="str">
        <f t="shared" si="6"/>
        <v>GOV13.8130TD1</v>
      </c>
      <c r="H372" s="4">
        <f>COUNTIF(Data!$G$3:$BA$2935,GOV!$G372)</f>
        <v>1</v>
      </c>
      <c r="I372" s="4" t="str">
        <f>IF($H372=0,"",VLOOKUP($G372,Data!$G$3:$BA$2935,2,FALSE))</f>
        <v>'HYGOV'</v>
      </c>
      <c r="J372" s="4">
        <f>PSSE!C374</f>
        <v>1</v>
      </c>
      <c r="K372" s="4">
        <f>IF($H372=0,"",VLOOKUP($G372,Data!$G$3:$BA$2935,4,FALSE))</f>
        <v>0.06</v>
      </c>
      <c r="L372" s="4">
        <f>IF($H372=0,"",VLOOKUP($G372,Data!$G$3:$BA$2935,5,FALSE))</f>
        <v>0.4</v>
      </c>
      <c r="M372" s="4">
        <f>IF($H372=0,"",VLOOKUP($G372,Data!$G$3:$BA$2935,6,FALSE))</f>
        <v>3</v>
      </c>
      <c r="N372" s="4">
        <f>IF($H372=0,"",VLOOKUP($G372,Data!$G$3:$BA$2935,7,FALSE))</f>
        <v>9.9000000000000005E-2</v>
      </c>
      <c r="O372" s="4">
        <f>IF($H372=0,"",VLOOKUP($G372,Data!$G$3:$BA$2935,8,FALSE))</f>
        <v>0.4</v>
      </c>
      <c r="P372" s="4">
        <f>IF($H372=0,"",VLOOKUP($G372,Data!$G$3:$BA$2935,9,FALSE))</f>
        <v>0.15</v>
      </c>
      <c r="Q372" s="4">
        <f>IF($H372=0,"",VLOOKUP($G372,Data!$G$3:$BA$2935,10,FALSE))</f>
        <v>1</v>
      </c>
      <c r="R372" s="4">
        <f>IF($H372=0,"",VLOOKUP($G372,Data!$G$3:$BA$2935,11,FALSE))</f>
        <v>0.1</v>
      </c>
      <c r="S372" s="4">
        <f>IF($H372=0,"",VLOOKUP($G372,Data!$G$3:$BA$2935,12,FALSE))</f>
        <v>1.35</v>
      </c>
      <c r="T372" s="4">
        <f>IF($H372=0,"",VLOOKUP($G372,Data!$G$3:$BA$2935,13,FALSE))</f>
        <v>1.4</v>
      </c>
      <c r="U372" s="4">
        <f>IF($H372=0,"",VLOOKUP($G372,Data!$G$3:$BA$2935,14,FALSE))</f>
        <v>0.1</v>
      </c>
      <c r="V372" s="4">
        <f>IF($H372=0,"",VLOOKUP($G372,Data!$G$3:$BA$2935,15,FALSE))</f>
        <v>0.1</v>
      </c>
      <c r="W372" s="4" t="str">
        <f>IF($H372=0,"",VLOOKUP($G372,Data!$G$3:$BA$2935,16,FALSE))</f>
        <v>/</v>
      </c>
      <c r="X372" s="4" t="str">
        <f>IF($H372=0,"",VLOOKUP($G372,Data!$G$3:$BA$2935,17,FALSE))</f>
        <v>/</v>
      </c>
      <c r="Y372" s="4" t="str">
        <f>IF($H372=0,"",VLOOKUP($G372,Data!$G$3:$BA$2935,18,FALSE))</f>
        <v/>
      </c>
      <c r="Z372" s="4" t="str">
        <f>IF($H372=0,"",VLOOKUP($G372,Data!$G$3:$BA$2935,19,FALSE))</f>
        <v/>
      </c>
      <c r="AA372" s="4" t="str">
        <f>IF($H372=0,"",VLOOKUP($G372,Data!$G$3:$BA$2935,20,FALSE))</f>
        <v/>
      </c>
      <c r="AB372" s="4" t="str">
        <f>IF($H372=0,"",VLOOKUP($G372,Data!$G$3:$BA$2935,21,FALSE))</f>
        <v/>
      </c>
      <c r="AC372" s="4" t="str">
        <f>IF($H372=0,"",VLOOKUP($G372,Data!$G$3:$BA$2935,22,FALSE))</f>
        <v/>
      </c>
      <c r="AD372" s="4" t="str">
        <f>IF($H372=0,"",VLOOKUP($G372,Data!$G$3:$BA$2935,23,FALSE))</f>
        <v/>
      </c>
      <c r="AE372" s="4" t="str">
        <f>IF($H372=0,"",VLOOKUP($G372,Data!$G$3:$BA$2935,24,FALSE))</f>
        <v/>
      </c>
      <c r="AF372" s="4" t="str">
        <f>IF($H372=0,"",VLOOKUP($G372,Data!$G$3:$BA$2935,25,FALSE))</f>
        <v/>
      </c>
      <c r="AG372" s="4" t="str">
        <f>IF($H372=0,"",VLOOKUP($G372,Data!$G$3:$BA$2935,26,FALSE))</f>
        <v/>
      </c>
      <c r="AH372" s="4" t="str">
        <f>IF($H372=0,"",VLOOKUP($G372,Data!$G$3:$BA$2935,27,FALSE))</f>
        <v/>
      </c>
      <c r="AI372" s="4" t="str">
        <f>IF($H372=0,"",VLOOKUP($G372,Data!$G$3:$BA$2935,28,FALSE))</f>
        <v/>
      </c>
      <c r="AJ372" s="4" t="str">
        <f>IF($H372=0,"",VLOOKUP($G372,Data!$G$3:$BA$2935,29,FALSE))</f>
        <v/>
      </c>
      <c r="AK372" s="4" t="str">
        <f>IF($H372=0,"",VLOOKUP($G372,Data!$G$3:$BA$2935,30,FALSE))</f>
        <v/>
      </c>
      <c r="AL372" s="4" t="str">
        <f>IF($H372=0,"",VLOOKUP($G372,Data!$G$3:$BA$2935,31,FALSE))</f>
        <v/>
      </c>
      <c r="AM372" s="4" t="str">
        <f>IF($H372=0,"",VLOOKUP($G372,Data!$G$3:$BA$2935,32,FALSE))</f>
        <v/>
      </c>
      <c r="AN372" s="4" t="str">
        <f>IF($H372=0,"",VLOOKUP($G372,Data!$G$3:$BA$2935,33,FALSE))</f>
        <v/>
      </c>
      <c r="AO372" s="4" t="str">
        <f>IF($H372=0,"",VLOOKUP($G372,Data!$G$3:$BA$2935,34,FALSE))</f>
        <v/>
      </c>
      <c r="AP372" s="4" t="str">
        <f>IF($H372=0,"",VLOOKUP($G372,Data!$G$3:$BA$2935,35,FALSE))</f>
        <v/>
      </c>
      <c r="AQ372" s="4" t="str">
        <f>IF($H372=0,"",VLOOKUP($G372,Data!$G$3:$BA$2935,36,FALSE))</f>
        <v/>
      </c>
      <c r="AR372" s="4" t="str">
        <f>IF($H372=0,"",VLOOKUP($G372,Data!$G$3:$BA$2935,37,FALSE))</f>
        <v/>
      </c>
      <c r="AS372" s="4" t="str">
        <f>IF($H372=0,"",VLOOKUP($G372,Data!$G$3:$BA$2935,38,FALSE))</f>
        <v/>
      </c>
      <c r="AT372" s="4" t="str">
        <f>IF($H372=0,"",VLOOKUP($G372,Data!$G$3:$BA$2935,39,FALSE))</f>
        <v/>
      </c>
    </row>
    <row r="373" spans="1:46" x14ac:dyDescent="0.25">
      <c r="A373" s="4">
        <f>PSSE!A375</f>
        <v>960072</v>
      </c>
      <c r="B373" s="4" t="str">
        <f>PSSE!B375</f>
        <v>SEKAMAN1_H2</v>
      </c>
      <c r="C373" s="4">
        <f>PSSE!D375</f>
        <v>13.8</v>
      </c>
      <c r="D373" s="4">
        <f>PSSE!E375</f>
        <v>130</v>
      </c>
      <c r="E373" s="4" t="str">
        <f>PSSE!F375</f>
        <v>TD</v>
      </c>
      <c r="F373" s="4">
        <f>PSSE!G375</f>
        <v>1</v>
      </c>
      <c r="G373" s="4" t="str">
        <f t="shared" si="6"/>
        <v>GOV13.8130TD1</v>
      </c>
      <c r="H373" s="4">
        <f>COUNTIF(Data!$G$3:$BA$2935,GOV!$G373)</f>
        <v>1</v>
      </c>
      <c r="I373" s="4" t="str">
        <f>IF($H373=0,"",VLOOKUP($G373,Data!$G$3:$BA$2935,2,FALSE))</f>
        <v>'HYGOV'</v>
      </c>
      <c r="J373" s="4">
        <f>PSSE!C375</f>
        <v>1</v>
      </c>
      <c r="K373" s="4">
        <f>IF($H373=0,"",VLOOKUP($G373,Data!$G$3:$BA$2935,4,FALSE))</f>
        <v>0.06</v>
      </c>
      <c r="L373" s="4">
        <f>IF($H373=0,"",VLOOKUP($G373,Data!$G$3:$BA$2935,5,FALSE))</f>
        <v>0.4</v>
      </c>
      <c r="M373" s="4">
        <f>IF($H373=0,"",VLOOKUP($G373,Data!$G$3:$BA$2935,6,FALSE))</f>
        <v>3</v>
      </c>
      <c r="N373" s="4">
        <f>IF($H373=0,"",VLOOKUP($G373,Data!$G$3:$BA$2935,7,FALSE))</f>
        <v>9.9000000000000005E-2</v>
      </c>
      <c r="O373" s="4">
        <f>IF($H373=0,"",VLOOKUP($G373,Data!$G$3:$BA$2935,8,FALSE))</f>
        <v>0.4</v>
      </c>
      <c r="P373" s="4">
        <f>IF($H373=0,"",VLOOKUP($G373,Data!$G$3:$BA$2935,9,FALSE))</f>
        <v>0.15</v>
      </c>
      <c r="Q373" s="4">
        <f>IF($H373=0,"",VLOOKUP($G373,Data!$G$3:$BA$2935,10,FALSE))</f>
        <v>1</v>
      </c>
      <c r="R373" s="4">
        <f>IF($H373=0,"",VLOOKUP($G373,Data!$G$3:$BA$2935,11,FALSE))</f>
        <v>0.1</v>
      </c>
      <c r="S373" s="4">
        <f>IF($H373=0,"",VLOOKUP($G373,Data!$G$3:$BA$2935,12,FALSE))</f>
        <v>1.35</v>
      </c>
      <c r="T373" s="4">
        <f>IF($H373=0,"",VLOOKUP($G373,Data!$G$3:$BA$2935,13,FALSE))</f>
        <v>1.4</v>
      </c>
      <c r="U373" s="4">
        <f>IF($H373=0,"",VLOOKUP($G373,Data!$G$3:$BA$2935,14,FALSE))</f>
        <v>0.1</v>
      </c>
      <c r="V373" s="4">
        <f>IF($H373=0,"",VLOOKUP($G373,Data!$G$3:$BA$2935,15,FALSE))</f>
        <v>0.1</v>
      </c>
      <c r="W373" s="4" t="str">
        <f>IF($H373=0,"",VLOOKUP($G373,Data!$G$3:$BA$2935,16,FALSE))</f>
        <v>/</v>
      </c>
      <c r="X373" s="4" t="str">
        <f>IF($H373=0,"",VLOOKUP($G373,Data!$G$3:$BA$2935,17,FALSE))</f>
        <v>/</v>
      </c>
      <c r="Y373" s="4" t="str">
        <f>IF($H373=0,"",VLOOKUP($G373,Data!$G$3:$BA$2935,18,FALSE))</f>
        <v/>
      </c>
      <c r="Z373" s="4" t="str">
        <f>IF($H373=0,"",VLOOKUP($G373,Data!$G$3:$BA$2935,19,FALSE))</f>
        <v/>
      </c>
      <c r="AA373" s="4" t="str">
        <f>IF($H373=0,"",VLOOKUP($G373,Data!$G$3:$BA$2935,20,FALSE))</f>
        <v/>
      </c>
      <c r="AB373" s="4" t="str">
        <f>IF($H373=0,"",VLOOKUP($G373,Data!$G$3:$BA$2935,21,FALSE))</f>
        <v/>
      </c>
      <c r="AC373" s="4" t="str">
        <f>IF($H373=0,"",VLOOKUP($G373,Data!$G$3:$BA$2935,22,FALSE))</f>
        <v/>
      </c>
      <c r="AD373" s="4" t="str">
        <f>IF($H373=0,"",VLOOKUP($G373,Data!$G$3:$BA$2935,23,FALSE))</f>
        <v/>
      </c>
      <c r="AE373" s="4" t="str">
        <f>IF($H373=0,"",VLOOKUP($G373,Data!$G$3:$BA$2935,24,FALSE))</f>
        <v/>
      </c>
      <c r="AF373" s="4" t="str">
        <f>IF($H373=0,"",VLOOKUP($G373,Data!$G$3:$BA$2935,25,FALSE))</f>
        <v/>
      </c>
      <c r="AG373" s="4" t="str">
        <f>IF($H373=0,"",VLOOKUP($G373,Data!$G$3:$BA$2935,26,FALSE))</f>
        <v/>
      </c>
      <c r="AH373" s="4" t="str">
        <f>IF($H373=0,"",VLOOKUP($G373,Data!$G$3:$BA$2935,27,FALSE))</f>
        <v/>
      </c>
      <c r="AI373" s="4" t="str">
        <f>IF($H373=0,"",VLOOKUP($G373,Data!$G$3:$BA$2935,28,FALSE))</f>
        <v/>
      </c>
      <c r="AJ373" s="4" t="str">
        <f>IF($H373=0,"",VLOOKUP($G373,Data!$G$3:$BA$2935,29,FALSE))</f>
        <v/>
      </c>
      <c r="AK373" s="4" t="str">
        <f>IF($H373=0,"",VLOOKUP($G373,Data!$G$3:$BA$2935,30,FALSE))</f>
        <v/>
      </c>
      <c r="AL373" s="4" t="str">
        <f>IF($H373=0,"",VLOOKUP($G373,Data!$G$3:$BA$2935,31,FALSE))</f>
        <v/>
      </c>
      <c r="AM373" s="4" t="str">
        <f>IF($H373=0,"",VLOOKUP($G373,Data!$G$3:$BA$2935,32,FALSE))</f>
        <v/>
      </c>
      <c r="AN373" s="4" t="str">
        <f>IF($H373=0,"",VLOOKUP($G373,Data!$G$3:$BA$2935,33,FALSE))</f>
        <v/>
      </c>
      <c r="AO373" s="4" t="str">
        <f>IF($H373=0,"",VLOOKUP($G373,Data!$G$3:$BA$2935,34,FALSE))</f>
        <v/>
      </c>
      <c r="AP373" s="4" t="str">
        <f>IF($H373=0,"",VLOOKUP($G373,Data!$G$3:$BA$2935,35,FALSE))</f>
        <v/>
      </c>
      <c r="AQ373" s="4" t="str">
        <f>IF($H373=0,"",VLOOKUP($G373,Data!$G$3:$BA$2935,36,FALSE))</f>
        <v/>
      </c>
      <c r="AR373" s="4" t="str">
        <f>IF($H373=0,"",VLOOKUP($G373,Data!$G$3:$BA$2935,37,FALSE))</f>
        <v/>
      </c>
      <c r="AS373" s="4" t="str">
        <f>IF($H373=0,"",VLOOKUP($G373,Data!$G$3:$BA$2935,38,FALSE))</f>
        <v/>
      </c>
      <c r="AT373" s="4" t="str">
        <f>IF($H373=0,"",VLOOKUP($G373,Data!$G$3:$BA$2935,39,FALSE))</f>
        <v/>
      </c>
    </row>
    <row r="374" spans="1:46" x14ac:dyDescent="0.25">
      <c r="A374" s="4">
        <f>PSSE!A376</f>
        <v>960073</v>
      </c>
      <c r="B374" s="4" t="str">
        <f>PSSE!B376</f>
        <v>XANXAY_H1</v>
      </c>
      <c r="C374" s="4">
        <f>PSSE!D376</f>
        <v>13.8</v>
      </c>
      <c r="D374" s="4">
        <f>PSSE!E376</f>
        <v>54</v>
      </c>
      <c r="E374" s="4" t="str">
        <f>PSSE!F376</f>
        <v>TD</v>
      </c>
      <c r="F374" s="4">
        <f>PSSE!G376</f>
        <v>1</v>
      </c>
      <c r="G374" s="4" t="str">
        <f t="shared" si="6"/>
        <v>GOV13.854TD1</v>
      </c>
      <c r="H374" s="4">
        <f>COUNTIF(Data!$G$3:$BA$2935,GOV!$G374)</f>
        <v>1</v>
      </c>
      <c r="I374" s="4" t="str">
        <f>IF($H374=0,"",VLOOKUP($G374,Data!$G$3:$BA$2935,2,FALSE))</f>
        <v>'HYGOV'</v>
      </c>
      <c r="J374" s="4">
        <f>PSSE!C376</f>
        <v>1</v>
      </c>
      <c r="K374" s="4">
        <f>IF($H374=0,"",VLOOKUP($G374,Data!$G$3:$BA$2935,4,FALSE))</f>
        <v>0.06</v>
      </c>
      <c r="L374" s="4">
        <f>IF($H374=0,"",VLOOKUP($G374,Data!$G$3:$BA$2935,5,FALSE))</f>
        <v>0.4</v>
      </c>
      <c r="M374" s="4">
        <f>IF($H374=0,"",VLOOKUP($G374,Data!$G$3:$BA$2935,6,FALSE))</f>
        <v>3</v>
      </c>
      <c r="N374" s="4">
        <f>IF($H374=0,"",VLOOKUP($G374,Data!$G$3:$BA$2935,7,FALSE))</f>
        <v>9.9000000000000005E-2</v>
      </c>
      <c r="O374" s="4">
        <f>IF($H374=0,"",VLOOKUP($G374,Data!$G$3:$BA$2935,8,FALSE))</f>
        <v>0.4</v>
      </c>
      <c r="P374" s="4">
        <f>IF($H374=0,"",VLOOKUP($G374,Data!$G$3:$BA$2935,9,FALSE))</f>
        <v>0.15</v>
      </c>
      <c r="Q374" s="4">
        <f>IF($H374=0,"",VLOOKUP($G374,Data!$G$3:$BA$2935,10,FALSE))</f>
        <v>1</v>
      </c>
      <c r="R374" s="4">
        <f>IF($H374=0,"",VLOOKUP($G374,Data!$G$3:$BA$2935,11,FALSE))</f>
        <v>0.1</v>
      </c>
      <c r="S374" s="4">
        <f>IF($H374=0,"",VLOOKUP($G374,Data!$G$3:$BA$2935,12,FALSE))</f>
        <v>1.35</v>
      </c>
      <c r="T374" s="4">
        <f>IF($H374=0,"",VLOOKUP($G374,Data!$G$3:$BA$2935,13,FALSE))</f>
        <v>1.4</v>
      </c>
      <c r="U374" s="4">
        <f>IF($H374=0,"",VLOOKUP($G374,Data!$G$3:$BA$2935,14,FALSE))</f>
        <v>0.1</v>
      </c>
      <c r="V374" s="4">
        <f>IF($H374=0,"",VLOOKUP($G374,Data!$G$3:$BA$2935,15,FALSE))</f>
        <v>0.1</v>
      </c>
      <c r="W374" s="4" t="str">
        <f>IF($H374=0,"",VLOOKUP($G374,Data!$G$3:$BA$2935,16,FALSE))</f>
        <v>/</v>
      </c>
      <c r="X374" s="4" t="str">
        <f>IF($H374=0,"",VLOOKUP($G374,Data!$G$3:$BA$2935,17,FALSE))</f>
        <v>/</v>
      </c>
      <c r="Y374" s="4" t="str">
        <f>IF($H374=0,"",VLOOKUP($G374,Data!$G$3:$BA$2935,18,FALSE))</f>
        <v/>
      </c>
      <c r="Z374" s="4" t="str">
        <f>IF($H374=0,"",VLOOKUP($G374,Data!$G$3:$BA$2935,19,FALSE))</f>
        <v/>
      </c>
      <c r="AA374" s="4" t="str">
        <f>IF($H374=0,"",VLOOKUP($G374,Data!$G$3:$BA$2935,20,FALSE))</f>
        <v/>
      </c>
      <c r="AB374" s="4" t="str">
        <f>IF($H374=0,"",VLOOKUP($G374,Data!$G$3:$BA$2935,21,FALSE))</f>
        <v/>
      </c>
      <c r="AC374" s="4" t="str">
        <f>IF($H374=0,"",VLOOKUP($G374,Data!$G$3:$BA$2935,22,FALSE))</f>
        <v/>
      </c>
      <c r="AD374" s="4" t="str">
        <f>IF($H374=0,"",VLOOKUP($G374,Data!$G$3:$BA$2935,23,FALSE))</f>
        <v/>
      </c>
      <c r="AE374" s="4" t="str">
        <f>IF($H374=0,"",VLOOKUP($G374,Data!$G$3:$BA$2935,24,FALSE))</f>
        <v/>
      </c>
      <c r="AF374" s="4" t="str">
        <f>IF($H374=0,"",VLOOKUP($G374,Data!$G$3:$BA$2935,25,FALSE))</f>
        <v/>
      </c>
      <c r="AG374" s="4" t="str">
        <f>IF($H374=0,"",VLOOKUP($G374,Data!$G$3:$BA$2935,26,FALSE))</f>
        <v/>
      </c>
      <c r="AH374" s="4" t="str">
        <f>IF($H374=0,"",VLOOKUP($G374,Data!$G$3:$BA$2935,27,FALSE))</f>
        <v/>
      </c>
      <c r="AI374" s="4" t="str">
        <f>IF($H374=0,"",VLOOKUP($G374,Data!$G$3:$BA$2935,28,FALSE))</f>
        <v/>
      </c>
      <c r="AJ374" s="4" t="str">
        <f>IF($H374=0,"",VLOOKUP($G374,Data!$G$3:$BA$2935,29,FALSE))</f>
        <v/>
      </c>
      <c r="AK374" s="4" t="str">
        <f>IF($H374=0,"",VLOOKUP($G374,Data!$G$3:$BA$2935,30,FALSE))</f>
        <v/>
      </c>
      <c r="AL374" s="4" t="str">
        <f>IF($H374=0,"",VLOOKUP($G374,Data!$G$3:$BA$2935,31,FALSE))</f>
        <v/>
      </c>
      <c r="AM374" s="4" t="str">
        <f>IF($H374=0,"",VLOOKUP($G374,Data!$G$3:$BA$2935,32,FALSE))</f>
        <v/>
      </c>
      <c r="AN374" s="4" t="str">
        <f>IF($H374=0,"",VLOOKUP($G374,Data!$G$3:$BA$2935,33,FALSE))</f>
        <v/>
      </c>
      <c r="AO374" s="4" t="str">
        <f>IF($H374=0,"",VLOOKUP($G374,Data!$G$3:$BA$2935,34,FALSE))</f>
        <v/>
      </c>
      <c r="AP374" s="4" t="str">
        <f>IF($H374=0,"",VLOOKUP($G374,Data!$G$3:$BA$2935,35,FALSE))</f>
        <v/>
      </c>
      <c r="AQ374" s="4" t="str">
        <f>IF($H374=0,"",VLOOKUP($G374,Data!$G$3:$BA$2935,36,FALSE))</f>
        <v/>
      </c>
      <c r="AR374" s="4" t="str">
        <f>IF($H374=0,"",VLOOKUP($G374,Data!$G$3:$BA$2935,37,FALSE))</f>
        <v/>
      </c>
      <c r="AS374" s="4" t="str">
        <f>IF($H374=0,"",VLOOKUP($G374,Data!$G$3:$BA$2935,38,FALSE))</f>
        <v/>
      </c>
      <c r="AT374" s="4" t="str">
        <f>IF($H374=0,"",VLOOKUP($G374,Data!$G$3:$BA$2935,39,FALSE))</f>
        <v/>
      </c>
    </row>
    <row r="375" spans="1:46" x14ac:dyDescent="0.25">
      <c r="A375" s="4">
        <f>PSSE!A377</f>
        <v>960081</v>
      </c>
      <c r="B375" s="4" t="str">
        <f>PSSE!B377</f>
        <v>HASEKONG3_H1</v>
      </c>
      <c r="C375" s="4">
        <f>PSSE!D377</f>
        <v>13.8</v>
      </c>
      <c r="D375" s="4">
        <f>PSSE!E377</f>
        <v>48</v>
      </c>
      <c r="E375" s="4" t="str">
        <f>PSSE!F377</f>
        <v>TD</v>
      </c>
      <c r="F375" s="4">
        <f>PSSE!G377</f>
        <v>1</v>
      </c>
      <c r="G375" s="4" t="str">
        <f t="shared" si="6"/>
        <v>GOV13.848TD1</v>
      </c>
      <c r="H375" s="4">
        <f>COUNTIF(Data!$G$3:$BA$2935,GOV!$G375)</f>
        <v>1</v>
      </c>
      <c r="I375" s="4" t="str">
        <f>IF($H375=0,"",VLOOKUP($G375,Data!$G$3:$BA$2935,2,FALSE))</f>
        <v>'HYGOV'</v>
      </c>
      <c r="J375" s="4">
        <f>PSSE!C377</f>
        <v>1</v>
      </c>
      <c r="K375" s="4">
        <f>IF($H375=0,"",VLOOKUP($G375,Data!$G$3:$BA$2935,4,FALSE))</f>
        <v>0.06</v>
      </c>
      <c r="L375" s="4">
        <f>IF($H375=0,"",VLOOKUP($G375,Data!$G$3:$BA$2935,5,FALSE))</f>
        <v>0.4</v>
      </c>
      <c r="M375" s="4">
        <f>IF($H375=0,"",VLOOKUP($G375,Data!$G$3:$BA$2935,6,FALSE))</f>
        <v>3</v>
      </c>
      <c r="N375" s="4">
        <f>IF($H375=0,"",VLOOKUP($G375,Data!$G$3:$BA$2935,7,FALSE))</f>
        <v>9.9000000000000005E-2</v>
      </c>
      <c r="O375" s="4">
        <f>IF($H375=0,"",VLOOKUP($G375,Data!$G$3:$BA$2935,8,FALSE))</f>
        <v>0.4</v>
      </c>
      <c r="P375" s="4">
        <f>IF($H375=0,"",VLOOKUP($G375,Data!$G$3:$BA$2935,9,FALSE))</f>
        <v>0.15</v>
      </c>
      <c r="Q375" s="4">
        <f>IF($H375=0,"",VLOOKUP($G375,Data!$G$3:$BA$2935,10,FALSE))</f>
        <v>1</v>
      </c>
      <c r="R375" s="4">
        <f>IF($H375=0,"",VLOOKUP($G375,Data!$G$3:$BA$2935,11,FALSE))</f>
        <v>0.1</v>
      </c>
      <c r="S375" s="4">
        <f>IF($H375=0,"",VLOOKUP($G375,Data!$G$3:$BA$2935,12,FALSE))</f>
        <v>1.35</v>
      </c>
      <c r="T375" s="4">
        <f>IF($H375=0,"",VLOOKUP($G375,Data!$G$3:$BA$2935,13,FALSE))</f>
        <v>1.4</v>
      </c>
      <c r="U375" s="4">
        <f>IF($H375=0,"",VLOOKUP($G375,Data!$G$3:$BA$2935,14,FALSE))</f>
        <v>0.1</v>
      </c>
      <c r="V375" s="4">
        <f>IF($H375=0,"",VLOOKUP($G375,Data!$G$3:$BA$2935,15,FALSE))</f>
        <v>0.1</v>
      </c>
      <c r="W375" s="4" t="str">
        <f>IF($H375=0,"",VLOOKUP($G375,Data!$G$3:$BA$2935,16,FALSE))</f>
        <v>/</v>
      </c>
      <c r="X375" s="4" t="str">
        <f>IF($H375=0,"",VLOOKUP($G375,Data!$G$3:$BA$2935,17,FALSE))</f>
        <v>/</v>
      </c>
      <c r="Y375" s="4" t="str">
        <f>IF($H375=0,"",VLOOKUP($G375,Data!$G$3:$BA$2935,18,FALSE))</f>
        <v/>
      </c>
      <c r="Z375" s="4" t="str">
        <f>IF($H375=0,"",VLOOKUP($G375,Data!$G$3:$BA$2935,19,FALSE))</f>
        <v/>
      </c>
      <c r="AA375" s="4" t="str">
        <f>IF($H375=0,"",VLOOKUP($G375,Data!$G$3:$BA$2935,20,FALSE))</f>
        <v/>
      </c>
      <c r="AB375" s="4" t="str">
        <f>IF($H375=0,"",VLOOKUP($G375,Data!$G$3:$BA$2935,21,FALSE))</f>
        <v/>
      </c>
      <c r="AC375" s="4" t="str">
        <f>IF($H375=0,"",VLOOKUP($G375,Data!$G$3:$BA$2935,22,FALSE))</f>
        <v/>
      </c>
      <c r="AD375" s="4" t="str">
        <f>IF($H375=0,"",VLOOKUP($G375,Data!$G$3:$BA$2935,23,FALSE))</f>
        <v/>
      </c>
      <c r="AE375" s="4" t="str">
        <f>IF($H375=0,"",VLOOKUP($G375,Data!$G$3:$BA$2935,24,FALSE))</f>
        <v/>
      </c>
      <c r="AF375" s="4" t="str">
        <f>IF($H375=0,"",VLOOKUP($G375,Data!$G$3:$BA$2935,25,FALSE))</f>
        <v/>
      </c>
      <c r="AG375" s="4" t="str">
        <f>IF($H375=0,"",VLOOKUP($G375,Data!$G$3:$BA$2935,26,FALSE))</f>
        <v/>
      </c>
      <c r="AH375" s="4" t="str">
        <f>IF($H375=0,"",VLOOKUP($G375,Data!$G$3:$BA$2935,27,FALSE))</f>
        <v/>
      </c>
      <c r="AI375" s="4" t="str">
        <f>IF($H375=0,"",VLOOKUP($G375,Data!$G$3:$BA$2935,28,FALSE))</f>
        <v/>
      </c>
      <c r="AJ375" s="4" t="str">
        <f>IF($H375=0,"",VLOOKUP($G375,Data!$G$3:$BA$2935,29,FALSE))</f>
        <v/>
      </c>
      <c r="AK375" s="4" t="str">
        <f>IF($H375=0,"",VLOOKUP($G375,Data!$G$3:$BA$2935,30,FALSE))</f>
        <v/>
      </c>
      <c r="AL375" s="4" t="str">
        <f>IF($H375=0,"",VLOOKUP($G375,Data!$G$3:$BA$2935,31,FALSE))</f>
        <v/>
      </c>
      <c r="AM375" s="4" t="str">
        <f>IF($H375=0,"",VLOOKUP($G375,Data!$G$3:$BA$2935,32,FALSE))</f>
        <v/>
      </c>
      <c r="AN375" s="4" t="str">
        <f>IF($H375=0,"",VLOOKUP($G375,Data!$G$3:$BA$2935,33,FALSE))</f>
        <v/>
      </c>
      <c r="AO375" s="4" t="str">
        <f>IF($H375=0,"",VLOOKUP($G375,Data!$G$3:$BA$2935,34,FALSE))</f>
        <v/>
      </c>
      <c r="AP375" s="4" t="str">
        <f>IF($H375=0,"",VLOOKUP($G375,Data!$G$3:$BA$2935,35,FALSE))</f>
        <v/>
      </c>
      <c r="AQ375" s="4" t="str">
        <f>IF($H375=0,"",VLOOKUP($G375,Data!$G$3:$BA$2935,36,FALSE))</f>
        <v/>
      </c>
      <c r="AR375" s="4" t="str">
        <f>IF($H375=0,"",VLOOKUP($G375,Data!$G$3:$BA$2935,37,FALSE))</f>
        <v/>
      </c>
      <c r="AS375" s="4" t="str">
        <f>IF($H375=0,"",VLOOKUP($G375,Data!$G$3:$BA$2935,38,FALSE))</f>
        <v/>
      </c>
      <c r="AT375" s="4" t="str">
        <f>IF($H375=0,"",VLOOKUP($G375,Data!$G$3:$BA$2935,39,FALSE))</f>
        <v/>
      </c>
    </row>
    <row r="376" spans="1:46" x14ac:dyDescent="0.25">
      <c r="A376" s="4">
        <f>PSSE!A378</f>
        <v>960082</v>
      </c>
      <c r="B376" s="4" t="str">
        <f>PSSE!B378</f>
        <v>HASEKONG3_H2</v>
      </c>
      <c r="C376" s="4">
        <f>PSSE!D378</f>
        <v>13.8</v>
      </c>
      <c r="D376" s="4">
        <f>PSSE!E378</f>
        <v>48</v>
      </c>
      <c r="E376" s="4" t="str">
        <f>PSSE!F378</f>
        <v>TD</v>
      </c>
      <c r="F376" s="4">
        <f>PSSE!G378</f>
        <v>1</v>
      </c>
      <c r="G376" s="4" t="str">
        <f t="shared" si="6"/>
        <v>GOV13.848TD1</v>
      </c>
      <c r="H376" s="4">
        <f>COUNTIF(Data!$G$3:$BA$2935,GOV!$G376)</f>
        <v>1</v>
      </c>
      <c r="I376" s="4" t="str">
        <f>IF($H376=0,"",VLOOKUP($G376,Data!$G$3:$BA$2935,2,FALSE))</f>
        <v>'HYGOV'</v>
      </c>
      <c r="J376" s="4">
        <f>PSSE!C378</f>
        <v>1</v>
      </c>
      <c r="K376" s="4">
        <f>IF($H376=0,"",VLOOKUP($G376,Data!$G$3:$BA$2935,4,FALSE))</f>
        <v>0.06</v>
      </c>
      <c r="L376" s="4">
        <f>IF($H376=0,"",VLOOKUP($G376,Data!$G$3:$BA$2935,5,FALSE))</f>
        <v>0.4</v>
      </c>
      <c r="M376" s="4">
        <f>IF($H376=0,"",VLOOKUP($G376,Data!$G$3:$BA$2935,6,FALSE))</f>
        <v>3</v>
      </c>
      <c r="N376" s="4">
        <f>IF($H376=0,"",VLOOKUP($G376,Data!$G$3:$BA$2935,7,FALSE))</f>
        <v>9.9000000000000005E-2</v>
      </c>
      <c r="O376" s="4">
        <f>IF($H376=0,"",VLOOKUP($G376,Data!$G$3:$BA$2935,8,FALSE))</f>
        <v>0.4</v>
      </c>
      <c r="P376" s="4">
        <f>IF($H376=0,"",VLOOKUP($G376,Data!$G$3:$BA$2935,9,FALSE))</f>
        <v>0.15</v>
      </c>
      <c r="Q376" s="4">
        <f>IF($H376=0,"",VLOOKUP($G376,Data!$G$3:$BA$2935,10,FALSE))</f>
        <v>1</v>
      </c>
      <c r="R376" s="4">
        <f>IF($H376=0,"",VLOOKUP($G376,Data!$G$3:$BA$2935,11,FALSE))</f>
        <v>0.1</v>
      </c>
      <c r="S376" s="4">
        <f>IF($H376=0,"",VLOOKUP($G376,Data!$G$3:$BA$2935,12,FALSE))</f>
        <v>1.35</v>
      </c>
      <c r="T376" s="4">
        <f>IF($H376=0,"",VLOOKUP($G376,Data!$G$3:$BA$2935,13,FALSE))</f>
        <v>1.4</v>
      </c>
      <c r="U376" s="4">
        <f>IF($H376=0,"",VLOOKUP($G376,Data!$G$3:$BA$2935,14,FALSE))</f>
        <v>0.1</v>
      </c>
      <c r="V376" s="4">
        <f>IF($H376=0,"",VLOOKUP($G376,Data!$G$3:$BA$2935,15,FALSE))</f>
        <v>0.1</v>
      </c>
      <c r="W376" s="4" t="str">
        <f>IF($H376=0,"",VLOOKUP($G376,Data!$G$3:$BA$2935,16,FALSE))</f>
        <v>/</v>
      </c>
      <c r="X376" s="4" t="str">
        <f>IF($H376=0,"",VLOOKUP($G376,Data!$G$3:$BA$2935,17,FALSE))</f>
        <v>/</v>
      </c>
      <c r="Y376" s="4" t="str">
        <f>IF($H376=0,"",VLOOKUP($G376,Data!$G$3:$BA$2935,18,FALSE))</f>
        <v/>
      </c>
      <c r="Z376" s="4" t="str">
        <f>IF($H376=0,"",VLOOKUP($G376,Data!$G$3:$BA$2935,19,FALSE))</f>
        <v/>
      </c>
      <c r="AA376" s="4" t="str">
        <f>IF($H376=0,"",VLOOKUP($G376,Data!$G$3:$BA$2935,20,FALSE))</f>
        <v/>
      </c>
      <c r="AB376" s="4" t="str">
        <f>IF($H376=0,"",VLOOKUP($G376,Data!$G$3:$BA$2935,21,FALSE))</f>
        <v/>
      </c>
      <c r="AC376" s="4" t="str">
        <f>IF($H376=0,"",VLOOKUP($G376,Data!$G$3:$BA$2935,22,FALSE))</f>
        <v/>
      </c>
      <c r="AD376" s="4" t="str">
        <f>IF($H376=0,"",VLOOKUP($G376,Data!$G$3:$BA$2935,23,FALSE))</f>
        <v/>
      </c>
      <c r="AE376" s="4" t="str">
        <f>IF($H376=0,"",VLOOKUP($G376,Data!$G$3:$BA$2935,24,FALSE))</f>
        <v/>
      </c>
      <c r="AF376" s="4" t="str">
        <f>IF($H376=0,"",VLOOKUP($G376,Data!$G$3:$BA$2935,25,FALSE))</f>
        <v/>
      </c>
      <c r="AG376" s="4" t="str">
        <f>IF($H376=0,"",VLOOKUP($G376,Data!$G$3:$BA$2935,26,FALSE))</f>
        <v/>
      </c>
      <c r="AH376" s="4" t="str">
        <f>IF($H376=0,"",VLOOKUP($G376,Data!$G$3:$BA$2935,27,FALSE))</f>
        <v/>
      </c>
      <c r="AI376" s="4" t="str">
        <f>IF($H376=0,"",VLOOKUP($G376,Data!$G$3:$BA$2935,28,FALSE))</f>
        <v/>
      </c>
      <c r="AJ376" s="4" t="str">
        <f>IF($H376=0,"",VLOOKUP($G376,Data!$G$3:$BA$2935,29,FALSE))</f>
        <v/>
      </c>
      <c r="AK376" s="4" t="str">
        <f>IF($H376=0,"",VLOOKUP($G376,Data!$G$3:$BA$2935,30,FALSE))</f>
        <v/>
      </c>
      <c r="AL376" s="4" t="str">
        <f>IF($H376=0,"",VLOOKUP($G376,Data!$G$3:$BA$2935,31,FALSE))</f>
        <v/>
      </c>
      <c r="AM376" s="4" t="str">
        <f>IF($H376=0,"",VLOOKUP($G376,Data!$G$3:$BA$2935,32,FALSE))</f>
        <v/>
      </c>
      <c r="AN376" s="4" t="str">
        <f>IF($H376=0,"",VLOOKUP($G376,Data!$G$3:$BA$2935,33,FALSE))</f>
        <v/>
      </c>
      <c r="AO376" s="4" t="str">
        <f>IF($H376=0,"",VLOOKUP($G376,Data!$G$3:$BA$2935,34,FALSE))</f>
        <v/>
      </c>
      <c r="AP376" s="4" t="str">
        <f>IF($H376=0,"",VLOOKUP($G376,Data!$G$3:$BA$2935,35,FALSE))</f>
        <v/>
      </c>
      <c r="AQ376" s="4" t="str">
        <f>IF($H376=0,"",VLOOKUP($G376,Data!$G$3:$BA$2935,36,FALSE))</f>
        <v/>
      </c>
      <c r="AR376" s="4" t="str">
        <f>IF($H376=0,"",VLOOKUP($G376,Data!$G$3:$BA$2935,37,FALSE))</f>
        <v/>
      </c>
      <c r="AS376" s="4" t="str">
        <f>IF($H376=0,"",VLOOKUP($G376,Data!$G$3:$BA$2935,38,FALSE))</f>
        <v/>
      </c>
      <c r="AT376" s="4" t="str">
        <f>IF($H376=0,"",VLOOKUP($G376,Data!$G$3:$BA$2935,39,FALSE))</f>
        <v/>
      </c>
    </row>
    <row r="377" spans="1:46" x14ac:dyDescent="0.25">
      <c r="A377" s="4">
        <f>PSSE!A379</f>
        <v>960111</v>
      </c>
      <c r="B377" s="4" t="str">
        <f>PSSE!B379</f>
        <v>XEKAM44A_H1</v>
      </c>
      <c r="C377" s="4">
        <f>PSSE!D379</f>
        <v>13.8</v>
      </c>
      <c r="D377" s="4">
        <f>PSSE!E379</f>
        <v>81</v>
      </c>
      <c r="E377" s="4" t="str">
        <f>PSSE!F379</f>
        <v>TD</v>
      </c>
      <c r="F377" s="4">
        <f>PSSE!G379</f>
        <v>1</v>
      </c>
      <c r="G377" s="4" t="str">
        <f t="shared" si="6"/>
        <v>GOV13.881TD1</v>
      </c>
      <c r="H377" s="4">
        <f>COUNTIF(Data!$G$3:$BA$2935,GOV!$G377)</f>
        <v>1</v>
      </c>
      <c r="I377" s="4" t="str">
        <f>IF($H377=0,"",VLOOKUP($G377,Data!$G$3:$BA$2935,2,FALSE))</f>
        <v>'HYGOV'</v>
      </c>
      <c r="J377" s="4">
        <f>PSSE!C379</f>
        <v>1</v>
      </c>
      <c r="K377" s="4">
        <f>IF($H377=0,"",VLOOKUP($G377,Data!$G$3:$BA$2935,4,FALSE))</f>
        <v>0.06</v>
      </c>
      <c r="L377" s="4">
        <f>IF($H377=0,"",VLOOKUP($G377,Data!$G$3:$BA$2935,5,FALSE))</f>
        <v>0.4</v>
      </c>
      <c r="M377" s="4">
        <f>IF($H377=0,"",VLOOKUP($G377,Data!$G$3:$BA$2935,6,FALSE))</f>
        <v>3</v>
      </c>
      <c r="N377" s="4">
        <f>IF($H377=0,"",VLOOKUP($G377,Data!$G$3:$BA$2935,7,FALSE))</f>
        <v>9.9000000000000005E-2</v>
      </c>
      <c r="O377" s="4">
        <f>IF($H377=0,"",VLOOKUP($G377,Data!$G$3:$BA$2935,8,FALSE))</f>
        <v>0.4</v>
      </c>
      <c r="P377" s="4">
        <f>IF($H377=0,"",VLOOKUP($G377,Data!$G$3:$BA$2935,9,FALSE))</f>
        <v>0.15</v>
      </c>
      <c r="Q377" s="4">
        <f>IF($H377=0,"",VLOOKUP($G377,Data!$G$3:$BA$2935,10,FALSE))</f>
        <v>1</v>
      </c>
      <c r="R377" s="4">
        <f>IF($H377=0,"",VLOOKUP($G377,Data!$G$3:$BA$2935,11,FALSE))</f>
        <v>0.1</v>
      </c>
      <c r="S377" s="4">
        <f>IF($H377=0,"",VLOOKUP($G377,Data!$G$3:$BA$2935,12,FALSE))</f>
        <v>1.35</v>
      </c>
      <c r="T377" s="4">
        <f>IF($H377=0,"",VLOOKUP($G377,Data!$G$3:$BA$2935,13,FALSE))</f>
        <v>1.4</v>
      </c>
      <c r="U377" s="4">
        <f>IF($H377=0,"",VLOOKUP($G377,Data!$G$3:$BA$2935,14,FALSE))</f>
        <v>0.1</v>
      </c>
      <c r="V377" s="4">
        <f>IF($H377=0,"",VLOOKUP($G377,Data!$G$3:$BA$2935,15,FALSE))</f>
        <v>0.1</v>
      </c>
      <c r="W377" s="4" t="str">
        <f>IF($H377=0,"",VLOOKUP($G377,Data!$G$3:$BA$2935,16,FALSE))</f>
        <v>/</v>
      </c>
      <c r="X377" s="4" t="str">
        <f>IF($H377=0,"",VLOOKUP($G377,Data!$G$3:$BA$2935,17,FALSE))</f>
        <v>/</v>
      </c>
      <c r="Y377" s="4" t="str">
        <f>IF($H377=0,"",VLOOKUP($G377,Data!$G$3:$BA$2935,18,FALSE))</f>
        <v/>
      </c>
      <c r="Z377" s="4" t="str">
        <f>IF($H377=0,"",VLOOKUP($G377,Data!$G$3:$BA$2935,19,FALSE))</f>
        <v/>
      </c>
      <c r="AA377" s="4" t="str">
        <f>IF($H377=0,"",VLOOKUP($G377,Data!$G$3:$BA$2935,20,FALSE))</f>
        <v/>
      </c>
      <c r="AB377" s="4" t="str">
        <f>IF($H377=0,"",VLOOKUP($G377,Data!$G$3:$BA$2935,21,FALSE))</f>
        <v/>
      </c>
      <c r="AC377" s="4" t="str">
        <f>IF($H377=0,"",VLOOKUP($G377,Data!$G$3:$BA$2935,22,FALSE))</f>
        <v/>
      </c>
      <c r="AD377" s="4" t="str">
        <f>IF($H377=0,"",VLOOKUP($G377,Data!$G$3:$BA$2935,23,FALSE))</f>
        <v/>
      </c>
      <c r="AE377" s="4" t="str">
        <f>IF($H377=0,"",VLOOKUP($G377,Data!$G$3:$BA$2935,24,FALSE))</f>
        <v/>
      </c>
      <c r="AF377" s="4" t="str">
        <f>IF($H377=0,"",VLOOKUP($G377,Data!$G$3:$BA$2935,25,FALSE))</f>
        <v/>
      </c>
      <c r="AG377" s="4" t="str">
        <f>IF($H377=0,"",VLOOKUP($G377,Data!$G$3:$BA$2935,26,FALSE))</f>
        <v/>
      </c>
      <c r="AH377" s="4" t="str">
        <f>IF($H377=0,"",VLOOKUP($G377,Data!$G$3:$BA$2935,27,FALSE))</f>
        <v/>
      </c>
      <c r="AI377" s="4" t="str">
        <f>IF($H377=0,"",VLOOKUP($G377,Data!$G$3:$BA$2935,28,FALSE))</f>
        <v/>
      </c>
      <c r="AJ377" s="4" t="str">
        <f>IF($H377=0,"",VLOOKUP($G377,Data!$G$3:$BA$2935,29,FALSE))</f>
        <v/>
      </c>
      <c r="AK377" s="4" t="str">
        <f>IF($H377=0,"",VLOOKUP($G377,Data!$G$3:$BA$2935,30,FALSE))</f>
        <v/>
      </c>
      <c r="AL377" s="4" t="str">
        <f>IF($H377=0,"",VLOOKUP($G377,Data!$G$3:$BA$2935,31,FALSE))</f>
        <v/>
      </c>
      <c r="AM377" s="4" t="str">
        <f>IF($H377=0,"",VLOOKUP($G377,Data!$G$3:$BA$2935,32,FALSE))</f>
        <v/>
      </c>
      <c r="AN377" s="4" t="str">
        <f>IF($H377=0,"",VLOOKUP($G377,Data!$G$3:$BA$2935,33,FALSE))</f>
        <v/>
      </c>
      <c r="AO377" s="4" t="str">
        <f>IF($H377=0,"",VLOOKUP($G377,Data!$G$3:$BA$2935,34,FALSE))</f>
        <v/>
      </c>
      <c r="AP377" s="4" t="str">
        <f>IF($H377=0,"",VLOOKUP($G377,Data!$G$3:$BA$2935,35,FALSE))</f>
        <v/>
      </c>
      <c r="AQ377" s="4" t="str">
        <f>IF($H377=0,"",VLOOKUP($G377,Data!$G$3:$BA$2935,36,FALSE))</f>
        <v/>
      </c>
      <c r="AR377" s="4" t="str">
        <f>IF($H377=0,"",VLOOKUP($G377,Data!$G$3:$BA$2935,37,FALSE))</f>
        <v/>
      </c>
      <c r="AS377" s="4" t="str">
        <f>IF($H377=0,"",VLOOKUP($G377,Data!$G$3:$BA$2935,38,FALSE))</f>
        <v/>
      </c>
      <c r="AT377" s="4" t="str">
        <f>IF($H377=0,"",VLOOKUP($G377,Data!$G$3:$BA$2935,39,FALSE))</f>
        <v/>
      </c>
    </row>
    <row r="378" spans="1:46" x14ac:dyDescent="0.25">
      <c r="A378" s="4">
        <f>PSSE!A380</f>
        <v>960112</v>
      </c>
      <c r="B378" s="4" t="str">
        <f>PSSE!B380</f>
        <v>XEKAM44A_H2</v>
      </c>
      <c r="C378" s="4">
        <f>PSSE!D380</f>
        <v>13.8</v>
      </c>
      <c r="D378" s="4">
        <f>PSSE!E380</f>
        <v>81</v>
      </c>
      <c r="E378" s="4" t="str">
        <f>PSSE!F380</f>
        <v>TD</v>
      </c>
      <c r="F378" s="4">
        <f>PSSE!G380</f>
        <v>1</v>
      </c>
      <c r="G378" s="4" t="str">
        <f t="shared" si="6"/>
        <v>GOV13.881TD1</v>
      </c>
      <c r="H378" s="4">
        <f>COUNTIF(Data!$G$3:$BA$2935,GOV!$G378)</f>
        <v>1</v>
      </c>
      <c r="I378" s="4" t="str">
        <f>IF($H378=0,"",VLOOKUP($G378,Data!$G$3:$BA$2935,2,FALSE))</f>
        <v>'HYGOV'</v>
      </c>
      <c r="J378" s="4">
        <f>PSSE!C380</f>
        <v>1</v>
      </c>
      <c r="K378" s="4">
        <f>IF($H378=0,"",VLOOKUP($G378,Data!$G$3:$BA$2935,4,FALSE))</f>
        <v>0.06</v>
      </c>
      <c r="L378" s="4">
        <f>IF($H378=0,"",VLOOKUP($G378,Data!$G$3:$BA$2935,5,FALSE))</f>
        <v>0.4</v>
      </c>
      <c r="M378" s="4">
        <f>IF($H378=0,"",VLOOKUP($G378,Data!$G$3:$BA$2935,6,FALSE))</f>
        <v>3</v>
      </c>
      <c r="N378" s="4">
        <f>IF($H378=0,"",VLOOKUP($G378,Data!$G$3:$BA$2935,7,FALSE))</f>
        <v>9.9000000000000005E-2</v>
      </c>
      <c r="O378" s="4">
        <f>IF($H378=0,"",VLOOKUP($G378,Data!$G$3:$BA$2935,8,FALSE))</f>
        <v>0.4</v>
      </c>
      <c r="P378" s="4">
        <f>IF($H378=0,"",VLOOKUP($G378,Data!$G$3:$BA$2935,9,FALSE))</f>
        <v>0.15</v>
      </c>
      <c r="Q378" s="4">
        <f>IF($H378=0,"",VLOOKUP($G378,Data!$G$3:$BA$2935,10,FALSE))</f>
        <v>1</v>
      </c>
      <c r="R378" s="4">
        <f>IF($H378=0,"",VLOOKUP($G378,Data!$G$3:$BA$2935,11,FALSE))</f>
        <v>0.1</v>
      </c>
      <c r="S378" s="4">
        <f>IF($H378=0,"",VLOOKUP($G378,Data!$G$3:$BA$2935,12,FALSE))</f>
        <v>1.35</v>
      </c>
      <c r="T378" s="4">
        <f>IF($H378=0,"",VLOOKUP($G378,Data!$G$3:$BA$2935,13,FALSE))</f>
        <v>1.4</v>
      </c>
      <c r="U378" s="4">
        <f>IF($H378=0,"",VLOOKUP($G378,Data!$G$3:$BA$2935,14,FALSE))</f>
        <v>0.1</v>
      </c>
      <c r="V378" s="4">
        <f>IF($H378=0,"",VLOOKUP($G378,Data!$G$3:$BA$2935,15,FALSE))</f>
        <v>0.1</v>
      </c>
      <c r="W378" s="4" t="str">
        <f>IF($H378=0,"",VLOOKUP($G378,Data!$G$3:$BA$2935,16,FALSE))</f>
        <v>/</v>
      </c>
      <c r="X378" s="4" t="str">
        <f>IF($H378=0,"",VLOOKUP($G378,Data!$G$3:$BA$2935,17,FALSE))</f>
        <v>/</v>
      </c>
      <c r="Y378" s="4" t="str">
        <f>IF($H378=0,"",VLOOKUP($G378,Data!$G$3:$BA$2935,18,FALSE))</f>
        <v/>
      </c>
      <c r="Z378" s="4" t="str">
        <f>IF($H378=0,"",VLOOKUP($G378,Data!$G$3:$BA$2935,19,FALSE))</f>
        <v/>
      </c>
      <c r="AA378" s="4" t="str">
        <f>IF($H378=0,"",VLOOKUP($G378,Data!$G$3:$BA$2935,20,FALSE))</f>
        <v/>
      </c>
      <c r="AB378" s="4" t="str">
        <f>IF($H378=0,"",VLOOKUP($G378,Data!$G$3:$BA$2935,21,FALSE))</f>
        <v/>
      </c>
      <c r="AC378" s="4" t="str">
        <f>IF($H378=0,"",VLOOKUP($G378,Data!$G$3:$BA$2935,22,FALSE))</f>
        <v/>
      </c>
      <c r="AD378" s="4" t="str">
        <f>IF($H378=0,"",VLOOKUP($G378,Data!$G$3:$BA$2935,23,FALSE))</f>
        <v/>
      </c>
      <c r="AE378" s="4" t="str">
        <f>IF($H378=0,"",VLOOKUP($G378,Data!$G$3:$BA$2935,24,FALSE))</f>
        <v/>
      </c>
      <c r="AF378" s="4" t="str">
        <f>IF($H378=0,"",VLOOKUP($G378,Data!$G$3:$BA$2935,25,FALSE))</f>
        <v/>
      </c>
      <c r="AG378" s="4" t="str">
        <f>IF($H378=0,"",VLOOKUP($G378,Data!$G$3:$BA$2935,26,FALSE))</f>
        <v/>
      </c>
      <c r="AH378" s="4" t="str">
        <f>IF($H378=0,"",VLOOKUP($G378,Data!$G$3:$BA$2935,27,FALSE))</f>
        <v/>
      </c>
      <c r="AI378" s="4" t="str">
        <f>IF($H378=0,"",VLOOKUP($G378,Data!$G$3:$BA$2935,28,FALSE))</f>
        <v/>
      </c>
      <c r="AJ378" s="4" t="str">
        <f>IF($H378=0,"",VLOOKUP($G378,Data!$G$3:$BA$2935,29,FALSE))</f>
        <v/>
      </c>
      <c r="AK378" s="4" t="str">
        <f>IF($H378=0,"",VLOOKUP($G378,Data!$G$3:$BA$2935,30,FALSE))</f>
        <v/>
      </c>
      <c r="AL378" s="4" t="str">
        <f>IF($H378=0,"",VLOOKUP($G378,Data!$G$3:$BA$2935,31,FALSE))</f>
        <v/>
      </c>
      <c r="AM378" s="4" t="str">
        <f>IF($H378=0,"",VLOOKUP($G378,Data!$G$3:$BA$2935,32,FALSE))</f>
        <v/>
      </c>
      <c r="AN378" s="4" t="str">
        <f>IF($H378=0,"",VLOOKUP($G378,Data!$G$3:$BA$2935,33,FALSE))</f>
        <v/>
      </c>
      <c r="AO378" s="4" t="str">
        <f>IF($H378=0,"",VLOOKUP($G378,Data!$G$3:$BA$2935,34,FALSE))</f>
        <v/>
      </c>
      <c r="AP378" s="4" t="str">
        <f>IF($H378=0,"",VLOOKUP($G378,Data!$G$3:$BA$2935,35,FALSE))</f>
        <v/>
      </c>
      <c r="AQ378" s="4" t="str">
        <f>IF($H378=0,"",VLOOKUP($G378,Data!$G$3:$BA$2935,36,FALSE))</f>
        <v/>
      </c>
      <c r="AR378" s="4" t="str">
        <f>IF($H378=0,"",VLOOKUP($G378,Data!$G$3:$BA$2935,37,FALSE))</f>
        <v/>
      </c>
      <c r="AS378" s="4" t="str">
        <f>IF($H378=0,"",VLOOKUP($G378,Data!$G$3:$BA$2935,38,FALSE))</f>
        <v/>
      </c>
      <c r="AT378" s="4" t="str">
        <f>IF($H378=0,"",VLOOKUP($G378,Data!$G$3:$BA$2935,39,FALSE))</f>
        <v/>
      </c>
    </row>
    <row r="379" spans="1:46" x14ac:dyDescent="0.25">
      <c r="A379" s="4">
        <f>PSSE!A381</f>
        <v>960121</v>
      </c>
      <c r="B379" s="4" t="str">
        <f>PSSE!B381</f>
        <v>XEKAMAN2_H1</v>
      </c>
      <c r="C379" s="4">
        <f>PSSE!D381</f>
        <v>13.8</v>
      </c>
      <c r="D379" s="4">
        <f>PSSE!E381</f>
        <v>50</v>
      </c>
      <c r="E379" s="4" t="str">
        <f>PSSE!F381</f>
        <v>TD</v>
      </c>
      <c r="F379" s="4">
        <f>PSSE!G381</f>
        <v>1</v>
      </c>
      <c r="G379" s="4" t="str">
        <f t="shared" si="6"/>
        <v>GOV13.850TD1</v>
      </c>
      <c r="H379" s="4">
        <f>COUNTIF(Data!$G$3:$BA$2935,GOV!$G379)</f>
        <v>1</v>
      </c>
      <c r="I379" s="4" t="str">
        <f>IF($H379=0,"",VLOOKUP($G379,Data!$G$3:$BA$2935,2,FALSE))</f>
        <v>'HYGOV'</v>
      </c>
      <c r="J379" s="4">
        <f>PSSE!C381</f>
        <v>1</v>
      </c>
      <c r="K379" s="4">
        <f>IF($H379=0,"",VLOOKUP($G379,Data!$G$3:$BA$2935,4,FALSE))</f>
        <v>0.06</v>
      </c>
      <c r="L379" s="4">
        <f>IF($H379=0,"",VLOOKUP($G379,Data!$G$3:$BA$2935,5,FALSE))</f>
        <v>0.4</v>
      </c>
      <c r="M379" s="4">
        <f>IF($H379=0,"",VLOOKUP($G379,Data!$G$3:$BA$2935,6,FALSE))</f>
        <v>3</v>
      </c>
      <c r="N379" s="4">
        <f>IF($H379=0,"",VLOOKUP($G379,Data!$G$3:$BA$2935,7,FALSE))</f>
        <v>9.9000000000000005E-2</v>
      </c>
      <c r="O379" s="4">
        <f>IF($H379=0,"",VLOOKUP($G379,Data!$G$3:$BA$2935,8,FALSE))</f>
        <v>0.4</v>
      </c>
      <c r="P379" s="4">
        <f>IF($H379=0,"",VLOOKUP($G379,Data!$G$3:$BA$2935,9,FALSE))</f>
        <v>0.15</v>
      </c>
      <c r="Q379" s="4">
        <f>IF($H379=0,"",VLOOKUP($G379,Data!$G$3:$BA$2935,10,FALSE))</f>
        <v>1</v>
      </c>
      <c r="R379" s="4">
        <f>IF($H379=0,"",VLOOKUP($G379,Data!$G$3:$BA$2935,11,FALSE))</f>
        <v>0.1</v>
      </c>
      <c r="S379" s="4">
        <f>IF($H379=0,"",VLOOKUP($G379,Data!$G$3:$BA$2935,12,FALSE))</f>
        <v>1.35</v>
      </c>
      <c r="T379" s="4">
        <f>IF($H379=0,"",VLOOKUP($G379,Data!$G$3:$BA$2935,13,FALSE))</f>
        <v>1.4</v>
      </c>
      <c r="U379" s="4">
        <f>IF($H379=0,"",VLOOKUP($G379,Data!$G$3:$BA$2935,14,FALSE))</f>
        <v>0.1</v>
      </c>
      <c r="V379" s="4">
        <f>IF($H379=0,"",VLOOKUP($G379,Data!$G$3:$BA$2935,15,FALSE))</f>
        <v>0.1</v>
      </c>
      <c r="W379" s="4" t="str">
        <f>IF($H379=0,"",VLOOKUP($G379,Data!$G$3:$BA$2935,16,FALSE))</f>
        <v>/</v>
      </c>
      <c r="X379" s="4" t="str">
        <f>IF($H379=0,"",VLOOKUP($G379,Data!$G$3:$BA$2935,17,FALSE))</f>
        <v>/</v>
      </c>
      <c r="Y379" s="4" t="str">
        <f>IF($H379=0,"",VLOOKUP($G379,Data!$G$3:$BA$2935,18,FALSE))</f>
        <v/>
      </c>
      <c r="Z379" s="4" t="str">
        <f>IF($H379=0,"",VLOOKUP($G379,Data!$G$3:$BA$2935,19,FALSE))</f>
        <v/>
      </c>
      <c r="AA379" s="4" t="str">
        <f>IF($H379=0,"",VLOOKUP($G379,Data!$G$3:$BA$2935,20,FALSE))</f>
        <v/>
      </c>
      <c r="AB379" s="4" t="str">
        <f>IF($H379=0,"",VLOOKUP($G379,Data!$G$3:$BA$2935,21,FALSE))</f>
        <v/>
      </c>
      <c r="AC379" s="4" t="str">
        <f>IF($H379=0,"",VLOOKUP($G379,Data!$G$3:$BA$2935,22,FALSE))</f>
        <v/>
      </c>
      <c r="AD379" s="4" t="str">
        <f>IF($H379=0,"",VLOOKUP($G379,Data!$G$3:$BA$2935,23,FALSE))</f>
        <v/>
      </c>
      <c r="AE379" s="4" t="str">
        <f>IF($H379=0,"",VLOOKUP($G379,Data!$G$3:$BA$2935,24,FALSE))</f>
        <v/>
      </c>
      <c r="AF379" s="4" t="str">
        <f>IF($H379=0,"",VLOOKUP($G379,Data!$G$3:$BA$2935,25,FALSE))</f>
        <v/>
      </c>
      <c r="AG379" s="4" t="str">
        <f>IF($H379=0,"",VLOOKUP($G379,Data!$G$3:$BA$2935,26,FALSE))</f>
        <v/>
      </c>
      <c r="AH379" s="4" t="str">
        <f>IF($H379=0,"",VLOOKUP($G379,Data!$G$3:$BA$2935,27,FALSE))</f>
        <v/>
      </c>
      <c r="AI379" s="4" t="str">
        <f>IF($H379=0,"",VLOOKUP($G379,Data!$G$3:$BA$2935,28,FALSE))</f>
        <v/>
      </c>
      <c r="AJ379" s="4" t="str">
        <f>IF($H379=0,"",VLOOKUP($G379,Data!$G$3:$BA$2935,29,FALSE))</f>
        <v/>
      </c>
      <c r="AK379" s="4" t="str">
        <f>IF($H379=0,"",VLOOKUP($G379,Data!$G$3:$BA$2935,30,FALSE))</f>
        <v/>
      </c>
      <c r="AL379" s="4" t="str">
        <f>IF($H379=0,"",VLOOKUP($G379,Data!$G$3:$BA$2935,31,FALSE))</f>
        <v/>
      </c>
      <c r="AM379" s="4" t="str">
        <f>IF($H379=0,"",VLOOKUP($G379,Data!$G$3:$BA$2935,32,FALSE))</f>
        <v/>
      </c>
      <c r="AN379" s="4" t="str">
        <f>IF($H379=0,"",VLOOKUP($G379,Data!$G$3:$BA$2935,33,FALSE))</f>
        <v/>
      </c>
      <c r="AO379" s="4" t="str">
        <f>IF($H379=0,"",VLOOKUP($G379,Data!$G$3:$BA$2935,34,FALSE))</f>
        <v/>
      </c>
      <c r="AP379" s="4" t="str">
        <f>IF($H379=0,"",VLOOKUP($G379,Data!$G$3:$BA$2935,35,FALSE))</f>
        <v/>
      </c>
      <c r="AQ379" s="4" t="str">
        <f>IF($H379=0,"",VLOOKUP($G379,Data!$G$3:$BA$2935,36,FALSE))</f>
        <v/>
      </c>
      <c r="AR379" s="4" t="str">
        <f>IF($H379=0,"",VLOOKUP($G379,Data!$G$3:$BA$2935,37,FALSE))</f>
        <v/>
      </c>
      <c r="AS379" s="4" t="str">
        <f>IF($H379=0,"",VLOOKUP($G379,Data!$G$3:$BA$2935,38,FALSE))</f>
        <v/>
      </c>
      <c r="AT379" s="4" t="str">
        <f>IF($H379=0,"",VLOOKUP($G379,Data!$G$3:$BA$2935,39,FALSE))</f>
        <v/>
      </c>
    </row>
    <row r="380" spans="1:46" x14ac:dyDescent="0.25">
      <c r="A380" s="4">
        <f>PSSE!A382</f>
        <v>960122</v>
      </c>
      <c r="B380" s="4" t="str">
        <f>PSSE!B382</f>
        <v>XEKAMAN2_H2</v>
      </c>
      <c r="C380" s="4">
        <f>PSSE!D382</f>
        <v>13.8</v>
      </c>
      <c r="D380" s="4">
        <f>PSSE!E382</f>
        <v>50</v>
      </c>
      <c r="E380" s="4" t="str">
        <f>PSSE!F382</f>
        <v>TD</v>
      </c>
      <c r="F380" s="4">
        <f>PSSE!G382</f>
        <v>1</v>
      </c>
      <c r="G380" s="4" t="str">
        <f t="shared" si="6"/>
        <v>GOV13.850TD1</v>
      </c>
      <c r="H380" s="4">
        <f>COUNTIF(Data!$G$3:$BA$2935,GOV!$G380)</f>
        <v>1</v>
      </c>
      <c r="I380" s="4" t="str">
        <f>IF($H380=0,"",VLOOKUP($G380,Data!$G$3:$BA$2935,2,FALSE))</f>
        <v>'HYGOV'</v>
      </c>
      <c r="J380" s="4">
        <f>PSSE!C382</f>
        <v>1</v>
      </c>
      <c r="K380" s="4">
        <f>IF($H380=0,"",VLOOKUP($G380,Data!$G$3:$BA$2935,4,FALSE))</f>
        <v>0.06</v>
      </c>
      <c r="L380" s="4">
        <f>IF($H380=0,"",VLOOKUP($G380,Data!$G$3:$BA$2935,5,FALSE))</f>
        <v>0.4</v>
      </c>
      <c r="M380" s="4">
        <f>IF($H380=0,"",VLOOKUP($G380,Data!$G$3:$BA$2935,6,FALSE))</f>
        <v>3</v>
      </c>
      <c r="N380" s="4">
        <f>IF($H380=0,"",VLOOKUP($G380,Data!$G$3:$BA$2935,7,FALSE))</f>
        <v>9.9000000000000005E-2</v>
      </c>
      <c r="O380" s="4">
        <f>IF($H380=0,"",VLOOKUP($G380,Data!$G$3:$BA$2935,8,FALSE))</f>
        <v>0.4</v>
      </c>
      <c r="P380" s="4">
        <f>IF($H380=0,"",VLOOKUP($G380,Data!$G$3:$BA$2935,9,FALSE))</f>
        <v>0.15</v>
      </c>
      <c r="Q380" s="4">
        <f>IF($H380=0,"",VLOOKUP($G380,Data!$G$3:$BA$2935,10,FALSE))</f>
        <v>1</v>
      </c>
      <c r="R380" s="4">
        <f>IF($H380=0,"",VLOOKUP($G380,Data!$G$3:$BA$2935,11,FALSE))</f>
        <v>0.1</v>
      </c>
      <c r="S380" s="4">
        <f>IF($H380=0,"",VLOOKUP($G380,Data!$G$3:$BA$2935,12,FALSE))</f>
        <v>1.35</v>
      </c>
      <c r="T380" s="4">
        <f>IF($H380=0,"",VLOOKUP($G380,Data!$G$3:$BA$2935,13,FALSE))</f>
        <v>1.4</v>
      </c>
      <c r="U380" s="4">
        <f>IF($H380=0,"",VLOOKUP($G380,Data!$G$3:$BA$2935,14,FALSE))</f>
        <v>0.1</v>
      </c>
      <c r="V380" s="4">
        <f>IF($H380=0,"",VLOOKUP($G380,Data!$G$3:$BA$2935,15,FALSE))</f>
        <v>0.1</v>
      </c>
      <c r="W380" s="4" t="str">
        <f>IF($H380=0,"",VLOOKUP($G380,Data!$G$3:$BA$2935,16,FALSE))</f>
        <v>/</v>
      </c>
      <c r="X380" s="4" t="str">
        <f>IF($H380=0,"",VLOOKUP($G380,Data!$G$3:$BA$2935,17,FALSE))</f>
        <v>/</v>
      </c>
      <c r="Y380" s="4" t="str">
        <f>IF($H380=0,"",VLOOKUP($G380,Data!$G$3:$BA$2935,18,FALSE))</f>
        <v/>
      </c>
      <c r="Z380" s="4" t="str">
        <f>IF($H380=0,"",VLOOKUP($G380,Data!$G$3:$BA$2935,19,FALSE))</f>
        <v/>
      </c>
      <c r="AA380" s="4" t="str">
        <f>IF($H380=0,"",VLOOKUP($G380,Data!$G$3:$BA$2935,20,FALSE))</f>
        <v/>
      </c>
      <c r="AB380" s="4" t="str">
        <f>IF($H380=0,"",VLOOKUP($G380,Data!$G$3:$BA$2935,21,FALSE))</f>
        <v/>
      </c>
      <c r="AC380" s="4" t="str">
        <f>IF($H380=0,"",VLOOKUP($G380,Data!$G$3:$BA$2935,22,FALSE))</f>
        <v/>
      </c>
      <c r="AD380" s="4" t="str">
        <f>IF($H380=0,"",VLOOKUP($G380,Data!$G$3:$BA$2935,23,FALSE))</f>
        <v/>
      </c>
      <c r="AE380" s="4" t="str">
        <f>IF($H380=0,"",VLOOKUP($G380,Data!$G$3:$BA$2935,24,FALSE))</f>
        <v/>
      </c>
      <c r="AF380" s="4" t="str">
        <f>IF($H380=0,"",VLOOKUP($G380,Data!$G$3:$BA$2935,25,FALSE))</f>
        <v/>
      </c>
      <c r="AG380" s="4" t="str">
        <f>IF($H380=0,"",VLOOKUP($G380,Data!$G$3:$BA$2935,26,FALSE))</f>
        <v/>
      </c>
      <c r="AH380" s="4" t="str">
        <f>IF($H380=0,"",VLOOKUP($G380,Data!$G$3:$BA$2935,27,FALSE))</f>
        <v/>
      </c>
      <c r="AI380" s="4" t="str">
        <f>IF($H380=0,"",VLOOKUP($G380,Data!$G$3:$BA$2935,28,FALSE))</f>
        <v/>
      </c>
      <c r="AJ380" s="4" t="str">
        <f>IF($H380=0,"",VLOOKUP($G380,Data!$G$3:$BA$2935,29,FALSE))</f>
        <v/>
      </c>
      <c r="AK380" s="4" t="str">
        <f>IF($H380=0,"",VLOOKUP($G380,Data!$G$3:$BA$2935,30,FALSE))</f>
        <v/>
      </c>
      <c r="AL380" s="4" t="str">
        <f>IF($H380=0,"",VLOOKUP($G380,Data!$G$3:$BA$2935,31,FALSE))</f>
        <v/>
      </c>
      <c r="AM380" s="4" t="str">
        <f>IF($H380=0,"",VLOOKUP($G380,Data!$G$3:$BA$2935,32,FALSE))</f>
        <v/>
      </c>
      <c r="AN380" s="4" t="str">
        <f>IF($H380=0,"",VLOOKUP($G380,Data!$G$3:$BA$2935,33,FALSE))</f>
        <v/>
      </c>
      <c r="AO380" s="4" t="str">
        <f>IF($H380=0,"",VLOOKUP($G380,Data!$G$3:$BA$2935,34,FALSE))</f>
        <v/>
      </c>
      <c r="AP380" s="4" t="str">
        <f>IF($H380=0,"",VLOOKUP($G380,Data!$G$3:$BA$2935,35,FALSE))</f>
        <v/>
      </c>
      <c r="AQ380" s="4" t="str">
        <f>IF($H380=0,"",VLOOKUP($G380,Data!$G$3:$BA$2935,36,FALSE))</f>
        <v/>
      </c>
      <c r="AR380" s="4" t="str">
        <f>IF($H380=0,"",VLOOKUP($G380,Data!$G$3:$BA$2935,37,FALSE))</f>
        <v/>
      </c>
      <c r="AS380" s="4" t="str">
        <f>IF($H380=0,"",VLOOKUP($G380,Data!$G$3:$BA$2935,38,FALSE))</f>
        <v/>
      </c>
      <c r="AT380" s="4" t="str">
        <f>IF($H380=0,"",VLOOKUP($G380,Data!$G$3:$BA$2935,39,FALSE))</f>
        <v/>
      </c>
    </row>
    <row r="381" spans="1:46" x14ac:dyDescent="0.25">
      <c r="A381" s="4">
        <f>PSSE!A383</f>
        <v>960131</v>
      </c>
      <c r="B381" s="4" t="str">
        <f>PSSE!B383</f>
        <v>XEKAMAN2A_H1</v>
      </c>
      <c r="C381" s="4">
        <f>PSSE!D383</f>
        <v>13.8</v>
      </c>
      <c r="D381" s="4">
        <f>PSSE!E383</f>
        <v>32</v>
      </c>
      <c r="E381" s="4" t="str">
        <f>PSSE!F383</f>
        <v>TD</v>
      </c>
      <c r="F381" s="4">
        <f>PSSE!G383</f>
        <v>1</v>
      </c>
      <c r="G381" s="4" t="str">
        <f t="shared" si="6"/>
        <v>GOV13.832TD1</v>
      </c>
      <c r="H381" s="4">
        <f>COUNTIF(Data!$G$3:$BA$2935,GOV!$G381)</f>
        <v>1</v>
      </c>
      <c r="I381" s="4" t="str">
        <f>IF($H381=0,"",VLOOKUP($G381,Data!$G$3:$BA$2935,2,FALSE))</f>
        <v>'HYGOV'</v>
      </c>
      <c r="J381" s="4">
        <f>PSSE!C383</f>
        <v>1</v>
      </c>
      <c r="K381" s="4">
        <f>IF($H381=0,"",VLOOKUP($G381,Data!$G$3:$BA$2935,4,FALSE))</f>
        <v>0.06</v>
      </c>
      <c r="L381" s="4">
        <f>IF($H381=0,"",VLOOKUP($G381,Data!$G$3:$BA$2935,5,FALSE))</f>
        <v>0.4</v>
      </c>
      <c r="M381" s="4">
        <f>IF($H381=0,"",VLOOKUP($G381,Data!$G$3:$BA$2935,6,FALSE))</f>
        <v>3</v>
      </c>
      <c r="N381" s="4">
        <f>IF($H381=0,"",VLOOKUP($G381,Data!$G$3:$BA$2935,7,FALSE))</f>
        <v>9.9000000000000005E-2</v>
      </c>
      <c r="O381" s="4">
        <f>IF($H381=0,"",VLOOKUP($G381,Data!$G$3:$BA$2935,8,FALSE))</f>
        <v>0.4</v>
      </c>
      <c r="P381" s="4">
        <f>IF($H381=0,"",VLOOKUP($G381,Data!$G$3:$BA$2935,9,FALSE))</f>
        <v>0.15</v>
      </c>
      <c r="Q381" s="4">
        <f>IF($H381=0,"",VLOOKUP($G381,Data!$G$3:$BA$2935,10,FALSE))</f>
        <v>1</v>
      </c>
      <c r="R381" s="4">
        <f>IF($H381=0,"",VLOOKUP($G381,Data!$G$3:$BA$2935,11,FALSE))</f>
        <v>0.1</v>
      </c>
      <c r="S381" s="4">
        <f>IF($H381=0,"",VLOOKUP($G381,Data!$G$3:$BA$2935,12,FALSE))</f>
        <v>1.35</v>
      </c>
      <c r="T381" s="4">
        <f>IF($H381=0,"",VLOOKUP($G381,Data!$G$3:$BA$2935,13,FALSE))</f>
        <v>1.4</v>
      </c>
      <c r="U381" s="4">
        <f>IF($H381=0,"",VLOOKUP($G381,Data!$G$3:$BA$2935,14,FALSE))</f>
        <v>0.1</v>
      </c>
      <c r="V381" s="4">
        <f>IF($H381=0,"",VLOOKUP($G381,Data!$G$3:$BA$2935,15,FALSE))</f>
        <v>0.1</v>
      </c>
      <c r="W381" s="4" t="str">
        <f>IF($H381=0,"",VLOOKUP($G381,Data!$G$3:$BA$2935,16,FALSE))</f>
        <v>/</v>
      </c>
      <c r="X381" s="4" t="str">
        <f>IF($H381=0,"",VLOOKUP($G381,Data!$G$3:$BA$2935,17,FALSE))</f>
        <v>/</v>
      </c>
      <c r="Y381" s="4" t="str">
        <f>IF($H381=0,"",VLOOKUP($G381,Data!$G$3:$BA$2935,18,FALSE))</f>
        <v/>
      </c>
      <c r="Z381" s="4" t="str">
        <f>IF($H381=0,"",VLOOKUP($G381,Data!$G$3:$BA$2935,19,FALSE))</f>
        <v/>
      </c>
      <c r="AA381" s="4" t="str">
        <f>IF($H381=0,"",VLOOKUP($G381,Data!$G$3:$BA$2935,20,FALSE))</f>
        <v/>
      </c>
      <c r="AB381" s="4" t="str">
        <f>IF($H381=0,"",VLOOKUP($G381,Data!$G$3:$BA$2935,21,FALSE))</f>
        <v/>
      </c>
      <c r="AC381" s="4" t="str">
        <f>IF($H381=0,"",VLOOKUP($G381,Data!$G$3:$BA$2935,22,FALSE))</f>
        <v/>
      </c>
      <c r="AD381" s="4" t="str">
        <f>IF($H381=0,"",VLOOKUP($G381,Data!$G$3:$BA$2935,23,FALSE))</f>
        <v/>
      </c>
      <c r="AE381" s="4" t="str">
        <f>IF($H381=0,"",VLOOKUP($G381,Data!$G$3:$BA$2935,24,FALSE))</f>
        <v/>
      </c>
      <c r="AF381" s="4" t="str">
        <f>IF($H381=0,"",VLOOKUP($G381,Data!$G$3:$BA$2935,25,FALSE))</f>
        <v/>
      </c>
      <c r="AG381" s="4" t="str">
        <f>IF($H381=0,"",VLOOKUP($G381,Data!$G$3:$BA$2935,26,FALSE))</f>
        <v/>
      </c>
      <c r="AH381" s="4" t="str">
        <f>IF($H381=0,"",VLOOKUP($G381,Data!$G$3:$BA$2935,27,FALSE))</f>
        <v/>
      </c>
      <c r="AI381" s="4" t="str">
        <f>IF($H381=0,"",VLOOKUP($G381,Data!$G$3:$BA$2935,28,FALSE))</f>
        <v/>
      </c>
      <c r="AJ381" s="4" t="str">
        <f>IF($H381=0,"",VLOOKUP($G381,Data!$G$3:$BA$2935,29,FALSE))</f>
        <v/>
      </c>
      <c r="AK381" s="4" t="str">
        <f>IF($H381=0,"",VLOOKUP($G381,Data!$G$3:$BA$2935,30,FALSE))</f>
        <v/>
      </c>
      <c r="AL381" s="4" t="str">
        <f>IF($H381=0,"",VLOOKUP($G381,Data!$G$3:$BA$2935,31,FALSE))</f>
        <v/>
      </c>
      <c r="AM381" s="4" t="str">
        <f>IF($H381=0,"",VLOOKUP($G381,Data!$G$3:$BA$2935,32,FALSE))</f>
        <v/>
      </c>
      <c r="AN381" s="4" t="str">
        <f>IF($H381=0,"",VLOOKUP($G381,Data!$G$3:$BA$2935,33,FALSE))</f>
        <v/>
      </c>
      <c r="AO381" s="4" t="str">
        <f>IF($H381=0,"",VLOOKUP($G381,Data!$G$3:$BA$2935,34,FALSE))</f>
        <v/>
      </c>
      <c r="AP381" s="4" t="str">
        <f>IF($H381=0,"",VLOOKUP($G381,Data!$G$3:$BA$2935,35,FALSE))</f>
        <v/>
      </c>
      <c r="AQ381" s="4" t="str">
        <f>IF($H381=0,"",VLOOKUP($G381,Data!$G$3:$BA$2935,36,FALSE))</f>
        <v/>
      </c>
      <c r="AR381" s="4" t="str">
        <f>IF($H381=0,"",VLOOKUP($G381,Data!$G$3:$BA$2935,37,FALSE))</f>
        <v/>
      </c>
      <c r="AS381" s="4" t="str">
        <f>IF($H381=0,"",VLOOKUP($G381,Data!$G$3:$BA$2935,38,FALSE))</f>
        <v/>
      </c>
      <c r="AT381" s="4" t="str">
        <f>IF($H381=0,"",VLOOKUP($G381,Data!$G$3:$BA$2935,39,FALSE))</f>
        <v/>
      </c>
    </row>
    <row r="382" spans="1:46" x14ac:dyDescent="0.25">
      <c r="A382" s="4">
        <f>PSSE!A384</f>
        <v>960132</v>
      </c>
      <c r="B382" s="4" t="str">
        <f>PSSE!B384</f>
        <v>XEKAMAN2A_H2</v>
      </c>
      <c r="C382" s="4">
        <f>PSSE!D384</f>
        <v>13.8</v>
      </c>
      <c r="D382" s="4">
        <f>PSSE!E384</f>
        <v>32</v>
      </c>
      <c r="E382" s="4" t="str">
        <f>PSSE!F384</f>
        <v>TD</v>
      </c>
      <c r="F382" s="4">
        <f>PSSE!G384</f>
        <v>1</v>
      </c>
      <c r="G382" s="4" t="str">
        <f t="shared" si="6"/>
        <v>GOV13.832TD1</v>
      </c>
      <c r="H382" s="4">
        <f>COUNTIF(Data!$G$3:$BA$2935,GOV!$G382)</f>
        <v>1</v>
      </c>
      <c r="I382" s="4" t="str">
        <f>IF($H382=0,"",VLOOKUP($G382,Data!$G$3:$BA$2935,2,FALSE))</f>
        <v>'HYGOV'</v>
      </c>
      <c r="J382" s="4">
        <f>PSSE!C384</f>
        <v>1</v>
      </c>
      <c r="K382" s="4">
        <f>IF($H382=0,"",VLOOKUP($G382,Data!$G$3:$BA$2935,4,FALSE))</f>
        <v>0.06</v>
      </c>
      <c r="L382" s="4">
        <f>IF($H382=0,"",VLOOKUP($G382,Data!$G$3:$BA$2935,5,FALSE))</f>
        <v>0.4</v>
      </c>
      <c r="M382" s="4">
        <f>IF($H382=0,"",VLOOKUP($G382,Data!$G$3:$BA$2935,6,FALSE))</f>
        <v>3</v>
      </c>
      <c r="N382" s="4">
        <f>IF($H382=0,"",VLOOKUP($G382,Data!$G$3:$BA$2935,7,FALSE))</f>
        <v>9.9000000000000005E-2</v>
      </c>
      <c r="O382" s="4">
        <f>IF($H382=0,"",VLOOKUP($G382,Data!$G$3:$BA$2935,8,FALSE))</f>
        <v>0.4</v>
      </c>
      <c r="P382" s="4">
        <f>IF($H382=0,"",VLOOKUP($G382,Data!$G$3:$BA$2935,9,FALSE))</f>
        <v>0.15</v>
      </c>
      <c r="Q382" s="4">
        <f>IF($H382=0,"",VLOOKUP($G382,Data!$G$3:$BA$2935,10,FALSE))</f>
        <v>1</v>
      </c>
      <c r="R382" s="4">
        <f>IF($H382=0,"",VLOOKUP($G382,Data!$G$3:$BA$2935,11,FALSE))</f>
        <v>0.1</v>
      </c>
      <c r="S382" s="4">
        <f>IF($H382=0,"",VLOOKUP($G382,Data!$G$3:$BA$2935,12,FALSE))</f>
        <v>1.35</v>
      </c>
      <c r="T382" s="4">
        <f>IF($H382=0,"",VLOOKUP($G382,Data!$G$3:$BA$2935,13,FALSE))</f>
        <v>1.4</v>
      </c>
      <c r="U382" s="4">
        <f>IF($H382=0,"",VLOOKUP($G382,Data!$G$3:$BA$2935,14,FALSE))</f>
        <v>0.1</v>
      </c>
      <c r="V382" s="4">
        <f>IF($H382=0,"",VLOOKUP($G382,Data!$G$3:$BA$2935,15,FALSE))</f>
        <v>0.1</v>
      </c>
      <c r="W382" s="4" t="str">
        <f>IF($H382=0,"",VLOOKUP($G382,Data!$G$3:$BA$2935,16,FALSE))</f>
        <v>/</v>
      </c>
      <c r="X382" s="4" t="str">
        <f>IF($H382=0,"",VLOOKUP($G382,Data!$G$3:$BA$2935,17,FALSE))</f>
        <v>/</v>
      </c>
      <c r="Y382" s="4" t="str">
        <f>IF($H382=0,"",VLOOKUP($G382,Data!$G$3:$BA$2935,18,FALSE))</f>
        <v/>
      </c>
      <c r="Z382" s="4" t="str">
        <f>IF($H382=0,"",VLOOKUP($G382,Data!$G$3:$BA$2935,19,FALSE))</f>
        <v/>
      </c>
      <c r="AA382" s="4" t="str">
        <f>IF($H382=0,"",VLOOKUP($G382,Data!$G$3:$BA$2935,20,FALSE))</f>
        <v/>
      </c>
      <c r="AB382" s="4" t="str">
        <f>IF($H382=0,"",VLOOKUP($G382,Data!$G$3:$BA$2935,21,FALSE))</f>
        <v/>
      </c>
      <c r="AC382" s="4" t="str">
        <f>IF($H382=0,"",VLOOKUP($G382,Data!$G$3:$BA$2935,22,FALSE))</f>
        <v/>
      </c>
      <c r="AD382" s="4" t="str">
        <f>IF($H382=0,"",VLOOKUP($G382,Data!$G$3:$BA$2935,23,FALSE))</f>
        <v/>
      </c>
      <c r="AE382" s="4" t="str">
        <f>IF($H382=0,"",VLOOKUP($G382,Data!$G$3:$BA$2935,24,FALSE))</f>
        <v/>
      </c>
      <c r="AF382" s="4" t="str">
        <f>IF($H382=0,"",VLOOKUP($G382,Data!$G$3:$BA$2935,25,FALSE))</f>
        <v/>
      </c>
      <c r="AG382" s="4" t="str">
        <f>IF($H382=0,"",VLOOKUP($G382,Data!$G$3:$BA$2935,26,FALSE))</f>
        <v/>
      </c>
      <c r="AH382" s="4" t="str">
        <f>IF($H382=0,"",VLOOKUP($G382,Data!$G$3:$BA$2935,27,FALSE))</f>
        <v/>
      </c>
      <c r="AI382" s="4" t="str">
        <f>IF($H382=0,"",VLOOKUP($G382,Data!$G$3:$BA$2935,28,FALSE))</f>
        <v/>
      </c>
      <c r="AJ382" s="4" t="str">
        <f>IF($H382=0,"",VLOOKUP($G382,Data!$G$3:$BA$2935,29,FALSE))</f>
        <v/>
      </c>
      <c r="AK382" s="4" t="str">
        <f>IF($H382=0,"",VLOOKUP($G382,Data!$G$3:$BA$2935,30,FALSE))</f>
        <v/>
      </c>
      <c r="AL382" s="4" t="str">
        <f>IF($H382=0,"",VLOOKUP($G382,Data!$G$3:$BA$2935,31,FALSE))</f>
        <v/>
      </c>
      <c r="AM382" s="4" t="str">
        <f>IF($H382=0,"",VLOOKUP($G382,Data!$G$3:$BA$2935,32,FALSE))</f>
        <v/>
      </c>
      <c r="AN382" s="4" t="str">
        <f>IF($H382=0,"",VLOOKUP($G382,Data!$G$3:$BA$2935,33,FALSE))</f>
        <v/>
      </c>
      <c r="AO382" s="4" t="str">
        <f>IF($H382=0,"",VLOOKUP($G382,Data!$G$3:$BA$2935,34,FALSE))</f>
        <v/>
      </c>
      <c r="AP382" s="4" t="str">
        <f>IF($H382=0,"",VLOOKUP($G382,Data!$G$3:$BA$2935,35,FALSE))</f>
        <v/>
      </c>
      <c r="AQ382" s="4" t="str">
        <f>IF($H382=0,"",VLOOKUP($G382,Data!$G$3:$BA$2935,36,FALSE))</f>
        <v/>
      </c>
      <c r="AR382" s="4" t="str">
        <f>IF($H382=0,"",VLOOKUP($G382,Data!$G$3:$BA$2935,37,FALSE))</f>
        <v/>
      </c>
      <c r="AS382" s="4" t="str">
        <f>IF($H382=0,"",VLOOKUP($G382,Data!$G$3:$BA$2935,38,FALSE))</f>
        <v/>
      </c>
      <c r="AT382" s="4" t="str">
        <f>IF($H382=0,"",VLOOKUP($G382,Data!$G$3:$BA$2935,39,FALSE))</f>
        <v/>
      </c>
    </row>
    <row r="383" spans="1:46" x14ac:dyDescent="0.25">
      <c r="A383" s="4">
        <f>PSSE!A385</f>
        <v>960151</v>
      </c>
      <c r="B383" s="4" t="str">
        <f>PSSE!B385</f>
        <v>HASESAN3_H1</v>
      </c>
      <c r="C383" s="4">
        <f>PSSE!D385</f>
        <v>15.8</v>
      </c>
      <c r="D383" s="4">
        <f>PSSE!E385</f>
        <v>180</v>
      </c>
      <c r="E383" s="4" t="str">
        <f>PSSE!F385</f>
        <v>TD</v>
      </c>
      <c r="F383" s="4">
        <f>PSSE!G385</f>
        <v>1</v>
      </c>
      <c r="G383" s="4" t="str">
        <f t="shared" si="6"/>
        <v>GOV15.8180TD1</v>
      </c>
      <c r="H383" s="4">
        <f>COUNTIF(Data!$G$3:$BA$2935,GOV!$G383)</f>
        <v>1</v>
      </c>
      <c r="I383" s="4" t="str">
        <f>IF($H383=0,"",VLOOKUP($G383,Data!$G$3:$BA$2935,2,FALSE))</f>
        <v>'HYGOV'</v>
      </c>
      <c r="J383" s="4">
        <f>PSSE!C385</f>
        <v>1</v>
      </c>
      <c r="K383" s="4">
        <f>IF($H383=0,"",VLOOKUP($G383,Data!$G$3:$BA$2935,4,FALSE))</f>
        <v>0.03</v>
      </c>
      <c r="L383" s="4">
        <f>IF($H383=0,"",VLOOKUP($G383,Data!$G$3:$BA$2935,5,FALSE))</f>
        <v>0.18</v>
      </c>
      <c r="M383" s="4">
        <f>IF($H383=0,"",VLOOKUP($G383,Data!$G$3:$BA$2935,6,FALSE))</f>
        <v>6.64</v>
      </c>
      <c r="N383" s="4">
        <f>IF($H383=0,"",VLOOKUP($G383,Data!$G$3:$BA$2935,7,FALSE))</f>
        <v>0.05</v>
      </c>
      <c r="O383" s="4">
        <f>IF($H383=0,"",VLOOKUP($G383,Data!$G$3:$BA$2935,8,FALSE))</f>
        <v>0.5</v>
      </c>
      <c r="P383" s="4">
        <f>IF($H383=0,"",VLOOKUP($G383,Data!$G$3:$BA$2935,9,FALSE))</f>
        <v>0.15</v>
      </c>
      <c r="Q383" s="4">
        <f>IF($H383=0,"",VLOOKUP($G383,Data!$G$3:$BA$2935,10,FALSE))</f>
        <v>1</v>
      </c>
      <c r="R383" s="4">
        <f>IF($H383=0,"",VLOOKUP($G383,Data!$G$3:$BA$2935,11,FALSE))</f>
        <v>0</v>
      </c>
      <c r="S383" s="4">
        <f>IF($H383=0,"",VLOOKUP($G383,Data!$G$3:$BA$2935,12,FALSE))</f>
        <v>1.66</v>
      </c>
      <c r="T383" s="4">
        <f>IF($H383=0,"",VLOOKUP($G383,Data!$G$3:$BA$2935,13,FALSE))</f>
        <v>1.41</v>
      </c>
      <c r="U383" s="4">
        <f>IF($H383=0,"",VLOOKUP($G383,Data!$G$3:$BA$2935,14,FALSE))</f>
        <v>0.499</v>
      </c>
      <c r="V383" s="4">
        <f>IF($H383=0,"",VLOOKUP($G383,Data!$G$3:$BA$2935,15,FALSE))</f>
        <v>0.06</v>
      </c>
      <c r="W383" s="4" t="str">
        <f>IF($H383=0,"",VLOOKUP($G383,Data!$G$3:$BA$2935,16,FALSE))</f>
        <v>/</v>
      </c>
      <c r="X383" s="4" t="str">
        <f>IF($H383=0,"",VLOOKUP($G383,Data!$G$3:$BA$2935,17,FALSE))</f>
        <v>/</v>
      </c>
      <c r="Y383" s="4" t="str">
        <f>IF($H383=0,"",VLOOKUP($G383,Data!$G$3:$BA$2935,18,FALSE))</f>
        <v/>
      </c>
      <c r="Z383" s="4" t="str">
        <f>IF($H383=0,"",VLOOKUP($G383,Data!$G$3:$BA$2935,19,FALSE))</f>
        <v/>
      </c>
      <c r="AA383" s="4" t="str">
        <f>IF($H383=0,"",VLOOKUP($G383,Data!$G$3:$BA$2935,20,FALSE))</f>
        <v/>
      </c>
      <c r="AB383" s="4" t="str">
        <f>IF($H383=0,"",VLOOKUP($G383,Data!$G$3:$BA$2935,21,FALSE))</f>
        <v/>
      </c>
      <c r="AC383" s="4" t="str">
        <f>IF($H383=0,"",VLOOKUP($G383,Data!$G$3:$BA$2935,22,FALSE))</f>
        <v/>
      </c>
      <c r="AD383" s="4" t="str">
        <f>IF($H383=0,"",VLOOKUP($G383,Data!$G$3:$BA$2935,23,FALSE))</f>
        <v/>
      </c>
      <c r="AE383" s="4" t="str">
        <f>IF($H383=0,"",VLOOKUP($G383,Data!$G$3:$BA$2935,24,FALSE))</f>
        <v/>
      </c>
      <c r="AF383" s="4" t="str">
        <f>IF($H383=0,"",VLOOKUP($G383,Data!$G$3:$BA$2935,25,FALSE))</f>
        <v/>
      </c>
      <c r="AG383" s="4" t="str">
        <f>IF($H383=0,"",VLOOKUP($G383,Data!$G$3:$BA$2935,26,FALSE))</f>
        <v/>
      </c>
      <c r="AH383" s="4" t="str">
        <f>IF($H383=0,"",VLOOKUP($G383,Data!$G$3:$BA$2935,27,FALSE))</f>
        <v/>
      </c>
      <c r="AI383" s="4" t="str">
        <f>IF($H383=0,"",VLOOKUP($G383,Data!$G$3:$BA$2935,28,FALSE))</f>
        <v/>
      </c>
      <c r="AJ383" s="4" t="str">
        <f>IF($H383=0,"",VLOOKUP($G383,Data!$G$3:$BA$2935,29,FALSE))</f>
        <v/>
      </c>
      <c r="AK383" s="4" t="str">
        <f>IF($H383=0,"",VLOOKUP($G383,Data!$G$3:$BA$2935,30,FALSE))</f>
        <v/>
      </c>
      <c r="AL383" s="4" t="str">
        <f>IF($H383=0,"",VLOOKUP($G383,Data!$G$3:$BA$2935,31,FALSE))</f>
        <v/>
      </c>
      <c r="AM383" s="4" t="str">
        <f>IF($H383=0,"",VLOOKUP($G383,Data!$G$3:$BA$2935,32,FALSE))</f>
        <v/>
      </c>
      <c r="AN383" s="4" t="str">
        <f>IF($H383=0,"",VLOOKUP($G383,Data!$G$3:$BA$2935,33,FALSE))</f>
        <v/>
      </c>
      <c r="AO383" s="4" t="str">
        <f>IF($H383=0,"",VLOOKUP($G383,Data!$G$3:$BA$2935,34,FALSE))</f>
        <v/>
      </c>
      <c r="AP383" s="4" t="str">
        <f>IF($H383=0,"",VLOOKUP($G383,Data!$G$3:$BA$2935,35,FALSE))</f>
        <v/>
      </c>
      <c r="AQ383" s="4" t="str">
        <f>IF($H383=0,"",VLOOKUP($G383,Data!$G$3:$BA$2935,36,FALSE))</f>
        <v/>
      </c>
      <c r="AR383" s="4" t="str">
        <f>IF($H383=0,"",VLOOKUP($G383,Data!$G$3:$BA$2935,37,FALSE))</f>
        <v/>
      </c>
      <c r="AS383" s="4" t="str">
        <f>IF($H383=0,"",VLOOKUP($G383,Data!$G$3:$BA$2935,38,FALSE))</f>
        <v/>
      </c>
      <c r="AT383" s="4" t="str">
        <f>IF($H383=0,"",VLOOKUP($G383,Data!$G$3:$BA$2935,39,FALSE))</f>
        <v/>
      </c>
    </row>
    <row r="384" spans="1:46" x14ac:dyDescent="0.25">
      <c r="A384" s="4">
        <f>PSSE!A386</f>
        <v>960152</v>
      </c>
      <c r="B384" s="4" t="str">
        <f>PSSE!B386</f>
        <v>HASESAN3_H2</v>
      </c>
      <c r="C384" s="4">
        <f>PSSE!D386</f>
        <v>15.8</v>
      </c>
      <c r="D384" s="4">
        <f>PSSE!E386</f>
        <v>180</v>
      </c>
      <c r="E384" s="4" t="str">
        <f>PSSE!F386</f>
        <v>TD</v>
      </c>
      <c r="F384" s="4">
        <f>PSSE!G386</f>
        <v>1</v>
      </c>
      <c r="G384" s="4" t="str">
        <f t="shared" si="6"/>
        <v>GOV15.8180TD1</v>
      </c>
      <c r="H384" s="4">
        <f>COUNTIF(Data!$G$3:$BA$2935,GOV!$G384)</f>
        <v>1</v>
      </c>
      <c r="I384" s="4" t="str">
        <f>IF($H384=0,"",VLOOKUP($G384,Data!$G$3:$BA$2935,2,FALSE))</f>
        <v>'HYGOV'</v>
      </c>
      <c r="J384" s="4">
        <f>PSSE!C386</f>
        <v>1</v>
      </c>
      <c r="K384" s="4">
        <f>IF($H384=0,"",VLOOKUP($G384,Data!$G$3:$BA$2935,4,FALSE))</f>
        <v>0.03</v>
      </c>
      <c r="L384" s="4">
        <f>IF($H384=0,"",VLOOKUP($G384,Data!$G$3:$BA$2935,5,FALSE))</f>
        <v>0.18</v>
      </c>
      <c r="M384" s="4">
        <f>IF($H384=0,"",VLOOKUP($G384,Data!$G$3:$BA$2935,6,FALSE))</f>
        <v>6.64</v>
      </c>
      <c r="N384" s="4">
        <f>IF($H384=0,"",VLOOKUP($G384,Data!$G$3:$BA$2935,7,FALSE))</f>
        <v>0.05</v>
      </c>
      <c r="O384" s="4">
        <f>IF($H384=0,"",VLOOKUP($G384,Data!$G$3:$BA$2935,8,FALSE))</f>
        <v>0.5</v>
      </c>
      <c r="P384" s="4">
        <f>IF($H384=0,"",VLOOKUP($G384,Data!$G$3:$BA$2935,9,FALSE))</f>
        <v>0.15</v>
      </c>
      <c r="Q384" s="4">
        <f>IF($H384=0,"",VLOOKUP($G384,Data!$G$3:$BA$2935,10,FALSE))</f>
        <v>1</v>
      </c>
      <c r="R384" s="4">
        <f>IF($H384=0,"",VLOOKUP($G384,Data!$G$3:$BA$2935,11,FALSE))</f>
        <v>0</v>
      </c>
      <c r="S384" s="4">
        <f>IF($H384=0,"",VLOOKUP($G384,Data!$G$3:$BA$2935,12,FALSE))</f>
        <v>1.66</v>
      </c>
      <c r="T384" s="4">
        <f>IF($H384=0,"",VLOOKUP($G384,Data!$G$3:$BA$2935,13,FALSE))</f>
        <v>1.41</v>
      </c>
      <c r="U384" s="4">
        <f>IF($H384=0,"",VLOOKUP($G384,Data!$G$3:$BA$2935,14,FALSE))</f>
        <v>0.499</v>
      </c>
      <c r="V384" s="4">
        <f>IF($H384=0,"",VLOOKUP($G384,Data!$G$3:$BA$2935,15,FALSE))</f>
        <v>0.06</v>
      </c>
      <c r="W384" s="4" t="str">
        <f>IF($H384=0,"",VLOOKUP($G384,Data!$G$3:$BA$2935,16,FALSE))</f>
        <v>/</v>
      </c>
      <c r="X384" s="4" t="str">
        <f>IF($H384=0,"",VLOOKUP($G384,Data!$G$3:$BA$2935,17,FALSE))</f>
        <v>/</v>
      </c>
      <c r="Y384" s="4" t="str">
        <f>IF($H384=0,"",VLOOKUP($G384,Data!$G$3:$BA$2935,18,FALSE))</f>
        <v/>
      </c>
      <c r="Z384" s="4" t="str">
        <f>IF($H384=0,"",VLOOKUP($G384,Data!$G$3:$BA$2935,19,FALSE))</f>
        <v/>
      </c>
      <c r="AA384" s="4" t="str">
        <f>IF($H384=0,"",VLOOKUP($G384,Data!$G$3:$BA$2935,20,FALSE))</f>
        <v/>
      </c>
      <c r="AB384" s="4" t="str">
        <f>IF($H384=0,"",VLOOKUP($G384,Data!$G$3:$BA$2935,21,FALSE))</f>
        <v/>
      </c>
      <c r="AC384" s="4" t="str">
        <f>IF($H384=0,"",VLOOKUP($G384,Data!$G$3:$BA$2935,22,FALSE))</f>
        <v/>
      </c>
      <c r="AD384" s="4" t="str">
        <f>IF($H384=0,"",VLOOKUP($G384,Data!$G$3:$BA$2935,23,FALSE))</f>
        <v/>
      </c>
      <c r="AE384" s="4" t="str">
        <f>IF($H384=0,"",VLOOKUP($G384,Data!$G$3:$BA$2935,24,FALSE))</f>
        <v/>
      </c>
      <c r="AF384" s="4" t="str">
        <f>IF($H384=0,"",VLOOKUP($G384,Data!$G$3:$BA$2935,25,FALSE))</f>
        <v/>
      </c>
      <c r="AG384" s="4" t="str">
        <f>IF($H384=0,"",VLOOKUP($G384,Data!$G$3:$BA$2935,26,FALSE))</f>
        <v/>
      </c>
      <c r="AH384" s="4" t="str">
        <f>IF($H384=0,"",VLOOKUP($G384,Data!$G$3:$BA$2935,27,FALSE))</f>
        <v/>
      </c>
      <c r="AI384" s="4" t="str">
        <f>IF($H384=0,"",VLOOKUP($G384,Data!$G$3:$BA$2935,28,FALSE))</f>
        <v/>
      </c>
      <c r="AJ384" s="4" t="str">
        <f>IF($H384=0,"",VLOOKUP($G384,Data!$G$3:$BA$2935,29,FALSE))</f>
        <v/>
      </c>
      <c r="AK384" s="4" t="str">
        <f>IF($H384=0,"",VLOOKUP($G384,Data!$G$3:$BA$2935,30,FALSE))</f>
        <v/>
      </c>
      <c r="AL384" s="4" t="str">
        <f>IF($H384=0,"",VLOOKUP($G384,Data!$G$3:$BA$2935,31,FALSE))</f>
        <v/>
      </c>
      <c r="AM384" s="4" t="str">
        <f>IF($H384=0,"",VLOOKUP($G384,Data!$G$3:$BA$2935,32,FALSE))</f>
        <v/>
      </c>
      <c r="AN384" s="4" t="str">
        <f>IF($H384=0,"",VLOOKUP($G384,Data!$G$3:$BA$2935,33,FALSE))</f>
        <v/>
      </c>
      <c r="AO384" s="4" t="str">
        <f>IF($H384=0,"",VLOOKUP($G384,Data!$G$3:$BA$2935,34,FALSE))</f>
        <v/>
      </c>
      <c r="AP384" s="4" t="str">
        <f>IF($H384=0,"",VLOOKUP($G384,Data!$G$3:$BA$2935,35,FALSE))</f>
        <v/>
      </c>
      <c r="AQ384" s="4" t="str">
        <f>IF($H384=0,"",VLOOKUP($G384,Data!$G$3:$BA$2935,36,FALSE))</f>
        <v/>
      </c>
      <c r="AR384" s="4" t="str">
        <f>IF($H384=0,"",VLOOKUP($G384,Data!$G$3:$BA$2935,37,FALSE))</f>
        <v/>
      </c>
      <c r="AS384" s="4" t="str">
        <f>IF($H384=0,"",VLOOKUP($G384,Data!$G$3:$BA$2935,38,FALSE))</f>
        <v/>
      </c>
      <c r="AT384" s="4" t="str">
        <f>IF($H384=0,"",VLOOKUP($G384,Data!$G$3:$BA$2935,39,FALSE))</f>
        <v/>
      </c>
    </row>
    <row r="385" spans="1:46" x14ac:dyDescent="0.25">
      <c r="A385" s="4">
        <f>PSSE!A387</f>
        <v>960211</v>
      </c>
      <c r="B385" s="4" t="str">
        <f>PSSE!B387</f>
        <v>DAKEMOULE_H1</v>
      </c>
      <c r="C385" s="4">
        <f>PSSE!D387</f>
        <v>13.8</v>
      </c>
      <c r="D385" s="4">
        <f>PSSE!E387</f>
        <v>65</v>
      </c>
      <c r="E385" s="4" t="str">
        <f>PSSE!F387</f>
        <v>TD</v>
      </c>
      <c r="F385" s="4">
        <f>PSSE!G387</f>
        <v>1</v>
      </c>
      <c r="G385" s="4" t="str">
        <f t="shared" si="6"/>
        <v>GOV13.865TD1</v>
      </c>
      <c r="H385" s="4">
        <f>COUNTIF(Data!$G$3:$BA$2935,GOV!$G385)</f>
        <v>1</v>
      </c>
      <c r="I385" s="4" t="str">
        <f>IF($H385=0,"",VLOOKUP($G385,Data!$G$3:$BA$2935,2,FALSE))</f>
        <v>'HYGOV'</v>
      </c>
      <c r="J385" s="4">
        <f>PSSE!C387</f>
        <v>1</v>
      </c>
      <c r="K385" s="4">
        <f>IF($H385=0,"",VLOOKUP($G385,Data!$G$3:$BA$2935,4,FALSE))</f>
        <v>0.06</v>
      </c>
      <c r="L385" s="4">
        <f>IF($H385=0,"",VLOOKUP($G385,Data!$G$3:$BA$2935,5,FALSE))</f>
        <v>0.4</v>
      </c>
      <c r="M385" s="4">
        <f>IF($H385=0,"",VLOOKUP($G385,Data!$G$3:$BA$2935,6,FALSE))</f>
        <v>3</v>
      </c>
      <c r="N385" s="4">
        <f>IF($H385=0,"",VLOOKUP($G385,Data!$G$3:$BA$2935,7,FALSE))</f>
        <v>9.9000000000000005E-2</v>
      </c>
      <c r="O385" s="4">
        <f>IF($H385=0,"",VLOOKUP($G385,Data!$G$3:$BA$2935,8,FALSE))</f>
        <v>0.4</v>
      </c>
      <c r="P385" s="4">
        <f>IF($H385=0,"",VLOOKUP($G385,Data!$G$3:$BA$2935,9,FALSE))</f>
        <v>0.15</v>
      </c>
      <c r="Q385" s="4">
        <f>IF($H385=0,"",VLOOKUP($G385,Data!$G$3:$BA$2935,10,FALSE))</f>
        <v>1</v>
      </c>
      <c r="R385" s="4">
        <f>IF($H385=0,"",VLOOKUP($G385,Data!$G$3:$BA$2935,11,FALSE))</f>
        <v>0.1</v>
      </c>
      <c r="S385" s="4">
        <f>IF($H385=0,"",VLOOKUP($G385,Data!$G$3:$BA$2935,12,FALSE))</f>
        <v>1.35</v>
      </c>
      <c r="T385" s="4">
        <f>IF($H385=0,"",VLOOKUP($G385,Data!$G$3:$BA$2935,13,FALSE))</f>
        <v>1.4</v>
      </c>
      <c r="U385" s="4">
        <f>IF($H385=0,"",VLOOKUP($G385,Data!$G$3:$BA$2935,14,FALSE))</f>
        <v>0.1</v>
      </c>
      <c r="V385" s="4">
        <f>IF($H385=0,"",VLOOKUP($G385,Data!$G$3:$BA$2935,15,FALSE))</f>
        <v>0.1</v>
      </c>
      <c r="W385" s="4" t="str">
        <f>IF($H385=0,"",VLOOKUP($G385,Data!$G$3:$BA$2935,16,FALSE))</f>
        <v>/</v>
      </c>
      <c r="X385" s="4" t="str">
        <f>IF($H385=0,"",VLOOKUP($G385,Data!$G$3:$BA$2935,17,FALSE))</f>
        <v>/</v>
      </c>
      <c r="Y385" s="4" t="str">
        <f>IF($H385=0,"",VLOOKUP($G385,Data!$G$3:$BA$2935,18,FALSE))</f>
        <v/>
      </c>
      <c r="Z385" s="4" t="str">
        <f>IF($H385=0,"",VLOOKUP($G385,Data!$G$3:$BA$2935,19,FALSE))</f>
        <v/>
      </c>
      <c r="AA385" s="4" t="str">
        <f>IF($H385=0,"",VLOOKUP($G385,Data!$G$3:$BA$2935,20,FALSE))</f>
        <v/>
      </c>
      <c r="AB385" s="4" t="str">
        <f>IF($H385=0,"",VLOOKUP($G385,Data!$G$3:$BA$2935,21,FALSE))</f>
        <v/>
      </c>
      <c r="AC385" s="4" t="str">
        <f>IF($H385=0,"",VLOOKUP($G385,Data!$G$3:$BA$2935,22,FALSE))</f>
        <v/>
      </c>
      <c r="AD385" s="4" t="str">
        <f>IF($H385=0,"",VLOOKUP($G385,Data!$G$3:$BA$2935,23,FALSE))</f>
        <v/>
      </c>
      <c r="AE385" s="4" t="str">
        <f>IF($H385=0,"",VLOOKUP($G385,Data!$G$3:$BA$2935,24,FALSE))</f>
        <v/>
      </c>
      <c r="AF385" s="4" t="str">
        <f>IF($H385=0,"",VLOOKUP($G385,Data!$G$3:$BA$2935,25,FALSE))</f>
        <v/>
      </c>
      <c r="AG385" s="4" t="str">
        <f>IF($H385=0,"",VLOOKUP($G385,Data!$G$3:$BA$2935,26,FALSE))</f>
        <v/>
      </c>
      <c r="AH385" s="4" t="str">
        <f>IF($H385=0,"",VLOOKUP($G385,Data!$G$3:$BA$2935,27,FALSE))</f>
        <v/>
      </c>
      <c r="AI385" s="4" t="str">
        <f>IF($H385=0,"",VLOOKUP($G385,Data!$G$3:$BA$2935,28,FALSE))</f>
        <v/>
      </c>
      <c r="AJ385" s="4" t="str">
        <f>IF($H385=0,"",VLOOKUP($G385,Data!$G$3:$BA$2935,29,FALSE))</f>
        <v/>
      </c>
      <c r="AK385" s="4" t="str">
        <f>IF($H385=0,"",VLOOKUP($G385,Data!$G$3:$BA$2935,30,FALSE))</f>
        <v/>
      </c>
      <c r="AL385" s="4" t="str">
        <f>IF($H385=0,"",VLOOKUP($G385,Data!$G$3:$BA$2935,31,FALSE))</f>
        <v/>
      </c>
      <c r="AM385" s="4" t="str">
        <f>IF($H385=0,"",VLOOKUP($G385,Data!$G$3:$BA$2935,32,FALSE))</f>
        <v/>
      </c>
      <c r="AN385" s="4" t="str">
        <f>IF($H385=0,"",VLOOKUP($G385,Data!$G$3:$BA$2935,33,FALSE))</f>
        <v/>
      </c>
      <c r="AO385" s="4" t="str">
        <f>IF($H385=0,"",VLOOKUP($G385,Data!$G$3:$BA$2935,34,FALSE))</f>
        <v/>
      </c>
      <c r="AP385" s="4" t="str">
        <f>IF($H385=0,"",VLOOKUP($G385,Data!$G$3:$BA$2935,35,FALSE))</f>
        <v/>
      </c>
      <c r="AQ385" s="4" t="str">
        <f>IF($H385=0,"",VLOOKUP($G385,Data!$G$3:$BA$2935,36,FALSE))</f>
        <v/>
      </c>
      <c r="AR385" s="4" t="str">
        <f>IF($H385=0,"",VLOOKUP($G385,Data!$G$3:$BA$2935,37,FALSE))</f>
        <v/>
      </c>
      <c r="AS385" s="4" t="str">
        <f>IF($H385=0,"",VLOOKUP($G385,Data!$G$3:$BA$2935,38,FALSE))</f>
        <v/>
      </c>
      <c r="AT385" s="4" t="str">
        <f>IF($H385=0,"",VLOOKUP($G385,Data!$G$3:$BA$2935,39,FALSE))</f>
        <v/>
      </c>
    </row>
    <row r="386" spans="1:46" x14ac:dyDescent="0.25">
      <c r="A386" s="4">
        <f>PSSE!A388</f>
        <v>960212</v>
      </c>
      <c r="B386" s="4" t="str">
        <f>PSSE!B388</f>
        <v>DAKEMOULE_H2</v>
      </c>
      <c r="C386" s="4">
        <f>PSSE!D388</f>
        <v>13.8</v>
      </c>
      <c r="D386" s="4">
        <f>PSSE!E388</f>
        <v>65</v>
      </c>
      <c r="E386" s="4" t="str">
        <f>PSSE!F388</f>
        <v>TD</v>
      </c>
      <c r="F386" s="4">
        <f>PSSE!G388</f>
        <v>1</v>
      </c>
      <c r="G386" s="4" t="str">
        <f t="shared" si="6"/>
        <v>GOV13.865TD1</v>
      </c>
      <c r="H386" s="4">
        <f>COUNTIF(Data!$G$3:$BA$2935,GOV!$G386)</f>
        <v>1</v>
      </c>
      <c r="I386" s="4" t="str">
        <f>IF($H386=0,"",VLOOKUP($G386,Data!$G$3:$BA$2935,2,FALSE))</f>
        <v>'HYGOV'</v>
      </c>
      <c r="J386" s="4">
        <f>PSSE!C388</f>
        <v>1</v>
      </c>
      <c r="K386" s="4">
        <f>IF($H386=0,"",VLOOKUP($G386,Data!$G$3:$BA$2935,4,FALSE))</f>
        <v>0.06</v>
      </c>
      <c r="L386" s="4">
        <f>IF($H386=0,"",VLOOKUP($G386,Data!$G$3:$BA$2935,5,FALSE))</f>
        <v>0.4</v>
      </c>
      <c r="M386" s="4">
        <f>IF($H386=0,"",VLOOKUP($G386,Data!$G$3:$BA$2935,6,FALSE))</f>
        <v>3</v>
      </c>
      <c r="N386" s="4">
        <f>IF($H386=0,"",VLOOKUP($G386,Data!$G$3:$BA$2935,7,FALSE))</f>
        <v>9.9000000000000005E-2</v>
      </c>
      <c r="O386" s="4">
        <f>IF($H386=0,"",VLOOKUP($G386,Data!$G$3:$BA$2935,8,FALSE))</f>
        <v>0.4</v>
      </c>
      <c r="P386" s="4">
        <f>IF($H386=0,"",VLOOKUP($G386,Data!$G$3:$BA$2935,9,FALSE))</f>
        <v>0.15</v>
      </c>
      <c r="Q386" s="4">
        <f>IF($H386=0,"",VLOOKUP($G386,Data!$G$3:$BA$2935,10,FALSE))</f>
        <v>1</v>
      </c>
      <c r="R386" s="4">
        <f>IF($H386=0,"",VLOOKUP($G386,Data!$G$3:$BA$2935,11,FALSE))</f>
        <v>0.1</v>
      </c>
      <c r="S386" s="4">
        <f>IF($H386=0,"",VLOOKUP($G386,Data!$G$3:$BA$2935,12,FALSE))</f>
        <v>1.35</v>
      </c>
      <c r="T386" s="4">
        <f>IF($H386=0,"",VLOOKUP($G386,Data!$G$3:$BA$2935,13,FALSE))</f>
        <v>1.4</v>
      </c>
      <c r="U386" s="4">
        <f>IF($H386=0,"",VLOOKUP($G386,Data!$G$3:$BA$2935,14,FALSE))</f>
        <v>0.1</v>
      </c>
      <c r="V386" s="4">
        <f>IF($H386=0,"",VLOOKUP($G386,Data!$G$3:$BA$2935,15,FALSE))</f>
        <v>0.1</v>
      </c>
      <c r="W386" s="4" t="str">
        <f>IF($H386=0,"",VLOOKUP($G386,Data!$G$3:$BA$2935,16,FALSE))</f>
        <v>/</v>
      </c>
      <c r="X386" s="4" t="str">
        <f>IF($H386=0,"",VLOOKUP($G386,Data!$G$3:$BA$2935,17,FALSE))</f>
        <v>/</v>
      </c>
      <c r="Y386" s="4" t="str">
        <f>IF($H386=0,"",VLOOKUP($G386,Data!$G$3:$BA$2935,18,FALSE))</f>
        <v/>
      </c>
      <c r="Z386" s="4" t="str">
        <f>IF($H386=0,"",VLOOKUP($G386,Data!$G$3:$BA$2935,19,FALSE))</f>
        <v/>
      </c>
      <c r="AA386" s="4" t="str">
        <f>IF($H386=0,"",VLOOKUP($G386,Data!$G$3:$BA$2935,20,FALSE))</f>
        <v/>
      </c>
      <c r="AB386" s="4" t="str">
        <f>IF($H386=0,"",VLOOKUP($G386,Data!$G$3:$BA$2935,21,FALSE))</f>
        <v/>
      </c>
      <c r="AC386" s="4" t="str">
        <f>IF($H386=0,"",VLOOKUP($G386,Data!$G$3:$BA$2935,22,FALSE))</f>
        <v/>
      </c>
      <c r="AD386" s="4" t="str">
        <f>IF($H386=0,"",VLOOKUP($G386,Data!$G$3:$BA$2935,23,FALSE))</f>
        <v/>
      </c>
      <c r="AE386" s="4" t="str">
        <f>IF($H386=0,"",VLOOKUP($G386,Data!$G$3:$BA$2935,24,FALSE))</f>
        <v/>
      </c>
      <c r="AF386" s="4" t="str">
        <f>IF($H386=0,"",VLOOKUP($G386,Data!$G$3:$BA$2935,25,FALSE))</f>
        <v/>
      </c>
      <c r="AG386" s="4" t="str">
        <f>IF($H386=0,"",VLOOKUP($G386,Data!$G$3:$BA$2935,26,FALSE))</f>
        <v/>
      </c>
      <c r="AH386" s="4" t="str">
        <f>IF($H386=0,"",VLOOKUP($G386,Data!$G$3:$BA$2935,27,FALSE))</f>
        <v/>
      </c>
      <c r="AI386" s="4" t="str">
        <f>IF($H386=0,"",VLOOKUP($G386,Data!$G$3:$BA$2935,28,FALSE))</f>
        <v/>
      </c>
      <c r="AJ386" s="4" t="str">
        <f>IF($H386=0,"",VLOOKUP($G386,Data!$G$3:$BA$2935,29,FALSE))</f>
        <v/>
      </c>
      <c r="AK386" s="4" t="str">
        <f>IF($H386=0,"",VLOOKUP($G386,Data!$G$3:$BA$2935,30,FALSE))</f>
        <v/>
      </c>
      <c r="AL386" s="4" t="str">
        <f>IF($H386=0,"",VLOOKUP($G386,Data!$G$3:$BA$2935,31,FALSE))</f>
        <v/>
      </c>
      <c r="AM386" s="4" t="str">
        <f>IF($H386=0,"",VLOOKUP($G386,Data!$G$3:$BA$2935,32,FALSE))</f>
        <v/>
      </c>
      <c r="AN386" s="4" t="str">
        <f>IF($H386=0,"",VLOOKUP($G386,Data!$G$3:$BA$2935,33,FALSE))</f>
        <v/>
      </c>
      <c r="AO386" s="4" t="str">
        <f>IF($H386=0,"",VLOOKUP($G386,Data!$G$3:$BA$2935,34,FALSE))</f>
        <v/>
      </c>
      <c r="AP386" s="4" t="str">
        <f>IF($H386=0,"",VLOOKUP($G386,Data!$G$3:$BA$2935,35,FALSE))</f>
        <v/>
      </c>
      <c r="AQ386" s="4" t="str">
        <f>IF($H386=0,"",VLOOKUP($G386,Data!$G$3:$BA$2935,36,FALSE))</f>
        <v/>
      </c>
      <c r="AR386" s="4" t="str">
        <f>IF($H386=0,"",VLOOKUP($G386,Data!$G$3:$BA$2935,37,FALSE))</f>
        <v/>
      </c>
      <c r="AS386" s="4" t="str">
        <f>IF($H386=0,"",VLOOKUP($G386,Data!$G$3:$BA$2935,38,FALSE))</f>
        <v/>
      </c>
      <c r="AT386" s="4" t="str">
        <f>IF($H386=0,"",VLOOKUP($G386,Data!$G$3:$BA$2935,39,FALSE))</f>
        <v/>
      </c>
    </row>
    <row r="387" spans="1:46" x14ac:dyDescent="0.25">
      <c r="A387" s="4">
        <f>PSSE!A389</f>
        <v>960221</v>
      </c>
      <c r="B387" s="4" t="str">
        <f>PSSE!B389</f>
        <v>THGSEKON3_H1</v>
      </c>
      <c r="C387" s="4">
        <f>PSSE!D389</f>
        <v>13.8</v>
      </c>
      <c r="D387" s="4">
        <f>PSSE!E389</f>
        <v>76</v>
      </c>
      <c r="E387" s="4" t="str">
        <f>PSSE!F389</f>
        <v>TD</v>
      </c>
      <c r="F387" s="4">
        <f>PSSE!G389</f>
        <v>1</v>
      </c>
      <c r="G387" s="4" t="str">
        <f t="shared" si="6"/>
        <v>GOV13.876TD1</v>
      </c>
      <c r="H387" s="4">
        <f>COUNTIF(Data!$G$3:$BA$2935,GOV!$G387)</f>
        <v>1</v>
      </c>
      <c r="I387" s="4" t="str">
        <f>IF($H387=0,"",VLOOKUP($G387,Data!$G$3:$BA$2935,2,FALSE))</f>
        <v>'HYGOV'</v>
      </c>
      <c r="J387" s="4">
        <f>PSSE!C389</f>
        <v>1</v>
      </c>
      <c r="K387" s="4">
        <f>IF($H387=0,"",VLOOKUP($G387,Data!$G$3:$BA$2935,4,FALSE))</f>
        <v>0.03</v>
      </c>
      <c r="L387" s="4">
        <f>IF($H387=0,"",VLOOKUP($G387,Data!$G$3:$BA$2935,5,FALSE))</f>
        <v>0.18</v>
      </c>
      <c r="M387" s="4">
        <f>IF($H387=0,"",VLOOKUP($G387,Data!$G$3:$BA$2935,6,FALSE))</f>
        <v>6.64</v>
      </c>
      <c r="N387" s="4">
        <f>IF($H387=0,"",VLOOKUP($G387,Data!$G$3:$BA$2935,7,FALSE))</f>
        <v>0.05</v>
      </c>
      <c r="O387" s="4">
        <f>IF($H387=0,"",VLOOKUP($G387,Data!$G$3:$BA$2935,8,FALSE))</f>
        <v>0.5</v>
      </c>
      <c r="P387" s="4">
        <f>IF($H387=0,"",VLOOKUP($G387,Data!$G$3:$BA$2935,9,FALSE))</f>
        <v>0.15</v>
      </c>
      <c r="Q387" s="4">
        <f>IF($H387=0,"",VLOOKUP($G387,Data!$G$3:$BA$2935,10,FALSE))</f>
        <v>1</v>
      </c>
      <c r="R387" s="4">
        <f>IF($H387=0,"",VLOOKUP($G387,Data!$G$3:$BA$2935,11,FALSE))</f>
        <v>0</v>
      </c>
      <c r="S387" s="4">
        <f>IF($H387=0,"",VLOOKUP($G387,Data!$G$3:$BA$2935,12,FALSE))</f>
        <v>1.66</v>
      </c>
      <c r="T387" s="4">
        <f>IF($H387=0,"",VLOOKUP($G387,Data!$G$3:$BA$2935,13,FALSE))</f>
        <v>1.41</v>
      </c>
      <c r="U387" s="4">
        <f>IF($H387=0,"",VLOOKUP($G387,Data!$G$3:$BA$2935,14,FALSE))</f>
        <v>0.499</v>
      </c>
      <c r="V387" s="4">
        <f>IF($H387=0,"",VLOOKUP($G387,Data!$G$3:$BA$2935,15,FALSE))</f>
        <v>0.06</v>
      </c>
      <c r="W387" s="4" t="str">
        <f>IF($H387=0,"",VLOOKUP($G387,Data!$G$3:$BA$2935,16,FALSE))</f>
        <v>/</v>
      </c>
      <c r="X387" s="4" t="str">
        <f>IF($H387=0,"",VLOOKUP($G387,Data!$G$3:$BA$2935,17,FALSE))</f>
        <v>/</v>
      </c>
      <c r="Y387" s="4" t="str">
        <f>IF($H387=0,"",VLOOKUP($G387,Data!$G$3:$BA$2935,18,FALSE))</f>
        <v/>
      </c>
      <c r="Z387" s="4" t="str">
        <f>IF($H387=0,"",VLOOKUP($G387,Data!$G$3:$BA$2935,19,FALSE))</f>
        <v/>
      </c>
      <c r="AA387" s="4" t="str">
        <f>IF($H387=0,"",VLOOKUP($G387,Data!$G$3:$BA$2935,20,FALSE))</f>
        <v/>
      </c>
      <c r="AB387" s="4" t="str">
        <f>IF($H387=0,"",VLOOKUP($G387,Data!$G$3:$BA$2935,21,FALSE))</f>
        <v/>
      </c>
      <c r="AC387" s="4" t="str">
        <f>IF($H387=0,"",VLOOKUP($G387,Data!$G$3:$BA$2935,22,FALSE))</f>
        <v/>
      </c>
      <c r="AD387" s="4" t="str">
        <f>IF($H387=0,"",VLOOKUP($G387,Data!$G$3:$BA$2935,23,FALSE))</f>
        <v/>
      </c>
      <c r="AE387" s="4" t="str">
        <f>IF($H387=0,"",VLOOKUP($G387,Data!$G$3:$BA$2935,24,FALSE))</f>
        <v/>
      </c>
      <c r="AF387" s="4" t="str">
        <f>IF($H387=0,"",VLOOKUP($G387,Data!$G$3:$BA$2935,25,FALSE))</f>
        <v/>
      </c>
      <c r="AG387" s="4" t="str">
        <f>IF($H387=0,"",VLOOKUP($G387,Data!$G$3:$BA$2935,26,FALSE))</f>
        <v/>
      </c>
      <c r="AH387" s="4" t="str">
        <f>IF($H387=0,"",VLOOKUP($G387,Data!$G$3:$BA$2935,27,FALSE))</f>
        <v/>
      </c>
      <c r="AI387" s="4" t="str">
        <f>IF($H387=0,"",VLOOKUP($G387,Data!$G$3:$BA$2935,28,FALSE))</f>
        <v/>
      </c>
      <c r="AJ387" s="4" t="str">
        <f>IF($H387=0,"",VLOOKUP($G387,Data!$G$3:$BA$2935,29,FALSE))</f>
        <v/>
      </c>
      <c r="AK387" s="4" t="str">
        <f>IF($H387=0,"",VLOOKUP($G387,Data!$G$3:$BA$2935,30,FALSE))</f>
        <v/>
      </c>
      <c r="AL387" s="4" t="str">
        <f>IF($H387=0,"",VLOOKUP($G387,Data!$G$3:$BA$2935,31,FALSE))</f>
        <v/>
      </c>
      <c r="AM387" s="4" t="str">
        <f>IF($H387=0,"",VLOOKUP($G387,Data!$G$3:$BA$2935,32,FALSE))</f>
        <v/>
      </c>
      <c r="AN387" s="4" t="str">
        <f>IF($H387=0,"",VLOOKUP($G387,Data!$G$3:$BA$2935,33,FALSE))</f>
        <v/>
      </c>
      <c r="AO387" s="4" t="str">
        <f>IF($H387=0,"",VLOOKUP($G387,Data!$G$3:$BA$2935,34,FALSE))</f>
        <v/>
      </c>
      <c r="AP387" s="4" t="str">
        <f>IF($H387=0,"",VLOOKUP($G387,Data!$G$3:$BA$2935,35,FALSE))</f>
        <v/>
      </c>
      <c r="AQ387" s="4" t="str">
        <f>IF($H387=0,"",VLOOKUP($G387,Data!$G$3:$BA$2935,36,FALSE))</f>
        <v/>
      </c>
      <c r="AR387" s="4" t="str">
        <f>IF($H387=0,"",VLOOKUP($G387,Data!$G$3:$BA$2935,37,FALSE))</f>
        <v/>
      </c>
      <c r="AS387" s="4" t="str">
        <f>IF($H387=0,"",VLOOKUP($G387,Data!$G$3:$BA$2935,38,FALSE))</f>
        <v/>
      </c>
      <c r="AT387" s="4" t="str">
        <f>IF($H387=0,"",VLOOKUP($G387,Data!$G$3:$BA$2935,39,FALSE))</f>
        <v/>
      </c>
    </row>
    <row r="388" spans="1:46" x14ac:dyDescent="0.25">
      <c r="A388" s="4">
        <f>PSSE!A390</f>
        <v>960222</v>
      </c>
      <c r="B388" s="4" t="str">
        <f>PSSE!B390</f>
        <v>THGSEKON3_H2</v>
      </c>
      <c r="C388" s="4">
        <f>PSSE!D390</f>
        <v>13.8</v>
      </c>
      <c r="D388" s="4">
        <f>PSSE!E390</f>
        <v>76</v>
      </c>
      <c r="E388" s="4" t="str">
        <f>PSSE!F390</f>
        <v>TD</v>
      </c>
      <c r="F388" s="4">
        <f>PSSE!G390</f>
        <v>1</v>
      </c>
      <c r="G388" s="4" t="str">
        <f t="shared" si="6"/>
        <v>GOV13.876TD1</v>
      </c>
      <c r="H388" s="4">
        <f>COUNTIF(Data!$G$3:$BA$2935,GOV!$G388)</f>
        <v>1</v>
      </c>
      <c r="I388" s="4" t="str">
        <f>IF($H388=0,"",VLOOKUP($G388,Data!$G$3:$BA$2935,2,FALSE))</f>
        <v>'HYGOV'</v>
      </c>
      <c r="J388" s="4">
        <f>PSSE!C390</f>
        <v>1</v>
      </c>
      <c r="K388" s="4">
        <f>IF($H388=0,"",VLOOKUP($G388,Data!$G$3:$BA$2935,4,FALSE))</f>
        <v>0.03</v>
      </c>
      <c r="L388" s="4">
        <f>IF($H388=0,"",VLOOKUP($G388,Data!$G$3:$BA$2935,5,FALSE))</f>
        <v>0.18</v>
      </c>
      <c r="M388" s="4">
        <f>IF($H388=0,"",VLOOKUP($G388,Data!$G$3:$BA$2935,6,FALSE))</f>
        <v>6.64</v>
      </c>
      <c r="N388" s="4">
        <f>IF($H388=0,"",VLOOKUP($G388,Data!$G$3:$BA$2935,7,FALSE))</f>
        <v>0.05</v>
      </c>
      <c r="O388" s="4">
        <f>IF($H388=0,"",VLOOKUP($G388,Data!$G$3:$BA$2935,8,FALSE))</f>
        <v>0.5</v>
      </c>
      <c r="P388" s="4">
        <f>IF($H388=0,"",VLOOKUP($G388,Data!$G$3:$BA$2935,9,FALSE))</f>
        <v>0.15</v>
      </c>
      <c r="Q388" s="4">
        <f>IF($H388=0,"",VLOOKUP($G388,Data!$G$3:$BA$2935,10,FALSE))</f>
        <v>1</v>
      </c>
      <c r="R388" s="4">
        <f>IF($H388=0,"",VLOOKUP($G388,Data!$G$3:$BA$2935,11,FALSE))</f>
        <v>0</v>
      </c>
      <c r="S388" s="4">
        <f>IF($H388=0,"",VLOOKUP($G388,Data!$G$3:$BA$2935,12,FALSE))</f>
        <v>1.66</v>
      </c>
      <c r="T388" s="4">
        <f>IF($H388=0,"",VLOOKUP($G388,Data!$G$3:$BA$2935,13,FALSE))</f>
        <v>1.41</v>
      </c>
      <c r="U388" s="4">
        <f>IF($H388=0,"",VLOOKUP($G388,Data!$G$3:$BA$2935,14,FALSE))</f>
        <v>0.499</v>
      </c>
      <c r="V388" s="4">
        <f>IF($H388=0,"",VLOOKUP($G388,Data!$G$3:$BA$2935,15,FALSE))</f>
        <v>0.06</v>
      </c>
      <c r="W388" s="4" t="str">
        <f>IF($H388=0,"",VLOOKUP($G388,Data!$G$3:$BA$2935,16,FALSE))</f>
        <v>/</v>
      </c>
      <c r="X388" s="4" t="str">
        <f>IF($H388=0,"",VLOOKUP($G388,Data!$G$3:$BA$2935,17,FALSE))</f>
        <v>/</v>
      </c>
      <c r="Y388" s="4" t="str">
        <f>IF($H388=0,"",VLOOKUP($G388,Data!$G$3:$BA$2935,18,FALSE))</f>
        <v/>
      </c>
      <c r="Z388" s="4" t="str">
        <f>IF($H388=0,"",VLOOKUP($G388,Data!$G$3:$BA$2935,19,FALSE))</f>
        <v/>
      </c>
      <c r="AA388" s="4" t="str">
        <f>IF($H388=0,"",VLOOKUP($G388,Data!$G$3:$BA$2935,20,FALSE))</f>
        <v/>
      </c>
      <c r="AB388" s="4" t="str">
        <f>IF($H388=0,"",VLOOKUP($G388,Data!$G$3:$BA$2935,21,FALSE))</f>
        <v/>
      </c>
      <c r="AC388" s="4" t="str">
        <f>IF($H388=0,"",VLOOKUP($G388,Data!$G$3:$BA$2935,22,FALSE))</f>
        <v/>
      </c>
      <c r="AD388" s="4" t="str">
        <f>IF($H388=0,"",VLOOKUP($G388,Data!$G$3:$BA$2935,23,FALSE))</f>
        <v/>
      </c>
      <c r="AE388" s="4" t="str">
        <f>IF($H388=0,"",VLOOKUP($G388,Data!$G$3:$BA$2935,24,FALSE))</f>
        <v/>
      </c>
      <c r="AF388" s="4" t="str">
        <f>IF($H388=0,"",VLOOKUP($G388,Data!$G$3:$BA$2935,25,FALSE))</f>
        <v/>
      </c>
      <c r="AG388" s="4" t="str">
        <f>IF($H388=0,"",VLOOKUP($G388,Data!$G$3:$BA$2935,26,FALSE))</f>
        <v/>
      </c>
      <c r="AH388" s="4" t="str">
        <f>IF($H388=0,"",VLOOKUP($G388,Data!$G$3:$BA$2935,27,FALSE))</f>
        <v/>
      </c>
      <c r="AI388" s="4" t="str">
        <f>IF($H388=0,"",VLOOKUP($G388,Data!$G$3:$BA$2935,28,FALSE))</f>
        <v/>
      </c>
      <c r="AJ388" s="4" t="str">
        <f>IF($H388=0,"",VLOOKUP($G388,Data!$G$3:$BA$2935,29,FALSE))</f>
        <v/>
      </c>
      <c r="AK388" s="4" t="str">
        <f>IF($H388=0,"",VLOOKUP($G388,Data!$G$3:$BA$2935,30,FALSE))</f>
        <v/>
      </c>
      <c r="AL388" s="4" t="str">
        <f>IF($H388=0,"",VLOOKUP($G388,Data!$G$3:$BA$2935,31,FALSE))</f>
        <v/>
      </c>
      <c r="AM388" s="4" t="str">
        <f>IF($H388=0,"",VLOOKUP($G388,Data!$G$3:$BA$2935,32,FALSE))</f>
        <v/>
      </c>
      <c r="AN388" s="4" t="str">
        <f>IF($H388=0,"",VLOOKUP($G388,Data!$G$3:$BA$2935,33,FALSE))</f>
        <v/>
      </c>
      <c r="AO388" s="4" t="str">
        <f>IF($H388=0,"",VLOOKUP($G388,Data!$G$3:$BA$2935,34,FALSE))</f>
        <v/>
      </c>
      <c r="AP388" s="4" t="str">
        <f>IF($H388=0,"",VLOOKUP($G388,Data!$G$3:$BA$2935,35,FALSE))</f>
        <v/>
      </c>
      <c r="AQ388" s="4" t="str">
        <f>IF($H388=0,"",VLOOKUP($G388,Data!$G$3:$BA$2935,36,FALSE))</f>
        <v/>
      </c>
      <c r="AR388" s="4" t="str">
        <f>IF($H388=0,"",VLOOKUP($G388,Data!$G$3:$BA$2935,37,FALSE))</f>
        <v/>
      </c>
      <c r="AS388" s="4" t="str">
        <f>IF($H388=0,"",VLOOKUP($G388,Data!$G$3:$BA$2935,38,FALSE))</f>
        <v/>
      </c>
      <c r="AT388" s="4" t="str">
        <f>IF($H388=0,"",VLOOKUP($G388,Data!$G$3:$BA$2935,39,FALSE))</f>
        <v/>
      </c>
    </row>
    <row r="389" spans="1:46" x14ac:dyDescent="0.25">
      <c r="A389" s="4">
        <f>PSSE!A391</f>
        <v>961011</v>
      </c>
      <c r="B389" s="4" t="str">
        <f>PSSE!B391</f>
        <v>SONGHINH_H1</v>
      </c>
      <c r="C389" s="4">
        <f>PSSE!D391</f>
        <v>10.5</v>
      </c>
      <c r="D389" s="4">
        <f>PSSE!E391</f>
        <v>35</v>
      </c>
      <c r="E389" s="4" t="str">
        <f>PSSE!F391</f>
        <v>TD</v>
      </c>
      <c r="F389" s="4">
        <f>PSSE!G391</f>
        <v>1</v>
      </c>
      <c r="G389" s="4" t="str">
        <f t="shared" si="6"/>
        <v>GOV10.535TD1</v>
      </c>
      <c r="H389" s="4">
        <f>COUNTIF(Data!$G$3:$BA$2935,GOV!$G389)</f>
        <v>1</v>
      </c>
      <c r="I389" s="4" t="str">
        <f>IF($H389=0,"",VLOOKUP($G389,Data!$G$3:$BA$2935,2,FALSE))</f>
        <v>'HYGOV'</v>
      </c>
      <c r="J389" s="4">
        <f>PSSE!C391</f>
        <v>1</v>
      </c>
      <c r="K389" s="4">
        <f>IF($H389=0,"",VLOOKUP($G389,Data!$G$3:$BA$2935,4,FALSE))</f>
        <v>0.06</v>
      </c>
      <c r="L389" s="4">
        <f>IF($H389=0,"",VLOOKUP($G389,Data!$G$3:$BA$2935,5,FALSE))</f>
        <v>0.4</v>
      </c>
      <c r="M389" s="4">
        <f>IF($H389=0,"",VLOOKUP($G389,Data!$G$3:$BA$2935,6,FALSE))</f>
        <v>3</v>
      </c>
      <c r="N389" s="4">
        <f>IF($H389=0,"",VLOOKUP($G389,Data!$G$3:$BA$2935,7,FALSE))</f>
        <v>9.9000000000000005E-2</v>
      </c>
      <c r="O389" s="4">
        <f>IF($H389=0,"",VLOOKUP($G389,Data!$G$3:$BA$2935,8,FALSE))</f>
        <v>0.4</v>
      </c>
      <c r="P389" s="4">
        <f>IF($H389=0,"",VLOOKUP($G389,Data!$G$3:$BA$2935,9,FALSE))</f>
        <v>0.15</v>
      </c>
      <c r="Q389" s="4">
        <f>IF($H389=0,"",VLOOKUP($G389,Data!$G$3:$BA$2935,10,FALSE))</f>
        <v>1</v>
      </c>
      <c r="R389" s="4">
        <f>IF($H389=0,"",VLOOKUP($G389,Data!$G$3:$BA$2935,11,FALSE))</f>
        <v>0.1</v>
      </c>
      <c r="S389" s="4">
        <f>IF($H389=0,"",VLOOKUP($G389,Data!$G$3:$BA$2935,12,FALSE))</f>
        <v>1.35</v>
      </c>
      <c r="T389" s="4">
        <f>IF($H389=0,"",VLOOKUP($G389,Data!$G$3:$BA$2935,13,FALSE))</f>
        <v>1.4</v>
      </c>
      <c r="U389" s="4">
        <f>IF($H389=0,"",VLOOKUP($G389,Data!$G$3:$BA$2935,14,FALSE))</f>
        <v>0.1</v>
      </c>
      <c r="V389" s="4">
        <f>IF($H389=0,"",VLOOKUP($G389,Data!$G$3:$BA$2935,15,FALSE))</f>
        <v>0.1</v>
      </c>
      <c r="W389" s="4" t="str">
        <f>IF($H389=0,"",VLOOKUP($G389,Data!$G$3:$BA$2935,16,FALSE))</f>
        <v>/</v>
      </c>
      <c r="X389" s="4" t="str">
        <f>IF($H389=0,"",VLOOKUP($G389,Data!$G$3:$BA$2935,17,FALSE))</f>
        <v>/</v>
      </c>
      <c r="Y389" s="4" t="str">
        <f>IF($H389=0,"",VLOOKUP($G389,Data!$G$3:$BA$2935,18,FALSE))</f>
        <v/>
      </c>
      <c r="Z389" s="4" t="str">
        <f>IF($H389=0,"",VLOOKUP($G389,Data!$G$3:$BA$2935,19,FALSE))</f>
        <v/>
      </c>
      <c r="AA389" s="4" t="str">
        <f>IF($H389=0,"",VLOOKUP($G389,Data!$G$3:$BA$2935,20,FALSE))</f>
        <v/>
      </c>
      <c r="AB389" s="4" t="str">
        <f>IF($H389=0,"",VLOOKUP($G389,Data!$G$3:$BA$2935,21,FALSE))</f>
        <v/>
      </c>
      <c r="AC389" s="4" t="str">
        <f>IF($H389=0,"",VLOOKUP($G389,Data!$G$3:$BA$2935,22,FALSE))</f>
        <v/>
      </c>
      <c r="AD389" s="4" t="str">
        <f>IF($H389=0,"",VLOOKUP($G389,Data!$G$3:$BA$2935,23,FALSE))</f>
        <v/>
      </c>
      <c r="AE389" s="4" t="str">
        <f>IF($H389=0,"",VLOOKUP($G389,Data!$G$3:$BA$2935,24,FALSE))</f>
        <v/>
      </c>
      <c r="AF389" s="4" t="str">
        <f>IF($H389=0,"",VLOOKUP($G389,Data!$G$3:$BA$2935,25,FALSE))</f>
        <v/>
      </c>
      <c r="AG389" s="4" t="str">
        <f>IF($H389=0,"",VLOOKUP($G389,Data!$G$3:$BA$2935,26,FALSE))</f>
        <v/>
      </c>
      <c r="AH389" s="4" t="str">
        <f>IF($H389=0,"",VLOOKUP($G389,Data!$G$3:$BA$2935,27,FALSE))</f>
        <v/>
      </c>
      <c r="AI389" s="4" t="str">
        <f>IF($H389=0,"",VLOOKUP($G389,Data!$G$3:$BA$2935,28,FALSE))</f>
        <v/>
      </c>
      <c r="AJ389" s="4" t="str">
        <f>IF($H389=0,"",VLOOKUP($G389,Data!$G$3:$BA$2935,29,FALSE))</f>
        <v/>
      </c>
      <c r="AK389" s="4" t="str">
        <f>IF($H389=0,"",VLOOKUP($G389,Data!$G$3:$BA$2935,30,FALSE))</f>
        <v/>
      </c>
      <c r="AL389" s="4" t="str">
        <f>IF($H389=0,"",VLOOKUP($G389,Data!$G$3:$BA$2935,31,FALSE))</f>
        <v/>
      </c>
      <c r="AM389" s="4" t="str">
        <f>IF($H389=0,"",VLOOKUP($G389,Data!$G$3:$BA$2935,32,FALSE))</f>
        <v/>
      </c>
      <c r="AN389" s="4" t="str">
        <f>IF($H389=0,"",VLOOKUP($G389,Data!$G$3:$BA$2935,33,FALSE))</f>
        <v/>
      </c>
      <c r="AO389" s="4" t="str">
        <f>IF($H389=0,"",VLOOKUP($G389,Data!$G$3:$BA$2935,34,FALSE))</f>
        <v/>
      </c>
      <c r="AP389" s="4" t="str">
        <f>IF($H389=0,"",VLOOKUP($G389,Data!$G$3:$BA$2935,35,FALSE))</f>
        <v/>
      </c>
      <c r="AQ389" s="4" t="str">
        <f>IF($H389=0,"",VLOOKUP($G389,Data!$G$3:$BA$2935,36,FALSE))</f>
        <v/>
      </c>
      <c r="AR389" s="4" t="str">
        <f>IF($H389=0,"",VLOOKUP($G389,Data!$G$3:$BA$2935,37,FALSE))</f>
        <v/>
      </c>
      <c r="AS389" s="4" t="str">
        <f>IF($H389=0,"",VLOOKUP($G389,Data!$G$3:$BA$2935,38,FALSE))</f>
        <v/>
      </c>
      <c r="AT389" s="4" t="str">
        <f>IF($H389=0,"",VLOOKUP($G389,Data!$G$3:$BA$2935,39,FALSE))</f>
        <v/>
      </c>
    </row>
    <row r="390" spans="1:46" x14ac:dyDescent="0.25">
      <c r="A390" s="4">
        <f>PSSE!A392</f>
        <v>961012</v>
      </c>
      <c r="B390" s="4" t="str">
        <f>PSSE!B392</f>
        <v>SONGHINH_H2</v>
      </c>
      <c r="C390" s="4">
        <f>PSSE!D392</f>
        <v>10.5</v>
      </c>
      <c r="D390" s="4">
        <f>PSSE!E392</f>
        <v>35</v>
      </c>
      <c r="E390" s="4" t="str">
        <f>PSSE!F392</f>
        <v>TD</v>
      </c>
      <c r="F390" s="4">
        <f>PSSE!G392</f>
        <v>1</v>
      </c>
      <c r="G390" s="4" t="str">
        <f t="shared" si="6"/>
        <v>GOV10.535TD1</v>
      </c>
      <c r="H390" s="4">
        <f>COUNTIF(Data!$G$3:$BA$2935,GOV!$G390)</f>
        <v>1</v>
      </c>
      <c r="I390" s="4" t="str">
        <f>IF($H390=0,"",VLOOKUP($G390,Data!$G$3:$BA$2935,2,FALSE))</f>
        <v>'HYGOV'</v>
      </c>
      <c r="J390" s="4">
        <f>PSSE!C392</f>
        <v>1</v>
      </c>
      <c r="K390" s="4">
        <f>IF($H390=0,"",VLOOKUP($G390,Data!$G$3:$BA$2935,4,FALSE))</f>
        <v>0.06</v>
      </c>
      <c r="L390" s="4">
        <f>IF($H390=0,"",VLOOKUP($G390,Data!$G$3:$BA$2935,5,FALSE))</f>
        <v>0.4</v>
      </c>
      <c r="M390" s="4">
        <f>IF($H390=0,"",VLOOKUP($G390,Data!$G$3:$BA$2935,6,FALSE))</f>
        <v>3</v>
      </c>
      <c r="N390" s="4">
        <f>IF($H390=0,"",VLOOKUP($G390,Data!$G$3:$BA$2935,7,FALSE))</f>
        <v>9.9000000000000005E-2</v>
      </c>
      <c r="O390" s="4">
        <f>IF($H390=0,"",VLOOKUP($G390,Data!$G$3:$BA$2935,8,FALSE))</f>
        <v>0.4</v>
      </c>
      <c r="P390" s="4">
        <f>IF($H390=0,"",VLOOKUP($G390,Data!$G$3:$BA$2935,9,FALSE))</f>
        <v>0.15</v>
      </c>
      <c r="Q390" s="4">
        <f>IF($H390=0,"",VLOOKUP($G390,Data!$G$3:$BA$2935,10,FALSE))</f>
        <v>1</v>
      </c>
      <c r="R390" s="4">
        <f>IF($H390=0,"",VLOOKUP($G390,Data!$G$3:$BA$2935,11,FALSE))</f>
        <v>0.1</v>
      </c>
      <c r="S390" s="4">
        <f>IF($H390=0,"",VLOOKUP($G390,Data!$G$3:$BA$2935,12,FALSE))</f>
        <v>1.35</v>
      </c>
      <c r="T390" s="4">
        <f>IF($H390=0,"",VLOOKUP($G390,Data!$G$3:$BA$2935,13,FALSE))</f>
        <v>1.4</v>
      </c>
      <c r="U390" s="4">
        <f>IF($H390=0,"",VLOOKUP($G390,Data!$G$3:$BA$2935,14,FALSE))</f>
        <v>0.1</v>
      </c>
      <c r="V390" s="4">
        <f>IF($H390=0,"",VLOOKUP($G390,Data!$G$3:$BA$2935,15,FALSE))</f>
        <v>0.1</v>
      </c>
      <c r="W390" s="4" t="str">
        <f>IF($H390=0,"",VLOOKUP($G390,Data!$G$3:$BA$2935,16,FALSE))</f>
        <v>/</v>
      </c>
      <c r="X390" s="4" t="str">
        <f>IF($H390=0,"",VLOOKUP($G390,Data!$G$3:$BA$2935,17,FALSE))</f>
        <v>/</v>
      </c>
      <c r="Y390" s="4" t="str">
        <f>IF($H390=0,"",VLOOKUP($G390,Data!$G$3:$BA$2935,18,FALSE))</f>
        <v/>
      </c>
      <c r="Z390" s="4" t="str">
        <f>IF($H390=0,"",VLOOKUP($G390,Data!$G$3:$BA$2935,19,FALSE))</f>
        <v/>
      </c>
      <c r="AA390" s="4" t="str">
        <f>IF($H390=0,"",VLOOKUP($G390,Data!$G$3:$BA$2935,20,FALSE))</f>
        <v/>
      </c>
      <c r="AB390" s="4" t="str">
        <f>IF($H390=0,"",VLOOKUP($G390,Data!$G$3:$BA$2935,21,FALSE))</f>
        <v/>
      </c>
      <c r="AC390" s="4" t="str">
        <f>IF($H390=0,"",VLOOKUP($G390,Data!$G$3:$BA$2935,22,FALSE))</f>
        <v/>
      </c>
      <c r="AD390" s="4" t="str">
        <f>IF($H390=0,"",VLOOKUP($G390,Data!$G$3:$BA$2935,23,FALSE))</f>
        <v/>
      </c>
      <c r="AE390" s="4" t="str">
        <f>IF($H390=0,"",VLOOKUP($G390,Data!$G$3:$BA$2935,24,FALSE))</f>
        <v/>
      </c>
      <c r="AF390" s="4" t="str">
        <f>IF($H390=0,"",VLOOKUP($G390,Data!$G$3:$BA$2935,25,FALSE))</f>
        <v/>
      </c>
      <c r="AG390" s="4" t="str">
        <f>IF($H390=0,"",VLOOKUP($G390,Data!$G$3:$BA$2935,26,FALSE))</f>
        <v/>
      </c>
      <c r="AH390" s="4" t="str">
        <f>IF($H390=0,"",VLOOKUP($G390,Data!$G$3:$BA$2935,27,FALSE))</f>
        <v/>
      </c>
      <c r="AI390" s="4" t="str">
        <f>IF($H390=0,"",VLOOKUP($G390,Data!$G$3:$BA$2935,28,FALSE))</f>
        <v/>
      </c>
      <c r="AJ390" s="4" t="str">
        <f>IF($H390=0,"",VLOOKUP($G390,Data!$G$3:$BA$2935,29,FALSE))</f>
        <v/>
      </c>
      <c r="AK390" s="4" t="str">
        <f>IF($H390=0,"",VLOOKUP($G390,Data!$G$3:$BA$2935,30,FALSE))</f>
        <v/>
      </c>
      <c r="AL390" s="4" t="str">
        <f>IF($H390=0,"",VLOOKUP($G390,Data!$G$3:$BA$2935,31,FALSE))</f>
        <v/>
      </c>
      <c r="AM390" s="4" t="str">
        <f>IF($H390=0,"",VLOOKUP($G390,Data!$G$3:$BA$2935,32,FALSE))</f>
        <v/>
      </c>
      <c r="AN390" s="4" t="str">
        <f>IF($H390=0,"",VLOOKUP($G390,Data!$G$3:$BA$2935,33,FALSE))</f>
        <v/>
      </c>
      <c r="AO390" s="4" t="str">
        <f>IF($H390=0,"",VLOOKUP($G390,Data!$G$3:$BA$2935,34,FALSE))</f>
        <v/>
      </c>
      <c r="AP390" s="4" t="str">
        <f>IF($H390=0,"",VLOOKUP($G390,Data!$G$3:$BA$2935,35,FALSE))</f>
        <v/>
      </c>
      <c r="AQ390" s="4" t="str">
        <f>IF($H390=0,"",VLOOKUP($G390,Data!$G$3:$BA$2935,36,FALSE))</f>
        <v/>
      </c>
      <c r="AR390" s="4" t="str">
        <f>IF($H390=0,"",VLOOKUP($G390,Data!$G$3:$BA$2935,37,FALSE))</f>
        <v/>
      </c>
      <c r="AS390" s="4" t="str">
        <f>IF($H390=0,"",VLOOKUP($G390,Data!$G$3:$BA$2935,38,FALSE))</f>
        <v/>
      </c>
      <c r="AT390" s="4" t="str">
        <f>IF($H390=0,"",VLOOKUP($G390,Data!$G$3:$BA$2935,39,FALSE))</f>
        <v/>
      </c>
    </row>
    <row r="391" spans="1:46" x14ac:dyDescent="0.25">
      <c r="A391" s="4">
        <f>PSSE!A393</f>
        <v>961021</v>
      </c>
      <c r="B391" s="4" t="str">
        <f>PSSE!B393</f>
        <v>SONGBAHA_H1</v>
      </c>
      <c r="C391" s="4">
        <f>PSSE!D393</f>
        <v>13.8</v>
      </c>
      <c r="D391" s="4">
        <f>PSSE!E393</f>
        <v>110</v>
      </c>
      <c r="E391" s="4" t="str">
        <f>PSSE!F393</f>
        <v>TD</v>
      </c>
      <c r="F391" s="4">
        <f>PSSE!G393</f>
        <v>1</v>
      </c>
      <c r="G391" s="4" t="str">
        <f t="shared" si="6"/>
        <v>GOV13.8110TD1</v>
      </c>
      <c r="H391" s="4">
        <f>COUNTIF(Data!$G$3:$BA$2935,GOV!$G391)</f>
        <v>1</v>
      </c>
      <c r="I391" s="4" t="str">
        <f>IF($H391=0,"",VLOOKUP($G391,Data!$G$3:$BA$2935,2,FALSE))</f>
        <v>'HYGOV'</v>
      </c>
      <c r="J391" s="4">
        <f>PSSE!C393</f>
        <v>1</v>
      </c>
      <c r="K391" s="4">
        <f>IF($H391=0,"",VLOOKUP($G391,Data!$G$3:$BA$2935,4,FALSE))</f>
        <v>0.03</v>
      </c>
      <c r="L391" s="4">
        <f>IF($H391=0,"",VLOOKUP($G391,Data!$G$3:$BA$2935,5,FALSE))</f>
        <v>0.18</v>
      </c>
      <c r="M391" s="4">
        <f>IF($H391=0,"",VLOOKUP($G391,Data!$G$3:$BA$2935,6,FALSE))</f>
        <v>6.64</v>
      </c>
      <c r="N391" s="4">
        <f>IF($H391=0,"",VLOOKUP($G391,Data!$G$3:$BA$2935,7,FALSE))</f>
        <v>0.05</v>
      </c>
      <c r="O391" s="4">
        <f>IF($H391=0,"",VLOOKUP($G391,Data!$G$3:$BA$2935,8,FALSE))</f>
        <v>0.5</v>
      </c>
      <c r="P391" s="4">
        <f>IF($H391=0,"",VLOOKUP($G391,Data!$G$3:$BA$2935,9,FALSE))</f>
        <v>0.15</v>
      </c>
      <c r="Q391" s="4">
        <f>IF($H391=0,"",VLOOKUP($G391,Data!$G$3:$BA$2935,10,FALSE))</f>
        <v>1</v>
      </c>
      <c r="R391" s="4">
        <f>IF($H391=0,"",VLOOKUP($G391,Data!$G$3:$BA$2935,11,FALSE))</f>
        <v>0</v>
      </c>
      <c r="S391" s="4">
        <f>IF($H391=0,"",VLOOKUP($G391,Data!$G$3:$BA$2935,12,FALSE))</f>
        <v>1.66</v>
      </c>
      <c r="T391" s="4">
        <f>IF($H391=0,"",VLOOKUP($G391,Data!$G$3:$BA$2935,13,FALSE))</f>
        <v>1.41</v>
      </c>
      <c r="U391" s="4">
        <f>IF($H391=0,"",VLOOKUP($G391,Data!$G$3:$BA$2935,14,FALSE))</f>
        <v>0.499</v>
      </c>
      <c r="V391" s="4">
        <f>IF($H391=0,"",VLOOKUP($G391,Data!$G$3:$BA$2935,15,FALSE))</f>
        <v>0.06</v>
      </c>
      <c r="W391" s="4" t="str">
        <f>IF($H391=0,"",VLOOKUP($G391,Data!$G$3:$BA$2935,16,FALSE))</f>
        <v>/</v>
      </c>
      <c r="X391" s="4" t="str">
        <f>IF($H391=0,"",VLOOKUP($G391,Data!$G$3:$BA$2935,17,FALSE))</f>
        <v>/</v>
      </c>
      <c r="Y391" s="4" t="str">
        <f>IF($H391=0,"",VLOOKUP($G391,Data!$G$3:$BA$2935,18,FALSE))</f>
        <v/>
      </c>
      <c r="Z391" s="4" t="str">
        <f>IF($H391=0,"",VLOOKUP($G391,Data!$G$3:$BA$2935,19,FALSE))</f>
        <v/>
      </c>
      <c r="AA391" s="4" t="str">
        <f>IF($H391=0,"",VLOOKUP($G391,Data!$G$3:$BA$2935,20,FALSE))</f>
        <v/>
      </c>
      <c r="AB391" s="4" t="str">
        <f>IF($H391=0,"",VLOOKUP($G391,Data!$G$3:$BA$2935,21,FALSE))</f>
        <v/>
      </c>
      <c r="AC391" s="4" t="str">
        <f>IF($H391=0,"",VLOOKUP($G391,Data!$G$3:$BA$2935,22,FALSE))</f>
        <v/>
      </c>
      <c r="AD391" s="4" t="str">
        <f>IF($H391=0,"",VLOOKUP($G391,Data!$G$3:$BA$2935,23,FALSE))</f>
        <v/>
      </c>
      <c r="AE391" s="4" t="str">
        <f>IF($H391=0,"",VLOOKUP($G391,Data!$G$3:$BA$2935,24,FALSE))</f>
        <v/>
      </c>
      <c r="AF391" s="4" t="str">
        <f>IF($H391=0,"",VLOOKUP($G391,Data!$G$3:$BA$2935,25,FALSE))</f>
        <v/>
      </c>
      <c r="AG391" s="4" t="str">
        <f>IF($H391=0,"",VLOOKUP($G391,Data!$G$3:$BA$2935,26,FALSE))</f>
        <v/>
      </c>
      <c r="AH391" s="4" t="str">
        <f>IF($H391=0,"",VLOOKUP($G391,Data!$G$3:$BA$2935,27,FALSE))</f>
        <v/>
      </c>
      <c r="AI391" s="4" t="str">
        <f>IF($H391=0,"",VLOOKUP($G391,Data!$G$3:$BA$2935,28,FALSE))</f>
        <v/>
      </c>
      <c r="AJ391" s="4" t="str">
        <f>IF($H391=0,"",VLOOKUP($G391,Data!$G$3:$BA$2935,29,FALSE))</f>
        <v/>
      </c>
      <c r="AK391" s="4" t="str">
        <f>IF($H391=0,"",VLOOKUP($G391,Data!$G$3:$BA$2935,30,FALSE))</f>
        <v/>
      </c>
      <c r="AL391" s="4" t="str">
        <f>IF($H391=0,"",VLOOKUP($G391,Data!$G$3:$BA$2935,31,FALSE))</f>
        <v/>
      </c>
      <c r="AM391" s="4" t="str">
        <f>IF($H391=0,"",VLOOKUP($G391,Data!$G$3:$BA$2935,32,FALSE))</f>
        <v/>
      </c>
      <c r="AN391" s="4" t="str">
        <f>IF($H391=0,"",VLOOKUP($G391,Data!$G$3:$BA$2935,33,FALSE))</f>
        <v/>
      </c>
      <c r="AO391" s="4" t="str">
        <f>IF($H391=0,"",VLOOKUP($G391,Data!$G$3:$BA$2935,34,FALSE))</f>
        <v/>
      </c>
      <c r="AP391" s="4" t="str">
        <f>IF($H391=0,"",VLOOKUP($G391,Data!$G$3:$BA$2935,35,FALSE))</f>
        <v/>
      </c>
      <c r="AQ391" s="4" t="str">
        <f>IF($H391=0,"",VLOOKUP($G391,Data!$G$3:$BA$2935,36,FALSE))</f>
        <v/>
      </c>
      <c r="AR391" s="4" t="str">
        <f>IF($H391=0,"",VLOOKUP($G391,Data!$G$3:$BA$2935,37,FALSE))</f>
        <v/>
      </c>
      <c r="AS391" s="4" t="str">
        <f>IF($H391=0,"",VLOOKUP($G391,Data!$G$3:$BA$2935,38,FALSE))</f>
        <v/>
      </c>
      <c r="AT391" s="4" t="str">
        <f>IF($H391=0,"",VLOOKUP($G391,Data!$G$3:$BA$2935,39,FALSE))</f>
        <v/>
      </c>
    </row>
    <row r="392" spans="1:46" x14ac:dyDescent="0.25">
      <c r="A392" s="4">
        <f>PSSE!A394</f>
        <v>961022</v>
      </c>
      <c r="B392" s="4" t="str">
        <f>PSSE!B394</f>
        <v>SONGBAHA_H2</v>
      </c>
      <c r="C392" s="4">
        <f>PSSE!D394</f>
        <v>13.8</v>
      </c>
      <c r="D392" s="4">
        <f>PSSE!E394</f>
        <v>110</v>
      </c>
      <c r="E392" s="4" t="str">
        <f>PSSE!F394</f>
        <v>TD</v>
      </c>
      <c r="F392" s="4">
        <f>PSSE!G394</f>
        <v>1</v>
      </c>
      <c r="G392" s="4" t="str">
        <f t="shared" si="6"/>
        <v>GOV13.8110TD1</v>
      </c>
      <c r="H392" s="4">
        <f>COUNTIF(Data!$G$3:$BA$2935,GOV!$G392)</f>
        <v>1</v>
      </c>
      <c r="I392" s="4" t="str">
        <f>IF($H392=0,"",VLOOKUP($G392,Data!$G$3:$BA$2935,2,FALSE))</f>
        <v>'HYGOV'</v>
      </c>
      <c r="J392" s="4">
        <f>PSSE!C394</f>
        <v>2</v>
      </c>
      <c r="K392" s="4">
        <f>IF($H392=0,"",VLOOKUP($G392,Data!$G$3:$BA$2935,4,FALSE))</f>
        <v>0.03</v>
      </c>
      <c r="L392" s="4">
        <f>IF($H392=0,"",VLOOKUP($G392,Data!$G$3:$BA$2935,5,FALSE))</f>
        <v>0.18</v>
      </c>
      <c r="M392" s="4">
        <f>IF($H392=0,"",VLOOKUP($G392,Data!$G$3:$BA$2935,6,FALSE))</f>
        <v>6.64</v>
      </c>
      <c r="N392" s="4">
        <f>IF($H392=0,"",VLOOKUP($G392,Data!$G$3:$BA$2935,7,FALSE))</f>
        <v>0.05</v>
      </c>
      <c r="O392" s="4">
        <f>IF($H392=0,"",VLOOKUP($G392,Data!$G$3:$BA$2935,8,FALSE))</f>
        <v>0.5</v>
      </c>
      <c r="P392" s="4">
        <f>IF($H392=0,"",VLOOKUP($G392,Data!$G$3:$BA$2935,9,FALSE))</f>
        <v>0.15</v>
      </c>
      <c r="Q392" s="4">
        <f>IF($H392=0,"",VLOOKUP($G392,Data!$G$3:$BA$2935,10,FALSE))</f>
        <v>1</v>
      </c>
      <c r="R392" s="4">
        <f>IF($H392=0,"",VLOOKUP($G392,Data!$G$3:$BA$2935,11,FALSE))</f>
        <v>0</v>
      </c>
      <c r="S392" s="4">
        <f>IF($H392=0,"",VLOOKUP($G392,Data!$G$3:$BA$2935,12,FALSE))</f>
        <v>1.66</v>
      </c>
      <c r="T392" s="4">
        <f>IF($H392=0,"",VLOOKUP($G392,Data!$G$3:$BA$2935,13,FALSE))</f>
        <v>1.41</v>
      </c>
      <c r="U392" s="4">
        <f>IF($H392=0,"",VLOOKUP($G392,Data!$G$3:$BA$2935,14,FALSE))</f>
        <v>0.499</v>
      </c>
      <c r="V392" s="4">
        <f>IF($H392=0,"",VLOOKUP($G392,Data!$G$3:$BA$2935,15,FALSE))</f>
        <v>0.06</v>
      </c>
      <c r="W392" s="4" t="str">
        <f>IF($H392=0,"",VLOOKUP($G392,Data!$G$3:$BA$2935,16,FALSE))</f>
        <v>/</v>
      </c>
      <c r="X392" s="4" t="str">
        <f>IF($H392=0,"",VLOOKUP($G392,Data!$G$3:$BA$2935,17,FALSE))</f>
        <v>/</v>
      </c>
      <c r="Y392" s="4" t="str">
        <f>IF($H392=0,"",VLOOKUP($G392,Data!$G$3:$BA$2935,18,FALSE))</f>
        <v/>
      </c>
      <c r="Z392" s="4" t="str">
        <f>IF($H392=0,"",VLOOKUP($G392,Data!$G$3:$BA$2935,19,FALSE))</f>
        <v/>
      </c>
      <c r="AA392" s="4" t="str">
        <f>IF($H392=0,"",VLOOKUP($G392,Data!$G$3:$BA$2935,20,FALSE))</f>
        <v/>
      </c>
      <c r="AB392" s="4" t="str">
        <f>IF($H392=0,"",VLOOKUP($G392,Data!$G$3:$BA$2935,21,FALSE))</f>
        <v/>
      </c>
      <c r="AC392" s="4" t="str">
        <f>IF($H392=0,"",VLOOKUP($G392,Data!$G$3:$BA$2935,22,FALSE))</f>
        <v/>
      </c>
      <c r="AD392" s="4" t="str">
        <f>IF($H392=0,"",VLOOKUP($G392,Data!$G$3:$BA$2935,23,FALSE))</f>
        <v/>
      </c>
      <c r="AE392" s="4" t="str">
        <f>IF($H392=0,"",VLOOKUP($G392,Data!$G$3:$BA$2935,24,FALSE))</f>
        <v/>
      </c>
      <c r="AF392" s="4" t="str">
        <f>IF($H392=0,"",VLOOKUP($G392,Data!$G$3:$BA$2935,25,FALSE))</f>
        <v/>
      </c>
      <c r="AG392" s="4" t="str">
        <f>IF($H392=0,"",VLOOKUP($G392,Data!$G$3:$BA$2935,26,FALSE))</f>
        <v/>
      </c>
      <c r="AH392" s="4" t="str">
        <f>IF($H392=0,"",VLOOKUP($G392,Data!$G$3:$BA$2935,27,FALSE))</f>
        <v/>
      </c>
      <c r="AI392" s="4" t="str">
        <f>IF($H392=0,"",VLOOKUP($G392,Data!$G$3:$BA$2935,28,FALSE))</f>
        <v/>
      </c>
      <c r="AJ392" s="4" t="str">
        <f>IF($H392=0,"",VLOOKUP($G392,Data!$G$3:$BA$2935,29,FALSE))</f>
        <v/>
      </c>
      <c r="AK392" s="4" t="str">
        <f>IF($H392=0,"",VLOOKUP($G392,Data!$G$3:$BA$2935,30,FALSE))</f>
        <v/>
      </c>
      <c r="AL392" s="4" t="str">
        <f>IF($H392=0,"",VLOOKUP($G392,Data!$G$3:$BA$2935,31,FALSE))</f>
        <v/>
      </c>
      <c r="AM392" s="4" t="str">
        <f>IF($H392=0,"",VLOOKUP($G392,Data!$G$3:$BA$2935,32,FALSE))</f>
        <v/>
      </c>
      <c r="AN392" s="4" t="str">
        <f>IF($H392=0,"",VLOOKUP($G392,Data!$G$3:$BA$2935,33,FALSE))</f>
        <v/>
      </c>
      <c r="AO392" s="4" t="str">
        <f>IF($H392=0,"",VLOOKUP($G392,Data!$G$3:$BA$2935,34,FALSE))</f>
        <v/>
      </c>
      <c r="AP392" s="4" t="str">
        <f>IF($H392=0,"",VLOOKUP($G392,Data!$G$3:$BA$2935,35,FALSE))</f>
        <v/>
      </c>
      <c r="AQ392" s="4" t="str">
        <f>IF($H392=0,"",VLOOKUP($G392,Data!$G$3:$BA$2935,36,FALSE))</f>
        <v/>
      </c>
      <c r="AR392" s="4" t="str">
        <f>IF($H392=0,"",VLOOKUP($G392,Data!$G$3:$BA$2935,37,FALSE))</f>
        <v/>
      </c>
      <c r="AS392" s="4" t="str">
        <f>IF($H392=0,"",VLOOKUP($G392,Data!$G$3:$BA$2935,38,FALSE))</f>
        <v/>
      </c>
      <c r="AT392" s="4" t="str">
        <f>IF($H392=0,"",VLOOKUP($G392,Data!$G$3:$BA$2935,39,FALSE))</f>
        <v/>
      </c>
    </row>
    <row r="393" spans="1:46" x14ac:dyDescent="0.25">
      <c r="A393" s="4">
        <f>PSSE!A395</f>
        <v>962011</v>
      </c>
      <c r="B393" s="4" t="str">
        <f>PSSE!B395</f>
        <v>VANPHONG1_S1</v>
      </c>
      <c r="C393" s="4">
        <f>PSSE!D395</f>
        <v>26</v>
      </c>
      <c r="D393" s="4">
        <f>PSSE!E395</f>
        <v>660</v>
      </c>
      <c r="E393" s="4" t="str">
        <f>PSSE!F395</f>
        <v>ND</v>
      </c>
      <c r="F393" s="4">
        <f>PSSE!G395</f>
        <v>1</v>
      </c>
      <c r="G393" s="4" t="str">
        <f t="shared" si="6"/>
        <v>GOV26660ND1</v>
      </c>
      <c r="H393" s="4">
        <f>COUNTIF(Data!$G$3:$BA$2935,GOV!$G393)</f>
        <v>1</v>
      </c>
      <c r="I393" s="4" t="str">
        <f>IF($H393=0,"",VLOOKUP($G393,Data!$G$3:$BA$2935,2,FALSE))</f>
        <v>'TGOV1'</v>
      </c>
      <c r="J393" s="4">
        <f>PSSE!C395</f>
        <v>1</v>
      </c>
      <c r="K393" s="4">
        <f>IF($H393=0,"",VLOOKUP($G393,Data!$G$3:$BA$2935,4,FALSE))</f>
        <v>0.05</v>
      </c>
      <c r="L393" s="4">
        <f>IF($H393=0,"",VLOOKUP($G393,Data!$G$3:$BA$2935,5,FALSE))</f>
        <v>0.05</v>
      </c>
      <c r="M393" s="4">
        <f>IF($H393=0,"",VLOOKUP($G393,Data!$G$3:$BA$2935,6,FALSE))</f>
        <v>0.9</v>
      </c>
      <c r="N393" s="4">
        <f>IF($H393=0,"",VLOOKUP($G393,Data!$G$3:$BA$2935,7,FALSE))</f>
        <v>0.3</v>
      </c>
      <c r="O393" s="4">
        <f>IF($H393=0,"",VLOOKUP($G393,Data!$G$3:$BA$2935,8,FALSE))</f>
        <v>3</v>
      </c>
      <c r="P393" s="4">
        <f>IF($H393=0,"",VLOOKUP($G393,Data!$G$3:$BA$2935,9,FALSE))</f>
        <v>9</v>
      </c>
      <c r="Q393" s="4">
        <f>IF($H393=0,"",VLOOKUP($G393,Data!$G$3:$BA$2935,10,FALSE))</f>
        <v>0</v>
      </c>
      <c r="R393" s="4" t="str">
        <f>IF($H393=0,"",VLOOKUP($G393,Data!$G$3:$BA$2935,11,FALSE))</f>
        <v>/</v>
      </c>
      <c r="S393" s="4" t="str">
        <f>IF($H393=0,"",VLOOKUP($G393,Data!$G$3:$BA$2935,12,FALSE))</f>
        <v>/</v>
      </c>
      <c r="T393" s="4" t="str">
        <f>IF($H393=0,"",VLOOKUP($G393,Data!$G$3:$BA$2935,13,FALSE))</f>
        <v/>
      </c>
      <c r="U393" s="4" t="str">
        <f>IF($H393=0,"",VLOOKUP($G393,Data!$G$3:$BA$2935,14,FALSE))</f>
        <v/>
      </c>
      <c r="V393" s="4" t="str">
        <f>IF($H393=0,"",VLOOKUP($G393,Data!$G$3:$BA$2935,15,FALSE))</f>
        <v/>
      </c>
      <c r="W393" s="4" t="str">
        <f>IF($H393=0,"",VLOOKUP($G393,Data!$G$3:$BA$2935,16,FALSE))</f>
        <v/>
      </c>
      <c r="X393" s="4" t="str">
        <f>IF($H393=0,"",VLOOKUP($G393,Data!$G$3:$BA$2935,17,FALSE))</f>
        <v/>
      </c>
      <c r="Y393" s="4" t="str">
        <f>IF($H393=0,"",VLOOKUP($G393,Data!$G$3:$BA$2935,18,FALSE))</f>
        <v/>
      </c>
      <c r="Z393" s="4" t="str">
        <f>IF($H393=0,"",VLOOKUP($G393,Data!$G$3:$BA$2935,19,FALSE))</f>
        <v/>
      </c>
      <c r="AA393" s="4" t="str">
        <f>IF($H393=0,"",VLOOKUP($G393,Data!$G$3:$BA$2935,20,FALSE))</f>
        <v/>
      </c>
      <c r="AB393" s="4" t="str">
        <f>IF($H393=0,"",VLOOKUP($G393,Data!$G$3:$BA$2935,21,FALSE))</f>
        <v/>
      </c>
      <c r="AC393" s="4" t="str">
        <f>IF($H393=0,"",VLOOKUP($G393,Data!$G$3:$BA$2935,22,FALSE))</f>
        <v/>
      </c>
      <c r="AD393" s="4" t="str">
        <f>IF($H393=0,"",VLOOKUP($G393,Data!$G$3:$BA$2935,23,FALSE))</f>
        <v/>
      </c>
      <c r="AE393" s="4" t="str">
        <f>IF($H393=0,"",VLOOKUP($G393,Data!$G$3:$BA$2935,24,FALSE))</f>
        <v/>
      </c>
      <c r="AF393" s="4" t="str">
        <f>IF($H393=0,"",VLOOKUP($G393,Data!$G$3:$BA$2935,25,FALSE))</f>
        <v/>
      </c>
      <c r="AG393" s="4" t="str">
        <f>IF($H393=0,"",VLOOKUP($G393,Data!$G$3:$BA$2935,26,FALSE))</f>
        <v/>
      </c>
      <c r="AH393" s="4" t="str">
        <f>IF($H393=0,"",VLOOKUP($G393,Data!$G$3:$BA$2935,27,FALSE))</f>
        <v/>
      </c>
      <c r="AI393" s="4" t="str">
        <f>IF($H393=0,"",VLOOKUP($G393,Data!$G$3:$BA$2935,28,FALSE))</f>
        <v/>
      </c>
      <c r="AJ393" s="4" t="str">
        <f>IF($H393=0,"",VLOOKUP($G393,Data!$G$3:$BA$2935,29,FALSE))</f>
        <v/>
      </c>
      <c r="AK393" s="4" t="str">
        <f>IF($H393=0,"",VLOOKUP($G393,Data!$G$3:$BA$2935,30,FALSE))</f>
        <v/>
      </c>
      <c r="AL393" s="4" t="str">
        <f>IF($H393=0,"",VLOOKUP($G393,Data!$G$3:$BA$2935,31,FALSE))</f>
        <v/>
      </c>
      <c r="AM393" s="4" t="str">
        <f>IF($H393=0,"",VLOOKUP($G393,Data!$G$3:$BA$2935,32,FALSE))</f>
        <v/>
      </c>
      <c r="AN393" s="4" t="str">
        <f>IF($H393=0,"",VLOOKUP($G393,Data!$G$3:$BA$2935,33,FALSE))</f>
        <v/>
      </c>
      <c r="AO393" s="4" t="str">
        <f>IF($H393=0,"",VLOOKUP($G393,Data!$G$3:$BA$2935,34,FALSE))</f>
        <v/>
      </c>
      <c r="AP393" s="4" t="str">
        <f>IF($H393=0,"",VLOOKUP($G393,Data!$G$3:$BA$2935,35,FALSE))</f>
        <v/>
      </c>
      <c r="AQ393" s="4" t="str">
        <f>IF($H393=0,"",VLOOKUP($G393,Data!$G$3:$BA$2935,36,FALSE))</f>
        <v/>
      </c>
      <c r="AR393" s="4" t="str">
        <f>IF($H393=0,"",VLOOKUP($G393,Data!$G$3:$BA$2935,37,FALSE))</f>
        <v/>
      </c>
      <c r="AS393" s="4" t="str">
        <f>IF($H393=0,"",VLOOKUP($G393,Data!$G$3:$BA$2935,38,FALSE))</f>
        <v/>
      </c>
      <c r="AT393" s="4" t="str">
        <f>IF($H393=0,"",VLOOKUP($G393,Data!$G$3:$BA$2935,39,FALSE))</f>
        <v/>
      </c>
    </row>
    <row r="394" spans="1:46" x14ac:dyDescent="0.25">
      <c r="A394" s="4">
        <f>PSSE!A396</f>
        <v>962012</v>
      </c>
      <c r="B394" s="4" t="str">
        <f>PSSE!B396</f>
        <v>VANPHONG1_S2</v>
      </c>
      <c r="C394" s="4">
        <f>PSSE!D396</f>
        <v>26</v>
      </c>
      <c r="D394" s="4">
        <f>PSSE!E396</f>
        <v>660</v>
      </c>
      <c r="E394" s="4" t="str">
        <f>PSSE!F396</f>
        <v>ND</v>
      </c>
      <c r="F394" s="4">
        <f>PSSE!G396</f>
        <v>1</v>
      </c>
      <c r="G394" s="4" t="str">
        <f t="shared" si="6"/>
        <v>GOV26660ND1</v>
      </c>
      <c r="H394" s="4">
        <f>COUNTIF(Data!$G$3:$BA$2935,GOV!$G394)</f>
        <v>1</v>
      </c>
      <c r="I394" s="4" t="str">
        <f>IF($H394=0,"",VLOOKUP($G394,Data!$G$3:$BA$2935,2,FALSE))</f>
        <v>'TGOV1'</v>
      </c>
      <c r="J394" s="4">
        <f>PSSE!C396</f>
        <v>1</v>
      </c>
      <c r="K394" s="4">
        <f>IF($H394=0,"",VLOOKUP($G394,Data!$G$3:$BA$2935,4,FALSE))</f>
        <v>0.05</v>
      </c>
      <c r="L394" s="4">
        <f>IF($H394=0,"",VLOOKUP($G394,Data!$G$3:$BA$2935,5,FALSE))</f>
        <v>0.05</v>
      </c>
      <c r="M394" s="4">
        <f>IF($H394=0,"",VLOOKUP($G394,Data!$G$3:$BA$2935,6,FALSE))</f>
        <v>0.9</v>
      </c>
      <c r="N394" s="4">
        <f>IF($H394=0,"",VLOOKUP($G394,Data!$G$3:$BA$2935,7,FALSE))</f>
        <v>0.3</v>
      </c>
      <c r="O394" s="4">
        <f>IF($H394=0,"",VLOOKUP($G394,Data!$G$3:$BA$2935,8,FALSE))</f>
        <v>3</v>
      </c>
      <c r="P394" s="4">
        <f>IF($H394=0,"",VLOOKUP($G394,Data!$G$3:$BA$2935,9,FALSE))</f>
        <v>9</v>
      </c>
      <c r="Q394" s="4">
        <f>IF($H394=0,"",VLOOKUP($G394,Data!$G$3:$BA$2935,10,FALSE))</f>
        <v>0</v>
      </c>
      <c r="R394" s="4" t="str">
        <f>IF($H394=0,"",VLOOKUP($G394,Data!$G$3:$BA$2935,11,FALSE))</f>
        <v>/</v>
      </c>
      <c r="S394" s="4" t="str">
        <f>IF($H394=0,"",VLOOKUP($G394,Data!$G$3:$BA$2935,12,FALSE))</f>
        <v>/</v>
      </c>
      <c r="T394" s="4" t="str">
        <f>IF($H394=0,"",VLOOKUP($G394,Data!$G$3:$BA$2935,13,FALSE))</f>
        <v/>
      </c>
      <c r="U394" s="4" t="str">
        <f>IF($H394=0,"",VLOOKUP($G394,Data!$G$3:$BA$2935,14,FALSE))</f>
        <v/>
      </c>
      <c r="V394" s="4" t="str">
        <f>IF($H394=0,"",VLOOKUP($G394,Data!$G$3:$BA$2935,15,FALSE))</f>
        <v/>
      </c>
      <c r="W394" s="4" t="str">
        <f>IF($H394=0,"",VLOOKUP($G394,Data!$G$3:$BA$2935,16,FALSE))</f>
        <v/>
      </c>
      <c r="X394" s="4" t="str">
        <f>IF($H394=0,"",VLOOKUP($G394,Data!$G$3:$BA$2935,17,FALSE))</f>
        <v/>
      </c>
      <c r="Y394" s="4" t="str">
        <f>IF($H394=0,"",VLOOKUP($G394,Data!$G$3:$BA$2935,18,FALSE))</f>
        <v/>
      </c>
      <c r="Z394" s="4" t="str">
        <f>IF($H394=0,"",VLOOKUP($G394,Data!$G$3:$BA$2935,19,FALSE))</f>
        <v/>
      </c>
      <c r="AA394" s="4" t="str">
        <f>IF($H394=0,"",VLOOKUP($G394,Data!$G$3:$BA$2935,20,FALSE))</f>
        <v/>
      </c>
      <c r="AB394" s="4" t="str">
        <f>IF($H394=0,"",VLOOKUP($G394,Data!$G$3:$BA$2935,21,FALSE))</f>
        <v/>
      </c>
      <c r="AC394" s="4" t="str">
        <f>IF($H394=0,"",VLOOKUP($G394,Data!$G$3:$BA$2935,22,FALSE))</f>
        <v/>
      </c>
      <c r="AD394" s="4" t="str">
        <f>IF($H394=0,"",VLOOKUP($G394,Data!$G$3:$BA$2935,23,FALSE))</f>
        <v/>
      </c>
      <c r="AE394" s="4" t="str">
        <f>IF($H394=0,"",VLOOKUP($G394,Data!$G$3:$BA$2935,24,FALSE))</f>
        <v/>
      </c>
      <c r="AF394" s="4" t="str">
        <f>IF($H394=0,"",VLOOKUP($G394,Data!$G$3:$BA$2935,25,FALSE))</f>
        <v/>
      </c>
      <c r="AG394" s="4" t="str">
        <f>IF($H394=0,"",VLOOKUP($G394,Data!$G$3:$BA$2935,26,FALSE))</f>
        <v/>
      </c>
      <c r="AH394" s="4" t="str">
        <f>IF($H394=0,"",VLOOKUP($G394,Data!$G$3:$BA$2935,27,FALSE))</f>
        <v/>
      </c>
      <c r="AI394" s="4" t="str">
        <f>IF($H394=0,"",VLOOKUP($G394,Data!$G$3:$BA$2935,28,FALSE))</f>
        <v/>
      </c>
      <c r="AJ394" s="4" t="str">
        <f>IF($H394=0,"",VLOOKUP($G394,Data!$G$3:$BA$2935,29,FALSE))</f>
        <v/>
      </c>
      <c r="AK394" s="4" t="str">
        <f>IF($H394=0,"",VLOOKUP($G394,Data!$G$3:$BA$2935,30,FALSE))</f>
        <v/>
      </c>
      <c r="AL394" s="4" t="str">
        <f>IF($H394=0,"",VLOOKUP($G394,Data!$G$3:$BA$2935,31,FALSE))</f>
        <v/>
      </c>
      <c r="AM394" s="4" t="str">
        <f>IF($H394=0,"",VLOOKUP($G394,Data!$G$3:$BA$2935,32,FALSE))</f>
        <v/>
      </c>
      <c r="AN394" s="4" t="str">
        <f>IF($H394=0,"",VLOOKUP($G394,Data!$G$3:$BA$2935,33,FALSE))</f>
        <v/>
      </c>
      <c r="AO394" s="4" t="str">
        <f>IF($H394=0,"",VLOOKUP($G394,Data!$G$3:$BA$2935,34,FALSE))</f>
        <v/>
      </c>
      <c r="AP394" s="4" t="str">
        <f>IF($H394=0,"",VLOOKUP($G394,Data!$G$3:$BA$2935,35,FALSE))</f>
        <v/>
      </c>
      <c r="AQ394" s="4" t="str">
        <f>IF($H394=0,"",VLOOKUP($G394,Data!$G$3:$BA$2935,36,FALSE))</f>
        <v/>
      </c>
      <c r="AR394" s="4" t="str">
        <f>IF($H394=0,"",VLOOKUP($G394,Data!$G$3:$BA$2935,37,FALSE))</f>
        <v/>
      </c>
      <c r="AS394" s="4" t="str">
        <f>IF($H394=0,"",VLOOKUP($G394,Data!$G$3:$BA$2935,38,FALSE))</f>
        <v/>
      </c>
      <c r="AT394" s="4" t="str">
        <f>IF($H394=0,"",VLOOKUP($G394,Data!$G$3:$BA$2935,39,FALSE))</f>
        <v/>
      </c>
    </row>
    <row r="395" spans="1:46" x14ac:dyDescent="0.25">
      <c r="A395" s="4">
        <f>PSSE!A397</f>
        <v>962021</v>
      </c>
      <c r="B395" s="4" t="str">
        <f>PSSE!B397</f>
        <v>VANPHONG2_S1</v>
      </c>
      <c r="C395" s="4">
        <f>PSSE!D397</f>
        <v>26</v>
      </c>
      <c r="D395" s="4">
        <f>PSSE!E397</f>
        <v>600</v>
      </c>
      <c r="E395" s="4" t="str">
        <f>PSSE!F397</f>
        <v>ND</v>
      </c>
      <c r="F395" s="4">
        <f>PSSE!G397</f>
        <v>1</v>
      </c>
      <c r="G395" s="4" t="str">
        <f t="shared" si="6"/>
        <v>GOV26600ND1</v>
      </c>
      <c r="H395" s="4">
        <f>COUNTIF(Data!$G$3:$BA$2935,GOV!$G395)</f>
        <v>1</v>
      </c>
      <c r="I395" s="4" t="str">
        <f>IF($H395=0,"",VLOOKUP($G395,Data!$G$3:$BA$2935,2,FALSE))</f>
        <v>'TGOV1'</v>
      </c>
      <c r="J395" s="4">
        <f>PSSE!C397</f>
        <v>1</v>
      </c>
      <c r="K395" s="4">
        <f>IF($H395=0,"",VLOOKUP($G395,Data!$G$3:$BA$2935,4,FALSE))</f>
        <v>0.05</v>
      </c>
      <c r="L395" s="4">
        <f>IF($H395=0,"",VLOOKUP($G395,Data!$G$3:$BA$2935,5,FALSE))</f>
        <v>0.05</v>
      </c>
      <c r="M395" s="4">
        <f>IF($H395=0,"",VLOOKUP($G395,Data!$G$3:$BA$2935,6,FALSE))</f>
        <v>0.9</v>
      </c>
      <c r="N395" s="4">
        <f>IF($H395=0,"",VLOOKUP($G395,Data!$G$3:$BA$2935,7,FALSE))</f>
        <v>0.3</v>
      </c>
      <c r="O395" s="4">
        <f>IF($H395=0,"",VLOOKUP($G395,Data!$G$3:$BA$2935,8,FALSE))</f>
        <v>3</v>
      </c>
      <c r="P395" s="4">
        <f>IF($H395=0,"",VLOOKUP($G395,Data!$G$3:$BA$2935,9,FALSE))</f>
        <v>9</v>
      </c>
      <c r="Q395" s="4">
        <f>IF($H395=0,"",VLOOKUP($G395,Data!$G$3:$BA$2935,10,FALSE))</f>
        <v>0</v>
      </c>
      <c r="R395" s="4" t="str">
        <f>IF($H395=0,"",VLOOKUP($G395,Data!$G$3:$BA$2935,11,FALSE))</f>
        <v>/</v>
      </c>
      <c r="S395" s="4" t="str">
        <f>IF($H395=0,"",VLOOKUP($G395,Data!$G$3:$BA$2935,12,FALSE))</f>
        <v>/</v>
      </c>
      <c r="T395" s="4" t="str">
        <f>IF($H395=0,"",VLOOKUP($G395,Data!$G$3:$BA$2935,13,FALSE))</f>
        <v/>
      </c>
      <c r="U395" s="4" t="str">
        <f>IF($H395=0,"",VLOOKUP($G395,Data!$G$3:$BA$2935,14,FALSE))</f>
        <v/>
      </c>
      <c r="V395" s="4" t="str">
        <f>IF($H395=0,"",VLOOKUP($G395,Data!$G$3:$BA$2935,15,FALSE))</f>
        <v/>
      </c>
      <c r="W395" s="4" t="str">
        <f>IF($H395=0,"",VLOOKUP($G395,Data!$G$3:$BA$2935,16,FALSE))</f>
        <v/>
      </c>
      <c r="X395" s="4" t="str">
        <f>IF($H395=0,"",VLOOKUP($G395,Data!$G$3:$BA$2935,17,FALSE))</f>
        <v/>
      </c>
      <c r="Y395" s="4" t="str">
        <f>IF($H395=0,"",VLOOKUP($G395,Data!$G$3:$BA$2935,18,FALSE))</f>
        <v/>
      </c>
      <c r="Z395" s="4" t="str">
        <f>IF($H395=0,"",VLOOKUP($G395,Data!$G$3:$BA$2935,19,FALSE))</f>
        <v/>
      </c>
      <c r="AA395" s="4" t="str">
        <f>IF($H395=0,"",VLOOKUP($G395,Data!$G$3:$BA$2935,20,FALSE))</f>
        <v/>
      </c>
      <c r="AB395" s="4" t="str">
        <f>IF($H395=0,"",VLOOKUP($G395,Data!$G$3:$BA$2935,21,FALSE))</f>
        <v/>
      </c>
      <c r="AC395" s="4" t="str">
        <f>IF($H395=0,"",VLOOKUP($G395,Data!$G$3:$BA$2935,22,FALSE))</f>
        <v/>
      </c>
      <c r="AD395" s="4" t="str">
        <f>IF($H395=0,"",VLOOKUP($G395,Data!$G$3:$BA$2935,23,FALSE))</f>
        <v/>
      </c>
      <c r="AE395" s="4" t="str">
        <f>IF($H395=0,"",VLOOKUP($G395,Data!$G$3:$BA$2935,24,FALSE))</f>
        <v/>
      </c>
      <c r="AF395" s="4" t="str">
        <f>IF($H395=0,"",VLOOKUP($G395,Data!$G$3:$BA$2935,25,FALSE))</f>
        <v/>
      </c>
      <c r="AG395" s="4" t="str">
        <f>IF($H395=0,"",VLOOKUP($G395,Data!$G$3:$BA$2935,26,FALSE))</f>
        <v/>
      </c>
      <c r="AH395" s="4" t="str">
        <f>IF($H395=0,"",VLOOKUP($G395,Data!$G$3:$BA$2935,27,FALSE))</f>
        <v/>
      </c>
      <c r="AI395" s="4" t="str">
        <f>IF($H395=0,"",VLOOKUP($G395,Data!$G$3:$BA$2935,28,FALSE))</f>
        <v/>
      </c>
      <c r="AJ395" s="4" t="str">
        <f>IF($H395=0,"",VLOOKUP($G395,Data!$G$3:$BA$2935,29,FALSE))</f>
        <v/>
      </c>
      <c r="AK395" s="4" t="str">
        <f>IF($H395=0,"",VLOOKUP($G395,Data!$G$3:$BA$2935,30,FALSE))</f>
        <v/>
      </c>
      <c r="AL395" s="4" t="str">
        <f>IF($H395=0,"",VLOOKUP($G395,Data!$G$3:$BA$2935,31,FALSE))</f>
        <v/>
      </c>
      <c r="AM395" s="4" t="str">
        <f>IF($H395=0,"",VLOOKUP($G395,Data!$G$3:$BA$2935,32,FALSE))</f>
        <v/>
      </c>
      <c r="AN395" s="4" t="str">
        <f>IF($H395=0,"",VLOOKUP($G395,Data!$G$3:$BA$2935,33,FALSE))</f>
        <v/>
      </c>
      <c r="AO395" s="4" t="str">
        <f>IF($H395=0,"",VLOOKUP($G395,Data!$G$3:$BA$2935,34,FALSE))</f>
        <v/>
      </c>
      <c r="AP395" s="4" t="str">
        <f>IF($H395=0,"",VLOOKUP($G395,Data!$G$3:$BA$2935,35,FALSE))</f>
        <v/>
      </c>
      <c r="AQ395" s="4" t="str">
        <f>IF($H395=0,"",VLOOKUP($G395,Data!$G$3:$BA$2935,36,FALSE))</f>
        <v/>
      </c>
      <c r="AR395" s="4" t="str">
        <f>IF($H395=0,"",VLOOKUP($G395,Data!$G$3:$BA$2935,37,FALSE))</f>
        <v/>
      </c>
      <c r="AS395" s="4" t="str">
        <f>IF($H395=0,"",VLOOKUP($G395,Data!$G$3:$BA$2935,38,FALSE))</f>
        <v/>
      </c>
      <c r="AT395" s="4" t="str">
        <f>IF($H395=0,"",VLOOKUP($G395,Data!$G$3:$BA$2935,39,FALSE))</f>
        <v/>
      </c>
    </row>
    <row r="396" spans="1:46" x14ac:dyDescent="0.25">
      <c r="A396" s="4">
        <f>PSSE!A398</f>
        <v>962022</v>
      </c>
      <c r="B396" s="4" t="str">
        <f>PSSE!B398</f>
        <v>VANPHONG2_S2</v>
      </c>
      <c r="C396" s="4">
        <f>PSSE!D398</f>
        <v>26</v>
      </c>
      <c r="D396" s="4">
        <f>PSSE!E398</f>
        <v>600</v>
      </c>
      <c r="E396" s="4" t="str">
        <f>PSSE!F398</f>
        <v>ND</v>
      </c>
      <c r="F396" s="4">
        <f>PSSE!G398</f>
        <v>1</v>
      </c>
      <c r="G396" s="4" t="str">
        <f t="shared" si="6"/>
        <v>GOV26600ND1</v>
      </c>
      <c r="H396" s="4">
        <f>COUNTIF(Data!$G$3:$BA$2935,GOV!$G396)</f>
        <v>1</v>
      </c>
      <c r="I396" s="4" t="str">
        <f>IF($H396=0,"",VLOOKUP($G396,Data!$G$3:$BA$2935,2,FALSE))</f>
        <v>'TGOV1'</v>
      </c>
      <c r="J396" s="4">
        <f>PSSE!C398</f>
        <v>1</v>
      </c>
      <c r="K396" s="4">
        <f>IF($H396=0,"",VLOOKUP($G396,Data!$G$3:$BA$2935,4,FALSE))</f>
        <v>0.05</v>
      </c>
      <c r="L396" s="4">
        <f>IF($H396=0,"",VLOOKUP($G396,Data!$G$3:$BA$2935,5,FALSE))</f>
        <v>0.05</v>
      </c>
      <c r="M396" s="4">
        <f>IF($H396=0,"",VLOOKUP($G396,Data!$G$3:$BA$2935,6,FALSE))</f>
        <v>0.9</v>
      </c>
      <c r="N396" s="4">
        <f>IF($H396=0,"",VLOOKUP($G396,Data!$G$3:$BA$2935,7,FALSE))</f>
        <v>0.3</v>
      </c>
      <c r="O396" s="4">
        <f>IF($H396=0,"",VLOOKUP($G396,Data!$G$3:$BA$2935,8,FALSE))</f>
        <v>3</v>
      </c>
      <c r="P396" s="4">
        <f>IF($H396=0,"",VLOOKUP($G396,Data!$G$3:$BA$2935,9,FALSE))</f>
        <v>9</v>
      </c>
      <c r="Q396" s="4">
        <f>IF($H396=0,"",VLOOKUP($G396,Data!$G$3:$BA$2935,10,FALSE))</f>
        <v>0</v>
      </c>
      <c r="R396" s="4" t="str">
        <f>IF($H396=0,"",VLOOKUP($G396,Data!$G$3:$BA$2935,11,FALSE))</f>
        <v>/</v>
      </c>
      <c r="S396" s="4" t="str">
        <f>IF($H396=0,"",VLOOKUP($G396,Data!$G$3:$BA$2935,12,FALSE))</f>
        <v>/</v>
      </c>
      <c r="T396" s="4" t="str">
        <f>IF($H396=0,"",VLOOKUP($G396,Data!$G$3:$BA$2935,13,FALSE))</f>
        <v/>
      </c>
      <c r="U396" s="4" t="str">
        <f>IF($H396=0,"",VLOOKUP($G396,Data!$G$3:$BA$2935,14,FALSE))</f>
        <v/>
      </c>
      <c r="V396" s="4" t="str">
        <f>IF($H396=0,"",VLOOKUP($G396,Data!$G$3:$BA$2935,15,FALSE))</f>
        <v/>
      </c>
      <c r="W396" s="4" t="str">
        <f>IF($H396=0,"",VLOOKUP($G396,Data!$G$3:$BA$2935,16,FALSE))</f>
        <v/>
      </c>
      <c r="X396" s="4" t="str">
        <f>IF($H396=0,"",VLOOKUP($G396,Data!$G$3:$BA$2935,17,FALSE))</f>
        <v/>
      </c>
      <c r="Y396" s="4" t="str">
        <f>IF($H396=0,"",VLOOKUP($G396,Data!$G$3:$BA$2935,18,FALSE))</f>
        <v/>
      </c>
      <c r="Z396" s="4" t="str">
        <f>IF($H396=0,"",VLOOKUP($G396,Data!$G$3:$BA$2935,19,FALSE))</f>
        <v/>
      </c>
      <c r="AA396" s="4" t="str">
        <f>IF($H396=0,"",VLOOKUP($G396,Data!$G$3:$BA$2935,20,FALSE))</f>
        <v/>
      </c>
      <c r="AB396" s="4" t="str">
        <f>IF($H396=0,"",VLOOKUP($G396,Data!$G$3:$BA$2935,21,FALSE))</f>
        <v/>
      </c>
      <c r="AC396" s="4" t="str">
        <f>IF($H396=0,"",VLOOKUP($G396,Data!$G$3:$BA$2935,22,FALSE))</f>
        <v/>
      </c>
      <c r="AD396" s="4" t="str">
        <f>IF($H396=0,"",VLOOKUP($G396,Data!$G$3:$BA$2935,23,FALSE))</f>
        <v/>
      </c>
      <c r="AE396" s="4" t="str">
        <f>IF($H396=0,"",VLOOKUP($G396,Data!$G$3:$BA$2935,24,FALSE))</f>
        <v/>
      </c>
      <c r="AF396" s="4" t="str">
        <f>IF($H396=0,"",VLOOKUP($G396,Data!$G$3:$BA$2935,25,FALSE))</f>
        <v/>
      </c>
      <c r="AG396" s="4" t="str">
        <f>IF($H396=0,"",VLOOKUP($G396,Data!$G$3:$BA$2935,26,FALSE))</f>
        <v/>
      </c>
      <c r="AH396" s="4" t="str">
        <f>IF($H396=0,"",VLOOKUP($G396,Data!$G$3:$BA$2935,27,FALSE))</f>
        <v/>
      </c>
      <c r="AI396" s="4" t="str">
        <f>IF($H396=0,"",VLOOKUP($G396,Data!$G$3:$BA$2935,28,FALSE))</f>
        <v/>
      </c>
      <c r="AJ396" s="4" t="str">
        <f>IF($H396=0,"",VLOOKUP($G396,Data!$G$3:$BA$2935,29,FALSE))</f>
        <v/>
      </c>
      <c r="AK396" s="4" t="str">
        <f>IF($H396=0,"",VLOOKUP($G396,Data!$G$3:$BA$2935,30,FALSE))</f>
        <v/>
      </c>
      <c r="AL396" s="4" t="str">
        <f>IF($H396=0,"",VLOOKUP($G396,Data!$G$3:$BA$2935,31,FALSE))</f>
        <v/>
      </c>
      <c r="AM396" s="4" t="str">
        <f>IF($H396=0,"",VLOOKUP($G396,Data!$G$3:$BA$2935,32,FALSE))</f>
        <v/>
      </c>
      <c r="AN396" s="4" t="str">
        <f>IF($H396=0,"",VLOOKUP($G396,Data!$G$3:$BA$2935,33,FALSE))</f>
        <v/>
      </c>
      <c r="AO396" s="4" t="str">
        <f>IF($H396=0,"",VLOOKUP($G396,Data!$G$3:$BA$2935,34,FALSE))</f>
        <v/>
      </c>
      <c r="AP396" s="4" t="str">
        <f>IF($H396=0,"",VLOOKUP($G396,Data!$G$3:$BA$2935,35,FALSE))</f>
        <v/>
      </c>
      <c r="AQ396" s="4" t="str">
        <f>IF($H396=0,"",VLOOKUP($G396,Data!$G$3:$BA$2935,36,FALSE))</f>
        <v/>
      </c>
      <c r="AR396" s="4" t="str">
        <f>IF($H396=0,"",VLOOKUP($G396,Data!$G$3:$BA$2935,37,FALSE))</f>
        <v/>
      </c>
      <c r="AS396" s="4" t="str">
        <f>IF($H396=0,"",VLOOKUP($G396,Data!$G$3:$BA$2935,38,FALSE))</f>
        <v/>
      </c>
      <c r="AT396" s="4" t="str">
        <f>IF($H396=0,"",VLOOKUP($G396,Data!$G$3:$BA$2935,39,FALSE))</f>
        <v/>
      </c>
    </row>
    <row r="397" spans="1:46" x14ac:dyDescent="0.25">
      <c r="A397" s="4">
        <f>PSSE!A399</f>
        <v>970011</v>
      </c>
      <c r="B397" s="4" t="str">
        <f>PSSE!B399</f>
        <v>DANHIM_H1</v>
      </c>
      <c r="C397" s="4">
        <f>PSSE!D399</f>
        <v>13.2</v>
      </c>
      <c r="D397" s="4">
        <f>PSSE!E399</f>
        <v>40</v>
      </c>
      <c r="E397" s="4" t="str">
        <f>PSSE!F399</f>
        <v>TD</v>
      </c>
      <c r="F397" s="4">
        <f>PSSE!G399</f>
        <v>1</v>
      </c>
      <c r="G397" s="4" t="str">
        <f t="shared" si="6"/>
        <v>GOV13.240TD1</v>
      </c>
      <c r="H397" s="4">
        <f>COUNTIF(Data!$G$3:$BA$2935,GOV!$G397)</f>
        <v>1</v>
      </c>
      <c r="I397" s="4" t="str">
        <f>IF($H397=0,"",VLOOKUP($G397,Data!$G$3:$BA$2935,2,FALSE))</f>
        <v>'HYGOV'</v>
      </c>
      <c r="J397" s="4">
        <f>PSSE!C399</f>
        <v>1</v>
      </c>
      <c r="K397" s="4">
        <f>IF($H397=0,"",VLOOKUP($G397,Data!$G$3:$BA$2935,4,FALSE))</f>
        <v>0.06</v>
      </c>
      <c r="L397" s="4">
        <f>IF($H397=0,"",VLOOKUP($G397,Data!$G$3:$BA$2935,5,FALSE))</f>
        <v>0.4</v>
      </c>
      <c r="M397" s="4">
        <f>IF($H397=0,"",VLOOKUP($G397,Data!$G$3:$BA$2935,6,FALSE))</f>
        <v>3</v>
      </c>
      <c r="N397" s="4">
        <f>IF($H397=0,"",VLOOKUP($G397,Data!$G$3:$BA$2935,7,FALSE))</f>
        <v>9.9000000000000005E-2</v>
      </c>
      <c r="O397" s="4">
        <f>IF($H397=0,"",VLOOKUP($G397,Data!$G$3:$BA$2935,8,FALSE))</f>
        <v>0.4</v>
      </c>
      <c r="P397" s="4">
        <f>IF($H397=0,"",VLOOKUP($G397,Data!$G$3:$BA$2935,9,FALSE))</f>
        <v>0.15</v>
      </c>
      <c r="Q397" s="4">
        <f>IF($H397=0,"",VLOOKUP($G397,Data!$G$3:$BA$2935,10,FALSE))</f>
        <v>1</v>
      </c>
      <c r="R397" s="4">
        <f>IF($H397=0,"",VLOOKUP($G397,Data!$G$3:$BA$2935,11,FALSE))</f>
        <v>0.1</v>
      </c>
      <c r="S397" s="4">
        <f>IF($H397=0,"",VLOOKUP($G397,Data!$G$3:$BA$2935,12,FALSE))</f>
        <v>1.35</v>
      </c>
      <c r="T397" s="4">
        <f>IF($H397=0,"",VLOOKUP($G397,Data!$G$3:$BA$2935,13,FALSE))</f>
        <v>1.4</v>
      </c>
      <c r="U397" s="4">
        <f>IF($H397=0,"",VLOOKUP($G397,Data!$G$3:$BA$2935,14,FALSE))</f>
        <v>0.1</v>
      </c>
      <c r="V397" s="4">
        <f>IF($H397=0,"",VLOOKUP($G397,Data!$G$3:$BA$2935,15,FALSE))</f>
        <v>0.1</v>
      </c>
      <c r="W397" s="4" t="str">
        <f>IF($H397=0,"",VLOOKUP($G397,Data!$G$3:$BA$2935,16,FALSE))</f>
        <v>/</v>
      </c>
      <c r="X397" s="4" t="str">
        <f>IF($H397=0,"",VLOOKUP($G397,Data!$G$3:$BA$2935,17,FALSE))</f>
        <v>/</v>
      </c>
      <c r="Y397" s="4" t="str">
        <f>IF($H397=0,"",VLOOKUP($G397,Data!$G$3:$BA$2935,18,FALSE))</f>
        <v/>
      </c>
      <c r="Z397" s="4" t="str">
        <f>IF($H397=0,"",VLOOKUP($G397,Data!$G$3:$BA$2935,19,FALSE))</f>
        <v/>
      </c>
      <c r="AA397" s="4" t="str">
        <f>IF($H397=0,"",VLOOKUP($G397,Data!$G$3:$BA$2935,20,FALSE))</f>
        <v/>
      </c>
      <c r="AB397" s="4" t="str">
        <f>IF($H397=0,"",VLOOKUP($G397,Data!$G$3:$BA$2935,21,FALSE))</f>
        <v/>
      </c>
      <c r="AC397" s="4" t="str">
        <f>IF($H397=0,"",VLOOKUP($G397,Data!$G$3:$BA$2935,22,FALSE))</f>
        <v/>
      </c>
      <c r="AD397" s="4" t="str">
        <f>IF($H397=0,"",VLOOKUP($G397,Data!$G$3:$BA$2935,23,FALSE))</f>
        <v/>
      </c>
      <c r="AE397" s="4" t="str">
        <f>IF($H397=0,"",VLOOKUP($G397,Data!$G$3:$BA$2935,24,FALSE))</f>
        <v/>
      </c>
      <c r="AF397" s="4" t="str">
        <f>IF($H397=0,"",VLOOKUP($G397,Data!$G$3:$BA$2935,25,FALSE))</f>
        <v/>
      </c>
      <c r="AG397" s="4" t="str">
        <f>IF($H397=0,"",VLOOKUP($G397,Data!$G$3:$BA$2935,26,FALSE))</f>
        <v/>
      </c>
      <c r="AH397" s="4" t="str">
        <f>IF($H397=0,"",VLOOKUP($G397,Data!$G$3:$BA$2935,27,FALSE))</f>
        <v/>
      </c>
      <c r="AI397" s="4" t="str">
        <f>IF($H397=0,"",VLOOKUP($G397,Data!$G$3:$BA$2935,28,FALSE))</f>
        <v/>
      </c>
      <c r="AJ397" s="4" t="str">
        <f>IF($H397=0,"",VLOOKUP($G397,Data!$G$3:$BA$2935,29,FALSE))</f>
        <v/>
      </c>
      <c r="AK397" s="4" t="str">
        <f>IF($H397=0,"",VLOOKUP($G397,Data!$G$3:$BA$2935,30,FALSE))</f>
        <v/>
      </c>
      <c r="AL397" s="4" t="str">
        <f>IF($H397=0,"",VLOOKUP($G397,Data!$G$3:$BA$2935,31,FALSE))</f>
        <v/>
      </c>
      <c r="AM397" s="4" t="str">
        <f>IF($H397=0,"",VLOOKUP($G397,Data!$G$3:$BA$2935,32,FALSE))</f>
        <v/>
      </c>
      <c r="AN397" s="4" t="str">
        <f>IF($H397=0,"",VLOOKUP($G397,Data!$G$3:$BA$2935,33,FALSE))</f>
        <v/>
      </c>
      <c r="AO397" s="4" t="str">
        <f>IF($H397=0,"",VLOOKUP($G397,Data!$G$3:$BA$2935,34,FALSE))</f>
        <v/>
      </c>
      <c r="AP397" s="4" t="str">
        <f>IF($H397=0,"",VLOOKUP($G397,Data!$G$3:$BA$2935,35,FALSE))</f>
        <v/>
      </c>
      <c r="AQ397" s="4" t="str">
        <f>IF($H397=0,"",VLOOKUP($G397,Data!$G$3:$BA$2935,36,FALSE))</f>
        <v/>
      </c>
      <c r="AR397" s="4" t="str">
        <f>IF($H397=0,"",VLOOKUP($G397,Data!$G$3:$BA$2935,37,FALSE))</f>
        <v/>
      </c>
      <c r="AS397" s="4" t="str">
        <f>IF($H397=0,"",VLOOKUP($G397,Data!$G$3:$BA$2935,38,FALSE))</f>
        <v/>
      </c>
      <c r="AT397" s="4" t="str">
        <f>IF($H397=0,"",VLOOKUP($G397,Data!$G$3:$BA$2935,39,FALSE))</f>
        <v/>
      </c>
    </row>
    <row r="398" spans="1:46" x14ac:dyDescent="0.25">
      <c r="A398" s="4">
        <f>PSSE!A400</f>
        <v>970012</v>
      </c>
      <c r="B398" s="4" t="str">
        <f>PSSE!B400</f>
        <v>DANHIM_H2</v>
      </c>
      <c r="C398" s="4">
        <f>PSSE!D400</f>
        <v>13.2</v>
      </c>
      <c r="D398" s="4">
        <f>PSSE!E400</f>
        <v>40</v>
      </c>
      <c r="E398" s="4" t="str">
        <f>PSSE!F400</f>
        <v>TD</v>
      </c>
      <c r="F398" s="4">
        <f>PSSE!G400</f>
        <v>1</v>
      </c>
      <c r="G398" s="4" t="str">
        <f t="shared" si="6"/>
        <v>GOV13.240TD1</v>
      </c>
      <c r="H398" s="4">
        <f>COUNTIF(Data!$G$3:$BA$2935,GOV!$G398)</f>
        <v>1</v>
      </c>
      <c r="I398" s="4" t="str">
        <f>IF($H398=0,"",VLOOKUP($G398,Data!$G$3:$BA$2935,2,FALSE))</f>
        <v>'HYGOV'</v>
      </c>
      <c r="J398" s="4">
        <f>PSSE!C400</f>
        <v>1</v>
      </c>
      <c r="K398" s="4">
        <f>IF($H398=0,"",VLOOKUP($G398,Data!$G$3:$BA$2935,4,FALSE))</f>
        <v>0.06</v>
      </c>
      <c r="L398" s="4">
        <f>IF($H398=0,"",VLOOKUP($G398,Data!$G$3:$BA$2935,5,FALSE))</f>
        <v>0.4</v>
      </c>
      <c r="M398" s="4">
        <f>IF($H398=0,"",VLOOKUP($G398,Data!$G$3:$BA$2935,6,FALSE))</f>
        <v>3</v>
      </c>
      <c r="N398" s="4">
        <f>IF($H398=0,"",VLOOKUP($G398,Data!$G$3:$BA$2935,7,FALSE))</f>
        <v>9.9000000000000005E-2</v>
      </c>
      <c r="O398" s="4">
        <f>IF($H398=0,"",VLOOKUP($G398,Data!$G$3:$BA$2935,8,FALSE))</f>
        <v>0.4</v>
      </c>
      <c r="P398" s="4">
        <f>IF($H398=0,"",VLOOKUP($G398,Data!$G$3:$BA$2935,9,FALSE))</f>
        <v>0.15</v>
      </c>
      <c r="Q398" s="4">
        <f>IF($H398=0,"",VLOOKUP($G398,Data!$G$3:$BA$2935,10,FALSE))</f>
        <v>1</v>
      </c>
      <c r="R398" s="4">
        <f>IF($H398=0,"",VLOOKUP($G398,Data!$G$3:$BA$2935,11,FALSE))</f>
        <v>0.1</v>
      </c>
      <c r="S398" s="4">
        <f>IF($H398=0,"",VLOOKUP($G398,Data!$G$3:$BA$2935,12,FALSE))</f>
        <v>1.35</v>
      </c>
      <c r="T398" s="4">
        <f>IF($H398=0,"",VLOOKUP($G398,Data!$G$3:$BA$2935,13,FALSE))</f>
        <v>1.4</v>
      </c>
      <c r="U398" s="4">
        <f>IF($H398=0,"",VLOOKUP($G398,Data!$G$3:$BA$2935,14,FALSE))</f>
        <v>0.1</v>
      </c>
      <c r="V398" s="4">
        <f>IF($H398=0,"",VLOOKUP($G398,Data!$G$3:$BA$2935,15,FALSE))</f>
        <v>0.1</v>
      </c>
      <c r="W398" s="4" t="str">
        <f>IF($H398=0,"",VLOOKUP($G398,Data!$G$3:$BA$2935,16,FALSE))</f>
        <v>/</v>
      </c>
      <c r="X398" s="4" t="str">
        <f>IF($H398=0,"",VLOOKUP($G398,Data!$G$3:$BA$2935,17,FALSE))</f>
        <v>/</v>
      </c>
      <c r="Y398" s="4" t="str">
        <f>IF($H398=0,"",VLOOKUP($G398,Data!$G$3:$BA$2935,18,FALSE))</f>
        <v/>
      </c>
      <c r="Z398" s="4" t="str">
        <f>IF($H398=0,"",VLOOKUP($G398,Data!$G$3:$BA$2935,19,FALSE))</f>
        <v/>
      </c>
      <c r="AA398" s="4" t="str">
        <f>IF($H398=0,"",VLOOKUP($G398,Data!$G$3:$BA$2935,20,FALSE))</f>
        <v/>
      </c>
      <c r="AB398" s="4" t="str">
        <f>IF($H398=0,"",VLOOKUP($G398,Data!$G$3:$BA$2935,21,FALSE))</f>
        <v/>
      </c>
      <c r="AC398" s="4" t="str">
        <f>IF($H398=0,"",VLOOKUP($G398,Data!$G$3:$BA$2935,22,FALSE))</f>
        <v/>
      </c>
      <c r="AD398" s="4" t="str">
        <f>IF($H398=0,"",VLOOKUP($G398,Data!$G$3:$BA$2935,23,FALSE))</f>
        <v/>
      </c>
      <c r="AE398" s="4" t="str">
        <f>IF($H398=0,"",VLOOKUP($G398,Data!$G$3:$BA$2935,24,FALSE))</f>
        <v/>
      </c>
      <c r="AF398" s="4" t="str">
        <f>IF($H398=0,"",VLOOKUP($G398,Data!$G$3:$BA$2935,25,FALSE))</f>
        <v/>
      </c>
      <c r="AG398" s="4" t="str">
        <f>IF($H398=0,"",VLOOKUP($G398,Data!$G$3:$BA$2935,26,FALSE))</f>
        <v/>
      </c>
      <c r="AH398" s="4" t="str">
        <f>IF($H398=0,"",VLOOKUP($G398,Data!$G$3:$BA$2935,27,FALSE))</f>
        <v/>
      </c>
      <c r="AI398" s="4" t="str">
        <f>IF($H398=0,"",VLOOKUP($G398,Data!$G$3:$BA$2935,28,FALSE))</f>
        <v/>
      </c>
      <c r="AJ398" s="4" t="str">
        <f>IF($H398=0,"",VLOOKUP($G398,Data!$G$3:$BA$2935,29,FALSE))</f>
        <v/>
      </c>
      <c r="AK398" s="4" t="str">
        <f>IF($H398=0,"",VLOOKUP($G398,Data!$G$3:$BA$2935,30,FALSE))</f>
        <v/>
      </c>
      <c r="AL398" s="4" t="str">
        <f>IF($H398=0,"",VLOOKUP($G398,Data!$G$3:$BA$2935,31,FALSE))</f>
        <v/>
      </c>
      <c r="AM398" s="4" t="str">
        <f>IF($H398=0,"",VLOOKUP($G398,Data!$G$3:$BA$2935,32,FALSE))</f>
        <v/>
      </c>
      <c r="AN398" s="4" t="str">
        <f>IF($H398=0,"",VLOOKUP($G398,Data!$G$3:$BA$2935,33,FALSE))</f>
        <v/>
      </c>
      <c r="AO398" s="4" t="str">
        <f>IF($H398=0,"",VLOOKUP($G398,Data!$G$3:$BA$2935,34,FALSE))</f>
        <v/>
      </c>
      <c r="AP398" s="4" t="str">
        <f>IF($H398=0,"",VLOOKUP($G398,Data!$G$3:$BA$2935,35,FALSE))</f>
        <v/>
      </c>
      <c r="AQ398" s="4" t="str">
        <f>IF($H398=0,"",VLOOKUP($G398,Data!$G$3:$BA$2935,36,FALSE))</f>
        <v/>
      </c>
      <c r="AR398" s="4" t="str">
        <f>IF($H398=0,"",VLOOKUP($G398,Data!$G$3:$BA$2935,37,FALSE))</f>
        <v/>
      </c>
      <c r="AS398" s="4" t="str">
        <f>IF($H398=0,"",VLOOKUP($G398,Data!$G$3:$BA$2935,38,FALSE))</f>
        <v/>
      </c>
      <c r="AT398" s="4" t="str">
        <f>IF($H398=0,"",VLOOKUP($G398,Data!$G$3:$BA$2935,39,FALSE))</f>
        <v/>
      </c>
    </row>
    <row r="399" spans="1:46" x14ac:dyDescent="0.25">
      <c r="A399" s="4">
        <f>PSSE!A401</f>
        <v>970013</v>
      </c>
      <c r="B399" s="4" t="str">
        <f>PSSE!B401</f>
        <v>DANHIM_H3</v>
      </c>
      <c r="C399" s="4">
        <f>PSSE!D401</f>
        <v>13.2</v>
      </c>
      <c r="D399" s="4">
        <f>PSSE!E401</f>
        <v>40</v>
      </c>
      <c r="E399" s="4" t="str">
        <f>PSSE!F401</f>
        <v>TD</v>
      </c>
      <c r="F399" s="4">
        <f>PSSE!G401</f>
        <v>1</v>
      </c>
      <c r="G399" s="4" t="str">
        <f t="shared" si="6"/>
        <v>GOV13.240TD1</v>
      </c>
      <c r="H399" s="4">
        <f>COUNTIF(Data!$G$3:$BA$2935,GOV!$G399)</f>
        <v>1</v>
      </c>
      <c r="I399" s="4" t="str">
        <f>IF($H399=0,"",VLOOKUP($G399,Data!$G$3:$BA$2935,2,FALSE))</f>
        <v>'HYGOV'</v>
      </c>
      <c r="J399" s="4">
        <f>PSSE!C401</f>
        <v>1</v>
      </c>
      <c r="K399" s="4">
        <f>IF($H399=0,"",VLOOKUP($G399,Data!$G$3:$BA$2935,4,FALSE))</f>
        <v>0.06</v>
      </c>
      <c r="L399" s="4">
        <f>IF($H399=0,"",VLOOKUP($G399,Data!$G$3:$BA$2935,5,FALSE))</f>
        <v>0.4</v>
      </c>
      <c r="M399" s="4">
        <f>IF($H399=0,"",VLOOKUP($G399,Data!$G$3:$BA$2935,6,FALSE))</f>
        <v>3</v>
      </c>
      <c r="N399" s="4">
        <f>IF($H399=0,"",VLOOKUP($G399,Data!$G$3:$BA$2935,7,FALSE))</f>
        <v>9.9000000000000005E-2</v>
      </c>
      <c r="O399" s="4">
        <f>IF($H399=0,"",VLOOKUP($G399,Data!$G$3:$BA$2935,8,FALSE))</f>
        <v>0.4</v>
      </c>
      <c r="P399" s="4">
        <f>IF($H399=0,"",VLOOKUP($G399,Data!$G$3:$BA$2935,9,FALSE))</f>
        <v>0.15</v>
      </c>
      <c r="Q399" s="4">
        <f>IF($H399=0,"",VLOOKUP($G399,Data!$G$3:$BA$2935,10,FALSE))</f>
        <v>1</v>
      </c>
      <c r="R399" s="4">
        <f>IF($H399=0,"",VLOOKUP($G399,Data!$G$3:$BA$2935,11,FALSE))</f>
        <v>0.1</v>
      </c>
      <c r="S399" s="4">
        <f>IF($H399=0,"",VLOOKUP($G399,Data!$G$3:$BA$2935,12,FALSE))</f>
        <v>1.35</v>
      </c>
      <c r="T399" s="4">
        <f>IF($H399=0,"",VLOOKUP($G399,Data!$G$3:$BA$2935,13,FALSE))</f>
        <v>1.4</v>
      </c>
      <c r="U399" s="4">
        <f>IF($H399=0,"",VLOOKUP($G399,Data!$G$3:$BA$2935,14,FALSE))</f>
        <v>0.1</v>
      </c>
      <c r="V399" s="4">
        <f>IF($H399=0,"",VLOOKUP($G399,Data!$G$3:$BA$2935,15,FALSE))</f>
        <v>0.1</v>
      </c>
      <c r="W399" s="4" t="str">
        <f>IF($H399=0,"",VLOOKUP($G399,Data!$G$3:$BA$2935,16,FALSE))</f>
        <v>/</v>
      </c>
      <c r="X399" s="4" t="str">
        <f>IF($H399=0,"",VLOOKUP($G399,Data!$G$3:$BA$2935,17,FALSE))</f>
        <v>/</v>
      </c>
      <c r="Y399" s="4" t="str">
        <f>IF($H399=0,"",VLOOKUP($G399,Data!$G$3:$BA$2935,18,FALSE))</f>
        <v/>
      </c>
      <c r="Z399" s="4" t="str">
        <f>IF($H399=0,"",VLOOKUP($G399,Data!$G$3:$BA$2935,19,FALSE))</f>
        <v/>
      </c>
      <c r="AA399" s="4" t="str">
        <f>IF($H399=0,"",VLOOKUP($G399,Data!$G$3:$BA$2935,20,FALSE))</f>
        <v/>
      </c>
      <c r="AB399" s="4" t="str">
        <f>IF($H399=0,"",VLOOKUP($G399,Data!$G$3:$BA$2935,21,FALSE))</f>
        <v/>
      </c>
      <c r="AC399" s="4" t="str">
        <f>IF($H399=0,"",VLOOKUP($G399,Data!$G$3:$BA$2935,22,FALSE))</f>
        <v/>
      </c>
      <c r="AD399" s="4" t="str">
        <f>IF($H399=0,"",VLOOKUP($G399,Data!$G$3:$BA$2935,23,FALSE))</f>
        <v/>
      </c>
      <c r="AE399" s="4" t="str">
        <f>IF($H399=0,"",VLOOKUP($G399,Data!$G$3:$BA$2935,24,FALSE))</f>
        <v/>
      </c>
      <c r="AF399" s="4" t="str">
        <f>IF($H399=0,"",VLOOKUP($G399,Data!$G$3:$BA$2935,25,FALSE))</f>
        <v/>
      </c>
      <c r="AG399" s="4" t="str">
        <f>IF($H399=0,"",VLOOKUP($G399,Data!$G$3:$BA$2935,26,FALSE))</f>
        <v/>
      </c>
      <c r="AH399" s="4" t="str">
        <f>IF($H399=0,"",VLOOKUP($G399,Data!$G$3:$BA$2935,27,FALSE))</f>
        <v/>
      </c>
      <c r="AI399" s="4" t="str">
        <f>IF($H399=0,"",VLOOKUP($G399,Data!$G$3:$BA$2935,28,FALSE))</f>
        <v/>
      </c>
      <c r="AJ399" s="4" t="str">
        <f>IF($H399=0,"",VLOOKUP($G399,Data!$G$3:$BA$2935,29,FALSE))</f>
        <v/>
      </c>
      <c r="AK399" s="4" t="str">
        <f>IF($H399=0,"",VLOOKUP($G399,Data!$G$3:$BA$2935,30,FALSE))</f>
        <v/>
      </c>
      <c r="AL399" s="4" t="str">
        <f>IF($H399=0,"",VLOOKUP($G399,Data!$G$3:$BA$2935,31,FALSE))</f>
        <v/>
      </c>
      <c r="AM399" s="4" t="str">
        <f>IF($H399=0,"",VLOOKUP($G399,Data!$G$3:$BA$2935,32,FALSE))</f>
        <v/>
      </c>
      <c r="AN399" s="4" t="str">
        <f>IF($H399=0,"",VLOOKUP($G399,Data!$G$3:$BA$2935,33,FALSE))</f>
        <v/>
      </c>
      <c r="AO399" s="4" t="str">
        <f>IF($H399=0,"",VLOOKUP($G399,Data!$G$3:$BA$2935,34,FALSE))</f>
        <v/>
      </c>
      <c r="AP399" s="4" t="str">
        <f>IF($H399=0,"",VLOOKUP($G399,Data!$G$3:$BA$2935,35,FALSE))</f>
        <v/>
      </c>
      <c r="AQ399" s="4" t="str">
        <f>IF($H399=0,"",VLOOKUP($G399,Data!$G$3:$BA$2935,36,FALSE))</f>
        <v/>
      </c>
      <c r="AR399" s="4" t="str">
        <f>IF($H399=0,"",VLOOKUP($G399,Data!$G$3:$BA$2935,37,FALSE))</f>
        <v/>
      </c>
      <c r="AS399" s="4" t="str">
        <f>IF($H399=0,"",VLOOKUP($G399,Data!$G$3:$BA$2935,38,FALSE))</f>
        <v/>
      </c>
      <c r="AT399" s="4" t="str">
        <f>IF($H399=0,"",VLOOKUP($G399,Data!$G$3:$BA$2935,39,FALSE))</f>
        <v/>
      </c>
    </row>
    <row r="400" spans="1:46" x14ac:dyDescent="0.25">
      <c r="A400" s="4">
        <f>PSSE!A402</f>
        <v>970014</v>
      </c>
      <c r="B400" s="4" t="str">
        <f>PSSE!B402</f>
        <v>DANHIM_H4</v>
      </c>
      <c r="C400" s="4">
        <f>PSSE!D402</f>
        <v>13.2</v>
      </c>
      <c r="D400" s="4">
        <f>PSSE!E402</f>
        <v>40</v>
      </c>
      <c r="E400" s="4" t="str">
        <f>PSSE!F402</f>
        <v>TD</v>
      </c>
      <c r="F400" s="4">
        <f>PSSE!G402</f>
        <v>1</v>
      </c>
      <c r="G400" s="4" t="str">
        <f t="shared" si="6"/>
        <v>GOV13.240TD1</v>
      </c>
      <c r="H400" s="4">
        <f>COUNTIF(Data!$G$3:$BA$2935,GOV!$G400)</f>
        <v>1</v>
      </c>
      <c r="I400" s="4" t="str">
        <f>IF($H400=0,"",VLOOKUP($G400,Data!$G$3:$BA$2935,2,FALSE))</f>
        <v>'HYGOV'</v>
      </c>
      <c r="J400" s="4">
        <f>PSSE!C402</f>
        <v>1</v>
      </c>
      <c r="K400" s="4">
        <f>IF($H400=0,"",VLOOKUP($G400,Data!$G$3:$BA$2935,4,FALSE))</f>
        <v>0.06</v>
      </c>
      <c r="L400" s="4">
        <f>IF($H400=0,"",VLOOKUP($G400,Data!$G$3:$BA$2935,5,FALSE))</f>
        <v>0.4</v>
      </c>
      <c r="M400" s="4">
        <f>IF($H400=0,"",VLOOKUP($G400,Data!$G$3:$BA$2935,6,FALSE))</f>
        <v>3</v>
      </c>
      <c r="N400" s="4">
        <f>IF($H400=0,"",VLOOKUP($G400,Data!$G$3:$BA$2935,7,FALSE))</f>
        <v>9.9000000000000005E-2</v>
      </c>
      <c r="O400" s="4">
        <f>IF($H400=0,"",VLOOKUP($G400,Data!$G$3:$BA$2935,8,FALSE))</f>
        <v>0.4</v>
      </c>
      <c r="P400" s="4">
        <f>IF($H400=0,"",VLOOKUP($G400,Data!$G$3:$BA$2935,9,FALSE))</f>
        <v>0.15</v>
      </c>
      <c r="Q400" s="4">
        <f>IF($H400=0,"",VLOOKUP($G400,Data!$G$3:$BA$2935,10,FALSE))</f>
        <v>1</v>
      </c>
      <c r="R400" s="4">
        <f>IF($H400=0,"",VLOOKUP($G400,Data!$G$3:$BA$2935,11,FALSE))</f>
        <v>0.1</v>
      </c>
      <c r="S400" s="4">
        <f>IF($H400=0,"",VLOOKUP($G400,Data!$G$3:$BA$2935,12,FALSE))</f>
        <v>1.35</v>
      </c>
      <c r="T400" s="4">
        <f>IF($H400=0,"",VLOOKUP($G400,Data!$G$3:$BA$2935,13,FALSE))</f>
        <v>1.4</v>
      </c>
      <c r="U400" s="4">
        <f>IF($H400=0,"",VLOOKUP($G400,Data!$G$3:$BA$2935,14,FALSE))</f>
        <v>0.1</v>
      </c>
      <c r="V400" s="4">
        <f>IF($H400=0,"",VLOOKUP($G400,Data!$G$3:$BA$2935,15,FALSE))</f>
        <v>0.1</v>
      </c>
      <c r="W400" s="4" t="str">
        <f>IF($H400=0,"",VLOOKUP($G400,Data!$G$3:$BA$2935,16,FALSE))</f>
        <v>/</v>
      </c>
      <c r="X400" s="4" t="str">
        <f>IF($H400=0,"",VLOOKUP($G400,Data!$G$3:$BA$2935,17,FALSE))</f>
        <v>/</v>
      </c>
      <c r="Y400" s="4" t="str">
        <f>IF($H400=0,"",VLOOKUP($G400,Data!$G$3:$BA$2935,18,FALSE))</f>
        <v/>
      </c>
      <c r="Z400" s="4" t="str">
        <f>IF($H400=0,"",VLOOKUP($G400,Data!$G$3:$BA$2935,19,FALSE))</f>
        <v/>
      </c>
      <c r="AA400" s="4" t="str">
        <f>IF($H400=0,"",VLOOKUP($G400,Data!$G$3:$BA$2935,20,FALSE))</f>
        <v/>
      </c>
      <c r="AB400" s="4" t="str">
        <f>IF($H400=0,"",VLOOKUP($G400,Data!$G$3:$BA$2935,21,FALSE))</f>
        <v/>
      </c>
      <c r="AC400" s="4" t="str">
        <f>IF($H400=0,"",VLOOKUP($G400,Data!$G$3:$BA$2935,22,FALSE))</f>
        <v/>
      </c>
      <c r="AD400" s="4" t="str">
        <f>IF($H400=0,"",VLOOKUP($G400,Data!$G$3:$BA$2935,23,FALSE))</f>
        <v/>
      </c>
      <c r="AE400" s="4" t="str">
        <f>IF($H400=0,"",VLOOKUP($G400,Data!$G$3:$BA$2935,24,FALSE))</f>
        <v/>
      </c>
      <c r="AF400" s="4" t="str">
        <f>IF($H400=0,"",VLOOKUP($G400,Data!$G$3:$BA$2935,25,FALSE))</f>
        <v/>
      </c>
      <c r="AG400" s="4" t="str">
        <f>IF($H400=0,"",VLOOKUP($G400,Data!$G$3:$BA$2935,26,FALSE))</f>
        <v/>
      </c>
      <c r="AH400" s="4" t="str">
        <f>IF($H400=0,"",VLOOKUP($G400,Data!$G$3:$BA$2935,27,FALSE))</f>
        <v/>
      </c>
      <c r="AI400" s="4" t="str">
        <f>IF($H400=0,"",VLOOKUP($G400,Data!$G$3:$BA$2935,28,FALSE))</f>
        <v/>
      </c>
      <c r="AJ400" s="4" t="str">
        <f>IF($H400=0,"",VLOOKUP($G400,Data!$G$3:$BA$2935,29,FALSE))</f>
        <v/>
      </c>
      <c r="AK400" s="4" t="str">
        <f>IF($H400=0,"",VLOOKUP($G400,Data!$G$3:$BA$2935,30,FALSE))</f>
        <v/>
      </c>
      <c r="AL400" s="4" t="str">
        <f>IF($H400=0,"",VLOOKUP($G400,Data!$G$3:$BA$2935,31,FALSE))</f>
        <v/>
      </c>
      <c r="AM400" s="4" t="str">
        <f>IF($H400=0,"",VLOOKUP($G400,Data!$G$3:$BA$2935,32,FALSE))</f>
        <v/>
      </c>
      <c r="AN400" s="4" t="str">
        <f>IF($H400=0,"",VLOOKUP($G400,Data!$G$3:$BA$2935,33,FALSE))</f>
        <v/>
      </c>
      <c r="AO400" s="4" t="str">
        <f>IF($H400=0,"",VLOOKUP($G400,Data!$G$3:$BA$2935,34,FALSE))</f>
        <v/>
      </c>
      <c r="AP400" s="4" t="str">
        <f>IF($H400=0,"",VLOOKUP($G400,Data!$G$3:$BA$2935,35,FALSE))</f>
        <v/>
      </c>
      <c r="AQ400" s="4" t="str">
        <f>IF($H400=0,"",VLOOKUP($G400,Data!$G$3:$BA$2935,36,FALSE))</f>
        <v/>
      </c>
      <c r="AR400" s="4" t="str">
        <f>IF($H400=0,"",VLOOKUP($G400,Data!$G$3:$BA$2935,37,FALSE))</f>
        <v/>
      </c>
      <c r="AS400" s="4" t="str">
        <f>IF($H400=0,"",VLOOKUP($G400,Data!$G$3:$BA$2935,38,FALSE))</f>
        <v/>
      </c>
      <c r="AT400" s="4" t="str">
        <f>IF($H400=0,"",VLOOKUP($G400,Data!$G$3:$BA$2935,39,FALSE))</f>
        <v/>
      </c>
    </row>
    <row r="401" spans="1:46" x14ac:dyDescent="0.25">
      <c r="A401" s="4">
        <f>PSSE!A403</f>
        <v>970021</v>
      </c>
      <c r="B401" s="4" t="str">
        <f>PSSE!B403</f>
        <v>SONGPHA_H1</v>
      </c>
      <c r="C401" s="4">
        <f>PSSE!D403</f>
        <v>6</v>
      </c>
      <c r="D401" s="4">
        <f>PSSE!E403</f>
        <v>7.5</v>
      </c>
      <c r="E401" s="4" t="str">
        <f>PSSE!F403</f>
        <v>TD</v>
      </c>
      <c r="F401" s="4">
        <f>PSSE!G403</f>
        <v>1</v>
      </c>
      <c r="G401" s="4" t="str">
        <f t="shared" si="6"/>
        <v>GOV67.5TD1</v>
      </c>
      <c r="H401" s="4">
        <f>COUNTIF(Data!$G$3:$BA$2935,GOV!$G401)</f>
        <v>1</v>
      </c>
      <c r="I401" s="4" t="str">
        <f>IF($H401=0,"",VLOOKUP($G401,Data!$G$3:$BA$2935,2,FALSE))</f>
        <v>'HYGOV'</v>
      </c>
      <c r="J401" s="4">
        <f>PSSE!C403</f>
        <v>1</v>
      </c>
      <c r="K401" s="4">
        <f>IF($H401=0,"",VLOOKUP($G401,Data!$G$3:$BA$2935,4,FALSE))</f>
        <v>0.06</v>
      </c>
      <c r="L401" s="4">
        <f>IF($H401=0,"",VLOOKUP($G401,Data!$G$3:$BA$2935,5,FALSE))</f>
        <v>0.4</v>
      </c>
      <c r="M401" s="4">
        <f>IF($H401=0,"",VLOOKUP($G401,Data!$G$3:$BA$2935,6,FALSE))</f>
        <v>3</v>
      </c>
      <c r="N401" s="4">
        <f>IF($H401=0,"",VLOOKUP($G401,Data!$G$3:$BA$2935,7,FALSE))</f>
        <v>9.9000000000000005E-2</v>
      </c>
      <c r="O401" s="4">
        <f>IF($H401=0,"",VLOOKUP($G401,Data!$G$3:$BA$2935,8,FALSE))</f>
        <v>0.4</v>
      </c>
      <c r="P401" s="4">
        <f>IF($H401=0,"",VLOOKUP($G401,Data!$G$3:$BA$2935,9,FALSE))</f>
        <v>0.15</v>
      </c>
      <c r="Q401" s="4">
        <f>IF($H401=0,"",VLOOKUP($G401,Data!$G$3:$BA$2935,10,FALSE))</f>
        <v>1</v>
      </c>
      <c r="R401" s="4">
        <f>IF($H401=0,"",VLOOKUP($G401,Data!$G$3:$BA$2935,11,FALSE))</f>
        <v>0.1</v>
      </c>
      <c r="S401" s="4">
        <f>IF($H401=0,"",VLOOKUP($G401,Data!$G$3:$BA$2935,12,FALSE))</f>
        <v>1.35</v>
      </c>
      <c r="T401" s="4">
        <f>IF($H401=0,"",VLOOKUP($G401,Data!$G$3:$BA$2935,13,FALSE))</f>
        <v>1.4</v>
      </c>
      <c r="U401" s="4">
        <f>IF($H401=0,"",VLOOKUP($G401,Data!$G$3:$BA$2935,14,FALSE))</f>
        <v>0.1</v>
      </c>
      <c r="V401" s="4">
        <f>IF($H401=0,"",VLOOKUP($G401,Data!$G$3:$BA$2935,15,FALSE))</f>
        <v>0.1</v>
      </c>
      <c r="W401" s="4" t="str">
        <f>IF($H401=0,"",VLOOKUP($G401,Data!$G$3:$BA$2935,16,FALSE))</f>
        <v>/</v>
      </c>
      <c r="X401" s="4" t="str">
        <f>IF($H401=0,"",VLOOKUP($G401,Data!$G$3:$BA$2935,17,FALSE))</f>
        <v>/</v>
      </c>
      <c r="Y401" s="4" t="str">
        <f>IF($H401=0,"",VLOOKUP($G401,Data!$G$3:$BA$2935,18,FALSE))</f>
        <v/>
      </c>
      <c r="Z401" s="4" t="str">
        <f>IF($H401=0,"",VLOOKUP($G401,Data!$G$3:$BA$2935,19,FALSE))</f>
        <v/>
      </c>
      <c r="AA401" s="4" t="str">
        <f>IF($H401=0,"",VLOOKUP($G401,Data!$G$3:$BA$2935,20,FALSE))</f>
        <v/>
      </c>
      <c r="AB401" s="4" t="str">
        <f>IF($H401=0,"",VLOOKUP($G401,Data!$G$3:$BA$2935,21,FALSE))</f>
        <v/>
      </c>
      <c r="AC401" s="4" t="str">
        <f>IF($H401=0,"",VLOOKUP($G401,Data!$G$3:$BA$2935,22,FALSE))</f>
        <v/>
      </c>
      <c r="AD401" s="4" t="str">
        <f>IF($H401=0,"",VLOOKUP($G401,Data!$G$3:$BA$2935,23,FALSE))</f>
        <v/>
      </c>
      <c r="AE401" s="4" t="str">
        <f>IF($H401=0,"",VLOOKUP($G401,Data!$G$3:$BA$2935,24,FALSE))</f>
        <v/>
      </c>
      <c r="AF401" s="4" t="str">
        <f>IF($H401=0,"",VLOOKUP($G401,Data!$G$3:$BA$2935,25,FALSE))</f>
        <v/>
      </c>
      <c r="AG401" s="4" t="str">
        <f>IF($H401=0,"",VLOOKUP($G401,Data!$G$3:$BA$2935,26,FALSE))</f>
        <v/>
      </c>
      <c r="AH401" s="4" t="str">
        <f>IF($H401=0,"",VLOOKUP($G401,Data!$G$3:$BA$2935,27,FALSE))</f>
        <v/>
      </c>
      <c r="AI401" s="4" t="str">
        <f>IF($H401=0,"",VLOOKUP($G401,Data!$G$3:$BA$2935,28,FALSE))</f>
        <v/>
      </c>
      <c r="AJ401" s="4" t="str">
        <f>IF($H401=0,"",VLOOKUP($G401,Data!$G$3:$BA$2935,29,FALSE))</f>
        <v/>
      </c>
      <c r="AK401" s="4" t="str">
        <f>IF($H401=0,"",VLOOKUP($G401,Data!$G$3:$BA$2935,30,FALSE))</f>
        <v/>
      </c>
      <c r="AL401" s="4" t="str">
        <f>IF($H401=0,"",VLOOKUP($G401,Data!$G$3:$BA$2935,31,FALSE))</f>
        <v/>
      </c>
      <c r="AM401" s="4" t="str">
        <f>IF($H401=0,"",VLOOKUP($G401,Data!$G$3:$BA$2935,32,FALSE))</f>
        <v/>
      </c>
      <c r="AN401" s="4" t="str">
        <f>IF($H401=0,"",VLOOKUP($G401,Data!$G$3:$BA$2935,33,FALSE))</f>
        <v/>
      </c>
      <c r="AO401" s="4" t="str">
        <f>IF($H401=0,"",VLOOKUP($G401,Data!$G$3:$BA$2935,34,FALSE))</f>
        <v/>
      </c>
      <c r="AP401" s="4" t="str">
        <f>IF($H401=0,"",VLOOKUP($G401,Data!$G$3:$BA$2935,35,FALSE))</f>
        <v/>
      </c>
      <c r="AQ401" s="4" t="str">
        <f>IF($H401=0,"",VLOOKUP($G401,Data!$G$3:$BA$2935,36,FALSE))</f>
        <v/>
      </c>
      <c r="AR401" s="4" t="str">
        <f>IF($H401=0,"",VLOOKUP($G401,Data!$G$3:$BA$2935,37,FALSE))</f>
        <v/>
      </c>
      <c r="AS401" s="4" t="str">
        <f>IF($H401=0,"",VLOOKUP($G401,Data!$G$3:$BA$2935,38,FALSE))</f>
        <v/>
      </c>
      <c r="AT401" s="4" t="str">
        <f>IF($H401=0,"",VLOOKUP($G401,Data!$G$3:$BA$2935,39,FALSE))</f>
        <v/>
      </c>
    </row>
    <row r="402" spans="1:46" x14ac:dyDescent="0.25">
      <c r="A402" s="4">
        <f>PSSE!A404</f>
        <v>970031</v>
      </c>
      <c r="B402" s="4" t="str">
        <f>PSSE!B404</f>
        <v>DADANG_H1</v>
      </c>
      <c r="C402" s="4">
        <f>PSSE!D404</f>
        <v>10.5</v>
      </c>
      <c r="D402" s="4">
        <f>PSSE!E404</f>
        <v>20</v>
      </c>
      <c r="E402" s="4" t="str">
        <f>PSSE!F404</f>
        <v>TD</v>
      </c>
      <c r="F402" s="4">
        <f>PSSE!G404</f>
        <v>1</v>
      </c>
      <c r="G402" s="4" t="str">
        <f t="shared" si="6"/>
        <v>GOV10.520TD1</v>
      </c>
      <c r="H402" s="4">
        <f>COUNTIF(Data!$G$3:$BA$2935,GOV!$G402)</f>
        <v>1</v>
      </c>
      <c r="I402" s="4" t="str">
        <f>IF($H402=0,"",VLOOKUP($G402,Data!$G$3:$BA$2935,2,FALSE))</f>
        <v>'HYGOV'</v>
      </c>
      <c r="J402" s="4">
        <f>PSSE!C404</f>
        <v>1</v>
      </c>
      <c r="K402" s="4">
        <f>IF($H402=0,"",VLOOKUP($G402,Data!$G$3:$BA$2935,4,FALSE))</f>
        <v>0.06</v>
      </c>
      <c r="L402" s="4">
        <f>IF($H402=0,"",VLOOKUP($G402,Data!$G$3:$BA$2935,5,FALSE))</f>
        <v>0.4</v>
      </c>
      <c r="M402" s="4">
        <f>IF($H402=0,"",VLOOKUP($G402,Data!$G$3:$BA$2935,6,FALSE))</f>
        <v>3</v>
      </c>
      <c r="N402" s="4">
        <f>IF($H402=0,"",VLOOKUP($G402,Data!$G$3:$BA$2935,7,FALSE))</f>
        <v>9.9000000000000005E-2</v>
      </c>
      <c r="O402" s="4">
        <f>IF($H402=0,"",VLOOKUP($G402,Data!$G$3:$BA$2935,8,FALSE))</f>
        <v>0.4</v>
      </c>
      <c r="P402" s="4">
        <f>IF($H402=0,"",VLOOKUP($G402,Data!$G$3:$BA$2935,9,FALSE))</f>
        <v>0.15</v>
      </c>
      <c r="Q402" s="4">
        <f>IF($H402=0,"",VLOOKUP($G402,Data!$G$3:$BA$2935,10,FALSE))</f>
        <v>1</v>
      </c>
      <c r="R402" s="4">
        <f>IF($H402=0,"",VLOOKUP($G402,Data!$G$3:$BA$2935,11,FALSE))</f>
        <v>0.1</v>
      </c>
      <c r="S402" s="4">
        <f>IF($H402=0,"",VLOOKUP($G402,Data!$G$3:$BA$2935,12,FALSE))</f>
        <v>1.35</v>
      </c>
      <c r="T402" s="4">
        <f>IF($H402=0,"",VLOOKUP($G402,Data!$G$3:$BA$2935,13,FALSE))</f>
        <v>1.4</v>
      </c>
      <c r="U402" s="4">
        <f>IF($H402=0,"",VLOOKUP($G402,Data!$G$3:$BA$2935,14,FALSE))</f>
        <v>0.1</v>
      </c>
      <c r="V402" s="4">
        <f>IF($H402=0,"",VLOOKUP($G402,Data!$G$3:$BA$2935,15,FALSE))</f>
        <v>0.1</v>
      </c>
      <c r="W402" s="4" t="str">
        <f>IF($H402=0,"",VLOOKUP($G402,Data!$G$3:$BA$2935,16,FALSE))</f>
        <v>/</v>
      </c>
      <c r="X402" s="4" t="str">
        <f>IF($H402=0,"",VLOOKUP($G402,Data!$G$3:$BA$2935,17,FALSE))</f>
        <v>/</v>
      </c>
      <c r="Y402" s="4" t="str">
        <f>IF($H402=0,"",VLOOKUP($G402,Data!$G$3:$BA$2935,18,FALSE))</f>
        <v/>
      </c>
      <c r="Z402" s="4" t="str">
        <f>IF($H402=0,"",VLOOKUP($G402,Data!$G$3:$BA$2935,19,FALSE))</f>
        <v/>
      </c>
      <c r="AA402" s="4" t="str">
        <f>IF($H402=0,"",VLOOKUP($G402,Data!$G$3:$BA$2935,20,FALSE))</f>
        <v/>
      </c>
      <c r="AB402" s="4" t="str">
        <f>IF($H402=0,"",VLOOKUP($G402,Data!$G$3:$BA$2935,21,FALSE))</f>
        <v/>
      </c>
      <c r="AC402" s="4" t="str">
        <f>IF($H402=0,"",VLOOKUP($G402,Data!$G$3:$BA$2935,22,FALSE))</f>
        <v/>
      </c>
      <c r="AD402" s="4" t="str">
        <f>IF($H402=0,"",VLOOKUP($G402,Data!$G$3:$BA$2935,23,FALSE))</f>
        <v/>
      </c>
      <c r="AE402" s="4" t="str">
        <f>IF($H402=0,"",VLOOKUP($G402,Data!$G$3:$BA$2935,24,FALSE))</f>
        <v/>
      </c>
      <c r="AF402" s="4" t="str">
        <f>IF($H402=0,"",VLOOKUP($G402,Data!$G$3:$BA$2935,25,FALSE))</f>
        <v/>
      </c>
      <c r="AG402" s="4" t="str">
        <f>IF($H402=0,"",VLOOKUP($G402,Data!$G$3:$BA$2935,26,FALSE))</f>
        <v/>
      </c>
      <c r="AH402" s="4" t="str">
        <f>IF($H402=0,"",VLOOKUP($G402,Data!$G$3:$BA$2935,27,FALSE))</f>
        <v/>
      </c>
      <c r="AI402" s="4" t="str">
        <f>IF($H402=0,"",VLOOKUP($G402,Data!$G$3:$BA$2935,28,FALSE))</f>
        <v/>
      </c>
      <c r="AJ402" s="4" t="str">
        <f>IF($H402=0,"",VLOOKUP($G402,Data!$G$3:$BA$2935,29,FALSE))</f>
        <v/>
      </c>
      <c r="AK402" s="4" t="str">
        <f>IF($H402=0,"",VLOOKUP($G402,Data!$G$3:$BA$2935,30,FALSE))</f>
        <v/>
      </c>
      <c r="AL402" s="4" t="str">
        <f>IF($H402=0,"",VLOOKUP($G402,Data!$G$3:$BA$2935,31,FALSE))</f>
        <v/>
      </c>
      <c r="AM402" s="4" t="str">
        <f>IF($H402=0,"",VLOOKUP($G402,Data!$G$3:$BA$2935,32,FALSE))</f>
        <v/>
      </c>
      <c r="AN402" s="4" t="str">
        <f>IF($H402=0,"",VLOOKUP($G402,Data!$G$3:$BA$2935,33,FALSE))</f>
        <v/>
      </c>
      <c r="AO402" s="4" t="str">
        <f>IF($H402=0,"",VLOOKUP($G402,Data!$G$3:$BA$2935,34,FALSE))</f>
        <v/>
      </c>
      <c r="AP402" s="4" t="str">
        <f>IF($H402=0,"",VLOOKUP($G402,Data!$G$3:$BA$2935,35,FALSE))</f>
        <v/>
      </c>
      <c r="AQ402" s="4" t="str">
        <f>IF($H402=0,"",VLOOKUP($G402,Data!$G$3:$BA$2935,36,FALSE))</f>
        <v/>
      </c>
      <c r="AR402" s="4" t="str">
        <f>IF($H402=0,"",VLOOKUP($G402,Data!$G$3:$BA$2935,37,FALSE))</f>
        <v/>
      </c>
      <c r="AS402" s="4" t="str">
        <f>IF($H402=0,"",VLOOKUP($G402,Data!$G$3:$BA$2935,38,FALSE))</f>
        <v/>
      </c>
      <c r="AT402" s="4" t="str">
        <f>IF($H402=0,"",VLOOKUP($G402,Data!$G$3:$BA$2935,39,FALSE))</f>
        <v/>
      </c>
    </row>
    <row r="403" spans="1:46" x14ac:dyDescent="0.25">
      <c r="A403" s="4">
        <f>PSSE!A405</f>
        <v>970041</v>
      </c>
      <c r="B403" s="4" t="str">
        <f>PSSE!B405</f>
        <v>DAMBRI_H1</v>
      </c>
      <c r="C403" s="4">
        <f>PSSE!D405</f>
        <v>10.5</v>
      </c>
      <c r="D403" s="4">
        <f>PSSE!E405</f>
        <v>40</v>
      </c>
      <c r="E403" s="4" t="str">
        <f>PSSE!F405</f>
        <v>TD</v>
      </c>
      <c r="F403" s="4">
        <f>PSSE!G405</f>
        <v>1</v>
      </c>
      <c r="G403" s="4" t="str">
        <f t="shared" si="6"/>
        <v>GOV10.540TD1</v>
      </c>
      <c r="H403" s="4">
        <f>COUNTIF(Data!$G$3:$BA$2935,GOV!$G403)</f>
        <v>1</v>
      </c>
      <c r="I403" s="4" t="str">
        <f>IF($H403=0,"",VLOOKUP($G403,Data!$G$3:$BA$2935,2,FALSE))</f>
        <v>'HYGOV'</v>
      </c>
      <c r="J403" s="4">
        <f>PSSE!C405</f>
        <v>1</v>
      </c>
      <c r="K403" s="4">
        <f>IF($H403=0,"",VLOOKUP($G403,Data!$G$3:$BA$2935,4,FALSE))</f>
        <v>0.06</v>
      </c>
      <c r="L403" s="4">
        <f>IF($H403=0,"",VLOOKUP($G403,Data!$G$3:$BA$2935,5,FALSE))</f>
        <v>0.4</v>
      </c>
      <c r="M403" s="4">
        <f>IF($H403=0,"",VLOOKUP($G403,Data!$G$3:$BA$2935,6,FALSE))</f>
        <v>3</v>
      </c>
      <c r="N403" s="4">
        <f>IF($H403=0,"",VLOOKUP($G403,Data!$G$3:$BA$2935,7,FALSE))</f>
        <v>9.9000000000000005E-2</v>
      </c>
      <c r="O403" s="4">
        <f>IF($H403=0,"",VLOOKUP($G403,Data!$G$3:$BA$2935,8,FALSE))</f>
        <v>0.4</v>
      </c>
      <c r="P403" s="4">
        <f>IF($H403=0,"",VLOOKUP($G403,Data!$G$3:$BA$2935,9,FALSE))</f>
        <v>0.15</v>
      </c>
      <c r="Q403" s="4">
        <f>IF($H403=0,"",VLOOKUP($G403,Data!$G$3:$BA$2935,10,FALSE))</f>
        <v>1</v>
      </c>
      <c r="R403" s="4">
        <f>IF($H403=0,"",VLOOKUP($G403,Data!$G$3:$BA$2935,11,FALSE))</f>
        <v>0.1</v>
      </c>
      <c r="S403" s="4">
        <f>IF($H403=0,"",VLOOKUP($G403,Data!$G$3:$BA$2935,12,FALSE))</f>
        <v>1.35</v>
      </c>
      <c r="T403" s="4">
        <f>IF($H403=0,"",VLOOKUP($G403,Data!$G$3:$BA$2935,13,FALSE))</f>
        <v>1.4</v>
      </c>
      <c r="U403" s="4">
        <f>IF($H403=0,"",VLOOKUP($G403,Data!$G$3:$BA$2935,14,FALSE))</f>
        <v>0.1</v>
      </c>
      <c r="V403" s="4">
        <f>IF($H403=0,"",VLOOKUP($G403,Data!$G$3:$BA$2935,15,FALSE))</f>
        <v>0.1</v>
      </c>
      <c r="W403" s="4" t="str">
        <f>IF($H403=0,"",VLOOKUP($G403,Data!$G$3:$BA$2935,16,FALSE))</f>
        <v>/</v>
      </c>
      <c r="X403" s="4" t="str">
        <f>IF($H403=0,"",VLOOKUP($G403,Data!$G$3:$BA$2935,17,FALSE))</f>
        <v>/</v>
      </c>
      <c r="Y403" s="4" t="str">
        <f>IF($H403=0,"",VLOOKUP($G403,Data!$G$3:$BA$2935,18,FALSE))</f>
        <v/>
      </c>
      <c r="Z403" s="4" t="str">
        <f>IF($H403=0,"",VLOOKUP($G403,Data!$G$3:$BA$2935,19,FALSE))</f>
        <v/>
      </c>
      <c r="AA403" s="4" t="str">
        <f>IF($H403=0,"",VLOOKUP($G403,Data!$G$3:$BA$2935,20,FALSE))</f>
        <v/>
      </c>
      <c r="AB403" s="4" t="str">
        <f>IF($H403=0,"",VLOOKUP($G403,Data!$G$3:$BA$2935,21,FALSE))</f>
        <v/>
      </c>
      <c r="AC403" s="4" t="str">
        <f>IF($H403=0,"",VLOOKUP($G403,Data!$G$3:$BA$2935,22,FALSE))</f>
        <v/>
      </c>
      <c r="AD403" s="4" t="str">
        <f>IF($H403=0,"",VLOOKUP($G403,Data!$G$3:$BA$2935,23,FALSE))</f>
        <v/>
      </c>
      <c r="AE403" s="4" t="str">
        <f>IF($H403=0,"",VLOOKUP($G403,Data!$G$3:$BA$2935,24,FALSE))</f>
        <v/>
      </c>
      <c r="AF403" s="4" t="str">
        <f>IF($H403=0,"",VLOOKUP($G403,Data!$G$3:$BA$2935,25,FALSE))</f>
        <v/>
      </c>
      <c r="AG403" s="4" t="str">
        <f>IF($H403=0,"",VLOOKUP($G403,Data!$G$3:$BA$2935,26,FALSE))</f>
        <v/>
      </c>
      <c r="AH403" s="4" t="str">
        <f>IF($H403=0,"",VLOOKUP($G403,Data!$G$3:$BA$2935,27,FALSE))</f>
        <v/>
      </c>
      <c r="AI403" s="4" t="str">
        <f>IF($H403=0,"",VLOOKUP($G403,Data!$G$3:$BA$2935,28,FALSE))</f>
        <v/>
      </c>
      <c r="AJ403" s="4" t="str">
        <f>IF($H403=0,"",VLOOKUP($G403,Data!$G$3:$BA$2935,29,FALSE))</f>
        <v/>
      </c>
      <c r="AK403" s="4" t="str">
        <f>IF($H403=0,"",VLOOKUP($G403,Data!$G$3:$BA$2935,30,FALSE))</f>
        <v/>
      </c>
      <c r="AL403" s="4" t="str">
        <f>IF($H403=0,"",VLOOKUP($G403,Data!$G$3:$BA$2935,31,FALSE))</f>
        <v/>
      </c>
      <c r="AM403" s="4" t="str">
        <f>IF($H403=0,"",VLOOKUP($G403,Data!$G$3:$BA$2935,32,FALSE))</f>
        <v/>
      </c>
      <c r="AN403" s="4" t="str">
        <f>IF($H403=0,"",VLOOKUP($G403,Data!$G$3:$BA$2935,33,FALSE))</f>
        <v/>
      </c>
      <c r="AO403" s="4" t="str">
        <f>IF($H403=0,"",VLOOKUP($G403,Data!$G$3:$BA$2935,34,FALSE))</f>
        <v/>
      </c>
      <c r="AP403" s="4" t="str">
        <f>IF($H403=0,"",VLOOKUP($G403,Data!$G$3:$BA$2935,35,FALSE))</f>
        <v/>
      </c>
      <c r="AQ403" s="4" t="str">
        <f>IF($H403=0,"",VLOOKUP($G403,Data!$G$3:$BA$2935,36,FALSE))</f>
        <v/>
      </c>
      <c r="AR403" s="4" t="str">
        <f>IF($H403=0,"",VLOOKUP($G403,Data!$G$3:$BA$2935,37,FALSE))</f>
        <v/>
      </c>
      <c r="AS403" s="4" t="str">
        <f>IF($H403=0,"",VLOOKUP($G403,Data!$G$3:$BA$2935,38,FALSE))</f>
        <v/>
      </c>
      <c r="AT403" s="4" t="str">
        <f>IF($H403=0,"",VLOOKUP($G403,Data!$G$3:$BA$2935,39,FALSE))</f>
        <v/>
      </c>
    </row>
    <row r="404" spans="1:46" x14ac:dyDescent="0.25">
      <c r="A404" s="4">
        <f>PSSE!A406</f>
        <v>970042</v>
      </c>
      <c r="B404" s="4" t="str">
        <f>PSSE!B406</f>
        <v>DAMBRI_H2</v>
      </c>
      <c r="C404" s="4">
        <f>PSSE!D406</f>
        <v>10.5</v>
      </c>
      <c r="D404" s="4">
        <f>PSSE!E406</f>
        <v>40</v>
      </c>
      <c r="E404" s="4" t="str">
        <f>PSSE!F406</f>
        <v>TD</v>
      </c>
      <c r="F404" s="4">
        <f>PSSE!G406</f>
        <v>1</v>
      </c>
      <c r="G404" s="4" t="str">
        <f t="shared" si="6"/>
        <v>GOV10.540TD1</v>
      </c>
      <c r="H404" s="4">
        <f>COUNTIF(Data!$G$3:$BA$2935,GOV!$G404)</f>
        <v>1</v>
      </c>
      <c r="I404" s="4" t="str">
        <f>IF($H404=0,"",VLOOKUP($G404,Data!$G$3:$BA$2935,2,FALSE))</f>
        <v>'HYGOV'</v>
      </c>
      <c r="J404" s="4">
        <f>PSSE!C406</f>
        <v>1</v>
      </c>
      <c r="K404" s="4">
        <f>IF($H404=0,"",VLOOKUP($G404,Data!$G$3:$BA$2935,4,FALSE))</f>
        <v>0.06</v>
      </c>
      <c r="L404" s="4">
        <f>IF($H404=0,"",VLOOKUP($G404,Data!$G$3:$BA$2935,5,FALSE))</f>
        <v>0.4</v>
      </c>
      <c r="M404" s="4">
        <f>IF($H404=0,"",VLOOKUP($G404,Data!$G$3:$BA$2935,6,FALSE))</f>
        <v>3</v>
      </c>
      <c r="N404" s="4">
        <f>IF($H404=0,"",VLOOKUP($G404,Data!$G$3:$BA$2935,7,FALSE))</f>
        <v>9.9000000000000005E-2</v>
      </c>
      <c r="O404" s="4">
        <f>IF($H404=0,"",VLOOKUP($G404,Data!$G$3:$BA$2935,8,FALSE))</f>
        <v>0.4</v>
      </c>
      <c r="P404" s="4">
        <f>IF($H404=0,"",VLOOKUP($G404,Data!$G$3:$BA$2935,9,FALSE))</f>
        <v>0.15</v>
      </c>
      <c r="Q404" s="4">
        <f>IF($H404=0,"",VLOOKUP($G404,Data!$G$3:$BA$2935,10,FALSE))</f>
        <v>1</v>
      </c>
      <c r="R404" s="4">
        <f>IF($H404=0,"",VLOOKUP($G404,Data!$G$3:$BA$2935,11,FALSE))</f>
        <v>0.1</v>
      </c>
      <c r="S404" s="4">
        <f>IF($H404=0,"",VLOOKUP($G404,Data!$G$3:$BA$2935,12,FALSE))</f>
        <v>1.35</v>
      </c>
      <c r="T404" s="4">
        <f>IF($H404=0,"",VLOOKUP($G404,Data!$G$3:$BA$2935,13,FALSE))</f>
        <v>1.4</v>
      </c>
      <c r="U404" s="4">
        <f>IF($H404=0,"",VLOOKUP($G404,Data!$G$3:$BA$2935,14,FALSE))</f>
        <v>0.1</v>
      </c>
      <c r="V404" s="4">
        <f>IF($H404=0,"",VLOOKUP($G404,Data!$G$3:$BA$2935,15,FALSE))</f>
        <v>0.1</v>
      </c>
      <c r="W404" s="4" t="str">
        <f>IF($H404=0,"",VLOOKUP($G404,Data!$G$3:$BA$2935,16,FALSE))</f>
        <v>/</v>
      </c>
      <c r="X404" s="4" t="str">
        <f>IF($H404=0,"",VLOOKUP($G404,Data!$G$3:$BA$2935,17,FALSE))</f>
        <v>/</v>
      </c>
      <c r="Y404" s="4" t="str">
        <f>IF($H404=0,"",VLOOKUP($G404,Data!$G$3:$BA$2935,18,FALSE))</f>
        <v/>
      </c>
      <c r="Z404" s="4" t="str">
        <f>IF($H404=0,"",VLOOKUP($G404,Data!$G$3:$BA$2935,19,FALSE))</f>
        <v/>
      </c>
      <c r="AA404" s="4" t="str">
        <f>IF($H404=0,"",VLOOKUP($G404,Data!$G$3:$BA$2935,20,FALSE))</f>
        <v/>
      </c>
      <c r="AB404" s="4" t="str">
        <f>IF($H404=0,"",VLOOKUP($G404,Data!$G$3:$BA$2935,21,FALSE))</f>
        <v/>
      </c>
      <c r="AC404" s="4" t="str">
        <f>IF($H404=0,"",VLOOKUP($G404,Data!$G$3:$BA$2935,22,FALSE))</f>
        <v/>
      </c>
      <c r="AD404" s="4" t="str">
        <f>IF($H404=0,"",VLOOKUP($G404,Data!$G$3:$BA$2935,23,FALSE))</f>
        <v/>
      </c>
      <c r="AE404" s="4" t="str">
        <f>IF($H404=0,"",VLOOKUP($G404,Data!$G$3:$BA$2935,24,FALSE))</f>
        <v/>
      </c>
      <c r="AF404" s="4" t="str">
        <f>IF($H404=0,"",VLOOKUP($G404,Data!$G$3:$BA$2935,25,FALSE))</f>
        <v/>
      </c>
      <c r="AG404" s="4" t="str">
        <f>IF($H404=0,"",VLOOKUP($G404,Data!$G$3:$BA$2935,26,FALSE))</f>
        <v/>
      </c>
      <c r="AH404" s="4" t="str">
        <f>IF($H404=0,"",VLOOKUP($G404,Data!$G$3:$BA$2935,27,FALSE))</f>
        <v/>
      </c>
      <c r="AI404" s="4" t="str">
        <f>IF($H404=0,"",VLOOKUP($G404,Data!$G$3:$BA$2935,28,FALSE))</f>
        <v/>
      </c>
      <c r="AJ404" s="4" t="str">
        <f>IF($H404=0,"",VLOOKUP($G404,Data!$G$3:$BA$2935,29,FALSE))</f>
        <v/>
      </c>
      <c r="AK404" s="4" t="str">
        <f>IF($H404=0,"",VLOOKUP($G404,Data!$G$3:$BA$2935,30,FALSE))</f>
        <v/>
      </c>
      <c r="AL404" s="4" t="str">
        <f>IF($H404=0,"",VLOOKUP($G404,Data!$G$3:$BA$2935,31,FALSE))</f>
        <v/>
      </c>
      <c r="AM404" s="4" t="str">
        <f>IF($H404=0,"",VLOOKUP($G404,Data!$G$3:$BA$2935,32,FALSE))</f>
        <v/>
      </c>
      <c r="AN404" s="4" t="str">
        <f>IF($H404=0,"",VLOOKUP($G404,Data!$G$3:$BA$2935,33,FALSE))</f>
        <v/>
      </c>
      <c r="AO404" s="4" t="str">
        <f>IF($H404=0,"",VLOOKUP($G404,Data!$G$3:$BA$2935,34,FALSE))</f>
        <v/>
      </c>
      <c r="AP404" s="4" t="str">
        <f>IF($H404=0,"",VLOOKUP($G404,Data!$G$3:$BA$2935,35,FALSE))</f>
        <v/>
      </c>
      <c r="AQ404" s="4" t="str">
        <f>IF($H404=0,"",VLOOKUP($G404,Data!$G$3:$BA$2935,36,FALSE))</f>
        <v/>
      </c>
      <c r="AR404" s="4" t="str">
        <f>IF($H404=0,"",VLOOKUP($G404,Data!$G$3:$BA$2935,37,FALSE))</f>
        <v/>
      </c>
      <c r="AS404" s="4" t="str">
        <f>IF($H404=0,"",VLOOKUP($G404,Data!$G$3:$BA$2935,38,FALSE))</f>
        <v/>
      </c>
      <c r="AT404" s="4" t="str">
        <f>IF($H404=0,"",VLOOKUP($G404,Data!$G$3:$BA$2935,39,FALSE))</f>
        <v/>
      </c>
    </row>
    <row r="405" spans="1:46" x14ac:dyDescent="0.25">
      <c r="A405" s="4">
        <f>PSSE!A407</f>
        <v>970051</v>
      </c>
      <c r="B405" s="4" t="str">
        <f>PSSE!B407</f>
        <v>TDTNNAM1_H1</v>
      </c>
      <c r="C405" s="4">
        <f>PSSE!D407</f>
        <v>15.8</v>
      </c>
      <c r="D405" s="4">
        <f>PSSE!E407</f>
        <v>300</v>
      </c>
      <c r="E405" s="4" t="str">
        <f>PSSE!F407</f>
        <v>TD</v>
      </c>
      <c r="F405" s="4">
        <f>PSSE!G407</f>
        <v>1</v>
      </c>
      <c r="G405" s="4" t="str">
        <f t="shared" si="6"/>
        <v>GOV15.8300TD1</v>
      </c>
      <c r="H405" s="4">
        <f>COUNTIF(Data!$G$3:$BA$2935,GOV!$G405)</f>
        <v>1</v>
      </c>
      <c r="I405" s="4" t="str">
        <f>IF($H405=0,"",VLOOKUP($G405,Data!$G$3:$BA$2935,2,FALSE))</f>
        <v>'HYGOV'</v>
      </c>
      <c r="J405" s="4">
        <f>PSSE!C407</f>
        <v>1</v>
      </c>
      <c r="K405" s="4">
        <f>IF($H405=0,"",VLOOKUP($G405,Data!$G$3:$BA$2935,4,FALSE))</f>
        <v>0.03</v>
      </c>
      <c r="L405" s="4">
        <f>IF($H405=0,"",VLOOKUP($G405,Data!$G$3:$BA$2935,5,FALSE))</f>
        <v>0.18</v>
      </c>
      <c r="M405" s="4">
        <f>IF($H405=0,"",VLOOKUP($G405,Data!$G$3:$BA$2935,6,FALSE))</f>
        <v>6.64</v>
      </c>
      <c r="N405" s="4">
        <f>IF($H405=0,"",VLOOKUP($G405,Data!$G$3:$BA$2935,7,FALSE))</f>
        <v>0.05</v>
      </c>
      <c r="O405" s="4">
        <f>IF($H405=0,"",VLOOKUP($G405,Data!$G$3:$BA$2935,8,FALSE))</f>
        <v>0.5</v>
      </c>
      <c r="P405" s="4">
        <f>IF($H405=0,"",VLOOKUP($G405,Data!$G$3:$BA$2935,9,FALSE))</f>
        <v>0.15</v>
      </c>
      <c r="Q405" s="4">
        <f>IF($H405=0,"",VLOOKUP($G405,Data!$G$3:$BA$2935,10,FALSE))</f>
        <v>1</v>
      </c>
      <c r="R405" s="4">
        <f>IF($H405=0,"",VLOOKUP($G405,Data!$G$3:$BA$2935,11,FALSE))</f>
        <v>0</v>
      </c>
      <c r="S405" s="4">
        <f>IF($H405=0,"",VLOOKUP($G405,Data!$G$3:$BA$2935,12,FALSE))</f>
        <v>1.66</v>
      </c>
      <c r="T405" s="4">
        <f>IF($H405=0,"",VLOOKUP($G405,Data!$G$3:$BA$2935,13,FALSE))</f>
        <v>1.41</v>
      </c>
      <c r="U405" s="4">
        <f>IF($H405=0,"",VLOOKUP($G405,Data!$G$3:$BA$2935,14,FALSE))</f>
        <v>0.499</v>
      </c>
      <c r="V405" s="4">
        <f>IF($H405=0,"",VLOOKUP($G405,Data!$G$3:$BA$2935,15,FALSE))</f>
        <v>0.06</v>
      </c>
      <c r="W405" s="4" t="str">
        <f>IF($H405=0,"",VLOOKUP($G405,Data!$G$3:$BA$2935,16,FALSE))</f>
        <v>/</v>
      </c>
      <c r="X405" s="4" t="str">
        <f>IF($H405=0,"",VLOOKUP($G405,Data!$G$3:$BA$2935,17,FALSE))</f>
        <v>/</v>
      </c>
      <c r="Y405" s="4" t="str">
        <f>IF($H405=0,"",VLOOKUP($G405,Data!$G$3:$BA$2935,18,FALSE))</f>
        <v/>
      </c>
      <c r="Z405" s="4" t="str">
        <f>IF($H405=0,"",VLOOKUP($G405,Data!$G$3:$BA$2935,19,FALSE))</f>
        <v/>
      </c>
      <c r="AA405" s="4" t="str">
        <f>IF($H405=0,"",VLOOKUP($G405,Data!$G$3:$BA$2935,20,FALSE))</f>
        <v/>
      </c>
      <c r="AB405" s="4" t="str">
        <f>IF($H405=0,"",VLOOKUP($G405,Data!$G$3:$BA$2935,21,FALSE))</f>
        <v/>
      </c>
      <c r="AC405" s="4" t="str">
        <f>IF($H405=0,"",VLOOKUP($G405,Data!$G$3:$BA$2935,22,FALSE))</f>
        <v/>
      </c>
      <c r="AD405" s="4" t="str">
        <f>IF($H405=0,"",VLOOKUP($G405,Data!$G$3:$BA$2935,23,FALSE))</f>
        <v/>
      </c>
      <c r="AE405" s="4" t="str">
        <f>IF($H405=0,"",VLOOKUP($G405,Data!$G$3:$BA$2935,24,FALSE))</f>
        <v/>
      </c>
      <c r="AF405" s="4" t="str">
        <f>IF($H405=0,"",VLOOKUP($G405,Data!$G$3:$BA$2935,25,FALSE))</f>
        <v/>
      </c>
      <c r="AG405" s="4" t="str">
        <f>IF($H405=0,"",VLOOKUP($G405,Data!$G$3:$BA$2935,26,FALSE))</f>
        <v/>
      </c>
      <c r="AH405" s="4" t="str">
        <f>IF($H405=0,"",VLOOKUP($G405,Data!$G$3:$BA$2935,27,FALSE))</f>
        <v/>
      </c>
      <c r="AI405" s="4" t="str">
        <f>IF($H405=0,"",VLOOKUP($G405,Data!$G$3:$BA$2935,28,FALSE))</f>
        <v/>
      </c>
      <c r="AJ405" s="4" t="str">
        <f>IF($H405=0,"",VLOOKUP($G405,Data!$G$3:$BA$2935,29,FALSE))</f>
        <v/>
      </c>
      <c r="AK405" s="4" t="str">
        <f>IF($H405=0,"",VLOOKUP($G405,Data!$G$3:$BA$2935,30,FALSE))</f>
        <v/>
      </c>
      <c r="AL405" s="4" t="str">
        <f>IF($H405=0,"",VLOOKUP($G405,Data!$G$3:$BA$2935,31,FALSE))</f>
        <v/>
      </c>
      <c r="AM405" s="4" t="str">
        <f>IF($H405=0,"",VLOOKUP($G405,Data!$G$3:$BA$2935,32,FALSE))</f>
        <v/>
      </c>
      <c r="AN405" s="4" t="str">
        <f>IF($H405=0,"",VLOOKUP($G405,Data!$G$3:$BA$2935,33,FALSE))</f>
        <v/>
      </c>
      <c r="AO405" s="4" t="str">
        <f>IF($H405=0,"",VLOOKUP($G405,Data!$G$3:$BA$2935,34,FALSE))</f>
        <v/>
      </c>
      <c r="AP405" s="4" t="str">
        <f>IF($H405=0,"",VLOOKUP($G405,Data!$G$3:$BA$2935,35,FALSE))</f>
        <v/>
      </c>
      <c r="AQ405" s="4" t="str">
        <f>IF($H405=0,"",VLOOKUP($G405,Data!$G$3:$BA$2935,36,FALSE))</f>
        <v/>
      </c>
      <c r="AR405" s="4" t="str">
        <f>IF($H405=0,"",VLOOKUP($G405,Data!$G$3:$BA$2935,37,FALSE))</f>
        <v/>
      </c>
      <c r="AS405" s="4" t="str">
        <f>IF($H405=0,"",VLOOKUP($G405,Data!$G$3:$BA$2935,38,FALSE))</f>
        <v/>
      </c>
      <c r="AT405" s="4" t="str">
        <f>IF($H405=0,"",VLOOKUP($G405,Data!$G$3:$BA$2935,39,FALSE))</f>
        <v/>
      </c>
    </row>
    <row r="406" spans="1:46" x14ac:dyDescent="0.25">
      <c r="A406" s="4">
        <f>PSSE!A408</f>
        <v>970052</v>
      </c>
      <c r="B406" s="4" t="str">
        <f>PSSE!B408</f>
        <v>TDTNNAM1_H2</v>
      </c>
      <c r="C406" s="4">
        <f>PSSE!D408</f>
        <v>15.8</v>
      </c>
      <c r="D406" s="4">
        <f>PSSE!E408</f>
        <v>300</v>
      </c>
      <c r="E406" s="4" t="str">
        <f>PSSE!F408</f>
        <v>TD</v>
      </c>
      <c r="F406" s="4">
        <f>PSSE!G408</f>
        <v>1</v>
      </c>
      <c r="G406" s="4" t="str">
        <f t="shared" si="6"/>
        <v>GOV15.8300TD1</v>
      </c>
      <c r="H406" s="4">
        <f>COUNTIF(Data!$G$3:$BA$2935,GOV!$G406)</f>
        <v>1</v>
      </c>
      <c r="I406" s="4" t="str">
        <f>IF($H406=0,"",VLOOKUP($G406,Data!$G$3:$BA$2935,2,FALSE))</f>
        <v>'HYGOV'</v>
      </c>
      <c r="J406" s="4">
        <f>PSSE!C408</f>
        <v>1</v>
      </c>
      <c r="K406" s="4">
        <f>IF($H406=0,"",VLOOKUP($G406,Data!$G$3:$BA$2935,4,FALSE))</f>
        <v>0.03</v>
      </c>
      <c r="L406" s="4">
        <f>IF($H406=0,"",VLOOKUP($G406,Data!$G$3:$BA$2935,5,FALSE))</f>
        <v>0.18</v>
      </c>
      <c r="M406" s="4">
        <f>IF($H406=0,"",VLOOKUP($G406,Data!$G$3:$BA$2935,6,FALSE))</f>
        <v>6.64</v>
      </c>
      <c r="N406" s="4">
        <f>IF($H406=0,"",VLOOKUP($G406,Data!$G$3:$BA$2935,7,FALSE))</f>
        <v>0.05</v>
      </c>
      <c r="O406" s="4">
        <f>IF($H406=0,"",VLOOKUP($G406,Data!$G$3:$BA$2935,8,FALSE))</f>
        <v>0.5</v>
      </c>
      <c r="P406" s="4">
        <f>IF($H406=0,"",VLOOKUP($G406,Data!$G$3:$BA$2935,9,FALSE))</f>
        <v>0.15</v>
      </c>
      <c r="Q406" s="4">
        <f>IF($H406=0,"",VLOOKUP($G406,Data!$G$3:$BA$2935,10,FALSE))</f>
        <v>1</v>
      </c>
      <c r="R406" s="4">
        <f>IF($H406=0,"",VLOOKUP($G406,Data!$G$3:$BA$2935,11,FALSE))</f>
        <v>0</v>
      </c>
      <c r="S406" s="4">
        <f>IF($H406=0,"",VLOOKUP($G406,Data!$G$3:$BA$2935,12,FALSE))</f>
        <v>1.66</v>
      </c>
      <c r="T406" s="4">
        <f>IF($H406=0,"",VLOOKUP($G406,Data!$G$3:$BA$2935,13,FALSE))</f>
        <v>1.41</v>
      </c>
      <c r="U406" s="4">
        <f>IF($H406=0,"",VLOOKUP($G406,Data!$G$3:$BA$2935,14,FALSE))</f>
        <v>0.499</v>
      </c>
      <c r="V406" s="4">
        <f>IF($H406=0,"",VLOOKUP($G406,Data!$G$3:$BA$2935,15,FALSE))</f>
        <v>0.06</v>
      </c>
      <c r="W406" s="4" t="str">
        <f>IF($H406=0,"",VLOOKUP($G406,Data!$G$3:$BA$2935,16,FALSE))</f>
        <v>/</v>
      </c>
      <c r="X406" s="4" t="str">
        <f>IF($H406=0,"",VLOOKUP($G406,Data!$G$3:$BA$2935,17,FALSE))</f>
        <v>/</v>
      </c>
      <c r="Y406" s="4" t="str">
        <f>IF($H406=0,"",VLOOKUP($G406,Data!$G$3:$BA$2935,18,FALSE))</f>
        <v/>
      </c>
      <c r="Z406" s="4" t="str">
        <f>IF($H406=0,"",VLOOKUP($G406,Data!$G$3:$BA$2935,19,FALSE))</f>
        <v/>
      </c>
      <c r="AA406" s="4" t="str">
        <f>IF($H406=0,"",VLOOKUP($G406,Data!$G$3:$BA$2935,20,FALSE))</f>
        <v/>
      </c>
      <c r="AB406" s="4" t="str">
        <f>IF($H406=0,"",VLOOKUP($G406,Data!$G$3:$BA$2935,21,FALSE))</f>
        <v/>
      </c>
      <c r="AC406" s="4" t="str">
        <f>IF($H406=0,"",VLOOKUP($G406,Data!$G$3:$BA$2935,22,FALSE))</f>
        <v/>
      </c>
      <c r="AD406" s="4" t="str">
        <f>IF($H406=0,"",VLOOKUP($G406,Data!$G$3:$BA$2935,23,FALSE))</f>
        <v/>
      </c>
      <c r="AE406" s="4" t="str">
        <f>IF($H406=0,"",VLOOKUP($G406,Data!$G$3:$BA$2935,24,FALSE))</f>
        <v/>
      </c>
      <c r="AF406" s="4" t="str">
        <f>IF($H406=0,"",VLOOKUP($G406,Data!$G$3:$BA$2935,25,FALSE))</f>
        <v/>
      </c>
      <c r="AG406" s="4" t="str">
        <f>IF($H406=0,"",VLOOKUP($G406,Data!$G$3:$BA$2935,26,FALSE))</f>
        <v/>
      </c>
      <c r="AH406" s="4" t="str">
        <f>IF($H406=0,"",VLOOKUP($G406,Data!$G$3:$BA$2935,27,FALSE))</f>
        <v/>
      </c>
      <c r="AI406" s="4" t="str">
        <f>IF($H406=0,"",VLOOKUP($G406,Data!$G$3:$BA$2935,28,FALSE))</f>
        <v/>
      </c>
      <c r="AJ406" s="4" t="str">
        <f>IF($H406=0,"",VLOOKUP($G406,Data!$G$3:$BA$2935,29,FALSE))</f>
        <v/>
      </c>
      <c r="AK406" s="4" t="str">
        <f>IF($H406=0,"",VLOOKUP($G406,Data!$G$3:$BA$2935,30,FALSE))</f>
        <v/>
      </c>
      <c r="AL406" s="4" t="str">
        <f>IF($H406=0,"",VLOOKUP($G406,Data!$G$3:$BA$2935,31,FALSE))</f>
        <v/>
      </c>
      <c r="AM406" s="4" t="str">
        <f>IF($H406=0,"",VLOOKUP($G406,Data!$G$3:$BA$2935,32,FALSE))</f>
        <v/>
      </c>
      <c r="AN406" s="4" t="str">
        <f>IF($H406=0,"",VLOOKUP($G406,Data!$G$3:$BA$2935,33,FALSE))</f>
        <v/>
      </c>
      <c r="AO406" s="4" t="str">
        <f>IF($H406=0,"",VLOOKUP($G406,Data!$G$3:$BA$2935,34,FALSE))</f>
        <v/>
      </c>
      <c r="AP406" s="4" t="str">
        <f>IF($H406=0,"",VLOOKUP($G406,Data!$G$3:$BA$2935,35,FALSE))</f>
        <v/>
      </c>
      <c r="AQ406" s="4" t="str">
        <f>IF($H406=0,"",VLOOKUP($G406,Data!$G$3:$BA$2935,36,FALSE))</f>
        <v/>
      </c>
      <c r="AR406" s="4" t="str">
        <f>IF($H406=0,"",VLOOKUP($G406,Data!$G$3:$BA$2935,37,FALSE))</f>
        <v/>
      </c>
      <c r="AS406" s="4" t="str">
        <f>IF($H406=0,"",VLOOKUP($G406,Data!$G$3:$BA$2935,38,FALSE))</f>
        <v/>
      </c>
      <c r="AT406" s="4" t="str">
        <f>IF($H406=0,"",VLOOKUP($G406,Data!$G$3:$BA$2935,39,FALSE))</f>
        <v/>
      </c>
    </row>
    <row r="407" spans="1:46" x14ac:dyDescent="0.25">
      <c r="A407" s="4">
        <f>PSSE!A409</f>
        <v>970053</v>
      </c>
      <c r="B407" s="4" t="str">
        <f>PSSE!B409</f>
        <v>TDTNNAM1_H3</v>
      </c>
      <c r="C407" s="4">
        <f>PSSE!D409</f>
        <v>15.8</v>
      </c>
      <c r="D407" s="4">
        <f>PSSE!E409</f>
        <v>300</v>
      </c>
      <c r="E407" s="4" t="str">
        <f>PSSE!F409</f>
        <v>TD</v>
      </c>
      <c r="F407" s="4">
        <f>PSSE!G409</f>
        <v>1</v>
      </c>
      <c r="G407" s="4" t="str">
        <f t="shared" si="6"/>
        <v>GOV15.8300TD1</v>
      </c>
      <c r="H407" s="4">
        <f>COUNTIF(Data!$G$3:$BA$2935,GOV!$G407)</f>
        <v>1</v>
      </c>
      <c r="I407" s="4" t="str">
        <f>IF($H407=0,"",VLOOKUP($G407,Data!$G$3:$BA$2935,2,FALSE))</f>
        <v>'HYGOV'</v>
      </c>
      <c r="J407" s="4">
        <f>PSSE!C409</f>
        <v>1</v>
      </c>
      <c r="K407" s="4">
        <f>IF($H407=0,"",VLOOKUP($G407,Data!$G$3:$BA$2935,4,FALSE))</f>
        <v>0.03</v>
      </c>
      <c r="L407" s="4">
        <f>IF($H407=0,"",VLOOKUP($G407,Data!$G$3:$BA$2935,5,FALSE))</f>
        <v>0.18</v>
      </c>
      <c r="M407" s="4">
        <f>IF($H407=0,"",VLOOKUP($G407,Data!$G$3:$BA$2935,6,FALSE))</f>
        <v>6.64</v>
      </c>
      <c r="N407" s="4">
        <f>IF($H407=0,"",VLOOKUP($G407,Data!$G$3:$BA$2935,7,FALSE))</f>
        <v>0.05</v>
      </c>
      <c r="O407" s="4">
        <f>IF($H407=0,"",VLOOKUP($G407,Data!$G$3:$BA$2935,8,FALSE))</f>
        <v>0.5</v>
      </c>
      <c r="P407" s="4">
        <f>IF($H407=0,"",VLOOKUP($G407,Data!$G$3:$BA$2935,9,FALSE))</f>
        <v>0.15</v>
      </c>
      <c r="Q407" s="4">
        <f>IF($H407=0,"",VLOOKUP($G407,Data!$G$3:$BA$2935,10,FALSE))</f>
        <v>1</v>
      </c>
      <c r="R407" s="4">
        <f>IF($H407=0,"",VLOOKUP($G407,Data!$G$3:$BA$2935,11,FALSE))</f>
        <v>0</v>
      </c>
      <c r="S407" s="4">
        <f>IF($H407=0,"",VLOOKUP($G407,Data!$G$3:$BA$2935,12,FALSE))</f>
        <v>1.66</v>
      </c>
      <c r="T407" s="4">
        <f>IF($H407=0,"",VLOOKUP($G407,Data!$G$3:$BA$2935,13,FALSE))</f>
        <v>1.41</v>
      </c>
      <c r="U407" s="4">
        <f>IF($H407=0,"",VLOOKUP($G407,Data!$G$3:$BA$2935,14,FALSE))</f>
        <v>0.499</v>
      </c>
      <c r="V407" s="4">
        <f>IF($H407=0,"",VLOOKUP($G407,Data!$G$3:$BA$2935,15,FALSE))</f>
        <v>0.06</v>
      </c>
      <c r="W407" s="4" t="str">
        <f>IF($H407=0,"",VLOOKUP($G407,Data!$G$3:$BA$2935,16,FALSE))</f>
        <v>/</v>
      </c>
      <c r="X407" s="4" t="str">
        <f>IF($H407=0,"",VLOOKUP($G407,Data!$G$3:$BA$2935,17,FALSE))</f>
        <v>/</v>
      </c>
      <c r="Y407" s="4" t="str">
        <f>IF($H407=0,"",VLOOKUP($G407,Data!$G$3:$BA$2935,18,FALSE))</f>
        <v/>
      </c>
      <c r="Z407" s="4" t="str">
        <f>IF($H407=0,"",VLOOKUP($G407,Data!$G$3:$BA$2935,19,FALSE))</f>
        <v/>
      </c>
      <c r="AA407" s="4" t="str">
        <f>IF($H407=0,"",VLOOKUP($G407,Data!$G$3:$BA$2935,20,FALSE))</f>
        <v/>
      </c>
      <c r="AB407" s="4" t="str">
        <f>IF($H407=0,"",VLOOKUP($G407,Data!$G$3:$BA$2935,21,FALSE))</f>
        <v/>
      </c>
      <c r="AC407" s="4" t="str">
        <f>IF($H407=0,"",VLOOKUP($G407,Data!$G$3:$BA$2935,22,FALSE))</f>
        <v/>
      </c>
      <c r="AD407" s="4" t="str">
        <f>IF($H407=0,"",VLOOKUP($G407,Data!$G$3:$BA$2935,23,FALSE))</f>
        <v/>
      </c>
      <c r="AE407" s="4" t="str">
        <f>IF($H407=0,"",VLOOKUP($G407,Data!$G$3:$BA$2935,24,FALSE))</f>
        <v/>
      </c>
      <c r="AF407" s="4" t="str">
        <f>IF($H407=0,"",VLOOKUP($G407,Data!$G$3:$BA$2935,25,FALSE))</f>
        <v/>
      </c>
      <c r="AG407" s="4" t="str">
        <f>IF($H407=0,"",VLOOKUP($G407,Data!$G$3:$BA$2935,26,FALSE))</f>
        <v/>
      </c>
      <c r="AH407" s="4" t="str">
        <f>IF($H407=0,"",VLOOKUP($G407,Data!$G$3:$BA$2935,27,FALSE))</f>
        <v/>
      </c>
      <c r="AI407" s="4" t="str">
        <f>IF($H407=0,"",VLOOKUP($G407,Data!$G$3:$BA$2935,28,FALSE))</f>
        <v/>
      </c>
      <c r="AJ407" s="4" t="str">
        <f>IF($H407=0,"",VLOOKUP($G407,Data!$G$3:$BA$2935,29,FALSE))</f>
        <v/>
      </c>
      <c r="AK407" s="4" t="str">
        <f>IF($H407=0,"",VLOOKUP($G407,Data!$G$3:$BA$2935,30,FALSE))</f>
        <v/>
      </c>
      <c r="AL407" s="4" t="str">
        <f>IF($H407=0,"",VLOOKUP($G407,Data!$G$3:$BA$2935,31,FALSE))</f>
        <v/>
      </c>
      <c r="AM407" s="4" t="str">
        <f>IF($H407=0,"",VLOOKUP($G407,Data!$G$3:$BA$2935,32,FALSE))</f>
        <v/>
      </c>
      <c r="AN407" s="4" t="str">
        <f>IF($H407=0,"",VLOOKUP($G407,Data!$G$3:$BA$2935,33,FALSE))</f>
        <v/>
      </c>
      <c r="AO407" s="4" t="str">
        <f>IF($H407=0,"",VLOOKUP($G407,Data!$G$3:$BA$2935,34,FALSE))</f>
        <v/>
      </c>
      <c r="AP407" s="4" t="str">
        <f>IF($H407=0,"",VLOOKUP($G407,Data!$G$3:$BA$2935,35,FALSE))</f>
        <v/>
      </c>
      <c r="AQ407" s="4" t="str">
        <f>IF($H407=0,"",VLOOKUP($G407,Data!$G$3:$BA$2935,36,FALSE))</f>
        <v/>
      </c>
      <c r="AR407" s="4" t="str">
        <f>IF($H407=0,"",VLOOKUP($G407,Data!$G$3:$BA$2935,37,FALSE))</f>
        <v/>
      </c>
      <c r="AS407" s="4" t="str">
        <f>IF($H407=0,"",VLOOKUP($G407,Data!$G$3:$BA$2935,38,FALSE))</f>
        <v/>
      </c>
      <c r="AT407" s="4" t="str">
        <f>IF($H407=0,"",VLOOKUP($G407,Data!$G$3:$BA$2935,39,FALSE))</f>
        <v/>
      </c>
    </row>
    <row r="408" spans="1:46" x14ac:dyDescent="0.25">
      <c r="A408" s="4">
        <f>PSSE!A410</f>
        <v>970054</v>
      </c>
      <c r="B408" s="4" t="str">
        <f>PSSE!B410</f>
        <v>TDTNNAM1_H4</v>
      </c>
      <c r="C408" s="4">
        <f>PSSE!D410</f>
        <v>15.8</v>
      </c>
      <c r="D408" s="4">
        <f>PSSE!E410</f>
        <v>300</v>
      </c>
      <c r="E408" s="4" t="str">
        <f>PSSE!F410</f>
        <v>TD</v>
      </c>
      <c r="F408" s="4">
        <f>PSSE!G410</f>
        <v>1</v>
      </c>
      <c r="G408" s="4" t="str">
        <f t="shared" si="6"/>
        <v>GOV15.8300TD1</v>
      </c>
      <c r="H408" s="4">
        <f>COUNTIF(Data!$G$3:$BA$2935,GOV!$G408)</f>
        <v>1</v>
      </c>
      <c r="I408" s="4" t="str">
        <f>IF($H408=0,"",VLOOKUP($G408,Data!$G$3:$BA$2935,2,FALSE))</f>
        <v>'HYGOV'</v>
      </c>
      <c r="J408" s="4">
        <f>PSSE!C410</f>
        <v>1</v>
      </c>
      <c r="K408" s="4">
        <f>IF($H408=0,"",VLOOKUP($G408,Data!$G$3:$BA$2935,4,FALSE))</f>
        <v>0.03</v>
      </c>
      <c r="L408" s="4">
        <f>IF($H408=0,"",VLOOKUP($G408,Data!$G$3:$BA$2935,5,FALSE))</f>
        <v>0.18</v>
      </c>
      <c r="M408" s="4">
        <f>IF($H408=0,"",VLOOKUP($G408,Data!$G$3:$BA$2935,6,FALSE))</f>
        <v>6.64</v>
      </c>
      <c r="N408" s="4">
        <f>IF($H408=0,"",VLOOKUP($G408,Data!$G$3:$BA$2935,7,FALSE))</f>
        <v>0.05</v>
      </c>
      <c r="O408" s="4">
        <f>IF($H408=0,"",VLOOKUP($G408,Data!$G$3:$BA$2935,8,FALSE))</f>
        <v>0.5</v>
      </c>
      <c r="P408" s="4">
        <f>IF($H408=0,"",VLOOKUP($G408,Data!$G$3:$BA$2935,9,FALSE))</f>
        <v>0.15</v>
      </c>
      <c r="Q408" s="4">
        <f>IF($H408=0,"",VLOOKUP($G408,Data!$G$3:$BA$2935,10,FALSE))</f>
        <v>1</v>
      </c>
      <c r="R408" s="4">
        <f>IF($H408=0,"",VLOOKUP($G408,Data!$G$3:$BA$2935,11,FALSE))</f>
        <v>0</v>
      </c>
      <c r="S408" s="4">
        <f>IF($H408=0,"",VLOOKUP($G408,Data!$G$3:$BA$2935,12,FALSE))</f>
        <v>1.66</v>
      </c>
      <c r="T408" s="4">
        <f>IF($H408=0,"",VLOOKUP($G408,Data!$G$3:$BA$2935,13,FALSE))</f>
        <v>1.41</v>
      </c>
      <c r="U408" s="4">
        <f>IF($H408=0,"",VLOOKUP($G408,Data!$G$3:$BA$2935,14,FALSE))</f>
        <v>0.499</v>
      </c>
      <c r="V408" s="4">
        <f>IF($H408=0,"",VLOOKUP($G408,Data!$G$3:$BA$2935,15,FALSE))</f>
        <v>0.06</v>
      </c>
      <c r="W408" s="4" t="str">
        <f>IF($H408=0,"",VLOOKUP($G408,Data!$G$3:$BA$2935,16,FALSE))</f>
        <v>/</v>
      </c>
      <c r="X408" s="4" t="str">
        <f>IF($H408=0,"",VLOOKUP($G408,Data!$G$3:$BA$2935,17,FALSE))</f>
        <v>/</v>
      </c>
      <c r="Y408" s="4" t="str">
        <f>IF($H408=0,"",VLOOKUP($G408,Data!$G$3:$BA$2935,18,FALSE))</f>
        <v/>
      </c>
      <c r="Z408" s="4" t="str">
        <f>IF($H408=0,"",VLOOKUP($G408,Data!$G$3:$BA$2935,19,FALSE))</f>
        <v/>
      </c>
      <c r="AA408" s="4" t="str">
        <f>IF($H408=0,"",VLOOKUP($G408,Data!$G$3:$BA$2935,20,FALSE))</f>
        <v/>
      </c>
      <c r="AB408" s="4" t="str">
        <f>IF($H408=0,"",VLOOKUP($G408,Data!$G$3:$BA$2935,21,FALSE))</f>
        <v/>
      </c>
      <c r="AC408" s="4" t="str">
        <f>IF($H408=0,"",VLOOKUP($G408,Data!$G$3:$BA$2935,22,FALSE))</f>
        <v/>
      </c>
      <c r="AD408" s="4" t="str">
        <f>IF($H408=0,"",VLOOKUP($G408,Data!$G$3:$BA$2935,23,FALSE))</f>
        <v/>
      </c>
      <c r="AE408" s="4" t="str">
        <f>IF($H408=0,"",VLOOKUP($G408,Data!$G$3:$BA$2935,24,FALSE))</f>
        <v/>
      </c>
      <c r="AF408" s="4" t="str">
        <f>IF($H408=0,"",VLOOKUP($G408,Data!$G$3:$BA$2935,25,FALSE))</f>
        <v/>
      </c>
      <c r="AG408" s="4" t="str">
        <f>IF($H408=0,"",VLOOKUP($G408,Data!$G$3:$BA$2935,26,FALSE))</f>
        <v/>
      </c>
      <c r="AH408" s="4" t="str">
        <f>IF($H408=0,"",VLOOKUP($G408,Data!$G$3:$BA$2935,27,FALSE))</f>
        <v/>
      </c>
      <c r="AI408" s="4" t="str">
        <f>IF($H408=0,"",VLOOKUP($G408,Data!$G$3:$BA$2935,28,FALSE))</f>
        <v/>
      </c>
      <c r="AJ408" s="4" t="str">
        <f>IF($H408=0,"",VLOOKUP($G408,Data!$G$3:$BA$2935,29,FALSE))</f>
        <v/>
      </c>
      <c r="AK408" s="4" t="str">
        <f>IF($H408=0,"",VLOOKUP($G408,Data!$G$3:$BA$2935,30,FALSE))</f>
        <v/>
      </c>
      <c r="AL408" s="4" t="str">
        <f>IF($H408=0,"",VLOOKUP($G408,Data!$G$3:$BA$2935,31,FALSE))</f>
        <v/>
      </c>
      <c r="AM408" s="4" t="str">
        <f>IF($H408=0,"",VLOOKUP($G408,Data!$G$3:$BA$2935,32,FALSE))</f>
        <v/>
      </c>
      <c r="AN408" s="4" t="str">
        <f>IF($H408=0,"",VLOOKUP($G408,Data!$G$3:$BA$2935,33,FALSE))</f>
        <v/>
      </c>
      <c r="AO408" s="4" t="str">
        <f>IF($H408=0,"",VLOOKUP($G408,Data!$G$3:$BA$2935,34,FALSE))</f>
        <v/>
      </c>
      <c r="AP408" s="4" t="str">
        <f>IF($H408=0,"",VLOOKUP($G408,Data!$G$3:$BA$2935,35,FALSE))</f>
        <v/>
      </c>
      <c r="AQ408" s="4" t="str">
        <f>IF($H408=0,"",VLOOKUP($G408,Data!$G$3:$BA$2935,36,FALSE))</f>
        <v/>
      </c>
      <c r="AR408" s="4" t="str">
        <f>IF($H408=0,"",VLOOKUP($G408,Data!$G$3:$BA$2935,37,FALSE))</f>
        <v/>
      </c>
      <c r="AS408" s="4" t="str">
        <f>IF($H408=0,"",VLOOKUP($G408,Data!$G$3:$BA$2935,38,FALSE))</f>
        <v/>
      </c>
      <c r="AT408" s="4" t="str">
        <f>IF($H408=0,"",VLOOKUP($G408,Data!$G$3:$BA$2935,39,FALSE))</f>
        <v/>
      </c>
    </row>
    <row r="409" spans="1:46" x14ac:dyDescent="0.25">
      <c r="A409" s="4">
        <f>PSSE!A411</f>
        <v>970071</v>
      </c>
      <c r="B409" s="4" t="str">
        <f>PSSE!B411</f>
        <v>TDTNNAM3_H1</v>
      </c>
      <c r="C409" s="4">
        <f>PSSE!D411</f>
        <v>15.8</v>
      </c>
      <c r="D409" s="4">
        <f>PSSE!E411</f>
        <v>300</v>
      </c>
      <c r="E409" s="4" t="str">
        <f>PSSE!F411</f>
        <v>TD</v>
      </c>
      <c r="F409" s="4">
        <f>PSSE!G411</f>
        <v>1</v>
      </c>
      <c r="G409" s="4" t="str">
        <f t="shared" si="6"/>
        <v>GOV15.8300TD1</v>
      </c>
      <c r="H409" s="4">
        <f>COUNTIF(Data!$G$3:$BA$2935,GOV!$G409)</f>
        <v>1</v>
      </c>
      <c r="I409" s="4" t="str">
        <f>IF($H409=0,"",VLOOKUP($G409,Data!$G$3:$BA$2935,2,FALSE))</f>
        <v>'HYGOV'</v>
      </c>
      <c r="J409" s="4">
        <f>PSSE!C411</f>
        <v>1</v>
      </c>
      <c r="K409" s="4">
        <f>IF($H409=0,"",VLOOKUP($G409,Data!$G$3:$BA$2935,4,FALSE))</f>
        <v>0.03</v>
      </c>
      <c r="L409" s="4">
        <f>IF($H409=0,"",VLOOKUP($G409,Data!$G$3:$BA$2935,5,FALSE))</f>
        <v>0.18</v>
      </c>
      <c r="M409" s="4">
        <f>IF($H409=0,"",VLOOKUP($G409,Data!$G$3:$BA$2935,6,FALSE))</f>
        <v>6.64</v>
      </c>
      <c r="N409" s="4">
        <f>IF($H409=0,"",VLOOKUP($G409,Data!$G$3:$BA$2935,7,FALSE))</f>
        <v>0.05</v>
      </c>
      <c r="O409" s="4">
        <f>IF($H409=0,"",VLOOKUP($G409,Data!$G$3:$BA$2935,8,FALSE))</f>
        <v>0.5</v>
      </c>
      <c r="P409" s="4">
        <f>IF($H409=0,"",VLOOKUP($G409,Data!$G$3:$BA$2935,9,FALSE))</f>
        <v>0.15</v>
      </c>
      <c r="Q409" s="4">
        <f>IF($H409=0,"",VLOOKUP($G409,Data!$G$3:$BA$2935,10,FALSE))</f>
        <v>1</v>
      </c>
      <c r="R409" s="4">
        <f>IF($H409=0,"",VLOOKUP($G409,Data!$G$3:$BA$2935,11,FALSE))</f>
        <v>0</v>
      </c>
      <c r="S409" s="4">
        <f>IF($H409=0,"",VLOOKUP($G409,Data!$G$3:$BA$2935,12,FALSE))</f>
        <v>1.66</v>
      </c>
      <c r="T409" s="4">
        <f>IF($H409=0,"",VLOOKUP($G409,Data!$G$3:$BA$2935,13,FALSE))</f>
        <v>1.41</v>
      </c>
      <c r="U409" s="4">
        <f>IF($H409=0,"",VLOOKUP($G409,Data!$G$3:$BA$2935,14,FALSE))</f>
        <v>0.499</v>
      </c>
      <c r="V409" s="4">
        <f>IF($H409=0,"",VLOOKUP($G409,Data!$G$3:$BA$2935,15,FALSE))</f>
        <v>0.06</v>
      </c>
      <c r="W409" s="4" t="str">
        <f>IF($H409=0,"",VLOOKUP($G409,Data!$G$3:$BA$2935,16,FALSE))</f>
        <v>/</v>
      </c>
      <c r="X409" s="4" t="str">
        <f>IF($H409=0,"",VLOOKUP($G409,Data!$G$3:$BA$2935,17,FALSE))</f>
        <v>/</v>
      </c>
      <c r="Y409" s="4" t="str">
        <f>IF($H409=0,"",VLOOKUP($G409,Data!$G$3:$BA$2935,18,FALSE))</f>
        <v/>
      </c>
      <c r="Z409" s="4" t="str">
        <f>IF($H409=0,"",VLOOKUP($G409,Data!$G$3:$BA$2935,19,FALSE))</f>
        <v/>
      </c>
      <c r="AA409" s="4" t="str">
        <f>IF($H409=0,"",VLOOKUP($G409,Data!$G$3:$BA$2935,20,FALSE))</f>
        <v/>
      </c>
      <c r="AB409" s="4" t="str">
        <f>IF($H409=0,"",VLOOKUP($G409,Data!$G$3:$BA$2935,21,FALSE))</f>
        <v/>
      </c>
      <c r="AC409" s="4" t="str">
        <f>IF($H409=0,"",VLOOKUP($G409,Data!$G$3:$BA$2935,22,FALSE))</f>
        <v/>
      </c>
      <c r="AD409" s="4" t="str">
        <f>IF($H409=0,"",VLOOKUP($G409,Data!$G$3:$BA$2935,23,FALSE))</f>
        <v/>
      </c>
      <c r="AE409" s="4" t="str">
        <f>IF($H409=0,"",VLOOKUP($G409,Data!$G$3:$BA$2935,24,FALSE))</f>
        <v/>
      </c>
      <c r="AF409" s="4" t="str">
        <f>IF($H409=0,"",VLOOKUP($G409,Data!$G$3:$BA$2935,25,FALSE))</f>
        <v/>
      </c>
      <c r="AG409" s="4" t="str">
        <f>IF($H409=0,"",VLOOKUP($G409,Data!$G$3:$BA$2935,26,FALSE))</f>
        <v/>
      </c>
      <c r="AH409" s="4" t="str">
        <f>IF($H409=0,"",VLOOKUP($G409,Data!$G$3:$BA$2935,27,FALSE))</f>
        <v/>
      </c>
      <c r="AI409" s="4" t="str">
        <f>IF($H409=0,"",VLOOKUP($G409,Data!$G$3:$BA$2935,28,FALSE))</f>
        <v/>
      </c>
      <c r="AJ409" s="4" t="str">
        <f>IF($H409=0,"",VLOOKUP($G409,Data!$G$3:$BA$2935,29,FALSE))</f>
        <v/>
      </c>
      <c r="AK409" s="4" t="str">
        <f>IF($H409=0,"",VLOOKUP($G409,Data!$G$3:$BA$2935,30,FALSE))</f>
        <v/>
      </c>
      <c r="AL409" s="4" t="str">
        <f>IF($H409=0,"",VLOOKUP($G409,Data!$G$3:$BA$2935,31,FALSE))</f>
        <v/>
      </c>
      <c r="AM409" s="4" t="str">
        <f>IF($H409=0,"",VLOOKUP($G409,Data!$G$3:$BA$2935,32,FALSE))</f>
        <v/>
      </c>
      <c r="AN409" s="4" t="str">
        <f>IF($H409=0,"",VLOOKUP($G409,Data!$G$3:$BA$2935,33,FALSE))</f>
        <v/>
      </c>
      <c r="AO409" s="4" t="str">
        <f>IF($H409=0,"",VLOOKUP($G409,Data!$G$3:$BA$2935,34,FALSE))</f>
        <v/>
      </c>
      <c r="AP409" s="4" t="str">
        <f>IF($H409=0,"",VLOOKUP($G409,Data!$G$3:$BA$2935,35,FALSE))</f>
        <v/>
      </c>
      <c r="AQ409" s="4" t="str">
        <f>IF($H409=0,"",VLOOKUP($G409,Data!$G$3:$BA$2935,36,FALSE))</f>
        <v/>
      </c>
      <c r="AR409" s="4" t="str">
        <f>IF($H409=0,"",VLOOKUP($G409,Data!$G$3:$BA$2935,37,FALSE))</f>
        <v/>
      </c>
      <c r="AS409" s="4" t="str">
        <f>IF($H409=0,"",VLOOKUP($G409,Data!$G$3:$BA$2935,38,FALSE))</f>
        <v/>
      </c>
      <c r="AT409" s="4" t="str">
        <f>IF($H409=0,"",VLOOKUP($G409,Data!$G$3:$BA$2935,39,FALSE))</f>
        <v/>
      </c>
    </row>
    <row r="410" spans="1:46" x14ac:dyDescent="0.25">
      <c r="A410" s="4">
        <f>PSSE!A412</f>
        <v>970072</v>
      </c>
      <c r="B410" s="4" t="str">
        <f>PSSE!B412</f>
        <v>TDTNNAM3_H2</v>
      </c>
      <c r="C410" s="4">
        <f>PSSE!D412</f>
        <v>15.8</v>
      </c>
      <c r="D410" s="4">
        <f>PSSE!E412</f>
        <v>300</v>
      </c>
      <c r="E410" s="4" t="str">
        <f>PSSE!F412</f>
        <v>TD</v>
      </c>
      <c r="F410" s="4">
        <f>PSSE!G412</f>
        <v>1</v>
      </c>
      <c r="G410" s="4" t="str">
        <f t="shared" si="6"/>
        <v>GOV15.8300TD1</v>
      </c>
      <c r="H410" s="4">
        <f>COUNTIF(Data!$G$3:$BA$2935,GOV!$G410)</f>
        <v>1</v>
      </c>
      <c r="I410" s="4" t="str">
        <f>IF($H410=0,"",VLOOKUP($G410,Data!$G$3:$BA$2935,2,FALSE))</f>
        <v>'HYGOV'</v>
      </c>
      <c r="J410" s="4">
        <f>PSSE!C412</f>
        <v>1</v>
      </c>
      <c r="K410" s="4">
        <f>IF($H410=0,"",VLOOKUP($G410,Data!$G$3:$BA$2935,4,FALSE))</f>
        <v>0.03</v>
      </c>
      <c r="L410" s="4">
        <f>IF($H410=0,"",VLOOKUP($G410,Data!$G$3:$BA$2935,5,FALSE))</f>
        <v>0.18</v>
      </c>
      <c r="M410" s="4">
        <f>IF($H410=0,"",VLOOKUP($G410,Data!$G$3:$BA$2935,6,FALSE))</f>
        <v>6.64</v>
      </c>
      <c r="N410" s="4">
        <f>IF($H410=0,"",VLOOKUP($G410,Data!$G$3:$BA$2935,7,FALSE))</f>
        <v>0.05</v>
      </c>
      <c r="O410" s="4">
        <f>IF($H410=0,"",VLOOKUP($G410,Data!$G$3:$BA$2935,8,FALSE))</f>
        <v>0.5</v>
      </c>
      <c r="P410" s="4">
        <f>IF($H410=0,"",VLOOKUP($G410,Data!$G$3:$BA$2935,9,FALSE))</f>
        <v>0.15</v>
      </c>
      <c r="Q410" s="4">
        <f>IF($H410=0,"",VLOOKUP($G410,Data!$G$3:$BA$2935,10,FALSE))</f>
        <v>1</v>
      </c>
      <c r="R410" s="4">
        <f>IF($H410=0,"",VLOOKUP($G410,Data!$G$3:$BA$2935,11,FALSE))</f>
        <v>0</v>
      </c>
      <c r="S410" s="4">
        <f>IF($H410=0,"",VLOOKUP($G410,Data!$G$3:$BA$2935,12,FALSE))</f>
        <v>1.66</v>
      </c>
      <c r="T410" s="4">
        <f>IF($H410=0,"",VLOOKUP($G410,Data!$G$3:$BA$2935,13,FALSE))</f>
        <v>1.41</v>
      </c>
      <c r="U410" s="4">
        <f>IF($H410=0,"",VLOOKUP($G410,Data!$G$3:$BA$2935,14,FALSE))</f>
        <v>0.499</v>
      </c>
      <c r="V410" s="4">
        <f>IF($H410=0,"",VLOOKUP($G410,Data!$G$3:$BA$2935,15,FALSE))</f>
        <v>0.06</v>
      </c>
      <c r="W410" s="4" t="str">
        <f>IF($H410=0,"",VLOOKUP($G410,Data!$G$3:$BA$2935,16,FALSE))</f>
        <v>/</v>
      </c>
      <c r="X410" s="4" t="str">
        <f>IF($H410=0,"",VLOOKUP($G410,Data!$G$3:$BA$2935,17,FALSE))</f>
        <v>/</v>
      </c>
      <c r="Y410" s="4" t="str">
        <f>IF($H410=0,"",VLOOKUP($G410,Data!$G$3:$BA$2935,18,FALSE))</f>
        <v/>
      </c>
      <c r="Z410" s="4" t="str">
        <f>IF($H410=0,"",VLOOKUP($G410,Data!$G$3:$BA$2935,19,FALSE))</f>
        <v/>
      </c>
      <c r="AA410" s="4" t="str">
        <f>IF($H410=0,"",VLOOKUP($G410,Data!$G$3:$BA$2935,20,FALSE))</f>
        <v/>
      </c>
      <c r="AB410" s="4" t="str">
        <f>IF($H410=0,"",VLOOKUP($G410,Data!$G$3:$BA$2935,21,FALSE))</f>
        <v/>
      </c>
      <c r="AC410" s="4" t="str">
        <f>IF($H410=0,"",VLOOKUP($G410,Data!$G$3:$BA$2935,22,FALSE))</f>
        <v/>
      </c>
      <c r="AD410" s="4" t="str">
        <f>IF($H410=0,"",VLOOKUP($G410,Data!$G$3:$BA$2935,23,FALSE))</f>
        <v/>
      </c>
      <c r="AE410" s="4" t="str">
        <f>IF($H410=0,"",VLOOKUP($G410,Data!$G$3:$BA$2935,24,FALSE))</f>
        <v/>
      </c>
      <c r="AF410" s="4" t="str">
        <f>IF($H410=0,"",VLOOKUP($G410,Data!$G$3:$BA$2935,25,FALSE))</f>
        <v/>
      </c>
      <c r="AG410" s="4" t="str">
        <f>IF($H410=0,"",VLOOKUP($G410,Data!$G$3:$BA$2935,26,FALSE))</f>
        <v/>
      </c>
      <c r="AH410" s="4" t="str">
        <f>IF($H410=0,"",VLOOKUP($G410,Data!$G$3:$BA$2935,27,FALSE))</f>
        <v/>
      </c>
      <c r="AI410" s="4" t="str">
        <f>IF($H410=0,"",VLOOKUP($G410,Data!$G$3:$BA$2935,28,FALSE))</f>
        <v/>
      </c>
      <c r="AJ410" s="4" t="str">
        <f>IF($H410=0,"",VLOOKUP($G410,Data!$G$3:$BA$2935,29,FALSE))</f>
        <v/>
      </c>
      <c r="AK410" s="4" t="str">
        <f>IF($H410=0,"",VLOOKUP($G410,Data!$G$3:$BA$2935,30,FALSE))</f>
        <v/>
      </c>
      <c r="AL410" s="4" t="str">
        <f>IF($H410=0,"",VLOOKUP($G410,Data!$G$3:$BA$2935,31,FALSE))</f>
        <v/>
      </c>
      <c r="AM410" s="4" t="str">
        <f>IF($H410=0,"",VLOOKUP($G410,Data!$G$3:$BA$2935,32,FALSE))</f>
        <v/>
      </c>
      <c r="AN410" s="4" t="str">
        <f>IF($H410=0,"",VLOOKUP($G410,Data!$G$3:$BA$2935,33,FALSE))</f>
        <v/>
      </c>
      <c r="AO410" s="4" t="str">
        <f>IF($H410=0,"",VLOOKUP($G410,Data!$G$3:$BA$2935,34,FALSE))</f>
        <v/>
      </c>
      <c r="AP410" s="4" t="str">
        <f>IF($H410=0,"",VLOOKUP($G410,Data!$G$3:$BA$2935,35,FALSE))</f>
        <v/>
      </c>
      <c r="AQ410" s="4" t="str">
        <f>IF($H410=0,"",VLOOKUP($G410,Data!$G$3:$BA$2935,36,FALSE))</f>
        <v/>
      </c>
      <c r="AR410" s="4" t="str">
        <f>IF($H410=0,"",VLOOKUP($G410,Data!$G$3:$BA$2935,37,FALSE))</f>
        <v/>
      </c>
      <c r="AS410" s="4" t="str">
        <f>IF($H410=0,"",VLOOKUP($G410,Data!$G$3:$BA$2935,38,FALSE))</f>
        <v/>
      </c>
      <c r="AT410" s="4" t="str">
        <f>IF($H410=0,"",VLOOKUP($G410,Data!$G$3:$BA$2935,39,FALSE))</f>
        <v/>
      </c>
    </row>
    <row r="411" spans="1:46" x14ac:dyDescent="0.25">
      <c r="A411" s="4">
        <f>PSSE!A413</f>
        <v>970073</v>
      </c>
      <c r="B411" s="4" t="str">
        <f>PSSE!B413</f>
        <v>TDTNNAM4_H1</v>
      </c>
      <c r="C411" s="4">
        <f>PSSE!D413</f>
        <v>15.8</v>
      </c>
      <c r="D411" s="4">
        <f>PSSE!E413</f>
        <v>300</v>
      </c>
      <c r="E411" s="4" t="str">
        <f>PSSE!F413</f>
        <v>TD</v>
      </c>
      <c r="F411" s="4">
        <f>PSSE!G413</f>
        <v>1</v>
      </c>
      <c r="G411" s="4" t="str">
        <f t="shared" si="6"/>
        <v>GOV15.8300TD1</v>
      </c>
      <c r="H411" s="4">
        <f>COUNTIF(Data!$G$3:$BA$2935,GOV!$G411)</f>
        <v>1</v>
      </c>
      <c r="I411" s="4" t="str">
        <f>IF($H411=0,"",VLOOKUP($G411,Data!$G$3:$BA$2935,2,FALSE))</f>
        <v>'HYGOV'</v>
      </c>
      <c r="J411" s="4">
        <f>PSSE!C413</f>
        <v>1</v>
      </c>
      <c r="K411" s="4">
        <f>IF($H411=0,"",VLOOKUP($G411,Data!$G$3:$BA$2935,4,FALSE))</f>
        <v>0.03</v>
      </c>
      <c r="L411" s="4">
        <f>IF($H411=0,"",VLOOKUP($G411,Data!$G$3:$BA$2935,5,FALSE))</f>
        <v>0.18</v>
      </c>
      <c r="M411" s="4">
        <f>IF($H411=0,"",VLOOKUP($G411,Data!$G$3:$BA$2935,6,FALSE))</f>
        <v>6.64</v>
      </c>
      <c r="N411" s="4">
        <f>IF($H411=0,"",VLOOKUP($G411,Data!$G$3:$BA$2935,7,FALSE))</f>
        <v>0.05</v>
      </c>
      <c r="O411" s="4">
        <f>IF($H411=0,"",VLOOKUP($G411,Data!$G$3:$BA$2935,8,FALSE))</f>
        <v>0.5</v>
      </c>
      <c r="P411" s="4">
        <f>IF($H411=0,"",VLOOKUP($G411,Data!$G$3:$BA$2935,9,FALSE))</f>
        <v>0.15</v>
      </c>
      <c r="Q411" s="4">
        <f>IF($H411=0,"",VLOOKUP($G411,Data!$G$3:$BA$2935,10,FALSE))</f>
        <v>1</v>
      </c>
      <c r="R411" s="4">
        <f>IF($H411=0,"",VLOOKUP($G411,Data!$G$3:$BA$2935,11,FALSE))</f>
        <v>0</v>
      </c>
      <c r="S411" s="4">
        <f>IF($H411=0,"",VLOOKUP($G411,Data!$G$3:$BA$2935,12,FALSE))</f>
        <v>1.66</v>
      </c>
      <c r="T411" s="4">
        <f>IF($H411=0,"",VLOOKUP($G411,Data!$G$3:$BA$2935,13,FALSE))</f>
        <v>1.41</v>
      </c>
      <c r="U411" s="4">
        <f>IF($H411=0,"",VLOOKUP($G411,Data!$G$3:$BA$2935,14,FALSE))</f>
        <v>0.499</v>
      </c>
      <c r="V411" s="4">
        <f>IF($H411=0,"",VLOOKUP($G411,Data!$G$3:$BA$2935,15,FALSE))</f>
        <v>0.06</v>
      </c>
      <c r="W411" s="4" t="str">
        <f>IF($H411=0,"",VLOOKUP($G411,Data!$G$3:$BA$2935,16,FALSE))</f>
        <v>/</v>
      </c>
      <c r="X411" s="4" t="str">
        <f>IF($H411=0,"",VLOOKUP($G411,Data!$G$3:$BA$2935,17,FALSE))</f>
        <v>/</v>
      </c>
      <c r="Y411" s="4" t="str">
        <f>IF($H411=0,"",VLOOKUP($G411,Data!$G$3:$BA$2935,18,FALSE))</f>
        <v/>
      </c>
      <c r="Z411" s="4" t="str">
        <f>IF($H411=0,"",VLOOKUP($G411,Data!$G$3:$BA$2935,19,FALSE))</f>
        <v/>
      </c>
      <c r="AA411" s="4" t="str">
        <f>IF($H411=0,"",VLOOKUP($G411,Data!$G$3:$BA$2935,20,FALSE))</f>
        <v/>
      </c>
      <c r="AB411" s="4" t="str">
        <f>IF($H411=0,"",VLOOKUP($G411,Data!$G$3:$BA$2935,21,FALSE))</f>
        <v/>
      </c>
      <c r="AC411" s="4" t="str">
        <f>IF($H411=0,"",VLOOKUP($G411,Data!$G$3:$BA$2935,22,FALSE))</f>
        <v/>
      </c>
      <c r="AD411" s="4" t="str">
        <f>IF($H411=0,"",VLOOKUP($G411,Data!$G$3:$BA$2935,23,FALSE))</f>
        <v/>
      </c>
      <c r="AE411" s="4" t="str">
        <f>IF($H411=0,"",VLOOKUP($G411,Data!$G$3:$BA$2935,24,FALSE))</f>
        <v/>
      </c>
      <c r="AF411" s="4" t="str">
        <f>IF($H411=0,"",VLOOKUP($G411,Data!$G$3:$BA$2935,25,FALSE))</f>
        <v/>
      </c>
      <c r="AG411" s="4" t="str">
        <f>IF($H411=0,"",VLOOKUP($G411,Data!$G$3:$BA$2935,26,FALSE))</f>
        <v/>
      </c>
      <c r="AH411" s="4" t="str">
        <f>IF($H411=0,"",VLOOKUP($G411,Data!$G$3:$BA$2935,27,FALSE))</f>
        <v/>
      </c>
      <c r="AI411" s="4" t="str">
        <f>IF($H411=0,"",VLOOKUP($G411,Data!$G$3:$BA$2935,28,FALSE))</f>
        <v/>
      </c>
      <c r="AJ411" s="4" t="str">
        <f>IF($H411=0,"",VLOOKUP($G411,Data!$G$3:$BA$2935,29,FALSE))</f>
        <v/>
      </c>
      <c r="AK411" s="4" t="str">
        <f>IF($H411=0,"",VLOOKUP($G411,Data!$G$3:$BA$2935,30,FALSE))</f>
        <v/>
      </c>
      <c r="AL411" s="4" t="str">
        <f>IF($H411=0,"",VLOOKUP($G411,Data!$G$3:$BA$2935,31,FALSE))</f>
        <v/>
      </c>
      <c r="AM411" s="4" t="str">
        <f>IF($H411=0,"",VLOOKUP($G411,Data!$G$3:$BA$2935,32,FALSE))</f>
        <v/>
      </c>
      <c r="AN411" s="4" t="str">
        <f>IF($H411=0,"",VLOOKUP($G411,Data!$G$3:$BA$2935,33,FALSE))</f>
        <v/>
      </c>
      <c r="AO411" s="4" t="str">
        <f>IF($H411=0,"",VLOOKUP($G411,Data!$G$3:$BA$2935,34,FALSE))</f>
        <v/>
      </c>
      <c r="AP411" s="4" t="str">
        <f>IF($H411=0,"",VLOOKUP($G411,Data!$G$3:$BA$2935,35,FALSE))</f>
        <v/>
      </c>
      <c r="AQ411" s="4" t="str">
        <f>IF($H411=0,"",VLOOKUP($G411,Data!$G$3:$BA$2935,36,FALSE))</f>
        <v/>
      </c>
      <c r="AR411" s="4" t="str">
        <f>IF($H411=0,"",VLOOKUP($G411,Data!$G$3:$BA$2935,37,FALSE))</f>
        <v/>
      </c>
      <c r="AS411" s="4" t="str">
        <f>IF($H411=0,"",VLOOKUP($G411,Data!$G$3:$BA$2935,38,FALSE))</f>
        <v/>
      </c>
      <c r="AT411" s="4" t="str">
        <f>IF($H411=0,"",VLOOKUP($G411,Data!$G$3:$BA$2935,39,FALSE))</f>
        <v/>
      </c>
    </row>
    <row r="412" spans="1:46" x14ac:dyDescent="0.25">
      <c r="A412" s="4">
        <f>PSSE!A414</f>
        <v>970074</v>
      </c>
      <c r="B412" s="4" t="str">
        <f>PSSE!B414</f>
        <v>TDTNNAM4_H2</v>
      </c>
      <c r="C412" s="4">
        <f>PSSE!D414</f>
        <v>15.8</v>
      </c>
      <c r="D412" s="4">
        <f>PSSE!E414</f>
        <v>300</v>
      </c>
      <c r="E412" s="4" t="str">
        <f>PSSE!F414</f>
        <v>TD</v>
      </c>
      <c r="F412" s="4">
        <f>PSSE!G414</f>
        <v>1</v>
      </c>
      <c r="G412" s="4" t="str">
        <f t="shared" si="6"/>
        <v>GOV15.8300TD1</v>
      </c>
      <c r="H412" s="4">
        <f>COUNTIF(Data!$G$3:$BA$2935,GOV!$G412)</f>
        <v>1</v>
      </c>
      <c r="I412" s="4" t="str">
        <f>IF($H412=0,"",VLOOKUP($G412,Data!$G$3:$BA$2935,2,FALSE))</f>
        <v>'HYGOV'</v>
      </c>
      <c r="J412" s="4">
        <f>PSSE!C414</f>
        <v>1</v>
      </c>
      <c r="K412" s="4">
        <f>IF($H412=0,"",VLOOKUP($G412,Data!$G$3:$BA$2935,4,FALSE))</f>
        <v>0.03</v>
      </c>
      <c r="L412" s="4">
        <f>IF($H412=0,"",VLOOKUP($G412,Data!$G$3:$BA$2935,5,FALSE))</f>
        <v>0.18</v>
      </c>
      <c r="M412" s="4">
        <f>IF($H412=0,"",VLOOKUP($G412,Data!$G$3:$BA$2935,6,FALSE))</f>
        <v>6.64</v>
      </c>
      <c r="N412" s="4">
        <f>IF($H412=0,"",VLOOKUP($G412,Data!$G$3:$BA$2935,7,FALSE))</f>
        <v>0.05</v>
      </c>
      <c r="O412" s="4">
        <f>IF($H412=0,"",VLOOKUP($G412,Data!$G$3:$BA$2935,8,FALSE))</f>
        <v>0.5</v>
      </c>
      <c r="P412" s="4">
        <f>IF($H412=0,"",VLOOKUP($G412,Data!$G$3:$BA$2935,9,FALSE))</f>
        <v>0.15</v>
      </c>
      <c r="Q412" s="4">
        <f>IF($H412=0,"",VLOOKUP($G412,Data!$G$3:$BA$2935,10,FALSE))</f>
        <v>1</v>
      </c>
      <c r="R412" s="4">
        <f>IF($H412=0,"",VLOOKUP($G412,Data!$G$3:$BA$2935,11,FALSE))</f>
        <v>0</v>
      </c>
      <c r="S412" s="4">
        <f>IF($H412=0,"",VLOOKUP($G412,Data!$G$3:$BA$2935,12,FALSE))</f>
        <v>1.66</v>
      </c>
      <c r="T412" s="4">
        <f>IF($H412=0,"",VLOOKUP($G412,Data!$G$3:$BA$2935,13,FALSE))</f>
        <v>1.41</v>
      </c>
      <c r="U412" s="4">
        <f>IF($H412=0,"",VLOOKUP($G412,Data!$G$3:$BA$2935,14,FALSE))</f>
        <v>0.499</v>
      </c>
      <c r="V412" s="4">
        <f>IF($H412=0,"",VLOOKUP($G412,Data!$G$3:$BA$2935,15,FALSE))</f>
        <v>0.06</v>
      </c>
      <c r="W412" s="4" t="str">
        <f>IF($H412=0,"",VLOOKUP($G412,Data!$G$3:$BA$2935,16,FALSE))</f>
        <v>/</v>
      </c>
      <c r="X412" s="4" t="str">
        <f>IF($H412=0,"",VLOOKUP($G412,Data!$G$3:$BA$2935,17,FALSE))</f>
        <v>/</v>
      </c>
      <c r="Y412" s="4" t="str">
        <f>IF($H412=0,"",VLOOKUP($G412,Data!$G$3:$BA$2935,18,FALSE))</f>
        <v/>
      </c>
      <c r="Z412" s="4" t="str">
        <f>IF($H412=0,"",VLOOKUP($G412,Data!$G$3:$BA$2935,19,FALSE))</f>
        <v/>
      </c>
      <c r="AA412" s="4" t="str">
        <f>IF($H412=0,"",VLOOKUP($G412,Data!$G$3:$BA$2935,20,FALSE))</f>
        <v/>
      </c>
      <c r="AB412" s="4" t="str">
        <f>IF($H412=0,"",VLOOKUP($G412,Data!$G$3:$BA$2935,21,FALSE))</f>
        <v/>
      </c>
      <c r="AC412" s="4" t="str">
        <f>IF($H412=0,"",VLOOKUP($G412,Data!$G$3:$BA$2935,22,FALSE))</f>
        <v/>
      </c>
      <c r="AD412" s="4" t="str">
        <f>IF($H412=0,"",VLOOKUP($G412,Data!$G$3:$BA$2935,23,FALSE))</f>
        <v/>
      </c>
      <c r="AE412" s="4" t="str">
        <f>IF($H412=0,"",VLOOKUP($G412,Data!$G$3:$BA$2935,24,FALSE))</f>
        <v/>
      </c>
      <c r="AF412" s="4" t="str">
        <f>IF($H412=0,"",VLOOKUP($G412,Data!$G$3:$BA$2935,25,FALSE))</f>
        <v/>
      </c>
      <c r="AG412" s="4" t="str">
        <f>IF($H412=0,"",VLOOKUP($G412,Data!$G$3:$BA$2935,26,FALSE))</f>
        <v/>
      </c>
      <c r="AH412" s="4" t="str">
        <f>IF($H412=0,"",VLOOKUP($G412,Data!$G$3:$BA$2935,27,FALSE))</f>
        <v/>
      </c>
      <c r="AI412" s="4" t="str">
        <f>IF($H412=0,"",VLOOKUP($G412,Data!$G$3:$BA$2935,28,FALSE))</f>
        <v/>
      </c>
      <c r="AJ412" s="4" t="str">
        <f>IF($H412=0,"",VLOOKUP($G412,Data!$G$3:$BA$2935,29,FALSE))</f>
        <v/>
      </c>
      <c r="AK412" s="4" t="str">
        <f>IF($H412=0,"",VLOOKUP($G412,Data!$G$3:$BA$2935,30,FALSE))</f>
        <v/>
      </c>
      <c r="AL412" s="4" t="str">
        <f>IF($H412=0,"",VLOOKUP($G412,Data!$G$3:$BA$2935,31,FALSE))</f>
        <v/>
      </c>
      <c r="AM412" s="4" t="str">
        <f>IF($H412=0,"",VLOOKUP($G412,Data!$G$3:$BA$2935,32,FALSE))</f>
        <v/>
      </c>
      <c r="AN412" s="4" t="str">
        <f>IF($H412=0,"",VLOOKUP($G412,Data!$G$3:$BA$2935,33,FALSE))</f>
        <v/>
      </c>
      <c r="AO412" s="4" t="str">
        <f>IF($H412=0,"",VLOOKUP($G412,Data!$G$3:$BA$2935,34,FALSE))</f>
        <v/>
      </c>
      <c r="AP412" s="4" t="str">
        <f>IF($H412=0,"",VLOOKUP($G412,Data!$G$3:$BA$2935,35,FALSE))</f>
        <v/>
      </c>
      <c r="AQ412" s="4" t="str">
        <f>IF($H412=0,"",VLOOKUP($G412,Data!$G$3:$BA$2935,36,FALSE))</f>
        <v/>
      </c>
      <c r="AR412" s="4" t="str">
        <f>IF($H412=0,"",VLOOKUP($G412,Data!$G$3:$BA$2935,37,FALSE))</f>
        <v/>
      </c>
      <c r="AS412" s="4" t="str">
        <f>IF($H412=0,"",VLOOKUP($G412,Data!$G$3:$BA$2935,38,FALSE))</f>
        <v/>
      </c>
      <c r="AT412" s="4" t="str">
        <f>IF($H412=0,"",VLOOKUP($G412,Data!$G$3:$BA$2935,39,FALSE))</f>
        <v/>
      </c>
    </row>
    <row r="413" spans="1:46" x14ac:dyDescent="0.25">
      <c r="A413" s="4">
        <f>PSSE!A415</f>
        <v>970091</v>
      </c>
      <c r="B413" s="4" t="str">
        <f>PSSE!B415</f>
        <v>TDTNNAM5_H1</v>
      </c>
      <c r="C413" s="4">
        <f>PSSE!D415</f>
        <v>15.8</v>
      </c>
      <c r="D413" s="4">
        <f>PSSE!E415</f>
        <v>300</v>
      </c>
      <c r="E413" s="4" t="str">
        <f>PSSE!F415</f>
        <v>TD</v>
      </c>
      <c r="F413" s="4">
        <f>PSSE!G415</f>
        <v>1</v>
      </c>
      <c r="G413" s="4" t="str">
        <f t="shared" si="6"/>
        <v>GOV15.8300TD1</v>
      </c>
      <c r="H413" s="4">
        <f>COUNTIF(Data!$G$3:$BA$2935,GOV!$G413)</f>
        <v>1</v>
      </c>
      <c r="I413" s="4" t="str">
        <f>IF($H413=0,"",VLOOKUP($G413,Data!$G$3:$BA$2935,2,FALSE))</f>
        <v>'HYGOV'</v>
      </c>
      <c r="J413" s="4">
        <f>PSSE!C415</f>
        <v>1</v>
      </c>
      <c r="K413" s="4">
        <f>IF($H413=0,"",VLOOKUP($G413,Data!$G$3:$BA$2935,4,FALSE))</f>
        <v>0.03</v>
      </c>
      <c r="L413" s="4">
        <f>IF($H413=0,"",VLOOKUP($G413,Data!$G$3:$BA$2935,5,FALSE))</f>
        <v>0.18</v>
      </c>
      <c r="M413" s="4">
        <f>IF($H413=0,"",VLOOKUP($G413,Data!$G$3:$BA$2935,6,FALSE))</f>
        <v>6.64</v>
      </c>
      <c r="N413" s="4">
        <f>IF($H413=0,"",VLOOKUP($G413,Data!$G$3:$BA$2935,7,FALSE))</f>
        <v>0.05</v>
      </c>
      <c r="O413" s="4">
        <f>IF($H413=0,"",VLOOKUP($G413,Data!$G$3:$BA$2935,8,FALSE))</f>
        <v>0.5</v>
      </c>
      <c r="P413" s="4">
        <f>IF($H413=0,"",VLOOKUP($G413,Data!$G$3:$BA$2935,9,FALSE))</f>
        <v>0.15</v>
      </c>
      <c r="Q413" s="4">
        <f>IF($H413=0,"",VLOOKUP($G413,Data!$G$3:$BA$2935,10,FALSE))</f>
        <v>1</v>
      </c>
      <c r="R413" s="4">
        <f>IF($H413=0,"",VLOOKUP($G413,Data!$G$3:$BA$2935,11,FALSE))</f>
        <v>0</v>
      </c>
      <c r="S413" s="4">
        <f>IF($H413=0,"",VLOOKUP($G413,Data!$G$3:$BA$2935,12,FALSE))</f>
        <v>1.66</v>
      </c>
      <c r="T413" s="4">
        <f>IF($H413=0,"",VLOOKUP($G413,Data!$G$3:$BA$2935,13,FALSE))</f>
        <v>1.41</v>
      </c>
      <c r="U413" s="4">
        <f>IF($H413=0,"",VLOOKUP($G413,Data!$G$3:$BA$2935,14,FALSE))</f>
        <v>0.499</v>
      </c>
      <c r="V413" s="4">
        <f>IF($H413=0,"",VLOOKUP($G413,Data!$G$3:$BA$2935,15,FALSE))</f>
        <v>0.06</v>
      </c>
      <c r="W413" s="4" t="str">
        <f>IF($H413=0,"",VLOOKUP($G413,Data!$G$3:$BA$2935,16,FALSE))</f>
        <v>/</v>
      </c>
      <c r="X413" s="4" t="str">
        <f>IF($H413=0,"",VLOOKUP($G413,Data!$G$3:$BA$2935,17,FALSE))</f>
        <v>/</v>
      </c>
      <c r="Y413" s="4" t="str">
        <f>IF($H413=0,"",VLOOKUP($G413,Data!$G$3:$BA$2935,18,FALSE))</f>
        <v/>
      </c>
      <c r="Z413" s="4" t="str">
        <f>IF($H413=0,"",VLOOKUP($G413,Data!$G$3:$BA$2935,19,FALSE))</f>
        <v/>
      </c>
      <c r="AA413" s="4" t="str">
        <f>IF($H413=0,"",VLOOKUP($G413,Data!$G$3:$BA$2935,20,FALSE))</f>
        <v/>
      </c>
      <c r="AB413" s="4" t="str">
        <f>IF($H413=0,"",VLOOKUP($G413,Data!$G$3:$BA$2935,21,FALSE))</f>
        <v/>
      </c>
      <c r="AC413" s="4" t="str">
        <f>IF($H413=0,"",VLOOKUP($G413,Data!$G$3:$BA$2935,22,FALSE))</f>
        <v/>
      </c>
      <c r="AD413" s="4" t="str">
        <f>IF($H413=0,"",VLOOKUP($G413,Data!$G$3:$BA$2935,23,FALSE))</f>
        <v/>
      </c>
      <c r="AE413" s="4" t="str">
        <f>IF($H413=0,"",VLOOKUP($G413,Data!$G$3:$BA$2935,24,FALSE))</f>
        <v/>
      </c>
      <c r="AF413" s="4" t="str">
        <f>IF($H413=0,"",VLOOKUP($G413,Data!$G$3:$BA$2935,25,FALSE))</f>
        <v/>
      </c>
      <c r="AG413" s="4" t="str">
        <f>IF($H413=0,"",VLOOKUP($G413,Data!$G$3:$BA$2935,26,FALSE))</f>
        <v/>
      </c>
      <c r="AH413" s="4" t="str">
        <f>IF($H413=0,"",VLOOKUP($G413,Data!$G$3:$BA$2935,27,FALSE))</f>
        <v/>
      </c>
      <c r="AI413" s="4" t="str">
        <f>IF($H413=0,"",VLOOKUP($G413,Data!$G$3:$BA$2935,28,FALSE))</f>
        <v/>
      </c>
      <c r="AJ413" s="4" t="str">
        <f>IF($H413=0,"",VLOOKUP($G413,Data!$G$3:$BA$2935,29,FALSE))</f>
        <v/>
      </c>
      <c r="AK413" s="4" t="str">
        <f>IF($H413=0,"",VLOOKUP($G413,Data!$G$3:$BA$2935,30,FALSE))</f>
        <v/>
      </c>
      <c r="AL413" s="4" t="str">
        <f>IF($H413=0,"",VLOOKUP($G413,Data!$G$3:$BA$2935,31,FALSE))</f>
        <v/>
      </c>
      <c r="AM413" s="4" t="str">
        <f>IF($H413=0,"",VLOOKUP($G413,Data!$G$3:$BA$2935,32,FALSE))</f>
        <v/>
      </c>
      <c r="AN413" s="4" t="str">
        <f>IF($H413=0,"",VLOOKUP($G413,Data!$G$3:$BA$2935,33,FALSE))</f>
        <v/>
      </c>
      <c r="AO413" s="4" t="str">
        <f>IF($H413=0,"",VLOOKUP($G413,Data!$G$3:$BA$2935,34,FALSE))</f>
        <v/>
      </c>
      <c r="AP413" s="4" t="str">
        <f>IF($H413=0,"",VLOOKUP($G413,Data!$G$3:$BA$2935,35,FALSE))</f>
        <v/>
      </c>
      <c r="AQ413" s="4" t="str">
        <f>IF($H413=0,"",VLOOKUP($G413,Data!$G$3:$BA$2935,36,FALSE))</f>
        <v/>
      </c>
      <c r="AR413" s="4" t="str">
        <f>IF($H413=0,"",VLOOKUP($G413,Data!$G$3:$BA$2935,37,FALSE))</f>
        <v/>
      </c>
      <c r="AS413" s="4" t="str">
        <f>IF($H413=0,"",VLOOKUP($G413,Data!$G$3:$BA$2935,38,FALSE))</f>
        <v/>
      </c>
      <c r="AT413" s="4" t="str">
        <f>IF($H413=0,"",VLOOKUP($G413,Data!$G$3:$BA$2935,39,FALSE))</f>
        <v/>
      </c>
    </row>
    <row r="414" spans="1:46" x14ac:dyDescent="0.25">
      <c r="A414" s="4">
        <f>PSSE!A416</f>
        <v>970092</v>
      </c>
      <c r="B414" s="4" t="str">
        <f>PSSE!B416</f>
        <v>TDTNNAM5_H2</v>
      </c>
      <c r="C414" s="4">
        <f>PSSE!D416</f>
        <v>15.8</v>
      </c>
      <c r="D414" s="4">
        <f>PSSE!E416</f>
        <v>300</v>
      </c>
      <c r="E414" s="4" t="str">
        <f>PSSE!F416</f>
        <v>TD</v>
      </c>
      <c r="F414" s="4">
        <f>PSSE!G416</f>
        <v>1</v>
      </c>
      <c r="G414" s="4" t="str">
        <f t="shared" si="6"/>
        <v>GOV15.8300TD1</v>
      </c>
      <c r="H414" s="4">
        <f>COUNTIF(Data!$G$3:$BA$2935,GOV!$G414)</f>
        <v>1</v>
      </c>
      <c r="I414" s="4" t="str">
        <f>IF($H414=0,"",VLOOKUP($G414,Data!$G$3:$BA$2935,2,FALSE))</f>
        <v>'HYGOV'</v>
      </c>
      <c r="J414" s="4">
        <f>PSSE!C416</f>
        <v>1</v>
      </c>
      <c r="K414" s="4">
        <f>IF($H414=0,"",VLOOKUP($G414,Data!$G$3:$BA$2935,4,FALSE))</f>
        <v>0.03</v>
      </c>
      <c r="L414" s="4">
        <f>IF($H414=0,"",VLOOKUP($G414,Data!$G$3:$BA$2935,5,FALSE))</f>
        <v>0.18</v>
      </c>
      <c r="M414" s="4">
        <f>IF($H414=0,"",VLOOKUP($G414,Data!$G$3:$BA$2935,6,FALSE))</f>
        <v>6.64</v>
      </c>
      <c r="N414" s="4">
        <f>IF($H414=0,"",VLOOKUP($G414,Data!$G$3:$BA$2935,7,FALSE))</f>
        <v>0.05</v>
      </c>
      <c r="O414" s="4">
        <f>IF($H414=0,"",VLOOKUP($G414,Data!$G$3:$BA$2935,8,FALSE))</f>
        <v>0.5</v>
      </c>
      <c r="P414" s="4">
        <f>IF($H414=0,"",VLOOKUP($G414,Data!$G$3:$BA$2935,9,FALSE))</f>
        <v>0.15</v>
      </c>
      <c r="Q414" s="4">
        <f>IF($H414=0,"",VLOOKUP($G414,Data!$G$3:$BA$2935,10,FALSE))</f>
        <v>1</v>
      </c>
      <c r="R414" s="4">
        <f>IF($H414=0,"",VLOOKUP($G414,Data!$G$3:$BA$2935,11,FALSE))</f>
        <v>0</v>
      </c>
      <c r="S414" s="4">
        <f>IF($H414=0,"",VLOOKUP($G414,Data!$G$3:$BA$2935,12,FALSE))</f>
        <v>1.66</v>
      </c>
      <c r="T414" s="4">
        <f>IF($H414=0,"",VLOOKUP($G414,Data!$G$3:$BA$2935,13,FALSE))</f>
        <v>1.41</v>
      </c>
      <c r="U414" s="4">
        <f>IF($H414=0,"",VLOOKUP($G414,Data!$G$3:$BA$2935,14,FALSE))</f>
        <v>0.499</v>
      </c>
      <c r="V414" s="4">
        <f>IF($H414=0,"",VLOOKUP($G414,Data!$G$3:$BA$2935,15,FALSE))</f>
        <v>0.06</v>
      </c>
      <c r="W414" s="4" t="str">
        <f>IF($H414=0,"",VLOOKUP($G414,Data!$G$3:$BA$2935,16,FALSE))</f>
        <v>/</v>
      </c>
      <c r="X414" s="4" t="str">
        <f>IF($H414=0,"",VLOOKUP($G414,Data!$G$3:$BA$2935,17,FALSE))</f>
        <v>/</v>
      </c>
      <c r="Y414" s="4" t="str">
        <f>IF($H414=0,"",VLOOKUP($G414,Data!$G$3:$BA$2935,18,FALSE))</f>
        <v/>
      </c>
      <c r="Z414" s="4" t="str">
        <f>IF($H414=0,"",VLOOKUP($G414,Data!$G$3:$BA$2935,19,FALSE))</f>
        <v/>
      </c>
      <c r="AA414" s="4" t="str">
        <f>IF($H414=0,"",VLOOKUP($G414,Data!$G$3:$BA$2935,20,FALSE))</f>
        <v/>
      </c>
      <c r="AB414" s="4" t="str">
        <f>IF($H414=0,"",VLOOKUP($G414,Data!$G$3:$BA$2935,21,FALSE))</f>
        <v/>
      </c>
      <c r="AC414" s="4" t="str">
        <f>IF($H414=0,"",VLOOKUP($G414,Data!$G$3:$BA$2935,22,FALSE))</f>
        <v/>
      </c>
      <c r="AD414" s="4" t="str">
        <f>IF($H414=0,"",VLOOKUP($G414,Data!$G$3:$BA$2935,23,FALSE))</f>
        <v/>
      </c>
      <c r="AE414" s="4" t="str">
        <f>IF($H414=0,"",VLOOKUP($G414,Data!$G$3:$BA$2935,24,FALSE))</f>
        <v/>
      </c>
      <c r="AF414" s="4" t="str">
        <f>IF($H414=0,"",VLOOKUP($G414,Data!$G$3:$BA$2935,25,FALSE))</f>
        <v/>
      </c>
      <c r="AG414" s="4" t="str">
        <f>IF($H414=0,"",VLOOKUP($G414,Data!$G$3:$BA$2935,26,FALSE))</f>
        <v/>
      </c>
      <c r="AH414" s="4" t="str">
        <f>IF($H414=0,"",VLOOKUP($G414,Data!$G$3:$BA$2935,27,FALSE))</f>
        <v/>
      </c>
      <c r="AI414" s="4" t="str">
        <f>IF($H414=0,"",VLOOKUP($G414,Data!$G$3:$BA$2935,28,FALSE))</f>
        <v/>
      </c>
      <c r="AJ414" s="4" t="str">
        <f>IF($H414=0,"",VLOOKUP($G414,Data!$G$3:$BA$2935,29,FALSE))</f>
        <v/>
      </c>
      <c r="AK414" s="4" t="str">
        <f>IF($H414=0,"",VLOOKUP($G414,Data!$G$3:$BA$2935,30,FALSE))</f>
        <v/>
      </c>
      <c r="AL414" s="4" t="str">
        <f>IF($H414=0,"",VLOOKUP($G414,Data!$G$3:$BA$2935,31,FALSE))</f>
        <v/>
      </c>
      <c r="AM414" s="4" t="str">
        <f>IF($H414=0,"",VLOOKUP($G414,Data!$G$3:$BA$2935,32,FALSE))</f>
        <v/>
      </c>
      <c r="AN414" s="4" t="str">
        <f>IF($H414=0,"",VLOOKUP($G414,Data!$G$3:$BA$2935,33,FALSE))</f>
        <v/>
      </c>
      <c r="AO414" s="4" t="str">
        <f>IF($H414=0,"",VLOOKUP($G414,Data!$G$3:$BA$2935,34,FALSE))</f>
        <v/>
      </c>
      <c r="AP414" s="4" t="str">
        <f>IF($H414=0,"",VLOOKUP($G414,Data!$G$3:$BA$2935,35,FALSE))</f>
        <v/>
      </c>
      <c r="AQ414" s="4" t="str">
        <f>IF($H414=0,"",VLOOKUP($G414,Data!$G$3:$BA$2935,36,FALSE))</f>
        <v/>
      </c>
      <c r="AR414" s="4" t="str">
        <f>IF($H414=0,"",VLOOKUP($G414,Data!$G$3:$BA$2935,37,FALSE))</f>
        <v/>
      </c>
      <c r="AS414" s="4" t="str">
        <f>IF($H414=0,"",VLOOKUP($G414,Data!$G$3:$BA$2935,38,FALSE))</f>
        <v/>
      </c>
      <c r="AT414" s="4" t="str">
        <f>IF($H414=0,"",VLOOKUP($G414,Data!$G$3:$BA$2935,39,FALSE))</f>
        <v/>
      </c>
    </row>
    <row r="415" spans="1:46" x14ac:dyDescent="0.25">
      <c r="A415" s="4">
        <f>PSSE!A417</f>
        <v>970093</v>
      </c>
      <c r="B415" s="4" t="str">
        <f>PSSE!B417</f>
        <v>TDTNNAM6_H1</v>
      </c>
      <c r="C415" s="4">
        <f>PSSE!D417</f>
        <v>15.8</v>
      </c>
      <c r="D415" s="4">
        <f>PSSE!E417</f>
        <v>300</v>
      </c>
      <c r="E415" s="4" t="str">
        <f>PSSE!F417</f>
        <v>TD</v>
      </c>
      <c r="F415" s="4">
        <f>PSSE!G417</f>
        <v>1</v>
      </c>
      <c r="G415" s="4" t="str">
        <f t="shared" si="6"/>
        <v>GOV15.8300TD1</v>
      </c>
      <c r="H415" s="4">
        <f>COUNTIF(Data!$G$3:$BA$2935,GOV!$G415)</f>
        <v>1</v>
      </c>
      <c r="I415" s="4" t="str">
        <f>IF($H415=0,"",VLOOKUP($G415,Data!$G$3:$BA$2935,2,FALSE))</f>
        <v>'HYGOV'</v>
      </c>
      <c r="J415" s="4">
        <f>PSSE!C417</f>
        <v>1</v>
      </c>
      <c r="K415" s="4">
        <f>IF($H415=0,"",VLOOKUP($G415,Data!$G$3:$BA$2935,4,FALSE))</f>
        <v>0.03</v>
      </c>
      <c r="L415" s="4">
        <f>IF($H415=0,"",VLOOKUP($G415,Data!$G$3:$BA$2935,5,FALSE))</f>
        <v>0.18</v>
      </c>
      <c r="M415" s="4">
        <f>IF($H415=0,"",VLOOKUP($G415,Data!$G$3:$BA$2935,6,FALSE))</f>
        <v>6.64</v>
      </c>
      <c r="N415" s="4">
        <f>IF($H415=0,"",VLOOKUP($G415,Data!$G$3:$BA$2935,7,FALSE))</f>
        <v>0.05</v>
      </c>
      <c r="O415" s="4">
        <f>IF($H415=0,"",VLOOKUP($G415,Data!$G$3:$BA$2935,8,FALSE))</f>
        <v>0.5</v>
      </c>
      <c r="P415" s="4">
        <f>IF($H415=0,"",VLOOKUP($G415,Data!$G$3:$BA$2935,9,FALSE))</f>
        <v>0.15</v>
      </c>
      <c r="Q415" s="4">
        <f>IF($H415=0,"",VLOOKUP($G415,Data!$G$3:$BA$2935,10,FALSE))</f>
        <v>1</v>
      </c>
      <c r="R415" s="4">
        <f>IF($H415=0,"",VLOOKUP($G415,Data!$G$3:$BA$2935,11,FALSE))</f>
        <v>0</v>
      </c>
      <c r="S415" s="4">
        <f>IF($H415=0,"",VLOOKUP($G415,Data!$G$3:$BA$2935,12,FALSE))</f>
        <v>1.66</v>
      </c>
      <c r="T415" s="4">
        <f>IF($H415=0,"",VLOOKUP($G415,Data!$G$3:$BA$2935,13,FALSE))</f>
        <v>1.41</v>
      </c>
      <c r="U415" s="4">
        <f>IF($H415=0,"",VLOOKUP($G415,Data!$G$3:$BA$2935,14,FALSE))</f>
        <v>0.499</v>
      </c>
      <c r="V415" s="4">
        <f>IF($H415=0,"",VLOOKUP($G415,Data!$G$3:$BA$2935,15,FALSE))</f>
        <v>0.06</v>
      </c>
      <c r="W415" s="4" t="str">
        <f>IF($H415=0,"",VLOOKUP($G415,Data!$G$3:$BA$2935,16,FALSE))</f>
        <v>/</v>
      </c>
      <c r="X415" s="4" t="str">
        <f>IF($H415=0,"",VLOOKUP($G415,Data!$G$3:$BA$2935,17,FALSE))</f>
        <v>/</v>
      </c>
      <c r="Y415" s="4" t="str">
        <f>IF($H415=0,"",VLOOKUP($G415,Data!$G$3:$BA$2935,18,FALSE))</f>
        <v/>
      </c>
      <c r="Z415" s="4" t="str">
        <f>IF($H415=0,"",VLOOKUP($G415,Data!$G$3:$BA$2935,19,FALSE))</f>
        <v/>
      </c>
      <c r="AA415" s="4" t="str">
        <f>IF($H415=0,"",VLOOKUP($G415,Data!$G$3:$BA$2935,20,FALSE))</f>
        <v/>
      </c>
      <c r="AB415" s="4" t="str">
        <f>IF($H415=0,"",VLOOKUP($G415,Data!$G$3:$BA$2935,21,FALSE))</f>
        <v/>
      </c>
      <c r="AC415" s="4" t="str">
        <f>IF($H415=0,"",VLOOKUP($G415,Data!$G$3:$BA$2935,22,FALSE))</f>
        <v/>
      </c>
      <c r="AD415" s="4" t="str">
        <f>IF($H415=0,"",VLOOKUP($G415,Data!$G$3:$BA$2935,23,FALSE))</f>
        <v/>
      </c>
      <c r="AE415" s="4" t="str">
        <f>IF($H415=0,"",VLOOKUP($G415,Data!$G$3:$BA$2935,24,FALSE))</f>
        <v/>
      </c>
      <c r="AF415" s="4" t="str">
        <f>IF($H415=0,"",VLOOKUP($G415,Data!$G$3:$BA$2935,25,FALSE))</f>
        <v/>
      </c>
      <c r="AG415" s="4" t="str">
        <f>IF($H415=0,"",VLOOKUP($G415,Data!$G$3:$BA$2935,26,FALSE))</f>
        <v/>
      </c>
      <c r="AH415" s="4" t="str">
        <f>IF($H415=0,"",VLOOKUP($G415,Data!$G$3:$BA$2935,27,FALSE))</f>
        <v/>
      </c>
      <c r="AI415" s="4" t="str">
        <f>IF($H415=0,"",VLOOKUP($G415,Data!$G$3:$BA$2935,28,FALSE))</f>
        <v/>
      </c>
      <c r="AJ415" s="4" t="str">
        <f>IF($H415=0,"",VLOOKUP($G415,Data!$G$3:$BA$2935,29,FALSE))</f>
        <v/>
      </c>
      <c r="AK415" s="4" t="str">
        <f>IF($H415=0,"",VLOOKUP($G415,Data!$G$3:$BA$2935,30,FALSE))</f>
        <v/>
      </c>
      <c r="AL415" s="4" t="str">
        <f>IF($H415=0,"",VLOOKUP($G415,Data!$G$3:$BA$2935,31,FALSE))</f>
        <v/>
      </c>
      <c r="AM415" s="4" t="str">
        <f>IF($H415=0,"",VLOOKUP($G415,Data!$G$3:$BA$2935,32,FALSE))</f>
        <v/>
      </c>
      <c r="AN415" s="4" t="str">
        <f>IF($H415=0,"",VLOOKUP($G415,Data!$G$3:$BA$2935,33,FALSE))</f>
        <v/>
      </c>
      <c r="AO415" s="4" t="str">
        <f>IF($H415=0,"",VLOOKUP($G415,Data!$G$3:$BA$2935,34,FALSE))</f>
        <v/>
      </c>
      <c r="AP415" s="4" t="str">
        <f>IF($H415=0,"",VLOOKUP($G415,Data!$G$3:$BA$2935,35,FALSE))</f>
        <v/>
      </c>
      <c r="AQ415" s="4" t="str">
        <f>IF($H415=0,"",VLOOKUP($G415,Data!$G$3:$BA$2935,36,FALSE))</f>
        <v/>
      </c>
      <c r="AR415" s="4" t="str">
        <f>IF($H415=0,"",VLOOKUP($G415,Data!$G$3:$BA$2935,37,FALSE))</f>
        <v/>
      </c>
      <c r="AS415" s="4" t="str">
        <f>IF($H415=0,"",VLOOKUP($G415,Data!$G$3:$BA$2935,38,FALSE))</f>
        <v/>
      </c>
      <c r="AT415" s="4" t="str">
        <f>IF($H415=0,"",VLOOKUP($G415,Data!$G$3:$BA$2935,39,FALSE))</f>
        <v/>
      </c>
    </row>
    <row r="416" spans="1:46" x14ac:dyDescent="0.25">
      <c r="A416" s="4">
        <f>PSSE!A418</f>
        <v>970094</v>
      </c>
      <c r="B416" s="4" t="str">
        <f>PSSE!B418</f>
        <v>TDTNNAM6_H2</v>
      </c>
      <c r="C416" s="4">
        <f>PSSE!D418</f>
        <v>15.8</v>
      </c>
      <c r="D416" s="4">
        <f>PSSE!E418</f>
        <v>300</v>
      </c>
      <c r="E416" s="4" t="str">
        <f>PSSE!F418</f>
        <v>TD</v>
      </c>
      <c r="F416" s="4">
        <f>PSSE!G418</f>
        <v>1</v>
      </c>
      <c r="G416" s="4" t="str">
        <f t="shared" si="6"/>
        <v>GOV15.8300TD1</v>
      </c>
      <c r="H416" s="4">
        <f>COUNTIF(Data!$G$3:$BA$2935,GOV!$G416)</f>
        <v>1</v>
      </c>
      <c r="I416" s="4" t="str">
        <f>IF($H416=0,"",VLOOKUP($G416,Data!$G$3:$BA$2935,2,FALSE))</f>
        <v>'HYGOV'</v>
      </c>
      <c r="J416" s="4">
        <f>PSSE!C418</f>
        <v>1</v>
      </c>
      <c r="K416" s="4">
        <f>IF($H416=0,"",VLOOKUP($G416,Data!$G$3:$BA$2935,4,FALSE))</f>
        <v>0.03</v>
      </c>
      <c r="L416" s="4">
        <f>IF($H416=0,"",VLOOKUP($G416,Data!$G$3:$BA$2935,5,FALSE))</f>
        <v>0.18</v>
      </c>
      <c r="M416" s="4">
        <f>IF($H416=0,"",VLOOKUP($G416,Data!$G$3:$BA$2935,6,FALSE))</f>
        <v>6.64</v>
      </c>
      <c r="N416" s="4">
        <f>IF($H416=0,"",VLOOKUP($G416,Data!$G$3:$BA$2935,7,FALSE))</f>
        <v>0.05</v>
      </c>
      <c r="O416" s="4">
        <f>IF($H416=0,"",VLOOKUP($G416,Data!$G$3:$BA$2935,8,FALSE))</f>
        <v>0.5</v>
      </c>
      <c r="P416" s="4">
        <f>IF($H416=0,"",VLOOKUP($G416,Data!$G$3:$BA$2935,9,FALSE))</f>
        <v>0.15</v>
      </c>
      <c r="Q416" s="4">
        <f>IF($H416=0,"",VLOOKUP($G416,Data!$G$3:$BA$2935,10,FALSE))</f>
        <v>1</v>
      </c>
      <c r="R416" s="4">
        <f>IF($H416=0,"",VLOOKUP($G416,Data!$G$3:$BA$2935,11,FALSE))</f>
        <v>0</v>
      </c>
      <c r="S416" s="4">
        <f>IF($H416=0,"",VLOOKUP($G416,Data!$G$3:$BA$2935,12,FALSE))</f>
        <v>1.66</v>
      </c>
      <c r="T416" s="4">
        <f>IF($H416=0,"",VLOOKUP($G416,Data!$G$3:$BA$2935,13,FALSE))</f>
        <v>1.41</v>
      </c>
      <c r="U416" s="4">
        <f>IF($H416=0,"",VLOOKUP($G416,Data!$G$3:$BA$2935,14,FALSE))</f>
        <v>0.499</v>
      </c>
      <c r="V416" s="4">
        <f>IF($H416=0,"",VLOOKUP($G416,Data!$G$3:$BA$2935,15,FALSE))</f>
        <v>0.06</v>
      </c>
      <c r="W416" s="4" t="str">
        <f>IF($H416=0,"",VLOOKUP($G416,Data!$G$3:$BA$2935,16,FALSE))</f>
        <v>/</v>
      </c>
      <c r="X416" s="4" t="str">
        <f>IF($H416=0,"",VLOOKUP($G416,Data!$G$3:$BA$2935,17,FALSE))</f>
        <v>/</v>
      </c>
      <c r="Y416" s="4" t="str">
        <f>IF($H416=0,"",VLOOKUP($G416,Data!$G$3:$BA$2935,18,FALSE))</f>
        <v/>
      </c>
      <c r="Z416" s="4" t="str">
        <f>IF($H416=0,"",VLOOKUP($G416,Data!$G$3:$BA$2935,19,FALSE))</f>
        <v/>
      </c>
      <c r="AA416" s="4" t="str">
        <f>IF($H416=0,"",VLOOKUP($G416,Data!$G$3:$BA$2935,20,FALSE))</f>
        <v/>
      </c>
      <c r="AB416" s="4" t="str">
        <f>IF($H416=0,"",VLOOKUP($G416,Data!$G$3:$BA$2935,21,FALSE))</f>
        <v/>
      </c>
      <c r="AC416" s="4" t="str">
        <f>IF($H416=0,"",VLOOKUP($G416,Data!$G$3:$BA$2935,22,FALSE))</f>
        <v/>
      </c>
      <c r="AD416" s="4" t="str">
        <f>IF($H416=0,"",VLOOKUP($G416,Data!$G$3:$BA$2935,23,FALSE))</f>
        <v/>
      </c>
      <c r="AE416" s="4" t="str">
        <f>IF($H416=0,"",VLOOKUP($G416,Data!$G$3:$BA$2935,24,FALSE))</f>
        <v/>
      </c>
      <c r="AF416" s="4" t="str">
        <f>IF($H416=0,"",VLOOKUP($G416,Data!$G$3:$BA$2935,25,FALSE))</f>
        <v/>
      </c>
      <c r="AG416" s="4" t="str">
        <f>IF($H416=0,"",VLOOKUP($G416,Data!$G$3:$BA$2935,26,FALSE))</f>
        <v/>
      </c>
      <c r="AH416" s="4" t="str">
        <f>IF($H416=0,"",VLOOKUP($G416,Data!$G$3:$BA$2935,27,FALSE))</f>
        <v/>
      </c>
      <c r="AI416" s="4" t="str">
        <f>IF($H416=0,"",VLOOKUP($G416,Data!$G$3:$BA$2935,28,FALSE))</f>
        <v/>
      </c>
      <c r="AJ416" s="4" t="str">
        <f>IF($H416=0,"",VLOOKUP($G416,Data!$G$3:$BA$2935,29,FALSE))</f>
        <v/>
      </c>
      <c r="AK416" s="4" t="str">
        <f>IF($H416=0,"",VLOOKUP($G416,Data!$G$3:$BA$2935,30,FALSE))</f>
        <v/>
      </c>
      <c r="AL416" s="4" t="str">
        <f>IF($H416=0,"",VLOOKUP($G416,Data!$G$3:$BA$2935,31,FALSE))</f>
        <v/>
      </c>
      <c r="AM416" s="4" t="str">
        <f>IF($H416=0,"",VLOOKUP($G416,Data!$G$3:$BA$2935,32,FALSE))</f>
        <v/>
      </c>
      <c r="AN416" s="4" t="str">
        <f>IF($H416=0,"",VLOOKUP($G416,Data!$G$3:$BA$2935,33,FALSE))</f>
        <v/>
      </c>
      <c r="AO416" s="4" t="str">
        <f>IF($H416=0,"",VLOOKUP($G416,Data!$G$3:$BA$2935,34,FALSE))</f>
        <v/>
      </c>
      <c r="AP416" s="4" t="str">
        <f>IF($H416=0,"",VLOOKUP($G416,Data!$G$3:$BA$2935,35,FALSE))</f>
        <v/>
      </c>
      <c r="AQ416" s="4" t="str">
        <f>IF($H416=0,"",VLOOKUP($G416,Data!$G$3:$BA$2935,36,FALSE))</f>
        <v/>
      </c>
      <c r="AR416" s="4" t="str">
        <f>IF($H416=0,"",VLOOKUP($G416,Data!$G$3:$BA$2935,37,FALSE))</f>
        <v/>
      </c>
      <c r="AS416" s="4" t="str">
        <f>IF($H416=0,"",VLOOKUP($G416,Data!$G$3:$BA$2935,38,FALSE))</f>
        <v/>
      </c>
      <c r="AT416" s="4" t="str">
        <f>IF($H416=0,"",VLOOKUP($G416,Data!$G$3:$BA$2935,39,FALSE))</f>
        <v/>
      </c>
    </row>
    <row r="417" spans="1:46" x14ac:dyDescent="0.25">
      <c r="A417" s="4">
        <f>PSSE!A419</f>
        <v>971011</v>
      </c>
      <c r="B417" s="4" t="str">
        <f>PSSE!B419</f>
        <v>HAMTHUAN_H1</v>
      </c>
      <c r="C417" s="4">
        <f>PSSE!D419</f>
        <v>13.8</v>
      </c>
      <c r="D417" s="4">
        <f>PSSE!E419</f>
        <v>150</v>
      </c>
      <c r="E417" s="4" t="str">
        <f>PSSE!F419</f>
        <v>TD</v>
      </c>
      <c r="F417" s="4">
        <f>PSSE!G419</f>
        <v>1</v>
      </c>
      <c r="G417" s="4" t="str">
        <f t="shared" si="6"/>
        <v>GOV13.8150TD1</v>
      </c>
      <c r="H417" s="4">
        <f>COUNTIF(Data!$G$3:$BA$2935,GOV!$G417)</f>
        <v>1</v>
      </c>
      <c r="I417" s="4" t="str">
        <f>IF($H417=0,"",VLOOKUP($G417,Data!$G$3:$BA$2935,2,FALSE))</f>
        <v>'HYGOV'</v>
      </c>
      <c r="J417" s="4">
        <f>PSSE!C419</f>
        <v>1</v>
      </c>
      <c r="K417" s="4">
        <f>IF($H417=0,"",VLOOKUP($G417,Data!$G$3:$BA$2935,4,FALSE))</f>
        <v>0.06</v>
      </c>
      <c r="L417" s="4">
        <f>IF($H417=0,"",VLOOKUP($G417,Data!$G$3:$BA$2935,5,FALSE))</f>
        <v>0.4</v>
      </c>
      <c r="M417" s="4">
        <f>IF($H417=0,"",VLOOKUP($G417,Data!$G$3:$BA$2935,6,FALSE))</f>
        <v>3</v>
      </c>
      <c r="N417" s="4">
        <f>IF($H417=0,"",VLOOKUP($G417,Data!$G$3:$BA$2935,7,FALSE))</f>
        <v>9.9000000000000005E-2</v>
      </c>
      <c r="O417" s="4">
        <f>IF($H417=0,"",VLOOKUP($G417,Data!$G$3:$BA$2935,8,FALSE))</f>
        <v>0.4</v>
      </c>
      <c r="P417" s="4">
        <f>IF($H417=0,"",VLOOKUP($G417,Data!$G$3:$BA$2935,9,FALSE))</f>
        <v>0.15</v>
      </c>
      <c r="Q417" s="4">
        <f>IF($H417=0,"",VLOOKUP($G417,Data!$G$3:$BA$2935,10,FALSE))</f>
        <v>1</v>
      </c>
      <c r="R417" s="4">
        <f>IF($H417=0,"",VLOOKUP($G417,Data!$G$3:$BA$2935,11,FALSE))</f>
        <v>0.1</v>
      </c>
      <c r="S417" s="4">
        <f>IF($H417=0,"",VLOOKUP($G417,Data!$G$3:$BA$2935,12,FALSE))</f>
        <v>1.35</v>
      </c>
      <c r="T417" s="4">
        <f>IF($H417=0,"",VLOOKUP($G417,Data!$G$3:$BA$2935,13,FALSE))</f>
        <v>1.4</v>
      </c>
      <c r="U417" s="4">
        <f>IF($H417=0,"",VLOOKUP($G417,Data!$G$3:$BA$2935,14,FALSE))</f>
        <v>0.1</v>
      </c>
      <c r="V417" s="4">
        <f>IF($H417=0,"",VLOOKUP($G417,Data!$G$3:$BA$2935,15,FALSE))</f>
        <v>0.1</v>
      </c>
      <c r="W417" s="4" t="str">
        <f>IF($H417=0,"",VLOOKUP($G417,Data!$G$3:$BA$2935,16,FALSE))</f>
        <v>/</v>
      </c>
      <c r="X417" s="4" t="str">
        <f>IF($H417=0,"",VLOOKUP($G417,Data!$G$3:$BA$2935,17,FALSE))</f>
        <v>/</v>
      </c>
      <c r="Y417" s="4" t="str">
        <f>IF($H417=0,"",VLOOKUP($G417,Data!$G$3:$BA$2935,18,FALSE))</f>
        <v/>
      </c>
      <c r="Z417" s="4" t="str">
        <f>IF($H417=0,"",VLOOKUP($G417,Data!$G$3:$BA$2935,19,FALSE))</f>
        <v/>
      </c>
      <c r="AA417" s="4" t="str">
        <f>IF($H417=0,"",VLOOKUP($G417,Data!$G$3:$BA$2935,20,FALSE))</f>
        <v/>
      </c>
      <c r="AB417" s="4" t="str">
        <f>IF($H417=0,"",VLOOKUP($G417,Data!$G$3:$BA$2935,21,FALSE))</f>
        <v/>
      </c>
      <c r="AC417" s="4" t="str">
        <f>IF($H417=0,"",VLOOKUP($G417,Data!$G$3:$BA$2935,22,FALSE))</f>
        <v/>
      </c>
      <c r="AD417" s="4" t="str">
        <f>IF($H417=0,"",VLOOKUP($G417,Data!$G$3:$BA$2935,23,FALSE))</f>
        <v/>
      </c>
      <c r="AE417" s="4" t="str">
        <f>IF($H417=0,"",VLOOKUP($G417,Data!$G$3:$BA$2935,24,FALSE))</f>
        <v/>
      </c>
      <c r="AF417" s="4" t="str">
        <f>IF($H417=0,"",VLOOKUP($G417,Data!$G$3:$BA$2935,25,FALSE))</f>
        <v/>
      </c>
      <c r="AG417" s="4" t="str">
        <f>IF($H417=0,"",VLOOKUP($G417,Data!$G$3:$BA$2935,26,FALSE))</f>
        <v/>
      </c>
      <c r="AH417" s="4" t="str">
        <f>IF($H417=0,"",VLOOKUP($G417,Data!$G$3:$BA$2935,27,FALSE))</f>
        <v/>
      </c>
      <c r="AI417" s="4" t="str">
        <f>IF($H417=0,"",VLOOKUP($G417,Data!$G$3:$BA$2935,28,FALSE))</f>
        <v/>
      </c>
      <c r="AJ417" s="4" t="str">
        <f>IF($H417=0,"",VLOOKUP($G417,Data!$G$3:$BA$2935,29,FALSE))</f>
        <v/>
      </c>
      <c r="AK417" s="4" t="str">
        <f>IF($H417=0,"",VLOOKUP($G417,Data!$G$3:$BA$2935,30,FALSE))</f>
        <v/>
      </c>
      <c r="AL417" s="4" t="str">
        <f>IF($H417=0,"",VLOOKUP($G417,Data!$G$3:$BA$2935,31,FALSE))</f>
        <v/>
      </c>
      <c r="AM417" s="4" t="str">
        <f>IF($H417=0,"",VLOOKUP($G417,Data!$G$3:$BA$2935,32,FALSE))</f>
        <v/>
      </c>
      <c r="AN417" s="4" t="str">
        <f>IF($H417=0,"",VLOOKUP($G417,Data!$G$3:$BA$2935,33,FALSE))</f>
        <v/>
      </c>
      <c r="AO417" s="4" t="str">
        <f>IF($H417=0,"",VLOOKUP($G417,Data!$G$3:$BA$2935,34,FALSE))</f>
        <v/>
      </c>
      <c r="AP417" s="4" t="str">
        <f>IF($H417=0,"",VLOOKUP($G417,Data!$G$3:$BA$2935,35,FALSE))</f>
        <v/>
      </c>
      <c r="AQ417" s="4" t="str">
        <f>IF($H417=0,"",VLOOKUP($G417,Data!$G$3:$BA$2935,36,FALSE))</f>
        <v/>
      </c>
      <c r="AR417" s="4" t="str">
        <f>IF($H417=0,"",VLOOKUP($G417,Data!$G$3:$BA$2935,37,FALSE))</f>
        <v/>
      </c>
      <c r="AS417" s="4" t="str">
        <f>IF($H417=0,"",VLOOKUP($G417,Data!$G$3:$BA$2935,38,FALSE))</f>
        <v/>
      </c>
      <c r="AT417" s="4" t="str">
        <f>IF($H417=0,"",VLOOKUP($G417,Data!$G$3:$BA$2935,39,FALSE))</f>
        <v/>
      </c>
    </row>
    <row r="418" spans="1:46" x14ac:dyDescent="0.25">
      <c r="A418" s="4">
        <f>PSSE!A420</f>
        <v>971012</v>
      </c>
      <c r="B418" s="4" t="str">
        <f>PSSE!B420</f>
        <v>HAMTHUAN_H2</v>
      </c>
      <c r="C418" s="4">
        <f>PSSE!D420</f>
        <v>13.8</v>
      </c>
      <c r="D418" s="4">
        <f>PSSE!E420</f>
        <v>150</v>
      </c>
      <c r="E418" s="4" t="str">
        <f>PSSE!F420</f>
        <v>TD</v>
      </c>
      <c r="F418" s="4">
        <f>PSSE!G420</f>
        <v>1</v>
      </c>
      <c r="G418" s="4" t="str">
        <f t="shared" si="6"/>
        <v>GOV13.8150TD1</v>
      </c>
      <c r="H418" s="4">
        <f>COUNTIF(Data!$G$3:$BA$2935,GOV!$G418)</f>
        <v>1</v>
      </c>
      <c r="I418" s="4" t="str">
        <f>IF($H418=0,"",VLOOKUP($G418,Data!$G$3:$BA$2935,2,FALSE))</f>
        <v>'HYGOV'</v>
      </c>
      <c r="J418" s="4">
        <f>PSSE!C420</f>
        <v>1</v>
      </c>
      <c r="K418" s="4">
        <f>IF($H418=0,"",VLOOKUP($G418,Data!$G$3:$BA$2935,4,FALSE))</f>
        <v>0.06</v>
      </c>
      <c r="L418" s="4">
        <f>IF($H418=0,"",VLOOKUP($G418,Data!$G$3:$BA$2935,5,FALSE))</f>
        <v>0.4</v>
      </c>
      <c r="M418" s="4">
        <f>IF($H418=0,"",VLOOKUP($G418,Data!$G$3:$BA$2935,6,FALSE))</f>
        <v>3</v>
      </c>
      <c r="N418" s="4">
        <f>IF($H418=0,"",VLOOKUP($G418,Data!$G$3:$BA$2935,7,FALSE))</f>
        <v>9.9000000000000005E-2</v>
      </c>
      <c r="O418" s="4">
        <f>IF($H418=0,"",VLOOKUP($G418,Data!$G$3:$BA$2935,8,FALSE))</f>
        <v>0.4</v>
      </c>
      <c r="P418" s="4">
        <f>IF($H418=0,"",VLOOKUP($G418,Data!$G$3:$BA$2935,9,FALSE))</f>
        <v>0.15</v>
      </c>
      <c r="Q418" s="4">
        <f>IF($H418=0,"",VLOOKUP($G418,Data!$G$3:$BA$2935,10,FALSE))</f>
        <v>1</v>
      </c>
      <c r="R418" s="4">
        <f>IF($H418=0,"",VLOOKUP($G418,Data!$G$3:$BA$2935,11,FALSE))</f>
        <v>0.1</v>
      </c>
      <c r="S418" s="4">
        <f>IF($H418=0,"",VLOOKUP($G418,Data!$G$3:$BA$2935,12,FALSE))</f>
        <v>1.35</v>
      </c>
      <c r="T418" s="4">
        <f>IF($H418=0,"",VLOOKUP($G418,Data!$G$3:$BA$2935,13,FALSE))</f>
        <v>1.4</v>
      </c>
      <c r="U418" s="4">
        <f>IF($H418=0,"",VLOOKUP($G418,Data!$G$3:$BA$2935,14,FALSE))</f>
        <v>0.1</v>
      </c>
      <c r="V418" s="4">
        <f>IF($H418=0,"",VLOOKUP($G418,Data!$G$3:$BA$2935,15,FALSE))</f>
        <v>0.1</v>
      </c>
      <c r="W418" s="4" t="str">
        <f>IF($H418=0,"",VLOOKUP($G418,Data!$G$3:$BA$2935,16,FALSE))</f>
        <v>/</v>
      </c>
      <c r="X418" s="4" t="str">
        <f>IF($H418=0,"",VLOOKUP($G418,Data!$G$3:$BA$2935,17,FALSE))</f>
        <v>/</v>
      </c>
      <c r="Y418" s="4" t="str">
        <f>IF($H418=0,"",VLOOKUP($G418,Data!$G$3:$BA$2935,18,FALSE))</f>
        <v/>
      </c>
      <c r="Z418" s="4" t="str">
        <f>IF($H418=0,"",VLOOKUP($G418,Data!$G$3:$BA$2935,19,FALSE))</f>
        <v/>
      </c>
      <c r="AA418" s="4" t="str">
        <f>IF($H418=0,"",VLOOKUP($G418,Data!$G$3:$BA$2935,20,FALSE))</f>
        <v/>
      </c>
      <c r="AB418" s="4" t="str">
        <f>IF($H418=0,"",VLOOKUP($G418,Data!$G$3:$BA$2935,21,FALSE))</f>
        <v/>
      </c>
      <c r="AC418" s="4" t="str">
        <f>IF($H418=0,"",VLOOKUP($G418,Data!$G$3:$BA$2935,22,FALSE))</f>
        <v/>
      </c>
      <c r="AD418" s="4" t="str">
        <f>IF($H418=0,"",VLOOKUP($G418,Data!$G$3:$BA$2935,23,FALSE))</f>
        <v/>
      </c>
      <c r="AE418" s="4" t="str">
        <f>IF($H418=0,"",VLOOKUP($G418,Data!$G$3:$BA$2935,24,FALSE))</f>
        <v/>
      </c>
      <c r="AF418" s="4" t="str">
        <f>IF($H418=0,"",VLOOKUP($G418,Data!$G$3:$BA$2935,25,FALSE))</f>
        <v/>
      </c>
      <c r="AG418" s="4" t="str">
        <f>IF($H418=0,"",VLOOKUP($G418,Data!$G$3:$BA$2935,26,FALSE))</f>
        <v/>
      </c>
      <c r="AH418" s="4" t="str">
        <f>IF($H418=0,"",VLOOKUP($G418,Data!$G$3:$BA$2935,27,FALSE))</f>
        <v/>
      </c>
      <c r="AI418" s="4" t="str">
        <f>IF($H418=0,"",VLOOKUP($G418,Data!$G$3:$BA$2935,28,FALSE))</f>
        <v/>
      </c>
      <c r="AJ418" s="4" t="str">
        <f>IF($H418=0,"",VLOOKUP($G418,Data!$G$3:$BA$2935,29,FALSE))</f>
        <v/>
      </c>
      <c r="AK418" s="4" t="str">
        <f>IF($H418=0,"",VLOOKUP($G418,Data!$G$3:$BA$2935,30,FALSE))</f>
        <v/>
      </c>
      <c r="AL418" s="4" t="str">
        <f>IF($H418=0,"",VLOOKUP($G418,Data!$G$3:$BA$2935,31,FALSE))</f>
        <v/>
      </c>
      <c r="AM418" s="4" t="str">
        <f>IF($H418=0,"",VLOOKUP($G418,Data!$G$3:$BA$2935,32,FALSE))</f>
        <v/>
      </c>
      <c r="AN418" s="4" t="str">
        <f>IF($H418=0,"",VLOOKUP($G418,Data!$G$3:$BA$2935,33,FALSE))</f>
        <v/>
      </c>
      <c r="AO418" s="4" t="str">
        <f>IF($H418=0,"",VLOOKUP($G418,Data!$G$3:$BA$2935,34,FALSE))</f>
        <v/>
      </c>
      <c r="AP418" s="4" t="str">
        <f>IF($H418=0,"",VLOOKUP($G418,Data!$G$3:$BA$2935,35,FALSE))</f>
        <v/>
      </c>
      <c r="AQ418" s="4" t="str">
        <f>IF($H418=0,"",VLOOKUP($G418,Data!$G$3:$BA$2935,36,FALSE))</f>
        <v/>
      </c>
      <c r="AR418" s="4" t="str">
        <f>IF($H418=0,"",VLOOKUP($G418,Data!$G$3:$BA$2935,37,FALSE))</f>
        <v/>
      </c>
      <c r="AS418" s="4" t="str">
        <f>IF($H418=0,"",VLOOKUP($G418,Data!$G$3:$BA$2935,38,FALSE))</f>
        <v/>
      </c>
      <c r="AT418" s="4" t="str">
        <f>IF($H418=0,"",VLOOKUP($G418,Data!$G$3:$BA$2935,39,FALSE))</f>
        <v/>
      </c>
    </row>
    <row r="419" spans="1:46" x14ac:dyDescent="0.25">
      <c r="A419" s="4">
        <f>PSSE!A421</f>
        <v>971021</v>
      </c>
      <c r="B419" s="4" t="str">
        <f>PSSE!B421</f>
        <v>DAMI_H1</v>
      </c>
      <c r="C419" s="4">
        <f>PSSE!D421</f>
        <v>13.8</v>
      </c>
      <c r="D419" s="4">
        <f>PSSE!E421</f>
        <v>88</v>
      </c>
      <c r="E419" s="4" t="str">
        <f>PSSE!F421</f>
        <v>TD</v>
      </c>
      <c r="F419" s="4">
        <f>PSSE!G421</f>
        <v>1</v>
      </c>
      <c r="G419" s="4" t="str">
        <f t="shared" si="6"/>
        <v>GOV13.888TD1</v>
      </c>
      <c r="H419" s="4">
        <f>COUNTIF(Data!$G$3:$BA$2935,GOV!$G419)</f>
        <v>1</v>
      </c>
      <c r="I419" s="4" t="str">
        <f>IF($H419=0,"",VLOOKUP($G419,Data!$G$3:$BA$2935,2,FALSE))</f>
        <v>'HYGOV'</v>
      </c>
      <c r="J419" s="4">
        <f>PSSE!C421</f>
        <v>1</v>
      </c>
      <c r="K419" s="4">
        <f>IF($H419=0,"",VLOOKUP($G419,Data!$G$3:$BA$2935,4,FALSE))</f>
        <v>0.06</v>
      </c>
      <c r="L419" s="4">
        <f>IF($H419=0,"",VLOOKUP($G419,Data!$G$3:$BA$2935,5,FALSE))</f>
        <v>0.4</v>
      </c>
      <c r="M419" s="4">
        <f>IF($H419=0,"",VLOOKUP($G419,Data!$G$3:$BA$2935,6,FALSE))</f>
        <v>3</v>
      </c>
      <c r="N419" s="4">
        <f>IF($H419=0,"",VLOOKUP($G419,Data!$G$3:$BA$2935,7,FALSE))</f>
        <v>9.9000000000000005E-2</v>
      </c>
      <c r="O419" s="4">
        <f>IF($H419=0,"",VLOOKUP($G419,Data!$G$3:$BA$2935,8,FALSE))</f>
        <v>0.4</v>
      </c>
      <c r="P419" s="4">
        <f>IF($H419=0,"",VLOOKUP($G419,Data!$G$3:$BA$2935,9,FALSE))</f>
        <v>0.15</v>
      </c>
      <c r="Q419" s="4">
        <f>IF($H419=0,"",VLOOKUP($G419,Data!$G$3:$BA$2935,10,FALSE))</f>
        <v>1</v>
      </c>
      <c r="R419" s="4">
        <f>IF($H419=0,"",VLOOKUP($G419,Data!$G$3:$BA$2935,11,FALSE))</f>
        <v>0.1</v>
      </c>
      <c r="S419" s="4">
        <f>IF($H419=0,"",VLOOKUP($G419,Data!$G$3:$BA$2935,12,FALSE))</f>
        <v>1.35</v>
      </c>
      <c r="T419" s="4">
        <f>IF($H419=0,"",VLOOKUP($G419,Data!$G$3:$BA$2935,13,FALSE))</f>
        <v>1.4</v>
      </c>
      <c r="U419" s="4">
        <f>IF($H419=0,"",VLOOKUP($G419,Data!$G$3:$BA$2935,14,FALSE))</f>
        <v>0.1</v>
      </c>
      <c r="V419" s="4">
        <f>IF($H419=0,"",VLOOKUP($G419,Data!$G$3:$BA$2935,15,FALSE))</f>
        <v>0.1</v>
      </c>
      <c r="W419" s="4" t="str">
        <f>IF($H419=0,"",VLOOKUP($G419,Data!$G$3:$BA$2935,16,FALSE))</f>
        <v>/</v>
      </c>
      <c r="X419" s="4" t="str">
        <f>IF($H419=0,"",VLOOKUP($G419,Data!$G$3:$BA$2935,17,FALSE))</f>
        <v>/</v>
      </c>
      <c r="Y419" s="4" t="str">
        <f>IF($H419=0,"",VLOOKUP($G419,Data!$G$3:$BA$2935,18,FALSE))</f>
        <v/>
      </c>
      <c r="Z419" s="4" t="str">
        <f>IF($H419=0,"",VLOOKUP($G419,Data!$G$3:$BA$2935,19,FALSE))</f>
        <v/>
      </c>
      <c r="AA419" s="4" t="str">
        <f>IF($H419=0,"",VLOOKUP($G419,Data!$G$3:$BA$2935,20,FALSE))</f>
        <v/>
      </c>
      <c r="AB419" s="4" t="str">
        <f>IF($H419=0,"",VLOOKUP($G419,Data!$G$3:$BA$2935,21,FALSE))</f>
        <v/>
      </c>
      <c r="AC419" s="4" t="str">
        <f>IF($H419=0,"",VLOOKUP($G419,Data!$G$3:$BA$2935,22,FALSE))</f>
        <v/>
      </c>
      <c r="AD419" s="4" t="str">
        <f>IF($H419=0,"",VLOOKUP($G419,Data!$G$3:$BA$2935,23,FALSE))</f>
        <v/>
      </c>
      <c r="AE419" s="4" t="str">
        <f>IF($H419=0,"",VLOOKUP($G419,Data!$G$3:$BA$2935,24,FALSE))</f>
        <v/>
      </c>
      <c r="AF419" s="4" t="str">
        <f>IF($H419=0,"",VLOOKUP($G419,Data!$G$3:$BA$2935,25,FALSE))</f>
        <v/>
      </c>
      <c r="AG419" s="4" t="str">
        <f>IF($H419=0,"",VLOOKUP($G419,Data!$G$3:$BA$2935,26,FALSE))</f>
        <v/>
      </c>
      <c r="AH419" s="4" t="str">
        <f>IF($H419=0,"",VLOOKUP($G419,Data!$G$3:$BA$2935,27,FALSE))</f>
        <v/>
      </c>
      <c r="AI419" s="4" t="str">
        <f>IF($H419=0,"",VLOOKUP($G419,Data!$G$3:$BA$2935,28,FALSE))</f>
        <v/>
      </c>
      <c r="AJ419" s="4" t="str">
        <f>IF($H419=0,"",VLOOKUP($G419,Data!$G$3:$BA$2935,29,FALSE))</f>
        <v/>
      </c>
      <c r="AK419" s="4" t="str">
        <f>IF($H419=0,"",VLOOKUP($G419,Data!$G$3:$BA$2935,30,FALSE))</f>
        <v/>
      </c>
      <c r="AL419" s="4" t="str">
        <f>IF($H419=0,"",VLOOKUP($G419,Data!$G$3:$BA$2935,31,FALSE))</f>
        <v/>
      </c>
      <c r="AM419" s="4" t="str">
        <f>IF($H419=0,"",VLOOKUP($G419,Data!$G$3:$BA$2935,32,FALSE))</f>
        <v/>
      </c>
      <c r="AN419" s="4" t="str">
        <f>IF($H419=0,"",VLOOKUP($G419,Data!$G$3:$BA$2935,33,FALSE))</f>
        <v/>
      </c>
      <c r="AO419" s="4" t="str">
        <f>IF($H419=0,"",VLOOKUP($G419,Data!$G$3:$BA$2935,34,FALSE))</f>
        <v/>
      </c>
      <c r="AP419" s="4" t="str">
        <f>IF($H419=0,"",VLOOKUP($G419,Data!$G$3:$BA$2935,35,FALSE))</f>
        <v/>
      </c>
      <c r="AQ419" s="4" t="str">
        <f>IF($H419=0,"",VLOOKUP($G419,Data!$G$3:$BA$2935,36,FALSE))</f>
        <v/>
      </c>
      <c r="AR419" s="4" t="str">
        <f>IF($H419=0,"",VLOOKUP($G419,Data!$G$3:$BA$2935,37,FALSE))</f>
        <v/>
      </c>
      <c r="AS419" s="4" t="str">
        <f>IF($H419=0,"",VLOOKUP($G419,Data!$G$3:$BA$2935,38,FALSE))</f>
        <v/>
      </c>
      <c r="AT419" s="4" t="str">
        <f>IF($H419=0,"",VLOOKUP($G419,Data!$G$3:$BA$2935,39,FALSE))</f>
        <v/>
      </c>
    </row>
    <row r="420" spans="1:46" x14ac:dyDescent="0.25">
      <c r="A420" s="4">
        <f>PSSE!A422</f>
        <v>971022</v>
      </c>
      <c r="B420" s="4" t="str">
        <f>PSSE!B422</f>
        <v>DAMY_H2</v>
      </c>
      <c r="C420" s="4">
        <f>PSSE!D422</f>
        <v>13.8</v>
      </c>
      <c r="D420" s="4">
        <f>PSSE!E422</f>
        <v>88</v>
      </c>
      <c r="E420" s="4" t="str">
        <f>PSSE!F422</f>
        <v>TD</v>
      </c>
      <c r="F420" s="4">
        <f>PSSE!G422</f>
        <v>1</v>
      </c>
      <c r="G420" s="4" t="str">
        <f t="shared" si="6"/>
        <v>GOV13.888TD1</v>
      </c>
      <c r="H420" s="4">
        <f>COUNTIF(Data!$G$3:$BA$2935,GOV!$G420)</f>
        <v>1</v>
      </c>
      <c r="I420" s="4" t="str">
        <f>IF($H420=0,"",VLOOKUP($G420,Data!$G$3:$BA$2935,2,FALSE))</f>
        <v>'HYGOV'</v>
      </c>
      <c r="J420" s="4">
        <f>PSSE!C422</f>
        <v>1</v>
      </c>
      <c r="K420" s="4">
        <f>IF($H420=0,"",VLOOKUP($G420,Data!$G$3:$BA$2935,4,FALSE))</f>
        <v>0.06</v>
      </c>
      <c r="L420" s="4">
        <f>IF($H420=0,"",VLOOKUP($G420,Data!$G$3:$BA$2935,5,FALSE))</f>
        <v>0.4</v>
      </c>
      <c r="M420" s="4">
        <f>IF($H420=0,"",VLOOKUP($G420,Data!$G$3:$BA$2935,6,FALSE))</f>
        <v>3</v>
      </c>
      <c r="N420" s="4">
        <f>IF($H420=0,"",VLOOKUP($G420,Data!$G$3:$BA$2935,7,FALSE))</f>
        <v>9.9000000000000005E-2</v>
      </c>
      <c r="O420" s="4">
        <f>IF($H420=0,"",VLOOKUP($G420,Data!$G$3:$BA$2935,8,FALSE))</f>
        <v>0.4</v>
      </c>
      <c r="P420" s="4">
        <f>IF($H420=0,"",VLOOKUP($G420,Data!$G$3:$BA$2935,9,FALSE))</f>
        <v>0.15</v>
      </c>
      <c r="Q420" s="4">
        <f>IF($H420=0,"",VLOOKUP($G420,Data!$G$3:$BA$2935,10,FALSE))</f>
        <v>1</v>
      </c>
      <c r="R420" s="4">
        <f>IF($H420=0,"",VLOOKUP($G420,Data!$G$3:$BA$2935,11,FALSE))</f>
        <v>0.1</v>
      </c>
      <c r="S420" s="4">
        <f>IF($H420=0,"",VLOOKUP($G420,Data!$G$3:$BA$2935,12,FALSE))</f>
        <v>1.35</v>
      </c>
      <c r="T420" s="4">
        <f>IF($H420=0,"",VLOOKUP($G420,Data!$G$3:$BA$2935,13,FALSE))</f>
        <v>1.4</v>
      </c>
      <c r="U420" s="4">
        <f>IF($H420=0,"",VLOOKUP($G420,Data!$G$3:$BA$2935,14,FALSE))</f>
        <v>0.1</v>
      </c>
      <c r="V420" s="4">
        <f>IF($H420=0,"",VLOOKUP($G420,Data!$G$3:$BA$2935,15,FALSE))</f>
        <v>0.1</v>
      </c>
      <c r="W420" s="4" t="str">
        <f>IF($H420=0,"",VLOOKUP($G420,Data!$G$3:$BA$2935,16,FALSE))</f>
        <v>/</v>
      </c>
      <c r="X420" s="4" t="str">
        <f>IF($H420=0,"",VLOOKUP($G420,Data!$G$3:$BA$2935,17,FALSE))</f>
        <v>/</v>
      </c>
      <c r="Y420" s="4" t="str">
        <f>IF($H420=0,"",VLOOKUP($G420,Data!$G$3:$BA$2935,18,FALSE))</f>
        <v/>
      </c>
      <c r="Z420" s="4" t="str">
        <f>IF($H420=0,"",VLOOKUP($G420,Data!$G$3:$BA$2935,19,FALSE))</f>
        <v/>
      </c>
      <c r="AA420" s="4" t="str">
        <f>IF($H420=0,"",VLOOKUP($G420,Data!$G$3:$BA$2935,20,FALSE))</f>
        <v/>
      </c>
      <c r="AB420" s="4" t="str">
        <f>IF($H420=0,"",VLOOKUP($G420,Data!$G$3:$BA$2935,21,FALSE))</f>
        <v/>
      </c>
      <c r="AC420" s="4" t="str">
        <f>IF($H420=0,"",VLOOKUP($G420,Data!$G$3:$BA$2935,22,FALSE))</f>
        <v/>
      </c>
      <c r="AD420" s="4" t="str">
        <f>IF($H420=0,"",VLOOKUP($G420,Data!$G$3:$BA$2935,23,FALSE))</f>
        <v/>
      </c>
      <c r="AE420" s="4" t="str">
        <f>IF($H420=0,"",VLOOKUP($G420,Data!$G$3:$BA$2935,24,FALSE))</f>
        <v/>
      </c>
      <c r="AF420" s="4" t="str">
        <f>IF($H420=0,"",VLOOKUP($G420,Data!$G$3:$BA$2935,25,FALSE))</f>
        <v/>
      </c>
      <c r="AG420" s="4" t="str">
        <f>IF($H420=0,"",VLOOKUP($G420,Data!$G$3:$BA$2935,26,FALSE))</f>
        <v/>
      </c>
      <c r="AH420" s="4" t="str">
        <f>IF($H420=0,"",VLOOKUP($G420,Data!$G$3:$BA$2935,27,FALSE))</f>
        <v/>
      </c>
      <c r="AI420" s="4" t="str">
        <f>IF($H420=0,"",VLOOKUP($G420,Data!$G$3:$BA$2935,28,FALSE))</f>
        <v/>
      </c>
      <c r="AJ420" s="4" t="str">
        <f>IF($H420=0,"",VLOOKUP($G420,Data!$G$3:$BA$2935,29,FALSE))</f>
        <v/>
      </c>
      <c r="AK420" s="4" t="str">
        <f>IF($H420=0,"",VLOOKUP($G420,Data!$G$3:$BA$2935,30,FALSE))</f>
        <v/>
      </c>
      <c r="AL420" s="4" t="str">
        <f>IF($H420=0,"",VLOOKUP($G420,Data!$G$3:$BA$2935,31,FALSE))</f>
        <v/>
      </c>
      <c r="AM420" s="4" t="str">
        <f>IF($H420=0,"",VLOOKUP($G420,Data!$G$3:$BA$2935,32,FALSE))</f>
        <v/>
      </c>
      <c r="AN420" s="4" t="str">
        <f>IF($H420=0,"",VLOOKUP($G420,Data!$G$3:$BA$2935,33,FALSE))</f>
        <v/>
      </c>
      <c r="AO420" s="4" t="str">
        <f>IF($H420=0,"",VLOOKUP($G420,Data!$G$3:$BA$2935,34,FALSE))</f>
        <v/>
      </c>
      <c r="AP420" s="4" t="str">
        <f>IF($H420=0,"",VLOOKUP($G420,Data!$G$3:$BA$2935,35,FALSE))</f>
        <v/>
      </c>
      <c r="AQ420" s="4" t="str">
        <f>IF($H420=0,"",VLOOKUP($G420,Data!$G$3:$BA$2935,36,FALSE))</f>
        <v/>
      </c>
      <c r="AR420" s="4" t="str">
        <f>IF($H420=0,"",VLOOKUP($G420,Data!$G$3:$BA$2935,37,FALSE))</f>
        <v/>
      </c>
      <c r="AS420" s="4" t="str">
        <f>IF($H420=0,"",VLOOKUP($G420,Data!$G$3:$BA$2935,38,FALSE))</f>
        <v/>
      </c>
      <c r="AT420" s="4" t="str">
        <f>IF($H420=0,"",VLOOKUP($G420,Data!$G$3:$BA$2935,39,FALSE))</f>
        <v/>
      </c>
    </row>
    <row r="421" spans="1:46" x14ac:dyDescent="0.25">
      <c r="A421" s="4">
        <f>PSSE!A423</f>
        <v>971031</v>
      </c>
      <c r="B421" s="4" t="str">
        <f>PSSE!B423</f>
        <v>DIENHN1_N1</v>
      </c>
      <c r="C421" s="4">
        <f>PSSE!D423</f>
        <v>19</v>
      </c>
      <c r="D421" s="4">
        <f>PSSE!E423</f>
        <v>1000</v>
      </c>
      <c r="E421" s="4" t="str">
        <f>PSSE!F423</f>
        <v>ND</v>
      </c>
      <c r="F421" s="4">
        <f>PSSE!G423</f>
        <v>1</v>
      </c>
      <c r="G421" s="4" t="str">
        <f t="shared" si="6"/>
        <v>GOV191000ND1</v>
      </c>
      <c r="H421" s="4">
        <f>COUNTIF(Data!$G$3:$BA$2935,GOV!$G421)</f>
        <v>1</v>
      </c>
      <c r="I421" s="4" t="str">
        <f>IF($H421=0,"",VLOOKUP($G421,Data!$G$3:$BA$2935,2,FALSE))</f>
        <v>'TGOV1'</v>
      </c>
      <c r="J421" s="4">
        <f>PSSE!C423</f>
        <v>1</v>
      </c>
      <c r="K421" s="4">
        <f>IF($H421=0,"",VLOOKUP($G421,Data!$G$3:$BA$2935,4,FALSE))</f>
        <v>0.05</v>
      </c>
      <c r="L421" s="4">
        <f>IF($H421=0,"",VLOOKUP($G421,Data!$G$3:$BA$2935,5,FALSE))</f>
        <v>0.05</v>
      </c>
      <c r="M421" s="4">
        <f>IF($H421=0,"",VLOOKUP($G421,Data!$G$3:$BA$2935,6,FALSE))</f>
        <v>1.1000000000000001</v>
      </c>
      <c r="N421" s="4">
        <f>IF($H421=0,"",VLOOKUP($G421,Data!$G$3:$BA$2935,7,FALSE))</f>
        <v>0</v>
      </c>
      <c r="O421" s="4">
        <f>IF($H421=0,"",VLOOKUP($G421,Data!$G$3:$BA$2935,8,FALSE))</f>
        <v>2.7</v>
      </c>
      <c r="P421" s="4">
        <f>IF($H421=0,"",VLOOKUP($G421,Data!$G$3:$BA$2935,9,FALSE))</f>
        <v>9</v>
      </c>
      <c r="Q421" s="4">
        <f>IF($H421=0,"",VLOOKUP($G421,Data!$G$3:$BA$2935,10,FALSE))</f>
        <v>0</v>
      </c>
      <c r="R421" s="4" t="str">
        <f>IF($H421=0,"",VLOOKUP($G421,Data!$G$3:$BA$2935,11,FALSE))</f>
        <v>/</v>
      </c>
      <c r="S421" s="4" t="str">
        <f>IF($H421=0,"",VLOOKUP($G421,Data!$G$3:$BA$2935,12,FALSE))</f>
        <v>/</v>
      </c>
      <c r="T421" s="4" t="str">
        <f>IF($H421=0,"",VLOOKUP($G421,Data!$G$3:$BA$2935,13,FALSE))</f>
        <v/>
      </c>
      <c r="U421" s="4" t="str">
        <f>IF($H421=0,"",VLOOKUP($G421,Data!$G$3:$BA$2935,14,FALSE))</f>
        <v/>
      </c>
      <c r="V421" s="4" t="str">
        <f>IF($H421=0,"",VLOOKUP($G421,Data!$G$3:$BA$2935,15,FALSE))</f>
        <v/>
      </c>
      <c r="W421" s="4" t="str">
        <f>IF($H421=0,"",VLOOKUP($G421,Data!$G$3:$BA$2935,16,FALSE))</f>
        <v/>
      </c>
      <c r="X421" s="4" t="str">
        <f>IF($H421=0,"",VLOOKUP($G421,Data!$G$3:$BA$2935,17,FALSE))</f>
        <v/>
      </c>
      <c r="Y421" s="4" t="str">
        <f>IF($H421=0,"",VLOOKUP($G421,Data!$G$3:$BA$2935,18,FALSE))</f>
        <v/>
      </c>
      <c r="Z421" s="4" t="str">
        <f>IF($H421=0,"",VLOOKUP($G421,Data!$G$3:$BA$2935,19,FALSE))</f>
        <v/>
      </c>
      <c r="AA421" s="4" t="str">
        <f>IF($H421=0,"",VLOOKUP($G421,Data!$G$3:$BA$2935,20,FALSE))</f>
        <v/>
      </c>
      <c r="AB421" s="4" t="str">
        <f>IF($H421=0,"",VLOOKUP($G421,Data!$G$3:$BA$2935,21,FALSE))</f>
        <v/>
      </c>
      <c r="AC421" s="4" t="str">
        <f>IF($H421=0,"",VLOOKUP($G421,Data!$G$3:$BA$2935,22,FALSE))</f>
        <v/>
      </c>
      <c r="AD421" s="4" t="str">
        <f>IF($H421=0,"",VLOOKUP($G421,Data!$G$3:$BA$2935,23,FALSE))</f>
        <v/>
      </c>
      <c r="AE421" s="4" t="str">
        <f>IF($H421=0,"",VLOOKUP($G421,Data!$G$3:$BA$2935,24,FALSE))</f>
        <v/>
      </c>
      <c r="AF421" s="4" t="str">
        <f>IF($H421=0,"",VLOOKUP($G421,Data!$G$3:$BA$2935,25,FALSE))</f>
        <v/>
      </c>
      <c r="AG421" s="4" t="str">
        <f>IF($H421=0,"",VLOOKUP($G421,Data!$G$3:$BA$2935,26,FALSE))</f>
        <v/>
      </c>
      <c r="AH421" s="4" t="str">
        <f>IF($H421=0,"",VLOOKUP($G421,Data!$G$3:$BA$2935,27,FALSE))</f>
        <v/>
      </c>
      <c r="AI421" s="4" t="str">
        <f>IF($H421=0,"",VLOOKUP($G421,Data!$G$3:$BA$2935,28,FALSE))</f>
        <v/>
      </c>
      <c r="AJ421" s="4" t="str">
        <f>IF($H421=0,"",VLOOKUP($G421,Data!$G$3:$BA$2935,29,FALSE))</f>
        <v/>
      </c>
      <c r="AK421" s="4" t="str">
        <f>IF($H421=0,"",VLOOKUP($G421,Data!$G$3:$BA$2935,30,FALSE))</f>
        <v/>
      </c>
      <c r="AL421" s="4" t="str">
        <f>IF($H421=0,"",VLOOKUP($G421,Data!$G$3:$BA$2935,31,FALSE))</f>
        <v/>
      </c>
      <c r="AM421" s="4" t="str">
        <f>IF($H421=0,"",VLOOKUP($G421,Data!$G$3:$BA$2935,32,FALSE))</f>
        <v/>
      </c>
      <c r="AN421" s="4" t="str">
        <f>IF($H421=0,"",VLOOKUP($G421,Data!$G$3:$BA$2935,33,FALSE))</f>
        <v/>
      </c>
      <c r="AO421" s="4" t="str">
        <f>IF($H421=0,"",VLOOKUP($G421,Data!$G$3:$BA$2935,34,FALSE))</f>
        <v/>
      </c>
      <c r="AP421" s="4" t="str">
        <f>IF($H421=0,"",VLOOKUP($G421,Data!$G$3:$BA$2935,35,FALSE))</f>
        <v/>
      </c>
      <c r="AQ421" s="4" t="str">
        <f>IF($H421=0,"",VLOOKUP($G421,Data!$G$3:$BA$2935,36,FALSE))</f>
        <v/>
      </c>
      <c r="AR421" s="4" t="str">
        <f>IF($H421=0,"",VLOOKUP($G421,Data!$G$3:$BA$2935,37,FALSE))</f>
        <v/>
      </c>
      <c r="AS421" s="4" t="str">
        <f>IF($H421=0,"",VLOOKUP($G421,Data!$G$3:$BA$2935,38,FALSE))</f>
        <v/>
      </c>
      <c r="AT421" s="4" t="str">
        <f>IF($H421=0,"",VLOOKUP($G421,Data!$G$3:$BA$2935,39,FALSE))</f>
        <v/>
      </c>
    </row>
    <row r="422" spans="1:46" x14ac:dyDescent="0.25">
      <c r="A422" s="4">
        <f>PSSE!A424</f>
        <v>971032</v>
      </c>
      <c r="B422" s="4" t="str">
        <f>PSSE!B424</f>
        <v>DIENHN1_N2</v>
      </c>
      <c r="C422" s="4">
        <f>PSSE!D424</f>
        <v>19</v>
      </c>
      <c r="D422" s="4">
        <f>PSSE!E424</f>
        <v>1000</v>
      </c>
      <c r="E422" s="4" t="str">
        <f>PSSE!F424</f>
        <v>ND</v>
      </c>
      <c r="F422" s="4">
        <f>PSSE!G424</f>
        <v>1</v>
      </c>
      <c r="G422" s="4" t="str">
        <f t="shared" si="6"/>
        <v>GOV191000ND1</v>
      </c>
      <c r="H422" s="4">
        <f>COUNTIF(Data!$G$3:$BA$2935,GOV!$G422)</f>
        <v>1</v>
      </c>
      <c r="I422" s="4" t="str">
        <f>IF($H422=0,"",VLOOKUP($G422,Data!$G$3:$BA$2935,2,FALSE))</f>
        <v>'TGOV1'</v>
      </c>
      <c r="J422" s="4">
        <f>PSSE!C424</f>
        <v>1</v>
      </c>
      <c r="K422" s="4">
        <f>IF($H422=0,"",VLOOKUP($G422,Data!$G$3:$BA$2935,4,FALSE))</f>
        <v>0.05</v>
      </c>
      <c r="L422" s="4">
        <f>IF($H422=0,"",VLOOKUP($G422,Data!$G$3:$BA$2935,5,FALSE))</f>
        <v>0.05</v>
      </c>
      <c r="M422" s="4">
        <f>IF($H422=0,"",VLOOKUP($G422,Data!$G$3:$BA$2935,6,FALSE))</f>
        <v>1.1000000000000001</v>
      </c>
      <c r="N422" s="4">
        <f>IF($H422=0,"",VLOOKUP($G422,Data!$G$3:$BA$2935,7,FALSE))</f>
        <v>0</v>
      </c>
      <c r="O422" s="4">
        <f>IF($H422=0,"",VLOOKUP($G422,Data!$G$3:$BA$2935,8,FALSE))</f>
        <v>2.7</v>
      </c>
      <c r="P422" s="4">
        <f>IF($H422=0,"",VLOOKUP($G422,Data!$G$3:$BA$2935,9,FALSE))</f>
        <v>9</v>
      </c>
      <c r="Q422" s="4">
        <f>IF($H422=0,"",VLOOKUP($G422,Data!$G$3:$BA$2935,10,FALSE))</f>
        <v>0</v>
      </c>
      <c r="R422" s="4" t="str">
        <f>IF($H422=0,"",VLOOKUP($G422,Data!$G$3:$BA$2935,11,FALSE))</f>
        <v>/</v>
      </c>
      <c r="S422" s="4" t="str">
        <f>IF($H422=0,"",VLOOKUP($G422,Data!$G$3:$BA$2935,12,FALSE))</f>
        <v>/</v>
      </c>
      <c r="T422" s="4" t="str">
        <f>IF($H422=0,"",VLOOKUP($G422,Data!$G$3:$BA$2935,13,FALSE))</f>
        <v/>
      </c>
      <c r="U422" s="4" t="str">
        <f>IF($H422=0,"",VLOOKUP($G422,Data!$G$3:$BA$2935,14,FALSE))</f>
        <v/>
      </c>
      <c r="V422" s="4" t="str">
        <f>IF($H422=0,"",VLOOKUP($G422,Data!$G$3:$BA$2935,15,FALSE))</f>
        <v/>
      </c>
      <c r="W422" s="4" t="str">
        <f>IF($H422=0,"",VLOOKUP($G422,Data!$G$3:$BA$2935,16,FALSE))</f>
        <v/>
      </c>
      <c r="X422" s="4" t="str">
        <f>IF($H422=0,"",VLOOKUP($G422,Data!$G$3:$BA$2935,17,FALSE))</f>
        <v/>
      </c>
      <c r="Y422" s="4" t="str">
        <f>IF($H422=0,"",VLOOKUP($G422,Data!$G$3:$BA$2935,18,FALSE))</f>
        <v/>
      </c>
      <c r="Z422" s="4" t="str">
        <f>IF($H422=0,"",VLOOKUP($G422,Data!$G$3:$BA$2935,19,FALSE))</f>
        <v/>
      </c>
      <c r="AA422" s="4" t="str">
        <f>IF($H422=0,"",VLOOKUP($G422,Data!$G$3:$BA$2935,20,FALSE))</f>
        <v/>
      </c>
      <c r="AB422" s="4" t="str">
        <f>IF($H422=0,"",VLOOKUP($G422,Data!$G$3:$BA$2935,21,FALSE))</f>
        <v/>
      </c>
      <c r="AC422" s="4" t="str">
        <f>IF($H422=0,"",VLOOKUP($G422,Data!$G$3:$BA$2935,22,FALSE))</f>
        <v/>
      </c>
      <c r="AD422" s="4" t="str">
        <f>IF($H422=0,"",VLOOKUP($G422,Data!$G$3:$BA$2935,23,FALSE))</f>
        <v/>
      </c>
      <c r="AE422" s="4" t="str">
        <f>IF($H422=0,"",VLOOKUP($G422,Data!$G$3:$BA$2935,24,FALSE))</f>
        <v/>
      </c>
      <c r="AF422" s="4" t="str">
        <f>IF($H422=0,"",VLOOKUP($G422,Data!$G$3:$BA$2935,25,FALSE))</f>
        <v/>
      </c>
      <c r="AG422" s="4" t="str">
        <f>IF($H422=0,"",VLOOKUP($G422,Data!$G$3:$BA$2935,26,FALSE))</f>
        <v/>
      </c>
      <c r="AH422" s="4" t="str">
        <f>IF($H422=0,"",VLOOKUP($G422,Data!$G$3:$BA$2935,27,FALSE))</f>
        <v/>
      </c>
      <c r="AI422" s="4" t="str">
        <f>IF($H422=0,"",VLOOKUP($G422,Data!$G$3:$BA$2935,28,FALSE))</f>
        <v/>
      </c>
      <c r="AJ422" s="4" t="str">
        <f>IF($H422=0,"",VLOOKUP($G422,Data!$G$3:$BA$2935,29,FALSE))</f>
        <v/>
      </c>
      <c r="AK422" s="4" t="str">
        <f>IF($H422=0,"",VLOOKUP($G422,Data!$G$3:$BA$2935,30,FALSE))</f>
        <v/>
      </c>
      <c r="AL422" s="4" t="str">
        <f>IF($H422=0,"",VLOOKUP($G422,Data!$G$3:$BA$2935,31,FALSE))</f>
        <v/>
      </c>
      <c r="AM422" s="4" t="str">
        <f>IF($H422=0,"",VLOOKUP($G422,Data!$G$3:$BA$2935,32,FALSE))</f>
        <v/>
      </c>
      <c r="AN422" s="4" t="str">
        <f>IF($H422=0,"",VLOOKUP($G422,Data!$G$3:$BA$2935,33,FALSE))</f>
        <v/>
      </c>
      <c r="AO422" s="4" t="str">
        <f>IF($H422=0,"",VLOOKUP($G422,Data!$G$3:$BA$2935,34,FALSE))</f>
        <v/>
      </c>
      <c r="AP422" s="4" t="str">
        <f>IF($H422=0,"",VLOOKUP($G422,Data!$G$3:$BA$2935,35,FALSE))</f>
        <v/>
      </c>
      <c r="AQ422" s="4" t="str">
        <f>IF($H422=0,"",VLOOKUP($G422,Data!$G$3:$BA$2935,36,FALSE))</f>
        <v/>
      </c>
      <c r="AR422" s="4" t="str">
        <f>IF($H422=0,"",VLOOKUP($G422,Data!$G$3:$BA$2935,37,FALSE))</f>
        <v/>
      </c>
      <c r="AS422" s="4" t="str">
        <f>IF($H422=0,"",VLOOKUP($G422,Data!$G$3:$BA$2935,38,FALSE))</f>
        <v/>
      </c>
      <c r="AT422" s="4" t="str">
        <f>IF($H422=0,"",VLOOKUP($G422,Data!$G$3:$BA$2935,39,FALSE))</f>
        <v/>
      </c>
    </row>
    <row r="423" spans="1:46" x14ac:dyDescent="0.25">
      <c r="A423" s="4">
        <f>PSSE!A425</f>
        <v>971033</v>
      </c>
      <c r="B423" s="4" t="str">
        <f>PSSE!B425</f>
        <v>DIENHN1_N3</v>
      </c>
      <c r="C423" s="4">
        <f>PSSE!D425</f>
        <v>19</v>
      </c>
      <c r="D423" s="4">
        <f>PSSE!E425</f>
        <v>1000</v>
      </c>
      <c r="E423" s="4" t="str">
        <f>PSSE!F425</f>
        <v>ND</v>
      </c>
      <c r="F423" s="4">
        <f>PSSE!G425</f>
        <v>1</v>
      </c>
      <c r="G423" s="4" t="str">
        <f t="shared" si="6"/>
        <v>GOV191000ND1</v>
      </c>
      <c r="H423" s="4">
        <f>COUNTIF(Data!$G$3:$BA$2935,GOV!$G423)</f>
        <v>1</v>
      </c>
      <c r="I423" s="4" t="str">
        <f>IF($H423=0,"",VLOOKUP($G423,Data!$G$3:$BA$2935,2,FALSE))</f>
        <v>'TGOV1'</v>
      </c>
      <c r="J423" s="4">
        <f>PSSE!C425</f>
        <v>1</v>
      </c>
      <c r="K423" s="4">
        <f>IF($H423=0,"",VLOOKUP($G423,Data!$G$3:$BA$2935,4,FALSE))</f>
        <v>0.05</v>
      </c>
      <c r="L423" s="4">
        <f>IF($H423=0,"",VLOOKUP($G423,Data!$G$3:$BA$2935,5,FALSE))</f>
        <v>0.05</v>
      </c>
      <c r="M423" s="4">
        <f>IF($H423=0,"",VLOOKUP($G423,Data!$G$3:$BA$2935,6,FALSE))</f>
        <v>1.1000000000000001</v>
      </c>
      <c r="N423" s="4">
        <f>IF($H423=0,"",VLOOKUP($G423,Data!$G$3:$BA$2935,7,FALSE))</f>
        <v>0</v>
      </c>
      <c r="O423" s="4">
        <f>IF($H423=0,"",VLOOKUP($G423,Data!$G$3:$BA$2935,8,FALSE))</f>
        <v>2.7</v>
      </c>
      <c r="P423" s="4">
        <f>IF($H423=0,"",VLOOKUP($G423,Data!$G$3:$BA$2935,9,FALSE))</f>
        <v>9</v>
      </c>
      <c r="Q423" s="4">
        <f>IF($H423=0,"",VLOOKUP($G423,Data!$G$3:$BA$2935,10,FALSE))</f>
        <v>0</v>
      </c>
      <c r="R423" s="4" t="str">
        <f>IF($H423=0,"",VLOOKUP($G423,Data!$G$3:$BA$2935,11,FALSE))</f>
        <v>/</v>
      </c>
      <c r="S423" s="4" t="str">
        <f>IF($H423=0,"",VLOOKUP($G423,Data!$G$3:$BA$2935,12,FALSE))</f>
        <v>/</v>
      </c>
      <c r="T423" s="4" t="str">
        <f>IF($H423=0,"",VLOOKUP($G423,Data!$G$3:$BA$2935,13,FALSE))</f>
        <v/>
      </c>
      <c r="U423" s="4" t="str">
        <f>IF($H423=0,"",VLOOKUP($G423,Data!$G$3:$BA$2935,14,FALSE))</f>
        <v/>
      </c>
      <c r="V423" s="4" t="str">
        <f>IF($H423=0,"",VLOOKUP($G423,Data!$G$3:$BA$2935,15,FALSE))</f>
        <v/>
      </c>
      <c r="W423" s="4" t="str">
        <f>IF($H423=0,"",VLOOKUP($G423,Data!$G$3:$BA$2935,16,FALSE))</f>
        <v/>
      </c>
      <c r="X423" s="4" t="str">
        <f>IF($H423=0,"",VLOOKUP($G423,Data!$G$3:$BA$2935,17,FALSE))</f>
        <v/>
      </c>
      <c r="Y423" s="4" t="str">
        <f>IF($H423=0,"",VLOOKUP($G423,Data!$G$3:$BA$2935,18,FALSE))</f>
        <v/>
      </c>
      <c r="Z423" s="4" t="str">
        <f>IF($H423=0,"",VLOOKUP($G423,Data!$G$3:$BA$2935,19,FALSE))</f>
        <v/>
      </c>
      <c r="AA423" s="4" t="str">
        <f>IF($H423=0,"",VLOOKUP($G423,Data!$G$3:$BA$2935,20,FALSE))</f>
        <v/>
      </c>
      <c r="AB423" s="4" t="str">
        <f>IF($H423=0,"",VLOOKUP($G423,Data!$G$3:$BA$2935,21,FALSE))</f>
        <v/>
      </c>
      <c r="AC423" s="4" t="str">
        <f>IF($H423=0,"",VLOOKUP($G423,Data!$G$3:$BA$2935,22,FALSE))</f>
        <v/>
      </c>
      <c r="AD423" s="4" t="str">
        <f>IF($H423=0,"",VLOOKUP($G423,Data!$G$3:$BA$2935,23,FALSE))</f>
        <v/>
      </c>
      <c r="AE423" s="4" t="str">
        <f>IF($H423=0,"",VLOOKUP($G423,Data!$G$3:$BA$2935,24,FALSE))</f>
        <v/>
      </c>
      <c r="AF423" s="4" t="str">
        <f>IF($H423=0,"",VLOOKUP($G423,Data!$G$3:$BA$2935,25,FALSE))</f>
        <v/>
      </c>
      <c r="AG423" s="4" t="str">
        <f>IF($H423=0,"",VLOOKUP($G423,Data!$G$3:$BA$2935,26,FALSE))</f>
        <v/>
      </c>
      <c r="AH423" s="4" t="str">
        <f>IF($H423=0,"",VLOOKUP($G423,Data!$G$3:$BA$2935,27,FALSE))</f>
        <v/>
      </c>
      <c r="AI423" s="4" t="str">
        <f>IF($H423=0,"",VLOOKUP($G423,Data!$G$3:$BA$2935,28,FALSE))</f>
        <v/>
      </c>
      <c r="AJ423" s="4" t="str">
        <f>IF($H423=0,"",VLOOKUP($G423,Data!$G$3:$BA$2935,29,FALSE))</f>
        <v/>
      </c>
      <c r="AK423" s="4" t="str">
        <f>IF($H423=0,"",VLOOKUP($G423,Data!$G$3:$BA$2935,30,FALSE))</f>
        <v/>
      </c>
      <c r="AL423" s="4" t="str">
        <f>IF($H423=0,"",VLOOKUP($G423,Data!$G$3:$BA$2935,31,FALSE))</f>
        <v/>
      </c>
      <c r="AM423" s="4" t="str">
        <f>IF($H423=0,"",VLOOKUP($G423,Data!$G$3:$BA$2935,32,FALSE))</f>
        <v/>
      </c>
      <c r="AN423" s="4" t="str">
        <f>IF($H423=0,"",VLOOKUP($G423,Data!$G$3:$BA$2935,33,FALSE))</f>
        <v/>
      </c>
      <c r="AO423" s="4" t="str">
        <f>IF($H423=0,"",VLOOKUP($G423,Data!$G$3:$BA$2935,34,FALSE))</f>
        <v/>
      </c>
      <c r="AP423" s="4" t="str">
        <f>IF($H423=0,"",VLOOKUP($G423,Data!$G$3:$BA$2935,35,FALSE))</f>
        <v/>
      </c>
      <c r="AQ423" s="4" t="str">
        <f>IF($H423=0,"",VLOOKUP($G423,Data!$G$3:$BA$2935,36,FALSE))</f>
        <v/>
      </c>
      <c r="AR423" s="4" t="str">
        <f>IF($H423=0,"",VLOOKUP($G423,Data!$G$3:$BA$2935,37,FALSE))</f>
        <v/>
      </c>
      <c r="AS423" s="4" t="str">
        <f>IF($H423=0,"",VLOOKUP($G423,Data!$G$3:$BA$2935,38,FALSE))</f>
        <v/>
      </c>
      <c r="AT423" s="4" t="str">
        <f>IF($H423=0,"",VLOOKUP($G423,Data!$G$3:$BA$2935,39,FALSE))</f>
        <v/>
      </c>
    </row>
    <row r="424" spans="1:46" x14ac:dyDescent="0.25">
      <c r="A424" s="4">
        <f>PSSE!A426</f>
        <v>971034</v>
      </c>
      <c r="B424" s="4" t="str">
        <f>PSSE!B426</f>
        <v>DIENHN1_N4</v>
      </c>
      <c r="C424" s="4">
        <f>PSSE!D426</f>
        <v>19</v>
      </c>
      <c r="D424" s="4">
        <f>PSSE!E426</f>
        <v>1000</v>
      </c>
      <c r="E424" s="4" t="str">
        <f>PSSE!F426</f>
        <v>ND</v>
      </c>
      <c r="F424" s="4">
        <f>PSSE!G426</f>
        <v>1</v>
      </c>
      <c r="G424" s="4" t="str">
        <f t="shared" si="6"/>
        <v>GOV191000ND1</v>
      </c>
      <c r="H424" s="4">
        <f>COUNTIF(Data!$G$3:$BA$2935,GOV!$G424)</f>
        <v>1</v>
      </c>
      <c r="I424" s="4" t="str">
        <f>IF($H424=0,"",VLOOKUP($G424,Data!$G$3:$BA$2935,2,FALSE))</f>
        <v>'TGOV1'</v>
      </c>
      <c r="J424" s="4">
        <f>PSSE!C426</f>
        <v>1</v>
      </c>
      <c r="K424" s="4">
        <f>IF($H424=0,"",VLOOKUP($G424,Data!$G$3:$BA$2935,4,FALSE))</f>
        <v>0.05</v>
      </c>
      <c r="L424" s="4">
        <f>IF($H424=0,"",VLOOKUP($G424,Data!$G$3:$BA$2935,5,FALSE))</f>
        <v>0.05</v>
      </c>
      <c r="M424" s="4">
        <f>IF($H424=0,"",VLOOKUP($G424,Data!$G$3:$BA$2935,6,FALSE))</f>
        <v>1.1000000000000001</v>
      </c>
      <c r="N424" s="4">
        <f>IF($H424=0,"",VLOOKUP($G424,Data!$G$3:$BA$2935,7,FALSE))</f>
        <v>0</v>
      </c>
      <c r="O424" s="4">
        <f>IF($H424=0,"",VLOOKUP($G424,Data!$G$3:$BA$2935,8,FALSE))</f>
        <v>2.7</v>
      </c>
      <c r="P424" s="4">
        <f>IF($H424=0,"",VLOOKUP($G424,Data!$G$3:$BA$2935,9,FALSE))</f>
        <v>9</v>
      </c>
      <c r="Q424" s="4">
        <f>IF($H424=0,"",VLOOKUP($G424,Data!$G$3:$BA$2935,10,FALSE))</f>
        <v>0</v>
      </c>
      <c r="R424" s="4" t="str">
        <f>IF($H424=0,"",VLOOKUP($G424,Data!$G$3:$BA$2935,11,FALSE))</f>
        <v>/</v>
      </c>
      <c r="S424" s="4" t="str">
        <f>IF($H424=0,"",VLOOKUP($G424,Data!$G$3:$BA$2935,12,FALSE))</f>
        <v>/</v>
      </c>
      <c r="T424" s="4" t="str">
        <f>IF($H424=0,"",VLOOKUP($G424,Data!$G$3:$BA$2935,13,FALSE))</f>
        <v/>
      </c>
      <c r="U424" s="4" t="str">
        <f>IF($H424=0,"",VLOOKUP($G424,Data!$G$3:$BA$2935,14,FALSE))</f>
        <v/>
      </c>
      <c r="V424" s="4" t="str">
        <f>IF($H424=0,"",VLOOKUP($G424,Data!$G$3:$BA$2935,15,FALSE))</f>
        <v/>
      </c>
      <c r="W424" s="4" t="str">
        <f>IF($H424=0,"",VLOOKUP($G424,Data!$G$3:$BA$2935,16,FALSE))</f>
        <v/>
      </c>
      <c r="X424" s="4" t="str">
        <f>IF($H424=0,"",VLOOKUP($G424,Data!$G$3:$BA$2935,17,FALSE))</f>
        <v/>
      </c>
      <c r="Y424" s="4" t="str">
        <f>IF($H424=0,"",VLOOKUP($G424,Data!$G$3:$BA$2935,18,FALSE))</f>
        <v/>
      </c>
      <c r="Z424" s="4" t="str">
        <f>IF($H424=0,"",VLOOKUP($G424,Data!$G$3:$BA$2935,19,FALSE))</f>
        <v/>
      </c>
      <c r="AA424" s="4" t="str">
        <f>IF($H424=0,"",VLOOKUP($G424,Data!$G$3:$BA$2935,20,FALSE))</f>
        <v/>
      </c>
      <c r="AB424" s="4" t="str">
        <f>IF($H424=0,"",VLOOKUP($G424,Data!$G$3:$BA$2935,21,FALSE))</f>
        <v/>
      </c>
      <c r="AC424" s="4" t="str">
        <f>IF($H424=0,"",VLOOKUP($G424,Data!$G$3:$BA$2935,22,FALSE))</f>
        <v/>
      </c>
      <c r="AD424" s="4" t="str">
        <f>IF($H424=0,"",VLOOKUP($G424,Data!$G$3:$BA$2935,23,FALSE))</f>
        <v/>
      </c>
      <c r="AE424" s="4" t="str">
        <f>IF($H424=0,"",VLOOKUP($G424,Data!$G$3:$BA$2935,24,FALSE))</f>
        <v/>
      </c>
      <c r="AF424" s="4" t="str">
        <f>IF($H424=0,"",VLOOKUP($G424,Data!$G$3:$BA$2935,25,FALSE))</f>
        <v/>
      </c>
      <c r="AG424" s="4" t="str">
        <f>IF($H424=0,"",VLOOKUP($G424,Data!$G$3:$BA$2935,26,FALSE))</f>
        <v/>
      </c>
      <c r="AH424" s="4" t="str">
        <f>IF($H424=0,"",VLOOKUP($G424,Data!$G$3:$BA$2935,27,FALSE))</f>
        <v/>
      </c>
      <c r="AI424" s="4" t="str">
        <f>IF($H424=0,"",VLOOKUP($G424,Data!$G$3:$BA$2935,28,FALSE))</f>
        <v/>
      </c>
      <c r="AJ424" s="4" t="str">
        <f>IF($H424=0,"",VLOOKUP($G424,Data!$G$3:$BA$2935,29,FALSE))</f>
        <v/>
      </c>
      <c r="AK424" s="4" t="str">
        <f>IF($H424=0,"",VLOOKUP($G424,Data!$G$3:$BA$2935,30,FALSE))</f>
        <v/>
      </c>
      <c r="AL424" s="4" t="str">
        <f>IF($H424=0,"",VLOOKUP($G424,Data!$G$3:$BA$2935,31,FALSE))</f>
        <v/>
      </c>
      <c r="AM424" s="4" t="str">
        <f>IF($H424=0,"",VLOOKUP($G424,Data!$G$3:$BA$2935,32,FALSE))</f>
        <v/>
      </c>
      <c r="AN424" s="4" t="str">
        <f>IF($H424=0,"",VLOOKUP($G424,Data!$G$3:$BA$2935,33,FALSE))</f>
        <v/>
      </c>
      <c r="AO424" s="4" t="str">
        <f>IF($H424=0,"",VLOOKUP($G424,Data!$G$3:$BA$2935,34,FALSE))</f>
        <v/>
      </c>
      <c r="AP424" s="4" t="str">
        <f>IF($H424=0,"",VLOOKUP($G424,Data!$G$3:$BA$2935,35,FALSE))</f>
        <v/>
      </c>
      <c r="AQ424" s="4" t="str">
        <f>IF($H424=0,"",VLOOKUP($G424,Data!$G$3:$BA$2935,36,FALSE))</f>
        <v/>
      </c>
      <c r="AR424" s="4" t="str">
        <f>IF($H424=0,"",VLOOKUP($G424,Data!$G$3:$BA$2935,37,FALSE))</f>
        <v/>
      </c>
      <c r="AS424" s="4" t="str">
        <f>IF($H424=0,"",VLOOKUP($G424,Data!$G$3:$BA$2935,38,FALSE))</f>
        <v/>
      </c>
      <c r="AT424" s="4" t="str">
        <f>IF($H424=0,"",VLOOKUP($G424,Data!$G$3:$BA$2935,39,FALSE))</f>
        <v/>
      </c>
    </row>
    <row r="425" spans="1:46" x14ac:dyDescent="0.25">
      <c r="A425" s="4">
        <f>PSSE!A427</f>
        <v>971041</v>
      </c>
      <c r="B425" s="4" t="str">
        <f>PSSE!B427</f>
        <v>DIENHN2_N1</v>
      </c>
      <c r="C425" s="4">
        <f>PSSE!D427</f>
        <v>19</v>
      </c>
      <c r="D425" s="4">
        <f>PSSE!E427</f>
        <v>1000</v>
      </c>
      <c r="E425" s="4" t="str">
        <f>PSSE!F427</f>
        <v>ND</v>
      </c>
      <c r="F425" s="4">
        <f>PSSE!G427</f>
        <v>1</v>
      </c>
      <c r="G425" s="4" t="str">
        <f t="shared" si="6"/>
        <v>GOV191000ND1</v>
      </c>
      <c r="H425" s="4">
        <f>COUNTIF(Data!$G$3:$BA$2935,GOV!$G425)</f>
        <v>1</v>
      </c>
      <c r="I425" s="4" t="str">
        <f>IF($H425=0,"",VLOOKUP($G425,Data!$G$3:$BA$2935,2,FALSE))</f>
        <v>'TGOV1'</v>
      </c>
      <c r="J425" s="4">
        <f>PSSE!C427</f>
        <v>1</v>
      </c>
      <c r="K425" s="4">
        <f>IF($H425=0,"",VLOOKUP($G425,Data!$G$3:$BA$2935,4,FALSE))</f>
        <v>0.05</v>
      </c>
      <c r="L425" s="4">
        <f>IF($H425=0,"",VLOOKUP($G425,Data!$G$3:$BA$2935,5,FALSE))</f>
        <v>0.05</v>
      </c>
      <c r="M425" s="4">
        <f>IF($H425=0,"",VLOOKUP($G425,Data!$G$3:$BA$2935,6,FALSE))</f>
        <v>1.1000000000000001</v>
      </c>
      <c r="N425" s="4">
        <f>IF($H425=0,"",VLOOKUP($G425,Data!$G$3:$BA$2935,7,FALSE))</f>
        <v>0</v>
      </c>
      <c r="O425" s="4">
        <f>IF($H425=0,"",VLOOKUP($G425,Data!$G$3:$BA$2935,8,FALSE))</f>
        <v>2.7</v>
      </c>
      <c r="P425" s="4">
        <f>IF($H425=0,"",VLOOKUP($G425,Data!$G$3:$BA$2935,9,FALSE))</f>
        <v>9</v>
      </c>
      <c r="Q425" s="4">
        <f>IF($H425=0,"",VLOOKUP($G425,Data!$G$3:$BA$2935,10,FALSE))</f>
        <v>0</v>
      </c>
      <c r="R425" s="4" t="str">
        <f>IF($H425=0,"",VLOOKUP($G425,Data!$G$3:$BA$2935,11,FALSE))</f>
        <v>/</v>
      </c>
      <c r="S425" s="4" t="str">
        <f>IF($H425=0,"",VLOOKUP($G425,Data!$G$3:$BA$2935,12,FALSE))</f>
        <v>/</v>
      </c>
      <c r="T425" s="4" t="str">
        <f>IF($H425=0,"",VLOOKUP($G425,Data!$G$3:$BA$2935,13,FALSE))</f>
        <v/>
      </c>
      <c r="U425" s="4" t="str">
        <f>IF($H425=0,"",VLOOKUP($G425,Data!$G$3:$BA$2935,14,FALSE))</f>
        <v/>
      </c>
      <c r="V425" s="4" t="str">
        <f>IF($H425=0,"",VLOOKUP($G425,Data!$G$3:$BA$2935,15,FALSE))</f>
        <v/>
      </c>
      <c r="W425" s="4" t="str">
        <f>IF($H425=0,"",VLOOKUP($G425,Data!$G$3:$BA$2935,16,FALSE))</f>
        <v/>
      </c>
      <c r="X425" s="4" t="str">
        <f>IF($H425=0,"",VLOOKUP($G425,Data!$G$3:$BA$2935,17,FALSE))</f>
        <v/>
      </c>
      <c r="Y425" s="4" t="str">
        <f>IF($H425=0,"",VLOOKUP($G425,Data!$G$3:$BA$2935,18,FALSE))</f>
        <v/>
      </c>
      <c r="Z425" s="4" t="str">
        <f>IF($H425=0,"",VLOOKUP($G425,Data!$G$3:$BA$2935,19,FALSE))</f>
        <v/>
      </c>
      <c r="AA425" s="4" t="str">
        <f>IF($H425=0,"",VLOOKUP($G425,Data!$G$3:$BA$2935,20,FALSE))</f>
        <v/>
      </c>
      <c r="AB425" s="4" t="str">
        <f>IF($H425=0,"",VLOOKUP($G425,Data!$G$3:$BA$2935,21,FALSE))</f>
        <v/>
      </c>
      <c r="AC425" s="4" t="str">
        <f>IF($H425=0,"",VLOOKUP($G425,Data!$G$3:$BA$2935,22,FALSE))</f>
        <v/>
      </c>
      <c r="AD425" s="4" t="str">
        <f>IF($H425=0,"",VLOOKUP($G425,Data!$G$3:$BA$2935,23,FALSE))</f>
        <v/>
      </c>
      <c r="AE425" s="4" t="str">
        <f>IF($H425=0,"",VLOOKUP($G425,Data!$G$3:$BA$2935,24,FALSE))</f>
        <v/>
      </c>
      <c r="AF425" s="4" t="str">
        <f>IF($H425=0,"",VLOOKUP($G425,Data!$G$3:$BA$2935,25,FALSE))</f>
        <v/>
      </c>
      <c r="AG425" s="4" t="str">
        <f>IF($H425=0,"",VLOOKUP($G425,Data!$G$3:$BA$2935,26,FALSE))</f>
        <v/>
      </c>
      <c r="AH425" s="4" t="str">
        <f>IF($H425=0,"",VLOOKUP($G425,Data!$G$3:$BA$2935,27,FALSE))</f>
        <v/>
      </c>
      <c r="AI425" s="4" t="str">
        <f>IF($H425=0,"",VLOOKUP($G425,Data!$G$3:$BA$2935,28,FALSE))</f>
        <v/>
      </c>
      <c r="AJ425" s="4" t="str">
        <f>IF($H425=0,"",VLOOKUP($G425,Data!$G$3:$BA$2935,29,FALSE))</f>
        <v/>
      </c>
      <c r="AK425" s="4" t="str">
        <f>IF($H425=0,"",VLOOKUP($G425,Data!$G$3:$BA$2935,30,FALSE))</f>
        <v/>
      </c>
      <c r="AL425" s="4" t="str">
        <f>IF($H425=0,"",VLOOKUP($G425,Data!$G$3:$BA$2935,31,FALSE))</f>
        <v/>
      </c>
      <c r="AM425" s="4" t="str">
        <f>IF($H425=0,"",VLOOKUP($G425,Data!$G$3:$BA$2935,32,FALSE))</f>
        <v/>
      </c>
      <c r="AN425" s="4" t="str">
        <f>IF($H425=0,"",VLOOKUP($G425,Data!$G$3:$BA$2935,33,FALSE))</f>
        <v/>
      </c>
      <c r="AO425" s="4" t="str">
        <f>IF($H425=0,"",VLOOKUP($G425,Data!$G$3:$BA$2935,34,FALSE))</f>
        <v/>
      </c>
      <c r="AP425" s="4" t="str">
        <f>IF($H425=0,"",VLOOKUP($G425,Data!$G$3:$BA$2935,35,FALSE))</f>
        <v/>
      </c>
      <c r="AQ425" s="4" t="str">
        <f>IF($H425=0,"",VLOOKUP($G425,Data!$G$3:$BA$2935,36,FALSE))</f>
        <v/>
      </c>
      <c r="AR425" s="4" t="str">
        <f>IF($H425=0,"",VLOOKUP($G425,Data!$G$3:$BA$2935,37,FALSE))</f>
        <v/>
      </c>
      <c r="AS425" s="4" t="str">
        <f>IF($H425=0,"",VLOOKUP($G425,Data!$G$3:$BA$2935,38,FALSE))</f>
        <v/>
      </c>
      <c r="AT425" s="4" t="str">
        <f>IF($H425=0,"",VLOOKUP($G425,Data!$G$3:$BA$2935,39,FALSE))</f>
        <v/>
      </c>
    </row>
    <row r="426" spans="1:46" x14ac:dyDescent="0.25">
      <c r="A426" s="4">
        <f>PSSE!A428</f>
        <v>971042</v>
      </c>
      <c r="B426" s="4" t="str">
        <f>PSSE!B428</f>
        <v>DIENHN2_N2</v>
      </c>
      <c r="C426" s="4">
        <f>PSSE!D428</f>
        <v>19</v>
      </c>
      <c r="D426" s="4">
        <f>PSSE!E428</f>
        <v>1000</v>
      </c>
      <c r="E426" s="4" t="str">
        <f>PSSE!F428</f>
        <v>ND</v>
      </c>
      <c r="F426" s="4">
        <f>PSSE!G428</f>
        <v>1</v>
      </c>
      <c r="G426" s="4" t="str">
        <f t="shared" si="6"/>
        <v>GOV191000ND1</v>
      </c>
      <c r="H426" s="4">
        <f>COUNTIF(Data!$G$3:$BA$2935,GOV!$G426)</f>
        <v>1</v>
      </c>
      <c r="I426" s="4" t="str">
        <f>IF($H426=0,"",VLOOKUP($G426,Data!$G$3:$BA$2935,2,FALSE))</f>
        <v>'TGOV1'</v>
      </c>
      <c r="J426" s="4">
        <f>PSSE!C428</f>
        <v>1</v>
      </c>
      <c r="K426" s="4">
        <f>IF($H426=0,"",VLOOKUP($G426,Data!$G$3:$BA$2935,4,FALSE))</f>
        <v>0.05</v>
      </c>
      <c r="L426" s="4">
        <f>IF($H426=0,"",VLOOKUP($G426,Data!$G$3:$BA$2935,5,FALSE))</f>
        <v>0.05</v>
      </c>
      <c r="M426" s="4">
        <f>IF($H426=0,"",VLOOKUP($G426,Data!$G$3:$BA$2935,6,FALSE))</f>
        <v>1.1000000000000001</v>
      </c>
      <c r="N426" s="4">
        <f>IF($H426=0,"",VLOOKUP($G426,Data!$G$3:$BA$2935,7,FALSE))</f>
        <v>0</v>
      </c>
      <c r="O426" s="4">
        <f>IF($H426=0,"",VLOOKUP($G426,Data!$G$3:$BA$2935,8,FALSE))</f>
        <v>2.7</v>
      </c>
      <c r="P426" s="4">
        <f>IF($H426=0,"",VLOOKUP($G426,Data!$G$3:$BA$2935,9,FALSE))</f>
        <v>9</v>
      </c>
      <c r="Q426" s="4">
        <f>IF($H426=0,"",VLOOKUP($G426,Data!$G$3:$BA$2935,10,FALSE))</f>
        <v>0</v>
      </c>
      <c r="R426" s="4" t="str">
        <f>IF($H426=0,"",VLOOKUP($G426,Data!$G$3:$BA$2935,11,FALSE))</f>
        <v>/</v>
      </c>
      <c r="S426" s="4" t="str">
        <f>IF($H426=0,"",VLOOKUP($G426,Data!$G$3:$BA$2935,12,FALSE))</f>
        <v>/</v>
      </c>
      <c r="T426" s="4" t="str">
        <f>IF($H426=0,"",VLOOKUP($G426,Data!$G$3:$BA$2935,13,FALSE))</f>
        <v/>
      </c>
      <c r="U426" s="4" t="str">
        <f>IF($H426=0,"",VLOOKUP($G426,Data!$G$3:$BA$2935,14,FALSE))</f>
        <v/>
      </c>
      <c r="V426" s="4" t="str">
        <f>IF($H426=0,"",VLOOKUP($G426,Data!$G$3:$BA$2935,15,FALSE))</f>
        <v/>
      </c>
      <c r="W426" s="4" t="str">
        <f>IF($H426=0,"",VLOOKUP($G426,Data!$G$3:$BA$2935,16,FALSE))</f>
        <v/>
      </c>
      <c r="X426" s="4" t="str">
        <f>IF($H426=0,"",VLOOKUP($G426,Data!$G$3:$BA$2935,17,FALSE))</f>
        <v/>
      </c>
      <c r="Y426" s="4" t="str">
        <f>IF($H426=0,"",VLOOKUP($G426,Data!$G$3:$BA$2935,18,FALSE))</f>
        <v/>
      </c>
      <c r="Z426" s="4" t="str">
        <f>IF($H426=0,"",VLOOKUP($G426,Data!$G$3:$BA$2935,19,FALSE))</f>
        <v/>
      </c>
      <c r="AA426" s="4" t="str">
        <f>IF($H426=0,"",VLOOKUP($G426,Data!$G$3:$BA$2935,20,FALSE))</f>
        <v/>
      </c>
      <c r="AB426" s="4" t="str">
        <f>IF($H426=0,"",VLOOKUP($G426,Data!$G$3:$BA$2935,21,FALSE))</f>
        <v/>
      </c>
      <c r="AC426" s="4" t="str">
        <f>IF($H426=0,"",VLOOKUP($G426,Data!$G$3:$BA$2935,22,FALSE))</f>
        <v/>
      </c>
      <c r="AD426" s="4" t="str">
        <f>IF($H426=0,"",VLOOKUP($G426,Data!$G$3:$BA$2935,23,FALSE))</f>
        <v/>
      </c>
      <c r="AE426" s="4" t="str">
        <f>IF($H426=0,"",VLOOKUP($G426,Data!$G$3:$BA$2935,24,FALSE))</f>
        <v/>
      </c>
      <c r="AF426" s="4" t="str">
        <f>IF($H426=0,"",VLOOKUP($G426,Data!$G$3:$BA$2935,25,FALSE))</f>
        <v/>
      </c>
      <c r="AG426" s="4" t="str">
        <f>IF($H426=0,"",VLOOKUP($G426,Data!$G$3:$BA$2935,26,FALSE))</f>
        <v/>
      </c>
      <c r="AH426" s="4" t="str">
        <f>IF($H426=0,"",VLOOKUP($G426,Data!$G$3:$BA$2935,27,FALSE))</f>
        <v/>
      </c>
      <c r="AI426" s="4" t="str">
        <f>IF($H426=0,"",VLOOKUP($G426,Data!$G$3:$BA$2935,28,FALSE))</f>
        <v/>
      </c>
      <c r="AJ426" s="4" t="str">
        <f>IF($H426=0,"",VLOOKUP($G426,Data!$G$3:$BA$2935,29,FALSE))</f>
        <v/>
      </c>
      <c r="AK426" s="4" t="str">
        <f>IF($H426=0,"",VLOOKUP($G426,Data!$G$3:$BA$2935,30,FALSE))</f>
        <v/>
      </c>
      <c r="AL426" s="4" t="str">
        <f>IF($H426=0,"",VLOOKUP($G426,Data!$G$3:$BA$2935,31,FALSE))</f>
        <v/>
      </c>
      <c r="AM426" s="4" t="str">
        <f>IF($H426=0,"",VLOOKUP($G426,Data!$G$3:$BA$2935,32,FALSE))</f>
        <v/>
      </c>
      <c r="AN426" s="4" t="str">
        <f>IF($H426=0,"",VLOOKUP($G426,Data!$G$3:$BA$2935,33,FALSE))</f>
        <v/>
      </c>
      <c r="AO426" s="4" t="str">
        <f>IF($H426=0,"",VLOOKUP($G426,Data!$G$3:$BA$2935,34,FALSE))</f>
        <v/>
      </c>
      <c r="AP426" s="4" t="str">
        <f>IF($H426=0,"",VLOOKUP($G426,Data!$G$3:$BA$2935,35,FALSE))</f>
        <v/>
      </c>
      <c r="AQ426" s="4" t="str">
        <f>IF($H426=0,"",VLOOKUP($G426,Data!$G$3:$BA$2935,36,FALSE))</f>
        <v/>
      </c>
      <c r="AR426" s="4" t="str">
        <f>IF($H426=0,"",VLOOKUP($G426,Data!$G$3:$BA$2935,37,FALSE))</f>
        <v/>
      </c>
      <c r="AS426" s="4" t="str">
        <f>IF($H426=0,"",VLOOKUP($G426,Data!$G$3:$BA$2935,38,FALSE))</f>
        <v/>
      </c>
      <c r="AT426" s="4" t="str">
        <f>IF($H426=0,"",VLOOKUP($G426,Data!$G$3:$BA$2935,39,FALSE))</f>
        <v/>
      </c>
    </row>
    <row r="427" spans="1:46" x14ac:dyDescent="0.25">
      <c r="A427" s="4">
        <f>PSSE!A429</f>
        <v>971043</v>
      </c>
      <c r="B427" s="4" t="str">
        <f>PSSE!B429</f>
        <v>DIENHN2_N3</v>
      </c>
      <c r="C427" s="4">
        <f>PSSE!D429</f>
        <v>19</v>
      </c>
      <c r="D427" s="4">
        <f>PSSE!E429</f>
        <v>1000</v>
      </c>
      <c r="E427" s="4" t="str">
        <f>PSSE!F429</f>
        <v>ND</v>
      </c>
      <c r="F427" s="4">
        <f>PSSE!G429</f>
        <v>1</v>
      </c>
      <c r="G427" s="4" t="str">
        <f t="shared" si="6"/>
        <v>GOV191000ND1</v>
      </c>
      <c r="H427" s="4">
        <f>COUNTIF(Data!$G$3:$BA$2935,GOV!$G427)</f>
        <v>1</v>
      </c>
      <c r="I427" s="4" t="str">
        <f>IF($H427=0,"",VLOOKUP($G427,Data!$G$3:$BA$2935,2,FALSE))</f>
        <v>'TGOV1'</v>
      </c>
      <c r="J427" s="4">
        <f>PSSE!C429</f>
        <v>1</v>
      </c>
      <c r="K427" s="4">
        <f>IF($H427=0,"",VLOOKUP($G427,Data!$G$3:$BA$2935,4,FALSE))</f>
        <v>0.05</v>
      </c>
      <c r="L427" s="4">
        <f>IF($H427=0,"",VLOOKUP($G427,Data!$G$3:$BA$2935,5,FALSE))</f>
        <v>0.05</v>
      </c>
      <c r="M427" s="4">
        <f>IF($H427=0,"",VLOOKUP($G427,Data!$G$3:$BA$2935,6,FALSE))</f>
        <v>1.1000000000000001</v>
      </c>
      <c r="N427" s="4">
        <f>IF($H427=0,"",VLOOKUP($G427,Data!$G$3:$BA$2935,7,FALSE))</f>
        <v>0</v>
      </c>
      <c r="O427" s="4">
        <f>IF($H427=0,"",VLOOKUP($G427,Data!$G$3:$BA$2935,8,FALSE))</f>
        <v>2.7</v>
      </c>
      <c r="P427" s="4">
        <f>IF($H427=0,"",VLOOKUP($G427,Data!$G$3:$BA$2935,9,FALSE))</f>
        <v>9</v>
      </c>
      <c r="Q427" s="4">
        <f>IF($H427=0,"",VLOOKUP($G427,Data!$G$3:$BA$2935,10,FALSE))</f>
        <v>0</v>
      </c>
      <c r="R427" s="4" t="str">
        <f>IF($H427=0,"",VLOOKUP($G427,Data!$G$3:$BA$2935,11,FALSE))</f>
        <v>/</v>
      </c>
      <c r="S427" s="4" t="str">
        <f>IF($H427=0,"",VLOOKUP($G427,Data!$G$3:$BA$2935,12,FALSE))</f>
        <v>/</v>
      </c>
      <c r="T427" s="4" t="str">
        <f>IF($H427=0,"",VLOOKUP($G427,Data!$G$3:$BA$2935,13,FALSE))</f>
        <v/>
      </c>
      <c r="U427" s="4" t="str">
        <f>IF($H427=0,"",VLOOKUP($G427,Data!$G$3:$BA$2935,14,FALSE))</f>
        <v/>
      </c>
      <c r="V427" s="4" t="str">
        <f>IF($H427=0,"",VLOOKUP($G427,Data!$G$3:$BA$2935,15,FALSE))</f>
        <v/>
      </c>
      <c r="W427" s="4" t="str">
        <f>IF($H427=0,"",VLOOKUP($G427,Data!$G$3:$BA$2935,16,FALSE))</f>
        <v/>
      </c>
      <c r="X427" s="4" t="str">
        <f>IF($H427=0,"",VLOOKUP($G427,Data!$G$3:$BA$2935,17,FALSE))</f>
        <v/>
      </c>
      <c r="Y427" s="4" t="str">
        <f>IF($H427=0,"",VLOOKUP($G427,Data!$G$3:$BA$2935,18,FALSE))</f>
        <v/>
      </c>
      <c r="Z427" s="4" t="str">
        <f>IF($H427=0,"",VLOOKUP($G427,Data!$G$3:$BA$2935,19,FALSE))</f>
        <v/>
      </c>
      <c r="AA427" s="4" t="str">
        <f>IF($H427=0,"",VLOOKUP($G427,Data!$G$3:$BA$2935,20,FALSE))</f>
        <v/>
      </c>
      <c r="AB427" s="4" t="str">
        <f>IF($H427=0,"",VLOOKUP($G427,Data!$G$3:$BA$2935,21,FALSE))</f>
        <v/>
      </c>
      <c r="AC427" s="4" t="str">
        <f>IF($H427=0,"",VLOOKUP($G427,Data!$G$3:$BA$2935,22,FALSE))</f>
        <v/>
      </c>
      <c r="AD427" s="4" t="str">
        <f>IF($H427=0,"",VLOOKUP($G427,Data!$G$3:$BA$2935,23,FALSE))</f>
        <v/>
      </c>
      <c r="AE427" s="4" t="str">
        <f>IF($H427=0,"",VLOOKUP($G427,Data!$G$3:$BA$2935,24,FALSE))</f>
        <v/>
      </c>
      <c r="AF427" s="4" t="str">
        <f>IF($H427=0,"",VLOOKUP($G427,Data!$G$3:$BA$2935,25,FALSE))</f>
        <v/>
      </c>
      <c r="AG427" s="4" t="str">
        <f>IF($H427=0,"",VLOOKUP($G427,Data!$G$3:$BA$2935,26,FALSE))</f>
        <v/>
      </c>
      <c r="AH427" s="4" t="str">
        <f>IF($H427=0,"",VLOOKUP($G427,Data!$G$3:$BA$2935,27,FALSE))</f>
        <v/>
      </c>
      <c r="AI427" s="4" t="str">
        <f>IF($H427=0,"",VLOOKUP($G427,Data!$G$3:$BA$2935,28,FALSE))</f>
        <v/>
      </c>
      <c r="AJ427" s="4" t="str">
        <f>IF($H427=0,"",VLOOKUP($G427,Data!$G$3:$BA$2935,29,FALSE))</f>
        <v/>
      </c>
      <c r="AK427" s="4" t="str">
        <f>IF($H427=0,"",VLOOKUP($G427,Data!$G$3:$BA$2935,30,FALSE))</f>
        <v/>
      </c>
      <c r="AL427" s="4" t="str">
        <f>IF($H427=0,"",VLOOKUP($G427,Data!$G$3:$BA$2935,31,FALSE))</f>
        <v/>
      </c>
      <c r="AM427" s="4" t="str">
        <f>IF($H427=0,"",VLOOKUP($G427,Data!$G$3:$BA$2935,32,FALSE))</f>
        <v/>
      </c>
      <c r="AN427" s="4" t="str">
        <f>IF($H427=0,"",VLOOKUP($G427,Data!$G$3:$BA$2935,33,FALSE))</f>
        <v/>
      </c>
      <c r="AO427" s="4" t="str">
        <f>IF($H427=0,"",VLOOKUP($G427,Data!$G$3:$BA$2935,34,FALSE))</f>
        <v/>
      </c>
      <c r="AP427" s="4" t="str">
        <f>IF($H427=0,"",VLOOKUP($G427,Data!$G$3:$BA$2935,35,FALSE))</f>
        <v/>
      </c>
      <c r="AQ427" s="4" t="str">
        <f>IF($H427=0,"",VLOOKUP($G427,Data!$G$3:$BA$2935,36,FALSE))</f>
        <v/>
      </c>
      <c r="AR427" s="4" t="str">
        <f>IF($H427=0,"",VLOOKUP($G427,Data!$G$3:$BA$2935,37,FALSE))</f>
        <v/>
      </c>
      <c r="AS427" s="4" t="str">
        <f>IF($H427=0,"",VLOOKUP($G427,Data!$G$3:$BA$2935,38,FALSE))</f>
        <v/>
      </c>
      <c r="AT427" s="4" t="str">
        <f>IF($H427=0,"",VLOOKUP($G427,Data!$G$3:$BA$2935,39,FALSE))</f>
        <v/>
      </c>
    </row>
    <row r="428" spans="1:46" x14ac:dyDescent="0.25">
      <c r="A428" s="4">
        <f>PSSE!A430</f>
        <v>971044</v>
      </c>
      <c r="B428" s="4" t="str">
        <f>PSSE!B430</f>
        <v>DIENHN2_N4</v>
      </c>
      <c r="C428" s="4">
        <f>PSSE!D430</f>
        <v>19</v>
      </c>
      <c r="D428" s="4">
        <f>PSSE!E430</f>
        <v>1000</v>
      </c>
      <c r="E428" s="4" t="str">
        <f>PSSE!F430</f>
        <v>ND</v>
      </c>
      <c r="F428" s="4">
        <f>PSSE!G430</f>
        <v>1</v>
      </c>
      <c r="G428" s="4" t="str">
        <f t="shared" si="6"/>
        <v>GOV191000ND1</v>
      </c>
      <c r="H428" s="4">
        <f>COUNTIF(Data!$G$3:$BA$2935,GOV!$G428)</f>
        <v>1</v>
      </c>
      <c r="I428" s="4" t="str">
        <f>IF($H428=0,"",VLOOKUP($G428,Data!$G$3:$BA$2935,2,FALSE))</f>
        <v>'TGOV1'</v>
      </c>
      <c r="J428" s="4">
        <f>PSSE!C430</f>
        <v>1</v>
      </c>
      <c r="K428" s="4">
        <f>IF($H428=0,"",VLOOKUP($G428,Data!$G$3:$BA$2935,4,FALSE))</f>
        <v>0.05</v>
      </c>
      <c r="L428" s="4">
        <f>IF($H428=0,"",VLOOKUP($G428,Data!$G$3:$BA$2935,5,FALSE))</f>
        <v>0.05</v>
      </c>
      <c r="M428" s="4">
        <f>IF($H428=0,"",VLOOKUP($G428,Data!$G$3:$BA$2935,6,FALSE))</f>
        <v>1.1000000000000001</v>
      </c>
      <c r="N428" s="4">
        <f>IF($H428=0,"",VLOOKUP($G428,Data!$G$3:$BA$2935,7,FALSE))</f>
        <v>0</v>
      </c>
      <c r="O428" s="4">
        <f>IF($H428=0,"",VLOOKUP($G428,Data!$G$3:$BA$2935,8,FALSE))</f>
        <v>2.7</v>
      </c>
      <c r="P428" s="4">
        <f>IF($H428=0,"",VLOOKUP($G428,Data!$G$3:$BA$2935,9,FALSE))</f>
        <v>9</v>
      </c>
      <c r="Q428" s="4">
        <f>IF($H428=0,"",VLOOKUP($G428,Data!$G$3:$BA$2935,10,FALSE))</f>
        <v>0</v>
      </c>
      <c r="R428" s="4" t="str">
        <f>IF($H428=0,"",VLOOKUP($G428,Data!$G$3:$BA$2935,11,FALSE))</f>
        <v>/</v>
      </c>
      <c r="S428" s="4" t="str">
        <f>IF($H428=0,"",VLOOKUP($G428,Data!$G$3:$BA$2935,12,FALSE))</f>
        <v>/</v>
      </c>
      <c r="T428" s="4" t="str">
        <f>IF($H428=0,"",VLOOKUP($G428,Data!$G$3:$BA$2935,13,FALSE))</f>
        <v/>
      </c>
      <c r="U428" s="4" t="str">
        <f>IF($H428=0,"",VLOOKUP($G428,Data!$G$3:$BA$2935,14,FALSE))</f>
        <v/>
      </c>
      <c r="V428" s="4" t="str">
        <f>IF($H428=0,"",VLOOKUP($G428,Data!$G$3:$BA$2935,15,FALSE))</f>
        <v/>
      </c>
      <c r="W428" s="4" t="str">
        <f>IF($H428=0,"",VLOOKUP($G428,Data!$G$3:$BA$2935,16,FALSE))</f>
        <v/>
      </c>
      <c r="X428" s="4" t="str">
        <f>IF($H428=0,"",VLOOKUP($G428,Data!$G$3:$BA$2935,17,FALSE))</f>
        <v/>
      </c>
      <c r="Y428" s="4" t="str">
        <f>IF($H428=0,"",VLOOKUP($G428,Data!$G$3:$BA$2935,18,FALSE))</f>
        <v/>
      </c>
      <c r="Z428" s="4" t="str">
        <f>IF($H428=0,"",VLOOKUP($G428,Data!$G$3:$BA$2935,19,FALSE))</f>
        <v/>
      </c>
      <c r="AA428" s="4" t="str">
        <f>IF($H428=0,"",VLOOKUP($G428,Data!$G$3:$BA$2935,20,FALSE))</f>
        <v/>
      </c>
      <c r="AB428" s="4" t="str">
        <f>IF($H428=0,"",VLOOKUP($G428,Data!$G$3:$BA$2935,21,FALSE))</f>
        <v/>
      </c>
      <c r="AC428" s="4" t="str">
        <f>IF($H428=0,"",VLOOKUP($G428,Data!$G$3:$BA$2935,22,FALSE))</f>
        <v/>
      </c>
      <c r="AD428" s="4" t="str">
        <f>IF($H428=0,"",VLOOKUP($G428,Data!$G$3:$BA$2935,23,FALSE))</f>
        <v/>
      </c>
      <c r="AE428" s="4" t="str">
        <f>IF($H428=0,"",VLOOKUP($G428,Data!$G$3:$BA$2935,24,FALSE))</f>
        <v/>
      </c>
      <c r="AF428" s="4" t="str">
        <f>IF($H428=0,"",VLOOKUP($G428,Data!$G$3:$BA$2935,25,FALSE))</f>
        <v/>
      </c>
      <c r="AG428" s="4" t="str">
        <f>IF($H428=0,"",VLOOKUP($G428,Data!$G$3:$BA$2935,26,FALSE))</f>
        <v/>
      </c>
      <c r="AH428" s="4" t="str">
        <f>IF($H428=0,"",VLOOKUP($G428,Data!$G$3:$BA$2935,27,FALSE))</f>
        <v/>
      </c>
      <c r="AI428" s="4" t="str">
        <f>IF($H428=0,"",VLOOKUP($G428,Data!$G$3:$BA$2935,28,FALSE))</f>
        <v/>
      </c>
      <c r="AJ428" s="4" t="str">
        <f>IF($H428=0,"",VLOOKUP($G428,Data!$G$3:$BA$2935,29,FALSE))</f>
        <v/>
      </c>
      <c r="AK428" s="4" t="str">
        <f>IF($H428=0,"",VLOOKUP($G428,Data!$G$3:$BA$2935,30,FALSE))</f>
        <v/>
      </c>
      <c r="AL428" s="4" t="str">
        <f>IF($H428=0,"",VLOOKUP($G428,Data!$G$3:$BA$2935,31,FALSE))</f>
        <v/>
      </c>
      <c r="AM428" s="4" t="str">
        <f>IF($H428=0,"",VLOOKUP($G428,Data!$G$3:$BA$2935,32,FALSE))</f>
        <v/>
      </c>
      <c r="AN428" s="4" t="str">
        <f>IF($H428=0,"",VLOOKUP($G428,Data!$G$3:$BA$2935,33,FALSE))</f>
        <v/>
      </c>
      <c r="AO428" s="4" t="str">
        <f>IF($H428=0,"",VLOOKUP($G428,Data!$G$3:$BA$2935,34,FALSE))</f>
        <v/>
      </c>
      <c r="AP428" s="4" t="str">
        <f>IF($H428=0,"",VLOOKUP($G428,Data!$G$3:$BA$2935,35,FALSE))</f>
        <v/>
      </c>
      <c r="AQ428" s="4" t="str">
        <f>IF($H428=0,"",VLOOKUP($G428,Data!$G$3:$BA$2935,36,FALSE))</f>
        <v/>
      </c>
      <c r="AR428" s="4" t="str">
        <f>IF($H428=0,"",VLOOKUP($G428,Data!$G$3:$BA$2935,37,FALSE))</f>
        <v/>
      </c>
      <c r="AS428" s="4" t="str">
        <f>IF($H428=0,"",VLOOKUP($G428,Data!$G$3:$BA$2935,38,FALSE))</f>
        <v/>
      </c>
      <c r="AT428" s="4" t="str">
        <f>IF($H428=0,"",VLOOKUP($G428,Data!$G$3:$BA$2935,39,FALSE))</f>
        <v/>
      </c>
    </row>
    <row r="429" spans="1:46" x14ac:dyDescent="0.25">
      <c r="A429" s="4">
        <f>PSSE!A431</f>
        <v>972021</v>
      </c>
      <c r="B429" s="4" t="str">
        <f>PSSE!B431</f>
        <v>DAININH_H1</v>
      </c>
      <c r="C429" s="4">
        <f>PSSE!D431</f>
        <v>13.8</v>
      </c>
      <c r="D429" s="4">
        <f>PSSE!E431</f>
        <v>150</v>
      </c>
      <c r="E429" s="4" t="str">
        <f>PSSE!F431</f>
        <v>TD</v>
      </c>
      <c r="F429" s="4">
        <f>PSSE!G431</f>
        <v>1</v>
      </c>
      <c r="G429" s="4" t="str">
        <f t="shared" si="6"/>
        <v>GOV13.8150TD1</v>
      </c>
      <c r="H429" s="4">
        <f>COUNTIF(Data!$G$3:$BA$2935,GOV!$G429)</f>
        <v>1</v>
      </c>
      <c r="I429" s="4" t="str">
        <f>IF($H429=0,"",VLOOKUP($G429,Data!$G$3:$BA$2935,2,FALSE))</f>
        <v>'HYGOV'</v>
      </c>
      <c r="J429" s="4">
        <f>PSSE!C431</f>
        <v>1</v>
      </c>
      <c r="K429" s="4">
        <f>IF($H429=0,"",VLOOKUP($G429,Data!$G$3:$BA$2935,4,FALSE))</f>
        <v>0.06</v>
      </c>
      <c r="L429" s="4">
        <f>IF($H429=0,"",VLOOKUP($G429,Data!$G$3:$BA$2935,5,FALSE))</f>
        <v>0.4</v>
      </c>
      <c r="M429" s="4">
        <f>IF($H429=0,"",VLOOKUP($G429,Data!$G$3:$BA$2935,6,FALSE))</f>
        <v>3</v>
      </c>
      <c r="N429" s="4">
        <f>IF($H429=0,"",VLOOKUP($G429,Data!$G$3:$BA$2935,7,FALSE))</f>
        <v>9.9000000000000005E-2</v>
      </c>
      <c r="O429" s="4">
        <f>IF($H429=0,"",VLOOKUP($G429,Data!$G$3:$BA$2935,8,FALSE))</f>
        <v>0.4</v>
      </c>
      <c r="P429" s="4">
        <f>IF($H429=0,"",VLOOKUP($G429,Data!$G$3:$BA$2935,9,FALSE))</f>
        <v>0.15</v>
      </c>
      <c r="Q429" s="4">
        <f>IF($H429=0,"",VLOOKUP($G429,Data!$G$3:$BA$2935,10,FALSE))</f>
        <v>1</v>
      </c>
      <c r="R429" s="4">
        <f>IF($H429=0,"",VLOOKUP($G429,Data!$G$3:$BA$2935,11,FALSE))</f>
        <v>0.1</v>
      </c>
      <c r="S429" s="4">
        <f>IF($H429=0,"",VLOOKUP($G429,Data!$G$3:$BA$2935,12,FALSE))</f>
        <v>1.35</v>
      </c>
      <c r="T429" s="4">
        <f>IF($H429=0,"",VLOOKUP($G429,Data!$G$3:$BA$2935,13,FALSE))</f>
        <v>1.4</v>
      </c>
      <c r="U429" s="4">
        <f>IF($H429=0,"",VLOOKUP($G429,Data!$G$3:$BA$2935,14,FALSE))</f>
        <v>0.1</v>
      </c>
      <c r="V429" s="4">
        <f>IF($H429=0,"",VLOOKUP($G429,Data!$G$3:$BA$2935,15,FALSE))</f>
        <v>0.1</v>
      </c>
      <c r="W429" s="4" t="str">
        <f>IF($H429=0,"",VLOOKUP($G429,Data!$G$3:$BA$2935,16,FALSE))</f>
        <v>/</v>
      </c>
      <c r="X429" s="4" t="str">
        <f>IF($H429=0,"",VLOOKUP($G429,Data!$G$3:$BA$2935,17,FALSE))</f>
        <v>/</v>
      </c>
      <c r="Y429" s="4" t="str">
        <f>IF($H429=0,"",VLOOKUP($G429,Data!$G$3:$BA$2935,18,FALSE))</f>
        <v/>
      </c>
      <c r="Z429" s="4" t="str">
        <f>IF($H429=0,"",VLOOKUP($G429,Data!$G$3:$BA$2935,19,FALSE))</f>
        <v/>
      </c>
      <c r="AA429" s="4" t="str">
        <f>IF($H429=0,"",VLOOKUP($G429,Data!$G$3:$BA$2935,20,FALSE))</f>
        <v/>
      </c>
      <c r="AB429" s="4" t="str">
        <f>IF($H429=0,"",VLOOKUP($G429,Data!$G$3:$BA$2935,21,FALSE))</f>
        <v/>
      </c>
      <c r="AC429" s="4" t="str">
        <f>IF($H429=0,"",VLOOKUP($G429,Data!$G$3:$BA$2935,22,FALSE))</f>
        <v/>
      </c>
      <c r="AD429" s="4" t="str">
        <f>IF($H429=0,"",VLOOKUP($G429,Data!$G$3:$BA$2935,23,FALSE))</f>
        <v/>
      </c>
      <c r="AE429" s="4" t="str">
        <f>IF($H429=0,"",VLOOKUP($G429,Data!$G$3:$BA$2935,24,FALSE))</f>
        <v/>
      </c>
      <c r="AF429" s="4" t="str">
        <f>IF($H429=0,"",VLOOKUP($G429,Data!$G$3:$BA$2935,25,FALSE))</f>
        <v/>
      </c>
      <c r="AG429" s="4" t="str">
        <f>IF($H429=0,"",VLOOKUP($G429,Data!$G$3:$BA$2935,26,FALSE))</f>
        <v/>
      </c>
      <c r="AH429" s="4" t="str">
        <f>IF($H429=0,"",VLOOKUP($G429,Data!$G$3:$BA$2935,27,FALSE))</f>
        <v/>
      </c>
      <c r="AI429" s="4" t="str">
        <f>IF($H429=0,"",VLOOKUP($G429,Data!$G$3:$BA$2935,28,FALSE))</f>
        <v/>
      </c>
      <c r="AJ429" s="4" t="str">
        <f>IF($H429=0,"",VLOOKUP($G429,Data!$G$3:$BA$2935,29,FALSE))</f>
        <v/>
      </c>
      <c r="AK429" s="4" t="str">
        <f>IF($H429=0,"",VLOOKUP($G429,Data!$G$3:$BA$2935,30,FALSE))</f>
        <v/>
      </c>
      <c r="AL429" s="4" t="str">
        <f>IF($H429=0,"",VLOOKUP($G429,Data!$G$3:$BA$2935,31,FALSE))</f>
        <v/>
      </c>
      <c r="AM429" s="4" t="str">
        <f>IF($H429=0,"",VLOOKUP($G429,Data!$G$3:$BA$2935,32,FALSE))</f>
        <v/>
      </c>
      <c r="AN429" s="4" t="str">
        <f>IF($H429=0,"",VLOOKUP($G429,Data!$G$3:$BA$2935,33,FALSE))</f>
        <v/>
      </c>
      <c r="AO429" s="4" t="str">
        <f>IF($H429=0,"",VLOOKUP($G429,Data!$G$3:$BA$2935,34,FALSE))</f>
        <v/>
      </c>
      <c r="AP429" s="4" t="str">
        <f>IF($H429=0,"",VLOOKUP($G429,Data!$G$3:$BA$2935,35,FALSE))</f>
        <v/>
      </c>
      <c r="AQ429" s="4" t="str">
        <f>IF($H429=0,"",VLOOKUP($G429,Data!$G$3:$BA$2935,36,FALSE))</f>
        <v/>
      </c>
      <c r="AR429" s="4" t="str">
        <f>IF($H429=0,"",VLOOKUP($G429,Data!$G$3:$BA$2935,37,FALSE))</f>
        <v/>
      </c>
      <c r="AS429" s="4" t="str">
        <f>IF($H429=0,"",VLOOKUP($G429,Data!$G$3:$BA$2935,38,FALSE))</f>
        <v/>
      </c>
      <c r="AT429" s="4" t="str">
        <f>IF($H429=0,"",VLOOKUP($G429,Data!$G$3:$BA$2935,39,FALSE))</f>
        <v/>
      </c>
    </row>
    <row r="430" spans="1:46" x14ac:dyDescent="0.25">
      <c r="A430" s="4">
        <f>PSSE!A432</f>
        <v>972022</v>
      </c>
      <c r="B430" s="4" t="str">
        <f>PSSE!B432</f>
        <v>DAININH_H2</v>
      </c>
      <c r="C430" s="4">
        <f>PSSE!D432</f>
        <v>13.8</v>
      </c>
      <c r="D430" s="4">
        <f>PSSE!E432</f>
        <v>150</v>
      </c>
      <c r="E430" s="4" t="str">
        <f>PSSE!F432</f>
        <v>TD</v>
      </c>
      <c r="F430" s="4">
        <f>PSSE!G432</f>
        <v>1</v>
      </c>
      <c r="G430" s="4" t="str">
        <f t="shared" si="6"/>
        <v>GOV13.8150TD1</v>
      </c>
      <c r="H430" s="4">
        <f>COUNTIF(Data!$G$3:$BA$2935,GOV!$G430)</f>
        <v>1</v>
      </c>
      <c r="I430" s="4" t="str">
        <f>IF($H430=0,"",VLOOKUP($G430,Data!$G$3:$BA$2935,2,FALSE))</f>
        <v>'HYGOV'</v>
      </c>
      <c r="J430" s="4">
        <f>PSSE!C432</f>
        <v>2</v>
      </c>
      <c r="K430" s="4">
        <f>IF($H430=0,"",VLOOKUP($G430,Data!$G$3:$BA$2935,4,FALSE))</f>
        <v>0.06</v>
      </c>
      <c r="L430" s="4">
        <f>IF($H430=0,"",VLOOKUP($G430,Data!$G$3:$BA$2935,5,FALSE))</f>
        <v>0.4</v>
      </c>
      <c r="M430" s="4">
        <f>IF($H430=0,"",VLOOKUP($G430,Data!$G$3:$BA$2935,6,FALSE))</f>
        <v>3</v>
      </c>
      <c r="N430" s="4">
        <f>IF($H430=0,"",VLOOKUP($G430,Data!$G$3:$BA$2935,7,FALSE))</f>
        <v>9.9000000000000005E-2</v>
      </c>
      <c r="O430" s="4">
        <f>IF($H430=0,"",VLOOKUP($G430,Data!$G$3:$BA$2935,8,FALSE))</f>
        <v>0.4</v>
      </c>
      <c r="P430" s="4">
        <f>IF($H430=0,"",VLOOKUP($G430,Data!$G$3:$BA$2935,9,FALSE))</f>
        <v>0.15</v>
      </c>
      <c r="Q430" s="4">
        <f>IF($H430=0,"",VLOOKUP($G430,Data!$G$3:$BA$2935,10,FALSE))</f>
        <v>1</v>
      </c>
      <c r="R430" s="4">
        <f>IF($H430=0,"",VLOOKUP($G430,Data!$G$3:$BA$2935,11,FALSE))</f>
        <v>0.1</v>
      </c>
      <c r="S430" s="4">
        <f>IF($H430=0,"",VLOOKUP($G430,Data!$G$3:$BA$2935,12,FALSE))</f>
        <v>1.35</v>
      </c>
      <c r="T430" s="4">
        <f>IF($H430=0,"",VLOOKUP($G430,Data!$G$3:$BA$2935,13,FALSE))</f>
        <v>1.4</v>
      </c>
      <c r="U430" s="4">
        <f>IF($H430=0,"",VLOOKUP($G430,Data!$G$3:$BA$2935,14,FALSE))</f>
        <v>0.1</v>
      </c>
      <c r="V430" s="4">
        <f>IF($H430=0,"",VLOOKUP($G430,Data!$G$3:$BA$2935,15,FALSE))</f>
        <v>0.1</v>
      </c>
      <c r="W430" s="4" t="str">
        <f>IF($H430=0,"",VLOOKUP($G430,Data!$G$3:$BA$2935,16,FALSE))</f>
        <v>/</v>
      </c>
      <c r="X430" s="4" t="str">
        <f>IF($H430=0,"",VLOOKUP($G430,Data!$G$3:$BA$2935,17,FALSE))</f>
        <v>/</v>
      </c>
      <c r="Y430" s="4" t="str">
        <f>IF($H430=0,"",VLOOKUP($G430,Data!$G$3:$BA$2935,18,FALSE))</f>
        <v/>
      </c>
      <c r="Z430" s="4" t="str">
        <f>IF($H430=0,"",VLOOKUP($G430,Data!$G$3:$BA$2935,19,FALSE))</f>
        <v/>
      </c>
      <c r="AA430" s="4" t="str">
        <f>IF($H430=0,"",VLOOKUP($G430,Data!$G$3:$BA$2935,20,FALSE))</f>
        <v/>
      </c>
      <c r="AB430" s="4" t="str">
        <f>IF($H430=0,"",VLOOKUP($G430,Data!$G$3:$BA$2935,21,FALSE))</f>
        <v/>
      </c>
      <c r="AC430" s="4" t="str">
        <f>IF($H430=0,"",VLOOKUP($G430,Data!$G$3:$BA$2935,22,FALSE))</f>
        <v/>
      </c>
      <c r="AD430" s="4" t="str">
        <f>IF($H430=0,"",VLOOKUP($G430,Data!$G$3:$BA$2935,23,FALSE))</f>
        <v/>
      </c>
      <c r="AE430" s="4" t="str">
        <f>IF($H430=0,"",VLOOKUP($G430,Data!$G$3:$BA$2935,24,FALSE))</f>
        <v/>
      </c>
      <c r="AF430" s="4" t="str">
        <f>IF($H430=0,"",VLOOKUP($G430,Data!$G$3:$BA$2935,25,FALSE))</f>
        <v/>
      </c>
      <c r="AG430" s="4" t="str">
        <f>IF($H430=0,"",VLOOKUP($G430,Data!$G$3:$BA$2935,26,FALSE))</f>
        <v/>
      </c>
      <c r="AH430" s="4" t="str">
        <f>IF($H430=0,"",VLOOKUP($G430,Data!$G$3:$BA$2935,27,FALSE))</f>
        <v/>
      </c>
      <c r="AI430" s="4" t="str">
        <f>IF($H430=0,"",VLOOKUP($G430,Data!$G$3:$BA$2935,28,FALSE))</f>
        <v/>
      </c>
      <c r="AJ430" s="4" t="str">
        <f>IF($H430=0,"",VLOOKUP($G430,Data!$G$3:$BA$2935,29,FALSE))</f>
        <v/>
      </c>
      <c r="AK430" s="4" t="str">
        <f>IF($H430=0,"",VLOOKUP($G430,Data!$G$3:$BA$2935,30,FALSE))</f>
        <v/>
      </c>
      <c r="AL430" s="4" t="str">
        <f>IF($H430=0,"",VLOOKUP($G430,Data!$G$3:$BA$2935,31,FALSE))</f>
        <v/>
      </c>
      <c r="AM430" s="4" t="str">
        <f>IF($H430=0,"",VLOOKUP($G430,Data!$G$3:$BA$2935,32,FALSE))</f>
        <v/>
      </c>
      <c r="AN430" s="4" t="str">
        <f>IF($H430=0,"",VLOOKUP($G430,Data!$G$3:$BA$2935,33,FALSE))</f>
        <v/>
      </c>
      <c r="AO430" s="4" t="str">
        <f>IF($H430=0,"",VLOOKUP($G430,Data!$G$3:$BA$2935,34,FALSE))</f>
        <v/>
      </c>
      <c r="AP430" s="4" t="str">
        <f>IF($H430=0,"",VLOOKUP($G430,Data!$G$3:$BA$2935,35,FALSE))</f>
        <v/>
      </c>
      <c r="AQ430" s="4" t="str">
        <f>IF($H430=0,"",VLOOKUP($G430,Data!$G$3:$BA$2935,36,FALSE))</f>
        <v/>
      </c>
      <c r="AR430" s="4" t="str">
        <f>IF($H430=0,"",VLOOKUP($G430,Data!$G$3:$BA$2935,37,FALSE))</f>
        <v/>
      </c>
      <c r="AS430" s="4" t="str">
        <f>IF($H430=0,"",VLOOKUP($G430,Data!$G$3:$BA$2935,38,FALSE))</f>
        <v/>
      </c>
      <c r="AT430" s="4" t="str">
        <f>IF($H430=0,"",VLOOKUP($G430,Data!$G$3:$BA$2935,39,FALSE))</f>
        <v/>
      </c>
    </row>
    <row r="431" spans="1:46" x14ac:dyDescent="0.25">
      <c r="A431" s="4">
        <f>PSSE!A433</f>
        <v>972031</v>
      </c>
      <c r="B431" s="4" t="str">
        <f>PSSE!B433</f>
        <v>VINHTAN1_S1</v>
      </c>
      <c r="C431" s="4">
        <f>PSSE!D433</f>
        <v>26</v>
      </c>
      <c r="D431" s="4">
        <f>PSSE!E433</f>
        <v>622</v>
      </c>
      <c r="E431" s="4" t="str">
        <f>PSSE!F433</f>
        <v>ND</v>
      </c>
      <c r="F431" s="4">
        <f>PSSE!G433</f>
        <v>1</v>
      </c>
      <c r="G431" s="4" t="str">
        <f t="shared" si="6"/>
        <v>GOV26622ND1</v>
      </c>
      <c r="H431" s="4">
        <f>COUNTIF(Data!$G$3:$BA$2935,GOV!$G431)</f>
        <v>1</v>
      </c>
      <c r="I431" s="4" t="str">
        <f>IF($H431=0,"",VLOOKUP($G431,Data!$G$3:$BA$2935,2,FALSE))</f>
        <v>'TGOV1'</v>
      </c>
      <c r="J431" s="4">
        <f>PSSE!C433</f>
        <v>1</v>
      </c>
      <c r="K431" s="4">
        <f>IF($H431=0,"",VLOOKUP($G431,Data!$G$3:$BA$2935,4,FALSE))</f>
        <v>0.05</v>
      </c>
      <c r="L431" s="4">
        <f>IF($H431=0,"",VLOOKUP($G431,Data!$G$3:$BA$2935,5,FALSE))</f>
        <v>0.05</v>
      </c>
      <c r="M431" s="4">
        <f>IF($H431=0,"",VLOOKUP($G431,Data!$G$3:$BA$2935,6,FALSE))</f>
        <v>0.9</v>
      </c>
      <c r="N431" s="4">
        <f>IF($H431=0,"",VLOOKUP($G431,Data!$G$3:$BA$2935,7,FALSE))</f>
        <v>0.3</v>
      </c>
      <c r="O431" s="4">
        <f>IF($H431=0,"",VLOOKUP($G431,Data!$G$3:$BA$2935,8,FALSE))</f>
        <v>3</v>
      </c>
      <c r="P431" s="4">
        <f>IF($H431=0,"",VLOOKUP($G431,Data!$G$3:$BA$2935,9,FALSE))</f>
        <v>9</v>
      </c>
      <c r="Q431" s="4">
        <f>IF($H431=0,"",VLOOKUP($G431,Data!$G$3:$BA$2935,10,FALSE))</f>
        <v>0</v>
      </c>
      <c r="R431" s="4" t="str">
        <f>IF($H431=0,"",VLOOKUP($G431,Data!$G$3:$BA$2935,11,FALSE))</f>
        <v>/</v>
      </c>
      <c r="S431" s="4" t="str">
        <f>IF($H431=0,"",VLOOKUP($G431,Data!$G$3:$BA$2935,12,FALSE))</f>
        <v>/</v>
      </c>
      <c r="T431" s="4" t="str">
        <f>IF($H431=0,"",VLOOKUP($G431,Data!$G$3:$BA$2935,13,FALSE))</f>
        <v/>
      </c>
      <c r="U431" s="4" t="str">
        <f>IF($H431=0,"",VLOOKUP($G431,Data!$G$3:$BA$2935,14,FALSE))</f>
        <v/>
      </c>
      <c r="V431" s="4" t="str">
        <f>IF($H431=0,"",VLOOKUP($G431,Data!$G$3:$BA$2935,15,FALSE))</f>
        <v/>
      </c>
      <c r="W431" s="4" t="str">
        <f>IF($H431=0,"",VLOOKUP($G431,Data!$G$3:$BA$2935,16,FALSE))</f>
        <v/>
      </c>
      <c r="X431" s="4" t="str">
        <f>IF($H431=0,"",VLOOKUP($G431,Data!$G$3:$BA$2935,17,FALSE))</f>
        <v/>
      </c>
      <c r="Y431" s="4" t="str">
        <f>IF($H431=0,"",VLOOKUP($G431,Data!$G$3:$BA$2935,18,FALSE))</f>
        <v/>
      </c>
      <c r="Z431" s="4" t="str">
        <f>IF($H431=0,"",VLOOKUP($G431,Data!$G$3:$BA$2935,19,FALSE))</f>
        <v/>
      </c>
      <c r="AA431" s="4" t="str">
        <f>IF($H431=0,"",VLOOKUP($G431,Data!$G$3:$BA$2935,20,FALSE))</f>
        <v/>
      </c>
      <c r="AB431" s="4" t="str">
        <f>IF($H431=0,"",VLOOKUP($G431,Data!$G$3:$BA$2935,21,FALSE))</f>
        <v/>
      </c>
      <c r="AC431" s="4" t="str">
        <f>IF($H431=0,"",VLOOKUP($G431,Data!$G$3:$BA$2935,22,FALSE))</f>
        <v/>
      </c>
      <c r="AD431" s="4" t="str">
        <f>IF($H431=0,"",VLOOKUP($G431,Data!$G$3:$BA$2935,23,FALSE))</f>
        <v/>
      </c>
      <c r="AE431" s="4" t="str">
        <f>IF($H431=0,"",VLOOKUP($G431,Data!$G$3:$BA$2935,24,FALSE))</f>
        <v/>
      </c>
      <c r="AF431" s="4" t="str">
        <f>IF($H431=0,"",VLOOKUP($G431,Data!$G$3:$BA$2935,25,FALSE))</f>
        <v/>
      </c>
      <c r="AG431" s="4" t="str">
        <f>IF($H431=0,"",VLOOKUP($G431,Data!$G$3:$BA$2935,26,FALSE))</f>
        <v/>
      </c>
      <c r="AH431" s="4" t="str">
        <f>IF($H431=0,"",VLOOKUP($G431,Data!$G$3:$BA$2935,27,FALSE))</f>
        <v/>
      </c>
      <c r="AI431" s="4" t="str">
        <f>IF($H431=0,"",VLOOKUP($G431,Data!$G$3:$BA$2935,28,FALSE))</f>
        <v/>
      </c>
      <c r="AJ431" s="4" t="str">
        <f>IF($H431=0,"",VLOOKUP($G431,Data!$G$3:$BA$2935,29,FALSE))</f>
        <v/>
      </c>
      <c r="AK431" s="4" t="str">
        <f>IF($H431=0,"",VLOOKUP($G431,Data!$G$3:$BA$2935,30,FALSE))</f>
        <v/>
      </c>
      <c r="AL431" s="4" t="str">
        <f>IF($H431=0,"",VLOOKUP($G431,Data!$G$3:$BA$2935,31,FALSE))</f>
        <v/>
      </c>
      <c r="AM431" s="4" t="str">
        <f>IF($H431=0,"",VLOOKUP($G431,Data!$G$3:$BA$2935,32,FALSE))</f>
        <v/>
      </c>
      <c r="AN431" s="4" t="str">
        <f>IF($H431=0,"",VLOOKUP($G431,Data!$G$3:$BA$2935,33,FALSE))</f>
        <v/>
      </c>
      <c r="AO431" s="4" t="str">
        <f>IF($H431=0,"",VLOOKUP($G431,Data!$G$3:$BA$2935,34,FALSE))</f>
        <v/>
      </c>
      <c r="AP431" s="4" t="str">
        <f>IF($H431=0,"",VLOOKUP($G431,Data!$G$3:$BA$2935,35,FALSE))</f>
        <v/>
      </c>
      <c r="AQ431" s="4" t="str">
        <f>IF($H431=0,"",VLOOKUP($G431,Data!$G$3:$BA$2935,36,FALSE))</f>
        <v/>
      </c>
      <c r="AR431" s="4" t="str">
        <f>IF($H431=0,"",VLOOKUP($G431,Data!$G$3:$BA$2935,37,FALSE))</f>
        <v/>
      </c>
      <c r="AS431" s="4" t="str">
        <f>IF($H431=0,"",VLOOKUP($G431,Data!$G$3:$BA$2935,38,FALSE))</f>
        <v/>
      </c>
      <c r="AT431" s="4" t="str">
        <f>IF($H431=0,"",VLOOKUP($G431,Data!$G$3:$BA$2935,39,FALSE))</f>
        <v/>
      </c>
    </row>
    <row r="432" spans="1:46" x14ac:dyDescent="0.25">
      <c r="A432" s="4">
        <f>PSSE!A434</f>
        <v>972032</v>
      </c>
      <c r="B432" s="4" t="str">
        <f>PSSE!B434</f>
        <v>VINHTAN1_S2</v>
      </c>
      <c r="C432" s="4">
        <f>PSSE!D434</f>
        <v>26</v>
      </c>
      <c r="D432" s="4">
        <f>PSSE!E434</f>
        <v>622</v>
      </c>
      <c r="E432" s="4" t="str">
        <f>PSSE!F434</f>
        <v>ND</v>
      </c>
      <c r="F432" s="4">
        <f>PSSE!G434</f>
        <v>1</v>
      </c>
      <c r="G432" s="4" t="str">
        <f t="shared" si="6"/>
        <v>GOV26622ND1</v>
      </c>
      <c r="H432" s="4">
        <f>COUNTIF(Data!$G$3:$BA$2935,GOV!$G432)</f>
        <v>1</v>
      </c>
      <c r="I432" s="4" t="str">
        <f>IF($H432=0,"",VLOOKUP($G432,Data!$G$3:$BA$2935,2,FALSE))</f>
        <v>'TGOV1'</v>
      </c>
      <c r="J432" s="4">
        <f>PSSE!C434</f>
        <v>1</v>
      </c>
      <c r="K432" s="4">
        <f>IF($H432=0,"",VLOOKUP($G432,Data!$G$3:$BA$2935,4,FALSE))</f>
        <v>0.05</v>
      </c>
      <c r="L432" s="4">
        <f>IF($H432=0,"",VLOOKUP($G432,Data!$G$3:$BA$2935,5,FALSE))</f>
        <v>0.05</v>
      </c>
      <c r="M432" s="4">
        <f>IF($H432=0,"",VLOOKUP($G432,Data!$G$3:$BA$2935,6,FALSE))</f>
        <v>0.9</v>
      </c>
      <c r="N432" s="4">
        <f>IF($H432=0,"",VLOOKUP($G432,Data!$G$3:$BA$2935,7,FALSE))</f>
        <v>0.3</v>
      </c>
      <c r="O432" s="4">
        <f>IF($H432=0,"",VLOOKUP($G432,Data!$G$3:$BA$2935,8,FALSE))</f>
        <v>3</v>
      </c>
      <c r="P432" s="4">
        <f>IF($H432=0,"",VLOOKUP($G432,Data!$G$3:$BA$2935,9,FALSE))</f>
        <v>9</v>
      </c>
      <c r="Q432" s="4">
        <f>IF($H432=0,"",VLOOKUP($G432,Data!$G$3:$BA$2935,10,FALSE))</f>
        <v>0</v>
      </c>
      <c r="R432" s="4" t="str">
        <f>IF($H432=0,"",VLOOKUP($G432,Data!$G$3:$BA$2935,11,FALSE))</f>
        <v>/</v>
      </c>
      <c r="S432" s="4" t="str">
        <f>IF($H432=0,"",VLOOKUP($G432,Data!$G$3:$BA$2935,12,FALSE))</f>
        <v>/</v>
      </c>
      <c r="T432" s="4" t="str">
        <f>IF($H432=0,"",VLOOKUP($G432,Data!$G$3:$BA$2935,13,FALSE))</f>
        <v/>
      </c>
      <c r="U432" s="4" t="str">
        <f>IF($H432=0,"",VLOOKUP($G432,Data!$G$3:$BA$2935,14,FALSE))</f>
        <v/>
      </c>
      <c r="V432" s="4" t="str">
        <f>IF($H432=0,"",VLOOKUP($G432,Data!$G$3:$BA$2935,15,FALSE))</f>
        <v/>
      </c>
      <c r="W432" s="4" t="str">
        <f>IF($H432=0,"",VLOOKUP($G432,Data!$G$3:$BA$2935,16,FALSE))</f>
        <v/>
      </c>
      <c r="X432" s="4" t="str">
        <f>IF($H432=0,"",VLOOKUP($G432,Data!$G$3:$BA$2935,17,FALSE))</f>
        <v/>
      </c>
      <c r="Y432" s="4" t="str">
        <f>IF($H432=0,"",VLOOKUP($G432,Data!$G$3:$BA$2935,18,FALSE))</f>
        <v/>
      </c>
      <c r="Z432" s="4" t="str">
        <f>IF($H432=0,"",VLOOKUP($G432,Data!$G$3:$BA$2935,19,FALSE))</f>
        <v/>
      </c>
      <c r="AA432" s="4" t="str">
        <f>IF($H432=0,"",VLOOKUP($G432,Data!$G$3:$BA$2935,20,FALSE))</f>
        <v/>
      </c>
      <c r="AB432" s="4" t="str">
        <f>IF($H432=0,"",VLOOKUP($G432,Data!$G$3:$BA$2935,21,FALSE))</f>
        <v/>
      </c>
      <c r="AC432" s="4" t="str">
        <f>IF($H432=0,"",VLOOKUP($G432,Data!$G$3:$BA$2935,22,FALSE))</f>
        <v/>
      </c>
      <c r="AD432" s="4" t="str">
        <f>IF($H432=0,"",VLOOKUP($G432,Data!$G$3:$BA$2935,23,FALSE))</f>
        <v/>
      </c>
      <c r="AE432" s="4" t="str">
        <f>IF($H432=0,"",VLOOKUP($G432,Data!$G$3:$BA$2935,24,FALSE))</f>
        <v/>
      </c>
      <c r="AF432" s="4" t="str">
        <f>IF($H432=0,"",VLOOKUP($G432,Data!$G$3:$BA$2935,25,FALSE))</f>
        <v/>
      </c>
      <c r="AG432" s="4" t="str">
        <f>IF($H432=0,"",VLOOKUP($G432,Data!$G$3:$BA$2935,26,FALSE))</f>
        <v/>
      </c>
      <c r="AH432" s="4" t="str">
        <f>IF($H432=0,"",VLOOKUP($G432,Data!$G$3:$BA$2935,27,FALSE))</f>
        <v/>
      </c>
      <c r="AI432" s="4" t="str">
        <f>IF($H432=0,"",VLOOKUP($G432,Data!$G$3:$BA$2935,28,FALSE))</f>
        <v/>
      </c>
      <c r="AJ432" s="4" t="str">
        <f>IF($H432=0,"",VLOOKUP($G432,Data!$G$3:$BA$2935,29,FALSE))</f>
        <v/>
      </c>
      <c r="AK432" s="4" t="str">
        <f>IF($H432=0,"",VLOOKUP($G432,Data!$G$3:$BA$2935,30,FALSE))</f>
        <v/>
      </c>
      <c r="AL432" s="4" t="str">
        <f>IF($H432=0,"",VLOOKUP($G432,Data!$G$3:$BA$2935,31,FALSE))</f>
        <v/>
      </c>
      <c r="AM432" s="4" t="str">
        <f>IF($H432=0,"",VLOOKUP($G432,Data!$G$3:$BA$2935,32,FALSE))</f>
        <v/>
      </c>
      <c r="AN432" s="4" t="str">
        <f>IF($H432=0,"",VLOOKUP($G432,Data!$G$3:$BA$2935,33,FALSE))</f>
        <v/>
      </c>
      <c r="AO432" s="4" t="str">
        <f>IF($H432=0,"",VLOOKUP($G432,Data!$G$3:$BA$2935,34,FALSE))</f>
        <v/>
      </c>
      <c r="AP432" s="4" t="str">
        <f>IF($H432=0,"",VLOOKUP($G432,Data!$G$3:$BA$2935,35,FALSE))</f>
        <v/>
      </c>
      <c r="AQ432" s="4" t="str">
        <f>IF($H432=0,"",VLOOKUP($G432,Data!$G$3:$BA$2935,36,FALSE))</f>
        <v/>
      </c>
      <c r="AR432" s="4" t="str">
        <f>IF($H432=0,"",VLOOKUP($G432,Data!$G$3:$BA$2935,37,FALSE))</f>
        <v/>
      </c>
      <c r="AS432" s="4" t="str">
        <f>IF($H432=0,"",VLOOKUP($G432,Data!$G$3:$BA$2935,38,FALSE))</f>
        <v/>
      </c>
      <c r="AT432" s="4" t="str">
        <f>IF($H432=0,"",VLOOKUP($G432,Data!$G$3:$BA$2935,39,FALSE))</f>
        <v/>
      </c>
    </row>
    <row r="433" spans="1:46" x14ac:dyDescent="0.25">
      <c r="A433" s="4">
        <f>PSSE!A435</f>
        <v>972041</v>
      </c>
      <c r="B433" s="4" t="str">
        <f>PSSE!B435</f>
        <v>SONMY_S1</v>
      </c>
      <c r="C433" s="4">
        <f>PSSE!D435</f>
        <v>26</v>
      </c>
      <c r="D433" s="4">
        <f>PSSE!E435</f>
        <v>600</v>
      </c>
      <c r="E433" s="4" t="str">
        <f>PSSE!F435</f>
        <v>ND</v>
      </c>
      <c r="F433" s="4">
        <f>PSSE!G435</f>
        <v>1</v>
      </c>
      <c r="G433" s="4" t="str">
        <f t="shared" ref="G433:G496" si="7">"GOV"&amp;C433&amp;D433&amp;E433&amp;F433</f>
        <v>GOV26600ND1</v>
      </c>
      <c r="H433" s="4">
        <f>COUNTIF(Data!$G$3:$BA$2935,GOV!$G433)</f>
        <v>1</v>
      </c>
      <c r="I433" s="4" t="str">
        <f>IF($H433=0,"",VLOOKUP($G433,Data!$G$3:$BA$2935,2,FALSE))</f>
        <v>'TGOV1'</v>
      </c>
      <c r="J433" s="4">
        <f>PSSE!C435</f>
        <v>1</v>
      </c>
      <c r="K433" s="4">
        <f>IF($H433=0,"",VLOOKUP($G433,Data!$G$3:$BA$2935,4,FALSE))</f>
        <v>0.05</v>
      </c>
      <c r="L433" s="4">
        <f>IF($H433=0,"",VLOOKUP($G433,Data!$G$3:$BA$2935,5,FALSE))</f>
        <v>0.05</v>
      </c>
      <c r="M433" s="4">
        <f>IF($H433=0,"",VLOOKUP($G433,Data!$G$3:$BA$2935,6,FALSE))</f>
        <v>0.9</v>
      </c>
      <c r="N433" s="4">
        <f>IF($H433=0,"",VLOOKUP($G433,Data!$G$3:$BA$2935,7,FALSE))</f>
        <v>0.3</v>
      </c>
      <c r="O433" s="4">
        <f>IF($H433=0,"",VLOOKUP($G433,Data!$G$3:$BA$2935,8,FALSE))</f>
        <v>3</v>
      </c>
      <c r="P433" s="4">
        <f>IF($H433=0,"",VLOOKUP($G433,Data!$G$3:$BA$2935,9,FALSE))</f>
        <v>9</v>
      </c>
      <c r="Q433" s="4">
        <f>IF($H433=0,"",VLOOKUP($G433,Data!$G$3:$BA$2935,10,FALSE))</f>
        <v>0</v>
      </c>
      <c r="R433" s="4" t="str">
        <f>IF($H433=0,"",VLOOKUP($G433,Data!$G$3:$BA$2935,11,FALSE))</f>
        <v>/</v>
      </c>
      <c r="S433" s="4" t="str">
        <f>IF($H433=0,"",VLOOKUP($G433,Data!$G$3:$BA$2935,12,FALSE))</f>
        <v>/</v>
      </c>
      <c r="T433" s="4" t="str">
        <f>IF($H433=0,"",VLOOKUP($G433,Data!$G$3:$BA$2935,13,FALSE))</f>
        <v/>
      </c>
      <c r="U433" s="4" t="str">
        <f>IF($H433=0,"",VLOOKUP($G433,Data!$G$3:$BA$2935,14,FALSE))</f>
        <v/>
      </c>
      <c r="V433" s="4" t="str">
        <f>IF($H433=0,"",VLOOKUP($G433,Data!$G$3:$BA$2935,15,FALSE))</f>
        <v/>
      </c>
      <c r="W433" s="4" t="str">
        <f>IF($H433=0,"",VLOOKUP($G433,Data!$G$3:$BA$2935,16,FALSE))</f>
        <v/>
      </c>
      <c r="X433" s="4" t="str">
        <f>IF($H433=0,"",VLOOKUP($G433,Data!$G$3:$BA$2935,17,FALSE))</f>
        <v/>
      </c>
      <c r="Y433" s="4" t="str">
        <f>IF($H433=0,"",VLOOKUP($G433,Data!$G$3:$BA$2935,18,FALSE))</f>
        <v/>
      </c>
      <c r="Z433" s="4" t="str">
        <f>IF($H433=0,"",VLOOKUP($G433,Data!$G$3:$BA$2935,19,FALSE))</f>
        <v/>
      </c>
      <c r="AA433" s="4" t="str">
        <f>IF($H433=0,"",VLOOKUP($G433,Data!$G$3:$BA$2935,20,FALSE))</f>
        <v/>
      </c>
      <c r="AB433" s="4" t="str">
        <f>IF($H433=0,"",VLOOKUP($G433,Data!$G$3:$BA$2935,21,FALSE))</f>
        <v/>
      </c>
      <c r="AC433" s="4" t="str">
        <f>IF($H433=0,"",VLOOKUP($G433,Data!$G$3:$BA$2935,22,FALSE))</f>
        <v/>
      </c>
      <c r="AD433" s="4" t="str">
        <f>IF($H433=0,"",VLOOKUP($G433,Data!$G$3:$BA$2935,23,FALSE))</f>
        <v/>
      </c>
      <c r="AE433" s="4" t="str">
        <f>IF($H433=0,"",VLOOKUP($G433,Data!$G$3:$BA$2935,24,FALSE))</f>
        <v/>
      </c>
      <c r="AF433" s="4" t="str">
        <f>IF($H433=0,"",VLOOKUP($G433,Data!$G$3:$BA$2935,25,FALSE))</f>
        <v/>
      </c>
      <c r="AG433" s="4" t="str">
        <f>IF($H433=0,"",VLOOKUP($G433,Data!$G$3:$BA$2935,26,FALSE))</f>
        <v/>
      </c>
      <c r="AH433" s="4" t="str">
        <f>IF($H433=0,"",VLOOKUP($G433,Data!$G$3:$BA$2935,27,FALSE))</f>
        <v/>
      </c>
      <c r="AI433" s="4" t="str">
        <f>IF($H433=0,"",VLOOKUP($G433,Data!$G$3:$BA$2935,28,FALSE))</f>
        <v/>
      </c>
      <c r="AJ433" s="4" t="str">
        <f>IF($H433=0,"",VLOOKUP($G433,Data!$G$3:$BA$2935,29,FALSE))</f>
        <v/>
      </c>
      <c r="AK433" s="4" t="str">
        <f>IF($H433=0,"",VLOOKUP($G433,Data!$G$3:$BA$2935,30,FALSE))</f>
        <v/>
      </c>
      <c r="AL433" s="4" t="str">
        <f>IF($H433=0,"",VLOOKUP($G433,Data!$G$3:$BA$2935,31,FALSE))</f>
        <v/>
      </c>
      <c r="AM433" s="4" t="str">
        <f>IF($H433=0,"",VLOOKUP($G433,Data!$G$3:$BA$2935,32,FALSE))</f>
        <v/>
      </c>
      <c r="AN433" s="4" t="str">
        <f>IF($H433=0,"",VLOOKUP($G433,Data!$G$3:$BA$2935,33,FALSE))</f>
        <v/>
      </c>
      <c r="AO433" s="4" t="str">
        <f>IF($H433=0,"",VLOOKUP($G433,Data!$G$3:$BA$2935,34,FALSE))</f>
        <v/>
      </c>
      <c r="AP433" s="4" t="str">
        <f>IF($H433=0,"",VLOOKUP($G433,Data!$G$3:$BA$2935,35,FALSE))</f>
        <v/>
      </c>
      <c r="AQ433" s="4" t="str">
        <f>IF($H433=0,"",VLOOKUP($G433,Data!$G$3:$BA$2935,36,FALSE))</f>
        <v/>
      </c>
      <c r="AR433" s="4" t="str">
        <f>IF($H433=0,"",VLOOKUP($G433,Data!$G$3:$BA$2935,37,FALSE))</f>
        <v/>
      </c>
      <c r="AS433" s="4" t="str">
        <f>IF($H433=0,"",VLOOKUP($G433,Data!$G$3:$BA$2935,38,FALSE))</f>
        <v/>
      </c>
      <c r="AT433" s="4" t="str">
        <f>IF($H433=0,"",VLOOKUP($G433,Data!$G$3:$BA$2935,39,FALSE))</f>
        <v/>
      </c>
    </row>
    <row r="434" spans="1:46" x14ac:dyDescent="0.25">
      <c r="A434" s="4">
        <f>PSSE!A436</f>
        <v>972042</v>
      </c>
      <c r="B434" s="4" t="str">
        <f>PSSE!B436</f>
        <v>SONMY_S2</v>
      </c>
      <c r="C434" s="4">
        <f>PSSE!D436</f>
        <v>26</v>
      </c>
      <c r="D434" s="4">
        <f>PSSE!E436</f>
        <v>600</v>
      </c>
      <c r="E434" s="4" t="str">
        <f>PSSE!F436</f>
        <v>ND</v>
      </c>
      <c r="F434" s="4">
        <f>PSSE!G436</f>
        <v>1</v>
      </c>
      <c r="G434" s="4" t="str">
        <f t="shared" si="7"/>
        <v>GOV26600ND1</v>
      </c>
      <c r="H434" s="4">
        <f>COUNTIF(Data!$G$3:$BA$2935,GOV!$G434)</f>
        <v>1</v>
      </c>
      <c r="I434" s="4" t="str">
        <f>IF($H434=0,"",VLOOKUP($G434,Data!$G$3:$BA$2935,2,FALSE))</f>
        <v>'TGOV1'</v>
      </c>
      <c r="J434" s="4">
        <f>PSSE!C436</f>
        <v>1</v>
      </c>
      <c r="K434" s="4">
        <f>IF($H434=0,"",VLOOKUP($G434,Data!$G$3:$BA$2935,4,FALSE))</f>
        <v>0.05</v>
      </c>
      <c r="L434" s="4">
        <f>IF($H434=0,"",VLOOKUP($G434,Data!$G$3:$BA$2935,5,FALSE))</f>
        <v>0.05</v>
      </c>
      <c r="M434" s="4">
        <f>IF($H434=0,"",VLOOKUP($G434,Data!$G$3:$BA$2935,6,FALSE))</f>
        <v>0.9</v>
      </c>
      <c r="N434" s="4">
        <f>IF($H434=0,"",VLOOKUP($G434,Data!$G$3:$BA$2935,7,FALSE))</f>
        <v>0.3</v>
      </c>
      <c r="O434" s="4">
        <f>IF($H434=0,"",VLOOKUP($G434,Data!$G$3:$BA$2935,8,FALSE))</f>
        <v>3</v>
      </c>
      <c r="P434" s="4">
        <f>IF($H434=0,"",VLOOKUP($G434,Data!$G$3:$BA$2935,9,FALSE))</f>
        <v>9</v>
      </c>
      <c r="Q434" s="4">
        <f>IF($H434=0,"",VLOOKUP($G434,Data!$G$3:$BA$2935,10,FALSE))</f>
        <v>0</v>
      </c>
      <c r="R434" s="4" t="str">
        <f>IF($H434=0,"",VLOOKUP($G434,Data!$G$3:$BA$2935,11,FALSE))</f>
        <v>/</v>
      </c>
      <c r="S434" s="4" t="str">
        <f>IF($H434=0,"",VLOOKUP($G434,Data!$G$3:$BA$2935,12,FALSE))</f>
        <v>/</v>
      </c>
      <c r="T434" s="4" t="str">
        <f>IF($H434=0,"",VLOOKUP($G434,Data!$G$3:$BA$2935,13,FALSE))</f>
        <v/>
      </c>
      <c r="U434" s="4" t="str">
        <f>IF($H434=0,"",VLOOKUP($G434,Data!$G$3:$BA$2935,14,FALSE))</f>
        <v/>
      </c>
      <c r="V434" s="4" t="str">
        <f>IF($H434=0,"",VLOOKUP($G434,Data!$G$3:$BA$2935,15,FALSE))</f>
        <v/>
      </c>
      <c r="W434" s="4" t="str">
        <f>IF($H434=0,"",VLOOKUP($G434,Data!$G$3:$BA$2935,16,FALSE))</f>
        <v/>
      </c>
      <c r="X434" s="4" t="str">
        <f>IF($H434=0,"",VLOOKUP($G434,Data!$G$3:$BA$2935,17,FALSE))</f>
        <v/>
      </c>
      <c r="Y434" s="4" t="str">
        <f>IF($H434=0,"",VLOOKUP($G434,Data!$G$3:$BA$2935,18,FALSE))</f>
        <v/>
      </c>
      <c r="Z434" s="4" t="str">
        <f>IF($H434=0,"",VLOOKUP($G434,Data!$G$3:$BA$2935,19,FALSE))</f>
        <v/>
      </c>
      <c r="AA434" s="4" t="str">
        <f>IF($H434=0,"",VLOOKUP($G434,Data!$G$3:$BA$2935,20,FALSE))</f>
        <v/>
      </c>
      <c r="AB434" s="4" t="str">
        <f>IF($H434=0,"",VLOOKUP($G434,Data!$G$3:$BA$2935,21,FALSE))</f>
        <v/>
      </c>
      <c r="AC434" s="4" t="str">
        <f>IF($H434=0,"",VLOOKUP($G434,Data!$G$3:$BA$2935,22,FALSE))</f>
        <v/>
      </c>
      <c r="AD434" s="4" t="str">
        <f>IF($H434=0,"",VLOOKUP($G434,Data!$G$3:$BA$2935,23,FALSE))</f>
        <v/>
      </c>
      <c r="AE434" s="4" t="str">
        <f>IF($H434=0,"",VLOOKUP($G434,Data!$G$3:$BA$2935,24,FALSE))</f>
        <v/>
      </c>
      <c r="AF434" s="4" t="str">
        <f>IF($H434=0,"",VLOOKUP($G434,Data!$G$3:$BA$2935,25,FALSE))</f>
        <v/>
      </c>
      <c r="AG434" s="4" t="str">
        <f>IF($H434=0,"",VLOOKUP($G434,Data!$G$3:$BA$2935,26,FALSE))</f>
        <v/>
      </c>
      <c r="AH434" s="4" t="str">
        <f>IF($H434=0,"",VLOOKUP($G434,Data!$G$3:$BA$2935,27,FALSE))</f>
        <v/>
      </c>
      <c r="AI434" s="4" t="str">
        <f>IF($H434=0,"",VLOOKUP($G434,Data!$G$3:$BA$2935,28,FALSE))</f>
        <v/>
      </c>
      <c r="AJ434" s="4" t="str">
        <f>IF($H434=0,"",VLOOKUP($G434,Data!$G$3:$BA$2935,29,FALSE))</f>
        <v/>
      </c>
      <c r="AK434" s="4" t="str">
        <f>IF($H434=0,"",VLOOKUP($G434,Data!$G$3:$BA$2935,30,FALSE))</f>
        <v/>
      </c>
      <c r="AL434" s="4" t="str">
        <f>IF($H434=0,"",VLOOKUP($G434,Data!$G$3:$BA$2935,31,FALSE))</f>
        <v/>
      </c>
      <c r="AM434" s="4" t="str">
        <f>IF($H434=0,"",VLOOKUP($G434,Data!$G$3:$BA$2935,32,FALSE))</f>
        <v/>
      </c>
      <c r="AN434" s="4" t="str">
        <f>IF($H434=0,"",VLOOKUP($G434,Data!$G$3:$BA$2935,33,FALSE))</f>
        <v/>
      </c>
      <c r="AO434" s="4" t="str">
        <f>IF($H434=0,"",VLOOKUP($G434,Data!$G$3:$BA$2935,34,FALSE))</f>
        <v/>
      </c>
      <c r="AP434" s="4" t="str">
        <f>IF($H434=0,"",VLOOKUP($G434,Data!$G$3:$BA$2935,35,FALSE))</f>
        <v/>
      </c>
      <c r="AQ434" s="4" t="str">
        <f>IF($H434=0,"",VLOOKUP($G434,Data!$G$3:$BA$2935,36,FALSE))</f>
        <v/>
      </c>
      <c r="AR434" s="4" t="str">
        <f>IF($H434=0,"",VLOOKUP($G434,Data!$G$3:$BA$2935,37,FALSE))</f>
        <v/>
      </c>
      <c r="AS434" s="4" t="str">
        <f>IF($H434=0,"",VLOOKUP($G434,Data!$G$3:$BA$2935,38,FALSE))</f>
        <v/>
      </c>
      <c r="AT434" s="4" t="str">
        <f>IF($H434=0,"",VLOOKUP($G434,Data!$G$3:$BA$2935,39,FALSE))</f>
        <v/>
      </c>
    </row>
    <row r="435" spans="1:46" x14ac:dyDescent="0.25">
      <c r="A435" s="4">
        <f>PSSE!A437</f>
        <v>972043</v>
      </c>
      <c r="B435" s="4" t="str">
        <f>PSSE!B437</f>
        <v>SONMY_S3</v>
      </c>
      <c r="C435" s="4">
        <f>PSSE!D437</f>
        <v>26</v>
      </c>
      <c r="D435" s="4">
        <f>PSSE!E437</f>
        <v>600</v>
      </c>
      <c r="E435" s="4" t="str">
        <f>PSSE!F437</f>
        <v>ND</v>
      </c>
      <c r="F435" s="4">
        <f>PSSE!G437</f>
        <v>1</v>
      </c>
      <c r="G435" s="4" t="str">
        <f t="shared" si="7"/>
        <v>GOV26600ND1</v>
      </c>
      <c r="H435" s="4">
        <f>COUNTIF(Data!$G$3:$BA$2935,GOV!$G435)</f>
        <v>1</v>
      </c>
      <c r="I435" s="4" t="str">
        <f>IF($H435=0,"",VLOOKUP($G435,Data!$G$3:$BA$2935,2,FALSE))</f>
        <v>'TGOV1'</v>
      </c>
      <c r="J435" s="4">
        <f>PSSE!C437</f>
        <v>1</v>
      </c>
      <c r="K435" s="4">
        <f>IF($H435=0,"",VLOOKUP($G435,Data!$G$3:$BA$2935,4,FALSE))</f>
        <v>0.05</v>
      </c>
      <c r="L435" s="4">
        <f>IF($H435=0,"",VLOOKUP($G435,Data!$G$3:$BA$2935,5,FALSE))</f>
        <v>0.05</v>
      </c>
      <c r="M435" s="4">
        <f>IF($H435=0,"",VLOOKUP($G435,Data!$G$3:$BA$2935,6,FALSE))</f>
        <v>0.9</v>
      </c>
      <c r="N435" s="4">
        <f>IF($H435=0,"",VLOOKUP($G435,Data!$G$3:$BA$2935,7,FALSE))</f>
        <v>0.3</v>
      </c>
      <c r="O435" s="4">
        <f>IF($H435=0,"",VLOOKUP($G435,Data!$G$3:$BA$2935,8,FALSE))</f>
        <v>3</v>
      </c>
      <c r="P435" s="4">
        <f>IF($H435=0,"",VLOOKUP($G435,Data!$G$3:$BA$2935,9,FALSE))</f>
        <v>9</v>
      </c>
      <c r="Q435" s="4">
        <f>IF($H435=0,"",VLOOKUP($G435,Data!$G$3:$BA$2935,10,FALSE))</f>
        <v>0</v>
      </c>
      <c r="R435" s="4" t="str">
        <f>IF($H435=0,"",VLOOKUP($G435,Data!$G$3:$BA$2935,11,FALSE))</f>
        <v>/</v>
      </c>
      <c r="S435" s="4" t="str">
        <f>IF($H435=0,"",VLOOKUP($G435,Data!$G$3:$BA$2935,12,FALSE))</f>
        <v>/</v>
      </c>
      <c r="T435" s="4" t="str">
        <f>IF($H435=0,"",VLOOKUP($G435,Data!$G$3:$BA$2935,13,FALSE))</f>
        <v/>
      </c>
      <c r="U435" s="4" t="str">
        <f>IF($H435=0,"",VLOOKUP($G435,Data!$G$3:$BA$2935,14,FALSE))</f>
        <v/>
      </c>
      <c r="V435" s="4" t="str">
        <f>IF($H435=0,"",VLOOKUP($G435,Data!$G$3:$BA$2935,15,FALSE))</f>
        <v/>
      </c>
      <c r="W435" s="4" t="str">
        <f>IF($H435=0,"",VLOOKUP($G435,Data!$G$3:$BA$2935,16,FALSE))</f>
        <v/>
      </c>
      <c r="X435" s="4" t="str">
        <f>IF($H435=0,"",VLOOKUP($G435,Data!$G$3:$BA$2935,17,FALSE))</f>
        <v/>
      </c>
      <c r="Y435" s="4" t="str">
        <f>IF($H435=0,"",VLOOKUP($G435,Data!$G$3:$BA$2935,18,FALSE))</f>
        <v/>
      </c>
      <c r="Z435" s="4" t="str">
        <f>IF($H435=0,"",VLOOKUP($G435,Data!$G$3:$BA$2935,19,FALSE))</f>
        <v/>
      </c>
      <c r="AA435" s="4" t="str">
        <f>IF($H435=0,"",VLOOKUP($G435,Data!$G$3:$BA$2935,20,FALSE))</f>
        <v/>
      </c>
      <c r="AB435" s="4" t="str">
        <f>IF($H435=0,"",VLOOKUP($G435,Data!$G$3:$BA$2935,21,FALSE))</f>
        <v/>
      </c>
      <c r="AC435" s="4" t="str">
        <f>IF($H435=0,"",VLOOKUP($G435,Data!$G$3:$BA$2935,22,FALSE))</f>
        <v/>
      </c>
      <c r="AD435" s="4" t="str">
        <f>IF($H435=0,"",VLOOKUP($G435,Data!$G$3:$BA$2935,23,FALSE))</f>
        <v/>
      </c>
      <c r="AE435" s="4" t="str">
        <f>IF($H435=0,"",VLOOKUP($G435,Data!$G$3:$BA$2935,24,FALSE))</f>
        <v/>
      </c>
      <c r="AF435" s="4" t="str">
        <f>IF($H435=0,"",VLOOKUP($G435,Data!$G$3:$BA$2935,25,FALSE))</f>
        <v/>
      </c>
      <c r="AG435" s="4" t="str">
        <f>IF($H435=0,"",VLOOKUP($G435,Data!$G$3:$BA$2935,26,FALSE))</f>
        <v/>
      </c>
      <c r="AH435" s="4" t="str">
        <f>IF($H435=0,"",VLOOKUP($G435,Data!$G$3:$BA$2935,27,FALSE))</f>
        <v/>
      </c>
      <c r="AI435" s="4" t="str">
        <f>IF($H435=0,"",VLOOKUP($G435,Data!$G$3:$BA$2935,28,FALSE))</f>
        <v/>
      </c>
      <c r="AJ435" s="4" t="str">
        <f>IF($H435=0,"",VLOOKUP($G435,Data!$G$3:$BA$2935,29,FALSE))</f>
        <v/>
      </c>
      <c r="AK435" s="4" t="str">
        <f>IF($H435=0,"",VLOOKUP($G435,Data!$G$3:$BA$2935,30,FALSE))</f>
        <v/>
      </c>
      <c r="AL435" s="4" t="str">
        <f>IF($H435=0,"",VLOOKUP($G435,Data!$G$3:$BA$2935,31,FALSE))</f>
        <v/>
      </c>
      <c r="AM435" s="4" t="str">
        <f>IF($H435=0,"",VLOOKUP($G435,Data!$G$3:$BA$2935,32,FALSE))</f>
        <v/>
      </c>
      <c r="AN435" s="4" t="str">
        <f>IF($H435=0,"",VLOOKUP($G435,Data!$G$3:$BA$2935,33,FALSE))</f>
        <v/>
      </c>
      <c r="AO435" s="4" t="str">
        <f>IF($H435=0,"",VLOOKUP($G435,Data!$G$3:$BA$2935,34,FALSE))</f>
        <v/>
      </c>
      <c r="AP435" s="4" t="str">
        <f>IF($H435=0,"",VLOOKUP($G435,Data!$G$3:$BA$2935,35,FALSE))</f>
        <v/>
      </c>
      <c r="AQ435" s="4" t="str">
        <f>IF($H435=0,"",VLOOKUP($G435,Data!$G$3:$BA$2935,36,FALSE))</f>
        <v/>
      </c>
      <c r="AR435" s="4" t="str">
        <f>IF($H435=0,"",VLOOKUP($G435,Data!$G$3:$BA$2935,37,FALSE))</f>
        <v/>
      </c>
      <c r="AS435" s="4" t="str">
        <f>IF($H435=0,"",VLOOKUP($G435,Data!$G$3:$BA$2935,38,FALSE))</f>
        <v/>
      </c>
      <c r="AT435" s="4" t="str">
        <f>IF($H435=0,"",VLOOKUP($G435,Data!$G$3:$BA$2935,39,FALSE))</f>
        <v/>
      </c>
    </row>
    <row r="436" spans="1:46" x14ac:dyDescent="0.25">
      <c r="A436" s="4">
        <f>PSSE!A438</f>
        <v>972044</v>
      </c>
      <c r="B436" s="4" t="str">
        <f>PSSE!B438</f>
        <v>SONMY_S4</v>
      </c>
      <c r="C436" s="4">
        <f>PSSE!D438</f>
        <v>26</v>
      </c>
      <c r="D436" s="4">
        <f>PSSE!E438</f>
        <v>600</v>
      </c>
      <c r="E436" s="4" t="str">
        <f>PSSE!F438</f>
        <v>ND</v>
      </c>
      <c r="F436" s="4">
        <f>PSSE!G438</f>
        <v>1</v>
      </c>
      <c r="G436" s="4" t="str">
        <f t="shared" si="7"/>
        <v>GOV26600ND1</v>
      </c>
      <c r="H436" s="4">
        <f>COUNTIF(Data!$G$3:$BA$2935,GOV!$G436)</f>
        <v>1</v>
      </c>
      <c r="I436" s="4" t="str">
        <f>IF($H436=0,"",VLOOKUP($G436,Data!$G$3:$BA$2935,2,FALSE))</f>
        <v>'TGOV1'</v>
      </c>
      <c r="J436" s="4">
        <f>PSSE!C438</f>
        <v>1</v>
      </c>
      <c r="K436" s="4">
        <f>IF($H436=0,"",VLOOKUP($G436,Data!$G$3:$BA$2935,4,FALSE))</f>
        <v>0.05</v>
      </c>
      <c r="L436" s="4">
        <f>IF($H436=0,"",VLOOKUP($G436,Data!$G$3:$BA$2935,5,FALSE))</f>
        <v>0.05</v>
      </c>
      <c r="M436" s="4">
        <f>IF($H436=0,"",VLOOKUP($G436,Data!$G$3:$BA$2935,6,FALSE))</f>
        <v>0.9</v>
      </c>
      <c r="N436" s="4">
        <f>IF($H436=0,"",VLOOKUP($G436,Data!$G$3:$BA$2935,7,FALSE))</f>
        <v>0.3</v>
      </c>
      <c r="O436" s="4">
        <f>IF($H436=0,"",VLOOKUP($G436,Data!$G$3:$BA$2935,8,FALSE))</f>
        <v>3</v>
      </c>
      <c r="P436" s="4">
        <f>IF($H436=0,"",VLOOKUP($G436,Data!$G$3:$BA$2935,9,FALSE))</f>
        <v>9</v>
      </c>
      <c r="Q436" s="4">
        <f>IF($H436=0,"",VLOOKUP($G436,Data!$G$3:$BA$2935,10,FALSE))</f>
        <v>0</v>
      </c>
      <c r="R436" s="4" t="str">
        <f>IF($H436=0,"",VLOOKUP($G436,Data!$G$3:$BA$2935,11,FALSE))</f>
        <v>/</v>
      </c>
      <c r="S436" s="4" t="str">
        <f>IF($H436=0,"",VLOOKUP($G436,Data!$G$3:$BA$2935,12,FALSE))</f>
        <v>/</v>
      </c>
      <c r="T436" s="4" t="str">
        <f>IF($H436=0,"",VLOOKUP($G436,Data!$G$3:$BA$2935,13,FALSE))</f>
        <v/>
      </c>
      <c r="U436" s="4" t="str">
        <f>IF($H436=0,"",VLOOKUP($G436,Data!$G$3:$BA$2935,14,FALSE))</f>
        <v/>
      </c>
      <c r="V436" s="4" t="str">
        <f>IF($H436=0,"",VLOOKUP($G436,Data!$G$3:$BA$2935,15,FALSE))</f>
        <v/>
      </c>
      <c r="W436" s="4" t="str">
        <f>IF($H436=0,"",VLOOKUP($G436,Data!$G$3:$BA$2935,16,FALSE))</f>
        <v/>
      </c>
      <c r="X436" s="4" t="str">
        <f>IF($H436=0,"",VLOOKUP($G436,Data!$G$3:$BA$2935,17,FALSE))</f>
        <v/>
      </c>
      <c r="Y436" s="4" t="str">
        <f>IF($H436=0,"",VLOOKUP($G436,Data!$G$3:$BA$2935,18,FALSE))</f>
        <v/>
      </c>
      <c r="Z436" s="4" t="str">
        <f>IF($H436=0,"",VLOOKUP($G436,Data!$G$3:$BA$2935,19,FALSE))</f>
        <v/>
      </c>
      <c r="AA436" s="4" t="str">
        <f>IF($H436=0,"",VLOOKUP($G436,Data!$G$3:$BA$2935,20,FALSE))</f>
        <v/>
      </c>
      <c r="AB436" s="4" t="str">
        <f>IF($H436=0,"",VLOOKUP($G436,Data!$G$3:$BA$2935,21,FALSE))</f>
        <v/>
      </c>
      <c r="AC436" s="4" t="str">
        <f>IF($H436=0,"",VLOOKUP($G436,Data!$G$3:$BA$2935,22,FALSE))</f>
        <v/>
      </c>
      <c r="AD436" s="4" t="str">
        <f>IF($H436=0,"",VLOOKUP($G436,Data!$G$3:$BA$2935,23,FALSE))</f>
        <v/>
      </c>
      <c r="AE436" s="4" t="str">
        <f>IF($H436=0,"",VLOOKUP($G436,Data!$G$3:$BA$2935,24,FALSE))</f>
        <v/>
      </c>
      <c r="AF436" s="4" t="str">
        <f>IF($H436=0,"",VLOOKUP($G436,Data!$G$3:$BA$2935,25,FALSE))</f>
        <v/>
      </c>
      <c r="AG436" s="4" t="str">
        <f>IF($H436=0,"",VLOOKUP($G436,Data!$G$3:$BA$2935,26,FALSE))</f>
        <v/>
      </c>
      <c r="AH436" s="4" t="str">
        <f>IF($H436=0,"",VLOOKUP($G436,Data!$G$3:$BA$2935,27,FALSE))</f>
        <v/>
      </c>
      <c r="AI436" s="4" t="str">
        <f>IF($H436=0,"",VLOOKUP($G436,Data!$G$3:$BA$2935,28,FALSE))</f>
        <v/>
      </c>
      <c r="AJ436" s="4" t="str">
        <f>IF($H436=0,"",VLOOKUP($G436,Data!$G$3:$BA$2935,29,FALSE))</f>
        <v/>
      </c>
      <c r="AK436" s="4" t="str">
        <f>IF($H436=0,"",VLOOKUP($G436,Data!$G$3:$BA$2935,30,FALSE))</f>
        <v/>
      </c>
      <c r="AL436" s="4" t="str">
        <f>IF($H436=0,"",VLOOKUP($G436,Data!$G$3:$BA$2935,31,FALSE))</f>
        <v/>
      </c>
      <c r="AM436" s="4" t="str">
        <f>IF($H436=0,"",VLOOKUP($G436,Data!$G$3:$BA$2935,32,FALSE))</f>
        <v/>
      </c>
      <c r="AN436" s="4" t="str">
        <f>IF($H436=0,"",VLOOKUP($G436,Data!$G$3:$BA$2935,33,FALSE))</f>
        <v/>
      </c>
      <c r="AO436" s="4" t="str">
        <f>IF($H436=0,"",VLOOKUP($G436,Data!$G$3:$BA$2935,34,FALSE))</f>
        <v/>
      </c>
      <c r="AP436" s="4" t="str">
        <f>IF($H436=0,"",VLOOKUP($G436,Data!$G$3:$BA$2935,35,FALSE))</f>
        <v/>
      </c>
      <c r="AQ436" s="4" t="str">
        <f>IF($H436=0,"",VLOOKUP($G436,Data!$G$3:$BA$2935,36,FALSE))</f>
        <v/>
      </c>
      <c r="AR436" s="4" t="str">
        <f>IF($H436=0,"",VLOOKUP($G436,Data!$G$3:$BA$2935,37,FALSE))</f>
        <v/>
      </c>
      <c r="AS436" s="4" t="str">
        <f>IF($H436=0,"",VLOOKUP($G436,Data!$G$3:$BA$2935,38,FALSE))</f>
        <v/>
      </c>
      <c r="AT436" s="4" t="str">
        <f>IF($H436=0,"",VLOOKUP($G436,Data!$G$3:$BA$2935,39,FALSE))</f>
        <v/>
      </c>
    </row>
    <row r="437" spans="1:46" x14ac:dyDescent="0.25">
      <c r="A437" s="4">
        <f>PSSE!A439</f>
        <v>972045</v>
      </c>
      <c r="B437" s="4" t="str">
        <f>PSSE!B439</f>
        <v>SONMY_S5</v>
      </c>
      <c r="C437" s="4">
        <f>PSSE!D439</f>
        <v>26</v>
      </c>
      <c r="D437" s="4">
        <f>PSSE!E439</f>
        <v>600</v>
      </c>
      <c r="E437" s="4" t="str">
        <f>PSSE!F439</f>
        <v>ND</v>
      </c>
      <c r="F437" s="4">
        <f>PSSE!G439</f>
        <v>1</v>
      </c>
      <c r="G437" s="4" t="str">
        <f t="shared" si="7"/>
        <v>GOV26600ND1</v>
      </c>
      <c r="H437" s="4">
        <f>COUNTIF(Data!$G$3:$BA$2935,GOV!$G437)</f>
        <v>1</v>
      </c>
      <c r="I437" s="4" t="str">
        <f>IF($H437=0,"",VLOOKUP($G437,Data!$G$3:$BA$2935,2,FALSE))</f>
        <v>'TGOV1'</v>
      </c>
      <c r="J437" s="4">
        <f>PSSE!C439</f>
        <v>1</v>
      </c>
      <c r="K437" s="4">
        <f>IF($H437=0,"",VLOOKUP($G437,Data!$G$3:$BA$2935,4,FALSE))</f>
        <v>0.05</v>
      </c>
      <c r="L437" s="4">
        <f>IF($H437=0,"",VLOOKUP($G437,Data!$G$3:$BA$2935,5,FALSE))</f>
        <v>0.05</v>
      </c>
      <c r="M437" s="4">
        <f>IF($H437=0,"",VLOOKUP($G437,Data!$G$3:$BA$2935,6,FALSE))</f>
        <v>0.9</v>
      </c>
      <c r="N437" s="4">
        <f>IF($H437=0,"",VLOOKUP($G437,Data!$G$3:$BA$2935,7,FALSE))</f>
        <v>0.3</v>
      </c>
      <c r="O437" s="4">
        <f>IF($H437=0,"",VLOOKUP($G437,Data!$G$3:$BA$2935,8,FALSE))</f>
        <v>3</v>
      </c>
      <c r="P437" s="4">
        <f>IF($H437=0,"",VLOOKUP($G437,Data!$G$3:$BA$2935,9,FALSE))</f>
        <v>9</v>
      </c>
      <c r="Q437" s="4">
        <f>IF($H437=0,"",VLOOKUP($G437,Data!$G$3:$BA$2935,10,FALSE))</f>
        <v>0</v>
      </c>
      <c r="R437" s="4" t="str">
        <f>IF($H437=0,"",VLOOKUP($G437,Data!$G$3:$BA$2935,11,FALSE))</f>
        <v>/</v>
      </c>
      <c r="S437" s="4" t="str">
        <f>IF($H437=0,"",VLOOKUP($G437,Data!$G$3:$BA$2935,12,FALSE))</f>
        <v>/</v>
      </c>
      <c r="T437" s="4" t="str">
        <f>IF($H437=0,"",VLOOKUP($G437,Data!$G$3:$BA$2935,13,FALSE))</f>
        <v/>
      </c>
      <c r="U437" s="4" t="str">
        <f>IF($H437=0,"",VLOOKUP($G437,Data!$G$3:$BA$2935,14,FALSE))</f>
        <v/>
      </c>
      <c r="V437" s="4" t="str">
        <f>IF($H437=0,"",VLOOKUP($G437,Data!$G$3:$BA$2935,15,FALSE))</f>
        <v/>
      </c>
      <c r="W437" s="4" t="str">
        <f>IF($H437=0,"",VLOOKUP($G437,Data!$G$3:$BA$2935,16,FALSE))</f>
        <v/>
      </c>
      <c r="X437" s="4" t="str">
        <f>IF($H437=0,"",VLOOKUP($G437,Data!$G$3:$BA$2935,17,FALSE))</f>
        <v/>
      </c>
      <c r="Y437" s="4" t="str">
        <f>IF($H437=0,"",VLOOKUP($G437,Data!$G$3:$BA$2935,18,FALSE))</f>
        <v/>
      </c>
      <c r="Z437" s="4" t="str">
        <f>IF($H437=0,"",VLOOKUP($G437,Data!$G$3:$BA$2935,19,FALSE))</f>
        <v/>
      </c>
      <c r="AA437" s="4" t="str">
        <f>IF($H437=0,"",VLOOKUP($G437,Data!$G$3:$BA$2935,20,FALSE))</f>
        <v/>
      </c>
      <c r="AB437" s="4" t="str">
        <f>IF($H437=0,"",VLOOKUP($G437,Data!$G$3:$BA$2935,21,FALSE))</f>
        <v/>
      </c>
      <c r="AC437" s="4" t="str">
        <f>IF($H437=0,"",VLOOKUP($G437,Data!$G$3:$BA$2935,22,FALSE))</f>
        <v/>
      </c>
      <c r="AD437" s="4" t="str">
        <f>IF($H437=0,"",VLOOKUP($G437,Data!$G$3:$BA$2935,23,FALSE))</f>
        <v/>
      </c>
      <c r="AE437" s="4" t="str">
        <f>IF($H437=0,"",VLOOKUP($G437,Data!$G$3:$BA$2935,24,FALSE))</f>
        <v/>
      </c>
      <c r="AF437" s="4" t="str">
        <f>IF($H437=0,"",VLOOKUP($G437,Data!$G$3:$BA$2935,25,FALSE))</f>
        <v/>
      </c>
      <c r="AG437" s="4" t="str">
        <f>IF($H437=0,"",VLOOKUP($G437,Data!$G$3:$BA$2935,26,FALSE))</f>
        <v/>
      </c>
      <c r="AH437" s="4" t="str">
        <f>IF($H437=0,"",VLOOKUP($G437,Data!$G$3:$BA$2935,27,FALSE))</f>
        <v/>
      </c>
      <c r="AI437" s="4" t="str">
        <f>IF($H437=0,"",VLOOKUP($G437,Data!$G$3:$BA$2935,28,FALSE))</f>
        <v/>
      </c>
      <c r="AJ437" s="4" t="str">
        <f>IF($H437=0,"",VLOOKUP($G437,Data!$G$3:$BA$2935,29,FALSE))</f>
        <v/>
      </c>
      <c r="AK437" s="4" t="str">
        <f>IF($H437=0,"",VLOOKUP($G437,Data!$G$3:$BA$2935,30,FALSE))</f>
        <v/>
      </c>
      <c r="AL437" s="4" t="str">
        <f>IF($H437=0,"",VLOOKUP($G437,Data!$G$3:$BA$2935,31,FALSE))</f>
        <v/>
      </c>
      <c r="AM437" s="4" t="str">
        <f>IF($H437=0,"",VLOOKUP($G437,Data!$G$3:$BA$2935,32,FALSE))</f>
        <v/>
      </c>
      <c r="AN437" s="4" t="str">
        <f>IF($H437=0,"",VLOOKUP($G437,Data!$G$3:$BA$2935,33,FALSE))</f>
        <v/>
      </c>
      <c r="AO437" s="4" t="str">
        <f>IF($H437=0,"",VLOOKUP($G437,Data!$G$3:$BA$2935,34,FALSE))</f>
        <v/>
      </c>
      <c r="AP437" s="4" t="str">
        <f>IF($H437=0,"",VLOOKUP($G437,Data!$G$3:$BA$2935,35,FALSE))</f>
        <v/>
      </c>
      <c r="AQ437" s="4" t="str">
        <f>IF($H437=0,"",VLOOKUP($G437,Data!$G$3:$BA$2935,36,FALSE))</f>
        <v/>
      </c>
      <c r="AR437" s="4" t="str">
        <f>IF($H437=0,"",VLOOKUP($G437,Data!$G$3:$BA$2935,37,FALSE))</f>
        <v/>
      </c>
      <c r="AS437" s="4" t="str">
        <f>IF($H437=0,"",VLOOKUP($G437,Data!$G$3:$BA$2935,38,FALSE))</f>
        <v/>
      </c>
      <c r="AT437" s="4" t="str">
        <f>IF($H437=0,"",VLOOKUP($G437,Data!$G$3:$BA$2935,39,FALSE))</f>
        <v/>
      </c>
    </row>
    <row r="438" spans="1:46" x14ac:dyDescent="0.25">
      <c r="A438" s="4">
        <f>PSSE!A440</f>
        <v>972051</v>
      </c>
      <c r="B438" s="4" t="str">
        <f>PSSE!B440</f>
        <v>VINHTAN2_S1</v>
      </c>
      <c r="C438" s="4">
        <f>PSSE!D440</f>
        <v>26</v>
      </c>
      <c r="D438" s="4">
        <f>PSSE!E440</f>
        <v>622</v>
      </c>
      <c r="E438" s="4" t="str">
        <f>PSSE!F440</f>
        <v>ND</v>
      </c>
      <c r="F438" s="4">
        <f>PSSE!G440</f>
        <v>1</v>
      </c>
      <c r="G438" s="4" t="str">
        <f t="shared" si="7"/>
        <v>GOV26622ND1</v>
      </c>
      <c r="H438" s="4">
        <f>COUNTIF(Data!$G$3:$BA$2935,GOV!$G438)</f>
        <v>1</v>
      </c>
      <c r="I438" s="4" t="str">
        <f>IF($H438=0,"",VLOOKUP($G438,Data!$G$3:$BA$2935,2,FALSE))</f>
        <v>'TGOV1'</v>
      </c>
      <c r="J438" s="4">
        <f>PSSE!C440</f>
        <v>1</v>
      </c>
      <c r="K438" s="4">
        <f>IF($H438=0,"",VLOOKUP($G438,Data!$G$3:$BA$2935,4,FALSE))</f>
        <v>0.05</v>
      </c>
      <c r="L438" s="4">
        <f>IF($H438=0,"",VLOOKUP($G438,Data!$G$3:$BA$2935,5,FALSE))</f>
        <v>0.05</v>
      </c>
      <c r="M438" s="4">
        <f>IF($H438=0,"",VLOOKUP($G438,Data!$G$3:$BA$2935,6,FALSE))</f>
        <v>0.9</v>
      </c>
      <c r="N438" s="4">
        <f>IF($H438=0,"",VLOOKUP($G438,Data!$G$3:$BA$2935,7,FALSE))</f>
        <v>0.3</v>
      </c>
      <c r="O438" s="4">
        <f>IF($H438=0,"",VLOOKUP($G438,Data!$G$3:$BA$2935,8,FALSE))</f>
        <v>3</v>
      </c>
      <c r="P438" s="4">
        <f>IF($H438=0,"",VLOOKUP($G438,Data!$G$3:$BA$2935,9,FALSE))</f>
        <v>9</v>
      </c>
      <c r="Q438" s="4">
        <f>IF($H438=0,"",VLOOKUP($G438,Data!$G$3:$BA$2935,10,FALSE))</f>
        <v>0</v>
      </c>
      <c r="R438" s="4" t="str">
        <f>IF($H438=0,"",VLOOKUP($G438,Data!$G$3:$BA$2935,11,FALSE))</f>
        <v>/</v>
      </c>
      <c r="S438" s="4" t="str">
        <f>IF($H438=0,"",VLOOKUP($G438,Data!$G$3:$BA$2935,12,FALSE))</f>
        <v>/</v>
      </c>
      <c r="T438" s="4" t="str">
        <f>IF($H438=0,"",VLOOKUP($G438,Data!$G$3:$BA$2935,13,FALSE))</f>
        <v/>
      </c>
      <c r="U438" s="4" t="str">
        <f>IF($H438=0,"",VLOOKUP($G438,Data!$G$3:$BA$2935,14,FALSE))</f>
        <v/>
      </c>
      <c r="V438" s="4" t="str">
        <f>IF($H438=0,"",VLOOKUP($G438,Data!$G$3:$BA$2935,15,FALSE))</f>
        <v/>
      </c>
      <c r="W438" s="4" t="str">
        <f>IF($H438=0,"",VLOOKUP($G438,Data!$G$3:$BA$2935,16,FALSE))</f>
        <v/>
      </c>
      <c r="X438" s="4" t="str">
        <f>IF($H438=0,"",VLOOKUP($G438,Data!$G$3:$BA$2935,17,FALSE))</f>
        <v/>
      </c>
      <c r="Y438" s="4" t="str">
        <f>IF($H438=0,"",VLOOKUP($G438,Data!$G$3:$BA$2935,18,FALSE))</f>
        <v/>
      </c>
      <c r="Z438" s="4" t="str">
        <f>IF($H438=0,"",VLOOKUP($G438,Data!$G$3:$BA$2935,19,FALSE))</f>
        <v/>
      </c>
      <c r="AA438" s="4" t="str">
        <f>IF($H438=0,"",VLOOKUP($G438,Data!$G$3:$BA$2935,20,FALSE))</f>
        <v/>
      </c>
      <c r="AB438" s="4" t="str">
        <f>IF($H438=0,"",VLOOKUP($G438,Data!$G$3:$BA$2935,21,FALSE))</f>
        <v/>
      </c>
      <c r="AC438" s="4" t="str">
        <f>IF($H438=0,"",VLOOKUP($G438,Data!$G$3:$BA$2935,22,FALSE))</f>
        <v/>
      </c>
      <c r="AD438" s="4" t="str">
        <f>IF($H438=0,"",VLOOKUP($G438,Data!$G$3:$BA$2935,23,FALSE))</f>
        <v/>
      </c>
      <c r="AE438" s="4" t="str">
        <f>IF($H438=0,"",VLOOKUP($G438,Data!$G$3:$BA$2935,24,FALSE))</f>
        <v/>
      </c>
      <c r="AF438" s="4" t="str">
        <f>IF($H438=0,"",VLOOKUP($G438,Data!$G$3:$BA$2935,25,FALSE))</f>
        <v/>
      </c>
      <c r="AG438" s="4" t="str">
        <f>IF($H438=0,"",VLOOKUP($G438,Data!$G$3:$BA$2935,26,FALSE))</f>
        <v/>
      </c>
      <c r="AH438" s="4" t="str">
        <f>IF($H438=0,"",VLOOKUP($G438,Data!$G$3:$BA$2935,27,FALSE))</f>
        <v/>
      </c>
      <c r="AI438" s="4" t="str">
        <f>IF($H438=0,"",VLOOKUP($G438,Data!$G$3:$BA$2935,28,FALSE))</f>
        <v/>
      </c>
      <c r="AJ438" s="4" t="str">
        <f>IF($H438=0,"",VLOOKUP($G438,Data!$G$3:$BA$2935,29,FALSE))</f>
        <v/>
      </c>
      <c r="AK438" s="4" t="str">
        <f>IF($H438=0,"",VLOOKUP($G438,Data!$G$3:$BA$2935,30,FALSE))</f>
        <v/>
      </c>
      <c r="AL438" s="4" t="str">
        <f>IF($H438=0,"",VLOOKUP($G438,Data!$G$3:$BA$2935,31,FALSE))</f>
        <v/>
      </c>
      <c r="AM438" s="4" t="str">
        <f>IF($H438=0,"",VLOOKUP($G438,Data!$G$3:$BA$2935,32,FALSE))</f>
        <v/>
      </c>
      <c r="AN438" s="4" t="str">
        <f>IF($H438=0,"",VLOOKUP($G438,Data!$G$3:$BA$2935,33,FALSE))</f>
        <v/>
      </c>
      <c r="AO438" s="4" t="str">
        <f>IF($H438=0,"",VLOOKUP($G438,Data!$G$3:$BA$2935,34,FALSE))</f>
        <v/>
      </c>
      <c r="AP438" s="4" t="str">
        <f>IF($H438=0,"",VLOOKUP($G438,Data!$G$3:$BA$2935,35,FALSE))</f>
        <v/>
      </c>
      <c r="AQ438" s="4" t="str">
        <f>IF($H438=0,"",VLOOKUP($G438,Data!$G$3:$BA$2935,36,FALSE))</f>
        <v/>
      </c>
      <c r="AR438" s="4" t="str">
        <f>IF($H438=0,"",VLOOKUP($G438,Data!$G$3:$BA$2935,37,FALSE))</f>
        <v/>
      </c>
      <c r="AS438" s="4" t="str">
        <f>IF($H438=0,"",VLOOKUP($G438,Data!$G$3:$BA$2935,38,FALSE))</f>
        <v/>
      </c>
      <c r="AT438" s="4" t="str">
        <f>IF($H438=0,"",VLOOKUP($G438,Data!$G$3:$BA$2935,39,FALSE))</f>
        <v/>
      </c>
    </row>
    <row r="439" spans="1:46" x14ac:dyDescent="0.25">
      <c r="A439" s="4">
        <f>PSSE!A441</f>
        <v>972052</v>
      </c>
      <c r="B439" s="4" t="str">
        <f>PSSE!B441</f>
        <v>VINHTAN2_S2</v>
      </c>
      <c r="C439" s="4">
        <f>PSSE!D441</f>
        <v>26</v>
      </c>
      <c r="D439" s="4">
        <f>PSSE!E441</f>
        <v>622</v>
      </c>
      <c r="E439" s="4" t="str">
        <f>PSSE!F441</f>
        <v>ND</v>
      </c>
      <c r="F439" s="4">
        <f>PSSE!G441</f>
        <v>1</v>
      </c>
      <c r="G439" s="4" t="str">
        <f t="shared" si="7"/>
        <v>GOV26622ND1</v>
      </c>
      <c r="H439" s="4">
        <f>COUNTIF(Data!$G$3:$BA$2935,GOV!$G439)</f>
        <v>1</v>
      </c>
      <c r="I439" s="4" t="str">
        <f>IF($H439=0,"",VLOOKUP($G439,Data!$G$3:$BA$2935,2,FALSE))</f>
        <v>'TGOV1'</v>
      </c>
      <c r="J439" s="4">
        <f>PSSE!C441</f>
        <v>1</v>
      </c>
      <c r="K439" s="4">
        <f>IF($H439=0,"",VLOOKUP($G439,Data!$G$3:$BA$2935,4,FALSE))</f>
        <v>0.05</v>
      </c>
      <c r="L439" s="4">
        <f>IF($H439=0,"",VLOOKUP($G439,Data!$G$3:$BA$2935,5,FALSE))</f>
        <v>0.05</v>
      </c>
      <c r="M439" s="4">
        <f>IF($H439=0,"",VLOOKUP($G439,Data!$G$3:$BA$2935,6,FALSE))</f>
        <v>0.9</v>
      </c>
      <c r="N439" s="4">
        <f>IF($H439=0,"",VLOOKUP($G439,Data!$G$3:$BA$2935,7,FALSE))</f>
        <v>0.3</v>
      </c>
      <c r="O439" s="4">
        <f>IF($H439=0,"",VLOOKUP($G439,Data!$G$3:$BA$2935,8,FALSE))</f>
        <v>3</v>
      </c>
      <c r="P439" s="4">
        <f>IF($H439=0,"",VLOOKUP($G439,Data!$G$3:$BA$2935,9,FALSE))</f>
        <v>9</v>
      </c>
      <c r="Q439" s="4">
        <f>IF($H439=0,"",VLOOKUP($G439,Data!$G$3:$BA$2935,10,FALSE))</f>
        <v>0</v>
      </c>
      <c r="R439" s="4" t="str">
        <f>IF($H439=0,"",VLOOKUP($G439,Data!$G$3:$BA$2935,11,FALSE))</f>
        <v>/</v>
      </c>
      <c r="S439" s="4" t="str">
        <f>IF($H439=0,"",VLOOKUP($G439,Data!$G$3:$BA$2935,12,FALSE))</f>
        <v>/</v>
      </c>
      <c r="T439" s="4" t="str">
        <f>IF($H439=0,"",VLOOKUP($G439,Data!$G$3:$BA$2935,13,FALSE))</f>
        <v/>
      </c>
      <c r="U439" s="4" t="str">
        <f>IF($H439=0,"",VLOOKUP($G439,Data!$G$3:$BA$2935,14,FALSE))</f>
        <v/>
      </c>
      <c r="V439" s="4" t="str">
        <f>IF($H439=0,"",VLOOKUP($G439,Data!$G$3:$BA$2935,15,FALSE))</f>
        <v/>
      </c>
      <c r="W439" s="4" t="str">
        <f>IF($H439=0,"",VLOOKUP($G439,Data!$G$3:$BA$2935,16,FALSE))</f>
        <v/>
      </c>
      <c r="X439" s="4" t="str">
        <f>IF($H439=0,"",VLOOKUP($G439,Data!$G$3:$BA$2935,17,FALSE))</f>
        <v/>
      </c>
      <c r="Y439" s="4" t="str">
        <f>IF($H439=0,"",VLOOKUP($G439,Data!$G$3:$BA$2935,18,FALSE))</f>
        <v/>
      </c>
      <c r="Z439" s="4" t="str">
        <f>IF($H439=0,"",VLOOKUP($G439,Data!$G$3:$BA$2935,19,FALSE))</f>
        <v/>
      </c>
      <c r="AA439" s="4" t="str">
        <f>IF($H439=0,"",VLOOKUP($G439,Data!$G$3:$BA$2935,20,FALSE))</f>
        <v/>
      </c>
      <c r="AB439" s="4" t="str">
        <f>IF($H439=0,"",VLOOKUP($G439,Data!$G$3:$BA$2935,21,FALSE))</f>
        <v/>
      </c>
      <c r="AC439" s="4" t="str">
        <f>IF($H439=0,"",VLOOKUP($G439,Data!$G$3:$BA$2935,22,FALSE))</f>
        <v/>
      </c>
      <c r="AD439" s="4" t="str">
        <f>IF($H439=0,"",VLOOKUP($G439,Data!$G$3:$BA$2935,23,FALSE))</f>
        <v/>
      </c>
      <c r="AE439" s="4" t="str">
        <f>IF($H439=0,"",VLOOKUP($G439,Data!$G$3:$BA$2935,24,FALSE))</f>
        <v/>
      </c>
      <c r="AF439" s="4" t="str">
        <f>IF($H439=0,"",VLOOKUP($G439,Data!$G$3:$BA$2935,25,FALSE))</f>
        <v/>
      </c>
      <c r="AG439" s="4" t="str">
        <f>IF($H439=0,"",VLOOKUP($G439,Data!$G$3:$BA$2935,26,FALSE))</f>
        <v/>
      </c>
      <c r="AH439" s="4" t="str">
        <f>IF($H439=0,"",VLOOKUP($G439,Data!$G$3:$BA$2935,27,FALSE))</f>
        <v/>
      </c>
      <c r="AI439" s="4" t="str">
        <f>IF($H439=0,"",VLOOKUP($G439,Data!$G$3:$BA$2935,28,FALSE))</f>
        <v/>
      </c>
      <c r="AJ439" s="4" t="str">
        <f>IF($H439=0,"",VLOOKUP($G439,Data!$G$3:$BA$2935,29,FALSE))</f>
        <v/>
      </c>
      <c r="AK439" s="4" t="str">
        <f>IF($H439=0,"",VLOOKUP($G439,Data!$G$3:$BA$2935,30,FALSE))</f>
        <v/>
      </c>
      <c r="AL439" s="4" t="str">
        <f>IF($H439=0,"",VLOOKUP($G439,Data!$G$3:$BA$2935,31,FALSE))</f>
        <v/>
      </c>
      <c r="AM439" s="4" t="str">
        <f>IF($H439=0,"",VLOOKUP($G439,Data!$G$3:$BA$2935,32,FALSE))</f>
        <v/>
      </c>
      <c r="AN439" s="4" t="str">
        <f>IF($H439=0,"",VLOOKUP($G439,Data!$G$3:$BA$2935,33,FALSE))</f>
        <v/>
      </c>
      <c r="AO439" s="4" t="str">
        <f>IF($H439=0,"",VLOOKUP($G439,Data!$G$3:$BA$2935,34,FALSE))</f>
        <v/>
      </c>
      <c r="AP439" s="4" t="str">
        <f>IF($H439=0,"",VLOOKUP($G439,Data!$G$3:$BA$2935,35,FALSE))</f>
        <v/>
      </c>
      <c r="AQ439" s="4" t="str">
        <f>IF($H439=0,"",VLOOKUP($G439,Data!$G$3:$BA$2935,36,FALSE))</f>
        <v/>
      </c>
      <c r="AR439" s="4" t="str">
        <f>IF($H439=0,"",VLOOKUP($G439,Data!$G$3:$BA$2935,37,FALSE))</f>
        <v/>
      </c>
      <c r="AS439" s="4" t="str">
        <f>IF($H439=0,"",VLOOKUP($G439,Data!$G$3:$BA$2935,38,FALSE))</f>
        <v/>
      </c>
      <c r="AT439" s="4" t="str">
        <f>IF($H439=0,"",VLOOKUP($G439,Data!$G$3:$BA$2935,39,FALSE))</f>
        <v/>
      </c>
    </row>
    <row r="440" spans="1:46" x14ac:dyDescent="0.25">
      <c r="A440" s="4">
        <f>PSSE!A442</f>
        <v>972061</v>
      </c>
      <c r="B440" s="4" t="str">
        <f>PSSE!B442</f>
        <v>VINHTAN3_S1</v>
      </c>
      <c r="C440" s="4">
        <f>PSSE!D442</f>
        <v>19</v>
      </c>
      <c r="D440" s="4">
        <f>PSSE!E442</f>
        <v>660</v>
      </c>
      <c r="E440" s="4" t="str">
        <f>PSSE!F442</f>
        <v>ND</v>
      </c>
      <c r="F440" s="4">
        <f>PSSE!G442</f>
        <v>1</v>
      </c>
      <c r="G440" s="4" t="str">
        <f t="shared" si="7"/>
        <v>GOV19660ND1</v>
      </c>
      <c r="H440" s="4">
        <f>COUNTIF(Data!$G$3:$BA$2935,GOV!$G440)</f>
        <v>1</v>
      </c>
      <c r="I440" s="4" t="str">
        <f>IF($H440=0,"",VLOOKUP($G440,Data!$G$3:$BA$2935,2,FALSE))</f>
        <v>'TGOV1'</v>
      </c>
      <c r="J440" s="4">
        <f>PSSE!C442</f>
        <v>1</v>
      </c>
      <c r="K440" s="4">
        <f>IF($H440=0,"",VLOOKUP($G440,Data!$G$3:$BA$2935,4,FALSE))</f>
        <v>0.05</v>
      </c>
      <c r="L440" s="4">
        <f>IF($H440=0,"",VLOOKUP($G440,Data!$G$3:$BA$2935,5,FALSE))</f>
        <v>0.05</v>
      </c>
      <c r="M440" s="4">
        <f>IF($H440=0,"",VLOOKUP($G440,Data!$G$3:$BA$2935,6,FALSE))</f>
        <v>1.1000000000000001</v>
      </c>
      <c r="N440" s="4">
        <f>IF($H440=0,"",VLOOKUP($G440,Data!$G$3:$BA$2935,7,FALSE))</f>
        <v>0</v>
      </c>
      <c r="O440" s="4">
        <f>IF($H440=0,"",VLOOKUP($G440,Data!$G$3:$BA$2935,8,FALSE))</f>
        <v>2.7</v>
      </c>
      <c r="P440" s="4">
        <f>IF($H440=0,"",VLOOKUP($G440,Data!$G$3:$BA$2935,9,FALSE))</f>
        <v>9</v>
      </c>
      <c r="Q440" s="4">
        <f>IF($H440=0,"",VLOOKUP($G440,Data!$G$3:$BA$2935,10,FALSE))</f>
        <v>0</v>
      </c>
      <c r="R440" s="4" t="str">
        <f>IF($H440=0,"",VLOOKUP($G440,Data!$G$3:$BA$2935,11,FALSE))</f>
        <v>/</v>
      </c>
      <c r="S440" s="4" t="str">
        <f>IF($H440=0,"",VLOOKUP($G440,Data!$G$3:$BA$2935,12,FALSE))</f>
        <v>/</v>
      </c>
      <c r="T440" s="4" t="str">
        <f>IF($H440=0,"",VLOOKUP($G440,Data!$G$3:$BA$2935,13,FALSE))</f>
        <v/>
      </c>
      <c r="U440" s="4" t="str">
        <f>IF($H440=0,"",VLOOKUP($G440,Data!$G$3:$BA$2935,14,FALSE))</f>
        <v/>
      </c>
      <c r="V440" s="4" t="str">
        <f>IF($H440=0,"",VLOOKUP($G440,Data!$G$3:$BA$2935,15,FALSE))</f>
        <v/>
      </c>
      <c r="W440" s="4" t="str">
        <f>IF($H440=0,"",VLOOKUP($G440,Data!$G$3:$BA$2935,16,FALSE))</f>
        <v/>
      </c>
      <c r="X440" s="4" t="str">
        <f>IF($H440=0,"",VLOOKUP($G440,Data!$G$3:$BA$2935,17,FALSE))</f>
        <v/>
      </c>
      <c r="Y440" s="4" t="str">
        <f>IF($H440=0,"",VLOOKUP($G440,Data!$G$3:$BA$2935,18,FALSE))</f>
        <v/>
      </c>
      <c r="Z440" s="4" t="str">
        <f>IF($H440=0,"",VLOOKUP($G440,Data!$G$3:$BA$2935,19,FALSE))</f>
        <v/>
      </c>
      <c r="AA440" s="4" t="str">
        <f>IF($H440=0,"",VLOOKUP($G440,Data!$G$3:$BA$2935,20,FALSE))</f>
        <v/>
      </c>
      <c r="AB440" s="4" t="str">
        <f>IF($H440=0,"",VLOOKUP($G440,Data!$G$3:$BA$2935,21,FALSE))</f>
        <v/>
      </c>
      <c r="AC440" s="4" t="str">
        <f>IF($H440=0,"",VLOOKUP($G440,Data!$G$3:$BA$2935,22,FALSE))</f>
        <v/>
      </c>
      <c r="AD440" s="4" t="str">
        <f>IF($H440=0,"",VLOOKUP($G440,Data!$G$3:$BA$2935,23,FALSE))</f>
        <v/>
      </c>
      <c r="AE440" s="4" t="str">
        <f>IF($H440=0,"",VLOOKUP($G440,Data!$G$3:$BA$2935,24,FALSE))</f>
        <v/>
      </c>
      <c r="AF440" s="4" t="str">
        <f>IF($H440=0,"",VLOOKUP($G440,Data!$G$3:$BA$2935,25,FALSE))</f>
        <v/>
      </c>
      <c r="AG440" s="4" t="str">
        <f>IF($H440=0,"",VLOOKUP($G440,Data!$G$3:$BA$2935,26,FALSE))</f>
        <v/>
      </c>
      <c r="AH440" s="4" t="str">
        <f>IF($H440=0,"",VLOOKUP($G440,Data!$G$3:$BA$2935,27,FALSE))</f>
        <v/>
      </c>
      <c r="AI440" s="4" t="str">
        <f>IF($H440=0,"",VLOOKUP($G440,Data!$G$3:$BA$2935,28,FALSE))</f>
        <v/>
      </c>
      <c r="AJ440" s="4" t="str">
        <f>IF($H440=0,"",VLOOKUP($G440,Data!$G$3:$BA$2935,29,FALSE))</f>
        <v/>
      </c>
      <c r="AK440" s="4" t="str">
        <f>IF($H440=0,"",VLOOKUP($G440,Data!$G$3:$BA$2935,30,FALSE))</f>
        <v/>
      </c>
      <c r="AL440" s="4" t="str">
        <f>IF($H440=0,"",VLOOKUP($G440,Data!$G$3:$BA$2935,31,FALSE))</f>
        <v/>
      </c>
      <c r="AM440" s="4" t="str">
        <f>IF($H440=0,"",VLOOKUP($G440,Data!$G$3:$BA$2935,32,FALSE))</f>
        <v/>
      </c>
      <c r="AN440" s="4" t="str">
        <f>IF($H440=0,"",VLOOKUP($G440,Data!$G$3:$BA$2935,33,FALSE))</f>
        <v/>
      </c>
      <c r="AO440" s="4" t="str">
        <f>IF($H440=0,"",VLOOKUP($G440,Data!$G$3:$BA$2935,34,FALSE))</f>
        <v/>
      </c>
      <c r="AP440" s="4" t="str">
        <f>IF($H440=0,"",VLOOKUP($G440,Data!$G$3:$BA$2935,35,FALSE))</f>
        <v/>
      </c>
      <c r="AQ440" s="4" t="str">
        <f>IF($H440=0,"",VLOOKUP($G440,Data!$G$3:$BA$2935,36,FALSE))</f>
        <v/>
      </c>
      <c r="AR440" s="4" t="str">
        <f>IF($H440=0,"",VLOOKUP($G440,Data!$G$3:$BA$2935,37,FALSE))</f>
        <v/>
      </c>
      <c r="AS440" s="4" t="str">
        <f>IF($H440=0,"",VLOOKUP($G440,Data!$G$3:$BA$2935,38,FALSE))</f>
        <v/>
      </c>
      <c r="AT440" s="4" t="str">
        <f>IF($H440=0,"",VLOOKUP($G440,Data!$G$3:$BA$2935,39,FALSE))</f>
        <v/>
      </c>
    </row>
    <row r="441" spans="1:46" x14ac:dyDescent="0.25">
      <c r="A441" s="4">
        <f>PSSE!A443</f>
        <v>972062</v>
      </c>
      <c r="B441" s="4" t="str">
        <f>PSSE!B443</f>
        <v>VINHTAN3_S2</v>
      </c>
      <c r="C441" s="4">
        <f>PSSE!D443</f>
        <v>19</v>
      </c>
      <c r="D441" s="4">
        <f>PSSE!E443</f>
        <v>660</v>
      </c>
      <c r="E441" s="4" t="str">
        <f>PSSE!F443</f>
        <v>ND</v>
      </c>
      <c r="F441" s="4">
        <f>PSSE!G443</f>
        <v>1</v>
      </c>
      <c r="G441" s="4" t="str">
        <f t="shared" si="7"/>
        <v>GOV19660ND1</v>
      </c>
      <c r="H441" s="4">
        <f>COUNTIF(Data!$G$3:$BA$2935,GOV!$G441)</f>
        <v>1</v>
      </c>
      <c r="I441" s="4" t="str">
        <f>IF($H441=0,"",VLOOKUP($G441,Data!$G$3:$BA$2935,2,FALSE))</f>
        <v>'TGOV1'</v>
      </c>
      <c r="J441" s="4">
        <f>PSSE!C443</f>
        <v>1</v>
      </c>
      <c r="K441" s="4">
        <f>IF($H441=0,"",VLOOKUP($G441,Data!$G$3:$BA$2935,4,FALSE))</f>
        <v>0.05</v>
      </c>
      <c r="L441" s="4">
        <f>IF($H441=0,"",VLOOKUP($G441,Data!$G$3:$BA$2935,5,FALSE))</f>
        <v>0.05</v>
      </c>
      <c r="M441" s="4">
        <f>IF($H441=0,"",VLOOKUP($G441,Data!$G$3:$BA$2935,6,FALSE))</f>
        <v>1.1000000000000001</v>
      </c>
      <c r="N441" s="4">
        <f>IF($H441=0,"",VLOOKUP($G441,Data!$G$3:$BA$2935,7,FALSE))</f>
        <v>0</v>
      </c>
      <c r="O441" s="4">
        <f>IF($H441=0,"",VLOOKUP($G441,Data!$G$3:$BA$2935,8,FALSE))</f>
        <v>2.7</v>
      </c>
      <c r="P441" s="4">
        <f>IF($H441=0,"",VLOOKUP($G441,Data!$G$3:$BA$2935,9,FALSE))</f>
        <v>9</v>
      </c>
      <c r="Q441" s="4">
        <f>IF($H441=0,"",VLOOKUP($G441,Data!$G$3:$BA$2935,10,FALSE))</f>
        <v>0</v>
      </c>
      <c r="R441" s="4" t="str">
        <f>IF($H441=0,"",VLOOKUP($G441,Data!$G$3:$BA$2935,11,FALSE))</f>
        <v>/</v>
      </c>
      <c r="S441" s="4" t="str">
        <f>IF($H441=0,"",VLOOKUP($G441,Data!$G$3:$BA$2935,12,FALSE))</f>
        <v>/</v>
      </c>
      <c r="T441" s="4" t="str">
        <f>IF($H441=0,"",VLOOKUP($G441,Data!$G$3:$BA$2935,13,FALSE))</f>
        <v/>
      </c>
      <c r="U441" s="4" t="str">
        <f>IF($H441=0,"",VLOOKUP($G441,Data!$G$3:$BA$2935,14,FALSE))</f>
        <v/>
      </c>
      <c r="V441" s="4" t="str">
        <f>IF($H441=0,"",VLOOKUP($G441,Data!$G$3:$BA$2935,15,FALSE))</f>
        <v/>
      </c>
      <c r="W441" s="4" t="str">
        <f>IF($H441=0,"",VLOOKUP($G441,Data!$G$3:$BA$2935,16,FALSE))</f>
        <v/>
      </c>
      <c r="X441" s="4" t="str">
        <f>IF($H441=0,"",VLOOKUP($G441,Data!$G$3:$BA$2935,17,FALSE))</f>
        <v/>
      </c>
      <c r="Y441" s="4" t="str">
        <f>IF($H441=0,"",VLOOKUP($G441,Data!$G$3:$BA$2935,18,FALSE))</f>
        <v/>
      </c>
      <c r="Z441" s="4" t="str">
        <f>IF($H441=0,"",VLOOKUP($G441,Data!$G$3:$BA$2935,19,FALSE))</f>
        <v/>
      </c>
      <c r="AA441" s="4" t="str">
        <f>IF($H441=0,"",VLOOKUP($G441,Data!$G$3:$BA$2935,20,FALSE))</f>
        <v/>
      </c>
      <c r="AB441" s="4" t="str">
        <f>IF($H441=0,"",VLOOKUP($G441,Data!$G$3:$BA$2935,21,FALSE))</f>
        <v/>
      </c>
      <c r="AC441" s="4" t="str">
        <f>IF($H441=0,"",VLOOKUP($G441,Data!$G$3:$BA$2935,22,FALSE))</f>
        <v/>
      </c>
      <c r="AD441" s="4" t="str">
        <f>IF($H441=0,"",VLOOKUP($G441,Data!$G$3:$BA$2935,23,FALSE))</f>
        <v/>
      </c>
      <c r="AE441" s="4" t="str">
        <f>IF($H441=0,"",VLOOKUP($G441,Data!$G$3:$BA$2935,24,FALSE))</f>
        <v/>
      </c>
      <c r="AF441" s="4" t="str">
        <f>IF($H441=0,"",VLOOKUP($G441,Data!$G$3:$BA$2935,25,FALSE))</f>
        <v/>
      </c>
      <c r="AG441" s="4" t="str">
        <f>IF($H441=0,"",VLOOKUP($G441,Data!$G$3:$BA$2935,26,FALSE))</f>
        <v/>
      </c>
      <c r="AH441" s="4" t="str">
        <f>IF($H441=0,"",VLOOKUP($G441,Data!$G$3:$BA$2935,27,FALSE))</f>
        <v/>
      </c>
      <c r="AI441" s="4" t="str">
        <f>IF($H441=0,"",VLOOKUP($G441,Data!$G$3:$BA$2935,28,FALSE))</f>
        <v/>
      </c>
      <c r="AJ441" s="4" t="str">
        <f>IF($H441=0,"",VLOOKUP($G441,Data!$G$3:$BA$2935,29,FALSE))</f>
        <v/>
      </c>
      <c r="AK441" s="4" t="str">
        <f>IF($H441=0,"",VLOOKUP($G441,Data!$G$3:$BA$2935,30,FALSE))</f>
        <v/>
      </c>
      <c r="AL441" s="4" t="str">
        <f>IF($H441=0,"",VLOOKUP($G441,Data!$G$3:$BA$2935,31,FALSE))</f>
        <v/>
      </c>
      <c r="AM441" s="4" t="str">
        <f>IF($H441=0,"",VLOOKUP($G441,Data!$G$3:$BA$2935,32,FALSE))</f>
        <v/>
      </c>
      <c r="AN441" s="4" t="str">
        <f>IF($H441=0,"",VLOOKUP($G441,Data!$G$3:$BA$2935,33,FALSE))</f>
        <v/>
      </c>
      <c r="AO441" s="4" t="str">
        <f>IF($H441=0,"",VLOOKUP($G441,Data!$G$3:$BA$2935,34,FALSE))</f>
        <v/>
      </c>
      <c r="AP441" s="4" t="str">
        <f>IF($H441=0,"",VLOOKUP($G441,Data!$G$3:$BA$2935,35,FALSE))</f>
        <v/>
      </c>
      <c r="AQ441" s="4" t="str">
        <f>IF($H441=0,"",VLOOKUP($G441,Data!$G$3:$BA$2935,36,FALSE))</f>
        <v/>
      </c>
      <c r="AR441" s="4" t="str">
        <f>IF($H441=0,"",VLOOKUP($G441,Data!$G$3:$BA$2935,37,FALSE))</f>
        <v/>
      </c>
      <c r="AS441" s="4" t="str">
        <f>IF($H441=0,"",VLOOKUP($G441,Data!$G$3:$BA$2935,38,FALSE))</f>
        <v/>
      </c>
      <c r="AT441" s="4" t="str">
        <f>IF($H441=0,"",VLOOKUP($G441,Data!$G$3:$BA$2935,39,FALSE))</f>
        <v/>
      </c>
    </row>
    <row r="442" spans="1:46" x14ac:dyDescent="0.25">
      <c r="A442" s="4">
        <f>PSSE!A444</f>
        <v>972063</v>
      </c>
      <c r="B442" s="4" t="str">
        <f>PSSE!B444</f>
        <v>VINHTAN3_S3</v>
      </c>
      <c r="C442" s="4">
        <f>PSSE!D444</f>
        <v>19</v>
      </c>
      <c r="D442" s="4">
        <f>PSSE!E444</f>
        <v>660</v>
      </c>
      <c r="E442" s="4" t="str">
        <f>PSSE!F444</f>
        <v>ND</v>
      </c>
      <c r="F442" s="4">
        <f>PSSE!G444</f>
        <v>1</v>
      </c>
      <c r="G442" s="4" t="str">
        <f t="shared" si="7"/>
        <v>GOV19660ND1</v>
      </c>
      <c r="H442" s="4">
        <f>COUNTIF(Data!$G$3:$BA$2935,GOV!$G442)</f>
        <v>1</v>
      </c>
      <c r="I442" s="4" t="str">
        <f>IF($H442=0,"",VLOOKUP($G442,Data!$G$3:$BA$2935,2,FALSE))</f>
        <v>'TGOV1'</v>
      </c>
      <c r="J442" s="4">
        <f>PSSE!C444</f>
        <v>1</v>
      </c>
      <c r="K442" s="4">
        <f>IF($H442=0,"",VLOOKUP($G442,Data!$G$3:$BA$2935,4,FALSE))</f>
        <v>0.05</v>
      </c>
      <c r="L442" s="4">
        <f>IF($H442=0,"",VLOOKUP($G442,Data!$G$3:$BA$2935,5,FALSE))</f>
        <v>0.05</v>
      </c>
      <c r="M442" s="4">
        <f>IF($H442=0,"",VLOOKUP($G442,Data!$G$3:$BA$2935,6,FALSE))</f>
        <v>1.1000000000000001</v>
      </c>
      <c r="N442" s="4">
        <f>IF($H442=0,"",VLOOKUP($G442,Data!$G$3:$BA$2935,7,FALSE))</f>
        <v>0</v>
      </c>
      <c r="O442" s="4">
        <f>IF($H442=0,"",VLOOKUP($G442,Data!$G$3:$BA$2935,8,FALSE))</f>
        <v>2.7</v>
      </c>
      <c r="P442" s="4">
        <f>IF($H442=0,"",VLOOKUP($G442,Data!$G$3:$BA$2935,9,FALSE))</f>
        <v>9</v>
      </c>
      <c r="Q442" s="4">
        <f>IF($H442=0,"",VLOOKUP($G442,Data!$G$3:$BA$2935,10,FALSE))</f>
        <v>0</v>
      </c>
      <c r="R442" s="4" t="str">
        <f>IF($H442=0,"",VLOOKUP($G442,Data!$G$3:$BA$2935,11,FALSE))</f>
        <v>/</v>
      </c>
      <c r="S442" s="4" t="str">
        <f>IF($H442=0,"",VLOOKUP($G442,Data!$G$3:$BA$2935,12,FALSE))</f>
        <v>/</v>
      </c>
      <c r="T442" s="4" t="str">
        <f>IF($H442=0,"",VLOOKUP($G442,Data!$G$3:$BA$2935,13,FALSE))</f>
        <v/>
      </c>
      <c r="U442" s="4" t="str">
        <f>IF($H442=0,"",VLOOKUP($G442,Data!$G$3:$BA$2935,14,FALSE))</f>
        <v/>
      </c>
      <c r="V442" s="4" t="str">
        <f>IF($H442=0,"",VLOOKUP($G442,Data!$G$3:$BA$2935,15,FALSE))</f>
        <v/>
      </c>
      <c r="W442" s="4" t="str">
        <f>IF($H442=0,"",VLOOKUP($G442,Data!$G$3:$BA$2935,16,FALSE))</f>
        <v/>
      </c>
      <c r="X442" s="4" t="str">
        <f>IF($H442=0,"",VLOOKUP($G442,Data!$G$3:$BA$2935,17,FALSE))</f>
        <v/>
      </c>
      <c r="Y442" s="4" t="str">
        <f>IF($H442=0,"",VLOOKUP($G442,Data!$G$3:$BA$2935,18,FALSE))</f>
        <v/>
      </c>
      <c r="Z442" s="4" t="str">
        <f>IF($H442=0,"",VLOOKUP($G442,Data!$G$3:$BA$2935,19,FALSE))</f>
        <v/>
      </c>
      <c r="AA442" s="4" t="str">
        <f>IF($H442=0,"",VLOOKUP($G442,Data!$G$3:$BA$2935,20,FALSE))</f>
        <v/>
      </c>
      <c r="AB442" s="4" t="str">
        <f>IF($H442=0,"",VLOOKUP($G442,Data!$G$3:$BA$2935,21,FALSE))</f>
        <v/>
      </c>
      <c r="AC442" s="4" t="str">
        <f>IF($H442=0,"",VLOOKUP($G442,Data!$G$3:$BA$2935,22,FALSE))</f>
        <v/>
      </c>
      <c r="AD442" s="4" t="str">
        <f>IF($H442=0,"",VLOOKUP($G442,Data!$G$3:$BA$2935,23,FALSE))</f>
        <v/>
      </c>
      <c r="AE442" s="4" t="str">
        <f>IF($H442=0,"",VLOOKUP($G442,Data!$G$3:$BA$2935,24,FALSE))</f>
        <v/>
      </c>
      <c r="AF442" s="4" t="str">
        <f>IF($H442=0,"",VLOOKUP($G442,Data!$G$3:$BA$2935,25,FALSE))</f>
        <v/>
      </c>
      <c r="AG442" s="4" t="str">
        <f>IF($H442=0,"",VLOOKUP($G442,Data!$G$3:$BA$2935,26,FALSE))</f>
        <v/>
      </c>
      <c r="AH442" s="4" t="str">
        <f>IF($H442=0,"",VLOOKUP($G442,Data!$G$3:$BA$2935,27,FALSE))</f>
        <v/>
      </c>
      <c r="AI442" s="4" t="str">
        <f>IF($H442=0,"",VLOOKUP($G442,Data!$G$3:$BA$2935,28,FALSE))</f>
        <v/>
      </c>
      <c r="AJ442" s="4" t="str">
        <f>IF($H442=0,"",VLOOKUP($G442,Data!$G$3:$BA$2935,29,FALSE))</f>
        <v/>
      </c>
      <c r="AK442" s="4" t="str">
        <f>IF($H442=0,"",VLOOKUP($G442,Data!$G$3:$BA$2935,30,FALSE))</f>
        <v/>
      </c>
      <c r="AL442" s="4" t="str">
        <f>IF($H442=0,"",VLOOKUP($G442,Data!$G$3:$BA$2935,31,FALSE))</f>
        <v/>
      </c>
      <c r="AM442" s="4" t="str">
        <f>IF($H442=0,"",VLOOKUP($G442,Data!$G$3:$BA$2935,32,FALSE))</f>
        <v/>
      </c>
      <c r="AN442" s="4" t="str">
        <f>IF($H442=0,"",VLOOKUP($G442,Data!$G$3:$BA$2935,33,FALSE))</f>
        <v/>
      </c>
      <c r="AO442" s="4" t="str">
        <f>IF($H442=0,"",VLOOKUP($G442,Data!$G$3:$BA$2935,34,FALSE))</f>
        <v/>
      </c>
      <c r="AP442" s="4" t="str">
        <f>IF($H442=0,"",VLOOKUP($G442,Data!$G$3:$BA$2935,35,FALSE))</f>
        <v/>
      </c>
      <c r="AQ442" s="4" t="str">
        <f>IF($H442=0,"",VLOOKUP($G442,Data!$G$3:$BA$2935,36,FALSE))</f>
        <v/>
      </c>
      <c r="AR442" s="4" t="str">
        <f>IF($H442=0,"",VLOOKUP($G442,Data!$G$3:$BA$2935,37,FALSE))</f>
        <v/>
      </c>
      <c r="AS442" s="4" t="str">
        <f>IF($H442=0,"",VLOOKUP($G442,Data!$G$3:$BA$2935,38,FALSE))</f>
        <v/>
      </c>
      <c r="AT442" s="4" t="str">
        <f>IF($H442=0,"",VLOOKUP($G442,Data!$G$3:$BA$2935,39,FALSE))</f>
        <v/>
      </c>
    </row>
    <row r="443" spans="1:46" x14ac:dyDescent="0.25">
      <c r="A443" s="4">
        <f>PSSE!A445</f>
        <v>972071</v>
      </c>
      <c r="B443" s="4" t="str">
        <f>PSSE!B445</f>
        <v>VINHTAN4_S1</v>
      </c>
      <c r="C443" s="4">
        <f>PSSE!D445</f>
        <v>26</v>
      </c>
      <c r="D443" s="4">
        <f>PSSE!E445</f>
        <v>622</v>
      </c>
      <c r="E443" s="4" t="str">
        <f>PSSE!F445</f>
        <v>ND</v>
      </c>
      <c r="F443" s="4">
        <f>PSSE!G445</f>
        <v>1</v>
      </c>
      <c r="G443" s="4" t="str">
        <f t="shared" si="7"/>
        <v>GOV26622ND1</v>
      </c>
      <c r="H443" s="4">
        <f>COUNTIF(Data!$G$3:$BA$2935,GOV!$G443)</f>
        <v>1</v>
      </c>
      <c r="I443" s="4" t="str">
        <f>IF($H443=0,"",VLOOKUP($G443,Data!$G$3:$BA$2935,2,FALSE))</f>
        <v>'TGOV1'</v>
      </c>
      <c r="J443" s="4">
        <f>PSSE!C445</f>
        <v>1</v>
      </c>
      <c r="K443" s="4">
        <f>IF($H443=0,"",VLOOKUP($G443,Data!$G$3:$BA$2935,4,FALSE))</f>
        <v>0.05</v>
      </c>
      <c r="L443" s="4">
        <f>IF($H443=0,"",VLOOKUP($G443,Data!$G$3:$BA$2935,5,FALSE))</f>
        <v>0.05</v>
      </c>
      <c r="M443" s="4">
        <f>IF($H443=0,"",VLOOKUP($G443,Data!$G$3:$BA$2935,6,FALSE))</f>
        <v>0.9</v>
      </c>
      <c r="N443" s="4">
        <f>IF($H443=0,"",VLOOKUP($G443,Data!$G$3:$BA$2935,7,FALSE))</f>
        <v>0.3</v>
      </c>
      <c r="O443" s="4">
        <f>IF($H443=0,"",VLOOKUP($G443,Data!$G$3:$BA$2935,8,FALSE))</f>
        <v>3</v>
      </c>
      <c r="P443" s="4">
        <f>IF($H443=0,"",VLOOKUP($G443,Data!$G$3:$BA$2935,9,FALSE))</f>
        <v>9</v>
      </c>
      <c r="Q443" s="4">
        <f>IF($H443=0,"",VLOOKUP($G443,Data!$G$3:$BA$2935,10,FALSE))</f>
        <v>0</v>
      </c>
      <c r="R443" s="4" t="str">
        <f>IF($H443=0,"",VLOOKUP($G443,Data!$G$3:$BA$2935,11,FALSE))</f>
        <v>/</v>
      </c>
      <c r="S443" s="4" t="str">
        <f>IF($H443=0,"",VLOOKUP($G443,Data!$G$3:$BA$2935,12,FALSE))</f>
        <v>/</v>
      </c>
      <c r="T443" s="4" t="str">
        <f>IF($H443=0,"",VLOOKUP($G443,Data!$G$3:$BA$2935,13,FALSE))</f>
        <v/>
      </c>
      <c r="U443" s="4" t="str">
        <f>IF($H443=0,"",VLOOKUP($G443,Data!$G$3:$BA$2935,14,FALSE))</f>
        <v/>
      </c>
      <c r="V443" s="4" t="str">
        <f>IF($H443=0,"",VLOOKUP($G443,Data!$G$3:$BA$2935,15,FALSE))</f>
        <v/>
      </c>
      <c r="W443" s="4" t="str">
        <f>IF($H443=0,"",VLOOKUP($G443,Data!$G$3:$BA$2935,16,FALSE))</f>
        <v/>
      </c>
      <c r="X443" s="4" t="str">
        <f>IF($H443=0,"",VLOOKUP($G443,Data!$G$3:$BA$2935,17,FALSE))</f>
        <v/>
      </c>
      <c r="Y443" s="4" t="str">
        <f>IF($H443=0,"",VLOOKUP($G443,Data!$G$3:$BA$2935,18,FALSE))</f>
        <v/>
      </c>
      <c r="Z443" s="4" t="str">
        <f>IF($H443=0,"",VLOOKUP($G443,Data!$G$3:$BA$2935,19,FALSE))</f>
        <v/>
      </c>
      <c r="AA443" s="4" t="str">
        <f>IF($H443=0,"",VLOOKUP($G443,Data!$G$3:$BA$2935,20,FALSE))</f>
        <v/>
      </c>
      <c r="AB443" s="4" t="str">
        <f>IF($H443=0,"",VLOOKUP($G443,Data!$G$3:$BA$2935,21,FALSE))</f>
        <v/>
      </c>
      <c r="AC443" s="4" t="str">
        <f>IF($H443=0,"",VLOOKUP($G443,Data!$G$3:$BA$2935,22,FALSE))</f>
        <v/>
      </c>
      <c r="AD443" s="4" t="str">
        <f>IF($H443=0,"",VLOOKUP($G443,Data!$G$3:$BA$2935,23,FALSE))</f>
        <v/>
      </c>
      <c r="AE443" s="4" t="str">
        <f>IF($H443=0,"",VLOOKUP($G443,Data!$G$3:$BA$2935,24,FALSE))</f>
        <v/>
      </c>
      <c r="AF443" s="4" t="str">
        <f>IF($H443=0,"",VLOOKUP($G443,Data!$G$3:$BA$2935,25,FALSE))</f>
        <v/>
      </c>
      <c r="AG443" s="4" t="str">
        <f>IF($H443=0,"",VLOOKUP($G443,Data!$G$3:$BA$2935,26,FALSE))</f>
        <v/>
      </c>
      <c r="AH443" s="4" t="str">
        <f>IF($H443=0,"",VLOOKUP($G443,Data!$G$3:$BA$2935,27,FALSE))</f>
        <v/>
      </c>
      <c r="AI443" s="4" t="str">
        <f>IF($H443=0,"",VLOOKUP($G443,Data!$G$3:$BA$2935,28,FALSE))</f>
        <v/>
      </c>
      <c r="AJ443" s="4" t="str">
        <f>IF($H443=0,"",VLOOKUP($G443,Data!$G$3:$BA$2935,29,FALSE))</f>
        <v/>
      </c>
      <c r="AK443" s="4" t="str">
        <f>IF($H443=0,"",VLOOKUP($G443,Data!$G$3:$BA$2935,30,FALSE))</f>
        <v/>
      </c>
      <c r="AL443" s="4" t="str">
        <f>IF($H443=0,"",VLOOKUP($G443,Data!$G$3:$BA$2935,31,FALSE))</f>
        <v/>
      </c>
      <c r="AM443" s="4" t="str">
        <f>IF($H443=0,"",VLOOKUP($G443,Data!$G$3:$BA$2935,32,FALSE))</f>
        <v/>
      </c>
      <c r="AN443" s="4" t="str">
        <f>IF($H443=0,"",VLOOKUP($G443,Data!$G$3:$BA$2935,33,FALSE))</f>
        <v/>
      </c>
      <c r="AO443" s="4" t="str">
        <f>IF($H443=0,"",VLOOKUP($G443,Data!$G$3:$BA$2935,34,FALSE))</f>
        <v/>
      </c>
      <c r="AP443" s="4" t="str">
        <f>IF($H443=0,"",VLOOKUP($G443,Data!$G$3:$BA$2935,35,FALSE))</f>
        <v/>
      </c>
      <c r="AQ443" s="4" t="str">
        <f>IF($H443=0,"",VLOOKUP($G443,Data!$G$3:$BA$2935,36,FALSE))</f>
        <v/>
      </c>
      <c r="AR443" s="4" t="str">
        <f>IF($H443=0,"",VLOOKUP($G443,Data!$G$3:$BA$2935,37,FALSE))</f>
        <v/>
      </c>
      <c r="AS443" s="4" t="str">
        <f>IF($H443=0,"",VLOOKUP($G443,Data!$G$3:$BA$2935,38,FALSE))</f>
        <v/>
      </c>
      <c r="AT443" s="4" t="str">
        <f>IF($H443=0,"",VLOOKUP($G443,Data!$G$3:$BA$2935,39,FALSE))</f>
        <v/>
      </c>
    </row>
    <row r="444" spans="1:46" x14ac:dyDescent="0.25">
      <c r="A444" s="4">
        <f>PSSE!A446</f>
        <v>972072</v>
      </c>
      <c r="B444" s="4" t="str">
        <f>PSSE!B446</f>
        <v>VINHTAN4_S2</v>
      </c>
      <c r="C444" s="4">
        <f>PSSE!D446</f>
        <v>26</v>
      </c>
      <c r="D444" s="4">
        <f>PSSE!E446</f>
        <v>622</v>
      </c>
      <c r="E444" s="4" t="str">
        <f>PSSE!F446</f>
        <v>ND</v>
      </c>
      <c r="F444" s="4">
        <f>PSSE!G446</f>
        <v>1</v>
      </c>
      <c r="G444" s="4" t="str">
        <f t="shared" si="7"/>
        <v>GOV26622ND1</v>
      </c>
      <c r="H444" s="4">
        <f>COUNTIF(Data!$G$3:$BA$2935,GOV!$G444)</f>
        <v>1</v>
      </c>
      <c r="I444" s="4" t="str">
        <f>IF($H444=0,"",VLOOKUP($G444,Data!$G$3:$BA$2935,2,FALSE))</f>
        <v>'TGOV1'</v>
      </c>
      <c r="J444" s="4">
        <f>PSSE!C446</f>
        <v>1</v>
      </c>
      <c r="K444" s="4">
        <f>IF($H444=0,"",VLOOKUP($G444,Data!$G$3:$BA$2935,4,FALSE))</f>
        <v>0.05</v>
      </c>
      <c r="L444" s="4">
        <f>IF($H444=0,"",VLOOKUP($G444,Data!$G$3:$BA$2935,5,FALSE))</f>
        <v>0.05</v>
      </c>
      <c r="M444" s="4">
        <f>IF($H444=0,"",VLOOKUP($G444,Data!$G$3:$BA$2935,6,FALSE))</f>
        <v>0.9</v>
      </c>
      <c r="N444" s="4">
        <f>IF($H444=0,"",VLOOKUP($G444,Data!$G$3:$BA$2935,7,FALSE))</f>
        <v>0.3</v>
      </c>
      <c r="O444" s="4">
        <f>IF($H444=0,"",VLOOKUP($G444,Data!$G$3:$BA$2935,8,FALSE))</f>
        <v>3</v>
      </c>
      <c r="P444" s="4">
        <f>IF($H444=0,"",VLOOKUP($G444,Data!$G$3:$BA$2935,9,FALSE))</f>
        <v>9</v>
      </c>
      <c r="Q444" s="4">
        <f>IF($H444=0,"",VLOOKUP($G444,Data!$G$3:$BA$2935,10,FALSE))</f>
        <v>0</v>
      </c>
      <c r="R444" s="4" t="str">
        <f>IF($H444=0,"",VLOOKUP($G444,Data!$G$3:$BA$2935,11,FALSE))</f>
        <v>/</v>
      </c>
      <c r="S444" s="4" t="str">
        <f>IF($H444=0,"",VLOOKUP($G444,Data!$G$3:$BA$2935,12,FALSE))</f>
        <v>/</v>
      </c>
      <c r="T444" s="4" t="str">
        <f>IF($H444=0,"",VLOOKUP($G444,Data!$G$3:$BA$2935,13,FALSE))</f>
        <v/>
      </c>
      <c r="U444" s="4" t="str">
        <f>IF($H444=0,"",VLOOKUP($G444,Data!$G$3:$BA$2935,14,FALSE))</f>
        <v/>
      </c>
      <c r="V444" s="4" t="str">
        <f>IF($H444=0,"",VLOOKUP($G444,Data!$G$3:$BA$2935,15,FALSE))</f>
        <v/>
      </c>
      <c r="W444" s="4" t="str">
        <f>IF($H444=0,"",VLOOKUP($G444,Data!$G$3:$BA$2935,16,FALSE))</f>
        <v/>
      </c>
      <c r="X444" s="4" t="str">
        <f>IF($H444=0,"",VLOOKUP($G444,Data!$G$3:$BA$2935,17,FALSE))</f>
        <v/>
      </c>
      <c r="Y444" s="4" t="str">
        <f>IF($H444=0,"",VLOOKUP($G444,Data!$G$3:$BA$2935,18,FALSE))</f>
        <v/>
      </c>
      <c r="Z444" s="4" t="str">
        <f>IF($H444=0,"",VLOOKUP($G444,Data!$G$3:$BA$2935,19,FALSE))</f>
        <v/>
      </c>
      <c r="AA444" s="4" t="str">
        <f>IF($H444=0,"",VLOOKUP($G444,Data!$G$3:$BA$2935,20,FALSE))</f>
        <v/>
      </c>
      <c r="AB444" s="4" t="str">
        <f>IF($H444=0,"",VLOOKUP($G444,Data!$G$3:$BA$2935,21,FALSE))</f>
        <v/>
      </c>
      <c r="AC444" s="4" t="str">
        <f>IF($H444=0,"",VLOOKUP($G444,Data!$G$3:$BA$2935,22,FALSE))</f>
        <v/>
      </c>
      <c r="AD444" s="4" t="str">
        <f>IF($H444=0,"",VLOOKUP($G444,Data!$G$3:$BA$2935,23,FALSE))</f>
        <v/>
      </c>
      <c r="AE444" s="4" t="str">
        <f>IF($H444=0,"",VLOOKUP($G444,Data!$G$3:$BA$2935,24,FALSE))</f>
        <v/>
      </c>
      <c r="AF444" s="4" t="str">
        <f>IF($H444=0,"",VLOOKUP($G444,Data!$G$3:$BA$2935,25,FALSE))</f>
        <v/>
      </c>
      <c r="AG444" s="4" t="str">
        <f>IF($H444=0,"",VLOOKUP($G444,Data!$G$3:$BA$2935,26,FALSE))</f>
        <v/>
      </c>
      <c r="AH444" s="4" t="str">
        <f>IF($H444=0,"",VLOOKUP($G444,Data!$G$3:$BA$2935,27,FALSE))</f>
        <v/>
      </c>
      <c r="AI444" s="4" t="str">
        <f>IF($H444=0,"",VLOOKUP($G444,Data!$G$3:$BA$2935,28,FALSE))</f>
        <v/>
      </c>
      <c r="AJ444" s="4" t="str">
        <f>IF($H444=0,"",VLOOKUP($G444,Data!$G$3:$BA$2935,29,FALSE))</f>
        <v/>
      </c>
      <c r="AK444" s="4" t="str">
        <f>IF($H444=0,"",VLOOKUP($G444,Data!$G$3:$BA$2935,30,FALSE))</f>
        <v/>
      </c>
      <c r="AL444" s="4" t="str">
        <f>IF($H444=0,"",VLOOKUP($G444,Data!$G$3:$BA$2935,31,FALSE))</f>
        <v/>
      </c>
      <c r="AM444" s="4" t="str">
        <f>IF($H444=0,"",VLOOKUP($G444,Data!$G$3:$BA$2935,32,FALSE))</f>
        <v/>
      </c>
      <c r="AN444" s="4" t="str">
        <f>IF($H444=0,"",VLOOKUP($G444,Data!$G$3:$BA$2935,33,FALSE))</f>
        <v/>
      </c>
      <c r="AO444" s="4" t="str">
        <f>IF($H444=0,"",VLOOKUP($G444,Data!$G$3:$BA$2935,34,FALSE))</f>
        <v/>
      </c>
      <c r="AP444" s="4" t="str">
        <f>IF($H444=0,"",VLOOKUP($G444,Data!$G$3:$BA$2935,35,FALSE))</f>
        <v/>
      </c>
      <c r="AQ444" s="4" t="str">
        <f>IF($H444=0,"",VLOOKUP($G444,Data!$G$3:$BA$2935,36,FALSE))</f>
        <v/>
      </c>
      <c r="AR444" s="4" t="str">
        <f>IF($H444=0,"",VLOOKUP($G444,Data!$G$3:$BA$2935,37,FALSE))</f>
        <v/>
      </c>
      <c r="AS444" s="4" t="str">
        <f>IF($H444=0,"",VLOOKUP($G444,Data!$G$3:$BA$2935,38,FALSE))</f>
        <v/>
      </c>
      <c r="AT444" s="4" t="str">
        <f>IF($H444=0,"",VLOOKUP($G444,Data!$G$3:$BA$2935,39,FALSE))</f>
        <v/>
      </c>
    </row>
    <row r="445" spans="1:46" x14ac:dyDescent="0.25">
      <c r="A445" s="4">
        <f>PSSE!A447</f>
        <v>972081</v>
      </c>
      <c r="B445" s="4" t="str">
        <f>PSSE!B447</f>
        <v>VINHTAN5_S1</v>
      </c>
      <c r="C445" s="4">
        <f>PSSE!D447</f>
        <v>26</v>
      </c>
      <c r="D445" s="4">
        <f>PSSE!E447</f>
        <v>622</v>
      </c>
      <c r="E445" s="4" t="str">
        <f>PSSE!F447</f>
        <v>ND</v>
      </c>
      <c r="F445" s="4">
        <f>PSSE!G447</f>
        <v>1</v>
      </c>
      <c r="G445" s="4" t="str">
        <f t="shared" si="7"/>
        <v>GOV26622ND1</v>
      </c>
      <c r="H445" s="4">
        <f>COUNTIF(Data!$G$3:$BA$2935,GOV!$G445)</f>
        <v>1</v>
      </c>
      <c r="I445" s="4" t="str">
        <f>IF($H445=0,"",VLOOKUP($G445,Data!$G$3:$BA$2935,2,FALSE))</f>
        <v>'TGOV1'</v>
      </c>
      <c r="J445" s="4">
        <f>PSSE!C447</f>
        <v>1</v>
      </c>
      <c r="K445" s="4">
        <f>IF($H445=0,"",VLOOKUP($G445,Data!$G$3:$BA$2935,4,FALSE))</f>
        <v>0.05</v>
      </c>
      <c r="L445" s="4">
        <f>IF($H445=0,"",VLOOKUP($G445,Data!$G$3:$BA$2935,5,FALSE))</f>
        <v>0.05</v>
      </c>
      <c r="M445" s="4">
        <f>IF($H445=0,"",VLOOKUP($G445,Data!$G$3:$BA$2935,6,FALSE))</f>
        <v>0.9</v>
      </c>
      <c r="N445" s="4">
        <f>IF($H445=0,"",VLOOKUP($G445,Data!$G$3:$BA$2935,7,FALSE))</f>
        <v>0.3</v>
      </c>
      <c r="O445" s="4">
        <f>IF($H445=0,"",VLOOKUP($G445,Data!$G$3:$BA$2935,8,FALSE))</f>
        <v>3</v>
      </c>
      <c r="P445" s="4">
        <f>IF($H445=0,"",VLOOKUP($G445,Data!$G$3:$BA$2935,9,FALSE))</f>
        <v>9</v>
      </c>
      <c r="Q445" s="4">
        <f>IF($H445=0,"",VLOOKUP($G445,Data!$G$3:$BA$2935,10,FALSE))</f>
        <v>0</v>
      </c>
      <c r="R445" s="4" t="str">
        <f>IF($H445=0,"",VLOOKUP($G445,Data!$G$3:$BA$2935,11,FALSE))</f>
        <v>/</v>
      </c>
      <c r="S445" s="4" t="str">
        <f>IF($H445=0,"",VLOOKUP($G445,Data!$G$3:$BA$2935,12,FALSE))</f>
        <v>/</v>
      </c>
      <c r="T445" s="4" t="str">
        <f>IF($H445=0,"",VLOOKUP($G445,Data!$G$3:$BA$2935,13,FALSE))</f>
        <v/>
      </c>
      <c r="U445" s="4" t="str">
        <f>IF($H445=0,"",VLOOKUP($G445,Data!$G$3:$BA$2935,14,FALSE))</f>
        <v/>
      </c>
      <c r="V445" s="4" t="str">
        <f>IF($H445=0,"",VLOOKUP($G445,Data!$G$3:$BA$2935,15,FALSE))</f>
        <v/>
      </c>
      <c r="W445" s="4" t="str">
        <f>IF($H445=0,"",VLOOKUP($G445,Data!$G$3:$BA$2935,16,FALSE))</f>
        <v/>
      </c>
      <c r="X445" s="4" t="str">
        <f>IF($H445=0,"",VLOOKUP($G445,Data!$G$3:$BA$2935,17,FALSE))</f>
        <v/>
      </c>
      <c r="Y445" s="4" t="str">
        <f>IF($H445=0,"",VLOOKUP($G445,Data!$G$3:$BA$2935,18,FALSE))</f>
        <v/>
      </c>
      <c r="Z445" s="4" t="str">
        <f>IF($H445=0,"",VLOOKUP($G445,Data!$G$3:$BA$2935,19,FALSE))</f>
        <v/>
      </c>
      <c r="AA445" s="4" t="str">
        <f>IF($H445=0,"",VLOOKUP($G445,Data!$G$3:$BA$2935,20,FALSE))</f>
        <v/>
      </c>
      <c r="AB445" s="4" t="str">
        <f>IF($H445=0,"",VLOOKUP($G445,Data!$G$3:$BA$2935,21,FALSE))</f>
        <v/>
      </c>
      <c r="AC445" s="4" t="str">
        <f>IF($H445=0,"",VLOOKUP($G445,Data!$G$3:$BA$2935,22,FALSE))</f>
        <v/>
      </c>
      <c r="AD445" s="4" t="str">
        <f>IF($H445=0,"",VLOOKUP($G445,Data!$G$3:$BA$2935,23,FALSE))</f>
        <v/>
      </c>
      <c r="AE445" s="4" t="str">
        <f>IF($H445=0,"",VLOOKUP($G445,Data!$G$3:$BA$2935,24,FALSE))</f>
        <v/>
      </c>
      <c r="AF445" s="4" t="str">
        <f>IF($H445=0,"",VLOOKUP($G445,Data!$G$3:$BA$2935,25,FALSE))</f>
        <v/>
      </c>
      <c r="AG445" s="4" t="str">
        <f>IF($H445=0,"",VLOOKUP($G445,Data!$G$3:$BA$2935,26,FALSE))</f>
        <v/>
      </c>
      <c r="AH445" s="4" t="str">
        <f>IF($H445=0,"",VLOOKUP($G445,Data!$G$3:$BA$2935,27,FALSE))</f>
        <v/>
      </c>
      <c r="AI445" s="4" t="str">
        <f>IF($H445=0,"",VLOOKUP($G445,Data!$G$3:$BA$2935,28,FALSE))</f>
        <v/>
      </c>
      <c r="AJ445" s="4" t="str">
        <f>IF($H445=0,"",VLOOKUP($G445,Data!$G$3:$BA$2935,29,FALSE))</f>
        <v/>
      </c>
      <c r="AK445" s="4" t="str">
        <f>IF($H445=0,"",VLOOKUP($G445,Data!$G$3:$BA$2935,30,FALSE))</f>
        <v/>
      </c>
      <c r="AL445" s="4" t="str">
        <f>IF($H445=0,"",VLOOKUP($G445,Data!$G$3:$BA$2935,31,FALSE))</f>
        <v/>
      </c>
      <c r="AM445" s="4" t="str">
        <f>IF($H445=0,"",VLOOKUP($G445,Data!$G$3:$BA$2935,32,FALSE))</f>
        <v/>
      </c>
      <c r="AN445" s="4" t="str">
        <f>IF($H445=0,"",VLOOKUP($G445,Data!$G$3:$BA$2935,33,FALSE))</f>
        <v/>
      </c>
      <c r="AO445" s="4" t="str">
        <f>IF($H445=0,"",VLOOKUP($G445,Data!$G$3:$BA$2935,34,FALSE))</f>
        <v/>
      </c>
      <c r="AP445" s="4" t="str">
        <f>IF($H445=0,"",VLOOKUP($G445,Data!$G$3:$BA$2935,35,FALSE))</f>
        <v/>
      </c>
      <c r="AQ445" s="4" t="str">
        <f>IF($H445=0,"",VLOOKUP($G445,Data!$G$3:$BA$2935,36,FALSE))</f>
        <v/>
      </c>
      <c r="AR445" s="4" t="str">
        <f>IF($H445=0,"",VLOOKUP($G445,Data!$G$3:$BA$2935,37,FALSE))</f>
        <v/>
      </c>
      <c r="AS445" s="4" t="str">
        <f>IF($H445=0,"",VLOOKUP($G445,Data!$G$3:$BA$2935,38,FALSE))</f>
        <v/>
      </c>
      <c r="AT445" s="4" t="str">
        <f>IF($H445=0,"",VLOOKUP($G445,Data!$G$3:$BA$2935,39,FALSE))</f>
        <v/>
      </c>
    </row>
    <row r="446" spans="1:46" x14ac:dyDescent="0.25">
      <c r="A446" s="4">
        <f>PSSE!A448</f>
        <v>972082</v>
      </c>
      <c r="B446" s="4" t="str">
        <f>PSSE!B448</f>
        <v>VINHTAN5_S2</v>
      </c>
      <c r="C446" s="4">
        <f>PSSE!D448</f>
        <v>26</v>
      </c>
      <c r="D446" s="4">
        <f>PSSE!E448</f>
        <v>622</v>
      </c>
      <c r="E446" s="4" t="str">
        <f>PSSE!F448</f>
        <v>ND</v>
      </c>
      <c r="F446" s="4">
        <f>PSSE!G448</f>
        <v>1</v>
      </c>
      <c r="G446" s="4" t="str">
        <f t="shared" si="7"/>
        <v>GOV26622ND1</v>
      </c>
      <c r="H446" s="4">
        <f>COUNTIF(Data!$G$3:$BA$2935,GOV!$G446)</f>
        <v>1</v>
      </c>
      <c r="I446" s="4" t="str">
        <f>IF($H446=0,"",VLOOKUP($G446,Data!$G$3:$BA$2935,2,FALSE))</f>
        <v>'TGOV1'</v>
      </c>
      <c r="J446" s="4">
        <f>PSSE!C448</f>
        <v>1</v>
      </c>
      <c r="K446" s="4">
        <f>IF($H446=0,"",VLOOKUP($G446,Data!$G$3:$BA$2935,4,FALSE))</f>
        <v>0.05</v>
      </c>
      <c r="L446" s="4">
        <f>IF($H446=0,"",VLOOKUP($G446,Data!$G$3:$BA$2935,5,FALSE))</f>
        <v>0.05</v>
      </c>
      <c r="M446" s="4">
        <f>IF($H446=0,"",VLOOKUP($G446,Data!$G$3:$BA$2935,6,FALSE))</f>
        <v>0.9</v>
      </c>
      <c r="N446" s="4">
        <f>IF($H446=0,"",VLOOKUP($G446,Data!$G$3:$BA$2935,7,FALSE))</f>
        <v>0.3</v>
      </c>
      <c r="O446" s="4">
        <f>IF($H446=0,"",VLOOKUP($G446,Data!$G$3:$BA$2935,8,FALSE))</f>
        <v>3</v>
      </c>
      <c r="P446" s="4">
        <f>IF($H446=0,"",VLOOKUP($G446,Data!$G$3:$BA$2935,9,FALSE))</f>
        <v>9</v>
      </c>
      <c r="Q446" s="4">
        <f>IF($H446=0,"",VLOOKUP($G446,Data!$G$3:$BA$2935,10,FALSE))</f>
        <v>0</v>
      </c>
      <c r="R446" s="4" t="str">
        <f>IF($H446=0,"",VLOOKUP($G446,Data!$G$3:$BA$2935,11,FALSE))</f>
        <v>/</v>
      </c>
      <c r="S446" s="4" t="str">
        <f>IF($H446=0,"",VLOOKUP($G446,Data!$G$3:$BA$2935,12,FALSE))</f>
        <v>/</v>
      </c>
      <c r="T446" s="4" t="str">
        <f>IF($H446=0,"",VLOOKUP($G446,Data!$G$3:$BA$2935,13,FALSE))</f>
        <v/>
      </c>
      <c r="U446" s="4" t="str">
        <f>IF($H446=0,"",VLOOKUP($G446,Data!$G$3:$BA$2935,14,FALSE))</f>
        <v/>
      </c>
      <c r="V446" s="4" t="str">
        <f>IF($H446=0,"",VLOOKUP($G446,Data!$G$3:$BA$2935,15,FALSE))</f>
        <v/>
      </c>
      <c r="W446" s="4" t="str">
        <f>IF($H446=0,"",VLOOKUP($G446,Data!$G$3:$BA$2935,16,FALSE))</f>
        <v/>
      </c>
      <c r="X446" s="4" t="str">
        <f>IF($H446=0,"",VLOOKUP($G446,Data!$G$3:$BA$2935,17,FALSE))</f>
        <v/>
      </c>
      <c r="Y446" s="4" t="str">
        <f>IF($H446=0,"",VLOOKUP($G446,Data!$G$3:$BA$2935,18,FALSE))</f>
        <v/>
      </c>
      <c r="Z446" s="4" t="str">
        <f>IF($H446=0,"",VLOOKUP($G446,Data!$G$3:$BA$2935,19,FALSE))</f>
        <v/>
      </c>
      <c r="AA446" s="4" t="str">
        <f>IF($H446=0,"",VLOOKUP($G446,Data!$G$3:$BA$2935,20,FALSE))</f>
        <v/>
      </c>
      <c r="AB446" s="4" t="str">
        <f>IF($H446=0,"",VLOOKUP($G446,Data!$G$3:$BA$2935,21,FALSE))</f>
        <v/>
      </c>
      <c r="AC446" s="4" t="str">
        <f>IF($H446=0,"",VLOOKUP($G446,Data!$G$3:$BA$2935,22,FALSE))</f>
        <v/>
      </c>
      <c r="AD446" s="4" t="str">
        <f>IF($H446=0,"",VLOOKUP($G446,Data!$G$3:$BA$2935,23,FALSE))</f>
        <v/>
      </c>
      <c r="AE446" s="4" t="str">
        <f>IF($H446=0,"",VLOOKUP($G446,Data!$G$3:$BA$2935,24,FALSE))</f>
        <v/>
      </c>
      <c r="AF446" s="4" t="str">
        <f>IF($H446=0,"",VLOOKUP($G446,Data!$G$3:$BA$2935,25,FALSE))</f>
        <v/>
      </c>
      <c r="AG446" s="4" t="str">
        <f>IF($H446=0,"",VLOOKUP($G446,Data!$G$3:$BA$2935,26,FALSE))</f>
        <v/>
      </c>
      <c r="AH446" s="4" t="str">
        <f>IF($H446=0,"",VLOOKUP($G446,Data!$G$3:$BA$2935,27,FALSE))</f>
        <v/>
      </c>
      <c r="AI446" s="4" t="str">
        <f>IF($H446=0,"",VLOOKUP($G446,Data!$G$3:$BA$2935,28,FALSE))</f>
        <v/>
      </c>
      <c r="AJ446" s="4" t="str">
        <f>IF($H446=0,"",VLOOKUP($G446,Data!$G$3:$BA$2935,29,FALSE))</f>
        <v/>
      </c>
      <c r="AK446" s="4" t="str">
        <f>IF($H446=0,"",VLOOKUP($G446,Data!$G$3:$BA$2935,30,FALSE))</f>
        <v/>
      </c>
      <c r="AL446" s="4" t="str">
        <f>IF($H446=0,"",VLOOKUP($G446,Data!$G$3:$BA$2935,31,FALSE))</f>
        <v/>
      </c>
      <c r="AM446" s="4" t="str">
        <f>IF($H446=0,"",VLOOKUP($G446,Data!$G$3:$BA$2935,32,FALSE))</f>
        <v/>
      </c>
      <c r="AN446" s="4" t="str">
        <f>IF($H446=0,"",VLOOKUP($G446,Data!$G$3:$BA$2935,33,FALSE))</f>
        <v/>
      </c>
      <c r="AO446" s="4" t="str">
        <f>IF($H446=0,"",VLOOKUP($G446,Data!$G$3:$BA$2935,34,FALSE))</f>
        <v/>
      </c>
      <c r="AP446" s="4" t="str">
        <f>IF($H446=0,"",VLOOKUP($G446,Data!$G$3:$BA$2935,35,FALSE))</f>
        <v/>
      </c>
      <c r="AQ446" s="4" t="str">
        <f>IF($H446=0,"",VLOOKUP($G446,Data!$G$3:$BA$2935,36,FALSE))</f>
        <v/>
      </c>
      <c r="AR446" s="4" t="str">
        <f>IF($H446=0,"",VLOOKUP($G446,Data!$G$3:$BA$2935,37,FALSE))</f>
        <v/>
      </c>
      <c r="AS446" s="4" t="str">
        <f>IF($H446=0,"",VLOOKUP($G446,Data!$G$3:$BA$2935,38,FALSE))</f>
        <v/>
      </c>
      <c r="AT446" s="4" t="str">
        <f>IF($H446=0,"",VLOOKUP($G446,Data!$G$3:$BA$2935,39,FALSE))</f>
        <v/>
      </c>
    </row>
    <row r="447" spans="1:46" x14ac:dyDescent="0.25">
      <c r="A447" s="4">
        <f>PSSE!A449</f>
        <v>972091</v>
      </c>
      <c r="B447" s="4" t="str">
        <f>PSSE!B449</f>
        <v>SONMY2_S1</v>
      </c>
      <c r="C447" s="4">
        <f>PSSE!D449</f>
        <v>26</v>
      </c>
      <c r="D447" s="4">
        <f>PSSE!E449</f>
        <v>400</v>
      </c>
      <c r="E447" s="4" t="str">
        <f>PSSE!F449</f>
        <v>ND</v>
      </c>
      <c r="F447" s="4">
        <f>PSSE!G449</f>
        <v>1</v>
      </c>
      <c r="G447" s="4" t="str">
        <f t="shared" si="7"/>
        <v>GOV26400ND1</v>
      </c>
      <c r="H447" s="4">
        <f>COUNTIF(Data!$G$3:$BA$2935,GOV!$G447)</f>
        <v>1</v>
      </c>
      <c r="I447" s="4" t="str">
        <f>IF($H447=0,"",VLOOKUP($G447,Data!$G$3:$BA$2935,2,FALSE))</f>
        <v>'TGOV1'</v>
      </c>
      <c r="J447" s="4">
        <f>PSSE!C449</f>
        <v>1</v>
      </c>
      <c r="K447" s="4">
        <f>IF($H447=0,"",VLOOKUP($G447,Data!$G$3:$BA$2935,4,FALSE))</f>
        <v>0.05</v>
      </c>
      <c r="L447" s="4">
        <f>IF($H447=0,"",VLOOKUP($G447,Data!$G$3:$BA$2935,5,FALSE))</f>
        <v>0.05</v>
      </c>
      <c r="M447" s="4">
        <f>IF($H447=0,"",VLOOKUP($G447,Data!$G$3:$BA$2935,6,FALSE))</f>
        <v>0.9</v>
      </c>
      <c r="N447" s="4">
        <f>IF($H447=0,"",VLOOKUP($G447,Data!$G$3:$BA$2935,7,FALSE))</f>
        <v>0.3</v>
      </c>
      <c r="O447" s="4">
        <f>IF($H447=0,"",VLOOKUP($G447,Data!$G$3:$BA$2935,8,FALSE))</f>
        <v>3</v>
      </c>
      <c r="P447" s="4">
        <f>IF($H447=0,"",VLOOKUP($G447,Data!$G$3:$BA$2935,9,FALSE))</f>
        <v>9</v>
      </c>
      <c r="Q447" s="4">
        <f>IF($H447=0,"",VLOOKUP($G447,Data!$G$3:$BA$2935,10,FALSE))</f>
        <v>0</v>
      </c>
      <c r="R447" s="4" t="str">
        <f>IF($H447=0,"",VLOOKUP($G447,Data!$G$3:$BA$2935,11,FALSE))</f>
        <v>/</v>
      </c>
      <c r="S447" s="4" t="str">
        <f>IF($H447=0,"",VLOOKUP($G447,Data!$G$3:$BA$2935,12,FALSE))</f>
        <v>/</v>
      </c>
      <c r="T447" s="4" t="str">
        <f>IF($H447=0,"",VLOOKUP($G447,Data!$G$3:$BA$2935,13,FALSE))</f>
        <v/>
      </c>
      <c r="U447" s="4" t="str">
        <f>IF($H447=0,"",VLOOKUP($G447,Data!$G$3:$BA$2935,14,FALSE))</f>
        <v/>
      </c>
      <c r="V447" s="4" t="str">
        <f>IF($H447=0,"",VLOOKUP($G447,Data!$G$3:$BA$2935,15,FALSE))</f>
        <v/>
      </c>
      <c r="W447" s="4" t="str">
        <f>IF($H447=0,"",VLOOKUP($G447,Data!$G$3:$BA$2935,16,FALSE))</f>
        <v/>
      </c>
      <c r="X447" s="4" t="str">
        <f>IF($H447=0,"",VLOOKUP($G447,Data!$G$3:$BA$2935,17,FALSE))</f>
        <v/>
      </c>
      <c r="Y447" s="4" t="str">
        <f>IF($H447=0,"",VLOOKUP($G447,Data!$G$3:$BA$2935,18,FALSE))</f>
        <v/>
      </c>
      <c r="Z447" s="4" t="str">
        <f>IF($H447=0,"",VLOOKUP($G447,Data!$G$3:$BA$2935,19,FALSE))</f>
        <v/>
      </c>
      <c r="AA447" s="4" t="str">
        <f>IF($H447=0,"",VLOOKUP($G447,Data!$G$3:$BA$2935,20,FALSE))</f>
        <v/>
      </c>
      <c r="AB447" s="4" t="str">
        <f>IF($H447=0,"",VLOOKUP($G447,Data!$G$3:$BA$2935,21,FALSE))</f>
        <v/>
      </c>
      <c r="AC447" s="4" t="str">
        <f>IF($H447=0,"",VLOOKUP($G447,Data!$G$3:$BA$2935,22,FALSE))</f>
        <v/>
      </c>
      <c r="AD447" s="4" t="str">
        <f>IF($H447=0,"",VLOOKUP($G447,Data!$G$3:$BA$2935,23,FALSE))</f>
        <v/>
      </c>
      <c r="AE447" s="4" t="str">
        <f>IF($H447=0,"",VLOOKUP($G447,Data!$G$3:$BA$2935,24,FALSE))</f>
        <v/>
      </c>
      <c r="AF447" s="4" t="str">
        <f>IF($H447=0,"",VLOOKUP($G447,Data!$G$3:$BA$2935,25,FALSE))</f>
        <v/>
      </c>
      <c r="AG447" s="4" t="str">
        <f>IF($H447=0,"",VLOOKUP($G447,Data!$G$3:$BA$2935,26,FALSE))</f>
        <v/>
      </c>
      <c r="AH447" s="4" t="str">
        <f>IF($H447=0,"",VLOOKUP($G447,Data!$G$3:$BA$2935,27,FALSE))</f>
        <v/>
      </c>
      <c r="AI447" s="4" t="str">
        <f>IF($H447=0,"",VLOOKUP($G447,Data!$G$3:$BA$2935,28,FALSE))</f>
        <v/>
      </c>
      <c r="AJ447" s="4" t="str">
        <f>IF($H447=0,"",VLOOKUP($G447,Data!$G$3:$BA$2935,29,FALSE))</f>
        <v/>
      </c>
      <c r="AK447" s="4" t="str">
        <f>IF($H447=0,"",VLOOKUP($G447,Data!$G$3:$BA$2935,30,FALSE))</f>
        <v/>
      </c>
      <c r="AL447" s="4" t="str">
        <f>IF($H447=0,"",VLOOKUP($G447,Data!$G$3:$BA$2935,31,FALSE))</f>
        <v/>
      </c>
      <c r="AM447" s="4" t="str">
        <f>IF($H447=0,"",VLOOKUP($G447,Data!$G$3:$BA$2935,32,FALSE))</f>
        <v/>
      </c>
      <c r="AN447" s="4" t="str">
        <f>IF($H447=0,"",VLOOKUP($G447,Data!$G$3:$BA$2935,33,FALSE))</f>
        <v/>
      </c>
      <c r="AO447" s="4" t="str">
        <f>IF($H447=0,"",VLOOKUP($G447,Data!$G$3:$BA$2935,34,FALSE))</f>
        <v/>
      </c>
      <c r="AP447" s="4" t="str">
        <f>IF($H447=0,"",VLOOKUP($G447,Data!$G$3:$BA$2935,35,FALSE))</f>
        <v/>
      </c>
      <c r="AQ447" s="4" t="str">
        <f>IF($H447=0,"",VLOOKUP($G447,Data!$G$3:$BA$2935,36,FALSE))</f>
        <v/>
      </c>
      <c r="AR447" s="4" t="str">
        <f>IF($H447=0,"",VLOOKUP($G447,Data!$G$3:$BA$2935,37,FALSE))</f>
        <v/>
      </c>
      <c r="AS447" s="4" t="str">
        <f>IF($H447=0,"",VLOOKUP($G447,Data!$G$3:$BA$2935,38,FALSE))</f>
        <v/>
      </c>
      <c r="AT447" s="4" t="str">
        <f>IF($H447=0,"",VLOOKUP($G447,Data!$G$3:$BA$2935,39,FALSE))</f>
        <v/>
      </c>
    </row>
    <row r="448" spans="1:46" x14ac:dyDescent="0.25">
      <c r="A448" s="4">
        <f>PSSE!A450</f>
        <v>972092</v>
      </c>
      <c r="B448" s="4" t="str">
        <f>PSSE!B450</f>
        <v>SONMY2_S2</v>
      </c>
      <c r="C448" s="4">
        <f>PSSE!D450</f>
        <v>26</v>
      </c>
      <c r="D448" s="4">
        <f>PSSE!E450</f>
        <v>400</v>
      </c>
      <c r="E448" s="4" t="str">
        <f>PSSE!F450</f>
        <v>ND</v>
      </c>
      <c r="F448" s="4">
        <f>PSSE!G450</f>
        <v>1</v>
      </c>
      <c r="G448" s="4" t="str">
        <f t="shared" si="7"/>
        <v>GOV26400ND1</v>
      </c>
      <c r="H448" s="4">
        <f>COUNTIF(Data!$G$3:$BA$2935,GOV!$G448)</f>
        <v>1</v>
      </c>
      <c r="I448" s="4" t="str">
        <f>IF($H448=0,"",VLOOKUP($G448,Data!$G$3:$BA$2935,2,FALSE))</f>
        <v>'TGOV1'</v>
      </c>
      <c r="J448" s="4">
        <f>PSSE!C450</f>
        <v>1</v>
      </c>
      <c r="K448" s="4">
        <f>IF($H448=0,"",VLOOKUP($G448,Data!$G$3:$BA$2935,4,FALSE))</f>
        <v>0.05</v>
      </c>
      <c r="L448" s="4">
        <f>IF($H448=0,"",VLOOKUP($G448,Data!$G$3:$BA$2935,5,FALSE))</f>
        <v>0.05</v>
      </c>
      <c r="M448" s="4">
        <f>IF($H448=0,"",VLOOKUP($G448,Data!$G$3:$BA$2935,6,FALSE))</f>
        <v>0.9</v>
      </c>
      <c r="N448" s="4">
        <f>IF($H448=0,"",VLOOKUP($G448,Data!$G$3:$BA$2935,7,FALSE))</f>
        <v>0.3</v>
      </c>
      <c r="O448" s="4">
        <f>IF($H448=0,"",VLOOKUP($G448,Data!$G$3:$BA$2935,8,FALSE))</f>
        <v>3</v>
      </c>
      <c r="P448" s="4">
        <f>IF($H448=0,"",VLOOKUP($G448,Data!$G$3:$BA$2935,9,FALSE))</f>
        <v>9</v>
      </c>
      <c r="Q448" s="4">
        <f>IF($H448=0,"",VLOOKUP($G448,Data!$G$3:$BA$2935,10,FALSE))</f>
        <v>0</v>
      </c>
      <c r="R448" s="4" t="str">
        <f>IF($H448=0,"",VLOOKUP($G448,Data!$G$3:$BA$2935,11,FALSE))</f>
        <v>/</v>
      </c>
      <c r="S448" s="4" t="str">
        <f>IF($H448=0,"",VLOOKUP($G448,Data!$G$3:$BA$2935,12,FALSE))</f>
        <v>/</v>
      </c>
      <c r="T448" s="4" t="str">
        <f>IF($H448=0,"",VLOOKUP($G448,Data!$G$3:$BA$2935,13,FALSE))</f>
        <v/>
      </c>
      <c r="U448" s="4" t="str">
        <f>IF($H448=0,"",VLOOKUP($G448,Data!$G$3:$BA$2935,14,FALSE))</f>
        <v/>
      </c>
      <c r="V448" s="4" t="str">
        <f>IF($H448=0,"",VLOOKUP($G448,Data!$G$3:$BA$2935,15,FALSE))</f>
        <v/>
      </c>
      <c r="W448" s="4" t="str">
        <f>IF($H448=0,"",VLOOKUP($G448,Data!$G$3:$BA$2935,16,FALSE))</f>
        <v/>
      </c>
      <c r="X448" s="4" t="str">
        <f>IF($H448=0,"",VLOOKUP($G448,Data!$G$3:$BA$2935,17,FALSE))</f>
        <v/>
      </c>
      <c r="Y448" s="4" t="str">
        <f>IF($H448=0,"",VLOOKUP($G448,Data!$G$3:$BA$2935,18,FALSE))</f>
        <v/>
      </c>
      <c r="Z448" s="4" t="str">
        <f>IF($H448=0,"",VLOOKUP($G448,Data!$G$3:$BA$2935,19,FALSE))</f>
        <v/>
      </c>
      <c r="AA448" s="4" t="str">
        <f>IF($H448=0,"",VLOOKUP($G448,Data!$G$3:$BA$2935,20,FALSE))</f>
        <v/>
      </c>
      <c r="AB448" s="4" t="str">
        <f>IF($H448=0,"",VLOOKUP($G448,Data!$G$3:$BA$2935,21,FALSE))</f>
        <v/>
      </c>
      <c r="AC448" s="4" t="str">
        <f>IF($H448=0,"",VLOOKUP($G448,Data!$G$3:$BA$2935,22,FALSE))</f>
        <v/>
      </c>
      <c r="AD448" s="4" t="str">
        <f>IF($H448=0,"",VLOOKUP($G448,Data!$G$3:$BA$2935,23,FALSE))</f>
        <v/>
      </c>
      <c r="AE448" s="4" t="str">
        <f>IF($H448=0,"",VLOOKUP($G448,Data!$G$3:$BA$2935,24,FALSE))</f>
        <v/>
      </c>
      <c r="AF448" s="4" t="str">
        <f>IF($H448=0,"",VLOOKUP($G448,Data!$G$3:$BA$2935,25,FALSE))</f>
        <v/>
      </c>
      <c r="AG448" s="4" t="str">
        <f>IF($H448=0,"",VLOOKUP($G448,Data!$G$3:$BA$2935,26,FALSE))</f>
        <v/>
      </c>
      <c r="AH448" s="4" t="str">
        <f>IF($H448=0,"",VLOOKUP($G448,Data!$G$3:$BA$2935,27,FALSE))</f>
        <v/>
      </c>
      <c r="AI448" s="4" t="str">
        <f>IF($H448=0,"",VLOOKUP($G448,Data!$G$3:$BA$2935,28,FALSE))</f>
        <v/>
      </c>
      <c r="AJ448" s="4" t="str">
        <f>IF($H448=0,"",VLOOKUP($G448,Data!$G$3:$BA$2935,29,FALSE))</f>
        <v/>
      </c>
      <c r="AK448" s="4" t="str">
        <f>IF($H448=0,"",VLOOKUP($G448,Data!$G$3:$BA$2935,30,FALSE))</f>
        <v/>
      </c>
      <c r="AL448" s="4" t="str">
        <f>IF($H448=0,"",VLOOKUP($G448,Data!$G$3:$BA$2935,31,FALSE))</f>
        <v/>
      </c>
      <c r="AM448" s="4" t="str">
        <f>IF($H448=0,"",VLOOKUP($G448,Data!$G$3:$BA$2935,32,FALSE))</f>
        <v/>
      </c>
      <c r="AN448" s="4" t="str">
        <f>IF($H448=0,"",VLOOKUP($G448,Data!$G$3:$BA$2935,33,FALSE))</f>
        <v/>
      </c>
      <c r="AO448" s="4" t="str">
        <f>IF($H448=0,"",VLOOKUP($G448,Data!$G$3:$BA$2935,34,FALSE))</f>
        <v/>
      </c>
      <c r="AP448" s="4" t="str">
        <f>IF($H448=0,"",VLOOKUP($G448,Data!$G$3:$BA$2935,35,FALSE))</f>
        <v/>
      </c>
      <c r="AQ448" s="4" t="str">
        <f>IF($H448=0,"",VLOOKUP($G448,Data!$G$3:$BA$2935,36,FALSE))</f>
        <v/>
      </c>
      <c r="AR448" s="4" t="str">
        <f>IF($H448=0,"",VLOOKUP($G448,Data!$G$3:$BA$2935,37,FALSE))</f>
        <v/>
      </c>
      <c r="AS448" s="4" t="str">
        <f>IF($H448=0,"",VLOOKUP($G448,Data!$G$3:$BA$2935,38,FALSE))</f>
        <v/>
      </c>
      <c r="AT448" s="4" t="str">
        <f>IF($H448=0,"",VLOOKUP($G448,Data!$G$3:$BA$2935,39,FALSE))</f>
        <v/>
      </c>
    </row>
    <row r="449" spans="1:46" x14ac:dyDescent="0.25">
      <c r="A449" s="4">
        <f>PSSE!A451</f>
        <v>972093</v>
      </c>
      <c r="B449" s="4" t="str">
        <f>PSSE!B451</f>
        <v>SONMY2_S3</v>
      </c>
      <c r="C449" s="4">
        <f>PSSE!D451</f>
        <v>26</v>
      </c>
      <c r="D449" s="4">
        <f>PSSE!E451</f>
        <v>400</v>
      </c>
      <c r="E449" s="4" t="str">
        <f>PSSE!F451</f>
        <v>ND</v>
      </c>
      <c r="F449" s="4">
        <f>PSSE!G451</f>
        <v>1</v>
      </c>
      <c r="G449" s="4" t="str">
        <f t="shared" si="7"/>
        <v>GOV26400ND1</v>
      </c>
      <c r="H449" s="4">
        <f>COUNTIF(Data!$G$3:$BA$2935,GOV!$G449)</f>
        <v>1</v>
      </c>
      <c r="I449" s="4" t="str">
        <f>IF($H449=0,"",VLOOKUP($G449,Data!$G$3:$BA$2935,2,FALSE))</f>
        <v>'TGOV1'</v>
      </c>
      <c r="J449" s="4">
        <f>PSSE!C451</f>
        <v>1</v>
      </c>
      <c r="K449" s="4">
        <f>IF($H449=0,"",VLOOKUP($G449,Data!$G$3:$BA$2935,4,FALSE))</f>
        <v>0.05</v>
      </c>
      <c r="L449" s="4">
        <f>IF($H449=0,"",VLOOKUP($G449,Data!$G$3:$BA$2935,5,FALSE))</f>
        <v>0.05</v>
      </c>
      <c r="M449" s="4">
        <f>IF($H449=0,"",VLOOKUP($G449,Data!$G$3:$BA$2935,6,FALSE))</f>
        <v>0.9</v>
      </c>
      <c r="N449" s="4">
        <f>IF($H449=0,"",VLOOKUP($G449,Data!$G$3:$BA$2935,7,FALSE))</f>
        <v>0.3</v>
      </c>
      <c r="O449" s="4">
        <f>IF($H449=0,"",VLOOKUP($G449,Data!$G$3:$BA$2935,8,FALSE))</f>
        <v>3</v>
      </c>
      <c r="P449" s="4">
        <f>IF($H449=0,"",VLOOKUP($G449,Data!$G$3:$BA$2935,9,FALSE))</f>
        <v>9</v>
      </c>
      <c r="Q449" s="4">
        <f>IF($H449=0,"",VLOOKUP($G449,Data!$G$3:$BA$2935,10,FALSE))</f>
        <v>0</v>
      </c>
      <c r="R449" s="4" t="str">
        <f>IF($H449=0,"",VLOOKUP($G449,Data!$G$3:$BA$2935,11,FALSE))</f>
        <v>/</v>
      </c>
      <c r="S449" s="4" t="str">
        <f>IF($H449=0,"",VLOOKUP($G449,Data!$G$3:$BA$2935,12,FALSE))</f>
        <v>/</v>
      </c>
      <c r="T449" s="4" t="str">
        <f>IF($H449=0,"",VLOOKUP($G449,Data!$G$3:$BA$2935,13,FALSE))</f>
        <v/>
      </c>
      <c r="U449" s="4" t="str">
        <f>IF($H449=0,"",VLOOKUP($G449,Data!$G$3:$BA$2935,14,FALSE))</f>
        <v/>
      </c>
      <c r="V449" s="4" t="str">
        <f>IF($H449=0,"",VLOOKUP($G449,Data!$G$3:$BA$2935,15,FALSE))</f>
        <v/>
      </c>
      <c r="W449" s="4" t="str">
        <f>IF($H449=0,"",VLOOKUP($G449,Data!$G$3:$BA$2935,16,FALSE))</f>
        <v/>
      </c>
      <c r="X449" s="4" t="str">
        <f>IF($H449=0,"",VLOOKUP($G449,Data!$G$3:$BA$2935,17,FALSE))</f>
        <v/>
      </c>
      <c r="Y449" s="4" t="str">
        <f>IF($H449=0,"",VLOOKUP($G449,Data!$G$3:$BA$2935,18,FALSE))</f>
        <v/>
      </c>
      <c r="Z449" s="4" t="str">
        <f>IF($H449=0,"",VLOOKUP($G449,Data!$G$3:$BA$2935,19,FALSE))</f>
        <v/>
      </c>
      <c r="AA449" s="4" t="str">
        <f>IF($H449=0,"",VLOOKUP($G449,Data!$G$3:$BA$2935,20,FALSE))</f>
        <v/>
      </c>
      <c r="AB449" s="4" t="str">
        <f>IF($H449=0,"",VLOOKUP($G449,Data!$G$3:$BA$2935,21,FALSE))</f>
        <v/>
      </c>
      <c r="AC449" s="4" t="str">
        <f>IF($H449=0,"",VLOOKUP($G449,Data!$G$3:$BA$2935,22,FALSE))</f>
        <v/>
      </c>
      <c r="AD449" s="4" t="str">
        <f>IF($H449=0,"",VLOOKUP($G449,Data!$G$3:$BA$2935,23,FALSE))</f>
        <v/>
      </c>
      <c r="AE449" s="4" t="str">
        <f>IF($H449=0,"",VLOOKUP($G449,Data!$G$3:$BA$2935,24,FALSE))</f>
        <v/>
      </c>
      <c r="AF449" s="4" t="str">
        <f>IF($H449=0,"",VLOOKUP($G449,Data!$G$3:$BA$2935,25,FALSE))</f>
        <v/>
      </c>
      <c r="AG449" s="4" t="str">
        <f>IF($H449=0,"",VLOOKUP($G449,Data!$G$3:$BA$2935,26,FALSE))</f>
        <v/>
      </c>
      <c r="AH449" s="4" t="str">
        <f>IF($H449=0,"",VLOOKUP($G449,Data!$G$3:$BA$2935,27,FALSE))</f>
        <v/>
      </c>
      <c r="AI449" s="4" t="str">
        <f>IF($H449=0,"",VLOOKUP($G449,Data!$G$3:$BA$2935,28,FALSE))</f>
        <v/>
      </c>
      <c r="AJ449" s="4" t="str">
        <f>IF($H449=0,"",VLOOKUP($G449,Data!$G$3:$BA$2935,29,FALSE))</f>
        <v/>
      </c>
      <c r="AK449" s="4" t="str">
        <f>IF($H449=0,"",VLOOKUP($G449,Data!$G$3:$BA$2935,30,FALSE))</f>
        <v/>
      </c>
      <c r="AL449" s="4" t="str">
        <f>IF($H449=0,"",VLOOKUP($G449,Data!$G$3:$BA$2935,31,FALSE))</f>
        <v/>
      </c>
      <c r="AM449" s="4" t="str">
        <f>IF($H449=0,"",VLOOKUP($G449,Data!$G$3:$BA$2935,32,FALSE))</f>
        <v/>
      </c>
      <c r="AN449" s="4" t="str">
        <f>IF($H449=0,"",VLOOKUP($G449,Data!$G$3:$BA$2935,33,FALSE))</f>
        <v/>
      </c>
      <c r="AO449" s="4" t="str">
        <f>IF($H449=0,"",VLOOKUP($G449,Data!$G$3:$BA$2935,34,FALSE))</f>
        <v/>
      </c>
      <c r="AP449" s="4" t="str">
        <f>IF($H449=0,"",VLOOKUP($G449,Data!$G$3:$BA$2935,35,FALSE))</f>
        <v/>
      </c>
      <c r="AQ449" s="4" t="str">
        <f>IF($H449=0,"",VLOOKUP($G449,Data!$G$3:$BA$2935,36,FALSE))</f>
        <v/>
      </c>
      <c r="AR449" s="4" t="str">
        <f>IF($H449=0,"",VLOOKUP($G449,Data!$G$3:$BA$2935,37,FALSE))</f>
        <v/>
      </c>
      <c r="AS449" s="4" t="str">
        <f>IF($H449=0,"",VLOOKUP($G449,Data!$G$3:$BA$2935,38,FALSE))</f>
        <v/>
      </c>
      <c r="AT449" s="4" t="str">
        <f>IF($H449=0,"",VLOOKUP($G449,Data!$G$3:$BA$2935,39,FALSE))</f>
        <v/>
      </c>
    </row>
    <row r="450" spans="1:46" x14ac:dyDescent="0.25">
      <c r="A450" s="4">
        <f>PSSE!A452</f>
        <v>972094</v>
      </c>
      <c r="B450" s="4" t="str">
        <f>PSSE!B452</f>
        <v>SONMY2_S4</v>
      </c>
      <c r="C450" s="4">
        <f>PSSE!D452</f>
        <v>26</v>
      </c>
      <c r="D450" s="4">
        <f>PSSE!E452</f>
        <v>400</v>
      </c>
      <c r="E450" s="4" t="str">
        <f>PSSE!F452</f>
        <v>ND</v>
      </c>
      <c r="F450" s="4">
        <f>PSSE!G452</f>
        <v>1</v>
      </c>
      <c r="G450" s="4" t="str">
        <f t="shared" si="7"/>
        <v>GOV26400ND1</v>
      </c>
      <c r="H450" s="4">
        <f>COUNTIF(Data!$G$3:$BA$2935,GOV!$G450)</f>
        <v>1</v>
      </c>
      <c r="I450" s="4" t="str">
        <f>IF($H450=0,"",VLOOKUP($G450,Data!$G$3:$BA$2935,2,FALSE))</f>
        <v>'TGOV1'</v>
      </c>
      <c r="J450" s="4">
        <f>PSSE!C452</f>
        <v>1</v>
      </c>
      <c r="K450" s="4">
        <f>IF($H450=0,"",VLOOKUP($G450,Data!$G$3:$BA$2935,4,FALSE))</f>
        <v>0.05</v>
      </c>
      <c r="L450" s="4">
        <f>IF($H450=0,"",VLOOKUP($G450,Data!$G$3:$BA$2935,5,FALSE))</f>
        <v>0.05</v>
      </c>
      <c r="M450" s="4">
        <f>IF($H450=0,"",VLOOKUP($G450,Data!$G$3:$BA$2935,6,FALSE))</f>
        <v>0.9</v>
      </c>
      <c r="N450" s="4">
        <f>IF($H450=0,"",VLOOKUP($G450,Data!$G$3:$BA$2935,7,FALSE))</f>
        <v>0.3</v>
      </c>
      <c r="O450" s="4">
        <f>IF($H450=0,"",VLOOKUP($G450,Data!$G$3:$BA$2935,8,FALSE))</f>
        <v>3</v>
      </c>
      <c r="P450" s="4">
        <f>IF($H450=0,"",VLOOKUP($G450,Data!$G$3:$BA$2935,9,FALSE))</f>
        <v>9</v>
      </c>
      <c r="Q450" s="4">
        <f>IF($H450=0,"",VLOOKUP($G450,Data!$G$3:$BA$2935,10,FALSE))</f>
        <v>0</v>
      </c>
      <c r="R450" s="4" t="str">
        <f>IF($H450=0,"",VLOOKUP($G450,Data!$G$3:$BA$2935,11,FALSE))</f>
        <v>/</v>
      </c>
      <c r="S450" s="4" t="str">
        <f>IF($H450=0,"",VLOOKUP($G450,Data!$G$3:$BA$2935,12,FALSE))</f>
        <v>/</v>
      </c>
      <c r="T450" s="4" t="str">
        <f>IF($H450=0,"",VLOOKUP($G450,Data!$G$3:$BA$2935,13,FALSE))</f>
        <v/>
      </c>
      <c r="U450" s="4" t="str">
        <f>IF($H450=0,"",VLOOKUP($G450,Data!$G$3:$BA$2935,14,FALSE))</f>
        <v/>
      </c>
      <c r="V450" s="4" t="str">
        <f>IF($H450=0,"",VLOOKUP($G450,Data!$G$3:$BA$2935,15,FALSE))</f>
        <v/>
      </c>
      <c r="W450" s="4" t="str">
        <f>IF($H450=0,"",VLOOKUP($G450,Data!$G$3:$BA$2935,16,FALSE))</f>
        <v/>
      </c>
      <c r="X450" s="4" t="str">
        <f>IF($H450=0,"",VLOOKUP($G450,Data!$G$3:$BA$2935,17,FALSE))</f>
        <v/>
      </c>
      <c r="Y450" s="4" t="str">
        <f>IF($H450=0,"",VLOOKUP($G450,Data!$G$3:$BA$2935,18,FALSE))</f>
        <v/>
      </c>
      <c r="Z450" s="4" t="str">
        <f>IF($H450=0,"",VLOOKUP($G450,Data!$G$3:$BA$2935,19,FALSE))</f>
        <v/>
      </c>
      <c r="AA450" s="4" t="str">
        <f>IF($H450=0,"",VLOOKUP($G450,Data!$G$3:$BA$2935,20,FALSE))</f>
        <v/>
      </c>
      <c r="AB450" s="4" t="str">
        <f>IF($H450=0,"",VLOOKUP($G450,Data!$G$3:$BA$2935,21,FALSE))</f>
        <v/>
      </c>
      <c r="AC450" s="4" t="str">
        <f>IF($H450=0,"",VLOOKUP($G450,Data!$G$3:$BA$2935,22,FALSE))</f>
        <v/>
      </c>
      <c r="AD450" s="4" t="str">
        <f>IF($H450=0,"",VLOOKUP($G450,Data!$G$3:$BA$2935,23,FALSE))</f>
        <v/>
      </c>
      <c r="AE450" s="4" t="str">
        <f>IF($H450=0,"",VLOOKUP($G450,Data!$G$3:$BA$2935,24,FALSE))</f>
        <v/>
      </c>
      <c r="AF450" s="4" t="str">
        <f>IF($H450=0,"",VLOOKUP($G450,Data!$G$3:$BA$2935,25,FALSE))</f>
        <v/>
      </c>
      <c r="AG450" s="4" t="str">
        <f>IF($H450=0,"",VLOOKUP($G450,Data!$G$3:$BA$2935,26,FALSE))</f>
        <v/>
      </c>
      <c r="AH450" s="4" t="str">
        <f>IF($H450=0,"",VLOOKUP($G450,Data!$G$3:$BA$2935,27,FALSE))</f>
        <v/>
      </c>
      <c r="AI450" s="4" t="str">
        <f>IF($H450=0,"",VLOOKUP($G450,Data!$G$3:$BA$2935,28,FALSE))</f>
        <v/>
      </c>
      <c r="AJ450" s="4" t="str">
        <f>IF($H450=0,"",VLOOKUP($G450,Data!$G$3:$BA$2935,29,FALSE))</f>
        <v/>
      </c>
      <c r="AK450" s="4" t="str">
        <f>IF($H450=0,"",VLOOKUP($G450,Data!$G$3:$BA$2935,30,FALSE))</f>
        <v/>
      </c>
      <c r="AL450" s="4" t="str">
        <f>IF($H450=0,"",VLOOKUP($G450,Data!$G$3:$BA$2935,31,FALSE))</f>
        <v/>
      </c>
      <c r="AM450" s="4" t="str">
        <f>IF($H450=0,"",VLOOKUP($G450,Data!$G$3:$BA$2935,32,FALSE))</f>
        <v/>
      </c>
      <c r="AN450" s="4" t="str">
        <f>IF($H450=0,"",VLOOKUP($G450,Data!$G$3:$BA$2935,33,FALSE))</f>
        <v/>
      </c>
      <c r="AO450" s="4" t="str">
        <f>IF($H450=0,"",VLOOKUP($G450,Data!$G$3:$BA$2935,34,FALSE))</f>
        <v/>
      </c>
      <c r="AP450" s="4" t="str">
        <f>IF($H450=0,"",VLOOKUP($G450,Data!$G$3:$BA$2935,35,FALSE))</f>
        <v/>
      </c>
      <c r="AQ450" s="4" t="str">
        <f>IF($H450=0,"",VLOOKUP($G450,Data!$G$3:$BA$2935,36,FALSE))</f>
        <v/>
      </c>
      <c r="AR450" s="4" t="str">
        <f>IF($H450=0,"",VLOOKUP($G450,Data!$G$3:$BA$2935,37,FALSE))</f>
        <v/>
      </c>
      <c r="AS450" s="4" t="str">
        <f>IF($H450=0,"",VLOOKUP($G450,Data!$G$3:$BA$2935,38,FALSE))</f>
        <v/>
      </c>
      <c r="AT450" s="4" t="str">
        <f>IF($H450=0,"",VLOOKUP($G450,Data!$G$3:$BA$2935,39,FALSE))</f>
        <v/>
      </c>
    </row>
    <row r="451" spans="1:46" x14ac:dyDescent="0.25">
      <c r="A451" s="4">
        <f>PSSE!A453</f>
        <v>972095</v>
      </c>
      <c r="B451" s="4" t="str">
        <f>PSSE!B453</f>
        <v>SONMY2_S5</v>
      </c>
      <c r="C451" s="4">
        <f>PSSE!D453</f>
        <v>26</v>
      </c>
      <c r="D451" s="4">
        <f>PSSE!E453</f>
        <v>400</v>
      </c>
      <c r="E451" s="4" t="str">
        <f>PSSE!F453</f>
        <v>ND</v>
      </c>
      <c r="F451" s="4">
        <f>PSSE!G453</f>
        <v>1</v>
      </c>
      <c r="G451" s="4" t="str">
        <f t="shared" si="7"/>
        <v>GOV26400ND1</v>
      </c>
      <c r="H451" s="4">
        <f>COUNTIF(Data!$G$3:$BA$2935,GOV!$G451)</f>
        <v>1</v>
      </c>
      <c r="I451" s="4" t="str">
        <f>IF($H451=0,"",VLOOKUP($G451,Data!$G$3:$BA$2935,2,FALSE))</f>
        <v>'TGOV1'</v>
      </c>
      <c r="J451" s="4">
        <f>PSSE!C453</f>
        <v>1</v>
      </c>
      <c r="K451" s="4">
        <f>IF($H451=0,"",VLOOKUP($G451,Data!$G$3:$BA$2935,4,FALSE))</f>
        <v>0.05</v>
      </c>
      <c r="L451" s="4">
        <f>IF($H451=0,"",VLOOKUP($G451,Data!$G$3:$BA$2935,5,FALSE))</f>
        <v>0.05</v>
      </c>
      <c r="M451" s="4">
        <f>IF($H451=0,"",VLOOKUP($G451,Data!$G$3:$BA$2935,6,FALSE))</f>
        <v>0.9</v>
      </c>
      <c r="N451" s="4">
        <f>IF($H451=0,"",VLOOKUP($G451,Data!$G$3:$BA$2935,7,FALSE))</f>
        <v>0.3</v>
      </c>
      <c r="O451" s="4">
        <f>IF($H451=0,"",VLOOKUP($G451,Data!$G$3:$BA$2935,8,FALSE))</f>
        <v>3</v>
      </c>
      <c r="P451" s="4">
        <f>IF($H451=0,"",VLOOKUP($G451,Data!$G$3:$BA$2935,9,FALSE))</f>
        <v>9</v>
      </c>
      <c r="Q451" s="4">
        <f>IF($H451=0,"",VLOOKUP($G451,Data!$G$3:$BA$2935,10,FALSE))</f>
        <v>0</v>
      </c>
      <c r="R451" s="4" t="str">
        <f>IF($H451=0,"",VLOOKUP($G451,Data!$G$3:$BA$2935,11,FALSE))</f>
        <v>/</v>
      </c>
      <c r="S451" s="4" t="str">
        <f>IF($H451=0,"",VLOOKUP($G451,Data!$G$3:$BA$2935,12,FALSE))</f>
        <v>/</v>
      </c>
      <c r="T451" s="4" t="str">
        <f>IF($H451=0,"",VLOOKUP($G451,Data!$G$3:$BA$2935,13,FALSE))</f>
        <v/>
      </c>
      <c r="U451" s="4" t="str">
        <f>IF($H451=0,"",VLOOKUP($G451,Data!$G$3:$BA$2935,14,FALSE))</f>
        <v/>
      </c>
      <c r="V451" s="4" t="str">
        <f>IF($H451=0,"",VLOOKUP($G451,Data!$G$3:$BA$2935,15,FALSE))</f>
        <v/>
      </c>
      <c r="W451" s="4" t="str">
        <f>IF($H451=0,"",VLOOKUP($G451,Data!$G$3:$BA$2935,16,FALSE))</f>
        <v/>
      </c>
      <c r="X451" s="4" t="str">
        <f>IF($H451=0,"",VLOOKUP($G451,Data!$G$3:$BA$2935,17,FALSE))</f>
        <v/>
      </c>
      <c r="Y451" s="4" t="str">
        <f>IF($H451=0,"",VLOOKUP($G451,Data!$G$3:$BA$2935,18,FALSE))</f>
        <v/>
      </c>
      <c r="Z451" s="4" t="str">
        <f>IF($H451=0,"",VLOOKUP($G451,Data!$G$3:$BA$2935,19,FALSE))</f>
        <v/>
      </c>
      <c r="AA451" s="4" t="str">
        <f>IF($H451=0,"",VLOOKUP($G451,Data!$G$3:$BA$2935,20,FALSE))</f>
        <v/>
      </c>
      <c r="AB451" s="4" t="str">
        <f>IF($H451=0,"",VLOOKUP($G451,Data!$G$3:$BA$2935,21,FALSE))</f>
        <v/>
      </c>
      <c r="AC451" s="4" t="str">
        <f>IF($H451=0,"",VLOOKUP($G451,Data!$G$3:$BA$2935,22,FALSE))</f>
        <v/>
      </c>
      <c r="AD451" s="4" t="str">
        <f>IF($H451=0,"",VLOOKUP($G451,Data!$G$3:$BA$2935,23,FALSE))</f>
        <v/>
      </c>
      <c r="AE451" s="4" t="str">
        <f>IF($H451=0,"",VLOOKUP($G451,Data!$G$3:$BA$2935,24,FALSE))</f>
        <v/>
      </c>
      <c r="AF451" s="4" t="str">
        <f>IF($H451=0,"",VLOOKUP($G451,Data!$G$3:$BA$2935,25,FALSE))</f>
        <v/>
      </c>
      <c r="AG451" s="4" t="str">
        <f>IF($H451=0,"",VLOOKUP($G451,Data!$G$3:$BA$2935,26,FALSE))</f>
        <v/>
      </c>
      <c r="AH451" s="4" t="str">
        <f>IF($H451=0,"",VLOOKUP($G451,Data!$G$3:$BA$2935,27,FALSE))</f>
        <v/>
      </c>
      <c r="AI451" s="4" t="str">
        <f>IF($H451=0,"",VLOOKUP($G451,Data!$G$3:$BA$2935,28,FALSE))</f>
        <v/>
      </c>
      <c r="AJ451" s="4" t="str">
        <f>IF($H451=0,"",VLOOKUP($G451,Data!$G$3:$BA$2935,29,FALSE))</f>
        <v/>
      </c>
      <c r="AK451" s="4" t="str">
        <f>IF($H451=0,"",VLOOKUP($G451,Data!$G$3:$BA$2935,30,FALSE))</f>
        <v/>
      </c>
      <c r="AL451" s="4" t="str">
        <f>IF($H451=0,"",VLOOKUP($G451,Data!$G$3:$BA$2935,31,FALSE))</f>
        <v/>
      </c>
      <c r="AM451" s="4" t="str">
        <f>IF($H451=0,"",VLOOKUP($G451,Data!$G$3:$BA$2935,32,FALSE))</f>
        <v/>
      </c>
      <c r="AN451" s="4" t="str">
        <f>IF($H451=0,"",VLOOKUP($G451,Data!$G$3:$BA$2935,33,FALSE))</f>
        <v/>
      </c>
      <c r="AO451" s="4" t="str">
        <f>IF($H451=0,"",VLOOKUP($G451,Data!$G$3:$BA$2935,34,FALSE))</f>
        <v/>
      </c>
      <c r="AP451" s="4" t="str">
        <f>IF($H451=0,"",VLOOKUP($G451,Data!$G$3:$BA$2935,35,FALSE))</f>
        <v/>
      </c>
      <c r="AQ451" s="4" t="str">
        <f>IF($H451=0,"",VLOOKUP($G451,Data!$G$3:$BA$2935,36,FALSE))</f>
        <v/>
      </c>
      <c r="AR451" s="4" t="str">
        <f>IF($H451=0,"",VLOOKUP($G451,Data!$G$3:$BA$2935,37,FALSE))</f>
        <v/>
      </c>
      <c r="AS451" s="4" t="str">
        <f>IF($H451=0,"",VLOOKUP($G451,Data!$G$3:$BA$2935,38,FALSE))</f>
        <v/>
      </c>
      <c r="AT451" s="4" t="str">
        <f>IF($H451=0,"",VLOOKUP($G451,Data!$G$3:$BA$2935,39,FALSE))</f>
        <v/>
      </c>
    </row>
    <row r="452" spans="1:46" x14ac:dyDescent="0.25">
      <c r="A452" s="4">
        <f>PSSE!A454</f>
        <v>972111</v>
      </c>
      <c r="B452" s="4" t="str">
        <f>PSSE!B454</f>
        <v>PHULAC_W1</v>
      </c>
      <c r="C452" s="4">
        <f>PSSE!D454</f>
        <v>6.3</v>
      </c>
      <c r="D452" s="4">
        <f>PSSE!E454</f>
        <v>55</v>
      </c>
      <c r="E452" s="4" t="str">
        <f>PSSE!F454</f>
        <v>TD</v>
      </c>
      <c r="F452" s="4">
        <f>PSSE!G454</f>
        <v>1</v>
      </c>
      <c r="G452" s="4" t="str">
        <f t="shared" si="7"/>
        <v>GOV6.355TD1</v>
      </c>
      <c r="H452" s="4">
        <f>COUNTIF(Data!$G$3:$BA$2935,GOV!$G452)</f>
        <v>1</v>
      </c>
      <c r="I452" s="4" t="str">
        <f>IF($H452=0,"",VLOOKUP($G452,Data!$G$3:$BA$2935,2,FALSE))</f>
        <v>'HYGOV'</v>
      </c>
      <c r="J452" s="4">
        <f>PSSE!C454</f>
        <v>1</v>
      </c>
      <c r="K452" s="4">
        <f>IF($H452=0,"",VLOOKUP($G452,Data!$G$3:$BA$2935,4,FALSE))</f>
        <v>0.06</v>
      </c>
      <c r="L452" s="4">
        <f>IF($H452=0,"",VLOOKUP($G452,Data!$G$3:$BA$2935,5,FALSE))</f>
        <v>0.4</v>
      </c>
      <c r="M452" s="4">
        <f>IF($H452=0,"",VLOOKUP($G452,Data!$G$3:$BA$2935,6,FALSE))</f>
        <v>3</v>
      </c>
      <c r="N452" s="4">
        <f>IF($H452=0,"",VLOOKUP($G452,Data!$G$3:$BA$2935,7,FALSE))</f>
        <v>9.9000000000000005E-2</v>
      </c>
      <c r="O452" s="4">
        <f>IF($H452=0,"",VLOOKUP($G452,Data!$G$3:$BA$2935,8,FALSE))</f>
        <v>0.4</v>
      </c>
      <c r="P452" s="4">
        <f>IF($H452=0,"",VLOOKUP($G452,Data!$G$3:$BA$2935,9,FALSE))</f>
        <v>0.15</v>
      </c>
      <c r="Q452" s="4">
        <f>IF($H452=0,"",VLOOKUP($G452,Data!$G$3:$BA$2935,10,FALSE))</f>
        <v>1</v>
      </c>
      <c r="R452" s="4">
        <f>IF($H452=0,"",VLOOKUP($G452,Data!$G$3:$BA$2935,11,FALSE))</f>
        <v>0.1</v>
      </c>
      <c r="S452" s="4">
        <f>IF($H452=0,"",VLOOKUP($G452,Data!$G$3:$BA$2935,12,FALSE))</f>
        <v>1.35</v>
      </c>
      <c r="T452" s="4">
        <f>IF($H452=0,"",VLOOKUP($G452,Data!$G$3:$BA$2935,13,FALSE))</f>
        <v>1.4</v>
      </c>
      <c r="U452" s="4">
        <f>IF($H452=0,"",VLOOKUP($G452,Data!$G$3:$BA$2935,14,FALSE))</f>
        <v>0.1</v>
      </c>
      <c r="V452" s="4">
        <f>IF($H452=0,"",VLOOKUP($G452,Data!$G$3:$BA$2935,15,FALSE))</f>
        <v>0.1</v>
      </c>
      <c r="W452" s="4" t="str">
        <f>IF($H452=0,"",VLOOKUP($G452,Data!$G$3:$BA$2935,16,FALSE))</f>
        <v>/</v>
      </c>
      <c r="X452" s="4" t="str">
        <f>IF($H452=0,"",VLOOKUP($G452,Data!$G$3:$BA$2935,17,FALSE))</f>
        <v>/</v>
      </c>
      <c r="Y452" s="4" t="str">
        <f>IF($H452=0,"",VLOOKUP($G452,Data!$G$3:$BA$2935,18,FALSE))</f>
        <v/>
      </c>
      <c r="Z452" s="4" t="str">
        <f>IF($H452=0,"",VLOOKUP($G452,Data!$G$3:$BA$2935,19,FALSE))</f>
        <v/>
      </c>
      <c r="AA452" s="4" t="str">
        <f>IF($H452=0,"",VLOOKUP($G452,Data!$G$3:$BA$2935,20,FALSE))</f>
        <v/>
      </c>
      <c r="AB452" s="4" t="str">
        <f>IF($H452=0,"",VLOOKUP($G452,Data!$G$3:$BA$2935,21,FALSE))</f>
        <v/>
      </c>
      <c r="AC452" s="4" t="str">
        <f>IF($H452=0,"",VLOOKUP($G452,Data!$G$3:$BA$2935,22,FALSE))</f>
        <v/>
      </c>
      <c r="AD452" s="4" t="str">
        <f>IF($H452=0,"",VLOOKUP($G452,Data!$G$3:$BA$2935,23,FALSE))</f>
        <v/>
      </c>
      <c r="AE452" s="4" t="str">
        <f>IF($H452=0,"",VLOOKUP($G452,Data!$G$3:$BA$2935,24,FALSE))</f>
        <v/>
      </c>
      <c r="AF452" s="4" t="str">
        <f>IF($H452=0,"",VLOOKUP($G452,Data!$G$3:$BA$2935,25,FALSE))</f>
        <v/>
      </c>
      <c r="AG452" s="4" t="str">
        <f>IF($H452=0,"",VLOOKUP($G452,Data!$G$3:$BA$2935,26,FALSE))</f>
        <v/>
      </c>
      <c r="AH452" s="4" t="str">
        <f>IF($H452=0,"",VLOOKUP($G452,Data!$G$3:$BA$2935,27,FALSE))</f>
        <v/>
      </c>
      <c r="AI452" s="4" t="str">
        <f>IF($H452=0,"",VLOOKUP($G452,Data!$G$3:$BA$2935,28,FALSE))</f>
        <v/>
      </c>
      <c r="AJ452" s="4" t="str">
        <f>IF($H452=0,"",VLOOKUP($G452,Data!$G$3:$BA$2935,29,FALSE))</f>
        <v/>
      </c>
      <c r="AK452" s="4" t="str">
        <f>IF($H452=0,"",VLOOKUP($G452,Data!$G$3:$BA$2935,30,FALSE))</f>
        <v/>
      </c>
      <c r="AL452" s="4" t="str">
        <f>IF($H452=0,"",VLOOKUP($G452,Data!$G$3:$BA$2935,31,FALSE))</f>
        <v/>
      </c>
      <c r="AM452" s="4" t="str">
        <f>IF($H452=0,"",VLOOKUP($G452,Data!$G$3:$BA$2935,32,FALSE))</f>
        <v/>
      </c>
      <c r="AN452" s="4" t="str">
        <f>IF($H452=0,"",VLOOKUP($G452,Data!$G$3:$BA$2935,33,FALSE))</f>
        <v/>
      </c>
      <c r="AO452" s="4" t="str">
        <f>IF($H452=0,"",VLOOKUP($G452,Data!$G$3:$BA$2935,34,FALSE))</f>
        <v/>
      </c>
      <c r="AP452" s="4" t="str">
        <f>IF($H452=0,"",VLOOKUP($G452,Data!$G$3:$BA$2935,35,FALSE))</f>
        <v/>
      </c>
      <c r="AQ452" s="4" t="str">
        <f>IF($H452=0,"",VLOOKUP($G452,Data!$G$3:$BA$2935,36,FALSE))</f>
        <v/>
      </c>
      <c r="AR452" s="4" t="str">
        <f>IF($H452=0,"",VLOOKUP($G452,Data!$G$3:$BA$2935,37,FALSE))</f>
        <v/>
      </c>
      <c r="AS452" s="4" t="str">
        <f>IF($H452=0,"",VLOOKUP($G452,Data!$G$3:$BA$2935,38,FALSE))</f>
        <v/>
      </c>
      <c r="AT452" s="4" t="str">
        <f>IF($H452=0,"",VLOOKUP($G452,Data!$G$3:$BA$2935,39,FALSE))</f>
        <v/>
      </c>
    </row>
    <row r="453" spans="1:46" x14ac:dyDescent="0.25">
      <c r="A453" s="4">
        <f>PSSE!A455</f>
        <v>972121</v>
      </c>
      <c r="B453" s="4" t="str">
        <f>PSSE!B455</f>
        <v>THUANNIEN_W1</v>
      </c>
      <c r="C453" s="4">
        <f>PSSE!D455</f>
        <v>10.5</v>
      </c>
      <c r="D453" s="4">
        <f>PSSE!E455</f>
        <v>32</v>
      </c>
      <c r="E453" s="4" t="str">
        <f>PSSE!F455</f>
        <v>TD</v>
      </c>
      <c r="F453" s="4">
        <f>PSSE!G455</f>
        <v>1</v>
      </c>
      <c r="G453" s="4" t="str">
        <f t="shared" si="7"/>
        <v>GOV10.532TD1</v>
      </c>
      <c r="H453" s="4">
        <f>COUNTIF(Data!$G$3:$BA$2935,GOV!$G453)</f>
        <v>1</v>
      </c>
      <c r="I453" s="4" t="str">
        <f>IF($H453=0,"",VLOOKUP($G453,Data!$G$3:$BA$2935,2,FALSE))</f>
        <v>'HYGOV'</v>
      </c>
      <c r="J453" s="4">
        <f>PSSE!C455</f>
        <v>1</v>
      </c>
      <c r="K453" s="4">
        <f>IF($H453=0,"",VLOOKUP($G453,Data!$G$3:$BA$2935,4,FALSE))</f>
        <v>0.06</v>
      </c>
      <c r="L453" s="4">
        <f>IF($H453=0,"",VLOOKUP($G453,Data!$G$3:$BA$2935,5,FALSE))</f>
        <v>0.4</v>
      </c>
      <c r="M453" s="4">
        <f>IF($H453=0,"",VLOOKUP($G453,Data!$G$3:$BA$2935,6,FALSE))</f>
        <v>3</v>
      </c>
      <c r="N453" s="4">
        <f>IF($H453=0,"",VLOOKUP($G453,Data!$G$3:$BA$2935,7,FALSE))</f>
        <v>9.9000000000000005E-2</v>
      </c>
      <c r="O453" s="4">
        <f>IF($H453=0,"",VLOOKUP($G453,Data!$G$3:$BA$2935,8,FALSE))</f>
        <v>0.4</v>
      </c>
      <c r="P453" s="4">
        <f>IF($H453=0,"",VLOOKUP($G453,Data!$G$3:$BA$2935,9,FALSE))</f>
        <v>0.15</v>
      </c>
      <c r="Q453" s="4">
        <f>IF($H453=0,"",VLOOKUP($G453,Data!$G$3:$BA$2935,10,FALSE))</f>
        <v>1</v>
      </c>
      <c r="R453" s="4">
        <f>IF($H453=0,"",VLOOKUP($G453,Data!$G$3:$BA$2935,11,FALSE))</f>
        <v>0.1</v>
      </c>
      <c r="S453" s="4">
        <f>IF($H453=0,"",VLOOKUP($G453,Data!$G$3:$BA$2935,12,FALSE))</f>
        <v>1.35</v>
      </c>
      <c r="T453" s="4">
        <f>IF($H453=0,"",VLOOKUP($G453,Data!$G$3:$BA$2935,13,FALSE))</f>
        <v>1.4</v>
      </c>
      <c r="U453" s="4">
        <f>IF($H453=0,"",VLOOKUP($G453,Data!$G$3:$BA$2935,14,FALSE))</f>
        <v>0.1</v>
      </c>
      <c r="V453" s="4">
        <f>IF($H453=0,"",VLOOKUP($G453,Data!$G$3:$BA$2935,15,FALSE))</f>
        <v>0.1</v>
      </c>
      <c r="W453" s="4" t="str">
        <f>IF($H453=0,"",VLOOKUP($G453,Data!$G$3:$BA$2935,16,FALSE))</f>
        <v>/</v>
      </c>
      <c r="X453" s="4" t="str">
        <f>IF($H453=0,"",VLOOKUP($G453,Data!$G$3:$BA$2935,17,FALSE))</f>
        <v>/</v>
      </c>
      <c r="Y453" s="4" t="str">
        <f>IF($H453=0,"",VLOOKUP($G453,Data!$G$3:$BA$2935,18,FALSE))</f>
        <v/>
      </c>
      <c r="Z453" s="4" t="str">
        <f>IF($H453=0,"",VLOOKUP($G453,Data!$G$3:$BA$2935,19,FALSE))</f>
        <v/>
      </c>
      <c r="AA453" s="4" t="str">
        <f>IF($H453=0,"",VLOOKUP($G453,Data!$G$3:$BA$2935,20,FALSE))</f>
        <v/>
      </c>
      <c r="AB453" s="4" t="str">
        <f>IF($H453=0,"",VLOOKUP($G453,Data!$G$3:$BA$2935,21,FALSE))</f>
        <v/>
      </c>
      <c r="AC453" s="4" t="str">
        <f>IF($H453=0,"",VLOOKUP($G453,Data!$G$3:$BA$2935,22,FALSE))</f>
        <v/>
      </c>
      <c r="AD453" s="4" t="str">
        <f>IF($H453=0,"",VLOOKUP($G453,Data!$G$3:$BA$2935,23,FALSE))</f>
        <v/>
      </c>
      <c r="AE453" s="4" t="str">
        <f>IF($H453=0,"",VLOOKUP($G453,Data!$G$3:$BA$2935,24,FALSE))</f>
        <v/>
      </c>
      <c r="AF453" s="4" t="str">
        <f>IF($H453=0,"",VLOOKUP($G453,Data!$G$3:$BA$2935,25,FALSE))</f>
        <v/>
      </c>
      <c r="AG453" s="4" t="str">
        <f>IF($H453=0,"",VLOOKUP($G453,Data!$G$3:$BA$2935,26,FALSE))</f>
        <v/>
      </c>
      <c r="AH453" s="4" t="str">
        <f>IF($H453=0,"",VLOOKUP($G453,Data!$G$3:$BA$2935,27,FALSE))</f>
        <v/>
      </c>
      <c r="AI453" s="4" t="str">
        <f>IF($H453=0,"",VLOOKUP($G453,Data!$G$3:$BA$2935,28,FALSE))</f>
        <v/>
      </c>
      <c r="AJ453" s="4" t="str">
        <f>IF($H453=0,"",VLOOKUP($G453,Data!$G$3:$BA$2935,29,FALSE))</f>
        <v/>
      </c>
      <c r="AK453" s="4" t="str">
        <f>IF($H453=0,"",VLOOKUP($G453,Data!$G$3:$BA$2935,30,FALSE))</f>
        <v/>
      </c>
      <c r="AL453" s="4" t="str">
        <f>IF($H453=0,"",VLOOKUP($G453,Data!$G$3:$BA$2935,31,FALSE))</f>
        <v/>
      </c>
      <c r="AM453" s="4" t="str">
        <f>IF($H453=0,"",VLOOKUP($G453,Data!$G$3:$BA$2935,32,FALSE))</f>
        <v/>
      </c>
      <c r="AN453" s="4" t="str">
        <f>IF($H453=0,"",VLOOKUP($G453,Data!$G$3:$BA$2935,33,FALSE))</f>
        <v/>
      </c>
      <c r="AO453" s="4" t="str">
        <f>IF($H453=0,"",VLOOKUP($G453,Data!$G$3:$BA$2935,34,FALSE))</f>
        <v/>
      </c>
      <c r="AP453" s="4" t="str">
        <f>IF($H453=0,"",VLOOKUP($G453,Data!$G$3:$BA$2935,35,FALSE))</f>
        <v/>
      </c>
      <c r="AQ453" s="4" t="str">
        <f>IF($H453=0,"",VLOOKUP($G453,Data!$G$3:$BA$2935,36,FALSE))</f>
        <v/>
      </c>
      <c r="AR453" s="4" t="str">
        <f>IF($H453=0,"",VLOOKUP($G453,Data!$G$3:$BA$2935,37,FALSE))</f>
        <v/>
      </c>
      <c r="AS453" s="4" t="str">
        <f>IF($H453=0,"",VLOOKUP($G453,Data!$G$3:$BA$2935,38,FALSE))</f>
        <v/>
      </c>
      <c r="AT453" s="4" t="str">
        <f>IF($H453=0,"",VLOOKUP($G453,Data!$G$3:$BA$2935,39,FALSE))</f>
        <v/>
      </c>
    </row>
    <row r="454" spans="1:46" x14ac:dyDescent="0.25">
      <c r="A454" s="4">
        <f>PSSE!A456</f>
        <v>972131</v>
      </c>
      <c r="B454" s="4" t="str">
        <f>PSSE!B456</f>
        <v>LANGAU_H1</v>
      </c>
      <c r="C454" s="4">
        <f>PSSE!D456</f>
        <v>10.5</v>
      </c>
      <c r="D454" s="4">
        <f>PSSE!E456</f>
        <v>40</v>
      </c>
      <c r="E454" s="4" t="str">
        <f>PSSE!F456</f>
        <v>TD</v>
      </c>
      <c r="F454" s="4">
        <f>PSSE!G456</f>
        <v>1</v>
      </c>
      <c r="G454" s="4" t="str">
        <f t="shared" si="7"/>
        <v>GOV10.540TD1</v>
      </c>
      <c r="H454" s="4">
        <f>COUNTIF(Data!$G$3:$BA$2935,GOV!$G454)</f>
        <v>1</v>
      </c>
      <c r="I454" s="4" t="str">
        <f>IF($H454=0,"",VLOOKUP($G454,Data!$G$3:$BA$2935,2,FALSE))</f>
        <v>'HYGOV'</v>
      </c>
      <c r="J454" s="4">
        <f>PSSE!C456</f>
        <v>1</v>
      </c>
      <c r="K454" s="4">
        <f>IF($H454=0,"",VLOOKUP($G454,Data!$G$3:$BA$2935,4,FALSE))</f>
        <v>0.06</v>
      </c>
      <c r="L454" s="4">
        <f>IF($H454=0,"",VLOOKUP($G454,Data!$G$3:$BA$2935,5,FALSE))</f>
        <v>0.4</v>
      </c>
      <c r="M454" s="4">
        <f>IF($H454=0,"",VLOOKUP($G454,Data!$G$3:$BA$2935,6,FALSE))</f>
        <v>3</v>
      </c>
      <c r="N454" s="4">
        <f>IF($H454=0,"",VLOOKUP($G454,Data!$G$3:$BA$2935,7,FALSE))</f>
        <v>9.9000000000000005E-2</v>
      </c>
      <c r="O454" s="4">
        <f>IF($H454=0,"",VLOOKUP($G454,Data!$G$3:$BA$2935,8,FALSE))</f>
        <v>0.4</v>
      </c>
      <c r="P454" s="4">
        <f>IF($H454=0,"",VLOOKUP($G454,Data!$G$3:$BA$2935,9,FALSE))</f>
        <v>0.15</v>
      </c>
      <c r="Q454" s="4">
        <f>IF($H454=0,"",VLOOKUP($G454,Data!$G$3:$BA$2935,10,FALSE))</f>
        <v>1</v>
      </c>
      <c r="R454" s="4">
        <f>IF($H454=0,"",VLOOKUP($G454,Data!$G$3:$BA$2935,11,FALSE))</f>
        <v>0.1</v>
      </c>
      <c r="S454" s="4">
        <f>IF($H454=0,"",VLOOKUP($G454,Data!$G$3:$BA$2935,12,FALSE))</f>
        <v>1.35</v>
      </c>
      <c r="T454" s="4">
        <f>IF($H454=0,"",VLOOKUP($G454,Data!$G$3:$BA$2935,13,FALSE))</f>
        <v>1.4</v>
      </c>
      <c r="U454" s="4">
        <f>IF($H454=0,"",VLOOKUP($G454,Data!$G$3:$BA$2935,14,FALSE))</f>
        <v>0.1</v>
      </c>
      <c r="V454" s="4">
        <f>IF($H454=0,"",VLOOKUP($G454,Data!$G$3:$BA$2935,15,FALSE))</f>
        <v>0.1</v>
      </c>
      <c r="W454" s="4" t="str">
        <f>IF($H454=0,"",VLOOKUP($G454,Data!$G$3:$BA$2935,16,FALSE))</f>
        <v>/</v>
      </c>
      <c r="X454" s="4" t="str">
        <f>IF($H454=0,"",VLOOKUP($G454,Data!$G$3:$BA$2935,17,FALSE))</f>
        <v>/</v>
      </c>
      <c r="Y454" s="4" t="str">
        <f>IF($H454=0,"",VLOOKUP($G454,Data!$G$3:$BA$2935,18,FALSE))</f>
        <v/>
      </c>
      <c r="Z454" s="4" t="str">
        <f>IF($H454=0,"",VLOOKUP($G454,Data!$G$3:$BA$2935,19,FALSE))</f>
        <v/>
      </c>
      <c r="AA454" s="4" t="str">
        <f>IF($H454=0,"",VLOOKUP($G454,Data!$G$3:$BA$2935,20,FALSE))</f>
        <v/>
      </c>
      <c r="AB454" s="4" t="str">
        <f>IF($H454=0,"",VLOOKUP($G454,Data!$G$3:$BA$2935,21,FALSE))</f>
        <v/>
      </c>
      <c r="AC454" s="4" t="str">
        <f>IF($H454=0,"",VLOOKUP($G454,Data!$G$3:$BA$2935,22,FALSE))</f>
        <v/>
      </c>
      <c r="AD454" s="4" t="str">
        <f>IF($H454=0,"",VLOOKUP($G454,Data!$G$3:$BA$2935,23,FALSE))</f>
        <v/>
      </c>
      <c r="AE454" s="4" t="str">
        <f>IF($H454=0,"",VLOOKUP($G454,Data!$G$3:$BA$2935,24,FALSE))</f>
        <v/>
      </c>
      <c r="AF454" s="4" t="str">
        <f>IF($H454=0,"",VLOOKUP($G454,Data!$G$3:$BA$2935,25,FALSE))</f>
        <v/>
      </c>
      <c r="AG454" s="4" t="str">
        <f>IF($H454=0,"",VLOOKUP($G454,Data!$G$3:$BA$2935,26,FALSE))</f>
        <v/>
      </c>
      <c r="AH454" s="4" t="str">
        <f>IF($H454=0,"",VLOOKUP($G454,Data!$G$3:$BA$2935,27,FALSE))</f>
        <v/>
      </c>
      <c r="AI454" s="4" t="str">
        <f>IF($H454=0,"",VLOOKUP($G454,Data!$G$3:$BA$2935,28,FALSE))</f>
        <v/>
      </c>
      <c r="AJ454" s="4" t="str">
        <f>IF($H454=0,"",VLOOKUP($G454,Data!$G$3:$BA$2935,29,FALSE))</f>
        <v/>
      </c>
      <c r="AK454" s="4" t="str">
        <f>IF($H454=0,"",VLOOKUP($G454,Data!$G$3:$BA$2935,30,FALSE))</f>
        <v/>
      </c>
      <c r="AL454" s="4" t="str">
        <f>IF($H454=0,"",VLOOKUP($G454,Data!$G$3:$BA$2935,31,FALSE))</f>
        <v/>
      </c>
      <c r="AM454" s="4" t="str">
        <f>IF($H454=0,"",VLOOKUP($G454,Data!$G$3:$BA$2935,32,FALSE))</f>
        <v/>
      </c>
      <c r="AN454" s="4" t="str">
        <f>IF($H454=0,"",VLOOKUP($G454,Data!$G$3:$BA$2935,33,FALSE))</f>
        <v/>
      </c>
      <c r="AO454" s="4" t="str">
        <f>IF($H454=0,"",VLOOKUP($G454,Data!$G$3:$BA$2935,34,FALSE))</f>
        <v/>
      </c>
      <c r="AP454" s="4" t="str">
        <f>IF($H454=0,"",VLOOKUP($G454,Data!$G$3:$BA$2935,35,FALSE))</f>
        <v/>
      </c>
      <c r="AQ454" s="4" t="str">
        <f>IF($H454=0,"",VLOOKUP($G454,Data!$G$3:$BA$2935,36,FALSE))</f>
        <v/>
      </c>
      <c r="AR454" s="4" t="str">
        <f>IF($H454=0,"",VLOOKUP($G454,Data!$G$3:$BA$2935,37,FALSE))</f>
        <v/>
      </c>
      <c r="AS454" s="4" t="str">
        <f>IF($H454=0,"",VLOOKUP($G454,Data!$G$3:$BA$2935,38,FALSE))</f>
        <v/>
      </c>
      <c r="AT454" s="4" t="str">
        <f>IF($H454=0,"",VLOOKUP($G454,Data!$G$3:$BA$2935,39,FALSE))</f>
        <v/>
      </c>
    </row>
    <row r="455" spans="1:46" x14ac:dyDescent="0.25">
      <c r="A455" s="4">
        <f>PSSE!A457</f>
        <v>972141</v>
      </c>
      <c r="B455" s="4" t="str">
        <f>PSSE!B457</f>
        <v>HTB_H1</v>
      </c>
      <c r="C455" s="4">
        <f>PSSE!D457</f>
        <v>15.8</v>
      </c>
      <c r="D455" s="4">
        <f>PSSE!E457</f>
        <v>300</v>
      </c>
      <c r="E455" s="4" t="str">
        <f>PSSE!F457</f>
        <v>TD</v>
      </c>
      <c r="F455" s="4">
        <f>PSSE!G457</f>
        <v>1</v>
      </c>
      <c r="G455" s="4" t="str">
        <f t="shared" si="7"/>
        <v>GOV15.8300TD1</v>
      </c>
      <c r="H455" s="4">
        <f>COUNTIF(Data!$G$3:$BA$2935,GOV!$G455)</f>
        <v>1</v>
      </c>
      <c r="I455" s="4" t="str">
        <f>IF($H455=0,"",VLOOKUP($G455,Data!$G$3:$BA$2935,2,FALSE))</f>
        <v>'HYGOV'</v>
      </c>
      <c r="J455" s="4">
        <f>PSSE!C457</f>
        <v>1</v>
      </c>
      <c r="K455" s="4">
        <f>IF($H455=0,"",VLOOKUP($G455,Data!$G$3:$BA$2935,4,FALSE))</f>
        <v>0.03</v>
      </c>
      <c r="L455" s="4">
        <f>IF($H455=0,"",VLOOKUP($G455,Data!$G$3:$BA$2935,5,FALSE))</f>
        <v>0.18</v>
      </c>
      <c r="M455" s="4">
        <f>IF($H455=0,"",VLOOKUP($G455,Data!$G$3:$BA$2935,6,FALSE))</f>
        <v>6.64</v>
      </c>
      <c r="N455" s="4">
        <f>IF($H455=0,"",VLOOKUP($G455,Data!$G$3:$BA$2935,7,FALSE))</f>
        <v>0.05</v>
      </c>
      <c r="O455" s="4">
        <f>IF($H455=0,"",VLOOKUP($G455,Data!$G$3:$BA$2935,8,FALSE))</f>
        <v>0.5</v>
      </c>
      <c r="P455" s="4">
        <f>IF($H455=0,"",VLOOKUP($G455,Data!$G$3:$BA$2935,9,FALSE))</f>
        <v>0.15</v>
      </c>
      <c r="Q455" s="4">
        <f>IF($H455=0,"",VLOOKUP($G455,Data!$G$3:$BA$2935,10,FALSE))</f>
        <v>1</v>
      </c>
      <c r="R455" s="4">
        <f>IF($H455=0,"",VLOOKUP($G455,Data!$G$3:$BA$2935,11,FALSE))</f>
        <v>0</v>
      </c>
      <c r="S455" s="4">
        <f>IF($H455=0,"",VLOOKUP($G455,Data!$G$3:$BA$2935,12,FALSE))</f>
        <v>1.66</v>
      </c>
      <c r="T455" s="4">
        <f>IF($H455=0,"",VLOOKUP($G455,Data!$G$3:$BA$2935,13,FALSE))</f>
        <v>1.41</v>
      </c>
      <c r="U455" s="4">
        <f>IF($H455=0,"",VLOOKUP($G455,Data!$G$3:$BA$2935,14,FALSE))</f>
        <v>0.499</v>
      </c>
      <c r="V455" s="4">
        <f>IF($H455=0,"",VLOOKUP($G455,Data!$G$3:$BA$2935,15,FALSE))</f>
        <v>0.06</v>
      </c>
      <c r="W455" s="4" t="str">
        <f>IF($H455=0,"",VLOOKUP($G455,Data!$G$3:$BA$2935,16,FALSE))</f>
        <v>/</v>
      </c>
      <c r="X455" s="4" t="str">
        <f>IF($H455=0,"",VLOOKUP($G455,Data!$G$3:$BA$2935,17,FALSE))</f>
        <v>/</v>
      </c>
      <c r="Y455" s="4" t="str">
        <f>IF($H455=0,"",VLOOKUP($G455,Data!$G$3:$BA$2935,18,FALSE))</f>
        <v/>
      </c>
      <c r="Z455" s="4" t="str">
        <f>IF($H455=0,"",VLOOKUP($G455,Data!$G$3:$BA$2935,19,FALSE))</f>
        <v/>
      </c>
      <c r="AA455" s="4" t="str">
        <f>IF($H455=0,"",VLOOKUP($G455,Data!$G$3:$BA$2935,20,FALSE))</f>
        <v/>
      </c>
      <c r="AB455" s="4" t="str">
        <f>IF($H455=0,"",VLOOKUP($G455,Data!$G$3:$BA$2935,21,FALSE))</f>
        <v/>
      </c>
      <c r="AC455" s="4" t="str">
        <f>IF($H455=0,"",VLOOKUP($G455,Data!$G$3:$BA$2935,22,FALSE))</f>
        <v/>
      </c>
      <c r="AD455" s="4" t="str">
        <f>IF($H455=0,"",VLOOKUP($G455,Data!$G$3:$BA$2935,23,FALSE))</f>
        <v/>
      </c>
      <c r="AE455" s="4" t="str">
        <f>IF($H455=0,"",VLOOKUP($G455,Data!$G$3:$BA$2935,24,FALSE))</f>
        <v/>
      </c>
      <c r="AF455" s="4" t="str">
        <f>IF($H455=0,"",VLOOKUP($G455,Data!$G$3:$BA$2935,25,FALSE))</f>
        <v/>
      </c>
      <c r="AG455" s="4" t="str">
        <f>IF($H455=0,"",VLOOKUP($G455,Data!$G$3:$BA$2935,26,FALSE))</f>
        <v/>
      </c>
      <c r="AH455" s="4" t="str">
        <f>IF($H455=0,"",VLOOKUP($G455,Data!$G$3:$BA$2935,27,FALSE))</f>
        <v/>
      </c>
      <c r="AI455" s="4" t="str">
        <f>IF($H455=0,"",VLOOKUP($G455,Data!$G$3:$BA$2935,28,FALSE))</f>
        <v/>
      </c>
      <c r="AJ455" s="4" t="str">
        <f>IF($H455=0,"",VLOOKUP($G455,Data!$G$3:$BA$2935,29,FALSE))</f>
        <v/>
      </c>
      <c r="AK455" s="4" t="str">
        <f>IF($H455=0,"",VLOOKUP($G455,Data!$G$3:$BA$2935,30,FALSE))</f>
        <v/>
      </c>
      <c r="AL455" s="4" t="str">
        <f>IF($H455=0,"",VLOOKUP($G455,Data!$G$3:$BA$2935,31,FALSE))</f>
        <v/>
      </c>
      <c r="AM455" s="4" t="str">
        <f>IF($H455=0,"",VLOOKUP($G455,Data!$G$3:$BA$2935,32,FALSE))</f>
        <v/>
      </c>
      <c r="AN455" s="4" t="str">
        <f>IF($H455=0,"",VLOOKUP($G455,Data!$G$3:$BA$2935,33,FALSE))</f>
        <v/>
      </c>
      <c r="AO455" s="4" t="str">
        <f>IF($H455=0,"",VLOOKUP($G455,Data!$G$3:$BA$2935,34,FALSE))</f>
        <v/>
      </c>
      <c r="AP455" s="4" t="str">
        <f>IF($H455=0,"",VLOOKUP($G455,Data!$G$3:$BA$2935,35,FALSE))</f>
        <v/>
      </c>
      <c r="AQ455" s="4" t="str">
        <f>IF($H455=0,"",VLOOKUP($G455,Data!$G$3:$BA$2935,36,FALSE))</f>
        <v/>
      </c>
      <c r="AR455" s="4" t="str">
        <f>IF($H455=0,"",VLOOKUP($G455,Data!$G$3:$BA$2935,37,FALSE))</f>
        <v/>
      </c>
      <c r="AS455" s="4" t="str">
        <f>IF($H455=0,"",VLOOKUP($G455,Data!$G$3:$BA$2935,38,FALSE))</f>
        <v/>
      </c>
      <c r="AT455" s="4" t="str">
        <f>IF($H455=0,"",VLOOKUP($G455,Data!$G$3:$BA$2935,39,FALSE))</f>
        <v/>
      </c>
    </row>
    <row r="456" spans="1:46" x14ac:dyDescent="0.25">
      <c r="A456" s="4">
        <f>PSSE!A458</f>
        <v>972143</v>
      </c>
      <c r="B456" s="4" t="str">
        <f>PSSE!B458</f>
        <v>HTB_H2</v>
      </c>
      <c r="C456" s="4">
        <f>PSSE!D458</f>
        <v>15.8</v>
      </c>
      <c r="D456" s="4">
        <f>PSSE!E458</f>
        <v>300</v>
      </c>
      <c r="E456" s="4" t="str">
        <f>PSSE!F458</f>
        <v>TD</v>
      </c>
      <c r="F456" s="4">
        <f>PSSE!G458</f>
        <v>1</v>
      </c>
      <c r="G456" s="4" t="str">
        <f t="shared" si="7"/>
        <v>GOV15.8300TD1</v>
      </c>
      <c r="H456" s="4">
        <f>COUNTIF(Data!$G$3:$BA$2935,GOV!$G456)</f>
        <v>1</v>
      </c>
      <c r="I456" s="4" t="str">
        <f>IF($H456=0,"",VLOOKUP($G456,Data!$G$3:$BA$2935,2,FALSE))</f>
        <v>'HYGOV'</v>
      </c>
      <c r="J456" s="4">
        <f>PSSE!C458</f>
        <v>1</v>
      </c>
      <c r="K456" s="4">
        <f>IF($H456=0,"",VLOOKUP($G456,Data!$G$3:$BA$2935,4,FALSE))</f>
        <v>0.03</v>
      </c>
      <c r="L456" s="4">
        <f>IF($H456=0,"",VLOOKUP($G456,Data!$G$3:$BA$2935,5,FALSE))</f>
        <v>0.18</v>
      </c>
      <c r="M456" s="4">
        <f>IF($H456=0,"",VLOOKUP($G456,Data!$G$3:$BA$2935,6,FALSE))</f>
        <v>6.64</v>
      </c>
      <c r="N456" s="4">
        <f>IF($H456=0,"",VLOOKUP($G456,Data!$G$3:$BA$2935,7,FALSE))</f>
        <v>0.05</v>
      </c>
      <c r="O456" s="4">
        <f>IF($H456=0,"",VLOOKUP($G456,Data!$G$3:$BA$2935,8,FALSE))</f>
        <v>0.5</v>
      </c>
      <c r="P456" s="4">
        <f>IF($H456=0,"",VLOOKUP($G456,Data!$G$3:$BA$2935,9,FALSE))</f>
        <v>0.15</v>
      </c>
      <c r="Q456" s="4">
        <f>IF($H456=0,"",VLOOKUP($G456,Data!$G$3:$BA$2935,10,FALSE))</f>
        <v>1</v>
      </c>
      <c r="R456" s="4">
        <f>IF($H456=0,"",VLOOKUP($G456,Data!$G$3:$BA$2935,11,FALSE))</f>
        <v>0</v>
      </c>
      <c r="S456" s="4">
        <f>IF($H456=0,"",VLOOKUP($G456,Data!$G$3:$BA$2935,12,FALSE))</f>
        <v>1.66</v>
      </c>
      <c r="T456" s="4">
        <f>IF($H456=0,"",VLOOKUP($G456,Data!$G$3:$BA$2935,13,FALSE))</f>
        <v>1.41</v>
      </c>
      <c r="U456" s="4">
        <f>IF($H456=0,"",VLOOKUP($G456,Data!$G$3:$BA$2935,14,FALSE))</f>
        <v>0.499</v>
      </c>
      <c r="V456" s="4">
        <f>IF($H456=0,"",VLOOKUP($G456,Data!$G$3:$BA$2935,15,FALSE))</f>
        <v>0.06</v>
      </c>
      <c r="W456" s="4" t="str">
        <f>IF($H456=0,"",VLOOKUP($G456,Data!$G$3:$BA$2935,16,FALSE))</f>
        <v>/</v>
      </c>
      <c r="X456" s="4" t="str">
        <f>IF($H456=0,"",VLOOKUP($G456,Data!$G$3:$BA$2935,17,FALSE))</f>
        <v>/</v>
      </c>
      <c r="Y456" s="4" t="str">
        <f>IF($H456=0,"",VLOOKUP($G456,Data!$G$3:$BA$2935,18,FALSE))</f>
        <v/>
      </c>
      <c r="Z456" s="4" t="str">
        <f>IF($H456=0,"",VLOOKUP($G456,Data!$G$3:$BA$2935,19,FALSE))</f>
        <v/>
      </c>
      <c r="AA456" s="4" t="str">
        <f>IF($H456=0,"",VLOOKUP($G456,Data!$G$3:$BA$2935,20,FALSE))</f>
        <v/>
      </c>
      <c r="AB456" s="4" t="str">
        <f>IF($H456=0,"",VLOOKUP($G456,Data!$G$3:$BA$2935,21,FALSE))</f>
        <v/>
      </c>
      <c r="AC456" s="4" t="str">
        <f>IF($H456=0,"",VLOOKUP($G456,Data!$G$3:$BA$2935,22,FALSE))</f>
        <v/>
      </c>
      <c r="AD456" s="4" t="str">
        <f>IF($H456=0,"",VLOOKUP($G456,Data!$G$3:$BA$2935,23,FALSE))</f>
        <v/>
      </c>
      <c r="AE456" s="4" t="str">
        <f>IF($H456=0,"",VLOOKUP($G456,Data!$G$3:$BA$2935,24,FALSE))</f>
        <v/>
      </c>
      <c r="AF456" s="4" t="str">
        <f>IF($H456=0,"",VLOOKUP($G456,Data!$G$3:$BA$2935,25,FALSE))</f>
        <v/>
      </c>
      <c r="AG456" s="4" t="str">
        <f>IF($H456=0,"",VLOOKUP($G456,Data!$G$3:$BA$2935,26,FALSE))</f>
        <v/>
      </c>
      <c r="AH456" s="4" t="str">
        <f>IF($H456=0,"",VLOOKUP($G456,Data!$G$3:$BA$2935,27,FALSE))</f>
        <v/>
      </c>
      <c r="AI456" s="4" t="str">
        <f>IF($H456=0,"",VLOOKUP($G456,Data!$G$3:$BA$2935,28,FALSE))</f>
        <v/>
      </c>
      <c r="AJ456" s="4" t="str">
        <f>IF($H456=0,"",VLOOKUP($G456,Data!$G$3:$BA$2935,29,FALSE))</f>
        <v/>
      </c>
      <c r="AK456" s="4" t="str">
        <f>IF($H456=0,"",VLOOKUP($G456,Data!$G$3:$BA$2935,30,FALSE))</f>
        <v/>
      </c>
      <c r="AL456" s="4" t="str">
        <f>IF($H456=0,"",VLOOKUP($G456,Data!$G$3:$BA$2935,31,FALSE))</f>
        <v/>
      </c>
      <c r="AM456" s="4" t="str">
        <f>IF($H456=0,"",VLOOKUP($G456,Data!$G$3:$BA$2935,32,FALSE))</f>
        <v/>
      </c>
      <c r="AN456" s="4" t="str">
        <f>IF($H456=0,"",VLOOKUP($G456,Data!$G$3:$BA$2935,33,FALSE))</f>
        <v/>
      </c>
      <c r="AO456" s="4" t="str">
        <f>IF($H456=0,"",VLOOKUP($G456,Data!$G$3:$BA$2935,34,FALSE))</f>
        <v/>
      </c>
      <c r="AP456" s="4" t="str">
        <f>IF($H456=0,"",VLOOKUP($G456,Data!$G$3:$BA$2935,35,FALSE))</f>
        <v/>
      </c>
      <c r="AQ456" s="4" t="str">
        <f>IF($H456=0,"",VLOOKUP($G456,Data!$G$3:$BA$2935,36,FALSE))</f>
        <v/>
      </c>
      <c r="AR456" s="4" t="str">
        <f>IF($H456=0,"",VLOOKUP($G456,Data!$G$3:$BA$2935,37,FALSE))</f>
        <v/>
      </c>
      <c r="AS456" s="4" t="str">
        <f>IF($H456=0,"",VLOOKUP($G456,Data!$G$3:$BA$2935,38,FALSE))</f>
        <v/>
      </c>
      <c r="AT456" s="4" t="str">
        <f>IF($H456=0,"",VLOOKUP($G456,Data!$G$3:$BA$2935,39,FALSE))</f>
        <v/>
      </c>
    </row>
    <row r="457" spans="1:46" x14ac:dyDescent="0.25">
      <c r="A457" s="4">
        <f>PSSE!A459</f>
        <v>972145</v>
      </c>
      <c r="B457" s="4" t="str">
        <f>PSSE!B459</f>
        <v>HTB_H3</v>
      </c>
      <c r="C457" s="4">
        <f>PSSE!D459</f>
        <v>15.8</v>
      </c>
      <c r="D457" s="4">
        <f>PSSE!E459</f>
        <v>300</v>
      </c>
      <c r="E457" s="4" t="str">
        <f>PSSE!F459</f>
        <v>TD</v>
      </c>
      <c r="F457" s="4">
        <f>PSSE!G459</f>
        <v>1</v>
      </c>
      <c r="G457" s="4" t="str">
        <f t="shared" si="7"/>
        <v>GOV15.8300TD1</v>
      </c>
      <c r="H457" s="4">
        <f>COUNTIF(Data!$G$3:$BA$2935,GOV!$G457)</f>
        <v>1</v>
      </c>
      <c r="I457" s="4" t="str">
        <f>IF($H457=0,"",VLOOKUP($G457,Data!$G$3:$BA$2935,2,FALSE))</f>
        <v>'HYGOV'</v>
      </c>
      <c r="J457" s="4">
        <f>PSSE!C459</f>
        <v>1</v>
      </c>
      <c r="K457" s="4">
        <f>IF($H457=0,"",VLOOKUP($G457,Data!$G$3:$BA$2935,4,FALSE))</f>
        <v>0.03</v>
      </c>
      <c r="L457" s="4">
        <f>IF($H457=0,"",VLOOKUP($G457,Data!$G$3:$BA$2935,5,FALSE))</f>
        <v>0.18</v>
      </c>
      <c r="M457" s="4">
        <f>IF($H457=0,"",VLOOKUP($G457,Data!$G$3:$BA$2935,6,FALSE))</f>
        <v>6.64</v>
      </c>
      <c r="N457" s="4">
        <f>IF($H457=0,"",VLOOKUP($G457,Data!$G$3:$BA$2935,7,FALSE))</f>
        <v>0.05</v>
      </c>
      <c r="O457" s="4">
        <f>IF($H457=0,"",VLOOKUP($G457,Data!$G$3:$BA$2935,8,FALSE))</f>
        <v>0.5</v>
      </c>
      <c r="P457" s="4">
        <f>IF($H457=0,"",VLOOKUP($G457,Data!$G$3:$BA$2935,9,FALSE))</f>
        <v>0.15</v>
      </c>
      <c r="Q457" s="4">
        <f>IF($H457=0,"",VLOOKUP($G457,Data!$G$3:$BA$2935,10,FALSE))</f>
        <v>1</v>
      </c>
      <c r="R457" s="4">
        <f>IF($H457=0,"",VLOOKUP($G457,Data!$G$3:$BA$2935,11,FALSE))</f>
        <v>0</v>
      </c>
      <c r="S457" s="4">
        <f>IF($H457=0,"",VLOOKUP($G457,Data!$G$3:$BA$2935,12,FALSE))</f>
        <v>1.66</v>
      </c>
      <c r="T457" s="4">
        <f>IF($H457=0,"",VLOOKUP($G457,Data!$G$3:$BA$2935,13,FALSE))</f>
        <v>1.41</v>
      </c>
      <c r="U457" s="4">
        <f>IF($H457=0,"",VLOOKUP($G457,Data!$G$3:$BA$2935,14,FALSE))</f>
        <v>0.499</v>
      </c>
      <c r="V457" s="4">
        <f>IF($H457=0,"",VLOOKUP($G457,Data!$G$3:$BA$2935,15,FALSE))</f>
        <v>0.06</v>
      </c>
      <c r="W457" s="4" t="str">
        <f>IF($H457=0,"",VLOOKUP($G457,Data!$G$3:$BA$2935,16,FALSE))</f>
        <v>/</v>
      </c>
      <c r="X457" s="4" t="str">
        <f>IF($H457=0,"",VLOOKUP($G457,Data!$G$3:$BA$2935,17,FALSE))</f>
        <v>/</v>
      </c>
      <c r="Y457" s="4" t="str">
        <f>IF($H457=0,"",VLOOKUP($G457,Data!$G$3:$BA$2935,18,FALSE))</f>
        <v/>
      </c>
      <c r="Z457" s="4" t="str">
        <f>IF($H457=0,"",VLOOKUP($G457,Data!$G$3:$BA$2935,19,FALSE))</f>
        <v/>
      </c>
      <c r="AA457" s="4" t="str">
        <f>IF($H457=0,"",VLOOKUP($G457,Data!$G$3:$BA$2935,20,FALSE))</f>
        <v/>
      </c>
      <c r="AB457" s="4" t="str">
        <f>IF($H457=0,"",VLOOKUP($G457,Data!$G$3:$BA$2935,21,FALSE))</f>
        <v/>
      </c>
      <c r="AC457" s="4" t="str">
        <f>IF($H457=0,"",VLOOKUP($G457,Data!$G$3:$BA$2935,22,FALSE))</f>
        <v/>
      </c>
      <c r="AD457" s="4" t="str">
        <f>IF($H457=0,"",VLOOKUP($G457,Data!$G$3:$BA$2935,23,FALSE))</f>
        <v/>
      </c>
      <c r="AE457" s="4" t="str">
        <f>IF($H457=0,"",VLOOKUP($G457,Data!$G$3:$BA$2935,24,FALSE))</f>
        <v/>
      </c>
      <c r="AF457" s="4" t="str">
        <f>IF($H457=0,"",VLOOKUP($G457,Data!$G$3:$BA$2935,25,FALSE))</f>
        <v/>
      </c>
      <c r="AG457" s="4" t="str">
        <f>IF($H457=0,"",VLOOKUP($G457,Data!$G$3:$BA$2935,26,FALSE))</f>
        <v/>
      </c>
      <c r="AH457" s="4" t="str">
        <f>IF($H457=0,"",VLOOKUP($G457,Data!$G$3:$BA$2935,27,FALSE))</f>
        <v/>
      </c>
      <c r="AI457" s="4" t="str">
        <f>IF($H457=0,"",VLOOKUP($G457,Data!$G$3:$BA$2935,28,FALSE))</f>
        <v/>
      </c>
      <c r="AJ457" s="4" t="str">
        <f>IF($H457=0,"",VLOOKUP($G457,Data!$G$3:$BA$2935,29,FALSE))</f>
        <v/>
      </c>
      <c r="AK457" s="4" t="str">
        <f>IF($H457=0,"",VLOOKUP($G457,Data!$G$3:$BA$2935,30,FALSE))</f>
        <v/>
      </c>
      <c r="AL457" s="4" t="str">
        <f>IF($H457=0,"",VLOOKUP($G457,Data!$G$3:$BA$2935,31,FALSE))</f>
        <v/>
      </c>
      <c r="AM457" s="4" t="str">
        <f>IF($H457=0,"",VLOOKUP($G457,Data!$G$3:$BA$2935,32,FALSE))</f>
        <v/>
      </c>
      <c r="AN457" s="4" t="str">
        <f>IF($H457=0,"",VLOOKUP($G457,Data!$G$3:$BA$2935,33,FALSE))</f>
        <v/>
      </c>
      <c r="AO457" s="4" t="str">
        <f>IF($H457=0,"",VLOOKUP($G457,Data!$G$3:$BA$2935,34,FALSE))</f>
        <v/>
      </c>
      <c r="AP457" s="4" t="str">
        <f>IF($H457=0,"",VLOOKUP($G457,Data!$G$3:$BA$2935,35,FALSE))</f>
        <v/>
      </c>
      <c r="AQ457" s="4" t="str">
        <f>IF($H457=0,"",VLOOKUP($G457,Data!$G$3:$BA$2935,36,FALSE))</f>
        <v/>
      </c>
      <c r="AR457" s="4" t="str">
        <f>IF($H457=0,"",VLOOKUP($G457,Data!$G$3:$BA$2935,37,FALSE))</f>
        <v/>
      </c>
      <c r="AS457" s="4" t="str">
        <f>IF($H457=0,"",VLOOKUP($G457,Data!$G$3:$BA$2935,38,FALSE))</f>
        <v/>
      </c>
      <c r="AT457" s="4" t="str">
        <f>IF($H457=0,"",VLOOKUP($G457,Data!$G$3:$BA$2935,39,FALSE))</f>
        <v/>
      </c>
    </row>
    <row r="458" spans="1:46" x14ac:dyDescent="0.25">
      <c r="A458" s="4">
        <f>PSSE!A460</f>
        <v>972147</v>
      </c>
      <c r="B458" s="4" t="str">
        <f>PSSE!B460</f>
        <v>HTB_H4</v>
      </c>
      <c r="C458" s="4">
        <f>PSSE!D460</f>
        <v>15.8</v>
      </c>
      <c r="D458" s="4">
        <f>PSSE!E460</f>
        <v>300</v>
      </c>
      <c r="E458" s="4" t="str">
        <f>PSSE!F460</f>
        <v>TD</v>
      </c>
      <c r="F458" s="4">
        <f>PSSE!G460</f>
        <v>1</v>
      </c>
      <c r="G458" s="4" t="str">
        <f t="shared" si="7"/>
        <v>GOV15.8300TD1</v>
      </c>
      <c r="H458" s="4">
        <f>COUNTIF(Data!$G$3:$BA$2935,GOV!$G458)</f>
        <v>1</v>
      </c>
      <c r="I458" s="4" t="str">
        <f>IF($H458=0,"",VLOOKUP($G458,Data!$G$3:$BA$2935,2,FALSE))</f>
        <v>'HYGOV'</v>
      </c>
      <c r="J458" s="4">
        <f>PSSE!C460</f>
        <v>1</v>
      </c>
      <c r="K458" s="4">
        <f>IF($H458=0,"",VLOOKUP($G458,Data!$G$3:$BA$2935,4,FALSE))</f>
        <v>0.03</v>
      </c>
      <c r="L458" s="4">
        <f>IF($H458=0,"",VLOOKUP($G458,Data!$G$3:$BA$2935,5,FALSE))</f>
        <v>0.18</v>
      </c>
      <c r="M458" s="4">
        <f>IF($H458=0,"",VLOOKUP($G458,Data!$G$3:$BA$2935,6,FALSE))</f>
        <v>6.64</v>
      </c>
      <c r="N458" s="4">
        <f>IF($H458=0,"",VLOOKUP($G458,Data!$G$3:$BA$2935,7,FALSE))</f>
        <v>0.05</v>
      </c>
      <c r="O458" s="4">
        <f>IF($H458=0,"",VLOOKUP($G458,Data!$G$3:$BA$2935,8,FALSE))</f>
        <v>0.5</v>
      </c>
      <c r="P458" s="4">
        <f>IF($H458=0,"",VLOOKUP($G458,Data!$G$3:$BA$2935,9,FALSE))</f>
        <v>0.15</v>
      </c>
      <c r="Q458" s="4">
        <f>IF($H458=0,"",VLOOKUP($G458,Data!$G$3:$BA$2935,10,FALSE))</f>
        <v>1</v>
      </c>
      <c r="R458" s="4">
        <f>IF($H458=0,"",VLOOKUP($G458,Data!$G$3:$BA$2935,11,FALSE))</f>
        <v>0</v>
      </c>
      <c r="S458" s="4">
        <f>IF($H458=0,"",VLOOKUP($G458,Data!$G$3:$BA$2935,12,FALSE))</f>
        <v>1.66</v>
      </c>
      <c r="T458" s="4">
        <f>IF($H458=0,"",VLOOKUP($G458,Data!$G$3:$BA$2935,13,FALSE))</f>
        <v>1.41</v>
      </c>
      <c r="U458" s="4">
        <f>IF($H458=0,"",VLOOKUP($G458,Data!$G$3:$BA$2935,14,FALSE))</f>
        <v>0.499</v>
      </c>
      <c r="V458" s="4">
        <f>IF($H458=0,"",VLOOKUP($G458,Data!$G$3:$BA$2935,15,FALSE))</f>
        <v>0.06</v>
      </c>
      <c r="W458" s="4" t="str">
        <f>IF($H458=0,"",VLOOKUP($G458,Data!$G$3:$BA$2935,16,FALSE))</f>
        <v>/</v>
      </c>
      <c r="X458" s="4" t="str">
        <f>IF($H458=0,"",VLOOKUP($G458,Data!$G$3:$BA$2935,17,FALSE))</f>
        <v>/</v>
      </c>
      <c r="Y458" s="4" t="str">
        <f>IF($H458=0,"",VLOOKUP($G458,Data!$G$3:$BA$2935,18,FALSE))</f>
        <v/>
      </c>
      <c r="Z458" s="4" t="str">
        <f>IF($H458=0,"",VLOOKUP($G458,Data!$G$3:$BA$2935,19,FALSE))</f>
        <v/>
      </c>
      <c r="AA458" s="4" t="str">
        <f>IF($H458=0,"",VLOOKUP($G458,Data!$G$3:$BA$2935,20,FALSE))</f>
        <v/>
      </c>
      <c r="AB458" s="4" t="str">
        <f>IF($H458=0,"",VLOOKUP($G458,Data!$G$3:$BA$2935,21,FALSE))</f>
        <v/>
      </c>
      <c r="AC458" s="4" t="str">
        <f>IF($H458=0,"",VLOOKUP($G458,Data!$G$3:$BA$2935,22,FALSE))</f>
        <v/>
      </c>
      <c r="AD458" s="4" t="str">
        <f>IF($H458=0,"",VLOOKUP($G458,Data!$G$3:$BA$2935,23,FALSE))</f>
        <v/>
      </c>
      <c r="AE458" s="4" t="str">
        <f>IF($H458=0,"",VLOOKUP($G458,Data!$G$3:$BA$2935,24,FALSE))</f>
        <v/>
      </c>
      <c r="AF458" s="4" t="str">
        <f>IF($H458=0,"",VLOOKUP($G458,Data!$G$3:$BA$2935,25,FALSE))</f>
        <v/>
      </c>
      <c r="AG458" s="4" t="str">
        <f>IF($H458=0,"",VLOOKUP($G458,Data!$G$3:$BA$2935,26,FALSE))</f>
        <v/>
      </c>
      <c r="AH458" s="4" t="str">
        <f>IF($H458=0,"",VLOOKUP($G458,Data!$G$3:$BA$2935,27,FALSE))</f>
        <v/>
      </c>
      <c r="AI458" s="4" t="str">
        <f>IF($H458=0,"",VLOOKUP($G458,Data!$G$3:$BA$2935,28,FALSE))</f>
        <v/>
      </c>
      <c r="AJ458" s="4" t="str">
        <f>IF($H458=0,"",VLOOKUP($G458,Data!$G$3:$BA$2935,29,FALSE))</f>
        <v/>
      </c>
      <c r="AK458" s="4" t="str">
        <f>IF($H458=0,"",VLOOKUP($G458,Data!$G$3:$BA$2935,30,FALSE))</f>
        <v/>
      </c>
      <c r="AL458" s="4" t="str">
        <f>IF($H458=0,"",VLOOKUP($G458,Data!$G$3:$BA$2935,31,FALSE))</f>
        <v/>
      </c>
      <c r="AM458" s="4" t="str">
        <f>IF($H458=0,"",VLOOKUP($G458,Data!$G$3:$BA$2935,32,FALSE))</f>
        <v/>
      </c>
      <c r="AN458" s="4" t="str">
        <f>IF($H458=0,"",VLOOKUP($G458,Data!$G$3:$BA$2935,33,FALSE))</f>
        <v/>
      </c>
      <c r="AO458" s="4" t="str">
        <f>IF($H458=0,"",VLOOKUP($G458,Data!$G$3:$BA$2935,34,FALSE))</f>
        <v/>
      </c>
      <c r="AP458" s="4" t="str">
        <f>IF($H458=0,"",VLOOKUP($G458,Data!$G$3:$BA$2935,35,FALSE))</f>
        <v/>
      </c>
      <c r="AQ458" s="4" t="str">
        <f>IF($H458=0,"",VLOOKUP($G458,Data!$G$3:$BA$2935,36,FALSE))</f>
        <v/>
      </c>
      <c r="AR458" s="4" t="str">
        <f>IF($H458=0,"",VLOOKUP($G458,Data!$G$3:$BA$2935,37,FALSE))</f>
        <v/>
      </c>
      <c r="AS458" s="4" t="str">
        <f>IF($H458=0,"",VLOOKUP($G458,Data!$G$3:$BA$2935,38,FALSE))</f>
        <v/>
      </c>
      <c r="AT458" s="4" t="str">
        <f>IF($H458=0,"",VLOOKUP($G458,Data!$G$3:$BA$2935,39,FALSE))</f>
        <v/>
      </c>
    </row>
    <row r="459" spans="1:46" x14ac:dyDescent="0.25">
      <c r="A459" s="4">
        <f>PSSE!A461</f>
        <v>973011</v>
      </c>
      <c r="B459" s="4" t="str">
        <f>PSSE!B461</f>
        <v>THACMO_H1</v>
      </c>
      <c r="C459" s="4">
        <f>PSSE!D461</f>
        <v>13.8</v>
      </c>
      <c r="D459" s="4">
        <f>PSSE!E461</f>
        <v>75</v>
      </c>
      <c r="E459" s="4" t="str">
        <f>PSSE!F461</f>
        <v>TD</v>
      </c>
      <c r="F459" s="4">
        <f>PSSE!G461</f>
        <v>1</v>
      </c>
      <c r="G459" s="4" t="str">
        <f t="shared" si="7"/>
        <v>GOV13.875TD1</v>
      </c>
      <c r="H459" s="4">
        <f>COUNTIF(Data!$G$3:$BA$2935,GOV!$G459)</f>
        <v>1</v>
      </c>
      <c r="I459" s="4" t="str">
        <f>IF($H459=0,"",VLOOKUP($G459,Data!$G$3:$BA$2935,2,FALSE))</f>
        <v>'HYGOV'</v>
      </c>
      <c r="J459" s="4">
        <f>PSSE!C461</f>
        <v>1</v>
      </c>
      <c r="K459" s="4">
        <f>IF($H459=0,"",VLOOKUP($G459,Data!$G$3:$BA$2935,4,FALSE))</f>
        <v>0.03</v>
      </c>
      <c r="L459" s="4">
        <f>IF($H459=0,"",VLOOKUP($G459,Data!$G$3:$BA$2935,5,FALSE))</f>
        <v>0.18</v>
      </c>
      <c r="M459" s="4">
        <f>IF($H459=0,"",VLOOKUP($G459,Data!$G$3:$BA$2935,6,FALSE))</f>
        <v>6.64</v>
      </c>
      <c r="N459" s="4">
        <f>IF($H459=0,"",VLOOKUP($G459,Data!$G$3:$BA$2935,7,FALSE))</f>
        <v>0.05</v>
      </c>
      <c r="O459" s="4">
        <f>IF($H459=0,"",VLOOKUP($G459,Data!$G$3:$BA$2935,8,FALSE))</f>
        <v>0.5</v>
      </c>
      <c r="P459" s="4">
        <f>IF($H459=0,"",VLOOKUP($G459,Data!$G$3:$BA$2935,9,FALSE))</f>
        <v>0.15</v>
      </c>
      <c r="Q459" s="4">
        <f>IF($H459=0,"",VLOOKUP($G459,Data!$G$3:$BA$2935,10,FALSE))</f>
        <v>1</v>
      </c>
      <c r="R459" s="4">
        <f>IF($H459=0,"",VLOOKUP($G459,Data!$G$3:$BA$2935,11,FALSE))</f>
        <v>0</v>
      </c>
      <c r="S459" s="4">
        <f>IF($H459=0,"",VLOOKUP($G459,Data!$G$3:$BA$2935,12,FALSE))</f>
        <v>1.66</v>
      </c>
      <c r="T459" s="4">
        <f>IF($H459=0,"",VLOOKUP($G459,Data!$G$3:$BA$2935,13,FALSE))</f>
        <v>1.41</v>
      </c>
      <c r="U459" s="4">
        <f>IF($H459=0,"",VLOOKUP($G459,Data!$G$3:$BA$2935,14,FALSE))</f>
        <v>0.499</v>
      </c>
      <c r="V459" s="4">
        <f>IF($H459=0,"",VLOOKUP($G459,Data!$G$3:$BA$2935,15,FALSE))</f>
        <v>0.06</v>
      </c>
      <c r="W459" s="4" t="str">
        <f>IF($H459=0,"",VLOOKUP($G459,Data!$G$3:$BA$2935,16,FALSE))</f>
        <v>/</v>
      </c>
      <c r="X459" s="4" t="str">
        <f>IF($H459=0,"",VLOOKUP($G459,Data!$G$3:$BA$2935,17,FALSE))</f>
        <v>/</v>
      </c>
      <c r="Y459" s="4" t="str">
        <f>IF($H459=0,"",VLOOKUP($G459,Data!$G$3:$BA$2935,18,FALSE))</f>
        <v/>
      </c>
      <c r="Z459" s="4" t="str">
        <f>IF($H459=0,"",VLOOKUP($G459,Data!$G$3:$BA$2935,19,FALSE))</f>
        <v/>
      </c>
      <c r="AA459" s="4" t="str">
        <f>IF($H459=0,"",VLOOKUP($G459,Data!$G$3:$BA$2935,20,FALSE))</f>
        <v/>
      </c>
      <c r="AB459" s="4" t="str">
        <f>IF($H459=0,"",VLOOKUP($G459,Data!$G$3:$BA$2935,21,FALSE))</f>
        <v/>
      </c>
      <c r="AC459" s="4" t="str">
        <f>IF($H459=0,"",VLOOKUP($G459,Data!$G$3:$BA$2935,22,FALSE))</f>
        <v/>
      </c>
      <c r="AD459" s="4" t="str">
        <f>IF($H459=0,"",VLOOKUP($G459,Data!$G$3:$BA$2935,23,FALSE))</f>
        <v/>
      </c>
      <c r="AE459" s="4" t="str">
        <f>IF($H459=0,"",VLOOKUP($G459,Data!$G$3:$BA$2935,24,FALSE))</f>
        <v/>
      </c>
      <c r="AF459" s="4" t="str">
        <f>IF($H459=0,"",VLOOKUP($G459,Data!$G$3:$BA$2935,25,FALSE))</f>
        <v/>
      </c>
      <c r="AG459" s="4" t="str">
        <f>IF($H459=0,"",VLOOKUP($G459,Data!$G$3:$BA$2935,26,FALSE))</f>
        <v/>
      </c>
      <c r="AH459" s="4" t="str">
        <f>IF($H459=0,"",VLOOKUP($G459,Data!$G$3:$BA$2935,27,FALSE))</f>
        <v/>
      </c>
      <c r="AI459" s="4" t="str">
        <f>IF($H459=0,"",VLOOKUP($G459,Data!$G$3:$BA$2935,28,FALSE))</f>
        <v/>
      </c>
      <c r="AJ459" s="4" t="str">
        <f>IF($H459=0,"",VLOOKUP($G459,Data!$G$3:$BA$2935,29,FALSE))</f>
        <v/>
      </c>
      <c r="AK459" s="4" t="str">
        <f>IF($H459=0,"",VLOOKUP($G459,Data!$G$3:$BA$2935,30,FALSE))</f>
        <v/>
      </c>
      <c r="AL459" s="4" t="str">
        <f>IF($H459=0,"",VLOOKUP($G459,Data!$G$3:$BA$2935,31,FALSE))</f>
        <v/>
      </c>
      <c r="AM459" s="4" t="str">
        <f>IF($H459=0,"",VLOOKUP($G459,Data!$G$3:$BA$2935,32,FALSE))</f>
        <v/>
      </c>
      <c r="AN459" s="4" t="str">
        <f>IF($H459=0,"",VLOOKUP($G459,Data!$G$3:$BA$2935,33,FALSE))</f>
        <v/>
      </c>
      <c r="AO459" s="4" t="str">
        <f>IF($H459=0,"",VLOOKUP($G459,Data!$G$3:$BA$2935,34,FALSE))</f>
        <v/>
      </c>
      <c r="AP459" s="4" t="str">
        <f>IF($H459=0,"",VLOOKUP($G459,Data!$G$3:$BA$2935,35,FALSE))</f>
        <v/>
      </c>
      <c r="AQ459" s="4" t="str">
        <f>IF($H459=0,"",VLOOKUP($G459,Data!$G$3:$BA$2935,36,FALSE))</f>
        <v/>
      </c>
      <c r="AR459" s="4" t="str">
        <f>IF($H459=0,"",VLOOKUP($G459,Data!$G$3:$BA$2935,37,FALSE))</f>
        <v/>
      </c>
      <c r="AS459" s="4" t="str">
        <f>IF($H459=0,"",VLOOKUP($G459,Data!$G$3:$BA$2935,38,FALSE))</f>
        <v/>
      </c>
      <c r="AT459" s="4" t="str">
        <f>IF($H459=0,"",VLOOKUP($G459,Data!$G$3:$BA$2935,39,FALSE))</f>
        <v/>
      </c>
    </row>
    <row r="460" spans="1:46" x14ac:dyDescent="0.25">
      <c r="A460" s="4">
        <f>PSSE!A462</f>
        <v>973012</v>
      </c>
      <c r="B460" s="4" t="str">
        <f>PSSE!B462</f>
        <v>THACMO_H2</v>
      </c>
      <c r="C460" s="4">
        <f>PSSE!D462</f>
        <v>13.8</v>
      </c>
      <c r="D460" s="4">
        <f>PSSE!E462</f>
        <v>75</v>
      </c>
      <c r="E460" s="4" t="str">
        <f>PSSE!F462</f>
        <v>TD</v>
      </c>
      <c r="F460" s="4">
        <f>PSSE!G462</f>
        <v>1</v>
      </c>
      <c r="G460" s="4" t="str">
        <f t="shared" si="7"/>
        <v>GOV13.875TD1</v>
      </c>
      <c r="H460" s="4">
        <f>COUNTIF(Data!$G$3:$BA$2935,GOV!$G460)</f>
        <v>1</v>
      </c>
      <c r="I460" s="4" t="str">
        <f>IF($H460=0,"",VLOOKUP($G460,Data!$G$3:$BA$2935,2,FALSE))</f>
        <v>'HYGOV'</v>
      </c>
      <c r="J460" s="4">
        <f>PSSE!C462</f>
        <v>1</v>
      </c>
      <c r="K460" s="4">
        <f>IF($H460=0,"",VLOOKUP($G460,Data!$G$3:$BA$2935,4,FALSE))</f>
        <v>0.03</v>
      </c>
      <c r="L460" s="4">
        <f>IF($H460=0,"",VLOOKUP($G460,Data!$G$3:$BA$2935,5,FALSE))</f>
        <v>0.18</v>
      </c>
      <c r="M460" s="4">
        <f>IF($H460=0,"",VLOOKUP($G460,Data!$G$3:$BA$2935,6,FALSE))</f>
        <v>6.64</v>
      </c>
      <c r="N460" s="4">
        <f>IF($H460=0,"",VLOOKUP($G460,Data!$G$3:$BA$2935,7,FALSE))</f>
        <v>0.05</v>
      </c>
      <c r="O460" s="4">
        <f>IF($H460=0,"",VLOOKUP($G460,Data!$G$3:$BA$2935,8,FALSE))</f>
        <v>0.5</v>
      </c>
      <c r="P460" s="4">
        <f>IF($H460=0,"",VLOOKUP($G460,Data!$G$3:$BA$2935,9,FALSE))</f>
        <v>0.15</v>
      </c>
      <c r="Q460" s="4">
        <f>IF($H460=0,"",VLOOKUP($G460,Data!$G$3:$BA$2935,10,FALSE))</f>
        <v>1</v>
      </c>
      <c r="R460" s="4">
        <f>IF($H460=0,"",VLOOKUP($G460,Data!$G$3:$BA$2935,11,FALSE))</f>
        <v>0</v>
      </c>
      <c r="S460" s="4">
        <f>IF($H460=0,"",VLOOKUP($G460,Data!$G$3:$BA$2935,12,FALSE))</f>
        <v>1.66</v>
      </c>
      <c r="T460" s="4">
        <f>IF($H460=0,"",VLOOKUP($G460,Data!$G$3:$BA$2935,13,FALSE))</f>
        <v>1.41</v>
      </c>
      <c r="U460" s="4">
        <f>IF($H460=0,"",VLOOKUP($G460,Data!$G$3:$BA$2935,14,FALSE))</f>
        <v>0.499</v>
      </c>
      <c r="V460" s="4">
        <f>IF($H460=0,"",VLOOKUP($G460,Data!$G$3:$BA$2935,15,FALSE))</f>
        <v>0.06</v>
      </c>
      <c r="W460" s="4" t="str">
        <f>IF($H460=0,"",VLOOKUP($G460,Data!$G$3:$BA$2935,16,FALSE))</f>
        <v>/</v>
      </c>
      <c r="X460" s="4" t="str">
        <f>IF($H460=0,"",VLOOKUP($G460,Data!$G$3:$BA$2935,17,FALSE))</f>
        <v>/</v>
      </c>
      <c r="Y460" s="4" t="str">
        <f>IF($H460=0,"",VLOOKUP($G460,Data!$G$3:$BA$2935,18,FALSE))</f>
        <v/>
      </c>
      <c r="Z460" s="4" t="str">
        <f>IF($H460=0,"",VLOOKUP($G460,Data!$G$3:$BA$2935,19,FALSE))</f>
        <v/>
      </c>
      <c r="AA460" s="4" t="str">
        <f>IF($H460=0,"",VLOOKUP($G460,Data!$G$3:$BA$2935,20,FALSE))</f>
        <v/>
      </c>
      <c r="AB460" s="4" t="str">
        <f>IF($H460=0,"",VLOOKUP($G460,Data!$G$3:$BA$2935,21,FALSE))</f>
        <v/>
      </c>
      <c r="AC460" s="4" t="str">
        <f>IF($H460=0,"",VLOOKUP($G460,Data!$G$3:$BA$2935,22,FALSE))</f>
        <v/>
      </c>
      <c r="AD460" s="4" t="str">
        <f>IF($H460=0,"",VLOOKUP($G460,Data!$G$3:$BA$2935,23,FALSE))</f>
        <v/>
      </c>
      <c r="AE460" s="4" t="str">
        <f>IF($H460=0,"",VLOOKUP($G460,Data!$G$3:$BA$2935,24,FALSE))</f>
        <v/>
      </c>
      <c r="AF460" s="4" t="str">
        <f>IF($H460=0,"",VLOOKUP($G460,Data!$G$3:$BA$2935,25,FALSE))</f>
        <v/>
      </c>
      <c r="AG460" s="4" t="str">
        <f>IF($H460=0,"",VLOOKUP($G460,Data!$G$3:$BA$2935,26,FALSE))</f>
        <v/>
      </c>
      <c r="AH460" s="4" t="str">
        <f>IF($H460=0,"",VLOOKUP($G460,Data!$G$3:$BA$2935,27,FALSE))</f>
        <v/>
      </c>
      <c r="AI460" s="4" t="str">
        <f>IF($H460=0,"",VLOOKUP($G460,Data!$G$3:$BA$2935,28,FALSE))</f>
        <v/>
      </c>
      <c r="AJ460" s="4" t="str">
        <f>IF($H460=0,"",VLOOKUP($G460,Data!$G$3:$BA$2935,29,FALSE))</f>
        <v/>
      </c>
      <c r="AK460" s="4" t="str">
        <f>IF($H460=0,"",VLOOKUP($G460,Data!$G$3:$BA$2935,30,FALSE))</f>
        <v/>
      </c>
      <c r="AL460" s="4" t="str">
        <f>IF($H460=0,"",VLOOKUP($G460,Data!$G$3:$BA$2935,31,FALSE))</f>
        <v/>
      </c>
      <c r="AM460" s="4" t="str">
        <f>IF($H460=0,"",VLOOKUP($G460,Data!$G$3:$BA$2935,32,FALSE))</f>
        <v/>
      </c>
      <c r="AN460" s="4" t="str">
        <f>IF($H460=0,"",VLOOKUP($G460,Data!$G$3:$BA$2935,33,FALSE))</f>
        <v/>
      </c>
      <c r="AO460" s="4" t="str">
        <f>IF($H460=0,"",VLOOKUP($G460,Data!$G$3:$BA$2935,34,FALSE))</f>
        <v/>
      </c>
      <c r="AP460" s="4" t="str">
        <f>IF($H460=0,"",VLOOKUP($G460,Data!$G$3:$BA$2935,35,FALSE))</f>
        <v/>
      </c>
      <c r="AQ460" s="4" t="str">
        <f>IF($H460=0,"",VLOOKUP($G460,Data!$G$3:$BA$2935,36,FALSE))</f>
        <v/>
      </c>
      <c r="AR460" s="4" t="str">
        <f>IF($H460=0,"",VLOOKUP($G460,Data!$G$3:$BA$2935,37,FALSE))</f>
        <v/>
      </c>
      <c r="AS460" s="4" t="str">
        <f>IF($H460=0,"",VLOOKUP($G460,Data!$G$3:$BA$2935,38,FALSE))</f>
        <v/>
      </c>
      <c r="AT460" s="4" t="str">
        <f>IF($H460=0,"",VLOOKUP($G460,Data!$G$3:$BA$2935,39,FALSE))</f>
        <v/>
      </c>
    </row>
    <row r="461" spans="1:46" x14ac:dyDescent="0.25">
      <c r="A461" s="4">
        <f>PSSE!A463</f>
        <v>973021</v>
      </c>
      <c r="B461" s="4" t="str">
        <f>PSSE!B463</f>
        <v>SROKPHUMI_H1</v>
      </c>
      <c r="C461" s="4">
        <f>PSSE!D463</f>
        <v>11</v>
      </c>
      <c r="D461" s="4">
        <f>PSSE!E463</f>
        <v>25.5</v>
      </c>
      <c r="E461" s="4" t="str">
        <f>PSSE!F463</f>
        <v>TD</v>
      </c>
      <c r="F461" s="4">
        <f>PSSE!G463</f>
        <v>1</v>
      </c>
      <c r="G461" s="4" t="str">
        <f t="shared" si="7"/>
        <v>GOV1125.5TD1</v>
      </c>
      <c r="H461" s="4">
        <f>COUNTIF(Data!$G$3:$BA$2935,GOV!$G461)</f>
        <v>1</v>
      </c>
      <c r="I461" s="4" t="str">
        <f>IF($H461=0,"",VLOOKUP($G461,Data!$G$3:$BA$2935,2,FALSE))</f>
        <v>'HYGOV'</v>
      </c>
      <c r="J461" s="4">
        <f>PSSE!C463</f>
        <v>1</v>
      </c>
      <c r="K461" s="4">
        <f>IF($H461=0,"",VLOOKUP($G461,Data!$G$3:$BA$2935,4,FALSE))</f>
        <v>0.06</v>
      </c>
      <c r="L461" s="4">
        <f>IF($H461=0,"",VLOOKUP($G461,Data!$G$3:$BA$2935,5,FALSE))</f>
        <v>0.4</v>
      </c>
      <c r="M461" s="4">
        <f>IF($H461=0,"",VLOOKUP($G461,Data!$G$3:$BA$2935,6,FALSE))</f>
        <v>3</v>
      </c>
      <c r="N461" s="4">
        <f>IF($H461=0,"",VLOOKUP($G461,Data!$G$3:$BA$2935,7,FALSE))</f>
        <v>9.9000000000000005E-2</v>
      </c>
      <c r="O461" s="4">
        <f>IF($H461=0,"",VLOOKUP($G461,Data!$G$3:$BA$2935,8,FALSE))</f>
        <v>0.4</v>
      </c>
      <c r="P461" s="4">
        <f>IF($H461=0,"",VLOOKUP($G461,Data!$G$3:$BA$2935,9,FALSE))</f>
        <v>0.15</v>
      </c>
      <c r="Q461" s="4">
        <f>IF($H461=0,"",VLOOKUP($G461,Data!$G$3:$BA$2935,10,FALSE))</f>
        <v>1</v>
      </c>
      <c r="R461" s="4">
        <f>IF($H461=0,"",VLOOKUP($G461,Data!$G$3:$BA$2935,11,FALSE))</f>
        <v>0.1</v>
      </c>
      <c r="S461" s="4">
        <f>IF($H461=0,"",VLOOKUP($G461,Data!$G$3:$BA$2935,12,FALSE))</f>
        <v>1.35</v>
      </c>
      <c r="T461" s="4">
        <f>IF($H461=0,"",VLOOKUP($G461,Data!$G$3:$BA$2935,13,FALSE))</f>
        <v>1.4</v>
      </c>
      <c r="U461" s="4">
        <f>IF($H461=0,"",VLOOKUP($G461,Data!$G$3:$BA$2935,14,FALSE))</f>
        <v>0.1</v>
      </c>
      <c r="V461" s="4">
        <f>IF($H461=0,"",VLOOKUP($G461,Data!$G$3:$BA$2935,15,FALSE))</f>
        <v>0.1</v>
      </c>
      <c r="W461" s="4" t="str">
        <f>IF($H461=0,"",VLOOKUP($G461,Data!$G$3:$BA$2935,16,FALSE))</f>
        <v>/</v>
      </c>
      <c r="X461" s="4" t="str">
        <f>IF($H461=0,"",VLOOKUP($G461,Data!$G$3:$BA$2935,17,FALSE))</f>
        <v>/</v>
      </c>
      <c r="Y461" s="4" t="str">
        <f>IF($H461=0,"",VLOOKUP($G461,Data!$G$3:$BA$2935,18,FALSE))</f>
        <v/>
      </c>
      <c r="Z461" s="4" t="str">
        <f>IF($H461=0,"",VLOOKUP($G461,Data!$G$3:$BA$2935,19,FALSE))</f>
        <v/>
      </c>
      <c r="AA461" s="4" t="str">
        <f>IF($H461=0,"",VLOOKUP($G461,Data!$G$3:$BA$2935,20,FALSE))</f>
        <v/>
      </c>
      <c r="AB461" s="4" t="str">
        <f>IF($H461=0,"",VLOOKUP($G461,Data!$G$3:$BA$2935,21,FALSE))</f>
        <v/>
      </c>
      <c r="AC461" s="4" t="str">
        <f>IF($H461=0,"",VLOOKUP($G461,Data!$G$3:$BA$2935,22,FALSE))</f>
        <v/>
      </c>
      <c r="AD461" s="4" t="str">
        <f>IF($H461=0,"",VLOOKUP($G461,Data!$G$3:$BA$2935,23,FALSE))</f>
        <v/>
      </c>
      <c r="AE461" s="4" t="str">
        <f>IF($H461=0,"",VLOOKUP($G461,Data!$G$3:$BA$2935,24,FALSE))</f>
        <v/>
      </c>
      <c r="AF461" s="4" t="str">
        <f>IF($H461=0,"",VLOOKUP($G461,Data!$G$3:$BA$2935,25,FALSE))</f>
        <v/>
      </c>
      <c r="AG461" s="4" t="str">
        <f>IF($H461=0,"",VLOOKUP($G461,Data!$G$3:$BA$2935,26,FALSE))</f>
        <v/>
      </c>
      <c r="AH461" s="4" t="str">
        <f>IF($H461=0,"",VLOOKUP($G461,Data!$G$3:$BA$2935,27,FALSE))</f>
        <v/>
      </c>
      <c r="AI461" s="4" t="str">
        <f>IF($H461=0,"",VLOOKUP($G461,Data!$G$3:$BA$2935,28,FALSE))</f>
        <v/>
      </c>
      <c r="AJ461" s="4" t="str">
        <f>IF($H461=0,"",VLOOKUP($G461,Data!$G$3:$BA$2935,29,FALSE))</f>
        <v/>
      </c>
      <c r="AK461" s="4" t="str">
        <f>IF($H461=0,"",VLOOKUP($G461,Data!$G$3:$BA$2935,30,FALSE))</f>
        <v/>
      </c>
      <c r="AL461" s="4" t="str">
        <f>IF($H461=0,"",VLOOKUP($G461,Data!$G$3:$BA$2935,31,FALSE))</f>
        <v/>
      </c>
      <c r="AM461" s="4" t="str">
        <f>IF($H461=0,"",VLOOKUP($G461,Data!$G$3:$BA$2935,32,FALSE))</f>
        <v/>
      </c>
      <c r="AN461" s="4" t="str">
        <f>IF($H461=0,"",VLOOKUP($G461,Data!$G$3:$BA$2935,33,FALSE))</f>
        <v/>
      </c>
      <c r="AO461" s="4" t="str">
        <f>IF($H461=0,"",VLOOKUP($G461,Data!$G$3:$BA$2935,34,FALSE))</f>
        <v/>
      </c>
      <c r="AP461" s="4" t="str">
        <f>IF($H461=0,"",VLOOKUP($G461,Data!$G$3:$BA$2935,35,FALSE))</f>
        <v/>
      </c>
      <c r="AQ461" s="4" t="str">
        <f>IF($H461=0,"",VLOOKUP($G461,Data!$G$3:$BA$2935,36,FALSE))</f>
        <v/>
      </c>
      <c r="AR461" s="4" t="str">
        <f>IF($H461=0,"",VLOOKUP($G461,Data!$G$3:$BA$2935,37,FALSE))</f>
        <v/>
      </c>
      <c r="AS461" s="4" t="str">
        <f>IF($H461=0,"",VLOOKUP($G461,Data!$G$3:$BA$2935,38,FALSE))</f>
        <v/>
      </c>
      <c r="AT461" s="4" t="str">
        <f>IF($H461=0,"",VLOOKUP($G461,Data!$G$3:$BA$2935,39,FALSE))</f>
        <v/>
      </c>
    </row>
    <row r="462" spans="1:46" x14ac:dyDescent="0.25">
      <c r="A462" s="4">
        <f>PSSE!A464</f>
        <v>973022</v>
      </c>
      <c r="B462" s="4" t="str">
        <f>PSSE!B464</f>
        <v>SROKPHUMI_H2</v>
      </c>
      <c r="C462" s="4">
        <f>PSSE!D464</f>
        <v>11</v>
      </c>
      <c r="D462" s="4">
        <f>PSSE!E464</f>
        <v>25.5</v>
      </c>
      <c r="E462" s="4" t="str">
        <f>PSSE!F464</f>
        <v>TD</v>
      </c>
      <c r="F462" s="4">
        <f>PSSE!G464</f>
        <v>1</v>
      </c>
      <c r="G462" s="4" t="str">
        <f t="shared" si="7"/>
        <v>GOV1125.5TD1</v>
      </c>
      <c r="H462" s="4">
        <f>COUNTIF(Data!$G$3:$BA$2935,GOV!$G462)</f>
        <v>1</v>
      </c>
      <c r="I462" s="4" t="str">
        <f>IF($H462=0,"",VLOOKUP($G462,Data!$G$3:$BA$2935,2,FALSE))</f>
        <v>'HYGOV'</v>
      </c>
      <c r="J462" s="4">
        <f>PSSE!C464</f>
        <v>1</v>
      </c>
      <c r="K462" s="4">
        <f>IF($H462=0,"",VLOOKUP($G462,Data!$G$3:$BA$2935,4,FALSE))</f>
        <v>0.06</v>
      </c>
      <c r="L462" s="4">
        <f>IF($H462=0,"",VLOOKUP($G462,Data!$G$3:$BA$2935,5,FALSE))</f>
        <v>0.4</v>
      </c>
      <c r="M462" s="4">
        <f>IF($H462=0,"",VLOOKUP($G462,Data!$G$3:$BA$2935,6,FALSE))</f>
        <v>3</v>
      </c>
      <c r="N462" s="4">
        <f>IF($H462=0,"",VLOOKUP($G462,Data!$G$3:$BA$2935,7,FALSE))</f>
        <v>9.9000000000000005E-2</v>
      </c>
      <c r="O462" s="4">
        <f>IF($H462=0,"",VLOOKUP($G462,Data!$G$3:$BA$2935,8,FALSE))</f>
        <v>0.4</v>
      </c>
      <c r="P462" s="4">
        <f>IF($H462=0,"",VLOOKUP($G462,Data!$G$3:$BA$2935,9,FALSE))</f>
        <v>0.15</v>
      </c>
      <c r="Q462" s="4">
        <f>IF($H462=0,"",VLOOKUP($G462,Data!$G$3:$BA$2935,10,FALSE))</f>
        <v>1</v>
      </c>
      <c r="R462" s="4">
        <f>IF($H462=0,"",VLOOKUP($G462,Data!$G$3:$BA$2935,11,FALSE))</f>
        <v>0.1</v>
      </c>
      <c r="S462" s="4">
        <f>IF($H462=0,"",VLOOKUP($G462,Data!$G$3:$BA$2935,12,FALSE))</f>
        <v>1.35</v>
      </c>
      <c r="T462" s="4">
        <f>IF($H462=0,"",VLOOKUP($G462,Data!$G$3:$BA$2935,13,FALSE))</f>
        <v>1.4</v>
      </c>
      <c r="U462" s="4">
        <f>IF($H462=0,"",VLOOKUP($G462,Data!$G$3:$BA$2935,14,FALSE))</f>
        <v>0.1</v>
      </c>
      <c r="V462" s="4">
        <f>IF($H462=0,"",VLOOKUP($G462,Data!$G$3:$BA$2935,15,FALSE))</f>
        <v>0.1</v>
      </c>
      <c r="W462" s="4" t="str">
        <f>IF($H462=0,"",VLOOKUP($G462,Data!$G$3:$BA$2935,16,FALSE))</f>
        <v>/</v>
      </c>
      <c r="X462" s="4" t="str">
        <f>IF($H462=0,"",VLOOKUP($G462,Data!$G$3:$BA$2935,17,FALSE))</f>
        <v>/</v>
      </c>
      <c r="Y462" s="4" t="str">
        <f>IF($H462=0,"",VLOOKUP($G462,Data!$G$3:$BA$2935,18,FALSE))</f>
        <v/>
      </c>
      <c r="Z462" s="4" t="str">
        <f>IF($H462=0,"",VLOOKUP($G462,Data!$G$3:$BA$2935,19,FALSE))</f>
        <v/>
      </c>
      <c r="AA462" s="4" t="str">
        <f>IF($H462=0,"",VLOOKUP($G462,Data!$G$3:$BA$2935,20,FALSE))</f>
        <v/>
      </c>
      <c r="AB462" s="4" t="str">
        <f>IF($H462=0,"",VLOOKUP($G462,Data!$G$3:$BA$2935,21,FALSE))</f>
        <v/>
      </c>
      <c r="AC462" s="4" t="str">
        <f>IF($H462=0,"",VLOOKUP($G462,Data!$G$3:$BA$2935,22,FALSE))</f>
        <v/>
      </c>
      <c r="AD462" s="4" t="str">
        <f>IF($H462=0,"",VLOOKUP($G462,Data!$G$3:$BA$2935,23,FALSE))</f>
        <v/>
      </c>
      <c r="AE462" s="4" t="str">
        <f>IF($H462=0,"",VLOOKUP($G462,Data!$G$3:$BA$2935,24,FALSE))</f>
        <v/>
      </c>
      <c r="AF462" s="4" t="str">
        <f>IF($H462=0,"",VLOOKUP($G462,Data!$G$3:$BA$2935,25,FALSE))</f>
        <v/>
      </c>
      <c r="AG462" s="4" t="str">
        <f>IF($H462=0,"",VLOOKUP($G462,Data!$G$3:$BA$2935,26,FALSE))</f>
        <v/>
      </c>
      <c r="AH462" s="4" t="str">
        <f>IF($H462=0,"",VLOOKUP($G462,Data!$G$3:$BA$2935,27,FALSE))</f>
        <v/>
      </c>
      <c r="AI462" s="4" t="str">
        <f>IF($H462=0,"",VLOOKUP($G462,Data!$G$3:$BA$2935,28,FALSE))</f>
        <v/>
      </c>
      <c r="AJ462" s="4" t="str">
        <f>IF($H462=0,"",VLOOKUP($G462,Data!$G$3:$BA$2935,29,FALSE))</f>
        <v/>
      </c>
      <c r="AK462" s="4" t="str">
        <f>IF($H462=0,"",VLOOKUP($G462,Data!$G$3:$BA$2935,30,FALSE))</f>
        <v/>
      </c>
      <c r="AL462" s="4" t="str">
        <f>IF($H462=0,"",VLOOKUP($G462,Data!$G$3:$BA$2935,31,FALSE))</f>
        <v/>
      </c>
      <c r="AM462" s="4" t="str">
        <f>IF($H462=0,"",VLOOKUP($G462,Data!$G$3:$BA$2935,32,FALSE))</f>
        <v/>
      </c>
      <c r="AN462" s="4" t="str">
        <f>IF($H462=0,"",VLOOKUP($G462,Data!$G$3:$BA$2935,33,FALSE))</f>
        <v/>
      </c>
      <c r="AO462" s="4" t="str">
        <f>IF($H462=0,"",VLOOKUP($G462,Data!$G$3:$BA$2935,34,FALSE))</f>
        <v/>
      </c>
      <c r="AP462" s="4" t="str">
        <f>IF($H462=0,"",VLOOKUP($G462,Data!$G$3:$BA$2935,35,FALSE))</f>
        <v/>
      </c>
      <c r="AQ462" s="4" t="str">
        <f>IF($H462=0,"",VLOOKUP($G462,Data!$G$3:$BA$2935,36,FALSE))</f>
        <v/>
      </c>
      <c r="AR462" s="4" t="str">
        <f>IF($H462=0,"",VLOOKUP($G462,Data!$G$3:$BA$2935,37,FALSE))</f>
        <v/>
      </c>
      <c r="AS462" s="4" t="str">
        <f>IF($H462=0,"",VLOOKUP($G462,Data!$G$3:$BA$2935,38,FALSE))</f>
        <v/>
      </c>
      <c r="AT462" s="4" t="str">
        <f>IF($H462=0,"",VLOOKUP($G462,Data!$G$3:$BA$2935,39,FALSE))</f>
        <v/>
      </c>
    </row>
    <row r="463" spans="1:46" x14ac:dyDescent="0.25">
      <c r="A463" s="4">
        <f>PSSE!A465</f>
        <v>973031</v>
      </c>
      <c r="B463" s="4" t="str">
        <f>PSSE!B465</f>
        <v>THACMOMR_H1</v>
      </c>
      <c r="C463" s="4">
        <f>PSSE!D465</f>
        <v>13.8</v>
      </c>
      <c r="D463" s="4">
        <f>PSSE!E465</f>
        <v>75</v>
      </c>
      <c r="E463" s="4" t="str">
        <f>PSSE!F465</f>
        <v>TD</v>
      </c>
      <c r="F463" s="4">
        <f>PSSE!G465</f>
        <v>1</v>
      </c>
      <c r="G463" s="4" t="str">
        <f t="shared" si="7"/>
        <v>GOV13.875TD1</v>
      </c>
      <c r="H463" s="4">
        <f>COUNTIF(Data!$G$3:$BA$2935,GOV!$G463)</f>
        <v>1</v>
      </c>
      <c r="I463" s="4" t="str">
        <f>IF($H463=0,"",VLOOKUP($G463,Data!$G$3:$BA$2935,2,FALSE))</f>
        <v>'HYGOV'</v>
      </c>
      <c r="J463" s="4">
        <f>PSSE!C465</f>
        <v>1</v>
      </c>
      <c r="K463" s="4">
        <f>IF($H463=0,"",VLOOKUP($G463,Data!$G$3:$BA$2935,4,FALSE))</f>
        <v>0.03</v>
      </c>
      <c r="L463" s="4">
        <f>IF($H463=0,"",VLOOKUP($G463,Data!$G$3:$BA$2935,5,FALSE))</f>
        <v>0.18</v>
      </c>
      <c r="M463" s="4">
        <f>IF($H463=0,"",VLOOKUP($G463,Data!$G$3:$BA$2935,6,FALSE))</f>
        <v>6.64</v>
      </c>
      <c r="N463" s="4">
        <f>IF($H463=0,"",VLOOKUP($G463,Data!$G$3:$BA$2935,7,FALSE))</f>
        <v>0.05</v>
      </c>
      <c r="O463" s="4">
        <f>IF($H463=0,"",VLOOKUP($G463,Data!$G$3:$BA$2935,8,FALSE))</f>
        <v>0.5</v>
      </c>
      <c r="P463" s="4">
        <f>IF($H463=0,"",VLOOKUP($G463,Data!$G$3:$BA$2935,9,FALSE))</f>
        <v>0.15</v>
      </c>
      <c r="Q463" s="4">
        <f>IF($H463=0,"",VLOOKUP($G463,Data!$G$3:$BA$2935,10,FALSE))</f>
        <v>1</v>
      </c>
      <c r="R463" s="4">
        <f>IF($H463=0,"",VLOOKUP($G463,Data!$G$3:$BA$2935,11,FALSE))</f>
        <v>0</v>
      </c>
      <c r="S463" s="4">
        <f>IF($H463=0,"",VLOOKUP($G463,Data!$G$3:$BA$2935,12,FALSE))</f>
        <v>1.66</v>
      </c>
      <c r="T463" s="4">
        <f>IF($H463=0,"",VLOOKUP($G463,Data!$G$3:$BA$2935,13,FALSE))</f>
        <v>1.41</v>
      </c>
      <c r="U463" s="4">
        <f>IF($H463=0,"",VLOOKUP($G463,Data!$G$3:$BA$2935,14,FALSE))</f>
        <v>0.499</v>
      </c>
      <c r="V463" s="4">
        <f>IF($H463=0,"",VLOOKUP($G463,Data!$G$3:$BA$2935,15,FALSE))</f>
        <v>0.06</v>
      </c>
      <c r="W463" s="4" t="str">
        <f>IF($H463=0,"",VLOOKUP($G463,Data!$G$3:$BA$2935,16,FALSE))</f>
        <v>/</v>
      </c>
      <c r="X463" s="4" t="str">
        <f>IF($H463=0,"",VLOOKUP($G463,Data!$G$3:$BA$2935,17,FALSE))</f>
        <v>/</v>
      </c>
      <c r="Y463" s="4" t="str">
        <f>IF($H463=0,"",VLOOKUP($G463,Data!$G$3:$BA$2935,18,FALSE))</f>
        <v/>
      </c>
      <c r="Z463" s="4" t="str">
        <f>IF($H463=0,"",VLOOKUP($G463,Data!$G$3:$BA$2935,19,FALSE))</f>
        <v/>
      </c>
      <c r="AA463" s="4" t="str">
        <f>IF($H463=0,"",VLOOKUP($G463,Data!$G$3:$BA$2935,20,FALSE))</f>
        <v/>
      </c>
      <c r="AB463" s="4" t="str">
        <f>IF($H463=0,"",VLOOKUP($G463,Data!$G$3:$BA$2935,21,FALSE))</f>
        <v/>
      </c>
      <c r="AC463" s="4" t="str">
        <f>IF($H463=0,"",VLOOKUP($G463,Data!$G$3:$BA$2935,22,FALSE))</f>
        <v/>
      </c>
      <c r="AD463" s="4" t="str">
        <f>IF($H463=0,"",VLOOKUP($G463,Data!$G$3:$BA$2935,23,FALSE))</f>
        <v/>
      </c>
      <c r="AE463" s="4" t="str">
        <f>IF($H463=0,"",VLOOKUP($G463,Data!$G$3:$BA$2935,24,FALSE))</f>
        <v/>
      </c>
      <c r="AF463" s="4" t="str">
        <f>IF($H463=0,"",VLOOKUP($G463,Data!$G$3:$BA$2935,25,FALSE))</f>
        <v/>
      </c>
      <c r="AG463" s="4" t="str">
        <f>IF($H463=0,"",VLOOKUP($G463,Data!$G$3:$BA$2935,26,FALSE))</f>
        <v/>
      </c>
      <c r="AH463" s="4" t="str">
        <f>IF($H463=0,"",VLOOKUP($G463,Data!$G$3:$BA$2935,27,FALSE))</f>
        <v/>
      </c>
      <c r="AI463" s="4" t="str">
        <f>IF($H463=0,"",VLOOKUP($G463,Data!$G$3:$BA$2935,28,FALSE))</f>
        <v/>
      </c>
      <c r="AJ463" s="4" t="str">
        <f>IF($H463=0,"",VLOOKUP($G463,Data!$G$3:$BA$2935,29,FALSE))</f>
        <v/>
      </c>
      <c r="AK463" s="4" t="str">
        <f>IF($H463=0,"",VLOOKUP($G463,Data!$G$3:$BA$2935,30,FALSE))</f>
        <v/>
      </c>
      <c r="AL463" s="4" t="str">
        <f>IF($H463=0,"",VLOOKUP($G463,Data!$G$3:$BA$2935,31,FALSE))</f>
        <v/>
      </c>
      <c r="AM463" s="4" t="str">
        <f>IF($H463=0,"",VLOOKUP($G463,Data!$G$3:$BA$2935,32,FALSE))</f>
        <v/>
      </c>
      <c r="AN463" s="4" t="str">
        <f>IF($H463=0,"",VLOOKUP($G463,Data!$G$3:$BA$2935,33,FALSE))</f>
        <v/>
      </c>
      <c r="AO463" s="4" t="str">
        <f>IF($H463=0,"",VLOOKUP($G463,Data!$G$3:$BA$2935,34,FALSE))</f>
        <v/>
      </c>
      <c r="AP463" s="4" t="str">
        <f>IF($H463=0,"",VLOOKUP($G463,Data!$G$3:$BA$2935,35,FALSE))</f>
        <v/>
      </c>
      <c r="AQ463" s="4" t="str">
        <f>IF($H463=0,"",VLOOKUP($G463,Data!$G$3:$BA$2935,36,FALSE))</f>
        <v/>
      </c>
      <c r="AR463" s="4" t="str">
        <f>IF($H463=0,"",VLOOKUP($G463,Data!$G$3:$BA$2935,37,FALSE))</f>
        <v/>
      </c>
      <c r="AS463" s="4" t="str">
        <f>IF($H463=0,"",VLOOKUP($G463,Data!$G$3:$BA$2935,38,FALSE))</f>
        <v/>
      </c>
      <c r="AT463" s="4" t="str">
        <f>IF($H463=0,"",VLOOKUP($G463,Data!$G$3:$BA$2935,39,FALSE))</f>
        <v/>
      </c>
    </row>
    <row r="464" spans="1:46" x14ac:dyDescent="0.25">
      <c r="A464" s="4">
        <f>PSSE!A466</f>
        <v>973041</v>
      </c>
      <c r="B464" s="4" t="str">
        <f>PSSE!B466</f>
        <v>HASEREPO2_H1</v>
      </c>
      <c r="C464" s="4">
        <f>PSSE!D466</f>
        <v>15.8</v>
      </c>
      <c r="D464" s="4">
        <f>PSSE!E466</f>
        <v>240</v>
      </c>
      <c r="E464" s="4" t="str">
        <f>PSSE!F466</f>
        <v>TD</v>
      </c>
      <c r="F464" s="4">
        <f>PSSE!G466</f>
        <v>1</v>
      </c>
      <c r="G464" s="4" t="str">
        <f t="shared" si="7"/>
        <v>GOV15.8240TD1</v>
      </c>
      <c r="H464" s="4">
        <f>COUNTIF(Data!$G$3:$BA$2935,GOV!$G464)</f>
        <v>1</v>
      </c>
      <c r="I464" s="4" t="str">
        <f>IF($H464=0,"",VLOOKUP($G464,Data!$G$3:$BA$2935,2,FALSE))</f>
        <v>'HYGOV'</v>
      </c>
      <c r="J464" s="4">
        <f>PSSE!C466</f>
        <v>1</v>
      </c>
      <c r="K464" s="4">
        <f>IF($H464=0,"",VLOOKUP($G464,Data!$G$3:$BA$2935,4,FALSE))</f>
        <v>0.03</v>
      </c>
      <c r="L464" s="4">
        <f>IF($H464=0,"",VLOOKUP($G464,Data!$G$3:$BA$2935,5,FALSE))</f>
        <v>0.18</v>
      </c>
      <c r="M464" s="4">
        <f>IF($H464=0,"",VLOOKUP($G464,Data!$G$3:$BA$2935,6,FALSE))</f>
        <v>6.64</v>
      </c>
      <c r="N464" s="4">
        <f>IF($H464=0,"",VLOOKUP($G464,Data!$G$3:$BA$2935,7,FALSE))</f>
        <v>0.05</v>
      </c>
      <c r="O464" s="4">
        <f>IF($H464=0,"",VLOOKUP($G464,Data!$G$3:$BA$2935,8,FALSE))</f>
        <v>0.5</v>
      </c>
      <c r="P464" s="4">
        <f>IF($H464=0,"",VLOOKUP($G464,Data!$G$3:$BA$2935,9,FALSE))</f>
        <v>0.15</v>
      </c>
      <c r="Q464" s="4">
        <f>IF($H464=0,"",VLOOKUP($G464,Data!$G$3:$BA$2935,10,FALSE))</f>
        <v>1</v>
      </c>
      <c r="R464" s="4">
        <f>IF($H464=0,"",VLOOKUP($G464,Data!$G$3:$BA$2935,11,FALSE))</f>
        <v>0</v>
      </c>
      <c r="S464" s="4">
        <f>IF($H464=0,"",VLOOKUP($G464,Data!$G$3:$BA$2935,12,FALSE))</f>
        <v>1.66</v>
      </c>
      <c r="T464" s="4">
        <f>IF($H464=0,"",VLOOKUP($G464,Data!$G$3:$BA$2935,13,FALSE))</f>
        <v>1.41</v>
      </c>
      <c r="U464" s="4">
        <f>IF($H464=0,"",VLOOKUP($G464,Data!$G$3:$BA$2935,14,FALSE))</f>
        <v>0.499</v>
      </c>
      <c r="V464" s="4">
        <f>IF($H464=0,"",VLOOKUP($G464,Data!$G$3:$BA$2935,15,FALSE))</f>
        <v>0.06</v>
      </c>
      <c r="W464" s="4" t="str">
        <f>IF($H464=0,"",VLOOKUP($G464,Data!$G$3:$BA$2935,16,FALSE))</f>
        <v>/</v>
      </c>
      <c r="X464" s="4" t="str">
        <f>IF($H464=0,"",VLOOKUP($G464,Data!$G$3:$BA$2935,17,FALSE))</f>
        <v>/</v>
      </c>
      <c r="Y464" s="4" t="str">
        <f>IF($H464=0,"",VLOOKUP($G464,Data!$G$3:$BA$2935,18,FALSE))</f>
        <v/>
      </c>
      <c r="Z464" s="4" t="str">
        <f>IF($H464=0,"",VLOOKUP($G464,Data!$G$3:$BA$2935,19,FALSE))</f>
        <v/>
      </c>
      <c r="AA464" s="4" t="str">
        <f>IF($H464=0,"",VLOOKUP($G464,Data!$G$3:$BA$2935,20,FALSE))</f>
        <v/>
      </c>
      <c r="AB464" s="4" t="str">
        <f>IF($H464=0,"",VLOOKUP($G464,Data!$G$3:$BA$2935,21,FALSE))</f>
        <v/>
      </c>
      <c r="AC464" s="4" t="str">
        <f>IF($H464=0,"",VLOOKUP($G464,Data!$G$3:$BA$2935,22,FALSE))</f>
        <v/>
      </c>
      <c r="AD464" s="4" t="str">
        <f>IF($H464=0,"",VLOOKUP($G464,Data!$G$3:$BA$2935,23,FALSE))</f>
        <v/>
      </c>
      <c r="AE464" s="4" t="str">
        <f>IF($H464=0,"",VLOOKUP($G464,Data!$G$3:$BA$2935,24,FALSE))</f>
        <v/>
      </c>
      <c r="AF464" s="4" t="str">
        <f>IF($H464=0,"",VLOOKUP($G464,Data!$G$3:$BA$2935,25,FALSE))</f>
        <v/>
      </c>
      <c r="AG464" s="4" t="str">
        <f>IF($H464=0,"",VLOOKUP($G464,Data!$G$3:$BA$2935,26,FALSE))</f>
        <v/>
      </c>
      <c r="AH464" s="4" t="str">
        <f>IF($H464=0,"",VLOOKUP($G464,Data!$G$3:$BA$2935,27,FALSE))</f>
        <v/>
      </c>
      <c r="AI464" s="4" t="str">
        <f>IF($H464=0,"",VLOOKUP($G464,Data!$G$3:$BA$2935,28,FALSE))</f>
        <v/>
      </c>
      <c r="AJ464" s="4" t="str">
        <f>IF($H464=0,"",VLOOKUP($G464,Data!$G$3:$BA$2935,29,FALSE))</f>
        <v/>
      </c>
      <c r="AK464" s="4" t="str">
        <f>IF($H464=0,"",VLOOKUP($G464,Data!$G$3:$BA$2935,30,FALSE))</f>
        <v/>
      </c>
      <c r="AL464" s="4" t="str">
        <f>IF($H464=0,"",VLOOKUP($G464,Data!$G$3:$BA$2935,31,FALSE))</f>
        <v/>
      </c>
      <c r="AM464" s="4" t="str">
        <f>IF($H464=0,"",VLOOKUP($G464,Data!$G$3:$BA$2935,32,FALSE))</f>
        <v/>
      </c>
      <c r="AN464" s="4" t="str">
        <f>IF($H464=0,"",VLOOKUP($G464,Data!$G$3:$BA$2935,33,FALSE))</f>
        <v/>
      </c>
      <c r="AO464" s="4" t="str">
        <f>IF($H464=0,"",VLOOKUP($G464,Data!$G$3:$BA$2935,34,FALSE))</f>
        <v/>
      </c>
      <c r="AP464" s="4" t="str">
        <f>IF($H464=0,"",VLOOKUP($G464,Data!$G$3:$BA$2935,35,FALSE))</f>
        <v/>
      </c>
      <c r="AQ464" s="4" t="str">
        <f>IF($H464=0,"",VLOOKUP($G464,Data!$G$3:$BA$2935,36,FALSE))</f>
        <v/>
      </c>
      <c r="AR464" s="4" t="str">
        <f>IF($H464=0,"",VLOOKUP($G464,Data!$G$3:$BA$2935,37,FALSE))</f>
        <v/>
      </c>
      <c r="AS464" s="4" t="str">
        <f>IF($H464=0,"",VLOOKUP($G464,Data!$G$3:$BA$2935,38,FALSE))</f>
        <v/>
      </c>
      <c r="AT464" s="4" t="str">
        <f>IF($H464=0,"",VLOOKUP($G464,Data!$G$3:$BA$2935,39,FALSE))</f>
        <v/>
      </c>
    </row>
    <row r="465" spans="1:46" x14ac:dyDescent="0.25">
      <c r="A465" s="4">
        <f>PSSE!A467</f>
        <v>973091</v>
      </c>
      <c r="B465" s="4" t="str">
        <f>PSSE!B467</f>
        <v>DAKGLUN_H1</v>
      </c>
      <c r="C465" s="4">
        <f>PSSE!D467</f>
        <v>6.3</v>
      </c>
      <c r="D465" s="4">
        <f>PSSE!E467</f>
        <v>7.5</v>
      </c>
      <c r="E465" s="4" t="str">
        <f>PSSE!F467</f>
        <v>TD</v>
      </c>
      <c r="F465" s="4">
        <f>PSSE!G467</f>
        <v>1</v>
      </c>
      <c r="G465" s="4" t="str">
        <f t="shared" si="7"/>
        <v>GOV6.37.5TD1</v>
      </c>
      <c r="H465" s="4">
        <f>COUNTIF(Data!$G$3:$BA$2935,GOV!$G465)</f>
        <v>1</v>
      </c>
      <c r="I465" s="4" t="str">
        <f>IF($H465=0,"",VLOOKUP($G465,Data!$G$3:$BA$2935,2,FALSE))</f>
        <v>'HYGOV'</v>
      </c>
      <c r="J465" s="4">
        <f>PSSE!C467</f>
        <v>1</v>
      </c>
      <c r="K465" s="4">
        <f>IF($H465=0,"",VLOOKUP($G465,Data!$G$3:$BA$2935,4,FALSE))</f>
        <v>0.06</v>
      </c>
      <c r="L465" s="4">
        <f>IF($H465=0,"",VLOOKUP($G465,Data!$G$3:$BA$2935,5,FALSE))</f>
        <v>0.4</v>
      </c>
      <c r="M465" s="4">
        <f>IF($H465=0,"",VLOOKUP($G465,Data!$G$3:$BA$2935,6,FALSE))</f>
        <v>3</v>
      </c>
      <c r="N465" s="4">
        <f>IF($H465=0,"",VLOOKUP($G465,Data!$G$3:$BA$2935,7,FALSE))</f>
        <v>9.9000000000000005E-2</v>
      </c>
      <c r="O465" s="4">
        <f>IF($H465=0,"",VLOOKUP($G465,Data!$G$3:$BA$2935,8,FALSE))</f>
        <v>0.4</v>
      </c>
      <c r="P465" s="4">
        <f>IF($H465=0,"",VLOOKUP($G465,Data!$G$3:$BA$2935,9,FALSE))</f>
        <v>0.15</v>
      </c>
      <c r="Q465" s="4">
        <f>IF($H465=0,"",VLOOKUP($G465,Data!$G$3:$BA$2935,10,FALSE))</f>
        <v>1</v>
      </c>
      <c r="R465" s="4">
        <f>IF($H465=0,"",VLOOKUP($G465,Data!$G$3:$BA$2935,11,FALSE))</f>
        <v>0.1</v>
      </c>
      <c r="S465" s="4">
        <f>IF($H465=0,"",VLOOKUP($G465,Data!$G$3:$BA$2935,12,FALSE))</f>
        <v>1.35</v>
      </c>
      <c r="T465" s="4">
        <f>IF($H465=0,"",VLOOKUP($G465,Data!$G$3:$BA$2935,13,FALSE))</f>
        <v>1.4</v>
      </c>
      <c r="U465" s="4">
        <f>IF($H465=0,"",VLOOKUP($G465,Data!$G$3:$BA$2935,14,FALSE))</f>
        <v>0.1</v>
      </c>
      <c r="V465" s="4">
        <f>IF($H465=0,"",VLOOKUP($G465,Data!$G$3:$BA$2935,15,FALSE))</f>
        <v>0.1</v>
      </c>
      <c r="W465" s="4" t="str">
        <f>IF($H465=0,"",VLOOKUP($G465,Data!$G$3:$BA$2935,16,FALSE))</f>
        <v>/</v>
      </c>
      <c r="X465" s="4" t="str">
        <f>IF($H465=0,"",VLOOKUP($G465,Data!$G$3:$BA$2935,17,FALSE))</f>
        <v>/</v>
      </c>
      <c r="Y465" s="4" t="str">
        <f>IF($H465=0,"",VLOOKUP($G465,Data!$G$3:$BA$2935,18,FALSE))</f>
        <v/>
      </c>
      <c r="Z465" s="4" t="str">
        <f>IF($H465=0,"",VLOOKUP($G465,Data!$G$3:$BA$2935,19,FALSE))</f>
        <v/>
      </c>
      <c r="AA465" s="4" t="str">
        <f>IF($H465=0,"",VLOOKUP($G465,Data!$G$3:$BA$2935,20,FALSE))</f>
        <v/>
      </c>
      <c r="AB465" s="4" t="str">
        <f>IF($H465=0,"",VLOOKUP($G465,Data!$G$3:$BA$2935,21,FALSE))</f>
        <v/>
      </c>
      <c r="AC465" s="4" t="str">
        <f>IF($H465=0,"",VLOOKUP($G465,Data!$G$3:$BA$2935,22,FALSE))</f>
        <v/>
      </c>
      <c r="AD465" s="4" t="str">
        <f>IF($H465=0,"",VLOOKUP($G465,Data!$G$3:$BA$2935,23,FALSE))</f>
        <v/>
      </c>
      <c r="AE465" s="4" t="str">
        <f>IF($H465=0,"",VLOOKUP($G465,Data!$G$3:$BA$2935,24,FALSE))</f>
        <v/>
      </c>
      <c r="AF465" s="4" t="str">
        <f>IF($H465=0,"",VLOOKUP($G465,Data!$G$3:$BA$2935,25,FALSE))</f>
        <v/>
      </c>
      <c r="AG465" s="4" t="str">
        <f>IF($H465=0,"",VLOOKUP($G465,Data!$G$3:$BA$2935,26,FALSE))</f>
        <v/>
      </c>
      <c r="AH465" s="4" t="str">
        <f>IF($H465=0,"",VLOOKUP($G465,Data!$G$3:$BA$2935,27,FALSE))</f>
        <v/>
      </c>
      <c r="AI465" s="4" t="str">
        <f>IF($H465=0,"",VLOOKUP($G465,Data!$G$3:$BA$2935,28,FALSE))</f>
        <v/>
      </c>
      <c r="AJ465" s="4" t="str">
        <f>IF($H465=0,"",VLOOKUP($G465,Data!$G$3:$BA$2935,29,FALSE))</f>
        <v/>
      </c>
      <c r="AK465" s="4" t="str">
        <f>IF($H465=0,"",VLOOKUP($G465,Data!$G$3:$BA$2935,30,FALSE))</f>
        <v/>
      </c>
      <c r="AL465" s="4" t="str">
        <f>IF($H465=0,"",VLOOKUP($G465,Data!$G$3:$BA$2935,31,FALSE))</f>
        <v/>
      </c>
      <c r="AM465" s="4" t="str">
        <f>IF($H465=0,"",VLOOKUP($G465,Data!$G$3:$BA$2935,32,FALSE))</f>
        <v/>
      </c>
      <c r="AN465" s="4" t="str">
        <f>IF($H465=0,"",VLOOKUP($G465,Data!$G$3:$BA$2935,33,FALSE))</f>
        <v/>
      </c>
      <c r="AO465" s="4" t="str">
        <f>IF($H465=0,"",VLOOKUP($G465,Data!$G$3:$BA$2935,34,FALSE))</f>
        <v/>
      </c>
      <c r="AP465" s="4" t="str">
        <f>IF($H465=0,"",VLOOKUP($G465,Data!$G$3:$BA$2935,35,FALSE))</f>
        <v/>
      </c>
      <c r="AQ465" s="4" t="str">
        <f>IF($H465=0,"",VLOOKUP($G465,Data!$G$3:$BA$2935,36,FALSE))</f>
        <v/>
      </c>
      <c r="AR465" s="4" t="str">
        <f>IF($H465=0,"",VLOOKUP($G465,Data!$G$3:$BA$2935,37,FALSE))</f>
        <v/>
      </c>
      <c r="AS465" s="4" t="str">
        <f>IF($H465=0,"",VLOOKUP($G465,Data!$G$3:$BA$2935,38,FALSE))</f>
        <v/>
      </c>
      <c r="AT465" s="4" t="str">
        <f>IF($H465=0,"",VLOOKUP($G465,Data!$G$3:$BA$2935,39,FALSE))</f>
        <v/>
      </c>
    </row>
    <row r="466" spans="1:46" x14ac:dyDescent="0.25">
      <c r="A466" s="4">
        <f>PSSE!A468</f>
        <v>973092</v>
      </c>
      <c r="B466" s="4" t="str">
        <f>PSSE!B468</f>
        <v>DAKGLUN_H2</v>
      </c>
      <c r="C466" s="4">
        <f>PSSE!D468</f>
        <v>6.3</v>
      </c>
      <c r="D466" s="4">
        <f>PSSE!E468</f>
        <v>7.5</v>
      </c>
      <c r="E466" s="4" t="str">
        <f>PSSE!F468</f>
        <v>TD</v>
      </c>
      <c r="F466" s="4">
        <f>PSSE!G468</f>
        <v>1</v>
      </c>
      <c r="G466" s="4" t="str">
        <f t="shared" si="7"/>
        <v>GOV6.37.5TD1</v>
      </c>
      <c r="H466" s="4">
        <f>COUNTIF(Data!$G$3:$BA$2935,GOV!$G466)</f>
        <v>1</v>
      </c>
      <c r="I466" s="4" t="str">
        <f>IF($H466=0,"",VLOOKUP($G466,Data!$G$3:$BA$2935,2,FALSE))</f>
        <v>'HYGOV'</v>
      </c>
      <c r="J466" s="4">
        <f>PSSE!C468</f>
        <v>1</v>
      </c>
      <c r="K466" s="4">
        <f>IF($H466=0,"",VLOOKUP($G466,Data!$G$3:$BA$2935,4,FALSE))</f>
        <v>0.06</v>
      </c>
      <c r="L466" s="4">
        <f>IF($H466=0,"",VLOOKUP($G466,Data!$G$3:$BA$2935,5,FALSE))</f>
        <v>0.4</v>
      </c>
      <c r="M466" s="4">
        <f>IF($H466=0,"",VLOOKUP($G466,Data!$G$3:$BA$2935,6,FALSE))</f>
        <v>3</v>
      </c>
      <c r="N466" s="4">
        <f>IF($H466=0,"",VLOOKUP($G466,Data!$G$3:$BA$2935,7,FALSE))</f>
        <v>9.9000000000000005E-2</v>
      </c>
      <c r="O466" s="4">
        <f>IF($H466=0,"",VLOOKUP($G466,Data!$G$3:$BA$2935,8,FALSE))</f>
        <v>0.4</v>
      </c>
      <c r="P466" s="4">
        <f>IF($H466=0,"",VLOOKUP($G466,Data!$G$3:$BA$2935,9,FALSE))</f>
        <v>0.15</v>
      </c>
      <c r="Q466" s="4">
        <f>IF($H466=0,"",VLOOKUP($G466,Data!$G$3:$BA$2935,10,FALSE))</f>
        <v>1</v>
      </c>
      <c r="R466" s="4">
        <f>IF($H466=0,"",VLOOKUP($G466,Data!$G$3:$BA$2935,11,FALSE))</f>
        <v>0.1</v>
      </c>
      <c r="S466" s="4">
        <f>IF($H466=0,"",VLOOKUP($G466,Data!$G$3:$BA$2935,12,FALSE))</f>
        <v>1.35</v>
      </c>
      <c r="T466" s="4">
        <f>IF($H466=0,"",VLOOKUP($G466,Data!$G$3:$BA$2935,13,FALSE))</f>
        <v>1.4</v>
      </c>
      <c r="U466" s="4">
        <f>IF($H466=0,"",VLOOKUP($G466,Data!$G$3:$BA$2935,14,FALSE))</f>
        <v>0.1</v>
      </c>
      <c r="V466" s="4">
        <f>IF($H466=0,"",VLOOKUP($G466,Data!$G$3:$BA$2935,15,FALSE))</f>
        <v>0.1</v>
      </c>
      <c r="W466" s="4" t="str">
        <f>IF($H466=0,"",VLOOKUP($G466,Data!$G$3:$BA$2935,16,FALSE))</f>
        <v>/</v>
      </c>
      <c r="X466" s="4" t="str">
        <f>IF($H466=0,"",VLOOKUP($G466,Data!$G$3:$BA$2935,17,FALSE))</f>
        <v>/</v>
      </c>
      <c r="Y466" s="4" t="str">
        <f>IF($H466=0,"",VLOOKUP($G466,Data!$G$3:$BA$2935,18,FALSE))</f>
        <v/>
      </c>
      <c r="Z466" s="4" t="str">
        <f>IF($H466=0,"",VLOOKUP($G466,Data!$G$3:$BA$2935,19,FALSE))</f>
        <v/>
      </c>
      <c r="AA466" s="4" t="str">
        <f>IF($H466=0,"",VLOOKUP($G466,Data!$G$3:$BA$2935,20,FALSE))</f>
        <v/>
      </c>
      <c r="AB466" s="4" t="str">
        <f>IF($H466=0,"",VLOOKUP($G466,Data!$G$3:$BA$2935,21,FALSE))</f>
        <v/>
      </c>
      <c r="AC466" s="4" t="str">
        <f>IF($H466=0,"",VLOOKUP($G466,Data!$G$3:$BA$2935,22,FALSE))</f>
        <v/>
      </c>
      <c r="AD466" s="4" t="str">
        <f>IF($H466=0,"",VLOOKUP($G466,Data!$G$3:$BA$2935,23,FALSE))</f>
        <v/>
      </c>
      <c r="AE466" s="4" t="str">
        <f>IF($H466=0,"",VLOOKUP($G466,Data!$G$3:$BA$2935,24,FALSE))</f>
        <v/>
      </c>
      <c r="AF466" s="4" t="str">
        <f>IF($H466=0,"",VLOOKUP($G466,Data!$G$3:$BA$2935,25,FALSE))</f>
        <v/>
      </c>
      <c r="AG466" s="4" t="str">
        <f>IF($H466=0,"",VLOOKUP($G466,Data!$G$3:$BA$2935,26,FALSE))</f>
        <v/>
      </c>
      <c r="AH466" s="4" t="str">
        <f>IF($H466=0,"",VLOOKUP($G466,Data!$G$3:$BA$2935,27,FALSE))</f>
        <v/>
      </c>
      <c r="AI466" s="4" t="str">
        <f>IF($H466=0,"",VLOOKUP($G466,Data!$G$3:$BA$2935,28,FALSE))</f>
        <v/>
      </c>
      <c r="AJ466" s="4" t="str">
        <f>IF($H466=0,"",VLOOKUP($G466,Data!$G$3:$BA$2935,29,FALSE))</f>
        <v/>
      </c>
      <c r="AK466" s="4" t="str">
        <f>IF($H466=0,"",VLOOKUP($G466,Data!$G$3:$BA$2935,30,FALSE))</f>
        <v/>
      </c>
      <c r="AL466" s="4" t="str">
        <f>IF($H466=0,"",VLOOKUP($G466,Data!$G$3:$BA$2935,31,FALSE))</f>
        <v/>
      </c>
      <c r="AM466" s="4" t="str">
        <f>IF($H466=0,"",VLOOKUP($G466,Data!$G$3:$BA$2935,32,FALSE))</f>
        <v/>
      </c>
      <c r="AN466" s="4" t="str">
        <f>IF($H466=0,"",VLOOKUP($G466,Data!$G$3:$BA$2935,33,FALSE))</f>
        <v/>
      </c>
      <c r="AO466" s="4" t="str">
        <f>IF($H466=0,"",VLOOKUP($G466,Data!$G$3:$BA$2935,34,FALSE))</f>
        <v/>
      </c>
      <c r="AP466" s="4" t="str">
        <f>IF($H466=0,"",VLOOKUP($G466,Data!$G$3:$BA$2935,35,FALSE))</f>
        <v/>
      </c>
      <c r="AQ466" s="4" t="str">
        <f>IF($H466=0,"",VLOOKUP($G466,Data!$G$3:$BA$2935,36,FALSE))</f>
        <v/>
      </c>
      <c r="AR466" s="4" t="str">
        <f>IF($H466=0,"",VLOOKUP($G466,Data!$G$3:$BA$2935,37,FALSE))</f>
        <v/>
      </c>
      <c r="AS466" s="4" t="str">
        <f>IF($H466=0,"",VLOOKUP($G466,Data!$G$3:$BA$2935,38,FALSE))</f>
        <v/>
      </c>
      <c r="AT466" s="4" t="str">
        <f>IF($H466=0,"",VLOOKUP($G466,Data!$G$3:$BA$2935,39,FALSE))</f>
        <v/>
      </c>
    </row>
    <row r="467" spans="1:46" x14ac:dyDescent="0.25">
      <c r="A467" s="4">
        <f>PSSE!A469</f>
        <v>974011</v>
      </c>
      <c r="B467" s="4" t="str">
        <f>PSSE!B469</f>
        <v>BOURBON_H</v>
      </c>
      <c r="C467" s="4">
        <f>PSSE!D469</f>
        <v>11</v>
      </c>
      <c r="D467" s="4">
        <f>PSSE!E469</f>
        <v>24</v>
      </c>
      <c r="E467" s="4" t="str">
        <f>PSSE!F469</f>
        <v>TD</v>
      </c>
      <c r="F467" s="4">
        <f>PSSE!G469</f>
        <v>1</v>
      </c>
      <c r="G467" s="4" t="str">
        <f t="shared" si="7"/>
        <v>GOV1124TD1</v>
      </c>
      <c r="H467" s="4">
        <f>COUNTIF(Data!$G$3:$BA$2935,GOV!$G467)</f>
        <v>1</v>
      </c>
      <c r="I467" s="4" t="str">
        <f>IF($H467=0,"",VLOOKUP($G467,Data!$G$3:$BA$2935,2,FALSE))</f>
        <v>'HYGOV'</v>
      </c>
      <c r="J467" s="4">
        <f>PSSE!C469</f>
        <v>1</v>
      </c>
      <c r="K467" s="4">
        <f>IF($H467=0,"",VLOOKUP($G467,Data!$G$3:$BA$2935,4,FALSE))</f>
        <v>0.06</v>
      </c>
      <c r="L467" s="4">
        <f>IF($H467=0,"",VLOOKUP($G467,Data!$G$3:$BA$2935,5,FALSE))</f>
        <v>0.4</v>
      </c>
      <c r="M467" s="4">
        <f>IF($H467=0,"",VLOOKUP($G467,Data!$G$3:$BA$2935,6,FALSE))</f>
        <v>3</v>
      </c>
      <c r="N467" s="4">
        <f>IF($H467=0,"",VLOOKUP($G467,Data!$G$3:$BA$2935,7,FALSE))</f>
        <v>9.9000000000000005E-2</v>
      </c>
      <c r="O467" s="4">
        <f>IF($H467=0,"",VLOOKUP($G467,Data!$G$3:$BA$2935,8,FALSE))</f>
        <v>0.4</v>
      </c>
      <c r="P467" s="4">
        <f>IF($H467=0,"",VLOOKUP($G467,Data!$G$3:$BA$2935,9,FALSE))</f>
        <v>0.15</v>
      </c>
      <c r="Q467" s="4">
        <f>IF($H467=0,"",VLOOKUP($G467,Data!$G$3:$BA$2935,10,FALSE))</f>
        <v>1</v>
      </c>
      <c r="R467" s="4">
        <f>IF($H467=0,"",VLOOKUP($G467,Data!$G$3:$BA$2935,11,FALSE))</f>
        <v>0.1</v>
      </c>
      <c r="S467" s="4">
        <f>IF($H467=0,"",VLOOKUP($G467,Data!$G$3:$BA$2935,12,FALSE))</f>
        <v>1.35</v>
      </c>
      <c r="T467" s="4">
        <f>IF($H467=0,"",VLOOKUP($G467,Data!$G$3:$BA$2935,13,FALSE))</f>
        <v>1.4</v>
      </c>
      <c r="U467" s="4">
        <f>IF($H467=0,"",VLOOKUP($G467,Data!$G$3:$BA$2935,14,FALSE))</f>
        <v>0.1</v>
      </c>
      <c r="V467" s="4">
        <f>IF($H467=0,"",VLOOKUP($G467,Data!$G$3:$BA$2935,15,FALSE))</f>
        <v>0.1</v>
      </c>
      <c r="W467" s="4" t="str">
        <f>IF($H467=0,"",VLOOKUP($G467,Data!$G$3:$BA$2935,16,FALSE))</f>
        <v>/</v>
      </c>
      <c r="X467" s="4" t="str">
        <f>IF($H467=0,"",VLOOKUP($G467,Data!$G$3:$BA$2935,17,FALSE))</f>
        <v>/</v>
      </c>
      <c r="Y467" s="4" t="str">
        <f>IF($H467=0,"",VLOOKUP($G467,Data!$G$3:$BA$2935,18,FALSE))</f>
        <v/>
      </c>
      <c r="Z467" s="4" t="str">
        <f>IF($H467=0,"",VLOOKUP($G467,Data!$G$3:$BA$2935,19,FALSE))</f>
        <v/>
      </c>
      <c r="AA467" s="4" t="str">
        <f>IF($H467=0,"",VLOOKUP($G467,Data!$G$3:$BA$2935,20,FALSE))</f>
        <v/>
      </c>
      <c r="AB467" s="4" t="str">
        <f>IF($H467=0,"",VLOOKUP($G467,Data!$G$3:$BA$2935,21,FALSE))</f>
        <v/>
      </c>
      <c r="AC467" s="4" t="str">
        <f>IF($H467=0,"",VLOOKUP($G467,Data!$G$3:$BA$2935,22,FALSE))</f>
        <v/>
      </c>
      <c r="AD467" s="4" t="str">
        <f>IF($H467=0,"",VLOOKUP($G467,Data!$G$3:$BA$2935,23,FALSE))</f>
        <v/>
      </c>
      <c r="AE467" s="4" t="str">
        <f>IF($H467=0,"",VLOOKUP($G467,Data!$G$3:$BA$2935,24,FALSE))</f>
        <v/>
      </c>
      <c r="AF467" s="4" t="str">
        <f>IF($H467=0,"",VLOOKUP($G467,Data!$G$3:$BA$2935,25,FALSE))</f>
        <v/>
      </c>
      <c r="AG467" s="4" t="str">
        <f>IF($H467=0,"",VLOOKUP($G467,Data!$G$3:$BA$2935,26,FALSE))</f>
        <v/>
      </c>
      <c r="AH467" s="4" t="str">
        <f>IF($H467=0,"",VLOOKUP($G467,Data!$G$3:$BA$2935,27,FALSE))</f>
        <v/>
      </c>
      <c r="AI467" s="4" t="str">
        <f>IF($H467=0,"",VLOOKUP($G467,Data!$G$3:$BA$2935,28,FALSE))</f>
        <v/>
      </c>
      <c r="AJ467" s="4" t="str">
        <f>IF($H467=0,"",VLOOKUP($G467,Data!$G$3:$BA$2935,29,FALSE))</f>
        <v/>
      </c>
      <c r="AK467" s="4" t="str">
        <f>IF($H467=0,"",VLOOKUP($G467,Data!$G$3:$BA$2935,30,FALSE))</f>
        <v/>
      </c>
      <c r="AL467" s="4" t="str">
        <f>IF($H467=0,"",VLOOKUP($G467,Data!$G$3:$BA$2935,31,FALSE))</f>
        <v/>
      </c>
      <c r="AM467" s="4" t="str">
        <f>IF($H467=0,"",VLOOKUP($G467,Data!$G$3:$BA$2935,32,FALSE))</f>
        <v/>
      </c>
      <c r="AN467" s="4" t="str">
        <f>IF($H467=0,"",VLOOKUP($G467,Data!$G$3:$BA$2935,33,FALSE))</f>
        <v/>
      </c>
      <c r="AO467" s="4" t="str">
        <f>IF($H467=0,"",VLOOKUP($G467,Data!$G$3:$BA$2935,34,FALSE))</f>
        <v/>
      </c>
      <c r="AP467" s="4" t="str">
        <f>IF($H467=0,"",VLOOKUP($G467,Data!$G$3:$BA$2935,35,FALSE))</f>
        <v/>
      </c>
      <c r="AQ467" s="4" t="str">
        <f>IF($H467=0,"",VLOOKUP($G467,Data!$G$3:$BA$2935,36,FALSE))</f>
        <v/>
      </c>
      <c r="AR467" s="4" t="str">
        <f>IF($H467=0,"",VLOOKUP($G467,Data!$G$3:$BA$2935,37,FALSE))</f>
        <v/>
      </c>
      <c r="AS467" s="4" t="str">
        <f>IF($H467=0,"",VLOOKUP($G467,Data!$G$3:$BA$2935,38,FALSE))</f>
        <v/>
      </c>
      <c r="AT467" s="4" t="str">
        <f>IF($H467=0,"",VLOOKUP($G467,Data!$G$3:$BA$2935,39,FALSE))</f>
        <v/>
      </c>
    </row>
    <row r="468" spans="1:46" x14ac:dyDescent="0.25">
      <c r="A468" s="4">
        <f>PSSE!A470</f>
        <v>974021</v>
      </c>
      <c r="B468" s="4" t="str">
        <f>PSSE!B470</f>
        <v>CANDON_H1</v>
      </c>
      <c r="C468" s="4">
        <f>PSSE!D470</f>
        <v>11</v>
      </c>
      <c r="D468" s="4">
        <f>PSSE!E470</f>
        <v>38.799999999999997</v>
      </c>
      <c r="E468" s="4" t="str">
        <f>PSSE!F470</f>
        <v>TD</v>
      </c>
      <c r="F468" s="4">
        <f>PSSE!G470</f>
        <v>1</v>
      </c>
      <c r="G468" s="4" t="str">
        <f t="shared" si="7"/>
        <v>GOV1138.8TD1</v>
      </c>
      <c r="H468" s="4">
        <f>COUNTIF(Data!$G$3:$BA$2935,GOV!$G468)</f>
        <v>1</v>
      </c>
      <c r="I468" s="4" t="str">
        <f>IF($H468=0,"",VLOOKUP($G468,Data!$G$3:$BA$2935,2,FALSE))</f>
        <v>'HYGOV'</v>
      </c>
      <c r="J468" s="4">
        <f>PSSE!C470</f>
        <v>1</v>
      </c>
      <c r="K468" s="4">
        <f>IF($H468=0,"",VLOOKUP($G468,Data!$G$3:$BA$2935,4,FALSE))</f>
        <v>0.06</v>
      </c>
      <c r="L468" s="4">
        <f>IF($H468=0,"",VLOOKUP($G468,Data!$G$3:$BA$2935,5,FALSE))</f>
        <v>0.4</v>
      </c>
      <c r="M468" s="4">
        <f>IF($H468=0,"",VLOOKUP($G468,Data!$G$3:$BA$2935,6,FALSE))</f>
        <v>3</v>
      </c>
      <c r="N468" s="4">
        <f>IF($H468=0,"",VLOOKUP($G468,Data!$G$3:$BA$2935,7,FALSE))</f>
        <v>9.9000000000000005E-2</v>
      </c>
      <c r="O468" s="4">
        <f>IF($H468=0,"",VLOOKUP($G468,Data!$G$3:$BA$2935,8,FALSE))</f>
        <v>0.4</v>
      </c>
      <c r="P468" s="4">
        <f>IF($H468=0,"",VLOOKUP($G468,Data!$G$3:$BA$2935,9,FALSE))</f>
        <v>0.15</v>
      </c>
      <c r="Q468" s="4">
        <f>IF($H468=0,"",VLOOKUP($G468,Data!$G$3:$BA$2935,10,FALSE))</f>
        <v>1</v>
      </c>
      <c r="R468" s="4">
        <f>IF($H468=0,"",VLOOKUP($G468,Data!$G$3:$BA$2935,11,FALSE))</f>
        <v>0.1</v>
      </c>
      <c r="S468" s="4">
        <f>IF($H468=0,"",VLOOKUP($G468,Data!$G$3:$BA$2935,12,FALSE))</f>
        <v>1.35</v>
      </c>
      <c r="T468" s="4">
        <f>IF($H468=0,"",VLOOKUP($G468,Data!$G$3:$BA$2935,13,FALSE))</f>
        <v>1.4</v>
      </c>
      <c r="U468" s="4">
        <f>IF($H468=0,"",VLOOKUP($G468,Data!$G$3:$BA$2935,14,FALSE))</f>
        <v>0.1</v>
      </c>
      <c r="V468" s="4">
        <f>IF($H468=0,"",VLOOKUP($G468,Data!$G$3:$BA$2935,15,FALSE))</f>
        <v>0.1</v>
      </c>
      <c r="W468" s="4" t="str">
        <f>IF($H468=0,"",VLOOKUP($G468,Data!$G$3:$BA$2935,16,FALSE))</f>
        <v>/</v>
      </c>
      <c r="X468" s="4" t="str">
        <f>IF($H468=0,"",VLOOKUP($G468,Data!$G$3:$BA$2935,17,FALSE))</f>
        <v>/</v>
      </c>
      <c r="Y468" s="4" t="str">
        <f>IF($H468=0,"",VLOOKUP($G468,Data!$G$3:$BA$2935,18,FALSE))</f>
        <v/>
      </c>
      <c r="Z468" s="4" t="str">
        <f>IF($H468=0,"",VLOOKUP($G468,Data!$G$3:$BA$2935,19,FALSE))</f>
        <v/>
      </c>
      <c r="AA468" s="4" t="str">
        <f>IF($H468=0,"",VLOOKUP($G468,Data!$G$3:$BA$2935,20,FALSE))</f>
        <v/>
      </c>
      <c r="AB468" s="4" t="str">
        <f>IF($H468=0,"",VLOOKUP($G468,Data!$G$3:$BA$2935,21,FALSE))</f>
        <v/>
      </c>
      <c r="AC468" s="4" t="str">
        <f>IF($H468=0,"",VLOOKUP($G468,Data!$G$3:$BA$2935,22,FALSE))</f>
        <v/>
      </c>
      <c r="AD468" s="4" t="str">
        <f>IF($H468=0,"",VLOOKUP($G468,Data!$G$3:$BA$2935,23,FALSE))</f>
        <v/>
      </c>
      <c r="AE468" s="4" t="str">
        <f>IF($H468=0,"",VLOOKUP($G468,Data!$G$3:$BA$2935,24,FALSE))</f>
        <v/>
      </c>
      <c r="AF468" s="4" t="str">
        <f>IF($H468=0,"",VLOOKUP($G468,Data!$G$3:$BA$2935,25,FALSE))</f>
        <v/>
      </c>
      <c r="AG468" s="4" t="str">
        <f>IF($H468=0,"",VLOOKUP($G468,Data!$G$3:$BA$2935,26,FALSE))</f>
        <v/>
      </c>
      <c r="AH468" s="4" t="str">
        <f>IF($H468=0,"",VLOOKUP($G468,Data!$G$3:$BA$2935,27,FALSE))</f>
        <v/>
      </c>
      <c r="AI468" s="4" t="str">
        <f>IF($H468=0,"",VLOOKUP($G468,Data!$G$3:$BA$2935,28,FALSE))</f>
        <v/>
      </c>
      <c r="AJ468" s="4" t="str">
        <f>IF($H468=0,"",VLOOKUP($G468,Data!$G$3:$BA$2935,29,FALSE))</f>
        <v/>
      </c>
      <c r="AK468" s="4" t="str">
        <f>IF($H468=0,"",VLOOKUP($G468,Data!$G$3:$BA$2935,30,FALSE))</f>
        <v/>
      </c>
      <c r="AL468" s="4" t="str">
        <f>IF($H468=0,"",VLOOKUP($G468,Data!$G$3:$BA$2935,31,FALSE))</f>
        <v/>
      </c>
      <c r="AM468" s="4" t="str">
        <f>IF($H468=0,"",VLOOKUP($G468,Data!$G$3:$BA$2935,32,FALSE))</f>
        <v/>
      </c>
      <c r="AN468" s="4" t="str">
        <f>IF($H468=0,"",VLOOKUP($G468,Data!$G$3:$BA$2935,33,FALSE))</f>
        <v/>
      </c>
      <c r="AO468" s="4" t="str">
        <f>IF($H468=0,"",VLOOKUP($G468,Data!$G$3:$BA$2935,34,FALSE))</f>
        <v/>
      </c>
      <c r="AP468" s="4" t="str">
        <f>IF($H468=0,"",VLOOKUP($G468,Data!$G$3:$BA$2935,35,FALSE))</f>
        <v/>
      </c>
      <c r="AQ468" s="4" t="str">
        <f>IF($H468=0,"",VLOOKUP($G468,Data!$G$3:$BA$2935,36,FALSE))</f>
        <v/>
      </c>
      <c r="AR468" s="4" t="str">
        <f>IF($H468=0,"",VLOOKUP($G468,Data!$G$3:$BA$2935,37,FALSE))</f>
        <v/>
      </c>
      <c r="AS468" s="4" t="str">
        <f>IF($H468=0,"",VLOOKUP($G468,Data!$G$3:$BA$2935,38,FALSE))</f>
        <v/>
      </c>
      <c r="AT468" s="4" t="str">
        <f>IF($H468=0,"",VLOOKUP($G468,Data!$G$3:$BA$2935,39,FALSE))</f>
        <v/>
      </c>
    </row>
    <row r="469" spans="1:46" x14ac:dyDescent="0.25">
      <c r="A469" s="4">
        <f>PSSE!A471</f>
        <v>974022</v>
      </c>
      <c r="B469" s="4" t="str">
        <f>PSSE!B471</f>
        <v>CANDON_H2</v>
      </c>
      <c r="C469" s="4">
        <f>PSSE!D471</f>
        <v>11</v>
      </c>
      <c r="D469" s="4">
        <f>PSSE!E471</f>
        <v>38.799999999999997</v>
      </c>
      <c r="E469" s="4" t="str">
        <f>PSSE!F471</f>
        <v>TD</v>
      </c>
      <c r="F469" s="4">
        <f>PSSE!G471</f>
        <v>1</v>
      </c>
      <c r="G469" s="4" t="str">
        <f t="shared" si="7"/>
        <v>GOV1138.8TD1</v>
      </c>
      <c r="H469" s="4">
        <f>COUNTIF(Data!$G$3:$BA$2935,GOV!$G469)</f>
        <v>1</v>
      </c>
      <c r="I469" s="4" t="str">
        <f>IF($H469=0,"",VLOOKUP($G469,Data!$G$3:$BA$2935,2,FALSE))</f>
        <v>'HYGOV'</v>
      </c>
      <c r="J469" s="4">
        <f>PSSE!C471</f>
        <v>1</v>
      </c>
      <c r="K469" s="4">
        <f>IF($H469=0,"",VLOOKUP($G469,Data!$G$3:$BA$2935,4,FALSE))</f>
        <v>0.06</v>
      </c>
      <c r="L469" s="4">
        <f>IF($H469=0,"",VLOOKUP($G469,Data!$G$3:$BA$2935,5,FALSE))</f>
        <v>0.4</v>
      </c>
      <c r="M469" s="4">
        <f>IF($H469=0,"",VLOOKUP($G469,Data!$G$3:$BA$2935,6,FALSE))</f>
        <v>3</v>
      </c>
      <c r="N469" s="4">
        <f>IF($H469=0,"",VLOOKUP($G469,Data!$G$3:$BA$2935,7,FALSE))</f>
        <v>9.9000000000000005E-2</v>
      </c>
      <c r="O469" s="4">
        <f>IF($H469=0,"",VLOOKUP($G469,Data!$G$3:$BA$2935,8,FALSE))</f>
        <v>0.4</v>
      </c>
      <c r="P469" s="4">
        <f>IF($H469=0,"",VLOOKUP($G469,Data!$G$3:$BA$2935,9,FALSE))</f>
        <v>0.15</v>
      </c>
      <c r="Q469" s="4">
        <f>IF($H469=0,"",VLOOKUP($G469,Data!$G$3:$BA$2935,10,FALSE))</f>
        <v>1</v>
      </c>
      <c r="R469" s="4">
        <f>IF($H469=0,"",VLOOKUP($G469,Data!$G$3:$BA$2935,11,FALSE))</f>
        <v>0.1</v>
      </c>
      <c r="S469" s="4">
        <f>IF($H469=0,"",VLOOKUP($G469,Data!$G$3:$BA$2935,12,FALSE))</f>
        <v>1.35</v>
      </c>
      <c r="T469" s="4">
        <f>IF($H469=0,"",VLOOKUP($G469,Data!$G$3:$BA$2935,13,FALSE))</f>
        <v>1.4</v>
      </c>
      <c r="U469" s="4">
        <f>IF($H469=0,"",VLOOKUP($G469,Data!$G$3:$BA$2935,14,FALSE))</f>
        <v>0.1</v>
      </c>
      <c r="V469" s="4">
        <f>IF($H469=0,"",VLOOKUP($G469,Data!$G$3:$BA$2935,15,FALSE))</f>
        <v>0.1</v>
      </c>
      <c r="W469" s="4" t="str">
        <f>IF($H469=0,"",VLOOKUP($G469,Data!$G$3:$BA$2935,16,FALSE))</f>
        <v>/</v>
      </c>
      <c r="X469" s="4" t="str">
        <f>IF($H469=0,"",VLOOKUP($G469,Data!$G$3:$BA$2935,17,FALSE))</f>
        <v>/</v>
      </c>
      <c r="Y469" s="4" t="str">
        <f>IF($H469=0,"",VLOOKUP($G469,Data!$G$3:$BA$2935,18,FALSE))</f>
        <v/>
      </c>
      <c r="Z469" s="4" t="str">
        <f>IF($H469=0,"",VLOOKUP($G469,Data!$G$3:$BA$2935,19,FALSE))</f>
        <v/>
      </c>
      <c r="AA469" s="4" t="str">
        <f>IF($H469=0,"",VLOOKUP($G469,Data!$G$3:$BA$2935,20,FALSE))</f>
        <v/>
      </c>
      <c r="AB469" s="4" t="str">
        <f>IF($H469=0,"",VLOOKUP($G469,Data!$G$3:$BA$2935,21,FALSE))</f>
        <v/>
      </c>
      <c r="AC469" s="4" t="str">
        <f>IF($H469=0,"",VLOOKUP($G469,Data!$G$3:$BA$2935,22,FALSE))</f>
        <v/>
      </c>
      <c r="AD469" s="4" t="str">
        <f>IF($H469=0,"",VLOOKUP($G469,Data!$G$3:$BA$2935,23,FALSE))</f>
        <v/>
      </c>
      <c r="AE469" s="4" t="str">
        <f>IF($H469=0,"",VLOOKUP($G469,Data!$G$3:$BA$2935,24,FALSE))</f>
        <v/>
      </c>
      <c r="AF469" s="4" t="str">
        <f>IF($H469=0,"",VLOOKUP($G469,Data!$G$3:$BA$2935,25,FALSE))</f>
        <v/>
      </c>
      <c r="AG469" s="4" t="str">
        <f>IF($H469=0,"",VLOOKUP($G469,Data!$G$3:$BA$2935,26,FALSE))</f>
        <v/>
      </c>
      <c r="AH469" s="4" t="str">
        <f>IF($H469=0,"",VLOOKUP($G469,Data!$G$3:$BA$2935,27,FALSE))</f>
        <v/>
      </c>
      <c r="AI469" s="4" t="str">
        <f>IF($H469=0,"",VLOOKUP($G469,Data!$G$3:$BA$2935,28,FALSE))</f>
        <v/>
      </c>
      <c r="AJ469" s="4" t="str">
        <f>IF($H469=0,"",VLOOKUP($G469,Data!$G$3:$BA$2935,29,FALSE))</f>
        <v/>
      </c>
      <c r="AK469" s="4" t="str">
        <f>IF($H469=0,"",VLOOKUP($G469,Data!$G$3:$BA$2935,30,FALSE))</f>
        <v/>
      </c>
      <c r="AL469" s="4" t="str">
        <f>IF($H469=0,"",VLOOKUP($G469,Data!$G$3:$BA$2935,31,FALSE))</f>
        <v/>
      </c>
      <c r="AM469" s="4" t="str">
        <f>IF($H469=0,"",VLOOKUP($G469,Data!$G$3:$BA$2935,32,FALSE))</f>
        <v/>
      </c>
      <c r="AN469" s="4" t="str">
        <f>IF($H469=0,"",VLOOKUP($G469,Data!$G$3:$BA$2935,33,FALSE))</f>
        <v/>
      </c>
      <c r="AO469" s="4" t="str">
        <f>IF($H469=0,"",VLOOKUP($G469,Data!$G$3:$BA$2935,34,FALSE))</f>
        <v/>
      </c>
      <c r="AP469" s="4" t="str">
        <f>IF($H469=0,"",VLOOKUP($G469,Data!$G$3:$BA$2935,35,FALSE))</f>
        <v/>
      </c>
      <c r="AQ469" s="4" t="str">
        <f>IF($H469=0,"",VLOOKUP($G469,Data!$G$3:$BA$2935,36,FALSE))</f>
        <v/>
      </c>
      <c r="AR469" s="4" t="str">
        <f>IF($H469=0,"",VLOOKUP($G469,Data!$G$3:$BA$2935,37,FALSE))</f>
        <v/>
      </c>
      <c r="AS469" s="4" t="str">
        <f>IF($H469=0,"",VLOOKUP($G469,Data!$G$3:$BA$2935,38,FALSE))</f>
        <v/>
      </c>
      <c r="AT469" s="4" t="str">
        <f>IF($H469=0,"",VLOOKUP($G469,Data!$G$3:$BA$2935,39,FALSE))</f>
        <v/>
      </c>
    </row>
    <row r="470" spans="1:46" x14ac:dyDescent="0.25">
      <c r="A470" s="4">
        <f>PSSE!A472</f>
        <v>974041</v>
      </c>
      <c r="B470" s="4" t="str">
        <f>PSSE!B472</f>
        <v>SAMBOR_H1</v>
      </c>
      <c r="C470" s="4">
        <f>PSSE!D472</f>
        <v>13.8</v>
      </c>
      <c r="D470" s="4">
        <f>PSSE!E472</f>
        <v>110</v>
      </c>
      <c r="E470" s="4" t="str">
        <f>PSSE!F472</f>
        <v>TD</v>
      </c>
      <c r="F470" s="4">
        <f>PSSE!G472</f>
        <v>1</v>
      </c>
      <c r="G470" s="4" t="str">
        <f t="shared" si="7"/>
        <v>GOV13.8110TD1</v>
      </c>
      <c r="H470" s="4">
        <f>COUNTIF(Data!$G$3:$BA$2935,GOV!$G470)</f>
        <v>1</v>
      </c>
      <c r="I470" s="4" t="str">
        <f>IF($H470=0,"",VLOOKUP($G470,Data!$G$3:$BA$2935,2,FALSE))</f>
        <v>'HYGOV'</v>
      </c>
      <c r="J470" s="4">
        <f>PSSE!C472</f>
        <v>1</v>
      </c>
      <c r="K470" s="4">
        <f>IF($H470=0,"",VLOOKUP($G470,Data!$G$3:$BA$2935,4,FALSE))</f>
        <v>0.03</v>
      </c>
      <c r="L470" s="4">
        <f>IF($H470=0,"",VLOOKUP($G470,Data!$G$3:$BA$2935,5,FALSE))</f>
        <v>0.18</v>
      </c>
      <c r="M470" s="4">
        <f>IF($H470=0,"",VLOOKUP($G470,Data!$G$3:$BA$2935,6,FALSE))</f>
        <v>6.64</v>
      </c>
      <c r="N470" s="4">
        <f>IF($H470=0,"",VLOOKUP($G470,Data!$G$3:$BA$2935,7,FALSE))</f>
        <v>0.05</v>
      </c>
      <c r="O470" s="4">
        <f>IF($H470=0,"",VLOOKUP($G470,Data!$G$3:$BA$2935,8,FALSE))</f>
        <v>0.5</v>
      </c>
      <c r="P470" s="4">
        <f>IF($H470=0,"",VLOOKUP($G470,Data!$G$3:$BA$2935,9,FALSE))</f>
        <v>0.15</v>
      </c>
      <c r="Q470" s="4">
        <f>IF($H470=0,"",VLOOKUP($G470,Data!$G$3:$BA$2935,10,FALSE))</f>
        <v>1</v>
      </c>
      <c r="R470" s="4">
        <f>IF($H470=0,"",VLOOKUP($G470,Data!$G$3:$BA$2935,11,FALSE))</f>
        <v>0</v>
      </c>
      <c r="S470" s="4">
        <f>IF($H470=0,"",VLOOKUP($G470,Data!$G$3:$BA$2935,12,FALSE))</f>
        <v>1.66</v>
      </c>
      <c r="T470" s="4">
        <f>IF($H470=0,"",VLOOKUP($G470,Data!$G$3:$BA$2935,13,FALSE))</f>
        <v>1.41</v>
      </c>
      <c r="U470" s="4">
        <f>IF($H470=0,"",VLOOKUP($G470,Data!$G$3:$BA$2935,14,FALSE))</f>
        <v>0.499</v>
      </c>
      <c r="V470" s="4">
        <f>IF($H470=0,"",VLOOKUP($G470,Data!$G$3:$BA$2935,15,FALSE))</f>
        <v>0.06</v>
      </c>
      <c r="W470" s="4" t="str">
        <f>IF($H470=0,"",VLOOKUP($G470,Data!$G$3:$BA$2935,16,FALSE))</f>
        <v>/</v>
      </c>
      <c r="X470" s="4" t="str">
        <f>IF($H470=0,"",VLOOKUP($G470,Data!$G$3:$BA$2935,17,FALSE))</f>
        <v>/</v>
      </c>
      <c r="Y470" s="4" t="str">
        <f>IF($H470=0,"",VLOOKUP($G470,Data!$G$3:$BA$2935,18,FALSE))</f>
        <v/>
      </c>
      <c r="Z470" s="4" t="str">
        <f>IF($H470=0,"",VLOOKUP($G470,Data!$G$3:$BA$2935,19,FALSE))</f>
        <v/>
      </c>
      <c r="AA470" s="4" t="str">
        <f>IF($H470=0,"",VLOOKUP($G470,Data!$G$3:$BA$2935,20,FALSE))</f>
        <v/>
      </c>
      <c r="AB470" s="4" t="str">
        <f>IF($H470=0,"",VLOOKUP($G470,Data!$G$3:$BA$2935,21,FALSE))</f>
        <v/>
      </c>
      <c r="AC470" s="4" t="str">
        <f>IF($H470=0,"",VLOOKUP($G470,Data!$G$3:$BA$2935,22,FALSE))</f>
        <v/>
      </c>
      <c r="AD470" s="4" t="str">
        <f>IF($H470=0,"",VLOOKUP($G470,Data!$G$3:$BA$2935,23,FALSE))</f>
        <v/>
      </c>
      <c r="AE470" s="4" t="str">
        <f>IF($H470=0,"",VLOOKUP($G470,Data!$G$3:$BA$2935,24,FALSE))</f>
        <v/>
      </c>
      <c r="AF470" s="4" t="str">
        <f>IF($H470=0,"",VLOOKUP($G470,Data!$G$3:$BA$2935,25,FALSE))</f>
        <v/>
      </c>
      <c r="AG470" s="4" t="str">
        <f>IF($H470=0,"",VLOOKUP($G470,Data!$G$3:$BA$2935,26,FALSE))</f>
        <v/>
      </c>
      <c r="AH470" s="4" t="str">
        <f>IF($H470=0,"",VLOOKUP($G470,Data!$G$3:$BA$2935,27,FALSE))</f>
        <v/>
      </c>
      <c r="AI470" s="4" t="str">
        <f>IF($H470=0,"",VLOOKUP($G470,Data!$G$3:$BA$2935,28,FALSE))</f>
        <v/>
      </c>
      <c r="AJ470" s="4" t="str">
        <f>IF($H470=0,"",VLOOKUP($G470,Data!$G$3:$BA$2935,29,FALSE))</f>
        <v/>
      </c>
      <c r="AK470" s="4" t="str">
        <f>IF($H470=0,"",VLOOKUP($G470,Data!$G$3:$BA$2935,30,FALSE))</f>
        <v/>
      </c>
      <c r="AL470" s="4" t="str">
        <f>IF($H470=0,"",VLOOKUP($G470,Data!$G$3:$BA$2935,31,FALSE))</f>
        <v/>
      </c>
      <c r="AM470" s="4" t="str">
        <f>IF($H470=0,"",VLOOKUP($G470,Data!$G$3:$BA$2935,32,FALSE))</f>
        <v/>
      </c>
      <c r="AN470" s="4" t="str">
        <f>IF($H470=0,"",VLOOKUP($G470,Data!$G$3:$BA$2935,33,FALSE))</f>
        <v/>
      </c>
      <c r="AO470" s="4" t="str">
        <f>IF($H470=0,"",VLOOKUP($G470,Data!$G$3:$BA$2935,34,FALSE))</f>
        <v/>
      </c>
      <c r="AP470" s="4" t="str">
        <f>IF($H470=0,"",VLOOKUP($G470,Data!$G$3:$BA$2935,35,FALSE))</f>
        <v/>
      </c>
      <c r="AQ470" s="4" t="str">
        <f>IF($H470=0,"",VLOOKUP($G470,Data!$G$3:$BA$2935,36,FALSE))</f>
        <v/>
      </c>
      <c r="AR470" s="4" t="str">
        <f>IF($H470=0,"",VLOOKUP($G470,Data!$G$3:$BA$2935,37,FALSE))</f>
        <v/>
      </c>
      <c r="AS470" s="4" t="str">
        <f>IF($H470=0,"",VLOOKUP($G470,Data!$G$3:$BA$2935,38,FALSE))</f>
        <v/>
      </c>
      <c r="AT470" s="4" t="str">
        <f>IF($H470=0,"",VLOOKUP($G470,Data!$G$3:$BA$2935,39,FALSE))</f>
        <v/>
      </c>
    </row>
    <row r="471" spans="1:46" x14ac:dyDescent="0.25">
      <c r="A471" s="4">
        <f>PSSE!A473</f>
        <v>974042</v>
      </c>
      <c r="B471" s="4" t="str">
        <f>PSSE!B473</f>
        <v>SAMBOR_H2</v>
      </c>
      <c r="C471" s="4">
        <f>PSSE!D473</f>
        <v>13.8</v>
      </c>
      <c r="D471" s="4">
        <f>PSSE!E473</f>
        <v>110</v>
      </c>
      <c r="E471" s="4" t="str">
        <f>PSSE!F473</f>
        <v>TD</v>
      </c>
      <c r="F471" s="4">
        <f>PSSE!G473</f>
        <v>1</v>
      </c>
      <c r="G471" s="4" t="str">
        <f t="shared" si="7"/>
        <v>GOV13.8110TD1</v>
      </c>
      <c r="H471" s="4">
        <f>COUNTIF(Data!$G$3:$BA$2935,GOV!$G471)</f>
        <v>1</v>
      </c>
      <c r="I471" s="4" t="str">
        <f>IF($H471=0,"",VLOOKUP($G471,Data!$G$3:$BA$2935,2,FALSE))</f>
        <v>'HYGOV'</v>
      </c>
      <c r="J471" s="4">
        <f>PSSE!C473</f>
        <v>1</v>
      </c>
      <c r="K471" s="4">
        <f>IF($H471=0,"",VLOOKUP($G471,Data!$G$3:$BA$2935,4,FALSE))</f>
        <v>0.03</v>
      </c>
      <c r="L471" s="4">
        <f>IF($H471=0,"",VLOOKUP($G471,Data!$G$3:$BA$2935,5,FALSE))</f>
        <v>0.18</v>
      </c>
      <c r="M471" s="4">
        <f>IF($H471=0,"",VLOOKUP($G471,Data!$G$3:$BA$2935,6,FALSE))</f>
        <v>6.64</v>
      </c>
      <c r="N471" s="4">
        <f>IF($H471=0,"",VLOOKUP($G471,Data!$G$3:$BA$2935,7,FALSE))</f>
        <v>0.05</v>
      </c>
      <c r="O471" s="4">
        <f>IF($H471=0,"",VLOOKUP($G471,Data!$G$3:$BA$2935,8,FALSE))</f>
        <v>0.5</v>
      </c>
      <c r="P471" s="4">
        <f>IF($H471=0,"",VLOOKUP($G471,Data!$G$3:$BA$2935,9,FALSE))</f>
        <v>0.15</v>
      </c>
      <c r="Q471" s="4">
        <f>IF($H471=0,"",VLOOKUP($G471,Data!$G$3:$BA$2935,10,FALSE))</f>
        <v>1</v>
      </c>
      <c r="R471" s="4">
        <f>IF($H471=0,"",VLOOKUP($G471,Data!$G$3:$BA$2935,11,FALSE))</f>
        <v>0</v>
      </c>
      <c r="S471" s="4">
        <f>IF($H471=0,"",VLOOKUP($G471,Data!$G$3:$BA$2935,12,FALSE))</f>
        <v>1.66</v>
      </c>
      <c r="T471" s="4">
        <f>IF($H471=0,"",VLOOKUP($G471,Data!$G$3:$BA$2935,13,FALSE))</f>
        <v>1.41</v>
      </c>
      <c r="U471" s="4">
        <f>IF($H471=0,"",VLOOKUP($G471,Data!$G$3:$BA$2935,14,FALSE))</f>
        <v>0.499</v>
      </c>
      <c r="V471" s="4">
        <f>IF($H471=0,"",VLOOKUP($G471,Data!$G$3:$BA$2935,15,FALSE))</f>
        <v>0.06</v>
      </c>
      <c r="W471" s="4" t="str">
        <f>IF($H471=0,"",VLOOKUP($G471,Data!$G$3:$BA$2935,16,FALSE))</f>
        <v>/</v>
      </c>
      <c r="X471" s="4" t="str">
        <f>IF($H471=0,"",VLOOKUP($G471,Data!$G$3:$BA$2935,17,FALSE))</f>
        <v>/</v>
      </c>
      <c r="Y471" s="4" t="str">
        <f>IF($H471=0,"",VLOOKUP($G471,Data!$G$3:$BA$2935,18,FALSE))</f>
        <v/>
      </c>
      <c r="Z471" s="4" t="str">
        <f>IF($H471=0,"",VLOOKUP($G471,Data!$G$3:$BA$2935,19,FALSE))</f>
        <v/>
      </c>
      <c r="AA471" s="4" t="str">
        <f>IF($H471=0,"",VLOOKUP($G471,Data!$G$3:$BA$2935,20,FALSE))</f>
        <v/>
      </c>
      <c r="AB471" s="4" t="str">
        <f>IF($H471=0,"",VLOOKUP($G471,Data!$G$3:$BA$2935,21,FALSE))</f>
        <v/>
      </c>
      <c r="AC471" s="4" t="str">
        <f>IF($H471=0,"",VLOOKUP($G471,Data!$G$3:$BA$2935,22,FALSE))</f>
        <v/>
      </c>
      <c r="AD471" s="4" t="str">
        <f>IF($H471=0,"",VLOOKUP($G471,Data!$G$3:$BA$2935,23,FALSE))</f>
        <v/>
      </c>
      <c r="AE471" s="4" t="str">
        <f>IF($H471=0,"",VLOOKUP($G471,Data!$G$3:$BA$2935,24,FALSE))</f>
        <v/>
      </c>
      <c r="AF471" s="4" t="str">
        <f>IF($H471=0,"",VLOOKUP($G471,Data!$G$3:$BA$2935,25,FALSE))</f>
        <v/>
      </c>
      <c r="AG471" s="4" t="str">
        <f>IF($H471=0,"",VLOOKUP($G471,Data!$G$3:$BA$2935,26,FALSE))</f>
        <v/>
      </c>
      <c r="AH471" s="4" t="str">
        <f>IF($H471=0,"",VLOOKUP($G471,Data!$G$3:$BA$2935,27,FALSE))</f>
        <v/>
      </c>
      <c r="AI471" s="4" t="str">
        <f>IF($H471=0,"",VLOOKUP($G471,Data!$G$3:$BA$2935,28,FALSE))</f>
        <v/>
      </c>
      <c r="AJ471" s="4" t="str">
        <f>IF($H471=0,"",VLOOKUP($G471,Data!$G$3:$BA$2935,29,FALSE))</f>
        <v/>
      </c>
      <c r="AK471" s="4" t="str">
        <f>IF($H471=0,"",VLOOKUP($G471,Data!$G$3:$BA$2935,30,FALSE))</f>
        <v/>
      </c>
      <c r="AL471" s="4" t="str">
        <f>IF($H471=0,"",VLOOKUP($G471,Data!$G$3:$BA$2935,31,FALSE))</f>
        <v/>
      </c>
      <c r="AM471" s="4" t="str">
        <f>IF($H471=0,"",VLOOKUP($G471,Data!$G$3:$BA$2935,32,FALSE))</f>
        <v/>
      </c>
      <c r="AN471" s="4" t="str">
        <f>IF($H471=0,"",VLOOKUP($G471,Data!$G$3:$BA$2935,33,FALSE))</f>
        <v/>
      </c>
      <c r="AO471" s="4" t="str">
        <f>IF($H471=0,"",VLOOKUP($G471,Data!$G$3:$BA$2935,34,FALSE))</f>
        <v/>
      </c>
      <c r="AP471" s="4" t="str">
        <f>IF($H471=0,"",VLOOKUP($G471,Data!$G$3:$BA$2935,35,FALSE))</f>
        <v/>
      </c>
      <c r="AQ471" s="4" t="str">
        <f>IF($H471=0,"",VLOOKUP($G471,Data!$G$3:$BA$2935,36,FALSE))</f>
        <v/>
      </c>
      <c r="AR471" s="4" t="str">
        <f>IF($H471=0,"",VLOOKUP($G471,Data!$G$3:$BA$2935,37,FALSE))</f>
        <v/>
      </c>
      <c r="AS471" s="4" t="str">
        <f>IF($H471=0,"",VLOOKUP($G471,Data!$G$3:$BA$2935,38,FALSE))</f>
        <v/>
      </c>
      <c r="AT471" s="4" t="str">
        <f>IF($H471=0,"",VLOOKUP($G471,Data!$G$3:$BA$2935,39,FALSE))</f>
        <v/>
      </c>
    </row>
    <row r="472" spans="1:46" x14ac:dyDescent="0.25">
      <c r="A472" s="4">
        <f>PSSE!A474</f>
        <v>974043</v>
      </c>
      <c r="B472" s="4" t="str">
        <f>PSSE!B474</f>
        <v>SAMBOR_H3</v>
      </c>
      <c r="C472" s="4">
        <f>PSSE!D474</f>
        <v>13.8</v>
      </c>
      <c r="D472" s="4">
        <f>PSSE!E474</f>
        <v>110</v>
      </c>
      <c r="E472" s="4" t="str">
        <f>PSSE!F474</f>
        <v>TD</v>
      </c>
      <c r="F472" s="4">
        <f>PSSE!G474</f>
        <v>1</v>
      </c>
      <c r="G472" s="4" t="str">
        <f t="shared" si="7"/>
        <v>GOV13.8110TD1</v>
      </c>
      <c r="H472" s="4">
        <f>COUNTIF(Data!$G$3:$BA$2935,GOV!$G472)</f>
        <v>1</v>
      </c>
      <c r="I472" s="4" t="str">
        <f>IF($H472=0,"",VLOOKUP($G472,Data!$G$3:$BA$2935,2,FALSE))</f>
        <v>'HYGOV'</v>
      </c>
      <c r="J472" s="4">
        <f>PSSE!C474</f>
        <v>1</v>
      </c>
      <c r="K472" s="4">
        <f>IF($H472=0,"",VLOOKUP($G472,Data!$G$3:$BA$2935,4,FALSE))</f>
        <v>0.03</v>
      </c>
      <c r="L472" s="4">
        <f>IF($H472=0,"",VLOOKUP($G472,Data!$G$3:$BA$2935,5,FALSE))</f>
        <v>0.18</v>
      </c>
      <c r="M472" s="4">
        <f>IF($H472=0,"",VLOOKUP($G472,Data!$G$3:$BA$2935,6,FALSE))</f>
        <v>6.64</v>
      </c>
      <c r="N472" s="4">
        <f>IF($H472=0,"",VLOOKUP($G472,Data!$G$3:$BA$2935,7,FALSE))</f>
        <v>0.05</v>
      </c>
      <c r="O472" s="4">
        <f>IF($H472=0,"",VLOOKUP($G472,Data!$G$3:$BA$2935,8,FALSE))</f>
        <v>0.5</v>
      </c>
      <c r="P472" s="4">
        <f>IF($H472=0,"",VLOOKUP($G472,Data!$G$3:$BA$2935,9,FALSE))</f>
        <v>0.15</v>
      </c>
      <c r="Q472" s="4">
        <f>IF($H472=0,"",VLOOKUP($G472,Data!$G$3:$BA$2935,10,FALSE))</f>
        <v>1</v>
      </c>
      <c r="R472" s="4">
        <f>IF($H472=0,"",VLOOKUP($G472,Data!$G$3:$BA$2935,11,FALSE))</f>
        <v>0</v>
      </c>
      <c r="S472" s="4">
        <f>IF($H472=0,"",VLOOKUP($G472,Data!$G$3:$BA$2935,12,FALSE))</f>
        <v>1.66</v>
      </c>
      <c r="T472" s="4">
        <f>IF($H472=0,"",VLOOKUP($G472,Data!$G$3:$BA$2935,13,FALSE))</f>
        <v>1.41</v>
      </c>
      <c r="U472" s="4">
        <f>IF($H472=0,"",VLOOKUP($G472,Data!$G$3:$BA$2935,14,FALSE))</f>
        <v>0.499</v>
      </c>
      <c r="V472" s="4">
        <f>IF($H472=0,"",VLOOKUP($G472,Data!$G$3:$BA$2935,15,FALSE))</f>
        <v>0.06</v>
      </c>
      <c r="W472" s="4" t="str">
        <f>IF($H472=0,"",VLOOKUP($G472,Data!$G$3:$BA$2935,16,FALSE))</f>
        <v>/</v>
      </c>
      <c r="X472" s="4" t="str">
        <f>IF($H472=0,"",VLOOKUP($G472,Data!$G$3:$BA$2935,17,FALSE))</f>
        <v>/</v>
      </c>
      <c r="Y472" s="4" t="str">
        <f>IF($H472=0,"",VLOOKUP($G472,Data!$G$3:$BA$2935,18,FALSE))</f>
        <v/>
      </c>
      <c r="Z472" s="4" t="str">
        <f>IF($H472=0,"",VLOOKUP($G472,Data!$G$3:$BA$2935,19,FALSE))</f>
        <v/>
      </c>
      <c r="AA472" s="4" t="str">
        <f>IF($H472=0,"",VLOOKUP($G472,Data!$G$3:$BA$2935,20,FALSE))</f>
        <v/>
      </c>
      <c r="AB472" s="4" t="str">
        <f>IF($H472=0,"",VLOOKUP($G472,Data!$G$3:$BA$2935,21,FALSE))</f>
        <v/>
      </c>
      <c r="AC472" s="4" t="str">
        <f>IF($H472=0,"",VLOOKUP($G472,Data!$G$3:$BA$2935,22,FALSE))</f>
        <v/>
      </c>
      <c r="AD472" s="4" t="str">
        <f>IF($H472=0,"",VLOOKUP($G472,Data!$G$3:$BA$2935,23,FALSE))</f>
        <v/>
      </c>
      <c r="AE472" s="4" t="str">
        <f>IF($H472=0,"",VLOOKUP($G472,Data!$G$3:$BA$2935,24,FALSE))</f>
        <v/>
      </c>
      <c r="AF472" s="4" t="str">
        <f>IF($H472=0,"",VLOOKUP($G472,Data!$G$3:$BA$2935,25,FALSE))</f>
        <v/>
      </c>
      <c r="AG472" s="4" t="str">
        <f>IF($H472=0,"",VLOOKUP($G472,Data!$G$3:$BA$2935,26,FALSE))</f>
        <v/>
      </c>
      <c r="AH472" s="4" t="str">
        <f>IF($H472=0,"",VLOOKUP($G472,Data!$G$3:$BA$2935,27,FALSE))</f>
        <v/>
      </c>
      <c r="AI472" s="4" t="str">
        <f>IF($H472=0,"",VLOOKUP($G472,Data!$G$3:$BA$2935,28,FALSE))</f>
        <v/>
      </c>
      <c r="AJ472" s="4" t="str">
        <f>IF($H472=0,"",VLOOKUP($G472,Data!$G$3:$BA$2935,29,FALSE))</f>
        <v/>
      </c>
      <c r="AK472" s="4" t="str">
        <f>IF($H472=0,"",VLOOKUP($G472,Data!$G$3:$BA$2935,30,FALSE))</f>
        <v/>
      </c>
      <c r="AL472" s="4" t="str">
        <f>IF($H472=0,"",VLOOKUP($G472,Data!$G$3:$BA$2935,31,FALSE))</f>
        <v/>
      </c>
      <c r="AM472" s="4" t="str">
        <f>IF($H472=0,"",VLOOKUP($G472,Data!$G$3:$BA$2935,32,FALSE))</f>
        <v/>
      </c>
      <c r="AN472" s="4" t="str">
        <f>IF($H472=0,"",VLOOKUP($G472,Data!$G$3:$BA$2935,33,FALSE))</f>
        <v/>
      </c>
      <c r="AO472" s="4" t="str">
        <f>IF($H472=0,"",VLOOKUP($G472,Data!$G$3:$BA$2935,34,FALSE))</f>
        <v/>
      </c>
      <c r="AP472" s="4" t="str">
        <f>IF($H472=0,"",VLOOKUP($G472,Data!$G$3:$BA$2935,35,FALSE))</f>
        <v/>
      </c>
      <c r="AQ472" s="4" t="str">
        <f>IF($H472=0,"",VLOOKUP($G472,Data!$G$3:$BA$2935,36,FALSE))</f>
        <v/>
      </c>
      <c r="AR472" s="4" t="str">
        <f>IF($H472=0,"",VLOOKUP($G472,Data!$G$3:$BA$2935,37,FALSE))</f>
        <v/>
      </c>
      <c r="AS472" s="4" t="str">
        <f>IF($H472=0,"",VLOOKUP($G472,Data!$G$3:$BA$2935,38,FALSE))</f>
        <v/>
      </c>
      <c r="AT472" s="4" t="str">
        <f>IF($H472=0,"",VLOOKUP($G472,Data!$G$3:$BA$2935,39,FALSE))</f>
        <v/>
      </c>
    </row>
    <row r="473" spans="1:46" x14ac:dyDescent="0.25">
      <c r="A473" s="4">
        <f>PSSE!A475</f>
        <v>974044</v>
      </c>
      <c r="B473" s="4" t="str">
        <f>PSSE!B475</f>
        <v>SAMBOR_H4</v>
      </c>
      <c r="C473" s="4">
        <f>PSSE!D475</f>
        <v>13.8</v>
      </c>
      <c r="D473" s="4">
        <f>PSSE!E475</f>
        <v>110</v>
      </c>
      <c r="E473" s="4" t="str">
        <f>PSSE!F475</f>
        <v>TD</v>
      </c>
      <c r="F473" s="4">
        <f>PSSE!G475</f>
        <v>1</v>
      </c>
      <c r="G473" s="4" t="str">
        <f t="shared" si="7"/>
        <v>GOV13.8110TD1</v>
      </c>
      <c r="H473" s="4">
        <f>COUNTIF(Data!$G$3:$BA$2935,GOV!$G473)</f>
        <v>1</v>
      </c>
      <c r="I473" s="4" t="str">
        <f>IF($H473=0,"",VLOOKUP($G473,Data!$G$3:$BA$2935,2,FALSE))</f>
        <v>'HYGOV'</v>
      </c>
      <c r="J473" s="4">
        <f>PSSE!C475</f>
        <v>1</v>
      </c>
      <c r="K473" s="4">
        <f>IF($H473=0,"",VLOOKUP($G473,Data!$G$3:$BA$2935,4,FALSE))</f>
        <v>0.03</v>
      </c>
      <c r="L473" s="4">
        <f>IF($H473=0,"",VLOOKUP($G473,Data!$G$3:$BA$2935,5,FALSE))</f>
        <v>0.18</v>
      </c>
      <c r="M473" s="4">
        <f>IF($H473=0,"",VLOOKUP($G473,Data!$G$3:$BA$2935,6,FALSE))</f>
        <v>6.64</v>
      </c>
      <c r="N473" s="4">
        <f>IF($H473=0,"",VLOOKUP($G473,Data!$G$3:$BA$2935,7,FALSE))</f>
        <v>0.05</v>
      </c>
      <c r="O473" s="4">
        <f>IF($H473=0,"",VLOOKUP($G473,Data!$G$3:$BA$2935,8,FALSE))</f>
        <v>0.5</v>
      </c>
      <c r="P473" s="4">
        <f>IF($H473=0,"",VLOOKUP($G473,Data!$G$3:$BA$2935,9,FALSE))</f>
        <v>0.15</v>
      </c>
      <c r="Q473" s="4">
        <f>IF($H473=0,"",VLOOKUP($G473,Data!$G$3:$BA$2935,10,FALSE))</f>
        <v>1</v>
      </c>
      <c r="R473" s="4">
        <f>IF($H473=0,"",VLOOKUP($G473,Data!$G$3:$BA$2935,11,FALSE))</f>
        <v>0</v>
      </c>
      <c r="S473" s="4">
        <f>IF($H473=0,"",VLOOKUP($G473,Data!$G$3:$BA$2935,12,FALSE))</f>
        <v>1.66</v>
      </c>
      <c r="T473" s="4">
        <f>IF($H473=0,"",VLOOKUP($G473,Data!$G$3:$BA$2935,13,FALSE))</f>
        <v>1.41</v>
      </c>
      <c r="U473" s="4">
        <f>IF($H473=0,"",VLOOKUP($G473,Data!$G$3:$BA$2935,14,FALSE))</f>
        <v>0.499</v>
      </c>
      <c r="V473" s="4">
        <f>IF($H473=0,"",VLOOKUP($G473,Data!$G$3:$BA$2935,15,FALSE))</f>
        <v>0.06</v>
      </c>
      <c r="W473" s="4" t="str">
        <f>IF($H473=0,"",VLOOKUP($G473,Data!$G$3:$BA$2935,16,FALSE))</f>
        <v>/</v>
      </c>
      <c r="X473" s="4" t="str">
        <f>IF($H473=0,"",VLOOKUP($G473,Data!$G$3:$BA$2935,17,FALSE))</f>
        <v>/</v>
      </c>
      <c r="Y473" s="4" t="str">
        <f>IF($H473=0,"",VLOOKUP($G473,Data!$G$3:$BA$2935,18,FALSE))</f>
        <v/>
      </c>
      <c r="Z473" s="4" t="str">
        <f>IF($H473=0,"",VLOOKUP($G473,Data!$G$3:$BA$2935,19,FALSE))</f>
        <v/>
      </c>
      <c r="AA473" s="4" t="str">
        <f>IF($H473=0,"",VLOOKUP($G473,Data!$G$3:$BA$2935,20,FALSE))</f>
        <v/>
      </c>
      <c r="AB473" s="4" t="str">
        <f>IF($H473=0,"",VLOOKUP($G473,Data!$G$3:$BA$2935,21,FALSE))</f>
        <v/>
      </c>
      <c r="AC473" s="4" t="str">
        <f>IF($H473=0,"",VLOOKUP($G473,Data!$G$3:$BA$2935,22,FALSE))</f>
        <v/>
      </c>
      <c r="AD473" s="4" t="str">
        <f>IF($H473=0,"",VLOOKUP($G473,Data!$G$3:$BA$2935,23,FALSE))</f>
        <v/>
      </c>
      <c r="AE473" s="4" t="str">
        <f>IF($H473=0,"",VLOOKUP($G473,Data!$G$3:$BA$2935,24,FALSE))</f>
        <v/>
      </c>
      <c r="AF473" s="4" t="str">
        <f>IF($H473=0,"",VLOOKUP($G473,Data!$G$3:$BA$2935,25,FALSE))</f>
        <v/>
      </c>
      <c r="AG473" s="4" t="str">
        <f>IF($H473=0,"",VLOOKUP($G473,Data!$G$3:$BA$2935,26,FALSE))</f>
        <v/>
      </c>
      <c r="AH473" s="4" t="str">
        <f>IF($H473=0,"",VLOOKUP($G473,Data!$G$3:$BA$2935,27,FALSE))</f>
        <v/>
      </c>
      <c r="AI473" s="4" t="str">
        <f>IF($H473=0,"",VLOOKUP($G473,Data!$G$3:$BA$2935,28,FALSE))</f>
        <v/>
      </c>
      <c r="AJ473" s="4" t="str">
        <f>IF($H473=0,"",VLOOKUP($G473,Data!$G$3:$BA$2935,29,FALSE))</f>
        <v/>
      </c>
      <c r="AK473" s="4" t="str">
        <f>IF($H473=0,"",VLOOKUP($G473,Data!$G$3:$BA$2935,30,FALSE))</f>
        <v/>
      </c>
      <c r="AL473" s="4" t="str">
        <f>IF($H473=0,"",VLOOKUP($G473,Data!$G$3:$BA$2935,31,FALSE))</f>
        <v/>
      </c>
      <c r="AM473" s="4" t="str">
        <f>IF($H473=0,"",VLOOKUP($G473,Data!$G$3:$BA$2935,32,FALSE))</f>
        <v/>
      </c>
      <c r="AN473" s="4" t="str">
        <f>IF($H473=0,"",VLOOKUP($G473,Data!$G$3:$BA$2935,33,FALSE))</f>
        <v/>
      </c>
      <c r="AO473" s="4" t="str">
        <f>IF($H473=0,"",VLOOKUP($G473,Data!$G$3:$BA$2935,34,FALSE))</f>
        <v/>
      </c>
      <c r="AP473" s="4" t="str">
        <f>IF($H473=0,"",VLOOKUP($G473,Data!$G$3:$BA$2935,35,FALSE))</f>
        <v/>
      </c>
      <c r="AQ473" s="4" t="str">
        <f>IF($H473=0,"",VLOOKUP($G473,Data!$G$3:$BA$2935,36,FALSE))</f>
        <v/>
      </c>
      <c r="AR473" s="4" t="str">
        <f>IF($H473=0,"",VLOOKUP($G473,Data!$G$3:$BA$2935,37,FALSE))</f>
        <v/>
      </c>
      <c r="AS473" s="4" t="str">
        <f>IF($H473=0,"",VLOOKUP($G473,Data!$G$3:$BA$2935,38,FALSE))</f>
        <v/>
      </c>
      <c r="AT473" s="4" t="str">
        <f>IF($H473=0,"",VLOOKUP($G473,Data!$G$3:$BA$2935,39,FALSE))</f>
        <v/>
      </c>
    </row>
    <row r="474" spans="1:46" x14ac:dyDescent="0.25">
      <c r="A474" s="4">
        <f>PSSE!A476</f>
        <v>975011</v>
      </c>
      <c r="B474" s="4" t="str">
        <f>PSSE!B476</f>
        <v>AMATA_S1</v>
      </c>
      <c r="C474" s="4">
        <f>PSSE!D476</f>
        <v>10</v>
      </c>
      <c r="D474" s="4">
        <f>PSSE!E476</f>
        <v>15</v>
      </c>
      <c r="E474" s="4" t="str">
        <f>PSSE!F476</f>
        <v>ND</v>
      </c>
      <c r="F474" s="4">
        <f>PSSE!G476</f>
        <v>1</v>
      </c>
      <c r="G474" s="4" t="str">
        <f t="shared" si="7"/>
        <v>GOV1015ND1</v>
      </c>
      <c r="H474" s="4">
        <f>COUNTIF(Data!$G$3:$BA$2935,GOV!$G474)</f>
        <v>1</v>
      </c>
      <c r="I474" s="4" t="str">
        <f>IF($H474=0,"",VLOOKUP($G474,Data!$G$3:$BA$2935,2,FALSE))</f>
        <v>'TGOV1'</v>
      </c>
      <c r="J474" s="4">
        <f>PSSE!C476</f>
        <v>1</v>
      </c>
      <c r="K474" s="4">
        <f>IF($H474=0,"",VLOOKUP($G474,Data!$G$3:$BA$2935,4,FALSE))</f>
        <v>0.03</v>
      </c>
      <c r="L474" s="4">
        <f>IF($H474=0,"",VLOOKUP($G474,Data!$G$3:$BA$2935,5,FALSE))</f>
        <v>0.499</v>
      </c>
      <c r="M474" s="4">
        <f>IF($H474=0,"",VLOOKUP($G474,Data!$G$3:$BA$2935,6,FALSE))</f>
        <v>1</v>
      </c>
      <c r="N474" s="4">
        <f>IF($H474=0,"",VLOOKUP($G474,Data!$G$3:$BA$2935,7,FALSE))</f>
        <v>0</v>
      </c>
      <c r="O474" s="4">
        <f>IF($H474=0,"",VLOOKUP($G474,Data!$G$3:$BA$2935,8,FALSE))</f>
        <v>4</v>
      </c>
      <c r="P474" s="4">
        <f>IF($H474=0,"",VLOOKUP($G474,Data!$G$3:$BA$2935,9,FALSE))</f>
        <v>9</v>
      </c>
      <c r="Q474" s="4">
        <f>IF($H474=0,"",VLOOKUP($G474,Data!$G$3:$BA$2935,10,FALSE))</f>
        <v>0.1</v>
      </c>
      <c r="R474" s="4" t="str">
        <f>IF($H474=0,"",VLOOKUP($G474,Data!$G$3:$BA$2935,11,FALSE))</f>
        <v>/</v>
      </c>
      <c r="S474" s="4" t="str">
        <f>IF($H474=0,"",VLOOKUP($G474,Data!$G$3:$BA$2935,12,FALSE))</f>
        <v>/</v>
      </c>
      <c r="T474" s="4" t="str">
        <f>IF($H474=0,"",VLOOKUP($G474,Data!$G$3:$BA$2935,13,FALSE))</f>
        <v/>
      </c>
      <c r="U474" s="4" t="str">
        <f>IF($H474=0,"",VLOOKUP($G474,Data!$G$3:$BA$2935,14,FALSE))</f>
        <v/>
      </c>
      <c r="V474" s="4" t="str">
        <f>IF($H474=0,"",VLOOKUP($G474,Data!$G$3:$BA$2935,15,FALSE))</f>
        <v/>
      </c>
      <c r="W474" s="4" t="str">
        <f>IF($H474=0,"",VLOOKUP($G474,Data!$G$3:$BA$2935,16,FALSE))</f>
        <v/>
      </c>
      <c r="X474" s="4" t="str">
        <f>IF($H474=0,"",VLOOKUP($G474,Data!$G$3:$BA$2935,17,FALSE))</f>
        <v/>
      </c>
      <c r="Y474" s="4" t="str">
        <f>IF($H474=0,"",VLOOKUP($G474,Data!$G$3:$BA$2935,18,FALSE))</f>
        <v/>
      </c>
      <c r="Z474" s="4" t="str">
        <f>IF($H474=0,"",VLOOKUP($G474,Data!$G$3:$BA$2935,19,FALSE))</f>
        <v/>
      </c>
      <c r="AA474" s="4" t="str">
        <f>IF($H474=0,"",VLOOKUP($G474,Data!$G$3:$BA$2935,20,FALSE))</f>
        <v/>
      </c>
      <c r="AB474" s="4" t="str">
        <f>IF($H474=0,"",VLOOKUP($G474,Data!$G$3:$BA$2935,21,FALSE))</f>
        <v/>
      </c>
      <c r="AC474" s="4" t="str">
        <f>IF($H474=0,"",VLOOKUP($G474,Data!$G$3:$BA$2935,22,FALSE))</f>
        <v/>
      </c>
      <c r="AD474" s="4" t="str">
        <f>IF($H474=0,"",VLOOKUP($G474,Data!$G$3:$BA$2935,23,FALSE))</f>
        <v/>
      </c>
      <c r="AE474" s="4" t="str">
        <f>IF($H474=0,"",VLOOKUP($G474,Data!$G$3:$BA$2935,24,FALSE))</f>
        <v/>
      </c>
      <c r="AF474" s="4" t="str">
        <f>IF($H474=0,"",VLOOKUP($G474,Data!$G$3:$BA$2935,25,FALSE))</f>
        <v/>
      </c>
      <c r="AG474" s="4" t="str">
        <f>IF($H474=0,"",VLOOKUP($G474,Data!$G$3:$BA$2935,26,FALSE))</f>
        <v/>
      </c>
      <c r="AH474" s="4" t="str">
        <f>IF($H474=0,"",VLOOKUP($G474,Data!$G$3:$BA$2935,27,FALSE))</f>
        <v/>
      </c>
      <c r="AI474" s="4" t="str">
        <f>IF($H474=0,"",VLOOKUP($G474,Data!$G$3:$BA$2935,28,FALSE))</f>
        <v/>
      </c>
      <c r="AJ474" s="4" t="str">
        <f>IF($H474=0,"",VLOOKUP($G474,Data!$G$3:$BA$2935,29,FALSE))</f>
        <v/>
      </c>
      <c r="AK474" s="4" t="str">
        <f>IF($H474=0,"",VLOOKUP($G474,Data!$G$3:$BA$2935,30,FALSE))</f>
        <v/>
      </c>
      <c r="AL474" s="4" t="str">
        <f>IF($H474=0,"",VLOOKUP($G474,Data!$G$3:$BA$2935,31,FALSE))</f>
        <v/>
      </c>
      <c r="AM474" s="4" t="str">
        <f>IF($H474=0,"",VLOOKUP($G474,Data!$G$3:$BA$2935,32,FALSE))</f>
        <v/>
      </c>
      <c r="AN474" s="4" t="str">
        <f>IF($H474=0,"",VLOOKUP($G474,Data!$G$3:$BA$2935,33,FALSE))</f>
        <v/>
      </c>
      <c r="AO474" s="4" t="str">
        <f>IF($H474=0,"",VLOOKUP($G474,Data!$G$3:$BA$2935,34,FALSE))</f>
        <v/>
      </c>
      <c r="AP474" s="4" t="str">
        <f>IF($H474=0,"",VLOOKUP($G474,Data!$G$3:$BA$2935,35,FALSE))</f>
        <v/>
      </c>
      <c r="AQ474" s="4" t="str">
        <f>IF($H474=0,"",VLOOKUP($G474,Data!$G$3:$BA$2935,36,FALSE))</f>
        <v/>
      </c>
      <c r="AR474" s="4" t="str">
        <f>IF($H474=0,"",VLOOKUP($G474,Data!$G$3:$BA$2935,37,FALSE))</f>
        <v/>
      </c>
      <c r="AS474" s="4" t="str">
        <f>IF($H474=0,"",VLOOKUP($G474,Data!$G$3:$BA$2935,38,FALSE))</f>
        <v/>
      </c>
      <c r="AT474" s="4" t="str">
        <f>IF($H474=0,"",VLOOKUP($G474,Data!$G$3:$BA$2935,39,FALSE))</f>
        <v/>
      </c>
    </row>
    <row r="475" spans="1:46" x14ac:dyDescent="0.25">
      <c r="A475" s="4">
        <f>PSSE!A477</f>
        <v>975021</v>
      </c>
      <c r="B475" s="4" t="str">
        <f>PSSE!B477</f>
        <v>VEDAN_S1</v>
      </c>
      <c r="C475" s="4">
        <f>PSSE!D477</f>
        <v>13</v>
      </c>
      <c r="D475" s="4">
        <f>PSSE!E477</f>
        <v>72</v>
      </c>
      <c r="E475" s="4" t="str">
        <f>PSSE!F477</f>
        <v>ND</v>
      </c>
      <c r="F475" s="4">
        <f>PSSE!G477</f>
        <v>1</v>
      </c>
      <c r="G475" s="4" t="str">
        <f t="shared" si="7"/>
        <v>GOV1372ND1</v>
      </c>
      <c r="H475" s="4">
        <f>COUNTIF(Data!$G$3:$BA$2935,GOV!$G475)</f>
        <v>2</v>
      </c>
      <c r="I475" s="4" t="str">
        <f>IF($H475=0,"",VLOOKUP($G475,Data!$G$3:$BA$2935,2,FALSE))</f>
        <v>'TGOV1'</v>
      </c>
      <c r="J475" s="4">
        <f>PSSE!C477</f>
        <v>1</v>
      </c>
      <c r="K475" s="4">
        <f>IF($H475=0,"",VLOOKUP($G475,Data!$G$3:$BA$2935,4,FALSE))</f>
        <v>0.03</v>
      </c>
      <c r="L475" s="4">
        <f>IF($H475=0,"",VLOOKUP($G475,Data!$G$3:$BA$2935,5,FALSE))</f>
        <v>0.499</v>
      </c>
      <c r="M475" s="4">
        <f>IF($H475=0,"",VLOOKUP($G475,Data!$G$3:$BA$2935,6,FALSE))</f>
        <v>1</v>
      </c>
      <c r="N475" s="4">
        <f>IF($H475=0,"",VLOOKUP($G475,Data!$G$3:$BA$2935,7,FALSE))</f>
        <v>0</v>
      </c>
      <c r="O475" s="4">
        <f>IF($H475=0,"",VLOOKUP($G475,Data!$G$3:$BA$2935,8,FALSE))</f>
        <v>4</v>
      </c>
      <c r="P475" s="4">
        <f>IF($H475=0,"",VLOOKUP($G475,Data!$G$3:$BA$2935,9,FALSE))</f>
        <v>9</v>
      </c>
      <c r="Q475" s="4">
        <f>IF($H475=0,"",VLOOKUP($G475,Data!$G$3:$BA$2935,10,FALSE))</f>
        <v>0.1</v>
      </c>
      <c r="R475" s="4" t="str">
        <f>IF($H475=0,"",VLOOKUP($G475,Data!$G$3:$BA$2935,11,FALSE))</f>
        <v>/</v>
      </c>
      <c r="S475" s="4" t="str">
        <f>IF($H475=0,"",VLOOKUP($G475,Data!$G$3:$BA$2935,12,FALSE))</f>
        <v>/</v>
      </c>
      <c r="T475" s="4" t="str">
        <f>IF($H475=0,"",VLOOKUP($G475,Data!$G$3:$BA$2935,13,FALSE))</f>
        <v/>
      </c>
      <c r="U475" s="4" t="str">
        <f>IF($H475=0,"",VLOOKUP($G475,Data!$G$3:$BA$2935,14,FALSE))</f>
        <v/>
      </c>
      <c r="V475" s="4" t="str">
        <f>IF($H475=0,"",VLOOKUP($G475,Data!$G$3:$BA$2935,15,FALSE))</f>
        <v/>
      </c>
      <c r="W475" s="4" t="str">
        <f>IF($H475=0,"",VLOOKUP($G475,Data!$G$3:$BA$2935,16,FALSE))</f>
        <v/>
      </c>
      <c r="X475" s="4" t="str">
        <f>IF($H475=0,"",VLOOKUP($G475,Data!$G$3:$BA$2935,17,FALSE))</f>
        <v/>
      </c>
      <c r="Y475" s="4" t="str">
        <f>IF($H475=0,"",VLOOKUP($G475,Data!$G$3:$BA$2935,18,FALSE))</f>
        <v/>
      </c>
      <c r="Z475" s="4" t="str">
        <f>IF($H475=0,"",VLOOKUP($G475,Data!$G$3:$BA$2935,19,FALSE))</f>
        <v/>
      </c>
      <c r="AA475" s="4" t="str">
        <f>IF($H475=0,"",VLOOKUP($G475,Data!$G$3:$BA$2935,20,FALSE))</f>
        <v/>
      </c>
      <c r="AB475" s="4" t="str">
        <f>IF($H475=0,"",VLOOKUP($G475,Data!$G$3:$BA$2935,21,FALSE))</f>
        <v/>
      </c>
      <c r="AC475" s="4" t="str">
        <f>IF($H475=0,"",VLOOKUP($G475,Data!$G$3:$BA$2935,22,FALSE))</f>
        <v/>
      </c>
      <c r="AD475" s="4" t="str">
        <f>IF($H475=0,"",VLOOKUP($G475,Data!$G$3:$BA$2935,23,FALSE))</f>
        <v/>
      </c>
      <c r="AE475" s="4" t="str">
        <f>IF($H475=0,"",VLOOKUP($G475,Data!$G$3:$BA$2935,24,FALSE))</f>
        <v/>
      </c>
      <c r="AF475" s="4" t="str">
        <f>IF($H475=0,"",VLOOKUP($G475,Data!$G$3:$BA$2935,25,FALSE))</f>
        <v/>
      </c>
      <c r="AG475" s="4" t="str">
        <f>IF($H475=0,"",VLOOKUP($G475,Data!$G$3:$BA$2935,26,FALSE))</f>
        <v/>
      </c>
      <c r="AH475" s="4" t="str">
        <f>IF($H475=0,"",VLOOKUP($G475,Data!$G$3:$BA$2935,27,FALSE))</f>
        <v/>
      </c>
      <c r="AI475" s="4" t="str">
        <f>IF($H475=0,"",VLOOKUP($G475,Data!$G$3:$BA$2935,28,FALSE))</f>
        <v/>
      </c>
      <c r="AJ475" s="4" t="str">
        <f>IF($H475=0,"",VLOOKUP($G475,Data!$G$3:$BA$2935,29,FALSE))</f>
        <v/>
      </c>
      <c r="AK475" s="4" t="str">
        <f>IF($H475=0,"",VLOOKUP($G475,Data!$G$3:$BA$2935,30,FALSE))</f>
        <v/>
      </c>
      <c r="AL475" s="4" t="str">
        <f>IF($H475=0,"",VLOOKUP($G475,Data!$G$3:$BA$2935,31,FALSE))</f>
        <v/>
      </c>
      <c r="AM475" s="4" t="str">
        <f>IF($H475=0,"",VLOOKUP($G475,Data!$G$3:$BA$2935,32,FALSE))</f>
        <v/>
      </c>
      <c r="AN475" s="4" t="str">
        <f>IF($H475=0,"",VLOOKUP($G475,Data!$G$3:$BA$2935,33,FALSE))</f>
        <v/>
      </c>
      <c r="AO475" s="4" t="str">
        <f>IF($H475=0,"",VLOOKUP($G475,Data!$G$3:$BA$2935,34,FALSE))</f>
        <v/>
      </c>
      <c r="AP475" s="4" t="str">
        <f>IF($H475=0,"",VLOOKUP($G475,Data!$G$3:$BA$2935,35,FALSE))</f>
        <v/>
      </c>
      <c r="AQ475" s="4" t="str">
        <f>IF($H475=0,"",VLOOKUP($G475,Data!$G$3:$BA$2935,36,FALSE))</f>
        <v/>
      </c>
      <c r="AR475" s="4" t="str">
        <f>IF($H475=0,"",VLOOKUP($G475,Data!$G$3:$BA$2935,37,FALSE))</f>
        <v/>
      </c>
      <c r="AS475" s="4" t="str">
        <f>IF($H475=0,"",VLOOKUP($G475,Data!$G$3:$BA$2935,38,FALSE))</f>
        <v/>
      </c>
      <c r="AT475" s="4" t="str">
        <f>IF($H475=0,"",VLOOKUP($G475,Data!$G$3:$BA$2935,39,FALSE))</f>
        <v/>
      </c>
    </row>
    <row r="476" spans="1:46" x14ac:dyDescent="0.25">
      <c r="A476" s="4">
        <f>PSSE!A478</f>
        <v>975031</v>
      </c>
      <c r="B476" s="4" t="str">
        <f>PSSE!B478</f>
        <v>TRIAN_H1</v>
      </c>
      <c r="C476" s="4">
        <f>PSSE!D478</f>
        <v>13.8</v>
      </c>
      <c r="D476" s="4">
        <f>PSSE!E478</f>
        <v>110</v>
      </c>
      <c r="E476" s="4" t="str">
        <f>PSSE!F478</f>
        <v>TD</v>
      </c>
      <c r="F476" s="4">
        <f>PSSE!G478</f>
        <v>1</v>
      </c>
      <c r="G476" s="4" t="str">
        <f t="shared" si="7"/>
        <v>GOV13.8110TD1</v>
      </c>
      <c r="H476" s="4">
        <f>COUNTIF(Data!$G$3:$BA$2935,GOV!$G476)</f>
        <v>1</v>
      </c>
      <c r="I476" s="4" t="str">
        <f>IF($H476=0,"",VLOOKUP($G476,Data!$G$3:$BA$2935,2,FALSE))</f>
        <v>'HYGOV'</v>
      </c>
      <c r="J476" s="4">
        <f>PSSE!C478</f>
        <v>1</v>
      </c>
      <c r="K476" s="4">
        <f>IF($H476=0,"",VLOOKUP($G476,Data!$G$3:$BA$2935,4,FALSE))</f>
        <v>0.03</v>
      </c>
      <c r="L476" s="4">
        <f>IF($H476=0,"",VLOOKUP($G476,Data!$G$3:$BA$2935,5,FALSE))</f>
        <v>0.18</v>
      </c>
      <c r="M476" s="4">
        <f>IF($H476=0,"",VLOOKUP($G476,Data!$G$3:$BA$2935,6,FALSE))</f>
        <v>6.64</v>
      </c>
      <c r="N476" s="4">
        <f>IF($H476=0,"",VLOOKUP($G476,Data!$G$3:$BA$2935,7,FALSE))</f>
        <v>0.05</v>
      </c>
      <c r="O476" s="4">
        <f>IF($H476=0,"",VLOOKUP($G476,Data!$G$3:$BA$2935,8,FALSE))</f>
        <v>0.5</v>
      </c>
      <c r="P476" s="4">
        <f>IF($H476=0,"",VLOOKUP($G476,Data!$G$3:$BA$2935,9,FALSE))</f>
        <v>0.15</v>
      </c>
      <c r="Q476" s="4">
        <f>IF($H476=0,"",VLOOKUP($G476,Data!$G$3:$BA$2935,10,FALSE))</f>
        <v>1</v>
      </c>
      <c r="R476" s="4">
        <f>IF($H476=0,"",VLOOKUP($G476,Data!$G$3:$BA$2935,11,FALSE))</f>
        <v>0</v>
      </c>
      <c r="S476" s="4">
        <f>IF($H476=0,"",VLOOKUP($G476,Data!$G$3:$BA$2935,12,FALSE))</f>
        <v>1.66</v>
      </c>
      <c r="T476" s="4">
        <f>IF($H476=0,"",VLOOKUP($G476,Data!$G$3:$BA$2935,13,FALSE))</f>
        <v>1.41</v>
      </c>
      <c r="U476" s="4">
        <f>IF($H476=0,"",VLOOKUP($G476,Data!$G$3:$BA$2935,14,FALSE))</f>
        <v>0.499</v>
      </c>
      <c r="V476" s="4">
        <f>IF($H476=0,"",VLOOKUP($G476,Data!$G$3:$BA$2935,15,FALSE))</f>
        <v>0.06</v>
      </c>
      <c r="W476" s="4" t="str">
        <f>IF($H476=0,"",VLOOKUP($G476,Data!$G$3:$BA$2935,16,FALSE))</f>
        <v>/</v>
      </c>
      <c r="X476" s="4" t="str">
        <f>IF($H476=0,"",VLOOKUP($G476,Data!$G$3:$BA$2935,17,FALSE))</f>
        <v>/</v>
      </c>
      <c r="Y476" s="4" t="str">
        <f>IF($H476=0,"",VLOOKUP($G476,Data!$G$3:$BA$2935,18,FALSE))</f>
        <v/>
      </c>
      <c r="Z476" s="4" t="str">
        <f>IF($H476=0,"",VLOOKUP($G476,Data!$G$3:$BA$2935,19,FALSE))</f>
        <v/>
      </c>
      <c r="AA476" s="4" t="str">
        <f>IF($H476=0,"",VLOOKUP($G476,Data!$G$3:$BA$2935,20,FALSE))</f>
        <v/>
      </c>
      <c r="AB476" s="4" t="str">
        <f>IF($H476=0,"",VLOOKUP($G476,Data!$G$3:$BA$2935,21,FALSE))</f>
        <v/>
      </c>
      <c r="AC476" s="4" t="str">
        <f>IF($H476=0,"",VLOOKUP($G476,Data!$G$3:$BA$2935,22,FALSE))</f>
        <v/>
      </c>
      <c r="AD476" s="4" t="str">
        <f>IF($H476=0,"",VLOOKUP($G476,Data!$G$3:$BA$2935,23,FALSE))</f>
        <v/>
      </c>
      <c r="AE476" s="4" t="str">
        <f>IF($H476=0,"",VLOOKUP($G476,Data!$G$3:$BA$2935,24,FALSE))</f>
        <v/>
      </c>
      <c r="AF476" s="4" t="str">
        <f>IF($H476=0,"",VLOOKUP($G476,Data!$G$3:$BA$2935,25,FALSE))</f>
        <v/>
      </c>
      <c r="AG476" s="4" t="str">
        <f>IF($H476=0,"",VLOOKUP($G476,Data!$G$3:$BA$2935,26,FALSE))</f>
        <v/>
      </c>
      <c r="AH476" s="4" t="str">
        <f>IF($H476=0,"",VLOOKUP($G476,Data!$G$3:$BA$2935,27,FALSE))</f>
        <v/>
      </c>
      <c r="AI476" s="4" t="str">
        <f>IF($H476=0,"",VLOOKUP($G476,Data!$G$3:$BA$2935,28,FALSE))</f>
        <v/>
      </c>
      <c r="AJ476" s="4" t="str">
        <f>IF($H476=0,"",VLOOKUP($G476,Data!$G$3:$BA$2935,29,FALSE))</f>
        <v/>
      </c>
      <c r="AK476" s="4" t="str">
        <f>IF($H476=0,"",VLOOKUP($G476,Data!$G$3:$BA$2935,30,FALSE))</f>
        <v/>
      </c>
      <c r="AL476" s="4" t="str">
        <f>IF($H476=0,"",VLOOKUP($G476,Data!$G$3:$BA$2935,31,FALSE))</f>
        <v/>
      </c>
      <c r="AM476" s="4" t="str">
        <f>IF($H476=0,"",VLOOKUP($G476,Data!$G$3:$BA$2935,32,FALSE))</f>
        <v/>
      </c>
      <c r="AN476" s="4" t="str">
        <f>IF($H476=0,"",VLOOKUP($G476,Data!$G$3:$BA$2935,33,FALSE))</f>
        <v/>
      </c>
      <c r="AO476" s="4" t="str">
        <f>IF($H476=0,"",VLOOKUP($G476,Data!$G$3:$BA$2935,34,FALSE))</f>
        <v/>
      </c>
      <c r="AP476" s="4" t="str">
        <f>IF($H476=0,"",VLOOKUP($G476,Data!$G$3:$BA$2935,35,FALSE))</f>
        <v/>
      </c>
      <c r="AQ476" s="4" t="str">
        <f>IF($H476=0,"",VLOOKUP($G476,Data!$G$3:$BA$2935,36,FALSE))</f>
        <v/>
      </c>
      <c r="AR476" s="4" t="str">
        <f>IF($H476=0,"",VLOOKUP($G476,Data!$G$3:$BA$2935,37,FALSE))</f>
        <v/>
      </c>
      <c r="AS476" s="4" t="str">
        <f>IF($H476=0,"",VLOOKUP($G476,Data!$G$3:$BA$2935,38,FALSE))</f>
        <v/>
      </c>
      <c r="AT476" s="4" t="str">
        <f>IF($H476=0,"",VLOOKUP($G476,Data!$G$3:$BA$2935,39,FALSE))</f>
        <v/>
      </c>
    </row>
    <row r="477" spans="1:46" x14ac:dyDescent="0.25">
      <c r="A477" s="4">
        <f>PSSE!A479</f>
        <v>975032</v>
      </c>
      <c r="B477" s="4" t="str">
        <f>PSSE!B479</f>
        <v>TRIAN_H2</v>
      </c>
      <c r="C477" s="4">
        <f>PSSE!D479</f>
        <v>13.8</v>
      </c>
      <c r="D477" s="4">
        <f>PSSE!E479</f>
        <v>110</v>
      </c>
      <c r="E477" s="4" t="str">
        <f>PSSE!F479</f>
        <v>TD</v>
      </c>
      <c r="F477" s="4">
        <f>PSSE!G479</f>
        <v>1</v>
      </c>
      <c r="G477" s="4" t="str">
        <f t="shared" si="7"/>
        <v>GOV13.8110TD1</v>
      </c>
      <c r="H477" s="4">
        <f>COUNTIF(Data!$G$3:$BA$2935,GOV!$G477)</f>
        <v>1</v>
      </c>
      <c r="I477" s="4" t="str">
        <f>IF($H477=0,"",VLOOKUP($G477,Data!$G$3:$BA$2935,2,FALSE))</f>
        <v>'HYGOV'</v>
      </c>
      <c r="J477" s="4">
        <f>PSSE!C479</f>
        <v>1</v>
      </c>
      <c r="K477" s="4">
        <f>IF($H477=0,"",VLOOKUP($G477,Data!$G$3:$BA$2935,4,FALSE))</f>
        <v>0.03</v>
      </c>
      <c r="L477" s="4">
        <f>IF($H477=0,"",VLOOKUP($G477,Data!$G$3:$BA$2935,5,FALSE))</f>
        <v>0.18</v>
      </c>
      <c r="M477" s="4">
        <f>IF($H477=0,"",VLOOKUP($G477,Data!$G$3:$BA$2935,6,FALSE))</f>
        <v>6.64</v>
      </c>
      <c r="N477" s="4">
        <f>IF($H477=0,"",VLOOKUP($G477,Data!$G$3:$BA$2935,7,FALSE))</f>
        <v>0.05</v>
      </c>
      <c r="O477" s="4">
        <f>IF($H477=0,"",VLOOKUP($G477,Data!$G$3:$BA$2935,8,FALSE))</f>
        <v>0.5</v>
      </c>
      <c r="P477" s="4">
        <f>IF($H477=0,"",VLOOKUP($G477,Data!$G$3:$BA$2935,9,FALSE))</f>
        <v>0.15</v>
      </c>
      <c r="Q477" s="4">
        <f>IF($H477=0,"",VLOOKUP($G477,Data!$G$3:$BA$2935,10,FALSE))</f>
        <v>1</v>
      </c>
      <c r="R477" s="4">
        <f>IF($H477=0,"",VLOOKUP($G477,Data!$G$3:$BA$2935,11,FALSE))</f>
        <v>0</v>
      </c>
      <c r="S477" s="4">
        <f>IF($H477=0,"",VLOOKUP($G477,Data!$G$3:$BA$2935,12,FALSE))</f>
        <v>1.66</v>
      </c>
      <c r="T477" s="4">
        <f>IF($H477=0,"",VLOOKUP($G477,Data!$G$3:$BA$2935,13,FALSE))</f>
        <v>1.41</v>
      </c>
      <c r="U477" s="4">
        <f>IF($H477=0,"",VLOOKUP($G477,Data!$G$3:$BA$2935,14,FALSE))</f>
        <v>0.499</v>
      </c>
      <c r="V477" s="4">
        <f>IF($H477=0,"",VLOOKUP($G477,Data!$G$3:$BA$2935,15,FALSE))</f>
        <v>0.06</v>
      </c>
      <c r="W477" s="4" t="str">
        <f>IF($H477=0,"",VLOOKUP($G477,Data!$G$3:$BA$2935,16,FALSE))</f>
        <v>/</v>
      </c>
      <c r="X477" s="4" t="str">
        <f>IF($H477=0,"",VLOOKUP($G477,Data!$G$3:$BA$2935,17,FALSE))</f>
        <v>/</v>
      </c>
      <c r="Y477" s="4" t="str">
        <f>IF($H477=0,"",VLOOKUP($G477,Data!$G$3:$BA$2935,18,FALSE))</f>
        <v/>
      </c>
      <c r="Z477" s="4" t="str">
        <f>IF($H477=0,"",VLOOKUP($G477,Data!$G$3:$BA$2935,19,FALSE))</f>
        <v/>
      </c>
      <c r="AA477" s="4" t="str">
        <f>IF($H477=0,"",VLOOKUP($G477,Data!$G$3:$BA$2935,20,FALSE))</f>
        <v/>
      </c>
      <c r="AB477" s="4" t="str">
        <f>IF($H477=0,"",VLOOKUP($G477,Data!$G$3:$BA$2935,21,FALSE))</f>
        <v/>
      </c>
      <c r="AC477" s="4" t="str">
        <f>IF($H477=0,"",VLOOKUP($G477,Data!$G$3:$BA$2935,22,FALSE))</f>
        <v/>
      </c>
      <c r="AD477" s="4" t="str">
        <f>IF($H477=0,"",VLOOKUP($G477,Data!$G$3:$BA$2935,23,FALSE))</f>
        <v/>
      </c>
      <c r="AE477" s="4" t="str">
        <f>IF($H477=0,"",VLOOKUP($G477,Data!$G$3:$BA$2935,24,FALSE))</f>
        <v/>
      </c>
      <c r="AF477" s="4" t="str">
        <f>IF($H477=0,"",VLOOKUP($G477,Data!$G$3:$BA$2935,25,FALSE))</f>
        <v/>
      </c>
      <c r="AG477" s="4" t="str">
        <f>IF($H477=0,"",VLOOKUP($G477,Data!$G$3:$BA$2935,26,FALSE))</f>
        <v/>
      </c>
      <c r="AH477" s="4" t="str">
        <f>IF($H477=0,"",VLOOKUP($G477,Data!$G$3:$BA$2935,27,FALSE))</f>
        <v/>
      </c>
      <c r="AI477" s="4" t="str">
        <f>IF($H477=0,"",VLOOKUP($G477,Data!$G$3:$BA$2935,28,FALSE))</f>
        <v/>
      </c>
      <c r="AJ477" s="4" t="str">
        <f>IF($H477=0,"",VLOOKUP($G477,Data!$G$3:$BA$2935,29,FALSE))</f>
        <v/>
      </c>
      <c r="AK477" s="4" t="str">
        <f>IF($H477=0,"",VLOOKUP($G477,Data!$G$3:$BA$2935,30,FALSE))</f>
        <v/>
      </c>
      <c r="AL477" s="4" t="str">
        <f>IF($H477=0,"",VLOOKUP($G477,Data!$G$3:$BA$2935,31,FALSE))</f>
        <v/>
      </c>
      <c r="AM477" s="4" t="str">
        <f>IF($H477=0,"",VLOOKUP($G477,Data!$G$3:$BA$2935,32,FALSE))</f>
        <v/>
      </c>
      <c r="AN477" s="4" t="str">
        <f>IF($H477=0,"",VLOOKUP($G477,Data!$G$3:$BA$2935,33,FALSE))</f>
        <v/>
      </c>
      <c r="AO477" s="4" t="str">
        <f>IF($H477=0,"",VLOOKUP($G477,Data!$G$3:$BA$2935,34,FALSE))</f>
        <v/>
      </c>
      <c r="AP477" s="4" t="str">
        <f>IF($H477=0,"",VLOOKUP($G477,Data!$G$3:$BA$2935,35,FALSE))</f>
        <v/>
      </c>
      <c r="AQ477" s="4" t="str">
        <f>IF($H477=0,"",VLOOKUP($G477,Data!$G$3:$BA$2935,36,FALSE))</f>
        <v/>
      </c>
      <c r="AR477" s="4" t="str">
        <f>IF($H477=0,"",VLOOKUP($G477,Data!$G$3:$BA$2935,37,FALSE))</f>
        <v/>
      </c>
      <c r="AS477" s="4" t="str">
        <f>IF($H477=0,"",VLOOKUP($G477,Data!$G$3:$BA$2935,38,FALSE))</f>
        <v/>
      </c>
      <c r="AT477" s="4" t="str">
        <f>IF($H477=0,"",VLOOKUP($G477,Data!$G$3:$BA$2935,39,FALSE))</f>
        <v/>
      </c>
    </row>
    <row r="478" spans="1:46" x14ac:dyDescent="0.25">
      <c r="A478" s="4">
        <f>PSSE!A480</f>
        <v>975033</v>
      </c>
      <c r="B478" s="4" t="str">
        <f>PSSE!B480</f>
        <v>TRIAN_H3</v>
      </c>
      <c r="C478" s="4">
        <f>PSSE!D480</f>
        <v>13.8</v>
      </c>
      <c r="D478" s="4">
        <f>PSSE!E480</f>
        <v>110</v>
      </c>
      <c r="E478" s="4" t="str">
        <f>PSSE!F480</f>
        <v>TD</v>
      </c>
      <c r="F478" s="4">
        <f>PSSE!G480</f>
        <v>1</v>
      </c>
      <c r="G478" s="4" t="str">
        <f t="shared" si="7"/>
        <v>GOV13.8110TD1</v>
      </c>
      <c r="H478" s="4">
        <f>COUNTIF(Data!$G$3:$BA$2935,GOV!$G478)</f>
        <v>1</v>
      </c>
      <c r="I478" s="4" t="str">
        <f>IF($H478=0,"",VLOOKUP($G478,Data!$G$3:$BA$2935,2,FALSE))</f>
        <v>'HYGOV'</v>
      </c>
      <c r="J478" s="4">
        <f>PSSE!C480</f>
        <v>1</v>
      </c>
      <c r="K478" s="4">
        <f>IF($H478=0,"",VLOOKUP($G478,Data!$G$3:$BA$2935,4,FALSE))</f>
        <v>0.03</v>
      </c>
      <c r="L478" s="4">
        <f>IF($H478=0,"",VLOOKUP($G478,Data!$G$3:$BA$2935,5,FALSE))</f>
        <v>0.18</v>
      </c>
      <c r="M478" s="4">
        <f>IF($H478=0,"",VLOOKUP($G478,Data!$G$3:$BA$2935,6,FALSE))</f>
        <v>6.64</v>
      </c>
      <c r="N478" s="4">
        <f>IF($H478=0,"",VLOOKUP($G478,Data!$G$3:$BA$2935,7,FALSE))</f>
        <v>0.05</v>
      </c>
      <c r="O478" s="4">
        <f>IF($H478=0,"",VLOOKUP($G478,Data!$G$3:$BA$2935,8,FALSE))</f>
        <v>0.5</v>
      </c>
      <c r="P478" s="4">
        <f>IF($H478=0,"",VLOOKUP($G478,Data!$G$3:$BA$2935,9,FALSE))</f>
        <v>0.15</v>
      </c>
      <c r="Q478" s="4">
        <f>IF($H478=0,"",VLOOKUP($G478,Data!$G$3:$BA$2935,10,FALSE))</f>
        <v>1</v>
      </c>
      <c r="R478" s="4">
        <f>IF($H478=0,"",VLOOKUP($G478,Data!$G$3:$BA$2935,11,FALSE))</f>
        <v>0</v>
      </c>
      <c r="S478" s="4">
        <f>IF($H478=0,"",VLOOKUP($G478,Data!$G$3:$BA$2935,12,FALSE))</f>
        <v>1.66</v>
      </c>
      <c r="T478" s="4">
        <f>IF($H478=0,"",VLOOKUP($G478,Data!$G$3:$BA$2935,13,FALSE))</f>
        <v>1.41</v>
      </c>
      <c r="U478" s="4">
        <f>IF($H478=0,"",VLOOKUP($G478,Data!$G$3:$BA$2935,14,FALSE))</f>
        <v>0.499</v>
      </c>
      <c r="V478" s="4">
        <f>IF($H478=0,"",VLOOKUP($G478,Data!$G$3:$BA$2935,15,FALSE))</f>
        <v>0.06</v>
      </c>
      <c r="W478" s="4" t="str">
        <f>IF($H478=0,"",VLOOKUP($G478,Data!$G$3:$BA$2935,16,FALSE))</f>
        <v>/</v>
      </c>
      <c r="X478" s="4" t="str">
        <f>IF($H478=0,"",VLOOKUP($G478,Data!$G$3:$BA$2935,17,FALSE))</f>
        <v>/</v>
      </c>
      <c r="Y478" s="4" t="str">
        <f>IF($H478=0,"",VLOOKUP($G478,Data!$G$3:$BA$2935,18,FALSE))</f>
        <v/>
      </c>
      <c r="Z478" s="4" t="str">
        <f>IF($H478=0,"",VLOOKUP($G478,Data!$G$3:$BA$2935,19,FALSE))</f>
        <v/>
      </c>
      <c r="AA478" s="4" t="str">
        <f>IF($H478=0,"",VLOOKUP($G478,Data!$G$3:$BA$2935,20,FALSE))</f>
        <v/>
      </c>
      <c r="AB478" s="4" t="str">
        <f>IF($H478=0,"",VLOOKUP($G478,Data!$G$3:$BA$2935,21,FALSE))</f>
        <v/>
      </c>
      <c r="AC478" s="4" t="str">
        <f>IF($H478=0,"",VLOOKUP($G478,Data!$G$3:$BA$2935,22,FALSE))</f>
        <v/>
      </c>
      <c r="AD478" s="4" t="str">
        <f>IF($H478=0,"",VLOOKUP($G478,Data!$G$3:$BA$2935,23,FALSE))</f>
        <v/>
      </c>
      <c r="AE478" s="4" t="str">
        <f>IF($H478=0,"",VLOOKUP($G478,Data!$G$3:$BA$2935,24,FALSE))</f>
        <v/>
      </c>
      <c r="AF478" s="4" t="str">
        <f>IF($H478=0,"",VLOOKUP($G478,Data!$G$3:$BA$2935,25,FALSE))</f>
        <v/>
      </c>
      <c r="AG478" s="4" t="str">
        <f>IF($H478=0,"",VLOOKUP($G478,Data!$G$3:$BA$2935,26,FALSE))</f>
        <v/>
      </c>
      <c r="AH478" s="4" t="str">
        <f>IF($H478=0,"",VLOOKUP($G478,Data!$G$3:$BA$2935,27,FALSE))</f>
        <v/>
      </c>
      <c r="AI478" s="4" t="str">
        <f>IF($H478=0,"",VLOOKUP($G478,Data!$G$3:$BA$2935,28,FALSE))</f>
        <v/>
      </c>
      <c r="AJ478" s="4" t="str">
        <f>IF($H478=0,"",VLOOKUP($G478,Data!$G$3:$BA$2935,29,FALSE))</f>
        <v/>
      </c>
      <c r="AK478" s="4" t="str">
        <f>IF($H478=0,"",VLOOKUP($G478,Data!$G$3:$BA$2935,30,FALSE))</f>
        <v/>
      </c>
      <c r="AL478" s="4" t="str">
        <f>IF($H478=0,"",VLOOKUP($G478,Data!$G$3:$BA$2935,31,FALSE))</f>
        <v/>
      </c>
      <c r="AM478" s="4" t="str">
        <f>IF($H478=0,"",VLOOKUP($G478,Data!$G$3:$BA$2935,32,FALSE))</f>
        <v/>
      </c>
      <c r="AN478" s="4" t="str">
        <f>IF($H478=0,"",VLOOKUP($G478,Data!$G$3:$BA$2935,33,FALSE))</f>
        <v/>
      </c>
      <c r="AO478" s="4" t="str">
        <f>IF($H478=0,"",VLOOKUP($G478,Data!$G$3:$BA$2935,34,FALSE))</f>
        <v/>
      </c>
      <c r="AP478" s="4" t="str">
        <f>IF($H478=0,"",VLOOKUP($G478,Data!$G$3:$BA$2935,35,FALSE))</f>
        <v/>
      </c>
      <c r="AQ478" s="4" t="str">
        <f>IF($H478=0,"",VLOOKUP($G478,Data!$G$3:$BA$2935,36,FALSE))</f>
        <v/>
      </c>
      <c r="AR478" s="4" t="str">
        <f>IF($H478=0,"",VLOOKUP($G478,Data!$G$3:$BA$2935,37,FALSE))</f>
        <v/>
      </c>
      <c r="AS478" s="4" t="str">
        <f>IF($H478=0,"",VLOOKUP($G478,Data!$G$3:$BA$2935,38,FALSE))</f>
        <v/>
      </c>
      <c r="AT478" s="4" t="str">
        <f>IF($H478=0,"",VLOOKUP($G478,Data!$G$3:$BA$2935,39,FALSE))</f>
        <v/>
      </c>
    </row>
    <row r="479" spans="1:46" x14ac:dyDescent="0.25">
      <c r="A479" s="4">
        <f>PSSE!A481</f>
        <v>975034</v>
      </c>
      <c r="B479" s="4" t="str">
        <f>PSSE!B481</f>
        <v>TRIAN_H4</v>
      </c>
      <c r="C479" s="4">
        <f>PSSE!D481</f>
        <v>13.8</v>
      </c>
      <c r="D479" s="4">
        <f>PSSE!E481</f>
        <v>100</v>
      </c>
      <c r="E479" s="4" t="str">
        <f>PSSE!F481</f>
        <v>TD</v>
      </c>
      <c r="F479" s="4">
        <f>PSSE!G481</f>
        <v>1</v>
      </c>
      <c r="G479" s="4" t="str">
        <f t="shared" si="7"/>
        <v>GOV13.8100TD1</v>
      </c>
      <c r="H479" s="4">
        <f>COUNTIF(Data!$G$3:$BA$2935,GOV!$G479)</f>
        <v>1</v>
      </c>
      <c r="I479" s="4" t="str">
        <f>IF($H479=0,"",VLOOKUP($G479,Data!$G$3:$BA$2935,2,FALSE))</f>
        <v>'HYGOV'</v>
      </c>
      <c r="J479" s="4">
        <f>PSSE!C481</f>
        <v>1</v>
      </c>
      <c r="K479" s="4">
        <f>IF($H479=0,"",VLOOKUP($G479,Data!$G$3:$BA$2935,4,FALSE))</f>
        <v>0.03</v>
      </c>
      <c r="L479" s="4">
        <f>IF($H479=0,"",VLOOKUP($G479,Data!$G$3:$BA$2935,5,FALSE))</f>
        <v>0.18</v>
      </c>
      <c r="M479" s="4">
        <f>IF($H479=0,"",VLOOKUP($G479,Data!$G$3:$BA$2935,6,FALSE))</f>
        <v>6.64</v>
      </c>
      <c r="N479" s="4">
        <f>IF($H479=0,"",VLOOKUP($G479,Data!$G$3:$BA$2935,7,FALSE))</f>
        <v>0.05</v>
      </c>
      <c r="O479" s="4">
        <f>IF($H479=0,"",VLOOKUP($G479,Data!$G$3:$BA$2935,8,FALSE))</f>
        <v>0.5</v>
      </c>
      <c r="P479" s="4">
        <f>IF($H479=0,"",VLOOKUP($G479,Data!$G$3:$BA$2935,9,FALSE))</f>
        <v>0.15</v>
      </c>
      <c r="Q479" s="4">
        <f>IF($H479=0,"",VLOOKUP($G479,Data!$G$3:$BA$2935,10,FALSE))</f>
        <v>1</v>
      </c>
      <c r="R479" s="4">
        <f>IF($H479=0,"",VLOOKUP($G479,Data!$G$3:$BA$2935,11,FALSE))</f>
        <v>0</v>
      </c>
      <c r="S479" s="4">
        <f>IF($H479=0,"",VLOOKUP($G479,Data!$G$3:$BA$2935,12,FALSE))</f>
        <v>1.66</v>
      </c>
      <c r="T479" s="4">
        <f>IF($H479=0,"",VLOOKUP($G479,Data!$G$3:$BA$2935,13,FALSE))</f>
        <v>1.41</v>
      </c>
      <c r="U479" s="4">
        <f>IF($H479=0,"",VLOOKUP($G479,Data!$G$3:$BA$2935,14,FALSE))</f>
        <v>0.499</v>
      </c>
      <c r="V479" s="4">
        <f>IF($H479=0,"",VLOOKUP($G479,Data!$G$3:$BA$2935,15,FALSE))</f>
        <v>0.06</v>
      </c>
      <c r="W479" s="4" t="str">
        <f>IF($H479=0,"",VLOOKUP($G479,Data!$G$3:$BA$2935,16,FALSE))</f>
        <v>/</v>
      </c>
      <c r="X479" s="4" t="str">
        <f>IF($H479=0,"",VLOOKUP($G479,Data!$G$3:$BA$2935,17,FALSE))</f>
        <v>/</v>
      </c>
      <c r="Y479" s="4" t="str">
        <f>IF($H479=0,"",VLOOKUP($G479,Data!$G$3:$BA$2935,18,FALSE))</f>
        <v/>
      </c>
      <c r="Z479" s="4" t="str">
        <f>IF($H479=0,"",VLOOKUP($G479,Data!$G$3:$BA$2935,19,FALSE))</f>
        <v/>
      </c>
      <c r="AA479" s="4" t="str">
        <f>IF($H479=0,"",VLOOKUP($G479,Data!$G$3:$BA$2935,20,FALSE))</f>
        <v/>
      </c>
      <c r="AB479" s="4" t="str">
        <f>IF($H479=0,"",VLOOKUP($G479,Data!$G$3:$BA$2935,21,FALSE))</f>
        <v/>
      </c>
      <c r="AC479" s="4" t="str">
        <f>IF($H479=0,"",VLOOKUP($G479,Data!$G$3:$BA$2935,22,FALSE))</f>
        <v/>
      </c>
      <c r="AD479" s="4" t="str">
        <f>IF($H479=0,"",VLOOKUP($G479,Data!$G$3:$BA$2935,23,FALSE))</f>
        <v/>
      </c>
      <c r="AE479" s="4" t="str">
        <f>IF($H479=0,"",VLOOKUP($G479,Data!$G$3:$BA$2935,24,FALSE))</f>
        <v/>
      </c>
      <c r="AF479" s="4" t="str">
        <f>IF($H479=0,"",VLOOKUP($G479,Data!$G$3:$BA$2935,25,FALSE))</f>
        <v/>
      </c>
      <c r="AG479" s="4" t="str">
        <f>IF($H479=0,"",VLOOKUP($G479,Data!$G$3:$BA$2935,26,FALSE))</f>
        <v/>
      </c>
      <c r="AH479" s="4" t="str">
        <f>IF($H479=0,"",VLOOKUP($G479,Data!$G$3:$BA$2935,27,FALSE))</f>
        <v/>
      </c>
      <c r="AI479" s="4" t="str">
        <f>IF($H479=0,"",VLOOKUP($G479,Data!$G$3:$BA$2935,28,FALSE))</f>
        <v/>
      </c>
      <c r="AJ479" s="4" t="str">
        <f>IF($H479=0,"",VLOOKUP($G479,Data!$G$3:$BA$2935,29,FALSE))</f>
        <v/>
      </c>
      <c r="AK479" s="4" t="str">
        <f>IF($H479=0,"",VLOOKUP($G479,Data!$G$3:$BA$2935,30,FALSE))</f>
        <v/>
      </c>
      <c r="AL479" s="4" t="str">
        <f>IF($H479=0,"",VLOOKUP($G479,Data!$G$3:$BA$2935,31,FALSE))</f>
        <v/>
      </c>
      <c r="AM479" s="4" t="str">
        <f>IF($H479=0,"",VLOOKUP($G479,Data!$G$3:$BA$2935,32,FALSE))</f>
        <v/>
      </c>
      <c r="AN479" s="4" t="str">
        <f>IF($H479=0,"",VLOOKUP($G479,Data!$G$3:$BA$2935,33,FALSE))</f>
        <v/>
      </c>
      <c r="AO479" s="4" t="str">
        <f>IF($H479=0,"",VLOOKUP($G479,Data!$G$3:$BA$2935,34,FALSE))</f>
        <v/>
      </c>
      <c r="AP479" s="4" t="str">
        <f>IF($H479=0,"",VLOOKUP($G479,Data!$G$3:$BA$2935,35,FALSE))</f>
        <v/>
      </c>
      <c r="AQ479" s="4" t="str">
        <f>IF($H479=0,"",VLOOKUP($G479,Data!$G$3:$BA$2935,36,FALSE))</f>
        <v/>
      </c>
      <c r="AR479" s="4" t="str">
        <f>IF($H479=0,"",VLOOKUP($G479,Data!$G$3:$BA$2935,37,FALSE))</f>
        <v/>
      </c>
      <c r="AS479" s="4" t="str">
        <f>IF($H479=0,"",VLOOKUP($G479,Data!$G$3:$BA$2935,38,FALSE))</f>
        <v/>
      </c>
      <c r="AT479" s="4" t="str">
        <f>IF($H479=0,"",VLOOKUP($G479,Data!$G$3:$BA$2935,39,FALSE))</f>
        <v/>
      </c>
    </row>
    <row r="480" spans="1:46" x14ac:dyDescent="0.25">
      <c r="A480" s="4">
        <f>PSSE!A482</f>
        <v>975041</v>
      </c>
      <c r="B480" s="4" t="str">
        <f>PSSE!B482</f>
        <v>FORMOSA_S1</v>
      </c>
      <c r="C480" s="4">
        <f>PSSE!D482</f>
        <v>13.8</v>
      </c>
      <c r="D480" s="4">
        <f>PSSE!E482</f>
        <v>150</v>
      </c>
      <c r="E480" s="4" t="str">
        <f>PSSE!F482</f>
        <v>ND</v>
      </c>
      <c r="F480" s="4">
        <f>PSSE!G482</f>
        <v>1</v>
      </c>
      <c r="G480" s="4" t="str">
        <f t="shared" si="7"/>
        <v>GOV13.8150ND1</v>
      </c>
      <c r="H480" s="4">
        <f>COUNTIF(Data!$G$3:$BA$2935,GOV!$G480)</f>
        <v>1</v>
      </c>
      <c r="I480" s="4" t="str">
        <f>IF($H480=0,"",VLOOKUP($G480,Data!$G$3:$BA$2935,2,FALSE))</f>
        <v>'TGOV1'</v>
      </c>
      <c r="J480" s="4">
        <f>PSSE!C482</f>
        <v>1</v>
      </c>
      <c r="K480" s="4">
        <f>IF($H480=0,"",VLOOKUP($G480,Data!$G$3:$BA$2935,4,FALSE))</f>
        <v>0.03</v>
      </c>
      <c r="L480" s="4">
        <f>IF($H480=0,"",VLOOKUP($G480,Data!$G$3:$BA$2935,5,FALSE))</f>
        <v>0.499</v>
      </c>
      <c r="M480" s="4">
        <f>IF($H480=0,"",VLOOKUP($G480,Data!$G$3:$BA$2935,6,FALSE))</f>
        <v>1</v>
      </c>
      <c r="N480" s="4">
        <f>IF($H480=0,"",VLOOKUP($G480,Data!$G$3:$BA$2935,7,FALSE))</f>
        <v>0</v>
      </c>
      <c r="O480" s="4">
        <f>IF($H480=0,"",VLOOKUP($G480,Data!$G$3:$BA$2935,8,FALSE))</f>
        <v>4</v>
      </c>
      <c r="P480" s="4">
        <f>IF($H480=0,"",VLOOKUP($G480,Data!$G$3:$BA$2935,9,FALSE))</f>
        <v>9</v>
      </c>
      <c r="Q480" s="4">
        <f>IF($H480=0,"",VLOOKUP($G480,Data!$G$3:$BA$2935,10,FALSE))</f>
        <v>0.1</v>
      </c>
      <c r="R480" s="4" t="str">
        <f>IF($H480=0,"",VLOOKUP($G480,Data!$G$3:$BA$2935,11,FALSE))</f>
        <v>/</v>
      </c>
      <c r="S480" s="4" t="str">
        <f>IF($H480=0,"",VLOOKUP($G480,Data!$G$3:$BA$2935,12,FALSE))</f>
        <v>/</v>
      </c>
      <c r="T480" s="4" t="str">
        <f>IF($H480=0,"",VLOOKUP($G480,Data!$G$3:$BA$2935,13,FALSE))</f>
        <v/>
      </c>
      <c r="U480" s="4" t="str">
        <f>IF($H480=0,"",VLOOKUP($G480,Data!$G$3:$BA$2935,14,FALSE))</f>
        <v/>
      </c>
      <c r="V480" s="4" t="str">
        <f>IF($H480=0,"",VLOOKUP($G480,Data!$G$3:$BA$2935,15,FALSE))</f>
        <v/>
      </c>
      <c r="W480" s="4" t="str">
        <f>IF($H480=0,"",VLOOKUP($G480,Data!$G$3:$BA$2935,16,FALSE))</f>
        <v/>
      </c>
      <c r="X480" s="4" t="str">
        <f>IF($H480=0,"",VLOOKUP($G480,Data!$G$3:$BA$2935,17,FALSE))</f>
        <v/>
      </c>
      <c r="Y480" s="4" t="str">
        <f>IF($H480=0,"",VLOOKUP($G480,Data!$G$3:$BA$2935,18,FALSE))</f>
        <v/>
      </c>
      <c r="Z480" s="4" t="str">
        <f>IF($H480=0,"",VLOOKUP($G480,Data!$G$3:$BA$2935,19,FALSE))</f>
        <v/>
      </c>
      <c r="AA480" s="4" t="str">
        <f>IF($H480=0,"",VLOOKUP($G480,Data!$G$3:$BA$2935,20,FALSE))</f>
        <v/>
      </c>
      <c r="AB480" s="4" t="str">
        <f>IF($H480=0,"",VLOOKUP($G480,Data!$G$3:$BA$2935,21,FALSE))</f>
        <v/>
      </c>
      <c r="AC480" s="4" t="str">
        <f>IF($H480=0,"",VLOOKUP($G480,Data!$G$3:$BA$2935,22,FALSE))</f>
        <v/>
      </c>
      <c r="AD480" s="4" t="str">
        <f>IF($H480=0,"",VLOOKUP($G480,Data!$G$3:$BA$2935,23,FALSE))</f>
        <v/>
      </c>
      <c r="AE480" s="4" t="str">
        <f>IF($H480=0,"",VLOOKUP($G480,Data!$G$3:$BA$2935,24,FALSE))</f>
        <v/>
      </c>
      <c r="AF480" s="4" t="str">
        <f>IF($H480=0,"",VLOOKUP($G480,Data!$G$3:$BA$2935,25,FALSE))</f>
        <v/>
      </c>
      <c r="AG480" s="4" t="str">
        <f>IF($H480=0,"",VLOOKUP($G480,Data!$G$3:$BA$2935,26,FALSE))</f>
        <v/>
      </c>
      <c r="AH480" s="4" t="str">
        <f>IF($H480=0,"",VLOOKUP($G480,Data!$G$3:$BA$2935,27,FALSE))</f>
        <v/>
      </c>
      <c r="AI480" s="4" t="str">
        <f>IF($H480=0,"",VLOOKUP($G480,Data!$G$3:$BA$2935,28,FALSE))</f>
        <v/>
      </c>
      <c r="AJ480" s="4" t="str">
        <f>IF($H480=0,"",VLOOKUP($G480,Data!$G$3:$BA$2935,29,FALSE))</f>
        <v/>
      </c>
      <c r="AK480" s="4" t="str">
        <f>IF($H480=0,"",VLOOKUP($G480,Data!$G$3:$BA$2935,30,FALSE))</f>
        <v/>
      </c>
      <c r="AL480" s="4" t="str">
        <f>IF($H480=0,"",VLOOKUP($G480,Data!$G$3:$BA$2935,31,FALSE))</f>
        <v/>
      </c>
      <c r="AM480" s="4" t="str">
        <f>IF($H480=0,"",VLOOKUP($G480,Data!$G$3:$BA$2935,32,FALSE))</f>
        <v/>
      </c>
      <c r="AN480" s="4" t="str">
        <f>IF($H480=0,"",VLOOKUP($G480,Data!$G$3:$BA$2935,33,FALSE))</f>
        <v/>
      </c>
      <c r="AO480" s="4" t="str">
        <f>IF($H480=0,"",VLOOKUP($G480,Data!$G$3:$BA$2935,34,FALSE))</f>
        <v/>
      </c>
      <c r="AP480" s="4" t="str">
        <f>IF($H480=0,"",VLOOKUP($G480,Data!$G$3:$BA$2935,35,FALSE))</f>
        <v/>
      </c>
      <c r="AQ480" s="4" t="str">
        <f>IF($H480=0,"",VLOOKUP($G480,Data!$G$3:$BA$2935,36,FALSE))</f>
        <v/>
      </c>
      <c r="AR480" s="4" t="str">
        <f>IF($H480=0,"",VLOOKUP($G480,Data!$G$3:$BA$2935,37,FALSE))</f>
        <v/>
      </c>
      <c r="AS480" s="4" t="str">
        <f>IF($H480=0,"",VLOOKUP($G480,Data!$G$3:$BA$2935,38,FALSE))</f>
        <v/>
      </c>
      <c r="AT480" s="4" t="str">
        <f>IF($H480=0,"",VLOOKUP($G480,Data!$G$3:$BA$2935,39,FALSE))</f>
        <v/>
      </c>
    </row>
    <row r="481" spans="1:46" x14ac:dyDescent="0.25">
      <c r="A481" s="4">
        <f>PSSE!A483</f>
        <v>975042</v>
      </c>
      <c r="B481" s="4" t="str">
        <f>PSSE!B483</f>
        <v>FORMOSA_S2</v>
      </c>
      <c r="C481" s="4">
        <f>PSSE!D483</f>
        <v>13.8</v>
      </c>
      <c r="D481" s="4">
        <f>PSSE!E483</f>
        <v>150</v>
      </c>
      <c r="E481" s="4" t="str">
        <f>PSSE!F483</f>
        <v>ND</v>
      </c>
      <c r="F481" s="4">
        <f>PSSE!G483</f>
        <v>1</v>
      </c>
      <c r="G481" s="4" t="str">
        <f t="shared" si="7"/>
        <v>GOV13.8150ND1</v>
      </c>
      <c r="H481" s="4">
        <f>COUNTIF(Data!$G$3:$BA$2935,GOV!$G481)</f>
        <v>1</v>
      </c>
      <c r="I481" s="4" t="str">
        <f>IF($H481=0,"",VLOOKUP($G481,Data!$G$3:$BA$2935,2,FALSE))</f>
        <v>'TGOV1'</v>
      </c>
      <c r="J481" s="4">
        <f>PSSE!C483</f>
        <v>1</v>
      </c>
      <c r="K481" s="4">
        <f>IF($H481=0,"",VLOOKUP($G481,Data!$G$3:$BA$2935,4,FALSE))</f>
        <v>0.03</v>
      </c>
      <c r="L481" s="4">
        <f>IF($H481=0,"",VLOOKUP($G481,Data!$G$3:$BA$2935,5,FALSE))</f>
        <v>0.499</v>
      </c>
      <c r="M481" s="4">
        <f>IF($H481=0,"",VLOOKUP($G481,Data!$G$3:$BA$2935,6,FALSE))</f>
        <v>1</v>
      </c>
      <c r="N481" s="4">
        <f>IF($H481=0,"",VLOOKUP($G481,Data!$G$3:$BA$2935,7,FALSE))</f>
        <v>0</v>
      </c>
      <c r="O481" s="4">
        <f>IF($H481=0,"",VLOOKUP($G481,Data!$G$3:$BA$2935,8,FALSE))</f>
        <v>4</v>
      </c>
      <c r="P481" s="4">
        <f>IF($H481=0,"",VLOOKUP($G481,Data!$G$3:$BA$2935,9,FALSE))</f>
        <v>9</v>
      </c>
      <c r="Q481" s="4">
        <f>IF($H481=0,"",VLOOKUP($G481,Data!$G$3:$BA$2935,10,FALSE))</f>
        <v>0.1</v>
      </c>
      <c r="R481" s="4" t="str">
        <f>IF($H481=0,"",VLOOKUP($G481,Data!$G$3:$BA$2935,11,FALSE))</f>
        <v>/</v>
      </c>
      <c r="S481" s="4" t="str">
        <f>IF($H481=0,"",VLOOKUP($G481,Data!$G$3:$BA$2935,12,FALSE))</f>
        <v>/</v>
      </c>
      <c r="T481" s="4" t="str">
        <f>IF($H481=0,"",VLOOKUP($G481,Data!$G$3:$BA$2935,13,FALSE))</f>
        <v/>
      </c>
      <c r="U481" s="4" t="str">
        <f>IF($H481=0,"",VLOOKUP($G481,Data!$G$3:$BA$2935,14,FALSE))</f>
        <v/>
      </c>
      <c r="V481" s="4" t="str">
        <f>IF($H481=0,"",VLOOKUP($G481,Data!$G$3:$BA$2935,15,FALSE))</f>
        <v/>
      </c>
      <c r="W481" s="4" t="str">
        <f>IF($H481=0,"",VLOOKUP($G481,Data!$G$3:$BA$2935,16,FALSE))</f>
        <v/>
      </c>
      <c r="X481" s="4" t="str">
        <f>IF($H481=0,"",VLOOKUP($G481,Data!$G$3:$BA$2935,17,FALSE))</f>
        <v/>
      </c>
      <c r="Y481" s="4" t="str">
        <f>IF($H481=0,"",VLOOKUP($G481,Data!$G$3:$BA$2935,18,FALSE))</f>
        <v/>
      </c>
      <c r="Z481" s="4" t="str">
        <f>IF($H481=0,"",VLOOKUP($G481,Data!$G$3:$BA$2935,19,FALSE))</f>
        <v/>
      </c>
      <c r="AA481" s="4" t="str">
        <f>IF($H481=0,"",VLOOKUP($G481,Data!$G$3:$BA$2935,20,FALSE))</f>
        <v/>
      </c>
      <c r="AB481" s="4" t="str">
        <f>IF($H481=0,"",VLOOKUP($G481,Data!$G$3:$BA$2935,21,FALSE))</f>
        <v/>
      </c>
      <c r="AC481" s="4" t="str">
        <f>IF($H481=0,"",VLOOKUP($G481,Data!$G$3:$BA$2935,22,FALSE))</f>
        <v/>
      </c>
      <c r="AD481" s="4" t="str">
        <f>IF($H481=0,"",VLOOKUP($G481,Data!$G$3:$BA$2935,23,FALSE))</f>
        <v/>
      </c>
      <c r="AE481" s="4" t="str">
        <f>IF($H481=0,"",VLOOKUP($G481,Data!$G$3:$BA$2935,24,FALSE))</f>
        <v/>
      </c>
      <c r="AF481" s="4" t="str">
        <f>IF($H481=0,"",VLOOKUP($G481,Data!$G$3:$BA$2935,25,FALSE))</f>
        <v/>
      </c>
      <c r="AG481" s="4" t="str">
        <f>IF($H481=0,"",VLOOKUP($G481,Data!$G$3:$BA$2935,26,FALSE))</f>
        <v/>
      </c>
      <c r="AH481" s="4" t="str">
        <f>IF($H481=0,"",VLOOKUP($G481,Data!$G$3:$BA$2935,27,FALSE))</f>
        <v/>
      </c>
      <c r="AI481" s="4" t="str">
        <f>IF($H481=0,"",VLOOKUP($G481,Data!$G$3:$BA$2935,28,FALSE))</f>
        <v/>
      </c>
      <c r="AJ481" s="4" t="str">
        <f>IF($H481=0,"",VLOOKUP($G481,Data!$G$3:$BA$2935,29,FALSE))</f>
        <v/>
      </c>
      <c r="AK481" s="4" t="str">
        <f>IF($H481=0,"",VLOOKUP($G481,Data!$G$3:$BA$2935,30,FALSE))</f>
        <v/>
      </c>
      <c r="AL481" s="4" t="str">
        <f>IF($H481=0,"",VLOOKUP($G481,Data!$G$3:$BA$2935,31,FALSE))</f>
        <v/>
      </c>
      <c r="AM481" s="4" t="str">
        <f>IF($H481=0,"",VLOOKUP($G481,Data!$G$3:$BA$2935,32,FALSE))</f>
        <v/>
      </c>
      <c r="AN481" s="4" t="str">
        <f>IF($H481=0,"",VLOOKUP($G481,Data!$G$3:$BA$2935,33,FALSE))</f>
        <v/>
      </c>
      <c r="AO481" s="4" t="str">
        <f>IF($H481=0,"",VLOOKUP($G481,Data!$G$3:$BA$2935,34,FALSE))</f>
        <v/>
      </c>
      <c r="AP481" s="4" t="str">
        <f>IF($H481=0,"",VLOOKUP($G481,Data!$G$3:$BA$2935,35,FALSE))</f>
        <v/>
      </c>
      <c r="AQ481" s="4" t="str">
        <f>IF($H481=0,"",VLOOKUP($G481,Data!$G$3:$BA$2935,36,FALSE))</f>
        <v/>
      </c>
      <c r="AR481" s="4" t="str">
        <f>IF($H481=0,"",VLOOKUP($G481,Data!$G$3:$BA$2935,37,FALSE))</f>
        <v/>
      </c>
      <c r="AS481" s="4" t="str">
        <f>IF($H481=0,"",VLOOKUP($G481,Data!$G$3:$BA$2935,38,FALSE))</f>
        <v/>
      </c>
      <c r="AT481" s="4" t="str">
        <f>IF($H481=0,"",VLOOKUP($G481,Data!$G$3:$BA$2935,39,FALSE))</f>
        <v/>
      </c>
    </row>
    <row r="482" spans="1:46" x14ac:dyDescent="0.25">
      <c r="A482" s="4">
        <f>PSSE!A484</f>
        <v>975043</v>
      </c>
      <c r="B482" s="4" t="str">
        <f>PSSE!B484</f>
        <v>FORMOSA_S1_1</v>
      </c>
      <c r="C482" s="4">
        <f>PSSE!D484</f>
        <v>13.8</v>
      </c>
      <c r="D482" s="4">
        <f>PSSE!E484</f>
        <v>150</v>
      </c>
      <c r="E482" s="4" t="str">
        <f>PSSE!F484</f>
        <v>ND</v>
      </c>
      <c r="F482" s="4">
        <f>PSSE!G484</f>
        <v>1</v>
      </c>
      <c r="G482" s="4" t="str">
        <f t="shared" si="7"/>
        <v>GOV13.8150ND1</v>
      </c>
      <c r="H482" s="4">
        <f>COUNTIF(Data!$G$3:$BA$2935,GOV!$G482)</f>
        <v>1</v>
      </c>
      <c r="I482" s="4" t="str">
        <f>IF($H482=0,"",VLOOKUP($G482,Data!$G$3:$BA$2935,2,FALSE))</f>
        <v>'TGOV1'</v>
      </c>
      <c r="J482" s="4">
        <f>PSSE!C484</f>
        <v>1</v>
      </c>
      <c r="K482" s="4">
        <f>IF($H482=0,"",VLOOKUP($G482,Data!$G$3:$BA$2935,4,FALSE))</f>
        <v>0.03</v>
      </c>
      <c r="L482" s="4">
        <f>IF($H482=0,"",VLOOKUP($G482,Data!$G$3:$BA$2935,5,FALSE))</f>
        <v>0.499</v>
      </c>
      <c r="M482" s="4">
        <f>IF($H482=0,"",VLOOKUP($G482,Data!$G$3:$BA$2935,6,FALSE))</f>
        <v>1</v>
      </c>
      <c r="N482" s="4">
        <f>IF($H482=0,"",VLOOKUP($G482,Data!$G$3:$BA$2935,7,FALSE))</f>
        <v>0</v>
      </c>
      <c r="O482" s="4">
        <f>IF($H482=0,"",VLOOKUP($G482,Data!$G$3:$BA$2935,8,FALSE))</f>
        <v>4</v>
      </c>
      <c r="P482" s="4">
        <f>IF($H482=0,"",VLOOKUP($G482,Data!$G$3:$BA$2935,9,FALSE))</f>
        <v>9</v>
      </c>
      <c r="Q482" s="4">
        <f>IF($H482=0,"",VLOOKUP($G482,Data!$G$3:$BA$2935,10,FALSE))</f>
        <v>0.1</v>
      </c>
      <c r="R482" s="4" t="str">
        <f>IF($H482=0,"",VLOOKUP($G482,Data!$G$3:$BA$2935,11,FALSE))</f>
        <v>/</v>
      </c>
      <c r="S482" s="4" t="str">
        <f>IF($H482=0,"",VLOOKUP($G482,Data!$G$3:$BA$2935,12,FALSE))</f>
        <v>/</v>
      </c>
      <c r="T482" s="4" t="str">
        <f>IF($H482=0,"",VLOOKUP($G482,Data!$G$3:$BA$2935,13,FALSE))</f>
        <v/>
      </c>
      <c r="U482" s="4" t="str">
        <f>IF($H482=0,"",VLOOKUP($G482,Data!$G$3:$BA$2935,14,FALSE))</f>
        <v/>
      </c>
      <c r="V482" s="4" t="str">
        <f>IF($H482=0,"",VLOOKUP($G482,Data!$G$3:$BA$2935,15,FALSE))</f>
        <v/>
      </c>
      <c r="W482" s="4" t="str">
        <f>IF($H482=0,"",VLOOKUP($G482,Data!$G$3:$BA$2935,16,FALSE))</f>
        <v/>
      </c>
      <c r="X482" s="4" t="str">
        <f>IF($H482=0,"",VLOOKUP($G482,Data!$G$3:$BA$2935,17,FALSE))</f>
        <v/>
      </c>
      <c r="Y482" s="4" t="str">
        <f>IF($H482=0,"",VLOOKUP($G482,Data!$G$3:$BA$2935,18,FALSE))</f>
        <v/>
      </c>
      <c r="Z482" s="4" t="str">
        <f>IF($H482=0,"",VLOOKUP($G482,Data!$G$3:$BA$2935,19,FALSE))</f>
        <v/>
      </c>
      <c r="AA482" s="4" t="str">
        <f>IF($H482=0,"",VLOOKUP($G482,Data!$G$3:$BA$2935,20,FALSE))</f>
        <v/>
      </c>
      <c r="AB482" s="4" t="str">
        <f>IF($H482=0,"",VLOOKUP($G482,Data!$G$3:$BA$2935,21,FALSE))</f>
        <v/>
      </c>
      <c r="AC482" s="4" t="str">
        <f>IF($H482=0,"",VLOOKUP($G482,Data!$G$3:$BA$2935,22,FALSE))</f>
        <v/>
      </c>
      <c r="AD482" s="4" t="str">
        <f>IF($H482=0,"",VLOOKUP($G482,Data!$G$3:$BA$2935,23,FALSE))</f>
        <v/>
      </c>
      <c r="AE482" s="4" t="str">
        <f>IF($H482=0,"",VLOOKUP($G482,Data!$G$3:$BA$2935,24,FALSE))</f>
        <v/>
      </c>
      <c r="AF482" s="4" t="str">
        <f>IF($H482=0,"",VLOOKUP($G482,Data!$G$3:$BA$2935,25,FALSE))</f>
        <v/>
      </c>
      <c r="AG482" s="4" t="str">
        <f>IF($H482=0,"",VLOOKUP($G482,Data!$G$3:$BA$2935,26,FALSE))</f>
        <v/>
      </c>
      <c r="AH482" s="4" t="str">
        <f>IF($H482=0,"",VLOOKUP($G482,Data!$G$3:$BA$2935,27,FALSE))</f>
        <v/>
      </c>
      <c r="AI482" s="4" t="str">
        <f>IF($H482=0,"",VLOOKUP($G482,Data!$G$3:$BA$2935,28,FALSE))</f>
        <v/>
      </c>
      <c r="AJ482" s="4" t="str">
        <f>IF($H482=0,"",VLOOKUP($G482,Data!$G$3:$BA$2935,29,FALSE))</f>
        <v/>
      </c>
      <c r="AK482" s="4" t="str">
        <f>IF($H482=0,"",VLOOKUP($G482,Data!$G$3:$BA$2935,30,FALSE))</f>
        <v/>
      </c>
      <c r="AL482" s="4" t="str">
        <f>IF($H482=0,"",VLOOKUP($G482,Data!$G$3:$BA$2935,31,FALSE))</f>
        <v/>
      </c>
      <c r="AM482" s="4" t="str">
        <f>IF($H482=0,"",VLOOKUP($G482,Data!$G$3:$BA$2935,32,FALSE))</f>
        <v/>
      </c>
      <c r="AN482" s="4" t="str">
        <f>IF($H482=0,"",VLOOKUP($G482,Data!$G$3:$BA$2935,33,FALSE))</f>
        <v/>
      </c>
      <c r="AO482" s="4" t="str">
        <f>IF($H482=0,"",VLOOKUP($G482,Data!$G$3:$BA$2935,34,FALSE))</f>
        <v/>
      </c>
      <c r="AP482" s="4" t="str">
        <f>IF($H482=0,"",VLOOKUP($G482,Data!$G$3:$BA$2935,35,FALSE))</f>
        <v/>
      </c>
      <c r="AQ482" s="4" t="str">
        <f>IF($H482=0,"",VLOOKUP($G482,Data!$G$3:$BA$2935,36,FALSE))</f>
        <v/>
      </c>
      <c r="AR482" s="4" t="str">
        <f>IF($H482=0,"",VLOOKUP($G482,Data!$G$3:$BA$2935,37,FALSE))</f>
        <v/>
      </c>
      <c r="AS482" s="4" t="str">
        <f>IF($H482=0,"",VLOOKUP($G482,Data!$G$3:$BA$2935,38,FALSE))</f>
        <v/>
      </c>
      <c r="AT482" s="4" t="str">
        <f>IF($H482=0,"",VLOOKUP($G482,Data!$G$3:$BA$2935,39,FALSE))</f>
        <v/>
      </c>
    </row>
    <row r="483" spans="1:46" x14ac:dyDescent="0.25">
      <c r="A483" s="4">
        <f>PSSE!A485</f>
        <v>975051</v>
      </c>
      <c r="B483" s="4" t="str">
        <f>PSSE!B485</f>
        <v>NHONTRAC1_G1</v>
      </c>
      <c r="C483" s="4">
        <f>PSSE!D485</f>
        <v>15.8</v>
      </c>
      <c r="D483" s="4">
        <f>PSSE!E485</f>
        <v>150</v>
      </c>
      <c r="E483" s="4" t="str">
        <f>PSSE!F485</f>
        <v>ND</v>
      </c>
      <c r="F483" s="4">
        <f>PSSE!G485</f>
        <v>1</v>
      </c>
      <c r="G483" s="4" t="str">
        <f t="shared" si="7"/>
        <v>GOV15.8150ND1</v>
      </c>
      <c r="H483" s="4">
        <f>COUNTIF(Data!$G$3:$BA$2935,GOV!$G483)</f>
        <v>1</v>
      </c>
      <c r="I483" s="4" t="str">
        <f>IF($H483=0,"",VLOOKUP($G483,Data!$G$3:$BA$2935,2,FALSE))</f>
        <v>'GAST'</v>
      </c>
      <c r="J483" s="4">
        <f>PSSE!C485</f>
        <v>1</v>
      </c>
      <c r="K483" s="4">
        <f>IF($H483=0,"",VLOOKUP($G483,Data!$G$3:$BA$2935,4,FALSE))</f>
        <v>0.05</v>
      </c>
      <c r="L483" s="4">
        <f>IF($H483=0,"",VLOOKUP($G483,Data!$G$3:$BA$2935,5,FALSE))</f>
        <v>0.4</v>
      </c>
      <c r="M483" s="4">
        <f>IF($H483=0,"",VLOOKUP($G483,Data!$G$3:$BA$2935,6,FALSE))</f>
        <v>0.1</v>
      </c>
      <c r="N483" s="4">
        <f>IF($H483=0,"",VLOOKUP($G483,Data!$G$3:$BA$2935,7,FALSE))</f>
        <v>3</v>
      </c>
      <c r="O483" s="4">
        <f>IF($H483=0,"",VLOOKUP($G483,Data!$G$3:$BA$2935,8,FALSE))</f>
        <v>1</v>
      </c>
      <c r="P483" s="4">
        <f>IF($H483=0,"",VLOOKUP($G483,Data!$G$3:$BA$2935,9,FALSE))</f>
        <v>2</v>
      </c>
      <c r="Q483" s="4">
        <f>IF($H483=0,"",VLOOKUP($G483,Data!$G$3:$BA$2935,10,FALSE))</f>
        <v>0.85</v>
      </c>
      <c r="R483" s="4">
        <f>IF($H483=0,"",VLOOKUP($G483,Data!$G$3:$BA$2935,11,FALSE))</f>
        <v>0</v>
      </c>
      <c r="S483" s="4">
        <f>IF($H483=0,"",VLOOKUP($G483,Data!$G$3:$BA$2935,12,FALSE))</f>
        <v>0</v>
      </c>
      <c r="T483" s="4" t="str">
        <f>IF($H483=0,"",VLOOKUP($G483,Data!$G$3:$BA$2935,13,FALSE))</f>
        <v>/</v>
      </c>
      <c r="U483" s="4" t="str">
        <f>IF($H483=0,"",VLOOKUP($G483,Data!$G$3:$BA$2935,14,FALSE))</f>
        <v>/</v>
      </c>
      <c r="V483" s="4" t="str">
        <f>IF($H483=0,"",VLOOKUP($G483,Data!$G$3:$BA$2935,15,FALSE))</f>
        <v/>
      </c>
      <c r="W483" s="4" t="str">
        <f>IF($H483=0,"",VLOOKUP($G483,Data!$G$3:$BA$2935,16,FALSE))</f>
        <v/>
      </c>
      <c r="X483" s="4" t="str">
        <f>IF($H483=0,"",VLOOKUP($G483,Data!$G$3:$BA$2935,17,FALSE))</f>
        <v/>
      </c>
      <c r="Y483" s="4" t="str">
        <f>IF($H483=0,"",VLOOKUP($G483,Data!$G$3:$BA$2935,18,FALSE))</f>
        <v/>
      </c>
      <c r="Z483" s="4" t="str">
        <f>IF($H483=0,"",VLOOKUP($G483,Data!$G$3:$BA$2935,19,FALSE))</f>
        <v/>
      </c>
      <c r="AA483" s="4" t="str">
        <f>IF($H483=0,"",VLOOKUP($G483,Data!$G$3:$BA$2935,20,FALSE))</f>
        <v/>
      </c>
      <c r="AB483" s="4" t="str">
        <f>IF($H483=0,"",VLOOKUP($G483,Data!$G$3:$BA$2935,21,FALSE))</f>
        <v/>
      </c>
      <c r="AC483" s="4" t="str">
        <f>IF($H483=0,"",VLOOKUP($G483,Data!$G$3:$BA$2935,22,FALSE))</f>
        <v/>
      </c>
      <c r="AD483" s="4" t="str">
        <f>IF($H483=0,"",VLOOKUP($G483,Data!$G$3:$BA$2935,23,FALSE))</f>
        <v/>
      </c>
      <c r="AE483" s="4" t="str">
        <f>IF($H483=0,"",VLOOKUP($G483,Data!$G$3:$BA$2935,24,FALSE))</f>
        <v/>
      </c>
      <c r="AF483" s="4" t="str">
        <f>IF($H483=0,"",VLOOKUP($G483,Data!$G$3:$BA$2935,25,FALSE))</f>
        <v/>
      </c>
      <c r="AG483" s="4" t="str">
        <f>IF($H483=0,"",VLOOKUP($G483,Data!$G$3:$BA$2935,26,FALSE))</f>
        <v/>
      </c>
      <c r="AH483" s="4" t="str">
        <f>IF($H483=0,"",VLOOKUP($G483,Data!$G$3:$BA$2935,27,FALSE))</f>
        <v/>
      </c>
      <c r="AI483" s="4" t="str">
        <f>IF($H483=0,"",VLOOKUP($G483,Data!$G$3:$BA$2935,28,FALSE))</f>
        <v/>
      </c>
      <c r="AJ483" s="4" t="str">
        <f>IF($H483=0,"",VLOOKUP($G483,Data!$G$3:$BA$2935,29,FALSE))</f>
        <v/>
      </c>
      <c r="AK483" s="4" t="str">
        <f>IF($H483=0,"",VLOOKUP($G483,Data!$G$3:$BA$2935,30,FALSE))</f>
        <v/>
      </c>
      <c r="AL483" s="4" t="str">
        <f>IF($H483=0,"",VLOOKUP($G483,Data!$G$3:$BA$2935,31,FALSE))</f>
        <v/>
      </c>
      <c r="AM483" s="4" t="str">
        <f>IF($H483=0,"",VLOOKUP($G483,Data!$G$3:$BA$2935,32,FALSE))</f>
        <v/>
      </c>
      <c r="AN483" s="4" t="str">
        <f>IF($H483=0,"",VLOOKUP($G483,Data!$G$3:$BA$2935,33,FALSE))</f>
        <v/>
      </c>
      <c r="AO483" s="4" t="str">
        <f>IF($H483=0,"",VLOOKUP($G483,Data!$G$3:$BA$2935,34,FALSE))</f>
        <v/>
      </c>
      <c r="AP483" s="4" t="str">
        <f>IF($H483=0,"",VLOOKUP($G483,Data!$G$3:$BA$2935,35,FALSE))</f>
        <v/>
      </c>
      <c r="AQ483" s="4" t="str">
        <f>IF($H483=0,"",VLOOKUP($G483,Data!$G$3:$BA$2935,36,FALSE))</f>
        <v/>
      </c>
      <c r="AR483" s="4" t="str">
        <f>IF($H483=0,"",VLOOKUP($G483,Data!$G$3:$BA$2935,37,FALSE))</f>
        <v/>
      </c>
      <c r="AS483" s="4" t="str">
        <f>IF($H483=0,"",VLOOKUP($G483,Data!$G$3:$BA$2935,38,FALSE))</f>
        <v/>
      </c>
      <c r="AT483" s="4" t="str">
        <f>IF($H483=0,"",VLOOKUP($G483,Data!$G$3:$BA$2935,39,FALSE))</f>
        <v/>
      </c>
    </row>
    <row r="484" spans="1:46" x14ac:dyDescent="0.25">
      <c r="A484" s="4">
        <f>PSSE!A486</f>
        <v>975052</v>
      </c>
      <c r="B484" s="4" t="str">
        <f>PSSE!B486</f>
        <v>NHONTRAC1_G2</v>
      </c>
      <c r="C484" s="4">
        <f>PSSE!D486</f>
        <v>15.8</v>
      </c>
      <c r="D484" s="4">
        <f>PSSE!E486</f>
        <v>150</v>
      </c>
      <c r="E484" s="4" t="str">
        <f>PSSE!F486</f>
        <v>ND</v>
      </c>
      <c r="F484" s="4">
        <f>PSSE!G486</f>
        <v>1</v>
      </c>
      <c r="G484" s="4" t="str">
        <f t="shared" si="7"/>
        <v>GOV15.8150ND1</v>
      </c>
      <c r="H484" s="4">
        <f>COUNTIF(Data!$G$3:$BA$2935,GOV!$G484)</f>
        <v>1</v>
      </c>
      <c r="I484" s="4" t="str">
        <f>IF($H484=0,"",VLOOKUP($G484,Data!$G$3:$BA$2935,2,FALSE))</f>
        <v>'GAST'</v>
      </c>
      <c r="J484" s="4">
        <f>PSSE!C486</f>
        <v>2</v>
      </c>
      <c r="K484" s="4">
        <f>IF($H484=0,"",VLOOKUP($G484,Data!$G$3:$BA$2935,4,FALSE))</f>
        <v>0.05</v>
      </c>
      <c r="L484" s="4">
        <f>IF($H484=0,"",VLOOKUP($G484,Data!$G$3:$BA$2935,5,FALSE))</f>
        <v>0.4</v>
      </c>
      <c r="M484" s="4">
        <f>IF($H484=0,"",VLOOKUP($G484,Data!$G$3:$BA$2935,6,FALSE))</f>
        <v>0.1</v>
      </c>
      <c r="N484" s="4">
        <f>IF($H484=0,"",VLOOKUP($G484,Data!$G$3:$BA$2935,7,FALSE))</f>
        <v>3</v>
      </c>
      <c r="O484" s="4">
        <f>IF($H484=0,"",VLOOKUP($G484,Data!$G$3:$BA$2935,8,FALSE))</f>
        <v>1</v>
      </c>
      <c r="P484" s="4">
        <f>IF($H484=0,"",VLOOKUP($G484,Data!$G$3:$BA$2935,9,FALSE))</f>
        <v>2</v>
      </c>
      <c r="Q484" s="4">
        <f>IF($H484=0,"",VLOOKUP($G484,Data!$G$3:$BA$2935,10,FALSE))</f>
        <v>0.85</v>
      </c>
      <c r="R484" s="4">
        <f>IF($H484=0,"",VLOOKUP($G484,Data!$G$3:$BA$2935,11,FALSE))</f>
        <v>0</v>
      </c>
      <c r="S484" s="4">
        <f>IF($H484=0,"",VLOOKUP($G484,Data!$G$3:$BA$2935,12,FALSE))</f>
        <v>0</v>
      </c>
      <c r="T484" s="4" t="str">
        <f>IF($H484=0,"",VLOOKUP($G484,Data!$G$3:$BA$2935,13,FALSE))</f>
        <v>/</v>
      </c>
      <c r="U484" s="4" t="str">
        <f>IF($H484=0,"",VLOOKUP($G484,Data!$G$3:$BA$2935,14,FALSE))</f>
        <v>/</v>
      </c>
      <c r="V484" s="4" t="str">
        <f>IF($H484=0,"",VLOOKUP($G484,Data!$G$3:$BA$2935,15,FALSE))</f>
        <v/>
      </c>
      <c r="W484" s="4" t="str">
        <f>IF($H484=0,"",VLOOKUP($G484,Data!$G$3:$BA$2935,16,FALSE))</f>
        <v/>
      </c>
      <c r="X484" s="4" t="str">
        <f>IF($H484=0,"",VLOOKUP($G484,Data!$G$3:$BA$2935,17,FALSE))</f>
        <v/>
      </c>
      <c r="Y484" s="4" t="str">
        <f>IF($H484=0,"",VLOOKUP($G484,Data!$G$3:$BA$2935,18,FALSE))</f>
        <v/>
      </c>
      <c r="Z484" s="4" t="str">
        <f>IF($H484=0,"",VLOOKUP($G484,Data!$G$3:$BA$2935,19,FALSE))</f>
        <v/>
      </c>
      <c r="AA484" s="4" t="str">
        <f>IF($H484=0,"",VLOOKUP($G484,Data!$G$3:$BA$2935,20,FALSE))</f>
        <v/>
      </c>
      <c r="AB484" s="4" t="str">
        <f>IF($H484=0,"",VLOOKUP($G484,Data!$G$3:$BA$2935,21,FALSE))</f>
        <v/>
      </c>
      <c r="AC484" s="4" t="str">
        <f>IF($H484=0,"",VLOOKUP($G484,Data!$G$3:$BA$2935,22,FALSE))</f>
        <v/>
      </c>
      <c r="AD484" s="4" t="str">
        <f>IF($H484=0,"",VLOOKUP($G484,Data!$G$3:$BA$2935,23,FALSE))</f>
        <v/>
      </c>
      <c r="AE484" s="4" t="str">
        <f>IF($H484=0,"",VLOOKUP($G484,Data!$G$3:$BA$2935,24,FALSE))</f>
        <v/>
      </c>
      <c r="AF484" s="4" t="str">
        <f>IF($H484=0,"",VLOOKUP($G484,Data!$G$3:$BA$2935,25,FALSE))</f>
        <v/>
      </c>
      <c r="AG484" s="4" t="str">
        <f>IF($H484=0,"",VLOOKUP($G484,Data!$G$3:$BA$2935,26,FALSE))</f>
        <v/>
      </c>
      <c r="AH484" s="4" t="str">
        <f>IF($H484=0,"",VLOOKUP($G484,Data!$G$3:$BA$2935,27,FALSE))</f>
        <v/>
      </c>
      <c r="AI484" s="4" t="str">
        <f>IF($H484=0,"",VLOOKUP($G484,Data!$G$3:$BA$2935,28,FALSE))</f>
        <v/>
      </c>
      <c r="AJ484" s="4" t="str">
        <f>IF($H484=0,"",VLOOKUP($G484,Data!$G$3:$BA$2935,29,FALSE))</f>
        <v/>
      </c>
      <c r="AK484" s="4" t="str">
        <f>IF($H484=0,"",VLOOKUP($G484,Data!$G$3:$BA$2935,30,FALSE))</f>
        <v/>
      </c>
      <c r="AL484" s="4" t="str">
        <f>IF($H484=0,"",VLOOKUP($G484,Data!$G$3:$BA$2935,31,FALSE))</f>
        <v/>
      </c>
      <c r="AM484" s="4" t="str">
        <f>IF($H484=0,"",VLOOKUP($G484,Data!$G$3:$BA$2935,32,FALSE))</f>
        <v/>
      </c>
      <c r="AN484" s="4" t="str">
        <f>IF($H484=0,"",VLOOKUP($G484,Data!$G$3:$BA$2935,33,FALSE))</f>
        <v/>
      </c>
      <c r="AO484" s="4" t="str">
        <f>IF($H484=0,"",VLOOKUP($G484,Data!$G$3:$BA$2935,34,FALSE))</f>
        <v/>
      </c>
      <c r="AP484" s="4" t="str">
        <f>IF($H484=0,"",VLOOKUP($G484,Data!$G$3:$BA$2935,35,FALSE))</f>
        <v/>
      </c>
      <c r="AQ484" s="4" t="str">
        <f>IF($H484=0,"",VLOOKUP($G484,Data!$G$3:$BA$2935,36,FALSE))</f>
        <v/>
      </c>
      <c r="AR484" s="4" t="str">
        <f>IF($H484=0,"",VLOOKUP($G484,Data!$G$3:$BA$2935,37,FALSE))</f>
        <v/>
      </c>
      <c r="AS484" s="4" t="str">
        <f>IF($H484=0,"",VLOOKUP($G484,Data!$G$3:$BA$2935,38,FALSE))</f>
        <v/>
      </c>
      <c r="AT484" s="4" t="str">
        <f>IF($H484=0,"",VLOOKUP($G484,Data!$G$3:$BA$2935,39,FALSE))</f>
        <v/>
      </c>
    </row>
    <row r="485" spans="1:46" x14ac:dyDescent="0.25">
      <c r="A485" s="4">
        <f>PSSE!A487</f>
        <v>975053</v>
      </c>
      <c r="B485" s="4" t="str">
        <f>PSSE!B487</f>
        <v>NHONTRAC1_G3</v>
      </c>
      <c r="C485" s="4">
        <f>PSSE!D487</f>
        <v>15.8</v>
      </c>
      <c r="D485" s="4">
        <f>PSSE!E487</f>
        <v>150</v>
      </c>
      <c r="E485" s="4" t="str">
        <f>PSSE!F487</f>
        <v>ND</v>
      </c>
      <c r="F485" s="4">
        <f>PSSE!G487</f>
        <v>1</v>
      </c>
      <c r="G485" s="4" t="str">
        <f t="shared" si="7"/>
        <v>GOV15.8150ND1</v>
      </c>
      <c r="H485" s="4">
        <f>COUNTIF(Data!$G$3:$BA$2935,GOV!$G485)</f>
        <v>1</v>
      </c>
      <c r="I485" s="4" t="str">
        <f>IF($H485=0,"",VLOOKUP($G485,Data!$G$3:$BA$2935,2,FALSE))</f>
        <v>'GAST'</v>
      </c>
      <c r="J485" s="4">
        <f>PSSE!C487</f>
        <v>3</v>
      </c>
      <c r="K485" s="4">
        <f>IF($H485=0,"",VLOOKUP($G485,Data!$G$3:$BA$2935,4,FALSE))</f>
        <v>0.05</v>
      </c>
      <c r="L485" s="4">
        <f>IF($H485=0,"",VLOOKUP($G485,Data!$G$3:$BA$2935,5,FALSE))</f>
        <v>0.4</v>
      </c>
      <c r="M485" s="4">
        <f>IF($H485=0,"",VLOOKUP($G485,Data!$G$3:$BA$2935,6,FALSE))</f>
        <v>0.1</v>
      </c>
      <c r="N485" s="4">
        <f>IF($H485=0,"",VLOOKUP($G485,Data!$G$3:$BA$2935,7,FALSE))</f>
        <v>3</v>
      </c>
      <c r="O485" s="4">
        <f>IF($H485=0,"",VLOOKUP($G485,Data!$G$3:$BA$2935,8,FALSE))</f>
        <v>1</v>
      </c>
      <c r="P485" s="4">
        <f>IF($H485=0,"",VLOOKUP($G485,Data!$G$3:$BA$2935,9,FALSE))</f>
        <v>2</v>
      </c>
      <c r="Q485" s="4">
        <f>IF($H485=0,"",VLOOKUP($G485,Data!$G$3:$BA$2935,10,FALSE))</f>
        <v>0.85</v>
      </c>
      <c r="R485" s="4">
        <f>IF($H485=0,"",VLOOKUP($G485,Data!$G$3:$BA$2935,11,FALSE))</f>
        <v>0</v>
      </c>
      <c r="S485" s="4">
        <f>IF($H485=0,"",VLOOKUP($G485,Data!$G$3:$BA$2935,12,FALSE))</f>
        <v>0</v>
      </c>
      <c r="T485" s="4" t="str">
        <f>IF($H485=0,"",VLOOKUP($G485,Data!$G$3:$BA$2935,13,FALSE))</f>
        <v>/</v>
      </c>
      <c r="U485" s="4" t="str">
        <f>IF($H485=0,"",VLOOKUP($G485,Data!$G$3:$BA$2935,14,FALSE))</f>
        <v>/</v>
      </c>
      <c r="V485" s="4" t="str">
        <f>IF($H485=0,"",VLOOKUP($G485,Data!$G$3:$BA$2935,15,FALSE))</f>
        <v/>
      </c>
      <c r="W485" s="4" t="str">
        <f>IF($H485=0,"",VLOOKUP($G485,Data!$G$3:$BA$2935,16,FALSE))</f>
        <v/>
      </c>
      <c r="X485" s="4" t="str">
        <f>IF($H485=0,"",VLOOKUP($G485,Data!$G$3:$BA$2935,17,FALSE))</f>
        <v/>
      </c>
      <c r="Y485" s="4" t="str">
        <f>IF($H485=0,"",VLOOKUP($G485,Data!$G$3:$BA$2935,18,FALSE))</f>
        <v/>
      </c>
      <c r="Z485" s="4" t="str">
        <f>IF($H485=0,"",VLOOKUP($G485,Data!$G$3:$BA$2935,19,FALSE))</f>
        <v/>
      </c>
      <c r="AA485" s="4" t="str">
        <f>IF($H485=0,"",VLOOKUP($G485,Data!$G$3:$BA$2935,20,FALSE))</f>
        <v/>
      </c>
      <c r="AB485" s="4" t="str">
        <f>IF($H485=0,"",VLOOKUP($G485,Data!$G$3:$BA$2935,21,FALSE))</f>
        <v/>
      </c>
      <c r="AC485" s="4" t="str">
        <f>IF($H485=0,"",VLOOKUP($G485,Data!$G$3:$BA$2935,22,FALSE))</f>
        <v/>
      </c>
      <c r="AD485" s="4" t="str">
        <f>IF($H485=0,"",VLOOKUP($G485,Data!$G$3:$BA$2935,23,FALSE))</f>
        <v/>
      </c>
      <c r="AE485" s="4" t="str">
        <f>IF($H485=0,"",VLOOKUP($G485,Data!$G$3:$BA$2935,24,FALSE))</f>
        <v/>
      </c>
      <c r="AF485" s="4" t="str">
        <f>IF($H485=0,"",VLOOKUP($G485,Data!$G$3:$BA$2935,25,FALSE))</f>
        <v/>
      </c>
      <c r="AG485" s="4" t="str">
        <f>IF($H485=0,"",VLOOKUP($G485,Data!$G$3:$BA$2935,26,FALSE))</f>
        <v/>
      </c>
      <c r="AH485" s="4" t="str">
        <f>IF($H485=0,"",VLOOKUP($G485,Data!$G$3:$BA$2935,27,FALSE))</f>
        <v/>
      </c>
      <c r="AI485" s="4" t="str">
        <f>IF($H485=0,"",VLOOKUP($G485,Data!$G$3:$BA$2935,28,FALSE))</f>
        <v/>
      </c>
      <c r="AJ485" s="4" t="str">
        <f>IF($H485=0,"",VLOOKUP($G485,Data!$G$3:$BA$2935,29,FALSE))</f>
        <v/>
      </c>
      <c r="AK485" s="4" t="str">
        <f>IF($H485=0,"",VLOOKUP($G485,Data!$G$3:$BA$2935,30,FALSE))</f>
        <v/>
      </c>
      <c r="AL485" s="4" t="str">
        <f>IF($H485=0,"",VLOOKUP($G485,Data!$G$3:$BA$2935,31,FALSE))</f>
        <v/>
      </c>
      <c r="AM485" s="4" t="str">
        <f>IF($H485=0,"",VLOOKUP($G485,Data!$G$3:$BA$2935,32,FALSE))</f>
        <v/>
      </c>
      <c r="AN485" s="4" t="str">
        <f>IF($H485=0,"",VLOOKUP($G485,Data!$G$3:$BA$2935,33,FALSE))</f>
        <v/>
      </c>
      <c r="AO485" s="4" t="str">
        <f>IF($H485=0,"",VLOOKUP($G485,Data!$G$3:$BA$2935,34,FALSE))</f>
        <v/>
      </c>
      <c r="AP485" s="4" t="str">
        <f>IF($H485=0,"",VLOOKUP($G485,Data!$G$3:$BA$2935,35,FALSE))</f>
        <v/>
      </c>
      <c r="AQ485" s="4" t="str">
        <f>IF($H485=0,"",VLOOKUP($G485,Data!$G$3:$BA$2935,36,FALSE))</f>
        <v/>
      </c>
      <c r="AR485" s="4" t="str">
        <f>IF($H485=0,"",VLOOKUP($G485,Data!$G$3:$BA$2935,37,FALSE))</f>
        <v/>
      </c>
      <c r="AS485" s="4" t="str">
        <f>IF($H485=0,"",VLOOKUP($G485,Data!$G$3:$BA$2935,38,FALSE))</f>
        <v/>
      </c>
      <c r="AT485" s="4" t="str">
        <f>IF($H485=0,"",VLOOKUP($G485,Data!$G$3:$BA$2935,39,FALSE))</f>
        <v/>
      </c>
    </row>
    <row r="486" spans="1:46" x14ac:dyDescent="0.25">
      <c r="A486" s="4">
        <f>PSSE!A488</f>
        <v>975061</v>
      </c>
      <c r="B486" s="4" t="str">
        <f>PSSE!B488</f>
        <v>NHONTRAC2_G1</v>
      </c>
      <c r="C486" s="4">
        <f>PSSE!D488</f>
        <v>15.8</v>
      </c>
      <c r="D486" s="4">
        <f>PSSE!E488</f>
        <v>250</v>
      </c>
      <c r="E486" s="4" t="str">
        <f>PSSE!F488</f>
        <v>ND</v>
      </c>
      <c r="F486" s="4">
        <f>PSSE!G488</f>
        <v>1</v>
      </c>
      <c r="G486" s="4" t="str">
        <f t="shared" si="7"/>
        <v>GOV15.8250ND1</v>
      </c>
      <c r="H486" s="4">
        <f>COUNTIF(Data!$G$3:$BA$2935,GOV!$G486)</f>
        <v>1</v>
      </c>
      <c r="I486" s="4" t="str">
        <f>IF($H486=0,"",VLOOKUP($G486,Data!$G$3:$BA$2935,2,FALSE))</f>
        <v>'GAST'</v>
      </c>
      <c r="J486" s="4">
        <f>PSSE!C488</f>
        <v>1</v>
      </c>
      <c r="K486" s="4">
        <f>IF($H486=0,"",VLOOKUP($G486,Data!$G$3:$BA$2935,4,FALSE))</f>
        <v>0.05</v>
      </c>
      <c r="L486" s="4">
        <f>IF($H486=0,"",VLOOKUP($G486,Data!$G$3:$BA$2935,5,FALSE))</f>
        <v>0.4</v>
      </c>
      <c r="M486" s="4">
        <f>IF($H486=0,"",VLOOKUP($G486,Data!$G$3:$BA$2935,6,FALSE))</f>
        <v>0.1</v>
      </c>
      <c r="N486" s="4">
        <f>IF($H486=0,"",VLOOKUP($G486,Data!$G$3:$BA$2935,7,FALSE))</f>
        <v>3</v>
      </c>
      <c r="O486" s="4">
        <f>IF($H486=0,"",VLOOKUP($G486,Data!$G$3:$BA$2935,8,FALSE))</f>
        <v>1</v>
      </c>
      <c r="P486" s="4">
        <f>IF($H486=0,"",VLOOKUP($G486,Data!$G$3:$BA$2935,9,FALSE))</f>
        <v>2</v>
      </c>
      <c r="Q486" s="4">
        <f>IF($H486=0,"",VLOOKUP($G486,Data!$G$3:$BA$2935,10,FALSE))</f>
        <v>1.1000000000000001</v>
      </c>
      <c r="R486" s="4">
        <f>IF($H486=0,"",VLOOKUP($G486,Data!$G$3:$BA$2935,11,FALSE))</f>
        <v>0</v>
      </c>
      <c r="S486" s="4">
        <f>IF($H486=0,"",VLOOKUP($G486,Data!$G$3:$BA$2935,12,FALSE))</f>
        <v>0</v>
      </c>
      <c r="T486" s="4" t="str">
        <f>IF($H486=0,"",VLOOKUP($G486,Data!$G$3:$BA$2935,13,FALSE))</f>
        <v>/</v>
      </c>
      <c r="U486" s="4" t="str">
        <f>IF($H486=0,"",VLOOKUP($G486,Data!$G$3:$BA$2935,14,FALSE))</f>
        <v>/</v>
      </c>
      <c r="V486" s="4" t="str">
        <f>IF($H486=0,"",VLOOKUP($G486,Data!$G$3:$BA$2935,15,FALSE))</f>
        <v/>
      </c>
      <c r="W486" s="4" t="str">
        <f>IF($H486=0,"",VLOOKUP($G486,Data!$G$3:$BA$2935,16,FALSE))</f>
        <v/>
      </c>
      <c r="X486" s="4" t="str">
        <f>IF($H486=0,"",VLOOKUP($G486,Data!$G$3:$BA$2935,17,FALSE))</f>
        <v/>
      </c>
      <c r="Y486" s="4" t="str">
        <f>IF($H486=0,"",VLOOKUP($G486,Data!$G$3:$BA$2935,18,FALSE))</f>
        <v/>
      </c>
      <c r="Z486" s="4" t="str">
        <f>IF($H486=0,"",VLOOKUP($G486,Data!$G$3:$BA$2935,19,FALSE))</f>
        <v/>
      </c>
      <c r="AA486" s="4" t="str">
        <f>IF($H486=0,"",VLOOKUP($G486,Data!$G$3:$BA$2935,20,FALSE))</f>
        <v/>
      </c>
      <c r="AB486" s="4" t="str">
        <f>IF($H486=0,"",VLOOKUP($G486,Data!$G$3:$BA$2935,21,FALSE))</f>
        <v/>
      </c>
      <c r="AC486" s="4" t="str">
        <f>IF($H486=0,"",VLOOKUP($G486,Data!$G$3:$BA$2935,22,FALSE))</f>
        <v/>
      </c>
      <c r="AD486" s="4" t="str">
        <f>IF($H486=0,"",VLOOKUP($G486,Data!$G$3:$BA$2935,23,FALSE))</f>
        <v/>
      </c>
      <c r="AE486" s="4" t="str">
        <f>IF($H486=0,"",VLOOKUP($G486,Data!$G$3:$BA$2935,24,FALSE))</f>
        <v/>
      </c>
      <c r="AF486" s="4" t="str">
        <f>IF($H486=0,"",VLOOKUP($G486,Data!$G$3:$BA$2935,25,FALSE))</f>
        <v/>
      </c>
      <c r="AG486" s="4" t="str">
        <f>IF($H486=0,"",VLOOKUP($G486,Data!$G$3:$BA$2935,26,FALSE))</f>
        <v/>
      </c>
      <c r="AH486" s="4" t="str">
        <f>IF($H486=0,"",VLOOKUP($G486,Data!$G$3:$BA$2935,27,FALSE))</f>
        <v/>
      </c>
      <c r="AI486" s="4" t="str">
        <f>IF($H486=0,"",VLOOKUP($G486,Data!$G$3:$BA$2935,28,FALSE))</f>
        <v/>
      </c>
      <c r="AJ486" s="4" t="str">
        <f>IF($H486=0,"",VLOOKUP($G486,Data!$G$3:$BA$2935,29,FALSE))</f>
        <v/>
      </c>
      <c r="AK486" s="4" t="str">
        <f>IF($H486=0,"",VLOOKUP($G486,Data!$G$3:$BA$2935,30,FALSE))</f>
        <v/>
      </c>
      <c r="AL486" s="4" t="str">
        <f>IF($H486=0,"",VLOOKUP($G486,Data!$G$3:$BA$2935,31,FALSE))</f>
        <v/>
      </c>
      <c r="AM486" s="4" t="str">
        <f>IF($H486=0,"",VLOOKUP($G486,Data!$G$3:$BA$2935,32,FALSE))</f>
        <v/>
      </c>
      <c r="AN486" s="4" t="str">
        <f>IF($H486=0,"",VLOOKUP($G486,Data!$G$3:$BA$2935,33,FALSE))</f>
        <v/>
      </c>
      <c r="AO486" s="4" t="str">
        <f>IF($H486=0,"",VLOOKUP($G486,Data!$G$3:$BA$2935,34,FALSE))</f>
        <v/>
      </c>
      <c r="AP486" s="4" t="str">
        <f>IF($H486=0,"",VLOOKUP($G486,Data!$G$3:$BA$2935,35,FALSE))</f>
        <v/>
      </c>
      <c r="AQ486" s="4" t="str">
        <f>IF($H486=0,"",VLOOKUP($G486,Data!$G$3:$BA$2935,36,FALSE))</f>
        <v/>
      </c>
      <c r="AR486" s="4" t="str">
        <f>IF($H486=0,"",VLOOKUP($G486,Data!$G$3:$BA$2935,37,FALSE))</f>
        <v/>
      </c>
      <c r="AS486" s="4" t="str">
        <f>IF($H486=0,"",VLOOKUP($G486,Data!$G$3:$BA$2935,38,FALSE))</f>
        <v/>
      </c>
      <c r="AT486" s="4" t="str">
        <f>IF($H486=0,"",VLOOKUP($G486,Data!$G$3:$BA$2935,39,FALSE))</f>
        <v/>
      </c>
    </row>
    <row r="487" spans="1:46" x14ac:dyDescent="0.25">
      <c r="A487" s="4">
        <f>PSSE!A489</f>
        <v>975062</v>
      </c>
      <c r="B487" s="4" t="str">
        <f>PSSE!B489</f>
        <v>NHONTRAC2_G2</v>
      </c>
      <c r="C487" s="4">
        <f>PSSE!D489</f>
        <v>15.8</v>
      </c>
      <c r="D487" s="4">
        <f>PSSE!E489</f>
        <v>250</v>
      </c>
      <c r="E487" s="4" t="str">
        <f>PSSE!F489</f>
        <v>ND</v>
      </c>
      <c r="F487" s="4">
        <f>PSSE!G489</f>
        <v>1</v>
      </c>
      <c r="G487" s="4" t="str">
        <f t="shared" si="7"/>
        <v>GOV15.8250ND1</v>
      </c>
      <c r="H487" s="4">
        <f>COUNTIF(Data!$G$3:$BA$2935,GOV!$G487)</f>
        <v>1</v>
      </c>
      <c r="I487" s="4" t="str">
        <f>IF($H487=0,"",VLOOKUP($G487,Data!$G$3:$BA$2935,2,FALSE))</f>
        <v>'GAST'</v>
      </c>
      <c r="J487" s="4">
        <f>PSSE!C489</f>
        <v>1</v>
      </c>
      <c r="K487" s="4">
        <f>IF($H487=0,"",VLOOKUP($G487,Data!$G$3:$BA$2935,4,FALSE))</f>
        <v>0.05</v>
      </c>
      <c r="L487" s="4">
        <f>IF($H487=0,"",VLOOKUP($G487,Data!$G$3:$BA$2935,5,FALSE))</f>
        <v>0.4</v>
      </c>
      <c r="M487" s="4">
        <f>IF($H487=0,"",VLOOKUP($G487,Data!$G$3:$BA$2935,6,FALSE))</f>
        <v>0.1</v>
      </c>
      <c r="N487" s="4">
        <f>IF($H487=0,"",VLOOKUP($G487,Data!$G$3:$BA$2935,7,FALSE))</f>
        <v>3</v>
      </c>
      <c r="O487" s="4">
        <f>IF($H487=0,"",VLOOKUP($G487,Data!$G$3:$BA$2935,8,FALSE))</f>
        <v>1</v>
      </c>
      <c r="P487" s="4">
        <f>IF($H487=0,"",VLOOKUP($G487,Data!$G$3:$BA$2935,9,FALSE))</f>
        <v>2</v>
      </c>
      <c r="Q487" s="4">
        <f>IF($H487=0,"",VLOOKUP($G487,Data!$G$3:$BA$2935,10,FALSE))</f>
        <v>1.1000000000000001</v>
      </c>
      <c r="R487" s="4">
        <f>IF($H487=0,"",VLOOKUP($G487,Data!$G$3:$BA$2935,11,FALSE))</f>
        <v>0</v>
      </c>
      <c r="S487" s="4">
        <f>IF($H487=0,"",VLOOKUP($G487,Data!$G$3:$BA$2935,12,FALSE))</f>
        <v>0</v>
      </c>
      <c r="T487" s="4" t="str">
        <f>IF($H487=0,"",VLOOKUP($G487,Data!$G$3:$BA$2935,13,FALSE))</f>
        <v>/</v>
      </c>
      <c r="U487" s="4" t="str">
        <f>IF($H487=0,"",VLOOKUP($G487,Data!$G$3:$BA$2935,14,FALSE))</f>
        <v>/</v>
      </c>
      <c r="V487" s="4" t="str">
        <f>IF($H487=0,"",VLOOKUP($G487,Data!$G$3:$BA$2935,15,FALSE))</f>
        <v/>
      </c>
      <c r="W487" s="4" t="str">
        <f>IF($H487=0,"",VLOOKUP($G487,Data!$G$3:$BA$2935,16,FALSE))</f>
        <v/>
      </c>
      <c r="X487" s="4" t="str">
        <f>IF($H487=0,"",VLOOKUP($G487,Data!$G$3:$BA$2935,17,FALSE))</f>
        <v/>
      </c>
      <c r="Y487" s="4" t="str">
        <f>IF($H487=0,"",VLOOKUP($G487,Data!$G$3:$BA$2935,18,FALSE))</f>
        <v/>
      </c>
      <c r="Z487" s="4" t="str">
        <f>IF($H487=0,"",VLOOKUP($G487,Data!$G$3:$BA$2935,19,FALSE))</f>
        <v/>
      </c>
      <c r="AA487" s="4" t="str">
        <f>IF($H487=0,"",VLOOKUP($G487,Data!$G$3:$BA$2935,20,FALSE))</f>
        <v/>
      </c>
      <c r="AB487" s="4" t="str">
        <f>IF($H487=0,"",VLOOKUP($G487,Data!$G$3:$BA$2935,21,FALSE))</f>
        <v/>
      </c>
      <c r="AC487" s="4" t="str">
        <f>IF($H487=0,"",VLOOKUP($G487,Data!$G$3:$BA$2935,22,FALSE))</f>
        <v/>
      </c>
      <c r="AD487" s="4" t="str">
        <f>IF($H487=0,"",VLOOKUP($G487,Data!$G$3:$BA$2935,23,FALSE))</f>
        <v/>
      </c>
      <c r="AE487" s="4" t="str">
        <f>IF($H487=0,"",VLOOKUP($G487,Data!$G$3:$BA$2935,24,FALSE))</f>
        <v/>
      </c>
      <c r="AF487" s="4" t="str">
        <f>IF($H487=0,"",VLOOKUP($G487,Data!$G$3:$BA$2935,25,FALSE))</f>
        <v/>
      </c>
      <c r="AG487" s="4" t="str">
        <f>IF($H487=0,"",VLOOKUP($G487,Data!$G$3:$BA$2935,26,FALSE))</f>
        <v/>
      </c>
      <c r="AH487" s="4" t="str">
        <f>IF($H487=0,"",VLOOKUP($G487,Data!$G$3:$BA$2935,27,FALSE))</f>
        <v/>
      </c>
      <c r="AI487" s="4" t="str">
        <f>IF($H487=0,"",VLOOKUP($G487,Data!$G$3:$BA$2935,28,FALSE))</f>
        <v/>
      </c>
      <c r="AJ487" s="4" t="str">
        <f>IF($H487=0,"",VLOOKUP($G487,Data!$G$3:$BA$2935,29,FALSE))</f>
        <v/>
      </c>
      <c r="AK487" s="4" t="str">
        <f>IF($H487=0,"",VLOOKUP($G487,Data!$G$3:$BA$2935,30,FALSE))</f>
        <v/>
      </c>
      <c r="AL487" s="4" t="str">
        <f>IF($H487=0,"",VLOOKUP($G487,Data!$G$3:$BA$2935,31,FALSE))</f>
        <v/>
      </c>
      <c r="AM487" s="4" t="str">
        <f>IF($H487=0,"",VLOOKUP($G487,Data!$G$3:$BA$2935,32,FALSE))</f>
        <v/>
      </c>
      <c r="AN487" s="4" t="str">
        <f>IF($H487=0,"",VLOOKUP($G487,Data!$G$3:$BA$2935,33,FALSE))</f>
        <v/>
      </c>
      <c r="AO487" s="4" t="str">
        <f>IF($H487=0,"",VLOOKUP($G487,Data!$G$3:$BA$2935,34,FALSE))</f>
        <v/>
      </c>
      <c r="AP487" s="4" t="str">
        <f>IF($H487=0,"",VLOOKUP($G487,Data!$G$3:$BA$2935,35,FALSE))</f>
        <v/>
      </c>
      <c r="AQ487" s="4" t="str">
        <f>IF($H487=0,"",VLOOKUP($G487,Data!$G$3:$BA$2935,36,FALSE))</f>
        <v/>
      </c>
      <c r="AR487" s="4" t="str">
        <f>IF($H487=0,"",VLOOKUP($G487,Data!$G$3:$BA$2935,37,FALSE))</f>
        <v/>
      </c>
      <c r="AS487" s="4" t="str">
        <f>IF($H487=0,"",VLOOKUP($G487,Data!$G$3:$BA$2935,38,FALSE))</f>
        <v/>
      </c>
      <c r="AT487" s="4" t="str">
        <f>IF($H487=0,"",VLOOKUP($G487,Data!$G$3:$BA$2935,39,FALSE))</f>
        <v/>
      </c>
    </row>
    <row r="488" spans="1:46" x14ac:dyDescent="0.25">
      <c r="A488" s="4">
        <f>PSSE!A490</f>
        <v>975071</v>
      </c>
      <c r="B488" s="4" t="str">
        <f>PSSE!B490</f>
        <v>NHONTRAC2_S1</v>
      </c>
      <c r="C488" s="4">
        <f>PSSE!D490</f>
        <v>15.8</v>
      </c>
      <c r="D488" s="4">
        <f>PSSE!E490</f>
        <v>250</v>
      </c>
      <c r="E488" s="4" t="str">
        <f>PSSE!F490</f>
        <v>ND</v>
      </c>
      <c r="F488" s="4">
        <f>PSSE!G490</f>
        <v>1</v>
      </c>
      <c r="G488" s="4" t="str">
        <f t="shared" si="7"/>
        <v>GOV15.8250ND1</v>
      </c>
      <c r="H488" s="4">
        <f>COUNTIF(Data!$G$3:$BA$2935,GOV!$G488)</f>
        <v>1</v>
      </c>
      <c r="I488" s="4" t="str">
        <f>IF($H488=0,"",VLOOKUP($G488,Data!$G$3:$BA$2935,2,FALSE))</f>
        <v>'GAST'</v>
      </c>
      <c r="J488" s="4">
        <f>PSSE!C490</f>
        <v>1</v>
      </c>
      <c r="K488" s="4">
        <f>IF($H488=0,"",VLOOKUP($G488,Data!$G$3:$BA$2935,4,FALSE))</f>
        <v>0.05</v>
      </c>
      <c r="L488" s="4">
        <f>IF($H488=0,"",VLOOKUP($G488,Data!$G$3:$BA$2935,5,FALSE))</f>
        <v>0.4</v>
      </c>
      <c r="M488" s="4">
        <f>IF($H488=0,"",VLOOKUP($G488,Data!$G$3:$BA$2935,6,FALSE))</f>
        <v>0.1</v>
      </c>
      <c r="N488" s="4">
        <f>IF($H488=0,"",VLOOKUP($G488,Data!$G$3:$BA$2935,7,FALSE))</f>
        <v>3</v>
      </c>
      <c r="O488" s="4">
        <f>IF($H488=0,"",VLOOKUP($G488,Data!$G$3:$BA$2935,8,FALSE))</f>
        <v>1</v>
      </c>
      <c r="P488" s="4">
        <f>IF($H488=0,"",VLOOKUP($G488,Data!$G$3:$BA$2935,9,FALSE))</f>
        <v>2</v>
      </c>
      <c r="Q488" s="4">
        <f>IF($H488=0,"",VLOOKUP($G488,Data!$G$3:$BA$2935,10,FALSE))</f>
        <v>1.1000000000000001</v>
      </c>
      <c r="R488" s="4">
        <f>IF($H488=0,"",VLOOKUP($G488,Data!$G$3:$BA$2935,11,FALSE))</f>
        <v>0</v>
      </c>
      <c r="S488" s="4">
        <f>IF($H488=0,"",VLOOKUP($G488,Data!$G$3:$BA$2935,12,FALSE))</f>
        <v>0</v>
      </c>
      <c r="T488" s="4" t="str">
        <f>IF($H488=0,"",VLOOKUP($G488,Data!$G$3:$BA$2935,13,FALSE))</f>
        <v>/</v>
      </c>
      <c r="U488" s="4" t="str">
        <f>IF($H488=0,"",VLOOKUP($G488,Data!$G$3:$BA$2935,14,FALSE))</f>
        <v>/</v>
      </c>
      <c r="V488" s="4" t="str">
        <f>IF($H488=0,"",VLOOKUP($G488,Data!$G$3:$BA$2935,15,FALSE))</f>
        <v/>
      </c>
      <c r="W488" s="4" t="str">
        <f>IF($H488=0,"",VLOOKUP($G488,Data!$G$3:$BA$2935,16,FALSE))</f>
        <v/>
      </c>
      <c r="X488" s="4" t="str">
        <f>IF($H488=0,"",VLOOKUP($G488,Data!$G$3:$BA$2935,17,FALSE))</f>
        <v/>
      </c>
      <c r="Y488" s="4" t="str">
        <f>IF($H488=0,"",VLOOKUP($G488,Data!$G$3:$BA$2935,18,FALSE))</f>
        <v/>
      </c>
      <c r="Z488" s="4" t="str">
        <f>IF($H488=0,"",VLOOKUP($G488,Data!$G$3:$BA$2935,19,FALSE))</f>
        <v/>
      </c>
      <c r="AA488" s="4" t="str">
        <f>IF($H488=0,"",VLOOKUP($G488,Data!$G$3:$BA$2935,20,FALSE))</f>
        <v/>
      </c>
      <c r="AB488" s="4" t="str">
        <f>IF($H488=0,"",VLOOKUP($G488,Data!$G$3:$BA$2935,21,FALSE))</f>
        <v/>
      </c>
      <c r="AC488" s="4" t="str">
        <f>IF($H488=0,"",VLOOKUP($G488,Data!$G$3:$BA$2935,22,FALSE))</f>
        <v/>
      </c>
      <c r="AD488" s="4" t="str">
        <f>IF($H488=0,"",VLOOKUP($G488,Data!$G$3:$BA$2935,23,FALSE))</f>
        <v/>
      </c>
      <c r="AE488" s="4" t="str">
        <f>IF($H488=0,"",VLOOKUP($G488,Data!$G$3:$BA$2935,24,FALSE))</f>
        <v/>
      </c>
      <c r="AF488" s="4" t="str">
        <f>IF($H488=0,"",VLOOKUP($G488,Data!$G$3:$BA$2935,25,FALSE))</f>
        <v/>
      </c>
      <c r="AG488" s="4" t="str">
        <f>IF($H488=0,"",VLOOKUP($G488,Data!$G$3:$BA$2935,26,FALSE))</f>
        <v/>
      </c>
      <c r="AH488" s="4" t="str">
        <f>IF($H488=0,"",VLOOKUP($G488,Data!$G$3:$BA$2935,27,FALSE))</f>
        <v/>
      </c>
      <c r="AI488" s="4" t="str">
        <f>IF($H488=0,"",VLOOKUP($G488,Data!$G$3:$BA$2935,28,FALSE))</f>
        <v/>
      </c>
      <c r="AJ488" s="4" t="str">
        <f>IF($H488=0,"",VLOOKUP($G488,Data!$G$3:$BA$2935,29,FALSE))</f>
        <v/>
      </c>
      <c r="AK488" s="4" t="str">
        <f>IF($H488=0,"",VLOOKUP($G488,Data!$G$3:$BA$2935,30,FALSE))</f>
        <v/>
      </c>
      <c r="AL488" s="4" t="str">
        <f>IF($H488=0,"",VLOOKUP($G488,Data!$G$3:$BA$2935,31,FALSE))</f>
        <v/>
      </c>
      <c r="AM488" s="4" t="str">
        <f>IF($H488=0,"",VLOOKUP($G488,Data!$G$3:$BA$2935,32,FALSE))</f>
        <v/>
      </c>
      <c r="AN488" s="4" t="str">
        <f>IF($H488=0,"",VLOOKUP($G488,Data!$G$3:$BA$2935,33,FALSE))</f>
        <v/>
      </c>
      <c r="AO488" s="4" t="str">
        <f>IF($H488=0,"",VLOOKUP($G488,Data!$G$3:$BA$2935,34,FALSE))</f>
        <v/>
      </c>
      <c r="AP488" s="4" t="str">
        <f>IF($H488=0,"",VLOOKUP($G488,Data!$G$3:$BA$2935,35,FALSE))</f>
        <v/>
      </c>
      <c r="AQ488" s="4" t="str">
        <f>IF($H488=0,"",VLOOKUP($G488,Data!$G$3:$BA$2935,36,FALSE))</f>
        <v/>
      </c>
      <c r="AR488" s="4" t="str">
        <f>IF($H488=0,"",VLOOKUP($G488,Data!$G$3:$BA$2935,37,FALSE))</f>
        <v/>
      </c>
      <c r="AS488" s="4" t="str">
        <f>IF($H488=0,"",VLOOKUP($G488,Data!$G$3:$BA$2935,38,FALSE))</f>
        <v/>
      </c>
      <c r="AT488" s="4" t="str">
        <f>IF($H488=0,"",VLOOKUP($G488,Data!$G$3:$BA$2935,39,FALSE))</f>
        <v/>
      </c>
    </row>
    <row r="489" spans="1:46" x14ac:dyDescent="0.25">
      <c r="A489" s="4">
        <f>PSSE!A491</f>
        <v>975081</v>
      </c>
      <c r="B489" s="4" t="str">
        <f>PSSE!B491</f>
        <v>PHUTAN2-H</v>
      </c>
      <c r="C489" s="4">
        <f>PSSE!D491</f>
        <v>13.8</v>
      </c>
      <c r="D489" s="4">
        <f>PSSE!E491</f>
        <v>75</v>
      </c>
      <c r="E489" s="4" t="str">
        <f>PSSE!F491</f>
        <v>TD</v>
      </c>
      <c r="F489" s="4">
        <f>PSSE!G491</f>
        <v>1</v>
      </c>
      <c r="G489" s="4" t="str">
        <f t="shared" si="7"/>
        <v>GOV13.875TD1</v>
      </c>
      <c r="H489" s="4">
        <f>COUNTIF(Data!$G$3:$BA$2935,GOV!$G489)</f>
        <v>1</v>
      </c>
      <c r="I489" s="4" t="str">
        <f>IF($H489=0,"",VLOOKUP($G489,Data!$G$3:$BA$2935,2,FALSE))</f>
        <v>'HYGOV'</v>
      </c>
      <c r="J489" s="4">
        <f>PSSE!C491</f>
        <v>1</v>
      </c>
      <c r="K489" s="4">
        <f>IF($H489=0,"",VLOOKUP($G489,Data!$G$3:$BA$2935,4,FALSE))</f>
        <v>0.03</v>
      </c>
      <c r="L489" s="4">
        <f>IF($H489=0,"",VLOOKUP($G489,Data!$G$3:$BA$2935,5,FALSE))</f>
        <v>0.18</v>
      </c>
      <c r="M489" s="4">
        <f>IF($H489=0,"",VLOOKUP($G489,Data!$G$3:$BA$2935,6,FALSE))</f>
        <v>6.64</v>
      </c>
      <c r="N489" s="4">
        <f>IF($H489=0,"",VLOOKUP($G489,Data!$G$3:$BA$2935,7,FALSE))</f>
        <v>0.05</v>
      </c>
      <c r="O489" s="4">
        <f>IF($H489=0,"",VLOOKUP($G489,Data!$G$3:$BA$2935,8,FALSE))</f>
        <v>0.5</v>
      </c>
      <c r="P489" s="4">
        <f>IF($H489=0,"",VLOOKUP($G489,Data!$G$3:$BA$2935,9,FALSE))</f>
        <v>0.15</v>
      </c>
      <c r="Q489" s="4">
        <f>IF($H489=0,"",VLOOKUP($G489,Data!$G$3:$BA$2935,10,FALSE))</f>
        <v>1</v>
      </c>
      <c r="R489" s="4">
        <f>IF($H489=0,"",VLOOKUP($G489,Data!$G$3:$BA$2935,11,FALSE))</f>
        <v>0</v>
      </c>
      <c r="S489" s="4">
        <f>IF($H489=0,"",VLOOKUP($G489,Data!$G$3:$BA$2935,12,FALSE))</f>
        <v>1.66</v>
      </c>
      <c r="T489" s="4">
        <f>IF($H489=0,"",VLOOKUP($G489,Data!$G$3:$BA$2935,13,FALSE))</f>
        <v>1.41</v>
      </c>
      <c r="U489" s="4">
        <f>IF($H489=0,"",VLOOKUP($G489,Data!$G$3:$BA$2935,14,FALSE))</f>
        <v>0.499</v>
      </c>
      <c r="V489" s="4">
        <f>IF($H489=0,"",VLOOKUP($G489,Data!$G$3:$BA$2935,15,FALSE))</f>
        <v>0.06</v>
      </c>
      <c r="W489" s="4" t="str">
        <f>IF($H489=0,"",VLOOKUP($G489,Data!$G$3:$BA$2935,16,FALSE))</f>
        <v>/</v>
      </c>
      <c r="X489" s="4" t="str">
        <f>IF($H489=0,"",VLOOKUP($G489,Data!$G$3:$BA$2935,17,FALSE))</f>
        <v>/</v>
      </c>
      <c r="Y489" s="4" t="str">
        <f>IF($H489=0,"",VLOOKUP($G489,Data!$G$3:$BA$2935,18,FALSE))</f>
        <v/>
      </c>
      <c r="Z489" s="4" t="str">
        <f>IF($H489=0,"",VLOOKUP($G489,Data!$G$3:$BA$2935,19,FALSE))</f>
        <v/>
      </c>
      <c r="AA489" s="4" t="str">
        <f>IF($H489=0,"",VLOOKUP($G489,Data!$G$3:$BA$2935,20,FALSE))</f>
        <v/>
      </c>
      <c r="AB489" s="4" t="str">
        <f>IF($H489=0,"",VLOOKUP($G489,Data!$G$3:$BA$2935,21,FALSE))</f>
        <v/>
      </c>
      <c r="AC489" s="4" t="str">
        <f>IF($H489=0,"",VLOOKUP($G489,Data!$G$3:$BA$2935,22,FALSE))</f>
        <v/>
      </c>
      <c r="AD489" s="4" t="str">
        <f>IF($H489=0,"",VLOOKUP($G489,Data!$G$3:$BA$2935,23,FALSE))</f>
        <v/>
      </c>
      <c r="AE489" s="4" t="str">
        <f>IF($H489=0,"",VLOOKUP($G489,Data!$G$3:$BA$2935,24,FALSE))</f>
        <v/>
      </c>
      <c r="AF489" s="4" t="str">
        <f>IF($H489=0,"",VLOOKUP($G489,Data!$G$3:$BA$2935,25,FALSE))</f>
        <v/>
      </c>
      <c r="AG489" s="4" t="str">
        <f>IF($H489=0,"",VLOOKUP($G489,Data!$G$3:$BA$2935,26,FALSE))</f>
        <v/>
      </c>
      <c r="AH489" s="4" t="str">
        <f>IF($H489=0,"",VLOOKUP($G489,Data!$G$3:$BA$2935,27,FALSE))</f>
        <v/>
      </c>
      <c r="AI489" s="4" t="str">
        <f>IF($H489=0,"",VLOOKUP($G489,Data!$G$3:$BA$2935,28,FALSE))</f>
        <v/>
      </c>
      <c r="AJ489" s="4" t="str">
        <f>IF($H489=0,"",VLOOKUP($G489,Data!$G$3:$BA$2935,29,FALSE))</f>
        <v/>
      </c>
      <c r="AK489" s="4" t="str">
        <f>IF($H489=0,"",VLOOKUP($G489,Data!$G$3:$BA$2935,30,FALSE))</f>
        <v/>
      </c>
      <c r="AL489" s="4" t="str">
        <f>IF($H489=0,"",VLOOKUP($G489,Data!$G$3:$BA$2935,31,FALSE))</f>
        <v/>
      </c>
      <c r="AM489" s="4" t="str">
        <f>IF($H489=0,"",VLOOKUP($G489,Data!$G$3:$BA$2935,32,FALSE))</f>
        <v/>
      </c>
      <c r="AN489" s="4" t="str">
        <f>IF($H489=0,"",VLOOKUP($G489,Data!$G$3:$BA$2935,33,FALSE))</f>
        <v/>
      </c>
      <c r="AO489" s="4" t="str">
        <f>IF($H489=0,"",VLOOKUP($G489,Data!$G$3:$BA$2935,34,FALSE))</f>
        <v/>
      </c>
      <c r="AP489" s="4" t="str">
        <f>IF($H489=0,"",VLOOKUP($G489,Data!$G$3:$BA$2935,35,FALSE))</f>
        <v/>
      </c>
      <c r="AQ489" s="4" t="str">
        <f>IF($H489=0,"",VLOOKUP($G489,Data!$G$3:$BA$2935,36,FALSE))</f>
        <v/>
      </c>
      <c r="AR489" s="4" t="str">
        <f>IF($H489=0,"",VLOOKUP($G489,Data!$G$3:$BA$2935,37,FALSE))</f>
        <v/>
      </c>
      <c r="AS489" s="4" t="str">
        <f>IF($H489=0,"",VLOOKUP($G489,Data!$G$3:$BA$2935,38,FALSE))</f>
        <v/>
      </c>
      <c r="AT489" s="4" t="str">
        <f>IF($H489=0,"",VLOOKUP($G489,Data!$G$3:$BA$2935,39,FALSE))</f>
        <v/>
      </c>
    </row>
    <row r="490" spans="1:46" x14ac:dyDescent="0.25">
      <c r="A490" s="4">
        <f>PSSE!A492</f>
        <v>975091</v>
      </c>
      <c r="B490" s="4" t="str">
        <f>PSSE!B492</f>
        <v>PHUTAN1_H</v>
      </c>
      <c r="C490" s="4">
        <f>PSSE!D492</f>
        <v>10.5</v>
      </c>
      <c r="D490" s="4">
        <f>PSSE!E492</f>
        <v>32</v>
      </c>
      <c r="E490" s="4" t="str">
        <f>PSSE!F492</f>
        <v>TD</v>
      </c>
      <c r="F490" s="4">
        <f>PSSE!G492</f>
        <v>1</v>
      </c>
      <c r="G490" s="4" t="str">
        <f t="shared" si="7"/>
        <v>GOV10.532TD1</v>
      </c>
      <c r="H490" s="4">
        <f>COUNTIF(Data!$G$3:$BA$2935,GOV!$G490)</f>
        <v>1</v>
      </c>
      <c r="I490" s="4" t="str">
        <f>IF($H490=0,"",VLOOKUP($G490,Data!$G$3:$BA$2935,2,FALSE))</f>
        <v>'HYGOV'</v>
      </c>
      <c r="J490" s="4">
        <f>PSSE!C492</f>
        <v>1</v>
      </c>
      <c r="K490" s="4">
        <f>IF($H490=0,"",VLOOKUP($G490,Data!$G$3:$BA$2935,4,FALSE))</f>
        <v>0.06</v>
      </c>
      <c r="L490" s="4">
        <f>IF($H490=0,"",VLOOKUP($G490,Data!$G$3:$BA$2935,5,FALSE))</f>
        <v>0.4</v>
      </c>
      <c r="M490" s="4">
        <f>IF($H490=0,"",VLOOKUP($G490,Data!$G$3:$BA$2935,6,FALSE))</f>
        <v>3</v>
      </c>
      <c r="N490" s="4">
        <f>IF($H490=0,"",VLOOKUP($G490,Data!$G$3:$BA$2935,7,FALSE))</f>
        <v>9.9000000000000005E-2</v>
      </c>
      <c r="O490" s="4">
        <f>IF($H490=0,"",VLOOKUP($G490,Data!$G$3:$BA$2935,8,FALSE))</f>
        <v>0.4</v>
      </c>
      <c r="P490" s="4">
        <f>IF($H490=0,"",VLOOKUP($G490,Data!$G$3:$BA$2935,9,FALSE))</f>
        <v>0.15</v>
      </c>
      <c r="Q490" s="4">
        <f>IF($H490=0,"",VLOOKUP($G490,Data!$G$3:$BA$2935,10,FALSE))</f>
        <v>1</v>
      </c>
      <c r="R490" s="4">
        <f>IF($H490=0,"",VLOOKUP($G490,Data!$G$3:$BA$2935,11,FALSE))</f>
        <v>0.1</v>
      </c>
      <c r="S490" s="4">
        <f>IF($H490=0,"",VLOOKUP($G490,Data!$G$3:$BA$2935,12,FALSE))</f>
        <v>1.35</v>
      </c>
      <c r="T490" s="4">
        <f>IF($H490=0,"",VLOOKUP($G490,Data!$G$3:$BA$2935,13,FALSE))</f>
        <v>1.4</v>
      </c>
      <c r="U490" s="4">
        <f>IF($H490=0,"",VLOOKUP($G490,Data!$G$3:$BA$2935,14,FALSE))</f>
        <v>0.1</v>
      </c>
      <c r="V490" s="4">
        <f>IF($H490=0,"",VLOOKUP($G490,Data!$G$3:$BA$2935,15,FALSE))</f>
        <v>0.1</v>
      </c>
      <c r="W490" s="4" t="str">
        <f>IF($H490=0,"",VLOOKUP($G490,Data!$G$3:$BA$2935,16,FALSE))</f>
        <v>/</v>
      </c>
      <c r="X490" s="4" t="str">
        <f>IF($H490=0,"",VLOOKUP($G490,Data!$G$3:$BA$2935,17,FALSE))</f>
        <v>/</v>
      </c>
      <c r="Y490" s="4" t="str">
        <f>IF($H490=0,"",VLOOKUP($G490,Data!$G$3:$BA$2935,18,FALSE))</f>
        <v/>
      </c>
      <c r="Z490" s="4" t="str">
        <f>IF($H490=0,"",VLOOKUP($G490,Data!$G$3:$BA$2935,19,FALSE))</f>
        <v/>
      </c>
      <c r="AA490" s="4" t="str">
        <f>IF($H490=0,"",VLOOKUP($G490,Data!$G$3:$BA$2935,20,FALSE))</f>
        <v/>
      </c>
      <c r="AB490" s="4" t="str">
        <f>IF($H490=0,"",VLOOKUP($G490,Data!$G$3:$BA$2935,21,FALSE))</f>
        <v/>
      </c>
      <c r="AC490" s="4" t="str">
        <f>IF($H490=0,"",VLOOKUP($G490,Data!$G$3:$BA$2935,22,FALSE))</f>
        <v/>
      </c>
      <c r="AD490" s="4" t="str">
        <f>IF($H490=0,"",VLOOKUP($G490,Data!$G$3:$BA$2935,23,FALSE))</f>
        <v/>
      </c>
      <c r="AE490" s="4" t="str">
        <f>IF($H490=0,"",VLOOKUP($G490,Data!$G$3:$BA$2935,24,FALSE))</f>
        <v/>
      </c>
      <c r="AF490" s="4" t="str">
        <f>IF($H490=0,"",VLOOKUP($G490,Data!$G$3:$BA$2935,25,FALSE))</f>
        <v/>
      </c>
      <c r="AG490" s="4" t="str">
        <f>IF($H490=0,"",VLOOKUP($G490,Data!$G$3:$BA$2935,26,FALSE))</f>
        <v/>
      </c>
      <c r="AH490" s="4" t="str">
        <f>IF($H490=0,"",VLOOKUP($G490,Data!$G$3:$BA$2935,27,FALSE))</f>
        <v/>
      </c>
      <c r="AI490" s="4" t="str">
        <f>IF($H490=0,"",VLOOKUP($G490,Data!$G$3:$BA$2935,28,FALSE))</f>
        <v/>
      </c>
      <c r="AJ490" s="4" t="str">
        <f>IF($H490=0,"",VLOOKUP($G490,Data!$G$3:$BA$2935,29,FALSE))</f>
        <v/>
      </c>
      <c r="AK490" s="4" t="str">
        <f>IF($H490=0,"",VLOOKUP($G490,Data!$G$3:$BA$2935,30,FALSE))</f>
        <v/>
      </c>
      <c r="AL490" s="4" t="str">
        <f>IF($H490=0,"",VLOOKUP($G490,Data!$G$3:$BA$2935,31,FALSE))</f>
        <v/>
      </c>
      <c r="AM490" s="4" t="str">
        <f>IF($H490=0,"",VLOOKUP($G490,Data!$G$3:$BA$2935,32,FALSE))</f>
        <v/>
      </c>
      <c r="AN490" s="4" t="str">
        <f>IF($H490=0,"",VLOOKUP($G490,Data!$G$3:$BA$2935,33,FALSE))</f>
        <v/>
      </c>
      <c r="AO490" s="4" t="str">
        <f>IF($H490=0,"",VLOOKUP($G490,Data!$G$3:$BA$2935,34,FALSE))</f>
        <v/>
      </c>
      <c r="AP490" s="4" t="str">
        <f>IF($H490=0,"",VLOOKUP($G490,Data!$G$3:$BA$2935,35,FALSE))</f>
        <v/>
      </c>
      <c r="AQ490" s="4" t="str">
        <f>IF($H490=0,"",VLOOKUP($G490,Data!$G$3:$BA$2935,36,FALSE))</f>
        <v/>
      </c>
      <c r="AR490" s="4" t="str">
        <f>IF($H490=0,"",VLOOKUP($G490,Data!$G$3:$BA$2935,37,FALSE))</f>
        <v/>
      </c>
      <c r="AS490" s="4" t="str">
        <f>IF($H490=0,"",VLOOKUP($G490,Data!$G$3:$BA$2935,38,FALSE))</f>
        <v/>
      </c>
      <c r="AT490" s="4" t="str">
        <f>IF($H490=0,"",VLOOKUP($G490,Data!$G$3:$BA$2935,39,FALSE))</f>
        <v/>
      </c>
    </row>
    <row r="491" spans="1:46" x14ac:dyDescent="0.25">
      <c r="A491" s="4">
        <f>PSSE!A493</f>
        <v>975101</v>
      </c>
      <c r="B491" s="4" t="str">
        <f>PSSE!B493</f>
        <v>TALAI_H</v>
      </c>
      <c r="C491" s="4">
        <f>PSSE!D493</f>
        <v>10.5</v>
      </c>
      <c r="D491" s="4">
        <f>PSSE!E493</f>
        <v>20</v>
      </c>
      <c r="E491" s="4" t="str">
        <f>PSSE!F493</f>
        <v>TD</v>
      </c>
      <c r="F491" s="4">
        <f>PSSE!G493</f>
        <v>1</v>
      </c>
      <c r="G491" s="4" t="str">
        <f t="shared" si="7"/>
        <v>GOV10.520TD1</v>
      </c>
      <c r="H491" s="4">
        <f>COUNTIF(Data!$G$3:$BA$2935,GOV!$G491)</f>
        <v>1</v>
      </c>
      <c r="I491" s="4" t="str">
        <f>IF($H491=0,"",VLOOKUP($G491,Data!$G$3:$BA$2935,2,FALSE))</f>
        <v>'HYGOV'</v>
      </c>
      <c r="J491" s="4">
        <f>PSSE!C493</f>
        <v>1</v>
      </c>
      <c r="K491" s="4">
        <f>IF($H491=0,"",VLOOKUP($G491,Data!$G$3:$BA$2935,4,FALSE))</f>
        <v>0.06</v>
      </c>
      <c r="L491" s="4">
        <f>IF($H491=0,"",VLOOKUP($G491,Data!$G$3:$BA$2935,5,FALSE))</f>
        <v>0.4</v>
      </c>
      <c r="M491" s="4">
        <f>IF($H491=0,"",VLOOKUP($G491,Data!$G$3:$BA$2935,6,FALSE))</f>
        <v>3</v>
      </c>
      <c r="N491" s="4">
        <f>IF($H491=0,"",VLOOKUP($G491,Data!$G$3:$BA$2935,7,FALSE))</f>
        <v>9.9000000000000005E-2</v>
      </c>
      <c r="O491" s="4">
        <f>IF($H491=0,"",VLOOKUP($G491,Data!$G$3:$BA$2935,8,FALSE))</f>
        <v>0.4</v>
      </c>
      <c r="P491" s="4">
        <f>IF($H491=0,"",VLOOKUP($G491,Data!$G$3:$BA$2935,9,FALSE))</f>
        <v>0.15</v>
      </c>
      <c r="Q491" s="4">
        <f>IF($H491=0,"",VLOOKUP($G491,Data!$G$3:$BA$2935,10,FALSE))</f>
        <v>1</v>
      </c>
      <c r="R491" s="4">
        <f>IF($H491=0,"",VLOOKUP($G491,Data!$G$3:$BA$2935,11,FALSE))</f>
        <v>0.1</v>
      </c>
      <c r="S491" s="4">
        <f>IF($H491=0,"",VLOOKUP($G491,Data!$G$3:$BA$2935,12,FALSE))</f>
        <v>1.35</v>
      </c>
      <c r="T491" s="4">
        <f>IF($H491=0,"",VLOOKUP($G491,Data!$G$3:$BA$2935,13,FALSE))</f>
        <v>1.4</v>
      </c>
      <c r="U491" s="4">
        <f>IF($H491=0,"",VLOOKUP($G491,Data!$G$3:$BA$2935,14,FALSE))</f>
        <v>0.1</v>
      </c>
      <c r="V491" s="4">
        <f>IF($H491=0,"",VLOOKUP($G491,Data!$G$3:$BA$2935,15,FALSE))</f>
        <v>0.1</v>
      </c>
      <c r="W491" s="4" t="str">
        <f>IF($H491=0,"",VLOOKUP($G491,Data!$G$3:$BA$2935,16,FALSE))</f>
        <v>/</v>
      </c>
      <c r="X491" s="4" t="str">
        <f>IF($H491=0,"",VLOOKUP($G491,Data!$G$3:$BA$2935,17,FALSE))</f>
        <v>/</v>
      </c>
      <c r="Y491" s="4" t="str">
        <f>IF($H491=0,"",VLOOKUP($G491,Data!$G$3:$BA$2935,18,FALSE))</f>
        <v/>
      </c>
      <c r="Z491" s="4" t="str">
        <f>IF($H491=0,"",VLOOKUP($G491,Data!$G$3:$BA$2935,19,FALSE))</f>
        <v/>
      </c>
      <c r="AA491" s="4" t="str">
        <f>IF($H491=0,"",VLOOKUP($G491,Data!$G$3:$BA$2935,20,FALSE))</f>
        <v/>
      </c>
      <c r="AB491" s="4" t="str">
        <f>IF($H491=0,"",VLOOKUP($G491,Data!$G$3:$BA$2935,21,FALSE))</f>
        <v/>
      </c>
      <c r="AC491" s="4" t="str">
        <f>IF($H491=0,"",VLOOKUP($G491,Data!$G$3:$BA$2935,22,FALSE))</f>
        <v/>
      </c>
      <c r="AD491" s="4" t="str">
        <f>IF($H491=0,"",VLOOKUP($G491,Data!$G$3:$BA$2935,23,FALSE))</f>
        <v/>
      </c>
      <c r="AE491" s="4" t="str">
        <f>IF($H491=0,"",VLOOKUP($G491,Data!$G$3:$BA$2935,24,FALSE))</f>
        <v/>
      </c>
      <c r="AF491" s="4" t="str">
        <f>IF($H491=0,"",VLOOKUP($G491,Data!$G$3:$BA$2935,25,FALSE))</f>
        <v/>
      </c>
      <c r="AG491" s="4" t="str">
        <f>IF($H491=0,"",VLOOKUP($G491,Data!$G$3:$BA$2935,26,FALSE))</f>
        <v/>
      </c>
      <c r="AH491" s="4" t="str">
        <f>IF($H491=0,"",VLOOKUP($G491,Data!$G$3:$BA$2935,27,FALSE))</f>
        <v/>
      </c>
      <c r="AI491" s="4" t="str">
        <f>IF($H491=0,"",VLOOKUP($G491,Data!$G$3:$BA$2935,28,FALSE))</f>
        <v/>
      </c>
      <c r="AJ491" s="4" t="str">
        <f>IF($H491=0,"",VLOOKUP($G491,Data!$G$3:$BA$2935,29,FALSE))</f>
        <v/>
      </c>
      <c r="AK491" s="4" t="str">
        <f>IF($H491=0,"",VLOOKUP($G491,Data!$G$3:$BA$2935,30,FALSE))</f>
        <v/>
      </c>
      <c r="AL491" s="4" t="str">
        <f>IF($H491=0,"",VLOOKUP($G491,Data!$G$3:$BA$2935,31,FALSE))</f>
        <v/>
      </c>
      <c r="AM491" s="4" t="str">
        <f>IF($H491=0,"",VLOOKUP($G491,Data!$G$3:$BA$2935,32,FALSE))</f>
        <v/>
      </c>
      <c r="AN491" s="4" t="str">
        <f>IF($H491=0,"",VLOOKUP($G491,Data!$G$3:$BA$2935,33,FALSE))</f>
        <v/>
      </c>
      <c r="AO491" s="4" t="str">
        <f>IF($H491=0,"",VLOOKUP($G491,Data!$G$3:$BA$2935,34,FALSE))</f>
        <v/>
      </c>
      <c r="AP491" s="4" t="str">
        <f>IF($H491=0,"",VLOOKUP($G491,Data!$G$3:$BA$2935,35,FALSE))</f>
        <v/>
      </c>
      <c r="AQ491" s="4" t="str">
        <f>IF($H491=0,"",VLOOKUP($G491,Data!$G$3:$BA$2935,36,FALSE))</f>
        <v/>
      </c>
      <c r="AR491" s="4" t="str">
        <f>IF($H491=0,"",VLOOKUP($G491,Data!$G$3:$BA$2935,37,FALSE))</f>
        <v/>
      </c>
      <c r="AS491" s="4" t="str">
        <f>IF($H491=0,"",VLOOKUP($G491,Data!$G$3:$BA$2935,38,FALSE))</f>
        <v/>
      </c>
      <c r="AT491" s="4" t="str">
        <f>IF($H491=0,"",VLOOKUP($G491,Data!$G$3:$BA$2935,39,FALSE))</f>
        <v/>
      </c>
    </row>
    <row r="492" spans="1:46" x14ac:dyDescent="0.25">
      <c r="A492" s="4">
        <f>PSSE!A494</f>
        <v>975111</v>
      </c>
      <c r="B492" s="4" t="str">
        <f>PSSE!B494</f>
        <v>NGOCDINH-H</v>
      </c>
      <c r="C492" s="4">
        <f>PSSE!D494</f>
        <v>10.5</v>
      </c>
      <c r="D492" s="4">
        <f>PSSE!E494</f>
        <v>20</v>
      </c>
      <c r="E492" s="4" t="str">
        <f>PSSE!F494</f>
        <v>TD</v>
      </c>
      <c r="F492" s="4">
        <f>PSSE!G494</f>
        <v>1</v>
      </c>
      <c r="G492" s="4" t="str">
        <f t="shared" si="7"/>
        <v>GOV10.520TD1</v>
      </c>
      <c r="H492" s="4">
        <f>COUNTIF(Data!$G$3:$BA$2935,GOV!$G492)</f>
        <v>1</v>
      </c>
      <c r="I492" s="4" t="str">
        <f>IF($H492=0,"",VLOOKUP($G492,Data!$G$3:$BA$2935,2,FALSE))</f>
        <v>'HYGOV'</v>
      </c>
      <c r="J492" s="4">
        <f>PSSE!C494</f>
        <v>1</v>
      </c>
      <c r="K492" s="4">
        <f>IF($H492=0,"",VLOOKUP($G492,Data!$G$3:$BA$2935,4,FALSE))</f>
        <v>0.06</v>
      </c>
      <c r="L492" s="4">
        <f>IF($H492=0,"",VLOOKUP($G492,Data!$G$3:$BA$2935,5,FALSE))</f>
        <v>0.4</v>
      </c>
      <c r="M492" s="4">
        <f>IF($H492=0,"",VLOOKUP($G492,Data!$G$3:$BA$2935,6,FALSE))</f>
        <v>3</v>
      </c>
      <c r="N492" s="4">
        <f>IF($H492=0,"",VLOOKUP($G492,Data!$G$3:$BA$2935,7,FALSE))</f>
        <v>9.9000000000000005E-2</v>
      </c>
      <c r="O492" s="4">
        <f>IF($H492=0,"",VLOOKUP($G492,Data!$G$3:$BA$2935,8,FALSE))</f>
        <v>0.4</v>
      </c>
      <c r="P492" s="4">
        <f>IF($H492=0,"",VLOOKUP($G492,Data!$G$3:$BA$2935,9,FALSE))</f>
        <v>0.15</v>
      </c>
      <c r="Q492" s="4">
        <f>IF($H492=0,"",VLOOKUP($G492,Data!$G$3:$BA$2935,10,FALSE))</f>
        <v>1</v>
      </c>
      <c r="R492" s="4">
        <f>IF($H492=0,"",VLOOKUP($G492,Data!$G$3:$BA$2935,11,FALSE))</f>
        <v>0.1</v>
      </c>
      <c r="S492" s="4">
        <f>IF($H492=0,"",VLOOKUP($G492,Data!$G$3:$BA$2935,12,FALSE))</f>
        <v>1.35</v>
      </c>
      <c r="T492" s="4">
        <f>IF($H492=0,"",VLOOKUP($G492,Data!$G$3:$BA$2935,13,FALSE))</f>
        <v>1.4</v>
      </c>
      <c r="U492" s="4">
        <f>IF($H492=0,"",VLOOKUP($G492,Data!$G$3:$BA$2935,14,FALSE))</f>
        <v>0.1</v>
      </c>
      <c r="V492" s="4">
        <f>IF($H492=0,"",VLOOKUP($G492,Data!$G$3:$BA$2935,15,FALSE))</f>
        <v>0.1</v>
      </c>
      <c r="W492" s="4" t="str">
        <f>IF($H492=0,"",VLOOKUP($G492,Data!$G$3:$BA$2935,16,FALSE))</f>
        <v>/</v>
      </c>
      <c r="X492" s="4" t="str">
        <f>IF($H492=0,"",VLOOKUP($G492,Data!$G$3:$BA$2935,17,FALSE))</f>
        <v>/</v>
      </c>
      <c r="Y492" s="4" t="str">
        <f>IF($H492=0,"",VLOOKUP($G492,Data!$G$3:$BA$2935,18,FALSE))</f>
        <v/>
      </c>
      <c r="Z492" s="4" t="str">
        <f>IF($H492=0,"",VLOOKUP($G492,Data!$G$3:$BA$2935,19,FALSE))</f>
        <v/>
      </c>
      <c r="AA492" s="4" t="str">
        <f>IF($H492=0,"",VLOOKUP($G492,Data!$G$3:$BA$2935,20,FALSE))</f>
        <v/>
      </c>
      <c r="AB492" s="4" t="str">
        <f>IF($H492=0,"",VLOOKUP($G492,Data!$G$3:$BA$2935,21,FALSE))</f>
        <v/>
      </c>
      <c r="AC492" s="4" t="str">
        <f>IF($H492=0,"",VLOOKUP($G492,Data!$G$3:$BA$2935,22,FALSE))</f>
        <v/>
      </c>
      <c r="AD492" s="4" t="str">
        <f>IF($H492=0,"",VLOOKUP($G492,Data!$G$3:$BA$2935,23,FALSE))</f>
        <v/>
      </c>
      <c r="AE492" s="4" t="str">
        <f>IF($H492=0,"",VLOOKUP($G492,Data!$G$3:$BA$2935,24,FALSE))</f>
        <v/>
      </c>
      <c r="AF492" s="4" t="str">
        <f>IF($H492=0,"",VLOOKUP($G492,Data!$G$3:$BA$2935,25,FALSE))</f>
        <v/>
      </c>
      <c r="AG492" s="4" t="str">
        <f>IF($H492=0,"",VLOOKUP($G492,Data!$G$3:$BA$2935,26,FALSE))</f>
        <v/>
      </c>
      <c r="AH492" s="4" t="str">
        <f>IF($H492=0,"",VLOOKUP($G492,Data!$G$3:$BA$2935,27,FALSE))</f>
        <v/>
      </c>
      <c r="AI492" s="4" t="str">
        <f>IF($H492=0,"",VLOOKUP($G492,Data!$G$3:$BA$2935,28,FALSE))</f>
        <v/>
      </c>
      <c r="AJ492" s="4" t="str">
        <f>IF($H492=0,"",VLOOKUP($G492,Data!$G$3:$BA$2935,29,FALSE))</f>
        <v/>
      </c>
      <c r="AK492" s="4" t="str">
        <f>IF($H492=0,"",VLOOKUP($G492,Data!$G$3:$BA$2935,30,FALSE))</f>
        <v/>
      </c>
      <c r="AL492" s="4" t="str">
        <f>IF($H492=0,"",VLOOKUP($G492,Data!$G$3:$BA$2935,31,FALSE))</f>
        <v/>
      </c>
      <c r="AM492" s="4" t="str">
        <f>IF($H492=0,"",VLOOKUP($G492,Data!$G$3:$BA$2935,32,FALSE))</f>
        <v/>
      </c>
      <c r="AN492" s="4" t="str">
        <f>IF($H492=0,"",VLOOKUP($G492,Data!$G$3:$BA$2935,33,FALSE))</f>
        <v/>
      </c>
      <c r="AO492" s="4" t="str">
        <f>IF($H492=0,"",VLOOKUP($G492,Data!$G$3:$BA$2935,34,FALSE))</f>
        <v/>
      </c>
      <c r="AP492" s="4" t="str">
        <f>IF($H492=0,"",VLOOKUP($G492,Data!$G$3:$BA$2935,35,FALSE))</f>
        <v/>
      </c>
      <c r="AQ492" s="4" t="str">
        <f>IF($H492=0,"",VLOOKUP($G492,Data!$G$3:$BA$2935,36,FALSE))</f>
        <v/>
      </c>
      <c r="AR492" s="4" t="str">
        <f>IF($H492=0,"",VLOOKUP($G492,Data!$G$3:$BA$2935,37,FALSE))</f>
        <v/>
      </c>
      <c r="AS492" s="4" t="str">
        <f>IF($H492=0,"",VLOOKUP($G492,Data!$G$3:$BA$2935,38,FALSE))</f>
        <v/>
      </c>
      <c r="AT492" s="4" t="str">
        <f>IF($H492=0,"",VLOOKUP($G492,Data!$G$3:$BA$2935,39,FALSE))</f>
        <v/>
      </c>
    </row>
    <row r="493" spans="1:46" x14ac:dyDescent="0.25">
      <c r="A493" s="4">
        <f>PSSE!A495</f>
        <v>975121</v>
      </c>
      <c r="B493" s="4" t="str">
        <f>PSSE!B495</f>
        <v>THANHSON_H</v>
      </c>
      <c r="C493" s="4">
        <f>PSSE!D495</f>
        <v>10.5</v>
      </c>
      <c r="D493" s="4">
        <f>PSSE!E495</f>
        <v>40</v>
      </c>
      <c r="E493" s="4" t="str">
        <f>PSSE!F495</f>
        <v>TD</v>
      </c>
      <c r="F493" s="4">
        <f>PSSE!G495</f>
        <v>1</v>
      </c>
      <c r="G493" s="4" t="str">
        <f t="shared" si="7"/>
        <v>GOV10.540TD1</v>
      </c>
      <c r="H493" s="4">
        <f>COUNTIF(Data!$G$3:$BA$2935,GOV!$G493)</f>
        <v>1</v>
      </c>
      <c r="I493" s="4" t="str">
        <f>IF($H493=0,"",VLOOKUP($G493,Data!$G$3:$BA$2935,2,FALSE))</f>
        <v>'HYGOV'</v>
      </c>
      <c r="J493" s="4">
        <f>PSSE!C495</f>
        <v>1</v>
      </c>
      <c r="K493" s="4">
        <f>IF($H493=0,"",VLOOKUP($G493,Data!$G$3:$BA$2935,4,FALSE))</f>
        <v>0.06</v>
      </c>
      <c r="L493" s="4">
        <f>IF($H493=0,"",VLOOKUP($G493,Data!$G$3:$BA$2935,5,FALSE))</f>
        <v>0.4</v>
      </c>
      <c r="M493" s="4">
        <f>IF($H493=0,"",VLOOKUP($G493,Data!$G$3:$BA$2935,6,FALSE))</f>
        <v>3</v>
      </c>
      <c r="N493" s="4">
        <f>IF($H493=0,"",VLOOKUP($G493,Data!$G$3:$BA$2935,7,FALSE))</f>
        <v>9.9000000000000005E-2</v>
      </c>
      <c r="O493" s="4">
        <f>IF($H493=0,"",VLOOKUP($G493,Data!$G$3:$BA$2935,8,FALSE))</f>
        <v>0.4</v>
      </c>
      <c r="P493" s="4">
        <f>IF($H493=0,"",VLOOKUP($G493,Data!$G$3:$BA$2935,9,FALSE))</f>
        <v>0.15</v>
      </c>
      <c r="Q493" s="4">
        <f>IF($H493=0,"",VLOOKUP($G493,Data!$G$3:$BA$2935,10,FALSE))</f>
        <v>1</v>
      </c>
      <c r="R493" s="4">
        <f>IF($H493=0,"",VLOOKUP($G493,Data!$G$3:$BA$2935,11,FALSE))</f>
        <v>0.1</v>
      </c>
      <c r="S493" s="4">
        <f>IF($H493=0,"",VLOOKUP($G493,Data!$G$3:$BA$2935,12,FALSE))</f>
        <v>1.35</v>
      </c>
      <c r="T493" s="4">
        <f>IF($H493=0,"",VLOOKUP($G493,Data!$G$3:$BA$2935,13,FALSE))</f>
        <v>1.4</v>
      </c>
      <c r="U493" s="4">
        <f>IF($H493=0,"",VLOOKUP($G493,Data!$G$3:$BA$2935,14,FALSE))</f>
        <v>0.1</v>
      </c>
      <c r="V493" s="4">
        <f>IF($H493=0,"",VLOOKUP($G493,Data!$G$3:$BA$2935,15,FALSE))</f>
        <v>0.1</v>
      </c>
      <c r="W493" s="4" t="str">
        <f>IF($H493=0,"",VLOOKUP($G493,Data!$G$3:$BA$2935,16,FALSE))</f>
        <v>/</v>
      </c>
      <c r="X493" s="4" t="str">
        <f>IF($H493=0,"",VLOOKUP($G493,Data!$G$3:$BA$2935,17,FALSE))</f>
        <v>/</v>
      </c>
      <c r="Y493" s="4" t="str">
        <f>IF($H493=0,"",VLOOKUP($G493,Data!$G$3:$BA$2935,18,FALSE))</f>
        <v/>
      </c>
      <c r="Z493" s="4" t="str">
        <f>IF($H493=0,"",VLOOKUP($G493,Data!$G$3:$BA$2935,19,FALSE))</f>
        <v/>
      </c>
      <c r="AA493" s="4" t="str">
        <f>IF($H493=0,"",VLOOKUP($G493,Data!$G$3:$BA$2935,20,FALSE))</f>
        <v/>
      </c>
      <c r="AB493" s="4" t="str">
        <f>IF($H493=0,"",VLOOKUP($G493,Data!$G$3:$BA$2935,21,FALSE))</f>
        <v/>
      </c>
      <c r="AC493" s="4" t="str">
        <f>IF($H493=0,"",VLOOKUP($G493,Data!$G$3:$BA$2935,22,FALSE))</f>
        <v/>
      </c>
      <c r="AD493" s="4" t="str">
        <f>IF($H493=0,"",VLOOKUP($G493,Data!$G$3:$BA$2935,23,FALSE))</f>
        <v/>
      </c>
      <c r="AE493" s="4" t="str">
        <f>IF($H493=0,"",VLOOKUP($G493,Data!$G$3:$BA$2935,24,FALSE))</f>
        <v/>
      </c>
      <c r="AF493" s="4" t="str">
        <f>IF($H493=0,"",VLOOKUP($G493,Data!$G$3:$BA$2935,25,FALSE))</f>
        <v/>
      </c>
      <c r="AG493" s="4" t="str">
        <f>IF($H493=0,"",VLOOKUP($G493,Data!$G$3:$BA$2935,26,FALSE))</f>
        <v/>
      </c>
      <c r="AH493" s="4" t="str">
        <f>IF($H493=0,"",VLOOKUP($G493,Data!$G$3:$BA$2935,27,FALSE))</f>
        <v/>
      </c>
      <c r="AI493" s="4" t="str">
        <f>IF($H493=0,"",VLOOKUP($G493,Data!$G$3:$BA$2935,28,FALSE))</f>
        <v/>
      </c>
      <c r="AJ493" s="4" t="str">
        <f>IF($H493=0,"",VLOOKUP($G493,Data!$G$3:$BA$2935,29,FALSE))</f>
        <v/>
      </c>
      <c r="AK493" s="4" t="str">
        <f>IF($H493=0,"",VLOOKUP($G493,Data!$G$3:$BA$2935,30,FALSE))</f>
        <v/>
      </c>
      <c r="AL493" s="4" t="str">
        <f>IF($H493=0,"",VLOOKUP($G493,Data!$G$3:$BA$2935,31,FALSE))</f>
        <v/>
      </c>
      <c r="AM493" s="4" t="str">
        <f>IF($H493=0,"",VLOOKUP($G493,Data!$G$3:$BA$2935,32,FALSE))</f>
        <v/>
      </c>
      <c r="AN493" s="4" t="str">
        <f>IF($H493=0,"",VLOOKUP($G493,Data!$G$3:$BA$2935,33,FALSE))</f>
        <v/>
      </c>
      <c r="AO493" s="4" t="str">
        <f>IF($H493=0,"",VLOOKUP($G493,Data!$G$3:$BA$2935,34,FALSE))</f>
        <v/>
      </c>
      <c r="AP493" s="4" t="str">
        <f>IF($H493=0,"",VLOOKUP($G493,Data!$G$3:$BA$2935,35,FALSE))</f>
        <v/>
      </c>
      <c r="AQ493" s="4" t="str">
        <f>IF($H493=0,"",VLOOKUP($G493,Data!$G$3:$BA$2935,36,FALSE))</f>
        <v/>
      </c>
      <c r="AR493" s="4" t="str">
        <f>IF($H493=0,"",VLOOKUP($G493,Data!$G$3:$BA$2935,37,FALSE))</f>
        <v/>
      </c>
      <c r="AS493" s="4" t="str">
        <f>IF($H493=0,"",VLOOKUP($G493,Data!$G$3:$BA$2935,38,FALSE))</f>
        <v/>
      </c>
      <c r="AT493" s="4" t="str">
        <f>IF($H493=0,"",VLOOKUP($G493,Data!$G$3:$BA$2935,39,FALSE))</f>
        <v/>
      </c>
    </row>
    <row r="494" spans="1:46" x14ac:dyDescent="0.25">
      <c r="A494" s="4">
        <f>PSSE!A496</f>
        <v>975131</v>
      </c>
      <c r="B494" s="4" t="str">
        <f>PSSE!B496</f>
        <v>NDRAC</v>
      </c>
      <c r="C494" s="4">
        <f>PSSE!D496</f>
        <v>13.8</v>
      </c>
      <c r="D494" s="4">
        <f>PSSE!E496</f>
        <v>33</v>
      </c>
      <c r="E494" s="4" t="str">
        <f>PSSE!F496</f>
        <v>ND</v>
      </c>
      <c r="F494" s="4">
        <f>PSSE!G496</f>
        <v>1</v>
      </c>
      <c r="G494" s="4" t="str">
        <f t="shared" si="7"/>
        <v>GOV13.833ND1</v>
      </c>
      <c r="H494" s="4">
        <f>COUNTIF(Data!$G$3:$BA$2935,GOV!$G494)</f>
        <v>1</v>
      </c>
      <c r="I494" s="4" t="str">
        <f>IF($H494=0,"",VLOOKUP($G494,Data!$G$3:$BA$2935,2,FALSE))</f>
        <v>'TGOV1'</v>
      </c>
      <c r="J494" s="4">
        <f>PSSE!C496</f>
        <v>1</v>
      </c>
      <c r="K494" s="4">
        <f>IF($H494=0,"",VLOOKUP($G494,Data!$G$3:$BA$2935,4,FALSE))</f>
        <v>0.03</v>
      </c>
      <c r="L494" s="4">
        <f>IF($H494=0,"",VLOOKUP($G494,Data!$G$3:$BA$2935,5,FALSE))</f>
        <v>0.499</v>
      </c>
      <c r="M494" s="4">
        <f>IF($H494=0,"",VLOOKUP($G494,Data!$G$3:$BA$2935,6,FALSE))</f>
        <v>1</v>
      </c>
      <c r="N494" s="4">
        <f>IF($H494=0,"",VLOOKUP($G494,Data!$G$3:$BA$2935,7,FALSE))</f>
        <v>0</v>
      </c>
      <c r="O494" s="4">
        <f>IF($H494=0,"",VLOOKUP($G494,Data!$G$3:$BA$2935,8,FALSE))</f>
        <v>4</v>
      </c>
      <c r="P494" s="4">
        <f>IF($H494=0,"",VLOOKUP($G494,Data!$G$3:$BA$2935,9,FALSE))</f>
        <v>9</v>
      </c>
      <c r="Q494" s="4">
        <f>IF($H494=0,"",VLOOKUP($G494,Data!$G$3:$BA$2935,10,FALSE))</f>
        <v>0.1</v>
      </c>
      <c r="R494" s="4" t="str">
        <f>IF($H494=0,"",VLOOKUP($G494,Data!$G$3:$BA$2935,11,FALSE))</f>
        <v>/</v>
      </c>
      <c r="S494" s="4" t="str">
        <f>IF($H494=0,"",VLOOKUP($G494,Data!$G$3:$BA$2935,12,FALSE))</f>
        <v>/</v>
      </c>
      <c r="T494" s="4" t="str">
        <f>IF($H494=0,"",VLOOKUP($G494,Data!$G$3:$BA$2935,13,FALSE))</f>
        <v/>
      </c>
      <c r="U494" s="4" t="str">
        <f>IF($H494=0,"",VLOOKUP($G494,Data!$G$3:$BA$2935,14,FALSE))</f>
        <v/>
      </c>
      <c r="V494" s="4" t="str">
        <f>IF($H494=0,"",VLOOKUP($G494,Data!$G$3:$BA$2935,15,FALSE))</f>
        <v/>
      </c>
      <c r="W494" s="4" t="str">
        <f>IF($H494=0,"",VLOOKUP($G494,Data!$G$3:$BA$2935,16,FALSE))</f>
        <v/>
      </c>
      <c r="X494" s="4" t="str">
        <f>IF($H494=0,"",VLOOKUP($G494,Data!$G$3:$BA$2935,17,FALSE))</f>
        <v/>
      </c>
      <c r="Y494" s="4" t="str">
        <f>IF($H494=0,"",VLOOKUP($G494,Data!$G$3:$BA$2935,18,FALSE))</f>
        <v/>
      </c>
      <c r="Z494" s="4" t="str">
        <f>IF($H494=0,"",VLOOKUP($G494,Data!$G$3:$BA$2935,19,FALSE))</f>
        <v/>
      </c>
      <c r="AA494" s="4" t="str">
        <f>IF($H494=0,"",VLOOKUP($G494,Data!$G$3:$BA$2935,20,FALSE))</f>
        <v/>
      </c>
      <c r="AB494" s="4" t="str">
        <f>IF($H494=0,"",VLOOKUP($G494,Data!$G$3:$BA$2935,21,FALSE))</f>
        <v/>
      </c>
      <c r="AC494" s="4" t="str">
        <f>IF($H494=0,"",VLOOKUP($G494,Data!$G$3:$BA$2935,22,FALSE))</f>
        <v/>
      </c>
      <c r="AD494" s="4" t="str">
        <f>IF($H494=0,"",VLOOKUP($G494,Data!$G$3:$BA$2935,23,FALSE))</f>
        <v/>
      </c>
      <c r="AE494" s="4" t="str">
        <f>IF($H494=0,"",VLOOKUP($G494,Data!$G$3:$BA$2935,24,FALSE))</f>
        <v/>
      </c>
      <c r="AF494" s="4" t="str">
        <f>IF($H494=0,"",VLOOKUP($G494,Data!$G$3:$BA$2935,25,FALSE))</f>
        <v/>
      </c>
      <c r="AG494" s="4" t="str">
        <f>IF($H494=0,"",VLOOKUP($G494,Data!$G$3:$BA$2935,26,FALSE))</f>
        <v/>
      </c>
      <c r="AH494" s="4" t="str">
        <f>IF($H494=0,"",VLOOKUP($G494,Data!$G$3:$BA$2935,27,FALSE))</f>
        <v/>
      </c>
      <c r="AI494" s="4" t="str">
        <f>IF($H494=0,"",VLOOKUP($G494,Data!$G$3:$BA$2935,28,FALSE))</f>
        <v/>
      </c>
      <c r="AJ494" s="4" t="str">
        <f>IF($H494=0,"",VLOOKUP($G494,Data!$G$3:$BA$2935,29,FALSE))</f>
        <v/>
      </c>
      <c r="AK494" s="4" t="str">
        <f>IF($H494=0,"",VLOOKUP($G494,Data!$G$3:$BA$2935,30,FALSE))</f>
        <v/>
      </c>
      <c r="AL494" s="4" t="str">
        <f>IF($H494=0,"",VLOOKUP($G494,Data!$G$3:$BA$2935,31,FALSE))</f>
        <v/>
      </c>
      <c r="AM494" s="4" t="str">
        <f>IF($H494=0,"",VLOOKUP($G494,Data!$G$3:$BA$2935,32,FALSE))</f>
        <v/>
      </c>
      <c r="AN494" s="4" t="str">
        <f>IF($H494=0,"",VLOOKUP($G494,Data!$G$3:$BA$2935,33,FALSE))</f>
        <v/>
      </c>
      <c r="AO494" s="4" t="str">
        <f>IF($H494=0,"",VLOOKUP($G494,Data!$G$3:$BA$2935,34,FALSE))</f>
        <v/>
      </c>
      <c r="AP494" s="4" t="str">
        <f>IF($H494=0,"",VLOOKUP($G494,Data!$G$3:$BA$2935,35,FALSE))</f>
        <v/>
      </c>
      <c r="AQ494" s="4" t="str">
        <f>IF($H494=0,"",VLOOKUP($G494,Data!$G$3:$BA$2935,36,FALSE))</f>
        <v/>
      </c>
      <c r="AR494" s="4" t="str">
        <f>IF($H494=0,"",VLOOKUP($G494,Data!$G$3:$BA$2935,37,FALSE))</f>
        <v/>
      </c>
      <c r="AS494" s="4" t="str">
        <f>IF($H494=0,"",VLOOKUP($G494,Data!$G$3:$BA$2935,38,FALSE))</f>
        <v/>
      </c>
      <c r="AT494" s="4" t="str">
        <f>IF($H494=0,"",VLOOKUP($G494,Data!$G$3:$BA$2935,39,FALSE))</f>
        <v/>
      </c>
    </row>
    <row r="495" spans="1:46" x14ac:dyDescent="0.25">
      <c r="A495" s="4">
        <f>PSSE!A497</f>
        <v>977011</v>
      </c>
      <c r="B495" s="4" t="str">
        <f>PSSE!B497</f>
        <v>HIEPPHUOC_S1</v>
      </c>
      <c r="C495" s="4">
        <f>PSSE!D497</f>
        <v>13.8</v>
      </c>
      <c r="D495" s="4">
        <f>PSSE!E497</f>
        <v>125</v>
      </c>
      <c r="E495" s="4" t="str">
        <f>PSSE!F497</f>
        <v>ND</v>
      </c>
      <c r="F495" s="4">
        <f>PSSE!G497</f>
        <v>1</v>
      </c>
      <c r="G495" s="4" t="str">
        <f t="shared" si="7"/>
        <v>GOV13.8125ND1</v>
      </c>
      <c r="H495" s="4">
        <f>COUNTIF(Data!$G$3:$BA$2935,GOV!$G495)</f>
        <v>1</v>
      </c>
      <c r="I495" s="4" t="str">
        <f>IF($H495=0,"",VLOOKUP($G495,Data!$G$3:$BA$2935,2,FALSE))</f>
        <v>'TGOV1'</v>
      </c>
      <c r="J495" s="4">
        <f>PSSE!C497</f>
        <v>1</v>
      </c>
      <c r="K495" s="4">
        <f>IF($H495=0,"",VLOOKUP($G495,Data!$G$3:$BA$2935,4,FALSE))</f>
        <v>0.03</v>
      </c>
      <c r="L495" s="4">
        <f>IF($H495=0,"",VLOOKUP($G495,Data!$G$3:$BA$2935,5,FALSE))</f>
        <v>0.499</v>
      </c>
      <c r="M495" s="4">
        <f>IF($H495=0,"",VLOOKUP($G495,Data!$G$3:$BA$2935,6,FALSE))</f>
        <v>1</v>
      </c>
      <c r="N495" s="4">
        <f>IF($H495=0,"",VLOOKUP($G495,Data!$G$3:$BA$2935,7,FALSE))</f>
        <v>0</v>
      </c>
      <c r="O495" s="4">
        <f>IF($H495=0,"",VLOOKUP($G495,Data!$G$3:$BA$2935,8,FALSE))</f>
        <v>4</v>
      </c>
      <c r="P495" s="4">
        <f>IF($H495=0,"",VLOOKUP($G495,Data!$G$3:$BA$2935,9,FALSE))</f>
        <v>9</v>
      </c>
      <c r="Q495" s="4">
        <f>IF($H495=0,"",VLOOKUP($G495,Data!$G$3:$BA$2935,10,FALSE))</f>
        <v>0.1</v>
      </c>
      <c r="R495" s="4" t="str">
        <f>IF($H495=0,"",VLOOKUP($G495,Data!$G$3:$BA$2935,11,FALSE))</f>
        <v>/</v>
      </c>
      <c r="S495" s="4" t="str">
        <f>IF($H495=0,"",VLOOKUP($G495,Data!$G$3:$BA$2935,12,FALSE))</f>
        <v>/</v>
      </c>
      <c r="T495" s="4" t="str">
        <f>IF($H495=0,"",VLOOKUP($G495,Data!$G$3:$BA$2935,13,FALSE))</f>
        <v/>
      </c>
      <c r="U495" s="4" t="str">
        <f>IF($H495=0,"",VLOOKUP($G495,Data!$G$3:$BA$2935,14,FALSE))</f>
        <v/>
      </c>
      <c r="V495" s="4" t="str">
        <f>IF($H495=0,"",VLOOKUP($G495,Data!$G$3:$BA$2935,15,FALSE))</f>
        <v/>
      </c>
      <c r="W495" s="4" t="str">
        <f>IF($H495=0,"",VLOOKUP($G495,Data!$G$3:$BA$2935,16,FALSE))</f>
        <v/>
      </c>
      <c r="X495" s="4" t="str">
        <f>IF($H495=0,"",VLOOKUP($G495,Data!$G$3:$BA$2935,17,FALSE))</f>
        <v/>
      </c>
      <c r="Y495" s="4" t="str">
        <f>IF($H495=0,"",VLOOKUP($G495,Data!$G$3:$BA$2935,18,FALSE))</f>
        <v/>
      </c>
      <c r="Z495" s="4" t="str">
        <f>IF($H495=0,"",VLOOKUP($G495,Data!$G$3:$BA$2935,19,FALSE))</f>
        <v/>
      </c>
      <c r="AA495" s="4" t="str">
        <f>IF($H495=0,"",VLOOKUP($G495,Data!$G$3:$BA$2935,20,FALSE))</f>
        <v/>
      </c>
      <c r="AB495" s="4" t="str">
        <f>IF($H495=0,"",VLOOKUP($G495,Data!$G$3:$BA$2935,21,FALSE))</f>
        <v/>
      </c>
      <c r="AC495" s="4" t="str">
        <f>IF($H495=0,"",VLOOKUP($G495,Data!$G$3:$BA$2935,22,FALSE))</f>
        <v/>
      </c>
      <c r="AD495" s="4" t="str">
        <f>IF($H495=0,"",VLOOKUP($G495,Data!$G$3:$BA$2935,23,FALSE))</f>
        <v/>
      </c>
      <c r="AE495" s="4" t="str">
        <f>IF($H495=0,"",VLOOKUP($G495,Data!$G$3:$BA$2935,24,FALSE))</f>
        <v/>
      </c>
      <c r="AF495" s="4" t="str">
        <f>IF($H495=0,"",VLOOKUP($G495,Data!$G$3:$BA$2935,25,FALSE))</f>
        <v/>
      </c>
      <c r="AG495" s="4" t="str">
        <f>IF($H495=0,"",VLOOKUP($G495,Data!$G$3:$BA$2935,26,FALSE))</f>
        <v/>
      </c>
      <c r="AH495" s="4" t="str">
        <f>IF($H495=0,"",VLOOKUP($G495,Data!$G$3:$BA$2935,27,FALSE))</f>
        <v/>
      </c>
      <c r="AI495" s="4" t="str">
        <f>IF($H495=0,"",VLOOKUP($G495,Data!$G$3:$BA$2935,28,FALSE))</f>
        <v/>
      </c>
      <c r="AJ495" s="4" t="str">
        <f>IF($H495=0,"",VLOOKUP($G495,Data!$G$3:$BA$2935,29,FALSE))</f>
        <v/>
      </c>
      <c r="AK495" s="4" t="str">
        <f>IF($H495=0,"",VLOOKUP($G495,Data!$G$3:$BA$2935,30,FALSE))</f>
        <v/>
      </c>
      <c r="AL495" s="4" t="str">
        <f>IF($H495=0,"",VLOOKUP($G495,Data!$G$3:$BA$2935,31,FALSE))</f>
        <v/>
      </c>
      <c r="AM495" s="4" t="str">
        <f>IF($H495=0,"",VLOOKUP($G495,Data!$G$3:$BA$2935,32,FALSE))</f>
        <v/>
      </c>
      <c r="AN495" s="4" t="str">
        <f>IF($H495=0,"",VLOOKUP($G495,Data!$G$3:$BA$2935,33,FALSE))</f>
        <v/>
      </c>
      <c r="AO495" s="4" t="str">
        <f>IF($H495=0,"",VLOOKUP($G495,Data!$G$3:$BA$2935,34,FALSE))</f>
        <v/>
      </c>
      <c r="AP495" s="4" t="str">
        <f>IF($H495=0,"",VLOOKUP($G495,Data!$G$3:$BA$2935,35,FALSE))</f>
        <v/>
      </c>
      <c r="AQ495" s="4" t="str">
        <f>IF($H495=0,"",VLOOKUP($G495,Data!$G$3:$BA$2935,36,FALSE))</f>
        <v/>
      </c>
      <c r="AR495" s="4" t="str">
        <f>IF($H495=0,"",VLOOKUP($G495,Data!$G$3:$BA$2935,37,FALSE))</f>
        <v/>
      </c>
      <c r="AS495" s="4" t="str">
        <f>IF($H495=0,"",VLOOKUP($G495,Data!$G$3:$BA$2935,38,FALSE))</f>
        <v/>
      </c>
      <c r="AT495" s="4" t="str">
        <f>IF($H495=0,"",VLOOKUP($G495,Data!$G$3:$BA$2935,39,FALSE))</f>
        <v/>
      </c>
    </row>
    <row r="496" spans="1:46" x14ac:dyDescent="0.25">
      <c r="A496" s="4">
        <f>PSSE!A498</f>
        <v>977012</v>
      </c>
      <c r="B496" s="4" t="str">
        <f>PSSE!B498</f>
        <v>HIEPPHUOC_S2</v>
      </c>
      <c r="C496" s="4">
        <f>PSSE!D498</f>
        <v>13.8</v>
      </c>
      <c r="D496" s="4">
        <f>PSSE!E498</f>
        <v>125</v>
      </c>
      <c r="E496" s="4" t="str">
        <f>PSSE!F498</f>
        <v>ND</v>
      </c>
      <c r="F496" s="4">
        <f>PSSE!G498</f>
        <v>1</v>
      </c>
      <c r="G496" s="4" t="str">
        <f t="shared" si="7"/>
        <v>GOV13.8125ND1</v>
      </c>
      <c r="H496" s="4">
        <f>COUNTIF(Data!$G$3:$BA$2935,GOV!$G496)</f>
        <v>1</v>
      </c>
      <c r="I496" s="4" t="str">
        <f>IF($H496=0,"",VLOOKUP($G496,Data!$G$3:$BA$2935,2,FALSE))</f>
        <v>'TGOV1'</v>
      </c>
      <c r="J496" s="4">
        <f>PSSE!C498</f>
        <v>1</v>
      </c>
      <c r="K496" s="4">
        <f>IF($H496=0,"",VLOOKUP($G496,Data!$G$3:$BA$2935,4,FALSE))</f>
        <v>0.03</v>
      </c>
      <c r="L496" s="4">
        <f>IF($H496=0,"",VLOOKUP($G496,Data!$G$3:$BA$2935,5,FALSE))</f>
        <v>0.499</v>
      </c>
      <c r="M496" s="4">
        <f>IF($H496=0,"",VLOOKUP($G496,Data!$G$3:$BA$2935,6,FALSE))</f>
        <v>1</v>
      </c>
      <c r="N496" s="4">
        <f>IF($H496=0,"",VLOOKUP($G496,Data!$G$3:$BA$2935,7,FALSE))</f>
        <v>0</v>
      </c>
      <c r="O496" s="4">
        <f>IF($H496=0,"",VLOOKUP($G496,Data!$G$3:$BA$2935,8,FALSE))</f>
        <v>4</v>
      </c>
      <c r="P496" s="4">
        <f>IF($H496=0,"",VLOOKUP($G496,Data!$G$3:$BA$2935,9,FALSE))</f>
        <v>9</v>
      </c>
      <c r="Q496" s="4">
        <f>IF($H496=0,"",VLOOKUP($G496,Data!$G$3:$BA$2935,10,FALSE))</f>
        <v>0.1</v>
      </c>
      <c r="R496" s="4" t="str">
        <f>IF($H496=0,"",VLOOKUP($G496,Data!$G$3:$BA$2935,11,FALSE))</f>
        <v>/</v>
      </c>
      <c r="S496" s="4" t="str">
        <f>IF($H496=0,"",VLOOKUP($G496,Data!$G$3:$BA$2935,12,FALSE))</f>
        <v>/</v>
      </c>
      <c r="T496" s="4" t="str">
        <f>IF($H496=0,"",VLOOKUP($G496,Data!$G$3:$BA$2935,13,FALSE))</f>
        <v/>
      </c>
      <c r="U496" s="4" t="str">
        <f>IF($H496=0,"",VLOOKUP($G496,Data!$G$3:$BA$2935,14,FALSE))</f>
        <v/>
      </c>
      <c r="V496" s="4" t="str">
        <f>IF($H496=0,"",VLOOKUP($G496,Data!$G$3:$BA$2935,15,FALSE))</f>
        <v/>
      </c>
      <c r="W496" s="4" t="str">
        <f>IF($H496=0,"",VLOOKUP($G496,Data!$G$3:$BA$2935,16,FALSE))</f>
        <v/>
      </c>
      <c r="X496" s="4" t="str">
        <f>IF($H496=0,"",VLOOKUP($G496,Data!$G$3:$BA$2935,17,FALSE))</f>
        <v/>
      </c>
      <c r="Y496" s="4" t="str">
        <f>IF($H496=0,"",VLOOKUP($G496,Data!$G$3:$BA$2935,18,FALSE))</f>
        <v/>
      </c>
      <c r="Z496" s="4" t="str">
        <f>IF($H496=0,"",VLOOKUP($G496,Data!$G$3:$BA$2935,19,FALSE))</f>
        <v/>
      </c>
      <c r="AA496" s="4" t="str">
        <f>IF($H496=0,"",VLOOKUP($G496,Data!$G$3:$BA$2935,20,FALSE))</f>
        <v/>
      </c>
      <c r="AB496" s="4" t="str">
        <f>IF($H496=0,"",VLOOKUP($G496,Data!$G$3:$BA$2935,21,FALSE))</f>
        <v/>
      </c>
      <c r="AC496" s="4" t="str">
        <f>IF($H496=0,"",VLOOKUP($G496,Data!$G$3:$BA$2935,22,FALSE))</f>
        <v/>
      </c>
      <c r="AD496" s="4" t="str">
        <f>IF($H496=0,"",VLOOKUP($G496,Data!$G$3:$BA$2935,23,FALSE))</f>
        <v/>
      </c>
      <c r="AE496" s="4" t="str">
        <f>IF($H496=0,"",VLOOKUP($G496,Data!$G$3:$BA$2935,24,FALSE))</f>
        <v/>
      </c>
      <c r="AF496" s="4" t="str">
        <f>IF($H496=0,"",VLOOKUP($G496,Data!$G$3:$BA$2935,25,FALSE))</f>
        <v/>
      </c>
      <c r="AG496" s="4" t="str">
        <f>IF($H496=0,"",VLOOKUP($G496,Data!$G$3:$BA$2935,26,FALSE))</f>
        <v/>
      </c>
      <c r="AH496" s="4" t="str">
        <f>IF($H496=0,"",VLOOKUP($G496,Data!$G$3:$BA$2935,27,FALSE))</f>
        <v/>
      </c>
      <c r="AI496" s="4" t="str">
        <f>IF($H496=0,"",VLOOKUP($G496,Data!$G$3:$BA$2935,28,FALSE))</f>
        <v/>
      </c>
      <c r="AJ496" s="4" t="str">
        <f>IF($H496=0,"",VLOOKUP($G496,Data!$G$3:$BA$2935,29,FALSE))</f>
        <v/>
      </c>
      <c r="AK496" s="4" t="str">
        <f>IF($H496=0,"",VLOOKUP($G496,Data!$G$3:$BA$2935,30,FALSE))</f>
        <v/>
      </c>
      <c r="AL496" s="4" t="str">
        <f>IF($H496=0,"",VLOOKUP($G496,Data!$G$3:$BA$2935,31,FALSE))</f>
        <v/>
      </c>
      <c r="AM496" s="4" t="str">
        <f>IF($H496=0,"",VLOOKUP($G496,Data!$G$3:$BA$2935,32,FALSE))</f>
        <v/>
      </c>
      <c r="AN496" s="4" t="str">
        <f>IF($H496=0,"",VLOOKUP($G496,Data!$G$3:$BA$2935,33,FALSE))</f>
        <v/>
      </c>
      <c r="AO496" s="4" t="str">
        <f>IF($H496=0,"",VLOOKUP($G496,Data!$G$3:$BA$2935,34,FALSE))</f>
        <v/>
      </c>
      <c r="AP496" s="4" t="str">
        <f>IF($H496=0,"",VLOOKUP($G496,Data!$G$3:$BA$2935,35,FALSE))</f>
        <v/>
      </c>
      <c r="AQ496" s="4" t="str">
        <f>IF($H496=0,"",VLOOKUP($G496,Data!$G$3:$BA$2935,36,FALSE))</f>
        <v/>
      </c>
      <c r="AR496" s="4" t="str">
        <f>IF($H496=0,"",VLOOKUP($G496,Data!$G$3:$BA$2935,37,FALSE))</f>
        <v/>
      </c>
      <c r="AS496" s="4" t="str">
        <f>IF($H496=0,"",VLOOKUP($G496,Data!$G$3:$BA$2935,38,FALSE))</f>
        <v/>
      </c>
      <c r="AT496" s="4" t="str">
        <f>IF($H496=0,"",VLOOKUP($G496,Data!$G$3:$BA$2935,39,FALSE))</f>
        <v/>
      </c>
    </row>
    <row r="497" spans="1:46" x14ac:dyDescent="0.25">
      <c r="A497" s="4">
        <f>PSSE!A499</f>
        <v>977013</v>
      </c>
      <c r="B497" s="4" t="str">
        <f>PSSE!B499</f>
        <v>HIEPPHUOC_S3</v>
      </c>
      <c r="C497" s="4">
        <f>PSSE!D499</f>
        <v>13.8</v>
      </c>
      <c r="D497" s="4">
        <f>PSSE!E499</f>
        <v>125</v>
      </c>
      <c r="E497" s="4" t="str">
        <f>PSSE!F499</f>
        <v>ND</v>
      </c>
      <c r="F497" s="4">
        <f>PSSE!G499</f>
        <v>1</v>
      </c>
      <c r="G497" s="4" t="str">
        <f t="shared" ref="G497:G560" si="8">"GOV"&amp;C497&amp;D497&amp;E497&amp;F497</f>
        <v>GOV13.8125ND1</v>
      </c>
      <c r="H497" s="4">
        <f>COUNTIF(Data!$G$3:$BA$2935,GOV!$G497)</f>
        <v>1</v>
      </c>
      <c r="I497" s="4" t="str">
        <f>IF($H497=0,"",VLOOKUP($G497,Data!$G$3:$BA$2935,2,FALSE))</f>
        <v>'TGOV1'</v>
      </c>
      <c r="J497" s="4">
        <f>PSSE!C499</f>
        <v>1</v>
      </c>
      <c r="K497" s="4">
        <f>IF($H497=0,"",VLOOKUP($G497,Data!$G$3:$BA$2935,4,FALSE))</f>
        <v>0.03</v>
      </c>
      <c r="L497" s="4">
        <f>IF($H497=0,"",VLOOKUP($G497,Data!$G$3:$BA$2935,5,FALSE))</f>
        <v>0.499</v>
      </c>
      <c r="M497" s="4">
        <f>IF($H497=0,"",VLOOKUP($G497,Data!$G$3:$BA$2935,6,FALSE))</f>
        <v>1</v>
      </c>
      <c r="N497" s="4">
        <f>IF($H497=0,"",VLOOKUP($G497,Data!$G$3:$BA$2935,7,FALSE))</f>
        <v>0</v>
      </c>
      <c r="O497" s="4">
        <f>IF($H497=0,"",VLOOKUP($G497,Data!$G$3:$BA$2935,8,FALSE))</f>
        <v>4</v>
      </c>
      <c r="P497" s="4">
        <f>IF($H497=0,"",VLOOKUP($G497,Data!$G$3:$BA$2935,9,FALSE))</f>
        <v>9</v>
      </c>
      <c r="Q497" s="4">
        <f>IF($H497=0,"",VLOOKUP($G497,Data!$G$3:$BA$2935,10,FALSE))</f>
        <v>0.1</v>
      </c>
      <c r="R497" s="4" t="str">
        <f>IF($H497=0,"",VLOOKUP($G497,Data!$G$3:$BA$2935,11,FALSE))</f>
        <v>/</v>
      </c>
      <c r="S497" s="4" t="str">
        <f>IF($H497=0,"",VLOOKUP($G497,Data!$G$3:$BA$2935,12,FALSE))</f>
        <v>/</v>
      </c>
      <c r="T497" s="4" t="str">
        <f>IF($H497=0,"",VLOOKUP($G497,Data!$G$3:$BA$2935,13,FALSE))</f>
        <v/>
      </c>
      <c r="U497" s="4" t="str">
        <f>IF($H497=0,"",VLOOKUP($G497,Data!$G$3:$BA$2935,14,FALSE))</f>
        <v/>
      </c>
      <c r="V497" s="4" t="str">
        <f>IF($H497=0,"",VLOOKUP($G497,Data!$G$3:$BA$2935,15,FALSE))</f>
        <v/>
      </c>
      <c r="W497" s="4" t="str">
        <f>IF($H497=0,"",VLOOKUP($G497,Data!$G$3:$BA$2935,16,FALSE))</f>
        <v/>
      </c>
      <c r="X497" s="4" t="str">
        <f>IF($H497=0,"",VLOOKUP($G497,Data!$G$3:$BA$2935,17,FALSE))</f>
        <v/>
      </c>
      <c r="Y497" s="4" t="str">
        <f>IF($H497=0,"",VLOOKUP($G497,Data!$G$3:$BA$2935,18,FALSE))</f>
        <v/>
      </c>
      <c r="Z497" s="4" t="str">
        <f>IF($H497=0,"",VLOOKUP($G497,Data!$G$3:$BA$2935,19,FALSE))</f>
        <v/>
      </c>
      <c r="AA497" s="4" t="str">
        <f>IF($H497=0,"",VLOOKUP($G497,Data!$G$3:$BA$2935,20,FALSE))</f>
        <v/>
      </c>
      <c r="AB497" s="4" t="str">
        <f>IF($H497=0,"",VLOOKUP($G497,Data!$G$3:$BA$2935,21,FALSE))</f>
        <v/>
      </c>
      <c r="AC497" s="4" t="str">
        <f>IF($H497=0,"",VLOOKUP($G497,Data!$G$3:$BA$2935,22,FALSE))</f>
        <v/>
      </c>
      <c r="AD497" s="4" t="str">
        <f>IF($H497=0,"",VLOOKUP($G497,Data!$G$3:$BA$2935,23,FALSE))</f>
        <v/>
      </c>
      <c r="AE497" s="4" t="str">
        <f>IF($H497=0,"",VLOOKUP($G497,Data!$G$3:$BA$2935,24,FALSE))</f>
        <v/>
      </c>
      <c r="AF497" s="4" t="str">
        <f>IF($H497=0,"",VLOOKUP($G497,Data!$G$3:$BA$2935,25,FALSE))</f>
        <v/>
      </c>
      <c r="AG497" s="4" t="str">
        <f>IF($H497=0,"",VLOOKUP($G497,Data!$G$3:$BA$2935,26,FALSE))</f>
        <v/>
      </c>
      <c r="AH497" s="4" t="str">
        <f>IF($H497=0,"",VLOOKUP($G497,Data!$G$3:$BA$2935,27,FALSE))</f>
        <v/>
      </c>
      <c r="AI497" s="4" t="str">
        <f>IF($H497=0,"",VLOOKUP($G497,Data!$G$3:$BA$2935,28,FALSE))</f>
        <v/>
      </c>
      <c r="AJ497" s="4" t="str">
        <f>IF($H497=0,"",VLOOKUP($G497,Data!$G$3:$BA$2935,29,FALSE))</f>
        <v/>
      </c>
      <c r="AK497" s="4" t="str">
        <f>IF($H497=0,"",VLOOKUP($G497,Data!$G$3:$BA$2935,30,FALSE))</f>
        <v/>
      </c>
      <c r="AL497" s="4" t="str">
        <f>IF($H497=0,"",VLOOKUP($G497,Data!$G$3:$BA$2935,31,FALSE))</f>
        <v/>
      </c>
      <c r="AM497" s="4" t="str">
        <f>IF($H497=0,"",VLOOKUP($G497,Data!$G$3:$BA$2935,32,FALSE))</f>
        <v/>
      </c>
      <c r="AN497" s="4" t="str">
        <f>IF($H497=0,"",VLOOKUP($G497,Data!$G$3:$BA$2935,33,FALSE))</f>
        <v/>
      </c>
      <c r="AO497" s="4" t="str">
        <f>IF($H497=0,"",VLOOKUP($G497,Data!$G$3:$BA$2935,34,FALSE))</f>
        <v/>
      </c>
      <c r="AP497" s="4" t="str">
        <f>IF($H497=0,"",VLOOKUP($G497,Data!$G$3:$BA$2935,35,FALSE))</f>
        <v/>
      </c>
      <c r="AQ497" s="4" t="str">
        <f>IF($H497=0,"",VLOOKUP($G497,Data!$G$3:$BA$2935,36,FALSE))</f>
        <v/>
      </c>
      <c r="AR497" s="4" t="str">
        <f>IF($H497=0,"",VLOOKUP($G497,Data!$G$3:$BA$2935,37,FALSE))</f>
        <v/>
      </c>
      <c r="AS497" s="4" t="str">
        <f>IF($H497=0,"",VLOOKUP($G497,Data!$G$3:$BA$2935,38,FALSE))</f>
        <v/>
      </c>
      <c r="AT497" s="4" t="str">
        <f>IF($H497=0,"",VLOOKUP($G497,Data!$G$3:$BA$2935,39,FALSE))</f>
        <v/>
      </c>
    </row>
    <row r="498" spans="1:46" x14ac:dyDescent="0.25">
      <c r="A498" s="4">
        <f>PSSE!A500</f>
        <v>977021</v>
      </c>
      <c r="B498" s="4" t="str">
        <f>PSSE!B500</f>
        <v>THUDUC_S1</v>
      </c>
      <c r="C498" s="4">
        <f>PSSE!D500</f>
        <v>13.8</v>
      </c>
      <c r="D498" s="4">
        <f>PSSE!E500</f>
        <v>33</v>
      </c>
      <c r="E498" s="4" t="str">
        <f>PSSE!F500</f>
        <v>ND</v>
      </c>
      <c r="F498" s="4">
        <f>PSSE!G500</f>
        <v>1</v>
      </c>
      <c r="G498" s="4" t="str">
        <f t="shared" si="8"/>
        <v>GOV13.833ND1</v>
      </c>
      <c r="H498" s="4">
        <f>COUNTIF(Data!$G$3:$BA$2935,GOV!$G498)</f>
        <v>1</v>
      </c>
      <c r="I498" s="4" t="str">
        <f>IF($H498=0,"",VLOOKUP($G498,Data!$G$3:$BA$2935,2,FALSE))</f>
        <v>'TGOV1'</v>
      </c>
      <c r="J498" s="4">
        <f>PSSE!C500</f>
        <v>1</v>
      </c>
      <c r="K498" s="4">
        <f>IF($H498=0,"",VLOOKUP($G498,Data!$G$3:$BA$2935,4,FALSE))</f>
        <v>0.03</v>
      </c>
      <c r="L498" s="4">
        <f>IF($H498=0,"",VLOOKUP($G498,Data!$G$3:$BA$2935,5,FALSE))</f>
        <v>0.499</v>
      </c>
      <c r="M498" s="4">
        <f>IF($H498=0,"",VLOOKUP($G498,Data!$G$3:$BA$2935,6,FALSE))</f>
        <v>1</v>
      </c>
      <c r="N498" s="4">
        <f>IF($H498=0,"",VLOOKUP($G498,Data!$G$3:$BA$2935,7,FALSE))</f>
        <v>0</v>
      </c>
      <c r="O498" s="4">
        <f>IF($H498=0,"",VLOOKUP($G498,Data!$G$3:$BA$2935,8,FALSE))</f>
        <v>4</v>
      </c>
      <c r="P498" s="4">
        <f>IF($H498=0,"",VLOOKUP($G498,Data!$G$3:$BA$2935,9,FALSE))</f>
        <v>9</v>
      </c>
      <c r="Q498" s="4">
        <f>IF($H498=0,"",VLOOKUP($G498,Data!$G$3:$BA$2935,10,FALSE))</f>
        <v>0.1</v>
      </c>
      <c r="R498" s="4" t="str">
        <f>IF($H498=0,"",VLOOKUP($G498,Data!$G$3:$BA$2935,11,FALSE))</f>
        <v>/</v>
      </c>
      <c r="S498" s="4" t="str">
        <f>IF($H498=0,"",VLOOKUP($G498,Data!$G$3:$BA$2935,12,FALSE))</f>
        <v>/</v>
      </c>
      <c r="T498" s="4" t="str">
        <f>IF($H498=0,"",VLOOKUP($G498,Data!$G$3:$BA$2935,13,FALSE))</f>
        <v/>
      </c>
      <c r="U498" s="4" t="str">
        <f>IF($H498=0,"",VLOOKUP($G498,Data!$G$3:$BA$2935,14,FALSE))</f>
        <v/>
      </c>
      <c r="V498" s="4" t="str">
        <f>IF($H498=0,"",VLOOKUP($G498,Data!$G$3:$BA$2935,15,FALSE))</f>
        <v/>
      </c>
      <c r="W498" s="4" t="str">
        <f>IF($H498=0,"",VLOOKUP($G498,Data!$G$3:$BA$2935,16,FALSE))</f>
        <v/>
      </c>
      <c r="X498" s="4" t="str">
        <f>IF($H498=0,"",VLOOKUP($G498,Data!$G$3:$BA$2935,17,FALSE))</f>
        <v/>
      </c>
      <c r="Y498" s="4" t="str">
        <f>IF($H498=0,"",VLOOKUP($G498,Data!$G$3:$BA$2935,18,FALSE))</f>
        <v/>
      </c>
      <c r="Z498" s="4" t="str">
        <f>IF($H498=0,"",VLOOKUP($G498,Data!$G$3:$BA$2935,19,FALSE))</f>
        <v/>
      </c>
      <c r="AA498" s="4" t="str">
        <f>IF($H498=0,"",VLOOKUP($G498,Data!$G$3:$BA$2935,20,FALSE))</f>
        <v/>
      </c>
      <c r="AB498" s="4" t="str">
        <f>IF($H498=0,"",VLOOKUP($G498,Data!$G$3:$BA$2935,21,FALSE))</f>
        <v/>
      </c>
      <c r="AC498" s="4" t="str">
        <f>IF($H498=0,"",VLOOKUP($G498,Data!$G$3:$BA$2935,22,FALSE))</f>
        <v/>
      </c>
      <c r="AD498" s="4" t="str">
        <f>IF($H498=0,"",VLOOKUP($G498,Data!$G$3:$BA$2935,23,FALSE))</f>
        <v/>
      </c>
      <c r="AE498" s="4" t="str">
        <f>IF($H498=0,"",VLOOKUP($G498,Data!$G$3:$BA$2935,24,FALSE))</f>
        <v/>
      </c>
      <c r="AF498" s="4" t="str">
        <f>IF($H498=0,"",VLOOKUP($G498,Data!$G$3:$BA$2935,25,FALSE))</f>
        <v/>
      </c>
      <c r="AG498" s="4" t="str">
        <f>IF($H498=0,"",VLOOKUP($G498,Data!$G$3:$BA$2935,26,FALSE))</f>
        <v/>
      </c>
      <c r="AH498" s="4" t="str">
        <f>IF($H498=0,"",VLOOKUP($G498,Data!$G$3:$BA$2935,27,FALSE))</f>
        <v/>
      </c>
      <c r="AI498" s="4" t="str">
        <f>IF($H498=0,"",VLOOKUP($G498,Data!$G$3:$BA$2935,28,FALSE))</f>
        <v/>
      </c>
      <c r="AJ498" s="4" t="str">
        <f>IF($H498=0,"",VLOOKUP($G498,Data!$G$3:$BA$2935,29,FALSE))</f>
        <v/>
      </c>
      <c r="AK498" s="4" t="str">
        <f>IF($H498=0,"",VLOOKUP($G498,Data!$G$3:$BA$2935,30,FALSE))</f>
        <v/>
      </c>
      <c r="AL498" s="4" t="str">
        <f>IF($H498=0,"",VLOOKUP($G498,Data!$G$3:$BA$2935,31,FALSE))</f>
        <v/>
      </c>
      <c r="AM498" s="4" t="str">
        <f>IF($H498=0,"",VLOOKUP($G498,Data!$G$3:$BA$2935,32,FALSE))</f>
        <v/>
      </c>
      <c r="AN498" s="4" t="str">
        <f>IF($H498=0,"",VLOOKUP($G498,Data!$G$3:$BA$2935,33,FALSE))</f>
        <v/>
      </c>
      <c r="AO498" s="4" t="str">
        <f>IF($H498=0,"",VLOOKUP($G498,Data!$G$3:$BA$2935,34,FALSE))</f>
        <v/>
      </c>
      <c r="AP498" s="4" t="str">
        <f>IF($H498=0,"",VLOOKUP($G498,Data!$G$3:$BA$2935,35,FALSE))</f>
        <v/>
      </c>
      <c r="AQ498" s="4" t="str">
        <f>IF($H498=0,"",VLOOKUP($G498,Data!$G$3:$BA$2935,36,FALSE))</f>
        <v/>
      </c>
      <c r="AR498" s="4" t="str">
        <f>IF($H498=0,"",VLOOKUP($G498,Data!$G$3:$BA$2935,37,FALSE))</f>
        <v/>
      </c>
      <c r="AS498" s="4" t="str">
        <f>IF($H498=0,"",VLOOKUP($G498,Data!$G$3:$BA$2935,38,FALSE))</f>
        <v/>
      </c>
      <c r="AT498" s="4" t="str">
        <f>IF($H498=0,"",VLOOKUP($G498,Data!$G$3:$BA$2935,39,FALSE))</f>
        <v/>
      </c>
    </row>
    <row r="499" spans="1:46" x14ac:dyDescent="0.25">
      <c r="A499" s="4">
        <f>PSSE!A501</f>
        <v>977022</v>
      </c>
      <c r="B499" s="4" t="str">
        <f>PSSE!B501</f>
        <v>THUDUC_S2</v>
      </c>
      <c r="C499" s="4">
        <f>PSSE!D501</f>
        <v>13.8</v>
      </c>
      <c r="D499" s="4">
        <f>PSSE!E501</f>
        <v>62</v>
      </c>
      <c r="E499" s="4" t="str">
        <f>PSSE!F501</f>
        <v>ND</v>
      </c>
      <c r="F499" s="4">
        <f>PSSE!G501</f>
        <v>1</v>
      </c>
      <c r="G499" s="4" t="str">
        <f t="shared" si="8"/>
        <v>GOV13.862ND1</v>
      </c>
      <c r="H499" s="4">
        <f>COUNTIF(Data!$G$3:$BA$2935,GOV!$G499)</f>
        <v>1</v>
      </c>
      <c r="I499" s="4" t="str">
        <f>IF($H499=0,"",VLOOKUP($G499,Data!$G$3:$BA$2935,2,FALSE))</f>
        <v>'TGOV1'</v>
      </c>
      <c r="J499" s="4">
        <f>PSSE!C501</f>
        <v>1</v>
      </c>
      <c r="K499" s="4">
        <f>IF($H499=0,"",VLOOKUP($G499,Data!$G$3:$BA$2935,4,FALSE))</f>
        <v>0.03</v>
      </c>
      <c r="L499" s="4">
        <f>IF($H499=0,"",VLOOKUP($G499,Data!$G$3:$BA$2935,5,FALSE))</f>
        <v>0.499</v>
      </c>
      <c r="M499" s="4">
        <f>IF($H499=0,"",VLOOKUP($G499,Data!$G$3:$BA$2935,6,FALSE))</f>
        <v>1</v>
      </c>
      <c r="N499" s="4">
        <f>IF($H499=0,"",VLOOKUP($G499,Data!$G$3:$BA$2935,7,FALSE))</f>
        <v>0</v>
      </c>
      <c r="O499" s="4">
        <f>IF($H499=0,"",VLOOKUP($G499,Data!$G$3:$BA$2935,8,FALSE))</f>
        <v>4</v>
      </c>
      <c r="P499" s="4">
        <f>IF($H499=0,"",VLOOKUP($G499,Data!$G$3:$BA$2935,9,FALSE))</f>
        <v>9</v>
      </c>
      <c r="Q499" s="4">
        <f>IF($H499=0,"",VLOOKUP($G499,Data!$G$3:$BA$2935,10,FALSE))</f>
        <v>0.1</v>
      </c>
      <c r="R499" s="4" t="str">
        <f>IF($H499=0,"",VLOOKUP($G499,Data!$G$3:$BA$2935,11,FALSE))</f>
        <v>/</v>
      </c>
      <c r="S499" s="4" t="str">
        <f>IF($H499=0,"",VLOOKUP($G499,Data!$G$3:$BA$2935,12,FALSE))</f>
        <v>/</v>
      </c>
      <c r="T499" s="4" t="str">
        <f>IF($H499=0,"",VLOOKUP($G499,Data!$G$3:$BA$2935,13,FALSE))</f>
        <v/>
      </c>
      <c r="U499" s="4" t="str">
        <f>IF($H499=0,"",VLOOKUP($G499,Data!$G$3:$BA$2935,14,FALSE))</f>
        <v/>
      </c>
      <c r="V499" s="4" t="str">
        <f>IF($H499=0,"",VLOOKUP($G499,Data!$G$3:$BA$2935,15,FALSE))</f>
        <v/>
      </c>
      <c r="W499" s="4" t="str">
        <f>IF($H499=0,"",VLOOKUP($G499,Data!$G$3:$BA$2935,16,FALSE))</f>
        <v/>
      </c>
      <c r="X499" s="4" t="str">
        <f>IF($H499=0,"",VLOOKUP($G499,Data!$G$3:$BA$2935,17,FALSE))</f>
        <v/>
      </c>
      <c r="Y499" s="4" t="str">
        <f>IF($H499=0,"",VLOOKUP($G499,Data!$G$3:$BA$2935,18,FALSE))</f>
        <v/>
      </c>
      <c r="Z499" s="4" t="str">
        <f>IF($H499=0,"",VLOOKUP($G499,Data!$G$3:$BA$2935,19,FALSE))</f>
        <v/>
      </c>
      <c r="AA499" s="4" t="str">
        <f>IF($H499=0,"",VLOOKUP($G499,Data!$G$3:$BA$2935,20,FALSE))</f>
        <v/>
      </c>
      <c r="AB499" s="4" t="str">
        <f>IF($H499=0,"",VLOOKUP($G499,Data!$G$3:$BA$2935,21,FALSE))</f>
        <v/>
      </c>
      <c r="AC499" s="4" t="str">
        <f>IF($H499=0,"",VLOOKUP($G499,Data!$G$3:$BA$2935,22,FALSE))</f>
        <v/>
      </c>
      <c r="AD499" s="4" t="str">
        <f>IF($H499=0,"",VLOOKUP($G499,Data!$G$3:$BA$2935,23,FALSE))</f>
        <v/>
      </c>
      <c r="AE499" s="4" t="str">
        <f>IF($H499=0,"",VLOOKUP($G499,Data!$G$3:$BA$2935,24,FALSE))</f>
        <v/>
      </c>
      <c r="AF499" s="4" t="str">
        <f>IF($H499=0,"",VLOOKUP($G499,Data!$G$3:$BA$2935,25,FALSE))</f>
        <v/>
      </c>
      <c r="AG499" s="4" t="str">
        <f>IF($H499=0,"",VLOOKUP($G499,Data!$G$3:$BA$2935,26,FALSE))</f>
        <v/>
      </c>
      <c r="AH499" s="4" t="str">
        <f>IF($H499=0,"",VLOOKUP($G499,Data!$G$3:$BA$2935,27,FALSE))</f>
        <v/>
      </c>
      <c r="AI499" s="4" t="str">
        <f>IF($H499=0,"",VLOOKUP($G499,Data!$G$3:$BA$2935,28,FALSE))</f>
        <v/>
      </c>
      <c r="AJ499" s="4" t="str">
        <f>IF($H499=0,"",VLOOKUP($G499,Data!$G$3:$BA$2935,29,FALSE))</f>
        <v/>
      </c>
      <c r="AK499" s="4" t="str">
        <f>IF($H499=0,"",VLOOKUP($G499,Data!$G$3:$BA$2935,30,FALSE))</f>
        <v/>
      </c>
      <c r="AL499" s="4" t="str">
        <f>IF($H499=0,"",VLOOKUP($G499,Data!$G$3:$BA$2935,31,FALSE))</f>
        <v/>
      </c>
      <c r="AM499" s="4" t="str">
        <f>IF($H499=0,"",VLOOKUP($G499,Data!$G$3:$BA$2935,32,FALSE))</f>
        <v/>
      </c>
      <c r="AN499" s="4" t="str">
        <f>IF($H499=0,"",VLOOKUP($G499,Data!$G$3:$BA$2935,33,FALSE))</f>
        <v/>
      </c>
      <c r="AO499" s="4" t="str">
        <f>IF($H499=0,"",VLOOKUP($G499,Data!$G$3:$BA$2935,34,FALSE))</f>
        <v/>
      </c>
      <c r="AP499" s="4" t="str">
        <f>IF($H499=0,"",VLOOKUP($G499,Data!$G$3:$BA$2935,35,FALSE))</f>
        <v/>
      </c>
      <c r="AQ499" s="4" t="str">
        <f>IF($H499=0,"",VLOOKUP($G499,Data!$G$3:$BA$2935,36,FALSE))</f>
        <v/>
      </c>
      <c r="AR499" s="4" t="str">
        <f>IF($H499=0,"",VLOOKUP($G499,Data!$G$3:$BA$2935,37,FALSE))</f>
        <v/>
      </c>
      <c r="AS499" s="4" t="str">
        <f>IF($H499=0,"",VLOOKUP($G499,Data!$G$3:$BA$2935,38,FALSE))</f>
        <v/>
      </c>
      <c r="AT499" s="4" t="str">
        <f>IF($H499=0,"",VLOOKUP($G499,Data!$G$3:$BA$2935,39,FALSE))</f>
        <v/>
      </c>
    </row>
    <row r="500" spans="1:46" x14ac:dyDescent="0.25">
      <c r="A500" s="4">
        <f>PSSE!A502</f>
        <v>977023</v>
      </c>
      <c r="B500" s="4" t="str">
        <f>PSSE!B502</f>
        <v>THUDUC_S3</v>
      </c>
      <c r="C500" s="4">
        <f>PSSE!D502</f>
        <v>13.8</v>
      </c>
      <c r="D500" s="4">
        <f>PSSE!E502</f>
        <v>62</v>
      </c>
      <c r="E500" s="4" t="str">
        <f>PSSE!F502</f>
        <v>ND</v>
      </c>
      <c r="F500" s="4">
        <f>PSSE!G502</f>
        <v>1</v>
      </c>
      <c r="G500" s="4" t="str">
        <f t="shared" si="8"/>
        <v>GOV13.862ND1</v>
      </c>
      <c r="H500" s="4">
        <f>COUNTIF(Data!$G$3:$BA$2935,GOV!$G500)</f>
        <v>1</v>
      </c>
      <c r="I500" s="4" t="str">
        <f>IF($H500=0,"",VLOOKUP($G500,Data!$G$3:$BA$2935,2,FALSE))</f>
        <v>'TGOV1'</v>
      </c>
      <c r="J500" s="4">
        <f>PSSE!C502</f>
        <v>1</v>
      </c>
      <c r="K500" s="4">
        <f>IF($H500=0,"",VLOOKUP($G500,Data!$G$3:$BA$2935,4,FALSE))</f>
        <v>0.03</v>
      </c>
      <c r="L500" s="4">
        <f>IF($H500=0,"",VLOOKUP($G500,Data!$G$3:$BA$2935,5,FALSE))</f>
        <v>0.499</v>
      </c>
      <c r="M500" s="4">
        <f>IF($H500=0,"",VLOOKUP($G500,Data!$G$3:$BA$2935,6,FALSE))</f>
        <v>1</v>
      </c>
      <c r="N500" s="4">
        <f>IF($H500=0,"",VLOOKUP($G500,Data!$G$3:$BA$2935,7,FALSE))</f>
        <v>0</v>
      </c>
      <c r="O500" s="4">
        <f>IF($H500=0,"",VLOOKUP($G500,Data!$G$3:$BA$2935,8,FALSE))</f>
        <v>4</v>
      </c>
      <c r="P500" s="4">
        <f>IF($H500=0,"",VLOOKUP($G500,Data!$G$3:$BA$2935,9,FALSE))</f>
        <v>9</v>
      </c>
      <c r="Q500" s="4">
        <f>IF($H500=0,"",VLOOKUP($G500,Data!$G$3:$BA$2935,10,FALSE))</f>
        <v>0.1</v>
      </c>
      <c r="R500" s="4" t="str">
        <f>IF($H500=0,"",VLOOKUP($G500,Data!$G$3:$BA$2935,11,FALSE))</f>
        <v>/</v>
      </c>
      <c r="S500" s="4" t="str">
        <f>IF($H500=0,"",VLOOKUP($G500,Data!$G$3:$BA$2935,12,FALSE))</f>
        <v>/</v>
      </c>
      <c r="T500" s="4" t="str">
        <f>IF($H500=0,"",VLOOKUP($G500,Data!$G$3:$BA$2935,13,FALSE))</f>
        <v/>
      </c>
      <c r="U500" s="4" t="str">
        <f>IF($H500=0,"",VLOOKUP($G500,Data!$G$3:$BA$2935,14,FALSE))</f>
        <v/>
      </c>
      <c r="V500" s="4" t="str">
        <f>IF($H500=0,"",VLOOKUP($G500,Data!$G$3:$BA$2935,15,FALSE))</f>
        <v/>
      </c>
      <c r="W500" s="4" t="str">
        <f>IF($H500=0,"",VLOOKUP($G500,Data!$G$3:$BA$2935,16,FALSE))</f>
        <v/>
      </c>
      <c r="X500" s="4" t="str">
        <f>IF($H500=0,"",VLOOKUP($G500,Data!$G$3:$BA$2935,17,FALSE))</f>
        <v/>
      </c>
      <c r="Y500" s="4" t="str">
        <f>IF($H500=0,"",VLOOKUP($G500,Data!$G$3:$BA$2935,18,FALSE))</f>
        <v/>
      </c>
      <c r="Z500" s="4" t="str">
        <f>IF($H500=0,"",VLOOKUP($G500,Data!$G$3:$BA$2935,19,FALSE))</f>
        <v/>
      </c>
      <c r="AA500" s="4" t="str">
        <f>IF($H500=0,"",VLOOKUP($G500,Data!$G$3:$BA$2935,20,FALSE))</f>
        <v/>
      </c>
      <c r="AB500" s="4" t="str">
        <f>IF($H500=0,"",VLOOKUP($G500,Data!$G$3:$BA$2935,21,FALSE))</f>
        <v/>
      </c>
      <c r="AC500" s="4" t="str">
        <f>IF($H500=0,"",VLOOKUP($G500,Data!$G$3:$BA$2935,22,FALSE))</f>
        <v/>
      </c>
      <c r="AD500" s="4" t="str">
        <f>IF($H500=0,"",VLOOKUP($G500,Data!$G$3:$BA$2935,23,FALSE))</f>
        <v/>
      </c>
      <c r="AE500" s="4" t="str">
        <f>IF($H500=0,"",VLOOKUP($G500,Data!$G$3:$BA$2935,24,FALSE))</f>
        <v/>
      </c>
      <c r="AF500" s="4" t="str">
        <f>IF($H500=0,"",VLOOKUP($G500,Data!$G$3:$BA$2935,25,FALSE))</f>
        <v/>
      </c>
      <c r="AG500" s="4" t="str">
        <f>IF($H500=0,"",VLOOKUP($G500,Data!$G$3:$BA$2935,26,FALSE))</f>
        <v/>
      </c>
      <c r="AH500" s="4" t="str">
        <f>IF($H500=0,"",VLOOKUP($G500,Data!$G$3:$BA$2935,27,FALSE))</f>
        <v/>
      </c>
      <c r="AI500" s="4" t="str">
        <f>IF($H500=0,"",VLOOKUP($G500,Data!$G$3:$BA$2935,28,FALSE))</f>
        <v/>
      </c>
      <c r="AJ500" s="4" t="str">
        <f>IF($H500=0,"",VLOOKUP($G500,Data!$G$3:$BA$2935,29,FALSE))</f>
        <v/>
      </c>
      <c r="AK500" s="4" t="str">
        <f>IF($H500=0,"",VLOOKUP($G500,Data!$G$3:$BA$2935,30,FALSE))</f>
        <v/>
      </c>
      <c r="AL500" s="4" t="str">
        <f>IF($H500=0,"",VLOOKUP($G500,Data!$G$3:$BA$2935,31,FALSE))</f>
        <v/>
      </c>
      <c r="AM500" s="4" t="str">
        <f>IF($H500=0,"",VLOOKUP($G500,Data!$G$3:$BA$2935,32,FALSE))</f>
        <v/>
      </c>
      <c r="AN500" s="4" t="str">
        <f>IF($H500=0,"",VLOOKUP($G500,Data!$G$3:$BA$2935,33,FALSE))</f>
        <v/>
      </c>
      <c r="AO500" s="4" t="str">
        <f>IF($H500=0,"",VLOOKUP($G500,Data!$G$3:$BA$2935,34,FALSE))</f>
        <v/>
      </c>
      <c r="AP500" s="4" t="str">
        <f>IF($H500=0,"",VLOOKUP($G500,Data!$G$3:$BA$2935,35,FALSE))</f>
        <v/>
      </c>
      <c r="AQ500" s="4" t="str">
        <f>IF($H500=0,"",VLOOKUP($G500,Data!$G$3:$BA$2935,36,FALSE))</f>
        <v/>
      </c>
      <c r="AR500" s="4" t="str">
        <f>IF($H500=0,"",VLOOKUP($G500,Data!$G$3:$BA$2935,37,FALSE))</f>
        <v/>
      </c>
      <c r="AS500" s="4" t="str">
        <f>IF($H500=0,"",VLOOKUP($G500,Data!$G$3:$BA$2935,38,FALSE))</f>
        <v/>
      </c>
      <c r="AT500" s="4" t="str">
        <f>IF($H500=0,"",VLOOKUP($G500,Data!$G$3:$BA$2935,39,FALSE))</f>
        <v/>
      </c>
    </row>
    <row r="501" spans="1:46" x14ac:dyDescent="0.25">
      <c r="A501" s="4">
        <f>PSSE!A503</f>
        <v>977031</v>
      </c>
      <c r="B501" s="4" t="str">
        <f>PSSE!B503</f>
        <v>THUDUC_G1</v>
      </c>
      <c r="C501" s="4">
        <f>PSSE!D503</f>
        <v>11</v>
      </c>
      <c r="D501" s="4">
        <f>PSSE!E503</f>
        <v>15</v>
      </c>
      <c r="E501" s="4" t="str">
        <f>PSSE!F503</f>
        <v>ND</v>
      </c>
      <c r="F501" s="4">
        <f>PSSE!G503</f>
        <v>1</v>
      </c>
      <c r="G501" s="4" t="str">
        <f t="shared" si="8"/>
        <v>GOV1115ND1</v>
      </c>
      <c r="H501" s="4">
        <f>COUNTIF(Data!$G$3:$BA$2935,GOV!$G501)</f>
        <v>1</v>
      </c>
      <c r="I501" s="4" t="str">
        <f>IF($H501=0,"",VLOOKUP($G501,Data!$G$3:$BA$2935,2,FALSE))</f>
        <v>'GAST'</v>
      </c>
      <c r="J501" s="4">
        <f>PSSE!C503</f>
        <v>1</v>
      </c>
      <c r="K501" s="4">
        <f>IF($H501=0,"",VLOOKUP($G501,Data!$G$3:$BA$2935,4,FALSE))</f>
        <v>0.05</v>
      </c>
      <c r="L501" s="4">
        <f>IF($H501=0,"",VLOOKUP($G501,Data!$G$3:$BA$2935,5,FALSE))</f>
        <v>0.4</v>
      </c>
      <c r="M501" s="4">
        <f>IF($H501=0,"",VLOOKUP($G501,Data!$G$3:$BA$2935,6,FALSE))</f>
        <v>0.1</v>
      </c>
      <c r="N501" s="4">
        <f>IF($H501=0,"",VLOOKUP($G501,Data!$G$3:$BA$2935,7,FALSE))</f>
        <v>3</v>
      </c>
      <c r="O501" s="4">
        <f>IF($H501=0,"",VLOOKUP($G501,Data!$G$3:$BA$2935,8,FALSE))</f>
        <v>1</v>
      </c>
      <c r="P501" s="4">
        <f>IF($H501=0,"",VLOOKUP($G501,Data!$G$3:$BA$2935,9,FALSE))</f>
        <v>2</v>
      </c>
      <c r="Q501" s="4">
        <f>IF($H501=0,"",VLOOKUP($G501,Data!$G$3:$BA$2935,10,FALSE))</f>
        <v>0.85</v>
      </c>
      <c r="R501" s="4">
        <f>IF($H501=0,"",VLOOKUP($G501,Data!$G$3:$BA$2935,11,FALSE))</f>
        <v>0</v>
      </c>
      <c r="S501" s="4">
        <f>IF($H501=0,"",VLOOKUP($G501,Data!$G$3:$BA$2935,12,FALSE))</f>
        <v>0</v>
      </c>
      <c r="T501" s="4" t="str">
        <f>IF($H501=0,"",VLOOKUP($G501,Data!$G$3:$BA$2935,13,FALSE))</f>
        <v>/</v>
      </c>
      <c r="U501" s="4" t="str">
        <f>IF($H501=0,"",VLOOKUP($G501,Data!$G$3:$BA$2935,14,FALSE))</f>
        <v>/</v>
      </c>
      <c r="V501" s="4" t="str">
        <f>IF($H501=0,"",VLOOKUP($G501,Data!$G$3:$BA$2935,15,FALSE))</f>
        <v/>
      </c>
      <c r="W501" s="4" t="str">
        <f>IF($H501=0,"",VLOOKUP($G501,Data!$G$3:$BA$2935,16,FALSE))</f>
        <v/>
      </c>
      <c r="X501" s="4" t="str">
        <f>IF($H501=0,"",VLOOKUP($G501,Data!$G$3:$BA$2935,17,FALSE))</f>
        <v/>
      </c>
      <c r="Y501" s="4" t="str">
        <f>IF($H501=0,"",VLOOKUP($G501,Data!$G$3:$BA$2935,18,FALSE))</f>
        <v/>
      </c>
      <c r="Z501" s="4" t="str">
        <f>IF($H501=0,"",VLOOKUP($G501,Data!$G$3:$BA$2935,19,FALSE))</f>
        <v/>
      </c>
      <c r="AA501" s="4" t="str">
        <f>IF($H501=0,"",VLOOKUP($G501,Data!$G$3:$BA$2935,20,FALSE))</f>
        <v/>
      </c>
      <c r="AB501" s="4" t="str">
        <f>IF($H501=0,"",VLOOKUP($G501,Data!$G$3:$BA$2935,21,FALSE))</f>
        <v/>
      </c>
      <c r="AC501" s="4" t="str">
        <f>IF($H501=0,"",VLOOKUP($G501,Data!$G$3:$BA$2935,22,FALSE))</f>
        <v/>
      </c>
      <c r="AD501" s="4" t="str">
        <f>IF($H501=0,"",VLOOKUP($G501,Data!$G$3:$BA$2935,23,FALSE))</f>
        <v/>
      </c>
      <c r="AE501" s="4" t="str">
        <f>IF($H501=0,"",VLOOKUP($G501,Data!$G$3:$BA$2935,24,FALSE))</f>
        <v/>
      </c>
      <c r="AF501" s="4" t="str">
        <f>IF($H501=0,"",VLOOKUP($G501,Data!$G$3:$BA$2935,25,FALSE))</f>
        <v/>
      </c>
      <c r="AG501" s="4" t="str">
        <f>IF($H501=0,"",VLOOKUP($G501,Data!$G$3:$BA$2935,26,FALSE))</f>
        <v/>
      </c>
      <c r="AH501" s="4" t="str">
        <f>IF($H501=0,"",VLOOKUP($G501,Data!$G$3:$BA$2935,27,FALSE))</f>
        <v/>
      </c>
      <c r="AI501" s="4" t="str">
        <f>IF($H501=0,"",VLOOKUP($G501,Data!$G$3:$BA$2935,28,FALSE))</f>
        <v/>
      </c>
      <c r="AJ501" s="4" t="str">
        <f>IF($H501=0,"",VLOOKUP($G501,Data!$G$3:$BA$2935,29,FALSE))</f>
        <v/>
      </c>
      <c r="AK501" s="4" t="str">
        <f>IF($H501=0,"",VLOOKUP($G501,Data!$G$3:$BA$2935,30,FALSE))</f>
        <v/>
      </c>
      <c r="AL501" s="4" t="str">
        <f>IF($H501=0,"",VLOOKUP($G501,Data!$G$3:$BA$2935,31,FALSE))</f>
        <v/>
      </c>
      <c r="AM501" s="4" t="str">
        <f>IF($H501=0,"",VLOOKUP($G501,Data!$G$3:$BA$2935,32,FALSE))</f>
        <v/>
      </c>
      <c r="AN501" s="4" t="str">
        <f>IF($H501=0,"",VLOOKUP($G501,Data!$G$3:$BA$2935,33,FALSE))</f>
        <v/>
      </c>
      <c r="AO501" s="4" t="str">
        <f>IF($H501=0,"",VLOOKUP($G501,Data!$G$3:$BA$2935,34,FALSE))</f>
        <v/>
      </c>
      <c r="AP501" s="4" t="str">
        <f>IF($H501=0,"",VLOOKUP($G501,Data!$G$3:$BA$2935,35,FALSE))</f>
        <v/>
      </c>
      <c r="AQ501" s="4" t="str">
        <f>IF($H501=0,"",VLOOKUP($G501,Data!$G$3:$BA$2935,36,FALSE))</f>
        <v/>
      </c>
      <c r="AR501" s="4" t="str">
        <f>IF($H501=0,"",VLOOKUP($G501,Data!$G$3:$BA$2935,37,FALSE))</f>
        <v/>
      </c>
      <c r="AS501" s="4" t="str">
        <f>IF($H501=0,"",VLOOKUP($G501,Data!$G$3:$BA$2935,38,FALSE))</f>
        <v/>
      </c>
      <c r="AT501" s="4" t="str">
        <f>IF($H501=0,"",VLOOKUP($G501,Data!$G$3:$BA$2935,39,FALSE))</f>
        <v/>
      </c>
    </row>
    <row r="502" spans="1:46" x14ac:dyDescent="0.25">
      <c r="A502" s="4">
        <f>PSSE!A504</f>
        <v>977033</v>
      </c>
      <c r="B502" s="4" t="str">
        <f>PSSE!B504</f>
        <v>THUDUC_G3</v>
      </c>
      <c r="C502" s="4">
        <f>PSSE!D504</f>
        <v>11</v>
      </c>
      <c r="D502" s="4">
        <f>PSSE!E504</f>
        <v>15</v>
      </c>
      <c r="E502" s="4" t="str">
        <f>PSSE!F504</f>
        <v>ND</v>
      </c>
      <c r="F502" s="4">
        <f>PSSE!G504</f>
        <v>1</v>
      </c>
      <c r="G502" s="4" t="str">
        <f t="shared" si="8"/>
        <v>GOV1115ND1</v>
      </c>
      <c r="H502" s="4">
        <f>COUNTIF(Data!$G$3:$BA$2935,GOV!$G502)</f>
        <v>1</v>
      </c>
      <c r="I502" s="4" t="str">
        <f>IF($H502=0,"",VLOOKUP($G502,Data!$G$3:$BA$2935,2,FALSE))</f>
        <v>'GAST'</v>
      </c>
      <c r="J502" s="4">
        <f>PSSE!C504</f>
        <v>1</v>
      </c>
      <c r="K502" s="4">
        <f>IF($H502=0,"",VLOOKUP($G502,Data!$G$3:$BA$2935,4,FALSE))</f>
        <v>0.05</v>
      </c>
      <c r="L502" s="4">
        <f>IF($H502=0,"",VLOOKUP($G502,Data!$G$3:$BA$2935,5,FALSE))</f>
        <v>0.4</v>
      </c>
      <c r="M502" s="4">
        <f>IF($H502=0,"",VLOOKUP($G502,Data!$G$3:$BA$2935,6,FALSE))</f>
        <v>0.1</v>
      </c>
      <c r="N502" s="4">
        <f>IF($H502=0,"",VLOOKUP($G502,Data!$G$3:$BA$2935,7,FALSE))</f>
        <v>3</v>
      </c>
      <c r="O502" s="4">
        <f>IF($H502=0,"",VLOOKUP($G502,Data!$G$3:$BA$2935,8,FALSE))</f>
        <v>1</v>
      </c>
      <c r="P502" s="4">
        <f>IF($H502=0,"",VLOOKUP($G502,Data!$G$3:$BA$2935,9,FALSE))</f>
        <v>2</v>
      </c>
      <c r="Q502" s="4">
        <f>IF($H502=0,"",VLOOKUP($G502,Data!$G$3:$BA$2935,10,FALSE))</f>
        <v>0.85</v>
      </c>
      <c r="R502" s="4">
        <f>IF($H502=0,"",VLOOKUP($G502,Data!$G$3:$BA$2935,11,FALSE))</f>
        <v>0</v>
      </c>
      <c r="S502" s="4">
        <f>IF($H502=0,"",VLOOKUP($G502,Data!$G$3:$BA$2935,12,FALSE))</f>
        <v>0</v>
      </c>
      <c r="T502" s="4" t="str">
        <f>IF($H502=0,"",VLOOKUP($G502,Data!$G$3:$BA$2935,13,FALSE))</f>
        <v>/</v>
      </c>
      <c r="U502" s="4" t="str">
        <f>IF($H502=0,"",VLOOKUP($G502,Data!$G$3:$BA$2935,14,FALSE))</f>
        <v>/</v>
      </c>
      <c r="V502" s="4" t="str">
        <f>IF($H502=0,"",VLOOKUP($G502,Data!$G$3:$BA$2935,15,FALSE))</f>
        <v/>
      </c>
      <c r="W502" s="4" t="str">
        <f>IF($H502=0,"",VLOOKUP($G502,Data!$G$3:$BA$2935,16,FALSE))</f>
        <v/>
      </c>
      <c r="X502" s="4" t="str">
        <f>IF($H502=0,"",VLOOKUP($G502,Data!$G$3:$BA$2935,17,FALSE))</f>
        <v/>
      </c>
      <c r="Y502" s="4" t="str">
        <f>IF($H502=0,"",VLOOKUP($G502,Data!$G$3:$BA$2935,18,FALSE))</f>
        <v/>
      </c>
      <c r="Z502" s="4" t="str">
        <f>IF($H502=0,"",VLOOKUP($G502,Data!$G$3:$BA$2935,19,FALSE))</f>
        <v/>
      </c>
      <c r="AA502" s="4" t="str">
        <f>IF($H502=0,"",VLOOKUP($G502,Data!$G$3:$BA$2935,20,FALSE))</f>
        <v/>
      </c>
      <c r="AB502" s="4" t="str">
        <f>IF($H502=0,"",VLOOKUP($G502,Data!$G$3:$BA$2935,21,FALSE))</f>
        <v/>
      </c>
      <c r="AC502" s="4" t="str">
        <f>IF($H502=0,"",VLOOKUP($G502,Data!$G$3:$BA$2935,22,FALSE))</f>
        <v/>
      </c>
      <c r="AD502" s="4" t="str">
        <f>IF($H502=0,"",VLOOKUP($G502,Data!$G$3:$BA$2935,23,FALSE))</f>
        <v/>
      </c>
      <c r="AE502" s="4" t="str">
        <f>IF($H502=0,"",VLOOKUP($G502,Data!$G$3:$BA$2935,24,FALSE))</f>
        <v/>
      </c>
      <c r="AF502" s="4" t="str">
        <f>IF($H502=0,"",VLOOKUP($G502,Data!$G$3:$BA$2935,25,FALSE))</f>
        <v/>
      </c>
      <c r="AG502" s="4" t="str">
        <f>IF($H502=0,"",VLOOKUP($G502,Data!$G$3:$BA$2935,26,FALSE))</f>
        <v/>
      </c>
      <c r="AH502" s="4" t="str">
        <f>IF($H502=0,"",VLOOKUP($G502,Data!$G$3:$BA$2935,27,FALSE))</f>
        <v/>
      </c>
      <c r="AI502" s="4" t="str">
        <f>IF($H502=0,"",VLOOKUP($G502,Data!$G$3:$BA$2935,28,FALSE))</f>
        <v/>
      </c>
      <c r="AJ502" s="4" t="str">
        <f>IF($H502=0,"",VLOOKUP($G502,Data!$G$3:$BA$2935,29,FALSE))</f>
        <v/>
      </c>
      <c r="AK502" s="4" t="str">
        <f>IF($H502=0,"",VLOOKUP($G502,Data!$G$3:$BA$2935,30,FALSE))</f>
        <v/>
      </c>
      <c r="AL502" s="4" t="str">
        <f>IF($H502=0,"",VLOOKUP($G502,Data!$G$3:$BA$2935,31,FALSE))</f>
        <v/>
      </c>
      <c r="AM502" s="4" t="str">
        <f>IF($H502=0,"",VLOOKUP($G502,Data!$G$3:$BA$2935,32,FALSE))</f>
        <v/>
      </c>
      <c r="AN502" s="4" t="str">
        <f>IF($H502=0,"",VLOOKUP($G502,Data!$G$3:$BA$2935,33,FALSE))</f>
        <v/>
      </c>
      <c r="AO502" s="4" t="str">
        <f>IF($H502=0,"",VLOOKUP($G502,Data!$G$3:$BA$2935,34,FALSE))</f>
        <v/>
      </c>
      <c r="AP502" s="4" t="str">
        <f>IF($H502=0,"",VLOOKUP($G502,Data!$G$3:$BA$2935,35,FALSE))</f>
        <v/>
      </c>
      <c r="AQ502" s="4" t="str">
        <f>IF($H502=0,"",VLOOKUP($G502,Data!$G$3:$BA$2935,36,FALSE))</f>
        <v/>
      </c>
      <c r="AR502" s="4" t="str">
        <f>IF($H502=0,"",VLOOKUP($G502,Data!$G$3:$BA$2935,37,FALSE))</f>
        <v/>
      </c>
      <c r="AS502" s="4" t="str">
        <f>IF($H502=0,"",VLOOKUP($G502,Data!$G$3:$BA$2935,38,FALSE))</f>
        <v/>
      </c>
      <c r="AT502" s="4" t="str">
        <f>IF($H502=0,"",VLOOKUP($G502,Data!$G$3:$BA$2935,39,FALSE))</f>
        <v/>
      </c>
    </row>
    <row r="503" spans="1:46" x14ac:dyDescent="0.25">
      <c r="A503" s="4">
        <f>PSSE!A505</f>
        <v>977034</v>
      </c>
      <c r="B503" s="4" t="str">
        <f>PSSE!B505</f>
        <v>THUDUC_G4</v>
      </c>
      <c r="C503" s="4">
        <f>PSSE!D505</f>
        <v>11</v>
      </c>
      <c r="D503" s="4">
        <f>PSSE!E505</f>
        <v>32</v>
      </c>
      <c r="E503" s="4" t="str">
        <f>PSSE!F505</f>
        <v>ND</v>
      </c>
      <c r="F503" s="4">
        <f>PSSE!G505</f>
        <v>1</v>
      </c>
      <c r="G503" s="4" t="str">
        <f t="shared" si="8"/>
        <v>GOV1132ND1</v>
      </c>
      <c r="H503" s="4">
        <f>COUNTIF(Data!$G$3:$BA$2935,GOV!$G503)</f>
        <v>1</v>
      </c>
      <c r="I503" s="4" t="str">
        <f>IF($H503=0,"",VLOOKUP($G503,Data!$G$3:$BA$2935,2,FALSE))</f>
        <v>'GAST'</v>
      </c>
      <c r="J503" s="4">
        <f>PSSE!C505</f>
        <v>1</v>
      </c>
      <c r="K503" s="4">
        <f>IF($H503=0,"",VLOOKUP($G503,Data!$G$3:$BA$2935,4,FALSE))</f>
        <v>0.05</v>
      </c>
      <c r="L503" s="4">
        <f>IF($H503=0,"",VLOOKUP($G503,Data!$G$3:$BA$2935,5,FALSE))</f>
        <v>0.4</v>
      </c>
      <c r="M503" s="4">
        <f>IF($H503=0,"",VLOOKUP($G503,Data!$G$3:$BA$2935,6,FALSE))</f>
        <v>0.1</v>
      </c>
      <c r="N503" s="4">
        <f>IF($H503=0,"",VLOOKUP($G503,Data!$G$3:$BA$2935,7,FALSE))</f>
        <v>3</v>
      </c>
      <c r="O503" s="4">
        <f>IF($H503=0,"",VLOOKUP($G503,Data!$G$3:$BA$2935,8,FALSE))</f>
        <v>1</v>
      </c>
      <c r="P503" s="4">
        <f>IF($H503=0,"",VLOOKUP($G503,Data!$G$3:$BA$2935,9,FALSE))</f>
        <v>2</v>
      </c>
      <c r="Q503" s="4">
        <f>IF($H503=0,"",VLOOKUP($G503,Data!$G$3:$BA$2935,10,FALSE))</f>
        <v>0.85</v>
      </c>
      <c r="R503" s="4">
        <f>IF($H503=0,"",VLOOKUP($G503,Data!$G$3:$BA$2935,11,FALSE))</f>
        <v>0</v>
      </c>
      <c r="S503" s="4">
        <f>IF($H503=0,"",VLOOKUP($G503,Data!$G$3:$BA$2935,12,FALSE))</f>
        <v>0</v>
      </c>
      <c r="T503" s="4" t="str">
        <f>IF($H503=0,"",VLOOKUP($G503,Data!$G$3:$BA$2935,13,FALSE))</f>
        <v>/</v>
      </c>
      <c r="U503" s="4" t="str">
        <f>IF($H503=0,"",VLOOKUP($G503,Data!$G$3:$BA$2935,14,FALSE))</f>
        <v>/</v>
      </c>
      <c r="V503" s="4" t="str">
        <f>IF($H503=0,"",VLOOKUP($G503,Data!$G$3:$BA$2935,15,FALSE))</f>
        <v/>
      </c>
      <c r="W503" s="4" t="str">
        <f>IF($H503=0,"",VLOOKUP($G503,Data!$G$3:$BA$2935,16,FALSE))</f>
        <v/>
      </c>
      <c r="X503" s="4" t="str">
        <f>IF($H503=0,"",VLOOKUP($G503,Data!$G$3:$BA$2935,17,FALSE))</f>
        <v/>
      </c>
      <c r="Y503" s="4" t="str">
        <f>IF($H503=0,"",VLOOKUP($G503,Data!$G$3:$BA$2935,18,FALSE))</f>
        <v/>
      </c>
      <c r="Z503" s="4" t="str">
        <f>IF($H503=0,"",VLOOKUP($G503,Data!$G$3:$BA$2935,19,FALSE))</f>
        <v/>
      </c>
      <c r="AA503" s="4" t="str">
        <f>IF($H503=0,"",VLOOKUP($G503,Data!$G$3:$BA$2935,20,FALSE))</f>
        <v/>
      </c>
      <c r="AB503" s="4" t="str">
        <f>IF($H503=0,"",VLOOKUP($G503,Data!$G$3:$BA$2935,21,FALSE))</f>
        <v/>
      </c>
      <c r="AC503" s="4" t="str">
        <f>IF($H503=0,"",VLOOKUP($G503,Data!$G$3:$BA$2935,22,FALSE))</f>
        <v/>
      </c>
      <c r="AD503" s="4" t="str">
        <f>IF($H503=0,"",VLOOKUP($G503,Data!$G$3:$BA$2935,23,FALSE))</f>
        <v/>
      </c>
      <c r="AE503" s="4" t="str">
        <f>IF($H503=0,"",VLOOKUP($G503,Data!$G$3:$BA$2935,24,FALSE))</f>
        <v/>
      </c>
      <c r="AF503" s="4" t="str">
        <f>IF($H503=0,"",VLOOKUP($G503,Data!$G$3:$BA$2935,25,FALSE))</f>
        <v/>
      </c>
      <c r="AG503" s="4" t="str">
        <f>IF($H503=0,"",VLOOKUP($G503,Data!$G$3:$BA$2935,26,FALSE))</f>
        <v/>
      </c>
      <c r="AH503" s="4" t="str">
        <f>IF($H503=0,"",VLOOKUP($G503,Data!$G$3:$BA$2935,27,FALSE))</f>
        <v/>
      </c>
      <c r="AI503" s="4" t="str">
        <f>IF($H503=0,"",VLOOKUP($G503,Data!$G$3:$BA$2935,28,FALSE))</f>
        <v/>
      </c>
      <c r="AJ503" s="4" t="str">
        <f>IF($H503=0,"",VLOOKUP($G503,Data!$G$3:$BA$2935,29,FALSE))</f>
        <v/>
      </c>
      <c r="AK503" s="4" t="str">
        <f>IF($H503=0,"",VLOOKUP($G503,Data!$G$3:$BA$2935,30,FALSE))</f>
        <v/>
      </c>
      <c r="AL503" s="4" t="str">
        <f>IF($H503=0,"",VLOOKUP($G503,Data!$G$3:$BA$2935,31,FALSE))</f>
        <v/>
      </c>
      <c r="AM503" s="4" t="str">
        <f>IF($H503=0,"",VLOOKUP($G503,Data!$G$3:$BA$2935,32,FALSE))</f>
        <v/>
      </c>
      <c r="AN503" s="4" t="str">
        <f>IF($H503=0,"",VLOOKUP($G503,Data!$G$3:$BA$2935,33,FALSE))</f>
        <v/>
      </c>
      <c r="AO503" s="4" t="str">
        <f>IF($H503=0,"",VLOOKUP($G503,Data!$G$3:$BA$2935,34,FALSE))</f>
        <v/>
      </c>
      <c r="AP503" s="4" t="str">
        <f>IF($H503=0,"",VLOOKUP($G503,Data!$G$3:$BA$2935,35,FALSE))</f>
        <v/>
      </c>
      <c r="AQ503" s="4" t="str">
        <f>IF($H503=0,"",VLOOKUP($G503,Data!$G$3:$BA$2935,36,FALSE))</f>
        <v/>
      </c>
      <c r="AR503" s="4" t="str">
        <f>IF($H503=0,"",VLOOKUP($G503,Data!$G$3:$BA$2935,37,FALSE))</f>
        <v/>
      </c>
      <c r="AS503" s="4" t="str">
        <f>IF($H503=0,"",VLOOKUP($G503,Data!$G$3:$BA$2935,38,FALSE))</f>
        <v/>
      </c>
      <c r="AT503" s="4" t="str">
        <f>IF($H503=0,"",VLOOKUP($G503,Data!$G$3:$BA$2935,39,FALSE))</f>
        <v/>
      </c>
    </row>
    <row r="504" spans="1:46" x14ac:dyDescent="0.25">
      <c r="A504" s="4">
        <f>PSSE!A506</f>
        <v>977035</v>
      </c>
      <c r="B504" s="4" t="str">
        <f>PSSE!B506</f>
        <v>THUDUC_G5</v>
      </c>
      <c r="C504" s="4">
        <f>PSSE!D506</f>
        <v>11</v>
      </c>
      <c r="D504" s="4">
        <f>PSSE!E506</f>
        <v>32</v>
      </c>
      <c r="E504" s="4" t="str">
        <f>PSSE!F506</f>
        <v>ND</v>
      </c>
      <c r="F504" s="4">
        <f>PSSE!G506</f>
        <v>1</v>
      </c>
      <c r="G504" s="4" t="str">
        <f t="shared" si="8"/>
        <v>GOV1132ND1</v>
      </c>
      <c r="H504" s="4">
        <f>COUNTIF(Data!$G$3:$BA$2935,GOV!$G504)</f>
        <v>1</v>
      </c>
      <c r="I504" s="4" t="str">
        <f>IF($H504=0,"",VLOOKUP($G504,Data!$G$3:$BA$2935,2,FALSE))</f>
        <v>'GAST'</v>
      </c>
      <c r="J504" s="4">
        <f>PSSE!C506</f>
        <v>1</v>
      </c>
      <c r="K504" s="4">
        <f>IF($H504=0,"",VLOOKUP($G504,Data!$G$3:$BA$2935,4,FALSE))</f>
        <v>0.05</v>
      </c>
      <c r="L504" s="4">
        <f>IF($H504=0,"",VLOOKUP($G504,Data!$G$3:$BA$2935,5,FALSE))</f>
        <v>0.4</v>
      </c>
      <c r="M504" s="4">
        <f>IF($H504=0,"",VLOOKUP($G504,Data!$G$3:$BA$2935,6,FALSE))</f>
        <v>0.1</v>
      </c>
      <c r="N504" s="4">
        <f>IF($H504=0,"",VLOOKUP($G504,Data!$G$3:$BA$2935,7,FALSE))</f>
        <v>3</v>
      </c>
      <c r="O504" s="4">
        <f>IF($H504=0,"",VLOOKUP($G504,Data!$G$3:$BA$2935,8,FALSE))</f>
        <v>1</v>
      </c>
      <c r="P504" s="4">
        <f>IF($H504=0,"",VLOOKUP($G504,Data!$G$3:$BA$2935,9,FALSE))</f>
        <v>2</v>
      </c>
      <c r="Q504" s="4">
        <f>IF($H504=0,"",VLOOKUP($G504,Data!$G$3:$BA$2935,10,FALSE))</f>
        <v>0.85</v>
      </c>
      <c r="R504" s="4">
        <f>IF($H504=0,"",VLOOKUP($G504,Data!$G$3:$BA$2935,11,FALSE))</f>
        <v>0</v>
      </c>
      <c r="S504" s="4">
        <f>IF($H504=0,"",VLOOKUP($G504,Data!$G$3:$BA$2935,12,FALSE))</f>
        <v>0</v>
      </c>
      <c r="T504" s="4" t="str">
        <f>IF($H504=0,"",VLOOKUP($G504,Data!$G$3:$BA$2935,13,FALSE))</f>
        <v>/</v>
      </c>
      <c r="U504" s="4" t="str">
        <f>IF($H504=0,"",VLOOKUP($G504,Data!$G$3:$BA$2935,14,FALSE))</f>
        <v>/</v>
      </c>
      <c r="V504" s="4" t="str">
        <f>IF($H504=0,"",VLOOKUP($G504,Data!$G$3:$BA$2935,15,FALSE))</f>
        <v/>
      </c>
      <c r="W504" s="4" t="str">
        <f>IF($H504=0,"",VLOOKUP($G504,Data!$G$3:$BA$2935,16,FALSE))</f>
        <v/>
      </c>
      <c r="X504" s="4" t="str">
        <f>IF($H504=0,"",VLOOKUP($G504,Data!$G$3:$BA$2935,17,FALSE))</f>
        <v/>
      </c>
      <c r="Y504" s="4" t="str">
        <f>IF($H504=0,"",VLOOKUP($G504,Data!$G$3:$BA$2935,18,FALSE))</f>
        <v/>
      </c>
      <c r="Z504" s="4" t="str">
        <f>IF($H504=0,"",VLOOKUP($G504,Data!$G$3:$BA$2935,19,FALSE))</f>
        <v/>
      </c>
      <c r="AA504" s="4" t="str">
        <f>IF($H504=0,"",VLOOKUP($G504,Data!$G$3:$BA$2935,20,FALSE))</f>
        <v/>
      </c>
      <c r="AB504" s="4" t="str">
        <f>IF($H504=0,"",VLOOKUP($G504,Data!$G$3:$BA$2935,21,FALSE))</f>
        <v/>
      </c>
      <c r="AC504" s="4" t="str">
        <f>IF($H504=0,"",VLOOKUP($G504,Data!$G$3:$BA$2935,22,FALSE))</f>
        <v/>
      </c>
      <c r="AD504" s="4" t="str">
        <f>IF($H504=0,"",VLOOKUP($G504,Data!$G$3:$BA$2935,23,FALSE))</f>
        <v/>
      </c>
      <c r="AE504" s="4" t="str">
        <f>IF($H504=0,"",VLOOKUP($G504,Data!$G$3:$BA$2935,24,FALSE))</f>
        <v/>
      </c>
      <c r="AF504" s="4" t="str">
        <f>IF($H504=0,"",VLOOKUP($G504,Data!$G$3:$BA$2935,25,FALSE))</f>
        <v/>
      </c>
      <c r="AG504" s="4" t="str">
        <f>IF($H504=0,"",VLOOKUP($G504,Data!$G$3:$BA$2935,26,FALSE))</f>
        <v/>
      </c>
      <c r="AH504" s="4" t="str">
        <f>IF($H504=0,"",VLOOKUP($G504,Data!$G$3:$BA$2935,27,FALSE))</f>
        <v/>
      </c>
      <c r="AI504" s="4" t="str">
        <f>IF($H504=0,"",VLOOKUP($G504,Data!$G$3:$BA$2935,28,FALSE))</f>
        <v/>
      </c>
      <c r="AJ504" s="4" t="str">
        <f>IF($H504=0,"",VLOOKUP($G504,Data!$G$3:$BA$2935,29,FALSE))</f>
        <v/>
      </c>
      <c r="AK504" s="4" t="str">
        <f>IF($H504=0,"",VLOOKUP($G504,Data!$G$3:$BA$2935,30,FALSE))</f>
        <v/>
      </c>
      <c r="AL504" s="4" t="str">
        <f>IF($H504=0,"",VLOOKUP($G504,Data!$G$3:$BA$2935,31,FALSE))</f>
        <v/>
      </c>
      <c r="AM504" s="4" t="str">
        <f>IF($H504=0,"",VLOOKUP($G504,Data!$G$3:$BA$2935,32,FALSE))</f>
        <v/>
      </c>
      <c r="AN504" s="4" t="str">
        <f>IF($H504=0,"",VLOOKUP($G504,Data!$G$3:$BA$2935,33,FALSE))</f>
        <v/>
      </c>
      <c r="AO504" s="4" t="str">
        <f>IF($H504=0,"",VLOOKUP($G504,Data!$G$3:$BA$2935,34,FALSE))</f>
        <v/>
      </c>
      <c r="AP504" s="4" t="str">
        <f>IF($H504=0,"",VLOOKUP($G504,Data!$G$3:$BA$2935,35,FALSE))</f>
        <v/>
      </c>
      <c r="AQ504" s="4" t="str">
        <f>IF($H504=0,"",VLOOKUP($G504,Data!$G$3:$BA$2935,36,FALSE))</f>
        <v/>
      </c>
      <c r="AR504" s="4" t="str">
        <f>IF($H504=0,"",VLOOKUP($G504,Data!$G$3:$BA$2935,37,FALSE))</f>
        <v/>
      </c>
      <c r="AS504" s="4" t="str">
        <f>IF($H504=0,"",VLOOKUP($G504,Data!$G$3:$BA$2935,38,FALSE))</f>
        <v/>
      </c>
      <c r="AT504" s="4" t="str">
        <f>IF($H504=0,"",VLOOKUP($G504,Data!$G$3:$BA$2935,39,FALSE))</f>
        <v/>
      </c>
    </row>
    <row r="505" spans="1:46" x14ac:dyDescent="0.25">
      <c r="A505" s="4">
        <f>PSSE!A507</f>
        <v>978001</v>
      </c>
      <c r="B505" s="4" t="str">
        <f>PSSE!B507</f>
        <v>BARIA_S1</v>
      </c>
      <c r="C505" s="4">
        <f>PSSE!D507</f>
        <v>11</v>
      </c>
      <c r="D505" s="4">
        <f>PSSE!E507</f>
        <v>55</v>
      </c>
      <c r="E505" s="4" t="str">
        <f>PSSE!F507</f>
        <v>ND</v>
      </c>
      <c r="F505" s="4">
        <f>PSSE!G507</f>
        <v>1</v>
      </c>
      <c r="G505" s="4" t="str">
        <f t="shared" si="8"/>
        <v>GOV1155ND1</v>
      </c>
      <c r="H505" s="4">
        <f>COUNTIF(Data!$G$3:$BA$2935,GOV!$G505)</f>
        <v>1</v>
      </c>
      <c r="I505" s="4" t="str">
        <f>IF($H505=0,"",VLOOKUP($G505,Data!$G$3:$BA$2935,2,FALSE))</f>
        <v>'GAST'</v>
      </c>
      <c r="J505" s="4">
        <f>PSSE!C507</f>
        <v>1</v>
      </c>
      <c r="K505" s="4">
        <f>IF($H505=0,"",VLOOKUP($G505,Data!$G$3:$BA$2935,4,FALSE))</f>
        <v>0.05</v>
      </c>
      <c r="L505" s="4">
        <f>IF($H505=0,"",VLOOKUP($G505,Data!$G$3:$BA$2935,5,FALSE))</f>
        <v>0.4</v>
      </c>
      <c r="M505" s="4">
        <f>IF($H505=0,"",VLOOKUP($G505,Data!$G$3:$BA$2935,6,FALSE))</f>
        <v>0.1</v>
      </c>
      <c r="N505" s="4">
        <f>IF($H505=0,"",VLOOKUP($G505,Data!$G$3:$BA$2935,7,FALSE))</f>
        <v>3</v>
      </c>
      <c r="O505" s="4">
        <f>IF($H505=0,"",VLOOKUP($G505,Data!$G$3:$BA$2935,8,FALSE))</f>
        <v>1</v>
      </c>
      <c r="P505" s="4">
        <f>IF($H505=0,"",VLOOKUP($G505,Data!$G$3:$BA$2935,9,FALSE))</f>
        <v>2</v>
      </c>
      <c r="Q505" s="4">
        <f>IF($H505=0,"",VLOOKUP($G505,Data!$G$3:$BA$2935,10,FALSE))</f>
        <v>0.85</v>
      </c>
      <c r="R505" s="4">
        <f>IF($H505=0,"",VLOOKUP($G505,Data!$G$3:$BA$2935,11,FALSE))</f>
        <v>0</v>
      </c>
      <c r="S505" s="4">
        <f>IF($H505=0,"",VLOOKUP($G505,Data!$G$3:$BA$2935,12,FALSE))</f>
        <v>0</v>
      </c>
      <c r="T505" s="4" t="str">
        <f>IF($H505=0,"",VLOOKUP($G505,Data!$G$3:$BA$2935,13,FALSE))</f>
        <v>/</v>
      </c>
      <c r="U505" s="4" t="str">
        <f>IF($H505=0,"",VLOOKUP($G505,Data!$G$3:$BA$2935,14,FALSE))</f>
        <v>/</v>
      </c>
      <c r="V505" s="4" t="str">
        <f>IF($H505=0,"",VLOOKUP($G505,Data!$G$3:$BA$2935,15,FALSE))</f>
        <v/>
      </c>
      <c r="W505" s="4" t="str">
        <f>IF($H505=0,"",VLOOKUP($G505,Data!$G$3:$BA$2935,16,FALSE))</f>
        <v/>
      </c>
      <c r="X505" s="4" t="str">
        <f>IF($H505=0,"",VLOOKUP($G505,Data!$G$3:$BA$2935,17,FALSE))</f>
        <v/>
      </c>
      <c r="Y505" s="4" t="str">
        <f>IF($H505=0,"",VLOOKUP($G505,Data!$G$3:$BA$2935,18,FALSE))</f>
        <v/>
      </c>
      <c r="Z505" s="4" t="str">
        <f>IF($H505=0,"",VLOOKUP($G505,Data!$G$3:$BA$2935,19,FALSE))</f>
        <v/>
      </c>
      <c r="AA505" s="4" t="str">
        <f>IF($H505=0,"",VLOOKUP($G505,Data!$G$3:$BA$2935,20,FALSE))</f>
        <v/>
      </c>
      <c r="AB505" s="4" t="str">
        <f>IF($H505=0,"",VLOOKUP($G505,Data!$G$3:$BA$2935,21,FALSE))</f>
        <v/>
      </c>
      <c r="AC505" s="4" t="str">
        <f>IF($H505=0,"",VLOOKUP($G505,Data!$G$3:$BA$2935,22,FALSE))</f>
        <v/>
      </c>
      <c r="AD505" s="4" t="str">
        <f>IF($H505=0,"",VLOOKUP($G505,Data!$G$3:$BA$2935,23,FALSE))</f>
        <v/>
      </c>
      <c r="AE505" s="4" t="str">
        <f>IF($H505=0,"",VLOOKUP($G505,Data!$G$3:$BA$2935,24,FALSE))</f>
        <v/>
      </c>
      <c r="AF505" s="4" t="str">
        <f>IF($H505=0,"",VLOOKUP($G505,Data!$G$3:$BA$2935,25,FALSE))</f>
        <v/>
      </c>
      <c r="AG505" s="4" t="str">
        <f>IF($H505=0,"",VLOOKUP($G505,Data!$G$3:$BA$2935,26,FALSE))</f>
        <v/>
      </c>
      <c r="AH505" s="4" t="str">
        <f>IF($H505=0,"",VLOOKUP($G505,Data!$G$3:$BA$2935,27,FALSE))</f>
        <v/>
      </c>
      <c r="AI505" s="4" t="str">
        <f>IF($H505=0,"",VLOOKUP($G505,Data!$G$3:$BA$2935,28,FALSE))</f>
        <v/>
      </c>
      <c r="AJ505" s="4" t="str">
        <f>IF($H505=0,"",VLOOKUP($G505,Data!$G$3:$BA$2935,29,FALSE))</f>
        <v/>
      </c>
      <c r="AK505" s="4" t="str">
        <f>IF($H505=0,"",VLOOKUP($G505,Data!$G$3:$BA$2935,30,FALSE))</f>
        <v/>
      </c>
      <c r="AL505" s="4" t="str">
        <f>IF($H505=0,"",VLOOKUP($G505,Data!$G$3:$BA$2935,31,FALSE))</f>
        <v/>
      </c>
      <c r="AM505" s="4" t="str">
        <f>IF($H505=0,"",VLOOKUP($G505,Data!$G$3:$BA$2935,32,FALSE))</f>
        <v/>
      </c>
      <c r="AN505" s="4" t="str">
        <f>IF($H505=0,"",VLOOKUP($G505,Data!$G$3:$BA$2935,33,FALSE))</f>
        <v/>
      </c>
      <c r="AO505" s="4" t="str">
        <f>IF($H505=0,"",VLOOKUP($G505,Data!$G$3:$BA$2935,34,FALSE))</f>
        <v/>
      </c>
      <c r="AP505" s="4" t="str">
        <f>IF($H505=0,"",VLOOKUP($G505,Data!$G$3:$BA$2935,35,FALSE))</f>
        <v/>
      </c>
      <c r="AQ505" s="4" t="str">
        <f>IF($H505=0,"",VLOOKUP($G505,Data!$G$3:$BA$2935,36,FALSE))</f>
        <v/>
      </c>
      <c r="AR505" s="4" t="str">
        <f>IF($H505=0,"",VLOOKUP($G505,Data!$G$3:$BA$2935,37,FALSE))</f>
        <v/>
      </c>
      <c r="AS505" s="4" t="str">
        <f>IF($H505=0,"",VLOOKUP($G505,Data!$G$3:$BA$2935,38,FALSE))</f>
        <v/>
      </c>
      <c r="AT505" s="4" t="str">
        <f>IF($H505=0,"",VLOOKUP($G505,Data!$G$3:$BA$2935,39,FALSE))</f>
        <v/>
      </c>
    </row>
    <row r="506" spans="1:46" x14ac:dyDescent="0.25">
      <c r="A506" s="4">
        <f>PSSE!A508</f>
        <v>978002</v>
      </c>
      <c r="B506" s="4" t="str">
        <f>PSSE!B508</f>
        <v>BARIA_S2</v>
      </c>
      <c r="C506" s="4">
        <f>PSSE!D508</f>
        <v>11</v>
      </c>
      <c r="D506" s="4">
        <f>PSSE!E508</f>
        <v>58</v>
      </c>
      <c r="E506" s="4" t="str">
        <f>PSSE!F508</f>
        <v>ND</v>
      </c>
      <c r="F506" s="4">
        <f>PSSE!G508</f>
        <v>1</v>
      </c>
      <c r="G506" s="4" t="str">
        <f t="shared" si="8"/>
        <v>GOV1158ND1</v>
      </c>
      <c r="H506" s="4">
        <f>COUNTIF(Data!$G$3:$BA$2935,GOV!$G506)</f>
        <v>1</v>
      </c>
      <c r="I506" s="4" t="str">
        <f>IF($H506=0,"",VLOOKUP($G506,Data!$G$3:$BA$2935,2,FALSE))</f>
        <v>'GAST'</v>
      </c>
      <c r="J506" s="4">
        <f>PSSE!C508</f>
        <v>1</v>
      </c>
      <c r="K506" s="4">
        <f>IF($H506=0,"",VLOOKUP($G506,Data!$G$3:$BA$2935,4,FALSE))</f>
        <v>0.05</v>
      </c>
      <c r="L506" s="4">
        <f>IF($H506=0,"",VLOOKUP($G506,Data!$G$3:$BA$2935,5,FALSE))</f>
        <v>0.4</v>
      </c>
      <c r="M506" s="4">
        <f>IF($H506=0,"",VLOOKUP($G506,Data!$G$3:$BA$2935,6,FALSE))</f>
        <v>0.1</v>
      </c>
      <c r="N506" s="4">
        <f>IF($H506=0,"",VLOOKUP($G506,Data!$G$3:$BA$2935,7,FALSE))</f>
        <v>3</v>
      </c>
      <c r="O506" s="4">
        <f>IF($H506=0,"",VLOOKUP($G506,Data!$G$3:$BA$2935,8,FALSE))</f>
        <v>1</v>
      </c>
      <c r="P506" s="4">
        <f>IF($H506=0,"",VLOOKUP($G506,Data!$G$3:$BA$2935,9,FALSE))</f>
        <v>2</v>
      </c>
      <c r="Q506" s="4">
        <f>IF($H506=0,"",VLOOKUP($G506,Data!$G$3:$BA$2935,10,FALSE))</f>
        <v>0.85</v>
      </c>
      <c r="R506" s="4">
        <f>IF($H506=0,"",VLOOKUP($G506,Data!$G$3:$BA$2935,11,FALSE))</f>
        <v>0</v>
      </c>
      <c r="S506" s="4">
        <f>IF($H506=0,"",VLOOKUP($G506,Data!$G$3:$BA$2935,12,FALSE))</f>
        <v>0</v>
      </c>
      <c r="T506" s="4" t="str">
        <f>IF($H506=0,"",VLOOKUP($G506,Data!$G$3:$BA$2935,13,FALSE))</f>
        <v>/</v>
      </c>
      <c r="U506" s="4" t="str">
        <f>IF($H506=0,"",VLOOKUP($G506,Data!$G$3:$BA$2935,14,FALSE))</f>
        <v>/</v>
      </c>
      <c r="V506" s="4" t="str">
        <f>IF($H506=0,"",VLOOKUP($G506,Data!$G$3:$BA$2935,15,FALSE))</f>
        <v/>
      </c>
      <c r="W506" s="4" t="str">
        <f>IF($H506=0,"",VLOOKUP($G506,Data!$G$3:$BA$2935,16,FALSE))</f>
        <v/>
      </c>
      <c r="X506" s="4" t="str">
        <f>IF($H506=0,"",VLOOKUP($G506,Data!$G$3:$BA$2935,17,FALSE))</f>
        <v/>
      </c>
      <c r="Y506" s="4" t="str">
        <f>IF($H506=0,"",VLOOKUP($G506,Data!$G$3:$BA$2935,18,FALSE))</f>
        <v/>
      </c>
      <c r="Z506" s="4" t="str">
        <f>IF($H506=0,"",VLOOKUP($G506,Data!$G$3:$BA$2935,19,FALSE))</f>
        <v/>
      </c>
      <c r="AA506" s="4" t="str">
        <f>IF($H506=0,"",VLOOKUP($G506,Data!$G$3:$BA$2935,20,FALSE))</f>
        <v/>
      </c>
      <c r="AB506" s="4" t="str">
        <f>IF($H506=0,"",VLOOKUP($G506,Data!$G$3:$BA$2935,21,FALSE))</f>
        <v/>
      </c>
      <c r="AC506" s="4" t="str">
        <f>IF($H506=0,"",VLOOKUP($G506,Data!$G$3:$BA$2935,22,FALSE))</f>
        <v/>
      </c>
      <c r="AD506" s="4" t="str">
        <f>IF($H506=0,"",VLOOKUP($G506,Data!$G$3:$BA$2935,23,FALSE))</f>
        <v/>
      </c>
      <c r="AE506" s="4" t="str">
        <f>IF($H506=0,"",VLOOKUP($G506,Data!$G$3:$BA$2935,24,FALSE))</f>
        <v/>
      </c>
      <c r="AF506" s="4" t="str">
        <f>IF($H506=0,"",VLOOKUP($G506,Data!$G$3:$BA$2935,25,FALSE))</f>
        <v/>
      </c>
      <c r="AG506" s="4" t="str">
        <f>IF($H506=0,"",VLOOKUP($G506,Data!$G$3:$BA$2935,26,FALSE))</f>
        <v/>
      </c>
      <c r="AH506" s="4" t="str">
        <f>IF($H506=0,"",VLOOKUP($G506,Data!$G$3:$BA$2935,27,FALSE))</f>
        <v/>
      </c>
      <c r="AI506" s="4" t="str">
        <f>IF($H506=0,"",VLOOKUP($G506,Data!$G$3:$BA$2935,28,FALSE))</f>
        <v/>
      </c>
      <c r="AJ506" s="4" t="str">
        <f>IF($H506=0,"",VLOOKUP($G506,Data!$G$3:$BA$2935,29,FALSE))</f>
        <v/>
      </c>
      <c r="AK506" s="4" t="str">
        <f>IF($H506=0,"",VLOOKUP($G506,Data!$G$3:$BA$2935,30,FALSE))</f>
        <v/>
      </c>
      <c r="AL506" s="4" t="str">
        <f>IF($H506=0,"",VLOOKUP($G506,Data!$G$3:$BA$2935,31,FALSE))</f>
        <v/>
      </c>
      <c r="AM506" s="4" t="str">
        <f>IF($H506=0,"",VLOOKUP($G506,Data!$G$3:$BA$2935,32,FALSE))</f>
        <v/>
      </c>
      <c r="AN506" s="4" t="str">
        <f>IF($H506=0,"",VLOOKUP($G506,Data!$G$3:$BA$2935,33,FALSE))</f>
        <v/>
      </c>
      <c r="AO506" s="4" t="str">
        <f>IF($H506=0,"",VLOOKUP($G506,Data!$G$3:$BA$2935,34,FALSE))</f>
        <v/>
      </c>
      <c r="AP506" s="4" t="str">
        <f>IF($H506=0,"",VLOOKUP($G506,Data!$G$3:$BA$2935,35,FALSE))</f>
        <v/>
      </c>
      <c r="AQ506" s="4" t="str">
        <f>IF($H506=0,"",VLOOKUP($G506,Data!$G$3:$BA$2935,36,FALSE))</f>
        <v/>
      </c>
      <c r="AR506" s="4" t="str">
        <f>IF($H506=0,"",VLOOKUP($G506,Data!$G$3:$BA$2935,37,FALSE))</f>
        <v/>
      </c>
      <c r="AS506" s="4" t="str">
        <f>IF($H506=0,"",VLOOKUP($G506,Data!$G$3:$BA$2935,38,FALSE))</f>
        <v/>
      </c>
      <c r="AT506" s="4" t="str">
        <f>IF($H506=0,"",VLOOKUP($G506,Data!$G$3:$BA$2935,39,FALSE))</f>
        <v/>
      </c>
    </row>
    <row r="507" spans="1:46" x14ac:dyDescent="0.25">
      <c r="A507" s="4">
        <f>PSSE!A509</f>
        <v>978011</v>
      </c>
      <c r="B507" s="4" t="str">
        <f>PSSE!B509</f>
        <v>BARIA_G1</v>
      </c>
      <c r="C507" s="4">
        <f>PSSE!D509</f>
        <v>11.5</v>
      </c>
      <c r="D507" s="4">
        <f>PSSE!E509</f>
        <v>20</v>
      </c>
      <c r="E507" s="4" t="str">
        <f>PSSE!F509</f>
        <v>ND</v>
      </c>
      <c r="F507" s="4">
        <f>PSSE!G509</f>
        <v>1</v>
      </c>
      <c r="G507" s="4" t="str">
        <f t="shared" si="8"/>
        <v>GOV11.520ND1</v>
      </c>
      <c r="H507" s="4">
        <f>COUNTIF(Data!$G$3:$BA$2935,GOV!$G507)</f>
        <v>1</v>
      </c>
      <c r="I507" s="4" t="str">
        <f>IF($H507=0,"",VLOOKUP($G507,Data!$G$3:$BA$2935,2,FALSE))</f>
        <v>'GAST'</v>
      </c>
      <c r="J507" s="4">
        <f>PSSE!C509</f>
        <v>1</v>
      </c>
      <c r="K507" s="4">
        <f>IF($H507=0,"",VLOOKUP($G507,Data!$G$3:$BA$2935,4,FALSE))</f>
        <v>0.05</v>
      </c>
      <c r="L507" s="4">
        <f>IF($H507=0,"",VLOOKUP($G507,Data!$G$3:$BA$2935,5,FALSE))</f>
        <v>0.4</v>
      </c>
      <c r="M507" s="4">
        <f>IF($H507=0,"",VLOOKUP($G507,Data!$G$3:$BA$2935,6,FALSE))</f>
        <v>0.1</v>
      </c>
      <c r="N507" s="4">
        <f>IF($H507=0,"",VLOOKUP($G507,Data!$G$3:$BA$2935,7,FALSE))</f>
        <v>3</v>
      </c>
      <c r="O507" s="4">
        <f>IF($H507=0,"",VLOOKUP($G507,Data!$G$3:$BA$2935,8,FALSE))</f>
        <v>1</v>
      </c>
      <c r="P507" s="4">
        <f>IF($H507=0,"",VLOOKUP($G507,Data!$G$3:$BA$2935,9,FALSE))</f>
        <v>2</v>
      </c>
      <c r="Q507" s="4">
        <f>IF($H507=0,"",VLOOKUP($G507,Data!$G$3:$BA$2935,10,FALSE))</f>
        <v>0.85</v>
      </c>
      <c r="R507" s="4">
        <f>IF($H507=0,"",VLOOKUP($G507,Data!$G$3:$BA$2935,11,FALSE))</f>
        <v>0</v>
      </c>
      <c r="S507" s="4">
        <f>IF($H507=0,"",VLOOKUP($G507,Data!$G$3:$BA$2935,12,FALSE))</f>
        <v>0</v>
      </c>
      <c r="T507" s="4" t="str">
        <f>IF($H507=0,"",VLOOKUP($G507,Data!$G$3:$BA$2935,13,FALSE))</f>
        <v>/</v>
      </c>
      <c r="U507" s="4" t="str">
        <f>IF($H507=0,"",VLOOKUP($G507,Data!$G$3:$BA$2935,14,FALSE))</f>
        <v>/</v>
      </c>
      <c r="V507" s="4" t="str">
        <f>IF($H507=0,"",VLOOKUP($G507,Data!$G$3:$BA$2935,15,FALSE))</f>
        <v/>
      </c>
      <c r="W507" s="4" t="str">
        <f>IF($H507=0,"",VLOOKUP($G507,Data!$G$3:$BA$2935,16,FALSE))</f>
        <v/>
      </c>
      <c r="X507" s="4" t="str">
        <f>IF($H507=0,"",VLOOKUP($G507,Data!$G$3:$BA$2935,17,FALSE))</f>
        <v/>
      </c>
      <c r="Y507" s="4" t="str">
        <f>IF($H507=0,"",VLOOKUP($G507,Data!$G$3:$BA$2935,18,FALSE))</f>
        <v/>
      </c>
      <c r="Z507" s="4" t="str">
        <f>IF($H507=0,"",VLOOKUP($G507,Data!$G$3:$BA$2935,19,FALSE))</f>
        <v/>
      </c>
      <c r="AA507" s="4" t="str">
        <f>IF($H507=0,"",VLOOKUP($G507,Data!$G$3:$BA$2935,20,FALSE))</f>
        <v/>
      </c>
      <c r="AB507" s="4" t="str">
        <f>IF($H507=0,"",VLOOKUP($G507,Data!$G$3:$BA$2935,21,FALSE))</f>
        <v/>
      </c>
      <c r="AC507" s="4" t="str">
        <f>IF($H507=0,"",VLOOKUP($G507,Data!$G$3:$BA$2935,22,FALSE))</f>
        <v/>
      </c>
      <c r="AD507" s="4" t="str">
        <f>IF($H507=0,"",VLOOKUP($G507,Data!$G$3:$BA$2935,23,FALSE))</f>
        <v/>
      </c>
      <c r="AE507" s="4" t="str">
        <f>IF($H507=0,"",VLOOKUP($G507,Data!$G$3:$BA$2935,24,FALSE))</f>
        <v/>
      </c>
      <c r="AF507" s="4" t="str">
        <f>IF($H507=0,"",VLOOKUP($G507,Data!$G$3:$BA$2935,25,FALSE))</f>
        <v/>
      </c>
      <c r="AG507" s="4" t="str">
        <f>IF($H507=0,"",VLOOKUP($G507,Data!$G$3:$BA$2935,26,FALSE))</f>
        <v/>
      </c>
      <c r="AH507" s="4" t="str">
        <f>IF($H507=0,"",VLOOKUP($G507,Data!$G$3:$BA$2935,27,FALSE))</f>
        <v/>
      </c>
      <c r="AI507" s="4" t="str">
        <f>IF($H507=0,"",VLOOKUP($G507,Data!$G$3:$BA$2935,28,FALSE))</f>
        <v/>
      </c>
      <c r="AJ507" s="4" t="str">
        <f>IF($H507=0,"",VLOOKUP($G507,Data!$G$3:$BA$2935,29,FALSE))</f>
        <v/>
      </c>
      <c r="AK507" s="4" t="str">
        <f>IF($H507=0,"",VLOOKUP($G507,Data!$G$3:$BA$2935,30,FALSE))</f>
        <v/>
      </c>
      <c r="AL507" s="4" t="str">
        <f>IF($H507=0,"",VLOOKUP($G507,Data!$G$3:$BA$2935,31,FALSE))</f>
        <v/>
      </c>
      <c r="AM507" s="4" t="str">
        <f>IF($H507=0,"",VLOOKUP($G507,Data!$G$3:$BA$2935,32,FALSE))</f>
        <v/>
      </c>
      <c r="AN507" s="4" t="str">
        <f>IF($H507=0,"",VLOOKUP($G507,Data!$G$3:$BA$2935,33,FALSE))</f>
        <v/>
      </c>
      <c r="AO507" s="4" t="str">
        <f>IF($H507=0,"",VLOOKUP($G507,Data!$G$3:$BA$2935,34,FALSE))</f>
        <v/>
      </c>
      <c r="AP507" s="4" t="str">
        <f>IF($H507=0,"",VLOOKUP($G507,Data!$G$3:$BA$2935,35,FALSE))</f>
        <v/>
      </c>
      <c r="AQ507" s="4" t="str">
        <f>IF($H507=0,"",VLOOKUP($G507,Data!$G$3:$BA$2935,36,FALSE))</f>
        <v/>
      </c>
      <c r="AR507" s="4" t="str">
        <f>IF($H507=0,"",VLOOKUP($G507,Data!$G$3:$BA$2935,37,FALSE))</f>
        <v/>
      </c>
      <c r="AS507" s="4" t="str">
        <f>IF($H507=0,"",VLOOKUP($G507,Data!$G$3:$BA$2935,38,FALSE))</f>
        <v/>
      </c>
      <c r="AT507" s="4" t="str">
        <f>IF($H507=0,"",VLOOKUP($G507,Data!$G$3:$BA$2935,39,FALSE))</f>
        <v/>
      </c>
    </row>
    <row r="508" spans="1:46" x14ac:dyDescent="0.25">
      <c r="A508" s="4">
        <f>PSSE!A510</f>
        <v>978012</v>
      </c>
      <c r="B508" s="4" t="str">
        <f>PSSE!B510</f>
        <v>BARIA_G2</v>
      </c>
      <c r="C508" s="4">
        <f>PSSE!D510</f>
        <v>11.5</v>
      </c>
      <c r="D508" s="4">
        <f>PSSE!E510</f>
        <v>18.5</v>
      </c>
      <c r="E508" s="4" t="str">
        <f>PSSE!F510</f>
        <v>ND</v>
      </c>
      <c r="F508" s="4">
        <f>PSSE!G510</f>
        <v>1</v>
      </c>
      <c r="G508" s="4" t="str">
        <f t="shared" si="8"/>
        <v>GOV11.518.5ND1</v>
      </c>
      <c r="H508" s="4">
        <f>COUNTIF(Data!$G$3:$BA$2935,GOV!$G508)</f>
        <v>1</v>
      </c>
      <c r="I508" s="4" t="str">
        <f>IF($H508=0,"",VLOOKUP($G508,Data!$G$3:$BA$2935,2,FALSE))</f>
        <v>'GAST'</v>
      </c>
      <c r="J508" s="4">
        <f>PSSE!C510</f>
        <v>1</v>
      </c>
      <c r="K508" s="4">
        <f>IF($H508=0,"",VLOOKUP($G508,Data!$G$3:$BA$2935,4,FALSE))</f>
        <v>0.05</v>
      </c>
      <c r="L508" s="4">
        <f>IF($H508=0,"",VLOOKUP($G508,Data!$G$3:$BA$2935,5,FALSE))</f>
        <v>0.4</v>
      </c>
      <c r="M508" s="4">
        <f>IF($H508=0,"",VLOOKUP($G508,Data!$G$3:$BA$2935,6,FALSE))</f>
        <v>0.1</v>
      </c>
      <c r="N508" s="4">
        <f>IF($H508=0,"",VLOOKUP($G508,Data!$G$3:$BA$2935,7,FALSE))</f>
        <v>3</v>
      </c>
      <c r="O508" s="4">
        <f>IF($H508=0,"",VLOOKUP($G508,Data!$G$3:$BA$2935,8,FALSE))</f>
        <v>1</v>
      </c>
      <c r="P508" s="4">
        <f>IF($H508=0,"",VLOOKUP($G508,Data!$G$3:$BA$2935,9,FALSE))</f>
        <v>2</v>
      </c>
      <c r="Q508" s="4">
        <f>IF($H508=0,"",VLOOKUP($G508,Data!$G$3:$BA$2935,10,FALSE))</f>
        <v>0.85</v>
      </c>
      <c r="R508" s="4">
        <f>IF($H508=0,"",VLOOKUP($G508,Data!$G$3:$BA$2935,11,FALSE))</f>
        <v>0</v>
      </c>
      <c r="S508" s="4">
        <f>IF($H508=0,"",VLOOKUP($G508,Data!$G$3:$BA$2935,12,FALSE))</f>
        <v>0</v>
      </c>
      <c r="T508" s="4" t="str">
        <f>IF($H508=0,"",VLOOKUP($G508,Data!$G$3:$BA$2935,13,FALSE))</f>
        <v>/</v>
      </c>
      <c r="U508" s="4" t="str">
        <f>IF($H508=0,"",VLOOKUP($G508,Data!$G$3:$BA$2935,14,FALSE))</f>
        <v>/</v>
      </c>
      <c r="V508" s="4" t="str">
        <f>IF($H508=0,"",VLOOKUP($G508,Data!$G$3:$BA$2935,15,FALSE))</f>
        <v/>
      </c>
      <c r="W508" s="4" t="str">
        <f>IF($H508=0,"",VLOOKUP($G508,Data!$G$3:$BA$2935,16,FALSE))</f>
        <v/>
      </c>
      <c r="X508" s="4" t="str">
        <f>IF($H508=0,"",VLOOKUP($G508,Data!$G$3:$BA$2935,17,FALSE))</f>
        <v/>
      </c>
      <c r="Y508" s="4" t="str">
        <f>IF($H508=0,"",VLOOKUP($G508,Data!$G$3:$BA$2935,18,FALSE))</f>
        <v/>
      </c>
      <c r="Z508" s="4" t="str">
        <f>IF($H508=0,"",VLOOKUP($G508,Data!$G$3:$BA$2935,19,FALSE))</f>
        <v/>
      </c>
      <c r="AA508" s="4" t="str">
        <f>IF($H508=0,"",VLOOKUP($G508,Data!$G$3:$BA$2935,20,FALSE))</f>
        <v/>
      </c>
      <c r="AB508" s="4" t="str">
        <f>IF($H508=0,"",VLOOKUP($G508,Data!$G$3:$BA$2935,21,FALSE))</f>
        <v/>
      </c>
      <c r="AC508" s="4" t="str">
        <f>IF($H508=0,"",VLOOKUP($G508,Data!$G$3:$BA$2935,22,FALSE))</f>
        <v/>
      </c>
      <c r="AD508" s="4" t="str">
        <f>IF($H508=0,"",VLOOKUP($G508,Data!$G$3:$BA$2935,23,FALSE))</f>
        <v/>
      </c>
      <c r="AE508" s="4" t="str">
        <f>IF($H508=0,"",VLOOKUP($G508,Data!$G$3:$BA$2935,24,FALSE))</f>
        <v/>
      </c>
      <c r="AF508" s="4" t="str">
        <f>IF($H508=0,"",VLOOKUP($G508,Data!$G$3:$BA$2935,25,FALSE))</f>
        <v/>
      </c>
      <c r="AG508" s="4" t="str">
        <f>IF($H508=0,"",VLOOKUP($G508,Data!$G$3:$BA$2935,26,FALSE))</f>
        <v/>
      </c>
      <c r="AH508" s="4" t="str">
        <f>IF($H508=0,"",VLOOKUP($G508,Data!$G$3:$BA$2935,27,FALSE))</f>
        <v/>
      </c>
      <c r="AI508" s="4" t="str">
        <f>IF($H508=0,"",VLOOKUP($G508,Data!$G$3:$BA$2935,28,FALSE))</f>
        <v/>
      </c>
      <c r="AJ508" s="4" t="str">
        <f>IF($H508=0,"",VLOOKUP($G508,Data!$G$3:$BA$2935,29,FALSE))</f>
        <v/>
      </c>
      <c r="AK508" s="4" t="str">
        <f>IF($H508=0,"",VLOOKUP($G508,Data!$G$3:$BA$2935,30,FALSE))</f>
        <v/>
      </c>
      <c r="AL508" s="4" t="str">
        <f>IF($H508=0,"",VLOOKUP($G508,Data!$G$3:$BA$2935,31,FALSE))</f>
        <v/>
      </c>
      <c r="AM508" s="4" t="str">
        <f>IF($H508=0,"",VLOOKUP($G508,Data!$G$3:$BA$2935,32,FALSE))</f>
        <v/>
      </c>
      <c r="AN508" s="4" t="str">
        <f>IF($H508=0,"",VLOOKUP($G508,Data!$G$3:$BA$2935,33,FALSE))</f>
        <v/>
      </c>
      <c r="AO508" s="4" t="str">
        <f>IF($H508=0,"",VLOOKUP($G508,Data!$G$3:$BA$2935,34,FALSE))</f>
        <v/>
      </c>
      <c r="AP508" s="4" t="str">
        <f>IF($H508=0,"",VLOOKUP($G508,Data!$G$3:$BA$2935,35,FALSE))</f>
        <v/>
      </c>
      <c r="AQ508" s="4" t="str">
        <f>IF($H508=0,"",VLOOKUP($G508,Data!$G$3:$BA$2935,36,FALSE))</f>
        <v/>
      </c>
      <c r="AR508" s="4" t="str">
        <f>IF($H508=0,"",VLOOKUP($G508,Data!$G$3:$BA$2935,37,FALSE))</f>
        <v/>
      </c>
      <c r="AS508" s="4" t="str">
        <f>IF($H508=0,"",VLOOKUP($G508,Data!$G$3:$BA$2935,38,FALSE))</f>
        <v/>
      </c>
      <c r="AT508" s="4" t="str">
        <f>IF($H508=0,"",VLOOKUP($G508,Data!$G$3:$BA$2935,39,FALSE))</f>
        <v/>
      </c>
    </row>
    <row r="509" spans="1:46" x14ac:dyDescent="0.25">
      <c r="A509" s="4">
        <f>PSSE!A511</f>
        <v>978013</v>
      </c>
      <c r="B509" s="4" t="str">
        <f>PSSE!B511</f>
        <v>BARIA_G3</v>
      </c>
      <c r="C509" s="4">
        <f>PSSE!D511</f>
        <v>11</v>
      </c>
      <c r="D509" s="4">
        <f>PSSE!E511</f>
        <v>33</v>
      </c>
      <c r="E509" s="4" t="str">
        <f>PSSE!F511</f>
        <v>ND</v>
      </c>
      <c r="F509" s="4">
        <f>PSSE!G511</f>
        <v>1</v>
      </c>
      <c r="G509" s="4" t="str">
        <f t="shared" si="8"/>
        <v>GOV1133ND1</v>
      </c>
      <c r="H509" s="4">
        <f>COUNTIF(Data!$G$3:$BA$2935,GOV!$G509)</f>
        <v>1</v>
      </c>
      <c r="I509" s="4" t="str">
        <f>IF($H509=0,"",VLOOKUP($G509,Data!$G$3:$BA$2935,2,FALSE))</f>
        <v>'GAST'</v>
      </c>
      <c r="J509" s="4">
        <f>PSSE!C511</f>
        <v>1</v>
      </c>
      <c r="K509" s="4">
        <f>IF($H509=0,"",VLOOKUP($G509,Data!$G$3:$BA$2935,4,FALSE))</f>
        <v>0.05</v>
      </c>
      <c r="L509" s="4">
        <f>IF($H509=0,"",VLOOKUP($G509,Data!$G$3:$BA$2935,5,FALSE))</f>
        <v>0.4</v>
      </c>
      <c r="M509" s="4">
        <f>IF($H509=0,"",VLOOKUP($G509,Data!$G$3:$BA$2935,6,FALSE))</f>
        <v>0.1</v>
      </c>
      <c r="N509" s="4">
        <f>IF($H509=0,"",VLOOKUP($G509,Data!$G$3:$BA$2935,7,FALSE))</f>
        <v>3</v>
      </c>
      <c r="O509" s="4">
        <f>IF($H509=0,"",VLOOKUP($G509,Data!$G$3:$BA$2935,8,FALSE))</f>
        <v>1</v>
      </c>
      <c r="P509" s="4">
        <f>IF($H509=0,"",VLOOKUP($G509,Data!$G$3:$BA$2935,9,FALSE))</f>
        <v>2</v>
      </c>
      <c r="Q509" s="4">
        <f>IF($H509=0,"",VLOOKUP($G509,Data!$G$3:$BA$2935,10,FALSE))</f>
        <v>0.85</v>
      </c>
      <c r="R509" s="4">
        <f>IF($H509=0,"",VLOOKUP($G509,Data!$G$3:$BA$2935,11,FALSE))</f>
        <v>0</v>
      </c>
      <c r="S509" s="4">
        <f>IF($H509=0,"",VLOOKUP($G509,Data!$G$3:$BA$2935,12,FALSE))</f>
        <v>0</v>
      </c>
      <c r="T509" s="4" t="str">
        <f>IF($H509=0,"",VLOOKUP($G509,Data!$G$3:$BA$2935,13,FALSE))</f>
        <v>/</v>
      </c>
      <c r="U509" s="4" t="str">
        <f>IF($H509=0,"",VLOOKUP($G509,Data!$G$3:$BA$2935,14,FALSE))</f>
        <v>/</v>
      </c>
      <c r="V509" s="4" t="str">
        <f>IF($H509=0,"",VLOOKUP($G509,Data!$G$3:$BA$2935,15,FALSE))</f>
        <v/>
      </c>
      <c r="W509" s="4" t="str">
        <f>IF($H509=0,"",VLOOKUP($G509,Data!$G$3:$BA$2935,16,FALSE))</f>
        <v/>
      </c>
      <c r="X509" s="4" t="str">
        <f>IF($H509=0,"",VLOOKUP($G509,Data!$G$3:$BA$2935,17,FALSE))</f>
        <v/>
      </c>
      <c r="Y509" s="4" t="str">
        <f>IF($H509=0,"",VLOOKUP($G509,Data!$G$3:$BA$2935,18,FALSE))</f>
        <v/>
      </c>
      <c r="Z509" s="4" t="str">
        <f>IF($H509=0,"",VLOOKUP($G509,Data!$G$3:$BA$2935,19,FALSE))</f>
        <v/>
      </c>
      <c r="AA509" s="4" t="str">
        <f>IF($H509=0,"",VLOOKUP($G509,Data!$G$3:$BA$2935,20,FALSE))</f>
        <v/>
      </c>
      <c r="AB509" s="4" t="str">
        <f>IF($H509=0,"",VLOOKUP($G509,Data!$G$3:$BA$2935,21,FALSE))</f>
        <v/>
      </c>
      <c r="AC509" s="4" t="str">
        <f>IF($H509=0,"",VLOOKUP($G509,Data!$G$3:$BA$2935,22,FALSE))</f>
        <v/>
      </c>
      <c r="AD509" s="4" t="str">
        <f>IF($H509=0,"",VLOOKUP($G509,Data!$G$3:$BA$2935,23,FALSE))</f>
        <v/>
      </c>
      <c r="AE509" s="4" t="str">
        <f>IF($H509=0,"",VLOOKUP($G509,Data!$G$3:$BA$2935,24,FALSE))</f>
        <v/>
      </c>
      <c r="AF509" s="4" t="str">
        <f>IF($H509=0,"",VLOOKUP($G509,Data!$G$3:$BA$2935,25,FALSE))</f>
        <v/>
      </c>
      <c r="AG509" s="4" t="str">
        <f>IF($H509=0,"",VLOOKUP($G509,Data!$G$3:$BA$2935,26,FALSE))</f>
        <v/>
      </c>
      <c r="AH509" s="4" t="str">
        <f>IF($H509=0,"",VLOOKUP($G509,Data!$G$3:$BA$2935,27,FALSE))</f>
        <v/>
      </c>
      <c r="AI509" s="4" t="str">
        <f>IF($H509=0,"",VLOOKUP($G509,Data!$G$3:$BA$2935,28,FALSE))</f>
        <v/>
      </c>
      <c r="AJ509" s="4" t="str">
        <f>IF($H509=0,"",VLOOKUP($G509,Data!$G$3:$BA$2935,29,FALSE))</f>
        <v/>
      </c>
      <c r="AK509" s="4" t="str">
        <f>IF($H509=0,"",VLOOKUP($G509,Data!$G$3:$BA$2935,30,FALSE))</f>
        <v/>
      </c>
      <c r="AL509" s="4" t="str">
        <f>IF($H509=0,"",VLOOKUP($G509,Data!$G$3:$BA$2935,31,FALSE))</f>
        <v/>
      </c>
      <c r="AM509" s="4" t="str">
        <f>IF($H509=0,"",VLOOKUP($G509,Data!$G$3:$BA$2935,32,FALSE))</f>
        <v/>
      </c>
      <c r="AN509" s="4" t="str">
        <f>IF($H509=0,"",VLOOKUP($G509,Data!$G$3:$BA$2935,33,FALSE))</f>
        <v/>
      </c>
      <c r="AO509" s="4" t="str">
        <f>IF($H509=0,"",VLOOKUP($G509,Data!$G$3:$BA$2935,34,FALSE))</f>
        <v/>
      </c>
      <c r="AP509" s="4" t="str">
        <f>IF($H509=0,"",VLOOKUP($G509,Data!$G$3:$BA$2935,35,FALSE))</f>
        <v/>
      </c>
      <c r="AQ509" s="4" t="str">
        <f>IF($H509=0,"",VLOOKUP($G509,Data!$G$3:$BA$2935,36,FALSE))</f>
        <v/>
      </c>
      <c r="AR509" s="4" t="str">
        <f>IF($H509=0,"",VLOOKUP($G509,Data!$G$3:$BA$2935,37,FALSE))</f>
        <v/>
      </c>
      <c r="AS509" s="4" t="str">
        <f>IF($H509=0,"",VLOOKUP($G509,Data!$G$3:$BA$2935,38,FALSE))</f>
        <v/>
      </c>
      <c r="AT509" s="4" t="str">
        <f>IF($H509=0,"",VLOOKUP($G509,Data!$G$3:$BA$2935,39,FALSE))</f>
        <v/>
      </c>
    </row>
    <row r="510" spans="1:46" x14ac:dyDescent="0.25">
      <c r="A510" s="4">
        <f>PSSE!A512</f>
        <v>978014</v>
      </c>
      <c r="B510" s="4" t="str">
        <f>PSSE!B512</f>
        <v>BARIA_G4</v>
      </c>
      <c r="C510" s="4">
        <f>PSSE!D512</f>
        <v>11</v>
      </c>
      <c r="D510" s="4">
        <f>PSSE!E512</f>
        <v>33</v>
      </c>
      <c r="E510" s="4" t="str">
        <f>PSSE!F512</f>
        <v>ND</v>
      </c>
      <c r="F510" s="4">
        <f>PSSE!G512</f>
        <v>1</v>
      </c>
      <c r="G510" s="4" t="str">
        <f t="shared" si="8"/>
        <v>GOV1133ND1</v>
      </c>
      <c r="H510" s="4">
        <f>COUNTIF(Data!$G$3:$BA$2935,GOV!$G510)</f>
        <v>1</v>
      </c>
      <c r="I510" s="4" t="str">
        <f>IF($H510=0,"",VLOOKUP($G510,Data!$G$3:$BA$2935,2,FALSE))</f>
        <v>'GAST'</v>
      </c>
      <c r="J510" s="4">
        <f>PSSE!C512</f>
        <v>1</v>
      </c>
      <c r="K510" s="4">
        <f>IF($H510=0,"",VLOOKUP($G510,Data!$G$3:$BA$2935,4,FALSE))</f>
        <v>0.05</v>
      </c>
      <c r="L510" s="4">
        <f>IF($H510=0,"",VLOOKUP($G510,Data!$G$3:$BA$2935,5,FALSE))</f>
        <v>0.4</v>
      </c>
      <c r="M510" s="4">
        <f>IF($H510=0,"",VLOOKUP($G510,Data!$G$3:$BA$2935,6,FALSE))</f>
        <v>0.1</v>
      </c>
      <c r="N510" s="4">
        <f>IF($H510=0,"",VLOOKUP($G510,Data!$G$3:$BA$2935,7,FALSE))</f>
        <v>3</v>
      </c>
      <c r="O510" s="4">
        <f>IF($H510=0,"",VLOOKUP($G510,Data!$G$3:$BA$2935,8,FALSE))</f>
        <v>1</v>
      </c>
      <c r="P510" s="4">
        <f>IF($H510=0,"",VLOOKUP($G510,Data!$G$3:$BA$2935,9,FALSE))</f>
        <v>2</v>
      </c>
      <c r="Q510" s="4">
        <f>IF($H510=0,"",VLOOKUP($G510,Data!$G$3:$BA$2935,10,FALSE))</f>
        <v>0.85</v>
      </c>
      <c r="R510" s="4">
        <f>IF($H510=0,"",VLOOKUP($G510,Data!$G$3:$BA$2935,11,FALSE))</f>
        <v>0</v>
      </c>
      <c r="S510" s="4">
        <f>IF($H510=0,"",VLOOKUP($G510,Data!$G$3:$BA$2935,12,FALSE))</f>
        <v>0</v>
      </c>
      <c r="T510" s="4" t="str">
        <f>IF($H510=0,"",VLOOKUP($G510,Data!$G$3:$BA$2935,13,FALSE))</f>
        <v>/</v>
      </c>
      <c r="U510" s="4" t="str">
        <f>IF($H510=0,"",VLOOKUP($G510,Data!$G$3:$BA$2935,14,FALSE))</f>
        <v>/</v>
      </c>
      <c r="V510" s="4" t="str">
        <f>IF($H510=0,"",VLOOKUP($G510,Data!$G$3:$BA$2935,15,FALSE))</f>
        <v/>
      </c>
      <c r="W510" s="4" t="str">
        <f>IF($H510=0,"",VLOOKUP($G510,Data!$G$3:$BA$2935,16,FALSE))</f>
        <v/>
      </c>
      <c r="X510" s="4" t="str">
        <f>IF($H510=0,"",VLOOKUP($G510,Data!$G$3:$BA$2935,17,FALSE))</f>
        <v/>
      </c>
      <c r="Y510" s="4" t="str">
        <f>IF($H510=0,"",VLOOKUP($G510,Data!$G$3:$BA$2935,18,FALSE))</f>
        <v/>
      </c>
      <c r="Z510" s="4" t="str">
        <f>IF($H510=0,"",VLOOKUP($G510,Data!$G$3:$BA$2935,19,FALSE))</f>
        <v/>
      </c>
      <c r="AA510" s="4" t="str">
        <f>IF($H510=0,"",VLOOKUP($G510,Data!$G$3:$BA$2935,20,FALSE))</f>
        <v/>
      </c>
      <c r="AB510" s="4" t="str">
        <f>IF($H510=0,"",VLOOKUP($G510,Data!$G$3:$BA$2935,21,FALSE))</f>
        <v/>
      </c>
      <c r="AC510" s="4" t="str">
        <f>IF($H510=0,"",VLOOKUP($G510,Data!$G$3:$BA$2935,22,FALSE))</f>
        <v/>
      </c>
      <c r="AD510" s="4" t="str">
        <f>IF($H510=0,"",VLOOKUP($G510,Data!$G$3:$BA$2935,23,FALSE))</f>
        <v/>
      </c>
      <c r="AE510" s="4" t="str">
        <f>IF($H510=0,"",VLOOKUP($G510,Data!$G$3:$BA$2935,24,FALSE))</f>
        <v/>
      </c>
      <c r="AF510" s="4" t="str">
        <f>IF($H510=0,"",VLOOKUP($G510,Data!$G$3:$BA$2935,25,FALSE))</f>
        <v/>
      </c>
      <c r="AG510" s="4" t="str">
        <f>IF($H510=0,"",VLOOKUP($G510,Data!$G$3:$BA$2935,26,FALSE))</f>
        <v/>
      </c>
      <c r="AH510" s="4" t="str">
        <f>IF($H510=0,"",VLOOKUP($G510,Data!$G$3:$BA$2935,27,FALSE))</f>
        <v/>
      </c>
      <c r="AI510" s="4" t="str">
        <f>IF($H510=0,"",VLOOKUP($G510,Data!$G$3:$BA$2935,28,FALSE))</f>
        <v/>
      </c>
      <c r="AJ510" s="4" t="str">
        <f>IF($H510=0,"",VLOOKUP($G510,Data!$G$3:$BA$2935,29,FALSE))</f>
        <v/>
      </c>
      <c r="AK510" s="4" t="str">
        <f>IF($H510=0,"",VLOOKUP($G510,Data!$G$3:$BA$2935,30,FALSE))</f>
        <v/>
      </c>
      <c r="AL510" s="4" t="str">
        <f>IF($H510=0,"",VLOOKUP($G510,Data!$G$3:$BA$2935,31,FALSE))</f>
        <v/>
      </c>
      <c r="AM510" s="4" t="str">
        <f>IF($H510=0,"",VLOOKUP($G510,Data!$G$3:$BA$2935,32,FALSE))</f>
        <v/>
      </c>
      <c r="AN510" s="4" t="str">
        <f>IF($H510=0,"",VLOOKUP($G510,Data!$G$3:$BA$2935,33,FALSE))</f>
        <v/>
      </c>
      <c r="AO510" s="4" t="str">
        <f>IF($H510=0,"",VLOOKUP($G510,Data!$G$3:$BA$2935,34,FALSE))</f>
        <v/>
      </c>
      <c r="AP510" s="4" t="str">
        <f>IF($H510=0,"",VLOOKUP($G510,Data!$G$3:$BA$2935,35,FALSE))</f>
        <v/>
      </c>
      <c r="AQ510" s="4" t="str">
        <f>IF($H510=0,"",VLOOKUP($G510,Data!$G$3:$BA$2935,36,FALSE))</f>
        <v/>
      </c>
      <c r="AR510" s="4" t="str">
        <f>IF($H510=0,"",VLOOKUP($G510,Data!$G$3:$BA$2935,37,FALSE))</f>
        <v/>
      </c>
      <c r="AS510" s="4" t="str">
        <f>IF($H510=0,"",VLOOKUP($G510,Data!$G$3:$BA$2935,38,FALSE))</f>
        <v/>
      </c>
      <c r="AT510" s="4" t="str">
        <f>IF($H510=0,"",VLOOKUP($G510,Data!$G$3:$BA$2935,39,FALSE))</f>
        <v/>
      </c>
    </row>
    <row r="511" spans="1:46" x14ac:dyDescent="0.25">
      <c r="A511" s="4">
        <f>PSSE!A513</f>
        <v>978015</v>
      </c>
      <c r="B511" s="4" t="str">
        <f>PSSE!B513</f>
        <v>BARIA_G5</v>
      </c>
      <c r="C511" s="4">
        <f>PSSE!D513</f>
        <v>11</v>
      </c>
      <c r="D511" s="4">
        <f>PSSE!E513</f>
        <v>33</v>
      </c>
      <c r="E511" s="4" t="str">
        <f>PSSE!F513</f>
        <v>ND</v>
      </c>
      <c r="F511" s="4">
        <f>PSSE!G513</f>
        <v>1</v>
      </c>
      <c r="G511" s="4" t="str">
        <f t="shared" si="8"/>
        <v>GOV1133ND1</v>
      </c>
      <c r="H511" s="4">
        <f>COUNTIF(Data!$G$3:$BA$2935,GOV!$G511)</f>
        <v>1</v>
      </c>
      <c r="I511" s="4" t="str">
        <f>IF($H511=0,"",VLOOKUP($G511,Data!$G$3:$BA$2935,2,FALSE))</f>
        <v>'GAST'</v>
      </c>
      <c r="J511" s="4">
        <f>PSSE!C513</f>
        <v>1</v>
      </c>
      <c r="K511" s="4">
        <f>IF($H511=0,"",VLOOKUP($G511,Data!$G$3:$BA$2935,4,FALSE))</f>
        <v>0.05</v>
      </c>
      <c r="L511" s="4">
        <f>IF($H511=0,"",VLOOKUP($G511,Data!$G$3:$BA$2935,5,FALSE))</f>
        <v>0.4</v>
      </c>
      <c r="M511" s="4">
        <f>IF($H511=0,"",VLOOKUP($G511,Data!$G$3:$BA$2935,6,FALSE))</f>
        <v>0.1</v>
      </c>
      <c r="N511" s="4">
        <f>IF($H511=0,"",VLOOKUP($G511,Data!$G$3:$BA$2935,7,FALSE))</f>
        <v>3</v>
      </c>
      <c r="O511" s="4">
        <f>IF($H511=0,"",VLOOKUP($G511,Data!$G$3:$BA$2935,8,FALSE))</f>
        <v>1</v>
      </c>
      <c r="P511" s="4">
        <f>IF($H511=0,"",VLOOKUP($G511,Data!$G$3:$BA$2935,9,FALSE))</f>
        <v>2</v>
      </c>
      <c r="Q511" s="4">
        <f>IF($H511=0,"",VLOOKUP($G511,Data!$G$3:$BA$2935,10,FALSE))</f>
        <v>0.85</v>
      </c>
      <c r="R511" s="4">
        <f>IF($H511=0,"",VLOOKUP($G511,Data!$G$3:$BA$2935,11,FALSE))</f>
        <v>0</v>
      </c>
      <c r="S511" s="4">
        <f>IF($H511=0,"",VLOOKUP($G511,Data!$G$3:$BA$2935,12,FALSE))</f>
        <v>0</v>
      </c>
      <c r="T511" s="4" t="str">
        <f>IF($H511=0,"",VLOOKUP($G511,Data!$G$3:$BA$2935,13,FALSE))</f>
        <v>/</v>
      </c>
      <c r="U511" s="4" t="str">
        <f>IF($H511=0,"",VLOOKUP($G511,Data!$G$3:$BA$2935,14,FALSE))</f>
        <v>/</v>
      </c>
      <c r="V511" s="4" t="str">
        <f>IF($H511=0,"",VLOOKUP($G511,Data!$G$3:$BA$2935,15,FALSE))</f>
        <v/>
      </c>
      <c r="W511" s="4" t="str">
        <f>IF($H511=0,"",VLOOKUP($G511,Data!$G$3:$BA$2935,16,FALSE))</f>
        <v/>
      </c>
      <c r="X511" s="4" t="str">
        <f>IF($H511=0,"",VLOOKUP($G511,Data!$G$3:$BA$2935,17,FALSE))</f>
        <v/>
      </c>
      <c r="Y511" s="4" t="str">
        <f>IF($H511=0,"",VLOOKUP($G511,Data!$G$3:$BA$2935,18,FALSE))</f>
        <v/>
      </c>
      <c r="Z511" s="4" t="str">
        <f>IF($H511=0,"",VLOOKUP($G511,Data!$G$3:$BA$2935,19,FALSE))</f>
        <v/>
      </c>
      <c r="AA511" s="4" t="str">
        <f>IF($H511=0,"",VLOOKUP($G511,Data!$G$3:$BA$2935,20,FALSE))</f>
        <v/>
      </c>
      <c r="AB511" s="4" t="str">
        <f>IF($H511=0,"",VLOOKUP($G511,Data!$G$3:$BA$2935,21,FALSE))</f>
        <v/>
      </c>
      <c r="AC511" s="4" t="str">
        <f>IF($H511=0,"",VLOOKUP($G511,Data!$G$3:$BA$2935,22,FALSE))</f>
        <v/>
      </c>
      <c r="AD511" s="4" t="str">
        <f>IF($H511=0,"",VLOOKUP($G511,Data!$G$3:$BA$2935,23,FALSE))</f>
        <v/>
      </c>
      <c r="AE511" s="4" t="str">
        <f>IF($H511=0,"",VLOOKUP($G511,Data!$G$3:$BA$2935,24,FALSE))</f>
        <v/>
      </c>
      <c r="AF511" s="4" t="str">
        <f>IF($H511=0,"",VLOOKUP($G511,Data!$G$3:$BA$2935,25,FALSE))</f>
        <v/>
      </c>
      <c r="AG511" s="4" t="str">
        <f>IF($H511=0,"",VLOOKUP($G511,Data!$G$3:$BA$2935,26,FALSE))</f>
        <v/>
      </c>
      <c r="AH511" s="4" t="str">
        <f>IF($H511=0,"",VLOOKUP($G511,Data!$G$3:$BA$2935,27,FALSE))</f>
        <v/>
      </c>
      <c r="AI511" s="4" t="str">
        <f>IF($H511=0,"",VLOOKUP($G511,Data!$G$3:$BA$2935,28,FALSE))</f>
        <v/>
      </c>
      <c r="AJ511" s="4" t="str">
        <f>IF($H511=0,"",VLOOKUP($G511,Data!$G$3:$BA$2935,29,FALSE))</f>
        <v/>
      </c>
      <c r="AK511" s="4" t="str">
        <f>IF($H511=0,"",VLOOKUP($G511,Data!$G$3:$BA$2935,30,FALSE))</f>
        <v/>
      </c>
      <c r="AL511" s="4" t="str">
        <f>IF($H511=0,"",VLOOKUP($G511,Data!$G$3:$BA$2935,31,FALSE))</f>
        <v/>
      </c>
      <c r="AM511" s="4" t="str">
        <f>IF($H511=0,"",VLOOKUP($G511,Data!$G$3:$BA$2935,32,FALSE))</f>
        <v/>
      </c>
      <c r="AN511" s="4" t="str">
        <f>IF($H511=0,"",VLOOKUP($G511,Data!$G$3:$BA$2935,33,FALSE))</f>
        <v/>
      </c>
      <c r="AO511" s="4" t="str">
        <f>IF($H511=0,"",VLOOKUP($G511,Data!$G$3:$BA$2935,34,FALSE))</f>
        <v/>
      </c>
      <c r="AP511" s="4" t="str">
        <f>IF($H511=0,"",VLOOKUP($G511,Data!$G$3:$BA$2935,35,FALSE))</f>
        <v/>
      </c>
      <c r="AQ511" s="4" t="str">
        <f>IF($H511=0,"",VLOOKUP($G511,Data!$G$3:$BA$2935,36,FALSE))</f>
        <v/>
      </c>
      <c r="AR511" s="4" t="str">
        <f>IF($H511=0,"",VLOOKUP($G511,Data!$G$3:$BA$2935,37,FALSE))</f>
        <v/>
      </c>
      <c r="AS511" s="4" t="str">
        <f>IF($H511=0,"",VLOOKUP($G511,Data!$G$3:$BA$2935,38,FALSE))</f>
        <v/>
      </c>
      <c r="AT511" s="4" t="str">
        <f>IF($H511=0,"",VLOOKUP($G511,Data!$G$3:$BA$2935,39,FALSE))</f>
        <v/>
      </c>
    </row>
    <row r="512" spans="1:46" x14ac:dyDescent="0.25">
      <c r="A512" s="4">
        <f>PSSE!A514</f>
        <v>978016</v>
      </c>
      <c r="B512" s="4" t="str">
        <f>PSSE!B514</f>
        <v>BARIA_G6</v>
      </c>
      <c r="C512" s="4">
        <f>PSSE!D514</f>
        <v>11</v>
      </c>
      <c r="D512" s="4">
        <f>PSSE!E514</f>
        <v>33</v>
      </c>
      <c r="E512" s="4" t="str">
        <f>PSSE!F514</f>
        <v>ND</v>
      </c>
      <c r="F512" s="4">
        <f>PSSE!G514</f>
        <v>1</v>
      </c>
      <c r="G512" s="4" t="str">
        <f t="shared" si="8"/>
        <v>GOV1133ND1</v>
      </c>
      <c r="H512" s="4">
        <f>COUNTIF(Data!$G$3:$BA$2935,GOV!$G512)</f>
        <v>1</v>
      </c>
      <c r="I512" s="4" t="str">
        <f>IF($H512=0,"",VLOOKUP($G512,Data!$G$3:$BA$2935,2,FALSE))</f>
        <v>'GAST'</v>
      </c>
      <c r="J512" s="4">
        <f>PSSE!C514</f>
        <v>1</v>
      </c>
      <c r="K512" s="4">
        <f>IF($H512=0,"",VLOOKUP($G512,Data!$G$3:$BA$2935,4,FALSE))</f>
        <v>0.05</v>
      </c>
      <c r="L512" s="4">
        <f>IF($H512=0,"",VLOOKUP($G512,Data!$G$3:$BA$2935,5,FALSE))</f>
        <v>0.4</v>
      </c>
      <c r="M512" s="4">
        <f>IF($H512=0,"",VLOOKUP($G512,Data!$G$3:$BA$2935,6,FALSE))</f>
        <v>0.1</v>
      </c>
      <c r="N512" s="4">
        <f>IF($H512=0,"",VLOOKUP($G512,Data!$G$3:$BA$2935,7,FALSE))</f>
        <v>3</v>
      </c>
      <c r="O512" s="4">
        <f>IF($H512=0,"",VLOOKUP($G512,Data!$G$3:$BA$2935,8,FALSE))</f>
        <v>1</v>
      </c>
      <c r="P512" s="4">
        <f>IF($H512=0,"",VLOOKUP($G512,Data!$G$3:$BA$2935,9,FALSE))</f>
        <v>2</v>
      </c>
      <c r="Q512" s="4">
        <f>IF($H512=0,"",VLOOKUP($G512,Data!$G$3:$BA$2935,10,FALSE))</f>
        <v>0.85</v>
      </c>
      <c r="R512" s="4">
        <f>IF($H512=0,"",VLOOKUP($G512,Data!$G$3:$BA$2935,11,FALSE))</f>
        <v>0</v>
      </c>
      <c r="S512" s="4">
        <f>IF($H512=0,"",VLOOKUP($G512,Data!$G$3:$BA$2935,12,FALSE))</f>
        <v>0</v>
      </c>
      <c r="T512" s="4" t="str">
        <f>IF($H512=0,"",VLOOKUP($G512,Data!$G$3:$BA$2935,13,FALSE))</f>
        <v>/</v>
      </c>
      <c r="U512" s="4" t="str">
        <f>IF($H512=0,"",VLOOKUP($G512,Data!$G$3:$BA$2935,14,FALSE))</f>
        <v>/</v>
      </c>
      <c r="V512" s="4" t="str">
        <f>IF($H512=0,"",VLOOKUP($G512,Data!$G$3:$BA$2935,15,FALSE))</f>
        <v/>
      </c>
      <c r="W512" s="4" t="str">
        <f>IF($H512=0,"",VLOOKUP($G512,Data!$G$3:$BA$2935,16,FALSE))</f>
        <v/>
      </c>
      <c r="X512" s="4" t="str">
        <f>IF($H512=0,"",VLOOKUP($G512,Data!$G$3:$BA$2935,17,FALSE))</f>
        <v/>
      </c>
      <c r="Y512" s="4" t="str">
        <f>IF($H512=0,"",VLOOKUP($G512,Data!$G$3:$BA$2935,18,FALSE))</f>
        <v/>
      </c>
      <c r="Z512" s="4" t="str">
        <f>IF($H512=0,"",VLOOKUP($G512,Data!$G$3:$BA$2935,19,FALSE))</f>
        <v/>
      </c>
      <c r="AA512" s="4" t="str">
        <f>IF($H512=0,"",VLOOKUP($G512,Data!$G$3:$BA$2935,20,FALSE))</f>
        <v/>
      </c>
      <c r="AB512" s="4" t="str">
        <f>IF($H512=0,"",VLOOKUP($G512,Data!$G$3:$BA$2935,21,FALSE))</f>
        <v/>
      </c>
      <c r="AC512" s="4" t="str">
        <f>IF($H512=0,"",VLOOKUP($G512,Data!$G$3:$BA$2935,22,FALSE))</f>
        <v/>
      </c>
      <c r="AD512" s="4" t="str">
        <f>IF($H512=0,"",VLOOKUP($G512,Data!$G$3:$BA$2935,23,FALSE))</f>
        <v/>
      </c>
      <c r="AE512" s="4" t="str">
        <f>IF($H512=0,"",VLOOKUP($G512,Data!$G$3:$BA$2935,24,FALSE))</f>
        <v/>
      </c>
      <c r="AF512" s="4" t="str">
        <f>IF($H512=0,"",VLOOKUP($G512,Data!$G$3:$BA$2935,25,FALSE))</f>
        <v/>
      </c>
      <c r="AG512" s="4" t="str">
        <f>IF($H512=0,"",VLOOKUP($G512,Data!$G$3:$BA$2935,26,FALSE))</f>
        <v/>
      </c>
      <c r="AH512" s="4" t="str">
        <f>IF($H512=0,"",VLOOKUP($G512,Data!$G$3:$BA$2935,27,FALSE))</f>
        <v/>
      </c>
      <c r="AI512" s="4" t="str">
        <f>IF($H512=0,"",VLOOKUP($G512,Data!$G$3:$BA$2935,28,FALSE))</f>
        <v/>
      </c>
      <c r="AJ512" s="4" t="str">
        <f>IF($H512=0,"",VLOOKUP($G512,Data!$G$3:$BA$2935,29,FALSE))</f>
        <v/>
      </c>
      <c r="AK512" s="4" t="str">
        <f>IF($H512=0,"",VLOOKUP($G512,Data!$G$3:$BA$2935,30,FALSE))</f>
        <v/>
      </c>
      <c r="AL512" s="4" t="str">
        <f>IF($H512=0,"",VLOOKUP($G512,Data!$G$3:$BA$2935,31,FALSE))</f>
        <v/>
      </c>
      <c r="AM512" s="4" t="str">
        <f>IF($H512=0,"",VLOOKUP($G512,Data!$G$3:$BA$2935,32,FALSE))</f>
        <v/>
      </c>
      <c r="AN512" s="4" t="str">
        <f>IF($H512=0,"",VLOOKUP($G512,Data!$G$3:$BA$2935,33,FALSE))</f>
        <v/>
      </c>
      <c r="AO512" s="4" t="str">
        <f>IF($H512=0,"",VLOOKUP($G512,Data!$G$3:$BA$2935,34,FALSE))</f>
        <v/>
      </c>
      <c r="AP512" s="4" t="str">
        <f>IF($H512=0,"",VLOOKUP($G512,Data!$G$3:$BA$2935,35,FALSE))</f>
        <v/>
      </c>
      <c r="AQ512" s="4" t="str">
        <f>IF($H512=0,"",VLOOKUP($G512,Data!$G$3:$BA$2935,36,FALSE))</f>
        <v/>
      </c>
      <c r="AR512" s="4" t="str">
        <f>IF($H512=0,"",VLOOKUP($G512,Data!$G$3:$BA$2935,37,FALSE))</f>
        <v/>
      </c>
      <c r="AS512" s="4" t="str">
        <f>IF($H512=0,"",VLOOKUP($G512,Data!$G$3:$BA$2935,38,FALSE))</f>
        <v/>
      </c>
      <c r="AT512" s="4" t="str">
        <f>IF($H512=0,"",VLOOKUP($G512,Data!$G$3:$BA$2935,39,FALSE))</f>
        <v/>
      </c>
    </row>
    <row r="513" spans="1:46" x14ac:dyDescent="0.25">
      <c r="A513" s="4">
        <f>PSSE!A515</f>
        <v>978017</v>
      </c>
      <c r="B513" s="4" t="str">
        <f>PSSE!B515</f>
        <v>BARIA_G7</v>
      </c>
      <c r="C513" s="4">
        <f>PSSE!D515</f>
        <v>11</v>
      </c>
      <c r="D513" s="4">
        <f>PSSE!E515</f>
        <v>33</v>
      </c>
      <c r="E513" s="4" t="str">
        <f>PSSE!F515</f>
        <v>ND</v>
      </c>
      <c r="F513" s="4">
        <f>PSSE!G515</f>
        <v>1</v>
      </c>
      <c r="G513" s="4" t="str">
        <f t="shared" si="8"/>
        <v>GOV1133ND1</v>
      </c>
      <c r="H513" s="4">
        <f>COUNTIF(Data!$G$3:$BA$2935,GOV!$G513)</f>
        <v>1</v>
      </c>
      <c r="I513" s="4" t="str">
        <f>IF($H513=0,"",VLOOKUP($G513,Data!$G$3:$BA$2935,2,FALSE))</f>
        <v>'GAST'</v>
      </c>
      <c r="J513" s="4">
        <f>PSSE!C515</f>
        <v>1</v>
      </c>
      <c r="K513" s="4">
        <f>IF($H513=0,"",VLOOKUP($G513,Data!$G$3:$BA$2935,4,FALSE))</f>
        <v>0.05</v>
      </c>
      <c r="L513" s="4">
        <f>IF($H513=0,"",VLOOKUP($G513,Data!$G$3:$BA$2935,5,FALSE))</f>
        <v>0.4</v>
      </c>
      <c r="M513" s="4">
        <f>IF($H513=0,"",VLOOKUP($G513,Data!$G$3:$BA$2935,6,FALSE))</f>
        <v>0.1</v>
      </c>
      <c r="N513" s="4">
        <f>IF($H513=0,"",VLOOKUP($G513,Data!$G$3:$BA$2935,7,FALSE))</f>
        <v>3</v>
      </c>
      <c r="O513" s="4">
        <f>IF($H513=0,"",VLOOKUP($G513,Data!$G$3:$BA$2935,8,FALSE))</f>
        <v>1</v>
      </c>
      <c r="P513" s="4">
        <f>IF($H513=0,"",VLOOKUP($G513,Data!$G$3:$BA$2935,9,FALSE))</f>
        <v>2</v>
      </c>
      <c r="Q513" s="4">
        <f>IF($H513=0,"",VLOOKUP($G513,Data!$G$3:$BA$2935,10,FALSE))</f>
        <v>0.85</v>
      </c>
      <c r="R513" s="4">
        <f>IF($H513=0,"",VLOOKUP($G513,Data!$G$3:$BA$2935,11,FALSE))</f>
        <v>0</v>
      </c>
      <c r="S513" s="4">
        <f>IF($H513=0,"",VLOOKUP($G513,Data!$G$3:$BA$2935,12,FALSE))</f>
        <v>0</v>
      </c>
      <c r="T513" s="4" t="str">
        <f>IF($H513=0,"",VLOOKUP($G513,Data!$G$3:$BA$2935,13,FALSE))</f>
        <v>/</v>
      </c>
      <c r="U513" s="4" t="str">
        <f>IF($H513=0,"",VLOOKUP($G513,Data!$G$3:$BA$2935,14,FALSE))</f>
        <v>/</v>
      </c>
      <c r="V513" s="4" t="str">
        <f>IF($H513=0,"",VLOOKUP($G513,Data!$G$3:$BA$2935,15,FALSE))</f>
        <v/>
      </c>
      <c r="W513" s="4" t="str">
        <f>IF($H513=0,"",VLOOKUP($G513,Data!$G$3:$BA$2935,16,FALSE))</f>
        <v/>
      </c>
      <c r="X513" s="4" t="str">
        <f>IF($H513=0,"",VLOOKUP($G513,Data!$G$3:$BA$2935,17,FALSE))</f>
        <v/>
      </c>
      <c r="Y513" s="4" t="str">
        <f>IF($H513=0,"",VLOOKUP($G513,Data!$G$3:$BA$2935,18,FALSE))</f>
        <v/>
      </c>
      <c r="Z513" s="4" t="str">
        <f>IF($H513=0,"",VLOOKUP($G513,Data!$G$3:$BA$2935,19,FALSE))</f>
        <v/>
      </c>
      <c r="AA513" s="4" t="str">
        <f>IF($H513=0,"",VLOOKUP($G513,Data!$G$3:$BA$2935,20,FALSE))</f>
        <v/>
      </c>
      <c r="AB513" s="4" t="str">
        <f>IF($H513=0,"",VLOOKUP($G513,Data!$G$3:$BA$2935,21,FALSE))</f>
        <v/>
      </c>
      <c r="AC513" s="4" t="str">
        <f>IF($H513=0,"",VLOOKUP($G513,Data!$G$3:$BA$2935,22,FALSE))</f>
        <v/>
      </c>
      <c r="AD513" s="4" t="str">
        <f>IF($H513=0,"",VLOOKUP($G513,Data!$G$3:$BA$2935,23,FALSE))</f>
        <v/>
      </c>
      <c r="AE513" s="4" t="str">
        <f>IF($H513=0,"",VLOOKUP($G513,Data!$G$3:$BA$2935,24,FALSE))</f>
        <v/>
      </c>
      <c r="AF513" s="4" t="str">
        <f>IF($H513=0,"",VLOOKUP($G513,Data!$G$3:$BA$2935,25,FALSE))</f>
        <v/>
      </c>
      <c r="AG513" s="4" t="str">
        <f>IF($H513=0,"",VLOOKUP($G513,Data!$G$3:$BA$2935,26,FALSE))</f>
        <v/>
      </c>
      <c r="AH513" s="4" t="str">
        <f>IF($H513=0,"",VLOOKUP($G513,Data!$G$3:$BA$2935,27,FALSE))</f>
        <v/>
      </c>
      <c r="AI513" s="4" t="str">
        <f>IF($H513=0,"",VLOOKUP($G513,Data!$G$3:$BA$2935,28,FALSE))</f>
        <v/>
      </c>
      <c r="AJ513" s="4" t="str">
        <f>IF($H513=0,"",VLOOKUP($G513,Data!$G$3:$BA$2935,29,FALSE))</f>
        <v/>
      </c>
      <c r="AK513" s="4" t="str">
        <f>IF($H513=0,"",VLOOKUP($G513,Data!$G$3:$BA$2935,30,FALSE))</f>
        <v/>
      </c>
      <c r="AL513" s="4" t="str">
        <f>IF($H513=0,"",VLOOKUP($G513,Data!$G$3:$BA$2935,31,FALSE))</f>
        <v/>
      </c>
      <c r="AM513" s="4" t="str">
        <f>IF($H513=0,"",VLOOKUP($G513,Data!$G$3:$BA$2935,32,FALSE))</f>
        <v/>
      </c>
      <c r="AN513" s="4" t="str">
        <f>IF($H513=0,"",VLOOKUP($G513,Data!$G$3:$BA$2935,33,FALSE))</f>
        <v/>
      </c>
      <c r="AO513" s="4" t="str">
        <f>IF($H513=0,"",VLOOKUP($G513,Data!$G$3:$BA$2935,34,FALSE))</f>
        <v/>
      </c>
      <c r="AP513" s="4" t="str">
        <f>IF($H513=0,"",VLOOKUP($G513,Data!$G$3:$BA$2935,35,FALSE))</f>
        <v/>
      </c>
      <c r="AQ513" s="4" t="str">
        <f>IF($H513=0,"",VLOOKUP($G513,Data!$G$3:$BA$2935,36,FALSE))</f>
        <v/>
      </c>
      <c r="AR513" s="4" t="str">
        <f>IF($H513=0,"",VLOOKUP($G513,Data!$G$3:$BA$2935,37,FALSE))</f>
        <v/>
      </c>
      <c r="AS513" s="4" t="str">
        <f>IF($H513=0,"",VLOOKUP($G513,Data!$G$3:$BA$2935,38,FALSE))</f>
        <v/>
      </c>
      <c r="AT513" s="4" t="str">
        <f>IF($H513=0,"",VLOOKUP($G513,Data!$G$3:$BA$2935,39,FALSE))</f>
        <v/>
      </c>
    </row>
    <row r="514" spans="1:46" x14ac:dyDescent="0.25">
      <c r="A514" s="4">
        <f>PSSE!A516</f>
        <v>978018</v>
      </c>
      <c r="B514" s="4" t="str">
        <f>PSSE!B516</f>
        <v>BARIA_G8</v>
      </c>
      <c r="C514" s="4">
        <f>PSSE!D516</f>
        <v>11</v>
      </c>
      <c r="D514" s="4">
        <f>PSSE!E516</f>
        <v>33</v>
      </c>
      <c r="E514" s="4" t="str">
        <f>PSSE!F516</f>
        <v>ND</v>
      </c>
      <c r="F514" s="4">
        <f>PSSE!G516</f>
        <v>1</v>
      </c>
      <c r="G514" s="4" t="str">
        <f t="shared" si="8"/>
        <v>GOV1133ND1</v>
      </c>
      <c r="H514" s="4">
        <f>COUNTIF(Data!$G$3:$BA$2935,GOV!$G514)</f>
        <v>1</v>
      </c>
      <c r="I514" s="4" t="str">
        <f>IF($H514=0,"",VLOOKUP($G514,Data!$G$3:$BA$2935,2,FALSE))</f>
        <v>'GAST'</v>
      </c>
      <c r="J514" s="4">
        <f>PSSE!C516</f>
        <v>1</v>
      </c>
      <c r="K514" s="4">
        <f>IF($H514=0,"",VLOOKUP($G514,Data!$G$3:$BA$2935,4,FALSE))</f>
        <v>0.05</v>
      </c>
      <c r="L514" s="4">
        <f>IF($H514=0,"",VLOOKUP($G514,Data!$G$3:$BA$2935,5,FALSE))</f>
        <v>0.4</v>
      </c>
      <c r="M514" s="4">
        <f>IF($H514=0,"",VLOOKUP($G514,Data!$G$3:$BA$2935,6,FALSE))</f>
        <v>0.1</v>
      </c>
      <c r="N514" s="4">
        <f>IF($H514=0,"",VLOOKUP($G514,Data!$G$3:$BA$2935,7,FALSE))</f>
        <v>3</v>
      </c>
      <c r="O514" s="4">
        <f>IF($H514=0,"",VLOOKUP($G514,Data!$G$3:$BA$2935,8,FALSE))</f>
        <v>1</v>
      </c>
      <c r="P514" s="4">
        <f>IF($H514=0,"",VLOOKUP($G514,Data!$G$3:$BA$2935,9,FALSE))</f>
        <v>2</v>
      </c>
      <c r="Q514" s="4">
        <f>IF($H514=0,"",VLOOKUP($G514,Data!$G$3:$BA$2935,10,FALSE))</f>
        <v>0.85</v>
      </c>
      <c r="R514" s="4">
        <f>IF($H514=0,"",VLOOKUP($G514,Data!$G$3:$BA$2935,11,FALSE))</f>
        <v>0</v>
      </c>
      <c r="S514" s="4">
        <f>IF($H514=0,"",VLOOKUP($G514,Data!$G$3:$BA$2935,12,FALSE))</f>
        <v>0</v>
      </c>
      <c r="T514" s="4" t="str">
        <f>IF($H514=0,"",VLOOKUP($G514,Data!$G$3:$BA$2935,13,FALSE))</f>
        <v>/</v>
      </c>
      <c r="U514" s="4" t="str">
        <f>IF($H514=0,"",VLOOKUP($G514,Data!$G$3:$BA$2935,14,FALSE))</f>
        <v>/</v>
      </c>
      <c r="V514" s="4" t="str">
        <f>IF($H514=0,"",VLOOKUP($G514,Data!$G$3:$BA$2935,15,FALSE))</f>
        <v/>
      </c>
      <c r="W514" s="4" t="str">
        <f>IF($H514=0,"",VLOOKUP($G514,Data!$G$3:$BA$2935,16,FALSE))</f>
        <v/>
      </c>
      <c r="X514" s="4" t="str">
        <f>IF($H514=0,"",VLOOKUP($G514,Data!$G$3:$BA$2935,17,FALSE))</f>
        <v/>
      </c>
      <c r="Y514" s="4" t="str">
        <f>IF($H514=0,"",VLOOKUP($G514,Data!$G$3:$BA$2935,18,FALSE))</f>
        <v/>
      </c>
      <c r="Z514" s="4" t="str">
        <f>IF($H514=0,"",VLOOKUP($G514,Data!$G$3:$BA$2935,19,FALSE))</f>
        <v/>
      </c>
      <c r="AA514" s="4" t="str">
        <f>IF($H514=0,"",VLOOKUP($G514,Data!$G$3:$BA$2935,20,FALSE))</f>
        <v/>
      </c>
      <c r="AB514" s="4" t="str">
        <f>IF($H514=0,"",VLOOKUP($G514,Data!$G$3:$BA$2935,21,FALSE))</f>
        <v/>
      </c>
      <c r="AC514" s="4" t="str">
        <f>IF($H514=0,"",VLOOKUP($G514,Data!$G$3:$BA$2935,22,FALSE))</f>
        <v/>
      </c>
      <c r="AD514" s="4" t="str">
        <f>IF($H514=0,"",VLOOKUP($G514,Data!$G$3:$BA$2935,23,FALSE))</f>
        <v/>
      </c>
      <c r="AE514" s="4" t="str">
        <f>IF($H514=0,"",VLOOKUP($G514,Data!$G$3:$BA$2935,24,FALSE))</f>
        <v/>
      </c>
      <c r="AF514" s="4" t="str">
        <f>IF($H514=0,"",VLOOKUP($G514,Data!$G$3:$BA$2935,25,FALSE))</f>
        <v/>
      </c>
      <c r="AG514" s="4" t="str">
        <f>IF($H514=0,"",VLOOKUP($G514,Data!$G$3:$BA$2935,26,FALSE))</f>
        <v/>
      </c>
      <c r="AH514" s="4" t="str">
        <f>IF($H514=0,"",VLOOKUP($G514,Data!$G$3:$BA$2935,27,FALSE))</f>
        <v/>
      </c>
      <c r="AI514" s="4" t="str">
        <f>IF($H514=0,"",VLOOKUP($G514,Data!$G$3:$BA$2935,28,FALSE))</f>
        <v/>
      </c>
      <c r="AJ514" s="4" t="str">
        <f>IF($H514=0,"",VLOOKUP($G514,Data!$G$3:$BA$2935,29,FALSE))</f>
        <v/>
      </c>
      <c r="AK514" s="4" t="str">
        <f>IF($H514=0,"",VLOOKUP($G514,Data!$G$3:$BA$2935,30,FALSE))</f>
        <v/>
      </c>
      <c r="AL514" s="4" t="str">
        <f>IF($H514=0,"",VLOOKUP($G514,Data!$G$3:$BA$2935,31,FALSE))</f>
        <v/>
      </c>
      <c r="AM514" s="4" t="str">
        <f>IF($H514=0,"",VLOOKUP($G514,Data!$G$3:$BA$2935,32,FALSE))</f>
        <v/>
      </c>
      <c r="AN514" s="4" t="str">
        <f>IF($H514=0,"",VLOOKUP($G514,Data!$G$3:$BA$2935,33,FALSE))</f>
        <v/>
      </c>
      <c r="AO514" s="4" t="str">
        <f>IF($H514=0,"",VLOOKUP($G514,Data!$G$3:$BA$2935,34,FALSE))</f>
        <v/>
      </c>
      <c r="AP514" s="4" t="str">
        <f>IF($H514=0,"",VLOOKUP($G514,Data!$G$3:$BA$2935,35,FALSE))</f>
        <v/>
      </c>
      <c r="AQ514" s="4" t="str">
        <f>IF($H514=0,"",VLOOKUP($G514,Data!$G$3:$BA$2935,36,FALSE))</f>
        <v/>
      </c>
      <c r="AR514" s="4" t="str">
        <f>IF($H514=0,"",VLOOKUP($G514,Data!$G$3:$BA$2935,37,FALSE))</f>
        <v/>
      </c>
      <c r="AS514" s="4" t="str">
        <f>IF($H514=0,"",VLOOKUP($G514,Data!$G$3:$BA$2935,38,FALSE))</f>
        <v/>
      </c>
      <c r="AT514" s="4" t="str">
        <f>IF($H514=0,"",VLOOKUP($G514,Data!$G$3:$BA$2935,39,FALSE))</f>
        <v/>
      </c>
    </row>
    <row r="515" spans="1:46" x14ac:dyDescent="0.25">
      <c r="A515" s="4">
        <f>PSSE!A517</f>
        <v>978021</v>
      </c>
      <c r="B515" s="4" t="str">
        <f>PSSE!B517</f>
        <v>PHUMY1_G1</v>
      </c>
      <c r="C515" s="4">
        <f>PSSE!D517</f>
        <v>15</v>
      </c>
      <c r="D515" s="4">
        <f>PSSE!E517</f>
        <v>248.2</v>
      </c>
      <c r="E515" s="4" t="str">
        <f>PSSE!F517</f>
        <v>ND</v>
      </c>
      <c r="F515" s="4">
        <f>PSSE!G517</f>
        <v>1</v>
      </c>
      <c r="G515" s="4" t="str">
        <f t="shared" si="8"/>
        <v>GOV15248.2ND1</v>
      </c>
      <c r="H515" s="4">
        <f>COUNTIF(Data!$G$3:$BA$2935,GOV!$G515)</f>
        <v>1</v>
      </c>
      <c r="I515" s="4" t="str">
        <f>IF($H515=0,"",VLOOKUP($G515,Data!$G$3:$BA$2935,2,FALSE))</f>
        <v>'GAST'</v>
      </c>
      <c r="J515" s="4">
        <f>PSSE!C517</f>
        <v>1</v>
      </c>
      <c r="K515" s="4">
        <f>IF($H515=0,"",VLOOKUP($G515,Data!$G$3:$BA$2935,4,FALSE))</f>
        <v>0.05</v>
      </c>
      <c r="L515" s="4">
        <f>IF($H515=0,"",VLOOKUP($G515,Data!$G$3:$BA$2935,5,FALSE))</f>
        <v>0.4</v>
      </c>
      <c r="M515" s="4">
        <f>IF($H515=0,"",VLOOKUP($G515,Data!$G$3:$BA$2935,6,FALSE))</f>
        <v>0.1</v>
      </c>
      <c r="N515" s="4">
        <f>IF($H515=0,"",VLOOKUP($G515,Data!$G$3:$BA$2935,7,FALSE))</f>
        <v>3</v>
      </c>
      <c r="O515" s="4">
        <f>IF($H515=0,"",VLOOKUP($G515,Data!$G$3:$BA$2935,8,FALSE))</f>
        <v>1</v>
      </c>
      <c r="P515" s="4">
        <f>IF($H515=0,"",VLOOKUP($G515,Data!$G$3:$BA$2935,9,FALSE))</f>
        <v>2</v>
      </c>
      <c r="Q515" s="4">
        <f>IF($H515=0,"",VLOOKUP($G515,Data!$G$3:$BA$2935,10,FALSE))</f>
        <v>0.85</v>
      </c>
      <c r="R515" s="4">
        <f>IF($H515=0,"",VLOOKUP($G515,Data!$G$3:$BA$2935,11,FALSE))</f>
        <v>0</v>
      </c>
      <c r="S515" s="4">
        <f>IF($H515=0,"",VLOOKUP($G515,Data!$G$3:$BA$2935,12,FALSE))</f>
        <v>0</v>
      </c>
      <c r="T515" s="4" t="str">
        <f>IF($H515=0,"",VLOOKUP($G515,Data!$G$3:$BA$2935,13,FALSE))</f>
        <v>/</v>
      </c>
      <c r="U515" s="4" t="str">
        <f>IF($H515=0,"",VLOOKUP($G515,Data!$G$3:$BA$2935,14,FALSE))</f>
        <v>/</v>
      </c>
      <c r="V515" s="4" t="str">
        <f>IF($H515=0,"",VLOOKUP($G515,Data!$G$3:$BA$2935,15,FALSE))</f>
        <v/>
      </c>
      <c r="W515" s="4" t="str">
        <f>IF($H515=0,"",VLOOKUP($G515,Data!$G$3:$BA$2935,16,FALSE))</f>
        <v/>
      </c>
      <c r="X515" s="4" t="str">
        <f>IF($H515=0,"",VLOOKUP($G515,Data!$G$3:$BA$2935,17,FALSE))</f>
        <v/>
      </c>
      <c r="Y515" s="4" t="str">
        <f>IF($H515=0,"",VLOOKUP($G515,Data!$G$3:$BA$2935,18,FALSE))</f>
        <v/>
      </c>
      <c r="Z515" s="4" t="str">
        <f>IF($H515=0,"",VLOOKUP($G515,Data!$G$3:$BA$2935,19,FALSE))</f>
        <v/>
      </c>
      <c r="AA515" s="4" t="str">
        <f>IF($H515=0,"",VLOOKUP($G515,Data!$G$3:$BA$2935,20,FALSE))</f>
        <v/>
      </c>
      <c r="AB515" s="4" t="str">
        <f>IF($H515=0,"",VLOOKUP($G515,Data!$G$3:$BA$2935,21,FALSE))</f>
        <v/>
      </c>
      <c r="AC515" s="4" t="str">
        <f>IF($H515=0,"",VLOOKUP($G515,Data!$G$3:$BA$2935,22,FALSE))</f>
        <v/>
      </c>
      <c r="AD515" s="4" t="str">
        <f>IF($H515=0,"",VLOOKUP($G515,Data!$G$3:$BA$2935,23,FALSE))</f>
        <v/>
      </c>
      <c r="AE515" s="4" t="str">
        <f>IF($H515=0,"",VLOOKUP($G515,Data!$G$3:$BA$2935,24,FALSE))</f>
        <v/>
      </c>
      <c r="AF515" s="4" t="str">
        <f>IF($H515=0,"",VLOOKUP($G515,Data!$G$3:$BA$2935,25,FALSE))</f>
        <v/>
      </c>
      <c r="AG515" s="4" t="str">
        <f>IF($H515=0,"",VLOOKUP($G515,Data!$G$3:$BA$2935,26,FALSE))</f>
        <v/>
      </c>
      <c r="AH515" s="4" t="str">
        <f>IF($H515=0,"",VLOOKUP($G515,Data!$G$3:$BA$2935,27,FALSE))</f>
        <v/>
      </c>
      <c r="AI515" s="4" t="str">
        <f>IF($H515=0,"",VLOOKUP($G515,Data!$G$3:$BA$2935,28,FALSE))</f>
        <v/>
      </c>
      <c r="AJ515" s="4" t="str">
        <f>IF($H515=0,"",VLOOKUP($G515,Data!$G$3:$BA$2935,29,FALSE))</f>
        <v/>
      </c>
      <c r="AK515" s="4" t="str">
        <f>IF($H515=0,"",VLOOKUP($G515,Data!$G$3:$BA$2935,30,FALSE))</f>
        <v/>
      </c>
      <c r="AL515" s="4" t="str">
        <f>IF($H515=0,"",VLOOKUP($G515,Data!$G$3:$BA$2935,31,FALSE))</f>
        <v/>
      </c>
      <c r="AM515" s="4" t="str">
        <f>IF($H515=0,"",VLOOKUP($G515,Data!$G$3:$BA$2935,32,FALSE))</f>
        <v/>
      </c>
      <c r="AN515" s="4" t="str">
        <f>IF($H515=0,"",VLOOKUP($G515,Data!$G$3:$BA$2935,33,FALSE))</f>
        <v/>
      </c>
      <c r="AO515" s="4" t="str">
        <f>IF($H515=0,"",VLOOKUP($G515,Data!$G$3:$BA$2935,34,FALSE))</f>
        <v/>
      </c>
      <c r="AP515" s="4" t="str">
        <f>IF($H515=0,"",VLOOKUP($G515,Data!$G$3:$BA$2935,35,FALSE))</f>
        <v/>
      </c>
      <c r="AQ515" s="4" t="str">
        <f>IF($H515=0,"",VLOOKUP($G515,Data!$G$3:$BA$2935,36,FALSE))</f>
        <v/>
      </c>
      <c r="AR515" s="4" t="str">
        <f>IF($H515=0,"",VLOOKUP($G515,Data!$G$3:$BA$2935,37,FALSE))</f>
        <v/>
      </c>
      <c r="AS515" s="4" t="str">
        <f>IF($H515=0,"",VLOOKUP($G515,Data!$G$3:$BA$2935,38,FALSE))</f>
        <v/>
      </c>
      <c r="AT515" s="4" t="str">
        <f>IF($H515=0,"",VLOOKUP($G515,Data!$G$3:$BA$2935,39,FALSE))</f>
        <v/>
      </c>
    </row>
    <row r="516" spans="1:46" x14ac:dyDescent="0.25">
      <c r="A516" s="4">
        <f>PSSE!A518</f>
        <v>978022</v>
      </c>
      <c r="B516" s="4" t="str">
        <f>PSSE!B518</f>
        <v>PHUMY1_G2</v>
      </c>
      <c r="C516" s="4">
        <f>PSSE!D518</f>
        <v>15</v>
      </c>
      <c r="D516" s="4">
        <f>PSSE!E518</f>
        <v>248.2</v>
      </c>
      <c r="E516" s="4" t="str">
        <f>PSSE!F518</f>
        <v>ND</v>
      </c>
      <c r="F516" s="4">
        <f>PSSE!G518</f>
        <v>1</v>
      </c>
      <c r="G516" s="4" t="str">
        <f t="shared" si="8"/>
        <v>GOV15248.2ND1</v>
      </c>
      <c r="H516" s="4">
        <f>COUNTIF(Data!$G$3:$BA$2935,GOV!$G516)</f>
        <v>1</v>
      </c>
      <c r="I516" s="4" t="str">
        <f>IF($H516=0,"",VLOOKUP($G516,Data!$G$3:$BA$2935,2,FALSE))</f>
        <v>'GAST'</v>
      </c>
      <c r="J516" s="4">
        <f>PSSE!C518</f>
        <v>1</v>
      </c>
      <c r="K516" s="4">
        <f>IF($H516=0,"",VLOOKUP($G516,Data!$G$3:$BA$2935,4,FALSE))</f>
        <v>0.05</v>
      </c>
      <c r="L516" s="4">
        <f>IF($H516=0,"",VLOOKUP($G516,Data!$G$3:$BA$2935,5,FALSE))</f>
        <v>0.4</v>
      </c>
      <c r="M516" s="4">
        <f>IF($H516=0,"",VLOOKUP($G516,Data!$G$3:$BA$2935,6,FALSE))</f>
        <v>0.1</v>
      </c>
      <c r="N516" s="4">
        <f>IF($H516=0,"",VLOOKUP($G516,Data!$G$3:$BA$2935,7,FALSE))</f>
        <v>3</v>
      </c>
      <c r="O516" s="4">
        <f>IF($H516=0,"",VLOOKUP($G516,Data!$G$3:$BA$2935,8,FALSE))</f>
        <v>1</v>
      </c>
      <c r="P516" s="4">
        <f>IF($H516=0,"",VLOOKUP($G516,Data!$G$3:$BA$2935,9,FALSE))</f>
        <v>2</v>
      </c>
      <c r="Q516" s="4">
        <f>IF($H516=0,"",VLOOKUP($G516,Data!$G$3:$BA$2935,10,FALSE))</f>
        <v>0.85</v>
      </c>
      <c r="R516" s="4">
        <f>IF($H516=0,"",VLOOKUP($G516,Data!$G$3:$BA$2935,11,FALSE))</f>
        <v>0</v>
      </c>
      <c r="S516" s="4">
        <f>IF($H516=0,"",VLOOKUP($G516,Data!$G$3:$BA$2935,12,FALSE))</f>
        <v>0</v>
      </c>
      <c r="T516" s="4" t="str">
        <f>IF($H516=0,"",VLOOKUP($G516,Data!$G$3:$BA$2935,13,FALSE))</f>
        <v>/</v>
      </c>
      <c r="U516" s="4" t="str">
        <f>IF($H516=0,"",VLOOKUP($G516,Data!$G$3:$BA$2935,14,FALSE))</f>
        <v>/</v>
      </c>
      <c r="V516" s="4" t="str">
        <f>IF($H516=0,"",VLOOKUP($G516,Data!$G$3:$BA$2935,15,FALSE))</f>
        <v/>
      </c>
      <c r="W516" s="4" t="str">
        <f>IF($H516=0,"",VLOOKUP($G516,Data!$G$3:$BA$2935,16,FALSE))</f>
        <v/>
      </c>
      <c r="X516" s="4" t="str">
        <f>IF($H516=0,"",VLOOKUP($G516,Data!$G$3:$BA$2935,17,FALSE))</f>
        <v/>
      </c>
      <c r="Y516" s="4" t="str">
        <f>IF($H516=0,"",VLOOKUP($G516,Data!$G$3:$BA$2935,18,FALSE))</f>
        <v/>
      </c>
      <c r="Z516" s="4" t="str">
        <f>IF($H516=0,"",VLOOKUP($G516,Data!$G$3:$BA$2935,19,FALSE))</f>
        <v/>
      </c>
      <c r="AA516" s="4" t="str">
        <f>IF($H516=0,"",VLOOKUP($G516,Data!$G$3:$BA$2935,20,FALSE))</f>
        <v/>
      </c>
      <c r="AB516" s="4" t="str">
        <f>IF($H516=0,"",VLOOKUP($G516,Data!$G$3:$BA$2935,21,FALSE))</f>
        <v/>
      </c>
      <c r="AC516" s="4" t="str">
        <f>IF($H516=0,"",VLOOKUP($G516,Data!$G$3:$BA$2935,22,FALSE))</f>
        <v/>
      </c>
      <c r="AD516" s="4" t="str">
        <f>IF($H516=0,"",VLOOKUP($G516,Data!$G$3:$BA$2935,23,FALSE))</f>
        <v/>
      </c>
      <c r="AE516" s="4" t="str">
        <f>IF($H516=0,"",VLOOKUP($G516,Data!$G$3:$BA$2935,24,FALSE))</f>
        <v/>
      </c>
      <c r="AF516" s="4" t="str">
        <f>IF($H516=0,"",VLOOKUP($G516,Data!$G$3:$BA$2935,25,FALSE))</f>
        <v/>
      </c>
      <c r="AG516" s="4" t="str">
        <f>IF($H516=0,"",VLOOKUP($G516,Data!$G$3:$BA$2935,26,FALSE))</f>
        <v/>
      </c>
      <c r="AH516" s="4" t="str">
        <f>IF($H516=0,"",VLOOKUP($G516,Data!$G$3:$BA$2935,27,FALSE))</f>
        <v/>
      </c>
      <c r="AI516" s="4" t="str">
        <f>IF($H516=0,"",VLOOKUP($G516,Data!$G$3:$BA$2935,28,FALSE))</f>
        <v/>
      </c>
      <c r="AJ516" s="4" t="str">
        <f>IF($H516=0,"",VLOOKUP($G516,Data!$G$3:$BA$2935,29,FALSE))</f>
        <v/>
      </c>
      <c r="AK516" s="4" t="str">
        <f>IF($H516=0,"",VLOOKUP($G516,Data!$G$3:$BA$2935,30,FALSE))</f>
        <v/>
      </c>
      <c r="AL516" s="4" t="str">
        <f>IF($H516=0,"",VLOOKUP($G516,Data!$G$3:$BA$2935,31,FALSE))</f>
        <v/>
      </c>
      <c r="AM516" s="4" t="str">
        <f>IF($H516=0,"",VLOOKUP($G516,Data!$G$3:$BA$2935,32,FALSE))</f>
        <v/>
      </c>
      <c r="AN516" s="4" t="str">
        <f>IF($H516=0,"",VLOOKUP($G516,Data!$G$3:$BA$2935,33,FALSE))</f>
        <v/>
      </c>
      <c r="AO516" s="4" t="str">
        <f>IF($H516=0,"",VLOOKUP($G516,Data!$G$3:$BA$2935,34,FALSE))</f>
        <v/>
      </c>
      <c r="AP516" s="4" t="str">
        <f>IF($H516=0,"",VLOOKUP($G516,Data!$G$3:$BA$2935,35,FALSE))</f>
        <v/>
      </c>
      <c r="AQ516" s="4" t="str">
        <f>IF($H516=0,"",VLOOKUP($G516,Data!$G$3:$BA$2935,36,FALSE))</f>
        <v/>
      </c>
      <c r="AR516" s="4" t="str">
        <f>IF($H516=0,"",VLOOKUP($G516,Data!$G$3:$BA$2935,37,FALSE))</f>
        <v/>
      </c>
      <c r="AS516" s="4" t="str">
        <f>IF($H516=0,"",VLOOKUP($G516,Data!$G$3:$BA$2935,38,FALSE))</f>
        <v/>
      </c>
      <c r="AT516" s="4" t="str">
        <f>IF($H516=0,"",VLOOKUP($G516,Data!$G$3:$BA$2935,39,FALSE))</f>
        <v/>
      </c>
    </row>
    <row r="517" spans="1:46" x14ac:dyDescent="0.25">
      <c r="A517" s="4">
        <f>PSSE!A519</f>
        <v>978023</v>
      </c>
      <c r="B517" s="4" t="str">
        <f>PSSE!B519</f>
        <v>PHUMY1_G3</v>
      </c>
      <c r="C517" s="4">
        <f>PSSE!D519</f>
        <v>15</v>
      </c>
      <c r="D517" s="4">
        <f>PSSE!E519</f>
        <v>248.2</v>
      </c>
      <c r="E517" s="4" t="str">
        <f>PSSE!F519</f>
        <v>ND</v>
      </c>
      <c r="F517" s="4">
        <f>PSSE!G519</f>
        <v>1</v>
      </c>
      <c r="G517" s="4" t="str">
        <f t="shared" si="8"/>
        <v>GOV15248.2ND1</v>
      </c>
      <c r="H517" s="4">
        <f>COUNTIF(Data!$G$3:$BA$2935,GOV!$G517)</f>
        <v>1</v>
      </c>
      <c r="I517" s="4" t="str">
        <f>IF($H517=0,"",VLOOKUP($G517,Data!$G$3:$BA$2935,2,FALSE))</f>
        <v>'GAST'</v>
      </c>
      <c r="J517" s="4">
        <f>PSSE!C519</f>
        <v>1</v>
      </c>
      <c r="K517" s="4">
        <f>IF($H517=0,"",VLOOKUP($G517,Data!$G$3:$BA$2935,4,FALSE))</f>
        <v>0.05</v>
      </c>
      <c r="L517" s="4">
        <f>IF($H517=0,"",VLOOKUP($G517,Data!$G$3:$BA$2935,5,FALSE))</f>
        <v>0.4</v>
      </c>
      <c r="M517" s="4">
        <f>IF($H517=0,"",VLOOKUP($G517,Data!$G$3:$BA$2935,6,FALSE))</f>
        <v>0.1</v>
      </c>
      <c r="N517" s="4">
        <f>IF($H517=0,"",VLOOKUP($G517,Data!$G$3:$BA$2935,7,FALSE))</f>
        <v>3</v>
      </c>
      <c r="O517" s="4">
        <f>IF($H517=0,"",VLOOKUP($G517,Data!$G$3:$BA$2935,8,FALSE))</f>
        <v>1</v>
      </c>
      <c r="P517" s="4">
        <f>IF($H517=0,"",VLOOKUP($G517,Data!$G$3:$BA$2935,9,FALSE))</f>
        <v>2</v>
      </c>
      <c r="Q517" s="4">
        <f>IF($H517=0,"",VLOOKUP($G517,Data!$G$3:$BA$2935,10,FALSE))</f>
        <v>0.85</v>
      </c>
      <c r="R517" s="4">
        <f>IF($H517=0,"",VLOOKUP($G517,Data!$G$3:$BA$2935,11,FALSE))</f>
        <v>0</v>
      </c>
      <c r="S517" s="4">
        <f>IF($H517=0,"",VLOOKUP($G517,Data!$G$3:$BA$2935,12,FALSE))</f>
        <v>0</v>
      </c>
      <c r="T517" s="4" t="str">
        <f>IF($H517=0,"",VLOOKUP($G517,Data!$G$3:$BA$2935,13,FALSE))</f>
        <v>/</v>
      </c>
      <c r="U517" s="4" t="str">
        <f>IF($H517=0,"",VLOOKUP($G517,Data!$G$3:$BA$2935,14,FALSE))</f>
        <v>/</v>
      </c>
      <c r="V517" s="4" t="str">
        <f>IF($H517=0,"",VLOOKUP($G517,Data!$G$3:$BA$2935,15,FALSE))</f>
        <v/>
      </c>
      <c r="W517" s="4" t="str">
        <f>IF($H517=0,"",VLOOKUP($G517,Data!$G$3:$BA$2935,16,FALSE))</f>
        <v/>
      </c>
      <c r="X517" s="4" t="str">
        <f>IF($H517=0,"",VLOOKUP($G517,Data!$G$3:$BA$2935,17,FALSE))</f>
        <v/>
      </c>
      <c r="Y517" s="4" t="str">
        <f>IF($H517=0,"",VLOOKUP($G517,Data!$G$3:$BA$2935,18,FALSE))</f>
        <v/>
      </c>
      <c r="Z517" s="4" t="str">
        <f>IF($H517=0,"",VLOOKUP($G517,Data!$G$3:$BA$2935,19,FALSE))</f>
        <v/>
      </c>
      <c r="AA517" s="4" t="str">
        <f>IF($H517=0,"",VLOOKUP($G517,Data!$G$3:$BA$2935,20,FALSE))</f>
        <v/>
      </c>
      <c r="AB517" s="4" t="str">
        <f>IF($H517=0,"",VLOOKUP($G517,Data!$G$3:$BA$2935,21,FALSE))</f>
        <v/>
      </c>
      <c r="AC517" s="4" t="str">
        <f>IF($H517=0,"",VLOOKUP($G517,Data!$G$3:$BA$2935,22,FALSE))</f>
        <v/>
      </c>
      <c r="AD517" s="4" t="str">
        <f>IF($H517=0,"",VLOOKUP($G517,Data!$G$3:$BA$2935,23,FALSE))</f>
        <v/>
      </c>
      <c r="AE517" s="4" t="str">
        <f>IF($H517=0,"",VLOOKUP($G517,Data!$G$3:$BA$2935,24,FALSE))</f>
        <v/>
      </c>
      <c r="AF517" s="4" t="str">
        <f>IF($H517=0,"",VLOOKUP($G517,Data!$G$3:$BA$2935,25,FALSE))</f>
        <v/>
      </c>
      <c r="AG517" s="4" t="str">
        <f>IF($H517=0,"",VLOOKUP($G517,Data!$G$3:$BA$2935,26,FALSE))</f>
        <v/>
      </c>
      <c r="AH517" s="4" t="str">
        <f>IF($H517=0,"",VLOOKUP($G517,Data!$G$3:$BA$2935,27,FALSE))</f>
        <v/>
      </c>
      <c r="AI517" s="4" t="str">
        <f>IF($H517=0,"",VLOOKUP($G517,Data!$G$3:$BA$2935,28,FALSE))</f>
        <v/>
      </c>
      <c r="AJ517" s="4" t="str">
        <f>IF($H517=0,"",VLOOKUP($G517,Data!$G$3:$BA$2935,29,FALSE))</f>
        <v/>
      </c>
      <c r="AK517" s="4" t="str">
        <f>IF($H517=0,"",VLOOKUP($G517,Data!$G$3:$BA$2935,30,FALSE))</f>
        <v/>
      </c>
      <c r="AL517" s="4" t="str">
        <f>IF($H517=0,"",VLOOKUP($G517,Data!$G$3:$BA$2935,31,FALSE))</f>
        <v/>
      </c>
      <c r="AM517" s="4" t="str">
        <f>IF($H517=0,"",VLOOKUP($G517,Data!$G$3:$BA$2935,32,FALSE))</f>
        <v/>
      </c>
      <c r="AN517" s="4" t="str">
        <f>IF($H517=0,"",VLOOKUP($G517,Data!$G$3:$BA$2935,33,FALSE))</f>
        <v/>
      </c>
      <c r="AO517" s="4" t="str">
        <f>IF($H517=0,"",VLOOKUP($G517,Data!$G$3:$BA$2935,34,FALSE))</f>
        <v/>
      </c>
      <c r="AP517" s="4" t="str">
        <f>IF($H517=0,"",VLOOKUP($G517,Data!$G$3:$BA$2935,35,FALSE))</f>
        <v/>
      </c>
      <c r="AQ517" s="4" t="str">
        <f>IF($H517=0,"",VLOOKUP($G517,Data!$G$3:$BA$2935,36,FALSE))</f>
        <v/>
      </c>
      <c r="AR517" s="4" t="str">
        <f>IF($H517=0,"",VLOOKUP($G517,Data!$G$3:$BA$2935,37,FALSE))</f>
        <v/>
      </c>
      <c r="AS517" s="4" t="str">
        <f>IF($H517=0,"",VLOOKUP($G517,Data!$G$3:$BA$2935,38,FALSE))</f>
        <v/>
      </c>
      <c r="AT517" s="4" t="str">
        <f>IF($H517=0,"",VLOOKUP($G517,Data!$G$3:$BA$2935,39,FALSE))</f>
        <v/>
      </c>
    </row>
    <row r="518" spans="1:46" x14ac:dyDescent="0.25">
      <c r="A518" s="4">
        <f>PSSE!A520</f>
        <v>978031</v>
      </c>
      <c r="B518" s="4" t="str">
        <f>PSSE!B520</f>
        <v>PHUMY1_S1</v>
      </c>
      <c r="C518" s="4">
        <f>PSSE!D520</f>
        <v>23</v>
      </c>
      <c r="D518" s="4">
        <f>PSSE!E520</f>
        <v>380</v>
      </c>
      <c r="E518" s="4" t="str">
        <f>PSSE!F520</f>
        <v>ND</v>
      </c>
      <c r="F518" s="4">
        <f>PSSE!G520</f>
        <v>1</v>
      </c>
      <c r="G518" s="4" t="str">
        <f t="shared" si="8"/>
        <v>GOV23380ND1</v>
      </c>
      <c r="H518" s="4">
        <f>COUNTIF(Data!$G$3:$BA$2935,GOV!$G518)</f>
        <v>1</v>
      </c>
      <c r="I518" s="4" t="str">
        <f>IF($H518=0,"",VLOOKUP($G518,Data!$G$3:$BA$2935,2,FALSE))</f>
        <v>'TGOV1'</v>
      </c>
      <c r="J518" s="4">
        <f>PSSE!C520</f>
        <v>1</v>
      </c>
      <c r="K518" s="4">
        <f>IF($H518=0,"",VLOOKUP($G518,Data!$G$3:$BA$2935,4,FALSE))</f>
        <v>0.05</v>
      </c>
      <c r="L518" s="4">
        <f>IF($H518=0,"",VLOOKUP($G518,Data!$G$3:$BA$2935,5,FALSE))</f>
        <v>0.05</v>
      </c>
      <c r="M518" s="4">
        <f>IF($H518=0,"",VLOOKUP($G518,Data!$G$3:$BA$2935,6,FALSE))</f>
        <v>1.1000000000000001</v>
      </c>
      <c r="N518" s="4">
        <f>IF($H518=0,"",VLOOKUP($G518,Data!$G$3:$BA$2935,7,FALSE))</f>
        <v>0</v>
      </c>
      <c r="O518" s="4">
        <f>IF($H518=0,"",VLOOKUP($G518,Data!$G$3:$BA$2935,8,FALSE))</f>
        <v>2.7</v>
      </c>
      <c r="P518" s="4">
        <f>IF($H518=0,"",VLOOKUP($G518,Data!$G$3:$BA$2935,9,FALSE))</f>
        <v>9</v>
      </c>
      <c r="Q518" s="4">
        <f>IF($H518=0,"",VLOOKUP($G518,Data!$G$3:$BA$2935,10,FALSE))</f>
        <v>0</v>
      </c>
      <c r="R518" s="4" t="str">
        <f>IF($H518=0,"",VLOOKUP($G518,Data!$G$3:$BA$2935,11,FALSE))</f>
        <v>/</v>
      </c>
      <c r="S518" s="4" t="str">
        <f>IF($H518=0,"",VLOOKUP($G518,Data!$G$3:$BA$2935,12,FALSE))</f>
        <v>/</v>
      </c>
      <c r="T518" s="4" t="str">
        <f>IF($H518=0,"",VLOOKUP($G518,Data!$G$3:$BA$2935,13,FALSE))</f>
        <v/>
      </c>
      <c r="U518" s="4" t="str">
        <f>IF($H518=0,"",VLOOKUP($G518,Data!$G$3:$BA$2935,14,FALSE))</f>
        <v/>
      </c>
      <c r="V518" s="4" t="str">
        <f>IF($H518=0,"",VLOOKUP($G518,Data!$G$3:$BA$2935,15,FALSE))</f>
        <v/>
      </c>
      <c r="W518" s="4" t="str">
        <f>IF($H518=0,"",VLOOKUP($G518,Data!$G$3:$BA$2935,16,FALSE))</f>
        <v/>
      </c>
      <c r="X518" s="4" t="str">
        <f>IF($H518=0,"",VLOOKUP($G518,Data!$G$3:$BA$2935,17,FALSE))</f>
        <v/>
      </c>
      <c r="Y518" s="4" t="str">
        <f>IF($H518=0,"",VLOOKUP($G518,Data!$G$3:$BA$2935,18,FALSE))</f>
        <v/>
      </c>
      <c r="Z518" s="4" t="str">
        <f>IF($H518=0,"",VLOOKUP($G518,Data!$G$3:$BA$2935,19,FALSE))</f>
        <v/>
      </c>
      <c r="AA518" s="4" t="str">
        <f>IF($H518=0,"",VLOOKUP($G518,Data!$G$3:$BA$2935,20,FALSE))</f>
        <v/>
      </c>
      <c r="AB518" s="4" t="str">
        <f>IF($H518=0,"",VLOOKUP($G518,Data!$G$3:$BA$2935,21,FALSE))</f>
        <v/>
      </c>
      <c r="AC518" s="4" t="str">
        <f>IF($H518=0,"",VLOOKUP($G518,Data!$G$3:$BA$2935,22,FALSE))</f>
        <v/>
      </c>
      <c r="AD518" s="4" t="str">
        <f>IF($H518=0,"",VLOOKUP($G518,Data!$G$3:$BA$2935,23,FALSE))</f>
        <v/>
      </c>
      <c r="AE518" s="4" t="str">
        <f>IF($H518=0,"",VLOOKUP($G518,Data!$G$3:$BA$2935,24,FALSE))</f>
        <v/>
      </c>
      <c r="AF518" s="4" t="str">
        <f>IF($H518=0,"",VLOOKUP($G518,Data!$G$3:$BA$2935,25,FALSE))</f>
        <v/>
      </c>
      <c r="AG518" s="4" t="str">
        <f>IF($H518=0,"",VLOOKUP($G518,Data!$G$3:$BA$2935,26,FALSE))</f>
        <v/>
      </c>
      <c r="AH518" s="4" t="str">
        <f>IF($H518=0,"",VLOOKUP($G518,Data!$G$3:$BA$2935,27,FALSE))</f>
        <v/>
      </c>
      <c r="AI518" s="4" t="str">
        <f>IF($H518=0,"",VLOOKUP($G518,Data!$G$3:$BA$2935,28,FALSE))</f>
        <v/>
      </c>
      <c r="AJ518" s="4" t="str">
        <f>IF($H518=0,"",VLOOKUP($G518,Data!$G$3:$BA$2935,29,FALSE))</f>
        <v/>
      </c>
      <c r="AK518" s="4" t="str">
        <f>IF($H518=0,"",VLOOKUP($G518,Data!$G$3:$BA$2935,30,FALSE))</f>
        <v/>
      </c>
      <c r="AL518" s="4" t="str">
        <f>IF($H518=0,"",VLOOKUP($G518,Data!$G$3:$BA$2935,31,FALSE))</f>
        <v/>
      </c>
      <c r="AM518" s="4" t="str">
        <f>IF($H518=0,"",VLOOKUP($G518,Data!$G$3:$BA$2935,32,FALSE))</f>
        <v/>
      </c>
      <c r="AN518" s="4" t="str">
        <f>IF($H518=0,"",VLOOKUP($G518,Data!$G$3:$BA$2935,33,FALSE))</f>
        <v/>
      </c>
      <c r="AO518" s="4" t="str">
        <f>IF($H518=0,"",VLOOKUP($G518,Data!$G$3:$BA$2935,34,FALSE))</f>
        <v/>
      </c>
      <c r="AP518" s="4" t="str">
        <f>IF($H518=0,"",VLOOKUP($G518,Data!$G$3:$BA$2935,35,FALSE))</f>
        <v/>
      </c>
      <c r="AQ518" s="4" t="str">
        <f>IF($H518=0,"",VLOOKUP($G518,Data!$G$3:$BA$2935,36,FALSE))</f>
        <v/>
      </c>
      <c r="AR518" s="4" t="str">
        <f>IF($H518=0,"",VLOOKUP($G518,Data!$G$3:$BA$2935,37,FALSE))</f>
        <v/>
      </c>
      <c r="AS518" s="4" t="str">
        <f>IF($H518=0,"",VLOOKUP($G518,Data!$G$3:$BA$2935,38,FALSE))</f>
        <v/>
      </c>
      <c r="AT518" s="4" t="str">
        <f>IF($H518=0,"",VLOOKUP($G518,Data!$G$3:$BA$2935,39,FALSE))</f>
        <v/>
      </c>
    </row>
    <row r="519" spans="1:46" x14ac:dyDescent="0.25">
      <c r="A519" s="4">
        <f>PSSE!A521</f>
        <v>978041</v>
      </c>
      <c r="B519" s="4" t="str">
        <f>PSSE!B521</f>
        <v>PHUMY21_G1</v>
      </c>
      <c r="C519" s="4">
        <f>PSSE!D521</f>
        <v>15.8</v>
      </c>
      <c r="D519" s="4">
        <f>PSSE!E521</f>
        <v>145</v>
      </c>
      <c r="E519" s="4" t="str">
        <f>PSSE!F521</f>
        <v>ND</v>
      </c>
      <c r="F519" s="4">
        <f>PSSE!G521</f>
        <v>1</v>
      </c>
      <c r="G519" s="4" t="str">
        <f t="shared" si="8"/>
        <v>GOV15.8145ND1</v>
      </c>
      <c r="H519" s="4">
        <f>COUNTIF(Data!$G$3:$BA$2935,GOV!$G519)</f>
        <v>1</v>
      </c>
      <c r="I519" s="4" t="str">
        <f>IF($H519=0,"",VLOOKUP($G519,Data!$G$3:$BA$2935,2,FALSE))</f>
        <v>'GAST'</v>
      </c>
      <c r="J519" s="4">
        <f>PSSE!C521</f>
        <v>1</v>
      </c>
      <c r="K519" s="4">
        <f>IF($H519=0,"",VLOOKUP($G519,Data!$G$3:$BA$2935,4,FALSE))</f>
        <v>0.05</v>
      </c>
      <c r="L519" s="4">
        <f>IF($H519=0,"",VLOOKUP($G519,Data!$G$3:$BA$2935,5,FALSE))</f>
        <v>0.4</v>
      </c>
      <c r="M519" s="4">
        <f>IF($H519=0,"",VLOOKUP($G519,Data!$G$3:$BA$2935,6,FALSE))</f>
        <v>0.1</v>
      </c>
      <c r="N519" s="4">
        <f>IF($H519=0,"",VLOOKUP($G519,Data!$G$3:$BA$2935,7,FALSE))</f>
        <v>3</v>
      </c>
      <c r="O519" s="4">
        <f>IF($H519=0,"",VLOOKUP($G519,Data!$G$3:$BA$2935,8,FALSE))</f>
        <v>1</v>
      </c>
      <c r="P519" s="4">
        <f>IF($H519=0,"",VLOOKUP($G519,Data!$G$3:$BA$2935,9,FALSE))</f>
        <v>2</v>
      </c>
      <c r="Q519" s="4">
        <f>IF($H519=0,"",VLOOKUP($G519,Data!$G$3:$BA$2935,10,FALSE))</f>
        <v>0.85</v>
      </c>
      <c r="R519" s="4">
        <f>IF($H519=0,"",VLOOKUP($G519,Data!$G$3:$BA$2935,11,FALSE))</f>
        <v>0</v>
      </c>
      <c r="S519" s="4">
        <f>IF($H519=0,"",VLOOKUP($G519,Data!$G$3:$BA$2935,12,FALSE))</f>
        <v>0</v>
      </c>
      <c r="T519" s="4" t="str">
        <f>IF($H519=0,"",VLOOKUP($G519,Data!$G$3:$BA$2935,13,FALSE))</f>
        <v>/</v>
      </c>
      <c r="U519" s="4" t="str">
        <f>IF($H519=0,"",VLOOKUP($G519,Data!$G$3:$BA$2935,14,FALSE))</f>
        <v>/</v>
      </c>
      <c r="V519" s="4" t="str">
        <f>IF($H519=0,"",VLOOKUP($G519,Data!$G$3:$BA$2935,15,FALSE))</f>
        <v/>
      </c>
      <c r="W519" s="4" t="str">
        <f>IF($H519=0,"",VLOOKUP($G519,Data!$G$3:$BA$2935,16,FALSE))</f>
        <v/>
      </c>
      <c r="X519" s="4" t="str">
        <f>IF($H519=0,"",VLOOKUP($G519,Data!$G$3:$BA$2935,17,FALSE))</f>
        <v/>
      </c>
      <c r="Y519" s="4" t="str">
        <f>IF($H519=0,"",VLOOKUP($G519,Data!$G$3:$BA$2935,18,FALSE))</f>
        <v/>
      </c>
      <c r="Z519" s="4" t="str">
        <f>IF($H519=0,"",VLOOKUP($G519,Data!$G$3:$BA$2935,19,FALSE))</f>
        <v/>
      </c>
      <c r="AA519" s="4" t="str">
        <f>IF($H519=0,"",VLOOKUP($G519,Data!$G$3:$BA$2935,20,FALSE))</f>
        <v/>
      </c>
      <c r="AB519" s="4" t="str">
        <f>IF($H519=0,"",VLOOKUP($G519,Data!$G$3:$BA$2935,21,FALSE))</f>
        <v/>
      </c>
      <c r="AC519" s="4" t="str">
        <f>IF($H519=0,"",VLOOKUP($G519,Data!$G$3:$BA$2935,22,FALSE))</f>
        <v/>
      </c>
      <c r="AD519" s="4" t="str">
        <f>IF($H519=0,"",VLOOKUP($G519,Data!$G$3:$BA$2935,23,FALSE))</f>
        <v/>
      </c>
      <c r="AE519" s="4" t="str">
        <f>IF($H519=0,"",VLOOKUP($G519,Data!$G$3:$BA$2935,24,FALSE))</f>
        <v/>
      </c>
      <c r="AF519" s="4" t="str">
        <f>IF($H519=0,"",VLOOKUP($G519,Data!$G$3:$BA$2935,25,FALSE))</f>
        <v/>
      </c>
      <c r="AG519" s="4" t="str">
        <f>IF($H519=0,"",VLOOKUP($G519,Data!$G$3:$BA$2935,26,FALSE))</f>
        <v/>
      </c>
      <c r="AH519" s="4" t="str">
        <f>IF($H519=0,"",VLOOKUP($G519,Data!$G$3:$BA$2935,27,FALSE))</f>
        <v/>
      </c>
      <c r="AI519" s="4" t="str">
        <f>IF($H519=0,"",VLOOKUP($G519,Data!$G$3:$BA$2935,28,FALSE))</f>
        <v/>
      </c>
      <c r="AJ519" s="4" t="str">
        <f>IF($H519=0,"",VLOOKUP($G519,Data!$G$3:$BA$2935,29,FALSE))</f>
        <v/>
      </c>
      <c r="AK519" s="4" t="str">
        <f>IF($H519=0,"",VLOOKUP($G519,Data!$G$3:$BA$2935,30,FALSE))</f>
        <v/>
      </c>
      <c r="AL519" s="4" t="str">
        <f>IF($H519=0,"",VLOOKUP($G519,Data!$G$3:$BA$2935,31,FALSE))</f>
        <v/>
      </c>
      <c r="AM519" s="4" t="str">
        <f>IF($H519=0,"",VLOOKUP($G519,Data!$G$3:$BA$2935,32,FALSE))</f>
        <v/>
      </c>
      <c r="AN519" s="4" t="str">
        <f>IF($H519=0,"",VLOOKUP($G519,Data!$G$3:$BA$2935,33,FALSE))</f>
        <v/>
      </c>
      <c r="AO519" s="4" t="str">
        <f>IF($H519=0,"",VLOOKUP($G519,Data!$G$3:$BA$2935,34,FALSE))</f>
        <v/>
      </c>
      <c r="AP519" s="4" t="str">
        <f>IF($H519=0,"",VLOOKUP($G519,Data!$G$3:$BA$2935,35,FALSE))</f>
        <v/>
      </c>
      <c r="AQ519" s="4" t="str">
        <f>IF($H519=0,"",VLOOKUP($G519,Data!$G$3:$BA$2935,36,FALSE))</f>
        <v/>
      </c>
      <c r="AR519" s="4" t="str">
        <f>IF($H519=0,"",VLOOKUP($G519,Data!$G$3:$BA$2935,37,FALSE))</f>
        <v/>
      </c>
      <c r="AS519" s="4" t="str">
        <f>IF($H519=0,"",VLOOKUP($G519,Data!$G$3:$BA$2935,38,FALSE))</f>
        <v/>
      </c>
      <c r="AT519" s="4" t="str">
        <f>IF($H519=0,"",VLOOKUP($G519,Data!$G$3:$BA$2935,39,FALSE))</f>
        <v/>
      </c>
    </row>
    <row r="520" spans="1:46" x14ac:dyDescent="0.25">
      <c r="A520" s="4">
        <f>PSSE!A522</f>
        <v>978042</v>
      </c>
      <c r="B520" s="4" t="str">
        <f>PSSE!B522</f>
        <v>PHUMY21_G2</v>
      </c>
      <c r="C520" s="4">
        <f>PSSE!D522</f>
        <v>15.8</v>
      </c>
      <c r="D520" s="4">
        <f>PSSE!E522</f>
        <v>145</v>
      </c>
      <c r="E520" s="4" t="str">
        <f>PSSE!F522</f>
        <v>ND</v>
      </c>
      <c r="F520" s="4">
        <f>PSSE!G522</f>
        <v>1</v>
      </c>
      <c r="G520" s="4" t="str">
        <f t="shared" si="8"/>
        <v>GOV15.8145ND1</v>
      </c>
      <c r="H520" s="4">
        <f>COUNTIF(Data!$G$3:$BA$2935,GOV!$G520)</f>
        <v>1</v>
      </c>
      <c r="I520" s="4" t="str">
        <f>IF($H520=0,"",VLOOKUP($G520,Data!$G$3:$BA$2935,2,FALSE))</f>
        <v>'GAST'</v>
      </c>
      <c r="J520" s="4">
        <f>PSSE!C522</f>
        <v>1</v>
      </c>
      <c r="K520" s="4">
        <f>IF($H520=0,"",VLOOKUP($G520,Data!$G$3:$BA$2935,4,FALSE))</f>
        <v>0.05</v>
      </c>
      <c r="L520" s="4">
        <f>IF($H520=0,"",VLOOKUP($G520,Data!$G$3:$BA$2935,5,FALSE))</f>
        <v>0.4</v>
      </c>
      <c r="M520" s="4">
        <f>IF($H520=0,"",VLOOKUP($G520,Data!$G$3:$BA$2935,6,FALSE))</f>
        <v>0.1</v>
      </c>
      <c r="N520" s="4">
        <f>IF($H520=0,"",VLOOKUP($G520,Data!$G$3:$BA$2935,7,FALSE))</f>
        <v>3</v>
      </c>
      <c r="O520" s="4">
        <f>IF($H520=0,"",VLOOKUP($G520,Data!$G$3:$BA$2935,8,FALSE))</f>
        <v>1</v>
      </c>
      <c r="P520" s="4">
        <f>IF($H520=0,"",VLOOKUP($G520,Data!$G$3:$BA$2935,9,FALSE))</f>
        <v>2</v>
      </c>
      <c r="Q520" s="4">
        <f>IF($H520=0,"",VLOOKUP($G520,Data!$G$3:$BA$2935,10,FALSE))</f>
        <v>0.85</v>
      </c>
      <c r="R520" s="4">
        <f>IF($H520=0,"",VLOOKUP($G520,Data!$G$3:$BA$2935,11,FALSE))</f>
        <v>0</v>
      </c>
      <c r="S520" s="4">
        <f>IF($H520=0,"",VLOOKUP($G520,Data!$G$3:$BA$2935,12,FALSE))</f>
        <v>0</v>
      </c>
      <c r="T520" s="4" t="str">
        <f>IF($H520=0,"",VLOOKUP($G520,Data!$G$3:$BA$2935,13,FALSE))</f>
        <v>/</v>
      </c>
      <c r="U520" s="4" t="str">
        <f>IF($H520=0,"",VLOOKUP($G520,Data!$G$3:$BA$2935,14,FALSE))</f>
        <v>/</v>
      </c>
      <c r="V520" s="4" t="str">
        <f>IF($H520=0,"",VLOOKUP($G520,Data!$G$3:$BA$2935,15,FALSE))</f>
        <v/>
      </c>
      <c r="W520" s="4" t="str">
        <f>IF($H520=0,"",VLOOKUP($G520,Data!$G$3:$BA$2935,16,FALSE))</f>
        <v/>
      </c>
      <c r="X520" s="4" t="str">
        <f>IF($H520=0,"",VLOOKUP($G520,Data!$G$3:$BA$2935,17,FALSE))</f>
        <v/>
      </c>
      <c r="Y520" s="4" t="str">
        <f>IF($H520=0,"",VLOOKUP($G520,Data!$G$3:$BA$2935,18,FALSE))</f>
        <v/>
      </c>
      <c r="Z520" s="4" t="str">
        <f>IF($H520=0,"",VLOOKUP($G520,Data!$G$3:$BA$2935,19,FALSE))</f>
        <v/>
      </c>
      <c r="AA520" s="4" t="str">
        <f>IF($H520=0,"",VLOOKUP($G520,Data!$G$3:$BA$2935,20,FALSE))</f>
        <v/>
      </c>
      <c r="AB520" s="4" t="str">
        <f>IF($H520=0,"",VLOOKUP($G520,Data!$G$3:$BA$2935,21,FALSE))</f>
        <v/>
      </c>
      <c r="AC520" s="4" t="str">
        <f>IF($H520=0,"",VLOOKUP($G520,Data!$G$3:$BA$2935,22,FALSE))</f>
        <v/>
      </c>
      <c r="AD520" s="4" t="str">
        <f>IF($H520=0,"",VLOOKUP($G520,Data!$G$3:$BA$2935,23,FALSE))</f>
        <v/>
      </c>
      <c r="AE520" s="4" t="str">
        <f>IF($H520=0,"",VLOOKUP($G520,Data!$G$3:$BA$2935,24,FALSE))</f>
        <v/>
      </c>
      <c r="AF520" s="4" t="str">
        <f>IF($H520=0,"",VLOOKUP($G520,Data!$G$3:$BA$2935,25,FALSE))</f>
        <v/>
      </c>
      <c r="AG520" s="4" t="str">
        <f>IF($H520=0,"",VLOOKUP($G520,Data!$G$3:$BA$2935,26,FALSE))</f>
        <v/>
      </c>
      <c r="AH520" s="4" t="str">
        <f>IF($H520=0,"",VLOOKUP($G520,Data!$G$3:$BA$2935,27,FALSE))</f>
        <v/>
      </c>
      <c r="AI520" s="4" t="str">
        <f>IF($H520=0,"",VLOOKUP($G520,Data!$G$3:$BA$2935,28,FALSE))</f>
        <v/>
      </c>
      <c r="AJ520" s="4" t="str">
        <f>IF($H520=0,"",VLOOKUP($G520,Data!$G$3:$BA$2935,29,FALSE))</f>
        <v/>
      </c>
      <c r="AK520" s="4" t="str">
        <f>IF($H520=0,"",VLOOKUP($G520,Data!$G$3:$BA$2935,30,FALSE))</f>
        <v/>
      </c>
      <c r="AL520" s="4" t="str">
        <f>IF($H520=0,"",VLOOKUP($G520,Data!$G$3:$BA$2935,31,FALSE))</f>
        <v/>
      </c>
      <c r="AM520" s="4" t="str">
        <f>IF($H520=0,"",VLOOKUP($G520,Data!$G$3:$BA$2935,32,FALSE))</f>
        <v/>
      </c>
      <c r="AN520" s="4" t="str">
        <f>IF($H520=0,"",VLOOKUP($G520,Data!$G$3:$BA$2935,33,FALSE))</f>
        <v/>
      </c>
      <c r="AO520" s="4" t="str">
        <f>IF($H520=0,"",VLOOKUP($G520,Data!$G$3:$BA$2935,34,FALSE))</f>
        <v/>
      </c>
      <c r="AP520" s="4" t="str">
        <f>IF($H520=0,"",VLOOKUP($G520,Data!$G$3:$BA$2935,35,FALSE))</f>
        <v/>
      </c>
      <c r="AQ520" s="4" t="str">
        <f>IF($H520=0,"",VLOOKUP($G520,Data!$G$3:$BA$2935,36,FALSE))</f>
        <v/>
      </c>
      <c r="AR520" s="4" t="str">
        <f>IF($H520=0,"",VLOOKUP($G520,Data!$G$3:$BA$2935,37,FALSE))</f>
        <v/>
      </c>
      <c r="AS520" s="4" t="str">
        <f>IF($H520=0,"",VLOOKUP($G520,Data!$G$3:$BA$2935,38,FALSE))</f>
        <v/>
      </c>
      <c r="AT520" s="4" t="str">
        <f>IF($H520=0,"",VLOOKUP($G520,Data!$G$3:$BA$2935,39,FALSE))</f>
        <v/>
      </c>
    </row>
    <row r="521" spans="1:46" x14ac:dyDescent="0.25">
      <c r="A521" s="4">
        <f>PSSE!A523</f>
        <v>978044</v>
      </c>
      <c r="B521" s="4" t="str">
        <f>PSSE!B523</f>
        <v>PHUMY21_G4</v>
      </c>
      <c r="C521" s="4">
        <f>PSSE!D523</f>
        <v>10.5</v>
      </c>
      <c r="D521" s="4">
        <f>PSSE!E523</f>
        <v>140</v>
      </c>
      <c r="E521" s="4" t="str">
        <f>PSSE!F523</f>
        <v>ND</v>
      </c>
      <c r="F521" s="4">
        <f>PSSE!G523</f>
        <v>1</v>
      </c>
      <c r="G521" s="4" t="str">
        <f t="shared" si="8"/>
        <v>GOV10.5140ND1</v>
      </c>
      <c r="H521" s="4">
        <f>COUNTIF(Data!$G$3:$BA$2935,GOV!$G521)</f>
        <v>1</v>
      </c>
      <c r="I521" s="4" t="str">
        <f>IF($H521=0,"",VLOOKUP($G521,Data!$G$3:$BA$2935,2,FALSE))</f>
        <v>'GAST'</v>
      </c>
      <c r="J521" s="4">
        <f>PSSE!C523</f>
        <v>1</v>
      </c>
      <c r="K521" s="4">
        <f>IF($H521=0,"",VLOOKUP($G521,Data!$G$3:$BA$2935,4,FALSE))</f>
        <v>0.05</v>
      </c>
      <c r="L521" s="4">
        <f>IF($H521=0,"",VLOOKUP($G521,Data!$G$3:$BA$2935,5,FALSE))</f>
        <v>0.4</v>
      </c>
      <c r="M521" s="4">
        <f>IF($H521=0,"",VLOOKUP($G521,Data!$G$3:$BA$2935,6,FALSE))</f>
        <v>0.1</v>
      </c>
      <c r="N521" s="4">
        <f>IF($H521=0,"",VLOOKUP($G521,Data!$G$3:$BA$2935,7,FALSE))</f>
        <v>3</v>
      </c>
      <c r="O521" s="4">
        <f>IF($H521=0,"",VLOOKUP($G521,Data!$G$3:$BA$2935,8,FALSE))</f>
        <v>1</v>
      </c>
      <c r="P521" s="4">
        <f>IF($H521=0,"",VLOOKUP($G521,Data!$G$3:$BA$2935,9,FALSE))</f>
        <v>2</v>
      </c>
      <c r="Q521" s="4">
        <f>IF($H521=0,"",VLOOKUP($G521,Data!$G$3:$BA$2935,10,FALSE))</f>
        <v>0.85</v>
      </c>
      <c r="R521" s="4">
        <f>IF($H521=0,"",VLOOKUP($G521,Data!$G$3:$BA$2935,11,FALSE))</f>
        <v>0</v>
      </c>
      <c r="S521" s="4">
        <f>IF($H521=0,"",VLOOKUP($G521,Data!$G$3:$BA$2935,12,FALSE))</f>
        <v>0</v>
      </c>
      <c r="T521" s="4" t="str">
        <f>IF($H521=0,"",VLOOKUP($G521,Data!$G$3:$BA$2935,13,FALSE))</f>
        <v>/</v>
      </c>
      <c r="U521" s="4" t="str">
        <f>IF($H521=0,"",VLOOKUP($G521,Data!$G$3:$BA$2935,14,FALSE))</f>
        <v>/</v>
      </c>
      <c r="V521" s="4" t="str">
        <f>IF($H521=0,"",VLOOKUP($G521,Data!$G$3:$BA$2935,15,FALSE))</f>
        <v/>
      </c>
      <c r="W521" s="4" t="str">
        <f>IF($H521=0,"",VLOOKUP($G521,Data!$G$3:$BA$2935,16,FALSE))</f>
        <v/>
      </c>
      <c r="X521" s="4" t="str">
        <f>IF($H521=0,"",VLOOKUP($G521,Data!$G$3:$BA$2935,17,FALSE))</f>
        <v/>
      </c>
      <c r="Y521" s="4" t="str">
        <f>IF($H521=0,"",VLOOKUP($G521,Data!$G$3:$BA$2935,18,FALSE))</f>
        <v/>
      </c>
      <c r="Z521" s="4" t="str">
        <f>IF($H521=0,"",VLOOKUP($G521,Data!$G$3:$BA$2935,19,FALSE))</f>
        <v/>
      </c>
      <c r="AA521" s="4" t="str">
        <f>IF($H521=0,"",VLOOKUP($G521,Data!$G$3:$BA$2935,20,FALSE))</f>
        <v/>
      </c>
      <c r="AB521" s="4" t="str">
        <f>IF($H521=0,"",VLOOKUP($G521,Data!$G$3:$BA$2935,21,FALSE))</f>
        <v/>
      </c>
      <c r="AC521" s="4" t="str">
        <f>IF($H521=0,"",VLOOKUP($G521,Data!$G$3:$BA$2935,22,FALSE))</f>
        <v/>
      </c>
      <c r="AD521" s="4" t="str">
        <f>IF($H521=0,"",VLOOKUP($G521,Data!$G$3:$BA$2935,23,FALSE))</f>
        <v/>
      </c>
      <c r="AE521" s="4" t="str">
        <f>IF($H521=0,"",VLOOKUP($G521,Data!$G$3:$BA$2935,24,FALSE))</f>
        <v/>
      </c>
      <c r="AF521" s="4" t="str">
        <f>IF($H521=0,"",VLOOKUP($G521,Data!$G$3:$BA$2935,25,FALSE))</f>
        <v/>
      </c>
      <c r="AG521" s="4" t="str">
        <f>IF($H521=0,"",VLOOKUP($G521,Data!$G$3:$BA$2935,26,FALSE))</f>
        <v/>
      </c>
      <c r="AH521" s="4" t="str">
        <f>IF($H521=0,"",VLOOKUP($G521,Data!$G$3:$BA$2935,27,FALSE))</f>
        <v/>
      </c>
      <c r="AI521" s="4" t="str">
        <f>IF($H521=0,"",VLOOKUP($G521,Data!$G$3:$BA$2935,28,FALSE))</f>
        <v/>
      </c>
      <c r="AJ521" s="4" t="str">
        <f>IF($H521=0,"",VLOOKUP($G521,Data!$G$3:$BA$2935,29,FALSE))</f>
        <v/>
      </c>
      <c r="AK521" s="4" t="str">
        <f>IF($H521=0,"",VLOOKUP($G521,Data!$G$3:$BA$2935,30,FALSE))</f>
        <v/>
      </c>
      <c r="AL521" s="4" t="str">
        <f>IF($H521=0,"",VLOOKUP($G521,Data!$G$3:$BA$2935,31,FALSE))</f>
        <v/>
      </c>
      <c r="AM521" s="4" t="str">
        <f>IF($H521=0,"",VLOOKUP($G521,Data!$G$3:$BA$2935,32,FALSE))</f>
        <v/>
      </c>
      <c r="AN521" s="4" t="str">
        <f>IF($H521=0,"",VLOOKUP($G521,Data!$G$3:$BA$2935,33,FALSE))</f>
        <v/>
      </c>
      <c r="AO521" s="4" t="str">
        <f>IF($H521=0,"",VLOOKUP($G521,Data!$G$3:$BA$2935,34,FALSE))</f>
        <v/>
      </c>
      <c r="AP521" s="4" t="str">
        <f>IF($H521=0,"",VLOOKUP($G521,Data!$G$3:$BA$2935,35,FALSE))</f>
        <v/>
      </c>
      <c r="AQ521" s="4" t="str">
        <f>IF($H521=0,"",VLOOKUP($G521,Data!$G$3:$BA$2935,36,FALSE))</f>
        <v/>
      </c>
      <c r="AR521" s="4" t="str">
        <f>IF($H521=0,"",VLOOKUP($G521,Data!$G$3:$BA$2935,37,FALSE))</f>
        <v/>
      </c>
      <c r="AS521" s="4" t="str">
        <f>IF($H521=0,"",VLOOKUP($G521,Data!$G$3:$BA$2935,38,FALSE))</f>
        <v/>
      </c>
      <c r="AT521" s="4" t="str">
        <f>IF($H521=0,"",VLOOKUP($G521,Data!$G$3:$BA$2935,39,FALSE))</f>
        <v/>
      </c>
    </row>
    <row r="522" spans="1:46" x14ac:dyDescent="0.25">
      <c r="A522" s="4">
        <f>PSSE!A524</f>
        <v>978045</v>
      </c>
      <c r="B522" s="4" t="str">
        <f>PSSE!B524</f>
        <v>PHUMY21_G5</v>
      </c>
      <c r="C522" s="4">
        <f>PSSE!D524</f>
        <v>10.5</v>
      </c>
      <c r="D522" s="4">
        <f>PSSE!E524</f>
        <v>140</v>
      </c>
      <c r="E522" s="4" t="str">
        <f>PSSE!F524</f>
        <v>ND</v>
      </c>
      <c r="F522" s="4">
        <f>PSSE!G524</f>
        <v>1</v>
      </c>
      <c r="G522" s="4" t="str">
        <f t="shared" si="8"/>
        <v>GOV10.5140ND1</v>
      </c>
      <c r="H522" s="4">
        <f>COUNTIF(Data!$G$3:$BA$2935,GOV!$G522)</f>
        <v>1</v>
      </c>
      <c r="I522" s="4" t="str">
        <f>IF($H522=0,"",VLOOKUP($G522,Data!$G$3:$BA$2935,2,FALSE))</f>
        <v>'GAST'</v>
      </c>
      <c r="J522" s="4">
        <f>PSSE!C524</f>
        <v>1</v>
      </c>
      <c r="K522" s="4">
        <f>IF($H522=0,"",VLOOKUP($G522,Data!$G$3:$BA$2935,4,FALSE))</f>
        <v>0.05</v>
      </c>
      <c r="L522" s="4">
        <f>IF($H522=0,"",VLOOKUP($G522,Data!$G$3:$BA$2935,5,FALSE))</f>
        <v>0.4</v>
      </c>
      <c r="M522" s="4">
        <f>IF($H522=0,"",VLOOKUP($G522,Data!$G$3:$BA$2935,6,FALSE))</f>
        <v>0.1</v>
      </c>
      <c r="N522" s="4">
        <f>IF($H522=0,"",VLOOKUP($G522,Data!$G$3:$BA$2935,7,FALSE))</f>
        <v>3</v>
      </c>
      <c r="O522" s="4">
        <f>IF($H522=0,"",VLOOKUP($G522,Data!$G$3:$BA$2935,8,FALSE))</f>
        <v>1</v>
      </c>
      <c r="P522" s="4">
        <f>IF($H522=0,"",VLOOKUP($G522,Data!$G$3:$BA$2935,9,FALSE))</f>
        <v>2</v>
      </c>
      <c r="Q522" s="4">
        <f>IF($H522=0,"",VLOOKUP($G522,Data!$G$3:$BA$2935,10,FALSE))</f>
        <v>0.85</v>
      </c>
      <c r="R522" s="4">
        <f>IF($H522=0,"",VLOOKUP($G522,Data!$G$3:$BA$2935,11,FALSE))</f>
        <v>0</v>
      </c>
      <c r="S522" s="4">
        <f>IF($H522=0,"",VLOOKUP($G522,Data!$G$3:$BA$2935,12,FALSE))</f>
        <v>0</v>
      </c>
      <c r="T522" s="4" t="str">
        <f>IF($H522=0,"",VLOOKUP($G522,Data!$G$3:$BA$2935,13,FALSE))</f>
        <v>/</v>
      </c>
      <c r="U522" s="4" t="str">
        <f>IF($H522=0,"",VLOOKUP($G522,Data!$G$3:$BA$2935,14,FALSE))</f>
        <v>/</v>
      </c>
      <c r="V522" s="4" t="str">
        <f>IF($H522=0,"",VLOOKUP($G522,Data!$G$3:$BA$2935,15,FALSE))</f>
        <v/>
      </c>
      <c r="W522" s="4" t="str">
        <f>IF($H522=0,"",VLOOKUP($G522,Data!$G$3:$BA$2935,16,FALSE))</f>
        <v/>
      </c>
      <c r="X522" s="4" t="str">
        <f>IF($H522=0,"",VLOOKUP($G522,Data!$G$3:$BA$2935,17,FALSE))</f>
        <v/>
      </c>
      <c r="Y522" s="4" t="str">
        <f>IF($H522=0,"",VLOOKUP($G522,Data!$G$3:$BA$2935,18,FALSE))</f>
        <v/>
      </c>
      <c r="Z522" s="4" t="str">
        <f>IF($H522=0,"",VLOOKUP($G522,Data!$G$3:$BA$2935,19,FALSE))</f>
        <v/>
      </c>
      <c r="AA522" s="4" t="str">
        <f>IF($H522=0,"",VLOOKUP($G522,Data!$G$3:$BA$2935,20,FALSE))</f>
        <v/>
      </c>
      <c r="AB522" s="4" t="str">
        <f>IF($H522=0,"",VLOOKUP($G522,Data!$G$3:$BA$2935,21,FALSE))</f>
        <v/>
      </c>
      <c r="AC522" s="4" t="str">
        <f>IF($H522=0,"",VLOOKUP($G522,Data!$G$3:$BA$2935,22,FALSE))</f>
        <v/>
      </c>
      <c r="AD522" s="4" t="str">
        <f>IF($H522=0,"",VLOOKUP($G522,Data!$G$3:$BA$2935,23,FALSE))</f>
        <v/>
      </c>
      <c r="AE522" s="4" t="str">
        <f>IF($H522=0,"",VLOOKUP($G522,Data!$G$3:$BA$2935,24,FALSE))</f>
        <v/>
      </c>
      <c r="AF522" s="4" t="str">
        <f>IF($H522=0,"",VLOOKUP($G522,Data!$G$3:$BA$2935,25,FALSE))</f>
        <v/>
      </c>
      <c r="AG522" s="4" t="str">
        <f>IF($H522=0,"",VLOOKUP($G522,Data!$G$3:$BA$2935,26,FALSE))</f>
        <v/>
      </c>
      <c r="AH522" s="4" t="str">
        <f>IF($H522=0,"",VLOOKUP($G522,Data!$G$3:$BA$2935,27,FALSE))</f>
        <v/>
      </c>
      <c r="AI522" s="4" t="str">
        <f>IF($H522=0,"",VLOOKUP($G522,Data!$G$3:$BA$2935,28,FALSE))</f>
        <v/>
      </c>
      <c r="AJ522" s="4" t="str">
        <f>IF($H522=0,"",VLOOKUP($G522,Data!$G$3:$BA$2935,29,FALSE))</f>
        <v/>
      </c>
      <c r="AK522" s="4" t="str">
        <f>IF($H522=0,"",VLOOKUP($G522,Data!$G$3:$BA$2935,30,FALSE))</f>
        <v/>
      </c>
      <c r="AL522" s="4" t="str">
        <f>IF($H522=0,"",VLOOKUP($G522,Data!$G$3:$BA$2935,31,FALSE))</f>
        <v/>
      </c>
      <c r="AM522" s="4" t="str">
        <f>IF($H522=0,"",VLOOKUP($G522,Data!$G$3:$BA$2935,32,FALSE))</f>
        <v/>
      </c>
      <c r="AN522" s="4" t="str">
        <f>IF($H522=0,"",VLOOKUP($G522,Data!$G$3:$BA$2935,33,FALSE))</f>
        <v/>
      </c>
      <c r="AO522" s="4" t="str">
        <f>IF($H522=0,"",VLOOKUP($G522,Data!$G$3:$BA$2935,34,FALSE))</f>
        <v/>
      </c>
      <c r="AP522" s="4" t="str">
        <f>IF($H522=0,"",VLOOKUP($G522,Data!$G$3:$BA$2935,35,FALSE))</f>
        <v/>
      </c>
      <c r="AQ522" s="4" t="str">
        <f>IF($H522=0,"",VLOOKUP($G522,Data!$G$3:$BA$2935,36,FALSE))</f>
        <v/>
      </c>
      <c r="AR522" s="4" t="str">
        <f>IF($H522=0,"",VLOOKUP($G522,Data!$G$3:$BA$2935,37,FALSE))</f>
        <v/>
      </c>
      <c r="AS522" s="4" t="str">
        <f>IF($H522=0,"",VLOOKUP($G522,Data!$G$3:$BA$2935,38,FALSE))</f>
        <v/>
      </c>
      <c r="AT522" s="4" t="str">
        <f>IF($H522=0,"",VLOOKUP($G522,Data!$G$3:$BA$2935,39,FALSE))</f>
        <v/>
      </c>
    </row>
    <row r="523" spans="1:46" x14ac:dyDescent="0.25">
      <c r="A523" s="4">
        <f>PSSE!A525</f>
        <v>978051</v>
      </c>
      <c r="B523" s="4" t="str">
        <f>PSSE!B525</f>
        <v>PHUMY21_S1</v>
      </c>
      <c r="C523" s="4">
        <f>PSSE!D525</f>
        <v>15.8</v>
      </c>
      <c r="D523" s="4">
        <f>PSSE!E525</f>
        <v>165</v>
      </c>
      <c r="E523" s="4" t="str">
        <f>PSSE!F525</f>
        <v>ND</v>
      </c>
      <c r="F523" s="4">
        <f>PSSE!G525</f>
        <v>1</v>
      </c>
      <c r="G523" s="4" t="str">
        <f t="shared" si="8"/>
        <v>GOV15.8165ND1</v>
      </c>
      <c r="H523" s="4">
        <f>COUNTIF(Data!$G$3:$BA$2935,GOV!$G523)</f>
        <v>1</v>
      </c>
      <c r="I523" s="4" t="str">
        <f>IF($H523=0,"",VLOOKUP($G523,Data!$G$3:$BA$2935,2,FALSE))</f>
        <v>'GAST'</v>
      </c>
      <c r="J523" s="4">
        <f>PSSE!C525</f>
        <v>1</v>
      </c>
      <c r="K523" s="4">
        <f>IF($H523=0,"",VLOOKUP($G523,Data!$G$3:$BA$2935,4,FALSE))</f>
        <v>0.05</v>
      </c>
      <c r="L523" s="4">
        <f>IF($H523=0,"",VLOOKUP($G523,Data!$G$3:$BA$2935,5,FALSE))</f>
        <v>0.4</v>
      </c>
      <c r="M523" s="4">
        <f>IF($H523=0,"",VLOOKUP($G523,Data!$G$3:$BA$2935,6,FALSE))</f>
        <v>0.1</v>
      </c>
      <c r="N523" s="4">
        <f>IF($H523=0,"",VLOOKUP($G523,Data!$G$3:$BA$2935,7,FALSE))</f>
        <v>3</v>
      </c>
      <c r="O523" s="4">
        <f>IF($H523=0,"",VLOOKUP($G523,Data!$G$3:$BA$2935,8,FALSE))</f>
        <v>1</v>
      </c>
      <c r="P523" s="4">
        <f>IF($H523=0,"",VLOOKUP($G523,Data!$G$3:$BA$2935,9,FALSE))</f>
        <v>2</v>
      </c>
      <c r="Q523" s="4">
        <f>IF($H523=0,"",VLOOKUP($G523,Data!$G$3:$BA$2935,10,FALSE))</f>
        <v>0.85</v>
      </c>
      <c r="R523" s="4">
        <f>IF($H523=0,"",VLOOKUP($G523,Data!$G$3:$BA$2935,11,FALSE))</f>
        <v>0</v>
      </c>
      <c r="S523" s="4">
        <f>IF($H523=0,"",VLOOKUP($G523,Data!$G$3:$BA$2935,12,FALSE))</f>
        <v>0</v>
      </c>
      <c r="T523" s="4" t="str">
        <f>IF($H523=0,"",VLOOKUP($G523,Data!$G$3:$BA$2935,13,FALSE))</f>
        <v>/</v>
      </c>
      <c r="U523" s="4" t="str">
        <f>IF($H523=0,"",VLOOKUP($G523,Data!$G$3:$BA$2935,14,FALSE))</f>
        <v>/</v>
      </c>
      <c r="V523" s="4" t="str">
        <f>IF($H523=0,"",VLOOKUP($G523,Data!$G$3:$BA$2935,15,FALSE))</f>
        <v/>
      </c>
      <c r="W523" s="4" t="str">
        <f>IF($H523=0,"",VLOOKUP($G523,Data!$G$3:$BA$2935,16,FALSE))</f>
        <v/>
      </c>
      <c r="X523" s="4" t="str">
        <f>IF($H523=0,"",VLOOKUP($G523,Data!$G$3:$BA$2935,17,FALSE))</f>
        <v/>
      </c>
      <c r="Y523" s="4" t="str">
        <f>IF($H523=0,"",VLOOKUP($G523,Data!$G$3:$BA$2935,18,FALSE))</f>
        <v/>
      </c>
      <c r="Z523" s="4" t="str">
        <f>IF($H523=0,"",VLOOKUP($G523,Data!$G$3:$BA$2935,19,FALSE))</f>
        <v/>
      </c>
      <c r="AA523" s="4" t="str">
        <f>IF($H523=0,"",VLOOKUP($G523,Data!$G$3:$BA$2935,20,FALSE))</f>
        <v/>
      </c>
      <c r="AB523" s="4" t="str">
        <f>IF($H523=0,"",VLOOKUP($G523,Data!$G$3:$BA$2935,21,FALSE))</f>
        <v/>
      </c>
      <c r="AC523" s="4" t="str">
        <f>IF($H523=0,"",VLOOKUP($G523,Data!$G$3:$BA$2935,22,FALSE))</f>
        <v/>
      </c>
      <c r="AD523" s="4" t="str">
        <f>IF($H523=0,"",VLOOKUP($G523,Data!$G$3:$BA$2935,23,FALSE))</f>
        <v/>
      </c>
      <c r="AE523" s="4" t="str">
        <f>IF($H523=0,"",VLOOKUP($G523,Data!$G$3:$BA$2935,24,FALSE))</f>
        <v/>
      </c>
      <c r="AF523" s="4" t="str">
        <f>IF($H523=0,"",VLOOKUP($G523,Data!$G$3:$BA$2935,25,FALSE))</f>
        <v/>
      </c>
      <c r="AG523" s="4" t="str">
        <f>IF($H523=0,"",VLOOKUP($G523,Data!$G$3:$BA$2935,26,FALSE))</f>
        <v/>
      </c>
      <c r="AH523" s="4" t="str">
        <f>IF($H523=0,"",VLOOKUP($G523,Data!$G$3:$BA$2935,27,FALSE))</f>
        <v/>
      </c>
      <c r="AI523" s="4" t="str">
        <f>IF($H523=0,"",VLOOKUP($G523,Data!$G$3:$BA$2935,28,FALSE))</f>
        <v/>
      </c>
      <c r="AJ523" s="4" t="str">
        <f>IF($H523=0,"",VLOOKUP($G523,Data!$G$3:$BA$2935,29,FALSE))</f>
        <v/>
      </c>
      <c r="AK523" s="4" t="str">
        <f>IF($H523=0,"",VLOOKUP($G523,Data!$G$3:$BA$2935,30,FALSE))</f>
        <v/>
      </c>
      <c r="AL523" s="4" t="str">
        <f>IF($H523=0,"",VLOOKUP($G523,Data!$G$3:$BA$2935,31,FALSE))</f>
        <v/>
      </c>
      <c r="AM523" s="4" t="str">
        <f>IF($H523=0,"",VLOOKUP($G523,Data!$G$3:$BA$2935,32,FALSE))</f>
        <v/>
      </c>
      <c r="AN523" s="4" t="str">
        <f>IF($H523=0,"",VLOOKUP($G523,Data!$G$3:$BA$2935,33,FALSE))</f>
        <v/>
      </c>
      <c r="AO523" s="4" t="str">
        <f>IF($H523=0,"",VLOOKUP($G523,Data!$G$3:$BA$2935,34,FALSE))</f>
        <v/>
      </c>
      <c r="AP523" s="4" t="str">
        <f>IF($H523=0,"",VLOOKUP($G523,Data!$G$3:$BA$2935,35,FALSE))</f>
        <v/>
      </c>
      <c r="AQ523" s="4" t="str">
        <f>IF($H523=0,"",VLOOKUP($G523,Data!$G$3:$BA$2935,36,FALSE))</f>
        <v/>
      </c>
      <c r="AR523" s="4" t="str">
        <f>IF($H523=0,"",VLOOKUP($G523,Data!$G$3:$BA$2935,37,FALSE))</f>
        <v/>
      </c>
      <c r="AS523" s="4" t="str">
        <f>IF($H523=0,"",VLOOKUP($G523,Data!$G$3:$BA$2935,38,FALSE))</f>
        <v/>
      </c>
      <c r="AT523" s="4" t="str">
        <f>IF($H523=0,"",VLOOKUP($G523,Data!$G$3:$BA$2935,39,FALSE))</f>
        <v/>
      </c>
    </row>
    <row r="524" spans="1:46" x14ac:dyDescent="0.25">
      <c r="A524" s="4">
        <f>PSSE!A526</f>
        <v>978052</v>
      </c>
      <c r="B524" s="4" t="str">
        <f>PSSE!B526</f>
        <v>PHUMY21_S2</v>
      </c>
      <c r="C524" s="4">
        <f>PSSE!D526</f>
        <v>15.8</v>
      </c>
      <c r="D524" s="4">
        <f>PSSE!E526</f>
        <v>165</v>
      </c>
      <c r="E524" s="4" t="str">
        <f>PSSE!F526</f>
        <v>ND</v>
      </c>
      <c r="F524" s="4">
        <f>PSSE!G526</f>
        <v>1</v>
      </c>
      <c r="G524" s="4" t="str">
        <f t="shared" si="8"/>
        <v>GOV15.8165ND1</v>
      </c>
      <c r="H524" s="4">
        <f>COUNTIF(Data!$G$3:$BA$2935,GOV!$G524)</f>
        <v>1</v>
      </c>
      <c r="I524" s="4" t="str">
        <f>IF($H524=0,"",VLOOKUP($G524,Data!$G$3:$BA$2935,2,FALSE))</f>
        <v>'GAST'</v>
      </c>
      <c r="J524" s="4">
        <f>PSSE!C526</f>
        <v>1</v>
      </c>
      <c r="K524" s="4">
        <f>IF($H524=0,"",VLOOKUP($G524,Data!$G$3:$BA$2935,4,FALSE))</f>
        <v>0.05</v>
      </c>
      <c r="L524" s="4">
        <f>IF($H524=0,"",VLOOKUP($G524,Data!$G$3:$BA$2935,5,FALSE))</f>
        <v>0.4</v>
      </c>
      <c r="M524" s="4">
        <f>IF($H524=0,"",VLOOKUP($G524,Data!$G$3:$BA$2935,6,FALSE))</f>
        <v>0.1</v>
      </c>
      <c r="N524" s="4">
        <f>IF($H524=0,"",VLOOKUP($G524,Data!$G$3:$BA$2935,7,FALSE))</f>
        <v>3</v>
      </c>
      <c r="O524" s="4">
        <f>IF($H524=0,"",VLOOKUP($G524,Data!$G$3:$BA$2935,8,FALSE))</f>
        <v>1</v>
      </c>
      <c r="P524" s="4">
        <f>IF($H524=0,"",VLOOKUP($G524,Data!$G$3:$BA$2935,9,FALSE))</f>
        <v>2</v>
      </c>
      <c r="Q524" s="4">
        <f>IF($H524=0,"",VLOOKUP($G524,Data!$G$3:$BA$2935,10,FALSE))</f>
        <v>0.85</v>
      </c>
      <c r="R524" s="4">
        <f>IF($H524=0,"",VLOOKUP($G524,Data!$G$3:$BA$2935,11,FALSE))</f>
        <v>0</v>
      </c>
      <c r="S524" s="4">
        <f>IF($H524=0,"",VLOOKUP($G524,Data!$G$3:$BA$2935,12,FALSE))</f>
        <v>0</v>
      </c>
      <c r="T524" s="4" t="str">
        <f>IF($H524=0,"",VLOOKUP($G524,Data!$G$3:$BA$2935,13,FALSE))</f>
        <v>/</v>
      </c>
      <c r="U524" s="4" t="str">
        <f>IF($H524=0,"",VLOOKUP($G524,Data!$G$3:$BA$2935,14,FALSE))</f>
        <v>/</v>
      </c>
      <c r="V524" s="4" t="str">
        <f>IF($H524=0,"",VLOOKUP($G524,Data!$G$3:$BA$2935,15,FALSE))</f>
        <v/>
      </c>
      <c r="W524" s="4" t="str">
        <f>IF($H524=0,"",VLOOKUP($G524,Data!$G$3:$BA$2935,16,FALSE))</f>
        <v/>
      </c>
      <c r="X524" s="4" t="str">
        <f>IF($H524=0,"",VLOOKUP($G524,Data!$G$3:$BA$2935,17,FALSE))</f>
        <v/>
      </c>
      <c r="Y524" s="4" t="str">
        <f>IF($H524=0,"",VLOOKUP($G524,Data!$G$3:$BA$2935,18,FALSE))</f>
        <v/>
      </c>
      <c r="Z524" s="4" t="str">
        <f>IF($H524=0,"",VLOOKUP($G524,Data!$G$3:$BA$2935,19,FALSE))</f>
        <v/>
      </c>
      <c r="AA524" s="4" t="str">
        <f>IF($H524=0,"",VLOOKUP($G524,Data!$G$3:$BA$2935,20,FALSE))</f>
        <v/>
      </c>
      <c r="AB524" s="4" t="str">
        <f>IF($H524=0,"",VLOOKUP($G524,Data!$G$3:$BA$2935,21,FALSE))</f>
        <v/>
      </c>
      <c r="AC524" s="4" t="str">
        <f>IF($H524=0,"",VLOOKUP($G524,Data!$G$3:$BA$2935,22,FALSE))</f>
        <v/>
      </c>
      <c r="AD524" s="4" t="str">
        <f>IF($H524=0,"",VLOOKUP($G524,Data!$G$3:$BA$2935,23,FALSE))</f>
        <v/>
      </c>
      <c r="AE524" s="4" t="str">
        <f>IF($H524=0,"",VLOOKUP($G524,Data!$G$3:$BA$2935,24,FALSE))</f>
        <v/>
      </c>
      <c r="AF524" s="4" t="str">
        <f>IF($H524=0,"",VLOOKUP($G524,Data!$G$3:$BA$2935,25,FALSE))</f>
        <v/>
      </c>
      <c r="AG524" s="4" t="str">
        <f>IF($H524=0,"",VLOOKUP($G524,Data!$G$3:$BA$2935,26,FALSE))</f>
        <v/>
      </c>
      <c r="AH524" s="4" t="str">
        <f>IF($H524=0,"",VLOOKUP($G524,Data!$G$3:$BA$2935,27,FALSE))</f>
        <v/>
      </c>
      <c r="AI524" s="4" t="str">
        <f>IF($H524=0,"",VLOOKUP($G524,Data!$G$3:$BA$2935,28,FALSE))</f>
        <v/>
      </c>
      <c r="AJ524" s="4" t="str">
        <f>IF($H524=0,"",VLOOKUP($G524,Data!$G$3:$BA$2935,29,FALSE))</f>
        <v/>
      </c>
      <c r="AK524" s="4" t="str">
        <f>IF($H524=0,"",VLOOKUP($G524,Data!$G$3:$BA$2935,30,FALSE))</f>
        <v/>
      </c>
      <c r="AL524" s="4" t="str">
        <f>IF($H524=0,"",VLOOKUP($G524,Data!$G$3:$BA$2935,31,FALSE))</f>
        <v/>
      </c>
      <c r="AM524" s="4" t="str">
        <f>IF($H524=0,"",VLOOKUP($G524,Data!$G$3:$BA$2935,32,FALSE))</f>
        <v/>
      </c>
      <c r="AN524" s="4" t="str">
        <f>IF($H524=0,"",VLOOKUP($G524,Data!$G$3:$BA$2935,33,FALSE))</f>
        <v/>
      </c>
      <c r="AO524" s="4" t="str">
        <f>IF($H524=0,"",VLOOKUP($G524,Data!$G$3:$BA$2935,34,FALSE))</f>
        <v/>
      </c>
      <c r="AP524" s="4" t="str">
        <f>IF($H524=0,"",VLOOKUP($G524,Data!$G$3:$BA$2935,35,FALSE))</f>
        <v/>
      </c>
      <c r="AQ524" s="4" t="str">
        <f>IF($H524=0,"",VLOOKUP($G524,Data!$G$3:$BA$2935,36,FALSE))</f>
        <v/>
      </c>
      <c r="AR524" s="4" t="str">
        <f>IF($H524=0,"",VLOOKUP($G524,Data!$G$3:$BA$2935,37,FALSE))</f>
        <v/>
      </c>
      <c r="AS524" s="4" t="str">
        <f>IF($H524=0,"",VLOOKUP($G524,Data!$G$3:$BA$2935,38,FALSE))</f>
        <v/>
      </c>
      <c r="AT524" s="4" t="str">
        <f>IF($H524=0,"",VLOOKUP($G524,Data!$G$3:$BA$2935,39,FALSE))</f>
        <v/>
      </c>
    </row>
    <row r="525" spans="1:46" x14ac:dyDescent="0.25">
      <c r="A525" s="4">
        <f>PSSE!A527</f>
        <v>978061</v>
      </c>
      <c r="B525" s="4" t="str">
        <f>PSSE!B527</f>
        <v>PHUMY4_G1</v>
      </c>
      <c r="C525" s="4">
        <f>PSSE!D527</f>
        <v>15.8</v>
      </c>
      <c r="D525" s="4">
        <f>PSSE!E527</f>
        <v>178.5</v>
      </c>
      <c r="E525" s="4" t="str">
        <f>PSSE!F527</f>
        <v>ND</v>
      </c>
      <c r="F525" s="4">
        <f>PSSE!G527</f>
        <v>1</v>
      </c>
      <c r="G525" s="4" t="str">
        <f t="shared" si="8"/>
        <v>GOV15.8178.5ND1</v>
      </c>
      <c r="H525" s="4">
        <f>COUNTIF(Data!$G$3:$BA$2935,GOV!$G525)</f>
        <v>1</v>
      </c>
      <c r="I525" s="4" t="str">
        <f>IF($H525=0,"",VLOOKUP($G525,Data!$G$3:$BA$2935,2,FALSE))</f>
        <v>'GAST'</v>
      </c>
      <c r="J525" s="4">
        <f>PSSE!C527</f>
        <v>1</v>
      </c>
      <c r="K525" s="4">
        <f>IF($H525=0,"",VLOOKUP($G525,Data!$G$3:$BA$2935,4,FALSE))</f>
        <v>0.05</v>
      </c>
      <c r="L525" s="4">
        <f>IF($H525=0,"",VLOOKUP($G525,Data!$G$3:$BA$2935,5,FALSE))</f>
        <v>0.4</v>
      </c>
      <c r="M525" s="4">
        <f>IF($H525=0,"",VLOOKUP($G525,Data!$G$3:$BA$2935,6,FALSE))</f>
        <v>0.1</v>
      </c>
      <c r="N525" s="4">
        <f>IF($H525=0,"",VLOOKUP($G525,Data!$G$3:$BA$2935,7,FALSE))</f>
        <v>3</v>
      </c>
      <c r="O525" s="4">
        <f>IF($H525=0,"",VLOOKUP($G525,Data!$G$3:$BA$2935,8,FALSE))</f>
        <v>1</v>
      </c>
      <c r="P525" s="4">
        <f>IF($H525=0,"",VLOOKUP($G525,Data!$G$3:$BA$2935,9,FALSE))</f>
        <v>2</v>
      </c>
      <c r="Q525" s="4">
        <f>IF($H525=0,"",VLOOKUP($G525,Data!$G$3:$BA$2935,10,FALSE))</f>
        <v>1.1000000000000001</v>
      </c>
      <c r="R525" s="4">
        <f>IF($H525=0,"",VLOOKUP($G525,Data!$G$3:$BA$2935,11,FALSE))</f>
        <v>0</v>
      </c>
      <c r="S525" s="4">
        <f>IF($H525=0,"",VLOOKUP($G525,Data!$G$3:$BA$2935,12,FALSE))</f>
        <v>0</v>
      </c>
      <c r="T525" s="4" t="str">
        <f>IF($H525=0,"",VLOOKUP($G525,Data!$G$3:$BA$2935,13,FALSE))</f>
        <v>/</v>
      </c>
      <c r="U525" s="4" t="str">
        <f>IF($H525=0,"",VLOOKUP($G525,Data!$G$3:$BA$2935,14,FALSE))</f>
        <v>/</v>
      </c>
      <c r="V525" s="4" t="str">
        <f>IF($H525=0,"",VLOOKUP($G525,Data!$G$3:$BA$2935,15,FALSE))</f>
        <v/>
      </c>
      <c r="W525" s="4" t="str">
        <f>IF($H525=0,"",VLOOKUP($G525,Data!$G$3:$BA$2935,16,FALSE))</f>
        <v/>
      </c>
      <c r="X525" s="4" t="str">
        <f>IF($H525=0,"",VLOOKUP($G525,Data!$G$3:$BA$2935,17,FALSE))</f>
        <v/>
      </c>
      <c r="Y525" s="4" t="str">
        <f>IF($H525=0,"",VLOOKUP($G525,Data!$G$3:$BA$2935,18,FALSE))</f>
        <v/>
      </c>
      <c r="Z525" s="4" t="str">
        <f>IF($H525=0,"",VLOOKUP($G525,Data!$G$3:$BA$2935,19,FALSE))</f>
        <v/>
      </c>
      <c r="AA525" s="4" t="str">
        <f>IF($H525=0,"",VLOOKUP($G525,Data!$G$3:$BA$2935,20,FALSE))</f>
        <v/>
      </c>
      <c r="AB525" s="4" t="str">
        <f>IF($H525=0,"",VLOOKUP($G525,Data!$G$3:$BA$2935,21,FALSE))</f>
        <v/>
      </c>
      <c r="AC525" s="4" t="str">
        <f>IF($H525=0,"",VLOOKUP($G525,Data!$G$3:$BA$2935,22,FALSE))</f>
        <v/>
      </c>
      <c r="AD525" s="4" t="str">
        <f>IF($H525=0,"",VLOOKUP($G525,Data!$G$3:$BA$2935,23,FALSE))</f>
        <v/>
      </c>
      <c r="AE525" s="4" t="str">
        <f>IF($H525=0,"",VLOOKUP($G525,Data!$G$3:$BA$2935,24,FALSE))</f>
        <v/>
      </c>
      <c r="AF525" s="4" t="str">
        <f>IF($H525=0,"",VLOOKUP($G525,Data!$G$3:$BA$2935,25,FALSE))</f>
        <v/>
      </c>
      <c r="AG525" s="4" t="str">
        <f>IF($H525=0,"",VLOOKUP($G525,Data!$G$3:$BA$2935,26,FALSE))</f>
        <v/>
      </c>
      <c r="AH525" s="4" t="str">
        <f>IF($H525=0,"",VLOOKUP($G525,Data!$G$3:$BA$2935,27,FALSE))</f>
        <v/>
      </c>
      <c r="AI525" s="4" t="str">
        <f>IF($H525=0,"",VLOOKUP($G525,Data!$G$3:$BA$2935,28,FALSE))</f>
        <v/>
      </c>
      <c r="AJ525" s="4" t="str">
        <f>IF($H525=0,"",VLOOKUP($G525,Data!$G$3:$BA$2935,29,FALSE))</f>
        <v/>
      </c>
      <c r="AK525" s="4" t="str">
        <f>IF($H525=0,"",VLOOKUP($G525,Data!$G$3:$BA$2935,30,FALSE))</f>
        <v/>
      </c>
      <c r="AL525" s="4" t="str">
        <f>IF($H525=0,"",VLOOKUP($G525,Data!$G$3:$BA$2935,31,FALSE))</f>
        <v/>
      </c>
      <c r="AM525" s="4" t="str">
        <f>IF($H525=0,"",VLOOKUP($G525,Data!$G$3:$BA$2935,32,FALSE))</f>
        <v/>
      </c>
      <c r="AN525" s="4" t="str">
        <f>IF($H525=0,"",VLOOKUP($G525,Data!$G$3:$BA$2935,33,FALSE))</f>
        <v/>
      </c>
      <c r="AO525" s="4" t="str">
        <f>IF($H525=0,"",VLOOKUP($G525,Data!$G$3:$BA$2935,34,FALSE))</f>
        <v/>
      </c>
      <c r="AP525" s="4" t="str">
        <f>IF($H525=0,"",VLOOKUP($G525,Data!$G$3:$BA$2935,35,FALSE))</f>
        <v/>
      </c>
      <c r="AQ525" s="4" t="str">
        <f>IF($H525=0,"",VLOOKUP($G525,Data!$G$3:$BA$2935,36,FALSE))</f>
        <v/>
      </c>
      <c r="AR525" s="4" t="str">
        <f>IF($H525=0,"",VLOOKUP($G525,Data!$G$3:$BA$2935,37,FALSE))</f>
        <v/>
      </c>
      <c r="AS525" s="4" t="str">
        <f>IF($H525=0,"",VLOOKUP($G525,Data!$G$3:$BA$2935,38,FALSE))</f>
        <v/>
      </c>
      <c r="AT525" s="4" t="str">
        <f>IF($H525=0,"",VLOOKUP($G525,Data!$G$3:$BA$2935,39,FALSE))</f>
        <v/>
      </c>
    </row>
    <row r="526" spans="1:46" x14ac:dyDescent="0.25">
      <c r="A526" s="4">
        <f>PSSE!A528</f>
        <v>978062</v>
      </c>
      <c r="B526" s="4" t="str">
        <f>PSSE!B528</f>
        <v>PHUMY4_G2</v>
      </c>
      <c r="C526" s="4">
        <f>PSSE!D528</f>
        <v>15.8</v>
      </c>
      <c r="D526" s="4">
        <f>PSSE!E528</f>
        <v>178.5</v>
      </c>
      <c r="E526" s="4" t="str">
        <f>PSSE!F528</f>
        <v>ND</v>
      </c>
      <c r="F526" s="4">
        <f>PSSE!G528</f>
        <v>1</v>
      </c>
      <c r="G526" s="4" t="str">
        <f t="shared" si="8"/>
        <v>GOV15.8178.5ND1</v>
      </c>
      <c r="H526" s="4">
        <f>COUNTIF(Data!$G$3:$BA$2935,GOV!$G526)</f>
        <v>1</v>
      </c>
      <c r="I526" s="4" t="str">
        <f>IF($H526=0,"",VLOOKUP($G526,Data!$G$3:$BA$2935,2,FALSE))</f>
        <v>'GAST'</v>
      </c>
      <c r="J526" s="4">
        <f>PSSE!C528</f>
        <v>1</v>
      </c>
      <c r="K526" s="4">
        <f>IF($H526=0,"",VLOOKUP($G526,Data!$G$3:$BA$2935,4,FALSE))</f>
        <v>0.05</v>
      </c>
      <c r="L526" s="4">
        <f>IF($H526=0,"",VLOOKUP($G526,Data!$G$3:$BA$2935,5,FALSE))</f>
        <v>0.4</v>
      </c>
      <c r="M526" s="4">
        <f>IF($H526=0,"",VLOOKUP($G526,Data!$G$3:$BA$2935,6,FALSE))</f>
        <v>0.1</v>
      </c>
      <c r="N526" s="4">
        <f>IF($H526=0,"",VLOOKUP($G526,Data!$G$3:$BA$2935,7,FALSE))</f>
        <v>3</v>
      </c>
      <c r="O526" s="4">
        <f>IF($H526=0,"",VLOOKUP($G526,Data!$G$3:$BA$2935,8,FALSE))</f>
        <v>1</v>
      </c>
      <c r="P526" s="4">
        <f>IF($H526=0,"",VLOOKUP($G526,Data!$G$3:$BA$2935,9,FALSE))</f>
        <v>2</v>
      </c>
      <c r="Q526" s="4">
        <f>IF($H526=0,"",VLOOKUP($G526,Data!$G$3:$BA$2935,10,FALSE))</f>
        <v>1.1000000000000001</v>
      </c>
      <c r="R526" s="4">
        <f>IF($H526=0,"",VLOOKUP($G526,Data!$G$3:$BA$2935,11,FALSE))</f>
        <v>0</v>
      </c>
      <c r="S526" s="4">
        <f>IF($H526=0,"",VLOOKUP($G526,Data!$G$3:$BA$2935,12,FALSE))</f>
        <v>0</v>
      </c>
      <c r="T526" s="4" t="str">
        <f>IF($H526=0,"",VLOOKUP($G526,Data!$G$3:$BA$2935,13,FALSE))</f>
        <v>/</v>
      </c>
      <c r="U526" s="4" t="str">
        <f>IF($H526=0,"",VLOOKUP($G526,Data!$G$3:$BA$2935,14,FALSE))</f>
        <v>/</v>
      </c>
      <c r="V526" s="4" t="str">
        <f>IF($H526=0,"",VLOOKUP($G526,Data!$G$3:$BA$2935,15,FALSE))</f>
        <v/>
      </c>
      <c r="W526" s="4" t="str">
        <f>IF($H526=0,"",VLOOKUP($G526,Data!$G$3:$BA$2935,16,FALSE))</f>
        <v/>
      </c>
      <c r="X526" s="4" t="str">
        <f>IF($H526=0,"",VLOOKUP($G526,Data!$G$3:$BA$2935,17,FALSE))</f>
        <v/>
      </c>
      <c r="Y526" s="4" t="str">
        <f>IF($H526=0,"",VLOOKUP($G526,Data!$G$3:$BA$2935,18,FALSE))</f>
        <v/>
      </c>
      <c r="Z526" s="4" t="str">
        <f>IF($H526=0,"",VLOOKUP($G526,Data!$G$3:$BA$2935,19,FALSE))</f>
        <v/>
      </c>
      <c r="AA526" s="4" t="str">
        <f>IF($H526=0,"",VLOOKUP($G526,Data!$G$3:$BA$2935,20,FALSE))</f>
        <v/>
      </c>
      <c r="AB526" s="4" t="str">
        <f>IF($H526=0,"",VLOOKUP($G526,Data!$G$3:$BA$2935,21,FALSE))</f>
        <v/>
      </c>
      <c r="AC526" s="4" t="str">
        <f>IF($H526=0,"",VLOOKUP($G526,Data!$G$3:$BA$2935,22,FALSE))</f>
        <v/>
      </c>
      <c r="AD526" s="4" t="str">
        <f>IF($H526=0,"",VLOOKUP($G526,Data!$G$3:$BA$2935,23,FALSE))</f>
        <v/>
      </c>
      <c r="AE526" s="4" t="str">
        <f>IF($H526=0,"",VLOOKUP($G526,Data!$G$3:$BA$2935,24,FALSE))</f>
        <v/>
      </c>
      <c r="AF526" s="4" t="str">
        <f>IF($H526=0,"",VLOOKUP($G526,Data!$G$3:$BA$2935,25,FALSE))</f>
        <v/>
      </c>
      <c r="AG526" s="4" t="str">
        <f>IF($H526=0,"",VLOOKUP($G526,Data!$G$3:$BA$2935,26,FALSE))</f>
        <v/>
      </c>
      <c r="AH526" s="4" t="str">
        <f>IF($H526=0,"",VLOOKUP($G526,Data!$G$3:$BA$2935,27,FALSE))</f>
        <v/>
      </c>
      <c r="AI526" s="4" t="str">
        <f>IF($H526=0,"",VLOOKUP($G526,Data!$G$3:$BA$2935,28,FALSE))</f>
        <v/>
      </c>
      <c r="AJ526" s="4" t="str">
        <f>IF($H526=0,"",VLOOKUP($G526,Data!$G$3:$BA$2935,29,FALSE))</f>
        <v/>
      </c>
      <c r="AK526" s="4" t="str">
        <f>IF($H526=0,"",VLOOKUP($G526,Data!$G$3:$BA$2935,30,FALSE))</f>
        <v/>
      </c>
      <c r="AL526" s="4" t="str">
        <f>IF($H526=0,"",VLOOKUP($G526,Data!$G$3:$BA$2935,31,FALSE))</f>
        <v/>
      </c>
      <c r="AM526" s="4" t="str">
        <f>IF($H526=0,"",VLOOKUP($G526,Data!$G$3:$BA$2935,32,FALSE))</f>
        <v/>
      </c>
      <c r="AN526" s="4" t="str">
        <f>IF($H526=0,"",VLOOKUP($G526,Data!$G$3:$BA$2935,33,FALSE))</f>
        <v/>
      </c>
      <c r="AO526" s="4" t="str">
        <f>IF($H526=0,"",VLOOKUP($G526,Data!$G$3:$BA$2935,34,FALSE))</f>
        <v/>
      </c>
      <c r="AP526" s="4" t="str">
        <f>IF($H526=0,"",VLOOKUP($G526,Data!$G$3:$BA$2935,35,FALSE))</f>
        <v/>
      </c>
      <c r="AQ526" s="4" t="str">
        <f>IF($H526=0,"",VLOOKUP($G526,Data!$G$3:$BA$2935,36,FALSE))</f>
        <v/>
      </c>
      <c r="AR526" s="4" t="str">
        <f>IF($H526=0,"",VLOOKUP($G526,Data!$G$3:$BA$2935,37,FALSE))</f>
        <v/>
      </c>
      <c r="AS526" s="4" t="str">
        <f>IF($H526=0,"",VLOOKUP($G526,Data!$G$3:$BA$2935,38,FALSE))</f>
        <v/>
      </c>
      <c r="AT526" s="4" t="str">
        <f>IF($H526=0,"",VLOOKUP($G526,Data!$G$3:$BA$2935,39,FALSE))</f>
        <v/>
      </c>
    </row>
    <row r="527" spans="1:46" x14ac:dyDescent="0.25">
      <c r="A527" s="4">
        <f>PSSE!A529</f>
        <v>978071</v>
      </c>
      <c r="B527" s="4" t="str">
        <f>PSSE!B529</f>
        <v>PHUMY4_S1</v>
      </c>
      <c r="C527" s="4">
        <f>PSSE!D529</f>
        <v>15.8</v>
      </c>
      <c r="D527" s="4">
        <f>PSSE!E529</f>
        <v>178.5</v>
      </c>
      <c r="E527" s="4" t="str">
        <f>PSSE!F529</f>
        <v>ND</v>
      </c>
      <c r="F527" s="4">
        <f>PSSE!G529</f>
        <v>1</v>
      </c>
      <c r="G527" s="4" t="str">
        <f t="shared" si="8"/>
        <v>GOV15.8178.5ND1</v>
      </c>
      <c r="H527" s="4">
        <f>COUNTIF(Data!$G$3:$BA$2935,GOV!$G527)</f>
        <v>1</v>
      </c>
      <c r="I527" s="4" t="str">
        <f>IF($H527=0,"",VLOOKUP($G527,Data!$G$3:$BA$2935,2,FALSE))</f>
        <v>'GAST'</v>
      </c>
      <c r="J527" s="4">
        <f>PSSE!C529</f>
        <v>1</v>
      </c>
      <c r="K527" s="4">
        <f>IF($H527=0,"",VLOOKUP($G527,Data!$G$3:$BA$2935,4,FALSE))</f>
        <v>0.05</v>
      </c>
      <c r="L527" s="4">
        <f>IF($H527=0,"",VLOOKUP($G527,Data!$G$3:$BA$2935,5,FALSE))</f>
        <v>0.4</v>
      </c>
      <c r="M527" s="4">
        <f>IF($H527=0,"",VLOOKUP($G527,Data!$G$3:$BA$2935,6,FALSE))</f>
        <v>0.1</v>
      </c>
      <c r="N527" s="4">
        <f>IF($H527=0,"",VLOOKUP($G527,Data!$G$3:$BA$2935,7,FALSE))</f>
        <v>3</v>
      </c>
      <c r="O527" s="4">
        <f>IF($H527=0,"",VLOOKUP($G527,Data!$G$3:$BA$2935,8,FALSE))</f>
        <v>1</v>
      </c>
      <c r="P527" s="4">
        <f>IF($H527=0,"",VLOOKUP($G527,Data!$G$3:$BA$2935,9,FALSE))</f>
        <v>2</v>
      </c>
      <c r="Q527" s="4">
        <f>IF($H527=0,"",VLOOKUP($G527,Data!$G$3:$BA$2935,10,FALSE))</f>
        <v>1.1000000000000001</v>
      </c>
      <c r="R527" s="4">
        <f>IF($H527=0,"",VLOOKUP($G527,Data!$G$3:$BA$2935,11,FALSE))</f>
        <v>0</v>
      </c>
      <c r="S527" s="4">
        <f>IF($H527=0,"",VLOOKUP($G527,Data!$G$3:$BA$2935,12,FALSE))</f>
        <v>0</v>
      </c>
      <c r="T527" s="4" t="str">
        <f>IF($H527=0,"",VLOOKUP($G527,Data!$G$3:$BA$2935,13,FALSE))</f>
        <v>/</v>
      </c>
      <c r="U527" s="4" t="str">
        <f>IF($H527=0,"",VLOOKUP($G527,Data!$G$3:$BA$2935,14,FALSE))</f>
        <v>/</v>
      </c>
      <c r="V527" s="4" t="str">
        <f>IF($H527=0,"",VLOOKUP($G527,Data!$G$3:$BA$2935,15,FALSE))</f>
        <v/>
      </c>
      <c r="W527" s="4" t="str">
        <f>IF($H527=0,"",VLOOKUP($G527,Data!$G$3:$BA$2935,16,FALSE))</f>
        <v/>
      </c>
      <c r="X527" s="4" t="str">
        <f>IF($H527=0,"",VLOOKUP($G527,Data!$G$3:$BA$2935,17,FALSE))</f>
        <v/>
      </c>
      <c r="Y527" s="4" t="str">
        <f>IF($H527=0,"",VLOOKUP($G527,Data!$G$3:$BA$2935,18,FALSE))</f>
        <v/>
      </c>
      <c r="Z527" s="4" t="str">
        <f>IF($H527=0,"",VLOOKUP($G527,Data!$G$3:$BA$2935,19,FALSE))</f>
        <v/>
      </c>
      <c r="AA527" s="4" t="str">
        <f>IF($H527=0,"",VLOOKUP($G527,Data!$G$3:$BA$2935,20,FALSE))</f>
        <v/>
      </c>
      <c r="AB527" s="4" t="str">
        <f>IF($H527=0,"",VLOOKUP($G527,Data!$G$3:$BA$2935,21,FALSE))</f>
        <v/>
      </c>
      <c r="AC527" s="4" t="str">
        <f>IF($H527=0,"",VLOOKUP($G527,Data!$G$3:$BA$2935,22,FALSE))</f>
        <v/>
      </c>
      <c r="AD527" s="4" t="str">
        <f>IF($H527=0,"",VLOOKUP($G527,Data!$G$3:$BA$2935,23,FALSE))</f>
        <v/>
      </c>
      <c r="AE527" s="4" t="str">
        <f>IF($H527=0,"",VLOOKUP($G527,Data!$G$3:$BA$2935,24,FALSE))</f>
        <v/>
      </c>
      <c r="AF527" s="4" t="str">
        <f>IF($H527=0,"",VLOOKUP($G527,Data!$G$3:$BA$2935,25,FALSE))</f>
        <v/>
      </c>
      <c r="AG527" s="4" t="str">
        <f>IF($H527=0,"",VLOOKUP($G527,Data!$G$3:$BA$2935,26,FALSE))</f>
        <v/>
      </c>
      <c r="AH527" s="4" t="str">
        <f>IF($H527=0,"",VLOOKUP($G527,Data!$G$3:$BA$2935,27,FALSE))</f>
        <v/>
      </c>
      <c r="AI527" s="4" t="str">
        <f>IF($H527=0,"",VLOOKUP($G527,Data!$G$3:$BA$2935,28,FALSE))</f>
        <v/>
      </c>
      <c r="AJ527" s="4" t="str">
        <f>IF($H527=0,"",VLOOKUP($G527,Data!$G$3:$BA$2935,29,FALSE))</f>
        <v/>
      </c>
      <c r="AK527" s="4" t="str">
        <f>IF($H527=0,"",VLOOKUP($G527,Data!$G$3:$BA$2935,30,FALSE))</f>
        <v/>
      </c>
      <c r="AL527" s="4" t="str">
        <f>IF($H527=0,"",VLOOKUP($G527,Data!$G$3:$BA$2935,31,FALSE))</f>
        <v/>
      </c>
      <c r="AM527" s="4" t="str">
        <f>IF($H527=0,"",VLOOKUP($G527,Data!$G$3:$BA$2935,32,FALSE))</f>
        <v/>
      </c>
      <c r="AN527" s="4" t="str">
        <f>IF($H527=0,"",VLOOKUP($G527,Data!$G$3:$BA$2935,33,FALSE))</f>
        <v/>
      </c>
      <c r="AO527" s="4" t="str">
        <f>IF($H527=0,"",VLOOKUP($G527,Data!$G$3:$BA$2935,34,FALSE))</f>
        <v/>
      </c>
      <c r="AP527" s="4" t="str">
        <f>IF($H527=0,"",VLOOKUP($G527,Data!$G$3:$BA$2935,35,FALSE))</f>
        <v/>
      </c>
      <c r="AQ527" s="4" t="str">
        <f>IF($H527=0,"",VLOOKUP($G527,Data!$G$3:$BA$2935,36,FALSE))</f>
        <v/>
      </c>
      <c r="AR527" s="4" t="str">
        <f>IF($H527=0,"",VLOOKUP($G527,Data!$G$3:$BA$2935,37,FALSE))</f>
        <v/>
      </c>
      <c r="AS527" s="4" t="str">
        <f>IF($H527=0,"",VLOOKUP($G527,Data!$G$3:$BA$2935,38,FALSE))</f>
        <v/>
      </c>
      <c r="AT527" s="4" t="str">
        <f>IF($H527=0,"",VLOOKUP($G527,Data!$G$3:$BA$2935,39,FALSE))</f>
        <v/>
      </c>
    </row>
    <row r="528" spans="1:46" x14ac:dyDescent="0.25">
      <c r="A528" s="4">
        <f>PSSE!A530</f>
        <v>978081</v>
      </c>
      <c r="B528" s="4" t="str">
        <f>PSSE!B530</f>
        <v>PHUMY22_G1</v>
      </c>
      <c r="C528" s="4">
        <f>PSSE!D530</f>
        <v>15.8</v>
      </c>
      <c r="D528" s="4">
        <f>PSSE!E530</f>
        <v>238.7</v>
      </c>
      <c r="E528" s="4" t="str">
        <f>PSSE!F530</f>
        <v>ND</v>
      </c>
      <c r="F528" s="4">
        <f>PSSE!G530</f>
        <v>1</v>
      </c>
      <c r="G528" s="4" t="str">
        <f t="shared" si="8"/>
        <v>GOV15.8238.7ND1</v>
      </c>
      <c r="H528" s="4">
        <f>COUNTIF(Data!$G$3:$BA$2935,GOV!$G528)</f>
        <v>1</v>
      </c>
      <c r="I528" s="4" t="str">
        <f>IF($H528=0,"",VLOOKUP($G528,Data!$G$3:$BA$2935,2,FALSE))</f>
        <v>'HYGOV'</v>
      </c>
      <c r="J528" s="4">
        <f>PSSE!C530</f>
        <v>1</v>
      </c>
      <c r="K528" s="4">
        <f>IF($H528=0,"",VLOOKUP($G528,Data!$G$3:$BA$2935,4,FALSE))</f>
        <v>0.03</v>
      </c>
      <c r="L528" s="4">
        <f>IF($H528=0,"",VLOOKUP($G528,Data!$G$3:$BA$2935,5,FALSE))</f>
        <v>0.18</v>
      </c>
      <c r="M528" s="4">
        <f>IF($H528=0,"",VLOOKUP($G528,Data!$G$3:$BA$2935,6,FALSE))</f>
        <v>6.64</v>
      </c>
      <c r="N528" s="4">
        <f>IF($H528=0,"",VLOOKUP($G528,Data!$G$3:$BA$2935,7,FALSE))</f>
        <v>0.05</v>
      </c>
      <c r="O528" s="4">
        <f>IF($H528=0,"",VLOOKUP($G528,Data!$G$3:$BA$2935,8,FALSE))</f>
        <v>0.5</v>
      </c>
      <c r="P528" s="4">
        <f>IF($H528=0,"",VLOOKUP($G528,Data!$G$3:$BA$2935,9,FALSE))</f>
        <v>0.15</v>
      </c>
      <c r="Q528" s="4">
        <f>IF($H528=0,"",VLOOKUP($G528,Data!$G$3:$BA$2935,10,FALSE))</f>
        <v>1</v>
      </c>
      <c r="R528" s="4">
        <f>IF($H528=0,"",VLOOKUP($G528,Data!$G$3:$BA$2935,11,FALSE))</f>
        <v>0</v>
      </c>
      <c r="S528" s="4">
        <f>IF($H528=0,"",VLOOKUP($G528,Data!$G$3:$BA$2935,12,FALSE))</f>
        <v>1.66</v>
      </c>
      <c r="T528" s="4">
        <f>IF($H528=0,"",VLOOKUP($G528,Data!$G$3:$BA$2935,13,FALSE))</f>
        <v>1.41</v>
      </c>
      <c r="U528" s="4">
        <f>IF($H528=0,"",VLOOKUP($G528,Data!$G$3:$BA$2935,14,FALSE))</f>
        <v>0.499</v>
      </c>
      <c r="V528" s="4">
        <f>IF($H528=0,"",VLOOKUP($G528,Data!$G$3:$BA$2935,15,FALSE))</f>
        <v>0.06</v>
      </c>
      <c r="W528" s="4" t="str">
        <f>IF($H528=0,"",VLOOKUP($G528,Data!$G$3:$BA$2935,16,FALSE))</f>
        <v>/</v>
      </c>
      <c r="X528" s="4" t="str">
        <f>IF($H528=0,"",VLOOKUP($G528,Data!$G$3:$BA$2935,17,FALSE))</f>
        <v>/</v>
      </c>
      <c r="Y528" s="4" t="str">
        <f>IF($H528=0,"",VLOOKUP($G528,Data!$G$3:$BA$2935,18,FALSE))</f>
        <v/>
      </c>
      <c r="Z528" s="4" t="str">
        <f>IF($H528=0,"",VLOOKUP($G528,Data!$G$3:$BA$2935,19,FALSE))</f>
        <v/>
      </c>
      <c r="AA528" s="4" t="str">
        <f>IF($H528=0,"",VLOOKUP($G528,Data!$G$3:$BA$2935,20,FALSE))</f>
        <v/>
      </c>
      <c r="AB528" s="4" t="str">
        <f>IF($H528=0,"",VLOOKUP($G528,Data!$G$3:$BA$2935,21,FALSE))</f>
        <v/>
      </c>
      <c r="AC528" s="4" t="str">
        <f>IF($H528=0,"",VLOOKUP($G528,Data!$G$3:$BA$2935,22,FALSE))</f>
        <v/>
      </c>
      <c r="AD528" s="4" t="str">
        <f>IF($H528=0,"",VLOOKUP($G528,Data!$G$3:$BA$2935,23,FALSE))</f>
        <v/>
      </c>
      <c r="AE528" s="4" t="str">
        <f>IF($H528=0,"",VLOOKUP($G528,Data!$G$3:$BA$2935,24,FALSE))</f>
        <v/>
      </c>
      <c r="AF528" s="4" t="str">
        <f>IF($H528=0,"",VLOOKUP($G528,Data!$G$3:$BA$2935,25,FALSE))</f>
        <v/>
      </c>
      <c r="AG528" s="4" t="str">
        <f>IF($H528=0,"",VLOOKUP($G528,Data!$G$3:$BA$2935,26,FALSE))</f>
        <v/>
      </c>
      <c r="AH528" s="4" t="str">
        <f>IF($H528=0,"",VLOOKUP($G528,Data!$G$3:$BA$2935,27,FALSE))</f>
        <v/>
      </c>
      <c r="AI528" s="4" t="str">
        <f>IF($H528=0,"",VLOOKUP($G528,Data!$G$3:$BA$2935,28,FALSE))</f>
        <v/>
      </c>
      <c r="AJ528" s="4" t="str">
        <f>IF($H528=0,"",VLOOKUP($G528,Data!$G$3:$BA$2935,29,FALSE))</f>
        <v/>
      </c>
      <c r="AK528" s="4" t="str">
        <f>IF($H528=0,"",VLOOKUP($G528,Data!$G$3:$BA$2935,30,FALSE))</f>
        <v/>
      </c>
      <c r="AL528" s="4" t="str">
        <f>IF($H528=0,"",VLOOKUP($G528,Data!$G$3:$BA$2935,31,FALSE))</f>
        <v/>
      </c>
      <c r="AM528" s="4" t="str">
        <f>IF($H528=0,"",VLOOKUP($G528,Data!$G$3:$BA$2935,32,FALSE))</f>
        <v/>
      </c>
      <c r="AN528" s="4" t="str">
        <f>IF($H528=0,"",VLOOKUP($G528,Data!$G$3:$BA$2935,33,FALSE))</f>
        <v/>
      </c>
      <c r="AO528" s="4" t="str">
        <f>IF($H528=0,"",VLOOKUP($G528,Data!$G$3:$BA$2935,34,FALSE))</f>
        <v/>
      </c>
      <c r="AP528" s="4" t="str">
        <f>IF($H528=0,"",VLOOKUP($G528,Data!$G$3:$BA$2935,35,FALSE))</f>
        <v/>
      </c>
      <c r="AQ528" s="4" t="str">
        <f>IF($H528=0,"",VLOOKUP($G528,Data!$G$3:$BA$2935,36,FALSE))</f>
        <v/>
      </c>
      <c r="AR528" s="4" t="str">
        <f>IF($H528=0,"",VLOOKUP($G528,Data!$G$3:$BA$2935,37,FALSE))</f>
        <v/>
      </c>
      <c r="AS528" s="4" t="str">
        <f>IF($H528=0,"",VLOOKUP($G528,Data!$G$3:$BA$2935,38,FALSE))</f>
        <v/>
      </c>
      <c r="AT528" s="4" t="str">
        <f>IF($H528=0,"",VLOOKUP($G528,Data!$G$3:$BA$2935,39,FALSE))</f>
        <v/>
      </c>
    </row>
    <row r="529" spans="1:46" x14ac:dyDescent="0.25">
      <c r="A529" s="4">
        <f>PSSE!A531</f>
        <v>978082</v>
      </c>
      <c r="B529" s="4" t="str">
        <f>PSSE!B531</f>
        <v>PHUMY22_G2</v>
      </c>
      <c r="C529" s="4">
        <f>PSSE!D531</f>
        <v>15.8</v>
      </c>
      <c r="D529" s="4">
        <f>PSSE!E531</f>
        <v>238.7</v>
      </c>
      <c r="E529" s="4" t="str">
        <f>PSSE!F531</f>
        <v>ND</v>
      </c>
      <c r="F529" s="4">
        <f>PSSE!G531</f>
        <v>1</v>
      </c>
      <c r="G529" s="4" t="str">
        <f t="shared" si="8"/>
        <v>GOV15.8238.7ND1</v>
      </c>
      <c r="H529" s="4">
        <f>COUNTIF(Data!$G$3:$BA$2935,GOV!$G529)</f>
        <v>1</v>
      </c>
      <c r="I529" s="4" t="str">
        <f>IF($H529=0,"",VLOOKUP($G529,Data!$G$3:$BA$2935,2,FALSE))</f>
        <v>'HYGOV'</v>
      </c>
      <c r="J529" s="4">
        <f>PSSE!C531</f>
        <v>1</v>
      </c>
      <c r="K529" s="4">
        <f>IF($H529=0,"",VLOOKUP($G529,Data!$G$3:$BA$2935,4,FALSE))</f>
        <v>0.03</v>
      </c>
      <c r="L529" s="4">
        <f>IF($H529=0,"",VLOOKUP($G529,Data!$G$3:$BA$2935,5,FALSE))</f>
        <v>0.18</v>
      </c>
      <c r="M529" s="4">
        <f>IF($H529=0,"",VLOOKUP($G529,Data!$G$3:$BA$2935,6,FALSE))</f>
        <v>6.64</v>
      </c>
      <c r="N529" s="4">
        <f>IF($H529=0,"",VLOOKUP($G529,Data!$G$3:$BA$2935,7,FALSE))</f>
        <v>0.05</v>
      </c>
      <c r="O529" s="4">
        <f>IF($H529=0,"",VLOOKUP($G529,Data!$G$3:$BA$2935,8,FALSE))</f>
        <v>0.5</v>
      </c>
      <c r="P529" s="4">
        <f>IF($H529=0,"",VLOOKUP($G529,Data!$G$3:$BA$2935,9,FALSE))</f>
        <v>0.15</v>
      </c>
      <c r="Q529" s="4">
        <f>IF($H529=0,"",VLOOKUP($G529,Data!$G$3:$BA$2935,10,FALSE))</f>
        <v>1</v>
      </c>
      <c r="R529" s="4">
        <f>IF($H529=0,"",VLOOKUP($G529,Data!$G$3:$BA$2935,11,FALSE))</f>
        <v>0</v>
      </c>
      <c r="S529" s="4">
        <f>IF($H529=0,"",VLOOKUP($G529,Data!$G$3:$BA$2935,12,FALSE))</f>
        <v>1.66</v>
      </c>
      <c r="T529" s="4">
        <f>IF($H529=0,"",VLOOKUP($G529,Data!$G$3:$BA$2935,13,FALSE))</f>
        <v>1.41</v>
      </c>
      <c r="U529" s="4">
        <f>IF($H529=0,"",VLOOKUP($G529,Data!$G$3:$BA$2935,14,FALSE))</f>
        <v>0.499</v>
      </c>
      <c r="V529" s="4">
        <f>IF($H529=0,"",VLOOKUP($G529,Data!$G$3:$BA$2935,15,FALSE))</f>
        <v>0.06</v>
      </c>
      <c r="W529" s="4" t="str">
        <f>IF($H529=0,"",VLOOKUP($G529,Data!$G$3:$BA$2935,16,FALSE))</f>
        <v>/</v>
      </c>
      <c r="X529" s="4" t="str">
        <f>IF($H529=0,"",VLOOKUP($G529,Data!$G$3:$BA$2935,17,FALSE))</f>
        <v>/</v>
      </c>
      <c r="Y529" s="4" t="str">
        <f>IF($H529=0,"",VLOOKUP($G529,Data!$G$3:$BA$2935,18,FALSE))</f>
        <v/>
      </c>
      <c r="Z529" s="4" t="str">
        <f>IF($H529=0,"",VLOOKUP($G529,Data!$G$3:$BA$2935,19,FALSE))</f>
        <v/>
      </c>
      <c r="AA529" s="4" t="str">
        <f>IF($H529=0,"",VLOOKUP($G529,Data!$G$3:$BA$2935,20,FALSE))</f>
        <v/>
      </c>
      <c r="AB529" s="4" t="str">
        <f>IF($H529=0,"",VLOOKUP($G529,Data!$G$3:$BA$2935,21,FALSE))</f>
        <v/>
      </c>
      <c r="AC529" s="4" t="str">
        <f>IF($H529=0,"",VLOOKUP($G529,Data!$G$3:$BA$2935,22,FALSE))</f>
        <v/>
      </c>
      <c r="AD529" s="4" t="str">
        <f>IF($H529=0,"",VLOOKUP($G529,Data!$G$3:$BA$2935,23,FALSE))</f>
        <v/>
      </c>
      <c r="AE529" s="4" t="str">
        <f>IF($H529=0,"",VLOOKUP($G529,Data!$G$3:$BA$2935,24,FALSE))</f>
        <v/>
      </c>
      <c r="AF529" s="4" t="str">
        <f>IF($H529=0,"",VLOOKUP($G529,Data!$G$3:$BA$2935,25,FALSE))</f>
        <v/>
      </c>
      <c r="AG529" s="4" t="str">
        <f>IF($H529=0,"",VLOOKUP($G529,Data!$G$3:$BA$2935,26,FALSE))</f>
        <v/>
      </c>
      <c r="AH529" s="4" t="str">
        <f>IF($H529=0,"",VLOOKUP($G529,Data!$G$3:$BA$2935,27,FALSE))</f>
        <v/>
      </c>
      <c r="AI529" s="4" t="str">
        <f>IF($H529=0,"",VLOOKUP($G529,Data!$G$3:$BA$2935,28,FALSE))</f>
        <v/>
      </c>
      <c r="AJ529" s="4" t="str">
        <f>IF($H529=0,"",VLOOKUP($G529,Data!$G$3:$BA$2935,29,FALSE))</f>
        <v/>
      </c>
      <c r="AK529" s="4" t="str">
        <f>IF($H529=0,"",VLOOKUP($G529,Data!$G$3:$BA$2935,30,FALSE))</f>
        <v/>
      </c>
      <c r="AL529" s="4" t="str">
        <f>IF($H529=0,"",VLOOKUP($G529,Data!$G$3:$BA$2935,31,FALSE))</f>
        <v/>
      </c>
      <c r="AM529" s="4" t="str">
        <f>IF($H529=0,"",VLOOKUP($G529,Data!$G$3:$BA$2935,32,FALSE))</f>
        <v/>
      </c>
      <c r="AN529" s="4" t="str">
        <f>IF($H529=0,"",VLOOKUP($G529,Data!$G$3:$BA$2935,33,FALSE))</f>
        <v/>
      </c>
      <c r="AO529" s="4" t="str">
        <f>IF($H529=0,"",VLOOKUP($G529,Data!$G$3:$BA$2935,34,FALSE))</f>
        <v/>
      </c>
      <c r="AP529" s="4" t="str">
        <f>IF($H529=0,"",VLOOKUP($G529,Data!$G$3:$BA$2935,35,FALSE))</f>
        <v/>
      </c>
      <c r="AQ529" s="4" t="str">
        <f>IF($H529=0,"",VLOOKUP($G529,Data!$G$3:$BA$2935,36,FALSE))</f>
        <v/>
      </c>
      <c r="AR529" s="4" t="str">
        <f>IF($H529=0,"",VLOOKUP($G529,Data!$G$3:$BA$2935,37,FALSE))</f>
        <v/>
      </c>
      <c r="AS529" s="4" t="str">
        <f>IF($H529=0,"",VLOOKUP($G529,Data!$G$3:$BA$2935,38,FALSE))</f>
        <v/>
      </c>
      <c r="AT529" s="4" t="str">
        <f>IF($H529=0,"",VLOOKUP($G529,Data!$G$3:$BA$2935,39,FALSE))</f>
        <v/>
      </c>
    </row>
    <row r="530" spans="1:46" x14ac:dyDescent="0.25">
      <c r="A530" s="4">
        <f>PSSE!A532</f>
        <v>978091</v>
      </c>
      <c r="B530" s="4" t="str">
        <f>PSSE!B532</f>
        <v>PHUMY22_S1</v>
      </c>
      <c r="C530" s="4">
        <f>PSSE!D532</f>
        <v>15.8</v>
      </c>
      <c r="D530" s="4">
        <f>PSSE!E532</f>
        <v>277.60000000000002</v>
      </c>
      <c r="E530" s="4" t="str">
        <f>PSSE!F532</f>
        <v>ND</v>
      </c>
      <c r="F530" s="4">
        <f>PSSE!G532</f>
        <v>1</v>
      </c>
      <c r="G530" s="4" t="str">
        <f t="shared" si="8"/>
        <v>GOV15.8277.6ND1</v>
      </c>
      <c r="H530" s="4">
        <f>COUNTIF(Data!$G$3:$BA$2935,GOV!$G530)</f>
        <v>1</v>
      </c>
      <c r="I530" s="4" t="str">
        <f>IF($H530=0,"",VLOOKUP($G530,Data!$G$3:$BA$2935,2,FALSE))</f>
        <v>'TGOV1'</v>
      </c>
      <c r="J530" s="4">
        <f>PSSE!C532</f>
        <v>1</v>
      </c>
      <c r="K530" s="4">
        <f>IF($H530=0,"",VLOOKUP($G530,Data!$G$3:$BA$2935,4,FALSE))</f>
        <v>0.05</v>
      </c>
      <c r="L530" s="4">
        <f>IF($H530=0,"",VLOOKUP($G530,Data!$G$3:$BA$2935,5,FALSE))</f>
        <v>0.05</v>
      </c>
      <c r="M530" s="4">
        <f>IF($H530=0,"",VLOOKUP($G530,Data!$G$3:$BA$2935,6,FALSE))</f>
        <v>1.1000000000000001</v>
      </c>
      <c r="N530" s="4">
        <f>IF($H530=0,"",VLOOKUP($G530,Data!$G$3:$BA$2935,7,FALSE))</f>
        <v>0</v>
      </c>
      <c r="O530" s="4">
        <f>IF($H530=0,"",VLOOKUP($G530,Data!$G$3:$BA$2935,8,FALSE))</f>
        <v>2.7</v>
      </c>
      <c r="P530" s="4">
        <f>IF($H530=0,"",VLOOKUP($G530,Data!$G$3:$BA$2935,9,FALSE))</f>
        <v>9</v>
      </c>
      <c r="Q530" s="4">
        <f>IF($H530=0,"",VLOOKUP($G530,Data!$G$3:$BA$2935,10,FALSE))</f>
        <v>0</v>
      </c>
      <c r="R530" s="4" t="str">
        <f>IF($H530=0,"",VLOOKUP($G530,Data!$G$3:$BA$2935,11,FALSE))</f>
        <v>/</v>
      </c>
      <c r="S530" s="4" t="str">
        <f>IF($H530=0,"",VLOOKUP($G530,Data!$G$3:$BA$2935,12,FALSE))</f>
        <v>/</v>
      </c>
      <c r="T530" s="4" t="str">
        <f>IF($H530=0,"",VLOOKUP($G530,Data!$G$3:$BA$2935,13,FALSE))</f>
        <v/>
      </c>
      <c r="U530" s="4" t="str">
        <f>IF($H530=0,"",VLOOKUP($G530,Data!$G$3:$BA$2935,14,FALSE))</f>
        <v/>
      </c>
      <c r="V530" s="4" t="str">
        <f>IF($H530=0,"",VLOOKUP($G530,Data!$G$3:$BA$2935,15,FALSE))</f>
        <v/>
      </c>
      <c r="W530" s="4" t="str">
        <f>IF($H530=0,"",VLOOKUP($G530,Data!$G$3:$BA$2935,16,FALSE))</f>
        <v/>
      </c>
      <c r="X530" s="4" t="str">
        <f>IF($H530=0,"",VLOOKUP($G530,Data!$G$3:$BA$2935,17,FALSE))</f>
        <v/>
      </c>
      <c r="Y530" s="4" t="str">
        <f>IF($H530=0,"",VLOOKUP($G530,Data!$G$3:$BA$2935,18,FALSE))</f>
        <v/>
      </c>
      <c r="Z530" s="4" t="str">
        <f>IF($H530=0,"",VLOOKUP($G530,Data!$G$3:$BA$2935,19,FALSE))</f>
        <v/>
      </c>
      <c r="AA530" s="4" t="str">
        <f>IF($H530=0,"",VLOOKUP($G530,Data!$G$3:$BA$2935,20,FALSE))</f>
        <v/>
      </c>
      <c r="AB530" s="4" t="str">
        <f>IF($H530=0,"",VLOOKUP($G530,Data!$G$3:$BA$2935,21,FALSE))</f>
        <v/>
      </c>
      <c r="AC530" s="4" t="str">
        <f>IF($H530=0,"",VLOOKUP($G530,Data!$G$3:$BA$2935,22,FALSE))</f>
        <v/>
      </c>
      <c r="AD530" s="4" t="str">
        <f>IF($H530=0,"",VLOOKUP($G530,Data!$G$3:$BA$2935,23,FALSE))</f>
        <v/>
      </c>
      <c r="AE530" s="4" t="str">
        <f>IF($H530=0,"",VLOOKUP($G530,Data!$G$3:$BA$2935,24,FALSE))</f>
        <v/>
      </c>
      <c r="AF530" s="4" t="str">
        <f>IF($H530=0,"",VLOOKUP($G530,Data!$G$3:$BA$2935,25,FALSE))</f>
        <v/>
      </c>
      <c r="AG530" s="4" t="str">
        <f>IF($H530=0,"",VLOOKUP($G530,Data!$G$3:$BA$2935,26,FALSE))</f>
        <v/>
      </c>
      <c r="AH530" s="4" t="str">
        <f>IF($H530=0,"",VLOOKUP($G530,Data!$G$3:$BA$2935,27,FALSE))</f>
        <v/>
      </c>
      <c r="AI530" s="4" t="str">
        <f>IF($H530=0,"",VLOOKUP($G530,Data!$G$3:$BA$2935,28,FALSE))</f>
        <v/>
      </c>
      <c r="AJ530" s="4" t="str">
        <f>IF($H530=0,"",VLOOKUP($G530,Data!$G$3:$BA$2935,29,FALSE))</f>
        <v/>
      </c>
      <c r="AK530" s="4" t="str">
        <f>IF($H530=0,"",VLOOKUP($G530,Data!$G$3:$BA$2935,30,FALSE))</f>
        <v/>
      </c>
      <c r="AL530" s="4" t="str">
        <f>IF($H530=0,"",VLOOKUP($G530,Data!$G$3:$BA$2935,31,FALSE))</f>
        <v/>
      </c>
      <c r="AM530" s="4" t="str">
        <f>IF($H530=0,"",VLOOKUP($G530,Data!$G$3:$BA$2935,32,FALSE))</f>
        <v/>
      </c>
      <c r="AN530" s="4" t="str">
        <f>IF($H530=0,"",VLOOKUP($G530,Data!$G$3:$BA$2935,33,FALSE))</f>
        <v/>
      </c>
      <c r="AO530" s="4" t="str">
        <f>IF($H530=0,"",VLOOKUP($G530,Data!$G$3:$BA$2935,34,FALSE))</f>
        <v/>
      </c>
      <c r="AP530" s="4" t="str">
        <f>IF($H530=0,"",VLOOKUP($G530,Data!$G$3:$BA$2935,35,FALSE))</f>
        <v/>
      </c>
      <c r="AQ530" s="4" t="str">
        <f>IF($H530=0,"",VLOOKUP($G530,Data!$G$3:$BA$2935,36,FALSE))</f>
        <v/>
      </c>
      <c r="AR530" s="4" t="str">
        <f>IF($H530=0,"",VLOOKUP($G530,Data!$G$3:$BA$2935,37,FALSE))</f>
        <v/>
      </c>
      <c r="AS530" s="4" t="str">
        <f>IF($H530=0,"",VLOOKUP($G530,Data!$G$3:$BA$2935,38,FALSE))</f>
        <v/>
      </c>
      <c r="AT530" s="4" t="str">
        <f>IF($H530=0,"",VLOOKUP($G530,Data!$G$3:$BA$2935,39,FALSE))</f>
        <v/>
      </c>
    </row>
    <row r="531" spans="1:46" x14ac:dyDescent="0.25">
      <c r="A531" s="4">
        <f>PSSE!A533</f>
        <v>978101</v>
      </c>
      <c r="B531" s="4" t="str">
        <f>PSSE!B533</f>
        <v>PHUMY3_G1</v>
      </c>
      <c r="C531" s="4">
        <f>PSSE!D533</f>
        <v>15.8</v>
      </c>
      <c r="D531" s="4">
        <f>PSSE!E533</f>
        <v>237.2</v>
      </c>
      <c r="E531" s="4" t="str">
        <f>PSSE!F533</f>
        <v>ND</v>
      </c>
      <c r="F531" s="4">
        <f>PSSE!G533</f>
        <v>1</v>
      </c>
      <c r="G531" s="4" t="str">
        <f t="shared" si="8"/>
        <v>GOV15.8237.2ND1</v>
      </c>
      <c r="H531" s="4">
        <f>COUNTIF(Data!$G$3:$BA$2935,GOV!$G531)</f>
        <v>1</v>
      </c>
      <c r="I531" s="4" t="str">
        <f>IF($H531=0,"",VLOOKUP($G531,Data!$G$3:$BA$2935,2,FALSE))</f>
        <v>'GAST'</v>
      </c>
      <c r="J531" s="4">
        <f>PSSE!C533</f>
        <v>1</v>
      </c>
      <c r="K531" s="4">
        <f>IF($H531=0,"",VLOOKUP($G531,Data!$G$3:$BA$2935,4,FALSE))</f>
        <v>0.05</v>
      </c>
      <c r="L531" s="4">
        <f>IF($H531=0,"",VLOOKUP($G531,Data!$G$3:$BA$2935,5,FALSE))</f>
        <v>0.4</v>
      </c>
      <c r="M531" s="4">
        <f>IF($H531=0,"",VLOOKUP($G531,Data!$G$3:$BA$2935,6,FALSE))</f>
        <v>0.1</v>
      </c>
      <c r="N531" s="4">
        <f>IF($H531=0,"",VLOOKUP($G531,Data!$G$3:$BA$2935,7,FALSE))</f>
        <v>3</v>
      </c>
      <c r="O531" s="4">
        <f>IF($H531=0,"",VLOOKUP($G531,Data!$G$3:$BA$2935,8,FALSE))</f>
        <v>1</v>
      </c>
      <c r="P531" s="4">
        <f>IF($H531=0,"",VLOOKUP($G531,Data!$G$3:$BA$2935,9,FALSE))</f>
        <v>2</v>
      </c>
      <c r="Q531" s="4">
        <f>IF($H531=0,"",VLOOKUP($G531,Data!$G$3:$BA$2935,10,FALSE))</f>
        <v>0.85</v>
      </c>
      <c r="R531" s="4">
        <f>IF($H531=0,"",VLOOKUP($G531,Data!$G$3:$BA$2935,11,FALSE))</f>
        <v>0</v>
      </c>
      <c r="S531" s="4">
        <f>IF($H531=0,"",VLOOKUP($G531,Data!$G$3:$BA$2935,12,FALSE))</f>
        <v>0</v>
      </c>
      <c r="T531" s="4" t="str">
        <f>IF($H531=0,"",VLOOKUP($G531,Data!$G$3:$BA$2935,13,FALSE))</f>
        <v>/</v>
      </c>
      <c r="U531" s="4" t="str">
        <f>IF($H531=0,"",VLOOKUP($G531,Data!$G$3:$BA$2935,14,FALSE))</f>
        <v>/</v>
      </c>
      <c r="V531" s="4" t="str">
        <f>IF($H531=0,"",VLOOKUP($G531,Data!$G$3:$BA$2935,15,FALSE))</f>
        <v/>
      </c>
      <c r="W531" s="4" t="str">
        <f>IF($H531=0,"",VLOOKUP($G531,Data!$G$3:$BA$2935,16,FALSE))</f>
        <v/>
      </c>
      <c r="X531" s="4" t="str">
        <f>IF($H531=0,"",VLOOKUP($G531,Data!$G$3:$BA$2935,17,FALSE))</f>
        <v/>
      </c>
      <c r="Y531" s="4" t="str">
        <f>IF($H531=0,"",VLOOKUP($G531,Data!$G$3:$BA$2935,18,FALSE))</f>
        <v/>
      </c>
      <c r="Z531" s="4" t="str">
        <f>IF($H531=0,"",VLOOKUP($G531,Data!$G$3:$BA$2935,19,FALSE))</f>
        <v/>
      </c>
      <c r="AA531" s="4" t="str">
        <f>IF($H531=0,"",VLOOKUP($G531,Data!$G$3:$BA$2935,20,FALSE))</f>
        <v/>
      </c>
      <c r="AB531" s="4" t="str">
        <f>IF($H531=0,"",VLOOKUP($G531,Data!$G$3:$BA$2935,21,FALSE))</f>
        <v/>
      </c>
      <c r="AC531" s="4" t="str">
        <f>IF($H531=0,"",VLOOKUP($G531,Data!$G$3:$BA$2935,22,FALSE))</f>
        <v/>
      </c>
      <c r="AD531" s="4" t="str">
        <f>IF($H531=0,"",VLOOKUP($G531,Data!$G$3:$BA$2935,23,FALSE))</f>
        <v/>
      </c>
      <c r="AE531" s="4" t="str">
        <f>IF($H531=0,"",VLOOKUP($G531,Data!$G$3:$BA$2935,24,FALSE))</f>
        <v/>
      </c>
      <c r="AF531" s="4" t="str">
        <f>IF($H531=0,"",VLOOKUP($G531,Data!$G$3:$BA$2935,25,FALSE))</f>
        <v/>
      </c>
      <c r="AG531" s="4" t="str">
        <f>IF($H531=0,"",VLOOKUP($G531,Data!$G$3:$BA$2935,26,FALSE))</f>
        <v/>
      </c>
      <c r="AH531" s="4" t="str">
        <f>IF($H531=0,"",VLOOKUP($G531,Data!$G$3:$BA$2935,27,FALSE))</f>
        <v/>
      </c>
      <c r="AI531" s="4" t="str">
        <f>IF($H531=0,"",VLOOKUP($G531,Data!$G$3:$BA$2935,28,FALSE))</f>
        <v/>
      </c>
      <c r="AJ531" s="4" t="str">
        <f>IF($H531=0,"",VLOOKUP($G531,Data!$G$3:$BA$2935,29,FALSE))</f>
        <v/>
      </c>
      <c r="AK531" s="4" t="str">
        <f>IF($H531=0,"",VLOOKUP($G531,Data!$G$3:$BA$2935,30,FALSE))</f>
        <v/>
      </c>
      <c r="AL531" s="4" t="str">
        <f>IF($H531=0,"",VLOOKUP($G531,Data!$G$3:$BA$2935,31,FALSE))</f>
        <v/>
      </c>
      <c r="AM531" s="4" t="str">
        <f>IF($H531=0,"",VLOOKUP($G531,Data!$G$3:$BA$2935,32,FALSE))</f>
        <v/>
      </c>
      <c r="AN531" s="4" t="str">
        <f>IF($H531=0,"",VLOOKUP($G531,Data!$G$3:$BA$2935,33,FALSE))</f>
        <v/>
      </c>
      <c r="AO531" s="4" t="str">
        <f>IF($H531=0,"",VLOOKUP($G531,Data!$G$3:$BA$2935,34,FALSE))</f>
        <v/>
      </c>
      <c r="AP531" s="4" t="str">
        <f>IF($H531=0,"",VLOOKUP($G531,Data!$G$3:$BA$2935,35,FALSE))</f>
        <v/>
      </c>
      <c r="AQ531" s="4" t="str">
        <f>IF($H531=0,"",VLOOKUP($G531,Data!$G$3:$BA$2935,36,FALSE))</f>
        <v/>
      </c>
      <c r="AR531" s="4" t="str">
        <f>IF($H531=0,"",VLOOKUP($G531,Data!$G$3:$BA$2935,37,FALSE))</f>
        <v/>
      </c>
      <c r="AS531" s="4" t="str">
        <f>IF($H531=0,"",VLOOKUP($G531,Data!$G$3:$BA$2935,38,FALSE))</f>
        <v/>
      </c>
      <c r="AT531" s="4" t="str">
        <f>IF($H531=0,"",VLOOKUP($G531,Data!$G$3:$BA$2935,39,FALSE))</f>
        <v/>
      </c>
    </row>
    <row r="532" spans="1:46" x14ac:dyDescent="0.25">
      <c r="A532" s="4">
        <f>PSSE!A534</f>
        <v>978102</v>
      </c>
      <c r="B532" s="4" t="str">
        <f>PSSE!B534</f>
        <v>PHUMY3_G2</v>
      </c>
      <c r="C532" s="4">
        <f>PSSE!D534</f>
        <v>15.8</v>
      </c>
      <c r="D532" s="4">
        <f>PSSE!E534</f>
        <v>237.2</v>
      </c>
      <c r="E532" s="4" t="str">
        <f>PSSE!F534</f>
        <v>ND</v>
      </c>
      <c r="F532" s="4">
        <f>PSSE!G534</f>
        <v>1</v>
      </c>
      <c r="G532" s="4" t="str">
        <f t="shared" si="8"/>
        <v>GOV15.8237.2ND1</v>
      </c>
      <c r="H532" s="4">
        <f>COUNTIF(Data!$G$3:$BA$2935,GOV!$G532)</f>
        <v>1</v>
      </c>
      <c r="I532" s="4" t="str">
        <f>IF($H532=0,"",VLOOKUP($G532,Data!$G$3:$BA$2935,2,FALSE))</f>
        <v>'GAST'</v>
      </c>
      <c r="J532" s="4">
        <f>PSSE!C534</f>
        <v>1</v>
      </c>
      <c r="K532" s="4">
        <f>IF($H532=0,"",VLOOKUP($G532,Data!$G$3:$BA$2935,4,FALSE))</f>
        <v>0.05</v>
      </c>
      <c r="L532" s="4">
        <f>IF($H532=0,"",VLOOKUP($G532,Data!$G$3:$BA$2935,5,FALSE))</f>
        <v>0.4</v>
      </c>
      <c r="M532" s="4">
        <f>IF($H532=0,"",VLOOKUP($G532,Data!$G$3:$BA$2935,6,FALSE))</f>
        <v>0.1</v>
      </c>
      <c r="N532" s="4">
        <f>IF($H532=0,"",VLOOKUP($G532,Data!$G$3:$BA$2935,7,FALSE))</f>
        <v>3</v>
      </c>
      <c r="O532" s="4">
        <f>IF($H532=0,"",VLOOKUP($G532,Data!$G$3:$BA$2935,8,FALSE))</f>
        <v>1</v>
      </c>
      <c r="P532" s="4">
        <f>IF($H532=0,"",VLOOKUP($G532,Data!$G$3:$BA$2935,9,FALSE))</f>
        <v>2</v>
      </c>
      <c r="Q532" s="4">
        <f>IF($H532=0,"",VLOOKUP($G532,Data!$G$3:$BA$2935,10,FALSE))</f>
        <v>0.85</v>
      </c>
      <c r="R532" s="4">
        <f>IF($H532=0,"",VLOOKUP($G532,Data!$G$3:$BA$2935,11,FALSE))</f>
        <v>0</v>
      </c>
      <c r="S532" s="4">
        <f>IF($H532=0,"",VLOOKUP($G532,Data!$G$3:$BA$2935,12,FALSE))</f>
        <v>0</v>
      </c>
      <c r="T532" s="4" t="str">
        <f>IF($H532=0,"",VLOOKUP($G532,Data!$G$3:$BA$2935,13,FALSE))</f>
        <v>/</v>
      </c>
      <c r="U532" s="4" t="str">
        <f>IF($H532=0,"",VLOOKUP($G532,Data!$G$3:$BA$2935,14,FALSE))</f>
        <v>/</v>
      </c>
      <c r="V532" s="4" t="str">
        <f>IF($H532=0,"",VLOOKUP($G532,Data!$G$3:$BA$2935,15,FALSE))</f>
        <v/>
      </c>
      <c r="W532" s="4" t="str">
        <f>IF($H532=0,"",VLOOKUP($G532,Data!$G$3:$BA$2935,16,FALSE))</f>
        <v/>
      </c>
      <c r="X532" s="4" t="str">
        <f>IF($H532=0,"",VLOOKUP($G532,Data!$G$3:$BA$2935,17,FALSE))</f>
        <v/>
      </c>
      <c r="Y532" s="4" t="str">
        <f>IF($H532=0,"",VLOOKUP($G532,Data!$G$3:$BA$2935,18,FALSE))</f>
        <v/>
      </c>
      <c r="Z532" s="4" t="str">
        <f>IF($H532=0,"",VLOOKUP($G532,Data!$G$3:$BA$2935,19,FALSE))</f>
        <v/>
      </c>
      <c r="AA532" s="4" t="str">
        <f>IF($H532=0,"",VLOOKUP($G532,Data!$G$3:$BA$2935,20,FALSE))</f>
        <v/>
      </c>
      <c r="AB532" s="4" t="str">
        <f>IF($H532=0,"",VLOOKUP($G532,Data!$G$3:$BA$2935,21,FALSE))</f>
        <v/>
      </c>
      <c r="AC532" s="4" t="str">
        <f>IF($H532=0,"",VLOOKUP($G532,Data!$G$3:$BA$2935,22,FALSE))</f>
        <v/>
      </c>
      <c r="AD532" s="4" t="str">
        <f>IF($H532=0,"",VLOOKUP($G532,Data!$G$3:$BA$2935,23,FALSE))</f>
        <v/>
      </c>
      <c r="AE532" s="4" t="str">
        <f>IF($H532=0,"",VLOOKUP($G532,Data!$G$3:$BA$2935,24,FALSE))</f>
        <v/>
      </c>
      <c r="AF532" s="4" t="str">
        <f>IF($H532=0,"",VLOOKUP($G532,Data!$G$3:$BA$2935,25,FALSE))</f>
        <v/>
      </c>
      <c r="AG532" s="4" t="str">
        <f>IF($H532=0,"",VLOOKUP($G532,Data!$G$3:$BA$2935,26,FALSE))</f>
        <v/>
      </c>
      <c r="AH532" s="4" t="str">
        <f>IF($H532=0,"",VLOOKUP($G532,Data!$G$3:$BA$2935,27,FALSE))</f>
        <v/>
      </c>
      <c r="AI532" s="4" t="str">
        <f>IF($H532=0,"",VLOOKUP($G532,Data!$G$3:$BA$2935,28,FALSE))</f>
        <v/>
      </c>
      <c r="AJ532" s="4" t="str">
        <f>IF($H532=0,"",VLOOKUP($G532,Data!$G$3:$BA$2935,29,FALSE))</f>
        <v/>
      </c>
      <c r="AK532" s="4" t="str">
        <f>IF($H532=0,"",VLOOKUP($G532,Data!$G$3:$BA$2935,30,FALSE))</f>
        <v/>
      </c>
      <c r="AL532" s="4" t="str">
        <f>IF($H532=0,"",VLOOKUP($G532,Data!$G$3:$BA$2935,31,FALSE))</f>
        <v/>
      </c>
      <c r="AM532" s="4" t="str">
        <f>IF($H532=0,"",VLOOKUP($G532,Data!$G$3:$BA$2935,32,FALSE))</f>
        <v/>
      </c>
      <c r="AN532" s="4" t="str">
        <f>IF($H532=0,"",VLOOKUP($G532,Data!$G$3:$BA$2935,33,FALSE))</f>
        <v/>
      </c>
      <c r="AO532" s="4" t="str">
        <f>IF($H532=0,"",VLOOKUP($G532,Data!$G$3:$BA$2935,34,FALSE))</f>
        <v/>
      </c>
      <c r="AP532" s="4" t="str">
        <f>IF($H532=0,"",VLOOKUP($G532,Data!$G$3:$BA$2935,35,FALSE))</f>
        <v/>
      </c>
      <c r="AQ532" s="4" t="str">
        <f>IF($H532=0,"",VLOOKUP($G532,Data!$G$3:$BA$2935,36,FALSE))</f>
        <v/>
      </c>
      <c r="AR532" s="4" t="str">
        <f>IF($H532=0,"",VLOOKUP($G532,Data!$G$3:$BA$2935,37,FALSE))</f>
        <v/>
      </c>
      <c r="AS532" s="4" t="str">
        <f>IF($H532=0,"",VLOOKUP($G532,Data!$G$3:$BA$2935,38,FALSE))</f>
        <v/>
      </c>
      <c r="AT532" s="4" t="str">
        <f>IF($H532=0,"",VLOOKUP($G532,Data!$G$3:$BA$2935,39,FALSE))</f>
        <v/>
      </c>
    </row>
    <row r="533" spans="1:46" x14ac:dyDescent="0.25">
      <c r="A533" s="4">
        <f>PSSE!A535</f>
        <v>978111</v>
      </c>
      <c r="B533" s="4" t="str">
        <f>PSSE!B535</f>
        <v>PHUMY3_S1</v>
      </c>
      <c r="C533" s="4">
        <f>PSSE!D535</f>
        <v>15.8</v>
      </c>
      <c r="D533" s="4">
        <f>PSSE!E535</f>
        <v>268.39999999999998</v>
      </c>
      <c r="E533" s="4" t="str">
        <f>PSSE!F535</f>
        <v>ND</v>
      </c>
      <c r="F533" s="4">
        <f>PSSE!G535</f>
        <v>1</v>
      </c>
      <c r="G533" s="4" t="str">
        <f t="shared" si="8"/>
        <v>GOV15.8268.4ND1</v>
      </c>
      <c r="H533" s="4">
        <f>COUNTIF(Data!$G$3:$BA$2935,GOV!$G533)</f>
        <v>1</v>
      </c>
      <c r="I533" s="4" t="str">
        <f>IF($H533=0,"",VLOOKUP($G533,Data!$G$3:$BA$2935,2,FALSE))</f>
        <v>'TGOV1'</v>
      </c>
      <c r="J533" s="4">
        <f>PSSE!C535</f>
        <v>1</v>
      </c>
      <c r="K533" s="4">
        <f>IF($H533=0,"",VLOOKUP($G533,Data!$G$3:$BA$2935,4,FALSE))</f>
        <v>0.03</v>
      </c>
      <c r="L533" s="4">
        <f>IF($H533=0,"",VLOOKUP($G533,Data!$G$3:$BA$2935,5,FALSE))</f>
        <v>0.499</v>
      </c>
      <c r="M533" s="4">
        <f>IF($H533=0,"",VLOOKUP($G533,Data!$G$3:$BA$2935,6,FALSE))</f>
        <v>1</v>
      </c>
      <c r="N533" s="4">
        <f>IF($H533=0,"",VLOOKUP($G533,Data!$G$3:$BA$2935,7,FALSE))</f>
        <v>0</v>
      </c>
      <c r="O533" s="4">
        <f>IF($H533=0,"",VLOOKUP($G533,Data!$G$3:$BA$2935,8,FALSE))</f>
        <v>4</v>
      </c>
      <c r="P533" s="4">
        <f>IF($H533=0,"",VLOOKUP($G533,Data!$G$3:$BA$2935,9,FALSE))</f>
        <v>9</v>
      </c>
      <c r="Q533" s="4">
        <f>IF($H533=0,"",VLOOKUP($G533,Data!$G$3:$BA$2935,10,FALSE))</f>
        <v>0.1</v>
      </c>
      <c r="R533" s="4" t="str">
        <f>IF($H533=0,"",VLOOKUP($G533,Data!$G$3:$BA$2935,11,FALSE))</f>
        <v>/</v>
      </c>
      <c r="S533" s="4" t="str">
        <f>IF($H533=0,"",VLOOKUP($G533,Data!$G$3:$BA$2935,12,FALSE))</f>
        <v>/</v>
      </c>
      <c r="T533" s="4" t="str">
        <f>IF($H533=0,"",VLOOKUP($G533,Data!$G$3:$BA$2935,13,FALSE))</f>
        <v/>
      </c>
      <c r="U533" s="4" t="str">
        <f>IF($H533=0,"",VLOOKUP($G533,Data!$G$3:$BA$2935,14,FALSE))</f>
        <v/>
      </c>
      <c r="V533" s="4" t="str">
        <f>IF($H533=0,"",VLOOKUP($G533,Data!$G$3:$BA$2935,15,FALSE))</f>
        <v/>
      </c>
      <c r="W533" s="4" t="str">
        <f>IF($H533=0,"",VLOOKUP($G533,Data!$G$3:$BA$2935,16,FALSE))</f>
        <v/>
      </c>
      <c r="X533" s="4" t="str">
        <f>IF($H533=0,"",VLOOKUP($G533,Data!$G$3:$BA$2935,17,FALSE))</f>
        <v/>
      </c>
      <c r="Y533" s="4" t="str">
        <f>IF($H533=0,"",VLOOKUP($G533,Data!$G$3:$BA$2935,18,FALSE))</f>
        <v/>
      </c>
      <c r="Z533" s="4" t="str">
        <f>IF($H533=0,"",VLOOKUP($G533,Data!$G$3:$BA$2935,19,FALSE))</f>
        <v/>
      </c>
      <c r="AA533" s="4" t="str">
        <f>IF($H533=0,"",VLOOKUP($G533,Data!$G$3:$BA$2935,20,FALSE))</f>
        <v/>
      </c>
      <c r="AB533" s="4" t="str">
        <f>IF($H533=0,"",VLOOKUP($G533,Data!$G$3:$BA$2935,21,FALSE))</f>
        <v/>
      </c>
      <c r="AC533" s="4" t="str">
        <f>IF($H533=0,"",VLOOKUP($G533,Data!$G$3:$BA$2935,22,FALSE))</f>
        <v/>
      </c>
      <c r="AD533" s="4" t="str">
        <f>IF($H533=0,"",VLOOKUP($G533,Data!$G$3:$BA$2935,23,FALSE))</f>
        <v/>
      </c>
      <c r="AE533" s="4" t="str">
        <f>IF($H533=0,"",VLOOKUP($G533,Data!$G$3:$BA$2935,24,FALSE))</f>
        <v/>
      </c>
      <c r="AF533" s="4" t="str">
        <f>IF($H533=0,"",VLOOKUP($G533,Data!$G$3:$BA$2935,25,FALSE))</f>
        <v/>
      </c>
      <c r="AG533" s="4" t="str">
        <f>IF($H533=0,"",VLOOKUP($G533,Data!$G$3:$BA$2935,26,FALSE))</f>
        <v/>
      </c>
      <c r="AH533" s="4" t="str">
        <f>IF($H533=0,"",VLOOKUP($G533,Data!$G$3:$BA$2935,27,FALSE))</f>
        <v/>
      </c>
      <c r="AI533" s="4" t="str">
        <f>IF($H533=0,"",VLOOKUP($G533,Data!$G$3:$BA$2935,28,FALSE))</f>
        <v/>
      </c>
      <c r="AJ533" s="4" t="str">
        <f>IF($H533=0,"",VLOOKUP($G533,Data!$G$3:$BA$2935,29,FALSE))</f>
        <v/>
      </c>
      <c r="AK533" s="4" t="str">
        <f>IF($H533=0,"",VLOOKUP($G533,Data!$G$3:$BA$2935,30,FALSE))</f>
        <v/>
      </c>
      <c r="AL533" s="4" t="str">
        <f>IF($H533=0,"",VLOOKUP($G533,Data!$G$3:$BA$2935,31,FALSE))</f>
        <v/>
      </c>
      <c r="AM533" s="4" t="str">
        <f>IF($H533=0,"",VLOOKUP($G533,Data!$G$3:$BA$2935,32,FALSE))</f>
        <v/>
      </c>
      <c r="AN533" s="4" t="str">
        <f>IF($H533=0,"",VLOOKUP($G533,Data!$G$3:$BA$2935,33,FALSE))</f>
        <v/>
      </c>
      <c r="AO533" s="4" t="str">
        <f>IF($H533=0,"",VLOOKUP($G533,Data!$G$3:$BA$2935,34,FALSE))</f>
        <v/>
      </c>
      <c r="AP533" s="4" t="str">
        <f>IF($H533=0,"",VLOOKUP($G533,Data!$G$3:$BA$2935,35,FALSE))</f>
        <v/>
      </c>
      <c r="AQ533" s="4" t="str">
        <f>IF($H533=0,"",VLOOKUP($G533,Data!$G$3:$BA$2935,36,FALSE))</f>
        <v/>
      </c>
      <c r="AR533" s="4" t="str">
        <f>IF($H533=0,"",VLOOKUP($G533,Data!$G$3:$BA$2935,37,FALSE))</f>
        <v/>
      </c>
      <c r="AS533" s="4" t="str">
        <f>IF($H533=0,"",VLOOKUP($G533,Data!$G$3:$BA$2935,38,FALSE))</f>
        <v/>
      </c>
      <c r="AT533" s="4" t="str">
        <f>IF($H533=0,"",VLOOKUP($G533,Data!$G$3:$BA$2935,39,FALSE))</f>
        <v/>
      </c>
    </row>
    <row r="534" spans="1:46" x14ac:dyDescent="0.25">
      <c r="A534" s="4">
        <f>PSSE!A536</f>
        <v>979021</v>
      </c>
      <c r="B534" s="4" t="str">
        <f>PSSE!B536</f>
        <v>PHUOCAN_G1</v>
      </c>
      <c r="C534" s="4">
        <f>PSSE!D536</f>
        <v>15.8</v>
      </c>
      <c r="D534" s="4">
        <f>PSSE!E536</f>
        <v>145</v>
      </c>
      <c r="E534" s="4" t="str">
        <f>PSSE!F536</f>
        <v>ND</v>
      </c>
      <c r="F534" s="4">
        <f>PSSE!G536</f>
        <v>1</v>
      </c>
      <c r="G534" s="4" t="str">
        <f t="shared" si="8"/>
        <v>GOV15.8145ND1</v>
      </c>
      <c r="H534" s="4">
        <f>COUNTIF(Data!$G$3:$BA$2935,GOV!$G534)</f>
        <v>1</v>
      </c>
      <c r="I534" s="4" t="str">
        <f>IF($H534=0,"",VLOOKUP($G534,Data!$G$3:$BA$2935,2,FALSE))</f>
        <v>'GAST'</v>
      </c>
      <c r="J534" s="4">
        <f>PSSE!C536</f>
        <v>1</v>
      </c>
      <c r="K534" s="4">
        <f>IF($H534=0,"",VLOOKUP($G534,Data!$G$3:$BA$2935,4,FALSE))</f>
        <v>0.05</v>
      </c>
      <c r="L534" s="4">
        <f>IF($H534=0,"",VLOOKUP($G534,Data!$G$3:$BA$2935,5,FALSE))</f>
        <v>0.4</v>
      </c>
      <c r="M534" s="4">
        <f>IF($H534=0,"",VLOOKUP($G534,Data!$G$3:$BA$2935,6,FALSE))</f>
        <v>0.1</v>
      </c>
      <c r="N534" s="4">
        <f>IF($H534=0,"",VLOOKUP($G534,Data!$G$3:$BA$2935,7,FALSE))</f>
        <v>3</v>
      </c>
      <c r="O534" s="4">
        <f>IF($H534=0,"",VLOOKUP($G534,Data!$G$3:$BA$2935,8,FALSE))</f>
        <v>1</v>
      </c>
      <c r="P534" s="4">
        <f>IF($H534=0,"",VLOOKUP($G534,Data!$G$3:$BA$2935,9,FALSE))</f>
        <v>2</v>
      </c>
      <c r="Q534" s="4">
        <f>IF($H534=0,"",VLOOKUP($G534,Data!$G$3:$BA$2935,10,FALSE))</f>
        <v>0.85</v>
      </c>
      <c r="R534" s="4">
        <f>IF($H534=0,"",VLOOKUP($G534,Data!$G$3:$BA$2935,11,FALSE))</f>
        <v>0</v>
      </c>
      <c r="S534" s="4">
        <f>IF($H534=0,"",VLOOKUP($G534,Data!$G$3:$BA$2935,12,FALSE))</f>
        <v>0</v>
      </c>
      <c r="T534" s="4" t="str">
        <f>IF($H534=0,"",VLOOKUP($G534,Data!$G$3:$BA$2935,13,FALSE))</f>
        <v>/</v>
      </c>
      <c r="U534" s="4" t="str">
        <f>IF($H534=0,"",VLOOKUP($G534,Data!$G$3:$BA$2935,14,FALSE))</f>
        <v>/</v>
      </c>
      <c r="V534" s="4" t="str">
        <f>IF($H534=0,"",VLOOKUP($G534,Data!$G$3:$BA$2935,15,FALSE))</f>
        <v/>
      </c>
      <c r="W534" s="4" t="str">
        <f>IF($H534=0,"",VLOOKUP($G534,Data!$G$3:$BA$2935,16,FALSE))</f>
        <v/>
      </c>
      <c r="X534" s="4" t="str">
        <f>IF($H534=0,"",VLOOKUP($G534,Data!$G$3:$BA$2935,17,FALSE))</f>
        <v/>
      </c>
      <c r="Y534" s="4" t="str">
        <f>IF($H534=0,"",VLOOKUP($G534,Data!$G$3:$BA$2935,18,FALSE))</f>
        <v/>
      </c>
      <c r="Z534" s="4" t="str">
        <f>IF($H534=0,"",VLOOKUP($G534,Data!$G$3:$BA$2935,19,FALSE))</f>
        <v/>
      </c>
      <c r="AA534" s="4" t="str">
        <f>IF($H534=0,"",VLOOKUP($G534,Data!$G$3:$BA$2935,20,FALSE))</f>
        <v/>
      </c>
      <c r="AB534" s="4" t="str">
        <f>IF($H534=0,"",VLOOKUP($G534,Data!$G$3:$BA$2935,21,FALSE))</f>
        <v/>
      </c>
      <c r="AC534" s="4" t="str">
        <f>IF($H534=0,"",VLOOKUP($G534,Data!$G$3:$BA$2935,22,FALSE))</f>
        <v/>
      </c>
      <c r="AD534" s="4" t="str">
        <f>IF($H534=0,"",VLOOKUP($G534,Data!$G$3:$BA$2935,23,FALSE))</f>
        <v/>
      </c>
      <c r="AE534" s="4" t="str">
        <f>IF($H534=0,"",VLOOKUP($G534,Data!$G$3:$BA$2935,24,FALSE))</f>
        <v/>
      </c>
      <c r="AF534" s="4" t="str">
        <f>IF($H534=0,"",VLOOKUP($G534,Data!$G$3:$BA$2935,25,FALSE))</f>
        <v/>
      </c>
      <c r="AG534" s="4" t="str">
        <f>IF($H534=0,"",VLOOKUP($G534,Data!$G$3:$BA$2935,26,FALSE))</f>
        <v/>
      </c>
      <c r="AH534" s="4" t="str">
        <f>IF($H534=0,"",VLOOKUP($G534,Data!$G$3:$BA$2935,27,FALSE))</f>
        <v/>
      </c>
      <c r="AI534" s="4" t="str">
        <f>IF($H534=0,"",VLOOKUP($G534,Data!$G$3:$BA$2935,28,FALSE))</f>
        <v/>
      </c>
      <c r="AJ534" s="4" t="str">
        <f>IF($H534=0,"",VLOOKUP($G534,Data!$G$3:$BA$2935,29,FALSE))</f>
        <v/>
      </c>
      <c r="AK534" s="4" t="str">
        <f>IF($H534=0,"",VLOOKUP($G534,Data!$G$3:$BA$2935,30,FALSE))</f>
        <v/>
      </c>
      <c r="AL534" s="4" t="str">
        <f>IF($H534=0,"",VLOOKUP($G534,Data!$G$3:$BA$2935,31,FALSE))</f>
        <v/>
      </c>
      <c r="AM534" s="4" t="str">
        <f>IF($H534=0,"",VLOOKUP($G534,Data!$G$3:$BA$2935,32,FALSE))</f>
        <v/>
      </c>
      <c r="AN534" s="4" t="str">
        <f>IF($H534=0,"",VLOOKUP($G534,Data!$G$3:$BA$2935,33,FALSE))</f>
        <v/>
      </c>
      <c r="AO534" s="4" t="str">
        <f>IF($H534=0,"",VLOOKUP($G534,Data!$G$3:$BA$2935,34,FALSE))</f>
        <v/>
      </c>
      <c r="AP534" s="4" t="str">
        <f>IF($H534=0,"",VLOOKUP($G534,Data!$G$3:$BA$2935,35,FALSE))</f>
        <v/>
      </c>
      <c r="AQ534" s="4" t="str">
        <f>IF($H534=0,"",VLOOKUP($G534,Data!$G$3:$BA$2935,36,FALSE))</f>
        <v/>
      </c>
      <c r="AR534" s="4" t="str">
        <f>IF($H534=0,"",VLOOKUP($G534,Data!$G$3:$BA$2935,37,FALSE))</f>
        <v/>
      </c>
      <c r="AS534" s="4" t="str">
        <f>IF($H534=0,"",VLOOKUP($G534,Data!$G$3:$BA$2935,38,FALSE))</f>
        <v/>
      </c>
      <c r="AT534" s="4" t="str">
        <f>IF($H534=0,"",VLOOKUP($G534,Data!$G$3:$BA$2935,39,FALSE))</f>
        <v/>
      </c>
    </row>
    <row r="535" spans="1:46" x14ac:dyDescent="0.25">
      <c r="A535" s="4">
        <f>PSSE!A537</f>
        <v>979023</v>
      </c>
      <c r="B535" s="4" t="str">
        <f>PSSE!B537</f>
        <v>PHUOCAN_G2</v>
      </c>
      <c r="C535" s="4">
        <f>PSSE!D537</f>
        <v>15.8</v>
      </c>
      <c r="D535" s="4">
        <f>PSSE!E537</f>
        <v>145</v>
      </c>
      <c r="E535" s="4" t="str">
        <f>PSSE!F537</f>
        <v>ND</v>
      </c>
      <c r="F535" s="4">
        <f>PSSE!G537</f>
        <v>1</v>
      </c>
      <c r="G535" s="4" t="str">
        <f t="shared" si="8"/>
        <v>GOV15.8145ND1</v>
      </c>
      <c r="H535" s="4">
        <f>COUNTIF(Data!$G$3:$BA$2935,GOV!$G535)</f>
        <v>1</v>
      </c>
      <c r="I535" s="4" t="str">
        <f>IF($H535=0,"",VLOOKUP($G535,Data!$G$3:$BA$2935,2,FALSE))</f>
        <v>'GAST'</v>
      </c>
      <c r="J535" s="4">
        <f>PSSE!C537</f>
        <v>1</v>
      </c>
      <c r="K535" s="4">
        <f>IF($H535=0,"",VLOOKUP($G535,Data!$G$3:$BA$2935,4,FALSE))</f>
        <v>0.05</v>
      </c>
      <c r="L535" s="4">
        <f>IF($H535=0,"",VLOOKUP($G535,Data!$G$3:$BA$2935,5,FALSE))</f>
        <v>0.4</v>
      </c>
      <c r="M535" s="4">
        <f>IF($H535=0,"",VLOOKUP($G535,Data!$G$3:$BA$2935,6,FALSE))</f>
        <v>0.1</v>
      </c>
      <c r="N535" s="4">
        <f>IF($H535=0,"",VLOOKUP($G535,Data!$G$3:$BA$2935,7,FALSE))</f>
        <v>3</v>
      </c>
      <c r="O535" s="4">
        <f>IF($H535=0,"",VLOOKUP($G535,Data!$G$3:$BA$2935,8,FALSE))</f>
        <v>1</v>
      </c>
      <c r="P535" s="4">
        <f>IF($H535=0,"",VLOOKUP($G535,Data!$G$3:$BA$2935,9,FALSE))</f>
        <v>2</v>
      </c>
      <c r="Q535" s="4">
        <f>IF($H535=0,"",VLOOKUP($G535,Data!$G$3:$BA$2935,10,FALSE))</f>
        <v>0.85</v>
      </c>
      <c r="R535" s="4">
        <f>IF($H535=0,"",VLOOKUP($G535,Data!$G$3:$BA$2935,11,FALSE))</f>
        <v>0</v>
      </c>
      <c r="S535" s="4">
        <f>IF($H535=0,"",VLOOKUP($G535,Data!$G$3:$BA$2935,12,FALSE))</f>
        <v>0</v>
      </c>
      <c r="T535" s="4" t="str">
        <f>IF($H535=0,"",VLOOKUP($G535,Data!$G$3:$BA$2935,13,FALSE))</f>
        <v>/</v>
      </c>
      <c r="U535" s="4" t="str">
        <f>IF($H535=0,"",VLOOKUP($G535,Data!$G$3:$BA$2935,14,FALSE))</f>
        <v>/</v>
      </c>
      <c r="V535" s="4" t="str">
        <f>IF($H535=0,"",VLOOKUP($G535,Data!$G$3:$BA$2935,15,FALSE))</f>
        <v/>
      </c>
      <c r="W535" s="4" t="str">
        <f>IF($H535=0,"",VLOOKUP($G535,Data!$G$3:$BA$2935,16,FALSE))</f>
        <v/>
      </c>
      <c r="X535" s="4" t="str">
        <f>IF($H535=0,"",VLOOKUP($G535,Data!$G$3:$BA$2935,17,FALSE))</f>
        <v/>
      </c>
      <c r="Y535" s="4" t="str">
        <f>IF($H535=0,"",VLOOKUP($G535,Data!$G$3:$BA$2935,18,FALSE))</f>
        <v/>
      </c>
      <c r="Z535" s="4" t="str">
        <f>IF($H535=0,"",VLOOKUP($G535,Data!$G$3:$BA$2935,19,FALSE))</f>
        <v/>
      </c>
      <c r="AA535" s="4" t="str">
        <f>IF($H535=0,"",VLOOKUP($G535,Data!$G$3:$BA$2935,20,FALSE))</f>
        <v/>
      </c>
      <c r="AB535" s="4" t="str">
        <f>IF($H535=0,"",VLOOKUP($G535,Data!$G$3:$BA$2935,21,FALSE))</f>
        <v/>
      </c>
      <c r="AC535" s="4" t="str">
        <f>IF($H535=0,"",VLOOKUP($G535,Data!$G$3:$BA$2935,22,FALSE))</f>
        <v/>
      </c>
      <c r="AD535" s="4" t="str">
        <f>IF($H535=0,"",VLOOKUP($G535,Data!$G$3:$BA$2935,23,FALSE))</f>
        <v/>
      </c>
      <c r="AE535" s="4" t="str">
        <f>IF($H535=0,"",VLOOKUP($G535,Data!$G$3:$BA$2935,24,FALSE))</f>
        <v/>
      </c>
      <c r="AF535" s="4" t="str">
        <f>IF($H535=0,"",VLOOKUP($G535,Data!$G$3:$BA$2935,25,FALSE))</f>
        <v/>
      </c>
      <c r="AG535" s="4" t="str">
        <f>IF($H535=0,"",VLOOKUP($G535,Data!$G$3:$BA$2935,26,FALSE))</f>
        <v/>
      </c>
      <c r="AH535" s="4" t="str">
        <f>IF($H535=0,"",VLOOKUP($G535,Data!$G$3:$BA$2935,27,FALSE))</f>
        <v/>
      </c>
      <c r="AI535" s="4" t="str">
        <f>IF($H535=0,"",VLOOKUP($G535,Data!$G$3:$BA$2935,28,FALSE))</f>
        <v/>
      </c>
      <c r="AJ535" s="4" t="str">
        <f>IF($H535=0,"",VLOOKUP($G535,Data!$G$3:$BA$2935,29,FALSE))</f>
        <v/>
      </c>
      <c r="AK535" s="4" t="str">
        <f>IF($H535=0,"",VLOOKUP($G535,Data!$G$3:$BA$2935,30,FALSE))</f>
        <v/>
      </c>
      <c r="AL535" s="4" t="str">
        <f>IF($H535=0,"",VLOOKUP($G535,Data!$G$3:$BA$2935,31,FALSE))</f>
        <v/>
      </c>
      <c r="AM535" s="4" t="str">
        <f>IF($H535=0,"",VLOOKUP($G535,Data!$G$3:$BA$2935,32,FALSE))</f>
        <v/>
      </c>
      <c r="AN535" s="4" t="str">
        <f>IF($H535=0,"",VLOOKUP($G535,Data!$G$3:$BA$2935,33,FALSE))</f>
        <v/>
      </c>
      <c r="AO535" s="4" t="str">
        <f>IF($H535=0,"",VLOOKUP($G535,Data!$G$3:$BA$2935,34,FALSE))</f>
        <v/>
      </c>
      <c r="AP535" s="4" t="str">
        <f>IF($H535=0,"",VLOOKUP($G535,Data!$G$3:$BA$2935,35,FALSE))</f>
        <v/>
      </c>
      <c r="AQ535" s="4" t="str">
        <f>IF($H535=0,"",VLOOKUP($G535,Data!$G$3:$BA$2935,36,FALSE))</f>
        <v/>
      </c>
      <c r="AR535" s="4" t="str">
        <f>IF($H535=0,"",VLOOKUP($G535,Data!$G$3:$BA$2935,37,FALSE))</f>
        <v/>
      </c>
      <c r="AS535" s="4" t="str">
        <f>IF($H535=0,"",VLOOKUP($G535,Data!$G$3:$BA$2935,38,FALSE))</f>
        <v/>
      </c>
      <c r="AT535" s="4" t="str">
        <f>IF($H535=0,"",VLOOKUP($G535,Data!$G$3:$BA$2935,39,FALSE))</f>
        <v/>
      </c>
    </row>
    <row r="536" spans="1:46" x14ac:dyDescent="0.25">
      <c r="A536" s="4">
        <f>PSSE!A538</f>
        <v>979025</v>
      </c>
      <c r="B536" s="4" t="str">
        <f>PSSE!B538</f>
        <v>PHUOCAN_G3</v>
      </c>
      <c r="C536" s="4">
        <f>PSSE!D538</f>
        <v>15.8</v>
      </c>
      <c r="D536" s="4">
        <f>PSSE!E538</f>
        <v>145</v>
      </c>
      <c r="E536" s="4" t="str">
        <f>PSSE!F538</f>
        <v>ND</v>
      </c>
      <c r="F536" s="4">
        <f>PSSE!G538</f>
        <v>1</v>
      </c>
      <c r="G536" s="4" t="str">
        <f t="shared" si="8"/>
        <v>GOV15.8145ND1</v>
      </c>
      <c r="H536" s="4">
        <f>COUNTIF(Data!$G$3:$BA$2935,GOV!$G536)</f>
        <v>1</v>
      </c>
      <c r="I536" s="4" t="str">
        <f>IF($H536=0,"",VLOOKUP($G536,Data!$G$3:$BA$2935,2,FALSE))</f>
        <v>'GAST'</v>
      </c>
      <c r="J536" s="4">
        <f>PSSE!C538</f>
        <v>1</v>
      </c>
      <c r="K536" s="4">
        <f>IF($H536=0,"",VLOOKUP($G536,Data!$G$3:$BA$2935,4,FALSE))</f>
        <v>0.05</v>
      </c>
      <c r="L536" s="4">
        <f>IF($H536=0,"",VLOOKUP($G536,Data!$G$3:$BA$2935,5,FALSE))</f>
        <v>0.4</v>
      </c>
      <c r="M536" s="4">
        <f>IF($H536=0,"",VLOOKUP($G536,Data!$G$3:$BA$2935,6,FALSE))</f>
        <v>0.1</v>
      </c>
      <c r="N536" s="4">
        <f>IF($H536=0,"",VLOOKUP($G536,Data!$G$3:$BA$2935,7,FALSE))</f>
        <v>3</v>
      </c>
      <c r="O536" s="4">
        <f>IF($H536=0,"",VLOOKUP($G536,Data!$G$3:$BA$2935,8,FALSE))</f>
        <v>1</v>
      </c>
      <c r="P536" s="4">
        <f>IF($H536=0,"",VLOOKUP($G536,Data!$G$3:$BA$2935,9,FALSE))</f>
        <v>2</v>
      </c>
      <c r="Q536" s="4">
        <f>IF($H536=0,"",VLOOKUP($G536,Data!$G$3:$BA$2935,10,FALSE))</f>
        <v>0.85</v>
      </c>
      <c r="R536" s="4">
        <f>IF($H536=0,"",VLOOKUP($G536,Data!$G$3:$BA$2935,11,FALSE))</f>
        <v>0</v>
      </c>
      <c r="S536" s="4">
        <f>IF($H536=0,"",VLOOKUP($G536,Data!$G$3:$BA$2935,12,FALSE))</f>
        <v>0</v>
      </c>
      <c r="T536" s="4" t="str">
        <f>IF($H536=0,"",VLOOKUP($G536,Data!$G$3:$BA$2935,13,FALSE))</f>
        <v>/</v>
      </c>
      <c r="U536" s="4" t="str">
        <f>IF($H536=0,"",VLOOKUP($G536,Data!$G$3:$BA$2935,14,FALSE))</f>
        <v>/</v>
      </c>
      <c r="V536" s="4" t="str">
        <f>IF($H536=0,"",VLOOKUP($G536,Data!$G$3:$BA$2935,15,FALSE))</f>
        <v/>
      </c>
      <c r="W536" s="4" t="str">
        <f>IF($H536=0,"",VLOOKUP($G536,Data!$G$3:$BA$2935,16,FALSE))</f>
        <v/>
      </c>
      <c r="X536" s="4" t="str">
        <f>IF($H536=0,"",VLOOKUP($G536,Data!$G$3:$BA$2935,17,FALSE))</f>
        <v/>
      </c>
      <c r="Y536" s="4" t="str">
        <f>IF($H536=0,"",VLOOKUP($G536,Data!$G$3:$BA$2935,18,FALSE))</f>
        <v/>
      </c>
      <c r="Z536" s="4" t="str">
        <f>IF($H536=0,"",VLOOKUP($G536,Data!$G$3:$BA$2935,19,FALSE))</f>
        <v/>
      </c>
      <c r="AA536" s="4" t="str">
        <f>IF($H536=0,"",VLOOKUP($G536,Data!$G$3:$BA$2935,20,FALSE))</f>
        <v/>
      </c>
      <c r="AB536" s="4" t="str">
        <f>IF($H536=0,"",VLOOKUP($G536,Data!$G$3:$BA$2935,21,FALSE))</f>
        <v/>
      </c>
      <c r="AC536" s="4" t="str">
        <f>IF($H536=0,"",VLOOKUP($G536,Data!$G$3:$BA$2935,22,FALSE))</f>
        <v/>
      </c>
      <c r="AD536" s="4" t="str">
        <f>IF($H536=0,"",VLOOKUP($G536,Data!$G$3:$BA$2935,23,FALSE))</f>
        <v/>
      </c>
      <c r="AE536" s="4" t="str">
        <f>IF($H536=0,"",VLOOKUP($G536,Data!$G$3:$BA$2935,24,FALSE))</f>
        <v/>
      </c>
      <c r="AF536" s="4" t="str">
        <f>IF($H536=0,"",VLOOKUP($G536,Data!$G$3:$BA$2935,25,FALSE))</f>
        <v/>
      </c>
      <c r="AG536" s="4" t="str">
        <f>IF($H536=0,"",VLOOKUP($G536,Data!$G$3:$BA$2935,26,FALSE))</f>
        <v/>
      </c>
      <c r="AH536" s="4" t="str">
        <f>IF($H536=0,"",VLOOKUP($G536,Data!$G$3:$BA$2935,27,FALSE))</f>
        <v/>
      </c>
      <c r="AI536" s="4" t="str">
        <f>IF($H536=0,"",VLOOKUP($G536,Data!$G$3:$BA$2935,28,FALSE))</f>
        <v/>
      </c>
      <c r="AJ536" s="4" t="str">
        <f>IF($H536=0,"",VLOOKUP($G536,Data!$G$3:$BA$2935,29,FALSE))</f>
        <v/>
      </c>
      <c r="AK536" s="4" t="str">
        <f>IF($H536=0,"",VLOOKUP($G536,Data!$G$3:$BA$2935,30,FALSE))</f>
        <v/>
      </c>
      <c r="AL536" s="4" t="str">
        <f>IF($H536=0,"",VLOOKUP($G536,Data!$G$3:$BA$2935,31,FALSE))</f>
        <v/>
      </c>
      <c r="AM536" s="4" t="str">
        <f>IF($H536=0,"",VLOOKUP($G536,Data!$G$3:$BA$2935,32,FALSE))</f>
        <v/>
      </c>
      <c r="AN536" s="4" t="str">
        <f>IF($H536=0,"",VLOOKUP($G536,Data!$G$3:$BA$2935,33,FALSE))</f>
        <v/>
      </c>
      <c r="AO536" s="4" t="str">
        <f>IF($H536=0,"",VLOOKUP($G536,Data!$G$3:$BA$2935,34,FALSE))</f>
        <v/>
      </c>
      <c r="AP536" s="4" t="str">
        <f>IF($H536=0,"",VLOOKUP($G536,Data!$G$3:$BA$2935,35,FALSE))</f>
        <v/>
      </c>
      <c r="AQ536" s="4" t="str">
        <f>IF($H536=0,"",VLOOKUP($G536,Data!$G$3:$BA$2935,36,FALSE))</f>
        <v/>
      </c>
      <c r="AR536" s="4" t="str">
        <f>IF($H536=0,"",VLOOKUP($G536,Data!$G$3:$BA$2935,37,FALSE))</f>
        <v/>
      </c>
      <c r="AS536" s="4" t="str">
        <f>IF($H536=0,"",VLOOKUP($G536,Data!$G$3:$BA$2935,38,FALSE))</f>
        <v/>
      </c>
      <c r="AT536" s="4" t="str">
        <f>IF($H536=0,"",VLOOKUP($G536,Data!$G$3:$BA$2935,39,FALSE))</f>
        <v/>
      </c>
    </row>
    <row r="537" spans="1:46" x14ac:dyDescent="0.25">
      <c r="A537" s="4">
        <f>PSSE!A539</f>
        <v>979027</v>
      </c>
      <c r="B537" s="4" t="str">
        <f>PSSE!B539</f>
        <v>PHUOCAN_G4</v>
      </c>
      <c r="C537" s="4">
        <f>PSSE!D539</f>
        <v>15.8</v>
      </c>
      <c r="D537" s="4">
        <f>PSSE!E539</f>
        <v>145</v>
      </c>
      <c r="E537" s="4" t="str">
        <f>PSSE!F539</f>
        <v>ND</v>
      </c>
      <c r="F537" s="4">
        <f>PSSE!G539</f>
        <v>1</v>
      </c>
      <c r="G537" s="4" t="str">
        <f t="shared" si="8"/>
        <v>GOV15.8145ND1</v>
      </c>
      <c r="H537" s="4">
        <f>COUNTIF(Data!$G$3:$BA$2935,GOV!$G537)</f>
        <v>1</v>
      </c>
      <c r="I537" s="4" t="str">
        <f>IF($H537=0,"",VLOOKUP($G537,Data!$G$3:$BA$2935,2,FALSE))</f>
        <v>'GAST'</v>
      </c>
      <c r="J537" s="4">
        <f>PSSE!C539</f>
        <v>1</v>
      </c>
      <c r="K537" s="4">
        <f>IF($H537=0,"",VLOOKUP($G537,Data!$G$3:$BA$2935,4,FALSE))</f>
        <v>0.05</v>
      </c>
      <c r="L537" s="4">
        <f>IF($H537=0,"",VLOOKUP($G537,Data!$G$3:$BA$2935,5,FALSE))</f>
        <v>0.4</v>
      </c>
      <c r="M537" s="4">
        <f>IF($H537=0,"",VLOOKUP($G537,Data!$G$3:$BA$2935,6,FALSE))</f>
        <v>0.1</v>
      </c>
      <c r="N537" s="4">
        <f>IF($H537=0,"",VLOOKUP($G537,Data!$G$3:$BA$2935,7,FALSE))</f>
        <v>3</v>
      </c>
      <c r="O537" s="4">
        <f>IF($H537=0,"",VLOOKUP($G537,Data!$G$3:$BA$2935,8,FALSE))</f>
        <v>1</v>
      </c>
      <c r="P537" s="4">
        <f>IF($H537=0,"",VLOOKUP($G537,Data!$G$3:$BA$2935,9,FALSE))</f>
        <v>2</v>
      </c>
      <c r="Q537" s="4">
        <f>IF($H537=0,"",VLOOKUP($G537,Data!$G$3:$BA$2935,10,FALSE))</f>
        <v>0.85</v>
      </c>
      <c r="R537" s="4">
        <f>IF($H537=0,"",VLOOKUP($G537,Data!$G$3:$BA$2935,11,FALSE))</f>
        <v>0</v>
      </c>
      <c r="S537" s="4">
        <f>IF($H537=0,"",VLOOKUP($G537,Data!$G$3:$BA$2935,12,FALSE))</f>
        <v>0</v>
      </c>
      <c r="T537" s="4" t="str">
        <f>IF($H537=0,"",VLOOKUP($G537,Data!$G$3:$BA$2935,13,FALSE))</f>
        <v>/</v>
      </c>
      <c r="U537" s="4" t="str">
        <f>IF($H537=0,"",VLOOKUP($G537,Data!$G$3:$BA$2935,14,FALSE))</f>
        <v>/</v>
      </c>
      <c r="V537" s="4" t="str">
        <f>IF($H537=0,"",VLOOKUP($G537,Data!$G$3:$BA$2935,15,FALSE))</f>
        <v/>
      </c>
      <c r="W537" s="4" t="str">
        <f>IF($H537=0,"",VLOOKUP($G537,Data!$G$3:$BA$2935,16,FALSE))</f>
        <v/>
      </c>
      <c r="X537" s="4" t="str">
        <f>IF($H537=0,"",VLOOKUP($G537,Data!$G$3:$BA$2935,17,FALSE))</f>
        <v/>
      </c>
      <c r="Y537" s="4" t="str">
        <f>IF($H537=0,"",VLOOKUP($G537,Data!$G$3:$BA$2935,18,FALSE))</f>
        <v/>
      </c>
      <c r="Z537" s="4" t="str">
        <f>IF($H537=0,"",VLOOKUP($G537,Data!$G$3:$BA$2935,19,FALSE))</f>
        <v/>
      </c>
      <c r="AA537" s="4" t="str">
        <f>IF($H537=0,"",VLOOKUP($G537,Data!$G$3:$BA$2935,20,FALSE))</f>
        <v/>
      </c>
      <c r="AB537" s="4" t="str">
        <f>IF($H537=0,"",VLOOKUP($G537,Data!$G$3:$BA$2935,21,FALSE))</f>
        <v/>
      </c>
      <c r="AC537" s="4" t="str">
        <f>IF($H537=0,"",VLOOKUP($G537,Data!$G$3:$BA$2935,22,FALSE))</f>
        <v/>
      </c>
      <c r="AD537" s="4" t="str">
        <f>IF($H537=0,"",VLOOKUP($G537,Data!$G$3:$BA$2935,23,FALSE))</f>
        <v/>
      </c>
      <c r="AE537" s="4" t="str">
        <f>IF($H537=0,"",VLOOKUP($G537,Data!$G$3:$BA$2935,24,FALSE))</f>
        <v/>
      </c>
      <c r="AF537" s="4" t="str">
        <f>IF($H537=0,"",VLOOKUP($G537,Data!$G$3:$BA$2935,25,FALSE))</f>
        <v/>
      </c>
      <c r="AG537" s="4" t="str">
        <f>IF($H537=0,"",VLOOKUP($G537,Data!$G$3:$BA$2935,26,FALSE))</f>
        <v/>
      </c>
      <c r="AH537" s="4" t="str">
        <f>IF($H537=0,"",VLOOKUP($G537,Data!$G$3:$BA$2935,27,FALSE))</f>
        <v/>
      </c>
      <c r="AI537" s="4" t="str">
        <f>IF($H537=0,"",VLOOKUP($G537,Data!$G$3:$BA$2935,28,FALSE))</f>
        <v/>
      </c>
      <c r="AJ537" s="4" t="str">
        <f>IF($H537=0,"",VLOOKUP($G537,Data!$G$3:$BA$2935,29,FALSE))</f>
        <v/>
      </c>
      <c r="AK537" s="4" t="str">
        <f>IF($H537=0,"",VLOOKUP($G537,Data!$G$3:$BA$2935,30,FALSE))</f>
        <v/>
      </c>
      <c r="AL537" s="4" t="str">
        <f>IF($H537=0,"",VLOOKUP($G537,Data!$G$3:$BA$2935,31,FALSE))</f>
        <v/>
      </c>
      <c r="AM537" s="4" t="str">
        <f>IF($H537=0,"",VLOOKUP($G537,Data!$G$3:$BA$2935,32,FALSE))</f>
        <v/>
      </c>
      <c r="AN537" s="4" t="str">
        <f>IF($H537=0,"",VLOOKUP($G537,Data!$G$3:$BA$2935,33,FALSE))</f>
        <v/>
      </c>
      <c r="AO537" s="4" t="str">
        <f>IF($H537=0,"",VLOOKUP($G537,Data!$G$3:$BA$2935,34,FALSE))</f>
        <v/>
      </c>
      <c r="AP537" s="4" t="str">
        <f>IF($H537=0,"",VLOOKUP($G537,Data!$G$3:$BA$2935,35,FALSE))</f>
        <v/>
      </c>
      <c r="AQ537" s="4" t="str">
        <f>IF($H537=0,"",VLOOKUP($G537,Data!$G$3:$BA$2935,36,FALSE))</f>
        <v/>
      </c>
      <c r="AR537" s="4" t="str">
        <f>IF($H537=0,"",VLOOKUP($G537,Data!$G$3:$BA$2935,37,FALSE))</f>
        <v/>
      </c>
      <c r="AS537" s="4" t="str">
        <f>IF($H537=0,"",VLOOKUP($G537,Data!$G$3:$BA$2935,38,FALSE))</f>
        <v/>
      </c>
      <c r="AT537" s="4" t="str">
        <f>IF($H537=0,"",VLOOKUP($G537,Data!$G$3:$BA$2935,39,FALSE))</f>
        <v/>
      </c>
    </row>
    <row r="538" spans="1:46" x14ac:dyDescent="0.25">
      <c r="A538" s="4">
        <f>PSSE!A540</f>
        <v>979029</v>
      </c>
      <c r="B538" s="4" t="str">
        <f>PSSE!B540</f>
        <v>PHUOCAN_G5</v>
      </c>
      <c r="C538" s="4">
        <f>PSSE!D540</f>
        <v>15.8</v>
      </c>
      <c r="D538" s="4">
        <f>PSSE!E540</f>
        <v>145</v>
      </c>
      <c r="E538" s="4" t="str">
        <f>PSSE!F540</f>
        <v>ND</v>
      </c>
      <c r="F538" s="4">
        <f>PSSE!G540</f>
        <v>1</v>
      </c>
      <c r="G538" s="4" t="str">
        <f t="shared" si="8"/>
        <v>GOV15.8145ND1</v>
      </c>
      <c r="H538" s="4">
        <f>COUNTIF(Data!$G$3:$BA$2935,GOV!$G538)</f>
        <v>1</v>
      </c>
      <c r="I538" s="4" t="str">
        <f>IF($H538=0,"",VLOOKUP($G538,Data!$G$3:$BA$2935,2,FALSE))</f>
        <v>'GAST'</v>
      </c>
      <c r="J538" s="4">
        <f>PSSE!C540</f>
        <v>1</v>
      </c>
      <c r="K538" s="4">
        <f>IF($H538=0,"",VLOOKUP($G538,Data!$G$3:$BA$2935,4,FALSE))</f>
        <v>0.05</v>
      </c>
      <c r="L538" s="4">
        <f>IF($H538=0,"",VLOOKUP($G538,Data!$G$3:$BA$2935,5,FALSE))</f>
        <v>0.4</v>
      </c>
      <c r="M538" s="4">
        <f>IF($H538=0,"",VLOOKUP($G538,Data!$G$3:$BA$2935,6,FALSE))</f>
        <v>0.1</v>
      </c>
      <c r="N538" s="4">
        <f>IF($H538=0,"",VLOOKUP($G538,Data!$G$3:$BA$2935,7,FALSE))</f>
        <v>3</v>
      </c>
      <c r="O538" s="4">
        <f>IF($H538=0,"",VLOOKUP($G538,Data!$G$3:$BA$2935,8,FALSE))</f>
        <v>1</v>
      </c>
      <c r="P538" s="4">
        <f>IF($H538=0,"",VLOOKUP($G538,Data!$G$3:$BA$2935,9,FALSE))</f>
        <v>2</v>
      </c>
      <c r="Q538" s="4">
        <f>IF($H538=0,"",VLOOKUP($G538,Data!$G$3:$BA$2935,10,FALSE))</f>
        <v>0.85</v>
      </c>
      <c r="R538" s="4">
        <f>IF($H538=0,"",VLOOKUP($G538,Data!$G$3:$BA$2935,11,FALSE))</f>
        <v>0</v>
      </c>
      <c r="S538" s="4">
        <f>IF($H538=0,"",VLOOKUP($G538,Data!$G$3:$BA$2935,12,FALSE))</f>
        <v>0</v>
      </c>
      <c r="T538" s="4" t="str">
        <f>IF($H538=0,"",VLOOKUP($G538,Data!$G$3:$BA$2935,13,FALSE))</f>
        <v>/</v>
      </c>
      <c r="U538" s="4" t="str">
        <f>IF($H538=0,"",VLOOKUP($G538,Data!$G$3:$BA$2935,14,FALSE))</f>
        <v>/</v>
      </c>
      <c r="V538" s="4" t="str">
        <f>IF($H538=0,"",VLOOKUP($G538,Data!$G$3:$BA$2935,15,FALSE))</f>
        <v/>
      </c>
      <c r="W538" s="4" t="str">
        <f>IF($H538=0,"",VLOOKUP($G538,Data!$G$3:$BA$2935,16,FALSE))</f>
        <v/>
      </c>
      <c r="X538" s="4" t="str">
        <f>IF($H538=0,"",VLOOKUP($G538,Data!$G$3:$BA$2935,17,FALSE))</f>
        <v/>
      </c>
      <c r="Y538" s="4" t="str">
        <f>IF($H538=0,"",VLOOKUP($G538,Data!$G$3:$BA$2935,18,FALSE))</f>
        <v/>
      </c>
      <c r="Z538" s="4" t="str">
        <f>IF($H538=0,"",VLOOKUP($G538,Data!$G$3:$BA$2935,19,FALSE))</f>
        <v/>
      </c>
      <c r="AA538" s="4" t="str">
        <f>IF($H538=0,"",VLOOKUP($G538,Data!$G$3:$BA$2935,20,FALSE))</f>
        <v/>
      </c>
      <c r="AB538" s="4" t="str">
        <f>IF($H538=0,"",VLOOKUP($G538,Data!$G$3:$BA$2935,21,FALSE))</f>
        <v/>
      </c>
      <c r="AC538" s="4" t="str">
        <f>IF($H538=0,"",VLOOKUP($G538,Data!$G$3:$BA$2935,22,FALSE))</f>
        <v/>
      </c>
      <c r="AD538" s="4" t="str">
        <f>IF($H538=0,"",VLOOKUP($G538,Data!$G$3:$BA$2935,23,FALSE))</f>
        <v/>
      </c>
      <c r="AE538" s="4" t="str">
        <f>IF($H538=0,"",VLOOKUP($G538,Data!$G$3:$BA$2935,24,FALSE))</f>
        <v/>
      </c>
      <c r="AF538" s="4" t="str">
        <f>IF($H538=0,"",VLOOKUP($G538,Data!$G$3:$BA$2935,25,FALSE))</f>
        <v/>
      </c>
      <c r="AG538" s="4" t="str">
        <f>IF($H538=0,"",VLOOKUP($G538,Data!$G$3:$BA$2935,26,FALSE))</f>
        <v/>
      </c>
      <c r="AH538" s="4" t="str">
        <f>IF($H538=0,"",VLOOKUP($G538,Data!$G$3:$BA$2935,27,FALSE))</f>
        <v/>
      </c>
      <c r="AI538" s="4" t="str">
        <f>IF($H538=0,"",VLOOKUP($G538,Data!$G$3:$BA$2935,28,FALSE))</f>
        <v/>
      </c>
      <c r="AJ538" s="4" t="str">
        <f>IF($H538=0,"",VLOOKUP($G538,Data!$G$3:$BA$2935,29,FALSE))</f>
        <v/>
      </c>
      <c r="AK538" s="4" t="str">
        <f>IF($H538=0,"",VLOOKUP($G538,Data!$G$3:$BA$2935,30,FALSE))</f>
        <v/>
      </c>
      <c r="AL538" s="4" t="str">
        <f>IF($H538=0,"",VLOOKUP($G538,Data!$G$3:$BA$2935,31,FALSE))</f>
        <v/>
      </c>
      <c r="AM538" s="4" t="str">
        <f>IF($H538=0,"",VLOOKUP($G538,Data!$G$3:$BA$2935,32,FALSE))</f>
        <v/>
      </c>
      <c r="AN538" s="4" t="str">
        <f>IF($H538=0,"",VLOOKUP($G538,Data!$G$3:$BA$2935,33,FALSE))</f>
        <v/>
      </c>
      <c r="AO538" s="4" t="str">
        <f>IF($H538=0,"",VLOOKUP($G538,Data!$G$3:$BA$2935,34,FALSE))</f>
        <v/>
      </c>
      <c r="AP538" s="4" t="str">
        <f>IF($H538=0,"",VLOOKUP($G538,Data!$G$3:$BA$2935,35,FALSE))</f>
        <v/>
      </c>
      <c r="AQ538" s="4" t="str">
        <f>IF($H538=0,"",VLOOKUP($G538,Data!$G$3:$BA$2935,36,FALSE))</f>
        <v/>
      </c>
      <c r="AR538" s="4" t="str">
        <f>IF($H538=0,"",VLOOKUP($G538,Data!$G$3:$BA$2935,37,FALSE))</f>
        <v/>
      </c>
      <c r="AS538" s="4" t="str">
        <f>IF($H538=0,"",VLOOKUP($G538,Data!$G$3:$BA$2935,38,FALSE))</f>
        <v/>
      </c>
      <c r="AT538" s="4" t="str">
        <f>IF($H538=0,"",VLOOKUP($G538,Data!$G$3:$BA$2935,39,FALSE))</f>
        <v/>
      </c>
    </row>
    <row r="539" spans="1:46" x14ac:dyDescent="0.25">
      <c r="A539" s="4">
        <f>PSSE!A541</f>
        <v>981011</v>
      </c>
      <c r="B539" s="4" t="str">
        <f>PSSE!B541</f>
        <v>SONGHAU1_S1</v>
      </c>
      <c r="C539" s="4">
        <f>PSSE!D541</f>
        <v>26</v>
      </c>
      <c r="D539" s="4">
        <f>PSSE!E541</f>
        <v>600</v>
      </c>
      <c r="E539" s="4" t="str">
        <f>PSSE!F541</f>
        <v>ND</v>
      </c>
      <c r="F539" s="4">
        <f>PSSE!G541</f>
        <v>1</v>
      </c>
      <c r="G539" s="4" t="str">
        <f t="shared" si="8"/>
        <v>GOV26600ND1</v>
      </c>
      <c r="H539" s="4">
        <f>COUNTIF(Data!$G$3:$BA$2935,GOV!$G539)</f>
        <v>1</v>
      </c>
      <c r="I539" s="4" t="str">
        <f>IF($H539=0,"",VLOOKUP($G539,Data!$G$3:$BA$2935,2,FALSE))</f>
        <v>'TGOV1'</v>
      </c>
      <c r="J539" s="4">
        <f>PSSE!C541</f>
        <v>1</v>
      </c>
      <c r="K539" s="4">
        <f>IF($H539=0,"",VLOOKUP($G539,Data!$G$3:$BA$2935,4,FALSE))</f>
        <v>0.05</v>
      </c>
      <c r="L539" s="4">
        <f>IF($H539=0,"",VLOOKUP($G539,Data!$G$3:$BA$2935,5,FALSE))</f>
        <v>0.05</v>
      </c>
      <c r="M539" s="4">
        <f>IF($H539=0,"",VLOOKUP($G539,Data!$G$3:$BA$2935,6,FALSE))</f>
        <v>0.9</v>
      </c>
      <c r="N539" s="4">
        <f>IF($H539=0,"",VLOOKUP($G539,Data!$G$3:$BA$2935,7,FALSE))</f>
        <v>0.3</v>
      </c>
      <c r="O539" s="4">
        <f>IF($H539=0,"",VLOOKUP($G539,Data!$G$3:$BA$2935,8,FALSE))</f>
        <v>3</v>
      </c>
      <c r="P539" s="4">
        <f>IF($H539=0,"",VLOOKUP($G539,Data!$G$3:$BA$2935,9,FALSE))</f>
        <v>9</v>
      </c>
      <c r="Q539" s="4">
        <f>IF($H539=0,"",VLOOKUP($G539,Data!$G$3:$BA$2935,10,FALSE))</f>
        <v>0</v>
      </c>
      <c r="R539" s="4" t="str">
        <f>IF($H539=0,"",VLOOKUP($G539,Data!$G$3:$BA$2935,11,FALSE))</f>
        <v>/</v>
      </c>
      <c r="S539" s="4" t="str">
        <f>IF($H539=0,"",VLOOKUP($G539,Data!$G$3:$BA$2935,12,FALSE))</f>
        <v>/</v>
      </c>
      <c r="T539" s="4" t="str">
        <f>IF($H539=0,"",VLOOKUP($G539,Data!$G$3:$BA$2935,13,FALSE))</f>
        <v/>
      </c>
      <c r="U539" s="4" t="str">
        <f>IF($H539=0,"",VLOOKUP($G539,Data!$G$3:$BA$2935,14,FALSE))</f>
        <v/>
      </c>
      <c r="V539" s="4" t="str">
        <f>IF($H539=0,"",VLOOKUP($G539,Data!$G$3:$BA$2935,15,FALSE))</f>
        <v/>
      </c>
      <c r="W539" s="4" t="str">
        <f>IF($H539=0,"",VLOOKUP($G539,Data!$G$3:$BA$2935,16,FALSE))</f>
        <v/>
      </c>
      <c r="X539" s="4" t="str">
        <f>IF($H539=0,"",VLOOKUP($G539,Data!$G$3:$BA$2935,17,FALSE))</f>
        <v/>
      </c>
      <c r="Y539" s="4" t="str">
        <f>IF($H539=0,"",VLOOKUP($G539,Data!$G$3:$BA$2935,18,FALSE))</f>
        <v/>
      </c>
      <c r="Z539" s="4" t="str">
        <f>IF($H539=0,"",VLOOKUP($G539,Data!$G$3:$BA$2935,19,FALSE))</f>
        <v/>
      </c>
      <c r="AA539" s="4" t="str">
        <f>IF($H539=0,"",VLOOKUP($G539,Data!$G$3:$BA$2935,20,FALSE))</f>
        <v/>
      </c>
      <c r="AB539" s="4" t="str">
        <f>IF($H539=0,"",VLOOKUP($G539,Data!$G$3:$BA$2935,21,FALSE))</f>
        <v/>
      </c>
      <c r="AC539" s="4" t="str">
        <f>IF($H539=0,"",VLOOKUP($G539,Data!$G$3:$BA$2935,22,FALSE))</f>
        <v/>
      </c>
      <c r="AD539" s="4" t="str">
        <f>IF($H539=0,"",VLOOKUP($G539,Data!$G$3:$BA$2935,23,FALSE))</f>
        <v/>
      </c>
      <c r="AE539" s="4" t="str">
        <f>IF($H539=0,"",VLOOKUP($G539,Data!$G$3:$BA$2935,24,FALSE))</f>
        <v/>
      </c>
      <c r="AF539" s="4" t="str">
        <f>IF($H539=0,"",VLOOKUP($G539,Data!$G$3:$BA$2935,25,FALSE))</f>
        <v/>
      </c>
      <c r="AG539" s="4" t="str">
        <f>IF($H539=0,"",VLOOKUP($G539,Data!$G$3:$BA$2935,26,FALSE))</f>
        <v/>
      </c>
      <c r="AH539" s="4" t="str">
        <f>IF($H539=0,"",VLOOKUP($G539,Data!$G$3:$BA$2935,27,FALSE))</f>
        <v/>
      </c>
      <c r="AI539" s="4" t="str">
        <f>IF($H539=0,"",VLOOKUP($G539,Data!$G$3:$BA$2935,28,FALSE))</f>
        <v/>
      </c>
      <c r="AJ539" s="4" t="str">
        <f>IF($H539=0,"",VLOOKUP($G539,Data!$G$3:$BA$2935,29,FALSE))</f>
        <v/>
      </c>
      <c r="AK539" s="4" t="str">
        <f>IF($H539=0,"",VLOOKUP($G539,Data!$G$3:$BA$2935,30,FALSE))</f>
        <v/>
      </c>
      <c r="AL539" s="4" t="str">
        <f>IF($H539=0,"",VLOOKUP($G539,Data!$G$3:$BA$2935,31,FALSE))</f>
        <v/>
      </c>
      <c r="AM539" s="4" t="str">
        <f>IF($H539=0,"",VLOOKUP($G539,Data!$G$3:$BA$2935,32,FALSE))</f>
        <v/>
      </c>
      <c r="AN539" s="4" t="str">
        <f>IF($H539=0,"",VLOOKUP($G539,Data!$G$3:$BA$2935,33,FALSE))</f>
        <v/>
      </c>
      <c r="AO539" s="4" t="str">
        <f>IF($H539=0,"",VLOOKUP($G539,Data!$G$3:$BA$2935,34,FALSE))</f>
        <v/>
      </c>
      <c r="AP539" s="4" t="str">
        <f>IF($H539=0,"",VLOOKUP($G539,Data!$G$3:$BA$2935,35,FALSE))</f>
        <v/>
      </c>
      <c r="AQ539" s="4" t="str">
        <f>IF($H539=0,"",VLOOKUP($G539,Data!$G$3:$BA$2935,36,FALSE))</f>
        <v/>
      </c>
      <c r="AR539" s="4" t="str">
        <f>IF($H539=0,"",VLOOKUP($G539,Data!$G$3:$BA$2935,37,FALSE))</f>
        <v/>
      </c>
      <c r="AS539" s="4" t="str">
        <f>IF($H539=0,"",VLOOKUP($G539,Data!$G$3:$BA$2935,38,FALSE))</f>
        <v/>
      </c>
      <c r="AT539" s="4" t="str">
        <f>IF($H539=0,"",VLOOKUP($G539,Data!$G$3:$BA$2935,39,FALSE))</f>
        <v/>
      </c>
    </row>
    <row r="540" spans="1:46" x14ac:dyDescent="0.25">
      <c r="A540" s="4">
        <f>PSSE!A542</f>
        <v>981012</v>
      </c>
      <c r="B540" s="4" t="str">
        <f>PSSE!B542</f>
        <v>SONGHAU1_S2</v>
      </c>
      <c r="C540" s="4">
        <f>PSSE!D542</f>
        <v>26</v>
      </c>
      <c r="D540" s="4">
        <f>PSSE!E542</f>
        <v>600</v>
      </c>
      <c r="E540" s="4" t="str">
        <f>PSSE!F542</f>
        <v>ND</v>
      </c>
      <c r="F540" s="4">
        <f>PSSE!G542</f>
        <v>1</v>
      </c>
      <c r="G540" s="4" t="str">
        <f t="shared" si="8"/>
        <v>GOV26600ND1</v>
      </c>
      <c r="H540" s="4">
        <f>COUNTIF(Data!$G$3:$BA$2935,GOV!$G540)</f>
        <v>1</v>
      </c>
      <c r="I540" s="4" t="str">
        <f>IF($H540=0,"",VLOOKUP($G540,Data!$G$3:$BA$2935,2,FALSE))</f>
        <v>'TGOV1'</v>
      </c>
      <c r="J540" s="4">
        <f>PSSE!C542</f>
        <v>1</v>
      </c>
      <c r="K540" s="4">
        <f>IF($H540=0,"",VLOOKUP($G540,Data!$G$3:$BA$2935,4,FALSE))</f>
        <v>0.05</v>
      </c>
      <c r="L540" s="4">
        <f>IF($H540=0,"",VLOOKUP($G540,Data!$G$3:$BA$2935,5,FALSE))</f>
        <v>0.05</v>
      </c>
      <c r="M540" s="4">
        <f>IF($H540=0,"",VLOOKUP($G540,Data!$G$3:$BA$2935,6,FALSE))</f>
        <v>0.9</v>
      </c>
      <c r="N540" s="4">
        <f>IF($H540=0,"",VLOOKUP($G540,Data!$G$3:$BA$2935,7,FALSE))</f>
        <v>0.3</v>
      </c>
      <c r="O540" s="4">
        <f>IF($H540=0,"",VLOOKUP($G540,Data!$G$3:$BA$2935,8,FALSE))</f>
        <v>3</v>
      </c>
      <c r="P540" s="4">
        <f>IF($H540=0,"",VLOOKUP($G540,Data!$G$3:$BA$2935,9,FALSE))</f>
        <v>9</v>
      </c>
      <c r="Q540" s="4">
        <f>IF($H540=0,"",VLOOKUP($G540,Data!$G$3:$BA$2935,10,FALSE))</f>
        <v>0</v>
      </c>
      <c r="R540" s="4" t="str">
        <f>IF($H540=0,"",VLOOKUP($G540,Data!$G$3:$BA$2935,11,FALSE))</f>
        <v>/</v>
      </c>
      <c r="S540" s="4" t="str">
        <f>IF($H540=0,"",VLOOKUP($G540,Data!$G$3:$BA$2935,12,FALSE))</f>
        <v>/</v>
      </c>
      <c r="T540" s="4" t="str">
        <f>IF($H540=0,"",VLOOKUP($G540,Data!$G$3:$BA$2935,13,FALSE))</f>
        <v/>
      </c>
      <c r="U540" s="4" t="str">
        <f>IF($H540=0,"",VLOOKUP($G540,Data!$G$3:$BA$2935,14,FALSE))</f>
        <v/>
      </c>
      <c r="V540" s="4" t="str">
        <f>IF($H540=0,"",VLOOKUP($G540,Data!$G$3:$BA$2935,15,FALSE))</f>
        <v/>
      </c>
      <c r="W540" s="4" t="str">
        <f>IF($H540=0,"",VLOOKUP($G540,Data!$G$3:$BA$2935,16,FALSE))</f>
        <v/>
      </c>
      <c r="X540" s="4" t="str">
        <f>IF($H540=0,"",VLOOKUP($G540,Data!$G$3:$BA$2935,17,FALSE))</f>
        <v/>
      </c>
      <c r="Y540" s="4" t="str">
        <f>IF($H540=0,"",VLOOKUP($G540,Data!$G$3:$BA$2935,18,FALSE))</f>
        <v/>
      </c>
      <c r="Z540" s="4" t="str">
        <f>IF($H540=0,"",VLOOKUP($G540,Data!$G$3:$BA$2935,19,FALSE))</f>
        <v/>
      </c>
      <c r="AA540" s="4" t="str">
        <f>IF($H540=0,"",VLOOKUP($G540,Data!$G$3:$BA$2935,20,FALSE))</f>
        <v/>
      </c>
      <c r="AB540" s="4" t="str">
        <f>IF($H540=0,"",VLOOKUP($G540,Data!$G$3:$BA$2935,21,FALSE))</f>
        <v/>
      </c>
      <c r="AC540" s="4" t="str">
        <f>IF($H540=0,"",VLOOKUP($G540,Data!$G$3:$BA$2935,22,FALSE))</f>
        <v/>
      </c>
      <c r="AD540" s="4" t="str">
        <f>IF($H540=0,"",VLOOKUP($G540,Data!$G$3:$BA$2935,23,FALSE))</f>
        <v/>
      </c>
      <c r="AE540" s="4" t="str">
        <f>IF($H540=0,"",VLOOKUP($G540,Data!$G$3:$BA$2935,24,FALSE))</f>
        <v/>
      </c>
      <c r="AF540" s="4" t="str">
        <f>IF($H540=0,"",VLOOKUP($G540,Data!$G$3:$BA$2935,25,FALSE))</f>
        <v/>
      </c>
      <c r="AG540" s="4" t="str">
        <f>IF($H540=0,"",VLOOKUP($G540,Data!$G$3:$BA$2935,26,FALSE))</f>
        <v/>
      </c>
      <c r="AH540" s="4" t="str">
        <f>IF($H540=0,"",VLOOKUP($G540,Data!$G$3:$BA$2935,27,FALSE))</f>
        <v/>
      </c>
      <c r="AI540" s="4" t="str">
        <f>IF($H540=0,"",VLOOKUP($G540,Data!$G$3:$BA$2935,28,FALSE))</f>
        <v/>
      </c>
      <c r="AJ540" s="4" t="str">
        <f>IF($H540=0,"",VLOOKUP($G540,Data!$G$3:$BA$2935,29,FALSE))</f>
        <v/>
      </c>
      <c r="AK540" s="4" t="str">
        <f>IF($H540=0,"",VLOOKUP($G540,Data!$G$3:$BA$2935,30,FALSE))</f>
        <v/>
      </c>
      <c r="AL540" s="4" t="str">
        <f>IF($H540=0,"",VLOOKUP($G540,Data!$G$3:$BA$2935,31,FALSE))</f>
        <v/>
      </c>
      <c r="AM540" s="4" t="str">
        <f>IF($H540=0,"",VLOOKUP($G540,Data!$G$3:$BA$2935,32,FALSE))</f>
        <v/>
      </c>
      <c r="AN540" s="4" t="str">
        <f>IF($H540=0,"",VLOOKUP($G540,Data!$G$3:$BA$2935,33,FALSE))</f>
        <v/>
      </c>
      <c r="AO540" s="4" t="str">
        <f>IF($H540=0,"",VLOOKUP($G540,Data!$G$3:$BA$2935,34,FALSE))</f>
        <v/>
      </c>
      <c r="AP540" s="4" t="str">
        <f>IF($H540=0,"",VLOOKUP($G540,Data!$G$3:$BA$2935,35,FALSE))</f>
        <v/>
      </c>
      <c r="AQ540" s="4" t="str">
        <f>IF($H540=0,"",VLOOKUP($G540,Data!$G$3:$BA$2935,36,FALSE))</f>
        <v/>
      </c>
      <c r="AR540" s="4" t="str">
        <f>IF($H540=0,"",VLOOKUP($G540,Data!$G$3:$BA$2935,37,FALSE))</f>
        <v/>
      </c>
      <c r="AS540" s="4" t="str">
        <f>IF($H540=0,"",VLOOKUP($G540,Data!$G$3:$BA$2935,38,FALSE))</f>
        <v/>
      </c>
      <c r="AT540" s="4" t="str">
        <f>IF($H540=0,"",VLOOKUP($G540,Data!$G$3:$BA$2935,39,FALSE))</f>
        <v/>
      </c>
    </row>
    <row r="541" spans="1:46" x14ac:dyDescent="0.25">
      <c r="A541" s="4">
        <f>PSSE!A543</f>
        <v>981021</v>
      </c>
      <c r="B541" s="4" t="str">
        <f>PSSE!B543</f>
        <v>SONGHAU2_S1</v>
      </c>
      <c r="C541" s="4">
        <f>PSSE!D543</f>
        <v>26</v>
      </c>
      <c r="D541" s="4">
        <f>PSSE!E543</f>
        <v>1000</v>
      </c>
      <c r="E541" s="4" t="str">
        <f>PSSE!F543</f>
        <v>ND</v>
      </c>
      <c r="F541" s="4">
        <f>PSSE!G543</f>
        <v>1</v>
      </c>
      <c r="G541" s="4" t="str">
        <f t="shared" si="8"/>
        <v>GOV261000ND1</v>
      </c>
      <c r="H541" s="4">
        <f>COUNTIF(Data!$G$3:$BA$2935,GOV!$G541)</f>
        <v>1</v>
      </c>
      <c r="I541" s="4" t="str">
        <f>IF($H541=0,"",VLOOKUP($G541,Data!$G$3:$BA$2935,2,FALSE))</f>
        <v>'TGOV1'</v>
      </c>
      <c r="J541" s="4">
        <f>PSSE!C543</f>
        <v>1</v>
      </c>
      <c r="K541" s="4">
        <f>IF($H541=0,"",VLOOKUP($G541,Data!$G$3:$BA$2935,4,FALSE))</f>
        <v>0.05</v>
      </c>
      <c r="L541" s="4">
        <f>IF($H541=0,"",VLOOKUP($G541,Data!$G$3:$BA$2935,5,FALSE))</f>
        <v>0.05</v>
      </c>
      <c r="M541" s="4">
        <f>IF($H541=0,"",VLOOKUP($G541,Data!$G$3:$BA$2935,6,FALSE))</f>
        <v>1.1000000000000001</v>
      </c>
      <c r="N541" s="4">
        <f>IF($H541=0,"",VLOOKUP($G541,Data!$G$3:$BA$2935,7,FALSE))</f>
        <v>0</v>
      </c>
      <c r="O541" s="4">
        <f>IF($H541=0,"",VLOOKUP($G541,Data!$G$3:$BA$2935,8,FALSE))</f>
        <v>2.7</v>
      </c>
      <c r="P541" s="4">
        <f>IF($H541=0,"",VLOOKUP($G541,Data!$G$3:$BA$2935,9,FALSE))</f>
        <v>9</v>
      </c>
      <c r="Q541" s="4">
        <f>IF($H541=0,"",VLOOKUP($G541,Data!$G$3:$BA$2935,10,FALSE))</f>
        <v>0</v>
      </c>
      <c r="R541" s="4" t="str">
        <f>IF($H541=0,"",VLOOKUP($G541,Data!$G$3:$BA$2935,11,FALSE))</f>
        <v>/</v>
      </c>
      <c r="S541" s="4" t="str">
        <f>IF($H541=0,"",VLOOKUP($G541,Data!$G$3:$BA$2935,12,FALSE))</f>
        <v>/</v>
      </c>
      <c r="T541" s="4" t="str">
        <f>IF($H541=0,"",VLOOKUP($G541,Data!$G$3:$BA$2935,13,FALSE))</f>
        <v/>
      </c>
      <c r="U541" s="4" t="str">
        <f>IF($H541=0,"",VLOOKUP($G541,Data!$G$3:$BA$2935,14,FALSE))</f>
        <v/>
      </c>
      <c r="V541" s="4" t="str">
        <f>IF($H541=0,"",VLOOKUP($G541,Data!$G$3:$BA$2935,15,FALSE))</f>
        <v/>
      </c>
      <c r="W541" s="4" t="str">
        <f>IF($H541=0,"",VLOOKUP($G541,Data!$G$3:$BA$2935,16,FALSE))</f>
        <v/>
      </c>
      <c r="X541" s="4" t="str">
        <f>IF($H541=0,"",VLOOKUP($G541,Data!$G$3:$BA$2935,17,FALSE))</f>
        <v/>
      </c>
      <c r="Y541" s="4" t="str">
        <f>IF($H541=0,"",VLOOKUP($G541,Data!$G$3:$BA$2935,18,FALSE))</f>
        <v/>
      </c>
      <c r="Z541" s="4" t="str">
        <f>IF($H541=0,"",VLOOKUP($G541,Data!$G$3:$BA$2935,19,FALSE))</f>
        <v/>
      </c>
      <c r="AA541" s="4" t="str">
        <f>IF($H541=0,"",VLOOKUP($G541,Data!$G$3:$BA$2935,20,FALSE))</f>
        <v/>
      </c>
      <c r="AB541" s="4" t="str">
        <f>IF($H541=0,"",VLOOKUP($G541,Data!$G$3:$BA$2935,21,FALSE))</f>
        <v/>
      </c>
      <c r="AC541" s="4" t="str">
        <f>IF($H541=0,"",VLOOKUP($G541,Data!$G$3:$BA$2935,22,FALSE))</f>
        <v/>
      </c>
      <c r="AD541" s="4" t="str">
        <f>IF($H541=0,"",VLOOKUP($G541,Data!$G$3:$BA$2935,23,FALSE))</f>
        <v/>
      </c>
      <c r="AE541" s="4" t="str">
        <f>IF($H541=0,"",VLOOKUP($G541,Data!$G$3:$BA$2935,24,FALSE))</f>
        <v/>
      </c>
      <c r="AF541" s="4" t="str">
        <f>IF($H541=0,"",VLOOKUP($G541,Data!$G$3:$BA$2935,25,FALSE))</f>
        <v/>
      </c>
      <c r="AG541" s="4" t="str">
        <f>IF($H541=0,"",VLOOKUP($G541,Data!$G$3:$BA$2935,26,FALSE))</f>
        <v/>
      </c>
      <c r="AH541" s="4" t="str">
        <f>IF($H541=0,"",VLOOKUP($G541,Data!$G$3:$BA$2935,27,FALSE))</f>
        <v/>
      </c>
      <c r="AI541" s="4" t="str">
        <f>IF($H541=0,"",VLOOKUP($G541,Data!$G$3:$BA$2935,28,FALSE))</f>
        <v/>
      </c>
      <c r="AJ541" s="4" t="str">
        <f>IF($H541=0,"",VLOOKUP($G541,Data!$G$3:$BA$2935,29,FALSE))</f>
        <v/>
      </c>
      <c r="AK541" s="4" t="str">
        <f>IF($H541=0,"",VLOOKUP($G541,Data!$G$3:$BA$2935,30,FALSE))</f>
        <v/>
      </c>
      <c r="AL541" s="4" t="str">
        <f>IF($H541=0,"",VLOOKUP($G541,Data!$G$3:$BA$2935,31,FALSE))</f>
        <v/>
      </c>
      <c r="AM541" s="4" t="str">
        <f>IF($H541=0,"",VLOOKUP($G541,Data!$G$3:$BA$2935,32,FALSE))</f>
        <v/>
      </c>
      <c r="AN541" s="4" t="str">
        <f>IF($H541=0,"",VLOOKUP($G541,Data!$G$3:$BA$2935,33,FALSE))</f>
        <v/>
      </c>
      <c r="AO541" s="4" t="str">
        <f>IF($H541=0,"",VLOOKUP($G541,Data!$G$3:$BA$2935,34,FALSE))</f>
        <v/>
      </c>
      <c r="AP541" s="4" t="str">
        <f>IF($H541=0,"",VLOOKUP($G541,Data!$G$3:$BA$2935,35,FALSE))</f>
        <v/>
      </c>
      <c r="AQ541" s="4" t="str">
        <f>IF($H541=0,"",VLOOKUP($G541,Data!$G$3:$BA$2935,36,FALSE))</f>
        <v/>
      </c>
      <c r="AR541" s="4" t="str">
        <f>IF($H541=0,"",VLOOKUP($G541,Data!$G$3:$BA$2935,37,FALSE))</f>
        <v/>
      </c>
      <c r="AS541" s="4" t="str">
        <f>IF($H541=0,"",VLOOKUP($G541,Data!$G$3:$BA$2935,38,FALSE))</f>
        <v/>
      </c>
      <c r="AT541" s="4" t="str">
        <f>IF($H541=0,"",VLOOKUP($G541,Data!$G$3:$BA$2935,39,FALSE))</f>
        <v/>
      </c>
    </row>
    <row r="542" spans="1:46" x14ac:dyDescent="0.25">
      <c r="A542" s="4">
        <f>PSSE!A544</f>
        <v>981022</v>
      </c>
      <c r="B542" s="4" t="str">
        <f>PSSE!B544</f>
        <v>SONGHAU2_S2</v>
      </c>
      <c r="C542" s="4">
        <f>PSSE!D544</f>
        <v>26</v>
      </c>
      <c r="D542" s="4">
        <f>PSSE!E544</f>
        <v>1000</v>
      </c>
      <c r="E542" s="4" t="str">
        <f>PSSE!F544</f>
        <v>ND</v>
      </c>
      <c r="F542" s="4">
        <f>PSSE!G544</f>
        <v>1</v>
      </c>
      <c r="G542" s="4" t="str">
        <f t="shared" si="8"/>
        <v>GOV261000ND1</v>
      </c>
      <c r="H542" s="4">
        <f>COUNTIF(Data!$G$3:$BA$2935,GOV!$G542)</f>
        <v>1</v>
      </c>
      <c r="I542" s="4" t="str">
        <f>IF($H542=0,"",VLOOKUP($G542,Data!$G$3:$BA$2935,2,FALSE))</f>
        <v>'TGOV1'</v>
      </c>
      <c r="J542" s="4">
        <f>PSSE!C544</f>
        <v>1</v>
      </c>
      <c r="K542" s="4">
        <f>IF($H542=0,"",VLOOKUP($G542,Data!$G$3:$BA$2935,4,FALSE))</f>
        <v>0.05</v>
      </c>
      <c r="L542" s="4">
        <f>IF($H542=0,"",VLOOKUP($G542,Data!$G$3:$BA$2935,5,FALSE))</f>
        <v>0.05</v>
      </c>
      <c r="M542" s="4">
        <f>IF($H542=0,"",VLOOKUP($G542,Data!$G$3:$BA$2935,6,FALSE))</f>
        <v>1.1000000000000001</v>
      </c>
      <c r="N542" s="4">
        <f>IF($H542=0,"",VLOOKUP($G542,Data!$G$3:$BA$2935,7,FALSE))</f>
        <v>0</v>
      </c>
      <c r="O542" s="4">
        <f>IF($H542=0,"",VLOOKUP($G542,Data!$G$3:$BA$2935,8,FALSE))</f>
        <v>2.7</v>
      </c>
      <c r="P542" s="4">
        <f>IF($H542=0,"",VLOOKUP($G542,Data!$G$3:$BA$2935,9,FALSE))</f>
        <v>9</v>
      </c>
      <c r="Q542" s="4">
        <f>IF($H542=0,"",VLOOKUP($G542,Data!$G$3:$BA$2935,10,FALSE))</f>
        <v>0</v>
      </c>
      <c r="R542" s="4" t="str">
        <f>IF($H542=0,"",VLOOKUP($G542,Data!$G$3:$BA$2935,11,FALSE))</f>
        <v>/</v>
      </c>
      <c r="S542" s="4" t="str">
        <f>IF($H542=0,"",VLOOKUP($G542,Data!$G$3:$BA$2935,12,FALSE))</f>
        <v>/</v>
      </c>
      <c r="T542" s="4" t="str">
        <f>IF($H542=0,"",VLOOKUP($G542,Data!$G$3:$BA$2935,13,FALSE))</f>
        <v/>
      </c>
      <c r="U542" s="4" t="str">
        <f>IF($H542=0,"",VLOOKUP($G542,Data!$G$3:$BA$2935,14,FALSE))</f>
        <v/>
      </c>
      <c r="V542" s="4" t="str">
        <f>IF($H542=0,"",VLOOKUP($G542,Data!$G$3:$BA$2935,15,FALSE))</f>
        <v/>
      </c>
      <c r="W542" s="4" t="str">
        <f>IF($H542=0,"",VLOOKUP($G542,Data!$G$3:$BA$2935,16,FALSE))</f>
        <v/>
      </c>
      <c r="X542" s="4" t="str">
        <f>IF($H542=0,"",VLOOKUP($G542,Data!$G$3:$BA$2935,17,FALSE))</f>
        <v/>
      </c>
      <c r="Y542" s="4" t="str">
        <f>IF($H542=0,"",VLOOKUP($G542,Data!$G$3:$BA$2935,18,FALSE))</f>
        <v/>
      </c>
      <c r="Z542" s="4" t="str">
        <f>IF($H542=0,"",VLOOKUP($G542,Data!$G$3:$BA$2935,19,FALSE))</f>
        <v/>
      </c>
      <c r="AA542" s="4" t="str">
        <f>IF($H542=0,"",VLOOKUP($G542,Data!$G$3:$BA$2935,20,FALSE))</f>
        <v/>
      </c>
      <c r="AB542" s="4" t="str">
        <f>IF($H542=0,"",VLOOKUP($G542,Data!$G$3:$BA$2935,21,FALSE))</f>
        <v/>
      </c>
      <c r="AC542" s="4" t="str">
        <f>IF($H542=0,"",VLOOKUP($G542,Data!$G$3:$BA$2935,22,FALSE))</f>
        <v/>
      </c>
      <c r="AD542" s="4" t="str">
        <f>IF($H542=0,"",VLOOKUP($G542,Data!$G$3:$BA$2935,23,FALSE))</f>
        <v/>
      </c>
      <c r="AE542" s="4" t="str">
        <f>IF($H542=0,"",VLOOKUP($G542,Data!$G$3:$BA$2935,24,FALSE))</f>
        <v/>
      </c>
      <c r="AF542" s="4" t="str">
        <f>IF($H542=0,"",VLOOKUP($G542,Data!$G$3:$BA$2935,25,FALSE))</f>
        <v/>
      </c>
      <c r="AG542" s="4" t="str">
        <f>IF($H542=0,"",VLOOKUP($G542,Data!$G$3:$BA$2935,26,FALSE))</f>
        <v/>
      </c>
      <c r="AH542" s="4" t="str">
        <f>IF($H542=0,"",VLOOKUP($G542,Data!$G$3:$BA$2935,27,FALSE))</f>
        <v/>
      </c>
      <c r="AI542" s="4" t="str">
        <f>IF($H542=0,"",VLOOKUP($G542,Data!$G$3:$BA$2935,28,FALSE))</f>
        <v/>
      </c>
      <c r="AJ542" s="4" t="str">
        <f>IF($H542=0,"",VLOOKUP($G542,Data!$G$3:$BA$2935,29,FALSE))</f>
        <v/>
      </c>
      <c r="AK542" s="4" t="str">
        <f>IF($H542=0,"",VLOOKUP($G542,Data!$G$3:$BA$2935,30,FALSE))</f>
        <v/>
      </c>
      <c r="AL542" s="4" t="str">
        <f>IF($H542=0,"",VLOOKUP($G542,Data!$G$3:$BA$2935,31,FALSE))</f>
        <v/>
      </c>
      <c r="AM542" s="4" t="str">
        <f>IF($H542=0,"",VLOOKUP($G542,Data!$G$3:$BA$2935,32,FALSE))</f>
        <v/>
      </c>
      <c r="AN542" s="4" t="str">
        <f>IF($H542=0,"",VLOOKUP($G542,Data!$G$3:$BA$2935,33,FALSE))</f>
        <v/>
      </c>
      <c r="AO542" s="4" t="str">
        <f>IF($H542=0,"",VLOOKUP($G542,Data!$G$3:$BA$2935,34,FALSE))</f>
        <v/>
      </c>
      <c r="AP542" s="4" t="str">
        <f>IF($H542=0,"",VLOOKUP($G542,Data!$G$3:$BA$2935,35,FALSE))</f>
        <v/>
      </c>
      <c r="AQ542" s="4" t="str">
        <f>IF($H542=0,"",VLOOKUP($G542,Data!$G$3:$BA$2935,36,FALSE))</f>
        <v/>
      </c>
      <c r="AR542" s="4" t="str">
        <f>IF($H542=0,"",VLOOKUP($G542,Data!$G$3:$BA$2935,37,FALSE))</f>
        <v/>
      </c>
      <c r="AS542" s="4" t="str">
        <f>IF($H542=0,"",VLOOKUP($G542,Data!$G$3:$BA$2935,38,FALSE))</f>
        <v/>
      </c>
      <c r="AT542" s="4" t="str">
        <f>IF($H542=0,"",VLOOKUP($G542,Data!$G$3:$BA$2935,39,FALSE))</f>
        <v/>
      </c>
    </row>
    <row r="543" spans="1:46" x14ac:dyDescent="0.25">
      <c r="A543" s="4">
        <f>PSSE!A545</f>
        <v>983001</v>
      </c>
      <c r="B543" s="4" t="str">
        <f>PSSE!B545</f>
        <v>CANTHO_B1</v>
      </c>
      <c r="C543" s="4">
        <f>PSSE!D545</f>
        <v>11</v>
      </c>
      <c r="D543" s="4">
        <f>PSSE!E545</f>
        <v>0</v>
      </c>
      <c r="E543" s="4" t="str">
        <f>PSSE!F545</f>
        <v>ND</v>
      </c>
      <c r="F543" s="4">
        <f>PSSE!G545</f>
        <v>1</v>
      </c>
      <c r="G543" s="4" t="str">
        <f t="shared" si="8"/>
        <v>GOV110ND1</v>
      </c>
      <c r="H543" s="4">
        <f>COUNTIF(Data!$G$3:$BA$2935,GOV!$G543)</f>
        <v>1</v>
      </c>
      <c r="I543" s="4" t="str">
        <f>IF($H543=0,"",VLOOKUP($G543,Data!$G$3:$BA$2935,2,FALSE))</f>
        <v>'TGOV1'</v>
      </c>
      <c r="J543" s="4">
        <f>PSSE!C545</f>
        <v>1</v>
      </c>
      <c r="K543" s="4">
        <f>IF($H543=0,"",VLOOKUP($G543,Data!$G$3:$BA$2935,4,FALSE))</f>
        <v>0.03</v>
      </c>
      <c r="L543" s="4">
        <f>IF($H543=0,"",VLOOKUP($G543,Data!$G$3:$BA$2935,5,FALSE))</f>
        <v>0.499</v>
      </c>
      <c r="M543" s="4">
        <f>IF($H543=0,"",VLOOKUP($G543,Data!$G$3:$BA$2935,6,FALSE))</f>
        <v>1</v>
      </c>
      <c r="N543" s="4">
        <f>IF($H543=0,"",VLOOKUP($G543,Data!$G$3:$BA$2935,7,FALSE))</f>
        <v>0</v>
      </c>
      <c r="O543" s="4">
        <f>IF($H543=0,"",VLOOKUP($G543,Data!$G$3:$BA$2935,8,FALSE))</f>
        <v>4</v>
      </c>
      <c r="P543" s="4">
        <f>IF($H543=0,"",VLOOKUP($G543,Data!$G$3:$BA$2935,9,FALSE))</f>
        <v>9</v>
      </c>
      <c r="Q543" s="4">
        <f>IF($H543=0,"",VLOOKUP($G543,Data!$G$3:$BA$2935,10,FALSE))</f>
        <v>0.1</v>
      </c>
      <c r="R543" s="4" t="str">
        <f>IF($H543=0,"",VLOOKUP($G543,Data!$G$3:$BA$2935,11,FALSE))</f>
        <v>/</v>
      </c>
      <c r="S543" s="4" t="str">
        <f>IF($H543=0,"",VLOOKUP($G543,Data!$G$3:$BA$2935,12,FALSE))</f>
        <v>/</v>
      </c>
      <c r="T543" s="4" t="str">
        <f>IF($H543=0,"",VLOOKUP($G543,Data!$G$3:$BA$2935,13,FALSE))</f>
        <v/>
      </c>
      <c r="U543" s="4" t="str">
        <f>IF($H543=0,"",VLOOKUP($G543,Data!$G$3:$BA$2935,14,FALSE))</f>
        <v/>
      </c>
      <c r="V543" s="4" t="str">
        <f>IF($H543=0,"",VLOOKUP($G543,Data!$G$3:$BA$2935,15,FALSE))</f>
        <v/>
      </c>
      <c r="W543" s="4" t="str">
        <f>IF($H543=0,"",VLOOKUP($G543,Data!$G$3:$BA$2935,16,FALSE))</f>
        <v/>
      </c>
      <c r="X543" s="4" t="str">
        <f>IF($H543=0,"",VLOOKUP($G543,Data!$G$3:$BA$2935,17,FALSE))</f>
        <v/>
      </c>
      <c r="Y543" s="4" t="str">
        <f>IF($H543=0,"",VLOOKUP($G543,Data!$G$3:$BA$2935,18,FALSE))</f>
        <v/>
      </c>
      <c r="Z543" s="4" t="str">
        <f>IF($H543=0,"",VLOOKUP($G543,Data!$G$3:$BA$2935,19,FALSE))</f>
        <v/>
      </c>
      <c r="AA543" s="4" t="str">
        <f>IF($H543=0,"",VLOOKUP($G543,Data!$G$3:$BA$2935,20,FALSE))</f>
        <v/>
      </c>
      <c r="AB543" s="4" t="str">
        <f>IF($H543=0,"",VLOOKUP($G543,Data!$G$3:$BA$2935,21,FALSE))</f>
        <v/>
      </c>
      <c r="AC543" s="4" t="str">
        <f>IF($H543=0,"",VLOOKUP($G543,Data!$G$3:$BA$2935,22,FALSE))</f>
        <v/>
      </c>
      <c r="AD543" s="4" t="str">
        <f>IF($H543=0,"",VLOOKUP($G543,Data!$G$3:$BA$2935,23,FALSE))</f>
        <v/>
      </c>
      <c r="AE543" s="4" t="str">
        <f>IF($H543=0,"",VLOOKUP($G543,Data!$G$3:$BA$2935,24,FALSE))</f>
        <v/>
      </c>
      <c r="AF543" s="4" t="str">
        <f>IF($H543=0,"",VLOOKUP($G543,Data!$G$3:$BA$2935,25,FALSE))</f>
        <v/>
      </c>
      <c r="AG543" s="4" t="str">
        <f>IF($H543=0,"",VLOOKUP($G543,Data!$G$3:$BA$2935,26,FALSE))</f>
        <v/>
      </c>
      <c r="AH543" s="4" t="str">
        <f>IF($H543=0,"",VLOOKUP($G543,Data!$G$3:$BA$2935,27,FALSE))</f>
        <v/>
      </c>
      <c r="AI543" s="4" t="str">
        <f>IF($H543=0,"",VLOOKUP($G543,Data!$G$3:$BA$2935,28,FALSE))</f>
        <v/>
      </c>
      <c r="AJ543" s="4" t="str">
        <f>IF($H543=0,"",VLOOKUP($G543,Data!$G$3:$BA$2935,29,FALSE))</f>
        <v/>
      </c>
      <c r="AK543" s="4" t="str">
        <f>IF($H543=0,"",VLOOKUP($G543,Data!$G$3:$BA$2935,30,FALSE))</f>
        <v/>
      </c>
      <c r="AL543" s="4" t="str">
        <f>IF($H543=0,"",VLOOKUP($G543,Data!$G$3:$BA$2935,31,FALSE))</f>
        <v/>
      </c>
      <c r="AM543" s="4" t="str">
        <f>IF($H543=0,"",VLOOKUP($G543,Data!$G$3:$BA$2935,32,FALSE))</f>
        <v/>
      </c>
      <c r="AN543" s="4" t="str">
        <f>IF($H543=0,"",VLOOKUP($G543,Data!$G$3:$BA$2935,33,FALSE))</f>
        <v/>
      </c>
      <c r="AO543" s="4" t="str">
        <f>IF($H543=0,"",VLOOKUP($G543,Data!$G$3:$BA$2935,34,FALSE))</f>
        <v/>
      </c>
      <c r="AP543" s="4" t="str">
        <f>IF($H543=0,"",VLOOKUP($G543,Data!$G$3:$BA$2935,35,FALSE))</f>
        <v/>
      </c>
      <c r="AQ543" s="4" t="str">
        <f>IF($H543=0,"",VLOOKUP($G543,Data!$G$3:$BA$2935,36,FALSE))</f>
        <v/>
      </c>
      <c r="AR543" s="4" t="str">
        <f>IF($H543=0,"",VLOOKUP($G543,Data!$G$3:$BA$2935,37,FALSE))</f>
        <v/>
      </c>
      <c r="AS543" s="4" t="str">
        <f>IF($H543=0,"",VLOOKUP($G543,Data!$G$3:$BA$2935,38,FALSE))</f>
        <v/>
      </c>
      <c r="AT543" s="4" t="str">
        <f>IF($H543=0,"",VLOOKUP($G543,Data!$G$3:$BA$2935,39,FALSE))</f>
        <v/>
      </c>
    </row>
    <row r="544" spans="1:46" x14ac:dyDescent="0.25">
      <c r="A544" s="4">
        <f>PSSE!A546</f>
        <v>983003</v>
      </c>
      <c r="B544" s="4" t="str">
        <f>PSSE!B546</f>
        <v>CANTHO_B2</v>
      </c>
      <c r="C544" s="4">
        <f>PSSE!D546</f>
        <v>11</v>
      </c>
      <c r="D544" s="4">
        <f>PSSE!E546</f>
        <v>0</v>
      </c>
      <c r="E544" s="4" t="str">
        <f>PSSE!F546</f>
        <v>ND</v>
      </c>
      <c r="F544" s="4">
        <f>PSSE!G546</f>
        <v>1</v>
      </c>
      <c r="G544" s="4" t="str">
        <f t="shared" si="8"/>
        <v>GOV110ND1</v>
      </c>
      <c r="H544" s="4">
        <f>COUNTIF(Data!$G$3:$BA$2935,GOV!$G544)</f>
        <v>1</v>
      </c>
      <c r="I544" s="4" t="str">
        <f>IF($H544=0,"",VLOOKUP($G544,Data!$G$3:$BA$2935,2,FALSE))</f>
        <v>'TGOV1'</v>
      </c>
      <c r="J544" s="4">
        <f>PSSE!C546</f>
        <v>1</v>
      </c>
      <c r="K544" s="4">
        <f>IF($H544=0,"",VLOOKUP($G544,Data!$G$3:$BA$2935,4,FALSE))</f>
        <v>0.03</v>
      </c>
      <c r="L544" s="4">
        <f>IF($H544=0,"",VLOOKUP($G544,Data!$G$3:$BA$2935,5,FALSE))</f>
        <v>0.499</v>
      </c>
      <c r="M544" s="4">
        <f>IF($H544=0,"",VLOOKUP($G544,Data!$G$3:$BA$2935,6,FALSE))</f>
        <v>1</v>
      </c>
      <c r="N544" s="4">
        <f>IF($H544=0,"",VLOOKUP($G544,Data!$G$3:$BA$2935,7,FALSE))</f>
        <v>0</v>
      </c>
      <c r="O544" s="4">
        <f>IF($H544=0,"",VLOOKUP($G544,Data!$G$3:$BA$2935,8,FALSE))</f>
        <v>4</v>
      </c>
      <c r="P544" s="4">
        <f>IF($H544=0,"",VLOOKUP($G544,Data!$G$3:$BA$2935,9,FALSE))</f>
        <v>9</v>
      </c>
      <c r="Q544" s="4">
        <f>IF($H544=0,"",VLOOKUP($G544,Data!$G$3:$BA$2935,10,FALSE))</f>
        <v>0.1</v>
      </c>
      <c r="R544" s="4" t="str">
        <f>IF($H544=0,"",VLOOKUP($G544,Data!$G$3:$BA$2935,11,FALSE))</f>
        <v>/</v>
      </c>
      <c r="S544" s="4" t="str">
        <f>IF($H544=0,"",VLOOKUP($G544,Data!$G$3:$BA$2935,12,FALSE))</f>
        <v>/</v>
      </c>
      <c r="T544" s="4" t="str">
        <f>IF($H544=0,"",VLOOKUP($G544,Data!$G$3:$BA$2935,13,FALSE))</f>
        <v/>
      </c>
      <c r="U544" s="4" t="str">
        <f>IF($H544=0,"",VLOOKUP($G544,Data!$G$3:$BA$2935,14,FALSE))</f>
        <v/>
      </c>
      <c r="V544" s="4" t="str">
        <f>IF($H544=0,"",VLOOKUP($G544,Data!$G$3:$BA$2935,15,FALSE))</f>
        <v/>
      </c>
      <c r="W544" s="4" t="str">
        <f>IF($H544=0,"",VLOOKUP($G544,Data!$G$3:$BA$2935,16,FALSE))</f>
        <v/>
      </c>
      <c r="X544" s="4" t="str">
        <f>IF($H544=0,"",VLOOKUP($G544,Data!$G$3:$BA$2935,17,FALSE))</f>
        <v/>
      </c>
      <c r="Y544" s="4" t="str">
        <f>IF($H544=0,"",VLOOKUP($G544,Data!$G$3:$BA$2935,18,FALSE))</f>
        <v/>
      </c>
      <c r="Z544" s="4" t="str">
        <f>IF($H544=0,"",VLOOKUP($G544,Data!$G$3:$BA$2935,19,FALSE))</f>
        <v/>
      </c>
      <c r="AA544" s="4" t="str">
        <f>IF($H544=0,"",VLOOKUP($G544,Data!$G$3:$BA$2935,20,FALSE))</f>
        <v/>
      </c>
      <c r="AB544" s="4" t="str">
        <f>IF($H544=0,"",VLOOKUP($G544,Data!$G$3:$BA$2935,21,FALSE))</f>
        <v/>
      </c>
      <c r="AC544" s="4" t="str">
        <f>IF($H544=0,"",VLOOKUP($G544,Data!$G$3:$BA$2935,22,FALSE))</f>
        <v/>
      </c>
      <c r="AD544" s="4" t="str">
        <f>IF($H544=0,"",VLOOKUP($G544,Data!$G$3:$BA$2935,23,FALSE))</f>
        <v/>
      </c>
      <c r="AE544" s="4" t="str">
        <f>IF($H544=0,"",VLOOKUP($G544,Data!$G$3:$BA$2935,24,FALSE))</f>
        <v/>
      </c>
      <c r="AF544" s="4" t="str">
        <f>IF($H544=0,"",VLOOKUP($G544,Data!$G$3:$BA$2935,25,FALSE))</f>
        <v/>
      </c>
      <c r="AG544" s="4" t="str">
        <f>IF($H544=0,"",VLOOKUP($G544,Data!$G$3:$BA$2935,26,FALSE))</f>
        <v/>
      </c>
      <c r="AH544" s="4" t="str">
        <f>IF($H544=0,"",VLOOKUP($G544,Data!$G$3:$BA$2935,27,FALSE))</f>
        <v/>
      </c>
      <c r="AI544" s="4" t="str">
        <f>IF($H544=0,"",VLOOKUP($G544,Data!$G$3:$BA$2935,28,FALSE))</f>
        <v/>
      </c>
      <c r="AJ544" s="4" t="str">
        <f>IF($H544=0,"",VLOOKUP($G544,Data!$G$3:$BA$2935,29,FALSE))</f>
        <v/>
      </c>
      <c r="AK544" s="4" t="str">
        <f>IF($H544=0,"",VLOOKUP($G544,Data!$G$3:$BA$2935,30,FALSE))</f>
        <v/>
      </c>
      <c r="AL544" s="4" t="str">
        <f>IF($H544=0,"",VLOOKUP($G544,Data!$G$3:$BA$2935,31,FALSE))</f>
        <v/>
      </c>
      <c r="AM544" s="4" t="str">
        <f>IF($H544=0,"",VLOOKUP($G544,Data!$G$3:$BA$2935,32,FALSE))</f>
        <v/>
      </c>
      <c r="AN544" s="4" t="str">
        <f>IF($H544=0,"",VLOOKUP($G544,Data!$G$3:$BA$2935,33,FALSE))</f>
        <v/>
      </c>
      <c r="AO544" s="4" t="str">
        <f>IF($H544=0,"",VLOOKUP($G544,Data!$G$3:$BA$2935,34,FALSE))</f>
        <v/>
      </c>
      <c r="AP544" s="4" t="str">
        <f>IF($H544=0,"",VLOOKUP($G544,Data!$G$3:$BA$2935,35,FALSE))</f>
        <v/>
      </c>
      <c r="AQ544" s="4" t="str">
        <f>IF($H544=0,"",VLOOKUP($G544,Data!$G$3:$BA$2935,36,FALSE))</f>
        <v/>
      </c>
      <c r="AR544" s="4" t="str">
        <f>IF($H544=0,"",VLOOKUP($G544,Data!$G$3:$BA$2935,37,FALSE))</f>
        <v/>
      </c>
      <c r="AS544" s="4" t="str">
        <f>IF($H544=0,"",VLOOKUP($G544,Data!$G$3:$BA$2935,38,FALSE))</f>
        <v/>
      </c>
      <c r="AT544" s="4" t="str">
        <f>IF($H544=0,"",VLOOKUP($G544,Data!$G$3:$BA$2935,39,FALSE))</f>
        <v/>
      </c>
    </row>
    <row r="545" spans="1:46" x14ac:dyDescent="0.25">
      <c r="A545" s="4">
        <f>PSSE!A547</f>
        <v>983011</v>
      </c>
      <c r="B545" s="4" t="str">
        <f>PSSE!B547</f>
        <v>CANTHO_S1</v>
      </c>
      <c r="C545" s="4">
        <f>PSSE!D547</f>
        <v>13</v>
      </c>
      <c r="D545" s="4">
        <f>PSSE!E547</f>
        <v>33</v>
      </c>
      <c r="E545" s="4" t="str">
        <f>PSSE!F547</f>
        <v>ND</v>
      </c>
      <c r="F545" s="4">
        <f>PSSE!G547</f>
        <v>1</v>
      </c>
      <c r="G545" s="4" t="str">
        <f t="shared" si="8"/>
        <v>GOV1333ND1</v>
      </c>
      <c r="H545" s="4">
        <f>COUNTIF(Data!$G$3:$BA$2935,GOV!$G545)</f>
        <v>1</v>
      </c>
      <c r="I545" s="4" t="str">
        <f>IF($H545=0,"",VLOOKUP($G545,Data!$G$3:$BA$2935,2,FALSE))</f>
        <v>'TGOV1'</v>
      </c>
      <c r="J545" s="4">
        <f>PSSE!C547</f>
        <v>1</v>
      </c>
      <c r="K545" s="4">
        <f>IF($H545=0,"",VLOOKUP($G545,Data!$G$3:$BA$2935,4,FALSE))</f>
        <v>0.03</v>
      </c>
      <c r="L545" s="4">
        <f>IF($H545=0,"",VLOOKUP($G545,Data!$G$3:$BA$2935,5,FALSE))</f>
        <v>0.499</v>
      </c>
      <c r="M545" s="4">
        <f>IF($H545=0,"",VLOOKUP($G545,Data!$G$3:$BA$2935,6,FALSE))</f>
        <v>1</v>
      </c>
      <c r="N545" s="4">
        <f>IF($H545=0,"",VLOOKUP($G545,Data!$G$3:$BA$2935,7,FALSE))</f>
        <v>0</v>
      </c>
      <c r="O545" s="4">
        <f>IF($H545=0,"",VLOOKUP($G545,Data!$G$3:$BA$2935,8,FALSE))</f>
        <v>4</v>
      </c>
      <c r="P545" s="4">
        <f>IF($H545=0,"",VLOOKUP($G545,Data!$G$3:$BA$2935,9,FALSE))</f>
        <v>9</v>
      </c>
      <c r="Q545" s="4">
        <f>IF($H545=0,"",VLOOKUP($G545,Data!$G$3:$BA$2935,10,FALSE))</f>
        <v>0.1</v>
      </c>
      <c r="R545" s="4" t="str">
        <f>IF($H545=0,"",VLOOKUP($G545,Data!$G$3:$BA$2935,11,FALSE))</f>
        <v>/</v>
      </c>
      <c r="S545" s="4" t="str">
        <f>IF($H545=0,"",VLOOKUP($G545,Data!$G$3:$BA$2935,12,FALSE))</f>
        <v>/</v>
      </c>
      <c r="T545" s="4" t="str">
        <f>IF($H545=0,"",VLOOKUP($G545,Data!$G$3:$BA$2935,13,FALSE))</f>
        <v/>
      </c>
      <c r="U545" s="4" t="str">
        <f>IF($H545=0,"",VLOOKUP($G545,Data!$G$3:$BA$2935,14,FALSE))</f>
        <v/>
      </c>
      <c r="V545" s="4" t="str">
        <f>IF($H545=0,"",VLOOKUP($G545,Data!$G$3:$BA$2935,15,FALSE))</f>
        <v/>
      </c>
      <c r="W545" s="4" t="str">
        <f>IF($H545=0,"",VLOOKUP($G545,Data!$G$3:$BA$2935,16,FALSE))</f>
        <v/>
      </c>
      <c r="X545" s="4" t="str">
        <f>IF($H545=0,"",VLOOKUP($G545,Data!$G$3:$BA$2935,17,FALSE))</f>
        <v/>
      </c>
      <c r="Y545" s="4" t="str">
        <f>IF($H545=0,"",VLOOKUP($G545,Data!$G$3:$BA$2935,18,FALSE))</f>
        <v/>
      </c>
      <c r="Z545" s="4" t="str">
        <f>IF($H545=0,"",VLOOKUP($G545,Data!$G$3:$BA$2935,19,FALSE))</f>
        <v/>
      </c>
      <c r="AA545" s="4" t="str">
        <f>IF($H545=0,"",VLOOKUP($G545,Data!$G$3:$BA$2935,20,FALSE))</f>
        <v/>
      </c>
      <c r="AB545" s="4" t="str">
        <f>IF($H545=0,"",VLOOKUP($G545,Data!$G$3:$BA$2935,21,FALSE))</f>
        <v/>
      </c>
      <c r="AC545" s="4" t="str">
        <f>IF($H545=0,"",VLOOKUP($G545,Data!$G$3:$BA$2935,22,FALSE))</f>
        <v/>
      </c>
      <c r="AD545" s="4" t="str">
        <f>IF($H545=0,"",VLOOKUP($G545,Data!$G$3:$BA$2935,23,FALSE))</f>
        <v/>
      </c>
      <c r="AE545" s="4" t="str">
        <f>IF($H545=0,"",VLOOKUP($G545,Data!$G$3:$BA$2935,24,FALSE))</f>
        <v/>
      </c>
      <c r="AF545" s="4" t="str">
        <f>IF($H545=0,"",VLOOKUP($G545,Data!$G$3:$BA$2935,25,FALSE))</f>
        <v/>
      </c>
      <c r="AG545" s="4" t="str">
        <f>IF($H545=0,"",VLOOKUP($G545,Data!$G$3:$BA$2935,26,FALSE))</f>
        <v/>
      </c>
      <c r="AH545" s="4" t="str">
        <f>IF($H545=0,"",VLOOKUP($G545,Data!$G$3:$BA$2935,27,FALSE))</f>
        <v/>
      </c>
      <c r="AI545" s="4" t="str">
        <f>IF($H545=0,"",VLOOKUP($G545,Data!$G$3:$BA$2935,28,FALSE))</f>
        <v/>
      </c>
      <c r="AJ545" s="4" t="str">
        <f>IF($H545=0,"",VLOOKUP($G545,Data!$G$3:$BA$2935,29,FALSE))</f>
        <v/>
      </c>
      <c r="AK545" s="4" t="str">
        <f>IF($H545=0,"",VLOOKUP($G545,Data!$G$3:$BA$2935,30,FALSE))</f>
        <v/>
      </c>
      <c r="AL545" s="4" t="str">
        <f>IF($H545=0,"",VLOOKUP($G545,Data!$G$3:$BA$2935,31,FALSE))</f>
        <v/>
      </c>
      <c r="AM545" s="4" t="str">
        <f>IF($H545=0,"",VLOOKUP($G545,Data!$G$3:$BA$2935,32,FALSE))</f>
        <v/>
      </c>
      <c r="AN545" s="4" t="str">
        <f>IF($H545=0,"",VLOOKUP($G545,Data!$G$3:$BA$2935,33,FALSE))</f>
        <v/>
      </c>
      <c r="AO545" s="4" t="str">
        <f>IF($H545=0,"",VLOOKUP($G545,Data!$G$3:$BA$2935,34,FALSE))</f>
        <v/>
      </c>
      <c r="AP545" s="4" t="str">
        <f>IF($H545=0,"",VLOOKUP($G545,Data!$G$3:$BA$2935,35,FALSE))</f>
        <v/>
      </c>
      <c r="AQ545" s="4" t="str">
        <f>IF($H545=0,"",VLOOKUP($G545,Data!$G$3:$BA$2935,36,FALSE))</f>
        <v/>
      </c>
      <c r="AR545" s="4" t="str">
        <f>IF($H545=0,"",VLOOKUP($G545,Data!$G$3:$BA$2935,37,FALSE))</f>
        <v/>
      </c>
      <c r="AS545" s="4" t="str">
        <f>IF($H545=0,"",VLOOKUP($G545,Data!$G$3:$BA$2935,38,FALSE))</f>
        <v/>
      </c>
      <c r="AT545" s="4" t="str">
        <f>IF($H545=0,"",VLOOKUP($G545,Data!$G$3:$BA$2935,39,FALSE))</f>
        <v/>
      </c>
    </row>
    <row r="546" spans="1:46" x14ac:dyDescent="0.25">
      <c r="A546" s="4">
        <f>PSSE!A548</f>
        <v>983021</v>
      </c>
      <c r="B546" s="4" t="str">
        <f>PSSE!B548</f>
        <v>CANTHO_G1</v>
      </c>
      <c r="C546" s="4">
        <f>PSSE!D548</f>
        <v>11</v>
      </c>
      <c r="D546" s="4">
        <f>PSSE!E548</f>
        <v>35</v>
      </c>
      <c r="E546" s="4" t="str">
        <f>PSSE!F548</f>
        <v>ND</v>
      </c>
      <c r="F546" s="4">
        <f>PSSE!G548</f>
        <v>1</v>
      </c>
      <c r="G546" s="4" t="str">
        <f t="shared" si="8"/>
        <v>GOV1135ND1</v>
      </c>
      <c r="H546" s="4">
        <f>COUNTIF(Data!$G$3:$BA$2935,GOV!$G546)</f>
        <v>1</v>
      </c>
      <c r="I546" s="4" t="str">
        <f>IF($H546=0,"",VLOOKUP($G546,Data!$G$3:$BA$2935,2,FALSE))</f>
        <v>'TGOV1'</v>
      </c>
      <c r="J546" s="4">
        <f>PSSE!C548</f>
        <v>1</v>
      </c>
      <c r="K546" s="4">
        <f>IF($H546=0,"",VLOOKUP($G546,Data!$G$3:$BA$2935,4,FALSE))</f>
        <v>0.03</v>
      </c>
      <c r="L546" s="4">
        <f>IF($H546=0,"",VLOOKUP($G546,Data!$G$3:$BA$2935,5,FALSE))</f>
        <v>0.499</v>
      </c>
      <c r="M546" s="4">
        <f>IF($H546=0,"",VLOOKUP($G546,Data!$G$3:$BA$2935,6,FALSE))</f>
        <v>1</v>
      </c>
      <c r="N546" s="4">
        <f>IF($H546=0,"",VLOOKUP($G546,Data!$G$3:$BA$2935,7,FALSE))</f>
        <v>0</v>
      </c>
      <c r="O546" s="4">
        <f>IF($H546=0,"",VLOOKUP($G546,Data!$G$3:$BA$2935,8,FALSE))</f>
        <v>4</v>
      </c>
      <c r="P546" s="4">
        <f>IF($H546=0,"",VLOOKUP($G546,Data!$G$3:$BA$2935,9,FALSE))</f>
        <v>9</v>
      </c>
      <c r="Q546" s="4">
        <f>IF($H546=0,"",VLOOKUP($G546,Data!$G$3:$BA$2935,10,FALSE))</f>
        <v>0.1</v>
      </c>
      <c r="R546" s="4" t="str">
        <f>IF($H546=0,"",VLOOKUP($G546,Data!$G$3:$BA$2935,11,FALSE))</f>
        <v>/</v>
      </c>
      <c r="S546" s="4" t="str">
        <f>IF($H546=0,"",VLOOKUP($G546,Data!$G$3:$BA$2935,12,FALSE))</f>
        <v>/</v>
      </c>
      <c r="T546" s="4" t="str">
        <f>IF($H546=0,"",VLOOKUP($G546,Data!$G$3:$BA$2935,13,FALSE))</f>
        <v/>
      </c>
      <c r="U546" s="4" t="str">
        <f>IF($H546=0,"",VLOOKUP($G546,Data!$G$3:$BA$2935,14,FALSE))</f>
        <v/>
      </c>
      <c r="V546" s="4" t="str">
        <f>IF($H546=0,"",VLOOKUP($G546,Data!$G$3:$BA$2935,15,FALSE))</f>
        <v/>
      </c>
      <c r="W546" s="4" t="str">
        <f>IF($H546=0,"",VLOOKUP($G546,Data!$G$3:$BA$2935,16,FALSE))</f>
        <v/>
      </c>
      <c r="X546" s="4" t="str">
        <f>IF($H546=0,"",VLOOKUP($G546,Data!$G$3:$BA$2935,17,FALSE))</f>
        <v/>
      </c>
      <c r="Y546" s="4" t="str">
        <f>IF($H546=0,"",VLOOKUP($G546,Data!$G$3:$BA$2935,18,FALSE))</f>
        <v/>
      </c>
      <c r="Z546" s="4" t="str">
        <f>IF($H546=0,"",VLOOKUP($G546,Data!$G$3:$BA$2935,19,FALSE))</f>
        <v/>
      </c>
      <c r="AA546" s="4" t="str">
        <f>IF($H546=0,"",VLOOKUP($G546,Data!$G$3:$BA$2935,20,FALSE))</f>
        <v/>
      </c>
      <c r="AB546" s="4" t="str">
        <f>IF($H546=0,"",VLOOKUP($G546,Data!$G$3:$BA$2935,21,FALSE))</f>
        <v/>
      </c>
      <c r="AC546" s="4" t="str">
        <f>IF($H546=0,"",VLOOKUP($G546,Data!$G$3:$BA$2935,22,FALSE))</f>
        <v/>
      </c>
      <c r="AD546" s="4" t="str">
        <f>IF($H546=0,"",VLOOKUP($G546,Data!$G$3:$BA$2935,23,FALSE))</f>
        <v/>
      </c>
      <c r="AE546" s="4" t="str">
        <f>IF($H546=0,"",VLOOKUP($G546,Data!$G$3:$BA$2935,24,FALSE))</f>
        <v/>
      </c>
      <c r="AF546" s="4" t="str">
        <f>IF($H546=0,"",VLOOKUP($G546,Data!$G$3:$BA$2935,25,FALSE))</f>
        <v/>
      </c>
      <c r="AG546" s="4" t="str">
        <f>IF($H546=0,"",VLOOKUP($G546,Data!$G$3:$BA$2935,26,FALSE))</f>
        <v/>
      </c>
      <c r="AH546" s="4" t="str">
        <f>IF($H546=0,"",VLOOKUP($G546,Data!$G$3:$BA$2935,27,FALSE))</f>
        <v/>
      </c>
      <c r="AI546" s="4" t="str">
        <f>IF($H546=0,"",VLOOKUP($G546,Data!$G$3:$BA$2935,28,FALSE))</f>
        <v/>
      </c>
      <c r="AJ546" s="4" t="str">
        <f>IF($H546=0,"",VLOOKUP($G546,Data!$G$3:$BA$2935,29,FALSE))</f>
        <v/>
      </c>
      <c r="AK546" s="4" t="str">
        <f>IF($H546=0,"",VLOOKUP($G546,Data!$G$3:$BA$2935,30,FALSE))</f>
        <v/>
      </c>
      <c r="AL546" s="4" t="str">
        <f>IF($H546=0,"",VLOOKUP($G546,Data!$G$3:$BA$2935,31,FALSE))</f>
        <v/>
      </c>
      <c r="AM546" s="4" t="str">
        <f>IF($H546=0,"",VLOOKUP($G546,Data!$G$3:$BA$2935,32,FALSE))</f>
        <v/>
      </c>
      <c r="AN546" s="4" t="str">
        <f>IF($H546=0,"",VLOOKUP($G546,Data!$G$3:$BA$2935,33,FALSE))</f>
        <v/>
      </c>
      <c r="AO546" s="4" t="str">
        <f>IF($H546=0,"",VLOOKUP($G546,Data!$G$3:$BA$2935,34,FALSE))</f>
        <v/>
      </c>
      <c r="AP546" s="4" t="str">
        <f>IF($H546=0,"",VLOOKUP($G546,Data!$G$3:$BA$2935,35,FALSE))</f>
        <v/>
      </c>
      <c r="AQ546" s="4" t="str">
        <f>IF($H546=0,"",VLOOKUP($G546,Data!$G$3:$BA$2935,36,FALSE))</f>
        <v/>
      </c>
      <c r="AR546" s="4" t="str">
        <f>IF($H546=0,"",VLOOKUP($G546,Data!$G$3:$BA$2935,37,FALSE))</f>
        <v/>
      </c>
      <c r="AS546" s="4" t="str">
        <f>IF($H546=0,"",VLOOKUP($G546,Data!$G$3:$BA$2935,38,FALSE))</f>
        <v/>
      </c>
      <c r="AT546" s="4" t="str">
        <f>IF($H546=0,"",VLOOKUP($G546,Data!$G$3:$BA$2935,39,FALSE))</f>
        <v/>
      </c>
    </row>
    <row r="547" spans="1:46" x14ac:dyDescent="0.25">
      <c r="A547" s="4">
        <f>PSSE!A549</f>
        <v>983022</v>
      </c>
      <c r="B547" s="4" t="str">
        <f>PSSE!B549</f>
        <v>CANTHO_G2</v>
      </c>
      <c r="C547" s="4">
        <f>PSSE!D549</f>
        <v>11</v>
      </c>
      <c r="D547" s="4">
        <f>PSSE!E549</f>
        <v>35</v>
      </c>
      <c r="E547" s="4" t="str">
        <f>PSSE!F549</f>
        <v>ND</v>
      </c>
      <c r="F547" s="4">
        <f>PSSE!G549</f>
        <v>1</v>
      </c>
      <c r="G547" s="4" t="str">
        <f t="shared" si="8"/>
        <v>GOV1135ND1</v>
      </c>
      <c r="H547" s="4">
        <f>COUNTIF(Data!$G$3:$BA$2935,GOV!$G547)</f>
        <v>1</v>
      </c>
      <c r="I547" s="4" t="str">
        <f>IF($H547=0,"",VLOOKUP($G547,Data!$G$3:$BA$2935,2,FALSE))</f>
        <v>'TGOV1'</v>
      </c>
      <c r="J547" s="4">
        <f>PSSE!C549</f>
        <v>1</v>
      </c>
      <c r="K547" s="4">
        <f>IF($H547=0,"",VLOOKUP($G547,Data!$G$3:$BA$2935,4,FALSE))</f>
        <v>0.03</v>
      </c>
      <c r="L547" s="4">
        <f>IF($H547=0,"",VLOOKUP($G547,Data!$G$3:$BA$2935,5,FALSE))</f>
        <v>0.499</v>
      </c>
      <c r="M547" s="4">
        <f>IF($H547=0,"",VLOOKUP($G547,Data!$G$3:$BA$2935,6,FALSE))</f>
        <v>1</v>
      </c>
      <c r="N547" s="4">
        <f>IF($H547=0,"",VLOOKUP($G547,Data!$G$3:$BA$2935,7,FALSE))</f>
        <v>0</v>
      </c>
      <c r="O547" s="4">
        <f>IF($H547=0,"",VLOOKUP($G547,Data!$G$3:$BA$2935,8,FALSE))</f>
        <v>4</v>
      </c>
      <c r="P547" s="4">
        <f>IF($H547=0,"",VLOOKUP($G547,Data!$G$3:$BA$2935,9,FALSE))</f>
        <v>9</v>
      </c>
      <c r="Q547" s="4">
        <f>IF($H547=0,"",VLOOKUP($G547,Data!$G$3:$BA$2935,10,FALSE))</f>
        <v>0.1</v>
      </c>
      <c r="R547" s="4" t="str">
        <f>IF($H547=0,"",VLOOKUP($G547,Data!$G$3:$BA$2935,11,FALSE))</f>
        <v>/</v>
      </c>
      <c r="S547" s="4" t="str">
        <f>IF($H547=0,"",VLOOKUP($G547,Data!$G$3:$BA$2935,12,FALSE))</f>
        <v>/</v>
      </c>
      <c r="T547" s="4" t="str">
        <f>IF($H547=0,"",VLOOKUP($G547,Data!$G$3:$BA$2935,13,FALSE))</f>
        <v/>
      </c>
      <c r="U547" s="4" t="str">
        <f>IF($H547=0,"",VLOOKUP($G547,Data!$G$3:$BA$2935,14,FALSE))</f>
        <v/>
      </c>
      <c r="V547" s="4" t="str">
        <f>IF($H547=0,"",VLOOKUP($G547,Data!$G$3:$BA$2935,15,FALSE))</f>
        <v/>
      </c>
      <c r="W547" s="4" t="str">
        <f>IF($H547=0,"",VLOOKUP($G547,Data!$G$3:$BA$2935,16,FALSE))</f>
        <v/>
      </c>
      <c r="X547" s="4" t="str">
        <f>IF($H547=0,"",VLOOKUP($G547,Data!$G$3:$BA$2935,17,FALSE))</f>
        <v/>
      </c>
      <c r="Y547" s="4" t="str">
        <f>IF($H547=0,"",VLOOKUP($G547,Data!$G$3:$BA$2935,18,FALSE))</f>
        <v/>
      </c>
      <c r="Z547" s="4" t="str">
        <f>IF($H547=0,"",VLOOKUP($G547,Data!$G$3:$BA$2935,19,FALSE))</f>
        <v/>
      </c>
      <c r="AA547" s="4" t="str">
        <f>IF($H547=0,"",VLOOKUP($G547,Data!$G$3:$BA$2935,20,FALSE))</f>
        <v/>
      </c>
      <c r="AB547" s="4" t="str">
        <f>IF($H547=0,"",VLOOKUP($G547,Data!$G$3:$BA$2935,21,FALSE))</f>
        <v/>
      </c>
      <c r="AC547" s="4" t="str">
        <f>IF($H547=0,"",VLOOKUP($G547,Data!$G$3:$BA$2935,22,FALSE))</f>
        <v/>
      </c>
      <c r="AD547" s="4" t="str">
        <f>IF($H547=0,"",VLOOKUP($G547,Data!$G$3:$BA$2935,23,FALSE))</f>
        <v/>
      </c>
      <c r="AE547" s="4" t="str">
        <f>IF($H547=0,"",VLOOKUP($G547,Data!$G$3:$BA$2935,24,FALSE))</f>
        <v/>
      </c>
      <c r="AF547" s="4" t="str">
        <f>IF($H547=0,"",VLOOKUP($G547,Data!$G$3:$BA$2935,25,FALSE))</f>
        <v/>
      </c>
      <c r="AG547" s="4" t="str">
        <f>IF($H547=0,"",VLOOKUP($G547,Data!$G$3:$BA$2935,26,FALSE))</f>
        <v/>
      </c>
      <c r="AH547" s="4" t="str">
        <f>IF($H547=0,"",VLOOKUP($G547,Data!$G$3:$BA$2935,27,FALSE))</f>
        <v/>
      </c>
      <c r="AI547" s="4" t="str">
        <f>IF($H547=0,"",VLOOKUP($G547,Data!$G$3:$BA$2935,28,FALSE))</f>
        <v/>
      </c>
      <c r="AJ547" s="4" t="str">
        <f>IF($H547=0,"",VLOOKUP($G547,Data!$G$3:$BA$2935,29,FALSE))</f>
        <v/>
      </c>
      <c r="AK547" s="4" t="str">
        <f>IF($H547=0,"",VLOOKUP($G547,Data!$G$3:$BA$2935,30,FALSE))</f>
        <v/>
      </c>
      <c r="AL547" s="4" t="str">
        <f>IF($H547=0,"",VLOOKUP($G547,Data!$G$3:$BA$2935,31,FALSE))</f>
        <v/>
      </c>
      <c r="AM547" s="4" t="str">
        <f>IF($H547=0,"",VLOOKUP($G547,Data!$G$3:$BA$2935,32,FALSE))</f>
        <v/>
      </c>
      <c r="AN547" s="4" t="str">
        <f>IF($H547=0,"",VLOOKUP($G547,Data!$G$3:$BA$2935,33,FALSE))</f>
        <v/>
      </c>
      <c r="AO547" s="4" t="str">
        <f>IF($H547=0,"",VLOOKUP($G547,Data!$G$3:$BA$2935,34,FALSE))</f>
        <v/>
      </c>
      <c r="AP547" s="4" t="str">
        <f>IF($H547=0,"",VLOOKUP($G547,Data!$G$3:$BA$2935,35,FALSE))</f>
        <v/>
      </c>
      <c r="AQ547" s="4" t="str">
        <f>IF($H547=0,"",VLOOKUP($G547,Data!$G$3:$BA$2935,36,FALSE))</f>
        <v/>
      </c>
      <c r="AR547" s="4" t="str">
        <f>IF($H547=0,"",VLOOKUP($G547,Data!$G$3:$BA$2935,37,FALSE))</f>
        <v/>
      </c>
      <c r="AS547" s="4" t="str">
        <f>IF($H547=0,"",VLOOKUP($G547,Data!$G$3:$BA$2935,38,FALSE))</f>
        <v/>
      </c>
      <c r="AT547" s="4" t="str">
        <f>IF($H547=0,"",VLOOKUP($G547,Data!$G$3:$BA$2935,39,FALSE))</f>
        <v/>
      </c>
    </row>
    <row r="548" spans="1:46" x14ac:dyDescent="0.25">
      <c r="A548" s="4">
        <f>PSSE!A550</f>
        <v>983023</v>
      </c>
      <c r="B548" s="4" t="str">
        <f>PSSE!B550</f>
        <v>CANTHO_G3</v>
      </c>
      <c r="C548" s="4">
        <f>PSSE!D550</f>
        <v>11</v>
      </c>
      <c r="D548" s="4">
        <f>PSSE!E550</f>
        <v>33</v>
      </c>
      <c r="E548" s="4" t="str">
        <f>PSSE!F550</f>
        <v>ND</v>
      </c>
      <c r="F548" s="4">
        <f>PSSE!G550</f>
        <v>1</v>
      </c>
      <c r="G548" s="4" t="str">
        <f t="shared" si="8"/>
        <v>GOV1133ND1</v>
      </c>
      <c r="H548" s="4">
        <f>COUNTIF(Data!$G$3:$BA$2935,GOV!$G548)</f>
        <v>1</v>
      </c>
      <c r="I548" s="4" t="str">
        <f>IF($H548=0,"",VLOOKUP($G548,Data!$G$3:$BA$2935,2,FALSE))</f>
        <v>'GAST'</v>
      </c>
      <c r="J548" s="4">
        <f>PSSE!C550</f>
        <v>1</v>
      </c>
      <c r="K548" s="4">
        <f>IF($H548=0,"",VLOOKUP($G548,Data!$G$3:$BA$2935,4,FALSE))</f>
        <v>0.05</v>
      </c>
      <c r="L548" s="4">
        <f>IF($H548=0,"",VLOOKUP($G548,Data!$G$3:$BA$2935,5,FALSE))</f>
        <v>0.4</v>
      </c>
      <c r="M548" s="4">
        <f>IF($H548=0,"",VLOOKUP($G548,Data!$G$3:$BA$2935,6,FALSE))</f>
        <v>0.1</v>
      </c>
      <c r="N548" s="4">
        <f>IF($H548=0,"",VLOOKUP($G548,Data!$G$3:$BA$2935,7,FALSE))</f>
        <v>3</v>
      </c>
      <c r="O548" s="4">
        <f>IF($H548=0,"",VLOOKUP($G548,Data!$G$3:$BA$2935,8,FALSE))</f>
        <v>1</v>
      </c>
      <c r="P548" s="4">
        <f>IF($H548=0,"",VLOOKUP($G548,Data!$G$3:$BA$2935,9,FALSE))</f>
        <v>2</v>
      </c>
      <c r="Q548" s="4">
        <f>IF($H548=0,"",VLOOKUP($G548,Data!$G$3:$BA$2935,10,FALSE))</f>
        <v>0.85</v>
      </c>
      <c r="R548" s="4">
        <f>IF($H548=0,"",VLOOKUP($G548,Data!$G$3:$BA$2935,11,FALSE))</f>
        <v>0</v>
      </c>
      <c r="S548" s="4">
        <f>IF($H548=0,"",VLOOKUP($G548,Data!$G$3:$BA$2935,12,FALSE))</f>
        <v>0</v>
      </c>
      <c r="T548" s="4" t="str">
        <f>IF($H548=0,"",VLOOKUP($G548,Data!$G$3:$BA$2935,13,FALSE))</f>
        <v>/</v>
      </c>
      <c r="U548" s="4" t="str">
        <f>IF($H548=0,"",VLOOKUP($G548,Data!$G$3:$BA$2935,14,FALSE))</f>
        <v>/</v>
      </c>
      <c r="V548" s="4" t="str">
        <f>IF($H548=0,"",VLOOKUP($G548,Data!$G$3:$BA$2935,15,FALSE))</f>
        <v/>
      </c>
      <c r="W548" s="4" t="str">
        <f>IF($H548=0,"",VLOOKUP($G548,Data!$G$3:$BA$2935,16,FALSE))</f>
        <v/>
      </c>
      <c r="X548" s="4" t="str">
        <f>IF($H548=0,"",VLOOKUP($G548,Data!$G$3:$BA$2935,17,FALSE))</f>
        <v/>
      </c>
      <c r="Y548" s="4" t="str">
        <f>IF($H548=0,"",VLOOKUP($G548,Data!$G$3:$BA$2935,18,FALSE))</f>
        <v/>
      </c>
      <c r="Z548" s="4" t="str">
        <f>IF($H548=0,"",VLOOKUP($G548,Data!$G$3:$BA$2935,19,FALSE))</f>
        <v/>
      </c>
      <c r="AA548" s="4" t="str">
        <f>IF($H548=0,"",VLOOKUP($G548,Data!$G$3:$BA$2935,20,FALSE))</f>
        <v/>
      </c>
      <c r="AB548" s="4" t="str">
        <f>IF($H548=0,"",VLOOKUP($G548,Data!$G$3:$BA$2935,21,FALSE))</f>
        <v/>
      </c>
      <c r="AC548" s="4" t="str">
        <f>IF($H548=0,"",VLOOKUP($G548,Data!$G$3:$BA$2935,22,FALSE))</f>
        <v/>
      </c>
      <c r="AD548" s="4" t="str">
        <f>IF($H548=0,"",VLOOKUP($G548,Data!$G$3:$BA$2935,23,FALSE))</f>
        <v/>
      </c>
      <c r="AE548" s="4" t="str">
        <f>IF($H548=0,"",VLOOKUP($G548,Data!$G$3:$BA$2935,24,FALSE))</f>
        <v/>
      </c>
      <c r="AF548" s="4" t="str">
        <f>IF($H548=0,"",VLOOKUP($G548,Data!$G$3:$BA$2935,25,FALSE))</f>
        <v/>
      </c>
      <c r="AG548" s="4" t="str">
        <f>IF($H548=0,"",VLOOKUP($G548,Data!$G$3:$BA$2935,26,FALSE))</f>
        <v/>
      </c>
      <c r="AH548" s="4" t="str">
        <f>IF($H548=0,"",VLOOKUP($G548,Data!$G$3:$BA$2935,27,FALSE))</f>
        <v/>
      </c>
      <c r="AI548" s="4" t="str">
        <f>IF($H548=0,"",VLOOKUP($G548,Data!$G$3:$BA$2935,28,FALSE))</f>
        <v/>
      </c>
      <c r="AJ548" s="4" t="str">
        <f>IF($H548=0,"",VLOOKUP($G548,Data!$G$3:$BA$2935,29,FALSE))</f>
        <v/>
      </c>
      <c r="AK548" s="4" t="str">
        <f>IF($H548=0,"",VLOOKUP($G548,Data!$G$3:$BA$2935,30,FALSE))</f>
        <v/>
      </c>
      <c r="AL548" s="4" t="str">
        <f>IF($H548=0,"",VLOOKUP($G548,Data!$G$3:$BA$2935,31,FALSE))</f>
        <v/>
      </c>
      <c r="AM548" s="4" t="str">
        <f>IF($H548=0,"",VLOOKUP($G548,Data!$G$3:$BA$2935,32,FALSE))</f>
        <v/>
      </c>
      <c r="AN548" s="4" t="str">
        <f>IF($H548=0,"",VLOOKUP($G548,Data!$G$3:$BA$2935,33,FALSE))</f>
        <v/>
      </c>
      <c r="AO548" s="4" t="str">
        <f>IF($H548=0,"",VLOOKUP($G548,Data!$G$3:$BA$2935,34,FALSE))</f>
        <v/>
      </c>
      <c r="AP548" s="4" t="str">
        <f>IF($H548=0,"",VLOOKUP($G548,Data!$G$3:$BA$2935,35,FALSE))</f>
        <v/>
      </c>
      <c r="AQ548" s="4" t="str">
        <f>IF($H548=0,"",VLOOKUP($G548,Data!$G$3:$BA$2935,36,FALSE))</f>
        <v/>
      </c>
      <c r="AR548" s="4" t="str">
        <f>IF($H548=0,"",VLOOKUP($G548,Data!$G$3:$BA$2935,37,FALSE))</f>
        <v/>
      </c>
      <c r="AS548" s="4" t="str">
        <f>IF($H548=0,"",VLOOKUP($G548,Data!$G$3:$BA$2935,38,FALSE))</f>
        <v/>
      </c>
      <c r="AT548" s="4" t="str">
        <f>IF($H548=0,"",VLOOKUP($G548,Data!$G$3:$BA$2935,39,FALSE))</f>
        <v/>
      </c>
    </row>
    <row r="549" spans="1:46" x14ac:dyDescent="0.25">
      <c r="A549" s="4">
        <f>PSSE!A551</f>
        <v>983024</v>
      </c>
      <c r="B549" s="4" t="str">
        <f>PSSE!B551</f>
        <v>CANTHO_G4</v>
      </c>
      <c r="C549" s="4">
        <f>PSSE!D551</f>
        <v>11</v>
      </c>
      <c r="D549" s="4">
        <f>PSSE!E551</f>
        <v>33</v>
      </c>
      <c r="E549" s="4" t="str">
        <f>PSSE!F551</f>
        <v>ND</v>
      </c>
      <c r="F549" s="4">
        <f>PSSE!G551</f>
        <v>1</v>
      </c>
      <c r="G549" s="4" t="str">
        <f t="shared" si="8"/>
        <v>GOV1133ND1</v>
      </c>
      <c r="H549" s="4">
        <f>COUNTIF(Data!$G$3:$BA$2935,GOV!$G549)</f>
        <v>1</v>
      </c>
      <c r="I549" s="4" t="str">
        <f>IF($H549=0,"",VLOOKUP($G549,Data!$G$3:$BA$2935,2,FALSE))</f>
        <v>'GAST'</v>
      </c>
      <c r="J549" s="4">
        <f>PSSE!C551</f>
        <v>1</v>
      </c>
      <c r="K549" s="4">
        <f>IF($H549=0,"",VLOOKUP($G549,Data!$G$3:$BA$2935,4,FALSE))</f>
        <v>0.05</v>
      </c>
      <c r="L549" s="4">
        <f>IF($H549=0,"",VLOOKUP($G549,Data!$G$3:$BA$2935,5,FALSE))</f>
        <v>0.4</v>
      </c>
      <c r="M549" s="4">
        <f>IF($H549=0,"",VLOOKUP($G549,Data!$G$3:$BA$2935,6,FALSE))</f>
        <v>0.1</v>
      </c>
      <c r="N549" s="4">
        <f>IF($H549=0,"",VLOOKUP($G549,Data!$G$3:$BA$2935,7,FALSE))</f>
        <v>3</v>
      </c>
      <c r="O549" s="4">
        <f>IF($H549=0,"",VLOOKUP($G549,Data!$G$3:$BA$2935,8,FALSE))</f>
        <v>1</v>
      </c>
      <c r="P549" s="4">
        <f>IF($H549=0,"",VLOOKUP($G549,Data!$G$3:$BA$2935,9,FALSE))</f>
        <v>2</v>
      </c>
      <c r="Q549" s="4">
        <f>IF($H549=0,"",VLOOKUP($G549,Data!$G$3:$BA$2935,10,FALSE))</f>
        <v>0.85</v>
      </c>
      <c r="R549" s="4">
        <f>IF($H549=0,"",VLOOKUP($G549,Data!$G$3:$BA$2935,11,FALSE))</f>
        <v>0</v>
      </c>
      <c r="S549" s="4">
        <f>IF($H549=0,"",VLOOKUP($G549,Data!$G$3:$BA$2935,12,FALSE))</f>
        <v>0</v>
      </c>
      <c r="T549" s="4" t="str">
        <f>IF($H549=0,"",VLOOKUP($G549,Data!$G$3:$BA$2935,13,FALSE))</f>
        <v>/</v>
      </c>
      <c r="U549" s="4" t="str">
        <f>IF($H549=0,"",VLOOKUP($G549,Data!$G$3:$BA$2935,14,FALSE))</f>
        <v>/</v>
      </c>
      <c r="V549" s="4" t="str">
        <f>IF($H549=0,"",VLOOKUP($G549,Data!$G$3:$BA$2935,15,FALSE))</f>
        <v/>
      </c>
      <c r="W549" s="4" t="str">
        <f>IF($H549=0,"",VLOOKUP($G549,Data!$G$3:$BA$2935,16,FALSE))</f>
        <v/>
      </c>
      <c r="X549" s="4" t="str">
        <f>IF($H549=0,"",VLOOKUP($G549,Data!$G$3:$BA$2935,17,FALSE))</f>
        <v/>
      </c>
      <c r="Y549" s="4" t="str">
        <f>IF($H549=0,"",VLOOKUP($G549,Data!$G$3:$BA$2935,18,FALSE))</f>
        <v/>
      </c>
      <c r="Z549" s="4" t="str">
        <f>IF($H549=0,"",VLOOKUP($G549,Data!$G$3:$BA$2935,19,FALSE))</f>
        <v/>
      </c>
      <c r="AA549" s="4" t="str">
        <f>IF($H549=0,"",VLOOKUP($G549,Data!$G$3:$BA$2935,20,FALSE))</f>
        <v/>
      </c>
      <c r="AB549" s="4" t="str">
        <f>IF($H549=0,"",VLOOKUP($G549,Data!$G$3:$BA$2935,21,FALSE))</f>
        <v/>
      </c>
      <c r="AC549" s="4" t="str">
        <f>IF($H549=0,"",VLOOKUP($G549,Data!$G$3:$BA$2935,22,FALSE))</f>
        <v/>
      </c>
      <c r="AD549" s="4" t="str">
        <f>IF($H549=0,"",VLOOKUP($G549,Data!$G$3:$BA$2935,23,FALSE))</f>
        <v/>
      </c>
      <c r="AE549" s="4" t="str">
        <f>IF($H549=0,"",VLOOKUP($G549,Data!$G$3:$BA$2935,24,FALSE))</f>
        <v/>
      </c>
      <c r="AF549" s="4" t="str">
        <f>IF($H549=0,"",VLOOKUP($G549,Data!$G$3:$BA$2935,25,FALSE))</f>
        <v/>
      </c>
      <c r="AG549" s="4" t="str">
        <f>IF($H549=0,"",VLOOKUP($G549,Data!$G$3:$BA$2935,26,FALSE))</f>
        <v/>
      </c>
      <c r="AH549" s="4" t="str">
        <f>IF($H549=0,"",VLOOKUP($G549,Data!$G$3:$BA$2935,27,FALSE))</f>
        <v/>
      </c>
      <c r="AI549" s="4" t="str">
        <f>IF($H549=0,"",VLOOKUP($G549,Data!$G$3:$BA$2935,28,FALSE))</f>
        <v/>
      </c>
      <c r="AJ549" s="4" t="str">
        <f>IF($H549=0,"",VLOOKUP($G549,Data!$G$3:$BA$2935,29,FALSE))</f>
        <v/>
      </c>
      <c r="AK549" s="4" t="str">
        <f>IF($H549=0,"",VLOOKUP($G549,Data!$G$3:$BA$2935,30,FALSE))</f>
        <v/>
      </c>
      <c r="AL549" s="4" t="str">
        <f>IF($H549=0,"",VLOOKUP($G549,Data!$G$3:$BA$2935,31,FALSE))</f>
        <v/>
      </c>
      <c r="AM549" s="4" t="str">
        <f>IF($H549=0,"",VLOOKUP($G549,Data!$G$3:$BA$2935,32,FALSE))</f>
        <v/>
      </c>
      <c r="AN549" s="4" t="str">
        <f>IF($H549=0,"",VLOOKUP($G549,Data!$G$3:$BA$2935,33,FALSE))</f>
        <v/>
      </c>
      <c r="AO549" s="4" t="str">
        <f>IF($H549=0,"",VLOOKUP($G549,Data!$G$3:$BA$2935,34,FALSE))</f>
        <v/>
      </c>
      <c r="AP549" s="4" t="str">
        <f>IF($H549=0,"",VLOOKUP($G549,Data!$G$3:$BA$2935,35,FALSE))</f>
        <v/>
      </c>
      <c r="AQ549" s="4" t="str">
        <f>IF($H549=0,"",VLOOKUP($G549,Data!$G$3:$BA$2935,36,FALSE))</f>
        <v/>
      </c>
      <c r="AR549" s="4" t="str">
        <f>IF($H549=0,"",VLOOKUP($G549,Data!$G$3:$BA$2935,37,FALSE))</f>
        <v/>
      </c>
      <c r="AS549" s="4" t="str">
        <f>IF($H549=0,"",VLOOKUP($G549,Data!$G$3:$BA$2935,38,FALSE))</f>
        <v/>
      </c>
      <c r="AT549" s="4" t="str">
        <f>IF($H549=0,"",VLOOKUP($G549,Data!$G$3:$BA$2935,39,FALSE))</f>
        <v/>
      </c>
    </row>
    <row r="550" spans="1:46" x14ac:dyDescent="0.25">
      <c r="A550" s="4">
        <f>PSSE!A552</f>
        <v>983041</v>
      </c>
      <c r="B550" s="4" t="str">
        <f>PSSE!B552</f>
        <v>OMON1_S1</v>
      </c>
      <c r="C550" s="4">
        <f>PSSE!D552</f>
        <v>19</v>
      </c>
      <c r="D550" s="4">
        <f>PSSE!E552</f>
        <v>330</v>
      </c>
      <c r="E550" s="4" t="str">
        <f>PSSE!F552</f>
        <v>ND</v>
      </c>
      <c r="F550" s="4">
        <f>PSSE!G552</f>
        <v>1</v>
      </c>
      <c r="G550" s="4" t="str">
        <f t="shared" si="8"/>
        <v>GOV19330ND1</v>
      </c>
      <c r="H550" s="4">
        <f>COUNTIF(Data!$G$3:$BA$2935,GOV!$G550)</f>
        <v>1</v>
      </c>
      <c r="I550" s="4" t="str">
        <f>IF($H550=0,"",VLOOKUP($G550,Data!$G$3:$BA$2935,2,FALSE))</f>
        <v>'TGOV1'</v>
      </c>
      <c r="J550" s="4">
        <f>PSSE!C552</f>
        <v>1</v>
      </c>
      <c r="K550" s="4">
        <f>IF($H550=0,"",VLOOKUP($G550,Data!$G$3:$BA$2935,4,FALSE))</f>
        <v>0.05</v>
      </c>
      <c r="L550" s="4">
        <f>IF($H550=0,"",VLOOKUP($G550,Data!$G$3:$BA$2935,5,FALSE))</f>
        <v>0.05</v>
      </c>
      <c r="M550" s="4">
        <f>IF($H550=0,"",VLOOKUP($G550,Data!$G$3:$BA$2935,6,FALSE))</f>
        <v>1.1000000000000001</v>
      </c>
      <c r="N550" s="4">
        <f>IF($H550=0,"",VLOOKUP($G550,Data!$G$3:$BA$2935,7,FALSE))</f>
        <v>0</v>
      </c>
      <c r="O550" s="4">
        <f>IF($H550=0,"",VLOOKUP($G550,Data!$G$3:$BA$2935,8,FALSE))</f>
        <v>2.7</v>
      </c>
      <c r="P550" s="4">
        <f>IF($H550=0,"",VLOOKUP($G550,Data!$G$3:$BA$2935,9,FALSE))</f>
        <v>9</v>
      </c>
      <c r="Q550" s="4">
        <f>IF($H550=0,"",VLOOKUP($G550,Data!$G$3:$BA$2935,10,FALSE))</f>
        <v>0</v>
      </c>
      <c r="R550" s="4" t="str">
        <f>IF($H550=0,"",VLOOKUP($G550,Data!$G$3:$BA$2935,11,FALSE))</f>
        <v>/</v>
      </c>
      <c r="S550" s="4" t="str">
        <f>IF($H550=0,"",VLOOKUP($G550,Data!$G$3:$BA$2935,12,FALSE))</f>
        <v>/</v>
      </c>
      <c r="T550" s="4" t="str">
        <f>IF($H550=0,"",VLOOKUP($G550,Data!$G$3:$BA$2935,13,FALSE))</f>
        <v/>
      </c>
      <c r="U550" s="4" t="str">
        <f>IF($H550=0,"",VLOOKUP($G550,Data!$G$3:$BA$2935,14,FALSE))</f>
        <v/>
      </c>
      <c r="V550" s="4" t="str">
        <f>IF($H550=0,"",VLOOKUP($G550,Data!$G$3:$BA$2935,15,FALSE))</f>
        <v/>
      </c>
      <c r="W550" s="4" t="str">
        <f>IF($H550=0,"",VLOOKUP($G550,Data!$G$3:$BA$2935,16,FALSE))</f>
        <v/>
      </c>
      <c r="X550" s="4" t="str">
        <f>IF($H550=0,"",VLOOKUP($G550,Data!$G$3:$BA$2935,17,FALSE))</f>
        <v/>
      </c>
      <c r="Y550" s="4" t="str">
        <f>IF($H550=0,"",VLOOKUP($G550,Data!$G$3:$BA$2935,18,FALSE))</f>
        <v/>
      </c>
      <c r="Z550" s="4" t="str">
        <f>IF($H550=0,"",VLOOKUP($G550,Data!$G$3:$BA$2935,19,FALSE))</f>
        <v/>
      </c>
      <c r="AA550" s="4" t="str">
        <f>IF($H550=0,"",VLOOKUP($G550,Data!$G$3:$BA$2935,20,FALSE))</f>
        <v/>
      </c>
      <c r="AB550" s="4" t="str">
        <f>IF($H550=0,"",VLOOKUP($G550,Data!$G$3:$BA$2935,21,FALSE))</f>
        <v/>
      </c>
      <c r="AC550" s="4" t="str">
        <f>IF($H550=0,"",VLOOKUP($G550,Data!$G$3:$BA$2935,22,FALSE))</f>
        <v/>
      </c>
      <c r="AD550" s="4" t="str">
        <f>IF($H550=0,"",VLOOKUP($G550,Data!$G$3:$BA$2935,23,FALSE))</f>
        <v/>
      </c>
      <c r="AE550" s="4" t="str">
        <f>IF($H550=0,"",VLOOKUP($G550,Data!$G$3:$BA$2935,24,FALSE))</f>
        <v/>
      </c>
      <c r="AF550" s="4" t="str">
        <f>IF($H550=0,"",VLOOKUP($G550,Data!$G$3:$BA$2935,25,FALSE))</f>
        <v/>
      </c>
      <c r="AG550" s="4" t="str">
        <f>IF($H550=0,"",VLOOKUP($G550,Data!$G$3:$BA$2935,26,FALSE))</f>
        <v/>
      </c>
      <c r="AH550" s="4" t="str">
        <f>IF($H550=0,"",VLOOKUP($G550,Data!$G$3:$BA$2935,27,FALSE))</f>
        <v/>
      </c>
      <c r="AI550" s="4" t="str">
        <f>IF($H550=0,"",VLOOKUP($G550,Data!$G$3:$BA$2935,28,FALSE))</f>
        <v/>
      </c>
      <c r="AJ550" s="4" t="str">
        <f>IF($H550=0,"",VLOOKUP($G550,Data!$G$3:$BA$2935,29,FALSE))</f>
        <v/>
      </c>
      <c r="AK550" s="4" t="str">
        <f>IF($H550=0,"",VLOOKUP($G550,Data!$G$3:$BA$2935,30,FALSE))</f>
        <v/>
      </c>
      <c r="AL550" s="4" t="str">
        <f>IF($H550=0,"",VLOOKUP($G550,Data!$G$3:$BA$2935,31,FALSE))</f>
        <v/>
      </c>
      <c r="AM550" s="4" t="str">
        <f>IF($H550=0,"",VLOOKUP($G550,Data!$G$3:$BA$2935,32,FALSE))</f>
        <v/>
      </c>
      <c r="AN550" s="4" t="str">
        <f>IF($H550=0,"",VLOOKUP($G550,Data!$G$3:$BA$2935,33,FALSE))</f>
        <v/>
      </c>
      <c r="AO550" s="4" t="str">
        <f>IF($H550=0,"",VLOOKUP($G550,Data!$G$3:$BA$2935,34,FALSE))</f>
        <v/>
      </c>
      <c r="AP550" s="4" t="str">
        <f>IF($H550=0,"",VLOOKUP($G550,Data!$G$3:$BA$2935,35,FALSE))</f>
        <v/>
      </c>
      <c r="AQ550" s="4" t="str">
        <f>IF($H550=0,"",VLOOKUP($G550,Data!$G$3:$BA$2935,36,FALSE))</f>
        <v/>
      </c>
      <c r="AR550" s="4" t="str">
        <f>IF($H550=0,"",VLOOKUP($G550,Data!$G$3:$BA$2935,37,FALSE))</f>
        <v/>
      </c>
      <c r="AS550" s="4" t="str">
        <f>IF($H550=0,"",VLOOKUP($G550,Data!$G$3:$BA$2935,38,FALSE))</f>
        <v/>
      </c>
      <c r="AT550" s="4" t="str">
        <f>IF($H550=0,"",VLOOKUP($G550,Data!$G$3:$BA$2935,39,FALSE))</f>
        <v/>
      </c>
    </row>
    <row r="551" spans="1:46" x14ac:dyDescent="0.25">
      <c r="A551" s="4">
        <f>PSSE!A553</f>
        <v>983042</v>
      </c>
      <c r="B551" s="4" t="str">
        <f>PSSE!B553</f>
        <v>OMON1_S2</v>
      </c>
      <c r="C551" s="4">
        <f>PSSE!D553</f>
        <v>19</v>
      </c>
      <c r="D551" s="4">
        <f>PSSE!E553</f>
        <v>330</v>
      </c>
      <c r="E551" s="4" t="str">
        <f>PSSE!F553</f>
        <v>ND</v>
      </c>
      <c r="F551" s="4">
        <f>PSSE!G553</f>
        <v>1</v>
      </c>
      <c r="G551" s="4" t="str">
        <f t="shared" si="8"/>
        <v>GOV19330ND1</v>
      </c>
      <c r="H551" s="4">
        <f>COUNTIF(Data!$G$3:$BA$2935,GOV!$G551)</f>
        <v>1</v>
      </c>
      <c r="I551" s="4" t="str">
        <f>IF($H551=0,"",VLOOKUP($G551,Data!$G$3:$BA$2935,2,FALSE))</f>
        <v>'TGOV1'</v>
      </c>
      <c r="J551" s="4">
        <f>PSSE!C553</f>
        <v>1</v>
      </c>
      <c r="K551" s="4">
        <f>IF($H551=0,"",VLOOKUP($G551,Data!$G$3:$BA$2935,4,FALSE))</f>
        <v>0.05</v>
      </c>
      <c r="L551" s="4">
        <f>IF($H551=0,"",VLOOKUP($G551,Data!$G$3:$BA$2935,5,FALSE))</f>
        <v>0.05</v>
      </c>
      <c r="M551" s="4">
        <f>IF($H551=0,"",VLOOKUP($G551,Data!$G$3:$BA$2935,6,FALSE))</f>
        <v>1.1000000000000001</v>
      </c>
      <c r="N551" s="4">
        <f>IF($H551=0,"",VLOOKUP($G551,Data!$G$3:$BA$2935,7,FALSE))</f>
        <v>0</v>
      </c>
      <c r="O551" s="4">
        <f>IF($H551=0,"",VLOOKUP($G551,Data!$G$3:$BA$2935,8,FALSE))</f>
        <v>2.7</v>
      </c>
      <c r="P551" s="4">
        <f>IF($H551=0,"",VLOOKUP($G551,Data!$G$3:$BA$2935,9,FALSE))</f>
        <v>9</v>
      </c>
      <c r="Q551" s="4">
        <f>IF($H551=0,"",VLOOKUP($G551,Data!$G$3:$BA$2935,10,FALSE))</f>
        <v>0</v>
      </c>
      <c r="R551" s="4" t="str">
        <f>IF($H551=0,"",VLOOKUP($G551,Data!$G$3:$BA$2935,11,FALSE))</f>
        <v>/</v>
      </c>
      <c r="S551" s="4" t="str">
        <f>IF($H551=0,"",VLOOKUP($G551,Data!$G$3:$BA$2935,12,FALSE))</f>
        <v>/</v>
      </c>
      <c r="T551" s="4" t="str">
        <f>IF($H551=0,"",VLOOKUP($G551,Data!$G$3:$BA$2935,13,FALSE))</f>
        <v/>
      </c>
      <c r="U551" s="4" t="str">
        <f>IF($H551=0,"",VLOOKUP($G551,Data!$G$3:$BA$2935,14,FALSE))</f>
        <v/>
      </c>
      <c r="V551" s="4" t="str">
        <f>IF($H551=0,"",VLOOKUP($G551,Data!$G$3:$BA$2935,15,FALSE))</f>
        <v/>
      </c>
      <c r="W551" s="4" t="str">
        <f>IF($H551=0,"",VLOOKUP($G551,Data!$G$3:$BA$2935,16,FALSE))</f>
        <v/>
      </c>
      <c r="X551" s="4" t="str">
        <f>IF($H551=0,"",VLOOKUP($G551,Data!$G$3:$BA$2935,17,FALSE))</f>
        <v/>
      </c>
      <c r="Y551" s="4" t="str">
        <f>IF($H551=0,"",VLOOKUP($G551,Data!$G$3:$BA$2935,18,FALSE))</f>
        <v/>
      </c>
      <c r="Z551" s="4" t="str">
        <f>IF($H551=0,"",VLOOKUP($G551,Data!$G$3:$BA$2935,19,FALSE))</f>
        <v/>
      </c>
      <c r="AA551" s="4" t="str">
        <f>IF($H551=0,"",VLOOKUP($G551,Data!$G$3:$BA$2935,20,FALSE))</f>
        <v/>
      </c>
      <c r="AB551" s="4" t="str">
        <f>IF($H551=0,"",VLOOKUP($G551,Data!$G$3:$BA$2935,21,FALSE))</f>
        <v/>
      </c>
      <c r="AC551" s="4" t="str">
        <f>IF($H551=0,"",VLOOKUP($G551,Data!$G$3:$BA$2935,22,FALSE))</f>
        <v/>
      </c>
      <c r="AD551" s="4" t="str">
        <f>IF($H551=0,"",VLOOKUP($G551,Data!$G$3:$BA$2935,23,FALSE))</f>
        <v/>
      </c>
      <c r="AE551" s="4" t="str">
        <f>IF($H551=0,"",VLOOKUP($G551,Data!$G$3:$BA$2935,24,FALSE))</f>
        <v/>
      </c>
      <c r="AF551" s="4" t="str">
        <f>IF($H551=0,"",VLOOKUP($G551,Data!$G$3:$BA$2935,25,FALSE))</f>
        <v/>
      </c>
      <c r="AG551" s="4" t="str">
        <f>IF($H551=0,"",VLOOKUP($G551,Data!$G$3:$BA$2935,26,FALSE))</f>
        <v/>
      </c>
      <c r="AH551" s="4" t="str">
        <f>IF($H551=0,"",VLOOKUP($G551,Data!$G$3:$BA$2935,27,FALSE))</f>
        <v/>
      </c>
      <c r="AI551" s="4" t="str">
        <f>IF($H551=0,"",VLOOKUP($G551,Data!$G$3:$BA$2935,28,FALSE))</f>
        <v/>
      </c>
      <c r="AJ551" s="4" t="str">
        <f>IF($H551=0,"",VLOOKUP($G551,Data!$G$3:$BA$2935,29,FALSE))</f>
        <v/>
      </c>
      <c r="AK551" s="4" t="str">
        <f>IF($H551=0,"",VLOOKUP($G551,Data!$G$3:$BA$2935,30,FALSE))</f>
        <v/>
      </c>
      <c r="AL551" s="4" t="str">
        <f>IF($H551=0,"",VLOOKUP($G551,Data!$G$3:$BA$2935,31,FALSE))</f>
        <v/>
      </c>
      <c r="AM551" s="4" t="str">
        <f>IF($H551=0,"",VLOOKUP($G551,Data!$G$3:$BA$2935,32,FALSE))</f>
        <v/>
      </c>
      <c r="AN551" s="4" t="str">
        <f>IF($H551=0,"",VLOOKUP($G551,Data!$G$3:$BA$2935,33,FALSE))</f>
        <v/>
      </c>
      <c r="AO551" s="4" t="str">
        <f>IF($H551=0,"",VLOOKUP($G551,Data!$G$3:$BA$2935,34,FALSE))</f>
        <v/>
      </c>
      <c r="AP551" s="4" t="str">
        <f>IF($H551=0,"",VLOOKUP($G551,Data!$G$3:$BA$2935,35,FALSE))</f>
        <v/>
      </c>
      <c r="AQ551" s="4" t="str">
        <f>IF($H551=0,"",VLOOKUP($G551,Data!$G$3:$BA$2935,36,FALSE))</f>
        <v/>
      </c>
      <c r="AR551" s="4" t="str">
        <f>IF($H551=0,"",VLOOKUP($G551,Data!$G$3:$BA$2935,37,FALSE))</f>
        <v/>
      </c>
      <c r="AS551" s="4" t="str">
        <f>IF($H551=0,"",VLOOKUP($G551,Data!$G$3:$BA$2935,38,FALSE))</f>
        <v/>
      </c>
      <c r="AT551" s="4" t="str">
        <f>IF($H551=0,"",VLOOKUP($G551,Data!$G$3:$BA$2935,39,FALSE))</f>
        <v/>
      </c>
    </row>
    <row r="552" spans="1:46" x14ac:dyDescent="0.25">
      <c r="A552" s="4">
        <f>PSSE!A554</f>
        <v>983051</v>
      </c>
      <c r="B552" s="4" t="str">
        <f>PSSE!B554</f>
        <v>OMON2_S1</v>
      </c>
      <c r="C552" s="4">
        <f>PSSE!D554</f>
        <v>15</v>
      </c>
      <c r="D552" s="4">
        <f>PSSE!E554</f>
        <v>250</v>
      </c>
      <c r="E552" s="4" t="str">
        <f>PSSE!F554</f>
        <v>ND</v>
      </c>
      <c r="F552" s="4">
        <f>PSSE!G554</f>
        <v>1</v>
      </c>
      <c r="G552" s="4" t="str">
        <f t="shared" si="8"/>
        <v>GOV15250ND1</v>
      </c>
      <c r="H552" s="4">
        <f>COUNTIF(Data!$G$3:$BA$2935,GOV!$G552)</f>
        <v>1</v>
      </c>
      <c r="I552" s="4" t="str">
        <f>IF($H552=0,"",VLOOKUP($G552,Data!$G$3:$BA$2935,2,FALSE))</f>
        <v>'TGOV1'</v>
      </c>
      <c r="J552" s="4">
        <f>PSSE!C554</f>
        <v>1</v>
      </c>
      <c r="K552" s="4">
        <f>IF($H552=0,"",VLOOKUP($G552,Data!$G$3:$BA$2935,4,FALSE))</f>
        <v>0.05</v>
      </c>
      <c r="L552" s="4">
        <f>IF($H552=0,"",VLOOKUP($G552,Data!$G$3:$BA$2935,5,FALSE))</f>
        <v>0.05</v>
      </c>
      <c r="M552" s="4">
        <f>IF($H552=0,"",VLOOKUP($G552,Data!$G$3:$BA$2935,6,FALSE))</f>
        <v>1.1000000000000001</v>
      </c>
      <c r="N552" s="4">
        <f>IF($H552=0,"",VLOOKUP($G552,Data!$G$3:$BA$2935,7,FALSE))</f>
        <v>0</v>
      </c>
      <c r="O552" s="4">
        <f>IF($H552=0,"",VLOOKUP($G552,Data!$G$3:$BA$2935,8,FALSE))</f>
        <v>2.7</v>
      </c>
      <c r="P552" s="4">
        <f>IF($H552=0,"",VLOOKUP($G552,Data!$G$3:$BA$2935,9,FALSE))</f>
        <v>9</v>
      </c>
      <c r="Q552" s="4">
        <f>IF($H552=0,"",VLOOKUP($G552,Data!$G$3:$BA$2935,10,FALSE))</f>
        <v>0</v>
      </c>
      <c r="R552" s="4" t="str">
        <f>IF($H552=0,"",VLOOKUP($G552,Data!$G$3:$BA$2935,11,FALSE))</f>
        <v>/</v>
      </c>
      <c r="S552" s="4" t="str">
        <f>IF($H552=0,"",VLOOKUP($G552,Data!$G$3:$BA$2935,12,FALSE))</f>
        <v>/</v>
      </c>
      <c r="T552" s="4" t="str">
        <f>IF($H552=0,"",VLOOKUP($G552,Data!$G$3:$BA$2935,13,FALSE))</f>
        <v/>
      </c>
      <c r="U552" s="4" t="str">
        <f>IF($H552=0,"",VLOOKUP($G552,Data!$G$3:$BA$2935,14,FALSE))</f>
        <v/>
      </c>
      <c r="V552" s="4" t="str">
        <f>IF($H552=0,"",VLOOKUP($G552,Data!$G$3:$BA$2935,15,FALSE))</f>
        <v/>
      </c>
      <c r="W552" s="4" t="str">
        <f>IF($H552=0,"",VLOOKUP($G552,Data!$G$3:$BA$2935,16,FALSE))</f>
        <v/>
      </c>
      <c r="X552" s="4" t="str">
        <f>IF($H552=0,"",VLOOKUP($G552,Data!$G$3:$BA$2935,17,FALSE))</f>
        <v/>
      </c>
      <c r="Y552" s="4" t="str">
        <f>IF($H552=0,"",VLOOKUP($G552,Data!$G$3:$BA$2935,18,FALSE))</f>
        <v/>
      </c>
      <c r="Z552" s="4" t="str">
        <f>IF($H552=0,"",VLOOKUP($G552,Data!$G$3:$BA$2935,19,FALSE))</f>
        <v/>
      </c>
      <c r="AA552" s="4" t="str">
        <f>IF($H552=0,"",VLOOKUP($G552,Data!$G$3:$BA$2935,20,FALSE))</f>
        <v/>
      </c>
      <c r="AB552" s="4" t="str">
        <f>IF($H552=0,"",VLOOKUP($G552,Data!$G$3:$BA$2935,21,FALSE))</f>
        <v/>
      </c>
      <c r="AC552" s="4" t="str">
        <f>IF($H552=0,"",VLOOKUP($G552,Data!$G$3:$BA$2935,22,FALSE))</f>
        <v/>
      </c>
      <c r="AD552" s="4" t="str">
        <f>IF($H552=0,"",VLOOKUP($G552,Data!$G$3:$BA$2935,23,FALSE))</f>
        <v/>
      </c>
      <c r="AE552" s="4" t="str">
        <f>IF($H552=0,"",VLOOKUP($G552,Data!$G$3:$BA$2935,24,FALSE))</f>
        <v/>
      </c>
      <c r="AF552" s="4" t="str">
        <f>IF($H552=0,"",VLOOKUP($G552,Data!$G$3:$BA$2935,25,FALSE))</f>
        <v/>
      </c>
      <c r="AG552" s="4" t="str">
        <f>IF($H552=0,"",VLOOKUP($G552,Data!$G$3:$BA$2935,26,FALSE))</f>
        <v/>
      </c>
      <c r="AH552" s="4" t="str">
        <f>IF($H552=0,"",VLOOKUP($G552,Data!$G$3:$BA$2935,27,FALSE))</f>
        <v/>
      </c>
      <c r="AI552" s="4" t="str">
        <f>IF($H552=0,"",VLOOKUP($G552,Data!$G$3:$BA$2935,28,FALSE))</f>
        <v/>
      </c>
      <c r="AJ552" s="4" t="str">
        <f>IF($H552=0,"",VLOOKUP($G552,Data!$G$3:$BA$2935,29,FALSE))</f>
        <v/>
      </c>
      <c r="AK552" s="4" t="str">
        <f>IF($H552=0,"",VLOOKUP($G552,Data!$G$3:$BA$2935,30,FALSE))</f>
        <v/>
      </c>
      <c r="AL552" s="4" t="str">
        <f>IF($H552=0,"",VLOOKUP($G552,Data!$G$3:$BA$2935,31,FALSE))</f>
        <v/>
      </c>
      <c r="AM552" s="4" t="str">
        <f>IF($H552=0,"",VLOOKUP($G552,Data!$G$3:$BA$2935,32,FALSE))</f>
        <v/>
      </c>
      <c r="AN552" s="4" t="str">
        <f>IF($H552=0,"",VLOOKUP($G552,Data!$G$3:$BA$2935,33,FALSE))</f>
        <v/>
      </c>
      <c r="AO552" s="4" t="str">
        <f>IF($H552=0,"",VLOOKUP($G552,Data!$G$3:$BA$2935,34,FALSE))</f>
        <v/>
      </c>
      <c r="AP552" s="4" t="str">
        <f>IF($H552=0,"",VLOOKUP($G552,Data!$G$3:$BA$2935,35,FALSE))</f>
        <v/>
      </c>
      <c r="AQ552" s="4" t="str">
        <f>IF($H552=0,"",VLOOKUP($G552,Data!$G$3:$BA$2935,36,FALSE))</f>
        <v/>
      </c>
      <c r="AR552" s="4" t="str">
        <f>IF($H552=0,"",VLOOKUP($G552,Data!$G$3:$BA$2935,37,FALSE))</f>
        <v/>
      </c>
      <c r="AS552" s="4" t="str">
        <f>IF($H552=0,"",VLOOKUP($G552,Data!$G$3:$BA$2935,38,FALSE))</f>
        <v/>
      </c>
      <c r="AT552" s="4" t="str">
        <f>IF($H552=0,"",VLOOKUP($G552,Data!$G$3:$BA$2935,39,FALSE))</f>
        <v/>
      </c>
    </row>
    <row r="553" spans="1:46" x14ac:dyDescent="0.25">
      <c r="A553" s="4">
        <f>PSSE!A555</f>
        <v>983061</v>
      </c>
      <c r="B553" s="4" t="str">
        <f>PSSE!B555</f>
        <v>OMON2_G1</v>
      </c>
      <c r="C553" s="4">
        <f>PSSE!D555</f>
        <v>15</v>
      </c>
      <c r="D553" s="4">
        <f>PSSE!E555</f>
        <v>250</v>
      </c>
      <c r="E553" s="4" t="str">
        <f>PSSE!F555</f>
        <v>ND</v>
      </c>
      <c r="F553" s="4">
        <f>PSSE!G555</f>
        <v>1</v>
      </c>
      <c r="G553" s="4" t="str">
        <f t="shared" si="8"/>
        <v>GOV15250ND1</v>
      </c>
      <c r="H553" s="4">
        <f>COUNTIF(Data!$G$3:$BA$2935,GOV!$G553)</f>
        <v>1</v>
      </c>
      <c r="I553" s="4" t="str">
        <f>IF($H553=0,"",VLOOKUP($G553,Data!$G$3:$BA$2935,2,FALSE))</f>
        <v>'TGOV1'</v>
      </c>
      <c r="J553" s="4">
        <f>PSSE!C555</f>
        <v>1</v>
      </c>
      <c r="K553" s="4">
        <f>IF($H553=0,"",VLOOKUP($G553,Data!$G$3:$BA$2935,4,FALSE))</f>
        <v>0.05</v>
      </c>
      <c r="L553" s="4">
        <f>IF($H553=0,"",VLOOKUP($G553,Data!$G$3:$BA$2935,5,FALSE))</f>
        <v>0.05</v>
      </c>
      <c r="M553" s="4">
        <f>IF($H553=0,"",VLOOKUP($G553,Data!$G$3:$BA$2935,6,FALSE))</f>
        <v>1.1000000000000001</v>
      </c>
      <c r="N553" s="4">
        <f>IF($H553=0,"",VLOOKUP($G553,Data!$G$3:$BA$2935,7,FALSE))</f>
        <v>0</v>
      </c>
      <c r="O553" s="4">
        <f>IF($H553=0,"",VLOOKUP($G553,Data!$G$3:$BA$2935,8,FALSE))</f>
        <v>2.7</v>
      </c>
      <c r="P553" s="4">
        <f>IF($H553=0,"",VLOOKUP($G553,Data!$G$3:$BA$2935,9,FALSE))</f>
        <v>9</v>
      </c>
      <c r="Q553" s="4">
        <f>IF($H553=0,"",VLOOKUP($G553,Data!$G$3:$BA$2935,10,FALSE))</f>
        <v>0</v>
      </c>
      <c r="R553" s="4" t="str">
        <f>IF($H553=0,"",VLOOKUP($G553,Data!$G$3:$BA$2935,11,FALSE))</f>
        <v>/</v>
      </c>
      <c r="S553" s="4" t="str">
        <f>IF($H553=0,"",VLOOKUP($G553,Data!$G$3:$BA$2935,12,FALSE))</f>
        <v>/</v>
      </c>
      <c r="T553" s="4" t="str">
        <f>IF($H553=0,"",VLOOKUP($G553,Data!$G$3:$BA$2935,13,FALSE))</f>
        <v/>
      </c>
      <c r="U553" s="4" t="str">
        <f>IF($H553=0,"",VLOOKUP($G553,Data!$G$3:$BA$2935,14,FALSE))</f>
        <v/>
      </c>
      <c r="V553" s="4" t="str">
        <f>IF($H553=0,"",VLOOKUP($G553,Data!$G$3:$BA$2935,15,FALSE))</f>
        <v/>
      </c>
      <c r="W553" s="4" t="str">
        <f>IF($H553=0,"",VLOOKUP($G553,Data!$G$3:$BA$2935,16,FALSE))</f>
        <v/>
      </c>
      <c r="X553" s="4" t="str">
        <f>IF($H553=0,"",VLOOKUP($G553,Data!$G$3:$BA$2935,17,FALSE))</f>
        <v/>
      </c>
      <c r="Y553" s="4" t="str">
        <f>IF($H553=0,"",VLOOKUP($G553,Data!$G$3:$BA$2935,18,FALSE))</f>
        <v/>
      </c>
      <c r="Z553" s="4" t="str">
        <f>IF($H553=0,"",VLOOKUP($G553,Data!$G$3:$BA$2935,19,FALSE))</f>
        <v/>
      </c>
      <c r="AA553" s="4" t="str">
        <f>IF($H553=0,"",VLOOKUP($G553,Data!$G$3:$BA$2935,20,FALSE))</f>
        <v/>
      </c>
      <c r="AB553" s="4" t="str">
        <f>IF($H553=0,"",VLOOKUP($G553,Data!$G$3:$BA$2935,21,FALSE))</f>
        <v/>
      </c>
      <c r="AC553" s="4" t="str">
        <f>IF($H553=0,"",VLOOKUP($G553,Data!$G$3:$BA$2935,22,FALSE))</f>
        <v/>
      </c>
      <c r="AD553" s="4" t="str">
        <f>IF($H553=0,"",VLOOKUP($G553,Data!$G$3:$BA$2935,23,FALSE))</f>
        <v/>
      </c>
      <c r="AE553" s="4" t="str">
        <f>IF($H553=0,"",VLOOKUP($G553,Data!$G$3:$BA$2935,24,FALSE))</f>
        <v/>
      </c>
      <c r="AF553" s="4" t="str">
        <f>IF($H553=0,"",VLOOKUP($G553,Data!$G$3:$BA$2935,25,FALSE))</f>
        <v/>
      </c>
      <c r="AG553" s="4" t="str">
        <f>IF($H553=0,"",VLOOKUP($G553,Data!$G$3:$BA$2935,26,FALSE))</f>
        <v/>
      </c>
      <c r="AH553" s="4" t="str">
        <f>IF($H553=0,"",VLOOKUP($G553,Data!$G$3:$BA$2935,27,FALSE))</f>
        <v/>
      </c>
      <c r="AI553" s="4" t="str">
        <f>IF($H553=0,"",VLOOKUP($G553,Data!$G$3:$BA$2935,28,FALSE))</f>
        <v/>
      </c>
      <c r="AJ553" s="4" t="str">
        <f>IF($H553=0,"",VLOOKUP($G553,Data!$G$3:$BA$2935,29,FALSE))</f>
        <v/>
      </c>
      <c r="AK553" s="4" t="str">
        <f>IF($H553=0,"",VLOOKUP($G553,Data!$G$3:$BA$2935,30,FALSE))</f>
        <v/>
      </c>
      <c r="AL553" s="4" t="str">
        <f>IF($H553=0,"",VLOOKUP($G553,Data!$G$3:$BA$2935,31,FALSE))</f>
        <v/>
      </c>
      <c r="AM553" s="4" t="str">
        <f>IF($H553=0,"",VLOOKUP($G553,Data!$G$3:$BA$2935,32,FALSE))</f>
        <v/>
      </c>
      <c r="AN553" s="4" t="str">
        <f>IF($H553=0,"",VLOOKUP($G553,Data!$G$3:$BA$2935,33,FALSE))</f>
        <v/>
      </c>
      <c r="AO553" s="4" t="str">
        <f>IF($H553=0,"",VLOOKUP($G553,Data!$G$3:$BA$2935,34,FALSE))</f>
        <v/>
      </c>
      <c r="AP553" s="4" t="str">
        <f>IF($H553=0,"",VLOOKUP($G553,Data!$G$3:$BA$2935,35,FALSE))</f>
        <v/>
      </c>
      <c r="AQ553" s="4" t="str">
        <f>IF($H553=0,"",VLOOKUP($G553,Data!$G$3:$BA$2935,36,FALSE))</f>
        <v/>
      </c>
      <c r="AR553" s="4" t="str">
        <f>IF($H553=0,"",VLOOKUP($G553,Data!$G$3:$BA$2935,37,FALSE))</f>
        <v/>
      </c>
      <c r="AS553" s="4" t="str">
        <f>IF($H553=0,"",VLOOKUP($G553,Data!$G$3:$BA$2935,38,FALSE))</f>
        <v/>
      </c>
      <c r="AT553" s="4" t="str">
        <f>IF($H553=0,"",VLOOKUP($G553,Data!$G$3:$BA$2935,39,FALSE))</f>
        <v/>
      </c>
    </row>
    <row r="554" spans="1:46" x14ac:dyDescent="0.25">
      <c r="A554" s="4">
        <f>PSSE!A556</f>
        <v>983062</v>
      </c>
      <c r="B554" s="4" t="str">
        <f>PSSE!B556</f>
        <v>OMON2_G2</v>
      </c>
      <c r="C554" s="4">
        <f>PSSE!D556</f>
        <v>15</v>
      </c>
      <c r="D554" s="4">
        <f>PSSE!E556</f>
        <v>250</v>
      </c>
      <c r="E554" s="4" t="str">
        <f>PSSE!F556</f>
        <v>ND</v>
      </c>
      <c r="F554" s="4">
        <f>PSSE!G556</f>
        <v>1</v>
      </c>
      <c r="G554" s="4" t="str">
        <f t="shared" si="8"/>
        <v>GOV15250ND1</v>
      </c>
      <c r="H554" s="4">
        <f>COUNTIF(Data!$G$3:$BA$2935,GOV!$G554)</f>
        <v>1</v>
      </c>
      <c r="I554" s="4" t="str">
        <f>IF($H554=0,"",VLOOKUP($G554,Data!$G$3:$BA$2935,2,FALSE))</f>
        <v>'TGOV1'</v>
      </c>
      <c r="J554" s="4">
        <f>PSSE!C556</f>
        <v>1</v>
      </c>
      <c r="K554" s="4">
        <f>IF($H554=0,"",VLOOKUP($G554,Data!$G$3:$BA$2935,4,FALSE))</f>
        <v>0.05</v>
      </c>
      <c r="L554" s="4">
        <f>IF($H554=0,"",VLOOKUP($G554,Data!$G$3:$BA$2935,5,FALSE))</f>
        <v>0.05</v>
      </c>
      <c r="M554" s="4">
        <f>IF($H554=0,"",VLOOKUP($G554,Data!$G$3:$BA$2935,6,FALSE))</f>
        <v>1.1000000000000001</v>
      </c>
      <c r="N554" s="4">
        <f>IF($H554=0,"",VLOOKUP($G554,Data!$G$3:$BA$2935,7,FALSE))</f>
        <v>0</v>
      </c>
      <c r="O554" s="4">
        <f>IF($H554=0,"",VLOOKUP($G554,Data!$G$3:$BA$2935,8,FALSE))</f>
        <v>2.7</v>
      </c>
      <c r="P554" s="4">
        <f>IF($H554=0,"",VLOOKUP($G554,Data!$G$3:$BA$2935,9,FALSE))</f>
        <v>9</v>
      </c>
      <c r="Q554" s="4">
        <f>IF($H554=0,"",VLOOKUP($G554,Data!$G$3:$BA$2935,10,FALSE))</f>
        <v>0</v>
      </c>
      <c r="R554" s="4" t="str">
        <f>IF($H554=0,"",VLOOKUP($G554,Data!$G$3:$BA$2935,11,FALSE))</f>
        <v>/</v>
      </c>
      <c r="S554" s="4" t="str">
        <f>IF($H554=0,"",VLOOKUP($G554,Data!$G$3:$BA$2935,12,FALSE))</f>
        <v>/</v>
      </c>
      <c r="T554" s="4" t="str">
        <f>IF($H554=0,"",VLOOKUP($G554,Data!$G$3:$BA$2935,13,FALSE))</f>
        <v/>
      </c>
      <c r="U554" s="4" t="str">
        <f>IF($H554=0,"",VLOOKUP($G554,Data!$G$3:$BA$2935,14,FALSE))</f>
        <v/>
      </c>
      <c r="V554" s="4" t="str">
        <f>IF($H554=0,"",VLOOKUP($G554,Data!$G$3:$BA$2935,15,FALSE))</f>
        <v/>
      </c>
      <c r="W554" s="4" t="str">
        <f>IF($H554=0,"",VLOOKUP($G554,Data!$G$3:$BA$2935,16,FALSE))</f>
        <v/>
      </c>
      <c r="X554" s="4" t="str">
        <f>IF($H554=0,"",VLOOKUP($G554,Data!$G$3:$BA$2935,17,FALSE))</f>
        <v/>
      </c>
      <c r="Y554" s="4" t="str">
        <f>IF($H554=0,"",VLOOKUP($G554,Data!$G$3:$BA$2935,18,FALSE))</f>
        <v/>
      </c>
      <c r="Z554" s="4" t="str">
        <f>IF($H554=0,"",VLOOKUP($G554,Data!$G$3:$BA$2935,19,FALSE))</f>
        <v/>
      </c>
      <c r="AA554" s="4" t="str">
        <f>IF($H554=0,"",VLOOKUP($G554,Data!$G$3:$BA$2935,20,FALSE))</f>
        <v/>
      </c>
      <c r="AB554" s="4" t="str">
        <f>IF($H554=0,"",VLOOKUP($G554,Data!$G$3:$BA$2935,21,FALSE))</f>
        <v/>
      </c>
      <c r="AC554" s="4" t="str">
        <f>IF($H554=0,"",VLOOKUP($G554,Data!$G$3:$BA$2935,22,FALSE))</f>
        <v/>
      </c>
      <c r="AD554" s="4" t="str">
        <f>IF($H554=0,"",VLOOKUP($G554,Data!$G$3:$BA$2935,23,FALSE))</f>
        <v/>
      </c>
      <c r="AE554" s="4" t="str">
        <f>IF($H554=0,"",VLOOKUP($G554,Data!$G$3:$BA$2935,24,FALSE))</f>
        <v/>
      </c>
      <c r="AF554" s="4" t="str">
        <f>IF($H554=0,"",VLOOKUP($G554,Data!$G$3:$BA$2935,25,FALSE))</f>
        <v/>
      </c>
      <c r="AG554" s="4" t="str">
        <f>IF($H554=0,"",VLOOKUP($G554,Data!$G$3:$BA$2935,26,FALSE))</f>
        <v/>
      </c>
      <c r="AH554" s="4" t="str">
        <f>IF($H554=0,"",VLOOKUP($G554,Data!$G$3:$BA$2935,27,FALSE))</f>
        <v/>
      </c>
      <c r="AI554" s="4" t="str">
        <f>IF($H554=0,"",VLOOKUP($G554,Data!$G$3:$BA$2935,28,FALSE))</f>
        <v/>
      </c>
      <c r="AJ554" s="4" t="str">
        <f>IF($H554=0,"",VLOOKUP($G554,Data!$G$3:$BA$2935,29,FALSE))</f>
        <v/>
      </c>
      <c r="AK554" s="4" t="str">
        <f>IF($H554=0,"",VLOOKUP($G554,Data!$G$3:$BA$2935,30,FALSE))</f>
        <v/>
      </c>
      <c r="AL554" s="4" t="str">
        <f>IF($H554=0,"",VLOOKUP($G554,Data!$G$3:$BA$2935,31,FALSE))</f>
        <v/>
      </c>
      <c r="AM554" s="4" t="str">
        <f>IF($H554=0,"",VLOOKUP($G554,Data!$G$3:$BA$2935,32,FALSE))</f>
        <v/>
      </c>
      <c r="AN554" s="4" t="str">
        <f>IF($H554=0,"",VLOOKUP($G554,Data!$G$3:$BA$2935,33,FALSE))</f>
        <v/>
      </c>
      <c r="AO554" s="4" t="str">
        <f>IF($H554=0,"",VLOOKUP($G554,Data!$G$3:$BA$2935,34,FALSE))</f>
        <v/>
      </c>
      <c r="AP554" s="4" t="str">
        <f>IF($H554=0,"",VLOOKUP($G554,Data!$G$3:$BA$2935,35,FALSE))</f>
        <v/>
      </c>
      <c r="AQ554" s="4" t="str">
        <f>IF($H554=0,"",VLOOKUP($G554,Data!$G$3:$BA$2935,36,FALSE))</f>
        <v/>
      </c>
      <c r="AR554" s="4" t="str">
        <f>IF($H554=0,"",VLOOKUP($G554,Data!$G$3:$BA$2935,37,FALSE))</f>
        <v/>
      </c>
      <c r="AS554" s="4" t="str">
        <f>IF($H554=0,"",VLOOKUP($G554,Data!$G$3:$BA$2935,38,FALSE))</f>
        <v/>
      </c>
      <c r="AT554" s="4" t="str">
        <f>IF($H554=0,"",VLOOKUP($G554,Data!$G$3:$BA$2935,39,FALSE))</f>
        <v/>
      </c>
    </row>
    <row r="555" spans="1:46" x14ac:dyDescent="0.25">
      <c r="A555" s="4">
        <f>PSSE!A557</f>
        <v>983071</v>
      </c>
      <c r="B555" s="4" t="str">
        <f>PSSE!B557</f>
        <v>OMON4_G1</v>
      </c>
      <c r="C555" s="4">
        <f>PSSE!D557</f>
        <v>15</v>
      </c>
      <c r="D555" s="4">
        <f>PSSE!E557</f>
        <v>250</v>
      </c>
      <c r="E555" s="4" t="str">
        <f>PSSE!F557</f>
        <v>ND</v>
      </c>
      <c r="F555" s="4">
        <f>PSSE!G557</f>
        <v>1</v>
      </c>
      <c r="G555" s="4" t="str">
        <f t="shared" si="8"/>
        <v>GOV15250ND1</v>
      </c>
      <c r="H555" s="4">
        <f>COUNTIF(Data!$G$3:$BA$2935,GOV!$G555)</f>
        <v>1</v>
      </c>
      <c r="I555" s="4" t="str">
        <f>IF($H555=0,"",VLOOKUP($G555,Data!$G$3:$BA$2935,2,FALSE))</f>
        <v>'TGOV1'</v>
      </c>
      <c r="J555" s="4">
        <f>PSSE!C557</f>
        <v>1</v>
      </c>
      <c r="K555" s="4">
        <f>IF($H555=0,"",VLOOKUP($G555,Data!$G$3:$BA$2935,4,FALSE))</f>
        <v>0.05</v>
      </c>
      <c r="L555" s="4">
        <f>IF($H555=0,"",VLOOKUP($G555,Data!$G$3:$BA$2935,5,FALSE))</f>
        <v>0.05</v>
      </c>
      <c r="M555" s="4">
        <f>IF($H555=0,"",VLOOKUP($G555,Data!$G$3:$BA$2935,6,FALSE))</f>
        <v>1.1000000000000001</v>
      </c>
      <c r="N555" s="4">
        <f>IF($H555=0,"",VLOOKUP($G555,Data!$G$3:$BA$2935,7,FALSE))</f>
        <v>0</v>
      </c>
      <c r="O555" s="4">
        <f>IF($H555=0,"",VLOOKUP($G555,Data!$G$3:$BA$2935,8,FALSE))</f>
        <v>2.7</v>
      </c>
      <c r="P555" s="4">
        <f>IF($H555=0,"",VLOOKUP($G555,Data!$G$3:$BA$2935,9,FALSE))</f>
        <v>9</v>
      </c>
      <c r="Q555" s="4">
        <f>IF($H555=0,"",VLOOKUP($G555,Data!$G$3:$BA$2935,10,FALSE))</f>
        <v>0</v>
      </c>
      <c r="R555" s="4" t="str">
        <f>IF($H555=0,"",VLOOKUP($G555,Data!$G$3:$BA$2935,11,FALSE))</f>
        <v>/</v>
      </c>
      <c r="S555" s="4" t="str">
        <f>IF($H555=0,"",VLOOKUP($G555,Data!$G$3:$BA$2935,12,FALSE))</f>
        <v>/</v>
      </c>
      <c r="T555" s="4" t="str">
        <f>IF($H555=0,"",VLOOKUP($G555,Data!$G$3:$BA$2935,13,FALSE))</f>
        <v/>
      </c>
      <c r="U555" s="4" t="str">
        <f>IF($H555=0,"",VLOOKUP($G555,Data!$G$3:$BA$2935,14,FALSE))</f>
        <v/>
      </c>
      <c r="V555" s="4" t="str">
        <f>IF($H555=0,"",VLOOKUP($G555,Data!$G$3:$BA$2935,15,FALSE))</f>
        <v/>
      </c>
      <c r="W555" s="4" t="str">
        <f>IF($H555=0,"",VLOOKUP($G555,Data!$G$3:$BA$2935,16,FALSE))</f>
        <v/>
      </c>
      <c r="X555" s="4" t="str">
        <f>IF($H555=0,"",VLOOKUP($G555,Data!$G$3:$BA$2935,17,FALSE))</f>
        <v/>
      </c>
      <c r="Y555" s="4" t="str">
        <f>IF($H555=0,"",VLOOKUP($G555,Data!$G$3:$BA$2935,18,FALSE))</f>
        <v/>
      </c>
      <c r="Z555" s="4" t="str">
        <f>IF($H555=0,"",VLOOKUP($G555,Data!$G$3:$BA$2935,19,FALSE))</f>
        <v/>
      </c>
      <c r="AA555" s="4" t="str">
        <f>IF($H555=0,"",VLOOKUP($G555,Data!$G$3:$BA$2935,20,FALSE))</f>
        <v/>
      </c>
      <c r="AB555" s="4" t="str">
        <f>IF($H555=0,"",VLOOKUP($G555,Data!$G$3:$BA$2935,21,FALSE))</f>
        <v/>
      </c>
      <c r="AC555" s="4" t="str">
        <f>IF($H555=0,"",VLOOKUP($G555,Data!$G$3:$BA$2935,22,FALSE))</f>
        <v/>
      </c>
      <c r="AD555" s="4" t="str">
        <f>IF($H555=0,"",VLOOKUP($G555,Data!$G$3:$BA$2935,23,FALSE))</f>
        <v/>
      </c>
      <c r="AE555" s="4" t="str">
        <f>IF($H555=0,"",VLOOKUP($G555,Data!$G$3:$BA$2935,24,FALSE))</f>
        <v/>
      </c>
      <c r="AF555" s="4" t="str">
        <f>IF($H555=0,"",VLOOKUP($G555,Data!$G$3:$BA$2935,25,FALSE))</f>
        <v/>
      </c>
      <c r="AG555" s="4" t="str">
        <f>IF($H555=0,"",VLOOKUP($G555,Data!$G$3:$BA$2935,26,FALSE))</f>
        <v/>
      </c>
      <c r="AH555" s="4" t="str">
        <f>IF($H555=0,"",VLOOKUP($G555,Data!$G$3:$BA$2935,27,FALSE))</f>
        <v/>
      </c>
      <c r="AI555" s="4" t="str">
        <f>IF($H555=0,"",VLOOKUP($G555,Data!$G$3:$BA$2935,28,FALSE))</f>
        <v/>
      </c>
      <c r="AJ555" s="4" t="str">
        <f>IF($H555=0,"",VLOOKUP($G555,Data!$G$3:$BA$2935,29,FALSE))</f>
        <v/>
      </c>
      <c r="AK555" s="4" t="str">
        <f>IF($H555=0,"",VLOOKUP($G555,Data!$G$3:$BA$2935,30,FALSE))</f>
        <v/>
      </c>
      <c r="AL555" s="4" t="str">
        <f>IF($H555=0,"",VLOOKUP($G555,Data!$G$3:$BA$2935,31,FALSE))</f>
        <v/>
      </c>
      <c r="AM555" s="4" t="str">
        <f>IF($H555=0,"",VLOOKUP($G555,Data!$G$3:$BA$2935,32,FALSE))</f>
        <v/>
      </c>
      <c r="AN555" s="4" t="str">
        <f>IF($H555=0,"",VLOOKUP($G555,Data!$G$3:$BA$2935,33,FALSE))</f>
        <v/>
      </c>
      <c r="AO555" s="4" t="str">
        <f>IF($H555=0,"",VLOOKUP($G555,Data!$G$3:$BA$2935,34,FALSE))</f>
        <v/>
      </c>
      <c r="AP555" s="4" t="str">
        <f>IF($H555=0,"",VLOOKUP($G555,Data!$G$3:$BA$2935,35,FALSE))</f>
        <v/>
      </c>
      <c r="AQ555" s="4" t="str">
        <f>IF($H555=0,"",VLOOKUP($G555,Data!$G$3:$BA$2935,36,FALSE))</f>
        <v/>
      </c>
      <c r="AR555" s="4" t="str">
        <f>IF($H555=0,"",VLOOKUP($G555,Data!$G$3:$BA$2935,37,FALSE))</f>
        <v/>
      </c>
      <c r="AS555" s="4" t="str">
        <f>IF($H555=0,"",VLOOKUP($G555,Data!$G$3:$BA$2935,38,FALSE))</f>
        <v/>
      </c>
      <c r="AT555" s="4" t="str">
        <f>IF($H555=0,"",VLOOKUP($G555,Data!$G$3:$BA$2935,39,FALSE))</f>
        <v/>
      </c>
    </row>
    <row r="556" spans="1:46" x14ac:dyDescent="0.25">
      <c r="A556" s="4">
        <f>PSSE!A558</f>
        <v>983072</v>
      </c>
      <c r="B556" s="4" t="str">
        <f>PSSE!B558</f>
        <v>OMON4_G2</v>
      </c>
      <c r="C556" s="4">
        <f>PSSE!D558</f>
        <v>15</v>
      </c>
      <c r="D556" s="4">
        <f>PSSE!E558</f>
        <v>250</v>
      </c>
      <c r="E556" s="4" t="str">
        <f>PSSE!F558</f>
        <v>ND</v>
      </c>
      <c r="F556" s="4">
        <f>PSSE!G558</f>
        <v>1</v>
      </c>
      <c r="G556" s="4" t="str">
        <f t="shared" si="8"/>
        <v>GOV15250ND1</v>
      </c>
      <c r="H556" s="4">
        <f>COUNTIF(Data!$G$3:$BA$2935,GOV!$G556)</f>
        <v>1</v>
      </c>
      <c r="I556" s="4" t="str">
        <f>IF($H556=0,"",VLOOKUP($G556,Data!$G$3:$BA$2935,2,FALSE))</f>
        <v>'TGOV1'</v>
      </c>
      <c r="J556" s="4">
        <f>PSSE!C558</f>
        <v>1</v>
      </c>
      <c r="K556" s="4">
        <f>IF($H556=0,"",VLOOKUP($G556,Data!$G$3:$BA$2935,4,FALSE))</f>
        <v>0.05</v>
      </c>
      <c r="L556" s="4">
        <f>IF($H556=0,"",VLOOKUP($G556,Data!$G$3:$BA$2935,5,FALSE))</f>
        <v>0.05</v>
      </c>
      <c r="M556" s="4">
        <f>IF($H556=0,"",VLOOKUP($G556,Data!$G$3:$BA$2935,6,FALSE))</f>
        <v>1.1000000000000001</v>
      </c>
      <c r="N556" s="4">
        <f>IF($H556=0,"",VLOOKUP($G556,Data!$G$3:$BA$2935,7,FALSE))</f>
        <v>0</v>
      </c>
      <c r="O556" s="4">
        <f>IF($H556=0,"",VLOOKUP($G556,Data!$G$3:$BA$2935,8,FALSE))</f>
        <v>2.7</v>
      </c>
      <c r="P556" s="4">
        <f>IF($H556=0,"",VLOOKUP($G556,Data!$G$3:$BA$2935,9,FALSE))</f>
        <v>9</v>
      </c>
      <c r="Q556" s="4">
        <f>IF($H556=0,"",VLOOKUP($G556,Data!$G$3:$BA$2935,10,FALSE))</f>
        <v>0</v>
      </c>
      <c r="R556" s="4" t="str">
        <f>IF($H556=0,"",VLOOKUP($G556,Data!$G$3:$BA$2935,11,FALSE))</f>
        <v>/</v>
      </c>
      <c r="S556" s="4" t="str">
        <f>IF($H556=0,"",VLOOKUP($G556,Data!$G$3:$BA$2935,12,FALSE))</f>
        <v>/</v>
      </c>
      <c r="T556" s="4" t="str">
        <f>IF($H556=0,"",VLOOKUP($G556,Data!$G$3:$BA$2935,13,FALSE))</f>
        <v/>
      </c>
      <c r="U556" s="4" t="str">
        <f>IF($H556=0,"",VLOOKUP($G556,Data!$G$3:$BA$2935,14,FALSE))</f>
        <v/>
      </c>
      <c r="V556" s="4" t="str">
        <f>IF($H556=0,"",VLOOKUP($G556,Data!$G$3:$BA$2935,15,FALSE))</f>
        <v/>
      </c>
      <c r="W556" s="4" t="str">
        <f>IF($H556=0,"",VLOOKUP($G556,Data!$G$3:$BA$2935,16,FALSE))</f>
        <v/>
      </c>
      <c r="X556" s="4" t="str">
        <f>IF($H556=0,"",VLOOKUP($G556,Data!$G$3:$BA$2935,17,FALSE))</f>
        <v/>
      </c>
      <c r="Y556" s="4" t="str">
        <f>IF($H556=0,"",VLOOKUP($G556,Data!$G$3:$BA$2935,18,FALSE))</f>
        <v/>
      </c>
      <c r="Z556" s="4" t="str">
        <f>IF($H556=0,"",VLOOKUP($G556,Data!$G$3:$BA$2935,19,FALSE))</f>
        <v/>
      </c>
      <c r="AA556" s="4" t="str">
        <f>IF($H556=0,"",VLOOKUP($G556,Data!$G$3:$BA$2935,20,FALSE))</f>
        <v/>
      </c>
      <c r="AB556" s="4" t="str">
        <f>IF($H556=0,"",VLOOKUP($G556,Data!$G$3:$BA$2935,21,FALSE))</f>
        <v/>
      </c>
      <c r="AC556" s="4" t="str">
        <f>IF($H556=0,"",VLOOKUP($G556,Data!$G$3:$BA$2935,22,FALSE))</f>
        <v/>
      </c>
      <c r="AD556" s="4" t="str">
        <f>IF($H556=0,"",VLOOKUP($G556,Data!$G$3:$BA$2935,23,FALSE))</f>
        <v/>
      </c>
      <c r="AE556" s="4" t="str">
        <f>IF($H556=0,"",VLOOKUP($G556,Data!$G$3:$BA$2935,24,FALSE))</f>
        <v/>
      </c>
      <c r="AF556" s="4" t="str">
        <f>IF($H556=0,"",VLOOKUP($G556,Data!$G$3:$BA$2935,25,FALSE))</f>
        <v/>
      </c>
      <c r="AG556" s="4" t="str">
        <f>IF($H556=0,"",VLOOKUP($G556,Data!$G$3:$BA$2935,26,FALSE))</f>
        <v/>
      </c>
      <c r="AH556" s="4" t="str">
        <f>IF($H556=0,"",VLOOKUP($G556,Data!$G$3:$BA$2935,27,FALSE))</f>
        <v/>
      </c>
      <c r="AI556" s="4" t="str">
        <f>IF($H556=0,"",VLOOKUP($G556,Data!$G$3:$BA$2935,28,FALSE))</f>
        <v/>
      </c>
      <c r="AJ556" s="4" t="str">
        <f>IF($H556=0,"",VLOOKUP($G556,Data!$G$3:$BA$2935,29,FALSE))</f>
        <v/>
      </c>
      <c r="AK556" s="4" t="str">
        <f>IF($H556=0,"",VLOOKUP($G556,Data!$G$3:$BA$2935,30,FALSE))</f>
        <v/>
      </c>
      <c r="AL556" s="4" t="str">
        <f>IF($H556=0,"",VLOOKUP($G556,Data!$G$3:$BA$2935,31,FALSE))</f>
        <v/>
      </c>
      <c r="AM556" s="4" t="str">
        <f>IF($H556=0,"",VLOOKUP($G556,Data!$G$3:$BA$2935,32,FALSE))</f>
        <v/>
      </c>
      <c r="AN556" s="4" t="str">
        <f>IF($H556=0,"",VLOOKUP($G556,Data!$G$3:$BA$2935,33,FALSE))</f>
        <v/>
      </c>
      <c r="AO556" s="4" t="str">
        <f>IF($H556=0,"",VLOOKUP($G556,Data!$G$3:$BA$2935,34,FALSE))</f>
        <v/>
      </c>
      <c r="AP556" s="4" t="str">
        <f>IF($H556=0,"",VLOOKUP($G556,Data!$G$3:$BA$2935,35,FALSE))</f>
        <v/>
      </c>
      <c r="AQ556" s="4" t="str">
        <f>IF($H556=0,"",VLOOKUP($G556,Data!$G$3:$BA$2935,36,FALSE))</f>
        <v/>
      </c>
      <c r="AR556" s="4" t="str">
        <f>IF($H556=0,"",VLOOKUP($G556,Data!$G$3:$BA$2935,37,FALSE))</f>
        <v/>
      </c>
      <c r="AS556" s="4" t="str">
        <f>IF($H556=0,"",VLOOKUP($G556,Data!$G$3:$BA$2935,38,FALSE))</f>
        <v/>
      </c>
      <c r="AT556" s="4" t="str">
        <f>IF($H556=0,"",VLOOKUP($G556,Data!$G$3:$BA$2935,39,FALSE))</f>
        <v/>
      </c>
    </row>
    <row r="557" spans="1:46" x14ac:dyDescent="0.25">
      <c r="A557" s="4">
        <f>PSSE!A559</f>
        <v>983073</v>
      </c>
      <c r="B557" s="4" t="str">
        <f>PSSE!B559</f>
        <v>OMON4_S1</v>
      </c>
      <c r="C557" s="4">
        <f>PSSE!D559</f>
        <v>15</v>
      </c>
      <c r="D557" s="4">
        <f>PSSE!E559</f>
        <v>250</v>
      </c>
      <c r="E557" s="4" t="str">
        <f>PSSE!F559</f>
        <v>ND</v>
      </c>
      <c r="F557" s="4">
        <f>PSSE!G559</f>
        <v>1</v>
      </c>
      <c r="G557" s="4" t="str">
        <f t="shared" si="8"/>
        <v>GOV15250ND1</v>
      </c>
      <c r="H557" s="4">
        <f>COUNTIF(Data!$G$3:$BA$2935,GOV!$G557)</f>
        <v>1</v>
      </c>
      <c r="I557" s="4" t="str">
        <f>IF($H557=0,"",VLOOKUP($G557,Data!$G$3:$BA$2935,2,FALSE))</f>
        <v>'TGOV1'</v>
      </c>
      <c r="J557" s="4">
        <f>PSSE!C559</f>
        <v>1</v>
      </c>
      <c r="K557" s="4">
        <f>IF($H557=0,"",VLOOKUP($G557,Data!$G$3:$BA$2935,4,FALSE))</f>
        <v>0.05</v>
      </c>
      <c r="L557" s="4">
        <f>IF($H557=0,"",VLOOKUP($G557,Data!$G$3:$BA$2935,5,FALSE))</f>
        <v>0.05</v>
      </c>
      <c r="M557" s="4">
        <f>IF($H557=0,"",VLOOKUP($G557,Data!$G$3:$BA$2935,6,FALSE))</f>
        <v>1.1000000000000001</v>
      </c>
      <c r="N557" s="4">
        <f>IF($H557=0,"",VLOOKUP($G557,Data!$G$3:$BA$2935,7,FALSE))</f>
        <v>0</v>
      </c>
      <c r="O557" s="4">
        <f>IF($H557=0,"",VLOOKUP($G557,Data!$G$3:$BA$2935,8,FALSE))</f>
        <v>2.7</v>
      </c>
      <c r="P557" s="4">
        <f>IF($H557=0,"",VLOOKUP($G557,Data!$G$3:$BA$2935,9,FALSE))</f>
        <v>9</v>
      </c>
      <c r="Q557" s="4">
        <f>IF($H557=0,"",VLOOKUP($G557,Data!$G$3:$BA$2935,10,FALSE))</f>
        <v>0</v>
      </c>
      <c r="R557" s="4" t="str">
        <f>IF($H557=0,"",VLOOKUP($G557,Data!$G$3:$BA$2935,11,FALSE))</f>
        <v>/</v>
      </c>
      <c r="S557" s="4" t="str">
        <f>IF($H557=0,"",VLOOKUP($G557,Data!$G$3:$BA$2935,12,FALSE))</f>
        <v>/</v>
      </c>
      <c r="T557" s="4" t="str">
        <f>IF($H557=0,"",VLOOKUP($G557,Data!$G$3:$BA$2935,13,FALSE))</f>
        <v/>
      </c>
      <c r="U557" s="4" t="str">
        <f>IF($H557=0,"",VLOOKUP($G557,Data!$G$3:$BA$2935,14,FALSE))</f>
        <v/>
      </c>
      <c r="V557" s="4" t="str">
        <f>IF($H557=0,"",VLOOKUP($G557,Data!$G$3:$BA$2935,15,FALSE))</f>
        <v/>
      </c>
      <c r="W557" s="4" t="str">
        <f>IF($H557=0,"",VLOOKUP($G557,Data!$G$3:$BA$2935,16,FALSE))</f>
        <v/>
      </c>
      <c r="X557" s="4" t="str">
        <f>IF($H557=0,"",VLOOKUP($G557,Data!$G$3:$BA$2935,17,FALSE))</f>
        <v/>
      </c>
      <c r="Y557" s="4" t="str">
        <f>IF($H557=0,"",VLOOKUP($G557,Data!$G$3:$BA$2935,18,FALSE))</f>
        <v/>
      </c>
      <c r="Z557" s="4" t="str">
        <f>IF($H557=0,"",VLOOKUP($G557,Data!$G$3:$BA$2935,19,FALSE))</f>
        <v/>
      </c>
      <c r="AA557" s="4" t="str">
        <f>IF($H557=0,"",VLOOKUP($G557,Data!$G$3:$BA$2935,20,FALSE))</f>
        <v/>
      </c>
      <c r="AB557" s="4" t="str">
        <f>IF($H557=0,"",VLOOKUP($G557,Data!$G$3:$BA$2935,21,FALSE))</f>
        <v/>
      </c>
      <c r="AC557" s="4" t="str">
        <f>IF($H557=0,"",VLOOKUP($G557,Data!$G$3:$BA$2935,22,FALSE))</f>
        <v/>
      </c>
      <c r="AD557" s="4" t="str">
        <f>IF($H557=0,"",VLOOKUP($G557,Data!$G$3:$BA$2935,23,FALSE))</f>
        <v/>
      </c>
      <c r="AE557" s="4" t="str">
        <f>IF($H557=0,"",VLOOKUP($G557,Data!$G$3:$BA$2935,24,FALSE))</f>
        <v/>
      </c>
      <c r="AF557" s="4" t="str">
        <f>IF($H557=0,"",VLOOKUP($G557,Data!$G$3:$BA$2935,25,FALSE))</f>
        <v/>
      </c>
      <c r="AG557" s="4" t="str">
        <f>IF($H557=0,"",VLOOKUP($G557,Data!$G$3:$BA$2935,26,FALSE))</f>
        <v/>
      </c>
      <c r="AH557" s="4" t="str">
        <f>IF($H557=0,"",VLOOKUP($G557,Data!$G$3:$BA$2935,27,FALSE))</f>
        <v/>
      </c>
      <c r="AI557" s="4" t="str">
        <f>IF($H557=0,"",VLOOKUP($G557,Data!$G$3:$BA$2935,28,FALSE))</f>
        <v/>
      </c>
      <c r="AJ557" s="4" t="str">
        <f>IF($H557=0,"",VLOOKUP($G557,Data!$G$3:$BA$2935,29,FALSE))</f>
        <v/>
      </c>
      <c r="AK557" s="4" t="str">
        <f>IF($H557=0,"",VLOOKUP($G557,Data!$G$3:$BA$2935,30,FALSE))</f>
        <v/>
      </c>
      <c r="AL557" s="4" t="str">
        <f>IF($H557=0,"",VLOOKUP($G557,Data!$G$3:$BA$2935,31,FALSE))</f>
        <v/>
      </c>
      <c r="AM557" s="4" t="str">
        <f>IF($H557=0,"",VLOOKUP($G557,Data!$G$3:$BA$2935,32,FALSE))</f>
        <v/>
      </c>
      <c r="AN557" s="4" t="str">
        <f>IF($H557=0,"",VLOOKUP($G557,Data!$G$3:$BA$2935,33,FALSE))</f>
        <v/>
      </c>
      <c r="AO557" s="4" t="str">
        <f>IF($H557=0,"",VLOOKUP($G557,Data!$G$3:$BA$2935,34,FALSE))</f>
        <v/>
      </c>
      <c r="AP557" s="4" t="str">
        <f>IF($H557=0,"",VLOOKUP($G557,Data!$G$3:$BA$2935,35,FALSE))</f>
        <v/>
      </c>
      <c r="AQ557" s="4" t="str">
        <f>IF($H557=0,"",VLOOKUP($G557,Data!$G$3:$BA$2935,36,FALSE))</f>
        <v/>
      </c>
      <c r="AR557" s="4" t="str">
        <f>IF($H557=0,"",VLOOKUP($G557,Data!$G$3:$BA$2935,37,FALSE))</f>
        <v/>
      </c>
      <c r="AS557" s="4" t="str">
        <f>IF($H557=0,"",VLOOKUP($G557,Data!$G$3:$BA$2935,38,FALSE))</f>
        <v/>
      </c>
      <c r="AT557" s="4" t="str">
        <f>IF($H557=0,"",VLOOKUP($G557,Data!$G$3:$BA$2935,39,FALSE))</f>
        <v/>
      </c>
    </row>
    <row r="558" spans="1:46" x14ac:dyDescent="0.25">
      <c r="A558" s="4">
        <f>PSSE!A560</f>
        <v>983081</v>
      </c>
      <c r="B558" s="4" t="str">
        <f>PSSE!B560</f>
        <v>OMON3_G1</v>
      </c>
      <c r="C558" s="4">
        <f>PSSE!D560</f>
        <v>15</v>
      </c>
      <c r="D558" s="4">
        <f>PSSE!E560</f>
        <v>250</v>
      </c>
      <c r="E558" s="4" t="str">
        <f>PSSE!F560</f>
        <v>ND</v>
      </c>
      <c r="F558" s="4">
        <f>PSSE!G560</f>
        <v>1</v>
      </c>
      <c r="G558" s="4" t="str">
        <f t="shared" si="8"/>
        <v>GOV15250ND1</v>
      </c>
      <c r="H558" s="4">
        <f>COUNTIF(Data!$G$3:$BA$2935,GOV!$G558)</f>
        <v>1</v>
      </c>
      <c r="I558" s="4" t="str">
        <f>IF($H558=0,"",VLOOKUP($G558,Data!$G$3:$BA$2935,2,FALSE))</f>
        <v>'TGOV1'</v>
      </c>
      <c r="J558" s="4">
        <f>PSSE!C560</f>
        <v>1</v>
      </c>
      <c r="K558" s="4">
        <f>IF($H558=0,"",VLOOKUP($G558,Data!$G$3:$BA$2935,4,FALSE))</f>
        <v>0.05</v>
      </c>
      <c r="L558" s="4">
        <f>IF($H558=0,"",VLOOKUP($G558,Data!$G$3:$BA$2935,5,FALSE))</f>
        <v>0.05</v>
      </c>
      <c r="M558" s="4">
        <f>IF($H558=0,"",VLOOKUP($G558,Data!$G$3:$BA$2935,6,FALSE))</f>
        <v>1.1000000000000001</v>
      </c>
      <c r="N558" s="4">
        <f>IF($H558=0,"",VLOOKUP($G558,Data!$G$3:$BA$2935,7,FALSE))</f>
        <v>0</v>
      </c>
      <c r="O558" s="4">
        <f>IF($H558=0,"",VLOOKUP($G558,Data!$G$3:$BA$2935,8,FALSE))</f>
        <v>2.7</v>
      </c>
      <c r="P558" s="4">
        <f>IF($H558=0,"",VLOOKUP($G558,Data!$G$3:$BA$2935,9,FALSE))</f>
        <v>9</v>
      </c>
      <c r="Q558" s="4">
        <f>IF($H558=0,"",VLOOKUP($G558,Data!$G$3:$BA$2935,10,FALSE))</f>
        <v>0</v>
      </c>
      <c r="R558" s="4" t="str">
        <f>IF($H558=0,"",VLOOKUP($G558,Data!$G$3:$BA$2935,11,FALSE))</f>
        <v>/</v>
      </c>
      <c r="S558" s="4" t="str">
        <f>IF($H558=0,"",VLOOKUP($G558,Data!$G$3:$BA$2935,12,FALSE))</f>
        <v>/</v>
      </c>
      <c r="T558" s="4" t="str">
        <f>IF($H558=0,"",VLOOKUP($G558,Data!$G$3:$BA$2935,13,FALSE))</f>
        <v/>
      </c>
      <c r="U558" s="4" t="str">
        <f>IF($H558=0,"",VLOOKUP($G558,Data!$G$3:$BA$2935,14,FALSE))</f>
        <v/>
      </c>
      <c r="V558" s="4" t="str">
        <f>IF($H558=0,"",VLOOKUP($G558,Data!$G$3:$BA$2935,15,FALSE))</f>
        <v/>
      </c>
      <c r="W558" s="4" t="str">
        <f>IF($H558=0,"",VLOOKUP($G558,Data!$G$3:$BA$2935,16,FALSE))</f>
        <v/>
      </c>
      <c r="X558" s="4" t="str">
        <f>IF($H558=0,"",VLOOKUP($G558,Data!$G$3:$BA$2935,17,FALSE))</f>
        <v/>
      </c>
      <c r="Y558" s="4" t="str">
        <f>IF($H558=0,"",VLOOKUP($G558,Data!$G$3:$BA$2935,18,FALSE))</f>
        <v/>
      </c>
      <c r="Z558" s="4" t="str">
        <f>IF($H558=0,"",VLOOKUP($G558,Data!$G$3:$BA$2935,19,FALSE))</f>
        <v/>
      </c>
      <c r="AA558" s="4" t="str">
        <f>IF($H558=0,"",VLOOKUP($G558,Data!$G$3:$BA$2935,20,FALSE))</f>
        <v/>
      </c>
      <c r="AB558" s="4" t="str">
        <f>IF($H558=0,"",VLOOKUP($G558,Data!$G$3:$BA$2935,21,FALSE))</f>
        <v/>
      </c>
      <c r="AC558" s="4" t="str">
        <f>IF($H558=0,"",VLOOKUP($G558,Data!$G$3:$BA$2935,22,FALSE))</f>
        <v/>
      </c>
      <c r="AD558" s="4" t="str">
        <f>IF($H558=0,"",VLOOKUP($G558,Data!$G$3:$BA$2935,23,FALSE))</f>
        <v/>
      </c>
      <c r="AE558" s="4" t="str">
        <f>IF($H558=0,"",VLOOKUP($G558,Data!$G$3:$BA$2935,24,FALSE))</f>
        <v/>
      </c>
      <c r="AF558" s="4" t="str">
        <f>IF($H558=0,"",VLOOKUP($G558,Data!$G$3:$BA$2935,25,FALSE))</f>
        <v/>
      </c>
      <c r="AG558" s="4" t="str">
        <f>IF($H558=0,"",VLOOKUP($G558,Data!$G$3:$BA$2935,26,FALSE))</f>
        <v/>
      </c>
      <c r="AH558" s="4" t="str">
        <f>IF($H558=0,"",VLOOKUP($G558,Data!$G$3:$BA$2935,27,FALSE))</f>
        <v/>
      </c>
      <c r="AI558" s="4" t="str">
        <f>IF($H558=0,"",VLOOKUP($G558,Data!$G$3:$BA$2935,28,FALSE))</f>
        <v/>
      </c>
      <c r="AJ558" s="4" t="str">
        <f>IF($H558=0,"",VLOOKUP($G558,Data!$G$3:$BA$2935,29,FALSE))</f>
        <v/>
      </c>
      <c r="AK558" s="4" t="str">
        <f>IF($H558=0,"",VLOOKUP($G558,Data!$G$3:$BA$2935,30,FALSE))</f>
        <v/>
      </c>
      <c r="AL558" s="4" t="str">
        <f>IF($H558=0,"",VLOOKUP($G558,Data!$G$3:$BA$2935,31,FALSE))</f>
        <v/>
      </c>
      <c r="AM558" s="4" t="str">
        <f>IF($H558=0,"",VLOOKUP($G558,Data!$G$3:$BA$2935,32,FALSE))</f>
        <v/>
      </c>
      <c r="AN558" s="4" t="str">
        <f>IF($H558=0,"",VLOOKUP($G558,Data!$G$3:$BA$2935,33,FALSE))</f>
        <v/>
      </c>
      <c r="AO558" s="4" t="str">
        <f>IF($H558=0,"",VLOOKUP($G558,Data!$G$3:$BA$2935,34,FALSE))</f>
        <v/>
      </c>
      <c r="AP558" s="4" t="str">
        <f>IF($H558=0,"",VLOOKUP($G558,Data!$G$3:$BA$2935,35,FALSE))</f>
        <v/>
      </c>
      <c r="AQ558" s="4" t="str">
        <f>IF($H558=0,"",VLOOKUP($G558,Data!$G$3:$BA$2935,36,FALSE))</f>
        <v/>
      </c>
      <c r="AR558" s="4" t="str">
        <f>IF($H558=0,"",VLOOKUP($G558,Data!$G$3:$BA$2935,37,FALSE))</f>
        <v/>
      </c>
      <c r="AS558" s="4" t="str">
        <f>IF($H558=0,"",VLOOKUP($G558,Data!$G$3:$BA$2935,38,FALSE))</f>
        <v/>
      </c>
      <c r="AT558" s="4" t="str">
        <f>IF($H558=0,"",VLOOKUP($G558,Data!$G$3:$BA$2935,39,FALSE))</f>
        <v/>
      </c>
    </row>
    <row r="559" spans="1:46" x14ac:dyDescent="0.25">
      <c r="A559" s="4">
        <f>PSSE!A561</f>
        <v>983082</v>
      </c>
      <c r="B559" s="4" t="str">
        <f>PSSE!B561</f>
        <v>OMON3_G2</v>
      </c>
      <c r="C559" s="4">
        <f>PSSE!D561</f>
        <v>15</v>
      </c>
      <c r="D559" s="4">
        <f>PSSE!E561</f>
        <v>250</v>
      </c>
      <c r="E559" s="4" t="str">
        <f>PSSE!F561</f>
        <v>ND</v>
      </c>
      <c r="F559" s="4">
        <f>PSSE!G561</f>
        <v>1</v>
      </c>
      <c r="G559" s="4" t="str">
        <f t="shared" si="8"/>
        <v>GOV15250ND1</v>
      </c>
      <c r="H559" s="4">
        <f>COUNTIF(Data!$G$3:$BA$2935,GOV!$G559)</f>
        <v>1</v>
      </c>
      <c r="I559" s="4" t="str">
        <f>IF($H559=0,"",VLOOKUP($G559,Data!$G$3:$BA$2935,2,FALSE))</f>
        <v>'TGOV1'</v>
      </c>
      <c r="J559" s="4">
        <f>PSSE!C561</f>
        <v>1</v>
      </c>
      <c r="K559" s="4">
        <f>IF($H559=0,"",VLOOKUP($G559,Data!$G$3:$BA$2935,4,FALSE))</f>
        <v>0.05</v>
      </c>
      <c r="L559" s="4">
        <f>IF($H559=0,"",VLOOKUP($G559,Data!$G$3:$BA$2935,5,FALSE))</f>
        <v>0.05</v>
      </c>
      <c r="M559" s="4">
        <f>IF($H559=0,"",VLOOKUP($G559,Data!$G$3:$BA$2935,6,FALSE))</f>
        <v>1.1000000000000001</v>
      </c>
      <c r="N559" s="4">
        <f>IF($H559=0,"",VLOOKUP($G559,Data!$G$3:$BA$2935,7,FALSE))</f>
        <v>0</v>
      </c>
      <c r="O559" s="4">
        <f>IF($H559=0,"",VLOOKUP($G559,Data!$G$3:$BA$2935,8,FALSE))</f>
        <v>2.7</v>
      </c>
      <c r="P559" s="4">
        <f>IF($H559=0,"",VLOOKUP($G559,Data!$G$3:$BA$2935,9,FALSE))</f>
        <v>9</v>
      </c>
      <c r="Q559" s="4">
        <f>IF($H559=0,"",VLOOKUP($G559,Data!$G$3:$BA$2935,10,FALSE))</f>
        <v>0</v>
      </c>
      <c r="R559" s="4" t="str">
        <f>IF($H559=0,"",VLOOKUP($G559,Data!$G$3:$BA$2935,11,FALSE))</f>
        <v>/</v>
      </c>
      <c r="S559" s="4" t="str">
        <f>IF($H559=0,"",VLOOKUP($G559,Data!$G$3:$BA$2935,12,FALSE))</f>
        <v>/</v>
      </c>
      <c r="T559" s="4" t="str">
        <f>IF($H559=0,"",VLOOKUP($G559,Data!$G$3:$BA$2935,13,FALSE))</f>
        <v/>
      </c>
      <c r="U559" s="4" t="str">
        <f>IF($H559=0,"",VLOOKUP($G559,Data!$G$3:$BA$2935,14,FALSE))</f>
        <v/>
      </c>
      <c r="V559" s="4" t="str">
        <f>IF($H559=0,"",VLOOKUP($G559,Data!$G$3:$BA$2935,15,FALSE))</f>
        <v/>
      </c>
      <c r="W559" s="4" t="str">
        <f>IF($H559=0,"",VLOOKUP($G559,Data!$G$3:$BA$2935,16,FALSE))</f>
        <v/>
      </c>
      <c r="X559" s="4" t="str">
        <f>IF($H559=0,"",VLOOKUP($G559,Data!$G$3:$BA$2935,17,FALSE))</f>
        <v/>
      </c>
      <c r="Y559" s="4" t="str">
        <f>IF($H559=0,"",VLOOKUP($G559,Data!$G$3:$BA$2935,18,FALSE))</f>
        <v/>
      </c>
      <c r="Z559" s="4" t="str">
        <f>IF($H559=0,"",VLOOKUP($G559,Data!$G$3:$BA$2935,19,FALSE))</f>
        <v/>
      </c>
      <c r="AA559" s="4" t="str">
        <f>IF($H559=0,"",VLOOKUP($G559,Data!$G$3:$BA$2935,20,FALSE))</f>
        <v/>
      </c>
      <c r="AB559" s="4" t="str">
        <f>IF($H559=0,"",VLOOKUP($G559,Data!$G$3:$BA$2935,21,FALSE))</f>
        <v/>
      </c>
      <c r="AC559" s="4" t="str">
        <f>IF($H559=0,"",VLOOKUP($G559,Data!$G$3:$BA$2935,22,FALSE))</f>
        <v/>
      </c>
      <c r="AD559" s="4" t="str">
        <f>IF($H559=0,"",VLOOKUP($G559,Data!$G$3:$BA$2935,23,FALSE))</f>
        <v/>
      </c>
      <c r="AE559" s="4" t="str">
        <f>IF($H559=0,"",VLOOKUP($G559,Data!$G$3:$BA$2935,24,FALSE))</f>
        <v/>
      </c>
      <c r="AF559" s="4" t="str">
        <f>IF($H559=0,"",VLOOKUP($G559,Data!$G$3:$BA$2935,25,FALSE))</f>
        <v/>
      </c>
      <c r="AG559" s="4" t="str">
        <f>IF($H559=0,"",VLOOKUP($G559,Data!$G$3:$BA$2935,26,FALSE))</f>
        <v/>
      </c>
      <c r="AH559" s="4" t="str">
        <f>IF($H559=0,"",VLOOKUP($G559,Data!$G$3:$BA$2935,27,FALSE))</f>
        <v/>
      </c>
      <c r="AI559" s="4" t="str">
        <f>IF($H559=0,"",VLOOKUP($G559,Data!$G$3:$BA$2935,28,FALSE))</f>
        <v/>
      </c>
      <c r="AJ559" s="4" t="str">
        <f>IF($H559=0,"",VLOOKUP($G559,Data!$G$3:$BA$2935,29,FALSE))</f>
        <v/>
      </c>
      <c r="AK559" s="4" t="str">
        <f>IF($H559=0,"",VLOOKUP($G559,Data!$G$3:$BA$2935,30,FALSE))</f>
        <v/>
      </c>
      <c r="AL559" s="4" t="str">
        <f>IF($H559=0,"",VLOOKUP($G559,Data!$G$3:$BA$2935,31,FALSE))</f>
        <v/>
      </c>
      <c r="AM559" s="4" t="str">
        <f>IF($H559=0,"",VLOOKUP($G559,Data!$G$3:$BA$2935,32,FALSE))</f>
        <v/>
      </c>
      <c r="AN559" s="4" t="str">
        <f>IF($H559=0,"",VLOOKUP($G559,Data!$G$3:$BA$2935,33,FALSE))</f>
        <v/>
      </c>
      <c r="AO559" s="4" t="str">
        <f>IF($H559=0,"",VLOOKUP($G559,Data!$G$3:$BA$2935,34,FALSE))</f>
        <v/>
      </c>
      <c r="AP559" s="4" t="str">
        <f>IF($H559=0,"",VLOOKUP($G559,Data!$G$3:$BA$2935,35,FALSE))</f>
        <v/>
      </c>
      <c r="AQ559" s="4" t="str">
        <f>IF($H559=0,"",VLOOKUP($G559,Data!$G$3:$BA$2935,36,FALSE))</f>
        <v/>
      </c>
      <c r="AR559" s="4" t="str">
        <f>IF($H559=0,"",VLOOKUP($G559,Data!$G$3:$BA$2935,37,FALSE))</f>
        <v/>
      </c>
      <c r="AS559" s="4" t="str">
        <f>IF($H559=0,"",VLOOKUP($G559,Data!$G$3:$BA$2935,38,FALSE))</f>
        <v/>
      </c>
      <c r="AT559" s="4" t="str">
        <f>IF($H559=0,"",VLOOKUP($G559,Data!$G$3:$BA$2935,39,FALSE))</f>
        <v/>
      </c>
    </row>
    <row r="560" spans="1:46" x14ac:dyDescent="0.25">
      <c r="A560" s="4">
        <f>PSSE!A562</f>
        <v>983083</v>
      </c>
      <c r="B560" s="4" t="str">
        <f>PSSE!B562</f>
        <v>OMON3_S1</v>
      </c>
      <c r="C560" s="4">
        <f>PSSE!D562</f>
        <v>15</v>
      </c>
      <c r="D560" s="4">
        <f>PSSE!E562</f>
        <v>250</v>
      </c>
      <c r="E560" s="4" t="str">
        <f>PSSE!F562</f>
        <v>ND</v>
      </c>
      <c r="F560" s="4">
        <f>PSSE!G562</f>
        <v>1</v>
      </c>
      <c r="G560" s="4" t="str">
        <f t="shared" si="8"/>
        <v>GOV15250ND1</v>
      </c>
      <c r="H560" s="4">
        <f>COUNTIF(Data!$G$3:$BA$2935,GOV!$G560)</f>
        <v>1</v>
      </c>
      <c r="I560" s="4" t="str">
        <f>IF($H560=0,"",VLOOKUP($G560,Data!$G$3:$BA$2935,2,FALSE))</f>
        <v>'TGOV1'</v>
      </c>
      <c r="J560" s="4">
        <f>PSSE!C562</f>
        <v>1</v>
      </c>
      <c r="K560" s="4">
        <f>IF($H560=0,"",VLOOKUP($G560,Data!$G$3:$BA$2935,4,FALSE))</f>
        <v>0.05</v>
      </c>
      <c r="L560" s="4">
        <f>IF($H560=0,"",VLOOKUP($G560,Data!$G$3:$BA$2935,5,FALSE))</f>
        <v>0.05</v>
      </c>
      <c r="M560" s="4">
        <f>IF($H560=0,"",VLOOKUP($G560,Data!$G$3:$BA$2935,6,FALSE))</f>
        <v>1.1000000000000001</v>
      </c>
      <c r="N560" s="4">
        <f>IF($H560=0,"",VLOOKUP($G560,Data!$G$3:$BA$2935,7,FALSE))</f>
        <v>0</v>
      </c>
      <c r="O560" s="4">
        <f>IF($H560=0,"",VLOOKUP($G560,Data!$G$3:$BA$2935,8,FALSE))</f>
        <v>2.7</v>
      </c>
      <c r="P560" s="4">
        <f>IF($H560=0,"",VLOOKUP($G560,Data!$G$3:$BA$2935,9,FALSE))</f>
        <v>9</v>
      </c>
      <c r="Q560" s="4">
        <f>IF($H560=0,"",VLOOKUP($G560,Data!$G$3:$BA$2935,10,FALSE))</f>
        <v>0</v>
      </c>
      <c r="R560" s="4" t="str">
        <f>IF($H560=0,"",VLOOKUP($G560,Data!$G$3:$BA$2935,11,FALSE))</f>
        <v>/</v>
      </c>
      <c r="S560" s="4" t="str">
        <f>IF($H560=0,"",VLOOKUP($G560,Data!$G$3:$BA$2935,12,FALSE))</f>
        <v>/</v>
      </c>
      <c r="T560" s="4" t="str">
        <f>IF($H560=0,"",VLOOKUP($G560,Data!$G$3:$BA$2935,13,FALSE))</f>
        <v/>
      </c>
      <c r="U560" s="4" t="str">
        <f>IF($H560=0,"",VLOOKUP($G560,Data!$G$3:$BA$2935,14,FALSE))</f>
        <v/>
      </c>
      <c r="V560" s="4" t="str">
        <f>IF($H560=0,"",VLOOKUP($G560,Data!$G$3:$BA$2935,15,FALSE))</f>
        <v/>
      </c>
      <c r="W560" s="4" t="str">
        <f>IF($H560=0,"",VLOOKUP($G560,Data!$G$3:$BA$2935,16,FALSE))</f>
        <v/>
      </c>
      <c r="X560" s="4" t="str">
        <f>IF($H560=0,"",VLOOKUP($G560,Data!$G$3:$BA$2935,17,FALSE))</f>
        <v/>
      </c>
      <c r="Y560" s="4" t="str">
        <f>IF($H560=0,"",VLOOKUP($G560,Data!$G$3:$BA$2935,18,FALSE))</f>
        <v/>
      </c>
      <c r="Z560" s="4" t="str">
        <f>IF($H560=0,"",VLOOKUP($G560,Data!$G$3:$BA$2935,19,FALSE))</f>
        <v/>
      </c>
      <c r="AA560" s="4" t="str">
        <f>IF($H560=0,"",VLOOKUP($G560,Data!$G$3:$BA$2935,20,FALSE))</f>
        <v/>
      </c>
      <c r="AB560" s="4" t="str">
        <f>IF($H560=0,"",VLOOKUP($G560,Data!$G$3:$BA$2935,21,FALSE))</f>
        <v/>
      </c>
      <c r="AC560" s="4" t="str">
        <f>IF($H560=0,"",VLOOKUP($G560,Data!$G$3:$BA$2935,22,FALSE))</f>
        <v/>
      </c>
      <c r="AD560" s="4" t="str">
        <f>IF($H560=0,"",VLOOKUP($G560,Data!$G$3:$BA$2935,23,FALSE))</f>
        <v/>
      </c>
      <c r="AE560" s="4" t="str">
        <f>IF($H560=0,"",VLOOKUP($G560,Data!$G$3:$BA$2935,24,FALSE))</f>
        <v/>
      </c>
      <c r="AF560" s="4" t="str">
        <f>IF($H560=0,"",VLOOKUP($G560,Data!$G$3:$BA$2935,25,FALSE))</f>
        <v/>
      </c>
      <c r="AG560" s="4" t="str">
        <f>IF($H560=0,"",VLOOKUP($G560,Data!$G$3:$BA$2935,26,FALSE))</f>
        <v/>
      </c>
      <c r="AH560" s="4" t="str">
        <f>IF($H560=0,"",VLOOKUP($G560,Data!$G$3:$BA$2935,27,FALSE))</f>
        <v/>
      </c>
      <c r="AI560" s="4" t="str">
        <f>IF($H560=0,"",VLOOKUP($G560,Data!$G$3:$BA$2935,28,FALSE))</f>
        <v/>
      </c>
      <c r="AJ560" s="4" t="str">
        <f>IF($H560=0,"",VLOOKUP($G560,Data!$G$3:$BA$2935,29,FALSE))</f>
        <v/>
      </c>
      <c r="AK560" s="4" t="str">
        <f>IF($H560=0,"",VLOOKUP($G560,Data!$G$3:$BA$2935,30,FALSE))</f>
        <v/>
      </c>
      <c r="AL560" s="4" t="str">
        <f>IF($H560=0,"",VLOOKUP($G560,Data!$G$3:$BA$2935,31,FALSE))</f>
        <v/>
      </c>
      <c r="AM560" s="4" t="str">
        <f>IF($H560=0,"",VLOOKUP($G560,Data!$G$3:$BA$2935,32,FALSE))</f>
        <v/>
      </c>
      <c r="AN560" s="4" t="str">
        <f>IF($H560=0,"",VLOOKUP($G560,Data!$G$3:$BA$2935,33,FALSE))</f>
        <v/>
      </c>
      <c r="AO560" s="4" t="str">
        <f>IF($H560=0,"",VLOOKUP($G560,Data!$G$3:$BA$2935,34,FALSE))</f>
        <v/>
      </c>
      <c r="AP560" s="4" t="str">
        <f>IF($H560=0,"",VLOOKUP($G560,Data!$G$3:$BA$2935,35,FALSE))</f>
        <v/>
      </c>
      <c r="AQ560" s="4" t="str">
        <f>IF($H560=0,"",VLOOKUP($G560,Data!$G$3:$BA$2935,36,FALSE))</f>
        <v/>
      </c>
      <c r="AR560" s="4" t="str">
        <f>IF($H560=0,"",VLOOKUP($G560,Data!$G$3:$BA$2935,37,FALSE))</f>
        <v/>
      </c>
      <c r="AS560" s="4" t="str">
        <f>IF($H560=0,"",VLOOKUP($G560,Data!$G$3:$BA$2935,38,FALSE))</f>
        <v/>
      </c>
      <c r="AT560" s="4" t="str">
        <f>IF($H560=0,"",VLOOKUP($G560,Data!$G$3:$BA$2935,39,FALSE))</f>
        <v/>
      </c>
    </row>
    <row r="561" spans="1:46" x14ac:dyDescent="0.25">
      <c r="A561" s="4">
        <f>PSSE!A563</f>
        <v>983091</v>
      </c>
      <c r="B561" s="4" t="str">
        <f>PSSE!B563</f>
        <v>OMON5_G1</v>
      </c>
      <c r="C561" s="4">
        <f>PSSE!D563</f>
        <v>15</v>
      </c>
      <c r="D561" s="4">
        <f>PSSE!E563</f>
        <v>250</v>
      </c>
      <c r="E561" s="4" t="str">
        <f>PSSE!F563</f>
        <v>ND</v>
      </c>
      <c r="F561" s="4">
        <f>PSSE!G563</f>
        <v>1</v>
      </c>
      <c r="G561" s="4" t="str">
        <f t="shared" ref="G561:G595" si="9">"GOV"&amp;C561&amp;D561&amp;E561&amp;F561</f>
        <v>GOV15250ND1</v>
      </c>
      <c r="H561" s="4">
        <f>COUNTIF(Data!$G$3:$BA$2935,GOV!$G561)</f>
        <v>1</v>
      </c>
      <c r="I561" s="4" t="str">
        <f>IF($H561=0,"",VLOOKUP($G561,Data!$G$3:$BA$2935,2,FALSE))</f>
        <v>'TGOV1'</v>
      </c>
      <c r="J561" s="4">
        <f>PSSE!C563</f>
        <v>1</v>
      </c>
      <c r="K561" s="4">
        <f>IF($H561=0,"",VLOOKUP($G561,Data!$G$3:$BA$2935,4,FALSE))</f>
        <v>0.05</v>
      </c>
      <c r="L561" s="4">
        <f>IF($H561=0,"",VLOOKUP($G561,Data!$G$3:$BA$2935,5,FALSE))</f>
        <v>0.05</v>
      </c>
      <c r="M561" s="4">
        <f>IF($H561=0,"",VLOOKUP($G561,Data!$G$3:$BA$2935,6,FALSE))</f>
        <v>1.1000000000000001</v>
      </c>
      <c r="N561" s="4">
        <f>IF($H561=0,"",VLOOKUP($G561,Data!$G$3:$BA$2935,7,FALSE))</f>
        <v>0</v>
      </c>
      <c r="O561" s="4">
        <f>IF($H561=0,"",VLOOKUP($G561,Data!$G$3:$BA$2935,8,FALSE))</f>
        <v>2.7</v>
      </c>
      <c r="P561" s="4">
        <f>IF($H561=0,"",VLOOKUP($G561,Data!$G$3:$BA$2935,9,FALSE))</f>
        <v>9</v>
      </c>
      <c r="Q561" s="4">
        <f>IF($H561=0,"",VLOOKUP($G561,Data!$G$3:$BA$2935,10,FALSE))</f>
        <v>0</v>
      </c>
      <c r="R561" s="4" t="str">
        <f>IF($H561=0,"",VLOOKUP($G561,Data!$G$3:$BA$2935,11,FALSE))</f>
        <v>/</v>
      </c>
      <c r="S561" s="4" t="str">
        <f>IF($H561=0,"",VLOOKUP($G561,Data!$G$3:$BA$2935,12,FALSE))</f>
        <v>/</v>
      </c>
      <c r="T561" s="4" t="str">
        <f>IF($H561=0,"",VLOOKUP($G561,Data!$G$3:$BA$2935,13,FALSE))</f>
        <v/>
      </c>
      <c r="U561" s="4" t="str">
        <f>IF($H561=0,"",VLOOKUP($G561,Data!$G$3:$BA$2935,14,FALSE))</f>
        <v/>
      </c>
      <c r="V561" s="4" t="str">
        <f>IF($H561=0,"",VLOOKUP($G561,Data!$G$3:$BA$2935,15,FALSE))</f>
        <v/>
      </c>
      <c r="W561" s="4" t="str">
        <f>IF($H561=0,"",VLOOKUP($G561,Data!$G$3:$BA$2935,16,FALSE))</f>
        <v/>
      </c>
      <c r="X561" s="4" t="str">
        <f>IF($H561=0,"",VLOOKUP($G561,Data!$G$3:$BA$2935,17,FALSE))</f>
        <v/>
      </c>
      <c r="Y561" s="4" t="str">
        <f>IF($H561=0,"",VLOOKUP($G561,Data!$G$3:$BA$2935,18,FALSE))</f>
        <v/>
      </c>
      <c r="Z561" s="4" t="str">
        <f>IF($H561=0,"",VLOOKUP($G561,Data!$G$3:$BA$2935,19,FALSE))</f>
        <v/>
      </c>
      <c r="AA561" s="4" t="str">
        <f>IF($H561=0,"",VLOOKUP($G561,Data!$G$3:$BA$2935,20,FALSE))</f>
        <v/>
      </c>
      <c r="AB561" s="4" t="str">
        <f>IF($H561=0,"",VLOOKUP($G561,Data!$G$3:$BA$2935,21,FALSE))</f>
        <v/>
      </c>
      <c r="AC561" s="4" t="str">
        <f>IF($H561=0,"",VLOOKUP($G561,Data!$G$3:$BA$2935,22,FALSE))</f>
        <v/>
      </c>
      <c r="AD561" s="4" t="str">
        <f>IF($H561=0,"",VLOOKUP($G561,Data!$G$3:$BA$2935,23,FALSE))</f>
        <v/>
      </c>
      <c r="AE561" s="4" t="str">
        <f>IF($H561=0,"",VLOOKUP($G561,Data!$G$3:$BA$2935,24,FALSE))</f>
        <v/>
      </c>
      <c r="AF561" s="4" t="str">
        <f>IF($H561=0,"",VLOOKUP($G561,Data!$G$3:$BA$2935,25,FALSE))</f>
        <v/>
      </c>
      <c r="AG561" s="4" t="str">
        <f>IF($H561=0,"",VLOOKUP($G561,Data!$G$3:$BA$2935,26,FALSE))</f>
        <v/>
      </c>
      <c r="AH561" s="4" t="str">
        <f>IF($H561=0,"",VLOOKUP($G561,Data!$G$3:$BA$2935,27,FALSE))</f>
        <v/>
      </c>
      <c r="AI561" s="4" t="str">
        <f>IF($H561=0,"",VLOOKUP($G561,Data!$G$3:$BA$2935,28,FALSE))</f>
        <v/>
      </c>
      <c r="AJ561" s="4" t="str">
        <f>IF($H561=0,"",VLOOKUP($G561,Data!$G$3:$BA$2935,29,FALSE))</f>
        <v/>
      </c>
      <c r="AK561" s="4" t="str">
        <f>IF($H561=0,"",VLOOKUP($G561,Data!$G$3:$BA$2935,30,FALSE))</f>
        <v/>
      </c>
      <c r="AL561" s="4" t="str">
        <f>IF($H561=0,"",VLOOKUP($G561,Data!$G$3:$BA$2935,31,FALSE))</f>
        <v/>
      </c>
      <c r="AM561" s="4" t="str">
        <f>IF($H561=0,"",VLOOKUP($G561,Data!$G$3:$BA$2935,32,FALSE))</f>
        <v/>
      </c>
      <c r="AN561" s="4" t="str">
        <f>IF($H561=0,"",VLOOKUP($G561,Data!$G$3:$BA$2935,33,FALSE))</f>
        <v/>
      </c>
      <c r="AO561" s="4" t="str">
        <f>IF($H561=0,"",VLOOKUP($G561,Data!$G$3:$BA$2935,34,FALSE))</f>
        <v/>
      </c>
      <c r="AP561" s="4" t="str">
        <f>IF($H561=0,"",VLOOKUP($G561,Data!$G$3:$BA$2935,35,FALSE))</f>
        <v/>
      </c>
      <c r="AQ561" s="4" t="str">
        <f>IF($H561=0,"",VLOOKUP($G561,Data!$G$3:$BA$2935,36,FALSE))</f>
        <v/>
      </c>
      <c r="AR561" s="4" t="str">
        <f>IF($H561=0,"",VLOOKUP($G561,Data!$G$3:$BA$2935,37,FALSE))</f>
        <v/>
      </c>
      <c r="AS561" s="4" t="str">
        <f>IF($H561=0,"",VLOOKUP($G561,Data!$G$3:$BA$2935,38,FALSE))</f>
        <v/>
      </c>
      <c r="AT561" s="4" t="str">
        <f>IF($H561=0,"",VLOOKUP($G561,Data!$G$3:$BA$2935,39,FALSE))</f>
        <v/>
      </c>
    </row>
    <row r="562" spans="1:46" x14ac:dyDescent="0.25">
      <c r="A562" s="4">
        <f>PSSE!A564</f>
        <v>983092</v>
      </c>
      <c r="B562" s="4" t="str">
        <f>PSSE!B564</f>
        <v>OMON5_G2</v>
      </c>
      <c r="C562" s="4">
        <f>PSSE!D564</f>
        <v>15</v>
      </c>
      <c r="D562" s="4">
        <f>PSSE!E564</f>
        <v>250</v>
      </c>
      <c r="E562" s="4" t="str">
        <f>PSSE!F564</f>
        <v>ND</v>
      </c>
      <c r="F562" s="4">
        <f>PSSE!G564</f>
        <v>1</v>
      </c>
      <c r="G562" s="4" t="str">
        <f t="shared" si="9"/>
        <v>GOV15250ND1</v>
      </c>
      <c r="H562" s="4">
        <f>COUNTIF(Data!$G$3:$BA$2935,GOV!$G562)</f>
        <v>1</v>
      </c>
      <c r="I562" s="4" t="str">
        <f>IF($H562=0,"",VLOOKUP($G562,Data!$G$3:$BA$2935,2,FALSE))</f>
        <v>'TGOV1'</v>
      </c>
      <c r="J562" s="4">
        <f>PSSE!C564</f>
        <v>1</v>
      </c>
      <c r="K562" s="4">
        <f>IF($H562=0,"",VLOOKUP($G562,Data!$G$3:$BA$2935,4,FALSE))</f>
        <v>0.05</v>
      </c>
      <c r="L562" s="4">
        <f>IF($H562=0,"",VLOOKUP($G562,Data!$G$3:$BA$2935,5,FALSE))</f>
        <v>0.05</v>
      </c>
      <c r="M562" s="4">
        <f>IF($H562=0,"",VLOOKUP($G562,Data!$G$3:$BA$2935,6,FALSE))</f>
        <v>1.1000000000000001</v>
      </c>
      <c r="N562" s="4">
        <f>IF($H562=0,"",VLOOKUP($G562,Data!$G$3:$BA$2935,7,FALSE))</f>
        <v>0</v>
      </c>
      <c r="O562" s="4">
        <f>IF($H562=0,"",VLOOKUP($G562,Data!$G$3:$BA$2935,8,FALSE))</f>
        <v>2.7</v>
      </c>
      <c r="P562" s="4">
        <f>IF($H562=0,"",VLOOKUP($G562,Data!$G$3:$BA$2935,9,FALSE))</f>
        <v>9</v>
      </c>
      <c r="Q562" s="4">
        <f>IF($H562=0,"",VLOOKUP($G562,Data!$G$3:$BA$2935,10,FALSE))</f>
        <v>0</v>
      </c>
      <c r="R562" s="4" t="str">
        <f>IF($H562=0,"",VLOOKUP($G562,Data!$G$3:$BA$2935,11,FALSE))</f>
        <v>/</v>
      </c>
      <c r="S562" s="4" t="str">
        <f>IF($H562=0,"",VLOOKUP($G562,Data!$G$3:$BA$2935,12,FALSE))</f>
        <v>/</v>
      </c>
      <c r="T562" s="4" t="str">
        <f>IF($H562=0,"",VLOOKUP($G562,Data!$G$3:$BA$2935,13,FALSE))</f>
        <v/>
      </c>
      <c r="U562" s="4" t="str">
        <f>IF($H562=0,"",VLOOKUP($G562,Data!$G$3:$BA$2935,14,FALSE))</f>
        <v/>
      </c>
      <c r="V562" s="4" t="str">
        <f>IF($H562=0,"",VLOOKUP($G562,Data!$G$3:$BA$2935,15,FALSE))</f>
        <v/>
      </c>
      <c r="W562" s="4" t="str">
        <f>IF($H562=0,"",VLOOKUP($G562,Data!$G$3:$BA$2935,16,FALSE))</f>
        <v/>
      </c>
      <c r="X562" s="4" t="str">
        <f>IF($H562=0,"",VLOOKUP($G562,Data!$G$3:$BA$2935,17,FALSE))</f>
        <v/>
      </c>
      <c r="Y562" s="4" t="str">
        <f>IF($H562=0,"",VLOOKUP($G562,Data!$G$3:$BA$2935,18,FALSE))</f>
        <v/>
      </c>
      <c r="Z562" s="4" t="str">
        <f>IF($H562=0,"",VLOOKUP($G562,Data!$G$3:$BA$2935,19,FALSE))</f>
        <v/>
      </c>
      <c r="AA562" s="4" t="str">
        <f>IF($H562=0,"",VLOOKUP($G562,Data!$G$3:$BA$2935,20,FALSE))</f>
        <v/>
      </c>
      <c r="AB562" s="4" t="str">
        <f>IF($H562=0,"",VLOOKUP($G562,Data!$G$3:$BA$2935,21,FALSE))</f>
        <v/>
      </c>
      <c r="AC562" s="4" t="str">
        <f>IF($H562=0,"",VLOOKUP($G562,Data!$G$3:$BA$2935,22,FALSE))</f>
        <v/>
      </c>
      <c r="AD562" s="4" t="str">
        <f>IF($H562=0,"",VLOOKUP($G562,Data!$G$3:$BA$2935,23,FALSE))</f>
        <v/>
      </c>
      <c r="AE562" s="4" t="str">
        <f>IF($H562=0,"",VLOOKUP($G562,Data!$G$3:$BA$2935,24,FALSE))</f>
        <v/>
      </c>
      <c r="AF562" s="4" t="str">
        <f>IF($H562=0,"",VLOOKUP($G562,Data!$G$3:$BA$2935,25,FALSE))</f>
        <v/>
      </c>
      <c r="AG562" s="4" t="str">
        <f>IF($H562=0,"",VLOOKUP($G562,Data!$G$3:$BA$2935,26,FALSE))</f>
        <v/>
      </c>
      <c r="AH562" s="4" t="str">
        <f>IF($H562=0,"",VLOOKUP($G562,Data!$G$3:$BA$2935,27,FALSE))</f>
        <v/>
      </c>
      <c r="AI562" s="4" t="str">
        <f>IF($H562=0,"",VLOOKUP($G562,Data!$G$3:$BA$2935,28,FALSE))</f>
        <v/>
      </c>
      <c r="AJ562" s="4" t="str">
        <f>IF($H562=0,"",VLOOKUP($G562,Data!$G$3:$BA$2935,29,FALSE))</f>
        <v/>
      </c>
      <c r="AK562" s="4" t="str">
        <f>IF($H562=0,"",VLOOKUP($G562,Data!$G$3:$BA$2935,30,FALSE))</f>
        <v/>
      </c>
      <c r="AL562" s="4" t="str">
        <f>IF($H562=0,"",VLOOKUP($G562,Data!$G$3:$BA$2935,31,FALSE))</f>
        <v/>
      </c>
      <c r="AM562" s="4" t="str">
        <f>IF($H562=0,"",VLOOKUP($G562,Data!$G$3:$BA$2935,32,FALSE))</f>
        <v/>
      </c>
      <c r="AN562" s="4" t="str">
        <f>IF($H562=0,"",VLOOKUP($G562,Data!$G$3:$BA$2935,33,FALSE))</f>
        <v/>
      </c>
      <c r="AO562" s="4" t="str">
        <f>IF($H562=0,"",VLOOKUP($G562,Data!$G$3:$BA$2935,34,FALSE))</f>
        <v/>
      </c>
      <c r="AP562" s="4" t="str">
        <f>IF($H562=0,"",VLOOKUP($G562,Data!$G$3:$BA$2935,35,FALSE))</f>
        <v/>
      </c>
      <c r="AQ562" s="4" t="str">
        <f>IF($H562=0,"",VLOOKUP($G562,Data!$G$3:$BA$2935,36,FALSE))</f>
        <v/>
      </c>
      <c r="AR562" s="4" t="str">
        <f>IF($H562=0,"",VLOOKUP($G562,Data!$G$3:$BA$2935,37,FALSE))</f>
        <v/>
      </c>
      <c r="AS562" s="4" t="str">
        <f>IF($H562=0,"",VLOOKUP($G562,Data!$G$3:$BA$2935,38,FALSE))</f>
        <v/>
      </c>
      <c r="AT562" s="4" t="str">
        <f>IF($H562=0,"",VLOOKUP($G562,Data!$G$3:$BA$2935,39,FALSE))</f>
        <v/>
      </c>
    </row>
    <row r="563" spans="1:46" x14ac:dyDescent="0.25">
      <c r="A563" s="4">
        <f>PSSE!A565</f>
        <v>983093</v>
      </c>
      <c r="B563" s="4" t="str">
        <f>PSSE!B565</f>
        <v>OMON5_S1</v>
      </c>
      <c r="C563" s="4">
        <f>PSSE!D565</f>
        <v>15</v>
      </c>
      <c r="D563" s="4">
        <f>PSSE!E565</f>
        <v>250</v>
      </c>
      <c r="E563" s="4" t="str">
        <f>PSSE!F565</f>
        <v>ND</v>
      </c>
      <c r="F563" s="4">
        <f>PSSE!G565</f>
        <v>1</v>
      </c>
      <c r="G563" s="4" t="str">
        <f t="shared" si="9"/>
        <v>GOV15250ND1</v>
      </c>
      <c r="H563" s="4">
        <f>COUNTIF(Data!$G$3:$BA$2935,GOV!$G563)</f>
        <v>1</v>
      </c>
      <c r="I563" s="4" t="str">
        <f>IF($H563=0,"",VLOOKUP($G563,Data!$G$3:$BA$2935,2,FALSE))</f>
        <v>'TGOV1'</v>
      </c>
      <c r="J563" s="4">
        <f>PSSE!C565</f>
        <v>1</v>
      </c>
      <c r="K563" s="4">
        <f>IF($H563=0,"",VLOOKUP($G563,Data!$G$3:$BA$2935,4,FALSE))</f>
        <v>0.05</v>
      </c>
      <c r="L563" s="4">
        <f>IF($H563=0,"",VLOOKUP($G563,Data!$G$3:$BA$2935,5,FALSE))</f>
        <v>0.05</v>
      </c>
      <c r="M563" s="4">
        <f>IF($H563=0,"",VLOOKUP($G563,Data!$G$3:$BA$2935,6,FALSE))</f>
        <v>1.1000000000000001</v>
      </c>
      <c r="N563" s="4">
        <f>IF($H563=0,"",VLOOKUP($G563,Data!$G$3:$BA$2935,7,FALSE))</f>
        <v>0</v>
      </c>
      <c r="O563" s="4">
        <f>IF($H563=0,"",VLOOKUP($G563,Data!$G$3:$BA$2935,8,FALSE))</f>
        <v>2.7</v>
      </c>
      <c r="P563" s="4">
        <f>IF($H563=0,"",VLOOKUP($G563,Data!$G$3:$BA$2935,9,FALSE))</f>
        <v>9</v>
      </c>
      <c r="Q563" s="4">
        <f>IF($H563=0,"",VLOOKUP($G563,Data!$G$3:$BA$2935,10,FALSE))</f>
        <v>0</v>
      </c>
      <c r="R563" s="4" t="str">
        <f>IF($H563=0,"",VLOOKUP($G563,Data!$G$3:$BA$2935,11,FALSE))</f>
        <v>/</v>
      </c>
      <c r="S563" s="4" t="str">
        <f>IF($H563=0,"",VLOOKUP($G563,Data!$G$3:$BA$2935,12,FALSE))</f>
        <v>/</v>
      </c>
      <c r="T563" s="4" t="str">
        <f>IF($H563=0,"",VLOOKUP($G563,Data!$G$3:$BA$2935,13,FALSE))</f>
        <v/>
      </c>
      <c r="U563" s="4" t="str">
        <f>IF($H563=0,"",VLOOKUP($G563,Data!$G$3:$BA$2935,14,FALSE))</f>
        <v/>
      </c>
      <c r="V563" s="4" t="str">
        <f>IF($H563=0,"",VLOOKUP($G563,Data!$G$3:$BA$2935,15,FALSE))</f>
        <v/>
      </c>
      <c r="W563" s="4" t="str">
        <f>IF($H563=0,"",VLOOKUP($G563,Data!$G$3:$BA$2935,16,FALSE))</f>
        <v/>
      </c>
      <c r="X563" s="4" t="str">
        <f>IF($H563=0,"",VLOOKUP($G563,Data!$G$3:$BA$2935,17,FALSE))</f>
        <v/>
      </c>
      <c r="Y563" s="4" t="str">
        <f>IF($H563=0,"",VLOOKUP($G563,Data!$G$3:$BA$2935,18,FALSE))</f>
        <v/>
      </c>
      <c r="Z563" s="4" t="str">
        <f>IF($H563=0,"",VLOOKUP($G563,Data!$G$3:$BA$2935,19,FALSE))</f>
        <v/>
      </c>
      <c r="AA563" s="4" t="str">
        <f>IF($H563=0,"",VLOOKUP($G563,Data!$G$3:$BA$2935,20,FALSE))</f>
        <v/>
      </c>
      <c r="AB563" s="4" t="str">
        <f>IF($H563=0,"",VLOOKUP($G563,Data!$G$3:$BA$2935,21,FALSE))</f>
        <v/>
      </c>
      <c r="AC563" s="4" t="str">
        <f>IF($H563=0,"",VLOOKUP($G563,Data!$G$3:$BA$2935,22,FALSE))</f>
        <v/>
      </c>
      <c r="AD563" s="4" t="str">
        <f>IF($H563=0,"",VLOOKUP($G563,Data!$G$3:$BA$2935,23,FALSE))</f>
        <v/>
      </c>
      <c r="AE563" s="4" t="str">
        <f>IF($H563=0,"",VLOOKUP($G563,Data!$G$3:$BA$2935,24,FALSE))</f>
        <v/>
      </c>
      <c r="AF563" s="4" t="str">
        <f>IF($H563=0,"",VLOOKUP($G563,Data!$G$3:$BA$2935,25,FALSE))</f>
        <v/>
      </c>
      <c r="AG563" s="4" t="str">
        <f>IF($H563=0,"",VLOOKUP($G563,Data!$G$3:$BA$2935,26,FALSE))</f>
        <v/>
      </c>
      <c r="AH563" s="4" t="str">
        <f>IF($H563=0,"",VLOOKUP($G563,Data!$G$3:$BA$2935,27,FALSE))</f>
        <v/>
      </c>
      <c r="AI563" s="4" t="str">
        <f>IF($H563=0,"",VLOOKUP($G563,Data!$G$3:$BA$2935,28,FALSE))</f>
        <v/>
      </c>
      <c r="AJ563" s="4" t="str">
        <f>IF($H563=0,"",VLOOKUP($G563,Data!$G$3:$BA$2935,29,FALSE))</f>
        <v/>
      </c>
      <c r="AK563" s="4" t="str">
        <f>IF($H563=0,"",VLOOKUP($G563,Data!$G$3:$BA$2935,30,FALSE))</f>
        <v/>
      </c>
      <c r="AL563" s="4" t="str">
        <f>IF($H563=0,"",VLOOKUP($G563,Data!$G$3:$BA$2935,31,FALSE))</f>
        <v/>
      </c>
      <c r="AM563" s="4" t="str">
        <f>IF($H563=0,"",VLOOKUP($G563,Data!$G$3:$BA$2935,32,FALSE))</f>
        <v/>
      </c>
      <c r="AN563" s="4" t="str">
        <f>IF($H563=0,"",VLOOKUP($G563,Data!$G$3:$BA$2935,33,FALSE))</f>
        <v/>
      </c>
      <c r="AO563" s="4" t="str">
        <f>IF($H563=0,"",VLOOKUP($G563,Data!$G$3:$BA$2935,34,FALSE))</f>
        <v/>
      </c>
      <c r="AP563" s="4" t="str">
        <f>IF($H563=0,"",VLOOKUP($G563,Data!$G$3:$BA$2935,35,FALSE))</f>
        <v/>
      </c>
      <c r="AQ563" s="4" t="str">
        <f>IF($H563=0,"",VLOOKUP($G563,Data!$G$3:$BA$2935,36,FALSE))</f>
        <v/>
      </c>
      <c r="AR563" s="4" t="str">
        <f>IF($H563=0,"",VLOOKUP($G563,Data!$G$3:$BA$2935,37,FALSE))</f>
        <v/>
      </c>
      <c r="AS563" s="4" t="str">
        <f>IF($H563=0,"",VLOOKUP($G563,Data!$G$3:$BA$2935,38,FALSE))</f>
        <v/>
      </c>
      <c r="AT563" s="4" t="str">
        <f>IF($H563=0,"",VLOOKUP($G563,Data!$G$3:$BA$2935,39,FALSE))</f>
        <v/>
      </c>
    </row>
    <row r="564" spans="1:46" x14ac:dyDescent="0.25">
      <c r="A564" s="4">
        <f>PSSE!A566</f>
        <v>986011</v>
      </c>
      <c r="B564" s="4" t="str">
        <f>PSSE!B566</f>
        <v>KLUONG1_S1</v>
      </c>
      <c r="C564" s="4">
        <f>PSSE!D566</f>
        <v>26</v>
      </c>
      <c r="D564" s="4">
        <f>PSSE!E566</f>
        <v>600</v>
      </c>
      <c r="E564" s="4" t="str">
        <f>PSSE!F566</f>
        <v>ND</v>
      </c>
      <c r="F564" s="4">
        <f>PSSE!G566</f>
        <v>1</v>
      </c>
      <c r="G564" s="4" t="str">
        <f t="shared" si="9"/>
        <v>GOV26600ND1</v>
      </c>
      <c r="H564" s="4">
        <f>COUNTIF(Data!$G$3:$BA$2935,GOV!$G564)</f>
        <v>1</v>
      </c>
      <c r="I564" s="4" t="str">
        <f>IF($H564=0,"",VLOOKUP($G564,Data!$G$3:$BA$2935,2,FALSE))</f>
        <v>'TGOV1'</v>
      </c>
      <c r="J564" s="4">
        <f>PSSE!C566</f>
        <v>1</v>
      </c>
      <c r="K564" s="4">
        <f>IF($H564=0,"",VLOOKUP($G564,Data!$G$3:$BA$2935,4,FALSE))</f>
        <v>0.05</v>
      </c>
      <c r="L564" s="4">
        <f>IF($H564=0,"",VLOOKUP($G564,Data!$G$3:$BA$2935,5,FALSE))</f>
        <v>0.05</v>
      </c>
      <c r="M564" s="4">
        <f>IF($H564=0,"",VLOOKUP($G564,Data!$G$3:$BA$2935,6,FALSE))</f>
        <v>0.9</v>
      </c>
      <c r="N564" s="4">
        <f>IF($H564=0,"",VLOOKUP($G564,Data!$G$3:$BA$2935,7,FALSE))</f>
        <v>0.3</v>
      </c>
      <c r="O564" s="4">
        <f>IF($H564=0,"",VLOOKUP($G564,Data!$G$3:$BA$2935,8,FALSE))</f>
        <v>3</v>
      </c>
      <c r="P564" s="4">
        <f>IF($H564=0,"",VLOOKUP($G564,Data!$G$3:$BA$2935,9,FALSE))</f>
        <v>9</v>
      </c>
      <c r="Q564" s="4">
        <f>IF($H564=0,"",VLOOKUP($G564,Data!$G$3:$BA$2935,10,FALSE))</f>
        <v>0</v>
      </c>
      <c r="R564" s="4" t="str">
        <f>IF($H564=0,"",VLOOKUP($G564,Data!$G$3:$BA$2935,11,FALSE))</f>
        <v>/</v>
      </c>
      <c r="S564" s="4" t="str">
        <f>IF($H564=0,"",VLOOKUP($G564,Data!$G$3:$BA$2935,12,FALSE))</f>
        <v>/</v>
      </c>
      <c r="T564" s="4" t="str">
        <f>IF($H564=0,"",VLOOKUP($G564,Data!$G$3:$BA$2935,13,FALSE))</f>
        <v/>
      </c>
      <c r="U564" s="4" t="str">
        <f>IF($H564=0,"",VLOOKUP($G564,Data!$G$3:$BA$2935,14,FALSE))</f>
        <v/>
      </c>
      <c r="V564" s="4" t="str">
        <f>IF($H564=0,"",VLOOKUP($G564,Data!$G$3:$BA$2935,15,FALSE))</f>
        <v/>
      </c>
      <c r="W564" s="4" t="str">
        <f>IF($H564=0,"",VLOOKUP($G564,Data!$G$3:$BA$2935,16,FALSE))</f>
        <v/>
      </c>
      <c r="X564" s="4" t="str">
        <f>IF($H564=0,"",VLOOKUP($G564,Data!$G$3:$BA$2935,17,FALSE))</f>
        <v/>
      </c>
      <c r="Y564" s="4" t="str">
        <f>IF($H564=0,"",VLOOKUP($G564,Data!$G$3:$BA$2935,18,FALSE))</f>
        <v/>
      </c>
      <c r="Z564" s="4" t="str">
        <f>IF($H564=0,"",VLOOKUP($G564,Data!$G$3:$BA$2935,19,FALSE))</f>
        <v/>
      </c>
      <c r="AA564" s="4" t="str">
        <f>IF($H564=0,"",VLOOKUP($G564,Data!$G$3:$BA$2935,20,FALSE))</f>
        <v/>
      </c>
      <c r="AB564" s="4" t="str">
        <f>IF($H564=0,"",VLOOKUP($G564,Data!$G$3:$BA$2935,21,FALSE))</f>
        <v/>
      </c>
      <c r="AC564" s="4" t="str">
        <f>IF($H564=0,"",VLOOKUP($G564,Data!$G$3:$BA$2935,22,FALSE))</f>
        <v/>
      </c>
      <c r="AD564" s="4" t="str">
        <f>IF($H564=0,"",VLOOKUP($G564,Data!$G$3:$BA$2935,23,FALSE))</f>
        <v/>
      </c>
      <c r="AE564" s="4" t="str">
        <f>IF($H564=0,"",VLOOKUP($G564,Data!$G$3:$BA$2935,24,FALSE))</f>
        <v/>
      </c>
      <c r="AF564" s="4" t="str">
        <f>IF($H564=0,"",VLOOKUP($G564,Data!$G$3:$BA$2935,25,FALSE))</f>
        <v/>
      </c>
      <c r="AG564" s="4" t="str">
        <f>IF($H564=0,"",VLOOKUP($G564,Data!$G$3:$BA$2935,26,FALSE))</f>
        <v/>
      </c>
      <c r="AH564" s="4" t="str">
        <f>IF($H564=0,"",VLOOKUP($G564,Data!$G$3:$BA$2935,27,FALSE))</f>
        <v/>
      </c>
      <c r="AI564" s="4" t="str">
        <f>IF($H564=0,"",VLOOKUP($G564,Data!$G$3:$BA$2935,28,FALSE))</f>
        <v/>
      </c>
      <c r="AJ564" s="4" t="str">
        <f>IF($H564=0,"",VLOOKUP($G564,Data!$G$3:$BA$2935,29,FALSE))</f>
        <v/>
      </c>
      <c r="AK564" s="4" t="str">
        <f>IF($H564=0,"",VLOOKUP($G564,Data!$G$3:$BA$2935,30,FALSE))</f>
        <v/>
      </c>
      <c r="AL564" s="4" t="str">
        <f>IF($H564=0,"",VLOOKUP($G564,Data!$G$3:$BA$2935,31,FALSE))</f>
        <v/>
      </c>
      <c r="AM564" s="4" t="str">
        <f>IF($H564=0,"",VLOOKUP($G564,Data!$G$3:$BA$2935,32,FALSE))</f>
        <v/>
      </c>
      <c r="AN564" s="4" t="str">
        <f>IF($H564=0,"",VLOOKUP($G564,Data!$G$3:$BA$2935,33,FALSE))</f>
        <v/>
      </c>
      <c r="AO564" s="4" t="str">
        <f>IF($H564=0,"",VLOOKUP($G564,Data!$G$3:$BA$2935,34,FALSE))</f>
        <v/>
      </c>
      <c r="AP564" s="4" t="str">
        <f>IF($H564=0,"",VLOOKUP($G564,Data!$G$3:$BA$2935,35,FALSE))</f>
        <v/>
      </c>
      <c r="AQ564" s="4" t="str">
        <f>IF($H564=0,"",VLOOKUP($G564,Data!$G$3:$BA$2935,36,FALSE))</f>
        <v/>
      </c>
      <c r="AR564" s="4" t="str">
        <f>IF($H564=0,"",VLOOKUP($G564,Data!$G$3:$BA$2935,37,FALSE))</f>
        <v/>
      </c>
      <c r="AS564" s="4" t="str">
        <f>IF($H564=0,"",VLOOKUP($G564,Data!$G$3:$BA$2935,38,FALSE))</f>
        <v/>
      </c>
      <c r="AT564" s="4" t="str">
        <f>IF($H564=0,"",VLOOKUP($G564,Data!$G$3:$BA$2935,39,FALSE))</f>
        <v/>
      </c>
    </row>
    <row r="565" spans="1:46" x14ac:dyDescent="0.25">
      <c r="A565" s="4">
        <f>PSSE!A567</f>
        <v>986012</v>
      </c>
      <c r="B565" s="4" t="str">
        <f>PSSE!B567</f>
        <v>KLUONG1_S2</v>
      </c>
      <c r="C565" s="4">
        <f>PSSE!D567</f>
        <v>26</v>
      </c>
      <c r="D565" s="4">
        <f>PSSE!E567</f>
        <v>600</v>
      </c>
      <c r="E565" s="4" t="str">
        <f>PSSE!F567</f>
        <v>ND</v>
      </c>
      <c r="F565" s="4">
        <f>PSSE!G567</f>
        <v>1</v>
      </c>
      <c r="G565" s="4" t="str">
        <f t="shared" si="9"/>
        <v>GOV26600ND1</v>
      </c>
      <c r="H565" s="4">
        <f>COUNTIF(Data!$G$3:$BA$2935,GOV!$G565)</f>
        <v>1</v>
      </c>
      <c r="I565" s="4" t="str">
        <f>IF($H565=0,"",VLOOKUP($G565,Data!$G$3:$BA$2935,2,FALSE))</f>
        <v>'TGOV1'</v>
      </c>
      <c r="J565" s="4">
        <f>PSSE!C567</f>
        <v>1</v>
      </c>
      <c r="K565" s="4">
        <f>IF($H565=0,"",VLOOKUP($G565,Data!$G$3:$BA$2935,4,FALSE))</f>
        <v>0.05</v>
      </c>
      <c r="L565" s="4">
        <f>IF($H565=0,"",VLOOKUP($G565,Data!$G$3:$BA$2935,5,FALSE))</f>
        <v>0.05</v>
      </c>
      <c r="M565" s="4">
        <f>IF($H565=0,"",VLOOKUP($G565,Data!$G$3:$BA$2935,6,FALSE))</f>
        <v>0.9</v>
      </c>
      <c r="N565" s="4">
        <f>IF($H565=0,"",VLOOKUP($G565,Data!$G$3:$BA$2935,7,FALSE))</f>
        <v>0.3</v>
      </c>
      <c r="O565" s="4">
        <f>IF($H565=0,"",VLOOKUP($G565,Data!$G$3:$BA$2935,8,FALSE))</f>
        <v>3</v>
      </c>
      <c r="P565" s="4">
        <f>IF($H565=0,"",VLOOKUP($G565,Data!$G$3:$BA$2935,9,FALSE))</f>
        <v>9</v>
      </c>
      <c r="Q565" s="4">
        <f>IF($H565=0,"",VLOOKUP($G565,Data!$G$3:$BA$2935,10,FALSE))</f>
        <v>0</v>
      </c>
      <c r="R565" s="4" t="str">
        <f>IF($H565=0,"",VLOOKUP($G565,Data!$G$3:$BA$2935,11,FALSE))</f>
        <v>/</v>
      </c>
      <c r="S565" s="4" t="str">
        <f>IF($H565=0,"",VLOOKUP($G565,Data!$G$3:$BA$2935,12,FALSE))</f>
        <v>/</v>
      </c>
      <c r="T565" s="4" t="str">
        <f>IF($H565=0,"",VLOOKUP($G565,Data!$G$3:$BA$2935,13,FALSE))</f>
        <v/>
      </c>
      <c r="U565" s="4" t="str">
        <f>IF($H565=0,"",VLOOKUP($G565,Data!$G$3:$BA$2935,14,FALSE))</f>
        <v/>
      </c>
      <c r="V565" s="4" t="str">
        <f>IF($H565=0,"",VLOOKUP($G565,Data!$G$3:$BA$2935,15,FALSE))</f>
        <v/>
      </c>
      <c r="W565" s="4" t="str">
        <f>IF($H565=0,"",VLOOKUP($G565,Data!$G$3:$BA$2935,16,FALSE))</f>
        <v/>
      </c>
      <c r="X565" s="4" t="str">
        <f>IF($H565=0,"",VLOOKUP($G565,Data!$G$3:$BA$2935,17,FALSE))</f>
        <v/>
      </c>
      <c r="Y565" s="4" t="str">
        <f>IF($H565=0,"",VLOOKUP($G565,Data!$G$3:$BA$2935,18,FALSE))</f>
        <v/>
      </c>
      <c r="Z565" s="4" t="str">
        <f>IF($H565=0,"",VLOOKUP($G565,Data!$G$3:$BA$2935,19,FALSE))</f>
        <v/>
      </c>
      <c r="AA565" s="4" t="str">
        <f>IF($H565=0,"",VLOOKUP($G565,Data!$G$3:$BA$2935,20,FALSE))</f>
        <v/>
      </c>
      <c r="AB565" s="4" t="str">
        <f>IF($H565=0,"",VLOOKUP($G565,Data!$G$3:$BA$2935,21,FALSE))</f>
        <v/>
      </c>
      <c r="AC565" s="4" t="str">
        <f>IF($H565=0,"",VLOOKUP($G565,Data!$G$3:$BA$2935,22,FALSE))</f>
        <v/>
      </c>
      <c r="AD565" s="4" t="str">
        <f>IF($H565=0,"",VLOOKUP($G565,Data!$G$3:$BA$2935,23,FALSE))</f>
        <v/>
      </c>
      <c r="AE565" s="4" t="str">
        <f>IF($H565=0,"",VLOOKUP($G565,Data!$G$3:$BA$2935,24,FALSE))</f>
        <v/>
      </c>
      <c r="AF565" s="4" t="str">
        <f>IF($H565=0,"",VLOOKUP($G565,Data!$G$3:$BA$2935,25,FALSE))</f>
        <v/>
      </c>
      <c r="AG565" s="4" t="str">
        <f>IF($H565=0,"",VLOOKUP($G565,Data!$G$3:$BA$2935,26,FALSE))</f>
        <v/>
      </c>
      <c r="AH565" s="4" t="str">
        <f>IF($H565=0,"",VLOOKUP($G565,Data!$G$3:$BA$2935,27,FALSE))</f>
        <v/>
      </c>
      <c r="AI565" s="4" t="str">
        <f>IF($H565=0,"",VLOOKUP($G565,Data!$G$3:$BA$2935,28,FALSE))</f>
        <v/>
      </c>
      <c r="AJ565" s="4" t="str">
        <f>IF($H565=0,"",VLOOKUP($G565,Data!$G$3:$BA$2935,29,FALSE))</f>
        <v/>
      </c>
      <c r="AK565" s="4" t="str">
        <f>IF($H565=0,"",VLOOKUP($G565,Data!$G$3:$BA$2935,30,FALSE))</f>
        <v/>
      </c>
      <c r="AL565" s="4" t="str">
        <f>IF($H565=0,"",VLOOKUP($G565,Data!$G$3:$BA$2935,31,FALSE))</f>
        <v/>
      </c>
      <c r="AM565" s="4" t="str">
        <f>IF($H565=0,"",VLOOKUP($G565,Data!$G$3:$BA$2935,32,FALSE))</f>
        <v/>
      </c>
      <c r="AN565" s="4" t="str">
        <f>IF($H565=0,"",VLOOKUP($G565,Data!$G$3:$BA$2935,33,FALSE))</f>
        <v/>
      </c>
      <c r="AO565" s="4" t="str">
        <f>IF($H565=0,"",VLOOKUP($G565,Data!$G$3:$BA$2935,34,FALSE))</f>
        <v/>
      </c>
      <c r="AP565" s="4" t="str">
        <f>IF($H565=0,"",VLOOKUP($G565,Data!$G$3:$BA$2935,35,FALSE))</f>
        <v/>
      </c>
      <c r="AQ565" s="4" t="str">
        <f>IF($H565=0,"",VLOOKUP($G565,Data!$G$3:$BA$2935,36,FALSE))</f>
        <v/>
      </c>
      <c r="AR565" s="4" t="str">
        <f>IF($H565=0,"",VLOOKUP($G565,Data!$G$3:$BA$2935,37,FALSE))</f>
        <v/>
      </c>
      <c r="AS565" s="4" t="str">
        <f>IF($H565=0,"",VLOOKUP($G565,Data!$G$3:$BA$2935,38,FALSE))</f>
        <v/>
      </c>
      <c r="AT565" s="4" t="str">
        <f>IF($H565=0,"",VLOOKUP($G565,Data!$G$3:$BA$2935,39,FALSE))</f>
        <v/>
      </c>
    </row>
    <row r="566" spans="1:46" x14ac:dyDescent="0.25">
      <c r="A566" s="4">
        <f>PSSE!A568</f>
        <v>986021</v>
      </c>
      <c r="B566" s="4" t="str">
        <f>PSSE!B568</f>
        <v>KLUONG2_S1</v>
      </c>
      <c r="C566" s="4">
        <f>PSSE!D568</f>
        <v>26</v>
      </c>
      <c r="D566" s="4">
        <f>PSSE!E568</f>
        <v>600</v>
      </c>
      <c r="E566" s="4" t="str">
        <f>PSSE!F568</f>
        <v>ND</v>
      </c>
      <c r="F566" s="4">
        <f>PSSE!G568</f>
        <v>1</v>
      </c>
      <c r="G566" s="4" t="str">
        <f t="shared" si="9"/>
        <v>GOV26600ND1</v>
      </c>
      <c r="H566" s="4">
        <f>COUNTIF(Data!$G$3:$BA$2935,GOV!$G566)</f>
        <v>1</v>
      </c>
      <c r="I566" s="4" t="str">
        <f>IF($H566=0,"",VLOOKUP($G566,Data!$G$3:$BA$2935,2,FALSE))</f>
        <v>'TGOV1'</v>
      </c>
      <c r="J566" s="4">
        <f>PSSE!C568</f>
        <v>1</v>
      </c>
      <c r="K566" s="4">
        <f>IF($H566=0,"",VLOOKUP($G566,Data!$G$3:$BA$2935,4,FALSE))</f>
        <v>0.05</v>
      </c>
      <c r="L566" s="4">
        <f>IF($H566=0,"",VLOOKUP($G566,Data!$G$3:$BA$2935,5,FALSE))</f>
        <v>0.05</v>
      </c>
      <c r="M566" s="4">
        <f>IF($H566=0,"",VLOOKUP($G566,Data!$G$3:$BA$2935,6,FALSE))</f>
        <v>0.9</v>
      </c>
      <c r="N566" s="4">
        <f>IF($H566=0,"",VLOOKUP($G566,Data!$G$3:$BA$2935,7,FALSE))</f>
        <v>0.3</v>
      </c>
      <c r="O566" s="4">
        <f>IF($H566=0,"",VLOOKUP($G566,Data!$G$3:$BA$2935,8,FALSE))</f>
        <v>3</v>
      </c>
      <c r="P566" s="4">
        <f>IF($H566=0,"",VLOOKUP($G566,Data!$G$3:$BA$2935,9,FALSE))</f>
        <v>9</v>
      </c>
      <c r="Q566" s="4">
        <f>IF($H566=0,"",VLOOKUP($G566,Data!$G$3:$BA$2935,10,FALSE))</f>
        <v>0</v>
      </c>
      <c r="R566" s="4" t="str">
        <f>IF($H566=0,"",VLOOKUP($G566,Data!$G$3:$BA$2935,11,FALSE))</f>
        <v>/</v>
      </c>
      <c r="S566" s="4" t="str">
        <f>IF($H566=0,"",VLOOKUP($G566,Data!$G$3:$BA$2935,12,FALSE))</f>
        <v>/</v>
      </c>
      <c r="T566" s="4" t="str">
        <f>IF($H566=0,"",VLOOKUP($G566,Data!$G$3:$BA$2935,13,FALSE))</f>
        <v/>
      </c>
      <c r="U566" s="4" t="str">
        <f>IF($H566=0,"",VLOOKUP($G566,Data!$G$3:$BA$2935,14,FALSE))</f>
        <v/>
      </c>
      <c r="V566" s="4" t="str">
        <f>IF($H566=0,"",VLOOKUP($G566,Data!$G$3:$BA$2935,15,FALSE))</f>
        <v/>
      </c>
      <c r="W566" s="4" t="str">
        <f>IF($H566=0,"",VLOOKUP($G566,Data!$G$3:$BA$2935,16,FALSE))</f>
        <v/>
      </c>
      <c r="X566" s="4" t="str">
        <f>IF($H566=0,"",VLOOKUP($G566,Data!$G$3:$BA$2935,17,FALSE))</f>
        <v/>
      </c>
      <c r="Y566" s="4" t="str">
        <f>IF($H566=0,"",VLOOKUP($G566,Data!$G$3:$BA$2935,18,FALSE))</f>
        <v/>
      </c>
      <c r="Z566" s="4" t="str">
        <f>IF($H566=0,"",VLOOKUP($G566,Data!$G$3:$BA$2935,19,FALSE))</f>
        <v/>
      </c>
      <c r="AA566" s="4" t="str">
        <f>IF($H566=0,"",VLOOKUP($G566,Data!$G$3:$BA$2935,20,FALSE))</f>
        <v/>
      </c>
      <c r="AB566" s="4" t="str">
        <f>IF($H566=0,"",VLOOKUP($G566,Data!$G$3:$BA$2935,21,FALSE))</f>
        <v/>
      </c>
      <c r="AC566" s="4" t="str">
        <f>IF($H566=0,"",VLOOKUP($G566,Data!$G$3:$BA$2935,22,FALSE))</f>
        <v/>
      </c>
      <c r="AD566" s="4" t="str">
        <f>IF($H566=0,"",VLOOKUP($G566,Data!$G$3:$BA$2935,23,FALSE))</f>
        <v/>
      </c>
      <c r="AE566" s="4" t="str">
        <f>IF($H566=0,"",VLOOKUP($G566,Data!$G$3:$BA$2935,24,FALSE))</f>
        <v/>
      </c>
      <c r="AF566" s="4" t="str">
        <f>IF($H566=0,"",VLOOKUP($G566,Data!$G$3:$BA$2935,25,FALSE))</f>
        <v/>
      </c>
      <c r="AG566" s="4" t="str">
        <f>IF($H566=0,"",VLOOKUP($G566,Data!$G$3:$BA$2935,26,FALSE))</f>
        <v/>
      </c>
      <c r="AH566" s="4" t="str">
        <f>IF($H566=0,"",VLOOKUP($G566,Data!$G$3:$BA$2935,27,FALSE))</f>
        <v/>
      </c>
      <c r="AI566" s="4" t="str">
        <f>IF($H566=0,"",VLOOKUP($G566,Data!$G$3:$BA$2935,28,FALSE))</f>
        <v/>
      </c>
      <c r="AJ566" s="4" t="str">
        <f>IF($H566=0,"",VLOOKUP($G566,Data!$G$3:$BA$2935,29,FALSE))</f>
        <v/>
      </c>
      <c r="AK566" s="4" t="str">
        <f>IF($H566=0,"",VLOOKUP($G566,Data!$G$3:$BA$2935,30,FALSE))</f>
        <v/>
      </c>
      <c r="AL566" s="4" t="str">
        <f>IF($H566=0,"",VLOOKUP($G566,Data!$G$3:$BA$2935,31,FALSE))</f>
        <v/>
      </c>
      <c r="AM566" s="4" t="str">
        <f>IF($H566=0,"",VLOOKUP($G566,Data!$G$3:$BA$2935,32,FALSE))</f>
        <v/>
      </c>
      <c r="AN566" s="4" t="str">
        <f>IF($H566=0,"",VLOOKUP($G566,Data!$G$3:$BA$2935,33,FALSE))</f>
        <v/>
      </c>
      <c r="AO566" s="4" t="str">
        <f>IF($H566=0,"",VLOOKUP($G566,Data!$G$3:$BA$2935,34,FALSE))</f>
        <v/>
      </c>
      <c r="AP566" s="4" t="str">
        <f>IF($H566=0,"",VLOOKUP($G566,Data!$G$3:$BA$2935,35,FALSE))</f>
        <v/>
      </c>
      <c r="AQ566" s="4" t="str">
        <f>IF($H566=0,"",VLOOKUP($G566,Data!$G$3:$BA$2935,36,FALSE))</f>
        <v/>
      </c>
      <c r="AR566" s="4" t="str">
        <f>IF($H566=0,"",VLOOKUP($G566,Data!$G$3:$BA$2935,37,FALSE))</f>
        <v/>
      </c>
      <c r="AS566" s="4" t="str">
        <f>IF($H566=0,"",VLOOKUP($G566,Data!$G$3:$BA$2935,38,FALSE))</f>
        <v/>
      </c>
      <c r="AT566" s="4" t="str">
        <f>IF($H566=0,"",VLOOKUP($G566,Data!$G$3:$BA$2935,39,FALSE))</f>
        <v/>
      </c>
    </row>
    <row r="567" spans="1:46" x14ac:dyDescent="0.25">
      <c r="A567" s="4">
        <f>PSSE!A569</f>
        <v>986022</v>
      </c>
      <c r="B567" s="4" t="str">
        <f>PSSE!B569</f>
        <v>KLUONG2_S2</v>
      </c>
      <c r="C567" s="4">
        <f>PSSE!D569</f>
        <v>26</v>
      </c>
      <c r="D567" s="4">
        <f>PSSE!E569</f>
        <v>600</v>
      </c>
      <c r="E567" s="4" t="str">
        <f>PSSE!F569</f>
        <v>ND</v>
      </c>
      <c r="F567" s="4">
        <f>PSSE!G569</f>
        <v>1</v>
      </c>
      <c r="G567" s="4" t="str">
        <f t="shared" si="9"/>
        <v>GOV26600ND1</v>
      </c>
      <c r="H567" s="4">
        <f>COUNTIF(Data!$G$3:$BA$2935,GOV!$G567)</f>
        <v>1</v>
      </c>
      <c r="I567" s="4" t="str">
        <f>IF($H567=0,"",VLOOKUP($G567,Data!$G$3:$BA$2935,2,FALSE))</f>
        <v>'TGOV1'</v>
      </c>
      <c r="J567" s="4">
        <f>PSSE!C569</f>
        <v>1</v>
      </c>
      <c r="K567" s="4">
        <f>IF($H567=0,"",VLOOKUP($G567,Data!$G$3:$BA$2935,4,FALSE))</f>
        <v>0.05</v>
      </c>
      <c r="L567" s="4">
        <f>IF($H567=0,"",VLOOKUP($G567,Data!$G$3:$BA$2935,5,FALSE))</f>
        <v>0.05</v>
      </c>
      <c r="M567" s="4">
        <f>IF($H567=0,"",VLOOKUP($G567,Data!$G$3:$BA$2935,6,FALSE))</f>
        <v>0.9</v>
      </c>
      <c r="N567" s="4">
        <f>IF($H567=0,"",VLOOKUP($G567,Data!$G$3:$BA$2935,7,FALSE))</f>
        <v>0.3</v>
      </c>
      <c r="O567" s="4">
        <f>IF($H567=0,"",VLOOKUP($G567,Data!$G$3:$BA$2935,8,FALSE))</f>
        <v>3</v>
      </c>
      <c r="P567" s="4">
        <f>IF($H567=0,"",VLOOKUP($G567,Data!$G$3:$BA$2935,9,FALSE))</f>
        <v>9</v>
      </c>
      <c r="Q567" s="4">
        <f>IF($H567=0,"",VLOOKUP($G567,Data!$G$3:$BA$2935,10,FALSE))</f>
        <v>0</v>
      </c>
      <c r="R567" s="4" t="str">
        <f>IF($H567=0,"",VLOOKUP($G567,Data!$G$3:$BA$2935,11,FALSE))</f>
        <v>/</v>
      </c>
      <c r="S567" s="4" t="str">
        <f>IF($H567=0,"",VLOOKUP($G567,Data!$G$3:$BA$2935,12,FALSE))</f>
        <v>/</v>
      </c>
      <c r="T567" s="4" t="str">
        <f>IF($H567=0,"",VLOOKUP($G567,Data!$G$3:$BA$2935,13,FALSE))</f>
        <v/>
      </c>
      <c r="U567" s="4" t="str">
        <f>IF($H567=0,"",VLOOKUP($G567,Data!$G$3:$BA$2935,14,FALSE))</f>
        <v/>
      </c>
      <c r="V567" s="4" t="str">
        <f>IF($H567=0,"",VLOOKUP($G567,Data!$G$3:$BA$2935,15,FALSE))</f>
        <v/>
      </c>
      <c r="W567" s="4" t="str">
        <f>IF($H567=0,"",VLOOKUP($G567,Data!$G$3:$BA$2935,16,FALSE))</f>
        <v/>
      </c>
      <c r="X567" s="4" t="str">
        <f>IF($H567=0,"",VLOOKUP($G567,Data!$G$3:$BA$2935,17,FALSE))</f>
        <v/>
      </c>
      <c r="Y567" s="4" t="str">
        <f>IF($H567=0,"",VLOOKUP($G567,Data!$G$3:$BA$2935,18,FALSE))</f>
        <v/>
      </c>
      <c r="Z567" s="4" t="str">
        <f>IF($H567=0,"",VLOOKUP($G567,Data!$G$3:$BA$2935,19,FALSE))</f>
        <v/>
      </c>
      <c r="AA567" s="4" t="str">
        <f>IF($H567=0,"",VLOOKUP($G567,Data!$G$3:$BA$2935,20,FALSE))</f>
        <v/>
      </c>
      <c r="AB567" s="4" t="str">
        <f>IF($H567=0,"",VLOOKUP($G567,Data!$G$3:$BA$2935,21,FALSE))</f>
        <v/>
      </c>
      <c r="AC567" s="4" t="str">
        <f>IF($H567=0,"",VLOOKUP($G567,Data!$G$3:$BA$2935,22,FALSE))</f>
        <v/>
      </c>
      <c r="AD567" s="4" t="str">
        <f>IF($H567=0,"",VLOOKUP($G567,Data!$G$3:$BA$2935,23,FALSE))</f>
        <v/>
      </c>
      <c r="AE567" s="4" t="str">
        <f>IF($H567=0,"",VLOOKUP($G567,Data!$G$3:$BA$2935,24,FALSE))</f>
        <v/>
      </c>
      <c r="AF567" s="4" t="str">
        <f>IF($H567=0,"",VLOOKUP($G567,Data!$G$3:$BA$2935,25,FALSE))</f>
        <v/>
      </c>
      <c r="AG567" s="4" t="str">
        <f>IF($H567=0,"",VLOOKUP($G567,Data!$G$3:$BA$2935,26,FALSE))</f>
        <v/>
      </c>
      <c r="AH567" s="4" t="str">
        <f>IF($H567=0,"",VLOOKUP($G567,Data!$G$3:$BA$2935,27,FALSE))</f>
        <v/>
      </c>
      <c r="AI567" s="4" t="str">
        <f>IF($H567=0,"",VLOOKUP($G567,Data!$G$3:$BA$2935,28,FALSE))</f>
        <v/>
      </c>
      <c r="AJ567" s="4" t="str">
        <f>IF($H567=0,"",VLOOKUP($G567,Data!$G$3:$BA$2935,29,FALSE))</f>
        <v/>
      </c>
      <c r="AK567" s="4" t="str">
        <f>IF($H567=0,"",VLOOKUP($G567,Data!$G$3:$BA$2935,30,FALSE))</f>
        <v/>
      </c>
      <c r="AL567" s="4" t="str">
        <f>IF($H567=0,"",VLOOKUP($G567,Data!$G$3:$BA$2935,31,FALSE))</f>
        <v/>
      </c>
      <c r="AM567" s="4" t="str">
        <f>IF($H567=0,"",VLOOKUP($G567,Data!$G$3:$BA$2935,32,FALSE))</f>
        <v/>
      </c>
      <c r="AN567" s="4" t="str">
        <f>IF($H567=0,"",VLOOKUP($G567,Data!$G$3:$BA$2935,33,FALSE))</f>
        <v/>
      </c>
      <c r="AO567" s="4" t="str">
        <f>IF($H567=0,"",VLOOKUP($G567,Data!$G$3:$BA$2935,34,FALSE))</f>
        <v/>
      </c>
      <c r="AP567" s="4" t="str">
        <f>IF($H567=0,"",VLOOKUP($G567,Data!$G$3:$BA$2935,35,FALSE))</f>
        <v/>
      </c>
      <c r="AQ567" s="4" t="str">
        <f>IF($H567=0,"",VLOOKUP($G567,Data!$G$3:$BA$2935,36,FALSE))</f>
        <v/>
      </c>
      <c r="AR567" s="4" t="str">
        <f>IF($H567=0,"",VLOOKUP($G567,Data!$G$3:$BA$2935,37,FALSE))</f>
        <v/>
      </c>
      <c r="AS567" s="4" t="str">
        <f>IF($H567=0,"",VLOOKUP($G567,Data!$G$3:$BA$2935,38,FALSE))</f>
        <v/>
      </c>
      <c r="AT567" s="4" t="str">
        <f>IF($H567=0,"",VLOOKUP($G567,Data!$G$3:$BA$2935,39,FALSE))</f>
        <v/>
      </c>
    </row>
    <row r="568" spans="1:46" x14ac:dyDescent="0.25">
      <c r="A568" s="4">
        <f>PSSE!A570</f>
        <v>986031</v>
      </c>
      <c r="B568" s="4" t="str">
        <f>PSSE!B570</f>
        <v>KLUONG3_S1</v>
      </c>
      <c r="C568" s="4">
        <f>PSSE!D570</f>
        <v>26</v>
      </c>
      <c r="D568" s="4">
        <f>PSSE!E570</f>
        <v>1000</v>
      </c>
      <c r="E568" s="4" t="str">
        <f>PSSE!F570</f>
        <v>ND</v>
      </c>
      <c r="F568" s="4">
        <f>PSSE!G570</f>
        <v>1</v>
      </c>
      <c r="G568" s="4" t="str">
        <f t="shared" si="9"/>
        <v>GOV261000ND1</v>
      </c>
      <c r="H568" s="4">
        <f>COUNTIF(Data!$G$3:$BA$2935,GOV!$G568)</f>
        <v>1</v>
      </c>
      <c r="I568" s="4" t="str">
        <f>IF($H568=0,"",VLOOKUP($G568,Data!$G$3:$BA$2935,2,FALSE))</f>
        <v>'TGOV1'</v>
      </c>
      <c r="J568" s="4">
        <f>PSSE!C570</f>
        <v>1</v>
      </c>
      <c r="K568" s="4">
        <f>IF($H568=0,"",VLOOKUP($G568,Data!$G$3:$BA$2935,4,FALSE))</f>
        <v>0.05</v>
      </c>
      <c r="L568" s="4">
        <f>IF($H568=0,"",VLOOKUP($G568,Data!$G$3:$BA$2935,5,FALSE))</f>
        <v>0.05</v>
      </c>
      <c r="M568" s="4">
        <f>IF($H568=0,"",VLOOKUP($G568,Data!$G$3:$BA$2935,6,FALSE))</f>
        <v>1.1000000000000001</v>
      </c>
      <c r="N568" s="4">
        <f>IF($H568=0,"",VLOOKUP($G568,Data!$G$3:$BA$2935,7,FALSE))</f>
        <v>0</v>
      </c>
      <c r="O568" s="4">
        <f>IF($H568=0,"",VLOOKUP($G568,Data!$G$3:$BA$2935,8,FALSE))</f>
        <v>2.7</v>
      </c>
      <c r="P568" s="4">
        <f>IF($H568=0,"",VLOOKUP($G568,Data!$G$3:$BA$2935,9,FALSE))</f>
        <v>9</v>
      </c>
      <c r="Q568" s="4">
        <f>IF($H568=0,"",VLOOKUP($G568,Data!$G$3:$BA$2935,10,FALSE))</f>
        <v>0</v>
      </c>
      <c r="R568" s="4" t="str">
        <f>IF($H568=0,"",VLOOKUP($G568,Data!$G$3:$BA$2935,11,FALSE))</f>
        <v>/</v>
      </c>
      <c r="S568" s="4" t="str">
        <f>IF($H568=0,"",VLOOKUP($G568,Data!$G$3:$BA$2935,12,FALSE))</f>
        <v>/</v>
      </c>
      <c r="T568" s="4" t="str">
        <f>IF($H568=0,"",VLOOKUP($G568,Data!$G$3:$BA$2935,13,FALSE))</f>
        <v/>
      </c>
      <c r="U568" s="4" t="str">
        <f>IF($H568=0,"",VLOOKUP($G568,Data!$G$3:$BA$2935,14,FALSE))</f>
        <v/>
      </c>
      <c r="V568" s="4" t="str">
        <f>IF($H568=0,"",VLOOKUP($G568,Data!$G$3:$BA$2935,15,FALSE))</f>
        <v/>
      </c>
      <c r="W568" s="4" t="str">
        <f>IF($H568=0,"",VLOOKUP($G568,Data!$G$3:$BA$2935,16,FALSE))</f>
        <v/>
      </c>
      <c r="X568" s="4" t="str">
        <f>IF($H568=0,"",VLOOKUP($G568,Data!$G$3:$BA$2935,17,FALSE))</f>
        <v/>
      </c>
      <c r="Y568" s="4" t="str">
        <f>IF($H568=0,"",VLOOKUP($G568,Data!$G$3:$BA$2935,18,FALSE))</f>
        <v/>
      </c>
      <c r="Z568" s="4" t="str">
        <f>IF($H568=0,"",VLOOKUP($G568,Data!$G$3:$BA$2935,19,FALSE))</f>
        <v/>
      </c>
      <c r="AA568" s="4" t="str">
        <f>IF($H568=0,"",VLOOKUP($G568,Data!$G$3:$BA$2935,20,FALSE))</f>
        <v/>
      </c>
      <c r="AB568" s="4" t="str">
        <f>IF($H568=0,"",VLOOKUP($G568,Data!$G$3:$BA$2935,21,FALSE))</f>
        <v/>
      </c>
      <c r="AC568" s="4" t="str">
        <f>IF($H568=0,"",VLOOKUP($G568,Data!$G$3:$BA$2935,22,FALSE))</f>
        <v/>
      </c>
      <c r="AD568" s="4" t="str">
        <f>IF($H568=0,"",VLOOKUP($G568,Data!$G$3:$BA$2935,23,FALSE))</f>
        <v/>
      </c>
      <c r="AE568" s="4" t="str">
        <f>IF($H568=0,"",VLOOKUP($G568,Data!$G$3:$BA$2935,24,FALSE))</f>
        <v/>
      </c>
      <c r="AF568" s="4" t="str">
        <f>IF($H568=0,"",VLOOKUP($G568,Data!$G$3:$BA$2935,25,FALSE))</f>
        <v/>
      </c>
      <c r="AG568" s="4" t="str">
        <f>IF($H568=0,"",VLOOKUP($G568,Data!$G$3:$BA$2935,26,FALSE))</f>
        <v/>
      </c>
      <c r="AH568" s="4" t="str">
        <f>IF($H568=0,"",VLOOKUP($G568,Data!$G$3:$BA$2935,27,FALSE))</f>
        <v/>
      </c>
      <c r="AI568" s="4" t="str">
        <f>IF($H568=0,"",VLOOKUP($G568,Data!$G$3:$BA$2935,28,FALSE))</f>
        <v/>
      </c>
      <c r="AJ568" s="4" t="str">
        <f>IF($H568=0,"",VLOOKUP($G568,Data!$G$3:$BA$2935,29,FALSE))</f>
        <v/>
      </c>
      <c r="AK568" s="4" t="str">
        <f>IF($H568=0,"",VLOOKUP($G568,Data!$G$3:$BA$2935,30,FALSE))</f>
        <v/>
      </c>
      <c r="AL568" s="4" t="str">
        <f>IF($H568=0,"",VLOOKUP($G568,Data!$G$3:$BA$2935,31,FALSE))</f>
        <v/>
      </c>
      <c r="AM568" s="4" t="str">
        <f>IF($H568=0,"",VLOOKUP($G568,Data!$G$3:$BA$2935,32,FALSE))</f>
        <v/>
      </c>
      <c r="AN568" s="4" t="str">
        <f>IF($H568=0,"",VLOOKUP($G568,Data!$G$3:$BA$2935,33,FALSE))</f>
        <v/>
      </c>
      <c r="AO568" s="4" t="str">
        <f>IF($H568=0,"",VLOOKUP($G568,Data!$G$3:$BA$2935,34,FALSE))</f>
        <v/>
      </c>
      <c r="AP568" s="4" t="str">
        <f>IF($H568=0,"",VLOOKUP($G568,Data!$G$3:$BA$2935,35,FALSE))</f>
        <v/>
      </c>
      <c r="AQ568" s="4" t="str">
        <f>IF($H568=0,"",VLOOKUP($G568,Data!$G$3:$BA$2935,36,FALSE))</f>
        <v/>
      </c>
      <c r="AR568" s="4" t="str">
        <f>IF($H568=0,"",VLOOKUP($G568,Data!$G$3:$BA$2935,37,FALSE))</f>
        <v/>
      </c>
      <c r="AS568" s="4" t="str">
        <f>IF($H568=0,"",VLOOKUP($G568,Data!$G$3:$BA$2935,38,FALSE))</f>
        <v/>
      </c>
      <c r="AT568" s="4" t="str">
        <f>IF($H568=0,"",VLOOKUP($G568,Data!$G$3:$BA$2935,39,FALSE))</f>
        <v/>
      </c>
    </row>
    <row r="569" spans="1:46" x14ac:dyDescent="0.25">
      <c r="A569" s="4">
        <f>PSSE!A571</f>
        <v>986032</v>
      </c>
      <c r="B569" s="4" t="str">
        <f>PSSE!B571</f>
        <v>KLUONG3_S2</v>
      </c>
      <c r="C569" s="4">
        <f>PSSE!D571</f>
        <v>26</v>
      </c>
      <c r="D569" s="4">
        <f>PSSE!E571</f>
        <v>1000</v>
      </c>
      <c r="E569" s="4" t="str">
        <f>PSSE!F571</f>
        <v>ND</v>
      </c>
      <c r="F569" s="4">
        <f>PSSE!G571</f>
        <v>1</v>
      </c>
      <c r="G569" s="4" t="str">
        <f t="shared" si="9"/>
        <v>GOV261000ND1</v>
      </c>
      <c r="H569" s="4">
        <f>COUNTIF(Data!$G$3:$BA$2935,GOV!$G569)</f>
        <v>1</v>
      </c>
      <c r="I569" s="4" t="str">
        <f>IF($H569=0,"",VLOOKUP($G569,Data!$G$3:$BA$2935,2,FALSE))</f>
        <v>'TGOV1'</v>
      </c>
      <c r="J569" s="4">
        <f>PSSE!C571</f>
        <v>1</v>
      </c>
      <c r="K569" s="4">
        <f>IF($H569=0,"",VLOOKUP($G569,Data!$G$3:$BA$2935,4,FALSE))</f>
        <v>0.05</v>
      </c>
      <c r="L569" s="4">
        <f>IF($H569=0,"",VLOOKUP($G569,Data!$G$3:$BA$2935,5,FALSE))</f>
        <v>0.05</v>
      </c>
      <c r="M569" s="4">
        <f>IF($H569=0,"",VLOOKUP($G569,Data!$G$3:$BA$2935,6,FALSE))</f>
        <v>1.1000000000000001</v>
      </c>
      <c r="N569" s="4">
        <f>IF($H569=0,"",VLOOKUP($G569,Data!$G$3:$BA$2935,7,FALSE))</f>
        <v>0</v>
      </c>
      <c r="O569" s="4">
        <f>IF($H569=0,"",VLOOKUP($G569,Data!$G$3:$BA$2935,8,FALSE))</f>
        <v>2.7</v>
      </c>
      <c r="P569" s="4">
        <f>IF($H569=0,"",VLOOKUP($G569,Data!$G$3:$BA$2935,9,FALSE))</f>
        <v>9</v>
      </c>
      <c r="Q569" s="4">
        <f>IF($H569=0,"",VLOOKUP($G569,Data!$G$3:$BA$2935,10,FALSE))</f>
        <v>0</v>
      </c>
      <c r="R569" s="4" t="str">
        <f>IF($H569=0,"",VLOOKUP($G569,Data!$G$3:$BA$2935,11,FALSE))</f>
        <v>/</v>
      </c>
      <c r="S569" s="4" t="str">
        <f>IF($H569=0,"",VLOOKUP($G569,Data!$G$3:$BA$2935,12,FALSE))</f>
        <v>/</v>
      </c>
      <c r="T569" s="4" t="str">
        <f>IF($H569=0,"",VLOOKUP($G569,Data!$G$3:$BA$2935,13,FALSE))</f>
        <v/>
      </c>
      <c r="U569" s="4" t="str">
        <f>IF($H569=0,"",VLOOKUP($G569,Data!$G$3:$BA$2935,14,FALSE))</f>
        <v/>
      </c>
      <c r="V569" s="4" t="str">
        <f>IF($H569=0,"",VLOOKUP($G569,Data!$G$3:$BA$2935,15,FALSE))</f>
        <v/>
      </c>
      <c r="W569" s="4" t="str">
        <f>IF($H569=0,"",VLOOKUP($G569,Data!$G$3:$BA$2935,16,FALSE))</f>
        <v/>
      </c>
      <c r="X569" s="4" t="str">
        <f>IF($H569=0,"",VLOOKUP($G569,Data!$G$3:$BA$2935,17,FALSE))</f>
        <v/>
      </c>
      <c r="Y569" s="4" t="str">
        <f>IF($H569=0,"",VLOOKUP($G569,Data!$G$3:$BA$2935,18,FALSE))</f>
        <v/>
      </c>
      <c r="Z569" s="4" t="str">
        <f>IF($H569=0,"",VLOOKUP($G569,Data!$G$3:$BA$2935,19,FALSE))</f>
        <v/>
      </c>
      <c r="AA569" s="4" t="str">
        <f>IF($H569=0,"",VLOOKUP($G569,Data!$G$3:$BA$2935,20,FALSE))</f>
        <v/>
      </c>
      <c r="AB569" s="4" t="str">
        <f>IF($H569=0,"",VLOOKUP($G569,Data!$G$3:$BA$2935,21,FALSE))</f>
        <v/>
      </c>
      <c r="AC569" s="4" t="str">
        <f>IF($H569=0,"",VLOOKUP($G569,Data!$G$3:$BA$2935,22,FALSE))</f>
        <v/>
      </c>
      <c r="AD569" s="4" t="str">
        <f>IF($H569=0,"",VLOOKUP($G569,Data!$G$3:$BA$2935,23,FALSE))</f>
        <v/>
      </c>
      <c r="AE569" s="4" t="str">
        <f>IF($H569=0,"",VLOOKUP($G569,Data!$G$3:$BA$2935,24,FALSE))</f>
        <v/>
      </c>
      <c r="AF569" s="4" t="str">
        <f>IF($H569=0,"",VLOOKUP($G569,Data!$G$3:$BA$2935,25,FALSE))</f>
        <v/>
      </c>
      <c r="AG569" s="4" t="str">
        <f>IF($H569=0,"",VLOOKUP($G569,Data!$G$3:$BA$2935,26,FALSE))</f>
        <v/>
      </c>
      <c r="AH569" s="4" t="str">
        <f>IF($H569=0,"",VLOOKUP($G569,Data!$G$3:$BA$2935,27,FALSE))</f>
        <v/>
      </c>
      <c r="AI569" s="4" t="str">
        <f>IF($H569=0,"",VLOOKUP($G569,Data!$G$3:$BA$2935,28,FALSE))</f>
        <v/>
      </c>
      <c r="AJ569" s="4" t="str">
        <f>IF($H569=0,"",VLOOKUP($G569,Data!$G$3:$BA$2935,29,FALSE))</f>
        <v/>
      </c>
      <c r="AK569" s="4" t="str">
        <f>IF($H569=0,"",VLOOKUP($G569,Data!$G$3:$BA$2935,30,FALSE))</f>
        <v/>
      </c>
      <c r="AL569" s="4" t="str">
        <f>IF($H569=0,"",VLOOKUP($G569,Data!$G$3:$BA$2935,31,FALSE))</f>
        <v/>
      </c>
      <c r="AM569" s="4" t="str">
        <f>IF($H569=0,"",VLOOKUP($G569,Data!$G$3:$BA$2935,32,FALSE))</f>
        <v/>
      </c>
      <c r="AN569" s="4" t="str">
        <f>IF($H569=0,"",VLOOKUP($G569,Data!$G$3:$BA$2935,33,FALSE))</f>
        <v/>
      </c>
      <c r="AO569" s="4" t="str">
        <f>IF($H569=0,"",VLOOKUP($G569,Data!$G$3:$BA$2935,34,FALSE))</f>
        <v/>
      </c>
      <c r="AP569" s="4" t="str">
        <f>IF($H569=0,"",VLOOKUP($G569,Data!$G$3:$BA$2935,35,FALSE))</f>
        <v/>
      </c>
      <c r="AQ569" s="4" t="str">
        <f>IF($H569=0,"",VLOOKUP($G569,Data!$G$3:$BA$2935,36,FALSE))</f>
        <v/>
      </c>
      <c r="AR569" s="4" t="str">
        <f>IF($H569=0,"",VLOOKUP($G569,Data!$G$3:$BA$2935,37,FALSE))</f>
        <v/>
      </c>
      <c r="AS569" s="4" t="str">
        <f>IF($H569=0,"",VLOOKUP($G569,Data!$G$3:$BA$2935,38,FALSE))</f>
        <v/>
      </c>
      <c r="AT569" s="4" t="str">
        <f>IF($H569=0,"",VLOOKUP($G569,Data!$G$3:$BA$2935,39,FALSE))</f>
        <v/>
      </c>
    </row>
    <row r="570" spans="1:46" x14ac:dyDescent="0.25">
      <c r="A570" s="4">
        <f>PSSE!A572</f>
        <v>986061</v>
      </c>
      <c r="B570" s="4" t="str">
        <f>PSSE!B572</f>
        <v>GANGDAU_S1</v>
      </c>
      <c r="C570" s="4">
        <f>PSSE!D572</f>
        <v>6.3</v>
      </c>
      <c r="D570" s="4">
        <f>PSSE!E572</f>
        <v>55</v>
      </c>
      <c r="E570" s="4" t="str">
        <f>PSSE!F572</f>
        <v>ND</v>
      </c>
      <c r="F570" s="4">
        <f>PSSE!G572</f>
        <v>1</v>
      </c>
      <c r="G570" s="4" t="str">
        <f t="shared" si="9"/>
        <v>GOV6.355ND1</v>
      </c>
      <c r="H570" s="4">
        <f>COUNTIF(Data!$G$3:$BA$2935,GOV!$G570)</f>
        <v>1</v>
      </c>
      <c r="I570" s="4" t="str">
        <f>IF($H570=0,"",VLOOKUP($G570,Data!$G$3:$BA$2935,2,FALSE))</f>
        <v>'TGOV1'</v>
      </c>
      <c r="J570" s="4">
        <f>PSSE!C572</f>
        <v>1</v>
      </c>
      <c r="K570" s="4">
        <f>IF($H570=0,"",VLOOKUP($G570,Data!$G$3:$BA$2935,4,FALSE))</f>
        <v>0.03</v>
      </c>
      <c r="L570" s="4">
        <f>IF($H570=0,"",VLOOKUP($G570,Data!$G$3:$BA$2935,5,FALSE))</f>
        <v>0.499</v>
      </c>
      <c r="M570" s="4">
        <f>IF($H570=0,"",VLOOKUP($G570,Data!$G$3:$BA$2935,6,FALSE))</f>
        <v>1</v>
      </c>
      <c r="N570" s="4">
        <f>IF($H570=0,"",VLOOKUP($G570,Data!$G$3:$BA$2935,7,FALSE))</f>
        <v>0</v>
      </c>
      <c r="O570" s="4">
        <f>IF($H570=0,"",VLOOKUP($G570,Data!$G$3:$BA$2935,8,FALSE))</f>
        <v>4</v>
      </c>
      <c r="P570" s="4">
        <f>IF($H570=0,"",VLOOKUP($G570,Data!$G$3:$BA$2935,9,FALSE))</f>
        <v>9</v>
      </c>
      <c r="Q570" s="4">
        <f>IF($H570=0,"",VLOOKUP($G570,Data!$G$3:$BA$2935,10,FALSE))</f>
        <v>0.1</v>
      </c>
      <c r="R570" s="4" t="str">
        <f>IF($H570=0,"",VLOOKUP($G570,Data!$G$3:$BA$2935,11,FALSE))</f>
        <v>/</v>
      </c>
      <c r="S570" s="4" t="str">
        <f>IF($H570=0,"",VLOOKUP($G570,Data!$G$3:$BA$2935,12,FALSE))</f>
        <v>/</v>
      </c>
      <c r="T570" s="4" t="str">
        <f>IF($H570=0,"",VLOOKUP($G570,Data!$G$3:$BA$2935,13,FALSE))</f>
        <v/>
      </c>
      <c r="U570" s="4" t="str">
        <f>IF($H570=0,"",VLOOKUP($G570,Data!$G$3:$BA$2935,14,FALSE))</f>
        <v/>
      </c>
      <c r="V570" s="4" t="str">
        <f>IF($H570=0,"",VLOOKUP($G570,Data!$G$3:$BA$2935,15,FALSE))</f>
        <v/>
      </c>
      <c r="W570" s="4" t="str">
        <f>IF($H570=0,"",VLOOKUP($G570,Data!$G$3:$BA$2935,16,FALSE))</f>
        <v/>
      </c>
      <c r="X570" s="4" t="str">
        <f>IF($H570=0,"",VLOOKUP($G570,Data!$G$3:$BA$2935,17,FALSE))</f>
        <v/>
      </c>
      <c r="Y570" s="4" t="str">
        <f>IF($H570=0,"",VLOOKUP($G570,Data!$G$3:$BA$2935,18,FALSE))</f>
        <v/>
      </c>
      <c r="Z570" s="4" t="str">
        <f>IF($H570=0,"",VLOOKUP($G570,Data!$G$3:$BA$2935,19,FALSE))</f>
        <v/>
      </c>
      <c r="AA570" s="4" t="str">
        <f>IF($H570=0,"",VLOOKUP($G570,Data!$G$3:$BA$2935,20,FALSE))</f>
        <v/>
      </c>
      <c r="AB570" s="4" t="str">
        <f>IF($H570=0,"",VLOOKUP($G570,Data!$G$3:$BA$2935,21,FALSE))</f>
        <v/>
      </c>
      <c r="AC570" s="4" t="str">
        <f>IF($H570=0,"",VLOOKUP($G570,Data!$G$3:$BA$2935,22,FALSE))</f>
        <v/>
      </c>
      <c r="AD570" s="4" t="str">
        <f>IF($H570=0,"",VLOOKUP($G570,Data!$G$3:$BA$2935,23,FALSE))</f>
        <v/>
      </c>
      <c r="AE570" s="4" t="str">
        <f>IF($H570=0,"",VLOOKUP($G570,Data!$G$3:$BA$2935,24,FALSE))</f>
        <v/>
      </c>
      <c r="AF570" s="4" t="str">
        <f>IF($H570=0,"",VLOOKUP($G570,Data!$G$3:$BA$2935,25,FALSE))</f>
        <v/>
      </c>
      <c r="AG570" s="4" t="str">
        <f>IF($H570=0,"",VLOOKUP($G570,Data!$G$3:$BA$2935,26,FALSE))</f>
        <v/>
      </c>
      <c r="AH570" s="4" t="str">
        <f>IF($H570=0,"",VLOOKUP($G570,Data!$G$3:$BA$2935,27,FALSE))</f>
        <v/>
      </c>
      <c r="AI570" s="4" t="str">
        <f>IF($H570=0,"",VLOOKUP($G570,Data!$G$3:$BA$2935,28,FALSE))</f>
        <v/>
      </c>
      <c r="AJ570" s="4" t="str">
        <f>IF($H570=0,"",VLOOKUP($G570,Data!$G$3:$BA$2935,29,FALSE))</f>
        <v/>
      </c>
      <c r="AK570" s="4" t="str">
        <f>IF($H570=0,"",VLOOKUP($G570,Data!$G$3:$BA$2935,30,FALSE))</f>
        <v/>
      </c>
      <c r="AL570" s="4" t="str">
        <f>IF($H570=0,"",VLOOKUP($G570,Data!$G$3:$BA$2935,31,FALSE))</f>
        <v/>
      </c>
      <c r="AM570" s="4" t="str">
        <f>IF($H570=0,"",VLOOKUP($G570,Data!$G$3:$BA$2935,32,FALSE))</f>
        <v/>
      </c>
      <c r="AN570" s="4" t="str">
        <f>IF($H570=0,"",VLOOKUP($G570,Data!$G$3:$BA$2935,33,FALSE))</f>
        <v/>
      </c>
      <c r="AO570" s="4" t="str">
        <f>IF($H570=0,"",VLOOKUP($G570,Data!$G$3:$BA$2935,34,FALSE))</f>
        <v/>
      </c>
      <c r="AP570" s="4" t="str">
        <f>IF($H570=0,"",VLOOKUP($G570,Data!$G$3:$BA$2935,35,FALSE))</f>
        <v/>
      </c>
      <c r="AQ570" s="4" t="str">
        <f>IF($H570=0,"",VLOOKUP($G570,Data!$G$3:$BA$2935,36,FALSE))</f>
        <v/>
      </c>
      <c r="AR570" s="4" t="str">
        <f>IF($H570=0,"",VLOOKUP($G570,Data!$G$3:$BA$2935,37,FALSE))</f>
        <v/>
      </c>
      <c r="AS570" s="4" t="str">
        <f>IF($H570=0,"",VLOOKUP($G570,Data!$G$3:$BA$2935,38,FALSE))</f>
        <v/>
      </c>
      <c r="AT570" s="4" t="str">
        <f>IF($H570=0,"",VLOOKUP($G570,Data!$G$3:$BA$2935,39,FALSE))</f>
        <v/>
      </c>
    </row>
    <row r="571" spans="1:46" x14ac:dyDescent="0.25">
      <c r="A571" s="4">
        <f>PSSE!A573</f>
        <v>986062</v>
      </c>
      <c r="B571" s="4" t="str">
        <f>PSSE!B573</f>
        <v>GANGDAU_S2</v>
      </c>
      <c r="C571" s="4">
        <f>PSSE!D573</f>
        <v>6.3</v>
      </c>
      <c r="D571" s="4">
        <f>PSSE!E573</f>
        <v>55</v>
      </c>
      <c r="E571" s="4" t="str">
        <f>PSSE!F573</f>
        <v>ND</v>
      </c>
      <c r="F571" s="4">
        <f>PSSE!G573</f>
        <v>1</v>
      </c>
      <c r="G571" s="4" t="str">
        <f t="shared" si="9"/>
        <v>GOV6.355ND1</v>
      </c>
      <c r="H571" s="4">
        <f>COUNTIF(Data!$G$3:$BA$2935,GOV!$G571)</f>
        <v>1</v>
      </c>
      <c r="I571" s="4" t="str">
        <f>IF($H571=0,"",VLOOKUP($G571,Data!$G$3:$BA$2935,2,FALSE))</f>
        <v>'TGOV1'</v>
      </c>
      <c r="J571" s="4">
        <f>PSSE!C573</f>
        <v>1</v>
      </c>
      <c r="K571" s="4">
        <f>IF($H571=0,"",VLOOKUP($G571,Data!$G$3:$BA$2935,4,FALSE))</f>
        <v>0.03</v>
      </c>
      <c r="L571" s="4">
        <f>IF($H571=0,"",VLOOKUP($G571,Data!$G$3:$BA$2935,5,FALSE))</f>
        <v>0.499</v>
      </c>
      <c r="M571" s="4">
        <f>IF($H571=0,"",VLOOKUP($G571,Data!$G$3:$BA$2935,6,FALSE))</f>
        <v>1</v>
      </c>
      <c r="N571" s="4">
        <f>IF($H571=0,"",VLOOKUP($G571,Data!$G$3:$BA$2935,7,FALSE))</f>
        <v>0</v>
      </c>
      <c r="O571" s="4">
        <f>IF($H571=0,"",VLOOKUP($G571,Data!$G$3:$BA$2935,8,FALSE))</f>
        <v>4</v>
      </c>
      <c r="P571" s="4">
        <f>IF($H571=0,"",VLOOKUP($G571,Data!$G$3:$BA$2935,9,FALSE))</f>
        <v>9</v>
      </c>
      <c r="Q571" s="4">
        <f>IF($H571=0,"",VLOOKUP($G571,Data!$G$3:$BA$2935,10,FALSE))</f>
        <v>0.1</v>
      </c>
      <c r="R571" s="4" t="str">
        <f>IF($H571=0,"",VLOOKUP($G571,Data!$G$3:$BA$2935,11,FALSE))</f>
        <v>/</v>
      </c>
      <c r="S571" s="4" t="str">
        <f>IF($H571=0,"",VLOOKUP($G571,Data!$G$3:$BA$2935,12,FALSE))</f>
        <v>/</v>
      </c>
      <c r="T571" s="4" t="str">
        <f>IF($H571=0,"",VLOOKUP($G571,Data!$G$3:$BA$2935,13,FALSE))</f>
        <v/>
      </c>
      <c r="U571" s="4" t="str">
        <f>IF($H571=0,"",VLOOKUP($G571,Data!$G$3:$BA$2935,14,FALSE))</f>
        <v/>
      </c>
      <c r="V571" s="4" t="str">
        <f>IF($H571=0,"",VLOOKUP($G571,Data!$G$3:$BA$2935,15,FALSE))</f>
        <v/>
      </c>
      <c r="W571" s="4" t="str">
        <f>IF($H571=0,"",VLOOKUP($G571,Data!$G$3:$BA$2935,16,FALSE))</f>
        <v/>
      </c>
      <c r="X571" s="4" t="str">
        <f>IF($H571=0,"",VLOOKUP($G571,Data!$G$3:$BA$2935,17,FALSE))</f>
        <v/>
      </c>
      <c r="Y571" s="4" t="str">
        <f>IF($H571=0,"",VLOOKUP($G571,Data!$G$3:$BA$2935,18,FALSE))</f>
        <v/>
      </c>
      <c r="Z571" s="4" t="str">
        <f>IF($H571=0,"",VLOOKUP($G571,Data!$G$3:$BA$2935,19,FALSE))</f>
        <v/>
      </c>
      <c r="AA571" s="4" t="str">
        <f>IF($H571=0,"",VLOOKUP($G571,Data!$G$3:$BA$2935,20,FALSE))</f>
        <v/>
      </c>
      <c r="AB571" s="4" t="str">
        <f>IF($H571=0,"",VLOOKUP($G571,Data!$G$3:$BA$2935,21,FALSE))</f>
        <v/>
      </c>
      <c r="AC571" s="4" t="str">
        <f>IF($H571=0,"",VLOOKUP($G571,Data!$G$3:$BA$2935,22,FALSE))</f>
        <v/>
      </c>
      <c r="AD571" s="4" t="str">
        <f>IF($H571=0,"",VLOOKUP($G571,Data!$G$3:$BA$2935,23,FALSE))</f>
        <v/>
      </c>
      <c r="AE571" s="4" t="str">
        <f>IF($H571=0,"",VLOOKUP($G571,Data!$G$3:$BA$2935,24,FALSE))</f>
        <v/>
      </c>
      <c r="AF571" s="4" t="str">
        <f>IF($H571=0,"",VLOOKUP($G571,Data!$G$3:$BA$2935,25,FALSE))</f>
        <v/>
      </c>
      <c r="AG571" s="4" t="str">
        <f>IF($H571=0,"",VLOOKUP($G571,Data!$G$3:$BA$2935,26,FALSE))</f>
        <v/>
      </c>
      <c r="AH571" s="4" t="str">
        <f>IF($H571=0,"",VLOOKUP($G571,Data!$G$3:$BA$2935,27,FALSE))</f>
        <v/>
      </c>
      <c r="AI571" s="4" t="str">
        <f>IF($H571=0,"",VLOOKUP($G571,Data!$G$3:$BA$2935,28,FALSE))</f>
        <v/>
      </c>
      <c r="AJ571" s="4" t="str">
        <f>IF($H571=0,"",VLOOKUP($G571,Data!$G$3:$BA$2935,29,FALSE))</f>
        <v/>
      </c>
      <c r="AK571" s="4" t="str">
        <f>IF($H571=0,"",VLOOKUP($G571,Data!$G$3:$BA$2935,30,FALSE))</f>
        <v/>
      </c>
      <c r="AL571" s="4" t="str">
        <f>IF($H571=0,"",VLOOKUP($G571,Data!$G$3:$BA$2935,31,FALSE))</f>
        <v/>
      </c>
      <c r="AM571" s="4" t="str">
        <f>IF($H571=0,"",VLOOKUP($G571,Data!$G$3:$BA$2935,32,FALSE))</f>
        <v/>
      </c>
      <c r="AN571" s="4" t="str">
        <f>IF($H571=0,"",VLOOKUP($G571,Data!$G$3:$BA$2935,33,FALSE))</f>
        <v/>
      </c>
      <c r="AO571" s="4" t="str">
        <f>IF($H571=0,"",VLOOKUP($G571,Data!$G$3:$BA$2935,34,FALSE))</f>
        <v/>
      </c>
      <c r="AP571" s="4" t="str">
        <f>IF($H571=0,"",VLOOKUP($G571,Data!$G$3:$BA$2935,35,FALSE))</f>
        <v/>
      </c>
      <c r="AQ571" s="4" t="str">
        <f>IF($H571=0,"",VLOOKUP($G571,Data!$G$3:$BA$2935,36,FALSE))</f>
        <v/>
      </c>
      <c r="AR571" s="4" t="str">
        <f>IF($H571=0,"",VLOOKUP($G571,Data!$G$3:$BA$2935,37,FALSE))</f>
        <v/>
      </c>
      <c r="AS571" s="4" t="str">
        <f>IF($H571=0,"",VLOOKUP($G571,Data!$G$3:$BA$2935,38,FALSE))</f>
        <v/>
      </c>
      <c r="AT571" s="4" t="str">
        <f>IF($H571=0,"",VLOOKUP($G571,Data!$G$3:$BA$2935,39,FALSE))</f>
        <v/>
      </c>
    </row>
    <row r="572" spans="1:46" x14ac:dyDescent="0.25">
      <c r="A572" s="4">
        <f>PSSE!A574</f>
        <v>986063</v>
      </c>
      <c r="B572" s="4" t="str">
        <f>PSSE!B574</f>
        <v>GANGDAU_S3</v>
      </c>
      <c r="C572" s="4">
        <f>PSSE!D574</f>
        <v>6.3</v>
      </c>
      <c r="D572" s="4">
        <f>PSSE!E574</f>
        <v>55</v>
      </c>
      <c r="E572" s="4" t="str">
        <f>PSSE!F574</f>
        <v>ND</v>
      </c>
      <c r="F572" s="4">
        <f>PSSE!G574</f>
        <v>1</v>
      </c>
      <c r="G572" s="4" t="str">
        <f t="shared" si="9"/>
        <v>GOV6.355ND1</v>
      </c>
      <c r="H572" s="4">
        <f>COUNTIF(Data!$G$3:$BA$2935,GOV!$G572)</f>
        <v>1</v>
      </c>
      <c r="I572" s="4" t="str">
        <f>IF($H572=0,"",VLOOKUP($G572,Data!$G$3:$BA$2935,2,FALSE))</f>
        <v>'TGOV1'</v>
      </c>
      <c r="J572" s="4">
        <f>PSSE!C574</f>
        <v>1</v>
      </c>
      <c r="K572" s="4">
        <f>IF($H572=0,"",VLOOKUP($G572,Data!$G$3:$BA$2935,4,FALSE))</f>
        <v>0.03</v>
      </c>
      <c r="L572" s="4">
        <f>IF($H572=0,"",VLOOKUP($G572,Data!$G$3:$BA$2935,5,FALSE))</f>
        <v>0.499</v>
      </c>
      <c r="M572" s="4">
        <f>IF($H572=0,"",VLOOKUP($G572,Data!$G$3:$BA$2935,6,FALSE))</f>
        <v>1</v>
      </c>
      <c r="N572" s="4">
        <f>IF($H572=0,"",VLOOKUP($G572,Data!$G$3:$BA$2935,7,FALSE))</f>
        <v>0</v>
      </c>
      <c r="O572" s="4">
        <f>IF($H572=0,"",VLOOKUP($G572,Data!$G$3:$BA$2935,8,FALSE))</f>
        <v>4</v>
      </c>
      <c r="P572" s="4">
        <f>IF($H572=0,"",VLOOKUP($G572,Data!$G$3:$BA$2935,9,FALSE))</f>
        <v>9</v>
      </c>
      <c r="Q572" s="4">
        <f>IF($H572=0,"",VLOOKUP($G572,Data!$G$3:$BA$2935,10,FALSE))</f>
        <v>0.1</v>
      </c>
      <c r="R572" s="4" t="str">
        <f>IF($H572=0,"",VLOOKUP($G572,Data!$G$3:$BA$2935,11,FALSE))</f>
        <v>/</v>
      </c>
      <c r="S572" s="4" t="str">
        <f>IF($H572=0,"",VLOOKUP($G572,Data!$G$3:$BA$2935,12,FALSE))</f>
        <v>/</v>
      </c>
      <c r="T572" s="4" t="str">
        <f>IF($H572=0,"",VLOOKUP($G572,Data!$G$3:$BA$2935,13,FALSE))</f>
        <v/>
      </c>
      <c r="U572" s="4" t="str">
        <f>IF($H572=0,"",VLOOKUP($G572,Data!$G$3:$BA$2935,14,FALSE))</f>
        <v/>
      </c>
      <c r="V572" s="4" t="str">
        <f>IF($H572=0,"",VLOOKUP($G572,Data!$G$3:$BA$2935,15,FALSE))</f>
        <v/>
      </c>
      <c r="W572" s="4" t="str">
        <f>IF($H572=0,"",VLOOKUP($G572,Data!$G$3:$BA$2935,16,FALSE))</f>
        <v/>
      </c>
      <c r="X572" s="4" t="str">
        <f>IF($H572=0,"",VLOOKUP($G572,Data!$G$3:$BA$2935,17,FALSE))</f>
        <v/>
      </c>
      <c r="Y572" s="4" t="str">
        <f>IF($H572=0,"",VLOOKUP($G572,Data!$G$3:$BA$2935,18,FALSE))</f>
        <v/>
      </c>
      <c r="Z572" s="4" t="str">
        <f>IF($H572=0,"",VLOOKUP($G572,Data!$G$3:$BA$2935,19,FALSE))</f>
        <v/>
      </c>
      <c r="AA572" s="4" t="str">
        <f>IF($H572=0,"",VLOOKUP($G572,Data!$G$3:$BA$2935,20,FALSE))</f>
        <v/>
      </c>
      <c r="AB572" s="4" t="str">
        <f>IF($H572=0,"",VLOOKUP($G572,Data!$G$3:$BA$2935,21,FALSE))</f>
        <v/>
      </c>
      <c r="AC572" s="4" t="str">
        <f>IF($H572=0,"",VLOOKUP($G572,Data!$G$3:$BA$2935,22,FALSE))</f>
        <v/>
      </c>
      <c r="AD572" s="4" t="str">
        <f>IF($H572=0,"",VLOOKUP($G572,Data!$G$3:$BA$2935,23,FALSE))</f>
        <v/>
      </c>
      <c r="AE572" s="4" t="str">
        <f>IF($H572=0,"",VLOOKUP($G572,Data!$G$3:$BA$2935,24,FALSE))</f>
        <v/>
      </c>
      <c r="AF572" s="4" t="str">
        <f>IF($H572=0,"",VLOOKUP($G572,Data!$G$3:$BA$2935,25,FALSE))</f>
        <v/>
      </c>
      <c r="AG572" s="4" t="str">
        <f>IF($H572=0,"",VLOOKUP($G572,Data!$G$3:$BA$2935,26,FALSE))</f>
        <v/>
      </c>
      <c r="AH572" s="4" t="str">
        <f>IF($H572=0,"",VLOOKUP($G572,Data!$G$3:$BA$2935,27,FALSE))</f>
        <v/>
      </c>
      <c r="AI572" s="4" t="str">
        <f>IF($H572=0,"",VLOOKUP($G572,Data!$G$3:$BA$2935,28,FALSE))</f>
        <v/>
      </c>
      <c r="AJ572" s="4" t="str">
        <f>IF($H572=0,"",VLOOKUP($G572,Data!$G$3:$BA$2935,29,FALSE))</f>
        <v/>
      </c>
      <c r="AK572" s="4" t="str">
        <f>IF($H572=0,"",VLOOKUP($G572,Data!$G$3:$BA$2935,30,FALSE))</f>
        <v/>
      </c>
      <c r="AL572" s="4" t="str">
        <f>IF($H572=0,"",VLOOKUP($G572,Data!$G$3:$BA$2935,31,FALSE))</f>
        <v/>
      </c>
      <c r="AM572" s="4" t="str">
        <f>IF($H572=0,"",VLOOKUP($G572,Data!$G$3:$BA$2935,32,FALSE))</f>
        <v/>
      </c>
      <c r="AN572" s="4" t="str">
        <f>IF($H572=0,"",VLOOKUP($G572,Data!$G$3:$BA$2935,33,FALSE))</f>
        <v/>
      </c>
      <c r="AO572" s="4" t="str">
        <f>IF($H572=0,"",VLOOKUP($G572,Data!$G$3:$BA$2935,34,FALSE))</f>
        <v/>
      </c>
      <c r="AP572" s="4" t="str">
        <f>IF($H572=0,"",VLOOKUP($G572,Data!$G$3:$BA$2935,35,FALSE))</f>
        <v/>
      </c>
      <c r="AQ572" s="4" t="str">
        <f>IF($H572=0,"",VLOOKUP($G572,Data!$G$3:$BA$2935,36,FALSE))</f>
        <v/>
      </c>
      <c r="AR572" s="4" t="str">
        <f>IF($H572=0,"",VLOOKUP($G572,Data!$G$3:$BA$2935,37,FALSE))</f>
        <v/>
      </c>
      <c r="AS572" s="4" t="str">
        <f>IF($H572=0,"",VLOOKUP($G572,Data!$G$3:$BA$2935,38,FALSE))</f>
        <v/>
      </c>
      <c r="AT572" s="4" t="str">
        <f>IF($H572=0,"",VLOOKUP($G572,Data!$G$3:$BA$2935,39,FALSE))</f>
        <v/>
      </c>
    </row>
    <row r="573" spans="1:46" x14ac:dyDescent="0.25">
      <c r="A573" s="4">
        <f>PSSE!A575</f>
        <v>987031</v>
      </c>
      <c r="B573" s="4" t="str">
        <f>PSSE!B575</f>
        <v>BACLIEU_W1</v>
      </c>
      <c r="C573" s="4">
        <f>PSSE!D575</f>
        <v>6.3</v>
      </c>
      <c r="D573" s="4">
        <f>PSSE!E575</f>
        <v>55</v>
      </c>
      <c r="E573" s="4" t="str">
        <f>PSSE!F575</f>
        <v>TD</v>
      </c>
      <c r="F573" s="4">
        <f>PSSE!G575</f>
        <v>1</v>
      </c>
      <c r="G573" s="4" t="str">
        <f t="shared" si="9"/>
        <v>GOV6.355TD1</v>
      </c>
      <c r="H573" s="4">
        <f>COUNTIF(Data!$G$3:$BA$2935,GOV!$G573)</f>
        <v>1</v>
      </c>
      <c r="I573" s="4" t="str">
        <f>IF($H573=0,"",VLOOKUP($G573,Data!$G$3:$BA$2935,2,FALSE))</f>
        <v>'HYGOV'</v>
      </c>
      <c r="J573" s="4">
        <f>PSSE!C575</f>
        <v>1</v>
      </c>
      <c r="K573" s="4">
        <f>IF($H573=0,"",VLOOKUP($G573,Data!$G$3:$BA$2935,4,FALSE))</f>
        <v>0.06</v>
      </c>
      <c r="L573" s="4">
        <f>IF($H573=0,"",VLOOKUP($G573,Data!$G$3:$BA$2935,5,FALSE))</f>
        <v>0.4</v>
      </c>
      <c r="M573" s="4">
        <f>IF($H573=0,"",VLOOKUP($G573,Data!$G$3:$BA$2935,6,FALSE))</f>
        <v>3</v>
      </c>
      <c r="N573" s="4">
        <f>IF($H573=0,"",VLOOKUP($G573,Data!$G$3:$BA$2935,7,FALSE))</f>
        <v>9.9000000000000005E-2</v>
      </c>
      <c r="O573" s="4">
        <f>IF($H573=0,"",VLOOKUP($G573,Data!$G$3:$BA$2935,8,FALSE))</f>
        <v>0.4</v>
      </c>
      <c r="P573" s="4">
        <f>IF($H573=0,"",VLOOKUP($G573,Data!$G$3:$BA$2935,9,FALSE))</f>
        <v>0.15</v>
      </c>
      <c r="Q573" s="4">
        <f>IF($H573=0,"",VLOOKUP($G573,Data!$G$3:$BA$2935,10,FALSE))</f>
        <v>1</v>
      </c>
      <c r="R573" s="4">
        <f>IF($H573=0,"",VLOOKUP($G573,Data!$G$3:$BA$2935,11,FALSE))</f>
        <v>0.1</v>
      </c>
      <c r="S573" s="4">
        <f>IF($H573=0,"",VLOOKUP($G573,Data!$G$3:$BA$2935,12,FALSE))</f>
        <v>1.35</v>
      </c>
      <c r="T573" s="4">
        <f>IF($H573=0,"",VLOOKUP($G573,Data!$G$3:$BA$2935,13,FALSE))</f>
        <v>1.4</v>
      </c>
      <c r="U573" s="4">
        <f>IF($H573=0,"",VLOOKUP($G573,Data!$G$3:$BA$2935,14,FALSE))</f>
        <v>0.1</v>
      </c>
      <c r="V573" s="4">
        <f>IF($H573=0,"",VLOOKUP($G573,Data!$G$3:$BA$2935,15,FALSE))</f>
        <v>0.1</v>
      </c>
      <c r="W573" s="4" t="str">
        <f>IF($H573=0,"",VLOOKUP($G573,Data!$G$3:$BA$2935,16,FALSE))</f>
        <v>/</v>
      </c>
      <c r="X573" s="4" t="str">
        <f>IF($H573=0,"",VLOOKUP($G573,Data!$G$3:$BA$2935,17,FALSE))</f>
        <v>/</v>
      </c>
      <c r="Y573" s="4" t="str">
        <f>IF($H573=0,"",VLOOKUP($G573,Data!$G$3:$BA$2935,18,FALSE))</f>
        <v/>
      </c>
      <c r="Z573" s="4" t="str">
        <f>IF($H573=0,"",VLOOKUP($G573,Data!$G$3:$BA$2935,19,FALSE))</f>
        <v/>
      </c>
      <c r="AA573" s="4" t="str">
        <f>IF($H573=0,"",VLOOKUP($G573,Data!$G$3:$BA$2935,20,FALSE))</f>
        <v/>
      </c>
      <c r="AB573" s="4" t="str">
        <f>IF($H573=0,"",VLOOKUP($G573,Data!$G$3:$BA$2935,21,FALSE))</f>
        <v/>
      </c>
      <c r="AC573" s="4" t="str">
        <f>IF($H573=0,"",VLOOKUP($G573,Data!$G$3:$BA$2935,22,FALSE))</f>
        <v/>
      </c>
      <c r="AD573" s="4" t="str">
        <f>IF($H573=0,"",VLOOKUP($G573,Data!$G$3:$BA$2935,23,FALSE))</f>
        <v/>
      </c>
      <c r="AE573" s="4" t="str">
        <f>IF($H573=0,"",VLOOKUP($G573,Data!$G$3:$BA$2935,24,FALSE))</f>
        <v/>
      </c>
      <c r="AF573" s="4" t="str">
        <f>IF($H573=0,"",VLOOKUP($G573,Data!$G$3:$BA$2935,25,FALSE))</f>
        <v/>
      </c>
      <c r="AG573" s="4" t="str">
        <f>IF($H573=0,"",VLOOKUP($G573,Data!$G$3:$BA$2935,26,FALSE))</f>
        <v/>
      </c>
      <c r="AH573" s="4" t="str">
        <f>IF($H573=0,"",VLOOKUP($G573,Data!$G$3:$BA$2935,27,FALSE))</f>
        <v/>
      </c>
      <c r="AI573" s="4" t="str">
        <f>IF($H573=0,"",VLOOKUP($G573,Data!$G$3:$BA$2935,28,FALSE))</f>
        <v/>
      </c>
      <c r="AJ573" s="4" t="str">
        <f>IF($H573=0,"",VLOOKUP($G573,Data!$G$3:$BA$2935,29,FALSE))</f>
        <v/>
      </c>
      <c r="AK573" s="4" t="str">
        <f>IF($H573=0,"",VLOOKUP($G573,Data!$G$3:$BA$2935,30,FALSE))</f>
        <v/>
      </c>
      <c r="AL573" s="4" t="str">
        <f>IF($H573=0,"",VLOOKUP($G573,Data!$G$3:$BA$2935,31,FALSE))</f>
        <v/>
      </c>
      <c r="AM573" s="4" t="str">
        <f>IF($H573=0,"",VLOOKUP($G573,Data!$G$3:$BA$2935,32,FALSE))</f>
        <v/>
      </c>
      <c r="AN573" s="4" t="str">
        <f>IF($H573=0,"",VLOOKUP($G573,Data!$G$3:$BA$2935,33,FALSE))</f>
        <v/>
      </c>
      <c r="AO573" s="4" t="str">
        <f>IF($H573=0,"",VLOOKUP($G573,Data!$G$3:$BA$2935,34,FALSE))</f>
        <v/>
      </c>
      <c r="AP573" s="4" t="str">
        <f>IF($H573=0,"",VLOOKUP($G573,Data!$G$3:$BA$2935,35,FALSE))</f>
        <v/>
      </c>
      <c r="AQ573" s="4" t="str">
        <f>IF($H573=0,"",VLOOKUP($G573,Data!$G$3:$BA$2935,36,FALSE))</f>
        <v/>
      </c>
      <c r="AR573" s="4" t="str">
        <f>IF($H573=0,"",VLOOKUP($G573,Data!$G$3:$BA$2935,37,FALSE))</f>
        <v/>
      </c>
      <c r="AS573" s="4" t="str">
        <f>IF($H573=0,"",VLOOKUP($G573,Data!$G$3:$BA$2935,38,FALSE))</f>
        <v/>
      </c>
      <c r="AT573" s="4" t="str">
        <f>IF($H573=0,"",VLOOKUP($G573,Data!$G$3:$BA$2935,39,FALSE))</f>
        <v/>
      </c>
    </row>
    <row r="574" spans="1:46" x14ac:dyDescent="0.25">
      <c r="A574" s="4">
        <f>PSSE!A576</f>
        <v>987032</v>
      </c>
      <c r="B574" s="4" t="str">
        <f>PSSE!B576</f>
        <v>BACLIEU_W2</v>
      </c>
      <c r="C574" s="4">
        <f>PSSE!D576</f>
        <v>6.3</v>
      </c>
      <c r="D574" s="4">
        <f>PSSE!E576</f>
        <v>55</v>
      </c>
      <c r="E574" s="4" t="str">
        <f>PSSE!F576</f>
        <v>TD</v>
      </c>
      <c r="F574" s="4">
        <f>PSSE!G576</f>
        <v>1</v>
      </c>
      <c r="G574" s="4" t="str">
        <f t="shared" si="9"/>
        <v>GOV6.355TD1</v>
      </c>
      <c r="H574" s="4">
        <f>COUNTIF(Data!$G$3:$BA$2935,GOV!$G574)</f>
        <v>1</v>
      </c>
      <c r="I574" s="4" t="str">
        <f>IF($H574=0,"",VLOOKUP($G574,Data!$G$3:$BA$2935,2,FALSE))</f>
        <v>'HYGOV'</v>
      </c>
      <c r="J574" s="4">
        <f>PSSE!C576</f>
        <v>1</v>
      </c>
      <c r="K574" s="4">
        <f>IF($H574=0,"",VLOOKUP($G574,Data!$G$3:$BA$2935,4,FALSE))</f>
        <v>0.06</v>
      </c>
      <c r="L574" s="4">
        <f>IF($H574=0,"",VLOOKUP($G574,Data!$G$3:$BA$2935,5,FALSE))</f>
        <v>0.4</v>
      </c>
      <c r="M574" s="4">
        <f>IF($H574=0,"",VLOOKUP($G574,Data!$G$3:$BA$2935,6,FALSE))</f>
        <v>3</v>
      </c>
      <c r="N574" s="4">
        <f>IF($H574=0,"",VLOOKUP($G574,Data!$G$3:$BA$2935,7,FALSE))</f>
        <v>9.9000000000000005E-2</v>
      </c>
      <c r="O574" s="4">
        <f>IF($H574=0,"",VLOOKUP($G574,Data!$G$3:$BA$2935,8,FALSE))</f>
        <v>0.4</v>
      </c>
      <c r="P574" s="4">
        <f>IF($H574=0,"",VLOOKUP($G574,Data!$G$3:$BA$2935,9,FALSE))</f>
        <v>0.15</v>
      </c>
      <c r="Q574" s="4">
        <f>IF($H574=0,"",VLOOKUP($G574,Data!$G$3:$BA$2935,10,FALSE))</f>
        <v>1</v>
      </c>
      <c r="R574" s="4">
        <f>IF($H574=0,"",VLOOKUP($G574,Data!$G$3:$BA$2935,11,FALSE))</f>
        <v>0.1</v>
      </c>
      <c r="S574" s="4">
        <f>IF($H574=0,"",VLOOKUP($G574,Data!$G$3:$BA$2935,12,FALSE))</f>
        <v>1.35</v>
      </c>
      <c r="T574" s="4">
        <f>IF($H574=0,"",VLOOKUP($G574,Data!$G$3:$BA$2935,13,FALSE))</f>
        <v>1.4</v>
      </c>
      <c r="U574" s="4">
        <f>IF($H574=0,"",VLOOKUP($G574,Data!$G$3:$BA$2935,14,FALSE))</f>
        <v>0.1</v>
      </c>
      <c r="V574" s="4">
        <f>IF($H574=0,"",VLOOKUP($G574,Data!$G$3:$BA$2935,15,FALSE))</f>
        <v>0.1</v>
      </c>
      <c r="W574" s="4" t="str">
        <f>IF($H574=0,"",VLOOKUP($G574,Data!$G$3:$BA$2935,16,FALSE))</f>
        <v>/</v>
      </c>
      <c r="X574" s="4" t="str">
        <f>IF($H574=0,"",VLOOKUP($G574,Data!$G$3:$BA$2935,17,FALSE))</f>
        <v>/</v>
      </c>
      <c r="Y574" s="4" t="str">
        <f>IF($H574=0,"",VLOOKUP($G574,Data!$G$3:$BA$2935,18,FALSE))</f>
        <v/>
      </c>
      <c r="Z574" s="4" t="str">
        <f>IF($H574=0,"",VLOOKUP($G574,Data!$G$3:$BA$2935,19,FALSE))</f>
        <v/>
      </c>
      <c r="AA574" s="4" t="str">
        <f>IF($H574=0,"",VLOOKUP($G574,Data!$G$3:$BA$2935,20,FALSE))</f>
        <v/>
      </c>
      <c r="AB574" s="4" t="str">
        <f>IF($H574=0,"",VLOOKUP($G574,Data!$G$3:$BA$2935,21,FALSE))</f>
        <v/>
      </c>
      <c r="AC574" s="4" t="str">
        <f>IF($H574=0,"",VLOOKUP($G574,Data!$G$3:$BA$2935,22,FALSE))</f>
        <v/>
      </c>
      <c r="AD574" s="4" t="str">
        <f>IF($H574=0,"",VLOOKUP($G574,Data!$G$3:$BA$2935,23,FALSE))</f>
        <v/>
      </c>
      <c r="AE574" s="4" t="str">
        <f>IF($H574=0,"",VLOOKUP($G574,Data!$G$3:$BA$2935,24,FALSE))</f>
        <v/>
      </c>
      <c r="AF574" s="4" t="str">
        <f>IF($H574=0,"",VLOOKUP($G574,Data!$G$3:$BA$2935,25,FALSE))</f>
        <v/>
      </c>
      <c r="AG574" s="4" t="str">
        <f>IF($H574=0,"",VLOOKUP($G574,Data!$G$3:$BA$2935,26,FALSE))</f>
        <v/>
      </c>
      <c r="AH574" s="4" t="str">
        <f>IF($H574=0,"",VLOOKUP($G574,Data!$G$3:$BA$2935,27,FALSE))</f>
        <v/>
      </c>
      <c r="AI574" s="4" t="str">
        <f>IF($H574=0,"",VLOOKUP($G574,Data!$G$3:$BA$2935,28,FALSE))</f>
        <v/>
      </c>
      <c r="AJ574" s="4" t="str">
        <f>IF($H574=0,"",VLOOKUP($G574,Data!$G$3:$BA$2935,29,FALSE))</f>
        <v/>
      </c>
      <c r="AK574" s="4" t="str">
        <f>IF($H574=0,"",VLOOKUP($G574,Data!$G$3:$BA$2935,30,FALSE))</f>
        <v/>
      </c>
      <c r="AL574" s="4" t="str">
        <f>IF($H574=0,"",VLOOKUP($G574,Data!$G$3:$BA$2935,31,FALSE))</f>
        <v/>
      </c>
      <c r="AM574" s="4" t="str">
        <f>IF($H574=0,"",VLOOKUP($G574,Data!$G$3:$BA$2935,32,FALSE))</f>
        <v/>
      </c>
      <c r="AN574" s="4" t="str">
        <f>IF($H574=0,"",VLOOKUP($G574,Data!$G$3:$BA$2935,33,FALSE))</f>
        <v/>
      </c>
      <c r="AO574" s="4" t="str">
        <f>IF($H574=0,"",VLOOKUP($G574,Data!$G$3:$BA$2935,34,FALSE))</f>
        <v/>
      </c>
      <c r="AP574" s="4" t="str">
        <f>IF($H574=0,"",VLOOKUP($G574,Data!$G$3:$BA$2935,35,FALSE))</f>
        <v/>
      </c>
      <c r="AQ574" s="4" t="str">
        <f>IF($H574=0,"",VLOOKUP($G574,Data!$G$3:$BA$2935,36,FALSE))</f>
        <v/>
      </c>
      <c r="AR574" s="4" t="str">
        <f>IF($H574=0,"",VLOOKUP($G574,Data!$G$3:$BA$2935,37,FALSE))</f>
        <v/>
      </c>
      <c r="AS574" s="4" t="str">
        <f>IF($H574=0,"",VLOOKUP($G574,Data!$G$3:$BA$2935,38,FALSE))</f>
        <v/>
      </c>
      <c r="AT574" s="4" t="str">
        <f>IF($H574=0,"",VLOOKUP($G574,Data!$G$3:$BA$2935,39,FALSE))</f>
        <v/>
      </c>
    </row>
    <row r="575" spans="1:46" x14ac:dyDescent="0.25">
      <c r="A575" s="4">
        <f>PSSE!A577</f>
        <v>987033</v>
      </c>
      <c r="B575" s="4" t="str">
        <f>PSSE!B577</f>
        <v>BACLIEU_W3</v>
      </c>
      <c r="C575" s="4">
        <f>PSSE!D577</f>
        <v>6.3</v>
      </c>
      <c r="D575" s="4">
        <f>PSSE!E577</f>
        <v>55</v>
      </c>
      <c r="E575" s="4" t="str">
        <f>PSSE!F577</f>
        <v>TD</v>
      </c>
      <c r="F575" s="4">
        <f>PSSE!G577</f>
        <v>1</v>
      </c>
      <c r="G575" s="4" t="str">
        <f t="shared" si="9"/>
        <v>GOV6.355TD1</v>
      </c>
      <c r="H575" s="4">
        <f>COUNTIF(Data!$G$3:$BA$2935,GOV!$G575)</f>
        <v>1</v>
      </c>
      <c r="I575" s="4" t="str">
        <f>IF($H575=0,"",VLOOKUP($G575,Data!$G$3:$BA$2935,2,FALSE))</f>
        <v>'HYGOV'</v>
      </c>
      <c r="J575" s="4">
        <f>PSSE!C577</f>
        <v>1</v>
      </c>
      <c r="K575" s="4">
        <f>IF($H575=0,"",VLOOKUP($G575,Data!$G$3:$BA$2935,4,FALSE))</f>
        <v>0.06</v>
      </c>
      <c r="L575" s="4">
        <f>IF($H575=0,"",VLOOKUP($G575,Data!$G$3:$BA$2935,5,FALSE))</f>
        <v>0.4</v>
      </c>
      <c r="M575" s="4">
        <f>IF($H575=0,"",VLOOKUP($G575,Data!$G$3:$BA$2935,6,FALSE))</f>
        <v>3</v>
      </c>
      <c r="N575" s="4">
        <f>IF($H575=0,"",VLOOKUP($G575,Data!$G$3:$BA$2935,7,FALSE))</f>
        <v>9.9000000000000005E-2</v>
      </c>
      <c r="O575" s="4">
        <f>IF($H575=0,"",VLOOKUP($G575,Data!$G$3:$BA$2935,8,FALSE))</f>
        <v>0.4</v>
      </c>
      <c r="P575" s="4">
        <f>IF($H575=0,"",VLOOKUP($G575,Data!$G$3:$BA$2935,9,FALSE))</f>
        <v>0.15</v>
      </c>
      <c r="Q575" s="4">
        <f>IF($H575=0,"",VLOOKUP($G575,Data!$G$3:$BA$2935,10,FALSE))</f>
        <v>1</v>
      </c>
      <c r="R575" s="4">
        <f>IF($H575=0,"",VLOOKUP($G575,Data!$G$3:$BA$2935,11,FALSE))</f>
        <v>0.1</v>
      </c>
      <c r="S575" s="4">
        <f>IF($H575=0,"",VLOOKUP($G575,Data!$G$3:$BA$2935,12,FALSE))</f>
        <v>1.35</v>
      </c>
      <c r="T575" s="4">
        <f>IF($H575=0,"",VLOOKUP($G575,Data!$G$3:$BA$2935,13,FALSE))</f>
        <v>1.4</v>
      </c>
      <c r="U575" s="4">
        <f>IF($H575=0,"",VLOOKUP($G575,Data!$G$3:$BA$2935,14,FALSE))</f>
        <v>0.1</v>
      </c>
      <c r="V575" s="4">
        <f>IF($H575=0,"",VLOOKUP($G575,Data!$G$3:$BA$2935,15,FALSE))</f>
        <v>0.1</v>
      </c>
      <c r="W575" s="4" t="str">
        <f>IF($H575=0,"",VLOOKUP($G575,Data!$G$3:$BA$2935,16,FALSE))</f>
        <v>/</v>
      </c>
      <c r="X575" s="4" t="str">
        <f>IF($H575=0,"",VLOOKUP($G575,Data!$G$3:$BA$2935,17,FALSE))</f>
        <v>/</v>
      </c>
      <c r="Y575" s="4" t="str">
        <f>IF($H575=0,"",VLOOKUP($G575,Data!$G$3:$BA$2935,18,FALSE))</f>
        <v/>
      </c>
      <c r="Z575" s="4" t="str">
        <f>IF($H575=0,"",VLOOKUP($G575,Data!$G$3:$BA$2935,19,FALSE))</f>
        <v/>
      </c>
      <c r="AA575" s="4" t="str">
        <f>IF($H575=0,"",VLOOKUP($G575,Data!$G$3:$BA$2935,20,FALSE))</f>
        <v/>
      </c>
      <c r="AB575" s="4" t="str">
        <f>IF($H575=0,"",VLOOKUP($G575,Data!$G$3:$BA$2935,21,FALSE))</f>
        <v/>
      </c>
      <c r="AC575" s="4" t="str">
        <f>IF($H575=0,"",VLOOKUP($G575,Data!$G$3:$BA$2935,22,FALSE))</f>
        <v/>
      </c>
      <c r="AD575" s="4" t="str">
        <f>IF($H575=0,"",VLOOKUP($G575,Data!$G$3:$BA$2935,23,FALSE))</f>
        <v/>
      </c>
      <c r="AE575" s="4" t="str">
        <f>IF($H575=0,"",VLOOKUP($G575,Data!$G$3:$BA$2935,24,FALSE))</f>
        <v/>
      </c>
      <c r="AF575" s="4" t="str">
        <f>IF($H575=0,"",VLOOKUP($G575,Data!$G$3:$BA$2935,25,FALSE))</f>
        <v/>
      </c>
      <c r="AG575" s="4" t="str">
        <f>IF($H575=0,"",VLOOKUP($G575,Data!$G$3:$BA$2935,26,FALSE))</f>
        <v/>
      </c>
      <c r="AH575" s="4" t="str">
        <f>IF($H575=0,"",VLOOKUP($G575,Data!$G$3:$BA$2935,27,FALSE))</f>
        <v/>
      </c>
      <c r="AI575" s="4" t="str">
        <f>IF($H575=0,"",VLOOKUP($G575,Data!$G$3:$BA$2935,28,FALSE))</f>
        <v/>
      </c>
      <c r="AJ575" s="4" t="str">
        <f>IF($H575=0,"",VLOOKUP($G575,Data!$G$3:$BA$2935,29,FALSE))</f>
        <v/>
      </c>
      <c r="AK575" s="4" t="str">
        <f>IF($H575=0,"",VLOOKUP($G575,Data!$G$3:$BA$2935,30,FALSE))</f>
        <v/>
      </c>
      <c r="AL575" s="4" t="str">
        <f>IF($H575=0,"",VLOOKUP($G575,Data!$G$3:$BA$2935,31,FALSE))</f>
        <v/>
      </c>
      <c r="AM575" s="4" t="str">
        <f>IF($H575=0,"",VLOOKUP($G575,Data!$G$3:$BA$2935,32,FALSE))</f>
        <v/>
      </c>
      <c r="AN575" s="4" t="str">
        <f>IF($H575=0,"",VLOOKUP($G575,Data!$G$3:$BA$2935,33,FALSE))</f>
        <v/>
      </c>
      <c r="AO575" s="4" t="str">
        <f>IF($H575=0,"",VLOOKUP($G575,Data!$G$3:$BA$2935,34,FALSE))</f>
        <v/>
      </c>
      <c r="AP575" s="4" t="str">
        <f>IF($H575=0,"",VLOOKUP($G575,Data!$G$3:$BA$2935,35,FALSE))</f>
        <v/>
      </c>
      <c r="AQ575" s="4" t="str">
        <f>IF($H575=0,"",VLOOKUP($G575,Data!$G$3:$BA$2935,36,FALSE))</f>
        <v/>
      </c>
      <c r="AR575" s="4" t="str">
        <f>IF($H575=0,"",VLOOKUP($G575,Data!$G$3:$BA$2935,37,FALSE))</f>
        <v/>
      </c>
      <c r="AS575" s="4" t="str">
        <f>IF($H575=0,"",VLOOKUP($G575,Data!$G$3:$BA$2935,38,FALSE))</f>
        <v/>
      </c>
      <c r="AT575" s="4" t="str">
        <f>IF($H575=0,"",VLOOKUP($G575,Data!$G$3:$BA$2935,39,FALSE))</f>
        <v/>
      </c>
    </row>
    <row r="576" spans="1:46" x14ac:dyDescent="0.25">
      <c r="A576" s="4">
        <f>PSSE!A578</f>
        <v>989011</v>
      </c>
      <c r="B576" s="4" t="str">
        <f>PSSE!B578</f>
        <v>LONGPHU1_S1</v>
      </c>
      <c r="C576" s="4">
        <f>PSSE!D578</f>
        <v>26</v>
      </c>
      <c r="D576" s="4">
        <f>PSSE!E578</f>
        <v>600</v>
      </c>
      <c r="E576" s="4" t="str">
        <f>PSSE!F578</f>
        <v>ND</v>
      </c>
      <c r="F576" s="4">
        <f>PSSE!G578</f>
        <v>1</v>
      </c>
      <c r="G576" s="4" t="str">
        <f t="shared" si="9"/>
        <v>GOV26600ND1</v>
      </c>
      <c r="H576" s="4">
        <f>COUNTIF(Data!$G$3:$BA$2935,GOV!$G576)</f>
        <v>1</v>
      </c>
      <c r="I576" s="4" t="str">
        <f>IF($H576=0,"",VLOOKUP($G576,Data!$G$3:$BA$2935,2,FALSE))</f>
        <v>'TGOV1'</v>
      </c>
      <c r="J576" s="4">
        <f>PSSE!C578</f>
        <v>1</v>
      </c>
      <c r="K576" s="4">
        <f>IF($H576=0,"",VLOOKUP($G576,Data!$G$3:$BA$2935,4,FALSE))</f>
        <v>0.05</v>
      </c>
      <c r="L576" s="4">
        <f>IF($H576=0,"",VLOOKUP($G576,Data!$G$3:$BA$2935,5,FALSE))</f>
        <v>0.05</v>
      </c>
      <c r="M576" s="4">
        <f>IF($H576=0,"",VLOOKUP($G576,Data!$G$3:$BA$2935,6,FALSE))</f>
        <v>0.9</v>
      </c>
      <c r="N576" s="4">
        <f>IF($H576=0,"",VLOOKUP($G576,Data!$G$3:$BA$2935,7,FALSE))</f>
        <v>0.3</v>
      </c>
      <c r="O576" s="4">
        <f>IF($H576=0,"",VLOOKUP($G576,Data!$G$3:$BA$2935,8,FALSE))</f>
        <v>3</v>
      </c>
      <c r="P576" s="4">
        <f>IF($H576=0,"",VLOOKUP($G576,Data!$G$3:$BA$2935,9,FALSE))</f>
        <v>9</v>
      </c>
      <c r="Q576" s="4">
        <f>IF($H576=0,"",VLOOKUP($G576,Data!$G$3:$BA$2935,10,FALSE))</f>
        <v>0</v>
      </c>
      <c r="R576" s="4" t="str">
        <f>IF($H576=0,"",VLOOKUP($G576,Data!$G$3:$BA$2935,11,FALSE))</f>
        <v>/</v>
      </c>
      <c r="S576" s="4" t="str">
        <f>IF($H576=0,"",VLOOKUP($G576,Data!$G$3:$BA$2935,12,FALSE))</f>
        <v>/</v>
      </c>
      <c r="T576" s="4" t="str">
        <f>IF($H576=0,"",VLOOKUP($G576,Data!$G$3:$BA$2935,13,FALSE))</f>
        <v/>
      </c>
      <c r="U576" s="4" t="str">
        <f>IF($H576=0,"",VLOOKUP($G576,Data!$G$3:$BA$2935,14,FALSE))</f>
        <v/>
      </c>
      <c r="V576" s="4" t="str">
        <f>IF($H576=0,"",VLOOKUP($G576,Data!$G$3:$BA$2935,15,FALSE))</f>
        <v/>
      </c>
      <c r="W576" s="4" t="str">
        <f>IF($H576=0,"",VLOOKUP($G576,Data!$G$3:$BA$2935,16,FALSE))</f>
        <v/>
      </c>
      <c r="X576" s="4" t="str">
        <f>IF($H576=0,"",VLOOKUP($G576,Data!$G$3:$BA$2935,17,FALSE))</f>
        <v/>
      </c>
      <c r="Y576" s="4" t="str">
        <f>IF($H576=0,"",VLOOKUP($G576,Data!$G$3:$BA$2935,18,FALSE))</f>
        <v/>
      </c>
      <c r="Z576" s="4" t="str">
        <f>IF($H576=0,"",VLOOKUP($G576,Data!$G$3:$BA$2935,19,FALSE))</f>
        <v/>
      </c>
      <c r="AA576" s="4" t="str">
        <f>IF($H576=0,"",VLOOKUP($G576,Data!$G$3:$BA$2935,20,FALSE))</f>
        <v/>
      </c>
      <c r="AB576" s="4" t="str">
        <f>IF($H576=0,"",VLOOKUP($G576,Data!$G$3:$BA$2935,21,FALSE))</f>
        <v/>
      </c>
      <c r="AC576" s="4" t="str">
        <f>IF($H576=0,"",VLOOKUP($G576,Data!$G$3:$BA$2935,22,FALSE))</f>
        <v/>
      </c>
      <c r="AD576" s="4" t="str">
        <f>IF($H576=0,"",VLOOKUP($G576,Data!$G$3:$BA$2935,23,FALSE))</f>
        <v/>
      </c>
      <c r="AE576" s="4" t="str">
        <f>IF($H576=0,"",VLOOKUP($G576,Data!$G$3:$BA$2935,24,FALSE))</f>
        <v/>
      </c>
      <c r="AF576" s="4" t="str">
        <f>IF($H576=0,"",VLOOKUP($G576,Data!$G$3:$BA$2935,25,FALSE))</f>
        <v/>
      </c>
      <c r="AG576" s="4" t="str">
        <f>IF($H576=0,"",VLOOKUP($G576,Data!$G$3:$BA$2935,26,FALSE))</f>
        <v/>
      </c>
      <c r="AH576" s="4" t="str">
        <f>IF($H576=0,"",VLOOKUP($G576,Data!$G$3:$BA$2935,27,FALSE))</f>
        <v/>
      </c>
      <c r="AI576" s="4" t="str">
        <f>IF($H576=0,"",VLOOKUP($G576,Data!$G$3:$BA$2935,28,FALSE))</f>
        <v/>
      </c>
      <c r="AJ576" s="4" t="str">
        <f>IF($H576=0,"",VLOOKUP($G576,Data!$G$3:$BA$2935,29,FALSE))</f>
        <v/>
      </c>
      <c r="AK576" s="4" t="str">
        <f>IF($H576=0,"",VLOOKUP($G576,Data!$G$3:$BA$2935,30,FALSE))</f>
        <v/>
      </c>
      <c r="AL576" s="4" t="str">
        <f>IF($H576=0,"",VLOOKUP($G576,Data!$G$3:$BA$2935,31,FALSE))</f>
        <v/>
      </c>
      <c r="AM576" s="4" t="str">
        <f>IF($H576=0,"",VLOOKUP($G576,Data!$G$3:$BA$2935,32,FALSE))</f>
        <v/>
      </c>
      <c r="AN576" s="4" t="str">
        <f>IF($H576=0,"",VLOOKUP($G576,Data!$G$3:$BA$2935,33,FALSE))</f>
        <v/>
      </c>
      <c r="AO576" s="4" t="str">
        <f>IF($H576=0,"",VLOOKUP($G576,Data!$G$3:$BA$2935,34,FALSE))</f>
        <v/>
      </c>
      <c r="AP576" s="4" t="str">
        <f>IF($H576=0,"",VLOOKUP($G576,Data!$G$3:$BA$2935,35,FALSE))</f>
        <v/>
      </c>
      <c r="AQ576" s="4" t="str">
        <f>IF($H576=0,"",VLOOKUP($G576,Data!$G$3:$BA$2935,36,FALSE))</f>
        <v/>
      </c>
      <c r="AR576" s="4" t="str">
        <f>IF($H576=0,"",VLOOKUP($G576,Data!$G$3:$BA$2935,37,FALSE))</f>
        <v/>
      </c>
      <c r="AS576" s="4" t="str">
        <f>IF($H576=0,"",VLOOKUP($G576,Data!$G$3:$BA$2935,38,FALSE))</f>
        <v/>
      </c>
      <c r="AT576" s="4" t="str">
        <f>IF($H576=0,"",VLOOKUP($G576,Data!$G$3:$BA$2935,39,FALSE))</f>
        <v/>
      </c>
    </row>
    <row r="577" spans="1:46" x14ac:dyDescent="0.25">
      <c r="A577" s="4">
        <f>PSSE!A579</f>
        <v>989012</v>
      </c>
      <c r="B577" s="4" t="str">
        <f>PSSE!B579</f>
        <v>LONGPHU1_S2</v>
      </c>
      <c r="C577" s="4">
        <f>PSSE!D579</f>
        <v>26</v>
      </c>
      <c r="D577" s="4">
        <f>PSSE!E579</f>
        <v>600</v>
      </c>
      <c r="E577" s="4" t="str">
        <f>PSSE!F579</f>
        <v>ND</v>
      </c>
      <c r="F577" s="4">
        <f>PSSE!G579</f>
        <v>1</v>
      </c>
      <c r="G577" s="4" t="str">
        <f t="shared" si="9"/>
        <v>GOV26600ND1</v>
      </c>
      <c r="H577" s="4">
        <f>COUNTIF(Data!$G$3:$BA$2935,GOV!$G577)</f>
        <v>1</v>
      </c>
      <c r="I577" s="4" t="str">
        <f>IF($H577=0,"",VLOOKUP($G577,Data!$G$3:$BA$2935,2,FALSE))</f>
        <v>'TGOV1'</v>
      </c>
      <c r="J577" s="4">
        <f>PSSE!C579</f>
        <v>1</v>
      </c>
      <c r="K577" s="4">
        <f>IF($H577=0,"",VLOOKUP($G577,Data!$G$3:$BA$2935,4,FALSE))</f>
        <v>0.05</v>
      </c>
      <c r="L577" s="4">
        <f>IF($H577=0,"",VLOOKUP($G577,Data!$G$3:$BA$2935,5,FALSE))</f>
        <v>0.05</v>
      </c>
      <c r="M577" s="4">
        <f>IF($H577=0,"",VLOOKUP($G577,Data!$G$3:$BA$2935,6,FALSE))</f>
        <v>0.9</v>
      </c>
      <c r="N577" s="4">
        <f>IF($H577=0,"",VLOOKUP($G577,Data!$G$3:$BA$2935,7,FALSE))</f>
        <v>0.3</v>
      </c>
      <c r="O577" s="4">
        <f>IF($H577=0,"",VLOOKUP($G577,Data!$G$3:$BA$2935,8,FALSE))</f>
        <v>3</v>
      </c>
      <c r="P577" s="4">
        <f>IF($H577=0,"",VLOOKUP($G577,Data!$G$3:$BA$2935,9,FALSE))</f>
        <v>9</v>
      </c>
      <c r="Q577" s="4">
        <f>IF($H577=0,"",VLOOKUP($G577,Data!$G$3:$BA$2935,10,FALSE))</f>
        <v>0</v>
      </c>
      <c r="R577" s="4" t="str">
        <f>IF($H577=0,"",VLOOKUP($G577,Data!$G$3:$BA$2935,11,FALSE))</f>
        <v>/</v>
      </c>
      <c r="S577" s="4" t="str">
        <f>IF($H577=0,"",VLOOKUP($G577,Data!$G$3:$BA$2935,12,FALSE))</f>
        <v>/</v>
      </c>
      <c r="T577" s="4" t="str">
        <f>IF($H577=0,"",VLOOKUP($G577,Data!$G$3:$BA$2935,13,FALSE))</f>
        <v/>
      </c>
      <c r="U577" s="4" t="str">
        <f>IF($H577=0,"",VLOOKUP($G577,Data!$G$3:$BA$2935,14,FALSE))</f>
        <v/>
      </c>
      <c r="V577" s="4" t="str">
        <f>IF($H577=0,"",VLOOKUP($G577,Data!$G$3:$BA$2935,15,FALSE))</f>
        <v/>
      </c>
      <c r="W577" s="4" t="str">
        <f>IF($H577=0,"",VLOOKUP($G577,Data!$G$3:$BA$2935,16,FALSE))</f>
        <v/>
      </c>
      <c r="X577" s="4" t="str">
        <f>IF($H577=0,"",VLOOKUP($G577,Data!$G$3:$BA$2935,17,FALSE))</f>
        <v/>
      </c>
      <c r="Y577" s="4" t="str">
        <f>IF($H577=0,"",VLOOKUP($G577,Data!$G$3:$BA$2935,18,FALSE))</f>
        <v/>
      </c>
      <c r="Z577" s="4" t="str">
        <f>IF($H577=0,"",VLOOKUP($G577,Data!$G$3:$BA$2935,19,FALSE))</f>
        <v/>
      </c>
      <c r="AA577" s="4" t="str">
        <f>IF($H577=0,"",VLOOKUP($G577,Data!$G$3:$BA$2935,20,FALSE))</f>
        <v/>
      </c>
      <c r="AB577" s="4" t="str">
        <f>IF($H577=0,"",VLOOKUP($G577,Data!$G$3:$BA$2935,21,FALSE))</f>
        <v/>
      </c>
      <c r="AC577" s="4" t="str">
        <f>IF($H577=0,"",VLOOKUP($G577,Data!$G$3:$BA$2935,22,FALSE))</f>
        <v/>
      </c>
      <c r="AD577" s="4" t="str">
        <f>IF($H577=0,"",VLOOKUP($G577,Data!$G$3:$BA$2935,23,FALSE))</f>
        <v/>
      </c>
      <c r="AE577" s="4" t="str">
        <f>IF($H577=0,"",VLOOKUP($G577,Data!$G$3:$BA$2935,24,FALSE))</f>
        <v/>
      </c>
      <c r="AF577" s="4" t="str">
        <f>IF($H577=0,"",VLOOKUP($G577,Data!$G$3:$BA$2935,25,FALSE))</f>
        <v/>
      </c>
      <c r="AG577" s="4" t="str">
        <f>IF($H577=0,"",VLOOKUP($G577,Data!$G$3:$BA$2935,26,FALSE))</f>
        <v/>
      </c>
      <c r="AH577" s="4" t="str">
        <f>IF($H577=0,"",VLOOKUP($G577,Data!$G$3:$BA$2935,27,FALSE))</f>
        <v/>
      </c>
      <c r="AI577" s="4" t="str">
        <f>IF($H577=0,"",VLOOKUP($G577,Data!$G$3:$BA$2935,28,FALSE))</f>
        <v/>
      </c>
      <c r="AJ577" s="4" t="str">
        <f>IF($H577=0,"",VLOOKUP($G577,Data!$G$3:$BA$2935,29,FALSE))</f>
        <v/>
      </c>
      <c r="AK577" s="4" t="str">
        <f>IF($H577=0,"",VLOOKUP($G577,Data!$G$3:$BA$2935,30,FALSE))</f>
        <v/>
      </c>
      <c r="AL577" s="4" t="str">
        <f>IF($H577=0,"",VLOOKUP($G577,Data!$G$3:$BA$2935,31,FALSE))</f>
        <v/>
      </c>
      <c r="AM577" s="4" t="str">
        <f>IF($H577=0,"",VLOOKUP($G577,Data!$G$3:$BA$2935,32,FALSE))</f>
        <v/>
      </c>
      <c r="AN577" s="4" t="str">
        <f>IF($H577=0,"",VLOOKUP($G577,Data!$G$3:$BA$2935,33,FALSE))</f>
        <v/>
      </c>
      <c r="AO577" s="4" t="str">
        <f>IF($H577=0,"",VLOOKUP($G577,Data!$G$3:$BA$2935,34,FALSE))</f>
        <v/>
      </c>
      <c r="AP577" s="4" t="str">
        <f>IF($H577=0,"",VLOOKUP($G577,Data!$G$3:$BA$2935,35,FALSE))</f>
        <v/>
      </c>
      <c r="AQ577" s="4" t="str">
        <f>IF($H577=0,"",VLOOKUP($G577,Data!$G$3:$BA$2935,36,FALSE))</f>
        <v/>
      </c>
      <c r="AR577" s="4" t="str">
        <f>IF($H577=0,"",VLOOKUP($G577,Data!$G$3:$BA$2935,37,FALSE))</f>
        <v/>
      </c>
      <c r="AS577" s="4" t="str">
        <f>IF($H577=0,"",VLOOKUP($G577,Data!$G$3:$BA$2935,38,FALSE))</f>
        <v/>
      </c>
      <c r="AT577" s="4" t="str">
        <f>IF($H577=0,"",VLOOKUP($G577,Data!$G$3:$BA$2935,39,FALSE))</f>
        <v/>
      </c>
    </row>
    <row r="578" spans="1:46" x14ac:dyDescent="0.25">
      <c r="A578" s="4">
        <f>PSSE!A580</f>
        <v>989021</v>
      </c>
      <c r="B578" s="4" t="str">
        <f>PSSE!B580</f>
        <v>LONGPHU2_S1</v>
      </c>
      <c r="C578" s="4">
        <f>PSSE!D580</f>
        <v>26</v>
      </c>
      <c r="D578" s="4">
        <f>PSSE!E580</f>
        <v>600</v>
      </c>
      <c r="E578" s="4" t="str">
        <f>PSSE!F580</f>
        <v>ND</v>
      </c>
      <c r="F578" s="4">
        <f>PSSE!G580</f>
        <v>1</v>
      </c>
      <c r="G578" s="4" t="str">
        <f t="shared" si="9"/>
        <v>GOV26600ND1</v>
      </c>
      <c r="H578" s="4">
        <f>COUNTIF(Data!$G$3:$BA$2935,GOV!$G578)</f>
        <v>1</v>
      </c>
      <c r="I578" s="4" t="str">
        <f>IF($H578=0,"",VLOOKUP($G578,Data!$G$3:$BA$2935,2,FALSE))</f>
        <v>'TGOV1'</v>
      </c>
      <c r="J578" s="4">
        <f>PSSE!C580</f>
        <v>1</v>
      </c>
      <c r="K578" s="4">
        <f>IF($H578=0,"",VLOOKUP($G578,Data!$G$3:$BA$2935,4,FALSE))</f>
        <v>0.05</v>
      </c>
      <c r="L578" s="4">
        <f>IF($H578=0,"",VLOOKUP($G578,Data!$G$3:$BA$2935,5,FALSE))</f>
        <v>0.05</v>
      </c>
      <c r="M578" s="4">
        <f>IF($H578=0,"",VLOOKUP($G578,Data!$G$3:$BA$2935,6,FALSE))</f>
        <v>0.9</v>
      </c>
      <c r="N578" s="4">
        <f>IF($H578=0,"",VLOOKUP($G578,Data!$G$3:$BA$2935,7,FALSE))</f>
        <v>0.3</v>
      </c>
      <c r="O578" s="4">
        <f>IF($H578=0,"",VLOOKUP($G578,Data!$G$3:$BA$2935,8,FALSE))</f>
        <v>3</v>
      </c>
      <c r="P578" s="4">
        <f>IF($H578=0,"",VLOOKUP($G578,Data!$G$3:$BA$2935,9,FALSE))</f>
        <v>9</v>
      </c>
      <c r="Q578" s="4">
        <f>IF($H578=0,"",VLOOKUP($G578,Data!$G$3:$BA$2935,10,FALSE))</f>
        <v>0</v>
      </c>
      <c r="R578" s="4" t="str">
        <f>IF($H578=0,"",VLOOKUP($G578,Data!$G$3:$BA$2935,11,FALSE))</f>
        <v>/</v>
      </c>
      <c r="S578" s="4" t="str">
        <f>IF($H578=0,"",VLOOKUP($G578,Data!$G$3:$BA$2935,12,FALSE))</f>
        <v>/</v>
      </c>
      <c r="T578" s="4" t="str">
        <f>IF($H578=0,"",VLOOKUP($G578,Data!$G$3:$BA$2935,13,FALSE))</f>
        <v/>
      </c>
      <c r="U578" s="4" t="str">
        <f>IF($H578=0,"",VLOOKUP($G578,Data!$G$3:$BA$2935,14,FALSE))</f>
        <v/>
      </c>
      <c r="V578" s="4" t="str">
        <f>IF($H578=0,"",VLOOKUP($G578,Data!$G$3:$BA$2935,15,FALSE))</f>
        <v/>
      </c>
      <c r="W578" s="4" t="str">
        <f>IF($H578=0,"",VLOOKUP($G578,Data!$G$3:$BA$2935,16,FALSE))</f>
        <v/>
      </c>
      <c r="X578" s="4" t="str">
        <f>IF($H578=0,"",VLOOKUP($G578,Data!$G$3:$BA$2935,17,FALSE))</f>
        <v/>
      </c>
      <c r="Y578" s="4" t="str">
        <f>IF($H578=0,"",VLOOKUP($G578,Data!$G$3:$BA$2935,18,FALSE))</f>
        <v/>
      </c>
      <c r="Z578" s="4" t="str">
        <f>IF($H578=0,"",VLOOKUP($G578,Data!$G$3:$BA$2935,19,FALSE))</f>
        <v/>
      </c>
      <c r="AA578" s="4" t="str">
        <f>IF($H578=0,"",VLOOKUP($G578,Data!$G$3:$BA$2935,20,FALSE))</f>
        <v/>
      </c>
      <c r="AB578" s="4" t="str">
        <f>IF($H578=0,"",VLOOKUP($G578,Data!$G$3:$BA$2935,21,FALSE))</f>
        <v/>
      </c>
      <c r="AC578" s="4" t="str">
        <f>IF($H578=0,"",VLOOKUP($G578,Data!$G$3:$BA$2935,22,FALSE))</f>
        <v/>
      </c>
      <c r="AD578" s="4" t="str">
        <f>IF($H578=0,"",VLOOKUP($G578,Data!$G$3:$BA$2935,23,FALSE))</f>
        <v/>
      </c>
      <c r="AE578" s="4" t="str">
        <f>IF($H578=0,"",VLOOKUP($G578,Data!$G$3:$BA$2935,24,FALSE))</f>
        <v/>
      </c>
      <c r="AF578" s="4" t="str">
        <f>IF($H578=0,"",VLOOKUP($G578,Data!$G$3:$BA$2935,25,FALSE))</f>
        <v/>
      </c>
      <c r="AG578" s="4" t="str">
        <f>IF($H578=0,"",VLOOKUP($G578,Data!$G$3:$BA$2935,26,FALSE))</f>
        <v/>
      </c>
      <c r="AH578" s="4" t="str">
        <f>IF($H578=0,"",VLOOKUP($G578,Data!$G$3:$BA$2935,27,FALSE))</f>
        <v/>
      </c>
      <c r="AI578" s="4" t="str">
        <f>IF($H578=0,"",VLOOKUP($G578,Data!$G$3:$BA$2935,28,FALSE))</f>
        <v/>
      </c>
      <c r="AJ578" s="4" t="str">
        <f>IF($H578=0,"",VLOOKUP($G578,Data!$G$3:$BA$2935,29,FALSE))</f>
        <v/>
      </c>
      <c r="AK578" s="4" t="str">
        <f>IF($H578=0,"",VLOOKUP($G578,Data!$G$3:$BA$2935,30,FALSE))</f>
        <v/>
      </c>
      <c r="AL578" s="4" t="str">
        <f>IF($H578=0,"",VLOOKUP($G578,Data!$G$3:$BA$2935,31,FALSE))</f>
        <v/>
      </c>
      <c r="AM578" s="4" t="str">
        <f>IF($H578=0,"",VLOOKUP($G578,Data!$G$3:$BA$2935,32,FALSE))</f>
        <v/>
      </c>
      <c r="AN578" s="4" t="str">
        <f>IF($H578=0,"",VLOOKUP($G578,Data!$G$3:$BA$2935,33,FALSE))</f>
        <v/>
      </c>
      <c r="AO578" s="4" t="str">
        <f>IF($H578=0,"",VLOOKUP($G578,Data!$G$3:$BA$2935,34,FALSE))</f>
        <v/>
      </c>
      <c r="AP578" s="4" t="str">
        <f>IF($H578=0,"",VLOOKUP($G578,Data!$G$3:$BA$2935,35,FALSE))</f>
        <v/>
      </c>
      <c r="AQ578" s="4" t="str">
        <f>IF($H578=0,"",VLOOKUP($G578,Data!$G$3:$BA$2935,36,FALSE))</f>
        <v/>
      </c>
      <c r="AR578" s="4" t="str">
        <f>IF($H578=0,"",VLOOKUP($G578,Data!$G$3:$BA$2935,37,FALSE))</f>
        <v/>
      </c>
      <c r="AS578" s="4" t="str">
        <f>IF($H578=0,"",VLOOKUP($G578,Data!$G$3:$BA$2935,38,FALSE))</f>
        <v/>
      </c>
      <c r="AT578" s="4" t="str">
        <f>IF($H578=0,"",VLOOKUP($G578,Data!$G$3:$BA$2935,39,FALSE))</f>
        <v/>
      </c>
    </row>
    <row r="579" spans="1:46" x14ac:dyDescent="0.25">
      <c r="A579" s="4">
        <f>PSSE!A581</f>
        <v>989022</v>
      </c>
      <c r="B579" s="4" t="str">
        <f>PSSE!B581</f>
        <v>LONGPHU2_S2</v>
      </c>
      <c r="C579" s="4">
        <f>PSSE!D581</f>
        <v>26</v>
      </c>
      <c r="D579" s="4">
        <f>PSSE!E581</f>
        <v>600</v>
      </c>
      <c r="E579" s="4" t="str">
        <f>PSSE!F581</f>
        <v>ND</v>
      </c>
      <c r="F579" s="4">
        <f>PSSE!G581</f>
        <v>1</v>
      </c>
      <c r="G579" s="4" t="str">
        <f t="shared" si="9"/>
        <v>GOV26600ND1</v>
      </c>
      <c r="H579" s="4">
        <f>COUNTIF(Data!$G$3:$BA$2935,GOV!$G579)</f>
        <v>1</v>
      </c>
      <c r="I579" s="4" t="str">
        <f>IF($H579=0,"",VLOOKUP($G579,Data!$G$3:$BA$2935,2,FALSE))</f>
        <v>'TGOV1'</v>
      </c>
      <c r="J579" s="4">
        <f>PSSE!C581</f>
        <v>1</v>
      </c>
      <c r="K579" s="4">
        <f>IF($H579=0,"",VLOOKUP($G579,Data!$G$3:$BA$2935,4,FALSE))</f>
        <v>0.05</v>
      </c>
      <c r="L579" s="4">
        <f>IF($H579=0,"",VLOOKUP($G579,Data!$G$3:$BA$2935,5,FALSE))</f>
        <v>0.05</v>
      </c>
      <c r="M579" s="4">
        <f>IF($H579=0,"",VLOOKUP($G579,Data!$G$3:$BA$2935,6,FALSE))</f>
        <v>0.9</v>
      </c>
      <c r="N579" s="4">
        <f>IF($H579=0,"",VLOOKUP($G579,Data!$G$3:$BA$2935,7,FALSE))</f>
        <v>0.3</v>
      </c>
      <c r="O579" s="4">
        <f>IF($H579=0,"",VLOOKUP($G579,Data!$G$3:$BA$2935,8,FALSE))</f>
        <v>3</v>
      </c>
      <c r="P579" s="4">
        <f>IF($H579=0,"",VLOOKUP($G579,Data!$G$3:$BA$2935,9,FALSE))</f>
        <v>9</v>
      </c>
      <c r="Q579" s="4">
        <f>IF($H579=0,"",VLOOKUP($G579,Data!$G$3:$BA$2935,10,FALSE))</f>
        <v>0</v>
      </c>
      <c r="R579" s="4" t="str">
        <f>IF($H579=0,"",VLOOKUP($G579,Data!$G$3:$BA$2935,11,FALSE))</f>
        <v>/</v>
      </c>
      <c r="S579" s="4" t="str">
        <f>IF($H579=0,"",VLOOKUP($G579,Data!$G$3:$BA$2935,12,FALSE))</f>
        <v>/</v>
      </c>
      <c r="T579" s="4" t="str">
        <f>IF($H579=0,"",VLOOKUP($G579,Data!$G$3:$BA$2935,13,FALSE))</f>
        <v/>
      </c>
      <c r="U579" s="4" t="str">
        <f>IF($H579=0,"",VLOOKUP($G579,Data!$G$3:$BA$2935,14,FALSE))</f>
        <v/>
      </c>
      <c r="V579" s="4" t="str">
        <f>IF($H579=0,"",VLOOKUP($G579,Data!$G$3:$BA$2935,15,FALSE))</f>
        <v/>
      </c>
      <c r="W579" s="4" t="str">
        <f>IF($H579=0,"",VLOOKUP($G579,Data!$G$3:$BA$2935,16,FALSE))</f>
        <v/>
      </c>
      <c r="X579" s="4" t="str">
        <f>IF($H579=0,"",VLOOKUP($G579,Data!$G$3:$BA$2935,17,FALSE))</f>
        <v/>
      </c>
      <c r="Y579" s="4" t="str">
        <f>IF($H579=0,"",VLOOKUP($G579,Data!$G$3:$BA$2935,18,FALSE))</f>
        <v/>
      </c>
      <c r="Z579" s="4" t="str">
        <f>IF($H579=0,"",VLOOKUP($G579,Data!$G$3:$BA$2935,19,FALSE))</f>
        <v/>
      </c>
      <c r="AA579" s="4" t="str">
        <f>IF($H579=0,"",VLOOKUP($G579,Data!$G$3:$BA$2935,20,FALSE))</f>
        <v/>
      </c>
      <c r="AB579" s="4" t="str">
        <f>IF($H579=0,"",VLOOKUP($G579,Data!$G$3:$BA$2935,21,FALSE))</f>
        <v/>
      </c>
      <c r="AC579" s="4" t="str">
        <f>IF($H579=0,"",VLOOKUP($G579,Data!$G$3:$BA$2935,22,FALSE))</f>
        <v/>
      </c>
      <c r="AD579" s="4" t="str">
        <f>IF($H579=0,"",VLOOKUP($G579,Data!$G$3:$BA$2935,23,FALSE))</f>
        <v/>
      </c>
      <c r="AE579" s="4" t="str">
        <f>IF($H579=0,"",VLOOKUP($G579,Data!$G$3:$BA$2935,24,FALSE))</f>
        <v/>
      </c>
      <c r="AF579" s="4" t="str">
        <f>IF($H579=0,"",VLOOKUP($G579,Data!$G$3:$BA$2935,25,FALSE))</f>
        <v/>
      </c>
      <c r="AG579" s="4" t="str">
        <f>IF($H579=0,"",VLOOKUP($G579,Data!$G$3:$BA$2935,26,FALSE))</f>
        <v/>
      </c>
      <c r="AH579" s="4" t="str">
        <f>IF($H579=0,"",VLOOKUP($G579,Data!$G$3:$BA$2935,27,FALSE))</f>
        <v/>
      </c>
      <c r="AI579" s="4" t="str">
        <f>IF($H579=0,"",VLOOKUP($G579,Data!$G$3:$BA$2935,28,FALSE))</f>
        <v/>
      </c>
      <c r="AJ579" s="4" t="str">
        <f>IF($H579=0,"",VLOOKUP($G579,Data!$G$3:$BA$2935,29,FALSE))</f>
        <v/>
      </c>
      <c r="AK579" s="4" t="str">
        <f>IF($H579=0,"",VLOOKUP($G579,Data!$G$3:$BA$2935,30,FALSE))</f>
        <v/>
      </c>
      <c r="AL579" s="4" t="str">
        <f>IF($H579=0,"",VLOOKUP($G579,Data!$G$3:$BA$2935,31,FALSE))</f>
        <v/>
      </c>
      <c r="AM579" s="4" t="str">
        <f>IF($H579=0,"",VLOOKUP($G579,Data!$G$3:$BA$2935,32,FALSE))</f>
        <v/>
      </c>
      <c r="AN579" s="4" t="str">
        <f>IF($H579=0,"",VLOOKUP($G579,Data!$G$3:$BA$2935,33,FALSE))</f>
        <v/>
      </c>
      <c r="AO579" s="4" t="str">
        <f>IF($H579=0,"",VLOOKUP($G579,Data!$G$3:$BA$2935,34,FALSE))</f>
        <v/>
      </c>
      <c r="AP579" s="4" t="str">
        <f>IF($H579=0,"",VLOOKUP($G579,Data!$G$3:$BA$2935,35,FALSE))</f>
        <v/>
      </c>
      <c r="AQ579" s="4" t="str">
        <f>IF($H579=0,"",VLOOKUP($G579,Data!$G$3:$BA$2935,36,FALSE))</f>
        <v/>
      </c>
      <c r="AR579" s="4" t="str">
        <f>IF($H579=0,"",VLOOKUP($G579,Data!$G$3:$BA$2935,37,FALSE))</f>
        <v/>
      </c>
      <c r="AS579" s="4" t="str">
        <f>IF($H579=0,"",VLOOKUP($G579,Data!$G$3:$BA$2935,38,FALSE))</f>
        <v/>
      </c>
      <c r="AT579" s="4" t="str">
        <f>IF($H579=0,"",VLOOKUP($G579,Data!$G$3:$BA$2935,39,FALSE))</f>
        <v/>
      </c>
    </row>
    <row r="580" spans="1:46" x14ac:dyDescent="0.25">
      <c r="A580" s="4">
        <f>PSSE!A582</f>
        <v>989031</v>
      </c>
      <c r="B580" s="4" t="str">
        <f>PSSE!B582</f>
        <v>LONGPHU3_S1</v>
      </c>
      <c r="C580" s="4">
        <f>PSSE!D582</f>
        <v>19</v>
      </c>
      <c r="D580" s="4">
        <f>PSSE!E582</f>
        <v>1000</v>
      </c>
      <c r="E580" s="4" t="str">
        <f>PSSE!F582</f>
        <v>ND</v>
      </c>
      <c r="F580" s="4">
        <f>PSSE!G582</f>
        <v>1</v>
      </c>
      <c r="G580" s="4" t="str">
        <f t="shared" si="9"/>
        <v>GOV191000ND1</v>
      </c>
      <c r="H580" s="4">
        <f>COUNTIF(Data!$G$3:$BA$2935,GOV!$G580)</f>
        <v>1</v>
      </c>
      <c r="I580" s="4" t="str">
        <f>IF($H580=0,"",VLOOKUP($G580,Data!$G$3:$BA$2935,2,FALSE))</f>
        <v>'TGOV1'</v>
      </c>
      <c r="J580" s="4">
        <f>PSSE!C582</f>
        <v>1</v>
      </c>
      <c r="K580" s="4">
        <f>IF($H580=0,"",VLOOKUP($G580,Data!$G$3:$BA$2935,4,FALSE))</f>
        <v>0.05</v>
      </c>
      <c r="L580" s="4">
        <f>IF($H580=0,"",VLOOKUP($G580,Data!$G$3:$BA$2935,5,FALSE))</f>
        <v>0.05</v>
      </c>
      <c r="M580" s="4">
        <f>IF($H580=0,"",VLOOKUP($G580,Data!$G$3:$BA$2935,6,FALSE))</f>
        <v>1.1000000000000001</v>
      </c>
      <c r="N580" s="4">
        <f>IF($H580=0,"",VLOOKUP($G580,Data!$G$3:$BA$2935,7,FALSE))</f>
        <v>0</v>
      </c>
      <c r="O580" s="4">
        <f>IF($H580=0,"",VLOOKUP($G580,Data!$G$3:$BA$2935,8,FALSE))</f>
        <v>2.7</v>
      </c>
      <c r="P580" s="4">
        <f>IF($H580=0,"",VLOOKUP($G580,Data!$G$3:$BA$2935,9,FALSE))</f>
        <v>9</v>
      </c>
      <c r="Q580" s="4">
        <f>IF($H580=0,"",VLOOKUP($G580,Data!$G$3:$BA$2935,10,FALSE))</f>
        <v>0</v>
      </c>
      <c r="R580" s="4" t="str">
        <f>IF($H580=0,"",VLOOKUP($G580,Data!$G$3:$BA$2935,11,FALSE))</f>
        <v>/</v>
      </c>
      <c r="S580" s="4" t="str">
        <f>IF($H580=0,"",VLOOKUP($G580,Data!$G$3:$BA$2935,12,FALSE))</f>
        <v>/</v>
      </c>
      <c r="T580" s="4" t="str">
        <f>IF($H580=0,"",VLOOKUP($G580,Data!$G$3:$BA$2935,13,FALSE))</f>
        <v/>
      </c>
      <c r="U580" s="4" t="str">
        <f>IF($H580=0,"",VLOOKUP($G580,Data!$G$3:$BA$2935,14,FALSE))</f>
        <v/>
      </c>
      <c r="V580" s="4" t="str">
        <f>IF($H580=0,"",VLOOKUP($G580,Data!$G$3:$BA$2935,15,FALSE))</f>
        <v/>
      </c>
      <c r="W580" s="4" t="str">
        <f>IF($H580=0,"",VLOOKUP($G580,Data!$G$3:$BA$2935,16,FALSE))</f>
        <v/>
      </c>
      <c r="X580" s="4" t="str">
        <f>IF($H580=0,"",VLOOKUP($G580,Data!$G$3:$BA$2935,17,FALSE))</f>
        <v/>
      </c>
      <c r="Y580" s="4" t="str">
        <f>IF($H580=0,"",VLOOKUP($G580,Data!$G$3:$BA$2935,18,FALSE))</f>
        <v/>
      </c>
      <c r="Z580" s="4" t="str">
        <f>IF($H580=0,"",VLOOKUP($G580,Data!$G$3:$BA$2935,19,FALSE))</f>
        <v/>
      </c>
      <c r="AA580" s="4" t="str">
        <f>IF($H580=0,"",VLOOKUP($G580,Data!$G$3:$BA$2935,20,FALSE))</f>
        <v/>
      </c>
      <c r="AB580" s="4" t="str">
        <f>IF($H580=0,"",VLOOKUP($G580,Data!$G$3:$BA$2935,21,FALSE))</f>
        <v/>
      </c>
      <c r="AC580" s="4" t="str">
        <f>IF($H580=0,"",VLOOKUP($G580,Data!$G$3:$BA$2935,22,FALSE))</f>
        <v/>
      </c>
      <c r="AD580" s="4" t="str">
        <f>IF($H580=0,"",VLOOKUP($G580,Data!$G$3:$BA$2935,23,FALSE))</f>
        <v/>
      </c>
      <c r="AE580" s="4" t="str">
        <f>IF($H580=0,"",VLOOKUP($G580,Data!$G$3:$BA$2935,24,FALSE))</f>
        <v/>
      </c>
      <c r="AF580" s="4" t="str">
        <f>IF($H580=0,"",VLOOKUP($G580,Data!$G$3:$BA$2935,25,FALSE))</f>
        <v/>
      </c>
      <c r="AG580" s="4" t="str">
        <f>IF($H580=0,"",VLOOKUP($G580,Data!$G$3:$BA$2935,26,FALSE))</f>
        <v/>
      </c>
      <c r="AH580" s="4" t="str">
        <f>IF($H580=0,"",VLOOKUP($G580,Data!$G$3:$BA$2935,27,FALSE))</f>
        <v/>
      </c>
      <c r="AI580" s="4" t="str">
        <f>IF($H580=0,"",VLOOKUP($G580,Data!$G$3:$BA$2935,28,FALSE))</f>
        <v/>
      </c>
      <c r="AJ580" s="4" t="str">
        <f>IF($H580=0,"",VLOOKUP($G580,Data!$G$3:$BA$2935,29,FALSE))</f>
        <v/>
      </c>
      <c r="AK580" s="4" t="str">
        <f>IF($H580=0,"",VLOOKUP($G580,Data!$G$3:$BA$2935,30,FALSE))</f>
        <v/>
      </c>
      <c r="AL580" s="4" t="str">
        <f>IF($H580=0,"",VLOOKUP($G580,Data!$G$3:$BA$2935,31,FALSE))</f>
        <v/>
      </c>
      <c r="AM580" s="4" t="str">
        <f>IF($H580=0,"",VLOOKUP($G580,Data!$G$3:$BA$2935,32,FALSE))</f>
        <v/>
      </c>
      <c r="AN580" s="4" t="str">
        <f>IF($H580=0,"",VLOOKUP($G580,Data!$G$3:$BA$2935,33,FALSE))</f>
        <v/>
      </c>
      <c r="AO580" s="4" t="str">
        <f>IF($H580=0,"",VLOOKUP($G580,Data!$G$3:$BA$2935,34,FALSE))</f>
        <v/>
      </c>
      <c r="AP580" s="4" t="str">
        <f>IF($H580=0,"",VLOOKUP($G580,Data!$G$3:$BA$2935,35,FALSE))</f>
        <v/>
      </c>
      <c r="AQ580" s="4" t="str">
        <f>IF($H580=0,"",VLOOKUP($G580,Data!$G$3:$BA$2935,36,FALSE))</f>
        <v/>
      </c>
      <c r="AR580" s="4" t="str">
        <f>IF($H580=0,"",VLOOKUP($G580,Data!$G$3:$BA$2935,37,FALSE))</f>
        <v/>
      </c>
      <c r="AS580" s="4" t="str">
        <f>IF($H580=0,"",VLOOKUP($G580,Data!$G$3:$BA$2935,38,FALSE))</f>
        <v/>
      </c>
      <c r="AT580" s="4" t="str">
        <f>IF($H580=0,"",VLOOKUP($G580,Data!$G$3:$BA$2935,39,FALSE))</f>
        <v/>
      </c>
    </row>
    <row r="581" spans="1:46" x14ac:dyDescent="0.25">
      <c r="A581" s="4">
        <f>PSSE!A583</f>
        <v>989032</v>
      </c>
      <c r="B581" s="4" t="str">
        <f>PSSE!B583</f>
        <v>LONGPHU3_S2</v>
      </c>
      <c r="C581" s="4">
        <f>PSSE!D583</f>
        <v>19</v>
      </c>
      <c r="D581" s="4">
        <f>PSSE!E583</f>
        <v>1000</v>
      </c>
      <c r="E581" s="4" t="str">
        <f>PSSE!F583</f>
        <v>ND</v>
      </c>
      <c r="F581" s="4">
        <f>PSSE!G583</f>
        <v>1</v>
      </c>
      <c r="G581" s="4" t="str">
        <f t="shared" si="9"/>
        <v>GOV191000ND1</v>
      </c>
      <c r="H581" s="4">
        <f>COUNTIF(Data!$G$3:$BA$2935,GOV!$G581)</f>
        <v>1</v>
      </c>
      <c r="I581" s="4" t="str">
        <f>IF($H581=0,"",VLOOKUP($G581,Data!$G$3:$BA$2935,2,FALSE))</f>
        <v>'TGOV1'</v>
      </c>
      <c r="J581" s="4">
        <f>PSSE!C583</f>
        <v>1</v>
      </c>
      <c r="K581" s="4">
        <f>IF($H581=0,"",VLOOKUP($G581,Data!$G$3:$BA$2935,4,FALSE))</f>
        <v>0.05</v>
      </c>
      <c r="L581" s="4">
        <f>IF($H581=0,"",VLOOKUP($G581,Data!$G$3:$BA$2935,5,FALSE))</f>
        <v>0.05</v>
      </c>
      <c r="M581" s="4">
        <f>IF($H581=0,"",VLOOKUP($G581,Data!$G$3:$BA$2935,6,FALSE))</f>
        <v>1.1000000000000001</v>
      </c>
      <c r="N581" s="4">
        <f>IF($H581=0,"",VLOOKUP($G581,Data!$G$3:$BA$2935,7,FALSE))</f>
        <v>0</v>
      </c>
      <c r="O581" s="4">
        <f>IF($H581=0,"",VLOOKUP($G581,Data!$G$3:$BA$2935,8,FALSE))</f>
        <v>2.7</v>
      </c>
      <c r="P581" s="4">
        <f>IF($H581=0,"",VLOOKUP($G581,Data!$G$3:$BA$2935,9,FALSE))</f>
        <v>9</v>
      </c>
      <c r="Q581" s="4">
        <f>IF($H581=0,"",VLOOKUP($G581,Data!$G$3:$BA$2935,10,FALSE))</f>
        <v>0</v>
      </c>
      <c r="R581" s="4" t="str">
        <f>IF($H581=0,"",VLOOKUP($G581,Data!$G$3:$BA$2935,11,FALSE))</f>
        <v>/</v>
      </c>
      <c r="S581" s="4" t="str">
        <f>IF($H581=0,"",VLOOKUP($G581,Data!$G$3:$BA$2935,12,FALSE))</f>
        <v>/</v>
      </c>
      <c r="T581" s="4" t="str">
        <f>IF($H581=0,"",VLOOKUP($G581,Data!$G$3:$BA$2935,13,FALSE))</f>
        <v/>
      </c>
      <c r="U581" s="4" t="str">
        <f>IF($H581=0,"",VLOOKUP($G581,Data!$G$3:$BA$2935,14,FALSE))</f>
        <v/>
      </c>
      <c r="V581" s="4" t="str">
        <f>IF($H581=0,"",VLOOKUP($G581,Data!$G$3:$BA$2935,15,FALSE))</f>
        <v/>
      </c>
      <c r="W581" s="4" t="str">
        <f>IF($H581=0,"",VLOOKUP($G581,Data!$G$3:$BA$2935,16,FALSE))</f>
        <v/>
      </c>
      <c r="X581" s="4" t="str">
        <f>IF($H581=0,"",VLOOKUP($G581,Data!$G$3:$BA$2935,17,FALSE))</f>
        <v/>
      </c>
      <c r="Y581" s="4" t="str">
        <f>IF($H581=0,"",VLOOKUP($G581,Data!$G$3:$BA$2935,18,FALSE))</f>
        <v/>
      </c>
      <c r="Z581" s="4" t="str">
        <f>IF($H581=0,"",VLOOKUP($G581,Data!$G$3:$BA$2935,19,FALSE))</f>
        <v/>
      </c>
      <c r="AA581" s="4" t="str">
        <f>IF($H581=0,"",VLOOKUP($G581,Data!$G$3:$BA$2935,20,FALSE))</f>
        <v/>
      </c>
      <c r="AB581" s="4" t="str">
        <f>IF($H581=0,"",VLOOKUP($G581,Data!$G$3:$BA$2935,21,FALSE))</f>
        <v/>
      </c>
      <c r="AC581" s="4" t="str">
        <f>IF($H581=0,"",VLOOKUP($G581,Data!$G$3:$BA$2935,22,FALSE))</f>
        <v/>
      </c>
      <c r="AD581" s="4" t="str">
        <f>IF($H581=0,"",VLOOKUP($G581,Data!$G$3:$BA$2935,23,FALSE))</f>
        <v/>
      </c>
      <c r="AE581" s="4" t="str">
        <f>IF($H581=0,"",VLOOKUP($G581,Data!$G$3:$BA$2935,24,FALSE))</f>
        <v/>
      </c>
      <c r="AF581" s="4" t="str">
        <f>IF($H581=0,"",VLOOKUP($G581,Data!$G$3:$BA$2935,25,FALSE))</f>
        <v/>
      </c>
      <c r="AG581" s="4" t="str">
        <f>IF($H581=0,"",VLOOKUP($G581,Data!$G$3:$BA$2935,26,FALSE))</f>
        <v/>
      </c>
      <c r="AH581" s="4" t="str">
        <f>IF($H581=0,"",VLOOKUP($G581,Data!$G$3:$BA$2935,27,FALSE))</f>
        <v/>
      </c>
      <c r="AI581" s="4" t="str">
        <f>IF($H581=0,"",VLOOKUP($G581,Data!$G$3:$BA$2935,28,FALSE))</f>
        <v/>
      </c>
      <c r="AJ581" s="4" t="str">
        <f>IF($H581=0,"",VLOOKUP($G581,Data!$G$3:$BA$2935,29,FALSE))</f>
        <v/>
      </c>
      <c r="AK581" s="4" t="str">
        <f>IF($H581=0,"",VLOOKUP($G581,Data!$G$3:$BA$2935,30,FALSE))</f>
        <v/>
      </c>
      <c r="AL581" s="4" t="str">
        <f>IF($H581=0,"",VLOOKUP($G581,Data!$G$3:$BA$2935,31,FALSE))</f>
        <v/>
      </c>
      <c r="AM581" s="4" t="str">
        <f>IF($H581=0,"",VLOOKUP($G581,Data!$G$3:$BA$2935,32,FALSE))</f>
        <v/>
      </c>
      <c r="AN581" s="4" t="str">
        <f>IF($H581=0,"",VLOOKUP($G581,Data!$G$3:$BA$2935,33,FALSE))</f>
        <v/>
      </c>
      <c r="AO581" s="4" t="str">
        <f>IF($H581=0,"",VLOOKUP($G581,Data!$G$3:$BA$2935,34,FALSE))</f>
        <v/>
      </c>
      <c r="AP581" s="4" t="str">
        <f>IF($H581=0,"",VLOOKUP($G581,Data!$G$3:$BA$2935,35,FALSE))</f>
        <v/>
      </c>
      <c r="AQ581" s="4" t="str">
        <f>IF($H581=0,"",VLOOKUP($G581,Data!$G$3:$BA$2935,36,FALSE))</f>
        <v/>
      </c>
      <c r="AR581" s="4" t="str">
        <f>IF($H581=0,"",VLOOKUP($G581,Data!$G$3:$BA$2935,37,FALSE))</f>
        <v/>
      </c>
      <c r="AS581" s="4" t="str">
        <f>IF($H581=0,"",VLOOKUP($G581,Data!$G$3:$BA$2935,38,FALSE))</f>
        <v/>
      </c>
      <c r="AT581" s="4" t="str">
        <f>IF($H581=0,"",VLOOKUP($G581,Data!$G$3:$BA$2935,39,FALSE))</f>
        <v/>
      </c>
    </row>
    <row r="582" spans="1:46" x14ac:dyDescent="0.25">
      <c r="A582" s="4">
        <f>PSSE!A584</f>
        <v>990011</v>
      </c>
      <c r="B582" s="4" t="str">
        <f>PSSE!B584</f>
        <v>DUYENHAI1_S1</v>
      </c>
      <c r="C582" s="4">
        <f>PSSE!D584</f>
        <v>26</v>
      </c>
      <c r="D582" s="4">
        <f>PSSE!E584</f>
        <v>600</v>
      </c>
      <c r="E582" s="4" t="str">
        <f>PSSE!F584</f>
        <v>ND</v>
      </c>
      <c r="F582" s="4">
        <f>PSSE!G584</f>
        <v>1</v>
      </c>
      <c r="G582" s="4" t="str">
        <f t="shared" si="9"/>
        <v>GOV26600ND1</v>
      </c>
      <c r="H582" s="4">
        <f>COUNTIF(Data!$G$3:$BA$2935,GOV!$G582)</f>
        <v>1</v>
      </c>
      <c r="I582" s="4" t="str">
        <f>IF($H582=0,"",VLOOKUP($G582,Data!$G$3:$BA$2935,2,FALSE))</f>
        <v>'TGOV1'</v>
      </c>
      <c r="J582" s="4">
        <f>PSSE!C584</f>
        <v>1</v>
      </c>
      <c r="K582" s="4">
        <f>IF($H582=0,"",VLOOKUP($G582,Data!$G$3:$BA$2935,4,FALSE))</f>
        <v>0.05</v>
      </c>
      <c r="L582" s="4">
        <f>IF($H582=0,"",VLOOKUP($G582,Data!$G$3:$BA$2935,5,FALSE))</f>
        <v>0.05</v>
      </c>
      <c r="M582" s="4">
        <f>IF($H582=0,"",VLOOKUP($G582,Data!$G$3:$BA$2935,6,FALSE))</f>
        <v>0.9</v>
      </c>
      <c r="N582" s="4">
        <f>IF($H582=0,"",VLOOKUP($G582,Data!$G$3:$BA$2935,7,FALSE))</f>
        <v>0.3</v>
      </c>
      <c r="O582" s="4">
        <f>IF($H582=0,"",VLOOKUP($G582,Data!$G$3:$BA$2935,8,FALSE))</f>
        <v>3</v>
      </c>
      <c r="P582" s="4">
        <f>IF($H582=0,"",VLOOKUP($G582,Data!$G$3:$BA$2935,9,FALSE))</f>
        <v>9</v>
      </c>
      <c r="Q582" s="4">
        <f>IF($H582=0,"",VLOOKUP($G582,Data!$G$3:$BA$2935,10,FALSE))</f>
        <v>0</v>
      </c>
      <c r="R582" s="4" t="str">
        <f>IF($H582=0,"",VLOOKUP($G582,Data!$G$3:$BA$2935,11,FALSE))</f>
        <v>/</v>
      </c>
      <c r="S582" s="4" t="str">
        <f>IF($H582=0,"",VLOOKUP($G582,Data!$G$3:$BA$2935,12,FALSE))</f>
        <v>/</v>
      </c>
      <c r="T582" s="4" t="str">
        <f>IF($H582=0,"",VLOOKUP($G582,Data!$G$3:$BA$2935,13,FALSE))</f>
        <v/>
      </c>
      <c r="U582" s="4" t="str">
        <f>IF($H582=0,"",VLOOKUP($G582,Data!$G$3:$BA$2935,14,FALSE))</f>
        <v/>
      </c>
      <c r="V582" s="4" t="str">
        <f>IF($H582=0,"",VLOOKUP($G582,Data!$G$3:$BA$2935,15,FALSE))</f>
        <v/>
      </c>
      <c r="W582" s="4" t="str">
        <f>IF($H582=0,"",VLOOKUP($G582,Data!$G$3:$BA$2935,16,FALSE))</f>
        <v/>
      </c>
      <c r="X582" s="4" t="str">
        <f>IF($H582=0,"",VLOOKUP($G582,Data!$G$3:$BA$2935,17,FALSE))</f>
        <v/>
      </c>
      <c r="Y582" s="4" t="str">
        <f>IF($H582=0,"",VLOOKUP($G582,Data!$G$3:$BA$2935,18,FALSE))</f>
        <v/>
      </c>
      <c r="Z582" s="4" t="str">
        <f>IF($H582=0,"",VLOOKUP($G582,Data!$G$3:$BA$2935,19,FALSE))</f>
        <v/>
      </c>
      <c r="AA582" s="4" t="str">
        <f>IF($H582=0,"",VLOOKUP($G582,Data!$G$3:$BA$2935,20,FALSE))</f>
        <v/>
      </c>
      <c r="AB582" s="4" t="str">
        <f>IF($H582=0,"",VLOOKUP($G582,Data!$G$3:$BA$2935,21,FALSE))</f>
        <v/>
      </c>
      <c r="AC582" s="4" t="str">
        <f>IF($H582=0,"",VLOOKUP($G582,Data!$G$3:$BA$2935,22,FALSE))</f>
        <v/>
      </c>
      <c r="AD582" s="4" t="str">
        <f>IF($H582=0,"",VLOOKUP($G582,Data!$G$3:$BA$2935,23,FALSE))</f>
        <v/>
      </c>
      <c r="AE582" s="4" t="str">
        <f>IF($H582=0,"",VLOOKUP($G582,Data!$G$3:$BA$2935,24,FALSE))</f>
        <v/>
      </c>
      <c r="AF582" s="4" t="str">
        <f>IF($H582=0,"",VLOOKUP($G582,Data!$G$3:$BA$2935,25,FALSE))</f>
        <v/>
      </c>
      <c r="AG582" s="4" t="str">
        <f>IF($H582=0,"",VLOOKUP($G582,Data!$G$3:$BA$2935,26,FALSE))</f>
        <v/>
      </c>
      <c r="AH582" s="4" t="str">
        <f>IF($H582=0,"",VLOOKUP($G582,Data!$G$3:$BA$2935,27,FALSE))</f>
        <v/>
      </c>
      <c r="AI582" s="4" t="str">
        <f>IF($H582=0,"",VLOOKUP($G582,Data!$G$3:$BA$2935,28,FALSE))</f>
        <v/>
      </c>
      <c r="AJ582" s="4" t="str">
        <f>IF($H582=0,"",VLOOKUP($G582,Data!$G$3:$BA$2935,29,FALSE))</f>
        <v/>
      </c>
      <c r="AK582" s="4" t="str">
        <f>IF($H582=0,"",VLOOKUP($G582,Data!$G$3:$BA$2935,30,FALSE))</f>
        <v/>
      </c>
      <c r="AL582" s="4" t="str">
        <f>IF($H582=0,"",VLOOKUP($G582,Data!$G$3:$BA$2935,31,FALSE))</f>
        <v/>
      </c>
      <c r="AM582" s="4" t="str">
        <f>IF($H582=0,"",VLOOKUP($G582,Data!$G$3:$BA$2935,32,FALSE))</f>
        <v/>
      </c>
      <c r="AN582" s="4" t="str">
        <f>IF($H582=0,"",VLOOKUP($G582,Data!$G$3:$BA$2935,33,FALSE))</f>
        <v/>
      </c>
      <c r="AO582" s="4" t="str">
        <f>IF($H582=0,"",VLOOKUP($G582,Data!$G$3:$BA$2935,34,FALSE))</f>
        <v/>
      </c>
      <c r="AP582" s="4" t="str">
        <f>IF($H582=0,"",VLOOKUP($G582,Data!$G$3:$BA$2935,35,FALSE))</f>
        <v/>
      </c>
      <c r="AQ582" s="4" t="str">
        <f>IF($H582=0,"",VLOOKUP($G582,Data!$G$3:$BA$2935,36,FALSE))</f>
        <v/>
      </c>
      <c r="AR582" s="4" t="str">
        <f>IF($H582=0,"",VLOOKUP($G582,Data!$G$3:$BA$2935,37,FALSE))</f>
        <v/>
      </c>
      <c r="AS582" s="4" t="str">
        <f>IF($H582=0,"",VLOOKUP($G582,Data!$G$3:$BA$2935,38,FALSE))</f>
        <v/>
      </c>
      <c r="AT582" s="4" t="str">
        <f>IF($H582=0,"",VLOOKUP($G582,Data!$G$3:$BA$2935,39,FALSE))</f>
        <v/>
      </c>
    </row>
    <row r="583" spans="1:46" x14ac:dyDescent="0.25">
      <c r="A583" s="4">
        <f>PSSE!A585</f>
        <v>990012</v>
      </c>
      <c r="B583" s="4" t="str">
        <f>PSSE!B585</f>
        <v>DUYENHAI1_S2</v>
      </c>
      <c r="C583" s="4">
        <f>PSSE!D585</f>
        <v>26</v>
      </c>
      <c r="D583" s="4">
        <f>PSSE!E585</f>
        <v>600</v>
      </c>
      <c r="E583" s="4" t="str">
        <f>PSSE!F585</f>
        <v>ND</v>
      </c>
      <c r="F583" s="4">
        <f>PSSE!G585</f>
        <v>1</v>
      </c>
      <c r="G583" s="4" t="str">
        <f t="shared" si="9"/>
        <v>GOV26600ND1</v>
      </c>
      <c r="H583" s="4">
        <f>COUNTIF(Data!$G$3:$BA$2935,GOV!$G583)</f>
        <v>1</v>
      </c>
      <c r="I583" s="4" t="str">
        <f>IF($H583=0,"",VLOOKUP($G583,Data!$G$3:$BA$2935,2,FALSE))</f>
        <v>'TGOV1'</v>
      </c>
      <c r="J583" s="4">
        <f>PSSE!C585</f>
        <v>1</v>
      </c>
      <c r="K583" s="4">
        <f>IF($H583=0,"",VLOOKUP($G583,Data!$G$3:$BA$2935,4,FALSE))</f>
        <v>0.05</v>
      </c>
      <c r="L583" s="4">
        <f>IF($H583=0,"",VLOOKUP($G583,Data!$G$3:$BA$2935,5,FALSE))</f>
        <v>0.05</v>
      </c>
      <c r="M583" s="4">
        <f>IF($H583=0,"",VLOOKUP($G583,Data!$G$3:$BA$2935,6,FALSE))</f>
        <v>0.9</v>
      </c>
      <c r="N583" s="4">
        <f>IF($H583=0,"",VLOOKUP($G583,Data!$G$3:$BA$2935,7,FALSE))</f>
        <v>0.3</v>
      </c>
      <c r="O583" s="4">
        <f>IF($H583=0,"",VLOOKUP($G583,Data!$G$3:$BA$2935,8,FALSE))</f>
        <v>3</v>
      </c>
      <c r="P583" s="4">
        <f>IF($H583=0,"",VLOOKUP($G583,Data!$G$3:$BA$2935,9,FALSE))</f>
        <v>9</v>
      </c>
      <c r="Q583" s="4">
        <f>IF($H583=0,"",VLOOKUP($G583,Data!$G$3:$BA$2935,10,FALSE))</f>
        <v>0</v>
      </c>
      <c r="R583" s="4" t="str">
        <f>IF($H583=0,"",VLOOKUP($G583,Data!$G$3:$BA$2935,11,FALSE))</f>
        <v>/</v>
      </c>
      <c r="S583" s="4" t="str">
        <f>IF($H583=0,"",VLOOKUP($G583,Data!$G$3:$BA$2935,12,FALSE))</f>
        <v>/</v>
      </c>
      <c r="T583" s="4" t="str">
        <f>IF($H583=0,"",VLOOKUP($G583,Data!$G$3:$BA$2935,13,FALSE))</f>
        <v/>
      </c>
      <c r="U583" s="4" t="str">
        <f>IF($H583=0,"",VLOOKUP($G583,Data!$G$3:$BA$2935,14,FALSE))</f>
        <v/>
      </c>
      <c r="V583" s="4" t="str">
        <f>IF($H583=0,"",VLOOKUP($G583,Data!$G$3:$BA$2935,15,FALSE))</f>
        <v/>
      </c>
      <c r="W583" s="4" t="str">
        <f>IF($H583=0,"",VLOOKUP($G583,Data!$G$3:$BA$2935,16,FALSE))</f>
        <v/>
      </c>
      <c r="X583" s="4" t="str">
        <f>IF($H583=0,"",VLOOKUP($G583,Data!$G$3:$BA$2935,17,FALSE))</f>
        <v/>
      </c>
      <c r="Y583" s="4" t="str">
        <f>IF($H583=0,"",VLOOKUP($G583,Data!$G$3:$BA$2935,18,FALSE))</f>
        <v/>
      </c>
      <c r="Z583" s="4" t="str">
        <f>IF($H583=0,"",VLOOKUP($G583,Data!$G$3:$BA$2935,19,FALSE))</f>
        <v/>
      </c>
      <c r="AA583" s="4" t="str">
        <f>IF($H583=0,"",VLOOKUP($G583,Data!$G$3:$BA$2935,20,FALSE))</f>
        <v/>
      </c>
      <c r="AB583" s="4" t="str">
        <f>IF($H583=0,"",VLOOKUP($G583,Data!$G$3:$BA$2935,21,FALSE))</f>
        <v/>
      </c>
      <c r="AC583" s="4" t="str">
        <f>IF($H583=0,"",VLOOKUP($G583,Data!$G$3:$BA$2935,22,FALSE))</f>
        <v/>
      </c>
      <c r="AD583" s="4" t="str">
        <f>IF($H583=0,"",VLOOKUP($G583,Data!$G$3:$BA$2935,23,FALSE))</f>
        <v/>
      </c>
      <c r="AE583" s="4" t="str">
        <f>IF($H583=0,"",VLOOKUP($G583,Data!$G$3:$BA$2935,24,FALSE))</f>
        <v/>
      </c>
      <c r="AF583" s="4" t="str">
        <f>IF($H583=0,"",VLOOKUP($G583,Data!$G$3:$BA$2935,25,FALSE))</f>
        <v/>
      </c>
      <c r="AG583" s="4" t="str">
        <f>IF($H583=0,"",VLOOKUP($G583,Data!$G$3:$BA$2935,26,FALSE))</f>
        <v/>
      </c>
      <c r="AH583" s="4" t="str">
        <f>IF($H583=0,"",VLOOKUP($G583,Data!$G$3:$BA$2935,27,FALSE))</f>
        <v/>
      </c>
      <c r="AI583" s="4" t="str">
        <f>IF($H583=0,"",VLOOKUP($G583,Data!$G$3:$BA$2935,28,FALSE))</f>
        <v/>
      </c>
      <c r="AJ583" s="4" t="str">
        <f>IF($H583=0,"",VLOOKUP($G583,Data!$G$3:$BA$2935,29,FALSE))</f>
        <v/>
      </c>
      <c r="AK583" s="4" t="str">
        <f>IF($H583=0,"",VLOOKUP($G583,Data!$G$3:$BA$2935,30,FALSE))</f>
        <v/>
      </c>
      <c r="AL583" s="4" t="str">
        <f>IF($H583=0,"",VLOOKUP($G583,Data!$G$3:$BA$2935,31,FALSE))</f>
        <v/>
      </c>
      <c r="AM583" s="4" t="str">
        <f>IF($H583=0,"",VLOOKUP($G583,Data!$G$3:$BA$2935,32,FALSE))</f>
        <v/>
      </c>
      <c r="AN583" s="4" t="str">
        <f>IF($H583=0,"",VLOOKUP($G583,Data!$G$3:$BA$2935,33,FALSE))</f>
        <v/>
      </c>
      <c r="AO583" s="4" t="str">
        <f>IF($H583=0,"",VLOOKUP($G583,Data!$G$3:$BA$2935,34,FALSE))</f>
        <v/>
      </c>
      <c r="AP583" s="4" t="str">
        <f>IF($H583=0,"",VLOOKUP($G583,Data!$G$3:$BA$2935,35,FALSE))</f>
        <v/>
      </c>
      <c r="AQ583" s="4" t="str">
        <f>IF($H583=0,"",VLOOKUP($G583,Data!$G$3:$BA$2935,36,FALSE))</f>
        <v/>
      </c>
      <c r="AR583" s="4" t="str">
        <f>IF($H583=0,"",VLOOKUP($G583,Data!$G$3:$BA$2935,37,FALSE))</f>
        <v/>
      </c>
      <c r="AS583" s="4" t="str">
        <f>IF($H583=0,"",VLOOKUP($G583,Data!$G$3:$BA$2935,38,FALSE))</f>
        <v/>
      </c>
      <c r="AT583" s="4" t="str">
        <f>IF($H583=0,"",VLOOKUP($G583,Data!$G$3:$BA$2935,39,FALSE))</f>
        <v/>
      </c>
    </row>
    <row r="584" spans="1:46" x14ac:dyDescent="0.25">
      <c r="A584" s="4">
        <f>PSSE!A586</f>
        <v>990021</v>
      </c>
      <c r="B584" s="4" t="str">
        <f>PSSE!B586</f>
        <v>DUYENHAI2_S1</v>
      </c>
      <c r="C584" s="4">
        <f>PSSE!D586</f>
        <v>26</v>
      </c>
      <c r="D584" s="4">
        <f>PSSE!E586</f>
        <v>600</v>
      </c>
      <c r="E584" s="4" t="str">
        <f>PSSE!F586</f>
        <v>ND</v>
      </c>
      <c r="F584" s="4">
        <f>PSSE!G586</f>
        <v>1</v>
      </c>
      <c r="G584" s="4" t="str">
        <f t="shared" si="9"/>
        <v>GOV26600ND1</v>
      </c>
      <c r="H584" s="4">
        <f>COUNTIF(Data!$G$3:$BA$2935,GOV!$G584)</f>
        <v>1</v>
      </c>
      <c r="I584" s="4" t="str">
        <f>IF($H584=0,"",VLOOKUP($G584,Data!$G$3:$BA$2935,2,FALSE))</f>
        <v>'TGOV1'</v>
      </c>
      <c r="J584" s="4">
        <f>PSSE!C586</f>
        <v>1</v>
      </c>
      <c r="K584" s="4">
        <f>IF($H584=0,"",VLOOKUP($G584,Data!$G$3:$BA$2935,4,FALSE))</f>
        <v>0.05</v>
      </c>
      <c r="L584" s="4">
        <f>IF($H584=0,"",VLOOKUP($G584,Data!$G$3:$BA$2935,5,FALSE))</f>
        <v>0.05</v>
      </c>
      <c r="M584" s="4">
        <f>IF($H584=0,"",VLOOKUP($G584,Data!$G$3:$BA$2935,6,FALSE))</f>
        <v>0.9</v>
      </c>
      <c r="N584" s="4">
        <f>IF($H584=0,"",VLOOKUP($G584,Data!$G$3:$BA$2935,7,FALSE))</f>
        <v>0.3</v>
      </c>
      <c r="O584" s="4">
        <f>IF($H584=0,"",VLOOKUP($G584,Data!$G$3:$BA$2935,8,FALSE))</f>
        <v>3</v>
      </c>
      <c r="P584" s="4">
        <f>IF($H584=0,"",VLOOKUP($G584,Data!$G$3:$BA$2935,9,FALSE))</f>
        <v>9</v>
      </c>
      <c r="Q584" s="4">
        <f>IF($H584=0,"",VLOOKUP($G584,Data!$G$3:$BA$2935,10,FALSE))</f>
        <v>0</v>
      </c>
      <c r="R584" s="4" t="str">
        <f>IF($H584=0,"",VLOOKUP($G584,Data!$G$3:$BA$2935,11,FALSE))</f>
        <v>/</v>
      </c>
      <c r="S584" s="4" t="str">
        <f>IF($H584=0,"",VLOOKUP($G584,Data!$G$3:$BA$2935,12,FALSE))</f>
        <v>/</v>
      </c>
      <c r="T584" s="4" t="str">
        <f>IF($H584=0,"",VLOOKUP($G584,Data!$G$3:$BA$2935,13,FALSE))</f>
        <v/>
      </c>
      <c r="U584" s="4" t="str">
        <f>IF($H584=0,"",VLOOKUP($G584,Data!$G$3:$BA$2935,14,FALSE))</f>
        <v/>
      </c>
      <c r="V584" s="4" t="str">
        <f>IF($H584=0,"",VLOOKUP($G584,Data!$G$3:$BA$2935,15,FALSE))</f>
        <v/>
      </c>
      <c r="W584" s="4" t="str">
        <f>IF($H584=0,"",VLOOKUP($G584,Data!$G$3:$BA$2935,16,FALSE))</f>
        <v/>
      </c>
      <c r="X584" s="4" t="str">
        <f>IF($H584=0,"",VLOOKUP($G584,Data!$G$3:$BA$2935,17,FALSE))</f>
        <v/>
      </c>
      <c r="Y584" s="4" t="str">
        <f>IF($H584=0,"",VLOOKUP($G584,Data!$G$3:$BA$2935,18,FALSE))</f>
        <v/>
      </c>
      <c r="Z584" s="4" t="str">
        <f>IF($H584=0,"",VLOOKUP($G584,Data!$G$3:$BA$2935,19,FALSE))</f>
        <v/>
      </c>
      <c r="AA584" s="4" t="str">
        <f>IF($H584=0,"",VLOOKUP($G584,Data!$G$3:$BA$2935,20,FALSE))</f>
        <v/>
      </c>
      <c r="AB584" s="4" t="str">
        <f>IF($H584=0,"",VLOOKUP($G584,Data!$G$3:$BA$2935,21,FALSE))</f>
        <v/>
      </c>
      <c r="AC584" s="4" t="str">
        <f>IF($H584=0,"",VLOOKUP($G584,Data!$G$3:$BA$2935,22,FALSE))</f>
        <v/>
      </c>
      <c r="AD584" s="4" t="str">
        <f>IF($H584=0,"",VLOOKUP($G584,Data!$G$3:$BA$2935,23,FALSE))</f>
        <v/>
      </c>
      <c r="AE584" s="4" t="str">
        <f>IF($H584=0,"",VLOOKUP($G584,Data!$G$3:$BA$2935,24,FALSE))</f>
        <v/>
      </c>
      <c r="AF584" s="4" t="str">
        <f>IF($H584=0,"",VLOOKUP($G584,Data!$G$3:$BA$2935,25,FALSE))</f>
        <v/>
      </c>
      <c r="AG584" s="4" t="str">
        <f>IF($H584=0,"",VLOOKUP($G584,Data!$G$3:$BA$2935,26,FALSE))</f>
        <v/>
      </c>
      <c r="AH584" s="4" t="str">
        <f>IF($H584=0,"",VLOOKUP($G584,Data!$G$3:$BA$2935,27,FALSE))</f>
        <v/>
      </c>
      <c r="AI584" s="4" t="str">
        <f>IF($H584=0,"",VLOOKUP($G584,Data!$G$3:$BA$2935,28,FALSE))</f>
        <v/>
      </c>
      <c r="AJ584" s="4" t="str">
        <f>IF($H584=0,"",VLOOKUP($G584,Data!$G$3:$BA$2935,29,FALSE))</f>
        <v/>
      </c>
      <c r="AK584" s="4" t="str">
        <f>IF($H584=0,"",VLOOKUP($G584,Data!$G$3:$BA$2935,30,FALSE))</f>
        <v/>
      </c>
      <c r="AL584" s="4" t="str">
        <f>IF($H584=0,"",VLOOKUP($G584,Data!$G$3:$BA$2935,31,FALSE))</f>
        <v/>
      </c>
      <c r="AM584" s="4" t="str">
        <f>IF($H584=0,"",VLOOKUP($G584,Data!$G$3:$BA$2935,32,FALSE))</f>
        <v/>
      </c>
      <c r="AN584" s="4" t="str">
        <f>IF($H584=0,"",VLOOKUP($G584,Data!$G$3:$BA$2935,33,FALSE))</f>
        <v/>
      </c>
      <c r="AO584" s="4" t="str">
        <f>IF($H584=0,"",VLOOKUP($G584,Data!$G$3:$BA$2935,34,FALSE))</f>
        <v/>
      </c>
      <c r="AP584" s="4" t="str">
        <f>IF($H584=0,"",VLOOKUP($G584,Data!$G$3:$BA$2935,35,FALSE))</f>
        <v/>
      </c>
      <c r="AQ584" s="4" t="str">
        <f>IF($H584=0,"",VLOOKUP($G584,Data!$G$3:$BA$2935,36,FALSE))</f>
        <v/>
      </c>
      <c r="AR584" s="4" t="str">
        <f>IF($H584=0,"",VLOOKUP($G584,Data!$G$3:$BA$2935,37,FALSE))</f>
        <v/>
      </c>
      <c r="AS584" s="4" t="str">
        <f>IF($H584=0,"",VLOOKUP($G584,Data!$G$3:$BA$2935,38,FALSE))</f>
        <v/>
      </c>
      <c r="AT584" s="4" t="str">
        <f>IF($H584=0,"",VLOOKUP($G584,Data!$G$3:$BA$2935,39,FALSE))</f>
        <v/>
      </c>
    </row>
    <row r="585" spans="1:46" x14ac:dyDescent="0.25">
      <c r="A585" s="4">
        <f>PSSE!A587</f>
        <v>990022</v>
      </c>
      <c r="B585" s="4" t="str">
        <f>PSSE!B587</f>
        <v>DUYENHAI2_S2</v>
      </c>
      <c r="C585" s="4">
        <f>PSSE!D587</f>
        <v>26</v>
      </c>
      <c r="D585" s="4">
        <f>PSSE!E587</f>
        <v>600</v>
      </c>
      <c r="E585" s="4" t="str">
        <f>PSSE!F587</f>
        <v>ND</v>
      </c>
      <c r="F585" s="4">
        <f>PSSE!G587</f>
        <v>1</v>
      </c>
      <c r="G585" s="4" t="str">
        <f t="shared" si="9"/>
        <v>GOV26600ND1</v>
      </c>
      <c r="H585" s="4">
        <f>COUNTIF(Data!$G$3:$BA$2935,GOV!$G585)</f>
        <v>1</v>
      </c>
      <c r="I585" s="4" t="str">
        <f>IF($H585=0,"",VLOOKUP($G585,Data!$G$3:$BA$2935,2,FALSE))</f>
        <v>'TGOV1'</v>
      </c>
      <c r="J585" s="4">
        <f>PSSE!C587</f>
        <v>1</v>
      </c>
      <c r="K585" s="4">
        <f>IF($H585=0,"",VLOOKUP($G585,Data!$G$3:$BA$2935,4,FALSE))</f>
        <v>0.05</v>
      </c>
      <c r="L585" s="4">
        <f>IF($H585=0,"",VLOOKUP($G585,Data!$G$3:$BA$2935,5,FALSE))</f>
        <v>0.05</v>
      </c>
      <c r="M585" s="4">
        <f>IF($H585=0,"",VLOOKUP($G585,Data!$G$3:$BA$2935,6,FALSE))</f>
        <v>0.9</v>
      </c>
      <c r="N585" s="4">
        <f>IF($H585=0,"",VLOOKUP($G585,Data!$G$3:$BA$2935,7,FALSE))</f>
        <v>0.3</v>
      </c>
      <c r="O585" s="4">
        <f>IF($H585=0,"",VLOOKUP($G585,Data!$G$3:$BA$2935,8,FALSE))</f>
        <v>3</v>
      </c>
      <c r="P585" s="4">
        <f>IF($H585=0,"",VLOOKUP($G585,Data!$G$3:$BA$2935,9,FALSE))</f>
        <v>9</v>
      </c>
      <c r="Q585" s="4">
        <f>IF($H585=0,"",VLOOKUP($G585,Data!$G$3:$BA$2935,10,FALSE))</f>
        <v>0</v>
      </c>
      <c r="R585" s="4" t="str">
        <f>IF($H585=0,"",VLOOKUP($G585,Data!$G$3:$BA$2935,11,FALSE))</f>
        <v>/</v>
      </c>
      <c r="S585" s="4" t="str">
        <f>IF($H585=0,"",VLOOKUP($G585,Data!$G$3:$BA$2935,12,FALSE))</f>
        <v>/</v>
      </c>
      <c r="T585" s="4" t="str">
        <f>IF($H585=0,"",VLOOKUP($G585,Data!$G$3:$BA$2935,13,FALSE))</f>
        <v/>
      </c>
      <c r="U585" s="4" t="str">
        <f>IF($H585=0,"",VLOOKUP($G585,Data!$G$3:$BA$2935,14,FALSE))</f>
        <v/>
      </c>
      <c r="V585" s="4" t="str">
        <f>IF($H585=0,"",VLOOKUP($G585,Data!$G$3:$BA$2935,15,FALSE))</f>
        <v/>
      </c>
      <c r="W585" s="4" t="str">
        <f>IF($H585=0,"",VLOOKUP($G585,Data!$G$3:$BA$2935,16,FALSE))</f>
        <v/>
      </c>
      <c r="X585" s="4" t="str">
        <f>IF($H585=0,"",VLOOKUP($G585,Data!$G$3:$BA$2935,17,FALSE))</f>
        <v/>
      </c>
      <c r="Y585" s="4" t="str">
        <f>IF($H585=0,"",VLOOKUP($G585,Data!$G$3:$BA$2935,18,FALSE))</f>
        <v/>
      </c>
      <c r="Z585" s="4" t="str">
        <f>IF($H585=0,"",VLOOKUP($G585,Data!$G$3:$BA$2935,19,FALSE))</f>
        <v/>
      </c>
      <c r="AA585" s="4" t="str">
        <f>IF($H585=0,"",VLOOKUP($G585,Data!$G$3:$BA$2935,20,FALSE))</f>
        <v/>
      </c>
      <c r="AB585" s="4" t="str">
        <f>IF($H585=0,"",VLOOKUP($G585,Data!$G$3:$BA$2935,21,FALSE))</f>
        <v/>
      </c>
      <c r="AC585" s="4" t="str">
        <f>IF($H585=0,"",VLOOKUP($G585,Data!$G$3:$BA$2935,22,FALSE))</f>
        <v/>
      </c>
      <c r="AD585" s="4" t="str">
        <f>IF($H585=0,"",VLOOKUP($G585,Data!$G$3:$BA$2935,23,FALSE))</f>
        <v/>
      </c>
      <c r="AE585" s="4" t="str">
        <f>IF($H585=0,"",VLOOKUP($G585,Data!$G$3:$BA$2935,24,FALSE))</f>
        <v/>
      </c>
      <c r="AF585" s="4" t="str">
        <f>IF($H585=0,"",VLOOKUP($G585,Data!$G$3:$BA$2935,25,FALSE))</f>
        <v/>
      </c>
      <c r="AG585" s="4" t="str">
        <f>IF($H585=0,"",VLOOKUP($G585,Data!$G$3:$BA$2935,26,FALSE))</f>
        <v/>
      </c>
      <c r="AH585" s="4" t="str">
        <f>IF($H585=0,"",VLOOKUP($G585,Data!$G$3:$BA$2935,27,FALSE))</f>
        <v/>
      </c>
      <c r="AI585" s="4" t="str">
        <f>IF($H585=0,"",VLOOKUP($G585,Data!$G$3:$BA$2935,28,FALSE))</f>
        <v/>
      </c>
      <c r="AJ585" s="4" t="str">
        <f>IF($H585=0,"",VLOOKUP($G585,Data!$G$3:$BA$2935,29,FALSE))</f>
        <v/>
      </c>
      <c r="AK585" s="4" t="str">
        <f>IF($H585=0,"",VLOOKUP($G585,Data!$G$3:$BA$2935,30,FALSE))</f>
        <v/>
      </c>
      <c r="AL585" s="4" t="str">
        <f>IF($H585=0,"",VLOOKUP($G585,Data!$G$3:$BA$2935,31,FALSE))</f>
        <v/>
      </c>
      <c r="AM585" s="4" t="str">
        <f>IF($H585=0,"",VLOOKUP($G585,Data!$G$3:$BA$2935,32,FALSE))</f>
        <v/>
      </c>
      <c r="AN585" s="4" t="str">
        <f>IF($H585=0,"",VLOOKUP($G585,Data!$G$3:$BA$2935,33,FALSE))</f>
        <v/>
      </c>
      <c r="AO585" s="4" t="str">
        <f>IF($H585=0,"",VLOOKUP($G585,Data!$G$3:$BA$2935,34,FALSE))</f>
        <v/>
      </c>
      <c r="AP585" s="4" t="str">
        <f>IF($H585=0,"",VLOOKUP($G585,Data!$G$3:$BA$2935,35,FALSE))</f>
        <v/>
      </c>
      <c r="AQ585" s="4" t="str">
        <f>IF($H585=0,"",VLOOKUP($G585,Data!$G$3:$BA$2935,36,FALSE))</f>
        <v/>
      </c>
      <c r="AR585" s="4" t="str">
        <f>IF($H585=0,"",VLOOKUP($G585,Data!$G$3:$BA$2935,37,FALSE))</f>
        <v/>
      </c>
      <c r="AS585" s="4" t="str">
        <f>IF($H585=0,"",VLOOKUP($G585,Data!$G$3:$BA$2935,38,FALSE))</f>
        <v/>
      </c>
      <c r="AT585" s="4" t="str">
        <f>IF($H585=0,"",VLOOKUP($G585,Data!$G$3:$BA$2935,39,FALSE))</f>
        <v/>
      </c>
    </row>
    <row r="586" spans="1:46" x14ac:dyDescent="0.25">
      <c r="A586" s="4">
        <f>PSSE!A588</f>
        <v>990031</v>
      </c>
      <c r="B586" s="4" t="str">
        <f>PSSE!B588</f>
        <v>DUYENHAI3_S1</v>
      </c>
      <c r="C586" s="4">
        <f>PSSE!D588</f>
        <v>19</v>
      </c>
      <c r="D586" s="4">
        <f>PSSE!E588</f>
        <v>660</v>
      </c>
      <c r="E586" s="4" t="str">
        <f>PSSE!F588</f>
        <v>ND</v>
      </c>
      <c r="F586" s="4">
        <f>PSSE!G588</f>
        <v>1</v>
      </c>
      <c r="G586" s="4" t="str">
        <f t="shared" si="9"/>
        <v>GOV19660ND1</v>
      </c>
      <c r="H586" s="4">
        <f>COUNTIF(Data!$G$3:$BA$2935,GOV!$G586)</f>
        <v>1</v>
      </c>
      <c r="I586" s="4" t="str">
        <f>IF($H586=0,"",VLOOKUP($G586,Data!$G$3:$BA$2935,2,FALSE))</f>
        <v>'TGOV1'</v>
      </c>
      <c r="J586" s="4">
        <f>PSSE!C588</f>
        <v>1</v>
      </c>
      <c r="K586" s="4">
        <f>IF($H586=0,"",VLOOKUP($G586,Data!$G$3:$BA$2935,4,FALSE))</f>
        <v>0.05</v>
      </c>
      <c r="L586" s="4">
        <f>IF($H586=0,"",VLOOKUP($G586,Data!$G$3:$BA$2935,5,FALSE))</f>
        <v>0.05</v>
      </c>
      <c r="M586" s="4">
        <f>IF($H586=0,"",VLOOKUP($G586,Data!$G$3:$BA$2935,6,FALSE))</f>
        <v>1.1000000000000001</v>
      </c>
      <c r="N586" s="4">
        <f>IF($H586=0,"",VLOOKUP($G586,Data!$G$3:$BA$2935,7,FALSE))</f>
        <v>0</v>
      </c>
      <c r="O586" s="4">
        <f>IF($H586=0,"",VLOOKUP($G586,Data!$G$3:$BA$2935,8,FALSE))</f>
        <v>2.7</v>
      </c>
      <c r="P586" s="4">
        <f>IF($H586=0,"",VLOOKUP($G586,Data!$G$3:$BA$2935,9,FALSE))</f>
        <v>9</v>
      </c>
      <c r="Q586" s="4">
        <f>IF($H586=0,"",VLOOKUP($G586,Data!$G$3:$BA$2935,10,FALSE))</f>
        <v>0</v>
      </c>
      <c r="R586" s="4" t="str">
        <f>IF($H586=0,"",VLOOKUP($G586,Data!$G$3:$BA$2935,11,FALSE))</f>
        <v>/</v>
      </c>
      <c r="S586" s="4" t="str">
        <f>IF($H586=0,"",VLOOKUP($G586,Data!$G$3:$BA$2935,12,FALSE))</f>
        <v>/</v>
      </c>
      <c r="T586" s="4" t="str">
        <f>IF($H586=0,"",VLOOKUP($G586,Data!$G$3:$BA$2935,13,FALSE))</f>
        <v/>
      </c>
      <c r="U586" s="4" t="str">
        <f>IF($H586=0,"",VLOOKUP($G586,Data!$G$3:$BA$2935,14,FALSE))</f>
        <v/>
      </c>
      <c r="V586" s="4" t="str">
        <f>IF($H586=0,"",VLOOKUP($G586,Data!$G$3:$BA$2935,15,FALSE))</f>
        <v/>
      </c>
      <c r="W586" s="4" t="str">
        <f>IF($H586=0,"",VLOOKUP($G586,Data!$G$3:$BA$2935,16,FALSE))</f>
        <v/>
      </c>
      <c r="X586" s="4" t="str">
        <f>IF($H586=0,"",VLOOKUP($G586,Data!$G$3:$BA$2935,17,FALSE))</f>
        <v/>
      </c>
      <c r="Y586" s="4" t="str">
        <f>IF($H586=0,"",VLOOKUP($G586,Data!$G$3:$BA$2935,18,FALSE))</f>
        <v/>
      </c>
      <c r="Z586" s="4" t="str">
        <f>IF($H586=0,"",VLOOKUP($G586,Data!$G$3:$BA$2935,19,FALSE))</f>
        <v/>
      </c>
      <c r="AA586" s="4" t="str">
        <f>IF($H586=0,"",VLOOKUP($G586,Data!$G$3:$BA$2935,20,FALSE))</f>
        <v/>
      </c>
      <c r="AB586" s="4" t="str">
        <f>IF($H586=0,"",VLOOKUP($G586,Data!$G$3:$BA$2935,21,FALSE))</f>
        <v/>
      </c>
      <c r="AC586" s="4" t="str">
        <f>IF($H586=0,"",VLOOKUP($G586,Data!$G$3:$BA$2935,22,FALSE))</f>
        <v/>
      </c>
      <c r="AD586" s="4" t="str">
        <f>IF($H586=0,"",VLOOKUP($G586,Data!$G$3:$BA$2935,23,FALSE))</f>
        <v/>
      </c>
      <c r="AE586" s="4" t="str">
        <f>IF($H586=0,"",VLOOKUP($G586,Data!$G$3:$BA$2935,24,FALSE))</f>
        <v/>
      </c>
      <c r="AF586" s="4" t="str">
        <f>IF($H586=0,"",VLOOKUP($G586,Data!$G$3:$BA$2935,25,FALSE))</f>
        <v/>
      </c>
      <c r="AG586" s="4" t="str">
        <f>IF($H586=0,"",VLOOKUP($G586,Data!$G$3:$BA$2935,26,FALSE))</f>
        <v/>
      </c>
      <c r="AH586" s="4" t="str">
        <f>IF($H586=0,"",VLOOKUP($G586,Data!$G$3:$BA$2935,27,FALSE))</f>
        <v/>
      </c>
      <c r="AI586" s="4" t="str">
        <f>IF($H586=0,"",VLOOKUP($G586,Data!$G$3:$BA$2935,28,FALSE))</f>
        <v/>
      </c>
      <c r="AJ586" s="4" t="str">
        <f>IF($H586=0,"",VLOOKUP($G586,Data!$G$3:$BA$2935,29,FALSE))</f>
        <v/>
      </c>
      <c r="AK586" s="4" t="str">
        <f>IF($H586=0,"",VLOOKUP($G586,Data!$G$3:$BA$2935,30,FALSE))</f>
        <v/>
      </c>
      <c r="AL586" s="4" t="str">
        <f>IF($H586=0,"",VLOOKUP($G586,Data!$G$3:$BA$2935,31,FALSE))</f>
        <v/>
      </c>
      <c r="AM586" s="4" t="str">
        <f>IF($H586=0,"",VLOOKUP($G586,Data!$G$3:$BA$2935,32,FALSE))</f>
        <v/>
      </c>
      <c r="AN586" s="4" t="str">
        <f>IF($H586=0,"",VLOOKUP($G586,Data!$G$3:$BA$2935,33,FALSE))</f>
        <v/>
      </c>
      <c r="AO586" s="4" t="str">
        <f>IF($H586=0,"",VLOOKUP($G586,Data!$G$3:$BA$2935,34,FALSE))</f>
        <v/>
      </c>
      <c r="AP586" s="4" t="str">
        <f>IF($H586=0,"",VLOOKUP($G586,Data!$G$3:$BA$2935,35,FALSE))</f>
        <v/>
      </c>
      <c r="AQ586" s="4" t="str">
        <f>IF($H586=0,"",VLOOKUP($G586,Data!$G$3:$BA$2935,36,FALSE))</f>
        <v/>
      </c>
      <c r="AR586" s="4" t="str">
        <f>IF($H586=0,"",VLOOKUP($G586,Data!$G$3:$BA$2935,37,FALSE))</f>
        <v/>
      </c>
      <c r="AS586" s="4" t="str">
        <f>IF($H586=0,"",VLOOKUP($G586,Data!$G$3:$BA$2935,38,FALSE))</f>
        <v/>
      </c>
      <c r="AT586" s="4" t="str">
        <f>IF($H586=0,"",VLOOKUP($G586,Data!$G$3:$BA$2935,39,FALSE))</f>
        <v/>
      </c>
    </row>
    <row r="587" spans="1:46" x14ac:dyDescent="0.25">
      <c r="A587" s="4">
        <f>PSSE!A589</f>
        <v>990032</v>
      </c>
      <c r="B587" s="4" t="str">
        <f>PSSE!B589</f>
        <v>DUYENHAI3_S2</v>
      </c>
      <c r="C587" s="4">
        <f>PSSE!D589</f>
        <v>19</v>
      </c>
      <c r="D587" s="4">
        <f>PSSE!E589</f>
        <v>660</v>
      </c>
      <c r="E587" s="4" t="str">
        <f>PSSE!F589</f>
        <v>ND</v>
      </c>
      <c r="F587" s="4">
        <f>PSSE!G589</f>
        <v>1</v>
      </c>
      <c r="G587" s="4" t="str">
        <f t="shared" si="9"/>
        <v>GOV19660ND1</v>
      </c>
      <c r="H587" s="4">
        <f>COUNTIF(Data!$G$3:$BA$2935,GOV!$G587)</f>
        <v>1</v>
      </c>
      <c r="I587" s="4" t="str">
        <f>IF($H587=0,"",VLOOKUP($G587,Data!$G$3:$BA$2935,2,FALSE))</f>
        <v>'TGOV1'</v>
      </c>
      <c r="J587" s="4">
        <f>PSSE!C589</f>
        <v>1</v>
      </c>
      <c r="K587" s="4">
        <f>IF($H587=0,"",VLOOKUP($G587,Data!$G$3:$BA$2935,4,FALSE))</f>
        <v>0.05</v>
      </c>
      <c r="L587" s="4">
        <f>IF($H587=0,"",VLOOKUP($G587,Data!$G$3:$BA$2935,5,FALSE))</f>
        <v>0.05</v>
      </c>
      <c r="M587" s="4">
        <f>IF($H587=0,"",VLOOKUP($G587,Data!$G$3:$BA$2935,6,FALSE))</f>
        <v>1.1000000000000001</v>
      </c>
      <c r="N587" s="4">
        <f>IF($H587=0,"",VLOOKUP($G587,Data!$G$3:$BA$2935,7,FALSE))</f>
        <v>0</v>
      </c>
      <c r="O587" s="4">
        <f>IF($H587=0,"",VLOOKUP($G587,Data!$G$3:$BA$2935,8,FALSE))</f>
        <v>2.7</v>
      </c>
      <c r="P587" s="4">
        <f>IF($H587=0,"",VLOOKUP($G587,Data!$G$3:$BA$2935,9,FALSE))</f>
        <v>9</v>
      </c>
      <c r="Q587" s="4">
        <f>IF($H587=0,"",VLOOKUP($G587,Data!$G$3:$BA$2935,10,FALSE))</f>
        <v>0</v>
      </c>
      <c r="R587" s="4" t="str">
        <f>IF($H587=0,"",VLOOKUP($G587,Data!$G$3:$BA$2935,11,FALSE))</f>
        <v>/</v>
      </c>
      <c r="S587" s="4" t="str">
        <f>IF($H587=0,"",VLOOKUP($G587,Data!$G$3:$BA$2935,12,FALSE))</f>
        <v>/</v>
      </c>
      <c r="T587" s="4" t="str">
        <f>IF($H587=0,"",VLOOKUP($G587,Data!$G$3:$BA$2935,13,FALSE))</f>
        <v/>
      </c>
      <c r="U587" s="4" t="str">
        <f>IF($H587=0,"",VLOOKUP($G587,Data!$G$3:$BA$2935,14,FALSE))</f>
        <v/>
      </c>
      <c r="V587" s="4" t="str">
        <f>IF($H587=0,"",VLOOKUP($G587,Data!$G$3:$BA$2935,15,FALSE))</f>
        <v/>
      </c>
      <c r="W587" s="4" t="str">
        <f>IF($H587=0,"",VLOOKUP($G587,Data!$G$3:$BA$2935,16,FALSE))</f>
        <v/>
      </c>
      <c r="X587" s="4" t="str">
        <f>IF($H587=0,"",VLOOKUP($G587,Data!$G$3:$BA$2935,17,FALSE))</f>
        <v/>
      </c>
      <c r="Y587" s="4" t="str">
        <f>IF($H587=0,"",VLOOKUP($G587,Data!$G$3:$BA$2935,18,FALSE))</f>
        <v/>
      </c>
      <c r="Z587" s="4" t="str">
        <f>IF($H587=0,"",VLOOKUP($G587,Data!$G$3:$BA$2935,19,FALSE))</f>
        <v/>
      </c>
      <c r="AA587" s="4" t="str">
        <f>IF($H587=0,"",VLOOKUP($G587,Data!$G$3:$BA$2935,20,FALSE))</f>
        <v/>
      </c>
      <c r="AB587" s="4" t="str">
        <f>IF($H587=0,"",VLOOKUP($G587,Data!$G$3:$BA$2935,21,FALSE))</f>
        <v/>
      </c>
      <c r="AC587" s="4" t="str">
        <f>IF($H587=0,"",VLOOKUP($G587,Data!$G$3:$BA$2935,22,FALSE))</f>
        <v/>
      </c>
      <c r="AD587" s="4" t="str">
        <f>IF($H587=0,"",VLOOKUP($G587,Data!$G$3:$BA$2935,23,FALSE))</f>
        <v/>
      </c>
      <c r="AE587" s="4" t="str">
        <f>IF($H587=0,"",VLOOKUP($G587,Data!$G$3:$BA$2935,24,FALSE))</f>
        <v/>
      </c>
      <c r="AF587" s="4" t="str">
        <f>IF($H587=0,"",VLOOKUP($G587,Data!$G$3:$BA$2935,25,FALSE))</f>
        <v/>
      </c>
      <c r="AG587" s="4" t="str">
        <f>IF($H587=0,"",VLOOKUP($G587,Data!$G$3:$BA$2935,26,FALSE))</f>
        <v/>
      </c>
      <c r="AH587" s="4" t="str">
        <f>IF($H587=0,"",VLOOKUP($G587,Data!$G$3:$BA$2935,27,FALSE))</f>
        <v/>
      </c>
      <c r="AI587" s="4" t="str">
        <f>IF($H587=0,"",VLOOKUP($G587,Data!$G$3:$BA$2935,28,FALSE))</f>
        <v/>
      </c>
      <c r="AJ587" s="4" t="str">
        <f>IF($H587=0,"",VLOOKUP($G587,Data!$G$3:$BA$2935,29,FALSE))</f>
        <v/>
      </c>
      <c r="AK587" s="4" t="str">
        <f>IF($H587=0,"",VLOOKUP($G587,Data!$G$3:$BA$2935,30,FALSE))</f>
        <v/>
      </c>
      <c r="AL587" s="4" t="str">
        <f>IF($H587=0,"",VLOOKUP($G587,Data!$G$3:$BA$2935,31,FALSE))</f>
        <v/>
      </c>
      <c r="AM587" s="4" t="str">
        <f>IF($H587=0,"",VLOOKUP($G587,Data!$G$3:$BA$2935,32,FALSE))</f>
        <v/>
      </c>
      <c r="AN587" s="4" t="str">
        <f>IF($H587=0,"",VLOOKUP($G587,Data!$G$3:$BA$2935,33,FALSE))</f>
        <v/>
      </c>
      <c r="AO587" s="4" t="str">
        <f>IF($H587=0,"",VLOOKUP($G587,Data!$G$3:$BA$2935,34,FALSE))</f>
        <v/>
      </c>
      <c r="AP587" s="4" t="str">
        <f>IF($H587=0,"",VLOOKUP($G587,Data!$G$3:$BA$2935,35,FALSE))</f>
        <v/>
      </c>
      <c r="AQ587" s="4" t="str">
        <f>IF($H587=0,"",VLOOKUP($G587,Data!$G$3:$BA$2935,36,FALSE))</f>
        <v/>
      </c>
      <c r="AR587" s="4" t="str">
        <f>IF($H587=0,"",VLOOKUP($G587,Data!$G$3:$BA$2935,37,FALSE))</f>
        <v/>
      </c>
      <c r="AS587" s="4" t="str">
        <f>IF($H587=0,"",VLOOKUP($G587,Data!$G$3:$BA$2935,38,FALSE))</f>
        <v/>
      </c>
      <c r="AT587" s="4" t="str">
        <f>IF($H587=0,"",VLOOKUP($G587,Data!$G$3:$BA$2935,39,FALSE))</f>
        <v/>
      </c>
    </row>
    <row r="588" spans="1:46" x14ac:dyDescent="0.25">
      <c r="A588" s="4">
        <f>PSSE!A590</f>
        <v>990033</v>
      </c>
      <c r="B588" s="4" t="str">
        <f>PSSE!B590</f>
        <v>DUYENHAI3_S3</v>
      </c>
      <c r="C588" s="4">
        <f>PSSE!D590</f>
        <v>19</v>
      </c>
      <c r="D588" s="4">
        <f>PSSE!E590</f>
        <v>660</v>
      </c>
      <c r="E588" s="4" t="str">
        <f>PSSE!F590</f>
        <v>ND</v>
      </c>
      <c r="F588" s="4">
        <f>PSSE!G590</f>
        <v>1</v>
      </c>
      <c r="G588" s="4" t="str">
        <f t="shared" si="9"/>
        <v>GOV19660ND1</v>
      </c>
      <c r="H588" s="4">
        <f>COUNTIF(Data!$G$3:$BA$2935,GOV!$G588)</f>
        <v>1</v>
      </c>
      <c r="I588" s="4" t="str">
        <f>IF($H588=0,"",VLOOKUP($G588,Data!$G$3:$BA$2935,2,FALSE))</f>
        <v>'TGOV1'</v>
      </c>
      <c r="J588" s="4">
        <f>PSSE!C590</f>
        <v>1</v>
      </c>
      <c r="K588" s="4">
        <f>IF($H588=0,"",VLOOKUP($G588,Data!$G$3:$BA$2935,4,FALSE))</f>
        <v>0.05</v>
      </c>
      <c r="L588" s="4">
        <f>IF($H588=0,"",VLOOKUP($G588,Data!$G$3:$BA$2935,5,FALSE))</f>
        <v>0.05</v>
      </c>
      <c r="M588" s="4">
        <f>IF($H588=0,"",VLOOKUP($G588,Data!$G$3:$BA$2935,6,FALSE))</f>
        <v>1.1000000000000001</v>
      </c>
      <c r="N588" s="4">
        <f>IF($H588=0,"",VLOOKUP($G588,Data!$G$3:$BA$2935,7,FALSE))</f>
        <v>0</v>
      </c>
      <c r="O588" s="4">
        <f>IF($H588=0,"",VLOOKUP($G588,Data!$G$3:$BA$2935,8,FALSE))</f>
        <v>2.7</v>
      </c>
      <c r="P588" s="4">
        <f>IF($H588=0,"",VLOOKUP($G588,Data!$G$3:$BA$2935,9,FALSE))</f>
        <v>9</v>
      </c>
      <c r="Q588" s="4">
        <f>IF($H588=0,"",VLOOKUP($G588,Data!$G$3:$BA$2935,10,FALSE))</f>
        <v>0</v>
      </c>
      <c r="R588" s="4" t="str">
        <f>IF($H588=0,"",VLOOKUP($G588,Data!$G$3:$BA$2935,11,FALSE))</f>
        <v>/</v>
      </c>
      <c r="S588" s="4" t="str">
        <f>IF($H588=0,"",VLOOKUP($G588,Data!$G$3:$BA$2935,12,FALSE))</f>
        <v>/</v>
      </c>
      <c r="T588" s="4" t="str">
        <f>IF($H588=0,"",VLOOKUP($G588,Data!$G$3:$BA$2935,13,FALSE))</f>
        <v/>
      </c>
      <c r="U588" s="4" t="str">
        <f>IF($H588=0,"",VLOOKUP($G588,Data!$G$3:$BA$2935,14,FALSE))</f>
        <v/>
      </c>
      <c r="V588" s="4" t="str">
        <f>IF($H588=0,"",VLOOKUP($G588,Data!$G$3:$BA$2935,15,FALSE))</f>
        <v/>
      </c>
      <c r="W588" s="4" t="str">
        <f>IF($H588=0,"",VLOOKUP($G588,Data!$G$3:$BA$2935,16,FALSE))</f>
        <v/>
      </c>
      <c r="X588" s="4" t="str">
        <f>IF($H588=0,"",VLOOKUP($G588,Data!$G$3:$BA$2935,17,FALSE))</f>
        <v/>
      </c>
      <c r="Y588" s="4" t="str">
        <f>IF($H588=0,"",VLOOKUP($G588,Data!$G$3:$BA$2935,18,FALSE))</f>
        <v/>
      </c>
      <c r="Z588" s="4" t="str">
        <f>IF($H588=0,"",VLOOKUP($G588,Data!$G$3:$BA$2935,19,FALSE))</f>
        <v/>
      </c>
      <c r="AA588" s="4" t="str">
        <f>IF($H588=0,"",VLOOKUP($G588,Data!$G$3:$BA$2935,20,FALSE))</f>
        <v/>
      </c>
      <c r="AB588" s="4" t="str">
        <f>IF($H588=0,"",VLOOKUP($G588,Data!$G$3:$BA$2935,21,FALSE))</f>
        <v/>
      </c>
      <c r="AC588" s="4" t="str">
        <f>IF($H588=0,"",VLOOKUP($G588,Data!$G$3:$BA$2935,22,FALSE))</f>
        <v/>
      </c>
      <c r="AD588" s="4" t="str">
        <f>IF($H588=0,"",VLOOKUP($G588,Data!$G$3:$BA$2935,23,FALSE))</f>
        <v/>
      </c>
      <c r="AE588" s="4" t="str">
        <f>IF($H588=0,"",VLOOKUP($G588,Data!$G$3:$BA$2935,24,FALSE))</f>
        <v/>
      </c>
      <c r="AF588" s="4" t="str">
        <f>IF($H588=0,"",VLOOKUP($G588,Data!$G$3:$BA$2935,25,FALSE))</f>
        <v/>
      </c>
      <c r="AG588" s="4" t="str">
        <f>IF($H588=0,"",VLOOKUP($G588,Data!$G$3:$BA$2935,26,FALSE))</f>
        <v/>
      </c>
      <c r="AH588" s="4" t="str">
        <f>IF($H588=0,"",VLOOKUP($G588,Data!$G$3:$BA$2935,27,FALSE))</f>
        <v/>
      </c>
      <c r="AI588" s="4" t="str">
        <f>IF($H588=0,"",VLOOKUP($G588,Data!$G$3:$BA$2935,28,FALSE))</f>
        <v/>
      </c>
      <c r="AJ588" s="4" t="str">
        <f>IF($H588=0,"",VLOOKUP($G588,Data!$G$3:$BA$2935,29,FALSE))</f>
        <v/>
      </c>
      <c r="AK588" s="4" t="str">
        <f>IF($H588=0,"",VLOOKUP($G588,Data!$G$3:$BA$2935,30,FALSE))</f>
        <v/>
      </c>
      <c r="AL588" s="4" t="str">
        <f>IF($H588=0,"",VLOOKUP($G588,Data!$G$3:$BA$2935,31,FALSE))</f>
        <v/>
      </c>
      <c r="AM588" s="4" t="str">
        <f>IF($H588=0,"",VLOOKUP($G588,Data!$G$3:$BA$2935,32,FALSE))</f>
        <v/>
      </c>
      <c r="AN588" s="4" t="str">
        <f>IF($H588=0,"",VLOOKUP($G588,Data!$G$3:$BA$2935,33,FALSE))</f>
        <v/>
      </c>
      <c r="AO588" s="4" t="str">
        <f>IF($H588=0,"",VLOOKUP($G588,Data!$G$3:$BA$2935,34,FALSE))</f>
        <v/>
      </c>
      <c r="AP588" s="4" t="str">
        <f>IF($H588=0,"",VLOOKUP($G588,Data!$G$3:$BA$2935,35,FALSE))</f>
        <v/>
      </c>
      <c r="AQ588" s="4" t="str">
        <f>IF($H588=0,"",VLOOKUP($G588,Data!$G$3:$BA$2935,36,FALSE))</f>
        <v/>
      </c>
      <c r="AR588" s="4" t="str">
        <f>IF($H588=0,"",VLOOKUP($G588,Data!$G$3:$BA$2935,37,FALSE))</f>
        <v/>
      </c>
      <c r="AS588" s="4" t="str">
        <f>IF($H588=0,"",VLOOKUP($G588,Data!$G$3:$BA$2935,38,FALSE))</f>
        <v/>
      </c>
      <c r="AT588" s="4" t="str">
        <f>IF($H588=0,"",VLOOKUP($G588,Data!$G$3:$BA$2935,39,FALSE))</f>
        <v/>
      </c>
    </row>
    <row r="589" spans="1:46" x14ac:dyDescent="0.25">
      <c r="A589" s="4">
        <f>PSSE!A591</f>
        <v>991011</v>
      </c>
      <c r="B589" s="4" t="str">
        <f>PSSE!B591</f>
        <v>CAMAU_S1</v>
      </c>
      <c r="C589" s="4">
        <f>PSSE!D591</f>
        <v>22</v>
      </c>
      <c r="D589" s="4">
        <f>PSSE!E591</f>
        <v>265</v>
      </c>
      <c r="E589" s="4" t="str">
        <f>PSSE!F591</f>
        <v>ND</v>
      </c>
      <c r="F589" s="4">
        <f>PSSE!G591</f>
        <v>1</v>
      </c>
      <c r="G589" s="4" t="str">
        <f t="shared" si="9"/>
        <v>GOV22265ND1</v>
      </c>
      <c r="H589" s="4">
        <f>COUNTIF(Data!$G$3:$BA$2935,GOV!$G589)</f>
        <v>1</v>
      </c>
      <c r="I589" s="4" t="str">
        <f>IF($H589=0,"",VLOOKUP($G589,Data!$G$3:$BA$2935,2,FALSE))</f>
        <v>'GAST'</v>
      </c>
      <c r="J589" s="4">
        <f>PSSE!C591</f>
        <v>1</v>
      </c>
      <c r="K589" s="4">
        <f>IF($H589=0,"",VLOOKUP($G589,Data!$G$3:$BA$2935,4,FALSE))</f>
        <v>0.05</v>
      </c>
      <c r="L589" s="4">
        <f>IF($H589=0,"",VLOOKUP($G589,Data!$G$3:$BA$2935,5,FALSE))</f>
        <v>0.4</v>
      </c>
      <c r="M589" s="4">
        <f>IF($H589=0,"",VLOOKUP($G589,Data!$G$3:$BA$2935,6,FALSE))</f>
        <v>0.1</v>
      </c>
      <c r="N589" s="4">
        <f>IF($H589=0,"",VLOOKUP($G589,Data!$G$3:$BA$2935,7,FALSE))</f>
        <v>3</v>
      </c>
      <c r="O589" s="4">
        <f>IF($H589=0,"",VLOOKUP($G589,Data!$G$3:$BA$2935,8,FALSE))</f>
        <v>1</v>
      </c>
      <c r="P589" s="4">
        <f>IF($H589=0,"",VLOOKUP($G589,Data!$G$3:$BA$2935,9,FALSE))</f>
        <v>2</v>
      </c>
      <c r="Q589" s="4">
        <f>IF($H589=0,"",VLOOKUP($G589,Data!$G$3:$BA$2935,10,FALSE))</f>
        <v>1.1000000000000001</v>
      </c>
      <c r="R589" s="4">
        <f>IF($H589=0,"",VLOOKUP($G589,Data!$G$3:$BA$2935,11,FALSE))</f>
        <v>0</v>
      </c>
      <c r="S589" s="4">
        <f>IF($H589=0,"",VLOOKUP($G589,Data!$G$3:$BA$2935,12,FALSE))</f>
        <v>0</v>
      </c>
      <c r="T589" s="4" t="str">
        <f>IF($H589=0,"",VLOOKUP($G589,Data!$G$3:$BA$2935,13,FALSE))</f>
        <v>/</v>
      </c>
      <c r="U589" s="4" t="str">
        <f>IF($H589=0,"",VLOOKUP($G589,Data!$G$3:$BA$2935,14,FALSE))</f>
        <v>/</v>
      </c>
      <c r="V589" s="4" t="str">
        <f>IF($H589=0,"",VLOOKUP($G589,Data!$G$3:$BA$2935,15,FALSE))</f>
        <v/>
      </c>
      <c r="W589" s="4" t="str">
        <f>IF($H589=0,"",VLOOKUP($G589,Data!$G$3:$BA$2935,16,FALSE))</f>
        <v/>
      </c>
      <c r="X589" s="4" t="str">
        <f>IF($H589=0,"",VLOOKUP($G589,Data!$G$3:$BA$2935,17,FALSE))</f>
        <v/>
      </c>
      <c r="Y589" s="4" t="str">
        <f>IF($H589=0,"",VLOOKUP($G589,Data!$G$3:$BA$2935,18,FALSE))</f>
        <v/>
      </c>
      <c r="Z589" s="4" t="str">
        <f>IF($H589=0,"",VLOOKUP($G589,Data!$G$3:$BA$2935,19,FALSE))</f>
        <v/>
      </c>
      <c r="AA589" s="4" t="str">
        <f>IF($H589=0,"",VLOOKUP($G589,Data!$G$3:$BA$2935,20,FALSE))</f>
        <v/>
      </c>
      <c r="AB589" s="4" t="str">
        <f>IF($H589=0,"",VLOOKUP($G589,Data!$G$3:$BA$2935,21,FALSE))</f>
        <v/>
      </c>
      <c r="AC589" s="4" t="str">
        <f>IF($H589=0,"",VLOOKUP($G589,Data!$G$3:$BA$2935,22,FALSE))</f>
        <v/>
      </c>
      <c r="AD589" s="4" t="str">
        <f>IF($H589=0,"",VLOOKUP($G589,Data!$G$3:$BA$2935,23,FALSE))</f>
        <v/>
      </c>
      <c r="AE589" s="4" t="str">
        <f>IF($H589=0,"",VLOOKUP($G589,Data!$G$3:$BA$2935,24,FALSE))</f>
        <v/>
      </c>
      <c r="AF589" s="4" t="str">
        <f>IF($H589=0,"",VLOOKUP($G589,Data!$G$3:$BA$2935,25,FALSE))</f>
        <v/>
      </c>
      <c r="AG589" s="4" t="str">
        <f>IF($H589=0,"",VLOOKUP($G589,Data!$G$3:$BA$2935,26,FALSE))</f>
        <v/>
      </c>
      <c r="AH589" s="4" t="str">
        <f>IF($H589=0,"",VLOOKUP($G589,Data!$G$3:$BA$2935,27,FALSE))</f>
        <v/>
      </c>
      <c r="AI589" s="4" t="str">
        <f>IF($H589=0,"",VLOOKUP($G589,Data!$G$3:$BA$2935,28,FALSE))</f>
        <v/>
      </c>
      <c r="AJ589" s="4" t="str">
        <f>IF($H589=0,"",VLOOKUP($G589,Data!$G$3:$BA$2935,29,FALSE))</f>
        <v/>
      </c>
      <c r="AK589" s="4" t="str">
        <f>IF($H589=0,"",VLOOKUP($G589,Data!$G$3:$BA$2935,30,FALSE))</f>
        <v/>
      </c>
      <c r="AL589" s="4" t="str">
        <f>IF($H589=0,"",VLOOKUP($G589,Data!$G$3:$BA$2935,31,FALSE))</f>
        <v/>
      </c>
      <c r="AM589" s="4" t="str">
        <f>IF($H589=0,"",VLOOKUP($G589,Data!$G$3:$BA$2935,32,FALSE))</f>
        <v/>
      </c>
      <c r="AN589" s="4" t="str">
        <f>IF($H589=0,"",VLOOKUP($G589,Data!$G$3:$BA$2935,33,FALSE))</f>
        <v/>
      </c>
      <c r="AO589" s="4" t="str">
        <f>IF($H589=0,"",VLOOKUP($G589,Data!$G$3:$BA$2935,34,FALSE))</f>
        <v/>
      </c>
      <c r="AP589" s="4" t="str">
        <f>IF($H589=0,"",VLOOKUP($G589,Data!$G$3:$BA$2935,35,FALSE))</f>
        <v/>
      </c>
      <c r="AQ589" s="4" t="str">
        <f>IF($H589=0,"",VLOOKUP($G589,Data!$G$3:$BA$2935,36,FALSE))</f>
        <v/>
      </c>
      <c r="AR589" s="4" t="str">
        <f>IF($H589=0,"",VLOOKUP($G589,Data!$G$3:$BA$2935,37,FALSE))</f>
        <v/>
      </c>
      <c r="AS589" s="4" t="str">
        <f>IF($H589=0,"",VLOOKUP($G589,Data!$G$3:$BA$2935,38,FALSE))</f>
        <v/>
      </c>
      <c r="AT589" s="4" t="str">
        <f>IF($H589=0,"",VLOOKUP($G589,Data!$G$3:$BA$2935,39,FALSE))</f>
        <v/>
      </c>
    </row>
    <row r="590" spans="1:46" x14ac:dyDescent="0.25">
      <c r="A590" s="4">
        <f>PSSE!A592</f>
        <v>991012</v>
      </c>
      <c r="B590" s="4" t="str">
        <f>PSSE!B592</f>
        <v>CAMAU_S2</v>
      </c>
      <c r="C590" s="4">
        <f>PSSE!D592</f>
        <v>20</v>
      </c>
      <c r="D590" s="4">
        <f>PSSE!E592</f>
        <v>265</v>
      </c>
      <c r="E590" s="4" t="str">
        <f>PSSE!F592</f>
        <v>ND</v>
      </c>
      <c r="F590" s="4">
        <f>PSSE!G592</f>
        <v>1</v>
      </c>
      <c r="G590" s="4" t="str">
        <f t="shared" si="9"/>
        <v>GOV20265ND1</v>
      </c>
      <c r="H590" s="4">
        <f>COUNTIF(Data!$G$3:$BA$2935,GOV!$G590)</f>
        <v>1</v>
      </c>
      <c r="I590" s="4" t="str">
        <f>IF($H590=0,"",VLOOKUP($G590,Data!$G$3:$BA$2935,2,FALSE))</f>
        <v>'GAST'</v>
      </c>
      <c r="J590" s="4">
        <f>PSSE!C592</f>
        <v>1</v>
      </c>
      <c r="K590" s="4">
        <f>IF($H590=0,"",VLOOKUP($G590,Data!$G$3:$BA$2935,4,FALSE))</f>
        <v>0.05</v>
      </c>
      <c r="L590" s="4">
        <f>IF($H590=0,"",VLOOKUP($G590,Data!$G$3:$BA$2935,5,FALSE))</f>
        <v>0.4</v>
      </c>
      <c r="M590" s="4">
        <f>IF($H590=0,"",VLOOKUP($G590,Data!$G$3:$BA$2935,6,FALSE))</f>
        <v>0.1</v>
      </c>
      <c r="N590" s="4">
        <f>IF($H590=0,"",VLOOKUP($G590,Data!$G$3:$BA$2935,7,FALSE))</f>
        <v>3</v>
      </c>
      <c r="O590" s="4">
        <f>IF($H590=0,"",VLOOKUP($G590,Data!$G$3:$BA$2935,8,FALSE))</f>
        <v>1</v>
      </c>
      <c r="P590" s="4">
        <f>IF($H590=0,"",VLOOKUP($G590,Data!$G$3:$BA$2935,9,FALSE))</f>
        <v>2</v>
      </c>
      <c r="Q590" s="4">
        <f>IF($H590=0,"",VLOOKUP($G590,Data!$G$3:$BA$2935,10,FALSE))</f>
        <v>1.1000000000000001</v>
      </c>
      <c r="R590" s="4">
        <f>IF($H590=0,"",VLOOKUP($G590,Data!$G$3:$BA$2935,11,FALSE))</f>
        <v>0</v>
      </c>
      <c r="S590" s="4">
        <f>IF($H590=0,"",VLOOKUP($G590,Data!$G$3:$BA$2935,12,FALSE))</f>
        <v>0</v>
      </c>
      <c r="T590" s="4" t="str">
        <f>IF($H590=0,"",VLOOKUP($G590,Data!$G$3:$BA$2935,13,FALSE))</f>
        <v>/</v>
      </c>
      <c r="U590" s="4" t="str">
        <f>IF($H590=0,"",VLOOKUP($G590,Data!$G$3:$BA$2935,14,FALSE))</f>
        <v>/</v>
      </c>
      <c r="V590" s="4" t="str">
        <f>IF($H590=0,"",VLOOKUP($G590,Data!$G$3:$BA$2935,15,FALSE))</f>
        <v/>
      </c>
      <c r="W590" s="4" t="str">
        <f>IF($H590=0,"",VLOOKUP($G590,Data!$G$3:$BA$2935,16,FALSE))</f>
        <v/>
      </c>
      <c r="X590" s="4" t="str">
        <f>IF($H590=0,"",VLOOKUP($G590,Data!$G$3:$BA$2935,17,FALSE))</f>
        <v/>
      </c>
      <c r="Y590" s="4" t="str">
        <f>IF($H590=0,"",VLOOKUP($G590,Data!$G$3:$BA$2935,18,FALSE))</f>
        <v/>
      </c>
      <c r="Z590" s="4" t="str">
        <f>IF($H590=0,"",VLOOKUP($G590,Data!$G$3:$BA$2935,19,FALSE))</f>
        <v/>
      </c>
      <c r="AA590" s="4" t="str">
        <f>IF($H590=0,"",VLOOKUP($G590,Data!$G$3:$BA$2935,20,FALSE))</f>
        <v/>
      </c>
      <c r="AB590" s="4" t="str">
        <f>IF($H590=0,"",VLOOKUP($G590,Data!$G$3:$BA$2935,21,FALSE))</f>
        <v/>
      </c>
      <c r="AC590" s="4" t="str">
        <f>IF($H590=0,"",VLOOKUP($G590,Data!$G$3:$BA$2935,22,FALSE))</f>
        <v/>
      </c>
      <c r="AD590" s="4" t="str">
        <f>IF($H590=0,"",VLOOKUP($G590,Data!$G$3:$BA$2935,23,FALSE))</f>
        <v/>
      </c>
      <c r="AE590" s="4" t="str">
        <f>IF($H590=0,"",VLOOKUP($G590,Data!$G$3:$BA$2935,24,FALSE))</f>
        <v/>
      </c>
      <c r="AF590" s="4" t="str">
        <f>IF($H590=0,"",VLOOKUP($G590,Data!$G$3:$BA$2935,25,FALSE))</f>
        <v/>
      </c>
      <c r="AG590" s="4" t="str">
        <f>IF($H590=0,"",VLOOKUP($G590,Data!$G$3:$BA$2935,26,FALSE))</f>
        <v/>
      </c>
      <c r="AH590" s="4" t="str">
        <f>IF($H590=0,"",VLOOKUP($G590,Data!$G$3:$BA$2935,27,FALSE))</f>
        <v/>
      </c>
      <c r="AI590" s="4" t="str">
        <f>IF($H590=0,"",VLOOKUP($G590,Data!$G$3:$BA$2935,28,FALSE))</f>
        <v/>
      </c>
      <c r="AJ590" s="4" t="str">
        <f>IF($H590=0,"",VLOOKUP($G590,Data!$G$3:$BA$2935,29,FALSE))</f>
        <v/>
      </c>
      <c r="AK590" s="4" t="str">
        <f>IF($H590=0,"",VLOOKUP($G590,Data!$G$3:$BA$2935,30,FALSE))</f>
        <v/>
      </c>
      <c r="AL590" s="4" t="str">
        <f>IF($H590=0,"",VLOOKUP($G590,Data!$G$3:$BA$2935,31,FALSE))</f>
        <v/>
      </c>
      <c r="AM590" s="4" t="str">
        <f>IF($H590=0,"",VLOOKUP($G590,Data!$G$3:$BA$2935,32,FALSE))</f>
        <v/>
      </c>
      <c r="AN590" s="4" t="str">
        <f>IF($H590=0,"",VLOOKUP($G590,Data!$G$3:$BA$2935,33,FALSE))</f>
        <v/>
      </c>
      <c r="AO590" s="4" t="str">
        <f>IF($H590=0,"",VLOOKUP($G590,Data!$G$3:$BA$2935,34,FALSE))</f>
        <v/>
      </c>
      <c r="AP590" s="4" t="str">
        <f>IF($H590=0,"",VLOOKUP($G590,Data!$G$3:$BA$2935,35,FALSE))</f>
        <v/>
      </c>
      <c r="AQ590" s="4" t="str">
        <f>IF($H590=0,"",VLOOKUP($G590,Data!$G$3:$BA$2935,36,FALSE))</f>
        <v/>
      </c>
      <c r="AR590" s="4" t="str">
        <f>IF($H590=0,"",VLOOKUP($G590,Data!$G$3:$BA$2935,37,FALSE))</f>
        <v/>
      </c>
      <c r="AS590" s="4" t="str">
        <f>IF($H590=0,"",VLOOKUP($G590,Data!$G$3:$BA$2935,38,FALSE))</f>
        <v/>
      </c>
      <c r="AT590" s="4" t="str">
        <f>IF($H590=0,"",VLOOKUP($G590,Data!$G$3:$BA$2935,39,FALSE))</f>
        <v/>
      </c>
    </row>
    <row r="591" spans="1:46" x14ac:dyDescent="0.25">
      <c r="A591" s="4">
        <f>PSSE!A593</f>
        <v>991021</v>
      </c>
      <c r="B591" s="4" t="str">
        <f>PSSE!B593</f>
        <v>CAMAU_G1</v>
      </c>
      <c r="C591" s="4">
        <f>PSSE!D593</f>
        <v>20</v>
      </c>
      <c r="D591" s="4">
        <f>PSSE!E593</f>
        <v>253</v>
      </c>
      <c r="E591" s="4" t="str">
        <f>PSSE!F593</f>
        <v>ND</v>
      </c>
      <c r="F591" s="4">
        <f>PSSE!G593</f>
        <v>1</v>
      </c>
      <c r="G591" s="4" t="str">
        <f t="shared" si="9"/>
        <v>GOV20253ND1</v>
      </c>
      <c r="H591" s="4">
        <f>COUNTIF(Data!$G$3:$BA$2935,GOV!$G591)</f>
        <v>1</v>
      </c>
      <c r="I591" s="4" t="str">
        <f>IF($H591=0,"",VLOOKUP($G591,Data!$G$3:$BA$2935,2,FALSE))</f>
        <v>'TGOV1'</v>
      </c>
      <c r="J591" s="4">
        <f>PSSE!C593</f>
        <v>1</v>
      </c>
      <c r="K591" s="4">
        <f>IF($H591=0,"",VLOOKUP($G591,Data!$G$3:$BA$2935,4,FALSE))</f>
        <v>0.05</v>
      </c>
      <c r="L591" s="4">
        <f>IF($H591=0,"",VLOOKUP($G591,Data!$G$3:$BA$2935,5,FALSE))</f>
        <v>0.05</v>
      </c>
      <c r="M591" s="4">
        <f>IF($H591=0,"",VLOOKUP($G591,Data!$G$3:$BA$2935,6,FALSE))</f>
        <v>1.1000000000000001</v>
      </c>
      <c r="N591" s="4">
        <f>IF($H591=0,"",VLOOKUP($G591,Data!$G$3:$BA$2935,7,FALSE))</f>
        <v>0</v>
      </c>
      <c r="O591" s="4">
        <f>IF($H591=0,"",VLOOKUP($G591,Data!$G$3:$BA$2935,8,FALSE))</f>
        <v>2.7</v>
      </c>
      <c r="P591" s="4">
        <f>IF($H591=0,"",VLOOKUP($G591,Data!$G$3:$BA$2935,9,FALSE))</f>
        <v>9</v>
      </c>
      <c r="Q591" s="4">
        <f>IF($H591=0,"",VLOOKUP($G591,Data!$G$3:$BA$2935,10,FALSE))</f>
        <v>0</v>
      </c>
      <c r="R591" s="4" t="str">
        <f>IF($H591=0,"",VLOOKUP($G591,Data!$G$3:$BA$2935,11,FALSE))</f>
        <v>/</v>
      </c>
      <c r="S591" s="4" t="str">
        <f>IF($H591=0,"",VLOOKUP($G591,Data!$G$3:$BA$2935,12,FALSE))</f>
        <v>/</v>
      </c>
      <c r="T591" s="4" t="str">
        <f>IF($H591=0,"",VLOOKUP($G591,Data!$G$3:$BA$2935,13,FALSE))</f>
        <v/>
      </c>
      <c r="U591" s="4" t="str">
        <f>IF($H591=0,"",VLOOKUP($G591,Data!$G$3:$BA$2935,14,FALSE))</f>
        <v/>
      </c>
      <c r="V591" s="4" t="str">
        <f>IF($H591=0,"",VLOOKUP($G591,Data!$G$3:$BA$2935,15,FALSE))</f>
        <v/>
      </c>
      <c r="W591" s="4" t="str">
        <f>IF($H591=0,"",VLOOKUP($G591,Data!$G$3:$BA$2935,16,FALSE))</f>
        <v/>
      </c>
      <c r="X591" s="4" t="str">
        <f>IF($H591=0,"",VLOOKUP($G591,Data!$G$3:$BA$2935,17,FALSE))</f>
        <v/>
      </c>
      <c r="Y591" s="4" t="str">
        <f>IF($H591=0,"",VLOOKUP($G591,Data!$G$3:$BA$2935,18,FALSE))</f>
        <v/>
      </c>
      <c r="Z591" s="4" t="str">
        <f>IF($H591=0,"",VLOOKUP($G591,Data!$G$3:$BA$2935,19,FALSE))</f>
        <v/>
      </c>
      <c r="AA591" s="4" t="str">
        <f>IF($H591=0,"",VLOOKUP($G591,Data!$G$3:$BA$2935,20,FALSE))</f>
        <v/>
      </c>
      <c r="AB591" s="4" t="str">
        <f>IF($H591=0,"",VLOOKUP($G591,Data!$G$3:$BA$2935,21,FALSE))</f>
        <v/>
      </c>
      <c r="AC591" s="4" t="str">
        <f>IF($H591=0,"",VLOOKUP($G591,Data!$G$3:$BA$2935,22,FALSE))</f>
        <v/>
      </c>
      <c r="AD591" s="4" t="str">
        <f>IF($H591=0,"",VLOOKUP($G591,Data!$G$3:$BA$2935,23,FALSE))</f>
        <v/>
      </c>
      <c r="AE591" s="4" t="str">
        <f>IF($H591=0,"",VLOOKUP($G591,Data!$G$3:$BA$2935,24,FALSE))</f>
        <v/>
      </c>
      <c r="AF591" s="4" t="str">
        <f>IF($H591=0,"",VLOOKUP($G591,Data!$G$3:$BA$2935,25,FALSE))</f>
        <v/>
      </c>
      <c r="AG591" s="4" t="str">
        <f>IF($H591=0,"",VLOOKUP($G591,Data!$G$3:$BA$2935,26,FALSE))</f>
        <v/>
      </c>
      <c r="AH591" s="4" t="str">
        <f>IF($H591=0,"",VLOOKUP($G591,Data!$G$3:$BA$2935,27,FALSE))</f>
        <v/>
      </c>
      <c r="AI591" s="4" t="str">
        <f>IF($H591=0,"",VLOOKUP($G591,Data!$G$3:$BA$2935,28,FALSE))</f>
        <v/>
      </c>
      <c r="AJ591" s="4" t="str">
        <f>IF($H591=0,"",VLOOKUP($G591,Data!$G$3:$BA$2935,29,FALSE))</f>
        <v/>
      </c>
      <c r="AK591" s="4" t="str">
        <f>IF($H591=0,"",VLOOKUP($G591,Data!$G$3:$BA$2935,30,FALSE))</f>
        <v/>
      </c>
      <c r="AL591" s="4" t="str">
        <f>IF($H591=0,"",VLOOKUP($G591,Data!$G$3:$BA$2935,31,FALSE))</f>
        <v/>
      </c>
      <c r="AM591" s="4" t="str">
        <f>IF($H591=0,"",VLOOKUP($G591,Data!$G$3:$BA$2935,32,FALSE))</f>
        <v/>
      </c>
      <c r="AN591" s="4" t="str">
        <f>IF($H591=0,"",VLOOKUP($G591,Data!$G$3:$BA$2935,33,FALSE))</f>
        <v/>
      </c>
      <c r="AO591" s="4" t="str">
        <f>IF($H591=0,"",VLOOKUP($G591,Data!$G$3:$BA$2935,34,FALSE))</f>
        <v/>
      </c>
      <c r="AP591" s="4" t="str">
        <f>IF($H591=0,"",VLOOKUP($G591,Data!$G$3:$BA$2935,35,FALSE))</f>
        <v/>
      </c>
      <c r="AQ591" s="4" t="str">
        <f>IF($H591=0,"",VLOOKUP($G591,Data!$G$3:$BA$2935,36,FALSE))</f>
        <v/>
      </c>
      <c r="AR591" s="4" t="str">
        <f>IF($H591=0,"",VLOOKUP($G591,Data!$G$3:$BA$2935,37,FALSE))</f>
        <v/>
      </c>
      <c r="AS591" s="4" t="str">
        <f>IF($H591=0,"",VLOOKUP($G591,Data!$G$3:$BA$2935,38,FALSE))</f>
        <v/>
      </c>
      <c r="AT591" s="4" t="str">
        <f>IF($H591=0,"",VLOOKUP($G591,Data!$G$3:$BA$2935,39,FALSE))</f>
        <v/>
      </c>
    </row>
    <row r="592" spans="1:46" x14ac:dyDescent="0.25">
      <c r="A592" s="4">
        <f>PSSE!A594</f>
        <v>991022</v>
      </c>
      <c r="B592" s="4" t="str">
        <f>PSSE!B594</f>
        <v>CAMAU_G2</v>
      </c>
      <c r="C592" s="4">
        <f>PSSE!D594</f>
        <v>20</v>
      </c>
      <c r="D592" s="4">
        <f>PSSE!E594</f>
        <v>253</v>
      </c>
      <c r="E592" s="4" t="str">
        <f>PSSE!F594</f>
        <v>ND</v>
      </c>
      <c r="F592" s="4">
        <f>PSSE!G594</f>
        <v>1</v>
      </c>
      <c r="G592" s="4" t="str">
        <f t="shared" si="9"/>
        <v>GOV20253ND1</v>
      </c>
      <c r="H592" s="4">
        <f>COUNTIF(Data!$G$3:$BA$2935,GOV!$G592)</f>
        <v>1</v>
      </c>
      <c r="I592" s="4" t="str">
        <f>IF($H592=0,"",VLOOKUP($G592,Data!$G$3:$BA$2935,2,FALSE))</f>
        <v>'TGOV1'</v>
      </c>
      <c r="J592" s="4">
        <f>PSSE!C594</f>
        <v>1</v>
      </c>
      <c r="K592" s="4">
        <f>IF($H592=0,"",VLOOKUP($G592,Data!$G$3:$BA$2935,4,FALSE))</f>
        <v>0.05</v>
      </c>
      <c r="L592" s="4">
        <f>IF($H592=0,"",VLOOKUP($G592,Data!$G$3:$BA$2935,5,FALSE))</f>
        <v>0.05</v>
      </c>
      <c r="M592" s="4">
        <f>IF($H592=0,"",VLOOKUP($G592,Data!$G$3:$BA$2935,6,FALSE))</f>
        <v>1.1000000000000001</v>
      </c>
      <c r="N592" s="4">
        <f>IF($H592=0,"",VLOOKUP($G592,Data!$G$3:$BA$2935,7,FALSE))</f>
        <v>0</v>
      </c>
      <c r="O592" s="4">
        <f>IF($H592=0,"",VLOOKUP($G592,Data!$G$3:$BA$2935,8,FALSE))</f>
        <v>2.7</v>
      </c>
      <c r="P592" s="4">
        <f>IF($H592=0,"",VLOOKUP($G592,Data!$G$3:$BA$2935,9,FALSE))</f>
        <v>9</v>
      </c>
      <c r="Q592" s="4">
        <f>IF($H592=0,"",VLOOKUP($G592,Data!$G$3:$BA$2935,10,FALSE))</f>
        <v>0</v>
      </c>
      <c r="R592" s="4" t="str">
        <f>IF($H592=0,"",VLOOKUP($G592,Data!$G$3:$BA$2935,11,FALSE))</f>
        <v>/</v>
      </c>
      <c r="S592" s="4" t="str">
        <f>IF($H592=0,"",VLOOKUP($G592,Data!$G$3:$BA$2935,12,FALSE))</f>
        <v>/</v>
      </c>
      <c r="T592" s="4" t="str">
        <f>IF($H592=0,"",VLOOKUP($G592,Data!$G$3:$BA$2935,13,FALSE))</f>
        <v/>
      </c>
      <c r="U592" s="4" t="str">
        <f>IF($H592=0,"",VLOOKUP($G592,Data!$G$3:$BA$2935,14,FALSE))</f>
        <v/>
      </c>
      <c r="V592" s="4" t="str">
        <f>IF($H592=0,"",VLOOKUP($G592,Data!$G$3:$BA$2935,15,FALSE))</f>
        <v/>
      </c>
      <c r="W592" s="4" t="str">
        <f>IF($H592=0,"",VLOOKUP($G592,Data!$G$3:$BA$2935,16,FALSE))</f>
        <v/>
      </c>
      <c r="X592" s="4" t="str">
        <f>IF($H592=0,"",VLOOKUP($G592,Data!$G$3:$BA$2935,17,FALSE))</f>
        <v/>
      </c>
      <c r="Y592" s="4" t="str">
        <f>IF($H592=0,"",VLOOKUP($G592,Data!$G$3:$BA$2935,18,FALSE))</f>
        <v/>
      </c>
      <c r="Z592" s="4" t="str">
        <f>IF($H592=0,"",VLOOKUP($G592,Data!$G$3:$BA$2935,19,FALSE))</f>
        <v/>
      </c>
      <c r="AA592" s="4" t="str">
        <f>IF($H592=0,"",VLOOKUP($G592,Data!$G$3:$BA$2935,20,FALSE))</f>
        <v/>
      </c>
      <c r="AB592" s="4" t="str">
        <f>IF($H592=0,"",VLOOKUP($G592,Data!$G$3:$BA$2935,21,FALSE))</f>
        <v/>
      </c>
      <c r="AC592" s="4" t="str">
        <f>IF($H592=0,"",VLOOKUP($G592,Data!$G$3:$BA$2935,22,FALSE))</f>
        <v/>
      </c>
      <c r="AD592" s="4" t="str">
        <f>IF($H592=0,"",VLOOKUP($G592,Data!$G$3:$BA$2935,23,FALSE))</f>
        <v/>
      </c>
      <c r="AE592" s="4" t="str">
        <f>IF($H592=0,"",VLOOKUP($G592,Data!$G$3:$BA$2935,24,FALSE))</f>
        <v/>
      </c>
      <c r="AF592" s="4" t="str">
        <f>IF($H592=0,"",VLOOKUP($G592,Data!$G$3:$BA$2935,25,FALSE))</f>
        <v/>
      </c>
      <c r="AG592" s="4" t="str">
        <f>IF($H592=0,"",VLOOKUP($G592,Data!$G$3:$BA$2935,26,FALSE))</f>
        <v/>
      </c>
      <c r="AH592" s="4" t="str">
        <f>IF($H592=0,"",VLOOKUP($G592,Data!$G$3:$BA$2935,27,FALSE))</f>
        <v/>
      </c>
      <c r="AI592" s="4" t="str">
        <f>IF($H592=0,"",VLOOKUP($G592,Data!$G$3:$BA$2935,28,FALSE))</f>
        <v/>
      </c>
      <c r="AJ592" s="4" t="str">
        <f>IF($H592=0,"",VLOOKUP($G592,Data!$G$3:$BA$2935,29,FALSE))</f>
        <v/>
      </c>
      <c r="AK592" s="4" t="str">
        <f>IF($H592=0,"",VLOOKUP($G592,Data!$G$3:$BA$2935,30,FALSE))</f>
        <v/>
      </c>
      <c r="AL592" s="4" t="str">
        <f>IF($H592=0,"",VLOOKUP($G592,Data!$G$3:$BA$2935,31,FALSE))</f>
        <v/>
      </c>
      <c r="AM592" s="4" t="str">
        <f>IF($H592=0,"",VLOOKUP($G592,Data!$G$3:$BA$2935,32,FALSE))</f>
        <v/>
      </c>
      <c r="AN592" s="4" t="str">
        <f>IF($H592=0,"",VLOOKUP($G592,Data!$G$3:$BA$2935,33,FALSE))</f>
        <v/>
      </c>
      <c r="AO592" s="4" t="str">
        <f>IF($H592=0,"",VLOOKUP($G592,Data!$G$3:$BA$2935,34,FALSE))</f>
        <v/>
      </c>
      <c r="AP592" s="4" t="str">
        <f>IF($H592=0,"",VLOOKUP($G592,Data!$G$3:$BA$2935,35,FALSE))</f>
        <v/>
      </c>
      <c r="AQ592" s="4" t="str">
        <f>IF($H592=0,"",VLOOKUP($G592,Data!$G$3:$BA$2935,36,FALSE))</f>
        <v/>
      </c>
      <c r="AR592" s="4" t="str">
        <f>IF($H592=0,"",VLOOKUP($G592,Data!$G$3:$BA$2935,37,FALSE))</f>
        <v/>
      </c>
      <c r="AS592" s="4" t="str">
        <f>IF($H592=0,"",VLOOKUP($G592,Data!$G$3:$BA$2935,38,FALSE))</f>
        <v/>
      </c>
      <c r="AT592" s="4" t="str">
        <f>IF($H592=0,"",VLOOKUP($G592,Data!$G$3:$BA$2935,39,FALSE))</f>
        <v/>
      </c>
    </row>
    <row r="593" spans="1:46" x14ac:dyDescent="0.25">
      <c r="A593" s="4">
        <f>PSSE!A595</f>
        <v>991023</v>
      </c>
      <c r="B593" s="4" t="str">
        <f>PSSE!B595</f>
        <v>CAMAU_G3</v>
      </c>
      <c r="C593" s="4">
        <f>PSSE!D595</f>
        <v>20</v>
      </c>
      <c r="D593" s="4">
        <f>PSSE!E595</f>
        <v>253</v>
      </c>
      <c r="E593" s="4" t="str">
        <f>PSSE!F595</f>
        <v>ND</v>
      </c>
      <c r="F593" s="4">
        <f>PSSE!G595</f>
        <v>1</v>
      </c>
      <c r="G593" s="4" t="str">
        <f t="shared" si="9"/>
        <v>GOV20253ND1</v>
      </c>
      <c r="H593" s="4">
        <f>COUNTIF(Data!$G$3:$BA$2935,GOV!$G593)</f>
        <v>1</v>
      </c>
      <c r="I593" s="4" t="str">
        <f>IF($H593=0,"",VLOOKUP($G593,Data!$G$3:$BA$2935,2,FALSE))</f>
        <v>'TGOV1'</v>
      </c>
      <c r="J593" s="4">
        <f>PSSE!C595</f>
        <v>1</v>
      </c>
      <c r="K593" s="4">
        <f>IF($H593=0,"",VLOOKUP($G593,Data!$G$3:$BA$2935,4,FALSE))</f>
        <v>0.05</v>
      </c>
      <c r="L593" s="4">
        <f>IF($H593=0,"",VLOOKUP($G593,Data!$G$3:$BA$2935,5,FALSE))</f>
        <v>0.05</v>
      </c>
      <c r="M593" s="4">
        <f>IF($H593=0,"",VLOOKUP($G593,Data!$G$3:$BA$2935,6,FALSE))</f>
        <v>1.1000000000000001</v>
      </c>
      <c r="N593" s="4">
        <f>IF($H593=0,"",VLOOKUP($G593,Data!$G$3:$BA$2935,7,FALSE))</f>
        <v>0</v>
      </c>
      <c r="O593" s="4">
        <f>IF($H593=0,"",VLOOKUP($G593,Data!$G$3:$BA$2935,8,FALSE))</f>
        <v>2.7</v>
      </c>
      <c r="P593" s="4">
        <f>IF($H593=0,"",VLOOKUP($G593,Data!$G$3:$BA$2935,9,FALSE))</f>
        <v>9</v>
      </c>
      <c r="Q593" s="4">
        <f>IF($H593=0,"",VLOOKUP($G593,Data!$G$3:$BA$2935,10,FALSE))</f>
        <v>0</v>
      </c>
      <c r="R593" s="4" t="str">
        <f>IF($H593=0,"",VLOOKUP($G593,Data!$G$3:$BA$2935,11,FALSE))</f>
        <v>/</v>
      </c>
      <c r="S593" s="4" t="str">
        <f>IF($H593=0,"",VLOOKUP($G593,Data!$G$3:$BA$2935,12,FALSE))</f>
        <v>/</v>
      </c>
      <c r="T593" s="4" t="str">
        <f>IF($H593=0,"",VLOOKUP($G593,Data!$G$3:$BA$2935,13,FALSE))</f>
        <v/>
      </c>
      <c r="U593" s="4" t="str">
        <f>IF($H593=0,"",VLOOKUP($G593,Data!$G$3:$BA$2935,14,FALSE))</f>
        <v/>
      </c>
      <c r="V593" s="4" t="str">
        <f>IF($H593=0,"",VLOOKUP($G593,Data!$G$3:$BA$2935,15,FALSE))</f>
        <v/>
      </c>
      <c r="W593" s="4" t="str">
        <f>IF($H593=0,"",VLOOKUP($G593,Data!$G$3:$BA$2935,16,FALSE))</f>
        <v/>
      </c>
      <c r="X593" s="4" t="str">
        <f>IF($H593=0,"",VLOOKUP($G593,Data!$G$3:$BA$2935,17,FALSE))</f>
        <v/>
      </c>
      <c r="Y593" s="4" t="str">
        <f>IF($H593=0,"",VLOOKUP($G593,Data!$G$3:$BA$2935,18,FALSE))</f>
        <v/>
      </c>
      <c r="Z593" s="4" t="str">
        <f>IF($H593=0,"",VLOOKUP($G593,Data!$G$3:$BA$2935,19,FALSE))</f>
        <v/>
      </c>
      <c r="AA593" s="4" t="str">
        <f>IF($H593=0,"",VLOOKUP($G593,Data!$G$3:$BA$2935,20,FALSE))</f>
        <v/>
      </c>
      <c r="AB593" s="4" t="str">
        <f>IF($H593=0,"",VLOOKUP($G593,Data!$G$3:$BA$2935,21,FALSE))</f>
        <v/>
      </c>
      <c r="AC593" s="4" t="str">
        <f>IF($H593=0,"",VLOOKUP($G593,Data!$G$3:$BA$2935,22,FALSE))</f>
        <v/>
      </c>
      <c r="AD593" s="4" t="str">
        <f>IF($H593=0,"",VLOOKUP($G593,Data!$G$3:$BA$2935,23,FALSE))</f>
        <v/>
      </c>
      <c r="AE593" s="4" t="str">
        <f>IF($H593=0,"",VLOOKUP($G593,Data!$G$3:$BA$2935,24,FALSE))</f>
        <v/>
      </c>
      <c r="AF593" s="4" t="str">
        <f>IF($H593=0,"",VLOOKUP($G593,Data!$G$3:$BA$2935,25,FALSE))</f>
        <v/>
      </c>
      <c r="AG593" s="4" t="str">
        <f>IF($H593=0,"",VLOOKUP($G593,Data!$G$3:$BA$2935,26,FALSE))</f>
        <v/>
      </c>
      <c r="AH593" s="4" t="str">
        <f>IF($H593=0,"",VLOOKUP($G593,Data!$G$3:$BA$2935,27,FALSE))</f>
        <v/>
      </c>
      <c r="AI593" s="4" t="str">
        <f>IF($H593=0,"",VLOOKUP($G593,Data!$G$3:$BA$2935,28,FALSE))</f>
        <v/>
      </c>
      <c r="AJ593" s="4" t="str">
        <f>IF($H593=0,"",VLOOKUP($G593,Data!$G$3:$BA$2935,29,FALSE))</f>
        <v/>
      </c>
      <c r="AK593" s="4" t="str">
        <f>IF($H593=0,"",VLOOKUP($G593,Data!$G$3:$BA$2935,30,FALSE))</f>
        <v/>
      </c>
      <c r="AL593" s="4" t="str">
        <f>IF($H593=0,"",VLOOKUP($G593,Data!$G$3:$BA$2935,31,FALSE))</f>
        <v/>
      </c>
      <c r="AM593" s="4" t="str">
        <f>IF($H593=0,"",VLOOKUP($G593,Data!$G$3:$BA$2935,32,FALSE))</f>
        <v/>
      </c>
      <c r="AN593" s="4" t="str">
        <f>IF($H593=0,"",VLOOKUP($G593,Data!$G$3:$BA$2935,33,FALSE))</f>
        <v/>
      </c>
      <c r="AO593" s="4" t="str">
        <f>IF($H593=0,"",VLOOKUP($G593,Data!$G$3:$BA$2935,34,FALSE))</f>
        <v/>
      </c>
      <c r="AP593" s="4" t="str">
        <f>IF($H593=0,"",VLOOKUP($G593,Data!$G$3:$BA$2935,35,FALSE))</f>
        <v/>
      </c>
      <c r="AQ593" s="4" t="str">
        <f>IF($H593=0,"",VLOOKUP($G593,Data!$G$3:$BA$2935,36,FALSE))</f>
        <v/>
      </c>
      <c r="AR593" s="4" t="str">
        <f>IF($H593=0,"",VLOOKUP($G593,Data!$G$3:$BA$2935,37,FALSE))</f>
        <v/>
      </c>
      <c r="AS593" s="4" t="str">
        <f>IF($H593=0,"",VLOOKUP($G593,Data!$G$3:$BA$2935,38,FALSE))</f>
        <v/>
      </c>
      <c r="AT593" s="4" t="str">
        <f>IF($H593=0,"",VLOOKUP($G593,Data!$G$3:$BA$2935,39,FALSE))</f>
        <v/>
      </c>
    </row>
    <row r="594" spans="1:46" x14ac:dyDescent="0.25">
      <c r="A594" s="4">
        <f>PSSE!A596</f>
        <v>991024</v>
      </c>
      <c r="B594" s="4" t="str">
        <f>PSSE!B596</f>
        <v>CAMAU_G4</v>
      </c>
      <c r="C594" s="4">
        <f>PSSE!D596</f>
        <v>20</v>
      </c>
      <c r="D594" s="4">
        <f>PSSE!E596</f>
        <v>265</v>
      </c>
      <c r="E594" s="4" t="str">
        <f>PSSE!F596</f>
        <v>ND</v>
      </c>
      <c r="F594" s="4">
        <f>PSSE!G596</f>
        <v>1</v>
      </c>
      <c r="G594" s="4" t="str">
        <f t="shared" si="9"/>
        <v>GOV20265ND1</v>
      </c>
      <c r="H594" s="4">
        <f>COUNTIF(Data!$G$3:$BA$2935,GOV!$G594)</f>
        <v>1</v>
      </c>
      <c r="I594" s="4" t="str">
        <f>IF($H594=0,"",VLOOKUP($G594,Data!$G$3:$BA$2935,2,FALSE))</f>
        <v>'GAST'</v>
      </c>
      <c r="J594" s="4">
        <f>PSSE!C596</f>
        <v>1</v>
      </c>
      <c r="K594" s="4">
        <f>IF($H594=0,"",VLOOKUP($G594,Data!$G$3:$BA$2935,4,FALSE))</f>
        <v>0.05</v>
      </c>
      <c r="L594" s="4">
        <f>IF($H594=0,"",VLOOKUP($G594,Data!$G$3:$BA$2935,5,FALSE))</f>
        <v>0.4</v>
      </c>
      <c r="M594" s="4">
        <f>IF($H594=0,"",VLOOKUP($G594,Data!$G$3:$BA$2935,6,FALSE))</f>
        <v>0.1</v>
      </c>
      <c r="N594" s="4">
        <f>IF($H594=0,"",VLOOKUP($G594,Data!$G$3:$BA$2935,7,FALSE))</f>
        <v>3</v>
      </c>
      <c r="O594" s="4">
        <f>IF($H594=0,"",VLOOKUP($G594,Data!$G$3:$BA$2935,8,FALSE))</f>
        <v>1</v>
      </c>
      <c r="P594" s="4">
        <f>IF($H594=0,"",VLOOKUP($G594,Data!$G$3:$BA$2935,9,FALSE))</f>
        <v>2</v>
      </c>
      <c r="Q594" s="4">
        <f>IF($H594=0,"",VLOOKUP($G594,Data!$G$3:$BA$2935,10,FALSE))</f>
        <v>1.1000000000000001</v>
      </c>
      <c r="R594" s="4">
        <f>IF($H594=0,"",VLOOKUP($G594,Data!$G$3:$BA$2935,11,FALSE))</f>
        <v>0</v>
      </c>
      <c r="S594" s="4">
        <f>IF($H594=0,"",VLOOKUP($G594,Data!$G$3:$BA$2935,12,FALSE))</f>
        <v>0</v>
      </c>
      <c r="T594" s="4" t="str">
        <f>IF($H594=0,"",VLOOKUP($G594,Data!$G$3:$BA$2935,13,FALSE))</f>
        <v>/</v>
      </c>
      <c r="U594" s="4" t="str">
        <f>IF($H594=0,"",VLOOKUP($G594,Data!$G$3:$BA$2935,14,FALSE))</f>
        <v>/</v>
      </c>
      <c r="V594" s="4" t="str">
        <f>IF($H594=0,"",VLOOKUP($G594,Data!$G$3:$BA$2935,15,FALSE))</f>
        <v/>
      </c>
      <c r="W594" s="4" t="str">
        <f>IF($H594=0,"",VLOOKUP($G594,Data!$G$3:$BA$2935,16,FALSE))</f>
        <v/>
      </c>
      <c r="X594" s="4" t="str">
        <f>IF($H594=0,"",VLOOKUP($G594,Data!$G$3:$BA$2935,17,FALSE))</f>
        <v/>
      </c>
      <c r="Y594" s="4" t="str">
        <f>IF($H594=0,"",VLOOKUP($G594,Data!$G$3:$BA$2935,18,FALSE))</f>
        <v/>
      </c>
      <c r="Z594" s="4" t="str">
        <f>IF($H594=0,"",VLOOKUP($G594,Data!$G$3:$BA$2935,19,FALSE))</f>
        <v/>
      </c>
      <c r="AA594" s="4" t="str">
        <f>IF($H594=0,"",VLOOKUP($G594,Data!$G$3:$BA$2935,20,FALSE))</f>
        <v/>
      </c>
      <c r="AB594" s="4" t="str">
        <f>IF($H594=0,"",VLOOKUP($G594,Data!$G$3:$BA$2935,21,FALSE))</f>
        <v/>
      </c>
      <c r="AC594" s="4" t="str">
        <f>IF($H594=0,"",VLOOKUP($G594,Data!$G$3:$BA$2935,22,FALSE))</f>
        <v/>
      </c>
      <c r="AD594" s="4" t="str">
        <f>IF($H594=0,"",VLOOKUP($G594,Data!$G$3:$BA$2935,23,FALSE))</f>
        <v/>
      </c>
      <c r="AE594" s="4" t="str">
        <f>IF($H594=0,"",VLOOKUP($G594,Data!$G$3:$BA$2935,24,FALSE))</f>
        <v/>
      </c>
      <c r="AF594" s="4" t="str">
        <f>IF($H594=0,"",VLOOKUP($G594,Data!$G$3:$BA$2935,25,FALSE))</f>
        <v/>
      </c>
      <c r="AG594" s="4" t="str">
        <f>IF($H594=0,"",VLOOKUP($G594,Data!$G$3:$BA$2935,26,FALSE))</f>
        <v/>
      </c>
      <c r="AH594" s="4" t="str">
        <f>IF($H594=0,"",VLOOKUP($G594,Data!$G$3:$BA$2935,27,FALSE))</f>
        <v/>
      </c>
      <c r="AI594" s="4" t="str">
        <f>IF($H594=0,"",VLOOKUP($G594,Data!$G$3:$BA$2935,28,FALSE))</f>
        <v/>
      </c>
      <c r="AJ594" s="4" t="str">
        <f>IF($H594=0,"",VLOOKUP($G594,Data!$G$3:$BA$2935,29,FALSE))</f>
        <v/>
      </c>
      <c r="AK594" s="4" t="str">
        <f>IF($H594=0,"",VLOOKUP($G594,Data!$G$3:$BA$2935,30,FALSE))</f>
        <v/>
      </c>
      <c r="AL594" s="4" t="str">
        <f>IF($H594=0,"",VLOOKUP($G594,Data!$G$3:$BA$2935,31,FALSE))</f>
        <v/>
      </c>
      <c r="AM594" s="4" t="str">
        <f>IF($H594=0,"",VLOOKUP($G594,Data!$G$3:$BA$2935,32,FALSE))</f>
        <v/>
      </c>
      <c r="AN594" s="4" t="str">
        <f>IF($H594=0,"",VLOOKUP($G594,Data!$G$3:$BA$2935,33,FALSE))</f>
        <v/>
      </c>
      <c r="AO594" s="4" t="str">
        <f>IF($H594=0,"",VLOOKUP($G594,Data!$G$3:$BA$2935,34,FALSE))</f>
        <v/>
      </c>
      <c r="AP594" s="4" t="str">
        <f>IF($H594=0,"",VLOOKUP($G594,Data!$G$3:$BA$2935,35,FALSE))</f>
        <v/>
      </c>
      <c r="AQ594" s="4" t="str">
        <f>IF($H594=0,"",VLOOKUP($G594,Data!$G$3:$BA$2935,36,FALSE))</f>
        <v/>
      </c>
      <c r="AR594" s="4" t="str">
        <f>IF($H594=0,"",VLOOKUP($G594,Data!$G$3:$BA$2935,37,FALSE))</f>
        <v/>
      </c>
      <c r="AS594" s="4" t="str">
        <f>IF($H594=0,"",VLOOKUP($G594,Data!$G$3:$BA$2935,38,FALSE))</f>
        <v/>
      </c>
      <c r="AT594" s="4" t="str">
        <f>IF($H594=0,"",VLOOKUP($G594,Data!$G$3:$BA$2935,39,FALSE))</f>
        <v/>
      </c>
    </row>
    <row r="595" spans="1:46" x14ac:dyDescent="0.25">
      <c r="A595" s="4">
        <f>PSSE!A597</f>
        <v>991025</v>
      </c>
      <c r="B595" s="4" t="str">
        <f>PSSE!B597</f>
        <v>CAMAU_S3</v>
      </c>
      <c r="C595" s="4">
        <f>PSSE!D597</f>
        <v>20</v>
      </c>
      <c r="D595" s="4">
        <f>PSSE!E597</f>
        <v>253</v>
      </c>
      <c r="E595" s="4" t="str">
        <f>PSSE!F597</f>
        <v>ND</v>
      </c>
      <c r="F595" s="4">
        <f>PSSE!G597</f>
        <v>1</v>
      </c>
      <c r="G595" s="4" t="str">
        <f t="shared" si="9"/>
        <v>GOV20253ND1</v>
      </c>
      <c r="H595" s="4">
        <f>COUNTIF(Data!$G$3:$BA$2935,GOV!$G595)</f>
        <v>1</v>
      </c>
      <c r="I595" s="4" t="str">
        <f>IF($H595=0,"",VLOOKUP($G595,Data!$G$3:$BA$2935,2,FALSE))</f>
        <v>'TGOV1'</v>
      </c>
      <c r="J595" s="4">
        <f>PSSE!C597</f>
        <v>1</v>
      </c>
      <c r="K595" s="4">
        <f>IF($H595=0,"",VLOOKUP($G595,Data!$G$3:$BA$2935,4,FALSE))</f>
        <v>0.05</v>
      </c>
      <c r="L595" s="4">
        <f>IF($H595=0,"",VLOOKUP($G595,Data!$G$3:$BA$2935,5,FALSE))</f>
        <v>0.05</v>
      </c>
      <c r="M595" s="4">
        <f>IF($H595=0,"",VLOOKUP($G595,Data!$G$3:$BA$2935,6,FALSE))</f>
        <v>1.1000000000000001</v>
      </c>
      <c r="N595" s="4">
        <f>IF($H595=0,"",VLOOKUP($G595,Data!$G$3:$BA$2935,7,FALSE))</f>
        <v>0</v>
      </c>
      <c r="O595" s="4">
        <f>IF($H595=0,"",VLOOKUP($G595,Data!$G$3:$BA$2935,8,FALSE))</f>
        <v>2.7</v>
      </c>
      <c r="P595" s="4">
        <f>IF($H595=0,"",VLOOKUP($G595,Data!$G$3:$BA$2935,9,FALSE))</f>
        <v>9</v>
      </c>
      <c r="Q595" s="4">
        <f>IF($H595=0,"",VLOOKUP($G595,Data!$G$3:$BA$2935,10,FALSE))</f>
        <v>0</v>
      </c>
      <c r="R595" s="4" t="str">
        <f>IF($H595=0,"",VLOOKUP($G595,Data!$G$3:$BA$2935,11,FALSE))</f>
        <v>/</v>
      </c>
      <c r="S595" s="4" t="str">
        <f>IF($H595=0,"",VLOOKUP($G595,Data!$G$3:$BA$2935,12,FALSE))</f>
        <v>/</v>
      </c>
      <c r="T595" s="4" t="str">
        <f>IF($H595=0,"",VLOOKUP($G595,Data!$G$3:$BA$2935,13,FALSE))</f>
        <v/>
      </c>
      <c r="U595" s="4" t="str">
        <f>IF($H595=0,"",VLOOKUP($G595,Data!$G$3:$BA$2935,14,FALSE))</f>
        <v/>
      </c>
      <c r="V595" s="4" t="str">
        <f>IF($H595=0,"",VLOOKUP($G595,Data!$G$3:$BA$2935,15,FALSE))</f>
        <v/>
      </c>
      <c r="W595" s="4" t="str">
        <f>IF($H595=0,"",VLOOKUP($G595,Data!$G$3:$BA$2935,16,FALSE))</f>
        <v/>
      </c>
      <c r="X595" s="4" t="str">
        <f>IF($H595=0,"",VLOOKUP($G595,Data!$G$3:$BA$2935,17,FALSE))</f>
        <v/>
      </c>
      <c r="Y595" s="4" t="str">
        <f>IF($H595=0,"",VLOOKUP($G595,Data!$G$3:$BA$2935,18,FALSE))</f>
        <v/>
      </c>
      <c r="Z595" s="4" t="str">
        <f>IF($H595=0,"",VLOOKUP($G595,Data!$G$3:$BA$2935,19,FALSE))</f>
        <v/>
      </c>
      <c r="AA595" s="4" t="str">
        <f>IF($H595=0,"",VLOOKUP($G595,Data!$G$3:$BA$2935,20,FALSE))</f>
        <v/>
      </c>
      <c r="AB595" s="4" t="str">
        <f>IF($H595=0,"",VLOOKUP($G595,Data!$G$3:$BA$2935,21,FALSE))</f>
        <v/>
      </c>
      <c r="AC595" s="4" t="str">
        <f>IF($H595=0,"",VLOOKUP($G595,Data!$G$3:$BA$2935,22,FALSE))</f>
        <v/>
      </c>
      <c r="AD595" s="4" t="str">
        <f>IF($H595=0,"",VLOOKUP($G595,Data!$G$3:$BA$2935,23,FALSE))</f>
        <v/>
      </c>
      <c r="AE595" s="4" t="str">
        <f>IF($H595=0,"",VLOOKUP($G595,Data!$G$3:$BA$2935,24,FALSE))</f>
        <v/>
      </c>
      <c r="AF595" s="4" t="str">
        <f>IF($H595=0,"",VLOOKUP($G595,Data!$G$3:$BA$2935,25,FALSE))</f>
        <v/>
      </c>
      <c r="AG595" s="4" t="str">
        <f>IF($H595=0,"",VLOOKUP($G595,Data!$G$3:$BA$2935,26,FALSE))</f>
        <v/>
      </c>
      <c r="AH595" s="4" t="str">
        <f>IF($H595=0,"",VLOOKUP($G595,Data!$G$3:$BA$2935,27,FALSE))</f>
        <v/>
      </c>
      <c r="AI595" s="4" t="str">
        <f>IF($H595=0,"",VLOOKUP($G595,Data!$G$3:$BA$2935,28,FALSE))</f>
        <v/>
      </c>
      <c r="AJ595" s="4" t="str">
        <f>IF($H595=0,"",VLOOKUP($G595,Data!$G$3:$BA$2935,29,FALSE))</f>
        <v/>
      </c>
      <c r="AK595" s="4" t="str">
        <f>IF($H595=0,"",VLOOKUP($G595,Data!$G$3:$BA$2935,30,FALSE))</f>
        <v/>
      </c>
      <c r="AL595" s="4" t="str">
        <f>IF($H595=0,"",VLOOKUP($G595,Data!$G$3:$BA$2935,31,FALSE))</f>
        <v/>
      </c>
      <c r="AM595" s="4" t="str">
        <f>IF($H595=0,"",VLOOKUP($G595,Data!$G$3:$BA$2935,32,FALSE))</f>
        <v/>
      </c>
      <c r="AN595" s="4" t="str">
        <f>IF($H595=0,"",VLOOKUP($G595,Data!$G$3:$BA$2935,33,FALSE))</f>
        <v/>
      </c>
      <c r="AO595" s="4" t="str">
        <f>IF($H595=0,"",VLOOKUP($G595,Data!$G$3:$BA$2935,34,FALSE))</f>
        <v/>
      </c>
      <c r="AP595" s="4" t="str">
        <f>IF($H595=0,"",VLOOKUP($G595,Data!$G$3:$BA$2935,35,FALSE))</f>
        <v/>
      </c>
      <c r="AQ595" s="4" t="str">
        <f>IF($H595=0,"",VLOOKUP($G595,Data!$G$3:$BA$2935,36,FALSE))</f>
        <v/>
      </c>
      <c r="AR595" s="4" t="str">
        <f>IF($H595=0,"",VLOOKUP($G595,Data!$G$3:$BA$2935,37,FALSE))</f>
        <v/>
      </c>
      <c r="AS595" s="4" t="str">
        <f>IF($H595=0,"",VLOOKUP($G595,Data!$G$3:$BA$2935,38,FALSE))</f>
        <v/>
      </c>
      <c r="AT595" s="4" t="str">
        <f>IF($H595=0,"",VLOOKUP($G595,Data!$G$3:$BA$2935,39,FALSE))</f>
        <v/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T1961"/>
  <sheetViews>
    <sheetView workbookViewId="0">
      <selection activeCell="J14" sqref="J14"/>
    </sheetView>
  </sheetViews>
  <sheetFormatPr defaultColWidth="9.109375" defaultRowHeight="13.8" x14ac:dyDescent="0.25"/>
  <cols>
    <col min="1" max="1" width="12" style="4" customWidth="1"/>
    <col min="2" max="6" width="9.109375" style="4"/>
    <col min="7" max="7" width="15.109375" style="4" bestFit="1" customWidth="1"/>
    <col min="8" max="8" width="10.109375" style="4" customWidth="1"/>
    <col min="9" max="45" width="9.109375" style="4"/>
    <col min="46" max="46" width="9.109375" style="32"/>
    <col min="47" max="16384" width="9.109375" style="4"/>
  </cols>
  <sheetData>
    <row r="1" spans="1:45" x14ac:dyDescent="0.25">
      <c r="A1" s="48" t="s">
        <v>10</v>
      </c>
      <c r="B1" s="49" t="s">
        <v>11</v>
      </c>
      <c r="C1" s="48" t="s">
        <v>12</v>
      </c>
      <c r="D1" s="48" t="s">
        <v>13</v>
      </c>
      <c r="E1" s="48" t="s">
        <v>14</v>
      </c>
      <c r="F1" s="50" t="s">
        <v>15</v>
      </c>
      <c r="G1" s="38" t="s">
        <v>16</v>
      </c>
      <c r="H1" s="40" t="s">
        <v>17</v>
      </c>
      <c r="I1" s="41"/>
      <c r="J1" s="42" t="s">
        <v>18</v>
      </c>
      <c r="K1" s="43">
        <v>50</v>
      </c>
      <c r="L1" s="44" t="s">
        <v>19</v>
      </c>
      <c r="AI1" s="4" t="str">
        <f>""</f>
        <v/>
      </c>
      <c r="AJ1" s="4" t="str">
        <f>""</f>
        <v/>
      </c>
      <c r="AK1" s="4" t="str">
        <f>""</f>
        <v/>
      </c>
      <c r="AL1" s="4" t="str">
        <f>""</f>
        <v/>
      </c>
      <c r="AM1" s="4" t="str">
        <f>""</f>
        <v/>
      </c>
      <c r="AN1" s="4" t="str">
        <f>""</f>
        <v/>
      </c>
      <c r="AO1" s="4" t="str">
        <f>""</f>
        <v/>
      </c>
      <c r="AP1" s="4" t="str">
        <f>""</f>
        <v/>
      </c>
      <c r="AQ1" s="4" t="str">
        <f>""</f>
        <v/>
      </c>
      <c r="AR1" s="4" t="str">
        <f>""</f>
        <v/>
      </c>
      <c r="AS1" s="4" t="str">
        <f>""</f>
        <v/>
      </c>
    </row>
    <row r="2" spans="1:45" x14ac:dyDescent="0.25">
      <c r="A2" s="48"/>
      <c r="B2" s="49"/>
      <c r="C2" s="48" t="s">
        <v>20</v>
      </c>
      <c r="D2" s="48" t="s">
        <v>21</v>
      </c>
      <c r="E2" s="48"/>
      <c r="F2" s="51"/>
      <c r="G2" s="39"/>
      <c r="H2" s="45"/>
      <c r="I2" s="46"/>
      <c r="J2" s="40" t="s">
        <v>22</v>
      </c>
      <c r="K2" s="47">
        <f>1/2*1/K1</f>
        <v>0.01</v>
      </c>
      <c r="L2" s="41" t="s">
        <v>23</v>
      </c>
      <c r="AI2" s="4" t="str">
        <f>""</f>
        <v/>
      </c>
      <c r="AJ2" s="4" t="str">
        <f>""</f>
        <v/>
      </c>
      <c r="AK2" s="4" t="str">
        <f>""</f>
        <v/>
      </c>
      <c r="AL2" s="4" t="str">
        <f>""</f>
        <v/>
      </c>
      <c r="AM2" s="4" t="str">
        <f>""</f>
        <v/>
      </c>
      <c r="AN2" s="4" t="str">
        <f>""</f>
        <v/>
      </c>
      <c r="AO2" s="4" t="str">
        <f>""</f>
        <v/>
      </c>
      <c r="AP2" s="4" t="str">
        <f>""</f>
        <v/>
      </c>
      <c r="AQ2" s="4" t="str">
        <f>""</f>
        <v/>
      </c>
      <c r="AR2" s="4" t="str">
        <f>""</f>
        <v/>
      </c>
      <c r="AS2" s="4" t="str">
        <f>""</f>
        <v/>
      </c>
    </row>
    <row r="3" spans="1:45" x14ac:dyDescent="0.25">
      <c r="A3" s="26" t="s">
        <v>24</v>
      </c>
      <c r="B3" s="16"/>
      <c r="C3" s="16"/>
      <c r="D3" s="16"/>
      <c r="E3" s="16"/>
      <c r="F3" s="16"/>
      <c r="G3" s="16"/>
      <c r="H3" s="14" t="s">
        <v>25</v>
      </c>
      <c r="I3" s="7" t="s">
        <v>26</v>
      </c>
      <c r="J3" s="7" t="s">
        <v>27</v>
      </c>
      <c r="K3" s="7" t="s">
        <v>28</v>
      </c>
      <c r="L3" s="7" t="s">
        <v>29</v>
      </c>
      <c r="M3" s="7" t="s">
        <v>30</v>
      </c>
      <c r="N3" s="7" t="s">
        <v>31</v>
      </c>
      <c r="O3" s="7" t="s">
        <v>32</v>
      </c>
      <c r="P3" s="7" t="s">
        <v>33</v>
      </c>
      <c r="Q3" s="7" t="s">
        <v>34</v>
      </c>
      <c r="R3" s="7" t="s">
        <v>35</v>
      </c>
      <c r="S3" s="7" t="s">
        <v>36</v>
      </c>
      <c r="V3" s="19" t="s">
        <v>37</v>
      </c>
      <c r="W3" s="13" t="s">
        <v>38</v>
      </c>
      <c r="X3" s="12">
        <f>O6*M6/N6</f>
        <v>0</v>
      </c>
      <c r="AI3" s="4" t="str">
        <f>""</f>
        <v/>
      </c>
      <c r="AJ3" s="4" t="str">
        <f>""</f>
        <v/>
      </c>
      <c r="AK3" s="4" t="str">
        <f>""</f>
        <v/>
      </c>
      <c r="AL3" s="4" t="str">
        <f>""</f>
        <v/>
      </c>
      <c r="AM3" s="4" t="str">
        <f>""</f>
        <v/>
      </c>
      <c r="AN3" s="4" t="str">
        <f>""</f>
        <v/>
      </c>
      <c r="AO3" s="4" t="str">
        <f>""</f>
        <v/>
      </c>
      <c r="AP3" s="4" t="str">
        <f>""</f>
        <v/>
      </c>
      <c r="AQ3" s="4" t="str">
        <f>""</f>
        <v/>
      </c>
      <c r="AR3" s="4" t="str">
        <f>""</f>
        <v/>
      </c>
      <c r="AS3" s="4" t="str">
        <f>""</f>
        <v/>
      </c>
    </row>
    <row r="4" spans="1:45" x14ac:dyDescent="0.25">
      <c r="A4" s="10"/>
      <c r="B4" s="17"/>
      <c r="C4" s="17"/>
      <c r="D4" s="17"/>
      <c r="E4" s="17"/>
      <c r="F4" s="17"/>
      <c r="G4" s="17"/>
      <c r="I4" s="8" t="s">
        <v>39</v>
      </c>
      <c r="J4" s="8">
        <v>0.1</v>
      </c>
      <c r="K4" s="8">
        <v>0.2</v>
      </c>
      <c r="L4" s="8">
        <v>0</v>
      </c>
      <c r="M4" s="8">
        <v>10</v>
      </c>
      <c r="N4" s="8">
        <v>20</v>
      </c>
      <c r="O4" s="8">
        <v>1000</v>
      </c>
      <c r="P4" s="8">
        <v>0.5</v>
      </c>
      <c r="Q4" s="8">
        <v>8</v>
      </c>
      <c r="R4" s="8">
        <v>-3</v>
      </c>
      <c r="S4" s="8">
        <v>0.3</v>
      </c>
      <c r="V4" s="20"/>
      <c r="W4" s="11" t="s">
        <v>39</v>
      </c>
      <c r="X4" s="12">
        <v>15</v>
      </c>
      <c r="AI4" s="4" t="str">
        <f>""</f>
        <v/>
      </c>
      <c r="AJ4" s="4" t="str">
        <f>""</f>
        <v/>
      </c>
      <c r="AK4" s="4" t="str">
        <f>""</f>
        <v/>
      </c>
      <c r="AL4" s="4" t="str">
        <f>""</f>
        <v/>
      </c>
      <c r="AM4" s="4" t="str">
        <f>""</f>
        <v/>
      </c>
      <c r="AN4" s="4" t="str">
        <f>""</f>
        <v/>
      </c>
      <c r="AO4" s="4" t="str">
        <f>""</f>
        <v/>
      </c>
      <c r="AP4" s="4" t="str">
        <f>""</f>
        <v/>
      </c>
      <c r="AQ4" s="4" t="str">
        <f>""</f>
        <v/>
      </c>
      <c r="AR4" s="4" t="str">
        <f>""</f>
        <v/>
      </c>
      <c r="AS4" s="4" t="str">
        <f>""</f>
        <v/>
      </c>
    </row>
    <row r="5" spans="1:45" x14ac:dyDescent="0.25">
      <c r="A5" s="10"/>
      <c r="B5" s="17"/>
      <c r="C5" s="17"/>
      <c r="D5" s="17"/>
      <c r="E5" s="17"/>
      <c r="F5" s="17"/>
      <c r="G5" s="17"/>
      <c r="I5" s="8" t="s">
        <v>40</v>
      </c>
      <c r="J5" s="8">
        <v>0</v>
      </c>
      <c r="K5" s="8">
        <v>0</v>
      </c>
      <c r="L5" s="8">
        <v>-0.2</v>
      </c>
      <c r="M5" s="8">
        <v>0</v>
      </c>
      <c r="N5" s="8">
        <f>4*$K$2</f>
        <v>0.04</v>
      </c>
      <c r="O5" s="8">
        <v>50</v>
      </c>
      <c r="P5" s="8">
        <v>0</v>
      </c>
      <c r="Q5" s="8">
        <v>3</v>
      </c>
      <c r="R5" s="8">
        <v>-8</v>
      </c>
      <c r="S5" s="8">
        <v>0</v>
      </c>
      <c r="V5" s="21"/>
      <c r="W5" s="11" t="s">
        <v>40</v>
      </c>
      <c r="X5" s="12">
        <v>5</v>
      </c>
      <c r="AI5" s="4" t="str">
        <f>""</f>
        <v/>
      </c>
      <c r="AJ5" s="4" t="str">
        <f>""</f>
        <v/>
      </c>
      <c r="AK5" s="4" t="str">
        <f>""</f>
        <v/>
      </c>
      <c r="AL5" s="4" t="str">
        <f>""</f>
        <v/>
      </c>
      <c r="AM5" s="4" t="str">
        <f>""</f>
        <v/>
      </c>
      <c r="AN5" s="4" t="str">
        <f>""</f>
        <v/>
      </c>
      <c r="AO5" s="4" t="str">
        <f>""</f>
        <v/>
      </c>
      <c r="AP5" s="4" t="str">
        <f>""</f>
        <v/>
      </c>
      <c r="AQ5" s="4" t="str">
        <f>""</f>
        <v/>
      </c>
      <c r="AR5" s="4" t="str">
        <f>""</f>
        <v/>
      </c>
      <c r="AS5" s="4" t="str">
        <f>""</f>
        <v/>
      </c>
    </row>
    <row r="6" spans="1:45" x14ac:dyDescent="0.25">
      <c r="A6" s="22" t="s">
        <v>41</v>
      </c>
      <c r="B6" s="18" t="s">
        <v>42</v>
      </c>
      <c r="C6" s="18">
        <v>15.8</v>
      </c>
      <c r="D6" s="18">
        <v>240</v>
      </c>
      <c r="E6" s="18" t="s">
        <v>43</v>
      </c>
      <c r="F6" s="18">
        <v>1</v>
      </c>
      <c r="G6" s="18" t="str">
        <f>B6&amp;C6&amp;D6&amp;E6&amp;F6</f>
        <v>AVR15.8240TD1</v>
      </c>
      <c r="H6" s="4" t="s">
        <v>4</v>
      </c>
      <c r="I6" s="4">
        <v>1</v>
      </c>
      <c r="J6" s="4">
        <v>0</v>
      </c>
      <c r="K6" s="4">
        <v>0.2</v>
      </c>
      <c r="L6" s="4">
        <v>-0.19900000000000001</v>
      </c>
      <c r="M6" s="4">
        <v>0</v>
      </c>
      <c r="N6" s="4">
        <v>5</v>
      </c>
      <c r="O6" s="4">
        <v>250</v>
      </c>
      <c r="P6" s="4">
        <v>0.05</v>
      </c>
      <c r="Q6" s="4">
        <v>5.64</v>
      </c>
      <c r="R6" s="4">
        <v>0</v>
      </c>
      <c r="S6" s="4">
        <v>0</v>
      </c>
      <c r="T6" s="4" t="s">
        <v>1</v>
      </c>
      <c r="U6" s="4" t="s">
        <v>1</v>
      </c>
      <c r="V6" s="4" t="str">
        <f>""</f>
        <v/>
      </c>
      <c r="W6" s="4" t="str">
        <f>""</f>
        <v/>
      </c>
      <c r="X6" s="4" t="str">
        <f>""</f>
        <v/>
      </c>
      <c r="Y6" s="4" t="str">
        <f>""</f>
        <v/>
      </c>
      <c r="Z6" s="4" t="str">
        <f>""</f>
        <v/>
      </c>
      <c r="AA6" s="4" t="str">
        <f>""</f>
        <v/>
      </c>
      <c r="AB6" s="4" t="str">
        <f>""</f>
        <v/>
      </c>
      <c r="AC6" s="4" t="str">
        <f>""</f>
        <v/>
      </c>
      <c r="AD6" s="4" t="str">
        <f>""</f>
        <v/>
      </c>
      <c r="AE6" s="4" t="str">
        <f>""</f>
        <v/>
      </c>
      <c r="AF6" s="4" t="str">
        <f>""</f>
        <v/>
      </c>
      <c r="AG6" s="4" t="str">
        <f>""</f>
        <v/>
      </c>
      <c r="AH6" s="4" t="str">
        <f>""</f>
        <v/>
      </c>
      <c r="AI6" s="4" t="str">
        <f>""</f>
        <v/>
      </c>
      <c r="AJ6" s="4" t="str">
        <f>""</f>
        <v/>
      </c>
      <c r="AK6" s="4" t="str">
        <f>""</f>
        <v/>
      </c>
      <c r="AL6" s="4" t="str">
        <f>""</f>
        <v/>
      </c>
      <c r="AM6" s="4" t="str">
        <f>""</f>
        <v/>
      </c>
      <c r="AN6" s="4" t="str">
        <f>""</f>
        <v/>
      </c>
      <c r="AO6" s="4" t="str">
        <f>""</f>
        <v/>
      </c>
      <c r="AP6" s="4" t="str">
        <f>""</f>
        <v/>
      </c>
      <c r="AQ6" s="4" t="str">
        <f>""</f>
        <v/>
      </c>
      <c r="AR6" s="4" t="str">
        <f>""</f>
        <v/>
      </c>
      <c r="AS6" s="4" t="str">
        <f>""</f>
        <v/>
      </c>
    </row>
    <row r="7" spans="1:45" x14ac:dyDescent="0.25">
      <c r="A7" s="15"/>
      <c r="B7" s="16"/>
      <c r="C7" s="16"/>
      <c r="D7" s="16"/>
      <c r="E7" s="16"/>
      <c r="F7" s="16"/>
      <c r="G7" s="16"/>
      <c r="H7" s="14" t="s">
        <v>25</v>
      </c>
      <c r="I7" s="7" t="s">
        <v>26</v>
      </c>
      <c r="J7" s="7" t="s">
        <v>44</v>
      </c>
      <c r="K7" s="7" t="s">
        <v>45</v>
      </c>
      <c r="L7" s="7" t="s">
        <v>46</v>
      </c>
      <c r="M7" s="7" t="s">
        <v>47</v>
      </c>
      <c r="N7" s="7" t="s">
        <v>48</v>
      </c>
      <c r="O7" s="7" t="s">
        <v>49</v>
      </c>
      <c r="P7" s="7" t="s">
        <v>50</v>
      </c>
      <c r="Q7" s="7" t="s">
        <v>51</v>
      </c>
      <c r="R7" s="7" t="s">
        <v>52</v>
      </c>
      <c r="S7" s="7" t="s">
        <v>53</v>
      </c>
      <c r="T7" s="7" t="s">
        <v>54</v>
      </c>
      <c r="U7" s="7" t="s">
        <v>55</v>
      </c>
      <c r="X7" s="19" t="s">
        <v>37</v>
      </c>
      <c r="Y7" s="13" t="s">
        <v>56</v>
      </c>
      <c r="Z7" s="12">
        <f>0.5*O10-Q10</f>
        <v>0.24</v>
      </c>
      <c r="AA7" s="13" t="s">
        <v>57</v>
      </c>
      <c r="AB7" s="12">
        <f>O10-P10</f>
        <v>0.39999999999999991</v>
      </c>
      <c r="AC7" s="13" t="s">
        <v>58</v>
      </c>
      <c r="AD7" s="12">
        <f>P10-Q10</f>
        <v>0.44000000000000006</v>
      </c>
      <c r="AE7" s="13" t="s">
        <v>59</v>
      </c>
      <c r="AF7" s="12">
        <f>Q10-R10</f>
        <v>0.12</v>
      </c>
      <c r="AG7" s="13" t="s">
        <v>60</v>
      </c>
      <c r="AH7" s="12">
        <f>R10-S10</f>
        <v>0.13300000000000001</v>
      </c>
      <c r="AI7" s="4" t="str">
        <f>""</f>
        <v/>
      </c>
      <c r="AJ7" s="4" t="str">
        <f>""</f>
        <v/>
      </c>
      <c r="AK7" s="4" t="str">
        <f>""</f>
        <v/>
      </c>
      <c r="AL7" s="4" t="str">
        <f>""</f>
        <v/>
      </c>
      <c r="AM7" s="4" t="str">
        <f>""</f>
        <v/>
      </c>
      <c r="AN7" s="4" t="str">
        <f>""</f>
        <v/>
      </c>
      <c r="AO7" s="4" t="str">
        <f>""</f>
        <v/>
      </c>
      <c r="AP7" s="4" t="str">
        <f>""</f>
        <v/>
      </c>
      <c r="AQ7" s="4" t="str">
        <f>""</f>
        <v/>
      </c>
      <c r="AR7" s="4" t="str">
        <f>""</f>
        <v/>
      </c>
      <c r="AS7" s="4" t="str">
        <f>""</f>
        <v/>
      </c>
    </row>
    <row r="8" spans="1:45" x14ac:dyDescent="0.25">
      <c r="A8" s="15"/>
      <c r="B8" s="17"/>
      <c r="C8" s="17"/>
      <c r="D8" s="17"/>
      <c r="E8" s="17"/>
      <c r="F8" s="17"/>
      <c r="G8" s="17"/>
      <c r="I8" s="8" t="s">
        <v>39</v>
      </c>
      <c r="J8" s="8">
        <v>10</v>
      </c>
      <c r="K8" s="8">
        <v>0.2</v>
      </c>
      <c r="L8" s="8">
        <v>0.2</v>
      </c>
      <c r="M8" s="8">
        <v>10</v>
      </c>
      <c r="N8" s="8">
        <v>3</v>
      </c>
      <c r="O8" s="8">
        <v>2.5</v>
      </c>
      <c r="P8" s="8"/>
      <c r="Q8" s="8"/>
      <c r="R8" s="8"/>
      <c r="S8" s="8"/>
      <c r="T8" s="8"/>
      <c r="U8" s="8"/>
      <c r="X8" s="20"/>
      <c r="Y8" s="11" t="s">
        <v>39</v>
      </c>
      <c r="Z8" s="12"/>
      <c r="AA8" s="11" t="s">
        <v>39</v>
      </c>
      <c r="AB8" s="12"/>
      <c r="AC8" s="11" t="s">
        <v>39</v>
      </c>
      <c r="AD8" s="12"/>
      <c r="AE8" s="11" t="s">
        <v>39</v>
      </c>
      <c r="AF8" s="12"/>
      <c r="AG8" s="11" t="s">
        <v>39</v>
      </c>
      <c r="AH8" s="12"/>
      <c r="AI8" s="4" t="str">
        <f>""</f>
        <v/>
      </c>
      <c r="AJ8" s="4" t="str">
        <f>""</f>
        <v/>
      </c>
      <c r="AK8" s="4" t="str">
        <f>""</f>
        <v/>
      </c>
      <c r="AL8" s="4" t="str">
        <f>""</f>
        <v/>
      </c>
      <c r="AM8" s="4" t="str">
        <f>""</f>
        <v/>
      </c>
      <c r="AN8" s="4" t="str">
        <f>""</f>
        <v/>
      </c>
      <c r="AO8" s="4" t="str">
        <f>""</f>
        <v/>
      </c>
      <c r="AP8" s="4" t="str">
        <f>""</f>
        <v/>
      </c>
      <c r="AQ8" s="4" t="str">
        <f>""</f>
        <v/>
      </c>
      <c r="AR8" s="4" t="str">
        <f>""</f>
        <v/>
      </c>
      <c r="AS8" s="4" t="str">
        <f>""</f>
        <v/>
      </c>
    </row>
    <row r="9" spans="1:45" x14ac:dyDescent="0.25">
      <c r="A9" s="15"/>
      <c r="B9" s="17"/>
      <c r="C9" s="17"/>
      <c r="D9" s="17"/>
      <c r="E9" s="17"/>
      <c r="F9" s="17"/>
      <c r="G9" s="17"/>
      <c r="I9" s="8" t="s">
        <v>40</v>
      </c>
      <c r="J9" s="8">
        <v>1</v>
      </c>
      <c r="K9" s="8">
        <f>4*$K$2</f>
        <v>0.04</v>
      </c>
      <c r="L9" s="8">
        <f>4*$K$2</f>
        <v>0.04</v>
      </c>
      <c r="M9" s="8">
        <v>1</v>
      </c>
      <c r="N9" s="8">
        <v>0</v>
      </c>
      <c r="O9" s="8"/>
      <c r="P9" s="8"/>
      <c r="Q9" s="8"/>
      <c r="R9" s="8"/>
      <c r="S9" s="8"/>
      <c r="T9" s="8">
        <v>0</v>
      </c>
      <c r="U9" s="8"/>
      <c r="X9" s="21"/>
      <c r="Y9" s="11" t="s">
        <v>40</v>
      </c>
      <c r="Z9" s="12">
        <v>0</v>
      </c>
      <c r="AA9" s="11" t="s">
        <v>40</v>
      </c>
      <c r="AB9" s="12">
        <v>0</v>
      </c>
      <c r="AC9" s="11" t="s">
        <v>40</v>
      </c>
      <c r="AD9" s="12">
        <v>0</v>
      </c>
      <c r="AE9" s="11" t="s">
        <v>40</v>
      </c>
      <c r="AF9" s="12">
        <v>0</v>
      </c>
      <c r="AG9" s="11" t="s">
        <v>40</v>
      </c>
      <c r="AH9" s="12">
        <v>0</v>
      </c>
      <c r="AI9" s="4" t="str">
        <f>""</f>
        <v/>
      </c>
      <c r="AJ9" s="4" t="str">
        <f>""</f>
        <v/>
      </c>
      <c r="AK9" s="4" t="str">
        <f>""</f>
        <v/>
      </c>
      <c r="AL9" s="4" t="str">
        <f>""</f>
        <v/>
      </c>
      <c r="AM9" s="4" t="str">
        <f>""</f>
        <v/>
      </c>
      <c r="AN9" s="4" t="str">
        <f>""</f>
        <v/>
      </c>
      <c r="AO9" s="4" t="str">
        <f>""</f>
        <v/>
      </c>
      <c r="AP9" s="4" t="str">
        <f>""</f>
        <v/>
      </c>
      <c r="AQ9" s="4" t="str">
        <f>""</f>
        <v/>
      </c>
      <c r="AR9" s="4" t="str">
        <f>""</f>
        <v/>
      </c>
      <c r="AS9" s="4" t="str">
        <f>""</f>
        <v/>
      </c>
    </row>
    <row r="10" spans="1:45" x14ac:dyDescent="0.25">
      <c r="A10" s="23" t="s">
        <v>61</v>
      </c>
      <c r="B10" s="18" t="s">
        <v>62</v>
      </c>
      <c r="C10" s="18">
        <v>15.8</v>
      </c>
      <c r="D10" s="18">
        <v>240</v>
      </c>
      <c r="E10" s="18" t="s">
        <v>43</v>
      </c>
      <c r="F10" s="18">
        <v>1</v>
      </c>
      <c r="G10" s="18" t="str">
        <f>B10&amp;C10&amp;D10&amp;E10&amp;F10</f>
        <v>GEN15.8240TD1</v>
      </c>
      <c r="H10" s="33" t="s">
        <v>63</v>
      </c>
      <c r="I10" s="4">
        <v>1</v>
      </c>
      <c r="J10" s="4">
        <v>9.0440000000000005</v>
      </c>
      <c r="K10" s="4">
        <v>5.5E-2</v>
      </c>
      <c r="L10" s="4">
        <v>7.0000000000000007E-2</v>
      </c>
      <c r="M10" s="4">
        <v>4.4089999999999998</v>
      </c>
      <c r="N10" s="4">
        <v>0</v>
      </c>
      <c r="O10" s="4">
        <v>1.2</v>
      </c>
      <c r="P10" s="4">
        <v>0.8</v>
      </c>
      <c r="Q10" s="4">
        <v>0.36</v>
      </c>
      <c r="R10" s="4">
        <v>0.24</v>
      </c>
      <c r="S10" s="4">
        <v>0.107</v>
      </c>
      <c r="T10" s="4">
        <v>0</v>
      </c>
      <c r="U10" s="4">
        <v>0</v>
      </c>
      <c r="V10" s="4" t="s">
        <v>1</v>
      </c>
      <c r="W10" s="4" t="s">
        <v>1</v>
      </c>
      <c r="X10" s="4" t="str">
        <f>""</f>
        <v/>
      </c>
      <c r="Y10" s="4" t="str">
        <f>""</f>
        <v/>
      </c>
      <c r="Z10" s="4" t="str">
        <f>""</f>
        <v/>
      </c>
      <c r="AA10" s="4" t="str">
        <f>""</f>
        <v/>
      </c>
      <c r="AB10" s="4" t="str">
        <f>""</f>
        <v/>
      </c>
      <c r="AC10" s="4" t="str">
        <f>""</f>
        <v/>
      </c>
      <c r="AD10" s="4" t="str">
        <f>""</f>
        <v/>
      </c>
      <c r="AE10" s="4" t="str">
        <f>""</f>
        <v/>
      </c>
      <c r="AF10" s="4" t="str">
        <f>""</f>
        <v/>
      </c>
      <c r="AG10" s="4" t="str">
        <f>""</f>
        <v/>
      </c>
      <c r="AH10" s="4" t="str">
        <f>""</f>
        <v/>
      </c>
      <c r="AI10" s="4" t="str">
        <f>""</f>
        <v/>
      </c>
      <c r="AJ10" s="4" t="str">
        <f>""</f>
        <v/>
      </c>
      <c r="AK10" s="4" t="str">
        <f>""</f>
        <v/>
      </c>
      <c r="AL10" s="4" t="str">
        <f>""</f>
        <v/>
      </c>
      <c r="AM10" s="4" t="str">
        <f>""</f>
        <v/>
      </c>
      <c r="AN10" s="4" t="str">
        <f>""</f>
        <v/>
      </c>
      <c r="AO10" s="4" t="str">
        <f>""</f>
        <v/>
      </c>
      <c r="AP10" s="4" t="str">
        <f>""</f>
        <v/>
      </c>
      <c r="AQ10" s="4" t="str">
        <f>""</f>
        <v/>
      </c>
      <c r="AR10" s="4" t="str">
        <f>""</f>
        <v/>
      </c>
      <c r="AS10" s="4" t="str">
        <f>""</f>
        <v/>
      </c>
    </row>
    <row r="11" spans="1:45" x14ac:dyDescent="0.25">
      <c r="A11" s="15"/>
      <c r="B11" s="16"/>
      <c r="C11" s="16"/>
      <c r="D11" s="16"/>
      <c r="E11" s="16"/>
      <c r="F11" s="16"/>
      <c r="G11" s="16"/>
      <c r="H11" s="14" t="s">
        <v>25</v>
      </c>
      <c r="I11" s="7" t="s">
        <v>26</v>
      </c>
      <c r="J11" s="7" t="s">
        <v>64</v>
      </c>
      <c r="K11" s="7" t="s">
        <v>65</v>
      </c>
      <c r="L11" s="7" t="s">
        <v>66</v>
      </c>
      <c r="M11" s="7" t="s">
        <v>67</v>
      </c>
      <c r="N11" s="7" t="s">
        <v>68</v>
      </c>
      <c r="O11" s="7" t="s">
        <v>69</v>
      </c>
      <c r="P11" s="7" t="s">
        <v>70</v>
      </c>
      <c r="Q11" s="7" t="s">
        <v>71</v>
      </c>
      <c r="R11" s="7" t="s">
        <v>72</v>
      </c>
      <c r="S11" s="7" t="s">
        <v>73</v>
      </c>
      <c r="T11" s="7" t="s">
        <v>74</v>
      </c>
      <c r="U11" s="7" t="s">
        <v>75</v>
      </c>
      <c r="AI11" s="4" t="str">
        <f>""</f>
        <v/>
      </c>
      <c r="AJ11" s="4" t="str">
        <f>""</f>
        <v/>
      </c>
      <c r="AK11" s="4" t="str">
        <f>""</f>
        <v/>
      </c>
      <c r="AL11" s="4" t="str">
        <f>""</f>
        <v/>
      </c>
      <c r="AM11" s="4" t="str">
        <f>""</f>
        <v/>
      </c>
      <c r="AN11" s="4" t="str">
        <f>""</f>
        <v/>
      </c>
      <c r="AO11" s="4" t="str">
        <f>""</f>
        <v/>
      </c>
      <c r="AP11" s="4" t="str">
        <f>""</f>
        <v/>
      </c>
      <c r="AQ11" s="4" t="str">
        <f>""</f>
        <v/>
      </c>
      <c r="AR11" s="4" t="str">
        <f>""</f>
        <v/>
      </c>
      <c r="AS11" s="4" t="str">
        <f>""</f>
        <v/>
      </c>
    </row>
    <row r="12" spans="1:45" x14ac:dyDescent="0.25">
      <c r="A12" s="15"/>
      <c r="B12" s="17"/>
      <c r="C12" s="17"/>
      <c r="D12" s="17"/>
      <c r="E12" s="17"/>
      <c r="F12" s="17"/>
      <c r="G12" s="17"/>
      <c r="I12" s="8" t="s">
        <v>39</v>
      </c>
      <c r="J12" s="8">
        <v>1</v>
      </c>
      <c r="K12" s="8">
        <v>2</v>
      </c>
      <c r="L12" s="8">
        <v>30</v>
      </c>
      <c r="M12" s="8">
        <v>0.1</v>
      </c>
      <c r="N12" s="8">
        <v>1</v>
      </c>
      <c r="O12" s="8">
        <v>0.3</v>
      </c>
      <c r="P12" s="8">
        <v>1</v>
      </c>
      <c r="Q12" s="8">
        <v>1</v>
      </c>
      <c r="R12" s="8">
        <v>30</v>
      </c>
      <c r="S12" s="8">
        <v>1.5</v>
      </c>
      <c r="T12" s="8">
        <v>0.5</v>
      </c>
      <c r="U12" s="8">
        <v>0.15</v>
      </c>
      <c r="AI12" s="4" t="str">
        <f>""</f>
        <v/>
      </c>
      <c r="AJ12" s="4" t="str">
        <f>""</f>
        <v/>
      </c>
      <c r="AK12" s="4" t="str">
        <f>""</f>
        <v/>
      </c>
      <c r="AL12" s="4" t="str">
        <f>""</f>
        <v/>
      </c>
      <c r="AM12" s="4" t="str">
        <f>""</f>
        <v/>
      </c>
      <c r="AN12" s="4" t="str">
        <f>""</f>
        <v/>
      </c>
      <c r="AO12" s="4" t="str">
        <f>""</f>
        <v/>
      </c>
      <c r="AP12" s="4" t="str">
        <f>""</f>
        <v/>
      </c>
      <c r="AQ12" s="4" t="str">
        <f>""</f>
        <v/>
      </c>
      <c r="AR12" s="4" t="str">
        <f>""</f>
        <v/>
      </c>
      <c r="AS12" s="4" t="str">
        <f>""</f>
        <v/>
      </c>
    </row>
    <row r="13" spans="1:45" x14ac:dyDescent="0.25">
      <c r="A13" s="15"/>
      <c r="B13" s="17"/>
      <c r="C13" s="17"/>
      <c r="D13" s="17"/>
      <c r="E13" s="17"/>
      <c r="F13" s="17"/>
      <c r="G13" s="17"/>
      <c r="I13" s="8" t="s">
        <v>40</v>
      </c>
      <c r="J13" s="8">
        <v>0</v>
      </c>
      <c r="K13" s="8">
        <v>0</v>
      </c>
      <c r="L13" s="8">
        <f>4*$K$2</f>
        <v>0.04</v>
      </c>
      <c r="M13" s="8">
        <f>4*$K$2</f>
        <v>0.04</v>
      </c>
      <c r="N13" s="8">
        <f>4*$K$2</f>
        <v>0.04</v>
      </c>
      <c r="O13" s="8">
        <v>0</v>
      </c>
      <c r="P13" s="8">
        <v>0</v>
      </c>
      <c r="Q13" s="8">
        <v>0</v>
      </c>
      <c r="R13" s="8">
        <v>0.5</v>
      </c>
      <c r="S13" s="8">
        <v>0.8</v>
      </c>
      <c r="T13" s="8">
        <v>0</v>
      </c>
      <c r="U13" s="8">
        <v>0</v>
      </c>
      <c r="AI13" s="4" t="str">
        <f>""</f>
        <v/>
      </c>
      <c r="AJ13" s="4" t="str">
        <f>""</f>
        <v/>
      </c>
      <c r="AK13" s="4" t="str">
        <f>""</f>
        <v/>
      </c>
      <c r="AL13" s="4" t="str">
        <f>""</f>
        <v/>
      </c>
      <c r="AM13" s="4" t="str">
        <f>""</f>
        <v/>
      </c>
      <c r="AN13" s="4" t="str">
        <f>""</f>
        <v/>
      </c>
      <c r="AO13" s="4" t="str">
        <f>""</f>
        <v/>
      </c>
      <c r="AP13" s="4" t="str">
        <f>""</f>
        <v/>
      </c>
      <c r="AQ13" s="4" t="str">
        <f>""</f>
        <v/>
      </c>
      <c r="AR13" s="4" t="str">
        <f>""</f>
        <v/>
      </c>
      <c r="AS13" s="4" t="str">
        <f>""</f>
        <v/>
      </c>
    </row>
    <row r="14" spans="1:45" x14ac:dyDescent="0.25">
      <c r="A14" s="23" t="s">
        <v>41</v>
      </c>
      <c r="B14" s="18" t="s">
        <v>76</v>
      </c>
      <c r="C14" s="18">
        <v>15.8</v>
      </c>
      <c r="D14" s="18">
        <v>240</v>
      </c>
      <c r="E14" s="18" t="s">
        <v>43</v>
      </c>
      <c r="F14" s="18">
        <v>1</v>
      </c>
      <c r="G14" s="18" t="str">
        <f>B14&amp;C14&amp;D14&amp;E14&amp;F14</f>
        <v>GOV15.8240TD1</v>
      </c>
      <c r="H14" s="4" t="s">
        <v>6</v>
      </c>
      <c r="I14" s="4">
        <v>1</v>
      </c>
      <c r="J14" s="4">
        <v>0.03</v>
      </c>
      <c r="K14" s="4">
        <v>0.18</v>
      </c>
      <c r="L14" s="4">
        <v>6.64</v>
      </c>
      <c r="M14" s="4">
        <v>0.05</v>
      </c>
      <c r="N14" s="4">
        <v>0.5</v>
      </c>
      <c r="O14" s="4">
        <v>0.15</v>
      </c>
      <c r="P14" s="4">
        <v>1</v>
      </c>
      <c r="Q14" s="4">
        <v>0</v>
      </c>
      <c r="R14" s="4">
        <v>1.66</v>
      </c>
      <c r="S14" s="4">
        <v>1.41</v>
      </c>
      <c r="T14" s="4">
        <v>0.499</v>
      </c>
      <c r="U14" s="4">
        <v>0.06</v>
      </c>
      <c r="V14" s="4" t="s">
        <v>1</v>
      </c>
      <c r="W14" s="4" t="s">
        <v>1</v>
      </c>
      <c r="X14" s="4" t="str">
        <f>""</f>
        <v/>
      </c>
      <c r="Y14" s="4" t="str">
        <f>""</f>
        <v/>
      </c>
      <c r="Z14" s="4" t="str">
        <f>""</f>
        <v/>
      </c>
      <c r="AA14" s="4" t="str">
        <f>""</f>
        <v/>
      </c>
      <c r="AB14" s="4" t="str">
        <f>""</f>
        <v/>
      </c>
      <c r="AC14" s="4" t="str">
        <f>""</f>
        <v/>
      </c>
      <c r="AD14" s="4" t="str">
        <f>""</f>
        <v/>
      </c>
      <c r="AE14" s="4" t="str">
        <f>""</f>
        <v/>
      </c>
      <c r="AF14" s="4" t="str">
        <f>""</f>
        <v/>
      </c>
      <c r="AG14" s="4" t="str">
        <f>""</f>
        <v/>
      </c>
      <c r="AH14" s="4" t="str">
        <f>""</f>
        <v/>
      </c>
      <c r="AI14" s="4" t="str">
        <f>""</f>
        <v/>
      </c>
      <c r="AJ14" s="4" t="str">
        <f>""</f>
        <v/>
      </c>
      <c r="AK14" s="4" t="str">
        <f>""</f>
        <v/>
      </c>
      <c r="AL14" s="4" t="str">
        <f>""</f>
        <v/>
      </c>
      <c r="AM14" s="4" t="str">
        <f>""</f>
        <v/>
      </c>
      <c r="AN14" s="4" t="str">
        <f>""</f>
        <v/>
      </c>
      <c r="AO14" s="4" t="str">
        <f>""</f>
        <v/>
      </c>
      <c r="AP14" s="4" t="str">
        <f>""</f>
        <v/>
      </c>
      <c r="AQ14" s="4" t="str">
        <f>""</f>
        <v/>
      </c>
      <c r="AR14" s="4" t="str">
        <f>""</f>
        <v/>
      </c>
      <c r="AS14" s="4" t="str">
        <f>""</f>
        <v/>
      </c>
    </row>
    <row r="15" spans="1:45" x14ac:dyDescent="0.25">
      <c r="A15" s="15"/>
      <c r="B15" s="16"/>
      <c r="C15" s="16"/>
      <c r="D15" s="16"/>
      <c r="E15" s="16"/>
      <c r="F15" s="16"/>
      <c r="G15" s="16"/>
      <c r="H15" s="14" t="s">
        <v>25</v>
      </c>
      <c r="I15" s="7" t="s">
        <v>26</v>
      </c>
      <c r="J15" s="7" t="s">
        <v>77</v>
      </c>
      <c r="K15" s="7" t="s">
        <v>78</v>
      </c>
      <c r="L15" s="7" t="s">
        <v>79</v>
      </c>
      <c r="M15" s="7" t="s">
        <v>80</v>
      </c>
      <c r="N15" s="7" t="s">
        <v>81</v>
      </c>
      <c r="O15" s="7" t="s">
        <v>82</v>
      </c>
      <c r="P15" s="7" t="s">
        <v>83</v>
      </c>
      <c r="Q15" s="7" t="s">
        <v>84</v>
      </c>
      <c r="R15" s="7" t="s">
        <v>85</v>
      </c>
      <c r="S15" s="7" t="s">
        <v>86</v>
      </c>
      <c r="T15" s="7" t="s">
        <v>87</v>
      </c>
      <c r="U15" s="7" t="s">
        <v>88</v>
      </c>
      <c r="V15" s="7" t="s">
        <v>89</v>
      </c>
      <c r="W15" s="7" t="s">
        <v>90</v>
      </c>
      <c r="X15" s="7" t="s">
        <v>91</v>
      </c>
      <c r="Y15" s="7" t="s">
        <v>92</v>
      </c>
      <c r="Z15" s="7" t="s">
        <v>93</v>
      </c>
      <c r="AA15" s="7" t="s">
        <v>94</v>
      </c>
      <c r="AB15" s="7" t="s">
        <v>95</v>
      </c>
      <c r="AC15" s="7" t="s">
        <v>96</v>
      </c>
      <c r="AD15" s="7" t="s">
        <v>97</v>
      </c>
      <c r="AE15" s="7" t="s">
        <v>98</v>
      </c>
      <c r="AF15" s="7" t="s">
        <v>99</v>
      </c>
      <c r="AI15" s="4" t="str">
        <f>""</f>
        <v/>
      </c>
      <c r="AJ15" s="4" t="str">
        <f>""</f>
        <v/>
      </c>
      <c r="AK15" s="4" t="str">
        <f>""</f>
        <v/>
      </c>
      <c r="AL15" s="4" t="str">
        <f>""</f>
        <v/>
      </c>
      <c r="AM15" s="4" t="str">
        <f>""</f>
        <v/>
      </c>
      <c r="AN15" s="4" t="str">
        <f>""</f>
        <v/>
      </c>
      <c r="AO15" s="4" t="str">
        <f>""</f>
        <v/>
      </c>
      <c r="AP15" s="4" t="str">
        <f>""</f>
        <v/>
      </c>
      <c r="AQ15" s="4" t="str">
        <f>""</f>
        <v/>
      </c>
      <c r="AR15" s="4" t="str">
        <f>""</f>
        <v/>
      </c>
      <c r="AS15" s="4" t="str">
        <f>""</f>
        <v/>
      </c>
    </row>
    <row r="16" spans="1:45" x14ac:dyDescent="0.25">
      <c r="A16" s="15"/>
      <c r="B16" s="17"/>
      <c r="C16" s="17"/>
      <c r="D16" s="17"/>
      <c r="E16" s="17"/>
      <c r="F16" s="17"/>
      <c r="G16" s="17"/>
      <c r="I16" s="8" t="s">
        <v>39</v>
      </c>
      <c r="J16" s="8"/>
      <c r="K16" s="8"/>
      <c r="L16" s="8"/>
      <c r="M16" s="8"/>
      <c r="N16" s="8"/>
      <c r="O16" s="8"/>
      <c r="P16" s="8">
        <v>15</v>
      </c>
      <c r="Q16" s="8">
        <v>15</v>
      </c>
      <c r="R16" s="8"/>
      <c r="S16" s="8">
        <v>15</v>
      </c>
      <c r="T16" s="8">
        <v>15</v>
      </c>
      <c r="U16" s="8"/>
      <c r="V16" s="8"/>
      <c r="W16" s="8"/>
      <c r="X16" s="8">
        <v>2</v>
      </c>
      <c r="Y16" s="8">
        <v>2</v>
      </c>
      <c r="Z16" s="8"/>
      <c r="AA16" s="8">
        <v>2</v>
      </c>
      <c r="AB16" s="8">
        <v>2</v>
      </c>
      <c r="AC16" s="8">
        <v>2</v>
      </c>
      <c r="AD16" s="8">
        <v>2</v>
      </c>
      <c r="AE16" s="8">
        <v>0.99</v>
      </c>
      <c r="AF16" s="8">
        <v>0</v>
      </c>
      <c r="AI16" s="4" t="str">
        <f>""</f>
        <v/>
      </c>
      <c r="AJ16" s="4" t="str">
        <f>""</f>
        <v/>
      </c>
      <c r="AK16" s="4" t="str">
        <f>""</f>
        <v/>
      </c>
      <c r="AL16" s="4" t="str">
        <f>""</f>
        <v/>
      </c>
      <c r="AM16" s="4" t="str">
        <f>""</f>
        <v/>
      </c>
      <c r="AN16" s="4" t="str">
        <f>""</f>
        <v/>
      </c>
      <c r="AO16" s="4" t="str">
        <f>""</f>
        <v/>
      </c>
      <c r="AP16" s="4" t="str">
        <f>""</f>
        <v/>
      </c>
      <c r="AQ16" s="4" t="str">
        <f>""</f>
        <v/>
      </c>
      <c r="AR16" s="4" t="str">
        <f>""</f>
        <v/>
      </c>
      <c r="AS16" s="4" t="str">
        <f>""</f>
        <v/>
      </c>
    </row>
    <row r="17" spans="1:45" x14ac:dyDescent="0.25">
      <c r="A17" s="15"/>
      <c r="B17" s="17"/>
      <c r="C17" s="17"/>
      <c r="D17" s="17"/>
      <c r="E17" s="17"/>
      <c r="F17" s="17"/>
      <c r="G17" s="17"/>
      <c r="I17" s="8" t="s">
        <v>40</v>
      </c>
      <c r="J17" s="8"/>
      <c r="K17" s="8"/>
      <c r="L17" s="8"/>
      <c r="M17" s="8"/>
      <c r="N17" s="8"/>
      <c r="O17" s="8"/>
      <c r="P17" s="8">
        <v>1.5</v>
      </c>
      <c r="Q17" s="8">
        <v>1.5</v>
      </c>
      <c r="R17" s="8">
        <f>2*$K$2</f>
        <v>0.02</v>
      </c>
      <c r="S17" s="8">
        <v>1.5</v>
      </c>
      <c r="T17" s="8">
        <v>1.5</v>
      </c>
      <c r="U17" s="8">
        <f>2*$K$2</f>
        <v>0.02</v>
      </c>
      <c r="V17" s="8"/>
      <c r="W17" s="8"/>
      <c r="X17" s="8">
        <f t="shared" ref="X17:Y17" si="0">2*$K$2</f>
        <v>0.02</v>
      </c>
      <c r="Y17" s="8">
        <f t="shared" si="0"/>
        <v>0.02</v>
      </c>
      <c r="Z17" s="8"/>
      <c r="AA17" s="8">
        <f t="shared" ref="AA17:AD17" si="1">2*$K$2</f>
        <v>0.02</v>
      </c>
      <c r="AB17" s="8">
        <f t="shared" si="1"/>
        <v>0.02</v>
      </c>
      <c r="AC17" s="8">
        <f t="shared" si="1"/>
        <v>0.02</v>
      </c>
      <c r="AD17" s="8">
        <f t="shared" si="1"/>
        <v>0.02</v>
      </c>
      <c r="AE17" s="8">
        <v>0</v>
      </c>
      <c r="AF17" s="8">
        <v>-0.3</v>
      </c>
      <c r="AI17" s="4" t="str">
        <f>""</f>
        <v/>
      </c>
      <c r="AJ17" s="4" t="str">
        <f>""</f>
        <v/>
      </c>
      <c r="AK17" s="4" t="str">
        <f>""</f>
        <v/>
      </c>
      <c r="AL17" s="4" t="str">
        <f>""</f>
        <v/>
      </c>
      <c r="AM17" s="4" t="str">
        <f>""</f>
        <v/>
      </c>
      <c r="AN17" s="4" t="str">
        <f>""</f>
        <v/>
      </c>
      <c r="AO17" s="4" t="str">
        <f>""</f>
        <v/>
      </c>
      <c r="AP17" s="4" t="str">
        <f>""</f>
        <v/>
      </c>
      <c r="AQ17" s="4" t="str">
        <f>""</f>
        <v/>
      </c>
      <c r="AR17" s="4" t="str">
        <f>""</f>
        <v/>
      </c>
      <c r="AS17" s="4" t="str">
        <f>""</f>
        <v/>
      </c>
    </row>
    <row r="18" spans="1:45" x14ac:dyDescent="0.25">
      <c r="A18" s="24" t="s">
        <v>41</v>
      </c>
      <c r="B18" s="18" t="s">
        <v>100</v>
      </c>
      <c r="C18" s="18">
        <v>15.8</v>
      </c>
      <c r="D18" s="18">
        <v>240</v>
      </c>
      <c r="E18" s="18" t="s">
        <v>43</v>
      </c>
      <c r="F18" s="18">
        <v>1</v>
      </c>
      <c r="G18" s="18" t="str">
        <f>B18&amp;C18&amp;D18&amp;E18&amp;F18</f>
        <v>PSS15.8240TD1</v>
      </c>
      <c r="H18" s="4" t="s">
        <v>9</v>
      </c>
      <c r="I18" s="4">
        <v>1</v>
      </c>
      <c r="J18" s="4">
        <v>1</v>
      </c>
      <c r="K18" s="4">
        <v>0</v>
      </c>
      <c r="L18" s="4">
        <v>3</v>
      </c>
      <c r="M18" s="4">
        <v>0</v>
      </c>
      <c r="N18" s="4">
        <v>5</v>
      </c>
      <c r="O18" s="4">
        <v>1</v>
      </c>
      <c r="P18" s="4">
        <v>2.5</v>
      </c>
      <c r="Q18" s="4">
        <v>2.5</v>
      </c>
      <c r="R18" s="4">
        <v>2.5</v>
      </c>
      <c r="S18" s="4">
        <v>2.5</v>
      </c>
      <c r="T18" s="4">
        <v>0</v>
      </c>
      <c r="U18" s="4">
        <v>2.5</v>
      </c>
      <c r="V18" s="4">
        <v>0.39</v>
      </c>
      <c r="W18" s="4">
        <v>1</v>
      </c>
      <c r="X18" s="4">
        <v>0</v>
      </c>
      <c r="Y18" s="4">
        <v>0.1</v>
      </c>
      <c r="Z18" s="4">
        <v>6.5</v>
      </c>
      <c r="AA18" s="4">
        <v>0.44</v>
      </c>
      <c r="AB18" s="4">
        <v>0.08</v>
      </c>
      <c r="AC18" s="4">
        <v>0.2</v>
      </c>
      <c r="AD18" s="4">
        <v>0.98</v>
      </c>
      <c r="AE18" s="4">
        <v>0.1</v>
      </c>
      <c r="AF18" s="4">
        <v>-0.1</v>
      </c>
      <c r="AG18" s="4" t="s">
        <v>1</v>
      </c>
      <c r="AH18" s="4" t="s">
        <v>1</v>
      </c>
      <c r="AI18" s="4" t="str">
        <f>""</f>
        <v/>
      </c>
      <c r="AJ18" s="4" t="str">
        <f>""</f>
        <v/>
      </c>
      <c r="AK18" s="4" t="str">
        <f>""</f>
        <v/>
      </c>
      <c r="AL18" s="4" t="str">
        <f>""</f>
        <v/>
      </c>
      <c r="AM18" s="4" t="str">
        <f>""</f>
        <v/>
      </c>
      <c r="AN18" s="4" t="str">
        <f>""</f>
        <v/>
      </c>
      <c r="AO18" s="4" t="str">
        <f>""</f>
        <v/>
      </c>
      <c r="AP18" s="4" t="str">
        <f>""</f>
        <v/>
      </c>
      <c r="AQ18" s="4" t="str">
        <f>""</f>
        <v/>
      </c>
      <c r="AR18" s="4" t="str">
        <f>""</f>
        <v/>
      </c>
      <c r="AS18" s="4" t="str">
        <f>""</f>
        <v/>
      </c>
    </row>
    <row r="19" spans="1:45" x14ac:dyDescent="0.25">
      <c r="A19" s="27" t="s">
        <v>101</v>
      </c>
      <c r="B19" s="9"/>
      <c r="C19" s="9"/>
      <c r="D19" s="9"/>
      <c r="E19" s="9"/>
      <c r="F19" s="16"/>
      <c r="G19" s="16"/>
      <c r="H19" s="14" t="s">
        <v>25</v>
      </c>
      <c r="I19" s="65" t="s">
        <v>26</v>
      </c>
      <c r="J19" s="66" t="s">
        <v>914</v>
      </c>
      <c r="K19" s="65" t="s">
        <v>909</v>
      </c>
      <c r="L19" s="65" t="s">
        <v>910</v>
      </c>
      <c r="M19" s="65" t="s">
        <v>911</v>
      </c>
      <c r="N19" s="65" t="s">
        <v>912</v>
      </c>
      <c r="O19" s="65" t="s">
        <v>913</v>
      </c>
      <c r="P19" s="66" t="s">
        <v>915</v>
      </c>
      <c r="Q19" s="66" t="s">
        <v>916</v>
      </c>
      <c r="R19" s="66" t="s">
        <v>917</v>
      </c>
      <c r="S19" s="66" t="s">
        <v>918</v>
      </c>
      <c r="V19" s="19" t="s">
        <v>37</v>
      </c>
      <c r="W19" s="13" t="s">
        <v>38</v>
      </c>
      <c r="X19" s="12">
        <f>O22*M22/N22</f>
        <v>20</v>
      </c>
      <c r="AI19" s="4" t="str">
        <f>""</f>
        <v/>
      </c>
      <c r="AJ19" s="4" t="str">
        <f>""</f>
        <v/>
      </c>
      <c r="AK19" s="4" t="str">
        <f>""</f>
        <v/>
      </c>
      <c r="AL19" s="4" t="str">
        <f>""</f>
        <v/>
      </c>
      <c r="AM19" s="4" t="str">
        <f>""</f>
        <v/>
      </c>
      <c r="AN19" s="4" t="str">
        <f>""</f>
        <v/>
      </c>
      <c r="AO19" s="4" t="str">
        <f>""</f>
        <v/>
      </c>
      <c r="AP19" s="4" t="str">
        <f>""</f>
        <v/>
      </c>
      <c r="AQ19" s="4" t="str">
        <f>""</f>
        <v/>
      </c>
      <c r="AR19" s="4" t="str">
        <f>""</f>
        <v/>
      </c>
      <c r="AS19" s="4" t="str">
        <f>""</f>
        <v/>
      </c>
    </row>
    <row r="20" spans="1:45" x14ac:dyDescent="0.25">
      <c r="A20" s="25"/>
      <c r="B20" s="10"/>
      <c r="C20" s="10"/>
      <c r="D20" s="10"/>
      <c r="E20" s="10"/>
      <c r="F20" s="17"/>
      <c r="G20" s="17"/>
      <c r="I20" s="8" t="s">
        <v>39</v>
      </c>
      <c r="J20" s="8">
        <v>0.1</v>
      </c>
      <c r="K20" s="8">
        <v>0.2</v>
      </c>
      <c r="L20" s="8">
        <v>0</v>
      </c>
      <c r="M20" s="8">
        <v>10</v>
      </c>
      <c r="N20" s="8">
        <v>20</v>
      </c>
      <c r="O20" s="8">
        <v>1000</v>
      </c>
      <c r="P20" s="8">
        <v>0.5</v>
      </c>
      <c r="Q20" s="8">
        <v>8</v>
      </c>
      <c r="R20" s="8">
        <v>-3</v>
      </c>
      <c r="S20" s="8">
        <v>0.3</v>
      </c>
      <c r="V20" s="20"/>
      <c r="W20" s="11" t="s">
        <v>39</v>
      </c>
      <c r="X20" s="12">
        <v>15</v>
      </c>
      <c r="AI20" s="4" t="str">
        <f>""</f>
        <v/>
      </c>
      <c r="AJ20" s="4" t="str">
        <f>""</f>
        <v/>
      </c>
      <c r="AK20" s="4" t="str">
        <f>""</f>
        <v/>
      </c>
      <c r="AL20" s="4" t="str">
        <f>""</f>
        <v/>
      </c>
      <c r="AM20" s="4" t="str">
        <f>""</f>
        <v/>
      </c>
      <c r="AN20" s="4" t="str">
        <f>""</f>
        <v/>
      </c>
      <c r="AO20" s="4" t="str">
        <f>""</f>
        <v/>
      </c>
      <c r="AP20" s="4" t="str">
        <f>""</f>
        <v/>
      </c>
      <c r="AQ20" s="4" t="str">
        <f>""</f>
        <v/>
      </c>
      <c r="AR20" s="4" t="str">
        <f>""</f>
        <v/>
      </c>
      <c r="AS20" s="4" t="str">
        <f>""</f>
        <v/>
      </c>
    </row>
    <row r="21" spans="1:45" x14ac:dyDescent="0.25">
      <c r="A21" s="25"/>
      <c r="B21" s="10"/>
      <c r="C21" s="10"/>
      <c r="D21" s="10"/>
      <c r="E21" s="10"/>
      <c r="F21" s="17"/>
      <c r="G21" s="17"/>
      <c r="I21" s="8" t="s">
        <v>40</v>
      </c>
      <c r="J21" s="8">
        <v>0</v>
      </c>
      <c r="K21" s="8">
        <v>0</v>
      </c>
      <c r="L21" s="8">
        <v>-0.2</v>
      </c>
      <c r="M21" s="8">
        <v>0</v>
      </c>
      <c r="N21" s="8">
        <f>4*$K$2</f>
        <v>0.04</v>
      </c>
      <c r="O21" s="8">
        <v>50</v>
      </c>
      <c r="P21" s="8">
        <v>0</v>
      </c>
      <c r="Q21" s="8">
        <v>3</v>
      </c>
      <c r="R21" s="8">
        <v>-8</v>
      </c>
      <c r="S21" s="8">
        <v>0</v>
      </c>
      <c r="V21" s="21"/>
      <c r="W21" s="11" t="s">
        <v>40</v>
      </c>
      <c r="X21" s="12">
        <v>5</v>
      </c>
      <c r="AI21" s="4" t="str">
        <f>""</f>
        <v/>
      </c>
      <c r="AJ21" s="4" t="str">
        <f>""</f>
        <v/>
      </c>
      <c r="AK21" s="4" t="str">
        <f>""</f>
        <v/>
      </c>
      <c r="AL21" s="4" t="str">
        <f>""</f>
        <v/>
      </c>
      <c r="AM21" s="4" t="str">
        <f>""</f>
        <v/>
      </c>
      <c r="AN21" s="4" t="str">
        <f>""</f>
        <v/>
      </c>
      <c r="AO21" s="4" t="str">
        <f>""</f>
        <v/>
      </c>
      <c r="AP21" s="4" t="str">
        <f>""</f>
        <v/>
      </c>
      <c r="AQ21" s="4" t="str">
        <f>""</f>
        <v/>
      </c>
      <c r="AR21" s="4" t="str">
        <f>""</f>
        <v/>
      </c>
      <c r="AS21" s="4" t="str">
        <f>""</f>
        <v/>
      </c>
    </row>
    <row r="22" spans="1:45" x14ac:dyDescent="0.25">
      <c r="A22" s="22" t="s">
        <v>41</v>
      </c>
      <c r="B22" s="18" t="s">
        <v>42</v>
      </c>
      <c r="C22" s="18">
        <v>10.5</v>
      </c>
      <c r="D22" s="18">
        <v>40</v>
      </c>
      <c r="E22" s="18" t="s">
        <v>43</v>
      </c>
      <c r="F22" s="18">
        <v>1</v>
      </c>
      <c r="G22" s="18" t="str">
        <f>B22&amp;C22&amp;D22&amp;E22&amp;F22</f>
        <v>AVR10.540TD1</v>
      </c>
      <c r="H22" s="4" t="s">
        <v>4</v>
      </c>
      <c r="I22" s="4">
        <v>1</v>
      </c>
      <c r="J22" s="4">
        <v>0</v>
      </c>
      <c r="K22" s="4">
        <v>10</v>
      </c>
      <c r="L22" s="4">
        <v>-10</v>
      </c>
      <c r="M22" s="4">
        <v>1</v>
      </c>
      <c r="N22" s="4">
        <v>10</v>
      </c>
      <c r="O22" s="4">
        <v>200</v>
      </c>
      <c r="P22" s="4">
        <v>1.4999999999999999E-2</v>
      </c>
      <c r="Q22" s="4">
        <v>5.64</v>
      </c>
      <c r="R22" s="4">
        <v>-4.53</v>
      </c>
      <c r="S22" s="4">
        <v>0</v>
      </c>
      <c r="T22" s="4" t="s">
        <v>1</v>
      </c>
      <c r="U22" s="4" t="s">
        <v>1</v>
      </c>
      <c r="V22" s="4" t="str">
        <f>""</f>
        <v/>
      </c>
      <c r="W22" s="4" t="str">
        <f>""</f>
        <v/>
      </c>
      <c r="X22" s="4" t="str">
        <f>""</f>
        <v/>
      </c>
      <c r="Y22" s="4" t="str">
        <f>""</f>
        <v/>
      </c>
      <c r="Z22" s="4" t="str">
        <f>""</f>
        <v/>
      </c>
      <c r="AA22" s="4" t="str">
        <f>""</f>
        <v/>
      </c>
      <c r="AB22" s="4" t="str">
        <f>""</f>
        <v/>
      </c>
      <c r="AC22" s="4" t="str">
        <f>""</f>
        <v/>
      </c>
      <c r="AD22" s="4" t="str">
        <f>""</f>
        <v/>
      </c>
      <c r="AE22" s="4" t="str">
        <f>""</f>
        <v/>
      </c>
      <c r="AF22" s="4" t="str">
        <f>""</f>
        <v/>
      </c>
      <c r="AG22" s="4" t="str">
        <f>""</f>
        <v/>
      </c>
      <c r="AH22" s="4" t="str">
        <f>""</f>
        <v/>
      </c>
      <c r="AI22" s="4" t="str">
        <f>""</f>
        <v/>
      </c>
      <c r="AJ22" s="4" t="str">
        <f>""</f>
        <v/>
      </c>
      <c r="AK22" s="4" t="str">
        <f>""</f>
        <v/>
      </c>
      <c r="AL22" s="4" t="str">
        <f>""</f>
        <v/>
      </c>
      <c r="AM22" s="4" t="str">
        <f>""</f>
        <v/>
      </c>
      <c r="AN22" s="4" t="str">
        <f>""</f>
        <v/>
      </c>
      <c r="AO22" s="4" t="str">
        <f>""</f>
        <v/>
      </c>
      <c r="AP22" s="4" t="str">
        <f>""</f>
        <v/>
      </c>
      <c r="AQ22" s="4" t="str">
        <f>""</f>
        <v/>
      </c>
      <c r="AR22" s="4" t="str">
        <f>""</f>
        <v/>
      </c>
      <c r="AS22" s="4" t="str">
        <f>""</f>
        <v/>
      </c>
    </row>
    <row r="23" spans="1:45" x14ac:dyDescent="0.25">
      <c r="A23" s="15"/>
      <c r="B23" s="16"/>
      <c r="C23" s="16"/>
      <c r="D23" s="16"/>
      <c r="E23" s="16"/>
      <c r="F23" s="16"/>
      <c r="G23" s="16"/>
      <c r="H23" s="14" t="s">
        <v>25</v>
      </c>
      <c r="I23" s="7" t="s">
        <v>26</v>
      </c>
      <c r="J23" s="7" t="s">
        <v>44</v>
      </c>
      <c r="K23" s="7" t="s">
        <v>45</v>
      </c>
      <c r="L23" s="7" t="s">
        <v>46</v>
      </c>
      <c r="M23" s="7" t="s">
        <v>47</v>
      </c>
      <c r="N23" s="7" t="s">
        <v>48</v>
      </c>
      <c r="O23" s="7" t="s">
        <v>49</v>
      </c>
      <c r="P23" s="7" t="s">
        <v>50</v>
      </c>
      <c r="Q23" s="7" t="s">
        <v>51</v>
      </c>
      <c r="R23" s="7" t="s">
        <v>52</v>
      </c>
      <c r="S23" s="7" t="s">
        <v>53</v>
      </c>
      <c r="T23" s="7" t="s">
        <v>54</v>
      </c>
      <c r="U23" s="7" t="s">
        <v>55</v>
      </c>
      <c r="X23" s="19" t="s">
        <v>37</v>
      </c>
      <c r="Y23" s="13" t="s">
        <v>56</v>
      </c>
      <c r="Z23" s="12">
        <f>0.5*O26-Q26</f>
        <v>0.30499999999999994</v>
      </c>
      <c r="AA23" s="13" t="s">
        <v>57</v>
      </c>
      <c r="AB23" s="12">
        <f>O26-P26</f>
        <v>0.39599999999999991</v>
      </c>
      <c r="AC23" s="13" t="s">
        <v>58</v>
      </c>
      <c r="AD23" s="12">
        <f>P26-Q26</f>
        <v>0.47399999999999998</v>
      </c>
      <c r="AE23" s="13" t="s">
        <v>59</v>
      </c>
      <c r="AF23" s="12">
        <f>Q26-R26</f>
        <v>0.1</v>
      </c>
      <c r="AG23" s="13" t="s">
        <v>60</v>
      </c>
      <c r="AH23" s="12">
        <f>R26-S26</f>
        <v>5.6000000000000008E-2</v>
      </c>
      <c r="AI23" s="4" t="str">
        <f>""</f>
        <v/>
      </c>
      <c r="AJ23" s="4" t="str">
        <f>""</f>
        <v/>
      </c>
      <c r="AK23" s="4" t="str">
        <f>""</f>
        <v/>
      </c>
      <c r="AL23" s="4" t="str">
        <f>""</f>
        <v/>
      </c>
      <c r="AM23" s="4" t="str">
        <f>""</f>
        <v/>
      </c>
      <c r="AN23" s="4" t="str">
        <f>""</f>
        <v/>
      </c>
      <c r="AO23" s="4" t="str">
        <f>""</f>
        <v/>
      </c>
      <c r="AP23" s="4" t="str">
        <f>""</f>
        <v/>
      </c>
      <c r="AQ23" s="4" t="str">
        <f>""</f>
        <v/>
      </c>
      <c r="AR23" s="4" t="str">
        <f>""</f>
        <v/>
      </c>
      <c r="AS23" s="4" t="str">
        <f>""</f>
        <v/>
      </c>
    </row>
    <row r="24" spans="1:45" x14ac:dyDescent="0.25">
      <c r="A24" s="15"/>
      <c r="B24" s="17"/>
      <c r="C24" s="17"/>
      <c r="D24" s="17"/>
      <c r="E24" s="17"/>
      <c r="F24" s="17"/>
      <c r="G24" s="17"/>
      <c r="I24" s="8" t="s">
        <v>39</v>
      </c>
      <c r="J24" s="8">
        <v>10</v>
      </c>
      <c r="K24" s="8">
        <v>0.2</v>
      </c>
      <c r="L24" s="8">
        <v>0.2</v>
      </c>
      <c r="M24" s="8">
        <v>10</v>
      </c>
      <c r="N24" s="8">
        <v>3</v>
      </c>
      <c r="O24" s="8">
        <v>2.5</v>
      </c>
      <c r="P24" s="8"/>
      <c r="Q24" s="8"/>
      <c r="R24" s="8"/>
      <c r="S24" s="8"/>
      <c r="T24" s="8"/>
      <c r="U24" s="8"/>
      <c r="X24" s="20"/>
      <c r="Y24" s="11" t="s">
        <v>39</v>
      </c>
      <c r="Z24" s="12"/>
      <c r="AA24" s="11" t="s">
        <v>39</v>
      </c>
      <c r="AB24" s="12"/>
      <c r="AC24" s="11" t="s">
        <v>39</v>
      </c>
      <c r="AD24" s="12"/>
      <c r="AE24" s="11" t="s">
        <v>39</v>
      </c>
      <c r="AF24" s="12"/>
      <c r="AG24" s="11" t="s">
        <v>39</v>
      </c>
      <c r="AH24" s="12"/>
      <c r="AI24" s="4" t="str">
        <f>""</f>
        <v/>
      </c>
      <c r="AJ24" s="4" t="str">
        <f>""</f>
        <v/>
      </c>
      <c r="AK24" s="4" t="str">
        <f>""</f>
        <v/>
      </c>
      <c r="AL24" s="4" t="str">
        <f>""</f>
        <v/>
      </c>
      <c r="AM24" s="4" t="str">
        <f>""</f>
        <v/>
      </c>
      <c r="AN24" s="4" t="str">
        <f>""</f>
        <v/>
      </c>
      <c r="AO24" s="4" t="str">
        <f>""</f>
        <v/>
      </c>
      <c r="AP24" s="4" t="str">
        <f>""</f>
        <v/>
      </c>
      <c r="AQ24" s="4" t="str">
        <f>""</f>
        <v/>
      </c>
      <c r="AR24" s="4" t="str">
        <f>""</f>
        <v/>
      </c>
      <c r="AS24" s="4" t="str">
        <f>""</f>
        <v/>
      </c>
    </row>
    <row r="25" spans="1:45" x14ac:dyDescent="0.25">
      <c r="A25" s="15"/>
      <c r="B25" s="17"/>
      <c r="C25" s="17"/>
      <c r="D25" s="17"/>
      <c r="E25" s="17"/>
      <c r="F25" s="17"/>
      <c r="G25" s="17"/>
      <c r="I25" s="8" t="s">
        <v>40</v>
      </c>
      <c r="J25" s="8">
        <v>1</v>
      </c>
      <c r="K25" s="8">
        <f>4*$K$2</f>
        <v>0.04</v>
      </c>
      <c r="L25" s="8">
        <f>4*$K$2</f>
        <v>0.04</v>
      </c>
      <c r="M25" s="8">
        <v>1</v>
      </c>
      <c r="N25" s="8">
        <v>0</v>
      </c>
      <c r="O25" s="8"/>
      <c r="P25" s="8"/>
      <c r="Q25" s="8"/>
      <c r="R25" s="8"/>
      <c r="S25" s="8"/>
      <c r="T25" s="8">
        <v>0</v>
      </c>
      <c r="U25" s="8"/>
      <c r="X25" s="21"/>
      <c r="Y25" s="11" t="s">
        <v>40</v>
      </c>
      <c r="Z25" s="12">
        <v>0</v>
      </c>
      <c r="AA25" s="11" t="s">
        <v>40</v>
      </c>
      <c r="AB25" s="12">
        <v>0</v>
      </c>
      <c r="AC25" s="11" t="s">
        <v>40</v>
      </c>
      <c r="AD25" s="12">
        <v>0</v>
      </c>
      <c r="AE25" s="11" t="s">
        <v>40</v>
      </c>
      <c r="AF25" s="12">
        <v>0</v>
      </c>
      <c r="AG25" s="11" t="s">
        <v>40</v>
      </c>
      <c r="AH25" s="12">
        <v>0</v>
      </c>
      <c r="AI25" s="4" t="str">
        <f>""</f>
        <v/>
      </c>
      <c r="AJ25" s="4" t="str">
        <f>""</f>
        <v/>
      </c>
      <c r="AK25" s="4" t="str">
        <f>""</f>
        <v/>
      </c>
      <c r="AL25" s="4" t="str">
        <f>""</f>
        <v/>
      </c>
      <c r="AM25" s="4" t="str">
        <f>""</f>
        <v/>
      </c>
      <c r="AN25" s="4" t="str">
        <f>""</f>
        <v/>
      </c>
      <c r="AO25" s="4" t="str">
        <f>""</f>
        <v/>
      </c>
      <c r="AP25" s="4" t="str">
        <f>""</f>
        <v/>
      </c>
      <c r="AQ25" s="4" t="str">
        <f>""</f>
        <v/>
      </c>
      <c r="AR25" s="4" t="str">
        <f>""</f>
        <v/>
      </c>
      <c r="AS25" s="4" t="str">
        <f>""</f>
        <v/>
      </c>
    </row>
    <row r="26" spans="1:45" x14ac:dyDescent="0.25">
      <c r="A26" s="23" t="s">
        <v>41</v>
      </c>
      <c r="B26" s="18" t="s">
        <v>62</v>
      </c>
      <c r="C26" s="18">
        <v>10.5</v>
      </c>
      <c r="D26" s="18">
        <v>40</v>
      </c>
      <c r="E26" s="18" t="s">
        <v>43</v>
      </c>
      <c r="F26" s="18">
        <v>1</v>
      </c>
      <c r="G26" s="18" t="str">
        <f>B26&amp;C26&amp;D26&amp;E26&amp;F26</f>
        <v>GEN10.540TD1</v>
      </c>
      <c r="H26" s="4" t="s">
        <v>0</v>
      </c>
      <c r="I26" s="4">
        <v>1</v>
      </c>
      <c r="J26" s="4">
        <v>6.6</v>
      </c>
      <c r="K26" s="4">
        <v>0.05</v>
      </c>
      <c r="L26" s="4">
        <v>0.155</v>
      </c>
      <c r="M26" s="4">
        <v>2</v>
      </c>
      <c r="N26" s="4">
        <v>0</v>
      </c>
      <c r="O26" s="4">
        <v>1.1299999999999999</v>
      </c>
      <c r="P26" s="4">
        <v>0.73399999999999999</v>
      </c>
      <c r="Q26" s="4">
        <v>0.26</v>
      </c>
      <c r="R26" s="4">
        <v>0.16</v>
      </c>
      <c r="S26" s="4">
        <v>0.104</v>
      </c>
      <c r="T26" s="4">
        <v>0.19400000000000001</v>
      </c>
      <c r="U26" s="4">
        <v>0.68500000000000005</v>
      </c>
      <c r="V26" s="4" t="s">
        <v>1</v>
      </c>
      <c r="W26" s="4" t="s">
        <v>1</v>
      </c>
      <c r="X26" s="4" t="str">
        <f>""</f>
        <v/>
      </c>
      <c r="Y26" s="4" t="str">
        <f>""</f>
        <v/>
      </c>
      <c r="AA26" s="4" t="str">
        <f>""</f>
        <v/>
      </c>
      <c r="AB26" s="4" t="str">
        <f>""</f>
        <v/>
      </c>
      <c r="AC26" s="4" t="str">
        <f>""</f>
        <v/>
      </c>
      <c r="AD26" s="4" t="str">
        <f>""</f>
        <v/>
      </c>
      <c r="AE26" s="4" t="str">
        <f>""</f>
        <v/>
      </c>
      <c r="AF26" s="4" t="str">
        <f>""</f>
        <v/>
      </c>
      <c r="AG26" s="4" t="str">
        <f>""</f>
        <v/>
      </c>
      <c r="AH26" s="4" t="str">
        <f>""</f>
        <v/>
      </c>
      <c r="AI26" s="4" t="str">
        <f>""</f>
        <v/>
      </c>
      <c r="AJ26" s="4" t="str">
        <f>""</f>
        <v/>
      </c>
      <c r="AK26" s="4" t="str">
        <f>""</f>
        <v/>
      </c>
      <c r="AL26" s="4" t="str">
        <f>""</f>
        <v/>
      </c>
      <c r="AM26" s="4" t="str">
        <f>""</f>
        <v/>
      </c>
      <c r="AN26" s="4" t="str">
        <f>""</f>
        <v/>
      </c>
      <c r="AO26" s="4" t="str">
        <f>""</f>
        <v/>
      </c>
      <c r="AP26" s="4" t="str">
        <f>""</f>
        <v/>
      </c>
      <c r="AQ26" s="4" t="str">
        <f>""</f>
        <v/>
      </c>
      <c r="AR26" s="4" t="str">
        <f>""</f>
        <v/>
      </c>
      <c r="AS26" s="4" t="str">
        <f>""</f>
        <v/>
      </c>
    </row>
    <row r="27" spans="1:45" x14ac:dyDescent="0.25">
      <c r="A27" s="15"/>
      <c r="B27" s="16"/>
      <c r="C27" s="16"/>
      <c r="D27" s="16"/>
      <c r="E27" s="16"/>
      <c r="F27" s="16"/>
      <c r="G27" s="16"/>
      <c r="H27" s="14" t="s">
        <v>25</v>
      </c>
      <c r="I27" s="7" t="s">
        <v>26</v>
      </c>
      <c r="J27" s="7" t="s">
        <v>64</v>
      </c>
      <c r="K27" s="7" t="s">
        <v>65</v>
      </c>
      <c r="L27" s="7" t="s">
        <v>66</v>
      </c>
      <c r="M27" s="7" t="s">
        <v>67</v>
      </c>
      <c r="N27" s="7" t="s">
        <v>68</v>
      </c>
      <c r="O27" s="7" t="s">
        <v>69</v>
      </c>
      <c r="P27" s="7" t="s">
        <v>70</v>
      </c>
      <c r="Q27" s="7" t="s">
        <v>71</v>
      </c>
      <c r="R27" s="7" t="s">
        <v>72</v>
      </c>
      <c r="S27" s="7" t="s">
        <v>73</v>
      </c>
      <c r="T27" s="7" t="s">
        <v>74</v>
      </c>
      <c r="U27" s="7" t="s">
        <v>75</v>
      </c>
      <c r="AI27" s="4" t="str">
        <f>""</f>
        <v/>
      </c>
      <c r="AJ27" s="4" t="str">
        <f>""</f>
        <v/>
      </c>
      <c r="AK27" s="4" t="str">
        <f>""</f>
        <v/>
      </c>
      <c r="AL27" s="4" t="str">
        <f>""</f>
        <v/>
      </c>
      <c r="AM27" s="4" t="str">
        <f>""</f>
        <v/>
      </c>
      <c r="AN27" s="4" t="str">
        <f>""</f>
        <v/>
      </c>
      <c r="AO27" s="4" t="str">
        <f>""</f>
        <v/>
      </c>
      <c r="AP27" s="4" t="str">
        <f>""</f>
        <v/>
      </c>
      <c r="AQ27" s="4" t="str">
        <f>""</f>
        <v/>
      </c>
      <c r="AR27" s="4" t="str">
        <f>""</f>
        <v/>
      </c>
      <c r="AS27" s="4" t="str">
        <f>""</f>
        <v/>
      </c>
    </row>
    <row r="28" spans="1:45" x14ac:dyDescent="0.25">
      <c r="A28" s="15"/>
      <c r="B28" s="17"/>
      <c r="C28" s="17"/>
      <c r="D28" s="17"/>
      <c r="E28" s="17"/>
      <c r="F28" s="17"/>
      <c r="G28" s="17"/>
      <c r="I28" s="8" t="s">
        <v>39</v>
      </c>
      <c r="J28" s="8">
        <v>1</v>
      </c>
      <c r="K28" s="8">
        <v>2</v>
      </c>
      <c r="L28" s="8">
        <v>30</v>
      </c>
      <c r="M28" s="8">
        <v>0.1</v>
      </c>
      <c r="N28" s="8">
        <v>1</v>
      </c>
      <c r="O28" s="8">
        <v>0.3</v>
      </c>
      <c r="P28" s="8">
        <v>1</v>
      </c>
      <c r="Q28" s="8">
        <v>1</v>
      </c>
      <c r="R28" s="8">
        <v>30</v>
      </c>
      <c r="S28" s="8">
        <v>1.5</v>
      </c>
      <c r="T28" s="8">
        <v>0.5</v>
      </c>
      <c r="U28" s="8">
        <v>0.15</v>
      </c>
      <c r="AI28" s="4" t="str">
        <f>""</f>
        <v/>
      </c>
      <c r="AJ28" s="4" t="str">
        <f>""</f>
        <v/>
      </c>
      <c r="AK28" s="4" t="str">
        <f>""</f>
        <v/>
      </c>
      <c r="AL28" s="4" t="str">
        <f>""</f>
        <v/>
      </c>
      <c r="AM28" s="4" t="str">
        <f>""</f>
        <v/>
      </c>
      <c r="AN28" s="4" t="str">
        <f>""</f>
        <v/>
      </c>
      <c r="AO28" s="4" t="str">
        <f>""</f>
        <v/>
      </c>
      <c r="AP28" s="4" t="str">
        <f>""</f>
        <v/>
      </c>
      <c r="AQ28" s="4" t="str">
        <f>""</f>
        <v/>
      </c>
      <c r="AR28" s="4" t="str">
        <f>""</f>
        <v/>
      </c>
      <c r="AS28" s="4" t="str">
        <f>""</f>
        <v/>
      </c>
    </row>
    <row r="29" spans="1:45" x14ac:dyDescent="0.25">
      <c r="A29" s="15"/>
      <c r="B29" s="17"/>
      <c r="C29" s="17"/>
      <c r="D29" s="17"/>
      <c r="E29" s="17"/>
      <c r="F29" s="17"/>
      <c r="G29" s="17"/>
      <c r="I29" s="8" t="s">
        <v>40</v>
      </c>
      <c r="J29" s="8">
        <v>0</v>
      </c>
      <c r="K29" s="8">
        <v>0</v>
      </c>
      <c r="L29" s="8">
        <f>4*$K$2</f>
        <v>0.04</v>
      </c>
      <c r="M29" s="8">
        <f>4*$K$2</f>
        <v>0.04</v>
      </c>
      <c r="N29" s="8">
        <f>4*$K$2</f>
        <v>0.04</v>
      </c>
      <c r="O29" s="8">
        <v>0</v>
      </c>
      <c r="P29" s="8">
        <v>0</v>
      </c>
      <c r="Q29" s="8">
        <v>0</v>
      </c>
      <c r="R29" s="8">
        <v>0.5</v>
      </c>
      <c r="S29" s="8">
        <v>0.8</v>
      </c>
      <c r="T29" s="8">
        <v>0</v>
      </c>
      <c r="U29" s="8">
        <v>0</v>
      </c>
      <c r="AI29" s="4" t="str">
        <f>""</f>
        <v/>
      </c>
      <c r="AJ29" s="4" t="str">
        <f>""</f>
        <v/>
      </c>
      <c r="AK29" s="4" t="str">
        <f>""</f>
        <v/>
      </c>
      <c r="AL29" s="4" t="str">
        <f>""</f>
        <v/>
      </c>
      <c r="AM29" s="4" t="str">
        <f>""</f>
        <v/>
      </c>
      <c r="AN29" s="4" t="str">
        <f>""</f>
        <v/>
      </c>
      <c r="AO29" s="4" t="str">
        <f>""</f>
        <v/>
      </c>
      <c r="AP29" s="4" t="str">
        <f>""</f>
        <v/>
      </c>
      <c r="AQ29" s="4" t="str">
        <f>""</f>
        <v/>
      </c>
      <c r="AR29" s="4" t="str">
        <f>""</f>
        <v/>
      </c>
      <c r="AS29" s="4" t="str">
        <f>""</f>
        <v/>
      </c>
    </row>
    <row r="30" spans="1:45" x14ac:dyDescent="0.25">
      <c r="A30" s="23" t="s">
        <v>41</v>
      </c>
      <c r="B30" s="18" t="s">
        <v>76</v>
      </c>
      <c r="C30" s="18">
        <v>10.5</v>
      </c>
      <c r="D30" s="18">
        <v>40</v>
      </c>
      <c r="E30" s="18" t="s">
        <v>43</v>
      </c>
      <c r="F30" s="18">
        <v>1</v>
      </c>
      <c r="G30" s="18" t="str">
        <f>B30&amp;C30&amp;D30&amp;E30&amp;F30</f>
        <v>GOV10.540TD1</v>
      </c>
      <c r="H30" s="4" t="s">
        <v>6</v>
      </c>
      <c r="I30" s="4">
        <v>1</v>
      </c>
      <c r="J30" s="4">
        <v>0.06</v>
      </c>
      <c r="K30" s="4">
        <v>0.4</v>
      </c>
      <c r="L30" s="4">
        <v>3</v>
      </c>
      <c r="M30" s="4">
        <v>9.9000000000000005E-2</v>
      </c>
      <c r="N30" s="4">
        <v>0.4</v>
      </c>
      <c r="O30" s="4">
        <v>0.15</v>
      </c>
      <c r="P30" s="4">
        <v>1</v>
      </c>
      <c r="Q30" s="4">
        <v>0.1</v>
      </c>
      <c r="R30" s="4">
        <v>1.35</v>
      </c>
      <c r="S30" s="4">
        <v>1.4</v>
      </c>
      <c r="T30" s="4">
        <v>0.1</v>
      </c>
      <c r="U30" s="4">
        <v>0.1</v>
      </c>
      <c r="V30" s="4" t="s">
        <v>1</v>
      </c>
      <c r="W30" s="4" t="s">
        <v>1</v>
      </c>
      <c r="X30" s="4" t="str">
        <f>""</f>
        <v/>
      </c>
      <c r="Y30" s="4" t="str">
        <f>""</f>
        <v/>
      </c>
      <c r="Z30" s="4" t="str">
        <f>""</f>
        <v/>
      </c>
      <c r="AA30" s="4" t="str">
        <f>""</f>
        <v/>
      </c>
      <c r="AB30" s="4" t="str">
        <f>""</f>
        <v/>
      </c>
      <c r="AC30" s="4" t="str">
        <f>""</f>
        <v/>
      </c>
      <c r="AD30" s="4" t="str">
        <f>""</f>
        <v/>
      </c>
      <c r="AE30" s="4" t="str">
        <f>""</f>
        <v/>
      </c>
      <c r="AF30" s="4" t="str">
        <f>""</f>
        <v/>
      </c>
      <c r="AG30" s="4" t="str">
        <f>""</f>
        <v/>
      </c>
      <c r="AH30" s="4" t="str">
        <f>""</f>
        <v/>
      </c>
      <c r="AI30" s="4" t="str">
        <f>""</f>
        <v/>
      </c>
      <c r="AJ30" s="4" t="str">
        <f>""</f>
        <v/>
      </c>
      <c r="AK30" s="4" t="str">
        <f>""</f>
        <v/>
      </c>
      <c r="AL30" s="4" t="str">
        <f>""</f>
        <v/>
      </c>
      <c r="AM30" s="4" t="str">
        <f>""</f>
        <v/>
      </c>
      <c r="AN30" s="4" t="str">
        <f>""</f>
        <v/>
      </c>
      <c r="AO30" s="4" t="str">
        <f>""</f>
        <v/>
      </c>
      <c r="AP30" s="4" t="str">
        <f>""</f>
        <v/>
      </c>
      <c r="AQ30" s="4" t="str">
        <f>""</f>
        <v/>
      </c>
      <c r="AR30" s="4" t="str">
        <f>""</f>
        <v/>
      </c>
      <c r="AS30" s="4" t="str">
        <f>""</f>
        <v/>
      </c>
    </row>
    <row r="31" spans="1:45" x14ac:dyDescent="0.25">
      <c r="A31" s="15"/>
      <c r="B31" s="16"/>
      <c r="C31" s="16"/>
      <c r="D31" s="16"/>
      <c r="E31" s="16"/>
      <c r="F31" s="16"/>
      <c r="G31" s="16"/>
      <c r="H31" s="14" t="s">
        <v>25</v>
      </c>
      <c r="I31" s="7" t="s">
        <v>26</v>
      </c>
      <c r="J31" s="7" t="s">
        <v>77</v>
      </c>
      <c r="K31" s="7" t="s">
        <v>78</v>
      </c>
      <c r="L31" s="7" t="s">
        <v>79</v>
      </c>
      <c r="M31" s="7" t="s">
        <v>80</v>
      </c>
      <c r="N31" s="7" t="s">
        <v>81</v>
      </c>
      <c r="O31" s="7" t="s">
        <v>82</v>
      </c>
      <c r="P31" s="7" t="s">
        <v>83</v>
      </c>
      <c r="Q31" s="7" t="s">
        <v>84</v>
      </c>
      <c r="R31" s="7" t="s">
        <v>85</v>
      </c>
      <c r="S31" s="7" t="s">
        <v>86</v>
      </c>
      <c r="T31" s="7" t="s">
        <v>87</v>
      </c>
      <c r="U31" s="7" t="s">
        <v>88</v>
      </c>
      <c r="V31" s="7" t="s">
        <v>89</v>
      </c>
      <c r="W31" s="7" t="s">
        <v>90</v>
      </c>
      <c r="X31" s="7" t="s">
        <v>91</v>
      </c>
      <c r="Y31" s="7" t="s">
        <v>92</v>
      </c>
      <c r="Z31" s="7" t="s">
        <v>93</v>
      </c>
      <c r="AA31" s="7" t="s">
        <v>94</v>
      </c>
      <c r="AB31" s="7" t="s">
        <v>95</v>
      </c>
      <c r="AC31" s="7" t="s">
        <v>96</v>
      </c>
      <c r="AD31" s="7" t="s">
        <v>97</v>
      </c>
      <c r="AE31" s="7" t="s">
        <v>98</v>
      </c>
      <c r="AF31" s="7" t="s">
        <v>99</v>
      </c>
      <c r="AI31" s="4" t="str">
        <f>""</f>
        <v/>
      </c>
      <c r="AJ31" s="4" t="str">
        <f>""</f>
        <v/>
      </c>
      <c r="AK31" s="4" t="str">
        <f>""</f>
        <v/>
      </c>
      <c r="AL31" s="4" t="str">
        <f>""</f>
        <v/>
      </c>
      <c r="AM31" s="4" t="str">
        <f>""</f>
        <v/>
      </c>
      <c r="AN31" s="4" t="str">
        <f>""</f>
        <v/>
      </c>
      <c r="AO31" s="4" t="str">
        <f>""</f>
        <v/>
      </c>
      <c r="AP31" s="4" t="str">
        <f>""</f>
        <v/>
      </c>
      <c r="AQ31" s="4" t="str">
        <f>""</f>
        <v/>
      </c>
      <c r="AR31" s="4" t="str">
        <f>""</f>
        <v/>
      </c>
      <c r="AS31" s="4" t="str">
        <f>""</f>
        <v/>
      </c>
    </row>
    <row r="32" spans="1:45" x14ac:dyDescent="0.25">
      <c r="A32" s="15"/>
      <c r="B32" s="17"/>
      <c r="C32" s="17"/>
      <c r="D32" s="17"/>
      <c r="E32" s="17"/>
      <c r="F32" s="17"/>
      <c r="G32" s="17"/>
      <c r="I32" s="8" t="s">
        <v>39</v>
      </c>
      <c r="J32" s="8"/>
      <c r="K32" s="8"/>
      <c r="L32" s="8"/>
      <c r="M32" s="8"/>
      <c r="N32" s="8"/>
      <c r="O32" s="8"/>
      <c r="P32" s="8">
        <v>15</v>
      </c>
      <c r="Q32" s="8">
        <v>15</v>
      </c>
      <c r="R32" s="8"/>
      <c r="S32" s="8">
        <v>15</v>
      </c>
      <c r="T32" s="8">
        <v>15</v>
      </c>
      <c r="U32" s="8"/>
      <c r="V32" s="8"/>
      <c r="W32" s="8"/>
      <c r="X32" s="8">
        <v>2</v>
      </c>
      <c r="Y32" s="8">
        <v>2</v>
      </c>
      <c r="Z32" s="8"/>
      <c r="AA32" s="8">
        <v>2</v>
      </c>
      <c r="AB32" s="8">
        <v>2</v>
      </c>
      <c r="AC32" s="8">
        <v>2</v>
      </c>
      <c r="AD32" s="8">
        <v>2</v>
      </c>
      <c r="AE32" s="8">
        <v>0.99</v>
      </c>
      <c r="AF32" s="8">
        <v>0</v>
      </c>
      <c r="AI32" s="4" t="str">
        <f>""</f>
        <v/>
      </c>
      <c r="AJ32" s="4" t="str">
        <f>""</f>
        <v/>
      </c>
      <c r="AK32" s="4" t="str">
        <f>""</f>
        <v/>
      </c>
      <c r="AL32" s="4" t="str">
        <f>""</f>
        <v/>
      </c>
      <c r="AM32" s="4" t="str">
        <f>""</f>
        <v/>
      </c>
      <c r="AN32" s="4" t="str">
        <f>""</f>
        <v/>
      </c>
      <c r="AO32" s="4" t="str">
        <f>""</f>
        <v/>
      </c>
      <c r="AP32" s="4" t="str">
        <f>""</f>
        <v/>
      </c>
      <c r="AQ32" s="4" t="str">
        <f>""</f>
        <v/>
      </c>
      <c r="AR32" s="4" t="str">
        <f>""</f>
        <v/>
      </c>
      <c r="AS32" s="4" t="str">
        <f>""</f>
        <v/>
      </c>
    </row>
    <row r="33" spans="1:45" x14ac:dyDescent="0.25">
      <c r="A33" s="15"/>
      <c r="B33" s="17"/>
      <c r="C33" s="17"/>
      <c r="D33" s="17"/>
      <c r="E33" s="17"/>
      <c r="F33" s="17"/>
      <c r="G33" s="17"/>
      <c r="I33" s="8" t="s">
        <v>40</v>
      </c>
      <c r="J33" s="8"/>
      <c r="K33" s="8"/>
      <c r="L33" s="8"/>
      <c r="M33" s="8"/>
      <c r="N33" s="8"/>
      <c r="O33" s="8"/>
      <c r="P33" s="8">
        <v>1.5</v>
      </c>
      <c r="Q33" s="8">
        <v>1.5</v>
      </c>
      <c r="R33" s="8">
        <f>2*$K$2</f>
        <v>0.02</v>
      </c>
      <c r="S33" s="8">
        <v>1.5</v>
      </c>
      <c r="T33" s="8">
        <v>1.5</v>
      </c>
      <c r="U33" s="8">
        <f>2*$K$2</f>
        <v>0.02</v>
      </c>
      <c r="V33" s="8"/>
      <c r="W33" s="8"/>
      <c r="X33" s="8">
        <f t="shared" ref="X33:Y33" si="2">2*$K$2</f>
        <v>0.02</v>
      </c>
      <c r="Y33" s="8">
        <f t="shared" si="2"/>
        <v>0.02</v>
      </c>
      <c r="Z33" s="8"/>
      <c r="AA33" s="8">
        <f t="shared" ref="AA33:AD33" si="3">2*$K$2</f>
        <v>0.02</v>
      </c>
      <c r="AB33" s="8">
        <f t="shared" si="3"/>
        <v>0.02</v>
      </c>
      <c r="AC33" s="8">
        <f t="shared" si="3"/>
        <v>0.02</v>
      </c>
      <c r="AD33" s="8">
        <f t="shared" si="3"/>
        <v>0.02</v>
      </c>
      <c r="AE33" s="8">
        <v>0</v>
      </c>
      <c r="AF33" s="8">
        <v>-0.3</v>
      </c>
      <c r="AI33" s="4" t="str">
        <f>""</f>
        <v/>
      </c>
      <c r="AJ33" s="4" t="str">
        <f>""</f>
        <v/>
      </c>
      <c r="AK33" s="4" t="str">
        <f>""</f>
        <v/>
      </c>
      <c r="AL33" s="4" t="str">
        <f>""</f>
        <v/>
      </c>
      <c r="AM33" s="4" t="str">
        <f>""</f>
        <v/>
      </c>
      <c r="AN33" s="4" t="str">
        <f>""</f>
        <v/>
      </c>
      <c r="AO33" s="4" t="str">
        <f>""</f>
        <v/>
      </c>
      <c r="AP33" s="4" t="str">
        <f>""</f>
        <v/>
      </c>
      <c r="AQ33" s="4" t="str">
        <f>""</f>
        <v/>
      </c>
      <c r="AR33" s="4" t="str">
        <f>""</f>
        <v/>
      </c>
      <c r="AS33" s="4" t="str">
        <f>""</f>
        <v/>
      </c>
    </row>
    <row r="34" spans="1:45" x14ac:dyDescent="0.25">
      <c r="A34" s="24" t="s">
        <v>41</v>
      </c>
      <c r="B34" s="18" t="s">
        <v>100</v>
      </c>
      <c r="C34" s="18">
        <v>10.5</v>
      </c>
      <c r="D34" s="18">
        <v>40</v>
      </c>
      <c r="E34" s="18" t="s">
        <v>43</v>
      </c>
      <c r="F34" s="18">
        <v>1</v>
      </c>
      <c r="G34" s="18" t="str">
        <f>B34&amp;C34&amp;D34&amp;E34&amp;F34</f>
        <v>PSS10.540TD1</v>
      </c>
      <c r="H34" s="4" t="s">
        <v>9</v>
      </c>
      <c r="I34" s="4">
        <v>1</v>
      </c>
      <c r="J34" s="4">
        <v>1</v>
      </c>
      <c r="K34" s="4">
        <v>0</v>
      </c>
      <c r="L34" s="4">
        <v>3</v>
      </c>
      <c r="M34" s="4">
        <v>0</v>
      </c>
      <c r="N34" s="4">
        <v>5</v>
      </c>
      <c r="O34" s="4">
        <v>1</v>
      </c>
      <c r="P34" s="4">
        <v>2.5</v>
      </c>
      <c r="Q34" s="4">
        <v>2.5</v>
      </c>
      <c r="R34" s="4">
        <v>0</v>
      </c>
      <c r="S34" s="4">
        <v>2.5</v>
      </c>
      <c r="T34" s="4">
        <v>0</v>
      </c>
      <c r="U34" s="4">
        <v>2.5</v>
      </c>
      <c r="V34" s="4">
        <v>0.39</v>
      </c>
      <c r="W34" s="4">
        <v>1</v>
      </c>
      <c r="X34" s="4">
        <v>0</v>
      </c>
      <c r="Y34" s="4">
        <v>0.1</v>
      </c>
      <c r="Z34" s="4">
        <v>6.5</v>
      </c>
      <c r="AA34" s="4">
        <v>0.44</v>
      </c>
      <c r="AB34" s="4">
        <v>0.08</v>
      </c>
      <c r="AC34" s="4">
        <v>0.2</v>
      </c>
      <c r="AD34" s="4">
        <v>0.98</v>
      </c>
      <c r="AE34" s="4">
        <v>0.1</v>
      </c>
      <c r="AF34" s="4">
        <v>-0.1</v>
      </c>
      <c r="AG34" s="4" t="s">
        <v>1</v>
      </c>
      <c r="AH34" s="4" t="s">
        <v>1</v>
      </c>
      <c r="AI34" s="4" t="str">
        <f>""</f>
        <v/>
      </c>
      <c r="AJ34" s="4" t="str">
        <f>""</f>
        <v/>
      </c>
      <c r="AK34" s="4" t="str">
        <f>""</f>
        <v/>
      </c>
      <c r="AL34" s="4" t="str">
        <f>""</f>
        <v/>
      </c>
      <c r="AM34" s="4" t="str">
        <f>""</f>
        <v/>
      </c>
      <c r="AN34" s="4" t="str">
        <f>""</f>
        <v/>
      </c>
      <c r="AO34" s="4" t="str">
        <f>""</f>
        <v/>
      </c>
      <c r="AP34" s="4" t="str">
        <f>""</f>
        <v/>
      </c>
      <c r="AQ34" s="4" t="str">
        <f>""</f>
        <v/>
      </c>
      <c r="AR34" s="4" t="str">
        <f>""</f>
        <v/>
      </c>
      <c r="AS34" s="4" t="str">
        <f>""</f>
        <v/>
      </c>
    </row>
    <row r="35" spans="1:45" x14ac:dyDescent="0.25">
      <c r="A35" s="27" t="s">
        <v>102</v>
      </c>
      <c r="B35" s="9"/>
      <c r="C35" s="9"/>
      <c r="D35" s="9"/>
      <c r="E35" s="9"/>
      <c r="F35" s="16"/>
      <c r="G35" s="16"/>
      <c r="H35" s="14" t="s">
        <v>25</v>
      </c>
      <c r="I35" s="65" t="s">
        <v>26</v>
      </c>
      <c r="J35" s="65" t="s">
        <v>103</v>
      </c>
      <c r="K35" s="65" t="s">
        <v>104</v>
      </c>
      <c r="L35" s="65" t="s">
        <v>105</v>
      </c>
      <c r="M35" s="65" t="s">
        <v>106</v>
      </c>
      <c r="N35" s="65" t="s">
        <v>107</v>
      </c>
      <c r="O35" s="65" t="s">
        <v>108</v>
      </c>
      <c r="P35" s="65" t="s">
        <v>109</v>
      </c>
      <c r="Q35" s="65" t="s">
        <v>110</v>
      </c>
      <c r="R35" s="65" t="s">
        <v>111</v>
      </c>
      <c r="S35" s="65" t="s">
        <v>112</v>
      </c>
      <c r="T35" s="65" t="s">
        <v>113</v>
      </c>
      <c r="U35" s="65" t="s">
        <v>114</v>
      </c>
      <c r="V35" s="65" t="s">
        <v>115</v>
      </c>
      <c r="W35" s="65" t="s">
        <v>116</v>
      </c>
      <c r="X35" s="65" t="s">
        <v>117</v>
      </c>
      <c r="Y35" s="65" t="s">
        <v>118</v>
      </c>
      <c r="Z35" s="65" t="s">
        <v>119</v>
      </c>
      <c r="AI35" s="4" t="str">
        <f>""</f>
        <v/>
      </c>
      <c r="AJ35" s="4" t="str">
        <f>""</f>
        <v/>
      </c>
      <c r="AK35" s="4" t="str">
        <f>""</f>
        <v/>
      </c>
      <c r="AL35" s="4" t="str">
        <f>""</f>
        <v/>
      </c>
      <c r="AM35" s="4" t="str">
        <f>""</f>
        <v/>
      </c>
      <c r="AN35" s="4" t="str">
        <f>""</f>
        <v/>
      </c>
      <c r="AO35" s="4" t="str">
        <f>""</f>
        <v/>
      </c>
      <c r="AP35" s="4" t="str">
        <f>""</f>
        <v/>
      </c>
      <c r="AQ35" s="4" t="str">
        <f>""</f>
        <v/>
      </c>
      <c r="AR35" s="4" t="str">
        <f>""</f>
        <v/>
      </c>
      <c r="AS35" s="4" t="str">
        <f>""</f>
        <v/>
      </c>
    </row>
    <row r="36" spans="1:45" x14ac:dyDescent="0.25">
      <c r="A36" s="25"/>
      <c r="B36" s="10"/>
      <c r="C36" s="10"/>
      <c r="D36" s="10"/>
      <c r="E36" s="10"/>
      <c r="F36" s="17"/>
      <c r="G36" s="17"/>
      <c r="I36" s="8" t="s">
        <v>39</v>
      </c>
      <c r="J36" s="8">
        <v>0.5</v>
      </c>
      <c r="K36" s="8">
        <v>75</v>
      </c>
      <c r="L36" s="8">
        <v>75</v>
      </c>
      <c r="M36" s="8">
        <v>10</v>
      </c>
      <c r="N36" s="8">
        <v>0</v>
      </c>
      <c r="O36" s="8">
        <v>1</v>
      </c>
      <c r="P36" s="8">
        <v>1.2</v>
      </c>
      <c r="Q36" s="8">
        <v>18</v>
      </c>
      <c r="R36" s="8">
        <v>118</v>
      </c>
      <c r="S36" s="8">
        <v>0</v>
      </c>
      <c r="T36" s="8">
        <v>1.1000000000000001</v>
      </c>
      <c r="U36" s="8">
        <v>10</v>
      </c>
      <c r="V36" s="8">
        <v>1.1000000000000001</v>
      </c>
      <c r="W36" s="8">
        <v>20</v>
      </c>
      <c r="X36" s="8">
        <v>1</v>
      </c>
      <c r="Y36" s="8">
        <v>0.5</v>
      </c>
      <c r="Z36" s="8">
        <v>90</v>
      </c>
      <c r="AI36" s="4" t="str">
        <f>""</f>
        <v/>
      </c>
      <c r="AJ36" s="4" t="str">
        <f>""</f>
        <v/>
      </c>
      <c r="AK36" s="4" t="str">
        <f>""</f>
        <v/>
      </c>
      <c r="AL36" s="4" t="str">
        <f>""</f>
        <v/>
      </c>
      <c r="AM36" s="4" t="str">
        <f>""</f>
        <v/>
      </c>
      <c r="AN36" s="4" t="str">
        <f>""</f>
        <v/>
      </c>
      <c r="AO36" s="4" t="str">
        <f>""</f>
        <v/>
      </c>
      <c r="AP36" s="4" t="str">
        <f>""</f>
        <v/>
      </c>
      <c r="AQ36" s="4" t="str">
        <f>""</f>
        <v/>
      </c>
      <c r="AR36" s="4" t="str">
        <f>""</f>
        <v/>
      </c>
      <c r="AS36" s="4" t="str">
        <f>""</f>
        <v/>
      </c>
    </row>
    <row r="37" spans="1:45" x14ac:dyDescent="0.25">
      <c r="A37" s="25"/>
      <c r="B37" s="10"/>
      <c r="C37" s="10"/>
      <c r="D37" s="10"/>
      <c r="E37" s="10"/>
      <c r="F37" s="17"/>
      <c r="G37" s="17"/>
      <c r="I37" s="8" t="s">
        <v>40</v>
      </c>
      <c r="J37" s="8">
        <v>0</v>
      </c>
      <c r="K37" s="8">
        <v>0</v>
      </c>
      <c r="L37" s="8">
        <v>0</v>
      </c>
      <c r="M37" s="8">
        <v>0.8</v>
      </c>
      <c r="N37" s="8">
        <v>-6</v>
      </c>
      <c r="O37" s="8">
        <v>0</v>
      </c>
      <c r="P37" s="8">
        <v>0</v>
      </c>
      <c r="Q37" s="8">
        <v>0</v>
      </c>
      <c r="R37" s="8">
        <v>0.8</v>
      </c>
      <c r="S37" s="8">
        <v>-118</v>
      </c>
      <c r="T37" s="8">
        <v>0</v>
      </c>
      <c r="U37" s="8">
        <v>1</v>
      </c>
      <c r="V37" s="8">
        <v>0</v>
      </c>
      <c r="W37" s="8">
        <v>1</v>
      </c>
      <c r="X37" s="8">
        <v>0</v>
      </c>
      <c r="Y37" s="8">
        <v>0</v>
      </c>
      <c r="Z37" s="8">
        <v>-90</v>
      </c>
      <c r="AI37" s="4" t="str">
        <f>""</f>
        <v/>
      </c>
      <c r="AJ37" s="4" t="str">
        <f>""</f>
        <v/>
      </c>
      <c r="AK37" s="4" t="str">
        <f>""</f>
        <v/>
      </c>
      <c r="AL37" s="4" t="str">
        <f>""</f>
        <v/>
      </c>
      <c r="AM37" s="4" t="str">
        <f>""</f>
        <v/>
      </c>
      <c r="AN37" s="4" t="str">
        <f>""</f>
        <v/>
      </c>
      <c r="AO37" s="4" t="str">
        <f>""</f>
        <v/>
      </c>
      <c r="AP37" s="4" t="str">
        <f>""</f>
        <v/>
      </c>
      <c r="AQ37" s="4" t="str">
        <f>""</f>
        <v/>
      </c>
      <c r="AR37" s="4" t="str">
        <f>""</f>
        <v/>
      </c>
      <c r="AS37" s="4" t="str">
        <f>""</f>
        <v/>
      </c>
    </row>
    <row r="38" spans="1:45" x14ac:dyDescent="0.25">
      <c r="A38" s="22" t="s">
        <v>41</v>
      </c>
      <c r="B38" s="18" t="s">
        <v>42</v>
      </c>
      <c r="C38" s="18">
        <v>10.5</v>
      </c>
      <c r="D38" s="18">
        <v>110</v>
      </c>
      <c r="E38" s="18" t="s">
        <v>120</v>
      </c>
      <c r="F38" s="18">
        <v>1</v>
      </c>
      <c r="G38" s="18" t="str">
        <f>B38&amp;C38&amp;D38&amp;E38&amp;F38</f>
        <v>AVR10.5110ND1</v>
      </c>
      <c r="H38" s="4" t="s">
        <v>3</v>
      </c>
      <c r="I38" s="4">
        <v>1</v>
      </c>
      <c r="J38" s="4">
        <v>0</v>
      </c>
      <c r="K38" s="4">
        <v>10.75</v>
      </c>
      <c r="L38" s="4">
        <v>10.75</v>
      </c>
      <c r="M38" s="4">
        <v>5</v>
      </c>
      <c r="N38" s="4">
        <v>-0.87</v>
      </c>
      <c r="O38" s="4">
        <v>0</v>
      </c>
      <c r="P38" s="4">
        <v>1</v>
      </c>
      <c r="Q38" s="4">
        <v>0</v>
      </c>
      <c r="R38" s="4">
        <v>99</v>
      </c>
      <c r="S38" s="4">
        <v>-99</v>
      </c>
      <c r="T38" s="4">
        <v>0</v>
      </c>
      <c r="U38" s="4">
        <v>9.3000000000000007</v>
      </c>
      <c r="V38" s="4">
        <v>0</v>
      </c>
      <c r="W38" s="4">
        <v>11.63</v>
      </c>
      <c r="X38" s="4">
        <v>0.113</v>
      </c>
      <c r="Y38" s="4">
        <v>0.124</v>
      </c>
      <c r="Z38" s="4">
        <v>0</v>
      </c>
      <c r="AA38" s="4" t="s">
        <v>1</v>
      </c>
      <c r="AB38" s="4" t="s">
        <v>1</v>
      </c>
      <c r="AC38" s="4" t="str">
        <f>""</f>
        <v/>
      </c>
      <c r="AD38" s="4" t="str">
        <f>""</f>
        <v/>
      </c>
      <c r="AE38" s="4" t="str">
        <f>""</f>
        <v/>
      </c>
      <c r="AF38" s="4" t="str">
        <f>""</f>
        <v/>
      </c>
      <c r="AG38" s="4" t="str">
        <f>""</f>
        <v/>
      </c>
      <c r="AH38" s="4" t="str">
        <f>""</f>
        <v/>
      </c>
      <c r="AI38" s="4" t="str">
        <f>""</f>
        <v/>
      </c>
      <c r="AJ38" s="4" t="str">
        <f>""</f>
        <v/>
      </c>
      <c r="AK38" s="4" t="str">
        <f>""</f>
        <v/>
      </c>
      <c r="AL38" s="4" t="str">
        <f>""</f>
        <v/>
      </c>
      <c r="AM38" s="4" t="str">
        <f>""</f>
        <v/>
      </c>
      <c r="AN38" s="4" t="str">
        <f>""</f>
        <v/>
      </c>
      <c r="AO38" s="4" t="str">
        <f>""</f>
        <v/>
      </c>
      <c r="AP38" s="4" t="str">
        <f>""</f>
        <v/>
      </c>
      <c r="AQ38" s="4" t="str">
        <f>""</f>
        <v/>
      </c>
      <c r="AR38" s="4" t="str">
        <f>""</f>
        <v/>
      </c>
      <c r="AS38" s="4" t="str">
        <f>""</f>
        <v/>
      </c>
    </row>
    <row r="39" spans="1:45" x14ac:dyDescent="0.25">
      <c r="A39" s="15"/>
      <c r="B39" s="16"/>
      <c r="C39" s="16"/>
      <c r="D39" s="16"/>
      <c r="E39" s="16"/>
      <c r="F39" s="16"/>
      <c r="G39" s="16"/>
      <c r="H39" s="14" t="s">
        <v>25</v>
      </c>
      <c r="I39" s="7" t="s">
        <v>26</v>
      </c>
      <c r="J39" s="7" t="s">
        <v>44</v>
      </c>
      <c r="K39" s="7" t="s">
        <v>45</v>
      </c>
      <c r="L39" s="7" t="s">
        <v>46</v>
      </c>
      <c r="M39" s="7" t="s">
        <v>46</v>
      </c>
      <c r="N39" s="7" t="s">
        <v>47</v>
      </c>
      <c r="O39" s="7" t="s">
        <v>48</v>
      </c>
      <c r="P39" s="7" t="s">
        <v>49</v>
      </c>
      <c r="Q39" s="7" t="s">
        <v>50</v>
      </c>
      <c r="R39" s="7" t="s">
        <v>51</v>
      </c>
      <c r="S39" s="7" t="s">
        <v>121</v>
      </c>
      <c r="T39" s="7" t="s">
        <v>52</v>
      </c>
      <c r="U39" s="7" t="s">
        <v>53</v>
      </c>
      <c r="V39" s="7" t="s">
        <v>54</v>
      </c>
      <c r="W39" s="7" t="s">
        <v>55</v>
      </c>
      <c r="Z39" s="19" t="s">
        <v>37</v>
      </c>
      <c r="AA39" s="13" t="s">
        <v>56</v>
      </c>
      <c r="AB39" s="12">
        <f>0.5*Q42-S42</f>
        <v>0.64500000000000002</v>
      </c>
      <c r="AC39" s="13" t="s">
        <v>57</v>
      </c>
      <c r="AD39" s="12">
        <f>Q42-R42</f>
        <v>1.92</v>
      </c>
      <c r="AE39" s="13" t="s">
        <v>59</v>
      </c>
      <c r="AF39" s="12">
        <f>S42-T42</f>
        <v>0.24000000000000002</v>
      </c>
      <c r="AG39" s="13" t="s">
        <v>60</v>
      </c>
      <c r="AH39" s="12">
        <f>T42-U42</f>
        <v>5.2999999999999992E-2</v>
      </c>
      <c r="AI39" s="4" t="str">
        <f>""</f>
        <v/>
      </c>
      <c r="AJ39" s="4" t="str">
        <f>""</f>
        <v/>
      </c>
      <c r="AK39" s="4" t="str">
        <f>""</f>
        <v/>
      </c>
      <c r="AL39" s="4" t="str">
        <f>""</f>
        <v/>
      </c>
      <c r="AM39" s="4" t="str">
        <f>""</f>
        <v/>
      </c>
      <c r="AN39" s="4" t="str">
        <f>""</f>
        <v/>
      </c>
      <c r="AO39" s="4" t="str">
        <f>""</f>
        <v/>
      </c>
      <c r="AP39" s="4" t="str">
        <f>""</f>
        <v/>
      </c>
      <c r="AQ39" s="4" t="str">
        <f>""</f>
        <v/>
      </c>
      <c r="AR39" s="4" t="str">
        <f>""</f>
        <v/>
      </c>
      <c r="AS39" s="4" t="str">
        <f>""</f>
        <v/>
      </c>
    </row>
    <row r="40" spans="1:45" x14ac:dyDescent="0.25">
      <c r="A40" s="15"/>
      <c r="B40" s="17"/>
      <c r="C40" s="17"/>
      <c r="D40" s="17"/>
      <c r="E40" s="17"/>
      <c r="F40" s="17"/>
      <c r="G40" s="17"/>
      <c r="I40" s="8" t="s">
        <v>39</v>
      </c>
      <c r="J40" s="8">
        <v>10</v>
      </c>
      <c r="K40" s="8">
        <v>0.2</v>
      </c>
      <c r="L40" s="8">
        <v>0.2</v>
      </c>
      <c r="M40" s="8">
        <v>0.2</v>
      </c>
      <c r="N40" s="8">
        <v>10</v>
      </c>
      <c r="O40" s="8">
        <v>3</v>
      </c>
      <c r="P40" s="8">
        <v>2.5</v>
      </c>
      <c r="Q40" s="8"/>
      <c r="R40" s="8"/>
      <c r="S40" s="8"/>
      <c r="T40" s="8"/>
      <c r="U40" s="8"/>
      <c r="V40" s="8"/>
      <c r="W40" s="8"/>
      <c r="Z40" s="20"/>
      <c r="AA40" s="11" t="s">
        <v>39</v>
      </c>
      <c r="AB40" s="12"/>
      <c r="AC40" s="11" t="s">
        <v>39</v>
      </c>
      <c r="AD40" s="12"/>
      <c r="AE40" s="11" t="s">
        <v>39</v>
      </c>
      <c r="AF40" s="12"/>
      <c r="AG40" s="11" t="s">
        <v>39</v>
      </c>
      <c r="AH40" s="12"/>
      <c r="AI40" s="4" t="str">
        <f>""</f>
        <v/>
      </c>
      <c r="AJ40" s="4" t="str">
        <f>""</f>
        <v/>
      </c>
      <c r="AK40" s="4" t="str">
        <f>""</f>
        <v/>
      </c>
      <c r="AL40" s="4" t="str">
        <f>""</f>
        <v/>
      </c>
      <c r="AM40" s="4" t="str">
        <f>""</f>
        <v/>
      </c>
      <c r="AN40" s="4" t="str">
        <f>""</f>
        <v/>
      </c>
      <c r="AO40" s="4" t="str">
        <f>""</f>
        <v/>
      </c>
      <c r="AP40" s="4" t="str">
        <f>""</f>
        <v/>
      </c>
      <c r="AQ40" s="4" t="str">
        <f>""</f>
        <v/>
      </c>
      <c r="AR40" s="4" t="str">
        <f>""</f>
        <v/>
      </c>
      <c r="AS40" s="4" t="str">
        <f>""</f>
        <v/>
      </c>
    </row>
    <row r="41" spans="1:45" x14ac:dyDescent="0.25">
      <c r="A41" s="15"/>
      <c r="B41" s="17"/>
      <c r="C41" s="17"/>
      <c r="D41" s="17"/>
      <c r="E41" s="17"/>
      <c r="F41" s="17"/>
      <c r="G41" s="17"/>
      <c r="I41" s="8" t="s">
        <v>40</v>
      </c>
      <c r="J41" s="8">
        <v>1</v>
      </c>
      <c r="K41" s="8">
        <f>4*$K$2</f>
        <v>0.04</v>
      </c>
      <c r="L41" s="8">
        <f>4*$K$2</f>
        <v>0.04</v>
      </c>
      <c r="M41" s="8">
        <f>4*$K$2</f>
        <v>0.04</v>
      </c>
      <c r="N41" s="8">
        <v>1</v>
      </c>
      <c r="O41" s="8">
        <v>0</v>
      </c>
      <c r="P41" s="8"/>
      <c r="Q41" s="8"/>
      <c r="R41" s="8"/>
      <c r="S41" s="8"/>
      <c r="T41" s="8"/>
      <c r="U41" s="8"/>
      <c r="V41" s="8">
        <v>0</v>
      </c>
      <c r="W41" s="8"/>
      <c r="Z41" s="21"/>
      <c r="AA41" s="11" t="s">
        <v>40</v>
      </c>
      <c r="AB41" s="12">
        <v>0</v>
      </c>
      <c r="AC41" s="11" t="s">
        <v>40</v>
      </c>
      <c r="AD41" s="12">
        <v>0</v>
      </c>
      <c r="AE41" s="11" t="s">
        <v>40</v>
      </c>
      <c r="AF41" s="12">
        <v>0</v>
      </c>
      <c r="AG41" s="11" t="s">
        <v>40</v>
      </c>
      <c r="AH41" s="12">
        <v>0</v>
      </c>
      <c r="AI41" s="4" t="str">
        <f>""</f>
        <v/>
      </c>
      <c r="AJ41" s="4" t="str">
        <f>""</f>
        <v/>
      </c>
      <c r="AK41" s="4" t="str">
        <f>""</f>
        <v/>
      </c>
      <c r="AL41" s="4" t="str">
        <f>""</f>
        <v/>
      </c>
      <c r="AM41" s="4" t="str">
        <f>""</f>
        <v/>
      </c>
      <c r="AN41" s="4" t="str">
        <f>""</f>
        <v/>
      </c>
      <c r="AO41" s="4" t="str">
        <f>""</f>
        <v/>
      </c>
      <c r="AP41" s="4" t="str">
        <f>""</f>
        <v/>
      </c>
      <c r="AQ41" s="4" t="str">
        <f>""</f>
        <v/>
      </c>
      <c r="AR41" s="4" t="str">
        <f>""</f>
        <v/>
      </c>
      <c r="AS41" s="4" t="str">
        <f>""</f>
        <v/>
      </c>
    </row>
    <row r="42" spans="1:45" x14ac:dyDescent="0.25">
      <c r="A42" s="23" t="s">
        <v>41</v>
      </c>
      <c r="B42" s="18" t="s">
        <v>62</v>
      </c>
      <c r="C42" s="18">
        <v>10.5</v>
      </c>
      <c r="D42" s="18">
        <v>110</v>
      </c>
      <c r="E42" s="18" t="s">
        <v>120</v>
      </c>
      <c r="F42" s="18">
        <v>1</v>
      </c>
      <c r="G42" s="18" t="str">
        <f>B42&amp;C42&amp;D42&amp;E42&amp;F42</f>
        <v>GEN10.5110ND1</v>
      </c>
      <c r="H42" s="4" t="s">
        <v>2</v>
      </c>
      <c r="I42" s="4">
        <v>1</v>
      </c>
      <c r="J42" s="4">
        <v>6.9</v>
      </c>
      <c r="K42" s="4">
        <v>0.19900000000000001</v>
      </c>
      <c r="L42" s="4">
        <v>0.45</v>
      </c>
      <c r="M42" s="4">
        <v>7.0000000000000007E-2</v>
      </c>
      <c r="N42" s="4">
        <v>3.8</v>
      </c>
      <c r="O42" s="4">
        <v>0</v>
      </c>
      <c r="P42" s="4">
        <v>2.2999999999999998</v>
      </c>
      <c r="Q42" s="4">
        <v>2.21</v>
      </c>
      <c r="R42" s="4">
        <v>0.28999999999999998</v>
      </c>
      <c r="S42" s="4">
        <v>0.46</v>
      </c>
      <c r="T42" s="4">
        <v>0.22</v>
      </c>
      <c r="U42" s="4">
        <v>0.16700000000000001</v>
      </c>
      <c r="V42" s="4">
        <v>0.08</v>
      </c>
      <c r="W42" s="4">
        <v>0.56000000000000005</v>
      </c>
      <c r="X42" s="4" t="s">
        <v>1</v>
      </c>
      <c r="Y42" s="4" t="s">
        <v>1</v>
      </c>
      <c r="Z42" s="4" t="str">
        <f>""</f>
        <v/>
      </c>
      <c r="AA42" s="4" t="str">
        <f>""</f>
        <v/>
      </c>
      <c r="AB42" s="4" t="str">
        <f>""</f>
        <v/>
      </c>
      <c r="AC42" s="4" t="str">
        <f>""</f>
        <v/>
      </c>
      <c r="AD42" s="4" t="str">
        <f>""</f>
        <v/>
      </c>
      <c r="AE42" s="4" t="str">
        <f>""</f>
        <v/>
      </c>
      <c r="AF42" s="4" t="str">
        <f>""</f>
        <v/>
      </c>
      <c r="AG42" s="4" t="str">
        <f>""</f>
        <v/>
      </c>
      <c r="AH42" s="4" t="str">
        <f>""</f>
        <v/>
      </c>
      <c r="AI42" s="4" t="str">
        <f>""</f>
        <v/>
      </c>
      <c r="AJ42" s="4" t="str">
        <f>""</f>
        <v/>
      </c>
      <c r="AK42" s="4" t="str">
        <f>""</f>
        <v/>
      </c>
      <c r="AL42" s="4" t="str">
        <f>""</f>
        <v/>
      </c>
      <c r="AM42" s="4" t="str">
        <f>""</f>
        <v/>
      </c>
      <c r="AN42" s="4" t="str">
        <f>""</f>
        <v/>
      </c>
      <c r="AO42" s="4" t="str">
        <f>""</f>
        <v/>
      </c>
      <c r="AP42" s="4" t="str">
        <f>""</f>
        <v/>
      </c>
      <c r="AQ42" s="4" t="str">
        <f>""</f>
        <v/>
      </c>
      <c r="AR42" s="4" t="str">
        <f>""</f>
        <v/>
      </c>
      <c r="AS42" s="4" t="str">
        <f>""</f>
        <v/>
      </c>
    </row>
    <row r="43" spans="1:45" x14ac:dyDescent="0.25">
      <c r="A43" s="15"/>
      <c r="B43" s="16"/>
      <c r="C43" s="16"/>
      <c r="D43" s="16"/>
      <c r="E43" s="16"/>
      <c r="F43" s="16"/>
      <c r="G43" s="16"/>
      <c r="H43" s="14" t="s">
        <v>25</v>
      </c>
      <c r="I43" s="7" t="s">
        <v>26</v>
      </c>
      <c r="J43" s="7" t="s">
        <v>64</v>
      </c>
      <c r="K43" s="7" t="s">
        <v>94</v>
      </c>
      <c r="L43" s="7" t="s">
        <v>122</v>
      </c>
      <c r="M43" s="7" t="s">
        <v>123</v>
      </c>
      <c r="N43" s="7" t="s">
        <v>95</v>
      </c>
      <c r="O43" s="7" t="s">
        <v>96</v>
      </c>
      <c r="P43" s="7" t="s">
        <v>124</v>
      </c>
      <c r="AI43" s="4" t="str">
        <f>""</f>
        <v/>
      </c>
      <c r="AJ43" s="4" t="str">
        <f>""</f>
        <v/>
      </c>
      <c r="AK43" s="4" t="str">
        <f>""</f>
        <v/>
      </c>
      <c r="AL43" s="4" t="str">
        <f>""</f>
        <v/>
      </c>
      <c r="AM43" s="4" t="str">
        <f>""</f>
        <v/>
      </c>
      <c r="AN43" s="4" t="str">
        <f>""</f>
        <v/>
      </c>
      <c r="AO43" s="4" t="str">
        <f>""</f>
        <v/>
      </c>
      <c r="AP43" s="4" t="str">
        <f>""</f>
        <v/>
      </c>
      <c r="AQ43" s="4" t="str">
        <f>""</f>
        <v/>
      </c>
      <c r="AR43" s="4" t="str">
        <f>""</f>
        <v/>
      </c>
      <c r="AS43" s="4" t="str">
        <f>""</f>
        <v/>
      </c>
    </row>
    <row r="44" spans="1:45" x14ac:dyDescent="0.25">
      <c r="A44" s="15"/>
      <c r="B44" s="17"/>
      <c r="C44" s="17"/>
      <c r="D44" s="17"/>
      <c r="E44" s="17"/>
      <c r="F44" s="17"/>
      <c r="G44" s="17"/>
      <c r="I44" s="8" t="s">
        <v>39</v>
      </c>
      <c r="J44" s="8"/>
      <c r="K44" s="8"/>
      <c r="L44" s="8"/>
      <c r="M44" s="8"/>
      <c r="N44" s="8"/>
      <c r="O44" s="8"/>
      <c r="P44" s="8"/>
      <c r="AI44" s="4" t="str">
        <f>""</f>
        <v/>
      </c>
      <c r="AJ44" s="4" t="str">
        <f>""</f>
        <v/>
      </c>
      <c r="AK44" s="4" t="str">
        <f>""</f>
        <v/>
      </c>
      <c r="AL44" s="4" t="str">
        <f>""</f>
        <v/>
      </c>
      <c r="AM44" s="4" t="str">
        <f>""</f>
        <v/>
      </c>
      <c r="AN44" s="4" t="str">
        <f>""</f>
        <v/>
      </c>
      <c r="AO44" s="4" t="str">
        <f>""</f>
        <v/>
      </c>
      <c r="AP44" s="4" t="str">
        <f>""</f>
        <v/>
      </c>
      <c r="AQ44" s="4" t="str">
        <f>""</f>
        <v/>
      </c>
      <c r="AR44" s="4" t="str">
        <f>""</f>
        <v/>
      </c>
      <c r="AS44" s="4" t="str">
        <f>""</f>
        <v/>
      </c>
    </row>
    <row r="45" spans="1:45" x14ac:dyDescent="0.25">
      <c r="A45" s="15"/>
      <c r="B45" s="17"/>
      <c r="C45" s="17"/>
      <c r="D45" s="17"/>
      <c r="E45" s="17"/>
      <c r="F45" s="17"/>
      <c r="G45" s="17"/>
      <c r="I45" s="8" t="s">
        <v>40</v>
      </c>
      <c r="J45" s="8"/>
      <c r="K45" s="8"/>
      <c r="L45" s="8"/>
      <c r="M45" s="8"/>
      <c r="N45" s="8"/>
      <c r="O45" s="8"/>
      <c r="P45" s="8"/>
      <c r="AI45" s="4" t="str">
        <f>""</f>
        <v/>
      </c>
      <c r="AJ45" s="4" t="str">
        <f>""</f>
        <v/>
      </c>
      <c r="AK45" s="4" t="str">
        <f>""</f>
        <v/>
      </c>
      <c r="AL45" s="4" t="str">
        <f>""</f>
        <v/>
      </c>
      <c r="AM45" s="4" t="str">
        <f>""</f>
        <v/>
      </c>
      <c r="AN45" s="4" t="str">
        <f>""</f>
        <v/>
      </c>
      <c r="AO45" s="4" t="str">
        <f>""</f>
        <v/>
      </c>
      <c r="AP45" s="4" t="str">
        <f>""</f>
        <v/>
      </c>
      <c r="AQ45" s="4" t="str">
        <f>""</f>
        <v/>
      </c>
      <c r="AR45" s="4" t="str">
        <f>""</f>
        <v/>
      </c>
      <c r="AS45" s="4" t="str">
        <f>""</f>
        <v/>
      </c>
    </row>
    <row r="46" spans="1:45" x14ac:dyDescent="0.25">
      <c r="A46" s="23" t="s">
        <v>41</v>
      </c>
      <c r="B46" s="18" t="s">
        <v>76</v>
      </c>
      <c r="C46" s="18">
        <v>10.5</v>
      </c>
      <c r="D46" s="18">
        <v>110</v>
      </c>
      <c r="E46" s="18" t="s">
        <v>120</v>
      </c>
      <c r="F46" s="18">
        <v>1</v>
      </c>
      <c r="G46" s="18" t="str">
        <f>B46&amp;C46&amp;D46&amp;E46&amp;F46</f>
        <v>GOV10.5110ND1</v>
      </c>
      <c r="H46" s="33" t="s">
        <v>125</v>
      </c>
      <c r="I46" s="4">
        <v>1</v>
      </c>
      <c r="J46" s="4">
        <v>0.03</v>
      </c>
      <c r="K46" s="4">
        <v>0.499</v>
      </c>
      <c r="L46" s="4">
        <v>1</v>
      </c>
      <c r="M46" s="4">
        <v>0</v>
      </c>
      <c r="N46" s="4">
        <v>4</v>
      </c>
      <c r="O46" s="4">
        <v>9</v>
      </c>
      <c r="P46" s="4">
        <v>0.1</v>
      </c>
      <c r="Q46" s="4" t="s">
        <v>1</v>
      </c>
      <c r="R46" s="4" t="s">
        <v>1</v>
      </c>
      <c r="S46" s="4" t="str">
        <f>""</f>
        <v/>
      </c>
      <c r="T46" s="4" t="str">
        <f>""</f>
        <v/>
      </c>
      <c r="U46" s="4" t="str">
        <f>""</f>
        <v/>
      </c>
      <c r="V46" s="4" t="str">
        <f>""</f>
        <v/>
      </c>
      <c r="W46" s="4" t="str">
        <f>""</f>
        <v/>
      </c>
      <c r="X46" s="4" t="str">
        <f>""</f>
        <v/>
      </c>
      <c r="Y46" s="4" t="str">
        <f>""</f>
        <v/>
      </c>
      <c r="Z46" s="4" t="str">
        <f>""</f>
        <v/>
      </c>
      <c r="AA46" s="4" t="str">
        <f>""</f>
        <v/>
      </c>
      <c r="AB46" s="4" t="str">
        <f>""</f>
        <v/>
      </c>
      <c r="AC46" s="4" t="str">
        <f>""</f>
        <v/>
      </c>
      <c r="AD46" s="4" t="str">
        <f>""</f>
        <v/>
      </c>
      <c r="AE46" s="4" t="str">
        <f>""</f>
        <v/>
      </c>
      <c r="AF46" s="4" t="str">
        <f>""</f>
        <v/>
      </c>
      <c r="AG46" s="4" t="str">
        <f>""</f>
        <v/>
      </c>
      <c r="AH46" s="4" t="str">
        <f>""</f>
        <v/>
      </c>
      <c r="AI46" s="4" t="str">
        <f>""</f>
        <v/>
      </c>
      <c r="AJ46" s="4" t="str">
        <f>""</f>
        <v/>
      </c>
      <c r="AK46" s="4" t="str">
        <f>""</f>
        <v/>
      </c>
      <c r="AL46" s="4" t="str">
        <f>""</f>
        <v/>
      </c>
      <c r="AM46" s="4" t="str">
        <f>""</f>
        <v/>
      </c>
      <c r="AN46" s="4" t="str">
        <f>""</f>
        <v/>
      </c>
      <c r="AO46" s="4" t="str">
        <f>""</f>
        <v/>
      </c>
      <c r="AP46" s="4" t="str">
        <f>""</f>
        <v/>
      </c>
      <c r="AQ46" s="4" t="str">
        <f>""</f>
        <v/>
      </c>
      <c r="AR46" s="4" t="str">
        <f>""</f>
        <v/>
      </c>
      <c r="AS46" s="4" t="str">
        <f>""</f>
        <v/>
      </c>
    </row>
    <row r="47" spans="1:45" x14ac:dyDescent="0.25">
      <c r="A47" s="15"/>
      <c r="B47" s="16"/>
      <c r="C47" s="16"/>
      <c r="D47" s="16"/>
      <c r="E47" s="16"/>
      <c r="F47" s="16"/>
      <c r="G47" s="16"/>
      <c r="H47" s="14" t="s">
        <v>25</v>
      </c>
      <c r="I47" s="7" t="s">
        <v>26</v>
      </c>
      <c r="J47" s="7" t="s">
        <v>77</v>
      </c>
      <c r="K47" s="7" t="s">
        <v>78</v>
      </c>
      <c r="L47" s="7" t="s">
        <v>79</v>
      </c>
      <c r="M47" s="7" t="s">
        <v>80</v>
      </c>
      <c r="N47" s="7" t="s">
        <v>81</v>
      </c>
      <c r="O47" s="7" t="s">
        <v>82</v>
      </c>
      <c r="P47" s="7" t="s">
        <v>83</v>
      </c>
      <c r="Q47" s="7" t="s">
        <v>84</v>
      </c>
      <c r="R47" s="7" t="s">
        <v>85</v>
      </c>
      <c r="S47" s="7" t="s">
        <v>86</v>
      </c>
      <c r="T47" s="7" t="s">
        <v>87</v>
      </c>
      <c r="U47" s="7" t="s">
        <v>88</v>
      </c>
      <c r="V47" s="7" t="s">
        <v>89</v>
      </c>
      <c r="W47" s="7" t="s">
        <v>90</v>
      </c>
      <c r="X47" s="7" t="s">
        <v>91</v>
      </c>
      <c r="Y47" s="7" t="s">
        <v>92</v>
      </c>
      <c r="Z47" s="7" t="s">
        <v>93</v>
      </c>
      <c r="AA47" s="7" t="s">
        <v>94</v>
      </c>
      <c r="AB47" s="7" t="s">
        <v>95</v>
      </c>
      <c r="AC47" s="7" t="s">
        <v>96</v>
      </c>
      <c r="AD47" s="7" t="s">
        <v>97</v>
      </c>
      <c r="AE47" s="7" t="s">
        <v>98</v>
      </c>
      <c r="AF47" s="7" t="s">
        <v>99</v>
      </c>
      <c r="AI47" s="4" t="str">
        <f>""</f>
        <v/>
      </c>
      <c r="AJ47" s="4" t="str">
        <f>""</f>
        <v/>
      </c>
      <c r="AK47" s="4" t="str">
        <f>""</f>
        <v/>
      </c>
      <c r="AL47" s="4" t="str">
        <f>""</f>
        <v/>
      </c>
      <c r="AM47" s="4" t="str">
        <f>""</f>
        <v/>
      </c>
      <c r="AN47" s="4" t="str">
        <f>""</f>
        <v/>
      </c>
      <c r="AO47" s="4" t="str">
        <f>""</f>
        <v/>
      </c>
      <c r="AP47" s="4" t="str">
        <f>""</f>
        <v/>
      </c>
      <c r="AQ47" s="4" t="str">
        <f>""</f>
        <v/>
      </c>
      <c r="AR47" s="4" t="str">
        <f>""</f>
        <v/>
      </c>
      <c r="AS47" s="4" t="str">
        <f>""</f>
        <v/>
      </c>
    </row>
    <row r="48" spans="1:45" x14ac:dyDescent="0.25">
      <c r="A48" s="15"/>
      <c r="B48" s="17"/>
      <c r="C48" s="17"/>
      <c r="D48" s="17"/>
      <c r="E48" s="17"/>
      <c r="F48" s="17"/>
      <c r="G48" s="17"/>
      <c r="I48" s="8" t="s">
        <v>39</v>
      </c>
      <c r="J48" s="8"/>
      <c r="K48" s="8"/>
      <c r="L48" s="8"/>
      <c r="M48" s="8"/>
      <c r="N48" s="8"/>
      <c r="O48" s="8"/>
      <c r="P48" s="8">
        <v>15</v>
      </c>
      <c r="Q48" s="8">
        <v>15</v>
      </c>
      <c r="R48" s="8"/>
      <c r="S48" s="8">
        <v>15</v>
      </c>
      <c r="T48" s="8">
        <v>15</v>
      </c>
      <c r="U48" s="8"/>
      <c r="V48" s="8"/>
      <c r="W48" s="8"/>
      <c r="X48" s="8">
        <v>2</v>
      </c>
      <c r="Y48" s="8">
        <v>2</v>
      </c>
      <c r="Z48" s="8"/>
      <c r="AA48" s="8">
        <v>2</v>
      </c>
      <c r="AB48" s="8">
        <v>2</v>
      </c>
      <c r="AC48" s="8">
        <v>2</v>
      </c>
      <c r="AD48" s="8">
        <v>2</v>
      </c>
      <c r="AE48" s="8">
        <v>0.99</v>
      </c>
      <c r="AF48" s="8">
        <v>0</v>
      </c>
      <c r="AI48" s="4" t="str">
        <f>""</f>
        <v/>
      </c>
      <c r="AJ48" s="4" t="str">
        <f>""</f>
        <v/>
      </c>
      <c r="AK48" s="4" t="str">
        <f>""</f>
        <v/>
      </c>
      <c r="AL48" s="4" t="str">
        <f>""</f>
        <v/>
      </c>
      <c r="AM48" s="4" t="str">
        <f>""</f>
        <v/>
      </c>
      <c r="AN48" s="4" t="str">
        <f>""</f>
        <v/>
      </c>
      <c r="AO48" s="4" t="str">
        <f>""</f>
        <v/>
      </c>
      <c r="AP48" s="4" t="str">
        <f>""</f>
        <v/>
      </c>
      <c r="AQ48" s="4" t="str">
        <f>""</f>
        <v/>
      </c>
      <c r="AR48" s="4" t="str">
        <f>""</f>
        <v/>
      </c>
      <c r="AS48" s="4" t="str">
        <f>""</f>
        <v/>
      </c>
    </row>
    <row r="49" spans="1:45" x14ac:dyDescent="0.25">
      <c r="A49" s="15"/>
      <c r="B49" s="17"/>
      <c r="C49" s="17"/>
      <c r="D49" s="17"/>
      <c r="E49" s="17"/>
      <c r="F49" s="17"/>
      <c r="G49" s="17"/>
      <c r="I49" s="8" t="s">
        <v>40</v>
      </c>
      <c r="J49" s="8"/>
      <c r="K49" s="8"/>
      <c r="L49" s="8"/>
      <c r="M49" s="8"/>
      <c r="N49" s="8"/>
      <c r="O49" s="8"/>
      <c r="P49" s="8">
        <v>1.5</v>
      </c>
      <c r="Q49" s="8">
        <v>1.5</v>
      </c>
      <c r="R49" s="8">
        <f>2*$K$2</f>
        <v>0.02</v>
      </c>
      <c r="S49" s="8">
        <v>1.5</v>
      </c>
      <c r="T49" s="8">
        <v>1.5</v>
      </c>
      <c r="U49" s="8">
        <f>2*$K$2</f>
        <v>0.02</v>
      </c>
      <c r="V49" s="8"/>
      <c r="W49" s="8"/>
      <c r="X49" s="8">
        <f t="shared" ref="X49:Y49" si="4">2*$K$2</f>
        <v>0.02</v>
      </c>
      <c r="Y49" s="8">
        <f t="shared" si="4"/>
        <v>0.02</v>
      </c>
      <c r="Z49" s="8"/>
      <c r="AA49" s="8">
        <f t="shared" ref="AA49:AD49" si="5">2*$K$2</f>
        <v>0.02</v>
      </c>
      <c r="AB49" s="8">
        <f t="shared" si="5"/>
        <v>0.02</v>
      </c>
      <c r="AC49" s="8">
        <f t="shared" si="5"/>
        <v>0.02</v>
      </c>
      <c r="AD49" s="8">
        <f t="shared" si="5"/>
        <v>0.02</v>
      </c>
      <c r="AE49" s="8">
        <v>0</v>
      </c>
      <c r="AF49" s="8">
        <v>-0.3</v>
      </c>
      <c r="AI49" s="4" t="str">
        <f>""</f>
        <v/>
      </c>
      <c r="AJ49" s="4" t="str">
        <f>""</f>
        <v/>
      </c>
      <c r="AK49" s="4" t="str">
        <f>""</f>
        <v/>
      </c>
      <c r="AL49" s="4" t="str">
        <f>""</f>
        <v/>
      </c>
      <c r="AM49" s="4" t="str">
        <f>""</f>
        <v/>
      </c>
      <c r="AN49" s="4" t="str">
        <f>""</f>
        <v/>
      </c>
      <c r="AO49" s="4" t="str">
        <f>""</f>
        <v/>
      </c>
      <c r="AP49" s="4" t="str">
        <f>""</f>
        <v/>
      </c>
      <c r="AQ49" s="4" t="str">
        <f>""</f>
        <v/>
      </c>
      <c r="AR49" s="4" t="str">
        <f>""</f>
        <v/>
      </c>
      <c r="AS49" s="4" t="str">
        <f>""</f>
        <v/>
      </c>
    </row>
    <row r="50" spans="1:45" x14ac:dyDescent="0.25">
      <c r="A50" s="24" t="s">
        <v>41</v>
      </c>
      <c r="B50" s="18" t="s">
        <v>100</v>
      </c>
      <c r="C50" s="18">
        <v>10.5</v>
      </c>
      <c r="D50" s="18">
        <v>110</v>
      </c>
      <c r="E50" s="18" t="s">
        <v>120</v>
      </c>
      <c r="F50" s="18">
        <v>1</v>
      </c>
      <c r="G50" s="18" t="str">
        <f>B50&amp;C50&amp;D50&amp;E50&amp;F50</f>
        <v>PSS10.5110ND1</v>
      </c>
      <c r="H50" s="18" t="s">
        <v>9</v>
      </c>
      <c r="I50" s="18">
        <v>1</v>
      </c>
      <c r="J50" s="18">
        <v>1</v>
      </c>
      <c r="K50" s="18">
        <v>0</v>
      </c>
      <c r="L50" s="18">
        <v>3</v>
      </c>
      <c r="M50" s="18">
        <v>0</v>
      </c>
      <c r="N50" s="18">
        <v>5</v>
      </c>
      <c r="O50" s="18">
        <v>1</v>
      </c>
      <c r="P50" s="18">
        <v>2.5</v>
      </c>
      <c r="Q50" s="18">
        <v>2.5</v>
      </c>
      <c r="R50" s="18">
        <v>0</v>
      </c>
      <c r="S50" s="18">
        <v>2.5</v>
      </c>
      <c r="T50" s="18">
        <v>0</v>
      </c>
      <c r="U50" s="18">
        <v>2.5</v>
      </c>
      <c r="V50" s="18">
        <v>0.39</v>
      </c>
      <c r="W50" s="18">
        <v>1</v>
      </c>
      <c r="X50" s="18">
        <v>0</v>
      </c>
      <c r="Y50" s="18">
        <v>0.1</v>
      </c>
      <c r="Z50" s="18">
        <v>6.5</v>
      </c>
      <c r="AA50" s="18">
        <v>0.44</v>
      </c>
      <c r="AB50" s="18">
        <v>0.08</v>
      </c>
      <c r="AC50" s="18">
        <v>0.2</v>
      </c>
      <c r="AD50" s="18">
        <v>0.98</v>
      </c>
      <c r="AE50" s="18">
        <v>0.1</v>
      </c>
      <c r="AF50" s="18">
        <v>-0.1</v>
      </c>
      <c r="AG50" s="18" t="s">
        <v>1</v>
      </c>
      <c r="AH50" s="18" t="s">
        <v>1</v>
      </c>
      <c r="AI50" s="4" t="str">
        <f>""</f>
        <v/>
      </c>
      <c r="AJ50" s="4" t="str">
        <f>""</f>
        <v/>
      </c>
      <c r="AK50" s="4" t="str">
        <f>""</f>
        <v/>
      </c>
      <c r="AL50" s="4" t="str">
        <f>""</f>
        <v/>
      </c>
      <c r="AM50" s="4" t="str">
        <f>""</f>
        <v/>
      </c>
      <c r="AN50" s="4" t="str">
        <f>""</f>
        <v/>
      </c>
      <c r="AO50" s="4" t="str">
        <f>""</f>
        <v/>
      </c>
      <c r="AP50" s="4" t="str">
        <f>""</f>
        <v/>
      </c>
      <c r="AQ50" s="4" t="str">
        <f>""</f>
        <v/>
      </c>
      <c r="AR50" s="4" t="str">
        <f>""</f>
        <v/>
      </c>
      <c r="AS50" s="4" t="str">
        <f>""</f>
        <v/>
      </c>
    </row>
    <row r="51" spans="1:45" x14ac:dyDescent="0.25">
      <c r="A51" s="27" t="s">
        <v>126</v>
      </c>
      <c r="B51" s="9"/>
      <c r="C51" s="9"/>
      <c r="D51" s="9"/>
      <c r="E51" s="9"/>
      <c r="F51" s="16"/>
      <c r="G51" s="16"/>
      <c r="H51" s="14" t="s">
        <v>25</v>
      </c>
      <c r="I51" s="7" t="s">
        <v>26</v>
      </c>
      <c r="J51" s="7" t="s">
        <v>103</v>
      </c>
      <c r="K51" s="7" t="s">
        <v>104</v>
      </c>
      <c r="L51" s="7" t="s">
        <v>105</v>
      </c>
      <c r="M51" s="7" t="s">
        <v>106</v>
      </c>
      <c r="N51" s="7" t="s">
        <v>107</v>
      </c>
      <c r="O51" s="7" t="s">
        <v>108</v>
      </c>
      <c r="P51" s="7" t="s">
        <v>109</v>
      </c>
      <c r="Q51" s="7" t="s">
        <v>110</v>
      </c>
      <c r="R51" s="7" t="s">
        <v>111</v>
      </c>
      <c r="S51" s="7" t="s">
        <v>112</v>
      </c>
      <c r="T51" s="7" t="s">
        <v>113</v>
      </c>
      <c r="U51" s="7" t="s">
        <v>114</v>
      </c>
      <c r="V51" s="7" t="s">
        <v>115</v>
      </c>
      <c r="W51" s="7" t="s">
        <v>116</v>
      </c>
      <c r="X51" s="7" t="s">
        <v>117</v>
      </c>
      <c r="Y51" s="7" t="s">
        <v>118</v>
      </c>
      <c r="Z51" s="7" t="s">
        <v>119</v>
      </c>
      <c r="AI51" s="4" t="str">
        <f>""</f>
        <v/>
      </c>
      <c r="AJ51" s="4" t="str">
        <f>""</f>
        <v/>
      </c>
      <c r="AK51" s="4" t="str">
        <f>""</f>
        <v/>
      </c>
      <c r="AL51" s="4" t="str">
        <f>""</f>
        <v/>
      </c>
      <c r="AM51" s="4" t="str">
        <f>""</f>
        <v/>
      </c>
      <c r="AN51" s="4" t="str">
        <f>""</f>
        <v/>
      </c>
      <c r="AO51" s="4" t="str">
        <f>""</f>
        <v/>
      </c>
      <c r="AP51" s="4" t="str">
        <f>""</f>
        <v/>
      </c>
      <c r="AQ51" s="4" t="str">
        <f>""</f>
        <v/>
      </c>
      <c r="AR51" s="4" t="str">
        <f>""</f>
        <v/>
      </c>
      <c r="AS51" s="4" t="str">
        <f>""</f>
        <v/>
      </c>
    </row>
    <row r="52" spans="1:45" x14ac:dyDescent="0.25">
      <c r="A52" s="25"/>
      <c r="B52" s="10"/>
      <c r="C52" s="10"/>
      <c r="D52" s="10"/>
      <c r="E52" s="10"/>
      <c r="F52" s="17"/>
      <c r="G52" s="17"/>
      <c r="I52" s="8" t="s">
        <v>39</v>
      </c>
      <c r="J52" s="8">
        <v>0.5</v>
      </c>
      <c r="K52" s="8">
        <v>75</v>
      </c>
      <c r="L52" s="8">
        <v>75</v>
      </c>
      <c r="M52" s="8">
        <v>10</v>
      </c>
      <c r="N52" s="8">
        <v>0</v>
      </c>
      <c r="O52" s="8">
        <v>1</v>
      </c>
      <c r="P52" s="8">
        <v>1.2</v>
      </c>
      <c r="Q52" s="8">
        <v>18</v>
      </c>
      <c r="R52" s="8">
        <v>118</v>
      </c>
      <c r="S52" s="8">
        <v>0</v>
      </c>
      <c r="T52" s="8">
        <v>1.1000000000000001</v>
      </c>
      <c r="U52" s="8">
        <v>10</v>
      </c>
      <c r="V52" s="8">
        <v>1.1000000000000001</v>
      </c>
      <c r="W52" s="8">
        <v>20</v>
      </c>
      <c r="X52" s="8">
        <v>1</v>
      </c>
      <c r="Y52" s="8">
        <v>0.5</v>
      </c>
      <c r="Z52" s="8">
        <v>90</v>
      </c>
      <c r="AI52" s="4" t="str">
        <f>""</f>
        <v/>
      </c>
      <c r="AJ52" s="4" t="str">
        <f>""</f>
        <v/>
      </c>
      <c r="AK52" s="4" t="str">
        <f>""</f>
        <v/>
      </c>
      <c r="AL52" s="4" t="str">
        <f>""</f>
        <v/>
      </c>
      <c r="AM52" s="4" t="str">
        <f>""</f>
        <v/>
      </c>
      <c r="AN52" s="4" t="str">
        <f>""</f>
        <v/>
      </c>
      <c r="AO52" s="4" t="str">
        <f>""</f>
        <v/>
      </c>
      <c r="AP52" s="4" t="str">
        <f>""</f>
        <v/>
      </c>
      <c r="AQ52" s="4" t="str">
        <f>""</f>
        <v/>
      </c>
      <c r="AR52" s="4" t="str">
        <f>""</f>
        <v/>
      </c>
      <c r="AS52" s="4" t="str">
        <f>""</f>
        <v/>
      </c>
    </row>
    <row r="53" spans="1:45" x14ac:dyDescent="0.25">
      <c r="A53" s="25"/>
      <c r="B53" s="10"/>
      <c r="C53" s="10"/>
      <c r="D53" s="10"/>
      <c r="E53" s="10"/>
      <c r="F53" s="17"/>
      <c r="G53" s="17"/>
      <c r="I53" s="8" t="s">
        <v>40</v>
      </c>
      <c r="J53" s="8">
        <v>0</v>
      </c>
      <c r="K53" s="8">
        <v>0</v>
      </c>
      <c r="L53" s="8">
        <v>0</v>
      </c>
      <c r="M53" s="8">
        <v>0.8</v>
      </c>
      <c r="N53" s="8">
        <v>-6</v>
      </c>
      <c r="O53" s="8">
        <v>0</v>
      </c>
      <c r="P53" s="8">
        <v>0</v>
      </c>
      <c r="Q53" s="8">
        <v>0</v>
      </c>
      <c r="R53" s="8">
        <v>0.8</v>
      </c>
      <c r="S53" s="8">
        <v>-118</v>
      </c>
      <c r="T53" s="8">
        <v>0</v>
      </c>
      <c r="U53" s="8">
        <v>1</v>
      </c>
      <c r="V53" s="8">
        <v>0</v>
      </c>
      <c r="W53" s="8">
        <v>1</v>
      </c>
      <c r="X53" s="8">
        <v>0</v>
      </c>
      <c r="Y53" s="8">
        <v>0</v>
      </c>
      <c r="Z53" s="8">
        <v>-90</v>
      </c>
      <c r="AI53" s="4" t="str">
        <f>""</f>
        <v/>
      </c>
      <c r="AJ53" s="4" t="str">
        <f>""</f>
        <v/>
      </c>
      <c r="AK53" s="4" t="str">
        <f>""</f>
        <v/>
      </c>
      <c r="AL53" s="4" t="str">
        <f>""</f>
        <v/>
      </c>
      <c r="AM53" s="4" t="str">
        <f>""</f>
        <v/>
      </c>
      <c r="AN53" s="4" t="str">
        <f>""</f>
        <v/>
      </c>
      <c r="AO53" s="4" t="str">
        <f>""</f>
        <v/>
      </c>
      <c r="AP53" s="4" t="str">
        <f>""</f>
        <v/>
      </c>
      <c r="AQ53" s="4" t="str">
        <f>""</f>
        <v/>
      </c>
      <c r="AR53" s="4" t="str">
        <f>""</f>
        <v/>
      </c>
      <c r="AS53" s="4" t="str">
        <f>""</f>
        <v/>
      </c>
    </row>
    <row r="54" spans="1:45" x14ac:dyDescent="0.25">
      <c r="A54" s="22" t="s">
        <v>41</v>
      </c>
      <c r="B54" s="18" t="s">
        <v>42</v>
      </c>
      <c r="C54" s="18">
        <v>10.5</v>
      </c>
      <c r="D54" s="18">
        <v>140</v>
      </c>
      <c r="E54" s="18" t="s">
        <v>120</v>
      </c>
      <c r="F54" s="18">
        <v>1</v>
      </c>
      <c r="G54" s="18" t="str">
        <f>B54&amp;C54&amp;D54&amp;E54&amp;F54</f>
        <v>AVR10.5140ND1</v>
      </c>
      <c r="H54" s="33" t="s">
        <v>927</v>
      </c>
      <c r="I54" s="4">
        <v>1</v>
      </c>
      <c r="J54" s="4">
        <v>0</v>
      </c>
      <c r="K54" s="4">
        <v>10.75</v>
      </c>
      <c r="L54" s="4">
        <v>10.75</v>
      </c>
      <c r="M54" s="4">
        <v>5</v>
      </c>
      <c r="N54" s="4">
        <v>-0.87</v>
      </c>
      <c r="O54" s="4">
        <v>0</v>
      </c>
      <c r="P54" s="4">
        <v>1</v>
      </c>
      <c r="Q54" s="4">
        <v>0</v>
      </c>
      <c r="R54" s="4">
        <v>99</v>
      </c>
      <c r="S54" s="4">
        <v>-99</v>
      </c>
      <c r="T54" s="4">
        <v>0</v>
      </c>
      <c r="U54" s="4">
        <v>9.3000000000000007</v>
      </c>
      <c r="V54" s="4">
        <v>0</v>
      </c>
      <c r="W54" s="4">
        <v>11.63</v>
      </c>
      <c r="X54" s="4">
        <v>0.113</v>
      </c>
      <c r="Y54" s="4">
        <v>0.124</v>
      </c>
      <c r="Z54" s="4">
        <v>0</v>
      </c>
      <c r="AA54" s="4" t="s">
        <v>1</v>
      </c>
      <c r="AB54" s="4" t="s">
        <v>1</v>
      </c>
      <c r="AC54" s="4" t="str">
        <f>""</f>
        <v/>
      </c>
      <c r="AD54" s="4" t="str">
        <f>""</f>
        <v/>
      </c>
      <c r="AE54" s="4" t="str">
        <f>""</f>
        <v/>
      </c>
      <c r="AF54" s="4" t="str">
        <f>""</f>
        <v/>
      </c>
      <c r="AG54" s="4" t="str">
        <f>""</f>
        <v/>
      </c>
      <c r="AH54" s="4" t="str">
        <f>""</f>
        <v/>
      </c>
      <c r="AI54" s="4" t="str">
        <f>""</f>
        <v/>
      </c>
      <c r="AJ54" s="4" t="str">
        <f>""</f>
        <v/>
      </c>
      <c r="AK54" s="4" t="str">
        <f>""</f>
        <v/>
      </c>
      <c r="AL54" s="4" t="str">
        <f>""</f>
        <v/>
      </c>
      <c r="AM54" s="4" t="str">
        <f>""</f>
        <v/>
      </c>
      <c r="AN54" s="4" t="str">
        <f>""</f>
        <v/>
      </c>
      <c r="AO54" s="4" t="str">
        <f>""</f>
        <v/>
      </c>
      <c r="AP54" s="4" t="str">
        <f>""</f>
        <v/>
      </c>
      <c r="AQ54" s="4" t="str">
        <f>""</f>
        <v/>
      </c>
      <c r="AR54" s="4" t="str">
        <f>""</f>
        <v/>
      </c>
      <c r="AS54" s="4" t="str">
        <f>""</f>
        <v/>
      </c>
    </row>
    <row r="55" spans="1:45" x14ac:dyDescent="0.25">
      <c r="A55" s="15"/>
      <c r="B55" s="16"/>
      <c r="C55" s="16"/>
      <c r="D55" s="16"/>
      <c r="E55" s="16"/>
      <c r="F55" s="16"/>
      <c r="G55" s="16"/>
      <c r="H55" s="14" t="s">
        <v>25</v>
      </c>
      <c r="I55" s="7" t="s">
        <v>26</v>
      </c>
      <c r="J55" s="7" t="s">
        <v>44</v>
      </c>
      <c r="K55" s="7" t="s">
        <v>45</v>
      </c>
      <c r="L55" s="7" t="s">
        <v>46</v>
      </c>
      <c r="M55" s="7" t="s">
        <v>46</v>
      </c>
      <c r="N55" s="7" t="s">
        <v>47</v>
      </c>
      <c r="O55" s="7" t="s">
        <v>48</v>
      </c>
      <c r="P55" s="7" t="s">
        <v>49</v>
      </c>
      <c r="Q55" s="7" t="s">
        <v>50</v>
      </c>
      <c r="R55" s="7" t="s">
        <v>51</v>
      </c>
      <c r="S55" s="7" t="s">
        <v>121</v>
      </c>
      <c r="T55" s="7" t="s">
        <v>52</v>
      </c>
      <c r="U55" s="7" t="s">
        <v>53</v>
      </c>
      <c r="V55" s="7" t="s">
        <v>54</v>
      </c>
      <c r="W55" s="7" t="s">
        <v>55</v>
      </c>
      <c r="AI55" s="4" t="str">
        <f>""</f>
        <v/>
      </c>
      <c r="AJ55" s="4" t="str">
        <f>""</f>
        <v/>
      </c>
      <c r="AK55" s="4" t="str">
        <f>""</f>
        <v/>
      </c>
      <c r="AL55" s="4" t="str">
        <f>""</f>
        <v/>
      </c>
      <c r="AM55" s="4" t="str">
        <f>""</f>
        <v/>
      </c>
      <c r="AN55" s="4" t="str">
        <f>""</f>
        <v/>
      </c>
      <c r="AO55" s="4" t="str">
        <f>""</f>
        <v/>
      </c>
      <c r="AP55" s="4" t="str">
        <f>""</f>
        <v/>
      </c>
      <c r="AQ55" s="4" t="str">
        <f>""</f>
        <v/>
      </c>
      <c r="AR55" s="4" t="str">
        <f>""</f>
        <v/>
      </c>
      <c r="AS55" s="4" t="str">
        <f>""</f>
        <v/>
      </c>
    </row>
    <row r="56" spans="1:45" x14ac:dyDescent="0.25">
      <c r="A56" s="15"/>
      <c r="B56" s="17"/>
      <c r="C56" s="17"/>
      <c r="D56" s="17"/>
      <c r="E56" s="17"/>
      <c r="F56" s="17"/>
      <c r="G56" s="17"/>
      <c r="I56" s="8" t="s">
        <v>39</v>
      </c>
      <c r="J56" s="8">
        <v>10</v>
      </c>
      <c r="K56" s="8">
        <v>0.2</v>
      </c>
      <c r="L56" s="8">
        <v>0.2</v>
      </c>
      <c r="M56" s="8">
        <v>0.2</v>
      </c>
      <c r="N56" s="8">
        <v>10</v>
      </c>
      <c r="O56" s="8">
        <v>3</v>
      </c>
      <c r="P56" s="8">
        <v>2.5</v>
      </c>
      <c r="Q56" s="8"/>
      <c r="R56" s="8"/>
      <c r="S56" s="8"/>
      <c r="T56" s="8"/>
      <c r="U56" s="8"/>
      <c r="V56" s="8"/>
      <c r="W56" s="8"/>
      <c r="AI56" s="4" t="str">
        <f>""</f>
        <v/>
      </c>
      <c r="AJ56" s="4" t="str">
        <f>""</f>
        <v/>
      </c>
      <c r="AK56" s="4" t="str">
        <f>""</f>
        <v/>
      </c>
      <c r="AL56" s="4" t="str">
        <f>""</f>
        <v/>
      </c>
      <c r="AM56" s="4" t="str">
        <f>""</f>
        <v/>
      </c>
      <c r="AN56" s="4" t="str">
        <f>""</f>
        <v/>
      </c>
      <c r="AO56" s="4" t="str">
        <f>""</f>
        <v/>
      </c>
      <c r="AP56" s="4" t="str">
        <f>""</f>
        <v/>
      </c>
      <c r="AQ56" s="4" t="str">
        <f>""</f>
        <v/>
      </c>
      <c r="AR56" s="4" t="str">
        <f>""</f>
        <v/>
      </c>
      <c r="AS56" s="4" t="str">
        <f>""</f>
        <v/>
      </c>
    </row>
    <row r="57" spans="1:45" x14ac:dyDescent="0.25">
      <c r="A57" s="15"/>
      <c r="B57" s="17"/>
      <c r="C57" s="17"/>
      <c r="D57" s="17"/>
      <c r="E57" s="17"/>
      <c r="F57" s="17"/>
      <c r="G57" s="17"/>
      <c r="I57" s="8" t="s">
        <v>40</v>
      </c>
      <c r="J57" s="8">
        <v>1</v>
      </c>
      <c r="K57" s="8">
        <f>4*$K$2</f>
        <v>0.04</v>
      </c>
      <c r="L57" s="8">
        <f>4*$K$2</f>
        <v>0.04</v>
      </c>
      <c r="M57" s="8">
        <f>4*$K$2</f>
        <v>0.04</v>
      </c>
      <c r="N57" s="8">
        <v>1</v>
      </c>
      <c r="O57" s="8">
        <v>0</v>
      </c>
      <c r="P57" s="8"/>
      <c r="Q57" s="8"/>
      <c r="R57" s="8"/>
      <c r="S57" s="8"/>
      <c r="T57" s="8"/>
      <c r="U57" s="8"/>
      <c r="V57" s="8">
        <v>0</v>
      </c>
      <c r="W57" s="8"/>
      <c r="AI57" s="4" t="str">
        <f>""</f>
        <v/>
      </c>
      <c r="AJ57" s="4" t="str">
        <f>""</f>
        <v/>
      </c>
      <c r="AK57" s="4" t="str">
        <f>""</f>
        <v/>
      </c>
      <c r="AL57" s="4" t="str">
        <f>""</f>
        <v/>
      </c>
      <c r="AM57" s="4" t="str">
        <f>""</f>
        <v/>
      </c>
      <c r="AN57" s="4" t="str">
        <f>""</f>
        <v/>
      </c>
      <c r="AO57" s="4" t="str">
        <f>""</f>
        <v/>
      </c>
      <c r="AP57" s="4" t="str">
        <f>""</f>
        <v/>
      </c>
      <c r="AQ57" s="4" t="str">
        <f>""</f>
        <v/>
      </c>
      <c r="AR57" s="4" t="str">
        <f>""</f>
        <v/>
      </c>
      <c r="AS57" s="4" t="str">
        <f>""</f>
        <v/>
      </c>
    </row>
    <row r="58" spans="1:45" x14ac:dyDescent="0.25">
      <c r="A58" s="23" t="s">
        <v>41</v>
      </c>
      <c r="B58" s="18" t="s">
        <v>62</v>
      </c>
      <c r="C58" s="18">
        <v>10.5</v>
      </c>
      <c r="D58" s="18">
        <v>140</v>
      </c>
      <c r="E58" s="18" t="s">
        <v>120</v>
      </c>
      <c r="F58" s="18">
        <v>1</v>
      </c>
      <c r="G58" s="18" t="str">
        <f>B58&amp;C58&amp;D58&amp;E58&amp;F58</f>
        <v>GEN10.5140ND1</v>
      </c>
      <c r="H58" s="4" t="s">
        <v>2</v>
      </c>
      <c r="I58" s="4">
        <v>1</v>
      </c>
      <c r="J58" s="4">
        <v>9.99</v>
      </c>
      <c r="K58" s="4">
        <v>0.04</v>
      </c>
      <c r="L58" s="4">
        <v>0.93</v>
      </c>
      <c r="M58" s="4">
        <v>0.04</v>
      </c>
      <c r="N58" s="4">
        <v>4.3819999999999997</v>
      </c>
      <c r="O58" s="4">
        <v>0</v>
      </c>
      <c r="P58" s="4">
        <v>2.4990000000000001</v>
      </c>
      <c r="Q58" s="4">
        <v>2.36</v>
      </c>
      <c r="R58" s="4">
        <v>0.25</v>
      </c>
      <c r="S58" s="4">
        <v>0.4</v>
      </c>
      <c r="T58" s="4">
        <v>0.219</v>
      </c>
      <c r="U58" s="4">
        <v>0.17</v>
      </c>
      <c r="V58" s="4">
        <v>0.09</v>
      </c>
      <c r="W58" s="4">
        <v>0.4</v>
      </c>
      <c r="X58" s="4" t="s">
        <v>1</v>
      </c>
      <c r="Y58" s="4" t="s">
        <v>1</v>
      </c>
      <c r="Z58" s="4" t="str">
        <f>""</f>
        <v/>
      </c>
      <c r="AA58" s="4" t="str">
        <f>""</f>
        <v/>
      </c>
      <c r="AB58" s="4" t="str">
        <f>""</f>
        <v/>
      </c>
      <c r="AC58" s="4" t="str">
        <f>""</f>
        <v/>
      </c>
      <c r="AD58" s="4" t="str">
        <f>""</f>
        <v/>
      </c>
      <c r="AE58" s="4" t="str">
        <f>""</f>
        <v/>
      </c>
      <c r="AF58" s="4" t="str">
        <f>""</f>
        <v/>
      </c>
      <c r="AG58" s="4" t="str">
        <f>""</f>
        <v/>
      </c>
      <c r="AH58" s="4" t="str">
        <f>""</f>
        <v/>
      </c>
      <c r="AI58" s="4" t="str">
        <f>""</f>
        <v/>
      </c>
      <c r="AJ58" s="4" t="str">
        <f>""</f>
        <v/>
      </c>
      <c r="AK58" s="4" t="str">
        <f>""</f>
        <v/>
      </c>
      <c r="AL58" s="4" t="str">
        <f>""</f>
        <v/>
      </c>
      <c r="AM58" s="4" t="str">
        <f>""</f>
        <v/>
      </c>
      <c r="AN58" s="4" t="str">
        <f>""</f>
        <v/>
      </c>
      <c r="AO58" s="4" t="str">
        <f>""</f>
        <v/>
      </c>
      <c r="AP58" s="4" t="str">
        <f>""</f>
        <v/>
      </c>
      <c r="AQ58" s="4" t="str">
        <f>""</f>
        <v/>
      </c>
      <c r="AR58" s="4" t="str">
        <f>""</f>
        <v/>
      </c>
      <c r="AS58" s="4" t="str">
        <f>""</f>
        <v/>
      </c>
    </row>
    <row r="59" spans="1:45" x14ac:dyDescent="0.25">
      <c r="A59" s="15"/>
      <c r="B59" s="16"/>
      <c r="C59" s="16"/>
      <c r="D59" s="16"/>
      <c r="E59" s="16"/>
      <c r="F59" s="16"/>
      <c r="G59" s="16"/>
      <c r="H59" s="14" t="s">
        <v>25</v>
      </c>
      <c r="I59" s="7" t="s">
        <v>26</v>
      </c>
      <c r="J59" s="7" t="s">
        <v>64</v>
      </c>
      <c r="K59" s="7" t="s">
        <v>94</v>
      </c>
      <c r="L59" s="7" t="s">
        <v>95</v>
      </c>
      <c r="M59" s="7" t="s">
        <v>96</v>
      </c>
      <c r="N59" s="7" t="s">
        <v>127</v>
      </c>
      <c r="O59" s="7" t="s">
        <v>128</v>
      </c>
      <c r="P59" s="7" t="s">
        <v>122</v>
      </c>
      <c r="Q59" s="7" t="s">
        <v>123</v>
      </c>
      <c r="R59" s="7" t="s">
        <v>74</v>
      </c>
      <c r="AI59" s="4" t="str">
        <f>""</f>
        <v/>
      </c>
      <c r="AJ59" s="4" t="str">
        <f>""</f>
        <v/>
      </c>
      <c r="AK59" s="4" t="str">
        <f>""</f>
        <v/>
      </c>
      <c r="AL59" s="4" t="str">
        <f>""</f>
        <v/>
      </c>
      <c r="AM59" s="4" t="str">
        <f>""</f>
        <v/>
      </c>
      <c r="AN59" s="4" t="str">
        <f>""</f>
        <v/>
      </c>
      <c r="AO59" s="4" t="str">
        <f>""</f>
        <v/>
      </c>
      <c r="AP59" s="4" t="str">
        <f>""</f>
        <v/>
      </c>
      <c r="AQ59" s="4" t="str">
        <f>""</f>
        <v/>
      </c>
      <c r="AR59" s="4" t="str">
        <f>""</f>
        <v/>
      </c>
      <c r="AS59" s="4" t="str">
        <f>""</f>
        <v/>
      </c>
    </row>
    <row r="60" spans="1:45" x14ac:dyDescent="0.25">
      <c r="A60" s="15"/>
      <c r="B60" s="17"/>
      <c r="C60" s="17"/>
      <c r="D60" s="17"/>
      <c r="E60" s="17"/>
      <c r="F60" s="17"/>
      <c r="G60" s="17"/>
      <c r="I60" s="8" t="s">
        <v>39</v>
      </c>
      <c r="J60" s="8"/>
      <c r="K60" s="8"/>
      <c r="L60" s="8"/>
      <c r="M60" s="8"/>
      <c r="N60" s="8"/>
      <c r="O60" s="8"/>
      <c r="P60" s="8"/>
      <c r="Q60" s="8"/>
      <c r="R60" s="8"/>
      <c r="Z60" s="4">
        <v>1000</v>
      </c>
      <c r="AA60" s="4">
        <f>Z60/0.9*X61</f>
        <v>484.32210483785252</v>
      </c>
      <c r="AI60" s="4" t="str">
        <f>""</f>
        <v/>
      </c>
      <c r="AJ60" s="4" t="str">
        <f>""</f>
        <v/>
      </c>
      <c r="AK60" s="4" t="str">
        <f>""</f>
        <v/>
      </c>
      <c r="AL60" s="4" t="str">
        <f>""</f>
        <v/>
      </c>
      <c r="AM60" s="4" t="str">
        <f>""</f>
        <v/>
      </c>
      <c r="AN60" s="4" t="str">
        <f>""</f>
        <v/>
      </c>
      <c r="AO60" s="4" t="str">
        <f>""</f>
        <v/>
      </c>
      <c r="AP60" s="4" t="str">
        <f>""</f>
        <v/>
      </c>
      <c r="AQ60" s="4" t="str">
        <f>""</f>
        <v/>
      </c>
      <c r="AR60" s="4" t="str">
        <f>""</f>
        <v/>
      </c>
      <c r="AS60" s="4" t="str">
        <f>""</f>
        <v/>
      </c>
    </row>
    <row r="61" spans="1:45" x14ac:dyDescent="0.25">
      <c r="A61" s="15"/>
      <c r="B61" s="17"/>
      <c r="C61" s="17"/>
      <c r="D61" s="17"/>
      <c r="E61" s="17"/>
      <c r="F61" s="17"/>
      <c r="G61" s="17"/>
      <c r="I61" s="8" t="s">
        <v>40</v>
      </c>
      <c r="J61" s="8"/>
      <c r="K61" s="8"/>
      <c r="L61" s="8"/>
      <c r="M61" s="8"/>
      <c r="N61" s="8"/>
      <c r="O61" s="8"/>
      <c r="P61" s="8"/>
      <c r="Q61" s="8"/>
      <c r="R61" s="8"/>
      <c r="X61" s="4">
        <f>SQRT(1-0.9^2)</f>
        <v>0.43588989435406728</v>
      </c>
      <c r="Y61" s="4">
        <f>X61^2+0.9^2</f>
        <v>1</v>
      </c>
      <c r="AI61" s="4" t="str">
        <f>""</f>
        <v/>
      </c>
      <c r="AJ61" s="4" t="str">
        <f>""</f>
        <v/>
      </c>
      <c r="AK61" s="4" t="str">
        <f>""</f>
        <v/>
      </c>
      <c r="AL61" s="4" t="str">
        <f>""</f>
        <v/>
      </c>
      <c r="AM61" s="4" t="str">
        <f>""</f>
        <v/>
      </c>
      <c r="AN61" s="4" t="str">
        <f>""</f>
        <v/>
      </c>
      <c r="AO61" s="4" t="str">
        <f>""</f>
        <v/>
      </c>
      <c r="AP61" s="4" t="str">
        <f>""</f>
        <v/>
      </c>
      <c r="AQ61" s="4" t="str">
        <f>""</f>
        <v/>
      </c>
      <c r="AR61" s="4" t="str">
        <f>""</f>
        <v/>
      </c>
      <c r="AS61" s="4" t="str">
        <f>""</f>
        <v/>
      </c>
    </row>
    <row r="62" spans="1:45" x14ac:dyDescent="0.25">
      <c r="A62" s="23" t="s">
        <v>41</v>
      </c>
      <c r="B62" s="18" t="s">
        <v>76</v>
      </c>
      <c r="C62" s="18">
        <v>10.5</v>
      </c>
      <c r="D62" s="18">
        <v>140</v>
      </c>
      <c r="E62" s="18" t="s">
        <v>120</v>
      </c>
      <c r="F62" s="18">
        <v>1</v>
      </c>
      <c r="G62" s="18" t="str">
        <f>B62&amp;C62&amp;D62&amp;E62&amp;F62</f>
        <v>GOV10.5140ND1</v>
      </c>
      <c r="H62" s="4" t="s">
        <v>8</v>
      </c>
      <c r="I62" s="4">
        <v>1</v>
      </c>
      <c r="J62" s="4">
        <v>0.05</v>
      </c>
      <c r="K62" s="4">
        <v>0.4</v>
      </c>
      <c r="L62" s="4">
        <v>0.1</v>
      </c>
      <c r="M62" s="4">
        <v>3</v>
      </c>
      <c r="N62" s="4">
        <v>1</v>
      </c>
      <c r="O62" s="4">
        <v>2</v>
      </c>
      <c r="P62" s="4">
        <v>0.85</v>
      </c>
      <c r="Q62" s="4">
        <v>0</v>
      </c>
      <c r="R62" s="4">
        <v>0</v>
      </c>
      <c r="S62" s="4" t="s">
        <v>1</v>
      </c>
      <c r="T62" s="4" t="s">
        <v>1</v>
      </c>
      <c r="U62" s="4" t="str">
        <f>""</f>
        <v/>
      </c>
      <c r="V62" s="4" t="str">
        <f>""</f>
        <v/>
      </c>
      <c r="W62" s="4" t="str">
        <f>""</f>
        <v/>
      </c>
      <c r="X62" s="4" t="str">
        <f>""</f>
        <v/>
      </c>
      <c r="Y62" s="4" t="str">
        <f>""</f>
        <v/>
      </c>
      <c r="Z62" s="4" t="str">
        <f>""</f>
        <v/>
      </c>
      <c r="AA62" s="4" t="str">
        <f>""</f>
        <v/>
      </c>
      <c r="AB62" s="4" t="str">
        <f>""</f>
        <v/>
      </c>
      <c r="AC62" s="4" t="str">
        <f>""</f>
        <v/>
      </c>
      <c r="AD62" s="4" t="str">
        <f>""</f>
        <v/>
      </c>
      <c r="AE62" s="4" t="str">
        <f>""</f>
        <v/>
      </c>
      <c r="AF62" s="4" t="str">
        <f>""</f>
        <v/>
      </c>
      <c r="AG62" s="4" t="str">
        <f>""</f>
        <v/>
      </c>
      <c r="AH62" s="4" t="str">
        <f>""</f>
        <v/>
      </c>
      <c r="AI62" s="4" t="str">
        <f>""</f>
        <v/>
      </c>
      <c r="AJ62" s="4" t="str">
        <f>""</f>
        <v/>
      </c>
      <c r="AK62" s="4" t="str">
        <f>""</f>
        <v/>
      </c>
      <c r="AL62" s="4" t="str">
        <f>""</f>
        <v/>
      </c>
      <c r="AM62" s="4" t="str">
        <f>""</f>
        <v/>
      </c>
      <c r="AN62" s="4" t="str">
        <f>""</f>
        <v/>
      </c>
      <c r="AO62" s="4" t="str">
        <f>""</f>
        <v/>
      </c>
      <c r="AP62" s="4" t="str">
        <f>""</f>
        <v/>
      </c>
      <c r="AQ62" s="4" t="str">
        <f>""</f>
        <v/>
      </c>
      <c r="AR62" s="4" t="str">
        <f>""</f>
        <v/>
      </c>
      <c r="AS62" s="4" t="str">
        <f>""</f>
        <v/>
      </c>
    </row>
    <row r="63" spans="1:45" x14ac:dyDescent="0.25">
      <c r="A63" s="15"/>
      <c r="B63" s="16"/>
      <c r="C63" s="16"/>
      <c r="D63" s="16"/>
      <c r="E63" s="16"/>
      <c r="F63" s="16"/>
      <c r="G63" s="16"/>
      <c r="H63" s="14" t="s">
        <v>25</v>
      </c>
      <c r="I63" s="7" t="s">
        <v>26</v>
      </c>
      <c r="J63" s="7" t="s">
        <v>77</v>
      </c>
      <c r="K63" s="7" t="s">
        <v>78</v>
      </c>
      <c r="L63" s="7" t="s">
        <v>79</v>
      </c>
      <c r="M63" s="7" t="s">
        <v>80</v>
      </c>
      <c r="N63" s="7" t="s">
        <v>81</v>
      </c>
      <c r="O63" s="7" t="s">
        <v>82</v>
      </c>
      <c r="P63" s="7" t="s">
        <v>83</v>
      </c>
      <c r="Q63" s="7" t="s">
        <v>84</v>
      </c>
      <c r="R63" s="7" t="s">
        <v>85</v>
      </c>
      <c r="S63" s="7" t="s">
        <v>86</v>
      </c>
      <c r="T63" s="7" t="s">
        <v>87</v>
      </c>
      <c r="U63" s="7" t="s">
        <v>88</v>
      </c>
      <c r="V63" s="7" t="s">
        <v>89</v>
      </c>
      <c r="W63" s="7" t="s">
        <v>90</v>
      </c>
      <c r="X63" s="7" t="s">
        <v>91</v>
      </c>
      <c r="Y63" s="7" t="s">
        <v>92</v>
      </c>
      <c r="Z63" s="7" t="s">
        <v>93</v>
      </c>
      <c r="AA63" s="7" t="s">
        <v>94</v>
      </c>
      <c r="AB63" s="7" t="s">
        <v>95</v>
      </c>
      <c r="AC63" s="7" t="s">
        <v>96</v>
      </c>
      <c r="AD63" s="7" t="s">
        <v>97</v>
      </c>
      <c r="AE63" s="7" t="s">
        <v>98</v>
      </c>
      <c r="AF63" s="7" t="s">
        <v>99</v>
      </c>
      <c r="AI63" s="4" t="str">
        <f>""</f>
        <v/>
      </c>
      <c r="AJ63" s="4" t="str">
        <f>""</f>
        <v/>
      </c>
      <c r="AK63" s="4" t="str">
        <f>""</f>
        <v/>
      </c>
      <c r="AL63" s="4" t="str">
        <f>""</f>
        <v/>
      </c>
      <c r="AM63" s="4" t="str">
        <f>""</f>
        <v/>
      </c>
      <c r="AN63" s="4" t="str">
        <f>""</f>
        <v/>
      </c>
      <c r="AO63" s="4" t="str">
        <f>""</f>
        <v/>
      </c>
      <c r="AP63" s="4" t="str">
        <f>""</f>
        <v/>
      </c>
      <c r="AQ63" s="4" t="str">
        <f>""</f>
        <v/>
      </c>
      <c r="AR63" s="4" t="str">
        <f>""</f>
        <v/>
      </c>
      <c r="AS63" s="4" t="str">
        <f>""</f>
        <v/>
      </c>
    </row>
    <row r="64" spans="1:45" x14ac:dyDescent="0.25">
      <c r="A64" s="15"/>
      <c r="B64" s="17"/>
      <c r="C64" s="17"/>
      <c r="D64" s="17"/>
      <c r="E64" s="17"/>
      <c r="F64" s="17"/>
      <c r="G64" s="17"/>
      <c r="I64" s="8" t="s">
        <v>39</v>
      </c>
      <c r="J64" s="8"/>
      <c r="K64" s="8"/>
      <c r="L64" s="8"/>
      <c r="M64" s="8"/>
      <c r="N64" s="8"/>
      <c r="O64" s="8"/>
      <c r="P64" s="8">
        <v>15</v>
      </c>
      <c r="Q64" s="8">
        <v>15</v>
      </c>
      <c r="R64" s="8"/>
      <c r="S64" s="8">
        <v>15</v>
      </c>
      <c r="T64" s="8">
        <v>15</v>
      </c>
      <c r="U64" s="8"/>
      <c r="V64" s="8"/>
      <c r="W64" s="8"/>
      <c r="X64" s="8">
        <v>2</v>
      </c>
      <c r="Y64" s="8">
        <v>2</v>
      </c>
      <c r="Z64" s="8"/>
      <c r="AA64" s="8">
        <v>2</v>
      </c>
      <c r="AB64" s="8">
        <v>2</v>
      </c>
      <c r="AC64" s="8">
        <v>2</v>
      </c>
      <c r="AD64" s="8">
        <v>2</v>
      </c>
      <c r="AE64" s="8">
        <v>0.99</v>
      </c>
      <c r="AF64" s="8">
        <v>0</v>
      </c>
      <c r="AI64" s="4" t="str">
        <f>""</f>
        <v/>
      </c>
      <c r="AJ64" s="4" t="str">
        <f>""</f>
        <v/>
      </c>
      <c r="AK64" s="4" t="str">
        <f>""</f>
        <v/>
      </c>
      <c r="AL64" s="4" t="str">
        <f>""</f>
        <v/>
      </c>
      <c r="AM64" s="4" t="str">
        <f>""</f>
        <v/>
      </c>
      <c r="AN64" s="4" t="str">
        <f>""</f>
        <v/>
      </c>
      <c r="AO64" s="4" t="str">
        <f>""</f>
        <v/>
      </c>
      <c r="AP64" s="4" t="str">
        <f>""</f>
        <v/>
      </c>
      <c r="AQ64" s="4" t="str">
        <f>""</f>
        <v/>
      </c>
      <c r="AR64" s="4" t="str">
        <f>""</f>
        <v/>
      </c>
      <c r="AS64" s="4" t="str">
        <f>""</f>
        <v/>
      </c>
    </row>
    <row r="65" spans="1:45" x14ac:dyDescent="0.25">
      <c r="A65" s="15"/>
      <c r="B65" s="17"/>
      <c r="C65" s="17"/>
      <c r="D65" s="17"/>
      <c r="E65" s="17"/>
      <c r="F65" s="17"/>
      <c r="G65" s="17"/>
      <c r="I65" s="8" t="s">
        <v>40</v>
      </c>
      <c r="J65" s="8"/>
      <c r="K65" s="8"/>
      <c r="L65" s="8"/>
      <c r="M65" s="8"/>
      <c r="N65" s="8"/>
      <c r="O65" s="8"/>
      <c r="P65" s="8">
        <v>1.5</v>
      </c>
      <c r="Q65" s="8">
        <v>1.5</v>
      </c>
      <c r="R65" s="8">
        <f>2*$K$2</f>
        <v>0.02</v>
      </c>
      <c r="S65" s="8">
        <v>1.5</v>
      </c>
      <c r="T65" s="8">
        <v>1.5</v>
      </c>
      <c r="U65" s="8">
        <f>2*$K$2</f>
        <v>0.02</v>
      </c>
      <c r="V65" s="8"/>
      <c r="W65" s="8"/>
      <c r="X65" s="8">
        <f t="shared" ref="X65:Y65" si="6">2*$K$2</f>
        <v>0.02</v>
      </c>
      <c r="Y65" s="8">
        <f t="shared" si="6"/>
        <v>0.02</v>
      </c>
      <c r="Z65" s="8"/>
      <c r="AA65" s="8">
        <f t="shared" ref="AA65:AD65" si="7">2*$K$2</f>
        <v>0.02</v>
      </c>
      <c r="AB65" s="8">
        <f t="shared" si="7"/>
        <v>0.02</v>
      </c>
      <c r="AC65" s="8">
        <f t="shared" si="7"/>
        <v>0.02</v>
      </c>
      <c r="AD65" s="8">
        <f t="shared" si="7"/>
        <v>0.02</v>
      </c>
      <c r="AE65" s="8">
        <v>0</v>
      </c>
      <c r="AF65" s="8">
        <v>-0.3</v>
      </c>
      <c r="AI65" s="4" t="str">
        <f>""</f>
        <v/>
      </c>
      <c r="AJ65" s="4" t="str">
        <f>""</f>
        <v/>
      </c>
      <c r="AK65" s="4" t="str">
        <f>""</f>
        <v/>
      </c>
      <c r="AL65" s="4" t="str">
        <f>""</f>
        <v/>
      </c>
      <c r="AM65" s="4" t="str">
        <f>""</f>
        <v/>
      </c>
      <c r="AN65" s="4" t="str">
        <f>""</f>
        <v/>
      </c>
      <c r="AO65" s="4" t="str">
        <f>""</f>
        <v/>
      </c>
      <c r="AP65" s="4" t="str">
        <f>""</f>
        <v/>
      </c>
      <c r="AQ65" s="4" t="str">
        <f>""</f>
        <v/>
      </c>
      <c r="AR65" s="4" t="str">
        <f>""</f>
        <v/>
      </c>
      <c r="AS65" s="4" t="str">
        <f>""</f>
        <v/>
      </c>
    </row>
    <row r="66" spans="1:45" x14ac:dyDescent="0.25">
      <c r="A66" s="24" t="s">
        <v>41</v>
      </c>
      <c r="B66" s="18" t="s">
        <v>100</v>
      </c>
      <c r="C66" s="18">
        <v>10.5</v>
      </c>
      <c r="D66" s="18">
        <v>140</v>
      </c>
      <c r="E66" s="18" t="s">
        <v>120</v>
      </c>
      <c r="F66" s="18">
        <v>1</v>
      </c>
      <c r="G66" s="18" t="str">
        <f>B66&amp;C66&amp;D66&amp;E66&amp;F66</f>
        <v>PSS10.5140ND1</v>
      </c>
      <c r="H66" s="4" t="s">
        <v>9</v>
      </c>
      <c r="I66" s="4">
        <v>1</v>
      </c>
      <c r="J66" s="4">
        <v>1</v>
      </c>
      <c r="K66" s="4">
        <v>0</v>
      </c>
      <c r="L66" s="4">
        <v>3</v>
      </c>
      <c r="M66" s="4">
        <v>0</v>
      </c>
      <c r="N66" s="4">
        <v>5</v>
      </c>
      <c r="O66" s="4">
        <v>1</v>
      </c>
      <c r="P66" s="4">
        <v>2.5</v>
      </c>
      <c r="Q66" s="4">
        <v>2.5</v>
      </c>
      <c r="R66" s="4">
        <v>0</v>
      </c>
      <c r="S66" s="4">
        <v>2.5</v>
      </c>
      <c r="T66" s="4">
        <v>0</v>
      </c>
      <c r="U66" s="4">
        <v>2.5</v>
      </c>
      <c r="V66" s="4">
        <v>0.39</v>
      </c>
      <c r="W66" s="4">
        <v>1</v>
      </c>
      <c r="X66" s="4">
        <v>0</v>
      </c>
      <c r="Y66" s="4">
        <v>0.1</v>
      </c>
      <c r="Z66" s="4">
        <v>6.5</v>
      </c>
      <c r="AA66" s="4">
        <v>0.44</v>
      </c>
      <c r="AB66" s="4">
        <v>0.08</v>
      </c>
      <c r="AC66" s="4">
        <v>0.2</v>
      </c>
      <c r="AD66" s="4">
        <v>0.98</v>
      </c>
      <c r="AE66" s="4">
        <v>0.1</v>
      </c>
      <c r="AF66" s="4">
        <v>-0.1</v>
      </c>
      <c r="AG66" s="4" t="s">
        <v>1</v>
      </c>
      <c r="AH66" s="4" t="s">
        <v>1</v>
      </c>
      <c r="AI66" s="4" t="str">
        <f>""</f>
        <v/>
      </c>
      <c r="AJ66" s="4" t="str">
        <f>""</f>
        <v/>
      </c>
      <c r="AK66" s="4" t="str">
        <f>""</f>
        <v/>
      </c>
      <c r="AL66" s="4" t="str">
        <f>""</f>
        <v/>
      </c>
      <c r="AM66" s="4" t="str">
        <f>""</f>
        <v/>
      </c>
      <c r="AN66" s="4" t="str">
        <f>""</f>
        <v/>
      </c>
      <c r="AO66" s="4" t="str">
        <f>""</f>
        <v/>
      </c>
      <c r="AP66" s="4" t="str">
        <f>""</f>
        <v/>
      </c>
      <c r="AQ66" s="4" t="str">
        <f>""</f>
        <v/>
      </c>
      <c r="AR66" s="4" t="str">
        <f>""</f>
        <v/>
      </c>
      <c r="AS66" s="4" t="str">
        <f>""</f>
        <v/>
      </c>
    </row>
    <row r="67" spans="1:45" x14ac:dyDescent="0.25">
      <c r="A67" s="27" t="s">
        <v>129</v>
      </c>
      <c r="B67" s="9"/>
      <c r="C67" s="9"/>
      <c r="D67" s="9"/>
      <c r="E67" s="9"/>
      <c r="F67" s="16"/>
      <c r="G67" s="16"/>
      <c r="H67" s="14" t="s">
        <v>25</v>
      </c>
      <c r="I67" s="7" t="s">
        <v>26</v>
      </c>
      <c r="J67" s="7" t="s">
        <v>103</v>
      </c>
      <c r="K67" s="7" t="s">
        <v>104</v>
      </c>
      <c r="L67" s="7" t="s">
        <v>105</v>
      </c>
      <c r="M67" s="7" t="s">
        <v>106</v>
      </c>
      <c r="N67" s="7" t="s">
        <v>107</v>
      </c>
      <c r="O67" s="7" t="s">
        <v>108</v>
      </c>
      <c r="P67" s="7" t="s">
        <v>109</v>
      </c>
      <c r="Q67" s="7" t="s">
        <v>110</v>
      </c>
      <c r="R67" s="7" t="s">
        <v>111</v>
      </c>
      <c r="S67" s="7" t="s">
        <v>112</v>
      </c>
      <c r="T67" s="7" t="s">
        <v>113</v>
      </c>
      <c r="U67" s="7" t="s">
        <v>114</v>
      </c>
      <c r="V67" s="7" t="s">
        <v>115</v>
      </c>
      <c r="W67" s="7" t="s">
        <v>116</v>
      </c>
      <c r="X67" s="7" t="s">
        <v>117</v>
      </c>
      <c r="Y67" s="7" t="s">
        <v>118</v>
      </c>
      <c r="Z67" s="7" t="s">
        <v>119</v>
      </c>
      <c r="AI67" s="4" t="str">
        <f>""</f>
        <v/>
      </c>
      <c r="AJ67" s="4" t="str">
        <f>""</f>
        <v/>
      </c>
      <c r="AK67" s="4" t="str">
        <f>""</f>
        <v/>
      </c>
      <c r="AL67" s="4" t="str">
        <f>""</f>
        <v/>
      </c>
      <c r="AM67" s="4" t="str">
        <f>""</f>
        <v/>
      </c>
      <c r="AN67" s="4" t="str">
        <f>""</f>
        <v/>
      </c>
      <c r="AO67" s="4" t="str">
        <f>""</f>
        <v/>
      </c>
      <c r="AP67" s="4" t="str">
        <f>""</f>
        <v/>
      </c>
      <c r="AQ67" s="4" t="str">
        <f>""</f>
        <v/>
      </c>
      <c r="AR67" s="4" t="str">
        <f>""</f>
        <v/>
      </c>
      <c r="AS67" s="4" t="str">
        <f>""</f>
        <v/>
      </c>
    </row>
    <row r="68" spans="1:45" x14ac:dyDescent="0.25">
      <c r="A68" s="25"/>
      <c r="B68" s="10"/>
      <c r="C68" s="10"/>
      <c r="D68" s="10"/>
      <c r="E68" s="10"/>
      <c r="F68" s="17"/>
      <c r="G68" s="17"/>
      <c r="I68" s="8" t="s">
        <v>39</v>
      </c>
      <c r="J68" s="8">
        <v>0.5</v>
      </c>
      <c r="K68" s="8">
        <v>75</v>
      </c>
      <c r="L68" s="8">
        <v>75</v>
      </c>
      <c r="M68" s="8">
        <v>10</v>
      </c>
      <c r="N68" s="8">
        <v>0</v>
      </c>
      <c r="O68" s="8">
        <v>1</v>
      </c>
      <c r="P68" s="8">
        <v>1.2</v>
      </c>
      <c r="Q68" s="8">
        <v>18</v>
      </c>
      <c r="R68" s="8">
        <v>118</v>
      </c>
      <c r="S68" s="8">
        <v>0</v>
      </c>
      <c r="T68" s="8">
        <v>1.1000000000000001</v>
      </c>
      <c r="U68" s="8">
        <v>10</v>
      </c>
      <c r="V68" s="8">
        <v>1.1000000000000001</v>
      </c>
      <c r="W68" s="8">
        <v>20</v>
      </c>
      <c r="X68" s="8">
        <v>1</v>
      </c>
      <c r="Y68" s="8">
        <v>0.5</v>
      </c>
      <c r="Z68" s="8">
        <v>90</v>
      </c>
      <c r="AI68" s="4" t="str">
        <f>""</f>
        <v/>
      </c>
      <c r="AJ68" s="4" t="str">
        <f>""</f>
        <v/>
      </c>
      <c r="AK68" s="4" t="str">
        <f>""</f>
        <v/>
      </c>
      <c r="AL68" s="4" t="str">
        <f>""</f>
        <v/>
      </c>
      <c r="AM68" s="4" t="str">
        <f>""</f>
        <v/>
      </c>
      <c r="AN68" s="4" t="str">
        <f>""</f>
        <v/>
      </c>
      <c r="AO68" s="4" t="str">
        <f>""</f>
        <v/>
      </c>
      <c r="AP68" s="4" t="str">
        <f>""</f>
        <v/>
      </c>
      <c r="AQ68" s="4" t="str">
        <f>""</f>
        <v/>
      </c>
      <c r="AR68" s="4" t="str">
        <f>""</f>
        <v/>
      </c>
      <c r="AS68" s="4" t="str">
        <f>""</f>
        <v/>
      </c>
    </row>
    <row r="69" spans="1:45" x14ac:dyDescent="0.25">
      <c r="A69" s="25"/>
      <c r="B69" s="10"/>
      <c r="C69" s="10"/>
      <c r="D69" s="10"/>
      <c r="E69" s="10"/>
      <c r="F69" s="17"/>
      <c r="G69" s="17"/>
      <c r="I69" s="8" t="s">
        <v>40</v>
      </c>
      <c r="J69" s="8">
        <v>0</v>
      </c>
      <c r="K69" s="8">
        <v>0</v>
      </c>
      <c r="L69" s="8">
        <v>0</v>
      </c>
      <c r="M69" s="8">
        <v>0.8</v>
      </c>
      <c r="N69" s="8">
        <v>-6</v>
      </c>
      <c r="O69" s="8">
        <v>0</v>
      </c>
      <c r="P69" s="8">
        <v>0</v>
      </c>
      <c r="Q69" s="8">
        <v>0</v>
      </c>
      <c r="R69" s="8">
        <v>0.8</v>
      </c>
      <c r="S69" s="8">
        <v>-118</v>
      </c>
      <c r="T69" s="8">
        <v>0</v>
      </c>
      <c r="U69" s="8">
        <v>1</v>
      </c>
      <c r="V69" s="8">
        <v>0</v>
      </c>
      <c r="W69" s="8">
        <v>1</v>
      </c>
      <c r="X69" s="8">
        <v>0</v>
      </c>
      <c r="Y69" s="8">
        <v>0</v>
      </c>
      <c r="Z69" s="8">
        <v>-90</v>
      </c>
      <c r="AI69" s="4" t="str">
        <f>""</f>
        <v/>
      </c>
      <c r="AJ69" s="4" t="str">
        <f>""</f>
        <v/>
      </c>
      <c r="AK69" s="4" t="str">
        <f>""</f>
        <v/>
      </c>
      <c r="AL69" s="4" t="str">
        <f>""</f>
        <v/>
      </c>
      <c r="AM69" s="4" t="str">
        <f>""</f>
        <v/>
      </c>
      <c r="AN69" s="4" t="str">
        <f>""</f>
        <v/>
      </c>
      <c r="AO69" s="4" t="str">
        <f>""</f>
        <v/>
      </c>
      <c r="AP69" s="4" t="str">
        <f>""</f>
        <v/>
      </c>
      <c r="AQ69" s="4" t="str">
        <f>""</f>
        <v/>
      </c>
      <c r="AR69" s="4" t="str">
        <f>""</f>
        <v/>
      </c>
      <c r="AS69" s="4" t="str">
        <f>""</f>
        <v/>
      </c>
    </row>
    <row r="70" spans="1:45" x14ac:dyDescent="0.25">
      <c r="A70" s="22" t="s">
        <v>41</v>
      </c>
      <c r="B70" s="18" t="s">
        <v>42</v>
      </c>
      <c r="C70" s="18">
        <v>10.5</v>
      </c>
      <c r="D70" s="18">
        <v>20</v>
      </c>
      <c r="E70" s="18" t="s">
        <v>43</v>
      </c>
      <c r="F70" s="18">
        <v>1</v>
      </c>
      <c r="G70" s="18" t="str">
        <f>B70&amp;C70&amp;D70&amp;E70&amp;F70</f>
        <v>AVR10.520TD1</v>
      </c>
      <c r="H70" s="4" t="s">
        <v>3</v>
      </c>
      <c r="I70" s="4">
        <v>1</v>
      </c>
      <c r="J70" s="4">
        <v>0</v>
      </c>
      <c r="K70" s="4">
        <v>10.75</v>
      </c>
      <c r="L70" s="4">
        <v>10.75</v>
      </c>
      <c r="M70" s="4">
        <v>5</v>
      </c>
      <c r="N70" s="4">
        <v>-0.87</v>
      </c>
      <c r="O70" s="4">
        <v>0</v>
      </c>
      <c r="P70" s="4">
        <v>1</v>
      </c>
      <c r="Q70" s="4">
        <v>0</v>
      </c>
      <c r="R70" s="4">
        <v>99</v>
      </c>
      <c r="S70" s="4">
        <v>-99</v>
      </c>
      <c r="T70" s="4">
        <v>0</v>
      </c>
      <c r="U70" s="4">
        <v>9.3000000000000007</v>
      </c>
      <c r="V70" s="4">
        <v>0</v>
      </c>
      <c r="W70" s="4">
        <v>11.63</v>
      </c>
      <c r="X70" s="4">
        <v>0.113</v>
      </c>
      <c r="Y70" s="4">
        <v>0.124</v>
      </c>
      <c r="Z70" s="4">
        <v>0</v>
      </c>
      <c r="AA70" s="4" t="s">
        <v>1</v>
      </c>
      <c r="AB70" s="4" t="s">
        <v>1</v>
      </c>
      <c r="AC70" s="4" t="str">
        <f>""</f>
        <v/>
      </c>
      <c r="AD70" s="4" t="str">
        <f>""</f>
        <v/>
      </c>
      <c r="AE70" s="4" t="str">
        <f>""</f>
        <v/>
      </c>
      <c r="AF70" s="4" t="str">
        <f>""</f>
        <v/>
      </c>
      <c r="AG70" s="4" t="str">
        <f>""</f>
        <v/>
      </c>
      <c r="AH70" s="4" t="str">
        <f>""</f>
        <v/>
      </c>
      <c r="AI70" s="4" t="str">
        <f>""</f>
        <v/>
      </c>
      <c r="AJ70" s="4" t="str">
        <f>""</f>
        <v/>
      </c>
      <c r="AK70" s="4" t="str">
        <f>""</f>
        <v/>
      </c>
      <c r="AL70" s="4" t="str">
        <f>""</f>
        <v/>
      </c>
      <c r="AM70" s="4" t="str">
        <f>""</f>
        <v/>
      </c>
      <c r="AN70" s="4" t="str">
        <f>""</f>
        <v/>
      </c>
      <c r="AO70" s="4" t="str">
        <f>""</f>
        <v/>
      </c>
      <c r="AP70" s="4" t="str">
        <f>""</f>
        <v/>
      </c>
      <c r="AQ70" s="4" t="str">
        <f>""</f>
        <v/>
      </c>
      <c r="AR70" s="4" t="str">
        <f>""</f>
        <v/>
      </c>
      <c r="AS70" s="4" t="str">
        <f>""</f>
        <v/>
      </c>
    </row>
    <row r="71" spans="1:45" x14ac:dyDescent="0.25">
      <c r="A71" s="15"/>
      <c r="B71" s="16"/>
      <c r="C71" s="16"/>
      <c r="D71" s="16"/>
      <c r="E71" s="16"/>
      <c r="F71" s="16"/>
      <c r="G71" s="16"/>
      <c r="H71" s="14" t="s">
        <v>25</v>
      </c>
      <c r="I71" s="7" t="s">
        <v>26</v>
      </c>
      <c r="J71" s="7" t="s">
        <v>44</v>
      </c>
      <c r="K71" s="7" t="s">
        <v>45</v>
      </c>
      <c r="L71" s="7" t="s">
        <v>46</v>
      </c>
      <c r="M71" s="7" t="s">
        <v>47</v>
      </c>
      <c r="N71" s="7" t="s">
        <v>48</v>
      </c>
      <c r="O71" s="7" t="s">
        <v>49</v>
      </c>
      <c r="P71" s="7" t="s">
        <v>50</v>
      </c>
      <c r="Q71" s="7" t="s">
        <v>51</v>
      </c>
      <c r="R71" s="7" t="s">
        <v>52</v>
      </c>
      <c r="S71" s="7" t="s">
        <v>53</v>
      </c>
      <c r="T71" s="7" t="s">
        <v>54</v>
      </c>
      <c r="U71" s="7" t="s">
        <v>55</v>
      </c>
      <c r="AI71" s="4" t="str">
        <f>""</f>
        <v/>
      </c>
      <c r="AJ71" s="4" t="str">
        <f>""</f>
        <v/>
      </c>
      <c r="AK71" s="4" t="str">
        <f>""</f>
        <v/>
      </c>
      <c r="AL71" s="4" t="str">
        <f>""</f>
        <v/>
      </c>
      <c r="AM71" s="4" t="str">
        <f>""</f>
        <v/>
      </c>
      <c r="AN71" s="4" t="str">
        <f>""</f>
        <v/>
      </c>
      <c r="AO71" s="4" t="str">
        <f>""</f>
        <v/>
      </c>
      <c r="AP71" s="4" t="str">
        <f>""</f>
        <v/>
      </c>
      <c r="AQ71" s="4" t="str">
        <f>""</f>
        <v/>
      </c>
      <c r="AR71" s="4" t="str">
        <f>""</f>
        <v/>
      </c>
      <c r="AS71" s="4" t="str">
        <f>""</f>
        <v/>
      </c>
    </row>
    <row r="72" spans="1:45" x14ac:dyDescent="0.25">
      <c r="A72" s="15"/>
      <c r="B72" s="17"/>
      <c r="C72" s="17"/>
      <c r="D72" s="17"/>
      <c r="E72" s="17"/>
      <c r="F72" s="17"/>
      <c r="G72" s="17"/>
      <c r="I72" s="8" t="s">
        <v>39</v>
      </c>
      <c r="J72" s="8">
        <v>10</v>
      </c>
      <c r="K72" s="8">
        <v>0.2</v>
      </c>
      <c r="L72" s="8">
        <v>0.2</v>
      </c>
      <c r="M72" s="8">
        <v>10</v>
      </c>
      <c r="N72" s="8">
        <v>3</v>
      </c>
      <c r="O72" s="8">
        <v>2.5</v>
      </c>
      <c r="P72" s="8"/>
      <c r="Q72" s="8"/>
      <c r="R72" s="8"/>
      <c r="S72" s="8"/>
      <c r="T72" s="8"/>
      <c r="U72" s="8"/>
      <c r="AI72" s="4" t="str">
        <f>""</f>
        <v/>
      </c>
      <c r="AJ72" s="4" t="str">
        <f>""</f>
        <v/>
      </c>
      <c r="AK72" s="4" t="str">
        <f>""</f>
        <v/>
      </c>
      <c r="AL72" s="4" t="str">
        <f>""</f>
        <v/>
      </c>
      <c r="AM72" s="4" t="str">
        <f>""</f>
        <v/>
      </c>
      <c r="AN72" s="4" t="str">
        <f>""</f>
        <v/>
      </c>
      <c r="AO72" s="4" t="str">
        <f>""</f>
        <v/>
      </c>
      <c r="AP72" s="4" t="str">
        <f>""</f>
        <v/>
      </c>
      <c r="AQ72" s="4" t="str">
        <f>""</f>
        <v/>
      </c>
      <c r="AR72" s="4" t="str">
        <f>""</f>
        <v/>
      </c>
      <c r="AS72" s="4" t="str">
        <f>""</f>
        <v/>
      </c>
    </row>
    <row r="73" spans="1:45" x14ac:dyDescent="0.25">
      <c r="A73" s="15"/>
      <c r="B73" s="17"/>
      <c r="C73" s="17"/>
      <c r="D73" s="17"/>
      <c r="E73" s="17"/>
      <c r="F73" s="17"/>
      <c r="G73" s="17"/>
      <c r="I73" s="8" t="s">
        <v>40</v>
      </c>
      <c r="J73" s="8">
        <v>1</v>
      </c>
      <c r="K73" s="8">
        <f>4*$K$2</f>
        <v>0.04</v>
      </c>
      <c r="L73" s="8">
        <f>4*$K$2</f>
        <v>0.04</v>
      </c>
      <c r="M73" s="8">
        <v>1</v>
      </c>
      <c r="N73" s="8">
        <v>0</v>
      </c>
      <c r="O73" s="8"/>
      <c r="P73" s="8"/>
      <c r="Q73" s="8"/>
      <c r="R73" s="8"/>
      <c r="S73" s="8"/>
      <c r="T73" s="8">
        <v>0</v>
      </c>
      <c r="U73" s="8"/>
      <c r="AI73" s="4" t="str">
        <f>""</f>
        <v/>
      </c>
      <c r="AJ73" s="4" t="str">
        <f>""</f>
        <v/>
      </c>
      <c r="AK73" s="4" t="str">
        <f>""</f>
        <v/>
      </c>
      <c r="AL73" s="4" t="str">
        <f>""</f>
        <v/>
      </c>
      <c r="AM73" s="4" t="str">
        <f>""</f>
        <v/>
      </c>
      <c r="AN73" s="4" t="str">
        <f>""</f>
        <v/>
      </c>
      <c r="AO73" s="4" t="str">
        <f>""</f>
        <v/>
      </c>
      <c r="AP73" s="4" t="str">
        <f>""</f>
        <v/>
      </c>
      <c r="AQ73" s="4" t="str">
        <f>""</f>
        <v/>
      </c>
      <c r="AR73" s="4" t="str">
        <f>""</f>
        <v/>
      </c>
      <c r="AS73" s="4" t="str">
        <f>""</f>
        <v/>
      </c>
    </row>
    <row r="74" spans="1:45" x14ac:dyDescent="0.25">
      <c r="A74" s="23" t="s">
        <v>41</v>
      </c>
      <c r="B74" s="18" t="s">
        <v>62</v>
      </c>
      <c r="C74" s="18">
        <v>10.5</v>
      </c>
      <c r="D74" s="18">
        <v>20</v>
      </c>
      <c r="E74" s="18" t="s">
        <v>43</v>
      </c>
      <c r="F74" s="18">
        <v>1</v>
      </c>
      <c r="G74" s="18" t="str">
        <f>B74&amp;C74&amp;D74&amp;E74&amp;F74</f>
        <v>GEN10.520TD1</v>
      </c>
      <c r="H74" s="4" t="s">
        <v>0</v>
      </c>
      <c r="I74" s="4">
        <v>1</v>
      </c>
      <c r="J74" s="4">
        <v>6.6</v>
      </c>
      <c r="K74" s="4">
        <v>0.05</v>
      </c>
      <c r="L74" s="4">
        <v>0.155</v>
      </c>
      <c r="M74" s="4">
        <v>2</v>
      </c>
      <c r="N74" s="4">
        <v>0</v>
      </c>
      <c r="O74" s="4">
        <v>1.1299999999999999</v>
      </c>
      <c r="P74" s="4">
        <v>0.73399999999999999</v>
      </c>
      <c r="Q74" s="4">
        <v>0.26</v>
      </c>
      <c r="R74" s="4">
        <v>0.25600000000000001</v>
      </c>
      <c r="S74" s="4">
        <v>0.104</v>
      </c>
      <c r="T74" s="4">
        <v>0.19400000000000001</v>
      </c>
      <c r="U74" s="4">
        <v>0.68500000000000005</v>
      </c>
      <c r="V74" s="4" t="s">
        <v>1</v>
      </c>
      <c r="W74" s="4" t="s">
        <v>1</v>
      </c>
      <c r="X74" s="4" t="str">
        <f>""</f>
        <v/>
      </c>
      <c r="Y74" s="4" t="str">
        <f>""</f>
        <v/>
      </c>
      <c r="Z74" s="4" t="str">
        <f>""</f>
        <v/>
      </c>
      <c r="AA74" s="4" t="str">
        <f>""</f>
        <v/>
      </c>
      <c r="AB74" s="4" t="str">
        <f>""</f>
        <v/>
      </c>
      <c r="AC74" s="4" t="str">
        <f>""</f>
        <v/>
      </c>
      <c r="AD74" s="4" t="str">
        <f>""</f>
        <v/>
      </c>
      <c r="AE74" s="4" t="str">
        <f>""</f>
        <v/>
      </c>
      <c r="AF74" s="4" t="str">
        <f>""</f>
        <v/>
      </c>
      <c r="AG74" s="4" t="str">
        <f>""</f>
        <v/>
      </c>
      <c r="AH74" s="4" t="str">
        <f>""</f>
        <v/>
      </c>
      <c r="AI74" s="4" t="str">
        <f>""</f>
        <v/>
      </c>
      <c r="AJ74" s="4" t="str">
        <f>""</f>
        <v/>
      </c>
      <c r="AK74" s="4" t="str">
        <f>""</f>
        <v/>
      </c>
      <c r="AL74" s="4" t="str">
        <f>""</f>
        <v/>
      </c>
      <c r="AM74" s="4" t="str">
        <f>""</f>
        <v/>
      </c>
      <c r="AN74" s="4" t="str">
        <f>""</f>
        <v/>
      </c>
      <c r="AO74" s="4" t="str">
        <f>""</f>
        <v/>
      </c>
      <c r="AP74" s="4" t="str">
        <f>""</f>
        <v/>
      </c>
      <c r="AQ74" s="4" t="str">
        <f>""</f>
        <v/>
      </c>
      <c r="AR74" s="4" t="str">
        <f>""</f>
        <v/>
      </c>
      <c r="AS74" s="4" t="str">
        <f>""</f>
        <v/>
      </c>
    </row>
    <row r="75" spans="1:45" x14ac:dyDescent="0.25">
      <c r="A75" s="15"/>
      <c r="B75" s="16"/>
      <c r="C75" s="16"/>
      <c r="D75" s="16"/>
      <c r="E75" s="16"/>
      <c r="F75" s="16"/>
      <c r="G75" s="16"/>
      <c r="H75" s="14" t="s">
        <v>25</v>
      </c>
      <c r="I75" s="7" t="s">
        <v>26</v>
      </c>
      <c r="J75" s="7" t="s">
        <v>64</v>
      </c>
      <c r="K75" s="7" t="s">
        <v>65</v>
      </c>
      <c r="L75" s="7" t="s">
        <v>66</v>
      </c>
      <c r="M75" s="7" t="s">
        <v>67</v>
      </c>
      <c r="N75" s="7" t="s">
        <v>68</v>
      </c>
      <c r="O75" s="7" t="s">
        <v>69</v>
      </c>
      <c r="P75" s="7" t="s">
        <v>70</v>
      </c>
      <c r="Q75" s="7" t="s">
        <v>71</v>
      </c>
      <c r="R75" s="7" t="s">
        <v>72</v>
      </c>
      <c r="S75" s="7" t="s">
        <v>73</v>
      </c>
      <c r="T75" s="7" t="s">
        <v>74</v>
      </c>
      <c r="U75" s="7" t="s">
        <v>75</v>
      </c>
      <c r="AI75" s="4" t="str">
        <f>""</f>
        <v/>
      </c>
      <c r="AJ75" s="4" t="str">
        <f>""</f>
        <v/>
      </c>
      <c r="AK75" s="4" t="str">
        <f>""</f>
        <v/>
      </c>
      <c r="AL75" s="4" t="str">
        <f>""</f>
        <v/>
      </c>
      <c r="AM75" s="4" t="str">
        <f>""</f>
        <v/>
      </c>
      <c r="AN75" s="4" t="str">
        <f>""</f>
        <v/>
      </c>
      <c r="AO75" s="4" t="str">
        <f>""</f>
        <v/>
      </c>
      <c r="AP75" s="4" t="str">
        <f>""</f>
        <v/>
      </c>
      <c r="AQ75" s="4" t="str">
        <f>""</f>
        <v/>
      </c>
      <c r="AR75" s="4" t="str">
        <f>""</f>
        <v/>
      </c>
      <c r="AS75" s="4" t="str">
        <f>""</f>
        <v/>
      </c>
    </row>
    <row r="76" spans="1:45" x14ac:dyDescent="0.25">
      <c r="A76" s="15"/>
      <c r="B76" s="17"/>
      <c r="C76" s="17"/>
      <c r="D76" s="17"/>
      <c r="E76" s="17"/>
      <c r="F76" s="17"/>
      <c r="G76" s="17"/>
      <c r="I76" s="8" t="s">
        <v>39</v>
      </c>
      <c r="J76" s="8">
        <v>1</v>
      </c>
      <c r="K76" s="8">
        <v>2</v>
      </c>
      <c r="L76" s="8">
        <v>30</v>
      </c>
      <c r="M76" s="8">
        <v>0.1</v>
      </c>
      <c r="N76" s="8">
        <v>1</v>
      </c>
      <c r="O76" s="8">
        <v>0.3</v>
      </c>
      <c r="P76" s="8">
        <v>1</v>
      </c>
      <c r="Q76" s="8">
        <v>1</v>
      </c>
      <c r="R76" s="8">
        <v>30</v>
      </c>
      <c r="S76" s="8">
        <v>1.5</v>
      </c>
      <c r="T76" s="8">
        <v>0.5</v>
      </c>
      <c r="U76" s="8">
        <v>0.15</v>
      </c>
      <c r="AI76" s="4" t="str">
        <f>""</f>
        <v/>
      </c>
      <c r="AJ76" s="4" t="str">
        <f>""</f>
        <v/>
      </c>
      <c r="AK76" s="4" t="str">
        <f>""</f>
        <v/>
      </c>
      <c r="AL76" s="4" t="str">
        <f>""</f>
        <v/>
      </c>
      <c r="AM76" s="4" t="str">
        <f>""</f>
        <v/>
      </c>
      <c r="AN76" s="4" t="str">
        <f>""</f>
        <v/>
      </c>
      <c r="AO76" s="4" t="str">
        <f>""</f>
        <v/>
      </c>
      <c r="AP76" s="4" t="str">
        <f>""</f>
        <v/>
      </c>
      <c r="AQ76" s="4" t="str">
        <f>""</f>
        <v/>
      </c>
      <c r="AR76" s="4" t="str">
        <f>""</f>
        <v/>
      </c>
      <c r="AS76" s="4" t="str">
        <f>""</f>
        <v/>
      </c>
    </row>
    <row r="77" spans="1:45" x14ac:dyDescent="0.25">
      <c r="A77" s="15"/>
      <c r="B77" s="17"/>
      <c r="C77" s="17"/>
      <c r="D77" s="17"/>
      <c r="E77" s="17"/>
      <c r="F77" s="17"/>
      <c r="G77" s="17"/>
      <c r="I77" s="8" t="s">
        <v>40</v>
      </c>
      <c r="J77" s="8">
        <v>0</v>
      </c>
      <c r="K77" s="8">
        <v>0</v>
      </c>
      <c r="L77" s="8">
        <f>4*$K$2</f>
        <v>0.04</v>
      </c>
      <c r="M77" s="8">
        <f>4*$K$2</f>
        <v>0.04</v>
      </c>
      <c r="N77" s="8">
        <f>4*$K$2</f>
        <v>0.04</v>
      </c>
      <c r="O77" s="8">
        <v>0</v>
      </c>
      <c r="P77" s="8">
        <v>0</v>
      </c>
      <c r="Q77" s="8">
        <v>0</v>
      </c>
      <c r="R77" s="8">
        <v>0.5</v>
      </c>
      <c r="S77" s="8">
        <v>0.8</v>
      </c>
      <c r="T77" s="8">
        <v>0</v>
      </c>
      <c r="U77" s="8">
        <v>0</v>
      </c>
      <c r="AI77" s="4" t="str">
        <f>""</f>
        <v/>
      </c>
      <c r="AJ77" s="4" t="str">
        <f>""</f>
        <v/>
      </c>
      <c r="AK77" s="4" t="str">
        <f>""</f>
        <v/>
      </c>
      <c r="AL77" s="4" t="str">
        <f>""</f>
        <v/>
      </c>
      <c r="AM77" s="4" t="str">
        <f>""</f>
        <v/>
      </c>
      <c r="AN77" s="4" t="str">
        <f>""</f>
        <v/>
      </c>
      <c r="AO77" s="4" t="str">
        <f>""</f>
        <v/>
      </c>
      <c r="AP77" s="4" t="str">
        <f>""</f>
        <v/>
      </c>
      <c r="AQ77" s="4" t="str">
        <f>""</f>
        <v/>
      </c>
      <c r="AR77" s="4" t="str">
        <f>""</f>
        <v/>
      </c>
      <c r="AS77" s="4" t="str">
        <f>""</f>
        <v/>
      </c>
    </row>
    <row r="78" spans="1:45" x14ac:dyDescent="0.25">
      <c r="A78" s="23" t="s">
        <v>41</v>
      </c>
      <c r="B78" s="18" t="s">
        <v>76</v>
      </c>
      <c r="C78" s="18">
        <v>10.5</v>
      </c>
      <c r="D78" s="18">
        <v>20</v>
      </c>
      <c r="E78" s="18" t="s">
        <v>43</v>
      </c>
      <c r="F78" s="18">
        <v>1</v>
      </c>
      <c r="G78" s="18" t="str">
        <f>B78&amp;C78&amp;D78&amp;E78&amp;F78</f>
        <v>GOV10.520TD1</v>
      </c>
      <c r="H78" s="17" t="s">
        <v>6</v>
      </c>
      <c r="I78" s="17">
        <v>1</v>
      </c>
      <c r="J78" s="17">
        <v>0.06</v>
      </c>
      <c r="K78" s="17">
        <v>0.4</v>
      </c>
      <c r="L78" s="17">
        <v>3</v>
      </c>
      <c r="M78" s="17">
        <v>9.9000000000000005E-2</v>
      </c>
      <c r="N78" s="17">
        <v>0.4</v>
      </c>
      <c r="O78" s="17">
        <v>0.15</v>
      </c>
      <c r="P78" s="17">
        <v>1</v>
      </c>
      <c r="Q78" s="17">
        <v>0.1</v>
      </c>
      <c r="R78" s="17">
        <v>1.35</v>
      </c>
      <c r="S78" s="17">
        <v>1.4</v>
      </c>
      <c r="T78" s="17">
        <v>0.1</v>
      </c>
      <c r="U78" s="17">
        <v>0.1</v>
      </c>
      <c r="V78" s="4" t="s">
        <v>1</v>
      </c>
      <c r="W78" s="4" t="s">
        <v>1</v>
      </c>
      <c r="X78" s="4" t="str">
        <f>""</f>
        <v/>
      </c>
      <c r="Y78" s="4" t="str">
        <f>""</f>
        <v/>
      </c>
      <c r="Z78" s="4" t="str">
        <f>""</f>
        <v/>
      </c>
      <c r="AA78" s="4" t="str">
        <f>""</f>
        <v/>
      </c>
      <c r="AB78" s="4" t="str">
        <f>""</f>
        <v/>
      </c>
      <c r="AC78" s="4" t="str">
        <f>""</f>
        <v/>
      </c>
      <c r="AD78" s="4" t="str">
        <f>""</f>
        <v/>
      </c>
      <c r="AE78" s="4" t="str">
        <f>""</f>
        <v/>
      </c>
      <c r="AF78" s="4" t="str">
        <f>""</f>
        <v/>
      </c>
      <c r="AG78" s="4" t="str">
        <f>""</f>
        <v/>
      </c>
      <c r="AH78" s="4" t="str">
        <f>""</f>
        <v/>
      </c>
      <c r="AI78" s="4" t="str">
        <f>""</f>
        <v/>
      </c>
      <c r="AJ78" s="4" t="str">
        <f>""</f>
        <v/>
      </c>
      <c r="AK78" s="4" t="str">
        <f>""</f>
        <v/>
      </c>
      <c r="AL78" s="4" t="str">
        <f>""</f>
        <v/>
      </c>
      <c r="AM78" s="4" t="str">
        <f>""</f>
        <v/>
      </c>
      <c r="AN78" s="4" t="str">
        <f>""</f>
        <v/>
      </c>
      <c r="AO78" s="4" t="str">
        <f>""</f>
        <v/>
      </c>
      <c r="AP78" s="4" t="str">
        <f>""</f>
        <v/>
      </c>
      <c r="AQ78" s="4" t="str">
        <f>""</f>
        <v/>
      </c>
      <c r="AR78" s="4" t="str">
        <f>""</f>
        <v/>
      </c>
      <c r="AS78" s="4" t="str">
        <f>""</f>
        <v/>
      </c>
    </row>
    <row r="79" spans="1:45" x14ac:dyDescent="0.25">
      <c r="A79" s="15"/>
      <c r="B79" s="16"/>
      <c r="C79" s="16"/>
      <c r="D79" s="16"/>
      <c r="E79" s="16"/>
      <c r="F79" s="16"/>
      <c r="G79" s="16"/>
      <c r="H79" s="14" t="s">
        <v>25</v>
      </c>
      <c r="I79" s="7" t="s">
        <v>26</v>
      </c>
      <c r="J79" s="7" t="s">
        <v>77</v>
      </c>
      <c r="K79" s="7" t="s">
        <v>78</v>
      </c>
      <c r="L79" s="7" t="s">
        <v>79</v>
      </c>
      <c r="M79" s="7" t="s">
        <v>80</v>
      </c>
      <c r="N79" s="7" t="s">
        <v>81</v>
      </c>
      <c r="O79" s="7" t="s">
        <v>82</v>
      </c>
      <c r="P79" s="7" t="s">
        <v>83</v>
      </c>
      <c r="Q79" s="7" t="s">
        <v>84</v>
      </c>
      <c r="R79" s="7" t="s">
        <v>85</v>
      </c>
      <c r="S79" s="7" t="s">
        <v>86</v>
      </c>
      <c r="T79" s="7" t="s">
        <v>87</v>
      </c>
      <c r="U79" s="7" t="s">
        <v>88</v>
      </c>
      <c r="V79" s="7" t="s">
        <v>89</v>
      </c>
      <c r="W79" s="7" t="s">
        <v>90</v>
      </c>
      <c r="X79" s="7" t="s">
        <v>91</v>
      </c>
      <c r="Y79" s="7" t="s">
        <v>92</v>
      </c>
      <c r="Z79" s="7" t="s">
        <v>93</v>
      </c>
      <c r="AA79" s="7" t="s">
        <v>94</v>
      </c>
      <c r="AB79" s="7" t="s">
        <v>95</v>
      </c>
      <c r="AC79" s="7" t="s">
        <v>96</v>
      </c>
      <c r="AD79" s="7" t="s">
        <v>97</v>
      </c>
      <c r="AE79" s="7" t="s">
        <v>98</v>
      </c>
      <c r="AF79" s="7" t="s">
        <v>99</v>
      </c>
      <c r="AI79" s="4" t="str">
        <f>""</f>
        <v/>
      </c>
      <c r="AJ79" s="4" t="str">
        <f>""</f>
        <v/>
      </c>
      <c r="AK79" s="4" t="str">
        <f>""</f>
        <v/>
      </c>
      <c r="AL79" s="4" t="str">
        <f>""</f>
        <v/>
      </c>
      <c r="AM79" s="4" t="str">
        <f>""</f>
        <v/>
      </c>
      <c r="AN79" s="4" t="str">
        <f>""</f>
        <v/>
      </c>
      <c r="AO79" s="4" t="str">
        <f>""</f>
        <v/>
      </c>
      <c r="AP79" s="4" t="str">
        <f>""</f>
        <v/>
      </c>
      <c r="AQ79" s="4" t="str">
        <f>""</f>
        <v/>
      </c>
      <c r="AR79" s="4" t="str">
        <f>""</f>
        <v/>
      </c>
      <c r="AS79" s="4" t="str">
        <f>""</f>
        <v/>
      </c>
    </row>
    <row r="80" spans="1:45" x14ac:dyDescent="0.25">
      <c r="A80" s="15"/>
      <c r="B80" s="17"/>
      <c r="C80" s="17"/>
      <c r="D80" s="17"/>
      <c r="E80" s="17"/>
      <c r="F80" s="17"/>
      <c r="G80" s="17"/>
      <c r="I80" s="8" t="s">
        <v>39</v>
      </c>
      <c r="J80" s="8"/>
      <c r="K80" s="8"/>
      <c r="L80" s="8"/>
      <c r="M80" s="8"/>
      <c r="N80" s="8"/>
      <c r="O80" s="8"/>
      <c r="P80" s="8">
        <v>15</v>
      </c>
      <c r="Q80" s="8">
        <v>15</v>
      </c>
      <c r="R80" s="8"/>
      <c r="S80" s="8">
        <v>15</v>
      </c>
      <c r="T80" s="8">
        <v>15</v>
      </c>
      <c r="U80" s="8"/>
      <c r="V80" s="8"/>
      <c r="W80" s="8"/>
      <c r="X80" s="8">
        <v>2</v>
      </c>
      <c r="Y80" s="8">
        <v>2</v>
      </c>
      <c r="Z80" s="8"/>
      <c r="AA80" s="8">
        <v>2</v>
      </c>
      <c r="AB80" s="8">
        <v>2</v>
      </c>
      <c r="AC80" s="8">
        <v>2</v>
      </c>
      <c r="AD80" s="8">
        <v>2</v>
      </c>
      <c r="AE80" s="8">
        <v>0.99</v>
      </c>
      <c r="AF80" s="8">
        <v>0</v>
      </c>
      <c r="AI80" s="4" t="str">
        <f>""</f>
        <v/>
      </c>
      <c r="AJ80" s="4" t="str">
        <f>""</f>
        <v/>
      </c>
      <c r="AK80" s="4" t="str">
        <f>""</f>
        <v/>
      </c>
      <c r="AL80" s="4" t="str">
        <f>""</f>
        <v/>
      </c>
      <c r="AM80" s="4" t="str">
        <f>""</f>
        <v/>
      </c>
      <c r="AN80" s="4" t="str">
        <f>""</f>
        <v/>
      </c>
      <c r="AO80" s="4" t="str">
        <f>""</f>
        <v/>
      </c>
      <c r="AP80" s="4" t="str">
        <f>""</f>
        <v/>
      </c>
      <c r="AQ80" s="4" t="str">
        <f>""</f>
        <v/>
      </c>
      <c r="AR80" s="4" t="str">
        <f>""</f>
        <v/>
      </c>
      <c r="AS80" s="4" t="str">
        <f>""</f>
        <v/>
      </c>
    </row>
    <row r="81" spans="1:45" x14ac:dyDescent="0.25">
      <c r="A81" s="15"/>
      <c r="B81" s="17"/>
      <c r="C81" s="17"/>
      <c r="D81" s="17"/>
      <c r="E81" s="17"/>
      <c r="F81" s="17"/>
      <c r="G81" s="17"/>
      <c r="I81" s="8" t="s">
        <v>40</v>
      </c>
      <c r="J81" s="8"/>
      <c r="K81" s="8"/>
      <c r="L81" s="8"/>
      <c r="M81" s="8"/>
      <c r="N81" s="8"/>
      <c r="O81" s="8"/>
      <c r="P81" s="8">
        <v>1.5</v>
      </c>
      <c r="Q81" s="8">
        <v>1.5</v>
      </c>
      <c r="R81" s="8">
        <f>2*$K$2</f>
        <v>0.02</v>
      </c>
      <c r="S81" s="8">
        <v>1.5</v>
      </c>
      <c r="T81" s="8">
        <v>1.5</v>
      </c>
      <c r="U81" s="8">
        <f>2*$K$2</f>
        <v>0.02</v>
      </c>
      <c r="V81" s="8"/>
      <c r="W81" s="8"/>
      <c r="X81" s="8">
        <f t="shared" ref="X81:Y81" si="8">2*$K$2</f>
        <v>0.02</v>
      </c>
      <c r="Y81" s="8">
        <f t="shared" si="8"/>
        <v>0.02</v>
      </c>
      <c r="Z81" s="8"/>
      <c r="AA81" s="8">
        <f t="shared" ref="AA81:AD81" si="9">2*$K$2</f>
        <v>0.02</v>
      </c>
      <c r="AB81" s="8">
        <f t="shared" si="9"/>
        <v>0.02</v>
      </c>
      <c r="AC81" s="8">
        <f t="shared" si="9"/>
        <v>0.02</v>
      </c>
      <c r="AD81" s="8">
        <f t="shared" si="9"/>
        <v>0.02</v>
      </c>
      <c r="AE81" s="8">
        <v>0</v>
      </c>
      <c r="AF81" s="8">
        <v>-0.3</v>
      </c>
      <c r="AI81" s="4" t="str">
        <f>""</f>
        <v/>
      </c>
      <c r="AJ81" s="4" t="str">
        <f>""</f>
        <v/>
      </c>
      <c r="AK81" s="4" t="str">
        <f>""</f>
        <v/>
      </c>
      <c r="AL81" s="4" t="str">
        <f>""</f>
        <v/>
      </c>
      <c r="AM81" s="4" t="str">
        <f>""</f>
        <v/>
      </c>
      <c r="AN81" s="4" t="str">
        <f>""</f>
        <v/>
      </c>
      <c r="AO81" s="4" t="str">
        <f>""</f>
        <v/>
      </c>
      <c r="AP81" s="4" t="str">
        <f>""</f>
        <v/>
      </c>
      <c r="AQ81" s="4" t="str">
        <f>""</f>
        <v/>
      </c>
      <c r="AR81" s="4" t="str">
        <f>""</f>
        <v/>
      </c>
      <c r="AS81" s="4" t="str">
        <f>""</f>
        <v/>
      </c>
    </row>
    <row r="82" spans="1:45" x14ac:dyDescent="0.25">
      <c r="A82" s="24" t="s">
        <v>41</v>
      </c>
      <c r="B82" s="18" t="s">
        <v>100</v>
      </c>
      <c r="C82" s="18">
        <v>10.5</v>
      </c>
      <c r="D82" s="18">
        <v>20</v>
      </c>
      <c r="E82" s="18" t="s">
        <v>43</v>
      </c>
      <c r="F82" s="18">
        <v>1</v>
      </c>
      <c r="G82" s="18" t="str">
        <f>B82&amp;C82&amp;D82&amp;E82&amp;F82</f>
        <v>PSS10.520TD1</v>
      </c>
      <c r="H82" s="4" t="s">
        <v>9</v>
      </c>
      <c r="I82" s="4">
        <v>1</v>
      </c>
      <c r="J82" s="4">
        <v>1</v>
      </c>
      <c r="K82" s="4">
        <v>0</v>
      </c>
      <c r="L82" s="4">
        <v>3</v>
      </c>
      <c r="M82" s="4">
        <v>0</v>
      </c>
      <c r="N82" s="4">
        <v>5</v>
      </c>
      <c r="O82" s="4">
        <v>1</v>
      </c>
      <c r="P82" s="4">
        <v>2.5</v>
      </c>
      <c r="Q82" s="4">
        <v>2.5</v>
      </c>
      <c r="R82" s="4">
        <v>0</v>
      </c>
      <c r="S82" s="4">
        <v>2.5</v>
      </c>
      <c r="T82" s="4">
        <v>0</v>
      </c>
      <c r="U82" s="4">
        <v>2.5</v>
      </c>
      <c r="V82" s="4">
        <v>0.39</v>
      </c>
      <c r="W82" s="4">
        <v>1</v>
      </c>
      <c r="X82" s="4">
        <v>0</v>
      </c>
      <c r="Y82" s="4">
        <v>0.1</v>
      </c>
      <c r="Z82" s="4">
        <v>6.5</v>
      </c>
      <c r="AA82" s="4">
        <v>0.44</v>
      </c>
      <c r="AB82" s="4">
        <v>0.08</v>
      </c>
      <c r="AC82" s="4">
        <v>0.2</v>
      </c>
      <c r="AD82" s="4">
        <v>0.98</v>
      </c>
      <c r="AE82" s="4">
        <v>0.1</v>
      </c>
      <c r="AF82" s="4">
        <v>-0.1</v>
      </c>
      <c r="AG82" s="4" t="s">
        <v>1</v>
      </c>
      <c r="AH82" s="4" t="s">
        <v>1</v>
      </c>
      <c r="AI82" s="4" t="str">
        <f>""</f>
        <v/>
      </c>
      <c r="AJ82" s="4" t="str">
        <f>""</f>
        <v/>
      </c>
      <c r="AK82" s="4" t="str">
        <f>""</f>
        <v/>
      </c>
      <c r="AL82" s="4" t="str">
        <f>""</f>
        <v/>
      </c>
      <c r="AM82" s="4" t="str">
        <f>""</f>
        <v/>
      </c>
      <c r="AN82" s="4" t="str">
        <f>""</f>
        <v/>
      </c>
      <c r="AO82" s="4" t="str">
        <f>""</f>
        <v/>
      </c>
      <c r="AP82" s="4" t="str">
        <f>""</f>
        <v/>
      </c>
      <c r="AQ82" s="4" t="str">
        <f>""</f>
        <v/>
      </c>
      <c r="AR82" s="4" t="str">
        <f>""</f>
        <v/>
      </c>
      <c r="AS82" s="4" t="str">
        <f>""</f>
        <v/>
      </c>
    </row>
    <row r="83" spans="1:45" x14ac:dyDescent="0.25">
      <c r="A83" s="27" t="s">
        <v>130</v>
      </c>
      <c r="B83" s="9"/>
      <c r="C83" s="9"/>
      <c r="D83" s="9"/>
      <c r="E83" s="9"/>
      <c r="F83" s="16"/>
      <c r="G83" s="16"/>
      <c r="H83" s="14" t="s">
        <v>25</v>
      </c>
      <c r="I83" s="7" t="s">
        <v>26</v>
      </c>
      <c r="J83" s="7" t="s">
        <v>103</v>
      </c>
      <c r="K83" s="7" t="s">
        <v>104</v>
      </c>
      <c r="L83" s="7" t="s">
        <v>105</v>
      </c>
      <c r="M83" s="7" t="s">
        <v>106</v>
      </c>
      <c r="N83" s="7" t="s">
        <v>107</v>
      </c>
      <c r="O83" s="7" t="s">
        <v>108</v>
      </c>
      <c r="P83" s="7" t="s">
        <v>109</v>
      </c>
      <c r="Q83" s="7" t="s">
        <v>110</v>
      </c>
      <c r="R83" s="7" t="s">
        <v>111</v>
      </c>
      <c r="S83" s="7" t="s">
        <v>112</v>
      </c>
      <c r="T83" s="7" t="s">
        <v>113</v>
      </c>
      <c r="U83" s="7" t="s">
        <v>114</v>
      </c>
      <c r="V83" s="7" t="s">
        <v>115</v>
      </c>
      <c r="W83" s="7" t="s">
        <v>116</v>
      </c>
      <c r="X83" s="7" t="s">
        <v>117</v>
      </c>
      <c r="Y83" s="7" t="s">
        <v>118</v>
      </c>
      <c r="Z83" s="7" t="s">
        <v>119</v>
      </c>
      <c r="AC83" s="4" t="str">
        <f>""</f>
        <v/>
      </c>
      <c r="AD83" s="4" t="str">
        <f>""</f>
        <v/>
      </c>
      <c r="AE83" s="4" t="str">
        <f>""</f>
        <v/>
      </c>
      <c r="AF83" s="4" t="str">
        <f>""</f>
        <v/>
      </c>
      <c r="AG83" s="4" t="str">
        <f>""</f>
        <v/>
      </c>
      <c r="AH83" s="4" t="str">
        <f>""</f>
        <v/>
      </c>
      <c r="AI83" s="4" t="str">
        <f>""</f>
        <v/>
      </c>
      <c r="AJ83" s="4" t="str">
        <f>""</f>
        <v/>
      </c>
      <c r="AK83" s="4" t="str">
        <f>""</f>
        <v/>
      </c>
      <c r="AL83" s="4" t="str">
        <f>""</f>
        <v/>
      </c>
      <c r="AM83" s="4" t="str">
        <f>""</f>
        <v/>
      </c>
      <c r="AN83" s="4" t="str">
        <f>""</f>
        <v/>
      </c>
      <c r="AO83" s="4" t="str">
        <f>""</f>
        <v/>
      </c>
      <c r="AP83" s="4" t="str">
        <f>""</f>
        <v/>
      </c>
      <c r="AQ83" s="4" t="str">
        <f>""</f>
        <v/>
      </c>
      <c r="AR83" s="4" t="str">
        <f>""</f>
        <v/>
      </c>
      <c r="AS83" s="4" t="str">
        <f>""</f>
        <v/>
      </c>
    </row>
    <row r="84" spans="1:45" x14ac:dyDescent="0.25">
      <c r="A84" s="25"/>
      <c r="B84" s="10"/>
      <c r="C84" s="10"/>
      <c r="D84" s="10"/>
      <c r="E84" s="10"/>
      <c r="F84" s="17"/>
      <c r="G84" s="17"/>
      <c r="I84" s="8" t="s">
        <v>39</v>
      </c>
      <c r="J84" s="8">
        <v>0.5</v>
      </c>
      <c r="K84" s="8">
        <v>75</v>
      </c>
      <c r="L84" s="8">
        <v>75</v>
      </c>
      <c r="M84" s="8">
        <v>10</v>
      </c>
      <c r="N84" s="8">
        <v>0</v>
      </c>
      <c r="O84" s="8">
        <v>1</v>
      </c>
      <c r="P84" s="8">
        <v>1.2</v>
      </c>
      <c r="Q84" s="8">
        <v>18</v>
      </c>
      <c r="R84" s="8">
        <v>118</v>
      </c>
      <c r="S84" s="8">
        <v>0</v>
      </c>
      <c r="T84" s="8">
        <v>1.1000000000000001</v>
      </c>
      <c r="U84" s="8">
        <v>10</v>
      </c>
      <c r="V84" s="8">
        <v>1.1000000000000001</v>
      </c>
      <c r="W84" s="8">
        <v>20</v>
      </c>
      <c r="X84" s="8">
        <v>1</v>
      </c>
      <c r="Y84" s="8">
        <v>0.5</v>
      </c>
      <c r="Z84" s="8">
        <v>90</v>
      </c>
      <c r="AC84" s="4" t="str">
        <f>""</f>
        <v/>
      </c>
      <c r="AD84" s="4" t="str">
        <f>""</f>
        <v/>
      </c>
      <c r="AE84" s="4" t="str">
        <f>""</f>
        <v/>
      </c>
      <c r="AF84" s="4" t="str">
        <f>""</f>
        <v/>
      </c>
      <c r="AG84" s="4" t="str">
        <f>""</f>
        <v/>
      </c>
      <c r="AH84" s="4" t="str">
        <f>""</f>
        <v/>
      </c>
      <c r="AI84" s="4" t="str">
        <f>""</f>
        <v/>
      </c>
      <c r="AJ84" s="4" t="str">
        <f>""</f>
        <v/>
      </c>
      <c r="AK84" s="4" t="str">
        <f>""</f>
        <v/>
      </c>
      <c r="AL84" s="4" t="str">
        <f>""</f>
        <v/>
      </c>
      <c r="AM84" s="4" t="str">
        <f>""</f>
        <v/>
      </c>
      <c r="AN84" s="4" t="str">
        <f>""</f>
        <v/>
      </c>
      <c r="AO84" s="4" t="str">
        <f>""</f>
        <v/>
      </c>
      <c r="AP84" s="4" t="str">
        <f>""</f>
        <v/>
      </c>
      <c r="AQ84" s="4" t="str">
        <f>""</f>
        <v/>
      </c>
      <c r="AR84" s="4" t="str">
        <f>""</f>
        <v/>
      </c>
      <c r="AS84" s="4" t="str">
        <f>""</f>
        <v/>
      </c>
    </row>
    <row r="85" spans="1:45" x14ac:dyDescent="0.25">
      <c r="A85" s="25"/>
      <c r="B85" s="10"/>
      <c r="C85" s="10"/>
      <c r="D85" s="10"/>
      <c r="E85" s="10"/>
      <c r="F85" s="17"/>
      <c r="G85" s="17"/>
      <c r="I85" s="8" t="s">
        <v>40</v>
      </c>
      <c r="J85" s="8">
        <v>0</v>
      </c>
      <c r="K85" s="8">
        <v>0</v>
      </c>
      <c r="L85" s="8">
        <v>0</v>
      </c>
      <c r="M85" s="8">
        <v>0.8</v>
      </c>
      <c r="N85" s="8">
        <v>-6</v>
      </c>
      <c r="O85" s="8">
        <v>0</v>
      </c>
      <c r="P85" s="8">
        <v>0</v>
      </c>
      <c r="Q85" s="8">
        <v>0</v>
      </c>
      <c r="R85" s="8">
        <v>0.8</v>
      </c>
      <c r="S85" s="8">
        <v>-118</v>
      </c>
      <c r="T85" s="8">
        <v>0</v>
      </c>
      <c r="U85" s="8">
        <v>1</v>
      </c>
      <c r="V85" s="8">
        <v>0</v>
      </c>
      <c r="W85" s="8">
        <v>1</v>
      </c>
      <c r="X85" s="8">
        <v>0</v>
      </c>
      <c r="Y85" s="8">
        <v>0</v>
      </c>
      <c r="Z85" s="8">
        <v>-90</v>
      </c>
      <c r="AC85" s="4" t="str">
        <f>""</f>
        <v/>
      </c>
      <c r="AD85" s="4" t="str">
        <f>""</f>
        <v/>
      </c>
      <c r="AE85" s="4" t="str">
        <f>""</f>
        <v/>
      </c>
      <c r="AF85" s="4" t="str">
        <f>""</f>
        <v/>
      </c>
      <c r="AG85" s="4" t="str">
        <f>""</f>
        <v/>
      </c>
      <c r="AH85" s="4" t="str">
        <f>""</f>
        <v/>
      </c>
      <c r="AI85" s="4" t="str">
        <f>""</f>
        <v/>
      </c>
      <c r="AJ85" s="4" t="str">
        <f>""</f>
        <v/>
      </c>
      <c r="AK85" s="4" t="str">
        <f>""</f>
        <v/>
      </c>
      <c r="AL85" s="4" t="str">
        <f>""</f>
        <v/>
      </c>
      <c r="AM85" s="4" t="str">
        <f>""</f>
        <v/>
      </c>
      <c r="AN85" s="4" t="str">
        <f>""</f>
        <v/>
      </c>
      <c r="AO85" s="4" t="str">
        <f>""</f>
        <v/>
      </c>
      <c r="AP85" s="4" t="str">
        <f>""</f>
        <v/>
      </c>
      <c r="AQ85" s="4" t="str">
        <f>""</f>
        <v/>
      </c>
      <c r="AR85" s="4" t="str">
        <f>""</f>
        <v/>
      </c>
      <c r="AS85" s="4" t="str">
        <f>""</f>
        <v/>
      </c>
    </row>
    <row r="86" spans="1:45" x14ac:dyDescent="0.25">
      <c r="A86" s="22" t="s">
        <v>41</v>
      </c>
      <c r="B86" s="18" t="s">
        <v>42</v>
      </c>
      <c r="C86" s="18">
        <v>10.5</v>
      </c>
      <c r="D86" s="18">
        <v>120</v>
      </c>
      <c r="E86" s="18" t="s">
        <v>120</v>
      </c>
      <c r="F86" s="18">
        <v>1</v>
      </c>
      <c r="G86" s="18" t="str">
        <f>B86&amp;C86&amp;D86&amp;E86&amp;F86</f>
        <v>AVR10.5120ND1</v>
      </c>
      <c r="H86" s="4" t="s">
        <v>3</v>
      </c>
      <c r="I86" s="4">
        <v>1</v>
      </c>
      <c r="J86" s="4">
        <v>0</v>
      </c>
      <c r="K86" s="4">
        <v>10.75</v>
      </c>
      <c r="L86" s="4">
        <v>10.75</v>
      </c>
      <c r="M86" s="4">
        <v>5</v>
      </c>
      <c r="N86" s="4">
        <v>-0.87</v>
      </c>
      <c r="O86" s="4">
        <v>0</v>
      </c>
      <c r="P86" s="4">
        <v>1</v>
      </c>
      <c r="Q86" s="4">
        <v>0</v>
      </c>
      <c r="R86" s="4">
        <v>99</v>
      </c>
      <c r="S86" s="4">
        <v>-99</v>
      </c>
      <c r="T86" s="4">
        <v>0</v>
      </c>
      <c r="U86" s="4">
        <v>9.3000000000000007</v>
      </c>
      <c r="V86" s="4">
        <v>0</v>
      </c>
      <c r="W86" s="4">
        <v>11.63</v>
      </c>
      <c r="X86" s="4">
        <v>0.113</v>
      </c>
      <c r="Y86" s="4">
        <v>0.124</v>
      </c>
      <c r="Z86" s="4">
        <v>0</v>
      </c>
      <c r="AA86" s="4" t="s">
        <v>1</v>
      </c>
      <c r="AB86" s="4" t="s">
        <v>1</v>
      </c>
      <c r="AC86" s="4" t="str">
        <f>""</f>
        <v/>
      </c>
      <c r="AD86" s="4" t="str">
        <f>""</f>
        <v/>
      </c>
      <c r="AE86" s="4" t="str">
        <f>""</f>
        <v/>
      </c>
      <c r="AF86" s="4" t="str">
        <f>""</f>
        <v/>
      </c>
      <c r="AG86" s="4" t="str">
        <f>""</f>
        <v/>
      </c>
      <c r="AH86" s="4" t="str">
        <f>""</f>
        <v/>
      </c>
      <c r="AI86" s="4" t="str">
        <f>""</f>
        <v/>
      </c>
      <c r="AJ86" s="4" t="str">
        <f>""</f>
        <v/>
      </c>
      <c r="AK86" s="4" t="str">
        <f>""</f>
        <v/>
      </c>
      <c r="AL86" s="4" t="str">
        <f>""</f>
        <v/>
      </c>
      <c r="AM86" s="4" t="str">
        <f>""</f>
        <v/>
      </c>
      <c r="AN86" s="4" t="str">
        <f>""</f>
        <v/>
      </c>
      <c r="AO86" s="4" t="str">
        <f>""</f>
        <v/>
      </c>
      <c r="AP86" s="4" t="str">
        <f>""</f>
        <v/>
      </c>
      <c r="AQ86" s="4" t="str">
        <f>""</f>
        <v/>
      </c>
      <c r="AR86" s="4" t="str">
        <f>""</f>
        <v/>
      </c>
      <c r="AS86" s="4" t="str">
        <f>""</f>
        <v/>
      </c>
    </row>
    <row r="87" spans="1:45" x14ac:dyDescent="0.25">
      <c r="A87" s="15"/>
      <c r="B87" s="16"/>
      <c r="C87" s="16"/>
      <c r="D87" s="16"/>
      <c r="E87" s="16"/>
      <c r="F87" s="16"/>
      <c r="G87" s="16"/>
      <c r="H87" s="14" t="s">
        <v>25</v>
      </c>
      <c r="I87" s="7" t="s">
        <v>26</v>
      </c>
      <c r="J87" s="7" t="s">
        <v>44</v>
      </c>
      <c r="K87" s="7" t="s">
        <v>45</v>
      </c>
      <c r="L87" s="7" t="s">
        <v>46</v>
      </c>
      <c r="M87" s="7" t="s">
        <v>46</v>
      </c>
      <c r="N87" s="7" t="s">
        <v>47</v>
      </c>
      <c r="O87" s="7" t="s">
        <v>48</v>
      </c>
      <c r="P87" s="7" t="s">
        <v>49</v>
      </c>
      <c r="Q87" s="7" t="s">
        <v>50</v>
      </c>
      <c r="R87" s="7" t="s">
        <v>51</v>
      </c>
      <c r="S87" s="7" t="s">
        <v>121</v>
      </c>
      <c r="T87" s="7" t="s">
        <v>52</v>
      </c>
      <c r="U87" s="7" t="s">
        <v>53</v>
      </c>
      <c r="V87" s="7" t="s">
        <v>54</v>
      </c>
      <c r="W87" s="7" t="s">
        <v>55</v>
      </c>
      <c r="Z87" s="4" t="str">
        <f>""</f>
        <v/>
      </c>
      <c r="AA87" s="4" t="str">
        <f>""</f>
        <v/>
      </c>
      <c r="AB87" s="4" t="str">
        <f>""</f>
        <v/>
      </c>
      <c r="AC87" s="4" t="str">
        <f>""</f>
        <v/>
      </c>
      <c r="AD87" s="4" t="str">
        <f>""</f>
        <v/>
      </c>
      <c r="AE87" s="4" t="str">
        <f>""</f>
        <v/>
      </c>
      <c r="AF87" s="4" t="str">
        <f>""</f>
        <v/>
      </c>
      <c r="AG87" s="4" t="str">
        <f>""</f>
        <v/>
      </c>
      <c r="AH87" s="4" t="str">
        <f>""</f>
        <v/>
      </c>
      <c r="AI87" s="4" t="str">
        <f>""</f>
        <v/>
      </c>
      <c r="AJ87" s="4" t="str">
        <f>""</f>
        <v/>
      </c>
      <c r="AK87" s="4" t="str">
        <f>""</f>
        <v/>
      </c>
      <c r="AL87" s="4" t="str">
        <f>""</f>
        <v/>
      </c>
      <c r="AM87" s="4" t="str">
        <f>""</f>
        <v/>
      </c>
      <c r="AN87" s="4" t="str">
        <f>""</f>
        <v/>
      </c>
      <c r="AO87" s="4" t="str">
        <f>""</f>
        <v/>
      </c>
      <c r="AP87" s="4" t="str">
        <f>""</f>
        <v/>
      </c>
      <c r="AQ87" s="4" t="str">
        <f>""</f>
        <v/>
      </c>
      <c r="AR87" s="4" t="str">
        <f>""</f>
        <v/>
      </c>
      <c r="AS87" s="4" t="str">
        <f>""</f>
        <v/>
      </c>
    </row>
    <row r="88" spans="1:45" x14ac:dyDescent="0.25">
      <c r="A88" s="15"/>
      <c r="B88" s="17"/>
      <c r="C88" s="17"/>
      <c r="D88" s="17"/>
      <c r="E88" s="17"/>
      <c r="F88" s="17"/>
      <c r="G88" s="17"/>
      <c r="I88" s="8" t="s">
        <v>39</v>
      </c>
      <c r="J88" s="8">
        <v>10</v>
      </c>
      <c r="K88" s="8">
        <v>0.2</v>
      </c>
      <c r="L88" s="8">
        <v>0.2</v>
      </c>
      <c r="M88" s="8">
        <v>0.2</v>
      </c>
      <c r="N88" s="8">
        <v>10</v>
      </c>
      <c r="O88" s="8">
        <v>3</v>
      </c>
      <c r="P88" s="8">
        <v>2.5</v>
      </c>
      <c r="Q88" s="8"/>
      <c r="R88" s="8"/>
      <c r="S88" s="8"/>
      <c r="T88" s="8"/>
      <c r="U88" s="8"/>
      <c r="V88" s="8"/>
      <c r="W88" s="8"/>
      <c r="Z88" s="4" t="str">
        <f>""</f>
        <v/>
      </c>
      <c r="AA88" s="4" t="str">
        <f>""</f>
        <v/>
      </c>
      <c r="AB88" s="4" t="str">
        <f>""</f>
        <v/>
      </c>
      <c r="AC88" s="4" t="str">
        <f>""</f>
        <v/>
      </c>
      <c r="AD88" s="4" t="str">
        <f>""</f>
        <v/>
      </c>
      <c r="AE88" s="4" t="str">
        <f>""</f>
        <v/>
      </c>
      <c r="AF88" s="4" t="str">
        <f>""</f>
        <v/>
      </c>
      <c r="AG88" s="4" t="str">
        <f>""</f>
        <v/>
      </c>
      <c r="AH88" s="4" t="str">
        <f>""</f>
        <v/>
      </c>
      <c r="AI88" s="4" t="str">
        <f>""</f>
        <v/>
      </c>
      <c r="AJ88" s="4" t="str">
        <f>""</f>
        <v/>
      </c>
      <c r="AK88" s="4" t="str">
        <f>""</f>
        <v/>
      </c>
      <c r="AL88" s="4" t="str">
        <f>""</f>
        <v/>
      </c>
      <c r="AM88" s="4" t="str">
        <f>""</f>
        <v/>
      </c>
      <c r="AN88" s="4" t="str">
        <f>""</f>
        <v/>
      </c>
      <c r="AO88" s="4" t="str">
        <f>""</f>
        <v/>
      </c>
      <c r="AP88" s="4" t="str">
        <f>""</f>
        <v/>
      </c>
      <c r="AQ88" s="4" t="str">
        <f>""</f>
        <v/>
      </c>
      <c r="AR88" s="4" t="str">
        <f>""</f>
        <v/>
      </c>
      <c r="AS88" s="4" t="str">
        <f>""</f>
        <v/>
      </c>
    </row>
    <row r="89" spans="1:45" x14ac:dyDescent="0.25">
      <c r="A89" s="15"/>
      <c r="B89" s="17"/>
      <c r="C89" s="17"/>
      <c r="D89" s="17"/>
      <c r="E89" s="17"/>
      <c r="F89" s="17"/>
      <c r="G89" s="17"/>
      <c r="I89" s="8" t="s">
        <v>40</v>
      </c>
      <c r="J89" s="8">
        <v>1</v>
      </c>
      <c r="K89" s="8">
        <f>4*$K$2</f>
        <v>0.04</v>
      </c>
      <c r="L89" s="8">
        <f>4*$K$2</f>
        <v>0.04</v>
      </c>
      <c r="M89" s="8">
        <f>4*$K$2</f>
        <v>0.04</v>
      </c>
      <c r="N89" s="8">
        <v>1</v>
      </c>
      <c r="O89" s="8">
        <v>0</v>
      </c>
      <c r="P89" s="8"/>
      <c r="Q89" s="8"/>
      <c r="R89" s="8"/>
      <c r="S89" s="8"/>
      <c r="T89" s="8"/>
      <c r="U89" s="8"/>
      <c r="V89" s="8">
        <v>0</v>
      </c>
      <c r="W89" s="8"/>
      <c r="Z89" s="4" t="str">
        <f>""</f>
        <v/>
      </c>
      <c r="AA89" s="4" t="str">
        <f>""</f>
        <v/>
      </c>
      <c r="AB89" s="4" t="str">
        <f>""</f>
        <v/>
      </c>
      <c r="AC89" s="4" t="str">
        <f>""</f>
        <v/>
      </c>
      <c r="AD89" s="4" t="str">
        <f>""</f>
        <v/>
      </c>
      <c r="AE89" s="4" t="str">
        <f>""</f>
        <v/>
      </c>
      <c r="AF89" s="4" t="str">
        <f>""</f>
        <v/>
      </c>
      <c r="AG89" s="4" t="str">
        <f>""</f>
        <v/>
      </c>
      <c r="AH89" s="4" t="str">
        <f>""</f>
        <v/>
      </c>
      <c r="AI89" s="4" t="str">
        <f>""</f>
        <v/>
      </c>
      <c r="AJ89" s="4" t="str">
        <f>""</f>
        <v/>
      </c>
      <c r="AK89" s="4" t="str">
        <f>""</f>
        <v/>
      </c>
      <c r="AL89" s="4" t="str">
        <f>""</f>
        <v/>
      </c>
      <c r="AM89" s="4" t="str">
        <f>""</f>
        <v/>
      </c>
      <c r="AN89" s="4" t="str">
        <f>""</f>
        <v/>
      </c>
      <c r="AO89" s="4" t="str">
        <f>""</f>
        <v/>
      </c>
      <c r="AP89" s="4" t="str">
        <f>""</f>
        <v/>
      </c>
      <c r="AQ89" s="4" t="str">
        <f>""</f>
        <v/>
      </c>
      <c r="AR89" s="4" t="str">
        <f>""</f>
        <v/>
      </c>
      <c r="AS89" s="4" t="str">
        <f>""</f>
        <v/>
      </c>
    </row>
    <row r="90" spans="1:45" x14ac:dyDescent="0.25">
      <c r="A90" s="23" t="s">
        <v>41</v>
      </c>
      <c r="B90" s="18" t="s">
        <v>62</v>
      </c>
      <c r="C90" s="18">
        <v>10.5</v>
      </c>
      <c r="D90" s="18">
        <v>120</v>
      </c>
      <c r="E90" s="18" t="s">
        <v>120</v>
      </c>
      <c r="F90" s="18">
        <v>1</v>
      </c>
      <c r="G90" s="18" t="str">
        <f>B90&amp;C90&amp;D90&amp;E90&amp;F90</f>
        <v>GEN10.5120ND1</v>
      </c>
      <c r="H90" s="17" t="s">
        <v>2</v>
      </c>
      <c r="I90" s="17">
        <v>1</v>
      </c>
      <c r="J90" s="17">
        <v>6.9</v>
      </c>
      <c r="K90" s="17">
        <v>0.19900000000000001</v>
      </c>
      <c r="L90" s="17">
        <v>0.45</v>
      </c>
      <c r="M90" s="17">
        <v>7.0000000000000007E-2</v>
      </c>
      <c r="N90" s="17">
        <v>3.8</v>
      </c>
      <c r="O90" s="17">
        <v>0</v>
      </c>
      <c r="P90" s="17">
        <v>2.2999999999999998</v>
      </c>
      <c r="Q90" s="17">
        <v>2.21</v>
      </c>
      <c r="R90" s="17">
        <v>0.28999999999999998</v>
      </c>
      <c r="S90" s="17">
        <v>0.46</v>
      </c>
      <c r="T90" s="17">
        <v>0.314</v>
      </c>
      <c r="U90" s="17">
        <v>0.16700000000000001</v>
      </c>
      <c r="V90" s="17">
        <v>0.08</v>
      </c>
      <c r="W90" s="17">
        <v>0.56000000000000005</v>
      </c>
      <c r="X90" s="4" t="s">
        <v>1</v>
      </c>
      <c r="Y90" s="4" t="s">
        <v>1</v>
      </c>
      <c r="Z90" s="4" t="str">
        <f>""</f>
        <v/>
      </c>
      <c r="AA90" s="4" t="str">
        <f>""</f>
        <v/>
      </c>
      <c r="AB90" s="4" t="str">
        <f>""</f>
        <v/>
      </c>
      <c r="AC90" s="4" t="str">
        <f>""</f>
        <v/>
      </c>
      <c r="AD90" s="4" t="str">
        <f>""</f>
        <v/>
      </c>
      <c r="AE90" s="4" t="str">
        <f>""</f>
        <v/>
      </c>
      <c r="AF90" s="4" t="str">
        <f>""</f>
        <v/>
      </c>
      <c r="AG90" s="4" t="str">
        <f>""</f>
        <v/>
      </c>
      <c r="AH90" s="4" t="str">
        <f>""</f>
        <v/>
      </c>
      <c r="AI90" s="4" t="str">
        <f>""</f>
        <v/>
      </c>
      <c r="AJ90" s="4" t="str">
        <f>""</f>
        <v/>
      </c>
      <c r="AK90" s="4" t="str">
        <f>""</f>
        <v/>
      </c>
      <c r="AL90" s="4" t="str">
        <f>""</f>
        <v/>
      </c>
      <c r="AM90" s="4" t="str">
        <f>""</f>
        <v/>
      </c>
      <c r="AN90" s="4" t="str">
        <f>""</f>
        <v/>
      </c>
      <c r="AO90" s="4" t="str">
        <f>""</f>
        <v/>
      </c>
      <c r="AP90" s="4" t="str">
        <f>""</f>
        <v/>
      </c>
      <c r="AQ90" s="4" t="str">
        <f>""</f>
        <v/>
      </c>
      <c r="AR90" s="4" t="str">
        <f>""</f>
        <v/>
      </c>
      <c r="AS90" s="4" t="str">
        <f>""</f>
        <v/>
      </c>
    </row>
    <row r="91" spans="1:45" x14ac:dyDescent="0.25">
      <c r="A91" s="15"/>
      <c r="B91" s="16"/>
      <c r="C91" s="16"/>
      <c r="D91" s="16"/>
      <c r="E91" s="16"/>
      <c r="F91" s="16"/>
      <c r="G91" s="16"/>
      <c r="H91" s="14" t="s">
        <v>25</v>
      </c>
      <c r="I91" s="7" t="s">
        <v>26</v>
      </c>
      <c r="J91" s="7" t="s">
        <v>64</v>
      </c>
      <c r="K91" s="7" t="s">
        <v>94</v>
      </c>
      <c r="L91" s="7" t="s">
        <v>122</v>
      </c>
      <c r="M91" s="7" t="s">
        <v>123</v>
      </c>
      <c r="N91" s="7" t="s">
        <v>95</v>
      </c>
      <c r="O91" s="7" t="s">
        <v>96</v>
      </c>
      <c r="P91" s="7" t="s">
        <v>124</v>
      </c>
      <c r="S91" s="4" t="str">
        <f>""</f>
        <v/>
      </c>
      <c r="T91" s="4" t="str">
        <f>""</f>
        <v/>
      </c>
      <c r="U91" s="4" t="str">
        <f>""</f>
        <v/>
      </c>
      <c r="V91" s="4" t="str">
        <f>""</f>
        <v/>
      </c>
      <c r="W91" s="4" t="str">
        <f>""</f>
        <v/>
      </c>
      <c r="X91" s="4" t="str">
        <f>""</f>
        <v/>
      </c>
      <c r="Y91" s="4" t="str">
        <f>""</f>
        <v/>
      </c>
      <c r="Z91" s="4" t="str">
        <f>""</f>
        <v/>
      </c>
      <c r="AA91" s="4" t="str">
        <f>""</f>
        <v/>
      </c>
      <c r="AB91" s="4" t="str">
        <f>""</f>
        <v/>
      </c>
      <c r="AC91" s="4" t="str">
        <f>""</f>
        <v/>
      </c>
      <c r="AD91" s="4" t="str">
        <f>""</f>
        <v/>
      </c>
      <c r="AE91" s="4" t="str">
        <f>""</f>
        <v/>
      </c>
      <c r="AF91" s="4" t="str">
        <f>""</f>
        <v/>
      </c>
      <c r="AG91" s="4" t="str">
        <f>""</f>
        <v/>
      </c>
      <c r="AH91" s="4" t="str">
        <f>""</f>
        <v/>
      </c>
      <c r="AI91" s="4" t="str">
        <f>""</f>
        <v/>
      </c>
      <c r="AJ91" s="4" t="str">
        <f>""</f>
        <v/>
      </c>
      <c r="AK91" s="4" t="str">
        <f>""</f>
        <v/>
      </c>
      <c r="AL91" s="4" t="str">
        <f>""</f>
        <v/>
      </c>
      <c r="AM91" s="4" t="str">
        <f>""</f>
        <v/>
      </c>
      <c r="AN91" s="4" t="str">
        <f>""</f>
        <v/>
      </c>
      <c r="AO91" s="4" t="str">
        <f>""</f>
        <v/>
      </c>
      <c r="AP91" s="4" t="str">
        <f>""</f>
        <v/>
      </c>
      <c r="AQ91" s="4" t="str">
        <f>""</f>
        <v/>
      </c>
      <c r="AR91" s="4" t="str">
        <f>""</f>
        <v/>
      </c>
      <c r="AS91" s="4" t="str">
        <f>""</f>
        <v/>
      </c>
    </row>
    <row r="92" spans="1:45" x14ac:dyDescent="0.25">
      <c r="A92" s="15"/>
      <c r="B92" s="17"/>
      <c r="C92" s="17"/>
      <c r="D92" s="17"/>
      <c r="E92" s="17"/>
      <c r="F92" s="17"/>
      <c r="G92" s="17"/>
      <c r="I92" s="8" t="s">
        <v>39</v>
      </c>
      <c r="J92" s="8"/>
      <c r="K92" s="8"/>
      <c r="L92" s="8"/>
      <c r="M92" s="8"/>
      <c r="N92" s="8"/>
      <c r="O92" s="8"/>
      <c r="P92" s="8"/>
      <c r="S92" s="4" t="str">
        <f>""</f>
        <v/>
      </c>
      <c r="T92" s="4" t="str">
        <f>""</f>
        <v/>
      </c>
      <c r="U92" s="4" t="str">
        <f>""</f>
        <v/>
      </c>
      <c r="V92" s="4" t="str">
        <f>""</f>
        <v/>
      </c>
      <c r="W92" s="4" t="str">
        <f>""</f>
        <v/>
      </c>
      <c r="X92" s="4" t="str">
        <f>""</f>
        <v/>
      </c>
      <c r="Y92" s="4" t="str">
        <f>""</f>
        <v/>
      </c>
      <c r="Z92" s="4" t="str">
        <f>""</f>
        <v/>
      </c>
      <c r="AA92" s="4" t="str">
        <f>""</f>
        <v/>
      </c>
      <c r="AB92" s="4" t="str">
        <f>""</f>
        <v/>
      </c>
      <c r="AC92" s="4" t="str">
        <f>""</f>
        <v/>
      </c>
      <c r="AD92" s="4" t="str">
        <f>""</f>
        <v/>
      </c>
      <c r="AE92" s="4" t="str">
        <f>""</f>
        <v/>
      </c>
      <c r="AF92" s="4" t="str">
        <f>""</f>
        <v/>
      </c>
      <c r="AG92" s="4" t="str">
        <f>""</f>
        <v/>
      </c>
      <c r="AH92" s="4" t="str">
        <f>""</f>
        <v/>
      </c>
      <c r="AI92" s="4" t="str">
        <f>""</f>
        <v/>
      </c>
      <c r="AJ92" s="4" t="str">
        <f>""</f>
        <v/>
      </c>
      <c r="AK92" s="4" t="str">
        <f>""</f>
        <v/>
      </c>
      <c r="AL92" s="4" t="str">
        <f>""</f>
        <v/>
      </c>
      <c r="AM92" s="4" t="str">
        <f>""</f>
        <v/>
      </c>
      <c r="AN92" s="4" t="str">
        <f>""</f>
        <v/>
      </c>
      <c r="AO92" s="4" t="str">
        <f>""</f>
        <v/>
      </c>
      <c r="AP92" s="4" t="str">
        <f>""</f>
        <v/>
      </c>
      <c r="AQ92" s="4" t="str">
        <f>""</f>
        <v/>
      </c>
      <c r="AR92" s="4" t="str">
        <f>""</f>
        <v/>
      </c>
      <c r="AS92" s="4" t="str">
        <f>""</f>
        <v/>
      </c>
    </row>
    <row r="93" spans="1:45" x14ac:dyDescent="0.25">
      <c r="A93" s="15"/>
      <c r="B93" s="17"/>
      <c r="C93" s="17"/>
      <c r="D93" s="17"/>
      <c r="E93" s="17"/>
      <c r="F93" s="17"/>
      <c r="G93" s="17"/>
      <c r="I93" s="8" t="s">
        <v>40</v>
      </c>
      <c r="J93" s="8"/>
      <c r="K93" s="8"/>
      <c r="L93" s="8"/>
      <c r="M93" s="8"/>
      <c r="N93" s="8"/>
      <c r="O93" s="8"/>
      <c r="P93" s="8"/>
      <c r="S93" s="4" t="str">
        <f>""</f>
        <v/>
      </c>
      <c r="T93" s="4" t="str">
        <f>""</f>
        <v/>
      </c>
      <c r="U93" s="4" t="str">
        <f>""</f>
        <v/>
      </c>
      <c r="V93" s="4" t="str">
        <f>""</f>
        <v/>
      </c>
      <c r="W93" s="4" t="str">
        <f>""</f>
        <v/>
      </c>
      <c r="X93" s="4" t="str">
        <f>""</f>
        <v/>
      </c>
      <c r="Y93" s="4" t="str">
        <f>""</f>
        <v/>
      </c>
      <c r="Z93" s="4" t="str">
        <f>""</f>
        <v/>
      </c>
      <c r="AA93" s="4" t="str">
        <f>""</f>
        <v/>
      </c>
      <c r="AB93" s="4" t="str">
        <f>""</f>
        <v/>
      </c>
      <c r="AC93" s="4" t="str">
        <f>""</f>
        <v/>
      </c>
      <c r="AD93" s="4" t="str">
        <f>""</f>
        <v/>
      </c>
      <c r="AE93" s="4" t="str">
        <f>""</f>
        <v/>
      </c>
      <c r="AF93" s="4" t="str">
        <f>""</f>
        <v/>
      </c>
      <c r="AG93" s="4" t="str">
        <f>""</f>
        <v/>
      </c>
      <c r="AH93" s="4" t="str">
        <f>""</f>
        <v/>
      </c>
      <c r="AI93" s="4" t="str">
        <f>""</f>
        <v/>
      </c>
      <c r="AJ93" s="4" t="str">
        <f>""</f>
        <v/>
      </c>
      <c r="AK93" s="4" t="str">
        <f>""</f>
        <v/>
      </c>
      <c r="AL93" s="4" t="str">
        <f>""</f>
        <v/>
      </c>
      <c r="AM93" s="4" t="str">
        <f>""</f>
        <v/>
      </c>
      <c r="AN93" s="4" t="str">
        <f>""</f>
        <v/>
      </c>
      <c r="AO93" s="4" t="str">
        <f>""</f>
        <v/>
      </c>
      <c r="AP93" s="4" t="str">
        <f>""</f>
        <v/>
      </c>
      <c r="AQ93" s="4" t="str">
        <f>""</f>
        <v/>
      </c>
      <c r="AR93" s="4" t="str">
        <f>""</f>
        <v/>
      </c>
      <c r="AS93" s="4" t="str">
        <f>""</f>
        <v/>
      </c>
    </row>
    <row r="94" spans="1:45" x14ac:dyDescent="0.25">
      <c r="A94" s="23" t="s">
        <v>41</v>
      </c>
      <c r="B94" s="18" t="s">
        <v>76</v>
      </c>
      <c r="C94" s="18">
        <v>10.5</v>
      </c>
      <c r="D94" s="18">
        <v>120</v>
      </c>
      <c r="E94" s="18" t="s">
        <v>120</v>
      </c>
      <c r="F94" s="18">
        <v>1</v>
      </c>
      <c r="G94" s="18" t="str">
        <f>B94&amp;C94&amp;D94&amp;E94&amp;F94</f>
        <v>GOV10.5120ND1</v>
      </c>
      <c r="H94" s="4" t="s">
        <v>7</v>
      </c>
      <c r="I94" s="4">
        <v>1</v>
      </c>
      <c r="J94" s="4">
        <v>0.03</v>
      </c>
      <c r="K94" s="4">
        <v>0.499</v>
      </c>
      <c r="L94" s="4">
        <v>1</v>
      </c>
      <c r="M94" s="4">
        <v>0</v>
      </c>
      <c r="N94" s="4">
        <v>4</v>
      </c>
      <c r="O94" s="4">
        <v>9</v>
      </c>
      <c r="P94" s="4">
        <v>0.1</v>
      </c>
      <c r="Q94" s="4" t="s">
        <v>1</v>
      </c>
      <c r="R94" s="4" t="s">
        <v>1</v>
      </c>
      <c r="S94" s="4" t="str">
        <f>""</f>
        <v/>
      </c>
      <c r="T94" s="4" t="str">
        <f>""</f>
        <v/>
      </c>
      <c r="U94" s="4" t="str">
        <f>""</f>
        <v/>
      </c>
      <c r="V94" s="4" t="str">
        <f>""</f>
        <v/>
      </c>
      <c r="W94" s="4" t="str">
        <f>""</f>
        <v/>
      </c>
      <c r="X94" s="4" t="str">
        <f>""</f>
        <v/>
      </c>
      <c r="Y94" s="4" t="str">
        <f>""</f>
        <v/>
      </c>
      <c r="Z94" s="4" t="str">
        <f>""</f>
        <v/>
      </c>
      <c r="AA94" s="4" t="str">
        <f>""</f>
        <v/>
      </c>
      <c r="AB94" s="4" t="str">
        <f>""</f>
        <v/>
      </c>
      <c r="AC94" s="4" t="str">
        <f>""</f>
        <v/>
      </c>
      <c r="AD94" s="4" t="str">
        <f>""</f>
        <v/>
      </c>
      <c r="AE94" s="4" t="str">
        <f>""</f>
        <v/>
      </c>
      <c r="AF94" s="4" t="str">
        <f>""</f>
        <v/>
      </c>
      <c r="AG94" s="4" t="str">
        <f>""</f>
        <v/>
      </c>
      <c r="AH94" s="4" t="str">
        <f>""</f>
        <v/>
      </c>
      <c r="AI94" s="4" t="str">
        <f>""</f>
        <v/>
      </c>
      <c r="AJ94" s="4" t="str">
        <f>""</f>
        <v/>
      </c>
      <c r="AK94" s="4" t="str">
        <f>""</f>
        <v/>
      </c>
      <c r="AL94" s="4" t="str">
        <f>""</f>
        <v/>
      </c>
      <c r="AM94" s="4" t="str">
        <f>""</f>
        <v/>
      </c>
      <c r="AN94" s="4" t="str">
        <f>""</f>
        <v/>
      </c>
      <c r="AO94" s="4" t="str">
        <f>""</f>
        <v/>
      </c>
      <c r="AP94" s="4" t="str">
        <f>""</f>
        <v/>
      </c>
      <c r="AQ94" s="4" t="str">
        <f>""</f>
        <v/>
      </c>
      <c r="AR94" s="4" t="str">
        <f>""</f>
        <v/>
      </c>
      <c r="AS94" s="4" t="str">
        <f>""</f>
        <v/>
      </c>
    </row>
    <row r="95" spans="1:45" x14ac:dyDescent="0.25">
      <c r="A95" s="15"/>
      <c r="B95" s="16"/>
      <c r="C95" s="16"/>
      <c r="D95" s="16"/>
      <c r="E95" s="16"/>
      <c r="F95" s="16"/>
      <c r="G95" s="16"/>
      <c r="H95" s="14" t="s">
        <v>25</v>
      </c>
      <c r="I95" s="7" t="s">
        <v>26</v>
      </c>
      <c r="J95" s="7" t="s">
        <v>77</v>
      </c>
      <c r="K95" s="7" t="s">
        <v>78</v>
      </c>
      <c r="L95" s="7" t="s">
        <v>79</v>
      </c>
      <c r="M95" s="7" t="s">
        <v>80</v>
      </c>
      <c r="N95" s="7" t="s">
        <v>81</v>
      </c>
      <c r="O95" s="7" t="s">
        <v>82</v>
      </c>
      <c r="P95" s="7" t="s">
        <v>83</v>
      </c>
      <c r="Q95" s="7" t="s">
        <v>84</v>
      </c>
      <c r="R95" s="7" t="s">
        <v>85</v>
      </c>
      <c r="S95" s="7" t="s">
        <v>86</v>
      </c>
      <c r="T95" s="7" t="s">
        <v>87</v>
      </c>
      <c r="U95" s="7" t="s">
        <v>88</v>
      </c>
      <c r="V95" s="7" t="s">
        <v>89</v>
      </c>
      <c r="W95" s="7" t="s">
        <v>90</v>
      </c>
      <c r="X95" s="7" t="s">
        <v>91</v>
      </c>
      <c r="Y95" s="7" t="s">
        <v>92</v>
      </c>
      <c r="Z95" s="7" t="s">
        <v>93</v>
      </c>
      <c r="AA95" s="7" t="s">
        <v>94</v>
      </c>
      <c r="AB95" s="7" t="s">
        <v>95</v>
      </c>
      <c r="AC95" s="7" t="s">
        <v>96</v>
      </c>
      <c r="AD95" s="7" t="s">
        <v>97</v>
      </c>
      <c r="AE95" s="7" t="s">
        <v>98</v>
      </c>
      <c r="AF95" s="7" t="s">
        <v>99</v>
      </c>
      <c r="AI95" s="4" t="str">
        <f>""</f>
        <v/>
      </c>
      <c r="AJ95" s="4" t="str">
        <f>""</f>
        <v/>
      </c>
      <c r="AK95" s="4" t="str">
        <f>""</f>
        <v/>
      </c>
      <c r="AL95" s="4" t="str">
        <f>""</f>
        <v/>
      </c>
      <c r="AM95" s="4" t="str">
        <f>""</f>
        <v/>
      </c>
      <c r="AN95" s="4" t="str">
        <f>""</f>
        <v/>
      </c>
      <c r="AO95" s="4" t="str">
        <f>""</f>
        <v/>
      </c>
      <c r="AP95" s="4" t="str">
        <f>""</f>
        <v/>
      </c>
      <c r="AQ95" s="4" t="str">
        <f>""</f>
        <v/>
      </c>
      <c r="AR95" s="4" t="str">
        <f>""</f>
        <v/>
      </c>
      <c r="AS95" s="4" t="str">
        <f>""</f>
        <v/>
      </c>
    </row>
    <row r="96" spans="1:45" x14ac:dyDescent="0.25">
      <c r="A96" s="15"/>
      <c r="B96" s="17"/>
      <c r="C96" s="17"/>
      <c r="D96" s="17"/>
      <c r="E96" s="17"/>
      <c r="F96" s="17"/>
      <c r="G96" s="17"/>
      <c r="I96" s="8" t="s">
        <v>39</v>
      </c>
      <c r="J96" s="8"/>
      <c r="K96" s="8"/>
      <c r="L96" s="8"/>
      <c r="M96" s="8"/>
      <c r="N96" s="8"/>
      <c r="O96" s="8"/>
      <c r="P96" s="8">
        <v>15</v>
      </c>
      <c r="Q96" s="8">
        <v>15</v>
      </c>
      <c r="R96" s="8"/>
      <c r="S96" s="8">
        <v>15</v>
      </c>
      <c r="T96" s="8">
        <v>15</v>
      </c>
      <c r="U96" s="8"/>
      <c r="V96" s="8"/>
      <c r="W96" s="8"/>
      <c r="X96" s="8">
        <v>2</v>
      </c>
      <c r="Y96" s="8">
        <v>2</v>
      </c>
      <c r="Z96" s="8"/>
      <c r="AA96" s="8">
        <v>2</v>
      </c>
      <c r="AB96" s="8">
        <v>2</v>
      </c>
      <c r="AC96" s="8">
        <v>2</v>
      </c>
      <c r="AD96" s="8">
        <v>2</v>
      </c>
      <c r="AE96" s="8">
        <v>0.99</v>
      </c>
      <c r="AF96" s="8">
        <v>0</v>
      </c>
      <c r="AI96" s="4" t="str">
        <f>""</f>
        <v/>
      </c>
      <c r="AJ96" s="4" t="str">
        <f>""</f>
        <v/>
      </c>
      <c r="AK96" s="4" t="str">
        <f>""</f>
        <v/>
      </c>
      <c r="AL96" s="4" t="str">
        <f>""</f>
        <v/>
      </c>
      <c r="AM96" s="4" t="str">
        <f>""</f>
        <v/>
      </c>
      <c r="AN96" s="4" t="str">
        <f>""</f>
        <v/>
      </c>
      <c r="AO96" s="4" t="str">
        <f>""</f>
        <v/>
      </c>
      <c r="AP96" s="4" t="str">
        <f>""</f>
        <v/>
      </c>
      <c r="AQ96" s="4" t="str">
        <f>""</f>
        <v/>
      </c>
      <c r="AR96" s="4" t="str">
        <f>""</f>
        <v/>
      </c>
      <c r="AS96" s="4" t="str">
        <f>""</f>
        <v/>
      </c>
    </row>
    <row r="97" spans="1:45" x14ac:dyDescent="0.25">
      <c r="A97" s="15"/>
      <c r="B97" s="17"/>
      <c r="C97" s="17"/>
      <c r="D97" s="17"/>
      <c r="E97" s="17"/>
      <c r="F97" s="17"/>
      <c r="G97" s="17"/>
      <c r="I97" s="8" t="s">
        <v>40</v>
      </c>
      <c r="J97" s="8"/>
      <c r="K97" s="8"/>
      <c r="L97" s="8"/>
      <c r="M97" s="8"/>
      <c r="N97" s="8"/>
      <c r="O97" s="8"/>
      <c r="P97" s="8">
        <v>1.5</v>
      </c>
      <c r="Q97" s="8">
        <v>1.5</v>
      </c>
      <c r="R97" s="8">
        <f>2*$K$2</f>
        <v>0.02</v>
      </c>
      <c r="S97" s="8">
        <v>1.5</v>
      </c>
      <c r="T97" s="8">
        <v>1.5</v>
      </c>
      <c r="U97" s="8">
        <f>2*$K$2</f>
        <v>0.02</v>
      </c>
      <c r="V97" s="8"/>
      <c r="W97" s="8"/>
      <c r="X97" s="8">
        <f t="shared" ref="X97:Y97" si="10">2*$K$2</f>
        <v>0.02</v>
      </c>
      <c r="Y97" s="8">
        <f t="shared" si="10"/>
        <v>0.02</v>
      </c>
      <c r="Z97" s="8"/>
      <c r="AA97" s="8">
        <f t="shared" ref="AA97:AD97" si="11">2*$K$2</f>
        <v>0.02</v>
      </c>
      <c r="AB97" s="8">
        <f t="shared" si="11"/>
        <v>0.02</v>
      </c>
      <c r="AC97" s="8">
        <f t="shared" si="11"/>
        <v>0.02</v>
      </c>
      <c r="AD97" s="8">
        <f t="shared" si="11"/>
        <v>0.02</v>
      </c>
      <c r="AE97" s="8">
        <v>0</v>
      </c>
      <c r="AF97" s="8">
        <v>-0.3</v>
      </c>
      <c r="AI97" s="4" t="str">
        <f>""</f>
        <v/>
      </c>
      <c r="AJ97" s="4" t="str">
        <f>""</f>
        <v/>
      </c>
      <c r="AK97" s="4" t="str">
        <f>""</f>
        <v/>
      </c>
      <c r="AL97" s="4" t="str">
        <f>""</f>
        <v/>
      </c>
      <c r="AM97" s="4" t="str">
        <f>""</f>
        <v/>
      </c>
      <c r="AN97" s="4" t="str">
        <f>""</f>
        <v/>
      </c>
      <c r="AO97" s="4" t="str">
        <f>""</f>
        <v/>
      </c>
      <c r="AP97" s="4" t="str">
        <f>""</f>
        <v/>
      </c>
      <c r="AQ97" s="4" t="str">
        <f>""</f>
        <v/>
      </c>
      <c r="AR97" s="4" t="str">
        <f>""</f>
        <v/>
      </c>
      <c r="AS97" s="4" t="str">
        <f>""</f>
        <v/>
      </c>
    </row>
    <row r="98" spans="1:45" x14ac:dyDescent="0.25">
      <c r="A98" s="24" t="s">
        <v>41</v>
      </c>
      <c r="B98" s="18" t="s">
        <v>100</v>
      </c>
      <c r="C98" s="18">
        <v>10.5</v>
      </c>
      <c r="D98" s="18">
        <v>120</v>
      </c>
      <c r="E98" s="18" t="s">
        <v>120</v>
      </c>
      <c r="F98" s="18">
        <v>1</v>
      </c>
      <c r="G98" s="18" t="str">
        <f>B98&amp;C98&amp;D98&amp;E98&amp;F98</f>
        <v>PSS10.5120ND1</v>
      </c>
      <c r="H98" s="4" t="s">
        <v>9</v>
      </c>
      <c r="I98" s="4">
        <v>1</v>
      </c>
      <c r="J98" s="4">
        <v>1</v>
      </c>
      <c r="K98" s="4">
        <v>0</v>
      </c>
      <c r="L98" s="4">
        <v>3</v>
      </c>
      <c r="M98" s="4">
        <v>0</v>
      </c>
      <c r="N98" s="4">
        <v>5</v>
      </c>
      <c r="O98" s="4">
        <v>1</v>
      </c>
      <c r="P98" s="4">
        <v>2.5</v>
      </c>
      <c r="Q98" s="4">
        <v>2.5</v>
      </c>
      <c r="R98" s="4">
        <v>0</v>
      </c>
      <c r="S98" s="4">
        <v>2.5</v>
      </c>
      <c r="T98" s="4">
        <v>0</v>
      </c>
      <c r="U98" s="4">
        <v>2.5</v>
      </c>
      <c r="V98" s="4">
        <v>0.39</v>
      </c>
      <c r="W98" s="4">
        <v>1</v>
      </c>
      <c r="X98" s="4">
        <v>0</v>
      </c>
      <c r="Y98" s="4">
        <v>0.1</v>
      </c>
      <c r="Z98" s="4">
        <v>6.5</v>
      </c>
      <c r="AA98" s="4">
        <v>0.44</v>
      </c>
      <c r="AB98" s="4">
        <v>0.08</v>
      </c>
      <c r="AC98" s="4">
        <v>0.2</v>
      </c>
      <c r="AD98" s="4">
        <v>0.98</v>
      </c>
      <c r="AE98" s="4">
        <v>0.1</v>
      </c>
      <c r="AF98" s="4">
        <v>-0.1</v>
      </c>
      <c r="AG98" s="4" t="s">
        <v>1</v>
      </c>
      <c r="AH98" s="4" t="s">
        <v>1</v>
      </c>
      <c r="AI98" s="4" t="str">
        <f>""</f>
        <v/>
      </c>
      <c r="AJ98" s="4" t="str">
        <f>""</f>
        <v/>
      </c>
      <c r="AK98" s="4" t="str">
        <f>""</f>
        <v/>
      </c>
      <c r="AL98" s="4" t="str">
        <f>""</f>
        <v/>
      </c>
      <c r="AM98" s="4" t="str">
        <f>""</f>
        <v/>
      </c>
      <c r="AN98" s="4" t="str">
        <f>""</f>
        <v/>
      </c>
      <c r="AO98" s="4" t="str">
        <f>""</f>
        <v/>
      </c>
      <c r="AP98" s="4" t="str">
        <f>""</f>
        <v/>
      </c>
      <c r="AQ98" s="4" t="str">
        <f>""</f>
        <v/>
      </c>
      <c r="AR98" s="4" t="str">
        <f>""</f>
        <v/>
      </c>
      <c r="AS98" s="4" t="str">
        <f>""</f>
        <v/>
      </c>
    </row>
    <row r="99" spans="1:45" x14ac:dyDescent="0.25">
      <c r="A99" s="27" t="s">
        <v>131</v>
      </c>
      <c r="B99" s="9"/>
      <c r="C99" s="9"/>
      <c r="D99" s="9"/>
      <c r="E99" s="9"/>
      <c r="F99" s="16"/>
      <c r="G99" s="16"/>
      <c r="H99" s="14" t="s">
        <v>25</v>
      </c>
      <c r="I99" s="7" t="s">
        <v>26</v>
      </c>
      <c r="J99" s="7" t="s">
        <v>103</v>
      </c>
      <c r="K99" s="7" t="s">
        <v>104</v>
      </c>
      <c r="L99" s="7" t="s">
        <v>105</v>
      </c>
      <c r="M99" s="7" t="s">
        <v>106</v>
      </c>
      <c r="N99" s="7" t="s">
        <v>107</v>
      </c>
      <c r="O99" s="7" t="s">
        <v>108</v>
      </c>
      <c r="P99" s="7" t="s">
        <v>109</v>
      </c>
      <c r="Q99" s="7" t="s">
        <v>110</v>
      </c>
      <c r="R99" s="7" t="s">
        <v>111</v>
      </c>
      <c r="S99" s="7" t="s">
        <v>112</v>
      </c>
      <c r="T99" s="7" t="s">
        <v>113</v>
      </c>
      <c r="U99" s="7" t="s">
        <v>114</v>
      </c>
      <c r="V99" s="7" t="s">
        <v>115</v>
      </c>
      <c r="W99" s="7" t="s">
        <v>116</v>
      </c>
      <c r="X99" s="7" t="s">
        <v>117</v>
      </c>
      <c r="Y99" s="7" t="s">
        <v>118</v>
      </c>
      <c r="Z99" s="7" t="s">
        <v>119</v>
      </c>
      <c r="AC99" s="4" t="str">
        <f>""</f>
        <v/>
      </c>
      <c r="AD99" s="4" t="str">
        <f>""</f>
        <v/>
      </c>
      <c r="AE99" s="4" t="str">
        <f>""</f>
        <v/>
      </c>
      <c r="AF99" s="4" t="str">
        <f>""</f>
        <v/>
      </c>
      <c r="AG99" s="4" t="str">
        <f>""</f>
        <v/>
      </c>
      <c r="AH99" s="4" t="str">
        <f>""</f>
        <v/>
      </c>
      <c r="AI99" s="4" t="str">
        <f>""</f>
        <v/>
      </c>
      <c r="AJ99" s="4" t="str">
        <f>""</f>
        <v/>
      </c>
      <c r="AK99" s="4" t="str">
        <f>""</f>
        <v/>
      </c>
      <c r="AL99" s="4" t="str">
        <f>""</f>
        <v/>
      </c>
      <c r="AM99" s="4" t="str">
        <f>""</f>
        <v/>
      </c>
      <c r="AN99" s="4" t="str">
        <f>""</f>
        <v/>
      </c>
      <c r="AO99" s="4" t="str">
        <f>""</f>
        <v/>
      </c>
      <c r="AP99" s="4" t="str">
        <f>""</f>
        <v/>
      </c>
      <c r="AQ99" s="4" t="str">
        <f>""</f>
        <v/>
      </c>
      <c r="AR99" s="4" t="str">
        <f>""</f>
        <v/>
      </c>
      <c r="AS99" s="4" t="str">
        <f>""</f>
        <v/>
      </c>
    </row>
    <row r="100" spans="1:45" x14ac:dyDescent="0.25">
      <c r="A100" s="25"/>
      <c r="B100" s="10"/>
      <c r="C100" s="10"/>
      <c r="D100" s="10"/>
      <c r="E100" s="10"/>
      <c r="F100" s="17"/>
      <c r="G100" s="17"/>
      <c r="I100" s="8" t="s">
        <v>39</v>
      </c>
      <c r="J100" s="8">
        <v>0.5</v>
      </c>
      <c r="K100" s="8">
        <v>75</v>
      </c>
      <c r="L100" s="8">
        <v>75</v>
      </c>
      <c r="M100" s="8">
        <v>10</v>
      </c>
      <c r="N100" s="8">
        <v>0</v>
      </c>
      <c r="O100" s="8">
        <v>1</v>
      </c>
      <c r="P100" s="8">
        <v>1.2</v>
      </c>
      <c r="Q100" s="8">
        <v>18</v>
      </c>
      <c r="R100" s="8">
        <v>118</v>
      </c>
      <c r="S100" s="8">
        <v>0</v>
      </c>
      <c r="T100" s="8">
        <v>1.1000000000000001</v>
      </c>
      <c r="U100" s="8">
        <v>10</v>
      </c>
      <c r="V100" s="8">
        <v>1.1000000000000001</v>
      </c>
      <c r="W100" s="8">
        <v>20</v>
      </c>
      <c r="X100" s="8">
        <v>1</v>
      </c>
      <c r="Y100" s="8">
        <v>0.5</v>
      </c>
      <c r="Z100" s="8">
        <v>90</v>
      </c>
      <c r="AC100" s="4" t="str">
        <f>""</f>
        <v/>
      </c>
      <c r="AD100" s="4" t="str">
        <f>""</f>
        <v/>
      </c>
      <c r="AE100" s="4" t="str">
        <f>""</f>
        <v/>
      </c>
      <c r="AF100" s="4" t="str">
        <f>""</f>
        <v/>
      </c>
      <c r="AG100" s="4" t="str">
        <f>""</f>
        <v/>
      </c>
      <c r="AH100" s="4" t="str">
        <f>""</f>
        <v/>
      </c>
      <c r="AI100" s="4" t="str">
        <f>""</f>
        <v/>
      </c>
      <c r="AJ100" s="4" t="str">
        <f>""</f>
        <v/>
      </c>
      <c r="AK100" s="4" t="str">
        <f>""</f>
        <v/>
      </c>
      <c r="AL100" s="4" t="str">
        <f>""</f>
        <v/>
      </c>
      <c r="AM100" s="4" t="str">
        <f>""</f>
        <v/>
      </c>
      <c r="AN100" s="4" t="str">
        <f>""</f>
        <v/>
      </c>
      <c r="AO100" s="4" t="str">
        <f>""</f>
        <v/>
      </c>
      <c r="AP100" s="4" t="str">
        <f>""</f>
        <v/>
      </c>
      <c r="AQ100" s="4" t="str">
        <f>""</f>
        <v/>
      </c>
      <c r="AR100" s="4" t="str">
        <f>""</f>
        <v/>
      </c>
      <c r="AS100" s="4" t="str">
        <f>""</f>
        <v/>
      </c>
    </row>
    <row r="101" spans="1:45" x14ac:dyDescent="0.25">
      <c r="A101" s="25"/>
      <c r="B101" s="10"/>
      <c r="C101" s="10"/>
      <c r="D101" s="10"/>
      <c r="E101" s="10"/>
      <c r="F101" s="17"/>
      <c r="G101" s="17"/>
      <c r="I101" s="8" t="s">
        <v>40</v>
      </c>
      <c r="J101" s="8">
        <v>0</v>
      </c>
      <c r="K101" s="8">
        <v>0</v>
      </c>
      <c r="L101" s="8">
        <v>0</v>
      </c>
      <c r="M101" s="8">
        <v>0.8</v>
      </c>
      <c r="N101" s="8">
        <v>-6</v>
      </c>
      <c r="O101" s="8">
        <v>0</v>
      </c>
      <c r="P101" s="8">
        <v>0</v>
      </c>
      <c r="Q101" s="8">
        <v>0</v>
      </c>
      <c r="R101" s="8">
        <v>0.8</v>
      </c>
      <c r="S101" s="8">
        <v>-118</v>
      </c>
      <c r="T101" s="8">
        <v>0</v>
      </c>
      <c r="U101" s="8">
        <v>1</v>
      </c>
      <c r="V101" s="8">
        <v>0</v>
      </c>
      <c r="W101" s="8">
        <v>1</v>
      </c>
      <c r="X101" s="8">
        <v>0</v>
      </c>
      <c r="Y101" s="8">
        <v>0</v>
      </c>
      <c r="Z101" s="8">
        <v>-90</v>
      </c>
      <c r="AC101" s="4" t="str">
        <f>""</f>
        <v/>
      </c>
      <c r="AD101" s="4" t="str">
        <f>""</f>
        <v/>
      </c>
      <c r="AE101" s="4" t="str">
        <f>""</f>
        <v/>
      </c>
      <c r="AF101" s="4" t="str">
        <f>""</f>
        <v/>
      </c>
      <c r="AG101" s="4" t="str">
        <f>""</f>
        <v/>
      </c>
      <c r="AH101" s="4" t="str">
        <f>""</f>
        <v/>
      </c>
      <c r="AI101" s="4" t="str">
        <f>""</f>
        <v/>
      </c>
      <c r="AJ101" s="4" t="str">
        <f>""</f>
        <v/>
      </c>
      <c r="AK101" s="4" t="str">
        <f>""</f>
        <v/>
      </c>
      <c r="AL101" s="4" t="str">
        <f>""</f>
        <v/>
      </c>
      <c r="AM101" s="4" t="str">
        <f>""</f>
        <v/>
      </c>
      <c r="AN101" s="4" t="str">
        <f>""</f>
        <v/>
      </c>
      <c r="AO101" s="4" t="str">
        <f>""</f>
        <v/>
      </c>
      <c r="AP101" s="4" t="str">
        <f>""</f>
        <v/>
      </c>
      <c r="AQ101" s="4" t="str">
        <f>""</f>
        <v/>
      </c>
      <c r="AR101" s="4" t="str">
        <f>""</f>
        <v/>
      </c>
      <c r="AS101" s="4" t="str">
        <f>""</f>
        <v/>
      </c>
    </row>
    <row r="102" spans="1:45" x14ac:dyDescent="0.25">
      <c r="A102" s="22" t="s">
        <v>41</v>
      </c>
      <c r="B102" s="18" t="s">
        <v>42</v>
      </c>
      <c r="C102" s="18">
        <v>10.5</v>
      </c>
      <c r="D102" s="18">
        <v>25.5</v>
      </c>
      <c r="E102" s="18" t="s">
        <v>43</v>
      </c>
      <c r="F102" s="18">
        <v>1</v>
      </c>
      <c r="G102" s="18" t="str">
        <f>B102&amp;C102&amp;D102&amp;E102&amp;F102</f>
        <v>AVR10.525.5TD1</v>
      </c>
      <c r="H102" s="4" t="s">
        <v>3</v>
      </c>
      <c r="I102" s="4">
        <v>2</v>
      </c>
      <c r="J102" s="4">
        <v>0</v>
      </c>
      <c r="K102" s="4">
        <v>10.75</v>
      </c>
      <c r="L102" s="4">
        <v>10.75</v>
      </c>
      <c r="M102" s="4">
        <v>5</v>
      </c>
      <c r="N102" s="4">
        <v>-0.87</v>
      </c>
      <c r="O102" s="4">
        <v>0</v>
      </c>
      <c r="P102" s="4">
        <v>1</v>
      </c>
      <c r="Q102" s="4">
        <v>0</v>
      </c>
      <c r="R102" s="4">
        <v>99</v>
      </c>
      <c r="S102" s="4">
        <v>-99</v>
      </c>
      <c r="T102" s="4">
        <v>0</v>
      </c>
      <c r="U102" s="4">
        <v>9.3000000000000007</v>
      </c>
      <c r="V102" s="4">
        <v>0</v>
      </c>
      <c r="W102" s="4">
        <v>11.63</v>
      </c>
      <c r="X102" s="4">
        <v>0.113</v>
      </c>
      <c r="Y102" s="4">
        <v>0.124</v>
      </c>
      <c r="Z102" s="4">
        <v>0</v>
      </c>
      <c r="AA102" s="4" t="s">
        <v>1</v>
      </c>
      <c r="AB102" s="4" t="s">
        <v>1</v>
      </c>
      <c r="AC102" s="4" t="str">
        <f>""</f>
        <v/>
      </c>
      <c r="AD102" s="4" t="str">
        <f>""</f>
        <v/>
      </c>
      <c r="AE102" s="4" t="str">
        <f>""</f>
        <v/>
      </c>
      <c r="AF102" s="4" t="str">
        <f>""</f>
        <v/>
      </c>
      <c r="AG102" s="4" t="str">
        <f>""</f>
        <v/>
      </c>
      <c r="AH102" s="4" t="str">
        <f>""</f>
        <v/>
      </c>
      <c r="AI102" s="4" t="str">
        <f>""</f>
        <v/>
      </c>
      <c r="AJ102" s="4" t="str">
        <f>""</f>
        <v/>
      </c>
      <c r="AK102" s="4" t="str">
        <f>""</f>
        <v/>
      </c>
      <c r="AL102" s="4" t="str">
        <f>""</f>
        <v/>
      </c>
      <c r="AM102" s="4" t="str">
        <f>""</f>
        <v/>
      </c>
      <c r="AN102" s="4" t="str">
        <f>""</f>
        <v/>
      </c>
      <c r="AO102" s="4" t="str">
        <f>""</f>
        <v/>
      </c>
      <c r="AP102" s="4" t="str">
        <f>""</f>
        <v/>
      </c>
      <c r="AQ102" s="4" t="str">
        <f>""</f>
        <v/>
      </c>
      <c r="AR102" s="4" t="str">
        <f>""</f>
        <v/>
      </c>
      <c r="AS102" s="4" t="str">
        <f>""</f>
        <v/>
      </c>
    </row>
    <row r="103" spans="1:45" x14ac:dyDescent="0.25">
      <c r="A103" s="15"/>
      <c r="B103" s="16"/>
      <c r="C103" s="16"/>
      <c r="D103" s="16"/>
      <c r="E103" s="16"/>
      <c r="F103" s="16"/>
      <c r="G103" s="16"/>
      <c r="H103" s="14" t="s">
        <v>25</v>
      </c>
      <c r="I103" s="7" t="s">
        <v>26</v>
      </c>
      <c r="J103" s="7" t="s">
        <v>44</v>
      </c>
      <c r="K103" s="7" t="s">
        <v>45</v>
      </c>
      <c r="L103" s="7" t="s">
        <v>46</v>
      </c>
      <c r="M103" s="7" t="s">
        <v>47</v>
      </c>
      <c r="N103" s="7" t="s">
        <v>48</v>
      </c>
      <c r="O103" s="7" t="s">
        <v>49</v>
      </c>
      <c r="P103" s="7" t="s">
        <v>50</v>
      </c>
      <c r="Q103" s="7" t="s">
        <v>51</v>
      </c>
      <c r="R103" s="7" t="s">
        <v>52</v>
      </c>
      <c r="S103" s="7" t="s">
        <v>53</v>
      </c>
      <c r="T103" s="7" t="s">
        <v>54</v>
      </c>
      <c r="U103" s="7" t="s">
        <v>55</v>
      </c>
      <c r="X103" s="4" t="str">
        <f>""</f>
        <v/>
      </c>
      <c r="Y103" s="4" t="str">
        <f>""</f>
        <v/>
      </c>
      <c r="Z103" s="4" t="str">
        <f>""</f>
        <v/>
      </c>
      <c r="AA103" s="4" t="str">
        <f>""</f>
        <v/>
      </c>
      <c r="AB103" s="4" t="str">
        <f>""</f>
        <v/>
      </c>
      <c r="AC103" s="4" t="str">
        <f>""</f>
        <v/>
      </c>
      <c r="AD103" s="4" t="str">
        <f>""</f>
        <v/>
      </c>
      <c r="AE103" s="4" t="str">
        <f>""</f>
        <v/>
      </c>
      <c r="AF103" s="4" t="str">
        <f>""</f>
        <v/>
      </c>
      <c r="AG103" s="4" t="str">
        <f>""</f>
        <v/>
      </c>
      <c r="AH103" s="4" t="str">
        <f>""</f>
        <v/>
      </c>
      <c r="AI103" s="4" t="str">
        <f>""</f>
        <v/>
      </c>
      <c r="AJ103" s="4" t="str">
        <f>""</f>
        <v/>
      </c>
      <c r="AK103" s="4" t="str">
        <f>""</f>
        <v/>
      </c>
      <c r="AL103" s="4" t="str">
        <f>""</f>
        <v/>
      </c>
      <c r="AM103" s="4" t="str">
        <f>""</f>
        <v/>
      </c>
      <c r="AN103" s="4" t="str">
        <f>""</f>
        <v/>
      </c>
      <c r="AO103" s="4" t="str">
        <f>""</f>
        <v/>
      </c>
      <c r="AP103" s="4" t="str">
        <f>""</f>
        <v/>
      </c>
      <c r="AQ103" s="4" t="str">
        <f>""</f>
        <v/>
      </c>
      <c r="AR103" s="4" t="str">
        <f>""</f>
        <v/>
      </c>
      <c r="AS103" s="4" t="str">
        <f>""</f>
        <v/>
      </c>
    </row>
    <row r="104" spans="1:45" x14ac:dyDescent="0.25">
      <c r="A104" s="15"/>
      <c r="B104" s="17"/>
      <c r="C104" s="17"/>
      <c r="D104" s="17"/>
      <c r="E104" s="17"/>
      <c r="F104" s="17"/>
      <c r="G104" s="17"/>
      <c r="I104" s="8" t="s">
        <v>39</v>
      </c>
      <c r="J104" s="8">
        <v>10</v>
      </c>
      <c r="K104" s="8">
        <v>0.2</v>
      </c>
      <c r="L104" s="8">
        <v>0.2</v>
      </c>
      <c r="M104" s="8">
        <v>10</v>
      </c>
      <c r="N104" s="8">
        <v>3</v>
      </c>
      <c r="O104" s="8">
        <v>2.5</v>
      </c>
      <c r="P104" s="8"/>
      <c r="Q104" s="8"/>
      <c r="R104" s="8"/>
      <c r="S104" s="8"/>
      <c r="T104" s="8"/>
      <c r="U104" s="8"/>
      <c r="X104" s="4" t="str">
        <f>""</f>
        <v/>
      </c>
      <c r="Y104" s="4" t="str">
        <f>""</f>
        <v/>
      </c>
      <c r="Z104" s="4" t="str">
        <f>""</f>
        <v/>
      </c>
      <c r="AA104" s="4" t="str">
        <f>""</f>
        <v/>
      </c>
      <c r="AB104" s="4" t="str">
        <f>""</f>
        <v/>
      </c>
      <c r="AC104" s="4" t="str">
        <f>""</f>
        <v/>
      </c>
      <c r="AD104" s="4" t="str">
        <f>""</f>
        <v/>
      </c>
      <c r="AE104" s="4" t="str">
        <f>""</f>
        <v/>
      </c>
      <c r="AF104" s="4" t="str">
        <f>""</f>
        <v/>
      </c>
      <c r="AG104" s="4" t="str">
        <f>""</f>
        <v/>
      </c>
      <c r="AH104" s="4" t="str">
        <f>""</f>
        <v/>
      </c>
      <c r="AI104" s="4" t="str">
        <f>""</f>
        <v/>
      </c>
      <c r="AJ104" s="4" t="str">
        <f>""</f>
        <v/>
      </c>
      <c r="AK104" s="4" t="str">
        <f>""</f>
        <v/>
      </c>
      <c r="AL104" s="4" t="str">
        <f>""</f>
        <v/>
      </c>
      <c r="AM104" s="4" t="str">
        <f>""</f>
        <v/>
      </c>
      <c r="AN104" s="4" t="str">
        <f>""</f>
        <v/>
      </c>
      <c r="AO104" s="4" t="str">
        <f>""</f>
        <v/>
      </c>
      <c r="AP104" s="4" t="str">
        <f>""</f>
        <v/>
      </c>
      <c r="AQ104" s="4" t="str">
        <f>""</f>
        <v/>
      </c>
      <c r="AR104" s="4" t="str">
        <f>""</f>
        <v/>
      </c>
      <c r="AS104" s="4" t="str">
        <f>""</f>
        <v/>
      </c>
    </row>
    <row r="105" spans="1:45" x14ac:dyDescent="0.25">
      <c r="A105" s="15"/>
      <c r="B105" s="17"/>
      <c r="C105" s="17"/>
      <c r="D105" s="17"/>
      <c r="E105" s="17"/>
      <c r="F105" s="17"/>
      <c r="G105" s="17"/>
      <c r="I105" s="8" t="s">
        <v>40</v>
      </c>
      <c r="J105" s="8">
        <v>1</v>
      </c>
      <c r="K105" s="8">
        <f>4*$K$2</f>
        <v>0.04</v>
      </c>
      <c r="L105" s="8">
        <f>4*$K$2</f>
        <v>0.04</v>
      </c>
      <c r="M105" s="8">
        <v>1</v>
      </c>
      <c r="N105" s="8">
        <v>0</v>
      </c>
      <c r="O105" s="8"/>
      <c r="P105" s="8"/>
      <c r="Q105" s="8"/>
      <c r="R105" s="8"/>
      <c r="S105" s="8"/>
      <c r="T105" s="8">
        <v>0</v>
      </c>
      <c r="U105" s="8"/>
      <c r="X105" s="4" t="str">
        <f>""</f>
        <v/>
      </c>
      <c r="Y105" s="4" t="str">
        <f>""</f>
        <v/>
      </c>
      <c r="Z105" s="4" t="str">
        <f>""</f>
        <v/>
      </c>
      <c r="AA105" s="4" t="str">
        <f>""</f>
        <v/>
      </c>
      <c r="AB105" s="4" t="str">
        <f>""</f>
        <v/>
      </c>
      <c r="AC105" s="4" t="str">
        <f>""</f>
        <v/>
      </c>
      <c r="AD105" s="4" t="str">
        <f>""</f>
        <v/>
      </c>
      <c r="AE105" s="4" t="str">
        <f>""</f>
        <v/>
      </c>
      <c r="AF105" s="4" t="str">
        <f>""</f>
        <v/>
      </c>
      <c r="AG105" s="4" t="str">
        <f>""</f>
        <v/>
      </c>
      <c r="AH105" s="4" t="str">
        <f>""</f>
        <v/>
      </c>
      <c r="AI105" s="4" t="str">
        <f>""</f>
        <v/>
      </c>
      <c r="AJ105" s="4" t="str">
        <f>""</f>
        <v/>
      </c>
      <c r="AK105" s="4" t="str">
        <f>""</f>
        <v/>
      </c>
      <c r="AL105" s="4" t="str">
        <f>""</f>
        <v/>
      </c>
      <c r="AM105" s="4" t="str">
        <f>""</f>
        <v/>
      </c>
      <c r="AN105" s="4" t="str">
        <f>""</f>
        <v/>
      </c>
      <c r="AO105" s="4" t="str">
        <f>""</f>
        <v/>
      </c>
      <c r="AP105" s="4" t="str">
        <f>""</f>
        <v/>
      </c>
      <c r="AQ105" s="4" t="str">
        <f>""</f>
        <v/>
      </c>
      <c r="AR105" s="4" t="str">
        <f>""</f>
        <v/>
      </c>
      <c r="AS105" s="4" t="str">
        <f>""</f>
        <v/>
      </c>
    </row>
    <row r="106" spans="1:45" x14ac:dyDescent="0.25">
      <c r="A106" s="23" t="s">
        <v>41</v>
      </c>
      <c r="B106" s="18" t="s">
        <v>62</v>
      </c>
      <c r="C106" s="18">
        <v>10.5</v>
      </c>
      <c r="D106" s="18">
        <v>25.5</v>
      </c>
      <c r="E106" s="18" t="s">
        <v>43</v>
      </c>
      <c r="F106" s="18">
        <v>1</v>
      </c>
      <c r="G106" s="18" t="str">
        <f>B106&amp;C106&amp;D106&amp;E106&amp;F106</f>
        <v>GEN10.525.5TD1</v>
      </c>
      <c r="H106" s="17" t="s">
        <v>0</v>
      </c>
      <c r="I106" s="17">
        <v>2</v>
      </c>
      <c r="J106" s="17">
        <v>6.6</v>
      </c>
      <c r="K106" s="17">
        <v>0.05</v>
      </c>
      <c r="L106" s="17">
        <v>0.155</v>
      </c>
      <c r="M106" s="17">
        <v>2</v>
      </c>
      <c r="N106" s="17">
        <v>0</v>
      </c>
      <c r="O106" s="17">
        <v>1.1299999999999999</v>
      </c>
      <c r="P106" s="17">
        <v>0.73399999999999999</v>
      </c>
      <c r="Q106" s="17">
        <v>0.26</v>
      </c>
      <c r="R106" s="17">
        <v>0.25600000000000001</v>
      </c>
      <c r="S106" s="17">
        <v>0.104</v>
      </c>
      <c r="T106" s="17">
        <v>0.19400000000000001</v>
      </c>
      <c r="U106" s="17">
        <v>0.68500000000000005</v>
      </c>
      <c r="V106" s="4" t="s">
        <v>1</v>
      </c>
      <c r="W106" s="4" t="s">
        <v>1</v>
      </c>
      <c r="X106" s="4" t="str">
        <f>""</f>
        <v/>
      </c>
      <c r="Y106" s="4" t="str">
        <f>""</f>
        <v/>
      </c>
      <c r="Z106" s="4" t="str">
        <f>""</f>
        <v/>
      </c>
      <c r="AA106" s="4" t="str">
        <f>""</f>
        <v/>
      </c>
      <c r="AB106" s="4" t="str">
        <f>""</f>
        <v/>
      </c>
      <c r="AC106" s="4" t="str">
        <f>""</f>
        <v/>
      </c>
      <c r="AD106" s="4" t="str">
        <f>""</f>
        <v/>
      </c>
      <c r="AE106" s="4" t="str">
        <f>""</f>
        <v/>
      </c>
      <c r="AF106" s="4" t="str">
        <f>""</f>
        <v/>
      </c>
      <c r="AG106" s="4" t="str">
        <f>""</f>
        <v/>
      </c>
      <c r="AH106" s="4" t="str">
        <f>""</f>
        <v/>
      </c>
      <c r="AI106" s="4" t="str">
        <f>""</f>
        <v/>
      </c>
      <c r="AJ106" s="4" t="str">
        <f>""</f>
        <v/>
      </c>
      <c r="AK106" s="4" t="str">
        <f>""</f>
        <v/>
      </c>
      <c r="AL106" s="4" t="str">
        <f>""</f>
        <v/>
      </c>
      <c r="AM106" s="4" t="str">
        <f>""</f>
        <v/>
      </c>
      <c r="AN106" s="4" t="str">
        <f>""</f>
        <v/>
      </c>
      <c r="AO106" s="4" t="str">
        <f>""</f>
        <v/>
      </c>
      <c r="AP106" s="4" t="str">
        <f>""</f>
        <v/>
      </c>
      <c r="AQ106" s="4" t="str">
        <f>""</f>
        <v/>
      </c>
      <c r="AR106" s="4" t="str">
        <f>""</f>
        <v/>
      </c>
      <c r="AS106" s="4" t="str">
        <f>""</f>
        <v/>
      </c>
    </row>
    <row r="107" spans="1:45" x14ac:dyDescent="0.25">
      <c r="A107" s="15"/>
      <c r="B107" s="16"/>
      <c r="C107" s="16"/>
      <c r="D107" s="16"/>
      <c r="E107" s="16"/>
      <c r="F107" s="16"/>
      <c r="G107" s="16"/>
      <c r="H107" s="14" t="s">
        <v>25</v>
      </c>
      <c r="I107" s="7" t="s">
        <v>26</v>
      </c>
      <c r="J107" s="7" t="s">
        <v>64</v>
      </c>
      <c r="K107" s="7" t="s">
        <v>65</v>
      </c>
      <c r="L107" s="7" t="s">
        <v>66</v>
      </c>
      <c r="M107" s="7" t="s">
        <v>67</v>
      </c>
      <c r="N107" s="7" t="s">
        <v>68</v>
      </c>
      <c r="O107" s="7" t="s">
        <v>69</v>
      </c>
      <c r="P107" s="7" t="s">
        <v>70</v>
      </c>
      <c r="Q107" s="7" t="s">
        <v>71</v>
      </c>
      <c r="R107" s="7" t="s">
        <v>72</v>
      </c>
      <c r="S107" s="7" t="s">
        <v>73</v>
      </c>
      <c r="T107" s="7" t="s">
        <v>74</v>
      </c>
      <c r="U107" s="7" t="s">
        <v>75</v>
      </c>
      <c r="X107" s="4" t="str">
        <f>""</f>
        <v/>
      </c>
      <c r="Y107" s="4" t="str">
        <f>""</f>
        <v/>
      </c>
      <c r="Z107" s="4" t="str">
        <f>""</f>
        <v/>
      </c>
      <c r="AA107" s="4" t="str">
        <f>""</f>
        <v/>
      </c>
      <c r="AB107" s="4" t="str">
        <f>""</f>
        <v/>
      </c>
      <c r="AC107" s="4" t="str">
        <f>""</f>
        <v/>
      </c>
      <c r="AD107" s="4" t="str">
        <f>""</f>
        <v/>
      </c>
      <c r="AE107" s="4" t="str">
        <f>""</f>
        <v/>
      </c>
      <c r="AF107" s="4" t="str">
        <f>""</f>
        <v/>
      </c>
      <c r="AG107" s="4" t="str">
        <f>""</f>
        <v/>
      </c>
      <c r="AH107" s="4" t="str">
        <f>""</f>
        <v/>
      </c>
      <c r="AI107" s="4" t="str">
        <f>""</f>
        <v/>
      </c>
      <c r="AJ107" s="4" t="str">
        <f>""</f>
        <v/>
      </c>
      <c r="AK107" s="4" t="str">
        <f>""</f>
        <v/>
      </c>
      <c r="AL107" s="4" t="str">
        <f>""</f>
        <v/>
      </c>
      <c r="AM107" s="4" t="str">
        <f>""</f>
        <v/>
      </c>
      <c r="AN107" s="4" t="str">
        <f>""</f>
        <v/>
      </c>
      <c r="AO107" s="4" t="str">
        <f>""</f>
        <v/>
      </c>
      <c r="AP107" s="4" t="str">
        <f>""</f>
        <v/>
      </c>
      <c r="AQ107" s="4" t="str">
        <f>""</f>
        <v/>
      </c>
      <c r="AR107" s="4" t="str">
        <f>""</f>
        <v/>
      </c>
      <c r="AS107" s="4" t="str">
        <f>""</f>
        <v/>
      </c>
    </row>
    <row r="108" spans="1:45" x14ac:dyDescent="0.25">
      <c r="A108" s="15"/>
      <c r="B108" s="17"/>
      <c r="C108" s="17"/>
      <c r="D108" s="17"/>
      <c r="E108" s="17"/>
      <c r="F108" s="17"/>
      <c r="G108" s="17"/>
      <c r="I108" s="8" t="s">
        <v>39</v>
      </c>
      <c r="J108" s="8">
        <v>1</v>
      </c>
      <c r="K108" s="8">
        <v>2</v>
      </c>
      <c r="L108" s="8">
        <v>30</v>
      </c>
      <c r="M108" s="8">
        <v>0.1</v>
      </c>
      <c r="N108" s="8">
        <v>1</v>
      </c>
      <c r="O108" s="8">
        <v>0.3</v>
      </c>
      <c r="P108" s="8">
        <v>1</v>
      </c>
      <c r="Q108" s="8">
        <v>1</v>
      </c>
      <c r="R108" s="8">
        <v>30</v>
      </c>
      <c r="S108" s="8">
        <v>1.5</v>
      </c>
      <c r="T108" s="8">
        <v>0.5</v>
      </c>
      <c r="U108" s="8">
        <v>0.15</v>
      </c>
      <c r="X108" s="4" t="str">
        <f>""</f>
        <v/>
      </c>
      <c r="Y108" s="4" t="str">
        <f>""</f>
        <v/>
      </c>
      <c r="Z108" s="4" t="str">
        <f>""</f>
        <v/>
      </c>
      <c r="AA108" s="4" t="str">
        <f>""</f>
        <v/>
      </c>
      <c r="AB108" s="4" t="str">
        <f>""</f>
        <v/>
      </c>
      <c r="AC108" s="4" t="str">
        <f>""</f>
        <v/>
      </c>
      <c r="AD108" s="4" t="str">
        <f>""</f>
        <v/>
      </c>
      <c r="AE108" s="4" t="str">
        <f>""</f>
        <v/>
      </c>
      <c r="AF108" s="4" t="str">
        <f>""</f>
        <v/>
      </c>
      <c r="AG108" s="4" t="str">
        <f>""</f>
        <v/>
      </c>
      <c r="AH108" s="4" t="str">
        <f>""</f>
        <v/>
      </c>
      <c r="AI108" s="4" t="str">
        <f>""</f>
        <v/>
      </c>
      <c r="AJ108" s="4" t="str">
        <f>""</f>
        <v/>
      </c>
      <c r="AK108" s="4" t="str">
        <f>""</f>
        <v/>
      </c>
      <c r="AL108" s="4" t="str">
        <f>""</f>
        <v/>
      </c>
      <c r="AM108" s="4" t="str">
        <f>""</f>
        <v/>
      </c>
      <c r="AN108" s="4" t="str">
        <f>""</f>
        <v/>
      </c>
      <c r="AO108" s="4" t="str">
        <f>""</f>
        <v/>
      </c>
      <c r="AP108" s="4" t="str">
        <f>""</f>
        <v/>
      </c>
      <c r="AQ108" s="4" t="str">
        <f>""</f>
        <v/>
      </c>
      <c r="AR108" s="4" t="str">
        <f>""</f>
        <v/>
      </c>
      <c r="AS108" s="4" t="str">
        <f>""</f>
        <v/>
      </c>
    </row>
    <row r="109" spans="1:45" x14ac:dyDescent="0.25">
      <c r="A109" s="15"/>
      <c r="B109" s="17"/>
      <c r="C109" s="17"/>
      <c r="D109" s="17"/>
      <c r="E109" s="17"/>
      <c r="F109" s="17"/>
      <c r="G109" s="17"/>
      <c r="I109" s="8" t="s">
        <v>40</v>
      </c>
      <c r="J109" s="8">
        <v>0</v>
      </c>
      <c r="K109" s="8">
        <v>0</v>
      </c>
      <c r="L109" s="8">
        <f>4*$K$2</f>
        <v>0.04</v>
      </c>
      <c r="M109" s="8">
        <f>4*$K$2</f>
        <v>0.04</v>
      </c>
      <c r="N109" s="8">
        <f>4*$K$2</f>
        <v>0.04</v>
      </c>
      <c r="O109" s="8">
        <v>0</v>
      </c>
      <c r="P109" s="8">
        <v>0</v>
      </c>
      <c r="Q109" s="8">
        <v>0</v>
      </c>
      <c r="R109" s="8">
        <v>0.5</v>
      </c>
      <c r="S109" s="8">
        <v>0.8</v>
      </c>
      <c r="T109" s="8">
        <v>0</v>
      </c>
      <c r="U109" s="8">
        <v>0</v>
      </c>
      <c r="X109" s="4" t="str">
        <f>""</f>
        <v/>
      </c>
      <c r="Y109" s="4" t="str">
        <f>""</f>
        <v/>
      </c>
      <c r="Z109" s="4" t="str">
        <f>""</f>
        <v/>
      </c>
      <c r="AA109" s="4" t="str">
        <f>""</f>
        <v/>
      </c>
      <c r="AB109" s="4" t="str">
        <f>""</f>
        <v/>
      </c>
      <c r="AC109" s="4" t="str">
        <f>""</f>
        <v/>
      </c>
      <c r="AD109" s="4" t="str">
        <f>""</f>
        <v/>
      </c>
      <c r="AE109" s="4" t="str">
        <f>""</f>
        <v/>
      </c>
      <c r="AF109" s="4" t="str">
        <f>""</f>
        <v/>
      </c>
      <c r="AG109" s="4" t="str">
        <f>""</f>
        <v/>
      </c>
      <c r="AH109" s="4" t="str">
        <f>""</f>
        <v/>
      </c>
      <c r="AI109" s="4" t="str">
        <f>""</f>
        <v/>
      </c>
      <c r="AJ109" s="4" t="str">
        <f>""</f>
        <v/>
      </c>
      <c r="AK109" s="4" t="str">
        <f>""</f>
        <v/>
      </c>
      <c r="AL109" s="4" t="str">
        <f>""</f>
        <v/>
      </c>
      <c r="AM109" s="4" t="str">
        <f>""</f>
        <v/>
      </c>
      <c r="AN109" s="4" t="str">
        <f>""</f>
        <v/>
      </c>
      <c r="AO109" s="4" t="str">
        <f>""</f>
        <v/>
      </c>
      <c r="AP109" s="4" t="str">
        <f>""</f>
        <v/>
      </c>
      <c r="AQ109" s="4" t="str">
        <f>""</f>
        <v/>
      </c>
      <c r="AR109" s="4" t="str">
        <f>""</f>
        <v/>
      </c>
      <c r="AS109" s="4" t="str">
        <f>""</f>
        <v/>
      </c>
    </row>
    <row r="110" spans="1:45" x14ac:dyDescent="0.25">
      <c r="A110" s="23" t="s">
        <v>41</v>
      </c>
      <c r="B110" s="18" t="s">
        <v>76</v>
      </c>
      <c r="C110" s="18">
        <v>10.5</v>
      </c>
      <c r="D110" s="18">
        <v>25.5</v>
      </c>
      <c r="E110" s="18" t="s">
        <v>43</v>
      </c>
      <c r="F110" s="18">
        <v>1</v>
      </c>
      <c r="G110" s="18" t="str">
        <f>B110&amp;C110&amp;D110&amp;E110&amp;F110</f>
        <v>GOV10.525.5TD1</v>
      </c>
      <c r="H110" s="4" t="s">
        <v>6</v>
      </c>
      <c r="I110" s="4">
        <v>2</v>
      </c>
      <c r="J110" s="4">
        <v>0.06</v>
      </c>
      <c r="K110" s="4">
        <v>0.4</v>
      </c>
      <c r="L110" s="4">
        <v>3</v>
      </c>
      <c r="M110" s="4">
        <v>9.9000000000000005E-2</v>
      </c>
      <c r="N110" s="4">
        <v>0.4</v>
      </c>
      <c r="O110" s="4">
        <v>0.15</v>
      </c>
      <c r="P110" s="4">
        <v>1</v>
      </c>
      <c r="Q110" s="4">
        <v>0.1</v>
      </c>
      <c r="R110" s="4">
        <v>1.35</v>
      </c>
      <c r="S110" s="4">
        <v>1.4</v>
      </c>
      <c r="T110" s="4">
        <v>0.1</v>
      </c>
      <c r="U110" s="4">
        <v>0.1</v>
      </c>
      <c r="V110" s="4" t="s">
        <v>1</v>
      </c>
      <c r="W110" s="4" t="s">
        <v>1</v>
      </c>
      <c r="X110" s="4" t="str">
        <f>""</f>
        <v/>
      </c>
      <c r="Y110" s="4" t="str">
        <f>""</f>
        <v/>
      </c>
      <c r="Z110" s="4" t="str">
        <f>""</f>
        <v/>
      </c>
      <c r="AA110" s="4" t="str">
        <f>""</f>
        <v/>
      </c>
      <c r="AB110" s="4" t="str">
        <f>""</f>
        <v/>
      </c>
      <c r="AC110" s="4" t="str">
        <f>""</f>
        <v/>
      </c>
      <c r="AD110" s="4" t="str">
        <f>""</f>
        <v/>
      </c>
      <c r="AE110" s="4" t="str">
        <f>""</f>
        <v/>
      </c>
      <c r="AF110" s="4" t="str">
        <f>""</f>
        <v/>
      </c>
      <c r="AG110" s="4" t="str">
        <f>""</f>
        <v/>
      </c>
      <c r="AH110" s="4" t="str">
        <f>""</f>
        <v/>
      </c>
      <c r="AI110" s="4" t="str">
        <f>""</f>
        <v/>
      </c>
      <c r="AJ110" s="4" t="str">
        <f>""</f>
        <v/>
      </c>
      <c r="AK110" s="4" t="str">
        <f>""</f>
        <v/>
      </c>
      <c r="AL110" s="4" t="str">
        <f>""</f>
        <v/>
      </c>
      <c r="AM110" s="4" t="str">
        <f>""</f>
        <v/>
      </c>
      <c r="AN110" s="4" t="str">
        <f>""</f>
        <v/>
      </c>
      <c r="AO110" s="4" t="str">
        <f>""</f>
        <v/>
      </c>
      <c r="AP110" s="4" t="str">
        <f>""</f>
        <v/>
      </c>
      <c r="AQ110" s="4" t="str">
        <f>""</f>
        <v/>
      </c>
      <c r="AR110" s="4" t="str">
        <f>""</f>
        <v/>
      </c>
      <c r="AS110" s="4" t="str">
        <f>""</f>
        <v/>
      </c>
    </row>
    <row r="111" spans="1:45" x14ac:dyDescent="0.25">
      <c r="A111" s="15"/>
      <c r="B111" s="16"/>
      <c r="C111" s="16"/>
      <c r="D111" s="16"/>
      <c r="E111" s="16"/>
      <c r="F111" s="16"/>
      <c r="G111" s="16"/>
      <c r="H111" s="14" t="s">
        <v>25</v>
      </c>
      <c r="I111" s="7" t="s">
        <v>26</v>
      </c>
      <c r="J111" s="7" t="s">
        <v>77</v>
      </c>
      <c r="K111" s="7" t="s">
        <v>78</v>
      </c>
      <c r="L111" s="7" t="s">
        <v>79</v>
      </c>
      <c r="M111" s="7" t="s">
        <v>80</v>
      </c>
      <c r="N111" s="7" t="s">
        <v>81</v>
      </c>
      <c r="O111" s="7" t="s">
        <v>82</v>
      </c>
      <c r="P111" s="7" t="s">
        <v>83</v>
      </c>
      <c r="Q111" s="7" t="s">
        <v>84</v>
      </c>
      <c r="R111" s="7" t="s">
        <v>85</v>
      </c>
      <c r="S111" s="7" t="s">
        <v>86</v>
      </c>
      <c r="T111" s="7" t="s">
        <v>87</v>
      </c>
      <c r="U111" s="7" t="s">
        <v>88</v>
      </c>
      <c r="V111" s="7" t="s">
        <v>89</v>
      </c>
      <c r="W111" s="7" t="s">
        <v>90</v>
      </c>
      <c r="X111" s="7" t="s">
        <v>91</v>
      </c>
      <c r="Y111" s="7" t="s">
        <v>92</v>
      </c>
      <c r="Z111" s="7" t="s">
        <v>93</v>
      </c>
      <c r="AA111" s="7" t="s">
        <v>94</v>
      </c>
      <c r="AB111" s="7" t="s">
        <v>95</v>
      </c>
      <c r="AC111" s="7" t="s">
        <v>96</v>
      </c>
      <c r="AD111" s="7" t="s">
        <v>97</v>
      </c>
      <c r="AE111" s="7" t="s">
        <v>98</v>
      </c>
      <c r="AF111" s="7" t="s">
        <v>99</v>
      </c>
      <c r="AI111" s="4" t="str">
        <f>""</f>
        <v/>
      </c>
      <c r="AJ111" s="4" t="str">
        <f>""</f>
        <v/>
      </c>
      <c r="AK111" s="4" t="str">
        <f>""</f>
        <v/>
      </c>
      <c r="AL111" s="4" t="str">
        <f>""</f>
        <v/>
      </c>
      <c r="AM111" s="4" t="str">
        <f>""</f>
        <v/>
      </c>
      <c r="AN111" s="4" t="str">
        <f>""</f>
        <v/>
      </c>
      <c r="AO111" s="4" t="str">
        <f>""</f>
        <v/>
      </c>
      <c r="AP111" s="4" t="str">
        <f>""</f>
        <v/>
      </c>
      <c r="AQ111" s="4" t="str">
        <f>""</f>
        <v/>
      </c>
      <c r="AR111" s="4" t="str">
        <f>""</f>
        <v/>
      </c>
      <c r="AS111" s="4" t="str">
        <f>""</f>
        <v/>
      </c>
    </row>
    <row r="112" spans="1:45" x14ac:dyDescent="0.25">
      <c r="A112" s="15"/>
      <c r="B112" s="17"/>
      <c r="C112" s="17"/>
      <c r="D112" s="17"/>
      <c r="E112" s="17"/>
      <c r="F112" s="17"/>
      <c r="G112" s="17"/>
      <c r="I112" s="8" t="s">
        <v>39</v>
      </c>
      <c r="J112" s="8"/>
      <c r="K112" s="8"/>
      <c r="L112" s="8"/>
      <c r="M112" s="8"/>
      <c r="N112" s="8"/>
      <c r="O112" s="8"/>
      <c r="P112" s="8">
        <v>15</v>
      </c>
      <c r="Q112" s="8">
        <v>15</v>
      </c>
      <c r="R112" s="8"/>
      <c r="S112" s="8">
        <v>15</v>
      </c>
      <c r="T112" s="8">
        <v>15</v>
      </c>
      <c r="U112" s="8"/>
      <c r="V112" s="8"/>
      <c r="W112" s="8"/>
      <c r="X112" s="8">
        <v>2</v>
      </c>
      <c r="Y112" s="8">
        <v>2</v>
      </c>
      <c r="Z112" s="8"/>
      <c r="AA112" s="8">
        <v>2</v>
      </c>
      <c r="AB112" s="8">
        <v>2</v>
      </c>
      <c r="AC112" s="8">
        <v>2</v>
      </c>
      <c r="AD112" s="8">
        <v>2</v>
      </c>
      <c r="AE112" s="8">
        <v>0.99</v>
      </c>
      <c r="AF112" s="8">
        <v>0</v>
      </c>
      <c r="AI112" s="4" t="str">
        <f>""</f>
        <v/>
      </c>
      <c r="AJ112" s="4" t="str">
        <f>""</f>
        <v/>
      </c>
      <c r="AK112" s="4" t="str">
        <f>""</f>
        <v/>
      </c>
      <c r="AL112" s="4" t="str">
        <f>""</f>
        <v/>
      </c>
      <c r="AM112" s="4" t="str">
        <f>""</f>
        <v/>
      </c>
      <c r="AN112" s="4" t="str">
        <f>""</f>
        <v/>
      </c>
      <c r="AO112" s="4" t="str">
        <f>""</f>
        <v/>
      </c>
      <c r="AP112" s="4" t="str">
        <f>""</f>
        <v/>
      </c>
      <c r="AQ112" s="4" t="str">
        <f>""</f>
        <v/>
      </c>
      <c r="AR112" s="4" t="str">
        <f>""</f>
        <v/>
      </c>
      <c r="AS112" s="4" t="str">
        <f>""</f>
        <v/>
      </c>
    </row>
    <row r="113" spans="1:45" x14ac:dyDescent="0.25">
      <c r="A113" s="15"/>
      <c r="B113" s="17"/>
      <c r="C113" s="17"/>
      <c r="D113" s="17"/>
      <c r="E113" s="17"/>
      <c r="F113" s="17"/>
      <c r="G113" s="17"/>
      <c r="I113" s="8" t="s">
        <v>40</v>
      </c>
      <c r="J113" s="8"/>
      <c r="K113" s="8"/>
      <c r="L113" s="8"/>
      <c r="M113" s="8"/>
      <c r="N113" s="8"/>
      <c r="O113" s="8"/>
      <c r="P113" s="8">
        <v>1.5</v>
      </c>
      <c r="Q113" s="8">
        <v>1.5</v>
      </c>
      <c r="R113" s="8">
        <f>2*$K$2</f>
        <v>0.02</v>
      </c>
      <c r="S113" s="8">
        <v>1.5</v>
      </c>
      <c r="T113" s="8">
        <v>1.5</v>
      </c>
      <c r="U113" s="8">
        <f>2*$K$2</f>
        <v>0.02</v>
      </c>
      <c r="V113" s="8"/>
      <c r="W113" s="8"/>
      <c r="X113" s="8">
        <f t="shared" ref="X113:Y113" si="12">2*$K$2</f>
        <v>0.02</v>
      </c>
      <c r="Y113" s="8">
        <f t="shared" si="12"/>
        <v>0.02</v>
      </c>
      <c r="Z113" s="8"/>
      <c r="AA113" s="8">
        <f t="shared" ref="AA113:AD113" si="13">2*$K$2</f>
        <v>0.02</v>
      </c>
      <c r="AB113" s="8">
        <f t="shared" si="13"/>
        <v>0.02</v>
      </c>
      <c r="AC113" s="8">
        <f t="shared" si="13"/>
        <v>0.02</v>
      </c>
      <c r="AD113" s="8">
        <f t="shared" si="13"/>
        <v>0.02</v>
      </c>
      <c r="AE113" s="8">
        <v>0</v>
      </c>
      <c r="AF113" s="8">
        <v>-0.3</v>
      </c>
      <c r="AI113" s="4" t="str">
        <f>""</f>
        <v/>
      </c>
      <c r="AJ113" s="4" t="str">
        <f>""</f>
        <v/>
      </c>
      <c r="AK113" s="4" t="str">
        <f>""</f>
        <v/>
      </c>
      <c r="AL113" s="4" t="str">
        <f>""</f>
        <v/>
      </c>
      <c r="AM113" s="4" t="str">
        <f>""</f>
        <v/>
      </c>
      <c r="AN113" s="4" t="str">
        <f>""</f>
        <v/>
      </c>
      <c r="AO113" s="4" t="str">
        <f>""</f>
        <v/>
      </c>
      <c r="AP113" s="4" t="str">
        <f>""</f>
        <v/>
      </c>
      <c r="AQ113" s="4" t="str">
        <f>""</f>
        <v/>
      </c>
      <c r="AR113" s="4" t="str">
        <f>""</f>
        <v/>
      </c>
      <c r="AS113" s="4" t="str">
        <f>""</f>
        <v/>
      </c>
    </row>
    <row r="114" spans="1:45" x14ac:dyDescent="0.25">
      <c r="A114" s="24" t="s">
        <v>41</v>
      </c>
      <c r="B114" s="18" t="s">
        <v>100</v>
      </c>
      <c r="C114" s="18">
        <v>10.5</v>
      </c>
      <c r="D114" s="18">
        <v>25.5</v>
      </c>
      <c r="E114" s="18" t="s">
        <v>43</v>
      </c>
      <c r="F114" s="18">
        <v>1</v>
      </c>
      <c r="G114" s="18" t="str">
        <f>B114&amp;C114&amp;D114&amp;E114&amp;F114</f>
        <v>PSS10.525.5TD1</v>
      </c>
      <c r="H114" s="4" t="s">
        <v>9</v>
      </c>
      <c r="I114" s="4">
        <v>2</v>
      </c>
      <c r="J114" s="4">
        <v>1</v>
      </c>
      <c r="K114" s="4">
        <v>0</v>
      </c>
      <c r="L114" s="4">
        <v>3</v>
      </c>
      <c r="M114" s="4">
        <v>0</v>
      </c>
      <c r="N114" s="4">
        <v>5</v>
      </c>
      <c r="O114" s="4">
        <v>1</v>
      </c>
      <c r="P114" s="4">
        <v>2.5</v>
      </c>
      <c r="Q114" s="4">
        <v>2.5</v>
      </c>
      <c r="R114" s="4">
        <v>0</v>
      </c>
      <c r="S114" s="4">
        <v>2.5</v>
      </c>
      <c r="T114" s="4">
        <v>0</v>
      </c>
      <c r="U114" s="4">
        <v>2.5</v>
      </c>
      <c r="V114" s="4">
        <v>0.39</v>
      </c>
      <c r="W114" s="4">
        <v>1</v>
      </c>
      <c r="X114" s="4">
        <v>0</v>
      </c>
      <c r="Y114" s="4">
        <v>0.1</v>
      </c>
      <c r="Z114" s="4">
        <v>6.5</v>
      </c>
      <c r="AA114" s="4">
        <v>0.44</v>
      </c>
      <c r="AB114" s="4">
        <v>0.08</v>
      </c>
      <c r="AC114" s="4">
        <v>0.2</v>
      </c>
      <c r="AD114" s="4">
        <v>0.98</v>
      </c>
      <c r="AE114" s="4">
        <v>0.1</v>
      </c>
      <c r="AF114" s="4">
        <v>-0.1</v>
      </c>
      <c r="AG114" s="4" t="s">
        <v>1</v>
      </c>
      <c r="AH114" s="4" t="s">
        <v>1</v>
      </c>
      <c r="AI114" s="4" t="str">
        <f>""</f>
        <v/>
      </c>
      <c r="AJ114" s="4" t="str">
        <f>""</f>
        <v/>
      </c>
      <c r="AK114" s="4" t="str">
        <f>""</f>
        <v/>
      </c>
      <c r="AL114" s="4" t="str">
        <f>""</f>
        <v/>
      </c>
      <c r="AM114" s="4" t="str">
        <f>""</f>
        <v/>
      </c>
      <c r="AN114" s="4" t="str">
        <f>""</f>
        <v/>
      </c>
      <c r="AO114" s="4" t="str">
        <f>""</f>
        <v/>
      </c>
      <c r="AP114" s="4" t="str">
        <f>""</f>
        <v/>
      </c>
      <c r="AQ114" s="4" t="str">
        <f>""</f>
        <v/>
      </c>
      <c r="AR114" s="4" t="str">
        <f>""</f>
        <v/>
      </c>
      <c r="AS114" s="4" t="str">
        <f>""</f>
        <v/>
      </c>
    </row>
    <row r="115" spans="1:45" x14ac:dyDescent="0.25">
      <c r="A115" s="27" t="s">
        <v>132</v>
      </c>
      <c r="B115" s="9"/>
      <c r="C115" s="9"/>
      <c r="D115" s="9"/>
      <c r="E115" s="9"/>
      <c r="F115" s="16"/>
      <c r="G115" s="16"/>
      <c r="H115" s="14" t="s">
        <v>25</v>
      </c>
      <c r="I115" s="7" t="s">
        <v>26</v>
      </c>
      <c r="J115" s="7" t="s">
        <v>27</v>
      </c>
      <c r="K115" s="7" t="s">
        <v>28</v>
      </c>
      <c r="L115" s="7" t="s">
        <v>29</v>
      </c>
      <c r="M115" s="7" t="s">
        <v>30</v>
      </c>
      <c r="N115" s="7" t="s">
        <v>31</v>
      </c>
      <c r="O115" s="7" t="s">
        <v>32</v>
      </c>
      <c r="P115" s="7" t="s">
        <v>33</v>
      </c>
      <c r="Q115" s="7" t="s">
        <v>34</v>
      </c>
      <c r="R115" s="7" t="s">
        <v>35</v>
      </c>
      <c r="S115" s="7" t="s">
        <v>36</v>
      </c>
      <c r="X115" s="4" t="str">
        <f>""</f>
        <v/>
      </c>
      <c r="Y115" s="4" t="str">
        <f>""</f>
        <v/>
      </c>
      <c r="Z115" s="4" t="str">
        <f>""</f>
        <v/>
      </c>
      <c r="AA115" s="4" t="str">
        <f>""</f>
        <v/>
      </c>
      <c r="AB115" s="4" t="str">
        <f>""</f>
        <v/>
      </c>
      <c r="AC115" s="4" t="str">
        <f>""</f>
        <v/>
      </c>
      <c r="AD115" s="4" t="str">
        <f>""</f>
        <v/>
      </c>
      <c r="AE115" s="4" t="str">
        <f>""</f>
        <v/>
      </c>
      <c r="AF115" s="4" t="str">
        <f>""</f>
        <v/>
      </c>
      <c r="AG115" s="4" t="str">
        <f>""</f>
        <v/>
      </c>
      <c r="AH115" s="4" t="str">
        <f>""</f>
        <v/>
      </c>
      <c r="AI115" s="4" t="str">
        <f>""</f>
        <v/>
      </c>
      <c r="AJ115" s="4" t="str">
        <f>""</f>
        <v/>
      </c>
      <c r="AK115" s="4" t="str">
        <f>""</f>
        <v/>
      </c>
      <c r="AL115" s="4" t="str">
        <f>""</f>
        <v/>
      </c>
      <c r="AM115" s="4" t="str">
        <f>""</f>
        <v/>
      </c>
      <c r="AN115" s="4" t="str">
        <f>""</f>
        <v/>
      </c>
      <c r="AO115" s="4" t="str">
        <f>""</f>
        <v/>
      </c>
      <c r="AP115" s="4" t="str">
        <f>""</f>
        <v/>
      </c>
      <c r="AQ115" s="4" t="str">
        <f>""</f>
        <v/>
      </c>
      <c r="AR115" s="4" t="str">
        <f>""</f>
        <v/>
      </c>
      <c r="AS115" s="4" t="str">
        <f>""</f>
        <v/>
      </c>
    </row>
    <row r="116" spans="1:45" x14ac:dyDescent="0.25">
      <c r="A116" s="25"/>
      <c r="B116" s="10"/>
      <c r="C116" s="10"/>
      <c r="D116" s="10"/>
      <c r="E116" s="10"/>
      <c r="F116" s="17"/>
      <c r="G116" s="17"/>
      <c r="I116" s="8" t="s">
        <v>39</v>
      </c>
      <c r="J116" s="8">
        <v>0.1</v>
      </c>
      <c r="K116" s="8">
        <v>0.2</v>
      </c>
      <c r="L116" s="8">
        <v>0</v>
      </c>
      <c r="M116" s="8">
        <v>10</v>
      </c>
      <c r="N116" s="8">
        <v>20</v>
      </c>
      <c r="O116" s="8">
        <v>1000</v>
      </c>
      <c r="P116" s="8">
        <v>0.5</v>
      </c>
      <c r="Q116" s="8">
        <v>8</v>
      </c>
      <c r="R116" s="8">
        <v>-3</v>
      </c>
      <c r="S116" s="8">
        <v>0.3</v>
      </c>
      <c r="X116" s="4" t="str">
        <f>""</f>
        <v/>
      </c>
      <c r="Y116" s="4" t="str">
        <f>""</f>
        <v/>
      </c>
      <c r="Z116" s="4" t="str">
        <f>""</f>
        <v/>
      </c>
      <c r="AA116" s="4" t="str">
        <f>""</f>
        <v/>
      </c>
      <c r="AB116" s="4" t="str">
        <f>""</f>
        <v/>
      </c>
      <c r="AC116" s="4" t="str">
        <f>""</f>
        <v/>
      </c>
      <c r="AD116" s="4" t="str">
        <f>""</f>
        <v/>
      </c>
      <c r="AE116" s="4" t="str">
        <f>""</f>
        <v/>
      </c>
      <c r="AF116" s="4" t="str">
        <f>""</f>
        <v/>
      </c>
      <c r="AG116" s="4" t="str">
        <f>""</f>
        <v/>
      </c>
      <c r="AH116" s="4" t="str">
        <f>""</f>
        <v/>
      </c>
      <c r="AI116" s="4" t="str">
        <f>""</f>
        <v/>
      </c>
      <c r="AJ116" s="4" t="str">
        <f>""</f>
        <v/>
      </c>
      <c r="AK116" s="4" t="str">
        <f>""</f>
        <v/>
      </c>
      <c r="AL116" s="4" t="str">
        <f>""</f>
        <v/>
      </c>
      <c r="AM116" s="4" t="str">
        <f>""</f>
        <v/>
      </c>
      <c r="AN116" s="4" t="str">
        <f>""</f>
        <v/>
      </c>
      <c r="AO116" s="4" t="str">
        <f>""</f>
        <v/>
      </c>
      <c r="AP116" s="4" t="str">
        <f>""</f>
        <v/>
      </c>
      <c r="AQ116" s="4" t="str">
        <f>""</f>
        <v/>
      </c>
      <c r="AR116" s="4" t="str">
        <f>""</f>
        <v/>
      </c>
      <c r="AS116" s="4" t="str">
        <f>""</f>
        <v/>
      </c>
    </row>
    <row r="117" spans="1:45" x14ac:dyDescent="0.25">
      <c r="A117" s="25"/>
      <c r="B117" s="10"/>
      <c r="C117" s="10"/>
      <c r="D117" s="10"/>
      <c r="E117" s="10"/>
      <c r="F117" s="17"/>
      <c r="G117" s="17"/>
      <c r="I117" s="8" t="s">
        <v>40</v>
      </c>
      <c r="J117" s="8">
        <v>0</v>
      </c>
      <c r="K117" s="8">
        <v>0</v>
      </c>
      <c r="L117" s="8">
        <v>-0.2</v>
      </c>
      <c r="M117" s="8">
        <v>0</v>
      </c>
      <c r="N117" s="8">
        <f>4*$K$2</f>
        <v>0.04</v>
      </c>
      <c r="O117" s="8">
        <v>50</v>
      </c>
      <c r="P117" s="8">
        <v>0</v>
      </c>
      <c r="Q117" s="8">
        <v>3</v>
      </c>
      <c r="R117" s="8">
        <v>-8</v>
      </c>
      <c r="S117" s="8">
        <v>0</v>
      </c>
      <c r="X117" s="4" t="str">
        <f>""</f>
        <v/>
      </c>
      <c r="Y117" s="4" t="str">
        <f>""</f>
        <v/>
      </c>
      <c r="Z117" s="4" t="str">
        <f>""</f>
        <v/>
      </c>
      <c r="AA117" s="4" t="str">
        <f>""</f>
        <v/>
      </c>
      <c r="AB117" s="4" t="str">
        <f>""</f>
        <v/>
      </c>
      <c r="AC117" s="4" t="str">
        <f>""</f>
        <v/>
      </c>
      <c r="AD117" s="4" t="str">
        <f>""</f>
        <v/>
      </c>
      <c r="AE117" s="4" t="str">
        <f>""</f>
        <v/>
      </c>
      <c r="AF117" s="4" t="str">
        <f>""</f>
        <v/>
      </c>
      <c r="AG117" s="4" t="str">
        <f>""</f>
        <v/>
      </c>
      <c r="AH117" s="4" t="str">
        <f>""</f>
        <v/>
      </c>
      <c r="AI117" s="4" t="str">
        <f>""</f>
        <v/>
      </c>
      <c r="AJ117" s="4" t="str">
        <f>""</f>
        <v/>
      </c>
      <c r="AK117" s="4" t="str">
        <f>""</f>
        <v/>
      </c>
      <c r="AL117" s="4" t="str">
        <f>""</f>
        <v/>
      </c>
      <c r="AM117" s="4" t="str">
        <f>""</f>
        <v/>
      </c>
      <c r="AN117" s="4" t="str">
        <f>""</f>
        <v/>
      </c>
      <c r="AO117" s="4" t="str">
        <f>""</f>
        <v/>
      </c>
      <c r="AP117" s="4" t="str">
        <f>""</f>
        <v/>
      </c>
      <c r="AQ117" s="4" t="str">
        <f>""</f>
        <v/>
      </c>
      <c r="AR117" s="4" t="str">
        <f>""</f>
        <v/>
      </c>
      <c r="AS117" s="4" t="str">
        <f>""</f>
        <v/>
      </c>
    </row>
    <row r="118" spans="1:45" x14ac:dyDescent="0.25">
      <c r="A118" s="22" t="s">
        <v>41</v>
      </c>
      <c r="B118" s="18" t="s">
        <v>42</v>
      </c>
      <c r="C118" s="18">
        <v>10.5</v>
      </c>
      <c r="D118" s="18">
        <v>35</v>
      </c>
      <c r="E118" s="18" t="s">
        <v>43</v>
      </c>
      <c r="F118" s="18">
        <v>1</v>
      </c>
      <c r="G118" s="18" t="str">
        <f>B118&amp;C118&amp;D118&amp;E118&amp;F118</f>
        <v>AVR10.535TD1</v>
      </c>
      <c r="H118" s="10" t="s">
        <v>4</v>
      </c>
      <c r="I118" s="10">
        <v>1</v>
      </c>
      <c r="J118" s="10">
        <v>0</v>
      </c>
      <c r="K118" s="10">
        <v>0.2</v>
      </c>
      <c r="L118" s="10">
        <v>-0.19900000000000001</v>
      </c>
      <c r="M118" s="10">
        <v>0</v>
      </c>
      <c r="N118" s="10">
        <v>5</v>
      </c>
      <c r="O118" s="10">
        <v>250</v>
      </c>
      <c r="P118" s="10">
        <v>0.05</v>
      </c>
      <c r="Q118" s="10">
        <v>5.64</v>
      </c>
      <c r="R118" s="10">
        <v>0</v>
      </c>
      <c r="S118" s="10">
        <v>0</v>
      </c>
      <c r="T118" s="4" t="s">
        <v>1</v>
      </c>
      <c r="U118" s="4" t="s">
        <v>1</v>
      </c>
      <c r="V118" s="4" t="str">
        <f>""</f>
        <v/>
      </c>
      <c r="W118" s="4" t="str">
        <f>""</f>
        <v/>
      </c>
      <c r="X118" s="4" t="str">
        <f>""</f>
        <v/>
      </c>
      <c r="Y118" s="4" t="str">
        <f>""</f>
        <v/>
      </c>
      <c r="Z118" s="4" t="str">
        <f>""</f>
        <v/>
      </c>
      <c r="AA118" s="4" t="str">
        <f>""</f>
        <v/>
      </c>
      <c r="AB118" s="4" t="str">
        <f>""</f>
        <v/>
      </c>
      <c r="AC118" s="4" t="str">
        <f>""</f>
        <v/>
      </c>
      <c r="AD118" s="4" t="str">
        <f>""</f>
        <v/>
      </c>
      <c r="AE118" s="4" t="str">
        <f>""</f>
        <v/>
      </c>
      <c r="AF118" s="4" t="str">
        <f>""</f>
        <v/>
      </c>
      <c r="AG118" s="4" t="str">
        <f>""</f>
        <v/>
      </c>
      <c r="AH118" s="4" t="str">
        <f>""</f>
        <v/>
      </c>
      <c r="AI118" s="4" t="str">
        <f>""</f>
        <v/>
      </c>
      <c r="AJ118" s="4" t="str">
        <f>""</f>
        <v/>
      </c>
      <c r="AK118" s="4" t="str">
        <f>""</f>
        <v/>
      </c>
      <c r="AL118" s="4" t="str">
        <f>""</f>
        <v/>
      </c>
      <c r="AM118" s="4" t="str">
        <f>""</f>
        <v/>
      </c>
      <c r="AN118" s="4" t="str">
        <f>""</f>
        <v/>
      </c>
      <c r="AO118" s="4" t="str">
        <f>""</f>
        <v/>
      </c>
      <c r="AP118" s="4" t="str">
        <f>""</f>
        <v/>
      </c>
      <c r="AQ118" s="4" t="str">
        <f>""</f>
        <v/>
      </c>
      <c r="AR118" s="4" t="str">
        <f>""</f>
        <v/>
      </c>
      <c r="AS118" s="4" t="str">
        <f>""</f>
        <v/>
      </c>
    </row>
    <row r="119" spans="1:45" x14ac:dyDescent="0.25">
      <c r="A119" s="15"/>
      <c r="B119" s="16"/>
      <c r="C119" s="16"/>
      <c r="D119" s="16"/>
      <c r="E119" s="16"/>
      <c r="F119" s="16"/>
      <c r="G119" s="16"/>
      <c r="H119" s="14" t="s">
        <v>25</v>
      </c>
      <c r="I119" s="7" t="s">
        <v>26</v>
      </c>
      <c r="J119" s="7" t="s">
        <v>44</v>
      </c>
      <c r="K119" s="7" t="s">
        <v>45</v>
      </c>
      <c r="L119" s="7" t="s">
        <v>46</v>
      </c>
      <c r="M119" s="7" t="s">
        <v>47</v>
      </c>
      <c r="N119" s="7" t="s">
        <v>48</v>
      </c>
      <c r="O119" s="7" t="s">
        <v>49</v>
      </c>
      <c r="P119" s="7" t="s">
        <v>50</v>
      </c>
      <c r="Q119" s="7" t="s">
        <v>51</v>
      </c>
      <c r="R119" s="7" t="s">
        <v>52</v>
      </c>
      <c r="S119" s="7" t="s">
        <v>53</v>
      </c>
      <c r="T119" s="7" t="s">
        <v>54</v>
      </c>
      <c r="U119" s="7" t="s">
        <v>55</v>
      </c>
      <c r="X119" s="4" t="str">
        <f>""</f>
        <v/>
      </c>
      <c r="Y119" s="4" t="str">
        <f>""</f>
        <v/>
      </c>
      <c r="Z119" s="4" t="str">
        <f>""</f>
        <v/>
      </c>
      <c r="AA119" s="4" t="str">
        <f>""</f>
        <v/>
      </c>
      <c r="AB119" s="4" t="str">
        <f>""</f>
        <v/>
      </c>
      <c r="AC119" s="4" t="str">
        <f>""</f>
        <v/>
      </c>
      <c r="AD119" s="4" t="str">
        <f>""</f>
        <v/>
      </c>
      <c r="AE119" s="4" t="str">
        <f>""</f>
        <v/>
      </c>
      <c r="AF119" s="4" t="str">
        <f>""</f>
        <v/>
      </c>
      <c r="AG119" s="4" t="str">
        <f>""</f>
        <v/>
      </c>
      <c r="AH119" s="4" t="str">
        <f>""</f>
        <v/>
      </c>
      <c r="AI119" s="4" t="str">
        <f>""</f>
        <v/>
      </c>
      <c r="AJ119" s="4" t="str">
        <f>""</f>
        <v/>
      </c>
      <c r="AK119" s="4" t="str">
        <f>""</f>
        <v/>
      </c>
      <c r="AL119" s="4" t="str">
        <f>""</f>
        <v/>
      </c>
      <c r="AM119" s="4" t="str">
        <f>""</f>
        <v/>
      </c>
      <c r="AN119" s="4" t="str">
        <f>""</f>
        <v/>
      </c>
      <c r="AO119" s="4" t="str">
        <f>""</f>
        <v/>
      </c>
      <c r="AP119" s="4" t="str">
        <f>""</f>
        <v/>
      </c>
      <c r="AQ119" s="4" t="str">
        <f>""</f>
        <v/>
      </c>
      <c r="AR119" s="4" t="str">
        <f>""</f>
        <v/>
      </c>
      <c r="AS119" s="4" t="str">
        <f>""</f>
        <v/>
      </c>
    </row>
    <row r="120" spans="1:45" x14ac:dyDescent="0.25">
      <c r="A120" s="15"/>
      <c r="B120" s="17"/>
      <c r="C120" s="17"/>
      <c r="D120" s="17"/>
      <c r="E120" s="17"/>
      <c r="F120" s="17"/>
      <c r="G120" s="17"/>
      <c r="I120" s="8" t="s">
        <v>39</v>
      </c>
      <c r="J120" s="8">
        <v>10</v>
      </c>
      <c r="K120" s="8">
        <v>0.2</v>
      </c>
      <c r="L120" s="8">
        <v>0.2</v>
      </c>
      <c r="M120" s="8">
        <v>10</v>
      </c>
      <c r="N120" s="8">
        <v>3</v>
      </c>
      <c r="O120" s="8">
        <v>2.5</v>
      </c>
      <c r="P120" s="8"/>
      <c r="Q120" s="8"/>
      <c r="R120" s="8"/>
      <c r="S120" s="8"/>
      <c r="T120" s="8"/>
      <c r="U120" s="8"/>
      <c r="X120" s="4" t="str">
        <f>""</f>
        <v/>
      </c>
      <c r="Y120" s="4" t="str">
        <f>""</f>
        <v/>
      </c>
      <c r="Z120" s="4" t="str">
        <f>""</f>
        <v/>
      </c>
      <c r="AA120" s="4" t="str">
        <f>""</f>
        <v/>
      </c>
      <c r="AB120" s="4" t="str">
        <f>""</f>
        <v/>
      </c>
      <c r="AC120" s="4" t="str">
        <f>""</f>
        <v/>
      </c>
      <c r="AD120" s="4" t="str">
        <f>""</f>
        <v/>
      </c>
      <c r="AE120" s="4" t="str">
        <f>""</f>
        <v/>
      </c>
      <c r="AF120" s="4" t="str">
        <f>""</f>
        <v/>
      </c>
      <c r="AG120" s="4" t="str">
        <f>""</f>
        <v/>
      </c>
      <c r="AH120" s="4" t="str">
        <f>""</f>
        <v/>
      </c>
      <c r="AI120" s="4" t="str">
        <f>""</f>
        <v/>
      </c>
      <c r="AJ120" s="4" t="str">
        <f>""</f>
        <v/>
      </c>
      <c r="AK120" s="4" t="str">
        <f>""</f>
        <v/>
      </c>
      <c r="AL120" s="4" t="str">
        <f>""</f>
        <v/>
      </c>
      <c r="AM120" s="4" t="str">
        <f>""</f>
        <v/>
      </c>
      <c r="AN120" s="4" t="str">
        <f>""</f>
        <v/>
      </c>
      <c r="AO120" s="4" t="str">
        <f>""</f>
        <v/>
      </c>
      <c r="AP120" s="4" t="str">
        <f>""</f>
        <v/>
      </c>
      <c r="AQ120" s="4" t="str">
        <f>""</f>
        <v/>
      </c>
      <c r="AR120" s="4" t="str">
        <f>""</f>
        <v/>
      </c>
      <c r="AS120" s="4" t="str">
        <f>""</f>
        <v/>
      </c>
    </row>
    <row r="121" spans="1:45" x14ac:dyDescent="0.25">
      <c r="A121" s="15"/>
      <c r="B121" s="17"/>
      <c r="C121" s="17"/>
      <c r="D121" s="17"/>
      <c r="E121" s="17"/>
      <c r="F121" s="17"/>
      <c r="G121" s="17"/>
      <c r="I121" s="8" t="s">
        <v>40</v>
      </c>
      <c r="J121" s="8">
        <v>1</v>
      </c>
      <c r="K121" s="8">
        <f>4*$K$2</f>
        <v>0.04</v>
      </c>
      <c r="L121" s="8">
        <f>4*$K$2</f>
        <v>0.04</v>
      </c>
      <c r="M121" s="8">
        <v>1</v>
      </c>
      <c r="N121" s="8">
        <v>0</v>
      </c>
      <c r="O121" s="8"/>
      <c r="P121" s="8"/>
      <c r="Q121" s="8"/>
      <c r="R121" s="8"/>
      <c r="S121" s="8"/>
      <c r="T121" s="8">
        <v>0</v>
      </c>
      <c r="U121" s="8"/>
      <c r="X121" s="4" t="str">
        <f>""</f>
        <v/>
      </c>
      <c r="Y121" s="4" t="str">
        <f>""</f>
        <v/>
      </c>
      <c r="Z121" s="4" t="str">
        <f>""</f>
        <v/>
      </c>
      <c r="AA121" s="4" t="str">
        <f>""</f>
        <v/>
      </c>
      <c r="AB121" s="4" t="str">
        <f>""</f>
        <v/>
      </c>
      <c r="AC121" s="4" t="str">
        <f>""</f>
        <v/>
      </c>
      <c r="AD121" s="4" t="str">
        <f>""</f>
        <v/>
      </c>
      <c r="AE121" s="4" t="str">
        <f>""</f>
        <v/>
      </c>
      <c r="AF121" s="4" t="str">
        <f>""</f>
        <v/>
      </c>
      <c r="AG121" s="4" t="str">
        <f>""</f>
        <v/>
      </c>
      <c r="AH121" s="4" t="str">
        <f>""</f>
        <v/>
      </c>
      <c r="AI121" s="4" t="str">
        <f>""</f>
        <v/>
      </c>
      <c r="AJ121" s="4" t="str">
        <f>""</f>
        <v/>
      </c>
      <c r="AK121" s="4" t="str">
        <f>""</f>
        <v/>
      </c>
      <c r="AL121" s="4" t="str">
        <f>""</f>
        <v/>
      </c>
      <c r="AM121" s="4" t="str">
        <f>""</f>
        <v/>
      </c>
      <c r="AN121" s="4" t="str">
        <f>""</f>
        <v/>
      </c>
      <c r="AO121" s="4" t="str">
        <f>""</f>
        <v/>
      </c>
      <c r="AP121" s="4" t="str">
        <f>""</f>
        <v/>
      </c>
      <c r="AQ121" s="4" t="str">
        <f>""</f>
        <v/>
      </c>
      <c r="AR121" s="4" t="str">
        <f>""</f>
        <v/>
      </c>
      <c r="AS121" s="4" t="str">
        <f>""</f>
        <v/>
      </c>
    </row>
    <row r="122" spans="1:45" x14ac:dyDescent="0.25">
      <c r="A122" s="23" t="s">
        <v>41</v>
      </c>
      <c r="B122" s="18" t="s">
        <v>62</v>
      </c>
      <c r="C122" s="18">
        <v>10.5</v>
      </c>
      <c r="D122" s="18">
        <v>35</v>
      </c>
      <c r="E122" s="18" t="s">
        <v>43</v>
      </c>
      <c r="F122" s="18">
        <v>1</v>
      </c>
      <c r="G122" s="18" t="str">
        <f>B122&amp;C122&amp;D122&amp;E122&amp;F122</f>
        <v>GEN10.535TD1</v>
      </c>
      <c r="H122" s="10" t="s">
        <v>0</v>
      </c>
      <c r="I122" s="10">
        <v>1</v>
      </c>
      <c r="J122" s="10">
        <v>6.6</v>
      </c>
      <c r="K122" s="10">
        <v>0.05</v>
      </c>
      <c r="L122" s="10">
        <v>0.155</v>
      </c>
      <c r="M122" s="10">
        <v>2</v>
      </c>
      <c r="N122" s="10">
        <v>0</v>
      </c>
      <c r="O122" s="10">
        <v>1.1299999999999999</v>
      </c>
      <c r="P122" s="10">
        <v>0.73399999999999999</v>
      </c>
      <c r="Q122" s="10">
        <v>0.26</v>
      </c>
      <c r="R122" s="10">
        <v>0.16</v>
      </c>
      <c r="S122" s="10">
        <v>0.104</v>
      </c>
      <c r="T122" s="10">
        <v>0.19400000000000001</v>
      </c>
      <c r="U122" s="10">
        <v>0.68500000000000005</v>
      </c>
      <c r="V122" s="4" t="s">
        <v>1</v>
      </c>
      <c r="W122" s="4" t="s">
        <v>1</v>
      </c>
      <c r="X122" s="4" t="str">
        <f>""</f>
        <v/>
      </c>
      <c r="Y122" s="4" t="str">
        <f>""</f>
        <v/>
      </c>
      <c r="Z122" s="4" t="str">
        <f>""</f>
        <v/>
      </c>
      <c r="AA122" s="4" t="str">
        <f>""</f>
        <v/>
      </c>
      <c r="AB122" s="4" t="str">
        <f>""</f>
        <v/>
      </c>
      <c r="AC122" s="4" t="str">
        <f>""</f>
        <v/>
      </c>
      <c r="AD122" s="4" t="str">
        <f>""</f>
        <v/>
      </c>
      <c r="AE122" s="4" t="str">
        <f>""</f>
        <v/>
      </c>
      <c r="AF122" s="4" t="str">
        <f>""</f>
        <v/>
      </c>
      <c r="AG122" s="4" t="str">
        <f>""</f>
        <v/>
      </c>
      <c r="AH122" s="4" t="str">
        <f>""</f>
        <v/>
      </c>
      <c r="AI122" s="4" t="str">
        <f>""</f>
        <v/>
      </c>
      <c r="AJ122" s="4" t="str">
        <f>""</f>
        <v/>
      </c>
      <c r="AK122" s="4" t="str">
        <f>""</f>
        <v/>
      </c>
      <c r="AL122" s="4" t="str">
        <f>""</f>
        <v/>
      </c>
      <c r="AM122" s="4" t="str">
        <f>""</f>
        <v/>
      </c>
      <c r="AN122" s="4" t="str">
        <f>""</f>
        <v/>
      </c>
      <c r="AO122" s="4" t="str">
        <f>""</f>
        <v/>
      </c>
      <c r="AP122" s="4" t="str">
        <f>""</f>
        <v/>
      </c>
      <c r="AQ122" s="4" t="str">
        <f>""</f>
        <v/>
      </c>
      <c r="AR122" s="4" t="str">
        <f>""</f>
        <v/>
      </c>
      <c r="AS122" s="4" t="str">
        <f>""</f>
        <v/>
      </c>
    </row>
    <row r="123" spans="1:45" x14ac:dyDescent="0.25">
      <c r="A123" s="15"/>
      <c r="B123" s="16"/>
      <c r="C123" s="16"/>
      <c r="D123" s="16"/>
      <c r="E123" s="16"/>
      <c r="F123" s="16"/>
      <c r="G123" s="16"/>
      <c r="H123" s="14" t="s">
        <v>25</v>
      </c>
      <c r="I123" s="7" t="s">
        <v>26</v>
      </c>
      <c r="J123" s="7" t="s">
        <v>64</v>
      </c>
      <c r="K123" s="7" t="s">
        <v>65</v>
      </c>
      <c r="L123" s="7" t="s">
        <v>66</v>
      </c>
      <c r="M123" s="7" t="s">
        <v>67</v>
      </c>
      <c r="N123" s="7" t="s">
        <v>68</v>
      </c>
      <c r="O123" s="7" t="s">
        <v>69</v>
      </c>
      <c r="P123" s="7" t="s">
        <v>70</v>
      </c>
      <c r="Q123" s="7" t="s">
        <v>71</v>
      </c>
      <c r="R123" s="7" t="s">
        <v>72</v>
      </c>
      <c r="S123" s="7" t="s">
        <v>73</v>
      </c>
      <c r="T123" s="7" t="s">
        <v>74</v>
      </c>
      <c r="U123" s="7" t="s">
        <v>75</v>
      </c>
      <c r="X123" s="4" t="str">
        <f>""</f>
        <v/>
      </c>
      <c r="Y123" s="4" t="str">
        <f>""</f>
        <v/>
      </c>
      <c r="Z123" s="4" t="str">
        <f>""</f>
        <v/>
      </c>
      <c r="AA123" s="4" t="str">
        <f>""</f>
        <v/>
      </c>
      <c r="AB123" s="4" t="str">
        <f>""</f>
        <v/>
      </c>
      <c r="AC123" s="4" t="str">
        <f>""</f>
        <v/>
      </c>
      <c r="AD123" s="4" t="str">
        <f>""</f>
        <v/>
      </c>
      <c r="AE123" s="4" t="str">
        <f>""</f>
        <v/>
      </c>
      <c r="AF123" s="4" t="str">
        <f>""</f>
        <v/>
      </c>
      <c r="AG123" s="4" t="str">
        <f>""</f>
        <v/>
      </c>
      <c r="AH123" s="4" t="str">
        <f>""</f>
        <v/>
      </c>
      <c r="AI123" s="4" t="str">
        <f>""</f>
        <v/>
      </c>
      <c r="AJ123" s="4" t="str">
        <f>""</f>
        <v/>
      </c>
      <c r="AK123" s="4" t="str">
        <f>""</f>
        <v/>
      </c>
      <c r="AL123" s="4" t="str">
        <f>""</f>
        <v/>
      </c>
      <c r="AM123" s="4" t="str">
        <f>""</f>
        <v/>
      </c>
      <c r="AN123" s="4" t="str">
        <f>""</f>
        <v/>
      </c>
      <c r="AO123" s="4" t="str">
        <f>""</f>
        <v/>
      </c>
      <c r="AP123" s="4" t="str">
        <f>""</f>
        <v/>
      </c>
      <c r="AQ123" s="4" t="str">
        <f>""</f>
        <v/>
      </c>
      <c r="AR123" s="4" t="str">
        <f>""</f>
        <v/>
      </c>
      <c r="AS123" s="4" t="str">
        <f>""</f>
        <v/>
      </c>
    </row>
    <row r="124" spans="1:45" x14ac:dyDescent="0.25">
      <c r="A124" s="15"/>
      <c r="B124" s="17"/>
      <c r="C124" s="17"/>
      <c r="D124" s="17"/>
      <c r="E124" s="17"/>
      <c r="F124" s="17"/>
      <c r="G124" s="17"/>
      <c r="I124" s="8" t="s">
        <v>39</v>
      </c>
      <c r="J124" s="8">
        <v>1</v>
      </c>
      <c r="K124" s="8">
        <v>2</v>
      </c>
      <c r="L124" s="8">
        <v>30</v>
      </c>
      <c r="M124" s="8">
        <v>0.1</v>
      </c>
      <c r="N124" s="8">
        <v>1</v>
      </c>
      <c r="O124" s="8">
        <v>0.3</v>
      </c>
      <c r="P124" s="8">
        <v>1</v>
      </c>
      <c r="Q124" s="8">
        <v>1</v>
      </c>
      <c r="R124" s="8">
        <v>30</v>
      </c>
      <c r="S124" s="8">
        <v>1.5</v>
      </c>
      <c r="T124" s="8">
        <v>0.5</v>
      </c>
      <c r="U124" s="8">
        <v>0.15</v>
      </c>
      <c r="X124" s="4" t="str">
        <f>""</f>
        <v/>
      </c>
      <c r="Y124" s="4" t="str">
        <f>""</f>
        <v/>
      </c>
      <c r="Z124" s="4" t="str">
        <f>""</f>
        <v/>
      </c>
      <c r="AA124" s="4" t="str">
        <f>""</f>
        <v/>
      </c>
      <c r="AB124" s="4" t="str">
        <f>""</f>
        <v/>
      </c>
      <c r="AC124" s="4" t="str">
        <f>""</f>
        <v/>
      </c>
      <c r="AD124" s="4" t="str">
        <f>""</f>
        <v/>
      </c>
      <c r="AE124" s="4" t="str">
        <f>""</f>
        <v/>
      </c>
      <c r="AF124" s="4" t="str">
        <f>""</f>
        <v/>
      </c>
      <c r="AG124" s="4" t="str">
        <f>""</f>
        <v/>
      </c>
      <c r="AH124" s="4" t="str">
        <f>""</f>
        <v/>
      </c>
      <c r="AI124" s="4" t="str">
        <f>""</f>
        <v/>
      </c>
      <c r="AJ124" s="4" t="str">
        <f>""</f>
        <v/>
      </c>
      <c r="AK124" s="4" t="str">
        <f>""</f>
        <v/>
      </c>
      <c r="AL124" s="4" t="str">
        <f>""</f>
        <v/>
      </c>
      <c r="AM124" s="4" t="str">
        <f>""</f>
        <v/>
      </c>
      <c r="AN124" s="4" t="str">
        <f>""</f>
        <v/>
      </c>
      <c r="AO124" s="4" t="str">
        <f>""</f>
        <v/>
      </c>
      <c r="AP124" s="4" t="str">
        <f>""</f>
        <v/>
      </c>
      <c r="AQ124" s="4" t="str">
        <f>""</f>
        <v/>
      </c>
      <c r="AR124" s="4" t="str">
        <f>""</f>
        <v/>
      </c>
      <c r="AS124" s="4" t="str">
        <f>""</f>
        <v/>
      </c>
    </row>
    <row r="125" spans="1:45" x14ac:dyDescent="0.25">
      <c r="A125" s="15"/>
      <c r="B125" s="17"/>
      <c r="C125" s="17"/>
      <c r="D125" s="17"/>
      <c r="E125" s="17"/>
      <c r="F125" s="17"/>
      <c r="G125" s="17"/>
      <c r="I125" s="8" t="s">
        <v>40</v>
      </c>
      <c r="J125" s="8">
        <v>0</v>
      </c>
      <c r="K125" s="8">
        <v>0</v>
      </c>
      <c r="L125" s="8">
        <f>4*$K$2</f>
        <v>0.04</v>
      </c>
      <c r="M125" s="8">
        <f>4*$K$2</f>
        <v>0.04</v>
      </c>
      <c r="N125" s="8">
        <f>4*$K$2</f>
        <v>0.04</v>
      </c>
      <c r="O125" s="8">
        <v>0</v>
      </c>
      <c r="P125" s="8">
        <v>0</v>
      </c>
      <c r="Q125" s="8">
        <v>0</v>
      </c>
      <c r="R125" s="8">
        <v>0.5</v>
      </c>
      <c r="S125" s="8">
        <v>0.8</v>
      </c>
      <c r="T125" s="8">
        <v>0</v>
      </c>
      <c r="U125" s="8">
        <v>0</v>
      </c>
      <c r="X125" s="4" t="str">
        <f>""</f>
        <v/>
      </c>
      <c r="Y125" s="4" t="str">
        <f>""</f>
        <v/>
      </c>
      <c r="Z125" s="4" t="str">
        <f>""</f>
        <v/>
      </c>
      <c r="AA125" s="4" t="str">
        <f>""</f>
        <v/>
      </c>
      <c r="AB125" s="4" t="str">
        <f>""</f>
        <v/>
      </c>
      <c r="AC125" s="4" t="str">
        <f>""</f>
        <v/>
      </c>
      <c r="AD125" s="4" t="str">
        <f>""</f>
        <v/>
      </c>
      <c r="AE125" s="4" t="str">
        <f>""</f>
        <v/>
      </c>
      <c r="AF125" s="4" t="str">
        <f>""</f>
        <v/>
      </c>
      <c r="AG125" s="4" t="str">
        <f>""</f>
        <v/>
      </c>
      <c r="AH125" s="4" t="str">
        <f>""</f>
        <v/>
      </c>
      <c r="AI125" s="4" t="str">
        <f>""</f>
        <v/>
      </c>
      <c r="AJ125" s="4" t="str">
        <f>""</f>
        <v/>
      </c>
      <c r="AK125" s="4" t="str">
        <f>""</f>
        <v/>
      </c>
      <c r="AL125" s="4" t="str">
        <f>""</f>
        <v/>
      </c>
      <c r="AM125" s="4" t="str">
        <f>""</f>
        <v/>
      </c>
      <c r="AN125" s="4" t="str">
        <f>""</f>
        <v/>
      </c>
      <c r="AO125" s="4" t="str">
        <f>""</f>
        <v/>
      </c>
      <c r="AP125" s="4" t="str">
        <f>""</f>
        <v/>
      </c>
      <c r="AQ125" s="4" t="str">
        <f>""</f>
        <v/>
      </c>
      <c r="AR125" s="4" t="str">
        <f>""</f>
        <v/>
      </c>
      <c r="AS125" s="4" t="str">
        <f>""</f>
        <v/>
      </c>
    </row>
    <row r="126" spans="1:45" x14ac:dyDescent="0.25">
      <c r="A126" s="23" t="s">
        <v>41</v>
      </c>
      <c r="B126" s="18" t="s">
        <v>76</v>
      </c>
      <c r="C126" s="18">
        <v>10.5</v>
      </c>
      <c r="D126" s="18">
        <v>35</v>
      </c>
      <c r="E126" s="18" t="s">
        <v>43</v>
      </c>
      <c r="F126" s="18">
        <v>1</v>
      </c>
      <c r="G126" s="18" t="str">
        <f>B126&amp;C126&amp;D126&amp;E126&amp;F126</f>
        <v>GOV10.535TD1</v>
      </c>
      <c r="H126" s="10" t="s">
        <v>6</v>
      </c>
      <c r="I126" s="10">
        <v>1</v>
      </c>
      <c r="J126" s="10">
        <v>0.06</v>
      </c>
      <c r="K126" s="10">
        <v>0.4</v>
      </c>
      <c r="L126" s="10">
        <v>3</v>
      </c>
      <c r="M126" s="10">
        <v>9.9000000000000005E-2</v>
      </c>
      <c r="N126" s="10">
        <v>0.4</v>
      </c>
      <c r="O126" s="10">
        <v>0.15</v>
      </c>
      <c r="P126" s="10">
        <v>1</v>
      </c>
      <c r="Q126" s="10">
        <v>0.1</v>
      </c>
      <c r="R126" s="10">
        <v>1.35</v>
      </c>
      <c r="S126" s="10">
        <v>1.4</v>
      </c>
      <c r="T126" s="10">
        <v>0.1</v>
      </c>
      <c r="U126" s="10">
        <v>0.1</v>
      </c>
      <c r="V126" s="4" t="s">
        <v>1</v>
      </c>
      <c r="W126" s="4" t="s">
        <v>1</v>
      </c>
      <c r="X126" s="4" t="str">
        <f>""</f>
        <v/>
      </c>
      <c r="Y126" s="4" t="str">
        <f>""</f>
        <v/>
      </c>
      <c r="Z126" s="4" t="str">
        <f>""</f>
        <v/>
      </c>
      <c r="AA126" s="4" t="str">
        <f>""</f>
        <v/>
      </c>
      <c r="AB126" s="4" t="str">
        <f>""</f>
        <v/>
      </c>
      <c r="AC126" s="4" t="str">
        <f>""</f>
        <v/>
      </c>
      <c r="AD126" s="4" t="str">
        <f>""</f>
        <v/>
      </c>
      <c r="AE126" s="4" t="str">
        <f>""</f>
        <v/>
      </c>
      <c r="AF126" s="4" t="str">
        <f>""</f>
        <v/>
      </c>
      <c r="AG126" s="4" t="str">
        <f>""</f>
        <v/>
      </c>
      <c r="AH126" s="4" t="str">
        <f>""</f>
        <v/>
      </c>
      <c r="AI126" s="4" t="str">
        <f>""</f>
        <v/>
      </c>
      <c r="AJ126" s="4" t="str">
        <f>""</f>
        <v/>
      </c>
      <c r="AK126" s="4" t="str">
        <f>""</f>
        <v/>
      </c>
      <c r="AL126" s="4" t="str">
        <f>""</f>
        <v/>
      </c>
      <c r="AM126" s="4" t="str">
        <f>""</f>
        <v/>
      </c>
      <c r="AN126" s="4" t="str">
        <f>""</f>
        <v/>
      </c>
      <c r="AO126" s="4" t="str">
        <f>""</f>
        <v/>
      </c>
      <c r="AP126" s="4" t="str">
        <f>""</f>
        <v/>
      </c>
      <c r="AQ126" s="4" t="str">
        <f>""</f>
        <v/>
      </c>
      <c r="AR126" s="4" t="str">
        <f>""</f>
        <v/>
      </c>
      <c r="AS126" s="4" t="str">
        <f>""</f>
        <v/>
      </c>
    </row>
    <row r="127" spans="1:45" x14ac:dyDescent="0.25">
      <c r="A127" s="15"/>
      <c r="B127" s="16"/>
      <c r="C127" s="16"/>
      <c r="D127" s="16"/>
      <c r="E127" s="16"/>
      <c r="F127" s="16"/>
      <c r="G127" s="16"/>
      <c r="H127" s="14" t="s">
        <v>25</v>
      </c>
      <c r="I127" s="7" t="s">
        <v>26</v>
      </c>
      <c r="J127" s="7" t="s">
        <v>77</v>
      </c>
      <c r="K127" s="7" t="s">
        <v>78</v>
      </c>
      <c r="L127" s="7" t="s">
        <v>79</v>
      </c>
      <c r="M127" s="7" t="s">
        <v>80</v>
      </c>
      <c r="N127" s="7" t="s">
        <v>81</v>
      </c>
      <c r="O127" s="7" t="s">
        <v>82</v>
      </c>
      <c r="P127" s="7" t="s">
        <v>83</v>
      </c>
      <c r="Q127" s="7" t="s">
        <v>84</v>
      </c>
      <c r="R127" s="7" t="s">
        <v>85</v>
      </c>
      <c r="S127" s="7" t="s">
        <v>86</v>
      </c>
      <c r="T127" s="7" t="s">
        <v>87</v>
      </c>
      <c r="U127" s="7" t="s">
        <v>88</v>
      </c>
      <c r="V127" s="7" t="s">
        <v>89</v>
      </c>
      <c r="W127" s="7" t="s">
        <v>90</v>
      </c>
      <c r="X127" s="7" t="s">
        <v>91</v>
      </c>
      <c r="Y127" s="7" t="s">
        <v>92</v>
      </c>
      <c r="Z127" s="7" t="s">
        <v>93</v>
      </c>
      <c r="AA127" s="7" t="s">
        <v>94</v>
      </c>
      <c r="AB127" s="7" t="s">
        <v>95</v>
      </c>
      <c r="AC127" s="7" t="s">
        <v>96</v>
      </c>
      <c r="AD127" s="7" t="s">
        <v>97</v>
      </c>
      <c r="AE127" s="7" t="s">
        <v>98</v>
      </c>
      <c r="AF127" s="7" t="s">
        <v>99</v>
      </c>
      <c r="AI127" s="4" t="str">
        <f>""</f>
        <v/>
      </c>
      <c r="AJ127" s="4" t="str">
        <f>""</f>
        <v/>
      </c>
      <c r="AK127" s="4" t="str">
        <f>""</f>
        <v/>
      </c>
      <c r="AL127" s="4" t="str">
        <f>""</f>
        <v/>
      </c>
      <c r="AM127" s="4" t="str">
        <f>""</f>
        <v/>
      </c>
      <c r="AN127" s="4" t="str">
        <f>""</f>
        <v/>
      </c>
      <c r="AO127" s="4" t="str">
        <f>""</f>
        <v/>
      </c>
      <c r="AP127" s="4" t="str">
        <f>""</f>
        <v/>
      </c>
      <c r="AQ127" s="4" t="str">
        <f>""</f>
        <v/>
      </c>
      <c r="AR127" s="4" t="str">
        <f>""</f>
        <v/>
      </c>
      <c r="AS127" s="4" t="str">
        <f>""</f>
        <v/>
      </c>
    </row>
    <row r="128" spans="1:45" x14ac:dyDescent="0.25">
      <c r="A128" s="15"/>
      <c r="B128" s="17"/>
      <c r="C128" s="17"/>
      <c r="D128" s="17"/>
      <c r="E128" s="17"/>
      <c r="F128" s="17"/>
      <c r="G128" s="17"/>
      <c r="I128" s="8" t="s">
        <v>39</v>
      </c>
      <c r="J128" s="8"/>
      <c r="K128" s="8"/>
      <c r="L128" s="8"/>
      <c r="M128" s="8"/>
      <c r="N128" s="8"/>
      <c r="O128" s="8"/>
      <c r="P128" s="8">
        <v>15</v>
      </c>
      <c r="Q128" s="8">
        <v>15</v>
      </c>
      <c r="R128" s="8"/>
      <c r="S128" s="8">
        <v>15</v>
      </c>
      <c r="T128" s="8">
        <v>15</v>
      </c>
      <c r="U128" s="8"/>
      <c r="V128" s="8"/>
      <c r="W128" s="8"/>
      <c r="X128" s="8">
        <v>2</v>
      </c>
      <c r="Y128" s="8">
        <v>2</v>
      </c>
      <c r="Z128" s="8"/>
      <c r="AA128" s="8">
        <v>2</v>
      </c>
      <c r="AB128" s="8">
        <v>2</v>
      </c>
      <c r="AC128" s="8">
        <v>2</v>
      </c>
      <c r="AD128" s="8">
        <v>2</v>
      </c>
      <c r="AE128" s="8">
        <v>0.99</v>
      </c>
      <c r="AF128" s="8">
        <v>0</v>
      </c>
      <c r="AI128" s="4" t="str">
        <f>""</f>
        <v/>
      </c>
      <c r="AJ128" s="4" t="str">
        <f>""</f>
        <v/>
      </c>
      <c r="AK128" s="4" t="str">
        <f>""</f>
        <v/>
      </c>
      <c r="AL128" s="4" t="str">
        <f>""</f>
        <v/>
      </c>
      <c r="AM128" s="4" t="str">
        <f>""</f>
        <v/>
      </c>
      <c r="AN128" s="4" t="str">
        <f>""</f>
        <v/>
      </c>
      <c r="AO128" s="4" t="str">
        <f>""</f>
        <v/>
      </c>
      <c r="AP128" s="4" t="str">
        <f>""</f>
        <v/>
      </c>
      <c r="AQ128" s="4" t="str">
        <f>""</f>
        <v/>
      </c>
      <c r="AR128" s="4" t="str">
        <f>""</f>
        <v/>
      </c>
      <c r="AS128" s="4" t="str">
        <f>""</f>
        <v/>
      </c>
    </row>
    <row r="129" spans="1:45" x14ac:dyDescent="0.25">
      <c r="A129" s="15"/>
      <c r="B129" s="17"/>
      <c r="C129" s="17"/>
      <c r="D129" s="17"/>
      <c r="E129" s="17"/>
      <c r="F129" s="17"/>
      <c r="G129" s="17"/>
      <c r="I129" s="8" t="s">
        <v>40</v>
      </c>
      <c r="J129" s="8"/>
      <c r="K129" s="8"/>
      <c r="L129" s="8"/>
      <c r="M129" s="8"/>
      <c r="N129" s="8"/>
      <c r="O129" s="8"/>
      <c r="P129" s="8">
        <v>1.5</v>
      </c>
      <c r="Q129" s="8">
        <v>1.5</v>
      </c>
      <c r="R129" s="8">
        <f>2*$K$2</f>
        <v>0.02</v>
      </c>
      <c r="S129" s="8">
        <v>1.5</v>
      </c>
      <c r="T129" s="8">
        <v>1.5</v>
      </c>
      <c r="U129" s="8">
        <f>2*$K$2</f>
        <v>0.02</v>
      </c>
      <c r="V129" s="8"/>
      <c r="W129" s="8"/>
      <c r="X129" s="8">
        <f t="shared" ref="X129:Y129" si="14">2*$K$2</f>
        <v>0.02</v>
      </c>
      <c r="Y129" s="8">
        <f t="shared" si="14"/>
        <v>0.02</v>
      </c>
      <c r="Z129" s="8"/>
      <c r="AA129" s="8">
        <f t="shared" ref="AA129:AD129" si="15">2*$K$2</f>
        <v>0.02</v>
      </c>
      <c r="AB129" s="8">
        <f t="shared" si="15"/>
        <v>0.02</v>
      </c>
      <c r="AC129" s="8">
        <f t="shared" si="15"/>
        <v>0.02</v>
      </c>
      <c r="AD129" s="8">
        <f t="shared" si="15"/>
        <v>0.02</v>
      </c>
      <c r="AE129" s="8">
        <v>0</v>
      </c>
      <c r="AF129" s="8">
        <v>-0.3</v>
      </c>
      <c r="AI129" s="4" t="str">
        <f>""</f>
        <v/>
      </c>
      <c r="AJ129" s="4" t="str">
        <f>""</f>
        <v/>
      </c>
      <c r="AK129" s="4" t="str">
        <f>""</f>
        <v/>
      </c>
      <c r="AL129" s="4" t="str">
        <f>""</f>
        <v/>
      </c>
      <c r="AM129" s="4" t="str">
        <f>""</f>
        <v/>
      </c>
      <c r="AN129" s="4" t="str">
        <f>""</f>
        <v/>
      </c>
      <c r="AO129" s="4" t="str">
        <f>""</f>
        <v/>
      </c>
      <c r="AP129" s="4" t="str">
        <f>""</f>
        <v/>
      </c>
      <c r="AQ129" s="4" t="str">
        <f>""</f>
        <v/>
      </c>
      <c r="AR129" s="4" t="str">
        <f>""</f>
        <v/>
      </c>
      <c r="AS129" s="4" t="str">
        <f>""</f>
        <v/>
      </c>
    </row>
    <row r="130" spans="1:45" x14ac:dyDescent="0.25">
      <c r="A130" s="24" t="s">
        <v>41</v>
      </c>
      <c r="B130" s="18" t="s">
        <v>100</v>
      </c>
      <c r="C130" s="18">
        <v>10.5</v>
      </c>
      <c r="D130" s="18">
        <v>35</v>
      </c>
      <c r="E130" s="18" t="s">
        <v>43</v>
      </c>
      <c r="F130" s="18">
        <v>1</v>
      </c>
      <c r="G130" s="18" t="str">
        <f>B130&amp;C130&amp;D130&amp;E130&amp;F130</f>
        <v>PSS10.535TD1</v>
      </c>
      <c r="H130" s="10" t="s">
        <v>9</v>
      </c>
      <c r="I130" s="10">
        <v>1</v>
      </c>
      <c r="J130" s="10">
        <v>1</v>
      </c>
      <c r="K130" s="10">
        <v>0</v>
      </c>
      <c r="L130" s="10">
        <v>3</v>
      </c>
      <c r="M130" s="10">
        <v>0</v>
      </c>
      <c r="N130" s="10">
        <v>5</v>
      </c>
      <c r="O130" s="10">
        <v>1</v>
      </c>
      <c r="P130" s="10">
        <v>2.5</v>
      </c>
      <c r="Q130" s="10">
        <v>2.5</v>
      </c>
      <c r="R130" s="10">
        <v>0</v>
      </c>
      <c r="S130" s="10">
        <v>2.5</v>
      </c>
      <c r="T130" s="10">
        <v>0</v>
      </c>
      <c r="U130" s="10">
        <v>2.5</v>
      </c>
      <c r="V130" s="10">
        <v>0.39</v>
      </c>
      <c r="W130" s="10">
        <v>1</v>
      </c>
      <c r="X130" s="10">
        <v>0</v>
      </c>
      <c r="Y130" s="10">
        <v>0.1</v>
      </c>
      <c r="Z130" s="10">
        <v>6.5</v>
      </c>
      <c r="AA130" s="10">
        <v>0.44</v>
      </c>
      <c r="AB130" s="10">
        <v>0.08</v>
      </c>
      <c r="AC130" s="10">
        <v>0.2</v>
      </c>
      <c r="AD130" s="10">
        <v>0.98</v>
      </c>
      <c r="AE130" s="10">
        <v>0.1</v>
      </c>
      <c r="AF130" s="10">
        <v>-0.1</v>
      </c>
      <c r="AG130" s="4" t="s">
        <v>1</v>
      </c>
      <c r="AH130" s="4" t="s">
        <v>1</v>
      </c>
      <c r="AI130" s="4" t="str">
        <f>""</f>
        <v/>
      </c>
      <c r="AJ130" s="4" t="str">
        <f>""</f>
        <v/>
      </c>
      <c r="AK130" s="4" t="str">
        <f>""</f>
        <v/>
      </c>
      <c r="AL130" s="4" t="str">
        <f>""</f>
        <v/>
      </c>
      <c r="AM130" s="4" t="str">
        <f>""</f>
        <v/>
      </c>
      <c r="AN130" s="4" t="str">
        <f>""</f>
        <v/>
      </c>
      <c r="AO130" s="4" t="str">
        <f>""</f>
        <v/>
      </c>
      <c r="AP130" s="4" t="str">
        <f>""</f>
        <v/>
      </c>
      <c r="AQ130" s="4" t="str">
        <f>""</f>
        <v/>
      </c>
      <c r="AR130" s="4" t="str">
        <f>""</f>
        <v/>
      </c>
      <c r="AS130" s="4" t="str">
        <f>""</f>
        <v/>
      </c>
    </row>
    <row r="131" spans="1:45" x14ac:dyDescent="0.25">
      <c r="A131" s="27" t="s">
        <v>133</v>
      </c>
      <c r="B131" s="9"/>
      <c r="C131" s="9"/>
      <c r="D131" s="9"/>
      <c r="E131" s="9"/>
      <c r="F131" s="16"/>
      <c r="G131" s="16"/>
      <c r="H131" s="14" t="s">
        <v>25</v>
      </c>
      <c r="I131" s="7" t="s">
        <v>26</v>
      </c>
      <c r="J131" s="7" t="s">
        <v>103</v>
      </c>
      <c r="K131" s="7" t="s">
        <v>104</v>
      </c>
      <c r="L131" s="7" t="s">
        <v>105</v>
      </c>
      <c r="M131" s="7" t="s">
        <v>106</v>
      </c>
      <c r="N131" s="7" t="s">
        <v>107</v>
      </c>
      <c r="O131" s="7" t="s">
        <v>108</v>
      </c>
      <c r="P131" s="7" t="s">
        <v>109</v>
      </c>
      <c r="Q131" s="7" t="s">
        <v>110</v>
      </c>
      <c r="R131" s="7" t="s">
        <v>111</v>
      </c>
      <c r="S131" s="7" t="s">
        <v>112</v>
      </c>
      <c r="T131" s="7" t="s">
        <v>113</v>
      </c>
      <c r="U131" s="7" t="s">
        <v>114</v>
      </c>
      <c r="V131" s="7" t="s">
        <v>115</v>
      </c>
      <c r="W131" s="7" t="s">
        <v>116</v>
      </c>
      <c r="X131" s="7" t="s">
        <v>117</v>
      </c>
      <c r="Y131" s="7" t="s">
        <v>118</v>
      </c>
      <c r="Z131" s="7" t="s">
        <v>119</v>
      </c>
      <c r="AC131" s="4" t="str">
        <f>""</f>
        <v/>
      </c>
      <c r="AD131" s="4" t="str">
        <f>""</f>
        <v/>
      </c>
      <c r="AE131" s="4" t="str">
        <f>""</f>
        <v/>
      </c>
      <c r="AF131" s="4" t="str">
        <f>""</f>
        <v/>
      </c>
      <c r="AG131" s="4" t="str">
        <f>""</f>
        <v/>
      </c>
      <c r="AH131" s="4" t="str">
        <f>""</f>
        <v/>
      </c>
      <c r="AI131" s="4" t="str">
        <f>""</f>
        <v/>
      </c>
      <c r="AJ131" s="4" t="str">
        <f>""</f>
        <v/>
      </c>
      <c r="AK131" s="4" t="str">
        <f>""</f>
        <v/>
      </c>
      <c r="AL131" s="4" t="str">
        <f>""</f>
        <v/>
      </c>
      <c r="AM131" s="4" t="str">
        <f>""</f>
        <v/>
      </c>
      <c r="AN131" s="4" t="str">
        <f>""</f>
        <v/>
      </c>
      <c r="AO131" s="4" t="str">
        <f>""</f>
        <v/>
      </c>
      <c r="AP131" s="4" t="str">
        <f>""</f>
        <v/>
      </c>
      <c r="AQ131" s="4" t="str">
        <f>""</f>
        <v/>
      </c>
      <c r="AR131" s="4" t="str">
        <f>""</f>
        <v/>
      </c>
      <c r="AS131" s="4" t="str">
        <f>""</f>
        <v/>
      </c>
    </row>
    <row r="132" spans="1:45" x14ac:dyDescent="0.25">
      <c r="A132" s="25"/>
      <c r="B132" s="10"/>
      <c r="C132" s="10"/>
      <c r="D132" s="10"/>
      <c r="E132" s="10"/>
      <c r="F132" s="17"/>
      <c r="G132" s="17"/>
      <c r="I132" s="8" t="s">
        <v>39</v>
      </c>
      <c r="J132" s="8">
        <v>0.5</v>
      </c>
      <c r="K132" s="8">
        <v>75</v>
      </c>
      <c r="L132" s="8">
        <v>75</v>
      </c>
      <c r="M132" s="8">
        <v>10</v>
      </c>
      <c r="N132" s="8">
        <v>0</v>
      </c>
      <c r="O132" s="8">
        <v>1</v>
      </c>
      <c r="P132" s="8">
        <v>1.2</v>
      </c>
      <c r="Q132" s="8">
        <v>18</v>
      </c>
      <c r="R132" s="8">
        <v>118</v>
      </c>
      <c r="S132" s="8">
        <v>0</v>
      </c>
      <c r="T132" s="8">
        <v>1.1000000000000001</v>
      </c>
      <c r="U132" s="8">
        <v>10</v>
      </c>
      <c r="V132" s="8">
        <v>1.1000000000000001</v>
      </c>
      <c r="W132" s="8">
        <v>20</v>
      </c>
      <c r="X132" s="8">
        <v>1</v>
      </c>
      <c r="Y132" s="8">
        <v>0.5</v>
      </c>
      <c r="Z132" s="8">
        <v>90</v>
      </c>
      <c r="AC132" s="4" t="str">
        <f>""</f>
        <v/>
      </c>
      <c r="AD132" s="4" t="str">
        <f>""</f>
        <v/>
      </c>
      <c r="AE132" s="4" t="str">
        <f>""</f>
        <v/>
      </c>
      <c r="AF132" s="4" t="str">
        <f>""</f>
        <v/>
      </c>
      <c r="AG132" s="4" t="str">
        <f>""</f>
        <v/>
      </c>
      <c r="AH132" s="4" t="str">
        <f>""</f>
        <v/>
      </c>
      <c r="AI132" s="4" t="str">
        <f>""</f>
        <v/>
      </c>
      <c r="AJ132" s="4" t="str">
        <f>""</f>
        <v/>
      </c>
      <c r="AK132" s="4" t="str">
        <f>""</f>
        <v/>
      </c>
      <c r="AL132" s="4" t="str">
        <f>""</f>
        <v/>
      </c>
      <c r="AM132" s="4" t="str">
        <f>""</f>
        <v/>
      </c>
      <c r="AN132" s="4" t="str">
        <f>""</f>
        <v/>
      </c>
      <c r="AO132" s="4" t="str">
        <f>""</f>
        <v/>
      </c>
      <c r="AP132" s="4" t="str">
        <f>""</f>
        <v/>
      </c>
      <c r="AQ132" s="4" t="str">
        <f>""</f>
        <v/>
      </c>
      <c r="AR132" s="4" t="str">
        <f>""</f>
        <v/>
      </c>
      <c r="AS132" s="4" t="str">
        <f>""</f>
        <v/>
      </c>
    </row>
    <row r="133" spans="1:45" x14ac:dyDescent="0.25">
      <c r="A133" s="25"/>
      <c r="B133" s="10"/>
      <c r="C133" s="10"/>
      <c r="D133" s="10"/>
      <c r="E133" s="10"/>
      <c r="F133" s="17"/>
      <c r="G133" s="17"/>
      <c r="I133" s="8" t="s">
        <v>40</v>
      </c>
      <c r="J133" s="8">
        <v>0</v>
      </c>
      <c r="K133" s="8">
        <v>0</v>
      </c>
      <c r="L133" s="8">
        <v>0</v>
      </c>
      <c r="M133" s="8">
        <v>0.8</v>
      </c>
      <c r="N133" s="8">
        <v>-6</v>
      </c>
      <c r="O133" s="8">
        <v>0</v>
      </c>
      <c r="P133" s="8">
        <v>0</v>
      </c>
      <c r="Q133" s="8">
        <v>0</v>
      </c>
      <c r="R133" s="8">
        <v>0.8</v>
      </c>
      <c r="S133" s="8">
        <v>-118</v>
      </c>
      <c r="T133" s="8">
        <v>0</v>
      </c>
      <c r="U133" s="8">
        <v>1</v>
      </c>
      <c r="V133" s="8">
        <v>0</v>
      </c>
      <c r="W133" s="8">
        <v>1</v>
      </c>
      <c r="X133" s="8">
        <v>0</v>
      </c>
      <c r="Y133" s="8">
        <v>0</v>
      </c>
      <c r="Z133" s="8">
        <v>-90</v>
      </c>
      <c r="AC133" s="4" t="str">
        <f>""</f>
        <v/>
      </c>
      <c r="AD133" s="4" t="str">
        <f>""</f>
        <v/>
      </c>
      <c r="AE133" s="4" t="str">
        <f>""</f>
        <v/>
      </c>
      <c r="AF133" s="4" t="str">
        <f>""</f>
        <v/>
      </c>
      <c r="AG133" s="4" t="str">
        <f>""</f>
        <v/>
      </c>
      <c r="AH133" s="4" t="str">
        <f>""</f>
        <v/>
      </c>
      <c r="AI133" s="4" t="str">
        <f>""</f>
        <v/>
      </c>
      <c r="AJ133" s="4" t="str">
        <f>""</f>
        <v/>
      </c>
      <c r="AK133" s="4" t="str">
        <f>""</f>
        <v/>
      </c>
      <c r="AL133" s="4" t="str">
        <f>""</f>
        <v/>
      </c>
      <c r="AM133" s="4" t="str">
        <f>""</f>
        <v/>
      </c>
      <c r="AN133" s="4" t="str">
        <f>""</f>
        <v/>
      </c>
      <c r="AO133" s="4" t="str">
        <f>""</f>
        <v/>
      </c>
      <c r="AP133" s="4" t="str">
        <f>""</f>
        <v/>
      </c>
      <c r="AQ133" s="4" t="str">
        <f>""</f>
        <v/>
      </c>
      <c r="AR133" s="4" t="str">
        <f>""</f>
        <v/>
      </c>
      <c r="AS133" s="4" t="str">
        <f>""</f>
        <v/>
      </c>
    </row>
    <row r="134" spans="1:45" x14ac:dyDescent="0.25">
      <c r="A134" s="22" t="s">
        <v>41</v>
      </c>
      <c r="B134" s="18" t="s">
        <v>42</v>
      </c>
      <c r="C134" s="18">
        <v>10.5</v>
      </c>
      <c r="D134" s="18">
        <v>44</v>
      </c>
      <c r="E134" s="18" t="s">
        <v>43</v>
      </c>
      <c r="F134" s="18">
        <v>1</v>
      </c>
      <c r="G134" s="18" t="str">
        <f>B134&amp;C134&amp;D134&amp;E134&amp;F134</f>
        <v>AVR10.544TD1</v>
      </c>
      <c r="H134" s="17" t="s">
        <v>3</v>
      </c>
      <c r="I134" s="17">
        <v>1</v>
      </c>
      <c r="J134" s="17">
        <v>0</v>
      </c>
      <c r="K134" s="17">
        <v>10.75</v>
      </c>
      <c r="L134" s="17">
        <v>10.75</v>
      </c>
      <c r="M134" s="17">
        <v>5</v>
      </c>
      <c r="N134" s="17">
        <v>-0.87</v>
      </c>
      <c r="O134" s="17">
        <v>0</v>
      </c>
      <c r="P134" s="17">
        <v>1</v>
      </c>
      <c r="Q134" s="17">
        <v>0</v>
      </c>
      <c r="R134" s="17">
        <v>99</v>
      </c>
      <c r="S134" s="17">
        <v>-99</v>
      </c>
      <c r="T134" s="17">
        <v>0</v>
      </c>
      <c r="U134" s="17">
        <v>9.3000000000000007</v>
      </c>
      <c r="V134" s="4">
        <v>0</v>
      </c>
      <c r="W134" s="4">
        <v>11.63</v>
      </c>
      <c r="X134" s="4">
        <v>0.113</v>
      </c>
      <c r="Y134" s="4">
        <v>0.124</v>
      </c>
      <c r="Z134" s="4">
        <v>0</v>
      </c>
      <c r="AA134" s="4" t="s">
        <v>1</v>
      </c>
      <c r="AB134" s="4" t="s">
        <v>1</v>
      </c>
      <c r="AC134" s="4" t="str">
        <f>""</f>
        <v/>
      </c>
      <c r="AD134" s="4" t="str">
        <f>""</f>
        <v/>
      </c>
      <c r="AE134" s="4" t="str">
        <f>""</f>
        <v/>
      </c>
      <c r="AF134" s="4" t="str">
        <f>""</f>
        <v/>
      </c>
      <c r="AG134" s="4" t="str">
        <f>""</f>
        <v/>
      </c>
      <c r="AH134" s="4" t="str">
        <f>""</f>
        <v/>
      </c>
      <c r="AI134" s="4" t="str">
        <f>""</f>
        <v/>
      </c>
      <c r="AJ134" s="4" t="str">
        <f>""</f>
        <v/>
      </c>
      <c r="AK134" s="4" t="str">
        <f>""</f>
        <v/>
      </c>
      <c r="AL134" s="4" t="str">
        <f>""</f>
        <v/>
      </c>
      <c r="AM134" s="4" t="str">
        <f>""</f>
        <v/>
      </c>
      <c r="AN134" s="4" t="str">
        <f>""</f>
        <v/>
      </c>
      <c r="AO134" s="4" t="str">
        <f>""</f>
        <v/>
      </c>
      <c r="AP134" s="4" t="str">
        <f>""</f>
        <v/>
      </c>
      <c r="AQ134" s="4" t="str">
        <f>""</f>
        <v/>
      </c>
      <c r="AR134" s="4" t="str">
        <f>""</f>
        <v/>
      </c>
      <c r="AS134" s="4" t="str">
        <f>""</f>
        <v/>
      </c>
    </row>
    <row r="135" spans="1:45" x14ac:dyDescent="0.25">
      <c r="A135" s="15"/>
      <c r="B135" s="16"/>
      <c r="C135" s="16"/>
      <c r="D135" s="16"/>
      <c r="E135" s="16"/>
      <c r="F135" s="16"/>
      <c r="G135" s="16"/>
      <c r="H135" s="14" t="s">
        <v>25</v>
      </c>
      <c r="I135" s="7" t="s">
        <v>26</v>
      </c>
      <c r="J135" s="7" t="s">
        <v>44</v>
      </c>
      <c r="K135" s="7" t="s">
        <v>45</v>
      </c>
      <c r="L135" s="7" t="s">
        <v>46</v>
      </c>
      <c r="M135" s="7" t="s">
        <v>47</v>
      </c>
      <c r="N135" s="7" t="s">
        <v>48</v>
      </c>
      <c r="O135" s="7" t="s">
        <v>49</v>
      </c>
      <c r="P135" s="7" t="s">
        <v>50</v>
      </c>
      <c r="Q135" s="7" t="s">
        <v>51</v>
      </c>
      <c r="R135" s="7" t="s">
        <v>52</v>
      </c>
      <c r="S135" s="7" t="s">
        <v>53</v>
      </c>
      <c r="T135" s="7" t="s">
        <v>54</v>
      </c>
      <c r="U135" s="7" t="s">
        <v>55</v>
      </c>
      <c r="X135" s="4" t="str">
        <f>""</f>
        <v/>
      </c>
      <c r="Y135" s="4" t="str">
        <f>""</f>
        <v/>
      </c>
      <c r="Z135" s="4" t="str">
        <f>""</f>
        <v/>
      </c>
      <c r="AA135" s="4" t="str">
        <f>""</f>
        <v/>
      </c>
      <c r="AB135" s="4" t="str">
        <f>""</f>
        <v/>
      </c>
      <c r="AC135" s="4" t="str">
        <f>""</f>
        <v/>
      </c>
      <c r="AD135" s="4" t="str">
        <f>""</f>
        <v/>
      </c>
      <c r="AE135" s="4" t="str">
        <f>""</f>
        <v/>
      </c>
      <c r="AF135" s="4" t="str">
        <f>""</f>
        <v/>
      </c>
      <c r="AG135" s="4" t="str">
        <f>""</f>
        <v/>
      </c>
      <c r="AH135" s="4" t="str">
        <f>""</f>
        <v/>
      </c>
      <c r="AI135" s="4" t="str">
        <f>""</f>
        <v/>
      </c>
      <c r="AJ135" s="4" t="str">
        <f>""</f>
        <v/>
      </c>
      <c r="AK135" s="4" t="str">
        <f>""</f>
        <v/>
      </c>
      <c r="AL135" s="4" t="str">
        <f>""</f>
        <v/>
      </c>
      <c r="AM135" s="4" t="str">
        <f>""</f>
        <v/>
      </c>
      <c r="AN135" s="4" t="str">
        <f>""</f>
        <v/>
      </c>
      <c r="AO135" s="4" t="str">
        <f>""</f>
        <v/>
      </c>
      <c r="AP135" s="4" t="str">
        <f>""</f>
        <v/>
      </c>
      <c r="AQ135" s="4" t="str">
        <f>""</f>
        <v/>
      </c>
      <c r="AR135" s="4" t="str">
        <f>""</f>
        <v/>
      </c>
      <c r="AS135" s="4" t="str">
        <f>""</f>
        <v/>
      </c>
    </row>
    <row r="136" spans="1:45" x14ac:dyDescent="0.25">
      <c r="A136" s="15"/>
      <c r="B136" s="17"/>
      <c r="C136" s="17"/>
      <c r="D136" s="17"/>
      <c r="E136" s="17"/>
      <c r="F136" s="17"/>
      <c r="G136" s="17"/>
      <c r="I136" s="8" t="s">
        <v>39</v>
      </c>
      <c r="J136" s="8">
        <v>10</v>
      </c>
      <c r="K136" s="8">
        <v>0.2</v>
      </c>
      <c r="L136" s="8">
        <v>0.2</v>
      </c>
      <c r="M136" s="8">
        <v>10</v>
      </c>
      <c r="N136" s="8">
        <v>3</v>
      </c>
      <c r="O136" s="8">
        <v>2.5</v>
      </c>
      <c r="P136" s="8"/>
      <c r="Q136" s="8"/>
      <c r="R136" s="8"/>
      <c r="S136" s="8"/>
      <c r="T136" s="8"/>
      <c r="U136" s="8"/>
      <c r="X136" s="4" t="str">
        <f>""</f>
        <v/>
      </c>
      <c r="Y136" s="4" t="str">
        <f>""</f>
        <v/>
      </c>
      <c r="Z136" s="4" t="str">
        <f>""</f>
        <v/>
      </c>
      <c r="AA136" s="4" t="str">
        <f>""</f>
        <v/>
      </c>
      <c r="AB136" s="4" t="str">
        <f>""</f>
        <v/>
      </c>
      <c r="AC136" s="4" t="str">
        <f>""</f>
        <v/>
      </c>
      <c r="AD136" s="4" t="str">
        <f>""</f>
        <v/>
      </c>
      <c r="AE136" s="4" t="str">
        <f>""</f>
        <v/>
      </c>
      <c r="AF136" s="4" t="str">
        <f>""</f>
        <v/>
      </c>
      <c r="AG136" s="4" t="str">
        <f>""</f>
        <v/>
      </c>
      <c r="AH136" s="4" t="str">
        <f>""</f>
        <v/>
      </c>
      <c r="AI136" s="4" t="str">
        <f>""</f>
        <v/>
      </c>
      <c r="AJ136" s="4" t="str">
        <f>""</f>
        <v/>
      </c>
      <c r="AK136" s="4" t="str">
        <f>""</f>
        <v/>
      </c>
      <c r="AL136" s="4" t="str">
        <f>""</f>
        <v/>
      </c>
      <c r="AM136" s="4" t="str">
        <f>""</f>
        <v/>
      </c>
      <c r="AN136" s="4" t="str">
        <f>""</f>
        <v/>
      </c>
      <c r="AO136" s="4" t="str">
        <f>""</f>
        <v/>
      </c>
      <c r="AP136" s="4" t="str">
        <f>""</f>
        <v/>
      </c>
      <c r="AQ136" s="4" t="str">
        <f>""</f>
        <v/>
      </c>
      <c r="AR136" s="4" t="str">
        <f>""</f>
        <v/>
      </c>
      <c r="AS136" s="4" t="str">
        <f>""</f>
        <v/>
      </c>
    </row>
    <row r="137" spans="1:45" x14ac:dyDescent="0.25">
      <c r="A137" s="15"/>
      <c r="B137" s="17"/>
      <c r="C137" s="17"/>
      <c r="D137" s="17"/>
      <c r="E137" s="17"/>
      <c r="F137" s="17"/>
      <c r="G137" s="17"/>
      <c r="I137" s="8" t="s">
        <v>40</v>
      </c>
      <c r="J137" s="8">
        <v>1</v>
      </c>
      <c r="K137" s="8">
        <f>4*$K$2</f>
        <v>0.04</v>
      </c>
      <c r="L137" s="8">
        <f>4*$K$2</f>
        <v>0.04</v>
      </c>
      <c r="M137" s="8">
        <v>1</v>
      </c>
      <c r="N137" s="8">
        <v>0</v>
      </c>
      <c r="O137" s="8"/>
      <c r="P137" s="8"/>
      <c r="Q137" s="8"/>
      <c r="R137" s="8"/>
      <c r="S137" s="8"/>
      <c r="T137" s="8">
        <v>0</v>
      </c>
      <c r="U137" s="8"/>
      <c r="X137" s="4" t="str">
        <f>""</f>
        <v/>
      </c>
      <c r="Y137" s="4" t="str">
        <f>""</f>
        <v/>
      </c>
      <c r="Z137" s="4" t="str">
        <f>""</f>
        <v/>
      </c>
      <c r="AA137" s="4" t="str">
        <f>""</f>
        <v/>
      </c>
      <c r="AB137" s="4" t="str">
        <f>""</f>
        <v/>
      </c>
      <c r="AC137" s="4" t="str">
        <f>""</f>
        <v/>
      </c>
      <c r="AD137" s="4" t="str">
        <f>""</f>
        <v/>
      </c>
      <c r="AE137" s="4" t="str">
        <f>""</f>
        <v/>
      </c>
      <c r="AF137" s="4" t="str">
        <f>""</f>
        <v/>
      </c>
      <c r="AG137" s="4" t="str">
        <f>""</f>
        <v/>
      </c>
      <c r="AH137" s="4" t="str">
        <f>""</f>
        <v/>
      </c>
      <c r="AI137" s="4" t="str">
        <f>""</f>
        <v/>
      </c>
      <c r="AJ137" s="4" t="str">
        <f>""</f>
        <v/>
      </c>
      <c r="AK137" s="4" t="str">
        <f>""</f>
        <v/>
      </c>
      <c r="AL137" s="4" t="str">
        <f>""</f>
        <v/>
      </c>
      <c r="AM137" s="4" t="str">
        <f>""</f>
        <v/>
      </c>
      <c r="AN137" s="4" t="str">
        <f>""</f>
        <v/>
      </c>
      <c r="AO137" s="4" t="str">
        <f>""</f>
        <v/>
      </c>
      <c r="AP137" s="4" t="str">
        <f>""</f>
        <v/>
      </c>
      <c r="AQ137" s="4" t="str">
        <f>""</f>
        <v/>
      </c>
      <c r="AR137" s="4" t="str">
        <f>""</f>
        <v/>
      </c>
      <c r="AS137" s="4" t="str">
        <f>""</f>
        <v/>
      </c>
    </row>
    <row r="138" spans="1:45" x14ac:dyDescent="0.25">
      <c r="A138" s="23" t="s">
        <v>41</v>
      </c>
      <c r="B138" s="18" t="s">
        <v>62</v>
      </c>
      <c r="C138" s="18">
        <v>10.5</v>
      </c>
      <c r="D138" s="18">
        <v>44</v>
      </c>
      <c r="E138" s="18" t="s">
        <v>43</v>
      </c>
      <c r="F138" s="18">
        <v>1</v>
      </c>
      <c r="G138" s="18" t="str">
        <f>B138&amp;C138&amp;D138&amp;E138&amp;F138</f>
        <v>GEN10.544TD1</v>
      </c>
      <c r="H138" s="4" t="s">
        <v>0</v>
      </c>
      <c r="I138" s="4">
        <v>1</v>
      </c>
      <c r="J138" s="4">
        <v>6.6</v>
      </c>
      <c r="K138" s="4">
        <v>0.05</v>
      </c>
      <c r="L138" s="4">
        <v>0.155</v>
      </c>
      <c r="M138" s="4">
        <v>2</v>
      </c>
      <c r="N138" s="4">
        <v>0</v>
      </c>
      <c r="O138" s="4">
        <v>1.1299999999999999</v>
      </c>
      <c r="P138" s="4">
        <v>0.73399999999999999</v>
      </c>
      <c r="Q138" s="4">
        <v>0.26</v>
      </c>
      <c r="R138" s="4">
        <v>0.25600000000000001</v>
      </c>
      <c r="S138" s="4">
        <v>0.104</v>
      </c>
      <c r="T138" s="4">
        <v>0.19400000000000001</v>
      </c>
      <c r="U138" s="4">
        <v>0.68500000000000005</v>
      </c>
      <c r="V138" s="4" t="s">
        <v>1</v>
      </c>
      <c r="W138" s="4" t="s">
        <v>1</v>
      </c>
      <c r="X138" s="4" t="str">
        <f>""</f>
        <v/>
      </c>
      <c r="Y138" s="4" t="str">
        <f>""</f>
        <v/>
      </c>
      <c r="Z138" s="4" t="str">
        <f>""</f>
        <v/>
      </c>
      <c r="AA138" s="4" t="str">
        <f>""</f>
        <v/>
      </c>
      <c r="AB138" s="4" t="str">
        <f>""</f>
        <v/>
      </c>
      <c r="AC138" s="4" t="str">
        <f>""</f>
        <v/>
      </c>
      <c r="AD138" s="4" t="str">
        <f>""</f>
        <v/>
      </c>
      <c r="AE138" s="4" t="str">
        <f>""</f>
        <v/>
      </c>
      <c r="AF138" s="4" t="str">
        <f>""</f>
        <v/>
      </c>
      <c r="AG138" s="4" t="str">
        <f>""</f>
        <v/>
      </c>
      <c r="AH138" s="4" t="str">
        <f>""</f>
        <v/>
      </c>
      <c r="AI138" s="4" t="str">
        <f>""</f>
        <v/>
      </c>
      <c r="AJ138" s="4" t="str">
        <f>""</f>
        <v/>
      </c>
      <c r="AK138" s="4" t="str">
        <f>""</f>
        <v/>
      </c>
      <c r="AL138" s="4" t="str">
        <f>""</f>
        <v/>
      </c>
      <c r="AM138" s="4" t="str">
        <f>""</f>
        <v/>
      </c>
      <c r="AN138" s="4" t="str">
        <f>""</f>
        <v/>
      </c>
      <c r="AO138" s="4" t="str">
        <f>""</f>
        <v/>
      </c>
      <c r="AP138" s="4" t="str">
        <f>""</f>
        <v/>
      </c>
      <c r="AQ138" s="4" t="str">
        <f>""</f>
        <v/>
      </c>
      <c r="AR138" s="4" t="str">
        <f>""</f>
        <v/>
      </c>
      <c r="AS138" s="4" t="str">
        <f>""</f>
        <v/>
      </c>
    </row>
    <row r="139" spans="1:45" x14ac:dyDescent="0.25">
      <c r="A139" s="15"/>
      <c r="B139" s="16"/>
      <c r="C139" s="16"/>
      <c r="D139" s="16"/>
      <c r="E139" s="16"/>
      <c r="F139" s="16"/>
      <c r="G139" s="16"/>
      <c r="H139" s="14" t="s">
        <v>25</v>
      </c>
      <c r="I139" s="7" t="s">
        <v>26</v>
      </c>
      <c r="J139" s="7" t="s">
        <v>64</v>
      </c>
      <c r="K139" s="7" t="s">
        <v>65</v>
      </c>
      <c r="L139" s="7" t="s">
        <v>66</v>
      </c>
      <c r="M139" s="7" t="s">
        <v>67</v>
      </c>
      <c r="N139" s="7" t="s">
        <v>68</v>
      </c>
      <c r="O139" s="7" t="s">
        <v>69</v>
      </c>
      <c r="P139" s="7" t="s">
        <v>70</v>
      </c>
      <c r="Q139" s="7" t="s">
        <v>71</v>
      </c>
      <c r="R139" s="7" t="s">
        <v>72</v>
      </c>
      <c r="S139" s="7" t="s">
        <v>73</v>
      </c>
      <c r="T139" s="7" t="s">
        <v>74</v>
      </c>
      <c r="U139" s="7" t="s">
        <v>75</v>
      </c>
      <c r="X139" s="4" t="str">
        <f>""</f>
        <v/>
      </c>
      <c r="Y139" s="4" t="str">
        <f>""</f>
        <v/>
      </c>
      <c r="Z139" s="4" t="str">
        <f>""</f>
        <v/>
      </c>
      <c r="AA139" s="4" t="str">
        <f>""</f>
        <v/>
      </c>
      <c r="AB139" s="4" t="str">
        <f>""</f>
        <v/>
      </c>
      <c r="AC139" s="4" t="str">
        <f>""</f>
        <v/>
      </c>
      <c r="AD139" s="4" t="str">
        <f>""</f>
        <v/>
      </c>
      <c r="AE139" s="4" t="str">
        <f>""</f>
        <v/>
      </c>
      <c r="AF139" s="4" t="str">
        <f>""</f>
        <v/>
      </c>
      <c r="AG139" s="4" t="str">
        <f>""</f>
        <v/>
      </c>
      <c r="AH139" s="4" t="str">
        <f>""</f>
        <v/>
      </c>
      <c r="AI139" s="4" t="str">
        <f>""</f>
        <v/>
      </c>
      <c r="AJ139" s="4" t="str">
        <f>""</f>
        <v/>
      </c>
      <c r="AK139" s="4" t="str">
        <f>""</f>
        <v/>
      </c>
      <c r="AL139" s="4" t="str">
        <f>""</f>
        <v/>
      </c>
      <c r="AM139" s="4" t="str">
        <f>""</f>
        <v/>
      </c>
      <c r="AN139" s="4" t="str">
        <f>""</f>
        <v/>
      </c>
      <c r="AO139" s="4" t="str">
        <f>""</f>
        <v/>
      </c>
      <c r="AP139" s="4" t="str">
        <f>""</f>
        <v/>
      </c>
      <c r="AQ139" s="4" t="str">
        <f>""</f>
        <v/>
      </c>
      <c r="AR139" s="4" t="str">
        <f>""</f>
        <v/>
      </c>
      <c r="AS139" s="4" t="str">
        <f>""</f>
        <v/>
      </c>
    </row>
    <row r="140" spans="1:45" x14ac:dyDescent="0.25">
      <c r="A140" s="15"/>
      <c r="B140" s="17"/>
      <c r="C140" s="17"/>
      <c r="D140" s="17"/>
      <c r="E140" s="17"/>
      <c r="F140" s="17"/>
      <c r="G140" s="17"/>
      <c r="I140" s="8" t="s">
        <v>39</v>
      </c>
      <c r="J140" s="8">
        <v>1</v>
      </c>
      <c r="K140" s="8">
        <v>2</v>
      </c>
      <c r="L140" s="8">
        <v>30</v>
      </c>
      <c r="M140" s="8">
        <v>0.1</v>
      </c>
      <c r="N140" s="8">
        <v>1</v>
      </c>
      <c r="O140" s="8">
        <v>0.3</v>
      </c>
      <c r="P140" s="8">
        <v>1</v>
      </c>
      <c r="Q140" s="8">
        <v>1</v>
      </c>
      <c r="R140" s="8">
        <v>30</v>
      </c>
      <c r="S140" s="8">
        <v>1.5</v>
      </c>
      <c r="T140" s="8">
        <v>0.5</v>
      </c>
      <c r="U140" s="8">
        <v>0.15</v>
      </c>
      <c r="X140" s="4" t="str">
        <f>""</f>
        <v/>
      </c>
      <c r="Y140" s="4" t="str">
        <f>""</f>
        <v/>
      </c>
      <c r="Z140" s="4" t="str">
        <f>""</f>
        <v/>
      </c>
      <c r="AA140" s="4" t="str">
        <f>""</f>
        <v/>
      </c>
      <c r="AB140" s="4" t="str">
        <f>""</f>
        <v/>
      </c>
      <c r="AC140" s="4" t="str">
        <f>""</f>
        <v/>
      </c>
      <c r="AD140" s="4" t="str">
        <f>""</f>
        <v/>
      </c>
      <c r="AE140" s="4" t="str">
        <f>""</f>
        <v/>
      </c>
      <c r="AF140" s="4" t="str">
        <f>""</f>
        <v/>
      </c>
      <c r="AG140" s="4" t="str">
        <f>""</f>
        <v/>
      </c>
      <c r="AH140" s="4" t="str">
        <f>""</f>
        <v/>
      </c>
      <c r="AI140" s="4" t="str">
        <f>""</f>
        <v/>
      </c>
      <c r="AJ140" s="4" t="str">
        <f>""</f>
        <v/>
      </c>
      <c r="AK140" s="4" t="str">
        <f>""</f>
        <v/>
      </c>
      <c r="AL140" s="4" t="str">
        <f>""</f>
        <v/>
      </c>
      <c r="AM140" s="4" t="str">
        <f>""</f>
        <v/>
      </c>
      <c r="AN140" s="4" t="str">
        <f>""</f>
        <v/>
      </c>
      <c r="AO140" s="4" t="str">
        <f>""</f>
        <v/>
      </c>
      <c r="AP140" s="4" t="str">
        <f>""</f>
        <v/>
      </c>
      <c r="AQ140" s="4" t="str">
        <f>""</f>
        <v/>
      </c>
      <c r="AR140" s="4" t="str">
        <f>""</f>
        <v/>
      </c>
      <c r="AS140" s="4" t="str">
        <f>""</f>
        <v/>
      </c>
    </row>
    <row r="141" spans="1:45" x14ac:dyDescent="0.25">
      <c r="A141" s="15"/>
      <c r="B141" s="17"/>
      <c r="C141" s="17"/>
      <c r="D141" s="17"/>
      <c r="E141" s="17"/>
      <c r="F141" s="17"/>
      <c r="G141" s="17"/>
      <c r="I141" s="8" t="s">
        <v>40</v>
      </c>
      <c r="J141" s="8">
        <v>0</v>
      </c>
      <c r="K141" s="8">
        <v>0</v>
      </c>
      <c r="L141" s="8">
        <f>4*$K$2</f>
        <v>0.04</v>
      </c>
      <c r="M141" s="8">
        <f>4*$K$2</f>
        <v>0.04</v>
      </c>
      <c r="N141" s="8">
        <f>4*$K$2</f>
        <v>0.04</v>
      </c>
      <c r="O141" s="8">
        <v>0</v>
      </c>
      <c r="P141" s="8">
        <v>0</v>
      </c>
      <c r="Q141" s="8">
        <v>0</v>
      </c>
      <c r="R141" s="8">
        <v>0.5</v>
      </c>
      <c r="S141" s="8">
        <v>0.8</v>
      </c>
      <c r="T141" s="8">
        <v>0</v>
      </c>
      <c r="U141" s="8">
        <v>0</v>
      </c>
      <c r="X141" s="4" t="str">
        <f>""</f>
        <v/>
      </c>
      <c r="Y141" s="4" t="str">
        <f>""</f>
        <v/>
      </c>
      <c r="Z141" s="4" t="str">
        <f>""</f>
        <v/>
      </c>
      <c r="AA141" s="4" t="str">
        <f>""</f>
        <v/>
      </c>
      <c r="AB141" s="4" t="str">
        <f>""</f>
        <v/>
      </c>
      <c r="AC141" s="4" t="str">
        <f>""</f>
        <v/>
      </c>
      <c r="AD141" s="4" t="str">
        <f>""</f>
        <v/>
      </c>
      <c r="AE141" s="4" t="str">
        <f>""</f>
        <v/>
      </c>
      <c r="AF141" s="4" t="str">
        <f>""</f>
        <v/>
      </c>
      <c r="AG141" s="4" t="str">
        <f>""</f>
        <v/>
      </c>
      <c r="AH141" s="4" t="str">
        <f>""</f>
        <v/>
      </c>
      <c r="AI141" s="4" t="str">
        <f>""</f>
        <v/>
      </c>
      <c r="AJ141" s="4" t="str">
        <f>""</f>
        <v/>
      </c>
      <c r="AK141" s="4" t="str">
        <f>""</f>
        <v/>
      </c>
      <c r="AL141" s="4" t="str">
        <f>""</f>
        <v/>
      </c>
      <c r="AM141" s="4" t="str">
        <f>""</f>
        <v/>
      </c>
      <c r="AN141" s="4" t="str">
        <f>""</f>
        <v/>
      </c>
      <c r="AO141" s="4" t="str">
        <f>""</f>
        <v/>
      </c>
      <c r="AP141" s="4" t="str">
        <f>""</f>
        <v/>
      </c>
      <c r="AQ141" s="4" t="str">
        <f>""</f>
        <v/>
      </c>
      <c r="AR141" s="4" t="str">
        <f>""</f>
        <v/>
      </c>
      <c r="AS141" s="4" t="str">
        <f>""</f>
        <v/>
      </c>
    </row>
    <row r="142" spans="1:45" x14ac:dyDescent="0.25">
      <c r="A142" s="23" t="s">
        <v>41</v>
      </c>
      <c r="B142" s="18" t="s">
        <v>76</v>
      </c>
      <c r="C142" s="18">
        <v>10.5</v>
      </c>
      <c r="D142" s="18">
        <v>44</v>
      </c>
      <c r="E142" s="18" t="s">
        <v>43</v>
      </c>
      <c r="F142" s="18">
        <v>1</v>
      </c>
      <c r="G142" s="18" t="str">
        <f>B142&amp;C142&amp;D142&amp;E142&amp;F142</f>
        <v>GOV10.544TD1</v>
      </c>
      <c r="H142" s="4" t="s">
        <v>6</v>
      </c>
      <c r="I142" s="4">
        <v>1</v>
      </c>
      <c r="J142" s="4">
        <v>0.06</v>
      </c>
      <c r="K142" s="4">
        <v>0.4</v>
      </c>
      <c r="L142" s="4">
        <v>3</v>
      </c>
      <c r="M142" s="4">
        <v>9.9000000000000005E-2</v>
      </c>
      <c r="N142" s="4">
        <v>0.4</v>
      </c>
      <c r="O142" s="4">
        <v>0.15</v>
      </c>
      <c r="P142" s="4">
        <v>1</v>
      </c>
      <c r="Q142" s="4">
        <v>0.1</v>
      </c>
      <c r="R142" s="4">
        <v>1.35</v>
      </c>
      <c r="S142" s="4">
        <v>1.4</v>
      </c>
      <c r="T142" s="4">
        <v>0.1</v>
      </c>
      <c r="U142" s="4">
        <v>0.1</v>
      </c>
      <c r="V142" s="4" t="s">
        <v>1</v>
      </c>
      <c r="W142" s="4" t="s">
        <v>1</v>
      </c>
      <c r="X142" s="4" t="str">
        <f>""</f>
        <v/>
      </c>
      <c r="Y142" s="4" t="str">
        <f>""</f>
        <v/>
      </c>
      <c r="Z142" s="4" t="str">
        <f>""</f>
        <v/>
      </c>
      <c r="AA142" s="4" t="str">
        <f>""</f>
        <v/>
      </c>
      <c r="AB142" s="4" t="str">
        <f>""</f>
        <v/>
      </c>
      <c r="AC142" s="4" t="str">
        <f>""</f>
        <v/>
      </c>
      <c r="AD142" s="4" t="str">
        <f>""</f>
        <v/>
      </c>
      <c r="AE142" s="4" t="str">
        <f>""</f>
        <v/>
      </c>
      <c r="AF142" s="4" t="str">
        <f>""</f>
        <v/>
      </c>
      <c r="AG142" s="4" t="str">
        <f>""</f>
        <v/>
      </c>
      <c r="AH142" s="4" t="str">
        <f>""</f>
        <v/>
      </c>
      <c r="AI142" s="4" t="str">
        <f>""</f>
        <v/>
      </c>
      <c r="AJ142" s="4" t="str">
        <f>""</f>
        <v/>
      </c>
      <c r="AK142" s="4" t="str">
        <f>""</f>
        <v/>
      </c>
      <c r="AL142" s="4" t="str">
        <f>""</f>
        <v/>
      </c>
      <c r="AM142" s="4" t="str">
        <f>""</f>
        <v/>
      </c>
      <c r="AN142" s="4" t="str">
        <f>""</f>
        <v/>
      </c>
      <c r="AO142" s="4" t="str">
        <f>""</f>
        <v/>
      </c>
      <c r="AP142" s="4" t="str">
        <f>""</f>
        <v/>
      </c>
      <c r="AQ142" s="4" t="str">
        <f>""</f>
        <v/>
      </c>
      <c r="AR142" s="4" t="str">
        <f>""</f>
        <v/>
      </c>
      <c r="AS142" s="4" t="str">
        <f>""</f>
        <v/>
      </c>
    </row>
    <row r="143" spans="1:45" x14ac:dyDescent="0.25">
      <c r="A143" s="15"/>
      <c r="B143" s="16"/>
      <c r="C143" s="16"/>
      <c r="D143" s="16"/>
      <c r="E143" s="16"/>
      <c r="F143" s="16"/>
      <c r="G143" s="16"/>
      <c r="H143" s="14" t="s">
        <v>25</v>
      </c>
      <c r="I143" s="7" t="s">
        <v>26</v>
      </c>
      <c r="J143" s="7" t="s">
        <v>77</v>
      </c>
      <c r="K143" s="7" t="s">
        <v>78</v>
      </c>
      <c r="L143" s="7" t="s">
        <v>79</v>
      </c>
      <c r="M143" s="7" t="s">
        <v>80</v>
      </c>
      <c r="N143" s="7" t="s">
        <v>81</v>
      </c>
      <c r="O143" s="7" t="s">
        <v>82</v>
      </c>
      <c r="P143" s="7" t="s">
        <v>83</v>
      </c>
      <c r="Q143" s="7" t="s">
        <v>84</v>
      </c>
      <c r="R143" s="7" t="s">
        <v>85</v>
      </c>
      <c r="S143" s="7" t="s">
        <v>86</v>
      </c>
      <c r="T143" s="7" t="s">
        <v>87</v>
      </c>
      <c r="U143" s="7" t="s">
        <v>88</v>
      </c>
      <c r="V143" s="7" t="s">
        <v>89</v>
      </c>
      <c r="W143" s="7" t="s">
        <v>90</v>
      </c>
      <c r="X143" s="7" t="s">
        <v>91</v>
      </c>
      <c r="Y143" s="7" t="s">
        <v>92</v>
      </c>
      <c r="Z143" s="7" t="s">
        <v>93</v>
      </c>
      <c r="AA143" s="7" t="s">
        <v>94</v>
      </c>
      <c r="AB143" s="7" t="s">
        <v>95</v>
      </c>
      <c r="AC143" s="7" t="s">
        <v>96</v>
      </c>
      <c r="AD143" s="7" t="s">
        <v>97</v>
      </c>
      <c r="AE143" s="7" t="s">
        <v>98</v>
      </c>
      <c r="AF143" s="7" t="s">
        <v>99</v>
      </c>
      <c r="AI143" s="4" t="str">
        <f>""</f>
        <v/>
      </c>
      <c r="AJ143" s="4" t="str">
        <f>""</f>
        <v/>
      </c>
      <c r="AK143" s="4" t="str">
        <f>""</f>
        <v/>
      </c>
      <c r="AL143" s="4" t="str">
        <f>""</f>
        <v/>
      </c>
      <c r="AM143" s="4" t="str">
        <f>""</f>
        <v/>
      </c>
      <c r="AN143" s="4" t="str">
        <f>""</f>
        <v/>
      </c>
      <c r="AO143" s="4" t="str">
        <f>""</f>
        <v/>
      </c>
      <c r="AP143" s="4" t="str">
        <f>""</f>
        <v/>
      </c>
      <c r="AQ143" s="4" t="str">
        <f>""</f>
        <v/>
      </c>
      <c r="AR143" s="4" t="str">
        <f>""</f>
        <v/>
      </c>
      <c r="AS143" s="4" t="str">
        <f>""</f>
        <v/>
      </c>
    </row>
    <row r="144" spans="1:45" x14ac:dyDescent="0.25">
      <c r="A144" s="15"/>
      <c r="B144" s="17"/>
      <c r="C144" s="17"/>
      <c r="D144" s="17"/>
      <c r="E144" s="17"/>
      <c r="F144" s="17"/>
      <c r="G144" s="17"/>
      <c r="I144" s="8" t="s">
        <v>39</v>
      </c>
      <c r="J144" s="8"/>
      <c r="K144" s="8"/>
      <c r="L144" s="8"/>
      <c r="M144" s="8"/>
      <c r="N144" s="8"/>
      <c r="O144" s="8"/>
      <c r="P144" s="8">
        <v>15</v>
      </c>
      <c r="Q144" s="8">
        <v>15</v>
      </c>
      <c r="R144" s="8"/>
      <c r="S144" s="8">
        <v>15</v>
      </c>
      <c r="T144" s="8">
        <v>15</v>
      </c>
      <c r="U144" s="8"/>
      <c r="V144" s="8"/>
      <c r="W144" s="8"/>
      <c r="X144" s="8">
        <v>2</v>
      </c>
      <c r="Y144" s="8">
        <v>2</v>
      </c>
      <c r="Z144" s="8"/>
      <c r="AA144" s="8">
        <v>2</v>
      </c>
      <c r="AB144" s="8">
        <v>2</v>
      </c>
      <c r="AC144" s="8">
        <v>2</v>
      </c>
      <c r="AD144" s="8">
        <v>2</v>
      </c>
      <c r="AE144" s="8">
        <v>0.99</v>
      </c>
      <c r="AF144" s="8">
        <v>0</v>
      </c>
      <c r="AI144" s="4" t="str">
        <f>""</f>
        <v/>
      </c>
      <c r="AJ144" s="4" t="str">
        <f>""</f>
        <v/>
      </c>
      <c r="AK144" s="4" t="str">
        <f>""</f>
        <v/>
      </c>
      <c r="AL144" s="4" t="str">
        <f>""</f>
        <v/>
      </c>
      <c r="AM144" s="4" t="str">
        <f>""</f>
        <v/>
      </c>
      <c r="AN144" s="4" t="str">
        <f>""</f>
        <v/>
      </c>
      <c r="AO144" s="4" t="str">
        <f>""</f>
        <v/>
      </c>
      <c r="AP144" s="4" t="str">
        <f>""</f>
        <v/>
      </c>
      <c r="AQ144" s="4" t="str">
        <f>""</f>
        <v/>
      </c>
      <c r="AR144" s="4" t="str">
        <f>""</f>
        <v/>
      </c>
      <c r="AS144" s="4" t="str">
        <f>""</f>
        <v/>
      </c>
    </row>
    <row r="145" spans="1:45" x14ac:dyDescent="0.25">
      <c r="A145" s="15"/>
      <c r="B145" s="17"/>
      <c r="C145" s="17"/>
      <c r="D145" s="17"/>
      <c r="E145" s="17"/>
      <c r="F145" s="17"/>
      <c r="G145" s="17"/>
      <c r="I145" s="8" t="s">
        <v>40</v>
      </c>
      <c r="J145" s="8"/>
      <c r="K145" s="8"/>
      <c r="L145" s="8"/>
      <c r="M145" s="8"/>
      <c r="N145" s="8"/>
      <c r="O145" s="8"/>
      <c r="P145" s="8">
        <v>1.5</v>
      </c>
      <c r="Q145" s="8">
        <v>1.5</v>
      </c>
      <c r="R145" s="8">
        <f>2*$K$2</f>
        <v>0.02</v>
      </c>
      <c r="S145" s="8">
        <v>1.5</v>
      </c>
      <c r="T145" s="8">
        <v>1.5</v>
      </c>
      <c r="U145" s="8">
        <f>2*$K$2</f>
        <v>0.02</v>
      </c>
      <c r="V145" s="8"/>
      <c r="W145" s="8"/>
      <c r="X145" s="8">
        <f t="shared" ref="X145:Y145" si="16">2*$K$2</f>
        <v>0.02</v>
      </c>
      <c r="Y145" s="8">
        <f t="shared" si="16"/>
        <v>0.02</v>
      </c>
      <c r="Z145" s="8"/>
      <c r="AA145" s="8">
        <f t="shared" ref="AA145:AD145" si="17">2*$K$2</f>
        <v>0.02</v>
      </c>
      <c r="AB145" s="8">
        <f t="shared" si="17"/>
        <v>0.02</v>
      </c>
      <c r="AC145" s="8">
        <f t="shared" si="17"/>
        <v>0.02</v>
      </c>
      <c r="AD145" s="8">
        <f t="shared" si="17"/>
        <v>0.02</v>
      </c>
      <c r="AE145" s="8">
        <v>0</v>
      </c>
      <c r="AF145" s="8">
        <v>-0.3</v>
      </c>
      <c r="AI145" s="4" t="str">
        <f>""</f>
        <v/>
      </c>
      <c r="AJ145" s="4" t="str">
        <f>""</f>
        <v/>
      </c>
      <c r="AK145" s="4" t="str">
        <f>""</f>
        <v/>
      </c>
      <c r="AL145" s="4" t="str">
        <f>""</f>
        <v/>
      </c>
      <c r="AM145" s="4" t="str">
        <f>""</f>
        <v/>
      </c>
      <c r="AN145" s="4" t="str">
        <f>""</f>
        <v/>
      </c>
      <c r="AO145" s="4" t="str">
        <f>""</f>
        <v/>
      </c>
      <c r="AP145" s="4" t="str">
        <f>""</f>
        <v/>
      </c>
      <c r="AQ145" s="4" t="str">
        <f>""</f>
        <v/>
      </c>
      <c r="AR145" s="4" t="str">
        <f>""</f>
        <v/>
      </c>
      <c r="AS145" s="4" t="str">
        <f>""</f>
        <v/>
      </c>
    </row>
    <row r="146" spans="1:45" x14ac:dyDescent="0.25">
      <c r="A146" s="24" t="s">
        <v>41</v>
      </c>
      <c r="B146" s="18" t="s">
        <v>100</v>
      </c>
      <c r="C146" s="18">
        <v>10.5</v>
      </c>
      <c r="D146" s="18">
        <v>44</v>
      </c>
      <c r="E146" s="18" t="s">
        <v>43</v>
      </c>
      <c r="F146" s="18">
        <v>1</v>
      </c>
      <c r="G146" s="18" t="str">
        <f>B146&amp;C146&amp;D146&amp;E146&amp;F146</f>
        <v>PSS10.544TD1</v>
      </c>
      <c r="H146" s="4" t="s">
        <v>9</v>
      </c>
      <c r="I146" s="4">
        <v>1</v>
      </c>
      <c r="J146" s="4">
        <v>1</v>
      </c>
      <c r="K146" s="4">
        <v>0</v>
      </c>
      <c r="L146" s="4">
        <v>3</v>
      </c>
      <c r="M146" s="4">
        <v>0</v>
      </c>
      <c r="N146" s="4">
        <v>5</v>
      </c>
      <c r="O146" s="4">
        <v>1</v>
      </c>
      <c r="P146" s="4">
        <v>2.5</v>
      </c>
      <c r="Q146" s="4">
        <v>2.5</v>
      </c>
      <c r="R146" s="4">
        <v>0</v>
      </c>
      <c r="S146" s="4">
        <v>2.5</v>
      </c>
      <c r="T146" s="4">
        <v>0</v>
      </c>
      <c r="U146" s="4">
        <v>2.5</v>
      </c>
      <c r="V146" s="4">
        <v>0.39</v>
      </c>
      <c r="W146" s="4">
        <v>1</v>
      </c>
      <c r="X146" s="4">
        <v>0</v>
      </c>
      <c r="Y146" s="4">
        <v>0.1</v>
      </c>
      <c r="Z146" s="4">
        <v>6.5</v>
      </c>
      <c r="AA146" s="4">
        <v>0.44</v>
      </c>
      <c r="AB146" s="4">
        <v>0.08</v>
      </c>
      <c r="AC146" s="4">
        <v>0.2</v>
      </c>
      <c r="AD146" s="4">
        <v>0.98</v>
      </c>
      <c r="AE146" s="4">
        <v>0.1</v>
      </c>
      <c r="AF146" s="4">
        <v>-0.1</v>
      </c>
      <c r="AG146" s="4" t="s">
        <v>1</v>
      </c>
      <c r="AH146" s="4" t="s">
        <v>1</v>
      </c>
      <c r="AI146" s="4" t="str">
        <f>""</f>
        <v/>
      </c>
      <c r="AJ146" s="4" t="str">
        <f>""</f>
        <v/>
      </c>
      <c r="AK146" s="4" t="str">
        <f>""</f>
        <v/>
      </c>
      <c r="AL146" s="4" t="str">
        <f>""</f>
        <v/>
      </c>
      <c r="AM146" s="4" t="str">
        <f>""</f>
        <v/>
      </c>
      <c r="AN146" s="4" t="str">
        <f>""</f>
        <v/>
      </c>
      <c r="AO146" s="4" t="str">
        <f>""</f>
        <v/>
      </c>
      <c r="AP146" s="4" t="str">
        <f>""</f>
        <v/>
      </c>
      <c r="AQ146" s="4" t="str">
        <f>""</f>
        <v/>
      </c>
      <c r="AR146" s="4" t="str">
        <f>""</f>
        <v/>
      </c>
      <c r="AS146" s="4" t="str">
        <f>""</f>
        <v/>
      </c>
    </row>
    <row r="147" spans="1:45" x14ac:dyDescent="0.25">
      <c r="A147" s="27" t="s">
        <v>134</v>
      </c>
      <c r="B147" s="9"/>
      <c r="C147" s="9"/>
      <c r="D147" s="9"/>
      <c r="E147" s="9"/>
      <c r="F147" s="16"/>
      <c r="G147" s="16"/>
      <c r="H147" s="14" t="s">
        <v>25</v>
      </c>
      <c r="I147" s="7" t="s">
        <v>26</v>
      </c>
      <c r="J147" s="7" t="s">
        <v>103</v>
      </c>
      <c r="K147" s="7" t="s">
        <v>104</v>
      </c>
      <c r="L147" s="7" t="s">
        <v>105</v>
      </c>
      <c r="M147" s="7" t="s">
        <v>106</v>
      </c>
      <c r="N147" s="7" t="s">
        <v>107</v>
      </c>
      <c r="O147" s="7" t="s">
        <v>108</v>
      </c>
      <c r="P147" s="7" t="s">
        <v>109</v>
      </c>
      <c r="Q147" s="7" t="s">
        <v>110</v>
      </c>
      <c r="R147" s="7" t="s">
        <v>111</v>
      </c>
      <c r="S147" s="7" t="s">
        <v>112</v>
      </c>
      <c r="T147" s="7" t="s">
        <v>113</v>
      </c>
      <c r="U147" s="7" t="s">
        <v>114</v>
      </c>
      <c r="V147" s="7" t="s">
        <v>115</v>
      </c>
      <c r="W147" s="7" t="s">
        <v>116</v>
      </c>
      <c r="X147" s="7" t="s">
        <v>117</v>
      </c>
      <c r="Y147" s="7" t="s">
        <v>118</v>
      </c>
      <c r="Z147" s="7" t="s">
        <v>119</v>
      </c>
      <c r="AC147" s="4" t="str">
        <f>""</f>
        <v/>
      </c>
      <c r="AD147" s="4" t="str">
        <f>""</f>
        <v/>
      </c>
      <c r="AE147" s="4" t="str">
        <f>""</f>
        <v/>
      </c>
      <c r="AF147" s="4" t="str">
        <f>""</f>
        <v/>
      </c>
      <c r="AG147" s="4" t="str">
        <f>""</f>
        <v/>
      </c>
      <c r="AH147" s="4" t="str">
        <f>""</f>
        <v/>
      </c>
      <c r="AI147" s="4" t="str">
        <f>""</f>
        <v/>
      </c>
      <c r="AJ147" s="4" t="str">
        <f>""</f>
        <v/>
      </c>
      <c r="AK147" s="4" t="str">
        <f>""</f>
        <v/>
      </c>
      <c r="AL147" s="4" t="str">
        <f>""</f>
        <v/>
      </c>
      <c r="AM147" s="4" t="str">
        <f>""</f>
        <v/>
      </c>
      <c r="AN147" s="4" t="str">
        <f>""</f>
        <v/>
      </c>
      <c r="AO147" s="4" t="str">
        <f>""</f>
        <v/>
      </c>
      <c r="AP147" s="4" t="str">
        <f>""</f>
        <v/>
      </c>
      <c r="AQ147" s="4" t="str">
        <f>""</f>
        <v/>
      </c>
      <c r="AR147" s="4" t="str">
        <f>""</f>
        <v/>
      </c>
      <c r="AS147" s="4" t="str">
        <f>""</f>
        <v/>
      </c>
    </row>
    <row r="148" spans="1:45" x14ac:dyDescent="0.25">
      <c r="A148" s="25"/>
      <c r="B148" s="10"/>
      <c r="C148" s="10"/>
      <c r="D148" s="10"/>
      <c r="E148" s="10"/>
      <c r="F148" s="17"/>
      <c r="G148" s="17"/>
      <c r="I148" s="8" t="s">
        <v>39</v>
      </c>
      <c r="J148" s="8">
        <v>0.5</v>
      </c>
      <c r="K148" s="8">
        <v>75</v>
      </c>
      <c r="L148" s="8">
        <v>75</v>
      </c>
      <c r="M148" s="8">
        <v>10</v>
      </c>
      <c r="N148" s="8">
        <v>0</v>
      </c>
      <c r="O148" s="8">
        <v>1</v>
      </c>
      <c r="P148" s="8">
        <v>1.2</v>
      </c>
      <c r="Q148" s="8">
        <v>18</v>
      </c>
      <c r="R148" s="8">
        <v>118</v>
      </c>
      <c r="S148" s="8">
        <v>0</v>
      </c>
      <c r="T148" s="8">
        <v>1.1000000000000001</v>
      </c>
      <c r="U148" s="8">
        <v>10</v>
      </c>
      <c r="V148" s="8">
        <v>1.1000000000000001</v>
      </c>
      <c r="W148" s="8">
        <v>20</v>
      </c>
      <c r="X148" s="8">
        <v>1</v>
      </c>
      <c r="Y148" s="8">
        <v>0.5</v>
      </c>
      <c r="Z148" s="8">
        <v>90</v>
      </c>
      <c r="AC148" s="4" t="str">
        <f>""</f>
        <v/>
      </c>
      <c r="AD148" s="4" t="str">
        <f>""</f>
        <v/>
      </c>
      <c r="AE148" s="4" t="str">
        <f>""</f>
        <v/>
      </c>
      <c r="AF148" s="4" t="str">
        <f>""</f>
        <v/>
      </c>
      <c r="AG148" s="4" t="str">
        <f>""</f>
        <v/>
      </c>
      <c r="AH148" s="4" t="str">
        <f>""</f>
        <v/>
      </c>
      <c r="AI148" s="4" t="str">
        <f>""</f>
        <v/>
      </c>
      <c r="AJ148" s="4" t="str">
        <f>""</f>
        <v/>
      </c>
      <c r="AK148" s="4" t="str">
        <f>""</f>
        <v/>
      </c>
      <c r="AL148" s="4" t="str">
        <f>""</f>
        <v/>
      </c>
      <c r="AM148" s="4" t="str">
        <f>""</f>
        <v/>
      </c>
      <c r="AN148" s="4" t="str">
        <f>""</f>
        <v/>
      </c>
      <c r="AO148" s="4" t="str">
        <f>""</f>
        <v/>
      </c>
      <c r="AP148" s="4" t="str">
        <f>""</f>
        <v/>
      </c>
      <c r="AQ148" s="4" t="str">
        <f>""</f>
        <v/>
      </c>
      <c r="AR148" s="4" t="str">
        <f>""</f>
        <v/>
      </c>
      <c r="AS148" s="4" t="str">
        <f>""</f>
        <v/>
      </c>
    </row>
    <row r="149" spans="1:45" x14ac:dyDescent="0.25">
      <c r="A149" s="25"/>
      <c r="B149" s="10"/>
      <c r="C149" s="10"/>
      <c r="D149" s="10"/>
      <c r="E149" s="10"/>
      <c r="F149" s="17"/>
      <c r="G149" s="17"/>
      <c r="I149" s="8" t="s">
        <v>40</v>
      </c>
      <c r="J149" s="8">
        <v>0</v>
      </c>
      <c r="K149" s="8">
        <v>0</v>
      </c>
      <c r="L149" s="8">
        <v>0</v>
      </c>
      <c r="M149" s="8">
        <v>0.8</v>
      </c>
      <c r="N149" s="8">
        <v>-6</v>
      </c>
      <c r="O149" s="8">
        <v>0</v>
      </c>
      <c r="P149" s="8">
        <v>0</v>
      </c>
      <c r="Q149" s="8">
        <v>0</v>
      </c>
      <c r="R149" s="8">
        <v>0.8</v>
      </c>
      <c r="S149" s="8">
        <v>-118</v>
      </c>
      <c r="T149" s="8">
        <v>0</v>
      </c>
      <c r="U149" s="8">
        <v>1</v>
      </c>
      <c r="V149" s="8">
        <v>0</v>
      </c>
      <c r="W149" s="8">
        <v>1</v>
      </c>
      <c r="X149" s="8">
        <v>0</v>
      </c>
      <c r="Y149" s="8">
        <v>0</v>
      </c>
      <c r="Z149" s="8">
        <v>-90</v>
      </c>
      <c r="AC149" s="4" t="str">
        <f>""</f>
        <v/>
      </c>
      <c r="AD149" s="4" t="str">
        <f>""</f>
        <v/>
      </c>
      <c r="AE149" s="4" t="str">
        <f>""</f>
        <v/>
      </c>
      <c r="AF149" s="4" t="str">
        <f>""</f>
        <v/>
      </c>
      <c r="AG149" s="4" t="str">
        <f>""</f>
        <v/>
      </c>
      <c r="AH149" s="4" t="str">
        <f>""</f>
        <v/>
      </c>
      <c r="AI149" s="4" t="str">
        <f>""</f>
        <v/>
      </c>
      <c r="AJ149" s="4" t="str">
        <f>""</f>
        <v/>
      </c>
      <c r="AK149" s="4" t="str">
        <f>""</f>
        <v/>
      </c>
      <c r="AL149" s="4" t="str">
        <f>""</f>
        <v/>
      </c>
      <c r="AM149" s="4" t="str">
        <f>""</f>
        <v/>
      </c>
      <c r="AN149" s="4" t="str">
        <f>""</f>
        <v/>
      </c>
      <c r="AO149" s="4" t="str">
        <f>""</f>
        <v/>
      </c>
      <c r="AP149" s="4" t="str">
        <f>""</f>
        <v/>
      </c>
      <c r="AQ149" s="4" t="str">
        <f>""</f>
        <v/>
      </c>
      <c r="AR149" s="4" t="str">
        <f>""</f>
        <v/>
      </c>
      <c r="AS149" s="4" t="str">
        <f>""</f>
        <v/>
      </c>
    </row>
    <row r="150" spans="1:45" x14ac:dyDescent="0.25">
      <c r="A150" s="22" t="s">
        <v>41</v>
      </c>
      <c r="B150" s="18" t="s">
        <v>42</v>
      </c>
      <c r="C150" s="18">
        <v>10.5</v>
      </c>
      <c r="D150" s="18">
        <v>49</v>
      </c>
      <c r="E150" s="18" t="s">
        <v>43</v>
      </c>
      <c r="F150" s="18">
        <v>1</v>
      </c>
      <c r="G150" s="18" t="str">
        <f>B150&amp;C150&amp;D150&amp;E150&amp;F150</f>
        <v>AVR10.549TD1</v>
      </c>
      <c r="H150" s="4" t="s">
        <v>3</v>
      </c>
      <c r="I150" s="4">
        <v>1</v>
      </c>
      <c r="J150" s="4">
        <v>0</v>
      </c>
      <c r="K150" s="4">
        <v>10.75</v>
      </c>
      <c r="L150" s="4">
        <v>10.75</v>
      </c>
      <c r="M150" s="4">
        <v>5</v>
      </c>
      <c r="N150" s="4">
        <v>-0.87</v>
      </c>
      <c r="O150" s="4">
        <v>0</v>
      </c>
      <c r="P150" s="4">
        <v>1</v>
      </c>
      <c r="Q150" s="4">
        <v>0</v>
      </c>
      <c r="R150" s="4">
        <v>99</v>
      </c>
      <c r="S150" s="4">
        <v>-99</v>
      </c>
      <c r="T150" s="4">
        <v>0</v>
      </c>
      <c r="U150" s="4">
        <v>9.3000000000000007</v>
      </c>
      <c r="V150" s="4">
        <v>0</v>
      </c>
      <c r="W150" s="4">
        <v>11.63</v>
      </c>
      <c r="X150" s="4">
        <v>0.113</v>
      </c>
      <c r="Y150" s="4">
        <v>0.124</v>
      </c>
      <c r="Z150" s="4">
        <v>0</v>
      </c>
      <c r="AA150" s="4" t="s">
        <v>1</v>
      </c>
      <c r="AB150" s="4" t="s">
        <v>1</v>
      </c>
      <c r="AC150" s="4" t="str">
        <f>""</f>
        <v/>
      </c>
      <c r="AD150" s="4" t="str">
        <f>""</f>
        <v/>
      </c>
      <c r="AE150" s="4" t="str">
        <f>""</f>
        <v/>
      </c>
      <c r="AF150" s="4" t="str">
        <f>""</f>
        <v/>
      </c>
      <c r="AG150" s="4" t="str">
        <f>""</f>
        <v/>
      </c>
      <c r="AH150" s="4" t="str">
        <f>""</f>
        <v/>
      </c>
      <c r="AI150" s="4" t="str">
        <f>""</f>
        <v/>
      </c>
      <c r="AJ150" s="4" t="str">
        <f>""</f>
        <v/>
      </c>
      <c r="AK150" s="4" t="str">
        <f>""</f>
        <v/>
      </c>
      <c r="AL150" s="4" t="str">
        <f>""</f>
        <v/>
      </c>
      <c r="AM150" s="4" t="str">
        <f>""</f>
        <v/>
      </c>
      <c r="AN150" s="4" t="str">
        <f>""</f>
        <v/>
      </c>
      <c r="AO150" s="4" t="str">
        <f>""</f>
        <v/>
      </c>
      <c r="AP150" s="4" t="str">
        <f>""</f>
        <v/>
      </c>
      <c r="AQ150" s="4" t="str">
        <f>""</f>
        <v/>
      </c>
      <c r="AR150" s="4" t="str">
        <f>""</f>
        <v/>
      </c>
      <c r="AS150" s="4" t="str">
        <f>""</f>
        <v/>
      </c>
    </row>
    <row r="151" spans="1:45" x14ac:dyDescent="0.25">
      <c r="A151" s="15"/>
      <c r="B151" s="16"/>
      <c r="C151" s="16"/>
      <c r="D151" s="16"/>
      <c r="E151" s="16"/>
      <c r="F151" s="16"/>
      <c r="G151" s="16"/>
      <c r="H151" s="14" t="s">
        <v>25</v>
      </c>
      <c r="I151" s="7" t="s">
        <v>26</v>
      </c>
      <c r="J151" s="7" t="s">
        <v>44</v>
      </c>
      <c r="K151" s="7" t="s">
        <v>45</v>
      </c>
      <c r="L151" s="7" t="s">
        <v>46</v>
      </c>
      <c r="M151" s="7" t="s">
        <v>47</v>
      </c>
      <c r="N151" s="7" t="s">
        <v>48</v>
      </c>
      <c r="O151" s="7" t="s">
        <v>49</v>
      </c>
      <c r="P151" s="7" t="s">
        <v>50</v>
      </c>
      <c r="Q151" s="7" t="s">
        <v>51</v>
      </c>
      <c r="R151" s="7" t="s">
        <v>52</v>
      </c>
      <c r="S151" s="7" t="s">
        <v>53</v>
      </c>
      <c r="T151" s="7" t="s">
        <v>54</v>
      </c>
      <c r="U151" s="7" t="s">
        <v>55</v>
      </c>
      <c r="X151" s="4" t="str">
        <f>""</f>
        <v/>
      </c>
      <c r="Y151" s="4" t="str">
        <f>""</f>
        <v/>
      </c>
      <c r="Z151" s="4" t="str">
        <f>""</f>
        <v/>
      </c>
      <c r="AA151" s="4" t="str">
        <f>""</f>
        <v/>
      </c>
      <c r="AB151" s="4" t="str">
        <f>""</f>
        <v/>
      </c>
      <c r="AC151" s="4" t="str">
        <f>""</f>
        <v/>
      </c>
      <c r="AD151" s="4" t="str">
        <f>""</f>
        <v/>
      </c>
      <c r="AE151" s="4" t="str">
        <f>""</f>
        <v/>
      </c>
      <c r="AF151" s="4" t="str">
        <f>""</f>
        <v/>
      </c>
      <c r="AG151" s="4" t="str">
        <f>""</f>
        <v/>
      </c>
      <c r="AH151" s="4" t="str">
        <f>""</f>
        <v/>
      </c>
      <c r="AI151" s="4" t="str">
        <f>""</f>
        <v/>
      </c>
      <c r="AJ151" s="4" t="str">
        <f>""</f>
        <v/>
      </c>
      <c r="AK151" s="4" t="str">
        <f>""</f>
        <v/>
      </c>
      <c r="AL151" s="4" t="str">
        <f>""</f>
        <v/>
      </c>
      <c r="AM151" s="4" t="str">
        <f>""</f>
        <v/>
      </c>
      <c r="AN151" s="4" t="str">
        <f>""</f>
        <v/>
      </c>
      <c r="AO151" s="4" t="str">
        <f>""</f>
        <v/>
      </c>
      <c r="AP151" s="4" t="str">
        <f>""</f>
        <v/>
      </c>
      <c r="AQ151" s="4" t="str">
        <f>""</f>
        <v/>
      </c>
      <c r="AR151" s="4" t="str">
        <f>""</f>
        <v/>
      </c>
      <c r="AS151" s="4" t="str">
        <f>""</f>
        <v/>
      </c>
    </row>
    <row r="152" spans="1:45" x14ac:dyDescent="0.25">
      <c r="A152" s="15"/>
      <c r="B152" s="17"/>
      <c r="C152" s="17"/>
      <c r="D152" s="17"/>
      <c r="E152" s="17"/>
      <c r="F152" s="17"/>
      <c r="G152" s="17"/>
      <c r="I152" s="8" t="s">
        <v>39</v>
      </c>
      <c r="J152" s="8">
        <v>10</v>
      </c>
      <c r="K152" s="8">
        <v>0.2</v>
      </c>
      <c r="L152" s="8">
        <v>0.2</v>
      </c>
      <c r="M152" s="8">
        <v>10</v>
      </c>
      <c r="N152" s="8">
        <v>3</v>
      </c>
      <c r="O152" s="8">
        <v>2.5</v>
      </c>
      <c r="P152" s="8"/>
      <c r="Q152" s="8"/>
      <c r="R152" s="8"/>
      <c r="S152" s="8"/>
      <c r="T152" s="8"/>
      <c r="U152" s="8"/>
      <c r="X152" s="4" t="str">
        <f>""</f>
        <v/>
      </c>
      <c r="Y152" s="4" t="str">
        <f>""</f>
        <v/>
      </c>
      <c r="Z152" s="4" t="str">
        <f>""</f>
        <v/>
      </c>
      <c r="AA152" s="4" t="str">
        <f>""</f>
        <v/>
      </c>
      <c r="AB152" s="4" t="str">
        <f>""</f>
        <v/>
      </c>
      <c r="AC152" s="4" t="str">
        <f>""</f>
        <v/>
      </c>
      <c r="AD152" s="4" t="str">
        <f>""</f>
        <v/>
      </c>
      <c r="AE152" s="4" t="str">
        <f>""</f>
        <v/>
      </c>
      <c r="AF152" s="4" t="str">
        <f>""</f>
        <v/>
      </c>
      <c r="AG152" s="4" t="str">
        <f>""</f>
        <v/>
      </c>
      <c r="AH152" s="4" t="str">
        <f>""</f>
        <v/>
      </c>
      <c r="AI152" s="4" t="str">
        <f>""</f>
        <v/>
      </c>
      <c r="AJ152" s="4" t="str">
        <f>""</f>
        <v/>
      </c>
      <c r="AK152" s="4" t="str">
        <f>""</f>
        <v/>
      </c>
      <c r="AL152" s="4" t="str">
        <f>""</f>
        <v/>
      </c>
      <c r="AM152" s="4" t="str">
        <f>""</f>
        <v/>
      </c>
      <c r="AN152" s="4" t="str">
        <f>""</f>
        <v/>
      </c>
      <c r="AO152" s="4" t="str">
        <f>""</f>
        <v/>
      </c>
      <c r="AP152" s="4" t="str">
        <f>""</f>
        <v/>
      </c>
      <c r="AQ152" s="4" t="str">
        <f>""</f>
        <v/>
      </c>
      <c r="AR152" s="4" t="str">
        <f>""</f>
        <v/>
      </c>
      <c r="AS152" s="4" t="str">
        <f>""</f>
        <v/>
      </c>
    </row>
    <row r="153" spans="1:45" x14ac:dyDescent="0.25">
      <c r="A153" s="15"/>
      <c r="B153" s="17"/>
      <c r="C153" s="17"/>
      <c r="D153" s="17"/>
      <c r="E153" s="17"/>
      <c r="F153" s="17"/>
      <c r="G153" s="17"/>
      <c r="I153" s="8" t="s">
        <v>40</v>
      </c>
      <c r="J153" s="8">
        <v>1</v>
      </c>
      <c r="K153" s="8">
        <f>4*$K$2</f>
        <v>0.04</v>
      </c>
      <c r="L153" s="8">
        <f>4*$K$2</f>
        <v>0.04</v>
      </c>
      <c r="M153" s="8">
        <v>1</v>
      </c>
      <c r="N153" s="8">
        <v>0</v>
      </c>
      <c r="O153" s="8"/>
      <c r="P153" s="8"/>
      <c r="Q153" s="8"/>
      <c r="R153" s="8"/>
      <c r="S153" s="8"/>
      <c r="T153" s="8">
        <v>0</v>
      </c>
      <c r="U153" s="8"/>
      <c r="X153" s="4" t="str">
        <f>""</f>
        <v/>
      </c>
      <c r="Y153" s="4" t="str">
        <f>""</f>
        <v/>
      </c>
      <c r="Z153" s="4" t="str">
        <f>""</f>
        <v/>
      </c>
      <c r="AA153" s="4" t="str">
        <f>""</f>
        <v/>
      </c>
      <c r="AB153" s="4" t="str">
        <f>""</f>
        <v/>
      </c>
      <c r="AC153" s="4" t="str">
        <f>""</f>
        <v/>
      </c>
      <c r="AD153" s="4" t="str">
        <f>""</f>
        <v/>
      </c>
      <c r="AE153" s="4" t="str">
        <f>""</f>
        <v/>
      </c>
      <c r="AF153" s="4" t="str">
        <f>""</f>
        <v/>
      </c>
      <c r="AG153" s="4" t="str">
        <f>""</f>
        <v/>
      </c>
      <c r="AH153" s="4" t="str">
        <f>""</f>
        <v/>
      </c>
      <c r="AI153" s="4" t="str">
        <f>""</f>
        <v/>
      </c>
      <c r="AJ153" s="4" t="str">
        <f>""</f>
        <v/>
      </c>
      <c r="AK153" s="4" t="str">
        <f>""</f>
        <v/>
      </c>
      <c r="AL153" s="4" t="str">
        <f>""</f>
        <v/>
      </c>
      <c r="AM153" s="4" t="str">
        <f>""</f>
        <v/>
      </c>
      <c r="AN153" s="4" t="str">
        <f>""</f>
        <v/>
      </c>
      <c r="AO153" s="4" t="str">
        <f>""</f>
        <v/>
      </c>
      <c r="AP153" s="4" t="str">
        <f>""</f>
        <v/>
      </c>
      <c r="AQ153" s="4" t="str">
        <f>""</f>
        <v/>
      </c>
      <c r="AR153" s="4" t="str">
        <f>""</f>
        <v/>
      </c>
      <c r="AS153" s="4" t="str">
        <f>""</f>
        <v/>
      </c>
    </row>
    <row r="154" spans="1:45" x14ac:dyDescent="0.25">
      <c r="A154" s="23" t="s">
        <v>41</v>
      </c>
      <c r="B154" s="18" t="s">
        <v>62</v>
      </c>
      <c r="C154" s="18">
        <v>10.5</v>
      </c>
      <c r="D154" s="18">
        <v>49</v>
      </c>
      <c r="E154" s="18" t="s">
        <v>43</v>
      </c>
      <c r="F154" s="18">
        <v>1</v>
      </c>
      <c r="G154" s="18" t="str">
        <f>B154&amp;C154&amp;D154&amp;E154&amp;F154</f>
        <v>GEN10.549TD1</v>
      </c>
      <c r="H154" s="4" t="s">
        <v>0</v>
      </c>
      <c r="I154" s="4">
        <v>1</v>
      </c>
      <c r="J154" s="4">
        <v>6.6</v>
      </c>
      <c r="K154" s="4">
        <v>0.05</v>
      </c>
      <c r="L154" s="4">
        <v>0.155</v>
      </c>
      <c r="M154" s="4">
        <v>2</v>
      </c>
      <c r="N154" s="4">
        <v>0</v>
      </c>
      <c r="O154" s="4">
        <v>1.1299999999999999</v>
      </c>
      <c r="P154" s="4">
        <v>0.73399999999999999</v>
      </c>
      <c r="Q154" s="4">
        <v>0.26</v>
      </c>
      <c r="R154" s="4">
        <v>0.25600000000000001</v>
      </c>
      <c r="S154" s="4">
        <v>0.104</v>
      </c>
      <c r="T154" s="4">
        <v>0.19400000000000001</v>
      </c>
      <c r="U154" s="4">
        <v>0.68500000000000005</v>
      </c>
      <c r="V154" s="4" t="s">
        <v>1</v>
      </c>
      <c r="W154" s="4" t="s">
        <v>1</v>
      </c>
      <c r="X154" s="4" t="str">
        <f>""</f>
        <v/>
      </c>
      <c r="Y154" s="4" t="str">
        <f>""</f>
        <v/>
      </c>
      <c r="Z154" s="4" t="str">
        <f>""</f>
        <v/>
      </c>
      <c r="AA154" s="4" t="str">
        <f>""</f>
        <v/>
      </c>
      <c r="AB154" s="4" t="str">
        <f>""</f>
        <v/>
      </c>
      <c r="AC154" s="4" t="str">
        <f>""</f>
        <v/>
      </c>
      <c r="AD154" s="4" t="str">
        <f>""</f>
        <v/>
      </c>
      <c r="AE154" s="4" t="str">
        <f>""</f>
        <v/>
      </c>
      <c r="AF154" s="4" t="str">
        <f>""</f>
        <v/>
      </c>
      <c r="AG154" s="4" t="str">
        <f>""</f>
        <v/>
      </c>
      <c r="AH154" s="4" t="str">
        <f>""</f>
        <v/>
      </c>
      <c r="AI154" s="4" t="str">
        <f>""</f>
        <v/>
      </c>
      <c r="AJ154" s="4" t="str">
        <f>""</f>
        <v/>
      </c>
      <c r="AK154" s="4" t="str">
        <f>""</f>
        <v/>
      </c>
      <c r="AL154" s="4" t="str">
        <f>""</f>
        <v/>
      </c>
      <c r="AM154" s="4" t="str">
        <f>""</f>
        <v/>
      </c>
      <c r="AN154" s="4" t="str">
        <f>""</f>
        <v/>
      </c>
      <c r="AO154" s="4" t="str">
        <f>""</f>
        <v/>
      </c>
      <c r="AP154" s="4" t="str">
        <f>""</f>
        <v/>
      </c>
      <c r="AQ154" s="4" t="str">
        <f>""</f>
        <v/>
      </c>
      <c r="AR154" s="4" t="str">
        <f>""</f>
        <v/>
      </c>
      <c r="AS154" s="4" t="str">
        <f>""</f>
        <v/>
      </c>
    </row>
    <row r="155" spans="1:45" x14ac:dyDescent="0.25">
      <c r="A155" s="15"/>
      <c r="B155" s="16"/>
      <c r="C155" s="16"/>
      <c r="D155" s="16"/>
      <c r="E155" s="16"/>
      <c r="F155" s="16"/>
      <c r="G155" s="16"/>
      <c r="H155" s="14" t="s">
        <v>25</v>
      </c>
      <c r="I155" s="7" t="s">
        <v>26</v>
      </c>
      <c r="J155" s="7" t="s">
        <v>64</v>
      </c>
      <c r="K155" s="7" t="s">
        <v>65</v>
      </c>
      <c r="L155" s="7" t="s">
        <v>66</v>
      </c>
      <c r="M155" s="7" t="s">
        <v>67</v>
      </c>
      <c r="N155" s="7" t="s">
        <v>68</v>
      </c>
      <c r="O155" s="7" t="s">
        <v>69</v>
      </c>
      <c r="P155" s="7" t="s">
        <v>70</v>
      </c>
      <c r="Q155" s="7" t="s">
        <v>71</v>
      </c>
      <c r="R155" s="7" t="s">
        <v>72</v>
      </c>
      <c r="S155" s="7" t="s">
        <v>73</v>
      </c>
      <c r="T155" s="7" t="s">
        <v>74</v>
      </c>
      <c r="U155" s="7" t="s">
        <v>75</v>
      </c>
      <c r="X155" s="4" t="str">
        <f>""</f>
        <v/>
      </c>
      <c r="Y155" s="4" t="str">
        <f>""</f>
        <v/>
      </c>
      <c r="Z155" s="4" t="str">
        <f>""</f>
        <v/>
      </c>
      <c r="AA155" s="4" t="str">
        <f>""</f>
        <v/>
      </c>
      <c r="AB155" s="4" t="str">
        <f>""</f>
        <v/>
      </c>
      <c r="AC155" s="4" t="str">
        <f>""</f>
        <v/>
      </c>
      <c r="AD155" s="4" t="str">
        <f>""</f>
        <v/>
      </c>
      <c r="AE155" s="4" t="str">
        <f>""</f>
        <v/>
      </c>
      <c r="AF155" s="4" t="str">
        <f>""</f>
        <v/>
      </c>
      <c r="AG155" s="4" t="str">
        <f>""</f>
        <v/>
      </c>
      <c r="AH155" s="4" t="str">
        <f>""</f>
        <v/>
      </c>
      <c r="AI155" s="4" t="str">
        <f>""</f>
        <v/>
      </c>
      <c r="AJ155" s="4" t="str">
        <f>""</f>
        <v/>
      </c>
      <c r="AK155" s="4" t="str">
        <f>""</f>
        <v/>
      </c>
      <c r="AL155" s="4" t="str">
        <f>""</f>
        <v/>
      </c>
      <c r="AM155" s="4" t="str">
        <f>""</f>
        <v/>
      </c>
      <c r="AN155" s="4" t="str">
        <f>""</f>
        <v/>
      </c>
      <c r="AO155" s="4" t="str">
        <f>""</f>
        <v/>
      </c>
      <c r="AP155" s="4" t="str">
        <f>""</f>
        <v/>
      </c>
      <c r="AQ155" s="4" t="str">
        <f>""</f>
        <v/>
      </c>
      <c r="AR155" s="4" t="str">
        <f>""</f>
        <v/>
      </c>
      <c r="AS155" s="4" t="str">
        <f>""</f>
        <v/>
      </c>
    </row>
    <row r="156" spans="1:45" x14ac:dyDescent="0.25">
      <c r="A156" s="15"/>
      <c r="B156" s="17"/>
      <c r="C156" s="17"/>
      <c r="D156" s="17"/>
      <c r="E156" s="17"/>
      <c r="F156" s="17"/>
      <c r="G156" s="17"/>
      <c r="I156" s="8" t="s">
        <v>39</v>
      </c>
      <c r="J156" s="8">
        <v>1</v>
      </c>
      <c r="K156" s="8">
        <v>2</v>
      </c>
      <c r="L156" s="8">
        <v>30</v>
      </c>
      <c r="M156" s="8">
        <v>0.1</v>
      </c>
      <c r="N156" s="8">
        <v>1</v>
      </c>
      <c r="O156" s="8">
        <v>0.3</v>
      </c>
      <c r="P156" s="8">
        <v>1</v>
      </c>
      <c r="Q156" s="8">
        <v>1</v>
      </c>
      <c r="R156" s="8">
        <v>30</v>
      </c>
      <c r="S156" s="8">
        <v>1.5</v>
      </c>
      <c r="T156" s="8">
        <v>0.5</v>
      </c>
      <c r="U156" s="8">
        <v>0.15</v>
      </c>
      <c r="X156" s="4" t="str">
        <f>""</f>
        <v/>
      </c>
      <c r="Y156" s="4" t="str">
        <f>""</f>
        <v/>
      </c>
      <c r="Z156" s="4" t="str">
        <f>""</f>
        <v/>
      </c>
      <c r="AA156" s="4" t="str">
        <f>""</f>
        <v/>
      </c>
      <c r="AB156" s="4" t="str">
        <f>""</f>
        <v/>
      </c>
      <c r="AC156" s="4" t="str">
        <f>""</f>
        <v/>
      </c>
      <c r="AD156" s="4" t="str">
        <f>""</f>
        <v/>
      </c>
      <c r="AE156" s="4" t="str">
        <f>""</f>
        <v/>
      </c>
      <c r="AF156" s="4" t="str">
        <f>""</f>
        <v/>
      </c>
      <c r="AG156" s="4" t="str">
        <f>""</f>
        <v/>
      </c>
      <c r="AH156" s="4" t="str">
        <f>""</f>
        <v/>
      </c>
      <c r="AI156" s="4" t="str">
        <f>""</f>
        <v/>
      </c>
      <c r="AJ156" s="4" t="str">
        <f>""</f>
        <v/>
      </c>
      <c r="AK156" s="4" t="str">
        <f>""</f>
        <v/>
      </c>
      <c r="AL156" s="4" t="str">
        <f>""</f>
        <v/>
      </c>
      <c r="AM156" s="4" t="str">
        <f>""</f>
        <v/>
      </c>
      <c r="AN156" s="4" t="str">
        <f>""</f>
        <v/>
      </c>
      <c r="AO156" s="4" t="str">
        <f>""</f>
        <v/>
      </c>
      <c r="AP156" s="4" t="str">
        <f>""</f>
        <v/>
      </c>
      <c r="AQ156" s="4" t="str">
        <f>""</f>
        <v/>
      </c>
      <c r="AR156" s="4" t="str">
        <f>""</f>
        <v/>
      </c>
      <c r="AS156" s="4" t="str">
        <f>""</f>
        <v/>
      </c>
    </row>
    <row r="157" spans="1:45" x14ac:dyDescent="0.25">
      <c r="A157" s="15"/>
      <c r="B157" s="17"/>
      <c r="C157" s="17"/>
      <c r="D157" s="17"/>
      <c r="E157" s="17"/>
      <c r="F157" s="17"/>
      <c r="G157" s="17"/>
      <c r="I157" s="8" t="s">
        <v>40</v>
      </c>
      <c r="J157" s="8">
        <v>0</v>
      </c>
      <c r="K157" s="8">
        <v>0</v>
      </c>
      <c r="L157" s="8">
        <f>4*$K$2</f>
        <v>0.04</v>
      </c>
      <c r="M157" s="8">
        <f>4*$K$2</f>
        <v>0.04</v>
      </c>
      <c r="N157" s="8">
        <f>4*$K$2</f>
        <v>0.04</v>
      </c>
      <c r="O157" s="8">
        <v>0</v>
      </c>
      <c r="P157" s="8">
        <v>0</v>
      </c>
      <c r="Q157" s="8">
        <v>0</v>
      </c>
      <c r="R157" s="8">
        <v>0.5</v>
      </c>
      <c r="S157" s="8">
        <v>0.8</v>
      </c>
      <c r="T157" s="8">
        <v>0</v>
      </c>
      <c r="U157" s="8">
        <v>0</v>
      </c>
      <c r="X157" s="4" t="str">
        <f>""</f>
        <v/>
      </c>
      <c r="Y157" s="4" t="str">
        <f>""</f>
        <v/>
      </c>
      <c r="Z157" s="4" t="str">
        <f>""</f>
        <v/>
      </c>
      <c r="AA157" s="4" t="str">
        <f>""</f>
        <v/>
      </c>
      <c r="AB157" s="4" t="str">
        <f>""</f>
        <v/>
      </c>
      <c r="AC157" s="4" t="str">
        <f>""</f>
        <v/>
      </c>
      <c r="AD157" s="4" t="str">
        <f>""</f>
        <v/>
      </c>
      <c r="AE157" s="4" t="str">
        <f>""</f>
        <v/>
      </c>
      <c r="AF157" s="4" t="str">
        <f>""</f>
        <v/>
      </c>
      <c r="AG157" s="4" t="str">
        <f>""</f>
        <v/>
      </c>
      <c r="AH157" s="4" t="str">
        <f>""</f>
        <v/>
      </c>
      <c r="AI157" s="4" t="str">
        <f>""</f>
        <v/>
      </c>
      <c r="AJ157" s="4" t="str">
        <f>""</f>
        <v/>
      </c>
      <c r="AK157" s="4" t="str">
        <f>""</f>
        <v/>
      </c>
      <c r="AL157" s="4" t="str">
        <f>""</f>
        <v/>
      </c>
      <c r="AM157" s="4" t="str">
        <f>""</f>
        <v/>
      </c>
      <c r="AN157" s="4" t="str">
        <f>""</f>
        <v/>
      </c>
      <c r="AO157" s="4" t="str">
        <f>""</f>
        <v/>
      </c>
      <c r="AP157" s="4" t="str">
        <f>""</f>
        <v/>
      </c>
      <c r="AQ157" s="4" t="str">
        <f>""</f>
        <v/>
      </c>
      <c r="AR157" s="4" t="str">
        <f>""</f>
        <v/>
      </c>
      <c r="AS157" s="4" t="str">
        <f>""</f>
        <v/>
      </c>
    </row>
    <row r="158" spans="1:45" x14ac:dyDescent="0.25">
      <c r="A158" s="23" t="s">
        <v>41</v>
      </c>
      <c r="B158" s="18" t="s">
        <v>76</v>
      </c>
      <c r="C158" s="18">
        <v>10.5</v>
      </c>
      <c r="D158" s="18">
        <v>49</v>
      </c>
      <c r="E158" s="18" t="s">
        <v>43</v>
      </c>
      <c r="F158" s="18">
        <v>1</v>
      </c>
      <c r="G158" s="18" t="str">
        <f>B158&amp;C158&amp;D158&amp;E158&amp;F158</f>
        <v>GOV10.549TD1</v>
      </c>
      <c r="H158" s="4" t="s">
        <v>6</v>
      </c>
      <c r="I158" s="4">
        <v>1</v>
      </c>
      <c r="J158" s="4">
        <v>0.06</v>
      </c>
      <c r="K158" s="4">
        <v>0.4</v>
      </c>
      <c r="L158" s="4">
        <v>3</v>
      </c>
      <c r="M158" s="4">
        <v>9.9000000000000005E-2</v>
      </c>
      <c r="N158" s="4">
        <v>0.4</v>
      </c>
      <c r="O158" s="4">
        <v>0.15</v>
      </c>
      <c r="P158" s="4">
        <v>1</v>
      </c>
      <c r="Q158" s="4">
        <v>0.1</v>
      </c>
      <c r="R158" s="4">
        <v>1.35</v>
      </c>
      <c r="S158" s="4">
        <v>1.4</v>
      </c>
      <c r="T158" s="4">
        <v>0.1</v>
      </c>
      <c r="U158" s="4">
        <v>0.1</v>
      </c>
      <c r="V158" s="4" t="s">
        <v>1</v>
      </c>
      <c r="W158" s="4" t="s">
        <v>1</v>
      </c>
      <c r="X158" s="4" t="str">
        <f>""</f>
        <v/>
      </c>
      <c r="Y158" s="4" t="str">
        <f>""</f>
        <v/>
      </c>
      <c r="Z158" s="4" t="str">
        <f>""</f>
        <v/>
      </c>
      <c r="AA158" s="4" t="str">
        <f>""</f>
        <v/>
      </c>
      <c r="AB158" s="4" t="str">
        <f>""</f>
        <v/>
      </c>
      <c r="AC158" s="4" t="str">
        <f>""</f>
        <v/>
      </c>
      <c r="AD158" s="4" t="str">
        <f>""</f>
        <v/>
      </c>
      <c r="AE158" s="4" t="str">
        <f>""</f>
        <v/>
      </c>
      <c r="AF158" s="4" t="str">
        <f>""</f>
        <v/>
      </c>
      <c r="AG158" s="4" t="str">
        <f>""</f>
        <v/>
      </c>
      <c r="AH158" s="4" t="str">
        <f>""</f>
        <v/>
      </c>
      <c r="AI158" s="4" t="str">
        <f>""</f>
        <v/>
      </c>
      <c r="AJ158" s="4" t="str">
        <f>""</f>
        <v/>
      </c>
      <c r="AK158" s="4" t="str">
        <f>""</f>
        <v/>
      </c>
      <c r="AL158" s="4" t="str">
        <f>""</f>
        <v/>
      </c>
      <c r="AM158" s="4" t="str">
        <f>""</f>
        <v/>
      </c>
      <c r="AN158" s="4" t="str">
        <f>""</f>
        <v/>
      </c>
      <c r="AO158" s="4" t="str">
        <f>""</f>
        <v/>
      </c>
      <c r="AP158" s="4" t="str">
        <f>""</f>
        <v/>
      </c>
      <c r="AQ158" s="4" t="str">
        <f>""</f>
        <v/>
      </c>
      <c r="AR158" s="4" t="str">
        <f>""</f>
        <v/>
      </c>
      <c r="AS158" s="4" t="str">
        <f>""</f>
        <v/>
      </c>
    </row>
    <row r="159" spans="1:45" x14ac:dyDescent="0.25">
      <c r="A159" s="15"/>
      <c r="B159" s="16"/>
      <c r="C159" s="16"/>
      <c r="D159" s="16"/>
      <c r="E159" s="16"/>
      <c r="F159" s="16"/>
      <c r="G159" s="16"/>
      <c r="H159" s="14" t="s">
        <v>25</v>
      </c>
      <c r="I159" s="7" t="s">
        <v>26</v>
      </c>
      <c r="J159" s="7" t="s">
        <v>77</v>
      </c>
      <c r="K159" s="7" t="s">
        <v>78</v>
      </c>
      <c r="L159" s="7" t="s">
        <v>79</v>
      </c>
      <c r="M159" s="7" t="s">
        <v>80</v>
      </c>
      <c r="N159" s="7" t="s">
        <v>81</v>
      </c>
      <c r="O159" s="7" t="s">
        <v>82</v>
      </c>
      <c r="P159" s="7" t="s">
        <v>83</v>
      </c>
      <c r="Q159" s="7" t="s">
        <v>84</v>
      </c>
      <c r="R159" s="7" t="s">
        <v>85</v>
      </c>
      <c r="S159" s="7" t="s">
        <v>86</v>
      </c>
      <c r="T159" s="7" t="s">
        <v>87</v>
      </c>
      <c r="U159" s="7" t="s">
        <v>88</v>
      </c>
      <c r="V159" s="7" t="s">
        <v>89</v>
      </c>
      <c r="W159" s="7" t="s">
        <v>90</v>
      </c>
      <c r="X159" s="7" t="s">
        <v>91</v>
      </c>
      <c r="Y159" s="7" t="s">
        <v>92</v>
      </c>
      <c r="Z159" s="7" t="s">
        <v>93</v>
      </c>
      <c r="AA159" s="7" t="s">
        <v>94</v>
      </c>
      <c r="AB159" s="7" t="s">
        <v>95</v>
      </c>
      <c r="AC159" s="7" t="s">
        <v>96</v>
      </c>
      <c r="AD159" s="7" t="s">
        <v>97</v>
      </c>
      <c r="AE159" s="7" t="s">
        <v>98</v>
      </c>
      <c r="AF159" s="7" t="s">
        <v>99</v>
      </c>
      <c r="AI159" s="4" t="str">
        <f>""</f>
        <v/>
      </c>
      <c r="AJ159" s="4" t="str">
        <f>""</f>
        <v/>
      </c>
      <c r="AK159" s="4" t="str">
        <f>""</f>
        <v/>
      </c>
      <c r="AL159" s="4" t="str">
        <f>""</f>
        <v/>
      </c>
      <c r="AM159" s="4" t="str">
        <f>""</f>
        <v/>
      </c>
      <c r="AN159" s="4" t="str">
        <f>""</f>
        <v/>
      </c>
      <c r="AO159" s="4" t="str">
        <f>""</f>
        <v/>
      </c>
      <c r="AP159" s="4" t="str">
        <f>""</f>
        <v/>
      </c>
      <c r="AQ159" s="4" t="str">
        <f>""</f>
        <v/>
      </c>
      <c r="AR159" s="4" t="str">
        <f>""</f>
        <v/>
      </c>
      <c r="AS159" s="4" t="str">
        <f>""</f>
        <v/>
      </c>
    </row>
    <row r="160" spans="1:45" x14ac:dyDescent="0.25">
      <c r="A160" s="15"/>
      <c r="B160" s="17"/>
      <c r="C160" s="17"/>
      <c r="D160" s="17"/>
      <c r="E160" s="17"/>
      <c r="F160" s="17"/>
      <c r="G160" s="17"/>
      <c r="I160" s="8" t="s">
        <v>39</v>
      </c>
      <c r="J160" s="8"/>
      <c r="K160" s="8"/>
      <c r="L160" s="8"/>
      <c r="M160" s="8"/>
      <c r="N160" s="8"/>
      <c r="O160" s="8"/>
      <c r="P160" s="8">
        <v>15</v>
      </c>
      <c r="Q160" s="8">
        <v>15</v>
      </c>
      <c r="R160" s="8"/>
      <c r="S160" s="8">
        <v>15</v>
      </c>
      <c r="T160" s="8">
        <v>15</v>
      </c>
      <c r="U160" s="8"/>
      <c r="V160" s="8"/>
      <c r="W160" s="8"/>
      <c r="X160" s="8">
        <v>2</v>
      </c>
      <c r="Y160" s="8">
        <v>2</v>
      </c>
      <c r="Z160" s="8"/>
      <c r="AA160" s="8">
        <v>2</v>
      </c>
      <c r="AB160" s="8">
        <v>2</v>
      </c>
      <c r="AC160" s="8">
        <v>2</v>
      </c>
      <c r="AD160" s="8">
        <v>2</v>
      </c>
      <c r="AE160" s="8">
        <v>0.99</v>
      </c>
      <c r="AF160" s="8">
        <v>0</v>
      </c>
      <c r="AI160" s="4" t="str">
        <f>""</f>
        <v/>
      </c>
      <c r="AJ160" s="4" t="str">
        <f>""</f>
        <v/>
      </c>
      <c r="AK160" s="4" t="str">
        <f>""</f>
        <v/>
      </c>
      <c r="AL160" s="4" t="str">
        <f>""</f>
        <v/>
      </c>
      <c r="AM160" s="4" t="str">
        <f>""</f>
        <v/>
      </c>
      <c r="AN160" s="4" t="str">
        <f>""</f>
        <v/>
      </c>
      <c r="AO160" s="4" t="str">
        <f>""</f>
        <v/>
      </c>
      <c r="AP160" s="4" t="str">
        <f>""</f>
        <v/>
      </c>
      <c r="AQ160" s="4" t="str">
        <f>""</f>
        <v/>
      </c>
      <c r="AR160" s="4" t="str">
        <f>""</f>
        <v/>
      </c>
      <c r="AS160" s="4" t="str">
        <f>""</f>
        <v/>
      </c>
    </row>
    <row r="161" spans="1:45" x14ac:dyDescent="0.25">
      <c r="A161" s="15"/>
      <c r="B161" s="17"/>
      <c r="C161" s="17"/>
      <c r="D161" s="17"/>
      <c r="E161" s="17"/>
      <c r="F161" s="17"/>
      <c r="G161" s="17"/>
      <c r="I161" s="8" t="s">
        <v>40</v>
      </c>
      <c r="J161" s="8"/>
      <c r="K161" s="8"/>
      <c r="L161" s="8"/>
      <c r="M161" s="8"/>
      <c r="N161" s="8"/>
      <c r="O161" s="8"/>
      <c r="P161" s="8">
        <v>1.5</v>
      </c>
      <c r="Q161" s="8">
        <v>1.5</v>
      </c>
      <c r="R161" s="8">
        <f>2*$K$2</f>
        <v>0.02</v>
      </c>
      <c r="S161" s="8">
        <v>1.5</v>
      </c>
      <c r="T161" s="8">
        <v>1.5</v>
      </c>
      <c r="U161" s="8">
        <f>2*$K$2</f>
        <v>0.02</v>
      </c>
      <c r="V161" s="8"/>
      <c r="W161" s="8"/>
      <c r="X161" s="8">
        <f t="shared" ref="X161:Y161" si="18">2*$K$2</f>
        <v>0.02</v>
      </c>
      <c r="Y161" s="8">
        <f t="shared" si="18"/>
        <v>0.02</v>
      </c>
      <c r="Z161" s="8"/>
      <c r="AA161" s="8">
        <f t="shared" ref="AA161:AD161" si="19">2*$K$2</f>
        <v>0.02</v>
      </c>
      <c r="AB161" s="8">
        <f t="shared" si="19"/>
        <v>0.02</v>
      </c>
      <c r="AC161" s="8">
        <f t="shared" si="19"/>
        <v>0.02</v>
      </c>
      <c r="AD161" s="8">
        <f t="shared" si="19"/>
        <v>0.02</v>
      </c>
      <c r="AE161" s="8">
        <v>0</v>
      </c>
      <c r="AF161" s="8">
        <v>-0.3</v>
      </c>
      <c r="AI161" s="4" t="str">
        <f>""</f>
        <v/>
      </c>
      <c r="AJ161" s="4" t="str">
        <f>""</f>
        <v/>
      </c>
      <c r="AK161" s="4" t="str">
        <f>""</f>
        <v/>
      </c>
      <c r="AL161" s="4" t="str">
        <f>""</f>
        <v/>
      </c>
      <c r="AM161" s="4" t="str">
        <f>""</f>
        <v/>
      </c>
      <c r="AN161" s="4" t="str">
        <f>""</f>
        <v/>
      </c>
      <c r="AO161" s="4" t="str">
        <f>""</f>
        <v/>
      </c>
      <c r="AP161" s="4" t="str">
        <f>""</f>
        <v/>
      </c>
      <c r="AQ161" s="4" t="str">
        <f>""</f>
        <v/>
      </c>
      <c r="AR161" s="4" t="str">
        <f>""</f>
        <v/>
      </c>
      <c r="AS161" s="4" t="str">
        <f>""</f>
        <v/>
      </c>
    </row>
    <row r="162" spans="1:45" x14ac:dyDescent="0.25">
      <c r="A162" s="24" t="s">
        <v>41</v>
      </c>
      <c r="B162" s="18" t="s">
        <v>100</v>
      </c>
      <c r="C162" s="18">
        <v>10.5</v>
      </c>
      <c r="D162" s="18">
        <v>49</v>
      </c>
      <c r="E162" s="18" t="s">
        <v>43</v>
      </c>
      <c r="F162" s="18">
        <v>1</v>
      </c>
      <c r="G162" s="18" t="str">
        <f>B162&amp;C162&amp;D162&amp;E162&amp;F162</f>
        <v>PSS10.549TD1</v>
      </c>
      <c r="H162" s="4" t="s">
        <v>9</v>
      </c>
      <c r="I162" s="4">
        <v>1</v>
      </c>
      <c r="J162" s="4">
        <v>1</v>
      </c>
      <c r="K162" s="4">
        <v>0</v>
      </c>
      <c r="L162" s="4">
        <v>3</v>
      </c>
      <c r="M162" s="4">
        <v>0</v>
      </c>
      <c r="N162" s="4">
        <v>5</v>
      </c>
      <c r="O162" s="4">
        <v>1</v>
      </c>
      <c r="P162" s="4">
        <v>2.5</v>
      </c>
      <c r="Q162" s="4">
        <v>2.5</v>
      </c>
      <c r="R162" s="4">
        <v>0</v>
      </c>
      <c r="S162" s="4">
        <v>2.5</v>
      </c>
      <c r="T162" s="4">
        <v>0</v>
      </c>
      <c r="U162" s="4">
        <v>2.5</v>
      </c>
      <c r="V162" s="4">
        <v>0.39</v>
      </c>
      <c r="W162" s="4">
        <v>1</v>
      </c>
      <c r="X162" s="4">
        <v>0</v>
      </c>
      <c r="Y162" s="4">
        <v>0.1</v>
      </c>
      <c r="Z162" s="4">
        <v>6.5</v>
      </c>
      <c r="AA162" s="4">
        <v>0.44</v>
      </c>
      <c r="AB162" s="4">
        <v>0.08</v>
      </c>
      <c r="AC162" s="4">
        <v>0.2</v>
      </c>
      <c r="AD162" s="4">
        <v>0.98</v>
      </c>
      <c r="AE162" s="4">
        <v>0.1</v>
      </c>
      <c r="AF162" s="4">
        <v>-0.1</v>
      </c>
      <c r="AG162" s="4" t="s">
        <v>1</v>
      </c>
      <c r="AH162" s="4" t="s">
        <v>1</v>
      </c>
      <c r="AI162" s="4" t="str">
        <f>""</f>
        <v/>
      </c>
      <c r="AJ162" s="4" t="str">
        <f>""</f>
        <v/>
      </c>
      <c r="AK162" s="4" t="str">
        <f>""</f>
        <v/>
      </c>
      <c r="AL162" s="4" t="str">
        <f>""</f>
        <v/>
      </c>
      <c r="AM162" s="4" t="str">
        <f>""</f>
        <v/>
      </c>
      <c r="AN162" s="4" t="str">
        <f>""</f>
        <v/>
      </c>
      <c r="AO162" s="4" t="str">
        <f>""</f>
        <v/>
      </c>
      <c r="AP162" s="4" t="str">
        <f>""</f>
        <v/>
      </c>
      <c r="AQ162" s="4" t="str">
        <f>""</f>
        <v/>
      </c>
      <c r="AR162" s="4" t="str">
        <f>""</f>
        <v/>
      </c>
      <c r="AS162" s="4" t="str">
        <f>""</f>
        <v/>
      </c>
    </row>
    <row r="163" spans="1:45" x14ac:dyDescent="0.25">
      <c r="A163" s="27" t="s">
        <v>135</v>
      </c>
      <c r="B163" s="9"/>
      <c r="C163" s="9"/>
      <c r="D163" s="9"/>
      <c r="E163" s="9"/>
      <c r="F163" s="16"/>
      <c r="G163" s="16"/>
      <c r="H163" s="14" t="s">
        <v>25</v>
      </c>
      <c r="I163" s="7" t="s">
        <v>26</v>
      </c>
      <c r="J163" s="7" t="s">
        <v>103</v>
      </c>
      <c r="K163" s="7" t="s">
        <v>104</v>
      </c>
      <c r="L163" s="7" t="s">
        <v>105</v>
      </c>
      <c r="M163" s="7" t="s">
        <v>106</v>
      </c>
      <c r="N163" s="7" t="s">
        <v>107</v>
      </c>
      <c r="O163" s="7" t="s">
        <v>108</v>
      </c>
      <c r="P163" s="7" t="s">
        <v>109</v>
      </c>
      <c r="Q163" s="7" t="s">
        <v>110</v>
      </c>
      <c r="R163" s="7" t="s">
        <v>111</v>
      </c>
      <c r="S163" s="7" t="s">
        <v>112</v>
      </c>
      <c r="T163" s="7" t="s">
        <v>113</v>
      </c>
      <c r="U163" s="7" t="s">
        <v>114</v>
      </c>
      <c r="V163" s="7" t="s">
        <v>115</v>
      </c>
      <c r="W163" s="7" t="s">
        <v>116</v>
      </c>
      <c r="X163" s="7" t="s">
        <v>117</v>
      </c>
      <c r="Y163" s="7" t="s">
        <v>118</v>
      </c>
      <c r="Z163" s="7" t="s">
        <v>119</v>
      </c>
      <c r="AC163" s="4" t="str">
        <f>""</f>
        <v/>
      </c>
      <c r="AD163" s="4" t="str">
        <f>""</f>
        <v/>
      </c>
      <c r="AE163" s="4" t="str">
        <f>""</f>
        <v/>
      </c>
      <c r="AF163" s="4" t="str">
        <f>""</f>
        <v/>
      </c>
      <c r="AG163" s="4" t="str">
        <f>""</f>
        <v/>
      </c>
      <c r="AH163" s="4" t="str">
        <f>""</f>
        <v/>
      </c>
      <c r="AI163" s="4" t="str">
        <f>""</f>
        <v/>
      </c>
      <c r="AJ163" s="4" t="str">
        <f>""</f>
        <v/>
      </c>
      <c r="AK163" s="4" t="str">
        <f>""</f>
        <v/>
      </c>
      <c r="AL163" s="4" t="str">
        <f>""</f>
        <v/>
      </c>
      <c r="AM163" s="4" t="str">
        <f>""</f>
        <v/>
      </c>
      <c r="AN163" s="4" t="str">
        <f>""</f>
        <v/>
      </c>
      <c r="AO163" s="4" t="str">
        <f>""</f>
        <v/>
      </c>
      <c r="AP163" s="4" t="str">
        <f>""</f>
        <v/>
      </c>
      <c r="AQ163" s="4" t="str">
        <f>""</f>
        <v/>
      </c>
      <c r="AR163" s="4" t="str">
        <f>""</f>
        <v/>
      </c>
      <c r="AS163" s="4" t="str">
        <f>""</f>
        <v/>
      </c>
    </row>
    <row r="164" spans="1:45" x14ac:dyDescent="0.25">
      <c r="A164" s="25"/>
      <c r="B164" s="10"/>
      <c r="C164" s="10"/>
      <c r="D164" s="10"/>
      <c r="E164" s="10"/>
      <c r="F164" s="17"/>
      <c r="G164" s="17"/>
      <c r="I164" s="8" t="s">
        <v>39</v>
      </c>
      <c r="J164" s="8">
        <v>0.5</v>
      </c>
      <c r="K164" s="8">
        <v>75</v>
      </c>
      <c r="L164" s="8">
        <v>75</v>
      </c>
      <c r="M164" s="8">
        <v>10</v>
      </c>
      <c r="N164" s="8">
        <v>0</v>
      </c>
      <c r="O164" s="8">
        <v>1</v>
      </c>
      <c r="P164" s="8">
        <v>1.2</v>
      </c>
      <c r="Q164" s="8">
        <v>18</v>
      </c>
      <c r="R164" s="8">
        <v>118</v>
      </c>
      <c r="S164" s="8">
        <v>0</v>
      </c>
      <c r="T164" s="8">
        <v>1.1000000000000001</v>
      </c>
      <c r="U164" s="8">
        <v>10</v>
      </c>
      <c r="V164" s="8">
        <v>1.1000000000000001</v>
      </c>
      <c r="W164" s="8">
        <v>20</v>
      </c>
      <c r="X164" s="8">
        <v>1</v>
      </c>
      <c r="Y164" s="8">
        <v>0.5</v>
      </c>
      <c r="Z164" s="8">
        <v>90</v>
      </c>
      <c r="AC164" s="4" t="str">
        <f>""</f>
        <v/>
      </c>
      <c r="AD164" s="4" t="str">
        <f>""</f>
        <v/>
      </c>
      <c r="AE164" s="4" t="str">
        <f>""</f>
        <v/>
      </c>
      <c r="AF164" s="4" t="str">
        <f>""</f>
        <v/>
      </c>
      <c r="AG164" s="4" t="str">
        <f>""</f>
        <v/>
      </c>
      <c r="AH164" s="4" t="str">
        <f>""</f>
        <v/>
      </c>
      <c r="AI164" s="4" t="str">
        <f>""</f>
        <v/>
      </c>
      <c r="AJ164" s="4" t="str">
        <f>""</f>
        <v/>
      </c>
      <c r="AK164" s="4" t="str">
        <f>""</f>
        <v/>
      </c>
      <c r="AL164" s="4" t="str">
        <f>""</f>
        <v/>
      </c>
      <c r="AM164" s="4" t="str">
        <f>""</f>
        <v/>
      </c>
      <c r="AN164" s="4" t="str">
        <f>""</f>
        <v/>
      </c>
      <c r="AO164" s="4" t="str">
        <f>""</f>
        <v/>
      </c>
      <c r="AP164" s="4" t="str">
        <f>""</f>
        <v/>
      </c>
      <c r="AQ164" s="4" t="str">
        <f>""</f>
        <v/>
      </c>
      <c r="AR164" s="4" t="str">
        <f>""</f>
        <v/>
      </c>
      <c r="AS164" s="4" t="str">
        <f>""</f>
        <v/>
      </c>
    </row>
    <row r="165" spans="1:45" x14ac:dyDescent="0.25">
      <c r="A165" s="25"/>
      <c r="B165" s="10"/>
      <c r="C165" s="10"/>
      <c r="D165" s="10"/>
      <c r="E165" s="10"/>
      <c r="F165" s="17"/>
      <c r="G165" s="17"/>
      <c r="I165" s="8" t="s">
        <v>40</v>
      </c>
      <c r="J165" s="8">
        <v>0</v>
      </c>
      <c r="K165" s="8">
        <v>0</v>
      </c>
      <c r="L165" s="8">
        <v>0</v>
      </c>
      <c r="M165" s="8">
        <v>0.8</v>
      </c>
      <c r="N165" s="8">
        <v>-6</v>
      </c>
      <c r="O165" s="8">
        <v>0</v>
      </c>
      <c r="P165" s="8">
        <v>0</v>
      </c>
      <c r="Q165" s="8">
        <v>0</v>
      </c>
      <c r="R165" s="8">
        <v>0.8</v>
      </c>
      <c r="S165" s="8">
        <v>-118</v>
      </c>
      <c r="T165" s="8">
        <v>0</v>
      </c>
      <c r="U165" s="8">
        <v>1</v>
      </c>
      <c r="V165" s="8">
        <v>0</v>
      </c>
      <c r="W165" s="8">
        <v>1</v>
      </c>
      <c r="X165" s="8">
        <v>0</v>
      </c>
      <c r="Y165" s="8">
        <v>0</v>
      </c>
      <c r="Z165" s="8">
        <v>-90</v>
      </c>
      <c r="AC165" s="4" t="str">
        <f>""</f>
        <v/>
      </c>
      <c r="AD165" s="4" t="str">
        <f>""</f>
        <v/>
      </c>
      <c r="AE165" s="4" t="str">
        <f>""</f>
        <v/>
      </c>
      <c r="AF165" s="4" t="str">
        <f>""</f>
        <v/>
      </c>
      <c r="AG165" s="4" t="str">
        <f>""</f>
        <v/>
      </c>
      <c r="AH165" s="4" t="str">
        <f>""</f>
        <v/>
      </c>
      <c r="AI165" s="4" t="str">
        <f>""</f>
        <v/>
      </c>
      <c r="AJ165" s="4" t="str">
        <f>""</f>
        <v/>
      </c>
      <c r="AK165" s="4" t="str">
        <f>""</f>
        <v/>
      </c>
      <c r="AL165" s="4" t="str">
        <f>""</f>
        <v/>
      </c>
      <c r="AM165" s="4" t="str">
        <f>""</f>
        <v/>
      </c>
      <c r="AN165" s="4" t="str">
        <f>""</f>
        <v/>
      </c>
      <c r="AO165" s="4" t="str">
        <f>""</f>
        <v/>
      </c>
      <c r="AP165" s="4" t="str">
        <f>""</f>
        <v/>
      </c>
      <c r="AQ165" s="4" t="str">
        <f>""</f>
        <v/>
      </c>
      <c r="AR165" s="4" t="str">
        <f>""</f>
        <v/>
      </c>
      <c r="AS165" s="4" t="str">
        <f>""</f>
        <v/>
      </c>
    </row>
    <row r="166" spans="1:45" x14ac:dyDescent="0.25">
      <c r="A166" s="22" t="s">
        <v>41</v>
      </c>
      <c r="B166" s="18" t="s">
        <v>42</v>
      </c>
      <c r="C166" s="18">
        <v>10.5</v>
      </c>
      <c r="D166" s="18">
        <v>50</v>
      </c>
      <c r="E166" s="18" t="s">
        <v>43</v>
      </c>
      <c r="F166" s="18">
        <v>1</v>
      </c>
      <c r="G166" s="18" t="str">
        <f>B166&amp;C166&amp;D166&amp;E166&amp;F166</f>
        <v>AVR10.550TD1</v>
      </c>
      <c r="H166" s="4" t="s">
        <v>3</v>
      </c>
      <c r="I166" s="4">
        <v>1</v>
      </c>
      <c r="J166" s="4">
        <v>0</v>
      </c>
      <c r="K166" s="4">
        <v>10.75</v>
      </c>
      <c r="L166" s="4">
        <v>10.75</v>
      </c>
      <c r="M166" s="4">
        <v>5</v>
      </c>
      <c r="N166" s="4">
        <v>-0.87</v>
      </c>
      <c r="O166" s="4">
        <v>0</v>
      </c>
      <c r="P166" s="4">
        <v>1</v>
      </c>
      <c r="Q166" s="4">
        <v>0</v>
      </c>
      <c r="R166" s="4">
        <v>99</v>
      </c>
      <c r="S166" s="4">
        <v>-99</v>
      </c>
      <c r="T166" s="4">
        <v>0</v>
      </c>
      <c r="U166" s="4">
        <v>9.3000000000000007</v>
      </c>
      <c r="V166" s="4">
        <v>0</v>
      </c>
      <c r="W166" s="4">
        <v>11.63</v>
      </c>
      <c r="X166" s="4">
        <v>0.113</v>
      </c>
      <c r="Y166" s="4">
        <v>0.124</v>
      </c>
      <c r="Z166" s="4">
        <v>0</v>
      </c>
      <c r="AA166" s="4" t="s">
        <v>1</v>
      </c>
      <c r="AB166" s="4" t="s">
        <v>1</v>
      </c>
      <c r="AC166" s="4" t="str">
        <f>""</f>
        <v/>
      </c>
      <c r="AD166" s="4" t="str">
        <f>""</f>
        <v/>
      </c>
      <c r="AE166" s="4" t="str">
        <f>""</f>
        <v/>
      </c>
      <c r="AF166" s="4" t="str">
        <f>""</f>
        <v/>
      </c>
      <c r="AG166" s="4" t="str">
        <f>""</f>
        <v/>
      </c>
      <c r="AH166" s="4" t="str">
        <f>""</f>
        <v/>
      </c>
      <c r="AI166" s="4" t="str">
        <f>""</f>
        <v/>
      </c>
      <c r="AJ166" s="4" t="str">
        <f>""</f>
        <v/>
      </c>
      <c r="AK166" s="4" t="str">
        <f>""</f>
        <v/>
      </c>
      <c r="AL166" s="4" t="str">
        <f>""</f>
        <v/>
      </c>
      <c r="AM166" s="4" t="str">
        <f>""</f>
        <v/>
      </c>
      <c r="AN166" s="4" t="str">
        <f>""</f>
        <v/>
      </c>
      <c r="AO166" s="4" t="str">
        <f>""</f>
        <v/>
      </c>
      <c r="AP166" s="4" t="str">
        <f>""</f>
        <v/>
      </c>
      <c r="AQ166" s="4" t="str">
        <f>""</f>
        <v/>
      </c>
      <c r="AR166" s="4" t="str">
        <f>""</f>
        <v/>
      </c>
      <c r="AS166" s="4" t="str">
        <f>""</f>
        <v/>
      </c>
    </row>
    <row r="167" spans="1:45" x14ac:dyDescent="0.25">
      <c r="A167" s="15"/>
      <c r="B167" s="16"/>
      <c r="C167" s="16"/>
      <c r="D167" s="16"/>
      <c r="E167" s="16"/>
      <c r="F167" s="16"/>
      <c r="G167" s="16"/>
      <c r="H167" s="14" t="s">
        <v>25</v>
      </c>
      <c r="I167" s="7" t="s">
        <v>26</v>
      </c>
      <c r="J167" s="7" t="s">
        <v>44</v>
      </c>
      <c r="K167" s="7" t="s">
        <v>45</v>
      </c>
      <c r="L167" s="7" t="s">
        <v>46</v>
      </c>
      <c r="M167" s="7" t="s">
        <v>47</v>
      </c>
      <c r="N167" s="7" t="s">
        <v>48</v>
      </c>
      <c r="O167" s="7" t="s">
        <v>49</v>
      </c>
      <c r="P167" s="7" t="s">
        <v>50</v>
      </c>
      <c r="Q167" s="7" t="s">
        <v>51</v>
      </c>
      <c r="R167" s="7" t="s">
        <v>52</v>
      </c>
      <c r="S167" s="7" t="s">
        <v>53</v>
      </c>
      <c r="T167" s="7" t="s">
        <v>54</v>
      </c>
      <c r="U167" s="7" t="s">
        <v>55</v>
      </c>
      <c r="X167" s="4" t="str">
        <f>""</f>
        <v/>
      </c>
      <c r="Y167" s="4" t="str">
        <f>""</f>
        <v/>
      </c>
      <c r="Z167" s="4" t="str">
        <f>""</f>
        <v/>
      </c>
      <c r="AA167" s="4" t="str">
        <f>""</f>
        <v/>
      </c>
      <c r="AB167" s="4" t="str">
        <f>""</f>
        <v/>
      </c>
      <c r="AC167" s="4" t="str">
        <f>""</f>
        <v/>
      </c>
      <c r="AD167" s="4" t="str">
        <f>""</f>
        <v/>
      </c>
      <c r="AE167" s="4" t="str">
        <f>""</f>
        <v/>
      </c>
      <c r="AF167" s="4" t="str">
        <f>""</f>
        <v/>
      </c>
      <c r="AG167" s="4" t="str">
        <f>""</f>
        <v/>
      </c>
      <c r="AH167" s="4" t="str">
        <f>""</f>
        <v/>
      </c>
      <c r="AI167" s="4" t="str">
        <f>""</f>
        <v/>
      </c>
      <c r="AJ167" s="4" t="str">
        <f>""</f>
        <v/>
      </c>
      <c r="AK167" s="4" t="str">
        <f>""</f>
        <v/>
      </c>
      <c r="AL167" s="4" t="str">
        <f>""</f>
        <v/>
      </c>
      <c r="AM167" s="4" t="str">
        <f>""</f>
        <v/>
      </c>
      <c r="AN167" s="4" t="str">
        <f>""</f>
        <v/>
      </c>
      <c r="AO167" s="4" t="str">
        <f>""</f>
        <v/>
      </c>
      <c r="AP167" s="4" t="str">
        <f>""</f>
        <v/>
      </c>
      <c r="AQ167" s="4" t="str">
        <f>""</f>
        <v/>
      </c>
      <c r="AR167" s="4" t="str">
        <f>""</f>
        <v/>
      </c>
      <c r="AS167" s="4" t="str">
        <f>""</f>
        <v/>
      </c>
    </row>
    <row r="168" spans="1:45" x14ac:dyDescent="0.25">
      <c r="A168" s="15"/>
      <c r="B168" s="17"/>
      <c r="C168" s="17"/>
      <c r="D168" s="17"/>
      <c r="E168" s="17"/>
      <c r="F168" s="17"/>
      <c r="G168" s="17"/>
      <c r="I168" s="8" t="s">
        <v>39</v>
      </c>
      <c r="J168" s="8">
        <v>10</v>
      </c>
      <c r="K168" s="8">
        <v>0.2</v>
      </c>
      <c r="L168" s="8">
        <v>0.2</v>
      </c>
      <c r="M168" s="8">
        <v>10</v>
      </c>
      <c r="N168" s="8">
        <v>3</v>
      </c>
      <c r="O168" s="8">
        <v>2.5</v>
      </c>
      <c r="P168" s="8"/>
      <c r="Q168" s="8"/>
      <c r="R168" s="8"/>
      <c r="S168" s="8"/>
      <c r="T168" s="8"/>
      <c r="U168" s="8"/>
      <c r="X168" s="4" t="str">
        <f>""</f>
        <v/>
      </c>
      <c r="Y168" s="4" t="str">
        <f>""</f>
        <v/>
      </c>
      <c r="Z168" s="4" t="str">
        <f>""</f>
        <v/>
      </c>
      <c r="AA168" s="4" t="str">
        <f>""</f>
        <v/>
      </c>
      <c r="AB168" s="4" t="str">
        <f>""</f>
        <v/>
      </c>
      <c r="AC168" s="4" t="str">
        <f>""</f>
        <v/>
      </c>
      <c r="AD168" s="4" t="str">
        <f>""</f>
        <v/>
      </c>
      <c r="AE168" s="4" t="str">
        <f>""</f>
        <v/>
      </c>
      <c r="AF168" s="4" t="str">
        <f>""</f>
        <v/>
      </c>
      <c r="AG168" s="4" t="str">
        <f>""</f>
        <v/>
      </c>
      <c r="AH168" s="4" t="str">
        <f>""</f>
        <v/>
      </c>
      <c r="AI168" s="4" t="str">
        <f>""</f>
        <v/>
      </c>
      <c r="AJ168" s="4" t="str">
        <f>""</f>
        <v/>
      </c>
      <c r="AK168" s="4" t="str">
        <f>""</f>
        <v/>
      </c>
      <c r="AL168" s="4" t="str">
        <f>""</f>
        <v/>
      </c>
      <c r="AM168" s="4" t="str">
        <f>""</f>
        <v/>
      </c>
      <c r="AN168" s="4" t="str">
        <f>""</f>
        <v/>
      </c>
      <c r="AO168" s="4" t="str">
        <f>""</f>
        <v/>
      </c>
      <c r="AP168" s="4" t="str">
        <f>""</f>
        <v/>
      </c>
      <c r="AQ168" s="4" t="str">
        <f>""</f>
        <v/>
      </c>
      <c r="AR168" s="4" t="str">
        <f>""</f>
        <v/>
      </c>
      <c r="AS168" s="4" t="str">
        <f>""</f>
        <v/>
      </c>
    </row>
    <row r="169" spans="1:45" x14ac:dyDescent="0.25">
      <c r="A169" s="15"/>
      <c r="B169" s="17"/>
      <c r="C169" s="17"/>
      <c r="D169" s="17"/>
      <c r="E169" s="17"/>
      <c r="F169" s="17"/>
      <c r="G169" s="17"/>
      <c r="I169" s="8" t="s">
        <v>40</v>
      </c>
      <c r="J169" s="8">
        <v>1</v>
      </c>
      <c r="K169" s="8">
        <f>4*$K$2</f>
        <v>0.04</v>
      </c>
      <c r="L169" s="8">
        <f>4*$K$2</f>
        <v>0.04</v>
      </c>
      <c r="M169" s="8">
        <v>1</v>
      </c>
      <c r="N169" s="8">
        <v>0</v>
      </c>
      <c r="O169" s="8"/>
      <c r="P169" s="8"/>
      <c r="Q169" s="8"/>
      <c r="R169" s="8"/>
      <c r="S169" s="8"/>
      <c r="T169" s="8">
        <v>0</v>
      </c>
      <c r="U169" s="8"/>
      <c r="X169" s="4" t="str">
        <f>""</f>
        <v/>
      </c>
      <c r="Y169" s="4" t="str">
        <f>""</f>
        <v/>
      </c>
      <c r="Z169" s="4" t="str">
        <f>""</f>
        <v/>
      </c>
      <c r="AA169" s="4" t="str">
        <f>""</f>
        <v/>
      </c>
      <c r="AB169" s="4" t="str">
        <f>""</f>
        <v/>
      </c>
      <c r="AC169" s="4" t="str">
        <f>""</f>
        <v/>
      </c>
      <c r="AD169" s="4" t="str">
        <f>""</f>
        <v/>
      </c>
      <c r="AE169" s="4" t="str">
        <f>""</f>
        <v/>
      </c>
      <c r="AF169" s="4" t="str">
        <f>""</f>
        <v/>
      </c>
      <c r="AG169" s="4" t="str">
        <f>""</f>
        <v/>
      </c>
      <c r="AH169" s="4" t="str">
        <f>""</f>
        <v/>
      </c>
      <c r="AI169" s="4" t="str">
        <f>""</f>
        <v/>
      </c>
      <c r="AJ169" s="4" t="str">
        <f>""</f>
        <v/>
      </c>
      <c r="AK169" s="4" t="str">
        <f>""</f>
        <v/>
      </c>
      <c r="AL169" s="4" t="str">
        <f>""</f>
        <v/>
      </c>
      <c r="AM169" s="4" t="str">
        <f>""</f>
        <v/>
      </c>
      <c r="AN169" s="4" t="str">
        <f>""</f>
        <v/>
      </c>
      <c r="AO169" s="4" t="str">
        <f>""</f>
        <v/>
      </c>
      <c r="AP169" s="4" t="str">
        <f>""</f>
        <v/>
      </c>
      <c r="AQ169" s="4" t="str">
        <f>""</f>
        <v/>
      </c>
      <c r="AR169" s="4" t="str">
        <f>""</f>
        <v/>
      </c>
      <c r="AS169" s="4" t="str">
        <f>""</f>
        <v/>
      </c>
    </row>
    <row r="170" spans="1:45" x14ac:dyDescent="0.25">
      <c r="A170" s="23" t="s">
        <v>41</v>
      </c>
      <c r="B170" s="18" t="s">
        <v>62</v>
      </c>
      <c r="C170" s="18">
        <v>10.5</v>
      </c>
      <c r="D170" s="18">
        <v>50</v>
      </c>
      <c r="E170" s="18" t="s">
        <v>43</v>
      </c>
      <c r="F170" s="18">
        <v>1</v>
      </c>
      <c r="G170" s="18" t="str">
        <f>B170&amp;C170&amp;D170&amp;E170&amp;F170</f>
        <v>GEN10.550TD1</v>
      </c>
      <c r="H170" s="4" t="s">
        <v>0</v>
      </c>
      <c r="I170" s="4">
        <v>1</v>
      </c>
      <c r="J170" s="4">
        <v>6.6</v>
      </c>
      <c r="K170" s="4">
        <v>0.05</v>
      </c>
      <c r="L170" s="4">
        <v>0.155</v>
      </c>
      <c r="M170" s="4">
        <v>2</v>
      </c>
      <c r="N170" s="4">
        <v>0</v>
      </c>
      <c r="O170" s="4">
        <v>1.1299999999999999</v>
      </c>
      <c r="P170" s="4">
        <v>0.73399999999999999</v>
      </c>
      <c r="Q170" s="4">
        <v>0.26</v>
      </c>
      <c r="R170" s="4">
        <v>0.25600000000000001</v>
      </c>
      <c r="S170" s="4">
        <v>0.104</v>
      </c>
      <c r="T170" s="4">
        <v>0.19400000000000001</v>
      </c>
      <c r="U170" s="4">
        <v>0.68500000000000005</v>
      </c>
      <c r="V170" s="4" t="s">
        <v>1</v>
      </c>
      <c r="W170" s="4" t="s">
        <v>1</v>
      </c>
      <c r="X170" s="4" t="str">
        <f>""</f>
        <v/>
      </c>
      <c r="Y170" s="4" t="str">
        <f>""</f>
        <v/>
      </c>
      <c r="Z170" s="4" t="str">
        <f>""</f>
        <v/>
      </c>
      <c r="AA170" s="4" t="str">
        <f>""</f>
        <v/>
      </c>
      <c r="AB170" s="4" t="str">
        <f>""</f>
        <v/>
      </c>
      <c r="AC170" s="4" t="str">
        <f>""</f>
        <v/>
      </c>
      <c r="AD170" s="4" t="str">
        <f>""</f>
        <v/>
      </c>
      <c r="AE170" s="4" t="str">
        <f>""</f>
        <v/>
      </c>
      <c r="AF170" s="4" t="str">
        <f>""</f>
        <v/>
      </c>
      <c r="AG170" s="4" t="str">
        <f>""</f>
        <v/>
      </c>
      <c r="AH170" s="4" t="str">
        <f>""</f>
        <v/>
      </c>
      <c r="AI170" s="4" t="str">
        <f>""</f>
        <v/>
      </c>
      <c r="AJ170" s="4" t="str">
        <f>""</f>
        <v/>
      </c>
      <c r="AK170" s="4" t="str">
        <f>""</f>
        <v/>
      </c>
      <c r="AL170" s="4" t="str">
        <f>""</f>
        <v/>
      </c>
      <c r="AM170" s="4" t="str">
        <f>""</f>
        <v/>
      </c>
      <c r="AN170" s="4" t="str">
        <f>""</f>
        <v/>
      </c>
      <c r="AO170" s="4" t="str">
        <f>""</f>
        <v/>
      </c>
      <c r="AP170" s="4" t="str">
        <f>""</f>
        <v/>
      </c>
      <c r="AQ170" s="4" t="str">
        <f>""</f>
        <v/>
      </c>
      <c r="AR170" s="4" t="str">
        <f>""</f>
        <v/>
      </c>
      <c r="AS170" s="4" t="str">
        <f>""</f>
        <v/>
      </c>
    </row>
    <row r="171" spans="1:45" x14ac:dyDescent="0.25">
      <c r="A171" s="15"/>
      <c r="B171" s="16"/>
      <c r="C171" s="16"/>
      <c r="D171" s="16"/>
      <c r="E171" s="16"/>
      <c r="F171" s="16"/>
      <c r="G171" s="16"/>
      <c r="H171" s="14" t="s">
        <v>25</v>
      </c>
      <c r="I171" s="7" t="s">
        <v>26</v>
      </c>
      <c r="J171" s="7" t="s">
        <v>64</v>
      </c>
      <c r="K171" s="7" t="s">
        <v>65</v>
      </c>
      <c r="L171" s="7" t="s">
        <v>66</v>
      </c>
      <c r="M171" s="7" t="s">
        <v>67</v>
      </c>
      <c r="N171" s="7" t="s">
        <v>68</v>
      </c>
      <c r="O171" s="7" t="s">
        <v>69</v>
      </c>
      <c r="P171" s="7" t="s">
        <v>70</v>
      </c>
      <c r="Q171" s="7" t="s">
        <v>71</v>
      </c>
      <c r="R171" s="7" t="s">
        <v>72</v>
      </c>
      <c r="S171" s="7" t="s">
        <v>73</v>
      </c>
      <c r="T171" s="7" t="s">
        <v>74</v>
      </c>
      <c r="U171" s="7" t="s">
        <v>75</v>
      </c>
      <c r="X171" s="4" t="str">
        <f>""</f>
        <v/>
      </c>
      <c r="Y171" s="4" t="str">
        <f>""</f>
        <v/>
      </c>
      <c r="Z171" s="4" t="str">
        <f>""</f>
        <v/>
      </c>
      <c r="AA171" s="4" t="str">
        <f>""</f>
        <v/>
      </c>
      <c r="AB171" s="4" t="str">
        <f>""</f>
        <v/>
      </c>
      <c r="AC171" s="4" t="str">
        <f>""</f>
        <v/>
      </c>
      <c r="AD171" s="4" t="str">
        <f>""</f>
        <v/>
      </c>
      <c r="AE171" s="4" t="str">
        <f>""</f>
        <v/>
      </c>
      <c r="AF171" s="4" t="str">
        <f>""</f>
        <v/>
      </c>
      <c r="AG171" s="4" t="str">
        <f>""</f>
        <v/>
      </c>
      <c r="AH171" s="4" t="str">
        <f>""</f>
        <v/>
      </c>
      <c r="AI171" s="4" t="str">
        <f>""</f>
        <v/>
      </c>
      <c r="AJ171" s="4" t="str">
        <f>""</f>
        <v/>
      </c>
      <c r="AK171" s="4" t="str">
        <f>""</f>
        <v/>
      </c>
      <c r="AL171" s="4" t="str">
        <f>""</f>
        <v/>
      </c>
      <c r="AM171" s="4" t="str">
        <f>""</f>
        <v/>
      </c>
      <c r="AN171" s="4" t="str">
        <f>""</f>
        <v/>
      </c>
      <c r="AO171" s="4" t="str">
        <f>""</f>
        <v/>
      </c>
      <c r="AP171" s="4" t="str">
        <f>""</f>
        <v/>
      </c>
      <c r="AQ171" s="4" t="str">
        <f>""</f>
        <v/>
      </c>
      <c r="AR171" s="4" t="str">
        <f>""</f>
        <v/>
      </c>
      <c r="AS171" s="4" t="str">
        <f>""</f>
        <v/>
      </c>
    </row>
    <row r="172" spans="1:45" x14ac:dyDescent="0.25">
      <c r="A172" s="15"/>
      <c r="B172" s="17"/>
      <c r="C172" s="17"/>
      <c r="D172" s="17"/>
      <c r="E172" s="17"/>
      <c r="F172" s="17"/>
      <c r="G172" s="17"/>
      <c r="I172" s="8" t="s">
        <v>39</v>
      </c>
      <c r="J172" s="8">
        <v>1</v>
      </c>
      <c r="K172" s="8">
        <v>2</v>
      </c>
      <c r="L172" s="8">
        <v>30</v>
      </c>
      <c r="M172" s="8">
        <v>0.1</v>
      </c>
      <c r="N172" s="8">
        <v>1</v>
      </c>
      <c r="O172" s="8">
        <v>0.3</v>
      </c>
      <c r="P172" s="8">
        <v>1</v>
      </c>
      <c r="Q172" s="8">
        <v>1</v>
      </c>
      <c r="R172" s="8">
        <v>30</v>
      </c>
      <c r="S172" s="8">
        <v>1.5</v>
      </c>
      <c r="T172" s="8">
        <v>0.5</v>
      </c>
      <c r="U172" s="8">
        <v>0.15</v>
      </c>
      <c r="X172" s="4" t="str">
        <f>""</f>
        <v/>
      </c>
      <c r="Y172" s="4" t="str">
        <f>""</f>
        <v/>
      </c>
      <c r="Z172" s="4" t="str">
        <f>""</f>
        <v/>
      </c>
      <c r="AA172" s="4" t="str">
        <f>""</f>
        <v/>
      </c>
      <c r="AB172" s="4" t="str">
        <f>""</f>
        <v/>
      </c>
      <c r="AC172" s="4" t="str">
        <f>""</f>
        <v/>
      </c>
      <c r="AD172" s="4" t="str">
        <f>""</f>
        <v/>
      </c>
      <c r="AE172" s="4" t="str">
        <f>""</f>
        <v/>
      </c>
      <c r="AF172" s="4" t="str">
        <f>""</f>
        <v/>
      </c>
      <c r="AG172" s="4" t="str">
        <f>""</f>
        <v/>
      </c>
      <c r="AH172" s="4" t="str">
        <f>""</f>
        <v/>
      </c>
      <c r="AI172" s="4" t="str">
        <f>""</f>
        <v/>
      </c>
      <c r="AJ172" s="4" t="str">
        <f>""</f>
        <v/>
      </c>
      <c r="AK172" s="4" t="str">
        <f>""</f>
        <v/>
      </c>
      <c r="AL172" s="4" t="str">
        <f>""</f>
        <v/>
      </c>
      <c r="AM172" s="4" t="str">
        <f>""</f>
        <v/>
      </c>
      <c r="AN172" s="4" t="str">
        <f>""</f>
        <v/>
      </c>
      <c r="AO172" s="4" t="str">
        <f>""</f>
        <v/>
      </c>
      <c r="AP172" s="4" t="str">
        <f>""</f>
        <v/>
      </c>
      <c r="AQ172" s="4" t="str">
        <f>""</f>
        <v/>
      </c>
      <c r="AR172" s="4" t="str">
        <f>""</f>
        <v/>
      </c>
      <c r="AS172" s="4" t="str">
        <f>""</f>
        <v/>
      </c>
    </row>
    <row r="173" spans="1:45" x14ac:dyDescent="0.25">
      <c r="A173" s="15"/>
      <c r="B173" s="17"/>
      <c r="C173" s="17"/>
      <c r="D173" s="17"/>
      <c r="E173" s="17"/>
      <c r="F173" s="17"/>
      <c r="G173" s="17"/>
      <c r="I173" s="8" t="s">
        <v>40</v>
      </c>
      <c r="J173" s="8">
        <v>0</v>
      </c>
      <c r="K173" s="8">
        <v>0</v>
      </c>
      <c r="L173" s="8">
        <f>4*$K$2</f>
        <v>0.04</v>
      </c>
      <c r="M173" s="8">
        <f>4*$K$2</f>
        <v>0.04</v>
      </c>
      <c r="N173" s="8">
        <f>4*$K$2</f>
        <v>0.04</v>
      </c>
      <c r="O173" s="8">
        <v>0</v>
      </c>
      <c r="P173" s="8">
        <v>0</v>
      </c>
      <c r="Q173" s="8">
        <v>0</v>
      </c>
      <c r="R173" s="8">
        <v>0.5</v>
      </c>
      <c r="S173" s="8">
        <v>0.8</v>
      </c>
      <c r="T173" s="8">
        <v>0</v>
      </c>
      <c r="U173" s="8">
        <v>0</v>
      </c>
      <c r="X173" s="4" t="str">
        <f>""</f>
        <v/>
      </c>
      <c r="Y173" s="4" t="str">
        <f>""</f>
        <v/>
      </c>
      <c r="Z173" s="4" t="str">
        <f>""</f>
        <v/>
      </c>
      <c r="AA173" s="4" t="str">
        <f>""</f>
        <v/>
      </c>
      <c r="AB173" s="4" t="str">
        <f>""</f>
        <v/>
      </c>
      <c r="AC173" s="4" t="str">
        <f>""</f>
        <v/>
      </c>
      <c r="AD173" s="4" t="str">
        <f>""</f>
        <v/>
      </c>
      <c r="AE173" s="4" t="str">
        <f>""</f>
        <v/>
      </c>
      <c r="AF173" s="4" t="str">
        <f>""</f>
        <v/>
      </c>
      <c r="AG173" s="4" t="str">
        <f>""</f>
        <v/>
      </c>
      <c r="AH173" s="4" t="str">
        <f>""</f>
        <v/>
      </c>
      <c r="AI173" s="4" t="str">
        <f>""</f>
        <v/>
      </c>
      <c r="AJ173" s="4" t="str">
        <f>""</f>
        <v/>
      </c>
      <c r="AK173" s="4" t="str">
        <f>""</f>
        <v/>
      </c>
      <c r="AL173" s="4" t="str">
        <f>""</f>
        <v/>
      </c>
      <c r="AM173" s="4" t="str">
        <f>""</f>
        <v/>
      </c>
      <c r="AN173" s="4" t="str">
        <f>""</f>
        <v/>
      </c>
      <c r="AO173" s="4" t="str">
        <f>""</f>
        <v/>
      </c>
      <c r="AP173" s="4" t="str">
        <f>""</f>
        <v/>
      </c>
      <c r="AQ173" s="4" t="str">
        <f>""</f>
        <v/>
      </c>
      <c r="AR173" s="4" t="str">
        <f>""</f>
        <v/>
      </c>
      <c r="AS173" s="4" t="str">
        <f>""</f>
        <v/>
      </c>
    </row>
    <row r="174" spans="1:45" x14ac:dyDescent="0.25">
      <c r="A174" s="23" t="s">
        <v>41</v>
      </c>
      <c r="B174" s="18" t="s">
        <v>76</v>
      </c>
      <c r="C174" s="18">
        <v>10.5</v>
      </c>
      <c r="D174" s="18">
        <v>50</v>
      </c>
      <c r="E174" s="18" t="s">
        <v>43</v>
      </c>
      <c r="F174" s="18">
        <v>1</v>
      </c>
      <c r="G174" s="18" t="str">
        <f>B174&amp;C174&amp;D174&amp;E174&amp;F174</f>
        <v>GOV10.550TD1</v>
      </c>
      <c r="H174" s="4" t="s">
        <v>6</v>
      </c>
      <c r="I174" s="4">
        <v>1</v>
      </c>
      <c r="J174" s="4">
        <v>0.06</v>
      </c>
      <c r="K174" s="4">
        <v>0.4</v>
      </c>
      <c r="L174" s="4">
        <v>3</v>
      </c>
      <c r="M174" s="4">
        <v>9.9000000000000005E-2</v>
      </c>
      <c r="N174" s="4">
        <v>0.4</v>
      </c>
      <c r="O174" s="4">
        <v>0.15</v>
      </c>
      <c r="P174" s="4">
        <v>1</v>
      </c>
      <c r="Q174" s="4">
        <v>0.1</v>
      </c>
      <c r="R174" s="4">
        <v>1.35</v>
      </c>
      <c r="S174" s="4">
        <v>1.4</v>
      </c>
      <c r="T174" s="4">
        <v>0.1</v>
      </c>
      <c r="U174" s="4">
        <v>0.1</v>
      </c>
      <c r="V174" s="4" t="s">
        <v>1</v>
      </c>
      <c r="W174" s="4" t="s">
        <v>1</v>
      </c>
      <c r="X174" s="4" t="str">
        <f>""</f>
        <v/>
      </c>
      <c r="Y174" s="4" t="str">
        <f>""</f>
        <v/>
      </c>
      <c r="Z174" s="4" t="str">
        <f>""</f>
        <v/>
      </c>
      <c r="AA174" s="4" t="str">
        <f>""</f>
        <v/>
      </c>
      <c r="AB174" s="4" t="str">
        <f>""</f>
        <v/>
      </c>
      <c r="AC174" s="4" t="str">
        <f>""</f>
        <v/>
      </c>
      <c r="AD174" s="4" t="str">
        <f>""</f>
        <v/>
      </c>
      <c r="AE174" s="4" t="str">
        <f>""</f>
        <v/>
      </c>
      <c r="AF174" s="4" t="str">
        <f>""</f>
        <v/>
      </c>
      <c r="AG174" s="4" t="str">
        <f>""</f>
        <v/>
      </c>
      <c r="AH174" s="4" t="str">
        <f>""</f>
        <v/>
      </c>
      <c r="AI174" s="4" t="str">
        <f>""</f>
        <v/>
      </c>
      <c r="AJ174" s="4" t="str">
        <f>""</f>
        <v/>
      </c>
      <c r="AK174" s="4" t="str">
        <f>""</f>
        <v/>
      </c>
      <c r="AL174" s="4" t="str">
        <f>""</f>
        <v/>
      </c>
      <c r="AM174" s="4" t="str">
        <f>""</f>
        <v/>
      </c>
      <c r="AN174" s="4" t="str">
        <f>""</f>
        <v/>
      </c>
      <c r="AO174" s="4" t="str">
        <f>""</f>
        <v/>
      </c>
      <c r="AP174" s="4" t="str">
        <f>""</f>
        <v/>
      </c>
      <c r="AQ174" s="4" t="str">
        <f>""</f>
        <v/>
      </c>
      <c r="AR174" s="4" t="str">
        <f>""</f>
        <v/>
      </c>
      <c r="AS174" s="4" t="str">
        <f>""</f>
        <v/>
      </c>
    </row>
    <row r="175" spans="1:45" x14ac:dyDescent="0.25">
      <c r="A175" s="15"/>
      <c r="B175" s="16"/>
      <c r="C175" s="16"/>
      <c r="D175" s="16"/>
      <c r="E175" s="16"/>
      <c r="F175" s="16"/>
      <c r="G175" s="16"/>
      <c r="H175" s="14" t="s">
        <v>25</v>
      </c>
      <c r="I175" s="7" t="s">
        <v>26</v>
      </c>
      <c r="J175" s="7" t="s">
        <v>77</v>
      </c>
      <c r="K175" s="7" t="s">
        <v>78</v>
      </c>
      <c r="L175" s="7" t="s">
        <v>79</v>
      </c>
      <c r="M175" s="7" t="s">
        <v>80</v>
      </c>
      <c r="N175" s="7" t="s">
        <v>81</v>
      </c>
      <c r="O175" s="7" t="s">
        <v>82</v>
      </c>
      <c r="P175" s="7" t="s">
        <v>83</v>
      </c>
      <c r="Q175" s="7" t="s">
        <v>84</v>
      </c>
      <c r="R175" s="7" t="s">
        <v>85</v>
      </c>
      <c r="S175" s="7" t="s">
        <v>86</v>
      </c>
      <c r="T175" s="7" t="s">
        <v>87</v>
      </c>
      <c r="U175" s="7" t="s">
        <v>88</v>
      </c>
      <c r="V175" s="7" t="s">
        <v>89</v>
      </c>
      <c r="W175" s="7" t="s">
        <v>90</v>
      </c>
      <c r="X175" s="7" t="s">
        <v>91</v>
      </c>
      <c r="Y175" s="7" t="s">
        <v>92</v>
      </c>
      <c r="Z175" s="7" t="s">
        <v>93</v>
      </c>
      <c r="AA175" s="7" t="s">
        <v>94</v>
      </c>
      <c r="AB175" s="7" t="s">
        <v>95</v>
      </c>
      <c r="AC175" s="7" t="s">
        <v>96</v>
      </c>
      <c r="AD175" s="7" t="s">
        <v>97</v>
      </c>
      <c r="AE175" s="7" t="s">
        <v>98</v>
      </c>
      <c r="AF175" s="7" t="s">
        <v>99</v>
      </c>
      <c r="AI175" s="4" t="str">
        <f>""</f>
        <v/>
      </c>
      <c r="AJ175" s="4" t="str">
        <f>""</f>
        <v/>
      </c>
      <c r="AK175" s="4" t="str">
        <f>""</f>
        <v/>
      </c>
      <c r="AL175" s="4" t="str">
        <f>""</f>
        <v/>
      </c>
      <c r="AM175" s="4" t="str">
        <f>""</f>
        <v/>
      </c>
      <c r="AN175" s="4" t="str">
        <f>""</f>
        <v/>
      </c>
      <c r="AO175" s="4" t="str">
        <f>""</f>
        <v/>
      </c>
      <c r="AP175" s="4" t="str">
        <f>""</f>
        <v/>
      </c>
      <c r="AQ175" s="4" t="str">
        <f>""</f>
        <v/>
      </c>
      <c r="AR175" s="4" t="str">
        <f>""</f>
        <v/>
      </c>
      <c r="AS175" s="4" t="str">
        <f>""</f>
        <v/>
      </c>
    </row>
    <row r="176" spans="1:45" x14ac:dyDescent="0.25">
      <c r="A176" s="15"/>
      <c r="B176" s="17"/>
      <c r="C176" s="17"/>
      <c r="D176" s="17"/>
      <c r="E176" s="17"/>
      <c r="F176" s="17"/>
      <c r="G176" s="17"/>
      <c r="I176" s="8" t="s">
        <v>39</v>
      </c>
      <c r="J176" s="8"/>
      <c r="K176" s="8"/>
      <c r="L176" s="8"/>
      <c r="M176" s="8"/>
      <c r="N176" s="8"/>
      <c r="O176" s="8"/>
      <c r="P176" s="8">
        <v>15</v>
      </c>
      <c r="Q176" s="8">
        <v>15</v>
      </c>
      <c r="R176" s="8"/>
      <c r="S176" s="8">
        <v>15</v>
      </c>
      <c r="T176" s="8">
        <v>15</v>
      </c>
      <c r="U176" s="8"/>
      <c r="V176" s="8"/>
      <c r="W176" s="8"/>
      <c r="X176" s="8">
        <v>2</v>
      </c>
      <c r="Y176" s="8">
        <v>2</v>
      </c>
      <c r="Z176" s="8"/>
      <c r="AA176" s="8">
        <v>2</v>
      </c>
      <c r="AB176" s="8">
        <v>2</v>
      </c>
      <c r="AC176" s="8">
        <v>2</v>
      </c>
      <c r="AD176" s="8">
        <v>2</v>
      </c>
      <c r="AE176" s="8">
        <v>0.99</v>
      </c>
      <c r="AF176" s="8">
        <v>0</v>
      </c>
      <c r="AI176" s="4" t="str">
        <f>""</f>
        <v/>
      </c>
      <c r="AJ176" s="4" t="str">
        <f>""</f>
        <v/>
      </c>
      <c r="AK176" s="4" t="str">
        <f>""</f>
        <v/>
      </c>
      <c r="AL176" s="4" t="str">
        <f>""</f>
        <v/>
      </c>
      <c r="AM176" s="4" t="str">
        <f>""</f>
        <v/>
      </c>
      <c r="AN176" s="4" t="str">
        <f>""</f>
        <v/>
      </c>
      <c r="AO176" s="4" t="str">
        <f>""</f>
        <v/>
      </c>
      <c r="AP176" s="4" t="str">
        <f>""</f>
        <v/>
      </c>
      <c r="AQ176" s="4" t="str">
        <f>""</f>
        <v/>
      </c>
      <c r="AR176" s="4" t="str">
        <f>""</f>
        <v/>
      </c>
      <c r="AS176" s="4" t="str">
        <f>""</f>
        <v/>
      </c>
    </row>
    <row r="177" spans="1:45" x14ac:dyDescent="0.25">
      <c r="A177" s="15"/>
      <c r="B177" s="17"/>
      <c r="C177" s="17"/>
      <c r="D177" s="17"/>
      <c r="E177" s="17"/>
      <c r="F177" s="17"/>
      <c r="G177" s="17"/>
      <c r="I177" s="8" t="s">
        <v>40</v>
      </c>
      <c r="J177" s="8"/>
      <c r="K177" s="8"/>
      <c r="L177" s="8"/>
      <c r="M177" s="8"/>
      <c r="N177" s="8"/>
      <c r="O177" s="8"/>
      <c r="P177" s="8">
        <v>1.5</v>
      </c>
      <c r="Q177" s="8">
        <v>1.5</v>
      </c>
      <c r="R177" s="8">
        <f>2*$K$2</f>
        <v>0.02</v>
      </c>
      <c r="S177" s="8">
        <v>1.5</v>
      </c>
      <c r="T177" s="8">
        <v>1.5</v>
      </c>
      <c r="U177" s="8">
        <f>2*$K$2</f>
        <v>0.02</v>
      </c>
      <c r="V177" s="8"/>
      <c r="W177" s="8"/>
      <c r="X177" s="8">
        <f t="shared" ref="X177:Y177" si="20">2*$K$2</f>
        <v>0.02</v>
      </c>
      <c r="Y177" s="8">
        <f t="shared" si="20"/>
        <v>0.02</v>
      </c>
      <c r="Z177" s="8"/>
      <c r="AA177" s="8">
        <f t="shared" ref="AA177:AD177" si="21">2*$K$2</f>
        <v>0.02</v>
      </c>
      <c r="AB177" s="8">
        <f t="shared" si="21"/>
        <v>0.02</v>
      </c>
      <c r="AC177" s="8">
        <f t="shared" si="21"/>
        <v>0.02</v>
      </c>
      <c r="AD177" s="8">
        <f t="shared" si="21"/>
        <v>0.02</v>
      </c>
      <c r="AE177" s="8">
        <v>0</v>
      </c>
      <c r="AF177" s="8">
        <v>-0.3</v>
      </c>
      <c r="AI177" s="4" t="str">
        <f>""</f>
        <v/>
      </c>
      <c r="AJ177" s="4" t="str">
        <f>""</f>
        <v/>
      </c>
      <c r="AK177" s="4" t="str">
        <f>""</f>
        <v/>
      </c>
      <c r="AL177" s="4" t="str">
        <f>""</f>
        <v/>
      </c>
      <c r="AM177" s="4" t="str">
        <f>""</f>
        <v/>
      </c>
      <c r="AN177" s="4" t="str">
        <f>""</f>
        <v/>
      </c>
      <c r="AO177" s="4" t="str">
        <f>""</f>
        <v/>
      </c>
      <c r="AP177" s="4" t="str">
        <f>""</f>
        <v/>
      </c>
      <c r="AQ177" s="4" t="str">
        <f>""</f>
        <v/>
      </c>
      <c r="AR177" s="4" t="str">
        <f>""</f>
        <v/>
      </c>
      <c r="AS177" s="4" t="str">
        <f>""</f>
        <v/>
      </c>
    </row>
    <row r="178" spans="1:45" x14ac:dyDescent="0.25">
      <c r="A178" s="24" t="s">
        <v>41</v>
      </c>
      <c r="B178" s="18" t="s">
        <v>100</v>
      </c>
      <c r="C178" s="18">
        <v>10.5</v>
      </c>
      <c r="D178" s="18">
        <v>50</v>
      </c>
      <c r="E178" s="18" t="s">
        <v>43</v>
      </c>
      <c r="F178" s="18">
        <v>1</v>
      </c>
      <c r="G178" s="18" t="str">
        <f>B178&amp;C178&amp;D178&amp;E178&amp;F178</f>
        <v>PSS10.550TD1</v>
      </c>
      <c r="H178" s="4" t="s">
        <v>9</v>
      </c>
      <c r="I178" s="4">
        <v>1</v>
      </c>
      <c r="J178" s="4">
        <v>1</v>
      </c>
      <c r="K178" s="4">
        <v>0</v>
      </c>
      <c r="L178" s="4">
        <v>3</v>
      </c>
      <c r="M178" s="4">
        <v>0</v>
      </c>
      <c r="N178" s="4">
        <v>5</v>
      </c>
      <c r="O178" s="4">
        <v>1</v>
      </c>
      <c r="P178" s="4">
        <v>2.5</v>
      </c>
      <c r="Q178" s="4">
        <v>2.5</v>
      </c>
      <c r="R178" s="4">
        <v>0</v>
      </c>
      <c r="S178" s="4">
        <v>2.5</v>
      </c>
      <c r="T178" s="4">
        <v>0</v>
      </c>
      <c r="U178" s="4">
        <v>2.5</v>
      </c>
      <c r="V178" s="4">
        <v>0.39</v>
      </c>
      <c r="W178" s="4">
        <v>1</v>
      </c>
      <c r="X178" s="4">
        <v>0</v>
      </c>
      <c r="Y178" s="4">
        <v>0.1</v>
      </c>
      <c r="Z178" s="4">
        <v>6.5</v>
      </c>
      <c r="AA178" s="4">
        <v>0.44</v>
      </c>
      <c r="AB178" s="4">
        <v>0.08</v>
      </c>
      <c r="AC178" s="4">
        <v>0.2</v>
      </c>
      <c r="AD178" s="4">
        <v>0.98</v>
      </c>
      <c r="AE178" s="4">
        <v>0.1</v>
      </c>
      <c r="AF178" s="4">
        <v>-0.1</v>
      </c>
      <c r="AG178" s="4" t="s">
        <v>1</v>
      </c>
      <c r="AH178" s="4" t="s">
        <v>1</v>
      </c>
      <c r="AI178" s="4" t="str">
        <f>""</f>
        <v/>
      </c>
      <c r="AJ178" s="4" t="str">
        <f>""</f>
        <v/>
      </c>
      <c r="AK178" s="4" t="str">
        <f>""</f>
        <v/>
      </c>
      <c r="AL178" s="4" t="str">
        <f>""</f>
        <v/>
      </c>
      <c r="AM178" s="4" t="str">
        <f>""</f>
        <v/>
      </c>
      <c r="AN178" s="4" t="str">
        <f>""</f>
        <v/>
      </c>
      <c r="AO178" s="4" t="str">
        <f>""</f>
        <v/>
      </c>
      <c r="AP178" s="4" t="str">
        <f>""</f>
        <v/>
      </c>
      <c r="AQ178" s="4" t="str">
        <f>""</f>
        <v/>
      </c>
      <c r="AR178" s="4" t="str">
        <f>""</f>
        <v/>
      </c>
      <c r="AS178" s="4" t="str">
        <f>""</f>
        <v/>
      </c>
    </row>
    <row r="179" spans="1:45" x14ac:dyDescent="0.25">
      <c r="A179" s="27" t="s">
        <v>136</v>
      </c>
      <c r="B179" s="9"/>
      <c r="C179" s="9"/>
      <c r="D179" s="9"/>
      <c r="E179" s="9"/>
      <c r="F179" s="16"/>
      <c r="G179" s="16"/>
      <c r="H179" s="14" t="s">
        <v>25</v>
      </c>
      <c r="I179" s="7" t="s">
        <v>26</v>
      </c>
      <c r="J179" s="7" t="s">
        <v>27</v>
      </c>
      <c r="K179" s="7" t="s">
        <v>28</v>
      </c>
      <c r="L179" s="7" t="s">
        <v>29</v>
      </c>
      <c r="M179" s="7" t="s">
        <v>30</v>
      </c>
      <c r="N179" s="7" t="s">
        <v>31</v>
      </c>
      <c r="O179" s="7" t="s">
        <v>32</v>
      </c>
      <c r="P179" s="7" t="s">
        <v>33</v>
      </c>
      <c r="Q179" s="7" t="s">
        <v>34</v>
      </c>
      <c r="R179" s="7" t="s">
        <v>35</v>
      </c>
      <c r="S179" s="7" t="s">
        <v>36</v>
      </c>
      <c r="AI179" s="4" t="str">
        <f>""</f>
        <v/>
      </c>
      <c r="AJ179" s="4" t="str">
        <f>""</f>
        <v/>
      </c>
      <c r="AK179" s="4" t="str">
        <f>""</f>
        <v/>
      </c>
      <c r="AL179" s="4" t="str">
        <f>""</f>
        <v/>
      </c>
      <c r="AM179" s="4" t="str">
        <f>""</f>
        <v/>
      </c>
      <c r="AN179" s="4" t="str">
        <f>""</f>
        <v/>
      </c>
      <c r="AO179" s="4" t="str">
        <f>""</f>
        <v/>
      </c>
      <c r="AP179" s="4" t="str">
        <f>""</f>
        <v/>
      </c>
      <c r="AQ179" s="4" t="str">
        <f>""</f>
        <v/>
      </c>
      <c r="AR179" s="4" t="str">
        <f>""</f>
        <v/>
      </c>
      <c r="AS179" s="4" t="str">
        <f>""</f>
        <v/>
      </c>
    </row>
    <row r="180" spans="1:45" x14ac:dyDescent="0.25">
      <c r="A180" s="25"/>
      <c r="B180" s="10"/>
      <c r="C180" s="10"/>
      <c r="D180" s="10"/>
      <c r="E180" s="10"/>
      <c r="F180" s="17"/>
      <c r="G180" s="17"/>
      <c r="I180" s="8" t="s">
        <v>39</v>
      </c>
      <c r="J180" s="8">
        <v>0.1</v>
      </c>
      <c r="K180" s="8">
        <v>0.2</v>
      </c>
      <c r="L180" s="8">
        <v>0</v>
      </c>
      <c r="M180" s="8">
        <v>10</v>
      </c>
      <c r="N180" s="8">
        <v>20</v>
      </c>
      <c r="O180" s="8">
        <v>1000</v>
      </c>
      <c r="P180" s="8">
        <v>0.5</v>
      </c>
      <c r="Q180" s="8">
        <v>8</v>
      </c>
      <c r="R180" s="8">
        <v>-3</v>
      </c>
      <c r="S180" s="8">
        <v>0.3</v>
      </c>
      <c r="AI180" s="4" t="str">
        <f>""</f>
        <v/>
      </c>
      <c r="AJ180" s="4" t="str">
        <f>""</f>
        <v/>
      </c>
      <c r="AK180" s="4" t="str">
        <f>""</f>
        <v/>
      </c>
      <c r="AL180" s="4" t="str">
        <f>""</f>
        <v/>
      </c>
      <c r="AM180" s="4" t="str">
        <f>""</f>
        <v/>
      </c>
      <c r="AN180" s="4" t="str">
        <f>""</f>
        <v/>
      </c>
      <c r="AO180" s="4" t="str">
        <f>""</f>
        <v/>
      </c>
      <c r="AP180" s="4" t="str">
        <f>""</f>
        <v/>
      </c>
      <c r="AQ180" s="4" t="str">
        <f>""</f>
        <v/>
      </c>
      <c r="AR180" s="4" t="str">
        <f>""</f>
        <v/>
      </c>
      <c r="AS180" s="4" t="str">
        <f>""</f>
        <v/>
      </c>
    </row>
    <row r="181" spans="1:45" x14ac:dyDescent="0.25">
      <c r="A181" s="25"/>
      <c r="B181" s="10"/>
      <c r="C181" s="10"/>
      <c r="D181" s="10"/>
      <c r="E181" s="10"/>
      <c r="F181" s="17"/>
      <c r="G181" s="17"/>
      <c r="I181" s="8" t="s">
        <v>40</v>
      </c>
      <c r="J181" s="8">
        <v>0</v>
      </c>
      <c r="K181" s="8">
        <v>0</v>
      </c>
      <c r="L181" s="8">
        <v>-0.2</v>
      </c>
      <c r="M181" s="8">
        <v>0</v>
      </c>
      <c r="N181" s="8">
        <f>4*$K$2</f>
        <v>0.04</v>
      </c>
      <c r="O181" s="8">
        <v>50</v>
      </c>
      <c r="P181" s="8">
        <v>0</v>
      </c>
      <c r="Q181" s="8">
        <v>3</v>
      </c>
      <c r="R181" s="8">
        <v>-8</v>
      </c>
      <c r="S181" s="8">
        <v>0</v>
      </c>
      <c r="AI181" s="4" t="str">
        <f>""</f>
        <v/>
      </c>
      <c r="AJ181" s="4" t="str">
        <f>""</f>
        <v/>
      </c>
      <c r="AK181" s="4" t="str">
        <f>""</f>
        <v/>
      </c>
      <c r="AL181" s="4" t="str">
        <f>""</f>
        <v/>
      </c>
      <c r="AM181" s="4" t="str">
        <f>""</f>
        <v/>
      </c>
      <c r="AN181" s="4" t="str">
        <f>""</f>
        <v/>
      </c>
      <c r="AO181" s="4" t="str">
        <f>""</f>
        <v/>
      </c>
      <c r="AP181" s="4" t="str">
        <f>""</f>
        <v/>
      </c>
      <c r="AQ181" s="4" t="str">
        <f>""</f>
        <v/>
      </c>
      <c r="AR181" s="4" t="str">
        <f>""</f>
        <v/>
      </c>
      <c r="AS181" s="4" t="str">
        <f>""</f>
        <v/>
      </c>
    </row>
    <row r="182" spans="1:45" x14ac:dyDescent="0.25">
      <c r="A182" s="22" t="s">
        <v>41</v>
      </c>
      <c r="B182" s="18" t="s">
        <v>42</v>
      </c>
      <c r="C182" s="18">
        <v>10.5</v>
      </c>
      <c r="D182" s="18">
        <v>54</v>
      </c>
      <c r="E182" s="18" t="s">
        <v>43</v>
      </c>
      <c r="F182" s="18">
        <v>1</v>
      </c>
      <c r="G182" s="18" t="str">
        <f>B182&amp;C182&amp;D182&amp;E182&amp;F182</f>
        <v>AVR10.554TD1</v>
      </c>
      <c r="H182" s="10" t="s">
        <v>4</v>
      </c>
      <c r="I182" s="10">
        <v>1</v>
      </c>
      <c r="J182" s="10">
        <v>0</v>
      </c>
      <c r="K182" s="10">
        <v>0.2</v>
      </c>
      <c r="L182" s="10">
        <v>-0.19900000000000001</v>
      </c>
      <c r="M182" s="10">
        <v>0</v>
      </c>
      <c r="N182" s="10">
        <v>5</v>
      </c>
      <c r="O182" s="10">
        <v>250</v>
      </c>
      <c r="P182" s="10">
        <v>0.05</v>
      </c>
      <c r="Q182" s="10">
        <v>5.64</v>
      </c>
      <c r="R182" s="10">
        <v>0</v>
      </c>
      <c r="S182" s="10">
        <v>0</v>
      </c>
      <c r="T182" s="4" t="s">
        <v>1</v>
      </c>
      <c r="U182" s="4" t="s">
        <v>1</v>
      </c>
      <c r="V182" s="4" t="str">
        <f>""</f>
        <v/>
      </c>
      <c r="W182" s="4" t="str">
        <f>""</f>
        <v/>
      </c>
      <c r="X182" s="4" t="str">
        <f>""</f>
        <v/>
      </c>
      <c r="Y182" s="4" t="str">
        <f>""</f>
        <v/>
      </c>
      <c r="Z182" s="4" t="str">
        <f>""</f>
        <v/>
      </c>
      <c r="AA182" s="4" t="str">
        <f>""</f>
        <v/>
      </c>
      <c r="AB182" s="4" t="str">
        <f>""</f>
        <v/>
      </c>
      <c r="AC182" s="4" t="str">
        <f>""</f>
        <v/>
      </c>
      <c r="AD182" s="4" t="str">
        <f>""</f>
        <v/>
      </c>
      <c r="AE182" s="4" t="str">
        <f>""</f>
        <v/>
      </c>
      <c r="AF182" s="4" t="str">
        <f>""</f>
        <v/>
      </c>
      <c r="AG182" s="4" t="str">
        <f>""</f>
        <v/>
      </c>
      <c r="AH182" s="4" t="str">
        <f>""</f>
        <v/>
      </c>
      <c r="AI182" s="4" t="str">
        <f>""</f>
        <v/>
      </c>
      <c r="AJ182" s="4" t="str">
        <f>""</f>
        <v/>
      </c>
      <c r="AK182" s="4" t="str">
        <f>""</f>
        <v/>
      </c>
      <c r="AL182" s="4" t="str">
        <f>""</f>
        <v/>
      </c>
      <c r="AM182" s="4" t="str">
        <f>""</f>
        <v/>
      </c>
      <c r="AN182" s="4" t="str">
        <f>""</f>
        <v/>
      </c>
      <c r="AO182" s="4" t="str">
        <f>""</f>
        <v/>
      </c>
      <c r="AP182" s="4" t="str">
        <f>""</f>
        <v/>
      </c>
      <c r="AQ182" s="4" t="str">
        <f>""</f>
        <v/>
      </c>
      <c r="AR182" s="4" t="str">
        <f>""</f>
        <v/>
      </c>
      <c r="AS182" s="4" t="str">
        <f>""</f>
        <v/>
      </c>
    </row>
    <row r="183" spans="1:45" x14ac:dyDescent="0.25">
      <c r="A183" s="15"/>
      <c r="B183" s="16"/>
      <c r="C183" s="16"/>
      <c r="D183" s="16"/>
      <c r="E183" s="16"/>
      <c r="F183" s="16"/>
      <c r="G183" s="16"/>
      <c r="H183" s="14" t="s">
        <v>25</v>
      </c>
      <c r="I183" s="7" t="s">
        <v>26</v>
      </c>
      <c r="J183" s="7" t="s">
        <v>44</v>
      </c>
      <c r="K183" s="7" t="s">
        <v>45</v>
      </c>
      <c r="L183" s="7" t="s">
        <v>46</v>
      </c>
      <c r="M183" s="7" t="s">
        <v>47</v>
      </c>
      <c r="N183" s="7" t="s">
        <v>48</v>
      </c>
      <c r="O183" s="7" t="s">
        <v>49</v>
      </c>
      <c r="P183" s="7" t="s">
        <v>50</v>
      </c>
      <c r="Q183" s="7" t="s">
        <v>51</v>
      </c>
      <c r="R183" s="7" t="s">
        <v>52</v>
      </c>
      <c r="S183" s="7" t="s">
        <v>53</v>
      </c>
      <c r="T183" s="7" t="s">
        <v>54</v>
      </c>
      <c r="U183" s="7" t="s">
        <v>55</v>
      </c>
      <c r="AI183" s="4" t="str">
        <f>""</f>
        <v/>
      </c>
      <c r="AJ183" s="4" t="str">
        <f>""</f>
        <v/>
      </c>
      <c r="AK183" s="4" t="str">
        <f>""</f>
        <v/>
      </c>
      <c r="AL183" s="4" t="str">
        <f>""</f>
        <v/>
      </c>
      <c r="AM183" s="4" t="str">
        <f>""</f>
        <v/>
      </c>
      <c r="AN183" s="4" t="str">
        <f>""</f>
        <v/>
      </c>
      <c r="AO183" s="4" t="str">
        <f>""</f>
        <v/>
      </c>
      <c r="AP183" s="4" t="str">
        <f>""</f>
        <v/>
      </c>
      <c r="AQ183" s="4" t="str">
        <f>""</f>
        <v/>
      </c>
      <c r="AR183" s="4" t="str">
        <f>""</f>
        <v/>
      </c>
      <c r="AS183" s="4" t="str">
        <f>""</f>
        <v/>
      </c>
    </row>
    <row r="184" spans="1:45" x14ac:dyDescent="0.25">
      <c r="A184" s="15"/>
      <c r="B184" s="17"/>
      <c r="C184" s="17"/>
      <c r="D184" s="17"/>
      <c r="E184" s="17"/>
      <c r="F184" s="17"/>
      <c r="G184" s="17"/>
      <c r="I184" s="8" t="s">
        <v>39</v>
      </c>
      <c r="J184" s="8">
        <v>10</v>
      </c>
      <c r="K184" s="8">
        <v>0.2</v>
      </c>
      <c r="L184" s="8">
        <v>0.2</v>
      </c>
      <c r="M184" s="8">
        <v>10</v>
      </c>
      <c r="N184" s="8">
        <v>3</v>
      </c>
      <c r="O184" s="8">
        <v>2.5</v>
      </c>
      <c r="P184" s="8"/>
      <c r="Q184" s="8"/>
      <c r="R184" s="8"/>
      <c r="S184" s="8"/>
      <c r="T184" s="8"/>
      <c r="U184" s="8"/>
      <c r="AI184" s="4" t="str">
        <f>""</f>
        <v/>
      </c>
      <c r="AJ184" s="4" t="str">
        <f>""</f>
        <v/>
      </c>
      <c r="AK184" s="4" t="str">
        <f>""</f>
        <v/>
      </c>
      <c r="AL184" s="4" t="str">
        <f>""</f>
        <v/>
      </c>
      <c r="AM184" s="4" t="str">
        <f>""</f>
        <v/>
      </c>
      <c r="AN184" s="4" t="str">
        <f>""</f>
        <v/>
      </c>
      <c r="AO184" s="4" t="str">
        <f>""</f>
        <v/>
      </c>
      <c r="AP184" s="4" t="str">
        <f>""</f>
        <v/>
      </c>
      <c r="AQ184" s="4" t="str">
        <f>""</f>
        <v/>
      </c>
      <c r="AR184" s="4" t="str">
        <f>""</f>
        <v/>
      </c>
      <c r="AS184" s="4" t="str">
        <f>""</f>
        <v/>
      </c>
    </row>
    <row r="185" spans="1:45" x14ac:dyDescent="0.25">
      <c r="A185" s="15"/>
      <c r="B185" s="17"/>
      <c r="C185" s="17"/>
      <c r="D185" s="17"/>
      <c r="E185" s="17"/>
      <c r="F185" s="17"/>
      <c r="G185" s="17"/>
      <c r="I185" s="8" t="s">
        <v>40</v>
      </c>
      <c r="J185" s="8">
        <v>1</v>
      </c>
      <c r="K185" s="8">
        <f>4*$K$2</f>
        <v>0.04</v>
      </c>
      <c r="L185" s="8">
        <f>4*$K$2</f>
        <v>0.04</v>
      </c>
      <c r="M185" s="8">
        <v>1</v>
      </c>
      <c r="N185" s="8">
        <v>0</v>
      </c>
      <c r="O185" s="8"/>
      <c r="P185" s="8"/>
      <c r="Q185" s="8"/>
      <c r="R185" s="8"/>
      <c r="S185" s="8"/>
      <c r="T185" s="8">
        <v>0</v>
      </c>
      <c r="U185" s="8"/>
      <c r="AI185" s="4" t="str">
        <f>""</f>
        <v/>
      </c>
      <c r="AJ185" s="4" t="str">
        <f>""</f>
        <v/>
      </c>
      <c r="AK185" s="4" t="str">
        <f>""</f>
        <v/>
      </c>
      <c r="AL185" s="4" t="str">
        <f>""</f>
        <v/>
      </c>
      <c r="AM185" s="4" t="str">
        <f>""</f>
        <v/>
      </c>
      <c r="AN185" s="4" t="str">
        <f>""</f>
        <v/>
      </c>
      <c r="AO185" s="4" t="str">
        <f>""</f>
        <v/>
      </c>
      <c r="AP185" s="4" t="str">
        <f>""</f>
        <v/>
      </c>
      <c r="AQ185" s="4" t="str">
        <f>""</f>
        <v/>
      </c>
      <c r="AR185" s="4" t="str">
        <f>""</f>
        <v/>
      </c>
      <c r="AS185" s="4" t="str">
        <f>""</f>
        <v/>
      </c>
    </row>
    <row r="186" spans="1:45" x14ac:dyDescent="0.25">
      <c r="A186" s="23" t="s">
        <v>41</v>
      </c>
      <c r="B186" s="18" t="s">
        <v>62</v>
      </c>
      <c r="C186" s="18">
        <v>10.5</v>
      </c>
      <c r="D186" s="18">
        <v>54</v>
      </c>
      <c r="E186" s="18" t="s">
        <v>43</v>
      </c>
      <c r="F186" s="18">
        <v>1</v>
      </c>
      <c r="G186" s="18" t="str">
        <f>B186&amp;C186&amp;D186&amp;E186&amp;F186</f>
        <v>GEN10.554TD1</v>
      </c>
      <c r="H186" s="10" t="s">
        <v>0</v>
      </c>
      <c r="I186" s="10">
        <v>1</v>
      </c>
      <c r="J186" s="10">
        <v>6.6</v>
      </c>
      <c r="K186" s="10">
        <v>0.05</v>
      </c>
      <c r="L186" s="10">
        <v>0.155</v>
      </c>
      <c r="M186" s="10">
        <v>2</v>
      </c>
      <c r="N186" s="10">
        <v>0</v>
      </c>
      <c r="O186" s="10">
        <v>1.1299999999999999</v>
      </c>
      <c r="P186" s="10">
        <v>0.73399999999999999</v>
      </c>
      <c r="Q186" s="10">
        <v>0.26</v>
      </c>
      <c r="R186" s="10">
        <v>0.16</v>
      </c>
      <c r="S186" s="10">
        <v>0.104</v>
      </c>
      <c r="T186" s="10">
        <v>0.19400000000000001</v>
      </c>
      <c r="U186" s="10">
        <v>0.68500000000000005</v>
      </c>
      <c r="V186" s="4" t="s">
        <v>1</v>
      </c>
      <c r="W186" s="4" t="s">
        <v>1</v>
      </c>
      <c r="X186" s="4" t="str">
        <f>""</f>
        <v/>
      </c>
      <c r="Y186" s="4" t="str">
        <f>""</f>
        <v/>
      </c>
      <c r="Z186" s="4" t="str">
        <f>""</f>
        <v/>
      </c>
      <c r="AA186" s="4" t="str">
        <f>""</f>
        <v/>
      </c>
      <c r="AB186" s="4" t="str">
        <f>""</f>
        <v/>
      </c>
      <c r="AC186" s="4" t="str">
        <f>""</f>
        <v/>
      </c>
      <c r="AD186" s="4" t="str">
        <f>""</f>
        <v/>
      </c>
      <c r="AE186" s="4" t="str">
        <f>""</f>
        <v/>
      </c>
      <c r="AF186" s="4" t="str">
        <f>""</f>
        <v/>
      </c>
      <c r="AG186" s="4" t="str">
        <f>""</f>
        <v/>
      </c>
      <c r="AH186" s="4" t="str">
        <f>""</f>
        <v/>
      </c>
      <c r="AI186" s="4" t="str">
        <f>""</f>
        <v/>
      </c>
      <c r="AJ186" s="4" t="str">
        <f>""</f>
        <v/>
      </c>
      <c r="AK186" s="4" t="str">
        <f>""</f>
        <v/>
      </c>
      <c r="AL186" s="4" t="str">
        <f>""</f>
        <v/>
      </c>
      <c r="AM186" s="4" t="str">
        <f>""</f>
        <v/>
      </c>
      <c r="AN186" s="4" t="str">
        <f>""</f>
        <v/>
      </c>
      <c r="AO186" s="4" t="str">
        <f>""</f>
        <v/>
      </c>
      <c r="AP186" s="4" t="str">
        <f>""</f>
        <v/>
      </c>
      <c r="AQ186" s="4" t="str">
        <f>""</f>
        <v/>
      </c>
      <c r="AR186" s="4" t="str">
        <f>""</f>
        <v/>
      </c>
      <c r="AS186" s="4" t="str">
        <f>""</f>
        <v/>
      </c>
    </row>
    <row r="187" spans="1:45" x14ac:dyDescent="0.25">
      <c r="A187" s="15"/>
      <c r="B187" s="16"/>
      <c r="C187" s="16"/>
      <c r="D187" s="16"/>
      <c r="E187" s="16"/>
      <c r="F187" s="16"/>
      <c r="G187" s="16"/>
      <c r="H187" s="14" t="s">
        <v>25</v>
      </c>
      <c r="I187" s="7" t="s">
        <v>26</v>
      </c>
      <c r="J187" s="7" t="s">
        <v>64</v>
      </c>
      <c r="K187" s="7" t="s">
        <v>65</v>
      </c>
      <c r="L187" s="7" t="s">
        <v>66</v>
      </c>
      <c r="M187" s="7" t="s">
        <v>67</v>
      </c>
      <c r="N187" s="7" t="s">
        <v>68</v>
      </c>
      <c r="O187" s="7" t="s">
        <v>69</v>
      </c>
      <c r="P187" s="7" t="s">
        <v>70</v>
      </c>
      <c r="Q187" s="7" t="s">
        <v>71</v>
      </c>
      <c r="R187" s="7" t="s">
        <v>72</v>
      </c>
      <c r="S187" s="7" t="s">
        <v>73</v>
      </c>
      <c r="T187" s="7" t="s">
        <v>74</v>
      </c>
      <c r="U187" s="7" t="s">
        <v>75</v>
      </c>
      <c r="AI187" s="4" t="str">
        <f>""</f>
        <v/>
      </c>
      <c r="AJ187" s="4" t="str">
        <f>""</f>
        <v/>
      </c>
      <c r="AK187" s="4" t="str">
        <f>""</f>
        <v/>
      </c>
      <c r="AL187" s="4" t="str">
        <f>""</f>
        <v/>
      </c>
      <c r="AM187" s="4" t="str">
        <f>""</f>
        <v/>
      </c>
      <c r="AN187" s="4" t="str">
        <f>""</f>
        <v/>
      </c>
      <c r="AO187" s="4" t="str">
        <f>""</f>
        <v/>
      </c>
      <c r="AP187" s="4" t="str">
        <f>""</f>
        <v/>
      </c>
      <c r="AQ187" s="4" t="str">
        <f>""</f>
        <v/>
      </c>
      <c r="AR187" s="4" t="str">
        <f>""</f>
        <v/>
      </c>
      <c r="AS187" s="4" t="str">
        <f>""</f>
        <v/>
      </c>
    </row>
    <row r="188" spans="1:45" x14ac:dyDescent="0.25">
      <c r="A188" s="15"/>
      <c r="B188" s="17"/>
      <c r="C188" s="17"/>
      <c r="D188" s="17"/>
      <c r="E188" s="17"/>
      <c r="F188" s="17"/>
      <c r="G188" s="17"/>
      <c r="I188" s="8" t="s">
        <v>39</v>
      </c>
      <c r="J188" s="8">
        <v>1</v>
      </c>
      <c r="K188" s="8">
        <v>2</v>
      </c>
      <c r="L188" s="8">
        <v>30</v>
      </c>
      <c r="M188" s="8">
        <v>0.1</v>
      </c>
      <c r="N188" s="8">
        <v>1</v>
      </c>
      <c r="O188" s="8">
        <v>0.3</v>
      </c>
      <c r="P188" s="8">
        <v>1</v>
      </c>
      <c r="Q188" s="8">
        <v>1</v>
      </c>
      <c r="R188" s="8">
        <v>30</v>
      </c>
      <c r="S188" s="8">
        <v>1.5</v>
      </c>
      <c r="T188" s="8">
        <v>0.5</v>
      </c>
      <c r="U188" s="8">
        <v>0.15</v>
      </c>
      <c r="AI188" s="4" t="str">
        <f>""</f>
        <v/>
      </c>
      <c r="AJ188" s="4" t="str">
        <f>""</f>
        <v/>
      </c>
      <c r="AK188" s="4" t="str">
        <f>""</f>
        <v/>
      </c>
      <c r="AL188" s="4" t="str">
        <f>""</f>
        <v/>
      </c>
      <c r="AM188" s="4" t="str">
        <f>""</f>
        <v/>
      </c>
      <c r="AN188" s="4" t="str">
        <f>""</f>
        <v/>
      </c>
      <c r="AO188" s="4" t="str">
        <f>""</f>
        <v/>
      </c>
      <c r="AP188" s="4" t="str">
        <f>""</f>
        <v/>
      </c>
      <c r="AQ188" s="4" t="str">
        <f>""</f>
        <v/>
      </c>
      <c r="AR188" s="4" t="str">
        <f>""</f>
        <v/>
      </c>
      <c r="AS188" s="4" t="str">
        <f>""</f>
        <v/>
      </c>
    </row>
    <row r="189" spans="1:45" x14ac:dyDescent="0.25">
      <c r="A189" s="15"/>
      <c r="B189" s="17"/>
      <c r="C189" s="17"/>
      <c r="D189" s="17"/>
      <c r="E189" s="17"/>
      <c r="F189" s="17"/>
      <c r="G189" s="17"/>
      <c r="I189" s="8" t="s">
        <v>40</v>
      </c>
      <c r="J189" s="8">
        <v>0</v>
      </c>
      <c r="K189" s="8">
        <v>0</v>
      </c>
      <c r="L189" s="8">
        <f>4*$K$2</f>
        <v>0.04</v>
      </c>
      <c r="M189" s="8">
        <f>4*$K$2</f>
        <v>0.04</v>
      </c>
      <c r="N189" s="8">
        <f>4*$K$2</f>
        <v>0.04</v>
      </c>
      <c r="O189" s="8">
        <v>0</v>
      </c>
      <c r="P189" s="8">
        <v>0</v>
      </c>
      <c r="Q189" s="8">
        <v>0</v>
      </c>
      <c r="R189" s="8">
        <v>0.5</v>
      </c>
      <c r="S189" s="8">
        <v>0.8</v>
      </c>
      <c r="T189" s="8">
        <v>0</v>
      </c>
      <c r="U189" s="8">
        <v>0</v>
      </c>
      <c r="AI189" s="4" t="str">
        <f>""</f>
        <v/>
      </c>
      <c r="AJ189" s="4" t="str">
        <f>""</f>
        <v/>
      </c>
      <c r="AK189" s="4" t="str">
        <f>""</f>
        <v/>
      </c>
      <c r="AL189" s="4" t="str">
        <f>""</f>
        <v/>
      </c>
      <c r="AM189" s="4" t="str">
        <f>""</f>
        <v/>
      </c>
      <c r="AN189" s="4" t="str">
        <f>""</f>
        <v/>
      </c>
      <c r="AO189" s="4" t="str">
        <f>""</f>
        <v/>
      </c>
      <c r="AP189" s="4" t="str">
        <f>""</f>
        <v/>
      </c>
      <c r="AQ189" s="4" t="str">
        <f>""</f>
        <v/>
      </c>
      <c r="AR189" s="4" t="str">
        <f>""</f>
        <v/>
      </c>
      <c r="AS189" s="4" t="str">
        <f>""</f>
        <v/>
      </c>
    </row>
    <row r="190" spans="1:45" x14ac:dyDescent="0.25">
      <c r="A190" s="23" t="s">
        <v>41</v>
      </c>
      <c r="B190" s="18" t="s">
        <v>76</v>
      </c>
      <c r="C190" s="18">
        <v>10.5</v>
      </c>
      <c r="D190" s="18">
        <v>54</v>
      </c>
      <c r="E190" s="18" t="s">
        <v>43</v>
      </c>
      <c r="F190" s="18">
        <v>1</v>
      </c>
      <c r="G190" s="18" t="str">
        <f>B190&amp;C190&amp;D190&amp;E190&amp;F190</f>
        <v>GOV10.554TD1</v>
      </c>
      <c r="H190" s="10" t="s">
        <v>6</v>
      </c>
      <c r="I190" s="10">
        <v>1</v>
      </c>
      <c r="J190" s="10">
        <v>0.06</v>
      </c>
      <c r="K190" s="10">
        <v>0.4</v>
      </c>
      <c r="L190" s="10">
        <v>3</v>
      </c>
      <c r="M190" s="10">
        <v>9.9000000000000005E-2</v>
      </c>
      <c r="N190" s="10">
        <v>0.4</v>
      </c>
      <c r="O190" s="10">
        <v>0.15</v>
      </c>
      <c r="P190" s="10">
        <v>1</v>
      </c>
      <c r="Q190" s="10">
        <v>0.1</v>
      </c>
      <c r="R190" s="10">
        <v>1.35</v>
      </c>
      <c r="S190" s="10">
        <v>1.4</v>
      </c>
      <c r="T190" s="10">
        <v>0.1</v>
      </c>
      <c r="U190" s="10">
        <v>0.1</v>
      </c>
      <c r="V190" s="4" t="s">
        <v>1</v>
      </c>
      <c r="W190" s="4" t="s">
        <v>1</v>
      </c>
      <c r="X190" s="4" t="str">
        <f>""</f>
        <v/>
      </c>
      <c r="Y190" s="4" t="str">
        <f>""</f>
        <v/>
      </c>
      <c r="Z190" s="4" t="str">
        <f>""</f>
        <v/>
      </c>
      <c r="AA190" s="4" t="str">
        <f>""</f>
        <v/>
      </c>
      <c r="AB190" s="4" t="str">
        <f>""</f>
        <v/>
      </c>
      <c r="AC190" s="4" t="str">
        <f>""</f>
        <v/>
      </c>
      <c r="AD190" s="4" t="str">
        <f>""</f>
        <v/>
      </c>
      <c r="AE190" s="4" t="str">
        <f>""</f>
        <v/>
      </c>
      <c r="AF190" s="4" t="str">
        <f>""</f>
        <v/>
      </c>
      <c r="AG190" s="4" t="str">
        <f>""</f>
        <v/>
      </c>
      <c r="AH190" s="4" t="str">
        <f>""</f>
        <v/>
      </c>
      <c r="AI190" s="4" t="str">
        <f>""</f>
        <v/>
      </c>
      <c r="AJ190" s="4" t="str">
        <f>""</f>
        <v/>
      </c>
      <c r="AK190" s="4" t="str">
        <f>""</f>
        <v/>
      </c>
      <c r="AL190" s="4" t="str">
        <f>""</f>
        <v/>
      </c>
      <c r="AM190" s="4" t="str">
        <f>""</f>
        <v/>
      </c>
      <c r="AN190" s="4" t="str">
        <f>""</f>
        <v/>
      </c>
      <c r="AO190" s="4" t="str">
        <f>""</f>
        <v/>
      </c>
      <c r="AP190" s="4" t="str">
        <f>""</f>
        <v/>
      </c>
      <c r="AQ190" s="4" t="str">
        <f>""</f>
        <v/>
      </c>
      <c r="AR190" s="4" t="str">
        <f>""</f>
        <v/>
      </c>
      <c r="AS190" s="4" t="str">
        <f>""</f>
        <v/>
      </c>
    </row>
    <row r="191" spans="1:45" x14ac:dyDescent="0.25">
      <c r="A191" s="15"/>
      <c r="B191" s="16"/>
      <c r="C191" s="16"/>
      <c r="D191" s="16"/>
      <c r="E191" s="16"/>
      <c r="F191" s="16"/>
      <c r="G191" s="16"/>
      <c r="H191" s="14" t="s">
        <v>25</v>
      </c>
      <c r="I191" s="7" t="s">
        <v>26</v>
      </c>
      <c r="J191" s="7" t="s">
        <v>77</v>
      </c>
      <c r="K191" s="7" t="s">
        <v>78</v>
      </c>
      <c r="L191" s="7" t="s">
        <v>79</v>
      </c>
      <c r="M191" s="7" t="s">
        <v>80</v>
      </c>
      <c r="N191" s="7" t="s">
        <v>81</v>
      </c>
      <c r="O191" s="7" t="s">
        <v>82</v>
      </c>
      <c r="P191" s="7" t="s">
        <v>83</v>
      </c>
      <c r="Q191" s="7" t="s">
        <v>84</v>
      </c>
      <c r="R191" s="7" t="s">
        <v>85</v>
      </c>
      <c r="S191" s="7" t="s">
        <v>86</v>
      </c>
      <c r="T191" s="7" t="s">
        <v>87</v>
      </c>
      <c r="U191" s="7" t="s">
        <v>88</v>
      </c>
      <c r="V191" s="7" t="s">
        <v>89</v>
      </c>
      <c r="W191" s="7" t="s">
        <v>90</v>
      </c>
      <c r="X191" s="7" t="s">
        <v>91</v>
      </c>
      <c r="Y191" s="7" t="s">
        <v>92</v>
      </c>
      <c r="Z191" s="7" t="s">
        <v>93</v>
      </c>
      <c r="AA191" s="7" t="s">
        <v>94</v>
      </c>
      <c r="AB191" s="7" t="s">
        <v>95</v>
      </c>
      <c r="AC191" s="7" t="s">
        <v>96</v>
      </c>
      <c r="AD191" s="7" t="s">
        <v>97</v>
      </c>
      <c r="AE191" s="7" t="s">
        <v>98</v>
      </c>
      <c r="AF191" s="7" t="s">
        <v>99</v>
      </c>
      <c r="AI191" s="4" t="str">
        <f>""</f>
        <v/>
      </c>
      <c r="AJ191" s="4" t="str">
        <f>""</f>
        <v/>
      </c>
      <c r="AK191" s="4" t="str">
        <f>""</f>
        <v/>
      </c>
      <c r="AL191" s="4" t="str">
        <f>""</f>
        <v/>
      </c>
      <c r="AM191" s="4" t="str">
        <f>""</f>
        <v/>
      </c>
      <c r="AN191" s="4" t="str">
        <f>""</f>
        <v/>
      </c>
      <c r="AO191" s="4" t="str">
        <f>""</f>
        <v/>
      </c>
      <c r="AP191" s="4" t="str">
        <f>""</f>
        <v/>
      </c>
      <c r="AQ191" s="4" t="str">
        <f>""</f>
        <v/>
      </c>
      <c r="AR191" s="4" t="str">
        <f>""</f>
        <v/>
      </c>
      <c r="AS191" s="4" t="str">
        <f>""</f>
        <v/>
      </c>
    </row>
    <row r="192" spans="1:45" x14ac:dyDescent="0.25">
      <c r="A192" s="15"/>
      <c r="B192" s="17"/>
      <c r="C192" s="17"/>
      <c r="D192" s="17"/>
      <c r="E192" s="17"/>
      <c r="F192" s="17"/>
      <c r="G192" s="17"/>
      <c r="I192" s="8" t="s">
        <v>39</v>
      </c>
      <c r="J192" s="8"/>
      <c r="K192" s="8"/>
      <c r="L192" s="8"/>
      <c r="M192" s="8"/>
      <c r="N192" s="8"/>
      <c r="O192" s="8"/>
      <c r="P192" s="8">
        <v>15</v>
      </c>
      <c r="Q192" s="8">
        <v>15</v>
      </c>
      <c r="R192" s="8"/>
      <c r="S192" s="8">
        <v>15</v>
      </c>
      <c r="T192" s="8">
        <v>15</v>
      </c>
      <c r="U192" s="8"/>
      <c r="V192" s="8"/>
      <c r="W192" s="8"/>
      <c r="X192" s="8">
        <v>2</v>
      </c>
      <c r="Y192" s="8">
        <v>2</v>
      </c>
      <c r="Z192" s="8"/>
      <c r="AA192" s="8">
        <v>2</v>
      </c>
      <c r="AB192" s="8">
        <v>2</v>
      </c>
      <c r="AC192" s="8">
        <v>2</v>
      </c>
      <c r="AD192" s="8">
        <v>2</v>
      </c>
      <c r="AE192" s="8">
        <v>0.99</v>
      </c>
      <c r="AF192" s="8">
        <v>0</v>
      </c>
      <c r="AI192" s="4" t="str">
        <f>""</f>
        <v/>
      </c>
      <c r="AJ192" s="4" t="str">
        <f>""</f>
        <v/>
      </c>
      <c r="AK192" s="4" t="str">
        <f>""</f>
        <v/>
      </c>
      <c r="AL192" s="4" t="str">
        <f>""</f>
        <v/>
      </c>
      <c r="AM192" s="4" t="str">
        <f>""</f>
        <v/>
      </c>
      <c r="AN192" s="4" t="str">
        <f>""</f>
        <v/>
      </c>
      <c r="AO192" s="4" t="str">
        <f>""</f>
        <v/>
      </c>
      <c r="AP192" s="4" t="str">
        <f>""</f>
        <v/>
      </c>
      <c r="AQ192" s="4" t="str">
        <f>""</f>
        <v/>
      </c>
      <c r="AR192" s="4" t="str">
        <f>""</f>
        <v/>
      </c>
      <c r="AS192" s="4" t="str">
        <f>""</f>
        <v/>
      </c>
    </row>
    <row r="193" spans="1:45" x14ac:dyDescent="0.25">
      <c r="A193" s="15"/>
      <c r="B193" s="17"/>
      <c r="C193" s="17"/>
      <c r="D193" s="17"/>
      <c r="E193" s="17"/>
      <c r="F193" s="17"/>
      <c r="G193" s="17"/>
      <c r="I193" s="8" t="s">
        <v>40</v>
      </c>
      <c r="J193" s="8"/>
      <c r="K193" s="8"/>
      <c r="L193" s="8"/>
      <c r="M193" s="8"/>
      <c r="N193" s="8"/>
      <c r="O193" s="8"/>
      <c r="P193" s="8">
        <v>1.5</v>
      </c>
      <c r="Q193" s="8">
        <v>1.5</v>
      </c>
      <c r="R193" s="8">
        <f>2*$K$2</f>
        <v>0.02</v>
      </c>
      <c r="S193" s="8">
        <v>1.5</v>
      </c>
      <c r="T193" s="8">
        <v>1.5</v>
      </c>
      <c r="U193" s="8">
        <f>2*$K$2</f>
        <v>0.02</v>
      </c>
      <c r="V193" s="8"/>
      <c r="W193" s="8"/>
      <c r="X193" s="8">
        <f t="shared" ref="X193:Y193" si="22">2*$K$2</f>
        <v>0.02</v>
      </c>
      <c r="Y193" s="8">
        <f t="shared" si="22"/>
        <v>0.02</v>
      </c>
      <c r="Z193" s="8"/>
      <c r="AA193" s="8">
        <f t="shared" ref="AA193:AD193" si="23">2*$K$2</f>
        <v>0.02</v>
      </c>
      <c r="AB193" s="8">
        <f t="shared" si="23"/>
        <v>0.02</v>
      </c>
      <c r="AC193" s="8">
        <f t="shared" si="23"/>
        <v>0.02</v>
      </c>
      <c r="AD193" s="8">
        <f t="shared" si="23"/>
        <v>0.02</v>
      </c>
      <c r="AE193" s="8">
        <v>0</v>
      </c>
      <c r="AF193" s="8">
        <v>-0.3</v>
      </c>
      <c r="AI193" s="4" t="str">
        <f>""</f>
        <v/>
      </c>
      <c r="AJ193" s="4" t="str">
        <f>""</f>
        <v/>
      </c>
      <c r="AK193" s="4" t="str">
        <f>""</f>
        <v/>
      </c>
      <c r="AL193" s="4" t="str">
        <f>""</f>
        <v/>
      </c>
      <c r="AM193" s="4" t="str">
        <f>""</f>
        <v/>
      </c>
      <c r="AN193" s="4" t="str">
        <f>""</f>
        <v/>
      </c>
      <c r="AO193" s="4" t="str">
        <f>""</f>
        <v/>
      </c>
      <c r="AP193" s="4" t="str">
        <f>""</f>
        <v/>
      </c>
      <c r="AQ193" s="4" t="str">
        <f>""</f>
        <v/>
      </c>
      <c r="AR193" s="4" t="str">
        <f>""</f>
        <v/>
      </c>
      <c r="AS193" s="4" t="str">
        <f>""</f>
        <v/>
      </c>
    </row>
    <row r="194" spans="1:45" x14ac:dyDescent="0.25">
      <c r="A194" s="24" t="s">
        <v>41</v>
      </c>
      <c r="B194" s="18" t="s">
        <v>100</v>
      </c>
      <c r="C194" s="18">
        <v>10.5</v>
      </c>
      <c r="D194" s="18">
        <v>54</v>
      </c>
      <c r="E194" s="18" t="s">
        <v>43</v>
      </c>
      <c r="F194" s="18">
        <v>1</v>
      </c>
      <c r="G194" s="18" t="str">
        <f>B194&amp;C194&amp;D194&amp;E194&amp;F194</f>
        <v>PSS10.554TD1</v>
      </c>
      <c r="H194" s="10" t="s">
        <v>9</v>
      </c>
      <c r="I194" s="10">
        <v>1</v>
      </c>
      <c r="J194" s="10">
        <v>1</v>
      </c>
      <c r="K194" s="10">
        <v>0</v>
      </c>
      <c r="L194" s="10">
        <v>3</v>
      </c>
      <c r="M194" s="10">
        <v>0</v>
      </c>
      <c r="N194" s="10">
        <v>5</v>
      </c>
      <c r="O194" s="10">
        <v>1</v>
      </c>
      <c r="P194" s="10">
        <v>2.5</v>
      </c>
      <c r="Q194" s="10">
        <v>2.5</v>
      </c>
      <c r="R194" s="10">
        <v>0</v>
      </c>
      <c r="S194" s="10">
        <v>2.5</v>
      </c>
      <c r="T194" s="10">
        <v>0</v>
      </c>
      <c r="U194" s="10">
        <v>2.5</v>
      </c>
      <c r="V194" s="10">
        <v>0.39</v>
      </c>
      <c r="W194" s="10">
        <v>1</v>
      </c>
      <c r="X194" s="10">
        <v>0</v>
      </c>
      <c r="Y194" s="10">
        <v>0.1</v>
      </c>
      <c r="Z194" s="10">
        <v>6.5</v>
      </c>
      <c r="AA194" s="10">
        <v>0.44</v>
      </c>
      <c r="AB194" s="10">
        <v>0.08</v>
      </c>
      <c r="AC194" s="10">
        <v>0.2</v>
      </c>
      <c r="AD194" s="10">
        <v>0.98</v>
      </c>
      <c r="AE194" s="10">
        <v>0.1</v>
      </c>
      <c r="AF194" s="10">
        <v>-0.1</v>
      </c>
      <c r="AG194" s="4" t="s">
        <v>1</v>
      </c>
      <c r="AH194" s="4" t="s">
        <v>1</v>
      </c>
      <c r="AI194" s="4" t="str">
        <f>""</f>
        <v/>
      </c>
      <c r="AJ194" s="4" t="str">
        <f>""</f>
        <v/>
      </c>
      <c r="AK194" s="4" t="str">
        <f>""</f>
        <v/>
      </c>
      <c r="AL194" s="4" t="str">
        <f>""</f>
        <v/>
      </c>
      <c r="AM194" s="4" t="str">
        <f>""</f>
        <v/>
      </c>
      <c r="AN194" s="4" t="str">
        <f>""</f>
        <v/>
      </c>
      <c r="AO194" s="4" t="str">
        <f>""</f>
        <v/>
      </c>
      <c r="AP194" s="4" t="str">
        <f>""</f>
        <v/>
      </c>
      <c r="AQ194" s="4" t="str">
        <f>""</f>
        <v/>
      </c>
      <c r="AR194" s="4" t="str">
        <f>""</f>
        <v/>
      </c>
      <c r="AS194" s="4" t="str">
        <f>""</f>
        <v/>
      </c>
    </row>
    <row r="195" spans="1:45" x14ac:dyDescent="0.25">
      <c r="A195" s="27" t="s">
        <v>137</v>
      </c>
      <c r="B195" s="9"/>
      <c r="C195" s="9"/>
      <c r="D195" s="9"/>
      <c r="E195" s="9"/>
      <c r="F195" s="16"/>
      <c r="G195" s="16"/>
      <c r="H195" s="14" t="s">
        <v>25</v>
      </c>
      <c r="I195" s="7" t="s">
        <v>26</v>
      </c>
      <c r="J195" s="7" t="s">
        <v>103</v>
      </c>
      <c r="K195" s="7" t="s">
        <v>104</v>
      </c>
      <c r="L195" s="7" t="s">
        <v>105</v>
      </c>
      <c r="M195" s="7" t="s">
        <v>106</v>
      </c>
      <c r="N195" s="7" t="s">
        <v>107</v>
      </c>
      <c r="O195" s="7" t="s">
        <v>108</v>
      </c>
      <c r="P195" s="7" t="s">
        <v>109</v>
      </c>
      <c r="Q195" s="7" t="s">
        <v>110</v>
      </c>
      <c r="R195" s="7" t="s">
        <v>111</v>
      </c>
      <c r="S195" s="7" t="s">
        <v>112</v>
      </c>
      <c r="T195" s="7" t="s">
        <v>113</v>
      </c>
      <c r="U195" s="7" t="s">
        <v>114</v>
      </c>
      <c r="V195" s="7" t="s">
        <v>115</v>
      </c>
      <c r="W195" s="7" t="s">
        <v>116</v>
      </c>
      <c r="X195" s="7" t="s">
        <v>117</v>
      </c>
      <c r="Y195" s="7" t="s">
        <v>118</v>
      </c>
      <c r="Z195" s="7" t="s">
        <v>119</v>
      </c>
      <c r="AC195" s="4" t="str">
        <f>""</f>
        <v/>
      </c>
      <c r="AD195" s="4" t="str">
        <f>""</f>
        <v/>
      </c>
      <c r="AE195" s="4" t="str">
        <f>""</f>
        <v/>
      </c>
      <c r="AF195" s="4" t="str">
        <f>""</f>
        <v/>
      </c>
      <c r="AG195" s="4" t="str">
        <f>""</f>
        <v/>
      </c>
      <c r="AH195" s="4" t="str">
        <f>""</f>
        <v/>
      </c>
      <c r="AI195" s="4" t="str">
        <f>""</f>
        <v/>
      </c>
      <c r="AJ195" s="4" t="str">
        <f>""</f>
        <v/>
      </c>
      <c r="AK195" s="4" t="str">
        <f>""</f>
        <v/>
      </c>
      <c r="AL195" s="4" t="str">
        <f>""</f>
        <v/>
      </c>
      <c r="AM195" s="4" t="str">
        <f>""</f>
        <v/>
      </c>
      <c r="AN195" s="4" t="str">
        <f>""</f>
        <v/>
      </c>
      <c r="AO195" s="4" t="str">
        <f>""</f>
        <v/>
      </c>
      <c r="AP195" s="4" t="str">
        <f>""</f>
        <v/>
      </c>
      <c r="AQ195" s="4" t="str">
        <f>""</f>
        <v/>
      </c>
      <c r="AR195" s="4" t="str">
        <f>""</f>
        <v/>
      </c>
      <c r="AS195" s="4" t="str">
        <f>""</f>
        <v/>
      </c>
    </row>
    <row r="196" spans="1:45" x14ac:dyDescent="0.25">
      <c r="A196" s="25"/>
      <c r="B196" s="10"/>
      <c r="C196" s="10"/>
      <c r="D196" s="10"/>
      <c r="E196" s="10"/>
      <c r="F196" s="17"/>
      <c r="G196" s="17"/>
      <c r="I196" s="8" t="s">
        <v>39</v>
      </c>
      <c r="J196" s="8">
        <v>0.5</v>
      </c>
      <c r="K196" s="8">
        <v>75</v>
      </c>
      <c r="L196" s="8">
        <v>75</v>
      </c>
      <c r="M196" s="8">
        <v>10</v>
      </c>
      <c r="N196" s="8">
        <v>0</v>
      </c>
      <c r="O196" s="8">
        <v>1</v>
      </c>
      <c r="P196" s="8">
        <v>1.2</v>
      </c>
      <c r="Q196" s="8">
        <v>18</v>
      </c>
      <c r="R196" s="8">
        <v>118</v>
      </c>
      <c r="S196" s="8">
        <v>0</v>
      </c>
      <c r="T196" s="8">
        <v>1.1000000000000001</v>
      </c>
      <c r="U196" s="8">
        <v>10</v>
      </c>
      <c r="V196" s="8">
        <v>1.1000000000000001</v>
      </c>
      <c r="W196" s="8">
        <v>20</v>
      </c>
      <c r="X196" s="8">
        <v>1</v>
      </c>
      <c r="Y196" s="8">
        <v>0.5</v>
      </c>
      <c r="Z196" s="8">
        <v>90</v>
      </c>
      <c r="AC196" s="4" t="str">
        <f>""</f>
        <v/>
      </c>
      <c r="AD196" s="4" t="str">
        <f>""</f>
        <v/>
      </c>
      <c r="AE196" s="4" t="str">
        <f>""</f>
        <v/>
      </c>
      <c r="AF196" s="4" t="str">
        <f>""</f>
        <v/>
      </c>
      <c r="AG196" s="4" t="str">
        <f>""</f>
        <v/>
      </c>
      <c r="AH196" s="4" t="str">
        <f>""</f>
        <v/>
      </c>
      <c r="AI196" s="4" t="str">
        <f>""</f>
        <v/>
      </c>
      <c r="AJ196" s="4" t="str">
        <f>""</f>
        <v/>
      </c>
      <c r="AK196" s="4" t="str">
        <f>""</f>
        <v/>
      </c>
      <c r="AL196" s="4" t="str">
        <f>""</f>
        <v/>
      </c>
      <c r="AM196" s="4" t="str">
        <f>""</f>
        <v/>
      </c>
      <c r="AN196" s="4" t="str">
        <f>""</f>
        <v/>
      </c>
      <c r="AO196" s="4" t="str">
        <f>""</f>
        <v/>
      </c>
      <c r="AP196" s="4" t="str">
        <f>""</f>
        <v/>
      </c>
      <c r="AQ196" s="4" t="str">
        <f>""</f>
        <v/>
      </c>
      <c r="AR196" s="4" t="str">
        <f>""</f>
        <v/>
      </c>
      <c r="AS196" s="4" t="str">
        <f>""</f>
        <v/>
      </c>
    </row>
    <row r="197" spans="1:45" x14ac:dyDescent="0.25">
      <c r="A197" s="25"/>
      <c r="B197" s="10"/>
      <c r="C197" s="10"/>
      <c r="D197" s="10"/>
      <c r="E197" s="10"/>
      <c r="F197" s="17"/>
      <c r="G197" s="17"/>
      <c r="I197" s="8" t="s">
        <v>40</v>
      </c>
      <c r="J197" s="8">
        <v>0</v>
      </c>
      <c r="K197" s="8">
        <v>0</v>
      </c>
      <c r="L197" s="8">
        <v>0</v>
      </c>
      <c r="M197" s="8">
        <v>0.8</v>
      </c>
      <c r="N197" s="8">
        <v>-6</v>
      </c>
      <c r="O197" s="8">
        <v>0</v>
      </c>
      <c r="P197" s="8">
        <v>0</v>
      </c>
      <c r="Q197" s="8">
        <v>0</v>
      </c>
      <c r="R197" s="8">
        <v>0.8</v>
      </c>
      <c r="S197" s="8">
        <v>-118</v>
      </c>
      <c r="T197" s="8">
        <v>0</v>
      </c>
      <c r="U197" s="8">
        <v>1</v>
      </c>
      <c r="V197" s="8">
        <v>0</v>
      </c>
      <c r="W197" s="8">
        <v>1</v>
      </c>
      <c r="X197" s="8">
        <v>0</v>
      </c>
      <c r="Y197" s="8">
        <v>0</v>
      </c>
      <c r="Z197" s="8">
        <v>-90</v>
      </c>
      <c r="AC197" s="4" t="str">
        <f>""</f>
        <v/>
      </c>
      <c r="AD197" s="4" t="str">
        <f>""</f>
        <v/>
      </c>
      <c r="AE197" s="4" t="str">
        <f>""</f>
        <v/>
      </c>
      <c r="AF197" s="4" t="str">
        <f>""</f>
        <v/>
      </c>
      <c r="AG197" s="4" t="str">
        <f>""</f>
        <v/>
      </c>
      <c r="AH197" s="4" t="str">
        <f>""</f>
        <v/>
      </c>
      <c r="AI197" s="4" t="str">
        <f>""</f>
        <v/>
      </c>
      <c r="AJ197" s="4" t="str">
        <f>""</f>
        <v/>
      </c>
      <c r="AK197" s="4" t="str">
        <f>""</f>
        <v/>
      </c>
      <c r="AL197" s="4" t="str">
        <f>""</f>
        <v/>
      </c>
      <c r="AM197" s="4" t="str">
        <f>""</f>
        <v/>
      </c>
      <c r="AN197" s="4" t="str">
        <f>""</f>
        <v/>
      </c>
      <c r="AO197" s="4" t="str">
        <f>""</f>
        <v/>
      </c>
      <c r="AP197" s="4" t="str">
        <f>""</f>
        <v/>
      </c>
      <c r="AQ197" s="4" t="str">
        <f>""</f>
        <v/>
      </c>
      <c r="AR197" s="4" t="str">
        <f>""</f>
        <v/>
      </c>
      <c r="AS197" s="4" t="str">
        <f>""</f>
        <v/>
      </c>
    </row>
    <row r="198" spans="1:45" x14ac:dyDescent="0.25">
      <c r="A198" s="22" t="s">
        <v>41</v>
      </c>
      <c r="B198" s="18" t="s">
        <v>42</v>
      </c>
      <c r="C198" s="18">
        <v>10.5</v>
      </c>
      <c r="D198" s="18">
        <v>55</v>
      </c>
      <c r="E198" s="18" t="s">
        <v>43</v>
      </c>
      <c r="F198" s="18">
        <v>1</v>
      </c>
      <c r="G198" s="18" t="str">
        <f>B198&amp;C198&amp;D198&amp;E198&amp;F198</f>
        <v>AVR10.555TD1</v>
      </c>
      <c r="H198" s="4" t="s">
        <v>3</v>
      </c>
      <c r="I198" s="4">
        <v>1</v>
      </c>
      <c r="J198" s="4">
        <v>0</v>
      </c>
      <c r="K198" s="4">
        <v>10.75</v>
      </c>
      <c r="L198" s="4">
        <v>10.75</v>
      </c>
      <c r="M198" s="4">
        <v>5</v>
      </c>
      <c r="N198" s="4">
        <v>-0.87</v>
      </c>
      <c r="O198" s="4">
        <v>0</v>
      </c>
      <c r="P198" s="4">
        <v>1</v>
      </c>
      <c r="Q198" s="4">
        <v>0</v>
      </c>
      <c r="R198" s="4">
        <v>99</v>
      </c>
      <c r="S198" s="4">
        <v>-99</v>
      </c>
      <c r="T198" s="4">
        <v>0</v>
      </c>
      <c r="U198" s="4">
        <v>9.3000000000000007</v>
      </c>
      <c r="V198" s="4">
        <v>0</v>
      </c>
      <c r="W198" s="4">
        <v>11.63</v>
      </c>
      <c r="X198" s="4">
        <v>0.113</v>
      </c>
      <c r="Y198" s="4">
        <v>0.124</v>
      </c>
      <c r="Z198" s="4">
        <v>0</v>
      </c>
      <c r="AA198" s="4" t="s">
        <v>1</v>
      </c>
      <c r="AB198" s="4" t="s">
        <v>1</v>
      </c>
      <c r="AC198" s="4" t="str">
        <f>""</f>
        <v/>
      </c>
      <c r="AD198" s="4" t="str">
        <f>""</f>
        <v/>
      </c>
      <c r="AE198" s="4" t="str">
        <f>""</f>
        <v/>
      </c>
      <c r="AF198" s="4" t="str">
        <f>""</f>
        <v/>
      </c>
      <c r="AG198" s="4" t="str">
        <f>""</f>
        <v/>
      </c>
      <c r="AH198" s="4" t="str">
        <f>""</f>
        <v/>
      </c>
      <c r="AI198" s="4" t="str">
        <f>""</f>
        <v/>
      </c>
      <c r="AJ198" s="4" t="str">
        <f>""</f>
        <v/>
      </c>
      <c r="AK198" s="4" t="str">
        <f>""</f>
        <v/>
      </c>
      <c r="AL198" s="4" t="str">
        <f>""</f>
        <v/>
      </c>
      <c r="AM198" s="4" t="str">
        <f>""</f>
        <v/>
      </c>
      <c r="AN198" s="4" t="str">
        <f>""</f>
        <v/>
      </c>
      <c r="AO198" s="4" t="str">
        <f>""</f>
        <v/>
      </c>
      <c r="AP198" s="4" t="str">
        <f>""</f>
        <v/>
      </c>
      <c r="AQ198" s="4" t="str">
        <f>""</f>
        <v/>
      </c>
      <c r="AR198" s="4" t="str">
        <f>""</f>
        <v/>
      </c>
      <c r="AS198" s="4" t="str">
        <f>""</f>
        <v/>
      </c>
    </row>
    <row r="199" spans="1:45" x14ac:dyDescent="0.25">
      <c r="A199" s="15"/>
      <c r="B199" s="16"/>
      <c r="C199" s="16"/>
      <c r="D199" s="16"/>
      <c r="E199" s="16"/>
      <c r="F199" s="16"/>
      <c r="G199" s="16"/>
      <c r="H199" s="14" t="s">
        <v>25</v>
      </c>
      <c r="I199" s="7" t="s">
        <v>26</v>
      </c>
      <c r="J199" s="7" t="s">
        <v>44</v>
      </c>
      <c r="K199" s="7" t="s">
        <v>45</v>
      </c>
      <c r="L199" s="7" t="s">
        <v>46</v>
      </c>
      <c r="M199" s="7" t="s">
        <v>47</v>
      </c>
      <c r="N199" s="7" t="s">
        <v>48</v>
      </c>
      <c r="O199" s="7" t="s">
        <v>49</v>
      </c>
      <c r="P199" s="7" t="s">
        <v>50</v>
      </c>
      <c r="Q199" s="7" t="s">
        <v>51</v>
      </c>
      <c r="R199" s="7" t="s">
        <v>52</v>
      </c>
      <c r="S199" s="7" t="s">
        <v>53</v>
      </c>
      <c r="T199" s="7" t="s">
        <v>54</v>
      </c>
      <c r="U199" s="7" t="s">
        <v>55</v>
      </c>
      <c r="X199" s="4" t="str">
        <f>""</f>
        <v/>
      </c>
      <c r="Y199" s="4" t="str">
        <f>""</f>
        <v/>
      </c>
      <c r="Z199" s="4" t="str">
        <f>""</f>
        <v/>
      </c>
      <c r="AA199" s="4" t="str">
        <f>""</f>
        <v/>
      </c>
      <c r="AB199" s="4" t="str">
        <f>""</f>
        <v/>
      </c>
      <c r="AC199" s="4" t="str">
        <f>""</f>
        <v/>
      </c>
      <c r="AD199" s="4" t="str">
        <f>""</f>
        <v/>
      </c>
      <c r="AE199" s="4" t="str">
        <f>""</f>
        <v/>
      </c>
      <c r="AF199" s="4" t="str">
        <f>""</f>
        <v/>
      </c>
      <c r="AG199" s="4" t="str">
        <f>""</f>
        <v/>
      </c>
      <c r="AH199" s="4" t="str">
        <f>""</f>
        <v/>
      </c>
      <c r="AI199" s="4" t="str">
        <f>""</f>
        <v/>
      </c>
      <c r="AJ199" s="4" t="str">
        <f>""</f>
        <v/>
      </c>
      <c r="AK199" s="4" t="str">
        <f>""</f>
        <v/>
      </c>
      <c r="AL199" s="4" t="str">
        <f>""</f>
        <v/>
      </c>
      <c r="AM199" s="4" t="str">
        <f>""</f>
        <v/>
      </c>
      <c r="AN199" s="4" t="str">
        <f>""</f>
        <v/>
      </c>
      <c r="AO199" s="4" t="str">
        <f>""</f>
        <v/>
      </c>
      <c r="AP199" s="4" t="str">
        <f>""</f>
        <v/>
      </c>
      <c r="AQ199" s="4" t="str">
        <f>""</f>
        <v/>
      </c>
      <c r="AR199" s="4" t="str">
        <f>""</f>
        <v/>
      </c>
      <c r="AS199" s="4" t="str">
        <f>""</f>
        <v/>
      </c>
    </row>
    <row r="200" spans="1:45" x14ac:dyDescent="0.25">
      <c r="A200" s="15"/>
      <c r="B200" s="17"/>
      <c r="C200" s="17"/>
      <c r="D200" s="17"/>
      <c r="E200" s="17"/>
      <c r="F200" s="17"/>
      <c r="G200" s="17"/>
      <c r="I200" s="8" t="s">
        <v>39</v>
      </c>
      <c r="J200" s="8">
        <v>10</v>
      </c>
      <c r="K200" s="8">
        <v>0.2</v>
      </c>
      <c r="L200" s="8">
        <v>0.2</v>
      </c>
      <c r="M200" s="8">
        <v>10</v>
      </c>
      <c r="N200" s="8">
        <v>3</v>
      </c>
      <c r="O200" s="8">
        <v>2.5</v>
      </c>
      <c r="P200" s="8"/>
      <c r="Q200" s="8"/>
      <c r="R200" s="8"/>
      <c r="S200" s="8"/>
      <c r="T200" s="8"/>
      <c r="U200" s="8"/>
      <c r="X200" s="4" t="str">
        <f>""</f>
        <v/>
      </c>
      <c r="Y200" s="4" t="str">
        <f>""</f>
        <v/>
      </c>
      <c r="Z200" s="4" t="str">
        <f>""</f>
        <v/>
      </c>
      <c r="AA200" s="4" t="str">
        <f>""</f>
        <v/>
      </c>
      <c r="AB200" s="4" t="str">
        <f>""</f>
        <v/>
      </c>
      <c r="AC200" s="4" t="str">
        <f>""</f>
        <v/>
      </c>
      <c r="AD200" s="4" t="str">
        <f>""</f>
        <v/>
      </c>
      <c r="AE200" s="4" t="str">
        <f>""</f>
        <v/>
      </c>
      <c r="AF200" s="4" t="str">
        <f>""</f>
        <v/>
      </c>
      <c r="AG200" s="4" t="str">
        <f>""</f>
        <v/>
      </c>
      <c r="AH200" s="4" t="str">
        <f>""</f>
        <v/>
      </c>
      <c r="AI200" s="4" t="str">
        <f>""</f>
        <v/>
      </c>
      <c r="AJ200" s="4" t="str">
        <f>""</f>
        <v/>
      </c>
      <c r="AK200" s="4" t="str">
        <f>""</f>
        <v/>
      </c>
      <c r="AL200" s="4" t="str">
        <f>""</f>
        <v/>
      </c>
      <c r="AM200" s="4" t="str">
        <f>""</f>
        <v/>
      </c>
      <c r="AN200" s="4" t="str">
        <f>""</f>
        <v/>
      </c>
      <c r="AO200" s="4" t="str">
        <f>""</f>
        <v/>
      </c>
      <c r="AP200" s="4" t="str">
        <f>""</f>
        <v/>
      </c>
      <c r="AQ200" s="4" t="str">
        <f>""</f>
        <v/>
      </c>
      <c r="AR200" s="4" t="str">
        <f>""</f>
        <v/>
      </c>
      <c r="AS200" s="4" t="str">
        <f>""</f>
        <v/>
      </c>
    </row>
    <row r="201" spans="1:45" x14ac:dyDescent="0.25">
      <c r="A201" s="15"/>
      <c r="B201" s="17"/>
      <c r="C201" s="17"/>
      <c r="D201" s="17"/>
      <c r="E201" s="17"/>
      <c r="F201" s="17"/>
      <c r="G201" s="17"/>
      <c r="I201" s="8" t="s">
        <v>40</v>
      </c>
      <c r="J201" s="8">
        <v>1</v>
      </c>
      <c r="K201" s="8">
        <f>4*$K$2</f>
        <v>0.04</v>
      </c>
      <c r="L201" s="8">
        <f>4*$K$2</f>
        <v>0.04</v>
      </c>
      <c r="M201" s="8">
        <v>1</v>
      </c>
      <c r="N201" s="8">
        <v>0</v>
      </c>
      <c r="O201" s="8"/>
      <c r="P201" s="8"/>
      <c r="Q201" s="8"/>
      <c r="R201" s="8"/>
      <c r="S201" s="8"/>
      <c r="T201" s="8">
        <v>0</v>
      </c>
      <c r="U201" s="8"/>
      <c r="X201" s="4" t="str">
        <f>""</f>
        <v/>
      </c>
      <c r="Y201" s="4" t="str">
        <f>""</f>
        <v/>
      </c>
      <c r="Z201" s="4" t="str">
        <f>""</f>
        <v/>
      </c>
      <c r="AA201" s="4" t="str">
        <f>""</f>
        <v/>
      </c>
      <c r="AB201" s="4" t="str">
        <f>""</f>
        <v/>
      </c>
      <c r="AC201" s="4" t="str">
        <f>""</f>
        <v/>
      </c>
      <c r="AD201" s="4" t="str">
        <f>""</f>
        <v/>
      </c>
      <c r="AE201" s="4" t="str">
        <f>""</f>
        <v/>
      </c>
      <c r="AF201" s="4" t="str">
        <f>""</f>
        <v/>
      </c>
      <c r="AG201" s="4" t="str">
        <f>""</f>
        <v/>
      </c>
      <c r="AH201" s="4" t="str">
        <f>""</f>
        <v/>
      </c>
      <c r="AI201" s="4" t="str">
        <f>""</f>
        <v/>
      </c>
      <c r="AJ201" s="4" t="str">
        <f>""</f>
        <v/>
      </c>
      <c r="AK201" s="4" t="str">
        <f>""</f>
        <v/>
      </c>
      <c r="AL201" s="4" t="str">
        <f>""</f>
        <v/>
      </c>
      <c r="AM201" s="4" t="str">
        <f>""</f>
        <v/>
      </c>
      <c r="AN201" s="4" t="str">
        <f>""</f>
        <v/>
      </c>
      <c r="AO201" s="4" t="str">
        <f>""</f>
        <v/>
      </c>
      <c r="AP201" s="4" t="str">
        <f>""</f>
        <v/>
      </c>
      <c r="AQ201" s="4" t="str">
        <f>""</f>
        <v/>
      </c>
      <c r="AR201" s="4" t="str">
        <f>""</f>
        <v/>
      </c>
      <c r="AS201" s="4" t="str">
        <f>""</f>
        <v/>
      </c>
    </row>
    <row r="202" spans="1:45" x14ac:dyDescent="0.25">
      <c r="A202" s="23" t="s">
        <v>41</v>
      </c>
      <c r="B202" s="18" t="s">
        <v>62</v>
      </c>
      <c r="C202" s="18">
        <v>10.5</v>
      </c>
      <c r="D202" s="18">
        <v>55</v>
      </c>
      <c r="E202" s="18" t="s">
        <v>43</v>
      </c>
      <c r="F202" s="18">
        <v>1</v>
      </c>
      <c r="G202" s="18" t="str">
        <f>B202&amp;C202&amp;D202&amp;E202&amp;F202</f>
        <v>GEN10.555TD1</v>
      </c>
      <c r="H202" s="17" t="s">
        <v>0</v>
      </c>
      <c r="I202" s="17">
        <v>1</v>
      </c>
      <c r="J202" s="17">
        <v>6.6</v>
      </c>
      <c r="K202" s="17">
        <v>0.05</v>
      </c>
      <c r="L202" s="17">
        <v>0.155</v>
      </c>
      <c r="M202" s="17">
        <v>2</v>
      </c>
      <c r="N202" s="17">
        <v>0</v>
      </c>
      <c r="O202" s="17">
        <v>1.1299999999999999</v>
      </c>
      <c r="P202" s="17">
        <v>0.73399999999999999</v>
      </c>
      <c r="Q202" s="17">
        <v>0.26</v>
      </c>
      <c r="R202" s="17">
        <v>0.28000000000000003</v>
      </c>
      <c r="S202" s="17">
        <v>0.104</v>
      </c>
      <c r="T202" s="17">
        <v>0.19400000000000001</v>
      </c>
      <c r="U202" s="17">
        <v>0.68500000000000005</v>
      </c>
      <c r="V202" s="4" t="s">
        <v>1</v>
      </c>
      <c r="W202" s="4" t="s">
        <v>1</v>
      </c>
      <c r="X202" s="4" t="str">
        <f>""</f>
        <v/>
      </c>
      <c r="Y202" s="4" t="str">
        <f>""</f>
        <v/>
      </c>
      <c r="Z202" s="4" t="str">
        <f>""</f>
        <v/>
      </c>
      <c r="AA202" s="4" t="str">
        <f>""</f>
        <v/>
      </c>
      <c r="AB202" s="4" t="str">
        <f>""</f>
        <v/>
      </c>
      <c r="AC202" s="4" t="str">
        <f>""</f>
        <v/>
      </c>
      <c r="AD202" s="4" t="str">
        <f>""</f>
        <v/>
      </c>
      <c r="AE202" s="4" t="str">
        <f>""</f>
        <v/>
      </c>
      <c r="AF202" s="4" t="str">
        <f>""</f>
        <v/>
      </c>
      <c r="AG202" s="4" t="str">
        <f>""</f>
        <v/>
      </c>
      <c r="AH202" s="4" t="str">
        <f>""</f>
        <v/>
      </c>
      <c r="AI202" s="4" t="str">
        <f>""</f>
        <v/>
      </c>
      <c r="AJ202" s="4" t="str">
        <f>""</f>
        <v/>
      </c>
      <c r="AK202" s="4" t="str">
        <f>""</f>
        <v/>
      </c>
      <c r="AL202" s="4" t="str">
        <f>""</f>
        <v/>
      </c>
      <c r="AM202" s="4" t="str">
        <f>""</f>
        <v/>
      </c>
      <c r="AN202" s="4" t="str">
        <f>""</f>
        <v/>
      </c>
      <c r="AO202" s="4" t="str">
        <f>""</f>
        <v/>
      </c>
      <c r="AP202" s="4" t="str">
        <f>""</f>
        <v/>
      </c>
      <c r="AQ202" s="4" t="str">
        <f>""</f>
        <v/>
      </c>
      <c r="AR202" s="4" t="str">
        <f>""</f>
        <v/>
      </c>
      <c r="AS202" s="4" t="str">
        <f>""</f>
        <v/>
      </c>
    </row>
    <row r="203" spans="1:45" x14ac:dyDescent="0.25">
      <c r="A203" s="15"/>
      <c r="B203" s="16"/>
      <c r="C203" s="16"/>
      <c r="D203" s="16"/>
      <c r="E203" s="16"/>
      <c r="F203" s="16"/>
      <c r="G203" s="16"/>
      <c r="H203" s="14" t="s">
        <v>25</v>
      </c>
      <c r="I203" s="7" t="s">
        <v>26</v>
      </c>
      <c r="J203" s="7" t="s">
        <v>64</v>
      </c>
      <c r="K203" s="7" t="s">
        <v>65</v>
      </c>
      <c r="L203" s="7" t="s">
        <v>66</v>
      </c>
      <c r="M203" s="7" t="s">
        <v>67</v>
      </c>
      <c r="N203" s="7" t="s">
        <v>68</v>
      </c>
      <c r="O203" s="7" t="s">
        <v>69</v>
      </c>
      <c r="P203" s="7" t="s">
        <v>70</v>
      </c>
      <c r="Q203" s="7" t="s">
        <v>71</v>
      </c>
      <c r="R203" s="7" t="s">
        <v>72</v>
      </c>
      <c r="S203" s="7" t="s">
        <v>73</v>
      </c>
      <c r="T203" s="7" t="s">
        <v>74</v>
      </c>
      <c r="U203" s="7" t="s">
        <v>75</v>
      </c>
      <c r="X203" s="4" t="str">
        <f>""</f>
        <v/>
      </c>
      <c r="Y203" s="4" t="str">
        <f>""</f>
        <v/>
      </c>
      <c r="Z203" s="4" t="str">
        <f>""</f>
        <v/>
      </c>
      <c r="AA203" s="4" t="str">
        <f>""</f>
        <v/>
      </c>
      <c r="AB203" s="4" t="str">
        <f>""</f>
        <v/>
      </c>
      <c r="AC203" s="4" t="str">
        <f>""</f>
        <v/>
      </c>
      <c r="AD203" s="4" t="str">
        <f>""</f>
        <v/>
      </c>
      <c r="AE203" s="4" t="str">
        <f>""</f>
        <v/>
      </c>
      <c r="AF203" s="4" t="str">
        <f>""</f>
        <v/>
      </c>
      <c r="AG203" s="4" t="str">
        <f>""</f>
        <v/>
      </c>
      <c r="AH203" s="4" t="str">
        <f>""</f>
        <v/>
      </c>
      <c r="AI203" s="4" t="str">
        <f>""</f>
        <v/>
      </c>
      <c r="AJ203" s="4" t="str">
        <f>""</f>
        <v/>
      </c>
      <c r="AK203" s="4" t="str">
        <f>""</f>
        <v/>
      </c>
      <c r="AL203" s="4" t="str">
        <f>""</f>
        <v/>
      </c>
      <c r="AM203" s="4" t="str">
        <f>""</f>
        <v/>
      </c>
      <c r="AN203" s="4" t="str">
        <f>""</f>
        <v/>
      </c>
      <c r="AO203" s="4" t="str">
        <f>""</f>
        <v/>
      </c>
      <c r="AP203" s="4" t="str">
        <f>""</f>
        <v/>
      </c>
      <c r="AQ203" s="4" t="str">
        <f>""</f>
        <v/>
      </c>
      <c r="AR203" s="4" t="str">
        <f>""</f>
        <v/>
      </c>
      <c r="AS203" s="4" t="str">
        <f>""</f>
        <v/>
      </c>
    </row>
    <row r="204" spans="1:45" x14ac:dyDescent="0.25">
      <c r="A204" s="15"/>
      <c r="B204" s="17"/>
      <c r="C204" s="17"/>
      <c r="D204" s="17"/>
      <c r="E204" s="17"/>
      <c r="F204" s="17"/>
      <c r="G204" s="17"/>
      <c r="I204" s="8" t="s">
        <v>39</v>
      </c>
      <c r="J204" s="8">
        <v>1</v>
      </c>
      <c r="K204" s="8">
        <v>2</v>
      </c>
      <c r="L204" s="8">
        <v>30</v>
      </c>
      <c r="M204" s="8">
        <v>0.1</v>
      </c>
      <c r="N204" s="8">
        <v>1</v>
      </c>
      <c r="O204" s="8">
        <v>0.3</v>
      </c>
      <c r="P204" s="8">
        <v>1</v>
      </c>
      <c r="Q204" s="8">
        <v>1</v>
      </c>
      <c r="R204" s="8">
        <v>30</v>
      </c>
      <c r="S204" s="8">
        <v>1.5</v>
      </c>
      <c r="T204" s="8">
        <v>0.5</v>
      </c>
      <c r="U204" s="8">
        <v>0.15</v>
      </c>
      <c r="X204" s="4" t="str">
        <f>""</f>
        <v/>
      </c>
      <c r="Y204" s="4" t="str">
        <f>""</f>
        <v/>
      </c>
      <c r="Z204" s="4" t="str">
        <f>""</f>
        <v/>
      </c>
      <c r="AA204" s="4" t="str">
        <f>""</f>
        <v/>
      </c>
      <c r="AB204" s="4" t="str">
        <f>""</f>
        <v/>
      </c>
      <c r="AC204" s="4" t="str">
        <f>""</f>
        <v/>
      </c>
      <c r="AD204" s="4" t="str">
        <f>""</f>
        <v/>
      </c>
      <c r="AE204" s="4" t="str">
        <f>""</f>
        <v/>
      </c>
      <c r="AF204" s="4" t="str">
        <f>""</f>
        <v/>
      </c>
      <c r="AG204" s="4" t="str">
        <f>""</f>
        <v/>
      </c>
      <c r="AH204" s="4" t="str">
        <f>""</f>
        <v/>
      </c>
      <c r="AI204" s="4" t="str">
        <f>""</f>
        <v/>
      </c>
      <c r="AJ204" s="4" t="str">
        <f>""</f>
        <v/>
      </c>
      <c r="AK204" s="4" t="str">
        <f>""</f>
        <v/>
      </c>
      <c r="AL204" s="4" t="str">
        <f>""</f>
        <v/>
      </c>
      <c r="AM204" s="4" t="str">
        <f>""</f>
        <v/>
      </c>
      <c r="AN204" s="4" t="str">
        <f>""</f>
        <v/>
      </c>
      <c r="AO204" s="4" t="str">
        <f>""</f>
        <v/>
      </c>
      <c r="AP204" s="4" t="str">
        <f>""</f>
        <v/>
      </c>
      <c r="AQ204" s="4" t="str">
        <f>""</f>
        <v/>
      </c>
      <c r="AR204" s="4" t="str">
        <f>""</f>
        <v/>
      </c>
      <c r="AS204" s="4" t="str">
        <f>""</f>
        <v/>
      </c>
    </row>
    <row r="205" spans="1:45" x14ac:dyDescent="0.25">
      <c r="A205" s="15"/>
      <c r="B205" s="17"/>
      <c r="C205" s="17"/>
      <c r="D205" s="17"/>
      <c r="E205" s="17"/>
      <c r="F205" s="17"/>
      <c r="G205" s="17"/>
      <c r="I205" s="8" t="s">
        <v>40</v>
      </c>
      <c r="J205" s="8">
        <v>0</v>
      </c>
      <c r="K205" s="8">
        <v>0</v>
      </c>
      <c r="L205" s="8">
        <f>4*$K$2</f>
        <v>0.04</v>
      </c>
      <c r="M205" s="8">
        <f>4*$K$2</f>
        <v>0.04</v>
      </c>
      <c r="N205" s="8">
        <f>4*$K$2</f>
        <v>0.04</v>
      </c>
      <c r="O205" s="8">
        <v>0</v>
      </c>
      <c r="P205" s="8">
        <v>0</v>
      </c>
      <c r="Q205" s="8">
        <v>0</v>
      </c>
      <c r="R205" s="8">
        <v>0.5</v>
      </c>
      <c r="S205" s="8">
        <v>0.8</v>
      </c>
      <c r="T205" s="8">
        <v>0</v>
      </c>
      <c r="U205" s="8">
        <v>0</v>
      </c>
      <c r="X205" s="4" t="str">
        <f>""</f>
        <v/>
      </c>
      <c r="Y205" s="4" t="str">
        <f>""</f>
        <v/>
      </c>
      <c r="Z205" s="4" t="str">
        <f>""</f>
        <v/>
      </c>
      <c r="AA205" s="4" t="str">
        <f>""</f>
        <v/>
      </c>
      <c r="AB205" s="4" t="str">
        <f>""</f>
        <v/>
      </c>
      <c r="AC205" s="4" t="str">
        <f>""</f>
        <v/>
      </c>
      <c r="AD205" s="4" t="str">
        <f>""</f>
        <v/>
      </c>
      <c r="AE205" s="4" t="str">
        <f>""</f>
        <v/>
      </c>
      <c r="AF205" s="4" t="str">
        <f>""</f>
        <v/>
      </c>
      <c r="AG205" s="4" t="str">
        <f>""</f>
        <v/>
      </c>
      <c r="AH205" s="4" t="str">
        <f>""</f>
        <v/>
      </c>
      <c r="AI205" s="4" t="str">
        <f>""</f>
        <v/>
      </c>
      <c r="AJ205" s="4" t="str">
        <f>""</f>
        <v/>
      </c>
      <c r="AK205" s="4" t="str">
        <f>""</f>
        <v/>
      </c>
      <c r="AL205" s="4" t="str">
        <f>""</f>
        <v/>
      </c>
      <c r="AM205" s="4" t="str">
        <f>""</f>
        <v/>
      </c>
      <c r="AN205" s="4" t="str">
        <f>""</f>
        <v/>
      </c>
      <c r="AO205" s="4" t="str">
        <f>""</f>
        <v/>
      </c>
      <c r="AP205" s="4" t="str">
        <f>""</f>
        <v/>
      </c>
      <c r="AQ205" s="4" t="str">
        <f>""</f>
        <v/>
      </c>
      <c r="AR205" s="4" t="str">
        <f>""</f>
        <v/>
      </c>
      <c r="AS205" s="4" t="str">
        <f>""</f>
        <v/>
      </c>
    </row>
    <row r="206" spans="1:45" x14ac:dyDescent="0.25">
      <c r="A206" s="23" t="s">
        <v>41</v>
      </c>
      <c r="B206" s="18" t="s">
        <v>76</v>
      </c>
      <c r="C206" s="18">
        <v>10.5</v>
      </c>
      <c r="D206" s="18">
        <v>55</v>
      </c>
      <c r="E206" s="18" t="s">
        <v>43</v>
      </c>
      <c r="F206" s="18">
        <v>1</v>
      </c>
      <c r="G206" s="18" t="str">
        <f>B206&amp;C206&amp;D206&amp;E206&amp;F206</f>
        <v>GOV10.555TD1</v>
      </c>
      <c r="H206" s="4" t="s">
        <v>6</v>
      </c>
      <c r="I206" s="4">
        <v>1</v>
      </c>
      <c r="J206" s="4">
        <v>0.06</v>
      </c>
      <c r="K206" s="4">
        <v>0.4</v>
      </c>
      <c r="L206" s="4">
        <v>3</v>
      </c>
      <c r="M206" s="4">
        <v>9.9000000000000005E-2</v>
      </c>
      <c r="N206" s="4">
        <v>0.4</v>
      </c>
      <c r="O206" s="4">
        <v>0.15</v>
      </c>
      <c r="P206" s="4">
        <v>1</v>
      </c>
      <c r="Q206" s="4">
        <v>0.1</v>
      </c>
      <c r="R206" s="4">
        <v>1.35</v>
      </c>
      <c r="S206" s="4">
        <v>1.4</v>
      </c>
      <c r="T206" s="4">
        <v>0.1</v>
      </c>
      <c r="U206" s="4">
        <v>0.1</v>
      </c>
      <c r="V206" s="4" t="s">
        <v>1</v>
      </c>
      <c r="W206" s="4" t="s">
        <v>1</v>
      </c>
      <c r="X206" s="4" t="str">
        <f>""</f>
        <v/>
      </c>
      <c r="Y206" s="4" t="str">
        <f>""</f>
        <v/>
      </c>
      <c r="Z206" s="4" t="str">
        <f>""</f>
        <v/>
      </c>
      <c r="AA206" s="4" t="str">
        <f>""</f>
        <v/>
      </c>
      <c r="AB206" s="4" t="str">
        <f>""</f>
        <v/>
      </c>
      <c r="AC206" s="4" t="str">
        <f>""</f>
        <v/>
      </c>
      <c r="AD206" s="4" t="str">
        <f>""</f>
        <v/>
      </c>
      <c r="AE206" s="4" t="str">
        <f>""</f>
        <v/>
      </c>
      <c r="AF206" s="4" t="str">
        <f>""</f>
        <v/>
      </c>
      <c r="AG206" s="4" t="str">
        <f>""</f>
        <v/>
      </c>
      <c r="AH206" s="4" t="str">
        <f>""</f>
        <v/>
      </c>
      <c r="AI206" s="4" t="str">
        <f>""</f>
        <v/>
      </c>
      <c r="AJ206" s="4" t="str">
        <f>""</f>
        <v/>
      </c>
      <c r="AK206" s="4" t="str">
        <f>""</f>
        <v/>
      </c>
      <c r="AL206" s="4" t="str">
        <f>""</f>
        <v/>
      </c>
      <c r="AM206" s="4" t="str">
        <f>""</f>
        <v/>
      </c>
      <c r="AN206" s="4" t="str">
        <f>""</f>
        <v/>
      </c>
      <c r="AO206" s="4" t="str">
        <f>""</f>
        <v/>
      </c>
      <c r="AP206" s="4" t="str">
        <f>""</f>
        <v/>
      </c>
      <c r="AQ206" s="4" t="str">
        <f>""</f>
        <v/>
      </c>
      <c r="AR206" s="4" t="str">
        <f>""</f>
        <v/>
      </c>
      <c r="AS206" s="4" t="str">
        <f>""</f>
        <v/>
      </c>
    </row>
    <row r="207" spans="1:45" x14ac:dyDescent="0.25">
      <c r="A207" s="15"/>
      <c r="B207" s="16"/>
      <c r="C207" s="16"/>
      <c r="D207" s="16"/>
      <c r="E207" s="16"/>
      <c r="F207" s="16"/>
      <c r="G207" s="16"/>
      <c r="H207" s="14" t="s">
        <v>25</v>
      </c>
      <c r="I207" s="7" t="s">
        <v>26</v>
      </c>
      <c r="J207" s="7" t="s">
        <v>77</v>
      </c>
      <c r="K207" s="7" t="s">
        <v>78</v>
      </c>
      <c r="L207" s="7" t="s">
        <v>79</v>
      </c>
      <c r="M207" s="7" t="s">
        <v>80</v>
      </c>
      <c r="N207" s="7" t="s">
        <v>81</v>
      </c>
      <c r="O207" s="7" t="s">
        <v>82</v>
      </c>
      <c r="P207" s="7" t="s">
        <v>83</v>
      </c>
      <c r="Q207" s="7" t="s">
        <v>84</v>
      </c>
      <c r="R207" s="7" t="s">
        <v>85</v>
      </c>
      <c r="S207" s="7" t="s">
        <v>86</v>
      </c>
      <c r="T207" s="7" t="s">
        <v>87</v>
      </c>
      <c r="U207" s="7" t="s">
        <v>88</v>
      </c>
      <c r="V207" s="7" t="s">
        <v>89</v>
      </c>
      <c r="W207" s="7" t="s">
        <v>90</v>
      </c>
      <c r="X207" s="7" t="s">
        <v>91</v>
      </c>
      <c r="Y207" s="7" t="s">
        <v>92</v>
      </c>
      <c r="Z207" s="7" t="s">
        <v>93</v>
      </c>
      <c r="AA207" s="7" t="s">
        <v>94</v>
      </c>
      <c r="AB207" s="7" t="s">
        <v>95</v>
      </c>
      <c r="AC207" s="7" t="s">
        <v>96</v>
      </c>
      <c r="AD207" s="7" t="s">
        <v>97</v>
      </c>
      <c r="AE207" s="7" t="s">
        <v>98</v>
      </c>
      <c r="AF207" s="7" t="s">
        <v>99</v>
      </c>
      <c r="AI207" s="4" t="str">
        <f>""</f>
        <v/>
      </c>
      <c r="AJ207" s="4" t="str">
        <f>""</f>
        <v/>
      </c>
      <c r="AK207" s="4" t="str">
        <f>""</f>
        <v/>
      </c>
      <c r="AL207" s="4" t="str">
        <f>""</f>
        <v/>
      </c>
      <c r="AM207" s="4" t="str">
        <f>""</f>
        <v/>
      </c>
      <c r="AN207" s="4" t="str">
        <f>""</f>
        <v/>
      </c>
      <c r="AO207" s="4" t="str">
        <f>""</f>
        <v/>
      </c>
      <c r="AP207" s="4" t="str">
        <f>""</f>
        <v/>
      </c>
      <c r="AQ207" s="4" t="str">
        <f>""</f>
        <v/>
      </c>
      <c r="AR207" s="4" t="str">
        <f>""</f>
        <v/>
      </c>
      <c r="AS207" s="4" t="str">
        <f>""</f>
        <v/>
      </c>
    </row>
    <row r="208" spans="1:45" x14ac:dyDescent="0.25">
      <c r="A208" s="15"/>
      <c r="B208" s="17"/>
      <c r="C208" s="17"/>
      <c r="D208" s="17"/>
      <c r="E208" s="17"/>
      <c r="F208" s="17"/>
      <c r="G208" s="17"/>
      <c r="I208" s="8" t="s">
        <v>39</v>
      </c>
      <c r="J208" s="8"/>
      <c r="K208" s="8"/>
      <c r="L208" s="8"/>
      <c r="M208" s="8"/>
      <c r="N208" s="8"/>
      <c r="O208" s="8"/>
      <c r="P208" s="8">
        <v>15</v>
      </c>
      <c r="Q208" s="8">
        <v>15</v>
      </c>
      <c r="R208" s="8"/>
      <c r="S208" s="8">
        <v>15</v>
      </c>
      <c r="T208" s="8">
        <v>15</v>
      </c>
      <c r="U208" s="8"/>
      <c r="V208" s="8"/>
      <c r="W208" s="8"/>
      <c r="X208" s="8">
        <v>2</v>
      </c>
      <c r="Y208" s="8">
        <v>2</v>
      </c>
      <c r="Z208" s="8"/>
      <c r="AA208" s="8">
        <v>2</v>
      </c>
      <c r="AB208" s="8">
        <v>2</v>
      </c>
      <c r="AC208" s="8">
        <v>2</v>
      </c>
      <c r="AD208" s="8">
        <v>2</v>
      </c>
      <c r="AE208" s="8">
        <v>0.99</v>
      </c>
      <c r="AF208" s="8">
        <v>0</v>
      </c>
      <c r="AI208" s="4" t="str">
        <f>""</f>
        <v/>
      </c>
      <c r="AJ208" s="4" t="str">
        <f>""</f>
        <v/>
      </c>
      <c r="AK208" s="4" t="str">
        <f>""</f>
        <v/>
      </c>
      <c r="AL208" s="4" t="str">
        <f>""</f>
        <v/>
      </c>
      <c r="AM208" s="4" t="str">
        <f>""</f>
        <v/>
      </c>
      <c r="AN208" s="4" t="str">
        <f>""</f>
        <v/>
      </c>
      <c r="AO208" s="4" t="str">
        <f>""</f>
        <v/>
      </c>
      <c r="AP208" s="4" t="str">
        <f>""</f>
        <v/>
      </c>
      <c r="AQ208" s="4" t="str">
        <f>""</f>
        <v/>
      </c>
      <c r="AR208" s="4" t="str">
        <f>""</f>
        <v/>
      </c>
      <c r="AS208" s="4" t="str">
        <f>""</f>
        <v/>
      </c>
    </row>
    <row r="209" spans="1:45" x14ac:dyDescent="0.25">
      <c r="A209" s="15"/>
      <c r="B209" s="17"/>
      <c r="C209" s="17"/>
      <c r="D209" s="17"/>
      <c r="E209" s="17"/>
      <c r="F209" s="17"/>
      <c r="G209" s="17"/>
      <c r="I209" s="8" t="s">
        <v>40</v>
      </c>
      <c r="J209" s="8"/>
      <c r="K209" s="8"/>
      <c r="L209" s="8"/>
      <c r="M209" s="8"/>
      <c r="N209" s="8"/>
      <c r="O209" s="8"/>
      <c r="P209" s="8">
        <v>1.5</v>
      </c>
      <c r="Q209" s="8">
        <v>1.5</v>
      </c>
      <c r="R209" s="8">
        <f>2*$K$2</f>
        <v>0.02</v>
      </c>
      <c r="S209" s="8">
        <v>1.5</v>
      </c>
      <c r="T209" s="8">
        <v>1.5</v>
      </c>
      <c r="U209" s="8">
        <f>2*$K$2</f>
        <v>0.02</v>
      </c>
      <c r="V209" s="8"/>
      <c r="W209" s="8"/>
      <c r="X209" s="8">
        <f t="shared" ref="X209:Y209" si="24">2*$K$2</f>
        <v>0.02</v>
      </c>
      <c r="Y209" s="8">
        <f t="shared" si="24"/>
        <v>0.02</v>
      </c>
      <c r="Z209" s="8"/>
      <c r="AA209" s="8">
        <f t="shared" ref="AA209:AD209" si="25">2*$K$2</f>
        <v>0.02</v>
      </c>
      <c r="AB209" s="8">
        <f t="shared" si="25"/>
        <v>0.02</v>
      </c>
      <c r="AC209" s="8">
        <f t="shared" si="25"/>
        <v>0.02</v>
      </c>
      <c r="AD209" s="8">
        <f t="shared" si="25"/>
        <v>0.02</v>
      </c>
      <c r="AE209" s="8">
        <v>0</v>
      </c>
      <c r="AF209" s="8">
        <v>-0.3</v>
      </c>
      <c r="AI209" s="4" t="str">
        <f>""</f>
        <v/>
      </c>
      <c r="AJ209" s="4" t="str">
        <f>""</f>
        <v/>
      </c>
      <c r="AK209" s="4" t="str">
        <f>""</f>
        <v/>
      </c>
      <c r="AL209" s="4" t="str">
        <f>""</f>
        <v/>
      </c>
      <c r="AM209" s="4" t="str">
        <f>""</f>
        <v/>
      </c>
      <c r="AN209" s="4" t="str">
        <f>""</f>
        <v/>
      </c>
      <c r="AO209" s="4" t="str">
        <f>""</f>
        <v/>
      </c>
      <c r="AP209" s="4" t="str">
        <f>""</f>
        <v/>
      </c>
      <c r="AQ209" s="4" t="str">
        <f>""</f>
        <v/>
      </c>
      <c r="AR209" s="4" t="str">
        <f>""</f>
        <v/>
      </c>
      <c r="AS209" s="4" t="str">
        <f>""</f>
        <v/>
      </c>
    </row>
    <row r="210" spans="1:45" x14ac:dyDescent="0.25">
      <c r="A210" s="24" t="s">
        <v>41</v>
      </c>
      <c r="B210" s="18" t="s">
        <v>100</v>
      </c>
      <c r="C210" s="18">
        <v>10.5</v>
      </c>
      <c r="D210" s="18">
        <v>55</v>
      </c>
      <c r="E210" s="18" t="s">
        <v>43</v>
      </c>
      <c r="F210" s="18">
        <v>1</v>
      </c>
      <c r="G210" s="18" t="str">
        <f>B210&amp;C210&amp;D210&amp;E210&amp;F210</f>
        <v>PSS10.555TD1</v>
      </c>
      <c r="H210" s="4" t="s">
        <v>9</v>
      </c>
      <c r="I210" s="4">
        <v>1</v>
      </c>
      <c r="J210" s="4">
        <v>1</v>
      </c>
      <c r="K210" s="4">
        <v>0</v>
      </c>
      <c r="L210" s="4">
        <v>3</v>
      </c>
      <c r="M210" s="4">
        <v>0</v>
      </c>
      <c r="N210" s="4">
        <v>5</v>
      </c>
      <c r="O210" s="4">
        <v>1</v>
      </c>
      <c r="P210" s="4">
        <v>2.5</v>
      </c>
      <c r="Q210" s="4">
        <v>2.5</v>
      </c>
      <c r="R210" s="4">
        <v>0</v>
      </c>
      <c r="S210" s="4">
        <v>2.5</v>
      </c>
      <c r="T210" s="4">
        <v>0</v>
      </c>
      <c r="U210" s="4">
        <v>2.5</v>
      </c>
      <c r="V210" s="4">
        <v>0.39</v>
      </c>
      <c r="W210" s="4">
        <v>1</v>
      </c>
      <c r="X210" s="4">
        <v>0</v>
      </c>
      <c r="Y210" s="4">
        <v>0.1</v>
      </c>
      <c r="Z210" s="4">
        <v>6.5</v>
      </c>
      <c r="AA210" s="4">
        <v>0.44</v>
      </c>
      <c r="AB210" s="4">
        <v>0.08</v>
      </c>
      <c r="AC210" s="4">
        <v>0.2</v>
      </c>
      <c r="AD210" s="4">
        <v>0.98</v>
      </c>
      <c r="AE210" s="4">
        <v>0.1</v>
      </c>
      <c r="AF210" s="4">
        <v>-0.1</v>
      </c>
      <c r="AG210" s="4" t="s">
        <v>1</v>
      </c>
      <c r="AH210" s="4" t="s">
        <v>1</v>
      </c>
      <c r="AI210" s="4" t="str">
        <f>""</f>
        <v/>
      </c>
      <c r="AJ210" s="4" t="str">
        <f>""</f>
        <v/>
      </c>
      <c r="AK210" s="4" t="str">
        <f>""</f>
        <v/>
      </c>
      <c r="AL210" s="4" t="str">
        <f>""</f>
        <v/>
      </c>
      <c r="AM210" s="4" t="str">
        <f>""</f>
        <v/>
      </c>
      <c r="AN210" s="4" t="str">
        <f>""</f>
        <v/>
      </c>
      <c r="AO210" s="4" t="str">
        <f>""</f>
        <v/>
      </c>
      <c r="AP210" s="4" t="str">
        <f>""</f>
        <v/>
      </c>
      <c r="AQ210" s="4" t="str">
        <f>""</f>
        <v/>
      </c>
      <c r="AR210" s="4" t="str">
        <f>""</f>
        <v/>
      </c>
      <c r="AS210" s="4" t="str">
        <f>""</f>
        <v/>
      </c>
    </row>
    <row r="211" spans="1:45" x14ac:dyDescent="0.25">
      <c r="A211" s="27" t="s">
        <v>138</v>
      </c>
      <c r="B211" s="9"/>
      <c r="C211" s="9"/>
      <c r="D211" s="9"/>
      <c r="E211" s="9"/>
      <c r="F211" s="16"/>
      <c r="G211" s="16"/>
      <c r="H211" s="14" t="s">
        <v>25</v>
      </c>
      <c r="I211" s="7" t="s">
        <v>26</v>
      </c>
      <c r="J211" s="7" t="s">
        <v>103</v>
      </c>
      <c r="K211" s="7" t="s">
        <v>104</v>
      </c>
      <c r="L211" s="7" t="s">
        <v>105</v>
      </c>
      <c r="M211" s="7" t="s">
        <v>106</v>
      </c>
      <c r="N211" s="7" t="s">
        <v>107</v>
      </c>
      <c r="O211" s="7" t="s">
        <v>108</v>
      </c>
      <c r="P211" s="7" t="s">
        <v>109</v>
      </c>
      <c r="Q211" s="7" t="s">
        <v>110</v>
      </c>
      <c r="R211" s="7" t="s">
        <v>111</v>
      </c>
      <c r="S211" s="7" t="s">
        <v>112</v>
      </c>
      <c r="T211" s="7" t="s">
        <v>113</v>
      </c>
      <c r="U211" s="7" t="s">
        <v>114</v>
      </c>
      <c r="V211" s="7" t="s">
        <v>115</v>
      </c>
      <c r="W211" s="7" t="s">
        <v>116</v>
      </c>
      <c r="X211" s="7" t="s">
        <v>117</v>
      </c>
      <c r="Y211" s="7" t="s">
        <v>118</v>
      </c>
      <c r="Z211" s="7" t="s">
        <v>119</v>
      </c>
      <c r="AC211" s="4" t="str">
        <f>""</f>
        <v/>
      </c>
      <c r="AD211" s="4" t="str">
        <f>""</f>
        <v/>
      </c>
      <c r="AE211" s="4" t="str">
        <f>""</f>
        <v/>
      </c>
      <c r="AF211" s="4" t="str">
        <f>""</f>
        <v/>
      </c>
      <c r="AG211" s="4" t="str">
        <f>""</f>
        <v/>
      </c>
      <c r="AH211" s="4" t="str">
        <f>""</f>
        <v/>
      </c>
      <c r="AI211" s="4" t="str">
        <f>""</f>
        <v/>
      </c>
      <c r="AJ211" s="4" t="str">
        <f>""</f>
        <v/>
      </c>
      <c r="AK211" s="4" t="str">
        <f>""</f>
        <v/>
      </c>
      <c r="AL211" s="4" t="str">
        <f>""</f>
        <v/>
      </c>
      <c r="AM211" s="4" t="str">
        <f>""</f>
        <v/>
      </c>
      <c r="AN211" s="4" t="str">
        <f>""</f>
        <v/>
      </c>
      <c r="AO211" s="4" t="str">
        <f>""</f>
        <v/>
      </c>
      <c r="AP211" s="4" t="str">
        <f>""</f>
        <v/>
      </c>
      <c r="AQ211" s="4" t="str">
        <f>""</f>
        <v/>
      </c>
      <c r="AR211" s="4" t="str">
        <f>""</f>
        <v/>
      </c>
      <c r="AS211" s="4" t="str">
        <f>""</f>
        <v/>
      </c>
    </row>
    <row r="212" spans="1:45" x14ac:dyDescent="0.25">
      <c r="A212" s="25"/>
      <c r="B212" s="10"/>
      <c r="C212" s="10"/>
      <c r="D212" s="10"/>
      <c r="E212" s="10"/>
      <c r="F212" s="17"/>
      <c r="G212" s="17"/>
      <c r="I212" s="8" t="s">
        <v>39</v>
      </c>
      <c r="J212" s="8">
        <v>0.5</v>
      </c>
      <c r="K212" s="8">
        <v>75</v>
      </c>
      <c r="L212" s="8">
        <v>75</v>
      </c>
      <c r="M212" s="8">
        <v>10</v>
      </c>
      <c r="N212" s="8">
        <v>0</v>
      </c>
      <c r="O212" s="8">
        <v>1</v>
      </c>
      <c r="P212" s="8">
        <v>1.2</v>
      </c>
      <c r="Q212" s="8">
        <v>18</v>
      </c>
      <c r="R212" s="8">
        <v>118</v>
      </c>
      <c r="S212" s="8">
        <v>0</v>
      </c>
      <c r="T212" s="8">
        <v>1.1000000000000001</v>
      </c>
      <c r="U212" s="8">
        <v>10</v>
      </c>
      <c r="V212" s="8">
        <v>1.1000000000000001</v>
      </c>
      <c r="W212" s="8">
        <v>20</v>
      </c>
      <c r="X212" s="8">
        <v>1</v>
      </c>
      <c r="Y212" s="8">
        <v>0.5</v>
      </c>
      <c r="Z212" s="8">
        <v>90</v>
      </c>
      <c r="AC212" s="4" t="str">
        <f>""</f>
        <v/>
      </c>
      <c r="AD212" s="4" t="str">
        <f>""</f>
        <v/>
      </c>
      <c r="AE212" s="4" t="str">
        <f>""</f>
        <v/>
      </c>
      <c r="AF212" s="4" t="str">
        <f>""</f>
        <v/>
      </c>
      <c r="AG212" s="4" t="str">
        <f>""</f>
        <v/>
      </c>
      <c r="AH212" s="4" t="str">
        <f>""</f>
        <v/>
      </c>
      <c r="AI212" s="4" t="str">
        <f>""</f>
        <v/>
      </c>
      <c r="AJ212" s="4" t="str">
        <f>""</f>
        <v/>
      </c>
      <c r="AK212" s="4" t="str">
        <f>""</f>
        <v/>
      </c>
      <c r="AL212" s="4" t="str">
        <f>""</f>
        <v/>
      </c>
      <c r="AM212" s="4" t="str">
        <f>""</f>
        <v/>
      </c>
      <c r="AN212" s="4" t="str">
        <f>""</f>
        <v/>
      </c>
      <c r="AO212" s="4" t="str">
        <f>""</f>
        <v/>
      </c>
      <c r="AP212" s="4" t="str">
        <f>""</f>
        <v/>
      </c>
      <c r="AQ212" s="4" t="str">
        <f>""</f>
        <v/>
      </c>
      <c r="AR212" s="4" t="str">
        <f>""</f>
        <v/>
      </c>
      <c r="AS212" s="4" t="str">
        <f>""</f>
        <v/>
      </c>
    </row>
    <row r="213" spans="1:45" x14ac:dyDescent="0.25">
      <c r="A213" s="25"/>
      <c r="B213" s="10"/>
      <c r="C213" s="10"/>
      <c r="D213" s="10"/>
      <c r="E213" s="10"/>
      <c r="F213" s="17"/>
      <c r="G213" s="17"/>
      <c r="I213" s="8" t="s">
        <v>40</v>
      </c>
      <c r="J213" s="8">
        <v>0</v>
      </c>
      <c r="K213" s="8">
        <v>0</v>
      </c>
      <c r="L213" s="8">
        <v>0</v>
      </c>
      <c r="M213" s="8">
        <v>0.8</v>
      </c>
      <c r="N213" s="8">
        <v>-6</v>
      </c>
      <c r="O213" s="8">
        <v>0</v>
      </c>
      <c r="P213" s="8">
        <v>0</v>
      </c>
      <c r="Q213" s="8">
        <v>0</v>
      </c>
      <c r="R213" s="8">
        <v>0.8</v>
      </c>
      <c r="S213" s="8">
        <v>-118</v>
      </c>
      <c r="T213" s="8">
        <v>0</v>
      </c>
      <c r="U213" s="8">
        <v>1</v>
      </c>
      <c r="V213" s="8">
        <v>0</v>
      </c>
      <c r="W213" s="8">
        <v>1</v>
      </c>
      <c r="X213" s="8">
        <v>0</v>
      </c>
      <c r="Y213" s="8">
        <v>0</v>
      </c>
      <c r="Z213" s="8">
        <v>-90</v>
      </c>
      <c r="AC213" s="4" t="str">
        <f>""</f>
        <v/>
      </c>
      <c r="AD213" s="4" t="str">
        <f>""</f>
        <v/>
      </c>
      <c r="AE213" s="4" t="str">
        <f>""</f>
        <v/>
      </c>
      <c r="AF213" s="4" t="str">
        <f>""</f>
        <v/>
      </c>
      <c r="AG213" s="4" t="str">
        <f>""</f>
        <v/>
      </c>
      <c r="AH213" s="4" t="str">
        <f>""</f>
        <v/>
      </c>
      <c r="AI213" s="4" t="str">
        <f>""</f>
        <v/>
      </c>
      <c r="AJ213" s="4" t="str">
        <f>""</f>
        <v/>
      </c>
      <c r="AK213" s="4" t="str">
        <f>""</f>
        <v/>
      </c>
      <c r="AL213" s="4" t="str">
        <f>""</f>
        <v/>
      </c>
      <c r="AM213" s="4" t="str">
        <f>""</f>
        <v/>
      </c>
      <c r="AN213" s="4" t="str">
        <f>""</f>
        <v/>
      </c>
      <c r="AO213" s="4" t="str">
        <f>""</f>
        <v/>
      </c>
      <c r="AP213" s="4" t="str">
        <f>""</f>
        <v/>
      </c>
      <c r="AQ213" s="4" t="str">
        <f>""</f>
        <v/>
      </c>
      <c r="AR213" s="4" t="str">
        <f>""</f>
        <v/>
      </c>
      <c r="AS213" s="4" t="str">
        <f>""</f>
        <v/>
      </c>
    </row>
    <row r="214" spans="1:45" x14ac:dyDescent="0.25">
      <c r="A214" s="22" t="s">
        <v>41</v>
      </c>
      <c r="B214" s="18" t="s">
        <v>42</v>
      </c>
      <c r="C214" s="18">
        <v>10.5</v>
      </c>
      <c r="D214" s="18">
        <v>55</v>
      </c>
      <c r="E214" s="18" t="s">
        <v>120</v>
      </c>
      <c r="F214" s="18">
        <v>1</v>
      </c>
      <c r="G214" s="18" t="str">
        <f>B214&amp;C214&amp;D214&amp;E214&amp;F214</f>
        <v>AVR10.555ND1</v>
      </c>
      <c r="H214" s="4" t="s">
        <v>3</v>
      </c>
      <c r="I214" s="4">
        <v>1</v>
      </c>
      <c r="J214" s="4">
        <v>0</v>
      </c>
      <c r="K214" s="4">
        <v>10.75</v>
      </c>
      <c r="L214" s="4">
        <v>10.75</v>
      </c>
      <c r="M214" s="4">
        <v>5</v>
      </c>
      <c r="N214" s="4">
        <v>-0.87</v>
      </c>
      <c r="O214" s="4">
        <v>0</v>
      </c>
      <c r="P214" s="4">
        <v>1</v>
      </c>
      <c r="Q214" s="4">
        <v>0</v>
      </c>
      <c r="R214" s="4">
        <v>99</v>
      </c>
      <c r="S214" s="4">
        <v>-99</v>
      </c>
      <c r="T214" s="4">
        <v>0</v>
      </c>
      <c r="U214" s="4">
        <v>9.3000000000000007</v>
      </c>
      <c r="V214" s="4">
        <v>0</v>
      </c>
      <c r="W214" s="4">
        <v>11.63</v>
      </c>
      <c r="X214" s="4">
        <v>0.113</v>
      </c>
      <c r="Y214" s="4">
        <v>0.124</v>
      </c>
      <c r="Z214" s="4">
        <v>0</v>
      </c>
      <c r="AA214" s="4" t="s">
        <v>1</v>
      </c>
      <c r="AB214" s="4" t="s">
        <v>1</v>
      </c>
      <c r="AC214" s="4" t="str">
        <f>""</f>
        <v/>
      </c>
      <c r="AD214" s="4" t="str">
        <f>""</f>
        <v/>
      </c>
      <c r="AE214" s="4" t="str">
        <f>""</f>
        <v/>
      </c>
      <c r="AF214" s="4" t="str">
        <f>""</f>
        <v/>
      </c>
      <c r="AG214" s="4" t="str">
        <f>""</f>
        <v/>
      </c>
      <c r="AH214" s="4" t="str">
        <f>""</f>
        <v/>
      </c>
      <c r="AI214" s="4" t="str">
        <f>""</f>
        <v/>
      </c>
      <c r="AJ214" s="4" t="str">
        <f>""</f>
        <v/>
      </c>
      <c r="AK214" s="4" t="str">
        <f>""</f>
        <v/>
      </c>
      <c r="AL214" s="4" t="str">
        <f>""</f>
        <v/>
      </c>
      <c r="AM214" s="4" t="str">
        <f>""</f>
        <v/>
      </c>
      <c r="AN214" s="4" t="str">
        <f>""</f>
        <v/>
      </c>
      <c r="AO214" s="4" t="str">
        <f>""</f>
        <v/>
      </c>
      <c r="AP214" s="4" t="str">
        <f>""</f>
        <v/>
      </c>
      <c r="AQ214" s="4" t="str">
        <f>""</f>
        <v/>
      </c>
      <c r="AR214" s="4" t="str">
        <f>""</f>
        <v/>
      </c>
      <c r="AS214" s="4" t="str">
        <f>""</f>
        <v/>
      </c>
    </row>
    <row r="215" spans="1:45" x14ac:dyDescent="0.25">
      <c r="A215" s="15"/>
      <c r="B215" s="16"/>
      <c r="C215" s="16"/>
      <c r="D215" s="16"/>
      <c r="E215" s="16"/>
      <c r="F215" s="16"/>
      <c r="G215" s="16"/>
      <c r="H215" s="14" t="s">
        <v>25</v>
      </c>
      <c r="I215" s="7" t="s">
        <v>26</v>
      </c>
      <c r="J215" s="7" t="s">
        <v>44</v>
      </c>
      <c r="K215" s="7" t="s">
        <v>45</v>
      </c>
      <c r="L215" s="7" t="s">
        <v>46</v>
      </c>
      <c r="M215" s="7" t="s">
        <v>46</v>
      </c>
      <c r="N215" s="7" t="s">
        <v>47</v>
      </c>
      <c r="O215" s="7" t="s">
        <v>48</v>
      </c>
      <c r="P215" s="7" t="s">
        <v>49</v>
      </c>
      <c r="Q215" s="7" t="s">
        <v>50</v>
      </c>
      <c r="R215" s="7" t="s">
        <v>51</v>
      </c>
      <c r="S215" s="7" t="s">
        <v>121</v>
      </c>
      <c r="T215" s="7" t="s">
        <v>52</v>
      </c>
      <c r="U215" s="7" t="s">
        <v>53</v>
      </c>
      <c r="V215" s="7" t="s">
        <v>54</v>
      </c>
      <c r="W215" s="7" t="s">
        <v>55</v>
      </c>
      <c r="Z215" s="4" t="str">
        <f>""</f>
        <v/>
      </c>
      <c r="AA215" s="4" t="str">
        <f>""</f>
        <v/>
      </c>
      <c r="AB215" s="4" t="str">
        <f>""</f>
        <v/>
      </c>
      <c r="AC215" s="4" t="str">
        <f>""</f>
        <v/>
      </c>
      <c r="AD215" s="4" t="str">
        <f>""</f>
        <v/>
      </c>
      <c r="AE215" s="4" t="str">
        <f>""</f>
        <v/>
      </c>
      <c r="AF215" s="4" t="str">
        <f>""</f>
        <v/>
      </c>
      <c r="AG215" s="4" t="str">
        <f>""</f>
        <v/>
      </c>
      <c r="AH215" s="4" t="str">
        <f>""</f>
        <v/>
      </c>
      <c r="AI215" s="4" t="str">
        <f>""</f>
        <v/>
      </c>
      <c r="AJ215" s="4" t="str">
        <f>""</f>
        <v/>
      </c>
      <c r="AK215" s="4" t="str">
        <f>""</f>
        <v/>
      </c>
      <c r="AL215" s="4" t="str">
        <f>""</f>
        <v/>
      </c>
      <c r="AM215" s="4" t="str">
        <f>""</f>
        <v/>
      </c>
      <c r="AN215" s="4" t="str">
        <f>""</f>
        <v/>
      </c>
      <c r="AO215" s="4" t="str">
        <f>""</f>
        <v/>
      </c>
      <c r="AP215" s="4" t="str">
        <f>""</f>
        <v/>
      </c>
      <c r="AQ215" s="4" t="str">
        <f>""</f>
        <v/>
      </c>
      <c r="AR215" s="4" t="str">
        <f>""</f>
        <v/>
      </c>
      <c r="AS215" s="4" t="str">
        <f>""</f>
        <v/>
      </c>
    </row>
    <row r="216" spans="1:45" x14ac:dyDescent="0.25">
      <c r="A216" s="15"/>
      <c r="B216" s="17"/>
      <c r="C216" s="17"/>
      <c r="D216" s="17"/>
      <c r="E216" s="17"/>
      <c r="F216" s="17"/>
      <c r="G216" s="17"/>
      <c r="I216" s="8" t="s">
        <v>39</v>
      </c>
      <c r="J216" s="8">
        <v>10</v>
      </c>
      <c r="K216" s="8">
        <v>0.2</v>
      </c>
      <c r="L216" s="8">
        <v>0.2</v>
      </c>
      <c r="M216" s="8">
        <v>0.2</v>
      </c>
      <c r="N216" s="8">
        <v>10</v>
      </c>
      <c r="O216" s="8">
        <v>3</v>
      </c>
      <c r="P216" s="8">
        <v>2.5</v>
      </c>
      <c r="Q216" s="8"/>
      <c r="R216" s="8"/>
      <c r="S216" s="8"/>
      <c r="T216" s="8"/>
      <c r="U216" s="8"/>
      <c r="V216" s="8"/>
      <c r="W216" s="8"/>
      <c r="Z216" s="4" t="str">
        <f>""</f>
        <v/>
      </c>
      <c r="AA216" s="4" t="str">
        <f>""</f>
        <v/>
      </c>
      <c r="AB216" s="4" t="str">
        <f>""</f>
        <v/>
      </c>
      <c r="AC216" s="4" t="str">
        <f>""</f>
        <v/>
      </c>
      <c r="AD216" s="4" t="str">
        <f>""</f>
        <v/>
      </c>
      <c r="AE216" s="4" t="str">
        <f>""</f>
        <v/>
      </c>
      <c r="AF216" s="4" t="str">
        <f>""</f>
        <v/>
      </c>
      <c r="AG216" s="4" t="str">
        <f>""</f>
        <v/>
      </c>
      <c r="AH216" s="4" t="str">
        <f>""</f>
        <v/>
      </c>
      <c r="AI216" s="4" t="str">
        <f>""</f>
        <v/>
      </c>
      <c r="AJ216" s="4" t="str">
        <f>""</f>
        <v/>
      </c>
      <c r="AK216" s="4" t="str">
        <f>""</f>
        <v/>
      </c>
      <c r="AL216" s="4" t="str">
        <f>""</f>
        <v/>
      </c>
      <c r="AM216" s="4" t="str">
        <f>""</f>
        <v/>
      </c>
      <c r="AN216" s="4" t="str">
        <f>""</f>
        <v/>
      </c>
      <c r="AO216" s="4" t="str">
        <f>""</f>
        <v/>
      </c>
      <c r="AP216" s="4" t="str">
        <f>""</f>
        <v/>
      </c>
      <c r="AQ216" s="4" t="str">
        <f>""</f>
        <v/>
      </c>
      <c r="AR216" s="4" t="str">
        <f>""</f>
        <v/>
      </c>
      <c r="AS216" s="4" t="str">
        <f>""</f>
        <v/>
      </c>
    </row>
    <row r="217" spans="1:45" x14ac:dyDescent="0.25">
      <c r="A217" s="15"/>
      <c r="B217" s="17"/>
      <c r="C217" s="17"/>
      <c r="D217" s="17"/>
      <c r="E217" s="17"/>
      <c r="F217" s="17"/>
      <c r="G217" s="17"/>
      <c r="I217" s="8" t="s">
        <v>40</v>
      </c>
      <c r="J217" s="8">
        <v>1</v>
      </c>
      <c r="K217" s="8">
        <f>4*$K$2</f>
        <v>0.04</v>
      </c>
      <c r="L217" s="8">
        <f>4*$K$2</f>
        <v>0.04</v>
      </c>
      <c r="M217" s="8">
        <f>4*$K$2</f>
        <v>0.04</v>
      </c>
      <c r="N217" s="8">
        <v>1</v>
      </c>
      <c r="O217" s="8">
        <v>0</v>
      </c>
      <c r="P217" s="8"/>
      <c r="Q217" s="8"/>
      <c r="R217" s="8"/>
      <c r="S217" s="8"/>
      <c r="T217" s="8"/>
      <c r="U217" s="8"/>
      <c r="V217" s="8">
        <v>0</v>
      </c>
      <c r="W217" s="8"/>
      <c r="Z217" s="4" t="str">
        <f>""</f>
        <v/>
      </c>
      <c r="AA217" s="4" t="str">
        <f>""</f>
        <v/>
      </c>
      <c r="AB217" s="4" t="str">
        <f>""</f>
        <v/>
      </c>
      <c r="AC217" s="4" t="str">
        <f>""</f>
        <v/>
      </c>
      <c r="AD217" s="4" t="str">
        <f>""</f>
        <v/>
      </c>
      <c r="AE217" s="4" t="str">
        <f>""</f>
        <v/>
      </c>
      <c r="AF217" s="4" t="str">
        <f>""</f>
        <v/>
      </c>
      <c r="AG217" s="4" t="str">
        <f>""</f>
        <v/>
      </c>
      <c r="AH217" s="4" t="str">
        <f>""</f>
        <v/>
      </c>
      <c r="AI217" s="4" t="str">
        <f>""</f>
        <v/>
      </c>
      <c r="AJ217" s="4" t="str">
        <f>""</f>
        <v/>
      </c>
      <c r="AK217" s="4" t="str">
        <f>""</f>
        <v/>
      </c>
      <c r="AL217" s="4" t="str">
        <f>""</f>
        <v/>
      </c>
      <c r="AM217" s="4" t="str">
        <f>""</f>
        <v/>
      </c>
      <c r="AN217" s="4" t="str">
        <f>""</f>
        <v/>
      </c>
      <c r="AO217" s="4" t="str">
        <f>""</f>
        <v/>
      </c>
      <c r="AP217" s="4" t="str">
        <f>""</f>
        <v/>
      </c>
      <c r="AQ217" s="4" t="str">
        <f>""</f>
        <v/>
      </c>
      <c r="AR217" s="4" t="str">
        <f>""</f>
        <v/>
      </c>
      <c r="AS217" s="4" t="str">
        <f>""</f>
        <v/>
      </c>
    </row>
    <row r="218" spans="1:45" x14ac:dyDescent="0.25">
      <c r="A218" s="23" t="s">
        <v>41</v>
      </c>
      <c r="B218" s="18" t="s">
        <v>62</v>
      </c>
      <c r="C218" s="18">
        <v>10.5</v>
      </c>
      <c r="D218" s="18">
        <v>55</v>
      </c>
      <c r="E218" s="18" t="s">
        <v>120</v>
      </c>
      <c r="F218" s="18">
        <v>1</v>
      </c>
      <c r="G218" s="18" t="str">
        <f>B218&amp;C218&amp;D218&amp;E218&amp;F218</f>
        <v>GEN10.555ND1</v>
      </c>
      <c r="H218" s="4" t="s">
        <v>2</v>
      </c>
      <c r="I218" s="4">
        <v>1</v>
      </c>
      <c r="J218" s="4">
        <v>6.9</v>
      </c>
      <c r="K218" s="4">
        <v>0.19900000000000001</v>
      </c>
      <c r="L218" s="4">
        <v>0.45</v>
      </c>
      <c r="M218" s="4">
        <v>7.0000000000000007E-2</v>
      </c>
      <c r="N218" s="4">
        <v>3.8</v>
      </c>
      <c r="O218" s="4">
        <v>0</v>
      </c>
      <c r="P218" s="4">
        <v>2.2999999999999998</v>
      </c>
      <c r="Q218" s="4">
        <v>2.21</v>
      </c>
      <c r="R218" s="4">
        <v>0.28999999999999998</v>
      </c>
      <c r="S218" s="4">
        <v>0.46</v>
      </c>
      <c r="T218" s="4">
        <v>0.17</v>
      </c>
      <c r="U218" s="4">
        <v>0.16700000000000001</v>
      </c>
      <c r="V218" s="4">
        <v>0.08</v>
      </c>
      <c r="W218" s="4">
        <v>0.56000000000000005</v>
      </c>
      <c r="X218" s="4" t="s">
        <v>1</v>
      </c>
      <c r="Y218" s="4" t="s">
        <v>1</v>
      </c>
      <c r="Z218" s="4" t="str">
        <f>""</f>
        <v/>
      </c>
      <c r="AA218" s="4" t="str">
        <f>""</f>
        <v/>
      </c>
      <c r="AB218" s="4" t="str">
        <f>""</f>
        <v/>
      </c>
      <c r="AC218" s="4" t="str">
        <f>""</f>
        <v/>
      </c>
      <c r="AD218" s="4" t="str">
        <f>""</f>
        <v/>
      </c>
      <c r="AE218" s="4" t="str">
        <f>""</f>
        <v/>
      </c>
      <c r="AF218" s="4" t="str">
        <f>""</f>
        <v/>
      </c>
      <c r="AG218" s="4" t="str">
        <f>""</f>
        <v/>
      </c>
      <c r="AH218" s="4" t="str">
        <f>""</f>
        <v/>
      </c>
      <c r="AI218" s="4" t="str">
        <f>""</f>
        <v/>
      </c>
      <c r="AJ218" s="4" t="str">
        <f>""</f>
        <v/>
      </c>
      <c r="AK218" s="4" t="str">
        <f>""</f>
        <v/>
      </c>
      <c r="AL218" s="4" t="str">
        <f>""</f>
        <v/>
      </c>
      <c r="AM218" s="4" t="str">
        <f>""</f>
        <v/>
      </c>
      <c r="AN218" s="4" t="str">
        <f>""</f>
        <v/>
      </c>
      <c r="AO218" s="4" t="str">
        <f>""</f>
        <v/>
      </c>
      <c r="AP218" s="4" t="str">
        <f>""</f>
        <v/>
      </c>
      <c r="AQ218" s="4" t="str">
        <f>""</f>
        <v/>
      </c>
      <c r="AR218" s="4" t="str">
        <f>""</f>
        <v/>
      </c>
      <c r="AS218" s="4" t="str">
        <f>""</f>
        <v/>
      </c>
    </row>
    <row r="219" spans="1:45" x14ac:dyDescent="0.25">
      <c r="A219" s="15"/>
      <c r="B219" s="16"/>
      <c r="C219" s="16"/>
      <c r="D219" s="16"/>
      <c r="E219" s="16"/>
      <c r="F219" s="16"/>
      <c r="G219" s="16"/>
      <c r="H219" s="14" t="s">
        <v>25</v>
      </c>
      <c r="I219" s="7" t="s">
        <v>26</v>
      </c>
      <c r="J219" s="7" t="s">
        <v>64</v>
      </c>
      <c r="K219" s="7" t="s">
        <v>94</v>
      </c>
      <c r="L219" s="7" t="s">
        <v>122</v>
      </c>
      <c r="M219" s="7" t="s">
        <v>123</v>
      </c>
      <c r="N219" s="7" t="s">
        <v>95</v>
      </c>
      <c r="O219" s="7" t="s">
        <v>96</v>
      </c>
      <c r="P219" s="7" t="s">
        <v>124</v>
      </c>
      <c r="S219" s="4" t="str">
        <f>""</f>
        <v/>
      </c>
      <c r="T219" s="4" t="str">
        <f>""</f>
        <v/>
      </c>
      <c r="U219" s="4" t="str">
        <f>""</f>
        <v/>
      </c>
      <c r="V219" s="4" t="str">
        <f>""</f>
        <v/>
      </c>
      <c r="W219" s="4" t="str">
        <f>""</f>
        <v/>
      </c>
      <c r="X219" s="4" t="str">
        <f>""</f>
        <v/>
      </c>
      <c r="Y219" s="4" t="str">
        <f>""</f>
        <v/>
      </c>
      <c r="Z219" s="4" t="str">
        <f>""</f>
        <v/>
      </c>
      <c r="AA219" s="4" t="str">
        <f>""</f>
        <v/>
      </c>
      <c r="AB219" s="4" t="str">
        <f>""</f>
        <v/>
      </c>
      <c r="AC219" s="4" t="str">
        <f>""</f>
        <v/>
      </c>
      <c r="AD219" s="4" t="str">
        <f>""</f>
        <v/>
      </c>
      <c r="AE219" s="4" t="str">
        <f>""</f>
        <v/>
      </c>
      <c r="AF219" s="4" t="str">
        <f>""</f>
        <v/>
      </c>
      <c r="AG219" s="4" t="str">
        <f>""</f>
        <v/>
      </c>
      <c r="AH219" s="4" t="str">
        <f>""</f>
        <v/>
      </c>
      <c r="AI219" s="4" t="str">
        <f>""</f>
        <v/>
      </c>
      <c r="AJ219" s="4" t="str">
        <f>""</f>
        <v/>
      </c>
      <c r="AK219" s="4" t="str">
        <f>""</f>
        <v/>
      </c>
      <c r="AL219" s="4" t="str">
        <f>""</f>
        <v/>
      </c>
      <c r="AM219" s="4" t="str">
        <f>""</f>
        <v/>
      </c>
      <c r="AN219" s="4" t="str">
        <f>""</f>
        <v/>
      </c>
      <c r="AO219" s="4" t="str">
        <f>""</f>
        <v/>
      </c>
      <c r="AP219" s="4" t="str">
        <f>""</f>
        <v/>
      </c>
      <c r="AQ219" s="4" t="str">
        <f>""</f>
        <v/>
      </c>
      <c r="AR219" s="4" t="str">
        <f>""</f>
        <v/>
      </c>
      <c r="AS219" s="4" t="str">
        <f>""</f>
        <v/>
      </c>
    </row>
    <row r="220" spans="1:45" x14ac:dyDescent="0.25">
      <c r="A220" s="15"/>
      <c r="B220" s="17"/>
      <c r="C220" s="17"/>
      <c r="D220" s="17"/>
      <c r="E220" s="17"/>
      <c r="F220" s="17"/>
      <c r="G220" s="17"/>
      <c r="I220" s="8" t="s">
        <v>39</v>
      </c>
      <c r="J220" s="8"/>
      <c r="K220" s="8"/>
      <c r="L220" s="8"/>
      <c r="M220" s="8"/>
      <c r="N220" s="8"/>
      <c r="O220" s="8"/>
      <c r="P220" s="8"/>
      <c r="S220" s="4" t="str">
        <f>""</f>
        <v/>
      </c>
      <c r="T220" s="4" t="str">
        <f>""</f>
        <v/>
      </c>
      <c r="U220" s="4" t="str">
        <f>""</f>
        <v/>
      </c>
      <c r="V220" s="4" t="str">
        <f>""</f>
        <v/>
      </c>
      <c r="W220" s="4" t="str">
        <f>""</f>
        <v/>
      </c>
      <c r="X220" s="4" t="str">
        <f>""</f>
        <v/>
      </c>
      <c r="Y220" s="4" t="str">
        <f>""</f>
        <v/>
      </c>
      <c r="Z220" s="4" t="str">
        <f>""</f>
        <v/>
      </c>
      <c r="AA220" s="4" t="str">
        <f>""</f>
        <v/>
      </c>
      <c r="AB220" s="4" t="str">
        <f>""</f>
        <v/>
      </c>
      <c r="AC220" s="4" t="str">
        <f>""</f>
        <v/>
      </c>
      <c r="AD220" s="4" t="str">
        <f>""</f>
        <v/>
      </c>
      <c r="AE220" s="4" t="str">
        <f>""</f>
        <v/>
      </c>
      <c r="AF220" s="4" t="str">
        <f>""</f>
        <v/>
      </c>
      <c r="AG220" s="4" t="str">
        <f>""</f>
        <v/>
      </c>
      <c r="AH220" s="4" t="str">
        <f>""</f>
        <v/>
      </c>
      <c r="AI220" s="4" t="str">
        <f>""</f>
        <v/>
      </c>
      <c r="AJ220" s="4" t="str">
        <f>""</f>
        <v/>
      </c>
      <c r="AK220" s="4" t="str">
        <f>""</f>
        <v/>
      </c>
      <c r="AL220" s="4" t="str">
        <f>""</f>
        <v/>
      </c>
      <c r="AM220" s="4" t="str">
        <f>""</f>
        <v/>
      </c>
      <c r="AN220" s="4" t="str">
        <f>""</f>
        <v/>
      </c>
      <c r="AO220" s="4" t="str">
        <f>""</f>
        <v/>
      </c>
      <c r="AP220" s="4" t="str">
        <f>""</f>
        <v/>
      </c>
      <c r="AQ220" s="4" t="str">
        <f>""</f>
        <v/>
      </c>
      <c r="AR220" s="4" t="str">
        <f>""</f>
        <v/>
      </c>
      <c r="AS220" s="4" t="str">
        <f>""</f>
        <v/>
      </c>
    </row>
    <row r="221" spans="1:45" x14ac:dyDescent="0.25">
      <c r="A221" s="15"/>
      <c r="B221" s="17"/>
      <c r="C221" s="17"/>
      <c r="D221" s="17"/>
      <c r="E221" s="17"/>
      <c r="F221" s="17"/>
      <c r="G221" s="17"/>
      <c r="I221" s="8" t="s">
        <v>40</v>
      </c>
      <c r="J221" s="8"/>
      <c r="K221" s="8"/>
      <c r="L221" s="8"/>
      <c r="M221" s="8"/>
      <c r="N221" s="8"/>
      <c r="O221" s="8"/>
      <c r="P221" s="8"/>
      <c r="S221" s="4" t="str">
        <f>""</f>
        <v/>
      </c>
      <c r="T221" s="4" t="str">
        <f>""</f>
        <v/>
      </c>
      <c r="U221" s="4" t="str">
        <f>""</f>
        <v/>
      </c>
      <c r="V221" s="4" t="str">
        <f>""</f>
        <v/>
      </c>
      <c r="W221" s="4" t="str">
        <f>""</f>
        <v/>
      </c>
      <c r="X221" s="4" t="str">
        <f>""</f>
        <v/>
      </c>
      <c r="Y221" s="4" t="str">
        <f>""</f>
        <v/>
      </c>
      <c r="Z221" s="4" t="str">
        <f>""</f>
        <v/>
      </c>
      <c r="AA221" s="4" t="str">
        <f>""</f>
        <v/>
      </c>
      <c r="AB221" s="4" t="str">
        <f>""</f>
        <v/>
      </c>
      <c r="AC221" s="4" t="str">
        <f>""</f>
        <v/>
      </c>
      <c r="AD221" s="4" t="str">
        <f>""</f>
        <v/>
      </c>
      <c r="AE221" s="4" t="str">
        <f>""</f>
        <v/>
      </c>
      <c r="AF221" s="4" t="str">
        <f>""</f>
        <v/>
      </c>
      <c r="AG221" s="4" t="str">
        <f>""</f>
        <v/>
      </c>
      <c r="AH221" s="4" t="str">
        <f>""</f>
        <v/>
      </c>
      <c r="AI221" s="4" t="str">
        <f>""</f>
        <v/>
      </c>
      <c r="AJ221" s="4" t="str">
        <f>""</f>
        <v/>
      </c>
      <c r="AK221" s="4" t="str">
        <f>""</f>
        <v/>
      </c>
      <c r="AL221" s="4" t="str">
        <f>""</f>
        <v/>
      </c>
      <c r="AM221" s="4" t="str">
        <f>""</f>
        <v/>
      </c>
      <c r="AN221" s="4" t="str">
        <f>""</f>
        <v/>
      </c>
      <c r="AO221" s="4" t="str">
        <f>""</f>
        <v/>
      </c>
      <c r="AP221" s="4" t="str">
        <f>""</f>
        <v/>
      </c>
      <c r="AQ221" s="4" t="str">
        <f>""</f>
        <v/>
      </c>
      <c r="AR221" s="4" t="str">
        <f>""</f>
        <v/>
      </c>
      <c r="AS221" s="4" t="str">
        <f>""</f>
        <v/>
      </c>
    </row>
    <row r="222" spans="1:45" x14ac:dyDescent="0.25">
      <c r="A222" s="23" t="s">
        <v>41</v>
      </c>
      <c r="B222" s="18" t="s">
        <v>76</v>
      </c>
      <c r="C222" s="18">
        <v>10.5</v>
      </c>
      <c r="D222" s="18">
        <v>55</v>
      </c>
      <c r="E222" s="18" t="s">
        <v>120</v>
      </c>
      <c r="F222" s="18">
        <v>1</v>
      </c>
      <c r="G222" s="18" t="str">
        <f>B222&amp;C222&amp;D222&amp;E222&amp;F222</f>
        <v>GOV10.555ND1</v>
      </c>
      <c r="H222" s="4" t="s">
        <v>7</v>
      </c>
      <c r="I222" s="4">
        <v>1</v>
      </c>
      <c r="J222" s="4">
        <v>0.03</v>
      </c>
      <c r="K222" s="4">
        <v>0.499</v>
      </c>
      <c r="L222" s="4">
        <v>1</v>
      </c>
      <c r="M222" s="4">
        <v>0</v>
      </c>
      <c r="N222" s="4">
        <v>4</v>
      </c>
      <c r="O222" s="4">
        <v>9</v>
      </c>
      <c r="P222" s="4">
        <v>0.1</v>
      </c>
      <c r="Q222" s="4" t="s">
        <v>1</v>
      </c>
      <c r="R222" s="4" t="s">
        <v>1</v>
      </c>
      <c r="S222" s="4" t="str">
        <f>""</f>
        <v/>
      </c>
      <c r="T222" s="4" t="str">
        <f>""</f>
        <v/>
      </c>
      <c r="U222" s="4" t="str">
        <f>""</f>
        <v/>
      </c>
      <c r="V222" s="4" t="str">
        <f>""</f>
        <v/>
      </c>
      <c r="W222" s="4" t="str">
        <f>""</f>
        <v/>
      </c>
      <c r="X222" s="4" t="str">
        <f>""</f>
        <v/>
      </c>
      <c r="Y222" s="4" t="str">
        <f>""</f>
        <v/>
      </c>
      <c r="Z222" s="4" t="str">
        <f>""</f>
        <v/>
      </c>
      <c r="AA222" s="4" t="str">
        <f>""</f>
        <v/>
      </c>
      <c r="AB222" s="4" t="str">
        <f>""</f>
        <v/>
      </c>
      <c r="AC222" s="4" t="str">
        <f>""</f>
        <v/>
      </c>
      <c r="AD222" s="4" t="str">
        <f>""</f>
        <v/>
      </c>
      <c r="AE222" s="4" t="str">
        <f>""</f>
        <v/>
      </c>
      <c r="AF222" s="4" t="str">
        <f>""</f>
        <v/>
      </c>
      <c r="AG222" s="4" t="str">
        <f>""</f>
        <v/>
      </c>
      <c r="AH222" s="4" t="str">
        <f>""</f>
        <v/>
      </c>
      <c r="AI222" s="4" t="str">
        <f>""</f>
        <v/>
      </c>
      <c r="AJ222" s="4" t="str">
        <f>""</f>
        <v/>
      </c>
      <c r="AK222" s="4" t="str">
        <f>""</f>
        <v/>
      </c>
      <c r="AL222" s="4" t="str">
        <f>""</f>
        <v/>
      </c>
      <c r="AM222" s="4" t="str">
        <f>""</f>
        <v/>
      </c>
      <c r="AN222" s="4" t="str">
        <f>""</f>
        <v/>
      </c>
      <c r="AO222" s="4" t="str">
        <f>""</f>
        <v/>
      </c>
      <c r="AP222" s="4" t="str">
        <f>""</f>
        <v/>
      </c>
      <c r="AQ222" s="4" t="str">
        <f>""</f>
        <v/>
      </c>
      <c r="AR222" s="4" t="str">
        <f>""</f>
        <v/>
      </c>
      <c r="AS222" s="4" t="str">
        <f>""</f>
        <v/>
      </c>
    </row>
    <row r="223" spans="1:45" x14ac:dyDescent="0.25">
      <c r="A223" s="15"/>
      <c r="B223" s="16"/>
      <c r="C223" s="16"/>
      <c r="D223" s="16"/>
      <c r="E223" s="16"/>
      <c r="F223" s="16"/>
      <c r="G223" s="16"/>
      <c r="H223" s="14" t="s">
        <v>25</v>
      </c>
      <c r="I223" s="7" t="s">
        <v>26</v>
      </c>
      <c r="J223" s="7" t="s">
        <v>77</v>
      </c>
      <c r="K223" s="7" t="s">
        <v>78</v>
      </c>
      <c r="L223" s="7" t="s">
        <v>79</v>
      </c>
      <c r="M223" s="7" t="s">
        <v>80</v>
      </c>
      <c r="N223" s="7" t="s">
        <v>81</v>
      </c>
      <c r="O223" s="7" t="s">
        <v>82</v>
      </c>
      <c r="P223" s="7" t="s">
        <v>83</v>
      </c>
      <c r="Q223" s="7" t="s">
        <v>84</v>
      </c>
      <c r="R223" s="7" t="s">
        <v>85</v>
      </c>
      <c r="S223" s="7" t="s">
        <v>86</v>
      </c>
      <c r="T223" s="7" t="s">
        <v>87</v>
      </c>
      <c r="U223" s="7" t="s">
        <v>88</v>
      </c>
      <c r="V223" s="7" t="s">
        <v>89</v>
      </c>
      <c r="W223" s="7" t="s">
        <v>90</v>
      </c>
      <c r="X223" s="7" t="s">
        <v>91</v>
      </c>
      <c r="Y223" s="7" t="s">
        <v>92</v>
      </c>
      <c r="Z223" s="7" t="s">
        <v>93</v>
      </c>
      <c r="AA223" s="7" t="s">
        <v>94</v>
      </c>
      <c r="AB223" s="7" t="s">
        <v>95</v>
      </c>
      <c r="AC223" s="7" t="s">
        <v>96</v>
      </c>
      <c r="AD223" s="7" t="s">
        <v>97</v>
      </c>
      <c r="AE223" s="7" t="s">
        <v>98</v>
      </c>
      <c r="AF223" s="7" t="s">
        <v>99</v>
      </c>
      <c r="AI223" s="4" t="str">
        <f>""</f>
        <v/>
      </c>
      <c r="AJ223" s="4" t="str">
        <f>""</f>
        <v/>
      </c>
      <c r="AK223" s="4" t="str">
        <f>""</f>
        <v/>
      </c>
      <c r="AL223" s="4" t="str">
        <f>""</f>
        <v/>
      </c>
      <c r="AM223" s="4" t="str">
        <f>""</f>
        <v/>
      </c>
      <c r="AN223" s="4" t="str">
        <f>""</f>
        <v/>
      </c>
      <c r="AO223" s="4" t="str">
        <f>""</f>
        <v/>
      </c>
      <c r="AP223" s="4" t="str">
        <f>""</f>
        <v/>
      </c>
      <c r="AQ223" s="4" t="str">
        <f>""</f>
        <v/>
      </c>
      <c r="AR223" s="4" t="str">
        <f>""</f>
        <v/>
      </c>
      <c r="AS223" s="4" t="str">
        <f>""</f>
        <v/>
      </c>
    </row>
    <row r="224" spans="1:45" x14ac:dyDescent="0.25">
      <c r="A224" s="15"/>
      <c r="B224" s="17"/>
      <c r="C224" s="17"/>
      <c r="D224" s="17"/>
      <c r="E224" s="17"/>
      <c r="F224" s="17"/>
      <c r="G224" s="17"/>
      <c r="I224" s="8" t="s">
        <v>39</v>
      </c>
      <c r="J224" s="8"/>
      <c r="K224" s="8"/>
      <c r="L224" s="8"/>
      <c r="M224" s="8"/>
      <c r="N224" s="8"/>
      <c r="O224" s="8"/>
      <c r="P224" s="8">
        <v>15</v>
      </c>
      <c r="Q224" s="8">
        <v>15</v>
      </c>
      <c r="R224" s="8"/>
      <c r="S224" s="8">
        <v>15</v>
      </c>
      <c r="T224" s="8">
        <v>15</v>
      </c>
      <c r="U224" s="8"/>
      <c r="V224" s="8"/>
      <c r="W224" s="8"/>
      <c r="X224" s="8">
        <v>2</v>
      </c>
      <c r="Y224" s="8">
        <v>2</v>
      </c>
      <c r="Z224" s="8"/>
      <c r="AA224" s="8">
        <v>2</v>
      </c>
      <c r="AB224" s="8">
        <v>2</v>
      </c>
      <c r="AC224" s="8">
        <v>2</v>
      </c>
      <c r="AD224" s="8">
        <v>2</v>
      </c>
      <c r="AE224" s="8">
        <v>0.99</v>
      </c>
      <c r="AF224" s="8">
        <v>0</v>
      </c>
      <c r="AI224" s="4" t="str">
        <f>""</f>
        <v/>
      </c>
      <c r="AJ224" s="4" t="str">
        <f>""</f>
        <v/>
      </c>
      <c r="AK224" s="4" t="str">
        <f>""</f>
        <v/>
      </c>
      <c r="AL224" s="4" t="str">
        <f>""</f>
        <v/>
      </c>
      <c r="AM224" s="4" t="str">
        <f>""</f>
        <v/>
      </c>
      <c r="AN224" s="4" t="str">
        <f>""</f>
        <v/>
      </c>
      <c r="AO224" s="4" t="str">
        <f>""</f>
        <v/>
      </c>
      <c r="AP224" s="4" t="str">
        <f>""</f>
        <v/>
      </c>
      <c r="AQ224" s="4" t="str">
        <f>""</f>
        <v/>
      </c>
      <c r="AR224" s="4" t="str">
        <f>""</f>
        <v/>
      </c>
      <c r="AS224" s="4" t="str">
        <f>""</f>
        <v/>
      </c>
    </row>
    <row r="225" spans="1:45" x14ac:dyDescent="0.25">
      <c r="A225" s="15"/>
      <c r="B225" s="17"/>
      <c r="C225" s="17"/>
      <c r="D225" s="17"/>
      <c r="E225" s="17"/>
      <c r="F225" s="17"/>
      <c r="G225" s="17"/>
      <c r="I225" s="8" t="s">
        <v>40</v>
      </c>
      <c r="J225" s="8"/>
      <c r="K225" s="8"/>
      <c r="L225" s="8"/>
      <c r="M225" s="8"/>
      <c r="N225" s="8"/>
      <c r="O225" s="8"/>
      <c r="P225" s="8">
        <v>1.5</v>
      </c>
      <c r="Q225" s="8">
        <v>1.5</v>
      </c>
      <c r="R225" s="8">
        <f>2*$K$2</f>
        <v>0.02</v>
      </c>
      <c r="S225" s="8">
        <v>1.5</v>
      </c>
      <c r="T225" s="8">
        <v>1.5</v>
      </c>
      <c r="U225" s="8">
        <f>2*$K$2</f>
        <v>0.02</v>
      </c>
      <c r="V225" s="8"/>
      <c r="W225" s="8"/>
      <c r="X225" s="8">
        <f t="shared" ref="X225:Y225" si="26">2*$K$2</f>
        <v>0.02</v>
      </c>
      <c r="Y225" s="8">
        <f t="shared" si="26"/>
        <v>0.02</v>
      </c>
      <c r="Z225" s="8"/>
      <c r="AA225" s="8">
        <f t="shared" ref="AA225:AD225" si="27">2*$K$2</f>
        <v>0.02</v>
      </c>
      <c r="AB225" s="8">
        <f t="shared" si="27"/>
        <v>0.02</v>
      </c>
      <c r="AC225" s="8">
        <f t="shared" si="27"/>
        <v>0.02</v>
      </c>
      <c r="AD225" s="8">
        <f t="shared" si="27"/>
        <v>0.02</v>
      </c>
      <c r="AE225" s="8">
        <v>0</v>
      </c>
      <c r="AF225" s="8">
        <v>-0.3</v>
      </c>
      <c r="AI225" s="4" t="str">
        <f>""</f>
        <v/>
      </c>
      <c r="AJ225" s="4" t="str">
        <f>""</f>
        <v/>
      </c>
      <c r="AK225" s="4" t="str">
        <f>""</f>
        <v/>
      </c>
      <c r="AL225" s="4" t="str">
        <f>""</f>
        <v/>
      </c>
      <c r="AM225" s="4" t="str">
        <f>""</f>
        <v/>
      </c>
      <c r="AN225" s="4" t="str">
        <f>""</f>
        <v/>
      </c>
      <c r="AO225" s="4" t="str">
        <f>""</f>
        <v/>
      </c>
      <c r="AP225" s="4" t="str">
        <f>""</f>
        <v/>
      </c>
      <c r="AQ225" s="4" t="str">
        <f>""</f>
        <v/>
      </c>
      <c r="AR225" s="4" t="str">
        <f>""</f>
        <v/>
      </c>
      <c r="AS225" s="4" t="str">
        <f>""</f>
        <v/>
      </c>
    </row>
    <row r="226" spans="1:45" x14ac:dyDescent="0.25">
      <c r="A226" s="24" t="s">
        <v>41</v>
      </c>
      <c r="B226" s="18" t="s">
        <v>100</v>
      </c>
      <c r="C226" s="18">
        <v>10.5</v>
      </c>
      <c r="D226" s="18">
        <v>55</v>
      </c>
      <c r="E226" s="18" t="s">
        <v>120</v>
      </c>
      <c r="F226" s="18">
        <v>1</v>
      </c>
      <c r="G226" s="18" t="str">
        <f>B226&amp;C226&amp;D226&amp;E226&amp;F226</f>
        <v>PSS10.555ND1</v>
      </c>
      <c r="H226" s="4" t="s">
        <v>9</v>
      </c>
      <c r="I226" s="4">
        <v>1</v>
      </c>
      <c r="J226" s="4">
        <v>1</v>
      </c>
      <c r="K226" s="4">
        <v>0</v>
      </c>
      <c r="L226" s="4">
        <v>3</v>
      </c>
      <c r="M226" s="4">
        <v>0</v>
      </c>
      <c r="N226" s="4">
        <v>5</v>
      </c>
      <c r="O226" s="4">
        <v>1</v>
      </c>
      <c r="P226" s="4">
        <v>2.5</v>
      </c>
      <c r="Q226" s="4">
        <v>2.5</v>
      </c>
      <c r="R226" s="4">
        <v>0</v>
      </c>
      <c r="S226" s="4">
        <v>2.5</v>
      </c>
      <c r="T226" s="4">
        <v>0</v>
      </c>
      <c r="U226" s="4">
        <v>2.5</v>
      </c>
      <c r="V226" s="4">
        <v>0.39</v>
      </c>
      <c r="W226" s="4">
        <v>1</v>
      </c>
      <c r="X226" s="4">
        <v>0</v>
      </c>
      <c r="Y226" s="4">
        <v>0.1</v>
      </c>
      <c r="Z226" s="4">
        <v>6.5</v>
      </c>
      <c r="AA226" s="4">
        <v>0.44</v>
      </c>
      <c r="AB226" s="4">
        <v>0.08</v>
      </c>
      <c r="AC226" s="4">
        <v>0.2</v>
      </c>
      <c r="AD226" s="4">
        <v>0.98</v>
      </c>
      <c r="AE226" s="4">
        <v>0.1</v>
      </c>
      <c r="AF226" s="4">
        <v>-0.1</v>
      </c>
      <c r="AG226" s="4" t="s">
        <v>1</v>
      </c>
      <c r="AH226" s="4" t="s">
        <v>1</v>
      </c>
      <c r="AI226" s="4" t="str">
        <f>""</f>
        <v/>
      </c>
      <c r="AJ226" s="4" t="str">
        <f>""</f>
        <v/>
      </c>
      <c r="AK226" s="4" t="str">
        <f>""</f>
        <v/>
      </c>
      <c r="AL226" s="4" t="str">
        <f>""</f>
        <v/>
      </c>
      <c r="AM226" s="4" t="str">
        <f>""</f>
        <v/>
      </c>
      <c r="AN226" s="4" t="str">
        <f>""</f>
        <v/>
      </c>
      <c r="AO226" s="4" t="str">
        <f>""</f>
        <v/>
      </c>
      <c r="AP226" s="4" t="str">
        <f>""</f>
        <v/>
      </c>
      <c r="AQ226" s="4" t="str">
        <f>""</f>
        <v/>
      </c>
      <c r="AR226" s="4" t="str">
        <f>""</f>
        <v/>
      </c>
      <c r="AS226" s="4" t="str">
        <f>""</f>
        <v/>
      </c>
    </row>
    <row r="227" spans="1:45" x14ac:dyDescent="0.25">
      <c r="A227" s="27" t="s">
        <v>139</v>
      </c>
      <c r="B227" s="9"/>
      <c r="C227" s="9"/>
      <c r="D227" s="9"/>
      <c r="E227" s="9"/>
      <c r="F227" s="16"/>
      <c r="G227" s="16"/>
      <c r="H227" s="14" t="s">
        <v>25</v>
      </c>
      <c r="I227" s="7" t="s">
        <v>26</v>
      </c>
      <c r="J227" s="7" t="s">
        <v>103</v>
      </c>
      <c r="K227" s="7" t="s">
        <v>104</v>
      </c>
      <c r="L227" s="7" t="s">
        <v>105</v>
      </c>
      <c r="M227" s="7" t="s">
        <v>106</v>
      </c>
      <c r="N227" s="7" t="s">
        <v>107</v>
      </c>
      <c r="O227" s="7" t="s">
        <v>108</v>
      </c>
      <c r="P227" s="7" t="s">
        <v>109</v>
      </c>
      <c r="Q227" s="7" t="s">
        <v>110</v>
      </c>
      <c r="R227" s="7" t="s">
        <v>111</v>
      </c>
      <c r="S227" s="7" t="s">
        <v>112</v>
      </c>
      <c r="T227" s="7" t="s">
        <v>113</v>
      </c>
      <c r="U227" s="7" t="s">
        <v>114</v>
      </c>
      <c r="V227" s="7" t="s">
        <v>115</v>
      </c>
      <c r="W227" s="7" t="s">
        <v>116</v>
      </c>
      <c r="X227" s="7" t="s">
        <v>117</v>
      </c>
      <c r="Y227" s="7" t="s">
        <v>118</v>
      </c>
      <c r="Z227" s="7" t="s">
        <v>119</v>
      </c>
      <c r="AC227" s="4" t="str">
        <f>""</f>
        <v/>
      </c>
      <c r="AD227" s="4" t="str">
        <f>""</f>
        <v/>
      </c>
      <c r="AE227" s="4" t="str">
        <f>""</f>
        <v/>
      </c>
      <c r="AF227" s="4" t="str">
        <f>""</f>
        <v/>
      </c>
      <c r="AG227" s="4" t="str">
        <f>""</f>
        <v/>
      </c>
      <c r="AH227" s="4" t="str">
        <f>""</f>
        <v/>
      </c>
      <c r="AI227" s="4" t="str">
        <f>""</f>
        <v/>
      </c>
      <c r="AJ227" s="4" t="str">
        <f>""</f>
        <v/>
      </c>
      <c r="AK227" s="4" t="str">
        <f>""</f>
        <v/>
      </c>
      <c r="AL227" s="4" t="str">
        <f>""</f>
        <v/>
      </c>
      <c r="AM227" s="4" t="str">
        <f>""</f>
        <v/>
      </c>
      <c r="AN227" s="4" t="str">
        <f>""</f>
        <v/>
      </c>
      <c r="AO227" s="4" t="str">
        <f>""</f>
        <v/>
      </c>
      <c r="AP227" s="4" t="str">
        <f>""</f>
        <v/>
      </c>
      <c r="AQ227" s="4" t="str">
        <f>""</f>
        <v/>
      </c>
      <c r="AR227" s="4" t="str">
        <f>""</f>
        <v/>
      </c>
      <c r="AS227" s="4" t="str">
        <f>""</f>
        <v/>
      </c>
    </row>
    <row r="228" spans="1:45" x14ac:dyDescent="0.25">
      <c r="A228" s="25"/>
      <c r="B228" s="10"/>
      <c r="C228" s="10"/>
      <c r="D228" s="10"/>
      <c r="E228" s="10"/>
      <c r="F228" s="17"/>
      <c r="G228" s="17"/>
      <c r="I228" s="8" t="s">
        <v>39</v>
      </c>
      <c r="J228" s="8">
        <v>0.5</v>
      </c>
      <c r="K228" s="8">
        <v>75</v>
      </c>
      <c r="L228" s="8">
        <v>75</v>
      </c>
      <c r="M228" s="8">
        <v>10</v>
      </c>
      <c r="N228" s="8">
        <v>0</v>
      </c>
      <c r="O228" s="8">
        <v>1</v>
      </c>
      <c r="P228" s="8">
        <v>1.2</v>
      </c>
      <c r="Q228" s="8">
        <v>18</v>
      </c>
      <c r="R228" s="8">
        <v>118</v>
      </c>
      <c r="S228" s="8">
        <v>0</v>
      </c>
      <c r="T228" s="8">
        <v>1.1000000000000001</v>
      </c>
      <c r="U228" s="8">
        <v>10</v>
      </c>
      <c r="V228" s="8">
        <v>1.1000000000000001</v>
      </c>
      <c r="W228" s="8">
        <v>20</v>
      </c>
      <c r="X228" s="8">
        <v>1</v>
      </c>
      <c r="Y228" s="8">
        <v>0.5</v>
      </c>
      <c r="Z228" s="8">
        <v>90</v>
      </c>
      <c r="AC228" s="4" t="str">
        <f>""</f>
        <v/>
      </c>
      <c r="AD228" s="4" t="str">
        <f>""</f>
        <v/>
      </c>
      <c r="AE228" s="4" t="str">
        <f>""</f>
        <v/>
      </c>
      <c r="AF228" s="4" t="str">
        <f>""</f>
        <v/>
      </c>
      <c r="AG228" s="4" t="str">
        <f>""</f>
        <v/>
      </c>
      <c r="AH228" s="4" t="str">
        <f>""</f>
        <v/>
      </c>
      <c r="AI228" s="4" t="str">
        <f>""</f>
        <v/>
      </c>
      <c r="AJ228" s="4" t="str">
        <f>""</f>
        <v/>
      </c>
      <c r="AK228" s="4" t="str">
        <f>""</f>
        <v/>
      </c>
      <c r="AL228" s="4" t="str">
        <f>""</f>
        <v/>
      </c>
      <c r="AM228" s="4" t="str">
        <f>""</f>
        <v/>
      </c>
      <c r="AN228" s="4" t="str">
        <f>""</f>
        <v/>
      </c>
      <c r="AO228" s="4" t="str">
        <f>""</f>
        <v/>
      </c>
      <c r="AP228" s="4" t="str">
        <f>""</f>
        <v/>
      </c>
      <c r="AQ228" s="4" t="str">
        <f>""</f>
        <v/>
      </c>
      <c r="AR228" s="4" t="str">
        <f>""</f>
        <v/>
      </c>
      <c r="AS228" s="4" t="str">
        <f>""</f>
        <v/>
      </c>
    </row>
    <row r="229" spans="1:45" x14ac:dyDescent="0.25">
      <c r="A229" s="25"/>
      <c r="B229" s="10"/>
      <c r="C229" s="10"/>
      <c r="D229" s="10"/>
      <c r="E229" s="10"/>
      <c r="F229" s="17"/>
      <c r="G229" s="17"/>
      <c r="I229" s="8" t="s">
        <v>40</v>
      </c>
      <c r="J229" s="8">
        <v>0</v>
      </c>
      <c r="K229" s="8">
        <v>0</v>
      </c>
      <c r="L229" s="8">
        <v>0</v>
      </c>
      <c r="M229" s="8">
        <v>0.8</v>
      </c>
      <c r="N229" s="8">
        <v>-6</v>
      </c>
      <c r="O229" s="8">
        <v>0</v>
      </c>
      <c r="P229" s="8">
        <v>0</v>
      </c>
      <c r="Q229" s="8">
        <v>0</v>
      </c>
      <c r="R229" s="8">
        <v>0.8</v>
      </c>
      <c r="S229" s="8">
        <v>-118</v>
      </c>
      <c r="T229" s="8">
        <v>0</v>
      </c>
      <c r="U229" s="8">
        <v>1</v>
      </c>
      <c r="V229" s="8">
        <v>0</v>
      </c>
      <c r="W229" s="8">
        <v>1</v>
      </c>
      <c r="X229" s="8">
        <v>0</v>
      </c>
      <c r="Y229" s="8">
        <v>0</v>
      </c>
      <c r="Z229" s="8">
        <v>-90</v>
      </c>
      <c r="AC229" s="4" t="str">
        <f>""</f>
        <v/>
      </c>
      <c r="AD229" s="4" t="str">
        <f>""</f>
        <v/>
      </c>
      <c r="AE229" s="4" t="str">
        <f>""</f>
        <v/>
      </c>
      <c r="AF229" s="4" t="str">
        <f>""</f>
        <v/>
      </c>
      <c r="AG229" s="4" t="str">
        <f>""</f>
        <v/>
      </c>
      <c r="AH229" s="4" t="str">
        <f>""</f>
        <v/>
      </c>
      <c r="AI229" s="4" t="str">
        <f>""</f>
        <v/>
      </c>
      <c r="AJ229" s="4" t="str">
        <f>""</f>
        <v/>
      </c>
      <c r="AK229" s="4" t="str">
        <f>""</f>
        <v/>
      </c>
      <c r="AL229" s="4" t="str">
        <f>""</f>
        <v/>
      </c>
      <c r="AM229" s="4" t="str">
        <f>""</f>
        <v/>
      </c>
      <c r="AN229" s="4" t="str">
        <f>""</f>
        <v/>
      </c>
      <c r="AO229" s="4" t="str">
        <f>""</f>
        <v/>
      </c>
      <c r="AP229" s="4" t="str">
        <f>""</f>
        <v/>
      </c>
      <c r="AQ229" s="4" t="str">
        <f>""</f>
        <v/>
      </c>
      <c r="AR229" s="4" t="str">
        <f>""</f>
        <v/>
      </c>
      <c r="AS229" s="4" t="str">
        <f>""</f>
        <v/>
      </c>
    </row>
    <row r="230" spans="1:45" x14ac:dyDescent="0.25">
      <c r="A230" s="22" t="s">
        <v>41</v>
      </c>
      <c r="B230" s="18" t="s">
        <v>42</v>
      </c>
      <c r="C230" s="18">
        <v>10</v>
      </c>
      <c r="D230" s="18">
        <v>15</v>
      </c>
      <c r="E230" s="18" t="s">
        <v>120</v>
      </c>
      <c r="F230" s="18">
        <v>1</v>
      </c>
      <c r="G230" s="18" t="str">
        <f>B230&amp;C230&amp;D230&amp;E230&amp;F230</f>
        <v>AVR1015ND1</v>
      </c>
      <c r="H230" s="4" t="s">
        <v>3</v>
      </c>
      <c r="I230" s="4">
        <v>1</v>
      </c>
      <c r="J230" s="4">
        <v>0</v>
      </c>
      <c r="K230" s="4">
        <v>10.75</v>
      </c>
      <c r="L230" s="4">
        <v>10.75</v>
      </c>
      <c r="M230" s="4">
        <v>5</v>
      </c>
      <c r="N230" s="4">
        <v>-0.87</v>
      </c>
      <c r="O230" s="4">
        <v>0</v>
      </c>
      <c r="P230" s="4">
        <v>1</v>
      </c>
      <c r="Q230" s="4">
        <v>0</v>
      </c>
      <c r="R230" s="4">
        <v>99</v>
      </c>
      <c r="S230" s="4">
        <v>-99</v>
      </c>
      <c r="T230" s="4">
        <v>0</v>
      </c>
      <c r="U230" s="4">
        <v>9.3000000000000007</v>
      </c>
      <c r="V230" s="4">
        <v>0</v>
      </c>
      <c r="W230" s="4">
        <v>11.63</v>
      </c>
      <c r="X230" s="4">
        <v>0.113</v>
      </c>
      <c r="Y230" s="4">
        <v>0.124</v>
      </c>
      <c r="Z230" s="4">
        <v>0</v>
      </c>
      <c r="AA230" s="4" t="s">
        <v>1</v>
      </c>
      <c r="AB230" s="4" t="s">
        <v>1</v>
      </c>
      <c r="AC230" s="4" t="str">
        <f>""</f>
        <v/>
      </c>
      <c r="AD230" s="4" t="str">
        <f>""</f>
        <v/>
      </c>
      <c r="AE230" s="4" t="str">
        <f>""</f>
        <v/>
      </c>
      <c r="AF230" s="4" t="str">
        <f>""</f>
        <v/>
      </c>
      <c r="AG230" s="4" t="str">
        <f>""</f>
        <v/>
      </c>
      <c r="AH230" s="4" t="str">
        <f>""</f>
        <v/>
      </c>
      <c r="AI230" s="4" t="str">
        <f>""</f>
        <v/>
      </c>
      <c r="AJ230" s="4" t="str">
        <f>""</f>
        <v/>
      </c>
      <c r="AK230" s="4" t="str">
        <f>""</f>
        <v/>
      </c>
      <c r="AL230" s="4" t="str">
        <f>""</f>
        <v/>
      </c>
      <c r="AM230" s="4" t="str">
        <f>""</f>
        <v/>
      </c>
      <c r="AN230" s="4" t="str">
        <f>""</f>
        <v/>
      </c>
      <c r="AO230" s="4" t="str">
        <f>""</f>
        <v/>
      </c>
      <c r="AP230" s="4" t="str">
        <f>""</f>
        <v/>
      </c>
      <c r="AQ230" s="4" t="str">
        <f>""</f>
        <v/>
      </c>
      <c r="AR230" s="4" t="str">
        <f>""</f>
        <v/>
      </c>
      <c r="AS230" s="4" t="str">
        <f>""</f>
        <v/>
      </c>
    </row>
    <row r="231" spans="1:45" x14ac:dyDescent="0.25">
      <c r="A231" s="15"/>
      <c r="B231" s="16"/>
      <c r="C231" s="16"/>
      <c r="D231" s="16"/>
      <c r="E231" s="16"/>
      <c r="F231" s="16"/>
      <c r="G231" s="16"/>
      <c r="H231" s="14" t="s">
        <v>25</v>
      </c>
      <c r="I231" s="7" t="s">
        <v>26</v>
      </c>
      <c r="J231" s="7" t="s">
        <v>44</v>
      </c>
      <c r="K231" s="7" t="s">
        <v>45</v>
      </c>
      <c r="L231" s="7" t="s">
        <v>46</v>
      </c>
      <c r="M231" s="7" t="s">
        <v>46</v>
      </c>
      <c r="N231" s="7" t="s">
        <v>47</v>
      </c>
      <c r="O231" s="7" t="s">
        <v>48</v>
      </c>
      <c r="P231" s="7" t="s">
        <v>49</v>
      </c>
      <c r="Q231" s="7" t="s">
        <v>50</v>
      </c>
      <c r="R231" s="7" t="s">
        <v>51</v>
      </c>
      <c r="S231" s="7" t="s">
        <v>121</v>
      </c>
      <c r="T231" s="7" t="s">
        <v>52</v>
      </c>
      <c r="U231" s="7" t="s">
        <v>53</v>
      </c>
      <c r="V231" s="7" t="s">
        <v>54</v>
      </c>
      <c r="W231" s="7" t="s">
        <v>55</v>
      </c>
      <c r="Z231" s="4" t="str">
        <f>""</f>
        <v/>
      </c>
      <c r="AA231" s="4" t="str">
        <f>""</f>
        <v/>
      </c>
      <c r="AB231" s="4" t="str">
        <f>""</f>
        <v/>
      </c>
      <c r="AC231" s="4" t="str">
        <f>""</f>
        <v/>
      </c>
      <c r="AD231" s="4" t="str">
        <f>""</f>
        <v/>
      </c>
      <c r="AE231" s="4" t="str">
        <f>""</f>
        <v/>
      </c>
      <c r="AF231" s="4" t="str">
        <f>""</f>
        <v/>
      </c>
      <c r="AG231" s="4" t="str">
        <f>""</f>
        <v/>
      </c>
      <c r="AH231" s="4" t="str">
        <f>""</f>
        <v/>
      </c>
      <c r="AI231" s="4" t="str">
        <f>""</f>
        <v/>
      </c>
      <c r="AJ231" s="4" t="str">
        <f>""</f>
        <v/>
      </c>
      <c r="AK231" s="4" t="str">
        <f>""</f>
        <v/>
      </c>
      <c r="AL231" s="4" t="str">
        <f>""</f>
        <v/>
      </c>
      <c r="AM231" s="4" t="str">
        <f>""</f>
        <v/>
      </c>
      <c r="AN231" s="4" t="str">
        <f>""</f>
        <v/>
      </c>
      <c r="AO231" s="4" t="str">
        <f>""</f>
        <v/>
      </c>
      <c r="AP231" s="4" t="str">
        <f>""</f>
        <v/>
      </c>
      <c r="AQ231" s="4" t="str">
        <f>""</f>
        <v/>
      </c>
      <c r="AR231" s="4" t="str">
        <f>""</f>
        <v/>
      </c>
      <c r="AS231" s="4" t="str">
        <f>""</f>
        <v/>
      </c>
    </row>
    <row r="232" spans="1:45" x14ac:dyDescent="0.25">
      <c r="A232" s="15"/>
      <c r="B232" s="17"/>
      <c r="C232" s="17"/>
      <c r="D232" s="17"/>
      <c r="E232" s="17"/>
      <c r="F232" s="17"/>
      <c r="G232" s="17"/>
      <c r="I232" s="8" t="s">
        <v>39</v>
      </c>
      <c r="J232" s="8">
        <v>10</v>
      </c>
      <c r="K232" s="8">
        <v>0.2</v>
      </c>
      <c r="L232" s="8">
        <v>0.2</v>
      </c>
      <c r="M232" s="8">
        <v>0.2</v>
      </c>
      <c r="N232" s="8">
        <v>10</v>
      </c>
      <c r="O232" s="8">
        <v>3</v>
      </c>
      <c r="P232" s="8">
        <v>2.5</v>
      </c>
      <c r="Q232" s="8"/>
      <c r="R232" s="8"/>
      <c r="S232" s="8"/>
      <c r="T232" s="8"/>
      <c r="U232" s="8"/>
      <c r="V232" s="8"/>
      <c r="W232" s="8"/>
      <c r="Z232" s="4" t="str">
        <f>""</f>
        <v/>
      </c>
      <c r="AA232" s="4" t="str">
        <f>""</f>
        <v/>
      </c>
      <c r="AB232" s="4" t="str">
        <f>""</f>
        <v/>
      </c>
      <c r="AC232" s="4" t="str">
        <f>""</f>
        <v/>
      </c>
      <c r="AD232" s="4" t="str">
        <f>""</f>
        <v/>
      </c>
      <c r="AE232" s="4" t="str">
        <f>""</f>
        <v/>
      </c>
      <c r="AF232" s="4" t="str">
        <f>""</f>
        <v/>
      </c>
      <c r="AG232" s="4" t="str">
        <f>""</f>
        <v/>
      </c>
      <c r="AH232" s="4" t="str">
        <f>""</f>
        <v/>
      </c>
      <c r="AI232" s="4" t="str">
        <f>""</f>
        <v/>
      </c>
      <c r="AJ232" s="4" t="str">
        <f>""</f>
        <v/>
      </c>
      <c r="AK232" s="4" t="str">
        <f>""</f>
        <v/>
      </c>
      <c r="AL232" s="4" t="str">
        <f>""</f>
        <v/>
      </c>
      <c r="AM232" s="4" t="str">
        <f>""</f>
        <v/>
      </c>
      <c r="AN232" s="4" t="str">
        <f>""</f>
        <v/>
      </c>
      <c r="AO232" s="4" t="str">
        <f>""</f>
        <v/>
      </c>
      <c r="AP232" s="4" t="str">
        <f>""</f>
        <v/>
      </c>
      <c r="AQ232" s="4" t="str">
        <f>""</f>
        <v/>
      </c>
      <c r="AR232" s="4" t="str">
        <f>""</f>
        <v/>
      </c>
      <c r="AS232" s="4" t="str">
        <f>""</f>
        <v/>
      </c>
    </row>
    <row r="233" spans="1:45" x14ac:dyDescent="0.25">
      <c r="A233" s="15"/>
      <c r="B233" s="17"/>
      <c r="C233" s="17"/>
      <c r="D233" s="17"/>
      <c r="E233" s="17"/>
      <c r="F233" s="17"/>
      <c r="G233" s="17"/>
      <c r="I233" s="8" t="s">
        <v>40</v>
      </c>
      <c r="J233" s="8">
        <v>1</v>
      </c>
      <c r="K233" s="8">
        <f>4*$K$2</f>
        <v>0.04</v>
      </c>
      <c r="L233" s="8">
        <f>4*$K$2</f>
        <v>0.04</v>
      </c>
      <c r="M233" s="8">
        <f>4*$K$2</f>
        <v>0.04</v>
      </c>
      <c r="N233" s="8">
        <v>1</v>
      </c>
      <c r="O233" s="8">
        <v>0</v>
      </c>
      <c r="P233" s="8"/>
      <c r="Q233" s="8"/>
      <c r="R233" s="8"/>
      <c r="S233" s="8"/>
      <c r="T233" s="8"/>
      <c r="U233" s="8"/>
      <c r="V233" s="8">
        <v>0</v>
      </c>
      <c r="W233" s="8"/>
      <c r="Z233" s="4" t="str">
        <f>""</f>
        <v/>
      </c>
      <c r="AA233" s="4" t="str">
        <f>""</f>
        <v/>
      </c>
      <c r="AB233" s="4" t="str">
        <f>""</f>
        <v/>
      </c>
      <c r="AC233" s="4" t="str">
        <f>""</f>
        <v/>
      </c>
      <c r="AD233" s="4" t="str">
        <f>""</f>
        <v/>
      </c>
      <c r="AE233" s="4" t="str">
        <f>""</f>
        <v/>
      </c>
      <c r="AF233" s="4" t="str">
        <f>""</f>
        <v/>
      </c>
      <c r="AG233" s="4" t="str">
        <f>""</f>
        <v/>
      </c>
      <c r="AH233" s="4" t="str">
        <f>""</f>
        <v/>
      </c>
      <c r="AI233" s="4" t="str">
        <f>""</f>
        <v/>
      </c>
      <c r="AJ233" s="4" t="str">
        <f>""</f>
        <v/>
      </c>
      <c r="AK233" s="4" t="str">
        <f>""</f>
        <v/>
      </c>
      <c r="AL233" s="4" t="str">
        <f>""</f>
        <v/>
      </c>
      <c r="AM233" s="4" t="str">
        <f>""</f>
        <v/>
      </c>
      <c r="AN233" s="4" t="str">
        <f>""</f>
        <v/>
      </c>
      <c r="AO233" s="4" t="str">
        <f>""</f>
        <v/>
      </c>
      <c r="AP233" s="4" t="str">
        <f>""</f>
        <v/>
      </c>
      <c r="AQ233" s="4" t="str">
        <f>""</f>
        <v/>
      </c>
      <c r="AR233" s="4" t="str">
        <f>""</f>
        <v/>
      </c>
      <c r="AS233" s="4" t="str">
        <f>""</f>
        <v/>
      </c>
    </row>
    <row r="234" spans="1:45" x14ac:dyDescent="0.25">
      <c r="A234" s="23" t="s">
        <v>41</v>
      </c>
      <c r="B234" s="18" t="s">
        <v>62</v>
      </c>
      <c r="C234" s="18">
        <v>10</v>
      </c>
      <c r="D234" s="18">
        <v>15</v>
      </c>
      <c r="E234" s="18" t="s">
        <v>120</v>
      </c>
      <c r="F234" s="18">
        <v>1</v>
      </c>
      <c r="G234" s="18" t="str">
        <f>B234&amp;C234&amp;D234&amp;E234&amp;F234</f>
        <v>GEN1015ND1</v>
      </c>
      <c r="H234" s="4" t="s">
        <v>2</v>
      </c>
      <c r="I234" s="4">
        <v>1</v>
      </c>
      <c r="J234" s="4">
        <v>6.9</v>
      </c>
      <c r="K234" s="4">
        <v>0.19900000000000001</v>
      </c>
      <c r="L234" s="4">
        <v>0.45</v>
      </c>
      <c r="M234" s="4">
        <v>7.0000000000000007E-2</v>
      </c>
      <c r="N234" s="4">
        <v>3.8</v>
      </c>
      <c r="O234" s="4">
        <v>0</v>
      </c>
      <c r="P234" s="4">
        <v>2.2999999999999998</v>
      </c>
      <c r="Q234" s="4">
        <v>2.21</v>
      </c>
      <c r="R234" s="4">
        <v>0.28999999999999998</v>
      </c>
      <c r="S234" s="4">
        <v>0.46</v>
      </c>
      <c r="T234" s="4">
        <v>0.23599999999999999</v>
      </c>
      <c r="U234" s="4">
        <v>0.16700000000000001</v>
      </c>
      <c r="V234" s="4">
        <v>0.08</v>
      </c>
      <c r="W234" s="4">
        <v>0.56000000000000005</v>
      </c>
      <c r="X234" s="4" t="s">
        <v>1</v>
      </c>
      <c r="Y234" s="4" t="s">
        <v>1</v>
      </c>
      <c r="Z234" s="4" t="str">
        <f>""</f>
        <v/>
      </c>
      <c r="AA234" s="4" t="str">
        <f>""</f>
        <v/>
      </c>
      <c r="AB234" s="4" t="str">
        <f>""</f>
        <v/>
      </c>
      <c r="AC234" s="4" t="str">
        <f>""</f>
        <v/>
      </c>
      <c r="AD234" s="4" t="str">
        <f>""</f>
        <v/>
      </c>
      <c r="AE234" s="4" t="str">
        <f>""</f>
        <v/>
      </c>
      <c r="AF234" s="4" t="str">
        <f>""</f>
        <v/>
      </c>
      <c r="AG234" s="4" t="str">
        <f>""</f>
        <v/>
      </c>
      <c r="AH234" s="4" t="str">
        <f>""</f>
        <v/>
      </c>
      <c r="AI234" s="4" t="str">
        <f>""</f>
        <v/>
      </c>
      <c r="AJ234" s="4" t="str">
        <f>""</f>
        <v/>
      </c>
      <c r="AK234" s="4" t="str">
        <f>""</f>
        <v/>
      </c>
      <c r="AL234" s="4" t="str">
        <f>""</f>
        <v/>
      </c>
      <c r="AM234" s="4" t="str">
        <f>""</f>
        <v/>
      </c>
      <c r="AN234" s="4" t="str">
        <f>""</f>
        <v/>
      </c>
      <c r="AO234" s="4" t="str">
        <f>""</f>
        <v/>
      </c>
      <c r="AP234" s="4" t="str">
        <f>""</f>
        <v/>
      </c>
      <c r="AQ234" s="4" t="str">
        <f>""</f>
        <v/>
      </c>
      <c r="AR234" s="4" t="str">
        <f>""</f>
        <v/>
      </c>
      <c r="AS234" s="4" t="str">
        <f>""</f>
        <v/>
      </c>
    </row>
    <row r="235" spans="1:45" x14ac:dyDescent="0.25">
      <c r="A235" s="15"/>
      <c r="B235" s="16"/>
      <c r="C235" s="16"/>
      <c r="D235" s="16"/>
      <c r="E235" s="16"/>
      <c r="F235" s="16"/>
      <c r="G235" s="16"/>
      <c r="H235" s="14" t="s">
        <v>25</v>
      </c>
      <c r="I235" s="7" t="s">
        <v>26</v>
      </c>
      <c r="J235" s="7" t="s">
        <v>64</v>
      </c>
      <c r="K235" s="7" t="s">
        <v>94</v>
      </c>
      <c r="L235" s="7" t="s">
        <v>122</v>
      </c>
      <c r="M235" s="7" t="s">
        <v>123</v>
      </c>
      <c r="N235" s="7" t="s">
        <v>95</v>
      </c>
      <c r="O235" s="7" t="s">
        <v>96</v>
      </c>
      <c r="P235" s="7" t="s">
        <v>124</v>
      </c>
      <c r="S235" s="4" t="str">
        <f>""</f>
        <v/>
      </c>
      <c r="T235" s="4" t="str">
        <f>""</f>
        <v/>
      </c>
      <c r="U235" s="4" t="str">
        <f>""</f>
        <v/>
      </c>
      <c r="V235" s="4" t="str">
        <f>""</f>
        <v/>
      </c>
      <c r="W235" s="4" t="str">
        <f>""</f>
        <v/>
      </c>
      <c r="X235" s="4" t="str">
        <f>""</f>
        <v/>
      </c>
      <c r="Y235" s="4" t="str">
        <f>""</f>
        <v/>
      </c>
      <c r="Z235" s="4" t="str">
        <f>""</f>
        <v/>
      </c>
      <c r="AA235" s="4" t="str">
        <f>""</f>
        <v/>
      </c>
      <c r="AB235" s="4" t="str">
        <f>""</f>
        <v/>
      </c>
      <c r="AC235" s="4" t="str">
        <f>""</f>
        <v/>
      </c>
      <c r="AD235" s="4" t="str">
        <f>""</f>
        <v/>
      </c>
      <c r="AE235" s="4" t="str">
        <f>""</f>
        <v/>
      </c>
      <c r="AF235" s="4" t="str">
        <f>""</f>
        <v/>
      </c>
      <c r="AG235" s="4" t="str">
        <f>""</f>
        <v/>
      </c>
      <c r="AH235" s="4" t="str">
        <f>""</f>
        <v/>
      </c>
      <c r="AI235" s="4" t="str">
        <f>""</f>
        <v/>
      </c>
      <c r="AJ235" s="4" t="str">
        <f>""</f>
        <v/>
      </c>
      <c r="AK235" s="4" t="str">
        <f>""</f>
        <v/>
      </c>
      <c r="AL235" s="4" t="str">
        <f>""</f>
        <v/>
      </c>
      <c r="AM235" s="4" t="str">
        <f>""</f>
        <v/>
      </c>
      <c r="AN235" s="4" t="str">
        <f>""</f>
        <v/>
      </c>
      <c r="AO235" s="4" t="str">
        <f>""</f>
        <v/>
      </c>
      <c r="AP235" s="4" t="str">
        <f>""</f>
        <v/>
      </c>
      <c r="AQ235" s="4" t="str">
        <f>""</f>
        <v/>
      </c>
      <c r="AR235" s="4" t="str">
        <f>""</f>
        <v/>
      </c>
      <c r="AS235" s="4" t="str">
        <f>""</f>
        <v/>
      </c>
    </row>
    <row r="236" spans="1:45" x14ac:dyDescent="0.25">
      <c r="A236" s="15"/>
      <c r="B236" s="17"/>
      <c r="C236" s="17"/>
      <c r="D236" s="17"/>
      <c r="E236" s="17"/>
      <c r="F236" s="17"/>
      <c r="G236" s="17"/>
      <c r="I236" s="8" t="s">
        <v>39</v>
      </c>
      <c r="J236" s="8"/>
      <c r="K236" s="8"/>
      <c r="L236" s="8"/>
      <c r="M236" s="8"/>
      <c r="N236" s="8"/>
      <c r="O236" s="8"/>
      <c r="P236" s="8"/>
      <c r="S236" s="4" t="str">
        <f>""</f>
        <v/>
      </c>
      <c r="T236" s="4" t="str">
        <f>""</f>
        <v/>
      </c>
      <c r="U236" s="4" t="str">
        <f>""</f>
        <v/>
      </c>
      <c r="V236" s="4" t="str">
        <f>""</f>
        <v/>
      </c>
      <c r="W236" s="4" t="str">
        <f>""</f>
        <v/>
      </c>
      <c r="X236" s="4" t="str">
        <f>""</f>
        <v/>
      </c>
      <c r="Y236" s="4" t="str">
        <f>""</f>
        <v/>
      </c>
      <c r="Z236" s="4" t="str">
        <f>""</f>
        <v/>
      </c>
      <c r="AA236" s="4" t="str">
        <f>""</f>
        <v/>
      </c>
      <c r="AB236" s="4" t="str">
        <f>""</f>
        <v/>
      </c>
      <c r="AC236" s="4" t="str">
        <f>""</f>
        <v/>
      </c>
      <c r="AD236" s="4" t="str">
        <f>""</f>
        <v/>
      </c>
      <c r="AE236" s="4" t="str">
        <f>""</f>
        <v/>
      </c>
      <c r="AF236" s="4" t="str">
        <f>""</f>
        <v/>
      </c>
      <c r="AG236" s="4" t="str">
        <f>""</f>
        <v/>
      </c>
      <c r="AH236" s="4" t="str">
        <f>""</f>
        <v/>
      </c>
      <c r="AI236" s="4" t="str">
        <f>""</f>
        <v/>
      </c>
      <c r="AJ236" s="4" t="str">
        <f>""</f>
        <v/>
      </c>
      <c r="AK236" s="4" t="str">
        <f>""</f>
        <v/>
      </c>
      <c r="AL236" s="4" t="str">
        <f>""</f>
        <v/>
      </c>
      <c r="AM236" s="4" t="str">
        <f>""</f>
        <v/>
      </c>
      <c r="AN236" s="4" t="str">
        <f>""</f>
        <v/>
      </c>
      <c r="AO236" s="4" t="str">
        <f>""</f>
        <v/>
      </c>
      <c r="AP236" s="4" t="str">
        <f>""</f>
        <v/>
      </c>
      <c r="AQ236" s="4" t="str">
        <f>""</f>
        <v/>
      </c>
      <c r="AR236" s="4" t="str">
        <f>""</f>
        <v/>
      </c>
      <c r="AS236" s="4" t="str">
        <f>""</f>
        <v/>
      </c>
    </row>
    <row r="237" spans="1:45" x14ac:dyDescent="0.25">
      <c r="A237" s="15"/>
      <c r="B237" s="17"/>
      <c r="C237" s="17"/>
      <c r="D237" s="17"/>
      <c r="E237" s="17"/>
      <c r="F237" s="17"/>
      <c r="G237" s="17"/>
      <c r="I237" s="8" t="s">
        <v>40</v>
      </c>
      <c r="J237" s="8"/>
      <c r="K237" s="8"/>
      <c r="L237" s="8"/>
      <c r="M237" s="8"/>
      <c r="N237" s="8"/>
      <c r="O237" s="8"/>
      <c r="P237" s="8"/>
      <c r="S237" s="4" t="str">
        <f>""</f>
        <v/>
      </c>
      <c r="T237" s="4" t="str">
        <f>""</f>
        <v/>
      </c>
      <c r="U237" s="4" t="str">
        <f>""</f>
        <v/>
      </c>
      <c r="V237" s="4" t="str">
        <f>""</f>
        <v/>
      </c>
      <c r="W237" s="4" t="str">
        <f>""</f>
        <v/>
      </c>
      <c r="X237" s="4" t="str">
        <f>""</f>
        <v/>
      </c>
      <c r="Y237" s="4" t="str">
        <f>""</f>
        <v/>
      </c>
      <c r="Z237" s="4" t="str">
        <f>""</f>
        <v/>
      </c>
      <c r="AA237" s="4" t="str">
        <f>""</f>
        <v/>
      </c>
      <c r="AB237" s="4" t="str">
        <f>""</f>
        <v/>
      </c>
      <c r="AC237" s="4" t="str">
        <f>""</f>
        <v/>
      </c>
      <c r="AD237" s="4" t="str">
        <f>""</f>
        <v/>
      </c>
      <c r="AE237" s="4" t="str">
        <f>""</f>
        <v/>
      </c>
      <c r="AF237" s="4" t="str">
        <f>""</f>
        <v/>
      </c>
      <c r="AG237" s="4" t="str">
        <f>""</f>
        <v/>
      </c>
      <c r="AH237" s="4" t="str">
        <f>""</f>
        <v/>
      </c>
      <c r="AI237" s="4" t="str">
        <f>""</f>
        <v/>
      </c>
      <c r="AJ237" s="4" t="str">
        <f>""</f>
        <v/>
      </c>
      <c r="AK237" s="4" t="str">
        <f>""</f>
        <v/>
      </c>
      <c r="AL237" s="4" t="str">
        <f>""</f>
        <v/>
      </c>
      <c r="AM237" s="4" t="str">
        <f>""</f>
        <v/>
      </c>
      <c r="AN237" s="4" t="str">
        <f>""</f>
        <v/>
      </c>
      <c r="AO237" s="4" t="str">
        <f>""</f>
        <v/>
      </c>
      <c r="AP237" s="4" t="str">
        <f>""</f>
        <v/>
      </c>
      <c r="AQ237" s="4" t="str">
        <f>""</f>
        <v/>
      </c>
      <c r="AR237" s="4" t="str">
        <f>""</f>
        <v/>
      </c>
      <c r="AS237" s="4" t="str">
        <f>""</f>
        <v/>
      </c>
    </row>
    <row r="238" spans="1:45" x14ac:dyDescent="0.25">
      <c r="A238" s="23" t="s">
        <v>41</v>
      </c>
      <c r="B238" s="18" t="s">
        <v>76</v>
      </c>
      <c r="C238" s="18">
        <v>10</v>
      </c>
      <c r="D238" s="18">
        <v>15</v>
      </c>
      <c r="E238" s="18" t="s">
        <v>120</v>
      </c>
      <c r="F238" s="18">
        <v>1</v>
      </c>
      <c r="G238" s="18" t="str">
        <f>B238&amp;C238&amp;D238&amp;E238&amp;F238</f>
        <v>GOV1015ND1</v>
      </c>
      <c r="H238" s="4" t="s">
        <v>7</v>
      </c>
      <c r="I238" s="4">
        <v>1</v>
      </c>
      <c r="J238" s="4">
        <v>0.03</v>
      </c>
      <c r="K238" s="4">
        <v>0.499</v>
      </c>
      <c r="L238" s="4">
        <v>1</v>
      </c>
      <c r="M238" s="4">
        <v>0</v>
      </c>
      <c r="N238" s="4">
        <v>4</v>
      </c>
      <c r="O238" s="4">
        <v>9</v>
      </c>
      <c r="P238" s="4">
        <v>0.1</v>
      </c>
      <c r="Q238" s="4" t="s">
        <v>1</v>
      </c>
      <c r="R238" s="4" t="s">
        <v>1</v>
      </c>
      <c r="S238" s="4" t="str">
        <f>""</f>
        <v/>
      </c>
      <c r="T238" s="4" t="str">
        <f>""</f>
        <v/>
      </c>
      <c r="U238" s="4" t="str">
        <f>""</f>
        <v/>
      </c>
      <c r="V238" s="4" t="str">
        <f>""</f>
        <v/>
      </c>
      <c r="W238" s="4" t="str">
        <f>""</f>
        <v/>
      </c>
      <c r="X238" s="4" t="str">
        <f>""</f>
        <v/>
      </c>
      <c r="Y238" s="4" t="str">
        <f>""</f>
        <v/>
      </c>
      <c r="Z238" s="4" t="str">
        <f>""</f>
        <v/>
      </c>
      <c r="AA238" s="4" t="str">
        <f>""</f>
        <v/>
      </c>
      <c r="AB238" s="4" t="str">
        <f>""</f>
        <v/>
      </c>
      <c r="AC238" s="4" t="str">
        <f>""</f>
        <v/>
      </c>
      <c r="AD238" s="4" t="str">
        <f>""</f>
        <v/>
      </c>
      <c r="AE238" s="4" t="str">
        <f>""</f>
        <v/>
      </c>
      <c r="AF238" s="4" t="str">
        <f>""</f>
        <v/>
      </c>
      <c r="AG238" s="4" t="str">
        <f>""</f>
        <v/>
      </c>
      <c r="AH238" s="4" t="str">
        <f>""</f>
        <v/>
      </c>
      <c r="AI238" s="4" t="str">
        <f>""</f>
        <v/>
      </c>
      <c r="AJ238" s="4" t="str">
        <f>""</f>
        <v/>
      </c>
      <c r="AK238" s="4" t="str">
        <f>""</f>
        <v/>
      </c>
      <c r="AL238" s="4" t="str">
        <f>""</f>
        <v/>
      </c>
      <c r="AM238" s="4" t="str">
        <f>""</f>
        <v/>
      </c>
      <c r="AN238" s="4" t="str">
        <f>""</f>
        <v/>
      </c>
      <c r="AO238" s="4" t="str">
        <f>""</f>
        <v/>
      </c>
      <c r="AP238" s="4" t="str">
        <f>""</f>
        <v/>
      </c>
      <c r="AQ238" s="4" t="str">
        <f>""</f>
        <v/>
      </c>
      <c r="AR238" s="4" t="str">
        <f>""</f>
        <v/>
      </c>
      <c r="AS238" s="4" t="str">
        <f>""</f>
        <v/>
      </c>
    </row>
    <row r="239" spans="1:45" x14ac:dyDescent="0.25">
      <c r="A239" s="15"/>
      <c r="B239" s="16"/>
      <c r="C239" s="16"/>
      <c r="D239" s="16"/>
      <c r="E239" s="16"/>
      <c r="F239" s="16"/>
      <c r="G239" s="16"/>
      <c r="H239" s="14" t="s">
        <v>25</v>
      </c>
      <c r="I239" s="7" t="s">
        <v>26</v>
      </c>
      <c r="J239" s="7" t="s">
        <v>77</v>
      </c>
      <c r="K239" s="7" t="s">
        <v>78</v>
      </c>
      <c r="L239" s="7" t="s">
        <v>79</v>
      </c>
      <c r="M239" s="7" t="s">
        <v>80</v>
      </c>
      <c r="N239" s="7" t="s">
        <v>81</v>
      </c>
      <c r="O239" s="7" t="s">
        <v>82</v>
      </c>
      <c r="P239" s="7" t="s">
        <v>83</v>
      </c>
      <c r="Q239" s="7" t="s">
        <v>84</v>
      </c>
      <c r="R239" s="7" t="s">
        <v>85</v>
      </c>
      <c r="S239" s="7" t="s">
        <v>86</v>
      </c>
      <c r="T239" s="7" t="s">
        <v>87</v>
      </c>
      <c r="U239" s="7" t="s">
        <v>88</v>
      </c>
      <c r="V239" s="7" t="s">
        <v>89</v>
      </c>
      <c r="W239" s="7" t="s">
        <v>90</v>
      </c>
      <c r="X239" s="7" t="s">
        <v>91</v>
      </c>
      <c r="Y239" s="7" t="s">
        <v>92</v>
      </c>
      <c r="Z239" s="7" t="s">
        <v>93</v>
      </c>
      <c r="AA239" s="7" t="s">
        <v>94</v>
      </c>
      <c r="AB239" s="7" t="s">
        <v>95</v>
      </c>
      <c r="AC239" s="7" t="s">
        <v>96</v>
      </c>
      <c r="AD239" s="7" t="s">
        <v>97</v>
      </c>
      <c r="AE239" s="7" t="s">
        <v>98</v>
      </c>
      <c r="AF239" s="7" t="s">
        <v>99</v>
      </c>
      <c r="AI239" s="4" t="str">
        <f>""</f>
        <v/>
      </c>
      <c r="AJ239" s="4" t="str">
        <f>""</f>
        <v/>
      </c>
      <c r="AK239" s="4" t="str">
        <f>""</f>
        <v/>
      </c>
      <c r="AL239" s="4" t="str">
        <f>""</f>
        <v/>
      </c>
      <c r="AM239" s="4" t="str">
        <f>""</f>
        <v/>
      </c>
      <c r="AN239" s="4" t="str">
        <f>""</f>
        <v/>
      </c>
      <c r="AO239" s="4" t="str">
        <f>""</f>
        <v/>
      </c>
      <c r="AP239" s="4" t="str">
        <f>""</f>
        <v/>
      </c>
      <c r="AQ239" s="4" t="str">
        <f>""</f>
        <v/>
      </c>
      <c r="AR239" s="4" t="str">
        <f>""</f>
        <v/>
      </c>
      <c r="AS239" s="4" t="str">
        <f>""</f>
        <v/>
      </c>
    </row>
    <row r="240" spans="1:45" x14ac:dyDescent="0.25">
      <c r="A240" s="15"/>
      <c r="B240" s="17"/>
      <c r="C240" s="17"/>
      <c r="D240" s="17"/>
      <c r="E240" s="17"/>
      <c r="F240" s="17"/>
      <c r="G240" s="17"/>
      <c r="I240" s="8" t="s">
        <v>39</v>
      </c>
      <c r="J240" s="8"/>
      <c r="K240" s="8"/>
      <c r="L240" s="8"/>
      <c r="M240" s="8"/>
      <c r="N240" s="8"/>
      <c r="O240" s="8"/>
      <c r="P240" s="8">
        <v>15</v>
      </c>
      <c r="Q240" s="8">
        <v>15</v>
      </c>
      <c r="R240" s="8"/>
      <c r="S240" s="8">
        <v>15</v>
      </c>
      <c r="T240" s="8">
        <v>15</v>
      </c>
      <c r="U240" s="8"/>
      <c r="V240" s="8"/>
      <c r="W240" s="8"/>
      <c r="X240" s="8">
        <v>2</v>
      </c>
      <c r="Y240" s="8">
        <v>2</v>
      </c>
      <c r="Z240" s="8"/>
      <c r="AA240" s="8">
        <v>2</v>
      </c>
      <c r="AB240" s="8">
        <v>2</v>
      </c>
      <c r="AC240" s="8">
        <v>2</v>
      </c>
      <c r="AD240" s="8">
        <v>2</v>
      </c>
      <c r="AE240" s="8">
        <v>0.99</v>
      </c>
      <c r="AF240" s="8">
        <v>0</v>
      </c>
      <c r="AI240" s="4" t="str">
        <f>""</f>
        <v/>
      </c>
      <c r="AJ240" s="4" t="str">
        <f>""</f>
        <v/>
      </c>
      <c r="AK240" s="4" t="str">
        <f>""</f>
        <v/>
      </c>
      <c r="AL240" s="4" t="str">
        <f>""</f>
        <v/>
      </c>
      <c r="AM240" s="4" t="str">
        <f>""</f>
        <v/>
      </c>
      <c r="AN240" s="4" t="str">
        <f>""</f>
        <v/>
      </c>
      <c r="AO240" s="4" t="str">
        <f>""</f>
        <v/>
      </c>
      <c r="AP240" s="4" t="str">
        <f>""</f>
        <v/>
      </c>
      <c r="AQ240" s="4" t="str">
        <f>""</f>
        <v/>
      </c>
      <c r="AR240" s="4" t="str">
        <f>""</f>
        <v/>
      </c>
      <c r="AS240" s="4" t="str">
        <f>""</f>
        <v/>
      </c>
    </row>
    <row r="241" spans="1:45" x14ac:dyDescent="0.25">
      <c r="A241" s="15"/>
      <c r="B241" s="17"/>
      <c r="C241" s="17"/>
      <c r="D241" s="17"/>
      <c r="E241" s="17"/>
      <c r="F241" s="17"/>
      <c r="G241" s="17"/>
      <c r="I241" s="8" t="s">
        <v>40</v>
      </c>
      <c r="J241" s="8"/>
      <c r="K241" s="8"/>
      <c r="L241" s="8"/>
      <c r="M241" s="8"/>
      <c r="N241" s="8"/>
      <c r="O241" s="8"/>
      <c r="P241" s="8">
        <v>1.5</v>
      </c>
      <c r="Q241" s="8">
        <v>1.5</v>
      </c>
      <c r="R241" s="8">
        <f>2*$K$2</f>
        <v>0.02</v>
      </c>
      <c r="S241" s="8">
        <v>1.5</v>
      </c>
      <c r="T241" s="8">
        <v>1.5</v>
      </c>
      <c r="U241" s="8">
        <f>2*$K$2</f>
        <v>0.02</v>
      </c>
      <c r="V241" s="8"/>
      <c r="W241" s="8"/>
      <c r="X241" s="8">
        <f t="shared" ref="X241:Y241" si="28">2*$K$2</f>
        <v>0.02</v>
      </c>
      <c r="Y241" s="8">
        <f t="shared" si="28"/>
        <v>0.02</v>
      </c>
      <c r="Z241" s="8"/>
      <c r="AA241" s="8">
        <f t="shared" ref="AA241:AD241" si="29">2*$K$2</f>
        <v>0.02</v>
      </c>
      <c r="AB241" s="8">
        <f t="shared" si="29"/>
        <v>0.02</v>
      </c>
      <c r="AC241" s="8">
        <f t="shared" si="29"/>
        <v>0.02</v>
      </c>
      <c r="AD241" s="8">
        <f t="shared" si="29"/>
        <v>0.02</v>
      </c>
      <c r="AE241" s="8">
        <v>0</v>
      </c>
      <c r="AF241" s="8">
        <v>-0.3</v>
      </c>
      <c r="AI241" s="4" t="str">
        <f>""</f>
        <v/>
      </c>
      <c r="AJ241" s="4" t="str">
        <f>""</f>
        <v/>
      </c>
      <c r="AK241" s="4" t="str">
        <f>""</f>
        <v/>
      </c>
      <c r="AL241" s="4" t="str">
        <f>""</f>
        <v/>
      </c>
      <c r="AM241" s="4" t="str">
        <f>""</f>
        <v/>
      </c>
      <c r="AN241" s="4" t="str">
        <f>""</f>
        <v/>
      </c>
      <c r="AO241" s="4" t="str">
        <f>""</f>
        <v/>
      </c>
      <c r="AP241" s="4" t="str">
        <f>""</f>
        <v/>
      </c>
      <c r="AQ241" s="4" t="str">
        <f>""</f>
        <v/>
      </c>
      <c r="AR241" s="4" t="str">
        <f>""</f>
        <v/>
      </c>
      <c r="AS241" s="4" t="str">
        <f>""</f>
        <v/>
      </c>
    </row>
    <row r="242" spans="1:45" x14ac:dyDescent="0.25">
      <c r="A242" s="24" t="s">
        <v>41</v>
      </c>
      <c r="B242" s="18" t="s">
        <v>100</v>
      </c>
      <c r="C242" s="18">
        <v>10</v>
      </c>
      <c r="D242" s="18">
        <v>15</v>
      </c>
      <c r="E242" s="18" t="s">
        <v>120</v>
      </c>
      <c r="F242" s="18">
        <v>1</v>
      </c>
      <c r="G242" s="18" t="str">
        <f>B242&amp;C242&amp;D242&amp;E242&amp;F242</f>
        <v>PSS1015ND1</v>
      </c>
      <c r="H242" s="4" t="s">
        <v>9</v>
      </c>
      <c r="I242" s="4">
        <v>1</v>
      </c>
      <c r="J242" s="4">
        <v>1</v>
      </c>
      <c r="K242" s="4">
        <v>0</v>
      </c>
      <c r="L242" s="4">
        <v>3</v>
      </c>
      <c r="M242" s="4">
        <v>0</v>
      </c>
      <c r="N242" s="4">
        <v>5</v>
      </c>
      <c r="O242" s="4">
        <v>1</v>
      </c>
      <c r="P242" s="4">
        <v>2.5</v>
      </c>
      <c r="Q242" s="4">
        <v>2.5</v>
      </c>
      <c r="R242" s="4">
        <v>0</v>
      </c>
      <c r="S242" s="4">
        <v>2.5</v>
      </c>
      <c r="T242" s="4">
        <v>0</v>
      </c>
      <c r="U242" s="4">
        <v>2.5</v>
      </c>
      <c r="V242" s="4">
        <v>0.39</v>
      </c>
      <c r="W242" s="4">
        <v>1</v>
      </c>
      <c r="X242" s="4">
        <v>0</v>
      </c>
      <c r="Y242" s="4">
        <v>0.1</v>
      </c>
      <c r="Z242" s="4">
        <v>6.5</v>
      </c>
      <c r="AA242" s="4">
        <v>0.44</v>
      </c>
      <c r="AB242" s="4">
        <v>0.08</v>
      </c>
      <c r="AC242" s="4">
        <v>0.2</v>
      </c>
      <c r="AD242" s="4">
        <v>0.98</v>
      </c>
      <c r="AE242" s="4">
        <v>0.1</v>
      </c>
      <c r="AF242" s="4">
        <v>-0.1</v>
      </c>
      <c r="AG242" s="4" t="s">
        <v>1</v>
      </c>
      <c r="AH242" s="4" t="s">
        <v>1</v>
      </c>
      <c r="AI242" s="4" t="str">
        <f>""</f>
        <v/>
      </c>
      <c r="AJ242" s="4" t="str">
        <f>""</f>
        <v/>
      </c>
      <c r="AK242" s="4" t="str">
        <f>""</f>
        <v/>
      </c>
      <c r="AL242" s="4" t="str">
        <f>""</f>
        <v/>
      </c>
      <c r="AM242" s="4" t="str">
        <f>""</f>
        <v/>
      </c>
      <c r="AN242" s="4" t="str">
        <f>""</f>
        <v/>
      </c>
      <c r="AO242" s="4" t="str">
        <f>""</f>
        <v/>
      </c>
      <c r="AP242" s="4" t="str">
        <f>""</f>
        <v/>
      </c>
      <c r="AQ242" s="4" t="str">
        <f>""</f>
        <v/>
      </c>
      <c r="AR242" s="4" t="str">
        <f>""</f>
        <v/>
      </c>
      <c r="AS242" s="4" t="str">
        <f>""</f>
        <v/>
      </c>
    </row>
    <row r="243" spans="1:45" x14ac:dyDescent="0.25">
      <c r="A243" s="27" t="s">
        <v>140</v>
      </c>
      <c r="B243" s="9"/>
      <c r="C243" s="9"/>
      <c r="D243" s="9"/>
      <c r="E243" s="9"/>
      <c r="F243" s="16"/>
      <c r="G243" s="16"/>
      <c r="H243" s="14" t="s">
        <v>25</v>
      </c>
      <c r="I243" s="7" t="s">
        <v>26</v>
      </c>
      <c r="J243" s="7" t="s">
        <v>103</v>
      </c>
      <c r="K243" s="7" t="s">
        <v>104</v>
      </c>
      <c r="L243" s="7" t="s">
        <v>105</v>
      </c>
      <c r="M243" s="7" t="s">
        <v>106</v>
      </c>
      <c r="N243" s="7" t="s">
        <v>107</v>
      </c>
      <c r="O243" s="7" t="s">
        <v>108</v>
      </c>
      <c r="P243" s="7" t="s">
        <v>109</v>
      </c>
      <c r="Q243" s="7" t="s">
        <v>110</v>
      </c>
      <c r="R243" s="7" t="s">
        <v>111</v>
      </c>
      <c r="S243" s="7" t="s">
        <v>112</v>
      </c>
      <c r="T243" s="7" t="s">
        <v>113</v>
      </c>
      <c r="U243" s="7" t="s">
        <v>114</v>
      </c>
      <c r="V243" s="7" t="s">
        <v>115</v>
      </c>
      <c r="W243" s="7" t="s">
        <v>116</v>
      </c>
      <c r="X243" s="7" t="s">
        <v>117</v>
      </c>
      <c r="Y243" s="7" t="s">
        <v>118</v>
      </c>
      <c r="Z243" s="7" t="s">
        <v>119</v>
      </c>
      <c r="AC243" s="4" t="str">
        <f>""</f>
        <v/>
      </c>
      <c r="AD243" s="4" t="str">
        <f>""</f>
        <v/>
      </c>
      <c r="AE243" s="4" t="str">
        <f>""</f>
        <v/>
      </c>
      <c r="AF243" s="4" t="str">
        <f>""</f>
        <v/>
      </c>
      <c r="AG243" s="4" t="str">
        <f>""</f>
        <v/>
      </c>
      <c r="AH243" s="4" t="str">
        <f>""</f>
        <v/>
      </c>
      <c r="AI243" s="4" t="str">
        <f>""</f>
        <v/>
      </c>
      <c r="AJ243" s="4" t="str">
        <f>""</f>
        <v/>
      </c>
      <c r="AK243" s="4" t="str">
        <f>""</f>
        <v/>
      </c>
      <c r="AL243" s="4" t="str">
        <f>""</f>
        <v/>
      </c>
      <c r="AM243" s="4" t="str">
        <f>""</f>
        <v/>
      </c>
      <c r="AN243" s="4" t="str">
        <f>""</f>
        <v/>
      </c>
      <c r="AO243" s="4" t="str">
        <f>""</f>
        <v/>
      </c>
      <c r="AP243" s="4" t="str">
        <f>""</f>
        <v/>
      </c>
      <c r="AQ243" s="4" t="str">
        <f>""</f>
        <v/>
      </c>
      <c r="AR243" s="4" t="str">
        <f>""</f>
        <v/>
      </c>
      <c r="AS243" s="4" t="str">
        <f>""</f>
        <v/>
      </c>
    </row>
    <row r="244" spans="1:45" x14ac:dyDescent="0.25">
      <c r="A244" s="25"/>
      <c r="B244" s="10"/>
      <c r="C244" s="10"/>
      <c r="D244" s="10"/>
      <c r="E244" s="10"/>
      <c r="F244" s="17"/>
      <c r="G244" s="17"/>
      <c r="I244" s="8" t="s">
        <v>39</v>
      </c>
      <c r="J244" s="8">
        <v>0.5</v>
      </c>
      <c r="K244" s="8">
        <v>75</v>
      </c>
      <c r="L244" s="8">
        <v>75</v>
      </c>
      <c r="M244" s="8">
        <v>10</v>
      </c>
      <c r="N244" s="8">
        <v>0</v>
      </c>
      <c r="O244" s="8">
        <v>1</v>
      </c>
      <c r="P244" s="8">
        <v>1.2</v>
      </c>
      <c r="Q244" s="8">
        <v>18</v>
      </c>
      <c r="R244" s="8">
        <v>118</v>
      </c>
      <c r="S244" s="8">
        <v>0</v>
      </c>
      <c r="T244" s="8">
        <v>1.1000000000000001</v>
      </c>
      <c r="U244" s="8">
        <v>10</v>
      </c>
      <c r="V244" s="8">
        <v>1.1000000000000001</v>
      </c>
      <c r="W244" s="8">
        <v>20</v>
      </c>
      <c r="X244" s="8">
        <v>1</v>
      </c>
      <c r="Y244" s="8">
        <v>0.5</v>
      </c>
      <c r="Z244" s="8">
        <v>90</v>
      </c>
      <c r="AC244" s="4" t="str">
        <f>""</f>
        <v/>
      </c>
      <c r="AD244" s="4" t="str">
        <f>""</f>
        <v/>
      </c>
      <c r="AE244" s="4" t="str">
        <f>""</f>
        <v/>
      </c>
      <c r="AF244" s="4" t="str">
        <f>""</f>
        <v/>
      </c>
      <c r="AG244" s="4" t="str">
        <f>""</f>
        <v/>
      </c>
      <c r="AH244" s="4" t="str">
        <f>""</f>
        <v/>
      </c>
      <c r="AI244" s="4" t="str">
        <f>""</f>
        <v/>
      </c>
      <c r="AJ244" s="4" t="str">
        <f>""</f>
        <v/>
      </c>
      <c r="AK244" s="4" t="str">
        <f>""</f>
        <v/>
      </c>
      <c r="AL244" s="4" t="str">
        <f>""</f>
        <v/>
      </c>
      <c r="AM244" s="4" t="str">
        <f>""</f>
        <v/>
      </c>
      <c r="AN244" s="4" t="str">
        <f>""</f>
        <v/>
      </c>
      <c r="AO244" s="4" t="str">
        <f>""</f>
        <v/>
      </c>
      <c r="AP244" s="4" t="str">
        <f>""</f>
        <v/>
      </c>
      <c r="AQ244" s="4" t="str">
        <f>""</f>
        <v/>
      </c>
      <c r="AR244" s="4" t="str">
        <f>""</f>
        <v/>
      </c>
      <c r="AS244" s="4" t="str">
        <f>""</f>
        <v/>
      </c>
    </row>
    <row r="245" spans="1:45" x14ac:dyDescent="0.25">
      <c r="A245" s="25"/>
      <c r="B245" s="10"/>
      <c r="C245" s="10"/>
      <c r="D245" s="10"/>
      <c r="E245" s="10"/>
      <c r="F245" s="17"/>
      <c r="G245" s="17"/>
      <c r="I245" s="8" t="s">
        <v>40</v>
      </c>
      <c r="J245" s="8">
        <v>0</v>
      </c>
      <c r="K245" s="8">
        <v>0</v>
      </c>
      <c r="L245" s="8">
        <v>0</v>
      </c>
      <c r="M245" s="8">
        <v>0.8</v>
      </c>
      <c r="N245" s="8">
        <v>-6</v>
      </c>
      <c r="O245" s="8">
        <v>0</v>
      </c>
      <c r="P245" s="8">
        <v>0</v>
      </c>
      <c r="Q245" s="8">
        <v>0</v>
      </c>
      <c r="R245" s="8">
        <v>0.8</v>
      </c>
      <c r="S245" s="8">
        <v>-118</v>
      </c>
      <c r="T245" s="8">
        <v>0</v>
      </c>
      <c r="U245" s="8">
        <v>1</v>
      </c>
      <c r="V245" s="8">
        <v>0</v>
      </c>
      <c r="W245" s="8">
        <v>1</v>
      </c>
      <c r="X245" s="8">
        <v>0</v>
      </c>
      <c r="Y245" s="8">
        <v>0</v>
      </c>
      <c r="Z245" s="8">
        <v>-90</v>
      </c>
      <c r="AC245" s="4" t="str">
        <f>""</f>
        <v/>
      </c>
      <c r="AD245" s="4" t="str">
        <f>""</f>
        <v/>
      </c>
      <c r="AE245" s="4" t="str">
        <f>""</f>
        <v/>
      </c>
      <c r="AF245" s="4" t="str">
        <f>""</f>
        <v/>
      </c>
      <c r="AG245" s="4" t="str">
        <f>""</f>
        <v/>
      </c>
      <c r="AH245" s="4" t="str">
        <f>""</f>
        <v/>
      </c>
      <c r="AI245" s="4" t="str">
        <f>""</f>
        <v/>
      </c>
      <c r="AJ245" s="4" t="str">
        <f>""</f>
        <v/>
      </c>
      <c r="AK245" s="4" t="str">
        <f>""</f>
        <v/>
      </c>
      <c r="AL245" s="4" t="str">
        <f>""</f>
        <v/>
      </c>
      <c r="AM245" s="4" t="str">
        <f>""</f>
        <v/>
      </c>
      <c r="AN245" s="4" t="str">
        <f>""</f>
        <v/>
      </c>
      <c r="AO245" s="4" t="str">
        <f>""</f>
        <v/>
      </c>
      <c r="AP245" s="4" t="str">
        <f>""</f>
        <v/>
      </c>
      <c r="AQ245" s="4" t="str">
        <f>""</f>
        <v/>
      </c>
      <c r="AR245" s="4" t="str">
        <f>""</f>
        <v/>
      </c>
      <c r="AS245" s="4" t="str">
        <f>""</f>
        <v/>
      </c>
    </row>
    <row r="246" spans="1:45" x14ac:dyDescent="0.25">
      <c r="A246" s="22" t="s">
        <v>41</v>
      </c>
      <c r="B246" s="18" t="s">
        <v>42</v>
      </c>
      <c r="C246" s="18">
        <v>11.5</v>
      </c>
      <c r="D246" s="18">
        <v>20</v>
      </c>
      <c r="E246" s="18" t="s">
        <v>120</v>
      </c>
      <c r="F246" s="18">
        <v>1</v>
      </c>
      <c r="G246" s="18" t="str">
        <f>B246&amp;C246&amp;D246&amp;E246&amp;F246</f>
        <v>AVR11.520ND1</v>
      </c>
      <c r="H246" s="4" t="s">
        <v>3</v>
      </c>
      <c r="I246" s="4">
        <v>1</v>
      </c>
      <c r="J246" s="4">
        <v>0</v>
      </c>
      <c r="K246" s="4">
        <v>10.75</v>
      </c>
      <c r="L246" s="4">
        <v>10.75</v>
      </c>
      <c r="M246" s="4">
        <v>5</v>
      </c>
      <c r="N246" s="4">
        <v>-0.87</v>
      </c>
      <c r="O246" s="4">
        <v>0</v>
      </c>
      <c r="P246" s="4">
        <v>1</v>
      </c>
      <c r="Q246" s="4">
        <v>0</v>
      </c>
      <c r="R246" s="4">
        <v>99</v>
      </c>
      <c r="S246" s="4">
        <v>-99</v>
      </c>
      <c r="T246" s="4">
        <v>0</v>
      </c>
      <c r="U246" s="4">
        <v>9.3000000000000007</v>
      </c>
      <c r="V246" s="4">
        <v>0</v>
      </c>
      <c r="W246" s="4">
        <v>11.63</v>
      </c>
      <c r="X246" s="4">
        <v>0.113</v>
      </c>
      <c r="Y246" s="4">
        <v>0.124</v>
      </c>
      <c r="Z246" s="4">
        <v>0</v>
      </c>
      <c r="AA246" s="4" t="s">
        <v>1</v>
      </c>
      <c r="AB246" s="4" t="s">
        <v>1</v>
      </c>
      <c r="AC246" s="4" t="str">
        <f>""</f>
        <v/>
      </c>
      <c r="AD246" s="4" t="str">
        <f>""</f>
        <v/>
      </c>
      <c r="AE246" s="4" t="str">
        <f>""</f>
        <v/>
      </c>
      <c r="AF246" s="4" t="str">
        <f>""</f>
        <v/>
      </c>
      <c r="AG246" s="4" t="str">
        <f>""</f>
        <v/>
      </c>
      <c r="AH246" s="4" t="str">
        <f>""</f>
        <v/>
      </c>
      <c r="AI246" s="4" t="str">
        <f>""</f>
        <v/>
      </c>
      <c r="AJ246" s="4" t="str">
        <f>""</f>
        <v/>
      </c>
      <c r="AK246" s="4" t="str">
        <f>""</f>
        <v/>
      </c>
      <c r="AL246" s="4" t="str">
        <f>""</f>
        <v/>
      </c>
      <c r="AM246" s="4" t="str">
        <f>""</f>
        <v/>
      </c>
      <c r="AN246" s="4" t="str">
        <f>""</f>
        <v/>
      </c>
      <c r="AO246" s="4" t="str">
        <f>""</f>
        <v/>
      </c>
      <c r="AP246" s="4" t="str">
        <f>""</f>
        <v/>
      </c>
      <c r="AQ246" s="4" t="str">
        <f>""</f>
        <v/>
      </c>
      <c r="AR246" s="4" t="str">
        <f>""</f>
        <v/>
      </c>
      <c r="AS246" s="4" t="str">
        <f>""</f>
        <v/>
      </c>
    </row>
    <row r="247" spans="1:45" x14ac:dyDescent="0.25">
      <c r="A247" s="15"/>
      <c r="B247" s="16"/>
      <c r="C247" s="16"/>
      <c r="D247" s="16"/>
      <c r="E247" s="16"/>
      <c r="F247" s="16"/>
      <c r="G247" s="16"/>
      <c r="H247" s="14" t="s">
        <v>25</v>
      </c>
      <c r="I247" s="7" t="s">
        <v>26</v>
      </c>
      <c r="J247" s="7" t="s">
        <v>44</v>
      </c>
      <c r="K247" s="7" t="s">
        <v>45</v>
      </c>
      <c r="L247" s="7" t="s">
        <v>46</v>
      </c>
      <c r="M247" s="7" t="s">
        <v>46</v>
      </c>
      <c r="N247" s="7" t="s">
        <v>47</v>
      </c>
      <c r="O247" s="7" t="s">
        <v>48</v>
      </c>
      <c r="P247" s="7" t="s">
        <v>49</v>
      </c>
      <c r="Q247" s="7" t="s">
        <v>50</v>
      </c>
      <c r="R247" s="7" t="s">
        <v>51</v>
      </c>
      <c r="S247" s="7" t="s">
        <v>121</v>
      </c>
      <c r="T247" s="7" t="s">
        <v>52</v>
      </c>
      <c r="U247" s="7" t="s">
        <v>53</v>
      </c>
      <c r="V247" s="7" t="s">
        <v>54</v>
      </c>
      <c r="W247" s="7" t="s">
        <v>55</v>
      </c>
      <c r="Z247" s="4" t="str">
        <f>""</f>
        <v/>
      </c>
      <c r="AA247" s="4" t="str">
        <f>""</f>
        <v/>
      </c>
      <c r="AB247" s="4" t="str">
        <f>""</f>
        <v/>
      </c>
      <c r="AC247" s="4" t="str">
        <f>""</f>
        <v/>
      </c>
      <c r="AD247" s="4" t="str">
        <f>""</f>
        <v/>
      </c>
      <c r="AE247" s="4" t="str">
        <f>""</f>
        <v/>
      </c>
      <c r="AF247" s="4" t="str">
        <f>""</f>
        <v/>
      </c>
      <c r="AG247" s="4" t="str">
        <f>""</f>
        <v/>
      </c>
      <c r="AH247" s="4" t="str">
        <f>""</f>
        <v/>
      </c>
      <c r="AI247" s="4" t="str">
        <f>""</f>
        <v/>
      </c>
      <c r="AJ247" s="4" t="str">
        <f>""</f>
        <v/>
      </c>
      <c r="AK247" s="4" t="str">
        <f>""</f>
        <v/>
      </c>
      <c r="AL247" s="4" t="str">
        <f>""</f>
        <v/>
      </c>
      <c r="AM247" s="4" t="str">
        <f>""</f>
        <v/>
      </c>
      <c r="AN247" s="4" t="str">
        <f>""</f>
        <v/>
      </c>
      <c r="AO247" s="4" t="str">
        <f>""</f>
        <v/>
      </c>
      <c r="AP247" s="4" t="str">
        <f>""</f>
        <v/>
      </c>
      <c r="AQ247" s="4" t="str">
        <f>""</f>
        <v/>
      </c>
      <c r="AR247" s="4" t="str">
        <f>""</f>
        <v/>
      </c>
      <c r="AS247" s="4" t="str">
        <f>""</f>
        <v/>
      </c>
    </row>
    <row r="248" spans="1:45" x14ac:dyDescent="0.25">
      <c r="A248" s="15"/>
      <c r="B248" s="17"/>
      <c r="C248" s="17"/>
      <c r="D248" s="17"/>
      <c r="E248" s="17"/>
      <c r="F248" s="17"/>
      <c r="G248" s="17"/>
      <c r="I248" s="8" t="s">
        <v>39</v>
      </c>
      <c r="J248" s="8">
        <v>10</v>
      </c>
      <c r="K248" s="8">
        <v>0.2</v>
      </c>
      <c r="L248" s="8">
        <v>0.2</v>
      </c>
      <c r="M248" s="8">
        <v>0.2</v>
      </c>
      <c r="N248" s="8">
        <v>10</v>
      </c>
      <c r="O248" s="8">
        <v>3</v>
      </c>
      <c r="P248" s="8">
        <v>2.5</v>
      </c>
      <c r="Q248" s="8"/>
      <c r="R248" s="8"/>
      <c r="S248" s="8"/>
      <c r="T248" s="8"/>
      <c r="U248" s="8"/>
      <c r="V248" s="8"/>
      <c r="W248" s="8"/>
      <c r="Z248" s="4" t="str">
        <f>""</f>
        <v/>
      </c>
      <c r="AA248" s="4" t="str">
        <f>""</f>
        <v/>
      </c>
      <c r="AB248" s="4" t="str">
        <f>""</f>
        <v/>
      </c>
      <c r="AC248" s="4" t="str">
        <f>""</f>
        <v/>
      </c>
      <c r="AD248" s="4" t="str">
        <f>""</f>
        <v/>
      </c>
      <c r="AE248" s="4" t="str">
        <f>""</f>
        <v/>
      </c>
      <c r="AF248" s="4" t="str">
        <f>""</f>
        <v/>
      </c>
      <c r="AG248" s="4" t="str">
        <f>""</f>
        <v/>
      </c>
      <c r="AH248" s="4" t="str">
        <f>""</f>
        <v/>
      </c>
      <c r="AI248" s="4" t="str">
        <f>""</f>
        <v/>
      </c>
      <c r="AJ248" s="4" t="str">
        <f>""</f>
        <v/>
      </c>
      <c r="AK248" s="4" t="str">
        <f>""</f>
        <v/>
      </c>
      <c r="AL248" s="4" t="str">
        <f>""</f>
        <v/>
      </c>
      <c r="AM248" s="4" t="str">
        <f>""</f>
        <v/>
      </c>
      <c r="AN248" s="4" t="str">
        <f>""</f>
        <v/>
      </c>
      <c r="AO248" s="4" t="str">
        <f>""</f>
        <v/>
      </c>
      <c r="AP248" s="4" t="str">
        <f>""</f>
        <v/>
      </c>
      <c r="AQ248" s="4" t="str">
        <f>""</f>
        <v/>
      </c>
      <c r="AR248" s="4" t="str">
        <f>""</f>
        <v/>
      </c>
      <c r="AS248" s="4" t="str">
        <f>""</f>
        <v/>
      </c>
    </row>
    <row r="249" spans="1:45" x14ac:dyDescent="0.25">
      <c r="A249" s="15"/>
      <c r="B249" s="17"/>
      <c r="C249" s="17"/>
      <c r="D249" s="17"/>
      <c r="E249" s="17"/>
      <c r="F249" s="17"/>
      <c r="G249" s="17"/>
      <c r="I249" s="8" t="s">
        <v>40</v>
      </c>
      <c r="J249" s="8">
        <v>1</v>
      </c>
      <c r="K249" s="8">
        <f>4*$K$2</f>
        <v>0.04</v>
      </c>
      <c r="L249" s="8">
        <f>4*$K$2</f>
        <v>0.04</v>
      </c>
      <c r="M249" s="8">
        <f>4*$K$2</f>
        <v>0.04</v>
      </c>
      <c r="N249" s="8">
        <v>1</v>
      </c>
      <c r="O249" s="8">
        <v>0</v>
      </c>
      <c r="P249" s="8"/>
      <c r="Q249" s="8"/>
      <c r="R249" s="8"/>
      <c r="S249" s="8"/>
      <c r="T249" s="8"/>
      <c r="U249" s="8"/>
      <c r="V249" s="8">
        <v>0</v>
      </c>
      <c r="W249" s="8"/>
      <c r="Z249" s="4" t="str">
        <f>""</f>
        <v/>
      </c>
      <c r="AA249" s="4" t="str">
        <f>""</f>
        <v/>
      </c>
      <c r="AB249" s="4" t="str">
        <f>""</f>
        <v/>
      </c>
      <c r="AC249" s="4" t="str">
        <f>""</f>
        <v/>
      </c>
      <c r="AD249" s="4" t="str">
        <f>""</f>
        <v/>
      </c>
      <c r="AE249" s="4" t="str">
        <f>""</f>
        <v/>
      </c>
      <c r="AF249" s="4" t="str">
        <f>""</f>
        <v/>
      </c>
      <c r="AG249" s="4" t="str">
        <f>""</f>
        <v/>
      </c>
      <c r="AH249" s="4" t="str">
        <f>""</f>
        <v/>
      </c>
      <c r="AI249" s="4" t="str">
        <f>""</f>
        <v/>
      </c>
      <c r="AJ249" s="4" t="str">
        <f>""</f>
        <v/>
      </c>
      <c r="AK249" s="4" t="str">
        <f>""</f>
        <v/>
      </c>
      <c r="AL249" s="4" t="str">
        <f>""</f>
        <v/>
      </c>
      <c r="AM249" s="4" t="str">
        <f>""</f>
        <v/>
      </c>
      <c r="AN249" s="4" t="str">
        <f>""</f>
        <v/>
      </c>
      <c r="AO249" s="4" t="str">
        <f>""</f>
        <v/>
      </c>
      <c r="AP249" s="4" t="str">
        <f>""</f>
        <v/>
      </c>
      <c r="AQ249" s="4" t="str">
        <f>""</f>
        <v/>
      </c>
      <c r="AR249" s="4" t="str">
        <f>""</f>
        <v/>
      </c>
      <c r="AS249" s="4" t="str">
        <f>""</f>
        <v/>
      </c>
    </row>
    <row r="250" spans="1:45" x14ac:dyDescent="0.25">
      <c r="A250" s="23" t="s">
        <v>41</v>
      </c>
      <c r="B250" s="18" t="s">
        <v>62</v>
      </c>
      <c r="C250" s="18">
        <v>11.5</v>
      </c>
      <c r="D250" s="18">
        <v>20</v>
      </c>
      <c r="E250" s="18" t="s">
        <v>120</v>
      </c>
      <c r="F250" s="18">
        <v>1</v>
      </c>
      <c r="G250" s="18" t="str">
        <f>B250&amp;C250&amp;D250&amp;E250&amp;F250</f>
        <v>GEN11.520ND1</v>
      </c>
      <c r="H250" s="4" t="s">
        <v>2</v>
      </c>
      <c r="I250" s="4">
        <v>1</v>
      </c>
      <c r="J250" s="4">
        <v>5.51</v>
      </c>
      <c r="K250" s="4">
        <v>0.04</v>
      </c>
      <c r="L250" s="4">
        <v>0.2</v>
      </c>
      <c r="M250" s="4">
        <v>6.7000000000000004E-2</v>
      </c>
      <c r="N250" s="4">
        <v>6.5</v>
      </c>
      <c r="O250" s="4">
        <v>0</v>
      </c>
      <c r="P250" s="4">
        <v>1.671</v>
      </c>
      <c r="Q250" s="4">
        <v>1.601</v>
      </c>
      <c r="R250" s="4">
        <v>0.23699999999999999</v>
      </c>
      <c r="S250" s="4">
        <v>0.33700000000000002</v>
      </c>
      <c r="T250" s="4">
        <v>0.16500000000000001</v>
      </c>
      <c r="U250" s="4">
        <v>8.7999999999999995E-2</v>
      </c>
      <c r="V250" s="4">
        <v>0.17599999999999999</v>
      </c>
      <c r="W250" s="4">
        <v>0.63600000000000001</v>
      </c>
      <c r="X250" s="4" t="s">
        <v>1</v>
      </c>
      <c r="Y250" s="4" t="s">
        <v>1</v>
      </c>
      <c r="Z250" s="4" t="str">
        <f>""</f>
        <v/>
      </c>
      <c r="AA250" s="4" t="str">
        <f>""</f>
        <v/>
      </c>
      <c r="AB250" s="4" t="str">
        <f>""</f>
        <v/>
      </c>
      <c r="AC250" s="4" t="str">
        <f>""</f>
        <v/>
      </c>
      <c r="AD250" s="4" t="str">
        <f>""</f>
        <v/>
      </c>
      <c r="AE250" s="4" t="str">
        <f>""</f>
        <v/>
      </c>
      <c r="AF250" s="4" t="str">
        <f>""</f>
        <v/>
      </c>
      <c r="AG250" s="4" t="str">
        <f>""</f>
        <v/>
      </c>
      <c r="AH250" s="4" t="str">
        <f>""</f>
        <v/>
      </c>
      <c r="AI250" s="4" t="str">
        <f>""</f>
        <v/>
      </c>
      <c r="AJ250" s="4" t="str">
        <f>""</f>
        <v/>
      </c>
      <c r="AK250" s="4" t="str">
        <f>""</f>
        <v/>
      </c>
      <c r="AL250" s="4" t="str">
        <f>""</f>
        <v/>
      </c>
      <c r="AM250" s="4" t="str">
        <f>""</f>
        <v/>
      </c>
      <c r="AN250" s="4" t="str">
        <f>""</f>
        <v/>
      </c>
      <c r="AO250" s="4" t="str">
        <f>""</f>
        <v/>
      </c>
      <c r="AP250" s="4" t="str">
        <f>""</f>
        <v/>
      </c>
      <c r="AQ250" s="4" t="str">
        <f>""</f>
        <v/>
      </c>
      <c r="AR250" s="4" t="str">
        <f>""</f>
        <v/>
      </c>
      <c r="AS250" s="4" t="str">
        <f>""</f>
        <v/>
      </c>
    </row>
    <row r="251" spans="1:45" x14ac:dyDescent="0.25">
      <c r="A251" s="15"/>
      <c r="B251" s="16"/>
      <c r="C251" s="16"/>
      <c r="D251" s="16"/>
      <c r="E251" s="16"/>
      <c r="F251" s="16"/>
      <c r="G251" s="16"/>
      <c r="H251" s="14" t="s">
        <v>25</v>
      </c>
      <c r="I251" s="7" t="s">
        <v>26</v>
      </c>
      <c r="J251" s="7" t="s">
        <v>64</v>
      </c>
      <c r="K251" s="7" t="s">
        <v>94</v>
      </c>
      <c r="L251" s="7" t="s">
        <v>95</v>
      </c>
      <c r="M251" s="7" t="s">
        <v>96</v>
      </c>
      <c r="N251" s="7" t="s">
        <v>127</v>
      </c>
      <c r="O251" s="7" t="s">
        <v>128</v>
      </c>
      <c r="P251" s="7" t="s">
        <v>122</v>
      </c>
      <c r="Q251" s="7" t="s">
        <v>123</v>
      </c>
      <c r="R251" s="7" t="s">
        <v>74</v>
      </c>
      <c r="U251" s="4" t="str">
        <f>""</f>
        <v/>
      </c>
      <c r="V251" s="4" t="str">
        <f>""</f>
        <v/>
      </c>
      <c r="W251" s="4" t="str">
        <f>""</f>
        <v/>
      </c>
      <c r="X251" s="4" t="str">
        <f>""</f>
        <v/>
      </c>
      <c r="Y251" s="4" t="str">
        <f>""</f>
        <v/>
      </c>
      <c r="Z251" s="4" t="str">
        <f>""</f>
        <v/>
      </c>
      <c r="AA251" s="4" t="str">
        <f>""</f>
        <v/>
      </c>
      <c r="AB251" s="4" t="str">
        <f>""</f>
        <v/>
      </c>
      <c r="AC251" s="4" t="str">
        <f>""</f>
        <v/>
      </c>
      <c r="AD251" s="4" t="str">
        <f>""</f>
        <v/>
      </c>
      <c r="AE251" s="4" t="str">
        <f>""</f>
        <v/>
      </c>
      <c r="AF251" s="4" t="str">
        <f>""</f>
        <v/>
      </c>
      <c r="AG251" s="4" t="str">
        <f>""</f>
        <v/>
      </c>
      <c r="AH251" s="4" t="str">
        <f>""</f>
        <v/>
      </c>
      <c r="AI251" s="4" t="str">
        <f>""</f>
        <v/>
      </c>
      <c r="AJ251" s="4" t="str">
        <f>""</f>
        <v/>
      </c>
      <c r="AK251" s="4" t="str">
        <f>""</f>
        <v/>
      </c>
      <c r="AL251" s="4" t="str">
        <f>""</f>
        <v/>
      </c>
      <c r="AM251" s="4" t="str">
        <f>""</f>
        <v/>
      </c>
      <c r="AN251" s="4" t="str">
        <f>""</f>
        <v/>
      </c>
      <c r="AO251" s="4" t="str">
        <f>""</f>
        <v/>
      </c>
      <c r="AP251" s="4" t="str">
        <f>""</f>
        <v/>
      </c>
      <c r="AQ251" s="4" t="str">
        <f>""</f>
        <v/>
      </c>
      <c r="AR251" s="4" t="str">
        <f>""</f>
        <v/>
      </c>
      <c r="AS251" s="4" t="str">
        <f>""</f>
        <v/>
      </c>
    </row>
    <row r="252" spans="1:45" x14ac:dyDescent="0.25">
      <c r="A252" s="15"/>
      <c r="B252" s="17"/>
      <c r="C252" s="17"/>
      <c r="D252" s="17"/>
      <c r="E252" s="17"/>
      <c r="F252" s="17"/>
      <c r="G252" s="17"/>
      <c r="I252" s="8" t="s">
        <v>39</v>
      </c>
      <c r="J252" s="8"/>
      <c r="K252" s="8"/>
      <c r="L252" s="8"/>
      <c r="M252" s="8"/>
      <c r="N252" s="8"/>
      <c r="O252" s="8"/>
      <c r="P252" s="8"/>
      <c r="Q252" s="8"/>
      <c r="R252" s="8"/>
      <c r="U252" s="4" t="str">
        <f>""</f>
        <v/>
      </c>
      <c r="V252" s="4" t="str">
        <f>""</f>
        <v/>
      </c>
      <c r="W252" s="4" t="str">
        <f>""</f>
        <v/>
      </c>
      <c r="X252" s="4" t="str">
        <f>""</f>
        <v/>
      </c>
      <c r="Y252" s="4" t="str">
        <f>""</f>
        <v/>
      </c>
      <c r="Z252" s="4" t="str">
        <f>""</f>
        <v/>
      </c>
      <c r="AA252" s="4" t="str">
        <f>""</f>
        <v/>
      </c>
      <c r="AB252" s="4" t="str">
        <f>""</f>
        <v/>
      </c>
      <c r="AC252" s="4" t="str">
        <f>""</f>
        <v/>
      </c>
      <c r="AD252" s="4" t="str">
        <f>""</f>
        <v/>
      </c>
      <c r="AE252" s="4" t="str">
        <f>""</f>
        <v/>
      </c>
      <c r="AF252" s="4" t="str">
        <f>""</f>
        <v/>
      </c>
      <c r="AG252" s="4" t="str">
        <f>""</f>
        <v/>
      </c>
      <c r="AH252" s="4" t="str">
        <f>""</f>
        <v/>
      </c>
      <c r="AI252" s="4" t="str">
        <f>""</f>
        <v/>
      </c>
      <c r="AJ252" s="4" t="str">
        <f>""</f>
        <v/>
      </c>
      <c r="AK252" s="4" t="str">
        <f>""</f>
        <v/>
      </c>
      <c r="AL252" s="4" t="str">
        <f>""</f>
        <v/>
      </c>
      <c r="AM252" s="4" t="str">
        <f>""</f>
        <v/>
      </c>
      <c r="AN252" s="4" t="str">
        <f>""</f>
        <v/>
      </c>
      <c r="AO252" s="4" t="str">
        <f>""</f>
        <v/>
      </c>
      <c r="AP252" s="4" t="str">
        <f>""</f>
        <v/>
      </c>
      <c r="AQ252" s="4" t="str">
        <f>""</f>
        <v/>
      </c>
      <c r="AR252" s="4" t="str">
        <f>""</f>
        <v/>
      </c>
      <c r="AS252" s="4" t="str">
        <f>""</f>
        <v/>
      </c>
    </row>
    <row r="253" spans="1:45" x14ac:dyDescent="0.25">
      <c r="A253" s="15"/>
      <c r="B253" s="17"/>
      <c r="C253" s="17"/>
      <c r="D253" s="17"/>
      <c r="E253" s="17"/>
      <c r="F253" s="17"/>
      <c r="G253" s="17"/>
      <c r="I253" s="8" t="s">
        <v>40</v>
      </c>
      <c r="J253" s="8"/>
      <c r="K253" s="8"/>
      <c r="L253" s="8"/>
      <c r="M253" s="8"/>
      <c r="N253" s="8"/>
      <c r="O253" s="8"/>
      <c r="P253" s="8"/>
      <c r="Q253" s="8"/>
      <c r="R253" s="8"/>
      <c r="U253" s="4" t="str">
        <f>""</f>
        <v/>
      </c>
      <c r="V253" s="4" t="str">
        <f>""</f>
        <v/>
      </c>
      <c r="W253" s="4" t="str">
        <f>""</f>
        <v/>
      </c>
      <c r="X253" s="4" t="str">
        <f>""</f>
        <v/>
      </c>
      <c r="Y253" s="4" t="str">
        <f>""</f>
        <v/>
      </c>
      <c r="Z253" s="4" t="str">
        <f>""</f>
        <v/>
      </c>
      <c r="AA253" s="4" t="str">
        <f>""</f>
        <v/>
      </c>
      <c r="AB253" s="4" t="str">
        <f>""</f>
        <v/>
      </c>
      <c r="AC253" s="4" t="str">
        <f>""</f>
        <v/>
      </c>
      <c r="AD253" s="4" t="str">
        <f>""</f>
        <v/>
      </c>
      <c r="AE253" s="4" t="str">
        <f>""</f>
        <v/>
      </c>
      <c r="AF253" s="4" t="str">
        <f>""</f>
        <v/>
      </c>
      <c r="AG253" s="4" t="str">
        <f>""</f>
        <v/>
      </c>
      <c r="AH253" s="4" t="str">
        <f>""</f>
        <v/>
      </c>
      <c r="AI253" s="4" t="str">
        <f>""</f>
        <v/>
      </c>
      <c r="AJ253" s="4" t="str">
        <f>""</f>
        <v/>
      </c>
      <c r="AK253" s="4" t="str">
        <f>""</f>
        <v/>
      </c>
      <c r="AL253" s="4" t="str">
        <f>""</f>
        <v/>
      </c>
      <c r="AM253" s="4" t="str">
        <f>""</f>
        <v/>
      </c>
      <c r="AN253" s="4" t="str">
        <f>""</f>
        <v/>
      </c>
      <c r="AO253" s="4" t="str">
        <f>""</f>
        <v/>
      </c>
      <c r="AP253" s="4" t="str">
        <f>""</f>
        <v/>
      </c>
      <c r="AQ253" s="4" t="str">
        <f>""</f>
        <v/>
      </c>
      <c r="AR253" s="4" t="str">
        <f>""</f>
        <v/>
      </c>
      <c r="AS253" s="4" t="str">
        <f>""</f>
        <v/>
      </c>
    </row>
    <row r="254" spans="1:45" x14ac:dyDescent="0.25">
      <c r="A254" s="23" t="s">
        <v>41</v>
      </c>
      <c r="B254" s="18" t="s">
        <v>76</v>
      </c>
      <c r="C254" s="18">
        <v>11.5</v>
      </c>
      <c r="D254" s="18">
        <v>20</v>
      </c>
      <c r="E254" s="18" t="s">
        <v>120</v>
      </c>
      <c r="F254" s="18">
        <v>1</v>
      </c>
      <c r="G254" s="18" t="str">
        <f>B254&amp;C254&amp;D254&amp;E254&amp;F254</f>
        <v>GOV11.520ND1</v>
      </c>
      <c r="H254" s="4" t="s">
        <v>8</v>
      </c>
      <c r="I254" s="4">
        <v>1</v>
      </c>
      <c r="J254" s="4">
        <v>0.05</v>
      </c>
      <c r="K254" s="4">
        <v>0.4</v>
      </c>
      <c r="L254" s="4">
        <v>0.1</v>
      </c>
      <c r="M254" s="4">
        <v>3</v>
      </c>
      <c r="N254" s="4">
        <v>1</v>
      </c>
      <c r="O254" s="4">
        <v>2</v>
      </c>
      <c r="P254" s="4">
        <v>0.85</v>
      </c>
      <c r="Q254" s="4">
        <v>0</v>
      </c>
      <c r="R254" s="4">
        <v>0</v>
      </c>
      <c r="S254" s="4" t="s">
        <v>1</v>
      </c>
      <c r="T254" s="4" t="s">
        <v>1</v>
      </c>
      <c r="U254" s="4" t="str">
        <f>""</f>
        <v/>
      </c>
      <c r="V254" s="4" t="str">
        <f>""</f>
        <v/>
      </c>
      <c r="W254" s="4" t="str">
        <f>""</f>
        <v/>
      </c>
      <c r="X254" s="4" t="str">
        <f>""</f>
        <v/>
      </c>
      <c r="Y254" s="4" t="str">
        <f>""</f>
        <v/>
      </c>
      <c r="Z254" s="4" t="str">
        <f>""</f>
        <v/>
      </c>
      <c r="AA254" s="4" t="str">
        <f>""</f>
        <v/>
      </c>
      <c r="AB254" s="4" t="str">
        <f>""</f>
        <v/>
      </c>
      <c r="AC254" s="4" t="str">
        <f>""</f>
        <v/>
      </c>
      <c r="AD254" s="4" t="str">
        <f>""</f>
        <v/>
      </c>
      <c r="AE254" s="4" t="str">
        <f>""</f>
        <v/>
      </c>
      <c r="AF254" s="4" t="str">
        <f>""</f>
        <v/>
      </c>
      <c r="AG254" s="4" t="str">
        <f>""</f>
        <v/>
      </c>
      <c r="AH254" s="4" t="str">
        <f>""</f>
        <v/>
      </c>
      <c r="AI254" s="4" t="str">
        <f>""</f>
        <v/>
      </c>
      <c r="AJ254" s="4" t="str">
        <f>""</f>
        <v/>
      </c>
      <c r="AK254" s="4" t="str">
        <f>""</f>
        <v/>
      </c>
      <c r="AL254" s="4" t="str">
        <f>""</f>
        <v/>
      </c>
      <c r="AM254" s="4" t="str">
        <f>""</f>
        <v/>
      </c>
      <c r="AN254" s="4" t="str">
        <f>""</f>
        <v/>
      </c>
      <c r="AO254" s="4" t="str">
        <f>""</f>
        <v/>
      </c>
      <c r="AP254" s="4" t="str">
        <f>""</f>
        <v/>
      </c>
      <c r="AQ254" s="4" t="str">
        <f>""</f>
        <v/>
      </c>
      <c r="AR254" s="4" t="str">
        <f>""</f>
        <v/>
      </c>
      <c r="AS254" s="4" t="str">
        <f>""</f>
        <v/>
      </c>
    </row>
    <row r="255" spans="1:45" x14ac:dyDescent="0.25">
      <c r="A255" s="15"/>
      <c r="B255" s="16"/>
      <c r="C255" s="16"/>
      <c r="D255" s="16"/>
      <c r="E255" s="16"/>
      <c r="F255" s="16"/>
      <c r="G255" s="16"/>
      <c r="H255" s="14" t="s">
        <v>25</v>
      </c>
      <c r="I255" s="7" t="s">
        <v>26</v>
      </c>
      <c r="J255" s="7" t="s">
        <v>77</v>
      </c>
      <c r="K255" s="7" t="s">
        <v>78</v>
      </c>
      <c r="L255" s="7" t="s">
        <v>79</v>
      </c>
      <c r="M255" s="7" t="s">
        <v>80</v>
      </c>
      <c r="N255" s="7" t="s">
        <v>81</v>
      </c>
      <c r="O255" s="7" t="s">
        <v>82</v>
      </c>
      <c r="P255" s="7" t="s">
        <v>83</v>
      </c>
      <c r="Q255" s="7" t="s">
        <v>84</v>
      </c>
      <c r="R255" s="7" t="s">
        <v>85</v>
      </c>
      <c r="S255" s="7" t="s">
        <v>86</v>
      </c>
      <c r="T255" s="7" t="s">
        <v>87</v>
      </c>
      <c r="U255" s="7" t="s">
        <v>88</v>
      </c>
      <c r="V255" s="7" t="s">
        <v>89</v>
      </c>
      <c r="W255" s="7" t="s">
        <v>90</v>
      </c>
      <c r="X255" s="7" t="s">
        <v>91</v>
      </c>
      <c r="Y255" s="7" t="s">
        <v>92</v>
      </c>
      <c r="Z255" s="7" t="s">
        <v>93</v>
      </c>
      <c r="AA255" s="7" t="s">
        <v>94</v>
      </c>
      <c r="AB255" s="7" t="s">
        <v>95</v>
      </c>
      <c r="AC255" s="7" t="s">
        <v>96</v>
      </c>
      <c r="AD255" s="7" t="s">
        <v>97</v>
      </c>
      <c r="AE255" s="7" t="s">
        <v>98</v>
      </c>
      <c r="AF255" s="7" t="s">
        <v>99</v>
      </c>
      <c r="AI255" s="4" t="str">
        <f>""</f>
        <v/>
      </c>
      <c r="AJ255" s="4" t="str">
        <f>""</f>
        <v/>
      </c>
      <c r="AK255" s="4" t="str">
        <f>""</f>
        <v/>
      </c>
      <c r="AL255" s="4" t="str">
        <f>""</f>
        <v/>
      </c>
      <c r="AM255" s="4" t="str">
        <f>""</f>
        <v/>
      </c>
      <c r="AN255" s="4" t="str">
        <f>""</f>
        <v/>
      </c>
      <c r="AO255" s="4" t="str">
        <f>""</f>
        <v/>
      </c>
      <c r="AP255" s="4" t="str">
        <f>""</f>
        <v/>
      </c>
      <c r="AQ255" s="4" t="str">
        <f>""</f>
        <v/>
      </c>
      <c r="AR255" s="4" t="str">
        <f>""</f>
        <v/>
      </c>
      <c r="AS255" s="4" t="str">
        <f>""</f>
        <v/>
      </c>
    </row>
    <row r="256" spans="1:45" x14ac:dyDescent="0.25">
      <c r="A256" s="15"/>
      <c r="B256" s="17"/>
      <c r="C256" s="17"/>
      <c r="D256" s="17"/>
      <c r="E256" s="17"/>
      <c r="F256" s="17"/>
      <c r="G256" s="17"/>
      <c r="I256" s="8" t="s">
        <v>39</v>
      </c>
      <c r="J256" s="8"/>
      <c r="K256" s="8"/>
      <c r="L256" s="8"/>
      <c r="M256" s="8"/>
      <c r="N256" s="8"/>
      <c r="O256" s="8"/>
      <c r="P256" s="8">
        <v>15</v>
      </c>
      <c r="Q256" s="8">
        <v>15</v>
      </c>
      <c r="R256" s="8"/>
      <c r="S256" s="8">
        <v>15</v>
      </c>
      <c r="T256" s="8">
        <v>15</v>
      </c>
      <c r="U256" s="8"/>
      <c r="V256" s="8"/>
      <c r="W256" s="8"/>
      <c r="X256" s="8">
        <v>2</v>
      </c>
      <c r="Y256" s="8">
        <v>2</v>
      </c>
      <c r="Z256" s="8"/>
      <c r="AA256" s="8">
        <v>2</v>
      </c>
      <c r="AB256" s="8">
        <v>2</v>
      </c>
      <c r="AC256" s="8">
        <v>2</v>
      </c>
      <c r="AD256" s="8">
        <v>2</v>
      </c>
      <c r="AE256" s="8">
        <v>0.99</v>
      </c>
      <c r="AF256" s="8">
        <v>0</v>
      </c>
      <c r="AI256" s="4" t="str">
        <f>""</f>
        <v/>
      </c>
      <c r="AJ256" s="4" t="str">
        <f>""</f>
        <v/>
      </c>
      <c r="AK256" s="4" t="str">
        <f>""</f>
        <v/>
      </c>
      <c r="AL256" s="4" t="str">
        <f>""</f>
        <v/>
      </c>
      <c r="AM256" s="4" t="str">
        <f>""</f>
        <v/>
      </c>
      <c r="AN256" s="4" t="str">
        <f>""</f>
        <v/>
      </c>
      <c r="AO256" s="4" t="str">
        <f>""</f>
        <v/>
      </c>
      <c r="AP256" s="4" t="str">
        <f>""</f>
        <v/>
      </c>
      <c r="AQ256" s="4" t="str">
        <f>""</f>
        <v/>
      </c>
      <c r="AR256" s="4" t="str">
        <f>""</f>
        <v/>
      </c>
      <c r="AS256" s="4" t="str">
        <f>""</f>
        <v/>
      </c>
    </row>
    <row r="257" spans="1:45" x14ac:dyDescent="0.25">
      <c r="A257" s="15"/>
      <c r="B257" s="17"/>
      <c r="C257" s="17"/>
      <c r="D257" s="17"/>
      <c r="E257" s="17"/>
      <c r="F257" s="17"/>
      <c r="G257" s="17"/>
      <c r="I257" s="8" t="s">
        <v>40</v>
      </c>
      <c r="J257" s="8"/>
      <c r="K257" s="8"/>
      <c r="L257" s="8"/>
      <c r="M257" s="8"/>
      <c r="N257" s="8"/>
      <c r="O257" s="8"/>
      <c r="P257" s="8">
        <v>1.5</v>
      </c>
      <c r="Q257" s="8">
        <v>1.5</v>
      </c>
      <c r="R257" s="8">
        <f>2*$K$2</f>
        <v>0.02</v>
      </c>
      <c r="S257" s="8">
        <v>1.5</v>
      </c>
      <c r="T257" s="8">
        <v>1.5</v>
      </c>
      <c r="U257" s="8">
        <f>2*$K$2</f>
        <v>0.02</v>
      </c>
      <c r="V257" s="8"/>
      <c r="W257" s="8"/>
      <c r="X257" s="8">
        <f t="shared" ref="X257:Y257" si="30">2*$K$2</f>
        <v>0.02</v>
      </c>
      <c r="Y257" s="8">
        <f t="shared" si="30"/>
        <v>0.02</v>
      </c>
      <c r="Z257" s="8"/>
      <c r="AA257" s="8">
        <f t="shared" ref="AA257:AD257" si="31">2*$K$2</f>
        <v>0.02</v>
      </c>
      <c r="AB257" s="8">
        <f t="shared" si="31"/>
        <v>0.02</v>
      </c>
      <c r="AC257" s="8">
        <f t="shared" si="31"/>
        <v>0.02</v>
      </c>
      <c r="AD257" s="8">
        <f t="shared" si="31"/>
        <v>0.02</v>
      </c>
      <c r="AE257" s="8">
        <v>0</v>
      </c>
      <c r="AF257" s="8">
        <v>-0.3</v>
      </c>
      <c r="AI257" s="4" t="str">
        <f>""</f>
        <v/>
      </c>
      <c r="AJ257" s="4" t="str">
        <f>""</f>
        <v/>
      </c>
      <c r="AK257" s="4" t="str">
        <f>""</f>
        <v/>
      </c>
      <c r="AL257" s="4" t="str">
        <f>""</f>
        <v/>
      </c>
      <c r="AM257" s="4" t="str">
        <f>""</f>
        <v/>
      </c>
      <c r="AN257" s="4" t="str">
        <f>""</f>
        <v/>
      </c>
      <c r="AO257" s="4" t="str">
        <f>""</f>
        <v/>
      </c>
      <c r="AP257" s="4" t="str">
        <f>""</f>
        <v/>
      </c>
      <c r="AQ257" s="4" t="str">
        <f>""</f>
        <v/>
      </c>
      <c r="AR257" s="4" t="str">
        <f>""</f>
        <v/>
      </c>
      <c r="AS257" s="4" t="str">
        <f>""</f>
        <v/>
      </c>
    </row>
    <row r="258" spans="1:45" x14ac:dyDescent="0.25">
      <c r="A258" s="24" t="s">
        <v>41</v>
      </c>
      <c r="B258" s="18" t="s">
        <v>100</v>
      </c>
      <c r="C258" s="18">
        <v>11.5</v>
      </c>
      <c r="D258" s="18">
        <v>20</v>
      </c>
      <c r="E258" s="18" t="s">
        <v>120</v>
      </c>
      <c r="F258" s="18">
        <v>1</v>
      </c>
      <c r="G258" s="18" t="str">
        <f>B258&amp;C258&amp;D258&amp;E258&amp;F258</f>
        <v>PSS11.520ND1</v>
      </c>
      <c r="H258" s="4" t="s">
        <v>9</v>
      </c>
      <c r="I258" s="4">
        <v>1</v>
      </c>
      <c r="J258" s="4">
        <v>1</v>
      </c>
      <c r="K258" s="4">
        <v>0</v>
      </c>
      <c r="L258" s="4">
        <v>3</v>
      </c>
      <c r="M258" s="4">
        <v>0</v>
      </c>
      <c r="N258" s="4">
        <v>5</v>
      </c>
      <c r="O258" s="4">
        <v>1</v>
      </c>
      <c r="P258" s="4">
        <v>2.5</v>
      </c>
      <c r="Q258" s="4">
        <v>2.5</v>
      </c>
      <c r="R258" s="4">
        <v>0</v>
      </c>
      <c r="S258" s="4">
        <v>2.5</v>
      </c>
      <c r="T258" s="4">
        <v>0</v>
      </c>
      <c r="U258" s="4">
        <v>2.5</v>
      </c>
      <c r="V258" s="4">
        <v>0.39</v>
      </c>
      <c r="W258" s="4">
        <v>1</v>
      </c>
      <c r="X258" s="4">
        <v>0</v>
      </c>
      <c r="Y258" s="4">
        <v>0.1</v>
      </c>
      <c r="Z258" s="4">
        <v>6.5</v>
      </c>
      <c r="AA258" s="4">
        <v>0.44</v>
      </c>
      <c r="AB258" s="4">
        <v>0.08</v>
      </c>
      <c r="AC258" s="4">
        <v>0.2</v>
      </c>
      <c r="AD258" s="4">
        <v>0.98</v>
      </c>
      <c r="AE258" s="4">
        <v>0.1</v>
      </c>
      <c r="AF258" s="4">
        <v>-0.1</v>
      </c>
      <c r="AG258" s="4" t="s">
        <v>1</v>
      </c>
      <c r="AH258" s="4" t="s">
        <v>1</v>
      </c>
      <c r="AI258" s="4" t="str">
        <f>""</f>
        <v/>
      </c>
      <c r="AJ258" s="4" t="str">
        <f>""</f>
        <v/>
      </c>
      <c r="AK258" s="4" t="str">
        <f>""</f>
        <v/>
      </c>
      <c r="AL258" s="4" t="str">
        <f>""</f>
        <v/>
      </c>
      <c r="AM258" s="4" t="str">
        <f>""</f>
        <v/>
      </c>
      <c r="AN258" s="4" t="str">
        <f>""</f>
        <v/>
      </c>
      <c r="AO258" s="4" t="str">
        <f>""</f>
        <v/>
      </c>
      <c r="AP258" s="4" t="str">
        <f>""</f>
        <v/>
      </c>
      <c r="AQ258" s="4" t="str">
        <f>""</f>
        <v/>
      </c>
      <c r="AR258" s="4" t="str">
        <f>""</f>
        <v/>
      </c>
      <c r="AS258" s="4" t="str">
        <f>""</f>
        <v/>
      </c>
    </row>
    <row r="259" spans="1:45" x14ac:dyDescent="0.25">
      <c r="A259" s="27" t="s">
        <v>141</v>
      </c>
      <c r="B259" s="9"/>
      <c r="C259" s="9"/>
      <c r="D259" s="9"/>
      <c r="E259" s="9"/>
      <c r="F259" s="16"/>
      <c r="G259" s="16"/>
      <c r="H259" s="14" t="s">
        <v>25</v>
      </c>
      <c r="I259" s="7" t="s">
        <v>26</v>
      </c>
      <c r="J259" s="7" t="s">
        <v>103</v>
      </c>
      <c r="K259" s="7" t="s">
        <v>104</v>
      </c>
      <c r="L259" s="7" t="s">
        <v>105</v>
      </c>
      <c r="M259" s="7" t="s">
        <v>106</v>
      </c>
      <c r="N259" s="7" t="s">
        <v>107</v>
      </c>
      <c r="O259" s="7" t="s">
        <v>108</v>
      </c>
      <c r="P259" s="7" t="s">
        <v>109</v>
      </c>
      <c r="Q259" s="7" t="s">
        <v>110</v>
      </c>
      <c r="R259" s="7" t="s">
        <v>111</v>
      </c>
      <c r="S259" s="7" t="s">
        <v>112</v>
      </c>
      <c r="T259" s="7" t="s">
        <v>113</v>
      </c>
      <c r="U259" s="7" t="s">
        <v>114</v>
      </c>
      <c r="V259" s="7" t="s">
        <v>115</v>
      </c>
      <c r="W259" s="7" t="s">
        <v>116</v>
      </c>
      <c r="X259" s="7" t="s">
        <v>117</v>
      </c>
      <c r="Y259" s="7" t="s">
        <v>118</v>
      </c>
      <c r="Z259" s="7" t="s">
        <v>119</v>
      </c>
      <c r="AC259" s="4" t="str">
        <f>""</f>
        <v/>
      </c>
      <c r="AD259" s="4" t="str">
        <f>""</f>
        <v/>
      </c>
      <c r="AE259" s="4" t="str">
        <f>""</f>
        <v/>
      </c>
      <c r="AF259" s="4" t="str">
        <f>""</f>
        <v/>
      </c>
      <c r="AG259" s="4" t="str">
        <f>""</f>
        <v/>
      </c>
      <c r="AH259" s="4" t="str">
        <f>""</f>
        <v/>
      </c>
      <c r="AI259" s="4" t="str">
        <f>""</f>
        <v/>
      </c>
      <c r="AJ259" s="4" t="str">
        <f>""</f>
        <v/>
      </c>
      <c r="AK259" s="4" t="str">
        <f>""</f>
        <v/>
      </c>
      <c r="AL259" s="4" t="str">
        <f>""</f>
        <v/>
      </c>
      <c r="AM259" s="4" t="str">
        <f>""</f>
        <v/>
      </c>
      <c r="AN259" s="4" t="str">
        <f>""</f>
        <v/>
      </c>
      <c r="AO259" s="4" t="str">
        <f>""</f>
        <v/>
      </c>
      <c r="AP259" s="4" t="str">
        <f>""</f>
        <v/>
      </c>
      <c r="AQ259" s="4" t="str">
        <f>""</f>
        <v/>
      </c>
      <c r="AR259" s="4" t="str">
        <f>""</f>
        <v/>
      </c>
      <c r="AS259" s="4" t="str">
        <f>""</f>
        <v/>
      </c>
    </row>
    <row r="260" spans="1:45" x14ac:dyDescent="0.25">
      <c r="A260" s="25"/>
      <c r="B260" s="10"/>
      <c r="C260" s="10"/>
      <c r="D260" s="10"/>
      <c r="E260" s="10"/>
      <c r="F260" s="17"/>
      <c r="G260" s="17"/>
      <c r="I260" s="8" t="s">
        <v>39</v>
      </c>
      <c r="J260" s="8">
        <v>0.5</v>
      </c>
      <c r="K260" s="8">
        <v>75</v>
      </c>
      <c r="L260" s="8">
        <v>75</v>
      </c>
      <c r="M260" s="8">
        <v>10</v>
      </c>
      <c r="N260" s="8">
        <v>0</v>
      </c>
      <c r="O260" s="8">
        <v>1</v>
      </c>
      <c r="P260" s="8">
        <v>1.2</v>
      </c>
      <c r="Q260" s="8">
        <v>18</v>
      </c>
      <c r="R260" s="8">
        <v>118</v>
      </c>
      <c r="S260" s="8">
        <v>0</v>
      </c>
      <c r="T260" s="8">
        <v>1.1000000000000001</v>
      </c>
      <c r="U260" s="8">
        <v>10</v>
      </c>
      <c r="V260" s="8">
        <v>1.1000000000000001</v>
      </c>
      <c r="W260" s="8">
        <v>20</v>
      </c>
      <c r="X260" s="8">
        <v>1</v>
      </c>
      <c r="Y260" s="8">
        <v>0.5</v>
      </c>
      <c r="Z260" s="8">
        <v>90</v>
      </c>
      <c r="AC260" s="4" t="str">
        <f>""</f>
        <v/>
      </c>
      <c r="AD260" s="4" t="str">
        <f>""</f>
        <v/>
      </c>
      <c r="AE260" s="4" t="str">
        <f>""</f>
        <v/>
      </c>
      <c r="AF260" s="4" t="str">
        <f>""</f>
        <v/>
      </c>
      <c r="AG260" s="4" t="str">
        <f>""</f>
        <v/>
      </c>
      <c r="AH260" s="4" t="str">
        <f>""</f>
        <v/>
      </c>
      <c r="AI260" s="4" t="str">
        <f>""</f>
        <v/>
      </c>
      <c r="AJ260" s="4" t="str">
        <f>""</f>
        <v/>
      </c>
      <c r="AK260" s="4" t="str">
        <f>""</f>
        <v/>
      </c>
      <c r="AL260" s="4" t="str">
        <f>""</f>
        <v/>
      </c>
      <c r="AM260" s="4" t="str">
        <f>""</f>
        <v/>
      </c>
      <c r="AN260" s="4" t="str">
        <f>""</f>
        <v/>
      </c>
      <c r="AO260" s="4" t="str">
        <f>""</f>
        <v/>
      </c>
      <c r="AP260" s="4" t="str">
        <f>""</f>
        <v/>
      </c>
      <c r="AQ260" s="4" t="str">
        <f>""</f>
        <v/>
      </c>
      <c r="AR260" s="4" t="str">
        <f>""</f>
        <v/>
      </c>
      <c r="AS260" s="4" t="str">
        <f>""</f>
        <v/>
      </c>
    </row>
    <row r="261" spans="1:45" x14ac:dyDescent="0.25">
      <c r="A261" s="25"/>
      <c r="B261" s="10"/>
      <c r="C261" s="10"/>
      <c r="D261" s="10"/>
      <c r="E261" s="10"/>
      <c r="F261" s="17"/>
      <c r="G261" s="17"/>
      <c r="I261" s="8" t="s">
        <v>40</v>
      </c>
      <c r="J261" s="8">
        <v>0</v>
      </c>
      <c r="K261" s="8">
        <v>0</v>
      </c>
      <c r="L261" s="8">
        <v>0</v>
      </c>
      <c r="M261" s="8">
        <v>0.8</v>
      </c>
      <c r="N261" s="8">
        <v>-6</v>
      </c>
      <c r="O261" s="8">
        <v>0</v>
      </c>
      <c r="P261" s="8">
        <v>0</v>
      </c>
      <c r="Q261" s="8">
        <v>0</v>
      </c>
      <c r="R261" s="8">
        <v>0.8</v>
      </c>
      <c r="S261" s="8">
        <v>-118</v>
      </c>
      <c r="T261" s="8">
        <v>0</v>
      </c>
      <c r="U261" s="8">
        <v>1</v>
      </c>
      <c r="V261" s="8">
        <v>0</v>
      </c>
      <c r="W261" s="8">
        <v>1</v>
      </c>
      <c r="X261" s="8">
        <v>0</v>
      </c>
      <c r="Y261" s="8">
        <v>0</v>
      </c>
      <c r="Z261" s="8">
        <v>-90</v>
      </c>
      <c r="AC261" s="4" t="str">
        <f>""</f>
        <v/>
      </c>
      <c r="AD261" s="4" t="str">
        <f>""</f>
        <v/>
      </c>
      <c r="AE261" s="4" t="str">
        <f>""</f>
        <v/>
      </c>
      <c r="AF261" s="4" t="str">
        <f>""</f>
        <v/>
      </c>
      <c r="AG261" s="4" t="str">
        <f>""</f>
        <v/>
      </c>
      <c r="AH261" s="4" t="str">
        <f>""</f>
        <v/>
      </c>
      <c r="AI261" s="4" t="str">
        <f>""</f>
        <v/>
      </c>
      <c r="AJ261" s="4" t="str">
        <f>""</f>
        <v/>
      </c>
      <c r="AK261" s="4" t="str">
        <f>""</f>
        <v/>
      </c>
      <c r="AL261" s="4" t="str">
        <f>""</f>
        <v/>
      </c>
      <c r="AM261" s="4" t="str">
        <f>""</f>
        <v/>
      </c>
      <c r="AN261" s="4" t="str">
        <f>""</f>
        <v/>
      </c>
      <c r="AO261" s="4" t="str">
        <f>""</f>
        <v/>
      </c>
      <c r="AP261" s="4" t="str">
        <f>""</f>
        <v/>
      </c>
      <c r="AQ261" s="4" t="str">
        <f>""</f>
        <v/>
      </c>
      <c r="AR261" s="4" t="str">
        <f>""</f>
        <v/>
      </c>
      <c r="AS261" s="4" t="str">
        <f>""</f>
        <v/>
      </c>
    </row>
    <row r="262" spans="1:45" x14ac:dyDescent="0.25">
      <c r="A262" s="22" t="s">
        <v>41</v>
      </c>
      <c r="B262" s="18" t="s">
        <v>42</v>
      </c>
      <c r="C262" s="18">
        <v>11</v>
      </c>
      <c r="D262" s="18">
        <v>120</v>
      </c>
      <c r="E262" s="18" t="s">
        <v>43</v>
      </c>
      <c r="F262" s="18">
        <v>1</v>
      </c>
      <c r="G262" s="18" t="str">
        <f>B262&amp;C262&amp;D262&amp;E262&amp;F262</f>
        <v>AVR11120TD1</v>
      </c>
      <c r="H262" s="4" t="s">
        <v>3</v>
      </c>
      <c r="I262" s="4">
        <v>1</v>
      </c>
      <c r="J262" s="4">
        <v>0</v>
      </c>
      <c r="K262" s="4">
        <v>10.75</v>
      </c>
      <c r="L262" s="4">
        <v>10.75</v>
      </c>
      <c r="M262" s="4">
        <v>5</v>
      </c>
      <c r="N262" s="4">
        <v>-0.87</v>
      </c>
      <c r="O262" s="4">
        <v>0</v>
      </c>
      <c r="P262" s="4">
        <v>1</v>
      </c>
      <c r="Q262" s="4">
        <v>0</v>
      </c>
      <c r="R262" s="4">
        <v>99</v>
      </c>
      <c r="S262" s="4">
        <v>-99</v>
      </c>
      <c r="T262" s="4">
        <v>0</v>
      </c>
      <c r="U262" s="4">
        <v>9.3000000000000007</v>
      </c>
      <c r="V262" s="4">
        <v>0</v>
      </c>
      <c r="W262" s="4">
        <v>11.63</v>
      </c>
      <c r="X262" s="4">
        <v>0.113</v>
      </c>
      <c r="Y262" s="4">
        <v>0.124</v>
      </c>
      <c r="Z262" s="4">
        <v>0</v>
      </c>
      <c r="AA262" s="4" t="s">
        <v>1</v>
      </c>
      <c r="AB262" s="4" t="s">
        <v>1</v>
      </c>
      <c r="AC262" s="4" t="str">
        <f>""</f>
        <v/>
      </c>
      <c r="AD262" s="4" t="str">
        <f>""</f>
        <v/>
      </c>
      <c r="AE262" s="4" t="str">
        <f>""</f>
        <v/>
      </c>
      <c r="AF262" s="4" t="str">
        <f>""</f>
        <v/>
      </c>
      <c r="AG262" s="4" t="str">
        <f>""</f>
        <v/>
      </c>
      <c r="AH262" s="4" t="str">
        <f>""</f>
        <v/>
      </c>
      <c r="AI262" s="4" t="str">
        <f>""</f>
        <v/>
      </c>
      <c r="AJ262" s="4" t="str">
        <f>""</f>
        <v/>
      </c>
      <c r="AK262" s="4" t="str">
        <f>""</f>
        <v/>
      </c>
      <c r="AL262" s="4" t="str">
        <f>""</f>
        <v/>
      </c>
      <c r="AM262" s="4" t="str">
        <f>""</f>
        <v/>
      </c>
      <c r="AN262" s="4" t="str">
        <f>""</f>
        <v/>
      </c>
      <c r="AO262" s="4" t="str">
        <f>""</f>
        <v/>
      </c>
      <c r="AP262" s="4" t="str">
        <f>""</f>
        <v/>
      </c>
      <c r="AQ262" s="4" t="str">
        <f>""</f>
        <v/>
      </c>
      <c r="AR262" s="4" t="str">
        <f>""</f>
        <v/>
      </c>
      <c r="AS262" s="4" t="str">
        <f>""</f>
        <v/>
      </c>
    </row>
    <row r="263" spans="1:45" x14ac:dyDescent="0.25">
      <c r="A263" s="15"/>
      <c r="B263" s="16"/>
      <c r="C263" s="16"/>
      <c r="D263" s="16"/>
      <c r="E263" s="16"/>
      <c r="F263" s="16"/>
      <c r="G263" s="16"/>
      <c r="H263" s="14" t="s">
        <v>25</v>
      </c>
      <c r="I263" s="7" t="s">
        <v>26</v>
      </c>
      <c r="J263" s="7" t="s">
        <v>44</v>
      </c>
      <c r="K263" s="7" t="s">
        <v>45</v>
      </c>
      <c r="L263" s="7" t="s">
        <v>46</v>
      </c>
      <c r="M263" s="7" t="s">
        <v>47</v>
      </c>
      <c r="N263" s="7" t="s">
        <v>48</v>
      </c>
      <c r="O263" s="7" t="s">
        <v>49</v>
      </c>
      <c r="P263" s="7" t="s">
        <v>50</v>
      </c>
      <c r="Q263" s="7" t="s">
        <v>51</v>
      </c>
      <c r="R263" s="7" t="s">
        <v>52</v>
      </c>
      <c r="S263" s="7" t="s">
        <v>53</v>
      </c>
      <c r="T263" s="7" t="s">
        <v>54</v>
      </c>
      <c r="U263" s="7" t="s">
        <v>55</v>
      </c>
      <c r="X263" s="4" t="str">
        <f>""</f>
        <v/>
      </c>
      <c r="Y263" s="4" t="str">
        <f>""</f>
        <v/>
      </c>
      <c r="Z263" s="4" t="str">
        <f>""</f>
        <v/>
      </c>
      <c r="AA263" s="4" t="str">
        <f>""</f>
        <v/>
      </c>
      <c r="AB263" s="4" t="str">
        <f>""</f>
        <v/>
      </c>
      <c r="AC263" s="4" t="str">
        <f>""</f>
        <v/>
      </c>
      <c r="AD263" s="4" t="str">
        <f>""</f>
        <v/>
      </c>
      <c r="AE263" s="4" t="str">
        <f>""</f>
        <v/>
      </c>
      <c r="AF263" s="4" t="str">
        <f>""</f>
        <v/>
      </c>
      <c r="AG263" s="4" t="str">
        <f>""</f>
        <v/>
      </c>
      <c r="AH263" s="4" t="str">
        <f>""</f>
        <v/>
      </c>
      <c r="AI263" s="4" t="str">
        <f>""</f>
        <v/>
      </c>
      <c r="AJ263" s="4" t="str">
        <f>""</f>
        <v/>
      </c>
      <c r="AK263" s="4" t="str">
        <f>""</f>
        <v/>
      </c>
      <c r="AL263" s="4" t="str">
        <f>""</f>
        <v/>
      </c>
      <c r="AM263" s="4" t="str">
        <f>""</f>
        <v/>
      </c>
      <c r="AN263" s="4" t="str">
        <f>""</f>
        <v/>
      </c>
      <c r="AO263" s="4" t="str">
        <f>""</f>
        <v/>
      </c>
      <c r="AP263" s="4" t="str">
        <f>""</f>
        <v/>
      </c>
      <c r="AQ263" s="4" t="str">
        <f>""</f>
        <v/>
      </c>
      <c r="AR263" s="4" t="str">
        <f>""</f>
        <v/>
      </c>
      <c r="AS263" s="4" t="str">
        <f>""</f>
        <v/>
      </c>
    </row>
    <row r="264" spans="1:45" x14ac:dyDescent="0.25">
      <c r="A264" s="15"/>
      <c r="B264" s="17"/>
      <c r="C264" s="17"/>
      <c r="D264" s="17"/>
      <c r="E264" s="17"/>
      <c r="F264" s="17"/>
      <c r="G264" s="17"/>
      <c r="I264" s="8" t="s">
        <v>39</v>
      </c>
      <c r="J264" s="8">
        <v>10</v>
      </c>
      <c r="K264" s="8">
        <v>0.2</v>
      </c>
      <c r="L264" s="8">
        <v>0.2</v>
      </c>
      <c r="M264" s="8">
        <v>10</v>
      </c>
      <c r="N264" s="8">
        <v>3</v>
      </c>
      <c r="O264" s="8">
        <v>2.5</v>
      </c>
      <c r="P264" s="8"/>
      <c r="Q264" s="8"/>
      <c r="R264" s="8"/>
      <c r="S264" s="8"/>
      <c r="T264" s="8"/>
      <c r="U264" s="8"/>
      <c r="X264" s="4" t="str">
        <f>""</f>
        <v/>
      </c>
      <c r="Y264" s="4" t="str">
        <f>""</f>
        <v/>
      </c>
      <c r="Z264" s="4" t="str">
        <f>""</f>
        <v/>
      </c>
      <c r="AA264" s="4" t="str">
        <f>""</f>
        <v/>
      </c>
      <c r="AB264" s="4" t="str">
        <f>""</f>
        <v/>
      </c>
      <c r="AC264" s="4" t="str">
        <f>""</f>
        <v/>
      </c>
      <c r="AD264" s="4" t="str">
        <f>""</f>
        <v/>
      </c>
      <c r="AE264" s="4" t="str">
        <f>""</f>
        <v/>
      </c>
      <c r="AF264" s="4" t="str">
        <f>""</f>
        <v/>
      </c>
      <c r="AG264" s="4" t="str">
        <f>""</f>
        <v/>
      </c>
      <c r="AH264" s="4" t="str">
        <f>""</f>
        <v/>
      </c>
      <c r="AI264" s="4" t="str">
        <f>""</f>
        <v/>
      </c>
      <c r="AJ264" s="4" t="str">
        <f>""</f>
        <v/>
      </c>
      <c r="AK264" s="4" t="str">
        <f>""</f>
        <v/>
      </c>
      <c r="AL264" s="4" t="str">
        <f>""</f>
        <v/>
      </c>
      <c r="AM264" s="4" t="str">
        <f>""</f>
        <v/>
      </c>
      <c r="AN264" s="4" t="str">
        <f>""</f>
        <v/>
      </c>
      <c r="AO264" s="4" t="str">
        <f>""</f>
        <v/>
      </c>
      <c r="AP264" s="4" t="str">
        <f>""</f>
        <v/>
      </c>
      <c r="AQ264" s="4" t="str">
        <f>""</f>
        <v/>
      </c>
      <c r="AR264" s="4" t="str">
        <f>""</f>
        <v/>
      </c>
      <c r="AS264" s="4" t="str">
        <f>""</f>
        <v/>
      </c>
    </row>
    <row r="265" spans="1:45" x14ac:dyDescent="0.25">
      <c r="A265" s="15"/>
      <c r="B265" s="17"/>
      <c r="C265" s="17"/>
      <c r="D265" s="17"/>
      <c r="E265" s="17"/>
      <c r="F265" s="17"/>
      <c r="G265" s="17"/>
      <c r="I265" s="8" t="s">
        <v>40</v>
      </c>
      <c r="J265" s="8">
        <v>1</v>
      </c>
      <c r="K265" s="8">
        <f>4*$K$2</f>
        <v>0.04</v>
      </c>
      <c r="L265" s="8">
        <f>4*$K$2</f>
        <v>0.04</v>
      </c>
      <c r="M265" s="8">
        <v>1</v>
      </c>
      <c r="N265" s="8">
        <v>0</v>
      </c>
      <c r="O265" s="8"/>
      <c r="P265" s="8"/>
      <c r="Q265" s="8"/>
      <c r="R265" s="8"/>
      <c r="S265" s="8"/>
      <c r="T265" s="8">
        <v>0</v>
      </c>
      <c r="U265" s="8"/>
      <c r="X265" s="4" t="str">
        <f>""</f>
        <v/>
      </c>
      <c r="Y265" s="4" t="str">
        <f>""</f>
        <v/>
      </c>
      <c r="Z265" s="4" t="str">
        <f>""</f>
        <v/>
      </c>
      <c r="AA265" s="4" t="str">
        <f>""</f>
        <v/>
      </c>
      <c r="AB265" s="4" t="str">
        <f>""</f>
        <v/>
      </c>
      <c r="AC265" s="4" t="str">
        <f>""</f>
        <v/>
      </c>
      <c r="AD265" s="4" t="str">
        <f>""</f>
        <v/>
      </c>
      <c r="AE265" s="4" t="str">
        <f>""</f>
        <v/>
      </c>
      <c r="AF265" s="4" t="str">
        <f>""</f>
        <v/>
      </c>
      <c r="AG265" s="4" t="str">
        <f>""</f>
        <v/>
      </c>
      <c r="AH265" s="4" t="str">
        <f>""</f>
        <v/>
      </c>
      <c r="AI265" s="4" t="str">
        <f>""</f>
        <v/>
      </c>
      <c r="AJ265" s="4" t="str">
        <f>""</f>
        <v/>
      </c>
      <c r="AK265" s="4" t="str">
        <f>""</f>
        <v/>
      </c>
      <c r="AL265" s="4" t="str">
        <f>""</f>
        <v/>
      </c>
      <c r="AM265" s="4" t="str">
        <f>""</f>
        <v/>
      </c>
      <c r="AN265" s="4" t="str">
        <f>""</f>
        <v/>
      </c>
      <c r="AO265" s="4" t="str">
        <f>""</f>
        <v/>
      </c>
      <c r="AP265" s="4" t="str">
        <f>""</f>
        <v/>
      </c>
      <c r="AQ265" s="4" t="str">
        <f>""</f>
        <v/>
      </c>
      <c r="AR265" s="4" t="str">
        <f>""</f>
        <v/>
      </c>
      <c r="AS265" s="4" t="str">
        <f>""</f>
        <v/>
      </c>
    </row>
    <row r="266" spans="1:45" x14ac:dyDescent="0.25">
      <c r="A266" s="23" t="s">
        <v>41</v>
      </c>
      <c r="B266" s="18" t="s">
        <v>62</v>
      </c>
      <c r="C266" s="18">
        <v>11</v>
      </c>
      <c r="D266" s="18">
        <v>120</v>
      </c>
      <c r="E266" s="18" t="s">
        <v>43</v>
      </c>
      <c r="F266" s="18">
        <v>1</v>
      </c>
      <c r="G266" s="18" t="str">
        <f>B266&amp;C266&amp;D266&amp;E266&amp;F266</f>
        <v>GEN11120TD1</v>
      </c>
      <c r="H266" s="4" t="s">
        <v>0</v>
      </c>
      <c r="I266" s="4">
        <v>1</v>
      </c>
      <c r="J266" s="4">
        <v>7.2</v>
      </c>
      <c r="K266" s="4">
        <v>0.123</v>
      </c>
      <c r="L266" s="4">
        <v>7.4999999999999997E-2</v>
      </c>
      <c r="M266" s="4">
        <v>4.6769999999999996</v>
      </c>
      <c r="N266" s="4">
        <v>0</v>
      </c>
      <c r="O266" s="4">
        <v>0.87</v>
      </c>
      <c r="P266" s="4">
        <v>0.57999999999999996</v>
      </c>
      <c r="Q266" s="4">
        <v>0.37</v>
      </c>
      <c r="R266" s="4">
        <v>0.22</v>
      </c>
      <c r="S266" s="4">
        <v>0.11600000000000001</v>
      </c>
      <c r="T266" s="4">
        <v>0.17799999999999999</v>
      </c>
      <c r="U266" s="4">
        <v>0.59199999999999997</v>
      </c>
      <c r="V266" s="4" t="s">
        <v>1</v>
      </c>
      <c r="W266" s="4" t="s">
        <v>1</v>
      </c>
      <c r="X266" s="4" t="str">
        <f>""</f>
        <v/>
      </c>
      <c r="Y266" s="4" t="str">
        <f>""</f>
        <v/>
      </c>
      <c r="Z266" s="4" t="str">
        <f>""</f>
        <v/>
      </c>
      <c r="AA266" s="4" t="str">
        <f>""</f>
        <v/>
      </c>
      <c r="AB266" s="4" t="str">
        <f>""</f>
        <v/>
      </c>
      <c r="AC266" s="4" t="str">
        <f>""</f>
        <v/>
      </c>
      <c r="AD266" s="4" t="str">
        <f>""</f>
        <v/>
      </c>
      <c r="AE266" s="4" t="str">
        <f>""</f>
        <v/>
      </c>
      <c r="AF266" s="4" t="str">
        <f>""</f>
        <v/>
      </c>
      <c r="AG266" s="4" t="str">
        <f>""</f>
        <v/>
      </c>
      <c r="AH266" s="4" t="str">
        <f>""</f>
        <v/>
      </c>
      <c r="AI266" s="4" t="str">
        <f>""</f>
        <v/>
      </c>
      <c r="AJ266" s="4" t="str">
        <f>""</f>
        <v/>
      </c>
      <c r="AK266" s="4" t="str">
        <f>""</f>
        <v/>
      </c>
      <c r="AL266" s="4" t="str">
        <f>""</f>
        <v/>
      </c>
      <c r="AM266" s="4" t="str">
        <f>""</f>
        <v/>
      </c>
      <c r="AN266" s="4" t="str">
        <f>""</f>
        <v/>
      </c>
      <c r="AO266" s="4" t="str">
        <f>""</f>
        <v/>
      </c>
      <c r="AP266" s="4" t="str">
        <f>""</f>
        <v/>
      </c>
      <c r="AQ266" s="4" t="str">
        <f>""</f>
        <v/>
      </c>
      <c r="AR266" s="4" t="str">
        <f>""</f>
        <v/>
      </c>
      <c r="AS266" s="4" t="str">
        <f>""</f>
        <v/>
      </c>
    </row>
    <row r="267" spans="1:45" x14ac:dyDescent="0.25">
      <c r="A267" s="15"/>
      <c r="B267" s="16"/>
      <c r="C267" s="16"/>
      <c r="D267" s="16"/>
      <c r="E267" s="16"/>
      <c r="F267" s="16"/>
      <c r="G267" s="16"/>
      <c r="H267" s="14" t="s">
        <v>25</v>
      </c>
      <c r="I267" s="7" t="s">
        <v>26</v>
      </c>
      <c r="J267" s="7" t="s">
        <v>64</v>
      </c>
      <c r="K267" s="7" t="s">
        <v>65</v>
      </c>
      <c r="L267" s="7" t="s">
        <v>66</v>
      </c>
      <c r="M267" s="7" t="s">
        <v>67</v>
      </c>
      <c r="N267" s="7" t="s">
        <v>68</v>
      </c>
      <c r="O267" s="7" t="s">
        <v>69</v>
      </c>
      <c r="P267" s="7" t="s">
        <v>70</v>
      </c>
      <c r="Q267" s="7" t="s">
        <v>71</v>
      </c>
      <c r="R267" s="7" t="s">
        <v>72</v>
      </c>
      <c r="S267" s="7" t="s">
        <v>73</v>
      </c>
      <c r="T267" s="7" t="s">
        <v>74</v>
      </c>
      <c r="U267" s="7" t="s">
        <v>75</v>
      </c>
      <c r="X267" s="4" t="str">
        <f>""</f>
        <v/>
      </c>
      <c r="Y267" s="4" t="str">
        <f>""</f>
        <v/>
      </c>
      <c r="Z267" s="4" t="str">
        <f>""</f>
        <v/>
      </c>
      <c r="AA267" s="4" t="str">
        <f>""</f>
        <v/>
      </c>
      <c r="AB267" s="4" t="str">
        <f>""</f>
        <v/>
      </c>
      <c r="AC267" s="4" t="str">
        <f>""</f>
        <v/>
      </c>
      <c r="AD267" s="4" t="str">
        <f>""</f>
        <v/>
      </c>
      <c r="AE267" s="4" t="str">
        <f>""</f>
        <v/>
      </c>
      <c r="AF267" s="4" t="str">
        <f>""</f>
        <v/>
      </c>
      <c r="AG267" s="4" t="str">
        <f>""</f>
        <v/>
      </c>
      <c r="AH267" s="4" t="str">
        <f>""</f>
        <v/>
      </c>
      <c r="AI267" s="4" t="str">
        <f>""</f>
        <v/>
      </c>
      <c r="AJ267" s="4" t="str">
        <f>""</f>
        <v/>
      </c>
      <c r="AK267" s="4" t="str">
        <f>""</f>
        <v/>
      </c>
      <c r="AL267" s="4" t="str">
        <f>""</f>
        <v/>
      </c>
      <c r="AM267" s="4" t="str">
        <f>""</f>
        <v/>
      </c>
      <c r="AN267" s="4" t="str">
        <f>""</f>
        <v/>
      </c>
      <c r="AO267" s="4" t="str">
        <f>""</f>
        <v/>
      </c>
      <c r="AP267" s="4" t="str">
        <f>""</f>
        <v/>
      </c>
      <c r="AQ267" s="4" t="str">
        <f>""</f>
        <v/>
      </c>
      <c r="AR267" s="4" t="str">
        <f>""</f>
        <v/>
      </c>
      <c r="AS267" s="4" t="str">
        <f>""</f>
        <v/>
      </c>
    </row>
    <row r="268" spans="1:45" x14ac:dyDescent="0.25">
      <c r="A268" s="15"/>
      <c r="B268" s="17"/>
      <c r="C268" s="17"/>
      <c r="D268" s="17"/>
      <c r="E268" s="17"/>
      <c r="F268" s="17"/>
      <c r="G268" s="17"/>
      <c r="I268" s="8" t="s">
        <v>39</v>
      </c>
      <c r="J268" s="8">
        <v>1</v>
      </c>
      <c r="K268" s="8">
        <v>2</v>
      </c>
      <c r="L268" s="8">
        <v>30</v>
      </c>
      <c r="M268" s="8">
        <v>0.1</v>
      </c>
      <c r="N268" s="8">
        <v>1</v>
      </c>
      <c r="O268" s="8">
        <v>0.3</v>
      </c>
      <c r="P268" s="8">
        <v>1</v>
      </c>
      <c r="Q268" s="8">
        <v>1</v>
      </c>
      <c r="R268" s="8">
        <v>30</v>
      </c>
      <c r="S268" s="8">
        <v>1.5</v>
      </c>
      <c r="T268" s="8">
        <v>0.5</v>
      </c>
      <c r="U268" s="8">
        <v>0.15</v>
      </c>
      <c r="X268" s="4" t="str">
        <f>""</f>
        <v/>
      </c>
      <c r="Y268" s="4" t="str">
        <f>""</f>
        <v/>
      </c>
      <c r="Z268" s="4" t="str">
        <f>""</f>
        <v/>
      </c>
      <c r="AA268" s="4" t="str">
        <f>""</f>
        <v/>
      </c>
      <c r="AB268" s="4" t="str">
        <f>""</f>
        <v/>
      </c>
      <c r="AC268" s="4" t="str">
        <f>""</f>
        <v/>
      </c>
      <c r="AD268" s="4" t="str">
        <f>""</f>
        <v/>
      </c>
      <c r="AE268" s="4" t="str">
        <f>""</f>
        <v/>
      </c>
      <c r="AF268" s="4" t="str">
        <f>""</f>
        <v/>
      </c>
      <c r="AG268" s="4" t="str">
        <f>""</f>
        <v/>
      </c>
      <c r="AH268" s="4" t="str">
        <f>""</f>
        <v/>
      </c>
      <c r="AI268" s="4" t="str">
        <f>""</f>
        <v/>
      </c>
      <c r="AJ268" s="4" t="str">
        <f>""</f>
        <v/>
      </c>
      <c r="AK268" s="4" t="str">
        <f>""</f>
        <v/>
      </c>
      <c r="AL268" s="4" t="str">
        <f>""</f>
        <v/>
      </c>
      <c r="AM268" s="4" t="str">
        <f>""</f>
        <v/>
      </c>
      <c r="AN268" s="4" t="str">
        <f>""</f>
        <v/>
      </c>
      <c r="AO268" s="4" t="str">
        <f>""</f>
        <v/>
      </c>
      <c r="AP268" s="4" t="str">
        <f>""</f>
        <v/>
      </c>
      <c r="AQ268" s="4" t="str">
        <f>""</f>
        <v/>
      </c>
      <c r="AR268" s="4" t="str">
        <f>""</f>
        <v/>
      </c>
      <c r="AS268" s="4" t="str">
        <f>""</f>
        <v/>
      </c>
    </row>
    <row r="269" spans="1:45" x14ac:dyDescent="0.25">
      <c r="A269" s="15"/>
      <c r="B269" s="17"/>
      <c r="C269" s="17"/>
      <c r="D269" s="17"/>
      <c r="E269" s="17"/>
      <c r="F269" s="17"/>
      <c r="G269" s="17"/>
      <c r="I269" s="8" t="s">
        <v>40</v>
      </c>
      <c r="J269" s="8">
        <v>0</v>
      </c>
      <c r="K269" s="8">
        <v>0</v>
      </c>
      <c r="L269" s="8">
        <f>4*$K$2</f>
        <v>0.04</v>
      </c>
      <c r="M269" s="8">
        <f>4*$K$2</f>
        <v>0.04</v>
      </c>
      <c r="N269" s="8">
        <f>4*$K$2</f>
        <v>0.04</v>
      </c>
      <c r="O269" s="8">
        <v>0</v>
      </c>
      <c r="P269" s="8">
        <v>0</v>
      </c>
      <c r="Q269" s="8">
        <v>0</v>
      </c>
      <c r="R269" s="8">
        <v>0.5</v>
      </c>
      <c r="S269" s="8">
        <v>0.8</v>
      </c>
      <c r="T269" s="8">
        <v>0</v>
      </c>
      <c r="U269" s="8">
        <v>0</v>
      </c>
      <c r="X269" s="4" t="str">
        <f>""</f>
        <v/>
      </c>
      <c r="Y269" s="4" t="str">
        <f>""</f>
        <v/>
      </c>
      <c r="Z269" s="4" t="str">
        <f>""</f>
        <v/>
      </c>
      <c r="AA269" s="4" t="str">
        <f>""</f>
        <v/>
      </c>
      <c r="AB269" s="4" t="str">
        <f>""</f>
        <v/>
      </c>
      <c r="AC269" s="4" t="str">
        <f>""</f>
        <v/>
      </c>
      <c r="AD269" s="4" t="str">
        <f>""</f>
        <v/>
      </c>
      <c r="AE269" s="4" t="str">
        <f>""</f>
        <v/>
      </c>
      <c r="AF269" s="4" t="str">
        <f>""</f>
        <v/>
      </c>
      <c r="AG269" s="4" t="str">
        <f>""</f>
        <v/>
      </c>
      <c r="AH269" s="4" t="str">
        <f>""</f>
        <v/>
      </c>
      <c r="AI269" s="4" t="str">
        <f>""</f>
        <v/>
      </c>
      <c r="AJ269" s="4" t="str">
        <f>""</f>
        <v/>
      </c>
      <c r="AK269" s="4" t="str">
        <f>""</f>
        <v/>
      </c>
      <c r="AL269" s="4" t="str">
        <f>""</f>
        <v/>
      </c>
      <c r="AM269" s="4" t="str">
        <f>""</f>
        <v/>
      </c>
      <c r="AN269" s="4" t="str">
        <f>""</f>
        <v/>
      </c>
      <c r="AO269" s="4" t="str">
        <f>""</f>
        <v/>
      </c>
      <c r="AP269" s="4" t="str">
        <f>""</f>
        <v/>
      </c>
      <c r="AQ269" s="4" t="str">
        <f>""</f>
        <v/>
      </c>
      <c r="AR269" s="4" t="str">
        <f>""</f>
        <v/>
      </c>
      <c r="AS269" s="4" t="str">
        <f>""</f>
        <v/>
      </c>
    </row>
    <row r="270" spans="1:45" x14ac:dyDescent="0.25">
      <c r="A270" s="23" t="s">
        <v>41</v>
      </c>
      <c r="B270" s="18" t="s">
        <v>76</v>
      </c>
      <c r="C270" s="18">
        <v>11</v>
      </c>
      <c r="D270" s="18">
        <v>120</v>
      </c>
      <c r="E270" s="18" t="s">
        <v>43</v>
      </c>
      <c r="F270" s="18">
        <v>1</v>
      </c>
      <c r="G270" s="18" t="str">
        <f>B270&amp;C270&amp;D270&amp;E270&amp;F270</f>
        <v>GOV11120TD1</v>
      </c>
      <c r="H270" s="4" t="s">
        <v>6</v>
      </c>
      <c r="I270" s="4">
        <v>1</v>
      </c>
      <c r="J270" s="4">
        <v>0.06</v>
      </c>
      <c r="K270" s="4">
        <v>0.4</v>
      </c>
      <c r="L270" s="4">
        <v>3</v>
      </c>
      <c r="M270" s="4">
        <v>9.9000000000000005E-2</v>
      </c>
      <c r="N270" s="4">
        <v>0.4</v>
      </c>
      <c r="O270" s="4">
        <v>0.15</v>
      </c>
      <c r="P270" s="4">
        <v>1</v>
      </c>
      <c r="Q270" s="4">
        <v>0.1</v>
      </c>
      <c r="R270" s="4">
        <v>1.35</v>
      </c>
      <c r="S270" s="4">
        <v>1.4</v>
      </c>
      <c r="T270" s="4">
        <v>0.1</v>
      </c>
      <c r="U270" s="4">
        <v>0.1</v>
      </c>
      <c r="V270" s="4" t="s">
        <v>1</v>
      </c>
      <c r="W270" s="4" t="s">
        <v>1</v>
      </c>
      <c r="X270" s="4" t="str">
        <f>""</f>
        <v/>
      </c>
      <c r="Y270" s="4" t="str">
        <f>""</f>
        <v/>
      </c>
      <c r="Z270" s="4" t="str">
        <f>""</f>
        <v/>
      </c>
      <c r="AA270" s="4" t="str">
        <f>""</f>
        <v/>
      </c>
      <c r="AB270" s="4" t="str">
        <f>""</f>
        <v/>
      </c>
      <c r="AC270" s="4" t="str">
        <f>""</f>
        <v/>
      </c>
      <c r="AD270" s="4" t="str">
        <f>""</f>
        <v/>
      </c>
      <c r="AE270" s="4" t="str">
        <f>""</f>
        <v/>
      </c>
      <c r="AF270" s="4" t="str">
        <f>""</f>
        <v/>
      </c>
      <c r="AG270" s="4" t="str">
        <f>""</f>
        <v/>
      </c>
      <c r="AH270" s="4" t="str">
        <f>""</f>
        <v/>
      </c>
      <c r="AI270" s="4" t="str">
        <f>""</f>
        <v/>
      </c>
      <c r="AJ270" s="4" t="str">
        <f>""</f>
        <v/>
      </c>
      <c r="AK270" s="4" t="str">
        <f>""</f>
        <v/>
      </c>
      <c r="AL270" s="4" t="str">
        <f>""</f>
        <v/>
      </c>
      <c r="AM270" s="4" t="str">
        <f>""</f>
        <v/>
      </c>
      <c r="AN270" s="4" t="str">
        <f>""</f>
        <v/>
      </c>
      <c r="AO270" s="4" t="str">
        <f>""</f>
        <v/>
      </c>
      <c r="AP270" s="4" t="str">
        <f>""</f>
        <v/>
      </c>
      <c r="AQ270" s="4" t="str">
        <f>""</f>
        <v/>
      </c>
      <c r="AR270" s="4" t="str">
        <f>""</f>
        <v/>
      </c>
      <c r="AS270" s="4" t="str">
        <f>""</f>
        <v/>
      </c>
    </row>
    <row r="271" spans="1:45" x14ac:dyDescent="0.25">
      <c r="A271" s="15"/>
      <c r="B271" s="16"/>
      <c r="C271" s="16"/>
      <c r="D271" s="16"/>
      <c r="E271" s="16"/>
      <c r="F271" s="16"/>
      <c r="G271" s="16"/>
      <c r="H271" s="14" t="s">
        <v>25</v>
      </c>
      <c r="I271" s="7" t="s">
        <v>26</v>
      </c>
      <c r="J271" s="7" t="s">
        <v>77</v>
      </c>
      <c r="K271" s="7" t="s">
        <v>78</v>
      </c>
      <c r="L271" s="7" t="s">
        <v>79</v>
      </c>
      <c r="M271" s="7" t="s">
        <v>80</v>
      </c>
      <c r="N271" s="7" t="s">
        <v>81</v>
      </c>
      <c r="O271" s="7" t="s">
        <v>82</v>
      </c>
      <c r="P271" s="7" t="s">
        <v>83</v>
      </c>
      <c r="Q271" s="7" t="s">
        <v>84</v>
      </c>
      <c r="R271" s="7" t="s">
        <v>85</v>
      </c>
      <c r="S271" s="7" t="s">
        <v>86</v>
      </c>
      <c r="T271" s="7" t="s">
        <v>87</v>
      </c>
      <c r="U271" s="7" t="s">
        <v>88</v>
      </c>
      <c r="V271" s="7" t="s">
        <v>89</v>
      </c>
      <c r="W271" s="7" t="s">
        <v>90</v>
      </c>
      <c r="X271" s="7" t="s">
        <v>91</v>
      </c>
      <c r="Y271" s="7" t="s">
        <v>92</v>
      </c>
      <c r="Z271" s="7" t="s">
        <v>93</v>
      </c>
      <c r="AA271" s="7" t="s">
        <v>94</v>
      </c>
      <c r="AB271" s="7" t="s">
        <v>95</v>
      </c>
      <c r="AC271" s="7" t="s">
        <v>96</v>
      </c>
      <c r="AD271" s="7" t="s">
        <v>97</v>
      </c>
      <c r="AE271" s="7" t="s">
        <v>98</v>
      </c>
      <c r="AF271" s="7" t="s">
        <v>99</v>
      </c>
      <c r="AI271" s="4" t="str">
        <f>""</f>
        <v/>
      </c>
      <c r="AJ271" s="4" t="str">
        <f>""</f>
        <v/>
      </c>
      <c r="AK271" s="4" t="str">
        <f>""</f>
        <v/>
      </c>
      <c r="AL271" s="4" t="str">
        <f>""</f>
        <v/>
      </c>
      <c r="AM271" s="4" t="str">
        <f>""</f>
        <v/>
      </c>
      <c r="AN271" s="4" t="str">
        <f>""</f>
        <v/>
      </c>
      <c r="AO271" s="4" t="str">
        <f>""</f>
        <v/>
      </c>
      <c r="AP271" s="4" t="str">
        <f>""</f>
        <v/>
      </c>
      <c r="AQ271" s="4" t="str">
        <f>""</f>
        <v/>
      </c>
      <c r="AR271" s="4" t="str">
        <f>""</f>
        <v/>
      </c>
      <c r="AS271" s="4" t="str">
        <f>""</f>
        <v/>
      </c>
    </row>
    <row r="272" spans="1:45" x14ac:dyDescent="0.25">
      <c r="A272" s="15"/>
      <c r="B272" s="17"/>
      <c r="C272" s="17"/>
      <c r="D272" s="17"/>
      <c r="E272" s="17"/>
      <c r="F272" s="17"/>
      <c r="G272" s="17"/>
      <c r="I272" s="8" t="s">
        <v>39</v>
      </c>
      <c r="J272" s="8"/>
      <c r="K272" s="8"/>
      <c r="L272" s="8"/>
      <c r="M272" s="8"/>
      <c r="N272" s="8"/>
      <c r="O272" s="8"/>
      <c r="P272" s="8">
        <v>15</v>
      </c>
      <c r="Q272" s="8">
        <v>15</v>
      </c>
      <c r="R272" s="8"/>
      <c r="S272" s="8">
        <v>15</v>
      </c>
      <c r="T272" s="8">
        <v>15</v>
      </c>
      <c r="U272" s="8"/>
      <c r="V272" s="8"/>
      <c r="W272" s="8"/>
      <c r="X272" s="8">
        <v>2</v>
      </c>
      <c r="Y272" s="8">
        <v>2</v>
      </c>
      <c r="Z272" s="8"/>
      <c r="AA272" s="8">
        <v>2</v>
      </c>
      <c r="AB272" s="8">
        <v>2</v>
      </c>
      <c r="AC272" s="8">
        <v>2</v>
      </c>
      <c r="AD272" s="8">
        <v>2</v>
      </c>
      <c r="AE272" s="8">
        <v>0.99</v>
      </c>
      <c r="AF272" s="8">
        <v>0</v>
      </c>
      <c r="AI272" s="4" t="str">
        <f>""</f>
        <v/>
      </c>
      <c r="AJ272" s="4" t="str">
        <f>""</f>
        <v/>
      </c>
      <c r="AK272" s="4" t="str">
        <f>""</f>
        <v/>
      </c>
      <c r="AL272" s="4" t="str">
        <f>""</f>
        <v/>
      </c>
      <c r="AM272" s="4" t="str">
        <f>""</f>
        <v/>
      </c>
      <c r="AN272" s="4" t="str">
        <f>""</f>
        <v/>
      </c>
      <c r="AO272" s="4" t="str">
        <f>""</f>
        <v/>
      </c>
      <c r="AP272" s="4" t="str">
        <f>""</f>
        <v/>
      </c>
      <c r="AQ272" s="4" t="str">
        <f>""</f>
        <v/>
      </c>
      <c r="AR272" s="4" t="str">
        <f>""</f>
        <v/>
      </c>
      <c r="AS272" s="4" t="str">
        <f>""</f>
        <v/>
      </c>
    </row>
    <row r="273" spans="1:45" x14ac:dyDescent="0.25">
      <c r="A273" s="15"/>
      <c r="B273" s="17"/>
      <c r="C273" s="17"/>
      <c r="D273" s="17"/>
      <c r="E273" s="17"/>
      <c r="F273" s="17"/>
      <c r="G273" s="17"/>
      <c r="I273" s="8" t="s">
        <v>40</v>
      </c>
      <c r="J273" s="8"/>
      <c r="K273" s="8"/>
      <c r="L273" s="8"/>
      <c r="M273" s="8"/>
      <c r="N273" s="8"/>
      <c r="O273" s="8"/>
      <c r="P273" s="8">
        <v>1.5</v>
      </c>
      <c r="Q273" s="8">
        <v>1.5</v>
      </c>
      <c r="R273" s="8">
        <f>2*$K$2</f>
        <v>0.02</v>
      </c>
      <c r="S273" s="8">
        <v>1.5</v>
      </c>
      <c r="T273" s="8">
        <v>1.5</v>
      </c>
      <c r="U273" s="8">
        <f>2*$K$2</f>
        <v>0.02</v>
      </c>
      <c r="V273" s="8"/>
      <c r="W273" s="8"/>
      <c r="X273" s="8">
        <f t="shared" ref="X273:Y273" si="32">2*$K$2</f>
        <v>0.02</v>
      </c>
      <c r="Y273" s="8">
        <f t="shared" si="32"/>
        <v>0.02</v>
      </c>
      <c r="Z273" s="8"/>
      <c r="AA273" s="8">
        <f t="shared" ref="AA273:AD273" si="33">2*$K$2</f>
        <v>0.02</v>
      </c>
      <c r="AB273" s="8">
        <f t="shared" si="33"/>
        <v>0.02</v>
      </c>
      <c r="AC273" s="8">
        <f t="shared" si="33"/>
        <v>0.02</v>
      </c>
      <c r="AD273" s="8">
        <f t="shared" si="33"/>
        <v>0.02</v>
      </c>
      <c r="AE273" s="8">
        <v>0</v>
      </c>
      <c r="AF273" s="8">
        <v>-0.3</v>
      </c>
      <c r="AI273" s="4" t="str">
        <f>""</f>
        <v/>
      </c>
      <c r="AJ273" s="4" t="str">
        <f>""</f>
        <v/>
      </c>
      <c r="AK273" s="4" t="str">
        <f>""</f>
        <v/>
      </c>
      <c r="AL273" s="4" t="str">
        <f>""</f>
        <v/>
      </c>
      <c r="AM273" s="4" t="str">
        <f>""</f>
        <v/>
      </c>
      <c r="AN273" s="4" t="str">
        <f>""</f>
        <v/>
      </c>
      <c r="AO273" s="4" t="str">
        <f>""</f>
        <v/>
      </c>
      <c r="AP273" s="4" t="str">
        <f>""</f>
        <v/>
      </c>
      <c r="AQ273" s="4" t="str">
        <f>""</f>
        <v/>
      </c>
      <c r="AR273" s="4" t="str">
        <f>""</f>
        <v/>
      </c>
      <c r="AS273" s="4" t="str">
        <f>""</f>
        <v/>
      </c>
    </row>
    <row r="274" spans="1:45" x14ac:dyDescent="0.25">
      <c r="A274" s="24" t="s">
        <v>41</v>
      </c>
      <c r="B274" s="18" t="s">
        <v>100</v>
      </c>
      <c r="C274" s="18">
        <v>11</v>
      </c>
      <c r="D274" s="18">
        <v>120</v>
      </c>
      <c r="E274" s="18" t="s">
        <v>43</v>
      </c>
      <c r="F274" s="18">
        <v>1</v>
      </c>
      <c r="G274" s="18" t="str">
        <f>B274&amp;C274&amp;D274&amp;E274&amp;F274</f>
        <v>PSS11120TD1</v>
      </c>
      <c r="H274" s="4" t="s">
        <v>9</v>
      </c>
      <c r="I274" s="4">
        <v>1</v>
      </c>
      <c r="J274" s="4">
        <v>1</v>
      </c>
      <c r="K274" s="4">
        <v>0</v>
      </c>
      <c r="L274" s="4">
        <v>3</v>
      </c>
      <c r="M274" s="4">
        <v>0</v>
      </c>
      <c r="N274" s="4">
        <v>5</v>
      </c>
      <c r="O274" s="4">
        <v>1</v>
      </c>
      <c r="P274" s="4">
        <v>2.5</v>
      </c>
      <c r="Q274" s="4">
        <v>2.5</v>
      </c>
      <c r="R274" s="4">
        <v>0</v>
      </c>
      <c r="S274" s="4">
        <v>2.5</v>
      </c>
      <c r="T274" s="4">
        <v>0</v>
      </c>
      <c r="U274" s="4">
        <v>2.5</v>
      </c>
      <c r="V274" s="4">
        <v>0.39</v>
      </c>
      <c r="W274" s="4">
        <v>1</v>
      </c>
      <c r="X274" s="4">
        <v>0</v>
      </c>
      <c r="Y274" s="4">
        <v>0.1</v>
      </c>
      <c r="Z274" s="4">
        <v>6.5</v>
      </c>
      <c r="AA274" s="4">
        <v>0.44</v>
      </c>
      <c r="AB274" s="4">
        <v>0.08</v>
      </c>
      <c r="AC274" s="4">
        <v>0.2</v>
      </c>
      <c r="AD274" s="4">
        <v>0.98</v>
      </c>
      <c r="AE274" s="4">
        <v>0.1</v>
      </c>
      <c r="AF274" s="4">
        <v>-0.1</v>
      </c>
      <c r="AG274" s="4" t="s">
        <v>1</v>
      </c>
      <c r="AH274" s="4" t="s">
        <v>1</v>
      </c>
      <c r="AI274" s="4" t="str">
        <f>""</f>
        <v/>
      </c>
      <c r="AJ274" s="4" t="str">
        <f>""</f>
        <v/>
      </c>
      <c r="AK274" s="4" t="str">
        <f>""</f>
        <v/>
      </c>
      <c r="AL274" s="4" t="str">
        <f>""</f>
        <v/>
      </c>
      <c r="AM274" s="4" t="str">
        <f>""</f>
        <v/>
      </c>
      <c r="AN274" s="4" t="str">
        <f>""</f>
        <v/>
      </c>
      <c r="AO274" s="4" t="str">
        <f>""</f>
        <v/>
      </c>
      <c r="AP274" s="4" t="str">
        <f>""</f>
        <v/>
      </c>
      <c r="AQ274" s="4" t="str">
        <f>""</f>
        <v/>
      </c>
      <c r="AR274" s="4" t="str">
        <f>""</f>
        <v/>
      </c>
      <c r="AS274" s="4" t="str">
        <f>""</f>
        <v/>
      </c>
    </row>
    <row r="275" spans="1:45" x14ac:dyDescent="0.25">
      <c r="A275" s="27" t="s">
        <v>142</v>
      </c>
      <c r="B275" s="9"/>
      <c r="C275" s="9"/>
      <c r="D275" s="9"/>
      <c r="E275" s="9"/>
      <c r="F275" s="16"/>
      <c r="G275" s="16"/>
      <c r="H275" s="14" t="s">
        <v>25</v>
      </c>
      <c r="I275" s="7" t="s">
        <v>26</v>
      </c>
      <c r="J275" s="7" t="s">
        <v>103</v>
      </c>
      <c r="K275" s="7" t="s">
        <v>104</v>
      </c>
      <c r="L275" s="7" t="s">
        <v>105</v>
      </c>
      <c r="M275" s="7" t="s">
        <v>106</v>
      </c>
      <c r="N275" s="7" t="s">
        <v>107</v>
      </c>
      <c r="O275" s="7" t="s">
        <v>108</v>
      </c>
      <c r="P275" s="7" t="s">
        <v>109</v>
      </c>
      <c r="Q275" s="7" t="s">
        <v>110</v>
      </c>
      <c r="R275" s="7" t="s">
        <v>111</v>
      </c>
      <c r="S275" s="7" t="s">
        <v>112</v>
      </c>
      <c r="T275" s="7" t="s">
        <v>113</v>
      </c>
      <c r="U275" s="7" t="s">
        <v>114</v>
      </c>
      <c r="V275" s="7" t="s">
        <v>115</v>
      </c>
      <c r="W275" s="7" t="s">
        <v>116</v>
      </c>
      <c r="X275" s="7" t="s">
        <v>117</v>
      </c>
      <c r="Y275" s="7" t="s">
        <v>118</v>
      </c>
      <c r="Z275" s="7" t="s">
        <v>119</v>
      </c>
      <c r="AC275" s="4" t="str">
        <f>""</f>
        <v/>
      </c>
      <c r="AD275" s="4" t="str">
        <f>""</f>
        <v/>
      </c>
      <c r="AE275" s="4" t="str">
        <f>""</f>
        <v/>
      </c>
      <c r="AF275" s="4" t="str">
        <f>""</f>
        <v/>
      </c>
      <c r="AG275" s="4" t="str">
        <f>""</f>
        <v/>
      </c>
      <c r="AH275" s="4" t="str">
        <f>""</f>
        <v/>
      </c>
      <c r="AI275" s="4" t="str">
        <f>""</f>
        <v/>
      </c>
      <c r="AJ275" s="4" t="str">
        <f>""</f>
        <v/>
      </c>
      <c r="AK275" s="4" t="str">
        <f>""</f>
        <v/>
      </c>
      <c r="AL275" s="4" t="str">
        <f>""</f>
        <v/>
      </c>
      <c r="AM275" s="4" t="str">
        <f>""</f>
        <v/>
      </c>
      <c r="AN275" s="4" t="str">
        <f>""</f>
        <v/>
      </c>
      <c r="AO275" s="4" t="str">
        <f>""</f>
        <v/>
      </c>
      <c r="AP275" s="4" t="str">
        <f>""</f>
        <v/>
      </c>
      <c r="AQ275" s="4" t="str">
        <f>""</f>
        <v/>
      </c>
      <c r="AR275" s="4" t="str">
        <f>""</f>
        <v/>
      </c>
      <c r="AS275" s="4" t="str">
        <f>""</f>
        <v/>
      </c>
    </row>
    <row r="276" spans="1:45" x14ac:dyDescent="0.25">
      <c r="A276" s="25"/>
      <c r="B276" s="10"/>
      <c r="C276" s="10"/>
      <c r="D276" s="10"/>
      <c r="E276" s="10"/>
      <c r="F276" s="17"/>
      <c r="G276" s="17"/>
      <c r="I276" s="8" t="s">
        <v>39</v>
      </c>
      <c r="J276" s="8">
        <v>0.5</v>
      </c>
      <c r="K276" s="8">
        <v>75</v>
      </c>
      <c r="L276" s="8">
        <v>75</v>
      </c>
      <c r="M276" s="8">
        <v>10</v>
      </c>
      <c r="N276" s="8">
        <v>0</v>
      </c>
      <c r="O276" s="8">
        <v>1</v>
      </c>
      <c r="P276" s="8">
        <v>1.2</v>
      </c>
      <c r="Q276" s="8">
        <v>18</v>
      </c>
      <c r="R276" s="8">
        <v>118</v>
      </c>
      <c r="S276" s="8">
        <v>0</v>
      </c>
      <c r="T276" s="8">
        <v>1.1000000000000001</v>
      </c>
      <c r="U276" s="8">
        <v>10</v>
      </c>
      <c r="V276" s="8">
        <v>1.1000000000000001</v>
      </c>
      <c r="W276" s="8">
        <v>20</v>
      </c>
      <c r="X276" s="8">
        <v>1</v>
      </c>
      <c r="Y276" s="8">
        <v>0.5</v>
      </c>
      <c r="Z276" s="8">
        <v>90</v>
      </c>
      <c r="AC276" s="4" t="str">
        <f>""</f>
        <v/>
      </c>
      <c r="AD276" s="4" t="str">
        <f>""</f>
        <v/>
      </c>
      <c r="AE276" s="4" t="str">
        <f>""</f>
        <v/>
      </c>
      <c r="AF276" s="4" t="str">
        <f>""</f>
        <v/>
      </c>
      <c r="AG276" s="4" t="str">
        <f>""</f>
        <v/>
      </c>
      <c r="AH276" s="4" t="str">
        <f>""</f>
        <v/>
      </c>
      <c r="AI276" s="4" t="str">
        <f>""</f>
        <v/>
      </c>
      <c r="AJ276" s="4" t="str">
        <f>""</f>
        <v/>
      </c>
      <c r="AK276" s="4" t="str">
        <f>""</f>
        <v/>
      </c>
      <c r="AL276" s="4" t="str">
        <f>""</f>
        <v/>
      </c>
      <c r="AM276" s="4" t="str">
        <f>""</f>
        <v/>
      </c>
      <c r="AN276" s="4" t="str">
        <f>""</f>
        <v/>
      </c>
      <c r="AO276" s="4" t="str">
        <f>""</f>
        <v/>
      </c>
      <c r="AP276" s="4" t="str">
        <f>""</f>
        <v/>
      </c>
      <c r="AQ276" s="4" t="str">
        <f>""</f>
        <v/>
      </c>
      <c r="AR276" s="4" t="str">
        <f>""</f>
        <v/>
      </c>
      <c r="AS276" s="4" t="str">
        <f>""</f>
        <v/>
      </c>
    </row>
    <row r="277" spans="1:45" x14ac:dyDescent="0.25">
      <c r="A277" s="25"/>
      <c r="B277" s="10"/>
      <c r="C277" s="10"/>
      <c r="D277" s="10"/>
      <c r="E277" s="10"/>
      <c r="F277" s="17"/>
      <c r="G277" s="17"/>
      <c r="I277" s="8" t="s">
        <v>40</v>
      </c>
      <c r="J277" s="8">
        <v>0</v>
      </c>
      <c r="K277" s="8">
        <v>0</v>
      </c>
      <c r="L277" s="8">
        <v>0</v>
      </c>
      <c r="M277" s="8">
        <v>0.8</v>
      </c>
      <c r="N277" s="8">
        <v>-6</v>
      </c>
      <c r="O277" s="8">
        <v>0</v>
      </c>
      <c r="P277" s="8">
        <v>0</v>
      </c>
      <c r="Q277" s="8">
        <v>0</v>
      </c>
      <c r="R277" s="8">
        <v>0.8</v>
      </c>
      <c r="S277" s="8">
        <v>-118</v>
      </c>
      <c r="T277" s="8">
        <v>0</v>
      </c>
      <c r="U277" s="8">
        <v>1</v>
      </c>
      <c r="V277" s="8">
        <v>0</v>
      </c>
      <c r="W277" s="8">
        <v>1</v>
      </c>
      <c r="X277" s="8">
        <v>0</v>
      </c>
      <c r="Y277" s="8">
        <v>0</v>
      </c>
      <c r="Z277" s="8">
        <v>-90</v>
      </c>
      <c r="AC277" s="4" t="str">
        <f>""</f>
        <v/>
      </c>
      <c r="AD277" s="4" t="str">
        <f>""</f>
        <v/>
      </c>
      <c r="AE277" s="4" t="str">
        <f>""</f>
        <v/>
      </c>
      <c r="AF277" s="4" t="str">
        <f>""</f>
        <v/>
      </c>
      <c r="AG277" s="4" t="str">
        <f>""</f>
        <v/>
      </c>
      <c r="AH277" s="4" t="str">
        <f>""</f>
        <v/>
      </c>
      <c r="AI277" s="4" t="str">
        <f>""</f>
        <v/>
      </c>
      <c r="AJ277" s="4" t="str">
        <f>""</f>
        <v/>
      </c>
      <c r="AK277" s="4" t="str">
        <f>""</f>
        <v/>
      </c>
      <c r="AL277" s="4" t="str">
        <f>""</f>
        <v/>
      </c>
      <c r="AM277" s="4" t="str">
        <f>""</f>
        <v/>
      </c>
      <c r="AN277" s="4" t="str">
        <f>""</f>
        <v/>
      </c>
      <c r="AO277" s="4" t="str">
        <f>""</f>
        <v/>
      </c>
      <c r="AP277" s="4" t="str">
        <f>""</f>
        <v/>
      </c>
      <c r="AQ277" s="4" t="str">
        <f>""</f>
        <v/>
      </c>
      <c r="AR277" s="4" t="str">
        <f>""</f>
        <v/>
      </c>
      <c r="AS277" s="4" t="str">
        <f>""</f>
        <v/>
      </c>
    </row>
    <row r="278" spans="1:45" x14ac:dyDescent="0.25">
      <c r="A278" s="22" t="s">
        <v>41</v>
      </c>
      <c r="B278" s="18" t="s">
        <v>42</v>
      </c>
      <c r="C278" s="18">
        <v>11</v>
      </c>
      <c r="D278" s="18">
        <v>15</v>
      </c>
      <c r="E278" s="18" t="s">
        <v>120</v>
      </c>
      <c r="F278" s="18">
        <v>1</v>
      </c>
      <c r="G278" s="18" t="str">
        <f>B278&amp;C278&amp;D278&amp;E278&amp;F278</f>
        <v>AVR1115ND1</v>
      </c>
      <c r="H278" s="4" t="s">
        <v>3</v>
      </c>
      <c r="I278" s="4">
        <v>1</v>
      </c>
      <c r="J278" s="4">
        <v>0</v>
      </c>
      <c r="K278" s="4">
        <v>10.75</v>
      </c>
      <c r="L278" s="4">
        <v>10.75</v>
      </c>
      <c r="M278" s="4">
        <v>5</v>
      </c>
      <c r="N278" s="4">
        <v>-0.87</v>
      </c>
      <c r="O278" s="4">
        <v>0</v>
      </c>
      <c r="P278" s="4">
        <v>1</v>
      </c>
      <c r="Q278" s="4">
        <v>0</v>
      </c>
      <c r="R278" s="4">
        <v>99</v>
      </c>
      <c r="S278" s="4">
        <v>-99</v>
      </c>
      <c r="T278" s="4">
        <v>0</v>
      </c>
      <c r="U278" s="4">
        <v>9.3000000000000007</v>
      </c>
      <c r="V278" s="4">
        <v>0</v>
      </c>
      <c r="W278" s="4">
        <v>11.63</v>
      </c>
      <c r="X278" s="4">
        <v>0.113</v>
      </c>
      <c r="Y278" s="4">
        <v>0.124</v>
      </c>
      <c r="Z278" s="4">
        <v>0</v>
      </c>
      <c r="AA278" s="4" t="s">
        <v>1</v>
      </c>
      <c r="AB278" s="4" t="s">
        <v>1</v>
      </c>
      <c r="AC278" s="4" t="str">
        <f>""</f>
        <v/>
      </c>
      <c r="AD278" s="4" t="str">
        <f>""</f>
        <v/>
      </c>
      <c r="AE278" s="4" t="str">
        <f>""</f>
        <v/>
      </c>
      <c r="AF278" s="4" t="str">
        <f>""</f>
        <v/>
      </c>
      <c r="AG278" s="4" t="str">
        <f>""</f>
        <v/>
      </c>
      <c r="AH278" s="4" t="str">
        <f>""</f>
        <v/>
      </c>
      <c r="AI278" s="4" t="str">
        <f>""</f>
        <v/>
      </c>
      <c r="AJ278" s="4" t="str">
        <f>""</f>
        <v/>
      </c>
      <c r="AK278" s="4" t="str">
        <f>""</f>
        <v/>
      </c>
      <c r="AL278" s="4" t="str">
        <f>""</f>
        <v/>
      </c>
      <c r="AM278" s="4" t="str">
        <f>""</f>
        <v/>
      </c>
      <c r="AN278" s="4" t="str">
        <f>""</f>
        <v/>
      </c>
      <c r="AO278" s="4" t="str">
        <f>""</f>
        <v/>
      </c>
      <c r="AP278" s="4" t="str">
        <f>""</f>
        <v/>
      </c>
      <c r="AQ278" s="4" t="str">
        <f>""</f>
        <v/>
      </c>
      <c r="AR278" s="4" t="str">
        <f>""</f>
        <v/>
      </c>
      <c r="AS278" s="4" t="str">
        <f>""</f>
        <v/>
      </c>
    </row>
    <row r="279" spans="1:45" x14ac:dyDescent="0.25">
      <c r="A279" s="15"/>
      <c r="B279" s="16"/>
      <c r="C279" s="16"/>
      <c r="D279" s="16"/>
      <c r="E279" s="16"/>
      <c r="F279" s="16"/>
      <c r="G279" s="16"/>
      <c r="H279" s="14" t="s">
        <v>25</v>
      </c>
      <c r="I279" s="7" t="s">
        <v>26</v>
      </c>
      <c r="J279" s="7" t="s">
        <v>44</v>
      </c>
      <c r="K279" s="7" t="s">
        <v>45</v>
      </c>
      <c r="L279" s="7" t="s">
        <v>46</v>
      </c>
      <c r="M279" s="7" t="s">
        <v>46</v>
      </c>
      <c r="N279" s="7" t="s">
        <v>47</v>
      </c>
      <c r="O279" s="7" t="s">
        <v>48</v>
      </c>
      <c r="P279" s="7" t="s">
        <v>49</v>
      </c>
      <c r="Q279" s="7" t="s">
        <v>50</v>
      </c>
      <c r="R279" s="7" t="s">
        <v>51</v>
      </c>
      <c r="S279" s="7" t="s">
        <v>121</v>
      </c>
      <c r="T279" s="7" t="s">
        <v>52</v>
      </c>
      <c r="U279" s="7" t="s">
        <v>53</v>
      </c>
      <c r="V279" s="7" t="s">
        <v>54</v>
      </c>
      <c r="W279" s="7" t="s">
        <v>55</v>
      </c>
      <c r="Z279" s="4" t="str">
        <f>""</f>
        <v/>
      </c>
      <c r="AA279" s="4" t="str">
        <f>""</f>
        <v/>
      </c>
      <c r="AB279" s="4" t="str">
        <f>""</f>
        <v/>
      </c>
      <c r="AC279" s="4" t="str">
        <f>""</f>
        <v/>
      </c>
      <c r="AD279" s="4" t="str">
        <f>""</f>
        <v/>
      </c>
      <c r="AE279" s="4" t="str">
        <f>""</f>
        <v/>
      </c>
      <c r="AF279" s="4" t="str">
        <f>""</f>
        <v/>
      </c>
      <c r="AG279" s="4" t="str">
        <f>""</f>
        <v/>
      </c>
      <c r="AH279" s="4" t="str">
        <f>""</f>
        <v/>
      </c>
      <c r="AI279" s="4" t="str">
        <f>""</f>
        <v/>
      </c>
      <c r="AJ279" s="4" t="str">
        <f>""</f>
        <v/>
      </c>
      <c r="AK279" s="4" t="str">
        <f>""</f>
        <v/>
      </c>
      <c r="AL279" s="4" t="str">
        <f>""</f>
        <v/>
      </c>
      <c r="AM279" s="4" t="str">
        <f>""</f>
        <v/>
      </c>
      <c r="AN279" s="4" t="str">
        <f>""</f>
        <v/>
      </c>
      <c r="AO279" s="4" t="str">
        <f>""</f>
        <v/>
      </c>
      <c r="AP279" s="4" t="str">
        <f>""</f>
        <v/>
      </c>
      <c r="AQ279" s="4" t="str">
        <f>""</f>
        <v/>
      </c>
      <c r="AR279" s="4" t="str">
        <f>""</f>
        <v/>
      </c>
      <c r="AS279" s="4" t="str">
        <f>""</f>
        <v/>
      </c>
    </row>
    <row r="280" spans="1:45" x14ac:dyDescent="0.25">
      <c r="A280" s="15"/>
      <c r="B280" s="17"/>
      <c r="C280" s="17"/>
      <c r="D280" s="17"/>
      <c r="E280" s="17"/>
      <c r="F280" s="17"/>
      <c r="G280" s="17"/>
      <c r="I280" s="8" t="s">
        <v>39</v>
      </c>
      <c r="J280" s="8">
        <v>10</v>
      </c>
      <c r="K280" s="8">
        <v>0.2</v>
      </c>
      <c r="L280" s="8">
        <v>0.2</v>
      </c>
      <c r="M280" s="8">
        <v>0.2</v>
      </c>
      <c r="N280" s="8">
        <v>10</v>
      </c>
      <c r="O280" s="8">
        <v>3</v>
      </c>
      <c r="P280" s="8">
        <v>2.5</v>
      </c>
      <c r="Q280" s="8"/>
      <c r="R280" s="8"/>
      <c r="S280" s="8"/>
      <c r="T280" s="8"/>
      <c r="U280" s="8"/>
      <c r="V280" s="8"/>
      <c r="W280" s="8"/>
      <c r="Z280" s="4" t="str">
        <f>""</f>
        <v/>
      </c>
      <c r="AA280" s="4" t="str">
        <f>""</f>
        <v/>
      </c>
      <c r="AB280" s="4" t="str">
        <f>""</f>
        <v/>
      </c>
      <c r="AC280" s="4" t="str">
        <f>""</f>
        <v/>
      </c>
      <c r="AD280" s="4" t="str">
        <f>""</f>
        <v/>
      </c>
      <c r="AE280" s="4" t="str">
        <f>""</f>
        <v/>
      </c>
      <c r="AF280" s="4" t="str">
        <f>""</f>
        <v/>
      </c>
      <c r="AG280" s="4" t="str">
        <f>""</f>
        <v/>
      </c>
      <c r="AH280" s="4" t="str">
        <f>""</f>
        <v/>
      </c>
      <c r="AI280" s="4" t="str">
        <f>""</f>
        <v/>
      </c>
      <c r="AJ280" s="4" t="str">
        <f>""</f>
        <v/>
      </c>
      <c r="AK280" s="4" t="str">
        <f>""</f>
        <v/>
      </c>
      <c r="AL280" s="4" t="str">
        <f>""</f>
        <v/>
      </c>
      <c r="AM280" s="4" t="str">
        <f>""</f>
        <v/>
      </c>
      <c r="AN280" s="4" t="str">
        <f>""</f>
        <v/>
      </c>
      <c r="AO280" s="4" t="str">
        <f>""</f>
        <v/>
      </c>
      <c r="AP280" s="4" t="str">
        <f>""</f>
        <v/>
      </c>
      <c r="AQ280" s="4" t="str">
        <f>""</f>
        <v/>
      </c>
      <c r="AR280" s="4" t="str">
        <f>""</f>
        <v/>
      </c>
      <c r="AS280" s="4" t="str">
        <f>""</f>
        <v/>
      </c>
    </row>
    <row r="281" spans="1:45" x14ac:dyDescent="0.25">
      <c r="A281" s="15"/>
      <c r="B281" s="17"/>
      <c r="C281" s="17"/>
      <c r="D281" s="17"/>
      <c r="E281" s="17"/>
      <c r="F281" s="17"/>
      <c r="G281" s="17"/>
      <c r="I281" s="8" t="s">
        <v>40</v>
      </c>
      <c r="J281" s="8">
        <v>1</v>
      </c>
      <c r="K281" s="8">
        <f>4*$K$2</f>
        <v>0.04</v>
      </c>
      <c r="L281" s="8">
        <f>4*$K$2</f>
        <v>0.04</v>
      </c>
      <c r="M281" s="8">
        <f>4*$K$2</f>
        <v>0.04</v>
      </c>
      <c r="N281" s="8">
        <v>1</v>
      </c>
      <c r="O281" s="8">
        <v>0</v>
      </c>
      <c r="P281" s="8"/>
      <c r="Q281" s="8"/>
      <c r="R281" s="8"/>
      <c r="S281" s="8"/>
      <c r="T281" s="8"/>
      <c r="U281" s="8"/>
      <c r="V281" s="8">
        <v>0</v>
      </c>
      <c r="W281" s="8"/>
      <c r="Z281" s="4" t="str">
        <f>""</f>
        <v/>
      </c>
      <c r="AA281" s="4" t="str">
        <f>""</f>
        <v/>
      </c>
      <c r="AB281" s="4" t="str">
        <f>""</f>
        <v/>
      </c>
      <c r="AC281" s="4" t="str">
        <f>""</f>
        <v/>
      </c>
      <c r="AD281" s="4" t="str">
        <f>""</f>
        <v/>
      </c>
      <c r="AE281" s="4" t="str">
        <f>""</f>
        <v/>
      </c>
      <c r="AF281" s="4" t="str">
        <f>""</f>
        <v/>
      </c>
      <c r="AG281" s="4" t="str">
        <f>""</f>
        <v/>
      </c>
      <c r="AH281" s="4" t="str">
        <f>""</f>
        <v/>
      </c>
      <c r="AI281" s="4" t="str">
        <f>""</f>
        <v/>
      </c>
      <c r="AJ281" s="4" t="str">
        <f>""</f>
        <v/>
      </c>
      <c r="AK281" s="4" t="str">
        <f>""</f>
        <v/>
      </c>
      <c r="AL281" s="4" t="str">
        <f>""</f>
        <v/>
      </c>
      <c r="AM281" s="4" t="str">
        <f>""</f>
        <v/>
      </c>
      <c r="AN281" s="4" t="str">
        <f>""</f>
        <v/>
      </c>
      <c r="AO281" s="4" t="str">
        <f>""</f>
        <v/>
      </c>
      <c r="AP281" s="4" t="str">
        <f>""</f>
        <v/>
      </c>
      <c r="AQ281" s="4" t="str">
        <f>""</f>
        <v/>
      </c>
      <c r="AR281" s="4" t="str">
        <f>""</f>
        <v/>
      </c>
      <c r="AS281" s="4" t="str">
        <f>""</f>
        <v/>
      </c>
    </row>
    <row r="282" spans="1:45" x14ac:dyDescent="0.25">
      <c r="A282" s="23" t="s">
        <v>41</v>
      </c>
      <c r="B282" s="18" t="s">
        <v>62</v>
      </c>
      <c r="C282" s="18">
        <v>11</v>
      </c>
      <c r="D282" s="18">
        <v>15</v>
      </c>
      <c r="E282" s="18" t="s">
        <v>120</v>
      </c>
      <c r="F282" s="18">
        <v>1</v>
      </c>
      <c r="G282" s="18" t="str">
        <f>B282&amp;C282&amp;D282&amp;E282&amp;F282</f>
        <v>GEN1115ND1</v>
      </c>
      <c r="H282" s="4" t="s">
        <v>2</v>
      </c>
      <c r="I282" s="4">
        <v>1</v>
      </c>
      <c r="J282" s="4">
        <v>5.51</v>
      </c>
      <c r="K282" s="4">
        <v>0.04</v>
      </c>
      <c r="L282" s="4">
        <v>0.2</v>
      </c>
      <c r="M282" s="4">
        <v>6.7000000000000004E-2</v>
      </c>
      <c r="N282" s="4">
        <v>6.5</v>
      </c>
      <c r="O282" s="4">
        <v>0</v>
      </c>
      <c r="P282" s="4">
        <v>1.671</v>
      </c>
      <c r="Q282" s="4">
        <v>1.601</v>
      </c>
      <c r="R282" s="4">
        <v>0.23699999999999999</v>
      </c>
      <c r="S282" s="4">
        <v>0.33700000000000002</v>
      </c>
      <c r="T282" s="4">
        <v>0.217</v>
      </c>
      <c r="U282" s="4">
        <v>8.7999999999999995E-2</v>
      </c>
      <c r="V282" s="4">
        <v>0.17599999999999999</v>
      </c>
      <c r="W282" s="4">
        <v>0.63600000000000001</v>
      </c>
      <c r="X282" s="4" t="s">
        <v>1</v>
      </c>
      <c r="Y282" s="4" t="s">
        <v>1</v>
      </c>
      <c r="Z282" s="4" t="str">
        <f>""</f>
        <v/>
      </c>
      <c r="AA282" s="4" t="str">
        <f>""</f>
        <v/>
      </c>
      <c r="AB282" s="4" t="str">
        <f>""</f>
        <v/>
      </c>
      <c r="AC282" s="4" t="str">
        <f>""</f>
        <v/>
      </c>
      <c r="AD282" s="4" t="str">
        <f>""</f>
        <v/>
      </c>
      <c r="AE282" s="4" t="str">
        <f>""</f>
        <v/>
      </c>
      <c r="AF282" s="4" t="str">
        <f>""</f>
        <v/>
      </c>
      <c r="AG282" s="4" t="str">
        <f>""</f>
        <v/>
      </c>
      <c r="AH282" s="4" t="str">
        <f>""</f>
        <v/>
      </c>
      <c r="AI282" s="4" t="str">
        <f>""</f>
        <v/>
      </c>
      <c r="AJ282" s="4" t="str">
        <f>""</f>
        <v/>
      </c>
      <c r="AK282" s="4" t="str">
        <f>""</f>
        <v/>
      </c>
      <c r="AL282" s="4" t="str">
        <f>""</f>
        <v/>
      </c>
      <c r="AM282" s="4" t="str">
        <f>""</f>
        <v/>
      </c>
      <c r="AN282" s="4" t="str">
        <f>""</f>
        <v/>
      </c>
      <c r="AO282" s="4" t="str">
        <f>""</f>
        <v/>
      </c>
      <c r="AP282" s="4" t="str">
        <f>""</f>
        <v/>
      </c>
      <c r="AQ282" s="4" t="str">
        <f>""</f>
        <v/>
      </c>
      <c r="AR282" s="4" t="str">
        <f>""</f>
        <v/>
      </c>
      <c r="AS282" s="4" t="str">
        <f>""</f>
        <v/>
      </c>
    </row>
    <row r="283" spans="1:45" x14ac:dyDescent="0.25">
      <c r="A283" s="15"/>
      <c r="B283" s="16"/>
      <c r="C283" s="16"/>
      <c r="D283" s="16"/>
      <c r="E283" s="16"/>
      <c r="F283" s="16"/>
      <c r="G283" s="16"/>
      <c r="H283" s="14" t="s">
        <v>25</v>
      </c>
      <c r="I283" s="7" t="s">
        <v>26</v>
      </c>
      <c r="J283" s="7" t="s">
        <v>64</v>
      </c>
      <c r="K283" s="7" t="s">
        <v>94</v>
      </c>
      <c r="L283" s="7" t="s">
        <v>95</v>
      </c>
      <c r="M283" s="7" t="s">
        <v>96</v>
      </c>
      <c r="N283" s="7" t="s">
        <v>127</v>
      </c>
      <c r="O283" s="7" t="s">
        <v>128</v>
      </c>
      <c r="P283" s="7" t="s">
        <v>122</v>
      </c>
      <c r="Q283" s="7" t="s">
        <v>123</v>
      </c>
      <c r="R283" s="7" t="s">
        <v>74</v>
      </c>
      <c r="U283" s="4" t="str">
        <f>""</f>
        <v/>
      </c>
      <c r="V283" s="4" t="str">
        <f>""</f>
        <v/>
      </c>
      <c r="W283" s="4" t="str">
        <f>""</f>
        <v/>
      </c>
      <c r="X283" s="4" t="str">
        <f>""</f>
        <v/>
      </c>
      <c r="Y283" s="4" t="str">
        <f>""</f>
        <v/>
      </c>
      <c r="Z283" s="4" t="str">
        <f>""</f>
        <v/>
      </c>
      <c r="AA283" s="4" t="str">
        <f>""</f>
        <v/>
      </c>
      <c r="AB283" s="4" t="str">
        <f>""</f>
        <v/>
      </c>
      <c r="AC283" s="4" t="str">
        <f>""</f>
        <v/>
      </c>
      <c r="AD283" s="4" t="str">
        <f>""</f>
        <v/>
      </c>
      <c r="AE283" s="4" t="str">
        <f>""</f>
        <v/>
      </c>
      <c r="AF283" s="4" t="str">
        <f>""</f>
        <v/>
      </c>
      <c r="AG283" s="4" t="str">
        <f>""</f>
        <v/>
      </c>
      <c r="AH283" s="4" t="str">
        <f>""</f>
        <v/>
      </c>
      <c r="AI283" s="4" t="str">
        <f>""</f>
        <v/>
      </c>
      <c r="AJ283" s="4" t="str">
        <f>""</f>
        <v/>
      </c>
      <c r="AK283" s="4" t="str">
        <f>""</f>
        <v/>
      </c>
      <c r="AL283" s="4" t="str">
        <f>""</f>
        <v/>
      </c>
      <c r="AM283" s="4" t="str">
        <f>""</f>
        <v/>
      </c>
      <c r="AN283" s="4" t="str">
        <f>""</f>
        <v/>
      </c>
      <c r="AO283" s="4" t="str">
        <f>""</f>
        <v/>
      </c>
      <c r="AP283" s="4" t="str">
        <f>""</f>
        <v/>
      </c>
      <c r="AQ283" s="4" t="str">
        <f>""</f>
        <v/>
      </c>
      <c r="AR283" s="4" t="str">
        <f>""</f>
        <v/>
      </c>
      <c r="AS283" s="4" t="str">
        <f>""</f>
        <v/>
      </c>
    </row>
    <row r="284" spans="1:45" x14ac:dyDescent="0.25">
      <c r="A284" s="15"/>
      <c r="B284" s="17"/>
      <c r="C284" s="17"/>
      <c r="D284" s="17"/>
      <c r="E284" s="17"/>
      <c r="F284" s="17"/>
      <c r="G284" s="17"/>
      <c r="I284" s="8" t="s">
        <v>39</v>
      </c>
      <c r="J284" s="8"/>
      <c r="K284" s="8"/>
      <c r="L284" s="8"/>
      <c r="M284" s="8"/>
      <c r="N284" s="8"/>
      <c r="O284" s="8"/>
      <c r="P284" s="8"/>
      <c r="Q284" s="8"/>
      <c r="R284" s="8"/>
      <c r="U284" s="4" t="str">
        <f>""</f>
        <v/>
      </c>
      <c r="V284" s="4" t="str">
        <f>""</f>
        <v/>
      </c>
      <c r="W284" s="4" t="str">
        <f>""</f>
        <v/>
      </c>
      <c r="X284" s="4" t="str">
        <f>""</f>
        <v/>
      </c>
      <c r="Y284" s="4" t="str">
        <f>""</f>
        <v/>
      </c>
      <c r="Z284" s="4" t="str">
        <f>""</f>
        <v/>
      </c>
      <c r="AA284" s="4" t="str">
        <f>""</f>
        <v/>
      </c>
      <c r="AB284" s="4" t="str">
        <f>""</f>
        <v/>
      </c>
      <c r="AC284" s="4" t="str">
        <f>""</f>
        <v/>
      </c>
      <c r="AD284" s="4" t="str">
        <f>""</f>
        <v/>
      </c>
      <c r="AE284" s="4" t="str">
        <f>""</f>
        <v/>
      </c>
      <c r="AF284" s="4" t="str">
        <f>""</f>
        <v/>
      </c>
      <c r="AG284" s="4" t="str">
        <f>""</f>
        <v/>
      </c>
      <c r="AH284" s="4" t="str">
        <f>""</f>
        <v/>
      </c>
      <c r="AI284" s="4" t="str">
        <f>""</f>
        <v/>
      </c>
      <c r="AJ284" s="4" t="str">
        <f>""</f>
        <v/>
      </c>
      <c r="AK284" s="4" t="str">
        <f>""</f>
        <v/>
      </c>
      <c r="AL284" s="4" t="str">
        <f>""</f>
        <v/>
      </c>
      <c r="AM284" s="4" t="str">
        <f>""</f>
        <v/>
      </c>
      <c r="AN284" s="4" t="str">
        <f>""</f>
        <v/>
      </c>
      <c r="AO284" s="4" t="str">
        <f>""</f>
        <v/>
      </c>
      <c r="AP284" s="4" t="str">
        <f>""</f>
        <v/>
      </c>
      <c r="AQ284" s="4" t="str">
        <f>""</f>
        <v/>
      </c>
      <c r="AR284" s="4" t="str">
        <f>""</f>
        <v/>
      </c>
      <c r="AS284" s="4" t="str">
        <f>""</f>
        <v/>
      </c>
    </row>
    <row r="285" spans="1:45" x14ac:dyDescent="0.25">
      <c r="A285" s="15"/>
      <c r="B285" s="17"/>
      <c r="C285" s="17"/>
      <c r="D285" s="17"/>
      <c r="E285" s="17"/>
      <c r="F285" s="17"/>
      <c r="G285" s="17"/>
      <c r="I285" s="8" t="s">
        <v>40</v>
      </c>
      <c r="J285" s="8"/>
      <c r="K285" s="8"/>
      <c r="L285" s="8"/>
      <c r="M285" s="8"/>
      <c r="N285" s="8"/>
      <c r="O285" s="8"/>
      <c r="P285" s="8"/>
      <c r="Q285" s="8"/>
      <c r="R285" s="8"/>
      <c r="U285" s="4" t="str">
        <f>""</f>
        <v/>
      </c>
      <c r="V285" s="4" t="str">
        <f>""</f>
        <v/>
      </c>
      <c r="W285" s="4" t="str">
        <f>""</f>
        <v/>
      </c>
      <c r="X285" s="4" t="str">
        <f>""</f>
        <v/>
      </c>
      <c r="Y285" s="4" t="str">
        <f>""</f>
        <v/>
      </c>
      <c r="Z285" s="4" t="str">
        <f>""</f>
        <v/>
      </c>
      <c r="AA285" s="4" t="str">
        <f>""</f>
        <v/>
      </c>
      <c r="AB285" s="4" t="str">
        <f>""</f>
        <v/>
      </c>
      <c r="AC285" s="4" t="str">
        <f>""</f>
        <v/>
      </c>
      <c r="AD285" s="4" t="str">
        <f>""</f>
        <v/>
      </c>
      <c r="AE285" s="4" t="str">
        <f>""</f>
        <v/>
      </c>
      <c r="AF285" s="4" t="str">
        <f>""</f>
        <v/>
      </c>
      <c r="AG285" s="4" t="str">
        <f>""</f>
        <v/>
      </c>
      <c r="AH285" s="4" t="str">
        <f>""</f>
        <v/>
      </c>
      <c r="AI285" s="4" t="str">
        <f>""</f>
        <v/>
      </c>
      <c r="AJ285" s="4" t="str">
        <f>""</f>
        <v/>
      </c>
      <c r="AK285" s="4" t="str">
        <f>""</f>
        <v/>
      </c>
      <c r="AL285" s="4" t="str">
        <f>""</f>
        <v/>
      </c>
      <c r="AM285" s="4" t="str">
        <f>""</f>
        <v/>
      </c>
      <c r="AN285" s="4" t="str">
        <f>""</f>
        <v/>
      </c>
      <c r="AO285" s="4" t="str">
        <f>""</f>
        <v/>
      </c>
      <c r="AP285" s="4" t="str">
        <f>""</f>
        <v/>
      </c>
      <c r="AQ285" s="4" t="str">
        <f>""</f>
        <v/>
      </c>
      <c r="AR285" s="4" t="str">
        <f>""</f>
        <v/>
      </c>
      <c r="AS285" s="4" t="str">
        <f>""</f>
        <v/>
      </c>
    </row>
    <row r="286" spans="1:45" x14ac:dyDescent="0.25">
      <c r="A286" s="23" t="s">
        <v>41</v>
      </c>
      <c r="B286" s="18" t="s">
        <v>76</v>
      </c>
      <c r="C286" s="18">
        <v>11</v>
      </c>
      <c r="D286" s="18">
        <v>15</v>
      </c>
      <c r="E286" s="18" t="s">
        <v>120</v>
      </c>
      <c r="F286" s="18">
        <v>1</v>
      </c>
      <c r="G286" s="18" t="str">
        <f>B286&amp;C286&amp;D286&amp;E286&amp;F286</f>
        <v>GOV1115ND1</v>
      </c>
      <c r="H286" s="4" t="s">
        <v>8</v>
      </c>
      <c r="I286" s="4">
        <v>1</v>
      </c>
      <c r="J286" s="4">
        <v>0.05</v>
      </c>
      <c r="K286" s="4">
        <v>0.4</v>
      </c>
      <c r="L286" s="4">
        <v>0.1</v>
      </c>
      <c r="M286" s="4">
        <v>3</v>
      </c>
      <c r="N286" s="4">
        <v>1</v>
      </c>
      <c r="O286" s="4">
        <v>2</v>
      </c>
      <c r="P286" s="4">
        <v>0.85</v>
      </c>
      <c r="Q286" s="4">
        <v>0</v>
      </c>
      <c r="R286" s="4">
        <v>0</v>
      </c>
      <c r="S286" s="4" t="s">
        <v>1</v>
      </c>
      <c r="T286" s="4" t="s">
        <v>1</v>
      </c>
      <c r="U286" s="4" t="str">
        <f>""</f>
        <v/>
      </c>
      <c r="V286" s="4" t="str">
        <f>""</f>
        <v/>
      </c>
      <c r="W286" s="4" t="str">
        <f>""</f>
        <v/>
      </c>
      <c r="X286" s="4" t="str">
        <f>""</f>
        <v/>
      </c>
      <c r="Y286" s="4" t="str">
        <f>""</f>
        <v/>
      </c>
      <c r="Z286" s="4" t="str">
        <f>""</f>
        <v/>
      </c>
      <c r="AA286" s="4" t="str">
        <f>""</f>
        <v/>
      </c>
      <c r="AB286" s="4" t="str">
        <f>""</f>
        <v/>
      </c>
      <c r="AC286" s="4" t="str">
        <f>""</f>
        <v/>
      </c>
      <c r="AD286" s="4" t="str">
        <f>""</f>
        <v/>
      </c>
      <c r="AE286" s="4" t="str">
        <f>""</f>
        <v/>
      </c>
      <c r="AF286" s="4" t="str">
        <f>""</f>
        <v/>
      </c>
      <c r="AG286" s="4" t="str">
        <f>""</f>
        <v/>
      </c>
      <c r="AH286" s="4" t="str">
        <f>""</f>
        <v/>
      </c>
      <c r="AI286" s="4" t="str">
        <f>""</f>
        <v/>
      </c>
      <c r="AJ286" s="4" t="str">
        <f>""</f>
        <v/>
      </c>
      <c r="AK286" s="4" t="str">
        <f>""</f>
        <v/>
      </c>
      <c r="AL286" s="4" t="str">
        <f>""</f>
        <v/>
      </c>
      <c r="AM286" s="4" t="str">
        <f>""</f>
        <v/>
      </c>
      <c r="AN286" s="4" t="str">
        <f>""</f>
        <v/>
      </c>
      <c r="AO286" s="4" t="str">
        <f>""</f>
        <v/>
      </c>
      <c r="AP286" s="4" t="str">
        <f>""</f>
        <v/>
      </c>
      <c r="AQ286" s="4" t="str">
        <f>""</f>
        <v/>
      </c>
      <c r="AR286" s="4" t="str">
        <f>""</f>
        <v/>
      </c>
      <c r="AS286" s="4" t="str">
        <f>""</f>
        <v/>
      </c>
    </row>
    <row r="287" spans="1:45" x14ac:dyDescent="0.25">
      <c r="A287" s="15"/>
      <c r="B287" s="16"/>
      <c r="C287" s="16"/>
      <c r="D287" s="16"/>
      <c r="E287" s="16"/>
      <c r="F287" s="16"/>
      <c r="G287" s="16"/>
      <c r="H287" s="14" t="s">
        <v>25</v>
      </c>
      <c r="I287" s="7" t="s">
        <v>26</v>
      </c>
      <c r="J287" s="7" t="s">
        <v>77</v>
      </c>
      <c r="K287" s="7" t="s">
        <v>78</v>
      </c>
      <c r="L287" s="7" t="s">
        <v>79</v>
      </c>
      <c r="M287" s="7" t="s">
        <v>80</v>
      </c>
      <c r="N287" s="7" t="s">
        <v>81</v>
      </c>
      <c r="O287" s="7" t="s">
        <v>82</v>
      </c>
      <c r="P287" s="7" t="s">
        <v>83</v>
      </c>
      <c r="Q287" s="7" t="s">
        <v>84</v>
      </c>
      <c r="R287" s="7" t="s">
        <v>85</v>
      </c>
      <c r="S287" s="7" t="s">
        <v>86</v>
      </c>
      <c r="T287" s="7" t="s">
        <v>87</v>
      </c>
      <c r="U287" s="7" t="s">
        <v>88</v>
      </c>
      <c r="V287" s="7" t="s">
        <v>89</v>
      </c>
      <c r="W287" s="7" t="s">
        <v>90</v>
      </c>
      <c r="X287" s="7" t="s">
        <v>91</v>
      </c>
      <c r="Y287" s="7" t="s">
        <v>92</v>
      </c>
      <c r="Z287" s="7" t="s">
        <v>93</v>
      </c>
      <c r="AA287" s="7" t="s">
        <v>94</v>
      </c>
      <c r="AB287" s="7" t="s">
        <v>95</v>
      </c>
      <c r="AC287" s="7" t="s">
        <v>96</v>
      </c>
      <c r="AD287" s="7" t="s">
        <v>97</v>
      </c>
      <c r="AE287" s="7" t="s">
        <v>98</v>
      </c>
      <c r="AF287" s="7" t="s">
        <v>99</v>
      </c>
      <c r="AI287" s="4" t="str">
        <f>""</f>
        <v/>
      </c>
      <c r="AJ287" s="4" t="str">
        <f>""</f>
        <v/>
      </c>
      <c r="AK287" s="4" t="str">
        <f>""</f>
        <v/>
      </c>
      <c r="AL287" s="4" t="str">
        <f>""</f>
        <v/>
      </c>
      <c r="AM287" s="4" t="str">
        <f>""</f>
        <v/>
      </c>
      <c r="AN287" s="4" t="str">
        <f>""</f>
        <v/>
      </c>
      <c r="AO287" s="4" t="str">
        <f>""</f>
        <v/>
      </c>
      <c r="AP287" s="4" t="str">
        <f>""</f>
        <v/>
      </c>
      <c r="AQ287" s="4" t="str">
        <f>""</f>
        <v/>
      </c>
      <c r="AR287" s="4" t="str">
        <f>""</f>
        <v/>
      </c>
      <c r="AS287" s="4" t="str">
        <f>""</f>
        <v/>
      </c>
    </row>
    <row r="288" spans="1:45" x14ac:dyDescent="0.25">
      <c r="A288" s="15"/>
      <c r="B288" s="17"/>
      <c r="C288" s="17"/>
      <c r="D288" s="17"/>
      <c r="E288" s="17"/>
      <c r="F288" s="17"/>
      <c r="G288" s="17"/>
      <c r="I288" s="8" t="s">
        <v>39</v>
      </c>
      <c r="J288" s="8"/>
      <c r="K288" s="8"/>
      <c r="L288" s="8"/>
      <c r="M288" s="8"/>
      <c r="N288" s="8"/>
      <c r="O288" s="8"/>
      <c r="P288" s="8">
        <v>15</v>
      </c>
      <c r="Q288" s="8">
        <v>15</v>
      </c>
      <c r="R288" s="8"/>
      <c r="S288" s="8">
        <v>15</v>
      </c>
      <c r="T288" s="8">
        <v>15</v>
      </c>
      <c r="U288" s="8"/>
      <c r="V288" s="8"/>
      <c r="W288" s="8"/>
      <c r="X288" s="8">
        <v>2</v>
      </c>
      <c r="Y288" s="8">
        <v>2</v>
      </c>
      <c r="Z288" s="8"/>
      <c r="AA288" s="8">
        <v>2</v>
      </c>
      <c r="AB288" s="8">
        <v>2</v>
      </c>
      <c r="AC288" s="8">
        <v>2</v>
      </c>
      <c r="AD288" s="8">
        <v>2</v>
      </c>
      <c r="AE288" s="8">
        <v>0.99</v>
      </c>
      <c r="AF288" s="8">
        <v>0</v>
      </c>
      <c r="AI288" s="4" t="str">
        <f>""</f>
        <v/>
      </c>
      <c r="AJ288" s="4" t="str">
        <f>""</f>
        <v/>
      </c>
      <c r="AK288" s="4" t="str">
        <f>""</f>
        <v/>
      </c>
      <c r="AL288" s="4" t="str">
        <f>""</f>
        <v/>
      </c>
      <c r="AM288" s="4" t="str">
        <f>""</f>
        <v/>
      </c>
      <c r="AN288" s="4" t="str">
        <f>""</f>
        <v/>
      </c>
      <c r="AO288" s="4" t="str">
        <f>""</f>
        <v/>
      </c>
      <c r="AP288" s="4" t="str">
        <f>""</f>
        <v/>
      </c>
      <c r="AQ288" s="4" t="str">
        <f>""</f>
        <v/>
      </c>
      <c r="AR288" s="4" t="str">
        <f>""</f>
        <v/>
      </c>
      <c r="AS288" s="4" t="str">
        <f>""</f>
        <v/>
      </c>
    </row>
    <row r="289" spans="1:45" x14ac:dyDescent="0.25">
      <c r="A289" s="15"/>
      <c r="B289" s="17"/>
      <c r="C289" s="17"/>
      <c r="D289" s="17"/>
      <c r="E289" s="17"/>
      <c r="F289" s="17"/>
      <c r="G289" s="17"/>
      <c r="I289" s="8" t="s">
        <v>40</v>
      </c>
      <c r="J289" s="8"/>
      <c r="K289" s="8"/>
      <c r="L289" s="8"/>
      <c r="M289" s="8"/>
      <c r="N289" s="8"/>
      <c r="O289" s="8"/>
      <c r="P289" s="8">
        <v>1.5</v>
      </c>
      <c r="Q289" s="8">
        <v>1.5</v>
      </c>
      <c r="R289" s="8">
        <f>2*$K$2</f>
        <v>0.02</v>
      </c>
      <c r="S289" s="8">
        <v>1.5</v>
      </c>
      <c r="T289" s="8">
        <v>1.5</v>
      </c>
      <c r="U289" s="8">
        <f>2*$K$2</f>
        <v>0.02</v>
      </c>
      <c r="V289" s="8"/>
      <c r="W289" s="8"/>
      <c r="X289" s="8">
        <f t="shared" ref="X289:Y289" si="34">2*$K$2</f>
        <v>0.02</v>
      </c>
      <c r="Y289" s="8">
        <f t="shared" si="34"/>
        <v>0.02</v>
      </c>
      <c r="Z289" s="8"/>
      <c r="AA289" s="8">
        <f t="shared" ref="AA289:AD289" si="35">2*$K$2</f>
        <v>0.02</v>
      </c>
      <c r="AB289" s="8">
        <f t="shared" si="35"/>
        <v>0.02</v>
      </c>
      <c r="AC289" s="8">
        <f t="shared" si="35"/>
        <v>0.02</v>
      </c>
      <c r="AD289" s="8">
        <f t="shared" si="35"/>
        <v>0.02</v>
      </c>
      <c r="AE289" s="8">
        <v>0</v>
      </c>
      <c r="AF289" s="8">
        <v>-0.3</v>
      </c>
      <c r="AI289" s="4" t="str">
        <f>""</f>
        <v/>
      </c>
      <c r="AJ289" s="4" t="str">
        <f>""</f>
        <v/>
      </c>
      <c r="AK289" s="4" t="str">
        <f>""</f>
        <v/>
      </c>
      <c r="AL289" s="4" t="str">
        <f>""</f>
        <v/>
      </c>
      <c r="AM289" s="4" t="str">
        <f>""</f>
        <v/>
      </c>
      <c r="AN289" s="4" t="str">
        <f>""</f>
        <v/>
      </c>
      <c r="AO289" s="4" t="str">
        <f>""</f>
        <v/>
      </c>
      <c r="AP289" s="4" t="str">
        <f>""</f>
        <v/>
      </c>
      <c r="AQ289" s="4" t="str">
        <f>""</f>
        <v/>
      </c>
      <c r="AR289" s="4" t="str">
        <f>""</f>
        <v/>
      </c>
      <c r="AS289" s="4" t="str">
        <f>""</f>
        <v/>
      </c>
    </row>
    <row r="290" spans="1:45" x14ac:dyDescent="0.25">
      <c r="A290" s="24" t="s">
        <v>41</v>
      </c>
      <c r="B290" s="18" t="s">
        <v>100</v>
      </c>
      <c r="C290" s="18">
        <v>11</v>
      </c>
      <c r="D290" s="18">
        <v>15</v>
      </c>
      <c r="E290" s="18" t="s">
        <v>120</v>
      </c>
      <c r="F290" s="18">
        <v>1</v>
      </c>
      <c r="G290" s="18" t="str">
        <f>B290&amp;C290&amp;D290&amp;E290&amp;F290</f>
        <v>PSS1115ND1</v>
      </c>
      <c r="H290" s="4" t="s">
        <v>9</v>
      </c>
      <c r="I290" s="4">
        <v>1</v>
      </c>
      <c r="J290" s="4">
        <v>1</v>
      </c>
      <c r="K290" s="4">
        <v>0</v>
      </c>
      <c r="L290" s="4">
        <v>3</v>
      </c>
      <c r="M290" s="4">
        <v>0</v>
      </c>
      <c r="N290" s="4">
        <v>5</v>
      </c>
      <c r="O290" s="4">
        <v>1</v>
      </c>
      <c r="P290" s="4">
        <v>2.5</v>
      </c>
      <c r="Q290" s="4">
        <v>2.5</v>
      </c>
      <c r="R290" s="4">
        <v>0</v>
      </c>
      <c r="S290" s="4">
        <v>2.5</v>
      </c>
      <c r="T290" s="4">
        <v>0</v>
      </c>
      <c r="U290" s="4">
        <v>2.5</v>
      </c>
      <c r="V290" s="4">
        <v>0.39</v>
      </c>
      <c r="W290" s="4">
        <v>1</v>
      </c>
      <c r="X290" s="4">
        <v>0</v>
      </c>
      <c r="Y290" s="4">
        <v>0.1</v>
      </c>
      <c r="Z290" s="4">
        <v>6.5</v>
      </c>
      <c r="AA290" s="4">
        <v>0.44</v>
      </c>
      <c r="AB290" s="4">
        <v>0.08</v>
      </c>
      <c r="AC290" s="4">
        <v>0.2</v>
      </c>
      <c r="AD290" s="4">
        <v>0.98</v>
      </c>
      <c r="AE290" s="4">
        <v>0.1</v>
      </c>
      <c r="AF290" s="4">
        <v>-0.1</v>
      </c>
      <c r="AG290" s="4" t="s">
        <v>1</v>
      </c>
      <c r="AH290" s="4" t="s">
        <v>1</v>
      </c>
      <c r="AI290" s="4" t="str">
        <f>""</f>
        <v/>
      </c>
      <c r="AJ290" s="4" t="str">
        <f>""</f>
        <v/>
      </c>
      <c r="AK290" s="4" t="str">
        <f>""</f>
        <v/>
      </c>
      <c r="AL290" s="4" t="str">
        <f>""</f>
        <v/>
      </c>
      <c r="AM290" s="4" t="str">
        <f>""</f>
        <v/>
      </c>
      <c r="AN290" s="4" t="str">
        <f>""</f>
        <v/>
      </c>
      <c r="AO290" s="4" t="str">
        <f>""</f>
        <v/>
      </c>
      <c r="AP290" s="4" t="str">
        <f>""</f>
        <v/>
      </c>
      <c r="AQ290" s="4" t="str">
        <f>""</f>
        <v/>
      </c>
      <c r="AR290" s="4" t="str">
        <f>""</f>
        <v/>
      </c>
      <c r="AS290" s="4" t="str">
        <f>""</f>
        <v/>
      </c>
    </row>
    <row r="291" spans="1:45" x14ac:dyDescent="0.25">
      <c r="A291" s="27" t="s">
        <v>143</v>
      </c>
      <c r="B291" s="9"/>
      <c r="C291" s="9"/>
      <c r="D291" s="9"/>
      <c r="E291" s="9"/>
      <c r="F291" s="16"/>
      <c r="G291" s="16"/>
      <c r="H291" s="14" t="s">
        <v>25</v>
      </c>
      <c r="I291" s="7" t="s">
        <v>26</v>
      </c>
      <c r="J291" s="7" t="s">
        <v>103</v>
      </c>
      <c r="K291" s="7" t="s">
        <v>104</v>
      </c>
      <c r="L291" s="7" t="s">
        <v>105</v>
      </c>
      <c r="M291" s="7" t="s">
        <v>106</v>
      </c>
      <c r="N291" s="7" t="s">
        <v>107</v>
      </c>
      <c r="O291" s="7" t="s">
        <v>108</v>
      </c>
      <c r="P291" s="7" t="s">
        <v>109</v>
      </c>
      <c r="Q291" s="7" t="s">
        <v>110</v>
      </c>
      <c r="R291" s="7" t="s">
        <v>111</v>
      </c>
      <c r="S291" s="7" t="s">
        <v>112</v>
      </c>
      <c r="T291" s="7" t="s">
        <v>113</v>
      </c>
      <c r="U291" s="7" t="s">
        <v>114</v>
      </c>
      <c r="V291" s="7" t="s">
        <v>115</v>
      </c>
      <c r="W291" s="7" t="s">
        <v>116</v>
      </c>
      <c r="X291" s="7" t="s">
        <v>117</v>
      </c>
      <c r="Y291" s="7" t="s">
        <v>118</v>
      </c>
      <c r="Z291" s="7" t="s">
        <v>119</v>
      </c>
      <c r="AC291" s="4" t="str">
        <f>""</f>
        <v/>
      </c>
      <c r="AD291" s="4" t="str">
        <f>""</f>
        <v/>
      </c>
      <c r="AE291" s="4" t="str">
        <f>""</f>
        <v/>
      </c>
      <c r="AF291" s="4" t="str">
        <f>""</f>
        <v/>
      </c>
      <c r="AG291" s="4" t="str">
        <f>""</f>
        <v/>
      </c>
      <c r="AH291" s="4" t="str">
        <f>""</f>
        <v/>
      </c>
      <c r="AI291" s="4" t="str">
        <f>""</f>
        <v/>
      </c>
      <c r="AJ291" s="4" t="str">
        <f>""</f>
        <v/>
      </c>
      <c r="AK291" s="4" t="str">
        <f>""</f>
        <v/>
      </c>
      <c r="AL291" s="4" t="str">
        <f>""</f>
        <v/>
      </c>
      <c r="AM291" s="4" t="str">
        <f>""</f>
        <v/>
      </c>
      <c r="AN291" s="4" t="str">
        <f>""</f>
        <v/>
      </c>
      <c r="AO291" s="4" t="str">
        <f>""</f>
        <v/>
      </c>
      <c r="AP291" s="4" t="str">
        <f>""</f>
        <v/>
      </c>
      <c r="AQ291" s="4" t="str">
        <f>""</f>
        <v/>
      </c>
      <c r="AR291" s="4" t="str">
        <f>""</f>
        <v/>
      </c>
      <c r="AS291" s="4" t="str">
        <f>""</f>
        <v/>
      </c>
    </row>
    <row r="292" spans="1:45" x14ac:dyDescent="0.25">
      <c r="A292" s="25"/>
      <c r="B292" s="10"/>
      <c r="C292" s="10"/>
      <c r="D292" s="10"/>
      <c r="E292" s="10"/>
      <c r="F292" s="17"/>
      <c r="G292" s="17"/>
      <c r="I292" s="8" t="s">
        <v>39</v>
      </c>
      <c r="J292" s="8">
        <v>0.5</v>
      </c>
      <c r="K292" s="8">
        <v>75</v>
      </c>
      <c r="L292" s="8">
        <v>75</v>
      </c>
      <c r="M292" s="8">
        <v>10</v>
      </c>
      <c r="N292" s="8">
        <v>0</v>
      </c>
      <c r="O292" s="8">
        <v>1</v>
      </c>
      <c r="P292" s="8">
        <v>1.2</v>
      </c>
      <c r="Q292" s="8">
        <v>18</v>
      </c>
      <c r="R292" s="8">
        <v>118</v>
      </c>
      <c r="S292" s="8">
        <v>0</v>
      </c>
      <c r="T292" s="8">
        <v>1.1000000000000001</v>
      </c>
      <c r="U292" s="8">
        <v>10</v>
      </c>
      <c r="V292" s="8">
        <v>1.1000000000000001</v>
      </c>
      <c r="W292" s="8">
        <v>20</v>
      </c>
      <c r="X292" s="8">
        <v>1</v>
      </c>
      <c r="Y292" s="8">
        <v>0.5</v>
      </c>
      <c r="Z292" s="8">
        <v>90</v>
      </c>
      <c r="AC292" s="4" t="str">
        <f>""</f>
        <v/>
      </c>
      <c r="AD292" s="4" t="str">
        <f>""</f>
        <v/>
      </c>
      <c r="AE292" s="4" t="str">
        <f>""</f>
        <v/>
      </c>
      <c r="AF292" s="4" t="str">
        <f>""</f>
        <v/>
      </c>
      <c r="AG292" s="4" t="str">
        <f>""</f>
        <v/>
      </c>
      <c r="AH292" s="4" t="str">
        <f>""</f>
        <v/>
      </c>
      <c r="AI292" s="4" t="str">
        <f>""</f>
        <v/>
      </c>
      <c r="AJ292" s="4" t="str">
        <f>""</f>
        <v/>
      </c>
      <c r="AK292" s="4" t="str">
        <f>""</f>
        <v/>
      </c>
      <c r="AL292" s="4" t="str">
        <f>""</f>
        <v/>
      </c>
      <c r="AM292" s="4" t="str">
        <f>""</f>
        <v/>
      </c>
      <c r="AN292" s="4" t="str">
        <f>""</f>
        <v/>
      </c>
      <c r="AO292" s="4" t="str">
        <f>""</f>
        <v/>
      </c>
      <c r="AP292" s="4" t="str">
        <f>""</f>
        <v/>
      </c>
      <c r="AQ292" s="4" t="str">
        <f>""</f>
        <v/>
      </c>
      <c r="AR292" s="4" t="str">
        <f>""</f>
        <v/>
      </c>
      <c r="AS292" s="4" t="str">
        <f>""</f>
        <v/>
      </c>
    </row>
    <row r="293" spans="1:45" x14ac:dyDescent="0.25">
      <c r="A293" s="25"/>
      <c r="B293" s="10"/>
      <c r="C293" s="10"/>
      <c r="D293" s="10"/>
      <c r="E293" s="10"/>
      <c r="F293" s="17"/>
      <c r="G293" s="17"/>
      <c r="I293" s="8" t="s">
        <v>40</v>
      </c>
      <c r="J293" s="8">
        <v>0</v>
      </c>
      <c r="K293" s="8">
        <v>0</v>
      </c>
      <c r="L293" s="8">
        <v>0</v>
      </c>
      <c r="M293" s="8">
        <v>0.8</v>
      </c>
      <c r="N293" s="8">
        <v>-6</v>
      </c>
      <c r="O293" s="8">
        <v>0</v>
      </c>
      <c r="P293" s="8">
        <v>0</v>
      </c>
      <c r="Q293" s="8">
        <v>0</v>
      </c>
      <c r="R293" s="8">
        <v>0.8</v>
      </c>
      <c r="S293" s="8">
        <v>-118</v>
      </c>
      <c r="T293" s="8">
        <v>0</v>
      </c>
      <c r="U293" s="8">
        <v>1</v>
      </c>
      <c r="V293" s="8">
        <v>0</v>
      </c>
      <c r="W293" s="8">
        <v>1</v>
      </c>
      <c r="X293" s="8">
        <v>0</v>
      </c>
      <c r="Y293" s="8">
        <v>0</v>
      </c>
      <c r="Z293" s="8">
        <v>-90</v>
      </c>
      <c r="AC293" s="4" t="str">
        <f>""</f>
        <v/>
      </c>
      <c r="AD293" s="4" t="str">
        <f>""</f>
        <v/>
      </c>
      <c r="AE293" s="4" t="str">
        <f>""</f>
        <v/>
      </c>
      <c r="AF293" s="4" t="str">
        <f>""</f>
        <v/>
      </c>
      <c r="AG293" s="4" t="str">
        <f>""</f>
        <v/>
      </c>
      <c r="AH293" s="4" t="str">
        <f>""</f>
        <v/>
      </c>
      <c r="AI293" s="4" t="str">
        <f>""</f>
        <v/>
      </c>
      <c r="AJ293" s="4" t="str">
        <f>""</f>
        <v/>
      </c>
      <c r="AK293" s="4" t="str">
        <f>""</f>
        <v/>
      </c>
      <c r="AL293" s="4" t="str">
        <f>""</f>
        <v/>
      </c>
      <c r="AM293" s="4" t="str">
        <f>""</f>
        <v/>
      </c>
      <c r="AN293" s="4" t="str">
        <f>""</f>
        <v/>
      </c>
      <c r="AO293" s="4" t="str">
        <f>""</f>
        <v/>
      </c>
      <c r="AP293" s="4" t="str">
        <f>""</f>
        <v/>
      </c>
      <c r="AQ293" s="4" t="str">
        <f>""</f>
        <v/>
      </c>
      <c r="AR293" s="4" t="str">
        <f>""</f>
        <v/>
      </c>
      <c r="AS293" s="4" t="str">
        <f>""</f>
        <v/>
      </c>
    </row>
    <row r="294" spans="1:45" x14ac:dyDescent="0.25">
      <c r="A294" s="22" t="s">
        <v>41</v>
      </c>
      <c r="B294" s="18" t="s">
        <v>42</v>
      </c>
      <c r="C294" s="18">
        <v>11</v>
      </c>
      <c r="D294" s="18">
        <v>24</v>
      </c>
      <c r="E294" s="18" t="s">
        <v>120</v>
      </c>
      <c r="F294" s="18">
        <v>1</v>
      </c>
      <c r="G294" s="18" t="str">
        <f>B294&amp;C294&amp;D294&amp;E294&amp;F294</f>
        <v>AVR1124ND1</v>
      </c>
      <c r="H294" s="4" t="s">
        <v>3</v>
      </c>
      <c r="I294" s="4">
        <v>1</v>
      </c>
      <c r="J294" s="4">
        <v>0</v>
      </c>
      <c r="K294" s="4">
        <v>10.75</v>
      </c>
      <c r="L294" s="4">
        <v>10.75</v>
      </c>
      <c r="M294" s="4">
        <v>5</v>
      </c>
      <c r="N294" s="4">
        <v>-0.87</v>
      </c>
      <c r="O294" s="4">
        <v>0</v>
      </c>
      <c r="P294" s="4">
        <v>1</v>
      </c>
      <c r="Q294" s="4">
        <v>0</v>
      </c>
      <c r="R294" s="4">
        <v>99</v>
      </c>
      <c r="S294" s="4">
        <v>-99</v>
      </c>
      <c r="T294" s="4">
        <v>0</v>
      </c>
      <c r="U294" s="4">
        <v>9.3000000000000007</v>
      </c>
      <c r="V294" s="4">
        <v>0</v>
      </c>
      <c r="W294" s="4">
        <v>11.63</v>
      </c>
      <c r="X294" s="4">
        <v>0.113</v>
      </c>
      <c r="Y294" s="4">
        <v>0.124</v>
      </c>
      <c r="Z294" s="4">
        <v>0</v>
      </c>
      <c r="AA294" s="4" t="s">
        <v>1</v>
      </c>
      <c r="AB294" s="4" t="s">
        <v>1</v>
      </c>
      <c r="AC294" s="4" t="str">
        <f>""</f>
        <v/>
      </c>
      <c r="AD294" s="4" t="str">
        <f>""</f>
        <v/>
      </c>
      <c r="AE294" s="4" t="str">
        <f>""</f>
        <v/>
      </c>
      <c r="AF294" s="4" t="str">
        <f>""</f>
        <v/>
      </c>
      <c r="AG294" s="4" t="str">
        <f>""</f>
        <v/>
      </c>
      <c r="AH294" s="4" t="str">
        <f>""</f>
        <v/>
      </c>
      <c r="AI294" s="4" t="str">
        <f>""</f>
        <v/>
      </c>
      <c r="AJ294" s="4" t="str">
        <f>""</f>
        <v/>
      </c>
      <c r="AK294" s="4" t="str">
        <f>""</f>
        <v/>
      </c>
      <c r="AL294" s="4" t="str">
        <f>""</f>
        <v/>
      </c>
      <c r="AM294" s="4" t="str">
        <f>""</f>
        <v/>
      </c>
      <c r="AN294" s="4" t="str">
        <f>""</f>
        <v/>
      </c>
      <c r="AO294" s="4" t="str">
        <f>""</f>
        <v/>
      </c>
      <c r="AP294" s="4" t="str">
        <f>""</f>
        <v/>
      </c>
      <c r="AQ294" s="4" t="str">
        <f>""</f>
        <v/>
      </c>
      <c r="AR294" s="4" t="str">
        <f>""</f>
        <v/>
      </c>
      <c r="AS294" s="4" t="str">
        <f>""</f>
        <v/>
      </c>
    </row>
    <row r="295" spans="1:45" x14ac:dyDescent="0.25">
      <c r="A295" s="15"/>
      <c r="B295" s="16"/>
      <c r="C295" s="16"/>
      <c r="D295" s="16"/>
      <c r="E295" s="16"/>
      <c r="F295" s="16"/>
      <c r="G295" s="16"/>
      <c r="H295" s="14" t="s">
        <v>25</v>
      </c>
      <c r="I295" s="7" t="s">
        <v>26</v>
      </c>
      <c r="J295" s="7" t="s">
        <v>44</v>
      </c>
      <c r="K295" s="7" t="s">
        <v>45</v>
      </c>
      <c r="L295" s="7" t="s">
        <v>46</v>
      </c>
      <c r="M295" s="7" t="s">
        <v>47</v>
      </c>
      <c r="N295" s="7" t="s">
        <v>48</v>
      </c>
      <c r="O295" s="7" t="s">
        <v>49</v>
      </c>
      <c r="P295" s="7" t="s">
        <v>50</v>
      </c>
      <c r="Q295" s="7" t="s">
        <v>51</v>
      </c>
      <c r="R295" s="7" t="s">
        <v>52</v>
      </c>
      <c r="S295" s="7" t="s">
        <v>53</v>
      </c>
      <c r="T295" s="7" t="s">
        <v>54</v>
      </c>
      <c r="U295" s="7" t="s">
        <v>55</v>
      </c>
      <c r="X295" s="4" t="str">
        <f>""</f>
        <v/>
      </c>
      <c r="Y295" s="4" t="str">
        <f>""</f>
        <v/>
      </c>
      <c r="Z295" s="4" t="str">
        <f>""</f>
        <v/>
      </c>
      <c r="AA295" s="4" t="str">
        <f>""</f>
        <v/>
      </c>
      <c r="AB295" s="4" t="str">
        <f>""</f>
        <v/>
      </c>
      <c r="AC295" s="4" t="str">
        <f>""</f>
        <v/>
      </c>
      <c r="AD295" s="4" t="str">
        <f>""</f>
        <v/>
      </c>
      <c r="AE295" s="4" t="str">
        <f>""</f>
        <v/>
      </c>
      <c r="AF295" s="4" t="str">
        <f>""</f>
        <v/>
      </c>
      <c r="AG295" s="4" t="str">
        <f>""</f>
        <v/>
      </c>
      <c r="AH295" s="4" t="str">
        <f>""</f>
        <v/>
      </c>
      <c r="AI295" s="4" t="str">
        <f>""</f>
        <v/>
      </c>
      <c r="AJ295" s="4" t="str">
        <f>""</f>
        <v/>
      </c>
      <c r="AK295" s="4" t="str">
        <f>""</f>
        <v/>
      </c>
      <c r="AL295" s="4" t="str">
        <f>""</f>
        <v/>
      </c>
      <c r="AM295" s="4" t="str">
        <f>""</f>
        <v/>
      </c>
      <c r="AN295" s="4" t="str">
        <f>""</f>
        <v/>
      </c>
      <c r="AO295" s="4" t="str">
        <f>""</f>
        <v/>
      </c>
      <c r="AP295" s="4" t="str">
        <f>""</f>
        <v/>
      </c>
      <c r="AQ295" s="4" t="str">
        <f>""</f>
        <v/>
      </c>
      <c r="AR295" s="4" t="str">
        <f>""</f>
        <v/>
      </c>
      <c r="AS295" s="4" t="str">
        <f>""</f>
        <v/>
      </c>
    </row>
    <row r="296" spans="1:45" x14ac:dyDescent="0.25">
      <c r="A296" s="15"/>
      <c r="B296" s="17"/>
      <c r="C296" s="17"/>
      <c r="D296" s="17"/>
      <c r="E296" s="17"/>
      <c r="F296" s="17"/>
      <c r="G296" s="17"/>
      <c r="I296" s="8" t="s">
        <v>39</v>
      </c>
      <c r="J296" s="8">
        <v>10</v>
      </c>
      <c r="K296" s="8">
        <v>0.2</v>
      </c>
      <c r="L296" s="8">
        <v>0.2</v>
      </c>
      <c r="M296" s="8">
        <v>10</v>
      </c>
      <c r="N296" s="8">
        <v>3</v>
      </c>
      <c r="O296" s="8">
        <v>2.5</v>
      </c>
      <c r="P296" s="8"/>
      <c r="Q296" s="8"/>
      <c r="R296" s="8"/>
      <c r="S296" s="8"/>
      <c r="T296" s="8"/>
      <c r="U296" s="8"/>
      <c r="X296" s="4" t="str">
        <f>""</f>
        <v/>
      </c>
      <c r="Y296" s="4" t="str">
        <f>""</f>
        <v/>
      </c>
      <c r="Z296" s="4" t="str">
        <f>""</f>
        <v/>
      </c>
      <c r="AA296" s="4" t="str">
        <f>""</f>
        <v/>
      </c>
      <c r="AB296" s="4" t="str">
        <f>""</f>
        <v/>
      </c>
      <c r="AC296" s="4" t="str">
        <f>""</f>
        <v/>
      </c>
      <c r="AD296" s="4" t="str">
        <f>""</f>
        <v/>
      </c>
      <c r="AE296" s="4" t="str">
        <f>""</f>
        <v/>
      </c>
      <c r="AF296" s="4" t="str">
        <f>""</f>
        <v/>
      </c>
      <c r="AG296" s="4" t="str">
        <f>""</f>
        <v/>
      </c>
      <c r="AH296" s="4" t="str">
        <f>""</f>
        <v/>
      </c>
      <c r="AI296" s="4" t="str">
        <f>""</f>
        <v/>
      </c>
      <c r="AJ296" s="4" t="str">
        <f>""</f>
        <v/>
      </c>
      <c r="AK296" s="4" t="str">
        <f>""</f>
        <v/>
      </c>
      <c r="AL296" s="4" t="str">
        <f>""</f>
        <v/>
      </c>
      <c r="AM296" s="4" t="str">
        <f>""</f>
        <v/>
      </c>
      <c r="AN296" s="4" t="str">
        <f>""</f>
        <v/>
      </c>
      <c r="AO296" s="4" t="str">
        <f>""</f>
        <v/>
      </c>
      <c r="AP296" s="4" t="str">
        <f>""</f>
        <v/>
      </c>
      <c r="AQ296" s="4" t="str">
        <f>""</f>
        <v/>
      </c>
      <c r="AR296" s="4" t="str">
        <f>""</f>
        <v/>
      </c>
      <c r="AS296" s="4" t="str">
        <f>""</f>
        <v/>
      </c>
    </row>
    <row r="297" spans="1:45" x14ac:dyDescent="0.25">
      <c r="A297" s="15"/>
      <c r="B297" s="17"/>
      <c r="C297" s="17"/>
      <c r="D297" s="17"/>
      <c r="E297" s="17"/>
      <c r="F297" s="17"/>
      <c r="G297" s="17"/>
      <c r="I297" s="8" t="s">
        <v>40</v>
      </c>
      <c r="J297" s="8">
        <v>1</v>
      </c>
      <c r="K297" s="8">
        <f>4*$K$2</f>
        <v>0.04</v>
      </c>
      <c r="L297" s="8">
        <f>4*$K$2</f>
        <v>0.04</v>
      </c>
      <c r="M297" s="8">
        <v>1</v>
      </c>
      <c r="N297" s="8">
        <v>0</v>
      </c>
      <c r="O297" s="8"/>
      <c r="P297" s="8"/>
      <c r="Q297" s="8"/>
      <c r="R297" s="8"/>
      <c r="S297" s="8"/>
      <c r="T297" s="8">
        <v>0</v>
      </c>
      <c r="U297" s="8"/>
      <c r="X297" s="4" t="str">
        <f>""</f>
        <v/>
      </c>
      <c r="Y297" s="4" t="str">
        <f>""</f>
        <v/>
      </c>
      <c r="Z297" s="4" t="str">
        <f>""</f>
        <v/>
      </c>
      <c r="AA297" s="4" t="str">
        <f>""</f>
        <v/>
      </c>
      <c r="AB297" s="4" t="str">
        <f>""</f>
        <v/>
      </c>
      <c r="AC297" s="4" t="str">
        <f>""</f>
        <v/>
      </c>
      <c r="AD297" s="4" t="str">
        <f>""</f>
        <v/>
      </c>
      <c r="AE297" s="4" t="str">
        <f>""</f>
        <v/>
      </c>
      <c r="AF297" s="4" t="str">
        <f>""</f>
        <v/>
      </c>
      <c r="AG297" s="4" t="str">
        <f>""</f>
        <v/>
      </c>
      <c r="AH297" s="4" t="str">
        <f>""</f>
        <v/>
      </c>
      <c r="AI297" s="4" t="str">
        <f>""</f>
        <v/>
      </c>
      <c r="AJ297" s="4" t="str">
        <f>""</f>
        <v/>
      </c>
      <c r="AK297" s="4" t="str">
        <f>""</f>
        <v/>
      </c>
      <c r="AL297" s="4" t="str">
        <f>""</f>
        <v/>
      </c>
      <c r="AM297" s="4" t="str">
        <f>""</f>
        <v/>
      </c>
      <c r="AN297" s="4" t="str">
        <f>""</f>
        <v/>
      </c>
      <c r="AO297" s="4" t="str">
        <f>""</f>
        <v/>
      </c>
      <c r="AP297" s="4" t="str">
        <f>""</f>
        <v/>
      </c>
      <c r="AQ297" s="4" t="str">
        <f>""</f>
        <v/>
      </c>
      <c r="AR297" s="4" t="str">
        <f>""</f>
        <v/>
      </c>
      <c r="AS297" s="4" t="str">
        <f>""</f>
        <v/>
      </c>
    </row>
    <row r="298" spans="1:45" x14ac:dyDescent="0.25">
      <c r="A298" s="23" t="s">
        <v>41</v>
      </c>
      <c r="B298" s="18" t="s">
        <v>62</v>
      </c>
      <c r="C298" s="18">
        <v>11</v>
      </c>
      <c r="D298" s="18">
        <v>24</v>
      </c>
      <c r="E298" s="18" t="s">
        <v>120</v>
      </c>
      <c r="F298" s="18">
        <v>1</v>
      </c>
      <c r="G298" s="18" t="str">
        <f>B298&amp;C298&amp;D298&amp;E298&amp;F298</f>
        <v>GEN1124ND1</v>
      </c>
      <c r="H298" s="4" t="s">
        <v>0</v>
      </c>
      <c r="I298" s="4">
        <v>1</v>
      </c>
      <c r="J298" s="4">
        <v>6.6</v>
      </c>
      <c r="K298" s="4">
        <v>0.05</v>
      </c>
      <c r="L298" s="4">
        <v>0.155</v>
      </c>
      <c r="M298" s="4">
        <v>2</v>
      </c>
      <c r="N298" s="4">
        <v>0</v>
      </c>
      <c r="O298" s="4">
        <v>1.1299999999999999</v>
      </c>
      <c r="P298" s="4">
        <v>0.73399999999999999</v>
      </c>
      <c r="Q298" s="4">
        <v>0.26</v>
      </c>
      <c r="R298" s="4">
        <v>0.25600000000000001</v>
      </c>
      <c r="S298" s="4">
        <v>0.104</v>
      </c>
      <c r="T298" s="4">
        <v>0.19400000000000001</v>
      </c>
      <c r="U298" s="4">
        <v>0.68500000000000005</v>
      </c>
      <c r="V298" s="4" t="s">
        <v>1</v>
      </c>
      <c r="W298" s="4" t="s">
        <v>1</v>
      </c>
      <c r="X298" s="4" t="str">
        <f>""</f>
        <v/>
      </c>
      <c r="Y298" s="4" t="str">
        <f>""</f>
        <v/>
      </c>
      <c r="Z298" s="4" t="str">
        <f>""</f>
        <v/>
      </c>
      <c r="AA298" s="4" t="str">
        <f>""</f>
        <v/>
      </c>
      <c r="AB298" s="4" t="str">
        <f>""</f>
        <v/>
      </c>
      <c r="AC298" s="4" t="str">
        <f>""</f>
        <v/>
      </c>
      <c r="AD298" s="4" t="str">
        <f>""</f>
        <v/>
      </c>
      <c r="AE298" s="4" t="str">
        <f>""</f>
        <v/>
      </c>
      <c r="AF298" s="4" t="str">
        <f>""</f>
        <v/>
      </c>
      <c r="AG298" s="4" t="str">
        <f>""</f>
        <v/>
      </c>
      <c r="AH298" s="4" t="str">
        <f>""</f>
        <v/>
      </c>
      <c r="AI298" s="4" t="str">
        <f>""</f>
        <v/>
      </c>
      <c r="AJ298" s="4" t="str">
        <f>""</f>
        <v/>
      </c>
      <c r="AK298" s="4" t="str">
        <f>""</f>
        <v/>
      </c>
      <c r="AL298" s="4" t="str">
        <f>""</f>
        <v/>
      </c>
      <c r="AM298" s="4" t="str">
        <f>""</f>
        <v/>
      </c>
      <c r="AN298" s="4" t="str">
        <f>""</f>
        <v/>
      </c>
      <c r="AO298" s="4" t="str">
        <f>""</f>
        <v/>
      </c>
      <c r="AP298" s="4" t="str">
        <f>""</f>
        <v/>
      </c>
      <c r="AQ298" s="4" t="str">
        <f>""</f>
        <v/>
      </c>
      <c r="AR298" s="4" t="str">
        <f>""</f>
        <v/>
      </c>
      <c r="AS298" s="4" t="str">
        <f>""</f>
        <v/>
      </c>
    </row>
    <row r="299" spans="1:45" x14ac:dyDescent="0.25">
      <c r="A299" s="15"/>
      <c r="B299" s="16"/>
      <c r="C299" s="16"/>
      <c r="D299" s="16"/>
      <c r="E299" s="16"/>
      <c r="F299" s="16"/>
      <c r="G299" s="16"/>
      <c r="H299" s="14" t="s">
        <v>25</v>
      </c>
      <c r="I299" s="7" t="s">
        <v>26</v>
      </c>
      <c r="J299" s="7" t="s">
        <v>64</v>
      </c>
      <c r="K299" s="7" t="s">
        <v>65</v>
      </c>
      <c r="L299" s="7" t="s">
        <v>66</v>
      </c>
      <c r="M299" s="7" t="s">
        <v>67</v>
      </c>
      <c r="N299" s="7" t="s">
        <v>68</v>
      </c>
      <c r="O299" s="7" t="s">
        <v>69</v>
      </c>
      <c r="P299" s="7" t="s">
        <v>70</v>
      </c>
      <c r="Q299" s="7" t="s">
        <v>71</v>
      </c>
      <c r="R299" s="7" t="s">
        <v>72</v>
      </c>
      <c r="S299" s="7" t="s">
        <v>73</v>
      </c>
      <c r="T299" s="7" t="s">
        <v>74</v>
      </c>
      <c r="U299" s="7" t="s">
        <v>75</v>
      </c>
      <c r="X299" s="4" t="str">
        <f>""</f>
        <v/>
      </c>
      <c r="Y299" s="4" t="str">
        <f>""</f>
        <v/>
      </c>
      <c r="Z299" s="4" t="str">
        <f>""</f>
        <v/>
      </c>
      <c r="AA299" s="4" t="str">
        <f>""</f>
        <v/>
      </c>
      <c r="AB299" s="4" t="str">
        <f>""</f>
        <v/>
      </c>
      <c r="AC299" s="4" t="str">
        <f>""</f>
        <v/>
      </c>
      <c r="AD299" s="4" t="str">
        <f>""</f>
        <v/>
      </c>
      <c r="AE299" s="4" t="str">
        <f>""</f>
        <v/>
      </c>
      <c r="AF299" s="4" t="str">
        <f>""</f>
        <v/>
      </c>
      <c r="AG299" s="4" t="str">
        <f>""</f>
        <v/>
      </c>
      <c r="AH299" s="4" t="str">
        <f>""</f>
        <v/>
      </c>
      <c r="AI299" s="4" t="str">
        <f>""</f>
        <v/>
      </c>
      <c r="AJ299" s="4" t="str">
        <f>""</f>
        <v/>
      </c>
      <c r="AK299" s="4" t="str">
        <f>""</f>
        <v/>
      </c>
      <c r="AL299" s="4" t="str">
        <f>""</f>
        <v/>
      </c>
      <c r="AM299" s="4" t="str">
        <f>""</f>
        <v/>
      </c>
      <c r="AN299" s="4" t="str">
        <f>""</f>
        <v/>
      </c>
      <c r="AO299" s="4" t="str">
        <f>""</f>
        <v/>
      </c>
      <c r="AP299" s="4" t="str">
        <f>""</f>
        <v/>
      </c>
      <c r="AQ299" s="4" t="str">
        <f>""</f>
        <v/>
      </c>
      <c r="AR299" s="4" t="str">
        <f>""</f>
        <v/>
      </c>
      <c r="AS299" s="4" t="str">
        <f>""</f>
        <v/>
      </c>
    </row>
    <row r="300" spans="1:45" x14ac:dyDescent="0.25">
      <c r="A300" s="15"/>
      <c r="B300" s="17"/>
      <c r="C300" s="17"/>
      <c r="D300" s="17"/>
      <c r="E300" s="17"/>
      <c r="F300" s="17"/>
      <c r="G300" s="17"/>
      <c r="I300" s="8" t="s">
        <v>39</v>
      </c>
      <c r="J300" s="8">
        <v>1</v>
      </c>
      <c r="K300" s="8">
        <v>2</v>
      </c>
      <c r="L300" s="8">
        <v>30</v>
      </c>
      <c r="M300" s="8">
        <v>0.1</v>
      </c>
      <c r="N300" s="8">
        <v>1</v>
      </c>
      <c r="O300" s="8">
        <v>0.3</v>
      </c>
      <c r="P300" s="8">
        <v>1</v>
      </c>
      <c r="Q300" s="8">
        <v>1</v>
      </c>
      <c r="R300" s="8">
        <v>30</v>
      </c>
      <c r="S300" s="8">
        <v>1.5</v>
      </c>
      <c r="T300" s="8">
        <v>0.5</v>
      </c>
      <c r="U300" s="8">
        <v>0.15</v>
      </c>
      <c r="X300" s="4" t="str">
        <f>""</f>
        <v/>
      </c>
      <c r="Y300" s="4" t="str">
        <f>""</f>
        <v/>
      </c>
      <c r="Z300" s="4" t="str">
        <f>""</f>
        <v/>
      </c>
      <c r="AA300" s="4" t="str">
        <f>""</f>
        <v/>
      </c>
      <c r="AB300" s="4" t="str">
        <f>""</f>
        <v/>
      </c>
      <c r="AC300" s="4" t="str">
        <f>""</f>
        <v/>
      </c>
      <c r="AD300" s="4" t="str">
        <f>""</f>
        <v/>
      </c>
      <c r="AE300" s="4" t="str">
        <f>""</f>
        <v/>
      </c>
      <c r="AF300" s="4" t="str">
        <f>""</f>
        <v/>
      </c>
      <c r="AG300" s="4" t="str">
        <f>""</f>
        <v/>
      </c>
      <c r="AH300" s="4" t="str">
        <f>""</f>
        <v/>
      </c>
      <c r="AI300" s="4" t="str">
        <f>""</f>
        <v/>
      </c>
      <c r="AJ300" s="4" t="str">
        <f>""</f>
        <v/>
      </c>
      <c r="AK300" s="4" t="str">
        <f>""</f>
        <v/>
      </c>
      <c r="AL300" s="4" t="str">
        <f>""</f>
        <v/>
      </c>
      <c r="AM300" s="4" t="str">
        <f>""</f>
        <v/>
      </c>
      <c r="AN300" s="4" t="str">
        <f>""</f>
        <v/>
      </c>
      <c r="AO300" s="4" t="str">
        <f>""</f>
        <v/>
      </c>
      <c r="AP300" s="4" t="str">
        <f>""</f>
        <v/>
      </c>
      <c r="AQ300" s="4" t="str">
        <f>""</f>
        <v/>
      </c>
      <c r="AR300" s="4" t="str">
        <f>""</f>
        <v/>
      </c>
      <c r="AS300" s="4" t="str">
        <f>""</f>
        <v/>
      </c>
    </row>
    <row r="301" spans="1:45" x14ac:dyDescent="0.25">
      <c r="A301" s="15"/>
      <c r="B301" s="17"/>
      <c r="C301" s="17"/>
      <c r="D301" s="17"/>
      <c r="E301" s="17"/>
      <c r="F301" s="17"/>
      <c r="G301" s="17"/>
      <c r="I301" s="8" t="s">
        <v>40</v>
      </c>
      <c r="J301" s="8">
        <v>0</v>
      </c>
      <c r="K301" s="8">
        <v>0</v>
      </c>
      <c r="L301" s="8">
        <f>4*$K$2</f>
        <v>0.04</v>
      </c>
      <c r="M301" s="8">
        <f>4*$K$2</f>
        <v>0.04</v>
      </c>
      <c r="N301" s="8">
        <f>4*$K$2</f>
        <v>0.04</v>
      </c>
      <c r="O301" s="8">
        <v>0</v>
      </c>
      <c r="P301" s="8">
        <v>0</v>
      </c>
      <c r="Q301" s="8">
        <v>0</v>
      </c>
      <c r="R301" s="8">
        <v>0.5</v>
      </c>
      <c r="S301" s="8">
        <v>0.8</v>
      </c>
      <c r="T301" s="8">
        <v>0</v>
      </c>
      <c r="U301" s="8">
        <v>0</v>
      </c>
      <c r="X301" s="4" t="str">
        <f>""</f>
        <v/>
      </c>
      <c r="Y301" s="4" t="str">
        <f>""</f>
        <v/>
      </c>
      <c r="Z301" s="4" t="str">
        <f>""</f>
        <v/>
      </c>
      <c r="AA301" s="4" t="str">
        <f>""</f>
        <v/>
      </c>
      <c r="AB301" s="4" t="str">
        <f>""</f>
        <v/>
      </c>
      <c r="AC301" s="4" t="str">
        <f>""</f>
        <v/>
      </c>
      <c r="AD301" s="4" t="str">
        <f>""</f>
        <v/>
      </c>
      <c r="AE301" s="4" t="str">
        <f>""</f>
        <v/>
      </c>
      <c r="AF301" s="4" t="str">
        <f>""</f>
        <v/>
      </c>
      <c r="AG301" s="4" t="str">
        <f>""</f>
        <v/>
      </c>
      <c r="AH301" s="4" t="str">
        <f>""</f>
        <v/>
      </c>
      <c r="AI301" s="4" t="str">
        <f>""</f>
        <v/>
      </c>
      <c r="AJ301" s="4" t="str">
        <f>""</f>
        <v/>
      </c>
      <c r="AK301" s="4" t="str">
        <f>""</f>
        <v/>
      </c>
      <c r="AL301" s="4" t="str">
        <f>""</f>
        <v/>
      </c>
      <c r="AM301" s="4" t="str">
        <f>""</f>
        <v/>
      </c>
      <c r="AN301" s="4" t="str">
        <f>""</f>
        <v/>
      </c>
      <c r="AO301" s="4" t="str">
        <f>""</f>
        <v/>
      </c>
      <c r="AP301" s="4" t="str">
        <f>""</f>
        <v/>
      </c>
      <c r="AQ301" s="4" t="str">
        <f>""</f>
        <v/>
      </c>
      <c r="AR301" s="4" t="str">
        <f>""</f>
        <v/>
      </c>
      <c r="AS301" s="4" t="str">
        <f>""</f>
        <v/>
      </c>
    </row>
    <row r="302" spans="1:45" x14ac:dyDescent="0.25">
      <c r="A302" s="23" t="s">
        <v>41</v>
      </c>
      <c r="B302" s="18" t="s">
        <v>76</v>
      </c>
      <c r="C302" s="18">
        <v>11</v>
      </c>
      <c r="D302" s="18">
        <v>24</v>
      </c>
      <c r="E302" s="18" t="s">
        <v>120</v>
      </c>
      <c r="F302" s="18">
        <v>1</v>
      </c>
      <c r="G302" s="18" t="str">
        <f>B302&amp;C302&amp;D302&amp;E302&amp;F302</f>
        <v>GOV1124ND1</v>
      </c>
      <c r="H302" s="29" t="s">
        <v>6</v>
      </c>
      <c r="I302" s="29">
        <v>1</v>
      </c>
      <c r="J302" s="29">
        <v>0.06</v>
      </c>
      <c r="K302" s="29">
        <v>0.4</v>
      </c>
      <c r="L302" s="29">
        <v>3</v>
      </c>
      <c r="M302" s="29">
        <v>9.9000000000000005E-2</v>
      </c>
      <c r="N302" s="29">
        <v>0.4</v>
      </c>
      <c r="O302" s="29">
        <v>0.15</v>
      </c>
      <c r="P302" s="29">
        <v>1</v>
      </c>
      <c r="Q302" s="29">
        <v>0.1</v>
      </c>
      <c r="R302" s="29">
        <v>1.35</v>
      </c>
      <c r="S302" s="29">
        <v>1.4</v>
      </c>
      <c r="T302" s="29">
        <v>0.1</v>
      </c>
      <c r="U302" s="29">
        <v>0.1</v>
      </c>
      <c r="V302" s="29" t="s">
        <v>1</v>
      </c>
      <c r="W302" s="29" t="s">
        <v>1</v>
      </c>
      <c r="X302" s="4" t="str">
        <f>""</f>
        <v/>
      </c>
      <c r="Y302" s="4" t="str">
        <f>""</f>
        <v/>
      </c>
      <c r="Z302" s="4" t="str">
        <f>""</f>
        <v/>
      </c>
      <c r="AA302" s="4" t="str">
        <f>""</f>
        <v/>
      </c>
      <c r="AB302" s="4" t="str">
        <f>""</f>
        <v/>
      </c>
      <c r="AC302" s="4" t="str">
        <f>""</f>
        <v/>
      </c>
      <c r="AD302" s="4" t="str">
        <f>""</f>
        <v/>
      </c>
      <c r="AE302" s="4" t="str">
        <f>""</f>
        <v/>
      </c>
      <c r="AF302" s="4" t="str">
        <f>""</f>
        <v/>
      </c>
      <c r="AG302" s="4" t="str">
        <f>""</f>
        <v/>
      </c>
      <c r="AH302" s="4" t="str">
        <f>""</f>
        <v/>
      </c>
      <c r="AI302" s="4" t="str">
        <f>""</f>
        <v/>
      </c>
      <c r="AJ302" s="4" t="str">
        <f>""</f>
        <v/>
      </c>
      <c r="AK302" s="4" t="str">
        <f>""</f>
        <v/>
      </c>
      <c r="AL302" s="4" t="str">
        <f>""</f>
        <v/>
      </c>
      <c r="AM302" s="4" t="str">
        <f>""</f>
        <v/>
      </c>
      <c r="AN302" s="4" t="str">
        <f>""</f>
        <v/>
      </c>
      <c r="AO302" s="4" t="str">
        <f>""</f>
        <v/>
      </c>
      <c r="AP302" s="4" t="str">
        <f>""</f>
        <v/>
      </c>
      <c r="AQ302" s="4" t="str">
        <f>""</f>
        <v/>
      </c>
      <c r="AR302" s="4" t="str">
        <f>""</f>
        <v/>
      </c>
      <c r="AS302" s="4" t="str">
        <f>""</f>
        <v/>
      </c>
    </row>
    <row r="303" spans="1:45" x14ac:dyDescent="0.25">
      <c r="A303" s="15"/>
      <c r="B303" s="16"/>
      <c r="C303" s="16"/>
      <c r="D303" s="16"/>
      <c r="E303" s="16"/>
      <c r="F303" s="16"/>
      <c r="G303" s="16"/>
      <c r="H303" s="14" t="s">
        <v>25</v>
      </c>
      <c r="I303" s="7" t="s">
        <v>26</v>
      </c>
      <c r="J303" s="7" t="s">
        <v>77</v>
      </c>
      <c r="K303" s="7" t="s">
        <v>78</v>
      </c>
      <c r="L303" s="7" t="s">
        <v>79</v>
      </c>
      <c r="M303" s="7" t="s">
        <v>80</v>
      </c>
      <c r="N303" s="7" t="s">
        <v>81</v>
      </c>
      <c r="O303" s="7" t="s">
        <v>82</v>
      </c>
      <c r="P303" s="7" t="s">
        <v>83</v>
      </c>
      <c r="Q303" s="7" t="s">
        <v>84</v>
      </c>
      <c r="R303" s="7" t="s">
        <v>85</v>
      </c>
      <c r="S303" s="7" t="s">
        <v>86</v>
      </c>
      <c r="T303" s="7" t="s">
        <v>87</v>
      </c>
      <c r="U303" s="7" t="s">
        <v>88</v>
      </c>
      <c r="V303" s="7" t="s">
        <v>89</v>
      </c>
      <c r="W303" s="7" t="s">
        <v>90</v>
      </c>
      <c r="X303" s="7" t="s">
        <v>91</v>
      </c>
      <c r="Y303" s="7" t="s">
        <v>92</v>
      </c>
      <c r="Z303" s="7" t="s">
        <v>93</v>
      </c>
      <c r="AA303" s="7" t="s">
        <v>94</v>
      </c>
      <c r="AB303" s="7" t="s">
        <v>95</v>
      </c>
      <c r="AC303" s="7" t="s">
        <v>96</v>
      </c>
      <c r="AD303" s="7" t="s">
        <v>97</v>
      </c>
      <c r="AE303" s="7" t="s">
        <v>98</v>
      </c>
      <c r="AF303" s="7" t="s">
        <v>99</v>
      </c>
      <c r="AI303" s="4" t="str">
        <f>""</f>
        <v/>
      </c>
      <c r="AJ303" s="4" t="str">
        <f>""</f>
        <v/>
      </c>
      <c r="AK303" s="4" t="str">
        <f>""</f>
        <v/>
      </c>
      <c r="AL303" s="4" t="str">
        <f>""</f>
        <v/>
      </c>
      <c r="AM303" s="4" t="str">
        <f>""</f>
        <v/>
      </c>
      <c r="AN303" s="4" t="str">
        <f>""</f>
        <v/>
      </c>
      <c r="AO303" s="4" t="str">
        <f>""</f>
        <v/>
      </c>
      <c r="AP303" s="4" t="str">
        <f>""</f>
        <v/>
      </c>
      <c r="AQ303" s="4" t="str">
        <f>""</f>
        <v/>
      </c>
      <c r="AR303" s="4" t="str">
        <f>""</f>
        <v/>
      </c>
      <c r="AS303" s="4" t="str">
        <f>""</f>
        <v/>
      </c>
    </row>
    <row r="304" spans="1:45" x14ac:dyDescent="0.25">
      <c r="A304" s="15"/>
      <c r="B304" s="17"/>
      <c r="C304" s="17"/>
      <c r="D304" s="17"/>
      <c r="E304" s="17"/>
      <c r="F304" s="17"/>
      <c r="G304" s="17"/>
      <c r="I304" s="8" t="s">
        <v>39</v>
      </c>
      <c r="J304" s="8"/>
      <c r="K304" s="8"/>
      <c r="L304" s="8"/>
      <c r="M304" s="8"/>
      <c r="N304" s="8"/>
      <c r="O304" s="8"/>
      <c r="P304" s="8">
        <v>15</v>
      </c>
      <c r="Q304" s="8">
        <v>15</v>
      </c>
      <c r="R304" s="8"/>
      <c r="S304" s="8">
        <v>15</v>
      </c>
      <c r="T304" s="8">
        <v>15</v>
      </c>
      <c r="U304" s="8"/>
      <c r="V304" s="8"/>
      <c r="W304" s="8"/>
      <c r="X304" s="8">
        <v>2</v>
      </c>
      <c r="Y304" s="8">
        <v>2</v>
      </c>
      <c r="Z304" s="8"/>
      <c r="AA304" s="8">
        <v>2</v>
      </c>
      <c r="AB304" s="8">
        <v>2</v>
      </c>
      <c r="AC304" s="8">
        <v>2</v>
      </c>
      <c r="AD304" s="8">
        <v>2</v>
      </c>
      <c r="AE304" s="8">
        <v>0.99</v>
      </c>
      <c r="AF304" s="8">
        <v>0</v>
      </c>
      <c r="AI304" s="4" t="str">
        <f>""</f>
        <v/>
      </c>
      <c r="AJ304" s="4" t="str">
        <f>""</f>
        <v/>
      </c>
      <c r="AK304" s="4" t="str">
        <f>""</f>
        <v/>
      </c>
      <c r="AL304" s="4" t="str">
        <f>""</f>
        <v/>
      </c>
      <c r="AM304" s="4" t="str">
        <f>""</f>
        <v/>
      </c>
      <c r="AN304" s="4" t="str">
        <f>""</f>
        <v/>
      </c>
      <c r="AO304" s="4" t="str">
        <f>""</f>
        <v/>
      </c>
      <c r="AP304" s="4" t="str">
        <f>""</f>
        <v/>
      </c>
      <c r="AQ304" s="4" t="str">
        <f>""</f>
        <v/>
      </c>
      <c r="AR304" s="4" t="str">
        <f>""</f>
        <v/>
      </c>
      <c r="AS304" s="4" t="str">
        <f>""</f>
        <v/>
      </c>
    </row>
    <row r="305" spans="1:45" x14ac:dyDescent="0.25">
      <c r="A305" s="15"/>
      <c r="B305" s="17"/>
      <c r="C305" s="17"/>
      <c r="D305" s="17"/>
      <c r="E305" s="17"/>
      <c r="F305" s="17"/>
      <c r="G305" s="17"/>
      <c r="I305" s="8" t="s">
        <v>40</v>
      </c>
      <c r="J305" s="8"/>
      <c r="K305" s="8"/>
      <c r="L305" s="8"/>
      <c r="M305" s="8"/>
      <c r="N305" s="8"/>
      <c r="O305" s="8"/>
      <c r="P305" s="8">
        <v>1.5</v>
      </c>
      <c r="Q305" s="8">
        <v>1.5</v>
      </c>
      <c r="R305" s="8">
        <f>2*$K$2</f>
        <v>0.02</v>
      </c>
      <c r="S305" s="8">
        <v>1.5</v>
      </c>
      <c r="T305" s="8">
        <v>1.5</v>
      </c>
      <c r="U305" s="8">
        <f>2*$K$2</f>
        <v>0.02</v>
      </c>
      <c r="V305" s="8"/>
      <c r="W305" s="8"/>
      <c r="X305" s="8">
        <f t="shared" ref="X305:Y305" si="36">2*$K$2</f>
        <v>0.02</v>
      </c>
      <c r="Y305" s="8">
        <f t="shared" si="36"/>
        <v>0.02</v>
      </c>
      <c r="Z305" s="8"/>
      <c r="AA305" s="8">
        <f t="shared" ref="AA305:AD305" si="37">2*$K$2</f>
        <v>0.02</v>
      </c>
      <c r="AB305" s="8">
        <f t="shared" si="37"/>
        <v>0.02</v>
      </c>
      <c r="AC305" s="8">
        <f t="shared" si="37"/>
        <v>0.02</v>
      </c>
      <c r="AD305" s="8">
        <f t="shared" si="37"/>
        <v>0.02</v>
      </c>
      <c r="AE305" s="8">
        <v>0</v>
      </c>
      <c r="AF305" s="8">
        <v>-0.3</v>
      </c>
      <c r="AI305" s="4" t="str">
        <f>""</f>
        <v/>
      </c>
      <c r="AJ305" s="4" t="str">
        <f>""</f>
        <v/>
      </c>
      <c r="AK305" s="4" t="str">
        <f>""</f>
        <v/>
      </c>
      <c r="AL305" s="4" t="str">
        <f>""</f>
        <v/>
      </c>
      <c r="AM305" s="4" t="str">
        <f>""</f>
        <v/>
      </c>
      <c r="AN305" s="4" t="str">
        <f>""</f>
        <v/>
      </c>
      <c r="AO305" s="4" t="str">
        <f>""</f>
        <v/>
      </c>
      <c r="AP305" s="4" t="str">
        <f>""</f>
        <v/>
      </c>
      <c r="AQ305" s="4" t="str">
        <f>""</f>
        <v/>
      </c>
      <c r="AR305" s="4" t="str">
        <f>""</f>
        <v/>
      </c>
      <c r="AS305" s="4" t="str">
        <f>""</f>
        <v/>
      </c>
    </row>
    <row r="306" spans="1:45" x14ac:dyDescent="0.25">
      <c r="A306" s="24" t="s">
        <v>41</v>
      </c>
      <c r="B306" s="18" t="s">
        <v>100</v>
      </c>
      <c r="C306" s="18">
        <v>11</v>
      </c>
      <c r="D306" s="18">
        <v>24</v>
      </c>
      <c r="E306" s="18" t="s">
        <v>120</v>
      </c>
      <c r="F306" s="18">
        <v>1</v>
      </c>
      <c r="G306" s="18" t="str">
        <f>B306&amp;C306&amp;D306&amp;E306&amp;F306</f>
        <v>PSS1124ND1</v>
      </c>
      <c r="H306" s="4" t="s">
        <v>9</v>
      </c>
      <c r="I306" s="4">
        <v>1</v>
      </c>
      <c r="J306" s="4">
        <v>1</v>
      </c>
      <c r="K306" s="4">
        <v>0</v>
      </c>
      <c r="L306" s="4">
        <v>3</v>
      </c>
      <c r="M306" s="4">
        <v>0</v>
      </c>
      <c r="N306" s="4">
        <v>5</v>
      </c>
      <c r="O306" s="4">
        <v>1</v>
      </c>
      <c r="P306" s="4">
        <v>2.5</v>
      </c>
      <c r="Q306" s="4">
        <v>2.5</v>
      </c>
      <c r="R306" s="4">
        <v>0</v>
      </c>
      <c r="S306" s="4">
        <v>2.5</v>
      </c>
      <c r="T306" s="4">
        <v>0</v>
      </c>
      <c r="U306" s="4">
        <v>2.5</v>
      </c>
      <c r="V306" s="4">
        <v>0.39</v>
      </c>
      <c r="W306" s="4">
        <v>1</v>
      </c>
      <c r="X306" s="4">
        <v>0</v>
      </c>
      <c r="Y306" s="4">
        <v>0.1</v>
      </c>
      <c r="Z306" s="4">
        <v>6.5</v>
      </c>
      <c r="AA306" s="4">
        <v>0.44</v>
      </c>
      <c r="AB306" s="4">
        <v>0.08</v>
      </c>
      <c r="AC306" s="4">
        <v>0.2</v>
      </c>
      <c r="AD306" s="4">
        <v>0.98</v>
      </c>
      <c r="AE306" s="4">
        <v>0.1</v>
      </c>
      <c r="AF306" s="4">
        <v>-0.1</v>
      </c>
      <c r="AG306" s="4" t="s">
        <v>1</v>
      </c>
      <c r="AH306" s="4" t="s">
        <v>1</v>
      </c>
      <c r="AI306" s="4" t="str">
        <f>""</f>
        <v/>
      </c>
      <c r="AJ306" s="4" t="str">
        <f>""</f>
        <v/>
      </c>
      <c r="AK306" s="4" t="str">
        <f>""</f>
        <v/>
      </c>
      <c r="AL306" s="4" t="str">
        <f>""</f>
        <v/>
      </c>
      <c r="AM306" s="4" t="str">
        <f>""</f>
        <v/>
      </c>
      <c r="AN306" s="4" t="str">
        <f>""</f>
        <v/>
      </c>
      <c r="AO306" s="4" t="str">
        <f>""</f>
        <v/>
      </c>
      <c r="AP306" s="4" t="str">
        <f>""</f>
        <v/>
      </c>
      <c r="AQ306" s="4" t="str">
        <f>""</f>
        <v/>
      </c>
      <c r="AR306" s="4" t="str">
        <f>""</f>
        <v/>
      </c>
      <c r="AS306" s="4" t="str">
        <f>""</f>
        <v/>
      </c>
    </row>
    <row r="307" spans="1:45" x14ac:dyDescent="0.25">
      <c r="A307" s="27" t="s">
        <v>144</v>
      </c>
      <c r="B307" s="9"/>
      <c r="C307" s="9"/>
      <c r="D307" s="9"/>
      <c r="E307" s="9"/>
      <c r="F307" s="16"/>
      <c r="G307" s="16"/>
      <c r="H307" s="14" t="s">
        <v>25</v>
      </c>
      <c r="I307" s="7" t="s">
        <v>26</v>
      </c>
      <c r="J307" s="7" t="s">
        <v>103</v>
      </c>
      <c r="K307" s="7" t="s">
        <v>104</v>
      </c>
      <c r="L307" s="7" t="s">
        <v>105</v>
      </c>
      <c r="M307" s="7" t="s">
        <v>106</v>
      </c>
      <c r="N307" s="7" t="s">
        <v>107</v>
      </c>
      <c r="O307" s="7" t="s">
        <v>108</v>
      </c>
      <c r="P307" s="7" t="s">
        <v>109</v>
      </c>
      <c r="Q307" s="7" t="s">
        <v>110</v>
      </c>
      <c r="R307" s="7" t="s">
        <v>111</v>
      </c>
      <c r="S307" s="7" t="s">
        <v>112</v>
      </c>
      <c r="T307" s="7" t="s">
        <v>113</v>
      </c>
      <c r="U307" s="7" t="s">
        <v>114</v>
      </c>
      <c r="V307" s="7" t="s">
        <v>115</v>
      </c>
      <c r="W307" s="7" t="s">
        <v>116</v>
      </c>
      <c r="X307" s="7" t="s">
        <v>117</v>
      </c>
      <c r="Y307" s="7" t="s">
        <v>118</v>
      </c>
      <c r="Z307" s="7" t="s">
        <v>119</v>
      </c>
      <c r="AC307" s="4" t="str">
        <f>""</f>
        <v/>
      </c>
      <c r="AD307" s="4" t="str">
        <f>""</f>
        <v/>
      </c>
      <c r="AE307" s="4" t="str">
        <f>""</f>
        <v/>
      </c>
      <c r="AF307" s="4" t="str">
        <f>""</f>
        <v/>
      </c>
      <c r="AG307" s="4" t="str">
        <f>""</f>
        <v/>
      </c>
      <c r="AH307" s="4" t="str">
        <f>""</f>
        <v/>
      </c>
      <c r="AI307" s="4" t="str">
        <f>""</f>
        <v/>
      </c>
      <c r="AJ307" s="4" t="str">
        <f>""</f>
        <v/>
      </c>
      <c r="AK307" s="4" t="str">
        <f>""</f>
        <v/>
      </c>
      <c r="AL307" s="4" t="str">
        <f>""</f>
        <v/>
      </c>
      <c r="AM307" s="4" t="str">
        <f>""</f>
        <v/>
      </c>
      <c r="AN307" s="4" t="str">
        <f>""</f>
        <v/>
      </c>
      <c r="AO307" s="4" t="str">
        <f>""</f>
        <v/>
      </c>
      <c r="AP307" s="4" t="str">
        <f>""</f>
        <v/>
      </c>
      <c r="AQ307" s="4" t="str">
        <f>""</f>
        <v/>
      </c>
      <c r="AR307" s="4" t="str">
        <f>""</f>
        <v/>
      </c>
      <c r="AS307" s="4" t="str">
        <f>""</f>
        <v/>
      </c>
    </row>
    <row r="308" spans="1:45" x14ac:dyDescent="0.25">
      <c r="A308" s="25"/>
      <c r="B308" s="10"/>
      <c r="C308" s="10"/>
      <c r="D308" s="10"/>
      <c r="E308" s="10"/>
      <c r="F308" s="17"/>
      <c r="G308" s="17"/>
      <c r="I308" s="8" t="s">
        <v>39</v>
      </c>
      <c r="J308" s="8">
        <v>0.5</v>
      </c>
      <c r="K308" s="8">
        <v>75</v>
      </c>
      <c r="L308" s="8">
        <v>75</v>
      </c>
      <c r="M308" s="8">
        <v>10</v>
      </c>
      <c r="N308" s="8">
        <v>0</v>
      </c>
      <c r="O308" s="8">
        <v>1</v>
      </c>
      <c r="P308" s="8">
        <v>1.2</v>
      </c>
      <c r="Q308" s="8">
        <v>18</v>
      </c>
      <c r="R308" s="8">
        <v>118</v>
      </c>
      <c r="S308" s="8">
        <v>0</v>
      </c>
      <c r="T308" s="8">
        <v>1.1000000000000001</v>
      </c>
      <c r="U308" s="8">
        <v>10</v>
      </c>
      <c r="V308" s="8">
        <v>1.1000000000000001</v>
      </c>
      <c r="W308" s="8">
        <v>20</v>
      </c>
      <c r="X308" s="8">
        <v>1</v>
      </c>
      <c r="Y308" s="8">
        <v>0.5</v>
      </c>
      <c r="Z308" s="8">
        <v>90</v>
      </c>
      <c r="AC308" s="4" t="str">
        <f>""</f>
        <v/>
      </c>
      <c r="AD308" s="4" t="str">
        <f>""</f>
        <v/>
      </c>
      <c r="AE308" s="4" t="str">
        <f>""</f>
        <v/>
      </c>
      <c r="AF308" s="4" t="str">
        <f>""</f>
        <v/>
      </c>
      <c r="AG308" s="4" t="str">
        <f>""</f>
        <v/>
      </c>
      <c r="AH308" s="4" t="str">
        <f>""</f>
        <v/>
      </c>
      <c r="AI308" s="4" t="str">
        <f>""</f>
        <v/>
      </c>
      <c r="AJ308" s="4" t="str">
        <f>""</f>
        <v/>
      </c>
      <c r="AK308" s="4" t="str">
        <f>""</f>
        <v/>
      </c>
      <c r="AL308" s="4" t="str">
        <f>""</f>
        <v/>
      </c>
      <c r="AM308" s="4" t="str">
        <f>""</f>
        <v/>
      </c>
      <c r="AN308" s="4" t="str">
        <f>""</f>
        <v/>
      </c>
      <c r="AO308" s="4" t="str">
        <f>""</f>
        <v/>
      </c>
      <c r="AP308" s="4" t="str">
        <f>""</f>
        <v/>
      </c>
      <c r="AQ308" s="4" t="str">
        <f>""</f>
        <v/>
      </c>
      <c r="AR308" s="4" t="str">
        <f>""</f>
        <v/>
      </c>
      <c r="AS308" s="4" t="str">
        <f>""</f>
        <v/>
      </c>
    </row>
    <row r="309" spans="1:45" x14ac:dyDescent="0.25">
      <c r="A309" s="25"/>
      <c r="B309" s="10"/>
      <c r="C309" s="10"/>
      <c r="D309" s="10"/>
      <c r="E309" s="10"/>
      <c r="F309" s="17"/>
      <c r="G309" s="17"/>
      <c r="I309" s="8" t="s">
        <v>40</v>
      </c>
      <c r="J309" s="8">
        <v>0</v>
      </c>
      <c r="K309" s="8">
        <v>0</v>
      </c>
      <c r="L309" s="8">
        <v>0</v>
      </c>
      <c r="M309" s="8">
        <v>0.8</v>
      </c>
      <c r="N309" s="8">
        <v>-6</v>
      </c>
      <c r="O309" s="8">
        <v>0</v>
      </c>
      <c r="P309" s="8">
        <v>0</v>
      </c>
      <c r="Q309" s="8">
        <v>0</v>
      </c>
      <c r="R309" s="8">
        <v>0.8</v>
      </c>
      <c r="S309" s="8">
        <v>-118</v>
      </c>
      <c r="T309" s="8">
        <v>0</v>
      </c>
      <c r="U309" s="8">
        <v>1</v>
      </c>
      <c r="V309" s="8">
        <v>0</v>
      </c>
      <c r="W309" s="8">
        <v>1</v>
      </c>
      <c r="X309" s="8">
        <v>0</v>
      </c>
      <c r="Y309" s="8">
        <v>0</v>
      </c>
      <c r="Z309" s="8">
        <v>-90</v>
      </c>
      <c r="AC309" s="4" t="str">
        <f>""</f>
        <v/>
      </c>
      <c r="AD309" s="4" t="str">
        <f>""</f>
        <v/>
      </c>
      <c r="AE309" s="4" t="str">
        <f>""</f>
        <v/>
      </c>
      <c r="AF309" s="4" t="str">
        <f>""</f>
        <v/>
      </c>
      <c r="AG309" s="4" t="str">
        <f>""</f>
        <v/>
      </c>
      <c r="AH309" s="4" t="str">
        <f>""</f>
        <v/>
      </c>
      <c r="AI309" s="4" t="str">
        <f>""</f>
        <v/>
      </c>
      <c r="AJ309" s="4" t="str">
        <f>""</f>
        <v/>
      </c>
      <c r="AK309" s="4" t="str">
        <f>""</f>
        <v/>
      </c>
      <c r="AL309" s="4" t="str">
        <f>""</f>
        <v/>
      </c>
      <c r="AM309" s="4" t="str">
        <f>""</f>
        <v/>
      </c>
      <c r="AN309" s="4" t="str">
        <f>""</f>
        <v/>
      </c>
      <c r="AO309" s="4" t="str">
        <f>""</f>
        <v/>
      </c>
      <c r="AP309" s="4" t="str">
        <f>""</f>
        <v/>
      </c>
      <c r="AQ309" s="4" t="str">
        <f>""</f>
        <v/>
      </c>
      <c r="AR309" s="4" t="str">
        <f>""</f>
        <v/>
      </c>
      <c r="AS309" s="4" t="str">
        <f>""</f>
        <v/>
      </c>
    </row>
    <row r="310" spans="1:45" x14ac:dyDescent="0.25">
      <c r="A310" s="22" t="s">
        <v>41</v>
      </c>
      <c r="B310" s="18" t="s">
        <v>42</v>
      </c>
      <c r="C310" s="18">
        <v>11</v>
      </c>
      <c r="D310" s="18">
        <v>25.5</v>
      </c>
      <c r="E310" s="18" t="s">
        <v>43</v>
      </c>
      <c r="F310" s="18">
        <v>1</v>
      </c>
      <c r="G310" s="18" t="str">
        <f>B310&amp;C310&amp;D310&amp;E310&amp;F310</f>
        <v>AVR1125.5TD1</v>
      </c>
      <c r="H310" s="4" t="s">
        <v>3</v>
      </c>
      <c r="I310" s="4">
        <v>1</v>
      </c>
      <c r="J310" s="4">
        <v>0</v>
      </c>
      <c r="K310" s="4">
        <v>10.75</v>
      </c>
      <c r="L310" s="4">
        <v>10.75</v>
      </c>
      <c r="M310" s="4">
        <v>5</v>
      </c>
      <c r="N310" s="4">
        <v>-0.87</v>
      </c>
      <c r="O310" s="4">
        <v>0</v>
      </c>
      <c r="P310" s="4">
        <v>1</v>
      </c>
      <c r="Q310" s="4">
        <v>0</v>
      </c>
      <c r="R310" s="4">
        <v>99</v>
      </c>
      <c r="S310" s="4">
        <v>-99</v>
      </c>
      <c r="T310" s="4">
        <v>0</v>
      </c>
      <c r="U310" s="4">
        <v>9.3000000000000007</v>
      </c>
      <c r="V310" s="4">
        <v>0</v>
      </c>
      <c r="W310" s="4">
        <v>11.63</v>
      </c>
      <c r="X310" s="4">
        <v>0.113</v>
      </c>
      <c r="Y310" s="4">
        <v>0.124</v>
      </c>
      <c r="Z310" s="4">
        <v>0</v>
      </c>
      <c r="AA310" s="4" t="s">
        <v>1</v>
      </c>
      <c r="AB310" s="4" t="s">
        <v>1</v>
      </c>
      <c r="AC310" s="4" t="str">
        <f>""</f>
        <v/>
      </c>
      <c r="AD310" s="4" t="str">
        <f>""</f>
        <v/>
      </c>
      <c r="AE310" s="4" t="str">
        <f>""</f>
        <v/>
      </c>
      <c r="AF310" s="4" t="str">
        <f>""</f>
        <v/>
      </c>
      <c r="AG310" s="4" t="str">
        <f>""</f>
        <v/>
      </c>
      <c r="AH310" s="4" t="str">
        <f>""</f>
        <v/>
      </c>
      <c r="AI310" s="4" t="str">
        <f>""</f>
        <v/>
      </c>
      <c r="AJ310" s="4" t="str">
        <f>""</f>
        <v/>
      </c>
      <c r="AK310" s="4" t="str">
        <f>""</f>
        <v/>
      </c>
      <c r="AL310" s="4" t="str">
        <f>""</f>
        <v/>
      </c>
      <c r="AM310" s="4" t="str">
        <f>""</f>
        <v/>
      </c>
      <c r="AN310" s="4" t="str">
        <f>""</f>
        <v/>
      </c>
      <c r="AO310" s="4" t="str">
        <f>""</f>
        <v/>
      </c>
      <c r="AP310" s="4" t="str">
        <f>""</f>
        <v/>
      </c>
      <c r="AQ310" s="4" t="str">
        <f>""</f>
        <v/>
      </c>
      <c r="AR310" s="4" t="str">
        <f>""</f>
        <v/>
      </c>
      <c r="AS310" s="4" t="str">
        <f>""</f>
        <v/>
      </c>
    </row>
    <row r="311" spans="1:45" x14ac:dyDescent="0.25">
      <c r="A311" s="15"/>
      <c r="B311" s="16"/>
      <c r="C311" s="16"/>
      <c r="D311" s="16"/>
      <c r="E311" s="16"/>
      <c r="F311" s="16"/>
      <c r="G311" s="16"/>
      <c r="H311" s="14" t="s">
        <v>25</v>
      </c>
      <c r="I311" s="7" t="s">
        <v>26</v>
      </c>
      <c r="J311" s="7" t="s">
        <v>44</v>
      </c>
      <c r="K311" s="7" t="s">
        <v>45</v>
      </c>
      <c r="L311" s="7" t="s">
        <v>46</v>
      </c>
      <c r="M311" s="7" t="s">
        <v>47</v>
      </c>
      <c r="N311" s="7" t="s">
        <v>48</v>
      </c>
      <c r="O311" s="7" t="s">
        <v>49</v>
      </c>
      <c r="P311" s="7" t="s">
        <v>50</v>
      </c>
      <c r="Q311" s="7" t="s">
        <v>51</v>
      </c>
      <c r="R311" s="7" t="s">
        <v>52</v>
      </c>
      <c r="S311" s="7" t="s">
        <v>53</v>
      </c>
      <c r="T311" s="7" t="s">
        <v>54</v>
      </c>
      <c r="U311" s="7" t="s">
        <v>55</v>
      </c>
      <c r="X311" s="4" t="str">
        <f>""</f>
        <v/>
      </c>
      <c r="Y311" s="4" t="str">
        <f>""</f>
        <v/>
      </c>
      <c r="Z311" s="4" t="str">
        <f>""</f>
        <v/>
      </c>
      <c r="AA311" s="4" t="str">
        <f>""</f>
        <v/>
      </c>
      <c r="AB311" s="4" t="str">
        <f>""</f>
        <v/>
      </c>
      <c r="AC311" s="4" t="str">
        <f>""</f>
        <v/>
      </c>
      <c r="AD311" s="4" t="str">
        <f>""</f>
        <v/>
      </c>
      <c r="AE311" s="4" t="str">
        <f>""</f>
        <v/>
      </c>
      <c r="AF311" s="4" t="str">
        <f>""</f>
        <v/>
      </c>
      <c r="AG311" s="4" t="str">
        <f>""</f>
        <v/>
      </c>
      <c r="AH311" s="4" t="str">
        <f>""</f>
        <v/>
      </c>
      <c r="AI311" s="4" t="str">
        <f>""</f>
        <v/>
      </c>
      <c r="AJ311" s="4" t="str">
        <f>""</f>
        <v/>
      </c>
      <c r="AK311" s="4" t="str">
        <f>""</f>
        <v/>
      </c>
      <c r="AL311" s="4" t="str">
        <f>""</f>
        <v/>
      </c>
      <c r="AM311" s="4" t="str">
        <f>""</f>
        <v/>
      </c>
      <c r="AN311" s="4" t="str">
        <f>""</f>
        <v/>
      </c>
      <c r="AO311" s="4" t="str">
        <f>""</f>
        <v/>
      </c>
      <c r="AP311" s="4" t="str">
        <f>""</f>
        <v/>
      </c>
      <c r="AQ311" s="4" t="str">
        <f>""</f>
        <v/>
      </c>
      <c r="AR311" s="4" t="str">
        <f>""</f>
        <v/>
      </c>
      <c r="AS311" s="4" t="str">
        <f>""</f>
        <v/>
      </c>
    </row>
    <row r="312" spans="1:45" x14ac:dyDescent="0.25">
      <c r="A312" s="15"/>
      <c r="B312" s="17"/>
      <c r="C312" s="17"/>
      <c r="D312" s="17"/>
      <c r="E312" s="17"/>
      <c r="F312" s="17"/>
      <c r="G312" s="17"/>
      <c r="I312" s="8" t="s">
        <v>39</v>
      </c>
      <c r="J312" s="8">
        <v>10</v>
      </c>
      <c r="K312" s="8">
        <v>0.2</v>
      </c>
      <c r="L312" s="8">
        <v>0.2</v>
      </c>
      <c r="M312" s="8">
        <v>10</v>
      </c>
      <c r="N312" s="8">
        <v>3</v>
      </c>
      <c r="O312" s="8">
        <v>2.5</v>
      </c>
      <c r="P312" s="8"/>
      <c r="Q312" s="8"/>
      <c r="R312" s="8"/>
      <c r="S312" s="8"/>
      <c r="T312" s="8"/>
      <c r="U312" s="8"/>
      <c r="X312" s="4" t="str">
        <f>""</f>
        <v/>
      </c>
      <c r="Y312" s="4" t="str">
        <f>""</f>
        <v/>
      </c>
      <c r="Z312" s="4" t="str">
        <f>""</f>
        <v/>
      </c>
      <c r="AA312" s="4" t="str">
        <f>""</f>
        <v/>
      </c>
      <c r="AB312" s="4" t="str">
        <f>""</f>
        <v/>
      </c>
      <c r="AC312" s="4" t="str">
        <f>""</f>
        <v/>
      </c>
      <c r="AD312" s="4" t="str">
        <f>""</f>
        <v/>
      </c>
      <c r="AE312" s="4" t="str">
        <f>""</f>
        <v/>
      </c>
      <c r="AF312" s="4" t="str">
        <f>""</f>
        <v/>
      </c>
      <c r="AG312" s="4" t="str">
        <f>""</f>
        <v/>
      </c>
      <c r="AH312" s="4" t="str">
        <f>""</f>
        <v/>
      </c>
      <c r="AI312" s="4" t="str">
        <f>""</f>
        <v/>
      </c>
      <c r="AJ312" s="4" t="str">
        <f>""</f>
        <v/>
      </c>
      <c r="AK312" s="4" t="str">
        <f>""</f>
        <v/>
      </c>
      <c r="AL312" s="4" t="str">
        <f>""</f>
        <v/>
      </c>
      <c r="AM312" s="4" t="str">
        <f>""</f>
        <v/>
      </c>
      <c r="AN312" s="4" t="str">
        <f>""</f>
        <v/>
      </c>
      <c r="AO312" s="4" t="str">
        <f>""</f>
        <v/>
      </c>
      <c r="AP312" s="4" t="str">
        <f>""</f>
        <v/>
      </c>
      <c r="AQ312" s="4" t="str">
        <f>""</f>
        <v/>
      </c>
      <c r="AR312" s="4" t="str">
        <f>""</f>
        <v/>
      </c>
      <c r="AS312" s="4" t="str">
        <f>""</f>
        <v/>
      </c>
    </row>
    <row r="313" spans="1:45" x14ac:dyDescent="0.25">
      <c r="A313" s="15"/>
      <c r="B313" s="17"/>
      <c r="C313" s="17"/>
      <c r="D313" s="17"/>
      <c r="E313" s="17"/>
      <c r="F313" s="17"/>
      <c r="G313" s="17"/>
      <c r="I313" s="8" t="s">
        <v>40</v>
      </c>
      <c r="J313" s="8">
        <v>1</v>
      </c>
      <c r="K313" s="8">
        <f>4*$K$2</f>
        <v>0.04</v>
      </c>
      <c r="L313" s="8">
        <f>4*$K$2</f>
        <v>0.04</v>
      </c>
      <c r="M313" s="8">
        <v>1</v>
      </c>
      <c r="N313" s="8">
        <v>0</v>
      </c>
      <c r="O313" s="8"/>
      <c r="P313" s="8"/>
      <c r="Q313" s="8"/>
      <c r="R313" s="8"/>
      <c r="S313" s="8"/>
      <c r="T313" s="8">
        <v>0</v>
      </c>
      <c r="U313" s="8"/>
      <c r="X313" s="4" t="str">
        <f>""</f>
        <v/>
      </c>
      <c r="Y313" s="4" t="str">
        <f>""</f>
        <v/>
      </c>
      <c r="Z313" s="4" t="str">
        <f>""</f>
        <v/>
      </c>
      <c r="AA313" s="4" t="str">
        <f>""</f>
        <v/>
      </c>
      <c r="AB313" s="4" t="str">
        <f>""</f>
        <v/>
      </c>
      <c r="AC313" s="4" t="str">
        <f>""</f>
        <v/>
      </c>
      <c r="AD313" s="4" t="str">
        <f>""</f>
        <v/>
      </c>
      <c r="AE313" s="4" t="str">
        <f>""</f>
        <v/>
      </c>
      <c r="AF313" s="4" t="str">
        <f>""</f>
        <v/>
      </c>
      <c r="AG313" s="4" t="str">
        <f>""</f>
        <v/>
      </c>
      <c r="AH313" s="4" t="str">
        <f>""</f>
        <v/>
      </c>
      <c r="AI313" s="4" t="str">
        <f>""</f>
        <v/>
      </c>
      <c r="AJ313" s="4" t="str">
        <f>""</f>
        <v/>
      </c>
      <c r="AK313" s="4" t="str">
        <f>""</f>
        <v/>
      </c>
      <c r="AL313" s="4" t="str">
        <f>""</f>
        <v/>
      </c>
      <c r="AM313" s="4" t="str">
        <f>""</f>
        <v/>
      </c>
      <c r="AN313" s="4" t="str">
        <f>""</f>
        <v/>
      </c>
      <c r="AO313" s="4" t="str">
        <f>""</f>
        <v/>
      </c>
      <c r="AP313" s="4" t="str">
        <f>""</f>
        <v/>
      </c>
      <c r="AQ313" s="4" t="str">
        <f>""</f>
        <v/>
      </c>
      <c r="AR313" s="4" t="str">
        <f>""</f>
        <v/>
      </c>
      <c r="AS313" s="4" t="str">
        <f>""</f>
        <v/>
      </c>
    </row>
    <row r="314" spans="1:45" x14ac:dyDescent="0.25">
      <c r="A314" s="23" t="s">
        <v>41</v>
      </c>
      <c r="B314" s="18" t="s">
        <v>62</v>
      </c>
      <c r="C314" s="18">
        <v>11</v>
      </c>
      <c r="D314" s="18">
        <v>25.5</v>
      </c>
      <c r="E314" s="18" t="s">
        <v>43</v>
      </c>
      <c r="F314" s="18">
        <v>1</v>
      </c>
      <c r="G314" s="18" t="str">
        <f>B314&amp;C314&amp;D314&amp;E314&amp;F314</f>
        <v>GEN1125.5TD1</v>
      </c>
      <c r="H314" s="4" t="s">
        <v>0</v>
      </c>
      <c r="I314" s="4">
        <v>1</v>
      </c>
      <c r="J314" s="4">
        <v>6.6</v>
      </c>
      <c r="K314" s="4">
        <v>0.05</v>
      </c>
      <c r="L314" s="4">
        <v>0.155</v>
      </c>
      <c r="M314" s="4">
        <v>2</v>
      </c>
      <c r="N314" s="4">
        <v>0</v>
      </c>
      <c r="O314" s="4">
        <v>1.1299999999999999</v>
      </c>
      <c r="P314" s="4">
        <v>0.73399999999999999</v>
      </c>
      <c r="Q314" s="4">
        <v>0.26</v>
      </c>
      <c r="R314" s="4">
        <v>0.25600000000000001</v>
      </c>
      <c r="S314" s="4">
        <v>0.104</v>
      </c>
      <c r="T314" s="4">
        <v>0.19400000000000001</v>
      </c>
      <c r="U314" s="4">
        <v>0.68500000000000005</v>
      </c>
      <c r="V314" s="4" t="s">
        <v>1</v>
      </c>
      <c r="W314" s="4" t="s">
        <v>1</v>
      </c>
      <c r="X314" s="4" t="str">
        <f>""</f>
        <v/>
      </c>
      <c r="Y314" s="4" t="str">
        <f>""</f>
        <v/>
      </c>
      <c r="Z314" s="4" t="str">
        <f>""</f>
        <v/>
      </c>
      <c r="AA314" s="4" t="str">
        <f>""</f>
        <v/>
      </c>
      <c r="AB314" s="4" t="str">
        <f>""</f>
        <v/>
      </c>
      <c r="AC314" s="4" t="str">
        <f>""</f>
        <v/>
      </c>
      <c r="AD314" s="4" t="str">
        <f>""</f>
        <v/>
      </c>
      <c r="AE314" s="4" t="str">
        <f>""</f>
        <v/>
      </c>
      <c r="AF314" s="4" t="str">
        <f>""</f>
        <v/>
      </c>
      <c r="AG314" s="4" t="str">
        <f>""</f>
        <v/>
      </c>
      <c r="AH314" s="4" t="str">
        <f>""</f>
        <v/>
      </c>
      <c r="AI314" s="4" t="str">
        <f>""</f>
        <v/>
      </c>
      <c r="AJ314" s="4" t="str">
        <f>""</f>
        <v/>
      </c>
      <c r="AK314" s="4" t="str">
        <f>""</f>
        <v/>
      </c>
      <c r="AL314" s="4" t="str">
        <f>""</f>
        <v/>
      </c>
      <c r="AM314" s="4" t="str">
        <f>""</f>
        <v/>
      </c>
      <c r="AN314" s="4" t="str">
        <f>""</f>
        <v/>
      </c>
      <c r="AO314" s="4" t="str">
        <f>""</f>
        <v/>
      </c>
      <c r="AP314" s="4" t="str">
        <f>""</f>
        <v/>
      </c>
      <c r="AQ314" s="4" t="str">
        <f>""</f>
        <v/>
      </c>
      <c r="AR314" s="4" t="str">
        <f>""</f>
        <v/>
      </c>
      <c r="AS314" s="4" t="str">
        <f>""</f>
        <v/>
      </c>
    </row>
    <row r="315" spans="1:45" x14ac:dyDescent="0.25">
      <c r="A315" s="15"/>
      <c r="B315" s="16"/>
      <c r="C315" s="16"/>
      <c r="D315" s="16"/>
      <c r="E315" s="16"/>
      <c r="F315" s="16"/>
      <c r="G315" s="16"/>
      <c r="H315" s="14" t="s">
        <v>25</v>
      </c>
      <c r="I315" s="7" t="s">
        <v>26</v>
      </c>
      <c r="J315" s="7" t="s">
        <v>64</v>
      </c>
      <c r="K315" s="7" t="s">
        <v>65</v>
      </c>
      <c r="L315" s="7" t="s">
        <v>66</v>
      </c>
      <c r="M315" s="7" t="s">
        <v>67</v>
      </c>
      <c r="N315" s="7" t="s">
        <v>68</v>
      </c>
      <c r="O315" s="7" t="s">
        <v>69</v>
      </c>
      <c r="P315" s="7" t="s">
        <v>70</v>
      </c>
      <c r="Q315" s="7" t="s">
        <v>71</v>
      </c>
      <c r="R315" s="7" t="s">
        <v>72</v>
      </c>
      <c r="S315" s="7" t="s">
        <v>73</v>
      </c>
      <c r="T315" s="7" t="s">
        <v>74</v>
      </c>
      <c r="U315" s="7" t="s">
        <v>75</v>
      </c>
      <c r="X315" s="4" t="str">
        <f>""</f>
        <v/>
      </c>
      <c r="Y315" s="4" t="str">
        <f>""</f>
        <v/>
      </c>
      <c r="Z315" s="4" t="str">
        <f>""</f>
        <v/>
      </c>
      <c r="AA315" s="4" t="str">
        <f>""</f>
        <v/>
      </c>
      <c r="AB315" s="4" t="str">
        <f>""</f>
        <v/>
      </c>
      <c r="AC315" s="4" t="str">
        <f>""</f>
        <v/>
      </c>
      <c r="AD315" s="4" t="str">
        <f>""</f>
        <v/>
      </c>
      <c r="AE315" s="4" t="str">
        <f>""</f>
        <v/>
      </c>
      <c r="AF315" s="4" t="str">
        <f>""</f>
        <v/>
      </c>
      <c r="AG315" s="4" t="str">
        <f>""</f>
        <v/>
      </c>
      <c r="AH315" s="4" t="str">
        <f>""</f>
        <v/>
      </c>
      <c r="AI315" s="4" t="str">
        <f>""</f>
        <v/>
      </c>
      <c r="AJ315" s="4" t="str">
        <f>""</f>
        <v/>
      </c>
      <c r="AK315" s="4" t="str">
        <f>""</f>
        <v/>
      </c>
      <c r="AL315" s="4" t="str">
        <f>""</f>
        <v/>
      </c>
      <c r="AM315" s="4" t="str">
        <f>""</f>
        <v/>
      </c>
      <c r="AN315" s="4" t="str">
        <f>""</f>
        <v/>
      </c>
      <c r="AO315" s="4" t="str">
        <f>""</f>
        <v/>
      </c>
      <c r="AP315" s="4" t="str">
        <f>""</f>
        <v/>
      </c>
      <c r="AQ315" s="4" t="str">
        <f>""</f>
        <v/>
      </c>
      <c r="AR315" s="4" t="str">
        <f>""</f>
        <v/>
      </c>
      <c r="AS315" s="4" t="str">
        <f>""</f>
        <v/>
      </c>
    </row>
    <row r="316" spans="1:45" x14ac:dyDescent="0.25">
      <c r="A316" s="15"/>
      <c r="B316" s="17"/>
      <c r="C316" s="17"/>
      <c r="D316" s="17"/>
      <c r="E316" s="17"/>
      <c r="F316" s="17"/>
      <c r="G316" s="17"/>
      <c r="I316" s="8" t="s">
        <v>39</v>
      </c>
      <c r="J316" s="8">
        <v>1</v>
      </c>
      <c r="K316" s="8">
        <v>2</v>
      </c>
      <c r="L316" s="8">
        <v>30</v>
      </c>
      <c r="M316" s="8">
        <v>0.1</v>
      </c>
      <c r="N316" s="8">
        <v>1</v>
      </c>
      <c r="O316" s="8">
        <v>0.3</v>
      </c>
      <c r="P316" s="8">
        <v>1</v>
      </c>
      <c r="Q316" s="8">
        <v>1</v>
      </c>
      <c r="R316" s="8">
        <v>30</v>
      </c>
      <c r="S316" s="8">
        <v>1.5</v>
      </c>
      <c r="T316" s="8">
        <v>0.5</v>
      </c>
      <c r="U316" s="8">
        <v>0.15</v>
      </c>
      <c r="X316" s="4" t="str">
        <f>""</f>
        <v/>
      </c>
      <c r="Y316" s="4" t="str">
        <f>""</f>
        <v/>
      </c>
      <c r="Z316" s="4" t="str">
        <f>""</f>
        <v/>
      </c>
      <c r="AA316" s="4" t="str">
        <f>""</f>
        <v/>
      </c>
      <c r="AB316" s="4" t="str">
        <f>""</f>
        <v/>
      </c>
      <c r="AC316" s="4" t="str">
        <f>""</f>
        <v/>
      </c>
      <c r="AD316" s="4" t="str">
        <f>""</f>
        <v/>
      </c>
      <c r="AE316" s="4" t="str">
        <f>""</f>
        <v/>
      </c>
      <c r="AF316" s="4" t="str">
        <f>""</f>
        <v/>
      </c>
      <c r="AG316" s="4" t="str">
        <f>""</f>
        <v/>
      </c>
      <c r="AH316" s="4" t="str">
        <f>""</f>
        <v/>
      </c>
      <c r="AI316" s="4" t="str">
        <f>""</f>
        <v/>
      </c>
      <c r="AJ316" s="4" t="str">
        <f>""</f>
        <v/>
      </c>
      <c r="AK316" s="4" t="str">
        <f>""</f>
        <v/>
      </c>
      <c r="AL316" s="4" t="str">
        <f>""</f>
        <v/>
      </c>
      <c r="AM316" s="4" t="str">
        <f>""</f>
        <v/>
      </c>
      <c r="AN316" s="4" t="str">
        <f>""</f>
        <v/>
      </c>
      <c r="AO316" s="4" t="str">
        <f>""</f>
        <v/>
      </c>
      <c r="AP316" s="4" t="str">
        <f>""</f>
        <v/>
      </c>
      <c r="AQ316" s="4" t="str">
        <f>""</f>
        <v/>
      </c>
      <c r="AR316" s="4" t="str">
        <f>""</f>
        <v/>
      </c>
      <c r="AS316" s="4" t="str">
        <f>""</f>
        <v/>
      </c>
    </row>
    <row r="317" spans="1:45" x14ac:dyDescent="0.25">
      <c r="A317" s="15"/>
      <c r="B317" s="17"/>
      <c r="C317" s="17"/>
      <c r="D317" s="17"/>
      <c r="E317" s="17"/>
      <c r="F317" s="17"/>
      <c r="G317" s="17"/>
      <c r="I317" s="8" t="s">
        <v>40</v>
      </c>
      <c r="J317" s="8">
        <v>0</v>
      </c>
      <c r="K317" s="8">
        <v>0</v>
      </c>
      <c r="L317" s="8">
        <f>4*$K$2</f>
        <v>0.04</v>
      </c>
      <c r="M317" s="8">
        <f>4*$K$2</f>
        <v>0.04</v>
      </c>
      <c r="N317" s="8">
        <f>4*$K$2</f>
        <v>0.04</v>
      </c>
      <c r="O317" s="8">
        <v>0</v>
      </c>
      <c r="P317" s="8">
        <v>0</v>
      </c>
      <c r="Q317" s="8">
        <v>0</v>
      </c>
      <c r="R317" s="8">
        <v>0.5</v>
      </c>
      <c r="S317" s="8">
        <v>0.8</v>
      </c>
      <c r="T317" s="8">
        <v>0</v>
      </c>
      <c r="U317" s="8">
        <v>0</v>
      </c>
      <c r="X317" s="4" t="str">
        <f>""</f>
        <v/>
      </c>
      <c r="Y317" s="4" t="str">
        <f>""</f>
        <v/>
      </c>
      <c r="Z317" s="4" t="str">
        <f>""</f>
        <v/>
      </c>
      <c r="AA317" s="4" t="str">
        <f>""</f>
        <v/>
      </c>
      <c r="AB317" s="4" t="str">
        <f>""</f>
        <v/>
      </c>
      <c r="AC317" s="4" t="str">
        <f>""</f>
        <v/>
      </c>
      <c r="AD317" s="4" t="str">
        <f>""</f>
        <v/>
      </c>
      <c r="AE317" s="4" t="str">
        <f>""</f>
        <v/>
      </c>
      <c r="AF317" s="4" t="str">
        <f>""</f>
        <v/>
      </c>
      <c r="AG317" s="4" t="str">
        <f>""</f>
        <v/>
      </c>
      <c r="AH317" s="4" t="str">
        <f>""</f>
        <v/>
      </c>
      <c r="AI317" s="4" t="str">
        <f>""</f>
        <v/>
      </c>
      <c r="AJ317" s="4" t="str">
        <f>""</f>
        <v/>
      </c>
      <c r="AK317" s="4" t="str">
        <f>""</f>
        <v/>
      </c>
      <c r="AL317" s="4" t="str">
        <f>""</f>
        <v/>
      </c>
      <c r="AM317" s="4" t="str">
        <f>""</f>
        <v/>
      </c>
      <c r="AN317" s="4" t="str">
        <f>""</f>
        <v/>
      </c>
      <c r="AO317" s="4" t="str">
        <f>""</f>
        <v/>
      </c>
      <c r="AP317" s="4" t="str">
        <f>""</f>
        <v/>
      </c>
      <c r="AQ317" s="4" t="str">
        <f>""</f>
        <v/>
      </c>
      <c r="AR317" s="4" t="str">
        <f>""</f>
        <v/>
      </c>
      <c r="AS317" s="4" t="str">
        <f>""</f>
        <v/>
      </c>
    </row>
    <row r="318" spans="1:45" x14ac:dyDescent="0.25">
      <c r="A318" s="23" t="s">
        <v>41</v>
      </c>
      <c r="B318" s="18" t="s">
        <v>76</v>
      </c>
      <c r="C318" s="18">
        <v>11</v>
      </c>
      <c r="D318" s="18">
        <v>25.5</v>
      </c>
      <c r="E318" s="18" t="s">
        <v>43</v>
      </c>
      <c r="F318" s="18">
        <v>1</v>
      </c>
      <c r="G318" s="18" t="str">
        <f>B318&amp;C318&amp;D318&amp;E318&amp;F318</f>
        <v>GOV1125.5TD1</v>
      </c>
      <c r="H318" s="4" t="s">
        <v>6</v>
      </c>
      <c r="I318" s="4">
        <v>1</v>
      </c>
      <c r="J318" s="4">
        <v>0.06</v>
      </c>
      <c r="K318" s="4">
        <v>0.4</v>
      </c>
      <c r="L318" s="4">
        <v>3</v>
      </c>
      <c r="M318" s="4">
        <v>9.9000000000000005E-2</v>
      </c>
      <c r="N318" s="4">
        <v>0.4</v>
      </c>
      <c r="O318" s="4">
        <v>0.15</v>
      </c>
      <c r="P318" s="4">
        <v>1</v>
      </c>
      <c r="Q318" s="4">
        <v>0.1</v>
      </c>
      <c r="R318" s="4">
        <v>1.35</v>
      </c>
      <c r="S318" s="4">
        <v>1.4</v>
      </c>
      <c r="T318" s="4">
        <v>0.1</v>
      </c>
      <c r="U318" s="4">
        <v>0.1</v>
      </c>
      <c r="V318" s="4" t="s">
        <v>1</v>
      </c>
      <c r="W318" s="4" t="s">
        <v>1</v>
      </c>
      <c r="X318" s="4" t="str">
        <f>""</f>
        <v/>
      </c>
      <c r="Y318" s="4" t="str">
        <f>""</f>
        <v/>
      </c>
      <c r="Z318" s="4" t="str">
        <f>""</f>
        <v/>
      </c>
      <c r="AA318" s="4" t="str">
        <f>""</f>
        <v/>
      </c>
      <c r="AB318" s="4" t="str">
        <f>""</f>
        <v/>
      </c>
      <c r="AC318" s="4" t="str">
        <f>""</f>
        <v/>
      </c>
      <c r="AD318" s="4" t="str">
        <f>""</f>
        <v/>
      </c>
      <c r="AE318" s="4" t="str">
        <f>""</f>
        <v/>
      </c>
      <c r="AF318" s="4" t="str">
        <f>""</f>
        <v/>
      </c>
      <c r="AG318" s="4" t="str">
        <f>""</f>
        <v/>
      </c>
      <c r="AH318" s="4" t="str">
        <f>""</f>
        <v/>
      </c>
      <c r="AI318" s="4" t="str">
        <f>""</f>
        <v/>
      </c>
      <c r="AJ318" s="4" t="str">
        <f>""</f>
        <v/>
      </c>
      <c r="AK318" s="4" t="str">
        <f>""</f>
        <v/>
      </c>
      <c r="AL318" s="4" t="str">
        <f>""</f>
        <v/>
      </c>
      <c r="AM318" s="4" t="str">
        <f>""</f>
        <v/>
      </c>
      <c r="AN318" s="4" t="str">
        <f>""</f>
        <v/>
      </c>
      <c r="AO318" s="4" t="str">
        <f>""</f>
        <v/>
      </c>
      <c r="AP318" s="4" t="str">
        <f>""</f>
        <v/>
      </c>
      <c r="AQ318" s="4" t="str">
        <f>""</f>
        <v/>
      </c>
      <c r="AR318" s="4" t="str">
        <f>""</f>
        <v/>
      </c>
      <c r="AS318" s="4" t="str">
        <f>""</f>
        <v/>
      </c>
    </row>
    <row r="319" spans="1:45" x14ac:dyDescent="0.25">
      <c r="A319" s="15"/>
      <c r="B319" s="16"/>
      <c r="C319" s="16"/>
      <c r="D319" s="16"/>
      <c r="E319" s="16"/>
      <c r="F319" s="16"/>
      <c r="G319" s="16"/>
      <c r="H319" s="14" t="s">
        <v>25</v>
      </c>
      <c r="I319" s="7" t="s">
        <v>26</v>
      </c>
      <c r="J319" s="7" t="s">
        <v>77</v>
      </c>
      <c r="K319" s="7" t="s">
        <v>78</v>
      </c>
      <c r="L319" s="7" t="s">
        <v>79</v>
      </c>
      <c r="M319" s="7" t="s">
        <v>80</v>
      </c>
      <c r="N319" s="7" t="s">
        <v>81</v>
      </c>
      <c r="O319" s="7" t="s">
        <v>82</v>
      </c>
      <c r="P319" s="7" t="s">
        <v>83</v>
      </c>
      <c r="Q319" s="7" t="s">
        <v>84</v>
      </c>
      <c r="R319" s="7" t="s">
        <v>85</v>
      </c>
      <c r="S319" s="7" t="s">
        <v>86</v>
      </c>
      <c r="T319" s="7" t="s">
        <v>87</v>
      </c>
      <c r="U319" s="7" t="s">
        <v>88</v>
      </c>
      <c r="V319" s="7" t="s">
        <v>89</v>
      </c>
      <c r="W319" s="7" t="s">
        <v>90</v>
      </c>
      <c r="X319" s="7" t="s">
        <v>91</v>
      </c>
      <c r="Y319" s="7" t="s">
        <v>92</v>
      </c>
      <c r="Z319" s="7" t="s">
        <v>93</v>
      </c>
      <c r="AA319" s="7" t="s">
        <v>94</v>
      </c>
      <c r="AB319" s="7" t="s">
        <v>95</v>
      </c>
      <c r="AC319" s="7" t="s">
        <v>96</v>
      </c>
      <c r="AD319" s="7" t="s">
        <v>97</v>
      </c>
      <c r="AE319" s="7" t="s">
        <v>98</v>
      </c>
      <c r="AF319" s="7" t="s">
        <v>99</v>
      </c>
      <c r="AI319" s="4" t="str">
        <f>""</f>
        <v/>
      </c>
      <c r="AJ319" s="4" t="str">
        <f>""</f>
        <v/>
      </c>
      <c r="AK319" s="4" t="str">
        <f>""</f>
        <v/>
      </c>
      <c r="AL319" s="4" t="str">
        <f>""</f>
        <v/>
      </c>
      <c r="AM319" s="4" t="str">
        <f>""</f>
        <v/>
      </c>
      <c r="AN319" s="4" t="str">
        <f>""</f>
        <v/>
      </c>
      <c r="AO319" s="4" t="str">
        <f>""</f>
        <v/>
      </c>
      <c r="AP319" s="4" t="str">
        <f>""</f>
        <v/>
      </c>
      <c r="AQ319" s="4" t="str">
        <f>""</f>
        <v/>
      </c>
      <c r="AR319" s="4" t="str">
        <f>""</f>
        <v/>
      </c>
      <c r="AS319" s="4" t="str">
        <f>""</f>
        <v/>
      </c>
    </row>
    <row r="320" spans="1:45" x14ac:dyDescent="0.25">
      <c r="A320" s="15"/>
      <c r="B320" s="17"/>
      <c r="C320" s="17"/>
      <c r="D320" s="17"/>
      <c r="E320" s="17"/>
      <c r="F320" s="17"/>
      <c r="G320" s="17"/>
      <c r="I320" s="8" t="s">
        <v>39</v>
      </c>
      <c r="J320" s="8"/>
      <c r="K320" s="8"/>
      <c r="L320" s="8"/>
      <c r="M320" s="8"/>
      <c r="N320" s="8"/>
      <c r="O320" s="8"/>
      <c r="P320" s="8">
        <v>15</v>
      </c>
      <c r="Q320" s="8">
        <v>15</v>
      </c>
      <c r="R320" s="8"/>
      <c r="S320" s="8">
        <v>15</v>
      </c>
      <c r="T320" s="8">
        <v>15</v>
      </c>
      <c r="U320" s="8"/>
      <c r="V320" s="8"/>
      <c r="W320" s="8"/>
      <c r="X320" s="8">
        <v>2</v>
      </c>
      <c r="Y320" s="8">
        <v>2</v>
      </c>
      <c r="Z320" s="8"/>
      <c r="AA320" s="8">
        <v>2</v>
      </c>
      <c r="AB320" s="8">
        <v>2</v>
      </c>
      <c r="AC320" s="8">
        <v>2</v>
      </c>
      <c r="AD320" s="8">
        <v>2</v>
      </c>
      <c r="AE320" s="8">
        <v>0.99</v>
      </c>
      <c r="AF320" s="8">
        <v>0</v>
      </c>
      <c r="AI320" s="4" t="str">
        <f>""</f>
        <v/>
      </c>
      <c r="AJ320" s="4" t="str">
        <f>""</f>
        <v/>
      </c>
      <c r="AK320" s="4" t="str">
        <f>""</f>
        <v/>
      </c>
      <c r="AL320" s="4" t="str">
        <f>""</f>
        <v/>
      </c>
      <c r="AM320" s="4" t="str">
        <f>""</f>
        <v/>
      </c>
      <c r="AN320" s="4" t="str">
        <f>""</f>
        <v/>
      </c>
      <c r="AO320" s="4" t="str">
        <f>""</f>
        <v/>
      </c>
      <c r="AP320" s="4" t="str">
        <f>""</f>
        <v/>
      </c>
      <c r="AQ320" s="4" t="str">
        <f>""</f>
        <v/>
      </c>
      <c r="AR320" s="4" t="str">
        <f>""</f>
        <v/>
      </c>
      <c r="AS320" s="4" t="str">
        <f>""</f>
        <v/>
      </c>
    </row>
    <row r="321" spans="1:45" x14ac:dyDescent="0.25">
      <c r="A321" s="15"/>
      <c r="B321" s="17"/>
      <c r="C321" s="17"/>
      <c r="D321" s="17"/>
      <c r="E321" s="17"/>
      <c r="F321" s="17"/>
      <c r="G321" s="17"/>
      <c r="I321" s="8" t="s">
        <v>40</v>
      </c>
      <c r="J321" s="8"/>
      <c r="K321" s="8"/>
      <c r="L321" s="8"/>
      <c r="M321" s="8"/>
      <c r="N321" s="8"/>
      <c r="O321" s="8"/>
      <c r="P321" s="8">
        <v>1.5</v>
      </c>
      <c r="Q321" s="8">
        <v>1.5</v>
      </c>
      <c r="R321" s="8">
        <f>2*$K$2</f>
        <v>0.02</v>
      </c>
      <c r="S321" s="8">
        <v>1.5</v>
      </c>
      <c r="T321" s="8">
        <v>1.5</v>
      </c>
      <c r="U321" s="8">
        <f>2*$K$2</f>
        <v>0.02</v>
      </c>
      <c r="V321" s="8"/>
      <c r="W321" s="8"/>
      <c r="X321" s="8">
        <f t="shared" ref="X321:Y321" si="38">2*$K$2</f>
        <v>0.02</v>
      </c>
      <c r="Y321" s="8">
        <f t="shared" si="38"/>
        <v>0.02</v>
      </c>
      <c r="Z321" s="8"/>
      <c r="AA321" s="8">
        <f t="shared" ref="AA321:AD321" si="39">2*$K$2</f>
        <v>0.02</v>
      </c>
      <c r="AB321" s="8">
        <f t="shared" si="39"/>
        <v>0.02</v>
      </c>
      <c r="AC321" s="8">
        <f t="shared" si="39"/>
        <v>0.02</v>
      </c>
      <c r="AD321" s="8">
        <f t="shared" si="39"/>
        <v>0.02</v>
      </c>
      <c r="AE321" s="8">
        <v>0</v>
      </c>
      <c r="AF321" s="8">
        <v>-0.3</v>
      </c>
      <c r="AI321" s="4" t="str">
        <f>""</f>
        <v/>
      </c>
      <c r="AJ321" s="4" t="str">
        <f>""</f>
        <v/>
      </c>
      <c r="AK321" s="4" t="str">
        <f>""</f>
        <v/>
      </c>
      <c r="AL321" s="4" t="str">
        <f>""</f>
        <v/>
      </c>
      <c r="AM321" s="4" t="str">
        <f>""</f>
        <v/>
      </c>
      <c r="AN321" s="4" t="str">
        <f>""</f>
        <v/>
      </c>
      <c r="AO321" s="4" t="str">
        <f>""</f>
        <v/>
      </c>
      <c r="AP321" s="4" t="str">
        <f>""</f>
        <v/>
      </c>
      <c r="AQ321" s="4" t="str">
        <f>""</f>
        <v/>
      </c>
      <c r="AR321" s="4" t="str">
        <f>""</f>
        <v/>
      </c>
      <c r="AS321" s="4" t="str">
        <f>""</f>
        <v/>
      </c>
    </row>
    <row r="322" spans="1:45" x14ac:dyDescent="0.25">
      <c r="A322" s="24" t="s">
        <v>41</v>
      </c>
      <c r="B322" s="18" t="s">
        <v>100</v>
      </c>
      <c r="C322" s="18">
        <v>11</v>
      </c>
      <c r="D322" s="18">
        <v>25.5</v>
      </c>
      <c r="E322" s="18" t="s">
        <v>43</v>
      </c>
      <c r="F322" s="18">
        <v>1</v>
      </c>
      <c r="G322" s="18" t="str">
        <f>B322&amp;C322&amp;D322&amp;E322&amp;F322</f>
        <v>PSS1125.5TD1</v>
      </c>
      <c r="H322" s="4" t="s">
        <v>9</v>
      </c>
      <c r="I322" s="4">
        <v>1</v>
      </c>
      <c r="J322" s="4">
        <v>1</v>
      </c>
      <c r="K322" s="4">
        <v>0</v>
      </c>
      <c r="L322" s="4">
        <v>3</v>
      </c>
      <c r="M322" s="4">
        <v>0</v>
      </c>
      <c r="N322" s="4">
        <v>5</v>
      </c>
      <c r="O322" s="4">
        <v>1</v>
      </c>
      <c r="P322" s="4">
        <v>2.5</v>
      </c>
      <c r="Q322" s="4">
        <v>2.5</v>
      </c>
      <c r="R322" s="4">
        <v>0</v>
      </c>
      <c r="S322" s="4">
        <v>2.5</v>
      </c>
      <c r="T322" s="4">
        <v>0</v>
      </c>
      <c r="U322" s="4">
        <v>2.5</v>
      </c>
      <c r="V322" s="4">
        <v>0.39</v>
      </c>
      <c r="W322" s="4">
        <v>1</v>
      </c>
      <c r="X322" s="4">
        <v>0</v>
      </c>
      <c r="Y322" s="4">
        <v>0.1</v>
      </c>
      <c r="Z322" s="4">
        <v>6.5</v>
      </c>
      <c r="AA322" s="4">
        <v>0.44</v>
      </c>
      <c r="AB322" s="4">
        <v>0.08</v>
      </c>
      <c r="AC322" s="4">
        <v>0.2</v>
      </c>
      <c r="AD322" s="4">
        <v>0.98</v>
      </c>
      <c r="AE322" s="4">
        <v>0.1</v>
      </c>
      <c r="AF322" s="4">
        <v>-0.1</v>
      </c>
      <c r="AG322" s="4" t="s">
        <v>1</v>
      </c>
      <c r="AH322" s="4" t="s">
        <v>1</v>
      </c>
      <c r="AI322" s="4" t="str">
        <f>""</f>
        <v/>
      </c>
      <c r="AJ322" s="4" t="str">
        <f>""</f>
        <v/>
      </c>
      <c r="AK322" s="4" t="str">
        <f>""</f>
        <v/>
      </c>
      <c r="AL322" s="4" t="str">
        <f>""</f>
        <v/>
      </c>
      <c r="AM322" s="4" t="str">
        <f>""</f>
        <v/>
      </c>
      <c r="AN322" s="4" t="str">
        <f>""</f>
        <v/>
      </c>
      <c r="AO322" s="4" t="str">
        <f>""</f>
        <v/>
      </c>
      <c r="AP322" s="4" t="str">
        <f>""</f>
        <v/>
      </c>
      <c r="AQ322" s="4" t="str">
        <f>""</f>
        <v/>
      </c>
      <c r="AR322" s="4" t="str">
        <f>""</f>
        <v/>
      </c>
      <c r="AS322" s="4" t="str">
        <f>""</f>
        <v/>
      </c>
    </row>
    <row r="323" spans="1:45" x14ac:dyDescent="0.25">
      <c r="A323" s="27" t="s">
        <v>142</v>
      </c>
      <c r="B323" s="9"/>
      <c r="C323" s="9"/>
      <c r="D323" s="9"/>
      <c r="E323" s="9"/>
      <c r="F323" s="16"/>
      <c r="G323" s="16"/>
      <c r="H323" s="14" t="s">
        <v>25</v>
      </c>
      <c r="I323" s="7" t="s">
        <v>26</v>
      </c>
      <c r="J323" s="7" t="s">
        <v>103</v>
      </c>
      <c r="K323" s="7" t="s">
        <v>104</v>
      </c>
      <c r="L323" s="7" t="s">
        <v>105</v>
      </c>
      <c r="M323" s="7" t="s">
        <v>106</v>
      </c>
      <c r="N323" s="7" t="s">
        <v>107</v>
      </c>
      <c r="O323" s="7" t="s">
        <v>108</v>
      </c>
      <c r="P323" s="7" t="s">
        <v>109</v>
      </c>
      <c r="Q323" s="7" t="s">
        <v>110</v>
      </c>
      <c r="R323" s="7" t="s">
        <v>111</v>
      </c>
      <c r="S323" s="7" t="s">
        <v>112</v>
      </c>
      <c r="T323" s="7" t="s">
        <v>113</v>
      </c>
      <c r="U323" s="7" t="s">
        <v>114</v>
      </c>
      <c r="V323" s="7" t="s">
        <v>115</v>
      </c>
      <c r="W323" s="7" t="s">
        <v>116</v>
      </c>
      <c r="X323" s="7" t="s">
        <v>117</v>
      </c>
      <c r="Y323" s="7" t="s">
        <v>118</v>
      </c>
      <c r="Z323" s="7" t="s">
        <v>119</v>
      </c>
      <c r="AC323" s="4" t="str">
        <f>""</f>
        <v/>
      </c>
      <c r="AD323" s="4" t="str">
        <f>""</f>
        <v/>
      </c>
      <c r="AE323" s="4" t="str">
        <f>""</f>
        <v/>
      </c>
      <c r="AF323" s="4" t="str">
        <f>""</f>
        <v/>
      </c>
      <c r="AG323" s="4" t="str">
        <f>""</f>
        <v/>
      </c>
      <c r="AH323" s="4" t="str">
        <f>""</f>
        <v/>
      </c>
      <c r="AI323" s="4" t="str">
        <f>""</f>
        <v/>
      </c>
      <c r="AJ323" s="4" t="str">
        <f>""</f>
        <v/>
      </c>
      <c r="AK323" s="4" t="str">
        <f>""</f>
        <v/>
      </c>
      <c r="AL323" s="4" t="str">
        <f>""</f>
        <v/>
      </c>
      <c r="AM323" s="4" t="str">
        <f>""</f>
        <v/>
      </c>
      <c r="AN323" s="4" t="str">
        <f>""</f>
        <v/>
      </c>
      <c r="AO323" s="4" t="str">
        <f>""</f>
        <v/>
      </c>
      <c r="AP323" s="4" t="str">
        <f>""</f>
        <v/>
      </c>
      <c r="AQ323" s="4" t="str">
        <f>""</f>
        <v/>
      </c>
      <c r="AR323" s="4" t="str">
        <f>""</f>
        <v/>
      </c>
      <c r="AS323" s="4" t="str">
        <f>""</f>
        <v/>
      </c>
    </row>
    <row r="324" spans="1:45" x14ac:dyDescent="0.25">
      <c r="A324" s="25"/>
      <c r="B324" s="10"/>
      <c r="C324" s="10"/>
      <c r="D324" s="10"/>
      <c r="E324" s="10"/>
      <c r="F324" s="17"/>
      <c r="G324" s="17"/>
      <c r="I324" s="8" t="s">
        <v>39</v>
      </c>
      <c r="J324" s="8">
        <v>0.5</v>
      </c>
      <c r="K324" s="8">
        <v>75</v>
      </c>
      <c r="L324" s="8">
        <v>75</v>
      </c>
      <c r="M324" s="8">
        <v>10</v>
      </c>
      <c r="N324" s="8">
        <v>0</v>
      </c>
      <c r="O324" s="8">
        <v>1</v>
      </c>
      <c r="P324" s="8">
        <v>1.2</v>
      </c>
      <c r="Q324" s="8">
        <v>18</v>
      </c>
      <c r="R324" s="8">
        <v>118</v>
      </c>
      <c r="S324" s="8">
        <v>0</v>
      </c>
      <c r="T324" s="8">
        <v>1.1000000000000001</v>
      </c>
      <c r="U324" s="8">
        <v>10</v>
      </c>
      <c r="V324" s="8">
        <v>1.1000000000000001</v>
      </c>
      <c r="W324" s="8">
        <v>20</v>
      </c>
      <c r="X324" s="8">
        <v>1</v>
      </c>
      <c r="Y324" s="8">
        <v>0.5</v>
      </c>
      <c r="Z324" s="8">
        <v>90</v>
      </c>
      <c r="AC324" s="4" t="str">
        <f>""</f>
        <v/>
      </c>
      <c r="AD324" s="4" t="str">
        <f>""</f>
        <v/>
      </c>
      <c r="AE324" s="4" t="str">
        <f>""</f>
        <v/>
      </c>
      <c r="AF324" s="4" t="str">
        <f>""</f>
        <v/>
      </c>
      <c r="AG324" s="4" t="str">
        <f>""</f>
        <v/>
      </c>
      <c r="AH324" s="4" t="str">
        <f>""</f>
        <v/>
      </c>
      <c r="AI324" s="4" t="str">
        <f>""</f>
        <v/>
      </c>
      <c r="AJ324" s="4" t="str">
        <f>""</f>
        <v/>
      </c>
      <c r="AK324" s="4" t="str">
        <f>""</f>
        <v/>
      </c>
      <c r="AL324" s="4" t="str">
        <f>""</f>
        <v/>
      </c>
      <c r="AM324" s="4" t="str">
        <f>""</f>
        <v/>
      </c>
      <c r="AN324" s="4" t="str">
        <f>""</f>
        <v/>
      </c>
      <c r="AO324" s="4" t="str">
        <f>""</f>
        <v/>
      </c>
      <c r="AP324" s="4" t="str">
        <f>""</f>
        <v/>
      </c>
      <c r="AQ324" s="4" t="str">
        <f>""</f>
        <v/>
      </c>
      <c r="AR324" s="4" t="str">
        <f>""</f>
        <v/>
      </c>
      <c r="AS324" s="4" t="str">
        <f>""</f>
        <v/>
      </c>
    </row>
    <row r="325" spans="1:45" x14ac:dyDescent="0.25">
      <c r="A325" s="25"/>
      <c r="B325" s="10"/>
      <c r="C325" s="10"/>
      <c r="D325" s="10"/>
      <c r="E325" s="10"/>
      <c r="F325" s="17"/>
      <c r="G325" s="17"/>
      <c r="I325" s="8" t="s">
        <v>40</v>
      </c>
      <c r="J325" s="8">
        <v>0</v>
      </c>
      <c r="K325" s="8">
        <v>0</v>
      </c>
      <c r="L325" s="8">
        <v>0</v>
      </c>
      <c r="M325" s="8">
        <v>0.8</v>
      </c>
      <c r="N325" s="8">
        <v>-6</v>
      </c>
      <c r="O325" s="8">
        <v>0</v>
      </c>
      <c r="P325" s="8">
        <v>0</v>
      </c>
      <c r="Q325" s="8">
        <v>0</v>
      </c>
      <c r="R325" s="8">
        <v>0.8</v>
      </c>
      <c r="S325" s="8">
        <v>-118</v>
      </c>
      <c r="T325" s="8">
        <v>0</v>
      </c>
      <c r="U325" s="8">
        <v>1</v>
      </c>
      <c r="V325" s="8">
        <v>0</v>
      </c>
      <c r="W325" s="8">
        <v>1</v>
      </c>
      <c r="X325" s="8">
        <v>0</v>
      </c>
      <c r="Y325" s="8">
        <v>0</v>
      </c>
      <c r="Z325" s="8">
        <v>-90</v>
      </c>
      <c r="AC325" s="4" t="str">
        <f>""</f>
        <v/>
      </c>
      <c r="AD325" s="4" t="str">
        <f>""</f>
        <v/>
      </c>
      <c r="AE325" s="4" t="str">
        <f>""</f>
        <v/>
      </c>
      <c r="AF325" s="4" t="str">
        <f>""</f>
        <v/>
      </c>
      <c r="AG325" s="4" t="str">
        <f>""</f>
        <v/>
      </c>
      <c r="AH325" s="4" t="str">
        <f>""</f>
        <v/>
      </c>
      <c r="AI325" s="4" t="str">
        <f>""</f>
        <v/>
      </c>
      <c r="AJ325" s="4" t="str">
        <f>""</f>
        <v/>
      </c>
      <c r="AK325" s="4" t="str">
        <f>""</f>
        <v/>
      </c>
      <c r="AL325" s="4" t="str">
        <f>""</f>
        <v/>
      </c>
      <c r="AM325" s="4" t="str">
        <f>""</f>
        <v/>
      </c>
      <c r="AN325" s="4" t="str">
        <f>""</f>
        <v/>
      </c>
      <c r="AO325" s="4" t="str">
        <f>""</f>
        <v/>
      </c>
      <c r="AP325" s="4" t="str">
        <f>""</f>
        <v/>
      </c>
      <c r="AQ325" s="4" t="str">
        <f>""</f>
        <v/>
      </c>
      <c r="AR325" s="4" t="str">
        <f>""</f>
        <v/>
      </c>
      <c r="AS325" s="4" t="str">
        <f>""</f>
        <v/>
      </c>
    </row>
    <row r="326" spans="1:45" x14ac:dyDescent="0.25">
      <c r="A326" s="22" t="s">
        <v>41</v>
      </c>
      <c r="B326" s="18" t="s">
        <v>42</v>
      </c>
      <c r="C326" s="18">
        <v>11</v>
      </c>
      <c r="D326" s="18">
        <v>32</v>
      </c>
      <c r="E326" s="18" t="s">
        <v>120</v>
      </c>
      <c r="F326" s="18">
        <v>1</v>
      </c>
      <c r="G326" s="18" t="str">
        <f>B326&amp;C326&amp;D326&amp;E326&amp;F326</f>
        <v>AVR1132ND1</v>
      </c>
      <c r="H326" s="4" t="s">
        <v>3</v>
      </c>
      <c r="I326" s="4">
        <v>1</v>
      </c>
      <c r="J326" s="4">
        <v>0</v>
      </c>
      <c r="K326" s="4">
        <v>10.75</v>
      </c>
      <c r="L326" s="4">
        <v>10.75</v>
      </c>
      <c r="M326" s="4">
        <v>5</v>
      </c>
      <c r="N326" s="4">
        <v>-0.87</v>
      </c>
      <c r="O326" s="4">
        <v>0</v>
      </c>
      <c r="P326" s="4">
        <v>1</v>
      </c>
      <c r="Q326" s="4">
        <v>0</v>
      </c>
      <c r="R326" s="4">
        <v>99</v>
      </c>
      <c r="S326" s="4">
        <v>-99</v>
      </c>
      <c r="T326" s="4">
        <v>0</v>
      </c>
      <c r="U326" s="4">
        <v>9.3000000000000007</v>
      </c>
      <c r="V326" s="4">
        <v>0</v>
      </c>
      <c r="W326" s="4">
        <v>11.63</v>
      </c>
      <c r="X326" s="4">
        <v>0.113</v>
      </c>
      <c r="Y326" s="4">
        <v>0.124</v>
      </c>
      <c r="Z326" s="4">
        <v>0</v>
      </c>
      <c r="AA326" s="4" t="s">
        <v>1</v>
      </c>
      <c r="AB326" s="4" t="s">
        <v>1</v>
      </c>
      <c r="AC326" s="4" t="str">
        <f>""</f>
        <v/>
      </c>
      <c r="AD326" s="4" t="str">
        <f>""</f>
        <v/>
      </c>
      <c r="AE326" s="4" t="str">
        <f>""</f>
        <v/>
      </c>
      <c r="AF326" s="4" t="str">
        <f>""</f>
        <v/>
      </c>
      <c r="AG326" s="4" t="str">
        <f>""</f>
        <v/>
      </c>
      <c r="AH326" s="4" t="str">
        <f>""</f>
        <v/>
      </c>
      <c r="AI326" s="4" t="str">
        <f>""</f>
        <v/>
      </c>
      <c r="AJ326" s="4" t="str">
        <f>""</f>
        <v/>
      </c>
      <c r="AK326" s="4" t="str">
        <f>""</f>
        <v/>
      </c>
      <c r="AL326" s="4" t="str">
        <f>""</f>
        <v/>
      </c>
      <c r="AM326" s="4" t="str">
        <f>""</f>
        <v/>
      </c>
      <c r="AN326" s="4" t="str">
        <f>""</f>
        <v/>
      </c>
      <c r="AO326" s="4" t="str">
        <f>""</f>
        <v/>
      </c>
      <c r="AP326" s="4" t="str">
        <f>""</f>
        <v/>
      </c>
      <c r="AQ326" s="4" t="str">
        <f>""</f>
        <v/>
      </c>
      <c r="AR326" s="4" t="str">
        <f>""</f>
        <v/>
      </c>
      <c r="AS326" s="4" t="str">
        <f>""</f>
        <v/>
      </c>
    </row>
    <row r="327" spans="1:45" x14ac:dyDescent="0.25">
      <c r="A327" s="15"/>
      <c r="B327" s="16"/>
      <c r="C327" s="16"/>
      <c r="D327" s="16"/>
      <c r="E327" s="16"/>
      <c r="F327" s="16"/>
      <c r="G327" s="16"/>
      <c r="H327" s="14" t="s">
        <v>25</v>
      </c>
      <c r="I327" s="7" t="s">
        <v>26</v>
      </c>
      <c r="J327" s="7" t="s">
        <v>44</v>
      </c>
      <c r="K327" s="7" t="s">
        <v>45</v>
      </c>
      <c r="L327" s="7" t="s">
        <v>46</v>
      </c>
      <c r="M327" s="7" t="s">
        <v>46</v>
      </c>
      <c r="N327" s="7" t="s">
        <v>47</v>
      </c>
      <c r="O327" s="7" t="s">
        <v>48</v>
      </c>
      <c r="P327" s="7" t="s">
        <v>49</v>
      </c>
      <c r="Q327" s="7" t="s">
        <v>50</v>
      </c>
      <c r="R327" s="7" t="s">
        <v>51</v>
      </c>
      <c r="S327" s="7" t="s">
        <v>121</v>
      </c>
      <c r="T327" s="7" t="s">
        <v>52</v>
      </c>
      <c r="U327" s="7" t="s">
        <v>53</v>
      </c>
      <c r="V327" s="7" t="s">
        <v>54</v>
      </c>
      <c r="W327" s="7" t="s">
        <v>55</v>
      </c>
      <c r="Z327" s="4" t="str">
        <f>""</f>
        <v/>
      </c>
      <c r="AA327" s="4" t="str">
        <f>""</f>
        <v/>
      </c>
      <c r="AB327" s="4" t="str">
        <f>""</f>
        <v/>
      </c>
      <c r="AC327" s="4" t="str">
        <f>""</f>
        <v/>
      </c>
      <c r="AD327" s="4" t="str">
        <f>""</f>
        <v/>
      </c>
      <c r="AE327" s="4" t="str">
        <f>""</f>
        <v/>
      </c>
      <c r="AF327" s="4" t="str">
        <f>""</f>
        <v/>
      </c>
      <c r="AG327" s="4" t="str">
        <f>""</f>
        <v/>
      </c>
      <c r="AH327" s="4" t="str">
        <f>""</f>
        <v/>
      </c>
      <c r="AI327" s="4" t="str">
        <f>""</f>
        <v/>
      </c>
      <c r="AJ327" s="4" t="str">
        <f>""</f>
        <v/>
      </c>
      <c r="AK327" s="4" t="str">
        <f>""</f>
        <v/>
      </c>
      <c r="AL327" s="4" t="str">
        <f>""</f>
        <v/>
      </c>
      <c r="AM327" s="4" t="str">
        <f>""</f>
        <v/>
      </c>
      <c r="AN327" s="4" t="str">
        <f>""</f>
        <v/>
      </c>
      <c r="AO327" s="4" t="str">
        <f>""</f>
        <v/>
      </c>
      <c r="AP327" s="4" t="str">
        <f>""</f>
        <v/>
      </c>
      <c r="AQ327" s="4" t="str">
        <f>""</f>
        <v/>
      </c>
      <c r="AR327" s="4" t="str">
        <f>""</f>
        <v/>
      </c>
      <c r="AS327" s="4" t="str">
        <f>""</f>
        <v/>
      </c>
    </row>
    <row r="328" spans="1:45" x14ac:dyDescent="0.25">
      <c r="A328" s="15"/>
      <c r="B328" s="17"/>
      <c r="C328" s="17"/>
      <c r="D328" s="17"/>
      <c r="E328" s="17"/>
      <c r="F328" s="17"/>
      <c r="G328" s="17"/>
      <c r="I328" s="8" t="s">
        <v>39</v>
      </c>
      <c r="J328" s="8">
        <v>10</v>
      </c>
      <c r="K328" s="8">
        <v>0.2</v>
      </c>
      <c r="L328" s="8">
        <v>0.2</v>
      </c>
      <c r="M328" s="8">
        <v>0.2</v>
      </c>
      <c r="N328" s="8">
        <v>10</v>
      </c>
      <c r="O328" s="8">
        <v>3</v>
      </c>
      <c r="P328" s="8">
        <v>2.5</v>
      </c>
      <c r="Q328" s="8"/>
      <c r="R328" s="8"/>
      <c r="S328" s="8"/>
      <c r="T328" s="8"/>
      <c r="U328" s="8"/>
      <c r="V328" s="8"/>
      <c r="W328" s="8"/>
      <c r="Z328" s="4" t="str">
        <f>""</f>
        <v/>
      </c>
      <c r="AA328" s="4" t="str">
        <f>""</f>
        <v/>
      </c>
      <c r="AB328" s="4" t="str">
        <f>""</f>
        <v/>
      </c>
      <c r="AC328" s="4" t="str">
        <f>""</f>
        <v/>
      </c>
      <c r="AD328" s="4" t="str">
        <f>""</f>
        <v/>
      </c>
      <c r="AE328" s="4" t="str">
        <f>""</f>
        <v/>
      </c>
      <c r="AF328" s="4" t="str">
        <f>""</f>
        <v/>
      </c>
      <c r="AG328" s="4" t="str">
        <f>""</f>
        <v/>
      </c>
      <c r="AH328" s="4" t="str">
        <f>""</f>
        <v/>
      </c>
      <c r="AI328" s="4" t="str">
        <f>""</f>
        <v/>
      </c>
      <c r="AJ328" s="4" t="str">
        <f>""</f>
        <v/>
      </c>
      <c r="AK328" s="4" t="str">
        <f>""</f>
        <v/>
      </c>
      <c r="AL328" s="4" t="str">
        <f>""</f>
        <v/>
      </c>
      <c r="AM328" s="4" t="str">
        <f>""</f>
        <v/>
      </c>
      <c r="AN328" s="4" t="str">
        <f>""</f>
        <v/>
      </c>
      <c r="AO328" s="4" t="str">
        <f>""</f>
        <v/>
      </c>
      <c r="AP328" s="4" t="str">
        <f>""</f>
        <v/>
      </c>
      <c r="AQ328" s="4" t="str">
        <f>""</f>
        <v/>
      </c>
      <c r="AR328" s="4" t="str">
        <f>""</f>
        <v/>
      </c>
      <c r="AS328" s="4" t="str">
        <f>""</f>
        <v/>
      </c>
    </row>
    <row r="329" spans="1:45" x14ac:dyDescent="0.25">
      <c r="A329" s="15"/>
      <c r="B329" s="17"/>
      <c r="C329" s="17"/>
      <c r="D329" s="17"/>
      <c r="E329" s="17"/>
      <c r="F329" s="17"/>
      <c r="G329" s="17"/>
      <c r="I329" s="8" t="s">
        <v>40</v>
      </c>
      <c r="J329" s="8">
        <v>1</v>
      </c>
      <c r="K329" s="8">
        <f>4*$K$2</f>
        <v>0.04</v>
      </c>
      <c r="L329" s="8">
        <f>4*$K$2</f>
        <v>0.04</v>
      </c>
      <c r="M329" s="8">
        <f>4*$K$2</f>
        <v>0.04</v>
      </c>
      <c r="N329" s="8">
        <v>1</v>
      </c>
      <c r="O329" s="8">
        <v>0</v>
      </c>
      <c r="P329" s="8"/>
      <c r="Q329" s="8"/>
      <c r="R329" s="8"/>
      <c r="S329" s="8"/>
      <c r="T329" s="8"/>
      <c r="U329" s="8"/>
      <c r="V329" s="8">
        <v>0</v>
      </c>
      <c r="W329" s="8"/>
      <c r="Z329" s="4" t="str">
        <f>""</f>
        <v/>
      </c>
      <c r="AA329" s="4" t="str">
        <f>""</f>
        <v/>
      </c>
      <c r="AB329" s="4" t="str">
        <f>""</f>
        <v/>
      </c>
      <c r="AC329" s="4" t="str">
        <f>""</f>
        <v/>
      </c>
      <c r="AD329" s="4" t="str">
        <f>""</f>
        <v/>
      </c>
      <c r="AE329" s="4" t="str">
        <f>""</f>
        <v/>
      </c>
      <c r="AF329" s="4" t="str">
        <f>""</f>
        <v/>
      </c>
      <c r="AG329" s="4" t="str">
        <f>""</f>
        <v/>
      </c>
      <c r="AH329" s="4" t="str">
        <f>""</f>
        <v/>
      </c>
      <c r="AI329" s="4" t="str">
        <f>""</f>
        <v/>
      </c>
      <c r="AJ329" s="4" t="str">
        <f>""</f>
        <v/>
      </c>
      <c r="AK329" s="4" t="str">
        <f>""</f>
        <v/>
      </c>
      <c r="AL329" s="4" t="str">
        <f>""</f>
        <v/>
      </c>
      <c r="AM329" s="4" t="str">
        <f>""</f>
        <v/>
      </c>
      <c r="AN329" s="4" t="str">
        <f>""</f>
        <v/>
      </c>
      <c r="AO329" s="4" t="str">
        <f>""</f>
        <v/>
      </c>
      <c r="AP329" s="4" t="str">
        <f>""</f>
        <v/>
      </c>
      <c r="AQ329" s="4" t="str">
        <f>""</f>
        <v/>
      </c>
      <c r="AR329" s="4" t="str">
        <f>""</f>
        <v/>
      </c>
      <c r="AS329" s="4" t="str">
        <f>""</f>
        <v/>
      </c>
    </row>
    <row r="330" spans="1:45" x14ac:dyDescent="0.25">
      <c r="A330" s="23" t="s">
        <v>41</v>
      </c>
      <c r="B330" s="18" t="s">
        <v>62</v>
      </c>
      <c r="C330" s="18">
        <v>11</v>
      </c>
      <c r="D330" s="18">
        <v>32</v>
      </c>
      <c r="E330" s="18" t="s">
        <v>120</v>
      </c>
      <c r="F330" s="18">
        <v>1</v>
      </c>
      <c r="G330" s="18" t="str">
        <f>B330&amp;C330&amp;D330&amp;E330&amp;F330</f>
        <v>GEN1132ND1</v>
      </c>
      <c r="H330" s="4" t="s">
        <v>2</v>
      </c>
      <c r="I330" s="4">
        <v>1</v>
      </c>
      <c r="J330" s="4">
        <v>5.51</v>
      </c>
      <c r="K330" s="4">
        <v>0.04</v>
      </c>
      <c r="L330" s="4">
        <v>0.2</v>
      </c>
      <c r="M330" s="4">
        <v>6.7000000000000004E-2</v>
      </c>
      <c r="N330" s="4">
        <v>6.5</v>
      </c>
      <c r="O330" s="4">
        <v>0</v>
      </c>
      <c r="P330" s="4">
        <v>1.671</v>
      </c>
      <c r="Q330" s="4">
        <v>1.601</v>
      </c>
      <c r="R330" s="4">
        <v>0.23699999999999999</v>
      </c>
      <c r="S330" s="4">
        <v>0.33700000000000002</v>
      </c>
      <c r="T330" s="4">
        <v>0.14799999999999999</v>
      </c>
      <c r="U330" s="4">
        <v>8.7999999999999995E-2</v>
      </c>
      <c r="V330" s="4">
        <v>0.17599999999999999</v>
      </c>
      <c r="W330" s="4">
        <v>0.63600000000000001</v>
      </c>
      <c r="X330" s="4" t="s">
        <v>1</v>
      </c>
      <c r="Y330" s="4" t="s">
        <v>1</v>
      </c>
      <c r="Z330" s="4" t="str">
        <f>""</f>
        <v/>
      </c>
      <c r="AA330" s="4" t="str">
        <f>""</f>
        <v/>
      </c>
      <c r="AB330" s="4" t="str">
        <f>""</f>
        <v/>
      </c>
      <c r="AC330" s="4" t="str">
        <f>""</f>
        <v/>
      </c>
      <c r="AD330" s="4" t="str">
        <f>""</f>
        <v/>
      </c>
      <c r="AE330" s="4" t="str">
        <f>""</f>
        <v/>
      </c>
      <c r="AF330" s="4" t="str">
        <f>""</f>
        <v/>
      </c>
      <c r="AG330" s="4" t="str">
        <f>""</f>
        <v/>
      </c>
      <c r="AH330" s="4" t="str">
        <f>""</f>
        <v/>
      </c>
      <c r="AI330" s="4" t="str">
        <f>""</f>
        <v/>
      </c>
      <c r="AJ330" s="4" t="str">
        <f>""</f>
        <v/>
      </c>
      <c r="AK330" s="4" t="str">
        <f>""</f>
        <v/>
      </c>
      <c r="AL330" s="4" t="str">
        <f>""</f>
        <v/>
      </c>
      <c r="AM330" s="4" t="str">
        <f>""</f>
        <v/>
      </c>
      <c r="AN330" s="4" t="str">
        <f>""</f>
        <v/>
      </c>
      <c r="AO330" s="4" t="str">
        <f>""</f>
        <v/>
      </c>
      <c r="AP330" s="4" t="str">
        <f>""</f>
        <v/>
      </c>
      <c r="AQ330" s="4" t="str">
        <f>""</f>
        <v/>
      </c>
      <c r="AR330" s="4" t="str">
        <f>""</f>
        <v/>
      </c>
      <c r="AS330" s="4" t="str">
        <f>""</f>
        <v/>
      </c>
    </row>
    <row r="331" spans="1:45" x14ac:dyDescent="0.25">
      <c r="A331" s="15"/>
      <c r="B331" s="16"/>
      <c r="C331" s="16"/>
      <c r="D331" s="16"/>
      <c r="E331" s="16"/>
      <c r="F331" s="16"/>
      <c r="G331" s="16"/>
      <c r="H331" s="14" t="s">
        <v>25</v>
      </c>
      <c r="I331" s="7" t="s">
        <v>26</v>
      </c>
      <c r="J331" s="7" t="s">
        <v>64</v>
      </c>
      <c r="K331" s="7" t="s">
        <v>94</v>
      </c>
      <c r="L331" s="7" t="s">
        <v>95</v>
      </c>
      <c r="M331" s="7" t="s">
        <v>96</v>
      </c>
      <c r="N331" s="7" t="s">
        <v>127</v>
      </c>
      <c r="O331" s="7" t="s">
        <v>128</v>
      </c>
      <c r="P331" s="7" t="s">
        <v>122</v>
      </c>
      <c r="Q331" s="7" t="s">
        <v>123</v>
      </c>
      <c r="R331" s="7" t="s">
        <v>74</v>
      </c>
      <c r="U331" s="4" t="str">
        <f>""</f>
        <v/>
      </c>
      <c r="V331" s="4" t="str">
        <f>""</f>
        <v/>
      </c>
      <c r="W331" s="4" t="str">
        <f>""</f>
        <v/>
      </c>
      <c r="X331" s="4" t="str">
        <f>""</f>
        <v/>
      </c>
      <c r="Y331" s="4" t="str">
        <f>""</f>
        <v/>
      </c>
      <c r="Z331" s="4" t="str">
        <f>""</f>
        <v/>
      </c>
      <c r="AA331" s="4" t="str">
        <f>""</f>
        <v/>
      </c>
      <c r="AB331" s="4" t="str">
        <f>""</f>
        <v/>
      </c>
      <c r="AC331" s="4" t="str">
        <f>""</f>
        <v/>
      </c>
      <c r="AD331" s="4" t="str">
        <f>""</f>
        <v/>
      </c>
      <c r="AE331" s="4" t="str">
        <f>""</f>
        <v/>
      </c>
      <c r="AF331" s="4" t="str">
        <f>""</f>
        <v/>
      </c>
      <c r="AG331" s="4" t="str">
        <f>""</f>
        <v/>
      </c>
      <c r="AH331" s="4" t="str">
        <f>""</f>
        <v/>
      </c>
      <c r="AI331" s="4" t="str">
        <f>""</f>
        <v/>
      </c>
      <c r="AJ331" s="4" t="str">
        <f>""</f>
        <v/>
      </c>
      <c r="AK331" s="4" t="str">
        <f>""</f>
        <v/>
      </c>
      <c r="AL331" s="4" t="str">
        <f>""</f>
        <v/>
      </c>
      <c r="AM331" s="4" t="str">
        <f>""</f>
        <v/>
      </c>
      <c r="AN331" s="4" t="str">
        <f>""</f>
        <v/>
      </c>
      <c r="AO331" s="4" t="str">
        <f>""</f>
        <v/>
      </c>
      <c r="AP331" s="4" t="str">
        <f>""</f>
        <v/>
      </c>
      <c r="AQ331" s="4" t="str">
        <f>""</f>
        <v/>
      </c>
      <c r="AR331" s="4" t="str">
        <f>""</f>
        <v/>
      </c>
      <c r="AS331" s="4" t="str">
        <f>""</f>
        <v/>
      </c>
    </row>
    <row r="332" spans="1:45" x14ac:dyDescent="0.25">
      <c r="A332" s="15"/>
      <c r="B332" s="17"/>
      <c r="C332" s="17"/>
      <c r="D332" s="17"/>
      <c r="E332" s="17"/>
      <c r="F332" s="17"/>
      <c r="G332" s="17"/>
      <c r="I332" s="8" t="s">
        <v>39</v>
      </c>
      <c r="J332" s="8"/>
      <c r="K332" s="8"/>
      <c r="L332" s="8"/>
      <c r="M332" s="8"/>
      <c r="N332" s="8"/>
      <c r="O332" s="8"/>
      <c r="P332" s="8"/>
      <c r="Q332" s="8"/>
      <c r="R332" s="8"/>
      <c r="U332" s="4" t="str">
        <f>""</f>
        <v/>
      </c>
      <c r="V332" s="4" t="str">
        <f>""</f>
        <v/>
      </c>
      <c r="W332" s="4" t="str">
        <f>""</f>
        <v/>
      </c>
      <c r="X332" s="4" t="str">
        <f>""</f>
        <v/>
      </c>
      <c r="Y332" s="4" t="str">
        <f>""</f>
        <v/>
      </c>
      <c r="Z332" s="4" t="str">
        <f>""</f>
        <v/>
      </c>
      <c r="AA332" s="4" t="str">
        <f>""</f>
        <v/>
      </c>
      <c r="AB332" s="4" t="str">
        <f>""</f>
        <v/>
      </c>
      <c r="AC332" s="4" t="str">
        <f>""</f>
        <v/>
      </c>
      <c r="AD332" s="4" t="str">
        <f>""</f>
        <v/>
      </c>
      <c r="AE332" s="4" t="str">
        <f>""</f>
        <v/>
      </c>
      <c r="AF332" s="4" t="str">
        <f>""</f>
        <v/>
      </c>
      <c r="AG332" s="4" t="str">
        <f>""</f>
        <v/>
      </c>
      <c r="AH332" s="4" t="str">
        <f>""</f>
        <v/>
      </c>
      <c r="AI332" s="4" t="str">
        <f>""</f>
        <v/>
      </c>
      <c r="AJ332" s="4" t="str">
        <f>""</f>
        <v/>
      </c>
      <c r="AK332" s="4" t="str">
        <f>""</f>
        <v/>
      </c>
      <c r="AL332" s="4" t="str">
        <f>""</f>
        <v/>
      </c>
      <c r="AM332" s="4" t="str">
        <f>""</f>
        <v/>
      </c>
      <c r="AN332" s="4" t="str">
        <f>""</f>
        <v/>
      </c>
      <c r="AO332" s="4" t="str">
        <f>""</f>
        <v/>
      </c>
      <c r="AP332" s="4" t="str">
        <f>""</f>
        <v/>
      </c>
      <c r="AQ332" s="4" t="str">
        <f>""</f>
        <v/>
      </c>
      <c r="AR332" s="4" t="str">
        <f>""</f>
        <v/>
      </c>
      <c r="AS332" s="4" t="str">
        <f>""</f>
        <v/>
      </c>
    </row>
    <row r="333" spans="1:45" x14ac:dyDescent="0.25">
      <c r="A333" s="15"/>
      <c r="B333" s="17"/>
      <c r="C333" s="17"/>
      <c r="D333" s="17"/>
      <c r="E333" s="17"/>
      <c r="F333" s="17"/>
      <c r="G333" s="17"/>
      <c r="I333" s="8" t="s">
        <v>40</v>
      </c>
      <c r="J333" s="8"/>
      <c r="K333" s="8"/>
      <c r="L333" s="8"/>
      <c r="M333" s="8"/>
      <c r="N333" s="8"/>
      <c r="O333" s="8"/>
      <c r="P333" s="8"/>
      <c r="Q333" s="8"/>
      <c r="R333" s="8"/>
      <c r="U333" s="4" t="str">
        <f>""</f>
        <v/>
      </c>
      <c r="V333" s="4" t="str">
        <f>""</f>
        <v/>
      </c>
      <c r="W333" s="4" t="str">
        <f>""</f>
        <v/>
      </c>
      <c r="X333" s="4" t="str">
        <f>""</f>
        <v/>
      </c>
      <c r="Y333" s="4" t="str">
        <f>""</f>
        <v/>
      </c>
      <c r="Z333" s="4" t="str">
        <f>""</f>
        <v/>
      </c>
      <c r="AA333" s="4" t="str">
        <f>""</f>
        <v/>
      </c>
      <c r="AB333" s="4" t="str">
        <f>""</f>
        <v/>
      </c>
      <c r="AC333" s="4" t="str">
        <f>""</f>
        <v/>
      </c>
      <c r="AD333" s="4" t="str">
        <f>""</f>
        <v/>
      </c>
      <c r="AE333" s="4" t="str">
        <f>""</f>
        <v/>
      </c>
      <c r="AF333" s="4" t="str">
        <f>""</f>
        <v/>
      </c>
      <c r="AG333" s="4" t="str">
        <f>""</f>
        <v/>
      </c>
      <c r="AH333" s="4" t="str">
        <f>""</f>
        <v/>
      </c>
      <c r="AI333" s="4" t="str">
        <f>""</f>
        <v/>
      </c>
      <c r="AJ333" s="4" t="str">
        <f>""</f>
        <v/>
      </c>
      <c r="AK333" s="4" t="str">
        <f>""</f>
        <v/>
      </c>
      <c r="AL333" s="4" t="str">
        <f>""</f>
        <v/>
      </c>
      <c r="AM333" s="4" t="str">
        <f>""</f>
        <v/>
      </c>
      <c r="AN333" s="4" t="str">
        <f>""</f>
        <v/>
      </c>
      <c r="AO333" s="4" t="str">
        <f>""</f>
        <v/>
      </c>
      <c r="AP333" s="4" t="str">
        <f>""</f>
        <v/>
      </c>
      <c r="AQ333" s="4" t="str">
        <f>""</f>
        <v/>
      </c>
      <c r="AR333" s="4" t="str">
        <f>""</f>
        <v/>
      </c>
      <c r="AS333" s="4" t="str">
        <f>""</f>
        <v/>
      </c>
    </row>
    <row r="334" spans="1:45" x14ac:dyDescent="0.25">
      <c r="A334" s="23" t="s">
        <v>41</v>
      </c>
      <c r="B334" s="18" t="s">
        <v>76</v>
      </c>
      <c r="C334" s="18">
        <v>11</v>
      </c>
      <c r="D334" s="18">
        <v>32</v>
      </c>
      <c r="E334" s="18" t="s">
        <v>120</v>
      </c>
      <c r="F334" s="18">
        <v>1</v>
      </c>
      <c r="G334" s="18" t="str">
        <f>B334&amp;C334&amp;D334&amp;E334&amp;F334</f>
        <v>GOV1132ND1</v>
      </c>
      <c r="H334" s="4" t="s">
        <v>8</v>
      </c>
      <c r="I334" s="4">
        <v>1</v>
      </c>
      <c r="J334" s="4">
        <v>0.05</v>
      </c>
      <c r="K334" s="4">
        <v>0.4</v>
      </c>
      <c r="L334" s="4">
        <v>0.1</v>
      </c>
      <c r="M334" s="4">
        <v>3</v>
      </c>
      <c r="N334" s="4">
        <v>1</v>
      </c>
      <c r="O334" s="4">
        <v>2</v>
      </c>
      <c r="P334" s="4">
        <v>0.85</v>
      </c>
      <c r="Q334" s="4">
        <v>0</v>
      </c>
      <c r="R334" s="4">
        <v>0</v>
      </c>
      <c r="S334" s="4" t="s">
        <v>1</v>
      </c>
      <c r="T334" s="4" t="s">
        <v>1</v>
      </c>
      <c r="U334" s="4" t="str">
        <f>""</f>
        <v/>
      </c>
      <c r="V334" s="4" t="str">
        <f>""</f>
        <v/>
      </c>
      <c r="W334" s="4" t="str">
        <f>""</f>
        <v/>
      </c>
      <c r="X334" s="4" t="str">
        <f>""</f>
        <v/>
      </c>
      <c r="Y334" s="4" t="str">
        <f>""</f>
        <v/>
      </c>
      <c r="Z334" s="4" t="str">
        <f>""</f>
        <v/>
      </c>
      <c r="AA334" s="4" t="str">
        <f>""</f>
        <v/>
      </c>
      <c r="AB334" s="4" t="str">
        <f>""</f>
        <v/>
      </c>
      <c r="AC334" s="4" t="str">
        <f>""</f>
        <v/>
      </c>
      <c r="AD334" s="4" t="str">
        <f>""</f>
        <v/>
      </c>
      <c r="AE334" s="4" t="str">
        <f>""</f>
        <v/>
      </c>
      <c r="AF334" s="4" t="str">
        <f>""</f>
        <v/>
      </c>
      <c r="AG334" s="4" t="str">
        <f>""</f>
        <v/>
      </c>
      <c r="AH334" s="4" t="str">
        <f>""</f>
        <v/>
      </c>
      <c r="AI334" s="4" t="str">
        <f>""</f>
        <v/>
      </c>
      <c r="AJ334" s="4" t="str">
        <f>""</f>
        <v/>
      </c>
      <c r="AK334" s="4" t="str">
        <f>""</f>
        <v/>
      </c>
      <c r="AL334" s="4" t="str">
        <f>""</f>
        <v/>
      </c>
      <c r="AM334" s="4" t="str">
        <f>""</f>
        <v/>
      </c>
      <c r="AN334" s="4" t="str">
        <f>""</f>
        <v/>
      </c>
      <c r="AO334" s="4" t="str">
        <f>""</f>
        <v/>
      </c>
      <c r="AP334" s="4" t="str">
        <f>""</f>
        <v/>
      </c>
      <c r="AQ334" s="4" t="str">
        <f>""</f>
        <v/>
      </c>
      <c r="AR334" s="4" t="str">
        <f>""</f>
        <v/>
      </c>
      <c r="AS334" s="4" t="str">
        <f>""</f>
        <v/>
      </c>
    </row>
    <row r="335" spans="1:45" x14ac:dyDescent="0.25">
      <c r="A335" s="15"/>
      <c r="B335" s="16"/>
      <c r="C335" s="16"/>
      <c r="D335" s="16"/>
      <c r="E335" s="16"/>
      <c r="F335" s="16"/>
      <c r="G335" s="16"/>
      <c r="H335" s="14" t="s">
        <v>25</v>
      </c>
      <c r="I335" s="7" t="s">
        <v>26</v>
      </c>
      <c r="J335" s="7" t="s">
        <v>77</v>
      </c>
      <c r="K335" s="7" t="s">
        <v>78</v>
      </c>
      <c r="L335" s="7" t="s">
        <v>79</v>
      </c>
      <c r="M335" s="7" t="s">
        <v>80</v>
      </c>
      <c r="N335" s="7" t="s">
        <v>81</v>
      </c>
      <c r="O335" s="7" t="s">
        <v>82</v>
      </c>
      <c r="P335" s="7" t="s">
        <v>83</v>
      </c>
      <c r="Q335" s="7" t="s">
        <v>84</v>
      </c>
      <c r="R335" s="7" t="s">
        <v>85</v>
      </c>
      <c r="S335" s="7" t="s">
        <v>86</v>
      </c>
      <c r="T335" s="7" t="s">
        <v>87</v>
      </c>
      <c r="U335" s="7" t="s">
        <v>88</v>
      </c>
      <c r="V335" s="7" t="s">
        <v>89</v>
      </c>
      <c r="W335" s="7" t="s">
        <v>90</v>
      </c>
      <c r="X335" s="7" t="s">
        <v>91</v>
      </c>
      <c r="Y335" s="7" t="s">
        <v>92</v>
      </c>
      <c r="Z335" s="7" t="s">
        <v>93</v>
      </c>
      <c r="AA335" s="7" t="s">
        <v>94</v>
      </c>
      <c r="AB335" s="7" t="s">
        <v>95</v>
      </c>
      <c r="AC335" s="7" t="s">
        <v>96</v>
      </c>
      <c r="AD335" s="7" t="s">
        <v>97</v>
      </c>
      <c r="AE335" s="7" t="s">
        <v>98</v>
      </c>
      <c r="AF335" s="7" t="s">
        <v>99</v>
      </c>
      <c r="AI335" s="4" t="str">
        <f>""</f>
        <v/>
      </c>
      <c r="AJ335" s="4" t="str">
        <f>""</f>
        <v/>
      </c>
      <c r="AK335" s="4" t="str">
        <f>""</f>
        <v/>
      </c>
      <c r="AL335" s="4" t="str">
        <f>""</f>
        <v/>
      </c>
      <c r="AM335" s="4" t="str">
        <f>""</f>
        <v/>
      </c>
      <c r="AN335" s="4" t="str">
        <f>""</f>
        <v/>
      </c>
      <c r="AO335" s="4" t="str">
        <f>""</f>
        <v/>
      </c>
      <c r="AP335" s="4" t="str">
        <f>""</f>
        <v/>
      </c>
      <c r="AQ335" s="4" t="str">
        <f>""</f>
        <v/>
      </c>
      <c r="AR335" s="4" t="str">
        <f>""</f>
        <v/>
      </c>
      <c r="AS335" s="4" t="str">
        <f>""</f>
        <v/>
      </c>
    </row>
    <row r="336" spans="1:45" x14ac:dyDescent="0.25">
      <c r="A336" s="15"/>
      <c r="B336" s="17"/>
      <c r="C336" s="17"/>
      <c r="D336" s="17"/>
      <c r="E336" s="17"/>
      <c r="F336" s="17"/>
      <c r="G336" s="17"/>
      <c r="I336" s="8" t="s">
        <v>39</v>
      </c>
      <c r="J336" s="8"/>
      <c r="K336" s="8"/>
      <c r="L336" s="8"/>
      <c r="M336" s="8"/>
      <c r="N336" s="8"/>
      <c r="O336" s="8"/>
      <c r="P336" s="8">
        <v>15</v>
      </c>
      <c r="Q336" s="8">
        <v>15</v>
      </c>
      <c r="R336" s="8"/>
      <c r="S336" s="8">
        <v>15</v>
      </c>
      <c r="T336" s="8">
        <v>15</v>
      </c>
      <c r="U336" s="8"/>
      <c r="V336" s="8"/>
      <c r="W336" s="8"/>
      <c r="X336" s="8">
        <v>2</v>
      </c>
      <c r="Y336" s="8">
        <v>2</v>
      </c>
      <c r="Z336" s="8"/>
      <c r="AA336" s="8">
        <v>2</v>
      </c>
      <c r="AB336" s="8">
        <v>2</v>
      </c>
      <c r="AC336" s="8">
        <v>2</v>
      </c>
      <c r="AD336" s="8">
        <v>2</v>
      </c>
      <c r="AE336" s="8">
        <v>0.99</v>
      </c>
      <c r="AF336" s="8">
        <v>0</v>
      </c>
      <c r="AI336" s="4" t="str">
        <f>""</f>
        <v/>
      </c>
      <c r="AJ336" s="4" t="str">
        <f>""</f>
        <v/>
      </c>
      <c r="AK336" s="4" t="str">
        <f>""</f>
        <v/>
      </c>
      <c r="AL336" s="4" t="str">
        <f>""</f>
        <v/>
      </c>
      <c r="AM336" s="4" t="str">
        <f>""</f>
        <v/>
      </c>
      <c r="AN336" s="4" t="str">
        <f>""</f>
        <v/>
      </c>
      <c r="AO336" s="4" t="str">
        <f>""</f>
        <v/>
      </c>
      <c r="AP336" s="4" t="str">
        <f>""</f>
        <v/>
      </c>
      <c r="AQ336" s="4" t="str">
        <f>""</f>
        <v/>
      </c>
      <c r="AR336" s="4" t="str">
        <f>""</f>
        <v/>
      </c>
      <c r="AS336" s="4" t="str">
        <f>""</f>
        <v/>
      </c>
    </row>
    <row r="337" spans="1:45" x14ac:dyDescent="0.25">
      <c r="A337" s="15"/>
      <c r="B337" s="17"/>
      <c r="C337" s="17"/>
      <c r="D337" s="17"/>
      <c r="E337" s="17"/>
      <c r="F337" s="17"/>
      <c r="G337" s="17"/>
      <c r="I337" s="8" t="s">
        <v>40</v>
      </c>
      <c r="J337" s="8"/>
      <c r="K337" s="8"/>
      <c r="L337" s="8"/>
      <c r="M337" s="8"/>
      <c r="N337" s="8"/>
      <c r="O337" s="8"/>
      <c r="P337" s="8">
        <v>1.5</v>
      </c>
      <c r="Q337" s="8">
        <v>1.5</v>
      </c>
      <c r="R337" s="8">
        <f>2*$K$2</f>
        <v>0.02</v>
      </c>
      <c r="S337" s="8">
        <v>1.5</v>
      </c>
      <c r="T337" s="8">
        <v>1.5</v>
      </c>
      <c r="U337" s="8">
        <f>2*$K$2</f>
        <v>0.02</v>
      </c>
      <c r="V337" s="8"/>
      <c r="W337" s="8"/>
      <c r="X337" s="8">
        <f t="shared" ref="X337:Y337" si="40">2*$K$2</f>
        <v>0.02</v>
      </c>
      <c r="Y337" s="8">
        <f t="shared" si="40"/>
        <v>0.02</v>
      </c>
      <c r="Z337" s="8"/>
      <c r="AA337" s="8">
        <f t="shared" ref="AA337:AD337" si="41">2*$K$2</f>
        <v>0.02</v>
      </c>
      <c r="AB337" s="8">
        <f t="shared" si="41"/>
        <v>0.02</v>
      </c>
      <c r="AC337" s="8">
        <f t="shared" si="41"/>
        <v>0.02</v>
      </c>
      <c r="AD337" s="8">
        <f t="shared" si="41"/>
        <v>0.02</v>
      </c>
      <c r="AE337" s="8">
        <v>0</v>
      </c>
      <c r="AF337" s="8">
        <v>-0.3</v>
      </c>
      <c r="AI337" s="4" t="str">
        <f>""</f>
        <v/>
      </c>
      <c r="AJ337" s="4" t="str">
        <f>""</f>
        <v/>
      </c>
      <c r="AK337" s="4" t="str">
        <f>""</f>
        <v/>
      </c>
      <c r="AL337" s="4" t="str">
        <f>""</f>
        <v/>
      </c>
      <c r="AM337" s="4" t="str">
        <f>""</f>
        <v/>
      </c>
      <c r="AN337" s="4" t="str">
        <f>""</f>
        <v/>
      </c>
      <c r="AO337" s="4" t="str">
        <f>""</f>
        <v/>
      </c>
      <c r="AP337" s="4" t="str">
        <f>""</f>
        <v/>
      </c>
      <c r="AQ337" s="4" t="str">
        <f>""</f>
        <v/>
      </c>
      <c r="AR337" s="4" t="str">
        <f>""</f>
        <v/>
      </c>
      <c r="AS337" s="4" t="str">
        <f>""</f>
        <v/>
      </c>
    </row>
    <row r="338" spans="1:45" x14ac:dyDescent="0.25">
      <c r="A338" s="24" t="s">
        <v>41</v>
      </c>
      <c r="B338" s="18" t="s">
        <v>100</v>
      </c>
      <c r="C338" s="18">
        <v>11</v>
      </c>
      <c r="D338" s="18">
        <v>32</v>
      </c>
      <c r="E338" s="18" t="s">
        <v>120</v>
      </c>
      <c r="F338" s="18">
        <v>1</v>
      </c>
      <c r="G338" s="18" t="str">
        <f>B338&amp;C338&amp;D338&amp;E338&amp;F338</f>
        <v>PSS1132ND1</v>
      </c>
      <c r="H338" s="4" t="s">
        <v>9</v>
      </c>
      <c r="I338" s="4">
        <v>1</v>
      </c>
      <c r="J338" s="4">
        <v>1</v>
      </c>
      <c r="K338" s="4">
        <v>0</v>
      </c>
      <c r="L338" s="4">
        <v>3</v>
      </c>
      <c r="M338" s="4">
        <v>0</v>
      </c>
      <c r="N338" s="4">
        <v>5</v>
      </c>
      <c r="O338" s="4">
        <v>1</v>
      </c>
      <c r="P338" s="4">
        <v>2.5</v>
      </c>
      <c r="Q338" s="4">
        <v>2.5</v>
      </c>
      <c r="R338" s="4">
        <v>0</v>
      </c>
      <c r="S338" s="4">
        <v>2.5</v>
      </c>
      <c r="T338" s="4">
        <v>0</v>
      </c>
      <c r="U338" s="4">
        <v>2.5</v>
      </c>
      <c r="V338" s="4">
        <v>0.39</v>
      </c>
      <c r="W338" s="4">
        <v>1</v>
      </c>
      <c r="X338" s="4">
        <v>0</v>
      </c>
      <c r="Y338" s="4">
        <v>0.1</v>
      </c>
      <c r="Z338" s="4">
        <v>6.5</v>
      </c>
      <c r="AA338" s="4">
        <v>0.44</v>
      </c>
      <c r="AB338" s="4">
        <v>0.08</v>
      </c>
      <c r="AC338" s="4">
        <v>0.2</v>
      </c>
      <c r="AD338" s="4">
        <v>0.98</v>
      </c>
      <c r="AE338" s="4">
        <v>0.1</v>
      </c>
      <c r="AF338" s="4">
        <v>-0.1</v>
      </c>
      <c r="AG338" s="4" t="s">
        <v>1</v>
      </c>
      <c r="AH338" s="4" t="s">
        <v>1</v>
      </c>
      <c r="AI338" s="4" t="str">
        <f>""</f>
        <v/>
      </c>
      <c r="AJ338" s="4" t="str">
        <f>""</f>
        <v/>
      </c>
      <c r="AK338" s="4" t="str">
        <f>""</f>
        <v/>
      </c>
      <c r="AL338" s="4" t="str">
        <f>""</f>
        <v/>
      </c>
      <c r="AM338" s="4" t="str">
        <f>""</f>
        <v/>
      </c>
      <c r="AN338" s="4" t="str">
        <f>""</f>
        <v/>
      </c>
      <c r="AO338" s="4" t="str">
        <f>""</f>
        <v/>
      </c>
      <c r="AP338" s="4" t="str">
        <f>""</f>
        <v/>
      </c>
      <c r="AQ338" s="4" t="str">
        <f>""</f>
        <v/>
      </c>
      <c r="AR338" s="4" t="str">
        <f>""</f>
        <v/>
      </c>
      <c r="AS338" s="4" t="str">
        <f>""</f>
        <v/>
      </c>
    </row>
    <row r="339" spans="1:45" x14ac:dyDescent="0.25">
      <c r="A339" s="27" t="s">
        <v>145</v>
      </c>
      <c r="B339" s="9"/>
      <c r="C339" s="9"/>
      <c r="D339" s="9"/>
      <c r="E339" s="9"/>
      <c r="F339" s="16"/>
      <c r="G339" s="16"/>
      <c r="H339" s="14" t="s">
        <v>25</v>
      </c>
      <c r="I339" s="7" t="s">
        <v>26</v>
      </c>
      <c r="J339" s="7" t="s">
        <v>103</v>
      </c>
      <c r="K339" s="7" t="s">
        <v>104</v>
      </c>
      <c r="L339" s="7" t="s">
        <v>105</v>
      </c>
      <c r="M339" s="7" t="s">
        <v>106</v>
      </c>
      <c r="N339" s="7" t="s">
        <v>107</v>
      </c>
      <c r="O339" s="7" t="s">
        <v>108</v>
      </c>
      <c r="P339" s="7" t="s">
        <v>109</v>
      </c>
      <c r="Q339" s="7" t="s">
        <v>110</v>
      </c>
      <c r="R339" s="7" t="s">
        <v>111</v>
      </c>
      <c r="S339" s="7" t="s">
        <v>112</v>
      </c>
      <c r="T339" s="7" t="s">
        <v>113</v>
      </c>
      <c r="U339" s="7" t="s">
        <v>114</v>
      </c>
      <c r="V339" s="7" t="s">
        <v>115</v>
      </c>
      <c r="W339" s="7" t="s">
        <v>116</v>
      </c>
      <c r="X339" s="7" t="s">
        <v>117</v>
      </c>
      <c r="Y339" s="7" t="s">
        <v>118</v>
      </c>
      <c r="Z339" s="7" t="s">
        <v>119</v>
      </c>
      <c r="AC339" s="4" t="str">
        <f>""</f>
        <v/>
      </c>
      <c r="AD339" s="4" t="str">
        <f>""</f>
        <v/>
      </c>
      <c r="AE339" s="4" t="str">
        <f>""</f>
        <v/>
      </c>
      <c r="AF339" s="4" t="str">
        <f>""</f>
        <v/>
      </c>
      <c r="AG339" s="4" t="str">
        <f>""</f>
        <v/>
      </c>
      <c r="AH339" s="4" t="str">
        <f>""</f>
        <v/>
      </c>
      <c r="AI339" s="4" t="str">
        <f>""</f>
        <v/>
      </c>
      <c r="AJ339" s="4" t="str">
        <f>""</f>
        <v/>
      </c>
      <c r="AK339" s="4" t="str">
        <f>""</f>
        <v/>
      </c>
      <c r="AL339" s="4" t="str">
        <f>""</f>
        <v/>
      </c>
      <c r="AM339" s="4" t="str">
        <f>""</f>
        <v/>
      </c>
      <c r="AN339" s="4" t="str">
        <f>""</f>
        <v/>
      </c>
      <c r="AO339" s="4" t="str">
        <f>""</f>
        <v/>
      </c>
      <c r="AP339" s="4" t="str">
        <f>""</f>
        <v/>
      </c>
      <c r="AQ339" s="4" t="str">
        <f>""</f>
        <v/>
      </c>
      <c r="AR339" s="4" t="str">
        <f>""</f>
        <v/>
      </c>
      <c r="AS339" s="4" t="str">
        <f>""</f>
        <v/>
      </c>
    </row>
    <row r="340" spans="1:45" x14ac:dyDescent="0.25">
      <c r="A340" s="25"/>
      <c r="B340" s="10"/>
      <c r="C340" s="10"/>
      <c r="D340" s="10"/>
      <c r="E340" s="10"/>
      <c r="F340" s="17"/>
      <c r="G340" s="17"/>
      <c r="I340" s="8" t="s">
        <v>39</v>
      </c>
      <c r="J340" s="8">
        <v>0.5</v>
      </c>
      <c r="K340" s="8">
        <v>75</v>
      </c>
      <c r="L340" s="8">
        <v>75</v>
      </c>
      <c r="M340" s="8">
        <v>10</v>
      </c>
      <c r="N340" s="8">
        <v>0</v>
      </c>
      <c r="O340" s="8">
        <v>1</v>
      </c>
      <c r="P340" s="8">
        <v>1.2</v>
      </c>
      <c r="Q340" s="8">
        <v>18</v>
      </c>
      <c r="R340" s="8">
        <v>118</v>
      </c>
      <c r="S340" s="8">
        <v>0</v>
      </c>
      <c r="T340" s="8">
        <v>1.1000000000000001</v>
      </c>
      <c r="U340" s="8">
        <v>10</v>
      </c>
      <c r="V340" s="8">
        <v>1.1000000000000001</v>
      </c>
      <c r="W340" s="8">
        <v>20</v>
      </c>
      <c r="X340" s="8">
        <v>1</v>
      </c>
      <c r="Y340" s="8">
        <v>0.5</v>
      </c>
      <c r="Z340" s="8">
        <v>90</v>
      </c>
      <c r="AC340" s="4" t="str">
        <f>""</f>
        <v/>
      </c>
      <c r="AD340" s="4" t="str">
        <f>""</f>
        <v/>
      </c>
      <c r="AE340" s="4" t="str">
        <f>""</f>
        <v/>
      </c>
      <c r="AF340" s="4" t="str">
        <f>""</f>
        <v/>
      </c>
      <c r="AG340" s="4" t="str">
        <f>""</f>
        <v/>
      </c>
      <c r="AH340" s="4" t="str">
        <f>""</f>
        <v/>
      </c>
      <c r="AI340" s="4" t="str">
        <f>""</f>
        <v/>
      </c>
      <c r="AJ340" s="4" t="str">
        <f>""</f>
        <v/>
      </c>
      <c r="AK340" s="4" t="str">
        <f>""</f>
        <v/>
      </c>
      <c r="AL340" s="4" t="str">
        <f>""</f>
        <v/>
      </c>
      <c r="AM340" s="4" t="str">
        <f>""</f>
        <v/>
      </c>
      <c r="AN340" s="4" t="str">
        <f>""</f>
        <v/>
      </c>
      <c r="AO340" s="4" t="str">
        <f>""</f>
        <v/>
      </c>
      <c r="AP340" s="4" t="str">
        <f>""</f>
        <v/>
      </c>
      <c r="AQ340" s="4" t="str">
        <f>""</f>
        <v/>
      </c>
      <c r="AR340" s="4" t="str">
        <f>""</f>
        <v/>
      </c>
      <c r="AS340" s="4" t="str">
        <f>""</f>
        <v/>
      </c>
    </row>
    <row r="341" spans="1:45" x14ac:dyDescent="0.25">
      <c r="A341" s="25"/>
      <c r="B341" s="10"/>
      <c r="C341" s="10"/>
      <c r="D341" s="10"/>
      <c r="E341" s="10"/>
      <c r="F341" s="17"/>
      <c r="G341" s="17"/>
      <c r="I341" s="8" t="s">
        <v>40</v>
      </c>
      <c r="J341" s="8">
        <v>0</v>
      </c>
      <c r="K341" s="8">
        <v>0</v>
      </c>
      <c r="L341" s="8">
        <v>0</v>
      </c>
      <c r="M341" s="8">
        <v>0.8</v>
      </c>
      <c r="N341" s="8">
        <v>-6</v>
      </c>
      <c r="O341" s="8">
        <v>0</v>
      </c>
      <c r="P341" s="8">
        <v>0</v>
      </c>
      <c r="Q341" s="8">
        <v>0</v>
      </c>
      <c r="R341" s="8">
        <v>0.8</v>
      </c>
      <c r="S341" s="8">
        <v>-118</v>
      </c>
      <c r="T341" s="8">
        <v>0</v>
      </c>
      <c r="U341" s="8">
        <v>1</v>
      </c>
      <c r="V341" s="8">
        <v>0</v>
      </c>
      <c r="W341" s="8">
        <v>1</v>
      </c>
      <c r="X341" s="8">
        <v>0</v>
      </c>
      <c r="Y341" s="8">
        <v>0</v>
      </c>
      <c r="Z341" s="8">
        <v>-90</v>
      </c>
      <c r="AC341" s="4" t="str">
        <f>""</f>
        <v/>
      </c>
      <c r="AD341" s="4" t="str">
        <f>""</f>
        <v/>
      </c>
      <c r="AE341" s="4" t="str">
        <f>""</f>
        <v/>
      </c>
      <c r="AF341" s="4" t="str">
        <f>""</f>
        <v/>
      </c>
      <c r="AG341" s="4" t="str">
        <f>""</f>
        <v/>
      </c>
      <c r="AH341" s="4" t="str">
        <f>""</f>
        <v/>
      </c>
      <c r="AI341" s="4" t="str">
        <f>""</f>
        <v/>
      </c>
      <c r="AJ341" s="4" t="str">
        <f>""</f>
        <v/>
      </c>
      <c r="AK341" s="4" t="str">
        <f>""</f>
        <v/>
      </c>
      <c r="AL341" s="4" t="str">
        <f>""</f>
        <v/>
      </c>
      <c r="AM341" s="4" t="str">
        <f>""</f>
        <v/>
      </c>
      <c r="AN341" s="4" t="str">
        <f>""</f>
        <v/>
      </c>
      <c r="AO341" s="4" t="str">
        <f>""</f>
        <v/>
      </c>
      <c r="AP341" s="4" t="str">
        <f>""</f>
        <v/>
      </c>
      <c r="AQ341" s="4" t="str">
        <f>""</f>
        <v/>
      </c>
      <c r="AR341" s="4" t="str">
        <f>""</f>
        <v/>
      </c>
      <c r="AS341" s="4" t="str">
        <f>""</f>
        <v/>
      </c>
    </row>
    <row r="342" spans="1:45" x14ac:dyDescent="0.25">
      <c r="A342" s="22" t="s">
        <v>41</v>
      </c>
      <c r="B342" s="18" t="s">
        <v>42</v>
      </c>
      <c r="C342" s="18">
        <v>11</v>
      </c>
      <c r="D342" s="18">
        <v>32</v>
      </c>
      <c r="E342" s="18" t="s">
        <v>43</v>
      </c>
      <c r="F342" s="18">
        <v>1</v>
      </c>
      <c r="G342" s="18" t="str">
        <f>B342&amp;C342&amp;D342&amp;E342&amp;F342</f>
        <v>AVR1132TD1</v>
      </c>
      <c r="H342" s="4" t="s">
        <v>3</v>
      </c>
      <c r="I342" s="4">
        <v>1</v>
      </c>
      <c r="J342" s="4">
        <v>0</v>
      </c>
      <c r="K342" s="4">
        <v>10.75</v>
      </c>
      <c r="L342" s="4">
        <v>10.75</v>
      </c>
      <c r="M342" s="4">
        <v>5</v>
      </c>
      <c r="N342" s="4">
        <v>-0.87</v>
      </c>
      <c r="O342" s="4">
        <v>0</v>
      </c>
      <c r="P342" s="4">
        <v>1</v>
      </c>
      <c r="Q342" s="4">
        <v>0</v>
      </c>
      <c r="R342" s="4">
        <v>99</v>
      </c>
      <c r="S342" s="4">
        <v>-99</v>
      </c>
      <c r="T342" s="4">
        <v>0</v>
      </c>
      <c r="U342" s="4">
        <v>9.3000000000000007</v>
      </c>
      <c r="V342" s="4">
        <v>0</v>
      </c>
      <c r="W342" s="4">
        <v>11.63</v>
      </c>
      <c r="X342" s="4">
        <v>0.113</v>
      </c>
      <c r="Y342" s="4">
        <v>0.124</v>
      </c>
      <c r="Z342" s="4">
        <v>0</v>
      </c>
      <c r="AA342" s="4" t="s">
        <v>1</v>
      </c>
      <c r="AB342" s="4" t="s">
        <v>1</v>
      </c>
      <c r="AC342" s="4" t="str">
        <f>""</f>
        <v/>
      </c>
      <c r="AD342" s="4" t="str">
        <f>""</f>
        <v/>
      </c>
      <c r="AE342" s="4" t="str">
        <f>""</f>
        <v/>
      </c>
      <c r="AF342" s="4" t="str">
        <f>""</f>
        <v/>
      </c>
      <c r="AG342" s="4" t="str">
        <f>""</f>
        <v/>
      </c>
      <c r="AH342" s="4" t="str">
        <f>""</f>
        <v/>
      </c>
      <c r="AI342" s="4" t="str">
        <f>""</f>
        <v/>
      </c>
      <c r="AJ342" s="4" t="str">
        <f>""</f>
        <v/>
      </c>
      <c r="AK342" s="4" t="str">
        <f>""</f>
        <v/>
      </c>
      <c r="AL342" s="4" t="str">
        <f>""</f>
        <v/>
      </c>
      <c r="AM342" s="4" t="str">
        <f>""</f>
        <v/>
      </c>
      <c r="AN342" s="4" t="str">
        <f>""</f>
        <v/>
      </c>
      <c r="AO342" s="4" t="str">
        <f>""</f>
        <v/>
      </c>
      <c r="AP342" s="4" t="str">
        <f>""</f>
        <v/>
      </c>
      <c r="AQ342" s="4" t="str">
        <f>""</f>
        <v/>
      </c>
      <c r="AR342" s="4" t="str">
        <f>""</f>
        <v/>
      </c>
      <c r="AS342" s="4" t="str">
        <f>""</f>
        <v/>
      </c>
    </row>
    <row r="343" spans="1:45" x14ac:dyDescent="0.25">
      <c r="A343" s="15"/>
      <c r="B343" s="16"/>
      <c r="C343" s="16"/>
      <c r="D343" s="16"/>
      <c r="E343" s="16"/>
      <c r="F343" s="16"/>
      <c r="G343" s="16"/>
      <c r="H343" s="14" t="s">
        <v>25</v>
      </c>
      <c r="I343" s="7" t="s">
        <v>26</v>
      </c>
      <c r="J343" s="7" t="s">
        <v>44</v>
      </c>
      <c r="K343" s="7" t="s">
        <v>45</v>
      </c>
      <c r="L343" s="7" t="s">
        <v>46</v>
      </c>
      <c r="M343" s="7" t="s">
        <v>47</v>
      </c>
      <c r="N343" s="7" t="s">
        <v>48</v>
      </c>
      <c r="O343" s="7" t="s">
        <v>49</v>
      </c>
      <c r="P343" s="7" t="s">
        <v>50</v>
      </c>
      <c r="Q343" s="7" t="s">
        <v>51</v>
      </c>
      <c r="R343" s="7" t="s">
        <v>52</v>
      </c>
      <c r="S343" s="7" t="s">
        <v>53</v>
      </c>
      <c r="T343" s="7" t="s">
        <v>54</v>
      </c>
      <c r="U343" s="7" t="s">
        <v>55</v>
      </c>
      <c r="X343" s="4" t="str">
        <f>""</f>
        <v/>
      </c>
      <c r="Y343" s="4" t="str">
        <f>""</f>
        <v/>
      </c>
      <c r="Z343" s="4" t="str">
        <f>""</f>
        <v/>
      </c>
      <c r="AA343" s="4" t="str">
        <f>""</f>
        <v/>
      </c>
      <c r="AB343" s="4" t="str">
        <f>""</f>
        <v/>
      </c>
      <c r="AC343" s="4" t="str">
        <f>""</f>
        <v/>
      </c>
      <c r="AD343" s="4" t="str">
        <f>""</f>
        <v/>
      </c>
      <c r="AE343" s="4" t="str">
        <f>""</f>
        <v/>
      </c>
      <c r="AF343" s="4" t="str">
        <f>""</f>
        <v/>
      </c>
      <c r="AG343" s="4" t="str">
        <f>""</f>
        <v/>
      </c>
      <c r="AH343" s="4" t="str">
        <f>""</f>
        <v/>
      </c>
      <c r="AI343" s="4" t="str">
        <f>""</f>
        <v/>
      </c>
      <c r="AJ343" s="4" t="str">
        <f>""</f>
        <v/>
      </c>
      <c r="AK343" s="4" t="str">
        <f>""</f>
        <v/>
      </c>
      <c r="AL343" s="4" t="str">
        <f>""</f>
        <v/>
      </c>
      <c r="AM343" s="4" t="str">
        <f>""</f>
        <v/>
      </c>
      <c r="AN343" s="4" t="str">
        <f>""</f>
        <v/>
      </c>
      <c r="AO343" s="4" t="str">
        <f>""</f>
        <v/>
      </c>
      <c r="AP343" s="4" t="str">
        <f>""</f>
        <v/>
      </c>
      <c r="AQ343" s="4" t="str">
        <f>""</f>
        <v/>
      </c>
      <c r="AR343" s="4" t="str">
        <f>""</f>
        <v/>
      </c>
      <c r="AS343" s="4" t="str">
        <f>""</f>
        <v/>
      </c>
    </row>
    <row r="344" spans="1:45" x14ac:dyDescent="0.25">
      <c r="A344" s="15"/>
      <c r="B344" s="17"/>
      <c r="C344" s="17"/>
      <c r="D344" s="17"/>
      <c r="E344" s="17"/>
      <c r="F344" s="17"/>
      <c r="G344" s="17"/>
      <c r="I344" s="8" t="s">
        <v>39</v>
      </c>
      <c r="J344" s="8">
        <v>10</v>
      </c>
      <c r="K344" s="8">
        <v>0.2</v>
      </c>
      <c r="L344" s="8">
        <v>0.2</v>
      </c>
      <c r="M344" s="8">
        <v>10</v>
      </c>
      <c r="N344" s="8">
        <v>3</v>
      </c>
      <c r="O344" s="8">
        <v>2.5</v>
      </c>
      <c r="P344" s="8"/>
      <c r="Q344" s="8"/>
      <c r="R344" s="8"/>
      <c r="S344" s="8"/>
      <c r="T344" s="8"/>
      <c r="U344" s="8"/>
      <c r="X344" s="4" t="str">
        <f>""</f>
        <v/>
      </c>
      <c r="Y344" s="4" t="str">
        <f>""</f>
        <v/>
      </c>
      <c r="Z344" s="4" t="str">
        <f>""</f>
        <v/>
      </c>
      <c r="AA344" s="4" t="str">
        <f>""</f>
        <v/>
      </c>
      <c r="AB344" s="4" t="str">
        <f>""</f>
        <v/>
      </c>
      <c r="AC344" s="4" t="str">
        <f>""</f>
        <v/>
      </c>
      <c r="AD344" s="4" t="str">
        <f>""</f>
        <v/>
      </c>
      <c r="AE344" s="4" t="str">
        <f>""</f>
        <v/>
      </c>
      <c r="AF344" s="4" t="str">
        <f>""</f>
        <v/>
      </c>
      <c r="AG344" s="4" t="str">
        <f>""</f>
        <v/>
      </c>
      <c r="AH344" s="4" t="str">
        <f>""</f>
        <v/>
      </c>
      <c r="AI344" s="4" t="str">
        <f>""</f>
        <v/>
      </c>
      <c r="AJ344" s="4" t="str">
        <f>""</f>
        <v/>
      </c>
      <c r="AK344" s="4" t="str">
        <f>""</f>
        <v/>
      </c>
      <c r="AL344" s="4" t="str">
        <f>""</f>
        <v/>
      </c>
      <c r="AM344" s="4" t="str">
        <f>""</f>
        <v/>
      </c>
      <c r="AN344" s="4" t="str">
        <f>""</f>
        <v/>
      </c>
      <c r="AO344" s="4" t="str">
        <f>""</f>
        <v/>
      </c>
      <c r="AP344" s="4" t="str">
        <f>""</f>
        <v/>
      </c>
      <c r="AQ344" s="4" t="str">
        <f>""</f>
        <v/>
      </c>
      <c r="AR344" s="4" t="str">
        <f>""</f>
        <v/>
      </c>
      <c r="AS344" s="4" t="str">
        <f>""</f>
        <v/>
      </c>
    </row>
    <row r="345" spans="1:45" x14ac:dyDescent="0.25">
      <c r="A345" s="15"/>
      <c r="B345" s="17"/>
      <c r="C345" s="17"/>
      <c r="D345" s="17"/>
      <c r="E345" s="17"/>
      <c r="F345" s="17"/>
      <c r="G345" s="17"/>
      <c r="I345" s="8" t="s">
        <v>40</v>
      </c>
      <c r="J345" s="8">
        <v>1</v>
      </c>
      <c r="K345" s="8">
        <f>4*$K$2</f>
        <v>0.04</v>
      </c>
      <c r="L345" s="8">
        <f>4*$K$2</f>
        <v>0.04</v>
      </c>
      <c r="M345" s="8">
        <v>1</v>
      </c>
      <c r="N345" s="8">
        <v>0</v>
      </c>
      <c r="O345" s="8"/>
      <c r="P345" s="8"/>
      <c r="Q345" s="8"/>
      <c r="R345" s="8"/>
      <c r="S345" s="8"/>
      <c r="T345" s="8">
        <v>0</v>
      </c>
      <c r="U345" s="8"/>
      <c r="X345" s="4" t="str">
        <f>""</f>
        <v/>
      </c>
      <c r="Y345" s="4" t="str">
        <f>""</f>
        <v/>
      </c>
      <c r="Z345" s="4" t="str">
        <f>""</f>
        <v/>
      </c>
      <c r="AA345" s="4" t="str">
        <f>""</f>
        <v/>
      </c>
      <c r="AB345" s="4" t="str">
        <f>""</f>
        <v/>
      </c>
      <c r="AC345" s="4" t="str">
        <f>""</f>
        <v/>
      </c>
      <c r="AD345" s="4" t="str">
        <f>""</f>
        <v/>
      </c>
      <c r="AE345" s="4" t="str">
        <f>""</f>
        <v/>
      </c>
      <c r="AF345" s="4" t="str">
        <f>""</f>
        <v/>
      </c>
      <c r="AG345" s="4" t="str">
        <f>""</f>
        <v/>
      </c>
      <c r="AH345" s="4" t="str">
        <f>""</f>
        <v/>
      </c>
      <c r="AI345" s="4" t="str">
        <f>""</f>
        <v/>
      </c>
      <c r="AJ345" s="4" t="str">
        <f>""</f>
        <v/>
      </c>
      <c r="AK345" s="4" t="str">
        <f>""</f>
        <v/>
      </c>
      <c r="AL345" s="4" t="str">
        <f>""</f>
        <v/>
      </c>
      <c r="AM345" s="4" t="str">
        <f>""</f>
        <v/>
      </c>
      <c r="AN345" s="4" t="str">
        <f>""</f>
        <v/>
      </c>
      <c r="AO345" s="4" t="str">
        <f>""</f>
        <v/>
      </c>
      <c r="AP345" s="4" t="str">
        <f>""</f>
        <v/>
      </c>
      <c r="AQ345" s="4" t="str">
        <f>""</f>
        <v/>
      </c>
      <c r="AR345" s="4" t="str">
        <f>""</f>
        <v/>
      </c>
      <c r="AS345" s="4" t="str">
        <f>""</f>
        <v/>
      </c>
    </row>
    <row r="346" spans="1:45" x14ac:dyDescent="0.25">
      <c r="A346" s="23" t="s">
        <v>41</v>
      </c>
      <c r="B346" s="18" t="s">
        <v>62</v>
      </c>
      <c r="C346" s="18">
        <v>11</v>
      </c>
      <c r="D346" s="18">
        <v>32</v>
      </c>
      <c r="E346" s="18" t="s">
        <v>43</v>
      </c>
      <c r="F346" s="18">
        <v>1</v>
      </c>
      <c r="G346" s="18" t="str">
        <f>B346&amp;C346&amp;D346&amp;E346&amp;F346</f>
        <v>GEN1132TD1</v>
      </c>
      <c r="H346" s="4" t="s">
        <v>0</v>
      </c>
      <c r="I346" s="4">
        <v>1</v>
      </c>
      <c r="J346" s="4">
        <v>6.6</v>
      </c>
      <c r="K346" s="4">
        <v>0.05</v>
      </c>
      <c r="L346" s="4">
        <v>0.155</v>
      </c>
      <c r="M346" s="4">
        <v>2</v>
      </c>
      <c r="N346" s="4">
        <v>0</v>
      </c>
      <c r="O346" s="4">
        <v>1.1299999999999999</v>
      </c>
      <c r="P346" s="4">
        <v>0.73399999999999999</v>
      </c>
      <c r="Q346" s="4">
        <v>0.26</v>
      </c>
      <c r="R346" s="4">
        <v>0.25600000000000001</v>
      </c>
      <c r="S346" s="4">
        <v>0.104</v>
      </c>
      <c r="T346" s="4">
        <v>0.19400000000000001</v>
      </c>
      <c r="U346" s="4">
        <v>0.68500000000000005</v>
      </c>
      <c r="V346" s="4" t="s">
        <v>1</v>
      </c>
      <c r="W346" s="4" t="s">
        <v>1</v>
      </c>
      <c r="X346" s="4" t="str">
        <f>""</f>
        <v/>
      </c>
      <c r="Y346" s="4" t="str">
        <f>""</f>
        <v/>
      </c>
      <c r="Z346" s="4" t="str">
        <f>""</f>
        <v/>
      </c>
      <c r="AA346" s="4" t="str">
        <f>""</f>
        <v/>
      </c>
      <c r="AB346" s="4" t="str">
        <f>""</f>
        <v/>
      </c>
      <c r="AC346" s="4" t="str">
        <f>""</f>
        <v/>
      </c>
      <c r="AD346" s="4" t="str">
        <f>""</f>
        <v/>
      </c>
      <c r="AE346" s="4" t="str">
        <f>""</f>
        <v/>
      </c>
      <c r="AF346" s="4" t="str">
        <f>""</f>
        <v/>
      </c>
      <c r="AG346" s="4" t="str">
        <f>""</f>
        <v/>
      </c>
      <c r="AH346" s="4" t="str">
        <f>""</f>
        <v/>
      </c>
      <c r="AI346" s="4" t="str">
        <f>""</f>
        <v/>
      </c>
      <c r="AJ346" s="4" t="str">
        <f>""</f>
        <v/>
      </c>
      <c r="AK346" s="4" t="str">
        <f>""</f>
        <v/>
      </c>
      <c r="AL346" s="4" t="str">
        <f>""</f>
        <v/>
      </c>
      <c r="AM346" s="4" t="str">
        <f>""</f>
        <v/>
      </c>
      <c r="AN346" s="4" t="str">
        <f>""</f>
        <v/>
      </c>
      <c r="AO346" s="4" t="str">
        <f>""</f>
        <v/>
      </c>
      <c r="AP346" s="4" t="str">
        <f>""</f>
        <v/>
      </c>
      <c r="AQ346" s="4" t="str">
        <f>""</f>
        <v/>
      </c>
      <c r="AR346" s="4" t="str">
        <f>""</f>
        <v/>
      </c>
      <c r="AS346" s="4" t="str">
        <f>""</f>
        <v/>
      </c>
    </row>
    <row r="347" spans="1:45" x14ac:dyDescent="0.25">
      <c r="A347" s="15"/>
      <c r="B347" s="16"/>
      <c r="C347" s="16"/>
      <c r="D347" s="16"/>
      <c r="E347" s="16"/>
      <c r="F347" s="16"/>
      <c r="G347" s="16"/>
      <c r="H347" s="14" t="s">
        <v>25</v>
      </c>
      <c r="I347" s="7" t="s">
        <v>26</v>
      </c>
      <c r="J347" s="7" t="s">
        <v>64</v>
      </c>
      <c r="K347" s="7" t="s">
        <v>65</v>
      </c>
      <c r="L347" s="7" t="s">
        <v>66</v>
      </c>
      <c r="M347" s="7" t="s">
        <v>67</v>
      </c>
      <c r="N347" s="7" t="s">
        <v>68</v>
      </c>
      <c r="O347" s="7" t="s">
        <v>69</v>
      </c>
      <c r="P347" s="7" t="s">
        <v>70</v>
      </c>
      <c r="Q347" s="7" t="s">
        <v>71</v>
      </c>
      <c r="R347" s="7" t="s">
        <v>72</v>
      </c>
      <c r="S347" s="7" t="s">
        <v>73</v>
      </c>
      <c r="T347" s="7" t="s">
        <v>74</v>
      </c>
      <c r="U347" s="7" t="s">
        <v>75</v>
      </c>
      <c r="X347" s="4" t="str">
        <f>""</f>
        <v/>
      </c>
      <c r="Y347" s="4" t="str">
        <f>""</f>
        <v/>
      </c>
      <c r="Z347" s="4" t="str">
        <f>""</f>
        <v/>
      </c>
      <c r="AA347" s="4" t="str">
        <f>""</f>
        <v/>
      </c>
      <c r="AB347" s="4" t="str">
        <f>""</f>
        <v/>
      </c>
      <c r="AC347" s="4" t="str">
        <f>""</f>
        <v/>
      </c>
      <c r="AD347" s="4" t="str">
        <f>""</f>
        <v/>
      </c>
      <c r="AE347" s="4" t="str">
        <f>""</f>
        <v/>
      </c>
      <c r="AF347" s="4" t="str">
        <f>""</f>
        <v/>
      </c>
      <c r="AG347" s="4" t="str">
        <f>""</f>
        <v/>
      </c>
      <c r="AH347" s="4" t="str">
        <f>""</f>
        <v/>
      </c>
      <c r="AI347" s="4" t="str">
        <f>""</f>
        <v/>
      </c>
      <c r="AJ347" s="4" t="str">
        <f>""</f>
        <v/>
      </c>
      <c r="AK347" s="4" t="str">
        <f>""</f>
        <v/>
      </c>
      <c r="AL347" s="4" t="str">
        <f>""</f>
        <v/>
      </c>
      <c r="AM347" s="4" t="str">
        <f>""</f>
        <v/>
      </c>
      <c r="AN347" s="4" t="str">
        <f>""</f>
        <v/>
      </c>
      <c r="AO347" s="4" t="str">
        <f>""</f>
        <v/>
      </c>
      <c r="AP347" s="4" t="str">
        <f>""</f>
        <v/>
      </c>
      <c r="AQ347" s="4" t="str">
        <f>""</f>
        <v/>
      </c>
      <c r="AR347" s="4" t="str">
        <f>""</f>
        <v/>
      </c>
      <c r="AS347" s="4" t="str">
        <f>""</f>
        <v/>
      </c>
    </row>
    <row r="348" spans="1:45" x14ac:dyDescent="0.25">
      <c r="A348" s="15"/>
      <c r="B348" s="17"/>
      <c r="C348" s="17"/>
      <c r="D348" s="17"/>
      <c r="E348" s="17"/>
      <c r="F348" s="17"/>
      <c r="G348" s="17"/>
      <c r="I348" s="8" t="s">
        <v>39</v>
      </c>
      <c r="J348" s="8">
        <v>1</v>
      </c>
      <c r="K348" s="8">
        <v>2</v>
      </c>
      <c r="L348" s="8">
        <v>30</v>
      </c>
      <c r="M348" s="8">
        <v>0.1</v>
      </c>
      <c r="N348" s="8">
        <v>1</v>
      </c>
      <c r="O348" s="8">
        <v>0.3</v>
      </c>
      <c r="P348" s="8">
        <v>1</v>
      </c>
      <c r="Q348" s="8">
        <v>1</v>
      </c>
      <c r="R348" s="8">
        <v>30</v>
      </c>
      <c r="S348" s="8">
        <v>1.5</v>
      </c>
      <c r="T348" s="8">
        <v>0.5</v>
      </c>
      <c r="U348" s="8">
        <v>0.15</v>
      </c>
      <c r="X348" s="4" t="str">
        <f>""</f>
        <v/>
      </c>
      <c r="Y348" s="4" t="str">
        <f>""</f>
        <v/>
      </c>
      <c r="Z348" s="4" t="str">
        <f>""</f>
        <v/>
      </c>
      <c r="AA348" s="4" t="str">
        <f>""</f>
        <v/>
      </c>
      <c r="AB348" s="4" t="str">
        <f>""</f>
        <v/>
      </c>
      <c r="AC348" s="4" t="str">
        <f>""</f>
        <v/>
      </c>
      <c r="AD348" s="4" t="str">
        <f>""</f>
        <v/>
      </c>
      <c r="AE348" s="4" t="str">
        <f>""</f>
        <v/>
      </c>
      <c r="AF348" s="4" t="str">
        <f>""</f>
        <v/>
      </c>
      <c r="AG348" s="4" t="str">
        <f>""</f>
        <v/>
      </c>
      <c r="AH348" s="4" t="str">
        <f>""</f>
        <v/>
      </c>
      <c r="AI348" s="4" t="str">
        <f>""</f>
        <v/>
      </c>
      <c r="AJ348" s="4" t="str">
        <f>""</f>
        <v/>
      </c>
      <c r="AK348" s="4" t="str">
        <f>""</f>
        <v/>
      </c>
      <c r="AL348" s="4" t="str">
        <f>""</f>
        <v/>
      </c>
      <c r="AM348" s="4" t="str">
        <f>""</f>
        <v/>
      </c>
      <c r="AN348" s="4" t="str">
        <f>""</f>
        <v/>
      </c>
      <c r="AO348" s="4" t="str">
        <f>""</f>
        <v/>
      </c>
      <c r="AP348" s="4" t="str">
        <f>""</f>
        <v/>
      </c>
      <c r="AQ348" s="4" t="str">
        <f>""</f>
        <v/>
      </c>
      <c r="AR348" s="4" t="str">
        <f>""</f>
        <v/>
      </c>
      <c r="AS348" s="4" t="str">
        <f>""</f>
        <v/>
      </c>
    </row>
    <row r="349" spans="1:45" x14ac:dyDescent="0.25">
      <c r="A349" s="15"/>
      <c r="B349" s="17"/>
      <c r="C349" s="17"/>
      <c r="D349" s="17"/>
      <c r="E349" s="17"/>
      <c r="F349" s="17"/>
      <c r="G349" s="17"/>
      <c r="I349" s="8" t="s">
        <v>40</v>
      </c>
      <c r="J349" s="8">
        <v>0</v>
      </c>
      <c r="K349" s="8">
        <v>0</v>
      </c>
      <c r="L349" s="8">
        <f>4*$K$2</f>
        <v>0.04</v>
      </c>
      <c r="M349" s="8">
        <f>4*$K$2</f>
        <v>0.04</v>
      </c>
      <c r="N349" s="8">
        <f>4*$K$2</f>
        <v>0.04</v>
      </c>
      <c r="O349" s="8">
        <v>0</v>
      </c>
      <c r="P349" s="8">
        <v>0</v>
      </c>
      <c r="Q349" s="8">
        <v>0</v>
      </c>
      <c r="R349" s="8">
        <v>0.5</v>
      </c>
      <c r="S349" s="8">
        <v>0.8</v>
      </c>
      <c r="T349" s="8">
        <v>0</v>
      </c>
      <c r="U349" s="8">
        <v>0</v>
      </c>
      <c r="X349" s="4" t="str">
        <f>""</f>
        <v/>
      </c>
      <c r="Y349" s="4" t="str">
        <f>""</f>
        <v/>
      </c>
      <c r="Z349" s="4" t="str">
        <f>""</f>
        <v/>
      </c>
      <c r="AA349" s="4" t="str">
        <f>""</f>
        <v/>
      </c>
      <c r="AB349" s="4" t="str">
        <f>""</f>
        <v/>
      </c>
      <c r="AC349" s="4" t="str">
        <f>""</f>
        <v/>
      </c>
      <c r="AD349" s="4" t="str">
        <f>""</f>
        <v/>
      </c>
      <c r="AE349" s="4" t="str">
        <f>""</f>
        <v/>
      </c>
      <c r="AF349" s="4" t="str">
        <f>""</f>
        <v/>
      </c>
      <c r="AG349" s="4" t="str">
        <f>""</f>
        <v/>
      </c>
      <c r="AH349" s="4" t="str">
        <f>""</f>
        <v/>
      </c>
      <c r="AI349" s="4" t="str">
        <f>""</f>
        <v/>
      </c>
      <c r="AJ349" s="4" t="str">
        <f>""</f>
        <v/>
      </c>
      <c r="AK349" s="4" t="str">
        <f>""</f>
        <v/>
      </c>
      <c r="AL349" s="4" t="str">
        <f>""</f>
        <v/>
      </c>
      <c r="AM349" s="4" t="str">
        <f>""</f>
        <v/>
      </c>
      <c r="AN349" s="4" t="str">
        <f>""</f>
        <v/>
      </c>
      <c r="AO349" s="4" t="str">
        <f>""</f>
        <v/>
      </c>
      <c r="AP349" s="4" t="str">
        <f>""</f>
        <v/>
      </c>
      <c r="AQ349" s="4" t="str">
        <f>""</f>
        <v/>
      </c>
      <c r="AR349" s="4" t="str">
        <f>""</f>
        <v/>
      </c>
      <c r="AS349" s="4" t="str">
        <f>""</f>
        <v/>
      </c>
    </row>
    <row r="350" spans="1:45" x14ac:dyDescent="0.25">
      <c r="A350" s="23" t="s">
        <v>41</v>
      </c>
      <c r="B350" s="18" t="s">
        <v>76</v>
      </c>
      <c r="C350" s="18">
        <v>11</v>
      </c>
      <c r="D350" s="18">
        <v>32</v>
      </c>
      <c r="E350" s="18" t="s">
        <v>43</v>
      </c>
      <c r="F350" s="18">
        <v>1</v>
      </c>
      <c r="G350" s="18" t="str">
        <f>B350&amp;C350&amp;D350&amp;E350&amp;F350</f>
        <v>GOV1132TD1</v>
      </c>
      <c r="H350" s="4" t="s">
        <v>6</v>
      </c>
      <c r="I350" s="4">
        <v>1</v>
      </c>
      <c r="J350" s="4">
        <v>0.06</v>
      </c>
      <c r="K350" s="4">
        <v>0.4</v>
      </c>
      <c r="L350" s="4">
        <v>3</v>
      </c>
      <c r="M350" s="4">
        <v>9.9000000000000005E-2</v>
      </c>
      <c r="N350" s="4">
        <v>0.4</v>
      </c>
      <c r="O350" s="4">
        <v>0.15</v>
      </c>
      <c r="P350" s="4">
        <v>1</v>
      </c>
      <c r="Q350" s="4">
        <v>0.1</v>
      </c>
      <c r="R350" s="4">
        <v>1.35</v>
      </c>
      <c r="S350" s="4">
        <v>1.4</v>
      </c>
      <c r="T350" s="4">
        <v>0.1</v>
      </c>
      <c r="U350" s="4">
        <v>0.1</v>
      </c>
      <c r="V350" s="4" t="s">
        <v>1</v>
      </c>
      <c r="W350" s="4" t="s">
        <v>1</v>
      </c>
      <c r="X350" s="4" t="str">
        <f>""</f>
        <v/>
      </c>
      <c r="Y350" s="4" t="str">
        <f>""</f>
        <v/>
      </c>
      <c r="Z350" s="4" t="str">
        <f>""</f>
        <v/>
      </c>
      <c r="AA350" s="4" t="str">
        <f>""</f>
        <v/>
      </c>
      <c r="AB350" s="4" t="str">
        <f>""</f>
        <v/>
      </c>
      <c r="AC350" s="4" t="str">
        <f>""</f>
        <v/>
      </c>
      <c r="AD350" s="4" t="str">
        <f>""</f>
        <v/>
      </c>
      <c r="AE350" s="4" t="str">
        <f>""</f>
        <v/>
      </c>
      <c r="AF350" s="4" t="str">
        <f>""</f>
        <v/>
      </c>
      <c r="AG350" s="4" t="str">
        <f>""</f>
        <v/>
      </c>
      <c r="AH350" s="4" t="str">
        <f>""</f>
        <v/>
      </c>
      <c r="AI350" s="4" t="str">
        <f>""</f>
        <v/>
      </c>
      <c r="AJ350" s="4" t="str">
        <f>""</f>
        <v/>
      </c>
      <c r="AK350" s="4" t="str">
        <f>""</f>
        <v/>
      </c>
      <c r="AL350" s="4" t="str">
        <f>""</f>
        <v/>
      </c>
      <c r="AM350" s="4" t="str">
        <f>""</f>
        <v/>
      </c>
      <c r="AN350" s="4" t="str">
        <f>""</f>
        <v/>
      </c>
      <c r="AO350" s="4" t="str">
        <f>""</f>
        <v/>
      </c>
      <c r="AP350" s="4" t="str">
        <f>""</f>
        <v/>
      </c>
      <c r="AQ350" s="4" t="str">
        <f>""</f>
        <v/>
      </c>
      <c r="AR350" s="4" t="str">
        <f>""</f>
        <v/>
      </c>
      <c r="AS350" s="4" t="str">
        <f>""</f>
        <v/>
      </c>
    </row>
    <row r="351" spans="1:45" x14ac:dyDescent="0.25">
      <c r="A351" s="15"/>
      <c r="B351" s="16"/>
      <c r="C351" s="16"/>
      <c r="D351" s="16"/>
      <c r="E351" s="16"/>
      <c r="F351" s="16"/>
      <c r="G351" s="16"/>
      <c r="H351" s="14" t="s">
        <v>25</v>
      </c>
      <c r="I351" s="7" t="s">
        <v>26</v>
      </c>
      <c r="J351" s="7" t="s">
        <v>77</v>
      </c>
      <c r="K351" s="7" t="s">
        <v>78</v>
      </c>
      <c r="L351" s="7" t="s">
        <v>79</v>
      </c>
      <c r="M351" s="7" t="s">
        <v>80</v>
      </c>
      <c r="N351" s="7" t="s">
        <v>81</v>
      </c>
      <c r="O351" s="7" t="s">
        <v>82</v>
      </c>
      <c r="P351" s="7" t="s">
        <v>83</v>
      </c>
      <c r="Q351" s="7" t="s">
        <v>84</v>
      </c>
      <c r="R351" s="7" t="s">
        <v>85</v>
      </c>
      <c r="S351" s="7" t="s">
        <v>86</v>
      </c>
      <c r="T351" s="7" t="s">
        <v>87</v>
      </c>
      <c r="U351" s="7" t="s">
        <v>88</v>
      </c>
      <c r="V351" s="7" t="s">
        <v>89</v>
      </c>
      <c r="W351" s="7" t="s">
        <v>90</v>
      </c>
      <c r="X351" s="7" t="s">
        <v>91</v>
      </c>
      <c r="Y351" s="7" t="s">
        <v>92</v>
      </c>
      <c r="Z351" s="7" t="s">
        <v>93</v>
      </c>
      <c r="AA351" s="7" t="s">
        <v>94</v>
      </c>
      <c r="AB351" s="7" t="s">
        <v>95</v>
      </c>
      <c r="AC351" s="7" t="s">
        <v>96</v>
      </c>
      <c r="AD351" s="7" t="s">
        <v>97</v>
      </c>
      <c r="AE351" s="7" t="s">
        <v>98</v>
      </c>
      <c r="AF351" s="7" t="s">
        <v>99</v>
      </c>
      <c r="AI351" s="4" t="str">
        <f>""</f>
        <v/>
      </c>
      <c r="AJ351" s="4" t="str">
        <f>""</f>
        <v/>
      </c>
      <c r="AK351" s="4" t="str">
        <f>""</f>
        <v/>
      </c>
      <c r="AL351" s="4" t="str">
        <f>""</f>
        <v/>
      </c>
      <c r="AM351" s="4" t="str">
        <f>""</f>
        <v/>
      </c>
      <c r="AN351" s="4" t="str">
        <f>""</f>
        <v/>
      </c>
      <c r="AO351" s="4" t="str">
        <f>""</f>
        <v/>
      </c>
      <c r="AP351" s="4" t="str">
        <f>""</f>
        <v/>
      </c>
      <c r="AQ351" s="4" t="str">
        <f>""</f>
        <v/>
      </c>
      <c r="AR351" s="4" t="str">
        <f>""</f>
        <v/>
      </c>
      <c r="AS351" s="4" t="str">
        <f>""</f>
        <v/>
      </c>
    </row>
    <row r="352" spans="1:45" x14ac:dyDescent="0.25">
      <c r="A352" s="15"/>
      <c r="B352" s="17"/>
      <c r="C352" s="17"/>
      <c r="D352" s="17"/>
      <c r="E352" s="17"/>
      <c r="F352" s="17"/>
      <c r="G352" s="17"/>
      <c r="I352" s="8" t="s">
        <v>39</v>
      </c>
      <c r="J352" s="8"/>
      <c r="K352" s="8"/>
      <c r="L352" s="8"/>
      <c r="M352" s="8"/>
      <c r="N352" s="8"/>
      <c r="O352" s="8"/>
      <c r="P352" s="8">
        <v>15</v>
      </c>
      <c r="Q352" s="8">
        <v>15</v>
      </c>
      <c r="R352" s="8"/>
      <c r="S352" s="8">
        <v>15</v>
      </c>
      <c r="T352" s="8">
        <v>15</v>
      </c>
      <c r="U352" s="8"/>
      <c r="V352" s="8"/>
      <c r="W352" s="8"/>
      <c r="X352" s="8">
        <v>2</v>
      </c>
      <c r="Y352" s="8">
        <v>2</v>
      </c>
      <c r="Z352" s="8"/>
      <c r="AA352" s="8">
        <v>2</v>
      </c>
      <c r="AB352" s="8">
        <v>2</v>
      </c>
      <c r="AC352" s="8">
        <v>2</v>
      </c>
      <c r="AD352" s="8">
        <v>2</v>
      </c>
      <c r="AE352" s="8">
        <v>0.99</v>
      </c>
      <c r="AF352" s="8">
        <v>0</v>
      </c>
      <c r="AI352" s="4" t="str">
        <f>""</f>
        <v/>
      </c>
      <c r="AJ352" s="4" t="str">
        <f>""</f>
        <v/>
      </c>
      <c r="AK352" s="4" t="str">
        <f>""</f>
        <v/>
      </c>
      <c r="AL352" s="4" t="str">
        <f>""</f>
        <v/>
      </c>
      <c r="AM352" s="4" t="str">
        <f>""</f>
        <v/>
      </c>
      <c r="AN352" s="4" t="str">
        <f>""</f>
        <v/>
      </c>
      <c r="AO352" s="4" t="str">
        <f>""</f>
        <v/>
      </c>
      <c r="AP352" s="4" t="str">
        <f>""</f>
        <v/>
      </c>
      <c r="AQ352" s="4" t="str">
        <f>""</f>
        <v/>
      </c>
      <c r="AR352" s="4" t="str">
        <f>""</f>
        <v/>
      </c>
      <c r="AS352" s="4" t="str">
        <f>""</f>
        <v/>
      </c>
    </row>
    <row r="353" spans="1:45" x14ac:dyDescent="0.25">
      <c r="A353" s="15"/>
      <c r="B353" s="17"/>
      <c r="C353" s="17"/>
      <c r="D353" s="17"/>
      <c r="E353" s="17"/>
      <c r="F353" s="17"/>
      <c r="G353" s="17"/>
      <c r="I353" s="8" t="s">
        <v>40</v>
      </c>
      <c r="J353" s="8"/>
      <c r="K353" s="8"/>
      <c r="L353" s="8"/>
      <c r="M353" s="8"/>
      <c r="N353" s="8"/>
      <c r="O353" s="8"/>
      <c r="P353" s="8">
        <v>1.5</v>
      </c>
      <c r="Q353" s="8">
        <v>1.5</v>
      </c>
      <c r="R353" s="8">
        <f>2*$K$2</f>
        <v>0.02</v>
      </c>
      <c r="S353" s="8">
        <v>1.5</v>
      </c>
      <c r="T353" s="8">
        <v>1.5</v>
      </c>
      <c r="U353" s="8">
        <f>2*$K$2</f>
        <v>0.02</v>
      </c>
      <c r="V353" s="8"/>
      <c r="W353" s="8"/>
      <c r="X353" s="8">
        <f t="shared" ref="X353:Y353" si="42">2*$K$2</f>
        <v>0.02</v>
      </c>
      <c r="Y353" s="8">
        <f t="shared" si="42"/>
        <v>0.02</v>
      </c>
      <c r="Z353" s="8"/>
      <c r="AA353" s="8">
        <f t="shared" ref="AA353:AD353" si="43">2*$K$2</f>
        <v>0.02</v>
      </c>
      <c r="AB353" s="8">
        <f t="shared" si="43"/>
        <v>0.02</v>
      </c>
      <c r="AC353" s="8">
        <f t="shared" si="43"/>
        <v>0.02</v>
      </c>
      <c r="AD353" s="8">
        <f t="shared" si="43"/>
        <v>0.02</v>
      </c>
      <c r="AE353" s="8">
        <v>0</v>
      </c>
      <c r="AF353" s="8">
        <v>-0.3</v>
      </c>
      <c r="AI353" s="4" t="str">
        <f>""</f>
        <v/>
      </c>
      <c r="AJ353" s="4" t="str">
        <f>""</f>
        <v/>
      </c>
      <c r="AK353" s="4" t="str">
        <f>""</f>
        <v/>
      </c>
      <c r="AL353" s="4" t="str">
        <f>""</f>
        <v/>
      </c>
      <c r="AM353" s="4" t="str">
        <f>""</f>
        <v/>
      </c>
      <c r="AN353" s="4" t="str">
        <f>""</f>
        <v/>
      </c>
      <c r="AO353" s="4" t="str">
        <f>""</f>
        <v/>
      </c>
      <c r="AP353" s="4" t="str">
        <f>""</f>
        <v/>
      </c>
      <c r="AQ353" s="4" t="str">
        <f>""</f>
        <v/>
      </c>
      <c r="AR353" s="4" t="str">
        <f>""</f>
        <v/>
      </c>
      <c r="AS353" s="4" t="str">
        <f>""</f>
        <v/>
      </c>
    </row>
    <row r="354" spans="1:45" x14ac:dyDescent="0.25">
      <c r="A354" s="24" t="s">
        <v>41</v>
      </c>
      <c r="B354" s="18" t="s">
        <v>100</v>
      </c>
      <c r="C354" s="18">
        <v>11</v>
      </c>
      <c r="D354" s="18">
        <v>32</v>
      </c>
      <c r="E354" s="18" t="s">
        <v>43</v>
      </c>
      <c r="F354" s="18">
        <v>1</v>
      </c>
      <c r="G354" s="18" t="str">
        <f>B354&amp;C354&amp;D354&amp;E354&amp;F354</f>
        <v>PSS1132TD1</v>
      </c>
      <c r="H354" s="4" t="s">
        <v>9</v>
      </c>
      <c r="I354" s="4">
        <v>1</v>
      </c>
      <c r="J354" s="4">
        <v>1</v>
      </c>
      <c r="K354" s="4">
        <v>0</v>
      </c>
      <c r="L354" s="4">
        <v>3</v>
      </c>
      <c r="M354" s="4">
        <v>0</v>
      </c>
      <c r="N354" s="4">
        <v>5</v>
      </c>
      <c r="O354" s="4">
        <v>1</v>
      </c>
      <c r="P354" s="4">
        <v>2.5</v>
      </c>
      <c r="Q354" s="4">
        <v>2.5</v>
      </c>
      <c r="R354" s="4">
        <v>0</v>
      </c>
      <c r="S354" s="4">
        <v>2.5</v>
      </c>
      <c r="T354" s="4">
        <v>0</v>
      </c>
      <c r="U354" s="4">
        <v>2.5</v>
      </c>
      <c r="V354" s="4">
        <v>0.39</v>
      </c>
      <c r="W354" s="4">
        <v>1</v>
      </c>
      <c r="X354" s="4">
        <v>0</v>
      </c>
      <c r="Y354" s="4">
        <v>0.1</v>
      </c>
      <c r="Z354" s="4">
        <v>6.5</v>
      </c>
      <c r="AA354" s="4">
        <v>0.44</v>
      </c>
      <c r="AB354" s="4">
        <v>0.08</v>
      </c>
      <c r="AC354" s="4">
        <v>0.2</v>
      </c>
      <c r="AD354" s="4">
        <v>0.98</v>
      </c>
      <c r="AE354" s="4">
        <v>0.1</v>
      </c>
      <c r="AF354" s="4">
        <v>-0.1</v>
      </c>
      <c r="AG354" s="4" t="s">
        <v>1</v>
      </c>
      <c r="AH354" s="4" t="s">
        <v>1</v>
      </c>
      <c r="AI354" s="4" t="str">
        <f>""</f>
        <v/>
      </c>
      <c r="AJ354" s="4" t="str">
        <f>""</f>
        <v/>
      </c>
      <c r="AK354" s="4" t="str">
        <f>""</f>
        <v/>
      </c>
      <c r="AL354" s="4" t="str">
        <f>""</f>
        <v/>
      </c>
      <c r="AM354" s="4" t="str">
        <f>""</f>
        <v/>
      </c>
      <c r="AN354" s="4" t="str">
        <f>""</f>
        <v/>
      </c>
      <c r="AO354" s="4" t="str">
        <f>""</f>
        <v/>
      </c>
      <c r="AP354" s="4" t="str">
        <f>""</f>
        <v/>
      </c>
      <c r="AQ354" s="4" t="str">
        <f>""</f>
        <v/>
      </c>
      <c r="AR354" s="4" t="str">
        <f>""</f>
        <v/>
      </c>
      <c r="AS354" s="4" t="str">
        <f>""</f>
        <v/>
      </c>
    </row>
    <row r="355" spans="1:45" x14ac:dyDescent="0.25">
      <c r="A355" s="27" t="s">
        <v>140</v>
      </c>
      <c r="B355" s="9"/>
      <c r="C355" s="9"/>
      <c r="D355" s="9"/>
      <c r="E355" s="9"/>
      <c r="F355" s="16"/>
      <c r="G355" s="16"/>
      <c r="H355" s="14" t="s">
        <v>25</v>
      </c>
      <c r="I355" s="7" t="s">
        <v>26</v>
      </c>
      <c r="J355" s="7" t="s">
        <v>103</v>
      </c>
      <c r="K355" s="7" t="s">
        <v>104</v>
      </c>
      <c r="L355" s="7" t="s">
        <v>105</v>
      </c>
      <c r="M355" s="7" t="s">
        <v>106</v>
      </c>
      <c r="N355" s="7" t="s">
        <v>107</v>
      </c>
      <c r="O355" s="7" t="s">
        <v>108</v>
      </c>
      <c r="P355" s="7" t="s">
        <v>109</v>
      </c>
      <c r="Q355" s="7" t="s">
        <v>110</v>
      </c>
      <c r="R355" s="7" t="s">
        <v>111</v>
      </c>
      <c r="S355" s="7" t="s">
        <v>112</v>
      </c>
      <c r="T355" s="7" t="s">
        <v>113</v>
      </c>
      <c r="U355" s="7" t="s">
        <v>114</v>
      </c>
      <c r="V355" s="7" t="s">
        <v>115</v>
      </c>
      <c r="W355" s="7" t="s">
        <v>116</v>
      </c>
      <c r="X355" s="7" t="s">
        <v>117</v>
      </c>
      <c r="Y355" s="7" t="s">
        <v>118</v>
      </c>
      <c r="Z355" s="7" t="s">
        <v>119</v>
      </c>
      <c r="AC355" s="4" t="str">
        <f>""</f>
        <v/>
      </c>
      <c r="AD355" s="4" t="str">
        <f>""</f>
        <v/>
      </c>
      <c r="AE355" s="4" t="str">
        <f>""</f>
        <v/>
      </c>
      <c r="AF355" s="4" t="str">
        <f>""</f>
        <v/>
      </c>
      <c r="AG355" s="4" t="str">
        <f>""</f>
        <v/>
      </c>
      <c r="AH355" s="4" t="str">
        <f>""</f>
        <v/>
      </c>
      <c r="AI355" s="4" t="str">
        <f>""</f>
        <v/>
      </c>
      <c r="AJ355" s="4" t="str">
        <f>""</f>
        <v/>
      </c>
      <c r="AK355" s="4" t="str">
        <f>""</f>
        <v/>
      </c>
      <c r="AL355" s="4" t="str">
        <f>""</f>
        <v/>
      </c>
      <c r="AM355" s="4" t="str">
        <f>""</f>
        <v/>
      </c>
      <c r="AN355" s="4" t="str">
        <f>""</f>
        <v/>
      </c>
      <c r="AO355" s="4" t="str">
        <f>""</f>
        <v/>
      </c>
      <c r="AP355" s="4" t="str">
        <f>""</f>
        <v/>
      </c>
      <c r="AQ355" s="4" t="str">
        <f>""</f>
        <v/>
      </c>
      <c r="AR355" s="4" t="str">
        <f>""</f>
        <v/>
      </c>
      <c r="AS355" s="4" t="str">
        <f>""</f>
        <v/>
      </c>
    </row>
    <row r="356" spans="1:45" x14ac:dyDescent="0.25">
      <c r="A356" s="25"/>
      <c r="B356" s="10"/>
      <c r="C356" s="10"/>
      <c r="D356" s="10"/>
      <c r="E356" s="10"/>
      <c r="F356" s="17"/>
      <c r="G356" s="17"/>
      <c r="I356" s="8" t="s">
        <v>39</v>
      </c>
      <c r="J356" s="8">
        <v>0.5</v>
      </c>
      <c r="K356" s="8">
        <v>75</v>
      </c>
      <c r="L356" s="8">
        <v>75</v>
      </c>
      <c r="M356" s="8">
        <v>10</v>
      </c>
      <c r="N356" s="8">
        <v>0</v>
      </c>
      <c r="O356" s="8">
        <v>1</v>
      </c>
      <c r="P356" s="8">
        <v>1.2</v>
      </c>
      <c r="Q356" s="8">
        <v>18</v>
      </c>
      <c r="R356" s="8">
        <v>118</v>
      </c>
      <c r="S356" s="8">
        <v>0</v>
      </c>
      <c r="T356" s="8">
        <v>1.1000000000000001</v>
      </c>
      <c r="U356" s="8">
        <v>10</v>
      </c>
      <c r="V356" s="8">
        <v>1.1000000000000001</v>
      </c>
      <c r="W356" s="8">
        <v>20</v>
      </c>
      <c r="X356" s="8">
        <v>1</v>
      </c>
      <c r="Y356" s="8">
        <v>0.5</v>
      </c>
      <c r="Z356" s="8">
        <v>90</v>
      </c>
      <c r="AC356" s="4" t="str">
        <f>""</f>
        <v/>
      </c>
      <c r="AD356" s="4" t="str">
        <f>""</f>
        <v/>
      </c>
      <c r="AE356" s="4" t="str">
        <f>""</f>
        <v/>
      </c>
      <c r="AF356" s="4" t="str">
        <f>""</f>
        <v/>
      </c>
      <c r="AG356" s="4" t="str">
        <f>""</f>
        <v/>
      </c>
      <c r="AH356" s="4" t="str">
        <f>""</f>
        <v/>
      </c>
      <c r="AI356" s="4" t="str">
        <f>""</f>
        <v/>
      </c>
      <c r="AJ356" s="4" t="str">
        <f>""</f>
        <v/>
      </c>
      <c r="AK356" s="4" t="str">
        <f>""</f>
        <v/>
      </c>
      <c r="AL356" s="4" t="str">
        <f>""</f>
        <v/>
      </c>
      <c r="AM356" s="4" t="str">
        <f>""</f>
        <v/>
      </c>
      <c r="AN356" s="4" t="str">
        <f>""</f>
        <v/>
      </c>
      <c r="AO356" s="4" t="str">
        <f>""</f>
        <v/>
      </c>
      <c r="AP356" s="4" t="str">
        <f>""</f>
        <v/>
      </c>
      <c r="AQ356" s="4" t="str">
        <f>""</f>
        <v/>
      </c>
      <c r="AR356" s="4" t="str">
        <f>""</f>
        <v/>
      </c>
      <c r="AS356" s="4" t="str">
        <f>""</f>
        <v/>
      </c>
    </row>
    <row r="357" spans="1:45" x14ac:dyDescent="0.25">
      <c r="A357" s="25"/>
      <c r="B357" s="10"/>
      <c r="C357" s="10"/>
      <c r="D357" s="10"/>
      <c r="E357" s="10"/>
      <c r="F357" s="17"/>
      <c r="G357" s="17"/>
      <c r="I357" s="8" t="s">
        <v>40</v>
      </c>
      <c r="J357" s="8">
        <v>0</v>
      </c>
      <c r="K357" s="8">
        <v>0</v>
      </c>
      <c r="L357" s="8">
        <v>0</v>
      </c>
      <c r="M357" s="8">
        <v>0.8</v>
      </c>
      <c r="N357" s="8">
        <v>-6</v>
      </c>
      <c r="O357" s="8">
        <v>0</v>
      </c>
      <c r="P357" s="8">
        <v>0</v>
      </c>
      <c r="Q357" s="8">
        <v>0</v>
      </c>
      <c r="R357" s="8">
        <v>0.8</v>
      </c>
      <c r="S357" s="8">
        <v>-118</v>
      </c>
      <c r="T357" s="8">
        <v>0</v>
      </c>
      <c r="U357" s="8">
        <v>1</v>
      </c>
      <c r="V357" s="8">
        <v>0</v>
      </c>
      <c r="W357" s="8">
        <v>1</v>
      </c>
      <c r="X357" s="8">
        <v>0</v>
      </c>
      <c r="Y357" s="8">
        <v>0</v>
      </c>
      <c r="Z357" s="8">
        <v>-90</v>
      </c>
      <c r="AC357" s="4" t="str">
        <f>""</f>
        <v/>
      </c>
      <c r="AD357" s="4" t="str">
        <f>""</f>
        <v/>
      </c>
      <c r="AE357" s="4" t="str">
        <f>""</f>
        <v/>
      </c>
      <c r="AF357" s="4" t="str">
        <f>""</f>
        <v/>
      </c>
      <c r="AG357" s="4" t="str">
        <f>""</f>
        <v/>
      </c>
      <c r="AH357" s="4" t="str">
        <f>""</f>
        <v/>
      </c>
      <c r="AI357" s="4" t="str">
        <f>""</f>
        <v/>
      </c>
      <c r="AJ357" s="4" t="str">
        <f>""</f>
        <v/>
      </c>
      <c r="AK357" s="4" t="str">
        <f>""</f>
        <v/>
      </c>
      <c r="AL357" s="4" t="str">
        <f>""</f>
        <v/>
      </c>
      <c r="AM357" s="4" t="str">
        <f>""</f>
        <v/>
      </c>
      <c r="AN357" s="4" t="str">
        <f>""</f>
        <v/>
      </c>
      <c r="AO357" s="4" t="str">
        <f>""</f>
        <v/>
      </c>
      <c r="AP357" s="4" t="str">
        <f>""</f>
        <v/>
      </c>
      <c r="AQ357" s="4" t="str">
        <f>""</f>
        <v/>
      </c>
      <c r="AR357" s="4" t="str">
        <f>""</f>
        <v/>
      </c>
      <c r="AS357" s="4" t="str">
        <f>""</f>
        <v/>
      </c>
    </row>
    <row r="358" spans="1:45" x14ac:dyDescent="0.25">
      <c r="A358" s="22" t="s">
        <v>41</v>
      </c>
      <c r="B358" s="18" t="s">
        <v>42</v>
      </c>
      <c r="C358" s="18">
        <v>11</v>
      </c>
      <c r="D358" s="18">
        <v>33</v>
      </c>
      <c r="E358" s="18" t="s">
        <v>120</v>
      </c>
      <c r="F358" s="18">
        <v>1</v>
      </c>
      <c r="G358" s="18" t="str">
        <f>B358&amp;C358&amp;D358&amp;E358&amp;F358</f>
        <v>AVR1133ND1</v>
      </c>
      <c r="H358" s="4" t="s">
        <v>3</v>
      </c>
      <c r="I358" s="4">
        <v>1</v>
      </c>
      <c r="J358" s="4">
        <v>0</v>
      </c>
      <c r="K358" s="4">
        <v>10.75</v>
      </c>
      <c r="L358" s="4">
        <v>10.75</v>
      </c>
      <c r="M358" s="4">
        <v>5</v>
      </c>
      <c r="N358" s="4">
        <v>-0.87</v>
      </c>
      <c r="O358" s="4">
        <v>0</v>
      </c>
      <c r="P358" s="4">
        <v>1</v>
      </c>
      <c r="Q358" s="4">
        <v>0</v>
      </c>
      <c r="R358" s="4">
        <v>99</v>
      </c>
      <c r="S358" s="4">
        <v>-99</v>
      </c>
      <c r="T358" s="4">
        <v>0</v>
      </c>
      <c r="U358" s="4">
        <v>9.3000000000000007</v>
      </c>
      <c r="V358" s="4">
        <v>0</v>
      </c>
      <c r="W358" s="4">
        <v>11.63</v>
      </c>
      <c r="X358" s="4">
        <v>0.113</v>
      </c>
      <c r="Y358" s="4">
        <v>0.124</v>
      </c>
      <c r="Z358" s="4">
        <v>0</v>
      </c>
      <c r="AA358" s="4" t="s">
        <v>1</v>
      </c>
      <c r="AB358" s="4" t="s">
        <v>1</v>
      </c>
      <c r="AC358" s="4" t="str">
        <f>""</f>
        <v/>
      </c>
      <c r="AD358" s="4" t="str">
        <f>""</f>
        <v/>
      </c>
      <c r="AE358" s="4" t="str">
        <f>""</f>
        <v/>
      </c>
      <c r="AF358" s="4" t="str">
        <f>""</f>
        <v/>
      </c>
      <c r="AG358" s="4" t="str">
        <f>""</f>
        <v/>
      </c>
      <c r="AH358" s="4" t="str">
        <f>""</f>
        <v/>
      </c>
      <c r="AI358" s="4" t="str">
        <f>""</f>
        <v/>
      </c>
      <c r="AJ358" s="4" t="str">
        <f>""</f>
        <v/>
      </c>
      <c r="AK358" s="4" t="str">
        <f>""</f>
        <v/>
      </c>
      <c r="AL358" s="4" t="str">
        <f>""</f>
        <v/>
      </c>
      <c r="AM358" s="4" t="str">
        <f>""</f>
        <v/>
      </c>
      <c r="AN358" s="4" t="str">
        <f>""</f>
        <v/>
      </c>
      <c r="AO358" s="4" t="str">
        <f>""</f>
        <v/>
      </c>
      <c r="AP358" s="4" t="str">
        <f>""</f>
        <v/>
      </c>
      <c r="AQ358" s="4" t="str">
        <f>""</f>
        <v/>
      </c>
      <c r="AR358" s="4" t="str">
        <f>""</f>
        <v/>
      </c>
      <c r="AS358" s="4" t="str">
        <f>""</f>
        <v/>
      </c>
    </row>
    <row r="359" spans="1:45" x14ac:dyDescent="0.25">
      <c r="A359" s="15"/>
      <c r="B359" s="16"/>
      <c r="C359" s="16"/>
      <c r="D359" s="16"/>
      <c r="E359" s="16"/>
      <c r="F359" s="16"/>
      <c r="G359" s="16"/>
      <c r="H359" s="14" t="s">
        <v>25</v>
      </c>
      <c r="I359" s="7" t="s">
        <v>26</v>
      </c>
      <c r="J359" s="7" t="s">
        <v>44</v>
      </c>
      <c r="K359" s="7" t="s">
        <v>45</v>
      </c>
      <c r="L359" s="7" t="s">
        <v>46</v>
      </c>
      <c r="M359" s="7" t="s">
        <v>46</v>
      </c>
      <c r="N359" s="7" t="s">
        <v>47</v>
      </c>
      <c r="O359" s="7" t="s">
        <v>48</v>
      </c>
      <c r="P359" s="7" t="s">
        <v>49</v>
      </c>
      <c r="Q359" s="7" t="s">
        <v>50</v>
      </c>
      <c r="R359" s="7" t="s">
        <v>51</v>
      </c>
      <c r="S359" s="7" t="s">
        <v>121</v>
      </c>
      <c r="T359" s="7" t="s">
        <v>52</v>
      </c>
      <c r="U359" s="7" t="s">
        <v>53</v>
      </c>
      <c r="V359" s="7" t="s">
        <v>54</v>
      </c>
      <c r="W359" s="7" t="s">
        <v>55</v>
      </c>
      <c r="Z359" s="4" t="str">
        <f>""</f>
        <v/>
      </c>
      <c r="AA359" s="4" t="str">
        <f>""</f>
        <v/>
      </c>
      <c r="AB359" s="4" t="str">
        <f>""</f>
        <v/>
      </c>
      <c r="AC359" s="4" t="str">
        <f>""</f>
        <v/>
      </c>
      <c r="AD359" s="4" t="str">
        <f>""</f>
        <v/>
      </c>
      <c r="AE359" s="4" t="str">
        <f>""</f>
        <v/>
      </c>
      <c r="AF359" s="4" t="str">
        <f>""</f>
        <v/>
      </c>
      <c r="AG359" s="4" t="str">
        <f>""</f>
        <v/>
      </c>
      <c r="AH359" s="4" t="str">
        <f>""</f>
        <v/>
      </c>
      <c r="AI359" s="4" t="str">
        <f>""</f>
        <v/>
      </c>
      <c r="AJ359" s="4" t="str">
        <f>""</f>
        <v/>
      </c>
      <c r="AK359" s="4" t="str">
        <f>""</f>
        <v/>
      </c>
      <c r="AL359" s="4" t="str">
        <f>""</f>
        <v/>
      </c>
      <c r="AM359" s="4" t="str">
        <f>""</f>
        <v/>
      </c>
      <c r="AN359" s="4" t="str">
        <f>""</f>
        <v/>
      </c>
      <c r="AO359" s="4" t="str">
        <f>""</f>
        <v/>
      </c>
      <c r="AP359" s="4" t="str">
        <f>""</f>
        <v/>
      </c>
      <c r="AQ359" s="4" t="str">
        <f>""</f>
        <v/>
      </c>
      <c r="AR359" s="4" t="str">
        <f>""</f>
        <v/>
      </c>
      <c r="AS359" s="4" t="str">
        <f>""</f>
        <v/>
      </c>
    </row>
    <row r="360" spans="1:45" x14ac:dyDescent="0.25">
      <c r="A360" s="15"/>
      <c r="B360" s="17"/>
      <c r="C360" s="17"/>
      <c r="D360" s="17"/>
      <c r="E360" s="17"/>
      <c r="F360" s="17"/>
      <c r="G360" s="17"/>
      <c r="I360" s="8" t="s">
        <v>39</v>
      </c>
      <c r="J360" s="8">
        <v>10</v>
      </c>
      <c r="K360" s="8">
        <v>0.2</v>
      </c>
      <c r="L360" s="8">
        <v>0.2</v>
      </c>
      <c r="M360" s="8">
        <v>0.2</v>
      </c>
      <c r="N360" s="8">
        <v>10</v>
      </c>
      <c r="O360" s="8">
        <v>3</v>
      </c>
      <c r="P360" s="8">
        <v>2.5</v>
      </c>
      <c r="Q360" s="8"/>
      <c r="R360" s="8"/>
      <c r="S360" s="8"/>
      <c r="T360" s="8"/>
      <c r="U360" s="8"/>
      <c r="V360" s="8"/>
      <c r="W360" s="8"/>
      <c r="Z360" s="4" t="str">
        <f>""</f>
        <v/>
      </c>
      <c r="AA360" s="4" t="str">
        <f>""</f>
        <v/>
      </c>
      <c r="AB360" s="4" t="str">
        <f>""</f>
        <v/>
      </c>
      <c r="AC360" s="4" t="str">
        <f>""</f>
        <v/>
      </c>
      <c r="AD360" s="4" t="str">
        <f>""</f>
        <v/>
      </c>
      <c r="AE360" s="4" t="str">
        <f>""</f>
        <v/>
      </c>
      <c r="AF360" s="4" t="str">
        <f>""</f>
        <v/>
      </c>
      <c r="AG360" s="4" t="str">
        <f>""</f>
        <v/>
      </c>
      <c r="AH360" s="4" t="str">
        <f>""</f>
        <v/>
      </c>
      <c r="AI360" s="4" t="str">
        <f>""</f>
        <v/>
      </c>
      <c r="AJ360" s="4" t="str">
        <f>""</f>
        <v/>
      </c>
      <c r="AK360" s="4" t="str">
        <f>""</f>
        <v/>
      </c>
      <c r="AL360" s="4" t="str">
        <f>""</f>
        <v/>
      </c>
      <c r="AM360" s="4" t="str">
        <f>""</f>
        <v/>
      </c>
      <c r="AN360" s="4" t="str">
        <f>""</f>
        <v/>
      </c>
      <c r="AO360" s="4" t="str">
        <f>""</f>
        <v/>
      </c>
      <c r="AP360" s="4" t="str">
        <f>""</f>
        <v/>
      </c>
      <c r="AQ360" s="4" t="str">
        <f>""</f>
        <v/>
      </c>
      <c r="AR360" s="4" t="str">
        <f>""</f>
        <v/>
      </c>
      <c r="AS360" s="4" t="str">
        <f>""</f>
        <v/>
      </c>
    </row>
    <row r="361" spans="1:45" x14ac:dyDescent="0.25">
      <c r="A361" s="15"/>
      <c r="B361" s="17"/>
      <c r="C361" s="17"/>
      <c r="D361" s="17"/>
      <c r="E361" s="17"/>
      <c r="F361" s="17"/>
      <c r="G361" s="17"/>
      <c r="I361" s="8" t="s">
        <v>40</v>
      </c>
      <c r="J361" s="8">
        <v>1</v>
      </c>
      <c r="K361" s="8">
        <f>4*$K$2</f>
        <v>0.04</v>
      </c>
      <c r="L361" s="8">
        <f>4*$K$2</f>
        <v>0.04</v>
      </c>
      <c r="M361" s="8">
        <f>4*$K$2</f>
        <v>0.04</v>
      </c>
      <c r="N361" s="8">
        <v>1</v>
      </c>
      <c r="O361" s="8">
        <v>0</v>
      </c>
      <c r="P361" s="8"/>
      <c r="Q361" s="8"/>
      <c r="R361" s="8"/>
      <c r="S361" s="8"/>
      <c r="T361" s="8"/>
      <c r="U361" s="8"/>
      <c r="V361" s="8">
        <v>0</v>
      </c>
      <c r="W361" s="8"/>
      <c r="Z361" s="4" t="str">
        <f>""</f>
        <v/>
      </c>
      <c r="AA361" s="4" t="str">
        <f>""</f>
        <v/>
      </c>
      <c r="AB361" s="4" t="str">
        <f>""</f>
        <v/>
      </c>
      <c r="AC361" s="4" t="str">
        <f>""</f>
        <v/>
      </c>
      <c r="AD361" s="4" t="str">
        <f>""</f>
        <v/>
      </c>
      <c r="AE361" s="4" t="str">
        <f>""</f>
        <v/>
      </c>
      <c r="AF361" s="4" t="str">
        <f>""</f>
        <v/>
      </c>
      <c r="AG361" s="4" t="str">
        <f>""</f>
        <v/>
      </c>
      <c r="AH361" s="4" t="str">
        <f>""</f>
        <v/>
      </c>
      <c r="AI361" s="4" t="str">
        <f>""</f>
        <v/>
      </c>
      <c r="AJ361" s="4" t="str">
        <f>""</f>
        <v/>
      </c>
      <c r="AK361" s="4" t="str">
        <f>""</f>
        <v/>
      </c>
      <c r="AL361" s="4" t="str">
        <f>""</f>
        <v/>
      </c>
      <c r="AM361" s="4" t="str">
        <f>""</f>
        <v/>
      </c>
      <c r="AN361" s="4" t="str">
        <f>""</f>
        <v/>
      </c>
      <c r="AO361" s="4" t="str">
        <f>""</f>
        <v/>
      </c>
      <c r="AP361" s="4" t="str">
        <f>""</f>
        <v/>
      </c>
      <c r="AQ361" s="4" t="str">
        <f>""</f>
        <v/>
      </c>
      <c r="AR361" s="4" t="str">
        <f>""</f>
        <v/>
      </c>
      <c r="AS361" s="4" t="str">
        <f>""</f>
        <v/>
      </c>
    </row>
    <row r="362" spans="1:45" x14ac:dyDescent="0.25">
      <c r="A362" s="23" t="s">
        <v>41</v>
      </c>
      <c r="B362" s="18" t="s">
        <v>62</v>
      </c>
      <c r="C362" s="18">
        <v>11</v>
      </c>
      <c r="D362" s="18">
        <v>33</v>
      </c>
      <c r="E362" s="18" t="s">
        <v>120</v>
      </c>
      <c r="F362" s="18">
        <v>1</v>
      </c>
      <c r="G362" s="18" t="str">
        <f>B362&amp;C362&amp;D362&amp;E362&amp;F362</f>
        <v>GEN1133ND1</v>
      </c>
      <c r="H362" s="4" t="s">
        <v>2</v>
      </c>
      <c r="I362" s="4">
        <v>1</v>
      </c>
      <c r="J362" s="4">
        <v>5.51</v>
      </c>
      <c r="K362" s="4">
        <v>0.04</v>
      </c>
      <c r="L362" s="4">
        <v>0.2</v>
      </c>
      <c r="M362" s="4">
        <v>6.7000000000000004E-2</v>
      </c>
      <c r="N362" s="4">
        <v>6.5</v>
      </c>
      <c r="O362" s="4">
        <v>0</v>
      </c>
      <c r="P362" s="4">
        <v>1.671</v>
      </c>
      <c r="Q362" s="4">
        <v>1.601</v>
      </c>
      <c r="R362" s="4">
        <v>0.23699999999999999</v>
      </c>
      <c r="S362" s="4">
        <v>0.33700000000000002</v>
      </c>
      <c r="T362" s="4">
        <v>0.13500000000000001</v>
      </c>
      <c r="U362" s="4">
        <v>8.7999999999999995E-2</v>
      </c>
      <c r="V362" s="4">
        <v>0.17599999999999999</v>
      </c>
      <c r="W362" s="4">
        <v>0.63600000000000001</v>
      </c>
      <c r="X362" s="4" t="s">
        <v>1</v>
      </c>
      <c r="Y362" s="4" t="s">
        <v>1</v>
      </c>
      <c r="Z362" s="4" t="str">
        <f>""</f>
        <v/>
      </c>
      <c r="AA362" s="4" t="str">
        <f>""</f>
        <v/>
      </c>
      <c r="AB362" s="4" t="str">
        <f>""</f>
        <v/>
      </c>
      <c r="AC362" s="4" t="str">
        <f>""</f>
        <v/>
      </c>
      <c r="AD362" s="4" t="str">
        <f>""</f>
        <v/>
      </c>
      <c r="AE362" s="4" t="str">
        <f>""</f>
        <v/>
      </c>
      <c r="AF362" s="4" t="str">
        <f>""</f>
        <v/>
      </c>
      <c r="AG362" s="4" t="str">
        <f>""</f>
        <v/>
      </c>
      <c r="AH362" s="4" t="str">
        <f>""</f>
        <v/>
      </c>
      <c r="AI362" s="4" t="str">
        <f>""</f>
        <v/>
      </c>
      <c r="AJ362" s="4" t="str">
        <f>""</f>
        <v/>
      </c>
      <c r="AK362" s="4" t="str">
        <f>""</f>
        <v/>
      </c>
      <c r="AL362" s="4" t="str">
        <f>""</f>
        <v/>
      </c>
      <c r="AM362" s="4" t="str">
        <f>""</f>
        <v/>
      </c>
      <c r="AN362" s="4" t="str">
        <f>""</f>
        <v/>
      </c>
      <c r="AO362" s="4" t="str">
        <f>""</f>
        <v/>
      </c>
      <c r="AP362" s="4" t="str">
        <f>""</f>
        <v/>
      </c>
      <c r="AQ362" s="4" t="str">
        <f>""</f>
        <v/>
      </c>
      <c r="AR362" s="4" t="str">
        <f>""</f>
        <v/>
      </c>
      <c r="AS362" s="4" t="str">
        <f>""</f>
        <v/>
      </c>
    </row>
    <row r="363" spans="1:45" x14ac:dyDescent="0.25">
      <c r="A363" s="15"/>
      <c r="B363" s="16"/>
      <c r="C363" s="16"/>
      <c r="D363" s="16"/>
      <c r="E363" s="16"/>
      <c r="F363" s="16"/>
      <c r="G363" s="16"/>
      <c r="H363" s="14" t="s">
        <v>25</v>
      </c>
      <c r="I363" s="7" t="s">
        <v>26</v>
      </c>
      <c r="J363" s="7" t="s">
        <v>64</v>
      </c>
      <c r="K363" s="7" t="s">
        <v>94</v>
      </c>
      <c r="L363" s="7" t="s">
        <v>95</v>
      </c>
      <c r="M363" s="7" t="s">
        <v>96</v>
      </c>
      <c r="N363" s="7" t="s">
        <v>127</v>
      </c>
      <c r="O363" s="7" t="s">
        <v>128</v>
      </c>
      <c r="P363" s="7" t="s">
        <v>122</v>
      </c>
      <c r="Q363" s="7" t="s">
        <v>123</v>
      </c>
      <c r="R363" s="7" t="s">
        <v>74</v>
      </c>
      <c r="U363" s="4" t="str">
        <f>""</f>
        <v/>
      </c>
      <c r="V363" s="4" t="str">
        <f>""</f>
        <v/>
      </c>
      <c r="W363" s="4" t="str">
        <f>""</f>
        <v/>
      </c>
      <c r="X363" s="4" t="str">
        <f>""</f>
        <v/>
      </c>
      <c r="Y363" s="4" t="str">
        <f>""</f>
        <v/>
      </c>
      <c r="Z363" s="4" t="str">
        <f>""</f>
        <v/>
      </c>
      <c r="AA363" s="4" t="str">
        <f>""</f>
        <v/>
      </c>
      <c r="AB363" s="4" t="str">
        <f>""</f>
        <v/>
      </c>
      <c r="AC363" s="4" t="str">
        <f>""</f>
        <v/>
      </c>
      <c r="AD363" s="4" t="str">
        <f>""</f>
        <v/>
      </c>
      <c r="AE363" s="4" t="str">
        <f>""</f>
        <v/>
      </c>
      <c r="AF363" s="4" t="str">
        <f>""</f>
        <v/>
      </c>
      <c r="AG363" s="4" t="str">
        <f>""</f>
        <v/>
      </c>
      <c r="AH363" s="4" t="str">
        <f>""</f>
        <v/>
      </c>
      <c r="AI363" s="4" t="str">
        <f>""</f>
        <v/>
      </c>
      <c r="AJ363" s="4" t="str">
        <f>""</f>
        <v/>
      </c>
      <c r="AK363" s="4" t="str">
        <f>""</f>
        <v/>
      </c>
      <c r="AL363" s="4" t="str">
        <f>""</f>
        <v/>
      </c>
      <c r="AM363" s="4" t="str">
        <f>""</f>
        <v/>
      </c>
      <c r="AN363" s="4" t="str">
        <f>""</f>
        <v/>
      </c>
      <c r="AO363" s="4" t="str">
        <f>""</f>
        <v/>
      </c>
      <c r="AP363" s="4" t="str">
        <f>""</f>
        <v/>
      </c>
      <c r="AQ363" s="4" t="str">
        <f>""</f>
        <v/>
      </c>
      <c r="AR363" s="4" t="str">
        <f>""</f>
        <v/>
      </c>
      <c r="AS363" s="4" t="str">
        <f>""</f>
        <v/>
      </c>
    </row>
    <row r="364" spans="1:45" x14ac:dyDescent="0.25">
      <c r="A364" s="15"/>
      <c r="B364" s="17"/>
      <c r="C364" s="17"/>
      <c r="D364" s="17"/>
      <c r="E364" s="17"/>
      <c r="F364" s="17"/>
      <c r="G364" s="17"/>
      <c r="I364" s="8" t="s">
        <v>39</v>
      </c>
      <c r="J364" s="8"/>
      <c r="K364" s="8"/>
      <c r="L364" s="8"/>
      <c r="M364" s="8"/>
      <c r="N364" s="8"/>
      <c r="O364" s="8"/>
      <c r="P364" s="8"/>
      <c r="Q364" s="8"/>
      <c r="R364" s="8"/>
      <c r="U364" s="4" t="str">
        <f>""</f>
        <v/>
      </c>
      <c r="V364" s="4" t="str">
        <f>""</f>
        <v/>
      </c>
      <c r="W364" s="4" t="str">
        <f>""</f>
        <v/>
      </c>
      <c r="X364" s="4" t="str">
        <f>""</f>
        <v/>
      </c>
      <c r="Y364" s="4" t="str">
        <f>""</f>
        <v/>
      </c>
      <c r="Z364" s="4" t="str">
        <f>""</f>
        <v/>
      </c>
      <c r="AA364" s="4" t="str">
        <f>""</f>
        <v/>
      </c>
      <c r="AB364" s="4" t="str">
        <f>""</f>
        <v/>
      </c>
      <c r="AC364" s="4" t="str">
        <f>""</f>
        <v/>
      </c>
      <c r="AD364" s="4" t="str">
        <f>""</f>
        <v/>
      </c>
      <c r="AE364" s="4" t="str">
        <f>""</f>
        <v/>
      </c>
      <c r="AF364" s="4" t="str">
        <f>""</f>
        <v/>
      </c>
      <c r="AG364" s="4" t="str">
        <f>""</f>
        <v/>
      </c>
      <c r="AH364" s="4" t="str">
        <f>""</f>
        <v/>
      </c>
      <c r="AI364" s="4" t="str">
        <f>""</f>
        <v/>
      </c>
      <c r="AJ364" s="4" t="str">
        <f>""</f>
        <v/>
      </c>
      <c r="AK364" s="4" t="str">
        <f>""</f>
        <v/>
      </c>
      <c r="AL364" s="4" t="str">
        <f>""</f>
        <v/>
      </c>
      <c r="AM364" s="4" t="str">
        <f>""</f>
        <v/>
      </c>
      <c r="AN364" s="4" t="str">
        <f>""</f>
        <v/>
      </c>
      <c r="AO364" s="4" t="str">
        <f>""</f>
        <v/>
      </c>
      <c r="AP364" s="4" t="str">
        <f>""</f>
        <v/>
      </c>
      <c r="AQ364" s="4" t="str">
        <f>""</f>
        <v/>
      </c>
      <c r="AR364" s="4" t="str">
        <f>""</f>
        <v/>
      </c>
      <c r="AS364" s="4" t="str">
        <f>""</f>
        <v/>
      </c>
    </row>
    <row r="365" spans="1:45" x14ac:dyDescent="0.25">
      <c r="A365" s="15"/>
      <c r="B365" s="17"/>
      <c r="C365" s="17"/>
      <c r="D365" s="17"/>
      <c r="E365" s="17"/>
      <c r="F365" s="17"/>
      <c r="G365" s="17"/>
      <c r="I365" s="8" t="s">
        <v>40</v>
      </c>
      <c r="J365" s="8"/>
      <c r="K365" s="8"/>
      <c r="L365" s="8"/>
      <c r="M365" s="8"/>
      <c r="N365" s="8"/>
      <c r="O365" s="8"/>
      <c r="P365" s="8"/>
      <c r="Q365" s="8"/>
      <c r="R365" s="8"/>
      <c r="U365" s="4" t="str">
        <f>""</f>
        <v/>
      </c>
      <c r="V365" s="4" t="str">
        <f>""</f>
        <v/>
      </c>
      <c r="W365" s="4" t="str">
        <f>""</f>
        <v/>
      </c>
      <c r="X365" s="4" t="str">
        <f>""</f>
        <v/>
      </c>
      <c r="Y365" s="4" t="str">
        <f>""</f>
        <v/>
      </c>
      <c r="Z365" s="4" t="str">
        <f>""</f>
        <v/>
      </c>
      <c r="AA365" s="4" t="str">
        <f>""</f>
        <v/>
      </c>
      <c r="AB365" s="4" t="str">
        <f>""</f>
        <v/>
      </c>
      <c r="AC365" s="4" t="str">
        <f>""</f>
        <v/>
      </c>
      <c r="AD365" s="4" t="str">
        <f>""</f>
        <v/>
      </c>
      <c r="AE365" s="4" t="str">
        <f>""</f>
        <v/>
      </c>
      <c r="AF365" s="4" t="str">
        <f>""</f>
        <v/>
      </c>
      <c r="AG365" s="4" t="str">
        <f>""</f>
        <v/>
      </c>
      <c r="AH365" s="4" t="str">
        <f>""</f>
        <v/>
      </c>
      <c r="AI365" s="4" t="str">
        <f>""</f>
        <v/>
      </c>
      <c r="AJ365" s="4" t="str">
        <f>""</f>
        <v/>
      </c>
      <c r="AK365" s="4" t="str">
        <f>""</f>
        <v/>
      </c>
      <c r="AL365" s="4" t="str">
        <f>""</f>
        <v/>
      </c>
      <c r="AM365" s="4" t="str">
        <f>""</f>
        <v/>
      </c>
      <c r="AN365" s="4" t="str">
        <f>""</f>
        <v/>
      </c>
      <c r="AO365" s="4" t="str">
        <f>""</f>
        <v/>
      </c>
      <c r="AP365" s="4" t="str">
        <f>""</f>
        <v/>
      </c>
      <c r="AQ365" s="4" t="str">
        <f>""</f>
        <v/>
      </c>
      <c r="AR365" s="4" t="str">
        <f>""</f>
        <v/>
      </c>
      <c r="AS365" s="4" t="str">
        <f>""</f>
        <v/>
      </c>
    </row>
    <row r="366" spans="1:45" x14ac:dyDescent="0.25">
      <c r="A366" s="23" t="s">
        <v>41</v>
      </c>
      <c r="B366" s="18" t="s">
        <v>76</v>
      </c>
      <c r="C366" s="18">
        <v>11</v>
      </c>
      <c r="D366" s="18">
        <v>33</v>
      </c>
      <c r="E366" s="18" t="s">
        <v>120</v>
      </c>
      <c r="F366" s="18">
        <v>1</v>
      </c>
      <c r="G366" s="18" t="str">
        <f>B366&amp;C366&amp;D366&amp;E366&amp;F366</f>
        <v>GOV1133ND1</v>
      </c>
      <c r="H366" s="4" t="s">
        <v>8</v>
      </c>
      <c r="I366" s="4">
        <v>1</v>
      </c>
      <c r="J366" s="4">
        <v>0.05</v>
      </c>
      <c r="K366" s="4">
        <v>0.4</v>
      </c>
      <c r="L366" s="4">
        <v>0.1</v>
      </c>
      <c r="M366" s="4">
        <v>3</v>
      </c>
      <c r="N366" s="4">
        <v>1</v>
      </c>
      <c r="O366" s="4">
        <v>2</v>
      </c>
      <c r="P366" s="4">
        <v>0.85</v>
      </c>
      <c r="Q366" s="4">
        <v>0</v>
      </c>
      <c r="R366" s="4">
        <v>0</v>
      </c>
      <c r="S366" s="4" t="s">
        <v>1</v>
      </c>
      <c r="T366" s="4" t="s">
        <v>1</v>
      </c>
      <c r="U366" s="4" t="str">
        <f>""</f>
        <v/>
      </c>
      <c r="V366" s="4" t="str">
        <f>""</f>
        <v/>
      </c>
      <c r="W366" s="4" t="str">
        <f>""</f>
        <v/>
      </c>
      <c r="X366" s="4" t="str">
        <f>""</f>
        <v/>
      </c>
      <c r="Y366" s="4" t="str">
        <f>""</f>
        <v/>
      </c>
      <c r="Z366" s="4" t="str">
        <f>""</f>
        <v/>
      </c>
      <c r="AA366" s="4" t="str">
        <f>""</f>
        <v/>
      </c>
      <c r="AB366" s="4" t="str">
        <f>""</f>
        <v/>
      </c>
      <c r="AC366" s="4" t="str">
        <f>""</f>
        <v/>
      </c>
      <c r="AD366" s="4" t="str">
        <f>""</f>
        <v/>
      </c>
      <c r="AE366" s="4" t="str">
        <f>""</f>
        <v/>
      </c>
      <c r="AF366" s="4" t="str">
        <f>""</f>
        <v/>
      </c>
      <c r="AG366" s="4" t="str">
        <f>""</f>
        <v/>
      </c>
      <c r="AH366" s="4" t="str">
        <f>""</f>
        <v/>
      </c>
      <c r="AI366" s="4" t="str">
        <f>""</f>
        <v/>
      </c>
      <c r="AJ366" s="4" t="str">
        <f>""</f>
        <v/>
      </c>
      <c r="AK366" s="4" t="str">
        <f>""</f>
        <v/>
      </c>
      <c r="AL366" s="4" t="str">
        <f>""</f>
        <v/>
      </c>
      <c r="AM366" s="4" t="str">
        <f>""</f>
        <v/>
      </c>
      <c r="AN366" s="4" t="str">
        <f>""</f>
        <v/>
      </c>
      <c r="AO366" s="4" t="str">
        <f>""</f>
        <v/>
      </c>
      <c r="AP366" s="4" t="str">
        <f>""</f>
        <v/>
      </c>
      <c r="AQ366" s="4" t="str">
        <f>""</f>
        <v/>
      </c>
      <c r="AR366" s="4" t="str">
        <f>""</f>
        <v/>
      </c>
      <c r="AS366" s="4" t="str">
        <f>""</f>
        <v/>
      </c>
    </row>
    <row r="367" spans="1:45" x14ac:dyDescent="0.25">
      <c r="A367" s="15"/>
      <c r="B367" s="16"/>
      <c r="C367" s="16"/>
      <c r="D367" s="16"/>
      <c r="E367" s="16"/>
      <c r="F367" s="16"/>
      <c r="G367" s="16"/>
      <c r="H367" s="14" t="s">
        <v>25</v>
      </c>
      <c r="I367" s="7" t="s">
        <v>26</v>
      </c>
      <c r="J367" s="7" t="s">
        <v>77</v>
      </c>
      <c r="K367" s="7" t="s">
        <v>78</v>
      </c>
      <c r="L367" s="7" t="s">
        <v>79</v>
      </c>
      <c r="M367" s="7" t="s">
        <v>80</v>
      </c>
      <c r="N367" s="7" t="s">
        <v>81</v>
      </c>
      <c r="O367" s="7" t="s">
        <v>82</v>
      </c>
      <c r="P367" s="7" t="s">
        <v>83</v>
      </c>
      <c r="Q367" s="7" t="s">
        <v>84</v>
      </c>
      <c r="R367" s="7" t="s">
        <v>85</v>
      </c>
      <c r="S367" s="7" t="s">
        <v>86</v>
      </c>
      <c r="T367" s="7" t="s">
        <v>87</v>
      </c>
      <c r="U367" s="7" t="s">
        <v>88</v>
      </c>
      <c r="V367" s="7" t="s">
        <v>89</v>
      </c>
      <c r="W367" s="7" t="s">
        <v>90</v>
      </c>
      <c r="X367" s="7" t="s">
        <v>91</v>
      </c>
      <c r="Y367" s="7" t="s">
        <v>92</v>
      </c>
      <c r="Z367" s="7" t="s">
        <v>93</v>
      </c>
      <c r="AA367" s="7" t="s">
        <v>94</v>
      </c>
      <c r="AB367" s="7" t="s">
        <v>95</v>
      </c>
      <c r="AC367" s="7" t="s">
        <v>96</v>
      </c>
      <c r="AD367" s="7" t="s">
        <v>97</v>
      </c>
      <c r="AE367" s="7" t="s">
        <v>98</v>
      </c>
      <c r="AF367" s="7" t="s">
        <v>99</v>
      </c>
      <c r="AI367" s="4" t="str">
        <f>""</f>
        <v/>
      </c>
      <c r="AJ367" s="4" t="str">
        <f>""</f>
        <v/>
      </c>
      <c r="AK367" s="4" t="str">
        <f>""</f>
        <v/>
      </c>
      <c r="AL367" s="4" t="str">
        <f>""</f>
        <v/>
      </c>
      <c r="AM367" s="4" t="str">
        <f>""</f>
        <v/>
      </c>
      <c r="AN367" s="4" t="str">
        <f>""</f>
        <v/>
      </c>
      <c r="AO367" s="4" t="str">
        <f>""</f>
        <v/>
      </c>
      <c r="AP367" s="4" t="str">
        <f>""</f>
        <v/>
      </c>
      <c r="AQ367" s="4" t="str">
        <f>""</f>
        <v/>
      </c>
      <c r="AR367" s="4" t="str">
        <f>""</f>
        <v/>
      </c>
      <c r="AS367" s="4" t="str">
        <f>""</f>
        <v/>
      </c>
    </row>
    <row r="368" spans="1:45" x14ac:dyDescent="0.25">
      <c r="A368" s="15"/>
      <c r="B368" s="17"/>
      <c r="C368" s="17"/>
      <c r="D368" s="17"/>
      <c r="E368" s="17"/>
      <c r="F368" s="17"/>
      <c r="G368" s="17"/>
      <c r="I368" s="8" t="s">
        <v>39</v>
      </c>
      <c r="J368" s="8"/>
      <c r="K368" s="8"/>
      <c r="L368" s="8"/>
      <c r="M368" s="8"/>
      <c r="N368" s="8"/>
      <c r="O368" s="8"/>
      <c r="P368" s="8">
        <v>15</v>
      </c>
      <c r="Q368" s="8">
        <v>15</v>
      </c>
      <c r="R368" s="8"/>
      <c r="S368" s="8">
        <v>15</v>
      </c>
      <c r="T368" s="8">
        <v>15</v>
      </c>
      <c r="U368" s="8"/>
      <c r="V368" s="8"/>
      <c r="W368" s="8"/>
      <c r="X368" s="8">
        <v>2</v>
      </c>
      <c r="Y368" s="8">
        <v>2</v>
      </c>
      <c r="Z368" s="8"/>
      <c r="AA368" s="8">
        <v>2</v>
      </c>
      <c r="AB368" s="8">
        <v>2</v>
      </c>
      <c r="AC368" s="8">
        <v>2</v>
      </c>
      <c r="AD368" s="8">
        <v>2</v>
      </c>
      <c r="AE368" s="8">
        <v>0.99</v>
      </c>
      <c r="AF368" s="8">
        <v>0</v>
      </c>
      <c r="AI368" s="4" t="str">
        <f>""</f>
        <v/>
      </c>
      <c r="AJ368" s="4" t="str">
        <f>""</f>
        <v/>
      </c>
      <c r="AK368" s="4" t="str">
        <f>""</f>
        <v/>
      </c>
      <c r="AL368" s="4" t="str">
        <f>""</f>
        <v/>
      </c>
      <c r="AM368" s="4" t="str">
        <f>""</f>
        <v/>
      </c>
      <c r="AN368" s="4" t="str">
        <f>""</f>
        <v/>
      </c>
      <c r="AO368" s="4" t="str">
        <f>""</f>
        <v/>
      </c>
      <c r="AP368" s="4" t="str">
        <f>""</f>
        <v/>
      </c>
      <c r="AQ368" s="4" t="str">
        <f>""</f>
        <v/>
      </c>
      <c r="AR368" s="4" t="str">
        <f>""</f>
        <v/>
      </c>
      <c r="AS368" s="4" t="str">
        <f>""</f>
        <v/>
      </c>
    </row>
    <row r="369" spans="1:45" x14ac:dyDescent="0.25">
      <c r="A369" s="15"/>
      <c r="B369" s="17"/>
      <c r="C369" s="17"/>
      <c r="D369" s="17"/>
      <c r="E369" s="17"/>
      <c r="F369" s="17"/>
      <c r="G369" s="17"/>
      <c r="I369" s="8" t="s">
        <v>40</v>
      </c>
      <c r="J369" s="8"/>
      <c r="K369" s="8"/>
      <c r="L369" s="8"/>
      <c r="M369" s="8"/>
      <c r="N369" s="8"/>
      <c r="O369" s="8"/>
      <c r="P369" s="8">
        <v>1.5</v>
      </c>
      <c r="Q369" s="8">
        <v>1.5</v>
      </c>
      <c r="R369" s="8">
        <f>2*$K$2</f>
        <v>0.02</v>
      </c>
      <c r="S369" s="8">
        <v>1.5</v>
      </c>
      <c r="T369" s="8">
        <v>1.5</v>
      </c>
      <c r="U369" s="8">
        <f>2*$K$2</f>
        <v>0.02</v>
      </c>
      <c r="V369" s="8"/>
      <c r="W369" s="8"/>
      <c r="X369" s="8">
        <f t="shared" ref="X369:Y369" si="44">2*$K$2</f>
        <v>0.02</v>
      </c>
      <c r="Y369" s="8">
        <f t="shared" si="44"/>
        <v>0.02</v>
      </c>
      <c r="Z369" s="8"/>
      <c r="AA369" s="8">
        <f t="shared" ref="AA369:AD369" si="45">2*$K$2</f>
        <v>0.02</v>
      </c>
      <c r="AB369" s="8">
        <f t="shared" si="45"/>
        <v>0.02</v>
      </c>
      <c r="AC369" s="8">
        <f t="shared" si="45"/>
        <v>0.02</v>
      </c>
      <c r="AD369" s="8">
        <f t="shared" si="45"/>
        <v>0.02</v>
      </c>
      <c r="AE369" s="8">
        <v>0</v>
      </c>
      <c r="AF369" s="8">
        <v>-0.3</v>
      </c>
      <c r="AI369" s="4" t="str">
        <f>""</f>
        <v/>
      </c>
      <c r="AJ369" s="4" t="str">
        <f>""</f>
        <v/>
      </c>
      <c r="AK369" s="4" t="str">
        <f>""</f>
        <v/>
      </c>
      <c r="AL369" s="4" t="str">
        <f>""</f>
        <v/>
      </c>
      <c r="AM369" s="4" t="str">
        <f>""</f>
        <v/>
      </c>
      <c r="AN369" s="4" t="str">
        <f>""</f>
        <v/>
      </c>
      <c r="AO369" s="4" t="str">
        <f>""</f>
        <v/>
      </c>
      <c r="AP369" s="4" t="str">
        <f>""</f>
        <v/>
      </c>
      <c r="AQ369" s="4" t="str">
        <f>""</f>
        <v/>
      </c>
      <c r="AR369" s="4" t="str">
        <f>""</f>
        <v/>
      </c>
      <c r="AS369" s="4" t="str">
        <f>""</f>
        <v/>
      </c>
    </row>
    <row r="370" spans="1:45" x14ac:dyDescent="0.25">
      <c r="A370" s="24" t="s">
        <v>41</v>
      </c>
      <c r="B370" s="18" t="s">
        <v>100</v>
      </c>
      <c r="C370" s="18">
        <v>11</v>
      </c>
      <c r="D370" s="18">
        <v>33</v>
      </c>
      <c r="E370" s="18" t="s">
        <v>120</v>
      </c>
      <c r="F370" s="18">
        <v>1</v>
      </c>
      <c r="G370" s="18" t="str">
        <f>B370&amp;C370&amp;D370&amp;E370&amp;F370</f>
        <v>PSS1133ND1</v>
      </c>
      <c r="H370" s="4" t="s">
        <v>9</v>
      </c>
      <c r="I370" s="4">
        <v>1</v>
      </c>
      <c r="J370" s="4">
        <v>1</v>
      </c>
      <c r="K370" s="4">
        <v>0</v>
      </c>
      <c r="L370" s="4">
        <v>3</v>
      </c>
      <c r="M370" s="4">
        <v>0</v>
      </c>
      <c r="N370" s="4">
        <v>5</v>
      </c>
      <c r="O370" s="4">
        <v>1</v>
      </c>
      <c r="P370" s="4">
        <v>2.5</v>
      </c>
      <c r="Q370" s="4">
        <v>2.5</v>
      </c>
      <c r="R370" s="4">
        <v>0</v>
      </c>
      <c r="S370" s="4">
        <v>2.5</v>
      </c>
      <c r="T370" s="4">
        <v>0</v>
      </c>
      <c r="U370" s="4">
        <v>2.5</v>
      </c>
      <c r="V370" s="4">
        <v>0.39</v>
      </c>
      <c r="W370" s="4">
        <v>1</v>
      </c>
      <c r="X370" s="4">
        <v>0</v>
      </c>
      <c r="Y370" s="4">
        <v>0.1</v>
      </c>
      <c r="Z370" s="4">
        <v>6.5</v>
      </c>
      <c r="AA370" s="4">
        <v>0.44</v>
      </c>
      <c r="AB370" s="4">
        <v>0.08</v>
      </c>
      <c r="AC370" s="4">
        <v>0.2</v>
      </c>
      <c r="AD370" s="4">
        <v>0.98</v>
      </c>
      <c r="AE370" s="4">
        <v>0.1</v>
      </c>
      <c r="AF370" s="4">
        <v>-0.1</v>
      </c>
      <c r="AG370" s="4" t="s">
        <v>1</v>
      </c>
      <c r="AH370" s="4" t="s">
        <v>1</v>
      </c>
      <c r="AI370" s="4" t="str">
        <f>""</f>
        <v/>
      </c>
      <c r="AJ370" s="4" t="str">
        <f>""</f>
        <v/>
      </c>
      <c r="AK370" s="4" t="str">
        <f>""</f>
        <v/>
      </c>
      <c r="AL370" s="4" t="str">
        <f>""</f>
        <v/>
      </c>
      <c r="AM370" s="4" t="str">
        <f>""</f>
        <v/>
      </c>
      <c r="AN370" s="4" t="str">
        <f>""</f>
        <v/>
      </c>
      <c r="AO370" s="4" t="str">
        <f>""</f>
        <v/>
      </c>
      <c r="AP370" s="4" t="str">
        <f>""</f>
        <v/>
      </c>
      <c r="AQ370" s="4" t="str">
        <f>""</f>
        <v/>
      </c>
      <c r="AR370" s="4" t="str">
        <f>""</f>
        <v/>
      </c>
      <c r="AS370" s="4" t="str">
        <f>""</f>
        <v/>
      </c>
    </row>
    <row r="371" spans="1:45" x14ac:dyDescent="0.25">
      <c r="A371" s="27" t="s">
        <v>146</v>
      </c>
      <c r="B371" s="9"/>
      <c r="C371" s="9"/>
      <c r="D371" s="9"/>
      <c r="E371" s="9"/>
      <c r="F371" s="16"/>
      <c r="G371" s="16"/>
      <c r="H371" s="14" t="s">
        <v>25</v>
      </c>
      <c r="I371" s="7" t="s">
        <v>26</v>
      </c>
      <c r="J371" s="7" t="s">
        <v>103</v>
      </c>
      <c r="K371" s="7" t="s">
        <v>104</v>
      </c>
      <c r="L371" s="7" t="s">
        <v>105</v>
      </c>
      <c r="M371" s="7" t="s">
        <v>106</v>
      </c>
      <c r="N371" s="7" t="s">
        <v>107</v>
      </c>
      <c r="O371" s="7" t="s">
        <v>108</v>
      </c>
      <c r="P371" s="7" t="s">
        <v>109</v>
      </c>
      <c r="Q371" s="7" t="s">
        <v>110</v>
      </c>
      <c r="R371" s="7" t="s">
        <v>111</v>
      </c>
      <c r="S371" s="7" t="s">
        <v>112</v>
      </c>
      <c r="T371" s="7" t="s">
        <v>113</v>
      </c>
      <c r="U371" s="7" t="s">
        <v>114</v>
      </c>
      <c r="V371" s="7" t="s">
        <v>115</v>
      </c>
      <c r="W371" s="7" t="s">
        <v>116</v>
      </c>
      <c r="X371" s="7" t="s">
        <v>117</v>
      </c>
      <c r="Y371" s="7" t="s">
        <v>118</v>
      </c>
      <c r="Z371" s="7" t="s">
        <v>119</v>
      </c>
      <c r="AC371" s="4" t="str">
        <f>""</f>
        <v/>
      </c>
      <c r="AD371" s="4" t="str">
        <f>""</f>
        <v/>
      </c>
      <c r="AE371" s="4" t="str">
        <f>""</f>
        <v/>
      </c>
      <c r="AF371" s="4" t="str">
        <f>""</f>
        <v/>
      </c>
      <c r="AG371" s="4" t="str">
        <f>""</f>
        <v/>
      </c>
      <c r="AH371" s="4" t="str">
        <f>""</f>
        <v/>
      </c>
      <c r="AI371" s="4" t="str">
        <f>""</f>
        <v/>
      </c>
      <c r="AJ371" s="4" t="str">
        <f>""</f>
        <v/>
      </c>
      <c r="AK371" s="4" t="str">
        <f>""</f>
        <v/>
      </c>
      <c r="AL371" s="4" t="str">
        <f>""</f>
        <v/>
      </c>
      <c r="AM371" s="4" t="str">
        <f>""</f>
        <v/>
      </c>
      <c r="AN371" s="4" t="str">
        <f>""</f>
        <v/>
      </c>
      <c r="AO371" s="4" t="str">
        <f>""</f>
        <v/>
      </c>
      <c r="AP371" s="4" t="str">
        <f>""</f>
        <v/>
      </c>
      <c r="AQ371" s="4" t="str">
        <f>""</f>
        <v/>
      </c>
      <c r="AR371" s="4" t="str">
        <f>""</f>
        <v/>
      </c>
      <c r="AS371" s="4" t="str">
        <f>""</f>
        <v/>
      </c>
    </row>
    <row r="372" spans="1:45" x14ac:dyDescent="0.25">
      <c r="A372" s="25"/>
      <c r="B372" s="10"/>
      <c r="C372" s="10"/>
      <c r="D372" s="10"/>
      <c r="E372" s="10"/>
      <c r="F372" s="17"/>
      <c r="G372" s="17"/>
      <c r="I372" s="8" t="s">
        <v>39</v>
      </c>
      <c r="J372" s="8">
        <v>0.5</v>
      </c>
      <c r="K372" s="8">
        <v>75</v>
      </c>
      <c r="L372" s="8">
        <v>75</v>
      </c>
      <c r="M372" s="8">
        <v>10</v>
      </c>
      <c r="N372" s="8">
        <v>0</v>
      </c>
      <c r="O372" s="8">
        <v>1</v>
      </c>
      <c r="P372" s="8">
        <v>1.2</v>
      </c>
      <c r="Q372" s="8">
        <v>18</v>
      </c>
      <c r="R372" s="8">
        <v>118</v>
      </c>
      <c r="S372" s="8">
        <v>0</v>
      </c>
      <c r="T372" s="8">
        <v>1.1000000000000001</v>
      </c>
      <c r="U372" s="8">
        <v>10</v>
      </c>
      <c r="V372" s="8">
        <v>1.1000000000000001</v>
      </c>
      <c r="W372" s="8">
        <v>20</v>
      </c>
      <c r="X372" s="8">
        <v>1</v>
      </c>
      <c r="Y372" s="8">
        <v>0.5</v>
      </c>
      <c r="Z372" s="8">
        <v>90</v>
      </c>
      <c r="AC372" s="4" t="str">
        <f>""</f>
        <v/>
      </c>
      <c r="AD372" s="4" t="str">
        <f>""</f>
        <v/>
      </c>
      <c r="AE372" s="4" t="str">
        <f>""</f>
        <v/>
      </c>
      <c r="AF372" s="4" t="str">
        <f>""</f>
        <v/>
      </c>
      <c r="AG372" s="4" t="str">
        <f>""</f>
        <v/>
      </c>
      <c r="AH372" s="4" t="str">
        <f>""</f>
        <v/>
      </c>
      <c r="AI372" s="4" t="str">
        <f>""</f>
        <v/>
      </c>
      <c r="AJ372" s="4" t="str">
        <f>""</f>
        <v/>
      </c>
      <c r="AK372" s="4" t="str">
        <f>""</f>
        <v/>
      </c>
      <c r="AL372" s="4" t="str">
        <f>""</f>
        <v/>
      </c>
      <c r="AM372" s="4" t="str">
        <f>""</f>
        <v/>
      </c>
      <c r="AN372" s="4" t="str">
        <f>""</f>
        <v/>
      </c>
      <c r="AO372" s="4" t="str">
        <f>""</f>
        <v/>
      </c>
      <c r="AP372" s="4" t="str">
        <f>""</f>
        <v/>
      </c>
      <c r="AQ372" s="4" t="str">
        <f>""</f>
        <v/>
      </c>
      <c r="AR372" s="4" t="str">
        <f>""</f>
        <v/>
      </c>
      <c r="AS372" s="4" t="str">
        <f>""</f>
        <v/>
      </c>
    </row>
    <row r="373" spans="1:45" x14ac:dyDescent="0.25">
      <c r="A373" s="25"/>
      <c r="B373" s="10"/>
      <c r="C373" s="10"/>
      <c r="D373" s="10"/>
      <c r="E373" s="10"/>
      <c r="F373" s="17"/>
      <c r="G373" s="17"/>
      <c r="I373" s="8" t="s">
        <v>40</v>
      </c>
      <c r="J373" s="8">
        <v>0</v>
      </c>
      <c r="K373" s="8">
        <v>0</v>
      </c>
      <c r="L373" s="8">
        <v>0</v>
      </c>
      <c r="M373" s="8">
        <v>0.8</v>
      </c>
      <c r="N373" s="8">
        <v>-6</v>
      </c>
      <c r="O373" s="8">
        <v>0</v>
      </c>
      <c r="P373" s="8">
        <v>0</v>
      </c>
      <c r="Q373" s="8">
        <v>0</v>
      </c>
      <c r="R373" s="8">
        <v>0.8</v>
      </c>
      <c r="S373" s="8">
        <v>-118</v>
      </c>
      <c r="T373" s="8">
        <v>0</v>
      </c>
      <c r="U373" s="8">
        <v>1</v>
      </c>
      <c r="V373" s="8">
        <v>0</v>
      </c>
      <c r="W373" s="8">
        <v>1</v>
      </c>
      <c r="X373" s="8">
        <v>0</v>
      </c>
      <c r="Y373" s="8">
        <v>0</v>
      </c>
      <c r="Z373" s="8">
        <v>-90</v>
      </c>
      <c r="AC373" s="4" t="str">
        <f>""</f>
        <v/>
      </c>
      <c r="AD373" s="4" t="str">
        <f>""</f>
        <v/>
      </c>
      <c r="AE373" s="4" t="str">
        <f>""</f>
        <v/>
      </c>
      <c r="AF373" s="4" t="str">
        <f>""</f>
        <v/>
      </c>
      <c r="AG373" s="4" t="str">
        <f>""</f>
        <v/>
      </c>
      <c r="AH373" s="4" t="str">
        <f>""</f>
        <v/>
      </c>
      <c r="AI373" s="4" t="str">
        <f>""</f>
        <v/>
      </c>
      <c r="AJ373" s="4" t="str">
        <f>""</f>
        <v/>
      </c>
      <c r="AK373" s="4" t="str">
        <f>""</f>
        <v/>
      </c>
      <c r="AL373" s="4" t="str">
        <f>""</f>
        <v/>
      </c>
      <c r="AM373" s="4" t="str">
        <f>""</f>
        <v/>
      </c>
      <c r="AN373" s="4" t="str">
        <f>""</f>
        <v/>
      </c>
      <c r="AO373" s="4" t="str">
        <f>""</f>
        <v/>
      </c>
      <c r="AP373" s="4" t="str">
        <f>""</f>
        <v/>
      </c>
      <c r="AQ373" s="4" t="str">
        <f>""</f>
        <v/>
      </c>
      <c r="AR373" s="4" t="str">
        <f>""</f>
        <v/>
      </c>
      <c r="AS373" s="4" t="str">
        <f>""</f>
        <v/>
      </c>
    </row>
    <row r="374" spans="1:45" x14ac:dyDescent="0.25">
      <c r="A374" s="22" t="s">
        <v>41</v>
      </c>
      <c r="B374" s="18" t="s">
        <v>42</v>
      </c>
      <c r="C374" s="18">
        <v>11</v>
      </c>
      <c r="D374" s="18">
        <v>35</v>
      </c>
      <c r="E374" s="18" t="s">
        <v>120</v>
      </c>
      <c r="F374" s="18">
        <v>1</v>
      </c>
      <c r="G374" s="18" t="str">
        <f>B374&amp;C374&amp;D374&amp;E374&amp;F374</f>
        <v>AVR1135ND1</v>
      </c>
      <c r="H374" s="4" t="s">
        <v>3</v>
      </c>
      <c r="I374" s="4">
        <v>1</v>
      </c>
      <c r="J374" s="4">
        <v>0</v>
      </c>
      <c r="K374" s="4">
        <v>10.75</v>
      </c>
      <c r="L374" s="4">
        <v>10.75</v>
      </c>
      <c r="M374" s="4">
        <v>5</v>
      </c>
      <c r="N374" s="4">
        <v>-0.87</v>
      </c>
      <c r="O374" s="4">
        <v>0</v>
      </c>
      <c r="P374" s="4">
        <v>1</v>
      </c>
      <c r="Q374" s="4">
        <v>0</v>
      </c>
      <c r="R374" s="4">
        <v>99</v>
      </c>
      <c r="S374" s="4">
        <v>-99</v>
      </c>
      <c r="T374" s="4">
        <v>0</v>
      </c>
      <c r="U374" s="4">
        <v>9.3000000000000007</v>
      </c>
      <c r="V374" s="4">
        <v>0</v>
      </c>
      <c r="W374" s="4">
        <v>11.63</v>
      </c>
      <c r="X374" s="4">
        <v>0.113</v>
      </c>
      <c r="Y374" s="4">
        <v>0.124</v>
      </c>
      <c r="Z374" s="4">
        <v>0</v>
      </c>
      <c r="AA374" s="4" t="s">
        <v>1</v>
      </c>
      <c r="AB374" s="4" t="s">
        <v>1</v>
      </c>
      <c r="AC374" s="4" t="str">
        <f>""</f>
        <v/>
      </c>
      <c r="AD374" s="4" t="str">
        <f>""</f>
        <v/>
      </c>
      <c r="AE374" s="4" t="str">
        <f>""</f>
        <v/>
      </c>
      <c r="AF374" s="4" t="str">
        <f>""</f>
        <v/>
      </c>
      <c r="AG374" s="4" t="str">
        <f>""</f>
        <v/>
      </c>
      <c r="AH374" s="4" t="str">
        <f>""</f>
        <v/>
      </c>
      <c r="AI374" s="4" t="str">
        <f>""</f>
        <v/>
      </c>
      <c r="AJ374" s="4" t="str">
        <f>""</f>
        <v/>
      </c>
      <c r="AK374" s="4" t="str">
        <f>""</f>
        <v/>
      </c>
      <c r="AL374" s="4" t="str">
        <f>""</f>
        <v/>
      </c>
      <c r="AM374" s="4" t="str">
        <f>""</f>
        <v/>
      </c>
      <c r="AN374" s="4" t="str">
        <f>""</f>
        <v/>
      </c>
      <c r="AO374" s="4" t="str">
        <f>""</f>
        <v/>
      </c>
      <c r="AP374" s="4" t="str">
        <f>""</f>
        <v/>
      </c>
      <c r="AQ374" s="4" t="str">
        <f>""</f>
        <v/>
      </c>
      <c r="AR374" s="4" t="str">
        <f>""</f>
        <v/>
      </c>
      <c r="AS374" s="4" t="str">
        <f>""</f>
        <v/>
      </c>
    </row>
    <row r="375" spans="1:45" x14ac:dyDescent="0.25">
      <c r="A375" s="15"/>
      <c r="B375" s="16"/>
      <c r="C375" s="16"/>
      <c r="D375" s="16"/>
      <c r="E375" s="16"/>
      <c r="F375" s="16"/>
      <c r="G375" s="16"/>
      <c r="H375" s="14" t="s">
        <v>25</v>
      </c>
      <c r="I375" s="7" t="s">
        <v>26</v>
      </c>
      <c r="J375" s="7" t="s">
        <v>44</v>
      </c>
      <c r="K375" s="7" t="s">
        <v>45</v>
      </c>
      <c r="L375" s="7" t="s">
        <v>46</v>
      </c>
      <c r="M375" s="7" t="s">
        <v>46</v>
      </c>
      <c r="N375" s="7" t="s">
        <v>47</v>
      </c>
      <c r="O375" s="7" t="s">
        <v>48</v>
      </c>
      <c r="P375" s="7" t="s">
        <v>49</v>
      </c>
      <c r="Q375" s="7" t="s">
        <v>50</v>
      </c>
      <c r="R375" s="7" t="s">
        <v>51</v>
      </c>
      <c r="S375" s="7" t="s">
        <v>121</v>
      </c>
      <c r="T375" s="7" t="s">
        <v>52</v>
      </c>
      <c r="U375" s="7" t="s">
        <v>53</v>
      </c>
      <c r="V375" s="7" t="s">
        <v>54</v>
      </c>
      <c r="W375" s="7" t="s">
        <v>55</v>
      </c>
      <c r="Z375" s="4" t="str">
        <f>""</f>
        <v/>
      </c>
      <c r="AA375" s="4" t="str">
        <f>""</f>
        <v/>
      </c>
      <c r="AB375" s="4" t="str">
        <f>""</f>
        <v/>
      </c>
      <c r="AC375" s="4" t="str">
        <f>""</f>
        <v/>
      </c>
      <c r="AD375" s="4" t="str">
        <f>""</f>
        <v/>
      </c>
      <c r="AE375" s="4" t="str">
        <f>""</f>
        <v/>
      </c>
      <c r="AF375" s="4" t="str">
        <f>""</f>
        <v/>
      </c>
      <c r="AG375" s="4" t="str">
        <f>""</f>
        <v/>
      </c>
      <c r="AH375" s="4" t="str">
        <f>""</f>
        <v/>
      </c>
      <c r="AI375" s="4" t="str">
        <f>""</f>
        <v/>
      </c>
      <c r="AJ375" s="4" t="str">
        <f>""</f>
        <v/>
      </c>
      <c r="AK375" s="4" t="str">
        <f>""</f>
        <v/>
      </c>
      <c r="AL375" s="4" t="str">
        <f>""</f>
        <v/>
      </c>
      <c r="AM375" s="4" t="str">
        <f>""</f>
        <v/>
      </c>
      <c r="AN375" s="4" t="str">
        <f>""</f>
        <v/>
      </c>
      <c r="AO375" s="4" t="str">
        <f>""</f>
        <v/>
      </c>
      <c r="AP375" s="4" t="str">
        <f>""</f>
        <v/>
      </c>
      <c r="AQ375" s="4" t="str">
        <f>""</f>
        <v/>
      </c>
      <c r="AR375" s="4" t="str">
        <f>""</f>
        <v/>
      </c>
      <c r="AS375" s="4" t="str">
        <f>""</f>
        <v/>
      </c>
    </row>
    <row r="376" spans="1:45" x14ac:dyDescent="0.25">
      <c r="A376" s="15"/>
      <c r="B376" s="17"/>
      <c r="C376" s="17"/>
      <c r="D376" s="17"/>
      <c r="E376" s="17"/>
      <c r="F376" s="17"/>
      <c r="G376" s="17"/>
      <c r="I376" s="8" t="s">
        <v>39</v>
      </c>
      <c r="J376" s="8">
        <v>10</v>
      </c>
      <c r="K376" s="8">
        <v>0.2</v>
      </c>
      <c r="L376" s="8">
        <v>0.2</v>
      </c>
      <c r="M376" s="8">
        <v>0.2</v>
      </c>
      <c r="N376" s="8">
        <v>10</v>
      </c>
      <c r="O376" s="8">
        <v>3</v>
      </c>
      <c r="P376" s="8">
        <v>2.5</v>
      </c>
      <c r="Q376" s="8"/>
      <c r="R376" s="8"/>
      <c r="S376" s="8"/>
      <c r="T376" s="8"/>
      <c r="U376" s="8"/>
      <c r="V376" s="8"/>
      <c r="W376" s="8"/>
      <c r="Z376" s="4" t="str">
        <f>""</f>
        <v/>
      </c>
      <c r="AA376" s="4" t="str">
        <f>""</f>
        <v/>
      </c>
      <c r="AB376" s="4" t="str">
        <f>""</f>
        <v/>
      </c>
      <c r="AC376" s="4" t="str">
        <f>""</f>
        <v/>
      </c>
      <c r="AD376" s="4" t="str">
        <f>""</f>
        <v/>
      </c>
      <c r="AE376" s="4" t="str">
        <f>""</f>
        <v/>
      </c>
      <c r="AF376" s="4" t="str">
        <f>""</f>
        <v/>
      </c>
      <c r="AG376" s="4" t="str">
        <f>""</f>
        <v/>
      </c>
      <c r="AH376" s="4" t="str">
        <f>""</f>
        <v/>
      </c>
      <c r="AI376" s="4" t="str">
        <f>""</f>
        <v/>
      </c>
      <c r="AJ376" s="4" t="str">
        <f>""</f>
        <v/>
      </c>
      <c r="AK376" s="4" t="str">
        <f>""</f>
        <v/>
      </c>
      <c r="AL376" s="4" t="str">
        <f>""</f>
        <v/>
      </c>
      <c r="AM376" s="4" t="str">
        <f>""</f>
        <v/>
      </c>
      <c r="AN376" s="4" t="str">
        <f>""</f>
        <v/>
      </c>
      <c r="AO376" s="4" t="str">
        <f>""</f>
        <v/>
      </c>
      <c r="AP376" s="4" t="str">
        <f>""</f>
        <v/>
      </c>
      <c r="AQ376" s="4" t="str">
        <f>""</f>
        <v/>
      </c>
      <c r="AR376" s="4" t="str">
        <f>""</f>
        <v/>
      </c>
      <c r="AS376" s="4" t="str">
        <f>""</f>
        <v/>
      </c>
    </row>
    <row r="377" spans="1:45" x14ac:dyDescent="0.25">
      <c r="A377" s="15"/>
      <c r="B377" s="17"/>
      <c r="C377" s="17"/>
      <c r="D377" s="17"/>
      <c r="E377" s="17"/>
      <c r="F377" s="17"/>
      <c r="G377" s="17"/>
      <c r="I377" s="8" t="s">
        <v>40</v>
      </c>
      <c r="J377" s="8">
        <v>1</v>
      </c>
      <c r="K377" s="8">
        <f>4*$K$2</f>
        <v>0.04</v>
      </c>
      <c r="L377" s="8">
        <f>4*$K$2</f>
        <v>0.04</v>
      </c>
      <c r="M377" s="8">
        <f>4*$K$2</f>
        <v>0.04</v>
      </c>
      <c r="N377" s="8">
        <v>1</v>
      </c>
      <c r="O377" s="8">
        <v>0</v>
      </c>
      <c r="P377" s="8"/>
      <c r="Q377" s="8"/>
      <c r="R377" s="8"/>
      <c r="S377" s="8"/>
      <c r="T377" s="8"/>
      <c r="U377" s="8"/>
      <c r="V377" s="8">
        <v>0</v>
      </c>
      <c r="W377" s="8"/>
      <c r="Z377" s="4" t="str">
        <f>""</f>
        <v/>
      </c>
      <c r="AA377" s="4" t="str">
        <f>""</f>
        <v/>
      </c>
      <c r="AB377" s="4" t="str">
        <f>""</f>
        <v/>
      </c>
      <c r="AC377" s="4" t="str">
        <f>""</f>
        <v/>
      </c>
      <c r="AD377" s="4" t="str">
        <f>""</f>
        <v/>
      </c>
      <c r="AE377" s="4" t="str">
        <f>""</f>
        <v/>
      </c>
      <c r="AF377" s="4" t="str">
        <f>""</f>
        <v/>
      </c>
      <c r="AG377" s="4" t="str">
        <f>""</f>
        <v/>
      </c>
      <c r="AH377" s="4" t="str">
        <f>""</f>
        <v/>
      </c>
      <c r="AI377" s="4" t="str">
        <f>""</f>
        <v/>
      </c>
      <c r="AJ377" s="4" t="str">
        <f>""</f>
        <v/>
      </c>
      <c r="AK377" s="4" t="str">
        <f>""</f>
        <v/>
      </c>
      <c r="AL377" s="4" t="str">
        <f>""</f>
        <v/>
      </c>
      <c r="AM377" s="4" t="str">
        <f>""</f>
        <v/>
      </c>
      <c r="AN377" s="4" t="str">
        <f>""</f>
        <v/>
      </c>
      <c r="AO377" s="4" t="str">
        <f>""</f>
        <v/>
      </c>
      <c r="AP377" s="4" t="str">
        <f>""</f>
        <v/>
      </c>
      <c r="AQ377" s="4" t="str">
        <f>""</f>
        <v/>
      </c>
      <c r="AR377" s="4" t="str">
        <f>""</f>
        <v/>
      </c>
      <c r="AS377" s="4" t="str">
        <f>""</f>
        <v/>
      </c>
    </row>
    <row r="378" spans="1:45" x14ac:dyDescent="0.25">
      <c r="A378" s="23" t="s">
        <v>41</v>
      </c>
      <c r="B378" s="18" t="s">
        <v>62</v>
      </c>
      <c r="C378" s="18">
        <v>11</v>
      </c>
      <c r="D378" s="18">
        <v>35</v>
      </c>
      <c r="E378" s="18" t="s">
        <v>120</v>
      </c>
      <c r="F378" s="18">
        <v>1</v>
      </c>
      <c r="G378" s="18" t="str">
        <f>B378&amp;C378&amp;D378&amp;E378&amp;F378</f>
        <v>GEN1135ND1</v>
      </c>
      <c r="H378" s="4" t="s">
        <v>2</v>
      </c>
      <c r="I378" s="4">
        <v>1</v>
      </c>
      <c r="J378" s="4">
        <v>7.82</v>
      </c>
      <c r="K378" s="4">
        <v>4.9000000000000002E-2</v>
      </c>
      <c r="L378" s="4">
        <v>1.5</v>
      </c>
      <c r="M378" s="4">
        <v>0.19900000000000001</v>
      </c>
      <c r="N378" s="4">
        <v>5.6</v>
      </c>
      <c r="O378" s="4">
        <v>0</v>
      </c>
      <c r="P378" s="4">
        <v>1.9370000000000001</v>
      </c>
      <c r="Q378" s="4">
        <v>1.867</v>
      </c>
      <c r="R378" s="4">
        <v>0.21</v>
      </c>
      <c r="S378" s="4">
        <v>0.35</v>
      </c>
      <c r="T378" s="4">
        <v>0.13500000000000001</v>
      </c>
      <c r="U378" s="4">
        <v>8.6999999999999994E-2</v>
      </c>
      <c r="V378" s="4">
        <v>0.17599999999999999</v>
      </c>
      <c r="W378" s="4">
        <v>0.63600000000000001</v>
      </c>
      <c r="X378" s="4" t="s">
        <v>1</v>
      </c>
      <c r="Y378" s="4" t="s">
        <v>1</v>
      </c>
      <c r="Z378" s="4" t="str">
        <f>""</f>
        <v/>
      </c>
      <c r="AA378" s="4" t="str">
        <f>""</f>
        <v/>
      </c>
      <c r="AB378" s="4" t="str">
        <f>""</f>
        <v/>
      </c>
      <c r="AC378" s="4" t="str">
        <f>""</f>
        <v/>
      </c>
      <c r="AD378" s="4" t="str">
        <f>""</f>
        <v/>
      </c>
      <c r="AE378" s="4" t="str">
        <f>""</f>
        <v/>
      </c>
      <c r="AF378" s="4" t="str">
        <f>""</f>
        <v/>
      </c>
      <c r="AG378" s="4" t="str">
        <f>""</f>
        <v/>
      </c>
      <c r="AH378" s="4" t="str">
        <f>""</f>
        <v/>
      </c>
      <c r="AI378" s="4" t="str">
        <f>""</f>
        <v/>
      </c>
      <c r="AJ378" s="4" t="str">
        <f>""</f>
        <v/>
      </c>
      <c r="AK378" s="4" t="str">
        <f>""</f>
        <v/>
      </c>
      <c r="AL378" s="4" t="str">
        <f>""</f>
        <v/>
      </c>
      <c r="AM378" s="4" t="str">
        <f>""</f>
        <v/>
      </c>
      <c r="AN378" s="4" t="str">
        <f>""</f>
        <v/>
      </c>
      <c r="AO378" s="4" t="str">
        <f>""</f>
        <v/>
      </c>
      <c r="AP378" s="4" t="str">
        <f>""</f>
        <v/>
      </c>
      <c r="AQ378" s="4" t="str">
        <f>""</f>
        <v/>
      </c>
      <c r="AR378" s="4" t="str">
        <f>""</f>
        <v/>
      </c>
      <c r="AS378" s="4" t="str">
        <f>""</f>
        <v/>
      </c>
    </row>
    <row r="379" spans="1:45" x14ac:dyDescent="0.25">
      <c r="A379" s="15"/>
      <c r="B379" s="16"/>
      <c r="C379" s="16"/>
      <c r="D379" s="16"/>
      <c r="E379" s="16"/>
      <c r="F379" s="16"/>
      <c r="G379" s="16"/>
      <c r="H379" s="14" t="s">
        <v>25</v>
      </c>
      <c r="I379" s="7" t="s">
        <v>26</v>
      </c>
      <c r="J379" s="7" t="s">
        <v>64</v>
      </c>
      <c r="K379" s="7" t="s">
        <v>94</v>
      </c>
      <c r="L379" s="7" t="s">
        <v>122</v>
      </c>
      <c r="M379" s="7" t="s">
        <v>123</v>
      </c>
      <c r="N379" s="7" t="s">
        <v>95</v>
      </c>
      <c r="O379" s="7" t="s">
        <v>96</v>
      </c>
      <c r="P379" s="7" t="s">
        <v>124</v>
      </c>
      <c r="S379" s="4" t="str">
        <f>""</f>
        <v/>
      </c>
      <c r="T379" s="4" t="str">
        <f>""</f>
        <v/>
      </c>
      <c r="U379" s="4" t="str">
        <f>""</f>
        <v/>
      </c>
      <c r="V379" s="4" t="str">
        <f>""</f>
        <v/>
      </c>
      <c r="W379" s="4" t="str">
        <f>""</f>
        <v/>
      </c>
      <c r="X379" s="4" t="str">
        <f>""</f>
        <v/>
      </c>
      <c r="Y379" s="4" t="str">
        <f>""</f>
        <v/>
      </c>
      <c r="Z379" s="4" t="str">
        <f>""</f>
        <v/>
      </c>
      <c r="AA379" s="4" t="str">
        <f>""</f>
        <v/>
      </c>
      <c r="AB379" s="4" t="str">
        <f>""</f>
        <v/>
      </c>
      <c r="AC379" s="4" t="str">
        <f>""</f>
        <v/>
      </c>
      <c r="AD379" s="4" t="str">
        <f>""</f>
        <v/>
      </c>
      <c r="AE379" s="4" t="str">
        <f>""</f>
        <v/>
      </c>
      <c r="AF379" s="4" t="str">
        <f>""</f>
        <v/>
      </c>
      <c r="AG379" s="4" t="str">
        <f>""</f>
        <v/>
      </c>
      <c r="AH379" s="4" t="str">
        <f>""</f>
        <v/>
      </c>
      <c r="AI379" s="4" t="str">
        <f>""</f>
        <v/>
      </c>
      <c r="AJ379" s="4" t="str">
        <f>""</f>
        <v/>
      </c>
      <c r="AK379" s="4" t="str">
        <f>""</f>
        <v/>
      </c>
      <c r="AL379" s="4" t="str">
        <f>""</f>
        <v/>
      </c>
      <c r="AM379" s="4" t="str">
        <f>""</f>
        <v/>
      </c>
      <c r="AN379" s="4" t="str">
        <f>""</f>
        <v/>
      </c>
      <c r="AO379" s="4" t="str">
        <f>""</f>
        <v/>
      </c>
      <c r="AP379" s="4" t="str">
        <f>""</f>
        <v/>
      </c>
      <c r="AQ379" s="4" t="str">
        <f>""</f>
        <v/>
      </c>
      <c r="AR379" s="4" t="str">
        <f>""</f>
        <v/>
      </c>
      <c r="AS379" s="4" t="str">
        <f>""</f>
        <v/>
      </c>
    </row>
    <row r="380" spans="1:45" x14ac:dyDescent="0.25">
      <c r="A380" s="15"/>
      <c r="B380" s="17"/>
      <c r="C380" s="17"/>
      <c r="D380" s="17"/>
      <c r="E380" s="17"/>
      <c r="F380" s="17"/>
      <c r="G380" s="17"/>
      <c r="I380" s="8" t="s">
        <v>39</v>
      </c>
      <c r="J380" s="8"/>
      <c r="K380" s="8"/>
      <c r="L380" s="8"/>
      <c r="M380" s="8"/>
      <c r="N380" s="8"/>
      <c r="O380" s="8"/>
      <c r="P380" s="8"/>
      <c r="S380" s="4" t="str">
        <f>""</f>
        <v/>
      </c>
      <c r="T380" s="4" t="str">
        <f>""</f>
        <v/>
      </c>
      <c r="U380" s="4" t="str">
        <f>""</f>
        <v/>
      </c>
      <c r="V380" s="4" t="str">
        <f>""</f>
        <v/>
      </c>
      <c r="W380" s="4" t="str">
        <f>""</f>
        <v/>
      </c>
      <c r="X380" s="4" t="str">
        <f>""</f>
        <v/>
      </c>
      <c r="Y380" s="4" t="str">
        <f>""</f>
        <v/>
      </c>
      <c r="Z380" s="4" t="str">
        <f>""</f>
        <v/>
      </c>
      <c r="AA380" s="4" t="str">
        <f>""</f>
        <v/>
      </c>
      <c r="AB380" s="4" t="str">
        <f>""</f>
        <v/>
      </c>
      <c r="AC380" s="4" t="str">
        <f>""</f>
        <v/>
      </c>
      <c r="AD380" s="4" t="str">
        <f>""</f>
        <v/>
      </c>
      <c r="AE380" s="4" t="str">
        <f>""</f>
        <v/>
      </c>
      <c r="AF380" s="4" t="str">
        <f>""</f>
        <v/>
      </c>
      <c r="AG380" s="4" t="str">
        <f>""</f>
        <v/>
      </c>
      <c r="AH380" s="4" t="str">
        <f>""</f>
        <v/>
      </c>
      <c r="AI380" s="4" t="str">
        <f>""</f>
        <v/>
      </c>
      <c r="AJ380" s="4" t="str">
        <f>""</f>
        <v/>
      </c>
      <c r="AK380" s="4" t="str">
        <f>""</f>
        <v/>
      </c>
      <c r="AL380" s="4" t="str">
        <f>""</f>
        <v/>
      </c>
      <c r="AM380" s="4" t="str">
        <f>""</f>
        <v/>
      </c>
      <c r="AN380" s="4" t="str">
        <f>""</f>
        <v/>
      </c>
      <c r="AO380" s="4" t="str">
        <f>""</f>
        <v/>
      </c>
      <c r="AP380" s="4" t="str">
        <f>""</f>
        <v/>
      </c>
      <c r="AQ380" s="4" t="str">
        <f>""</f>
        <v/>
      </c>
      <c r="AR380" s="4" t="str">
        <f>""</f>
        <v/>
      </c>
      <c r="AS380" s="4" t="str">
        <f>""</f>
        <v/>
      </c>
    </row>
    <row r="381" spans="1:45" x14ac:dyDescent="0.25">
      <c r="A381" s="15"/>
      <c r="B381" s="17"/>
      <c r="C381" s="17"/>
      <c r="D381" s="17"/>
      <c r="E381" s="17"/>
      <c r="F381" s="17"/>
      <c r="G381" s="17"/>
      <c r="I381" s="8" t="s">
        <v>40</v>
      </c>
      <c r="J381" s="8"/>
      <c r="K381" s="8"/>
      <c r="L381" s="8"/>
      <c r="M381" s="8"/>
      <c r="N381" s="8"/>
      <c r="O381" s="8"/>
      <c r="P381" s="8"/>
      <c r="S381" s="4" t="str">
        <f>""</f>
        <v/>
      </c>
      <c r="T381" s="4" t="str">
        <f>""</f>
        <v/>
      </c>
      <c r="U381" s="4" t="str">
        <f>""</f>
        <v/>
      </c>
      <c r="V381" s="4" t="str">
        <f>""</f>
        <v/>
      </c>
      <c r="W381" s="4" t="str">
        <f>""</f>
        <v/>
      </c>
      <c r="X381" s="4" t="str">
        <f>""</f>
        <v/>
      </c>
      <c r="Y381" s="4" t="str">
        <f>""</f>
        <v/>
      </c>
      <c r="Z381" s="4" t="str">
        <f>""</f>
        <v/>
      </c>
      <c r="AA381" s="4" t="str">
        <f>""</f>
        <v/>
      </c>
      <c r="AB381" s="4" t="str">
        <f>""</f>
        <v/>
      </c>
      <c r="AC381" s="4" t="str">
        <f>""</f>
        <v/>
      </c>
      <c r="AD381" s="4" t="str">
        <f>""</f>
        <v/>
      </c>
      <c r="AE381" s="4" t="str">
        <f>""</f>
        <v/>
      </c>
      <c r="AF381" s="4" t="str">
        <f>""</f>
        <v/>
      </c>
      <c r="AG381" s="4" t="str">
        <f>""</f>
        <v/>
      </c>
      <c r="AH381" s="4" t="str">
        <f>""</f>
        <v/>
      </c>
      <c r="AI381" s="4" t="str">
        <f>""</f>
        <v/>
      </c>
      <c r="AJ381" s="4" t="str">
        <f>""</f>
        <v/>
      </c>
      <c r="AK381" s="4" t="str">
        <f>""</f>
        <v/>
      </c>
      <c r="AL381" s="4" t="str">
        <f>""</f>
        <v/>
      </c>
      <c r="AM381" s="4" t="str">
        <f>""</f>
        <v/>
      </c>
      <c r="AN381" s="4" t="str">
        <f>""</f>
        <v/>
      </c>
      <c r="AO381" s="4" t="str">
        <f>""</f>
        <v/>
      </c>
      <c r="AP381" s="4" t="str">
        <f>""</f>
        <v/>
      </c>
      <c r="AQ381" s="4" t="str">
        <f>""</f>
        <v/>
      </c>
      <c r="AR381" s="4" t="str">
        <f>""</f>
        <v/>
      </c>
      <c r="AS381" s="4" t="str">
        <f>""</f>
        <v/>
      </c>
    </row>
    <row r="382" spans="1:45" x14ac:dyDescent="0.25">
      <c r="A382" s="23" t="s">
        <v>41</v>
      </c>
      <c r="B382" s="18" t="s">
        <v>76</v>
      </c>
      <c r="C382" s="18">
        <v>11</v>
      </c>
      <c r="D382" s="18">
        <v>35</v>
      </c>
      <c r="E382" s="18" t="s">
        <v>120</v>
      </c>
      <c r="F382" s="18">
        <v>1</v>
      </c>
      <c r="G382" s="18" t="str">
        <f>B382&amp;C382&amp;D382&amp;E382&amp;F382</f>
        <v>GOV1135ND1</v>
      </c>
      <c r="H382" s="4" t="s">
        <v>7</v>
      </c>
      <c r="I382" s="4">
        <v>1</v>
      </c>
      <c r="J382" s="4">
        <v>0.03</v>
      </c>
      <c r="K382" s="4">
        <v>0.499</v>
      </c>
      <c r="L382" s="4">
        <v>1</v>
      </c>
      <c r="M382" s="4">
        <v>0</v>
      </c>
      <c r="N382" s="4">
        <v>4</v>
      </c>
      <c r="O382" s="4">
        <v>9</v>
      </c>
      <c r="P382" s="4">
        <v>0.1</v>
      </c>
      <c r="Q382" s="4" t="s">
        <v>1</v>
      </c>
      <c r="R382" s="4" t="s">
        <v>1</v>
      </c>
      <c r="S382" s="4" t="str">
        <f>""</f>
        <v/>
      </c>
      <c r="T382" s="4" t="str">
        <f>""</f>
        <v/>
      </c>
      <c r="U382" s="4" t="str">
        <f>""</f>
        <v/>
      </c>
      <c r="V382" s="4" t="str">
        <f>""</f>
        <v/>
      </c>
      <c r="W382" s="4" t="str">
        <f>""</f>
        <v/>
      </c>
      <c r="X382" s="4" t="str">
        <f>""</f>
        <v/>
      </c>
      <c r="Y382" s="4" t="str">
        <f>""</f>
        <v/>
      </c>
      <c r="Z382" s="4" t="str">
        <f>""</f>
        <v/>
      </c>
      <c r="AA382" s="4" t="str">
        <f>""</f>
        <v/>
      </c>
      <c r="AB382" s="4" t="str">
        <f>""</f>
        <v/>
      </c>
      <c r="AC382" s="4" t="str">
        <f>""</f>
        <v/>
      </c>
      <c r="AD382" s="4" t="str">
        <f>""</f>
        <v/>
      </c>
      <c r="AE382" s="4" t="str">
        <f>""</f>
        <v/>
      </c>
      <c r="AF382" s="4" t="str">
        <f>""</f>
        <v/>
      </c>
      <c r="AG382" s="4" t="str">
        <f>""</f>
        <v/>
      </c>
      <c r="AH382" s="4" t="str">
        <f>""</f>
        <v/>
      </c>
      <c r="AI382" s="4" t="str">
        <f>""</f>
        <v/>
      </c>
      <c r="AJ382" s="4" t="str">
        <f>""</f>
        <v/>
      </c>
      <c r="AK382" s="4" t="str">
        <f>""</f>
        <v/>
      </c>
      <c r="AL382" s="4" t="str">
        <f>""</f>
        <v/>
      </c>
      <c r="AM382" s="4" t="str">
        <f>""</f>
        <v/>
      </c>
      <c r="AN382" s="4" t="str">
        <f>""</f>
        <v/>
      </c>
      <c r="AO382" s="4" t="str">
        <f>""</f>
        <v/>
      </c>
      <c r="AP382" s="4" t="str">
        <f>""</f>
        <v/>
      </c>
      <c r="AQ382" s="4" t="str">
        <f>""</f>
        <v/>
      </c>
      <c r="AR382" s="4" t="str">
        <f>""</f>
        <v/>
      </c>
      <c r="AS382" s="4" t="str">
        <f>""</f>
        <v/>
      </c>
    </row>
    <row r="383" spans="1:45" x14ac:dyDescent="0.25">
      <c r="A383" s="15"/>
      <c r="B383" s="16"/>
      <c r="C383" s="16"/>
      <c r="D383" s="16"/>
      <c r="E383" s="16"/>
      <c r="F383" s="16"/>
      <c r="G383" s="16"/>
      <c r="H383" s="14" t="s">
        <v>25</v>
      </c>
      <c r="I383" s="7" t="s">
        <v>26</v>
      </c>
      <c r="J383" s="7" t="s">
        <v>77</v>
      </c>
      <c r="K383" s="7" t="s">
        <v>78</v>
      </c>
      <c r="L383" s="7" t="s">
        <v>79</v>
      </c>
      <c r="M383" s="7" t="s">
        <v>80</v>
      </c>
      <c r="N383" s="7" t="s">
        <v>81</v>
      </c>
      <c r="O383" s="7" t="s">
        <v>82</v>
      </c>
      <c r="P383" s="7" t="s">
        <v>83</v>
      </c>
      <c r="Q383" s="7" t="s">
        <v>84</v>
      </c>
      <c r="R383" s="7" t="s">
        <v>85</v>
      </c>
      <c r="S383" s="7" t="s">
        <v>86</v>
      </c>
      <c r="T383" s="7" t="s">
        <v>87</v>
      </c>
      <c r="U383" s="7" t="s">
        <v>88</v>
      </c>
      <c r="V383" s="7" t="s">
        <v>89</v>
      </c>
      <c r="W383" s="7" t="s">
        <v>90</v>
      </c>
      <c r="X383" s="7" t="s">
        <v>91</v>
      </c>
      <c r="Y383" s="7" t="s">
        <v>92</v>
      </c>
      <c r="Z383" s="7" t="s">
        <v>93</v>
      </c>
      <c r="AA383" s="7" t="s">
        <v>94</v>
      </c>
      <c r="AB383" s="7" t="s">
        <v>95</v>
      </c>
      <c r="AC383" s="7" t="s">
        <v>96</v>
      </c>
      <c r="AD383" s="7" t="s">
        <v>97</v>
      </c>
      <c r="AE383" s="7" t="s">
        <v>98</v>
      </c>
      <c r="AF383" s="7" t="s">
        <v>99</v>
      </c>
      <c r="AI383" s="4" t="str">
        <f>""</f>
        <v/>
      </c>
      <c r="AJ383" s="4" t="str">
        <f>""</f>
        <v/>
      </c>
      <c r="AK383" s="4" t="str">
        <f>""</f>
        <v/>
      </c>
      <c r="AL383" s="4" t="str">
        <f>""</f>
        <v/>
      </c>
      <c r="AM383" s="4" t="str">
        <f>""</f>
        <v/>
      </c>
      <c r="AN383" s="4" t="str">
        <f>""</f>
        <v/>
      </c>
      <c r="AO383" s="4" t="str">
        <f>""</f>
        <v/>
      </c>
      <c r="AP383" s="4" t="str">
        <f>""</f>
        <v/>
      </c>
      <c r="AQ383" s="4" t="str">
        <f>""</f>
        <v/>
      </c>
      <c r="AR383" s="4" t="str">
        <f>""</f>
        <v/>
      </c>
      <c r="AS383" s="4" t="str">
        <f>""</f>
        <v/>
      </c>
    </row>
    <row r="384" spans="1:45" x14ac:dyDescent="0.25">
      <c r="A384" s="15"/>
      <c r="B384" s="17"/>
      <c r="C384" s="17"/>
      <c r="D384" s="17"/>
      <c r="E384" s="17"/>
      <c r="F384" s="17"/>
      <c r="G384" s="17"/>
      <c r="I384" s="8" t="s">
        <v>39</v>
      </c>
      <c r="J384" s="8"/>
      <c r="K384" s="8"/>
      <c r="L384" s="8"/>
      <c r="M384" s="8"/>
      <c r="N384" s="8"/>
      <c r="O384" s="8"/>
      <c r="P384" s="8">
        <v>15</v>
      </c>
      <c r="Q384" s="8">
        <v>15</v>
      </c>
      <c r="R384" s="8"/>
      <c r="S384" s="8">
        <v>15</v>
      </c>
      <c r="T384" s="8">
        <v>15</v>
      </c>
      <c r="U384" s="8"/>
      <c r="V384" s="8"/>
      <c r="W384" s="8"/>
      <c r="X384" s="8">
        <v>2</v>
      </c>
      <c r="Y384" s="8">
        <v>2</v>
      </c>
      <c r="Z384" s="8"/>
      <c r="AA384" s="8">
        <v>2</v>
      </c>
      <c r="AB384" s="8">
        <v>2</v>
      </c>
      <c r="AC384" s="8">
        <v>2</v>
      </c>
      <c r="AD384" s="8">
        <v>2</v>
      </c>
      <c r="AE384" s="8">
        <v>0.99</v>
      </c>
      <c r="AF384" s="8">
        <v>0</v>
      </c>
      <c r="AI384" s="4" t="str">
        <f>""</f>
        <v/>
      </c>
      <c r="AJ384" s="4" t="str">
        <f>""</f>
        <v/>
      </c>
      <c r="AK384" s="4" t="str">
        <f>""</f>
        <v/>
      </c>
      <c r="AL384" s="4" t="str">
        <f>""</f>
        <v/>
      </c>
      <c r="AM384" s="4" t="str">
        <f>""</f>
        <v/>
      </c>
      <c r="AN384" s="4" t="str">
        <f>""</f>
        <v/>
      </c>
      <c r="AO384" s="4" t="str">
        <f>""</f>
        <v/>
      </c>
      <c r="AP384" s="4" t="str">
        <f>""</f>
        <v/>
      </c>
      <c r="AQ384" s="4" t="str">
        <f>""</f>
        <v/>
      </c>
      <c r="AR384" s="4" t="str">
        <f>""</f>
        <v/>
      </c>
      <c r="AS384" s="4" t="str">
        <f>""</f>
        <v/>
      </c>
    </row>
    <row r="385" spans="1:45" x14ac:dyDescent="0.25">
      <c r="A385" s="15"/>
      <c r="B385" s="17"/>
      <c r="C385" s="17"/>
      <c r="D385" s="17"/>
      <c r="E385" s="17"/>
      <c r="F385" s="17"/>
      <c r="G385" s="17"/>
      <c r="I385" s="8" t="s">
        <v>40</v>
      </c>
      <c r="J385" s="8"/>
      <c r="K385" s="8"/>
      <c r="L385" s="8"/>
      <c r="M385" s="8"/>
      <c r="N385" s="8"/>
      <c r="O385" s="8"/>
      <c r="P385" s="8">
        <v>1.5</v>
      </c>
      <c r="Q385" s="8">
        <v>1.5</v>
      </c>
      <c r="R385" s="8">
        <f>2*$K$2</f>
        <v>0.02</v>
      </c>
      <c r="S385" s="8">
        <v>1.5</v>
      </c>
      <c r="T385" s="8">
        <v>1.5</v>
      </c>
      <c r="U385" s="8">
        <f>2*$K$2</f>
        <v>0.02</v>
      </c>
      <c r="V385" s="8"/>
      <c r="W385" s="8"/>
      <c r="X385" s="8">
        <f t="shared" ref="X385:Y385" si="46">2*$K$2</f>
        <v>0.02</v>
      </c>
      <c r="Y385" s="8">
        <f t="shared" si="46"/>
        <v>0.02</v>
      </c>
      <c r="Z385" s="8"/>
      <c r="AA385" s="8">
        <f t="shared" ref="AA385:AD385" si="47">2*$K$2</f>
        <v>0.02</v>
      </c>
      <c r="AB385" s="8">
        <f t="shared" si="47"/>
        <v>0.02</v>
      </c>
      <c r="AC385" s="8">
        <f t="shared" si="47"/>
        <v>0.02</v>
      </c>
      <c r="AD385" s="8">
        <f t="shared" si="47"/>
        <v>0.02</v>
      </c>
      <c r="AE385" s="8">
        <v>0</v>
      </c>
      <c r="AF385" s="8">
        <v>-0.3</v>
      </c>
      <c r="AI385" s="4" t="str">
        <f>""</f>
        <v/>
      </c>
      <c r="AJ385" s="4" t="str">
        <f>""</f>
        <v/>
      </c>
      <c r="AK385" s="4" t="str">
        <f>""</f>
        <v/>
      </c>
      <c r="AL385" s="4" t="str">
        <f>""</f>
        <v/>
      </c>
      <c r="AM385" s="4" t="str">
        <f>""</f>
        <v/>
      </c>
      <c r="AN385" s="4" t="str">
        <f>""</f>
        <v/>
      </c>
      <c r="AO385" s="4" t="str">
        <f>""</f>
        <v/>
      </c>
      <c r="AP385" s="4" t="str">
        <f>""</f>
        <v/>
      </c>
      <c r="AQ385" s="4" t="str">
        <f>""</f>
        <v/>
      </c>
      <c r="AR385" s="4" t="str">
        <f>""</f>
        <v/>
      </c>
      <c r="AS385" s="4" t="str">
        <f>""</f>
        <v/>
      </c>
    </row>
    <row r="386" spans="1:45" x14ac:dyDescent="0.25">
      <c r="A386" s="24" t="s">
        <v>41</v>
      </c>
      <c r="B386" s="18" t="s">
        <v>100</v>
      </c>
      <c r="C386" s="18">
        <v>11</v>
      </c>
      <c r="D386" s="18">
        <v>35</v>
      </c>
      <c r="E386" s="18" t="s">
        <v>120</v>
      </c>
      <c r="F386" s="18">
        <v>1</v>
      </c>
      <c r="G386" s="18" t="str">
        <f>B386&amp;C386&amp;D386&amp;E386&amp;F386</f>
        <v>PSS1135ND1</v>
      </c>
      <c r="H386" s="4" t="s">
        <v>9</v>
      </c>
      <c r="I386" s="4">
        <v>1</v>
      </c>
      <c r="J386" s="4">
        <v>1</v>
      </c>
      <c r="K386" s="4">
        <v>0</v>
      </c>
      <c r="L386" s="4">
        <v>3</v>
      </c>
      <c r="M386" s="4">
        <v>0</v>
      </c>
      <c r="N386" s="4">
        <v>5</v>
      </c>
      <c r="O386" s="4">
        <v>1</v>
      </c>
      <c r="P386" s="4">
        <v>2.5</v>
      </c>
      <c r="Q386" s="4">
        <v>2.5</v>
      </c>
      <c r="R386" s="4">
        <v>0</v>
      </c>
      <c r="S386" s="4">
        <v>2.5</v>
      </c>
      <c r="T386" s="4">
        <v>0</v>
      </c>
      <c r="U386" s="4">
        <v>2.5</v>
      </c>
      <c r="V386" s="4">
        <v>0.39</v>
      </c>
      <c r="W386" s="4">
        <v>1</v>
      </c>
      <c r="X386" s="4">
        <v>0</v>
      </c>
      <c r="Y386" s="4">
        <v>0.1</v>
      </c>
      <c r="Z386" s="4">
        <v>6.5</v>
      </c>
      <c r="AA386" s="4">
        <v>0.44</v>
      </c>
      <c r="AB386" s="4">
        <v>0.08</v>
      </c>
      <c r="AC386" s="4">
        <v>0.2</v>
      </c>
      <c r="AD386" s="4">
        <v>0.98</v>
      </c>
      <c r="AE386" s="4">
        <v>0.1</v>
      </c>
      <c r="AF386" s="4">
        <v>-0.1</v>
      </c>
      <c r="AG386" s="4" t="s">
        <v>1</v>
      </c>
      <c r="AH386" s="4" t="s">
        <v>1</v>
      </c>
      <c r="AI386" s="4" t="str">
        <f>""</f>
        <v/>
      </c>
      <c r="AJ386" s="4" t="str">
        <f>""</f>
        <v/>
      </c>
      <c r="AK386" s="4" t="str">
        <f>""</f>
        <v/>
      </c>
      <c r="AL386" s="4" t="str">
        <f>""</f>
        <v/>
      </c>
      <c r="AM386" s="4" t="str">
        <f>""</f>
        <v/>
      </c>
      <c r="AN386" s="4" t="str">
        <f>""</f>
        <v/>
      </c>
      <c r="AO386" s="4" t="str">
        <f>""</f>
        <v/>
      </c>
      <c r="AP386" s="4" t="str">
        <f>""</f>
        <v/>
      </c>
      <c r="AQ386" s="4" t="str">
        <f>""</f>
        <v/>
      </c>
      <c r="AR386" s="4" t="str">
        <f>""</f>
        <v/>
      </c>
      <c r="AS386" s="4" t="str">
        <f>""</f>
        <v/>
      </c>
    </row>
    <row r="387" spans="1:45" x14ac:dyDescent="0.25">
      <c r="A387" s="27" t="s">
        <v>147</v>
      </c>
      <c r="B387" s="9"/>
      <c r="C387" s="9"/>
      <c r="D387" s="9"/>
      <c r="E387" s="9"/>
      <c r="F387" s="16"/>
      <c r="G387" s="16"/>
      <c r="H387" s="14" t="s">
        <v>25</v>
      </c>
      <c r="I387" s="7" t="s">
        <v>26</v>
      </c>
      <c r="J387" s="7" t="s">
        <v>27</v>
      </c>
      <c r="K387" s="7" t="s">
        <v>28</v>
      </c>
      <c r="L387" s="7" t="s">
        <v>29</v>
      </c>
      <c r="M387" s="7" t="s">
        <v>30</v>
      </c>
      <c r="N387" s="7" t="s">
        <v>31</v>
      </c>
      <c r="O387" s="7" t="s">
        <v>32</v>
      </c>
      <c r="P387" s="7" t="s">
        <v>33</v>
      </c>
      <c r="Q387" s="7" t="s">
        <v>34</v>
      </c>
      <c r="R387" s="7" t="s">
        <v>35</v>
      </c>
      <c r="S387" s="7" t="s">
        <v>36</v>
      </c>
      <c r="V387" s="4" t="str">
        <f>""</f>
        <v/>
      </c>
      <c r="W387" s="4" t="str">
        <f>""</f>
        <v/>
      </c>
      <c r="X387" s="4" t="str">
        <f>""</f>
        <v/>
      </c>
      <c r="Y387" s="4" t="str">
        <f>""</f>
        <v/>
      </c>
      <c r="Z387" s="4" t="str">
        <f>""</f>
        <v/>
      </c>
      <c r="AA387" s="4" t="str">
        <f>""</f>
        <v/>
      </c>
      <c r="AB387" s="4" t="str">
        <f>""</f>
        <v/>
      </c>
      <c r="AC387" s="4" t="str">
        <f>""</f>
        <v/>
      </c>
      <c r="AD387" s="4" t="str">
        <f>""</f>
        <v/>
      </c>
      <c r="AE387" s="4" t="str">
        <f>""</f>
        <v/>
      </c>
      <c r="AF387" s="4" t="str">
        <f>""</f>
        <v/>
      </c>
      <c r="AG387" s="4" t="str">
        <f>""</f>
        <v/>
      </c>
      <c r="AH387" s="4" t="str">
        <f>""</f>
        <v/>
      </c>
      <c r="AI387" s="4" t="str">
        <f>""</f>
        <v/>
      </c>
      <c r="AJ387" s="4" t="str">
        <f>""</f>
        <v/>
      </c>
      <c r="AK387" s="4" t="str">
        <f>""</f>
        <v/>
      </c>
      <c r="AL387" s="4" t="str">
        <f>""</f>
        <v/>
      </c>
      <c r="AM387" s="4" t="str">
        <f>""</f>
        <v/>
      </c>
      <c r="AN387" s="4" t="str">
        <f>""</f>
        <v/>
      </c>
      <c r="AO387" s="4" t="str">
        <f>""</f>
        <v/>
      </c>
      <c r="AP387" s="4" t="str">
        <f>""</f>
        <v/>
      </c>
      <c r="AQ387" s="4" t="str">
        <f>""</f>
        <v/>
      </c>
      <c r="AR387" s="4" t="str">
        <f>""</f>
        <v/>
      </c>
      <c r="AS387" s="4" t="str">
        <f>""</f>
        <v/>
      </c>
    </row>
    <row r="388" spans="1:45" x14ac:dyDescent="0.25">
      <c r="A388" s="25"/>
      <c r="B388" s="10"/>
      <c r="C388" s="10"/>
      <c r="D388" s="10"/>
      <c r="E388" s="10"/>
      <c r="F388" s="17"/>
      <c r="G388" s="17"/>
      <c r="I388" s="8" t="s">
        <v>39</v>
      </c>
      <c r="J388" s="8">
        <v>0.1</v>
      </c>
      <c r="K388" s="8">
        <v>0.2</v>
      </c>
      <c r="L388" s="8">
        <v>0</v>
      </c>
      <c r="M388" s="8">
        <v>10</v>
      </c>
      <c r="N388" s="8">
        <v>20</v>
      </c>
      <c r="O388" s="8">
        <v>1000</v>
      </c>
      <c r="P388" s="8">
        <v>0.5</v>
      </c>
      <c r="Q388" s="8">
        <v>8</v>
      </c>
      <c r="R388" s="8">
        <v>-3</v>
      </c>
      <c r="S388" s="8">
        <v>0.3</v>
      </c>
      <c r="V388" s="4" t="str">
        <f>""</f>
        <v/>
      </c>
      <c r="W388" s="4" t="str">
        <f>""</f>
        <v/>
      </c>
      <c r="X388" s="4" t="str">
        <f>""</f>
        <v/>
      </c>
      <c r="Y388" s="4" t="str">
        <f>""</f>
        <v/>
      </c>
      <c r="Z388" s="4" t="str">
        <f>""</f>
        <v/>
      </c>
      <c r="AA388" s="4" t="str">
        <f>""</f>
        <v/>
      </c>
      <c r="AB388" s="4" t="str">
        <f>""</f>
        <v/>
      </c>
      <c r="AC388" s="4" t="str">
        <f>""</f>
        <v/>
      </c>
      <c r="AD388" s="4" t="str">
        <f>""</f>
        <v/>
      </c>
      <c r="AE388" s="4" t="str">
        <f>""</f>
        <v/>
      </c>
      <c r="AF388" s="4" t="str">
        <f>""</f>
        <v/>
      </c>
      <c r="AG388" s="4" t="str">
        <f>""</f>
        <v/>
      </c>
      <c r="AH388" s="4" t="str">
        <f>""</f>
        <v/>
      </c>
      <c r="AI388" s="4" t="str">
        <f>""</f>
        <v/>
      </c>
      <c r="AJ388" s="4" t="str">
        <f>""</f>
        <v/>
      </c>
      <c r="AK388" s="4" t="str">
        <f>""</f>
        <v/>
      </c>
      <c r="AL388" s="4" t="str">
        <f>""</f>
        <v/>
      </c>
      <c r="AM388" s="4" t="str">
        <f>""</f>
        <v/>
      </c>
      <c r="AN388" s="4" t="str">
        <f>""</f>
        <v/>
      </c>
      <c r="AO388" s="4" t="str">
        <f>""</f>
        <v/>
      </c>
      <c r="AP388" s="4" t="str">
        <f>""</f>
        <v/>
      </c>
      <c r="AQ388" s="4" t="str">
        <f>""</f>
        <v/>
      </c>
      <c r="AR388" s="4" t="str">
        <f>""</f>
        <v/>
      </c>
      <c r="AS388" s="4" t="str">
        <f>""</f>
        <v/>
      </c>
    </row>
    <row r="389" spans="1:45" x14ac:dyDescent="0.25">
      <c r="A389" s="25"/>
      <c r="B389" s="10"/>
      <c r="C389" s="10"/>
      <c r="D389" s="10"/>
      <c r="E389" s="10"/>
      <c r="F389" s="17"/>
      <c r="G389" s="17"/>
      <c r="I389" s="8" t="s">
        <v>40</v>
      </c>
      <c r="J389" s="8">
        <v>0</v>
      </c>
      <c r="K389" s="8">
        <v>0</v>
      </c>
      <c r="L389" s="8">
        <v>-0.2</v>
      </c>
      <c r="M389" s="8">
        <v>0</v>
      </c>
      <c r="N389" s="8">
        <f>4*$K$2</f>
        <v>0.04</v>
      </c>
      <c r="O389" s="8">
        <v>50</v>
      </c>
      <c r="P389" s="8">
        <v>0</v>
      </c>
      <c r="Q389" s="8">
        <v>3</v>
      </c>
      <c r="R389" s="8">
        <v>-8</v>
      </c>
      <c r="S389" s="8">
        <v>0</v>
      </c>
      <c r="V389" s="4" t="str">
        <f>""</f>
        <v/>
      </c>
      <c r="W389" s="4" t="str">
        <f>""</f>
        <v/>
      </c>
      <c r="X389" s="4" t="str">
        <f>""</f>
        <v/>
      </c>
      <c r="Y389" s="4" t="str">
        <f>""</f>
        <v/>
      </c>
      <c r="Z389" s="4" t="str">
        <f>""</f>
        <v/>
      </c>
      <c r="AA389" s="4" t="str">
        <f>""</f>
        <v/>
      </c>
      <c r="AB389" s="4" t="str">
        <f>""</f>
        <v/>
      </c>
      <c r="AC389" s="4" t="str">
        <f>""</f>
        <v/>
      </c>
      <c r="AD389" s="4" t="str">
        <f>""</f>
        <v/>
      </c>
      <c r="AE389" s="4" t="str">
        <f>""</f>
        <v/>
      </c>
      <c r="AF389" s="4" t="str">
        <f>""</f>
        <v/>
      </c>
      <c r="AG389" s="4" t="str">
        <f>""</f>
        <v/>
      </c>
      <c r="AH389" s="4" t="str">
        <f>""</f>
        <v/>
      </c>
      <c r="AI389" s="4" t="str">
        <f>""</f>
        <v/>
      </c>
      <c r="AJ389" s="4" t="str">
        <f>""</f>
        <v/>
      </c>
      <c r="AK389" s="4" t="str">
        <f>""</f>
        <v/>
      </c>
      <c r="AL389" s="4" t="str">
        <f>""</f>
        <v/>
      </c>
      <c r="AM389" s="4" t="str">
        <f>""</f>
        <v/>
      </c>
      <c r="AN389" s="4" t="str">
        <f>""</f>
        <v/>
      </c>
      <c r="AO389" s="4" t="str">
        <f>""</f>
        <v/>
      </c>
      <c r="AP389" s="4" t="str">
        <f>""</f>
        <v/>
      </c>
      <c r="AQ389" s="4" t="str">
        <f>""</f>
        <v/>
      </c>
      <c r="AR389" s="4" t="str">
        <f>""</f>
        <v/>
      </c>
      <c r="AS389" s="4" t="str">
        <f>""</f>
        <v/>
      </c>
    </row>
    <row r="390" spans="1:45" x14ac:dyDescent="0.25">
      <c r="A390" s="22" t="s">
        <v>41</v>
      </c>
      <c r="B390" s="18" t="s">
        <v>42</v>
      </c>
      <c r="C390" s="18">
        <v>11</v>
      </c>
      <c r="D390" s="18">
        <v>38.799999999999997</v>
      </c>
      <c r="E390" s="18" t="s">
        <v>43</v>
      </c>
      <c r="F390" s="18">
        <v>1</v>
      </c>
      <c r="G390" s="18" t="str">
        <f>B390&amp;C390&amp;D390&amp;E390&amp;F390</f>
        <v>AVR1138.8TD1</v>
      </c>
      <c r="H390" s="4" t="s">
        <v>4</v>
      </c>
      <c r="I390" s="4">
        <v>1</v>
      </c>
      <c r="J390" s="4">
        <v>0</v>
      </c>
      <c r="K390" s="4">
        <v>0.2</v>
      </c>
      <c r="L390" s="4">
        <v>-0.19900000000000001</v>
      </c>
      <c r="M390" s="4">
        <v>0</v>
      </c>
      <c r="N390" s="4">
        <v>5</v>
      </c>
      <c r="O390" s="4">
        <v>250</v>
      </c>
      <c r="P390" s="4">
        <v>0.05</v>
      </c>
      <c r="Q390" s="4">
        <v>5.64</v>
      </c>
      <c r="R390" s="4">
        <v>0</v>
      </c>
      <c r="S390" s="4">
        <v>0</v>
      </c>
      <c r="T390" s="4" t="s">
        <v>1</v>
      </c>
      <c r="U390" s="4" t="s">
        <v>1</v>
      </c>
      <c r="V390" s="4" t="str">
        <f>""</f>
        <v/>
      </c>
      <c r="W390" s="4" t="str">
        <f>""</f>
        <v/>
      </c>
      <c r="X390" s="4" t="str">
        <f>""</f>
        <v/>
      </c>
      <c r="Y390" s="4" t="str">
        <f>""</f>
        <v/>
      </c>
      <c r="Z390" s="4" t="str">
        <f>""</f>
        <v/>
      </c>
      <c r="AA390" s="4" t="str">
        <f>""</f>
        <v/>
      </c>
      <c r="AB390" s="4" t="str">
        <f>""</f>
        <v/>
      </c>
      <c r="AC390" s="4" t="str">
        <f>""</f>
        <v/>
      </c>
      <c r="AD390" s="4" t="str">
        <f>""</f>
        <v/>
      </c>
      <c r="AE390" s="4" t="str">
        <f>""</f>
        <v/>
      </c>
      <c r="AF390" s="4" t="str">
        <f>""</f>
        <v/>
      </c>
      <c r="AG390" s="4" t="str">
        <f>""</f>
        <v/>
      </c>
      <c r="AH390" s="4" t="str">
        <f>""</f>
        <v/>
      </c>
      <c r="AI390" s="4" t="str">
        <f>""</f>
        <v/>
      </c>
      <c r="AJ390" s="4" t="str">
        <f>""</f>
        <v/>
      </c>
      <c r="AK390" s="4" t="str">
        <f>""</f>
        <v/>
      </c>
      <c r="AL390" s="4" t="str">
        <f>""</f>
        <v/>
      </c>
      <c r="AM390" s="4" t="str">
        <f>""</f>
        <v/>
      </c>
      <c r="AN390" s="4" t="str">
        <f>""</f>
        <v/>
      </c>
      <c r="AO390" s="4" t="str">
        <f>""</f>
        <v/>
      </c>
      <c r="AP390" s="4" t="str">
        <f>""</f>
        <v/>
      </c>
      <c r="AQ390" s="4" t="str">
        <f>""</f>
        <v/>
      </c>
      <c r="AR390" s="4" t="str">
        <f>""</f>
        <v/>
      </c>
      <c r="AS390" s="4" t="str">
        <f>""</f>
        <v/>
      </c>
    </row>
    <row r="391" spans="1:45" x14ac:dyDescent="0.25">
      <c r="A391" s="15"/>
      <c r="B391" s="16"/>
      <c r="C391" s="16"/>
      <c r="D391" s="16"/>
      <c r="E391" s="16"/>
      <c r="F391" s="16"/>
      <c r="G391" s="16"/>
      <c r="H391" s="14" t="s">
        <v>25</v>
      </c>
      <c r="I391" s="7" t="s">
        <v>26</v>
      </c>
      <c r="J391" s="7" t="s">
        <v>44</v>
      </c>
      <c r="K391" s="7" t="s">
        <v>45</v>
      </c>
      <c r="L391" s="7" t="s">
        <v>46</v>
      </c>
      <c r="M391" s="7" t="s">
        <v>47</v>
      </c>
      <c r="N391" s="7" t="s">
        <v>48</v>
      </c>
      <c r="O391" s="7" t="s">
        <v>49</v>
      </c>
      <c r="P391" s="7" t="s">
        <v>50</v>
      </c>
      <c r="Q391" s="7" t="s">
        <v>51</v>
      </c>
      <c r="R391" s="7" t="s">
        <v>52</v>
      </c>
      <c r="S391" s="7" t="s">
        <v>53</v>
      </c>
      <c r="T391" s="7" t="s">
        <v>54</v>
      </c>
      <c r="U391" s="7" t="s">
        <v>55</v>
      </c>
      <c r="X391" s="4" t="str">
        <f>""</f>
        <v/>
      </c>
      <c r="Y391" s="4" t="str">
        <f>""</f>
        <v/>
      </c>
      <c r="Z391" s="4" t="str">
        <f>""</f>
        <v/>
      </c>
      <c r="AA391" s="4" t="str">
        <f>""</f>
        <v/>
      </c>
      <c r="AB391" s="4" t="str">
        <f>""</f>
        <v/>
      </c>
      <c r="AC391" s="4" t="str">
        <f>""</f>
        <v/>
      </c>
      <c r="AD391" s="4" t="str">
        <f>""</f>
        <v/>
      </c>
      <c r="AE391" s="4" t="str">
        <f>""</f>
        <v/>
      </c>
      <c r="AF391" s="4" t="str">
        <f>""</f>
        <v/>
      </c>
      <c r="AG391" s="4" t="str">
        <f>""</f>
        <v/>
      </c>
      <c r="AH391" s="4" t="str">
        <f>""</f>
        <v/>
      </c>
      <c r="AI391" s="4" t="str">
        <f>""</f>
        <v/>
      </c>
      <c r="AJ391" s="4" t="str">
        <f>""</f>
        <v/>
      </c>
      <c r="AK391" s="4" t="str">
        <f>""</f>
        <v/>
      </c>
      <c r="AL391" s="4" t="str">
        <f>""</f>
        <v/>
      </c>
      <c r="AM391" s="4" t="str">
        <f>""</f>
        <v/>
      </c>
      <c r="AN391" s="4" t="str">
        <f>""</f>
        <v/>
      </c>
      <c r="AO391" s="4" t="str">
        <f>""</f>
        <v/>
      </c>
      <c r="AP391" s="4" t="str">
        <f>""</f>
        <v/>
      </c>
      <c r="AQ391" s="4" t="str">
        <f>""</f>
        <v/>
      </c>
      <c r="AR391" s="4" t="str">
        <f>""</f>
        <v/>
      </c>
      <c r="AS391" s="4" t="str">
        <f>""</f>
        <v/>
      </c>
    </row>
    <row r="392" spans="1:45" x14ac:dyDescent="0.25">
      <c r="A392" s="15"/>
      <c r="B392" s="17"/>
      <c r="C392" s="17"/>
      <c r="D392" s="17"/>
      <c r="E392" s="17"/>
      <c r="F392" s="17"/>
      <c r="G392" s="17"/>
      <c r="I392" s="8" t="s">
        <v>39</v>
      </c>
      <c r="J392" s="8">
        <v>10</v>
      </c>
      <c r="K392" s="8">
        <v>0.2</v>
      </c>
      <c r="L392" s="8">
        <v>0.2</v>
      </c>
      <c r="M392" s="8">
        <v>10</v>
      </c>
      <c r="N392" s="8">
        <v>3</v>
      </c>
      <c r="O392" s="8">
        <v>2.5</v>
      </c>
      <c r="P392" s="8"/>
      <c r="Q392" s="8"/>
      <c r="R392" s="8"/>
      <c r="S392" s="8"/>
      <c r="T392" s="8"/>
      <c r="U392" s="8"/>
      <c r="X392" s="4" t="str">
        <f>""</f>
        <v/>
      </c>
      <c r="Y392" s="4" t="str">
        <f>""</f>
        <v/>
      </c>
      <c r="Z392" s="4" t="str">
        <f>""</f>
        <v/>
      </c>
      <c r="AA392" s="4" t="str">
        <f>""</f>
        <v/>
      </c>
      <c r="AB392" s="4" t="str">
        <f>""</f>
        <v/>
      </c>
      <c r="AC392" s="4" t="str">
        <f>""</f>
        <v/>
      </c>
      <c r="AD392" s="4" t="str">
        <f>""</f>
        <v/>
      </c>
      <c r="AE392" s="4" t="str">
        <f>""</f>
        <v/>
      </c>
      <c r="AF392" s="4" t="str">
        <f>""</f>
        <v/>
      </c>
      <c r="AG392" s="4" t="str">
        <f>""</f>
        <v/>
      </c>
      <c r="AH392" s="4" t="str">
        <f>""</f>
        <v/>
      </c>
      <c r="AI392" s="4" t="str">
        <f>""</f>
        <v/>
      </c>
      <c r="AJ392" s="4" t="str">
        <f>""</f>
        <v/>
      </c>
      <c r="AK392" s="4" t="str">
        <f>""</f>
        <v/>
      </c>
      <c r="AL392" s="4" t="str">
        <f>""</f>
        <v/>
      </c>
      <c r="AM392" s="4" t="str">
        <f>""</f>
        <v/>
      </c>
      <c r="AN392" s="4" t="str">
        <f>""</f>
        <v/>
      </c>
      <c r="AO392" s="4" t="str">
        <f>""</f>
        <v/>
      </c>
      <c r="AP392" s="4" t="str">
        <f>""</f>
        <v/>
      </c>
      <c r="AQ392" s="4" t="str">
        <f>""</f>
        <v/>
      </c>
      <c r="AR392" s="4" t="str">
        <f>""</f>
        <v/>
      </c>
      <c r="AS392" s="4" t="str">
        <f>""</f>
        <v/>
      </c>
    </row>
    <row r="393" spans="1:45" x14ac:dyDescent="0.25">
      <c r="A393" s="15"/>
      <c r="B393" s="17"/>
      <c r="C393" s="17"/>
      <c r="D393" s="17"/>
      <c r="E393" s="17"/>
      <c r="F393" s="17"/>
      <c r="G393" s="17"/>
      <c r="I393" s="8" t="s">
        <v>40</v>
      </c>
      <c r="J393" s="8">
        <v>1</v>
      </c>
      <c r="K393" s="8">
        <f>4*$K$2</f>
        <v>0.04</v>
      </c>
      <c r="L393" s="8">
        <f>4*$K$2</f>
        <v>0.04</v>
      </c>
      <c r="M393" s="8">
        <v>1</v>
      </c>
      <c r="N393" s="8">
        <v>0</v>
      </c>
      <c r="O393" s="8"/>
      <c r="P393" s="8"/>
      <c r="Q393" s="8"/>
      <c r="R393" s="8"/>
      <c r="S393" s="8"/>
      <c r="T393" s="8">
        <v>0</v>
      </c>
      <c r="U393" s="8"/>
      <c r="X393" s="4" t="str">
        <f>""</f>
        <v/>
      </c>
      <c r="Y393" s="4" t="str">
        <f>""</f>
        <v/>
      </c>
      <c r="Z393" s="4" t="str">
        <f>""</f>
        <v/>
      </c>
      <c r="AA393" s="4" t="str">
        <f>""</f>
        <v/>
      </c>
      <c r="AB393" s="4" t="str">
        <f>""</f>
        <v/>
      </c>
      <c r="AC393" s="4" t="str">
        <f>""</f>
        <v/>
      </c>
      <c r="AD393" s="4" t="str">
        <f>""</f>
        <v/>
      </c>
      <c r="AE393" s="4" t="str">
        <f>""</f>
        <v/>
      </c>
      <c r="AF393" s="4" t="str">
        <f>""</f>
        <v/>
      </c>
      <c r="AG393" s="4" t="str">
        <f>""</f>
        <v/>
      </c>
      <c r="AH393" s="4" t="str">
        <f>""</f>
        <v/>
      </c>
      <c r="AI393" s="4" t="str">
        <f>""</f>
        <v/>
      </c>
      <c r="AJ393" s="4" t="str">
        <f>""</f>
        <v/>
      </c>
      <c r="AK393" s="4" t="str">
        <f>""</f>
        <v/>
      </c>
      <c r="AL393" s="4" t="str">
        <f>""</f>
        <v/>
      </c>
      <c r="AM393" s="4" t="str">
        <f>""</f>
        <v/>
      </c>
      <c r="AN393" s="4" t="str">
        <f>""</f>
        <v/>
      </c>
      <c r="AO393" s="4" t="str">
        <f>""</f>
        <v/>
      </c>
      <c r="AP393" s="4" t="str">
        <f>""</f>
        <v/>
      </c>
      <c r="AQ393" s="4" t="str">
        <f>""</f>
        <v/>
      </c>
      <c r="AR393" s="4" t="str">
        <f>""</f>
        <v/>
      </c>
      <c r="AS393" s="4" t="str">
        <f>""</f>
        <v/>
      </c>
    </row>
    <row r="394" spans="1:45" x14ac:dyDescent="0.25">
      <c r="A394" s="23" t="s">
        <v>41</v>
      </c>
      <c r="B394" s="18" t="s">
        <v>62</v>
      </c>
      <c r="C394" s="18">
        <v>11</v>
      </c>
      <c r="D394" s="18">
        <v>38.799999999999997</v>
      </c>
      <c r="E394" s="18" t="s">
        <v>43</v>
      </c>
      <c r="F394" s="18">
        <v>1</v>
      </c>
      <c r="G394" s="18" t="str">
        <f>B394&amp;C394&amp;D394&amp;E394&amp;F394</f>
        <v>GEN1138.8TD1</v>
      </c>
      <c r="H394" s="4" t="s">
        <v>0</v>
      </c>
      <c r="I394" s="4">
        <v>1</v>
      </c>
      <c r="J394" s="4">
        <v>6.6</v>
      </c>
      <c r="K394" s="4">
        <v>0.05</v>
      </c>
      <c r="L394" s="4">
        <v>0.155</v>
      </c>
      <c r="M394" s="4">
        <v>2</v>
      </c>
      <c r="N394" s="4">
        <v>0</v>
      </c>
      <c r="O394" s="4">
        <v>1.1299999999999999</v>
      </c>
      <c r="P394" s="4">
        <v>0.73399999999999999</v>
      </c>
      <c r="Q394" s="4">
        <v>0.26</v>
      </c>
      <c r="R394" s="4">
        <v>0.14199999999999999</v>
      </c>
      <c r="S394" s="4">
        <v>0.104</v>
      </c>
      <c r="T394" s="4">
        <v>0.19400000000000001</v>
      </c>
      <c r="U394" s="4">
        <v>0.68500000000000005</v>
      </c>
      <c r="V394" s="4" t="s">
        <v>1</v>
      </c>
      <c r="W394" s="4" t="s">
        <v>1</v>
      </c>
      <c r="X394" s="4" t="str">
        <f>""</f>
        <v/>
      </c>
      <c r="Y394" s="4" t="str">
        <f>""</f>
        <v/>
      </c>
      <c r="Z394" s="4" t="str">
        <f>""</f>
        <v/>
      </c>
      <c r="AA394" s="4" t="str">
        <f>""</f>
        <v/>
      </c>
      <c r="AB394" s="4" t="str">
        <f>""</f>
        <v/>
      </c>
      <c r="AC394" s="4" t="str">
        <f>""</f>
        <v/>
      </c>
      <c r="AD394" s="4" t="str">
        <f>""</f>
        <v/>
      </c>
      <c r="AE394" s="4" t="str">
        <f>""</f>
        <v/>
      </c>
      <c r="AF394" s="4" t="str">
        <f>""</f>
        <v/>
      </c>
      <c r="AG394" s="4" t="str">
        <f>""</f>
        <v/>
      </c>
      <c r="AH394" s="4" t="str">
        <f>""</f>
        <v/>
      </c>
      <c r="AI394" s="4" t="str">
        <f>""</f>
        <v/>
      </c>
      <c r="AJ394" s="4" t="str">
        <f>""</f>
        <v/>
      </c>
      <c r="AK394" s="4" t="str">
        <f>""</f>
        <v/>
      </c>
      <c r="AL394" s="4" t="str">
        <f>""</f>
        <v/>
      </c>
      <c r="AM394" s="4" t="str">
        <f>""</f>
        <v/>
      </c>
      <c r="AN394" s="4" t="str">
        <f>""</f>
        <v/>
      </c>
      <c r="AO394" s="4" t="str">
        <f>""</f>
        <v/>
      </c>
      <c r="AP394" s="4" t="str">
        <f>""</f>
        <v/>
      </c>
      <c r="AQ394" s="4" t="str">
        <f>""</f>
        <v/>
      </c>
      <c r="AR394" s="4" t="str">
        <f>""</f>
        <v/>
      </c>
      <c r="AS394" s="4" t="str">
        <f>""</f>
        <v/>
      </c>
    </row>
    <row r="395" spans="1:45" x14ac:dyDescent="0.25">
      <c r="A395" s="15"/>
      <c r="B395" s="16"/>
      <c r="C395" s="16"/>
      <c r="D395" s="16"/>
      <c r="E395" s="16"/>
      <c r="F395" s="16"/>
      <c r="G395" s="16"/>
      <c r="H395" s="14" t="s">
        <v>25</v>
      </c>
      <c r="I395" s="7" t="s">
        <v>26</v>
      </c>
      <c r="J395" s="7" t="s">
        <v>64</v>
      </c>
      <c r="K395" s="7" t="s">
        <v>65</v>
      </c>
      <c r="L395" s="7" t="s">
        <v>66</v>
      </c>
      <c r="M395" s="7" t="s">
        <v>67</v>
      </c>
      <c r="N395" s="7" t="s">
        <v>68</v>
      </c>
      <c r="O395" s="7" t="s">
        <v>69</v>
      </c>
      <c r="P395" s="7" t="s">
        <v>70</v>
      </c>
      <c r="Q395" s="7" t="s">
        <v>71</v>
      </c>
      <c r="R395" s="7" t="s">
        <v>72</v>
      </c>
      <c r="S395" s="7" t="s">
        <v>73</v>
      </c>
      <c r="T395" s="7" t="s">
        <v>74</v>
      </c>
      <c r="U395" s="7" t="s">
        <v>75</v>
      </c>
      <c r="X395" s="4" t="str">
        <f>""</f>
        <v/>
      </c>
      <c r="Y395" s="4" t="str">
        <f>""</f>
        <v/>
      </c>
      <c r="Z395" s="4" t="str">
        <f>""</f>
        <v/>
      </c>
      <c r="AA395" s="4" t="str">
        <f>""</f>
        <v/>
      </c>
      <c r="AB395" s="4" t="str">
        <f>""</f>
        <v/>
      </c>
      <c r="AC395" s="4" t="str">
        <f>""</f>
        <v/>
      </c>
      <c r="AD395" s="4" t="str">
        <f>""</f>
        <v/>
      </c>
      <c r="AE395" s="4" t="str">
        <f>""</f>
        <v/>
      </c>
      <c r="AF395" s="4" t="str">
        <f>""</f>
        <v/>
      </c>
      <c r="AG395" s="4" t="str">
        <f>""</f>
        <v/>
      </c>
      <c r="AH395" s="4" t="str">
        <f>""</f>
        <v/>
      </c>
      <c r="AI395" s="4" t="str">
        <f>""</f>
        <v/>
      </c>
      <c r="AJ395" s="4" t="str">
        <f>""</f>
        <v/>
      </c>
      <c r="AK395" s="4" t="str">
        <f>""</f>
        <v/>
      </c>
      <c r="AL395" s="4" t="str">
        <f>""</f>
        <v/>
      </c>
      <c r="AM395" s="4" t="str">
        <f>""</f>
        <v/>
      </c>
      <c r="AN395" s="4" t="str">
        <f>""</f>
        <v/>
      </c>
      <c r="AO395" s="4" t="str">
        <f>""</f>
        <v/>
      </c>
      <c r="AP395" s="4" t="str">
        <f>""</f>
        <v/>
      </c>
      <c r="AQ395" s="4" t="str">
        <f>""</f>
        <v/>
      </c>
      <c r="AR395" s="4" t="str">
        <f>""</f>
        <v/>
      </c>
      <c r="AS395" s="4" t="str">
        <f>""</f>
        <v/>
      </c>
    </row>
    <row r="396" spans="1:45" x14ac:dyDescent="0.25">
      <c r="A396" s="15"/>
      <c r="B396" s="17"/>
      <c r="C396" s="17"/>
      <c r="D396" s="17"/>
      <c r="E396" s="17"/>
      <c r="F396" s="17"/>
      <c r="G396" s="17"/>
      <c r="I396" s="8" t="s">
        <v>39</v>
      </c>
      <c r="J396" s="8">
        <v>1</v>
      </c>
      <c r="K396" s="8">
        <v>2</v>
      </c>
      <c r="L396" s="8">
        <v>30</v>
      </c>
      <c r="M396" s="8">
        <v>0.1</v>
      </c>
      <c r="N396" s="8">
        <v>1</v>
      </c>
      <c r="O396" s="8">
        <v>0.3</v>
      </c>
      <c r="P396" s="8">
        <v>1</v>
      </c>
      <c r="Q396" s="8">
        <v>1</v>
      </c>
      <c r="R396" s="8">
        <v>30</v>
      </c>
      <c r="S396" s="8">
        <v>1.5</v>
      </c>
      <c r="T396" s="8">
        <v>0.5</v>
      </c>
      <c r="U396" s="8">
        <v>0.15</v>
      </c>
      <c r="X396" s="4" t="str">
        <f>""</f>
        <v/>
      </c>
      <c r="Y396" s="4" t="str">
        <f>""</f>
        <v/>
      </c>
      <c r="Z396" s="4" t="str">
        <f>""</f>
        <v/>
      </c>
      <c r="AA396" s="4" t="str">
        <f>""</f>
        <v/>
      </c>
      <c r="AB396" s="4" t="str">
        <f>""</f>
        <v/>
      </c>
      <c r="AC396" s="4" t="str">
        <f>""</f>
        <v/>
      </c>
      <c r="AD396" s="4" t="str">
        <f>""</f>
        <v/>
      </c>
      <c r="AE396" s="4" t="str">
        <f>""</f>
        <v/>
      </c>
      <c r="AF396" s="4" t="str">
        <f>""</f>
        <v/>
      </c>
      <c r="AG396" s="4" t="str">
        <f>""</f>
        <v/>
      </c>
      <c r="AH396" s="4" t="str">
        <f>""</f>
        <v/>
      </c>
      <c r="AI396" s="4" t="str">
        <f>""</f>
        <v/>
      </c>
      <c r="AJ396" s="4" t="str">
        <f>""</f>
        <v/>
      </c>
      <c r="AK396" s="4" t="str">
        <f>""</f>
        <v/>
      </c>
      <c r="AL396" s="4" t="str">
        <f>""</f>
        <v/>
      </c>
      <c r="AM396" s="4" t="str">
        <f>""</f>
        <v/>
      </c>
      <c r="AN396" s="4" t="str">
        <f>""</f>
        <v/>
      </c>
      <c r="AO396" s="4" t="str">
        <f>""</f>
        <v/>
      </c>
      <c r="AP396" s="4" t="str">
        <f>""</f>
        <v/>
      </c>
      <c r="AQ396" s="4" t="str">
        <f>""</f>
        <v/>
      </c>
      <c r="AR396" s="4" t="str">
        <f>""</f>
        <v/>
      </c>
      <c r="AS396" s="4" t="str">
        <f>""</f>
        <v/>
      </c>
    </row>
    <row r="397" spans="1:45" x14ac:dyDescent="0.25">
      <c r="A397" s="15"/>
      <c r="B397" s="17"/>
      <c r="C397" s="17"/>
      <c r="D397" s="17"/>
      <c r="E397" s="17"/>
      <c r="F397" s="17"/>
      <c r="G397" s="17"/>
      <c r="I397" s="8" t="s">
        <v>40</v>
      </c>
      <c r="J397" s="8">
        <v>0</v>
      </c>
      <c r="K397" s="8">
        <v>0</v>
      </c>
      <c r="L397" s="8">
        <f>4*$K$2</f>
        <v>0.04</v>
      </c>
      <c r="M397" s="8">
        <f>4*$K$2</f>
        <v>0.04</v>
      </c>
      <c r="N397" s="8">
        <f>4*$K$2</f>
        <v>0.04</v>
      </c>
      <c r="O397" s="8">
        <v>0</v>
      </c>
      <c r="P397" s="8">
        <v>0</v>
      </c>
      <c r="Q397" s="8">
        <v>0</v>
      </c>
      <c r="R397" s="8">
        <v>0.5</v>
      </c>
      <c r="S397" s="8">
        <v>0.8</v>
      </c>
      <c r="T397" s="8">
        <v>0</v>
      </c>
      <c r="U397" s="8">
        <v>0</v>
      </c>
      <c r="X397" s="4" t="str">
        <f>""</f>
        <v/>
      </c>
      <c r="Y397" s="4" t="str">
        <f>""</f>
        <v/>
      </c>
      <c r="Z397" s="4" t="str">
        <f>""</f>
        <v/>
      </c>
      <c r="AA397" s="4" t="str">
        <f>""</f>
        <v/>
      </c>
      <c r="AB397" s="4" t="str">
        <f>""</f>
        <v/>
      </c>
      <c r="AC397" s="4" t="str">
        <f>""</f>
        <v/>
      </c>
      <c r="AD397" s="4" t="str">
        <f>""</f>
        <v/>
      </c>
      <c r="AE397" s="4" t="str">
        <f>""</f>
        <v/>
      </c>
      <c r="AF397" s="4" t="str">
        <f>""</f>
        <v/>
      </c>
      <c r="AG397" s="4" t="str">
        <f>""</f>
        <v/>
      </c>
      <c r="AH397" s="4" t="str">
        <f>""</f>
        <v/>
      </c>
      <c r="AI397" s="4" t="str">
        <f>""</f>
        <v/>
      </c>
      <c r="AJ397" s="4" t="str">
        <f>""</f>
        <v/>
      </c>
      <c r="AK397" s="4" t="str">
        <f>""</f>
        <v/>
      </c>
      <c r="AL397" s="4" t="str">
        <f>""</f>
        <v/>
      </c>
      <c r="AM397" s="4" t="str">
        <f>""</f>
        <v/>
      </c>
      <c r="AN397" s="4" t="str">
        <f>""</f>
        <v/>
      </c>
      <c r="AO397" s="4" t="str">
        <f>""</f>
        <v/>
      </c>
      <c r="AP397" s="4" t="str">
        <f>""</f>
        <v/>
      </c>
      <c r="AQ397" s="4" t="str">
        <f>""</f>
        <v/>
      </c>
      <c r="AR397" s="4" t="str">
        <f>""</f>
        <v/>
      </c>
      <c r="AS397" s="4" t="str">
        <f>""</f>
        <v/>
      </c>
    </row>
    <row r="398" spans="1:45" x14ac:dyDescent="0.25">
      <c r="A398" s="23" t="s">
        <v>41</v>
      </c>
      <c r="B398" s="18" t="s">
        <v>76</v>
      </c>
      <c r="C398" s="18">
        <v>11</v>
      </c>
      <c r="D398" s="18">
        <v>38.799999999999997</v>
      </c>
      <c r="E398" s="18" t="s">
        <v>43</v>
      </c>
      <c r="F398" s="18">
        <v>1</v>
      </c>
      <c r="G398" s="18" t="str">
        <f>B398&amp;C398&amp;D398&amp;E398&amp;F398</f>
        <v>GOV1138.8TD1</v>
      </c>
      <c r="H398" s="4" t="s">
        <v>6</v>
      </c>
      <c r="I398" s="4">
        <v>1</v>
      </c>
      <c r="J398" s="4">
        <v>0.06</v>
      </c>
      <c r="K398" s="4">
        <v>0.4</v>
      </c>
      <c r="L398" s="4">
        <v>3</v>
      </c>
      <c r="M398" s="4">
        <v>9.9000000000000005E-2</v>
      </c>
      <c r="N398" s="4">
        <v>0.4</v>
      </c>
      <c r="O398" s="4">
        <v>0.15</v>
      </c>
      <c r="P398" s="4">
        <v>1</v>
      </c>
      <c r="Q398" s="4">
        <v>0.1</v>
      </c>
      <c r="R398" s="4">
        <v>1.35</v>
      </c>
      <c r="S398" s="4">
        <v>1.4</v>
      </c>
      <c r="T398" s="4">
        <v>0.1</v>
      </c>
      <c r="U398" s="4">
        <v>0.1</v>
      </c>
      <c r="V398" s="4" t="s">
        <v>1</v>
      </c>
      <c r="W398" s="4" t="s">
        <v>1</v>
      </c>
      <c r="X398" s="4" t="str">
        <f>""</f>
        <v/>
      </c>
      <c r="Y398" s="4" t="str">
        <f>""</f>
        <v/>
      </c>
      <c r="Z398" s="4" t="str">
        <f>""</f>
        <v/>
      </c>
      <c r="AA398" s="4" t="str">
        <f>""</f>
        <v/>
      </c>
      <c r="AB398" s="4" t="str">
        <f>""</f>
        <v/>
      </c>
      <c r="AC398" s="4" t="str">
        <f>""</f>
        <v/>
      </c>
      <c r="AD398" s="4" t="str">
        <f>""</f>
        <v/>
      </c>
      <c r="AE398" s="4" t="str">
        <f>""</f>
        <v/>
      </c>
      <c r="AF398" s="4" t="str">
        <f>""</f>
        <v/>
      </c>
      <c r="AG398" s="4" t="str">
        <f>""</f>
        <v/>
      </c>
      <c r="AH398" s="4" t="str">
        <f>""</f>
        <v/>
      </c>
      <c r="AI398" s="4" t="str">
        <f>""</f>
        <v/>
      </c>
      <c r="AJ398" s="4" t="str">
        <f>""</f>
        <v/>
      </c>
      <c r="AK398" s="4" t="str">
        <f>""</f>
        <v/>
      </c>
      <c r="AL398" s="4" t="str">
        <f>""</f>
        <v/>
      </c>
      <c r="AM398" s="4" t="str">
        <f>""</f>
        <v/>
      </c>
      <c r="AN398" s="4" t="str">
        <f>""</f>
        <v/>
      </c>
      <c r="AO398" s="4" t="str">
        <f>""</f>
        <v/>
      </c>
      <c r="AP398" s="4" t="str">
        <f>""</f>
        <v/>
      </c>
      <c r="AQ398" s="4" t="str">
        <f>""</f>
        <v/>
      </c>
      <c r="AR398" s="4" t="str">
        <f>""</f>
        <v/>
      </c>
      <c r="AS398" s="4" t="str">
        <f>""</f>
        <v/>
      </c>
    </row>
    <row r="399" spans="1:45" x14ac:dyDescent="0.25">
      <c r="A399" s="15"/>
      <c r="B399" s="16"/>
      <c r="C399" s="16"/>
      <c r="D399" s="16"/>
      <c r="E399" s="16"/>
      <c r="F399" s="16"/>
      <c r="G399" s="16"/>
      <c r="H399" s="14" t="s">
        <v>25</v>
      </c>
      <c r="I399" s="7" t="s">
        <v>26</v>
      </c>
      <c r="J399" s="7" t="s">
        <v>77</v>
      </c>
      <c r="K399" s="7" t="s">
        <v>78</v>
      </c>
      <c r="L399" s="7" t="s">
        <v>79</v>
      </c>
      <c r="M399" s="7" t="s">
        <v>80</v>
      </c>
      <c r="N399" s="7" t="s">
        <v>81</v>
      </c>
      <c r="O399" s="7" t="s">
        <v>82</v>
      </c>
      <c r="P399" s="7" t="s">
        <v>83</v>
      </c>
      <c r="Q399" s="7" t="s">
        <v>84</v>
      </c>
      <c r="R399" s="7" t="s">
        <v>85</v>
      </c>
      <c r="S399" s="7" t="s">
        <v>86</v>
      </c>
      <c r="T399" s="7" t="s">
        <v>87</v>
      </c>
      <c r="U399" s="7" t="s">
        <v>88</v>
      </c>
      <c r="V399" s="7" t="s">
        <v>89</v>
      </c>
      <c r="W399" s="7" t="s">
        <v>90</v>
      </c>
      <c r="X399" s="7" t="s">
        <v>91</v>
      </c>
      <c r="Y399" s="7" t="s">
        <v>92</v>
      </c>
      <c r="Z399" s="7" t="s">
        <v>93</v>
      </c>
      <c r="AA399" s="7" t="s">
        <v>94</v>
      </c>
      <c r="AB399" s="7" t="s">
        <v>95</v>
      </c>
      <c r="AC399" s="7" t="s">
        <v>96</v>
      </c>
      <c r="AD399" s="7" t="s">
        <v>97</v>
      </c>
      <c r="AE399" s="7" t="s">
        <v>98</v>
      </c>
      <c r="AF399" s="7" t="s">
        <v>99</v>
      </c>
      <c r="AI399" s="4" t="str">
        <f>""</f>
        <v/>
      </c>
      <c r="AJ399" s="4" t="str">
        <f>""</f>
        <v/>
      </c>
      <c r="AK399" s="4" t="str">
        <f>""</f>
        <v/>
      </c>
      <c r="AL399" s="4" t="str">
        <f>""</f>
        <v/>
      </c>
      <c r="AM399" s="4" t="str">
        <f>""</f>
        <v/>
      </c>
      <c r="AN399" s="4" t="str">
        <f>""</f>
        <v/>
      </c>
      <c r="AO399" s="4" t="str">
        <f>""</f>
        <v/>
      </c>
      <c r="AP399" s="4" t="str">
        <f>""</f>
        <v/>
      </c>
      <c r="AQ399" s="4" t="str">
        <f>""</f>
        <v/>
      </c>
      <c r="AR399" s="4" t="str">
        <f>""</f>
        <v/>
      </c>
      <c r="AS399" s="4" t="str">
        <f>""</f>
        <v/>
      </c>
    </row>
    <row r="400" spans="1:45" x14ac:dyDescent="0.25">
      <c r="A400" s="15"/>
      <c r="B400" s="17"/>
      <c r="C400" s="17"/>
      <c r="D400" s="17"/>
      <c r="E400" s="17"/>
      <c r="F400" s="17"/>
      <c r="G400" s="17"/>
      <c r="I400" s="8" t="s">
        <v>39</v>
      </c>
      <c r="J400" s="8"/>
      <c r="K400" s="8"/>
      <c r="L400" s="8"/>
      <c r="M400" s="8"/>
      <c r="N400" s="8"/>
      <c r="O400" s="8"/>
      <c r="P400" s="8">
        <v>15</v>
      </c>
      <c r="Q400" s="8">
        <v>15</v>
      </c>
      <c r="R400" s="8"/>
      <c r="S400" s="8">
        <v>15</v>
      </c>
      <c r="T400" s="8">
        <v>15</v>
      </c>
      <c r="U400" s="8"/>
      <c r="V400" s="8"/>
      <c r="W400" s="8"/>
      <c r="X400" s="8">
        <v>2</v>
      </c>
      <c r="Y400" s="8">
        <v>2</v>
      </c>
      <c r="Z400" s="8"/>
      <c r="AA400" s="8">
        <v>2</v>
      </c>
      <c r="AB400" s="8">
        <v>2</v>
      </c>
      <c r="AC400" s="8">
        <v>2</v>
      </c>
      <c r="AD400" s="8">
        <v>2</v>
      </c>
      <c r="AE400" s="8">
        <v>0.99</v>
      </c>
      <c r="AF400" s="8">
        <v>0</v>
      </c>
      <c r="AI400" s="4" t="str">
        <f>""</f>
        <v/>
      </c>
      <c r="AJ400" s="4" t="str">
        <f>""</f>
        <v/>
      </c>
      <c r="AK400" s="4" t="str">
        <f>""</f>
        <v/>
      </c>
      <c r="AL400" s="4" t="str">
        <f>""</f>
        <v/>
      </c>
      <c r="AM400" s="4" t="str">
        <f>""</f>
        <v/>
      </c>
      <c r="AN400" s="4" t="str">
        <f>""</f>
        <v/>
      </c>
      <c r="AO400" s="4" t="str">
        <f>""</f>
        <v/>
      </c>
      <c r="AP400" s="4" t="str">
        <f>""</f>
        <v/>
      </c>
      <c r="AQ400" s="4" t="str">
        <f>""</f>
        <v/>
      </c>
      <c r="AR400" s="4" t="str">
        <f>""</f>
        <v/>
      </c>
      <c r="AS400" s="4" t="str">
        <f>""</f>
        <v/>
      </c>
    </row>
    <row r="401" spans="1:45" x14ac:dyDescent="0.25">
      <c r="A401" s="15"/>
      <c r="B401" s="17"/>
      <c r="C401" s="17"/>
      <c r="D401" s="17"/>
      <c r="E401" s="17"/>
      <c r="F401" s="17"/>
      <c r="G401" s="17"/>
      <c r="I401" s="8" t="s">
        <v>40</v>
      </c>
      <c r="J401" s="8"/>
      <c r="K401" s="8"/>
      <c r="L401" s="8"/>
      <c r="M401" s="8"/>
      <c r="N401" s="8"/>
      <c r="O401" s="8"/>
      <c r="P401" s="8">
        <v>1.5</v>
      </c>
      <c r="Q401" s="8">
        <v>1.5</v>
      </c>
      <c r="R401" s="8">
        <f>2*$K$2</f>
        <v>0.02</v>
      </c>
      <c r="S401" s="8">
        <v>1.5</v>
      </c>
      <c r="T401" s="8">
        <v>1.5</v>
      </c>
      <c r="U401" s="8">
        <f>2*$K$2</f>
        <v>0.02</v>
      </c>
      <c r="V401" s="8"/>
      <c r="W401" s="8"/>
      <c r="X401" s="8">
        <f t="shared" ref="X401:Y401" si="48">2*$K$2</f>
        <v>0.02</v>
      </c>
      <c r="Y401" s="8">
        <f t="shared" si="48"/>
        <v>0.02</v>
      </c>
      <c r="Z401" s="8"/>
      <c r="AA401" s="8">
        <f t="shared" ref="AA401:AD401" si="49">2*$K$2</f>
        <v>0.02</v>
      </c>
      <c r="AB401" s="8">
        <f t="shared" si="49"/>
        <v>0.02</v>
      </c>
      <c r="AC401" s="8">
        <f t="shared" si="49"/>
        <v>0.02</v>
      </c>
      <c r="AD401" s="8">
        <f t="shared" si="49"/>
        <v>0.02</v>
      </c>
      <c r="AE401" s="8">
        <v>0</v>
      </c>
      <c r="AF401" s="8">
        <v>-0.3</v>
      </c>
      <c r="AI401" s="4" t="str">
        <f>""</f>
        <v/>
      </c>
      <c r="AJ401" s="4" t="str">
        <f>""</f>
        <v/>
      </c>
      <c r="AK401" s="4" t="str">
        <f>""</f>
        <v/>
      </c>
      <c r="AL401" s="4" t="str">
        <f>""</f>
        <v/>
      </c>
      <c r="AM401" s="4" t="str">
        <f>""</f>
        <v/>
      </c>
      <c r="AN401" s="4" t="str">
        <f>""</f>
        <v/>
      </c>
      <c r="AO401" s="4" t="str">
        <f>""</f>
        <v/>
      </c>
      <c r="AP401" s="4" t="str">
        <f>""</f>
        <v/>
      </c>
      <c r="AQ401" s="4" t="str">
        <f>""</f>
        <v/>
      </c>
      <c r="AR401" s="4" t="str">
        <f>""</f>
        <v/>
      </c>
      <c r="AS401" s="4" t="str">
        <f>""</f>
        <v/>
      </c>
    </row>
    <row r="402" spans="1:45" x14ac:dyDescent="0.25">
      <c r="A402" s="24" t="s">
        <v>41</v>
      </c>
      <c r="B402" s="18" t="s">
        <v>100</v>
      </c>
      <c r="C402" s="18">
        <v>11</v>
      </c>
      <c r="D402" s="18">
        <v>38.799999999999997</v>
      </c>
      <c r="E402" s="18" t="s">
        <v>43</v>
      </c>
      <c r="F402" s="18">
        <v>1</v>
      </c>
      <c r="G402" s="18" t="str">
        <f>B402&amp;C402&amp;D402&amp;E402&amp;F402</f>
        <v>PSS1138.8TD1</v>
      </c>
      <c r="H402" s="4" t="s">
        <v>9</v>
      </c>
      <c r="I402" s="4">
        <v>1</v>
      </c>
      <c r="J402" s="4">
        <v>1</v>
      </c>
      <c r="K402" s="4">
        <v>0</v>
      </c>
      <c r="L402" s="4">
        <v>3</v>
      </c>
      <c r="M402" s="4">
        <v>0</v>
      </c>
      <c r="N402" s="4">
        <v>5</v>
      </c>
      <c r="O402" s="4">
        <v>1</v>
      </c>
      <c r="P402" s="4">
        <v>2.5</v>
      </c>
      <c r="Q402" s="4">
        <v>2.5</v>
      </c>
      <c r="R402" s="4">
        <v>0</v>
      </c>
      <c r="S402" s="4">
        <v>2.5</v>
      </c>
      <c r="T402" s="4">
        <v>0</v>
      </c>
      <c r="U402" s="4">
        <v>2.5</v>
      </c>
      <c r="V402" s="4">
        <v>0.39</v>
      </c>
      <c r="W402" s="4">
        <v>1</v>
      </c>
      <c r="X402" s="4">
        <v>0</v>
      </c>
      <c r="Y402" s="4">
        <v>0.1</v>
      </c>
      <c r="Z402" s="4">
        <v>6.5</v>
      </c>
      <c r="AA402" s="4">
        <v>0.44</v>
      </c>
      <c r="AB402" s="4">
        <v>0.08</v>
      </c>
      <c r="AC402" s="4">
        <v>0.2</v>
      </c>
      <c r="AD402" s="4">
        <v>0.98</v>
      </c>
      <c r="AE402" s="4">
        <v>0.1</v>
      </c>
      <c r="AF402" s="4">
        <v>-0.1</v>
      </c>
      <c r="AG402" s="4" t="s">
        <v>1</v>
      </c>
      <c r="AH402" s="4" t="s">
        <v>1</v>
      </c>
      <c r="AI402" s="4" t="str">
        <f>""</f>
        <v/>
      </c>
      <c r="AJ402" s="4" t="str">
        <f>""</f>
        <v/>
      </c>
      <c r="AK402" s="4" t="str">
        <f>""</f>
        <v/>
      </c>
      <c r="AL402" s="4" t="str">
        <f>""</f>
        <v/>
      </c>
      <c r="AM402" s="4" t="str">
        <f>""</f>
        <v/>
      </c>
      <c r="AN402" s="4" t="str">
        <f>""</f>
        <v/>
      </c>
      <c r="AO402" s="4" t="str">
        <f>""</f>
        <v/>
      </c>
      <c r="AP402" s="4" t="str">
        <f>""</f>
        <v/>
      </c>
      <c r="AQ402" s="4" t="str">
        <f>""</f>
        <v/>
      </c>
      <c r="AR402" s="4" t="str">
        <f>""</f>
        <v/>
      </c>
      <c r="AS402" s="4" t="str">
        <f>""</f>
        <v/>
      </c>
    </row>
    <row r="403" spans="1:45" x14ac:dyDescent="0.25">
      <c r="A403" s="27" t="s">
        <v>148</v>
      </c>
      <c r="B403" s="9"/>
      <c r="C403" s="9"/>
      <c r="D403" s="9"/>
      <c r="E403" s="9"/>
      <c r="F403" s="16"/>
      <c r="G403" s="16"/>
      <c r="H403" s="14" t="s">
        <v>25</v>
      </c>
      <c r="I403" s="7" t="s">
        <v>26</v>
      </c>
      <c r="J403" s="7" t="s">
        <v>103</v>
      </c>
      <c r="K403" s="7" t="s">
        <v>104</v>
      </c>
      <c r="L403" s="7" t="s">
        <v>105</v>
      </c>
      <c r="M403" s="7" t="s">
        <v>106</v>
      </c>
      <c r="N403" s="7" t="s">
        <v>107</v>
      </c>
      <c r="O403" s="7" t="s">
        <v>108</v>
      </c>
      <c r="P403" s="7" t="s">
        <v>109</v>
      </c>
      <c r="Q403" s="7" t="s">
        <v>110</v>
      </c>
      <c r="R403" s="7" t="s">
        <v>111</v>
      </c>
      <c r="S403" s="7" t="s">
        <v>112</v>
      </c>
      <c r="T403" s="7" t="s">
        <v>113</v>
      </c>
      <c r="U403" s="7" t="s">
        <v>114</v>
      </c>
      <c r="V403" s="7" t="s">
        <v>115</v>
      </c>
      <c r="W403" s="7" t="s">
        <v>116</v>
      </c>
      <c r="X403" s="7" t="s">
        <v>117</v>
      </c>
      <c r="Y403" s="7" t="s">
        <v>118</v>
      </c>
      <c r="Z403" s="7" t="s">
        <v>119</v>
      </c>
      <c r="AC403" s="4" t="str">
        <f>""</f>
        <v/>
      </c>
      <c r="AD403" s="4" t="str">
        <f>""</f>
        <v/>
      </c>
      <c r="AE403" s="4" t="str">
        <f>""</f>
        <v/>
      </c>
      <c r="AF403" s="4" t="str">
        <f>""</f>
        <v/>
      </c>
      <c r="AG403" s="4" t="str">
        <f>""</f>
        <v/>
      </c>
      <c r="AH403" s="4" t="str">
        <f>""</f>
        <v/>
      </c>
      <c r="AI403" s="4" t="str">
        <f>""</f>
        <v/>
      </c>
      <c r="AJ403" s="4" t="str">
        <f>""</f>
        <v/>
      </c>
      <c r="AK403" s="4" t="str">
        <f>""</f>
        <v/>
      </c>
      <c r="AL403" s="4" t="str">
        <f>""</f>
        <v/>
      </c>
      <c r="AM403" s="4" t="str">
        <f>""</f>
        <v/>
      </c>
      <c r="AN403" s="4" t="str">
        <f>""</f>
        <v/>
      </c>
      <c r="AO403" s="4" t="str">
        <f>""</f>
        <v/>
      </c>
      <c r="AP403" s="4" t="str">
        <f>""</f>
        <v/>
      </c>
      <c r="AQ403" s="4" t="str">
        <f>""</f>
        <v/>
      </c>
      <c r="AR403" s="4" t="str">
        <f>""</f>
        <v/>
      </c>
      <c r="AS403" s="4" t="str">
        <f>""</f>
        <v/>
      </c>
    </row>
    <row r="404" spans="1:45" x14ac:dyDescent="0.25">
      <c r="A404" s="25"/>
      <c r="B404" s="10"/>
      <c r="C404" s="10"/>
      <c r="D404" s="10"/>
      <c r="E404" s="10"/>
      <c r="F404" s="17"/>
      <c r="G404" s="17"/>
      <c r="I404" s="8" t="s">
        <v>39</v>
      </c>
      <c r="J404" s="8">
        <v>0.5</v>
      </c>
      <c r="K404" s="8">
        <v>75</v>
      </c>
      <c r="L404" s="8">
        <v>75</v>
      </c>
      <c r="M404" s="8">
        <v>10</v>
      </c>
      <c r="N404" s="8">
        <v>0</v>
      </c>
      <c r="O404" s="8">
        <v>1</v>
      </c>
      <c r="P404" s="8">
        <v>1.2</v>
      </c>
      <c r="Q404" s="8">
        <v>18</v>
      </c>
      <c r="R404" s="8">
        <v>118</v>
      </c>
      <c r="S404" s="8">
        <v>0</v>
      </c>
      <c r="T404" s="8">
        <v>1.1000000000000001</v>
      </c>
      <c r="U404" s="8">
        <v>10</v>
      </c>
      <c r="V404" s="8">
        <v>1.1000000000000001</v>
      </c>
      <c r="W404" s="8">
        <v>20</v>
      </c>
      <c r="X404" s="8">
        <v>1</v>
      </c>
      <c r="Y404" s="8">
        <v>0.5</v>
      </c>
      <c r="Z404" s="8">
        <v>90</v>
      </c>
      <c r="AC404" s="4" t="str">
        <f>""</f>
        <v/>
      </c>
      <c r="AD404" s="4" t="str">
        <f>""</f>
        <v/>
      </c>
      <c r="AE404" s="4" t="str">
        <f>""</f>
        <v/>
      </c>
      <c r="AF404" s="4" t="str">
        <f>""</f>
        <v/>
      </c>
      <c r="AG404" s="4" t="str">
        <f>""</f>
        <v/>
      </c>
      <c r="AH404" s="4" t="str">
        <f>""</f>
        <v/>
      </c>
      <c r="AI404" s="4" t="str">
        <f>""</f>
        <v/>
      </c>
      <c r="AJ404" s="4" t="str">
        <f>""</f>
        <v/>
      </c>
      <c r="AK404" s="4" t="str">
        <f>""</f>
        <v/>
      </c>
      <c r="AL404" s="4" t="str">
        <f>""</f>
        <v/>
      </c>
      <c r="AM404" s="4" t="str">
        <f>""</f>
        <v/>
      </c>
      <c r="AN404" s="4" t="str">
        <f>""</f>
        <v/>
      </c>
      <c r="AO404" s="4" t="str">
        <f>""</f>
        <v/>
      </c>
      <c r="AP404" s="4" t="str">
        <f>""</f>
        <v/>
      </c>
      <c r="AQ404" s="4" t="str">
        <f>""</f>
        <v/>
      </c>
      <c r="AR404" s="4" t="str">
        <f>""</f>
        <v/>
      </c>
      <c r="AS404" s="4" t="str">
        <f>""</f>
        <v/>
      </c>
    </row>
    <row r="405" spans="1:45" x14ac:dyDescent="0.25">
      <c r="A405" s="25"/>
      <c r="B405" s="10"/>
      <c r="C405" s="10"/>
      <c r="D405" s="10"/>
      <c r="E405" s="10"/>
      <c r="F405" s="17"/>
      <c r="G405" s="17"/>
      <c r="I405" s="8" t="s">
        <v>40</v>
      </c>
      <c r="J405" s="8">
        <v>0</v>
      </c>
      <c r="K405" s="8">
        <v>0</v>
      </c>
      <c r="L405" s="8">
        <v>0</v>
      </c>
      <c r="M405" s="8">
        <v>0.8</v>
      </c>
      <c r="N405" s="8">
        <v>-6</v>
      </c>
      <c r="O405" s="8">
        <v>0</v>
      </c>
      <c r="P405" s="8">
        <v>0</v>
      </c>
      <c r="Q405" s="8">
        <v>0</v>
      </c>
      <c r="R405" s="8">
        <v>0.8</v>
      </c>
      <c r="S405" s="8">
        <v>-118</v>
      </c>
      <c r="T405" s="8">
        <v>0</v>
      </c>
      <c r="U405" s="8">
        <v>1</v>
      </c>
      <c r="V405" s="8">
        <v>0</v>
      </c>
      <c r="W405" s="8">
        <v>1</v>
      </c>
      <c r="X405" s="8">
        <v>0</v>
      </c>
      <c r="Y405" s="8">
        <v>0</v>
      </c>
      <c r="Z405" s="8">
        <v>-90</v>
      </c>
      <c r="AC405" s="4" t="str">
        <f>""</f>
        <v/>
      </c>
      <c r="AD405" s="4" t="str">
        <f>""</f>
        <v/>
      </c>
      <c r="AE405" s="4" t="str">
        <f>""</f>
        <v/>
      </c>
      <c r="AF405" s="4" t="str">
        <f>""</f>
        <v/>
      </c>
      <c r="AG405" s="4" t="str">
        <f>""</f>
        <v/>
      </c>
      <c r="AH405" s="4" t="str">
        <f>""</f>
        <v/>
      </c>
      <c r="AI405" s="4" t="str">
        <f>""</f>
        <v/>
      </c>
      <c r="AJ405" s="4" t="str">
        <f>""</f>
        <v/>
      </c>
      <c r="AK405" s="4" t="str">
        <f>""</f>
        <v/>
      </c>
      <c r="AL405" s="4" t="str">
        <f>""</f>
        <v/>
      </c>
      <c r="AM405" s="4" t="str">
        <f>""</f>
        <v/>
      </c>
      <c r="AN405" s="4" t="str">
        <f>""</f>
        <v/>
      </c>
      <c r="AO405" s="4" t="str">
        <f>""</f>
        <v/>
      </c>
      <c r="AP405" s="4" t="str">
        <f>""</f>
        <v/>
      </c>
      <c r="AQ405" s="4" t="str">
        <f>""</f>
        <v/>
      </c>
      <c r="AR405" s="4" t="str">
        <f>""</f>
        <v/>
      </c>
      <c r="AS405" s="4" t="str">
        <f>""</f>
        <v/>
      </c>
    </row>
    <row r="406" spans="1:45" x14ac:dyDescent="0.25">
      <c r="A406" s="22" t="s">
        <v>41</v>
      </c>
      <c r="B406" s="18" t="s">
        <v>42</v>
      </c>
      <c r="C406" s="18">
        <v>11</v>
      </c>
      <c r="D406" s="18">
        <v>40.5</v>
      </c>
      <c r="E406" s="18" t="s">
        <v>43</v>
      </c>
      <c r="F406" s="18">
        <v>1</v>
      </c>
      <c r="G406" s="18" t="str">
        <f>B406&amp;C406&amp;D406&amp;E406&amp;F406</f>
        <v>AVR1140.5TD1</v>
      </c>
      <c r="H406" s="4" t="s">
        <v>3</v>
      </c>
      <c r="I406" s="4">
        <v>1</v>
      </c>
      <c r="J406" s="4">
        <v>0</v>
      </c>
      <c r="K406" s="4">
        <v>10.75</v>
      </c>
      <c r="L406" s="4">
        <v>10.75</v>
      </c>
      <c r="M406" s="4">
        <v>5</v>
      </c>
      <c r="N406" s="4">
        <v>-0.87</v>
      </c>
      <c r="O406" s="4">
        <v>0</v>
      </c>
      <c r="P406" s="4">
        <v>1</v>
      </c>
      <c r="Q406" s="4">
        <v>0</v>
      </c>
      <c r="R406" s="4">
        <v>99</v>
      </c>
      <c r="S406" s="4">
        <v>-99</v>
      </c>
      <c r="T406" s="4">
        <v>0</v>
      </c>
      <c r="U406" s="4">
        <v>9.3000000000000007</v>
      </c>
      <c r="V406" s="4">
        <v>0</v>
      </c>
      <c r="W406" s="4">
        <v>11.63</v>
      </c>
      <c r="X406" s="4">
        <v>0.113</v>
      </c>
      <c r="Y406" s="4">
        <v>0.124</v>
      </c>
      <c r="Z406" s="4">
        <v>0</v>
      </c>
      <c r="AA406" s="4" t="s">
        <v>1</v>
      </c>
      <c r="AB406" s="4" t="s">
        <v>1</v>
      </c>
      <c r="AC406" s="4" t="str">
        <f>""</f>
        <v/>
      </c>
      <c r="AD406" s="4" t="str">
        <f>""</f>
        <v/>
      </c>
      <c r="AE406" s="4" t="str">
        <f>""</f>
        <v/>
      </c>
      <c r="AF406" s="4" t="str">
        <f>""</f>
        <v/>
      </c>
      <c r="AG406" s="4" t="str">
        <f>""</f>
        <v/>
      </c>
      <c r="AH406" s="4" t="str">
        <f>""</f>
        <v/>
      </c>
      <c r="AI406" s="4" t="str">
        <f>""</f>
        <v/>
      </c>
      <c r="AJ406" s="4" t="str">
        <f>""</f>
        <v/>
      </c>
      <c r="AK406" s="4" t="str">
        <f>""</f>
        <v/>
      </c>
      <c r="AL406" s="4" t="str">
        <f>""</f>
        <v/>
      </c>
      <c r="AM406" s="4" t="str">
        <f>""</f>
        <v/>
      </c>
      <c r="AN406" s="4" t="str">
        <f>""</f>
        <v/>
      </c>
      <c r="AO406" s="4" t="str">
        <f>""</f>
        <v/>
      </c>
      <c r="AP406" s="4" t="str">
        <f>""</f>
        <v/>
      </c>
      <c r="AQ406" s="4" t="str">
        <f>""</f>
        <v/>
      </c>
      <c r="AR406" s="4" t="str">
        <f>""</f>
        <v/>
      </c>
      <c r="AS406" s="4" t="str">
        <f>""</f>
        <v/>
      </c>
    </row>
    <row r="407" spans="1:45" x14ac:dyDescent="0.25">
      <c r="A407" s="15"/>
      <c r="B407" s="16"/>
      <c r="C407" s="16"/>
      <c r="D407" s="16"/>
      <c r="E407" s="16"/>
      <c r="F407" s="16"/>
      <c r="G407" s="16"/>
      <c r="H407" s="14" t="s">
        <v>25</v>
      </c>
      <c r="I407" s="7" t="s">
        <v>26</v>
      </c>
      <c r="J407" s="7" t="s">
        <v>44</v>
      </c>
      <c r="K407" s="7" t="s">
        <v>45</v>
      </c>
      <c r="L407" s="7" t="s">
        <v>46</v>
      </c>
      <c r="M407" s="7" t="s">
        <v>47</v>
      </c>
      <c r="N407" s="7" t="s">
        <v>48</v>
      </c>
      <c r="O407" s="7" t="s">
        <v>49</v>
      </c>
      <c r="P407" s="7" t="s">
        <v>50</v>
      </c>
      <c r="Q407" s="7" t="s">
        <v>51</v>
      </c>
      <c r="R407" s="7" t="s">
        <v>52</v>
      </c>
      <c r="S407" s="7" t="s">
        <v>53</v>
      </c>
      <c r="T407" s="7" t="s">
        <v>54</v>
      </c>
      <c r="U407" s="7" t="s">
        <v>55</v>
      </c>
      <c r="X407" s="4" t="str">
        <f>""</f>
        <v/>
      </c>
      <c r="Y407" s="4" t="str">
        <f>""</f>
        <v/>
      </c>
      <c r="Z407" s="4" t="str">
        <f>""</f>
        <v/>
      </c>
      <c r="AA407" s="4" t="str">
        <f>""</f>
        <v/>
      </c>
      <c r="AB407" s="4" t="str">
        <f>""</f>
        <v/>
      </c>
      <c r="AC407" s="4" t="str">
        <f>""</f>
        <v/>
      </c>
      <c r="AD407" s="4" t="str">
        <f>""</f>
        <v/>
      </c>
      <c r="AE407" s="4" t="str">
        <f>""</f>
        <v/>
      </c>
      <c r="AF407" s="4" t="str">
        <f>""</f>
        <v/>
      </c>
      <c r="AG407" s="4" t="str">
        <f>""</f>
        <v/>
      </c>
      <c r="AH407" s="4" t="str">
        <f>""</f>
        <v/>
      </c>
      <c r="AI407" s="4" t="str">
        <f>""</f>
        <v/>
      </c>
      <c r="AJ407" s="4" t="str">
        <f>""</f>
        <v/>
      </c>
      <c r="AK407" s="4" t="str">
        <f>""</f>
        <v/>
      </c>
      <c r="AL407" s="4" t="str">
        <f>""</f>
        <v/>
      </c>
      <c r="AM407" s="4" t="str">
        <f>""</f>
        <v/>
      </c>
      <c r="AN407" s="4" t="str">
        <f>""</f>
        <v/>
      </c>
      <c r="AO407" s="4" t="str">
        <f>""</f>
        <v/>
      </c>
      <c r="AP407" s="4" t="str">
        <f>""</f>
        <v/>
      </c>
      <c r="AQ407" s="4" t="str">
        <f>""</f>
        <v/>
      </c>
      <c r="AR407" s="4" t="str">
        <f>""</f>
        <v/>
      </c>
      <c r="AS407" s="4" t="str">
        <f>""</f>
        <v/>
      </c>
    </row>
    <row r="408" spans="1:45" x14ac:dyDescent="0.25">
      <c r="A408" s="15"/>
      <c r="B408" s="17"/>
      <c r="C408" s="17"/>
      <c r="D408" s="17"/>
      <c r="E408" s="17"/>
      <c r="F408" s="17"/>
      <c r="G408" s="17"/>
      <c r="I408" s="8" t="s">
        <v>39</v>
      </c>
      <c r="J408" s="8">
        <v>10</v>
      </c>
      <c r="K408" s="8">
        <v>0.2</v>
      </c>
      <c r="L408" s="8">
        <v>0.2</v>
      </c>
      <c r="M408" s="8">
        <v>10</v>
      </c>
      <c r="N408" s="8">
        <v>3</v>
      </c>
      <c r="O408" s="8">
        <v>2.5</v>
      </c>
      <c r="P408" s="8"/>
      <c r="Q408" s="8"/>
      <c r="R408" s="8"/>
      <c r="S408" s="8"/>
      <c r="T408" s="8"/>
      <c r="U408" s="8"/>
      <c r="X408" s="4" t="str">
        <f>""</f>
        <v/>
      </c>
      <c r="Y408" s="4" t="str">
        <f>""</f>
        <v/>
      </c>
      <c r="Z408" s="4" t="str">
        <f>""</f>
        <v/>
      </c>
      <c r="AA408" s="4" t="str">
        <f>""</f>
        <v/>
      </c>
      <c r="AB408" s="4" t="str">
        <f>""</f>
        <v/>
      </c>
      <c r="AC408" s="4" t="str">
        <f>""</f>
        <v/>
      </c>
      <c r="AD408" s="4" t="str">
        <f>""</f>
        <v/>
      </c>
      <c r="AE408" s="4" t="str">
        <f>""</f>
        <v/>
      </c>
      <c r="AF408" s="4" t="str">
        <f>""</f>
        <v/>
      </c>
      <c r="AG408" s="4" t="str">
        <f>""</f>
        <v/>
      </c>
      <c r="AH408" s="4" t="str">
        <f>""</f>
        <v/>
      </c>
      <c r="AI408" s="4" t="str">
        <f>""</f>
        <v/>
      </c>
      <c r="AJ408" s="4" t="str">
        <f>""</f>
        <v/>
      </c>
      <c r="AK408" s="4" t="str">
        <f>""</f>
        <v/>
      </c>
      <c r="AL408" s="4" t="str">
        <f>""</f>
        <v/>
      </c>
      <c r="AM408" s="4" t="str">
        <f>""</f>
        <v/>
      </c>
      <c r="AN408" s="4" t="str">
        <f>""</f>
        <v/>
      </c>
      <c r="AO408" s="4" t="str">
        <f>""</f>
        <v/>
      </c>
      <c r="AP408" s="4" t="str">
        <f>""</f>
        <v/>
      </c>
      <c r="AQ408" s="4" t="str">
        <f>""</f>
        <v/>
      </c>
      <c r="AR408" s="4" t="str">
        <f>""</f>
        <v/>
      </c>
      <c r="AS408" s="4" t="str">
        <f>""</f>
        <v/>
      </c>
    </row>
    <row r="409" spans="1:45" x14ac:dyDescent="0.25">
      <c r="A409" s="15"/>
      <c r="B409" s="17"/>
      <c r="C409" s="17"/>
      <c r="D409" s="17"/>
      <c r="E409" s="17"/>
      <c r="F409" s="17"/>
      <c r="G409" s="17"/>
      <c r="I409" s="8" t="s">
        <v>40</v>
      </c>
      <c r="J409" s="8">
        <v>1</v>
      </c>
      <c r="K409" s="8">
        <f>4*$K$2</f>
        <v>0.04</v>
      </c>
      <c r="L409" s="8">
        <f>4*$K$2</f>
        <v>0.04</v>
      </c>
      <c r="M409" s="8">
        <v>1</v>
      </c>
      <c r="N409" s="8">
        <v>0</v>
      </c>
      <c r="O409" s="8"/>
      <c r="P409" s="8"/>
      <c r="Q409" s="8"/>
      <c r="R409" s="8"/>
      <c r="S409" s="8"/>
      <c r="T409" s="8">
        <v>0</v>
      </c>
      <c r="U409" s="8"/>
      <c r="X409" s="4" t="str">
        <f>""</f>
        <v/>
      </c>
      <c r="Y409" s="4" t="str">
        <f>""</f>
        <v/>
      </c>
      <c r="Z409" s="4" t="str">
        <f>""</f>
        <v/>
      </c>
      <c r="AA409" s="4" t="str">
        <f>""</f>
        <v/>
      </c>
      <c r="AB409" s="4" t="str">
        <f>""</f>
        <v/>
      </c>
      <c r="AC409" s="4" t="str">
        <f>""</f>
        <v/>
      </c>
      <c r="AD409" s="4" t="str">
        <f>""</f>
        <v/>
      </c>
      <c r="AE409" s="4" t="str">
        <f>""</f>
        <v/>
      </c>
      <c r="AF409" s="4" t="str">
        <f>""</f>
        <v/>
      </c>
      <c r="AG409" s="4" t="str">
        <f>""</f>
        <v/>
      </c>
      <c r="AH409" s="4" t="str">
        <f>""</f>
        <v/>
      </c>
      <c r="AI409" s="4" t="str">
        <f>""</f>
        <v/>
      </c>
      <c r="AJ409" s="4" t="str">
        <f>""</f>
        <v/>
      </c>
      <c r="AK409" s="4" t="str">
        <f>""</f>
        <v/>
      </c>
      <c r="AL409" s="4" t="str">
        <f>""</f>
        <v/>
      </c>
      <c r="AM409" s="4" t="str">
        <f>""</f>
        <v/>
      </c>
      <c r="AN409" s="4" t="str">
        <f>""</f>
        <v/>
      </c>
      <c r="AO409" s="4" t="str">
        <f>""</f>
        <v/>
      </c>
      <c r="AP409" s="4" t="str">
        <f>""</f>
        <v/>
      </c>
      <c r="AQ409" s="4" t="str">
        <f>""</f>
        <v/>
      </c>
      <c r="AR409" s="4" t="str">
        <f>""</f>
        <v/>
      </c>
      <c r="AS409" s="4" t="str">
        <f>""</f>
        <v/>
      </c>
    </row>
    <row r="410" spans="1:45" x14ac:dyDescent="0.25">
      <c r="A410" s="23" t="s">
        <v>41</v>
      </c>
      <c r="B410" s="18" t="s">
        <v>62</v>
      </c>
      <c r="C410" s="18">
        <v>11</v>
      </c>
      <c r="D410" s="18">
        <v>40.5</v>
      </c>
      <c r="E410" s="18" t="s">
        <v>43</v>
      </c>
      <c r="F410" s="18">
        <v>1</v>
      </c>
      <c r="G410" s="18" t="str">
        <f>B410&amp;C410&amp;D410&amp;E410&amp;F410</f>
        <v>GEN1140.5TD1</v>
      </c>
      <c r="H410" s="4" t="s">
        <v>0</v>
      </c>
      <c r="I410" s="4">
        <v>1</v>
      </c>
      <c r="J410" s="4">
        <v>6.6</v>
      </c>
      <c r="K410" s="4">
        <v>0.05</v>
      </c>
      <c r="L410" s="4">
        <v>0.155</v>
      </c>
      <c r="M410" s="4">
        <v>2</v>
      </c>
      <c r="N410" s="4">
        <v>0</v>
      </c>
      <c r="O410" s="4">
        <v>1.1299999999999999</v>
      </c>
      <c r="P410" s="4">
        <v>0.73399999999999999</v>
      </c>
      <c r="Q410" s="4">
        <v>0.26</v>
      </c>
      <c r="R410" s="4">
        <v>0.25600000000000001</v>
      </c>
      <c r="S410" s="4">
        <v>0.104</v>
      </c>
      <c r="T410" s="4">
        <v>0.19400000000000001</v>
      </c>
      <c r="U410" s="4">
        <v>0.68500000000000005</v>
      </c>
      <c r="V410" s="4" t="s">
        <v>1</v>
      </c>
      <c r="W410" s="4" t="s">
        <v>1</v>
      </c>
      <c r="X410" s="4" t="str">
        <f>""</f>
        <v/>
      </c>
      <c r="Y410" s="4" t="str">
        <f>""</f>
        <v/>
      </c>
      <c r="Z410" s="4" t="str">
        <f>""</f>
        <v/>
      </c>
      <c r="AA410" s="4" t="str">
        <f>""</f>
        <v/>
      </c>
      <c r="AB410" s="4" t="str">
        <f>""</f>
        <v/>
      </c>
      <c r="AC410" s="4" t="str">
        <f>""</f>
        <v/>
      </c>
      <c r="AD410" s="4" t="str">
        <f>""</f>
        <v/>
      </c>
      <c r="AE410" s="4" t="str">
        <f>""</f>
        <v/>
      </c>
      <c r="AF410" s="4" t="str">
        <f>""</f>
        <v/>
      </c>
      <c r="AG410" s="4" t="str">
        <f>""</f>
        <v/>
      </c>
      <c r="AH410" s="4" t="str">
        <f>""</f>
        <v/>
      </c>
      <c r="AI410" s="4" t="str">
        <f>""</f>
        <v/>
      </c>
      <c r="AJ410" s="4" t="str">
        <f>""</f>
        <v/>
      </c>
      <c r="AK410" s="4" t="str">
        <f>""</f>
        <v/>
      </c>
      <c r="AL410" s="4" t="str">
        <f>""</f>
        <v/>
      </c>
      <c r="AM410" s="4" t="str">
        <f>""</f>
        <v/>
      </c>
      <c r="AN410" s="4" t="str">
        <f>""</f>
        <v/>
      </c>
      <c r="AO410" s="4" t="str">
        <f>""</f>
        <v/>
      </c>
      <c r="AP410" s="4" t="str">
        <f>""</f>
        <v/>
      </c>
      <c r="AQ410" s="4" t="str">
        <f>""</f>
        <v/>
      </c>
      <c r="AR410" s="4" t="str">
        <f>""</f>
        <v/>
      </c>
      <c r="AS410" s="4" t="str">
        <f>""</f>
        <v/>
      </c>
    </row>
    <row r="411" spans="1:45" x14ac:dyDescent="0.25">
      <c r="A411" s="15"/>
      <c r="B411" s="16"/>
      <c r="C411" s="16"/>
      <c r="D411" s="16"/>
      <c r="E411" s="16"/>
      <c r="F411" s="16"/>
      <c r="G411" s="16"/>
      <c r="H411" s="14" t="s">
        <v>25</v>
      </c>
      <c r="I411" s="7" t="s">
        <v>26</v>
      </c>
      <c r="J411" s="7" t="s">
        <v>64</v>
      </c>
      <c r="K411" s="7" t="s">
        <v>65</v>
      </c>
      <c r="L411" s="7" t="s">
        <v>66</v>
      </c>
      <c r="M411" s="7" t="s">
        <v>67</v>
      </c>
      <c r="N411" s="7" t="s">
        <v>68</v>
      </c>
      <c r="O411" s="7" t="s">
        <v>69</v>
      </c>
      <c r="P411" s="7" t="s">
        <v>70</v>
      </c>
      <c r="Q411" s="7" t="s">
        <v>71</v>
      </c>
      <c r="R411" s="7" t="s">
        <v>72</v>
      </c>
      <c r="S411" s="7" t="s">
        <v>73</v>
      </c>
      <c r="T411" s="7" t="s">
        <v>74</v>
      </c>
      <c r="U411" s="7" t="s">
        <v>75</v>
      </c>
      <c r="X411" s="4" t="str">
        <f>""</f>
        <v/>
      </c>
      <c r="Y411" s="4" t="str">
        <f>""</f>
        <v/>
      </c>
      <c r="Z411" s="4" t="str">
        <f>""</f>
        <v/>
      </c>
      <c r="AA411" s="4" t="str">
        <f>""</f>
        <v/>
      </c>
      <c r="AB411" s="4" t="str">
        <f>""</f>
        <v/>
      </c>
      <c r="AC411" s="4" t="str">
        <f>""</f>
        <v/>
      </c>
      <c r="AD411" s="4" t="str">
        <f>""</f>
        <v/>
      </c>
      <c r="AE411" s="4" t="str">
        <f>""</f>
        <v/>
      </c>
      <c r="AF411" s="4" t="str">
        <f>""</f>
        <v/>
      </c>
      <c r="AG411" s="4" t="str">
        <f>""</f>
        <v/>
      </c>
      <c r="AH411" s="4" t="str">
        <f>""</f>
        <v/>
      </c>
      <c r="AI411" s="4" t="str">
        <f>""</f>
        <v/>
      </c>
      <c r="AJ411" s="4" t="str">
        <f>""</f>
        <v/>
      </c>
      <c r="AK411" s="4" t="str">
        <f>""</f>
        <v/>
      </c>
      <c r="AL411" s="4" t="str">
        <f>""</f>
        <v/>
      </c>
      <c r="AM411" s="4" t="str">
        <f>""</f>
        <v/>
      </c>
      <c r="AN411" s="4" t="str">
        <f>""</f>
        <v/>
      </c>
      <c r="AO411" s="4" t="str">
        <f>""</f>
        <v/>
      </c>
      <c r="AP411" s="4" t="str">
        <f>""</f>
        <v/>
      </c>
      <c r="AQ411" s="4" t="str">
        <f>""</f>
        <v/>
      </c>
      <c r="AR411" s="4" t="str">
        <f>""</f>
        <v/>
      </c>
      <c r="AS411" s="4" t="str">
        <f>""</f>
        <v/>
      </c>
    </row>
    <row r="412" spans="1:45" x14ac:dyDescent="0.25">
      <c r="A412" s="15"/>
      <c r="B412" s="17"/>
      <c r="C412" s="17"/>
      <c r="D412" s="17"/>
      <c r="E412" s="17"/>
      <c r="F412" s="17"/>
      <c r="G412" s="17"/>
      <c r="I412" s="8" t="s">
        <v>39</v>
      </c>
      <c r="J412" s="8">
        <v>1</v>
      </c>
      <c r="K412" s="8">
        <v>2</v>
      </c>
      <c r="L412" s="8">
        <v>30</v>
      </c>
      <c r="M412" s="8">
        <v>0.1</v>
      </c>
      <c r="N412" s="8">
        <v>1</v>
      </c>
      <c r="O412" s="8">
        <v>0.3</v>
      </c>
      <c r="P412" s="8">
        <v>1</v>
      </c>
      <c r="Q412" s="8">
        <v>1</v>
      </c>
      <c r="R412" s="8">
        <v>30</v>
      </c>
      <c r="S412" s="8">
        <v>1.5</v>
      </c>
      <c r="T412" s="8">
        <v>0.5</v>
      </c>
      <c r="U412" s="8">
        <v>0.15</v>
      </c>
      <c r="X412" s="4" t="str">
        <f>""</f>
        <v/>
      </c>
      <c r="Y412" s="4" t="str">
        <f>""</f>
        <v/>
      </c>
      <c r="Z412" s="4" t="str">
        <f>""</f>
        <v/>
      </c>
      <c r="AA412" s="4" t="str">
        <f>""</f>
        <v/>
      </c>
      <c r="AB412" s="4" t="str">
        <f>""</f>
        <v/>
      </c>
      <c r="AC412" s="4" t="str">
        <f>""</f>
        <v/>
      </c>
      <c r="AD412" s="4" t="str">
        <f>""</f>
        <v/>
      </c>
      <c r="AE412" s="4" t="str">
        <f>""</f>
        <v/>
      </c>
      <c r="AF412" s="4" t="str">
        <f>""</f>
        <v/>
      </c>
      <c r="AG412" s="4" t="str">
        <f>""</f>
        <v/>
      </c>
      <c r="AH412" s="4" t="str">
        <f>""</f>
        <v/>
      </c>
      <c r="AI412" s="4" t="str">
        <f>""</f>
        <v/>
      </c>
      <c r="AJ412" s="4" t="str">
        <f>""</f>
        <v/>
      </c>
      <c r="AK412" s="4" t="str">
        <f>""</f>
        <v/>
      </c>
      <c r="AL412" s="4" t="str">
        <f>""</f>
        <v/>
      </c>
      <c r="AM412" s="4" t="str">
        <f>""</f>
        <v/>
      </c>
      <c r="AN412" s="4" t="str">
        <f>""</f>
        <v/>
      </c>
      <c r="AO412" s="4" t="str">
        <f>""</f>
        <v/>
      </c>
      <c r="AP412" s="4" t="str">
        <f>""</f>
        <v/>
      </c>
      <c r="AQ412" s="4" t="str">
        <f>""</f>
        <v/>
      </c>
      <c r="AR412" s="4" t="str">
        <f>""</f>
        <v/>
      </c>
      <c r="AS412" s="4" t="str">
        <f>""</f>
        <v/>
      </c>
    </row>
    <row r="413" spans="1:45" x14ac:dyDescent="0.25">
      <c r="A413" s="15"/>
      <c r="B413" s="17"/>
      <c r="C413" s="17"/>
      <c r="D413" s="17"/>
      <c r="E413" s="17"/>
      <c r="F413" s="17"/>
      <c r="G413" s="17"/>
      <c r="I413" s="8" t="s">
        <v>40</v>
      </c>
      <c r="J413" s="8">
        <v>0</v>
      </c>
      <c r="K413" s="8">
        <v>0</v>
      </c>
      <c r="L413" s="8">
        <f>4*$K$2</f>
        <v>0.04</v>
      </c>
      <c r="M413" s="8">
        <f>4*$K$2</f>
        <v>0.04</v>
      </c>
      <c r="N413" s="8">
        <f>4*$K$2</f>
        <v>0.04</v>
      </c>
      <c r="O413" s="8">
        <v>0</v>
      </c>
      <c r="P413" s="8">
        <v>0</v>
      </c>
      <c r="Q413" s="8">
        <v>0</v>
      </c>
      <c r="R413" s="8">
        <v>0.5</v>
      </c>
      <c r="S413" s="8">
        <v>0.8</v>
      </c>
      <c r="T413" s="8">
        <v>0</v>
      </c>
      <c r="U413" s="8">
        <v>0</v>
      </c>
      <c r="X413" s="4" t="str">
        <f>""</f>
        <v/>
      </c>
      <c r="Y413" s="4" t="str">
        <f>""</f>
        <v/>
      </c>
      <c r="Z413" s="4" t="str">
        <f>""</f>
        <v/>
      </c>
      <c r="AA413" s="4" t="str">
        <f>""</f>
        <v/>
      </c>
      <c r="AB413" s="4" t="str">
        <f>""</f>
        <v/>
      </c>
      <c r="AC413" s="4" t="str">
        <f>""</f>
        <v/>
      </c>
      <c r="AD413" s="4" t="str">
        <f>""</f>
        <v/>
      </c>
      <c r="AE413" s="4" t="str">
        <f>""</f>
        <v/>
      </c>
      <c r="AF413" s="4" t="str">
        <f>""</f>
        <v/>
      </c>
      <c r="AG413" s="4" t="str">
        <f>""</f>
        <v/>
      </c>
      <c r="AH413" s="4" t="str">
        <f>""</f>
        <v/>
      </c>
      <c r="AI413" s="4" t="str">
        <f>""</f>
        <v/>
      </c>
      <c r="AJ413" s="4" t="str">
        <f>""</f>
        <v/>
      </c>
      <c r="AK413" s="4" t="str">
        <f>""</f>
        <v/>
      </c>
      <c r="AL413" s="4" t="str">
        <f>""</f>
        <v/>
      </c>
      <c r="AM413" s="4" t="str">
        <f>""</f>
        <v/>
      </c>
      <c r="AN413" s="4" t="str">
        <f>""</f>
        <v/>
      </c>
      <c r="AO413" s="4" t="str">
        <f>""</f>
        <v/>
      </c>
      <c r="AP413" s="4" t="str">
        <f>""</f>
        <v/>
      </c>
      <c r="AQ413" s="4" t="str">
        <f>""</f>
        <v/>
      </c>
      <c r="AR413" s="4" t="str">
        <f>""</f>
        <v/>
      </c>
      <c r="AS413" s="4" t="str">
        <f>""</f>
        <v/>
      </c>
    </row>
    <row r="414" spans="1:45" x14ac:dyDescent="0.25">
      <c r="A414" s="23" t="s">
        <v>41</v>
      </c>
      <c r="B414" s="18" t="s">
        <v>76</v>
      </c>
      <c r="C414" s="18">
        <v>11</v>
      </c>
      <c r="D414" s="18">
        <v>40.5</v>
      </c>
      <c r="E414" s="18" t="s">
        <v>43</v>
      </c>
      <c r="F414" s="18">
        <v>1</v>
      </c>
      <c r="G414" s="18" t="str">
        <f>B414&amp;C414&amp;D414&amp;E414&amp;F414</f>
        <v>GOV1140.5TD1</v>
      </c>
      <c r="H414" s="4" t="s">
        <v>6</v>
      </c>
      <c r="I414" s="4">
        <v>1</v>
      </c>
      <c r="J414" s="4">
        <v>0.06</v>
      </c>
      <c r="K414" s="4">
        <v>0.4</v>
      </c>
      <c r="L414" s="4">
        <v>3</v>
      </c>
      <c r="M414" s="4">
        <v>9.9000000000000005E-2</v>
      </c>
      <c r="N414" s="4">
        <v>0.4</v>
      </c>
      <c r="O414" s="4">
        <v>0.15</v>
      </c>
      <c r="P414" s="4">
        <v>1</v>
      </c>
      <c r="Q414" s="4">
        <v>0.1</v>
      </c>
      <c r="R414" s="4">
        <v>1.35</v>
      </c>
      <c r="S414" s="4">
        <v>1.4</v>
      </c>
      <c r="T414" s="4">
        <v>0.1</v>
      </c>
      <c r="U414" s="4">
        <v>0.1</v>
      </c>
      <c r="V414" s="4" t="s">
        <v>1</v>
      </c>
      <c r="W414" s="4" t="s">
        <v>1</v>
      </c>
      <c r="X414" s="4" t="str">
        <f>""</f>
        <v/>
      </c>
      <c r="Y414" s="4" t="str">
        <f>""</f>
        <v/>
      </c>
      <c r="Z414" s="4" t="str">
        <f>""</f>
        <v/>
      </c>
      <c r="AA414" s="4" t="str">
        <f>""</f>
        <v/>
      </c>
      <c r="AB414" s="4" t="str">
        <f>""</f>
        <v/>
      </c>
      <c r="AC414" s="4" t="str">
        <f>""</f>
        <v/>
      </c>
      <c r="AD414" s="4" t="str">
        <f>""</f>
        <v/>
      </c>
      <c r="AE414" s="4" t="str">
        <f>""</f>
        <v/>
      </c>
      <c r="AF414" s="4" t="str">
        <f>""</f>
        <v/>
      </c>
      <c r="AG414" s="4" t="str">
        <f>""</f>
        <v/>
      </c>
      <c r="AH414" s="4" t="str">
        <f>""</f>
        <v/>
      </c>
      <c r="AI414" s="4" t="str">
        <f>""</f>
        <v/>
      </c>
      <c r="AJ414" s="4" t="str">
        <f>""</f>
        <v/>
      </c>
      <c r="AK414" s="4" t="str">
        <f>""</f>
        <v/>
      </c>
      <c r="AL414" s="4" t="str">
        <f>""</f>
        <v/>
      </c>
      <c r="AM414" s="4" t="str">
        <f>""</f>
        <v/>
      </c>
      <c r="AN414" s="4" t="str">
        <f>""</f>
        <v/>
      </c>
      <c r="AO414" s="4" t="str">
        <f>""</f>
        <v/>
      </c>
      <c r="AP414" s="4" t="str">
        <f>""</f>
        <v/>
      </c>
      <c r="AQ414" s="4" t="str">
        <f>""</f>
        <v/>
      </c>
      <c r="AR414" s="4" t="str">
        <f>""</f>
        <v/>
      </c>
      <c r="AS414" s="4" t="str">
        <f>""</f>
        <v/>
      </c>
    </row>
    <row r="415" spans="1:45" x14ac:dyDescent="0.25">
      <c r="A415" s="15"/>
      <c r="B415" s="16"/>
      <c r="C415" s="16"/>
      <c r="D415" s="16"/>
      <c r="E415" s="16"/>
      <c r="F415" s="16"/>
      <c r="G415" s="16"/>
      <c r="H415" s="14" t="s">
        <v>25</v>
      </c>
      <c r="I415" s="7" t="s">
        <v>26</v>
      </c>
      <c r="J415" s="7" t="s">
        <v>77</v>
      </c>
      <c r="K415" s="7" t="s">
        <v>78</v>
      </c>
      <c r="L415" s="7" t="s">
        <v>79</v>
      </c>
      <c r="M415" s="7" t="s">
        <v>80</v>
      </c>
      <c r="N415" s="7" t="s">
        <v>81</v>
      </c>
      <c r="O415" s="7" t="s">
        <v>82</v>
      </c>
      <c r="P415" s="7" t="s">
        <v>83</v>
      </c>
      <c r="Q415" s="7" t="s">
        <v>84</v>
      </c>
      <c r="R415" s="7" t="s">
        <v>85</v>
      </c>
      <c r="S415" s="7" t="s">
        <v>86</v>
      </c>
      <c r="T415" s="7" t="s">
        <v>87</v>
      </c>
      <c r="U415" s="7" t="s">
        <v>88</v>
      </c>
      <c r="V415" s="7" t="s">
        <v>89</v>
      </c>
      <c r="W415" s="7" t="s">
        <v>90</v>
      </c>
      <c r="X415" s="7" t="s">
        <v>91</v>
      </c>
      <c r="Y415" s="7" t="s">
        <v>92</v>
      </c>
      <c r="Z415" s="7" t="s">
        <v>93</v>
      </c>
      <c r="AA415" s="7" t="s">
        <v>94</v>
      </c>
      <c r="AB415" s="7" t="s">
        <v>95</v>
      </c>
      <c r="AC415" s="7" t="s">
        <v>96</v>
      </c>
      <c r="AD415" s="7" t="s">
        <v>97</v>
      </c>
      <c r="AE415" s="7" t="s">
        <v>98</v>
      </c>
      <c r="AF415" s="7" t="s">
        <v>99</v>
      </c>
      <c r="AI415" s="4" t="str">
        <f>""</f>
        <v/>
      </c>
      <c r="AJ415" s="4" t="str">
        <f>""</f>
        <v/>
      </c>
      <c r="AK415" s="4" t="str">
        <f>""</f>
        <v/>
      </c>
      <c r="AL415" s="4" t="str">
        <f>""</f>
        <v/>
      </c>
      <c r="AM415" s="4" t="str">
        <f>""</f>
        <v/>
      </c>
      <c r="AN415" s="4" t="str">
        <f>""</f>
        <v/>
      </c>
      <c r="AO415" s="4" t="str">
        <f>""</f>
        <v/>
      </c>
      <c r="AP415" s="4" t="str">
        <f>""</f>
        <v/>
      </c>
      <c r="AQ415" s="4" t="str">
        <f>""</f>
        <v/>
      </c>
      <c r="AR415" s="4" t="str">
        <f>""</f>
        <v/>
      </c>
      <c r="AS415" s="4" t="str">
        <f>""</f>
        <v/>
      </c>
    </row>
    <row r="416" spans="1:45" x14ac:dyDescent="0.25">
      <c r="A416" s="15"/>
      <c r="B416" s="17"/>
      <c r="C416" s="17"/>
      <c r="D416" s="17"/>
      <c r="E416" s="17"/>
      <c r="F416" s="17"/>
      <c r="G416" s="17"/>
      <c r="I416" s="8" t="s">
        <v>39</v>
      </c>
      <c r="J416" s="8"/>
      <c r="K416" s="8"/>
      <c r="L416" s="8"/>
      <c r="M416" s="8"/>
      <c r="N416" s="8"/>
      <c r="O416" s="8"/>
      <c r="P416" s="8">
        <v>15</v>
      </c>
      <c r="Q416" s="8">
        <v>15</v>
      </c>
      <c r="R416" s="8"/>
      <c r="S416" s="8">
        <v>15</v>
      </c>
      <c r="T416" s="8">
        <v>15</v>
      </c>
      <c r="U416" s="8"/>
      <c r="V416" s="8"/>
      <c r="W416" s="8"/>
      <c r="X416" s="8">
        <v>2</v>
      </c>
      <c r="Y416" s="8">
        <v>2</v>
      </c>
      <c r="Z416" s="8"/>
      <c r="AA416" s="8">
        <v>2</v>
      </c>
      <c r="AB416" s="8">
        <v>2</v>
      </c>
      <c r="AC416" s="8">
        <v>2</v>
      </c>
      <c r="AD416" s="8">
        <v>2</v>
      </c>
      <c r="AE416" s="8">
        <v>0.99</v>
      </c>
      <c r="AF416" s="8">
        <v>0</v>
      </c>
      <c r="AI416" s="4" t="str">
        <f>""</f>
        <v/>
      </c>
      <c r="AJ416" s="4" t="str">
        <f>""</f>
        <v/>
      </c>
      <c r="AK416" s="4" t="str">
        <f>""</f>
        <v/>
      </c>
      <c r="AL416" s="4" t="str">
        <f>""</f>
        <v/>
      </c>
      <c r="AM416" s="4" t="str">
        <f>""</f>
        <v/>
      </c>
      <c r="AN416" s="4" t="str">
        <f>""</f>
        <v/>
      </c>
      <c r="AO416" s="4" t="str">
        <f>""</f>
        <v/>
      </c>
      <c r="AP416" s="4" t="str">
        <f>""</f>
        <v/>
      </c>
      <c r="AQ416" s="4" t="str">
        <f>""</f>
        <v/>
      </c>
      <c r="AR416" s="4" t="str">
        <f>""</f>
        <v/>
      </c>
      <c r="AS416" s="4" t="str">
        <f>""</f>
        <v/>
      </c>
    </row>
    <row r="417" spans="1:45" x14ac:dyDescent="0.25">
      <c r="A417" s="15"/>
      <c r="B417" s="17"/>
      <c r="C417" s="17"/>
      <c r="D417" s="17"/>
      <c r="E417" s="17"/>
      <c r="F417" s="17"/>
      <c r="G417" s="17"/>
      <c r="I417" s="8" t="s">
        <v>40</v>
      </c>
      <c r="J417" s="8"/>
      <c r="K417" s="8"/>
      <c r="L417" s="8"/>
      <c r="M417" s="8"/>
      <c r="N417" s="8"/>
      <c r="O417" s="8"/>
      <c r="P417" s="8">
        <v>1.5</v>
      </c>
      <c r="Q417" s="8">
        <v>1.5</v>
      </c>
      <c r="R417" s="8">
        <f>2*$K$2</f>
        <v>0.02</v>
      </c>
      <c r="S417" s="8">
        <v>1.5</v>
      </c>
      <c r="T417" s="8">
        <v>1.5</v>
      </c>
      <c r="U417" s="8">
        <f>2*$K$2</f>
        <v>0.02</v>
      </c>
      <c r="V417" s="8"/>
      <c r="W417" s="8"/>
      <c r="X417" s="8">
        <f t="shared" ref="X417:Y417" si="50">2*$K$2</f>
        <v>0.02</v>
      </c>
      <c r="Y417" s="8">
        <f t="shared" si="50"/>
        <v>0.02</v>
      </c>
      <c r="Z417" s="8"/>
      <c r="AA417" s="8">
        <f t="shared" ref="AA417:AD417" si="51">2*$K$2</f>
        <v>0.02</v>
      </c>
      <c r="AB417" s="8">
        <f t="shared" si="51"/>
        <v>0.02</v>
      </c>
      <c r="AC417" s="8">
        <f t="shared" si="51"/>
        <v>0.02</v>
      </c>
      <c r="AD417" s="8">
        <f t="shared" si="51"/>
        <v>0.02</v>
      </c>
      <c r="AE417" s="8">
        <v>0</v>
      </c>
      <c r="AF417" s="8">
        <v>-0.3</v>
      </c>
      <c r="AI417" s="4" t="str">
        <f>""</f>
        <v/>
      </c>
      <c r="AJ417" s="4" t="str">
        <f>""</f>
        <v/>
      </c>
      <c r="AK417" s="4" t="str">
        <f>""</f>
        <v/>
      </c>
      <c r="AL417" s="4" t="str">
        <f>""</f>
        <v/>
      </c>
      <c r="AM417" s="4" t="str">
        <f>""</f>
        <v/>
      </c>
      <c r="AN417" s="4" t="str">
        <f>""</f>
        <v/>
      </c>
      <c r="AO417" s="4" t="str">
        <f>""</f>
        <v/>
      </c>
      <c r="AP417" s="4" t="str">
        <f>""</f>
        <v/>
      </c>
      <c r="AQ417" s="4" t="str">
        <f>""</f>
        <v/>
      </c>
      <c r="AR417" s="4" t="str">
        <f>""</f>
        <v/>
      </c>
      <c r="AS417" s="4" t="str">
        <f>""</f>
        <v/>
      </c>
    </row>
    <row r="418" spans="1:45" x14ac:dyDescent="0.25">
      <c r="A418" s="24" t="s">
        <v>41</v>
      </c>
      <c r="B418" s="18" t="s">
        <v>100</v>
      </c>
      <c r="C418" s="18">
        <v>11</v>
      </c>
      <c r="D418" s="18">
        <v>40.5</v>
      </c>
      <c r="E418" s="18" t="s">
        <v>43</v>
      </c>
      <c r="F418" s="18">
        <v>1</v>
      </c>
      <c r="G418" s="18" t="str">
        <f>B418&amp;C418&amp;D418&amp;E418&amp;F418</f>
        <v>PSS1140.5TD1</v>
      </c>
      <c r="H418" s="4" t="s">
        <v>9</v>
      </c>
      <c r="I418" s="4">
        <v>1</v>
      </c>
      <c r="J418" s="4">
        <v>1</v>
      </c>
      <c r="K418" s="4">
        <v>0</v>
      </c>
      <c r="L418" s="4">
        <v>3</v>
      </c>
      <c r="M418" s="4">
        <v>0</v>
      </c>
      <c r="N418" s="4">
        <v>5</v>
      </c>
      <c r="O418" s="4">
        <v>1</v>
      </c>
      <c r="P418" s="4">
        <v>2.5</v>
      </c>
      <c r="Q418" s="4">
        <v>2.5</v>
      </c>
      <c r="R418" s="4">
        <v>0</v>
      </c>
      <c r="S418" s="4">
        <v>2.5</v>
      </c>
      <c r="T418" s="4">
        <v>0</v>
      </c>
      <c r="U418" s="4">
        <v>2.5</v>
      </c>
      <c r="V418" s="4">
        <v>0.39</v>
      </c>
      <c r="W418" s="4">
        <v>1</v>
      </c>
      <c r="X418" s="4">
        <v>0</v>
      </c>
      <c r="Y418" s="4">
        <v>0.1</v>
      </c>
      <c r="Z418" s="4">
        <v>6.5</v>
      </c>
      <c r="AA418" s="4">
        <v>0.44</v>
      </c>
      <c r="AB418" s="4">
        <v>0.08</v>
      </c>
      <c r="AC418" s="4">
        <v>0.2</v>
      </c>
      <c r="AD418" s="4">
        <v>0.98</v>
      </c>
      <c r="AE418" s="4">
        <v>0.1</v>
      </c>
      <c r="AF418" s="4">
        <v>-0.1</v>
      </c>
      <c r="AG418" s="4" t="s">
        <v>1</v>
      </c>
      <c r="AH418" s="4" t="s">
        <v>1</v>
      </c>
      <c r="AI418" s="4" t="str">
        <f>""</f>
        <v/>
      </c>
      <c r="AJ418" s="4" t="str">
        <f>""</f>
        <v/>
      </c>
      <c r="AK418" s="4" t="str">
        <f>""</f>
        <v/>
      </c>
      <c r="AL418" s="4" t="str">
        <f>""</f>
        <v/>
      </c>
      <c r="AM418" s="4" t="str">
        <f>""</f>
        <v/>
      </c>
      <c r="AN418" s="4" t="str">
        <f>""</f>
        <v/>
      </c>
      <c r="AO418" s="4" t="str">
        <f>""</f>
        <v/>
      </c>
      <c r="AP418" s="4" t="str">
        <f>""</f>
        <v/>
      </c>
      <c r="AQ418" s="4" t="str">
        <f>""</f>
        <v/>
      </c>
      <c r="AR418" s="4" t="str">
        <f>""</f>
        <v/>
      </c>
      <c r="AS418" s="4" t="str">
        <f>""</f>
        <v/>
      </c>
    </row>
    <row r="419" spans="1:45" x14ac:dyDescent="0.25">
      <c r="A419" s="27" t="s">
        <v>149</v>
      </c>
      <c r="B419" s="9"/>
      <c r="C419" s="9"/>
      <c r="D419" s="9"/>
      <c r="E419" s="9"/>
      <c r="F419" s="16"/>
      <c r="G419" s="16"/>
      <c r="H419" s="14" t="s">
        <v>25</v>
      </c>
      <c r="I419" s="7" t="s">
        <v>26</v>
      </c>
      <c r="J419" s="7" t="s">
        <v>103</v>
      </c>
      <c r="K419" s="7" t="s">
        <v>104</v>
      </c>
      <c r="L419" s="7" t="s">
        <v>105</v>
      </c>
      <c r="M419" s="7" t="s">
        <v>106</v>
      </c>
      <c r="N419" s="7" t="s">
        <v>107</v>
      </c>
      <c r="O419" s="7" t="s">
        <v>108</v>
      </c>
      <c r="P419" s="7" t="s">
        <v>109</v>
      </c>
      <c r="Q419" s="7" t="s">
        <v>110</v>
      </c>
      <c r="R419" s="7" t="s">
        <v>111</v>
      </c>
      <c r="S419" s="7" t="s">
        <v>112</v>
      </c>
      <c r="T419" s="7" t="s">
        <v>113</v>
      </c>
      <c r="U419" s="7" t="s">
        <v>114</v>
      </c>
      <c r="V419" s="7" t="s">
        <v>115</v>
      </c>
      <c r="W419" s="7" t="s">
        <v>116</v>
      </c>
      <c r="X419" s="7" t="s">
        <v>117</v>
      </c>
      <c r="Y419" s="7" t="s">
        <v>118</v>
      </c>
      <c r="Z419" s="7" t="s">
        <v>119</v>
      </c>
      <c r="AC419" s="4" t="str">
        <f>""</f>
        <v/>
      </c>
      <c r="AD419" s="4" t="str">
        <f>""</f>
        <v/>
      </c>
      <c r="AE419" s="4" t="str">
        <f>""</f>
        <v/>
      </c>
      <c r="AF419" s="4" t="str">
        <f>""</f>
        <v/>
      </c>
      <c r="AG419" s="4" t="str">
        <f>""</f>
        <v/>
      </c>
      <c r="AH419" s="4" t="str">
        <f>""</f>
        <v/>
      </c>
      <c r="AI419" s="4" t="str">
        <f>""</f>
        <v/>
      </c>
      <c r="AJ419" s="4" t="str">
        <f>""</f>
        <v/>
      </c>
      <c r="AK419" s="4" t="str">
        <f>""</f>
        <v/>
      </c>
      <c r="AL419" s="4" t="str">
        <f>""</f>
        <v/>
      </c>
      <c r="AM419" s="4" t="str">
        <f>""</f>
        <v/>
      </c>
      <c r="AN419" s="4" t="str">
        <f>""</f>
        <v/>
      </c>
      <c r="AO419" s="4" t="str">
        <f>""</f>
        <v/>
      </c>
      <c r="AP419" s="4" t="str">
        <f>""</f>
        <v/>
      </c>
      <c r="AQ419" s="4" t="str">
        <f>""</f>
        <v/>
      </c>
      <c r="AR419" s="4" t="str">
        <f>""</f>
        <v/>
      </c>
      <c r="AS419" s="4" t="str">
        <f>""</f>
        <v/>
      </c>
    </row>
    <row r="420" spans="1:45" x14ac:dyDescent="0.25">
      <c r="A420" s="25"/>
      <c r="B420" s="10"/>
      <c r="C420" s="10"/>
      <c r="D420" s="10"/>
      <c r="E420" s="10"/>
      <c r="F420" s="17"/>
      <c r="G420" s="17"/>
      <c r="I420" s="8" t="s">
        <v>39</v>
      </c>
      <c r="J420" s="8">
        <v>0.5</v>
      </c>
      <c r="K420" s="8">
        <v>75</v>
      </c>
      <c r="L420" s="8">
        <v>75</v>
      </c>
      <c r="M420" s="8">
        <v>10</v>
      </c>
      <c r="N420" s="8">
        <v>0</v>
      </c>
      <c r="O420" s="8">
        <v>1</v>
      </c>
      <c r="P420" s="8">
        <v>1.2</v>
      </c>
      <c r="Q420" s="8">
        <v>18</v>
      </c>
      <c r="R420" s="8">
        <v>118</v>
      </c>
      <c r="S420" s="8">
        <v>0</v>
      </c>
      <c r="T420" s="8">
        <v>1.1000000000000001</v>
      </c>
      <c r="U420" s="8">
        <v>10</v>
      </c>
      <c r="V420" s="8">
        <v>1.1000000000000001</v>
      </c>
      <c r="W420" s="8">
        <v>20</v>
      </c>
      <c r="X420" s="8">
        <v>1</v>
      </c>
      <c r="Y420" s="8">
        <v>0.5</v>
      </c>
      <c r="Z420" s="8">
        <v>90</v>
      </c>
      <c r="AC420" s="4" t="str">
        <f>""</f>
        <v/>
      </c>
      <c r="AD420" s="4" t="str">
        <f>""</f>
        <v/>
      </c>
      <c r="AE420" s="4" t="str">
        <f>""</f>
        <v/>
      </c>
      <c r="AF420" s="4" t="str">
        <f>""</f>
        <v/>
      </c>
      <c r="AG420" s="4" t="str">
        <f>""</f>
        <v/>
      </c>
      <c r="AH420" s="4" t="str">
        <f>""</f>
        <v/>
      </c>
      <c r="AI420" s="4" t="str">
        <f>""</f>
        <v/>
      </c>
      <c r="AJ420" s="4" t="str">
        <f>""</f>
        <v/>
      </c>
      <c r="AK420" s="4" t="str">
        <f>""</f>
        <v/>
      </c>
      <c r="AL420" s="4" t="str">
        <f>""</f>
        <v/>
      </c>
      <c r="AM420" s="4" t="str">
        <f>""</f>
        <v/>
      </c>
      <c r="AN420" s="4" t="str">
        <f>""</f>
        <v/>
      </c>
      <c r="AO420" s="4" t="str">
        <f>""</f>
        <v/>
      </c>
      <c r="AP420" s="4" t="str">
        <f>""</f>
        <v/>
      </c>
      <c r="AQ420" s="4" t="str">
        <f>""</f>
        <v/>
      </c>
      <c r="AR420" s="4" t="str">
        <f>""</f>
        <v/>
      </c>
      <c r="AS420" s="4" t="str">
        <f>""</f>
        <v/>
      </c>
    </row>
    <row r="421" spans="1:45" x14ac:dyDescent="0.25">
      <c r="A421" s="25"/>
      <c r="B421" s="10"/>
      <c r="C421" s="10"/>
      <c r="D421" s="10"/>
      <c r="E421" s="10"/>
      <c r="F421" s="17"/>
      <c r="G421" s="17"/>
      <c r="I421" s="8" t="s">
        <v>40</v>
      </c>
      <c r="J421" s="8">
        <v>0</v>
      </c>
      <c r="K421" s="8">
        <v>0</v>
      </c>
      <c r="L421" s="8">
        <v>0</v>
      </c>
      <c r="M421" s="8">
        <v>0.8</v>
      </c>
      <c r="N421" s="8">
        <v>-6</v>
      </c>
      <c r="O421" s="8">
        <v>0</v>
      </c>
      <c r="P421" s="8">
        <v>0</v>
      </c>
      <c r="Q421" s="8">
        <v>0</v>
      </c>
      <c r="R421" s="8">
        <v>0.8</v>
      </c>
      <c r="S421" s="8">
        <v>-118</v>
      </c>
      <c r="T421" s="8">
        <v>0</v>
      </c>
      <c r="U421" s="8">
        <v>1</v>
      </c>
      <c r="V421" s="8">
        <v>0</v>
      </c>
      <c r="W421" s="8">
        <v>1</v>
      </c>
      <c r="X421" s="8">
        <v>0</v>
      </c>
      <c r="Y421" s="8">
        <v>0</v>
      </c>
      <c r="Z421" s="8">
        <v>-90</v>
      </c>
      <c r="AC421" s="4" t="str">
        <f>""</f>
        <v/>
      </c>
      <c r="AD421" s="4" t="str">
        <f>""</f>
        <v/>
      </c>
      <c r="AE421" s="4" t="str">
        <f>""</f>
        <v/>
      </c>
      <c r="AF421" s="4" t="str">
        <f>""</f>
        <v/>
      </c>
      <c r="AG421" s="4" t="str">
        <f>""</f>
        <v/>
      </c>
      <c r="AH421" s="4" t="str">
        <f>""</f>
        <v/>
      </c>
      <c r="AI421" s="4" t="str">
        <f>""</f>
        <v/>
      </c>
      <c r="AJ421" s="4" t="str">
        <f>""</f>
        <v/>
      </c>
      <c r="AK421" s="4" t="str">
        <f>""</f>
        <v/>
      </c>
      <c r="AL421" s="4" t="str">
        <f>""</f>
        <v/>
      </c>
      <c r="AM421" s="4" t="str">
        <f>""</f>
        <v/>
      </c>
      <c r="AN421" s="4" t="str">
        <f>""</f>
        <v/>
      </c>
      <c r="AO421" s="4" t="str">
        <f>""</f>
        <v/>
      </c>
      <c r="AP421" s="4" t="str">
        <f>""</f>
        <v/>
      </c>
      <c r="AQ421" s="4" t="str">
        <f>""</f>
        <v/>
      </c>
      <c r="AR421" s="4" t="str">
        <f>""</f>
        <v/>
      </c>
      <c r="AS421" s="4" t="str">
        <f>""</f>
        <v/>
      </c>
    </row>
    <row r="422" spans="1:45" x14ac:dyDescent="0.25">
      <c r="A422" s="22" t="s">
        <v>41</v>
      </c>
      <c r="B422" s="18" t="s">
        <v>42</v>
      </c>
      <c r="C422" s="18">
        <v>13.8</v>
      </c>
      <c r="D422" s="18">
        <v>110</v>
      </c>
      <c r="E422" s="18" t="s">
        <v>43</v>
      </c>
      <c r="F422" s="18">
        <v>1</v>
      </c>
      <c r="G422" s="18" t="str">
        <f>B422&amp;C422&amp;D422&amp;E422&amp;F422</f>
        <v>AVR13.8110TD1</v>
      </c>
      <c r="H422" s="4" t="s">
        <v>3</v>
      </c>
      <c r="I422" s="4">
        <v>1</v>
      </c>
      <c r="J422" s="4">
        <v>0</v>
      </c>
      <c r="K422" s="4">
        <v>10.75</v>
      </c>
      <c r="L422" s="4">
        <v>10.75</v>
      </c>
      <c r="M422" s="4">
        <v>5</v>
      </c>
      <c r="N422" s="4">
        <v>-0.87</v>
      </c>
      <c r="O422" s="4">
        <v>0</v>
      </c>
      <c r="P422" s="4">
        <v>1</v>
      </c>
      <c r="Q422" s="4">
        <v>0</v>
      </c>
      <c r="R422" s="4">
        <v>99</v>
      </c>
      <c r="S422" s="4">
        <v>-99</v>
      </c>
      <c r="T422" s="4">
        <v>0</v>
      </c>
      <c r="U422" s="4">
        <v>9.3000000000000007</v>
      </c>
      <c r="V422" s="4">
        <v>0</v>
      </c>
      <c r="W422" s="4">
        <v>11.63</v>
      </c>
      <c r="X422" s="4">
        <v>0.113</v>
      </c>
      <c r="Y422" s="4">
        <v>0.124</v>
      </c>
      <c r="Z422" s="4">
        <v>0</v>
      </c>
      <c r="AA422" s="4" t="s">
        <v>1</v>
      </c>
      <c r="AB422" s="4" t="s">
        <v>1</v>
      </c>
      <c r="AC422" s="4" t="str">
        <f>""</f>
        <v/>
      </c>
      <c r="AD422" s="4" t="str">
        <f>""</f>
        <v/>
      </c>
      <c r="AE422" s="4" t="str">
        <f>""</f>
        <v/>
      </c>
      <c r="AF422" s="4" t="str">
        <f>""</f>
        <v/>
      </c>
      <c r="AG422" s="4" t="str">
        <f>""</f>
        <v/>
      </c>
      <c r="AH422" s="4" t="str">
        <f>""</f>
        <v/>
      </c>
      <c r="AI422" s="4" t="str">
        <f>""</f>
        <v/>
      </c>
      <c r="AJ422" s="4" t="str">
        <f>""</f>
        <v/>
      </c>
      <c r="AK422" s="4" t="str">
        <f>""</f>
        <v/>
      </c>
      <c r="AL422" s="4" t="str">
        <f>""</f>
        <v/>
      </c>
      <c r="AM422" s="4" t="str">
        <f>""</f>
        <v/>
      </c>
      <c r="AN422" s="4" t="str">
        <f>""</f>
        <v/>
      </c>
      <c r="AO422" s="4" t="str">
        <f>""</f>
        <v/>
      </c>
      <c r="AP422" s="4" t="str">
        <f>""</f>
        <v/>
      </c>
      <c r="AQ422" s="4" t="str">
        <f>""</f>
        <v/>
      </c>
      <c r="AR422" s="4" t="str">
        <f>""</f>
        <v/>
      </c>
      <c r="AS422" s="4" t="str">
        <f>""</f>
        <v/>
      </c>
    </row>
    <row r="423" spans="1:45" x14ac:dyDescent="0.25">
      <c r="A423" s="15"/>
      <c r="B423" s="16"/>
      <c r="C423" s="16"/>
      <c r="D423" s="16"/>
      <c r="E423" s="16"/>
      <c r="F423" s="16"/>
      <c r="G423" s="16"/>
      <c r="H423" s="14" t="s">
        <v>25</v>
      </c>
      <c r="I423" s="7" t="s">
        <v>26</v>
      </c>
      <c r="J423" s="7" t="s">
        <v>44</v>
      </c>
      <c r="K423" s="7" t="s">
        <v>45</v>
      </c>
      <c r="L423" s="7" t="s">
        <v>46</v>
      </c>
      <c r="M423" s="7" t="s">
        <v>47</v>
      </c>
      <c r="N423" s="7" t="s">
        <v>48</v>
      </c>
      <c r="O423" s="7" t="s">
        <v>49</v>
      </c>
      <c r="P423" s="7" t="s">
        <v>50</v>
      </c>
      <c r="Q423" s="7" t="s">
        <v>51</v>
      </c>
      <c r="R423" s="7" t="s">
        <v>52</v>
      </c>
      <c r="S423" s="7" t="s">
        <v>53</v>
      </c>
      <c r="T423" s="7" t="s">
        <v>54</v>
      </c>
      <c r="U423" s="7" t="s">
        <v>55</v>
      </c>
      <c r="X423" s="4" t="str">
        <f>""</f>
        <v/>
      </c>
      <c r="Y423" s="4" t="str">
        <f>""</f>
        <v/>
      </c>
      <c r="Z423" s="4" t="str">
        <f>""</f>
        <v/>
      </c>
      <c r="AA423" s="4" t="str">
        <f>""</f>
        <v/>
      </c>
      <c r="AB423" s="4" t="str">
        <f>""</f>
        <v/>
      </c>
      <c r="AC423" s="4" t="str">
        <f>""</f>
        <v/>
      </c>
      <c r="AD423" s="4" t="str">
        <f>""</f>
        <v/>
      </c>
      <c r="AE423" s="4" t="str">
        <f>""</f>
        <v/>
      </c>
      <c r="AF423" s="4" t="str">
        <f>""</f>
        <v/>
      </c>
      <c r="AG423" s="4" t="str">
        <f>""</f>
        <v/>
      </c>
      <c r="AH423" s="4" t="str">
        <f>""</f>
        <v/>
      </c>
      <c r="AI423" s="4" t="str">
        <f>""</f>
        <v/>
      </c>
      <c r="AJ423" s="4" t="str">
        <f>""</f>
        <v/>
      </c>
      <c r="AK423" s="4" t="str">
        <f>""</f>
        <v/>
      </c>
      <c r="AL423" s="4" t="str">
        <f>""</f>
        <v/>
      </c>
      <c r="AM423" s="4" t="str">
        <f>""</f>
        <v/>
      </c>
      <c r="AN423" s="4" t="str">
        <f>""</f>
        <v/>
      </c>
      <c r="AO423" s="4" t="str">
        <f>""</f>
        <v/>
      </c>
      <c r="AP423" s="4" t="str">
        <f>""</f>
        <v/>
      </c>
      <c r="AQ423" s="4" t="str">
        <f>""</f>
        <v/>
      </c>
      <c r="AR423" s="4" t="str">
        <f>""</f>
        <v/>
      </c>
      <c r="AS423" s="4" t="str">
        <f>""</f>
        <v/>
      </c>
    </row>
    <row r="424" spans="1:45" x14ac:dyDescent="0.25">
      <c r="A424" s="15"/>
      <c r="B424" s="17"/>
      <c r="C424" s="17"/>
      <c r="D424" s="17"/>
      <c r="E424" s="17"/>
      <c r="F424" s="17"/>
      <c r="G424" s="17"/>
      <c r="I424" s="8" t="s">
        <v>39</v>
      </c>
      <c r="J424" s="8">
        <v>10</v>
      </c>
      <c r="K424" s="8">
        <v>0.2</v>
      </c>
      <c r="L424" s="8">
        <v>0.2</v>
      </c>
      <c r="M424" s="8">
        <v>10</v>
      </c>
      <c r="N424" s="8">
        <v>3</v>
      </c>
      <c r="O424" s="8">
        <v>2.5</v>
      </c>
      <c r="P424" s="8"/>
      <c r="Q424" s="8"/>
      <c r="R424" s="8"/>
      <c r="S424" s="8"/>
      <c r="T424" s="8"/>
      <c r="U424" s="8"/>
      <c r="X424" s="4" t="str">
        <f>""</f>
        <v/>
      </c>
      <c r="Y424" s="4" t="str">
        <f>""</f>
        <v/>
      </c>
      <c r="Z424" s="4" t="str">
        <f>""</f>
        <v/>
      </c>
      <c r="AA424" s="4" t="str">
        <f>""</f>
        <v/>
      </c>
      <c r="AB424" s="4" t="str">
        <f>""</f>
        <v/>
      </c>
      <c r="AC424" s="4" t="str">
        <f>""</f>
        <v/>
      </c>
      <c r="AD424" s="4" t="str">
        <f>""</f>
        <v/>
      </c>
      <c r="AE424" s="4" t="str">
        <f>""</f>
        <v/>
      </c>
      <c r="AF424" s="4" t="str">
        <f>""</f>
        <v/>
      </c>
      <c r="AG424" s="4" t="str">
        <f>""</f>
        <v/>
      </c>
      <c r="AH424" s="4" t="str">
        <f>""</f>
        <v/>
      </c>
      <c r="AI424" s="4" t="str">
        <f>""</f>
        <v/>
      </c>
      <c r="AJ424" s="4" t="str">
        <f>""</f>
        <v/>
      </c>
      <c r="AK424" s="4" t="str">
        <f>""</f>
        <v/>
      </c>
      <c r="AL424" s="4" t="str">
        <f>""</f>
        <v/>
      </c>
      <c r="AM424" s="4" t="str">
        <f>""</f>
        <v/>
      </c>
      <c r="AN424" s="4" t="str">
        <f>""</f>
        <v/>
      </c>
      <c r="AO424" s="4" t="str">
        <f>""</f>
        <v/>
      </c>
      <c r="AP424" s="4" t="str">
        <f>""</f>
        <v/>
      </c>
      <c r="AQ424" s="4" t="str">
        <f>""</f>
        <v/>
      </c>
      <c r="AR424" s="4" t="str">
        <f>""</f>
        <v/>
      </c>
      <c r="AS424" s="4" t="str">
        <f>""</f>
        <v/>
      </c>
    </row>
    <row r="425" spans="1:45" x14ac:dyDescent="0.25">
      <c r="A425" s="15"/>
      <c r="B425" s="17"/>
      <c r="C425" s="17"/>
      <c r="D425" s="17"/>
      <c r="E425" s="17"/>
      <c r="F425" s="17"/>
      <c r="G425" s="17"/>
      <c r="I425" s="8" t="s">
        <v>40</v>
      </c>
      <c r="J425" s="8">
        <v>1</v>
      </c>
      <c r="K425" s="8">
        <f>4*$K$2</f>
        <v>0.04</v>
      </c>
      <c r="L425" s="8">
        <f>4*$K$2</f>
        <v>0.04</v>
      </c>
      <c r="M425" s="8">
        <v>1</v>
      </c>
      <c r="N425" s="8">
        <v>0</v>
      </c>
      <c r="O425" s="8"/>
      <c r="P425" s="8"/>
      <c r="Q425" s="8"/>
      <c r="R425" s="8"/>
      <c r="S425" s="8"/>
      <c r="T425" s="8">
        <v>0</v>
      </c>
      <c r="U425" s="8"/>
      <c r="X425" s="4" t="str">
        <f>""</f>
        <v/>
      </c>
      <c r="Y425" s="4" t="str">
        <f>""</f>
        <v/>
      </c>
      <c r="Z425" s="4" t="str">
        <f>""</f>
        <v/>
      </c>
      <c r="AA425" s="4" t="str">
        <f>""</f>
        <v/>
      </c>
      <c r="AB425" s="4" t="str">
        <f>""</f>
        <v/>
      </c>
      <c r="AC425" s="4" t="str">
        <f>""</f>
        <v/>
      </c>
      <c r="AD425" s="4" t="str">
        <f>""</f>
        <v/>
      </c>
      <c r="AE425" s="4" t="str">
        <f>""</f>
        <v/>
      </c>
      <c r="AF425" s="4" t="str">
        <f>""</f>
        <v/>
      </c>
      <c r="AG425" s="4" t="str">
        <f>""</f>
        <v/>
      </c>
      <c r="AH425" s="4" t="str">
        <f>""</f>
        <v/>
      </c>
      <c r="AI425" s="4" t="str">
        <f>""</f>
        <v/>
      </c>
      <c r="AJ425" s="4" t="str">
        <f>""</f>
        <v/>
      </c>
      <c r="AK425" s="4" t="str">
        <f>""</f>
        <v/>
      </c>
      <c r="AL425" s="4" t="str">
        <f>""</f>
        <v/>
      </c>
      <c r="AM425" s="4" t="str">
        <f>""</f>
        <v/>
      </c>
      <c r="AN425" s="4" t="str">
        <f>""</f>
        <v/>
      </c>
      <c r="AO425" s="4" t="str">
        <f>""</f>
        <v/>
      </c>
      <c r="AP425" s="4" t="str">
        <f>""</f>
        <v/>
      </c>
      <c r="AQ425" s="4" t="str">
        <f>""</f>
        <v/>
      </c>
      <c r="AR425" s="4" t="str">
        <f>""</f>
        <v/>
      </c>
      <c r="AS425" s="4" t="str">
        <f>""</f>
        <v/>
      </c>
    </row>
    <row r="426" spans="1:45" x14ac:dyDescent="0.25">
      <c r="A426" s="23" t="s">
        <v>41</v>
      </c>
      <c r="B426" s="18" t="s">
        <v>62</v>
      </c>
      <c r="C426" s="18">
        <v>13.8</v>
      </c>
      <c r="D426" s="18">
        <v>110</v>
      </c>
      <c r="E426" s="18" t="s">
        <v>43</v>
      </c>
      <c r="F426" s="18">
        <v>1</v>
      </c>
      <c r="G426" s="18" t="str">
        <f>B426&amp;C426&amp;D426&amp;E426&amp;F426</f>
        <v>GEN13.8110TD1</v>
      </c>
      <c r="H426" s="4" t="s">
        <v>0</v>
      </c>
      <c r="I426" s="4">
        <v>1</v>
      </c>
      <c r="J426" s="4">
        <v>7.2</v>
      </c>
      <c r="K426" s="4">
        <v>0.123</v>
      </c>
      <c r="L426" s="4">
        <v>7.4999999999999997E-2</v>
      </c>
      <c r="M426" s="4">
        <v>4.6769999999999996</v>
      </c>
      <c r="N426" s="4">
        <v>0</v>
      </c>
      <c r="O426" s="4">
        <v>0.87</v>
      </c>
      <c r="P426" s="4">
        <v>0.57999999999999996</v>
      </c>
      <c r="Q426" s="4">
        <v>0.27</v>
      </c>
      <c r="R426" s="4">
        <v>0.18</v>
      </c>
      <c r="S426" s="4">
        <v>0.11600000000000001</v>
      </c>
      <c r="T426" s="4">
        <v>0.17799999999999999</v>
      </c>
      <c r="U426" s="4">
        <v>0.59199999999999997</v>
      </c>
      <c r="V426" s="4" t="s">
        <v>1</v>
      </c>
      <c r="W426" s="4" t="s">
        <v>1</v>
      </c>
      <c r="X426" s="4" t="str">
        <f>""</f>
        <v/>
      </c>
      <c r="Y426" s="4" t="str">
        <f>""</f>
        <v/>
      </c>
      <c r="Z426" s="4" t="str">
        <f>""</f>
        <v/>
      </c>
      <c r="AA426" s="4" t="str">
        <f>""</f>
        <v/>
      </c>
      <c r="AB426" s="4" t="str">
        <f>""</f>
        <v/>
      </c>
      <c r="AC426" s="4" t="str">
        <f>""</f>
        <v/>
      </c>
      <c r="AD426" s="4" t="str">
        <f>""</f>
        <v/>
      </c>
      <c r="AE426" s="4" t="str">
        <f>""</f>
        <v/>
      </c>
      <c r="AF426" s="4" t="str">
        <f>""</f>
        <v/>
      </c>
      <c r="AG426" s="4" t="str">
        <f>""</f>
        <v/>
      </c>
      <c r="AH426" s="4" t="str">
        <f>""</f>
        <v/>
      </c>
      <c r="AI426" s="4" t="str">
        <f>""</f>
        <v/>
      </c>
      <c r="AJ426" s="4" t="str">
        <f>""</f>
        <v/>
      </c>
      <c r="AK426" s="4" t="str">
        <f>""</f>
        <v/>
      </c>
      <c r="AL426" s="4" t="str">
        <f>""</f>
        <v/>
      </c>
      <c r="AM426" s="4" t="str">
        <f>""</f>
        <v/>
      </c>
      <c r="AN426" s="4" t="str">
        <f>""</f>
        <v/>
      </c>
      <c r="AO426" s="4" t="str">
        <f>""</f>
        <v/>
      </c>
      <c r="AP426" s="4" t="str">
        <f>""</f>
        <v/>
      </c>
      <c r="AQ426" s="4" t="str">
        <f>""</f>
        <v/>
      </c>
      <c r="AR426" s="4" t="str">
        <f>""</f>
        <v/>
      </c>
      <c r="AS426" s="4" t="str">
        <f>""</f>
        <v/>
      </c>
    </row>
    <row r="427" spans="1:45" x14ac:dyDescent="0.25">
      <c r="A427" s="15"/>
      <c r="B427" s="16"/>
      <c r="C427" s="16"/>
      <c r="D427" s="16"/>
      <c r="E427" s="16"/>
      <c r="F427" s="16"/>
      <c r="G427" s="16"/>
      <c r="H427" s="14" t="s">
        <v>25</v>
      </c>
      <c r="I427" s="7" t="s">
        <v>26</v>
      </c>
      <c r="J427" s="7" t="s">
        <v>64</v>
      </c>
      <c r="K427" s="7" t="s">
        <v>65</v>
      </c>
      <c r="L427" s="7" t="s">
        <v>66</v>
      </c>
      <c r="M427" s="7" t="s">
        <v>67</v>
      </c>
      <c r="N427" s="7" t="s">
        <v>68</v>
      </c>
      <c r="O427" s="7" t="s">
        <v>69</v>
      </c>
      <c r="P427" s="7" t="s">
        <v>70</v>
      </c>
      <c r="Q427" s="7" t="s">
        <v>71</v>
      </c>
      <c r="R427" s="7" t="s">
        <v>72</v>
      </c>
      <c r="S427" s="7" t="s">
        <v>73</v>
      </c>
      <c r="T427" s="7" t="s">
        <v>74</v>
      </c>
      <c r="U427" s="7" t="s">
        <v>75</v>
      </c>
      <c r="X427" s="4" t="str">
        <f>""</f>
        <v/>
      </c>
      <c r="Y427" s="4" t="str">
        <f>""</f>
        <v/>
      </c>
      <c r="Z427" s="4" t="str">
        <f>""</f>
        <v/>
      </c>
      <c r="AA427" s="4" t="str">
        <f>""</f>
        <v/>
      </c>
      <c r="AB427" s="4" t="str">
        <f>""</f>
        <v/>
      </c>
      <c r="AC427" s="4" t="str">
        <f>""</f>
        <v/>
      </c>
      <c r="AD427" s="4" t="str">
        <f>""</f>
        <v/>
      </c>
      <c r="AE427" s="4" t="str">
        <f>""</f>
        <v/>
      </c>
      <c r="AF427" s="4" t="str">
        <f>""</f>
        <v/>
      </c>
      <c r="AG427" s="4" t="str">
        <f>""</f>
        <v/>
      </c>
      <c r="AH427" s="4" t="str">
        <f>""</f>
        <v/>
      </c>
      <c r="AI427" s="4" t="str">
        <f>""</f>
        <v/>
      </c>
      <c r="AJ427" s="4" t="str">
        <f>""</f>
        <v/>
      </c>
      <c r="AK427" s="4" t="str">
        <f>""</f>
        <v/>
      </c>
      <c r="AL427" s="4" t="str">
        <f>""</f>
        <v/>
      </c>
      <c r="AM427" s="4" t="str">
        <f>""</f>
        <v/>
      </c>
      <c r="AN427" s="4" t="str">
        <f>""</f>
        <v/>
      </c>
      <c r="AO427" s="4" t="str">
        <f>""</f>
        <v/>
      </c>
      <c r="AP427" s="4" t="str">
        <f>""</f>
        <v/>
      </c>
      <c r="AQ427" s="4" t="str">
        <f>""</f>
        <v/>
      </c>
      <c r="AR427" s="4" t="str">
        <f>""</f>
        <v/>
      </c>
      <c r="AS427" s="4" t="str">
        <f>""</f>
        <v/>
      </c>
    </row>
    <row r="428" spans="1:45" x14ac:dyDescent="0.25">
      <c r="A428" s="15"/>
      <c r="B428" s="17"/>
      <c r="C428" s="17"/>
      <c r="D428" s="17"/>
      <c r="E428" s="17"/>
      <c r="F428" s="17"/>
      <c r="G428" s="17"/>
      <c r="I428" s="8" t="s">
        <v>39</v>
      </c>
      <c r="J428" s="8">
        <v>1</v>
      </c>
      <c r="K428" s="8">
        <v>2</v>
      </c>
      <c r="L428" s="8">
        <v>30</v>
      </c>
      <c r="M428" s="8">
        <v>0.1</v>
      </c>
      <c r="N428" s="8">
        <v>1</v>
      </c>
      <c r="O428" s="8">
        <v>0.3</v>
      </c>
      <c r="P428" s="8">
        <v>1</v>
      </c>
      <c r="Q428" s="8">
        <v>1</v>
      </c>
      <c r="R428" s="8">
        <v>30</v>
      </c>
      <c r="S428" s="8">
        <v>1.5</v>
      </c>
      <c r="T428" s="8">
        <v>0.5</v>
      </c>
      <c r="U428" s="8">
        <v>0.15</v>
      </c>
      <c r="X428" s="4" t="str">
        <f>""</f>
        <v/>
      </c>
      <c r="Y428" s="4" t="str">
        <f>""</f>
        <v/>
      </c>
      <c r="Z428" s="4" t="str">
        <f>""</f>
        <v/>
      </c>
      <c r="AA428" s="4" t="str">
        <f>""</f>
        <v/>
      </c>
      <c r="AB428" s="4" t="str">
        <f>""</f>
        <v/>
      </c>
      <c r="AC428" s="4" t="str">
        <f>""</f>
        <v/>
      </c>
      <c r="AD428" s="4" t="str">
        <f>""</f>
        <v/>
      </c>
      <c r="AE428" s="4" t="str">
        <f>""</f>
        <v/>
      </c>
      <c r="AF428" s="4" t="str">
        <f>""</f>
        <v/>
      </c>
      <c r="AG428" s="4" t="str">
        <f>""</f>
        <v/>
      </c>
      <c r="AH428" s="4" t="str">
        <f>""</f>
        <v/>
      </c>
      <c r="AI428" s="4" t="str">
        <f>""</f>
        <v/>
      </c>
      <c r="AJ428" s="4" t="str">
        <f>""</f>
        <v/>
      </c>
      <c r="AK428" s="4" t="str">
        <f>""</f>
        <v/>
      </c>
      <c r="AL428" s="4" t="str">
        <f>""</f>
        <v/>
      </c>
      <c r="AM428" s="4" t="str">
        <f>""</f>
        <v/>
      </c>
      <c r="AN428" s="4" t="str">
        <f>""</f>
        <v/>
      </c>
      <c r="AO428" s="4" t="str">
        <f>""</f>
        <v/>
      </c>
      <c r="AP428" s="4" t="str">
        <f>""</f>
        <v/>
      </c>
      <c r="AQ428" s="4" t="str">
        <f>""</f>
        <v/>
      </c>
      <c r="AR428" s="4" t="str">
        <f>""</f>
        <v/>
      </c>
      <c r="AS428" s="4" t="str">
        <f>""</f>
        <v/>
      </c>
    </row>
    <row r="429" spans="1:45" x14ac:dyDescent="0.25">
      <c r="A429" s="15"/>
      <c r="B429" s="17"/>
      <c r="C429" s="17"/>
      <c r="D429" s="17"/>
      <c r="E429" s="17"/>
      <c r="F429" s="17"/>
      <c r="G429" s="17"/>
      <c r="I429" s="8" t="s">
        <v>40</v>
      </c>
      <c r="J429" s="8">
        <v>0</v>
      </c>
      <c r="K429" s="8">
        <v>0</v>
      </c>
      <c r="L429" s="8">
        <f>4*$K$2</f>
        <v>0.04</v>
      </c>
      <c r="M429" s="8">
        <f>4*$K$2</f>
        <v>0.04</v>
      </c>
      <c r="N429" s="8">
        <f>4*$K$2</f>
        <v>0.04</v>
      </c>
      <c r="O429" s="8">
        <v>0</v>
      </c>
      <c r="P429" s="8">
        <v>0</v>
      </c>
      <c r="Q429" s="8">
        <v>0</v>
      </c>
      <c r="R429" s="8">
        <v>0.5</v>
      </c>
      <c r="S429" s="8">
        <v>0.8</v>
      </c>
      <c r="T429" s="8">
        <v>0</v>
      </c>
      <c r="U429" s="8">
        <v>0</v>
      </c>
      <c r="X429" s="4" t="str">
        <f>""</f>
        <v/>
      </c>
      <c r="Y429" s="4" t="str">
        <f>""</f>
        <v/>
      </c>
      <c r="Z429" s="4" t="str">
        <f>""</f>
        <v/>
      </c>
      <c r="AA429" s="4" t="str">
        <f>""</f>
        <v/>
      </c>
      <c r="AB429" s="4" t="str">
        <f>""</f>
        <v/>
      </c>
      <c r="AC429" s="4" t="str">
        <f>""</f>
        <v/>
      </c>
      <c r="AD429" s="4" t="str">
        <f>""</f>
        <v/>
      </c>
      <c r="AE429" s="4" t="str">
        <f>""</f>
        <v/>
      </c>
      <c r="AF429" s="4" t="str">
        <f>""</f>
        <v/>
      </c>
      <c r="AG429" s="4" t="str">
        <f>""</f>
        <v/>
      </c>
      <c r="AH429" s="4" t="str">
        <f>""</f>
        <v/>
      </c>
      <c r="AI429" s="4" t="str">
        <f>""</f>
        <v/>
      </c>
      <c r="AJ429" s="4" t="str">
        <f>""</f>
        <v/>
      </c>
      <c r="AK429" s="4" t="str">
        <f>""</f>
        <v/>
      </c>
      <c r="AL429" s="4" t="str">
        <f>""</f>
        <v/>
      </c>
      <c r="AM429" s="4" t="str">
        <f>""</f>
        <v/>
      </c>
      <c r="AN429" s="4" t="str">
        <f>""</f>
        <v/>
      </c>
      <c r="AO429" s="4" t="str">
        <f>""</f>
        <v/>
      </c>
      <c r="AP429" s="4" t="str">
        <f>""</f>
        <v/>
      </c>
      <c r="AQ429" s="4" t="str">
        <f>""</f>
        <v/>
      </c>
      <c r="AR429" s="4" t="str">
        <f>""</f>
        <v/>
      </c>
      <c r="AS429" s="4" t="str">
        <f>""</f>
        <v/>
      </c>
    </row>
    <row r="430" spans="1:45" x14ac:dyDescent="0.25">
      <c r="A430" s="23" t="s">
        <v>41</v>
      </c>
      <c r="B430" s="18" t="s">
        <v>76</v>
      </c>
      <c r="C430" s="18">
        <v>13.8</v>
      </c>
      <c r="D430" s="18">
        <v>110</v>
      </c>
      <c r="E430" s="18" t="s">
        <v>43</v>
      </c>
      <c r="F430" s="18">
        <v>1</v>
      </c>
      <c r="G430" s="18" t="str">
        <f>B430&amp;C430&amp;D430&amp;E430&amp;F430</f>
        <v>GOV13.8110TD1</v>
      </c>
      <c r="H430" s="4" t="s">
        <v>6</v>
      </c>
      <c r="I430" s="4">
        <v>1</v>
      </c>
      <c r="J430" s="4">
        <v>0.03</v>
      </c>
      <c r="K430" s="4">
        <v>0.18</v>
      </c>
      <c r="L430" s="4">
        <v>6.64</v>
      </c>
      <c r="M430" s="4">
        <v>0.05</v>
      </c>
      <c r="N430" s="4">
        <v>0.5</v>
      </c>
      <c r="O430" s="4">
        <v>0.15</v>
      </c>
      <c r="P430" s="4">
        <v>1</v>
      </c>
      <c r="Q430" s="4">
        <v>0</v>
      </c>
      <c r="R430" s="4">
        <v>1.66</v>
      </c>
      <c r="S430" s="4">
        <v>1.41</v>
      </c>
      <c r="T430" s="4">
        <v>0.499</v>
      </c>
      <c r="U430" s="4">
        <v>0.06</v>
      </c>
      <c r="V430" s="4" t="s">
        <v>1</v>
      </c>
      <c r="W430" s="4" t="s">
        <v>1</v>
      </c>
      <c r="X430" s="4" t="str">
        <f>""</f>
        <v/>
      </c>
      <c r="Y430" s="4" t="str">
        <f>""</f>
        <v/>
      </c>
      <c r="Z430" s="4" t="str">
        <f>""</f>
        <v/>
      </c>
      <c r="AA430" s="4" t="str">
        <f>""</f>
        <v/>
      </c>
      <c r="AB430" s="4" t="str">
        <f>""</f>
        <v/>
      </c>
      <c r="AC430" s="4" t="str">
        <f>""</f>
        <v/>
      </c>
      <c r="AD430" s="4" t="str">
        <f>""</f>
        <v/>
      </c>
      <c r="AE430" s="4" t="str">
        <f>""</f>
        <v/>
      </c>
      <c r="AF430" s="4" t="str">
        <f>""</f>
        <v/>
      </c>
      <c r="AG430" s="4" t="str">
        <f>""</f>
        <v/>
      </c>
      <c r="AH430" s="4" t="str">
        <f>""</f>
        <v/>
      </c>
      <c r="AI430" s="4" t="str">
        <f>""</f>
        <v/>
      </c>
      <c r="AJ430" s="4" t="str">
        <f>""</f>
        <v/>
      </c>
      <c r="AK430" s="4" t="str">
        <f>""</f>
        <v/>
      </c>
      <c r="AL430" s="4" t="str">
        <f>""</f>
        <v/>
      </c>
      <c r="AM430" s="4" t="str">
        <f>""</f>
        <v/>
      </c>
      <c r="AN430" s="4" t="str">
        <f>""</f>
        <v/>
      </c>
      <c r="AO430" s="4" t="str">
        <f>""</f>
        <v/>
      </c>
      <c r="AP430" s="4" t="str">
        <f>""</f>
        <v/>
      </c>
      <c r="AQ430" s="4" t="str">
        <f>""</f>
        <v/>
      </c>
      <c r="AR430" s="4" t="str">
        <f>""</f>
        <v/>
      </c>
      <c r="AS430" s="4" t="str">
        <f>""</f>
        <v/>
      </c>
    </row>
    <row r="431" spans="1:45" x14ac:dyDescent="0.25">
      <c r="A431" s="15"/>
      <c r="B431" s="16"/>
      <c r="C431" s="16"/>
      <c r="D431" s="16"/>
      <c r="E431" s="16"/>
      <c r="F431" s="16"/>
      <c r="G431" s="16"/>
      <c r="H431" s="14" t="s">
        <v>25</v>
      </c>
      <c r="I431" s="7" t="s">
        <v>26</v>
      </c>
      <c r="J431" s="7" t="s">
        <v>77</v>
      </c>
      <c r="K431" s="7" t="s">
        <v>78</v>
      </c>
      <c r="L431" s="7" t="s">
        <v>79</v>
      </c>
      <c r="M431" s="7" t="s">
        <v>80</v>
      </c>
      <c r="N431" s="7" t="s">
        <v>81</v>
      </c>
      <c r="O431" s="7" t="s">
        <v>82</v>
      </c>
      <c r="P431" s="7" t="s">
        <v>83</v>
      </c>
      <c r="Q431" s="7" t="s">
        <v>84</v>
      </c>
      <c r="R431" s="7" t="s">
        <v>85</v>
      </c>
      <c r="S431" s="7" t="s">
        <v>86</v>
      </c>
      <c r="T431" s="7" t="s">
        <v>87</v>
      </c>
      <c r="U431" s="7" t="s">
        <v>88</v>
      </c>
      <c r="V431" s="7" t="s">
        <v>89</v>
      </c>
      <c r="W431" s="7" t="s">
        <v>90</v>
      </c>
      <c r="X431" s="7" t="s">
        <v>91</v>
      </c>
      <c r="Y431" s="7" t="s">
        <v>92</v>
      </c>
      <c r="Z431" s="7" t="s">
        <v>93</v>
      </c>
      <c r="AA431" s="7" t="s">
        <v>94</v>
      </c>
      <c r="AB431" s="7" t="s">
        <v>95</v>
      </c>
      <c r="AC431" s="7" t="s">
        <v>96</v>
      </c>
      <c r="AD431" s="7" t="s">
        <v>97</v>
      </c>
      <c r="AE431" s="7" t="s">
        <v>98</v>
      </c>
      <c r="AF431" s="7" t="s">
        <v>99</v>
      </c>
      <c r="AI431" s="4" t="str">
        <f>""</f>
        <v/>
      </c>
      <c r="AJ431" s="4" t="str">
        <f>""</f>
        <v/>
      </c>
      <c r="AK431" s="4" t="str">
        <f>""</f>
        <v/>
      </c>
      <c r="AL431" s="4" t="str">
        <f>""</f>
        <v/>
      </c>
      <c r="AM431" s="4" t="str">
        <f>""</f>
        <v/>
      </c>
      <c r="AN431" s="4" t="str">
        <f>""</f>
        <v/>
      </c>
      <c r="AO431" s="4" t="str">
        <f>""</f>
        <v/>
      </c>
      <c r="AP431" s="4" t="str">
        <f>""</f>
        <v/>
      </c>
      <c r="AQ431" s="4" t="str">
        <f>""</f>
        <v/>
      </c>
      <c r="AR431" s="4" t="str">
        <f>""</f>
        <v/>
      </c>
      <c r="AS431" s="4" t="str">
        <f>""</f>
        <v/>
      </c>
    </row>
    <row r="432" spans="1:45" x14ac:dyDescent="0.25">
      <c r="A432" s="15"/>
      <c r="B432" s="17"/>
      <c r="C432" s="17"/>
      <c r="D432" s="17"/>
      <c r="E432" s="17"/>
      <c r="F432" s="17"/>
      <c r="G432" s="17"/>
      <c r="I432" s="8" t="s">
        <v>39</v>
      </c>
      <c r="J432" s="8"/>
      <c r="K432" s="8"/>
      <c r="L432" s="8"/>
      <c r="M432" s="8"/>
      <c r="N432" s="8"/>
      <c r="O432" s="8"/>
      <c r="P432" s="8">
        <v>15</v>
      </c>
      <c r="Q432" s="8">
        <v>15</v>
      </c>
      <c r="R432" s="8"/>
      <c r="S432" s="8">
        <v>15</v>
      </c>
      <c r="T432" s="8">
        <v>15</v>
      </c>
      <c r="U432" s="8"/>
      <c r="V432" s="8"/>
      <c r="W432" s="8"/>
      <c r="X432" s="8">
        <v>2</v>
      </c>
      <c r="Y432" s="8">
        <v>2</v>
      </c>
      <c r="Z432" s="8"/>
      <c r="AA432" s="8">
        <v>2</v>
      </c>
      <c r="AB432" s="8">
        <v>2</v>
      </c>
      <c r="AC432" s="8">
        <v>2</v>
      </c>
      <c r="AD432" s="8">
        <v>2</v>
      </c>
      <c r="AE432" s="8">
        <v>0.99</v>
      </c>
      <c r="AF432" s="8">
        <v>0</v>
      </c>
      <c r="AI432" s="4" t="str">
        <f>""</f>
        <v/>
      </c>
      <c r="AJ432" s="4" t="str">
        <f>""</f>
        <v/>
      </c>
      <c r="AK432" s="4" t="str">
        <f>""</f>
        <v/>
      </c>
      <c r="AL432" s="4" t="str">
        <f>""</f>
        <v/>
      </c>
      <c r="AM432" s="4" t="str">
        <f>""</f>
        <v/>
      </c>
      <c r="AN432" s="4" t="str">
        <f>""</f>
        <v/>
      </c>
      <c r="AO432" s="4" t="str">
        <f>""</f>
        <v/>
      </c>
      <c r="AP432" s="4" t="str">
        <f>""</f>
        <v/>
      </c>
      <c r="AQ432" s="4" t="str">
        <f>""</f>
        <v/>
      </c>
      <c r="AR432" s="4" t="str">
        <f>""</f>
        <v/>
      </c>
      <c r="AS432" s="4" t="str">
        <f>""</f>
        <v/>
      </c>
    </row>
    <row r="433" spans="1:45" x14ac:dyDescent="0.25">
      <c r="A433" s="15"/>
      <c r="B433" s="17"/>
      <c r="C433" s="17"/>
      <c r="D433" s="17"/>
      <c r="E433" s="17"/>
      <c r="F433" s="17"/>
      <c r="G433" s="17"/>
      <c r="I433" s="8" t="s">
        <v>40</v>
      </c>
      <c r="J433" s="8"/>
      <c r="K433" s="8"/>
      <c r="L433" s="8"/>
      <c r="M433" s="8"/>
      <c r="N433" s="8"/>
      <c r="O433" s="8"/>
      <c r="P433" s="8">
        <v>1.5</v>
      </c>
      <c r="Q433" s="8">
        <v>1.5</v>
      </c>
      <c r="R433" s="8">
        <f>2*$K$2</f>
        <v>0.02</v>
      </c>
      <c r="S433" s="8">
        <v>1.5</v>
      </c>
      <c r="T433" s="8">
        <v>1.5</v>
      </c>
      <c r="U433" s="8">
        <f>2*$K$2</f>
        <v>0.02</v>
      </c>
      <c r="V433" s="8"/>
      <c r="W433" s="8"/>
      <c r="X433" s="8">
        <f t="shared" ref="X433:Y433" si="52">2*$K$2</f>
        <v>0.02</v>
      </c>
      <c r="Y433" s="8">
        <f t="shared" si="52"/>
        <v>0.02</v>
      </c>
      <c r="Z433" s="8"/>
      <c r="AA433" s="8">
        <f t="shared" ref="AA433:AD433" si="53">2*$K$2</f>
        <v>0.02</v>
      </c>
      <c r="AB433" s="8">
        <f t="shared" si="53"/>
        <v>0.02</v>
      </c>
      <c r="AC433" s="8">
        <f t="shared" si="53"/>
        <v>0.02</v>
      </c>
      <c r="AD433" s="8">
        <f t="shared" si="53"/>
        <v>0.02</v>
      </c>
      <c r="AE433" s="8">
        <v>0</v>
      </c>
      <c r="AF433" s="8">
        <v>-0.3</v>
      </c>
      <c r="AI433" s="4" t="str">
        <f>""</f>
        <v/>
      </c>
      <c r="AJ433" s="4" t="str">
        <f>""</f>
        <v/>
      </c>
      <c r="AK433" s="4" t="str">
        <f>""</f>
        <v/>
      </c>
      <c r="AL433" s="4" t="str">
        <f>""</f>
        <v/>
      </c>
      <c r="AM433" s="4" t="str">
        <f>""</f>
        <v/>
      </c>
      <c r="AN433" s="4" t="str">
        <f>""</f>
        <v/>
      </c>
      <c r="AO433" s="4" t="str">
        <f>""</f>
        <v/>
      </c>
      <c r="AP433" s="4" t="str">
        <f>""</f>
        <v/>
      </c>
      <c r="AQ433" s="4" t="str">
        <f>""</f>
        <v/>
      </c>
      <c r="AR433" s="4" t="str">
        <f>""</f>
        <v/>
      </c>
      <c r="AS433" s="4" t="str">
        <f>""</f>
        <v/>
      </c>
    </row>
    <row r="434" spans="1:45" x14ac:dyDescent="0.25">
      <c r="A434" s="24" t="s">
        <v>41</v>
      </c>
      <c r="B434" s="18" t="s">
        <v>100</v>
      </c>
      <c r="C434" s="18">
        <v>13.8</v>
      </c>
      <c r="D434" s="18">
        <v>110</v>
      </c>
      <c r="E434" s="18" t="s">
        <v>43</v>
      </c>
      <c r="F434" s="18">
        <v>1</v>
      </c>
      <c r="G434" s="18" t="str">
        <f>B434&amp;C434&amp;D434&amp;E434&amp;F434</f>
        <v>PSS13.8110TD1</v>
      </c>
      <c r="H434" s="4" t="s">
        <v>9</v>
      </c>
      <c r="I434" s="4">
        <v>1</v>
      </c>
      <c r="J434" s="4">
        <v>1</v>
      </c>
      <c r="K434" s="4">
        <v>0</v>
      </c>
      <c r="L434" s="4">
        <v>3</v>
      </c>
      <c r="M434" s="4">
        <v>0</v>
      </c>
      <c r="N434" s="4">
        <v>5</v>
      </c>
      <c r="O434" s="4">
        <v>1</v>
      </c>
      <c r="P434" s="4">
        <v>2.5</v>
      </c>
      <c r="Q434" s="4">
        <v>2.5</v>
      </c>
      <c r="R434" s="4">
        <v>0</v>
      </c>
      <c r="S434" s="4">
        <v>2.5</v>
      </c>
      <c r="T434" s="4">
        <v>0</v>
      </c>
      <c r="U434" s="4">
        <v>2.5</v>
      </c>
      <c r="V434" s="4">
        <v>0.39</v>
      </c>
      <c r="W434" s="4">
        <v>1</v>
      </c>
      <c r="X434" s="4">
        <v>0</v>
      </c>
      <c r="Y434" s="4">
        <v>0.1</v>
      </c>
      <c r="Z434" s="4">
        <v>6.5</v>
      </c>
      <c r="AA434" s="4">
        <v>0.44</v>
      </c>
      <c r="AB434" s="4">
        <v>0.08</v>
      </c>
      <c r="AC434" s="4">
        <v>0.2</v>
      </c>
      <c r="AD434" s="4">
        <v>0.98</v>
      </c>
      <c r="AE434" s="4">
        <v>0.1</v>
      </c>
      <c r="AF434" s="4">
        <v>-0.1</v>
      </c>
      <c r="AG434" s="4" t="s">
        <v>1</v>
      </c>
      <c r="AH434" s="4" t="s">
        <v>1</v>
      </c>
      <c r="AI434" s="4" t="str">
        <f>""</f>
        <v/>
      </c>
      <c r="AJ434" s="4" t="str">
        <f>""</f>
        <v/>
      </c>
      <c r="AK434" s="4" t="str">
        <f>""</f>
        <v/>
      </c>
      <c r="AL434" s="4" t="str">
        <f>""</f>
        <v/>
      </c>
      <c r="AM434" s="4" t="str">
        <f>""</f>
        <v/>
      </c>
      <c r="AN434" s="4" t="str">
        <f>""</f>
        <v/>
      </c>
      <c r="AO434" s="4" t="str">
        <f>""</f>
        <v/>
      </c>
      <c r="AP434" s="4" t="str">
        <f>""</f>
        <v/>
      </c>
      <c r="AQ434" s="4" t="str">
        <f>""</f>
        <v/>
      </c>
      <c r="AR434" s="4" t="str">
        <f>""</f>
        <v/>
      </c>
      <c r="AS434" s="4" t="str">
        <f>""</f>
        <v/>
      </c>
    </row>
    <row r="435" spans="1:45" x14ac:dyDescent="0.25">
      <c r="A435" s="27" t="s">
        <v>150</v>
      </c>
      <c r="B435" s="9"/>
      <c r="C435" s="9"/>
      <c r="D435" s="9"/>
      <c r="E435" s="9"/>
      <c r="F435" s="16"/>
      <c r="G435" s="16"/>
      <c r="H435" s="14" t="s">
        <v>25</v>
      </c>
      <c r="I435" s="7" t="s">
        <v>26</v>
      </c>
      <c r="J435" s="7" t="s">
        <v>27</v>
      </c>
      <c r="K435" s="7" t="s">
        <v>28</v>
      </c>
      <c r="L435" s="7" t="s">
        <v>29</v>
      </c>
      <c r="M435" s="7" t="s">
        <v>30</v>
      </c>
      <c r="N435" s="7" t="s">
        <v>31</v>
      </c>
      <c r="O435" s="7" t="s">
        <v>32</v>
      </c>
      <c r="P435" s="7" t="s">
        <v>33</v>
      </c>
      <c r="Q435" s="7" t="s">
        <v>34</v>
      </c>
      <c r="R435" s="7" t="s">
        <v>35</v>
      </c>
      <c r="S435" s="7" t="s">
        <v>36</v>
      </c>
      <c r="X435" s="4" t="str">
        <f>""</f>
        <v/>
      </c>
      <c r="Y435" s="4" t="str">
        <f>""</f>
        <v/>
      </c>
      <c r="Z435" s="4" t="str">
        <f>""</f>
        <v/>
      </c>
      <c r="AA435" s="4" t="str">
        <f>""</f>
        <v/>
      </c>
      <c r="AB435" s="4" t="str">
        <f>""</f>
        <v/>
      </c>
      <c r="AC435" s="4" t="str">
        <f>""</f>
        <v/>
      </c>
      <c r="AD435" s="4" t="str">
        <f>""</f>
        <v/>
      </c>
      <c r="AE435" s="4" t="str">
        <f>""</f>
        <v/>
      </c>
      <c r="AF435" s="4" t="str">
        <f>""</f>
        <v/>
      </c>
      <c r="AG435" s="4" t="str">
        <f>""</f>
        <v/>
      </c>
      <c r="AH435" s="4" t="str">
        <f>""</f>
        <v/>
      </c>
      <c r="AI435" s="4" t="str">
        <f>""</f>
        <v/>
      </c>
      <c r="AJ435" s="4" t="str">
        <f>""</f>
        <v/>
      </c>
      <c r="AK435" s="4" t="str">
        <f>""</f>
        <v/>
      </c>
      <c r="AL435" s="4" t="str">
        <f>""</f>
        <v/>
      </c>
      <c r="AM435" s="4" t="str">
        <f>""</f>
        <v/>
      </c>
      <c r="AN435" s="4" t="str">
        <f>""</f>
        <v/>
      </c>
      <c r="AO435" s="4" t="str">
        <f>""</f>
        <v/>
      </c>
      <c r="AP435" s="4" t="str">
        <f>""</f>
        <v/>
      </c>
      <c r="AQ435" s="4" t="str">
        <f>""</f>
        <v/>
      </c>
      <c r="AR435" s="4" t="str">
        <f>""</f>
        <v/>
      </c>
      <c r="AS435" s="4" t="str">
        <f>""</f>
        <v/>
      </c>
    </row>
    <row r="436" spans="1:45" x14ac:dyDescent="0.25">
      <c r="A436" s="25"/>
      <c r="B436" s="10"/>
      <c r="C436" s="10"/>
      <c r="D436" s="10"/>
      <c r="E436" s="10"/>
      <c r="F436" s="17"/>
      <c r="G436" s="17"/>
      <c r="I436" s="8" t="s">
        <v>39</v>
      </c>
      <c r="J436" s="8">
        <v>0.1</v>
      </c>
      <c r="K436" s="8">
        <v>0.2</v>
      </c>
      <c r="L436" s="8">
        <v>0</v>
      </c>
      <c r="M436" s="8">
        <v>10</v>
      </c>
      <c r="N436" s="8">
        <v>20</v>
      </c>
      <c r="O436" s="8">
        <v>1000</v>
      </c>
      <c r="P436" s="8">
        <v>0.5</v>
      </c>
      <c r="Q436" s="8">
        <v>8</v>
      </c>
      <c r="R436" s="8">
        <v>-3</v>
      </c>
      <c r="S436" s="8">
        <v>0.3</v>
      </c>
      <c r="X436" s="4" t="str">
        <f>""</f>
        <v/>
      </c>
      <c r="Y436" s="4" t="str">
        <f>""</f>
        <v/>
      </c>
      <c r="Z436" s="4" t="str">
        <f>""</f>
        <v/>
      </c>
      <c r="AA436" s="4" t="str">
        <f>""</f>
        <v/>
      </c>
      <c r="AB436" s="4" t="str">
        <f>""</f>
        <v/>
      </c>
      <c r="AC436" s="4" t="str">
        <f>""</f>
        <v/>
      </c>
      <c r="AD436" s="4" t="str">
        <f>""</f>
        <v/>
      </c>
      <c r="AE436" s="4" t="str">
        <f>""</f>
        <v/>
      </c>
      <c r="AF436" s="4" t="str">
        <f>""</f>
        <v/>
      </c>
      <c r="AG436" s="4" t="str">
        <f>""</f>
        <v/>
      </c>
      <c r="AH436" s="4" t="str">
        <f>""</f>
        <v/>
      </c>
      <c r="AI436" s="4" t="str">
        <f>""</f>
        <v/>
      </c>
      <c r="AJ436" s="4" t="str">
        <f>""</f>
        <v/>
      </c>
      <c r="AK436" s="4" t="str">
        <f>""</f>
        <v/>
      </c>
      <c r="AL436" s="4" t="str">
        <f>""</f>
        <v/>
      </c>
      <c r="AM436" s="4" t="str">
        <f>""</f>
        <v/>
      </c>
      <c r="AN436" s="4" t="str">
        <f>""</f>
        <v/>
      </c>
      <c r="AO436" s="4" t="str">
        <f>""</f>
        <v/>
      </c>
      <c r="AP436" s="4" t="str">
        <f>""</f>
        <v/>
      </c>
      <c r="AQ436" s="4" t="str">
        <f>""</f>
        <v/>
      </c>
      <c r="AR436" s="4" t="str">
        <f>""</f>
        <v/>
      </c>
      <c r="AS436" s="4" t="str">
        <f>""</f>
        <v/>
      </c>
    </row>
    <row r="437" spans="1:45" x14ac:dyDescent="0.25">
      <c r="A437" s="25"/>
      <c r="B437" s="10"/>
      <c r="C437" s="10"/>
      <c r="D437" s="10"/>
      <c r="E437" s="10"/>
      <c r="F437" s="17"/>
      <c r="G437" s="17"/>
      <c r="I437" s="8" t="s">
        <v>40</v>
      </c>
      <c r="J437" s="8">
        <v>0</v>
      </c>
      <c r="K437" s="8">
        <v>0</v>
      </c>
      <c r="L437" s="8">
        <v>-0.2</v>
      </c>
      <c r="M437" s="8">
        <v>0</v>
      </c>
      <c r="N437" s="8">
        <f>4*$K$2</f>
        <v>0.04</v>
      </c>
      <c r="O437" s="8">
        <v>50</v>
      </c>
      <c r="P437" s="8">
        <v>0</v>
      </c>
      <c r="Q437" s="8">
        <v>3</v>
      </c>
      <c r="R437" s="8">
        <v>-8</v>
      </c>
      <c r="S437" s="8">
        <v>0</v>
      </c>
      <c r="X437" s="4" t="str">
        <f>""</f>
        <v/>
      </c>
      <c r="Y437" s="4" t="str">
        <f>""</f>
        <v/>
      </c>
      <c r="Z437" s="4" t="str">
        <f>""</f>
        <v/>
      </c>
      <c r="AA437" s="4" t="str">
        <f>""</f>
        <v/>
      </c>
      <c r="AB437" s="4" t="str">
        <f>""</f>
        <v/>
      </c>
      <c r="AC437" s="4" t="str">
        <f>""</f>
        <v/>
      </c>
      <c r="AD437" s="4" t="str">
        <f>""</f>
        <v/>
      </c>
      <c r="AE437" s="4" t="str">
        <f>""</f>
        <v/>
      </c>
      <c r="AF437" s="4" t="str">
        <f>""</f>
        <v/>
      </c>
      <c r="AG437" s="4" t="str">
        <f>""</f>
        <v/>
      </c>
      <c r="AH437" s="4" t="str">
        <f>""</f>
        <v/>
      </c>
      <c r="AI437" s="4" t="str">
        <f>""</f>
        <v/>
      </c>
      <c r="AJ437" s="4" t="str">
        <f>""</f>
        <v/>
      </c>
      <c r="AK437" s="4" t="str">
        <f>""</f>
        <v/>
      </c>
      <c r="AL437" s="4" t="str">
        <f>""</f>
        <v/>
      </c>
      <c r="AM437" s="4" t="str">
        <f>""</f>
        <v/>
      </c>
      <c r="AN437" s="4" t="str">
        <f>""</f>
        <v/>
      </c>
      <c r="AO437" s="4" t="str">
        <f>""</f>
        <v/>
      </c>
      <c r="AP437" s="4" t="str">
        <f>""</f>
        <v/>
      </c>
      <c r="AQ437" s="4" t="str">
        <f>""</f>
        <v/>
      </c>
      <c r="AR437" s="4" t="str">
        <f>""</f>
        <v/>
      </c>
      <c r="AS437" s="4" t="str">
        <f>""</f>
        <v/>
      </c>
    </row>
    <row r="438" spans="1:45" x14ac:dyDescent="0.25">
      <c r="A438" s="22" t="s">
        <v>41</v>
      </c>
      <c r="B438" s="18" t="s">
        <v>42</v>
      </c>
      <c r="C438" s="18">
        <v>13.8</v>
      </c>
      <c r="D438" s="18">
        <v>105</v>
      </c>
      <c r="E438" s="18" t="s">
        <v>43</v>
      </c>
      <c r="F438" s="18">
        <v>1</v>
      </c>
      <c r="G438" s="18" t="str">
        <f>B438&amp;C438&amp;D438&amp;E438&amp;F438</f>
        <v>AVR13.8105TD1</v>
      </c>
      <c r="H438" s="4" t="s">
        <v>4</v>
      </c>
      <c r="I438" s="4">
        <v>1</v>
      </c>
      <c r="J438" s="4">
        <v>0</v>
      </c>
      <c r="K438" s="4">
        <v>0.2</v>
      </c>
      <c r="L438" s="4">
        <v>-0.19900000000000001</v>
      </c>
      <c r="M438" s="4">
        <v>0</v>
      </c>
      <c r="N438" s="4">
        <v>5</v>
      </c>
      <c r="O438" s="4">
        <v>250</v>
      </c>
      <c r="P438" s="4">
        <v>0.05</v>
      </c>
      <c r="Q438" s="4">
        <v>5.64</v>
      </c>
      <c r="R438" s="4">
        <v>0</v>
      </c>
      <c r="S438" s="4">
        <v>0</v>
      </c>
      <c r="T438" s="4" t="s">
        <v>1</v>
      </c>
      <c r="U438" s="4" t="s">
        <v>1</v>
      </c>
      <c r="V438" s="4" t="str">
        <f>""</f>
        <v/>
      </c>
      <c r="W438" s="4" t="str">
        <f>""</f>
        <v/>
      </c>
      <c r="X438" s="4" t="str">
        <f>""</f>
        <v/>
      </c>
      <c r="Y438" s="4" t="str">
        <f>""</f>
        <v/>
      </c>
      <c r="Z438" s="4" t="str">
        <f>""</f>
        <v/>
      </c>
      <c r="AA438" s="4" t="str">
        <f>""</f>
        <v/>
      </c>
      <c r="AB438" s="4" t="str">
        <f>""</f>
        <v/>
      </c>
      <c r="AC438" s="4" t="str">
        <f>""</f>
        <v/>
      </c>
      <c r="AD438" s="4" t="str">
        <f>""</f>
        <v/>
      </c>
      <c r="AE438" s="4" t="str">
        <f>""</f>
        <v/>
      </c>
      <c r="AF438" s="4" t="str">
        <f>""</f>
        <v/>
      </c>
      <c r="AG438" s="4" t="str">
        <f>""</f>
        <v/>
      </c>
      <c r="AH438" s="4" t="str">
        <f>""</f>
        <v/>
      </c>
      <c r="AI438" s="4" t="str">
        <f>""</f>
        <v/>
      </c>
      <c r="AJ438" s="4" t="str">
        <f>""</f>
        <v/>
      </c>
      <c r="AK438" s="4" t="str">
        <f>""</f>
        <v/>
      </c>
      <c r="AL438" s="4" t="str">
        <f>""</f>
        <v/>
      </c>
      <c r="AM438" s="4" t="str">
        <f>""</f>
        <v/>
      </c>
      <c r="AN438" s="4" t="str">
        <f>""</f>
        <v/>
      </c>
      <c r="AO438" s="4" t="str">
        <f>""</f>
        <v/>
      </c>
      <c r="AP438" s="4" t="str">
        <f>""</f>
        <v/>
      </c>
      <c r="AQ438" s="4" t="str">
        <f>""</f>
        <v/>
      </c>
      <c r="AR438" s="4" t="str">
        <f>""</f>
        <v/>
      </c>
      <c r="AS438" s="4" t="str">
        <f>""</f>
        <v/>
      </c>
    </row>
    <row r="439" spans="1:45" x14ac:dyDescent="0.25">
      <c r="A439" s="15"/>
      <c r="B439" s="16"/>
      <c r="C439" s="16"/>
      <c r="D439" s="16"/>
      <c r="E439" s="16"/>
      <c r="F439" s="16"/>
      <c r="G439" s="16"/>
      <c r="H439" s="14" t="s">
        <v>25</v>
      </c>
      <c r="I439" s="7" t="s">
        <v>26</v>
      </c>
      <c r="J439" s="7" t="s">
        <v>44</v>
      </c>
      <c r="K439" s="7" t="s">
        <v>45</v>
      </c>
      <c r="L439" s="7" t="s">
        <v>46</v>
      </c>
      <c r="M439" s="7" t="s">
        <v>47</v>
      </c>
      <c r="N439" s="7" t="s">
        <v>48</v>
      </c>
      <c r="O439" s="7" t="s">
        <v>49</v>
      </c>
      <c r="P439" s="7" t="s">
        <v>50</v>
      </c>
      <c r="Q439" s="7" t="s">
        <v>51</v>
      </c>
      <c r="R439" s="7" t="s">
        <v>52</v>
      </c>
      <c r="S439" s="7" t="s">
        <v>53</v>
      </c>
      <c r="T439" s="7" t="s">
        <v>54</v>
      </c>
      <c r="U439" s="7" t="s">
        <v>55</v>
      </c>
      <c r="X439" s="4" t="str">
        <f>""</f>
        <v/>
      </c>
      <c r="Y439" s="4" t="str">
        <f>""</f>
        <v/>
      </c>
      <c r="Z439" s="4" t="str">
        <f>""</f>
        <v/>
      </c>
      <c r="AA439" s="4" t="str">
        <f>""</f>
        <v/>
      </c>
      <c r="AB439" s="4" t="str">
        <f>""</f>
        <v/>
      </c>
      <c r="AC439" s="4" t="str">
        <f>""</f>
        <v/>
      </c>
      <c r="AD439" s="4" t="str">
        <f>""</f>
        <v/>
      </c>
      <c r="AE439" s="4" t="str">
        <f>""</f>
        <v/>
      </c>
      <c r="AF439" s="4" t="str">
        <f>""</f>
        <v/>
      </c>
      <c r="AG439" s="4" t="str">
        <f>""</f>
        <v/>
      </c>
      <c r="AH439" s="4" t="str">
        <f>""</f>
        <v/>
      </c>
      <c r="AI439" s="4" t="str">
        <f>""</f>
        <v/>
      </c>
      <c r="AJ439" s="4" t="str">
        <f>""</f>
        <v/>
      </c>
      <c r="AK439" s="4" t="str">
        <f>""</f>
        <v/>
      </c>
      <c r="AL439" s="4" t="str">
        <f>""</f>
        <v/>
      </c>
      <c r="AM439" s="4" t="str">
        <f>""</f>
        <v/>
      </c>
      <c r="AN439" s="4" t="str">
        <f>""</f>
        <v/>
      </c>
      <c r="AO439" s="4" t="str">
        <f>""</f>
        <v/>
      </c>
      <c r="AP439" s="4" t="str">
        <f>""</f>
        <v/>
      </c>
      <c r="AQ439" s="4" t="str">
        <f>""</f>
        <v/>
      </c>
      <c r="AR439" s="4" t="str">
        <f>""</f>
        <v/>
      </c>
      <c r="AS439" s="4" t="str">
        <f>""</f>
        <v/>
      </c>
    </row>
    <row r="440" spans="1:45" x14ac:dyDescent="0.25">
      <c r="A440" s="15"/>
      <c r="B440" s="17"/>
      <c r="C440" s="17"/>
      <c r="D440" s="17"/>
      <c r="E440" s="17"/>
      <c r="F440" s="17"/>
      <c r="G440" s="17"/>
      <c r="I440" s="8" t="s">
        <v>39</v>
      </c>
      <c r="J440" s="8">
        <v>10</v>
      </c>
      <c r="K440" s="8">
        <v>0.2</v>
      </c>
      <c r="L440" s="8">
        <v>0.2</v>
      </c>
      <c r="M440" s="8">
        <v>10</v>
      </c>
      <c r="N440" s="8">
        <v>3</v>
      </c>
      <c r="O440" s="8">
        <v>2.5</v>
      </c>
      <c r="P440" s="8"/>
      <c r="Q440" s="8"/>
      <c r="R440" s="8"/>
      <c r="S440" s="8"/>
      <c r="T440" s="8"/>
      <c r="U440" s="8"/>
      <c r="X440" s="4" t="str">
        <f>""</f>
        <v/>
      </c>
      <c r="Y440" s="4" t="str">
        <f>""</f>
        <v/>
      </c>
      <c r="Z440" s="4" t="str">
        <f>""</f>
        <v/>
      </c>
      <c r="AA440" s="4" t="str">
        <f>""</f>
        <v/>
      </c>
      <c r="AB440" s="4" t="str">
        <f>""</f>
        <v/>
      </c>
      <c r="AC440" s="4" t="str">
        <f>""</f>
        <v/>
      </c>
      <c r="AD440" s="4" t="str">
        <f>""</f>
        <v/>
      </c>
      <c r="AE440" s="4" t="str">
        <f>""</f>
        <v/>
      </c>
      <c r="AF440" s="4" t="str">
        <f>""</f>
        <v/>
      </c>
      <c r="AG440" s="4" t="str">
        <f>""</f>
        <v/>
      </c>
      <c r="AH440" s="4" t="str">
        <f>""</f>
        <v/>
      </c>
      <c r="AI440" s="4" t="str">
        <f>""</f>
        <v/>
      </c>
      <c r="AJ440" s="4" t="str">
        <f>""</f>
        <v/>
      </c>
      <c r="AK440" s="4" t="str">
        <f>""</f>
        <v/>
      </c>
      <c r="AL440" s="4" t="str">
        <f>""</f>
        <v/>
      </c>
      <c r="AM440" s="4" t="str">
        <f>""</f>
        <v/>
      </c>
      <c r="AN440" s="4" t="str">
        <f>""</f>
        <v/>
      </c>
      <c r="AO440" s="4" t="str">
        <f>""</f>
        <v/>
      </c>
      <c r="AP440" s="4" t="str">
        <f>""</f>
        <v/>
      </c>
      <c r="AQ440" s="4" t="str">
        <f>""</f>
        <v/>
      </c>
      <c r="AR440" s="4" t="str">
        <f>""</f>
        <v/>
      </c>
      <c r="AS440" s="4" t="str">
        <f>""</f>
        <v/>
      </c>
    </row>
    <row r="441" spans="1:45" x14ac:dyDescent="0.25">
      <c r="A441" s="15"/>
      <c r="B441" s="17"/>
      <c r="C441" s="17"/>
      <c r="D441" s="17"/>
      <c r="E441" s="17"/>
      <c r="F441" s="17"/>
      <c r="G441" s="17"/>
      <c r="I441" s="8" t="s">
        <v>40</v>
      </c>
      <c r="J441" s="8">
        <v>1</v>
      </c>
      <c r="K441" s="8">
        <f>4*$K$2</f>
        <v>0.04</v>
      </c>
      <c r="L441" s="8">
        <f>4*$K$2</f>
        <v>0.04</v>
      </c>
      <c r="M441" s="8">
        <v>1</v>
      </c>
      <c r="N441" s="8">
        <v>0</v>
      </c>
      <c r="O441" s="8"/>
      <c r="P441" s="8"/>
      <c r="Q441" s="8"/>
      <c r="R441" s="8"/>
      <c r="S441" s="8"/>
      <c r="T441" s="8">
        <v>0</v>
      </c>
      <c r="U441" s="8"/>
      <c r="X441" s="4" t="str">
        <f>""</f>
        <v/>
      </c>
      <c r="Y441" s="4" t="str">
        <f>""</f>
        <v/>
      </c>
      <c r="Z441" s="4" t="str">
        <f>""</f>
        <v/>
      </c>
      <c r="AA441" s="4" t="str">
        <f>""</f>
        <v/>
      </c>
      <c r="AB441" s="4" t="str">
        <f>""</f>
        <v/>
      </c>
      <c r="AC441" s="4" t="str">
        <f>""</f>
        <v/>
      </c>
      <c r="AD441" s="4" t="str">
        <f>""</f>
        <v/>
      </c>
      <c r="AE441" s="4" t="str">
        <f>""</f>
        <v/>
      </c>
      <c r="AF441" s="4" t="str">
        <f>""</f>
        <v/>
      </c>
      <c r="AG441" s="4" t="str">
        <f>""</f>
        <v/>
      </c>
      <c r="AH441" s="4" t="str">
        <f>""</f>
        <v/>
      </c>
      <c r="AI441" s="4" t="str">
        <f>""</f>
        <v/>
      </c>
      <c r="AJ441" s="4" t="str">
        <f>""</f>
        <v/>
      </c>
      <c r="AK441" s="4" t="str">
        <f>""</f>
        <v/>
      </c>
      <c r="AL441" s="4" t="str">
        <f>""</f>
        <v/>
      </c>
      <c r="AM441" s="4" t="str">
        <f>""</f>
        <v/>
      </c>
      <c r="AN441" s="4" t="str">
        <f>""</f>
        <v/>
      </c>
      <c r="AO441" s="4" t="str">
        <f>""</f>
        <v/>
      </c>
      <c r="AP441" s="4" t="str">
        <f>""</f>
        <v/>
      </c>
      <c r="AQ441" s="4" t="str">
        <f>""</f>
        <v/>
      </c>
      <c r="AR441" s="4" t="str">
        <f>""</f>
        <v/>
      </c>
      <c r="AS441" s="4" t="str">
        <f>""</f>
        <v/>
      </c>
    </row>
    <row r="442" spans="1:45" x14ac:dyDescent="0.25">
      <c r="A442" s="23" t="s">
        <v>41</v>
      </c>
      <c r="B442" s="18" t="s">
        <v>62</v>
      </c>
      <c r="C442" s="18">
        <v>13.8</v>
      </c>
      <c r="D442" s="18">
        <v>105</v>
      </c>
      <c r="E442" s="18" t="s">
        <v>43</v>
      </c>
      <c r="F442" s="18">
        <v>1</v>
      </c>
      <c r="G442" s="18" t="str">
        <f>B442&amp;C442&amp;D442&amp;E442&amp;F442</f>
        <v>GEN13.8105TD1</v>
      </c>
      <c r="H442" s="4" t="s">
        <v>0</v>
      </c>
      <c r="I442" s="4">
        <v>1</v>
      </c>
      <c r="J442" s="4">
        <v>6.6</v>
      </c>
      <c r="K442" s="4">
        <v>0.05</v>
      </c>
      <c r="L442" s="4">
        <v>0.155</v>
      </c>
      <c r="M442" s="4">
        <v>2</v>
      </c>
      <c r="N442" s="4">
        <v>0</v>
      </c>
      <c r="O442" s="4">
        <v>1.1299999999999999</v>
      </c>
      <c r="P442" s="4">
        <v>0.73399999999999999</v>
      </c>
      <c r="Q442" s="4">
        <v>0.26</v>
      </c>
      <c r="R442" s="4">
        <v>0.22</v>
      </c>
      <c r="S442" s="4">
        <v>0.104</v>
      </c>
      <c r="T442" s="4">
        <v>0.19400000000000001</v>
      </c>
      <c r="U442" s="4">
        <v>0.68500000000000005</v>
      </c>
      <c r="V442" s="4" t="s">
        <v>1</v>
      </c>
      <c r="W442" s="4" t="s">
        <v>1</v>
      </c>
      <c r="X442" s="4" t="str">
        <f>""</f>
        <v/>
      </c>
      <c r="Y442" s="4" t="str">
        <f>""</f>
        <v/>
      </c>
      <c r="Z442" s="4" t="str">
        <f>""</f>
        <v/>
      </c>
      <c r="AA442" s="4" t="str">
        <f>""</f>
        <v/>
      </c>
      <c r="AB442" s="4" t="str">
        <f>""</f>
        <v/>
      </c>
      <c r="AC442" s="4" t="str">
        <f>""</f>
        <v/>
      </c>
      <c r="AD442" s="4" t="str">
        <f>""</f>
        <v/>
      </c>
      <c r="AE442" s="4" t="str">
        <f>""</f>
        <v/>
      </c>
      <c r="AF442" s="4" t="str">
        <f>""</f>
        <v/>
      </c>
      <c r="AG442" s="4" t="str">
        <f>""</f>
        <v/>
      </c>
      <c r="AH442" s="4" t="str">
        <f>""</f>
        <v/>
      </c>
      <c r="AI442" s="4" t="str">
        <f>""</f>
        <v/>
      </c>
      <c r="AJ442" s="4" t="str">
        <f>""</f>
        <v/>
      </c>
      <c r="AK442" s="4" t="str">
        <f>""</f>
        <v/>
      </c>
      <c r="AL442" s="4" t="str">
        <f>""</f>
        <v/>
      </c>
      <c r="AM442" s="4" t="str">
        <f>""</f>
        <v/>
      </c>
      <c r="AN442" s="4" t="str">
        <f>""</f>
        <v/>
      </c>
      <c r="AO442" s="4" t="str">
        <f>""</f>
        <v/>
      </c>
      <c r="AP442" s="4" t="str">
        <f>""</f>
        <v/>
      </c>
      <c r="AQ442" s="4" t="str">
        <f>""</f>
        <v/>
      </c>
      <c r="AR442" s="4" t="str">
        <f>""</f>
        <v/>
      </c>
      <c r="AS442" s="4" t="str">
        <f>""</f>
        <v/>
      </c>
    </row>
    <row r="443" spans="1:45" x14ac:dyDescent="0.25">
      <c r="A443" s="15"/>
      <c r="B443" s="16"/>
      <c r="C443" s="16"/>
      <c r="D443" s="16"/>
      <c r="E443" s="16"/>
      <c r="F443" s="16"/>
      <c r="G443" s="16"/>
      <c r="H443" s="14" t="s">
        <v>25</v>
      </c>
      <c r="I443" s="7" t="s">
        <v>26</v>
      </c>
      <c r="J443" s="7" t="s">
        <v>64</v>
      </c>
      <c r="K443" s="7" t="s">
        <v>65</v>
      </c>
      <c r="L443" s="7" t="s">
        <v>66</v>
      </c>
      <c r="M443" s="7" t="s">
        <v>67</v>
      </c>
      <c r="N443" s="7" t="s">
        <v>68</v>
      </c>
      <c r="O443" s="7" t="s">
        <v>69</v>
      </c>
      <c r="P443" s="7" t="s">
        <v>70</v>
      </c>
      <c r="Q443" s="7" t="s">
        <v>71</v>
      </c>
      <c r="R443" s="7" t="s">
        <v>72</v>
      </c>
      <c r="S443" s="7" t="s">
        <v>73</v>
      </c>
      <c r="T443" s="7" t="s">
        <v>74</v>
      </c>
      <c r="U443" s="7" t="s">
        <v>75</v>
      </c>
      <c r="X443" s="4" t="str">
        <f>""</f>
        <v/>
      </c>
      <c r="Y443" s="4" t="str">
        <f>""</f>
        <v/>
      </c>
      <c r="Z443" s="4" t="str">
        <f>""</f>
        <v/>
      </c>
      <c r="AA443" s="4" t="str">
        <f>""</f>
        <v/>
      </c>
      <c r="AB443" s="4" t="str">
        <f>""</f>
        <v/>
      </c>
      <c r="AC443" s="4" t="str">
        <f>""</f>
        <v/>
      </c>
      <c r="AD443" s="4" t="str">
        <f>""</f>
        <v/>
      </c>
      <c r="AE443" s="4" t="str">
        <f>""</f>
        <v/>
      </c>
      <c r="AF443" s="4" t="str">
        <f>""</f>
        <v/>
      </c>
      <c r="AG443" s="4" t="str">
        <f>""</f>
        <v/>
      </c>
      <c r="AH443" s="4" t="str">
        <f>""</f>
        <v/>
      </c>
      <c r="AI443" s="4" t="str">
        <f>""</f>
        <v/>
      </c>
      <c r="AJ443" s="4" t="str">
        <f>""</f>
        <v/>
      </c>
      <c r="AK443" s="4" t="str">
        <f>""</f>
        <v/>
      </c>
      <c r="AL443" s="4" t="str">
        <f>""</f>
        <v/>
      </c>
      <c r="AM443" s="4" t="str">
        <f>""</f>
        <v/>
      </c>
      <c r="AN443" s="4" t="str">
        <f>""</f>
        <v/>
      </c>
      <c r="AO443" s="4" t="str">
        <f>""</f>
        <v/>
      </c>
      <c r="AP443" s="4" t="str">
        <f>""</f>
        <v/>
      </c>
      <c r="AQ443" s="4" t="str">
        <f>""</f>
        <v/>
      </c>
      <c r="AR443" s="4" t="str">
        <f>""</f>
        <v/>
      </c>
      <c r="AS443" s="4" t="str">
        <f>""</f>
        <v/>
      </c>
    </row>
    <row r="444" spans="1:45" x14ac:dyDescent="0.25">
      <c r="A444" s="15"/>
      <c r="B444" s="17"/>
      <c r="C444" s="17"/>
      <c r="D444" s="17"/>
      <c r="E444" s="17"/>
      <c r="F444" s="17"/>
      <c r="G444" s="17"/>
      <c r="I444" s="8" t="s">
        <v>39</v>
      </c>
      <c r="J444" s="8">
        <v>1</v>
      </c>
      <c r="K444" s="8">
        <v>2</v>
      </c>
      <c r="L444" s="8">
        <v>30</v>
      </c>
      <c r="M444" s="8">
        <v>0.1</v>
      </c>
      <c r="N444" s="8">
        <v>1</v>
      </c>
      <c r="O444" s="8">
        <v>0.3</v>
      </c>
      <c r="P444" s="8">
        <v>1</v>
      </c>
      <c r="Q444" s="8">
        <v>1</v>
      </c>
      <c r="R444" s="8">
        <v>30</v>
      </c>
      <c r="S444" s="8">
        <v>1.5</v>
      </c>
      <c r="T444" s="8">
        <v>0.5</v>
      </c>
      <c r="U444" s="8">
        <v>0.15</v>
      </c>
      <c r="X444" s="4" t="str">
        <f>""</f>
        <v/>
      </c>
      <c r="Y444" s="4" t="str">
        <f>""</f>
        <v/>
      </c>
      <c r="Z444" s="4" t="str">
        <f>""</f>
        <v/>
      </c>
      <c r="AA444" s="4" t="str">
        <f>""</f>
        <v/>
      </c>
      <c r="AB444" s="4" t="str">
        <f>""</f>
        <v/>
      </c>
      <c r="AC444" s="4" t="str">
        <f>""</f>
        <v/>
      </c>
      <c r="AD444" s="4" t="str">
        <f>""</f>
        <v/>
      </c>
      <c r="AE444" s="4" t="str">
        <f>""</f>
        <v/>
      </c>
      <c r="AF444" s="4" t="str">
        <f>""</f>
        <v/>
      </c>
      <c r="AG444" s="4" t="str">
        <f>""</f>
        <v/>
      </c>
      <c r="AH444" s="4" t="str">
        <f>""</f>
        <v/>
      </c>
      <c r="AI444" s="4" t="str">
        <f>""</f>
        <v/>
      </c>
      <c r="AJ444" s="4" t="str">
        <f>""</f>
        <v/>
      </c>
      <c r="AK444" s="4" t="str">
        <f>""</f>
        <v/>
      </c>
      <c r="AL444" s="4" t="str">
        <f>""</f>
        <v/>
      </c>
      <c r="AM444" s="4" t="str">
        <f>""</f>
        <v/>
      </c>
      <c r="AN444" s="4" t="str">
        <f>""</f>
        <v/>
      </c>
      <c r="AO444" s="4" t="str">
        <f>""</f>
        <v/>
      </c>
      <c r="AP444" s="4" t="str">
        <f>""</f>
        <v/>
      </c>
      <c r="AQ444" s="4" t="str">
        <f>""</f>
        <v/>
      </c>
      <c r="AR444" s="4" t="str">
        <f>""</f>
        <v/>
      </c>
      <c r="AS444" s="4" t="str">
        <f>""</f>
        <v/>
      </c>
    </row>
    <row r="445" spans="1:45" x14ac:dyDescent="0.25">
      <c r="A445" s="15"/>
      <c r="B445" s="17"/>
      <c r="C445" s="17"/>
      <c r="D445" s="17"/>
      <c r="E445" s="17"/>
      <c r="F445" s="17"/>
      <c r="G445" s="17"/>
      <c r="I445" s="8" t="s">
        <v>40</v>
      </c>
      <c r="J445" s="8">
        <v>0</v>
      </c>
      <c r="K445" s="8">
        <v>0</v>
      </c>
      <c r="L445" s="8">
        <f>4*$K$2</f>
        <v>0.04</v>
      </c>
      <c r="M445" s="8">
        <f>4*$K$2</f>
        <v>0.04</v>
      </c>
      <c r="N445" s="8">
        <f>4*$K$2</f>
        <v>0.04</v>
      </c>
      <c r="O445" s="8">
        <v>0</v>
      </c>
      <c r="P445" s="8">
        <v>0</v>
      </c>
      <c r="Q445" s="8">
        <v>0</v>
      </c>
      <c r="R445" s="8">
        <v>0.5</v>
      </c>
      <c r="S445" s="8">
        <v>0.8</v>
      </c>
      <c r="T445" s="8">
        <v>0</v>
      </c>
      <c r="U445" s="8">
        <v>0</v>
      </c>
      <c r="X445" s="4" t="str">
        <f>""</f>
        <v/>
      </c>
      <c r="Y445" s="4" t="str">
        <f>""</f>
        <v/>
      </c>
      <c r="Z445" s="4" t="str">
        <f>""</f>
        <v/>
      </c>
      <c r="AA445" s="4" t="str">
        <f>""</f>
        <v/>
      </c>
      <c r="AB445" s="4" t="str">
        <f>""</f>
        <v/>
      </c>
      <c r="AC445" s="4" t="str">
        <f>""</f>
        <v/>
      </c>
      <c r="AD445" s="4" t="str">
        <f>""</f>
        <v/>
      </c>
      <c r="AE445" s="4" t="str">
        <f>""</f>
        <v/>
      </c>
      <c r="AF445" s="4" t="str">
        <f>""</f>
        <v/>
      </c>
      <c r="AG445" s="4" t="str">
        <f>""</f>
        <v/>
      </c>
      <c r="AH445" s="4" t="str">
        <f>""</f>
        <v/>
      </c>
      <c r="AI445" s="4" t="str">
        <f>""</f>
        <v/>
      </c>
      <c r="AJ445" s="4" t="str">
        <f>""</f>
        <v/>
      </c>
      <c r="AK445" s="4" t="str">
        <f>""</f>
        <v/>
      </c>
      <c r="AL445" s="4" t="str">
        <f>""</f>
        <v/>
      </c>
      <c r="AM445" s="4" t="str">
        <f>""</f>
        <v/>
      </c>
      <c r="AN445" s="4" t="str">
        <f>""</f>
        <v/>
      </c>
      <c r="AO445" s="4" t="str">
        <f>""</f>
        <v/>
      </c>
      <c r="AP445" s="4" t="str">
        <f>""</f>
        <v/>
      </c>
      <c r="AQ445" s="4" t="str">
        <f>""</f>
        <v/>
      </c>
      <c r="AR445" s="4" t="str">
        <f>""</f>
        <v/>
      </c>
      <c r="AS445" s="4" t="str">
        <f>""</f>
        <v/>
      </c>
    </row>
    <row r="446" spans="1:45" x14ac:dyDescent="0.25">
      <c r="A446" s="23" t="s">
        <v>41</v>
      </c>
      <c r="B446" s="18" t="s">
        <v>76</v>
      </c>
      <c r="C446" s="18">
        <v>13.8</v>
      </c>
      <c r="D446" s="18">
        <v>105</v>
      </c>
      <c r="E446" s="18" t="s">
        <v>43</v>
      </c>
      <c r="F446" s="18">
        <v>1</v>
      </c>
      <c r="G446" s="18" t="str">
        <f>B446&amp;C446&amp;D446&amp;E446&amp;F446</f>
        <v>GOV13.8105TD1</v>
      </c>
      <c r="H446" s="4" t="s">
        <v>6</v>
      </c>
      <c r="I446" s="4">
        <v>1</v>
      </c>
      <c r="J446" s="4">
        <v>0.06</v>
      </c>
      <c r="K446" s="4">
        <v>0.4</v>
      </c>
      <c r="L446" s="4">
        <v>3</v>
      </c>
      <c r="M446" s="4">
        <v>9.9000000000000005E-2</v>
      </c>
      <c r="N446" s="4">
        <v>0.4</v>
      </c>
      <c r="O446" s="4">
        <v>0.15</v>
      </c>
      <c r="P446" s="4">
        <v>1</v>
      </c>
      <c r="Q446" s="4">
        <v>0.1</v>
      </c>
      <c r="R446" s="4">
        <v>1.35</v>
      </c>
      <c r="S446" s="4">
        <v>1.4</v>
      </c>
      <c r="T446" s="4">
        <v>0.1</v>
      </c>
      <c r="U446" s="4">
        <v>0.1</v>
      </c>
      <c r="V446" s="4" t="s">
        <v>1</v>
      </c>
      <c r="W446" s="4" t="s">
        <v>1</v>
      </c>
      <c r="X446" s="4" t="str">
        <f>""</f>
        <v/>
      </c>
      <c r="Y446" s="4" t="str">
        <f>""</f>
        <v/>
      </c>
      <c r="Z446" s="4" t="str">
        <f>""</f>
        <v/>
      </c>
      <c r="AA446" s="4" t="str">
        <f>""</f>
        <v/>
      </c>
      <c r="AB446" s="4" t="str">
        <f>""</f>
        <v/>
      </c>
      <c r="AC446" s="4" t="str">
        <f>""</f>
        <v/>
      </c>
      <c r="AD446" s="4" t="str">
        <f>""</f>
        <v/>
      </c>
      <c r="AE446" s="4" t="str">
        <f>""</f>
        <v/>
      </c>
      <c r="AF446" s="4" t="str">
        <f>""</f>
        <v/>
      </c>
      <c r="AG446" s="4" t="str">
        <f>""</f>
        <v/>
      </c>
      <c r="AH446" s="4" t="str">
        <f>""</f>
        <v/>
      </c>
      <c r="AI446" s="4" t="str">
        <f>""</f>
        <v/>
      </c>
      <c r="AJ446" s="4" t="str">
        <f>""</f>
        <v/>
      </c>
      <c r="AK446" s="4" t="str">
        <f>""</f>
        <v/>
      </c>
      <c r="AL446" s="4" t="str">
        <f>""</f>
        <v/>
      </c>
      <c r="AM446" s="4" t="str">
        <f>""</f>
        <v/>
      </c>
      <c r="AN446" s="4" t="str">
        <f>""</f>
        <v/>
      </c>
      <c r="AO446" s="4" t="str">
        <f>""</f>
        <v/>
      </c>
      <c r="AP446" s="4" t="str">
        <f>""</f>
        <v/>
      </c>
      <c r="AQ446" s="4" t="str">
        <f>""</f>
        <v/>
      </c>
      <c r="AR446" s="4" t="str">
        <f>""</f>
        <v/>
      </c>
      <c r="AS446" s="4" t="str">
        <f>""</f>
        <v/>
      </c>
    </row>
    <row r="447" spans="1:45" x14ac:dyDescent="0.25">
      <c r="A447" s="15"/>
      <c r="B447" s="16"/>
      <c r="C447" s="16"/>
      <c r="D447" s="16"/>
      <c r="E447" s="16"/>
      <c r="F447" s="16"/>
      <c r="G447" s="16"/>
      <c r="H447" s="14" t="s">
        <v>25</v>
      </c>
      <c r="I447" s="7" t="s">
        <v>26</v>
      </c>
      <c r="J447" s="7" t="s">
        <v>77</v>
      </c>
      <c r="K447" s="7" t="s">
        <v>78</v>
      </c>
      <c r="L447" s="7" t="s">
        <v>79</v>
      </c>
      <c r="M447" s="7" t="s">
        <v>80</v>
      </c>
      <c r="N447" s="7" t="s">
        <v>81</v>
      </c>
      <c r="O447" s="7" t="s">
        <v>82</v>
      </c>
      <c r="P447" s="7" t="s">
        <v>83</v>
      </c>
      <c r="Q447" s="7" t="s">
        <v>84</v>
      </c>
      <c r="R447" s="7" t="s">
        <v>85</v>
      </c>
      <c r="S447" s="7" t="s">
        <v>86</v>
      </c>
      <c r="T447" s="7" t="s">
        <v>87</v>
      </c>
      <c r="U447" s="7" t="s">
        <v>88</v>
      </c>
      <c r="V447" s="7" t="s">
        <v>89</v>
      </c>
      <c r="W447" s="7" t="s">
        <v>90</v>
      </c>
      <c r="X447" s="7" t="s">
        <v>91</v>
      </c>
      <c r="Y447" s="7" t="s">
        <v>92</v>
      </c>
      <c r="Z447" s="7" t="s">
        <v>93</v>
      </c>
      <c r="AA447" s="7" t="s">
        <v>94</v>
      </c>
      <c r="AB447" s="7" t="s">
        <v>95</v>
      </c>
      <c r="AC447" s="7" t="s">
        <v>96</v>
      </c>
      <c r="AD447" s="7" t="s">
        <v>97</v>
      </c>
      <c r="AE447" s="7" t="s">
        <v>98</v>
      </c>
      <c r="AF447" s="7" t="s">
        <v>99</v>
      </c>
      <c r="AI447" s="4" t="str">
        <f>""</f>
        <v/>
      </c>
      <c r="AJ447" s="4" t="str">
        <f>""</f>
        <v/>
      </c>
      <c r="AK447" s="4" t="str">
        <f>""</f>
        <v/>
      </c>
      <c r="AL447" s="4" t="str">
        <f>""</f>
        <v/>
      </c>
      <c r="AM447" s="4" t="str">
        <f>""</f>
        <v/>
      </c>
      <c r="AN447" s="4" t="str">
        <f>""</f>
        <v/>
      </c>
      <c r="AO447" s="4" t="str">
        <f>""</f>
        <v/>
      </c>
      <c r="AP447" s="4" t="str">
        <f>""</f>
        <v/>
      </c>
      <c r="AQ447" s="4" t="str">
        <f>""</f>
        <v/>
      </c>
      <c r="AR447" s="4" t="str">
        <f>""</f>
        <v/>
      </c>
      <c r="AS447" s="4" t="str">
        <f>""</f>
        <v/>
      </c>
    </row>
    <row r="448" spans="1:45" x14ac:dyDescent="0.25">
      <c r="A448" s="15"/>
      <c r="B448" s="17"/>
      <c r="C448" s="17"/>
      <c r="D448" s="17"/>
      <c r="E448" s="17"/>
      <c r="F448" s="17"/>
      <c r="G448" s="17"/>
      <c r="I448" s="8" t="s">
        <v>39</v>
      </c>
      <c r="J448" s="8"/>
      <c r="K448" s="8"/>
      <c r="L448" s="8"/>
      <c r="M448" s="8"/>
      <c r="N448" s="8"/>
      <c r="O448" s="8"/>
      <c r="P448" s="8">
        <v>15</v>
      </c>
      <c r="Q448" s="8">
        <v>15</v>
      </c>
      <c r="R448" s="8"/>
      <c r="S448" s="8">
        <v>15</v>
      </c>
      <c r="T448" s="8">
        <v>15</v>
      </c>
      <c r="U448" s="8"/>
      <c r="V448" s="8"/>
      <c r="W448" s="8"/>
      <c r="X448" s="8">
        <v>2</v>
      </c>
      <c r="Y448" s="8">
        <v>2</v>
      </c>
      <c r="Z448" s="8"/>
      <c r="AA448" s="8">
        <v>2</v>
      </c>
      <c r="AB448" s="8">
        <v>2</v>
      </c>
      <c r="AC448" s="8">
        <v>2</v>
      </c>
      <c r="AD448" s="8">
        <v>2</v>
      </c>
      <c r="AE448" s="8">
        <v>0.99</v>
      </c>
      <c r="AF448" s="8">
        <v>0</v>
      </c>
      <c r="AI448" s="4" t="str">
        <f>""</f>
        <v/>
      </c>
      <c r="AJ448" s="4" t="str">
        <f>""</f>
        <v/>
      </c>
      <c r="AK448" s="4" t="str">
        <f>""</f>
        <v/>
      </c>
      <c r="AL448" s="4" t="str">
        <f>""</f>
        <v/>
      </c>
      <c r="AM448" s="4" t="str">
        <f>""</f>
        <v/>
      </c>
      <c r="AN448" s="4" t="str">
        <f>""</f>
        <v/>
      </c>
      <c r="AO448" s="4" t="str">
        <f>""</f>
        <v/>
      </c>
      <c r="AP448" s="4" t="str">
        <f>""</f>
        <v/>
      </c>
      <c r="AQ448" s="4" t="str">
        <f>""</f>
        <v/>
      </c>
      <c r="AR448" s="4" t="str">
        <f>""</f>
        <v/>
      </c>
      <c r="AS448" s="4" t="str">
        <f>""</f>
        <v/>
      </c>
    </row>
    <row r="449" spans="1:45" x14ac:dyDescent="0.25">
      <c r="A449" s="15"/>
      <c r="B449" s="17"/>
      <c r="C449" s="17"/>
      <c r="D449" s="17"/>
      <c r="E449" s="17"/>
      <c r="F449" s="17"/>
      <c r="G449" s="17"/>
      <c r="I449" s="8" t="s">
        <v>40</v>
      </c>
      <c r="J449" s="8"/>
      <c r="K449" s="8"/>
      <c r="L449" s="8"/>
      <c r="M449" s="8"/>
      <c r="N449" s="8"/>
      <c r="O449" s="8"/>
      <c r="P449" s="8">
        <v>1.5</v>
      </c>
      <c r="Q449" s="8">
        <v>1.5</v>
      </c>
      <c r="R449" s="8">
        <f>2*$K$2</f>
        <v>0.02</v>
      </c>
      <c r="S449" s="8">
        <v>1.5</v>
      </c>
      <c r="T449" s="8">
        <v>1.5</v>
      </c>
      <c r="U449" s="8">
        <f>2*$K$2</f>
        <v>0.02</v>
      </c>
      <c r="V449" s="8"/>
      <c r="W449" s="8"/>
      <c r="X449" s="8">
        <f t="shared" ref="X449:Y449" si="54">2*$K$2</f>
        <v>0.02</v>
      </c>
      <c r="Y449" s="8">
        <f t="shared" si="54"/>
        <v>0.02</v>
      </c>
      <c r="Z449" s="8"/>
      <c r="AA449" s="8">
        <f t="shared" ref="AA449:AD449" si="55">2*$K$2</f>
        <v>0.02</v>
      </c>
      <c r="AB449" s="8">
        <f t="shared" si="55"/>
        <v>0.02</v>
      </c>
      <c r="AC449" s="8">
        <f t="shared" si="55"/>
        <v>0.02</v>
      </c>
      <c r="AD449" s="8">
        <f t="shared" si="55"/>
        <v>0.02</v>
      </c>
      <c r="AE449" s="8">
        <v>0</v>
      </c>
      <c r="AF449" s="8">
        <v>-0.3</v>
      </c>
      <c r="AI449" s="4" t="str">
        <f>""</f>
        <v/>
      </c>
      <c r="AJ449" s="4" t="str">
        <f>""</f>
        <v/>
      </c>
      <c r="AK449" s="4" t="str">
        <f>""</f>
        <v/>
      </c>
      <c r="AL449" s="4" t="str">
        <f>""</f>
        <v/>
      </c>
      <c r="AM449" s="4" t="str">
        <f>""</f>
        <v/>
      </c>
      <c r="AN449" s="4" t="str">
        <f>""</f>
        <v/>
      </c>
      <c r="AO449" s="4" t="str">
        <f>""</f>
        <v/>
      </c>
      <c r="AP449" s="4" t="str">
        <f>""</f>
        <v/>
      </c>
      <c r="AQ449" s="4" t="str">
        <f>""</f>
        <v/>
      </c>
      <c r="AR449" s="4" t="str">
        <f>""</f>
        <v/>
      </c>
      <c r="AS449" s="4" t="str">
        <f>""</f>
        <v/>
      </c>
    </row>
    <row r="450" spans="1:45" x14ac:dyDescent="0.25">
      <c r="A450" s="24" t="s">
        <v>41</v>
      </c>
      <c r="B450" s="18" t="s">
        <v>100</v>
      </c>
      <c r="C450" s="18">
        <v>13.8</v>
      </c>
      <c r="D450" s="18">
        <v>105</v>
      </c>
      <c r="E450" s="18" t="s">
        <v>43</v>
      </c>
      <c r="F450" s="18">
        <v>1</v>
      </c>
      <c r="G450" s="18" t="str">
        <f>B450&amp;C450&amp;D450&amp;E450&amp;F450</f>
        <v>PSS13.8105TD1</v>
      </c>
      <c r="H450" s="4" t="s">
        <v>9</v>
      </c>
      <c r="I450" s="4">
        <v>1</v>
      </c>
      <c r="J450" s="4">
        <v>1</v>
      </c>
      <c r="K450" s="4">
        <v>0</v>
      </c>
      <c r="L450" s="4">
        <v>3</v>
      </c>
      <c r="M450" s="4">
        <v>0</v>
      </c>
      <c r="N450" s="4">
        <v>5</v>
      </c>
      <c r="O450" s="4">
        <v>1</v>
      </c>
      <c r="P450" s="4">
        <v>2.5</v>
      </c>
      <c r="Q450" s="4">
        <v>2.5</v>
      </c>
      <c r="R450" s="4">
        <v>0</v>
      </c>
      <c r="S450" s="4">
        <v>2.5</v>
      </c>
      <c r="T450" s="4">
        <v>0</v>
      </c>
      <c r="U450" s="4">
        <v>2.5</v>
      </c>
      <c r="V450" s="4">
        <v>0.39</v>
      </c>
      <c r="W450" s="4">
        <v>1</v>
      </c>
      <c r="X450" s="4">
        <v>0</v>
      </c>
      <c r="Y450" s="4">
        <v>0.1</v>
      </c>
      <c r="Z450" s="4">
        <v>6.5</v>
      </c>
      <c r="AA450" s="4">
        <v>0.44</v>
      </c>
      <c r="AB450" s="4">
        <v>0.08</v>
      </c>
      <c r="AC450" s="4">
        <v>0.2</v>
      </c>
      <c r="AD450" s="4">
        <v>0.98</v>
      </c>
      <c r="AE450" s="4">
        <v>0.1</v>
      </c>
      <c r="AF450" s="4">
        <v>-0.1</v>
      </c>
      <c r="AG450" s="4" t="s">
        <v>1</v>
      </c>
      <c r="AH450" s="4" t="s">
        <v>1</v>
      </c>
      <c r="AI450" s="4" t="str">
        <f>""</f>
        <v/>
      </c>
      <c r="AJ450" s="4" t="str">
        <f>""</f>
        <v/>
      </c>
      <c r="AK450" s="4" t="str">
        <f>""</f>
        <v/>
      </c>
      <c r="AL450" s="4" t="str">
        <f>""</f>
        <v/>
      </c>
      <c r="AM450" s="4" t="str">
        <f>""</f>
        <v/>
      </c>
      <c r="AN450" s="4" t="str">
        <f>""</f>
        <v/>
      </c>
      <c r="AO450" s="4" t="str">
        <f>""</f>
        <v/>
      </c>
      <c r="AP450" s="4" t="str">
        <f>""</f>
        <v/>
      </c>
      <c r="AQ450" s="4" t="str">
        <f>""</f>
        <v/>
      </c>
      <c r="AR450" s="4" t="str">
        <f>""</f>
        <v/>
      </c>
      <c r="AS450" s="4" t="str">
        <f>""</f>
        <v/>
      </c>
    </row>
    <row r="451" spans="1:45" x14ac:dyDescent="0.25">
      <c r="A451" s="27" t="s">
        <v>151</v>
      </c>
      <c r="B451" s="9"/>
      <c r="C451" s="9"/>
      <c r="D451" s="9"/>
      <c r="E451" s="9"/>
      <c r="F451" s="16"/>
      <c r="G451" s="16"/>
      <c r="H451" s="14" t="s">
        <v>25</v>
      </c>
      <c r="I451" s="7" t="s">
        <v>26</v>
      </c>
      <c r="J451" s="7" t="s">
        <v>103</v>
      </c>
      <c r="K451" s="7" t="s">
        <v>104</v>
      </c>
      <c r="L451" s="7" t="s">
        <v>105</v>
      </c>
      <c r="M451" s="7" t="s">
        <v>106</v>
      </c>
      <c r="N451" s="7" t="s">
        <v>107</v>
      </c>
      <c r="O451" s="7" t="s">
        <v>108</v>
      </c>
      <c r="P451" s="7" t="s">
        <v>109</v>
      </c>
      <c r="Q451" s="7" t="s">
        <v>110</v>
      </c>
      <c r="R451" s="7" t="s">
        <v>111</v>
      </c>
      <c r="S451" s="7" t="s">
        <v>112</v>
      </c>
      <c r="T451" s="7" t="s">
        <v>113</v>
      </c>
      <c r="U451" s="7" t="s">
        <v>114</v>
      </c>
      <c r="V451" s="7" t="s">
        <v>115</v>
      </c>
      <c r="W451" s="7" t="s">
        <v>116</v>
      </c>
      <c r="X451" s="7" t="s">
        <v>117</v>
      </c>
      <c r="Y451" s="7" t="s">
        <v>118</v>
      </c>
      <c r="Z451" s="7" t="s">
        <v>119</v>
      </c>
      <c r="AC451" s="4" t="str">
        <f>""</f>
        <v/>
      </c>
      <c r="AD451" s="4" t="str">
        <f>""</f>
        <v/>
      </c>
      <c r="AE451" s="4" t="str">
        <f>""</f>
        <v/>
      </c>
      <c r="AF451" s="4" t="str">
        <f>""</f>
        <v/>
      </c>
      <c r="AG451" s="4" t="str">
        <f>""</f>
        <v/>
      </c>
      <c r="AH451" s="4" t="str">
        <f>""</f>
        <v/>
      </c>
      <c r="AI451" s="4" t="str">
        <f>""</f>
        <v/>
      </c>
      <c r="AJ451" s="4" t="str">
        <f>""</f>
        <v/>
      </c>
      <c r="AK451" s="4" t="str">
        <f>""</f>
        <v/>
      </c>
      <c r="AL451" s="4" t="str">
        <f>""</f>
        <v/>
      </c>
      <c r="AM451" s="4" t="str">
        <f>""</f>
        <v/>
      </c>
      <c r="AN451" s="4" t="str">
        <f>""</f>
        <v/>
      </c>
      <c r="AO451" s="4" t="str">
        <f>""</f>
        <v/>
      </c>
      <c r="AP451" s="4" t="str">
        <f>""</f>
        <v/>
      </c>
      <c r="AQ451" s="4" t="str">
        <f>""</f>
        <v/>
      </c>
      <c r="AR451" s="4" t="str">
        <f>""</f>
        <v/>
      </c>
      <c r="AS451" s="4" t="str">
        <f>""</f>
        <v/>
      </c>
    </row>
    <row r="452" spans="1:45" x14ac:dyDescent="0.25">
      <c r="A452" s="25"/>
      <c r="B452" s="10"/>
      <c r="C452" s="10"/>
      <c r="D452" s="10"/>
      <c r="E452" s="10"/>
      <c r="F452" s="17"/>
      <c r="G452" s="17"/>
      <c r="I452" s="8" t="s">
        <v>39</v>
      </c>
      <c r="J452" s="8">
        <v>0.5</v>
      </c>
      <c r="K452" s="8">
        <v>75</v>
      </c>
      <c r="L452" s="8">
        <v>75</v>
      </c>
      <c r="M452" s="8">
        <v>10</v>
      </c>
      <c r="N452" s="8">
        <v>0</v>
      </c>
      <c r="O452" s="8">
        <v>1</v>
      </c>
      <c r="P452" s="8">
        <v>1.2</v>
      </c>
      <c r="Q452" s="8">
        <v>18</v>
      </c>
      <c r="R452" s="8">
        <v>118</v>
      </c>
      <c r="S452" s="8">
        <v>0</v>
      </c>
      <c r="T452" s="8">
        <v>1.1000000000000001</v>
      </c>
      <c r="U452" s="8">
        <v>10</v>
      </c>
      <c r="V452" s="8">
        <v>1.1000000000000001</v>
      </c>
      <c r="W452" s="8">
        <v>20</v>
      </c>
      <c r="X452" s="8">
        <v>1</v>
      </c>
      <c r="Y452" s="8">
        <v>0.5</v>
      </c>
      <c r="Z452" s="8">
        <v>90</v>
      </c>
      <c r="AC452" s="4" t="str">
        <f>""</f>
        <v/>
      </c>
      <c r="AD452" s="4" t="str">
        <f>""</f>
        <v/>
      </c>
      <c r="AE452" s="4" t="str">
        <f>""</f>
        <v/>
      </c>
      <c r="AF452" s="4" t="str">
        <f>""</f>
        <v/>
      </c>
      <c r="AG452" s="4" t="str">
        <f>""</f>
        <v/>
      </c>
      <c r="AH452" s="4" t="str">
        <f>""</f>
        <v/>
      </c>
      <c r="AI452" s="4" t="str">
        <f>""</f>
        <v/>
      </c>
      <c r="AJ452" s="4" t="str">
        <f>""</f>
        <v/>
      </c>
      <c r="AK452" s="4" t="str">
        <f>""</f>
        <v/>
      </c>
      <c r="AL452" s="4" t="str">
        <f>""</f>
        <v/>
      </c>
      <c r="AM452" s="4" t="str">
        <f>""</f>
        <v/>
      </c>
      <c r="AN452" s="4" t="str">
        <f>""</f>
        <v/>
      </c>
      <c r="AO452" s="4" t="str">
        <f>""</f>
        <v/>
      </c>
      <c r="AP452" s="4" t="str">
        <f>""</f>
        <v/>
      </c>
      <c r="AQ452" s="4" t="str">
        <f>""</f>
        <v/>
      </c>
      <c r="AR452" s="4" t="str">
        <f>""</f>
        <v/>
      </c>
      <c r="AS452" s="4" t="str">
        <f>""</f>
        <v/>
      </c>
    </row>
    <row r="453" spans="1:45" x14ac:dyDescent="0.25">
      <c r="A453" s="25"/>
      <c r="B453" s="10"/>
      <c r="C453" s="10"/>
      <c r="D453" s="10"/>
      <c r="E453" s="10"/>
      <c r="F453" s="17"/>
      <c r="G453" s="17"/>
      <c r="I453" s="8" t="s">
        <v>40</v>
      </c>
      <c r="J453" s="8">
        <v>0</v>
      </c>
      <c r="K453" s="8">
        <v>0</v>
      </c>
      <c r="L453" s="8">
        <v>0</v>
      </c>
      <c r="M453" s="8">
        <v>0.8</v>
      </c>
      <c r="N453" s="8">
        <v>-6</v>
      </c>
      <c r="O453" s="8">
        <v>0</v>
      </c>
      <c r="P453" s="8">
        <v>0</v>
      </c>
      <c r="Q453" s="8">
        <v>0</v>
      </c>
      <c r="R453" s="8">
        <v>0.8</v>
      </c>
      <c r="S453" s="8">
        <v>-118</v>
      </c>
      <c r="T453" s="8">
        <v>0</v>
      </c>
      <c r="U453" s="8">
        <v>1</v>
      </c>
      <c r="V453" s="8">
        <v>0</v>
      </c>
      <c r="W453" s="8">
        <v>1</v>
      </c>
      <c r="X453" s="8">
        <v>0</v>
      </c>
      <c r="Y453" s="8">
        <v>0</v>
      </c>
      <c r="Z453" s="8">
        <v>-90</v>
      </c>
      <c r="AC453" s="4" t="str">
        <f>""</f>
        <v/>
      </c>
      <c r="AD453" s="4" t="str">
        <f>""</f>
        <v/>
      </c>
      <c r="AE453" s="4" t="str">
        <f>""</f>
        <v/>
      </c>
      <c r="AF453" s="4" t="str">
        <f>""</f>
        <v/>
      </c>
      <c r="AG453" s="4" t="str">
        <f>""</f>
        <v/>
      </c>
      <c r="AH453" s="4" t="str">
        <f>""</f>
        <v/>
      </c>
      <c r="AI453" s="4" t="str">
        <f>""</f>
        <v/>
      </c>
      <c r="AJ453" s="4" t="str">
        <f>""</f>
        <v/>
      </c>
      <c r="AK453" s="4" t="str">
        <f>""</f>
        <v/>
      </c>
      <c r="AL453" s="4" t="str">
        <f>""</f>
        <v/>
      </c>
      <c r="AM453" s="4" t="str">
        <f>""</f>
        <v/>
      </c>
      <c r="AN453" s="4" t="str">
        <f>""</f>
        <v/>
      </c>
      <c r="AO453" s="4" t="str">
        <f>""</f>
        <v/>
      </c>
      <c r="AP453" s="4" t="str">
        <f>""</f>
        <v/>
      </c>
      <c r="AQ453" s="4" t="str">
        <f>""</f>
        <v/>
      </c>
      <c r="AR453" s="4" t="str">
        <f>""</f>
        <v/>
      </c>
      <c r="AS453" s="4" t="str">
        <f>""</f>
        <v/>
      </c>
    </row>
    <row r="454" spans="1:45" x14ac:dyDescent="0.25">
      <c r="A454" s="22" t="s">
        <v>41</v>
      </c>
      <c r="B454" s="18" t="s">
        <v>42</v>
      </c>
      <c r="C454" s="18">
        <v>13.2</v>
      </c>
      <c r="D454" s="18">
        <v>40</v>
      </c>
      <c r="E454" s="18" t="s">
        <v>43</v>
      </c>
      <c r="F454" s="18">
        <v>1</v>
      </c>
      <c r="G454" s="18" t="str">
        <f>B454&amp;C454&amp;D454&amp;E454&amp;F454</f>
        <v>AVR13.240TD1</v>
      </c>
      <c r="H454" s="4" t="s">
        <v>3</v>
      </c>
      <c r="I454" s="4">
        <v>1</v>
      </c>
      <c r="J454" s="4">
        <v>0</v>
      </c>
      <c r="K454" s="4">
        <v>10.75</v>
      </c>
      <c r="L454" s="4">
        <v>10.75</v>
      </c>
      <c r="M454" s="4">
        <v>5</v>
      </c>
      <c r="N454" s="4">
        <v>-0.87</v>
      </c>
      <c r="O454" s="4">
        <v>0</v>
      </c>
      <c r="P454" s="4">
        <v>1</v>
      </c>
      <c r="Q454" s="4">
        <v>0</v>
      </c>
      <c r="R454" s="4">
        <v>99</v>
      </c>
      <c r="S454" s="4">
        <v>-99</v>
      </c>
      <c r="T454" s="4">
        <v>0</v>
      </c>
      <c r="U454" s="4">
        <v>9.3000000000000007</v>
      </c>
      <c r="V454" s="4">
        <v>0</v>
      </c>
      <c r="W454" s="4">
        <v>11.63</v>
      </c>
      <c r="X454" s="4">
        <v>0.113</v>
      </c>
      <c r="Y454" s="4">
        <v>0.124</v>
      </c>
      <c r="Z454" s="4">
        <v>0</v>
      </c>
      <c r="AA454" s="4" t="s">
        <v>1</v>
      </c>
      <c r="AB454" s="4" t="s">
        <v>1</v>
      </c>
      <c r="AC454" s="4" t="str">
        <f>""</f>
        <v/>
      </c>
      <c r="AD454" s="4" t="str">
        <f>""</f>
        <v/>
      </c>
      <c r="AE454" s="4" t="str">
        <f>""</f>
        <v/>
      </c>
      <c r="AF454" s="4" t="str">
        <f>""</f>
        <v/>
      </c>
      <c r="AG454" s="4" t="str">
        <f>""</f>
        <v/>
      </c>
      <c r="AH454" s="4" t="str">
        <f>""</f>
        <v/>
      </c>
      <c r="AI454" s="4" t="str">
        <f>""</f>
        <v/>
      </c>
      <c r="AJ454" s="4" t="str">
        <f>""</f>
        <v/>
      </c>
      <c r="AK454" s="4" t="str">
        <f>""</f>
        <v/>
      </c>
      <c r="AL454" s="4" t="str">
        <f>""</f>
        <v/>
      </c>
      <c r="AM454" s="4" t="str">
        <f>""</f>
        <v/>
      </c>
      <c r="AN454" s="4" t="str">
        <f>""</f>
        <v/>
      </c>
      <c r="AO454" s="4" t="str">
        <f>""</f>
        <v/>
      </c>
      <c r="AP454" s="4" t="str">
        <f>""</f>
        <v/>
      </c>
      <c r="AQ454" s="4" t="str">
        <f>""</f>
        <v/>
      </c>
      <c r="AR454" s="4" t="str">
        <f>""</f>
        <v/>
      </c>
      <c r="AS454" s="4" t="str">
        <f>""</f>
        <v/>
      </c>
    </row>
    <row r="455" spans="1:45" x14ac:dyDescent="0.25">
      <c r="A455" s="15"/>
      <c r="B455" s="16"/>
      <c r="C455" s="16"/>
      <c r="D455" s="16"/>
      <c r="E455" s="16"/>
      <c r="F455" s="16"/>
      <c r="G455" s="16"/>
      <c r="H455" s="14" t="s">
        <v>25</v>
      </c>
      <c r="I455" s="7" t="s">
        <v>26</v>
      </c>
      <c r="J455" s="7" t="s">
        <v>44</v>
      </c>
      <c r="K455" s="7" t="s">
        <v>45</v>
      </c>
      <c r="L455" s="7" t="s">
        <v>46</v>
      </c>
      <c r="M455" s="7" t="s">
        <v>47</v>
      </c>
      <c r="N455" s="7" t="s">
        <v>48</v>
      </c>
      <c r="O455" s="7" t="s">
        <v>49</v>
      </c>
      <c r="P455" s="7" t="s">
        <v>50</v>
      </c>
      <c r="Q455" s="7" t="s">
        <v>51</v>
      </c>
      <c r="R455" s="7" t="s">
        <v>52</v>
      </c>
      <c r="S455" s="7" t="s">
        <v>53</v>
      </c>
      <c r="T455" s="7" t="s">
        <v>54</v>
      </c>
      <c r="U455" s="7" t="s">
        <v>55</v>
      </c>
      <c r="X455" s="4" t="str">
        <f>""</f>
        <v/>
      </c>
      <c r="Y455" s="4" t="str">
        <f>""</f>
        <v/>
      </c>
      <c r="Z455" s="4" t="str">
        <f>""</f>
        <v/>
      </c>
      <c r="AA455" s="4" t="str">
        <f>""</f>
        <v/>
      </c>
      <c r="AB455" s="4" t="str">
        <f>""</f>
        <v/>
      </c>
      <c r="AC455" s="4" t="str">
        <f>""</f>
        <v/>
      </c>
      <c r="AD455" s="4" t="str">
        <f>""</f>
        <v/>
      </c>
      <c r="AE455" s="4" t="str">
        <f>""</f>
        <v/>
      </c>
      <c r="AF455" s="4" t="str">
        <f>""</f>
        <v/>
      </c>
      <c r="AG455" s="4" t="str">
        <f>""</f>
        <v/>
      </c>
      <c r="AH455" s="4" t="str">
        <f>""</f>
        <v/>
      </c>
      <c r="AI455" s="4" t="str">
        <f>""</f>
        <v/>
      </c>
      <c r="AJ455" s="4" t="str">
        <f>""</f>
        <v/>
      </c>
      <c r="AK455" s="4" t="str">
        <f>""</f>
        <v/>
      </c>
      <c r="AL455" s="4" t="str">
        <f>""</f>
        <v/>
      </c>
      <c r="AM455" s="4" t="str">
        <f>""</f>
        <v/>
      </c>
      <c r="AN455" s="4" t="str">
        <f>""</f>
        <v/>
      </c>
      <c r="AO455" s="4" t="str">
        <f>""</f>
        <v/>
      </c>
      <c r="AP455" s="4" t="str">
        <f>""</f>
        <v/>
      </c>
      <c r="AQ455" s="4" t="str">
        <f>""</f>
        <v/>
      </c>
      <c r="AR455" s="4" t="str">
        <f>""</f>
        <v/>
      </c>
      <c r="AS455" s="4" t="str">
        <f>""</f>
        <v/>
      </c>
    </row>
    <row r="456" spans="1:45" x14ac:dyDescent="0.25">
      <c r="A456" s="15"/>
      <c r="B456" s="17"/>
      <c r="C456" s="17"/>
      <c r="D456" s="17"/>
      <c r="E456" s="17"/>
      <c r="F456" s="17"/>
      <c r="G456" s="17"/>
      <c r="I456" s="8" t="s">
        <v>39</v>
      </c>
      <c r="J456" s="8">
        <v>10</v>
      </c>
      <c r="K456" s="8">
        <v>0.2</v>
      </c>
      <c r="L456" s="8">
        <v>0.2</v>
      </c>
      <c r="M456" s="8">
        <v>10</v>
      </c>
      <c r="N456" s="8">
        <v>3</v>
      </c>
      <c r="O456" s="8">
        <v>2.5</v>
      </c>
      <c r="P456" s="8"/>
      <c r="Q456" s="8"/>
      <c r="R456" s="8"/>
      <c r="S456" s="8"/>
      <c r="T456" s="8"/>
      <c r="U456" s="8"/>
      <c r="X456" s="4" t="str">
        <f>""</f>
        <v/>
      </c>
      <c r="Y456" s="4" t="str">
        <f>""</f>
        <v/>
      </c>
      <c r="Z456" s="4" t="str">
        <f>""</f>
        <v/>
      </c>
      <c r="AA456" s="4" t="str">
        <f>""</f>
        <v/>
      </c>
      <c r="AB456" s="4" t="str">
        <f>""</f>
        <v/>
      </c>
      <c r="AC456" s="4" t="str">
        <f>""</f>
        <v/>
      </c>
      <c r="AD456" s="4" t="str">
        <f>""</f>
        <v/>
      </c>
      <c r="AE456" s="4" t="str">
        <f>""</f>
        <v/>
      </c>
      <c r="AF456" s="4" t="str">
        <f>""</f>
        <v/>
      </c>
      <c r="AG456" s="4" t="str">
        <f>""</f>
        <v/>
      </c>
      <c r="AH456" s="4" t="str">
        <f>""</f>
        <v/>
      </c>
      <c r="AI456" s="4" t="str">
        <f>""</f>
        <v/>
      </c>
      <c r="AJ456" s="4" t="str">
        <f>""</f>
        <v/>
      </c>
      <c r="AK456" s="4" t="str">
        <f>""</f>
        <v/>
      </c>
      <c r="AL456" s="4" t="str">
        <f>""</f>
        <v/>
      </c>
      <c r="AM456" s="4" t="str">
        <f>""</f>
        <v/>
      </c>
      <c r="AN456" s="4" t="str">
        <f>""</f>
        <v/>
      </c>
      <c r="AO456" s="4" t="str">
        <f>""</f>
        <v/>
      </c>
      <c r="AP456" s="4" t="str">
        <f>""</f>
        <v/>
      </c>
      <c r="AQ456" s="4" t="str">
        <f>""</f>
        <v/>
      </c>
      <c r="AR456" s="4" t="str">
        <f>""</f>
        <v/>
      </c>
      <c r="AS456" s="4" t="str">
        <f>""</f>
        <v/>
      </c>
    </row>
    <row r="457" spans="1:45" x14ac:dyDescent="0.25">
      <c r="A457" s="15"/>
      <c r="B457" s="17"/>
      <c r="C457" s="17"/>
      <c r="D457" s="17"/>
      <c r="E457" s="17"/>
      <c r="F457" s="17"/>
      <c r="G457" s="17"/>
      <c r="I457" s="8" t="s">
        <v>40</v>
      </c>
      <c r="J457" s="8">
        <v>1</v>
      </c>
      <c r="K457" s="8">
        <f>4*$K$2</f>
        <v>0.04</v>
      </c>
      <c r="L457" s="8">
        <f>4*$K$2</f>
        <v>0.04</v>
      </c>
      <c r="M457" s="8">
        <v>1</v>
      </c>
      <c r="N457" s="8">
        <v>0</v>
      </c>
      <c r="O457" s="8"/>
      <c r="P457" s="8"/>
      <c r="Q457" s="8"/>
      <c r="R457" s="8"/>
      <c r="S457" s="8"/>
      <c r="T457" s="8">
        <v>0</v>
      </c>
      <c r="U457" s="8"/>
      <c r="X457" s="4" t="str">
        <f>""</f>
        <v/>
      </c>
      <c r="Y457" s="4" t="str">
        <f>""</f>
        <v/>
      </c>
      <c r="Z457" s="4" t="str">
        <f>""</f>
        <v/>
      </c>
      <c r="AA457" s="4" t="str">
        <f>""</f>
        <v/>
      </c>
      <c r="AB457" s="4" t="str">
        <f>""</f>
        <v/>
      </c>
      <c r="AC457" s="4" t="str">
        <f>""</f>
        <v/>
      </c>
      <c r="AD457" s="4" t="str">
        <f>""</f>
        <v/>
      </c>
      <c r="AE457" s="4" t="str">
        <f>""</f>
        <v/>
      </c>
      <c r="AF457" s="4" t="str">
        <f>""</f>
        <v/>
      </c>
      <c r="AG457" s="4" t="str">
        <f>""</f>
        <v/>
      </c>
      <c r="AH457" s="4" t="str">
        <f>""</f>
        <v/>
      </c>
      <c r="AI457" s="4" t="str">
        <f>""</f>
        <v/>
      </c>
      <c r="AJ457" s="4" t="str">
        <f>""</f>
        <v/>
      </c>
      <c r="AK457" s="4" t="str">
        <f>""</f>
        <v/>
      </c>
      <c r="AL457" s="4" t="str">
        <f>""</f>
        <v/>
      </c>
      <c r="AM457" s="4" t="str">
        <f>""</f>
        <v/>
      </c>
      <c r="AN457" s="4" t="str">
        <f>""</f>
        <v/>
      </c>
      <c r="AO457" s="4" t="str">
        <f>""</f>
        <v/>
      </c>
      <c r="AP457" s="4" t="str">
        <f>""</f>
        <v/>
      </c>
      <c r="AQ457" s="4" t="str">
        <f>""</f>
        <v/>
      </c>
      <c r="AR457" s="4" t="str">
        <f>""</f>
        <v/>
      </c>
      <c r="AS457" s="4" t="str">
        <f>""</f>
        <v/>
      </c>
    </row>
    <row r="458" spans="1:45" x14ac:dyDescent="0.25">
      <c r="A458" s="23" t="s">
        <v>41</v>
      </c>
      <c r="B458" s="18" t="s">
        <v>62</v>
      </c>
      <c r="C458" s="18">
        <v>13.2</v>
      </c>
      <c r="D458" s="18">
        <v>40</v>
      </c>
      <c r="E458" s="18" t="s">
        <v>43</v>
      </c>
      <c r="F458" s="18">
        <v>1</v>
      </c>
      <c r="G458" s="18" t="str">
        <f>B458&amp;C458&amp;D458&amp;E458&amp;F458</f>
        <v>GEN13.240TD1</v>
      </c>
      <c r="H458" s="4" t="s">
        <v>0</v>
      </c>
      <c r="I458" s="4">
        <v>1</v>
      </c>
      <c r="J458" s="4">
        <v>6.6</v>
      </c>
      <c r="K458" s="4">
        <v>0.05</v>
      </c>
      <c r="L458" s="4">
        <v>0.155</v>
      </c>
      <c r="M458" s="4">
        <v>2</v>
      </c>
      <c r="N458" s="4">
        <v>0</v>
      </c>
      <c r="O458" s="4">
        <v>1.1299999999999999</v>
      </c>
      <c r="P458" s="4">
        <v>0.73399999999999999</v>
      </c>
      <c r="Q458" s="4">
        <v>0.26</v>
      </c>
      <c r="R458" s="4">
        <v>0.17199999999999999</v>
      </c>
      <c r="S458" s="4">
        <v>0.104</v>
      </c>
      <c r="T458" s="4">
        <v>0.19400000000000001</v>
      </c>
      <c r="U458" s="4">
        <v>0.68500000000000005</v>
      </c>
      <c r="V458" s="4" t="s">
        <v>1</v>
      </c>
      <c r="W458" s="4" t="s">
        <v>1</v>
      </c>
      <c r="X458" s="4" t="str">
        <f>""</f>
        <v/>
      </c>
      <c r="Y458" s="4" t="str">
        <f>""</f>
        <v/>
      </c>
      <c r="Z458" s="4" t="str">
        <f>""</f>
        <v/>
      </c>
      <c r="AA458" s="4" t="str">
        <f>""</f>
        <v/>
      </c>
      <c r="AB458" s="4" t="str">
        <f>""</f>
        <v/>
      </c>
      <c r="AC458" s="4" t="str">
        <f>""</f>
        <v/>
      </c>
      <c r="AD458" s="4" t="str">
        <f>""</f>
        <v/>
      </c>
      <c r="AE458" s="4" t="str">
        <f>""</f>
        <v/>
      </c>
      <c r="AF458" s="4" t="str">
        <f>""</f>
        <v/>
      </c>
      <c r="AG458" s="4" t="str">
        <f>""</f>
        <v/>
      </c>
      <c r="AH458" s="4" t="str">
        <f>""</f>
        <v/>
      </c>
      <c r="AI458" s="4" t="str">
        <f>""</f>
        <v/>
      </c>
      <c r="AJ458" s="4" t="str">
        <f>""</f>
        <v/>
      </c>
      <c r="AK458" s="4" t="str">
        <f>""</f>
        <v/>
      </c>
      <c r="AL458" s="4" t="str">
        <f>""</f>
        <v/>
      </c>
      <c r="AM458" s="4" t="str">
        <f>""</f>
        <v/>
      </c>
      <c r="AN458" s="4" t="str">
        <f>""</f>
        <v/>
      </c>
      <c r="AO458" s="4" t="str">
        <f>""</f>
        <v/>
      </c>
      <c r="AP458" s="4" t="str">
        <f>""</f>
        <v/>
      </c>
      <c r="AQ458" s="4" t="str">
        <f>""</f>
        <v/>
      </c>
      <c r="AR458" s="4" t="str">
        <f>""</f>
        <v/>
      </c>
      <c r="AS458" s="4" t="str">
        <f>""</f>
        <v/>
      </c>
    </row>
    <row r="459" spans="1:45" x14ac:dyDescent="0.25">
      <c r="A459" s="15"/>
      <c r="B459" s="16"/>
      <c r="C459" s="16"/>
      <c r="D459" s="16"/>
      <c r="E459" s="16"/>
      <c r="F459" s="16"/>
      <c r="G459" s="16"/>
      <c r="H459" s="14" t="s">
        <v>25</v>
      </c>
      <c r="I459" s="7" t="s">
        <v>26</v>
      </c>
      <c r="J459" s="7" t="s">
        <v>64</v>
      </c>
      <c r="K459" s="7" t="s">
        <v>65</v>
      </c>
      <c r="L459" s="7" t="s">
        <v>66</v>
      </c>
      <c r="M459" s="7" t="s">
        <v>67</v>
      </c>
      <c r="N459" s="7" t="s">
        <v>68</v>
      </c>
      <c r="O459" s="7" t="s">
        <v>69</v>
      </c>
      <c r="P459" s="7" t="s">
        <v>70</v>
      </c>
      <c r="Q459" s="7" t="s">
        <v>71</v>
      </c>
      <c r="R459" s="7" t="s">
        <v>72</v>
      </c>
      <c r="S459" s="7" t="s">
        <v>73</v>
      </c>
      <c r="T459" s="7" t="s">
        <v>74</v>
      </c>
      <c r="U459" s="7" t="s">
        <v>75</v>
      </c>
      <c r="X459" s="4" t="str">
        <f>""</f>
        <v/>
      </c>
      <c r="Y459" s="4" t="str">
        <f>""</f>
        <v/>
      </c>
      <c r="Z459" s="4" t="str">
        <f>""</f>
        <v/>
      </c>
      <c r="AA459" s="4" t="str">
        <f>""</f>
        <v/>
      </c>
      <c r="AB459" s="4" t="str">
        <f>""</f>
        <v/>
      </c>
      <c r="AC459" s="4" t="str">
        <f>""</f>
        <v/>
      </c>
      <c r="AD459" s="4" t="str">
        <f>""</f>
        <v/>
      </c>
      <c r="AE459" s="4" t="str">
        <f>""</f>
        <v/>
      </c>
      <c r="AF459" s="4" t="str">
        <f>""</f>
        <v/>
      </c>
      <c r="AG459" s="4" t="str">
        <f>""</f>
        <v/>
      </c>
      <c r="AH459" s="4" t="str">
        <f>""</f>
        <v/>
      </c>
      <c r="AI459" s="4" t="str">
        <f>""</f>
        <v/>
      </c>
      <c r="AJ459" s="4" t="str">
        <f>""</f>
        <v/>
      </c>
      <c r="AK459" s="4" t="str">
        <f>""</f>
        <v/>
      </c>
      <c r="AL459" s="4" t="str">
        <f>""</f>
        <v/>
      </c>
      <c r="AM459" s="4" t="str">
        <f>""</f>
        <v/>
      </c>
      <c r="AN459" s="4" t="str">
        <f>""</f>
        <v/>
      </c>
      <c r="AO459" s="4" t="str">
        <f>""</f>
        <v/>
      </c>
      <c r="AP459" s="4" t="str">
        <f>""</f>
        <v/>
      </c>
      <c r="AQ459" s="4" t="str">
        <f>""</f>
        <v/>
      </c>
      <c r="AR459" s="4" t="str">
        <f>""</f>
        <v/>
      </c>
      <c r="AS459" s="4" t="str">
        <f>""</f>
        <v/>
      </c>
    </row>
    <row r="460" spans="1:45" x14ac:dyDescent="0.25">
      <c r="A460" s="15"/>
      <c r="B460" s="17"/>
      <c r="C460" s="17"/>
      <c r="D460" s="17"/>
      <c r="E460" s="17"/>
      <c r="F460" s="17"/>
      <c r="G460" s="17"/>
      <c r="I460" s="8" t="s">
        <v>39</v>
      </c>
      <c r="J460" s="8">
        <v>1</v>
      </c>
      <c r="K460" s="8">
        <v>2</v>
      </c>
      <c r="L460" s="8">
        <v>30</v>
      </c>
      <c r="M460" s="8">
        <v>0.1</v>
      </c>
      <c r="N460" s="8">
        <v>1</v>
      </c>
      <c r="O460" s="8">
        <v>0.3</v>
      </c>
      <c r="P460" s="8">
        <v>1</v>
      </c>
      <c r="Q460" s="8">
        <v>1</v>
      </c>
      <c r="R460" s="8">
        <v>30</v>
      </c>
      <c r="S460" s="8">
        <v>1.5</v>
      </c>
      <c r="T460" s="8">
        <v>0.5</v>
      </c>
      <c r="U460" s="8">
        <v>0.15</v>
      </c>
      <c r="X460" s="4" t="str">
        <f>""</f>
        <v/>
      </c>
      <c r="Y460" s="4" t="str">
        <f>""</f>
        <v/>
      </c>
      <c r="Z460" s="4" t="str">
        <f>""</f>
        <v/>
      </c>
      <c r="AA460" s="4" t="str">
        <f>""</f>
        <v/>
      </c>
      <c r="AB460" s="4" t="str">
        <f>""</f>
        <v/>
      </c>
      <c r="AC460" s="4" t="str">
        <f>""</f>
        <v/>
      </c>
      <c r="AD460" s="4" t="str">
        <f>""</f>
        <v/>
      </c>
      <c r="AE460" s="4" t="str">
        <f>""</f>
        <v/>
      </c>
      <c r="AF460" s="4" t="str">
        <f>""</f>
        <v/>
      </c>
      <c r="AG460" s="4" t="str">
        <f>""</f>
        <v/>
      </c>
      <c r="AH460" s="4" t="str">
        <f>""</f>
        <v/>
      </c>
      <c r="AI460" s="4" t="str">
        <f>""</f>
        <v/>
      </c>
      <c r="AJ460" s="4" t="str">
        <f>""</f>
        <v/>
      </c>
      <c r="AK460" s="4" t="str">
        <f>""</f>
        <v/>
      </c>
      <c r="AL460" s="4" t="str">
        <f>""</f>
        <v/>
      </c>
      <c r="AM460" s="4" t="str">
        <f>""</f>
        <v/>
      </c>
      <c r="AN460" s="4" t="str">
        <f>""</f>
        <v/>
      </c>
      <c r="AO460" s="4" t="str">
        <f>""</f>
        <v/>
      </c>
      <c r="AP460" s="4" t="str">
        <f>""</f>
        <v/>
      </c>
      <c r="AQ460" s="4" t="str">
        <f>""</f>
        <v/>
      </c>
      <c r="AR460" s="4" t="str">
        <f>""</f>
        <v/>
      </c>
      <c r="AS460" s="4" t="str">
        <f>""</f>
        <v/>
      </c>
    </row>
    <row r="461" spans="1:45" x14ac:dyDescent="0.25">
      <c r="A461" s="15"/>
      <c r="B461" s="17"/>
      <c r="C461" s="17"/>
      <c r="D461" s="17"/>
      <c r="E461" s="17"/>
      <c r="F461" s="17"/>
      <c r="G461" s="17"/>
      <c r="I461" s="8" t="s">
        <v>40</v>
      </c>
      <c r="J461" s="8">
        <v>0</v>
      </c>
      <c r="K461" s="8">
        <v>0</v>
      </c>
      <c r="L461" s="8">
        <f>4*$K$2</f>
        <v>0.04</v>
      </c>
      <c r="M461" s="8">
        <f>4*$K$2</f>
        <v>0.04</v>
      </c>
      <c r="N461" s="8">
        <f>4*$K$2</f>
        <v>0.04</v>
      </c>
      <c r="O461" s="8">
        <v>0</v>
      </c>
      <c r="P461" s="8">
        <v>0</v>
      </c>
      <c r="Q461" s="8">
        <v>0</v>
      </c>
      <c r="R461" s="8">
        <v>0.5</v>
      </c>
      <c r="S461" s="8">
        <v>0.8</v>
      </c>
      <c r="T461" s="8">
        <v>0</v>
      </c>
      <c r="U461" s="8">
        <v>0</v>
      </c>
      <c r="X461" s="4" t="str">
        <f>""</f>
        <v/>
      </c>
      <c r="Y461" s="4" t="str">
        <f>""</f>
        <v/>
      </c>
      <c r="Z461" s="4" t="str">
        <f>""</f>
        <v/>
      </c>
      <c r="AA461" s="4" t="str">
        <f>""</f>
        <v/>
      </c>
      <c r="AB461" s="4" t="str">
        <f>""</f>
        <v/>
      </c>
      <c r="AC461" s="4" t="str">
        <f>""</f>
        <v/>
      </c>
      <c r="AD461" s="4" t="str">
        <f>""</f>
        <v/>
      </c>
      <c r="AE461" s="4" t="str">
        <f>""</f>
        <v/>
      </c>
      <c r="AF461" s="4" t="str">
        <f>""</f>
        <v/>
      </c>
      <c r="AG461" s="4" t="str">
        <f>""</f>
        <v/>
      </c>
      <c r="AH461" s="4" t="str">
        <f>""</f>
        <v/>
      </c>
      <c r="AI461" s="4" t="str">
        <f>""</f>
        <v/>
      </c>
      <c r="AJ461" s="4" t="str">
        <f>""</f>
        <v/>
      </c>
      <c r="AK461" s="4" t="str">
        <f>""</f>
        <v/>
      </c>
      <c r="AL461" s="4" t="str">
        <f>""</f>
        <v/>
      </c>
      <c r="AM461" s="4" t="str">
        <f>""</f>
        <v/>
      </c>
      <c r="AN461" s="4" t="str">
        <f>""</f>
        <v/>
      </c>
      <c r="AO461" s="4" t="str">
        <f>""</f>
        <v/>
      </c>
      <c r="AP461" s="4" t="str">
        <f>""</f>
        <v/>
      </c>
      <c r="AQ461" s="4" t="str">
        <f>""</f>
        <v/>
      </c>
      <c r="AR461" s="4" t="str">
        <f>""</f>
        <v/>
      </c>
      <c r="AS461" s="4" t="str">
        <f>""</f>
        <v/>
      </c>
    </row>
    <row r="462" spans="1:45" x14ac:dyDescent="0.25">
      <c r="A462" s="23" t="s">
        <v>41</v>
      </c>
      <c r="B462" s="18" t="s">
        <v>76</v>
      </c>
      <c r="C462" s="18">
        <v>13.2</v>
      </c>
      <c r="D462" s="18">
        <v>40</v>
      </c>
      <c r="E462" s="18" t="s">
        <v>43</v>
      </c>
      <c r="F462" s="18">
        <v>1</v>
      </c>
      <c r="G462" s="18" t="str">
        <f>B462&amp;C462&amp;D462&amp;E462&amp;F462</f>
        <v>GOV13.240TD1</v>
      </c>
      <c r="H462" s="4" t="s">
        <v>6</v>
      </c>
      <c r="I462" s="4">
        <v>1</v>
      </c>
      <c r="J462" s="4">
        <v>0.06</v>
      </c>
      <c r="K462" s="4">
        <v>0.4</v>
      </c>
      <c r="L462" s="4">
        <v>3</v>
      </c>
      <c r="M462" s="4">
        <v>9.9000000000000005E-2</v>
      </c>
      <c r="N462" s="4">
        <v>0.4</v>
      </c>
      <c r="O462" s="4">
        <v>0.15</v>
      </c>
      <c r="P462" s="4">
        <v>1</v>
      </c>
      <c r="Q462" s="4">
        <v>0.1</v>
      </c>
      <c r="R462" s="4">
        <v>1.35</v>
      </c>
      <c r="S462" s="4">
        <v>1.4</v>
      </c>
      <c r="T462" s="4">
        <v>0.1</v>
      </c>
      <c r="U462" s="4">
        <v>0.1</v>
      </c>
      <c r="V462" s="4" t="s">
        <v>1</v>
      </c>
      <c r="W462" s="4" t="s">
        <v>1</v>
      </c>
      <c r="X462" s="4" t="str">
        <f>""</f>
        <v/>
      </c>
      <c r="Y462" s="4" t="str">
        <f>""</f>
        <v/>
      </c>
      <c r="Z462" s="4" t="str">
        <f>""</f>
        <v/>
      </c>
      <c r="AA462" s="4" t="str">
        <f>""</f>
        <v/>
      </c>
      <c r="AB462" s="4" t="str">
        <f>""</f>
        <v/>
      </c>
      <c r="AC462" s="4" t="str">
        <f>""</f>
        <v/>
      </c>
      <c r="AD462" s="4" t="str">
        <f>""</f>
        <v/>
      </c>
      <c r="AE462" s="4" t="str">
        <f>""</f>
        <v/>
      </c>
      <c r="AF462" s="4" t="str">
        <f>""</f>
        <v/>
      </c>
      <c r="AG462" s="4" t="str">
        <f>""</f>
        <v/>
      </c>
      <c r="AH462" s="4" t="str">
        <f>""</f>
        <v/>
      </c>
      <c r="AI462" s="4" t="str">
        <f>""</f>
        <v/>
      </c>
      <c r="AJ462" s="4" t="str">
        <f>""</f>
        <v/>
      </c>
      <c r="AK462" s="4" t="str">
        <f>""</f>
        <v/>
      </c>
      <c r="AL462" s="4" t="str">
        <f>""</f>
        <v/>
      </c>
      <c r="AM462" s="4" t="str">
        <f>""</f>
        <v/>
      </c>
      <c r="AN462" s="4" t="str">
        <f>""</f>
        <v/>
      </c>
      <c r="AO462" s="4" t="str">
        <f>""</f>
        <v/>
      </c>
      <c r="AP462" s="4" t="str">
        <f>""</f>
        <v/>
      </c>
      <c r="AQ462" s="4" t="str">
        <f>""</f>
        <v/>
      </c>
      <c r="AR462" s="4" t="str">
        <f>""</f>
        <v/>
      </c>
      <c r="AS462" s="4" t="str">
        <f>""</f>
        <v/>
      </c>
    </row>
    <row r="463" spans="1:45" x14ac:dyDescent="0.25">
      <c r="A463" s="15"/>
      <c r="B463" s="16"/>
      <c r="C463" s="16"/>
      <c r="D463" s="16"/>
      <c r="E463" s="16"/>
      <c r="F463" s="16"/>
      <c r="G463" s="16"/>
      <c r="H463" s="14" t="s">
        <v>25</v>
      </c>
      <c r="I463" s="7" t="s">
        <v>26</v>
      </c>
      <c r="J463" s="7" t="s">
        <v>77</v>
      </c>
      <c r="K463" s="7" t="s">
        <v>78</v>
      </c>
      <c r="L463" s="7" t="s">
        <v>79</v>
      </c>
      <c r="M463" s="7" t="s">
        <v>80</v>
      </c>
      <c r="N463" s="7" t="s">
        <v>81</v>
      </c>
      <c r="O463" s="7" t="s">
        <v>82</v>
      </c>
      <c r="P463" s="7" t="s">
        <v>83</v>
      </c>
      <c r="Q463" s="7" t="s">
        <v>84</v>
      </c>
      <c r="R463" s="7" t="s">
        <v>85</v>
      </c>
      <c r="S463" s="7" t="s">
        <v>86</v>
      </c>
      <c r="T463" s="7" t="s">
        <v>87</v>
      </c>
      <c r="U463" s="7" t="s">
        <v>88</v>
      </c>
      <c r="V463" s="7" t="s">
        <v>89</v>
      </c>
      <c r="W463" s="7" t="s">
        <v>90</v>
      </c>
      <c r="X463" s="7" t="s">
        <v>91</v>
      </c>
      <c r="Y463" s="7" t="s">
        <v>92</v>
      </c>
      <c r="Z463" s="7" t="s">
        <v>93</v>
      </c>
      <c r="AA463" s="7" t="s">
        <v>94</v>
      </c>
      <c r="AB463" s="7" t="s">
        <v>95</v>
      </c>
      <c r="AC463" s="7" t="s">
        <v>96</v>
      </c>
      <c r="AD463" s="7" t="s">
        <v>97</v>
      </c>
      <c r="AE463" s="7" t="s">
        <v>98</v>
      </c>
      <c r="AF463" s="7" t="s">
        <v>99</v>
      </c>
      <c r="AI463" s="4" t="str">
        <f>""</f>
        <v/>
      </c>
      <c r="AJ463" s="4" t="str">
        <f>""</f>
        <v/>
      </c>
      <c r="AK463" s="4" t="str">
        <f>""</f>
        <v/>
      </c>
      <c r="AL463" s="4" t="str">
        <f>""</f>
        <v/>
      </c>
      <c r="AM463" s="4" t="str">
        <f>""</f>
        <v/>
      </c>
      <c r="AN463" s="4" t="str">
        <f>""</f>
        <v/>
      </c>
      <c r="AO463" s="4" t="str">
        <f>""</f>
        <v/>
      </c>
      <c r="AP463" s="4" t="str">
        <f>""</f>
        <v/>
      </c>
      <c r="AQ463" s="4" t="str">
        <f>""</f>
        <v/>
      </c>
      <c r="AR463" s="4" t="str">
        <f>""</f>
        <v/>
      </c>
      <c r="AS463" s="4" t="str">
        <f>""</f>
        <v/>
      </c>
    </row>
    <row r="464" spans="1:45" x14ac:dyDescent="0.25">
      <c r="A464" s="15"/>
      <c r="B464" s="17"/>
      <c r="C464" s="17"/>
      <c r="D464" s="17"/>
      <c r="E464" s="17"/>
      <c r="F464" s="17"/>
      <c r="G464" s="17"/>
      <c r="I464" s="8" t="s">
        <v>39</v>
      </c>
      <c r="J464" s="8"/>
      <c r="K464" s="8"/>
      <c r="L464" s="8"/>
      <c r="M464" s="8"/>
      <c r="N464" s="8"/>
      <c r="O464" s="8"/>
      <c r="P464" s="8">
        <v>15</v>
      </c>
      <c r="Q464" s="8">
        <v>15</v>
      </c>
      <c r="R464" s="8"/>
      <c r="S464" s="8">
        <v>15</v>
      </c>
      <c r="T464" s="8">
        <v>15</v>
      </c>
      <c r="U464" s="8"/>
      <c r="V464" s="8"/>
      <c r="W464" s="8"/>
      <c r="X464" s="8">
        <v>2</v>
      </c>
      <c r="Y464" s="8">
        <v>2</v>
      </c>
      <c r="Z464" s="8"/>
      <c r="AA464" s="8">
        <v>2</v>
      </c>
      <c r="AB464" s="8">
        <v>2</v>
      </c>
      <c r="AC464" s="8">
        <v>2</v>
      </c>
      <c r="AD464" s="8">
        <v>2</v>
      </c>
      <c r="AE464" s="8">
        <v>0.99</v>
      </c>
      <c r="AF464" s="8">
        <v>0</v>
      </c>
      <c r="AI464" s="4" t="str">
        <f>""</f>
        <v/>
      </c>
      <c r="AJ464" s="4" t="str">
        <f>""</f>
        <v/>
      </c>
      <c r="AK464" s="4" t="str">
        <f>""</f>
        <v/>
      </c>
      <c r="AL464" s="4" t="str">
        <f>""</f>
        <v/>
      </c>
      <c r="AM464" s="4" t="str">
        <f>""</f>
        <v/>
      </c>
      <c r="AN464" s="4" t="str">
        <f>""</f>
        <v/>
      </c>
      <c r="AO464" s="4" t="str">
        <f>""</f>
        <v/>
      </c>
      <c r="AP464" s="4" t="str">
        <f>""</f>
        <v/>
      </c>
      <c r="AQ464" s="4" t="str">
        <f>""</f>
        <v/>
      </c>
      <c r="AR464" s="4" t="str">
        <f>""</f>
        <v/>
      </c>
      <c r="AS464" s="4" t="str">
        <f>""</f>
        <v/>
      </c>
    </row>
    <row r="465" spans="1:45" x14ac:dyDescent="0.25">
      <c r="A465" s="15"/>
      <c r="B465" s="17"/>
      <c r="C465" s="17"/>
      <c r="D465" s="17"/>
      <c r="E465" s="17"/>
      <c r="F465" s="17"/>
      <c r="G465" s="17"/>
      <c r="I465" s="8" t="s">
        <v>40</v>
      </c>
      <c r="J465" s="8"/>
      <c r="K465" s="8"/>
      <c r="L465" s="8"/>
      <c r="M465" s="8"/>
      <c r="N465" s="8"/>
      <c r="O465" s="8"/>
      <c r="P465" s="8">
        <v>1.5</v>
      </c>
      <c r="Q465" s="8">
        <v>1.5</v>
      </c>
      <c r="R465" s="8">
        <f>2*$K$2</f>
        <v>0.02</v>
      </c>
      <c r="S465" s="8">
        <v>1.5</v>
      </c>
      <c r="T465" s="8">
        <v>1.5</v>
      </c>
      <c r="U465" s="8">
        <f>2*$K$2</f>
        <v>0.02</v>
      </c>
      <c r="V465" s="8"/>
      <c r="W465" s="8"/>
      <c r="X465" s="8">
        <f t="shared" ref="X465:Y465" si="56">2*$K$2</f>
        <v>0.02</v>
      </c>
      <c r="Y465" s="8">
        <f t="shared" si="56"/>
        <v>0.02</v>
      </c>
      <c r="Z465" s="8"/>
      <c r="AA465" s="8">
        <f t="shared" ref="AA465:AD465" si="57">2*$K$2</f>
        <v>0.02</v>
      </c>
      <c r="AB465" s="8">
        <f t="shared" si="57"/>
        <v>0.02</v>
      </c>
      <c r="AC465" s="8">
        <f t="shared" si="57"/>
        <v>0.02</v>
      </c>
      <c r="AD465" s="8">
        <f t="shared" si="57"/>
        <v>0.02</v>
      </c>
      <c r="AE465" s="8">
        <v>0</v>
      </c>
      <c r="AF465" s="8">
        <v>-0.3</v>
      </c>
      <c r="AI465" s="4" t="str">
        <f>""</f>
        <v/>
      </c>
      <c r="AJ465" s="4" t="str">
        <f>""</f>
        <v/>
      </c>
      <c r="AK465" s="4" t="str">
        <f>""</f>
        <v/>
      </c>
      <c r="AL465" s="4" t="str">
        <f>""</f>
        <v/>
      </c>
      <c r="AM465" s="4" t="str">
        <f>""</f>
        <v/>
      </c>
      <c r="AN465" s="4" t="str">
        <f>""</f>
        <v/>
      </c>
      <c r="AO465" s="4" t="str">
        <f>""</f>
        <v/>
      </c>
      <c r="AP465" s="4" t="str">
        <f>""</f>
        <v/>
      </c>
      <c r="AQ465" s="4" t="str">
        <f>""</f>
        <v/>
      </c>
      <c r="AR465" s="4" t="str">
        <f>""</f>
        <v/>
      </c>
      <c r="AS465" s="4" t="str">
        <f>""</f>
        <v/>
      </c>
    </row>
    <row r="466" spans="1:45" x14ac:dyDescent="0.25">
      <c r="A466" s="24" t="s">
        <v>41</v>
      </c>
      <c r="B466" s="18" t="s">
        <v>100</v>
      </c>
      <c r="C466" s="18">
        <v>13.2</v>
      </c>
      <c r="D466" s="18">
        <v>40</v>
      </c>
      <c r="E466" s="18" t="s">
        <v>43</v>
      </c>
      <c r="F466" s="18">
        <v>1</v>
      </c>
      <c r="G466" s="18" t="str">
        <f>B466&amp;C466&amp;D466&amp;E466&amp;F466</f>
        <v>PSS13.240TD1</v>
      </c>
      <c r="H466" s="4" t="s">
        <v>9</v>
      </c>
      <c r="I466" s="4">
        <v>1</v>
      </c>
      <c r="J466" s="4">
        <v>1</v>
      </c>
      <c r="K466" s="4">
        <v>0</v>
      </c>
      <c r="L466" s="4">
        <v>3</v>
      </c>
      <c r="M466" s="4">
        <v>0</v>
      </c>
      <c r="N466" s="4">
        <v>5</v>
      </c>
      <c r="O466" s="4">
        <v>1</v>
      </c>
      <c r="P466" s="4">
        <v>2.5</v>
      </c>
      <c r="Q466" s="4">
        <v>2.5</v>
      </c>
      <c r="R466" s="4">
        <v>0</v>
      </c>
      <c r="S466" s="4">
        <v>2.5</v>
      </c>
      <c r="T466" s="4">
        <v>0</v>
      </c>
      <c r="U466" s="4">
        <v>2.5</v>
      </c>
      <c r="V466" s="4">
        <v>0.39</v>
      </c>
      <c r="W466" s="4">
        <v>1</v>
      </c>
      <c r="X466" s="4">
        <v>0</v>
      </c>
      <c r="Y466" s="4">
        <v>0.1</v>
      </c>
      <c r="Z466" s="4">
        <v>6.5</v>
      </c>
      <c r="AA466" s="4">
        <v>0.44</v>
      </c>
      <c r="AB466" s="4">
        <v>0.08</v>
      </c>
      <c r="AC466" s="4">
        <v>0.2</v>
      </c>
      <c r="AD466" s="4">
        <v>0.98</v>
      </c>
      <c r="AE466" s="4">
        <v>0.1</v>
      </c>
      <c r="AF466" s="4">
        <v>-0.1</v>
      </c>
      <c r="AG466" s="4" t="s">
        <v>1</v>
      </c>
      <c r="AH466" s="4" t="s">
        <v>1</v>
      </c>
      <c r="AI466" s="4" t="str">
        <f>""</f>
        <v/>
      </c>
      <c r="AJ466" s="4" t="str">
        <f>""</f>
        <v/>
      </c>
      <c r="AK466" s="4" t="str">
        <f>""</f>
        <v/>
      </c>
      <c r="AL466" s="4" t="str">
        <f>""</f>
        <v/>
      </c>
      <c r="AM466" s="4" t="str">
        <f>""</f>
        <v/>
      </c>
      <c r="AN466" s="4" t="str">
        <f>""</f>
        <v/>
      </c>
      <c r="AO466" s="4" t="str">
        <f>""</f>
        <v/>
      </c>
      <c r="AP466" s="4" t="str">
        <f>""</f>
        <v/>
      </c>
      <c r="AQ466" s="4" t="str">
        <f>""</f>
        <v/>
      </c>
      <c r="AR466" s="4" t="str">
        <f>""</f>
        <v/>
      </c>
      <c r="AS466" s="4" t="str">
        <f>""</f>
        <v/>
      </c>
    </row>
    <row r="467" spans="1:45" x14ac:dyDescent="0.25">
      <c r="A467" s="27" t="s">
        <v>152</v>
      </c>
      <c r="B467" s="9"/>
      <c r="C467" s="9"/>
      <c r="D467" s="9"/>
      <c r="E467" s="9"/>
      <c r="F467" s="16"/>
      <c r="G467" s="16"/>
      <c r="H467" s="14" t="s">
        <v>25</v>
      </c>
      <c r="I467" s="7" t="s">
        <v>26</v>
      </c>
      <c r="J467" s="7" t="s">
        <v>103</v>
      </c>
      <c r="K467" s="7" t="s">
        <v>104</v>
      </c>
      <c r="L467" s="7" t="s">
        <v>105</v>
      </c>
      <c r="M467" s="7" t="s">
        <v>106</v>
      </c>
      <c r="N467" s="7" t="s">
        <v>107</v>
      </c>
      <c r="O467" s="7" t="s">
        <v>108</v>
      </c>
      <c r="P467" s="7" t="s">
        <v>109</v>
      </c>
      <c r="Q467" s="7" t="s">
        <v>110</v>
      </c>
      <c r="R467" s="7" t="s">
        <v>111</v>
      </c>
      <c r="S467" s="7" t="s">
        <v>112</v>
      </c>
      <c r="T467" s="7" t="s">
        <v>113</v>
      </c>
      <c r="U467" s="7" t="s">
        <v>114</v>
      </c>
      <c r="V467" s="7" t="s">
        <v>115</v>
      </c>
      <c r="W467" s="7" t="s">
        <v>116</v>
      </c>
      <c r="X467" s="7" t="s">
        <v>117</v>
      </c>
      <c r="Y467" s="7" t="s">
        <v>118</v>
      </c>
      <c r="Z467" s="7" t="s">
        <v>119</v>
      </c>
      <c r="AC467" s="4" t="str">
        <f>""</f>
        <v/>
      </c>
      <c r="AD467" s="4" t="str">
        <f>""</f>
        <v/>
      </c>
      <c r="AE467" s="4" t="str">
        <f>""</f>
        <v/>
      </c>
      <c r="AF467" s="4" t="str">
        <f>""</f>
        <v/>
      </c>
      <c r="AG467" s="4" t="str">
        <f>""</f>
        <v/>
      </c>
      <c r="AH467" s="4" t="str">
        <f>""</f>
        <v/>
      </c>
      <c r="AI467" s="4" t="str">
        <f>""</f>
        <v/>
      </c>
      <c r="AJ467" s="4" t="str">
        <f>""</f>
        <v/>
      </c>
      <c r="AK467" s="4" t="str">
        <f>""</f>
        <v/>
      </c>
      <c r="AL467" s="4" t="str">
        <f>""</f>
        <v/>
      </c>
      <c r="AM467" s="4" t="str">
        <f>""</f>
        <v/>
      </c>
      <c r="AN467" s="4" t="str">
        <f>""</f>
        <v/>
      </c>
      <c r="AO467" s="4" t="str">
        <f>""</f>
        <v/>
      </c>
      <c r="AP467" s="4" t="str">
        <f>""</f>
        <v/>
      </c>
      <c r="AQ467" s="4" t="str">
        <f>""</f>
        <v/>
      </c>
      <c r="AR467" s="4" t="str">
        <f>""</f>
        <v/>
      </c>
      <c r="AS467" s="4" t="str">
        <f>""</f>
        <v/>
      </c>
    </row>
    <row r="468" spans="1:45" x14ac:dyDescent="0.25">
      <c r="A468" s="25"/>
      <c r="B468" s="10"/>
      <c r="C468" s="10"/>
      <c r="D468" s="10"/>
      <c r="E468" s="10"/>
      <c r="F468" s="17"/>
      <c r="G468" s="17"/>
      <c r="I468" s="8" t="s">
        <v>39</v>
      </c>
      <c r="J468" s="8">
        <v>0.5</v>
      </c>
      <c r="K468" s="8">
        <v>75</v>
      </c>
      <c r="L468" s="8">
        <v>75</v>
      </c>
      <c r="M468" s="8">
        <v>10</v>
      </c>
      <c r="N468" s="8">
        <v>0</v>
      </c>
      <c r="O468" s="8">
        <v>1</v>
      </c>
      <c r="P468" s="8">
        <v>1.2</v>
      </c>
      <c r="Q468" s="8">
        <v>18</v>
      </c>
      <c r="R468" s="8">
        <v>118</v>
      </c>
      <c r="S468" s="8">
        <v>0</v>
      </c>
      <c r="T468" s="8">
        <v>1.1000000000000001</v>
      </c>
      <c r="U468" s="8">
        <v>10</v>
      </c>
      <c r="V468" s="8">
        <v>1.1000000000000001</v>
      </c>
      <c r="W468" s="8">
        <v>20</v>
      </c>
      <c r="X468" s="8">
        <v>1</v>
      </c>
      <c r="Y468" s="8">
        <v>0.5</v>
      </c>
      <c r="Z468" s="8">
        <v>90</v>
      </c>
      <c r="AC468" s="4" t="str">
        <f>""</f>
        <v/>
      </c>
      <c r="AD468" s="4" t="str">
        <f>""</f>
        <v/>
      </c>
      <c r="AE468" s="4" t="str">
        <f>""</f>
        <v/>
      </c>
      <c r="AF468" s="4" t="str">
        <f>""</f>
        <v/>
      </c>
      <c r="AG468" s="4" t="str">
        <f>""</f>
        <v/>
      </c>
      <c r="AH468" s="4" t="str">
        <f>""</f>
        <v/>
      </c>
      <c r="AI468" s="4" t="str">
        <f>""</f>
        <v/>
      </c>
      <c r="AJ468" s="4" t="str">
        <f>""</f>
        <v/>
      </c>
      <c r="AK468" s="4" t="str">
        <f>""</f>
        <v/>
      </c>
      <c r="AL468" s="4" t="str">
        <f>""</f>
        <v/>
      </c>
      <c r="AM468" s="4" t="str">
        <f>""</f>
        <v/>
      </c>
      <c r="AN468" s="4" t="str">
        <f>""</f>
        <v/>
      </c>
      <c r="AO468" s="4" t="str">
        <f>""</f>
        <v/>
      </c>
      <c r="AP468" s="4" t="str">
        <f>""</f>
        <v/>
      </c>
      <c r="AQ468" s="4" t="str">
        <f>""</f>
        <v/>
      </c>
      <c r="AR468" s="4" t="str">
        <f>""</f>
        <v/>
      </c>
      <c r="AS468" s="4" t="str">
        <f>""</f>
        <v/>
      </c>
    </row>
    <row r="469" spans="1:45" x14ac:dyDescent="0.25">
      <c r="A469" s="25"/>
      <c r="B469" s="10"/>
      <c r="C469" s="10"/>
      <c r="D469" s="10"/>
      <c r="E469" s="10"/>
      <c r="F469" s="17"/>
      <c r="G469" s="17"/>
      <c r="I469" s="8" t="s">
        <v>40</v>
      </c>
      <c r="J469" s="8">
        <v>0</v>
      </c>
      <c r="K469" s="8">
        <v>0</v>
      </c>
      <c r="L469" s="8">
        <v>0</v>
      </c>
      <c r="M469" s="8">
        <v>0.8</v>
      </c>
      <c r="N469" s="8">
        <v>-6</v>
      </c>
      <c r="O469" s="8">
        <v>0</v>
      </c>
      <c r="P469" s="8">
        <v>0</v>
      </c>
      <c r="Q469" s="8">
        <v>0</v>
      </c>
      <c r="R469" s="8">
        <v>0.8</v>
      </c>
      <c r="S469" s="8">
        <v>-118</v>
      </c>
      <c r="T469" s="8">
        <v>0</v>
      </c>
      <c r="U469" s="8">
        <v>1</v>
      </c>
      <c r="V469" s="8">
        <v>0</v>
      </c>
      <c r="W469" s="8">
        <v>1</v>
      </c>
      <c r="X469" s="8">
        <v>0</v>
      </c>
      <c r="Y469" s="8">
        <v>0</v>
      </c>
      <c r="Z469" s="8">
        <v>-90</v>
      </c>
      <c r="AC469" s="4" t="str">
        <f>""</f>
        <v/>
      </c>
      <c r="AD469" s="4" t="str">
        <f>""</f>
        <v/>
      </c>
      <c r="AE469" s="4" t="str">
        <f>""</f>
        <v/>
      </c>
      <c r="AF469" s="4" t="str">
        <f>""</f>
        <v/>
      </c>
      <c r="AG469" s="4" t="str">
        <f>""</f>
        <v/>
      </c>
      <c r="AH469" s="4" t="str">
        <f>""</f>
        <v/>
      </c>
      <c r="AI469" s="4" t="str">
        <f>""</f>
        <v/>
      </c>
      <c r="AJ469" s="4" t="str">
        <f>""</f>
        <v/>
      </c>
      <c r="AK469" s="4" t="str">
        <f>""</f>
        <v/>
      </c>
      <c r="AL469" s="4" t="str">
        <f>""</f>
        <v/>
      </c>
      <c r="AM469" s="4" t="str">
        <f>""</f>
        <v/>
      </c>
      <c r="AN469" s="4" t="str">
        <f>""</f>
        <v/>
      </c>
      <c r="AO469" s="4" t="str">
        <f>""</f>
        <v/>
      </c>
      <c r="AP469" s="4" t="str">
        <f>""</f>
        <v/>
      </c>
      <c r="AQ469" s="4" t="str">
        <f>""</f>
        <v/>
      </c>
      <c r="AR469" s="4" t="str">
        <f>""</f>
        <v/>
      </c>
      <c r="AS469" s="4" t="str">
        <f>""</f>
        <v/>
      </c>
    </row>
    <row r="470" spans="1:45" x14ac:dyDescent="0.25">
      <c r="A470" s="22" t="s">
        <v>41</v>
      </c>
      <c r="B470" s="18" t="s">
        <v>42</v>
      </c>
      <c r="C470" s="18">
        <v>11</v>
      </c>
      <c r="D470" s="18">
        <v>55</v>
      </c>
      <c r="E470" s="18" t="s">
        <v>120</v>
      </c>
      <c r="F470" s="18">
        <v>1</v>
      </c>
      <c r="G470" s="18" t="str">
        <f>B470&amp;C470&amp;D470&amp;E470&amp;F470</f>
        <v>AVR1155ND1</v>
      </c>
      <c r="H470" s="4" t="s">
        <v>3</v>
      </c>
      <c r="I470" s="4">
        <v>1</v>
      </c>
      <c r="J470" s="4">
        <v>0</v>
      </c>
      <c r="K470" s="4">
        <v>10.75</v>
      </c>
      <c r="L470" s="4">
        <v>10.75</v>
      </c>
      <c r="M470" s="4">
        <v>5</v>
      </c>
      <c r="N470" s="4">
        <v>-0.87</v>
      </c>
      <c r="O470" s="4">
        <v>0</v>
      </c>
      <c r="P470" s="4">
        <v>1</v>
      </c>
      <c r="Q470" s="4">
        <v>0</v>
      </c>
      <c r="R470" s="4">
        <v>99</v>
      </c>
      <c r="S470" s="4">
        <v>-99</v>
      </c>
      <c r="T470" s="4">
        <v>0</v>
      </c>
      <c r="U470" s="4">
        <v>9.3000000000000007</v>
      </c>
      <c r="V470" s="4">
        <v>0</v>
      </c>
      <c r="W470" s="4">
        <v>11.63</v>
      </c>
      <c r="X470" s="4">
        <v>0.113</v>
      </c>
      <c r="Y470" s="4">
        <v>0.124</v>
      </c>
      <c r="Z470" s="4">
        <v>0</v>
      </c>
      <c r="AA470" s="4" t="s">
        <v>1</v>
      </c>
      <c r="AB470" s="4" t="s">
        <v>1</v>
      </c>
      <c r="AC470" s="4" t="str">
        <f>""</f>
        <v/>
      </c>
      <c r="AD470" s="4" t="str">
        <f>""</f>
        <v/>
      </c>
      <c r="AE470" s="4" t="str">
        <f>""</f>
        <v/>
      </c>
      <c r="AF470" s="4" t="str">
        <f>""</f>
        <v/>
      </c>
      <c r="AG470" s="4" t="str">
        <f>""</f>
        <v/>
      </c>
      <c r="AH470" s="4" t="str">
        <f>""</f>
        <v/>
      </c>
      <c r="AI470" s="4" t="str">
        <f>""</f>
        <v/>
      </c>
      <c r="AJ470" s="4" t="str">
        <f>""</f>
        <v/>
      </c>
      <c r="AK470" s="4" t="str">
        <f>""</f>
        <v/>
      </c>
      <c r="AL470" s="4" t="str">
        <f>""</f>
        <v/>
      </c>
      <c r="AM470" s="4" t="str">
        <f>""</f>
        <v/>
      </c>
      <c r="AN470" s="4" t="str">
        <f>""</f>
        <v/>
      </c>
      <c r="AO470" s="4" t="str">
        <f>""</f>
        <v/>
      </c>
      <c r="AP470" s="4" t="str">
        <f>""</f>
        <v/>
      </c>
      <c r="AQ470" s="4" t="str">
        <f>""</f>
        <v/>
      </c>
      <c r="AR470" s="4" t="str">
        <f>""</f>
        <v/>
      </c>
      <c r="AS470" s="4" t="str">
        <f>""</f>
        <v/>
      </c>
    </row>
    <row r="471" spans="1:45" x14ac:dyDescent="0.25">
      <c r="A471" s="15"/>
      <c r="B471" s="16"/>
      <c r="C471" s="16"/>
      <c r="D471" s="16"/>
      <c r="E471" s="16"/>
      <c r="F471" s="16"/>
      <c r="G471" s="16"/>
      <c r="H471" s="14" t="s">
        <v>25</v>
      </c>
      <c r="I471" s="7" t="s">
        <v>26</v>
      </c>
      <c r="J471" s="7" t="s">
        <v>44</v>
      </c>
      <c r="K471" s="7" t="s">
        <v>45</v>
      </c>
      <c r="L471" s="7" t="s">
        <v>46</v>
      </c>
      <c r="M471" s="7" t="s">
        <v>46</v>
      </c>
      <c r="N471" s="7" t="s">
        <v>47</v>
      </c>
      <c r="O471" s="7" t="s">
        <v>48</v>
      </c>
      <c r="P471" s="7" t="s">
        <v>49</v>
      </c>
      <c r="Q471" s="7" t="s">
        <v>50</v>
      </c>
      <c r="R471" s="7" t="s">
        <v>51</v>
      </c>
      <c r="S471" s="7" t="s">
        <v>121</v>
      </c>
      <c r="T471" s="7" t="s">
        <v>52</v>
      </c>
      <c r="U471" s="7" t="s">
        <v>53</v>
      </c>
      <c r="V471" s="7" t="s">
        <v>54</v>
      </c>
      <c r="W471" s="7" t="s">
        <v>55</v>
      </c>
      <c r="Z471" s="4" t="str">
        <f>""</f>
        <v/>
      </c>
      <c r="AA471" s="4" t="str">
        <f>""</f>
        <v/>
      </c>
      <c r="AB471" s="4" t="str">
        <f>""</f>
        <v/>
      </c>
      <c r="AC471" s="4" t="str">
        <f>""</f>
        <v/>
      </c>
      <c r="AD471" s="4" t="str">
        <f>""</f>
        <v/>
      </c>
      <c r="AE471" s="4" t="str">
        <f>""</f>
        <v/>
      </c>
      <c r="AF471" s="4" t="str">
        <f>""</f>
        <v/>
      </c>
      <c r="AG471" s="4" t="str">
        <f>""</f>
        <v/>
      </c>
      <c r="AH471" s="4" t="str">
        <f>""</f>
        <v/>
      </c>
      <c r="AI471" s="4" t="str">
        <f>""</f>
        <v/>
      </c>
      <c r="AJ471" s="4" t="str">
        <f>""</f>
        <v/>
      </c>
      <c r="AK471" s="4" t="str">
        <f>""</f>
        <v/>
      </c>
      <c r="AL471" s="4" t="str">
        <f>""</f>
        <v/>
      </c>
      <c r="AM471" s="4" t="str">
        <f>""</f>
        <v/>
      </c>
      <c r="AN471" s="4" t="str">
        <f>""</f>
        <v/>
      </c>
      <c r="AO471" s="4" t="str">
        <f>""</f>
        <v/>
      </c>
      <c r="AP471" s="4" t="str">
        <f>""</f>
        <v/>
      </c>
      <c r="AQ471" s="4" t="str">
        <f>""</f>
        <v/>
      </c>
      <c r="AR471" s="4" t="str">
        <f>""</f>
        <v/>
      </c>
      <c r="AS471" s="4" t="str">
        <f>""</f>
        <v/>
      </c>
    </row>
    <row r="472" spans="1:45" x14ac:dyDescent="0.25">
      <c r="A472" s="15"/>
      <c r="B472" s="17"/>
      <c r="C472" s="17"/>
      <c r="D472" s="17"/>
      <c r="E472" s="17"/>
      <c r="F472" s="17"/>
      <c r="G472" s="17"/>
      <c r="I472" s="8" t="s">
        <v>39</v>
      </c>
      <c r="J472" s="8">
        <v>10</v>
      </c>
      <c r="K472" s="8">
        <v>0.2</v>
      </c>
      <c r="L472" s="8">
        <v>0.2</v>
      </c>
      <c r="M472" s="8">
        <v>0.2</v>
      </c>
      <c r="N472" s="8">
        <v>10</v>
      </c>
      <c r="O472" s="8">
        <v>3</v>
      </c>
      <c r="P472" s="8">
        <v>2.5</v>
      </c>
      <c r="Q472" s="8"/>
      <c r="R472" s="8"/>
      <c r="S472" s="8"/>
      <c r="T472" s="8"/>
      <c r="U472" s="8"/>
      <c r="V472" s="8"/>
      <c r="W472" s="8"/>
      <c r="Z472" s="4" t="str">
        <f>""</f>
        <v/>
      </c>
      <c r="AA472" s="4" t="str">
        <f>""</f>
        <v/>
      </c>
      <c r="AB472" s="4" t="str">
        <f>""</f>
        <v/>
      </c>
      <c r="AC472" s="4" t="str">
        <f>""</f>
        <v/>
      </c>
      <c r="AD472" s="4" t="str">
        <f>""</f>
        <v/>
      </c>
      <c r="AE472" s="4" t="str">
        <f>""</f>
        <v/>
      </c>
      <c r="AF472" s="4" t="str">
        <f>""</f>
        <v/>
      </c>
      <c r="AG472" s="4" t="str">
        <f>""</f>
        <v/>
      </c>
      <c r="AH472" s="4" t="str">
        <f>""</f>
        <v/>
      </c>
      <c r="AI472" s="4" t="str">
        <f>""</f>
        <v/>
      </c>
      <c r="AJ472" s="4" t="str">
        <f>""</f>
        <v/>
      </c>
      <c r="AK472" s="4" t="str">
        <f>""</f>
        <v/>
      </c>
      <c r="AL472" s="4" t="str">
        <f>""</f>
        <v/>
      </c>
      <c r="AM472" s="4" t="str">
        <f>""</f>
        <v/>
      </c>
      <c r="AN472" s="4" t="str">
        <f>""</f>
        <v/>
      </c>
      <c r="AO472" s="4" t="str">
        <f>""</f>
        <v/>
      </c>
      <c r="AP472" s="4" t="str">
        <f>""</f>
        <v/>
      </c>
      <c r="AQ472" s="4" t="str">
        <f>""</f>
        <v/>
      </c>
      <c r="AR472" s="4" t="str">
        <f>""</f>
        <v/>
      </c>
      <c r="AS472" s="4" t="str">
        <f>""</f>
        <v/>
      </c>
    </row>
    <row r="473" spans="1:45" x14ac:dyDescent="0.25">
      <c r="A473" s="15"/>
      <c r="B473" s="17"/>
      <c r="C473" s="17"/>
      <c r="D473" s="17"/>
      <c r="E473" s="17"/>
      <c r="F473" s="17"/>
      <c r="G473" s="17"/>
      <c r="I473" s="8" t="s">
        <v>40</v>
      </c>
      <c r="J473" s="8">
        <v>1</v>
      </c>
      <c r="K473" s="8">
        <f>4*$K$2</f>
        <v>0.04</v>
      </c>
      <c r="L473" s="8">
        <f>4*$K$2</f>
        <v>0.04</v>
      </c>
      <c r="M473" s="8">
        <f>4*$K$2</f>
        <v>0.04</v>
      </c>
      <c r="N473" s="8">
        <v>1</v>
      </c>
      <c r="O473" s="8">
        <v>0</v>
      </c>
      <c r="P473" s="8"/>
      <c r="Q473" s="8"/>
      <c r="R473" s="8"/>
      <c r="S473" s="8"/>
      <c r="T473" s="8"/>
      <c r="U473" s="8"/>
      <c r="V473" s="8">
        <v>0</v>
      </c>
      <c r="W473" s="8"/>
      <c r="Z473" s="4" t="str">
        <f>""</f>
        <v/>
      </c>
      <c r="AA473" s="4" t="str">
        <f>""</f>
        <v/>
      </c>
      <c r="AB473" s="4" t="str">
        <f>""</f>
        <v/>
      </c>
      <c r="AC473" s="4" t="str">
        <f>""</f>
        <v/>
      </c>
      <c r="AD473" s="4" t="str">
        <f>""</f>
        <v/>
      </c>
      <c r="AE473" s="4" t="str">
        <f>""</f>
        <v/>
      </c>
      <c r="AF473" s="4" t="str">
        <f>""</f>
        <v/>
      </c>
      <c r="AG473" s="4" t="str">
        <f>""</f>
        <v/>
      </c>
      <c r="AH473" s="4" t="str">
        <f>""</f>
        <v/>
      </c>
      <c r="AI473" s="4" t="str">
        <f>""</f>
        <v/>
      </c>
      <c r="AJ473" s="4" t="str">
        <f>""</f>
        <v/>
      </c>
      <c r="AK473" s="4" t="str">
        <f>""</f>
        <v/>
      </c>
      <c r="AL473" s="4" t="str">
        <f>""</f>
        <v/>
      </c>
      <c r="AM473" s="4" t="str">
        <f>""</f>
        <v/>
      </c>
      <c r="AN473" s="4" t="str">
        <f>""</f>
        <v/>
      </c>
      <c r="AO473" s="4" t="str">
        <f>""</f>
        <v/>
      </c>
      <c r="AP473" s="4" t="str">
        <f>""</f>
        <v/>
      </c>
      <c r="AQ473" s="4" t="str">
        <f>""</f>
        <v/>
      </c>
      <c r="AR473" s="4" t="str">
        <f>""</f>
        <v/>
      </c>
      <c r="AS473" s="4" t="str">
        <f>""</f>
        <v/>
      </c>
    </row>
    <row r="474" spans="1:45" x14ac:dyDescent="0.25">
      <c r="A474" s="23" t="s">
        <v>41</v>
      </c>
      <c r="B474" s="18" t="s">
        <v>62</v>
      </c>
      <c r="C474" s="18">
        <v>11</v>
      </c>
      <c r="D474" s="18">
        <v>55</v>
      </c>
      <c r="E474" s="18" t="s">
        <v>120</v>
      </c>
      <c r="F474" s="18">
        <v>1</v>
      </c>
      <c r="G474" s="18" t="str">
        <f>B474&amp;C474&amp;D474&amp;E474&amp;F474</f>
        <v>GEN1155ND1</v>
      </c>
      <c r="H474" s="4" t="s">
        <v>2</v>
      </c>
      <c r="I474" s="4">
        <v>1</v>
      </c>
      <c r="J474" s="4">
        <v>5.51</v>
      </c>
      <c r="K474" s="4">
        <v>0.04</v>
      </c>
      <c r="L474" s="4">
        <v>0.2</v>
      </c>
      <c r="M474" s="4">
        <v>6.7000000000000004E-2</v>
      </c>
      <c r="N474" s="4">
        <v>6.5</v>
      </c>
      <c r="O474" s="4">
        <v>0</v>
      </c>
      <c r="P474" s="4">
        <v>1.671</v>
      </c>
      <c r="Q474" s="4">
        <v>1.601</v>
      </c>
      <c r="R474" s="4">
        <v>0.23699999999999999</v>
      </c>
      <c r="S474" s="4">
        <v>0.33700000000000002</v>
      </c>
      <c r="T474" s="4">
        <v>0.13500000000000001</v>
      </c>
      <c r="U474" s="4">
        <v>8.7999999999999995E-2</v>
      </c>
      <c r="V474" s="4">
        <v>0.17599999999999999</v>
      </c>
      <c r="W474" s="4">
        <v>0.63600000000000001</v>
      </c>
      <c r="X474" s="4" t="s">
        <v>1</v>
      </c>
      <c r="Y474" s="4" t="s">
        <v>1</v>
      </c>
      <c r="Z474" s="4" t="str">
        <f>""</f>
        <v/>
      </c>
      <c r="AA474" s="4" t="str">
        <f>""</f>
        <v/>
      </c>
      <c r="AB474" s="4" t="str">
        <f>""</f>
        <v/>
      </c>
      <c r="AC474" s="4" t="str">
        <f>""</f>
        <v/>
      </c>
      <c r="AD474" s="4" t="str">
        <f>""</f>
        <v/>
      </c>
      <c r="AE474" s="4" t="str">
        <f>""</f>
        <v/>
      </c>
      <c r="AF474" s="4" t="str">
        <f>""</f>
        <v/>
      </c>
      <c r="AG474" s="4" t="str">
        <f>""</f>
        <v/>
      </c>
      <c r="AH474" s="4" t="str">
        <f>""</f>
        <v/>
      </c>
      <c r="AI474" s="4" t="str">
        <f>""</f>
        <v/>
      </c>
      <c r="AJ474" s="4" t="str">
        <f>""</f>
        <v/>
      </c>
      <c r="AK474" s="4" t="str">
        <f>""</f>
        <v/>
      </c>
      <c r="AL474" s="4" t="str">
        <f>""</f>
        <v/>
      </c>
      <c r="AM474" s="4" t="str">
        <f>""</f>
        <v/>
      </c>
      <c r="AN474" s="4" t="str">
        <f>""</f>
        <v/>
      </c>
      <c r="AO474" s="4" t="str">
        <f>""</f>
        <v/>
      </c>
      <c r="AP474" s="4" t="str">
        <f>""</f>
        <v/>
      </c>
      <c r="AQ474" s="4" t="str">
        <f>""</f>
        <v/>
      </c>
      <c r="AR474" s="4" t="str">
        <f>""</f>
        <v/>
      </c>
      <c r="AS474" s="4" t="str">
        <f>""</f>
        <v/>
      </c>
    </row>
    <row r="475" spans="1:45" x14ac:dyDescent="0.25">
      <c r="A475" s="15"/>
      <c r="B475" s="16"/>
      <c r="C475" s="16"/>
      <c r="D475" s="16"/>
      <c r="E475" s="16"/>
      <c r="F475" s="16"/>
      <c r="G475" s="16"/>
      <c r="H475" s="14" t="s">
        <v>25</v>
      </c>
      <c r="I475" s="7" t="s">
        <v>26</v>
      </c>
      <c r="J475" s="7" t="s">
        <v>64</v>
      </c>
      <c r="K475" s="7" t="s">
        <v>94</v>
      </c>
      <c r="L475" s="7" t="s">
        <v>95</v>
      </c>
      <c r="M475" s="7" t="s">
        <v>96</v>
      </c>
      <c r="N475" s="7" t="s">
        <v>127</v>
      </c>
      <c r="O475" s="7" t="s">
        <v>128</v>
      </c>
      <c r="P475" s="7" t="s">
        <v>122</v>
      </c>
      <c r="Q475" s="7" t="s">
        <v>123</v>
      </c>
      <c r="R475" s="7" t="s">
        <v>74</v>
      </c>
      <c r="U475" s="4" t="str">
        <f>""</f>
        <v/>
      </c>
      <c r="V475" s="4" t="str">
        <f>""</f>
        <v/>
      </c>
      <c r="W475" s="4" t="str">
        <f>""</f>
        <v/>
      </c>
      <c r="X475" s="4" t="str">
        <f>""</f>
        <v/>
      </c>
      <c r="Y475" s="4" t="str">
        <f>""</f>
        <v/>
      </c>
      <c r="Z475" s="4" t="str">
        <f>""</f>
        <v/>
      </c>
      <c r="AA475" s="4" t="str">
        <f>""</f>
        <v/>
      </c>
      <c r="AB475" s="4" t="str">
        <f>""</f>
        <v/>
      </c>
      <c r="AC475" s="4" t="str">
        <f>""</f>
        <v/>
      </c>
      <c r="AD475" s="4" t="str">
        <f>""</f>
        <v/>
      </c>
      <c r="AE475" s="4" t="str">
        <f>""</f>
        <v/>
      </c>
      <c r="AF475" s="4" t="str">
        <f>""</f>
        <v/>
      </c>
      <c r="AG475" s="4" t="str">
        <f>""</f>
        <v/>
      </c>
      <c r="AH475" s="4" t="str">
        <f>""</f>
        <v/>
      </c>
      <c r="AI475" s="4" t="str">
        <f>""</f>
        <v/>
      </c>
      <c r="AJ475" s="4" t="str">
        <f>""</f>
        <v/>
      </c>
      <c r="AK475" s="4" t="str">
        <f>""</f>
        <v/>
      </c>
      <c r="AL475" s="4" t="str">
        <f>""</f>
        <v/>
      </c>
      <c r="AM475" s="4" t="str">
        <f>""</f>
        <v/>
      </c>
      <c r="AN475" s="4" t="str">
        <f>""</f>
        <v/>
      </c>
      <c r="AO475" s="4" t="str">
        <f>""</f>
        <v/>
      </c>
      <c r="AP475" s="4" t="str">
        <f>""</f>
        <v/>
      </c>
      <c r="AQ475" s="4" t="str">
        <f>""</f>
        <v/>
      </c>
      <c r="AR475" s="4" t="str">
        <f>""</f>
        <v/>
      </c>
      <c r="AS475" s="4" t="str">
        <f>""</f>
        <v/>
      </c>
    </row>
    <row r="476" spans="1:45" x14ac:dyDescent="0.25">
      <c r="A476" s="15"/>
      <c r="B476" s="17"/>
      <c r="C476" s="17"/>
      <c r="D476" s="17"/>
      <c r="E476" s="17"/>
      <c r="F476" s="17"/>
      <c r="G476" s="17"/>
      <c r="I476" s="8" t="s">
        <v>39</v>
      </c>
      <c r="J476" s="8"/>
      <c r="K476" s="8"/>
      <c r="L476" s="8"/>
      <c r="M476" s="8"/>
      <c r="N476" s="8"/>
      <c r="O476" s="8"/>
      <c r="P476" s="8"/>
      <c r="Q476" s="8"/>
      <c r="R476" s="8"/>
      <c r="U476" s="4" t="str">
        <f>""</f>
        <v/>
      </c>
      <c r="V476" s="4" t="str">
        <f>""</f>
        <v/>
      </c>
      <c r="W476" s="4" t="str">
        <f>""</f>
        <v/>
      </c>
      <c r="X476" s="4" t="str">
        <f>""</f>
        <v/>
      </c>
      <c r="Y476" s="4" t="str">
        <f>""</f>
        <v/>
      </c>
      <c r="Z476" s="4" t="str">
        <f>""</f>
        <v/>
      </c>
      <c r="AA476" s="4" t="str">
        <f>""</f>
        <v/>
      </c>
      <c r="AB476" s="4" t="str">
        <f>""</f>
        <v/>
      </c>
      <c r="AC476" s="4" t="str">
        <f>""</f>
        <v/>
      </c>
      <c r="AD476" s="4" t="str">
        <f>""</f>
        <v/>
      </c>
      <c r="AE476" s="4" t="str">
        <f>""</f>
        <v/>
      </c>
      <c r="AF476" s="4" t="str">
        <f>""</f>
        <v/>
      </c>
      <c r="AG476" s="4" t="str">
        <f>""</f>
        <v/>
      </c>
      <c r="AH476" s="4" t="str">
        <f>""</f>
        <v/>
      </c>
      <c r="AI476" s="4" t="str">
        <f>""</f>
        <v/>
      </c>
      <c r="AJ476" s="4" t="str">
        <f>""</f>
        <v/>
      </c>
      <c r="AK476" s="4" t="str">
        <f>""</f>
        <v/>
      </c>
      <c r="AL476" s="4" t="str">
        <f>""</f>
        <v/>
      </c>
      <c r="AM476" s="4" t="str">
        <f>""</f>
        <v/>
      </c>
      <c r="AN476" s="4" t="str">
        <f>""</f>
        <v/>
      </c>
      <c r="AO476" s="4" t="str">
        <f>""</f>
        <v/>
      </c>
      <c r="AP476" s="4" t="str">
        <f>""</f>
        <v/>
      </c>
      <c r="AQ476" s="4" t="str">
        <f>""</f>
        <v/>
      </c>
      <c r="AR476" s="4" t="str">
        <f>""</f>
        <v/>
      </c>
      <c r="AS476" s="4" t="str">
        <f>""</f>
        <v/>
      </c>
    </row>
    <row r="477" spans="1:45" x14ac:dyDescent="0.25">
      <c r="A477" s="15"/>
      <c r="B477" s="17"/>
      <c r="C477" s="17"/>
      <c r="D477" s="17"/>
      <c r="E477" s="17"/>
      <c r="F477" s="17"/>
      <c r="G477" s="17"/>
      <c r="I477" s="8" t="s">
        <v>40</v>
      </c>
      <c r="J477" s="8"/>
      <c r="K477" s="8"/>
      <c r="L477" s="8"/>
      <c r="M477" s="8"/>
      <c r="N477" s="8"/>
      <c r="O477" s="8"/>
      <c r="P477" s="8"/>
      <c r="Q477" s="8"/>
      <c r="R477" s="8"/>
      <c r="U477" s="4" t="str">
        <f>""</f>
        <v/>
      </c>
      <c r="V477" s="4" t="str">
        <f>""</f>
        <v/>
      </c>
      <c r="W477" s="4" t="str">
        <f>""</f>
        <v/>
      </c>
      <c r="X477" s="4" t="str">
        <f>""</f>
        <v/>
      </c>
      <c r="Y477" s="4" t="str">
        <f>""</f>
        <v/>
      </c>
      <c r="Z477" s="4" t="str">
        <f>""</f>
        <v/>
      </c>
      <c r="AA477" s="4" t="str">
        <f>""</f>
        <v/>
      </c>
      <c r="AB477" s="4" t="str">
        <f>""</f>
        <v/>
      </c>
      <c r="AC477" s="4" t="str">
        <f>""</f>
        <v/>
      </c>
      <c r="AD477" s="4" t="str">
        <f>""</f>
        <v/>
      </c>
      <c r="AE477" s="4" t="str">
        <f>""</f>
        <v/>
      </c>
      <c r="AF477" s="4" t="str">
        <f>""</f>
        <v/>
      </c>
      <c r="AG477" s="4" t="str">
        <f>""</f>
        <v/>
      </c>
      <c r="AH477" s="4" t="str">
        <f>""</f>
        <v/>
      </c>
      <c r="AI477" s="4" t="str">
        <f>""</f>
        <v/>
      </c>
      <c r="AJ477" s="4" t="str">
        <f>""</f>
        <v/>
      </c>
      <c r="AK477" s="4" t="str">
        <f>""</f>
        <v/>
      </c>
      <c r="AL477" s="4" t="str">
        <f>""</f>
        <v/>
      </c>
      <c r="AM477" s="4" t="str">
        <f>""</f>
        <v/>
      </c>
      <c r="AN477" s="4" t="str">
        <f>""</f>
        <v/>
      </c>
      <c r="AO477" s="4" t="str">
        <f>""</f>
        <v/>
      </c>
      <c r="AP477" s="4" t="str">
        <f>""</f>
        <v/>
      </c>
      <c r="AQ477" s="4" t="str">
        <f>""</f>
        <v/>
      </c>
      <c r="AR477" s="4" t="str">
        <f>""</f>
        <v/>
      </c>
      <c r="AS477" s="4" t="str">
        <f>""</f>
        <v/>
      </c>
    </row>
    <row r="478" spans="1:45" x14ac:dyDescent="0.25">
      <c r="A478" s="23" t="s">
        <v>41</v>
      </c>
      <c r="B478" s="18" t="s">
        <v>76</v>
      </c>
      <c r="C478" s="18">
        <v>11</v>
      </c>
      <c r="D478" s="18">
        <v>55</v>
      </c>
      <c r="E478" s="18" t="s">
        <v>120</v>
      </c>
      <c r="F478" s="18">
        <v>1</v>
      </c>
      <c r="G478" s="18" t="str">
        <f>B478&amp;C478&amp;D478&amp;E478&amp;F478</f>
        <v>GOV1155ND1</v>
      </c>
      <c r="H478" s="4" t="s">
        <v>8</v>
      </c>
      <c r="I478" s="4">
        <v>1</v>
      </c>
      <c r="J478" s="4">
        <v>0.05</v>
      </c>
      <c r="K478" s="4">
        <v>0.4</v>
      </c>
      <c r="L478" s="4">
        <v>0.1</v>
      </c>
      <c r="M478" s="4">
        <v>3</v>
      </c>
      <c r="N478" s="4">
        <v>1</v>
      </c>
      <c r="O478" s="4">
        <v>2</v>
      </c>
      <c r="P478" s="4">
        <v>0.85</v>
      </c>
      <c r="Q478" s="4">
        <v>0</v>
      </c>
      <c r="R478" s="4">
        <v>0</v>
      </c>
      <c r="S478" s="4" t="s">
        <v>1</v>
      </c>
      <c r="T478" s="4" t="s">
        <v>1</v>
      </c>
      <c r="U478" s="4" t="str">
        <f>""</f>
        <v/>
      </c>
      <c r="V478" s="4" t="str">
        <f>""</f>
        <v/>
      </c>
      <c r="W478" s="4" t="str">
        <f>""</f>
        <v/>
      </c>
      <c r="X478" s="4" t="str">
        <f>""</f>
        <v/>
      </c>
      <c r="Y478" s="4" t="str">
        <f>""</f>
        <v/>
      </c>
      <c r="Z478" s="4" t="str">
        <f>""</f>
        <v/>
      </c>
      <c r="AA478" s="4" t="str">
        <f>""</f>
        <v/>
      </c>
      <c r="AB478" s="4" t="str">
        <f>""</f>
        <v/>
      </c>
      <c r="AC478" s="4" t="str">
        <f>""</f>
        <v/>
      </c>
      <c r="AD478" s="4" t="str">
        <f>""</f>
        <v/>
      </c>
      <c r="AE478" s="4" t="str">
        <f>""</f>
        <v/>
      </c>
      <c r="AF478" s="4" t="str">
        <f>""</f>
        <v/>
      </c>
      <c r="AG478" s="4" t="str">
        <f>""</f>
        <v/>
      </c>
      <c r="AH478" s="4" t="str">
        <f>""</f>
        <v/>
      </c>
      <c r="AI478" s="4" t="str">
        <f>""</f>
        <v/>
      </c>
      <c r="AJ478" s="4" t="str">
        <f>""</f>
        <v/>
      </c>
      <c r="AK478" s="4" t="str">
        <f>""</f>
        <v/>
      </c>
      <c r="AL478" s="4" t="str">
        <f>""</f>
        <v/>
      </c>
      <c r="AM478" s="4" t="str">
        <f>""</f>
        <v/>
      </c>
      <c r="AN478" s="4" t="str">
        <f>""</f>
        <v/>
      </c>
      <c r="AO478" s="4" t="str">
        <f>""</f>
        <v/>
      </c>
      <c r="AP478" s="4" t="str">
        <f>""</f>
        <v/>
      </c>
      <c r="AQ478" s="4" t="str">
        <f>""</f>
        <v/>
      </c>
      <c r="AR478" s="4" t="str">
        <f>""</f>
        <v/>
      </c>
      <c r="AS478" s="4" t="str">
        <f>""</f>
        <v/>
      </c>
    </row>
    <row r="479" spans="1:45" x14ac:dyDescent="0.25">
      <c r="A479" s="15"/>
      <c r="B479" s="16"/>
      <c r="C479" s="16"/>
      <c r="D479" s="16"/>
      <c r="E479" s="16"/>
      <c r="F479" s="16"/>
      <c r="G479" s="16"/>
      <c r="H479" s="14" t="s">
        <v>25</v>
      </c>
      <c r="I479" s="7" t="s">
        <v>26</v>
      </c>
      <c r="J479" s="7" t="s">
        <v>77</v>
      </c>
      <c r="K479" s="7" t="s">
        <v>78</v>
      </c>
      <c r="L479" s="7" t="s">
        <v>79</v>
      </c>
      <c r="M479" s="7" t="s">
        <v>80</v>
      </c>
      <c r="N479" s="7" t="s">
        <v>81</v>
      </c>
      <c r="O479" s="7" t="s">
        <v>82</v>
      </c>
      <c r="P479" s="7" t="s">
        <v>83</v>
      </c>
      <c r="Q479" s="7" t="s">
        <v>84</v>
      </c>
      <c r="R479" s="7" t="s">
        <v>85</v>
      </c>
      <c r="S479" s="7" t="s">
        <v>86</v>
      </c>
      <c r="T479" s="7" t="s">
        <v>87</v>
      </c>
      <c r="U479" s="7" t="s">
        <v>88</v>
      </c>
      <c r="V479" s="7" t="s">
        <v>89</v>
      </c>
      <c r="W479" s="7" t="s">
        <v>90</v>
      </c>
      <c r="X479" s="7" t="s">
        <v>91</v>
      </c>
      <c r="Y479" s="7" t="s">
        <v>92</v>
      </c>
      <c r="Z479" s="7" t="s">
        <v>93</v>
      </c>
      <c r="AA479" s="7" t="s">
        <v>94</v>
      </c>
      <c r="AB479" s="7" t="s">
        <v>95</v>
      </c>
      <c r="AC479" s="7" t="s">
        <v>96</v>
      </c>
      <c r="AD479" s="7" t="s">
        <v>97</v>
      </c>
      <c r="AE479" s="7" t="s">
        <v>98</v>
      </c>
      <c r="AF479" s="7" t="s">
        <v>99</v>
      </c>
      <c r="AI479" s="4" t="str">
        <f>""</f>
        <v/>
      </c>
      <c r="AJ479" s="4" t="str">
        <f>""</f>
        <v/>
      </c>
      <c r="AK479" s="4" t="str">
        <f>""</f>
        <v/>
      </c>
      <c r="AL479" s="4" t="str">
        <f>""</f>
        <v/>
      </c>
      <c r="AM479" s="4" t="str">
        <f>""</f>
        <v/>
      </c>
      <c r="AN479" s="4" t="str">
        <f>""</f>
        <v/>
      </c>
      <c r="AO479" s="4" t="str">
        <f>""</f>
        <v/>
      </c>
      <c r="AP479" s="4" t="str">
        <f>""</f>
        <v/>
      </c>
      <c r="AQ479" s="4" t="str">
        <f>""</f>
        <v/>
      </c>
      <c r="AR479" s="4" t="str">
        <f>""</f>
        <v/>
      </c>
      <c r="AS479" s="4" t="str">
        <f>""</f>
        <v/>
      </c>
    </row>
    <row r="480" spans="1:45" x14ac:dyDescent="0.25">
      <c r="A480" s="15"/>
      <c r="B480" s="17"/>
      <c r="C480" s="17"/>
      <c r="D480" s="17"/>
      <c r="E480" s="17"/>
      <c r="F480" s="17"/>
      <c r="G480" s="17"/>
      <c r="I480" s="8" t="s">
        <v>39</v>
      </c>
      <c r="J480" s="8"/>
      <c r="K480" s="8"/>
      <c r="L480" s="8"/>
      <c r="M480" s="8"/>
      <c r="N480" s="8"/>
      <c r="O480" s="8"/>
      <c r="P480" s="8">
        <v>15</v>
      </c>
      <c r="Q480" s="8">
        <v>15</v>
      </c>
      <c r="R480" s="8"/>
      <c r="S480" s="8">
        <v>15</v>
      </c>
      <c r="T480" s="8">
        <v>15</v>
      </c>
      <c r="U480" s="8"/>
      <c r="V480" s="8"/>
      <c r="W480" s="8"/>
      <c r="X480" s="8">
        <v>2</v>
      </c>
      <c r="Y480" s="8">
        <v>2</v>
      </c>
      <c r="Z480" s="8"/>
      <c r="AA480" s="8">
        <v>2</v>
      </c>
      <c r="AB480" s="8">
        <v>2</v>
      </c>
      <c r="AC480" s="8">
        <v>2</v>
      </c>
      <c r="AD480" s="8">
        <v>2</v>
      </c>
      <c r="AE480" s="8">
        <v>0.99</v>
      </c>
      <c r="AF480" s="8">
        <v>0</v>
      </c>
      <c r="AI480" s="4" t="str">
        <f>""</f>
        <v/>
      </c>
      <c r="AJ480" s="4" t="str">
        <f>""</f>
        <v/>
      </c>
      <c r="AK480" s="4" t="str">
        <f>""</f>
        <v/>
      </c>
      <c r="AL480" s="4" t="str">
        <f>""</f>
        <v/>
      </c>
      <c r="AM480" s="4" t="str">
        <f>""</f>
        <v/>
      </c>
      <c r="AN480" s="4" t="str">
        <f>""</f>
        <v/>
      </c>
      <c r="AO480" s="4" t="str">
        <f>""</f>
        <v/>
      </c>
      <c r="AP480" s="4" t="str">
        <f>""</f>
        <v/>
      </c>
      <c r="AQ480" s="4" t="str">
        <f>""</f>
        <v/>
      </c>
      <c r="AR480" s="4" t="str">
        <f>""</f>
        <v/>
      </c>
      <c r="AS480" s="4" t="str">
        <f>""</f>
        <v/>
      </c>
    </row>
    <row r="481" spans="1:45" x14ac:dyDescent="0.25">
      <c r="A481" s="15"/>
      <c r="B481" s="17"/>
      <c r="C481" s="17"/>
      <c r="D481" s="17"/>
      <c r="E481" s="17"/>
      <c r="F481" s="17"/>
      <c r="G481" s="17"/>
      <c r="I481" s="8" t="s">
        <v>40</v>
      </c>
      <c r="J481" s="8"/>
      <c r="K481" s="8"/>
      <c r="L481" s="8"/>
      <c r="M481" s="8"/>
      <c r="N481" s="8"/>
      <c r="O481" s="8"/>
      <c r="P481" s="8">
        <v>1.5</v>
      </c>
      <c r="Q481" s="8">
        <v>1.5</v>
      </c>
      <c r="R481" s="8">
        <f>2*$K$2</f>
        <v>0.02</v>
      </c>
      <c r="S481" s="8">
        <v>1.5</v>
      </c>
      <c r="T481" s="8">
        <v>1.5</v>
      </c>
      <c r="U481" s="8">
        <f>2*$K$2</f>
        <v>0.02</v>
      </c>
      <c r="V481" s="8"/>
      <c r="W481" s="8"/>
      <c r="X481" s="8">
        <f t="shared" ref="X481:Y481" si="58">2*$K$2</f>
        <v>0.02</v>
      </c>
      <c r="Y481" s="8">
        <f t="shared" si="58"/>
        <v>0.02</v>
      </c>
      <c r="Z481" s="8"/>
      <c r="AA481" s="8">
        <f t="shared" ref="AA481:AD481" si="59">2*$K$2</f>
        <v>0.02</v>
      </c>
      <c r="AB481" s="8">
        <f t="shared" si="59"/>
        <v>0.02</v>
      </c>
      <c r="AC481" s="8">
        <f t="shared" si="59"/>
        <v>0.02</v>
      </c>
      <c r="AD481" s="8">
        <f t="shared" si="59"/>
        <v>0.02</v>
      </c>
      <c r="AE481" s="8">
        <v>0</v>
      </c>
      <c r="AF481" s="8">
        <v>-0.3</v>
      </c>
      <c r="AI481" s="4" t="str">
        <f>""</f>
        <v/>
      </c>
      <c r="AJ481" s="4" t="str">
        <f>""</f>
        <v/>
      </c>
      <c r="AK481" s="4" t="str">
        <f>""</f>
        <v/>
      </c>
      <c r="AL481" s="4" t="str">
        <f>""</f>
        <v/>
      </c>
      <c r="AM481" s="4" t="str">
        <f>""</f>
        <v/>
      </c>
      <c r="AN481" s="4" t="str">
        <f>""</f>
        <v/>
      </c>
      <c r="AO481" s="4" t="str">
        <f>""</f>
        <v/>
      </c>
      <c r="AP481" s="4" t="str">
        <f>""</f>
        <v/>
      </c>
      <c r="AQ481" s="4" t="str">
        <f>""</f>
        <v/>
      </c>
      <c r="AR481" s="4" t="str">
        <f>""</f>
        <v/>
      </c>
      <c r="AS481" s="4" t="str">
        <f>""</f>
        <v/>
      </c>
    </row>
    <row r="482" spans="1:45" x14ac:dyDescent="0.25">
      <c r="A482" s="24" t="s">
        <v>41</v>
      </c>
      <c r="B482" s="18" t="s">
        <v>100</v>
      </c>
      <c r="C482" s="18">
        <v>11</v>
      </c>
      <c r="D482" s="18">
        <v>55</v>
      </c>
      <c r="E482" s="18" t="s">
        <v>120</v>
      </c>
      <c r="F482" s="18">
        <v>1</v>
      </c>
      <c r="G482" s="18" t="str">
        <f>B482&amp;C482&amp;D482&amp;E482&amp;F482</f>
        <v>PSS1155ND1</v>
      </c>
      <c r="H482" s="4" t="s">
        <v>9</v>
      </c>
      <c r="I482" s="4">
        <v>1</v>
      </c>
      <c r="J482" s="4">
        <v>1</v>
      </c>
      <c r="K482" s="4">
        <v>0</v>
      </c>
      <c r="L482" s="4">
        <v>3</v>
      </c>
      <c r="M482" s="4">
        <v>0</v>
      </c>
      <c r="N482" s="4">
        <v>5</v>
      </c>
      <c r="O482" s="4">
        <v>1</v>
      </c>
      <c r="P482" s="4">
        <v>2.5</v>
      </c>
      <c r="Q482" s="4">
        <v>2.5</v>
      </c>
      <c r="R482" s="4">
        <v>0</v>
      </c>
      <c r="S482" s="4">
        <v>2.5</v>
      </c>
      <c r="T482" s="4">
        <v>0</v>
      </c>
      <c r="U482" s="4">
        <v>2.5</v>
      </c>
      <c r="V482" s="4">
        <v>0.39</v>
      </c>
      <c r="W482" s="4">
        <v>1</v>
      </c>
      <c r="X482" s="4">
        <v>0</v>
      </c>
      <c r="Y482" s="4">
        <v>0.1</v>
      </c>
      <c r="Z482" s="4">
        <v>6.5</v>
      </c>
      <c r="AA482" s="4">
        <v>0.44</v>
      </c>
      <c r="AB482" s="4">
        <v>0.08</v>
      </c>
      <c r="AC482" s="4">
        <v>0.2</v>
      </c>
      <c r="AD482" s="4">
        <v>0.98</v>
      </c>
      <c r="AE482" s="4">
        <v>0.1</v>
      </c>
      <c r="AF482" s="4">
        <v>-0.1</v>
      </c>
      <c r="AG482" s="4" t="s">
        <v>1</v>
      </c>
      <c r="AH482" s="4" t="s">
        <v>1</v>
      </c>
      <c r="AI482" s="4" t="str">
        <f>""</f>
        <v/>
      </c>
      <c r="AJ482" s="4" t="str">
        <f>""</f>
        <v/>
      </c>
      <c r="AK482" s="4" t="str">
        <f>""</f>
        <v/>
      </c>
      <c r="AL482" s="4" t="str">
        <f>""</f>
        <v/>
      </c>
      <c r="AM482" s="4" t="str">
        <f>""</f>
        <v/>
      </c>
      <c r="AN482" s="4" t="str">
        <f>""</f>
        <v/>
      </c>
      <c r="AO482" s="4" t="str">
        <f>""</f>
        <v/>
      </c>
      <c r="AP482" s="4" t="str">
        <f>""</f>
        <v/>
      </c>
      <c r="AQ482" s="4" t="str">
        <f>""</f>
        <v/>
      </c>
      <c r="AR482" s="4" t="str">
        <f>""</f>
        <v/>
      </c>
      <c r="AS482" s="4" t="str">
        <f>""</f>
        <v/>
      </c>
    </row>
    <row r="483" spans="1:45" x14ac:dyDescent="0.25">
      <c r="A483" s="27" t="s">
        <v>153</v>
      </c>
      <c r="B483" s="9"/>
      <c r="C483" s="9"/>
      <c r="D483" s="9"/>
      <c r="E483" s="9"/>
      <c r="F483" s="16"/>
      <c r="G483" s="16"/>
      <c r="H483" s="14" t="s">
        <v>25</v>
      </c>
      <c r="I483" s="7" t="s">
        <v>26</v>
      </c>
      <c r="J483" s="7" t="s">
        <v>103</v>
      </c>
      <c r="K483" s="7" t="s">
        <v>104</v>
      </c>
      <c r="L483" s="7" t="s">
        <v>105</v>
      </c>
      <c r="M483" s="7" t="s">
        <v>106</v>
      </c>
      <c r="N483" s="7" t="s">
        <v>107</v>
      </c>
      <c r="O483" s="7" t="s">
        <v>108</v>
      </c>
      <c r="P483" s="7" t="s">
        <v>109</v>
      </c>
      <c r="Q483" s="7" t="s">
        <v>110</v>
      </c>
      <c r="R483" s="7" t="s">
        <v>111</v>
      </c>
      <c r="S483" s="7" t="s">
        <v>112</v>
      </c>
      <c r="T483" s="7" t="s">
        <v>113</v>
      </c>
      <c r="U483" s="7" t="s">
        <v>114</v>
      </c>
      <c r="V483" s="7" t="s">
        <v>115</v>
      </c>
      <c r="W483" s="7" t="s">
        <v>116</v>
      </c>
      <c r="X483" s="7" t="s">
        <v>117</v>
      </c>
      <c r="Y483" s="7" t="s">
        <v>118</v>
      </c>
      <c r="Z483" s="7" t="s">
        <v>119</v>
      </c>
      <c r="AI483" s="4" t="str">
        <f>""</f>
        <v/>
      </c>
      <c r="AJ483" s="4" t="str">
        <f>""</f>
        <v/>
      </c>
      <c r="AK483" s="4" t="str">
        <f>""</f>
        <v/>
      </c>
      <c r="AL483" s="4" t="str">
        <f>""</f>
        <v/>
      </c>
      <c r="AM483" s="4" t="str">
        <f>""</f>
        <v/>
      </c>
      <c r="AN483" s="4" t="str">
        <f>""</f>
        <v/>
      </c>
      <c r="AO483" s="4" t="str">
        <f>""</f>
        <v/>
      </c>
      <c r="AP483" s="4" t="str">
        <f>""</f>
        <v/>
      </c>
      <c r="AQ483" s="4" t="str">
        <f>""</f>
        <v/>
      </c>
      <c r="AR483" s="4" t="str">
        <f>""</f>
        <v/>
      </c>
      <c r="AS483" s="4" t="str">
        <f>""</f>
        <v/>
      </c>
    </row>
    <row r="484" spans="1:45" x14ac:dyDescent="0.25">
      <c r="A484" s="25"/>
      <c r="B484" s="10"/>
      <c r="C484" s="10"/>
      <c r="D484" s="10"/>
      <c r="E484" s="10"/>
      <c r="F484" s="17"/>
      <c r="G484" s="17"/>
      <c r="I484" s="8" t="s">
        <v>39</v>
      </c>
      <c r="J484" s="8">
        <v>0.5</v>
      </c>
      <c r="K484" s="8">
        <v>75</v>
      </c>
      <c r="L484" s="8">
        <v>75</v>
      </c>
      <c r="M484" s="8">
        <v>10</v>
      </c>
      <c r="N484" s="8">
        <v>0</v>
      </c>
      <c r="O484" s="8">
        <v>1</v>
      </c>
      <c r="P484" s="8">
        <v>1.2</v>
      </c>
      <c r="Q484" s="8">
        <v>18</v>
      </c>
      <c r="R484" s="8">
        <v>118</v>
      </c>
      <c r="S484" s="8">
        <v>0</v>
      </c>
      <c r="T484" s="8">
        <v>1.1000000000000001</v>
      </c>
      <c r="U484" s="8">
        <v>10</v>
      </c>
      <c r="V484" s="8">
        <v>1.1000000000000001</v>
      </c>
      <c r="W484" s="8">
        <v>20</v>
      </c>
      <c r="X484" s="8">
        <v>1</v>
      </c>
      <c r="Y484" s="8">
        <v>0.5</v>
      </c>
      <c r="Z484" s="8">
        <v>90</v>
      </c>
      <c r="AI484" s="4" t="str">
        <f>""</f>
        <v/>
      </c>
      <c r="AJ484" s="4" t="str">
        <f>""</f>
        <v/>
      </c>
      <c r="AK484" s="4" t="str">
        <f>""</f>
        <v/>
      </c>
      <c r="AL484" s="4" t="str">
        <f>""</f>
        <v/>
      </c>
      <c r="AM484" s="4" t="str">
        <f>""</f>
        <v/>
      </c>
      <c r="AN484" s="4" t="str">
        <f>""</f>
        <v/>
      </c>
      <c r="AO484" s="4" t="str">
        <f>""</f>
        <v/>
      </c>
      <c r="AP484" s="4" t="str">
        <f>""</f>
        <v/>
      </c>
      <c r="AQ484" s="4" t="str">
        <f>""</f>
        <v/>
      </c>
      <c r="AR484" s="4" t="str">
        <f>""</f>
        <v/>
      </c>
      <c r="AS484" s="4" t="str">
        <f>""</f>
        <v/>
      </c>
    </row>
    <row r="485" spans="1:45" x14ac:dyDescent="0.25">
      <c r="A485" s="25"/>
      <c r="B485" s="10"/>
      <c r="C485" s="10"/>
      <c r="D485" s="10"/>
      <c r="E485" s="10"/>
      <c r="F485" s="17"/>
      <c r="G485" s="17"/>
      <c r="I485" s="8" t="s">
        <v>40</v>
      </c>
      <c r="J485" s="8">
        <v>0</v>
      </c>
      <c r="K485" s="8">
        <v>0</v>
      </c>
      <c r="L485" s="8">
        <v>0</v>
      </c>
      <c r="M485" s="8">
        <v>0.8</v>
      </c>
      <c r="N485" s="8">
        <v>-6</v>
      </c>
      <c r="O485" s="8">
        <v>0</v>
      </c>
      <c r="P485" s="8">
        <v>0</v>
      </c>
      <c r="Q485" s="8">
        <v>0</v>
      </c>
      <c r="R485" s="8">
        <v>0.8</v>
      </c>
      <c r="S485" s="8">
        <v>-118</v>
      </c>
      <c r="T485" s="8">
        <v>0</v>
      </c>
      <c r="U485" s="8">
        <v>1</v>
      </c>
      <c r="V485" s="8">
        <v>0</v>
      </c>
      <c r="W485" s="8">
        <v>1</v>
      </c>
      <c r="X485" s="8">
        <v>0</v>
      </c>
      <c r="Y485" s="8">
        <v>0</v>
      </c>
      <c r="Z485" s="8">
        <v>-90</v>
      </c>
      <c r="AI485" s="4" t="str">
        <f>""</f>
        <v/>
      </c>
      <c r="AJ485" s="4" t="str">
        <f>""</f>
        <v/>
      </c>
      <c r="AK485" s="4" t="str">
        <f>""</f>
        <v/>
      </c>
      <c r="AL485" s="4" t="str">
        <f>""</f>
        <v/>
      </c>
      <c r="AM485" s="4" t="str">
        <f>""</f>
        <v/>
      </c>
      <c r="AN485" s="4" t="str">
        <f>""</f>
        <v/>
      </c>
      <c r="AO485" s="4" t="str">
        <f>""</f>
        <v/>
      </c>
      <c r="AP485" s="4" t="str">
        <f>""</f>
        <v/>
      </c>
      <c r="AQ485" s="4" t="str">
        <f>""</f>
        <v/>
      </c>
      <c r="AR485" s="4" t="str">
        <f>""</f>
        <v/>
      </c>
      <c r="AS485" s="4" t="str">
        <f>""</f>
        <v/>
      </c>
    </row>
    <row r="486" spans="1:45" x14ac:dyDescent="0.25">
      <c r="A486" s="22" t="s">
        <v>41</v>
      </c>
      <c r="B486" s="18" t="s">
        <v>42</v>
      </c>
      <c r="C486" s="18">
        <v>13.2</v>
      </c>
      <c r="D486" s="18">
        <v>34.700000000000003</v>
      </c>
      <c r="E486" s="18" t="s">
        <v>120</v>
      </c>
      <c r="F486" s="18">
        <v>1</v>
      </c>
      <c r="G486" s="18" t="str">
        <f>B486&amp;C486&amp;D486&amp;E486&amp;F486</f>
        <v>AVR13.234.7ND1</v>
      </c>
      <c r="H486" s="4" t="s">
        <v>3</v>
      </c>
      <c r="I486" s="4">
        <v>1</v>
      </c>
      <c r="J486" s="4">
        <v>0</v>
      </c>
      <c r="K486" s="4">
        <v>10.75</v>
      </c>
      <c r="L486" s="4">
        <v>10.75</v>
      </c>
      <c r="M486" s="4">
        <v>5</v>
      </c>
      <c r="N486" s="4">
        <v>-0.87</v>
      </c>
      <c r="O486" s="4">
        <v>0</v>
      </c>
      <c r="P486" s="4">
        <v>1</v>
      </c>
      <c r="Q486" s="4">
        <v>0</v>
      </c>
      <c r="R486" s="4">
        <v>99</v>
      </c>
      <c r="S486" s="4">
        <v>-99</v>
      </c>
      <c r="T486" s="4">
        <v>0</v>
      </c>
      <c r="U486" s="4">
        <v>9.3000000000000007</v>
      </c>
      <c r="V486" s="4">
        <v>0</v>
      </c>
      <c r="W486" s="4">
        <v>11.63</v>
      </c>
      <c r="X486" s="4">
        <v>0.113</v>
      </c>
      <c r="Y486" s="4">
        <v>0.124</v>
      </c>
      <c r="Z486" s="4">
        <v>0</v>
      </c>
      <c r="AA486" s="4" t="s">
        <v>1</v>
      </c>
      <c r="AB486" s="4" t="s">
        <v>1</v>
      </c>
      <c r="AC486" s="4" t="str">
        <f>""</f>
        <v/>
      </c>
      <c r="AD486" s="4" t="str">
        <f>""</f>
        <v/>
      </c>
      <c r="AE486" s="4" t="str">
        <f>""</f>
        <v/>
      </c>
      <c r="AF486" s="4" t="str">
        <f>""</f>
        <v/>
      </c>
      <c r="AG486" s="4" t="str">
        <f>""</f>
        <v/>
      </c>
      <c r="AH486" s="4" t="str">
        <f>""</f>
        <v/>
      </c>
      <c r="AI486" s="4" t="str">
        <f>""</f>
        <v/>
      </c>
      <c r="AJ486" s="4" t="str">
        <f>""</f>
        <v/>
      </c>
      <c r="AK486" s="4" t="str">
        <f>""</f>
        <v/>
      </c>
      <c r="AL486" s="4" t="str">
        <f>""</f>
        <v/>
      </c>
      <c r="AM486" s="4" t="str">
        <f>""</f>
        <v/>
      </c>
      <c r="AN486" s="4" t="str">
        <f>""</f>
        <v/>
      </c>
      <c r="AO486" s="4" t="str">
        <f>""</f>
        <v/>
      </c>
      <c r="AP486" s="4" t="str">
        <f>""</f>
        <v/>
      </c>
      <c r="AQ486" s="4" t="str">
        <f>""</f>
        <v/>
      </c>
      <c r="AR486" s="4" t="str">
        <f>""</f>
        <v/>
      </c>
      <c r="AS486" s="4" t="str">
        <f>""</f>
        <v/>
      </c>
    </row>
    <row r="487" spans="1:45" x14ac:dyDescent="0.25">
      <c r="A487" s="15"/>
      <c r="B487" s="16"/>
      <c r="C487" s="16"/>
      <c r="D487" s="16"/>
      <c r="E487" s="16"/>
      <c r="F487" s="16"/>
      <c r="G487" s="16"/>
      <c r="H487" s="14" t="s">
        <v>25</v>
      </c>
      <c r="I487" s="7" t="s">
        <v>26</v>
      </c>
      <c r="J487" s="7" t="s">
        <v>44</v>
      </c>
      <c r="K487" s="7" t="s">
        <v>45</v>
      </c>
      <c r="L487" s="7" t="s">
        <v>46</v>
      </c>
      <c r="M487" s="7" t="s">
        <v>46</v>
      </c>
      <c r="N487" s="7" t="s">
        <v>47</v>
      </c>
      <c r="O487" s="7" t="s">
        <v>48</v>
      </c>
      <c r="P487" s="7" t="s">
        <v>49</v>
      </c>
      <c r="Q487" s="7" t="s">
        <v>50</v>
      </c>
      <c r="R487" s="7" t="s">
        <v>51</v>
      </c>
      <c r="S487" s="7" t="s">
        <v>121</v>
      </c>
      <c r="T487" s="7" t="s">
        <v>52</v>
      </c>
      <c r="U487" s="7" t="s">
        <v>53</v>
      </c>
      <c r="V487" s="7" t="s">
        <v>54</v>
      </c>
      <c r="W487" s="7" t="s">
        <v>55</v>
      </c>
      <c r="AI487" s="4" t="str">
        <f>""</f>
        <v/>
      </c>
      <c r="AJ487" s="4" t="str">
        <f>""</f>
        <v/>
      </c>
      <c r="AK487" s="4" t="str">
        <f>""</f>
        <v/>
      </c>
      <c r="AL487" s="4" t="str">
        <f>""</f>
        <v/>
      </c>
      <c r="AM487" s="4" t="str">
        <f>""</f>
        <v/>
      </c>
      <c r="AN487" s="4" t="str">
        <f>""</f>
        <v/>
      </c>
      <c r="AO487" s="4" t="str">
        <f>""</f>
        <v/>
      </c>
      <c r="AP487" s="4" t="str">
        <f>""</f>
        <v/>
      </c>
      <c r="AQ487" s="4" t="str">
        <f>""</f>
        <v/>
      </c>
      <c r="AR487" s="4" t="str">
        <f>""</f>
        <v/>
      </c>
      <c r="AS487" s="4" t="str">
        <f>""</f>
        <v/>
      </c>
    </row>
    <row r="488" spans="1:45" x14ac:dyDescent="0.25">
      <c r="A488" s="15"/>
      <c r="B488" s="17"/>
      <c r="C488" s="17"/>
      <c r="D488" s="17"/>
      <c r="E488" s="17"/>
      <c r="F488" s="17"/>
      <c r="G488" s="17"/>
      <c r="I488" s="8" t="s">
        <v>39</v>
      </c>
      <c r="J488" s="8">
        <v>10</v>
      </c>
      <c r="K488" s="8">
        <v>0.2</v>
      </c>
      <c r="L488" s="8">
        <v>0.2</v>
      </c>
      <c r="M488" s="8">
        <v>0.2</v>
      </c>
      <c r="N488" s="8">
        <v>10</v>
      </c>
      <c r="O488" s="8">
        <v>3</v>
      </c>
      <c r="P488" s="8">
        <v>2.5</v>
      </c>
      <c r="Q488" s="8"/>
      <c r="R488" s="8"/>
      <c r="S488" s="8"/>
      <c r="T488" s="8"/>
      <c r="U488" s="8"/>
      <c r="V488" s="8"/>
      <c r="W488" s="8"/>
      <c r="AI488" s="4" t="str">
        <f>""</f>
        <v/>
      </c>
      <c r="AJ488" s="4" t="str">
        <f>""</f>
        <v/>
      </c>
      <c r="AK488" s="4" t="str">
        <f>""</f>
        <v/>
      </c>
      <c r="AL488" s="4" t="str">
        <f>""</f>
        <v/>
      </c>
      <c r="AM488" s="4" t="str">
        <f>""</f>
        <v/>
      </c>
      <c r="AN488" s="4" t="str">
        <f>""</f>
        <v/>
      </c>
      <c r="AO488" s="4" t="str">
        <f>""</f>
        <v/>
      </c>
      <c r="AP488" s="4" t="str">
        <f>""</f>
        <v/>
      </c>
      <c r="AQ488" s="4" t="str">
        <f>""</f>
        <v/>
      </c>
      <c r="AR488" s="4" t="str">
        <f>""</f>
        <v/>
      </c>
      <c r="AS488" s="4" t="str">
        <f>""</f>
        <v/>
      </c>
    </row>
    <row r="489" spans="1:45" x14ac:dyDescent="0.25">
      <c r="A489" s="15"/>
      <c r="B489" s="17"/>
      <c r="C489" s="17"/>
      <c r="D489" s="17"/>
      <c r="E489" s="17"/>
      <c r="F489" s="17"/>
      <c r="G489" s="17"/>
      <c r="I489" s="8" t="s">
        <v>40</v>
      </c>
      <c r="J489" s="8">
        <v>1</v>
      </c>
      <c r="K489" s="8">
        <f>4*$K$2</f>
        <v>0.04</v>
      </c>
      <c r="L489" s="8">
        <f>4*$K$2</f>
        <v>0.04</v>
      </c>
      <c r="M489" s="8">
        <f>4*$K$2</f>
        <v>0.04</v>
      </c>
      <c r="N489" s="8">
        <v>1</v>
      </c>
      <c r="O489" s="8">
        <v>0</v>
      </c>
      <c r="P489" s="8"/>
      <c r="Q489" s="8"/>
      <c r="R489" s="8"/>
      <c r="S489" s="8"/>
      <c r="T489" s="8"/>
      <c r="U489" s="8"/>
      <c r="V489" s="8">
        <v>0</v>
      </c>
      <c r="W489" s="8"/>
      <c r="AI489" s="4" t="str">
        <f>""</f>
        <v/>
      </c>
      <c r="AJ489" s="4" t="str">
        <f>""</f>
        <v/>
      </c>
      <c r="AK489" s="4" t="str">
        <f>""</f>
        <v/>
      </c>
      <c r="AL489" s="4" t="str">
        <f>""</f>
        <v/>
      </c>
      <c r="AM489" s="4" t="str">
        <f>""</f>
        <v/>
      </c>
      <c r="AN489" s="4" t="str">
        <f>""</f>
        <v/>
      </c>
      <c r="AO489" s="4" t="str">
        <f>""</f>
        <v/>
      </c>
      <c r="AP489" s="4" t="str">
        <f>""</f>
        <v/>
      </c>
      <c r="AQ489" s="4" t="str">
        <f>""</f>
        <v/>
      </c>
      <c r="AR489" s="4" t="str">
        <f>""</f>
        <v/>
      </c>
      <c r="AS489" s="4" t="str">
        <f>""</f>
        <v/>
      </c>
    </row>
    <row r="490" spans="1:45" x14ac:dyDescent="0.25">
      <c r="A490" s="23" t="s">
        <v>41</v>
      </c>
      <c r="B490" s="18" t="s">
        <v>62</v>
      </c>
      <c r="C490" s="18">
        <v>13.2</v>
      </c>
      <c r="D490" s="18">
        <v>34.700000000000003</v>
      </c>
      <c r="E490" s="18" t="s">
        <v>120</v>
      </c>
      <c r="F490" s="18">
        <v>1</v>
      </c>
      <c r="G490" s="18" t="str">
        <f>B490&amp;C490&amp;D490&amp;E490&amp;F490</f>
        <v>GEN13.234.7ND1</v>
      </c>
      <c r="H490" s="4" t="s">
        <v>2</v>
      </c>
      <c r="I490" s="4">
        <v>1</v>
      </c>
      <c r="J490" s="4">
        <v>4.76</v>
      </c>
      <c r="K490" s="4">
        <v>0.04</v>
      </c>
      <c r="L490" s="4">
        <v>0.42599999999999999</v>
      </c>
      <c r="M490" s="4">
        <v>6.7000000000000004E-2</v>
      </c>
      <c r="N490" s="4">
        <v>3.4</v>
      </c>
      <c r="O490" s="4">
        <v>0</v>
      </c>
      <c r="P490" s="4">
        <v>1.825</v>
      </c>
      <c r="Q490" s="4">
        <v>1.7509999999999999</v>
      </c>
      <c r="R490" s="4">
        <v>0.27500000000000002</v>
      </c>
      <c r="S490" s="4">
        <v>0.41699999999999998</v>
      </c>
      <c r="T490" s="4">
        <v>0.16800000000000001</v>
      </c>
      <c r="U490" s="4">
        <v>0.16900000000000001</v>
      </c>
      <c r="V490" s="4">
        <v>0.09</v>
      </c>
      <c r="W490" s="4">
        <v>0.4</v>
      </c>
      <c r="X490" s="4" t="s">
        <v>1</v>
      </c>
      <c r="Y490" s="4" t="s">
        <v>1</v>
      </c>
      <c r="Z490" s="4" t="str">
        <f>""</f>
        <v/>
      </c>
      <c r="AA490" s="4" t="str">
        <f>""</f>
        <v/>
      </c>
      <c r="AB490" s="4" t="str">
        <f>""</f>
        <v/>
      </c>
      <c r="AC490" s="4" t="str">
        <f>""</f>
        <v/>
      </c>
      <c r="AD490" s="4" t="str">
        <f>""</f>
        <v/>
      </c>
      <c r="AE490" s="4" t="str">
        <f>""</f>
        <v/>
      </c>
      <c r="AF490" s="4" t="str">
        <f>""</f>
        <v/>
      </c>
      <c r="AG490" s="4" t="str">
        <f>""</f>
        <v/>
      </c>
      <c r="AH490" s="4" t="str">
        <f>""</f>
        <v/>
      </c>
      <c r="AI490" s="4" t="str">
        <f>""</f>
        <v/>
      </c>
      <c r="AJ490" s="4" t="str">
        <f>""</f>
        <v/>
      </c>
      <c r="AK490" s="4" t="str">
        <f>""</f>
        <v/>
      </c>
      <c r="AL490" s="4" t="str">
        <f>""</f>
        <v/>
      </c>
      <c r="AM490" s="4" t="str">
        <f>""</f>
        <v/>
      </c>
      <c r="AN490" s="4" t="str">
        <f>""</f>
        <v/>
      </c>
      <c r="AO490" s="4" t="str">
        <f>""</f>
        <v/>
      </c>
      <c r="AP490" s="4" t="str">
        <f>""</f>
        <v/>
      </c>
      <c r="AQ490" s="4" t="str">
        <f>""</f>
        <v/>
      </c>
      <c r="AR490" s="4" t="str">
        <f>""</f>
        <v/>
      </c>
      <c r="AS490" s="4" t="str">
        <f>""</f>
        <v/>
      </c>
    </row>
    <row r="491" spans="1:45" x14ac:dyDescent="0.25">
      <c r="A491" s="15"/>
      <c r="B491" s="16"/>
      <c r="C491" s="16"/>
      <c r="D491" s="16"/>
      <c r="E491" s="16"/>
      <c r="F491" s="16"/>
      <c r="G491" s="16"/>
      <c r="H491" s="14" t="s">
        <v>25</v>
      </c>
      <c r="I491" s="7" t="s">
        <v>26</v>
      </c>
      <c r="J491" s="7" t="s">
        <v>64</v>
      </c>
      <c r="K491" s="7" t="s">
        <v>94</v>
      </c>
      <c r="L491" s="7" t="s">
        <v>122</v>
      </c>
      <c r="M491" s="7" t="s">
        <v>123</v>
      </c>
      <c r="N491" s="7" t="s">
        <v>95</v>
      </c>
      <c r="O491" s="7" t="s">
        <v>96</v>
      </c>
      <c r="P491" s="7" t="s">
        <v>124</v>
      </c>
      <c r="AI491" s="4" t="str">
        <f>""</f>
        <v/>
      </c>
      <c r="AJ491" s="4" t="str">
        <f>""</f>
        <v/>
      </c>
      <c r="AK491" s="4" t="str">
        <f>""</f>
        <v/>
      </c>
      <c r="AL491" s="4" t="str">
        <f>""</f>
        <v/>
      </c>
      <c r="AM491" s="4" t="str">
        <f>""</f>
        <v/>
      </c>
      <c r="AN491" s="4" t="str">
        <f>""</f>
        <v/>
      </c>
      <c r="AO491" s="4" t="str">
        <f>""</f>
        <v/>
      </c>
      <c r="AP491" s="4" t="str">
        <f>""</f>
        <v/>
      </c>
      <c r="AQ491" s="4" t="str">
        <f>""</f>
        <v/>
      </c>
      <c r="AR491" s="4" t="str">
        <f>""</f>
        <v/>
      </c>
      <c r="AS491" s="4" t="str">
        <f>""</f>
        <v/>
      </c>
    </row>
    <row r="492" spans="1:45" x14ac:dyDescent="0.25">
      <c r="A492" s="15"/>
      <c r="B492" s="17"/>
      <c r="C492" s="17"/>
      <c r="D492" s="17"/>
      <c r="E492" s="17"/>
      <c r="F492" s="17"/>
      <c r="G492" s="17"/>
      <c r="I492" s="8" t="s">
        <v>39</v>
      </c>
      <c r="J492" s="8"/>
      <c r="K492" s="8"/>
      <c r="L492" s="8"/>
      <c r="M492" s="8"/>
      <c r="N492" s="8"/>
      <c r="O492" s="8"/>
      <c r="P492" s="8"/>
      <c r="AI492" s="4" t="str">
        <f>""</f>
        <v/>
      </c>
      <c r="AJ492" s="4" t="str">
        <f>""</f>
        <v/>
      </c>
      <c r="AK492" s="4" t="str">
        <f>""</f>
        <v/>
      </c>
      <c r="AL492" s="4" t="str">
        <f>""</f>
        <v/>
      </c>
      <c r="AM492" s="4" t="str">
        <f>""</f>
        <v/>
      </c>
      <c r="AN492" s="4" t="str">
        <f>""</f>
        <v/>
      </c>
      <c r="AO492" s="4" t="str">
        <f>""</f>
        <v/>
      </c>
      <c r="AP492" s="4" t="str">
        <f>""</f>
        <v/>
      </c>
      <c r="AQ492" s="4" t="str">
        <f>""</f>
        <v/>
      </c>
      <c r="AR492" s="4" t="str">
        <f>""</f>
        <v/>
      </c>
      <c r="AS492" s="4" t="str">
        <f>""</f>
        <v/>
      </c>
    </row>
    <row r="493" spans="1:45" x14ac:dyDescent="0.25">
      <c r="A493" s="15"/>
      <c r="B493" s="17"/>
      <c r="C493" s="17"/>
      <c r="D493" s="17"/>
      <c r="E493" s="17"/>
      <c r="F493" s="17"/>
      <c r="G493" s="17"/>
      <c r="I493" s="8" t="s">
        <v>40</v>
      </c>
      <c r="J493" s="8"/>
      <c r="K493" s="8"/>
      <c r="L493" s="8"/>
      <c r="M493" s="8"/>
      <c r="N493" s="8"/>
      <c r="O493" s="8"/>
      <c r="P493" s="8"/>
      <c r="AI493" s="4" t="str">
        <f>""</f>
        <v/>
      </c>
      <c r="AJ493" s="4" t="str">
        <f>""</f>
        <v/>
      </c>
      <c r="AK493" s="4" t="str">
        <f>""</f>
        <v/>
      </c>
      <c r="AL493" s="4" t="str">
        <f>""</f>
        <v/>
      </c>
      <c r="AM493" s="4" t="str">
        <f>""</f>
        <v/>
      </c>
      <c r="AN493" s="4" t="str">
        <f>""</f>
        <v/>
      </c>
      <c r="AO493" s="4" t="str">
        <f>""</f>
        <v/>
      </c>
      <c r="AP493" s="4" t="str">
        <f>""</f>
        <v/>
      </c>
      <c r="AQ493" s="4" t="str">
        <f>""</f>
        <v/>
      </c>
      <c r="AR493" s="4" t="str">
        <f>""</f>
        <v/>
      </c>
      <c r="AS493" s="4" t="str">
        <f>""</f>
        <v/>
      </c>
    </row>
    <row r="494" spans="1:45" x14ac:dyDescent="0.25">
      <c r="A494" s="23" t="s">
        <v>41</v>
      </c>
      <c r="B494" s="18" t="s">
        <v>76</v>
      </c>
      <c r="C494" s="18">
        <v>13.2</v>
      </c>
      <c r="D494" s="18">
        <v>34.700000000000003</v>
      </c>
      <c r="E494" s="18" t="s">
        <v>120</v>
      </c>
      <c r="F494" s="18">
        <v>1</v>
      </c>
      <c r="G494" s="18" t="str">
        <f>B494&amp;C494&amp;D494&amp;E494&amp;F494</f>
        <v>GOV13.234.7ND1</v>
      </c>
      <c r="H494" s="4" t="s">
        <v>7</v>
      </c>
      <c r="I494" s="4">
        <v>1</v>
      </c>
      <c r="J494" s="4">
        <v>0.05</v>
      </c>
      <c r="K494" s="4">
        <v>0.05</v>
      </c>
      <c r="L494" s="4">
        <v>0.9</v>
      </c>
      <c r="M494" s="4">
        <v>0.3</v>
      </c>
      <c r="N494" s="4">
        <v>3</v>
      </c>
      <c r="O494" s="4">
        <v>9</v>
      </c>
      <c r="P494" s="4">
        <v>0</v>
      </c>
      <c r="Q494" s="4" t="s">
        <v>1</v>
      </c>
      <c r="R494" s="4" t="s">
        <v>1</v>
      </c>
      <c r="S494" s="4" t="str">
        <f>""</f>
        <v/>
      </c>
      <c r="T494" s="4" t="str">
        <f>""</f>
        <v/>
      </c>
      <c r="U494" s="4" t="str">
        <f>""</f>
        <v/>
      </c>
      <c r="V494" s="4" t="str">
        <f>""</f>
        <v/>
      </c>
      <c r="W494" s="4" t="str">
        <f>""</f>
        <v/>
      </c>
      <c r="X494" s="4" t="str">
        <f>""</f>
        <v/>
      </c>
      <c r="Y494" s="4" t="str">
        <f>""</f>
        <v/>
      </c>
      <c r="Z494" s="4" t="str">
        <f>""</f>
        <v/>
      </c>
      <c r="AA494" s="4" t="str">
        <f>""</f>
        <v/>
      </c>
      <c r="AB494" s="4" t="str">
        <f>""</f>
        <v/>
      </c>
      <c r="AC494" s="4" t="str">
        <f>""</f>
        <v/>
      </c>
      <c r="AD494" s="4" t="str">
        <f>""</f>
        <v/>
      </c>
      <c r="AE494" s="4" t="str">
        <f>""</f>
        <v/>
      </c>
      <c r="AF494" s="4" t="str">
        <f>""</f>
        <v/>
      </c>
      <c r="AG494" s="4" t="str">
        <f>""</f>
        <v/>
      </c>
      <c r="AH494" s="4" t="str">
        <f>""</f>
        <v/>
      </c>
      <c r="AI494" s="4" t="str">
        <f>""</f>
        <v/>
      </c>
      <c r="AJ494" s="4" t="str">
        <f>""</f>
        <v/>
      </c>
      <c r="AK494" s="4" t="str">
        <f>""</f>
        <v/>
      </c>
      <c r="AL494" s="4" t="str">
        <f>""</f>
        <v/>
      </c>
      <c r="AM494" s="4" t="str">
        <f>""</f>
        <v/>
      </c>
      <c r="AN494" s="4" t="str">
        <f>""</f>
        <v/>
      </c>
      <c r="AO494" s="4" t="str">
        <f>""</f>
        <v/>
      </c>
      <c r="AP494" s="4" t="str">
        <f>""</f>
        <v/>
      </c>
      <c r="AQ494" s="4" t="str">
        <f>""</f>
        <v/>
      </c>
      <c r="AR494" s="4" t="str">
        <f>""</f>
        <v/>
      </c>
      <c r="AS494" s="4" t="str">
        <f>""</f>
        <v/>
      </c>
    </row>
    <row r="495" spans="1:45" x14ac:dyDescent="0.25">
      <c r="A495" s="15"/>
      <c r="B495" s="16"/>
      <c r="C495" s="16"/>
      <c r="D495" s="16"/>
      <c r="E495" s="16"/>
      <c r="F495" s="16"/>
      <c r="G495" s="16"/>
      <c r="H495" s="14" t="s">
        <v>25</v>
      </c>
      <c r="I495" s="7" t="s">
        <v>26</v>
      </c>
      <c r="J495" s="7" t="s">
        <v>77</v>
      </c>
      <c r="K495" s="7" t="s">
        <v>78</v>
      </c>
      <c r="L495" s="7" t="s">
        <v>79</v>
      </c>
      <c r="M495" s="7" t="s">
        <v>80</v>
      </c>
      <c r="N495" s="7" t="s">
        <v>81</v>
      </c>
      <c r="O495" s="7" t="s">
        <v>82</v>
      </c>
      <c r="P495" s="7" t="s">
        <v>83</v>
      </c>
      <c r="Q495" s="7" t="s">
        <v>84</v>
      </c>
      <c r="R495" s="7" t="s">
        <v>85</v>
      </c>
      <c r="S495" s="7" t="s">
        <v>86</v>
      </c>
      <c r="T495" s="7" t="s">
        <v>87</v>
      </c>
      <c r="U495" s="7" t="s">
        <v>88</v>
      </c>
      <c r="V495" s="7" t="s">
        <v>89</v>
      </c>
      <c r="W495" s="7" t="s">
        <v>90</v>
      </c>
      <c r="X495" s="7" t="s">
        <v>91</v>
      </c>
      <c r="Y495" s="7" t="s">
        <v>92</v>
      </c>
      <c r="Z495" s="7" t="s">
        <v>93</v>
      </c>
      <c r="AA495" s="7" t="s">
        <v>94</v>
      </c>
      <c r="AB495" s="7" t="s">
        <v>95</v>
      </c>
      <c r="AC495" s="7" t="s">
        <v>96</v>
      </c>
      <c r="AD495" s="7" t="s">
        <v>97</v>
      </c>
      <c r="AE495" s="7" t="s">
        <v>98</v>
      </c>
      <c r="AF495" s="7" t="s">
        <v>99</v>
      </c>
      <c r="AI495" s="4" t="str">
        <f>""</f>
        <v/>
      </c>
      <c r="AJ495" s="4" t="str">
        <f>""</f>
        <v/>
      </c>
      <c r="AK495" s="4" t="str">
        <f>""</f>
        <v/>
      </c>
      <c r="AL495" s="4" t="str">
        <f>""</f>
        <v/>
      </c>
      <c r="AM495" s="4" t="str">
        <f>""</f>
        <v/>
      </c>
      <c r="AN495" s="4" t="str">
        <f>""</f>
        <v/>
      </c>
      <c r="AO495" s="4" t="str">
        <f>""</f>
        <v/>
      </c>
      <c r="AP495" s="4" t="str">
        <f>""</f>
        <v/>
      </c>
      <c r="AQ495" s="4" t="str">
        <f>""</f>
        <v/>
      </c>
      <c r="AR495" s="4" t="str">
        <f>""</f>
        <v/>
      </c>
      <c r="AS495" s="4" t="str">
        <f>""</f>
        <v/>
      </c>
    </row>
    <row r="496" spans="1:45" x14ac:dyDescent="0.25">
      <c r="A496" s="15"/>
      <c r="B496" s="17"/>
      <c r="C496" s="17"/>
      <c r="D496" s="17"/>
      <c r="E496" s="17"/>
      <c r="F496" s="17"/>
      <c r="G496" s="17"/>
      <c r="I496" s="8" t="s">
        <v>39</v>
      </c>
      <c r="J496" s="8"/>
      <c r="K496" s="8"/>
      <c r="L496" s="8"/>
      <c r="M496" s="8"/>
      <c r="N496" s="8"/>
      <c r="O496" s="8"/>
      <c r="P496" s="8">
        <v>15</v>
      </c>
      <c r="Q496" s="8">
        <v>15</v>
      </c>
      <c r="R496" s="8"/>
      <c r="S496" s="8">
        <v>15</v>
      </c>
      <c r="T496" s="8">
        <v>15</v>
      </c>
      <c r="U496" s="8"/>
      <c r="V496" s="8"/>
      <c r="W496" s="8"/>
      <c r="X496" s="8">
        <v>2</v>
      </c>
      <c r="Y496" s="8">
        <v>2</v>
      </c>
      <c r="Z496" s="8"/>
      <c r="AA496" s="8">
        <v>2</v>
      </c>
      <c r="AB496" s="8">
        <v>2</v>
      </c>
      <c r="AC496" s="8">
        <v>2</v>
      </c>
      <c r="AD496" s="8">
        <v>2</v>
      </c>
      <c r="AE496" s="8">
        <v>0.99</v>
      </c>
      <c r="AF496" s="8">
        <v>0</v>
      </c>
      <c r="AI496" s="4" t="str">
        <f>""</f>
        <v/>
      </c>
      <c r="AJ496" s="4" t="str">
        <f>""</f>
        <v/>
      </c>
      <c r="AK496" s="4" t="str">
        <f>""</f>
        <v/>
      </c>
      <c r="AL496" s="4" t="str">
        <f>""</f>
        <v/>
      </c>
      <c r="AM496" s="4" t="str">
        <f>""</f>
        <v/>
      </c>
      <c r="AN496" s="4" t="str">
        <f>""</f>
        <v/>
      </c>
      <c r="AO496" s="4" t="str">
        <f>""</f>
        <v/>
      </c>
      <c r="AP496" s="4" t="str">
        <f>""</f>
        <v/>
      </c>
      <c r="AQ496" s="4" t="str">
        <f>""</f>
        <v/>
      </c>
      <c r="AR496" s="4" t="str">
        <f>""</f>
        <v/>
      </c>
      <c r="AS496" s="4" t="str">
        <f>""</f>
        <v/>
      </c>
    </row>
    <row r="497" spans="1:45" x14ac:dyDescent="0.25">
      <c r="A497" s="15"/>
      <c r="B497" s="17"/>
      <c r="C497" s="17"/>
      <c r="D497" s="17"/>
      <c r="E497" s="17"/>
      <c r="F497" s="17"/>
      <c r="G497" s="17"/>
      <c r="I497" s="8" t="s">
        <v>40</v>
      </c>
      <c r="J497" s="8"/>
      <c r="K497" s="8"/>
      <c r="L497" s="8"/>
      <c r="M497" s="8"/>
      <c r="N497" s="8"/>
      <c r="O497" s="8"/>
      <c r="P497" s="8">
        <v>1.5</v>
      </c>
      <c r="Q497" s="8">
        <v>1.5</v>
      </c>
      <c r="R497" s="8">
        <f>2*$K$2</f>
        <v>0.02</v>
      </c>
      <c r="S497" s="8">
        <v>1.5</v>
      </c>
      <c r="T497" s="8">
        <v>1.5</v>
      </c>
      <c r="U497" s="8">
        <f>2*$K$2</f>
        <v>0.02</v>
      </c>
      <c r="V497" s="8"/>
      <c r="W497" s="8"/>
      <c r="X497" s="8">
        <f t="shared" ref="X497:Y497" si="60">2*$K$2</f>
        <v>0.02</v>
      </c>
      <c r="Y497" s="8">
        <f t="shared" si="60"/>
        <v>0.02</v>
      </c>
      <c r="Z497" s="8"/>
      <c r="AA497" s="8">
        <f t="shared" ref="AA497:AD497" si="61">2*$K$2</f>
        <v>0.02</v>
      </c>
      <c r="AB497" s="8">
        <f t="shared" si="61"/>
        <v>0.02</v>
      </c>
      <c r="AC497" s="8">
        <f t="shared" si="61"/>
        <v>0.02</v>
      </c>
      <c r="AD497" s="8">
        <f t="shared" si="61"/>
        <v>0.02</v>
      </c>
      <c r="AE497" s="8">
        <v>0</v>
      </c>
      <c r="AF497" s="8">
        <v>-0.3</v>
      </c>
      <c r="AI497" s="4" t="str">
        <f>""</f>
        <v/>
      </c>
      <c r="AJ497" s="4" t="str">
        <f>""</f>
        <v/>
      </c>
      <c r="AK497" s="4" t="str">
        <f>""</f>
        <v/>
      </c>
      <c r="AL497" s="4" t="str">
        <f>""</f>
        <v/>
      </c>
      <c r="AM497" s="4" t="str">
        <f>""</f>
        <v/>
      </c>
      <c r="AN497" s="4" t="str">
        <f>""</f>
        <v/>
      </c>
      <c r="AO497" s="4" t="str">
        <f>""</f>
        <v/>
      </c>
      <c r="AP497" s="4" t="str">
        <f>""</f>
        <v/>
      </c>
      <c r="AQ497" s="4" t="str">
        <f>""</f>
        <v/>
      </c>
      <c r="AR497" s="4" t="str">
        <f>""</f>
        <v/>
      </c>
      <c r="AS497" s="4" t="str">
        <f>""</f>
        <v/>
      </c>
    </row>
    <row r="498" spans="1:45" x14ac:dyDescent="0.25">
      <c r="A498" s="24" t="s">
        <v>41</v>
      </c>
      <c r="B498" s="18" t="s">
        <v>100</v>
      </c>
      <c r="C498" s="18">
        <v>13.2</v>
      </c>
      <c r="D498" s="18">
        <v>34.700000000000003</v>
      </c>
      <c r="E498" s="18" t="s">
        <v>120</v>
      </c>
      <c r="F498" s="18">
        <v>1</v>
      </c>
      <c r="G498" s="18" t="str">
        <f>B498&amp;C498&amp;D498&amp;E498&amp;F498</f>
        <v>PSS13.234.7ND1</v>
      </c>
      <c r="H498" s="4" t="s">
        <v>9</v>
      </c>
      <c r="I498" s="4">
        <v>1</v>
      </c>
      <c r="J498" s="4">
        <v>1</v>
      </c>
      <c r="K498" s="4">
        <v>0</v>
      </c>
      <c r="L498" s="4">
        <v>3</v>
      </c>
      <c r="M498" s="4">
        <v>0</v>
      </c>
      <c r="N498" s="4">
        <v>5</v>
      </c>
      <c r="O498" s="4">
        <v>1</v>
      </c>
      <c r="P498" s="4">
        <v>2.5</v>
      </c>
      <c r="Q498" s="4">
        <v>2.5</v>
      </c>
      <c r="R498" s="4">
        <v>0</v>
      </c>
      <c r="S498" s="4">
        <v>2.5</v>
      </c>
      <c r="T498" s="4">
        <v>0</v>
      </c>
      <c r="U498" s="4">
        <v>2.5</v>
      </c>
      <c r="V498" s="4">
        <v>0.39</v>
      </c>
      <c r="W498" s="4">
        <v>1</v>
      </c>
      <c r="X498" s="4">
        <v>0</v>
      </c>
      <c r="Y498" s="4">
        <v>0.1</v>
      </c>
      <c r="Z498" s="4">
        <v>6.5</v>
      </c>
      <c r="AA498" s="4">
        <v>0.44</v>
      </c>
      <c r="AB498" s="4">
        <v>0.08</v>
      </c>
      <c r="AC498" s="4">
        <v>0.2</v>
      </c>
      <c r="AD498" s="4">
        <v>0.98</v>
      </c>
      <c r="AE498" s="4">
        <v>0.1</v>
      </c>
      <c r="AF498" s="4">
        <v>-0.1</v>
      </c>
      <c r="AG498" s="4" t="s">
        <v>1</v>
      </c>
      <c r="AH498" s="4" t="s">
        <v>1</v>
      </c>
      <c r="AI498" s="4" t="str">
        <f>""</f>
        <v/>
      </c>
      <c r="AJ498" s="4" t="str">
        <f>""</f>
        <v/>
      </c>
      <c r="AK498" s="4" t="str">
        <f>""</f>
        <v/>
      </c>
      <c r="AL498" s="4" t="str">
        <f>""</f>
        <v/>
      </c>
      <c r="AM498" s="4" t="str">
        <f>""</f>
        <v/>
      </c>
      <c r="AN498" s="4" t="str">
        <f>""</f>
        <v/>
      </c>
      <c r="AO498" s="4" t="str">
        <f>""</f>
        <v/>
      </c>
      <c r="AP498" s="4" t="str">
        <f>""</f>
        <v/>
      </c>
      <c r="AQ498" s="4" t="str">
        <f>""</f>
        <v/>
      </c>
      <c r="AR498" s="4" t="str">
        <f>""</f>
        <v/>
      </c>
      <c r="AS498" s="4" t="str">
        <f>""</f>
        <v/>
      </c>
    </row>
    <row r="499" spans="1:45" x14ac:dyDescent="0.25">
      <c r="A499" s="27" t="s">
        <v>154</v>
      </c>
      <c r="B499" s="9"/>
      <c r="C499" s="9"/>
      <c r="D499" s="9"/>
      <c r="E499" s="9"/>
      <c r="F499" s="16"/>
      <c r="G499" s="16"/>
      <c r="H499" s="14" t="s">
        <v>25</v>
      </c>
      <c r="I499" s="7" t="s">
        <v>26</v>
      </c>
      <c r="J499" s="7" t="s">
        <v>103</v>
      </c>
      <c r="K499" s="7" t="s">
        <v>104</v>
      </c>
      <c r="L499" s="7" t="s">
        <v>105</v>
      </c>
      <c r="M499" s="7" t="s">
        <v>106</v>
      </c>
      <c r="N499" s="7" t="s">
        <v>107</v>
      </c>
      <c r="O499" s="7" t="s">
        <v>108</v>
      </c>
      <c r="P499" s="7" t="s">
        <v>109</v>
      </c>
      <c r="Q499" s="7" t="s">
        <v>110</v>
      </c>
      <c r="R499" s="7" t="s">
        <v>111</v>
      </c>
      <c r="S499" s="7" t="s">
        <v>112</v>
      </c>
      <c r="T499" s="7" t="s">
        <v>113</v>
      </c>
      <c r="U499" s="7" t="s">
        <v>114</v>
      </c>
      <c r="V499" s="7" t="s">
        <v>115</v>
      </c>
      <c r="W499" s="7" t="s">
        <v>116</v>
      </c>
      <c r="X499" s="7" t="s">
        <v>117</v>
      </c>
      <c r="Y499" s="7" t="s">
        <v>118</v>
      </c>
      <c r="Z499" s="7" t="s">
        <v>119</v>
      </c>
      <c r="AC499" s="4" t="str">
        <f>""</f>
        <v/>
      </c>
      <c r="AD499" s="4" t="str">
        <f>""</f>
        <v/>
      </c>
      <c r="AE499" s="4" t="str">
        <f>""</f>
        <v/>
      </c>
      <c r="AF499" s="4" t="str">
        <f>""</f>
        <v/>
      </c>
      <c r="AG499" s="4" t="str">
        <f>""</f>
        <v/>
      </c>
      <c r="AH499" s="4" t="str">
        <f>""</f>
        <v/>
      </c>
      <c r="AI499" s="4" t="str">
        <f>""</f>
        <v/>
      </c>
      <c r="AJ499" s="4" t="str">
        <f>""</f>
        <v/>
      </c>
      <c r="AK499" s="4" t="str">
        <f>""</f>
        <v/>
      </c>
      <c r="AL499" s="4" t="str">
        <f>""</f>
        <v/>
      </c>
      <c r="AM499" s="4" t="str">
        <f>""</f>
        <v/>
      </c>
      <c r="AN499" s="4" t="str">
        <f>""</f>
        <v/>
      </c>
      <c r="AO499" s="4" t="str">
        <f>""</f>
        <v/>
      </c>
      <c r="AP499" s="4" t="str">
        <f>""</f>
        <v/>
      </c>
      <c r="AQ499" s="4" t="str">
        <f>""</f>
        <v/>
      </c>
      <c r="AR499" s="4" t="str">
        <f>""</f>
        <v/>
      </c>
      <c r="AS499" s="4" t="str">
        <f>""</f>
        <v/>
      </c>
    </row>
    <row r="500" spans="1:45" x14ac:dyDescent="0.25">
      <c r="A500" s="25"/>
      <c r="B500" s="10"/>
      <c r="C500" s="10"/>
      <c r="D500" s="10"/>
      <c r="E500" s="10"/>
      <c r="F500" s="17"/>
      <c r="G500" s="17"/>
      <c r="I500" s="8" t="s">
        <v>39</v>
      </c>
      <c r="J500" s="8">
        <v>0.5</v>
      </c>
      <c r="K500" s="8">
        <v>75</v>
      </c>
      <c r="L500" s="8">
        <v>75</v>
      </c>
      <c r="M500" s="8">
        <v>10</v>
      </c>
      <c r="N500" s="8">
        <v>0</v>
      </c>
      <c r="O500" s="8">
        <v>1</v>
      </c>
      <c r="P500" s="8">
        <v>1.2</v>
      </c>
      <c r="Q500" s="8">
        <v>18</v>
      </c>
      <c r="R500" s="8">
        <v>118</v>
      </c>
      <c r="S500" s="8">
        <v>0</v>
      </c>
      <c r="T500" s="8">
        <v>1.1000000000000001</v>
      </c>
      <c r="U500" s="8">
        <v>10</v>
      </c>
      <c r="V500" s="8">
        <v>1.1000000000000001</v>
      </c>
      <c r="W500" s="8">
        <v>20</v>
      </c>
      <c r="X500" s="8">
        <v>1</v>
      </c>
      <c r="Y500" s="8">
        <v>0.5</v>
      </c>
      <c r="Z500" s="8">
        <v>90</v>
      </c>
      <c r="AC500" s="4" t="str">
        <f>""</f>
        <v/>
      </c>
      <c r="AD500" s="4" t="str">
        <f>""</f>
        <v/>
      </c>
      <c r="AE500" s="4" t="str">
        <f>""</f>
        <v/>
      </c>
      <c r="AF500" s="4" t="str">
        <f>""</f>
        <v/>
      </c>
      <c r="AG500" s="4" t="str">
        <f>""</f>
        <v/>
      </c>
      <c r="AH500" s="4" t="str">
        <f>""</f>
        <v/>
      </c>
      <c r="AI500" s="4" t="str">
        <f>""</f>
        <v/>
      </c>
      <c r="AJ500" s="4" t="str">
        <f>""</f>
        <v/>
      </c>
      <c r="AK500" s="4" t="str">
        <f>""</f>
        <v/>
      </c>
      <c r="AL500" s="4" t="str">
        <f>""</f>
        <v/>
      </c>
      <c r="AM500" s="4" t="str">
        <f>""</f>
        <v/>
      </c>
      <c r="AN500" s="4" t="str">
        <f>""</f>
        <v/>
      </c>
      <c r="AO500" s="4" t="str">
        <f>""</f>
        <v/>
      </c>
      <c r="AP500" s="4" t="str">
        <f>""</f>
        <v/>
      </c>
      <c r="AQ500" s="4" t="str">
        <f>""</f>
        <v/>
      </c>
      <c r="AR500" s="4" t="str">
        <f>""</f>
        <v/>
      </c>
      <c r="AS500" s="4" t="str">
        <f>""</f>
        <v/>
      </c>
    </row>
    <row r="501" spans="1:45" x14ac:dyDescent="0.25">
      <c r="A501" s="25"/>
      <c r="B501" s="10"/>
      <c r="C501" s="10"/>
      <c r="D501" s="10"/>
      <c r="E501" s="10"/>
      <c r="F501" s="17"/>
      <c r="G501" s="17"/>
      <c r="I501" s="8" t="s">
        <v>40</v>
      </c>
      <c r="J501" s="8">
        <v>0</v>
      </c>
      <c r="K501" s="8">
        <v>0</v>
      </c>
      <c r="L501" s="8">
        <v>0</v>
      </c>
      <c r="M501" s="8">
        <v>0.8</v>
      </c>
      <c r="N501" s="8">
        <v>-6</v>
      </c>
      <c r="O501" s="8">
        <v>0</v>
      </c>
      <c r="P501" s="8">
        <v>0</v>
      </c>
      <c r="Q501" s="8">
        <v>0</v>
      </c>
      <c r="R501" s="8">
        <v>0.8</v>
      </c>
      <c r="S501" s="8">
        <v>-118</v>
      </c>
      <c r="T501" s="8">
        <v>0</v>
      </c>
      <c r="U501" s="8">
        <v>1</v>
      </c>
      <c r="V501" s="8">
        <v>0</v>
      </c>
      <c r="W501" s="8">
        <v>1</v>
      </c>
      <c r="X501" s="8">
        <v>0</v>
      </c>
      <c r="Y501" s="8">
        <v>0</v>
      </c>
      <c r="Z501" s="8">
        <v>-90</v>
      </c>
      <c r="AC501" s="4" t="str">
        <f>""</f>
        <v/>
      </c>
      <c r="AD501" s="4" t="str">
        <f>""</f>
        <v/>
      </c>
      <c r="AE501" s="4" t="str">
        <f>""</f>
        <v/>
      </c>
      <c r="AF501" s="4" t="str">
        <f>""</f>
        <v/>
      </c>
      <c r="AG501" s="4" t="str">
        <f>""</f>
        <v/>
      </c>
      <c r="AH501" s="4" t="str">
        <f>""</f>
        <v/>
      </c>
      <c r="AI501" s="4" t="str">
        <f>""</f>
        <v/>
      </c>
      <c r="AJ501" s="4" t="str">
        <f>""</f>
        <v/>
      </c>
      <c r="AK501" s="4" t="str">
        <f>""</f>
        <v/>
      </c>
      <c r="AL501" s="4" t="str">
        <f>""</f>
        <v/>
      </c>
      <c r="AM501" s="4" t="str">
        <f>""</f>
        <v/>
      </c>
      <c r="AN501" s="4" t="str">
        <f>""</f>
        <v/>
      </c>
      <c r="AO501" s="4" t="str">
        <f>""</f>
        <v/>
      </c>
      <c r="AP501" s="4" t="str">
        <f>""</f>
        <v/>
      </c>
      <c r="AQ501" s="4" t="str">
        <f>""</f>
        <v/>
      </c>
      <c r="AR501" s="4" t="str">
        <f>""</f>
        <v/>
      </c>
      <c r="AS501" s="4" t="str">
        <f>""</f>
        <v/>
      </c>
    </row>
    <row r="502" spans="1:45" x14ac:dyDescent="0.25">
      <c r="A502" s="22" t="s">
        <v>41</v>
      </c>
      <c r="B502" s="18" t="s">
        <v>42</v>
      </c>
      <c r="C502" s="18">
        <v>13.8</v>
      </c>
      <c r="D502" s="18">
        <v>114</v>
      </c>
      <c r="E502" s="18" t="s">
        <v>43</v>
      </c>
      <c r="F502" s="18">
        <v>1</v>
      </c>
      <c r="G502" s="18" t="str">
        <f>B502&amp;C502&amp;D502&amp;E502&amp;F502</f>
        <v>AVR13.8114TD1</v>
      </c>
      <c r="H502" s="4" t="s">
        <v>3</v>
      </c>
      <c r="I502" s="4">
        <v>1</v>
      </c>
      <c r="J502" s="4">
        <v>0</v>
      </c>
      <c r="K502" s="4">
        <v>10.75</v>
      </c>
      <c r="L502" s="4">
        <v>10.75</v>
      </c>
      <c r="M502" s="4">
        <v>5</v>
      </c>
      <c r="N502" s="4">
        <v>-0.87</v>
      </c>
      <c r="O502" s="4">
        <v>0</v>
      </c>
      <c r="P502" s="4">
        <v>1</v>
      </c>
      <c r="Q502" s="4">
        <v>0</v>
      </c>
      <c r="R502" s="4">
        <v>99</v>
      </c>
      <c r="S502" s="4">
        <v>-99</v>
      </c>
      <c r="T502" s="4">
        <v>0</v>
      </c>
      <c r="U502" s="4">
        <v>9.3000000000000007</v>
      </c>
      <c r="V502" s="4">
        <v>0</v>
      </c>
      <c r="W502" s="4">
        <v>11.63</v>
      </c>
      <c r="X502" s="4">
        <v>0.113</v>
      </c>
      <c r="Y502" s="4">
        <v>0.124</v>
      </c>
      <c r="Z502" s="4">
        <v>0</v>
      </c>
      <c r="AA502" s="4" t="s">
        <v>1</v>
      </c>
      <c r="AB502" s="4" t="s">
        <v>1</v>
      </c>
      <c r="AC502" s="4" t="str">
        <f>""</f>
        <v/>
      </c>
      <c r="AD502" s="4" t="str">
        <f>""</f>
        <v/>
      </c>
      <c r="AE502" s="4" t="str">
        <f>""</f>
        <v/>
      </c>
      <c r="AF502" s="4" t="str">
        <f>""</f>
        <v/>
      </c>
      <c r="AG502" s="4" t="str">
        <f>""</f>
        <v/>
      </c>
      <c r="AH502" s="4" t="str">
        <f>""</f>
        <v/>
      </c>
      <c r="AI502" s="4" t="str">
        <f>""</f>
        <v/>
      </c>
      <c r="AJ502" s="4" t="str">
        <f>""</f>
        <v/>
      </c>
      <c r="AK502" s="4" t="str">
        <f>""</f>
        <v/>
      </c>
      <c r="AL502" s="4" t="str">
        <f>""</f>
        <v/>
      </c>
      <c r="AM502" s="4" t="str">
        <f>""</f>
        <v/>
      </c>
      <c r="AN502" s="4" t="str">
        <f>""</f>
        <v/>
      </c>
      <c r="AO502" s="4" t="str">
        <f>""</f>
        <v/>
      </c>
      <c r="AP502" s="4" t="str">
        <f>""</f>
        <v/>
      </c>
      <c r="AQ502" s="4" t="str">
        <f>""</f>
        <v/>
      </c>
      <c r="AR502" s="4" t="str">
        <f>""</f>
        <v/>
      </c>
      <c r="AS502" s="4" t="str">
        <f>""</f>
        <v/>
      </c>
    </row>
    <row r="503" spans="1:45" x14ac:dyDescent="0.25">
      <c r="A503" s="15"/>
      <c r="B503" s="16"/>
      <c r="C503" s="16"/>
      <c r="D503" s="16"/>
      <c r="E503" s="16"/>
      <c r="F503" s="16"/>
      <c r="G503" s="16"/>
      <c r="H503" s="14" t="s">
        <v>25</v>
      </c>
      <c r="I503" s="7" t="s">
        <v>26</v>
      </c>
      <c r="J503" s="7" t="s">
        <v>44</v>
      </c>
      <c r="K503" s="7" t="s">
        <v>45</v>
      </c>
      <c r="L503" s="7" t="s">
        <v>46</v>
      </c>
      <c r="M503" s="7" t="s">
        <v>47</v>
      </c>
      <c r="N503" s="7" t="s">
        <v>48</v>
      </c>
      <c r="O503" s="7" t="s">
        <v>49</v>
      </c>
      <c r="P503" s="7" t="s">
        <v>50</v>
      </c>
      <c r="Q503" s="7" t="s">
        <v>51</v>
      </c>
      <c r="R503" s="7" t="s">
        <v>52</v>
      </c>
      <c r="S503" s="7" t="s">
        <v>53</v>
      </c>
      <c r="T503" s="7" t="s">
        <v>54</v>
      </c>
      <c r="U503" s="7" t="s">
        <v>55</v>
      </c>
      <c r="X503" s="4" t="str">
        <f>""</f>
        <v/>
      </c>
      <c r="Y503" s="4" t="str">
        <f>""</f>
        <v/>
      </c>
      <c r="Z503" s="4" t="str">
        <f>""</f>
        <v/>
      </c>
      <c r="AA503" s="4" t="str">
        <f>""</f>
        <v/>
      </c>
      <c r="AB503" s="4" t="str">
        <f>""</f>
        <v/>
      </c>
      <c r="AC503" s="4" t="str">
        <f>""</f>
        <v/>
      </c>
      <c r="AD503" s="4" t="str">
        <f>""</f>
        <v/>
      </c>
      <c r="AE503" s="4" t="str">
        <f>""</f>
        <v/>
      </c>
      <c r="AF503" s="4" t="str">
        <f>""</f>
        <v/>
      </c>
      <c r="AG503" s="4" t="str">
        <f>""</f>
        <v/>
      </c>
      <c r="AH503" s="4" t="str">
        <f>""</f>
        <v/>
      </c>
      <c r="AI503" s="4" t="str">
        <f>""</f>
        <v/>
      </c>
      <c r="AJ503" s="4" t="str">
        <f>""</f>
        <v/>
      </c>
      <c r="AK503" s="4" t="str">
        <f>""</f>
        <v/>
      </c>
      <c r="AL503" s="4" t="str">
        <f>""</f>
        <v/>
      </c>
      <c r="AM503" s="4" t="str">
        <f>""</f>
        <v/>
      </c>
      <c r="AN503" s="4" t="str">
        <f>""</f>
        <v/>
      </c>
      <c r="AO503" s="4" t="str">
        <f>""</f>
        <v/>
      </c>
      <c r="AP503" s="4" t="str">
        <f>""</f>
        <v/>
      </c>
      <c r="AQ503" s="4" t="str">
        <f>""</f>
        <v/>
      </c>
      <c r="AR503" s="4" t="str">
        <f>""</f>
        <v/>
      </c>
      <c r="AS503" s="4" t="str">
        <f>""</f>
        <v/>
      </c>
    </row>
    <row r="504" spans="1:45" x14ac:dyDescent="0.25">
      <c r="A504" s="15"/>
      <c r="B504" s="17"/>
      <c r="C504" s="17"/>
      <c r="D504" s="17"/>
      <c r="E504" s="17"/>
      <c r="F504" s="17"/>
      <c r="G504" s="17"/>
      <c r="I504" s="8" t="s">
        <v>39</v>
      </c>
      <c r="J504" s="8">
        <v>10</v>
      </c>
      <c r="K504" s="8">
        <v>0.2</v>
      </c>
      <c r="L504" s="8">
        <v>0.2</v>
      </c>
      <c r="M504" s="8">
        <v>10</v>
      </c>
      <c r="N504" s="8">
        <v>3</v>
      </c>
      <c r="O504" s="8">
        <v>2.5</v>
      </c>
      <c r="P504" s="8"/>
      <c r="Q504" s="8"/>
      <c r="R504" s="8"/>
      <c r="S504" s="8"/>
      <c r="T504" s="8"/>
      <c r="U504" s="8"/>
      <c r="X504" s="4" t="str">
        <f>""</f>
        <v/>
      </c>
      <c r="Y504" s="4" t="str">
        <f>""</f>
        <v/>
      </c>
      <c r="Z504" s="4" t="str">
        <f>""</f>
        <v/>
      </c>
      <c r="AA504" s="4" t="str">
        <f>""</f>
        <v/>
      </c>
      <c r="AB504" s="4" t="str">
        <f>""</f>
        <v/>
      </c>
      <c r="AC504" s="4" t="str">
        <f>""</f>
        <v/>
      </c>
      <c r="AD504" s="4" t="str">
        <f>""</f>
        <v/>
      </c>
      <c r="AE504" s="4" t="str">
        <f>""</f>
        <v/>
      </c>
      <c r="AF504" s="4" t="str">
        <f>""</f>
        <v/>
      </c>
      <c r="AG504" s="4" t="str">
        <f>""</f>
        <v/>
      </c>
      <c r="AH504" s="4" t="str">
        <f>""</f>
        <v/>
      </c>
      <c r="AI504" s="4" t="str">
        <f>""</f>
        <v/>
      </c>
      <c r="AJ504" s="4" t="str">
        <f>""</f>
        <v/>
      </c>
      <c r="AK504" s="4" t="str">
        <f>""</f>
        <v/>
      </c>
      <c r="AL504" s="4" t="str">
        <f>""</f>
        <v/>
      </c>
      <c r="AM504" s="4" t="str">
        <f>""</f>
        <v/>
      </c>
      <c r="AN504" s="4" t="str">
        <f>""</f>
        <v/>
      </c>
      <c r="AO504" s="4" t="str">
        <f>""</f>
        <v/>
      </c>
      <c r="AP504" s="4" t="str">
        <f>""</f>
        <v/>
      </c>
      <c r="AQ504" s="4" t="str">
        <f>""</f>
        <v/>
      </c>
      <c r="AR504" s="4" t="str">
        <f>""</f>
        <v/>
      </c>
      <c r="AS504" s="4" t="str">
        <f>""</f>
        <v/>
      </c>
    </row>
    <row r="505" spans="1:45" x14ac:dyDescent="0.25">
      <c r="A505" s="15"/>
      <c r="B505" s="17"/>
      <c r="C505" s="17"/>
      <c r="D505" s="17"/>
      <c r="E505" s="17"/>
      <c r="F505" s="17"/>
      <c r="G505" s="17"/>
      <c r="I505" s="8" t="s">
        <v>40</v>
      </c>
      <c r="J505" s="8">
        <v>1</v>
      </c>
      <c r="K505" s="8">
        <f>4*$K$2</f>
        <v>0.04</v>
      </c>
      <c r="L505" s="8">
        <f>4*$K$2</f>
        <v>0.04</v>
      </c>
      <c r="M505" s="8">
        <v>1</v>
      </c>
      <c r="N505" s="8">
        <v>0</v>
      </c>
      <c r="O505" s="8"/>
      <c r="P505" s="8"/>
      <c r="Q505" s="8"/>
      <c r="R505" s="8"/>
      <c r="S505" s="8"/>
      <c r="T505" s="8">
        <v>0</v>
      </c>
      <c r="U505" s="8"/>
      <c r="X505" s="4" t="str">
        <f>""</f>
        <v/>
      </c>
      <c r="Y505" s="4" t="str">
        <f>""</f>
        <v/>
      </c>
      <c r="Z505" s="4" t="str">
        <f>""</f>
        <v/>
      </c>
      <c r="AA505" s="4" t="str">
        <f>""</f>
        <v/>
      </c>
      <c r="AB505" s="4" t="str">
        <f>""</f>
        <v/>
      </c>
      <c r="AC505" s="4" t="str">
        <f>""</f>
        <v/>
      </c>
      <c r="AD505" s="4" t="str">
        <f>""</f>
        <v/>
      </c>
      <c r="AE505" s="4" t="str">
        <f>""</f>
        <v/>
      </c>
      <c r="AF505" s="4" t="str">
        <f>""</f>
        <v/>
      </c>
      <c r="AG505" s="4" t="str">
        <f>""</f>
        <v/>
      </c>
      <c r="AH505" s="4" t="str">
        <f>""</f>
        <v/>
      </c>
      <c r="AI505" s="4" t="str">
        <f>""</f>
        <v/>
      </c>
      <c r="AJ505" s="4" t="str">
        <f>""</f>
        <v/>
      </c>
      <c r="AK505" s="4" t="str">
        <f>""</f>
        <v/>
      </c>
      <c r="AL505" s="4" t="str">
        <f>""</f>
        <v/>
      </c>
      <c r="AM505" s="4" t="str">
        <f>""</f>
        <v/>
      </c>
      <c r="AN505" s="4" t="str">
        <f>""</f>
        <v/>
      </c>
      <c r="AO505" s="4" t="str">
        <f>""</f>
        <v/>
      </c>
      <c r="AP505" s="4" t="str">
        <f>""</f>
        <v/>
      </c>
      <c r="AQ505" s="4" t="str">
        <f>""</f>
        <v/>
      </c>
      <c r="AR505" s="4" t="str">
        <f>""</f>
        <v/>
      </c>
      <c r="AS505" s="4" t="str">
        <f>""</f>
        <v/>
      </c>
    </row>
    <row r="506" spans="1:45" x14ac:dyDescent="0.25">
      <c r="A506" s="23" t="s">
        <v>41</v>
      </c>
      <c r="B506" s="18" t="s">
        <v>62</v>
      </c>
      <c r="C506" s="18">
        <v>13.8</v>
      </c>
      <c r="D506" s="18">
        <v>114</v>
      </c>
      <c r="E506" s="18" t="s">
        <v>43</v>
      </c>
      <c r="F506" s="18">
        <v>1</v>
      </c>
      <c r="G506" s="18" t="str">
        <f>B506&amp;C506&amp;D506&amp;E506&amp;F506</f>
        <v>GEN13.8114TD1</v>
      </c>
      <c r="H506" s="4" t="s">
        <v>0</v>
      </c>
      <c r="I506" s="4">
        <v>1</v>
      </c>
      <c r="J506" s="4">
        <v>6.6</v>
      </c>
      <c r="K506" s="4">
        <v>0.05</v>
      </c>
      <c r="L506" s="4">
        <v>0.155</v>
      </c>
      <c r="M506" s="4">
        <v>2</v>
      </c>
      <c r="N506" s="4">
        <v>0</v>
      </c>
      <c r="O506" s="4">
        <v>1.1299999999999999</v>
      </c>
      <c r="P506" s="4">
        <v>0.73399999999999999</v>
      </c>
      <c r="Q506" s="4">
        <v>0.26</v>
      </c>
      <c r="R506" s="4">
        <v>0.25600000000000001</v>
      </c>
      <c r="S506" s="4">
        <v>0.104</v>
      </c>
      <c r="T506" s="4">
        <v>0.19400000000000001</v>
      </c>
      <c r="U506" s="4">
        <v>0.68500000000000005</v>
      </c>
      <c r="V506" s="4" t="s">
        <v>1</v>
      </c>
      <c r="W506" s="4" t="s">
        <v>1</v>
      </c>
      <c r="X506" s="4" t="str">
        <f>""</f>
        <v/>
      </c>
      <c r="Y506" s="4" t="str">
        <f>""</f>
        <v/>
      </c>
      <c r="Z506" s="4" t="str">
        <f>""</f>
        <v/>
      </c>
      <c r="AA506" s="4" t="str">
        <f>""</f>
        <v/>
      </c>
      <c r="AB506" s="4" t="str">
        <f>""</f>
        <v/>
      </c>
      <c r="AC506" s="4" t="str">
        <f>""</f>
        <v/>
      </c>
      <c r="AD506" s="4" t="str">
        <f>""</f>
        <v/>
      </c>
      <c r="AE506" s="4" t="str">
        <f>""</f>
        <v/>
      </c>
      <c r="AF506" s="4" t="str">
        <f>""</f>
        <v/>
      </c>
      <c r="AG506" s="4" t="str">
        <f>""</f>
        <v/>
      </c>
      <c r="AH506" s="4" t="str">
        <f>""</f>
        <v/>
      </c>
      <c r="AI506" s="4" t="str">
        <f>""</f>
        <v/>
      </c>
      <c r="AJ506" s="4" t="str">
        <f>""</f>
        <v/>
      </c>
      <c r="AK506" s="4" t="str">
        <f>""</f>
        <v/>
      </c>
      <c r="AL506" s="4" t="str">
        <f>""</f>
        <v/>
      </c>
      <c r="AM506" s="4" t="str">
        <f>""</f>
        <v/>
      </c>
      <c r="AN506" s="4" t="str">
        <f>""</f>
        <v/>
      </c>
      <c r="AO506" s="4" t="str">
        <f>""</f>
        <v/>
      </c>
      <c r="AP506" s="4" t="str">
        <f>""</f>
        <v/>
      </c>
      <c r="AQ506" s="4" t="str">
        <f>""</f>
        <v/>
      </c>
      <c r="AR506" s="4" t="str">
        <f>""</f>
        <v/>
      </c>
      <c r="AS506" s="4" t="str">
        <f>""</f>
        <v/>
      </c>
    </row>
    <row r="507" spans="1:45" x14ac:dyDescent="0.25">
      <c r="A507" s="15"/>
      <c r="B507" s="16"/>
      <c r="C507" s="16"/>
      <c r="D507" s="16"/>
      <c r="E507" s="16"/>
      <c r="F507" s="16"/>
      <c r="G507" s="16"/>
      <c r="H507" s="14" t="s">
        <v>25</v>
      </c>
      <c r="I507" s="7" t="s">
        <v>26</v>
      </c>
      <c r="J507" s="7" t="s">
        <v>64</v>
      </c>
      <c r="K507" s="7" t="s">
        <v>65</v>
      </c>
      <c r="L507" s="7" t="s">
        <v>66</v>
      </c>
      <c r="M507" s="7" t="s">
        <v>67</v>
      </c>
      <c r="N507" s="7" t="s">
        <v>68</v>
      </c>
      <c r="O507" s="7" t="s">
        <v>69</v>
      </c>
      <c r="P507" s="7" t="s">
        <v>70</v>
      </c>
      <c r="Q507" s="7" t="s">
        <v>71</v>
      </c>
      <c r="R507" s="7" t="s">
        <v>72</v>
      </c>
      <c r="S507" s="7" t="s">
        <v>73</v>
      </c>
      <c r="T507" s="7" t="s">
        <v>74</v>
      </c>
      <c r="U507" s="7" t="s">
        <v>75</v>
      </c>
      <c r="X507" s="4" t="str">
        <f>""</f>
        <v/>
      </c>
      <c r="Y507" s="4" t="str">
        <f>""</f>
        <v/>
      </c>
      <c r="Z507" s="4" t="str">
        <f>""</f>
        <v/>
      </c>
      <c r="AA507" s="4" t="str">
        <f>""</f>
        <v/>
      </c>
      <c r="AB507" s="4" t="str">
        <f>""</f>
        <v/>
      </c>
      <c r="AC507" s="4" t="str">
        <f>""</f>
        <v/>
      </c>
      <c r="AD507" s="4" t="str">
        <f>""</f>
        <v/>
      </c>
      <c r="AE507" s="4" t="str">
        <f>""</f>
        <v/>
      </c>
      <c r="AF507" s="4" t="str">
        <f>""</f>
        <v/>
      </c>
      <c r="AG507" s="4" t="str">
        <f>""</f>
        <v/>
      </c>
      <c r="AH507" s="4" t="str">
        <f>""</f>
        <v/>
      </c>
      <c r="AI507" s="4" t="str">
        <f>""</f>
        <v/>
      </c>
      <c r="AJ507" s="4" t="str">
        <f>""</f>
        <v/>
      </c>
      <c r="AK507" s="4" t="str">
        <f>""</f>
        <v/>
      </c>
      <c r="AL507" s="4" t="str">
        <f>""</f>
        <v/>
      </c>
      <c r="AM507" s="4" t="str">
        <f>""</f>
        <v/>
      </c>
      <c r="AN507" s="4" t="str">
        <f>""</f>
        <v/>
      </c>
      <c r="AO507" s="4" t="str">
        <f>""</f>
        <v/>
      </c>
      <c r="AP507" s="4" t="str">
        <f>""</f>
        <v/>
      </c>
      <c r="AQ507" s="4" t="str">
        <f>""</f>
        <v/>
      </c>
      <c r="AR507" s="4" t="str">
        <f>""</f>
        <v/>
      </c>
      <c r="AS507" s="4" t="str">
        <f>""</f>
        <v/>
      </c>
    </row>
    <row r="508" spans="1:45" x14ac:dyDescent="0.25">
      <c r="A508" s="15"/>
      <c r="B508" s="17"/>
      <c r="C508" s="17"/>
      <c r="D508" s="17"/>
      <c r="E508" s="17"/>
      <c r="F508" s="17"/>
      <c r="G508" s="17"/>
      <c r="I508" s="8" t="s">
        <v>39</v>
      </c>
      <c r="J508" s="8">
        <v>1</v>
      </c>
      <c r="K508" s="8">
        <v>2</v>
      </c>
      <c r="L508" s="8">
        <v>30</v>
      </c>
      <c r="M508" s="8">
        <v>0.1</v>
      </c>
      <c r="N508" s="8">
        <v>1</v>
      </c>
      <c r="O508" s="8">
        <v>0.3</v>
      </c>
      <c r="P508" s="8">
        <v>1</v>
      </c>
      <c r="Q508" s="8">
        <v>1</v>
      </c>
      <c r="R508" s="8">
        <v>30</v>
      </c>
      <c r="S508" s="8">
        <v>1.5</v>
      </c>
      <c r="T508" s="8">
        <v>0.5</v>
      </c>
      <c r="U508" s="8">
        <v>0.15</v>
      </c>
      <c r="X508" s="4" t="str">
        <f>""</f>
        <v/>
      </c>
      <c r="Y508" s="4" t="str">
        <f>""</f>
        <v/>
      </c>
      <c r="Z508" s="4" t="str">
        <f>""</f>
        <v/>
      </c>
      <c r="AA508" s="4" t="str">
        <f>""</f>
        <v/>
      </c>
      <c r="AB508" s="4" t="str">
        <f>""</f>
        <v/>
      </c>
      <c r="AC508" s="4" t="str">
        <f>""</f>
        <v/>
      </c>
      <c r="AD508" s="4" t="str">
        <f>""</f>
        <v/>
      </c>
      <c r="AE508" s="4" t="str">
        <f>""</f>
        <v/>
      </c>
      <c r="AF508" s="4" t="str">
        <f>""</f>
        <v/>
      </c>
      <c r="AG508" s="4" t="str">
        <f>""</f>
        <v/>
      </c>
      <c r="AH508" s="4" t="str">
        <f>""</f>
        <v/>
      </c>
      <c r="AI508" s="4" t="str">
        <f>""</f>
        <v/>
      </c>
      <c r="AJ508" s="4" t="str">
        <f>""</f>
        <v/>
      </c>
      <c r="AK508" s="4" t="str">
        <f>""</f>
        <v/>
      </c>
      <c r="AL508" s="4" t="str">
        <f>""</f>
        <v/>
      </c>
      <c r="AM508" s="4" t="str">
        <f>""</f>
        <v/>
      </c>
      <c r="AN508" s="4" t="str">
        <f>""</f>
        <v/>
      </c>
      <c r="AO508" s="4" t="str">
        <f>""</f>
        <v/>
      </c>
      <c r="AP508" s="4" t="str">
        <f>""</f>
        <v/>
      </c>
      <c r="AQ508" s="4" t="str">
        <f>""</f>
        <v/>
      </c>
      <c r="AR508" s="4" t="str">
        <f>""</f>
        <v/>
      </c>
      <c r="AS508" s="4" t="str">
        <f>""</f>
        <v/>
      </c>
    </row>
    <row r="509" spans="1:45" x14ac:dyDescent="0.25">
      <c r="A509" s="15"/>
      <c r="B509" s="17"/>
      <c r="C509" s="17"/>
      <c r="D509" s="17"/>
      <c r="E509" s="17"/>
      <c r="F509" s="17"/>
      <c r="G509" s="17"/>
      <c r="I509" s="8" t="s">
        <v>40</v>
      </c>
      <c r="J509" s="8">
        <v>0</v>
      </c>
      <c r="K509" s="8">
        <v>0</v>
      </c>
      <c r="L509" s="8">
        <f>4*$K$2</f>
        <v>0.04</v>
      </c>
      <c r="M509" s="8">
        <f>4*$K$2</f>
        <v>0.04</v>
      </c>
      <c r="N509" s="8">
        <f>4*$K$2</f>
        <v>0.04</v>
      </c>
      <c r="O509" s="8">
        <v>0</v>
      </c>
      <c r="P509" s="8">
        <v>0</v>
      </c>
      <c r="Q509" s="8">
        <v>0</v>
      </c>
      <c r="R509" s="8">
        <v>0.5</v>
      </c>
      <c r="S509" s="8">
        <v>0.8</v>
      </c>
      <c r="T509" s="8">
        <v>0</v>
      </c>
      <c r="U509" s="8">
        <v>0</v>
      </c>
      <c r="X509" s="4" t="str">
        <f>""</f>
        <v/>
      </c>
      <c r="Y509" s="4" t="str">
        <f>""</f>
        <v/>
      </c>
      <c r="Z509" s="4" t="str">
        <f>""</f>
        <v/>
      </c>
      <c r="AA509" s="4" t="str">
        <f>""</f>
        <v/>
      </c>
      <c r="AB509" s="4" t="str">
        <f>""</f>
        <v/>
      </c>
      <c r="AC509" s="4" t="str">
        <f>""</f>
        <v/>
      </c>
      <c r="AD509" s="4" t="str">
        <f>""</f>
        <v/>
      </c>
      <c r="AE509" s="4" t="str">
        <f>""</f>
        <v/>
      </c>
      <c r="AF509" s="4" t="str">
        <f>""</f>
        <v/>
      </c>
      <c r="AG509" s="4" t="str">
        <f>""</f>
        <v/>
      </c>
      <c r="AH509" s="4" t="str">
        <f>""</f>
        <v/>
      </c>
      <c r="AI509" s="4" t="str">
        <f>""</f>
        <v/>
      </c>
      <c r="AJ509" s="4" t="str">
        <f>""</f>
        <v/>
      </c>
      <c r="AK509" s="4" t="str">
        <f>""</f>
        <v/>
      </c>
      <c r="AL509" s="4" t="str">
        <f>""</f>
        <v/>
      </c>
      <c r="AM509" s="4" t="str">
        <f>""</f>
        <v/>
      </c>
      <c r="AN509" s="4" t="str">
        <f>""</f>
        <v/>
      </c>
      <c r="AO509" s="4" t="str">
        <f>""</f>
        <v/>
      </c>
      <c r="AP509" s="4" t="str">
        <f>""</f>
        <v/>
      </c>
      <c r="AQ509" s="4" t="str">
        <f>""</f>
        <v/>
      </c>
      <c r="AR509" s="4" t="str">
        <f>""</f>
        <v/>
      </c>
      <c r="AS509" s="4" t="str">
        <f>""</f>
        <v/>
      </c>
    </row>
    <row r="510" spans="1:45" x14ac:dyDescent="0.25">
      <c r="A510" s="23" t="s">
        <v>41</v>
      </c>
      <c r="B510" s="18" t="s">
        <v>76</v>
      </c>
      <c r="C510" s="18">
        <v>13.8</v>
      </c>
      <c r="D510" s="18">
        <v>114</v>
      </c>
      <c r="E510" s="18" t="s">
        <v>43</v>
      </c>
      <c r="F510" s="18">
        <v>1</v>
      </c>
      <c r="G510" s="18" t="str">
        <f>B510&amp;C510&amp;D510&amp;E510&amp;F510</f>
        <v>GOV13.8114TD1</v>
      </c>
      <c r="H510" s="4" t="s">
        <v>6</v>
      </c>
      <c r="I510" s="4">
        <v>1</v>
      </c>
      <c r="J510" s="4">
        <v>0.06</v>
      </c>
      <c r="K510" s="4">
        <v>0.4</v>
      </c>
      <c r="L510" s="4">
        <v>3</v>
      </c>
      <c r="M510" s="4">
        <v>9.9000000000000005E-2</v>
      </c>
      <c r="N510" s="4">
        <v>0.4</v>
      </c>
      <c r="O510" s="4">
        <v>0.15</v>
      </c>
      <c r="P510" s="4">
        <v>1</v>
      </c>
      <c r="Q510" s="4">
        <v>0.1</v>
      </c>
      <c r="R510" s="4">
        <v>1.35</v>
      </c>
      <c r="S510" s="4">
        <v>1.4</v>
      </c>
      <c r="T510" s="4">
        <v>0.1</v>
      </c>
      <c r="U510" s="4">
        <v>0.1</v>
      </c>
      <c r="V510" s="4" t="s">
        <v>1</v>
      </c>
      <c r="W510" s="4" t="s">
        <v>1</v>
      </c>
      <c r="X510" s="4" t="str">
        <f>""</f>
        <v/>
      </c>
      <c r="Y510" s="4" t="str">
        <f>""</f>
        <v/>
      </c>
      <c r="Z510" s="4" t="str">
        <f>""</f>
        <v/>
      </c>
      <c r="AA510" s="4" t="str">
        <f>""</f>
        <v/>
      </c>
      <c r="AB510" s="4" t="str">
        <f>""</f>
        <v/>
      </c>
      <c r="AC510" s="4" t="str">
        <f>""</f>
        <v/>
      </c>
      <c r="AD510" s="4" t="str">
        <f>""</f>
        <v/>
      </c>
      <c r="AE510" s="4" t="str">
        <f>""</f>
        <v/>
      </c>
      <c r="AF510" s="4" t="str">
        <f>""</f>
        <v/>
      </c>
      <c r="AG510" s="4" t="str">
        <f>""</f>
        <v/>
      </c>
      <c r="AH510" s="4" t="str">
        <f>""</f>
        <v/>
      </c>
      <c r="AI510" s="4" t="str">
        <f>""</f>
        <v/>
      </c>
      <c r="AJ510" s="4" t="str">
        <f>""</f>
        <v/>
      </c>
      <c r="AK510" s="4" t="str">
        <f>""</f>
        <v/>
      </c>
      <c r="AL510" s="4" t="str">
        <f>""</f>
        <v/>
      </c>
      <c r="AM510" s="4" t="str">
        <f>""</f>
        <v/>
      </c>
      <c r="AN510" s="4" t="str">
        <f>""</f>
        <v/>
      </c>
      <c r="AO510" s="4" t="str">
        <f>""</f>
        <v/>
      </c>
      <c r="AP510" s="4" t="str">
        <f>""</f>
        <v/>
      </c>
      <c r="AQ510" s="4" t="str">
        <f>""</f>
        <v/>
      </c>
      <c r="AR510" s="4" t="str">
        <f>""</f>
        <v/>
      </c>
      <c r="AS510" s="4" t="str">
        <f>""</f>
        <v/>
      </c>
    </row>
    <row r="511" spans="1:45" x14ac:dyDescent="0.25">
      <c r="A511" s="15"/>
      <c r="B511" s="16"/>
      <c r="C511" s="16"/>
      <c r="D511" s="16"/>
      <c r="E511" s="16"/>
      <c r="F511" s="16"/>
      <c r="G511" s="16"/>
      <c r="H511" s="14" t="s">
        <v>25</v>
      </c>
      <c r="I511" s="7" t="s">
        <v>26</v>
      </c>
      <c r="J511" s="7" t="s">
        <v>77</v>
      </c>
      <c r="K511" s="7" t="s">
        <v>78</v>
      </c>
      <c r="L511" s="7" t="s">
        <v>79</v>
      </c>
      <c r="M511" s="7" t="s">
        <v>80</v>
      </c>
      <c r="N511" s="7" t="s">
        <v>81</v>
      </c>
      <c r="O511" s="7" t="s">
        <v>82</v>
      </c>
      <c r="P511" s="7" t="s">
        <v>83</v>
      </c>
      <c r="Q511" s="7" t="s">
        <v>84</v>
      </c>
      <c r="R511" s="7" t="s">
        <v>85</v>
      </c>
      <c r="S511" s="7" t="s">
        <v>86</v>
      </c>
      <c r="T511" s="7" t="s">
        <v>87</v>
      </c>
      <c r="U511" s="7" t="s">
        <v>88</v>
      </c>
      <c r="V511" s="7" t="s">
        <v>89</v>
      </c>
      <c r="W511" s="7" t="s">
        <v>90</v>
      </c>
      <c r="X511" s="7" t="s">
        <v>91</v>
      </c>
      <c r="Y511" s="7" t="s">
        <v>92</v>
      </c>
      <c r="Z511" s="7" t="s">
        <v>93</v>
      </c>
      <c r="AA511" s="7" t="s">
        <v>94</v>
      </c>
      <c r="AB511" s="7" t="s">
        <v>95</v>
      </c>
      <c r="AC511" s="7" t="s">
        <v>96</v>
      </c>
      <c r="AD511" s="7" t="s">
        <v>97</v>
      </c>
      <c r="AE511" s="7" t="s">
        <v>98</v>
      </c>
      <c r="AF511" s="7" t="s">
        <v>99</v>
      </c>
      <c r="AI511" s="4" t="str">
        <f>""</f>
        <v/>
      </c>
      <c r="AJ511" s="4" t="str">
        <f>""</f>
        <v/>
      </c>
      <c r="AK511" s="4" t="str">
        <f>""</f>
        <v/>
      </c>
      <c r="AL511" s="4" t="str">
        <f>""</f>
        <v/>
      </c>
      <c r="AM511" s="4" t="str">
        <f>""</f>
        <v/>
      </c>
      <c r="AN511" s="4" t="str">
        <f>""</f>
        <v/>
      </c>
      <c r="AO511" s="4" t="str">
        <f>""</f>
        <v/>
      </c>
      <c r="AP511" s="4" t="str">
        <f>""</f>
        <v/>
      </c>
      <c r="AQ511" s="4" t="str">
        <f>""</f>
        <v/>
      </c>
      <c r="AR511" s="4" t="str">
        <f>""</f>
        <v/>
      </c>
      <c r="AS511" s="4" t="str">
        <f>""</f>
        <v/>
      </c>
    </row>
    <row r="512" spans="1:45" x14ac:dyDescent="0.25">
      <c r="A512" s="15"/>
      <c r="B512" s="17"/>
      <c r="C512" s="17"/>
      <c r="D512" s="17"/>
      <c r="E512" s="17"/>
      <c r="F512" s="17"/>
      <c r="G512" s="17"/>
      <c r="I512" s="8" t="s">
        <v>39</v>
      </c>
      <c r="J512" s="8"/>
      <c r="K512" s="8"/>
      <c r="L512" s="8"/>
      <c r="M512" s="8"/>
      <c r="N512" s="8"/>
      <c r="O512" s="8"/>
      <c r="P512" s="8">
        <v>15</v>
      </c>
      <c r="Q512" s="8">
        <v>15</v>
      </c>
      <c r="R512" s="8"/>
      <c r="S512" s="8">
        <v>15</v>
      </c>
      <c r="T512" s="8">
        <v>15</v>
      </c>
      <c r="U512" s="8"/>
      <c r="V512" s="8"/>
      <c r="W512" s="8"/>
      <c r="X512" s="8">
        <v>2</v>
      </c>
      <c r="Y512" s="8">
        <v>2</v>
      </c>
      <c r="Z512" s="8"/>
      <c r="AA512" s="8">
        <v>2</v>
      </c>
      <c r="AB512" s="8">
        <v>2</v>
      </c>
      <c r="AC512" s="8">
        <v>2</v>
      </c>
      <c r="AD512" s="8">
        <v>2</v>
      </c>
      <c r="AE512" s="8">
        <v>0.99</v>
      </c>
      <c r="AF512" s="8">
        <v>0</v>
      </c>
      <c r="AI512" s="4" t="str">
        <f>""</f>
        <v/>
      </c>
      <c r="AJ512" s="4" t="str">
        <f>""</f>
        <v/>
      </c>
      <c r="AK512" s="4" t="str">
        <f>""</f>
        <v/>
      </c>
      <c r="AL512" s="4" t="str">
        <f>""</f>
        <v/>
      </c>
      <c r="AM512" s="4" t="str">
        <f>""</f>
        <v/>
      </c>
      <c r="AN512" s="4" t="str">
        <f>""</f>
        <v/>
      </c>
      <c r="AO512" s="4" t="str">
        <f>""</f>
        <v/>
      </c>
      <c r="AP512" s="4" t="str">
        <f>""</f>
        <v/>
      </c>
      <c r="AQ512" s="4" t="str">
        <f>""</f>
        <v/>
      </c>
      <c r="AR512" s="4" t="str">
        <f>""</f>
        <v/>
      </c>
      <c r="AS512" s="4" t="str">
        <f>""</f>
        <v/>
      </c>
    </row>
    <row r="513" spans="1:45" x14ac:dyDescent="0.25">
      <c r="A513" s="15"/>
      <c r="B513" s="17"/>
      <c r="C513" s="17"/>
      <c r="D513" s="17"/>
      <c r="E513" s="17"/>
      <c r="F513" s="17"/>
      <c r="G513" s="17"/>
      <c r="I513" s="8" t="s">
        <v>40</v>
      </c>
      <c r="J513" s="8"/>
      <c r="K513" s="8"/>
      <c r="L513" s="8"/>
      <c r="M513" s="8"/>
      <c r="N513" s="8"/>
      <c r="O513" s="8"/>
      <c r="P513" s="8">
        <v>1.5</v>
      </c>
      <c r="Q513" s="8">
        <v>1.5</v>
      </c>
      <c r="R513" s="8">
        <f>2*$K$2</f>
        <v>0.02</v>
      </c>
      <c r="S513" s="8">
        <v>1.5</v>
      </c>
      <c r="T513" s="8">
        <v>1.5</v>
      </c>
      <c r="U513" s="8">
        <f>2*$K$2</f>
        <v>0.02</v>
      </c>
      <c r="V513" s="8"/>
      <c r="W513" s="8"/>
      <c r="X513" s="8">
        <f t="shared" ref="X513:Y513" si="62">2*$K$2</f>
        <v>0.02</v>
      </c>
      <c r="Y513" s="8">
        <f t="shared" si="62"/>
        <v>0.02</v>
      </c>
      <c r="Z513" s="8"/>
      <c r="AA513" s="8">
        <f t="shared" ref="AA513:AD513" si="63">2*$K$2</f>
        <v>0.02</v>
      </c>
      <c r="AB513" s="8">
        <f t="shared" si="63"/>
        <v>0.02</v>
      </c>
      <c r="AC513" s="8">
        <f t="shared" si="63"/>
        <v>0.02</v>
      </c>
      <c r="AD513" s="8">
        <f t="shared" si="63"/>
        <v>0.02</v>
      </c>
      <c r="AE513" s="8">
        <v>0</v>
      </c>
      <c r="AF513" s="8">
        <v>-0.3</v>
      </c>
      <c r="AI513" s="4" t="str">
        <f>""</f>
        <v/>
      </c>
      <c r="AJ513" s="4" t="str">
        <f>""</f>
        <v/>
      </c>
      <c r="AK513" s="4" t="str">
        <f>""</f>
        <v/>
      </c>
      <c r="AL513" s="4" t="str">
        <f>""</f>
        <v/>
      </c>
      <c r="AM513" s="4" t="str">
        <f>""</f>
        <v/>
      </c>
      <c r="AN513" s="4" t="str">
        <f>""</f>
        <v/>
      </c>
      <c r="AO513" s="4" t="str">
        <f>""</f>
        <v/>
      </c>
      <c r="AP513" s="4" t="str">
        <f>""</f>
        <v/>
      </c>
      <c r="AQ513" s="4" t="str">
        <f>""</f>
        <v/>
      </c>
      <c r="AR513" s="4" t="str">
        <f>""</f>
        <v/>
      </c>
      <c r="AS513" s="4" t="str">
        <f>""</f>
        <v/>
      </c>
    </row>
    <row r="514" spans="1:45" x14ac:dyDescent="0.25">
      <c r="A514" s="24" t="s">
        <v>41</v>
      </c>
      <c r="B514" s="18" t="s">
        <v>100</v>
      </c>
      <c r="C514" s="18">
        <v>13.8</v>
      </c>
      <c r="D514" s="18">
        <v>114</v>
      </c>
      <c r="E514" s="18" t="s">
        <v>43</v>
      </c>
      <c r="F514" s="18">
        <v>1</v>
      </c>
      <c r="G514" s="18" t="str">
        <f>B514&amp;C514&amp;D514&amp;E514&amp;F514</f>
        <v>PSS13.8114TD1</v>
      </c>
      <c r="H514" s="4" t="s">
        <v>9</v>
      </c>
      <c r="I514" s="4">
        <v>1</v>
      </c>
      <c r="J514" s="4">
        <v>1</v>
      </c>
      <c r="K514" s="4">
        <v>0</v>
      </c>
      <c r="L514" s="4">
        <v>3</v>
      </c>
      <c r="M514" s="4">
        <v>0</v>
      </c>
      <c r="N514" s="4">
        <v>5</v>
      </c>
      <c r="O514" s="4">
        <v>1</v>
      </c>
      <c r="P514" s="4">
        <v>2.5</v>
      </c>
      <c r="Q514" s="4">
        <v>2.5</v>
      </c>
      <c r="R514" s="4">
        <v>0</v>
      </c>
      <c r="S514" s="4">
        <v>2.5</v>
      </c>
      <c r="T514" s="4">
        <v>0</v>
      </c>
      <c r="U514" s="4">
        <v>2.5</v>
      </c>
      <c r="V514" s="4">
        <v>0.39</v>
      </c>
      <c r="W514" s="4">
        <v>1</v>
      </c>
      <c r="X514" s="4">
        <v>0</v>
      </c>
      <c r="Y514" s="4">
        <v>0.1</v>
      </c>
      <c r="Z514" s="4">
        <v>6.5</v>
      </c>
      <c r="AA514" s="4">
        <v>0.44</v>
      </c>
      <c r="AB514" s="4">
        <v>0.08</v>
      </c>
      <c r="AC514" s="4">
        <v>0.2</v>
      </c>
      <c r="AD514" s="4">
        <v>0.98</v>
      </c>
      <c r="AE514" s="4">
        <v>0.1</v>
      </c>
      <c r="AF514" s="4">
        <v>-0.1</v>
      </c>
      <c r="AG514" s="4" t="s">
        <v>1</v>
      </c>
      <c r="AH514" s="4" t="s">
        <v>1</v>
      </c>
      <c r="AI514" s="4" t="str">
        <f>""</f>
        <v/>
      </c>
      <c r="AJ514" s="4" t="str">
        <f>""</f>
        <v/>
      </c>
      <c r="AK514" s="4" t="str">
        <f>""</f>
        <v/>
      </c>
      <c r="AL514" s="4" t="str">
        <f>""</f>
        <v/>
      </c>
      <c r="AM514" s="4" t="str">
        <f>""</f>
        <v/>
      </c>
      <c r="AN514" s="4" t="str">
        <f>""</f>
        <v/>
      </c>
      <c r="AO514" s="4" t="str">
        <f>""</f>
        <v/>
      </c>
      <c r="AP514" s="4" t="str">
        <f>""</f>
        <v/>
      </c>
      <c r="AQ514" s="4" t="str">
        <f>""</f>
        <v/>
      </c>
      <c r="AR514" s="4" t="str">
        <f>""</f>
        <v/>
      </c>
      <c r="AS514" s="4" t="str">
        <f>""</f>
        <v/>
      </c>
    </row>
    <row r="515" spans="1:45" x14ac:dyDescent="0.25">
      <c r="A515" s="27" t="s">
        <v>155</v>
      </c>
      <c r="B515" s="9"/>
      <c r="C515" s="9"/>
      <c r="D515" s="9"/>
      <c r="E515" s="9"/>
      <c r="F515" s="16"/>
      <c r="G515" s="16"/>
      <c r="H515" s="14" t="s">
        <v>25</v>
      </c>
      <c r="I515" s="7" t="s">
        <v>26</v>
      </c>
      <c r="J515" s="7" t="s">
        <v>103</v>
      </c>
      <c r="K515" s="7" t="s">
        <v>104</v>
      </c>
      <c r="L515" s="7" t="s">
        <v>105</v>
      </c>
      <c r="M515" s="7" t="s">
        <v>106</v>
      </c>
      <c r="N515" s="7" t="s">
        <v>107</v>
      </c>
      <c r="O515" s="7" t="s">
        <v>108</v>
      </c>
      <c r="P515" s="7" t="s">
        <v>109</v>
      </c>
      <c r="Q515" s="7" t="s">
        <v>110</v>
      </c>
      <c r="R515" s="7" t="s">
        <v>111</v>
      </c>
      <c r="S515" s="7" t="s">
        <v>112</v>
      </c>
      <c r="T515" s="7" t="s">
        <v>113</v>
      </c>
      <c r="U515" s="7" t="s">
        <v>114</v>
      </c>
      <c r="V515" s="7" t="s">
        <v>115</v>
      </c>
      <c r="W515" s="7" t="s">
        <v>116</v>
      </c>
      <c r="X515" s="7" t="s">
        <v>117</v>
      </c>
      <c r="Y515" s="7" t="s">
        <v>118</v>
      </c>
      <c r="Z515" s="7" t="s">
        <v>119</v>
      </c>
      <c r="AC515" s="4" t="str">
        <f>""</f>
        <v/>
      </c>
      <c r="AD515" s="4" t="str">
        <f>""</f>
        <v/>
      </c>
      <c r="AE515" s="4" t="str">
        <f>""</f>
        <v/>
      </c>
      <c r="AF515" s="4" t="str">
        <f>""</f>
        <v/>
      </c>
      <c r="AG515" s="4" t="str">
        <f>""</f>
        <v/>
      </c>
      <c r="AH515" s="4" t="str">
        <f>""</f>
        <v/>
      </c>
      <c r="AI515" s="4" t="str">
        <f>""</f>
        <v/>
      </c>
      <c r="AJ515" s="4" t="str">
        <f>""</f>
        <v/>
      </c>
      <c r="AK515" s="4" t="str">
        <f>""</f>
        <v/>
      </c>
      <c r="AL515" s="4" t="str">
        <f>""</f>
        <v/>
      </c>
      <c r="AM515" s="4" t="str">
        <f>""</f>
        <v/>
      </c>
      <c r="AN515" s="4" t="str">
        <f>""</f>
        <v/>
      </c>
      <c r="AO515" s="4" t="str">
        <f>""</f>
        <v/>
      </c>
      <c r="AP515" s="4" t="str">
        <f>""</f>
        <v/>
      </c>
      <c r="AQ515" s="4" t="str">
        <f>""</f>
        <v/>
      </c>
      <c r="AR515" s="4" t="str">
        <f>""</f>
        <v/>
      </c>
      <c r="AS515" s="4" t="str">
        <f>""</f>
        <v/>
      </c>
    </row>
    <row r="516" spans="1:45" x14ac:dyDescent="0.25">
      <c r="A516" s="25"/>
      <c r="B516" s="10"/>
      <c r="C516" s="10"/>
      <c r="D516" s="10"/>
      <c r="E516" s="10"/>
      <c r="F516" s="17"/>
      <c r="G516" s="17"/>
      <c r="I516" s="8" t="s">
        <v>39</v>
      </c>
      <c r="J516" s="8">
        <v>0.5</v>
      </c>
      <c r="K516" s="8">
        <v>75</v>
      </c>
      <c r="L516" s="8">
        <v>75</v>
      </c>
      <c r="M516" s="8">
        <v>10</v>
      </c>
      <c r="N516" s="8">
        <v>0</v>
      </c>
      <c r="O516" s="8">
        <v>1</v>
      </c>
      <c r="P516" s="8">
        <v>1.2</v>
      </c>
      <c r="Q516" s="8">
        <v>18</v>
      </c>
      <c r="R516" s="8">
        <v>118</v>
      </c>
      <c r="S516" s="8">
        <v>0</v>
      </c>
      <c r="T516" s="8">
        <v>1.1000000000000001</v>
      </c>
      <c r="U516" s="8">
        <v>10</v>
      </c>
      <c r="V516" s="8">
        <v>1.1000000000000001</v>
      </c>
      <c r="W516" s="8">
        <v>20</v>
      </c>
      <c r="X516" s="8">
        <v>1</v>
      </c>
      <c r="Y516" s="8">
        <v>0.5</v>
      </c>
      <c r="Z516" s="8">
        <v>90</v>
      </c>
      <c r="AC516" s="4" t="str">
        <f>""</f>
        <v/>
      </c>
      <c r="AD516" s="4" t="str">
        <f>""</f>
        <v/>
      </c>
      <c r="AE516" s="4" t="str">
        <f>""</f>
        <v/>
      </c>
      <c r="AF516" s="4" t="str">
        <f>""</f>
        <v/>
      </c>
      <c r="AG516" s="4" t="str">
        <f>""</f>
        <v/>
      </c>
      <c r="AH516" s="4" t="str">
        <f>""</f>
        <v/>
      </c>
      <c r="AI516" s="4" t="str">
        <f>""</f>
        <v/>
      </c>
      <c r="AJ516" s="4" t="str">
        <f>""</f>
        <v/>
      </c>
      <c r="AK516" s="4" t="str">
        <f>""</f>
        <v/>
      </c>
      <c r="AL516" s="4" t="str">
        <f>""</f>
        <v/>
      </c>
      <c r="AM516" s="4" t="str">
        <f>""</f>
        <v/>
      </c>
      <c r="AN516" s="4" t="str">
        <f>""</f>
        <v/>
      </c>
      <c r="AO516" s="4" t="str">
        <f>""</f>
        <v/>
      </c>
      <c r="AP516" s="4" t="str">
        <f>""</f>
        <v/>
      </c>
      <c r="AQ516" s="4" t="str">
        <f>""</f>
        <v/>
      </c>
      <c r="AR516" s="4" t="str">
        <f>""</f>
        <v/>
      </c>
      <c r="AS516" s="4" t="str">
        <f>""</f>
        <v/>
      </c>
    </row>
    <row r="517" spans="1:45" x14ac:dyDescent="0.25">
      <c r="A517" s="25"/>
      <c r="B517" s="10"/>
      <c r="C517" s="10"/>
      <c r="D517" s="10"/>
      <c r="E517" s="10"/>
      <c r="F517" s="17"/>
      <c r="G517" s="17"/>
      <c r="I517" s="8" t="s">
        <v>40</v>
      </c>
      <c r="J517" s="8">
        <v>0</v>
      </c>
      <c r="K517" s="8">
        <v>0</v>
      </c>
      <c r="L517" s="8">
        <v>0</v>
      </c>
      <c r="M517" s="8">
        <v>0.8</v>
      </c>
      <c r="N517" s="8">
        <v>-6</v>
      </c>
      <c r="O517" s="8">
        <v>0</v>
      </c>
      <c r="P517" s="8">
        <v>0</v>
      </c>
      <c r="Q517" s="8">
        <v>0</v>
      </c>
      <c r="R517" s="8">
        <v>0.8</v>
      </c>
      <c r="S517" s="8">
        <v>-118</v>
      </c>
      <c r="T517" s="8">
        <v>0</v>
      </c>
      <c r="U517" s="8">
        <v>1</v>
      </c>
      <c r="V517" s="8">
        <v>0</v>
      </c>
      <c r="W517" s="8">
        <v>1</v>
      </c>
      <c r="X517" s="8">
        <v>0</v>
      </c>
      <c r="Y517" s="8">
        <v>0</v>
      </c>
      <c r="Z517" s="8">
        <v>-90</v>
      </c>
      <c r="AC517" s="4" t="str">
        <f>""</f>
        <v/>
      </c>
      <c r="AD517" s="4" t="str">
        <f>""</f>
        <v/>
      </c>
      <c r="AE517" s="4" t="str">
        <f>""</f>
        <v/>
      </c>
      <c r="AF517" s="4" t="str">
        <f>""</f>
        <v/>
      </c>
      <c r="AG517" s="4" t="str">
        <f>""</f>
        <v/>
      </c>
      <c r="AH517" s="4" t="str">
        <f>""</f>
        <v/>
      </c>
      <c r="AI517" s="4" t="str">
        <f>""</f>
        <v/>
      </c>
      <c r="AJ517" s="4" t="str">
        <f>""</f>
        <v/>
      </c>
      <c r="AK517" s="4" t="str">
        <f>""</f>
        <v/>
      </c>
      <c r="AL517" s="4" t="str">
        <f>""</f>
        <v/>
      </c>
      <c r="AM517" s="4" t="str">
        <f>""</f>
        <v/>
      </c>
      <c r="AN517" s="4" t="str">
        <f>""</f>
        <v/>
      </c>
      <c r="AO517" s="4" t="str">
        <f>""</f>
        <v/>
      </c>
      <c r="AP517" s="4" t="str">
        <f>""</f>
        <v/>
      </c>
      <c r="AQ517" s="4" t="str">
        <f>""</f>
        <v/>
      </c>
      <c r="AR517" s="4" t="str">
        <f>""</f>
        <v/>
      </c>
      <c r="AS517" s="4" t="str">
        <f>""</f>
        <v/>
      </c>
    </row>
    <row r="518" spans="1:45" x14ac:dyDescent="0.25">
      <c r="A518" s="22" t="s">
        <v>41</v>
      </c>
      <c r="B518" s="18" t="s">
        <v>42</v>
      </c>
      <c r="C518" s="18">
        <v>13.8</v>
      </c>
      <c r="D518" s="18">
        <v>125</v>
      </c>
      <c r="E518" s="18" t="s">
        <v>120</v>
      </c>
      <c r="F518" s="18">
        <v>1</v>
      </c>
      <c r="G518" s="18" t="str">
        <f>B518&amp;C518&amp;D518&amp;E518&amp;F518</f>
        <v>AVR13.8125ND1</v>
      </c>
      <c r="H518" s="4" t="s">
        <v>3</v>
      </c>
      <c r="I518" s="4">
        <v>1</v>
      </c>
      <c r="J518" s="4">
        <v>0</v>
      </c>
      <c r="K518" s="4">
        <v>10.75</v>
      </c>
      <c r="L518" s="4">
        <v>10.75</v>
      </c>
      <c r="M518" s="4">
        <v>5</v>
      </c>
      <c r="N518" s="4">
        <v>-0.87</v>
      </c>
      <c r="O518" s="4">
        <v>0</v>
      </c>
      <c r="P518" s="4">
        <v>1</v>
      </c>
      <c r="Q518" s="4">
        <v>0</v>
      </c>
      <c r="R518" s="4">
        <v>99</v>
      </c>
      <c r="S518" s="4">
        <v>-99</v>
      </c>
      <c r="T518" s="4">
        <v>0</v>
      </c>
      <c r="U518" s="4">
        <v>9.3000000000000007</v>
      </c>
      <c r="V518" s="4">
        <v>0</v>
      </c>
      <c r="W518" s="4">
        <v>11.63</v>
      </c>
      <c r="X518" s="4">
        <v>0.113</v>
      </c>
      <c r="Y518" s="4">
        <v>0.124</v>
      </c>
      <c r="Z518" s="4">
        <v>0</v>
      </c>
      <c r="AA518" s="4" t="s">
        <v>1</v>
      </c>
      <c r="AB518" s="4" t="s">
        <v>1</v>
      </c>
      <c r="AC518" s="4" t="str">
        <f>""</f>
        <v/>
      </c>
      <c r="AD518" s="4" t="str">
        <f>""</f>
        <v/>
      </c>
      <c r="AE518" s="4" t="str">
        <f>""</f>
        <v/>
      </c>
      <c r="AF518" s="4" t="str">
        <f>""</f>
        <v/>
      </c>
      <c r="AG518" s="4" t="str">
        <f>""</f>
        <v/>
      </c>
      <c r="AH518" s="4" t="str">
        <f>""</f>
        <v/>
      </c>
      <c r="AI518" s="4" t="str">
        <f>""</f>
        <v/>
      </c>
      <c r="AJ518" s="4" t="str">
        <f>""</f>
        <v/>
      </c>
      <c r="AK518" s="4" t="str">
        <f>""</f>
        <v/>
      </c>
      <c r="AL518" s="4" t="str">
        <f>""</f>
        <v/>
      </c>
      <c r="AM518" s="4" t="str">
        <f>""</f>
        <v/>
      </c>
      <c r="AN518" s="4" t="str">
        <f>""</f>
        <v/>
      </c>
      <c r="AO518" s="4" t="str">
        <f>""</f>
        <v/>
      </c>
      <c r="AP518" s="4" t="str">
        <f>""</f>
        <v/>
      </c>
      <c r="AQ518" s="4" t="str">
        <f>""</f>
        <v/>
      </c>
      <c r="AR518" s="4" t="str">
        <f>""</f>
        <v/>
      </c>
      <c r="AS518" s="4" t="str">
        <f>""</f>
        <v/>
      </c>
    </row>
    <row r="519" spans="1:45" x14ac:dyDescent="0.25">
      <c r="A519" s="15"/>
      <c r="B519" s="16"/>
      <c r="C519" s="16"/>
      <c r="D519" s="16"/>
      <c r="E519" s="16"/>
      <c r="F519" s="16"/>
      <c r="G519" s="16"/>
      <c r="H519" s="14" t="s">
        <v>25</v>
      </c>
      <c r="I519" s="7" t="s">
        <v>26</v>
      </c>
      <c r="J519" s="7" t="s">
        <v>44</v>
      </c>
      <c r="K519" s="7" t="s">
        <v>45</v>
      </c>
      <c r="L519" s="7" t="s">
        <v>46</v>
      </c>
      <c r="M519" s="7" t="s">
        <v>46</v>
      </c>
      <c r="N519" s="7" t="s">
        <v>47</v>
      </c>
      <c r="O519" s="7" t="s">
        <v>48</v>
      </c>
      <c r="P519" s="7" t="s">
        <v>49</v>
      </c>
      <c r="Q519" s="7" t="s">
        <v>50</v>
      </c>
      <c r="R519" s="7" t="s">
        <v>51</v>
      </c>
      <c r="S519" s="7" t="s">
        <v>121</v>
      </c>
      <c r="T519" s="7" t="s">
        <v>52</v>
      </c>
      <c r="U519" s="7" t="s">
        <v>53</v>
      </c>
      <c r="V519" s="7" t="s">
        <v>54</v>
      </c>
      <c r="W519" s="7" t="s">
        <v>55</v>
      </c>
      <c r="Z519" s="4" t="str">
        <f>""</f>
        <v/>
      </c>
      <c r="AA519" s="4" t="str">
        <f>""</f>
        <v/>
      </c>
      <c r="AB519" s="4" t="str">
        <f>""</f>
        <v/>
      </c>
      <c r="AC519" s="4" t="str">
        <f>""</f>
        <v/>
      </c>
      <c r="AD519" s="4" t="str">
        <f>""</f>
        <v/>
      </c>
      <c r="AE519" s="4" t="str">
        <f>""</f>
        <v/>
      </c>
      <c r="AF519" s="4" t="str">
        <f>""</f>
        <v/>
      </c>
      <c r="AG519" s="4" t="str">
        <f>""</f>
        <v/>
      </c>
      <c r="AH519" s="4" t="str">
        <f>""</f>
        <v/>
      </c>
      <c r="AI519" s="4" t="str">
        <f>""</f>
        <v/>
      </c>
      <c r="AJ519" s="4" t="str">
        <f>""</f>
        <v/>
      </c>
      <c r="AK519" s="4" t="str">
        <f>""</f>
        <v/>
      </c>
      <c r="AL519" s="4" t="str">
        <f>""</f>
        <v/>
      </c>
      <c r="AM519" s="4" t="str">
        <f>""</f>
        <v/>
      </c>
      <c r="AN519" s="4" t="str">
        <f>""</f>
        <v/>
      </c>
      <c r="AO519" s="4" t="str">
        <f>""</f>
        <v/>
      </c>
      <c r="AP519" s="4" t="str">
        <f>""</f>
        <v/>
      </c>
      <c r="AQ519" s="4" t="str">
        <f>""</f>
        <v/>
      </c>
      <c r="AR519" s="4" t="str">
        <f>""</f>
        <v/>
      </c>
      <c r="AS519" s="4" t="str">
        <f>""</f>
        <v/>
      </c>
    </row>
    <row r="520" spans="1:45" x14ac:dyDescent="0.25">
      <c r="A520" s="15"/>
      <c r="B520" s="17"/>
      <c r="C520" s="17"/>
      <c r="D520" s="17"/>
      <c r="E520" s="17"/>
      <c r="F520" s="17"/>
      <c r="G520" s="17"/>
      <c r="I520" s="8" t="s">
        <v>39</v>
      </c>
      <c r="J520" s="8">
        <v>10</v>
      </c>
      <c r="K520" s="8">
        <v>0.2</v>
      </c>
      <c r="L520" s="8">
        <v>0.2</v>
      </c>
      <c r="M520" s="8">
        <v>0.2</v>
      </c>
      <c r="N520" s="8">
        <v>10</v>
      </c>
      <c r="O520" s="8">
        <v>3</v>
      </c>
      <c r="P520" s="8">
        <v>2.5</v>
      </c>
      <c r="Q520" s="8"/>
      <c r="R520" s="8"/>
      <c r="S520" s="8"/>
      <c r="T520" s="8"/>
      <c r="U520" s="8"/>
      <c r="V520" s="8"/>
      <c r="W520" s="8"/>
      <c r="Z520" s="4" t="str">
        <f>""</f>
        <v/>
      </c>
      <c r="AA520" s="4" t="str">
        <f>""</f>
        <v/>
      </c>
      <c r="AB520" s="4" t="str">
        <f>""</f>
        <v/>
      </c>
      <c r="AC520" s="4" t="str">
        <f>""</f>
        <v/>
      </c>
      <c r="AD520" s="4" t="str">
        <f>""</f>
        <v/>
      </c>
      <c r="AE520" s="4" t="str">
        <f>""</f>
        <v/>
      </c>
      <c r="AF520" s="4" t="str">
        <f>""</f>
        <v/>
      </c>
      <c r="AG520" s="4" t="str">
        <f>""</f>
        <v/>
      </c>
      <c r="AH520" s="4" t="str">
        <f>""</f>
        <v/>
      </c>
      <c r="AI520" s="4" t="str">
        <f>""</f>
        <v/>
      </c>
      <c r="AJ520" s="4" t="str">
        <f>""</f>
        <v/>
      </c>
      <c r="AK520" s="4" t="str">
        <f>""</f>
        <v/>
      </c>
      <c r="AL520" s="4" t="str">
        <f>""</f>
        <v/>
      </c>
      <c r="AM520" s="4" t="str">
        <f>""</f>
        <v/>
      </c>
      <c r="AN520" s="4" t="str">
        <f>""</f>
        <v/>
      </c>
      <c r="AO520" s="4" t="str">
        <f>""</f>
        <v/>
      </c>
      <c r="AP520" s="4" t="str">
        <f>""</f>
        <v/>
      </c>
      <c r="AQ520" s="4" t="str">
        <f>""</f>
        <v/>
      </c>
      <c r="AR520" s="4" t="str">
        <f>""</f>
        <v/>
      </c>
      <c r="AS520" s="4" t="str">
        <f>""</f>
        <v/>
      </c>
    </row>
    <row r="521" spans="1:45" x14ac:dyDescent="0.25">
      <c r="A521" s="15"/>
      <c r="B521" s="17"/>
      <c r="C521" s="17"/>
      <c r="D521" s="17"/>
      <c r="E521" s="17"/>
      <c r="F521" s="17"/>
      <c r="G521" s="17"/>
      <c r="I521" s="8" t="s">
        <v>40</v>
      </c>
      <c r="J521" s="8">
        <v>1</v>
      </c>
      <c r="K521" s="8">
        <f>4*$K$2</f>
        <v>0.04</v>
      </c>
      <c r="L521" s="8">
        <f>4*$K$2</f>
        <v>0.04</v>
      </c>
      <c r="M521" s="8">
        <f>4*$K$2</f>
        <v>0.04</v>
      </c>
      <c r="N521" s="8">
        <v>1</v>
      </c>
      <c r="O521" s="8">
        <v>0</v>
      </c>
      <c r="P521" s="8"/>
      <c r="Q521" s="8"/>
      <c r="R521" s="8"/>
      <c r="S521" s="8"/>
      <c r="T521" s="8"/>
      <c r="U521" s="8"/>
      <c r="V521" s="8">
        <v>0</v>
      </c>
      <c r="W521" s="8"/>
      <c r="Z521" s="4" t="str">
        <f>""</f>
        <v/>
      </c>
      <c r="AA521" s="4" t="str">
        <f>""</f>
        <v/>
      </c>
      <c r="AB521" s="4" t="str">
        <f>""</f>
        <v/>
      </c>
      <c r="AC521" s="4" t="str">
        <f>""</f>
        <v/>
      </c>
      <c r="AD521" s="4" t="str">
        <f>""</f>
        <v/>
      </c>
      <c r="AE521" s="4" t="str">
        <f>""</f>
        <v/>
      </c>
      <c r="AF521" s="4" t="str">
        <f>""</f>
        <v/>
      </c>
      <c r="AG521" s="4" t="str">
        <f>""</f>
        <v/>
      </c>
      <c r="AH521" s="4" t="str">
        <f>""</f>
        <v/>
      </c>
      <c r="AI521" s="4" t="str">
        <f>""</f>
        <v/>
      </c>
      <c r="AJ521" s="4" t="str">
        <f>""</f>
        <v/>
      </c>
      <c r="AK521" s="4" t="str">
        <f>""</f>
        <v/>
      </c>
      <c r="AL521" s="4" t="str">
        <f>""</f>
        <v/>
      </c>
      <c r="AM521" s="4" t="str">
        <f>""</f>
        <v/>
      </c>
      <c r="AN521" s="4" t="str">
        <f>""</f>
        <v/>
      </c>
      <c r="AO521" s="4" t="str">
        <f>""</f>
        <v/>
      </c>
      <c r="AP521" s="4" t="str">
        <f>""</f>
        <v/>
      </c>
      <c r="AQ521" s="4" t="str">
        <f>""</f>
        <v/>
      </c>
      <c r="AR521" s="4" t="str">
        <f>""</f>
        <v/>
      </c>
      <c r="AS521" s="4" t="str">
        <f>""</f>
        <v/>
      </c>
    </row>
    <row r="522" spans="1:45" x14ac:dyDescent="0.25">
      <c r="A522" s="23" t="s">
        <v>41</v>
      </c>
      <c r="B522" s="18" t="s">
        <v>62</v>
      </c>
      <c r="C522" s="18">
        <v>13.8</v>
      </c>
      <c r="D522" s="18">
        <v>125</v>
      </c>
      <c r="E522" s="18" t="s">
        <v>120</v>
      </c>
      <c r="F522" s="18">
        <v>1</v>
      </c>
      <c r="G522" s="18" t="str">
        <f>B522&amp;C522&amp;D522&amp;E522&amp;F522</f>
        <v>GEN13.8125ND1</v>
      </c>
      <c r="H522" s="4" t="s">
        <v>2</v>
      </c>
      <c r="I522" s="4">
        <v>1</v>
      </c>
      <c r="J522" s="4">
        <v>6.9</v>
      </c>
      <c r="K522" s="4">
        <v>0.19900000000000001</v>
      </c>
      <c r="L522" s="4">
        <v>0.45</v>
      </c>
      <c r="M522" s="4">
        <v>7.0000000000000007E-2</v>
      </c>
      <c r="N522" s="4">
        <v>3.8</v>
      </c>
      <c r="O522" s="4">
        <v>0</v>
      </c>
      <c r="P522" s="4">
        <v>2.2999999999999998</v>
      </c>
      <c r="Q522" s="4">
        <v>2.21</v>
      </c>
      <c r="R522" s="4">
        <v>0.28999999999999998</v>
      </c>
      <c r="S522" s="4">
        <v>0.46</v>
      </c>
      <c r="T522" s="4">
        <v>0.1603</v>
      </c>
      <c r="U522" s="4">
        <v>0.16700000000000001</v>
      </c>
      <c r="V522" s="4">
        <v>0.08</v>
      </c>
      <c r="W522" s="4">
        <v>0.56000000000000005</v>
      </c>
      <c r="X522" s="4" t="s">
        <v>1</v>
      </c>
      <c r="Y522" s="4" t="s">
        <v>1</v>
      </c>
      <c r="Z522" s="4" t="str">
        <f>""</f>
        <v/>
      </c>
      <c r="AA522" s="4" t="str">
        <f>""</f>
        <v/>
      </c>
      <c r="AB522" s="4" t="str">
        <f>""</f>
        <v/>
      </c>
      <c r="AC522" s="4" t="str">
        <f>""</f>
        <v/>
      </c>
      <c r="AD522" s="4" t="str">
        <f>""</f>
        <v/>
      </c>
      <c r="AE522" s="4" t="str">
        <f>""</f>
        <v/>
      </c>
      <c r="AF522" s="4" t="str">
        <f>""</f>
        <v/>
      </c>
      <c r="AG522" s="4" t="str">
        <f>""</f>
        <v/>
      </c>
      <c r="AH522" s="4" t="str">
        <f>""</f>
        <v/>
      </c>
      <c r="AI522" s="4" t="str">
        <f>""</f>
        <v/>
      </c>
      <c r="AJ522" s="4" t="str">
        <f>""</f>
        <v/>
      </c>
      <c r="AK522" s="4" t="str">
        <f>""</f>
        <v/>
      </c>
      <c r="AL522" s="4" t="str">
        <f>""</f>
        <v/>
      </c>
      <c r="AM522" s="4" t="str">
        <f>""</f>
        <v/>
      </c>
      <c r="AN522" s="4" t="str">
        <f>""</f>
        <v/>
      </c>
      <c r="AO522" s="4" t="str">
        <f>""</f>
        <v/>
      </c>
      <c r="AP522" s="4" t="str">
        <f>""</f>
        <v/>
      </c>
      <c r="AQ522" s="4" t="str">
        <f>""</f>
        <v/>
      </c>
      <c r="AR522" s="4" t="str">
        <f>""</f>
        <v/>
      </c>
      <c r="AS522" s="4" t="str">
        <f>""</f>
        <v/>
      </c>
    </row>
    <row r="523" spans="1:45" x14ac:dyDescent="0.25">
      <c r="A523" s="15"/>
      <c r="B523" s="16"/>
      <c r="C523" s="16"/>
      <c r="D523" s="16"/>
      <c r="E523" s="16"/>
      <c r="F523" s="16"/>
      <c r="G523" s="16"/>
      <c r="H523" s="14" t="s">
        <v>25</v>
      </c>
      <c r="I523" s="7" t="s">
        <v>26</v>
      </c>
      <c r="J523" s="7" t="s">
        <v>64</v>
      </c>
      <c r="K523" s="7" t="s">
        <v>94</v>
      </c>
      <c r="L523" s="7" t="s">
        <v>122</v>
      </c>
      <c r="M523" s="7" t="s">
        <v>123</v>
      </c>
      <c r="N523" s="7" t="s">
        <v>95</v>
      </c>
      <c r="O523" s="7" t="s">
        <v>96</v>
      </c>
      <c r="P523" s="7" t="s">
        <v>124</v>
      </c>
      <c r="Q523" s="7"/>
      <c r="R523" s="7"/>
      <c r="S523" s="4" t="str">
        <f>""</f>
        <v/>
      </c>
      <c r="T523" s="4" t="str">
        <f>""</f>
        <v/>
      </c>
      <c r="U523" s="4" t="str">
        <f>""</f>
        <v/>
      </c>
      <c r="V523" s="4" t="str">
        <f>""</f>
        <v/>
      </c>
      <c r="W523" s="4" t="str">
        <f>""</f>
        <v/>
      </c>
      <c r="X523" s="4" t="str">
        <f>""</f>
        <v/>
      </c>
      <c r="Y523" s="4" t="str">
        <f>""</f>
        <v/>
      </c>
      <c r="Z523" s="4" t="str">
        <f>""</f>
        <v/>
      </c>
      <c r="AA523" s="4" t="str">
        <f>""</f>
        <v/>
      </c>
      <c r="AB523" s="4" t="str">
        <f>""</f>
        <v/>
      </c>
      <c r="AC523" s="4" t="str">
        <f>""</f>
        <v/>
      </c>
      <c r="AD523" s="4" t="str">
        <f>""</f>
        <v/>
      </c>
      <c r="AE523" s="4" t="str">
        <f>""</f>
        <v/>
      </c>
      <c r="AF523" s="4" t="str">
        <f>""</f>
        <v/>
      </c>
      <c r="AG523" s="4" t="str">
        <f>""</f>
        <v/>
      </c>
      <c r="AH523" s="4" t="str">
        <f>""</f>
        <v/>
      </c>
      <c r="AI523" s="4" t="str">
        <f>""</f>
        <v/>
      </c>
      <c r="AJ523" s="4" t="str">
        <f>""</f>
        <v/>
      </c>
      <c r="AK523" s="4" t="str">
        <f>""</f>
        <v/>
      </c>
      <c r="AL523" s="4" t="str">
        <f>""</f>
        <v/>
      </c>
      <c r="AM523" s="4" t="str">
        <f>""</f>
        <v/>
      </c>
      <c r="AN523" s="4" t="str">
        <f>""</f>
        <v/>
      </c>
      <c r="AO523" s="4" t="str">
        <f>""</f>
        <v/>
      </c>
      <c r="AP523" s="4" t="str">
        <f>""</f>
        <v/>
      </c>
      <c r="AQ523" s="4" t="str">
        <f>""</f>
        <v/>
      </c>
      <c r="AR523" s="4" t="str">
        <f>""</f>
        <v/>
      </c>
      <c r="AS523" s="4" t="str">
        <f>""</f>
        <v/>
      </c>
    </row>
    <row r="524" spans="1:45" x14ac:dyDescent="0.25">
      <c r="A524" s="15"/>
      <c r="B524" s="17"/>
      <c r="C524" s="17"/>
      <c r="D524" s="17"/>
      <c r="E524" s="17"/>
      <c r="F524" s="17"/>
      <c r="G524" s="17"/>
      <c r="I524" s="8" t="s">
        <v>39</v>
      </c>
      <c r="J524" s="8"/>
      <c r="K524" s="8"/>
      <c r="L524" s="8"/>
      <c r="M524" s="8"/>
      <c r="N524" s="8"/>
      <c r="O524" s="8"/>
      <c r="P524" s="8"/>
      <c r="Q524" s="8"/>
      <c r="R524" s="8"/>
      <c r="S524" s="4" t="str">
        <f>""</f>
        <v/>
      </c>
      <c r="T524" s="4" t="str">
        <f>""</f>
        <v/>
      </c>
      <c r="U524" s="4" t="str">
        <f>""</f>
        <v/>
      </c>
      <c r="V524" s="4" t="str">
        <f>""</f>
        <v/>
      </c>
      <c r="W524" s="4" t="str">
        <f>""</f>
        <v/>
      </c>
      <c r="X524" s="4" t="str">
        <f>""</f>
        <v/>
      </c>
      <c r="Y524" s="4" t="str">
        <f>""</f>
        <v/>
      </c>
      <c r="Z524" s="4" t="str">
        <f>""</f>
        <v/>
      </c>
      <c r="AA524" s="4" t="str">
        <f>""</f>
        <v/>
      </c>
      <c r="AB524" s="4" t="str">
        <f>""</f>
        <v/>
      </c>
      <c r="AC524" s="4" t="str">
        <f>""</f>
        <v/>
      </c>
      <c r="AD524" s="4" t="str">
        <f>""</f>
        <v/>
      </c>
      <c r="AE524" s="4" t="str">
        <f>""</f>
        <v/>
      </c>
      <c r="AF524" s="4" t="str">
        <f>""</f>
        <v/>
      </c>
      <c r="AG524" s="4" t="str">
        <f>""</f>
        <v/>
      </c>
      <c r="AH524" s="4" t="str">
        <f>""</f>
        <v/>
      </c>
      <c r="AI524" s="4" t="str">
        <f>""</f>
        <v/>
      </c>
      <c r="AJ524" s="4" t="str">
        <f>""</f>
        <v/>
      </c>
      <c r="AK524" s="4" t="str">
        <f>""</f>
        <v/>
      </c>
      <c r="AL524" s="4" t="str">
        <f>""</f>
        <v/>
      </c>
      <c r="AM524" s="4" t="str">
        <f>""</f>
        <v/>
      </c>
      <c r="AN524" s="4" t="str">
        <f>""</f>
        <v/>
      </c>
      <c r="AO524" s="4" t="str">
        <f>""</f>
        <v/>
      </c>
      <c r="AP524" s="4" t="str">
        <f>""</f>
        <v/>
      </c>
      <c r="AQ524" s="4" t="str">
        <f>""</f>
        <v/>
      </c>
      <c r="AR524" s="4" t="str">
        <f>""</f>
        <v/>
      </c>
      <c r="AS524" s="4" t="str">
        <f>""</f>
        <v/>
      </c>
    </row>
    <row r="525" spans="1:45" x14ac:dyDescent="0.25">
      <c r="A525" s="15"/>
      <c r="B525" s="17"/>
      <c r="C525" s="17"/>
      <c r="D525" s="17"/>
      <c r="E525" s="17"/>
      <c r="F525" s="17"/>
      <c r="G525" s="17"/>
      <c r="I525" s="8" t="s">
        <v>40</v>
      </c>
      <c r="J525" s="8"/>
      <c r="K525" s="8"/>
      <c r="L525" s="8"/>
      <c r="M525" s="8"/>
      <c r="N525" s="8"/>
      <c r="O525" s="8"/>
      <c r="P525" s="8"/>
      <c r="Q525" s="8"/>
      <c r="R525" s="8"/>
      <c r="S525" s="4" t="str">
        <f>""</f>
        <v/>
      </c>
      <c r="T525" s="4" t="str">
        <f>""</f>
        <v/>
      </c>
      <c r="U525" s="4" t="str">
        <f>""</f>
        <v/>
      </c>
      <c r="V525" s="4" t="str">
        <f>""</f>
        <v/>
      </c>
      <c r="W525" s="4" t="str">
        <f>""</f>
        <v/>
      </c>
      <c r="X525" s="4" t="str">
        <f>""</f>
        <v/>
      </c>
      <c r="Y525" s="4" t="str">
        <f>""</f>
        <v/>
      </c>
      <c r="Z525" s="4" t="str">
        <f>""</f>
        <v/>
      </c>
      <c r="AA525" s="4" t="str">
        <f>""</f>
        <v/>
      </c>
      <c r="AB525" s="4" t="str">
        <f>""</f>
        <v/>
      </c>
      <c r="AC525" s="4" t="str">
        <f>""</f>
        <v/>
      </c>
      <c r="AD525" s="4" t="str">
        <f>""</f>
        <v/>
      </c>
      <c r="AE525" s="4" t="str">
        <f>""</f>
        <v/>
      </c>
      <c r="AF525" s="4" t="str">
        <f>""</f>
        <v/>
      </c>
      <c r="AG525" s="4" t="str">
        <f>""</f>
        <v/>
      </c>
      <c r="AH525" s="4" t="str">
        <f>""</f>
        <v/>
      </c>
      <c r="AI525" s="4" t="str">
        <f>""</f>
        <v/>
      </c>
      <c r="AJ525" s="4" t="str">
        <f>""</f>
        <v/>
      </c>
      <c r="AK525" s="4" t="str">
        <f>""</f>
        <v/>
      </c>
      <c r="AL525" s="4" t="str">
        <f>""</f>
        <v/>
      </c>
      <c r="AM525" s="4" t="str">
        <f>""</f>
        <v/>
      </c>
      <c r="AN525" s="4" t="str">
        <f>""</f>
        <v/>
      </c>
      <c r="AO525" s="4" t="str">
        <f>""</f>
        <v/>
      </c>
      <c r="AP525" s="4" t="str">
        <f>""</f>
        <v/>
      </c>
      <c r="AQ525" s="4" t="str">
        <f>""</f>
        <v/>
      </c>
      <c r="AR525" s="4" t="str">
        <f>""</f>
        <v/>
      </c>
      <c r="AS525" s="4" t="str">
        <f>""</f>
        <v/>
      </c>
    </row>
    <row r="526" spans="1:45" x14ac:dyDescent="0.25">
      <c r="A526" s="23" t="s">
        <v>41</v>
      </c>
      <c r="B526" s="18" t="s">
        <v>76</v>
      </c>
      <c r="C526" s="18">
        <v>13.8</v>
      </c>
      <c r="D526" s="18">
        <v>125</v>
      </c>
      <c r="E526" s="18" t="s">
        <v>120</v>
      </c>
      <c r="F526" s="18">
        <v>1</v>
      </c>
      <c r="G526" s="18" t="str">
        <f>B526&amp;C526&amp;D526&amp;E526&amp;F526</f>
        <v>GOV13.8125ND1</v>
      </c>
      <c r="H526" s="4" t="s">
        <v>7</v>
      </c>
      <c r="I526" s="4">
        <v>1</v>
      </c>
      <c r="J526" s="4">
        <v>0.03</v>
      </c>
      <c r="K526" s="4">
        <v>0.499</v>
      </c>
      <c r="L526" s="4">
        <v>1</v>
      </c>
      <c r="M526" s="4">
        <v>0</v>
      </c>
      <c r="N526" s="4">
        <v>4</v>
      </c>
      <c r="O526" s="4">
        <v>9</v>
      </c>
      <c r="P526" s="4">
        <v>0.1</v>
      </c>
      <c r="Q526" s="4" t="s">
        <v>1</v>
      </c>
      <c r="R526" s="4" t="s">
        <v>1</v>
      </c>
      <c r="S526" s="4" t="str">
        <f>""</f>
        <v/>
      </c>
      <c r="T526" s="4" t="str">
        <f>""</f>
        <v/>
      </c>
      <c r="U526" s="4" t="str">
        <f>""</f>
        <v/>
      </c>
      <c r="V526" s="4" t="str">
        <f>""</f>
        <v/>
      </c>
      <c r="W526" s="4" t="str">
        <f>""</f>
        <v/>
      </c>
      <c r="X526" s="4" t="str">
        <f>""</f>
        <v/>
      </c>
      <c r="Y526" s="4" t="str">
        <f>""</f>
        <v/>
      </c>
      <c r="Z526" s="4" t="str">
        <f>""</f>
        <v/>
      </c>
      <c r="AA526" s="4" t="str">
        <f>""</f>
        <v/>
      </c>
      <c r="AB526" s="4" t="str">
        <f>""</f>
        <v/>
      </c>
      <c r="AC526" s="4" t="str">
        <f>""</f>
        <v/>
      </c>
      <c r="AD526" s="4" t="str">
        <f>""</f>
        <v/>
      </c>
      <c r="AE526" s="4" t="str">
        <f>""</f>
        <v/>
      </c>
      <c r="AF526" s="4" t="str">
        <f>""</f>
        <v/>
      </c>
      <c r="AG526" s="4" t="str">
        <f>""</f>
        <v/>
      </c>
      <c r="AH526" s="4" t="str">
        <f>""</f>
        <v/>
      </c>
      <c r="AI526" s="4" t="str">
        <f>""</f>
        <v/>
      </c>
      <c r="AJ526" s="4" t="str">
        <f>""</f>
        <v/>
      </c>
      <c r="AK526" s="4" t="str">
        <f>""</f>
        <v/>
      </c>
      <c r="AL526" s="4" t="str">
        <f>""</f>
        <v/>
      </c>
      <c r="AM526" s="4" t="str">
        <f>""</f>
        <v/>
      </c>
      <c r="AN526" s="4" t="str">
        <f>""</f>
        <v/>
      </c>
      <c r="AO526" s="4" t="str">
        <f>""</f>
        <v/>
      </c>
      <c r="AP526" s="4" t="str">
        <f>""</f>
        <v/>
      </c>
      <c r="AQ526" s="4" t="str">
        <f>""</f>
        <v/>
      </c>
      <c r="AR526" s="4" t="str">
        <f>""</f>
        <v/>
      </c>
      <c r="AS526" s="4" t="str">
        <f>""</f>
        <v/>
      </c>
    </row>
    <row r="527" spans="1:45" x14ac:dyDescent="0.25">
      <c r="A527" s="15"/>
      <c r="B527" s="16"/>
      <c r="C527" s="16"/>
      <c r="D527" s="16"/>
      <c r="E527" s="16"/>
      <c r="F527" s="16"/>
      <c r="G527" s="16"/>
      <c r="H527" s="14" t="s">
        <v>25</v>
      </c>
      <c r="I527" s="7" t="s">
        <v>26</v>
      </c>
      <c r="J527" s="7" t="s">
        <v>77</v>
      </c>
      <c r="K527" s="7" t="s">
        <v>78</v>
      </c>
      <c r="L527" s="7" t="s">
        <v>79</v>
      </c>
      <c r="M527" s="7" t="s">
        <v>80</v>
      </c>
      <c r="N527" s="7" t="s">
        <v>81</v>
      </c>
      <c r="O527" s="7" t="s">
        <v>82</v>
      </c>
      <c r="P527" s="7" t="s">
        <v>83</v>
      </c>
      <c r="Q527" s="7" t="s">
        <v>84</v>
      </c>
      <c r="R527" s="7" t="s">
        <v>85</v>
      </c>
      <c r="S527" s="7" t="s">
        <v>86</v>
      </c>
      <c r="T527" s="7" t="s">
        <v>87</v>
      </c>
      <c r="U527" s="7" t="s">
        <v>88</v>
      </c>
      <c r="V527" s="7" t="s">
        <v>89</v>
      </c>
      <c r="W527" s="7" t="s">
        <v>90</v>
      </c>
      <c r="X527" s="7" t="s">
        <v>91</v>
      </c>
      <c r="Y527" s="7" t="s">
        <v>92</v>
      </c>
      <c r="Z527" s="7" t="s">
        <v>93</v>
      </c>
      <c r="AA527" s="7" t="s">
        <v>94</v>
      </c>
      <c r="AB527" s="7" t="s">
        <v>95</v>
      </c>
      <c r="AC527" s="7" t="s">
        <v>96</v>
      </c>
      <c r="AD527" s="7" t="s">
        <v>97</v>
      </c>
      <c r="AE527" s="7" t="s">
        <v>98</v>
      </c>
      <c r="AF527" s="7" t="s">
        <v>99</v>
      </c>
      <c r="AI527" s="4" t="str">
        <f>""</f>
        <v/>
      </c>
      <c r="AJ527" s="4" t="str">
        <f>""</f>
        <v/>
      </c>
      <c r="AK527" s="4" t="str">
        <f>""</f>
        <v/>
      </c>
      <c r="AL527" s="4" t="str">
        <f>""</f>
        <v/>
      </c>
      <c r="AM527" s="4" t="str">
        <f>""</f>
        <v/>
      </c>
      <c r="AN527" s="4" t="str">
        <f>""</f>
        <v/>
      </c>
      <c r="AO527" s="4" t="str">
        <f>""</f>
        <v/>
      </c>
      <c r="AP527" s="4" t="str">
        <f>""</f>
        <v/>
      </c>
      <c r="AQ527" s="4" t="str">
        <f>""</f>
        <v/>
      </c>
      <c r="AR527" s="4" t="str">
        <f>""</f>
        <v/>
      </c>
      <c r="AS527" s="4" t="str">
        <f>""</f>
        <v/>
      </c>
    </row>
    <row r="528" spans="1:45" x14ac:dyDescent="0.25">
      <c r="A528" s="15"/>
      <c r="B528" s="17"/>
      <c r="C528" s="17"/>
      <c r="D528" s="17"/>
      <c r="E528" s="17"/>
      <c r="F528" s="17"/>
      <c r="G528" s="17"/>
      <c r="I528" s="8" t="s">
        <v>39</v>
      </c>
      <c r="J528" s="8"/>
      <c r="K528" s="8"/>
      <c r="L528" s="8"/>
      <c r="M528" s="8"/>
      <c r="N528" s="8"/>
      <c r="O528" s="8"/>
      <c r="P528" s="8">
        <v>15</v>
      </c>
      <c r="Q528" s="8">
        <v>15</v>
      </c>
      <c r="R528" s="8"/>
      <c r="S528" s="8">
        <v>15</v>
      </c>
      <c r="T528" s="8">
        <v>15</v>
      </c>
      <c r="U528" s="8"/>
      <c r="V528" s="8"/>
      <c r="W528" s="8"/>
      <c r="X528" s="8">
        <v>2</v>
      </c>
      <c r="Y528" s="8">
        <v>2</v>
      </c>
      <c r="Z528" s="8"/>
      <c r="AA528" s="8">
        <v>2</v>
      </c>
      <c r="AB528" s="8">
        <v>2</v>
      </c>
      <c r="AC528" s="8">
        <v>2</v>
      </c>
      <c r="AD528" s="8">
        <v>2</v>
      </c>
      <c r="AE528" s="8">
        <v>0.99</v>
      </c>
      <c r="AF528" s="8">
        <v>0</v>
      </c>
      <c r="AI528" s="4" t="str">
        <f>""</f>
        <v/>
      </c>
      <c r="AJ528" s="4" t="str">
        <f>""</f>
        <v/>
      </c>
      <c r="AK528" s="4" t="str">
        <f>""</f>
        <v/>
      </c>
      <c r="AL528" s="4" t="str">
        <f>""</f>
        <v/>
      </c>
      <c r="AM528" s="4" t="str">
        <f>""</f>
        <v/>
      </c>
      <c r="AN528" s="4" t="str">
        <f>""</f>
        <v/>
      </c>
      <c r="AO528" s="4" t="str">
        <f>""</f>
        <v/>
      </c>
      <c r="AP528" s="4" t="str">
        <f>""</f>
        <v/>
      </c>
      <c r="AQ528" s="4" t="str">
        <f>""</f>
        <v/>
      </c>
      <c r="AR528" s="4" t="str">
        <f>""</f>
        <v/>
      </c>
      <c r="AS528" s="4" t="str">
        <f>""</f>
        <v/>
      </c>
    </row>
    <row r="529" spans="1:45" x14ac:dyDescent="0.25">
      <c r="A529" s="15"/>
      <c r="B529" s="17"/>
      <c r="C529" s="17"/>
      <c r="D529" s="17"/>
      <c r="E529" s="17"/>
      <c r="F529" s="17"/>
      <c r="G529" s="17"/>
      <c r="I529" s="8" t="s">
        <v>40</v>
      </c>
      <c r="J529" s="8"/>
      <c r="K529" s="8"/>
      <c r="L529" s="8"/>
      <c r="M529" s="8"/>
      <c r="N529" s="8"/>
      <c r="O529" s="8"/>
      <c r="P529" s="8">
        <v>1.5</v>
      </c>
      <c r="Q529" s="8">
        <v>1.5</v>
      </c>
      <c r="R529" s="8">
        <f>2*$K$2</f>
        <v>0.02</v>
      </c>
      <c r="S529" s="8">
        <v>1.5</v>
      </c>
      <c r="T529" s="8">
        <v>1.5</v>
      </c>
      <c r="U529" s="8">
        <f>2*$K$2</f>
        <v>0.02</v>
      </c>
      <c r="V529" s="8"/>
      <c r="W529" s="8"/>
      <c r="X529" s="8">
        <f t="shared" ref="X529:Y529" si="64">2*$K$2</f>
        <v>0.02</v>
      </c>
      <c r="Y529" s="8">
        <f t="shared" si="64"/>
        <v>0.02</v>
      </c>
      <c r="Z529" s="8"/>
      <c r="AA529" s="8">
        <f t="shared" ref="AA529:AD529" si="65">2*$K$2</f>
        <v>0.02</v>
      </c>
      <c r="AB529" s="8">
        <f t="shared" si="65"/>
        <v>0.02</v>
      </c>
      <c r="AC529" s="8">
        <f t="shared" si="65"/>
        <v>0.02</v>
      </c>
      <c r="AD529" s="8">
        <f t="shared" si="65"/>
        <v>0.02</v>
      </c>
      <c r="AE529" s="8">
        <v>0</v>
      </c>
      <c r="AF529" s="8">
        <v>-0.3</v>
      </c>
      <c r="AI529" s="4" t="str">
        <f>""</f>
        <v/>
      </c>
      <c r="AJ529" s="4" t="str">
        <f>""</f>
        <v/>
      </c>
      <c r="AK529" s="4" t="str">
        <f>""</f>
        <v/>
      </c>
      <c r="AL529" s="4" t="str">
        <f>""</f>
        <v/>
      </c>
      <c r="AM529" s="4" t="str">
        <f>""</f>
        <v/>
      </c>
      <c r="AN529" s="4" t="str">
        <f>""</f>
        <v/>
      </c>
      <c r="AO529" s="4" t="str">
        <f>""</f>
        <v/>
      </c>
      <c r="AP529" s="4" t="str">
        <f>""</f>
        <v/>
      </c>
      <c r="AQ529" s="4" t="str">
        <f>""</f>
        <v/>
      </c>
      <c r="AR529" s="4" t="str">
        <f>""</f>
        <v/>
      </c>
      <c r="AS529" s="4" t="str">
        <f>""</f>
        <v/>
      </c>
    </row>
    <row r="530" spans="1:45" x14ac:dyDescent="0.25">
      <c r="A530" s="24" t="s">
        <v>41</v>
      </c>
      <c r="B530" s="18" t="s">
        <v>100</v>
      </c>
      <c r="C530" s="18">
        <v>13.8</v>
      </c>
      <c r="D530" s="18">
        <v>125</v>
      </c>
      <c r="E530" s="18" t="s">
        <v>120</v>
      </c>
      <c r="F530" s="18">
        <v>1</v>
      </c>
      <c r="G530" s="18" t="str">
        <f>B530&amp;C530&amp;D530&amp;E530&amp;F530</f>
        <v>PSS13.8125ND1</v>
      </c>
      <c r="H530" s="4" t="s">
        <v>9</v>
      </c>
      <c r="I530" s="4">
        <v>1</v>
      </c>
      <c r="J530" s="4">
        <v>1</v>
      </c>
      <c r="K530" s="4">
        <v>0</v>
      </c>
      <c r="L530" s="4">
        <v>3</v>
      </c>
      <c r="M530" s="4">
        <v>0</v>
      </c>
      <c r="N530" s="4">
        <v>5</v>
      </c>
      <c r="O530" s="4">
        <v>1</v>
      </c>
      <c r="P530" s="4">
        <v>2.5</v>
      </c>
      <c r="Q530" s="4">
        <v>2.5</v>
      </c>
      <c r="R530" s="4">
        <v>0</v>
      </c>
      <c r="S530" s="4">
        <v>2.5</v>
      </c>
      <c r="T530" s="4">
        <v>0</v>
      </c>
      <c r="U530" s="4">
        <v>2.5</v>
      </c>
      <c r="V530" s="4">
        <v>0.39</v>
      </c>
      <c r="W530" s="4">
        <v>1</v>
      </c>
      <c r="X530" s="4">
        <v>0</v>
      </c>
      <c r="Y530" s="4">
        <v>0.1</v>
      </c>
      <c r="Z530" s="4">
        <v>6.5</v>
      </c>
      <c r="AA530" s="4">
        <v>0.44</v>
      </c>
      <c r="AB530" s="4">
        <v>0.08</v>
      </c>
      <c r="AC530" s="4">
        <v>0.2</v>
      </c>
      <c r="AD530" s="4">
        <v>0.98</v>
      </c>
      <c r="AE530" s="4">
        <v>0.1</v>
      </c>
      <c r="AF530" s="4">
        <v>-0.1</v>
      </c>
      <c r="AG530" s="4" t="s">
        <v>1</v>
      </c>
      <c r="AH530" s="4" t="s">
        <v>1</v>
      </c>
      <c r="AI530" s="4" t="str">
        <f>""</f>
        <v/>
      </c>
      <c r="AJ530" s="4" t="str">
        <f>""</f>
        <v/>
      </c>
      <c r="AK530" s="4" t="str">
        <f>""</f>
        <v/>
      </c>
      <c r="AL530" s="4" t="str">
        <f>""</f>
        <v/>
      </c>
      <c r="AM530" s="4" t="str">
        <f>""</f>
        <v/>
      </c>
      <c r="AN530" s="4" t="str">
        <f>""</f>
        <v/>
      </c>
      <c r="AO530" s="4" t="str">
        <f>""</f>
        <v/>
      </c>
      <c r="AP530" s="4" t="str">
        <f>""</f>
        <v/>
      </c>
      <c r="AQ530" s="4" t="str">
        <f>""</f>
        <v/>
      </c>
      <c r="AR530" s="4" t="str">
        <f>""</f>
        <v/>
      </c>
      <c r="AS530" s="4" t="str">
        <f>""</f>
        <v/>
      </c>
    </row>
    <row r="531" spans="1:45" x14ac:dyDescent="0.25">
      <c r="A531" s="27" t="s">
        <v>156</v>
      </c>
      <c r="B531" s="9"/>
      <c r="C531" s="9"/>
      <c r="D531" s="9"/>
      <c r="E531" s="9"/>
      <c r="F531" s="16"/>
      <c r="G531" s="16"/>
      <c r="H531" s="14" t="s">
        <v>25</v>
      </c>
      <c r="I531" s="7" t="s">
        <v>26</v>
      </c>
      <c r="J531" s="7" t="s">
        <v>103</v>
      </c>
      <c r="K531" s="7" t="s">
        <v>104</v>
      </c>
      <c r="L531" s="7" t="s">
        <v>105</v>
      </c>
      <c r="M531" s="7" t="s">
        <v>106</v>
      </c>
      <c r="N531" s="7" t="s">
        <v>107</v>
      </c>
      <c r="O531" s="7" t="s">
        <v>108</v>
      </c>
      <c r="P531" s="7" t="s">
        <v>109</v>
      </c>
      <c r="Q531" s="7" t="s">
        <v>110</v>
      </c>
      <c r="R531" s="7" t="s">
        <v>111</v>
      </c>
      <c r="S531" s="7" t="s">
        <v>112</v>
      </c>
      <c r="T531" s="7" t="s">
        <v>113</v>
      </c>
      <c r="U531" s="7" t="s">
        <v>114</v>
      </c>
      <c r="V531" s="7" t="s">
        <v>115</v>
      </c>
      <c r="W531" s="7" t="s">
        <v>116</v>
      </c>
      <c r="X531" s="7" t="s">
        <v>117</v>
      </c>
      <c r="Y531" s="7" t="s">
        <v>118</v>
      </c>
      <c r="Z531" s="7" t="s">
        <v>119</v>
      </c>
      <c r="AC531" s="4" t="str">
        <f>""</f>
        <v/>
      </c>
      <c r="AD531" s="4" t="str">
        <f>""</f>
        <v/>
      </c>
      <c r="AE531" s="4" t="str">
        <f>""</f>
        <v/>
      </c>
      <c r="AF531" s="4" t="str">
        <f>""</f>
        <v/>
      </c>
      <c r="AG531" s="4" t="str">
        <f>""</f>
        <v/>
      </c>
      <c r="AH531" s="4" t="str">
        <f>""</f>
        <v/>
      </c>
      <c r="AI531" s="4" t="str">
        <f>""</f>
        <v/>
      </c>
      <c r="AJ531" s="4" t="str">
        <f>""</f>
        <v/>
      </c>
      <c r="AK531" s="4" t="str">
        <f>""</f>
        <v/>
      </c>
      <c r="AL531" s="4" t="str">
        <f>""</f>
        <v/>
      </c>
      <c r="AM531" s="4" t="str">
        <f>""</f>
        <v/>
      </c>
      <c r="AN531" s="4" t="str">
        <f>""</f>
        <v/>
      </c>
      <c r="AO531" s="4" t="str">
        <f>""</f>
        <v/>
      </c>
      <c r="AP531" s="4" t="str">
        <f>""</f>
        <v/>
      </c>
      <c r="AQ531" s="4" t="str">
        <f>""</f>
        <v/>
      </c>
      <c r="AR531" s="4" t="str">
        <f>""</f>
        <v/>
      </c>
      <c r="AS531" s="4" t="str">
        <f>""</f>
        <v/>
      </c>
    </row>
    <row r="532" spans="1:45" x14ac:dyDescent="0.25">
      <c r="A532" s="25"/>
      <c r="B532" s="10"/>
      <c r="C532" s="10"/>
      <c r="D532" s="10"/>
      <c r="E532" s="10"/>
      <c r="F532" s="17"/>
      <c r="G532" s="17"/>
      <c r="I532" s="8" t="s">
        <v>39</v>
      </c>
      <c r="J532" s="8">
        <v>0.5</v>
      </c>
      <c r="K532" s="8">
        <v>75</v>
      </c>
      <c r="L532" s="8">
        <v>75</v>
      </c>
      <c r="M532" s="8">
        <v>10</v>
      </c>
      <c r="N532" s="8">
        <v>0</v>
      </c>
      <c r="O532" s="8">
        <v>1</v>
      </c>
      <c r="P532" s="8">
        <v>1.2</v>
      </c>
      <c r="Q532" s="8">
        <v>18</v>
      </c>
      <c r="R532" s="8">
        <v>118</v>
      </c>
      <c r="S532" s="8">
        <v>0</v>
      </c>
      <c r="T532" s="8">
        <v>1.1000000000000001</v>
      </c>
      <c r="U532" s="8">
        <v>10</v>
      </c>
      <c r="V532" s="8">
        <v>1.1000000000000001</v>
      </c>
      <c r="W532" s="8">
        <v>20</v>
      </c>
      <c r="X532" s="8">
        <v>1</v>
      </c>
      <c r="Y532" s="8">
        <v>0.5</v>
      </c>
      <c r="Z532" s="8">
        <v>90</v>
      </c>
      <c r="AC532" s="4" t="str">
        <f>""</f>
        <v/>
      </c>
      <c r="AD532" s="4" t="str">
        <f>""</f>
        <v/>
      </c>
      <c r="AE532" s="4" t="str">
        <f>""</f>
        <v/>
      </c>
      <c r="AF532" s="4" t="str">
        <f>""</f>
        <v/>
      </c>
      <c r="AG532" s="4" t="str">
        <f>""</f>
        <v/>
      </c>
      <c r="AH532" s="4" t="str">
        <f>""</f>
        <v/>
      </c>
      <c r="AI532" s="4" t="str">
        <f>""</f>
        <v/>
      </c>
      <c r="AJ532" s="4" t="str">
        <f>""</f>
        <v/>
      </c>
      <c r="AK532" s="4" t="str">
        <f>""</f>
        <v/>
      </c>
      <c r="AL532" s="4" t="str">
        <f>""</f>
        <v/>
      </c>
      <c r="AM532" s="4" t="str">
        <f>""</f>
        <v/>
      </c>
      <c r="AN532" s="4" t="str">
        <f>""</f>
        <v/>
      </c>
      <c r="AO532" s="4" t="str">
        <f>""</f>
        <v/>
      </c>
      <c r="AP532" s="4" t="str">
        <f>""</f>
        <v/>
      </c>
      <c r="AQ532" s="4" t="str">
        <f>""</f>
        <v/>
      </c>
      <c r="AR532" s="4" t="str">
        <f>""</f>
        <v/>
      </c>
      <c r="AS532" s="4" t="str">
        <f>""</f>
        <v/>
      </c>
    </row>
    <row r="533" spans="1:45" x14ac:dyDescent="0.25">
      <c r="A533" s="25"/>
      <c r="B533" s="10"/>
      <c r="C533" s="10"/>
      <c r="D533" s="10"/>
      <c r="E533" s="10"/>
      <c r="F533" s="17"/>
      <c r="G533" s="17"/>
      <c r="I533" s="8" t="s">
        <v>40</v>
      </c>
      <c r="J533" s="8">
        <v>0</v>
      </c>
      <c r="K533" s="8">
        <v>0</v>
      </c>
      <c r="L533" s="8">
        <v>0</v>
      </c>
      <c r="M533" s="8">
        <v>0.8</v>
      </c>
      <c r="N533" s="8">
        <v>-6</v>
      </c>
      <c r="O533" s="8">
        <v>0</v>
      </c>
      <c r="P533" s="8">
        <v>0</v>
      </c>
      <c r="Q533" s="8">
        <v>0</v>
      </c>
      <c r="R533" s="8">
        <v>0.8</v>
      </c>
      <c r="S533" s="8">
        <v>-118</v>
      </c>
      <c r="T533" s="8">
        <v>0</v>
      </c>
      <c r="U533" s="8">
        <v>1</v>
      </c>
      <c r="V533" s="8">
        <v>0</v>
      </c>
      <c r="W533" s="8">
        <v>1</v>
      </c>
      <c r="X533" s="8">
        <v>0</v>
      </c>
      <c r="Y533" s="8">
        <v>0</v>
      </c>
      <c r="Z533" s="8">
        <v>-90</v>
      </c>
      <c r="AC533" s="4" t="str">
        <f>""</f>
        <v/>
      </c>
      <c r="AD533" s="4" t="str">
        <f>""</f>
        <v/>
      </c>
      <c r="AE533" s="4" t="str">
        <f>""</f>
        <v/>
      </c>
      <c r="AF533" s="4" t="str">
        <f>""</f>
        <v/>
      </c>
      <c r="AG533" s="4" t="str">
        <f>""</f>
        <v/>
      </c>
      <c r="AH533" s="4" t="str">
        <f>""</f>
        <v/>
      </c>
      <c r="AI533" s="4" t="str">
        <f>""</f>
        <v/>
      </c>
      <c r="AJ533" s="4" t="str">
        <f>""</f>
        <v/>
      </c>
      <c r="AK533" s="4" t="str">
        <f>""</f>
        <v/>
      </c>
      <c r="AL533" s="4" t="str">
        <f>""</f>
        <v/>
      </c>
      <c r="AM533" s="4" t="str">
        <f>""</f>
        <v/>
      </c>
      <c r="AN533" s="4" t="str">
        <f>""</f>
        <v/>
      </c>
      <c r="AO533" s="4" t="str">
        <f>""</f>
        <v/>
      </c>
      <c r="AP533" s="4" t="str">
        <f>""</f>
        <v/>
      </c>
      <c r="AQ533" s="4" t="str">
        <f>""</f>
        <v/>
      </c>
      <c r="AR533" s="4" t="str">
        <f>""</f>
        <v/>
      </c>
      <c r="AS533" s="4" t="str">
        <f>""</f>
        <v/>
      </c>
    </row>
    <row r="534" spans="1:45" x14ac:dyDescent="0.25">
      <c r="A534" s="22" t="s">
        <v>41</v>
      </c>
      <c r="B534" s="18" t="s">
        <v>42</v>
      </c>
      <c r="C534" s="18">
        <v>13.8</v>
      </c>
      <c r="D534" s="18">
        <v>130</v>
      </c>
      <c r="E534" s="18" t="s">
        <v>43</v>
      </c>
      <c r="F534" s="18">
        <v>1</v>
      </c>
      <c r="G534" s="18" t="str">
        <f>B534&amp;C534&amp;D534&amp;E534&amp;F534</f>
        <v>AVR13.8130TD1</v>
      </c>
      <c r="H534" s="4" t="s">
        <v>3</v>
      </c>
      <c r="I534" s="4">
        <v>1</v>
      </c>
      <c r="J534" s="4">
        <v>0</v>
      </c>
      <c r="K534" s="4">
        <v>10.75</v>
      </c>
      <c r="L534" s="4">
        <v>10.75</v>
      </c>
      <c r="M534" s="4">
        <v>5</v>
      </c>
      <c r="N534" s="4">
        <v>-0.87</v>
      </c>
      <c r="O534" s="4">
        <v>0</v>
      </c>
      <c r="P534" s="4">
        <v>1</v>
      </c>
      <c r="Q534" s="4">
        <v>0</v>
      </c>
      <c r="R534" s="4">
        <v>99</v>
      </c>
      <c r="S534" s="4">
        <v>-99</v>
      </c>
      <c r="T534" s="4">
        <v>0</v>
      </c>
      <c r="U534" s="4">
        <v>9.3000000000000007</v>
      </c>
      <c r="V534" s="4">
        <v>0</v>
      </c>
      <c r="W534" s="4">
        <v>11.63</v>
      </c>
      <c r="X534" s="4">
        <v>0.113</v>
      </c>
      <c r="Y534" s="4">
        <v>0.124</v>
      </c>
      <c r="Z534" s="4">
        <v>0</v>
      </c>
      <c r="AA534" s="4" t="s">
        <v>1</v>
      </c>
      <c r="AB534" s="4" t="s">
        <v>1</v>
      </c>
      <c r="AC534" s="4" t="str">
        <f>""</f>
        <v/>
      </c>
      <c r="AD534" s="4" t="str">
        <f>""</f>
        <v/>
      </c>
      <c r="AE534" s="4" t="str">
        <f>""</f>
        <v/>
      </c>
      <c r="AF534" s="4" t="str">
        <f>""</f>
        <v/>
      </c>
      <c r="AG534" s="4" t="str">
        <f>""</f>
        <v/>
      </c>
      <c r="AH534" s="4" t="str">
        <f>""</f>
        <v/>
      </c>
      <c r="AI534" s="4" t="str">
        <f>""</f>
        <v/>
      </c>
      <c r="AJ534" s="4" t="str">
        <f>""</f>
        <v/>
      </c>
      <c r="AK534" s="4" t="str">
        <f>""</f>
        <v/>
      </c>
      <c r="AL534" s="4" t="str">
        <f>""</f>
        <v/>
      </c>
      <c r="AM534" s="4" t="str">
        <f>""</f>
        <v/>
      </c>
      <c r="AN534" s="4" t="str">
        <f>""</f>
        <v/>
      </c>
      <c r="AO534" s="4" t="str">
        <f>""</f>
        <v/>
      </c>
      <c r="AP534" s="4" t="str">
        <f>""</f>
        <v/>
      </c>
      <c r="AQ534" s="4" t="str">
        <f>""</f>
        <v/>
      </c>
      <c r="AR534" s="4" t="str">
        <f>""</f>
        <v/>
      </c>
      <c r="AS534" s="4" t="str">
        <f>""</f>
        <v/>
      </c>
    </row>
    <row r="535" spans="1:45" x14ac:dyDescent="0.25">
      <c r="A535" s="15"/>
      <c r="B535" s="16"/>
      <c r="C535" s="16"/>
      <c r="D535" s="16"/>
      <c r="E535" s="16"/>
      <c r="F535" s="16"/>
      <c r="G535" s="16"/>
      <c r="H535" s="14" t="s">
        <v>25</v>
      </c>
      <c r="I535" s="7" t="s">
        <v>26</v>
      </c>
      <c r="J535" s="7" t="s">
        <v>44</v>
      </c>
      <c r="K535" s="7" t="s">
        <v>45</v>
      </c>
      <c r="L535" s="7" t="s">
        <v>46</v>
      </c>
      <c r="M535" s="7" t="s">
        <v>47</v>
      </c>
      <c r="N535" s="7" t="s">
        <v>48</v>
      </c>
      <c r="O535" s="7" t="s">
        <v>49</v>
      </c>
      <c r="P535" s="7" t="s">
        <v>50</v>
      </c>
      <c r="Q535" s="7" t="s">
        <v>51</v>
      </c>
      <c r="R535" s="7" t="s">
        <v>52</v>
      </c>
      <c r="S535" s="7" t="s">
        <v>53</v>
      </c>
      <c r="T535" s="7" t="s">
        <v>54</v>
      </c>
      <c r="U535" s="7" t="s">
        <v>55</v>
      </c>
      <c r="X535" s="4" t="str">
        <f>""</f>
        <v/>
      </c>
      <c r="Y535" s="4" t="str">
        <f>""</f>
        <v/>
      </c>
      <c r="Z535" s="4" t="str">
        <f>""</f>
        <v/>
      </c>
      <c r="AA535" s="4" t="str">
        <f>""</f>
        <v/>
      </c>
      <c r="AB535" s="4" t="str">
        <f>""</f>
        <v/>
      </c>
      <c r="AC535" s="4" t="str">
        <f>""</f>
        <v/>
      </c>
      <c r="AD535" s="4" t="str">
        <f>""</f>
        <v/>
      </c>
      <c r="AE535" s="4" t="str">
        <f>""</f>
        <v/>
      </c>
      <c r="AF535" s="4" t="str">
        <f>""</f>
        <v/>
      </c>
      <c r="AG535" s="4" t="str">
        <f>""</f>
        <v/>
      </c>
      <c r="AH535" s="4" t="str">
        <f>""</f>
        <v/>
      </c>
      <c r="AI535" s="4" t="str">
        <f>""</f>
        <v/>
      </c>
      <c r="AJ535" s="4" t="str">
        <f>""</f>
        <v/>
      </c>
      <c r="AK535" s="4" t="str">
        <f>""</f>
        <v/>
      </c>
      <c r="AL535" s="4" t="str">
        <f>""</f>
        <v/>
      </c>
      <c r="AM535" s="4" t="str">
        <f>""</f>
        <v/>
      </c>
      <c r="AN535" s="4" t="str">
        <f>""</f>
        <v/>
      </c>
      <c r="AO535" s="4" t="str">
        <f>""</f>
        <v/>
      </c>
      <c r="AP535" s="4" t="str">
        <f>""</f>
        <v/>
      </c>
      <c r="AQ535" s="4" t="str">
        <f>""</f>
        <v/>
      </c>
      <c r="AR535" s="4" t="str">
        <f>""</f>
        <v/>
      </c>
      <c r="AS535" s="4" t="str">
        <f>""</f>
        <v/>
      </c>
    </row>
    <row r="536" spans="1:45" x14ac:dyDescent="0.25">
      <c r="A536" s="15"/>
      <c r="B536" s="17"/>
      <c r="C536" s="17"/>
      <c r="D536" s="17"/>
      <c r="E536" s="17"/>
      <c r="F536" s="17"/>
      <c r="G536" s="17"/>
      <c r="I536" s="8" t="s">
        <v>39</v>
      </c>
      <c r="J536" s="8">
        <v>10</v>
      </c>
      <c r="K536" s="8">
        <v>0.2</v>
      </c>
      <c r="L536" s="8">
        <v>0.2</v>
      </c>
      <c r="M536" s="8">
        <v>10</v>
      </c>
      <c r="N536" s="8">
        <v>3</v>
      </c>
      <c r="O536" s="8">
        <v>2.5</v>
      </c>
      <c r="P536" s="8"/>
      <c r="Q536" s="8"/>
      <c r="R536" s="8"/>
      <c r="S536" s="8"/>
      <c r="T536" s="8"/>
      <c r="U536" s="8"/>
      <c r="X536" s="4" t="str">
        <f>""</f>
        <v/>
      </c>
      <c r="Y536" s="4" t="str">
        <f>""</f>
        <v/>
      </c>
      <c r="Z536" s="4" t="str">
        <f>""</f>
        <v/>
      </c>
      <c r="AA536" s="4" t="str">
        <f>""</f>
        <v/>
      </c>
      <c r="AB536" s="4" t="str">
        <f>""</f>
        <v/>
      </c>
      <c r="AC536" s="4" t="str">
        <f>""</f>
        <v/>
      </c>
      <c r="AD536" s="4" t="str">
        <f>""</f>
        <v/>
      </c>
      <c r="AE536" s="4" t="str">
        <f>""</f>
        <v/>
      </c>
      <c r="AF536" s="4" t="str">
        <f>""</f>
        <v/>
      </c>
      <c r="AG536" s="4" t="str">
        <f>""</f>
        <v/>
      </c>
      <c r="AH536" s="4" t="str">
        <f>""</f>
        <v/>
      </c>
      <c r="AI536" s="4" t="str">
        <f>""</f>
        <v/>
      </c>
      <c r="AJ536" s="4" t="str">
        <f>""</f>
        <v/>
      </c>
      <c r="AK536" s="4" t="str">
        <f>""</f>
        <v/>
      </c>
      <c r="AL536" s="4" t="str">
        <f>""</f>
        <v/>
      </c>
      <c r="AM536" s="4" t="str">
        <f>""</f>
        <v/>
      </c>
      <c r="AN536" s="4" t="str">
        <f>""</f>
        <v/>
      </c>
      <c r="AO536" s="4" t="str">
        <f>""</f>
        <v/>
      </c>
      <c r="AP536" s="4" t="str">
        <f>""</f>
        <v/>
      </c>
      <c r="AQ536" s="4" t="str">
        <f>""</f>
        <v/>
      </c>
      <c r="AR536" s="4" t="str">
        <f>""</f>
        <v/>
      </c>
      <c r="AS536" s="4" t="str">
        <f>""</f>
        <v/>
      </c>
    </row>
    <row r="537" spans="1:45" x14ac:dyDescent="0.25">
      <c r="A537" s="15"/>
      <c r="B537" s="17"/>
      <c r="C537" s="17"/>
      <c r="D537" s="17"/>
      <c r="E537" s="17"/>
      <c r="F537" s="17"/>
      <c r="G537" s="17"/>
      <c r="I537" s="8" t="s">
        <v>40</v>
      </c>
      <c r="J537" s="8">
        <v>1</v>
      </c>
      <c r="K537" s="8">
        <f>4*$K$2</f>
        <v>0.04</v>
      </c>
      <c r="L537" s="8">
        <f>4*$K$2</f>
        <v>0.04</v>
      </c>
      <c r="M537" s="8">
        <v>1</v>
      </c>
      <c r="N537" s="8">
        <v>0</v>
      </c>
      <c r="O537" s="8"/>
      <c r="P537" s="8"/>
      <c r="Q537" s="8"/>
      <c r="R537" s="8"/>
      <c r="S537" s="8"/>
      <c r="T537" s="8">
        <v>0</v>
      </c>
      <c r="U537" s="8"/>
      <c r="X537" s="4" t="str">
        <f>""</f>
        <v/>
      </c>
      <c r="Y537" s="4" t="str">
        <f>""</f>
        <v/>
      </c>
      <c r="Z537" s="4" t="str">
        <f>""</f>
        <v/>
      </c>
      <c r="AA537" s="4" t="str">
        <f>""</f>
        <v/>
      </c>
      <c r="AB537" s="4" t="str">
        <f>""</f>
        <v/>
      </c>
      <c r="AC537" s="4" t="str">
        <f>""</f>
        <v/>
      </c>
      <c r="AD537" s="4" t="str">
        <f>""</f>
        <v/>
      </c>
      <c r="AE537" s="4" t="str">
        <f>""</f>
        <v/>
      </c>
      <c r="AF537" s="4" t="str">
        <f>""</f>
        <v/>
      </c>
      <c r="AG537" s="4" t="str">
        <f>""</f>
        <v/>
      </c>
      <c r="AH537" s="4" t="str">
        <f>""</f>
        <v/>
      </c>
      <c r="AI537" s="4" t="str">
        <f>""</f>
        <v/>
      </c>
      <c r="AJ537" s="4" t="str">
        <f>""</f>
        <v/>
      </c>
      <c r="AK537" s="4" t="str">
        <f>""</f>
        <v/>
      </c>
      <c r="AL537" s="4" t="str">
        <f>""</f>
        <v/>
      </c>
      <c r="AM537" s="4" t="str">
        <f>""</f>
        <v/>
      </c>
      <c r="AN537" s="4" t="str">
        <f>""</f>
        <v/>
      </c>
      <c r="AO537" s="4" t="str">
        <f>""</f>
        <v/>
      </c>
      <c r="AP537" s="4" t="str">
        <f>""</f>
        <v/>
      </c>
      <c r="AQ537" s="4" t="str">
        <f>""</f>
        <v/>
      </c>
      <c r="AR537" s="4" t="str">
        <f>""</f>
        <v/>
      </c>
      <c r="AS537" s="4" t="str">
        <f>""</f>
        <v/>
      </c>
    </row>
    <row r="538" spans="1:45" x14ac:dyDescent="0.25">
      <c r="A538" s="23" t="s">
        <v>41</v>
      </c>
      <c r="B538" s="18" t="s">
        <v>62</v>
      </c>
      <c r="C538" s="18">
        <v>13.8</v>
      </c>
      <c r="D538" s="18">
        <v>130</v>
      </c>
      <c r="E538" s="18" t="s">
        <v>43</v>
      </c>
      <c r="F538" s="18">
        <v>1</v>
      </c>
      <c r="G538" s="18" t="str">
        <f>B538&amp;C538&amp;D538&amp;E538&amp;F538</f>
        <v>GEN13.8130TD1</v>
      </c>
      <c r="H538" s="4" t="s">
        <v>0</v>
      </c>
      <c r="I538" s="4">
        <v>1</v>
      </c>
      <c r="J538" s="4">
        <v>9.99</v>
      </c>
      <c r="K538" s="4">
        <v>0.1</v>
      </c>
      <c r="L538" s="4">
        <v>0.12</v>
      </c>
      <c r="M538" s="4">
        <v>3.63</v>
      </c>
      <c r="N538" s="4">
        <v>0.5</v>
      </c>
      <c r="O538" s="4">
        <v>1.07</v>
      </c>
      <c r="P538" s="4">
        <v>0.74</v>
      </c>
      <c r="Q538" s="4">
        <v>0.24</v>
      </c>
      <c r="R538" s="4">
        <v>0.17</v>
      </c>
      <c r="S538" s="4">
        <v>0.15</v>
      </c>
      <c r="T538" s="4">
        <v>0.1</v>
      </c>
      <c r="U538" s="4">
        <v>0.25</v>
      </c>
      <c r="V538" s="4" t="s">
        <v>1</v>
      </c>
      <c r="W538" s="4" t="s">
        <v>1</v>
      </c>
      <c r="X538" s="4" t="str">
        <f>""</f>
        <v/>
      </c>
      <c r="Y538" s="4" t="str">
        <f>""</f>
        <v/>
      </c>
      <c r="Z538" s="4" t="str">
        <f>""</f>
        <v/>
      </c>
      <c r="AA538" s="4" t="str">
        <f>""</f>
        <v/>
      </c>
      <c r="AB538" s="4" t="str">
        <f>""</f>
        <v/>
      </c>
      <c r="AC538" s="4" t="str">
        <f>""</f>
        <v/>
      </c>
      <c r="AD538" s="4" t="str">
        <f>""</f>
        <v/>
      </c>
      <c r="AE538" s="4" t="str">
        <f>""</f>
        <v/>
      </c>
      <c r="AF538" s="4" t="str">
        <f>""</f>
        <v/>
      </c>
      <c r="AG538" s="4" t="str">
        <f>""</f>
        <v/>
      </c>
      <c r="AH538" s="4" t="str">
        <f>""</f>
        <v/>
      </c>
      <c r="AI538" s="4" t="str">
        <f>""</f>
        <v/>
      </c>
      <c r="AJ538" s="4" t="str">
        <f>""</f>
        <v/>
      </c>
      <c r="AK538" s="4" t="str">
        <f>""</f>
        <v/>
      </c>
      <c r="AL538" s="4" t="str">
        <f>""</f>
        <v/>
      </c>
      <c r="AM538" s="4" t="str">
        <f>""</f>
        <v/>
      </c>
      <c r="AN538" s="4" t="str">
        <f>""</f>
        <v/>
      </c>
      <c r="AO538" s="4" t="str">
        <f>""</f>
        <v/>
      </c>
      <c r="AP538" s="4" t="str">
        <f>""</f>
        <v/>
      </c>
      <c r="AQ538" s="4" t="str">
        <f>""</f>
        <v/>
      </c>
      <c r="AR538" s="4" t="str">
        <f>""</f>
        <v/>
      </c>
      <c r="AS538" s="4" t="str">
        <f>""</f>
        <v/>
      </c>
    </row>
    <row r="539" spans="1:45" x14ac:dyDescent="0.25">
      <c r="A539" s="15"/>
      <c r="B539" s="16"/>
      <c r="C539" s="16"/>
      <c r="D539" s="16"/>
      <c r="E539" s="16"/>
      <c r="F539" s="16"/>
      <c r="G539" s="16"/>
      <c r="H539" s="14" t="s">
        <v>25</v>
      </c>
      <c r="I539" s="7" t="s">
        <v>26</v>
      </c>
      <c r="J539" s="7" t="s">
        <v>64</v>
      </c>
      <c r="K539" s="7" t="s">
        <v>65</v>
      </c>
      <c r="L539" s="7" t="s">
        <v>66</v>
      </c>
      <c r="M539" s="7" t="s">
        <v>67</v>
      </c>
      <c r="N539" s="7" t="s">
        <v>68</v>
      </c>
      <c r="O539" s="7" t="s">
        <v>69</v>
      </c>
      <c r="P539" s="7" t="s">
        <v>70</v>
      </c>
      <c r="Q539" s="7" t="s">
        <v>71</v>
      </c>
      <c r="R539" s="7" t="s">
        <v>72</v>
      </c>
      <c r="S539" s="7" t="s">
        <v>73</v>
      </c>
      <c r="T539" s="7" t="s">
        <v>74</v>
      </c>
      <c r="U539" s="7" t="s">
        <v>75</v>
      </c>
      <c r="X539" s="4" t="str">
        <f>""</f>
        <v/>
      </c>
      <c r="Y539" s="4" t="str">
        <f>""</f>
        <v/>
      </c>
      <c r="Z539" s="4" t="str">
        <f>""</f>
        <v/>
      </c>
      <c r="AA539" s="4" t="str">
        <f>""</f>
        <v/>
      </c>
      <c r="AB539" s="4" t="str">
        <f>""</f>
        <v/>
      </c>
      <c r="AC539" s="4" t="str">
        <f>""</f>
        <v/>
      </c>
      <c r="AD539" s="4" t="str">
        <f>""</f>
        <v/>
      </c>
      <c r="AE539" s="4" t="str">
        <f>""</f>
        <v/>
      </c>
      <c r="AF539" s="4" t="str">
        <f>""</f>
        <v/>
      </c>
      <c r="AG539" s="4" t="str">
        <f>""</f>
        <v/>
      </c>
      <c r="AH539" s="4" t="str">
        <f>""</f>
        <v/>
      </c>
      <c r="AI539" s="4" t="str">
        <f>""</f>
        <v/>
      </c>
      <c r="AJ539" s="4" t="str">
        <f>""</f>
        <v/>
      </c>
      <c r="AK539" s="4" t="str">
        <f>""</f>
        <v/>
      </c>
      <c r="AL539" s="4" t="str">
        <f>""</f>
        <v/>
      </c>
      <c r="AM539" s="4" t="str">
        <f>""</f>
        <v/>
      </c>
      <c r="AN539" s="4" t="str">
        <f>""</f>
        <v/>
      </c>
      <c r="AO539" s="4" t="str">
        <f>""</f>
        <v/>
      </c>
      <c r="AP539" s="4" t="str">
        <f>""</f>
        <v/>
      </c>
      <c r="AQ539" s="4" t="str">
        <f>""</f>
        <v/>
      </c>
      <c r="AR539" s="4" t="str">
        <f>""</f>
        <v/>
      </c>
      <c r="AS539" s="4" t="str">
        <f>""</f>
        <v/>
      </c>
    </row>
    <row r="540" spans="1:45" x14ac:dyDescent="0.25">
      <c r="A540" s="15"/>
      <c r="B540" s="17"/>
      <c r="C540" s="17"/>
      <c r="D540" s="17"/>
      <c r="E540" s="17"/>
      <c r="F540" s="17"/>
      <c r="G540" s="17"/>
      <c r="I540" s="8" t="s">
        <v>39</v>
      </c>
      <c r="J540" s="8">
        <v>1</v>
      </c>
      <c r="K540" s="8">
        <v>2</v>
      </c>
      <c r="L540" s="8">
        <v>30</v>
      </c>
      <c r="M540" s="8">
        <v>0.1</v>
      </c>
      <c r="N540" s="8">
        <v>1</v>
      </c>
      <c r="O540" s="8">
        <v>0.3</v>
      </c>
      <c r="P540" s="8">
        <v>1</v>
      </c>
      <c r="Q540" s="8">
        <v>1</v>
      </c>
      <c r="R540" s="8">
        <v>30</v>
      </c>
      <c r="S540" s="8">
        <v>1.5</v>
      </c>
      <c r="T540" s="8">
        <v>0.5</v>
      </c>
      <c r="U540" s="8">
        <v>0.15</v>
      </c>
      <c r="X540" s="4" t="str">
        <f>""</f>
        <v/>
      </c>
      <c r="Y540" s="4" t="str">
        <f>""</f>
        <v/>
      </c>
      <c r="Z540" s="4" t="str">
        <f>""</f>
        <v/>
      </c>
      <c r="AA540" s="4" t="str">
        <f>""</f>
        <v/>
      </c>
      <c r="AB540" s="4" t="str">
        <f>""</f>
        <v/>
      </c>
      <c r="AC540" s="4" t="str">
        <f>""</f>
        <v/>
      </c>
      <c r="AD540" s="4" t="str">
        <f>""</f>
        <v/>
      </c>
      <c r="AE540" s="4" t="str">
        <f>""</f>
        <v/>
      </c>
      <c r="AF540" s="4" t="str">
        <f>""</f>
        <v/>
      </c>
      <c r="AG540" s="4" t="str">
        <f>""</f>
        <v/>
      </c>
      <c r="AH540" s="4" t="str">
        <f>""</f>
        <v/>
      </c>
      <c r="AI540" s="4" t="str">
        <f>""</f>
        <v/>
      </c>
      <c r="AJ540" s="4" t="str">
        <f>""</f>
        <v/>
      </c>
      <c r="AK540" s="4" t="str">
        <f>""</f>
        <v/>
      </c>
      <c r="AL540" s="4" t="str">
        <f>""</f>
        <v/>
      </c>
      <c r="AM540" s="4" t="str">
        <f>""</f>
        <v/>
      </c>
      <c r="AN540" s="4" t="str">
        <f>""</f>
        <v/>
      </c>
      <c r="AO540" s="4" t="str">
        <f>""</f>
        <v/>
      </c>
      <c r="AP540" s="4" t="str">
        <f>""</f>
        <v/>
      </c>
      <c r="AQ540" s="4" t="str">
        <f>""</f>
        <v/>
      </c>
      <c r="AR540" s="4" t="str">
        <f>""</f>
        <v/>
      </c>
      <c r="AS540" s="4" t="str">
        <f>""</f>
        <v/>
      </c>
    </row>
    <row r="541" spans="1:45" x14ac:dyDescent="0.25">
      <c r="A541" s="15"/>
      <c r="B541" s="17"/>
      <c r="C541" s="17"/>
      <c r="D541" s="17"/>
      <c r="E541" s="17"/>
      <c r="F541" s="17"/>
      <c r="G541" s="17"/>
      <c r="I541" s="8" t="s">
        <v>40</v>
      </c>
      <c r="J541" s="8">
        <v>0</v>
      </c>
      <c r="K541" s="8">
        <v>0</v>
      </c>
      <c r="L541" s="8">
        <f>4*$K$2</f>
        <v>0.04</v>
      </c>
      <c r="M541" s="8">
        <f>4*$K$2</f>
        <v>0.04</v>
      </c>
      <c r="N541" s="8">
        <f>4*$K$2</f>
        <v>0.04</v>
      </c>
      <c r="O541" s="8">
        <v>0</v>
      </c>
      <c r="P541" s="8">
        <v>0</v>
      </c>
      <c r="Q541" s="8">
        <v>0</v>
      </c>
      <c r="R541" s="8">
        <v>0.5</v>
      </c>
      <c r="S541" s="8">
        <v>0.8</v>
      </c>
      <c r="T541" s="8">
        <v>0</v>
      </c>
      <c r="U541" s="8">
        <v>0</v>
      </c>
      <c r="X541" s="4" t="str">
        <f>""</f>
        <v/>
      </c>
      <c r="Y541" s="4" t="str">
        <f>""</f>
        <v/>
      </c>
      <c r="Z541" s="4" t="str">
        <f>""</f>
        <v/>
      </c>
      <c r="AA541" s="4" t="str">
        <f>""</f>
        <v/>
      </c>
      <c r="AB541" s="4" t="str">
        <f>""</f>
        <v/>
      </c>
      <c r="AC541" s="4" t="str">
        <f>""</f>
        <v/>
      </c>
      <c r="AD541" s="4" t="str">
        <f>""</f>
        <v/>
      </c>
      <c r="AE541" s="4" t="str">
        <f>""</f>
        <v/>
      </c>
      <c r="AF541" s="4" t="str">
        <f>""</f>
        <v/>
      </c>
      <c r="AG541" s="4" t="str">
        <f>""</f>
        <v/>
      </c>
      <c r="AH541" s="4" t="str">
        <f>""</f>
        <v/>
      </c>
      <c r="AI541" s="4" t="str">
        <f>""</f>
        <v/>
      </c>
      <c r="AJ541" s="4" t="str">
        <f>""</f>
        <v/>
      </c>
      <c r="AK541" s="4" t="str">
        <f>""</f>
        <v/>
      </c>
      <c r="AL541" s="4" t="str">
        <f>""</f>
        <v/>
      </c>
      <c r="AM541" s="4" t="str">
        <f>""</f>
        <v/>
      </c>
      <c r="AN541" s="4" t="str">
        <f>""</f>
        <v/>
      </c>
      <c r="AO541" s="4" t="str">
        <f>""</f>
        <v/>
      </c>
      <c r="AP541" s="4" t="str">
        <f>""</f>
        <v/>
      </c>
      <c r="AQ541" s="4" t="str">
        <f>""</f>
        <v/>
      </c>
      <c r="AR541" s="4" t="str">
        <f>""</f>
        <v/>
      </c>
      <c r="AS541" s="4" t="str">
        <f>""</f>
        <v/>
      </c>
    </row>
    <row r="542" spans="1:45" x14ac:dyDescent="0.25">
      <c r="A542" s="23" t="s">
        <v>41</v>
      </c>
      <c r="B542" s="18" t="s">
        <v>76</v>
      </c>
      <c r="C542" s="18">
        <v>13.8</v>
      </c>
      <c r="D542" s="18">
        <v>130</v>
      </c>
      <c r="E542" s="18" t="s">
        <v>43</v>
      </c>
      <c r="F542" s="18">
        <v>1</v>
      </c>
      <c r="G542" s="18" t="str">
        <f>B542&amp;C542&amp;D542&amp;E542&amp;F542</f>
        <v>GOV13.8130TD1</v>
      </c>
      <c r="H542" s="4" t="s">
        <v>6</v>
      </c>
      <c r="I542" s="4">
        <v>1</v>
      </c>
      <c r="J542" s="4">
        <v>0.06</v>
      </c>
      <c r="K542" s="4">
        <v>0.4</v>
      </c>
      <c r="L542" s="4">
        <v>3</v>
      </c>
      <c r="M542" s="4">
        <v>9.9000000000000005E-2</v>
      </c>
      <c r="N542" s="4">
        <v>0.4</v>
      </c>
      <c r="O542" s="4">
        <v>0.15</v>
      </c>
      <c r="P542" s="4">
        <v>1</v>
      </c>
      <c r="Q542" s="4">
        <v>0.1</v>
      </c>
      <c r="R542" s="4">
        <v>1.35</v>
      </c>
      <c r="S542" s="4">
        <v>1.4</v>
      </c>
      <c r="T542" s="4">
        <v>0.1</v>
      </c>
      <c r="U542" s="4">
        <v>0.1</v>
      </c>
      <c r="V542" s="4" t="s">
        <v>1</v>
      </c>
      <c r="W542" s="4" t="s">
        <v>1</v>
      </c>
      <c r="X542" s="4" t="str">
        <f>""</f>
        <v/>
      </c>
      <c r="Y542" s="4" t="str">
        <f>""</f>
        <v/>
      </c>
      <c r="Z542" s="4" t="str">
        <f>""</f>
        <v/>
      </c>
      <c r="AA542" s="4" t="str">
        <f>""</f>
        <v/>
      </c>
      <c r="AB542" s="4" t="str">
        <f>""</f>
        <v/>
      </c>
      <c r="AC542" s="4" t="str">
        <f>""</f>
        <v/>
      </c>
      <c r="AD542" s="4" t="str">
        <f>""</f>
        <v/>
      </c>
      <c r="AE542" s="4" t="str">
        <f>""</f>
        <v/>
      </c>
      <c r="AF542" s="4" t="str">
        <f>""</f>
        <v/>
      </c>
      <c r="AG542" s="4" t="str">
        <f>""</f>
        <v/>
      </c>
      <c r="AH542" s="4" t="str">
        <f>""</f>
        <v/>
      </c>
      <c r="AI542" s="4" t="str">
        <f>""</f>
        <v/>
      </c>
      <c r="AJ542" s="4" t="str">
        <f>""</f>
        <v/>
      </c>
      <c r="AK542" s="4" t="str">
        <f>""</f>
        <v/>
      </c>
      <c r="AL542" s="4" t="str">
        <f>""</f>
        <v/>
      </c>
      <c r="AM542" s="4" t="str">
        <f>""</f>
        <v/>
      </c>
      <c r="AN542" s="4" t="str">
        <f>""</f>
        <v/>
      </c>
      <c r="AO542" s="4" t="str">
        <f>""</f>
        <v/>
      </c>
      <c r="AP542" s="4" t="str">
        <f>""</f>
        <v/>
      </c>
      <c r="AQ542" s="4" t="str">
        <f>""</f>
        <v/>
      </c>
      <c r="AR542" s="4" t="str">
        <f>""</f>
        <v/>
      </c>
      <c r="AS542" s="4" t="str">
        <f>""</f>
        <v/>
      </c>
    </row>
    <row r="543" spans="1:45" x14ac:dyDescent="0.25">
      <c r="A543" s="15"/>
      <c r="B543" s="16"/>
      <c r="C543" s="16"/>
      <c r="D543" s="16"/>
      <c r="E543" s="16"/>
      <c r="F543" s="16"/>
      <c r="G543" s="16"/>
      <c r="H543" s="14" t="s">
        <v>25</v>
      </c>
      <c r="I543" s="7" t="s">
        <v>26</v>
      </c>
      <c r="J543" s="7" t="s">
        <v>77</v>
      </c>
      <c r="K543" s="7" t="s">
        <v>78</v>
      </c>
      <c r="L543" s="7" t="s">
        <v>79</v>
      </c>
      <c r="M543" s="7" t="s">
        <v>80</v>
      </c>
      <c r="N543" s="7" t="s">
        <v>81</v>
      </c>
      <c r="O543" s="7" t="s">
        <v>82</v>
      </c>
      <c r="P543" s="7" t="s">
        <v>83</v>
      </c>
      <c r="Q543" s="7" t="s">
        <v>84</v>
      </c>
      <c r="R543" s="7" t="s">
        <v>85</v>
      </c>
      <c r="S543" s="7" t="s">
        <v>86</v>
      </c>
      <c r="T543" s="7" t="s">
        <v>87</v>
      </c>
      <c r="U543" s="7" t="s">
        <v>88</v>
      </c>
      <c r="V543" s="7" t="s">
        <v>89</v>
      </c>
      <c r="W543" s="7" t="s">
        <v>90</v>
      </c>
      <c r="X543" s="7" t="s">
        <v>91</v>
      </c>
      <c r="Y543" s="7" t="s">
        <v>92</v>
      </c>
      <c r="Z543" s="7" t="s">
        <v>93</v>
      </c>
      <c r="AA543" s="7" t="s">
        <v>94</v>
      </c>
      <c r="AB543" s="7" t="s">
        <v>95</v>
      </c>
      <c r="AC543" s="7" t="s">
        <v>96</v>
      </c>
      <c r="AD543" s="7" t="s">
        <v>97</v>
      </c>
      <c r="AE543" s="7" t="s">
        <v>98</v>
      </c>
      <c r="AF543" s="7" t="s">
        <v>99</v>
      </c>
      <c r="AI543" s="4" t="str">
        <f>""</f>
        <v/>
      </c>
      <c r="AJ543" s="4" t="str">
        <f>""</f>
        <v/>
      </c>
      <c r="AK543" s="4" t="str">
        <f>""</f>
        <v/>
      </c>
      <c r="AL543" s="4" t="str">
        <f>""</f>
        <v/>
      </c>
      <c r="AM543" s="4" t="str">
        <f>""</f>
        <v/>
      </c>
      <c r="AN543" s="4" t="str">
        <f>""</f>
        <v/>
      </c>
      <c r="AO543" s="4" t="str">
        <f>""</f>
        <v/>
      </c>
      <c r="AP543" s="4" t="str">
        <f>""</f>
        <v/>
      </c>
      <c r="AQ543" s="4" t="str">
        <f>""</f>
        <v/>
      </c>
      <c r="AR543" s="4" t="str">
        <f>""</f>
        <v/>
      </c>
      <c r="AS543" s="4" t="str">
        <f>""</f>
        <v/>
      </c>
    </row>
    <row r="544" spans="1:45" x14ac:dyDescent="0.25">
      <c r="A544" s="15"/>
      <c r="B544" s="17"/>
      <c r="C544" s="17"/>
      <c r="D544" s="17"/>
      <c r="E544" s="17"/>
      <c r="F544" s="17"/>
      <c r="G544" s="17"/>
      <c r="I544" s="8" t="s">
        <v>39</v>
      </c>
      <c r="J544" s="8"/>
      <c r="K544" s="8"/>
      <c r="L544" s="8"/>
      <c r="M544" s="8"/>
      <c r="N544" s="8"/>
      <c r="O544" s="8"/>
      <c r="P544" s="8">
        <v>15</v>
      </c>
      <c r="Q544" s="8">
        <v>15</v>
      </c>
      <c r="R544" s="8"/>
      <c r="S544" s="8">
        <v>15</v>
      </c>
      <c r="T544" s="8">
        <v>15</v>
      </c>
      <c r="U544" s="8"/>
      <c r="V544" s="8"/>
      <c r="W544" s="8"/>
      <c r="X544" s="8">
        <v>2</v>
      </c>
      <c r="Y544" s="8">
        <v>2</v>
      </c>
      <c r="Z544" s="8"/>
      <c r="AA544" s="8">
        <v>2</v>
      </c>
      <c r="AB544" s="8">
        <v>2</v>
      </c>
      <c r="AC544" s="8">
        <v>2</v>
      </c>
      <c r="AD544" s="8">
        <v>2</v>
      </c>
      <c r="AE544" s="8">
        <v>0.99</v>
      </c>
      <c r="AF544" s="8">
        <v>0</v>
      </c>
      <c r="AI544" s="4" t="str">
        <f>""</f>
        <v/>
      </c>
      <c r="AJ544" s="4" t="str">
        <f>""</f>
        <v/>
      </c>
      <c r="AK544" s="4" t="str">
        <f>""</f>
        <v/>
      </c>
      <c r="AL544" s="4" t="str">
        <f>""</f>
        <v/>
      </c>
      <c r="AM544" s="4" t="str">
        <f>""</f>
        <v/>
      </c>
      <c r="AN544" s="4" t="str">
        <f>""</f>
        <v/>
      </c>
      <c r="AO544" s="4" t="str">
        <f>""</f>
        <v/>
      </c>
      <c r="AP544" s="4" t="str">
        <f>""</f>
        <v/>
      </c>
      <c r="AQ544" s="4" t="str">
        <f>""</f>
        <v/>
      </c>
      <c r="AR544" s="4" t="str">
        <f>""</f>
        <v/>
      </c>
      <c r="AS544" s="4" t="str">
        <f>""</f>
        <v/>
      </c>
    </row>
    <row r="545" spans="1:45" x14ac:dyDescent="0.25">
      <c r="A545" s="15"/>
      <c r="B545" s="17"/>
      <c r="C545" s="17"/>
      <c r="D545" s="17"/>
      <c r="E545" s="17"/>
      <c r="F545" s="17"/>
      <c r="G545" s="17"/>
      <c r="I545" s="8" t="s">
        <v>40</v>
      </c>
      <c r="J545" s="8"/>
      <c r="K545" s="8"/>
      <c r="L545" s="8"/>
      <c r="M545" s="8"/>
      <c r="N545" s="8"/>
      <c r="O545" s="8"/>
      <c r="P545" s="8">
        <v>1.5</v>
      </c>
      <c r="Q545" s="8">
        <v>1.5</v>
      </c>
      <c r="R545" s="8">
        <f>2*$K$2</f>
        <v>0.02</v>
      </c>
      <c r="S545" s="8">
        <v>1.5</v>
      </c>
      <c r="T545" s="8">
        <v>1.5</v>
      </c>
      <c r="U545" s="8">
        <f>2*$K$2</f>
        <v>0.02</v>
      </c>
      <c r="V545" s="8"/>
      <c r="W545" s="8"/>
      <c r="X545" s="8">
        <f t="shared" ref="X545:Y545" si="66">2*$K$2</f>
        <v>0.02</v>
      </c>
      <c r="Y545" s="8">
        <f t="shared" si="66"/>
        <v>0.02</v>
      </c>
      <c r="Z545" s="8"/>
      <c r="AA545" s="8">
        <f t="shared" ref="AA545:AD545" si="67">2*$K$2</f>
        <v>0.02</v>
      </c>
      <c r="AB545" s="8">
        <f t="shared" si="67"/>
        <v>0.02</v>
      </c>
      <c r="AC545" s="8">
        <f t="shared" si="67"/>
        <v>0.02</v>
      </c>
      <c r="AD545" s="8">
        <f t="shared" si="67"/>
        <v>0.02</v>
      </c>
      <c r="AE545" s="8">
        <v>0</v>
      </c>
      <c r="AF545" s="8">
        <v>-0.3</v>
      </c>
      <c r="AI545" s="4" t="str">
        <f>""</f>
        <v/>
      </c>
      <c r="AJ545" s="4" t="str">
        <f>""</f>
        <v/>
      </c>
      <c r="AK545" s="4" t="str">
        <f>""</f>
        <v/>
      </c>
      <c r="AL545" s="4" t="str">
        <f>""</f>
        <v/>
      </c>
      <c r="AM545" s="4" t="str">
        <f>""</f>
        <v/>
      </c>
      <c r="AN545" s="4" t="str">
        <f>""</f>
        <v/>
      </c>
      <c r="AO545" s="4" t="str">
        <f>""</f>
        <v/>
      </c>
      <c r="AP545" s="4" t="str">
        <f>""</f>
        <v/>
      </c>
      <c r="AQ545" s="4" t="str">
        <f>""</f>
        <v/>
      </c>
      <c r="AR545" s="4" t="str">
        <f>""</f>
        <v/>
      </c>
      <c r="AS545" s="4" t="str">
        <f>""</f>
        <v/>
      </c>
    </row>
    <row r="546" spans="1:45" x14ac:dyDescent="0.25">
      <c r="A546" s="24" t="s">
        <v>41</v>
      </c>
      <c r="B546" s="18" t="s">
        <v>100</v>
      </c>
      <c r="C546" s="18">
        <v>13.8</v>
      </c>
      <c r="D546" s="18">
        <v>130</v>
      </c>
      <c r="E546" s="18" t="s">
        <v>43</v>
      </c>
      <c r="F546" s="18">
        <v>1</v>
      </c>
      <c r="G546" s="18" t="str">
        <f>B546&amp;C546&amp;D546&amp;E546&amp;F546</f>
        <v>PSS13.8130TD1</v>
      </c>
      <c r="H546" s="4" t="s">
        <v>9</v>
      </c>
      <c r="I546" s="4">
        <v>1</v>
      </c>
      <c r="J546" s="4">
        <v>1</v>
      </c>
      <c r="K546" s="4">
        <v>0</v>
      </c>
      <c r="L546" s="4">
        <v>3</v>
      </c>
      <c r="M546" s="4">
        <v>0</v>
      </c>
      <c r="N546" s="4">
        <v>5</v>
      </c>
      <c r="O546" s="4">
        <v>1</v>
      </c>
      <c r="P546" s="4">
        <v>2.5</v>
      </c>
      <c r="Q546" s="4">
        <v>2.5</v>
      </c>
      <c r="R546" s="4">
        <v>0</v>
      </c>
      <c r="S546" s="4">
        <v>2.5</v>
      </c>
      <c r="T546" s="4">
        <v>0</v>
      </c>
      <c r="U546" s="4">
        <v>2.5</v>
      </c>
      <c r="V546" s="4">
        <v>0.39</v>
      </c>
      <c r="W546" s="4">
        <v>1</v>
      </c>
      <c r="X546" s="4">
        <v>0</v>
      </c>
      <c r="Y546" s="4">
        <v>0.1</v>
      </c>
      <c r="Z546" s="4">
        <v>6.5</v>
      </c>
      <c r="AA546" s="4">
        <v>0.44</v>
      </c>
      <c r="AB546" s="4">
        <v>0.08</v>
      </c>
      <c r="AC546" s="4">
        <v>0.2</v>
      </c>
      <c r="AD546" s="4">
        <v>0.98</v>
      </c>
      <c r="AE546" s="4">
        <v>0.1</v>
      </c>
      <c r="AF546" s="4">
        <v>-0.1</v>
      </c>
      <c r="AG546" s="4" t="s">
        <v>1</v>
      </c>
      <c r="AH546" s="4" t="s">
        <v>1</v>
      </c>
      <c r="AI546" s="4" t="str">
        <f>""</f>
        <v/>
      </c>
      <c r="AJ546" s="4" t="str">
        <f>""</f>
        <v/>
      </c>
      <c r="AK546" s="4" t="str">
        <f>""</f>
        <v/>
      </c>
      <c r="AL546" s="4" t="str">
        <f>""</f>
        <v/>
      </c>
      <c r="AM546" s="4" t="str">
        <f>""</f>
        <v/>
      </c>
      <c r="AN546" s="4" t="str">
        <f>""</f>
        <v/>
      </c>
      <c r="AO546" s="4" t="str">
        <f>""</f>
        <v/>
      </c>
      <c r="AP546" s="4" t="str">
        <f>""</f>
        <v/>
      </c>
      <c r="AQ546" s="4" t="str">
        <f>""</f>
        <v/>
      </c>
      <c r="AR546" s="4" t="str">
        <f>""</f>
        <v/>
      </c>
      <c r="AS546" s="4" t="str">
        <f>""</f>
        <v/>
      </c>
    </row>
    <row r="547" spans="1:45" x14ac:dyDescent="0.25">
      <c r="A547" s="27" t="s">
        <v>157</v>
      </c>
      <c r="B547" s="9"/>
      <c r="C547" s="9"/>
      <c r="D547" s="9"/>
      <c r="E547" s="9"/>
      <c r="F547" s="16"/>
      <c r="G547" s="16"/>
      <c r="H547" s="14" t="s">
        <v>25</v>
      </c>
      <c r="I547" s="7" t="s">
        <v>26</v>
      </c>
      <c r="J547" s="7" t="s">
        <v>103</v>
      </c>
      <c r="K547" s="7" t="s">
        <v>104</v>
      </c>
      <c r="L547" s="7" t="s">
        <v>105</v>
      </c>
      <c r="M547" s="7" t="s">
        <v>106</v>
      </c>
      <c r="N547" s="7" t="s">
        <v>107</v>
      </c>
      <c r="O547" s="7" t="s">
        <v>108</v>
      </c>
      <c r="P547" s="7" t="s">
        <v>109</v>
      </c>
      <c r="Q547" s="7" t="s">
        <v>110</v>
      </c>
      <c r="R547" s="7" t="s">
        <v>111</v>
      </c>
      <c r="S547" s="7" t="s">
        <v>112</v>
      </c>
      <c r="T547" s="7" t="s">
        <v>113</v>
      </c>
      <c r="U547" s="7" t="s">
        <v>114</v>
      </c>
      <c r="V547" s="7" t="s">
        <v>115</v>
      </c>
      <c r="W547" s="7" t="s">
        <v>116</v>
      </c>
      <c r="X547" s="7" t="s">
        <v>117</v>
      </c>
      <c r="Y547" s="7" t="s">
        <v>118</v>
      </c>
      <c r="Z547" s="7" t="s">
        <v>119</v>
      </c>
      <c r="AC547" s="4" t="str">
        <f>""</f>
        <v/>
      </c>
      <c r="AD547" s="4" t="str">
        <f>""</f>
        <v/>
      </c>
      <c r="AE547" s="4" t="str">
        <f>""</f>
        <v/>
      </c>
      <c r="AF547" s="4" t="str">
        <f>""</f>
        <v/>
      </c>
      <c r="AG547" s="4" t="str">
        <f>""</f>
        <v/>
      </c>
      <c r="AH547" s="4" t="str">
        <f>""</f>
        <v/>
      </c>
      <c r="AI547" s="4" t="str">
        <f>""</f>
        <v/>
      </c>
      <c r="AJ547" s="4" t="str">
        <f>""</f>
        <v/>
      </c>
      <c r="AK547" s="4" t="str">
        <f>""</f>
        <v/>
      </c>
      <c r="AL547" s="4" t="str">
        <f>""</f>
        <v/>
      </c>
      <c r="AM547" s="4" t="str">
        <f>""</f>
        <v/>
      </c>
      <c r="AN547" s="4" t="str">
        <f>""</f>
        <v/>
      </c>
      <c r="AO547" s="4" t="str">
        <f>""</f>
        <v/>
      </c>
      <c r="AP547" s="4" t="str">
        <f>""</f>
        <v/>
      </c>
      <c r="AQ547" s="4" t="str">
        <f>""</f>
        <v/>
      </c>
      <c r="AR547" s="4" t="str">
        <f>""</f>
        <v/>
      </c>
      <c r="AS547" s="4" t="str">
        <f>""</f>
        <v/>
      </c>
    </row>
    <row r="548" spans="1:45" x14ac:dyDescent="0.25">
      <c r="A548" s="25"/>
      <c r="B548" s="10"/>
      <c r="C548" s="10"/>
      <c r="D548" s="10"/>
      <c r="E548" s="10"/>
      <c r="F548" s="17"/>
      <c r="G548" s="17"/>
      <c r="I548" s="8" t="s">
        <v>39</v>
      </c>
      <c r="J548" s="8">
        <v>0.5</v>
      </c>
      <c r="K548" s="8">
        <v>75</v>
      </c>
      <c r="L548" s="8">
        <v>75</v>
      </c>
      <c r="M548" s="8">
        <v>10</v>
      </c>
      <c r="N548" s="8">
        <v>0</v>
      </c>
      <c r="O548" s="8">
        <v>1</v>
      </c>
      <c r="P548" s="8">
        <v>1.2</v>
      </c>
      <c r="Q548" s="8">
        <v>18</v>
      </c>
      <c r="R548" s="8">
        <v>118</v>
      </c>
      <c r="S548" s="8">
        <v>0</v>
      </c>
      <c r="T548" s="8">
        <v>1.1000000000000001</v>
      </c>
      <c r="U548" s="8">
        <v>10</v>
      </c>
      <c r="V548" s="8">
        <v>1.1000000000000001</v>
      </c>
      <c r="W548" s="8">
        <v>20</v>
      </c>
      <c r="X548" s="8">
        <v>1</v>
      </c>
      <c r="Y548" s="8">
        <v>0.5</v>
      </c>
      <c r="Z548" s="8">
        <v>90</v>
      </c>
      <c r="AC548" s="4" t="str">
        <f>""</f>
        <v/>
      </c>
      <c r="AD548" s="4" t="str">
        <f>""</f>
        <v/>
      </c>
      <c r="AE548" s="4" t="str">
        <f>""</f>
        <v/>
      </c>
      <c r="AF548" s="4" t="str">
        <f>""</f>
        <v/>
      </c>
      <c r="AG548" s="4" t="str">
        <f>""</f>
        <v/>
      </c>
      <c r="AH548" s="4" t="str">
        <f>""</f>
        <v/>
      </c>
      <c r="AI548" s="4" t="str">
        <f>""</f>
        <v/>
      </c>
      <c r="AJ548" s="4" t="str">
        <f>""</f>
        <v/>
      </c>
      <c r="AK548" s="4" t="str">
        <f>""</f>
        <v/>
      </c>
      <c r="AL548" s="4" t="str">
        <f>""</f>
        <v/>
      </c>
      <c r="AM548" s="4" t="str">
        <f>""</f>
        <v/>
      </c>
      <c r="AN548" s="4" t="str">
        <f>""</f>
        <v/>
      </c>
      <c r="AO548" s="4" t="str">
        <f>""</f>
        <v/>
      </c>
      <c r="AP548" s="4" t="str">
        <f>""</f>
        <v/>
      </c>
      <c r="AQ548" s="4" t="str">
        <f>""</f>
        <v/>
      </c>
      <c r="AR548" s="4" t="str">
        <f>""</f>
        <v/>
      </c>
      <c r="AS548" s="4" t="str">
        <f>""</f>
        <v/>
      </c>
    </row>
    <row r="549" spans="1:45" x14ac:dyDescent="0.25">
      <c r="A549" s="25"/>
      <c r="B549" s="10"/>
      <c r="C549" s="10"/>
      <c r="D549" s="10"/>
      <c r="E549" s="10"/>
      <c r="F549" s="17"/>
      <c r="G549" s="17"/>
      <c r="I549" s="8" t="s">
        <v>40</v>
      </c>
      <c r="J549" s="8">
        <v>0</v>
      </c>
      <c r="K549" s="8">
        <v>0</v>
      </c>
      <c r="L549" s="8">
        <v>0</v>
      </c>
      <c r="M549" s="8">
        <v>0.8</v>
      </c>
      <c r="N549" s="8">
        <v>-6</v>
      </c>
      <c r="O549" s="8">
        <v>0</v>
      </c>
      <c r="P549" s="8">
        <v>0</v>
      </c>
      <c r="Q549" s="8">
        <v>0</v>
      </c>
      <c r="R549" s="8">
        <v>0.8</v>
      </c>
      <c r="S549" s="8">
        <v>-118</v>
      </c>
      <c r="T549" s="8">
        <v>0</v>
      </c>
      <c r="U549" s="8">
        <v>1</v>
      </c>
      <c r="V549" s="8">
        <v>0</v>
      </c>
      <c r="W549" s="8">
        <v>1</v>
      </c>
      <c r="X549" s="8">
        <v>0</v>
      </c>
      <c r="Y549" s="8">
        <v>0</v>
      </c>
      <c r="Z549" s="8">
        <v>-90</v>
      </c>
      <c r="AC549" s="4" t="str">
        <f>""</f>
        <v/>
      </c>
      <c r="AD549" s="4" t="str">
        <f>""</f>
        <v/>
      </c>
      <c r="AE549" s="4" t="str">
        <f>""</f>
        <v/>
      </c>
      <c r="AF549" s="4" t="str">
        <f>""</f>
        <v/>
      </c>
      <c r="AG549" s="4" t="str">
        <f>""</f>
        <v/>
      </c>
      <c r="AH549" s="4" t="str">
        <f>""</f>
        <v/>
      </c>
      <c r="AI549" s="4" t="str">
        <f>""</f>
        <v/>
      </c>
      <c r="AJ549" s="4" t="str">
        <f>""</f>
        <v/>
      </c>
      <c r="AK549" s="4" t="str">
        <f>""</f>
        <v/>
      </c>
      <c r="AL549" s="4" t="str">
        <f>""</f>
        <v/>
      </c>
      <c r="AM549" s="4" t="str">
        <f>""</f>
        <v/>
      </c>
      <c r="AN549" s="4" t="str">
        <f>""</f>
        <v/>
      </c>
      <c r="AO549" s="4" t="str">
        <f>""</f>
        <v/>
      </c>
      <c r="AP549" s="4" t="str">
        <f>""</f>
        <v/>
      </c>
      <c r="AQ549" s="4" t="str">
        <f>""</f>
        <v/>
      </c>
      <c r="AR549" s="4" t="str">
        <f>""</f>
        <v/>
      </c>
      <c r="AS549" s="4" t="str">
        <f>""</f>
        <v/>
      </c>
    </row>
    <row r="550" spans="1:45" x14ac:dyDescent="0.25">
      <c r="A550" s="22" t="s">
        <v>41</v>
      </c>
      <c r="B550" s="18" t="s">
        <v>42</v>
      </c>
      <c r="C550" s="18">
        <v>13.8</v>
      </c>
      <c r="D550" s="18">
        <v>135</v>
      </c>
      <c r="E550" s="18" t="s">
        <v>43</v>
      </c>
      <c r="F550" s="18">
        <v>1</v>
      </c>
      <c r="G550" s="18" t="str">
        <f>B550&amp;C550&amp;D550&amp;E550&amp;F550</f>
        <v>AVR13.8135TD1</v>
      </c>
      <c r="H550" s="4" t="s">
        <v>3</v>
      </c>
      <c r="I550" s="4">
        <v>1</v>
      </c>
      <c r="J550" s="4">
        <v>0</v>
      </c>
      <c r="K550" s="4">
        <v>10.75</v>
      </c>
      <c r="L550" s="4">
        <v>10.75</v>
      </c>
      <c r="M550" s="4">
        <v>5</v>
      </c>
      <c r="N550" s="4">
        <v>-0.87</v>
      </c>
      <c r="O550" s="4">
        <v>0</v>
      </c>
      <c r="P550" s="4">
        <v>1</v>
      </c>
      <c r="Q550" s="4">
        <v>0</v>
      </c>
      <c r="R550" s="4">
        <v>99</v>
      </c>
      <c r="S550" s="4">
        <v>-99</v>
      </c>
      <c r="T550" s="4">
        <v>0</v>
      </c>
      <c r="U550" s="4">
        <v>9.3000000000000007</v>
      </c>
      <c r="V550" s="4">
        <v>0</v>
      </c>
      <c r="W550" s="4">
        <v>11.63</v>
      </c>
      <c r="X550" s="4">
        <v>0.113</v>
      </c>
      <c r="Y550" s="4">
        <v>0.124</v>
      </c>
      <c r="Z550" s="4">
        <v>0</v>
      </c>
      <c r="AA550" s="4" t="s">
        <v>1</v>
      </c>
      <c r="AB550" s="4" t="s">
        <v>1</v>
      </c>
      <c r="AC550" s="4" t="str">
        <f>""</f>
        <v/>
      </c>
      <c r="AD550" s="4" t="str">
        <f>""</f>
        <v/>
      </c>
      <c r="AE550" s="4" t="str">
        <f>""</f>
        <v/>
      </c>
      <c r="AF550" s="4" t="str">
        <f>""</f>
        <v/>
      </c>
      <c r="AG550" s="4" t="str">
        <f>""</f>
        <v/>
      </c>
      <c r="AH550" s="4" t="str">
        <f>""</f>
        <v/>
      </c>
      <c r="AI550" s="4" t="str">
        <f>""</f>
        <v/>
      </c>
      <c r="AJ550" s="4" t="str">
        <f>""</f>
        <v/>
      </c>
      <c r="AK550" s="4" t="str">
        <f>""</f>
        <v/>
      </c>
      <c r="AL550" s="4" t="str">
        <f>""</f>
        <v/>
      </c>
      <c r="AM550" s="4" t="str">
        <f>""</f>
        <v/>
      </c>
      <c r="AN550" s="4" t="str">
        <f>""</f>
        <v/>
      </c>
      <c r="AO550" s="4" t="str">
        <f>""</f>
        <v/>
      </c>
      <c r="AP550" s="4" t="str">
        <f>""</f>
        <v/>
      </c>
      <c r="AQ550" s="4" t="str">
        <f>""</f>
        <v/>
      </c>
      <c r="AR550" s="4" t="str">
        <f>""</f>
        <v/>
      </c>
      <c r="AS550" s="4" t="str">
        <f>""</f>
        <v/>
      </c>
    </row>
    <row r="551" spans="1:45" x14ac:dyDescent="0.25">
      <c r="A551" s="15"/>
      <c r="B551" s="16"/>
      <c r="C551" s="16"/>
      <c r="D551" s="16"/>
      <c r="E551" s="16"/>
      <c r="F551" s="16"/>
      <c r="G551" s="16"/>
      <c r="H551" s="14" t="s">
        <v>25</v>
      </c>
      <c r="I551" s="7" t="s">
        <v>26</v>
      </c>
      <c r="J551" s="7" t="s">
        <v>44</v>
      </c>
      <c r="K551" s="7" t="s">
        <v>45</v>
      </c>
      <c r="L551" s="7" t="s">
        <v>46</v>
      </c>
      <c r="M551" s="7" t="s">
        <v>47</v>
      </c>
      <c r="N551" s="7" t="s">
        <v>48</v>
      </c>
      <c r="O551" s="7" t="s">
        <v>49</v>
      </c>
      <c r="P551" s="7" t="s">
        <v>50</v>
      </c>
      <c r="Q551" s="7" t="s">
        <v>51</v>
      </c>
      <c r="R551" s="7" t="s">
        <v>52</v>
      </c>
      <c r="S551" s="7" t="s">
        <v>53</v>
      </c>
      <c r="T551" s="7" t="s">
        <v>54</v>
      </c>
      <c r="U551" s="7" t="s">
        <v>55</v>
      </c>
      <c r="X551" s="4" t="str">
        <f>""</f>
        <v/>
      </c>
      <c r="Y551" s="4" t="str">
        <f>""</f>
        <v/>
      </c>
      <c r="Z551" s="4" t="str">
        <f>""</f>
        <v/>
      </c>
      <c r="AA551" s="4" t="str">
        <f>""</f>
        <v/>
      </c>
      <c r="AB551" s="4" t="str">
        <f>""</f>
        <v/>
      </c>
      <c r="AC551" s="4" t="str">
        <f>""</f>
        <v/>
      </c>
      <c r="AD551" s="4" t="str">
        <f>""</f>
        <v/>
      </c>
      <c r="AE551" s="4" t="str">
        <f>""</f>
        <v/>
      </c>
      <c r="AF551" s="4" t="str">
        <f>""</f>
        <v/>
      </c>
      <c r="AG551" s="4" t="str">
        <f>""</f>
        <v/>
      </c>
      <c r="AH551" s="4" t="str">
        <f>""</f>
        <v/>
      </c>
      <c r="AI551" s="4" t="str">
        <f>""</f>
        <v/>
      </c>
      <c r="AJ551" s="4" t="str">
        <f>""</f>
        <v/>
      </c>
      <c r="AK551" s="4" t="str">
        <f>""</f>
        <v/>
      </c>
      <c r="AL551" s="4" t="str">
        <f>""</f>
        <v/>
      </c>
      <c r="AM551" s="4" t="str">
        <f>""</f>
        <v/>
      </c>
      <c r="AN551" s="4" t="str">
        <f>""</f>
        <v/>
      </c>
      <c r="AO551" s="4" t="str">
        <f>""</f>
        <v/>
      </c>
      <c r="AP551" s="4" t="str">
        <f>""</f>
        <v/>
      </c>
      <c r="AQ551" s="4" t="str">
        <f>""</f>
        <v/>
      </c>
      <c r="AR551" s="4" t="str">
        <f>""</f>
        <v/>
      </c>
      <c r="AS551" s="4" t="str">
        <f>""</f>
        <v/>
      </c>
    </row>
    <row r="552" spans="1:45" x14ac:dyDescent="0.25">
      <c r="A552" s="15"/>
      <c r="B552" s="17"/>
      <c r="C552" s="17"/>
      <c r="D552" s="17"/>
      <c r="E552" s="17"/>
      <c r="F552" s="17"/>
      <c r="G552" s="17"/>
      <c r="I552" s="8" t="s">
        <v>39</v>
      </c>
      <c r="J552" s="8">
        <v>10</v>
      </c>
      <c r="K552" s="8">
        <v>0.2</v>
      </c>
      <c r="L552" s="8">
        <v>0.2</v>
      </c>
      <c r="M552" s="8">
        <v>10</v>
      </c>
      <c r="N552" s="8">
        <v>3</v>
      </c>
      <c r="O552" s="8">
        <v>2.5</v>
      </c>
      <c r="P552" s="8"/>
      <c r="Q552" s="8"/>
      <c r="R552" s="8"/>
      <c r="S552" s="8"/>
      <c r="T552" s="8"/>
      <c r="U552" s="8"/>
      <c r="X552" s="4" t="str">
        <f>""</f>
        <v/>
      </c>
      <c r="Y552" s="4" t="str">
        <f>""</f>
        <v/>
      </c>
      <c r="Z552" s="4" t="str">
        <f>""</f>
        <v/>
      </c>
      <c r="AA552" s="4" t="str">
        <f>""</f>
        <v/>
      </c>
      <c r="AB552" s="4" t="str">
        <f>""</f>
        <v/>
      </c>
      <c r="AC552" s="4" t="str">
        <f>""</f>
        <v/>
      </c>
      <c r="AD552" s="4" t="str">
        <f>""</f>
        <v/>
      </c>
      <c r="AE552" s="4" t="str">
        <f>""</f>
        <v/>
      </c>
      <c r="AF552" s="4" t="str">
        <f>""</f>
        <v/>
      </c>
      <c r="AG552" s="4" t="str">
        <f>""</f>
        <v/>
      </c>
      <c r="AH552" s="4" t="str">
        <f>""</f>
        <v/>
      </c>
      <c r="AI552" s="4" t="str">
        <f>""</f>
        <v/>
      </c>
      <c r="AJ552" s="4" t="str">
        <f>""</f>
        <v/>
      </c>
      <c r="AK552" s="4" t="str">
        <f>""</f>
        <v/>
      </c>
      <c r="AL552" s="4" t="str">
        <f>""</f>
        <v/>
      </c>
      <c r="AM552" s="4" t="str">
        <f>""</f>
        <v/>
      </c>
      <c r="AN552" s="4" t="str">
        <f>""</f>
        <v/>
      </c>
      <c r="AO552" s="4" t="str">
        <f>""</f>
        <v/>
      </c>
      <c r="AP552" s="4" t="str">
        <f>""</f>
        <v/>
      </c>
      <c r="AQ552" s="4" t="str">
        <f>""</f>
        <v/>
      </c>
      <c r="AR552" s="4" t="str">
        <f>""</f>
        <v/>
      </c>
      <c r="AS552" s="4" t="str">
        <f>""</f>
        <v/>
      </c>
    </row>
    <row r="553" spans="1:45" x14ac:dyDescent="0.25">
      <c r="A553" s="15"/>
      <c r="B553" s="17"/>
      <c r="C553" s="17"/>
      <c r="D553" s="17"/>
      <c r="E553" s="17"/>
      <c r="F553" s="17"/>
      <c r="G553" s="17"/>
      <c r="I553" s="8" t="s">
        <v>40</v>
      </c>
      <c r="J553" s="8">
        <v>1</v>
      </c>
      <c r="K553" s="8">
        <f>4*$K$2</f>
        <v>0.04</v>
      </c>
      <c r="L553" s="8">
        <f>4*$K$2</f>
        <v>0.04</v>
      </c>
      <c r="M553" s="8">
        <v>1</v>
      </c>
      <c r="N553" s="8">
        <v>0</v>
      </c>
      <c r="O553" s="8"/>
      <c r="P553" s="8"/>
      <c r="Q553" s="8"/>
      <c r="R553" s="8"/>
      <c r="S553" s="8"/>
      <c r="T553" s="8">
        <v>0</v>
      </c>
      <c r="U553" s="8"/>
      <c r="X553" s="4" t="str">
        <f>""</f>
        <v/>
      </c>
      <c r="Y553" s="4" t="str">
        <f>""</f>
        <v/>
      </c>
      <c r="Z553" s="4" t="str">
        <f>""</f>
        <v/>
      </c>
      <c r="AA553" s="4" t="str">
        <f>""</f>
        <v/>
      </c>
      <c r="AB553" s="4" t="str">
        <f>""</f>
        <v/>
      </c>
      <c r="AC553" s="4" t="str">
        <f>""</f>
        <v/>
      </c>
      <c r="AD553" s="4" t="str">
        <f>""</f>
        <v/>
      </c>
      <c r="AE553" s="4" t="str">
        <f>""</f>
        <v/>
      </c>
      <c r="AF553" s="4" t="str">
        <f>""</f>
        <v/>
      </c>
      <c r="AG553" s="4" t="str">
        <f>""</f>
        <v/>
      </c>
      <c r="AH553" s="4" t="str">
        <f>""</f>
        <v/>
      </c>
      <c r="AI553" s="4" t="str">
        <f>""</f>
        <v/>
      </c>
      <c r="AJ553" s="4" t="str">
        <f>""</f>
        <v/>
      </c>
      <c r="AK553" s="4" t="str">
        <f>""</f>
        <v/>
      </c>
      <c r="AL553" s="4" t="str">
        <f>""</f>
        <v/>
      </c>
      <c r="AM553" s="4" t="str">
        <f>""</f>
        <v/>
      </c>
      <c r="AN553" s="4" t="str">
        <f>""</f>
        <v/>
      </c>
      <c r="AO553" s="4" t="str">
        <f>""</f>
        <v/>
      </c>
      <c r="AP553" s="4" t="str">
        <f>""</f>
        <v/>
      </c>
      <c r="AQ553" s="4" t="str">
        <f>""</f>
        <v/>
      </c>
      <c r="AR553" s="4" t="str">
        <f>""</f>
        <v/>
      </c>
      <c r="AS553" s="4" t="str">
        <f>""</f>
        <v/>
      </c>
    </row>
    <row r="554" spans="1:45" x14ac:dyDescent="0.25">
      <c r="A554" s="23" t="s">
        <v>41</v>
      </c>
      <c r="B554" s="18" t="s">
        <v>62</v>
      </c>
      <c r="C554" s="18">
        <v>13.8</v>
      </c>
      <c r="D554" s="18">
        <v>135</v>
      </c>
      <c r="E554" s="18" t="s">
        <v>43</v>
      </c>
      <c r="F554" s="18">
        <v>1</v>
      </c>
      <c r="G554" s="18" t="str">
        <f>B554&amp;C554&amp;D554&amp;E554&amp;F554</f>
        <v>GEN13.8135TD1</v>
      </c>
      <c r="H554" s="4" t="s">
        <v>0</v>
      </c>
      <c r="I554" s="4">
        <v>1</v>
      </c>
      <c r="J554" s="4">
        <v>9.3000000000000007</v>
      </c>
      <c r="K554" s="4">
        <v>9.6000000000000002E-2</v>
      </c>
      <c r="L554" s="4">
        <v>7.4999999999999997E-2</v>
      </c>
      <c r="M554" s="4">
        <v>3.42</v>
      </c>
      <c r="N554" s="4">
        <v>0</v>
      </c>
      <c r="O554" s="4">
        <v>1.1499999999999999</v>
      </c>
      <c r="P554" s="4">
        <v>0.748</v>
      </c>
      <c r="Q554" s="4">
        <v>0.32</v>
      </c>
      <c r="R554" s="4">
        <v>0.215</v>
      </c>
      <c r="S554" s="4">
        <v>0.13</v>
      </c>
      <c r="T554" s="4">
        <v>0.245</v>
      </c>
      <c r="U554" s="4">
        <v>0.77</v>
      </c>
      <c r="V554" s="4" t="s">
        <v>1</v>
      </c>
      <c r="W554" s="4" t="s">
        <v>1</v>
      </c>
      <c r="X554" s="4" t="str">
        <f>""</f>
        <v/>
      </c>
      <c r="Y554" s="4" t="str">
        <f>""</f>
        <v/>
      </c>
      <c r="Z554" s="4" t="str">
        <f>""</f>
        <v/>
      </c>
      <c r="AA554" s="4" t="str">
        <f>""</f>
        <v/>
      </c>
      <c r="AB554" s="4" t="str">
        <f>""</f>
        <v/>
      </c>
      <c r="AC554" s="4" t="str">
        <f>""</f>
        <v/>
      </c>
      <c r="AD554" s="4" t="str">
        <f>""</f>
        <v/>
      </c>
      <c r="AE554" s="4" t="str">
        <f>""</f>
        <v/>
      </c>
      <c r="AF554" s="4" t="str">
        <f>""</f>
        <v/>
      </c>
      <c r="AG554" s="4" t="str">
        <f>""</f>
        <v/>
      </c>
      <c r="AH554" s="4" t="str">
        <f>""</f>
        <v/>
      </c>
      <c r="AI554" s="4" t="str">
        <f>""</f>
        <v/>
      </c>
      <c r="AJ554" s="4" t="str">
        <f>""</f>
        <v/>
      </c>
      <c r="AK554" s="4" t="str">
        <f>""</f>
        <v/>
      </c>
      <c r="AL554" s="4" t="str">
        <f>""</f>
        <v/>
      </c>
      <c r="AM554" s="4" t="str">
        <f>""</f>
        <v/>
      </c>
      <c r="AN554" s="4" t="str">
        <f>""</f>
        <v/>
      </c>
      <c r="AO554" s="4" t="str">
        <f>""</f>
        <v/>
      </c>
      <c r="AP554" s="4" t="str">
        <f>""</f>
        <v/>
      </c>
      <c r="AQ554" s="4" t="str">
        <f>""</f>
        <v/>
      </c>
      <c r="AR554" s="4" t="str">
        <f>""</f>
        <v/>
      </c>
      <c r="AS554" s="4" t="str">
        <f>""</f>
        <v/>
      </c>
    </row>
    <row r="555" spans="1:45" x14ac:dyDescent="0.25">
      <c r="A555" s="15"/>
      <c r="B555" s="16"/>
      <c r="C555" s="16"/>
      <c r="D555" s="16"/>
      <c r="E555" s="16"/>
      <c r="F555" s="16"/>
      <c r="G555" s="16"/>
      <c r="H555" s="14" t="s">
        <v>25</v>
      </c>
      <c r="I555" s="7" t="s">
        <v>26</v>
      </c>
      <c r="J555" s="7" t="s">
        <v>64</v>
      </c>
      <c r="K555" s="7" t="s">
        <v>65</v>
      </c>
      <c r="L555" s="7" t="s">
        <v>66</v>
      </c>
      <c r="M555" s="7" t="s">
        <v>67</v>
      </c>
      <c r="N555" s="7" t="s">
        <v>68</v>
      </c>
      <c r="O555" s="7" t="s">
        <v>69</v>
      </c>
      <c r="P555" s="7" t="s">
        <v>70</v>
      </c>
      <c r="Q555" s="7" t="s">
        <v>71</v>
      </c>
      <c r="R555" s="7" t="s">
        <v>72</v>
      </c>
      <c r="S555" s="7" t="s">
        <v>73</v>
      </c>
      <c r="T555" s="7" t="s">
        <v>74</v>
      </c>
      <c r="U555" s="7" t="s">
        <v>75</v>
      </c>
      <c r="X555" s="4" t="str">
        <f>""</f>
        <v/>
      </c>
      <c r="Y555" s="4" t="str">
        <f>""</f>
        <v/>
      </c>
      <c r="Z555" s="4" t="str">
        <f>""</f>
        <v/>
      </c>
      <c r="AA555" s="4" t="str">
        <f>""</f>
        <v/>
      </c>
      <c r="AB555" s="4" t="str">
        <f>""</f>
        <v/>
      </c>
      <c r="AC555" s="4" t="str">
        <f>""</f>
        <v/>
      </c>
      <c r="AD555" s="4" t="str">
        <f>""</f>
        <v/>
      </c>
      <c r="AE555" s="4" t="str">
        <f>""</f>
        <v/>
      </c>
      <c r="AF555" s="4" t="str">
        <f>""</f>
        <v/>
      </c>
      <c r="AG555" s="4" t="str">
        <f>""</f>
        <v/>
      </c>
      <c r="AH555" s="4" t="str">
        <f>""</f>
        <v/>
      </c>
      <c r="AI555" s="4" t="str">
        <f>""</f>
        <v/>
      </c>
      <c r="AJ555" s="4" t="str">
        <f>""</f>
        <v/>
      </c>
      <c r="AK555" s="4" t="str">
        <f>""</f>
        <v/>
      </c>
      <c r="AL555" s="4" t="str">
        <f>""</f>
        <v/>
      </c>
      <c r="AM555" s="4" t="str">
        <f>""</f>
        <v/>
      </c>
      <c r="AN555" s="4" t="str">
        <f>""</f>
        <v/>
      </c>
      <c r="AO555" s="4" t="str">
        <f>""</f>
        <v/>
      </c>
      <c r="AP555" s="4" t="str">
        <f>""</f>
        <v/>
      </c>
      <c r="AQ555" s="4" t="str">
        <f>""</f>
        <v/>
      </c>
      <c r="AR555" s="4" t="str">
        <f>""</f>
        <v/>
      </c>
      <c r="AS555" s="4" t="str">
        <f>""</f>
        <v/>
      </c>
    </row>
    <row r="556" spans="1:45" x14ac:dyDescent="0.25">
      <c r="A556" s="15"/>
      <c r="B556" s="17"/>
      <c r="C556" s="17"/>
      <c r="D556" s="17"/>
      <c r="E556" s="17"/>
      <c r="F556" s="17"/>
      <c r="G556" s="17"/>
      <c r="I556" s="8" t="s">
        <v>39</v>
      </c>
      <c r="J556" s="8">
        <v>1</v>
      </c>
      <c r="K556" s="8">
        <v>2</v>
      </c>
      <c r="L556" s="8">
        <v>30</v>
      </c>
      <c r="M556" s="8">
        <v>0.1</v>
      </c>
      <c r="N556" s="8">
        <v>1</v>
      </c>
      <c r="O556" s="8">
        <v>0.3</v>
      </c>
      <c r="P556" s="8">
        <v>1</v>
      </c>
      <c r="Q556" s="8">
        <v>1</v>
      </c>
      <c r="R556" s="8">
        <v>30</v>
      </c>
      <c r="S556" s="8">
        <v>1.5</v>
      </c>
      <c r="T556" s="8">
        <v>0.5</v>
      </c>
      <c r="U556" s="8">
        <v>0.15</v>
      </c>
      <c r="X556" s="4" t="str">
        <f>""</f>
        <v/>
      </c>
      <c r="Y556" s="4" t="str">
        <f>""</f>
        <v/>
      </c>
      <c r="Z556" s="4" t="str">
        <f>""</f>
        <v/>
      </c>
      <c r="AA556" s="4" t="str">
        <f>""</f>
        <v/>
      </c>
      <c r="AB556" s="4" t="str">
        <f>""</f>
        <v/>
      </c>
      <c r="AC556" s="4" t="str">
        <f>""</f>
        <v/>
      </c>
      <c r="AD556" s="4" t="str">
        <f>""</f>
        <v/>
      </c>
      <c r="AE556" s="4" t="str">
        <f>""</f>
        <v/>
      </c>
      <c r="AF556" s="4" t="str">
        <f>""</f>
        <v/>
      </c>
      <c r="AG556" s="4" t="str">
        <f>""</f>
        <v/>
      </c>
      <c r="AH556" s="4" t="str">
        <f>""</f>
        <v/>
      </c>
      <c r="AI556" s="4" t="str">
        <f>""</f>
        <v/>
      </c>
      <c r="AJ556" s="4" t="str">
        <f>""</f>
        <v/>
      </c>
      <c r="AK556" s="4" t="str">
        <f>""</f>
        <v/>
      </c>
      <c r="AL556" s="4" t="str">
        <f>""</f>
        <v/>
      </c>
      <c r="AM556" s="4" t="str">
        <f>""</f>
        <v/>
      </c>
      <c r="AN556" s="4" t="str">
        <f>""</f>
        <v/>
      </c>
      <c r="AO556" s="4" t="str">
        <f>""</f>
        <v/>
      </c>
      <c r="AP556" s="4" t="str">
        <f>""</f>
        <v/>
      </c>
      <c r="AQ556" s="4" t="str">
        <f>""</f>
        <v/>
      </c>
      <c r="AR556" s="4" t="str">
        <f>""</f>
        <v/>
      </c>
      <c r="AS556" s="4" t="str">
        <f>""</f>
        <v/>
      </c>
    </row>
    <row r="557" spans="1:45" x14ac:dyDescent="0.25">
      <c r="A557" s="15"/>
      <c r="B557" s="17"/>
      <c r="C557" s="17"/>
      <c r="D557" s="17"/>
      <c r="E557" s="17"/>
      <c r="F557" s="17"/>
      <c r="G557" s="17"/>
      <c r="I557" s="8" t="s">
        <v>40</v>
      </c>
      <c r="J557" s="8">
        <v>0</v>
      </c>
      <c r="K557" s="8">
        <v>0</v>
      </c>
      <c r="L557" s="8">
        <f>4*$K$2</f>
        <v>0.04</v>
      </c>
      <c r="M557" s="8">
        <f>4*$K$2</f>
        <v>0.04</v>
      </c>
      <c r="N557" s="8">
        <f>4*$K$2</f>
        <v>0.04</v>
      </c>
      <c r="O557" s="8">
        <v>0</v>
      </c>
      <c r="P557" s="8">
        <v>0</v>
      </c>
      <c r="Q557" s="8">
        <v>0</v>
      </c>
      <c r="R557" s="8">
        <v>0.5</v>
      </c>
      <c r="S557" s="8">
        <v>0.8</v>
      </c>
      <c r="T557" s="8">
        <v>0</v>
      </c>
      <c r="U557" s="8">
        <v>0</v>
      </c>
      <c r="X557" s="4" t="str">
        <f>""</f>
        <v/>
      </c>
      <c r="Y557" s="4" t="str">
        <f>""</f>
        <v/>
      </c>
      <c r="Z557" s="4" t="str">
        <f>""</f>
        <v/>
      </c>
      <c r="AA557" s="4" t="str">
        <f>""</f>
        <v/>
      </c>
      <c r="AB557" s="4" t="str">
        <f>""</f>
        <v/>
      </c>
      <c r="AC557" s="4" t="str">
        <f>""</f>
        <v/>
      </c>
      <c r="AD557" s="4" t="str">
        <f>""</f>
        <v/>
      </c>
      <c r="AE557" s="4" t="str">
        <f>""</f>
        <v/>
      </c>
      <c r="AF557" s="4" t="str">
        <f>""</f>
        <v/>
      </c>
      <c r="AG557" s="4" t="str">
        <f>""</f>
        <v/>
      </c>
      <c r="AH557" s="4" t="str">
        <f>""</f>
        <v/>
      </c>
      <c r="AI557" s="4" t="str">
        <f>""</f>
        <v/>
      </c>
      <c r="AJ557" s="4" t="str">
        <f>""</f>
        <v/>
      </c>
      <c r="AK557" s="4" t="str">
        <f>""</f>
        <v/>
      </c>
      <c r="AL557" s="4" t="str">
        <f>""</f>
        <v/>
      </c>
      <c r="AM557" s="4" t="str">
        <f>""</f>
        <v/>
      </c>
      <c r="AN557" s="4" t="str">
        <f>""</f>
        <v/>
      </c>
      <c r="AO557" s="4" t="str">
        <f>""</f>
        <v/>
      </c>
      <c r="AP557" s="4" t="str">
        <f>""</f>
        <v/>
      </c>
      <c r="AQ557" s="4" t="str">
        <f>""</f>
        <v/>
      </c>
      <c r="AR557" s="4" t="str">
        <f>""</f>
        <v/>
      </c>
      <c r="AS557" s="4" t="str">
        <f>""</f>
        <v/>
      </c>
    </row>
    <row r="558" spans="1:45" x14ac:dyDescent="0.25">
      <c r="A558" s="23" t="s">
        <v>41</v>
      </c>
      <c r="B558" s="18" t="s">
        <v>76</v>
      </c>
      <c r="C558" s="18">
        <v>13.8</v>
      </c>
      <c r="D558" s="18">
        <v>135</v>
      </c>
      <c r="E558" s="18" t="s">
        <v>43</v>
      </c>
      <c r="F558" s="18">
        <v>1</v>
      </c>
      <c r="G558" s="18" t="str">
        <f>B558&amp;C558&amp;D558&amp;E558&amp;F558</f>
        <v>GOV13.8135TD1</v>
      </c>
      <c r="H558" s="4" t="s">
        <v>6</v>
      </c>
      <c r="I558" s="4">
        <v>1</v>
      </c>
      <c r="J558" s="4">
        <v>0.06</v>
      </c>
      <c r="K558" s="4">
        <v>0.4</v>
      </c>
      <c r="L558" s="4">
        <v>3</v>
      </c>
      <c r="M558" s="4">
        <v>9.9000000000000005E-2</v>
      </c>
      <c r="N558" s="4">
        <v>0.4</v>
      </c>
      <c r="O558" s="4">
        <v>0.15</v>
      </c>
      <c r="P558" s="4">
        <v>1</v>
      </c>
      <c r="Q558" s="4">
        <v>0.1</v>
      </c>
      <c r="R558" s="4">
        <v>1.35</v>
      </c>
      <c r="S558" s="4">
        <v>1.4</v>
      </c>
      <c r="T558" s="4">
        <v>0.1</v>
      </c>
      <c r="U558" s="4">
        <v>0.1</v>
      </c>
      <c r="V558" s="4" t="s">
        <v>1</v>
      </c>
      <c r="W558" s="4" t="s">
        <v>1</v>
      </c>
      <c r="X558" s="4" t="str">
        <f>""</f>
        <v/>
      </c>
      <c r="Y558" s="4" t="str">
        <f>""</f>
        <v/>
      </c>
      <c r="Z558" s="4" t="str">
        <f>""</f>
        <v/>
      </c>
      <c r="AA558" s="4" t="str">
        <f>""</f>
        <v/>
      </c>
      <c r="AB558" s="4" t="str">
        <f>""</f>
        <v/>
      </c>
      <c r="AC558" s="4" t="str">
        <f>""</f>
        <v/>
      </c>
      <c r="AD558" s="4" t="str">
        <f>""</f>
        <v/>
      </c>
      <c r="AE558" s="4" t="str">
        <f>""</f>
        <v/>
      </c>
      <c r="AF558" s="4" t="str">
        <f>""</f>
        <v/>
      </c>
      <c r="AG558" s="4" t="str">
        <f>""</f>
        <v/>
      </c>
      <c r="AH558" s="4" t="str">
        <f>""</f>
        <v/>
      </c>
      <c r="AI558" s="4" t="str">
        <f>""</f>
        <v/>
      </c>
      <c r="AJ558" s="4" t="str">
        <f>""</f>
        <v/>
      </c>
      <c r="AK558" s="4" t="str">
        <f>""</f>
        <v/>
      </c>
      <c r="AL558" s="4" t="str">
        <f>""</f>
        <v/>
      </c>
      <c r="AM558" s="4" t="str">
        <f>""</f>
        <v/>
      </c>
      <c r="AN558" s="4" t="str">
        <f>""</f>
        <v/>
      </c>
      <c r="AO558" s="4" t="str">
        <f>""</f>
        <v/>
      </c>
      <c r="AP558" s="4" t="str">
        <f>""</f>
        <v/>
      </c>
      <c r="AQ558" s="4" t="str">
        <f>""</f>
        <v/>
      </c>
      <c r="AR558" s="4" t="str">
        <f>""</f>
        <v/>
      </c>
      <c r="AS558" s="4" t="str">
        <f>""</f>
        <v/>
      </c>
    </row>
    <row r="559" spans="1:45" x14ac:dyDescent="0.25">
      <c r="A559" s="15"/>
      <c r="B559" s="16"/>
      <c r="C559" s="16"/>
      <c r="D559" s="16"/>
      <c r="E559" s="16"/>
      <c r="F559" s="16"/>
      <c r="G559" s="16"/>
      <c r="H559" s="14" t="s">
        <v>25</v>
      </c>
      <c r="I559" s="7" t="s">
        <v>26</v>
      </c>
      <c r="J559" s="7" t="s">
        <v>77</v>
      </c>
      <c r="K559" s="7" t="s">
        <v>78</v>
      </c>
      <c r="L559" s="7" t="s">
        <v>79</v>
      </c>
      <c r="M559" s="7" t="s">
        <v>80</v>
      </c>
      <c r="N559" s="7" t="s">
        <v>81</v>
      </c>
      <c r="O559" s="7" t="s">
        <v>82</v>
      </c>
      <c r="P559" s="7" t="s">
        <v>83</v>
      </c>
      <c r="Q559" s="7" t="s">
        <v>84</v>
      </c>
      <c r="R559" s="7" t="s">
        <v>85</v>
      </c>
      <c r="S559" s="7" t="s">
        <v>86</v>
      </c>
      <c r="T559" s="7" t="s">
        <v>87</v>
      </c>
      <c r="U559" s="7" t="s">
        <v>88</v>
      </c>
      <c r="V559" s="7" t="s">
        <v>89</v>
      </c>
      <c r="W559" s="7" t="s">
        <v>90</v>
      </c>
      <c r="X559" s="7" t="s">
        <v>91</v>
      </c>
      <c r="Y559" s="7" t="s">
        <v>92</v>
      </c>
      <c r="Z559" s="7" t="s">
        <v>93</v>
      </c>
      <c r="AA559" s="7" t="s">
        <v>94</v>
      </c>
      <c r="AB559" s="7" t="s">
        <v>95</v>
      </c>
      <c r="AC559" s="7" t="s">
        <v>96</v>
      </c>
      <c r="AD559" s="7" t="s">
        <v>97</v>
      </c>
      <c r="AE559" s="7" t="s">
        <v>98</v>
      </c>
      <c r="AF559" s="7" t="s">
        <v>99</v>
      </c>
      <c r="AI559" s="4" t="str">
        <f>""</f>
        <v/>
      </c>
      <c r="AJ559" s="4" t="str">
        <f>""</f>
        <v/>
      </c>
      <c r="AK559" s="4" t="str">
        <f>""</f>
        <v/>
      </c>
      <c r="AL559" s="4" t="str">
        <f>""</f>
        <v/>
      </c>
      <c r="AM559" s="4" t="str">
        <f>""</f>
        <v/>
      </c>
      <c r="AN559" s="4" t="str">
        <f>""</f>
        <v/>
      </c>
      <c r="AO559" s="4" t="str">
        <f>""</f>
        <v/>
      </c>
      <c r="AP559" s="4" t="str">
        <f>""</f>
        <v/>
      </c>
      <c r="AQ559" s="4" t="str">
        <f>""</f>
        <v/>
      </c>
      <c r="AR559" s="4" t="str">
        <f>""</f>
        <v/>
      </c>
      <c r="AS559" s="4" t="str">
        <f>""</f>
        <v/>
      </c>
    </row>
    <row r="560" spans="1:45" x14ac:dyDescent="0.25">
      <c r="A560" s="15"/>
      <c r="B560" s="17"/>
      <c r="C560" s="17"/>
      <c r="D560" s="17"/>
      <c r="E560" s="17"/>
      <c r="F560" s="17"/>
      <c r="G560" s="17"/>
      <c r="I560" s="8" t="s">
        <v>39</v>
      </c>
      <c r="J560" s="8"/>
      <c r="K560" s="8"/>
      <c r="L560" s="8"/>
      <c r="M560" s="8"/>
      <c r="N560" s="8"/>
      <c r="O560" s="8"/>
      <c r="P560" s="8">
        <v>15</v>
      </c>
      <c r="Q560" s="8">
        <v>15</v>
      </c>
      <c r="R560" s="8"/>
      <c r="S560" s="8">
        <v>15</v>
      </c>
      <c r="T560" s="8">
        <v>15</v>
      </c>
      <c r="U560" s="8"/>
      <c r="V560" s="8"/>
      <c r="W560" s="8"/>
      <c r="X560" s="8">
        <v>2</v>
      </c>
      <c r="Y560" s="8">
        <v>2</v>
      </c>
      <c r="Z560" s="8"/>
      <c r="AA560" s="8">
        <v>2</v>
      </c>
      <c r="AB560" s="8">
        <v>2</v>
      </c>
      <c r="AC560" s="8">
        <v>2</v>
      </c>
      <c r="AD560" s="8">
        <v>2</v>
      </c>
      <c r="AE560" s="8">
        <v>0.99</v>
      </c>
      <c r="AF560" s="8">
        <v>0</v>
      </c>
      <c r="AI560" s="4" t="str">
        <f>""</f>
        <v/>
      </c>
      <c r="AJ560" s="4" t="str">
        <f>""</f>
        <v/>
      </c>
      <c r="AK560" s="4" t="str">
        <f>""</f>
        <v/>
      </c>
      <c r="AL560" s="4" t="str">
        <f>""</f>
        <v/>
      </c>
      <c r="AM560" s="4" t="str">
        <f>""</f>
        <v/>
      </c>
      <c r="AN560" s="4" t="str">
        <f>""</f>
        <v/>
      </c>
      <c r="AO560" s="4" t="str">
        <f>""</f>
        <v/>
      </c>
      <c r="AP560" s="4" t="str">
        <f>""</f>
        <v/>
      </c>
      <c r="AQ560" s="4" t="str">
        <f>""</f>
        <v/>
      </c>
      <c r="AR560" s="4" t="str">
        <f>""</f>
        <v/>
      </c>
      <c r="AS560" s="4" t="str">
        <f>""</f>
        <v/>
      </c>
    </row>
    <row r="561" spans="1:45" x14ac:dyDescent="0.25">
      <c r="A561" s="15"/>
      <c r="B561" s="17"/>
      <c r="C561" s="17"/>
      <c r="D561" s="17"/>
      <c r="E561" s="17"/>
      <c r="F561" s="17"/>
      <c r="G561" s="17"/>
      <c r="I561" s="8" t="s">
        <v>40</v>
      </c>
      <c r="J561" s="8"/>
      <c r="K561" s="8"/>
      <c r="L561" s="8"/>
      <c r="M561" s="8"/>
      <c r="N561" s="8"/>
      <c r="O561" s="8"/>
      <c r="P561" s="8">
        <v>1.5</v>
      </c>
      <c r="Q561" s="8">
        <v>1.5</v>
      </c>
      <c r="R561" s="8">
        <f>2*$K$2</f>
        <v>0.02</v>
      </c>
      <c r="S561" s="8">
        <v>1.5</v>
      </c>
      <c r="T561" s="8">
        <v>1.5</v>
      </c>
      <c r="U561" s="8">
        <f>2*$K$2</f>
        <v>0.02</v>
      </c>
      <c r="V561" s="8"/>
      <c r="W561" s="8"/>
      <c r="X561" s="8">
        <f t="shared" ref="X561:Y561" si="68">2*$K$2</f>
        <v>0.02</v>
      </c>
      <c r="Y561" s="8">
        <f t="shared" si="68"/>
        <v>0.02</v>
      </c>
      <c r="Z561" s="8"/>
      <c r="AA561" s="8">
        <f t="shared" ref="AA561:AD561" si="69">2*$K$2</f>
        <v>0.02</v>
      </c>
      <c r="AB561" s="8">
        <f t="shared" si="69"/>
        <v>0.02</v>
      </c>
      <c r="AC561" s="8">
        <f t="shared" si="69"/>
        <v>0.02</v>
      </c>
      <c r="AD561" s="8">
        <f t="shared" si="69"/>
        <v>0.02</v>
      </c>
      <c r="AE561" s="8">
        <v>0</v>
      </c>
      <c r="AF561" s="8">
        <v>-0.3</v>
      </c>
      <c r="AI561" s="4" t="str">
        <f>""</f>
        <v/>
      </c>
      <c r="AJ561" s="4" t="str">
        <f>""</f>
        <v/>
      </c>
      <c r="AK561" s="4" t="str">
        <f>""</f>
        <v/>
      </c>
      <c r="AL561" s="4" t="str">
        <f>""</f>
        <v/>
      </c>
      <c r="AM561" s="4" t="str">
        <f>""</f>
        <v/>
      </c>
      <c r="AN561" s="4" t="str">
        <f>""</f>
        <v/>
      </c>
      <c r="AO561" s="4" t="str">
        <f>""</f>
        <v/>
      </c>
      <c r="AP561" s="4" t="str">
        <f>""</f>
        <v/>
      </c>
      <c r="AQ561" s="4" t="str">
        <f>""</f>
        <v/>
      </c>
      <c r="AR561" s="4" t="str">
        <f>""</f>
        <v/>
      </c>
      <c r="AS561" s="4" t="str">
        <f>""</f>
        <v/>
      </c>
    </row>
    <row r="562" spans="1:45" x14ac:dyDescent="0.25">
      <c r="A562" s="24" t="s">
        <v>41</v>
      </c>
      <c r="B562" s="18" t="s">
        <v>100</v>
      </c>
      <c r="C562" s="18">
        <v>13.8</v>
      </c>
      <c r="D562" s="18">
        <v>135</v>
      </c>
      <c r="E562" s="18" t="s">
        <v>43</v>
      </c>
      <c r="F562" s="18">
        <v>1</v>
      </c>
      <c r="G562" s="18" t="str">
        <f>B562&amp;C562&amp;D562&amp;E562&amp;F562</f>
        <v>PSS13.8135TD1</v>
      </c>
      <c r="H562" s="4" t="s">
        <v>9</v>
      </c>
      <c r="I562" s="4">
        <v>1</v>
      </c>
      <c r="J562" s="4">
        <v>1</v>
      </c>
      <c r="K562" s="4">
        <v>0</v>
      </c>
      <c r="L562" s="4">
        <v>3</v>
      </c>
      <c r="M562" s="4">
        <v>0</v>
      </c>
      <c r="N562" s="4">
        <v>5</v>
      </c>
      <c r="O562" s="4">
        <v>1</v>
      </c>
      <c r="P562" s="4">
        <v>2.5</v>
      </c>
      <c r="Q562" s="4">
        <v>2.5</v>
      </c>
      <c r="R562" s="4">
        <v>0</v>
      </c>
      <c r="S562" s="4">
        <v>2.5</v>
      </c>
      <c r="T562" s="4">
        <v>0</v>
      </c>
      <c r="U562" s="4">
        <v>2.5</v>
      </c>
      <c r="V562" s="4">
        <v>0.39</v>
      </c>
      <c r="W562" s="4">
        <v>1</v>
      </c>
      <c r="X562" s="4">
        <v>0</v>
      </c>
      <c r="Y562" s="4">
        <v>0.1</v>
      </c>
      <c r="Z562" s="4">
        <v>6.5</v>
      </c>
      <c r="AA562" s="4">
        <v>0.44</v>
      </c>
      <c r="AB562" s="4">
        <v>0.08</v>
      </c>
      <c r="AC562" s="4">
        <v>0.2</v>
      </c>
      <c r="AD562" s="4">
        <v>0.98</v>
      </c>
      <c r="AE562" s="4">
        <v>0.1</v>
      </c>
      <c r="AF562" s="4">
        <v>-0.1</v>
      </c>
      <c r="AG562" s="4" t="s">
        <v>1</v>
      </c>
      <c r="AH562" s="4" t="s">
        <v>1</v>
      </c>
      <c r="AI562" s="4" t="str">
        <f>""</f>
        <v/>
      </c>
      <c r="AJ562" s="4" t="str">
        <f>""</f>
        <v/>
      </c>
      <c r="AK562" s="4" t="str">
        <f>""</f>
        <v/>
      </c>
      <c r="AL562" s="4" t="str">
        <f>""</f>
        <v/>
      </c>
      <c r="AM562" s="4" t="str">
        <f>""</f>
        <v/>
      </c>
      <c r="AN562" s="4" t="str">
        <f>""</f>
        <v/>
      </c>
      <c r="AO562" s="4" t="str">
        <f>""</f>
        <v/>
      </c>
      <c r="AP562" s="4" t="str">
        <f>""</f>
        <v/>
      </c>
      <c r="AQ562" s="4" t="str">
        <f>""</f>
        <v/>
      </c>
      <c r="AR562" s="4" t="str">
        <f>""</f>
        <v/>
      </c>
      <c r="AS562" s="4" t="str">
        <f>""</f>
        <v/>
      </c>
    </row>
    <row r="563" spans="1:45" x14ac:dyDescent="0.25">
      <c r="A563" s="27" t="s">
        <v>158</v>
      </c>
      <c r="B563" s="9"/>
      <c r="C563" s="9"/>
      <c r="D563" s="9"/>
      <c r="E563" s="9"/>
      <c r="F563" s="16"/>
      <c r="G563" s="16"/>
      <c r="H563" s="14" t="s">
        <v>25</v>
      </c>
      <c r="I563" s="7" t="s">
        <v>26</v>
      </c>
      <c r="J563" s="7" t="s">
        <v>103</v>
      </c>
      <c r="K563" s="7" t="s">
        <v>104</v>
      </c>
      <c r="L563" s="7" t="s">
        <v>105</v>
      </c>
      <c r="M563" s="7" t="s">
        <v>106</v>
      </c>
      <c r="N563" s="7" t="s">
        <v>107</v>
      </c>
      <c r="O563" s="7" t="s">
        <v>108</v>
      </c>
      <c r="P563" s="7" t="s">
        <v>109</v>
      </c>
      <c r="Q563" s="7" t="s">
        <v>110</v>
      </c>
      <c r="R563" s="7" t="s">
        <v>111</v>
      </c>
      <c r="S563" s="7" t="s">
        <v>112</v>
      </c>
      <c r="T563" s="7" t="s">
        <v>113</v>
      </c>
      <c r="U563" s="7" t="s">
        <v>114</v>
      </c>
      <c r="V563" s="7" t="s">
        <v>115</v>
      </c>
      <c r="W563" s="7" t="s">
        <v>116</v>
      </c>
      <c r="X563" s="7" t="s">
        <v>117</v>
      </c>
      <c r="Y563" s="7" t="s">
        <v>118</v>
      </c>
      <c r="Z563" s="7" t="s">
        <v>119</v>
      </c>
      <c r="AC563" s="4" t="str">
        <f>""</f>
        <v/>
      </c>
      <c r="AD563" s="4" t="str">
        <f>""</f>
        <v/>
      </c>
      <c r="AE563" s="4" t="str">
        <f>""</f>
        <v/>
      </c>
      <c r="AF563" s="4" t="str">
        <f>""</f>
        <v/>
      </c>
      <c r="AG563" s="4" t="str">
        <f>""</f>
        <v/>
      </c>
      <c r="AH563" s="4" t="str">
        <f>""</f>
        <v/>
      </c>
      <c r="AI563" s="4" t="str">
        <f>""</f>
        <v/>
      </c>
      <c r="AJ563" s="4" t="str">
        <f>""</f>
        <v/>
      </c>
      <c r="AK563" s="4" t="str">
        <f>""</f>
        <v/>
      </c>
      <c r="AL563" s="4" t="str">
        <f>""</f>
        <v/>
      </c>
      <c r="AM563" s="4" t="str">
        <f>""</f>
        <v/>
      </c>
      <c r="AN563" s="4" t="str">
        <f>""</f>
        <v/>
      </c>
      <c r="AO563" s="4" t="str">
        <f>""</f>
        <v/>
      </c>
      <c r="AP563" s="4" t="str">
        <f>""</f>
        <v/>
      </c>
      <c r="AQ563" s="4" t="str">
        <f>""</f>
        <v/>
      </c>
      <c r="AR563" s="4" t="str">
        <f>""</f>
        <v/>
      </c>
      <c r="AS563" s="4" t="str">
        <f>""</f>
        <v/>
      </c>
    </row>
    <row r="564" spans="1:45" x14ac:dyDescent="0.25">
      <c r="A564" s="25"/>
      <c r="B564" s="10"/>
      <c r="C564" s="10"/>
      <c r="D564" s="10"/>
      <c r="E564" s="10"/>
      <c r="F564" s="17"/>
      <c r="G564" s="17"/>
      <c r="I564" s="8" t="s">
        <v>39</v>
      </c>
      <c r="J564" s="8">
        <v>0.5</v>
      </c>
      <c r="K564" s="8">
        <v>75</v>
      </c>
      <c r="L564" s="8">
        <v>75</v>
      </c>
      <c r="M564" s="8">
        <v>10</v>
      </c>
      <c r="N564" s="8">
        <v>0</v>
      </c>
      <c r="O564" s="8">
        <v>1</v>
      </c>
      <c r="P564" s="8">
        <v>1.2</v>
      </c>
      <c r="Q564" s="8">
        <v>18</v>
      </c>
      <c r="R564" s="8">
        <v>118</v>
      </c>
      <c r="S564" s="8">
        <v>0</v>
      </c>
      <c r="T564" s="8">
        <v>1.1000000000000001</v>
      </c>
      <c r="U564" s="8">
        <v>10</v>
      </c>
      <c r="V564" s="8">
        <v>1.1000000000000001</v>
      </c>
      <c r="W564" s="8">
        <v>20</v>
      </c>
      <c r="X564" s="8">
        <v>1</v>
      </c>
      <c r="Y564" s="8">
        <v>0.5</v>
      </c>
      <c r="Z564" s="8">
        <v>90</v>
      </c>
      <c r="AC564" s="4" t="str">
        <f>""</f>
        <v/>
      </c>
      <c r="AD564" s="4" t="str">
        <f>""</f>
        <v/>
      </c>
      <c r="AE564" s="4" t="str">
        <f>""</f>
        <v/>
      </c>
      <c r="AF564" s="4" t="str">
        <f>""</f>
        <v/>
      </c>
      <c r="AG564" s="4" t="str">
        <f>""</f>
        <v/>
      </c>
      <c r="AH564" s="4" t="str">
        <f>""</f>
        <v/>
      </c>
      <c r="AI564" s="4" t="str">
        <f>""</f>
        <v/>
      </c>
      <c r="AJ564" s="4" t="str">
        <f>""</f>
        <v/>
      </c>
      <c r="AK564" s="4" t="str">
        <f>""</f>
        <v/>
      </c>
      <c r="AL564" s="4" t="str">
        <f>""</f>
        <v/>
      </c>
      <c r="AM564" s="4" t="str">
        <f>""</f>
        <v/>
      </c>
      <c r="AN564" s="4" t="str">
        <f>""</f>
        <v/>
      </c>
      <c r="AO564" s="4" t="str">
        <f>""</f>
        <v/>
      </c>
      <c r="AP564" s="4" t="str">
        <f>""</f>
        <v/>
      </c>
      <c r="AQ564" s="4" t="str">
        <f>""</f>
        <v/>
      </c>
      <c r="AR564" s="4" t="str">
        <f>""</f>
        <v/>
      </c>
      <c r="AS564" s="4" t="str">
        <f>""</f>
        <v/>
      </c>
    </row>
    <row r="565" spans="1:45" x14ac:dyDescent="0.25">
      <c r="A565" s="25"/>
      <c r="B565" s="10"/>
      <c r="C565" s="10"/>
      <c r="D565" s="10"/>
      <c r="E565" s="10"/>
      <c r="F565" s="17"/>
      <c r="G565" s="17"/>
      <c r="I565" s="8" t="s">
        <v>40</v>
      </c>
      <c r="J565" s="8">
        <v>0</v>
      </c>
      <c r="K565" s="8">
        <v>0</v>
      </c>
      <c r="L565" s="8">
        <v>0</v>
      </c>
      <c r="M565" s="8">
        <v>0.8</v>
      </c>
      <c r="N565" s="8">
        <v>-6</v>
      </c>
      <c r="O565" s="8">
        <v>0</v>
      </c>
      <c r="P565" s="8">
        <v>0</v>
      </c>
      <c r="Q565" s="8">
        <v>0</v>
      </c>
      <c r="R565" s="8">
        <v>0.8</v>
      </c>
      <c r="S565" s="8">
        <v>-118</v>
      </c>
      <c r="T565" s="8">
        <v>0</v>
      </c>
      <c r="U565" s="8">
        <v>1</v>
      </c>
      <c r="V565" s="8">
        <v>0</v>
      </c>
      <c r="W565" s="8">
        <v>1</v>
      </c>
      <c r="X565" s="8">
        <v>0</v>
      </c>
      <c r="Y565" s="8">
        <v>0</v>
      </c>
      <c r="Z565" s="8">
        <v>-90</v>
      </c>
      <c r="AC565" s="4" t="str">
        <f>""</f>
        <v/>
      </c>
      <c r="AD565" s="4" t="str">
        <f>""</f>
        <v/>
      </c>
      <c r="AE565" s="4" t="str">
        <f>""</f>
        <v/>
      </c>
      <c r="AF565" s="4" t="str">
        <f>""</f>
        <v/>
      </c>
      <c r="AG565" s="4" t="str">
        <f>""</f>
        <v/>
      </c>
      <c r="AH565" s="4" t="str">
        <f>""</f>
        <v/>
      </c>
      <c r="AI565" s="4" t="str">
        <f>""</f>
        <v/>
      </c>
      <c r="AJ565" s="4" t="str">
        <f>""</f>
        <v/>
      </c>
      <c r="AK565" s="4" t="str">
        <f>""</f>
        <v/>
      </c>
      <c r="AL565" s="4" t="str">
        <f>""</f>
        <v/>
      </c>
      <c r="AM565" s="4" t="str">
        <f>""</f>
        <v/>
      </c>
      <c r="AN565" s="4" t="str">
        <f>""</f>
        <v/>
      </c>
      <c r="AO565" s="4" t="str">
        <f>""</f>
        <v/>
      </c>
      <c r="AP565" s="4" t="str">
        <f>""</f>
        <v/>
      </c>
      <c r="AQ565" s="4" t="str">
        <f>""</f>
        <v/>
      </c>
      <c r="AR565" s="4" t="str">
        <f>""</f>
        <v/>
      </c>
      <c r="AS565" s="4" t="str">
        <f>""</f>
        <v/>
      </c>
    </row>
    <row r="566" spans="1:45" x14ac:dyDescent="0.25">
      <c r="A566" s="22" t="s">
        <v>41</v>
      </c>
      <c r="B566" s="18" t="s">
        <v>42</v>
      </c>
      <c r="C566" s="18">
        <v>13.8</v>
      </c>
      <c r="D566" s="18">
        <v>140</v>
      </c>
      <c r="E566" s="18" t="s">
        <v>43</v>
      </c>
      <c r="F566" s="18">
        <v>1</v>
      </c>
      <c r="G566" s="18" t="str">
        <f>B566&amp;C566&amp;D566&amp;E566&amp;F566</f>
        <v>AVR13.8140TD1</v>
      </c>
      <c r="H566" s="4" t="s">
        <v>3</v>
      </c>
      <c r="I566" s="4">
        <v>1</v>
      </c>
      <c r="J566" s="4">
        <v>0</v>
      </c>
      <c r="K566" s="4">
        <v>10.75</v>
      </c>
      <c r="L566" s="4">
        <v>10.75</v>
      </c>
      <c r="M566" s="4">
        <v>5</v>
      </c>
      <c r="N566" s="4">
        <v>-0.87</v>
      </c>
      <c r="O566" s="4">
        <v>0</v>
      </c>
      <c r="P566" s="4">
        <v>1</v>
      </c>
      <c r="Q566" s="4">
        <v>0</v>
      </c>
      <c r="R566" s="4">
        <v>99</v>
      </c>
      <c r="S566" s="4">
        <v>-99</v>
      </c>
      <c r="T566" s="4">
        <v>0</v>
      </c>
      <c r="U566" s="4">
        <v>9.3000000000000007</v>
      </c>
      <c r="V566" s="4">
        <v>0</v>
      </c>
      <c r="W566" s="4">
        <v>11.63</v>
      </c>
      <c r="X566" s="4">
        <v>0.113</v>
      </c>
      <c r="Y566" s="4">
        <v>0.124</v>
      </c>
      <c r="Z566" s="4">
        <v>0</v>
      </c>
      <c r="AA566" s="4" t="s">
        <v>1</v>
      </c>
      <c r="AB566" s="4" t="s">
        <v>1</v>
      </c>
      <c r="AC566" s="4" t="str">
        <f>""</f>
        <v/>
      </c>
      <c r="AD566" s="4" t="str">
        <f>""</f>
        <v/>
      </c>
      <c r="AE566" s="4" t="str">
        <f>""</f>
        <v/>
      </c>
      <c r="AF566" s="4" t="str">
        <f>""</f>
        <v/>
      </c>
      <c r="AG566" s="4" t="str">
        <f>""</f>
        <v/>
      </c>
      <c r="AH566" s="4" t="str">
        <f>""</f>
        <v/>
      </c>
      <c r="AI566" s="4" t="str">
        <f>""</f>
        <v/>
      </c>
      <c r="AJ566" s="4" t="str">
        <f>""</f>
        <v/>
      </c>
      <c r="AK566" s="4" t="str">
        <f>""</f>
        <v/>
      </c>
      <c r="AL566" s="4" t="str">
        <f>""</f>
        <v/>
      </c>
      <c r="AM566" s="4" t="str">
        <f>""</f>
        <v/>
      </c>
      <c r="AN566" s="4" t="str">
        <f>""</f>
        <v/>
      </c>
      <c r="AO566" s="4" t="str">
        <f>""</f>
        <v/>
      </c>
      <c r="AP566" s="4" t="str">
        <f>""</f>
        <v/>
      </c>
      <c r="AQ566" s="4" t="str">
        <f>""</f>
        <v/>
      </c>
      <c r="AR566" s="4" t="str">
        <f>""</f>
        <v/>
      </c>
      <c r="AS566" s="4" t="str">
        <f>""</f>
        <v/>
      </c>
    </row>
    <row r="567" spans="1:45" x14ac:dyDescent="0.25">
      <c r="A567" s="15"/>
      <c r="B567" s="16"/>
      <c r="C567" s="16"/>
      <c r="D567" s="16"/>
      <c r="E567" s="16"/>
      <c r="F567" s="16"/>
      <c r="G567" s="16"/>
      <c r="H567" s="14" t="s">
        <v>25</v>
      </c>
      <c r="I567" s="7" t="s">
        <v>26</v>
      </c>
      <c r="J567" s="7" t="s">
        <v>44</v>
      </c>
      <c r="K567" s="7" t="s">
        <v>45</v>
      </c>
      <c r="L567" s="7" t="s">
        <v>46</v>
      </c>
      <c r="M567" s="7" t="s">
        <v>47</v>
      </c>
      <c r="N567" s="7" t="s">
        <v>48</v>
      </c>
      <c r="O567" s="7" t="s">
        <v>49</v>
      </c>
      <c r="P567" s="7" t="s">
        <v>50</v>
      </c>
      <c r="Q567" s="7" t="s">
        <v>51</v>
      </c>
      <c r="R567" s="7" t="s">
        <v>52</v>
      </c>
      <c r="S567" s="7" t="s">
        <v>53</v>
      </c>
      <c r="T567" s="7" t="s">
        <v>54</v>
      </c>
      <c r="U567" s="7" t="s">
        <v>55</v>
      </c>
      <c r="X567" s="4" t="str">
        <f>""</f>
        <v/>
      </c>
      <c r="Y567" s="4" t="str">
        <f>""</f>
        <v/>
      </c>
      <c r="Z567" s="4" t="str">
        <f>""</f>
        <v/>
      </c>
      <c r="AA567" s="4" t="str">
        <f>""</f>
        <v/>
      </c>
      <c r="AB567" s="4" t="str">
        <f>""</f>
        <v/>
      </c>
      <c r="AC567" s="4" t="str">
        <f>""</f>
        <v/>
      </c>
      <c r="AD567" s="4" t="str">
        <f>""</f>
        <v/>
      </c>
      <c r="AE567" s="4" t="str">
        <f>""</f>
        <v/>
      </c>
      <c r="AF567" s="4" t="str">
        <f>""</f>
        <v/>
      </c>
      <c r="AG567" s="4" t="str">
        <f>""</f>
        <v/>
      </c>
      <c r="AH567" s="4" t="str">
        <f>""</f>
        <v/>
      </c>
      <c r="AI567" s="4" t="str">
        <f>""</f>
        <v/>
      </c>
      <c r="AJ567" s="4" t="str">
        <f>""</f>
        <v/>
      </c>
      <c r="AK567" s="4" t="str">
        <f>""</f>
        <v/>
      </c>
      <c r="AL567" s="4" t="str">
        <f>""</f>
        <v/>
      </c>
      <c r="AM567" s="4" t="str">
        <f>""</f>
        <v/>
      </c>
      <c r="AN567" s="4" t="str">
        <f>""</f>
        <v/>
      </c>
      <c r="AO567" s="4" t="str">
        <f>""</f>
        <v/>
      </c>
      <c r="AP567" s="4" t="str">
        <f>""</f>
        <v/>
      </c>
      <c r="AQ567" s="4" t="str">
        <f>""</f>
        <v/>
      </c>
      <c r="AR567" s="4" t="str">
        <f>""</f>
        <v/>
      </c>
      <c r="AS567" s="4" t="str">
        <f>""</f>
        <v/>
      </c>
    </row>
    <row r="568" spans="1:45" x14ac:dyDescent="0.25">
      <c r="A568" s="15"/>
      <c r="B568" s="17"/>
      <c r="C568" s="17"/>
      <c r="D568" s="17"/>
      <c r="E568" s="17"/>
      <c r="F568" s="17"/>
      <c r="G568" s="17"/>
      <c r="I568" s="8" t="s">
        <v>39</v>
      </c>
      <c r="J568" s="8">
        <v>10</v>
      </c>
      <c r="K568" s="8">
        <v>0.2</v>
      </c>
      <c r="L568" s="8">
        <v>0.2</v>
      </c>
      <c r="M568" s="8">
        <v>10</v>
      </c>
      <c r="N568" s="8">
        <v>3</v>
      </c>
      <c r="O568" s="8">
        <v>2.5</v>
      </c>
      <c r="P568" s="8"/>
      <c r="Q568" s="8"/>
      <c r="R568" s="8"/>
      <c r="S568" s="8"/>
      <c r="T568" s="8"/>
      <c r="U568" s="8"/>
      <c r="X568" s="4" t="str">
        <f>""</f>
        <v/>
      </c>
      <c r="Y568" s="4" t="str">
        <f>""</f>
        <v/>
      </c>
      <c r="Z568" s="4" t="str">
        <f>""</f>
        <v/>
      </c>
      <c r="AA568" s="4" t="str">
        <f>""</f>
        <v/>
      </c>
      <c r="AB568" s="4" t="str">
        <f>""</f>
        <v/>
      </c>
      <c r="AC568" s="4" t="str">
        <f>""</f>
        <v/>
      </c>
      <c r="AD568" s="4" t="str">
        <f>""</f>
        <v/>
      </c>
      <c r="AE568" s="4" t="str">
        <f>""</f>
        <v/>
      </c>
      <c r="AF568" s="4" t="str">
        <f>""</f>
        <v/>
      </c>
      <c r="AG568" s="4" t="str">
        <f>""</f>
        <v/>
      </c>
      <c r="AH568" s="4" t="str">
        <f>""</f>
        <v/>
      </c>
      <c r="AI568" s="4" t="str">
        <f>""</f>
        <v/>
      </c>
      <c r="AJ568" s="4" t="str">
        <f>""</f>
        <v/>
      </c>
      <c r="AK568" s="4" t="str">
        <f>""</f>
        <v/>
      </c>
      <c r="AL568" s="4" t="str">
        <f>""</f>
        <v/>
      </c>
      <c r="AM568" s="4" t="str">
        <f>""</f>
        <v/>
      </c>
      <c r="AN568" s="4" t="str">
        <f>""</f>
        <v/>
      </c>
      <c r="AO568" s="4" t="str">
        <f>""</f>
        <v/>
      </c>
      <c r="AP568" s="4" t="str">
        <f>""</f>
        <v/>
      </c>
      <c r="AQ568" s="4" t="str">
        <f>""</f>
        <v/>
      </c>
      <c r="AR568" s="4" t="str">
        <f>""</f>
        <v/>
      </c>
      <c r="AS568" s="4" t="str">
        <f>""</f>
        <v/>
      </c>
    </row>
    <row r="569" spans="1:45" x14ac:dyDescent="0.25">
      <c r="A569" s="15"/>
      <c r="B569" s="17"/>
      <c r="C569" s="17"/>
      <c r="D569" s="17"/>
      <c r="E569" s="17"/>
      <c r="F569" s="17"/>
      <c r="G569" s="17"/>
      <c r="I569" s="8" t="s">
        <v>40</v>
      </c>
      <c r="J569" s="8">
        <v>1</v>
      </c>
      <c r="K569" s="8">
        <f>4*$K$2</f>
        <v>0.04</v>
      </c>
      <c r="L569" s="8">
        <f>4*$K$2</f>
        <v>0.04</v>
      </c>
      <c r="M569" s="8">
        <v>1</v>
      </c>
      <c r="N569" s="8">
        <v>0</v>
      </c>
      <c r="O569" s="8"/>
      <c r="P569" s="8"/>
      <c r="Q569" s="8"/>
      <c r="R569" s="8"/>
      <c r="S569" s="8"/>
      <c r="T569" s="8">
        <v>0</v>
      </c>
      <c r="U569" s="8"/>
      <c r="X569" s="4" t="str">
        <f>""</f>
        <v/>
      </c>
      <c r="Y569" s="4" t="str">
        <f>""</f>
        <v/>
      </c>
      <c r="Z569" s="4" t="str">
        <f>""</f>
        <v/>
      </c>
      <c r="AA569" s="4" t="str">
        <f>""</f>
        <v/>
      </c>
      <c r="AB569" s="4" t="str">
        <f>""</f>
        <v/>
      </c>
      <c r="AC569" s="4" t="str">
        <f>""</f>
        <v/>
      </c>
      <c r="AD569" s="4" t="str">
        <f>""</f>
        <v/>
      </c>
      <c r="AE569" s="4" t="str">
        <f>""</f>
        <v/>
      </c>
      <c r="AF569" s="4" t="str">
        <f>""</f>
        <v/>
      </c>
      <c r="AG569" s="4" t="str">
        <f>""</f>
        <v/>
      </c>
      <c r="AH569" s="4" t="str">
        <f>""</f>
        <v/>
      </c>
      <c r="AI569" s="4" t="str">
        <f>""</f>
        <v/>
      </c>
      <c r="AJ569" s="4" t="str">
        <f>""</f>
        <v/>
      </c>
      <c r="AK569" s="4" t="str">
        <f>""</f>
        <v/>
      </c>
      <c r="AL569" s="4" t="str">
        <f>""</f>
        <v/>
      </c>
      <c r="AM569" s="4" t="str">
        <f>""</f>
        <v/>
      </c>
      <c r="AN569" s="4" t="str">
        <f>""</f>
        <v/>
      </c>
      <c r="AO569" s="4" t="str">
        <f>""</f>
        <v/>
      </c>
      <c r="AP569" s="4" t="str">
        <f>""</f>
        <v/>
      </c>
      <c r="AQ569" s="4" t="str">
        <f>""</f>
        <v/>
      </c>
      <c r="AR569" s="4" t="str">
        <f>""</f>
        <v/>
      </c>
      <c r="AS569" s="4" t="str">
        <f>""</f>
        <v/>
      </c>
    </row>
    <row r="570" spans="1:45" x14ac:dyDescent="0.25">
      <c r="A570" s="23" t="s">
        <v>41</v>
      </c>
      <c r="B570" s="18" t="s">
        <v>62</v>
      </c>
      <c r="C570" s="18">
        <v>13.8</v>
      </c>
      <c r="D570" s="18">
        <v>140</v>
      </c>
      <c r="E570" s="18" t="s">
        <v>43</v>
      </c>
      <c r="F570" s="18">
        <v>1</v>
      </c>
      <c r="G570" s="18" t="str">
        <f>B570&amp;C570&amp;D570&amp;E570&amp;F570</f>
        <v>GEN13.8140TD1</v>
      </c>
      <c r="H570" s="4" t="s">
        <v>0</v>
      </c>
      <c r="I570" s="4">
        <v>1</v>
      </c>
      <c r="J570" s="4">
        <v>9.99</v>
      </c>
      <c r="K570" s="4">
        <v>0.1</v>
      </c>
      <c r="L570" s="4">
        <v>0.12</v>
      </c>
      <c r="M570" s="4">
        <v>3.63</v>
      </c>
      <c r="N570" s="4">
        <v>0.5</v>
      </c>
      <c r="O570" s="4">
        <v>1.07</v>
      </c>
      <c r="P570" s="4">
        <v>0.74</v>
      </c>
      <c r="Q570" s="4">
        <v>0.24</v>
      </c>
      <c r="R570" s="4">
        <v>0.22</v>
      </c>
      <c r="S570" s="4">
        <v>0.15</v>
      </c>
      <c r="T570" s="4">
        <v>0.1</v>
      </c>
      <c r="U570" s="4">
        <v>0.25</v>
      </c>
      <c r="V570" s="4" t="s">
        <v>1</v>
      </c>
      <c r="W570" s="4" t="s">
        <v>1</v>
      </c>
      <c r="X570" s="4" t="str">
        <f>""</f>
        <v/>
      </c>
      <c r="Y570" s="4" t="str">
        <f>""</f>
        <v/>
      </c>
      <c r="Z570" s="4" t="str">
        <f>""</f>
        <v/>
      </c>
      <c r="AA570" s="4" t="str">
        <f>""</f>
        <v/>
      </c>
      <c r="AB570" s="4" t="str">
        <f>""</f>
        <v/>
      </c>
      <c r="AC570" s="4" t="str">
        <f>""</f>
        <v/>
      </c>
      <c r="AD570" s="4" t="str">
        <f>""</f>
        <v/>
      </c>
      <c r="AE570" s="4" t="str">
        <f>""</f>
        <v/>
      </c>
      <c r="AF570" s="4" t="str">
        <f>""</f>
        <v/>
      </c>
      <c r="AG570" s="4" t="str">
        <f>""</f>
        <v/>
      </c>
      <c r="AH570" s="4" t="str">
        <f>""</f>
        <v/>
      </c>
      <c r="AI570" s="4" t="str">
        <f>""</f>
        <v/>
      </c>
      <c r="AJ570" s="4" t="str">
        <f>""</f>
        <v/>
      </c>
      <c r="AK570" s="4" t="str">
        <f>""</f>
        <v/>
      </c>
      <c r="AL570" s="4" t="str">
        <f>""</f>
        <v/>
      </c>
      <c r="AM570" s="4" t="str">
        <f>""</f>
        <v/>
      </c>
      <c r="AN570" s="4" t="str">
        <f>""</f>
        <v/>
      </c>
      <c r="AO570" s="4" t="str">
        <f>""</f>
        <v/>
      </c>
      <c r="AP570" s="4" t="str">
        <f>""</f>
        <v/>
      </c>
      <c r="AQ570" s="4" t="str">
        <f>""</f>
        <v/>
      </c>
      <c r="AR570" s="4" t="str">
        <f>""</f>
        <v/>
      </c>
      <c r="AS570" s="4" t="str">
        <f>""</f>
        <v/>
      </c>
    </row>
    <row r="571" spans="1:45" x14ac:dyDescent="0.25">
      <c r="A571" s="15"/>
      <c r="B571" s="16"/>
      <c r="C571" s="16"/>
      <c r="D571" s="16"/>
      <c r="E571" s="16"/>
      <c r="F571" s="16"/>
      <c r="G571" s="16"/>
      <c r="H571" s="14" t="s">
        <v>25</v>
      </c>
      <c r="I571" s="7" t="s">
        <v>26</v>
      </c>
      <c r="J571" s="7" t="s">
        <v>64</v>
      </c>
      <c r="K571" s="7" t="s">
        <v>65</v>
      </c>
      <c r="L571" s="7" t="s">
        <v>66</v>
      </c>
      <c r="M571" s="7" t="s">
        <v>67</v>
      </c>
      <c r="N571" s="7" t="s">
        <v>68</v>
      </c>
      <c r="O571" s="7" t="s">
        <v>69</v>
      </c>
      <c r="P571" s="7" t="s">
        <v>70</v>
      </c>
      <c r="Q571" s="7" t="s">
        <v>71</v>
      </c>
      <c r="R571" s="7" t="s">
        <v>72</v>
      </c>
      <c r="S571" s="7" t="s">
        <v>73</v>
      </c>
      <c r="T571" s="7" t="s">
        <v>74</v>
      </c>
      <c r="U571" s="7" t="s">
        <v>75</v>
      </c>
      <c r="X571" s="4" t="str">
        <f>""</f>
        <v/>
      </c>
      <c r="Y571" s="4" t="str">
        <f>""</f>
        <v/>
      </c>
      <c r="Z571" s="4" t="str">
        <f>""</f>
        <v/>
      </c>
      <c r="AA571" s="4" t="str">
        <f>""</f>
        <v/>
      </c>
      <c r="AB571" s="4" t="str">
        <f>""</f>
        <v/>
      </c>
      <c r="AC571" s="4" t="str">
        <f>""</f>
        <v/>
      </c>
      <c r="AD571" s="4" t="str">
        <f>""</f>
        <v/>
      </c>
      <c r="AE571" s="4" t="str">
        <f>""</f>
        <v/>
      </c>
      <c r="AF571" s="4" t="str">
        <f>""</f>
        <v/>
      </c>
      <c r="AG571" s="4" t="str">
        <f>""</f>
        <v/>
      </c>
      <c r="AH571" s="4" t="str">
        <f>""</f>
        <v/>
      </c>
      <c r="AI571" s="4" t="str">
        <f>""</f>
        <v/>
      </c>
      <c r="AJ571" s="4" t="str">
        <f>""</f>
        <v/>
      </c>
      <c r="AK571" s="4" t="str">
        <f>""</f>
        <v/>
      </c>
      <c r="AL571" s="4" t="str">
        <f>""</f>
        <v/>
      </c>
      <c r="AM571" s="4" t="str">
        <f>""</f>
        <v/>
      </c>
      <c r="AN571" s="4" t="str">
        <f>""</f>
        <v/>
      </c>
      <c r="AO571" s="4" t="str">
        <f>""</f>
        <v/>
      </c>
      <c r="AP571" s="4" t="str">
        <f>""</f>
        <v/>
      </c>
      <c r="AQ571" s="4" t="str">
        <f>""</f>
        <v/>
      </c>
      <c r="AR571" s="4" t="str">
        <f>""</f>
        <v/>
      </c>
      <c r="AS571" s="4" t="str">
        <f>""</f>
        <v/>
      </c>
    </row>
    <row r="572" spans="1:45" x14ac:dyDescent="0.25">
      <c r="A572" s="15"/>
      <c r="B572" s="17"/>
      <c r="C572" s="17"/>
      <c r="D572" s="17"/>
      <c r="E572" s="17"/>
      <c r="F572" s="17"/>
      <c r="G572" s="17"/>
      <c r="I572" s="8" t="s">
        <v>39</v>
      </c>
      <c r="J572" s="8">
        <v>1</v>
      </c>
      <c r="K572" s="8">
        <v>2</v>
      </c>
      <c r="L572" s="8">
        <v>30</v>
      </c>
      <c r="M572" s="8">
        <v>0.1</v>
      </c>
      <c r="N572" s="8">
        <v>1</v>
      </c>
      <c r="O572" s="8">
        <v>0.3</v>
      </c>
      <c r="P572" s="8">
        <v>1</v>
      </c>
      <c r="Q572" s="8">
        <v>1</v>
      </c>
      <c r="R572" s="8">
        <v>30</v>
      </c>
      <c r="S572" s="8">
        <v>1.5</v>
      </c>
      <c r="T572" s="8">
        <v>0.5</v>
      </c>
      <c r="U572" s="8">
        <v>0.15</v>
      </c>
      <c r="X572" s="4" t="str">
        <f>""</f>
        <v/>
      </c>
      <c r="Y572" s="4" t="str">
        <f>""</f>
        <v/>
      </c>
      <c r="Z572" s="4" t="str">
        <f>""</f>
        <v/>
      </c>
      <c r="AA572" s="4" t="str">
        <f>""</f>
        <v/>
      </c>
      <c r="AB572" s="4" t="str">
        <f>""</f>
        <v/>
      </c>
      <c r="AC572" s="4" t="str">
        <f>""</f>
        <v/>
      </c>
      <c r="AD572" s="4" t="str">
        <f>""</f>
        <v/>
      </c>
      <c r="AE572" s="4" t="str">
        <f>""</f>
        <v/>
      </c>
      <c r="AF572" s="4" t="str">
        <f>""</f>
        <v/>
      </c>
      <c r="AG572" s="4" t="str">
        <f>""</f>
        <v/>
      </c>
      <c r="AH572" s="4" t="str">
        <f>""</f>
        <v/>
      </c>
      <c r="AI572" s="4" t="str">
        <f>""</f>
        <v/>
      </c>
      <c r="AJ572" s="4" t="str">
        <f>""</f>
        <v/>
      </c>
      <c r="AK572" s="4" t="str">
        <f>""</f>
        <v/>
      </c>
      <c r="AL572" s="4" t="str">
        <f>""</f>
        <v/>
      </c>
      <c r="AM572" s="4" t="str">
        <f>""</f>
        <v/>
      </c>
      <c r="AN572" s="4" t="str">
        <f>""</f>
        <v/>
      </c>
      <c r="AO572" s="4" t="str">
        <f>""</f>
        <v/>
      </c>
      <c r="AP572" s="4" t="str">
        <f>""</f>
        <v/>
      </c>
      <c r="AQ572" s="4" t="str">
        <f>""</f>
        <v/>
      </c>
      <c r="AR572" s="4" t="str">
        <f>""</f>
        <v/>
      </c>
      <c r="AS572" s="4" t="str">
        <f>""</f>
        <v/>
      </c>
    </row>
    <row r="573" spans="1:45" x14ac:dyDescent="0.25">
      <c r="A573" s="15"/>
      <c r="B573" s="17"/>
      <c r="C573" s="17"/>
      <c r="D573" s="17"/>
      <c r="E573" s="17"/>
      <c r="F573" s="17"/>
      <c r="G573" s="17"/>
      <c r="I573" s="8" t="s">
        <v>40</v>
      </c>
      <c r="J573" s="8">
        <v>0</v>
      </c>
      <c r="K573" s="8">
        <v>0</v>
      </c>
      <c r="L573" s="8">
        <f>4*$K$2</f>
        <v>0.04</v>
      </c>
      <c r="M573" s="8">
        <f>4*$K$2</f>
        <v>0.04</v>
      </c>
      <c r="N573" s="8">
        <f>4*$K$2</f>
        <v>0.04</v>
      </c>
      <c r="O573" s="8">
        <v>0</v>
      </c>
      <c r="P573" s="8">
        <v>0</v>
      </c>
      <c r="Q573" s="8">
        <v>0</v>
      </c>
      <c r="R573" s="8">
        <v>0.5</v>
      </c>
      <c r="S573" s="8">
        <v>0.8</v>
      </c>
      <c r="T573" s="8">
        <v>0</v>
      </c>
      <c r="U573" s="8">
        <v>0</v>
      </c>
      <c r="X573" s="4" t="str">
        <f>""</f>
        <v/>
      </c>
      <c r="Y573" s="4" t="str">
        <f>""</f>
        <v/>
      </c>
      <c r="Z573" s="4" t="str">
        <f>""</f>
        <v/>
      </c>
      <c r="AA573" s="4" t="str">
        <f>""</f>
        <v/>
      </c>
      <c r="AB573" s="4" t="str">
        <f>""</f>
        <v/>
      </c>
      <c r="AC573" s="4" t="str">
        <f>""</f>
        <v/>
      </c>
      <c r="AD573" s="4" t="str">
        <f>""</f>
        <v/>
      </c>
      <c r="AE573" s="4" t="str">
        <f>""</f>
        <v/>
      </c>
      <c r="AF573" s="4" t="str">
        <f>""</f>
        <v/>
      </c>
      <c r="AG573" s="4" t="str">
        <f>""</f>
        <v/>
      </c>
      <c r="AH573" s="4" t="str">
        <f>""</f>
        <v/>
      </c>
      <c r="AI573" s="4" t="str">
        <f>""</f>
        <v/>
      </c>
      <c r="AJ573" s="4" t="str">
        <f>""</f>
        <v/>
      </c>
      <c r="AK573" s="4" t="str">
        <f>""</f>
        <v/>
      </c>
      <c r="AL573" s="4" t="str">
        <f>""</f>
        <v/>
      </c>
      <c r="AM573" s="4" t="str">
        <f>""</f>
        <v/>
      </c>
      <c r="AN573" s="4" t="str">
        <f>""</f>
        <v/>
      </c>
      <c r="AO573" s="4" t="str">
        <f>""</f>
        <v/>
      </c>
      <c r="AP573" s="4" t="str">
        <f>""</f>
        <v/>
      </c>
      <c r="AQ573" s="4" t="str">
        <f>""</f>
        <v/>
      </c>
      <c r="AR573" s="4" t="str">
        <f>""</f>
        <v/>
      </c>
      <c r="AS573" s="4" t="str">
        <f>""</f>
        <v/>
      </c>
    </row>
    <row r="574" spans="1:45" x14ac:dyDescent="0.25">
      <c r="A574" s="23" t="s">
        <v>41</v>
      </c>
      <c r="B574" s="18" t="s">
        <v>76</v>
      </c>
      <c r="C574" s="18">
        <v>13.8</v>
      </c>
      <c r="D574" s="18">
        <v>140</v>
      </c>
      <c r="E574" s="18" t="s">
        <v>43</v>
      </c>
      <c r="F574" s="18">
        <v>1</v>
      </c>
      <c r="G574" s="18" t="str">
        <f>B574&amp;C574&amp;D574&amp;E574&amp;F574</f>
        <v>GOV13.8140TD1</v>
      </c>
      <c r="H574" s="4" t="s">
        <v>6</v>
      </c>
      <c r="I574" s="4">
        <v>1</v>
      </c>
      <c r="J574" s="4">
        <v>0.06</v>
      </c>
      <c r="K574" s="4">
        <v>0.4</v>
      </c>
      <c r="L574" s="4">
        <v>3</v>
      </c>
      <c r="M574" s="4">
        <v>9.9000000000000005E-2</v>
      </c>
      <c r="N574" s="4">
        <v>0.4</v>
      </c>
      <c r="O574" s="4">
        <v>0.15</v>
      </c>
      <c r="P574" s="4">
        <v>1</v>
      </c>
      <c r="Q574" s="4">
        <v>0.1</v>
      </c>
      <c r="R574" s="4">
        <v>1.35</v>
      </c>
      <c r="S574" s="4">
        <v>1.4</v>
      </c>
      <c r="T574" s="4">
        <v>0.1</v>
      </c>
      <c r="U574" s="4">
        <v>0.1</v>
      </c>
      <c r="V574" s="4" t="s">
        <v>1</v>
      </c>
      <c r="W574" s="4" t="s">
        <v>1</v>
      </c>
      <c r="X574" s="4" t="str">
        <f>""</f>
        <v/>
      </c>
      <c r="Y574" s="4" t="str">
        <f>""</f>
        <v/>
      </c>
      <c r="Z574" s="4" t="str">
        <f>""</f>
        <v/>
      </c>
      <c r="AA574" s="4" t="str">
        <f>""</f>
        <v/>
      </c>
      <c r="AB574" s="4" t="str">
        <f>""</f>
        <v/>
      </c>
      <c r="AC574" s="4" t="str">
        <f>""</f>
        <v/>
      </c>
      <c r="AD574" s="4" t="str">
        <f>""</f>
        <v/>
      </c>
      <c r="AE574" s="4" t="str">
        <f>""</f>
        <v/>
      </c>
      <c r="AF574" s="4" t="str">
        <f>""</f>
        <v/>
      </c>
      <c r="AG574" s="4" t="str">
        <f>""</f>
        <v/>
      </c>
      <c r="AH574" s="4" t="str">
        <f>""</f>
        <v/>
      </c>
      <c r="AI574" s="4" t="str">
        <f>""</f>
        <v/>
      </c>
      <c r="AJ574" s="4" t="str">
        <f>""</f>
        <v/>
      </c>
      <c r="AK574" s="4" t="str">
        <f>""</f>
        <v/>
      </c>
      <c r="AL574" s="4" t="str">
        <f>""</f>
        <v/>
      </c>
      <c r="AM574" s="4" t="str">
        <f>""</f>
        <v/>
      </c>
      <c r="AN574" s="4" t="str">
        <f>""</f>
        <v/>
      </c>
      <c r="AO574" s="4" t="str">
        <f>""</f>
        <v/>
      </c>
      <c r="AP574" s="4" t="str">
        <f>""</f>
        <v/>
      </c>
      <c r="AQ574" s="4" t="str">
        <f>""</f>
        <v/>
      </c>
      <c r="AR574" s="4" t="str">
        <f>""</f>
        <v/>
      </c>
      <c r="AS574" s="4" t="str">
        <f>""</f>
        <v/>
      </c>
    </row>
    <row r="575" spans="1:45" x14ac:dyDescent="0.25">
      <c r="A575" s="15"/>
      <c r="B575" s="16"/>
      <c r="C575" s="16"/>
      <c r="D575" s="16"/>
      <c r="E575" s="16"/>
      <c r="F575" s="16"/>
      <c r="G575" s="16"/>
      <c r="H575" s="14" t="s">
        <v>25</v>
      </c>
      <c r="I575" s="7" t="s">
        <v>26</v>
      </c>
      <c r="J575" s="7" t="s">
        <v>77</v>
      </c>
      <c r="K575" s="7" t="s">
        <v>78</v>
      </c>
      <c r="L575" s="7" t="s">
        <v>79</v>
      </c>
      <c r="M575" s="7" t="s">
        <v>80</v>
      </c>
      <c r="N575" s="7" t="s">
        <v>81</v>
      </c>
      <c r="O575" s="7" t="s">
        <v>82</v>
      </c>
      <c r="P575" s="7" t="s">
        <v>83</v>
      </c>
      <c r="Q575" s="7" t="s">
        <v>84</v>
      </c>
      <c r="R575" s="7" t="s">
        <v>85</v>
      </c>
      <c r="S575" s="7" t="s">
        <v>86</v>
      </c>
      <c r="T575" s="7" t="s">
        <v>87</v>
      </c>
      <c r="U575" s="7" t="s">
        <v>88</v>
      </c>
      <c r="V575" s="7" t="s">
        <v>89</v>
      </c>
      <c r="W575" s="7" t="s">
        <v>90</v>
      </c>
      <c r="X575" s="7" t="s">
        <v>91</v>
      </c>
      <c r="Y575" s="7" t="s">
        <v>92</v>
      </c>
      <c r="Z575" s="7" t="s">
        <v>93</v>
      </c>
      <c r="AA575" s="7" t="s">
        <v>94</v>
      </c>
      <c r="AB575" s="7" t="s">
        <v>95</v>
      </c>
      <c r="AC575" s="7" t="s">
        <v>96</v>
      </c>
      <c r="AD575" s="7" t="s">
        <v>97</v>
      </c>
      <c r="AE575" s="7" t="s">
        <v>98</v>
      </c>
      <c r="AF575" s="7" t="s">
        <v>99</v>
      </c>
      <c r="AI575" s="4" t="str">
        <f>""</f>
        <v/>
      </c>
      <c r="AJ575" s="4" t="str">
        <f>""</f>
        <v/>
      </c>
      <c r="AK575" s="4" t="str">
        <f>""</f>
        <v/>
      </c>
      <c r="AL575" s="4" t="str">
        <f>""</f>
        <v/>
      </c>
      <c r="AM575" s="4" t="str">
        <f>""</f>
        <v/>
      </c>
      <c r="AN575" s="4" t="str">
        <f>""</f>
        <v/>
      </c>
      <c r="AO575" s="4" t="str">
        <f>""</f>
        <v/>
      </c>
      <c r="AP575" s="4" t="str">
        <f>""</f>
        <v/>
      </c>
      <c r="AQ575" s="4" t="str">
        <f>""</f>
        <v/>
      </c>
      <c r="AR575" s="4" t="str">
        <f>""</f>
        <v/>
      </c>
      <c r="AS575" s="4" t="str">
        <f>""</f>
        <v/>
      </c>
    </row>
    <row r="576" spans="1:45" x14ac:dyDescent="0.25">
      <c r="A576" s="15"/>
      <c r="B576" s="17"/>
      <c r="C576" s="17"/>
      <c r="D576" s="17"/>
      <c r="E576" s="17"/>
      <c r="F576" s="17"/>
      <c r="G576" s="17"/>
      <c r="I576" s="8" t="s">
        <v>39</v>
      </c>
      <c r="J576" s="8"/>
      <c r="K576" s="8"/>
      <c r="L576" s="8"/>
      <c r="M576" s="8"/>
      <c r="N576" s="8"/>
      <c r="O576" s="8"/>
      <c r="P576" s="8">
        <v>15</v>
      </c>
      <c r="Q576" s="8">
        <v>15</v>
      </c>
      <c r="R576" s="8"/>
      <c r="S576" s="8">
        <v>15</v>
      </c>
      <c r="T576" s="8">
        <v>15</v>
      </c>
      <c r="U576" s="8"/>
      <c r="V576" s="8"/>
      <c r="W576" s="8"/>
      <c r="X576" s="8">
        <v>2</v>
      </c>
      <c r="Y576" s="8">
        <v>2</v>
      </c>
      <c r="Z576" s="8"/>
      <c r="AA576" s="8">
        <v>2</v>
      </c>
      <c r="AB576" s="8">
        <v>2</v>
      </c>
      <c r="AC576" s="8">
        <v>2</v>
      </c>
      <c r="AD576" s="8">
        <v>2</v>
      </c>
      <c r="AE576" s="8">
        <v>0.99</v>
      </c>
      <c r="AF576" s="8">
        <v>0</v>
      </c>
      <c r="AI576" s="4" t="str">
        <f>""</f>
        <v/>
      </c>
      <c r="AJ576" s="4" t="str">
        <f>""</f>
        <v/>
      </c>
      <c r="AK576" s="4" t="str">
        <f>""</f>
        <v/>
      </c>
      <c r="AL576" s="4" t="str">
        <f>""</f>
        <v/>
      </c>
      <c r="AM576" s="4" t="str">
        <f>""</f>
        <v/>
      </c>
      <c r="AN576" s="4" t="str">
        <f>""</f>
        <v/>
      </c>
      <c r="AO576" s="4" t="str">
        <f>""</f>
        <v/>
      </c>
      <c r="AP576" s="4" t="str">
        <f>""</f>
        <v/>
      </c>
      <c r="AQ576" s="4" t="str">
        <f>""</f>
        <v/>
      </c>
      <c r="AR576" s="4" t="str">
        <f>""</f>
        <v/>
      </c>
      <c r="AS576" s="4" t="str">
        <f>""</f>
        <v/>
      </c>
    </row>
    <row r="577" spans="1:45" x14ac:dyDescent="0.25">
      <c r="A577" s="15"/>
      <c r="B577" s="17"/>
      <c r="C577" s="17"/>
      <c r="D577" s="17"/>
      <c r="E577" s="17"/>
      <c r="F577" s="17"/>
      <c r="G577" s="17"/>
      <c r="I577" s="8" t="s">
        <v>40</v>
      </c>
      <c r="J577" s="8"/>
      <c r="K577" s="8"/>
      <c r="L577" s="8"/>
      <c r="M577" s="8"/>
      <c r="N577" s="8"/>
      <c r="O577" s="8"/>
      <c r="P577" s="8">
        <v>1.5</v>
      </c>
      <c r="Q577" s="8">
        <v>1.5</v>
      </c>
      <c r="R577" s="8">
        <f>2*$K$2</f>
        <v>0.02</v>
      </c>
      <c r="S577" s="8">
        <v>1.5</v>
      </c>
      <c r="T577" s="8">
        <v>1.5</v>
      </c>
      <c r="U577" s="8">
        <f>2*$K$2</f>
        <v>0.02</v>
      </c>
      <c r="V577" s="8"/>
      <c r="W577" s="8"/>
      <c r="X577" s="8">
        <f t="shared" ref="X577:Y577" si="70">2*$K$2</f>
        <v>0.02</v>
      </c>
      <c r="Y577" s="8">
        <f t="shared" si="70"/>
        <v>0.02</v>
      </c>
      <c r="Z577" s="8"/>
      <c r="AA577" s="8">
        <f t="shared" ref="AA577:AD577" si="71">2*$K$2</f>
        <v>0.02</v>
      </c>
      <c r="AB577" s="8">
        <f t="shared" si="71"/>
        <v>0.02</v>
      </c>
      <c r="AC577" s="8">
        <f t="shared" si="71"/>
        <v>0.02</v>
      </c>
      <c r="AD577" s="8">
        <f t="shared" si="71"/>
        <v>0.02</v>
      </c>
      <c r="AE577" s="8">
        <v>0</v>
      </c>
      <c r="AF577" s="8">
        <v>-0.3</v>
      </c>
      <c r="AI577" s="4" t="str">
        <f>""</f>
        <v/>
      </c>
      <c r="AJ577" s="4" t="str">
        <f>""</f>
        <v/>
      </c>
      <c r="AK577" s="4" t="str">
        <f>""</f>
        <v/>
      </c>
      <c r="AL577" s="4" t="str">
        <f>""</f>
        <v/>
      </c>
      <c r="AM577" s="4" t="str">
        <f>""</f>
        <v/>
      </c>
      <c r="AN577" s="4" t="str">
        <f>""</f>
        <v/>
      </c>
      <c r="AO577" s="4" t="str">
        <f>""</f>
        <v/>
      </c>
      <c r="AP577" s="4" t="str">
        <f>""</f>
        <v/>
      </c>
      <c r="AQ577" s="4" t="str">
        <f>""</f>
        <v/>
      </c>
      <c r="AR577" s="4" t="str">
        <f>""</f>
        <v/>
      </c>
      <c r="AS577" s="4" t="str">
        <f>""</f>
        <v/>
      </c>
    </row>
    <row r="578" spans="1:45" x14ac:dyDescent="0.25">
      <c r="A578" s="24" t="s">
        <v>41</v>
      </c>
      <c r="B578" s="18" t="s">
        <v>100</v>
      </c>
      <c r="C578" s="18">
        <v>13.8</v>
      </c>
      <c r="D578" s="18">
        <v>140</v>
      </c>
      <c r="E578" s="18" t="s">
        <v>43</v>
      </c>
      <c r="F578" s="18">
        <v>1</v>
      </c>
      <c r="G578" s="18" t="str">
        <f>B578&amp;C578&amp;D578&amp;E578&amp;F578</f>
        <v>PSS13.8140TD1</v>
      </c>
      <c r="H578" s="4" t="s">
        <v>9</v>
      </c>
      <c r="I578" s="4">
        <v>1</v>
      </c>
      <c r="J578" s="4">
        <v>1</v>
      </c>
      <c r="K578" s="4">
        <v>0</v>
      </c>
      <c r="L578" s="4">
        <v>3</v>
      </c>
      <c r="M578" s="4">
        <v>0</v>
      </c>
      <c r="N578" s="4">
        <v>5</v>
      </c>
      <c r="O578" s="4">
        <v>1</v>
      </c>
      <c r="P578" s="4">
        <v>2.5</v>
      </c>
      <c r="Q578" s="4">
        <v>2.5</v>
      </c>
      <c r="R578" s="4">
        <v>0</v>
      </c>
      <c r="S578" s="4">
        <v>2.5</v>
      </c>
      <c r="T578" s="4">
        <v>0</v>
      </c>
      <c r="U578" s="4">
        <v>2.5</v>
      </c>
      <c r="V578" s="4">
        <v>0.39</v>
      </c>
      <c r="W578" s="4">
        <v>1</v>
      </c>
      <c r="X578" s="4">
        <v>0</v>
      </c>
      <c r="Y578" s="4">
        <v>0.1</v>
      </c>
      <c r="Z578" s="4">
        <v>6.5</v>
      </c>
      <c r="AA578" s="4">
        <v>0.44</v>
      </c>
      <c r="AB578" s="4">
        <v>0.08</v>
      </c>
      <c r="AC578" s="4">
        <v>0.2</v>
      </c>
      <c r="AD578" s="4">
        <v>0.98</v>
      </c>
      <c r="AE578" s="4">
        <v>0.1</v>
      </c>
      <c r="AF578" s="4">
        <v>-0.1</v>
      </c>
      <c r="AG578" s="4" t="s">
        <v>1</v>
      </c>
      <c r="AH578" s="4" t="s">
        <v>1</v>
      </c>
      <c r="AI578" s="4" t="str">
        <f>""</f>
        <v/>
      </c>
      <c r="AJ578" s="4" t="str">
        <f>""</f>
        <v/>
      </c>
      <c r="AK578" s="4" t="str">
        <f>""</f>
        <v/>
      </c>
      <c r="AL578" s="4" t="str">
        <f>""</f>
        <v/>
      </c>
      <c r="AM578" s="4" t="str">
        <f>""</f>
        <v/>
      </c>
      <c r="AN578" s="4" t="str">
        <f>""</f>
        <v/>
      </c>
      <c r="AO578" s="4" t="str">
        <f>""</f>
        <v/>
      </c>
      <c r="AP578" s="4" t="str">
        <f>""</f>
        <v/>
      </c>
      <c r="AQ578" s="4" t="str">
        <f>""</f>
        <v/>
      </c>
      <c r="AR578" s="4" t="str">
        <f>""</f>
        <v/>
      </c>
      <c r="AS578" s="4" t="str">
        <f>""</f>
        <v/>
      </c>
    </row>
    <row r="579" spans="1:45" x14ac:dyDescent="0.25">
      <c r="A579" s="27" t="s">
        <v>159</v>
      </c>
      <c r="B579" s="9"/>
      <c r="C579" s="9"/>
      <c r="D579" s="9"/>
      <c r="E579" s="9"/>
      <c r="F579" s="16"/>
      <c r="G579" s="16"/>
      <c r="H579" s="14" t="s">
        <v>25</v>
      </c>
      <c r="I579" s="7" t="s">
        <v>26</v>
      </c>
      <c r="J579" s="7" t="s">
        <v>103</v>
      </c>
      <c r="K579" s="7" t="s">
        <v>104</v>
      </c>
      <c r="L579" s="7" t="s">
        <v>105</v>
      </c>
      <c r="M579" s="7" t="s">
        <v>106</v>
      </c>
      <c r="N579" s="7" t="s">
        <v>107</v>
      </c>
      <c r="O579" s="7" t="s">
        <v>108</v>
      </c>
      <c r="P579" s="7" t="s">
        <v>109</v>
      </c>
      <c r="Q579" s="7" t="s">
        <v>110</v>
      </c>
      <c r="R579" s="7" t="s">
        <v>111</v>
      </c>
      <c r="S579" s="7" t="s">
        <v>112</v>
      </c>
      <c r="T579" s="7" t="s">
        <v>113</v>
      </c>
      <c r="U579" s="7" t="s">
        <v>114</v>
      </c>
      <c r="V579" s="7" t="s">
        <v>115</v>
      </c>
      <c r="W579" s="7" t="s">
        <v>116</v>
      </c>
      <c r="X579" s="7" t="s">
        <v>117</v>
      </c>
      <c r="Y579" s="7" t="s">
        <v>118</v>
      </c>
      <c r="Z579" s="7" t="s">
        <v>119</v>
      </c>
      <c r="AC579" s="4" t="str">
        <f>""</f>
        <v/>
      </c>
      <c r="AD579" s="4" t="str">
        <f>""</f>
        <v/>
      </c>
      <c r="AE579" s="4" t="str">
        <f>""</f>
        <v/>
      </c>
      <c r="AF579" s="4" t="str">
        <f>""</f>
        <v/>
      </c>
      <c r="AG579" s="4" t="str">
        <f>""</f>
        <v/>
      </c>
      <c r="AH579" s="4" t="str">
        <f>""</f>
        <v/>
      </c>
      <c r="AI579" s="4" t="str">
        <f>""</f>
        <v/>
      </c>
      <c r="AJ579" s="4" t="str">
        <f>""</f>
        <v/>
      </c>
      <c r="AK579" s="4" t="str">
        <f>""</f>
        <v/>
      </c>
      <c r="AL579" s="4" t="str">
        <f>""</f>
        <v/>
      </c>
      <c r="AM579" s="4" t="str">
        <f>""</f>
        <v/>
      </c>
      <c r="AN579" s="4" t="str">
        <f>""</f>
        <v/>
      </c>
      <c r="AO579" s="4" t="str">
        <f>""</f>
        <v/>
      </c>
      <c r="AP579" s="4" t="str">
        <f>""</f>
        <v/>
      </c>
      <c r="AQ579" s="4" t="str">
        <f>""</f>
        <v/>
      </c>
      <c r="AR579" s="4" t="str">
        <f>""</f>
        <v/>
      </c>
      <c r="AS579" s="4" t="str">
        <f>""</f>
        <v/>
      </c>
    </row>
    <row r="580" spans="1:45" x14ac:dyDescent="0.25">
      <c r="A580" s="25"/>
      <c r="B580" s="10"/>
      <c r="C580" s="10"/>
      <c r="D580" s="10"/>
      <c r="E580" s="10"/>
      <c r="F580" s="17"/>
      <c r="G580" s="17"/>
      <c r="I580" s="8" t="s">
        <v>39</v>
      </c>
      <c r="J580" s="8">
        <v>0.5</v>
      </c>
      <c r="K580" s="8">
        <v>75</v>
      </c>
      <c r="L580" s="8">
        <v>75</v>
      </c>
      <c r="M580" s="8">
        <v>10</v>
      </c>
      <c r="N580" s="8">
        <v>0</v>
      </c>
      <c r="O580" s="8">
        <v>1</v>
      </c>
      <c r="P580" s="8">
        <v>1.2</v>
      </c>
      <c r="Q580" s="8">
        <v>18</v>
      </c>
      <c r="R580" s="8">
        <v>118</v>
      </c>
      <c r="S580" s="8">
        <v>0</v>
      </c>
      <c r="T580" s="8">
        <v>1.1000000000000001</v>
      </c>
      <c r="U580" s="8">
        <v>10</v>
      </c>
      <c r="V580" s="8">
        <v>1.1000000000000001</v>
      </c>
      <c r="W580" s="8">
        <v>20</v>
      </c>
      <c r="X580" s="8">
        <v>1</v>
      </c>
      <c r="Y580" s="8">
        <v>0.5</v>
      </c>
      <c r="Z580" s="8">
        <v>90</v>
      </c>
      <c r="AC580" s="4" t="str">
        <f>""</f>
        <v/>
      </c>
      <c r="AD580" s="4" t="str">
        <f>""</f>
        <v/>
      </c>
      <c r="AE580" s="4" t="str">
        <f>""</f>
        <v/>
      </c>
      <c r="AF580" s="4" t="str">
        <f>""</f>
        <v/>
      </c>
      <c r="AG580" s="4" t="str">
        <f>""</f>
        <v/>
      </c>
      <c r="AH580" s="4" t="str">
        <f>""</f>
        <v/>
      </c>
      <c r="AI580" s="4" t="str">
        <f>""</f>
        <v/>
      </c>
      <c r="AJ580" s="4" t="str">
        <f>""</f>
        <v/>
      </c>
      <c r="AK580" s="4" t="str">
        <f>""</f>
        <v/>
      </c>
      <c r="AL580" s="4" t="str">
        <f>""</f>
        <v/>
      </c>
      <c r="AM580" s="4" t="str">
        <f>""</f>
        <v/>
      </c>
      <c r="AN580" s="4" t="str">
        <f>""</f>
        <v/>
      </c>
      <c r="AO580" s="4" t="str">
        <f>""</f>
        <v/>
      </c>
      <c r="AP580" s="4" t="str">
        <f>""</f>
        <v/>
      </c>
      <c r="AQ580" s="4" t="str">
        <f>""</f>
        <v/>
      </c>
      <c r="AR580" s="4" t="str">
        <f>""</f>
        <v/>
      </c>
      <c r="AS580" s="4" t="str">
        <f>""</f>
        <v/>
      </c>
    </row>
    <row r="581" spans="1:45" x14ac:dyDescent="0.25">
      <c r="A581" s="25"/>
      <c r="B581" s="10"/>
      <c r="C581" s="10"/>
      <c r="D581" s="10"/>
      <c r="E581" s="10"/>
      <c r="F581" s="17"/>
      <c r="G581" s="17"/>
      <c r="I581" s="8" t="s">
        <v>40</v>
      </c>
      <c r="J581" s="8">
        <v>0</v>
      </c>
      <c r="K581" s="8">
        <v>0</v>
      </c>
      <c r="L581" s="8">
        <v>0</v>
      </c>
      <c r="M581" s="8">
        <v>0.8</v>
      </c>
      <c r="N581" s="8">
        <v>-6</v>
      </c>
      <c r="O581" s="8">
        <v>0</v>
      </c>
      <c r="P581" s="8">
        <v>0</v>
      </c>
      <c r="Q581" s="8">
        <v>0</v>
      </c>
      <c r="R581" s="8">
        <v>0.8</v>
      </c>
      <c r="S581" s="8">
        <v>-118</v>
      </c>
      <c r="T581" s="8">
        <v>0</v>
      </c>
      <c r="U581" s="8">
        <v>1</v>
      </c>
      <c r="V581" s="8">
        <v>0</v>
      </c>
      <c r="W581" s="8">
        <v>1</v>
      </c>
      <c r="X581" s="8">
        <v>0</v>
      </c>
      <c r="Y581" s="8">
        <v>0</v>
      </c>
      <c r="Z581" s="8">
        <v>-90</v>
      </c>
      <c r="AC581" s="4" t="str">
        <f>""</f>
        <v/>
      </c>
      <c r="AD581" s="4" t="str">
        <f>""</f>
        <v/>
      </c>
      <c r="AE581" s="4" t="str">
        <f>""</f>
        <v/>
      </c>
      <c r="AF581" s="4" t="str">
        <f>""</f>
        <v/>
      </c>
      <c r="AG581" s="4" t="str">
        <f>""</f>
        <v/>
      </c>
      <c r="AH581" s="4" t="str">
        <f>""</f>
        <v/>
      </c>
      <c r="AI581" s="4" t="str">
        <f>""</f>
        <v/>
      </c>
      <c r="AJ581" s="4" t="str">
        <f>""</f>
        <v/>
      </c>
      <c r="AK581" s="4" t="str">
        <f>""</f>
        <v/>
      </c>
      <c r="AL581" s="4" t="str">
        <f>""</f>
        <v/>
      </c>
      <c r="AM581" s="4" t="str">
        <f>""</f>
        <v/>
      </c>
      <c r="AN581" s="4" t="str">
        <f>""</f>
        <v/>
      </c>
      <c r="AO581" s="4" t="str">
        <f>""</f>
        <v/>
      </c>
      <c r="AP581" s="4" t="str">
        <f>""</f>
        <v/>
      </c>
      <c r="AQ581" s="4" t="str">
        <f>""</f>
        <v/>
      </c>
      <c r="AR581" s="4" t="str">
        <f>""</f>
        <v/>
      </c>
      <c r="AS581" s="4" t="str">
        <f>""</f>
        <v/>
      </c>
    </row>
    <row r="582" spans="1:45" x14ac:dyDescent="0.25">
      <c r="A582" s="22" t="s">
        <v>41</v>
      </c>
      <c r="B582" s="18" t="s">
        <v>42</v>
      </c>
      <c r="C582" s="18">
        <v>13.8</v>
      </c>
      <c r="D582" s="18">
        <v>150</v>
      </c>
      <c r="E582" s="18" t="s">
        <v>43</v>
      </c>
      <c r="F582" s="18">
        <v>1</v>
      </c>
      <c r="G582" s="18" t="str">
        <f>B582&amp;C582&amp;D582&amp;E582&amp;F582</f>
        <v>AVR13.8150TD1</v>
      </c>
      <c r="H582" s="4" t="s">
        <v>3</v>
      </c>
      <c r="I582" s="4">
        <v>1</v>
      </c>
      <c r="J582" s="4">
        <v>0</v>
      </c>
      <c r="K582" s="4">
        <v>10.75</v>
      </c>
      <c r="L582" s="4">
        <v>10.75</v>
      </c>
      <c r="M582" s="4">
        <v>5</v>
      </c>
      <c r="N582" s="4">
        <v>-0.87</v>
      </c>
      <c r="O582" s="4">
        <v>0</v>
      </c>
      <c r="P582" s="4">
        <v>1</v>
      </c>
      <c r="Q582" s="4">
        <v>0</v>
      </c>
      <c r="R582" s="4">
        <v>99</v>
      </c>
      <c r="S582" s="4">
        <v>-99</v>
      </c>
      <c r="T582" s="4">
        <v>0</v>
      </c>
      <c r="U582" s="4">
        <v>9.3000000000000007</v>
      </c>
      <c r="V582" s="4">
        <v>0</v>
      </c>
      <c r="W582" s="4">
        <v>11.63</v>
      </c>
      <c r="X582" s="4">
        <v>0.113</v>
      </c>
      <c r="Y582" s="4">
        <v>0.124</v>
      </c>
      <c r="Z582" s="4">
        <v>0</v>
      </c>
      <c r="AA582" s="4" t="s">
        <v>1</v>
      </c>
      <c r="AB582" s="4" t="s">
        <v>1</v>
      </c>
      <c r="AC582" s="4" t="str">
        <f>""</f>
        <v/>
      </c>
      <c r="AD582" s="4" t="str">
        <f>""</f>
        <v/>
      </c>
      <c r="AE582" s="4" t="str">
        <f>""</f>
        <v/>
      </c>
      <c r="AF582" s="4" t="str">
        <f>""</f>
        <v/>
      </c>
      <c r="AG582" s="4" t="str">
        <f>""</f>
        <v/>
      </c>
      <c r="AH582" s="4" t="str">
        <f>""</f>
        <v/>
      </c>
      <c r="AI582" s="4" t="str">
        <f>""</f>
        <v/>
      </c>
      <c r="AJ582" s="4" t="str">
        <f>""</f>
        <v/>
      </c>
      <c r="AK582" s="4" t="str">
        <f>""</f>
        <v/>
      </c>
      <c r="AL582" s="4" t="str">
        <f>""</f>
        <v/>
      </c>
      <c r="AM582" s="4" t="str">
        <f>""</f>
        <v/>
      </c>
      <c r="AN582" s="4" t="str">
        <f>""</f>
        <v/>
      </c>
      <c r="AO582" s="4" t="str">
        <f>""</f>
        <v/>
      </c>
      <c r="AP582" s="4" t="str">
        <f>""</f>
        <v/>
      </c>
      <c r="AQ582" s="4" t="str">
        <f>""</f>
        <v/>
      </c>
      <c r="AR582" s="4" t="str">
        <f>""</f>
        <v/>
      </c>
      <c r="AS582" s="4" t="str">
        <f>""</f>
        <v/>
      </c>
    </row>
    <row r="583" spans="1:45" x14ac:dyDescent="0.25">
      <c r="A583" s="15"/>
      <c r="B583" s="16"/>
      <c r="C583" s="16"/>
      <c r="D583" s="16"/>
      <c r="E583" s="16"/>
      <c r="F583" s="16"/>
      <c r="G583" s="16"/>
      <c r="H583" s="14" t="s">
        <v>25</v>
      </c>
      <c r="I583" s="7" t="s">
        <v>26</v>
      </c>
      <c r="J583" s="7" t="s">
        <v>44</v>
      </c>
      <c r="K583" s="7" t="s">
        <v>45</v>
      </c>
      <c r="L583" s="7" t="s">
        <v>46</v>
      </c>
      <c r="M583" s="7" t="s">
        <v>47</v>
      </c>
      <c r="N583" s="7" t="s">
        <v>48</v>
      </c>
      <c r="O583" s="7" t="s">
        <v>49</v>
      </c>
      <c r="P583" s="7" t="s">
        <v>50</v>
      </c>
      <c r="Q583" s="7" t="s">
        <v>51</v>
      </c>
      <c r="R583" s="7" t="s">
        <v>52</v>
      </c>
      <c r="S583" s="7" t="s">
        <v>53</v>
      </c>
      <c r="T583" s="7" t="s">
        <v>54</v>
      </c>
      <c r="U583" s="7" t="s">
        <v>55</v>
      </c>
      <c r="X583" s="4" t="str">
        <f>""</f>
        <v/>
      </c>
      <c r="Y583" s="4" t="str">
        <f>""</f>
        <v/>
      </c>
      <c r="Z583" s="4" t="str">
        <f>""</f>
        <v/>
      </c>
      <c r="AA583" s="4" t="str">
        <f>""</f>
        <v/>
      </c>
      <c r="AB583" s="4" t="str">
        <f>""</f>
        <v/>
      </c>
      <c r="AC583" s="4" t="str">
        <f>""</f>
        <v/>
      </c>
      <c r="AD583" s="4" t="str">
        <f>""</f>
        <v/>
      </c>
      <c r="AE583" s="4" t="str">
        <f>""</f>
        <v/>
      </c>
      <c r="AF583" s="4" t="str">
        <f>""</f>
        <v/>
      </c>
      <c r="AG583" s="4" t="str">
        <f>""</f>
        <v/>
      </c>
      <c r="AH583" s="4" t="str">
        <f>""</f>
        <v/>
      </c>
      <c r="AI583" s="4" t="str">
        <f>""</f>
        <v/>
      </c>
      <c r="AJ583" s="4" t="str">
        <f>""</f>
        <v/>
      </c>
      <c r="AK583" s="4" t="str">
        <f>""</f>
        <v/>
      </c>
      <c r="AL583" s="4" t="str">
        <f>""</f>
        <v/>
      </c>
      <c r="AM583" s="4" t="str">
        <f>""</f>
        <v/>
      </c>
      <c r="AN583" s="4" t="str">
        <f>""</f>
        <v/>
      </c>
      <c r="AO583" s="4" t="str">
        <f>""</f>
        <v/>
      </c>
      <c r="AP583" s="4" t="str">
        <f>""</f>
        <v/>
      </c>
      <c r="AQ583" s="4" t="str">
        <f>""</f>
        <v/>
      </c>
      <c r="AR583" s="4" t="str">
        <f>""</f>
        <v/>
      </c>
      <c r="AS583" s="4" t="str">
        <f>""</f>
        <v/>
      </c>
    </row>
    <row r="584" spans="1:45" x14ac:dyDescent="0.25">
      <c r="A584" s="15"/>
      <c r="B584" s="17"/>
      <c r="C584" s="17"/>
      <c r="D584" s="17"/>
      <c r="E584" s="17"/>
      <c r="F584" s="17"/>
      <c r="G584" s="17"/>
      <c r="I584" s="8" t="s">
        <v>39</v>
      </c>
      <c r="J584" s="8">
        <v>10</v>
      </c>
      <c r="K584" s="8">
        <v>0.2</v>
      </c>
      <c r="L584" s="8">
        <v>0.2</v>
      </c>
      <c r="M584" s="8">
        <v>10</v>
      </c>
      <c r="N584" s="8">
        <v>3</v>
      </c>
      <c r="O584" s="8">
        <v>2.5</v>
      </c>
      <c r="P584" s="8"/>
      <c r="Q584" s="8"/>
      <c r="R584" s="8"/>
      <c r="S584" s="8"/>
      <c r="T584" s="8"/>
      <c r="U584" s="8"/>
      <c r="X584" s="4" t="str">
        <f>""</f>
        <v/>
      </c>
      <c r="Y584" s="4" t="str">
        <f>""</f>
        <v/>
      </c>
      <c r="Z584" s="4" t="str">
        <f>""</f>
        <v/>
      </c>
      <c r="AA584" s="4" t="str">
        <f>""</f>
        <v/>
      </c>
      <c r="AB584" s="4" t="str">
        <f>""</f>
        <v/>
      </c>
      <c r="AC584" s="4" t="str">
        <f>""</f>
        <v/>
      </c>
      <c r="AD584" s="4" t="str">
        <f>""</f>
        <v/>
      </c>
      <c r="AE584" s="4" t="str">
        <f>""</f>
        <v/>
      </c>
      <c r="AF584" s="4" t="str">
        <f>""</f>
        <v/>
      </c>
      <c r="AG584" s="4" t="str">
        <f>""</f>
        <v/>
      </c>
      <c r="AH584" s="4" t="str">
        <f>""</f>
        <v/>
      </c>
      <c r="AI584" s="4" t="str">
        <f>""</f>
        <v/>
      </c>
      <c r="AJ584" s="4" t="str">
        <f>""</f>
        <v/>
      </c>
      <c r="AK584" s="4" t="str">
        <f>""</f>
        <v/>
      </c>
      <c r="AL584" s="4" t="str">
        <f>""</f>
        <v/>
      </c>
      <c r="AM584" s="4" t="str">
        <f>""</f>
        <v/>
      </c>
      <c r="AN584" s="4" t="str">
        <f>""</f>
        <v/>
      </c>
      <c r="AO584" s="4" t="str">
        <f>""</f>
        <v/>
      </c>
      <c r="AP584" s="4" t="str">
        <f>""</f>
        <v/>
      </c>
      <c r="AQ584" s="4" t="str">
        <f>""</f>
        <v/>
      </c>
      <c r="AR584" s="4" t="str">
        <f>""</f>
        <v/>
      </c>
      <c r="AS584" s="4" t="str">
        <f>""</f>
        <v/>
      </c>
    </row>
    <row r="585" spans="1:45" x14ac:dyDescent="0.25">
      <c r="A585" s="15"/>
      <c r="B585" s="17"/>
      <c r="C585" s="17"/>
      <c r="D585" s="17"/>
      <c r="E585" s="17"/>
      <c r="F585" s="17"/>
      <c r="G585" s="17"/>
      <c r="I585" s="8" t="s">
        <v>40</v>
      </c>
      <c r="J585" s="8">
        <v>1</v>
      </c>
      <c r="K585" s="8">
        <f>4*$K$2</f>
        <v>0.04</v>
      </c>
      <c r="L585" s="8">
        <f>4*$K$2</f>
        <v>0.04</v>
      </c>
      <c r="M585" s="8">
        <v>1</v>
      </c>
      <c r="N585" s="8">
        <v>0</v>
      </c>
      <c r="O585" s="8"/>
      <c r="P585" s="8"/>
      <c r="Q585" s="8"/>
      <c r="R585" s="8"/>
      <c r="S585" s="8"/>
      <c r="T585" s="8">
        <v>0</v>
      </c>
      <c r="U585" s="8"/>
      <c r="X585" s="4" t="str">
        <f>""</f>
        <v/>
      </c>
      <c r="Y585" s="4" t="str">
        <f>""</f>
        <v/>
      </c>
      <c r="Z585" s="4" t="str">
        <f>""</f>
        <v/>
      </c>
      <c r="AA585" s="4" t="str">
        <f>""</f>
        <v/>
      </c>
      <c r="AB585" s="4" t="str">
        <f>""</f>
        <v/>
      </c>
      <c r="AC585" s="4" t="str">
        <f>""</f>
        <v/>
      </c>
      <c r="AD585" s="4" t="str">
        <f>""</f>
        <v/>
      </c>
      <c r="AE585" s="4" t="str">
        <f>""</f>
        <v/>
      </c>
      <c r="AF585" s="4" t="str">
        <f>""</f>
        <v/>
      </c>
      <c r="AG585" s="4" t="str">
        <f>""</f>
        <v/>
      </c>
      <c r="AH585" s="4" t="str">
        <f>""</f>
        <v/>
      </c>
      <c r="AI585" s="4" t="str">
        <f>""</f>
        <v/>
      </c>
      <c r="AJ585" s="4" t="str">
        <f>""</f>
        <v/>
      </c>
      <c r="AK585" s="4" t="str">
        <f>""</f>
        <v/>
      </c>
      <c r="AL585" s="4" t="str">
        <f>""</f>
        <v/>
      </c>
      <c r="AM585" s="4" t="str">
        <f>""</f>
        <v/>
      </c>
      <c r="AN585" s="4" t="str">
        <f>""</f>
        <v/>
      </c>
      <c r="AO585" s="4" t="str">
        <f>""</f>
        <v/>
      </c>
      <c r="AP585" s="4" t="str">
        <f>""</f>
        <v/>
      </c>
      <c r="AQ585" s="4" t="str">
        <f>""</f>
        <v/>
      </c>
      <c r="AR585" s="4" t="str">
        <f>""</f>
        <v/>
      </c>
      <c r="AS585" s="4" t="str">
        <f>""</f>
        <v/>
      </c>
    </row>
    <row r="586" spans="1:45" x14ac:dyDescent="0.25">
      <c r="A586" s="23" t="s">
        <v>41</v>
      </c>
      <c r="B586" s="18" t="s">
        <v>62</v>
      </c>
      <c r="C586" s="18">
        <v>13.8</v>
      </c>
      <c r="D586" s="18">
        <v>150</v>
      </c>
      <c r="E586" s="18" t="s">
        <v>43</v>
      </c>
      <c r="F586" s="18">
        <v>1</v>
      </c>
      <c r="G586" s="18" t="str">
        <f>B586&amp;C586&amp;D586&amp;E586&amp;F586</f>
        <v>GEN13.8150TD1</v>
      </c>
      <c r="H586" s="4" t="s">
        <v>0</v>
      </c>
      <c r="I586" s="4">
        <v>1</v>
      </c>
      <c r="J586" s="4">
        <v>9.99</v>
      </c>
      <c r="K586" s="4">
        <v>0.1</v>
      </c>
      <c r="L586" s="4">
        <v>0.12</v>
      </c>
      <c r="M586" s="4">
        <v>3.63</v>
      </c>
      <c r="N586" s="4">
        <v>0.5</v>
      </c>
      <c r="O586" s="4">
        <v>1.07</v>
      </c>
      <c r="P586" s="4">
        <v>0.74</v>
      </c>
      <c r="Q586" s="4">
        <v>0.24</v>
      </c>
      <c r="R586" s="4">
        <v>0.17</v>
      </c>
      <c r="S586" s="4">
        <v>0.15</v>
      </c>
      <c r="T586" s="4">
        <v>0.1</v>
      </c>
      <c r="U586" s="4">
        <v>0.25</v>
      </c>
      <c r="V586" s="4" t="s">
        <v>1</v>
      </c>
      <c r="W586" s="4" t="s">
        <v>1</v>
      </c>
      <c r="X586" s="4" t="str">
        <f>""</f>
        <v/>
      </c>
      <c r="Y586" s="4" t="str">
        <f>""</f>
        <v/>
      </c>
      <c r="Z586" s="4" t="str">
        <f>""</f>
        <v/>
      </c>
      <c r="AA586" s="4" t="str">
        <f>""</f>
        <v/>
      </c>
      <c r="AB586" s="4" t="str">
        <f>""</f>
        <v/>
      </c>
      <c r="AC586" s="4" t="str">
        <f>""</f>
        <v/>
      </c>
      <c r="AD586" s="4" t="str">
        <f>""</f>
        <v/>
      </c>
      <c r="AE586" s="4" t="str">
        <f>""</f>
        <v/>
      </c>
      <c r="AF586" s="4" t="str">
        <f>""</f>
        <v/>
      </c>
      <c r="AG586" s="4" t="str">
        <f>""</f>
        <v/>
      </c>
      <c r="AH586" s="4" t="str">
        <f>""</f>
        <v/>
      </c>
      <c r="AI586" s="4" t="str">
        <f>""</f>
        <v/>
      </c>
      <c r="AJ586" s="4" t="str">
        <f>""</f>
        <v/>
      </c>
      <c r="AK586" s="4" t="str">
        <f>""</f>
        <v/>
      </c>
      <c r="AL586" s="4" t="str">
        <f>""</f>
        <v/>
      </c>
      <c r="AM586" s="4" t="str">
        <f>""</f>
        <v/>
      </c>
      <c r="AN586" s="4" t="str">
        <f>""</f>
        <v/>
      </c>
      <c r="AO586" s="4" t="str">
        <f>""</f>
        <v/>
      </c>
      <c r="AP586" s="4" t="str">
        <f>""</f>
        <v/>
      </c>
      <c r="AQ586" s="4" t="str">
        <f>""</f>
        <v/>
      </c>
      <c r="AR586" s="4" t="str">
        <f>""</f>
        <v/>
      </c>
      <c r="AS586" s="4" t="str">
        <f>""</f>
        <v/>
      </c>
    </row>
    <row r="587" spans="1:45" x14ac:dyDescent="0.25">
      <c r="A587" s="15"/>
      <c r="B587" s="16"/>
      <c r="C587" s="16"/>
      <c r="D587" s="16"/>
      <c r="E587" s="16"/>
      <c r="F587" s="16"/>
      <c r="G587" s="16"/>
      <c r="H587" s="14" t="s">
        <v>25</v>
      </c>
      <c r="I587" s="7" t="s">
        <v>26</v>
      </c>
      <c r="J587" s="7" t="s">
        <v>64</v>
      </c>
      <c r="K587" s="7" t="s">
        <v>65</v>
      </c>
      <c r="L587" s="7" t="s">
        <v>66</v>
      </c>
      <c r="M587" s="7" t="s">
        <v>67</v>
      </c>
      <c r="N587" s="7" t="s">
        <v>68</v>
      </c>
      <c r="O587" s="7" t="s">
        <v>69</v>
      </c>
      <c r="P587" s="7" t="s">
        <v>70</v>
      </c>
      <c r="Q587" s="7" t="s">
        <v>71</v>
      </c>
      <c r="R587" s="7" t="s">
        <v>72</v>
      </c>
      <c r="S587" s="7" t="s">
        <v>73</v>
      </c>
      <c r="T587" s="7" t="s">
        <v>74</v>
      </c>
      <c r="U587" s="7" t="s">
        <v>75</v>
      </c>
      <c r="X587" s="4" t="str">
        <f>""</f>
        <v/>
      </c>
      <c r="Y587" s="4" t="str">
        <f>""</f>
        <v/>
      </c>
      <c r="Z587" s="4" t="str">
        <f>""</f>
        <v/>
      </c>
      <c r="AA587" s="4" t="str">
        <f>""</f>
        <v/>
      </c>
      <c r="AB587" s="4" t="str">
        <f>""</f>
        <v/>
      </c>
      <c r="AC587" s="4" t="str">
        <f>""</f>
        <v/>
      </c>
      <c r="AD587" s="4" t="str">
        <f>""</f>
        <v/>
      </c>
      <c r="AE587" s="4" t="str">
        <f>""</f>
        <v/>
      </c>
      <c r="AF587" s="4" t="str">
        <f>""</f>
        <v/>
      </c>
      <c r="AG587" s="4" t="str">
        <f>""</f>
        <v/>
      </c>
      <c r="AH587" s="4" t="str">
        <f>""</f>
        <v/>
      </c>
      <c r="AI587" s="4" t="str">
        <f>""</f>
        <v/>
      </c>
      <c r="AJ587" s="4" t="str">
        <f>""</f>
        <v/>
      </c>
      <c r="AK587" s="4" t="str">
        <f>""</f>
        <v/>
      </c>
      <c r="AL587" s="4" t="str">
        <f>""</f>
        <v/>
      </c>
      <c r="AM587" s="4" t="str">
        <f>""</f>
        <v/>
      </c>
      <c r="AN587" s="4" t="str">
        <f>""</f>
        <v/>
      </c>
      <c r="AO587" s="4" t="str">
        <f>""</f>
        <v/>
      </c>
      <c r="AP587" s="4" t="str">
        <f>""</f>
        <v/>
      </c>
      <c r="AQ587" s="4" t="str">
        <f>""</f>
        <v/>
      </c>
      <c r="AR587" s="4" t="str">
        <f>""</f>
        <v/>
      </c>
      <c r="AS587" s="4" t="str">
        <f>""</f>
        <v/>
      </c>
    </row>
    <row r="588" spans="1:45" x14ac:dyDescent="0.25">
      <c r="A588" s="15"/>
      <c r="B588" s="17"/>
      <c r="C588" s="17"/>
      <c r="D588" s="17"/>
      <c r="E588" s="17"/>
      <c r="F588" s="17"/>
      <c r="G588" s="17"/>
      <c r="I588" s="8" t="s">
        <v>39</v>
      </c>
      <c r="J588" s="8">
        <v>1</v>
      </c>
      <c r="K588" s="8">
        <v>2</v>
      </c>
      <c r="L588" s="8">
        <v>30</v>
      </c>
      <c r="M588" s="8">
        <v>0.1</v>
      </c>
      <c r="N588" s="8">
        <v>1</v>
      </c>
      <c r="O588" s="8">
        <v>0.3</v>
      </c>
      <c r="P588" s="8">
        <v>1</v>
      </c>
      <c r="Q588" s="8">
        <v>1</v>
      </c>
      <c r="R588" s="8">
        <v>30</v>
      </c>
      <c r="S588" s="8">
        <v>1.5</v>
      </c>
      <c r="T588" s="8">
        <v>0.5</v>
      </c>
      <c r="U588" s="8">
        <v>0.15</v>
      </c>
      <c r="X588" s="4" t="str">
        <f>""</f>
        <v/>
      </c>
      <c r="Y588" s="4" t="str">
        <f>""</f>
        <v/>
      </c>
      <c r="Z588" s="4" t="str">
        <f>""</f>
        <v/>
      </c>
      <c r="AA588" s="4" t="str">
        <f>""</f>
        <v/>
      </c>
      <c r="AB588" s="4" t="str">
        <f>""</f>
        <v/>
      </c>
      <c r="AC588" s="4" t="str">
        <f>""</f>
        <v/>
      </c>
      <c r="AD588" s="4" t="str">
        <f>""</f>
        <v/>
      </c>
      <c r="AE588" s="4" t="str">
        <f>""</f>
        <v/>
      </c>
      <c r="AF588" s="4" t="str">
        <f>""</f>
        <v/>
      </c>
      <c r="AG588" s="4" t="str">
        <f>""</f>
        <v/>
      </c>
      <c r="AH588" s="4" t="str">
        <f>""</f>
        <v/>
      </c>
      <c r="AI588" s="4" t="str">
        <f>""</f>
        <v/>
      </c>
      <c r="AJ588" s="4" t="str">
        <f>""</f>
        <v/>
      </c>
      <c r="AK588" s="4" t="str">
        <f>""</f>
        <v/>
      </c>
      <c r="AL588" s="4" t="str">
        <f>""</f>
        <v/>
      </c>
      <c r="AM588" s="4" t="str">
        <f>""</f>
        <v/>
      </c>
      <c r="AN588" s="4" t="str">
        <f>""</f>
        <v/>
      </c>
      <c r="AO588" s="4" t="str">
        <f>""</f>
        <v/>
      </c>
      <c r="AP588" s="4" t="str">
        <f>""</f>
        <v/>
      </c>
      <c r="AQ588" s="4" t="str">
        <f>""</f>
        <v/>
      </c>
      <c r="AR588" s="4" t="str">
        <f>""</f>
        <v/>
      </c>
      <c r="AS588" s="4" t="str">
        <f>""</f>
        <v/>
      </c>
    </row>
    <row r="589" spans="1:45" x14ac:dyDescent="0.25">
      <c r="A589" s="15"/>
      <c r="B589" s="17"/>
      <c r="C589" s="17"/>
      <c r="D589" s="17"/>
      <c r="E589" s="17"/>
      <c r="F589" s="17"/>
      <c r="G589" s="17"/>
      <c r="I589" s="8" t="s">
        <v>40</v>
      </c>
      <c r="J589" s="8">
        <v>0</v>
      </c>
      <c r="K589" s="8">
        <v>0</v>
      </c>
      <c r="L589" s="8">
        <f>4*$K$2</f>
        <v>0.04</v>
      </c>
      <c r="M589" s="8">
        <f>4*$K$2</f>
        <v>0.04</v>
      </c>
      <c r="N589" s="8">
        <f>4*$K$2</f>
        <v>0.04</v>
      </c>
      <c r="O589" s="8">
        <v>0</v>
      </c>
      <c r="P589" s="8">
        <v>0</v>
      </c>
      <c r="Q589" s="8">
        <v>0</v>
      </c>
      <c r="R589" s="8">
        <v>0.5</v>
      </c>
      <c r="S589" s="8">
        <v>0.8</v>
      </c>
      <c r="T589" s="8">
        <v>0</v>
      </c>
      <c r="U589" s="8">
        <v>0</v>
      </c>
      <c r="X589" s="4" t="str">
        <f>""</f>
        <v/>
      </c>
      <c r="Y589" s="4" t="str">
        <f>""</f>
        <v/>
      </c>
      <c r="Z589" s="4" t="str">
        <f>""</f>
        <v/>
      </c>
      <c r="AA589" s="4" t="str">
        <f>""</f>
        <v/>
      </c>
      <c r="AB589" s="4" t="str">
        <f>""</f>
        <v/>
      </c>
      <c r="AC589" s="4" t="str">
        <f>""</f>
        <v/>
      </c>
      <c r="AD589" s="4" t="str">
        <f>""</f>
        <v/>
      </c>
      <c r="AE589" s="4" t="str">
        <f>""</f>
        <v/>
      </c>
      <c r="AF589" s="4" t="str">
        <f>""</f>
        <v/>
      </c>
      <c r="AG589" s="4" t="str">
        <f>""</f>
        <v/>
      </c>
      <c r="AH589" s="4" t="str">
        <f>""</f>
        <v/>
      </c>
      <c r="AI589" s="4" t="str">
        <f>""</f>
        <v/>
      </c>
      <c r="AJ589" s="4" t="str">
        <f>""</f>
        <v/>
      </c>
      <c r="AK589" s="4" t="str">
        <f>""</f>
        <v/>
      </c>
      <c r="AL589" s="4" t="str">
        <f>""</f>
        <v/>
      </c>
      <c r="AM589" s="4" t="str">
        <f>""</f>
        <v/>
      </c>
      <c r="AN589" s="4" t="str">
        <f>""</f>
        <v/>
      </c>
      <c r="AO589" s="4" t="str">
        <f>""</f>
        <v/>
      </c>
      <c r="AP589" s="4" t="str">
        <f>""</f>
        <v/>
      </c>
      <c r="AQ589" s="4" t="str">
        <f>""</f>
        <v/>
      </c>
      <c r="AR589" s="4" t="str">
        <f>""</f>
        <v/>
      </c>
      <c r="AS589" s="4" t="str">
        <f>""</f>
        <v/>
      </c>
    </row>
    <row r="590" spans="1:45" x14ac:dyDescent="0.25">
      <c r="A590" s="23" t="s">
        <v>41</v>
      </c>
      <c r="B590" s="18" t="s">
        <v>76</v>
      </c>
      <c r="C590" s="18">
        <v>13.8</v>
      </c>
      <c r="D590" s="18">
        <v>150</v>
      </c>
      <c r="E590" s="18" t="s">
        <v>43</v>
      </c>
      <c r="F590" s="18">
        <v>1</v>
      </c>
      <c r="G590" s="18" t="str">
        <f>B590&amp;C590&amp;D590&amp;E590&amp;F590</f>
        <v>GOV13.8150TD1</v>
      </c>
      <c r="H590" s="4" t="s">
        <v>6</v>
      </c>
      <c r="I590" s="4">
        <v>1</v>
      </c>
      <c r="J590" s="4">
        <v>0.06</v>
      </c>
      <c r="K590" s="4">
        <v>0.4</v>
      </c>
      <c r="L590" s="4">
        <v>3</v>
      </c>
      <c r="M590" s="4">
        <v>9.9000000000000005E-2</v>
      </c>
      <c r="N590" s="4">
        <v>0.4</v>
      </c>
      <c r="O590" s="4">
        <v>0.15</v>
      </c>
      <c r="P590" s="4">
        <v>1</v>
      </c>
      <c r="Q590" s="4">
        <v>0.1</v>
      </c>
      <c r="R590" s="4">
        <v>1.35</v>
      </c>
      <c r="S590" s="4">
        <v>1.4</v>
      </c>
      <c r="T590" s="4">
        <v>0.1</v>
      </c>
      <c r="U590" s="4">
        <v>0.1</v>
      </c>
      <c r="V590" s="4" t="s">
        <v>1</v>
      </c>
      <c r="W590" s="4" t="s">
        <v>1</v>
      </c>
      <c r="X590" s="4" t="str">
        <f>""</f>
        <v/>
      </c>
      <c r="Y590" s="4" t="str">
        <f>""</f>
        <v/>
      </c>
      <c r="Z590" s="4" t="str">
        <f>""</f>
        <v/>
      </c>
      <c r="AA590" s="4" t="str">
        <f>""</f>
        <v/>
      </c>
      <c r="AB590" s="4" t="str">
        <f>""</f>
        <v/>
      </c>
      <c r="AC590" s="4" t="str">
        <f>""</f>
        <v/>
      </c>
      <c r="AD590" s="4" t="str">
        <f>""</f>
        <v/>
      </c>
      <c r="AE590" s="4" t="str">
        <f>""</f>
        <v/>
      </c>
      <c r="AF590" s="4" t="str">
        <f>""</f>
        <v/>
      </c>
      <c r="AG590" s="4" t="str">
        <f>""</f>
        <v/>
      </c>
      <c r="AH590" s="4" t="str">
        <f>""</f>
        <v/>
      </c>
      <c r="AI590" s="4" t="str">
        <f>""</f>
        <v/>
      </c>
      <c r="AJ590" s="4" t="str">
        <f>""</f>
        <v/>
      </c>
      <c r="AK590" s="4" t="str">
        <f>""</f>
        <v/>
      </c>
      <c r="AL590" s="4" t="str">
        <f>""</f>
        <v/>
      </c>
      <c r="AM590" s="4" t="str">
        <f>""</f>
        <v/>
      </c>
      <c r="AN590" s="4" t="str">
        <f>""</f>
        <v/>
      </c>
      <c r="AO590" s="4" t="str">
        <f>""</f>
        <v/>
      </c>
      <c r="AP590" s="4" t="str">
        <f>""</f>
        <v/>
      </c>
      <c r="AQ590" s="4" t="str">
        <f>""</f>
        <v/>
      </c>
      <c r="AR590" s="4" t="str">
        <f>""</f>
        <v/>
      </c>
      <c r="AS590" s="4" t="str">
        <f>""</f>
        <v/>
      </c>
    </row>
    <row r="591" spans="1:45" x14ac:dyDescent="0.25">
      <c r="A591" s="15"/>
      <c r="B591" s="16"/>
      <c r="C591" s="16"/>
      <c r="D591" s="16"/>
      <c r="E591" s="16"/>
      <c r="F591" s="16"/>
      <c r="G591" s="16"/>
      <c r="H591" s="14" t="s">
        <v>25</v>
      </c>
      <c r="I591" s="7" t="s">
        <v>26</v>
      </c>
      <c r="J591" s="7" t="s">
        <v>77</v>
      </c>
      <c r="K591" s="7" t="s">
        <v>78</v>
      </c>
      <c r="L591" s="7" t="s">
        <v>79</v>
      </c>
      <c r="M591" s="7" t="s">
        <v>80</v>
      </c>
      <c r="N591" s="7" t="s">
        <v>81</v>
      </c>
      <c r="O591" s="7" t="s">
        <v>82</v>
      </c>
      <c r="P591" s="7" t="s">
        <v>83</v>
      </c>
      <c r="Q591" s="7" t="s">
        <v>84</v>
      </c>
      <c r="R591" s="7" t="s">
        <v>85</v>
      </c>
      <c r="S591" s="7" t="s">
        <v>86</v>
      </c>
      <c r="T591" s="7" t="s">
        <v>87</v>
      </c>
      <c r="U591" s="7" t="s">
        <v>88</v>
      </c>
      <c r="V591" s="7" t="s">
        <v>89</v>
      </c>
      <c r="W591" s="7" t="s">
        <v>90</v>
      </c>
      <c r="X591" s="7" t="s">
        <v>91</v>
      </c>
      <c r="Y591" s="7" t="s">
        <v>92</v>
      </c>
      <c r="Z591" s="7" t="s">
        <v>93</v>
      </c>
      <c r="AA591" s="7" t="s">
        <v>94</v>
      </c>
      <c r="AB591" s="7" t="s">
        <v>95</v>
      </c>
      <c r="AC591" s="7" t="s">
        <v>96</v>
      </c>
      <c r="AD591" s="7" t="s">
        <v>97</v>
      </c>
      <c r="AE591" s="7" t="s">
        <v>98</v>
      </c>
      <c r="AF591" s="7" t="s">
        <v>99</v>
      </c>
      <c r="AI591" s="4" t="str">
        <f>""</f>
        <v/>
      </c>
      <c r="AJ591" s="4" t="str">
        <f>""</f>
        <v/>
      </c>
      <c r="AK591" s="4" t="str">
        <f>""</f>
        <v/>
      </c>
      <c r="AL591" s="4" t="str">
        <f>""</f>
        <v/>
      </c>
      <c r="AM591" s="4" t="str">
        <f>""</f>
        <v/>
      </c>
      <c r="AN591" s="4" t="str">
        <f>""</f>
        <v/>
      </c>
      <c r="AO591" s="4" t="str">
        <f>""</f>
        <v/>
      </c>
      <c r="AP591" s="4" t="str">
        <f>""</f>
        <v/>
      </c>
      <c r="AQ591" s="4" t="str">
        <f>""</f>
        <v/>
      </c>
      <c r="AR591" s="4" t="str">
        <f>""</f>
        <v/>
      </c>
      <c r="AS591" s="4" t="str">
        <f>""</f>
        <v/>
      </c>
    </row>
    <row r="592" spans="1:45" x14ac:dyDescent="0.25">
      <c r="A592" s="15"/>
      <c r="B592" s="17"/>
      <c r="C592" s="17"/>
      <c r="D592" s="17"/>
      <c r="E592" s="17"/>
      <c r="F592" s="17"/>
      <c r="G592" s="17"/>
      <c r="I592" s="8" t="s">
        <v>39</v>
      </c>
      <c r="J592" s="8"/>
      <c r="K592" s="8"/>
      <c r="L592" s="8"/>
      <c r="M592" s="8"/>
      <c r="N592" s="8"/>
      <c r="O592" s="8"/>
      <c r="P592" s="8">
        <v>15</v>
      </c>
      <c r="Q592" s="8">
        <v>15</v>
      </c>
      <c r="R592" s="8"/>
      <c r="S592" s="8">
        <v>15</v>
      </c>
      <c r="T592" s="8">
        <v>15</v>
      </c>
      <c r="U592" s="8"/>
      <c r="V592" s="8"/>
      <c r="W592" s="8"/>
      <c r="X592" s="8">
        <v>2</v>
      </c>
      <c r="Y592" s="8">
        <v>2</v>
      </c>
      <c r="Z592" s="8"/>
      <c r="AA592" s="8">
        <v>2</v>
      </c>
      <c r="AB592" s="8">
        <v>2</v>
      </c>
      <c r="AC592" s="8">
        <v>2</v>
      </c>
      <c r="AD592" s="8">
        <v>2</v>
      </c>
      <c r="AE592" s="8">
        <v>0.99</v>
      </c>
      <c r="AF592" s="8">
        <v>0</v>
      </c>
      <c r="AI592" s="4" t="str">
        <f>""</f>
        <v/>
      </c>
      <c r="AJ592" s="4" t="str">
        <f>""</f>
        <v/>
      </c>
      <c r="AK592" s="4" t="str">
        <f>""</f>
        <v/>
      </c>
      <c r="AL592" s="4" t="str">
        <f>""</f>
        <v/>
      </c>
      <c r="AM592" s="4" t="str">
        <f>""</f>
        <v/>
      </c>
      <c r="AN592" s="4" t="str">
        <f>""</f>
        <v/>
      </c>
      <c r="AO592" s="4" t="str">
        <f>""</f>
        <v/>
      </c>
      <c r="AP592" s="4" t="str">
        <f>""</f>
        <v/>
      </c>
      <c r="AQ592" s="4" t="str">
        <f>""</f>
        <v/>
      </c>
      <c r="AR592" s="4" t="str">
        <f>""</f>
        <v/>
      </c>
      <c r="AS592" s="4" t="str">
        <f>""</f>
        <v/>
      </c>
    </row>
    <row r="593" spans="1:45" x14ac:dyDescent="0.25">
      <c r="A593" s="15"/>
      <c r="B593" s="17"/>
      <c r="C593" s="17"/>
      <c r="D593" s="17"/>
      <c r="E593" s="17"/>
      <c r="F593" s="17"/>
      <c r="G593" s="17"/>
      <c r="I593" s="8" t="s">
        <v>40</v>
      </c>
      <c r="J593" s="8"/>
      <c r="K593" s="8"/>
      <c r="L593" s="8"/>
      <c r="M593" s="8"/>
      <c r="N593" s="8"/>
      <c r="O593" s="8"/>
      <c r="P593" s="8">
        <v>1.5</v>
      </c>
      <c r="Q593" s="8">
        <v>1.5</v>
      </c>
      <c r="R593" s="8">
        <f>2*$K$2</f>
        <v>0.02</v>
      </c>
      <c r="S593" s="8">
        <v>1.5</v>
      </c>
      <c r="T593" s="8">
        <v>1.5</v>
      </c>
      <c r="U593" s="8">
        <f>2*$K$2</f>
        <v>0.02</v>
      </c>
      <c r="V593" s="8"/>
      <c r="W593" s="8"/>
      <c r="X593" s="8">
        <f t="shared" ref="X593:Y593" si="72">2*$K$2</f>
        <v>0.02</v>
      </c>
      <c r="Y593" s="8">
        <f t="shared" si="72"/>
        <v>0.02</v>
      </c>
      <c r="Z593" s="8"/>
      <c r="AA593" s="8">
        <f t="shared" ref="AA593:AD593" si="73">2*$K$2</f>
        <v>0.02</v>
      </c>
      <c r="AB593" s="8">
        <f t="shared" si="73"/>
        <v>0.02</v>
      </c>
      <c r="AC593" s="8">
        <f t="shared" si="73"/>
        <v>0.02</v>
      </c>
      <c r="AD593" s="8">
        <f t="shared" si="73"/>
        <v>0.02</v>
      </c>
      <c r="AE593" s="8">
        <v>0</v>
      </c>
      <c r="AF593" s="8">
        <v>-0.3</v>
      </c>
      <c r="AI593" s="4" t="str">
        <f>""</f>
        <v/>
      </c>
      <c r="AJ593" s="4" t="str">
        <f>""</f>
        <v/>
      </c>
      <c r="AK593" s="4" t="str">
        <f>""</f>
        <v/>
      </c>
      <c r="AL593" s="4" t="str">
        <f>""</f>
        <v/>
      </c>
      <c r="AM593" s="4" t="str">
        <f>""</f>
        <v/>
      </c>
      <c r="AN593" s="4" t="str">
        <f>""</f>
        <v/>
      </c>
      <c r="AO593" s="4" t="str">
        <f>""</f>
        <v/>
      </c>
      <c r="AP593" s="4" t="str">
        <f>""</f>
        <v/>
      </c>
      <c r="AQ593" s="4" t="str">
        <f>""</f>
        <v/>
      </c>
      <c r="AR593" s="4" t="str">
        <f>""</f>
        <v/>
      </c>
      <c r="AS593" s="4" t="str">
        <f>""</f>
        <v/>
      </c>
    </row>
    <row r="594" spans="1:45" x14ac:dyDescent="0.25">
      <c r="A594" s="24" t="s">
        <v>41</v>
      </c>
      <c r="B594" s="18" t="s">
        <v>100</v>
      </c>
      <c r="C594" s="18">
        <v>13.8</v>
      </c>
      <c r="D594" s="18">
        <v>150</v>
      </c>
      <c r="E594" s="18" t="s">
        <v>43</v>
      </c>
      <c r="F594" s="18">
        <v>1</v>
      </c>
      <c r="G594" s="18" t="str">
        <f>B594&amp;C594&amp;D594&amp;E594&amp;F594</f>
        <v>PSS13.8150TD1</v>
      </c>
      <c r="H594" s="4" t="s">
        <v>9</v>
      </c>
      <c r="I594" s="4">
        <v>1</v>
      </c>
      <c r="J594" s="4">
        <v>1</v>
      </c>
      <c r="K594" s="4">
        <v>0</v>
      </c>
      <c r="L594" s="4">
        <v>3</v>
      </c>
      <c r="M594" s="4">
        <v>0</v>
      </c>
      <c r="N594" s="4">
        <v>5</v>
      </c>
      <c r="O594" s="4">
        <v>1</v>
      </c>
      <c r="P594" s="4">
        <v>2.5</v>
      </c>
      <c r="Q594" s="4">
        <v>2.5</v>
      </c>
      <c r="R594" s="4">
        <v>0</v>
      </c>
      <c r="S594" s="4">
        <v>2.5</v>
      </c>
      <c r="T594" s="4">
        <v>0</v>
      </c>
      <c r="U594" s="4">
        <v>2.5</v>
      </c>
      <c r="V594" s="4">
        <v>0.39</v>
      </c>
      <c r="W594" s="4">
        <v>1</v>
      </c>
      <c r="X594" s="4">
        <v>0</v>
      </c>
      <c r="Y594" s="4">
        <v>0.1</v>
      </c>
      <c r="Z594" s="4">
        <v>6.5</v>
      </c>
      <c r="AA594" s="4">
        <v>0.44</v>
      </c>
      <c r="AB594" s="4">
        <v>0.08</v>
      </c>
      <c r="AC594" s="4">
        <v>0.2</v>
      </c>
      <c r="AD594" s="4">
        <v>0.98</v>
      </c>
      <c r="AE594" s="4">
        <v>0.1</v>
      </c>
      <c r="AF594" s="4">
        <v>-0.1</v>
      </c>
      <c r="AG594" s="4" t="s">
        <v>1</v>
      </c>
      <c r="AH594" s="4" t="s">
        <v>1</v>
      </c>
      <c r="AI594" s="4" t="str">
        <f>""</f>
        <v/>
      </c>
      <c r="AJ594" s="4" t="str">
        <f>""</f>
        <v/>
      </c>
      <c r="AK594" s="4" t="str">
        <f>""</f>
        <v/>
      </c>
      <c r="AL594" s="4" t="str">
        <f>""</f>
        <v/>
      </c>
      <c r="AM594" s="4" t="str">
        <f>""</f>
        <v/>
      </c>
      <c r="AN594" s="4" t="str">
        <f>""</f>
        <v/>
      </c>
      <c r="AO594" s="4" t="str">
        <f>""</f>
        <v/>
      </c>
      <c r="AP594" s="4" t="str">
        <f>""</f>
        <v/>
      </c>
      <c r="AQ594" s="4" t="str">
        <f>""</f>
        <v/>
      </c>
      <c r="AR594" s="4" t="str">
        <f>""</f>
        <v/>
      </c>
      <c r="AS594" s="4" t="str">
        <f>""</f>
        <v/>
      </c>
    </row>
    <row r="595" spans="1:45" x14ac:dyDescent="0.25">
      <c r="A595" s="27" t="s">
        <v>160</v>
      </c>
      <c r="B595" s="9"/>
      <c r="C595" s="9"/>
      <c r="D595" s="9"/>
      <c r="E595" s="9"/>
      <c r="F595" s="16"/>
      <c r="G595" s="16"/>
      <c r="H595" s="14" t="s">
        <v>25</v>
      </c>
      <c r="I595" s="7" t="s">
        <v>26</v>
      </c>
      <c r="J595" s="7" t="s">
        <v>103</v>
      </c>
      <c r="K595" s="7" t="s">
        <v>104</v>
      </c>
      <c r="L595" s="7" t="s">
        <v>105</v>
      </c>
      <c r="M595" s="7" t="s">
        <v>106</v>
      </c>
      <c r="N595" s="7" t="s">
        <v>107</v>
      </c>
      <c r="O595" s="7" t="s">
        <v>108</v>
      </c>
      <c r="P595" s="7" t="s">
        <v>109</v>
      </c>
      <c r="Q595" s="7" t="s">
        <v>110</v>
      </c>
      <c r="R595" s="7" t="s">
        <v>111</v>
      </c>
      <c r="S595" s="7" t="s">
        <v>112</v>
      </c>
      <c r="T595" s="7" t="s">
        <v>113</v>
      </c>
      <c r="U595" s="7" t="s">
        <v>114</v>
      </c>
      <c r="V595" s="7" t="s">
        <v>115</v>
      </c>
      <c r="W595" s="7" t="s">
        <v>116</v>
      </c>
      <c r="X595" s="7" t="s">
        <v>117</v>
      </c>
      <c r="Y595" s="7" t="s">
        <v>118</v>
      </c>
      <c r="Z595" s="7" t="s">
        <v>119</v>
      </c>
      <c r="AC595" s="4" t="str">
        <f>""</f>
        <v/>
      </c>
      <c r="AD595" s="4" t="str">
        <f>""</f>
        <v/>
      </c>
      <c r="AE595" s="4" t="str">
        <f>""</f>
        <v/>
      </c>
      <c r="AF595" s="4" t="str">
        <f>""</f>
        <v/>
      </c>
      <c r="AG595" s="4" t="str">
        <f>""</f>
        <v/>
      </c>
      <c r="AH595" s="4" t="str">
        <f>""</f>
        <v/>
      </c>
      <c r="AI595" s="4" t="str">
        <f>""</f>
        <v/>
      </c>
      <c r="AJ595" s="4" t="str">
        <f>""</f>
        <v/>
      </c>
      <c r="AK595" s="4" t="str">
        <f>""</f>
        <v/>
      </c>
      <c r="AL595" s="4" t="str">
        <f>""</f>
        <v/>
      </c>
      <c r="AM595" s="4" t="str">
        <f>""</f>
        <v/>
      </c>
      <c r="AN595" s="4" t="str">
        <f>""</f>
        <v/>
      </c>
      <c r="AO595" s="4" t="str">
        <f>""</f>
        <v/>
      </c>
      <c r="AP595" s="4" t="str">
        <f>""</f>
        <v/>
      </c>
      <c r="AQ595" s="4" t="str">
        <f>""</f>
        <v/>
      </c>
      <c r="AR595" s="4" t="str">
        <f>""</f>
        <v/>
      </c>
      <c r="AS595" s="4" t="str">
        <f>""</f>
        <v/>
      </c>
    </row>
    <row r="596" spans="1:45" x14ac:dyDescent="0.25">
      <c r="A596" s="25"/>
      <c r="B596" s="10"/>
      <c r="C596" s="10"/>
      <c r="D596" s="10"/>
      <c r="E596" s="10"/>
      <c r="F596" s="17"/>
      <c r="G596" s="17"/>
      <c r="I596" s="8" t="s">
        <v>39</v>
      </c>
      <c r="J596" s="8">
        <v>0.5</v>
      </c>
      <c r="K596" s="8">
        <v>75</v>
      </c>
      <c r="L596" s="8">
        <v>75</v>
      </c>
      <c r="M596" s="8">
        <v>10</v>
      </c>
      <c r="N596" s="8">
        <v>0</v>
      </c>
      <c r="O596" s="8">
        <v>1</v>
      </c>
      <c r="P596" s="8">
        <v>1.2</v>
      </c>
      <c r="Q596" s="8">
        <v>18</v>
      </c>
      <c r="R596" s="8">
        <v>118</v>
      </c>
      <c r="S596" s="8">
        <v>0</v>
      </c>
      <c r="T596" s="8">
        <v>1.1000000000000001</v>
      </c>
      <c r="U596" s="8">
        <v>10</v>
      </c>
      <c r="V596" s="8">
        <v>1.1000000000000001</v>
      </c>
      <c r="W596" s="8">
        <v>20</v>
      </c>
      <c r="X596" s="8">
        <v>1</v>
      </c>
      <c r="Y596" s="8">
        <v>0.5</v>
      </c>
      <c r="Z596" s="8">
        <v>90</v>
      </c>
      <c r="AC596" s="4" t="str">
        <f>""</f>
        <v/>
      </c>
      <c r="AD596" s="4" t="str">
        <f>""</f>
        <v/>
      </c>
      <c r="AE596" s="4" t="str">
        <f>""</f>
        <v/>
      </c>
      <c r="AF596" s="4" t="str">
        <f>""</f>
        <v/>
      </c>
      <c r="AG596" s="4" t="str">
        <f>""</f>
        <v/>
      </c>
      <c r="AH596" s="4" t="str">
        <f>""</f>
        <v/>
      </c>
      <c r="AI596" s="4" t="str">
        <f>""</f>
        <v/>
      </c>
      <c r="AJ596" s="4" t="str">
        <f>""</f>
        <v/>
      </c>
      <c r="AK596" s="4" t="str">
        <f>""</f>
        <v/>
      </c>
      <c r="AL596" s="4" t="str">
        <f>""</f>
        <v/>
      </c>
      <c r="AM596" s="4" t="str">
        <f>""</f>
        <v/>
      </c>
      <c r="AN596" s="4" t="str">
        <f>""</f>
        <v/>
      </c>
      <c r="AO596" s="4" t="str">
        <f>""</f>
        <v/>
      </c>
      <c r="AP596" s="4" t="str">
        <f>""</f>
        <v/>
      </c>
      <c r="AQ596" s="4" t="str">
        <f>""</f>
        <v/>
      </c>
      <c r="AR596" s="4" t="str">
        <f>""</f>
        <v/>
      </c>
      <c r="AS596" s="4" t="str">
        <f>""</f>
        <v/>
      </c>
    </row>
    <row r="597" spans="1:45" x14ac:dyDescent="0.25">
      <c r="A597" s="25"/>
      <c r="B597" s="10"/>
      <c r="C597" s="10"/>
      <c r="D597" s="10"/>
      <c r="E597" s="10"/>
      <c r="F597" s="17"/>
      <c r="G597" s="17"/>
      <c r="I597" s="8" t="s">
        <v>40</v>
      </c>
      <c r="J597" s="8">
        <v>0</v>
      </c>
      <c r="K597" s="8">
        <v>0</v>
      </c>
      <c r="L597" s="8">
        <v>0</v>
      </c>
      <c r="M597" s="8">
        <v>0.8</v>
      </c>
      <c r="N597" s="8">
        <v>-6</v>
      </c>
      <c r="O597" s="8">
        <v>0</v>
      </c>
      <c r="P597" s="8">
        <v>0</v>
      </c>
      <c r="Q597" s="8">
        <v>0</v>
      </c>
      <c r="R597" s="8">
        <v>0.8</v>
      </c>
      <c r="S597" s="8">
        <v>-118</v>
      </c>
      <c r="T597" s="8">
        <v>0</v>
      </c>
      <c r="U597" s="8">
        <v>1</v>
      </c>
      <c r="V597" s="8">
        <v>0</v>
      </c>
      <c r="W597" s="8">
        <v>1</v>
      </c>
      <c r="X597" s="8">
        <v>0</v>
      </c>
      <c r="Y597" s="8">
        <v>0</v>
      </c>
      <c r="Z597" s="8">
        <v>-90</v>
      </c>
      <c r="AC597" s="4" t="str">
        <f>""</f>
        <v/>
      </c>
      <c r="AD597" s="4" t="str">
        <f>""</f>
        <v/>
      </c>
      <c r="AE597" s="4" t="str">
        <f>""</f>
        <v/>
      </c>
      <c r="AF597" s="4" t="str">
        <f>""</f>
        <v/>
      </c>
      <c r="AG597" s="4" t="str">
        <f>""</f>
        <v/>
      </c>
      <c r="AH597" s="4" t="str">
        <f>""</f>
        <v/>
      </c>
      <c r="AI597" s="4" t="str">
        <f>""</f>
        <v/>
      </c>
      <c r="AJ597" s="4" t="str">
        <f>""</f>
        <v/>
      </c>
      <c r="AK597" s="4" t="str">
        <f>""</f>
        <v/>
      </c>
      <c r="AL597" s="4" t="str">
        <f>""</f>
        <v/>
      </c>
      <c r="AM597" s="4" t="str">
        <f>""</f>
        <v/>
      </c>
      <c r="AN597" s="4" t="str">
        <f>""</f>
        <v/>
      </c>
      <c r="AO597" s="4" t="str">
        <f>""</f>
        <v/>
      </c>
      <c r="AP597" s="4" t="str">
        <f>""</f>
        <v/>
      </c>
      <c r="AQ597" s="4" t="str">
        <f>""</f>
        <v/>
      </c>
      <c r="AR597" s="4" t="str">
        <f>""</f>
        <v/>
      </c>
      <c r="AS597" s="4" t="str">
        <f>""</f>
        <v/>
      </c>
    </row>
    <row r="598" spans="1:45" x14ac:dyDescent="0.25">
      <c r="A598" s="22" t="s">
        <v>41</v>
      </c>
      <c r="B598" s="18" t="s">
        <v>42</v>
      </c>
      <c r="C598" s="18">
        <v>13.8</v>
      </c>
      <c r="D598" s="18">
        <v>165</v>
      </c>
      <c r="E598" s="18" t="s">
        <v>43</v>
      </c>
      <c r="F598" s="18">
        <v>1</v>
      </c>
      <c r="G598" s="18" t="str">
        <f>B598&amp;C598&amp;D598&amp;E598&amp;F598</f>
        <v>AVR13.8165TD1</v>
      </c>
      <c r="H598" s="4" t="s">
        <v>3</v>
      </c>
      <c r="I598" s="4">
        <v>1</v>
      </c>
      <c r="J598" s="4">
        <v>0</v>
      </c>
      <c r="K598" s="4">
        <v>10.75</v>
      </c>
      <c r="L598" s="4">
        <v>10.75</v>
      </c>
      <c r="M598" s="4">
        <v>5</v>
      </c>
      <c r="N598" s="4">
        <v>-0.87</v>
      </c>
      <c r="O598" s="4">
        <v>0</v>
      </c>
      <c r="P598" s="4">
        <v>1</v>
      </c>
      <c r="Q598" s="4">
        <v>0</v>
      </c>
      <c r="R598" s="4">
        <v>99</v>
      </c>
      <c r="S598" s="4">
        <v>-99</v>
      </c>
      <c r="T598" s="4">
        <v>0</v>
      </c>
      <c r="U598" s="4">
        <v>9.3000000000000007</v>
      </c>
      <c r="V598" s="4">
        <v>0</v>
      </c>
      <c r="W598" s="4">
        <v>11.63</v>
      </c>
      <c r="X598" s="4">
        <v>0.113</v>
      </c>
      <c r="Y598" s="4">
        <v>0.124</v>
      </c>
      <c r="Z598" s="4">
        <v>0</v>
      </c>
      <c r="AA598" s="4" t="s">
        <v>1</v>
      </c>
      <c r="AB598" s="4" t="s">
        <v>1</v>
      </c>
      <c r="AC598" s="4" t="str">
        <f>""</f>
        <v/>
      </c>
      <c r="AD598" s="4" t="str">
        <f>""</f>
        <v/>
      </c>
      <c r="AE598" s="4" t="str">
        <f>""</f>
        <v/>
      </c>
      <c r="AF598" s="4" t="str">
        <f>""</f>
        <v/>
      </c>
      <c r="AG598" s="4" t="str">
        <f>""</f>
        <v/>
      </c>
      <c r="AH598" s="4" t="str">
        <f>""</f>
        <v/>
      </c>
      <c r="AI598" s="4" t="str">
        <f>""</f>
        <v/>
      </c>
      <c r="AJ598" s="4" t="str">
        <f>""</f>
        <v/>
      </c>
      <c r="AK598" s="4" t="str">
        <f>""</f>
        <v/>
      </c>
      <c r="AL598" s="4" t="str">
        <f>""</f>
        <v/>
      </c>
      <c r="AM598" s="4" t="str">
        <f>""</f>
        <v/>
      </c>
      <c r="AN598" s="4" t="str">
        <f>""</f>
        <v/>
      </c>
      <c r="AO598" s="4" t="str">
        <f>""</f>
        <v/>
      </c>
      <c r="AP598" s="4" t="str">
        <f>""</f>
        <v/>
      </c>
      <c r="AQ598" s="4" t="str">
        <f>""</f>
        <v/>
      </c>
      <c r="AR598" s="4" t="str">
        <f>""</f>
        <v/>
      </c>
      <c r="AS598" s="4" t="str">
        <f>""</f>
        <v/>
      </c>
    </row>
    <row r="599" spans="1:45" x14ac:dyDescent="0.25">
      <c r="A599" s="15"/>
      <c r="B599" s="16"/>
      <c r="C599" s="16"/>
      <c r="D599" s="16"/>
      <c r="E599" s="16"/>
      <c r="F599" s="16"/>
      <c r="G599" s="16"/>
      <c r="H599" s="14" t="s">
        <v>25</v>
      </c>
      <c r="I599" s="7" t="s">
        <v>26</v>
      </c>
      <c r="J599" s="7" t="s">
        <v>44</v>
      </c>
      <c r="K599" s="7" t="s">
        <v>45</v>
      </c>
      <c r="L599" s="7" t="s">
        <v>46</v>
      </c>
      <c r="M599" s="7" t="s">
        <v>47</v>
      </c>
      <c r="N599" s="7" t="s">
        <v>48</v>
      </c>
      <c r="O599" s="7" t="s">
        <v>49</v>
      </c>
      <c r="P599" s="7" t="s">
        <v>50</v>
      </c>
      <c r="Q599" s="7" t="s">
        <v>51</v>
      </c>
      <c r="R599" s="7" t="s">
        <v>52</v>
      </c>
      <c r="S599" s="7" t="s">
        <v>53</v>
      </c>
      <c r="T599" s="7" t="s">
        <v>54</v>
      </c>
      <c r="U599" s="7" t="s">
        <v>55</v>
      </c>
      <c r="X599" s="4" t="str">
        <f>""</f>
        <v/>
      </c>
      <c r="Y599" s="4" t="str">
        <f>""</f>
        <v/>
      </c>
      <c r="Z599" s="4" t="str">
        <f>""</f>
        <v/>
      </c>
      <c r="AA599" s="4" t="str">
        <f>""</f>
        <v/>
      </c>
      <c r="AB599" s="4" t="str">
        <f>""</f>
        <v/>
      </c>
      <c r="AC599" s="4" t="str">
        <f>""</f>
        <v/>
      </c>
      <c r="AD599" s="4" t="str">
        <f>""</f>
        <v/>
      </c>
      <c r="AE599" s="4" t="str">
        <f>""</f>
        <v/>
      </c>
      <c r="AF599" s="4" t="str">
        <f>""</f>
        <v/>
      </c>
      <c r="AG599" s="4" t="str">
        <f>""</f>
        <v/>
      </c>
      <c r="AH599" s="4" t="str">
        <f>""</f>
        <v/>
      </c>
      <c r="AI599" s="4" t="str">
        <f>""</f>
        <v/>
      </c>
      <c r="AJ599" s="4" t="str">
        <f>""</f>
        <v/>
      </c>
      <c r="AK599" s="4" t="str">
        <f>""</f>
        <v/>
      </c>
      <c r="AL599" s="4" t="str">
        <f>""</f>
        <v/>
      </c>
      <c r="AM599" s="4" t="str">
        <f>""</f>
        <v/>
      </c>
      <c r="AN599" s="4" t="str">
        <f>""</f>
        <v/>
      </c>
      <c r="AO599" s="4" t="str">
        <f>""</f>
        <v/>
      </c>
      <c r="AP599" s="4" t="str">
        <f>""</f>
        <v/>
      </c>
      <c r="AQ599" s="4" t="str">
        <f>""</f>
        <v/>
      </c>
      <c r="AR599" s="4" t="str">
        <f>""</f>
        <v/>
      </c>
      <c r="AS599" s="4" t="str">
        <f>""</f>
        <v/>
      </c>
    </row>
    <row r="600" spans="1:45" x14ac:dyDescent="0.25">
      <c r="A600" s="15"/>
      <c r="B600" s="17"/>
      <c r="C600" s="17"/>
      <c r="D600" s="17"/>
      <c r="E600" s="17"/>
      <c r="F600" s="17"/>
      <c r="G600" s="17"/>
      <c r="I600" s="8" t="s">
        <v>39</v>
      </c>
      <c r="J600" s="8">
        <v>10</v>
      </c>
      <c r="K600" s="8">
        <v>0.2</v>
      </c>
      <c r="L600" s="8">
        <v>0.2</v>
      </c>
      <c r="M600" s="8">
        <v>10</v>
      </c>
      <c r="N600" s="8">
        <v>3</v>
      </c>
      <c r="O600" s="8">
        <v>2.5</v>
      </c>
      <c r="P600" s="8"/>
      <c r="Q600" s="8"/>
      <c r="R600" s="8"/>
      <c r="S600" s="8"/>
      <c r="T600" s="8"/>
      <c r="U600" s="8"/>
      <c r="X600" s="4" t="str">
        <f>""</f>
        <v/>
      </c>
      <c r="Y600" s="4" t="str">
        <f>""</f>
        <v/>
      </c>
      <c r="Z600" s="4" t="str">
        <f>""</f>
        <v/>
      </c>
      <c r="AA600" s="4" t="str">
        <f>""</f>
        <v/>
      </c>
      <c r="AB600" s="4" t="str">
        <f>""</f>
        <v/>
      </c>
      <c r="AC600" s="4" t="str">
        <f>""</f>
        <v/>
      </c>
      <c r="AD600" s="4" t="str">
        <f>""</f>
        <v/>
      </c>
      <c r="AE600" s="4" t="str">
        <f>""</f>
        <v/>
      </c>
      <c r="AF600" s="4" t="str">
        <f>""</f>
        <v/>
      </c>
      <c r="AG600" s="4" t="str">
        <f>""</f>
        <v/>
      </c>
      <c r="AH600" s="4" t="str">
        <f>""</f>
        <v/>
      </c>
      <c r="AI600" s="4" t="str">
        <f>""</f>
        <v/>
      </c>
      <c r="AJ600" s="4" t="str">
        <f>""</f>
        <v/>
      </c>
      <c r="AK600" s="4" t="str">
        <f>""</f>
        <v/>
      </c>
      <c r="AL600" s="4" t="str">
        <f>""</f>
        <v/>
      </c>
      <c r="AM600" s="4" t="str">
        <f>""</f>
        <v/>
      </c>
      <c r="AN600" s="4" t="str">
        <f>""</f>
        <v/>
      </c>
      <c r="AO600" s="4" t="str">
        <f>""</f>
        <v/>
      </c>
      <c r="AP600" s="4" t="str">
        <f>""</f>
        <v/>
      </c>
      <c r="AQ600" s="4" t="str">
        <f>""</f>
        <v/>
      </c>
      <c r="AR600" s="4" t="str">
        <f>""</f>
        <v/>
      </c>
      <c r="AS600" s="4" t="str">
        <f>""</f>
        <v/>
      </c>
    </row>
    <row r="601" spans="1:45" x14ac:dyDescent="0.25">
      <c r="A601" s="15"/>
      <c r="B601" s="17"/>
      <c r="C601" s="17"/>
      <c r="D601" s="17"/>
      <c r="E601" s="17"/>
      <c r="F601" s="17"/>
      <c r="G601" s="17"/>
      <c r="I601" s="8" t="s">
        <v>40</v>
      </c>
      <c r="J601" s="8">
        <v>1</v>
      </c>
      <c r="K601" s="8">
        <f>4*$K$2</f>
        <v>0.04</v>
      </c>
      <c r="L601" s="8">
        <f>4*$K$2</f>
        <v>0.04</v>
      </c>
      <c r="M601" s="8">
        <v>1</v>
      </c>
      <c r="N601" s="8">
        <v>0</v>
      </c>
      <c r="O601" s="8"/>
      <c r="P601" s="8"/>
      <c r="Q601" s="8"/>
      <c r="R601" s="8"/>
      <c r="S601" s="8"/>
      <c r="T601" s="8">
        <v>0</v>
      </c>
      <c r="U601" s="8"/>
      <c r="X601" s="4" t="str">
        <f>""</f>
        <v/>
      </c>
      <c r="Y601" s="4" t="str">
        <f>""</f>
        <v/>
      </c>
      <c r="Z601" s="4" t="str">
        <f>""</f>
        <v/>
      </c>
      <c r="AA601" s="4" t="str">
        <f>""</f>
        <v/>
      </c>
      <c r="AB601" s="4" t="str">
        <f>""</f>
        <v/>
      </c>
      <c r="AC601" s="4" t="str">
        <f>""</f>
        <v/>
      </c>
      <c r="AD601" s="4" t="str">
        <f>""</f>
        <v/>
      </c>
      <c r="AE601" s="4" t="str">
        <f>""</f>
        <v/>
      </c>
      <c r="AF601" s="4" t="str">
        <f>""</f>
        <v/>
      </c>
      <c r="AG601" s="4" t="str">
        <f>""</f>
        <v/>
      </c>
      <c r="AH601" s="4" t="str">
        <f>""</f>
        <v/>
      </c>
      <c r="AI601" s="4" t="str">
        <f>""</f>
        <v/>
      </c>
      <c r="AJ601" s="4" t="str">
        <f>""</f>
        <v/>
      </c>
      <c r="AK601" s="4" t="str">
        <f>""</f>
        <v/>
      </c>
      <c r="AL601" s="4" t="str">
        <f>""</f>
        <v/>
      </c>
      <c r="AM601" s="4" t="str">
        <f>""</f>
        <v/>
      </c>
      <c r="AN601" s="4" t="str">
        <f>""</f>
        <v/>
      </c>
      <c r="AO601" s="4" t="str">
        <f>""</f>
        <v/>
      </c>
      <c r="AP601" s="4" t="str">
        <f>""</f>
        <v/>
      </c>
      <c r="AQ601" s="4" t="str">
        <f>""</f>
        <v/>
      </c>
      <c r="AR601" s="4" t="str">
        <f>""</f>
        <v/>
      </c>
      <c r="AS601" s="4" t="str">
        <f>""</f>
        <v/>
      </c>
    </row>
    <row r="602" spans="1:45" x14ac:dyDescent="0.25">
      <c r="A602" s="23" t="s">
        <v>41</v>
      </c>
      <c r="B602" s="18" t="s">
        <v>62</v>
      </c>
      <c r="C602" s="18">
        <v>13.8</v>
      </c>
      <c r="D602" s="18">
        <v>165</v>
      </c>
      <c r="E602" s="18" t="s">
        <v>43</v>
      </c>
      <c r="F602" s="18">
        <v>1</v>
      </c>
      <c r="G602" s="18" t="str">
        <f>B602&amp;C602&amp;D602&amp;E602&amp;F602</f>
        <v>GEN13.8165TD1</v>
      </c>
      <c r="H602" s="4" t="s">
        <v>0</v>
      </c>
      <c r="I602" s="4">
        <v>1</v>
      </c>
      <c r="J602" s="4">
        <v>9.99</v>
      </c>
      <c r="K602" s="4">
        <v>0.1</v>
      </c>
      <c r="L602" s="4">
        <v>0.12</v>
      </c>
      <c r="M602" s="4">
        <v>3.63</v>
      </c>
      <c r="N602" s="4">
        <v>0.5</v>
      </c>
      <c r="O602" s="4">
        <v>1.07</v>
      </c>
      <c r="P602" s="4">
        <v>0.74</v>
      </c>
      <c r="Q602" s="4">
        <v>0.24</v>
      </c>
      <c r="R602" s="4">
        <v>0.17</v>
      </c>
      <c r="S602" s="4">
        <v>0.15</v>
      </c>
      <c r="T602" s="4">
        <v>0.1</v>
      </c>
      <c r="U602" s="4">
        <v>0.25</v>
      </c>
      <c r="V602" s="4" t="s">
        <v>1</v>
      </c>
      <c r="W602" s="4" t="s">
        <v>1</v>
      </c>
      <c r="X602" s="4" t="str">
        <f>""</f>
        <v/>
      </c>
      <c r="Y602" s="4" t="str">
        <f>""</f>
        <v/>
      </c>
      <c r="Z602" s="4" t="str">
        <f>""</f>
        <v/>
      </c>
      <c r="AA602" s="4" t="str">
        <f>""</f>
        <v/>
      </c>
      <c r="AB602" s="4" t="str">
        <f>""</f>
        <v/>
      </c>
      <c r="AC602" s="4" t="str">
        <f>""</f>
        <v/>
      </c>
      <c r="AD602" s="4" t="str">
        <f>""</f>
        <v/>
      </c>
      <c r="AE602" s="4" t="str">
        <f>""</f>
        <v/>
      </c>
      <c r="AF602" s="4" t="str">
        <f>""</f>
        <v/>
      </c>
      <c r="AG602" s="4" t="str">
        <f>""</f>
        <v/>
      </c>
      <c r="AH602" s="4" t="str">
        <f>""</f>
        <v/>
      </c>
      <c r="AI602" s="4" t="str">
        <f>""</f>
        <v/>
      </c>
      <c r="AJ602" s="4" t="str">
        <f>""</f>
        <v/>
      </c>
      <c r="AK602" s="4" t="str">
        <f>""</f>
        <v/>
      </c>
      <c r="AL602" s="4" t="str">
        <f>""</f>
        <v/>
      </c>
      <c r="AM602" s="4" t="str">
        <f>""</f>
        <v/>
      </c>
      <c r="AN602" s="4" t="str">
        <f>""</f>
        <v/>
      </c>
      <c r="AO602" s="4" t="str">
        <f>""</f>
        <v/>
      </c>
      <c r="AP602" s="4" t="str">
        <f>""</f>
        <v/>
      </c>
      <c r="AQ602" s="4" t="str">
        <f>""</f>
        <v/>
      </c>
      <c r="AR602" s="4" t="str">
        <f>""</f>
        <v/>
      </c>
      <c r="AS602" s="4" t="str">
        <f>""</f>
        <v/>
      </c>
    </row>
    <row r="603" spans="1:45" x14ac:dyDescent="0.25">
      <c r="A603" s="15"/>
      <c r="B603" s="16"/>
      <c r="C603" s="16"/>
      <c r="D603" s="16"/>
      <c r="E603" s="16"/>
      <c r="F603" s="16"/>
      <c r="G603" s="16"/>
      <c r="H603" s="14" t="s">
        <v>25</v>
      </c>
      <c r="I603" s="7" t="s">
        <v>26</v>
      </c>
      <c r="J603" s="7" t="s">
        <v>64</v>
      </c>
      <c r="K603" s="7" t="s">
        <v>65</v>
      </c>
      <c r="L603" s="7" t="s">
        <v>66</v>
      </c>
      <c r="M603" s="7" t="s">
        <v>67</v>
      </c>
      <c r="N603" s="7" t="s">
        <v>68</v>
      </c>
      <c r="O603" s="7" t="s">
        <v>69</v>
      </c>
      <c r="P603" s="7" t="s">
        <v>70</v>
      </c>
      <c r="Q603" s="7" t="s">
        <v>71</v>
      </c>
      <c r="R603" s="7" t="s">
        <v>72</v>
      </c>
      <c r="S603" s="7" t="s">
        <v>73</v>
      </c>
      <c r="T603" s="7" t="s">
        <v>74</v>
      </c>
      <c r="U603" s="7" t="s">
        <v>75</v>
      </c>
      <c r="X603" s="4" t="str">
        <f>""</f>
        <v/>
      </c>
      <c r="Y603" s="4" t="str">
        <f>""</f>
        <v/>
      </c>
      <c r="Z603" s="4" t="str">
        <f>""</f>
        <v/>
      </c>
      <c r="AA603" s="4" t="str">
        <f>""</f>
        <v/>
      </c>
      <c r="AB603" s="4" t="str">
        <f>""</f>
        <v/>
      </c>
      <c r="AC603" s="4" t="str">
        <f>""</f>
        <v/>
      </c>
      <c r="AD603" s="4" t="str">
        <f>""</f>
        <v/>
      </c>
      <c r="AE603" s="4" t="str">
        <f>""</f>
        <v/>
      </c>
      <c r="AF603" s="4" t="str">
        <f>""</f>
        <v/>
      </c>
      <c r="AG603" s="4" t="str">
        <f>""</f>
        <v/>
      </c>
      <c r="AH603" s="4" t="str">
        <f>""</f>
        <v/>
      </c>
      <c r="AI603" s="4" t="str">
        <f>""</f>
        <v/>
      </c>
      <c r="AJ603" s="4" t="str">
        <f>""</f>
        <v/>
      </c>
      <c r="AK603" s="4" t="str">
        <f>""</f>
        <v/>
      </c>
      <c r="AL603" s="4" t="str">
        <f>""</f>
        <v/>
      </c>
      <c r="AM603" s="4" t="str">
        <f>""</f>
        <v/>
      </c>
      <c r="AN603" s="4" t="str">
        <f>""</f>
        <v/>
      </c>
      <c r="AO603" s="4" t="str">
        <f>""</f>
        <v/>
      </c>
      <c r="AP603" s="4" t="str">
        <f>""</f>
        <v/>
      </c>
      <c r="AQ603" s="4" t="str">
        <f>""</f>
        <v/>
      </c>
      <c r="AR603" s="4" t="str">
        <f>""</f>
        <v/>
      </c>
      <c r="AS603" s="4" t="str">
        <f>""</f>
        <v/>
      </c>
    </row>
    <row r="604" spans="1:45" x14ac:dyDescent="0.25">
      <c r="A604" s="15"/>
      <c r="B604" s="17"/>
      <c r="C604" s="17"/>
      <c r="D604" s="17"/>
      <c r="E604" s="17"/>
      <c r="F604" s="17"/>
      <c r="G604" s="17"/>
      <c r="I604" s="8" t="s">
        <v>39</v>
      </c>
      <c r="J604" s="8">
        <v>1</v>
      </c>
      <c r="K604" s="8">
        <v>2</v>
      </c>
      <c r="L604" s="8">
        <v>30</v>
      </c>
      <c r="M604" s="8">
        <v>0.1</v>
      </c>
      <c r="N604" s="8">
        <v>1</v>
      </c>
      <c r="O604" s="8">
        <v>0.3</v>
      </c>
      <c r="P604" s="8">
        <v>1</v>
      </c>
      <c r="Q604" s="8">
        <v>1</v>
      </c>
      <c r="R604" s="8">
        <v>30</v>
      </c>
      <c r="S604" s="8">
        <v>1.5</v>
      </c>
      <c r="T604" s="8">
        <v>0.5</v>
      </c>
      <c r="U604" s="8">
        <v>0.15</v>
      </c>
      <c r="X604" s="4" t="str">
        <f>""</f>
        <v/>
      </c>
      <c r="Y604" s="4" t="str">
        <f>""</f>
        <v/>
      </c>
      <c r="Z604" s="4" t="str">
        <f>""</f>
        <v/>
      </c>
      <c r="AA604" s="4" t="str">
        <f>""</f>
        <v/>
      </c>
      <c r="AB604" s="4" t="str">
        <f>""</f>
        <v/>
      </c>
      <c r="AC604" s="4" t="str">
        <f>""</f>
        <v/>
      </c>
      <c r="AD604" s="4" t="str">
        <f>""</f>
        <v/>
      </c>
      <c r="AE604" s="4" t="str">
        <f>""</f>
        <v/>
      </c>
      <c r="AF604" s="4" t="str">
        <f>""</f>
        <v/>
      </c>
      <c r="AG604" s="4" t="str">
        <f>""</f>
        <v/>
      </c>
      <c r="AH604" s="4" t="str">
        <f>""</f>
        <v/>
      </c>
      <c r="AI604" s="4" t="str">
        <f>""</f>
        <v/>
      </c>
      <c r="AJ604" s="4" t="str">
        <f>""</f>
        <v/>
      </c>
      <c r="AK604" s="4" t="str">
        <f>""</f>
        <v/>
      </c>
      <c r="AL604" s="4" t="str">
        <f>""</f>
        <v/>
      </c>
      <c r="AM604" s="4" t="str">
        <f>""</f>
        <v/>
      </c>
      <c r="AN604" s="4" t="str">
        <f>""</f>
        <v/>
      </c>
      <c r="AO604" s="4" t="str">
        <f>""</f>
        <v/>
      </c>
      <c r="AP604" s="4" t="str">
        <f>""</f>
        <v/>
      </c>
      <c r="AQ604" s="4" t="str">
        <f>""</f>
        <v/>
      </c>
      <c r="AR604" s="4" t="str">
        <f>""</f>
        <v/>
      </c>
      <c r="AS604" s="4" t="str">
        <f>""</f>
        <v/>
      </c>
    </row>
    <row r="605" spans="1:45" x14ac:dyDescent="0.25">
      <c r="A605" s="15"/>
      <c r="B605" s="17"/>
      <c r="C605" s="17"/>
      <c r="D605" s="17"/>
      <c r="E605" s="17"/>
      <c r="F605" s="17"/>
      <c r="G605" s="17"/>
      <c r="I605" s="8" t="s">
        <v>40</v>
      </c>
      <c r="J605" s="8">
        <v>0</v>
      </c>
      <c r="K605" s="8">
        <v>0</v>
      </c>
      <c r="L605" s="8">
        <f>4*$K$2</f>
        <v>0.04</v>
      </c>
      <c r="M605" s="8">
        <f>4*$K$2</f>
        <v>0.04</v>
      </c>
      <c r="N605" s="8">
        <f>4*$K$2</f>
        <v>0.04</v>
      </c>
      <c r="O605" s="8">
        <v>0</v>
      </c>
      <c r="P605" s="8">
        <v>0</v>
      </c>
      <c r="Q605" s="8">
        <v>0</v>
      </c>
      <c r="R605" s="8">
        <v>0.5</v>
      </c>
      <c r="S605" s="8">
        <v>0.8</v>
      </c>
      <c r="T605" s="8">
        <v>0</v>
      </c>
      <c r="U605" s="8">
        <v>0</v>
      </c>
      <c r="X605" s="4" t="str">
        <f>""</f>
        <v/>
      </c>
      <c r="Y605" s="4" t="str">
        <f>""</f>
        <v/>
      </c>
      <c r="Z605" s="4" t="str">
        <f>""</f>
        <v/>
      </c>
      <c r="AA605" s="4" t="str">
        <f>""</f>
        <v/>
      </c>
      <c r="AB605" s="4" t="str">
        <f>""</f>
        <v/>
      </c>
      <c r="AC605" s="4" t="str">
        <f>""</f>
        <v/>
      </c>
      <c r="AD605" s="4" t="str">
        <f>""</f>
        <v/>
      </c>
      <c r="AE605" s="4" t="str">
        <f>""</f>
        <v/>
      </c>
      <c r="AF605" s="4" t="str">
        <f>""</f>
        <v/>
      </c>
      <c r="AG605" s="4" t="str">
        <f>""</f>
        <v/>
      </c>
      <c r="AH605" s="4" t="str">
        <f>""</f>
        <v/>
      </c>
      <c r="AI605" s="4" t="str">
        <f>""</f>
        <v/>
      </c>
      <c r="AJ605" s="4" t="str">
        <f>""</f>
        <v/>
      </c>
      <c r="AK605" s="4" t="str">
        <f>""</f>
        <v/>
      </c>
      <c r="AL605" s="4" t="str">
        <f>""</f>
        <v/>
      </c>
      <c r="AM605" s="4" t="str">
        <f>""</f>
        <v/>
      </c>
      <c r="AN605" s="4" t="str">
        <f>""</f>
        <v/>
      </c>
      <c r="AO605" s="4" t="str">
        <f>""</f>
        <v/>
      </c>
      <c r="AP605" s="4" t="str">
        <f>""</f>
        <v/>
      </c>
      <c r="AQ605" s="4" t="str">
        <f>""</f>
        <v/>
      </c>
      <c r="AR605" s="4" t="str">
        <f>""</f>
        <v/>
      </c>
      <c r="AS605" s="4" t="str">
        <f>""</f>
        <v/>
      </c>
    </row>
    <row r="606" spans="1:45" x14ac:dyDescent="0.25">
      <c r="A606" s="23" t="s">
        <v>41</v>
      </c>
      <c r="B606" s="18" t="s">
        <v>76</v>
      </c>
      <c r="C606" s="18">
        <v>13.8</v>
      </c>
      <c r="D606" s="18">
        <v>165</v>
      </c>
      <c r="E606" s="18" t="s">
        <v>43</v>
      </c>
      <c r="F606" s="18">
        <v>1</v>
      </c>
      <c r="G606" s="18" t="str">
        <f>B606&amp;C606&amp;D606&amp;E606&amp;F606</f>
        <v>GOV13.8165TD1</v>
      </c>
      <c r="H606" s="4" t="s">
        <v>6</v>
      </c>
      <c r="I606" s="4">
        <v>1</v>
      </c>
      <c r="J606" s="4">
        <v>0.06</v>
      </c>
      <c r="K606" s="4">
        <v>0.4</v>
      </c>
      <c r="L606" s="4">
        <v>3</v>
      </c>
      <c r="M606" s="4">
        <v>9.9000000000000005E-2</v>
      </c>
      <c r="N606" s="4">
        <v>0.4</v>
      </c>
      <c r="O606" s="4">
        <v>0.15</v>
      </c>
      <c r="P606" s="4">
        <v>1</v>
      </c>
      <c r="Q606" s="4">
        <v>0.1</v>
      </c>
      <c r="R606" s="4">
        <v>1.35</v>
      </c>
      <c r="S606" s="4">
        <v>1.4</v>
      </c>
      <c r="T606" s="4">
        <v>0.1</v>
      </c>
      <c r="U606" s="4">
        <v>0.1</v>
      </c>
      <c r="V606" s="4" t="s">
        <v>1</v>
      </c>
      <c r="W606" s="4" t="s">
        <v>1</v>
      </c>
      <c r="X606" s="4" t="str">
        <f>""</f>
        <v/>
      </c>
      <c r="Y606" s="4" t="str">
        <f>""</f>
        <v/>
      </c>
      <c r="Z606" s="4" t="str">
        <f>""</f>
        <v/>
      </c>
      <c r="AA606" s="4" t="str">
        <f>""</f>
        <v/>
      </c>
      <c r="AB606" s="4" t="str">
        <f>""</f>
        <v/>
      </c>
      <c r="AC606" s="4" t="str">
        <f>""</f>
        <v/>
      </c>
      <c r="AD606" s="4" t="str">
        <f>""</f>
        <v/>
      </c>
      <c r="AE606" s="4" t="str">
        <f>""</f>
        <v/>
      </c>
      <c r="AF606" s="4" t="str">
        <f>""</f>
        <v/>
      </c>
      <c r="AG606" s="4" t="str">
        <f>""</f>
        <v/>
      </c>
      <c r="AH606" s="4" t="str">
        <f>""</f>
        <v/>
      </c>
      <c r="AI606" s="4" t="str">
        <f>""</f>
        <v/>
      </c>
      <c r="AJ606" s="4" t="str">
        <f>""</f>
        <v/>
      </c>
      <c r="AK606" s="4" t="str">
        <f>""</f>
        <v/>
      </c>
      <c r="AL606" s="4" t="str">
        <f>""</f>
        <v/>
      </c>
      <c r="AM606" s="4" t="str">
        <f>""</f>
        <v/>
      </c>
      <c r="AN606" s="4" t="str">
        <f>""</f>
        <v/>
      </c>
      <c r="AO606" s="4" t="str">
        <f>""</f>
        <v/>
      </c>
      <c r="AP606" s="4" t="str">
        <f>""</f>
        <v/>
      </c>
      <c r="AQ606" s="4" t="str">
        <f>""</f>
        <v/>
      </c>
      <c r="AR606" s="4" t="str">
        <f>""</f>
        <v/>
      </c>
      <c r="AS606" s="4" t="str">
        <f>""</f>
        <v/>
      </c>
    </row>
    <row r="607" spans="1:45" x14ac:dyDescent="0.25">
      <c r="A607" s="15"/>
      <c r="B607" s="16"/>
      <c r="C607" s="16"/>
      <c r="D607" s="16"/>
      <c r="E607" s="16"/>
      <c r="F607" s="16"/>
      <c r="G607" s="16"/>
      <c r="H607" s="14" t="s">
        <v>25</v>
      </c>
      <c r="I607" s="7" t="s">
        <v>26</v>
      </c>
      <c r="J607" s="7" t="s">
        <v>77</v>
      </c>
      <c r="K607" s="7" t="s">
        <v>78</v>
      </c>
      <c r="L607" s="7" t="s">
        <v>79</v>
      </c>
      <c r="M607" s="7" t="s">
        <v>80</v>
      </c>
      <c r="N607" s="7" t="s">
        <v>81</v>
      </c>
      <c r="O607" s="7" t="s">
        <v>82</v>
      </c>
      <c r="P607" s="7" t="s">
        <v>83</v>
      </c>
      <c r="Q607" s="7" t="s">
        <v>84</v>
      </c>
      <c r="R607" s="7" t="s">
        <v>85</v>
      </c>
      <c r="S607" s="7" t="s">
        <v>86</v>
      </c>
      <c r="T607" s="7" t="s">
        <v>87</v>
      </c>
      <c r="U607" s="7" t="s">
        <v>88</v>
      </c>
      <c r="V607" s="7" t="s">
        <v>89</v>
      </c>
      <c r="W607" s="7" t="s">
        <v>90</v>
      </c>
      <c r="X607" s="7" t="s">
        <v>91</v>
      </c>
      <c r="Y607" s="7" t="s">
        <v>92</v>
      </c>
      <c r="Z607" s="7" t="s">
        <v>93</v>
      </c>
      <c r="AA607" s="7" t="s">
        <v>94</v>
      </c>
      <c r="AB607" s="7" t="s">
        <v>95</v>
      </c>
      <c r="AC607" s="7" t="s">
        <v>96</v>
      </c>
      <c r="AD607" s="7" t="s">
        <v>97</v>
      </c>
      <c r="AE607" s="7" t="s">
        <v>98</v>
      </c>
      <c r="AF607" s="7" t="s">
        <v>99</v>
      </c>
      <c r="AI607" s="4" t="str">
        <f>""</f>
        <v/>
      </c>
      <c r="AJ607" s="4" t="str">
        <f>""</f>
        <v/>
      </c>
      <c r="AK607" s="4" t="str">
        <f>""</f>
        <v/>
      </c>
      <c r="AL607" s="4" t="str">
        <f>""</f>
        <v/>
      </c>
      <c r="AM607" s="4" t="str">
        <f>""</f>
        <v/>
      </c>
      <c r="AN607" s="4" t="str">
        <f>""</f>
        <v/>
      </c>
      <c r="AO607" s="4" t="str">
        <f>""</f>
        <v/>
      </c>
      <c r="AP607" s="4" t="str">
        <f>""</f>
        <v/>
      </c>
      <c r="AQ607" s="4" t="str">
        <f>""</f>
        <v/>
      </c>
      <c r="AR607" s="4" t="str">
        <f>""</f>
        <v/>
      </c>
      <c r="AS607" s="4" t="str">
        <f>""</f>
        <v/>
      </c>
    </row>
    <row r="608" spans="1:45" x14ac:dyDescent="0.25">
      <c r="A608" s="15"/>
      <c r="B608" s="17"/>
      <c r="C608" s="17"/>
      <c r="D608" s="17"/>
      <c r="E608" s="17"/>
      <c r="F608" s="17"/>
      <c r="G608" s="17"/>
      <c r="I608" s="8" t="s">
        <v>39</v>
      </c>
      <c r="J608" s="8"/>
      <c r="K608" s="8"/>
      <c r="L608" s="8"/>
      <c r="M608" s="8"/>
      <c r="N608" s="8"/>
      <c r="O608" s="8"/>
      <c r="P608" s="8">
        <v>15</v>
      </c>
      <c r="Q608" s="8">
        <v>15</v>
      </c>
      <c r="R608" s="8"/>
      <c r="S608" s="8">
        <v>15</v>
      </c>
      <c r="T608" s="8">
        <v>15</v>
      </c>
      <c r="U608" s="8"/>
      <c r="V608" s="8"/>
      <c r="W608" s="8"/>
      <c r="X608" s="8">
        <v>2</v>
      </c>
      <c r="Y608" s="8">
        <v>2</v>
      </c>
      <c r="Z608" s="8"/>
      <c r="AA608" s="8">
        <v>2</v>
      </c>
      <c r="AB608" s="8">
        <v>2</v>
      </c>
      <c r="AC608" s="8">
        <v>2</v>
      </c>
      <c r="AD608" s="8">
        <v>2</v>
      </c>
      <c r="AE608" s="8">
        <v>0.99</v>
      </c>
      <c r="AF608" s="8">
        <v>0</v>
      </c>
      <c r="AI608" s="4" t="str">
        <f>""</f>
        <v/>
      </c>
      <c r="AJ608" s="4" t="str">
        <f>""</f>
        <v/>
      </c>
      <c r="AK608" s="4" t="str">
        <f>""</f>
        <v/>
      </c>
      <c r="AL608" s="4" t="str">
        <f>""</f>
        <v/>
      </c>
      <c r="AM608" s="4" t="str">
        <f>""</f>
        <v/>
      </c>
      <c r="AN608" s="4" t="str">
        <f>""</f>
        <v/>
      </c>
      <c r="AO608" s="4" t="str">
        <f>""</f>
        <v/>
      </c>
      <c r="AP608" s="4" t="str">
        <f>""</f>
        <v/>
      </c>
      <c r="AQ608" s="4" t="str">
        <f>""</f>
        <v/>
      </c>
      <c r="AR608" s="4" t="str">
        <f>""</f>
        <v/>
      </c>
      <c r="AS608" s="4" t="str">
        <f>""</f>
        <v/>
      </c>
    </row>
    <row r="609" spans="1:45" x14ac:dyDescent="0.25">
      <c r="A609" s="15"/>
      <c r="B609" s="17"/>
      <c r="C609" s="17"/>
      <c r="D609" s="17"/>
      <c r="E609" s="17"/>
      <c r="F609" s="17"/>
      <c r="G609" s="17"/>
      <c r="I609" s="8" t="s">
        <v>40</v>
      </c>
      <c r="J609" s="8"/>
      <c r="K609" s="8"/>
      <c r="L609" s="8"/>
      <c r="M609" s="8"/>
      <c r="N609" s="8"/>
      <c r="O609" s="8"/>
      <c r="P609" s="8">
        <v>1.5</v>
      </c>
      <c r="Q609" s="8">
        <v>1.5</v>
      </c>
      <c r="R609" s="8">
        <f>2*$K$2</f>
        <v>0.02</v>
      </c>
      <c r="S609" s="8">
        <v>1.5</v>
      </c>
      <c r="T609" s="8">
        <v>1.5</v>
      </c>
      <c r="U609" s="8">
        <f>2*$K$2</f>
        <v>0.02</v>
      </c>
      <c r="V609" s="8"/>
      <c r="W609" s="8"/>
      <c r="X609" s="8">
        <f t="shared" ref="X609:Y609" si="74">2*$K$2</f>
        <v>0.02</v>
      </c>
      <c r="Y609" s="8">
        <f t="shared" si="74"/>
        <v>0.02</v>
      </c>
      <c r="Z609" s="8"/>
      <c r="AA609" s="8">
        <f t="shared" ref="AA609:AD609" si="75">2*$K$2</f>
        <v>0.02</v>
      </c>
      <c r="AB609" s="8">
        <f t="shared" si="75"/>
        <v>0.02</v>
      </c>
      <c r="AC609" s="8">
        <f t="shared" si="75"/>
        <v>0.02</v>
      </c>
      <c r="AD609" s="8">
        <f t="shared" si="75"/>
        <v>0.02</v>
      </c>
      <c r="AE609" s="8">
        <v>0</v>
      </c>
      <c r="AF609" s="8">
        <v>-0.3</v>
      </c>
      <c r="AI609" s="4" t="str">
        <f>""</f>
        <v/>
      </c>
      <c r="AJ609" s="4" t="str">
        <f>""</f>
        <v/>
      </c>
      <c r="AK609" s="4" t="str">
        <f>""</f>
        <v/>
      </c>
      <c r="AL609" s="4" t="str">
        <f>""</f>
        <v/>
      </c>
      <c r="AM609" s="4" t="str">
        <f>""</f>
        <v/>
      </c>
      <c r="AN609" s="4" t="str">
        <f>""</f>
        <v/>
      </c>
      <c r="AO609" s="4" t="str">
        <f>""</f>
        <v/>
      </c>
      <c r="AP609" s="4" t="str">
        <f>""</f>
        <v/>
      </c>
      <c r="AQ609" s="4" t="str">
        <f>""</f>
        <v/>
      </c>
      <c r="AR609" s="4" t="str">
        <f>""</f>
        <v/>
      </c>
      <c r="AS609" s="4" t="str">
        <f>""</f>
        <v/>
      </c>
    </row>
    <row r="610" spans="1:45" x14ac:dyDescent="0.25">
      <c r="A610" s="24" t="s">
        <v>41</v>
      </c>
      <c r="B610" s="18" t="s">
        <v>100</v>
      </c>
      <c r="C610" s="18">
        <v>13.8</v>
      </c>
      <c r="D610" s="18">
        <v>165</v>
      </c>
      <c r="E610" s="18" t="s">
        <v>43</v>
      </c>
      <c r="F610" s="18">
        <v>1</v>
      </c>
      <c r="G610" s="18" t="str">
        <f>B610&amp;C610&amp;D610&amp;E610&amp;F610</f>
        <v>PSS13.8165TD1</v>
      </c>
      <c r="H610" s="4" t="s">
        <v>9</v>
      </c>
      <c r="I610" s="4">
        <v>1</v>
      </c>
      <c r="J610" s="4">
        <v>1</v>
      </c>
      <c r="K610" s="4">
        <v>0</v>
      </c>
      <c r="L610" s="4">
        <v>3</v>
      </c>
      <c r="M610" s="4">
        <v>0</v>
      </c>
      <c r="N610" s="4">
        <v>5</v>
      </c>
      <c r="O610" s="4">
        <v>1</v>
      </c>
      <c r="P610" s="4">
        <v>2.5</v>
      </c>
      <c r="Q610" s="4">
        <v>2.5</v>
      </c>
      <c r="R610" s="4">
        <v>0</v>
      </c>
      <c r="S610" s="4">
        <v>2.5</v>
      </c>
      <c r="T610" s="4">
        <v>0</v>
      </c>
      <c r="U610" s="4">
        <v>2.5</v>
      </c>
      <c r="V610" s="4">
        <v>0.39</v>
      </c>
      <c r="W610" s="4">
        <v>1</v>
      </c>
      <c r="X610" s="4">
        <v>0</v>
      </c>
      <c r="Y610" s="4">
        <v>0.1</v>
      </c>
      <c r="Z610" s="4">
        <v>6.5</v>
      </c>
      <c r="AA610" s="4">
        <v>0.44</v>
      </c>
      <c r="AB610" s="4">
        <v>0.08</v>
      </c>
      <c r="AC610" s="4">
        <v>0.2</v>
      </c>
      <c r="AD610" s="4">
        <v>0.98</v>
      </c>
      <c r="AE610" s="4">
        <v>0.1</v>
      </c>
      <c r="AF610" s="4">
        <v>-0.1</v>
      </c>
      <c r="AG610" s="4" t="s">
        <v>1</v>
      </c>
      <c r="AH610" s="4" t="s">
        <v>1</v>
      </c>
      <c r="AI610" s="4" t="str">
        <f>""</f>
        <v/>
      </c>
      <c r="AJ610" s="4" t="str">
        <f>""</f>
        <v/>
      </c>
      <c r="AK610" s="4" t="str">
        <f>""</f>
        <v/>
      </c>
      <c r="AL610" s="4" t="str">
        <f>""</f>
        <v/>
      </c>
      <c r="AM610" s="4" t="str">
        <f>""</f>
        <v/>
      </c>
      <c r="AN610" s="4" t="str">
        <f>""</f>
        <v/>
      </c>
      <c r="AO610" s="4" t="str">
        <f>""</f>
        <v/>
      </c>
      <c r="AP610" s="4" t="str">
        <f>""</f>
        <v/>
      </c>
      <c r="AQ610" s="4" t="str">
        <f>""</f>
        <v/>
      </c>
      <c r="AR610" s="4" t="str">
        <f>""</f>
        <v/>
      </c>
      <c r="AS610" s="4" t="str">
        <f>""</f>
        <v/>
      </c>
    </row>
    <row r="611" spans="1:45" x14ac:dyDescent="0.25">
      <c r="A611" s="27" t="s">
        <v>161</v>
      </c>
      <c r="B611" s="9"/>
      <c r="C611" s="9"/>
      <c r="D611" s="9"/>
      <c r="E611" s="9"/>
      <c r="F611" s="16"/>
      <c r="G611" s="16"/>
      <c r="H611" s="14" t="s">
        <v>25</v>
      </c>
      <c r="I611" s="7" t="s">
        <v>26</v>
      </c>
      <c r="J611" s="7" t="s">
        <v>103</v>
      </c>
      <c r="K611" s="7" t="s">
        <v>104</v>
      </c>
      <c r="L611" s="7" t="s">
        <v>105</v>
      </c>
      <c r="M611" s="7" t="s">
        <v>106</v>
      </c>
      <c r="N611" s="7" t="s">
        <v>107</v>
      </c>
      <c r="O611" s="7" t="s">
        <v>108</v>
      </c>
      <c r="P611" s="7" t="s">
        <v>109</v>
      </c>
      <c r="Q611" s="7" t="s">
        <v>110</v>
      </c>
      <c r="R611" s="7" t="s">
        <v>111</v>
      </c>
      <c r="S611" s="7" t="s">
        <v>112</v>
      </c>
      <c r="T611" s="7" t="s">
        <v>113</v>
      </c>
      <c r="U611" s="7" t="s">
        <v>114</v>
      </c>
      <c r="V611" s="7" t="s">
        <v>115</v>
      </c>
      <c r="W611" s="7" t="s">
        <v>116</v>
      </c>
      <c r="X611" s="7" t="s">
        <v>117</v>
      </c>
      <c r="Y611" s="7" t="s">
        <v>118</v>
      </c>
      <c r="Z611" s="7" t="s">
        <v>119</v>
      </c>
      <c r="AC611" s="4" t="str">
        <f>""</f>
        <v/>
      </c>
      <c r="AD611" s="4" t="str">
        <f>""</f>
        <v/>
      </c>
      <c r="AE611" s="4" t="str">
        <f>""</f>
        <v/>
      </c>
      <c r="AF611" s="4" t="str">
        <f>""</f>
        <v/>
      </c>
      <c r="AG611" s="4" t="str">
        <f>""</f>
        <v/>
      </c>
      <c r="AH611" s="4" t="str">
        <f>""</f>
        <v/>
      </c>
      <c r="AI611" s="4" t="str">
        <f>""</f>
        <v/>
      </c>
      <c r="AJ611" s="4" t="str">
        <f>""</f>
        <v/>
      </c>
      <c r="AK611" s="4" t="str">
        <f>""</f>
        <v/>
      </c>
      <c r="AL611" s="4" t="str">
        <f>""</f>
        <v/>
      </c>
      <c r="AM611" s="4" t="str">
        <f>""</f>
        <v/>
      </c>
      <c r="AN611" s="4" t="str">
        <f>""</f>
        <v/>
      </c>
      <c r="AO611" s="4" t="str">
        <f>""</f>
        <v/>
      </c>
      <c r="AP611" s="4" t="str">
        <f>""</f>
        <v/>
      </c>
      <c r="AQ611" s="4" t="str">
        <f>""</f>
        <v/>
      </c>
      <c r="AR611" s="4" t="str">
        <f>""</f>
        <v/>
      </c>
      <c r="AS611" s="4" t="str">
        <f>""</f>
        <v/>
      </c>
    </row>
    <row r="612" spans="1:45" x14ac:dyDescent="0.25">
      <c r="A612" s="25"/>
      <c r="B612" s="10"/>
      <c r="C612" s="10"/>
      <c r="D612" s="10"/>
      <c r="E612" s="10"/>
      <c r="F612" s="17"/>
      <c r="G612" s="17"/>
      <c r="I612" s="8" t="s">
        <v>39</v>
      </c>
      <c r="J612" s="8">
        <v>0.5</v>
      </c>
      <c r="K612" s="8">
        <v>75</v>
      </c>
      <c r="L612" s="8">
        <v>75</v>
      </c>
      <c r="M612" s="8">
        <v>10</v>
      </c>
      <c r="N612" s="8">
        <v>0</v>
      </c>
      <c r="O612" s="8">
        <v>1</v>
      </c>
      <c r="P612" s="8">
        <v>1.2</v>
      </c>
      <c r="Q612" s="8">
        <v>18</v>
      </c>
      <c r="R612" s="8">
        <v>118</v>
      </c>
      <c r="S612" s="8">
        <v>0</v>
      </c>
      <c r="T612" s="8">
        <v>1.1000000000000001</v>
      </c>
      <c r="U612" s="8">
        <v>10</v>
      </c>
      <c r="V612" s="8">
        <v>1.1000000000000001</v>
      </c>
      <c r="W612" s="8">
        <v>20</v>
      </c>
      <c r="X612" s="8">
        <v>1</v>
      </c>
      <c r="Y612" s="8">
        <v>0.5</v>
      </c>
      <c r="Z612" s="8">
        <v>90</v>
      </c>
      <c r="AC612" s="4" t="str">
        <f>""</f>
        <v/>
      </c>
      <c r="AD612" s="4" t="str">
        <f>""</f>
        <v/>
      </c>
      <c r="AE612" s="4" t="str">
        <f>""</f>
        <v/>
      </c>
      <c r="AF612" s="4" t="str">
        <f>""</f>
        <v/>
      </c>
      <c r="AG612" s="4" t="str">
        <f>""</f>
        <v/>
      </c>
      <c r="AH612" s="4" t="str">
        <f>""</f>
        <v/>
      </c>
      <c r="AI612" s="4" t="str">
        <f>""</f>
        <v/>
      </c>
      <c r="AJ612" s="4" t="str">
        <f>""</f>
        <v/>
      </c>
      <c r="AK612" s="4" t="str">
        <f>""</f>
        <v/>
      </c>
      <c r="AL612" s="4" t="str">
        <f>""</f>
        <v/>
      </c>
      <c r="AM612" s="4" t="str">
        <f>""</f>
        <v/>
      </c>
      <c r="AN612" s="4" t="str">
        <f>""</f>
        <v/>
      </c>
      <c r="AO612" s="4" t="str">
        <f>""</f>
        <v/>
      </c>
      <c r="AP612" s="4" t="str">
        <f>""</f>
        <v/>
      </c>
      <c r="AQ612" s="4" t="str">
        <f>""</f>
        <v/>
      </c>
      <c r="AR612" s="4" t="str">
        <f>""</f>
        <v/>
      </c>
      <c r="AS612" s="4" t="str">
        <f>""</f>
        <v/>
      </c>
    </row>
    <row r="613" spans="1:45" x14ac:dyDescent="0.25">
      <c r="A613" s="25"/>
      <c r="B613" s="10"/>
      <c r="C613" s="10"/>
      <c r="D613" s="10"/>
      <c r="E613" s="10"/>
      <c r="F613" s="17"/>
      <c r="G613" s="17"/>
      <c r="I613" s="8" t="s">
        <v>40</v>
      </c>
      <c r="J613" s="8">
        <v>0</v>
      </c>
      <c r="K613" s="8">
        <v>0</v>
      </c>
      <c r="L613" s="8">
        <v>0</v>
      </c>
      <c r="M613" s="8">
        <v>0.8</v>
      </c>
      <c r="N613" s="8">
        <v>-6</v>
      </c>
      <c r="O613" s="8">
        <v>0</v>
      </c>
      <c r="P613" s="8">
        <v>0</v>
      </c>
      <c r="Q613" s="8">
        <v>0</v>
      </c>
      <c r="R613" s="8">
        <v>0.8</v>
      </c>
      <c r="S613" s="8">
        <v>-118</v>
      </c>
      <c r="T613" s="8">
        <v>0</v>
      </c>
      <c r="U613" s="8">
        <v>1</v>
      </c>
      <c r="V613" s="8">
        <v>0</v>
      </c>
      <c r="W613" s="8">
        <v>1</v>
      </c>
      <c r="X613" s="8">
        <v>0</v>
      </c>
      <c r="Y613" s="8">
        <v>0</v>
      </c>
      <c r="Z613" s="8">
        <v>-90</v>
      </c>
      <c r="AC613" s="4" t="str">
        <f>""</f>
        <v/>
      </c>
      <c r="AD613" s="4" t="str">
        <f>""</f>
        <v/>
      </c>
      <c r="AE613" s="4" t="str">
        <f>""</f>
        <v/>
      </c>
      <c r="AF613" s="4" t="str">
        <f>""</f>
        <v/>
      </c>
      <c r="AG613" s="4" t="str">
        <f>""</f>
        <v/>
      </c>
      <c r="AH613" s="4" t="str">
        <f>""</f>
        <v/>
      </c>
      <c r="AI613" s="4" t="str">
        <f>""</f>
        <v/>
      </c>
      <c r="AJ613" s="4" t="str">
        <f>""</f>
        <v/>
      </c>
      <c r="AK613" s="4" t="str">
        <f>""</f>
        <v/>
      </c>
      <c r="AL613" s="4" t="str">
        <f>""</f>
        <v/>
      </c>
      <c r="AM613" s="4" t="str">
        <f>""</f>
        <v/>
      </c>
      <c r="AN613" s="4" t="str">
        <f>""</f>
        <v/>
      </c>
      <c r="AO613" s="4" t="str">
        <f>""</f>
        <v/>
      </c>
      <c r="AP613" s="4" t="str">
        <f>""</f>
        <v/>
      </c>
      <c r="AQ613" s="4" t="str">
        <f>""</f>
        <v/>
      </c>
      <c r="AR613" s="4" t="str">
        <f>""</f>
        <v/>
      </c>
      <c r="AS613" s="4" t="str">
        <f>""</f>
        <v/>
      </c>
    </row>
    <row r="614" spans="1:45" x14ac:dyDescent="0.25">
      <c r="A614" s="22" t="s">
        <v>41</v>
      </c>
      <c r="B614" s="18" t="s">
        <v>42</v>
      </c>
      <c r="C614" s="18">
        <v>13.8</v>
      </c>
      <c r="D614" s="18">
        <v>150</v>
      </c>
      <c r="E614" s="18" t="s">
        <v>120</v>
      </c>
      <c r="F614" s="18">
        <v>1</v>
      </c>
      <c r="G614" s="18" t="str">
        <f>B614&amp;C614&amp;D614&amp;E614&amp;F614</f>
        <v>AVR13.8150ND1</v>
      </c>
      <c r="H614" s="4" t="s">
        <v>3</v>
      </c>
      <c r="I614" s="4">
        <v>1</v>
      </c>
      <c r="J614" s="4">
        <v>0</v>
      </c>
      <c r="K614" s="4">
        <v>10.75</v>
      </c>
      <c r="L614" s="4">
        <v>10.75</v>
      </c>
      <c r="M614" s="4">
        <v>5</v>
      </c>
      <c r="N614" s="4">
        <v>-0.87</v>
      </c>
      <c r="O614" s="4">
        <v>0</v>
      </c>
      <c r="P614" s="4">
        <v>1</v>
      </c>
      <c r="Q614" s="4">
        <v>0</v>
      </c>
      <c r="R614" s="4">
        <v>99</v>
      </c>
      <c r="S614" s="4">
        <v>-99</v>
      </c>
      <c r="T614" s="4">
        <v>0</v>
      </c>
      <c r="U614" s="4">
        <v>9.3000000000000007</v>
      </c>
      <c r="V614" s="4">
        <v>0</v>
      </c>
      <c r="W614" s="4">
        <v>11.63</v>
      </c>
      <c r="X614" s="4">
        <v>0.113</v>
      </c>
      <c r="Y614" s="4">
        <v>0.124</v>
      </c>
      <c r="Z614" s="4">
        <v>0</v>
      </c>
      <c r="AA614" s="4" t="s">
        <v>1</v>
      </c>
      <c r="AB614" s="4" t="s">
        <v>1</v>
      </c>
      <c r="AC614" s="4" t="str">
        <f>""</f>
        <v/>
      </c>
      <c r="AD614" s="4" t="str">
        <f>""</f>
        <v/>
      </c>
      <c r="AE614" s="4" t="str">
        <f>""</f>
        <v/>
      </c>
      <c r="AF614" s="4" t="str">
        <f>""</f>
        <v/>
      </c>
      <c r="AG614" s="4" t="str">
        <f>""</f>
        <v/>
      </c>
      <c r="AH614" s="4" t="str">
        <f>""</f>
        <v/>
      </c>
      <c r="AI614" s="4" t="str">
        <f>""</f>
        <v/>
      </c>
      <c r="AJ614" s="4" t="str">
        <f>""</f>
        <v/>
      </c>
      <c r="AK614" s="4" t="str">
        <f>""</f>
        <v/>
      </c>
      <c r="AL614" s="4" t="str">
        <f>""</f>
        <v/>
      </c>
      <c r="AM614" s="4" t="str">
        <f>""</f>
        <v/>
      </c>
      <c r="AN614" s="4" t="str">
        <f>""</f>
        <v/>
      </c>
      <c r="AO614" s="4" t="str">
        <f>""</f>
        <v/>
      </c>
      <c r="AP614" s="4" t="str">
        <f>""</f>
        <v/>
      </c>
      <c r="AQ614" s="4" t="str">
        <f>""</f>
        <v/>
      </c>
      <c r="AR614" s="4" t="str">
        <f>""</f>
        <v/>
      </c>
      <c r="AS614" s="4" t="str">
        <f>""</f>
        <v/>
      </c>
    </row>
    <row r="615" spans="1:45" x14ac:dyDescent="0.25">
      <c r="A615" s="15"/>
      <c r="B615" s="16"/>
      <c r="C615" s="16"/>
      <c r="D615" s="16"/>
      <c r="E615" s="16"/>
      <c r="F615" s="16"/>
      <c r="G615" s="16"/>
      <c r="H615" s="14" t="s">
        <v>25</v>
      </c>
      <c r="I615" s="7" t="s">
        <v>26</v>
      </c>
      <c r="J615" s="7" t="s">
        <v>44</v>
      </c>
      <c r="K615" s="7" t="s">
        <v>45</v>
      </c>
      <c r="L615" s="7" t="s">
        <v>46</v>
      </c>
      <c r="M615" s="7" t="s">
        <v>46</v>
      </c>
      <c r="N615" s="7" t="s">
        <v>47</v>
      </c>
      <c r="O615" s="7" t="s">
        <v>48</v>
      </c>
      <c r="P615" s="7" t="s">
        <v>49</v>
      </c>
      <c r="Q615" s="7" t="s">
        <v>50</v>
      </c>
      <c r="R615" s="7" t="s">
        <v>51</v>
      </c>
      <c r="S615" s="7" t="s">
        <v>121</v>
      </c>
      <c r="T615" s="7" t="s">
        <v>52</v>
      </c>
      <c r="U615" s="7" t="s">
        <v>53</v>
      </c>
      <c r="V615" s="7" t="s">
        <v>54</v>
      </c>
      <c r="W615" s="7" t="s">
        <v>55</v>
      </c>
      <c r="Z615" s="4" t="str">
        <f>""</f>
        <v/>
      </c>
      <c r="AA615" s="4" t="str">
        <f>""</f>
        <v/>
      </c>
      <c r="AB615" s="4" t="str">
        <f>""</f>
        <v/>
      </c>
      <c r="AC615" s="4" t="str">
        <f>""</f>
        <v/>
      </c>
      <c r="AD615" s="4" t="str">
        <f>""</f>
        <v/>
      </c>
      <c r="AE615" s="4" t="str">
        <f>""</f>
        <v/>
      </c>
      <c r="AF615" s="4" t="str">
        <f>""</f>
        <v/>
      </c>
      <c r="AG615" s="4" t="str">
        <f>""</f>
        <v/>
      </c>
      <c r="AH615" s="4" t="str">
        <f>""</f>
        <v/>
      </c>
      <c r="AI615" s="4" t="str">
        <f>""</f>
        <v/>
      </c>
      <c r="AJ615" s="4" t="str">
        <f>""</f>
        <v/>
      </c>
      <c r="AK615" s="4" t="str">
        <f>""</f>
        <v/>
      </c>
      <c r="AL615" s="4" t="str">
        <f>""</f>
        <v/>
      </c>
      <c r="AM615" s="4" t="str">
        <f>""</f>
        <v/>
      </c>
      <c r="AN615" s="4" t="str">
        <f>""</f>
        <v/>
      </c>
      <c r="AO615" s="4" t="str">
        <f>""</f>
        <v/>
      </c>
      <c r="AP615" s="4" t="str">
        <f>""</f>
        <v/>
      </c>
      <c r="AQ615" s="4" t="str">
        <f>""</f>
        <v/>
      </c>
      <c r="AR615" s="4" t="str">
        <f>""</f>
        <v/>
      </c>
      <c r="AS615" s="4" t="str">
        <f>""</f>
        <v/>
      </c>
    </row>
    <row r="616" spans="1:45" x14ac:dyDescent="0.25">
      <c r="A616" s="15"/>
      <c r="B616" s="17"/>
      <c r="C616" s="17"/>
      <c r="D616" s="17"/>
      <c r="E616" s="17"/>
      <c r="F616" s="17"/>
      <c r="G616" s="17"/>
      <c r="I616" s="8" t="s">
        <v>39</v>
      </c>
      <c r="J616" s="8">
        <v>10</v>
      </c>
      <c r="K616" s="8">
        <v>0.2</v>
      </c>
      <c r="L616" s="8">
        <v>0.2</v>
      </c>
      <c r="M616" s="8">
        <v>0.2</v>
      </c>
      <c r="N616" s="8">
        <v>10</v>
      </c>
      <c r="O616" s="8">
        <v>3</v>
      </c>
      <c r="P616" s="8">
        <v>2.5</v>
      </c>
      <c r="Q616" s="8"/>
      <c r="R616" s="8"/>
      <c r="S616" s="8"/>
      <c r="T616" s="8"/>
      <c r="U616" s="8"/>
      <c r="V616" s="8"/>
      <c r="W616" s="8"/>
      <c r="Z616" s="4" t="str">
        <f>""</f>
        <v/>
      </c>
      <c r="AA616" s="4" t="str">
        <f>""</f>
        <v/>
      </c>
      <c r="AB616" s="4" t="str">
        <f>""</f>
        <v/>
      </c>
      <c r="AC616" s="4" t="str">
        <f>""</f>
        <v/>
      </c>
      <c r="AD616" s="4" t="str">
        <f>""</f>
        <v/>
      </c>
      <c r="AE616" s="4" t="str">
        <f>""</f>
        <v/>
      </c>
      <c r="AF616" s="4" t="str">
        <f>""</f>
        <v/>
      </c>
      <c r="AG616" s="4" t="str">
        <f>""</f>
        <v/>
      </c>
      <c r="AH616" s="4" t="str">
        <f>""</f>
        <v/>
      </c>
      <c r="AI616" s="4" t="str">
        <f>""</f>
        <v/>
      </c>
      <c r="AJ616" s="4" t="str">
        <f>""</f>
        <v/>
      </c>
      <c r="AK616" s="4" t="str">
        <f>""</f>
        <v/>
      </c>
      <c r="AL616" s="4" t="str">
        <f>""</f>
        <v/>
      </c>
      <c r="AM616" s="4" t="str">
        <f>""</f>
        <v/>
      </c>
      <c r="AN616" s="4" t="str">
        <f>""</f>
        <v/>
      </c>
      <c r="AO616" s="4" t="str">
        <f>""</f>
        <v/>
      </c>
      <c r="AP616" s="4" t="str">
        <f>""</f>
        <v/>
      </c>
      <c r="AQ616" s="4" t="str">
        <f>""</f>
        <v/>
      </c>
      <c r="AR616" s="4" t="str">
        <f>""</f>
        <v/>
      </c>
      <c r="AS616" s="4" t="str">
        <f>""</f>
        <v/>
      </c>
    </row>
    <row r="617" spans="1:45" x14ac:dyDescent="0.25">
      <c r="A617" s="15"/>
      <c r="B617" s="17"/>
      <c r="C617" s="17"/>
      <c r="D617" s="17"/>
      <c r="E617" s="17"/>
      <c r="F617" s="17"/>
      <c r="G617" s="17"/>
      <c r="I617" s="8" t="s">
        <v>40</v>
      </c>
      <c r="J617" s="8">
        <v>1</v>
      </c>
      <c r="K617" s="8">
        <f>4*$K$2</f>
        <v>0.04</v>
      </c>
      <c r="L617" s="8">
        <f>4*$K$2</f>
        <v>0.04</v>
      </c>
      <c r="M617" s="8">
        <f>4*$K$2</f>
        <v>0.04</v>
      </c>
      <c r="N617" s="8">
        <v>1</v>
      </c>
      <c r="O617" s="8">
        <v>0</v>
      </c>
      <c r="P617" s="8"/>
      <c r="Q617" s="8"/>
      <c r="R617" s="8"/>
      <c r="S617" s="8"/>
      <c r="T617" s="8"/>
      <c r="U617" s="8"/>
      <c r="V617" s="8">
        <v>0</v>
      </c>
      <c r="W617" s="8"/>
      <c r="Z617" s="4" t="str">
        <f>""</f>
        <v/>
      </c>
      <c r="AA617" s="4" t="str">
        <f>""</f>
        <v/>
      </c>
      <c r="AB617" s="4" t="str">
        <f>""</f>
        <v/>
      </c>
      <c r="AC617" s="4" t="str">
        <f>""</f>
        <v/>
      </c>
      <c r="AD617" s="4" t="str">
        <f>""</f>
        <v/>
      </c>
      <c r="AE617" s="4" t="str">
        <f>""</f>
        <v/>
      </c>
      <c r="AF617" s="4" t="str">
        <f>""</f>
        <v/>
      </c>
      <c r="AG617" s="4" t="str">
        <f>""</f>
        <v/>
      </c>
      <c r="AH617" s="4" t="str">
        <f>""</f>
        <v/>
      </c>
      <c r="AI617" s="4" t="str">
        <f>""</f>
        <v/>
      </c>
      <c r="AJ617" s="4" t="str">
        <f>""</f>
        <v/>
      </c>
      <c r="AK617" s="4" t="str">
        <f>""</f>
        <v/>
      </c>
      <c r="AL617" s="4" t="str">
        <f>""</f>
        <v/>
      </c>
      <c r="AM617" s="4" t="str">
        <f>""</f>
        <v/>
      </c>
      <c r="AN617" s="4" t="str">
        <f>""</f>
        <v/>
      </c>
      <c r="AO617" s="4" t="str">
        <f>""</f>
        <v/>
      </c>
      <c r="AP617" s="4" t="str">
        <f>""</f>
        <v/>
      </c>
      <c r="AQ617" s="4" t="str">
        <f>""</f>
        <v/>
      </c>
      <c r="AR617" s="4" t="str">
        <f>""</f>
        <v/>
      </c>
      <c r="AS617" s="4" t="str">
        <f>""</f>
        <v/>
      </c>
    </row>
    <row r="618" spans="1:45" x14ac:dyDescent="0.25">
      <c r="A618" s="23" t="s">
        <v>41</v>
      </c>
      <c r="B618" s="18" t="s">
        <v>62</v>
      </c>
      <c r="C618" s="18">
        <v>13.8</v>
      </c>
      <c r="D618" s="18">
        <v>150</v>
      </c>
      <c r="E618" s="18" t="s">
        <v>120</v>
      </c>
      <c r="F618" s="18">
        <v>1</v>
      </c>
      <c r="G618" s="18" t="str">
        <f>B618&amp;C618&amp;D618&amp;E618&amp;F618</f>
        <v>GEN13.8150ND1</v>
      </c>
      <c r="H618" s="4" t="s">
        <v>2</v>
      </c>
      <c r="I618" s="4">
        <v>1</v>
      </c>
      <c r="J618" s="4">
        <v>6.9</v>
      </c>
      <c r="K618" s="4">
        <v>0.19900000000000001</v>
      </c>
      <c r="L618" s="4">
        <v>0.45</v>
      </c>
      <c r="M618" s="4">
        <v>7.0000000000000007E-2</v>
      </c>
      <c r="N618" s="4">
        <v>3.8</v>
      </c>
      <c r="O618" s="4">
        <v>0</v>
      </c>
      <c r="P618" s="4">
        <v>2.2999999999999998</v>
      </c>
      <c r="Q618" s="4">
        <v>2.21</v>
      </c>
      <c r="R618" s="4">
        <v>0.28999999999999998</v>
      </c>
      <c r="S618" s="4">
        <v>0.46</v>
      </c>
      <c r="T618" s="4">
        <v>0.22</v>
      </c>
      <c r="U618" s="4">
        <v>0.16700000000000001</v>
      </c>
      <c r="V618" s="4">
        <v>0.08</v>
      </c>
      <c r="W618" s="4">
        <v>0.56000000000000005</v>
      </c>
      <c r="X618" s="4" t="s">
        <v>1</v>
      </c>
      <c r="Y618" s="4" t="s">
        <v>1</v>
      </c>
      <c r="Z618" s="4" t="str">
        <f>""</f>
        <v/>
      </c>
      <c r="AA618" s="4" t="str">
        <f>""</f>
        <v/>
      </c>
      <c r="AB618" s="4" t="str">
        <f>""</f>
        <v/>
      </c>
      <c r="AC618" s="4" t="str">
        <f>""</f>
        <v/>
      </c>
      <c r="AD618" s="4" t="str">
        <f>""</f>
        <v/>
      </c>
      <c r="AE618" s="4" t="str">
        <f>""</f>
        <v/>
      </c>
      <c r="AF618" s="4" t="str">
        <f>""</f>
        <v/>
      </c>
      <c r="AG618" s="4" t="str">
        <f>""</f>
        <v/>
      </c>
      <c r="AH618" s="4" t="str">
        <f>""</f>
        <v/>
      </c>
      <c r="AI618" s="4" t="str">
        <f>""</f>
        <v/>
      </c>
      <c r="AJ618" s="4" t="str">
        <f>""</f>
        <v/>
      </c>
      <c r="AK618" s="4" t="str">
        <f>""</f>
        <v/>
      </c>
      <c r="AL618" s="4" t="str">
        <f>""</f>
        <v/>
      </c>
      <c r="AM618" s="4" t="str">
        <f>""</f>
        <v/>
      </c>
      <c r="AN618" s="4" t="str">
        <f>""</f>
        <v/>
      </c>
      <c r="AO618" s="4" t="str">
        <f>""</f>
        <v/>
      </c>
      <c r="AP618" s="4" t="str">
        <f>""</f>
        <v/>
      </c>
      <c r="AQ618" s="4" t="str">
        <f>""</f>
        <v/>
      </c>
      <c r="AR618" s="4" t="str">
        <f>""</f>
        <v/>
      </c>
      <c r="AS618" s="4" t="str">
        <f>""</f>
        <v/>
      </c>
    </row>
    <row r="619" spans="1:45" x14ac:dyDescent="0.25">
      <c r="A619" s="15"/>
      <c r="B619" s="16"/>
      <c r="C619" s="16"/>
      <c r="D619" s="16"/>
      <c r="E619" s="16"/>
      <c r="F619" s="16"/>
      <c r="G619" s="16"/>
      <c r="H619" s="14" t="s">
        <v>25</v>
      </c>
      <c r="I619" s="7" t="s">
        <v>26</v>
      </c>
      <c r="J619" s="7" t="s">
        <v>64</v>
      </c>
      <c r="K619" s="7" t="s">
        <v>94</v>
      </c>
      <c r="L619" s="7" t="s">
        <v>122</v>
      </c>
      <c r="M619" s="7" t="s">
        <v>123</v>
      </c>
      <c r="N619" s="7" t="s">
        <v>95</v>
      </c>
      <c r="O619" s="7" t="s">
        <v>96</v>
      </c>
      <c r="P619" s="7" t="s">
        <v>124</v>
      </c>
      <c r="S619" s="4" t="str">
        <f>""</f>
        <v/>
      </c>
      <c r="T619" s="4" t="str">
        <f>""</f>
        <v/>
      </c>
      <c r="U619" s="4" t="str">
        <f>""</f>
        <v/>
      </c>
      <c r="V619" s="4" t="str">
        <f>""</f>
        <v/>
      </c>
      <c r="W619" s="4" t="str">
        <f>""</f>
        <v/>
      </c>
      <c r="X619" s="4" t="str">
        <f>""</f>
        <v/>
      </c>
      <c r="Y619" s="4" t="str">
        <f>""</f>
        <v/>
      </c>
      <c r="Z619" s="4" t="str">
        <f>""</f>
        <v/>
      </c>
      <c r="AA619" s="4" t="str">
        <f>""</f>
        <v/>
      </c>
      <c r="AB619" s="4" t="str">
        <f>""</f>
        <v/>
      </c>
      <c r="AC619" s="4" t="str">
        <f>""</f>
        <v/>
      </c>
      <c r="AD619" s="4" t="str">
        <f>""</f>
        <v/>
      </c>
      <c r="AE619" s="4" t="str">
        <f>""</f>
        <v/>
      </c>
      <c r="AF619" s="4" t="str">
        <f>""</f>
        <v/>
      </c>
      <c r="AG619" s="4" t="str">
        <f>""</f>
        <v/>
      </c>
      <c r="AH619" s="4" t="str">
        <f>""</f>
        <v/>
      </c>
      <c r="AI619" s="4" t="str">
        <f>""</f>
        <v/>
      </c>
      <c r="AJ619" s="4" t="str">
        <f>""</f>
        <v/>
      </c>
      <c r="AK619" s="4" t="str">
        <f>""</f>
        <v/>
      </c>
      <c r="AL619" s="4" t="str">
        <f>""</f>
        <v/>
      </c>
      <c r="AM619" s="4" t="str">
        <f>""</f>
        <v/>
      </c>
      <c r="AN619" s="4" t="str">
        <f>""</f>
        <v/>
      </c>
      <c r="AO619" s="4" t="str">
        <f>""</f>
        <v/>
      </c>
      <c r="AP619" s="4" t="str">
        <f>""</f>
        <v/>
      </c>
      <c r="AQ619" s="4" t="str">
        <f>""</f>
        <v/>
      </c>
      <c r="AR619" s="4" t="str">
        <f>""</f>
        <v/>
      </c>
      <c r="AS619" s="4" t="str">
        <f>""</f>
        <v/>
      </c>
    </row>
    <row r="620" spans="1:45" x14ac:dyDescent="0.25">
      <c r="A620" s="15"/>
      <c r="B620" s="17"/>
      <c r="C620" s="17"/>
      <c r="D620" s="17"/>
      <c r="E620" s="17"/>
      <c r="F620" s="17"/>
      <c r="G620" s="17"/>
      <c r="I620" s="8" t="s">
        <v>39</v>
      </c>
      <c r="J620" s="8"/>
      <c r="K620" s="8"/>
      <c r="L620" s="8"/>
      <c r="M620" s="8"/>
      <c r="N620" s="8"/>
      <c r="O620" s="8"/>
      <c r="P620" s="8"/>
      <c r="S620" s="4" t="str">
        <f>""</f>
        <v/>
      </c>
      <c r="T620" s="4" t="str">
        <f>""</f>
        <v/>
      </c>
      <c r="U620" s="4" t="str">
        <f>""</f>
        <v/>
      </c>
      <c r="V620" s="4" t="str">
        <f>""</f>
        <v/>
      </c>
      <c r="W620" s="4" t="str">
        <f>""</f>
        <v/>
      </c>
      <c r="X620" s="4" t="str">
        <f>""</f>
        <v/>
      </c>
      <c r="Y620" s="4" t="str">
        <f>""</f>
        <v/>
      </c>
      <c r="Z620" s="4" t="str">
        <f>""</f>
        <v/>
      </c>
      <c r="AA620" s="4" t="str">
        <f>""</f>
        <v/>
      </c>
      <c r="AB620" s="4" t="str">
        <f>""</f>
        <v/>
      </c>
      <c r="AC620" s="4" t="str">
        <f>""</f>
        <v/>
      </c>
      <c r="AD620" s="4" t="str">
        <f>""</f>
        <v/>
      </c>
      <c r="AE620" s="4" t="str">
        <f>""</f>
        <v/>
      </c>
      <c r="AF620" s="4" t="str">
        <f>""</f>
        <v/>
      </c>
      <c r="AG620" s="4" t="str">
        <f>""</f>
        <v/>
      </c>
      <c r="AH620" s="4" t="str">
        <f>""</f>
        <v/>
      </c>
      <c r="AI620" s="4" t="str">
        <f>""</f>
        <v/>
      </c>
      <c r="AJ620" s="4" t="str">
        <f>""</f>
        <v/>
      </c>
      <c r="AK620" s="4" t="str">
        <f>""</f>
        <v/>
      </c>
      <c r="AL620" s="4" t="str">
        <f>""</f>
        <v/>
      </c>
      <c r="AM620" s="4" t="str">
        <f>""</f>
        <v/>
      </c>
      <c r="AN620" s="4" t="str">
        <f>""</f>
        <v/>
      </c>
      <c r="AO620" s="4" t="str">
        <f>""</f>
        <v/>
      </c>
      <c r="AP620" s="4" t="str">
        <f>""</f>
        <v/>
      </c>
      <c r="AQ620" s="4" t="str">
        <f>""</f>
        <v/>
      </c>
      <c r="AR620" s="4" t="str">
        <f>""</f>
        <v/>
      </c>
      <c r="AS620" s="4" t="str">
        <f>""</f>
        <v/>
      </c>
    </row>
    <row r="621" spans="1:45" x14ac:dyDescent="0.25">
      <c r="A621" s="15"/>
      <c r="B621" s="17"/>
      <c r="C621" s="17"/>
      <c r="D621" s="17"/>
      <c r="E621" s="17"/>
      <c r="F621" s="17"/>
      <c r="G621" s="17"/>
      <c r="I621" s="8" t="s">
        <v>40</v>
      </c>
      <c r="J621" s="8"/>
      <c r="K621" s="8"/>
      <c r="L621" s="8"/>
      <c r="M621" s="8"/>
      <c r="N621" s="8"/>
      <c r="O621" s="8"/>
      <c r="P621" s="8"/>
      <c r="S621" s="4" t="str">
        <f>""</f>
        <v/>
      </c>
      <c r="T621" s="4" t="str">
        <f>""</f>
        <v/>
      </c>
      <c r="U621" s="4" t="str">
        <f>""</f>
        <v/>
      </c>
      <c r="V621" s="4" t="str">
        <f>""</f>
        <v/>
      </c>
      <c r="W621" s="4" t="str">
        <f>""</f>
        <v/>
      </c>
      <c r="X621" s="4" t="str">
        <f>""</f>
        <v/>
      </c>
      <c r="Y621" s="4" t="str">
        <f>""</f>
        <v/>
      </c>
      <c r="Z621" s="4" t="str">
        <f>""</f>
        <v/>
      </c>
      <c r="AA621" s="4" t="str">
        <f>""</f>
        <v/>
      </c>
      <c r="AB621" s="4" t="str">
        <f>""</f>
        <v/>
      </c>
      <c r="AC621" s="4" t="str">
        <f>""</f>
        <v/>
      </c>
      <c r="AD621" s="4" t="str">
        <f>""</f>
        <v/>
      </c>
      <c r="AE621" s="4" t="str">
        <f>""</f>
        <v/>
      </c>
      <c r="AF621" s="4" t="str">
        <f>""</f>
        <v/>
      </c>
      <c r="AG621" s="4" t="str">
        <f>""</f>
        <v/>
      </c>
      <c r="AH621" s="4" t="str">
        <f>""</f>
        <v/>
      </c>
      <c r="AI621" s="4" t="str">
        <f>""</f>
        <v/>
      </c>
      <c r="AJ621" s="4" t="str">
        <f>""</f>
        <v/>
      </c>
      <c r="AK621" s="4" t="str">
        <f>""</f>
        <v/>
      </c>
      <c r="AL621" s="4" t="str">
        <f>""</f>
        <v/>
      </c>
      <c r="AM621" s="4" t="str">
        <f>""</f>
        <v/>
      </c>
      <c r="AN621" s="4" t="str">
        <f>""</f>
        <v/>
      </c>
      <c r="AO621" s="4" t="str">
        <f>""</f>
        <v/>
      </c>
      <c r="AP621" s="4" t="str">
        <f>""</f>
        <v/>
      </c>
      <c r="AQ621" s="4" t="str">
        <f>""</f>
        <v/>
      </c>
      <c r="AR621" s="4" t="str">
        <f>""</f>
        <v/>
      </c>
      <c r="AS621" s="4" t="str">
        <f>""</f>
        <v/>
      </c>
    </row>
    <row r="622" spans="1:45" x14ac:dyDescent="0.25">
      <c r="A622" s="23" t="s">
        <v>41</v>
      </c>
      <c r="B622" s="18" t="s">
        <v>76</v>
      </c>
      <c r="C622" s="18">
        <v>13.8</v>
      </c>
      <c r="D622" s="18">
        <v>150</v>
      </c>
      <c r="E622" s="18" t="s">
        <v>120</v>
      </c>
      <c r="F622" s="18">
        <v>1</v>
      </c>
      <c r="G622" s="18" t="str">
        <f>B622&amp;C622&amp;D622&amp;E622&amp;F622</f>
        <v>GOV13.8150ND1</v>
      </c>
      <c r="H622" s="4" t="s">
        <v>7</v>
      </c>
      <c r="I622" s="4">
        <v>1</v>
      </c>
      <c r="J622" s="4">
        <v>0.03</v>
      </c>
      <c r="K622" s="4">
        <v>0.499</v>
      </c>
      <c r="L622" s="4">
        <v>1</v>
      </c>
      <c r="M622" s="4">
        <v>0</v>
      </c>
      <c r="N622" s="4">
        <v>4</v>
      </c>
      <c r="O622" s="4">
        <v>9</v>
      </c>
      <c r="P622" s="4">
        <v>0.1</v>
      </c>
      <c r="Q622" s="4" t="s">
        <v>1</v>
      </c>
      <c r="R622" s="4" t="s">
        <v>1</v>
      </c>
      <c r="S622" s="4" t="str">
        <f>""</f>
        <v/>
      </c>
      <c r="T622" s="4" t="str">
        <f>""</f>
        <v/>
      </c>
      <c r="U622" s="4" t="str">
        <f>""</f>
        <v/>
      </c>
      <c r="V622" s="4" t="str">
        <f>""</f>
        <v/>
      </c>
      <c r="W622" s="4" t="str">
        <f>""</f>
        <v/>
      </c>
      <c r="X622" s="4" t="str">
        <f>""</f>
        <v/>
      </c>
      <c r="Y622" s="4" t="str">
        <f>""</f>
        <v/>
      </c>
      <c r="Z622" s="4" t="str">
        <f>""</f>
        <v/>
      </c>
      <c r="AA622" s="4" t="str">
        <f>""</f>
        <v/>
      </c>
      <c r="AB622" s="4" t="str">
        <f>""</f>
        <v/>
      </c>
      <c r="AC622" s="4" t="str">
        <f>""</f>
        <v/>
      </c>
      <c r="AD622" s="4" t="str">
        <f>""</f>
        <v/>
      </c>
      <c r="AE622" s="4" t="str">
        <f>""</f>
        <v/>
      </c>
      <c r="AF622" s="4" t="str">
        <f>""</f>
        <v/>
      </c>
      <c r="AG622" s="4" t="str">
        <f>""</f>
        <v/>
      </c>
      <c r="AH622" s="4" t="str">
        <f>""</f>
        <v/>
      </c>
      <c r="AI622" s="4" t="str">
        <f>""</f>
        <v/>
      </c>
      <c r="AJ622" s="4" t="str">
        <f>""</f>
        <v/>
      </c>
      <c r="AK622" s="4" t="str">
        <f>""</f>
        <v/>
      </c>
      <c r="AL622" s="4" t="str">
        <f>""</f>
        <v/>
      </c>
      <c r="AM622" s="4" t="str">
        <f>""</f>
        <v/>
      </c>
      <c r="AN622" s="4" t="str">
        <f>""</f>
        <v/>
      </c>
      <c r="AO622" s="4" t="str">
        <f>""</f>
        <v/>
      </c>
      <c r="AP622" s="4" t="str">
        <f>""</f>
        <v/>
      </c>
      <c r="AQ622" s="4" t="str">
        <f>""</f>
        <v/>
      </c>
      <c r="AR622" s="4" t="str">
        <f>""</f>
        <v/>
      </c>
      <c r="AS622" s="4" t="str">
        <f>""</f>
        <v/>
      </c>
    </row>
    <row r="623" spans="1:45" x14ac:dyDescent="0.25">
      <c r="A623" s="15"/>
      <c r="B623" s="16"/>
      <c r="C623" s="16"/>
      <c r="D623" s="16"/>
      <c r="E623" s="16"/>
      <c r="F623" s="16"/>
      <c r="G623" s="16"/>
      <c r="H623" s="14" t="s">
        <v>25</v>
      </c>
      <c r="I623" s="7" t="s">
        <v>26</v>
      </c>
      <c r="J623" s="7" t="s">
        <v>77</v>
      </c>
      <c r="K623" s="7" t="s">
        <v>78</v>
      </c>
      <c r="L623" s="7" t="s">
        <v>79</v>
      </c>
      <c r="M623" s="7" t="s">
        <v>80</v>
      </c>
      <c r="N623" s="7" t="s">
        <v>81</v>
      </c>
      <c r="O623" s="7" t="s">
        <v>82</v>
      </c>
      <c r="P623" s="7" t="s">
        <v>83</v>
      </c>
      <c r="Q623" s="7" t="s">
        <v>84</v>
      </c>
      <c r="R623" s="7" t="s">
        <v>85</v>
      </c>
      <c r="S623" s="7" t="s">
        <v>86</v>
      </c>
      <c r="T623" s="7" t="s">
        <v>87</v>
      </c>
      <c r="U623" s="7" t="s">
        <v>88</v>
      </c>
      <c r="V623" s="7" t="s">
        <v>89</v>
      </c>
      <c r="W623" s="7" t="s">
        <v>90</v>
      </c>
      <c r="X623" s="7" t="s">
        <v>91</v>
      </c>
      <c r="Y623" s="7" t="s">
        <v>92</v>
      </c>
      <c r="Z623" s="7" t="s">
        <v>93</v>
      </c>
      <c r="AA623" s="7" t="s">
        <v>94</v>
      </c>
      <c r="AB623" s="7" t="s">
        <v>95</v>
      </c>
      <c r="AC623" s="7" t="s">
        <v>96</v>
      </c>
      <c r="AD623" s="7" t="s">
        <v>97</v>
      </c>
      <c r="AE623" s="7" t="s">
        <v>98</v>
      </c>
      <c r="AF623" s="7" t="s">
        <v>99</v>
      </c>
      <c r="AI623" s="4" t="str">
        <f>""</f>
        <v/>
      </c>
      <c r="AJ623" s="4" t="str">
        <f>""</f>
        <v/>
      </c>
      <c r="AK623" s="4" t="str">
        <f>""</f>
        <v/>
      </c>
      <c r="AL623" s="4" t="str">
        <f>""</f>
        <v/>
      </c>
      <c r="AM623" s="4" t="str">
        <f>""</f>
        <v/>
      </c>
      <c r="AN623" s="4" t="str">
        <f>""</f>
        <v/>
      </c>
      <c r="AO623" s="4" t="str">
        <f>""</f>
        <v/>
      </c>
      <c r="AP623" s="4" t="str">
        <f>""</f>
        <v/>
      </c>
      <c r="AQ623" s="4" t="str">
        <f>""</f>
        <v/>
      </c>
      <c r="AR623" s="4" t="str">
        <f>""</f>
        <v/>
      </c>
      <c r="AS623" s="4" t="str">
        <f>""</f>
        <v/>
      </c>
    </row>
    <row r="624" spans="1:45" x14ac:dyDescent="0.25">
      <c r="A624" s="15"/>
      <c r="B624" s="17"/>
      <c r="C624" s="17"/>
      <c r="D624" s="17"/>
      <c r="E624" s="17"/>
      <c r="F624" s="17"/>
      <c r="G624" s="17"/>
      <c r="I624" s="8" t="s">
        <v>39</v>
      </c>
      <c r="J624" s="8"/>
      <c r="K624" s="8"/>
      <c r="L624" s="8"/>
      <c r="M624" s="8"/>
      <c r="N624" s="8"/>
      <c r="O624" s="8"/>
      <c r="P624" s="8">
        <v>15</v>
      </c>
      <c r="Q624" s="8">
        <v>15</v>
      </c>
      <c r="R624" s="8"/>
      <c r="S624" s="8">
        <v>15</v>
      </c>
      <c r="T624" s="8">
        <v>15</v>
      </c>
      <c r="U624" s="8"/>
      <c r="V624" s="8"/>
      <c r="W624" s="8"/>
      <c r="X624" s="8">
        <v>2</v>
      </c>
      <c r="Y624" s="8">
        <v>2</v>
      </c>
      <c r="Z624" s="8"/>
      <c r="AA624" s="8">
        <v>2</v>
      </c>
      <c r="AB624" s="8">
        <v>2</v>
      </c>
      <c r="AC624" s="8">
        <v>2</v>
      </c>
      <c r="AD624" s="8">
        <v>2</v>
      </c>
      <c r="AE624" s="8">
        <v>0.99</v>
      </c>
      <c r="AF624" s="8">
        <v>0</v>
      </c>
      <c r="AI624" s="4" t="str">
        <f>""</f>
        <v/>
      </c>
      <c r="AJ624" s="4" t="str">
        <f>""</f>
        <v/>
      </c>
      <c r="AK624" s="4" t="str">
        <f>""</f>
        <v/>
      </c>
      <c r="AL624" s="4" t="str">
        <f>""</f>
        <v/>
      </c>
      <c r="AM624" s="4" t="str">
        <f>""</f>
        <v/>
      </c>
      <c r="AN624" s="4" t="str">
        <f>""</f>
        <v/>
      </c>
      <c r="AO624" s="4" t="str">
        <f>""</f>
        <v/>
      </c>
      <c r="AP624" s="4" t="str">
        <f>""</f>
        <v/>
      </c>
      <c r="AQ624" s="4" t="str">
        <f>""</f>
        <v/>
      </c>
      <c r="AR624" s="4" t="str">
        <f>""</f>
        <v/>
      </c>
      <c r="AS624" s="4" t="str">
        <f>""</f>
        <v/>
      </c>
    </row>
    <row r="625" spans="1:45" x14ac:dyDescent="0.25">
      <c r="A625" s="15"/>
      <c r="B625" s="17"/>
      <c r="C625" s="17"/>
      <c r="D625" s="17"/>
      <c r="E625" s="17"/>
      <c r="F625" s="17"/>
      <c r="G625" s="17"/>
      <c r="I625" s="8" t="s">
        <v>40</v>
      </c>
      <c r="J625" s="8"/>
      <c r="K625" s="8"/>
      <c r="L625" s="8"/>
      <c r="M625" s="8"/>
      <c r="N625" s="8"/>
      <c r="O625" s="8"/>
      <c r="P625" s="8">
        <v>1.5</v>
      </c>
      <c r="Q625" s="8">
        <v>1.5</v>
      </c>
      <c r="R625" s="8">
        <f>2*$K$2</f>
        <v>0.02</v>
      </c>
      <c r="S625" s="8">
        <v>1.5</v>
      </c>
      <c r="T625" s="8">
        <v>1.5</v>
      </c>
      <c r="U625" s="8">
        <f>2*$K$2</f>
        <v>0.02</v>
      </c>
      <c r="V625" s="8"/>
      <c r="W625" s="8"/>
      <c r="X625" s="8">
        <f t="shared" ref="X625:Y625" si="76">2*$K$2</f>
        <v>0.02</v>
      </c>
      <c r="Y625" s="8">
        <f t="shared" si="76"/>
        <v>0.02</v>
      </c>
      <c r="Z625" s="8"/>
      <c r="AA625" s="8">
        <f t="shared" ref="AA625:AD625" si="77">2*$K$2</f>
        <v>0.02</v>
      </c>
      <c r="AB625" s="8">
        <f t="shared" si="77"/>
        <v>0.02</v>
      </c>
      <c r="AC625" s="8">
        <f t="shared" si="77"/>
        <v>0.02</v>
      </c>
      <c r="AD625" s="8">
        <f t="shared" si="77"/>
        <v>0.02</v>
      </c>
      <c r="AE625" s="8">
        <v>0</v>
      </c>
      <c r="AF625" s="8">
        <v>-0.3</v>
      </c>
      <c r="AI625" s="4" t="str">
        <f>""</f>
        <v/>
      </c>
      <c r="AJ625" s="4" t="str">
        <f>""</f>
        <v/>
      </c>
      <c r="AK625" s="4" t="str">
        <f>""</f>
        <v/>
      </c>
      <c r="AL625" s="4" t="str">
        <f>""</f>
        <v/>
      </c>
      <c r="AM625" s="4" t="str">
        <f>""</f>
        <v/>
      </c>
      <c r="AN625" s="4" t="str">
        <f>""</f>
        <v/>
      </c>
      <c r="AO625" s="4" t="str">
        <f>""</f>
        <v/>
      </c>
      <c r="AP625" s="4" t="str">
        <f>""</f>
        <v/>
      </c>
      <c r="AQ625" s="4" t="str">
        <f>""</f>
        <v/>
      </c>
      <c r="AR625" s="4" t="str">
        <f>""</f>
        <v/>
      </c>
      <c r="AS625" s="4" t="str">
        <f>""</f>
        <v/>
      </c>
    </row>
    <row r="626" spans="1:45" x14ac:dyDescent="0.25">
      <c r="A626" s="24" t="s">
        <v>41</v>
      </c>
      <c r="B626" s="18" t="s">
        <v>100</v>
      </c>
      <c r="C626" s="18">
        <v>13.8</v>
      </c>
      <c r="D626" s="18">
        <v>150</v>
      </c>
      <c r="E626" s="18" t="s">
        <v>120</v>
      </c>
      <c r="F626" s="18">
        <v>1</v>
      </c>
      <c r="G626" s="18" t="str">
        <f>B626&amp;C626&amp;D626&amp;E626&amp;F626</f>
        <v>PSS13.8150ND1</v>
      </c>
      <c r="H626" s="4" t="s">
        <v>9</v>
      </c>
      <c r="I626" s="4">
        <v>1</v>
      </c>
      <c r="J626" s="4">
        <v>1</v>
      </c>
      <c r="K626" s="4">
        <v>0</v>
      </c>
      <c r="L626" s="4">
        <v>3</v>
      </c>
      <c r="M626" s="4">
        <v>0</v>
      </c>
      <c r="N626" s="4">
        <v>5</v>
      </c>
      <c r="O626" s="4">
        <v>1</v>
      </c>
      <c r="P626" s="4">
        <v>2.5</v>
      </c>
      <c r="Q626" s="4">
        <v>2.5</v>
      </c>
      <c r="R626" s="4">
        <v>0</v>
      </c>
      <c r="S626" s="4">
        <v>2.5</v>
      </c>
      <c r="T626" s="4">
        <v>0</v>
      </c>
      <c r="U626" s="4">
        <v>2.5</v>
      </c>
      <c r="V626" s="4">
        <v>0.39</v>
      </c>
      <c r="W626" s="4">
        <v>1</v>
      </c>
      <c r="X626" s="4">
        <v>0</v>
      </c>
      <c r="Y626" s="4">
        <v>0.1</v>
      </c>
      <c r="Z626" s="4">
        <v>6.5</v>
      </c>
      <c r="AA626" s="4">
        <v>0.44</v>
      </c>
      <c r="AB626" s="4">
        <v>0.08</v>
      </c>
      <c r="AC626" s="4">
        <v>0.2</v>
      </c>
      <c r="AD626" s="4">
        <v>0.98</v>
      </c>
      <c r="AE626" s="4">
        <v>0.1</v>
      </c>
      <c r="AF626" s="4">
        <v>-0.1</v>
      </c>
      <c r="AG626" s="4" t="s">
        <v>1</v>
      </c>
      <c r="AH626" s="4" t="s">
        <v>1</v>
      </c>
      <c r="AI626" s="4" t="str">
        <f>""</f>
        <v/>
      </c>
      <c r="AJ626" s="4" t="str">
        <f>""</f>
        <v/>
      </c>
      <c r="AK626" s="4" t="str">
        <f>""</f>
        <v/>
      </c>
      <c r="AL626" s="4" t="str">
        <f>""</f>
        <v/>
      </c>
      <c r="AM626" s="4" t="str">
        <f>""</f>
        <v/>
      </c>
      <c r="AN626" s="4" t="str">
        <f>""</f>
        <v/>
      </c>
      <c r="AO626" s="4" t="str">
        <f>""</f>
        <v/>
      </c>
      <c r="AP626" s="4" t="str">
        <f>""</f>
        <v/>
      </c>
      <c r="AQ626" s="4" t="str">
        <f>""</f>
        <v/>
      </c>
      <c r="AR626" s="4" t="str">
        <f>""</f>
        <v/>
      </c>
      <c r="AS626" s="4" t="str">
        <f>""</f>
        <v/>
      </c>
    </row>
    <row r="627" spans="1:45" x14ac:dyDescent="0.25">
      <c r="A627" s="27" t="s">
        <v>162</v>
      </c>
      <c r="B627" s="9"/>
      <c r="C627" s="9"/>
      <c r="D627" s="9"/>
      <c r="E627" s="9"/>
      <c r="F627" s="16"/>
      <c r="G627" s="16"/>
      <c r="H627" s="14" t="s">
        <v>25</v>
      </c>
      <c r="I627" s="7" t="s">
        <v>26</v>
      </c>
      <c r="J627" s="7" t="s">
        <v>103</v>
      </c>
      <c r="K627" s="7" t="s">
        <v>104</v>
      </c>
      <c r="L627" s="7" t="s">
        <v>105</v>
      </c>
      <c r="M627" s="7" t="s">
        <v>106</v>
      </c>
      <c r="N627" s="7" t="s">
        <v>107</v>
      </c>
      <c r="O627" s="7" t="s">
        <v>108</v>
      </c>
      <c r="P627" s="7" t="s">
        <v>109</v>
      </c>
      <c r="Q627" s="7" t="s">
        <v>110</v>
      </c>
      <c r="R627" s="7" t="s">
        <v>111</v>
      </c>
      <c r="S627" s="7" t="s">
        <v>112</v>
      </c>
      <c r="T627" s="7" t="s">
        <v>113</v>
      </c>
      <c r="U627" s="7" t="s">
        <v>114</v>
      </c>
      <c r="V627" s="7" t="s">
        <v>115</v>
      </c>
      <c r="W627" s="7" t="s">
        <v>116</v>
      </c>
      <c r="X627" s="7" t="s">
        <v>117</v>
      </c>
      <c r="Y627" s="7" t="s">
        <v>118</v>
      </c>
      <c r="Z627" s="7" t="s">
        <v>119</v>
      </c>
      <c r="AC627" s="4" t="str">
        <f>""</f>
        <v/>
      </c>
      <c r="AD627" s="4" t="str">
        <f>""</f>
        <v/>
      </c>
      <c r="AE627" s="4" t="str">
        <f>""</f>
        <v/>
      </c>
      <c r="AF627" s="4" t="str">
        <f>""</f>
        <v/>
      </c>
      <c r="AG627" s="4" t="str">
        <f>""</f>
        <v/>
      </c>
      <c r="AH627" s="4" t="str">
        <f>""</f>
        <v/>
      </c>
      <c r="AI627" s="4" t="str">
        <f>""</f>
        <v/>
      </c>
      <c r="AJ627" s="4" t="str">
        <f>""</f>
        <v/>
      </c>
      <c r="AK627" s="4" t="str">
        <f>""</f>
        <v/>
      </c>
      <c r="AL627" s="4" t="str">
        <f>""</f>
        <v/>
      </c>
      <c r="AM627" s="4" t="str">
        <f>""</f>
        <v/>
      </c>
      <c r="AN627" s="4" t="str">
        <f>""</f>
        <v/>
      </c>
      <c r="AO627" s="4" t="str">
        <f>""</f>
        <v/>
      </c>
      <c r="AP627" s="4" t="str">
        <f>""</f>
        <v/>
      </c>
      <c r="AQ627" s="4" t="str">
        <f>""</f>
        <v/>
      </c>
      <c r="AR627" s="4" t="str">
        <f>""</f>
        <v/>
      </c>
      <c r="AS627" s="4" t="str">
        <f>""</f>
        <v/>
      </c>
    </row>
    <row r="628" spans="1:45" x14ac:dyDescent="0.25">
      <c r="A628" s="25"/>
      <c r="B628" s="10"/>
      <c r="C628" s="10"/>
      <c r="D628" s="10"/>
      <c r="E628" s="10"/>
      <c r="F628" s="17"/>
      <c r="G628" s="17"/>
      <c r="I628" s="8" t="s">
        <v>39</v>
      </c>
      <c r="J628" s="8">
        <v>0.5</v>
      </c>
      <c r="K628" s="8">
        <v>75</v>
      </c>
      <c r="L628" s="8">
        <v>75</v>
      </c>
      <c r="M628" s="8">
        <v>10</v>
      </c>
      <c r="N628" s="8">
        <v>0</v>
      </c>
      <c r="O628" s="8">
        <v>1</v>
      </c>
      <c r="P628" s="8">
        <v>1.2</v>
      </c>
      <c r="Q628" s="8">
        <v>18</v>
      </c>
      <c r="R628" s="8">
        <v>118</v>
      </c>
      <c r="S628" s="8">
        <v>0</v>
      </c>
      <c r="T628" s="8">
        <v>1.1000000000000001</v>
      </c>
      <c r="U628" s="8">
        <v>10</v>
      </c>
      <c r="V628" s="8">
        <v>1.1000000000000001</v>
      </c>
      <c r="W628" s="8">
        <v>20</v>
      </c>
      <c r="X628" s="8">
        <v>1</v>
      </c>
      <c r="Y628" s="8">
        <v>0.5</v>
      </c>
      <c r="Z628" s="8">
        <v>90</v>
      </c>
      <c r="AC628" s="4" t="str">
        <f>""</f>
        <v/>
      </c>
      <c r="AD628" s="4" t="str">
        <f>""</f>
        <v/>
      </c>
      <c r="AE628" s="4" t="str">
        <f>""</f>
        <v/>
      </c>
      <c r="AF628" s="4" t="str">
        <f>""</f>
        <v/>
      </c>
      <c r="AG628" s="4" t="str">
        <f>""</f>
        <v/>
      </c>
      <c r="AH628" s="4" t="str">
        <f>""</f>
        <v/>
      </c>
      <c r="AI628" s="4" t="str">
        <f>""</f>
        <v/>
      </c>
      <c r="AJ628" s="4" t="str">
        <f>""</f>
        <v/>
      </c>
      <c r="AK628" s="4" t="str">
        <f>""</f>
        <v/>
      </c>
      <c r="AL628" s="4" t="str">
        <f>""</f>
        <v/>
      </c>
      <c r="AM628" s="4" t="str">
        <f>""</f>
        <v/>
      </c>
      <c r="AN628" s="4" t="str">
        <f>""</f>
        <v/>
      </c>
      <c r="AO628" s="4" t="str">
        <f>""</f>
        <v/>
      </c>
      <c r="AP628" s="4" t="str">
        <f>""</f>
        <v/>
      </c>
      <c r="AQ628" s="4" t="str">
        <f>""</f>
        <v/>
      </c>
      <c r="AR628" s="4" t="str">
        <f>""</f>
        <v/>
      </c>
      <c r="AS628" s="4" t="str">
        <f>""</f>
        <v/>
      </c>
    </row>
    <row r="629" spans="1:45" x14ac:dyDescent="0.25">
      <c r="A629" s="25"/>
      <c r="B629" s="10"/>
      <c r="C629" s="10"/>
      <c r="D629" s="10"/>
      <c r="E629" s="10"/>
      <c r="F629" s="17"/>
      <c r="G629" s="17"/>
      <c r="I629" s="8" t="s">
        <v>40</v>
      </c>
      <c r="J629" s="8">
        <v>0</v>
      </c>
      <c r="K629" s="8">
        <v>0</v>
      </c>
      <c r="L629" s="8">
        <v>0</v>
      </c>
      <c r="M629" s="8">
        <v>0.8</v>
      </c>
      <c r="N629" s="8">
        <v>-6</v>
      </c>
      <c r="O629" s="8">
        <v>0</v>
      </c>
      <c r="P629" s="8">
        <v>0</v>
      </c>
      <c r="Q629" s="8">
        <v>0</v>
      </c>
      <c r="R629" s="8">
        <v>0.8</v>
      </c>
      <c r="S629" s="8">
        <v>-118</v>
      </c>
      <c r="T629" s="8">
        <v>0</v>
      </c>
      <c r="U629" s="8">
        <v>1</v>
      </c>
      <c r="V629" s="8">
        <v>0</v>
      </c>
      <c r="W629" s="8">
        <v>1</v>
      </c>
      <c r="X629" s="8">
        <v>0</v>
      </c>
      <c r="Y629" s="8">
        <v>0</v>
      </c>
      <c r="Z629" s="8">
        <v>-90</v>
      </c>
      <c r="AC629" s="4" t="str">
        <f>""</f>
        <v/>
      </c>
      <c r="AD629" s="4" t="str">
        <f>""</f>
        <v/>
      </c>
      <c r="AE629" s="4" t="str">
        <f>""</f>
        <v/>
      </c>
      <c r="AF629" s="4" t="str">
        <f>""</f>
        <v/>
      </c>
      <c r="AG629" s="4" t="str">
        <f>""</f>
        <v/>
      </c>
      <c r="AH629" s="4" t="str">
        <f>""</f>
        <v/>
      </c>
      <c r="AI629" s="4" t="str">
        <f>""</f>
        <v/>
      </c>
      <c r="AJ629" s="4" t="str">
        <f>""</f>
        <v/>
      </c>
      <c r="AK629" s="4" t="str">
        <f>""</f>
        <v/>
      </c>
      <c r="AL629" s="4" t="str">
        <f>""</f>
        <v/>
      </c>
      <c r="AM629" s="4" t="str">
        <f>""</f>
        <v/>
      </c>
      <c r="AN629" s="4" t="str">
        <f>""</f>
        <v/>
      </c>
      <c r="AO629" s="4" t="str">
        <f>""</f>
        <v/>
      </c>
      <c r="AP629" s="4" t="str">
        <f>""</f>
        <v/>
      </c>
      <c r="AQ629" s="4" t="str">
        <f>""</f>
        <v/>
      </c>
      <c r="AR629" s="4" t="str">
        <f>""</f>
        <v/>
      </c>
      <c r="AS629" s="4" t="str">
        <f>""</f>
        <v/>
      </c>
    </row>
    <row r="630" spans="1:45" x14ac:dyDescent="0.25">
      <c r="A630" s="22" t="s">
        <v>41</v>
      </c>
      <c r="B630" s="18" t="s">
        <v>42</v>
      </c>
      <c r="C630" s="18">
        <v>13.8</v>
      </c>
      <c r="D630" s="18">
        <v>32</v>
      </c>
      <c r="E630" s="18" t="s">
        <v>43</v>
      </c>
      <c r="F630" s="18">
        <v>1</v>
      </c>
      <c r="G630" s="18" t="str">
        <f>B630&amp;C630&amp;D630&amp;E630&amp;F630</f>
        <v>AVR13.832TD1</v>
      </c>
      <c r="H630" s="4" t="s">
        <v>3</v>
      </c>
      <c r="I630" s="4">
        <v>1</v>
      </c>
      <c r="J630" s="4">
        <v>0</v>
      </c>
      <c r="K630" s="4">
        <v>10.75</v>
      </c>
      <c r="L630" s="4">
        <v>10.75</v>
      </c>
      <c r="M630" s="4">
        <v>5</v>
      </c>
      <c r="N630" s="4">
        <v>-0.87</v>
      </c>
      <c r="O630" s="4">
        <v>0</v>
      </c>
      <c r="P630" s="4">
        <v>1</v>
      </c>
      <c r="Q630" s="4">
        <v>0</v>
      </c>
      <c r="R630" s="4">
        <v>99</v>
      </c>
      <c r="S630" s="4">
        <v>-99</v>
      </c>
      <c r="T630" s="4">
        <v>0</v>
      </c>
      <c r="U630" s="4">
        <v>9.3000000000000007</v>
      </c>
      <c r="V630" s="4">
        <v>0</v>
      </c>
      <c r="W630" s="4">
        <v>11.63</v>
      </c>
      <c r="X630" s="4">
        <v>0.113</v>
      </c>
      <c r="Y630" s="4">
        <v>0.124</v>
      </c>
      <c r="Z630" s="4">
        <v>0</v>
      </c>
      <c r="AA630" s="4" t="s">
        <v>1</v>
      </c>
      <c r="AB630" s="4" t="s">
        <v>1</v>
      </c>
      <c r="AC630" s="4" t="str">
        <f>""</f>
        <v/>
      </c>
      <c r="AD630" s="4" t="str">
        <f>""</f>
        <v/>
      </c>
      <c r="AE630" s="4" t="str">
        <f>""</f>
        <v/>
      </c>
      <c r="AF630" s="4" t="str">
        <f>""</f>
        <v/>
      </c>
      <c r="AG630" s="4" t="str">
        <f>""</f>
        <v/>
      </c>
      <c r="AH630" s="4" t="str">
        <f>""</f>
        <v/>
      </c>
      <c r="AI630" s="4" t="str">
        <f>""</f>
        <v/>
      </c>
      <c r="AJ630" s="4" t="str">
        <f>""</f>
        <v/>
      </c>
      <c r="AK630" s="4" t="str">
        <f>""</f>
        <v/>
      </c>
      <c r="AL630" s="4" t="str">
        <f>""</f>
        <v/>
      </c>
      <c r="AM630" s="4" t="str">
        <f>""</f>
        <v/>
      </c>
      <c r="AN630" s="4" t="str">
        <f>""</f>
        <v/>
      </c>
      <c r="AO630" s="4" t="str">
        <f>""</f>
        <v/>
      </c>
      <c r="AP630" s="4" t="str">
        <f>""</f>
        <v/>
      </c>
      <c r="AQ630" s="4" t="str">
        <f>""</f>
        <v/>
      </c>
      <c r="AR630" s="4" t="str">
        <f>""</f>
        <v/>
      </c>
      <c r="AS630" s="4" t="str">
        <f>""</f>
        <v/>
      </c>
    </row>
    <row r="631" spans="1:45" x14ac:dyDescent="0.25">
      <c r="A631" s="15"/>
      <c r="B631" s="16"/>
      <c r="C631" s="16"/>
      <c r="D631" s="16"/>
      <c r="E631" s="16"/>
      <c r="F631" s="16"/>
      <c r="G631" s="16"/>
      <c r="H631" s="14" t="s">
        <v>25</v>
      </c>
      <c r="I631" s="7" t="s">
        <v>26</v>
      </c>
      <c r="J631" s="7" t="s">
        <v>44</v>
      </c>
      <c r="K631" s="7" t="s">
        <v>45</v>
      </c>
      <c r="L631" s="7" t="s">
        <v>46</v>
      </c>
      <c r="M631" s="7" t="s">
        <v>47</v>
      </c>
      <c r="N631" s="7" t="s">
        <v>48</v>
      </c>
      <c r="O631" s="7" t="s">
        <v>49</v>
      </c>
      <c r="P631" s="7" t="s">
        <v>50</v>
      </c>
      <c r="Q631" s="7" t="s">
        <v>51</v>
      </c>
      <c r="R631" s="7" t="s">
        <v>52</v>
      </c>
      <c r="S631" s="7" t="s">
        <v>53</v>
      </c>
      <c r="T631" s="7" t="s">
        <v>54</v>
      </c>
      <c r="U631" s="7" t="s">
        <v>55</v>
      </c>
      <c r="X631" s="4" t="str">
        <f>""</f>
        <v/>
      </c>
      <c r="Y631" s="4" t="str">
        <f>""</f>
        <v/>
      </c>
      <c r="Z631" s="4" t="str">
        <f>""</f>
        <v/>
      </c>
      <c r="AA631" s="4" t="str">
        <f>""</f>
        <v/>
      </c>
      <c r="AB631" s="4" t="str">
        <f>""</f>
        <v/>
      </c>
      <c r="AC631" s="4" t="str">
        <f>""</f>
        <v/>
      </c>
      <c r="AD631" s="4" t="str">
        <f>""</f>
        <v/>
      </c>
      <c r="AE631" s="4" t="str">
        <f>""</f>
        <v/>
      </c>
      <c r="AF631" s="4" t="str">
        <f>""</f>
        <v/>
      </c>
      <c r="AG631" s="4" t="str">
        <f>""</f>
        <v/>
      </c>
      <c r="AH631" s="4" t="str">
        <f>""</f>
        <v/>
      </c>
      <c r="AI631" s="4" t="str">
        <f>""</f>
        <v/>
      </c>
      <c r="AJ631" s="4" t="str">
        <f>""</f>
        <v/>
      </c>
      <c r="AK631" s="4" t="str">
        <f>""</f>
        <v/>
      </c>
      <c r="AL631" s="4" t="str">
        <f>""</f>
        <v/>
      </c>
      <c r="AM631" s="4" t="str">
        <f>""</f>
        <v/>
      </c>
      <c r="AN631" s="4" t="str">
        <f>""</f>
        <v/>
      </c>
      <c r="AO631" s="4" t="str">
        <f>""</f>
        <v/>
      </c>
      <c r="AP631" s="4" t="str">
        <f>""</f>
        <v/>
      </c>
      <c r="AQ631" s="4" t="str">
        <f>""</f>
        <v/>
      </c>
      <c r="AR631" s="4" t="str">
        <f>""</f>
        <v/>
      </c>
      <c r="AS631" s="4" t="str">
        <f>""</f>
        <v/>
      </c>
    </row>
    <row r="632" spans="1:45" x14ac:dyDescent="0.25">
      <c r="A632" s="15"/>
      <c r="B632" s="17"/>
      <c r="C632" s="17"/>
      <c r="D632" s="17"/>
      <c r="E632" s="17"/>
      <c r="F632" s="17"/>
      <c r="G632" s="17"/>
      <c r="I632" s="8" t="s">
        <v>39</v>
      </c>
      <c r="J632" s="8">
        <v>10</v>
      </c>
      <c r="K632" s="8">
        <v>0.2</v>
      </c>
      <c r="L632" s="8">
        <v>0.2</v>
      </c>
      <c r="M632" s="8">
        <v>10</v>
      </c>
      <c r="N632" s="8">
        <v>3</v>
      </c>
      <c r="O632" s="8">
        <v>2.5</v>
      </c>
      <c r="P632" s="8"/>
      <c r="Q632" s="8"/>
      <c r="R632" s="8"/>
      <c r="S632" s="8"/>
      <c r="T632" s="8"/>
      <c r="U632" s="8"/>
      <c r="X632" s="4" t="str">
        <f>""</f>
        <v/>
      </c>
      <c r="Y632" s="4" t="str">
        <f>""</f>
        <v/>
      </c>
      <c r="Z632" s="4" t="str">
        <f>""</f>
        <v/>
      </c>
      <c r="AA632" s="4" t="str">
        <f>""</f>
        <v/>
      </c>
      <c r="AB632" s="4" t="str">
        <f>""</f>
        <v/>
      </c>
      <c r="AC632" s="4" t="str">
        <f>""</f>
        <v/>
      </c>
      <c r="AD632" s="4" t="str">
        <f>""</f>
        <v/>
      </c>
      <c r="AE632" s="4" t="str">
        <f>""</f>
        <v/>
      </c>
      <c r="AF632" s="4" t="str">
        <f>""</f>
        <v/>
      </c>
      <c r="AG632" s="4" t="str">
        <f>""</f>
        <v/>
      </c>
      <c r="AH632" s="4" t="str">
        <f>""</f>
        <v/>
      </c>
      <c r="AI632" s="4" t="str">
        <f>""</f>
        <v/>
      </c>
      <c r="AJ632" s="4" t="str">
        <f>""</f>
        <v/>
      </c>
      <c r="AK632" s="4" t="str">
        <f>""</f>
        <v/>
      </c>
      <c r="AL632" s="4" t="str">
        <f>""</f>
        <v/>
      </c>
      <c r="AM632" s="4" t="str">
        <f>""</f>
        <v/>
      </c>
      <c r="AN632" s="4" t="str">
        <f>""</f>
        <v/>
      </c>
      <c r="AO632" s="4" t="str">
        <f>""</f>
        <v/>
      </c>
      <c r="AP632" s="4" t="str">
        <f>""</f>
        <v/>
      </c>
      <c r="AQ632" s="4" t="str">
        <f>""</f>
        <v/>
      </c>
      <c r="AR632" s="4" t="str">
        <f>""</f>
        <v/>
      </c>
      <c r="AS632" s="4" t="str">
        <f>""</f>
        <v/>
      </c>
    </row>
    <row r="633" spans="1:45" x14ac:dyDescent="0.25">
      <c r="A633" s="15"/>
      <c r="B633" s="17"/>
      <c r="C633" s="17"/>
      <c r="D633" s="17"/>
      <c r="E633" s="17"/>
      <c r="F633" s="17"/>
      <c r="G633" s="17"/>
      <c r="I633" s="8" t="s">
        <v>40</v>
      </c>
      <c r="J633" s="8">
        <v>1</v>
      </c>
      <c r="K633" s="8">
        <f>4*$K$2</f>
        <v>0.04</v>
      </c>
      <c r="L633" s="8">
        <f>4*$K$2</f>
        <v>0.04</v>
      </c>
      <c r="M633" s="8">
        <v>1</v>
      </c>
      <c r="N633" s="8">
        <v>0</v>
      </c>
      <c r="O633" s="8"/>
      <c r="P633" s="8"/>
      <c r="Q633" s="8"/>
      <c r="R633" s="8"/>
      <c r="S633" s="8"/>
      <c r="T633" s="8">
        <v>0</v>
      </c>
      <c r="U633" s="8"/>
      <c r="X633" s="4" t="str">
        <f>""</f>
        <v/>
      </c>
      <c r="Y633" s="4" t="str">
        <f>""</f>
        <v/>
      </c>
      <c r="Z633" s="4" t="str">
        <f>""</f>
        <v/>
      </c>
      <c r="AA633" s="4" t="str">
        <f>""</f>
        <v/>
      </c>
      <c r="AB633" s="4" t="str">
        <f>""</f>
        <v/>
      </c>
      <c r="AC633" s="4" t="str">
        <f>""</f>
        <v/>
      </c>
      <c r="AD633" s="4" t="str">
        <f>""</f>
        <v/>
      </c>
      <c r="AE633" s="4" t="str">
        <f>""</f>
        <v/>
      </c>
      <c r="AF633" s="4" t="str">
        <f>""</f>
        <v/>
      </c>
      <c r="AG633" s="4" t="str">
        <f>""</f>
        <v/>
      </c>
      <c r="AH633" s="4" t="str">
        <f>""</f>
        <v/>
      </c>
      <c r="AI633" s="4" t="str">
        <f>""</f>
        <v/>
      </c>
      <c r="AJ633" s="4" t="str">
        <f>""</f>
        <v/>
      </c>
      <c r="AK633" s="4" t="str">
        <f>""</f>
        <v/>
      </c>
      <c r="AL633" s="4" t="str">
        <f>""</f>
        <v/>
      </c>
      <c r="AM633" s="4" t="str">
        <f>""</f>
        <v/>
      </c>
      <c r="AN633" s="4" t="str">
        <f>""</f>
        <v/>
      </c>
      <c r="AO633" s="4" t="str">
        <f>""</f>
        <v/>
      </c>
      <c r="AP633" s="4" t="str">
        <f>""</f>
        <v/>
      </c>
      <c r="AQ633" s="4" t="str">
        <f>""</f>
        <v/>
      </c>
      <c r="AR633" s="4" t="str">
        <f>""</f>
        <v/>
      </c>
      <c r="AS633" s="4" t="str">
        <f>""</f>
        <v/>
      </c>
    </row>
    <row r="634" spans="1:45" x14ac:dyDescent="0.25">
      <c r="A634" s="23" t="s">
        <v>41</v>
      </c>
      <c r="B634" s="18" t="s">
        <v>62</v>
      </c>
      <c r="C634" s="18">
        <v>13.8</v>
      </c>
      <c r="D634" s="18">
        <v>32</v>
      </c>
      <c r="E634" s="18" t="s">
        <v>43</v>
      </c>
      <c r="F634" s="18">
        <v>1</v>
      </c>
      <c r="G634" s="18" t="str">
        <f>B634&amp;C634&amp;D634&amp;E634&amp;F634</f>
        <v>GEN13.832TD1</v>
      </c>
      <c r="H634" s="4" t="s">
        <v>0</v>
      </c>
      <c r="I634" s="4">
        <v>1</v>
      </c>
      <c r="J634" s="4">
        <v>6.6</v>
      </c>
      <c r="K634" s="4">
        <v>0.05</v>
      </c>
      <c r="L634" s="4">
        <v>0.155</v>
      </c>
      <c r="M634" s="4">
        <v>2</v>
      </c>
      <c r="N634" s="4">
        <v>0</v>
      </c>
      <c r="O634" s="4">
        <v>1.1299999999999999</v>
      </c>
      <c r="P634" s="4">
        <v>0.73399999999999999</v>
      </c>
      <c r="Q634" s="4">
        <v>0.26</v>
      </c>
      <c r="R634" s="4">
        <v>0.28000000000000003</v>
      </c>
      <c r="S634" s="4">
        <v>0.104</v>
      </c>
      <c r="T634" s="4">
        <v>0.19400000000000001</v>
      </c>
      <c r="U634" s="4">
        <v>0.68500000000000005</v>
      </c>
      <c r="V634" s="4" t="s">
        <v>1</v>
      </c>
      <c r="W634" s="4" t="s">
        <v>1</v>
      </c>
      <c r="X634" s="4" t="str">
        <f>""</f>
        <v/>
      </c>
      <c r="Y634" s="4" t="str">
        <f>""</f>
        <v/>
      </c>
      <c r="Z634" s="4" t="str">
        <f>""</f>
        <v/>
      </c>
      <c r="AA634" s="4" t="str">
        <f>""</f>
        <v/>
      </c>
      <c r="AB634" s="4" t="str">
        <f>""</f>
        <v/>
      </c>
      <c r="AC634" s="4" t="str">
        <f>""</f>
        <v/>
      </c>
      <c r="AD634" s="4" t="str">
        <f>""</f>
        <v/>
      </c>
      <c r="AE634" s="4" t="str">
        <f>""</f>
        <v/>
      </c>
      <c r="AF634" s="4" t="str">
        <f>""</f>
        <v/>
      </c>
      <c r="AG634" s="4" t="str">
        <f>""</f>
        <v/>
      </c>
      <c r="AH634" s="4" t="str">
        <f>""</f>
        <v/>
      </c>
      <c r="AI634" s="4" t="str">
        <f>""</f>
        <v/>
      </c>
      <c r="AJ634" s="4" t="str">
        <f>""</f>
        <v/>
      </c>
      <c r="AK634" s="4" t="str">
        <f>""</f>
        <v/>
      </c>
      <c r="AL634" s="4" t="str">
        <f>""</f>
        <v/>
      </c>
      <c r="AM634" s="4" t="str">
        <f>""</f>
        <v/>
      </c>
      <c r="AN634" s="4" t="str">
        <f>""</f>
        <v/>
      </c>
      <c r="AO634" s="4" t="str">
        <f>""</f>
        <v/>
      </c>
      <c r="AP634" s="4" t="str">
        <f>""</f>
        <v/>
      </c>
      <c r="AQ634" s="4" t="str">
        <f>""</f>
        <v/>
      </c>
      <c r="AR634" s="4" t="str">
        <f>""</f>
        <v/>
      </c>
      <c r="AS634" s="4" t="str">
        <f>""</f>
        <v/>
      </c>
    </row>
    <row r="635" spans="1:45" x14ac:dyDescent="0.25">
      <c r="A635" s="15"/>
      <c r="B635" s="16"/>
      <c r="C635" s="16"/>
      <c r="D635" s="16"/>
      <c r="E635" s="16"/>
      <c r="F635" s="16"/>
      <c r="G635" s="16"/>
      <c r="H635" s="14" t="s">
        <v>25</v>
      </c>
      <c r="I635" s="7" t="s">
        <v>26</v>
      </c>
      <c r="J635" s="7" t="s">
        <v>64</v>
      </c>
      <c r="K635" s="7" t="s">
        <v>65</v>
      </c>
      <c r="L635" s="7" t="s">
        <v>66</v>
      </c>
      <c r="M635" s="7" t="s">
        <v>67</v>
      </c>
      <c r="N635" s="7" t="s">
        <v>68</v>
      </c>
      <c r="O635" s="7" t="s">
        <v>69</v>
      </c>
      <c r="P635" s="7" t="s">
        <v>70</v>
      </c>
      <c r="Q635" s="7" t="s">
        <v>71</v>
      </c>
      <c r="R635" s="7" t="s">
        <v>72</v>
      </c>
      <c r="S635" s="7" t="s">
        <v>73</v>
      </c>
      <c r="T635" s="7" t="s">
        <v>74</v>
      </c>
      <c r="U635" s="7" t="s">
        <v>75</v>
      </c>
      <c r="X635" s="4" t="str">
        <f>""</f>
        <v/>
      </c>
      <c r="Y635" s="4" t="str">
        <f>""</f>
        <v/>
      </c>
      <c r="Z635" s="4" t="str">
        <f>""</f>
        <v/>
      </c>
      <c r="AA635" s="4" t="str">
        <f>""</f>
        <v/>
      </c>
      <c r="AB635" s="4" t="str">
        <f>""</f>
        <v/>
      </c>
      <c r="AC635" s="4" t="str">
        <f>""</f>
        <v/>
      </c>
      <c r="AD635" s="4" t="str">
        <f>""</f>
        <v/>
      </c>
      <c r="AE635" s="4" t="str">
        <f>""</f>
        <v/>
      </c>
      <c r="AF635" s="4" t="str">
        <f>""</f>
        <v/>
      </c>
      <c r="AG635" s="4" t="str">
        <f>""</f>
        <v/>
      </c>
      <c r="AH635" s="4" t="str">
        <f>""</f>
        <v/>
      </c>
      <c r="AI635" s="4" t="str">
        <f>""</f>
        <v/>
      </c>
      <c r="AJ635" s="4" t="str">
        <f>""</f>
        <v/>
      </c>
      <c r="AK635" s="4" t="str">
        <f>""</f>
        <v/>
      </c>
      <c r="AL635" s="4" t="str">
        <f>""</f>
        <v/>
      </c>
      <c r="AM635" s="4" t="str">
        <f>""</f>
        <v/>
      </c>
      <c r="AN635" s="4" t="str">
        <f>""</f>
        <v/>
      </c>
      <c r="AO635" s="4" t="str">
        <f>""</f>
        <v/>
      </c>
      <c r="AP635" s="4" t="str">
        <f>""</f>
        <v/>
      </c>
      <c r="AQ635" s="4" t="str">
        <f>""</f>
        <v/>
      </c>
      <c r="AR635" s="4" t="str">
        <f>""</f>
        <v/>
      </c>
      <c r="AS635" s="4" t="str">
        <f>""</f>
        <v/>
      </c>
    </row>
    <row r="636" spans="1:45" x14ac:dyDescent="0.25">
      <c r="A636" s="15"/>
      <c r="B636" s="17"/>
      <c r="C636" s="17"/>
      <c r="D636" s="17"/>
      <c r="E636" s="17"/>
      <c r="F636" s="17"/>
      <c r="G636" s="17"/>
      <c r="I636" s="8" t="s">
        <v>39</v>
      </c>
      <c r="J636" s="8">
        <v>1</v>
      </c>
      <c r="K636" s="8">
        <v>2</v>
      </c>
      <c r="L636" s="8">
        <v>30</v>
      </c>
      <c r="M636" s="8">
        <v>0.1</v>
      </c>
      <c r="N636" s="8">
        <v>1</v>
      </c>
      <c r="O636" s="8">
        <v>0.3</v>
      </c>
      <c r="P636" s="8">
        <v>1</v>
      </c>
      <c r="Q636" s="8">
        <v>1</v>
      </c>
      <c r="R636" s="8">
        <v>30</v>
      </c>
      <c r="S636" s="8">
        <v>1.5</v>
      </c>
      <c r="T636" s="8">
        <v>0.5</v>
      </c>
      <c r="U636" s="8">
        <v>0.15</v>
      </c>
      <c r="X636" s="4" t="str">
        <f>""</f>
        <v/>
      </c>
      <c r="Y636" s="4" t="str">
        <f>""</f>
        <v/>
      </c>
      <c r="Z636" s="4" t="str">
        <f>""</f>
        <v/>
      </c>
      <c r="AA636" s="4" t="str">
        <f>""</f>
        <v/>
      </c>
      <c r="AB636" s="4" t="str">
        <f>""</f>
        <v/>
      </c>
      <c r="AC636" s="4" t="str">
        <f>""</f>
        <v/>
      </c>
      <c r="AD636" s="4" t="str">
        <f>""</f>
        <v/>
      </c>
      <c r="AE636" s="4" t="str">
        <f>""</f>
        <v/>
      </c>
      <c r="AF636" s="4" t="str">
        <f>""</f>
        <v/>
      </c>
      <c r="AG636" s="4" t="str">
        <f>""</f>
        <v/>
      </c>
      <c r="AH636" s="4" t="str">
        <f>""</f>
        <v/>
      </c>
      <c r="AI636" s="4" t="str">
        <f>""</f>
        <v/>
      </c>
      <c r="AJ636" s="4" t="str">
        <f>""</f>
        <v/>
      </c>
      <c r="AK636" s="4" t="str">
        <f>""</f>
        <v/>
      </c>
      <c r="AL636" s="4" t="str">
        <f>""</f>
        <v/>
      </c>
      <c r="AM636" s="4" t="str">
        <f>""</f>
        <v/>
      </c>
      <c r="AN636" s="4" t="str">
        <f>""</f>
        <v/>
      </c>
      <c r="AO636" s="4" t="str">
        <f>""</f>
        <v/>
      </c>
      <c r="AP636" s="4" t="str">
        <f>""</f>
        <v/>
      </c>
      <c r="AQ636" s="4" t="str">
        <f>""</f>
        <v/>
      </c>
      <c r="AR636" s="4" t="str">
        <f>""</f>
        <v/>
      </c>
      <c r="AS636" s="4" t="str">
        <f>""</f>
        <v/>
      </c>
    </row>
    <row r="637" spans="1:45" x14ac:dyDescent="0.25">
      <c r="A637" s="15"/>
      <c r="B637" s="17"/>
      <c r="C637" s="17"/>
      <c r="D637" s="17"/>
      <c r="E637" s="17"/>
      <c r="F637" s="17"/>
      <c r="G637" s="17"/>
      <c r="I637" s="8" t="s">
        <v>40</v>
      </c>
      <c r="J637" s="8">
        <v>0</v>
      </c>
      <c r="K637" s="8">
        <v>0</v>
      </c>
      <c r="L637" s="8">
        <f>4*$K$2</f>
        <v>0.04</v>
      </c>
      <c r="M637" s="8">
        <f>4*$K$2</f>
        <v>0.04</v>
      </c>
      <c r="N637" s="8">
        <f>4*$K$2</f>
        <v>0.04</v>
      </c>
      <c r="O637" s="8">
        <v>0</v>
      </c>
      <c r="P637" s="8">
        <v>0</v>
      </c>
      <c r="Q637" s="8">
        <v>0</v>
      </c>
      <c r="R637" s="8">
        <v>0.5</v>
      </c>
      <c r="S637" s="8">
        <v>0.8</v>
      </c>
      <c r="T637" s="8">
        <v>0</v>
      </c>
      <c r="U637" s="8">
        <v>0</v>
      </c>
      <c r="X637" s="4" t="str">
        <f>""</f>
        <v/>
      </c>
      <c r="Y637" s="4" t="str">
        <f>""</f>
        <v/>
      </c>
      <c r="Z637" s="4" t="str">
        <f>""</f>
        <v/>
      </c>
      <c r="AA637" s="4" t="str">
        <f>""</f>
        <v/>
      </c>
      <c r="AB637" s="4" t="str">
        <f>""</f>
        <v/>
      </c>
      <c r="AC637" s="4" t="str">
        <f>""</f>
        <v/>
      </c>
      <c r="AD637" s="4" t="str">
        <f>""</f>
        <v/>
      </c>
      <c r="AE637" s="4" t="str">
        <f>""</f>
        <v/>
      </c>
      <c r="AF637" s="4" t="str">
        <f>""</f>
        <v/>
      </c>
      <c r="AG637" s="4" t="str">
        <f>""</f>
        <v/>
      </c>
      <c r="AH637" s="4" t="str">
        <f>""</f>
        <v/>
      </c>
      <c r="AI637" s="4" t="str">
        <f>""</f>
        <v/>
      </c>
      <c r="AJ637" s="4" t="str">
        <f>""</f>
        <v/>
      </c>
      <c r="AK637" s="4" t="str">
        <f>""</f>
        <v/>
      </c>
      <c r="AL637" s="4" t="str">
        <f>""</f>
        <v/>
      </c>
      <c r="AM637" s="4" t="str">
        <f>""</f>
        <v/>
      </c>
      <c r="AN637" s="4" t="str">
        <f>""</f>
        <v/>
      </c>
      <c r="AO637" s="4" t="str">
        <f>""</f>
        <v/>
      </c>
      <c r="AP637" s="4" t="str">
        <f>""</f>
        <v/>
      </c>
      <c r="AQ637" s="4" t="str">
        <f>""</f>
        <v/>
      </c>
      <c r="AR637" s="4" t="str">
        <f>""</f>
        <v/>
      </c>
      <c r="AS637" s="4" t="str">
        <f>""</f>
        <v/>
      </c>
    </row>
    <row r="638" spans="1:45" x14ac:dyDescent="0.25">
      <c r="A638" s="23" t="s">
        <v>41</v>
      </c>
      <c r="B638" s="18" t="s">
        <v>76</v>
      </c>
      <c r="C638" s="18">
        <v>13.8</v>
      </c>
      <c r="D638" s="18">
        <v>32</v>
      </c>
      <c r="E638" s="18" t="s">
        <v>43</v>
      </c>
      <c r="F638" s="18">
        <v>1</v>
      </c>
      <c r="G638" s="18" t="str">
        <f>B638&amp;C638&amp;D638&amp;E638&amp;F638</f>
        <v>GOV13.832TD1</v>
      </c>
      <c r="H638" s="4" t="s">
        <v>6</v>
      </c>
      <c r="I638" s="4">
        <v>1</v>
      </c>
      <c r="J638" s="4">
        <v>0.06</v>
      </c>
      <c r="K638" s="4">
        <v>0.4</v>
      </c>
      <c r="L638" s="4">
        <v>3</v>
      </c>
      <c r="M638" s="4">
        <v>9.9000000000000005E-2</v>
      </c>
      <c r="N638" s="4">
        <v>0.4</v>
      </c>
      <c r="O638" s="4">
        <v>0.15</v>
      </c>
      <c r="P638" s="4">
        <v>1</v>
      </c>
      <c r="Q638" s="4">
        <v>0.1</v>
      </c>
      <c r="R638" s="4">
        <v>1.35</v>
      </c>
      <c r="S638" s="4">
        <v>1.4</v>
      </c>
      <c r="T638" s="4">
        <v>0.1</v>
      </c>
      <c r="U638" s="4">
        <v>0.1</v>
      </c>
      <c r="V638" s="4" t="s">
        <v>1</v>
      </c>
      <c r="W638" s="4" t="s">
        <v>1</v>
      </c>
      <c r="X638" s="4" t="str">
        <f>""</f>
        <v/>
      </c>
      <c r="Y638" s="4" t="str">
        <f>""</f>
        <v/>
      </c>
      <c r="Z638" s="4" t="str">
        <f>""</f>
        <v/>
      </c>
      <c r="AA638" s="4" t="str">
        <f>""</f>
        <v/>
      </c>
      <c r="AB638" s="4" t="str">
        <f>""</f>
        <v/>
      </c>
      <c r="AC638" s="4" t="str">
        <f>""</f>
        <v/>
      </c>
      <c r="AD638" s="4" t="str">
        <f>""</f>
        <v/>
      </c>
      <c r="AE638" s="4" t="str">
        <f>""</f>
        <v/>
      </c>
      <c r="AF638" s="4" t="str">
        <f>""</f>
        <v/>
      </c>
      <c r="AG638" s="4" t="str">
        <f>""</f>
        <v/>
      </c>
      <c r="AH638" s="4" t="str">
        <f>""</f>
        <v/>
      </c>
      <c r="AI638" s="4" t="str">
        <f>""</f>
        <v/>
      </c>
      <c r="AJ638" s="4" t="str">
        <f>""</f>
        <v/>
      </c>
      <c r="AK638" s="4" t="str">
        <f>""</f>
        <v/>
      </c>
      <c r="AL638" s="4" t="str">
        <f>""</f>
        <v/>
      </c>
      <c r="AM638" s="4" t="str">
        <f>""</f>
        <v/>
      </c>
      <c r="AN638" s="4" t="str">
        <f>""</f>
        <v/>
      </c>
      <c r="AO638" s="4" t="str">
        <f>""</f>
        <v/>
      </c>
      <c r="AP638" s="4" t="str">
        <f>""</f>
        <v/>
      </c>
      <c r="AQ638" s="4" t="str">
        <f>""</f>
        <v/>
      </c>
      <c r="AR638" s="4" t="str">
        <f>""</f>
        <v/>
      </c>
      <c r="AS638" s="4" t="str">
        <f>""</f>
        <v/>
      </c>
    </row>
    <row r="639" spans="1:45" x14ac:dyDescent="0.25">
      <c r="A639" s="15"/>
      <c r="B639" s="16"/>
      <c r="C639" s="16"/>
      <c r="D639" s="16"/>
      <c r="E639" s="16"/>
      <c r="F639" s="16"/>
      <c r="G639" s="16"/>
      <c r="H639" s="14" t="s">
        <v>25</v>
      </c>
      <c r="I639" s="7" t="s">
        <v>26</v>
      </c>
      <c r="J639" s="7" t="s">
        <v>77</v>
      </c>
      <c r="K639" s="7" t="s">
        <v>78</v>
      </c>
      <c r="L639" s="7" t="s">
        <v>79</v>
      </c>
      <c r="M639" s="7" t="s">
        <v>80</v>
      </c>
      <c r="N639" s="7" t="s">
        <v>81</v>
      </c>
      <c r="O639" s="7" t="s">
        <v>82</v>
      </c>
      <c r="P639" s="7" t="s">
        <v>83</v>
      </c>
      <c r="Q639" s="7" t="s">
        <v>84</v>
      </c>
      <c r="R639" s="7" t="s">
        <v>85</v>
      </c>
      <c r="S639" s="7" t="s">
        <v>86</v>
      </c>
      <c r="T639" s="7" t="s">
        <v>87</v>
      </c>
      <c r="U639" s="7" t="s">
        <v>88</v>
      </c>
      <c r="V639" s="7" t="s">
        <v>89</v>
      </c>
      <c r="W639" s="7" t="s">
        <v>90</v>
      </c>
      <c r="X639" s="7" t="s">
        <v>91</v>
      </c>
      <c r="Y639" s="7" t="s">
        <v>92</v>
      </c>
      <c r="Z639" s="7" t="s">
        <v>93</v>
      </c>
      <c r="AA639" s="7" t="s">
        <v>94</v>
      </c>
      <c r="AB639" s="7" t="s">
        <v>95</v>
      </c>
      <c r="AC639" s="7" t="s">
        <v>96</v>
      </c>
      <c r="AD639" s="7" t="s">
        <v>97</v>
      </c>
      <c r="AE639" s="7" t="s">
        <v>98</v>
      </c>
      <c r="AF639" s="7" t="s">
        <v>99</v>
      </c>
      <c r="AI639" s="4" t="str">
        <f>""</f>
        <v/>
      </c>
      <c r="AJ639" s="4" t="str">
        <f>""</f>
        <v/>
      </c>
      <c r="AK639" s="4" t="str">
        <f>""</f>
        <v/>
      </c>
      <c r="AL639" s="4" t="str">
        <f>""</f>
        <v/>
      </c>
      <c r="AM639" s="4" t="str">
        <f>""</f>
        <v/>
      </c>
      <c r="AN639" s="4" t="str">
        <f>""</f>
        <v/>
      </c>
      <c r="AO639" s="4" t="str">
        <f>""</f>
        <v/>
      </c>
      <c r="AP639" s="4" t="str">
        <f>""</f>
        <v/>
      </c>
      <c r="AQ639" s="4" t="str">
        <f>""</f>
        <v/>
      </c>
      <c r="AR639" s="4" t="str">
        <f>""</f>
        <v/>
      </c>
      <c r="AS639" s="4" t="str">
        <f>""</f>
        <v/>
      </c>
    </row>
    <row r="640" spans="1:45" x14ac:dyDescent="0.25">
      <c r="A640" s="15"/>
      <c r="B640" s="17"/>
      <c r="C640" s="17"/>
      <c r="D640" s="17"/>
      <c r="E640" s="17"/>
      <c r="F640" s="17"/>
      <c r="G640" s="17"/>
      <c r="I640" s="8" t="s">
        <v>39</v>
      </c>
      <c r="J640" s="8"/>
      <c r="K640" s="8"/>
      <c r="L640" s="8"/>
      <c r="M640" s="8"/>
      <c r="N640" s="8"/>
      <c r="O640" s="8"/>
      <c r="P640" s="8">
        <v>15</v>
      </c>
      <c r="Q640" s="8">
        <v>15</v>
      </c>
      <c r="R640" s="8"/>
      <c r="S640" s="8">
        <v>15</v>
      </c>
      <c r="T640" s="8">
        <v>15</v>
      </c>
      <c r="U640" s="8"/>
      <c r="V640" s="8"/>
      <c r="W640" s="8"/>
      <c r="X640" s="8">
        <v>2</v>
      </c>
      <c r="Y640" s="8">
        <v>2</v>
      </c>
      <c r="Z640" s="8"/>
      <c r="AA640" s="8">
        <v>2</v>
      </c>
      <c r="AB640" s="8">
        <v>2</v>
      </c>
      <c r="AC640" s="8">
        <v>2</v>
      </c>
      <c r="AD640" s="8">
        <v>2</v>
      </c>
      <c r="AE640" s="8">
        <v>0.99</v>
      </c>
      <c r="AF640" s="8">
        <v>0</v>
      </c>
      <c r="AI640" s="4" t="str">
        <f>""</f>
        <v/>
      </c>
      <c r="AJ640" s="4" t="str">
        <f>""</f>
        <v/>
      </c>
      <c r="AK640" s="4" t="str">
        <f>""</f>
        <v/>
      </c>
      <c r="AL640" s="4" t="str">
        <f>""</f>
        <v/>
      </c>
      <c r="AM640" s="4" t="str">
        <f>""</f>
        <v/>
      </c>
      <c r="AN640" s="4" t="str">
        <f>""</f>
        <v/>
      </c>
      <c r="AO640" s="4" t="str">
        <f>""</f>
        <v/>
      </c>
      <c r="AP640" s="4" t="str">
        <f>""</f>
        <v/>
      </c>
      <c r="AQ640" s="4" t="str">
        <f>""</f>
        <v/>
      </c>
      <c r="AR640" s="4" t="str">
        <f>""</f>
        <v/>
      </c>
      <c r="AS640" s="4" t="str">
        <f>""</f>
        <v/>
      </c>
    </row>
    <row r="641" spans="1:45" x14ac:dyDescent="0.25">
      <c r="A641" s="15"/>
      <c r="B641" s="17"/>
      <c r="C641" s="17"/>
      <c r="D641" s="17"/>
      <c r="E641" s="17"/>
      <c r="F641" s="17"/>
      <c r="G641" s="17"/>
      <c r="I641" s="8" t="s">
        <v>40</v>
      </c>
      <c r="J641" s="8"/>
      <c r="K641" s="8"/>
      <c r="L641" s="8"/>
      <c r="M641" s="8"/>
      <c r="N641" s="8"/>
      <c r="O641" s="8"/>
      <c r="P641" s="8">
        <v>1.5</v>
      </c>
      <c r="Q641" s="8">
        <v>1.5</v>
      </c>
      <c r="R641" s="8">
        <f>2*$K$2</f>
        <v>0.02</v>
      </c>
      <c r="S641" s="8">
        <v>1.5</v>
      </c>
      <c r="T641" s="8">
        <v>1.5</v>
      </c>
      <c r="U641" s="8">
        <f>2*$K$2</f>
        <v>0.02</v>
      </c>
      <c r="V641" s="8"/>
      <c r="W641" s="8"/>
      <c r="X641" s="8">
        <f t="shared" ref="X641:Y641" si="78">2*$K$2</f>
        <v>0.02</v>
      </c>
      <c r="Y641" s="8">
        <f t="shared" si="78"/>
        <v>0.02</v>
      </c>
      <c r="Z641" s="8"/>
      <c r="AA641" s="8">
        <f t="shared" ref="AA641:AD641" si="79">2*$K$2</f>
        <v>0.02</v>
      </c>
      <c r="AB641" s="8">
        <f t="shared" si="79"/>
        <v>0.02</v>
      </c>
      <c r="AC641" s="8">
        <f t="shared" si="79"/>
        <v>0.02</v>
      </c>
      <c r="AD641" s="8">
        <f t="shared" si="79"/>
        <v>0.02</v>
      </c>
      <c r="AE641" s="8">
        <v>0</v>
      </c>
      <c r="AF641" s="8">
        <v>-0.3</v>
      </c>
      <c r="AI641" s="4" t="str">
        <f>""</f>
        <v/>
      </c>
      <c r="AJ641" s="4" t="str">
        <f>""</f>
        <v/>
      </c>
      <c r="AK641" s="4" t="str">
        <f>""</f>
        <v/>
      </c>
      <c r="AL641" s="4" t="str">
        <f>""</f>
        <v/>
      </c>
      <c r="AM641" s="4" t="str">
        <f>""</f>
        <v/>
      </c>
      <c r="AN641" s="4" t="str">
        <f>""</f>
        <v/>
      </c>
      <c r="AO641" s="4" t="str">
        <f>""</f>
        <v/>
      </c>
      <c r="AP641" s="4" t="str">
        <f>""</f>
        <v/>
      </c>
      <c r="AQ641" s="4" t="str">
        <f>""</f>
        <v/>
      </c>
      <c r="AR641" s="4" t="str">
        <f>""</f>
        <v/>
      </c>
      <c r="AS641" s="4" t="str">
        <f>""</f>
        <v/>
      </c>
    </row>
    <row r="642" spans="1:45" x14ac:dyDescent="0.25">
      <c r="A642" s="24" t="s">
        <v>41</v>
      </c>
      <c r="B642" s="18" t="s">
        <v>100</v>
      </c>
      <c r="C642" s="18">
        <v>13.8</v>
      </c>
      <c r="D642" s="18">
        <v>32</v>
      </c>
      <c r="E642" s="18" t="s">
        <v>43</v>
      </c>
      <c r="F642" s="18">
        <v>1</v>
      </c>
      <c r="G642" s="18" t="str">
        <f>B642&amp;C642&amp;D642&amp;E642&amp;F642</f>
        <v>PSS13.832TD1</v>
      </c>
      <c r="H642" s="4" t="s">
        <v>9</v>
      </c>
      <c r="I642" s="4">
        <v>1</v>
      </c>
      <c r="J642" s="4">
        <v>1</v>
      </c>
      <c r="K642" s="4">
        <v>0</v>
      </c>
      <c r="L642" s="4">
        <v>3</v>
      </c>
      <c r="M642" s="4">
        <v>0</v>
      </c>
      <c r="N642" s="4">
        <v>5</v>
      </c>
      <c r="O642" s="4">
        <v>1</v>
      </c>
      <c r="P642" s="4">
        <v>2.5</v>
      </c>
      <c r="Q642" s="4">
        <v>2.5</v>
      </c>
      <c r="R642" s="4">
        <v>0</v>
      </c>
      <c r="S642" s="4">
        <v>2.5</v>
      </c>
      <c r="T642" s="4">
        <v>0</v>
      </c>
      <c r="U642" s="4">
        <v>2.5</v>
      </c>
      <c r="V642" s="4">
        <v>0.39</v>
      </c>
      <c r="W642" s="4">
        <v>1</v>
      </c>
      <c r="X642" s="4">
        <v>0</v>
      </c>
      <c r="Y642" s="4">
        <v>0.1</v>
      </c>
      <c r="Z642" s="4">
        <v>6.5</v>
      </c>
      <c r="AA642" s="4">
        <v>0.44</v>
      </c>
      <c r="AB642" s="4">
        <v>0.08</v>
      </c>
      <c r="AC642" s="4">
        <v>0.2</v>
      </c>
      <c r="AD642" s="4">
        <v>0.98</v>
      </c>
      <c r="AE642" s="4">
        <v>0.1</v>
      </c>
      <c r="AF642" s="4">
        <v>-0.1</v>
      </c>
      <c r="AG642" s="4" t="s">
        <v>1</v>
      </c>
      <c r="AH642" s="4" t="s">
        <v>1</v>
      </c>
      <c r="AI642" s="4" t="str">
        <f>""</f>
        <v/>
      </c>
      <c r="AJ642" s="4" t="str">
        <f>""</f>
        <v/>
      </c>
      <c r="AK642" s="4" t="str">
        <f>""</f>
        <v/>
      </c>
      <c r="AL642" s="4" t="str">
        <f>""</f>
        <v/>
      </c>
      <c r="AM642" s="4" t="str">
        <f>""</f>
        <v/>
      </c>
      <c r="AN642" s="4" t="str">
        <f>""</f>
        <v/>
      </c>
      <c r="AO642" s="4" t="str">
        <f>""</f>
        <v/>
      </c>
      <c r="AP642" s="4" t="str">
        <f>""</f>
        <v/>
      </c>
      <c r="AQ642" s="4" t="str">
        <f>""</f>
        <v/>
      </c>
      <c r="AR642" s="4" t="str">
        <f>""</f>
        <v/>
      </c>
      <c r="AS642" s="4" t="str">
        <f>""</f>
        <v/>
      </c>
    </row>
    <row r="643" spans="1:45" x14ac:dyDescent="0.25">
      <c r="A643" s="27" t="s">
        <v>150</v>
      </c>
      <c r="B643" s="9"/>
      <c r="C643" s="9"/>
      <c r="D643" s="9"/>
      <c r="E643" s="9"/>
      <c r="F643" s="16"/>
      <c r="G643" s="16"/>
      <c r="H643" s="14" t="s">
        <v>25</v>
      </c>
      <c r="I643" s="7" t="s">
        <v>26</v>
      </c>
      <c r="J643" s="7" t="s">
        <v>103</v>
      </c>
      <c r="K643" s="7" t="s">
        <v>104</v>
      </c>
      <c r="L643" s="7" t="s">
        <v>105</v>
      </c>
      <c r="M643" s="7" t="s">
        <v>106</v>
      </c>
      <c r="N643" s="7" t="s">
        <v>107</v>
      </c>
      <c r="O643" s="7" t="s">
        <v>108</v>
      </c>
      <c r="P643" s="7" t="s">
        <v>109</v>
      </c>
      <c r="Q643" s="7" t="s">
        <v>110</v>
      </c>
      <c r="R643" s="7" t="s">
        <v>111</v>
      </c>
      <c r="S643" s="7" t="s">
        <v>112</v>
      </c>
      <c r="T643" s="7" t="s">
        <v>113</v>
      </c>
      <c r="U643" s="7" t="s">
        <v>114</v>
      </c>
      <c r="V643" s="7" t="s">
        <v>115</v>
      </c>
      <c r="W643" s="7" t="s">
        <v>116</v>
      </c>
      <c r="X643" s="7" t="s">
        <v>117</v>
      </c>
      <c r="Y643" s="7" t="s">
        <v>118</v>
      </c>
      <c r="Z643" s="7" t="s">
        <v>119</v>
      </c>
      <c r="AC643" s="4" t="str">
        <f>""</f>
        <v/>
      </c>
      <c r="AD643" s="4" t="str">
        <f>""</f>
        <v/>
      </c>
      <c r="AE643" s="4" t="str">
        <f>""</f>
        <v/>
      </c>
      <c r="AF643" s="4" t="str">
        <f>""</f>
        <v/>
      </c>
      <c r="AG643" s="4" t="str">
        <f>""</f>
        <v/>
      </c>
      <c r="AH643" s="4" t="str">
        <f>""</f>
        <v/>
      </c>
      <c r="AI643" s="4" t="str">
        <f>""</f>
        <v/>
      </c>
      <c r="AJ643" s="4" t="str">
        <f>""</f>
        <v/>
      </c>
      <c r="AK643" s="4" t="str">
        <f>""</f>
        <v/>
      </c>
      <c r="AL643" s="4" t="str">
        <f>""</f>
        <v/>
      </c>
      <c r="AM643" s="4" t="str">
        <f>""</f>
        <v/>
      </c>
      <c r="AN643" s="4" t="str">
        <f>""</f>
        <v/>
      </c>
      <c r="AO643" s="4" t="str">
        <f>""</f>
        <v/>
      </c>
      <c r="AP643" s="4" t="str">
        <f>""</f>
        <v/>
      </c>
      <c r="AQ643" s="4" t="str">
        <f>""</f>
        <v/>
      </c>
      <c r="AR643" s="4" t="str">
        <f>""</f>
        <v/>
      </c>
      <c r="AS643" s="4" t="str">
        <f>""</f>
        <v/>
      </c>
    </row>
    <row r="644" spans="1:45" x14ac:dyDescent="0.25">
      <c r="A644" s="25"/>
      <c r="B644" s="10"/>
      <c r="C644" s="10"/>
      <c r="D644" s="10"/>
      <c r="E644" s="10"/>
      <c r="F644" s="17"/>
      <c r="G644" s="17"/>
      <c r="I644" s="8" t="s">
        <v>39</v>
      </c>
      <c r="J644" s="8">
        <v>0.5</v>
      </c>
      <c r="K644" s="8">
        <v>75</v>
      </c>
      <c r="L644" s="8">
        <v>75</v>
      </c>
      <c r="M644" s="8">
        <v>10</v>
      </c>
      <c r="N644" s="8">
        <v>0</v>
      </c>
      <c r="O644" s="8">
        <v>1</v>
      </c>
      <c r="P644" s="8">
        <v>1.2</v>
      </c>
      <c r="Q644" s="8">
        <v>18</v>
      </c>
      <c r="R644" s="8">
        <v>118</v>
      </c>
      <c r="S644" s="8">
        <v>0</v>
      </c>
      <c r="T644" s="8">
        <v>1.1000000000000001</v>
      </c>
      <c r="U644" s="8">
        <v>10</v>
      </c>
      <c r="V644" s="8">
        <v>1.1000000000000001</v>
      </c>
      <c r="W644" s="8">
        <v>20</v>
      </c>
      <c r="X644" s="8">
        <v>1</v>
      </c>
      <c r="Y644" s="8">
        <v>0.5</v>
      </c>
      <c r="Z644" s="8">
        <v>90</v>
      </c>
      <c r="AC644" s="4" t="str">
        <f>""</f>
        <v/>
      </c>
      <c r="AD644" s="4" t="str">
        <f>""</f>
        <v/>
      </c>
      <c r="AE644" s="4" t="str">
        <f>""</f>
        <v/>
      </c>
      <c r="AF644" s="4" t="str">
        <f>""</f>
        <v/>
      </c>
      <c r="AG644" s="4" t="str">
        <f>""</f>
        <v/>
      </c>
      <c r="AH644" s="4" t="str">
        <f>""</f>
        <v/>
      </c>
      <c r="AI644" s="4" t="str">
        <f>""</f>
        <v/>
      </c>
      <c r="AJ644" s="4" t="str">
        <f>""</f>
        <v/>
      </c>
      <c r="AK644" s="4" t="str">
        <f>""</f>
        <v/>
      </c>
      <c r="AL644" s="4" t="str">
        <f>""</f>
        <v/>
      </c>
      <c r="AM644" s="4" t="str">
        <f>""</f>
        <v/>
      </c>
      <c r="AN644" s="4" t="str">
        <f>""</f>
        <v/>
      </c>
      <c r="AO644" s="4" t="str">
        <f>""</f>
        <v/>
      </c>
      <c r="AP644" s="4" t="str">
        <f>""</f>
        <v/>
      </c>
      <c r="AQ644" s="4" t="str">
        <f>""</f>
        <v/>
      </c>
      <c r="AR644" s="4" t="str">
        <f>""</f>
        <v/>
      </c>
      <c r="AS644" s="4" t="str">
        <f>""</f>
        <v/>
      </c>
    </row>
    <row r="645" spans="1:45" x14ac:dyDescent="0.25">
      <c r="A645" s="25"/>
      <c r="B645" s="10"/>
      <c r="C645" s="10"/>
      <c r="D645" s="10"/>
      <c r="E645" s="10"/>
      <c r="F645" s="17"/>
      <c r="G645" s="17"/>
      <c r="I645" s="8" t="s">
        <v>40</v>
      </c>
      <c r="J645" s="8">
        <v>0</v>
      </c>
      <c r="K645" s="8">
        <v>0</v>
      </c>
      <c r="L645" s="8">
        <v>0</v>
      </c>
      <c r="M645" s="8">
        <v>0.8</v>
      </c>
      <c r="N645" s="8">
        <v>-6</v>
      </c>
      <c r="O645" s="8">
        <v>0</v>
      </c>
      <c r="P645" s="8">
        <v>0</v>
      </c>
      <c r="Q645" s="8">
        <v>0</v>
      </c>
      <c r="R645" s="8">
        <v>0.8</v>
      </c>
      <c r="S645" s="8">
        <v>-118</v>
      </c>
      <c r="T645" s="8">
        <v>0</v>
      </c>
      <c r="U645" s="8">
        <v>1</v>
      </c>
      <c r="V645" s="8">
        <v>0</v>
      </c>
      <c r="W645" s="8">
        <v>1</v>
      </c>
      <c r="X645" s="8">
        <v>0</v>
      </c>
      <c r="Y645" s="8">
        <v>0</v>
      </c>
      <c r="Z645" s="8">
        <v>-90</v>
      </c>
      <c r="AC645" s="4" t="str">
        <f>""</f>
        <v/>
      </c>
      <c r="AD645" s="4" t="str">
        <f>""</f>
        <v/>
      </c>
      <c r="AE645" s="4" t="str">
        <f>""</f>
        <v/>
      </c>
      <c r="AF645" s="4" t="str">
        <f>""</f>
        <v/>
      </c>
      <c r="AG645" s="4" t="str">
        <f>""</f>
        <v/>
      </c>
      <c r="AH645" s="4" t="str">
        <f>""</f>
        <v/>
      </c>
      <c r="AI645" s="4" t="str">
        <f>""</f>
        <v/>
      </c>
      <c r="AJ645" s="4" t="str">
        <f>""</f>
        <v/>
      </c>
      <c r="AK645" s="4" t="str">
        <f>""</f>
        <v/>
      </c>
      <c r="AL645" s="4" t="str">
        <f>""</f>
        <v/>
      </c>
      <c r="AM645" s="4" t="str">
        <f>""</f>
        <v/>
      </c>
      <c r="AN645" s="4" t="str">
        <f>""</f>
        <v/>
      </c>
      <c r="AO645" s="4" t="str">
        <f>""</f>
        <v/>
      </c>
      <c r="AP645" s="4" t="str">
        <f>""</f>
        <v/>
      </c>
      <c r="AQ645" s="4" t="str">
        <f>""</f>
        <v/>
      </c>
      <c r="AR645" s="4" t="str">
        <f>""</f>
        <v/>
      </c>
      <c r="AS645" s="4" t="str">
        <f>""</f>
        <v/>
      </c>
    </row>
    <row r="646" spans="1:45" x14ac:dyDescent="0.25">
      <c r="A646" s="22" t="s">
        <v>41</v>
      </c>
      <c r="B646" s="18" t="s">
        <v>42</v>
      </c>
      <c r="C646" s="18">
        <v>13.8</v>
      </c>
      <c r="D646" s="18">
        <v>33</v>
      </c>
      <c r="E646" s="18" t="s">
        <v>43</v>
      </c>
      <c r="F646" s="18">
        <v>1</v>
      </c>
      <c r="G646" s="18" t="str">
        <f>B646&amp;C646&amp;D646&amp;E646&amp;F646</f>
        <v>AVR13.833TD1</v>
      </c>
      <c r="H646" s="4" t="s">
        <v>3</v>
      </c>
      <c r="I646" s="4">
        <v>1</v>
      </c>
      <c r="J646" s="4">
        <v>0</v>
      </c>
      <c r="K646" s="4">
        <v>15</v>
      </c>
      <c r="L646" s="4">
        <v>15</v>
      </c>
      <c r="M646" s="4">
        <v>5</v>
      </c>
      <c r="N646" s="4">
        <v>-0.87</v>
      </c>
      <c r="O646" s="4">
        <v>0</v>
      </c>
      <c r="P646" s="4">
        <v>1</v>
      </c>
      <c r="Q646" s="4">
        <v>0</v>
      </c>
      <c r="R646" s="4">
        <v>99</v>
      </c>
      <c r="S646" s="4">
        <v>-99</v>
      </c>
      <c r="T646" s="4">
        <v>0</v>
      </c>
      <c r="U646" s="4">
        <v>9.3000000000000007</v>
      </c>
      <c r="V646" s="4">
        <v>0</v>
      </c>
      <c r="W646" s="4">
        <v>11.63</v>
      </c>
      <c r="X646" s="4">
        <v>0.113</v>
      </c>
      <c r="Y646" s="4">
        <v>0.124</v>
      </c>
      <c r="Z646" s="4">
        <v>0</v>
      </c>
      <c r="AA646" s="4" t="s">
        <v>1</v>
      </c>
      <c r="AB646" s="4" t="s">
        <v>1</v>
      </c>
      <c r="AC646" s="4" t="str">
        <f>""</f>
        <v/>
      </c>
      <c r="AD646" s="4" t="str">
        <f>""</f>
        <v/>
      </c>
      <c r="AE646" s="4" t="str">
        <f>""</f>
        <v/>
      </c>
      <c r="AF646" s="4" t="str">
        <f>""</f>
        <v/>
      </c>
      <c r="AG646" s="4" t="str">
        <f>""</f>
        <v/>
      </c>
      <c r="AH646" s="4" t="str">
        <f>""</f>
        <v/>
      </c>
      <c r="AI646" s="4" t="str">
        <f>""</f>
        <v/>
      </c>
      <c r="AJ646" s="4" t="str">
        <f>""</f>
        <v/>
      </c>
      <c r="AK646" s="4" t="str">
        <f>""</f>
        <v/>
      </c>
      <c r="AL646" s="4" t="str">
        <f>""</f>
        <v/>
      </c>
      <c r="AM646" s="4" t="str">
        <f>""</f>
        <v/>
      </c>
      <c r="AN646" s="4" t="str">
        <f>""</f>
        <v/>
      </c>
      <c r="AO646" s="4" t="str">
        <f>""</f>
        <v/>
      </c>
      <c r="AP646" s="4" t="str">
        <f>""</f>
        <v/>
      </c>
      <c r="AQ646" s="4" t="str">
        <f>""</f>
        <v/>
      </c>
      <c r="AR646" s="4" t="str">
        <f>""</f>
        <v/>
      </c>
      <c r="AS646" s="4" t="str">
        <f>""</f>
        <v/>
      </c>
    </row>
    <row r="647" spans="1:45" x14ac:dyDescent="0.25">
      <c r="A647" s="15"/>
      <c r="B647" s="16"/>
      <c r="C647" s="16"/>
      <c r="D647" s="16"/>
      <c r="E647" s="16"/>
      <c r="F647" s="16"/>
      <c r="G647" s="16"/>
      <c r="H647" s="14" t="s">
        <v>25</v>
      </c>
      <c r="I647" s="7" t="s">
        <v>26</v>
      </c>
      <c r="J647" s="7" t="s">
        <v>44</v>
      </c>
      <c r="K647" s="7" t="s">
        <v>45</v>
      </c>
      <c r="L647" s="7" t="s">
        <v>46</v>
      </c>
      <c r="M647" s="7" t="s">
        <v>47</v>
      </c>
      <c r="N647" s="7" t="s">
        <v>48</v>
      </c>
      <c r="O647" s="7" t="s">
        <v>49</v>
      </c>
      <c r="P647" s="7" t="s">
        <v>50</v>
      </c>
      <c r="Q647" s="7" t="s">
        <v>51</v>
      </c>
      <c r="R647" s="7" t="s">
        <v>52</v>
      </c>
      <c r="S647" s="7" t="s">
        <v>53</v>
      </c>
      <c r="T647" s="7" t="s">
        <v>54</v>
      </c>
      <c r="U647" s="7" t="s">
        <v>55</v>
      </c>
      <c r="X647" s="4" t="str">
        <f>""</f>
        <v/>
      </c>
      <c r="Y647" s="4" t="str">
        <f>""</f>
        <v/>
      </c>
      <c r="Z647" s="4" t="str">
        <f>""</f>
        <v/>
      </c>
      <c r="AA647" s="4" t="str">
        <f>""</f>
        <v/>
      </c>
      <c r="AB647" s="4" t="str">
        <f>""</f>
        <v/>
      </c>
      <c r="AC647" s="4" t="str">
        <f>""</f>
        <v/>
      </c>
      <c r="AD647" s="4" t="str">
        <f>""</f>
        <v/>
      </c>
      <c r="AE647" s="4" t="str">
        <f>""</f>
        <v/>
      </c>
      <c r="AF647" s="4" t="str">
        <f>""</f>
        <v/>
      </c>
      <c r="AG647" s="4" t="str">
        <f>""</f>
        <v/>
      </c>
      <c r="AH647" s="4" t="str">
        <f>""</f>
        <v/>
      </c>
      <c r="AI647" s="4" t="str">
        <f>""</f>
        <v/>
      </c>
      <c r="AJ647" s="4" t="str">
        <f>""</f>
        <v/>
      </c>
      <c r="AK647" s="4" t="str">
        <f>""</f>
        <v/>
      </c>
      <c r="AL647" s="4" t="str">
        <f>""</f>
        <v/>
      </c>
      <c r="AM647" s="4" t="str">
        <f>""</f>
        <v/>
      </c>
      <c r="AN647" s="4" t="str">
        <f>""</f>
        <v/>
      </c>
      <c r="AO647" s="4" t="str">
        <f>""</f>
        <v/>
      </c>
      <c r="AP647" s="4" t="str">
        <f>""</f>
        <v/>
      </c>
      <c r="AQ647" s="4" t="str">
        <f>""</f>
        <v/>
      </c>
      <c r="AR647" s="4" t="str">
        <f>""</f>
        <v/>
      </c>
      <c r="AS647" s="4" t="str">
        <f>""</f>
        <v/>
      </c>
    </row>
    <row r="648" spans="1:45" x14ac:dyDescent="0.25">
      <c r="A648" s="15"/>
      <c r="B648" s="17"/>
      <c r="C648" s="17"/>
      <c r="D648" s="17"/>
      <c r="E648" s="17"/>
      <c r="F648" s="17"/>
      <c r="G648" s="17"/>
      <c r="I648" s="8" t="s">
        <v>39</v>
      </c>
      <c r="J648" s="8">
        <v>10</v>
      </c>
      <c r="K648" s="8">
        <v>0.2</v>
      </c>
      <c r="L648" s="8">
        <v>0.2</v>
      </c>
      <c r="M648" s="8">
        <v>10</v>
      </c>
      <c r="N648" s="8">
        <v>3</v>
      </c>
      <c r="O648" s="8">
        <v>2.5</v>
      </c>
      <c r="P648" s="8"/>
      <c r="Q648" s="8"/>
      <c r="R648" s="8"/>
      <c r="S648" s="8"/>
      <c r="T648" s="8"/>
      <c r="U648" s="8"/>
      <c r="X648" s="4" t="str">
        <f>""</f>
        <v/>
      </c>
      <c r="Y648" s="4" t="str">
        <f>""</f>
        <v/>
      </c>
      <c r="Z648" s="4" t="str">
        <f>""</f>
        <v/>
      </c>
      <c r="AA648" s="4" t="str">
        <f>""</f>
        <v/>
      </c>
      <c r="AB648" s="4" t="str">
        <f>""</f>
        <v/>
      </c>
      <c r="AC648" s="4" t="str">
        <f>""</f>
        <v/>
      </c>
      <c r="AD648" s="4" t="str">
        <f>""</f>
        <v/>
      </c>
      <c r="AE648" s="4" t="str">
        <f>""</f>
        <v/>
      </c>
      <c r="AF648" s="4" t="str">
        <f>""</f>
        <v/>
      </c>
      <c r="AG648" s="4" t="str">
        <f>""</f>
        <v/>
      </c>
      <c r="AH648" s="4" t="str">
        <f>""</f>
        <v/>
      </c>
      <c r="AI648" s="4" t="str">
        <f>""</f>
        <v/>
      </c>
      <c r="AJ648" s="4" t="str">
        <f>""</f>
        <v/>
      </c>
      <c r="AK648" s="4" t="str">
        <f>""</f>
        <v/>
      </c>
      <c r="AL648" s="4" t="str">
        <f>""</f>
        <v/>
      </c>
      <c r="AM648" s="4" t="str">
        <f>""</f>
        <v/>
      </c>
      <c r="AN648" s="4" t="str">
        <f>""</f>
        <v/>
      </c>
      <c r="AO648" s="4" t="str">
        <f>""</f>
        <v/>
      </c>
      <c r="AP648" s="4" t="str">
        <f>""</f>
        <v/>
      </c>
      <c r="AQ648" s="4" t="str">
        <f>""</f>
        <v/>
      </c>
      <c r="AR648" s="4" t="str">
        <f>""</f>
        <v/>
      </c>
      <c r="AS648" s="4" t="str">
        <f>""</f>
        <v/>
      </c>
    </row>
    <row r="649" spans="1:45" x14ac:dyDescent="0.25">
      <c r="A649" s="15"/>
      <c r="B649" s="17"/>
      <c r="C649" s="17"/>
      <c r="D649" s="17"/>
      <c r="E649" s="17"/>
      <c r="F649" s="17"/>
      <c r="G649" s="17"/>
      <c r="I649" s="8" t="s">
        <v>40</v>
      </c>
      <c r="J649" s="8">
        <v>1</v>
      </c>
      <c r="K649" s="8">
        <f>4*$K$2</f>
        <v>0.04</v>
      </c>
      <c r="L649" s="8">
        <f>4*$K$2</f>
        <v>0.04</v>
      </c>
      <c r="M649" s="8">
        <v>1</v>
      </c>
      <c r="N649" s="8">
        <v>0</v>
      </c>
      <c r="O649" s="8"/>
      <c r="P649" s="8"/>
      <c r="Q649" s="8"/>
      <c r="R649" s="8"/>
      <c r="S649" s="8"/>
      <c r="T649" s="8">
        <v>0</v>
      </c>
      <c r="U649" s="8"/>
      <c r="X649" s="4" t="str">
        <f>""</f>
        <v/>
      </c>
      <c r="Y649" s="4" t="str">
        <f>""</f>
        <v/>
      </c>
      <c r="Z649" s="4" t="str">
        <f>""</f>
        <v/>
      </c>
      <c r="AA649" s="4" t="str">
        <f>""</f>
        <v/>
      </c>
      <c r="AB649" s="4" t="str">
        <f>""</f>
        <v/>
      </c>
      <c r="AC649" s="4" t="str">
        <f>""</f>
        <v/>
      </c>
      <c r="AD649" s="4" t="str">
        <f>""</f>
        <v/>
      </c>
      <c r="AE649" s="4" t="str">
        <f>""</f>
        <v/>
      </c>
      <c r="AF649" s="4" t="str">
        <f>""</f>
        <v/>
      </c>
      <c r="AG649" s="4" t="str">
        <f>""</f>
        <v/>
      </c>
      <c r="AH649" s="4" t="str">
        <f>""</f>
        <v/>
      </c>
      <c r="AI649" s="4" t="str">
        <f>""</f>
        <v/>
      </c>
      <c r="AJ649" s="4" t="str">
        <f>""</f>
        <v/>
      </c>
      <c r="AK649" s="4" t="str">
        <f>""</f>
        <v/>
      </c>
      <c r="AL649" s="4" t="str">
        <f>""</f>
        <v/>
      </c>
      <c r="AM649" s="4" t="str">
        <f>""</f>
        <v/>
      </c>
      <c r="AN649" s="4" t="str">
        <f>""</f>
        <v/>
      </c>
      <c r="AO649" s="4" t="str">
        <f>""</f>
        <v/>
      </c>
      <c r="AP649" s="4" t="str">
        <f>""</f>
        <v/>
      </c>
      <c r="AQ649" s="4" t="str">
        <f>""</f>
        <v/>
      </c>
      <c r="AR649" s="4" t="str">
        <f>""</f>
        <v/>
      </c>
      <c r="AS649" s="4" t="str">
        <f>""</f>
        <v/>
      </c>
    </row>
    <row r="650" spans="1:45" x14ac:dyDescent="0.25">
      <c r="A650" s="23" t="s">
        <v>41</v>
      </c>
      <c r="B650" s="18" t="s">
        <v>62</v>
      </c>
      <c r="C650" s="18">
        <v>13.8</v>
      </c>
      <c r="D650" s="18">
        <v>33</v>
      </c>
      <c r="E650" s="18" t="s">
        <v>43</v>
      </c>
      <c r="F650" s="18">
        <v>1</v>
      </c>
      <c r="G650" s="18" t="str">
        <f>B650&amp;C650&amp;D650&amp;E650&amp;F650</f>
        <v>GEN13.833TD1</v>
      </c>
      <c r="H650" s="4" t="s">
        <v>0</v>
      </c>
      <c r="I650" s="4">
        <v>1</v>
      </c>
      <c r="J650" s="4">
        <v>6.6</v>
      </c>
      <c r="K650" s="4">
        <v>0.05</v>
      </c>
      <c r="L650" s="4">
        <v>0.155</v>
      </c>
      <c r="M650" s="4">
        <v>2</v>
      </c>
      <c r="N650" s="4">
        <v>0</v>
      </c>
      <c r="O650" s="4">
        <v>1.1299999999999999</v>
      </c>
      <c r="P650" s="4">
        <v>0.73399999999999999</v>
      </c>
      <c r="Q650" s="4">
        <v>0.26</v>
      </c>
      <c r="R650" s="4">
        <v>0.16</v>
      </c>
      <c r="S650" s="4">
        <v>0.104</v>
      </c>
      <c r="T650" s="4">
        <v>0.19400000000000001</v>
      </c>
      <c r="U650" s="4">
        <v>0.68500000000000005</v>
      </c>
      <c r="V650" s="4" t="s">
        <v>1</v>
      </c>
      <c r="W650" s="4" t="s">
        <v>1</v>
      </c>
      <c r="X650" s="4" t="str">
        <f>""</f>
        <v/>
      </c>
      <c r="Y650" s="4" t="str">
        <f>""</f>
        <v/>
      </c>
      <c r="Z650" s="4" t="str">
        <f>""</f>
        <v/>
      </c>
      <c r="AA650" s="4" t="str">
        <f>""</f>
        <v/>
      </c>
      <c r="AB650" s="4" t="str">
        <f>""</f>
        <v/>
      </c>
      <c r="AC650" s="4" t="str">
        <f>""</f>
        <v/>
      </c>
      <c r="AD650" s="4" t="str">
        <f>""</f>
        <v/>
      </c>
      <c r="AE650" s="4" t="str">
        <f>""</f>
        <v/>
      </c>
      <c r="AF650" s="4" t="str">
        <f>""</f>
        <v/>
      </c>
      <c r="AG650" s="4" t="str">
        <f>""</f>
        <v/>
      </c>
      <c r="AH650" s="4" t="str">
        <f>""</f>
        <v/>
      </c>
      <c r="AI650" s="4" t="str">
        <f>""</f>
        <v/>
      </c>
      <c r="AJ650" s="4" t="str">
        <f>""</f>
        <v/>
      </c>
      <c r="AK650" s="4" t="str">
        <f>""</f>
        <v/>
      </c>
      <c r="AL650" s="4" t="str">
        <f>""</f>
        <v/>
      </c>
      <c r="AM650" s="4" t="str">
        <f>""</f>
        <v/>
      </c>
      <c r="AN650" s="4" t="str">
        <f>""</f>
        <v/>
      </c>
      <c r="AO650" s="4" t="str">
        <f>""</f>
        <v/>
      </c>
      <c r="AP650" s="4" t="str">
        <f>""</f>
        <v/>
      </c>
      <c r="AQ650" s="4" t="str">
        <f>""</f>
        <v/>
      </c>
      <c r="AR650" s="4" t="str">
        <f>""</f>
        <v/>
      </c>
      <c r="AS650" s="4" t="str">
        <f>""</f>
        <v/>
      </c>
    </row>
    <row r="651" spans="1:45" x14ac:dyDescent="0.25">
      <c r="A651" s="15"/>
      <c r="B651" s="16"/>
      <c r="C651" s="16"/>
      <c r="D651" s="16"/>
      <c r="E651" s="16"/>
      <c r="F651" s="16"/>
      <c r="G651" s="16"/>
      <c r="H651" s="14" t="s">
        <v>25</v>
      </c>
      <c r="I651" s="7" t="s">
        <v>26</v>
      </c>
      <c r="J651" s="7" t="s">
        <v>64</v>
      </c>
      <c r="K651" s="7" t="s">
        <v>65</v>
      </c>
      <c r="L651" s="7" t="s">
        <v>66</v>
      </c>
      <c r="M651" s="7" t="s">
        <v>67</v>
      </c>
      <c r="N651" s="7" t="s">
        <v>68</v>
      </c>
      <c r="O651" s="7" t="s">
        <v>69</v>
      </c>
      <c r="P651" s="7" t="s">
        <v>70</v>
      </c>
      <c r="Q651" s="7" t="s">
        <v>71</v>
      </c>
      <c r="R651" s="7" t="s">
        <v>72</v>
      </c>
      <c r="S651" s="7" t="s">
        <v>73</v>
      </c>
      <c r="T651" s="7" t="s">
        <v>74</v>
      </c>
      <c r="U651" s="7" t="s">
        <v>75</v>
      </c>
      <c r="X651" s="4" t="str">
        <f>""</f>
        <v/>
      </c>
      <c r="Y651" s="4" t="str">
        <f>""</f>
        <v/>
      </c>
      <c r="Z651" s="4" t="str">
        <f>""</f>
        <v/>
      </c>
      <c r="AA651" s="4" t="str">
        <f>""</f>
        <v/>
      </c>
      <c r="AB651" s="4" t="str">
        <f>""</f>
        <v/>
      </c>
      <c r="AC651" s="4" t="str">
        <f>""</f>
        <v/>
      </c>
      <c r="AD651" s="4" t="str">
        <f>""</f>
        <v/>
      </c>
      <c r="AE651" s="4" t="str">
        <f>""</f>
        <v/>
      </c>
      <c r="AF651" s="4" t="str">
        <f>""</f>
        <v/>
      </c>
      <c r="AG651" s="4" t="str">
        <f>""</f>
        <v/>
      </c>
      <c r="AH651" s="4" t="str">
        <f>""</f>
        <v/>
      </c>
      <c r="AI651" s="4" t="str">
        <f>""</f>
        <v/>
      </c>
      <c r="AJ651" s="4" t="str">
        <f>""</f>
        <v/>
      </c>
      <c r="AK651" s="4" t="str">
        <f>""</f>
        <v/>
      </c>
      <c r="AL651" s="4" t="str">
        <f>""</f>
        <v/>
      </c>
      <c r="AM651" s="4" t="str">
        <f>""</f>
        <v/>
      </c>
      <c r="AN651" s="4" t="str">
        <f>""</f>
        <v/>
      </c>
      <c r="AO651" s="4" t="str">
        <f>""</f>
        <v/>
      </c>
      <c r="AP651" s="4" t="str">
        <f>""</f>
        <v/>
      </c>
      <c r="AQ651" s="4" t="str">
        <f>""</f>
        <v/>
      </c>
      <c r="AR651" s="4" t="str">
        <f>""</f>
        <v/>
      </c>
      <c r="AS651" s="4" t="str">
        <f>""</f>
        <v/>
      </c>
    </row>
    <row r="652" spans="1:45" x14ac:dyDescent="0.25">
      <c r="A652" s="15"/>
      <c r="B652" s="17"/>
      <c r="C652" s="17"/>
      <c r="D652" s="17"/>
      <c r="E652" s="17"/>
      <c r="F652" s="17"/>
      <c r="G652" s="17"/>
      <c r="I652" s="8" t="s">
        <v>39</v>
      </c>
      <c r="J652" s="8">
        <v>1</v>
      </c>
      <c r="K652" s="8">
        <v>2</v>
      </c>
      <c r="L652" s="8">
        <v>30</v>
      </c>
      <c r="M652" s="8">
        <v>0.1</v>
      </c>
      <c r="N652" s="8">
        <v>1</v>
      </c>
      <c r="O652" s="8">
        <v>0.3</v>
      </c>
      <c r="P652" s="8">
        <v>1</v>
      </c>
      <c r="Q652" s="8">
        <v>1</v>
      </c>
      <c r="R652" s="8">
        <v>30</v>
      </c>
      <c r="S652" s="8">
        <v>1.5</v>
      </c>
      <c r="T652" s="8">
        <v>0.5</v>
      </c>
      <c r="U652" s="8">
        <v>0.15</v>
      </c>
      <c r="X652" s="4" t="str">
        <f>""</f>
        <v/>
      </c>
      <c r="Y652" s="4" t="str">
        <f>""</f>
        <v/>
      </c>
      <c r="Z652" s="4" t="str">
        <f>""</f>
        <v/>
      </c>
      <c r="AA652" s="4" t="str">
        <f>""</f>
        <v/>
      </c>
      <c r="AB652" s="4" t="str">
        <f>""</f>
        <v/>
      </c>
      <c r="AC652" s="4" t="str">
        <f>""</f>
        <v/>
      </c>
      <c r="AD652" s="4" t="str">
        <f>""</f>
        <v/>
      </c>
      <c r="AE652" s="4" t="str">
        <f>""</f>
        <v/>
      </c>
      <c r="AF652" s="4" t="str">
        <f>""</f>
        <v/>
      </c>
      <c r="AG652" s="4" t="str">
        <f>""</f>
        <v/>
      </c>
      <c r="AH652" s="4" t="str">
        <f>""</f>
        <v/>
      </c>
      <c r="AI652" s="4" t="str">
        <f>""</f>
        <v/>
      </c>
      <c r="AJ652" s="4" t="str">
        <f>""</f>
        <v/>
      </c>
      <c r="AK652" s="4" t="str">
        <f>""</f>
        <v/>
      </c>
      <c r="AL652" s="4" t="str">
        <f>""</f>
        <v/>
      </c>
      <c r="AM652" s="4" t="str">
        <f>""</f>
        <v/>
      </c>
      <c r="AN652" s="4" t="str">
        <f>""</f>
        <v/>
      </c>
      <c r="AO652" s="4" t="str">
        <f>""</f>
        <v/>
      </c>
      <c r="AP652" s="4" t="str">
        <f>""</f>
        <v/>
      </c>
      <c r="AQ652" s="4" t="str">
        <f>""</f>
        <v/>
      </c>
      <c r="AR652" s="4" t="str">
        <f>""</f>
        <v/>
      </c>
      <c r="AS652" s="4" t="str">
        <f>""</f>
        <v/>
      </c>
    </row>
    <row r="653" spans="1:45" x14ac:dyDescent="0.25">
      <c r="A653" s="15"/>
      <c r="B653" s="17"/>
      <c r="C653" s="17"/>
      <c r="D653" s="17"/>
      <c r="E653" s="17"/>
      <c r="F653" s="17"/>
      <c r="G653" s="17"/>
      <c r="I653" s="8" t="s">
        <v>40</v>
      </c>
      <c r="J653" s="8">
        <v>0</v>
      </c>
      <c r="K653" s="8">
        <v>0</v>
      </c>
      <c r="L653" s="8">
        <f>4*$K$2</f>
        <v>0.04</v>
      </c>
      <c r="M653" s="8">
        <f>4*$K$2</f>
        <v>0.04</v>
      </c>
      <c r="N653" s="8">
        <f>4*$K$2</f>
        <v>0.04</v>
      </c>
      <c r="O653" s="8">
        <v>0</v>
      </c>
      <c r="P653" s="8">
        <v>0</v>
      </c>
      <c r="Q653" s="8">
        <v>0</v>
      </c>
      <c r="R653" s="8">
        <v>0.5</v>
      </c>
      <c r="S653" s="8">
        <v>0.8</v>
      </c>
      <c r="T653" s="8">
        <v>0</v>
      </c>
      <c r="U653" s="8">
        <v>0</v>
      </c>
      <c r="X653" s="4" t="str">
        <f>""</f>
        <v/>
      </c>
      <c r="Y653" s="4" t="str">
        <f>""</f>
        <v/>
      </c>
      <c r="Z653" s="4" t="str">
        <f>""</f>
        <v/>
      </c>
      <c r="AA653" s="4" t="str">
        <f>""</f>
        <v/>
      </c>
      <c r="AB653" s="4" t="str">
        <f>""</f>
        <v/>
      </c>
      <c r="AC653" s="4" t="str">
        <f>""</f>
        <v/>
      </c>
      <c r="AD653" s="4" t="str">
        <f>""</f>
        <v/>
      </c>
      <c r="AE653" s="4" t="str">
        <f>""</f>
        <v/>
      </c>
      <c r="AF653" s="4" t="str">
        <f>""</f>
        <v/>
      </c>
      <c r="AG653" s="4" t="str">
        <f>""</f>
        <v/>
      </c>
      <c r="AH653" s="4" t="str">
        <f>""</f>
        <v/>
      </c>
      <c r="AI653" s="4" t="str">
        <f>""</f>
        <v/>
      </c>
      <c r="AJ653" s="4" t="str">
        <f>""</f>
        <v/>
      </c>
      <c r="AK653" s="4" t="str">
        <f>""</f>
        <v/>
      </c>
      <c r="AL653" s="4" t="str">
        <f>""</f>
        <v/>
      </c>
      <c r="AM653" s="4" t="str">
        <f>""</f>
        <v/>
      </c>
      <c r="AN653" s="4" t="str">
        <f>""</f>
        <v/>
      </c>
      <c r="AO653" s="4" t="str">
        <f>""</f>
        <v/>
      </c>
      <c r="AP653" s="4" t="str">
        <f>""</f>
        <v/>
      </c>
      <c r="AQ653" s="4" t="str">
        <f>""</f>
        <v/>
      </c>
      <c r="AR653" s="4" t="str">
        <f>""</f>
        <v/>
      </c>
      <c r="AS653" s="4" t="str">
        <f>""</f>
        <v/>
      </c>
    </row>
    <row r="654" spans="1:45" x14ac:dyDescent="0.25">
      <c r="A654" s="23" t="s">
        <v>41</v>
      </c>
      <c r="B654" s="18" t="s">
        <v>76</v>
      </c>
      <c r="C654" s="18">
        <v>13.8</v>
      </c>
      <c r="D654" s="18">
        <v>33</v>
      </c>
      <c r="E654" s="18" t="s">
        <v>43</v>
      </c>
      <c r="F654" s="18">
        <v>1</v>
      </c>
      <c r="G654" s="18" t="str">
        <f>B654&amp;C654&amp;D654&amp;E654&amp;F654</f>
        <v>GOV13.833TD1</v>
      </c>
      <c r="H654" s="4" t="s">
        <v>6</v>
      </c>
      <c r="I654" s="4">
        <v>1</v>
      </c>
      <c r="J654" s="4">
        <v>0.06</v>
      </c>
      <c r="K654" s="4">
        <v>0.4</v>
      </c>
      <c r="L654" s="4">
        <v>3</v>
      </c>
      <c r="M654" s="4">
        <v>9.9000000000000005E-2</v>
      </c>
      <c r="N654" s="4">
        <v>0.4</v>
      </c>
      <c r="O654" s="4">
        <v>0.15</v>
      </c>
      <c r="P654" s="4">
        <v>1</v>
      </c>
      <c r="Q654" s="4">
        <v>0.1</v>
      </c>
      <c r="R654" s="4">
        <v>1.35</v>
      </c>
      <c r="S654" s="4">
        <v>1.4</v>
      </c>
      <c r="T654" s="4">
        <v>0.1</v>
      </c>
      <c r="U654" s="4">
        <v>0.1</v>
      </c>
      <c r="V654" s="4" t="s">
        <v>1</v>
      </c>
      <c r="W654" s="4" t="s">
        <v>1</v>
      </c>
      <c r="X654" s="4" t="str">
        <f>""</f>
        <v/>
      </c>
      <c r="Y654" s="4" t="str">
        <f>""</f>
        <v/>
      </c>
      <c r="Z654" s="4" t="str">
        <f>""</f>
        <v/>
      </c>
      <c r="AA654" s="4" t="str">
        <f>""</f>
        <v/>
      </c>
      <c r="AB654" s="4" t="str">
        <f>""</f>
        <v/>
      </c>
      <c r="AC654" s="4" t="str">
        <f>""</f>
        <v/>
      </c>
      <c r="AD654" s="4" t="str">
        <f>""</f>
        <v/>
      </c>
      <c r="AE654" s="4" t="str">
        <f>""</f>
        <v/>
      </c>
      <c r="AF654" s="4" t="str">
        <f>""</f>
        <v/>
      </c>
      <c r="AG654" s="4" t="str">
        <f>""</f>
        <v/>
      </c>
      <c r="AH654" s="4" t="str">
        <f>""</f>
        <v/>
      </c>
      <c r="AI654" s="4" t="str">
        <f>""</f>
        <v/>
      </c>
      <c r="AJ654" s="4" t="str">
        <f>""</f>
        <v/>
      </c>
      <c r="AK654" s="4" t="str">
        <f>""</f>
        <v/>
      </c>
      <c r="AL654" s="4" t="str">
        <f>""</f>
        <v/>
      </c>
      <c r="AM654" s="4" t="str">
        <f>""</f>
        <v/>
      </c>
      <c r="AN654" s="4" t="str">
        <f>""</f>
        <v/>
      </c>
      <c r="AO654" s="4" t="str">
        <f>""</f>
        <v/>
      </c>
      <c r="AP654" s="4" t="str">
        <f>""</f>
        <v/>
      </c>
      <c r="AQ654" s="4" t="str">
        <f>""</f>
        <v/>
      </c>
      <c r="AR654" s="4" t="str">
        <f>""</f>
        <v/>
      </c>
      <c r="AS654" s="4" t="str">
        <f>""</f>
        <v/>
      </c>
    </row>
    <row r="655" spans="1:45" x14ac:dyDescent="0.25">
      <c r="A655" s="15"/>
      <c r="B655" s="16"/>
      <c r="C655" s="16"/>
      <c r="D655" s="16"/>
      <c r="E655" s="16"/>
      <c r="F655" s="16"/>
      <c r="G655" s="16"/>
      <c r="H655" s="14" t="s">
        <v>25</v>
      </c>
      <c r="I655" s="7" t="s">
        <v>26</v>
      </c>
      <c r="J655" s="7" t="s">
        <v>77</v>
      </c>
      <c r="K655" s="7" t="s">
        <v>78</v>
      </c>
      <c r="L655" s="7" t="s">
        <v>79</v>
      </c>
      <c r="M655" s="7" t="s">
        <v>80</v>
      </c>
      <c r="N655" s="7" t="s">
        <v>81</v>
      </c>
      <c r="O655" s="7" t="s">
        <v>82</v>
      </c>
      <c r="P655" s="7" t="s">
        <v>83</v>
      </c>
      <c r="Q655" s="7" t="s">
        <v>84</v>
      </c>
      <c r="R655" s="7" t="s">
        <v>85</v>
      </c>
      <c r="S655" s="7" t="s">
        <v>86</v>
      </c>
      <c r="T655" s="7" t="s">
        <v>87</v>
      </c>
      <c r="U655" s="7" t="s">
        <v>88</v>
      </c>
      <c r="V655" s="7" t="s">
        <v>89</v>
      </c>
      <c r="W655" s="7" t="s">
        <v>90</v>
      </c>
      <c r="X655" s="7" t="s">
        <v>91</v>
      </c>
      <c r="Y655" s="7" t="s">
        <v>92</v>
      </c>
      <c r="Z655" s="7" t="s">
        <v>93</v>
      </c>
      <c r="AA655" s="7" t="s">
        <v>94</v>
      </c>
      <c r="AB655" s="7" t="s">
        <v>95</v>
      </c>
      <c r="AC655" s="7" t="s">
        <v>96</v>
      </c>
      <c r="AD655" s="7" t="s">
        <v>97</v>
      </c>
      <c r="AE655" s="7" t="s">
        <v>98</v>
      </c>
      <c r="AF655" s="7" t="s">
        <v>99</v>
      </c>
      <c r="AI655" s="4" t="str">
        <f>""</f>
        <v/>
      </c>
      <c r="AJ655" s="4" t="str">
        <f>""</f>
        <v/>
      </c>
      <c r="AK655" s="4" t="str">
        <f>""</f>
        <v/>
      </c>
      <c r="AL655" s="4" t="str">
        <f>""</f>
        <v/>
      </c>
      <c r="AM655" s="4" t="str">
        <f>""</f>
        <v/>
      </c>
      <c r="AN655" s="4" t="str">
        <f>""</f>
        <v/>
      </c>
      <c r="AO655" s="4" t="str">
        <f>""</f>
        <v/>
      </c>
      <c r="AP655" s="4" t="str">
        <f>""</f>
        <v/>
      </c>
      <c r="AQ655" s="4" t="str">
        <f>""</f>
        <v/>
      </c>
      <c r="AR655" s="4" t="str">
        <f>""</f>
        <v/>
      </c>
      <c r="AS655" s="4" t="str">
        <f>""</f>
        <v/>
      </c>
    </row>
    <row r="656" spans="1:45" x14ac:dyDescent="0.25">
      <c r="A656" s="15"/>
      <c r="B656" s="17"/>
      <c r="C656" s="17"/>
      <c r="D656" s="17"/>
      <c r="E656" s="17"/>
      <c r="F656" s="17"/>
      <c r="G656" s="17"/>
      <c r="I656" s="8" t="s">
        <v>39</v>
      </c>
      <c r="J656" s="8"/>
      <c r="K656" s="8"/>
      <c r="L656" s="8"/>
      <c r="M656" s="8"/>
      <c r="N656" s="8"/>
      <c r="O656" s="8"/>
      <c r="P656" s="8">
        <v>15</v>
      </c>
      <c r="Q656" s="8">
        <v>15</v>
      </c>
      <c r="R656" s="8"/>
      <c r="S656" s="8">
        <v>15</v>
      </c>
      <c r="T656" s="8">
        <v>15</v>
      </c>
      <c r="U656" s="8"/>
      <c r="V656" s="8"/>
      <c r="W656" s="8"/>
      <c r="X656" s="8">
        <v>2</v>
      </c>
      <c r="Y656" s="8">
        <v>2</v>
      </c>
      <c r="Z656" s="8"/>
      <c r="AA656" s="8">
        <v>2</v>
      </c>
      <c r="AB656" s="8">
        <v>2</v>
      </c>
      <c r="AC656" s="8">
        <v>2</v>
      </c>
      <c r="AD656" s="8">
        <v>2</v>
      </c>
      <c r="AE656" s="8">
        <v>0.99</v>
      </c>
      <c r="AF656" s="8">
        <v>0</v>
      </c>
      <c r="AI656" s="4" t="str">
        <f>""</f>
        <v/>
      </c>
      <c r="AJ656" s="4" t="str">
        <f>""</f>
        <v/>
      </c>
      <c r="AK656" s="4" t="str">
        <f>""</f>
        <v/>
      </c>
      <c r="AL656" s="4" t="str">
        <f>""</f>
        <v/>
      </c>
      <c r="AM656" s="4" t="str">
        <f>""</f>
        <v/>
      </c>
      <c r="AN656" s="4" t="str">
        <f>""</f>
        <v/>
      </c>
      <c r="AO656" s="4" t="str">
        <f>""</f>
        <v/>
      </c>
      <c r="AP656" s="4" t="str">
        <f>""</f>
        <v/>
      </c>
      <c r="AQ656" s="4" t="str">
        <f>""</f>
        <v/>
      </c>
      <c r="AR656" s="4" t="str">
        <f>""</f>
        <v/>
      </c>
      <c r="AS656" s="4" t="str">
        <f>""</f>
        <v/>
      </c>
    </row>
    <row r="657" spans="1:45" x14ac:dyDescent="0.25">
      <c r="A657" s="15"/>
      <c r="B657" s="17"/>
      <c r="C657" s="17"/>
      <c r="D657" s="17"/>
      <c r="E657" s="17"/>
      <c r="F657" s="17"/>
      <c r="G657" s="17"/>
      <c r="I657" s="8" t="s">
        <v>40</v>
      </c>
      <c r="J657" s="8"/>
      <c r="K657" s="8"/>
      <c r="L657" s="8"/>
      <c r="M657" s="8"/>
      <c r="N657" s="8"/>
      <c r="O657" s="8"/>
      <c r="P657" s="8">
        <v>1.5</v>
      </c>
      <c r="Q657" s="8">
        <v>1.5</v>
      </c>
      <c r="R657" s="8">
        <f>2*$K$2</f>
        <v>0.02</v>
      </c>
      <c r="S657" s="8">
        <v>1.5</v>
      </c>
      <c r="T657" s="8">
        <v>1.5</v>
      </c>
      <c r="U657" s="8">
        <f>2*$K$2</f>
        <v>0.02</v>
      </c>
      <c r="V657" s="8"/>
      <c r="W657" s="8"/>
      <c r="X657" s="8">
        <f t="shared" ref="X657:Y657" si="80">2*$K$2</f>
        <v>0.02</v>
      </c>
      <c r="Y657" s="8">
        <f t="shared" si="80"/>
        <v>0.02</v>
      </c>
      <c r="Z657" s="8"/>
      <c r="AA657" s="8">
        <f t="shared" ref="AA657:AD657" si="81">2*$K$2</f>
        <v>0.02</v>
      </c>
      <c r="AB657" s="8">
        <f t="shared" si="81"/>
        <v>0.02</v>
      </c>
      <c r="AC657" s="8">
        <f t="shared" si="81"/>
        <v>0.02</v>
      </c>
      <c r="AD657" s="8">
        <f t="shared" si="81"/>
        <v>0.02</v>
      </c>
      <c r="AE657" s="8">
        <v>0</v>
      </c>
      <c r="AF657" s="8">
        <v>-0.3</v>
      </c>
      <c r="AI657" s="4" t="str">
        <f>""</f>
        <v/>
      </c>
      <c r="AJ657" s="4" t="str">
        <f>""</f>
        <v/>
      </c>
      <c r="AK657" s="4" t="str">
        <f>""</f>
        <v/>
      </c>
      <c r="AL657" s="4" t="str">
        <f>""</f>
        <v/>
      </c>
      <c r="AM657" s="4" t="str">
        <f>""</f>
        <v/>
      </c>
      <c r="AN657" s="4" t="str">
        <f>""</f>
        <v/>
      </c>
      <c r="AO657" s="4" t="str">
        <f>""</f>
        <v/>
      </c>
      <c r="AP657" s="4" t="str">
        <f>""</f>
        <v/>
      </c>
      <c r="AQ657" s="4" t="str">
        <f>""</f>
        <v/>
      </c>
      <c r="AR657" s="4" t="str">
        <f>""</f>
        <v/>
      </c>
      <c r="AS657" s="4" t="str">
        <f>""</f>
        <v/>
      </c>
    </row>
    <row r="658" spans="1:45" x14ac:dyDescent="0.25">
      <c r="A658" s="24" t="s">
        <v>41</v>
      </c>
      <c r="B658" s="18" t="s">
        <v>100</v>
      </c>
      <c r="C658" s="18">
        <v>13.8</v>
      </c>
      <c r="D658" s="18">
        <v>33</v>
      </c>
      <c r="E658" s="18" t="s">
        <v>43</v>
      </c>
      <c r="F658" s="18">
        <v>1</v>
      </c>
      <c r="G658" s="18" t="str">
        <f>B658&amp;C658&amp;D658&amp;E658&amp;F658</f>
        <v>PSS13.833TD1</v>
      </c>
      <c r="H658" s="4" t="s">
        <v>9</v>
      </c>
      <c r="I658" s="4">
        <v>1</v>
      </c>
      <c r="J658" s="4">
        <v>1</v>
      </c>
      <c r="K658" s="4">
        <v>0</v>
      </c>
      <c r="L658" s="4">
        <v>3</v>
      </c>
      <c r="M658" s="4">
        <v>0</v>
      </c>
      <c r="N658" s="4">
        <v>5</v>
      </c>
      <c r="O658" s="4">
        <v>1</v>
      </c>
      <c r="P658" s="4">
        <v>2.5</v>
      </c>
      <c r="Q658" s="4">
        <v>2.5</v>
      </c>
      <c r="R658" s="4">
        <v>0</v>
      </c>
      <c r="S658" s="4">
        <v>2.5</v>
      </c>
      <c r="T658" s="4">
        <v>0</v>
      </c>
      <c r="U658" s="4">
        <v>2.5</v>
      </c>
      <c r="V658" s="4">
        <v>0.39</v>
      </c>
      <c r="W658" s="4">
        <v>1</v>
      </c>
      <c r="X658" s="4">
        <v>0</v>
      </c>
      <c r="Y658" s="4">
        <v>0.1</v>
      </c>
      <c r="Z658" s="4">
        <v>6.5</v>
      </c>
      <c r="AA658" s="4">
        <v>0.44</v>
      </c>
      <c r="AB658" s="4">
        <v>0.08</v>
      </c>
      <c r="AC658" s="4">
        <v>0.2</v>
      </c>
      <c r="AD658" s="4">
        <v>0.98</v>
      </c>
      <c r="AE658" s="4">
        <v>0.1</v>
      </c>
      <c r="AF658" s="4">
        <v>-0.1</v>
      </c>
      <c r="AG658" s="4" t="s">
        <v>1</v>
      </c>
      <c r="AH658" s="4" t="s">
        <v>1</v>
      </c>
      <c r="AI658" s="4" t="str">
        <f>""</f>
        <v/>
      </c>
      <c r="AJ658" s="4" t="str">
        <f>""</f>
        <v/>
      </c>
      <c r="AK658" s="4" t="str">
        <f>""</f>
        <v/>
      </c>
      <c r="AL658" s="4" t="str">
        <f>""</f>
        <v/>
      </c>
      <c r="AM658" s="4" t="str">
        <f>""</f>
        <v/>
      </c>
      <c r="AN658" s="4" t="str">
        <f>""</f>
        <v/>
      </c>
      <c r="AO658" s="4" t="str">
        <f>""</f>
        <v/>
      </c>
      <c r="AP658" s="4" t="str">
        <f>""</f>
        <v/>
      </c>
      <c r="AQ658" s="4" t="str">
        <f>""</f>
        <v/>
      </c>
      <c r="AR658" s="4" t="str">
        <f>""</f>
        <v/>
      </c>
      <c r="AS658" s="4" t="str">
        <f>""</f>
        <v/>
      </c>
    </row>
    <row r="659" spans="1:45" x14ac:dyDescent="0.25">
      <c r="A659" s="27" t="s">
        <v>163</v>
      </c>
      <c r="B659" s="9"/>
      <c r="C659" s="9"/>
      <c r="D659" s="9"/>
      <c r="E659" s="9"/>
      <c r="F659" s="16"/>
      <c r="G659" s="16"/>
      <c r="H659" s="14" t="s">
        <v>25</v>
      </c>
      <c r="I659" s="7" t="s">
        <v>26</v>
      </c>
      <c r="J659" s="7" t="s">
        <v>103</v>
      </c>
      <c r="K659" s="7" t="s">
        <v>104</v>
      </c>
      <c r="L659" s="7" t="s">
        <v>105</v>
      </c>
      <c r="M659" s="7" t="s">
        <v>106</v>
      </c>
      <c r="N659" s="7" t="s">
        <v>107</v>
      </c>
      <c r="O659" s="7" t="s">
        <v>108</v>
      </c>
      <c r="P659" s="7" t="s">
        <v>109</v>
      </c>
      <c r="Q659" s="7" t="s">
        <v>110</v>
      </c>
      <c r="R659" s="7" t="s">
        <v>111</v>
      </c>
      <c r="S659" s="7" t="s">
        <v>112</v>
      </c>
      <c r="T659" s="7" t="s">
        <v>113</v>
      </c>
      <c r="U659" s="7" t="s">
        <v>114</v>
      </c>
      <c r="V659" s="7" t="s">
        <v>115</v>
      </c>
      <c r="W659" s="7" t="s">
        <v>116</v>
      </c>
      <c r="X659" s="7" t="s">
        <v>117</v>
      </c>
      <c r="Y659" s="7" t="s">
        <v>118</v>
      </c>
      <c r="Z659" s="7" t="s">
        <v>119</v>
      </c>
      <c r="AC659" s="4" t="str">
        <f>""</f>
        <v/>
      </c>
      <c r="AD659" s="4" t="str">
        <f>""</f>
        <v/>
      </c>
      <c r="AE659" s="4" t="str">
        <f>""</f>
        <v/>
      </c>
      <c r="AF659" s="4" t="str">
        <f>""</f>
        <v/>
      </c>
      <c r="AG659" s="4" t="str">
        <f>""</f>
        <v/>
      </c>
      <c r="AH659" s="4" t="str">
        <f>""</f>
        <v/>
      </c>
      <c r="AI659" s="4" t="str">
        <f>""</f>
        <v/>
      </c>
      <c r="AJ659" s="4" t="str">
        <f>""</f>
        <v/>
      </c>
      <c r="AK659" s="4" t="str">
        <f>""</f>
        <v/>
      </c>
      <c r="AL659" s="4" t="str">
        <f>""</f>
        <v/>
      </c>
      <c r="AM659" s="4" t="str">
        <f>""</f>
        <v/>
      </c>
      <c r="AN659" s="4" t="str">
        <f>""</f>
        <v/>
      </c>
      <c r="AO659" s="4" t="str">
        <f>""</f>
        <v/>
      </c>
      <c r="AP659" s="4" t="str">
        <f>""</f>
        <v/>
      </c>
      <c r="AQ659" s="4" t="str">
        <f>""</f>
        <v/>
      </c>
      <c r="AR659" s="4" t="str">
        <f>""</f>
        <v/>
      </c>
      <c r="AS659" s="4" t="str">
        <f>""</f>
        <v/>
      </c>
    </row>
    <row r="660" spans="1:45" x14ac:dyDescent="0.25">
      <c r="A660" s="25"/>
      <c r="B660" s="10"/>
      <c r="C660" s="10"/>
      <c r="D660" s="10"/>
      <c r="E660" s="10"/>
      <c r="F660" s="17"/>
      <c r="G660" s="17"/>
      <c r="I660" s="8" t="s">
        <v>39</v>
      </c>
      <c r="J660" s="8">
        <v>0.5</v>
      </c>
      <c r="K660" s="8">
        <v>75</v>
      </c>
      <c r="L660" s="8">
        <v>75</v>
      </c>
      <c r="M660" s="8">
        <v>10</v>
      </c>
      <c r="N660" s="8">
        <v>0</v>
      </c>
      <c r="O660" s="8">
        <v>1</v>
      </c>
      <c r="P660" s="8">
        <v>1.2</v>
      </c>
      <c r="Q660" s="8">
        <v>18</v>
      </c>
      <c r="R660" s="8">
        <v>118</v>
      </c>
      <c r="S660" s="8">
        <v>0</v>
      </c>
      <c r="T660" s="8">
        <v>1.1000000000000001</v>
      </c>
      <c r="U660" s="8">
        <v>10</v>
      </c>
      <c r="V660" s="8">
        <v>1.1000000000000001</v>
      </c>
      <c r="W660" s="8">
        <v>20</v>
      </c>
      <c r="X660" s="8">
        <v>1</v>
      </c>
      <c r="Y660" s="8">
        <v>0.5</v>
      </c>
      <c r="Z660" s="8">
        <v>90</v>
      </c>
      <c r="AC660" s="4" t="str">
        <f>""</f>
        <v/>
      </c>
      <c r="AD660" s="4" t="str">
        <f>""</f>
        <v/>
      </c>
      <c r="AE660" s="4" t="str">
        <f>""</f>
        <v/>
      </c>
      <c r="AF660" s="4" t="str">
        <f>""</f>
        <v/>
      </c>
      <c r="AG660" s="4" t="str">
        <f>""</f>
        <v/>
      </c>
      <c r="AH660" s="4" t="str">
        <f>""</f>
        <v/>
      </c>
      <c r="AI660" s="4" t="str">
        <f>""</f>
        <v/>
      </c>
      <c r="AJ660" s="4" t="str">
        <f>""</f>
        <v/>
      </c>
      <c r="AK660" s="4" t="str">
        <f>""</f>
        <v/>
      </c>
      <c r="AL660" s="4" t="str">
        <f>""</f>
        <v/>
      </c>
      <c r="AM660" s="4" t="str">
        <f>""</f>
        <v/>
      </c>
      <c r="AN660" s="4" t="str">
        <f>""</f>
        <v/>
      </c>
      <c r="AO660" s="4" t="str">
        <f>""</f>
        <v/>
      </c>
      <c r="AP660" s="4" t="str">
        <f>""</f>
        <v/>
      </c>
      <c r="AQ660" s="4" t="str">
        <f>""</f>
        <v/>
      </c>
      <c r="AR660" s="4" t="str">
        <f>""</f>
        <v/>
      </c>
      <c r="AS660" s="4" t="str">
        <f>""</f>
        <v/>
      </c>
    </row>
    <row r="661" spans="1:45" x14ac:dyDescent="0.25">
      <c r="A661" s="25"/>
      <c r="B661" s="10"/>
      <c r="C661" s="10"/>
      <c r="D661" s="10"/>
      <c r="E661" s="10"/>
      <c r="F661" s="17"/>
      <c r="G661" s="17"/>
      <c r="I661" s="8" t="s">
        <v>40</v>
      </c>
      <c r="J661" s="8">
        <v>0</v>
      </c>
      <c r="K661" s="8">
        <v>0</v>
      </c>
      <c r="L661" s="8">
        <v>0</v>
      </c>
      <c r="M661" s="8">
        <v>0.8</v>
      </c>
      <c r="N661" s="8">
        <v>-6</v>
      </c>
      <c r="O661" s="8">
        <v>0</v>
      </c>
      <c r="P661" s="8">
        <v>0</v>
      </c>
      <c r="Q661" s="8">
        <v>0</v>
      </c>
      <c r="R661" s="8">
        <v>0.8</v>
      </c>
      <c r="S661" s="8">
        <v>-118</v>
      </c>
      <c r="T661" s="8">
        <v>0</v>
      </c>
      <c r="U661" s="8">
        <v>1</v>
      </c>
      <c r="V661" s="8">
        <v>0</v>
      </c>
      <c r="W661" s="8">
        <v>1</v>
      </c>
      <c r="X661" s="8">
        <v>0</v>
      </c>
      <c r="Y661" s="8">
        <v>0</v>
      </c>
      <c r="Z661" s="8">
        <v>-90</v>
      </c>
      <c r="AC661" s="4" t="str">
        <f>""</f>
        <v/>
      </c>
      <c r="AD661" s="4" t="str">
        <f>""</f>
        <v/>
      </c>
      <c r="AE661" s="4" t="str">
        <f>""</f>
        <v/>
      </c>
      <c r="AF661" s="4" t="str">
        <f>""</f>
        <v/>
      </c>
      <c r="AG661" s="4" t="str">
        <f>""</f>
        <v/>
      </c>
      <c r="AH661" s="4" t="str">
        <f>""</f>
        <v/>
      </c>
      <c r="AI661" s="4" t="str">
        <f>""</f>
        <v/>
      </c>
      <c r="AJ661" s="4" t="str">
        <f>""</f>
        <v/>
      </c>
      <c r="AK661" s="4" t="str">
        <f>""</f>
        <v/>
      </c>
      <c r="AL661" s="4" t="str">
        <f>""</f>
        <v/>
      </c>
      <c r="AM661" s="4" t="str">
        <f>""</f>
        <v/>
      </c>
      <c r="AN661" s="4" t="str">
        <f>""</f>
        <v/>
      </c>
      <c r="AO661" s="4" t="str">
        <f>""</f>
        <v/>
      </c>
      <c r="AP661" s="4" t="str">
        <f>""</f>
        <v/>
      </c>
      <c r="AQ661" s="4" t="str">
        <f>""</f>
        <v/>
      </c>
      <c r="AR661" s="4" t="str">
        <f>""</f>
        <v/>
      </c>
      <c r="AS661" s="4" t="str">
        <f>""</f>
        <v/>
      </c>
    </row>
    <row r="662" spans="1:45" x14ac:dyDescent="0.25">
      <c r="A662" s="22" t="s">
        <v>41</v>
      </c>
      <c r="B662" s="18" t="s">
        <v>42</v>
      </c>
      <c r="C662" s="18">
        <v>13.8</v>
      </c>
      <c r="D662" s="18">
        <v>40</v>
      </c>
      <c r="E662" s="18" t="s">
        <v>43</v>
      </c>
      <c r="F662" s="18">
        <v>1</v>
      </c>
      <c r="G662" s="18" t="str">
        <f>B662&amp;C662&amp;D662&amp;E662&amp;F662</f>
        <v>AVR13.840TD1</v>
      </c>
      <c r="H662" s="4" t="s">
        <v>3</v>
      </c>
      <c r="I662" s="4">
        <v>1</v>
      </c>
      <c r="J662" s="4">
        <v>0</v>
      </c>
      <c r="K662" s="4">
        <v>10.75</v>
      </c>
      <c r="L662" s="4">
        <v>10.75</v>
      </c>
      <c r="M662" s="4">
        <v>5</v>
      </c>
      <c r="N662" s="4">
        <v>-0.87</v>
      </c>
      <c r="O662" s="4">
        <v>0</v>
      </c>
      <c r="P662" s="4">
        <v>1</v>
      </c>
      <c r="Q662" s="4">
        <v>0</v>
      </c>
      <c r="R662" s="4">
        <v>99</v>
      </c>
      <c r="S662" s="4">
        <v>-99</v>
      </c>
      <c r="T662" s="4">
        <v>0</v>
      </c>
      <c r="U662" s="4">
        <v>9.3000000000000007</v>
      </c>
      <c r="V662" s="4">
        <v>0</v>
      </c>
      <c r="W662" s="4">
        <v>11.63</v>
      </c>
      <c r="X662" s="4">
        <v>0.113</v>
      </c>
      <c r="Y662" s="4">
        <v>0.124</v>
      </c>
      <c r="Z662" s="4">
        <v>0</v>
      </c>
      <c r="AA662" s="4" t="s">
        <v>1</v>
      </c>
      <c r="AB662" s="4" t="s">
        <v>1</v>
      </c>
      <c r="AC662" s="4" t="str">
        <f>""</f>
        <v/>
      </c>
      <c r="AD662" s="4" t="str">
        <f>""</f>
        <v/>
      </c>
      <c r="AE662" s="4" t="str">
        <f>""</f>
        <v/>
      </c>
      <c r="AF662" s="4" t="str">
        <f>""</f>
        <v/>
      </c>
      <c r="AG662" s="4" t="str">
        <f>""</f>
        <v/>
      </c>
      <c r="AH662" s="4" t="str">
        <f>""</f>
        <v/>
      </c>
      <c r="AI662" s="4" t="str">
        <f>""</f>
        <v/>
      </c>
      <c r="AJ662" s="4" t="str">
        <f>""</f>
        <v/>
      </c>
      <c r="AK662" s="4" t="str">
        <f>""</f>
        <v/>
      </c>
      <c r="AL662" s="4" t="str">
        <f>""</f>
        <v/>
      </c>
      <c r="AM662" s="4" t="str">
        <f>""</f>
        <v/>
      </c>
      <c r="AN662" s="4" t="str">
        <f>""</f>
        <v/>
      </c>
      <c r="AO662" s="4" t="str">
        <f>""</f>
        <v/>
      </c>
      <c r="AP662" s="4" t="str">
        <f>""</f>
        <v/>
      </c>
      <c r="AQ662" s="4" t="str">
        <f>""</f>
        <v/>
      </c>
      <c r="AR662" s="4" t="str">
        <f>""</f>
        <v/>
      </c>
      <c r="AS662" s="4" t="str">
        <f>""</f>
        <v/>
      </c>
    </row>
    <row r="663" spans="1:45" x14ac:dyDescent="0.25">
      <c r="A663" s="15"/>
      <c r="B663" s="16"/>
      <c r="C663" s="16"/>
      <c r="D663" s="16"/>
      <c r="E663" s="16"/>
      <c r="F663" s="16"/>
      <c r="G663" s="16"/>
      <c r="H663" s="14" t="s">
        <v>25</v>
      </c>
      <c r="I663" s="7" t="s">
        <v>26</v>
      </c>
      <c r="J663" s="7" t="s">
        <v>44</v>
      </c>
      <c r="K663" s="7" t="s">
        <v>45</v>
      </c>
      <c r="L663" s="7" t="s">
        <v>46</v>
      </c>
      <c r="M663" s="7" t="s">
        <v>47</v>
      </c>
      <c r="N663" s="7" t="s">
        <v>48</v>
      </c>
      <c r="O663" s="7" t="s">
        <v>49</v>
      </c>
      <c r="P663" s="7" t="s">
        <v>50</v>
      </c>
      <c r="Q663" s="7" t="s">
        <v>51</v>
      </c>
      <c r="R663" s="7" t="s">
        <v>52</v>
      </c>
      <c r="S663" s="7" t="s">
        <v>53</v>
      </c>
      <c r="T663" s="7" t="s">
        <v>54</v>
      </c>
      <c r="U663" s="7" t="s">
        <v>55</v>
      </c>
      <c r="X663" s="4" t="str">
        <f>""</f>
        <v/>
      </c>
      <c r="Y663" s="4" t="str">
        <f>""</f>
        <v/>
      </c>
      <c r="Z663" s="4" t="str">
        <f>""</f>
        <v/>
      </c>
      <c r="AA663" s="4" t="str">
        <f>""</f>
        <v/>
      </c>
      <c r="AB663" s="4" t="str">
        <f>""</f>
        <v/>
      </c>
      <c r="AC663" s="4" t="str">
        <f>""</f>
        <v/>
      </c>
      <c r="AD663" s="4" t="str">
        <f>""</f>
        <v/>
      </c>
      <c r="AE663" s="4" t="str">
        <f>""</f>
        <v/>
      </c>
      <c r="AF663" s="4" t="str">
        <f>""</f>
        <v/>
      </c>
      <c r="AG663" s="4" t="str">
        <f>""</f>
        <v/>
      </c>
      <c r="AH663" s="4" t="str">
        <f>""</f>
        <v/>
      </c>
      <c r="AI663" s="4" t="str">
        <f>""</f>
        <v/>
      </c>
      <c r="AJ663" s="4" t="str">
        <f>""</f>
        <v/>
      </c>
      <c r="AK663" s="4" t="str">
        <f>""</f>
        <v/>
      </c>
      <c r="AL663" s="4" t="str">
        <f>""</f>
        <v/>
      </c>
      <c r="AM663" s="4" t="str">
        <f>""</f>
        <v/>
      </c>
      <c r="AN663" s="4" t="str">
        <f>""</f>
        <v/>
      </c>
      <c r="AO663" s="4" t="str">
        <f>""</f>
        <v/>
      </c>
      <c r="AP663" s="4" t="str">
        <f>""</f>
        <v/>
      </c>
      <c r="AQ663" s="4" t="str">
        <f>""</f>
        <v/>
      </c>
      <c r="AR663" s="4" t="str">
        <f>""</f>
        <v/>
      </c>
      <c r="AS663" s="4" t="str">
        <f>""</f>
        <v/>
      </c>
    </row>
    <row r="664" spans="1:45" x14ac:dyDescent="0.25">
      <c r="A664" s="15"/>
      <c r="B664" s="17"/>
      <c r="C664" s="17"/>
      <c r="D664" s="17"/>
      <c r="E664" s="17"/>
      <c r="F664" s="17"/>
      <c r="G664" s="17"/>
      <c r="I664" s="8" t="s">
        <v>39</v>
      </c>
      <c r="J664" s="8">
        <v>10</v>
      </c>
      <c r="K664" s="8">
        <v>0.2</v>
      </c>
      <c r="L664" s="8">
        <v>0.2</v>
      </c>
      <c r="M664" s="8">
        <v>10</v>
      </c>
      <c r="N664" s="8">
        <v>3</v>
      </c>
      <c r="O664" s="8">
        <v>2.5</v>
      </c>
      <c r="P664" s="8"/>
      <c r="Q664" s="8"/>
      <c r="R664" s="8"/>
      <c r="S664" s="8"/>
      <c r="T664" s="8"/>
      <c r="U664" s="8"/>
      <c r="X664" s="4" t="str">
        <f>""</f>
        <v/>
      </c>
      <c r="Y664" s="4" t="str">
        <f>""</f>
        <v/>
      </c>
      <c r="Z664" s="4" t="str">
        <f>""</f>
        <v/>
      </c>
      <c r="AA664" s="4" t="str">
        <f>""</f>
        <v/>
      </c>
      <c r="AB664" s="4" t="str">
        <f>""</f>
        <v/>
      </c>
      <c r="AC664" s="4" t="str">
        <f>""</f>
        <v/>
      </c>
      <c r="AD664" s="4" t="str">
        <f>""</f>
        <v/>
      </c>
      <c r="AE664" s="4" t="str">
        <f>""</f>
        <v/>
      </c>
      <c r="AF664" s="4" t="str">
        <f>""</f>
        <v/>
      </c>
      <c r="AG664" s="4" t="str">
        <f>""</f>
        <v/>
      </c>
      <c r="AH664" s="4" t="str">
        <f>""</f>
        <v/>
      </c>
      <c r="AI664" s="4" t="str">
        <f>""</f>
        <v/>
      </c>
      <c r="AJ664" s="4" t="str">
        <f>""</f>
        <v/>
      </c>
      <c r="AK664" s="4" t="str">
        <f>""</f>
        <v/>
      </c>
      <c r="AL664" s="4" t="str">
        <f>""</f>
        <v/>
      </c>
      <c r="AM664" s="4" t="str">
        <f>""</f>
        <v/>
      </c>
      <c r="AN664" s="4" t="str">
        <f>""</f>
        <v/>
      </c>
      <c r="AO664" s="4" t="str">
        <f>""</f>
        <v/>
      </c>
      <c r="AP664" s="4" t="str">
        <f>""</f>
        <v/>
      </c>
      <c r="AQ664" s="4" t="str">
        <f>""</f>
        <v/>
      </c>
      <c r="AR664" s="4" t="str">
        <f>""</f>
        <v/>
      </c>
      <c r="AS664" s="4" t="str">
        <f>""</f>
        <v/>
      </c>
    </row>
    <row r="665" spans="1:45" x14ac:dyDescent="0.25">
      <c r="A665" s="15"/>
      <c r="B665" s="17"/>
      <c r="C665" s="17"/>
      <c r="D665" s="17"/>
      <c r="E665" s="17"/>
      <c r="F665" s="17"/>
      <c r="G665" s="17"/>
      <c r="I665" s="8" t="s">
        <v>40</v>
      </c>
      <c r="J665" s="8">
        <v>1</v>
      </c>
      <c r="K665" s="8">
        <f>4*$K$2</f>
        <v>0.04</v>
      </c>
      <c r="L665" s="8">
        <f>4*$K$2</f>
        <v>0.04</v>
      </c>
      <c r="M665" s="8">
        <v>1</v>
      </c>
      <c r="N665" s="8">
        <v>0</v>
      </c>
      <c r="O665" s="8"/>
      <c r="P665" s="8"/>
      <c r="Q665" s="8"/>
      <c r="R665" s="8"/>
      <c r="S665" s="8"/>
      <c r="T665" s="8">
        <v>0</v>
      </c>
      <c r="U665" s="8"/>
      <c r="X665" s="4" t="str">
        <f>""</f>
        <v/>
      </c>
      <c r="Y665" s="4" t="str">
        <f>""</f>
        <v/>
      </c>
      <c r="Z665" s="4" t="str">
        <f>""</f>
        <v/>
      </c>
      <c r="AA665" s="4" t="str">
        <f>""</f>
        <v/>
      </c>
      <c r="AB665" s="4" t="str">
        <f>""</f>
        <v/>
      </c>
      <c r="AC665" s="4" t="str">
        <f>""</f>
        <v/>
      </c>
      <c r="AD665" s="4" t="str">
        <f>""</f>
        <v/>
      </c>
      <c r="AE665" s="4" t="str">
        <f>""</f>
        <v/>
      </c>
      <c r="AF665" s="4" t="str">
        <f>""</f>
        <v/>
      </c>
      <c r="AG665" s="4" t="str">
        <f>""</f>
        <v/>
      </c>
      <c r="AH665" s="4" t="str">
        <f>""</f>
        <v/>
      </c>
      <c r="AI665" s="4" t="str">
        <f>""</f>
        <v/>
      </c>
      <c r="AJ665" s="4" t="str">
        <f>""</f>
        <v/>
      </c>
      <c r="AK665" s="4" t="str">
        <f>""</f>
        <v/>
      </c>
      <c r="AL665" s="4" t="str">
        <f>""</f>
        <v/>
      </c>
      <c r="AM665" s="4" t="str">
        <f>""</f>
        <v/>
      </c>
      <c r="AN665" s="4" t="str">
        <f>""</f>
        <v/>
      </c>
      <c r="AO665" s="4" t="str">
        <f>""</f>
        <v/>
      </c>
      <c r="AP665" s="4" t="str">
        <f>""</f>
        <v/>
      </c>
      <c r="AQ665" s="4" t="str">
        <f>""</f>
        <v/>
      </c>
      <c r="AR665" s="4" t="str">
        <f>""</f>
        <v/>
      </c>
      <c r="AS665" s="4" t="str">
        <f>""</f>
        <v/>
      </c>
    </row>
    <row r="666" spans="1:45" x14ac:dyDescent="0.25">
      <c r="A666" s="23" t="s">
        <v>41</v>
      </c>
      <c r="B666" s="18" t="s">
        <v>62</v>
      </c>
      <c r="C666" s="18">
        <v>13.8</v>
      </c>
      <c r="D666" s="18">
        <v>40</v>
      </c>
      <c r="E666" s="18" t="s">
        <v>43</v>
      </c>
      <c r="F666" s="18">
        <v>1</v>
      </c>
      <c r="G666" s="18" t="str">
        <f>B666&amp;C666&amp;D666&amp;E666&amp;F666</f>
        <v>GEN13.840TD1</v>
      </c>
      <c r="H666" s="4" t="s">
        <v>0</v>
      </c>
      <c r="I666" s="4">
        <v>1</v>
      </c>
      <c r="J666" s="4">
        <v>6.6</v>
      </c>
      <c r="K666" s="4">
        <v>0.05</v>
      </c>
      <c r="L666" s="4">
        <v>0.155</v>
      </c>
      <c r="M666" s="4">
        <v>2</v>
      </c>
      <c r="N666" s="4">
        <v>0</v>
      </c>
      <c r="O666" s="4">
        <v>1.1299999999999999</v>
      </c>
      <c r="P666" s="4">
        <v>0.73399999999999999</v>
      </c>
      <c r="Q666" s="4">
        <v>0.26</v>
      </c>
      <c r="R666" s="4">
        <v>0.22</v>
      </c>
      <c r="S666" s="4">
        <v>0.104</v>
      </c>
      <c r="T666" s="4">
        <v>0.19400000000000001</v>
      </c>
      <c r="U666" s="4">
        <v>0.68500000000000005</v>
      </c>
      <c r="V666" s="4" t="s">
        <v>1</v>
      </c>
      <c r="W666" s="4" t="s">
        <v>1</v>
      </c>
      <c r="X666" s="4" t="str">
        <f>""</f>
        <v/>
      </c>
      <c r="Y666" s="4" t="str">
        <f>""</f>
        <v/>
      </c>
      <c r="Z666" s="4" t="str">
        <f>""</f>
        <v/>
      </c>
      <c r="AA666" s="4" t="str">
        <f>""</f>
        <v/>
      </c>
      <c r="AB666" s="4" t="str">
        <f>""</f>
        <v/>
      </c>
      <c r="AC666" s="4" t="str">
        <f>""</f>
        <v/>
      </c>
      <c r="AD666" s="4" t="str">
        <f>""</f>
        <v/>
      </c>
      <c r="AE666" s="4" t="str">
        <f>""</f>
        <v/>
      </c>
      <c r="AF666" s="4" t="str">
        <f>""</f>
        <v/>
      </c>
      <c r="AG666" s="4" t="str">
        <f>""</f>
        <v/>
      </c>
      <c r="AH666" s="4" t="str">
        <f>""</f>
        <v/>
      </c>
      <c r="AI666" s="4" t="str">
        <f>""</f>
        <v/>
      </c>
      <c r="AJ666" s="4" t="str">
        <f>""</f>
        <v/>
      </c>
      <c r="AK666" s="4" t="str">
        <f>""</f>
        <v/>
      </c>
      <c r="AL666" s="4" t="str">
        <f>""</f>
        <v/>
      </c>
      <c r="AM666" s="4" t="str">
        <f>""</f>
        <v/>
      </c>
      <c r="AN666" s="4" t="str">
        <f>""</f>
        <v/>
      </c>
      <c r="AO666" s="4" t="str">
        <f>""</f>
        <v/>
      </c>
      <c r="AP666" s="4" t="str">
        <f>""</f>
        <v/>
      </c>
      <c r="AQ666" s="4" t="str">
        <f>""</f>
        <v/>
      </c>
      <c r="AR666" s="4" t="str">
        <f>""</f>
        <v/>
      </c>
      <c r="AS666" s="4" t="str">
        <f>""</f>
        <v/>
      </c>
    </row>
    <row r="667" spans="1:45" x14ac:dyDescent="0.25">
      <c r="A667" s="15"/>
      <c r="B667" s="16"/>
      <c r="C667" s="16"/>
      <c r="D667" s="16"/>
      <c r="E667" s="16"/>
      <c r="F667" s="16"/>
      <c r="G667" s="16"/>
      <c r="H667" s="14" t="s">
        <v>25</v>
      </c>
      <c r="I667" s="7" t="s">
        <v>26</v>
      </c>
      <c r="J667" s="7" t="s">
        <v>64</v>
      </c>
      <c r="K667" s="7" t="s">
        <v>65</v>
      </c>
      <c r="L667" s="7" t="s">
        <v>66</v>
      </c>
      <c r="M667" s="7" t="s">
        <v>67</v>
      </c>
      <c r="N667" s="7" t="s">
        <v>68</v>
      </c>
      <c r="O667" s="7" t="s">
        <v>69</v>
      </c>
      <c r="P667" s="7" t="s">
        <v>70</v>
      </c>
      <c r="Q667" s="7" t="s">
        <v>71</v>
      </c>
      <c r="R667" s="7" t="s">
        <v>72</v>
      </c>
      <c r="S667" s="7" t="s">
        <v>73</v>
      </c>
      <c r="T667" s="7" t="s">
        <v>74</v>
      </c>
      <c r="U667" s="7" t="s">
        <v>75</v>
      </c>
      <c r="X667" s="4" t="str">
        <f>""</f>
        <v/>
      </c>
      <c r="Y667" s="4" t="str">
        <f>""</f>
        <v/>
      </c>
      <c r="Z667" s="4" t="str">
        <f>""</f>
        <v/>
      </c>
      <c r="AA667" s="4" t="str">
        <f>""</f>
        <v/>
      </c>
      <c r="AB667" s="4" t="str">
        <f>""</f>
        <v/>
      </c>
      <c r="AC667" s="4" t="str">
        <f>""</f>
        <v/>
      </c>
      <c r="AD667" s="4" t="str">
        <f>""</f>
        <v/>
      </c>
      <c r="AE667" s="4" t="str">
        <f>""</f>
        <v/>
      </c>
      <c r="AF667" s="4" t="str">
        <f>""</f>
        <v/>
      </c>
      <c r="AG667" s="4" t="str">
        <f>""</f>
        <v/>
      </c>
      <c r="AH667" s="4" t="str">
        <f>""</f>
        <v/>
      </c>
      <c r="AI667" s="4" t="str">
        <f>""</f>
        <v/>
      </c>
      <c r="AJ667" s="4" t="str">
        <f>""</f>
        <v/>
      </c>
      <c r="AK667" s="4" t="str">
        <f>""</f>
        <v/>
      </c>
      <c r="AL667" s="4" t="str">
        <f>""</f>
        <v/>
      </c>
      <c r="AM667" s="4" t="str">
        <f>""</f>
        <v/>
      </c>
      <c r="AN667" s="4" t="str">
        <f>""</f>
        <v/>
      </c>
      <c r="AO667" s="4" t="str">
        <f>""</f>
        <v/>
      </c>
      <c r="AP667" s="4" t="str">
        <f>""</f>
        <v/>
      </c>
      <c r="AQ667" s="4" t="str">
        <f>""</f>
        <v/>
      </c>
      <c r="AR667" s="4" t="str">
        <f>""</f>
        <v/>
      </c>
      <c r="AS667" s="4" t="str">
        <f>""</f>
        <v/>
      </c>
    </row>
    <row r="668" spans="1:45" x14ac:dyDescent="0.25">
      <c r="A668" s="15"/>
      <c r="B668" s="17"/>
      <c r="C668" s="17"/>
      <c r="D668" s="17"/>
      <c r="E668" s="17"/>
      <c r="F668" s="17"/>
      <c r="G668" s="17"/>
      <c r="I668" s="8" t="s">
        <v>39</v>
      </c>
      <c r="J668" s="8">
        <v>1</v>
      </c>
      <c r="K668" s="8">
        <v>2</v>
      </c>
      <c r="L668" s="8">
        <v>30</v>
      </c>
      <c r="M668" s="8">
        <v>0.1</v>
      </c>
      <c r="N668" s="8">
        <v>1</v>
      </c>
      <c r="O668" s="8">
        <v>0.3</v>
      </c>
      <c r="P668" s="8">
        <v>1</v>
      </c>
      <c r="Q668" s="8">
        <v>1</v>
      </c>
      <c r="R668" s="8">
        <v>30</v>
      </c>
      <c r="S668" s="8">
        <v>1.5</v>
      </c>
      <c r="T668" s="8">
        <v>0.5</v>
      </c>
      <c r="U668" s="8">
        <v>0.15</v>
      </c>
      <c r="X668" s="4" t="str">
        <f>""</f>
        <v/>
      </c>
      <c r="Y668" s="4" t="str">
        <f>""</f>
        <v/>
      </c>
      <c r="Z668" s="4" t="str">
        <f>""</f>
        <v/>
      </c>
      <c r="AA668" s="4" t="str">
        <f>""</f>
        <v/>
      </c>
      <c r="AB668" s="4" t="str">
        <f>""</f>
        <v/>
      </c>
      <c r="AC668" s="4" t="str">
        <f>""</f>
        <v/>
      </c>
      <c r="AD668" s="4" t="str">
        <f>""</f>
        <v/>
      </c>
      <c r="AE668" s="4" t="str">
        <f>""</f>
        <v/>
      </c>
      <c r="AF668" s="4" t="str">
        <f>""</f>
        <v/>
      </c>
      <c r="AG668" s="4" t="str">
        <f>""</f>
        <v/>
      </c>
      <c r="AH668" s="4" t="str">
        <f>""</f>
        <v/>
      </c>
      <c r="AI668" s="4" t="str">
        <f>""</f>
        <v/>
      </c>
      <c r="AJ668" s="4" t="str">
        <f>""</f>
        <v/>
      </c>
      <c r="AK668" s="4" t="str">
        <f>""</f>
        <v/>
      </c>
      <c r="AL668" s="4" t="str">
        <f>""</f>
        <v/>
      </c>
      <c r="AM668" s="4" t="str">
        <f>""</f>
        <v/>
      </c>
      <c r="AN668" s="4" t="str">
        <f>""</f>
        <v/>
      </c>
      <c r="AO668" s="4" t="str">
        <f>""</f>
        <v/>
      </c>
      <c r="AP668" s="4" t="str">
        <f>""</f>
        <v/>
      </c>
      <c r="AQ668" s="4" t="str">
        <f>""</f>
        <v/>
      </c>
      <c r="AR668" s="4" t="str">
        <f>""</f>
        <v/>
      </c>
      <c r="AS668" s="4" t="str">
        <f>""</f>
        <v/>
      </c>
    </row>
    <row r="669" spans="1:45" x14ac:dyDescent="0.25">
      <c r="A669" s="15"/>
      <c r="B669" s="17"/>
      <c r="C669" s="17"/>
      <c r="D669" s="17"/>
      <c r="E669" s="17"/>
      <c r="F669" s="17"/>
      <c r="G669" s="17"/>
      <c r="I669" s="8" t="s">
        <v>40</v>
      </c>
      <c r="J669" s="8">
        <v>0</v>
      </c>
      <c r="K669" s="8">
        <v>0</v>
      </c>
      <c r="L669" s="8">
        <f>4*$K$2</f>
        <v>0.04</v>
      </c>
      <c r="M669" s="8">
        <f>4*$K$2</f>
        <v>0.04</v>
      </c>
      <c r="N669" s="8">
        <f>4*$K$2</f>
        <v>0.04</v>
      </c>
      <c r="O669" s="8">
        <v>0</v>
      </c>
      <c r="P669" s="8">
        <v>0</v>
      </c>
      <c r="Q669" s="8">
        <v>0</v>
      </c>
      <c r="R669" s="8">
        <v>0.5</v>
      </c>
      <c r="S669" s="8">
        <v>0.8</v>
      </c>
      <c r="T669" s="8">
        <v>0</v>
      </c>
      <c r="U669" s="8">
        <v>0</v>
      </c>
      <c r="X669" s="4" t="str">
        <f>""</f>
        <v/>
      </c>
      <c r="Y669" s="4" t="str">
        <f>""</f>
        <v/>
      </c>
      <c r="Z669" s="4" t="str">
        <f>""</f>
        <v/>
      </c>
      <c r="AA669" s="4" t="str">
        <f>""</f>
        <v/>
      </c>
      <c r="AB669" s="4" t="str">
        <f>""</f>
        <v/>
      </c>
      <c r="AC669" s="4" t="str">
        <f>""</f>
        <v/>
      </c>
      <c r="AD669" s="4" t="str">
        <f>""</f>
        <v/>
      </c>
      <c r="AE669" s="4" t="str">
        <f>""</f>
        <v/>
      </c>
      <c r="AF669" s="4" t="str">
        <f>""</f>
        <v/>
      </c>
      <c r="AG669" s="4" t="str">
        <f>""</f>
        <v/>
      </c>
      <c r="AH669" s="4" t="str">
        <f>""</f>
        <v/>
      </c>
      <c r="AI669" s="4" t="str">
        <f>""</f>
        <v/>
      </c>
      <c r="AJ669" s="4" t="str">
        <f>""</f>
        <v/>
      </c>
      <c r="AK669" s="4" t="str">
        <f>""</f>
        <v/>
      </c>
      <c r="AL669" s="4" t="str">
        <f>""</f>
        <v/>
      </c>
      <c r="AM669" s="4" t="str">
        <f>""</f>
        <v/>
      </c>
      <c r="AN669" s="4" t="str">
        <f>""</f>
        <v/>
      </c>
      <c r="AO669" s="4" t="str">
        <f>""</f>
        <v/>
      </c>
      <c r="AP669" s="4" t="str">
        <f>""</f>
        <v/>
      </c>
      <c r="AQ669" s="4" t="str">
        <f>""</f>
        <v/>
      </c>
      <c r="AR669" s="4" t="str">
        <f>""</f>
        <v/>
      </c>
      <c r="AS669" s="4" t="str">
        <f>""</f>
        <v/>
      </c>
    </row>
    <row r="670" spans="1:45" x14ac:dyDescent="0.25">
      <c r="A670" s="23" t="s">
        <v>41</v>
      </c>
      <c r="B670" s="18" t="s">
        <v>76</v>
      </c>
      <c r="C670" s="18">
        <v>13.8</v>
      </c>
      <c r="D670" s="18">
        <v>40</v>
      </c>
      <c r="E670" s="18" t="s">
        <v>43</v>
      </c>
      <c r="F670" s="18">
        <v>1</v>
      </c>
      <c r="G670" s="18" t="str">
        <f>B670&amp;C670&amp;D670&amp;E670&amp;F670</f>
        <v>GOV13.840TD1</v>
      </c>
      <c r="H670" s="4" t="s">
        <v>6</v>
      </c>
      <c r="I670" s="4">
        <v>1</v>
      </c>
      <c r="J670" s="4">
        <v>0.06</v>
      </c>
      <c r="K670" s="4">
        <v>0.4</v>
      </c>
      <c r="L670" s="4">
        <v>3</v>
      </c>
      <c r="M670" s="4">
        <v>9.9000000000000005E-2</v>
      </c>
      <c r="N670" s="4">
        <v>0.4</v>
      </c>
      <c r="O670" s="4">
        <v>0.15</v>
      </c>
      <c r="P670" s="4">
        <v>1</v>
      </c>
      <c r="Q670" s="4">
        <v>0.1</v>
      </c>
      <c r="R670" s="4">
        <v>1.35</v>
      </c>
      <c r="S670" s="4">
        <v>1.4</v>
      </c>
      <c r="T670" s="4">
        <v>0.1</v>
      </c>
      <c r="U670" s="4">
        <v>0.1</v>
      </c>
      <c r="V670" s="4" t="s">
        <v>1</v>
      </c>
      <c r="W670" s="4" t="s">
        <v>1</v>
      </c>
      <c r="X670" s="4" t="str">
        <f>""</f>
        <v/>
      </c>
      <c r="Y670" s="4" t="str">
        <f>""</f>
        <v/>
      </c>
      <c r="Z670" s="4" t="str">
        <f>""</f>
        <v/>
      </c>
      <c r="AA670" s="4" t="str">
        <f>""</f>
        <v/>
      </c>
      <c r="AB670" s="4" t="str">
        <f>""</f>
        <v/>
      </c>
      <c r="AC670" s="4" t="str">
        <f>""</f>
        <v/>
      </c>
      <c r="AD670" s="4" t="str">
        <f>""</f>
        <v/>
      </c>
      <c r="AE670" s="4" t="str">
        <f>""</f>
        <v/>
      </c>
      <c r="AF670" s="4" t="str">
        <f>""</f>
        <v/>
      </c>
      <c r="AG670" s="4" t="str">
        <f>""</f>
        <v/>
      </c>
      <c r="AH670" s="4" t="str">
        <f>""</f>
        <v/>
      </c>
      <c r="AI670" s="4" t="str">
        <f>""</f>
        <v/>
      </c>
      <c r="AJ670" s="4" t="str">
        <f>""</f>
        <v/>
      </c>
      <c r="AK670" s="4" t="str">
        <f>""</f>
        <v/>
      </c>
      <c r="AL670" s="4" t="str">
        <f>""</f>
        <v/>
      </c>
      <c r="AM670" s="4" t="str">
        <f>""</f>
        <v/>
      </c>
      <c r="AN670" s="4" t="str">
        <f>""</f>
        <v/>
      </c>
      <c r="AO670" s="4" t="str">
        <f>""</f>
        <v/>
      </c>
      <c r="AP670" s="4" t="str">
        <f>""</f>
        <v/>
      </c>
      <c r="AQ670" s="4" t="str">
        <f>""</f>
        <v/>
      </c>
      <c r="AR670" s="4" t="str">
        <f>""</f>
        <v/>
      </c>
      <c r="AS670" s="4" t="str">
        <f>""</f>
        <v/>
      </c>
    </row>
    <row r="671" spans="1:45" x14ac:dyDescent="0.25">
      <c r="A671" s="15"/>
      <c r="B671" s="16"/>
      <c r="C671" s="16"/>
      <c r="D671" s="16"/>
      <c r="E671" s="16"/>
      <c r="F671" s="16"/>
      <c r="G671" s="16"/>
      <c r="H671" s="14" t="s">
        <v>25</v>
      </c>
      <c r="I671" s="7" t="s">
        <v>26</v>
      </c>
      <c r="J671" s="7" t="s">
        <v>77</v>
      </c>
      <c r="K671" s="7" t="s">
        <v>78</v>
      </c>
      <c r="L671" s="7" t="s">
        <v>79</v>
      </c>
      <c r="M671" s="7" t="s">
        <v>80</v>
      </c>
      <c r="N671" s="7" t="s">
        <v>81</v>
      </c>
      <c r="O671" s="7" t="s">
        <v>82</v>
      </c>
      <c r="P671" s="7" t="s">
        <v>83</v>
      </c>
      <c r="Q671" s="7" t="s">
        <v>84</v>
      </c>
      <c r="R671" s="7" t="s">
        <v>85</v>
      </c>
      <c r="S671" s="7" t="s">
        <v>86</v>
      </c>
      <c r="T671" s="7" t="s">
        <v>87</v>
      </c>
      <c r="U671" s="7" t="s">
        <v>88</v>
      </c>
      <c r="V671" s="7" t="s">
        <v>89</v>
      </c>
      <c r="W671" s="7" t="s">
        <v>90</v>
      </c>
      <c r="X671" s="7" t="s">
        <v>91</v>
      </c>
      <c r="Y671" s="7" t="s">
        <v>92</v>
      </c>
      <c r="Z671" s="7" t="s">
        <v>93</v>
      </c>
      <c r="AA671" s="7" t="s">
        <v>94</v>
      </c>
      <c r="AB671" s="7" t="s">
        <v>95</v>
      </c>
      <c r="AC671" s="7" t="s">
        <v>96</v>
      </c>
      <c r="AD671" s="7" t="s">
        <v>97</v>
      </c>
      <c r="AE671" s="7" t="s">
        <v>98</v>
      </c>
      <c r="AF671" s="7" t="s">
        <v>99</v>
      </c>
      <c r="AI671" s="4" t="str">
        <f>""</f>
        <v/>
      </c>
      <c r="AJ671" s="4" t="str">
        <f>""</f>
        <v/>
      </c>
      <c r="AK671" s="4" t="str">
        <f>""</f>
        <v/>
      </c>
      <c r="AL671" s="4" t="str">
        <f>""</f>
        <v/>
      </c>
      <c r="AM671" s="4" t="str">
        <f>""</f>
        <v/>
      </c>
      <c r="AN671" s="4" t="str">
        <f>""</f>
        <v/>
      </c>
      <c r="AO671" s="4" t="str">
        <f>""</f>
        <v/>
      </c>
      <c r="AP671" s="4" t="str">
        <f>""</f>
        <v/>
      </c>
      <c r="AQ671" s="4" t="str">
        <f>""</f>
        <v/>
      </c>
      <c r="AR671" s="4" t="str">
        <f>""</f>
        <v/>
      </c>
      <c r="AS671" s="4" t="str">
        <f>""</f>
        <v/>
      </c>
    </row>
    <row r="672" spans="1:45" x14ac:dyDescent="0.25">
      <c r="A672" s="15"/>
      <c r="B672" s="17"/>
      <c r="C672" s="17"/>
      <c r="D672" s="17"/>
      <c r="E672" s="17"/>
      <c r="F672" s="17"/>
      <c r="G672" s="17"/>
      <c r="I672" s="8" t="s">
        <v>39</v>
      </c>
      <c r="J672" s="8"/>
      <c r="K672" s="8"/>
      <c r="L672" s="8"/>
      <c r="M672" s="8"/>
      <c r="N672" s="8"/>
      <c r="O672" s="8"/>
      <c r="P672" s="8">
        <v>15</v>
      </c>
      <c r="Q672" s="8">
        <v>15</v>
      </c>
      <c r="R672" s="8"/>
      <c r="S672" s="8">
        <v>15</v>
      </c>
      <c r="T672" s="8">
        <v>15</v>
      </c>
      <c r="U672" s="8"/>
      <c r="V672" s="8"/>
      <c r="W672" s="8"/>
      <c r="X672" s="8">
        <v>2</v>
      </c>
      <c r="Y672" s="8">
        <v>2</v>
      </c>
      <c r="Z672" s="8"/>
      <c r="AA672" s="8">
        <v>2</v>
      </c>
      <c r="AB672" s="8">
        <v>2</v>
      </c>
      <c r="AC672" s="8">
        <v>2</v>
      </c>
      <c r="AD672" s="8">
        <v>2</v>
      </c>
      <c r="AE672" s="8">
        <v>0.99</v>
      </c>
      <c r="AF672" s="8">
        <v>0</v>
      </c>
      <c r="AI672" s="4" t="str">
        <f>""</f>
        <v/>
      </c>
      <c r="AJ672" s="4" t="str">
        <f>""</f>
        <v/>
      </c>
      <c r="AK672" s="4" t="str">
        <f>""</f>
        <v/>
      </c>
      <c r="AL672" s="4" t="str">
        <f>""</f>
        <v/>
      </c>
      <c r="AM672" s="4" t="str">
        <f>""</f>
        <v/>
      </c>
      <c r="AN672" s="4" t="str">
        <f>""</f>
        <v/>
      </c>
      <c r="AO672" s="4" t="str">
        <f>""</f>
        <v/>
      </c>
      <c r="AP672" s="4" t="str">
        <f>""</f>
        <v/>
      </c>
      <c r="AQ672" s="4" t="str">
        <f>""</f>
        <v/>
      </c>
      <c r="AR672" s="4" t="str">
        <f>""</f>
        <v/>
      </c>
      <c r="AS672" s="4" t="str">
        <f>""</f>
        <v/>
      </c>
    </row>
    <row r="673" spans="1:45" x14ac:dyDescent="0.25">
      <c r="A673" s="15"/>
      <c r="B673" s="17"/>
      <c r="C673" s="17"/>
      <c r="D673" s="17"/>
      <c r="E673" s="17"/>
      <c r="F673" s="17"/>
      <c r="G673" s="17"/>
      <c r="I673" s="8" t="s">
        <v>40</v>
      </c>
      <c r="J673" s="8"/>
      <c r="K673" s="8"/>
      <c r="L673" s="8"/>
      <c r="M673" s="8"/>
      <c r="N673" s="8"/>
      <c r="O673" s="8"/>
      <c r="P673" s="8">
        <v>1.5</v>
      </c>
      <c r="Q673" s="8">
        <v>1.5</v>
      </c>
      <c r="R673" s="8">
        <f>2*$K$2</f>
        <v>0.02</v>
      </c>
      <c r="S673" s="8">
        <v>1.5</v>
      </c>
      <c r="T673" s="8">
        <v>1.5</v>
      </c>
      <c r="U673" s="8">
        <f>2*$K$2</f>
        <v>0.02</v>
      </c>
      <c r="V673" s="8"/>
      <c r="W673" s="8"/>
      <c r="X673" s="8">
        <f t="shared" ref="X673:Y673" si="82">2*$K$2</f>
        <v>0.02</v>
      </c>
      <c r="Y673" s="8">
        <f t="shared" si="82"/>
        <v>0.02</v>
      </c>
      <c r="Z673" s="8"/>
      <c r="AA673" s="8">
        <f t="shared" ref="AA673:AD673" si="83">2*$K$2</f>
        <v>0.02</v>
      </c>
      <c r="AB673" s="8">
        <f t="shared" si="83"/>
        <v>0.02</v>
      </c>
      <c r="AC673" s="8">
        <f t="shared" si="83"/>
        <v>0.02</v>
      </c>
      <c r="AD673" s="8">
        <f t="shared" si="83"/>
        <v>0.02</v>
      </c>
      <c r="AE673" s="8">
        <v>0</v>
      </c>
      <c r="AF673" s="8">
        <v>-0.3</v>
      </c>
      <c r="AI673" s="4" t="str">
        <f>""</f>
        <v/>
      </c>
      <c r="AJ673" s="4" t="str">
        <f>""</f>
        <v/>
      </c>
      <c r="AK673" s="4" t="str">
        <f>""</f>
        <v/>
      </c>
      <c r="AL673" s="4" t="str">
        <f>""</f>
        <v/>
      </c>
      <c r="AM673" s="4" t="str">
        <f>""</f>
        <v/>
      </c>
      <c r="AN673" s="4" t="str">
        <f>""</f>
        <v/>
      </c>
      <c r="AO673" s="4" t="str">
        <f>""</f>
        <v/>
      </c>
      <c r="AP673" s="4" t="str">
        <f>""</f>
        <v/>
      </c>
      <c r="AQ673" s="4" t="str">
        <f>""</f>
        <v/>
      </c>
      <c r="AR673" s="4" t="str">
        <f>""</f>
        <v/>
      </c>
      <c r="AS673" s="4" t="str">
        <f>""</f>
        <v/>
      </c>
    </row>
    <row r="674" spans="1:45" x14ac:dyDescent="0.25">
      <c r="A674" s="24" t="s">
        <v>41</v>
      </c>
      <c r="B674" s="18" t="s">
        <v>100</v>
      </c>
      <c r="C674" s="18">
        <v>13.8</v>
      </c>
      <c r="D674" s="18">
        <v>40</v>
      </c>
      <c r="E674" s="18" t="s">
        <v>43</v>
      </c>
      <c r="F674" s="18">
        <v>1</v>
      </c>
      <c r="G674" s="18" t="str">
        <f>B674&amp;C674&amp;D674&amp;E674&amp;F674</f>
        <v>PSS13.840TD1</v>
      </c>
      <c r="H674" s="4" t="s">
        <v>9</v>
      </c>
      <c r="I674" s="4">
        <v>1</v>
      </c>
      <c r="J674" s="4">
        <v>1</v>
      </c>
      <c r="K674" s="4">
        <v>0</v>
      </c>
      <c r="L674" s="4">
        <v>3</v>
      </c>
      <c r="M674" s="4">
        <v>0</v>
      </c>
      <c r="N674" s="4">
        <v>5</v>
      </c>
      <c r="O674" s="4">
        <v>1</v>
      </c>
      <c r="P674" s="4">
        <v>2.5</v>
      </c>
      <c r="Q674" s="4">
        <v>2.5</v>
      </c>
      <c r="R674" s="4">
        <v>0</v>
      </c>
      <c r="S674" s="4">
        <v>2.5</v>
      </c>
      <c r="T674" s="4">
        <v>0</v>
      </c>
      <c r="U674" s="4">
        <v>2.5</v>
      </c>
      <c r="V674" s="4">
        <v>0.39</v>
      </c>
      <c r="W674" s="4">
        <v>1</v>
      </c>
      <c r="X674" s="4">
        <v>0</v>
      </c>
      <c r="Y674" s="4">
        <v>0.1</v>
      </c>
      <c r="Z674" s="4">
        <v>6.5</v>
      </c>
      <c r="AA674" s="4">
        <v>0.44</v>
      </c>
      <c r="AB674" s="4">
        <v>0.08</v>
      </c>
      <c r="AC674" s="4">
        <v>0.2</v>
      </c>
      <c r="AD674" s="4">
        <v>0.98</v>
      </c>
      <c r="AE674" s="4">
        <v>0.1</v>
      </c>
      <c r="AF674" s="4">
        <v>-0.1</v>
      </c>
      <c r="AG674" s="4" t="s">
        <v>1</v>
      </c>
      <c r="AH674" s="4" t="s">
        <v>1</v>
      </c>
      <c r="AI674" s="4" t="str">
        <f>""</f>
        <v/>
      </c>
      <c r="AJ674" s="4" t="str">
        <f>""</f>
        <v/>
      </c>
      <c r="AK674" s="4" t="str">
        <f>""</f>
        <v/>
      </c>
      <c r="AL674" s="4" t="str">
        <f>""</f>
        <v/>
      </c>
      <c r="AM674" s="4" t="str">
        <f>""</f>
        <v/>
      </c>
      <c r="AN674" s="4" t="str">
        <f>""</f>
        <v/>
      </c>
      <c r="AO674" s="4" t="str">
        <f>""</f>
        <v/>
      </c>
      <c r="AP674" s="4" t="str">
        <f>""</f>
        <v/>
      </c>
      <c r="AQ674" s="4" t="str">
        <f>""</f>
        <v/>
      </c>
      <c r="AR674" s="4" t="str">
        <f>""</f>
        <v/>
      </c>
      <c r="AS674" s="4" t="str">
        <f>""</f>
        <v/>
      </c>
    </row>
    <row r="675" spans="1:45" x14ac:dyDescent="0.25">
      <c r="A675" s="27" t="s">
        <v>164</v>
      </c>
      <c r="B675" s="9"/>
      <c r="C675" s="9"/>
      <c r="D675" s="9"/>
      <c r="E675" s="9"/>
      <c r="F675" s="16"/>
      <c r="G675" s="16"/>
      <c r="H675" s="14" t="s">
        <v>25</v>
      </c>
      <c r="I675" s="7" t="s">
        <v>26</v>
      </c>
      <c r="J675" s="7" t="s">
        <v>103</v>
      </c>
      <c r="K675" s="7" t="s">
        <v>104</v>
      </c>
      <c r="L675" s="7" t="s">
        <v>105</v>
      </c>
      <c r="M675" s="7" t="s">
        <v>106</v>
      </c>
      <c r="N675" s="7" t="s">
        <v>107</v>
      </c>
      <c r="O675" s="7" t="s">
        <v>108</v>
      </c>
      <c r="P675" s="7" t="s">
        <v>109</v>
      </c>
      <c r="Q675" s="7" t="s">
        <v>110</v>
      </c>
      <c r="R675" s="7" t="s">
        <v>111</v>
      </c>
      <c r="S675" s="7" t="s">
        <v>112</v>
      </c>
      <c r="T675" s="7" t="s">
        <v>113</v>
      </c>
      <c r="U675" s="7" t="s">
        <v>114</v>
      </c>
      <c r="V675" s="7" t="s">
        <v>115</v>
      </c>
      <c r="W675" s="7" t="s">
        <v>116</v>
      </c>
      <c r="X675" s="7" t="s">
        <v>117</v>
      </c>
      <c r="Y675" s="7" t="s">
        <v>118</v>
      </c>
      <c r="Z675" s="7" t="s">
        <v>119</v>
      </c>
      <c r="AC675" s="4" t="str">
        <f>""</f>
        <v/>
      </c>
      <c r="AD675" s="4" t="str">
        <f>""</f>
        <v/>
      </c>
      <c r="AE675" s="4" t="str">
        <f>""</f>
        <v/>
      </c>
      <c r="AF675" s="4" t="str">
        <f>""</f>
        <v/>
      </c>
      <c r="AG675" s="4" t="str">
        <f>""</f>
        <v/>
      </c>
      <c r="AH675" s="4" t="str">
        <f>""</f>
        <v/>
      </c>
      <c r="AI675" s="4" t="str">
        <f>""</f>
        <v/>
      </c>
      <c r="AJ675" s="4" t="str">
        <f>""</f>
        <v/>
      </c>
      <c r="AK675" s="4" t="str">
        <f>""</f>
        <v/>
      </c>
      <c r="AL675" s="4" t="str">
        <f>""</f>
        <v/>
      </c>
      <c r="AM675" s="4" t="str">
        <f>""</f>
        <v/>
      </c>
      <c r="AN675" s="4" t="str">
        <f>""</f>
        <v/>
      </c>
      <c r="AO675" s="4" t="str">
        <f>""</f>
        <v/>
      </c>
      <c r="AP675" s="4" t="str">
        <f>""</f>
        <v/>
      </c>
      <c r="AQ675" s="4" t="str">
        <f>""</f>
        <v/>
      </c>
      <c r="AR675" s="4" t="str">
        <f>""</f>
        <v/>
      </c>
      <c r="AS675" s="4" t="str">
        <f>""</f>
        <v/>
      </c>
    </row>
    <row r="676" spans="1:45" x14ac:dyDescent="0.25">
      <c r="A676" s="25"/>
      <c r="B676" s="10"/>
      <c r="C676" s="10"/>
      <c r="D676" s="10"/>
      <c r="E676" s="10"/>
      <c r="F676" s="17"/>
      <c r="G676" s="17"/>
      <c r="I676" s="8" t="s">
        <v>39</v>
      </c>
      <c r="J676" s="8">
        <v>0.5</v>
      </c>
      <c r="K676" s="8">
        <v>75</v>
      </c>
      <c r="L676" s="8">
        <v>75</v>
      </c>
      <c r="M676" s="8">
        <v>10</v>
      </c>
      <c r="N676" s="8">
        <v>0</v>
      </c>
      <c r="O676" s="8">
        <v>1</v>
      </c>
      <c r="P676" s="8">
        <v>1.2</v>
      </c>
      <c r="Q676" s="8">
        <v>18</v>
      </c>
      <c r="R676" s="8">
        <v>118</v>
      </c>
      <c r="S676" s="8">
        <v>0</v>
      </c>
      <c r="T676" s="8">
        <v>1.1000000000000001</v>
      </c>
      <c r="U676" s="8">
        <v>10</v>
      </c>
      <c r="V676" s="8">
        <v>1.1000000000000001</v>
      </c>
      <c r="W676" s="8">
        <v>20</v>
      </c>
      <c r="X676" s="8">
        <v>1</v>
      </c>
      <c r="Y676" s="8">
        <v>0.5</v>
      </c>
      <c r="Z676" s="8">
        <v>90</v>
      </c>
      <c r="AC676" s="4" t="str">
        <f>""</f>
        <v/>
      </c>
      <c r="AD676" s="4" t="str">
        <f>""</f>
        <v/>
      </c>
      <c r="AE676" s="4" t="str">
        <f>""</f>
        <v/>
      </c>
      <c r="AF676" s="4" t="str">
        <f>""</f>
        <v/>
      </c>
      <c r="AG676" s="4" t="str">
        <f>""</f>
        <v/>
      </c>
      <c r="AH676" s="4" t="str">
        <f>""</f>
        <v/>
      </c>
      <c r="AI676" s="4" t="str">
        <f>""</f>
        <v/>
      </c>
      <c r="AJ676" s="4" t="str">
        <f>""</f>
        <v/>
      </c>
      <c r="AK676" s="4" t="str">
        <f>""</f>
        <v/>
      </c>
      <c r="AL676" s="4" t="str">
        <f>""</f>
        <v/>
      </c>
      <c r="AM676" s="4" t="str">
        <f>""</f>
        <v/>
      </c>
      <c r="AN676" s="4" t="str">
        <f>""</f>
        <v/>
      </c>
      <c r="AO676" s="4" t="str">
        <f>""</f>
        <v/>
      </c>
      <c r="AP676" s="4" t="str">
        <f>""</f>
        <v/>
      </c>
      <c r="AQ676" s="4" t="str">
        <f>""</f>
        <v/>
      </c>
      <c r="AR676" s="4" t="str">
        <f>""</f>
        <v/>
      </c>
      <c r="AS676" s="4" t="str">
        <f>""</f>
        <v/>
      </c>
    </row>
    <row r="677" spans="1:45" x14ac:dyDescent="0.25">
      <c r="A677" s="25"/>
      <c r="B677" s="10"/>
      <c r="C677" s="10"/>
      <c r="D677" s="10"/>
      <c r="E677" s="10"/>
      <c r="F677" s="17"/>
      <c r="G677" s="17"/>
      <c r="I677" s="8" t="s">
        <v>40</v>
      </c>
      <c r="J677" s="8">
        <v>0</v>
      </c>
      <c r="K677" s="8">
        <v>0</v>
      </c>
      <c r="L677" s="8">
        <v>0</v>
      </c>
      <c r="M677" s="8">
        <v>0.8</v>
      </c>
      <c r="N677" s="8">
        <v>-6</v>
      </c>
      <c r="O677" s="8">
        <v>0</v>
      </c>
      <c r="P677" s="8">
        <v>0</v>
      </c>
      <c r="Q677" s="8">
        <v>0</v>
      </c>
      <c r="R677" s="8">
        <v>0.8</v>
      </c>
      <c r="S677" s="8">
        <v>-118</v>
      </c>
      <c r="T677" s="8">
        <v>0</v>
      </c>
      <c r="U677" s="8">
        <v>1</v>
      </c>
      <c r="V677" s="8">
        <v>0</v>
      </c>
      <c r="W677" s="8">
        <v>1</v>
      </c>
      <c r="X677" s="8">
        <v>0</v>
      </c>
      <c r="Y677" s="8">
        <v>0</v>
      </c>
      <c r="Z677" s="8">
        <v>-90</v>
      </c>
      <c r="AC677" s="4" t="str">
        <f>""</f>
        <v/>
      </c>
      <c r="AD677" s="4" t="str">
        <f>""</f>
        <v/>
      </c>
      <c r="AE677" s="4" t="str">
        <f>""</f>
        <v/>
      </c>
      <c r="AF677" s="4" t="str">
        <f>""</f>
        <v/>
      </c>
      <c r="AG677" s="4" t="str">
        <f>""</f>
        <v/>
      </c>
      <c r="AH677" s="4" t="str">
        <f>""</f>
        <v/>
      </c>
      <c r="AI677" s="4" t="str">
        <f>""</f>
        <v/>
      </c>
      <c r="AJ677" s="4" t="str">
        <f>""</f>
        <v/>
      </c>
      <c r="AK677" s="4" t="str">
        <f>""</f>
        <v/>
      </c>
      <c r="AL677" s="4" t="str">
        <f>""</f>
        <v/>
      </c>
      <c r="AM677" s="4" t="str">
        <f>""</f>
        <v/>
      </c>
      <c r="AN677" s="4" t="str">
        <f>""</f>
        <v/>
      </c>
      <c r="AO677" s="4" t="str">
        <f>""</f>
        <v/>
      </c>
      <c r="AP677" s="4" t="str">
        <f>""</f>
        <v/>
      </c>
      <c r="AQ677" s="4" t="str">
        <f>""</f>
        <v/>
      </c>
      <c r="AR677" s="4" t="str">
        <f>""</f>
        <v/>
      </c>
      <c r="AS677" s="4" t="str">
        <f>""</f>
        <v/>
      </c>
    </row>
    <row r="678" spans="1:45" x14ac:dyDescent="0.25">
      <c r="A678" s="22" t="s">
        <v>41</v>
      </c>
      <c r="B678" s="18" t="s">
        <v>42</v>
      </c>
      <c r="C678" s="18">
        <v>13.8</v>
      </c>
      <c r="D678" s="18">
        <v>48</v>
      </c>
      <c r="E678" s="18" t="s">
        <v>43</v>
      </c>
      <c r="F678" s="18">
        <v>1</v>
      </c>
      <c r="G678" s="18" t="str">
        <f>B678&amp;C678&amp;D678&amp;E678&amp;F678</f>
        <v>AVR13.848TD1</v>
      </c>
      <c r="H678" s="4" t="s">
        <v>3</v>
      </c>
      <c r="I678" s="4">
        <v>1</v>
      </c>
      <c r="J678" s="4">
        <v>0</v>
      </c>
      <c r="K678" s="4">
        <v>10.75</v>
      </c>
      <c r="L678" s="4">
        <v>10.75</v>
      </c>
      <c r="M678" s="4">
        <v>5</v>
      </c>
      <c r="N678" s="4">
        <v>-0.87</v>
      </c>
      <c r="O678" s="4">
        <v>0</v>
      </c>
      <c r="P678" s="4">
        <v>1</v>
      </c>
      <c r="Q678" s="4">
        <v>0</v>
      </c>
      <c r="R678" s="4">
        <v>99</v>
      </c>
      <c r="S678" s="4">
        <v>-99</v>
      </c>
      <c r="T678" s="4">
        <v>0</v>
      </c>
      <c r="U678" s="4">
        <v>9.3000000000000007</v>
      </c>
      <c r="V678" s="4">
        <v>0</v>
      </c>
      <c r="W678" s="4">
        <v>11.63</v>
      </c>
      <c r="X678" s="4">
        <v>0.113</v>
      </c>
      <c r="Y678" s="4">
        <v>0.124</v>
      </c>
      <c r="Z678" s="4">
        <v>0</v>
      </c>
      <c r="AA678" s="4" t="s">
        <v>1</v>
      </c>
      <c r="AB678" s="4" t="s">
        <v>1</v>
      </c>
      <c r="AC678" s="4" t="str">
        <f>""</f>
        <v/>
      </c>
      <c r="AD678" s="4" t="str">
        <f>""</f>
        <v/>
      </c>
      <c r="AE678" s="4" t="str">
        <f>""</f>
        <v/>
      </c>
      <c r="AF678" s="4" t="str">
        <f>""</f>
        <v/>
      </c>
      <c r="AG678" s="4" t="str">
        <f>""</f>
        <v/>
      </c>
      <c r="AH678" s="4" t="str">
        <f>""</f>
        <v/>
      </c>
      <c r="AI678" s="4" t="str">
        <f>""</f>
        <v/>
      </c>
      <c r="AJ678" s="4" t="str">
        <f>""</f>
        <v/>
      </c>
      <c r="AK678" s="4" t="str">
        <f>""</f>
        <v/>
      </c>
      <c r="AL678" s="4" t="str">
        <f>""</f>
        <v/>
      </c>
      <c r="AM678" s="4" t="str">
        <f>""</f>
        <v/>
      </c>
      <c r="AN678" s="4" t="str">
        <f>""</f>
        <v/>
      </c>
      <c r="AO678" s="4" t="str">
        <f>""</f>
        <v/>
      </c>
      <c r="AP678" s="4" t="str">
        <f>""</f>
        <v/>
      </c>
      <c r="AQ678" s="4" t="str">
        <f>""</f>
        <v/>
      </c>
      <c r="AR678" s="4" t="str">
        <f>""</f>
        <v/>
      </c>
      <c r="AS678" s="4" t="str">
        <f>""</f>
        <v/>
      </c>
    </row>
    <row r="679" spans="1:45" x14ac:dyDescent="0.25">
      <c r="A679" s="15"/>
      <c r="B679" s="16"/>
      <c r="C679" s="16"/>
      <c r="D679" s="16"/>
      <c r="E679" s="16"/>
      <c r="F679" s="16"/>
      <c r="G679" s="16"/>
      <c r="H679" s="14" t="s">
        <v>25</v>
      </c>
      <c r="I679" s="7" t="s">
        <v>26</v>
      </c>
      <c r="J679" s="7" t="s">
        <v>44</v>
      </c>
      <c r="K679" s="7" t="s">
        <v>45</v>
      </c>
      <c r="L679" s="7" t="s">
        <v>46</v>
      </c>
      <c r="M679" s="7" t="s">
        <v>47</v>
      </c>
      <c r="N679" s="7" t="s">
        <v>48</v>
      </c>
      <c r="O679" s="7" t="s">
        <v>49</v>
      </c>
      <c r="P679" s="7" t="s">
        <v>50</v>
      </c>
      <c r="Q679" s="7" t="s">
        <v>51</v>
      </c>
      <c r="R679" s="7" t="s">
        <v>52</v>
      </c>
      <c r="S679" s="7" t="s">
        <v>53</v>
      </c>
      <c r="T679" s="7" t="s">
        <v>54</v>
      </c>
      <c r="U679" s="7" t="s">
        <v>55</v>
      </c>
      <c r="X679" s="4" t="str">
        <f>""</f>
        <v/>
      </c>
      <c r="Y679" s="4" t="str">
        <f>""</f>
        <v/>
      </c>
      <c r="Z679" s="4" t="str">
        <f>""</f>
        <v/>
      </c>
      <c r="AA679" s="4" t="str">
        <f>""</f>
        <v/>
      </c>
      <c r="AB679" s="4" t="str">
        <f>""</f>
        <v/>
      </c>
      <c r="AC679" s="4" t="str">
        <f>""</f>
        <v/>
      </c>
      <c r="AD679" s="4" t="str">
        <f>""</f>
        <v/>
      </c>
      <c r="AE679" s="4" t="str">
        <f>""</f>
        <v/>
      </c>
      <c r="AF679" s="4" t="str">
        <f>""</f>
        <v/>
      </c>
      <c r="AG679" s="4" t="str">
        <f>""</f>
        <v/>
      </c>
      <c r="AH679" s="4" t="str">
        <f>""</f>
        <v/>
      </c>
      <c r="AI679" s="4" t="str">
        <f>""</f>
        <v/>
      </c>
      <c r="AJ679" s="4" t="str">
        <f>""</f>
        <v/>
      </c>
      <c r="AK679" s="4" t="str">
        <f>""</f>
        <v/>
      </c>
      <c r="AL679" s="4" t="str">
        <f>""</f>
        <v/>
      </c>
      <c r="AM679" s="4" t="str">
        <f>""</f>
        <v/>
      </c>
      <c r="AN679" s="4" t="str">
        <f>""</f>
        <v/>
      </c>
      <c r="AO679" s="4" t="str">
        <f>""</f>
        <v/>
      </c>
      <c r="AP679" s="4" t="str">
        <f>""</f>
        <v/>
      </c>
      <c r="AQ679" s="4" t="str">
        <f>""</f>
        <v/>
      </c>
      <c r="AR679" s="4" t="str">
        <f>""</f>
        <v/>
      </c>
      <c r="AS679" s="4" t="str">
        <f>""</f>
        <v/>
      </c>
    </row>
    <row r="680" spans="1:45" x14ac:dyDescent="0.25">
      <c r="A680" s="15"/>
      <c r="B680" s="17"/>
      <c r="C680" s="17"/>
      <c r="D680" s="17"/>
      <c r="E680" s="17"/>
      <c r="F680" s="17"/>
      <c r="G680" s="17"/>
      <c r="I680" s="8" t="s">
        <v>39</v>
      </c>
      <c r="J680" s="8">
        <v>10</v>
      </c>
      <c r="K680" s="8">
        <v>0.2</v>
      </c>
      <c r="L680" s="8">
        <v>0.2</v>
      </c>
      <c r="M680" s="8">
        <v>10</v>
      </c>
      <c r="N680" s="8">
        <v>3</v>
      </c>
      <c r="O680" s="8">
        <v>2.5</v>
      </c>
      <c r="P680" s="8"/>
      <c r="Q680" s="8"/>
      <c r="R680" s="8"/>
      <c r="S680" s="8"/>
      <c r="T680" s="8"/>
      <c r="U680" s="8"/>
      <c r="X680" s="4" t="str">
        <f>""</f>
        <v/>
      </c>
      <c r="Y680" s="4" t="str">
        <f>""</f>
        <v/>
      </c>
      <c r="Z680" s="4" t="str">
        <f>""</f>
        <v/>
      </c>
      <c r="AA680" s="4" t="str">
        <f>""</f>
        <v/>
      </c>
      <c r="AB680" s="4" t="str">
        <f>""</f>
        <v/>
      </c>
      <c r="AC680" s="4" t="str">
        <f>""</f>
        <v/>
      </c>
      <c r="AD680" s="4" t="str">
        <f>""</f>
        <v/>
      </c>
      <c r="AE680" s="4" t="str">
        <f>""</f>
        <v/>
      </c>
      <c r="AF680" s="4" t="str">
        <f>""</f>
        <v/>
      </c>
      <c r="AG680" s="4" t="str">
        <f>""</f>
        <v/>
      </c>
      <c r="AH680" s="4" t="str">
        <f>""</f>
        <v/>
      </c>
      <c r="AI680" s="4" t="str">
        <f>""</f>
        <v/>
      </c>
      <c r="AJ680" s="4" t="str">
        <f>""</f>
        <v/>
      </c>
      <c r="AK680" s="4" t="str">
        <f>""</f>
        <v/>
      </c>
      <c r="AL680" s="4" t="str">
        <f>""</f>
        <v/>
      </c>
      <c r="AM680" s="4" t="str">
        <f>""</f>
        <v/>
      </c>
      <c r="AN680" s="4" t="str">
        <f>""</f>
        <v/>
      </c>
      <c r="AO680" s="4" t="str">
        <f>""</f>
        <v/>
      </c>
      <c r="AP680" s="4" t="str">
        <f>""</f>
        <v/>
      </c>
      <c r="AQ680" s="4" t="str">
        <f>""</f>
        <v/>
      </c>
      <c r="AR680" s="4" t="str">
        <f>""</f>
        <v/>
      </c>
      <c r="AS680" s="4" t="str">
        <f>""</f>
        <v/>
      </c>
    </row>
    <row r="681" spans="1:45" x14ac:dyDescent="0.25">
      <c r="A681" s="15"/>
      <c r="B681" s="17"/>
      <c r="C681" s="17"/>
      <c r="D681" s="17"/>
      <c r="E681" s="17"/>
      <c r="F681" s="17"/>
      <c r="G681" s="17"/>
      <c r="I681" s="8" t="s">
        <v>40</v>
      </c>
      <c r="J681" s="8">
        <v>1</v>
      </c>
      <c r="K681" s="8">
        <f>4*$K$2</f>
        <v>0.04</v>
      </c>
      <c r="L681" s="8">
        <f>4*$K$2</f>
        <v>0.04</v>
      </c>
      <c r="M681" s="8">
        <v>1</v>
      </c>
      <c r="N681" s="8">
        <v>0</v>
      </c>
      <c r="O681" s="8"/>
      <c r="P681" s="8"/>
      <c r="Q681" s="8"/>
      <c r="R681" s="8"/>
      <c r="S681" s="8"/>
      <c r="T681" s="8">
        <v>0</v>
      </c>
      <c r="U681" s="8"/>
      <c r="X681" s="4" t="str">
        <f>""</f>
        <v/>
      </c>
      <c r="Y681" s="4" t="str">
        <f>""</f>
        <v/>
      </c>
      <c r="Z681" s="4" t="str">
        <f>""</f>
        <v/>
      </c>
      <c r="AA681" s="4" t="str">
        <f>""</f>
        <v/>
      </c>
      <c r="AB681" s="4" t="str">
        <f>""</f>
        <v/>
      </c>
      <c r="AC681" s="4" t="str">
        <f>""</f>
        <v/>
      </c>
      <c r="AD681" s="4" t="str">
        <f>""</f>
        <v/>
      </c>
      <c r="AE681" s="4" t="str">
        <f>""</f>
        <v/>
      </c>
      <c r="AF681" s="4" t="str">
        <f>""</f>
        <v/>
      </c>
      <c r="AG681" s="4" t="str">
        <f>""</f>
        <v/>
      </c>
      <c r="AH681" s="4" t="str">
        <f>""</f>
        <v/>
      </c>
      <c r="AI681" s="4" t="str">
        <f>""</f>
        <v/>
      </c>
      <c r="AJ681" s="4" t="str">
        <f>""</f>
        <v/>
      </c>
      <c r="AK681" s="4" t="str">
        <f>""</f>
        <v/>
      </c>
      <c r="AL681" s="4" t="str">
        <f>""</f>
        <v/>
      </c>
      <c r="AM681" s="4" t="str">
        <f>""</f>
        <v/>
      </c>
      <c r="AN681" s="4" t="str">
        <f>""</f>
        <v/>
      </c>
      <c r="AO681" s="4" t="str">
        <f>""</f>
        <v/>
      </c>
      <c r="AP681" s="4" t="str">
        <f>""</f>
        <v/>
      </c>
      <c r="AQ681" s="4" t="str">
        <f>""</f>
        <v/>
      </c>
      <c r="AR681" s="4" t="str">
        <f>""</f>
        <v/>
      </c>
      <c r="AS681" s="4" t="str">
        <f>""</f>
        <v/>
      </c>
    </row>
    <row r="682" spans="1:45" x14ac:dyDescent="0.25">
      <c r="A682" s="23" t="s">
        <v>41</v>
      </c>
      <c r="B682" s="18" t="s">
        <v>62</v>
      </c>
      <c r="C682" s="18">
        <v>13.8</v>
      </c>
      <c r="D682" s="18">
        <v>48</v>
      </c>
      <c r="E682" s="18" t="s">
        <v>43</v>
      </c>
      <c r="F682" s="18">
        <v>1</v>
      </c>
      <c r="G682" s="18" t="str">
        <f>B682&amp;C682&amp;D682&amp;E682&amp;F682</f>
        <v>GEN13.848TD1</v>
      </c>
      <c r="H682" s="4" t="s">
        <v>0</v>
      </c>
      <c r="I682" s="4">
        <v>1</v>
      </c>
      <c r="J682" s="4">
        <v>6.6</v>
      </c>
      <c r="K682" s="4">
        <v>0.05</v>
      </c>
      <c r="L682" s="4">
        <v>0.155</v>
      </c>
      <c r="M682" s="4">
        <v>2</v>
      </c>
      <c r="N682" s="4">
        <v>0</v>
      </c>
      <c r="O682" s="4">
        <v>1.1299999999999999</v>
      </c>
      <c r="P682" s="4">
        <v>0.73399999999999999</v>
      </c>
      <c r="Q682" s="4">
        <v>0.26</v>
      </c>
      <c r="R682" s="4">
        <v>0.16</v>
      </c>
      <c r="S682" s="4">
        <v>0.104</v>
      </c>
      <c r="T682" s="4">
        <v>0.19400000000000001</v>
      </c>
      <c r="U682" s="4">
        <v>0.68500000000000005</v>
      </c>
      <c r="V682" s="4" t="s">
        <v>1</v>
      </c>
      <c r="W682" s="4" t="s">
        <v>1</v>
      </c>
      <c r="X682" s="4" t="str">
        <f>""</f>
        <v/>
      </c>
      <c r="Y682" s="4" t="str">
        <f>""</f>
        <v/>
      </c>
      <c r="Z682" s="4" t="str">
        <f>""</f>
        <v/>
      </c>
      <c r="AA682" s="4" t="str">
        <f>""</f>
        <v/>
      </c>
      <c r="AB682" s="4" t="str">
        <f>""</f>
        <v/>
      </c>
      <c r="AC682" s="4" t="str">
        <f>""</f>
        <v/>
      </c>
      <c r="AD682" s="4" t="str">
        <f>""</f>
        <v/>
      </c>
      <c r="AE682" s="4" t="str">
        <f>""</f>
        <v/>
      </c>
      <c r="AF682" s="4" t="str">
        <f>""</f>
        <v/>
      </c>
      <c r="AG682" s="4" t="str">
        <f>""</f>
        <v/>
      </c>
      <c r="AH682" s="4" t="str">
        <f>""</f>
        <v/>
      </c>
      <c r="AI682" s="4" t="str">
        <f>""</f>
        <v/>
      </c>
      <c r="AJ682" s="4" t="str">
        <f>""</f>
        <v/>
      </c>
      <c r="AK682" s="4" t="str">
        <f>""</f>
        <v/>
      </c>
      <c r="AL682" s="4" t="str">
        <f>""</f>
        <v/>
      </c>
      <c r="AM682" s="4" t="str">
        <f>""</f>
        <v/>
      </c>
      <c r="AN682" s="4" t="str">
        <f>""</f>
        <v/>
      </c>
      <c r="AO682" s="4" t="str">
        <f>""</f>
        <v/>
      </c>
      <c r="AP682" s="4" t="str">
        <f>""</f>
        <v/>
      </c>
      <c r="AQ682" s="4" t="str">
        <f>""</f>
        <v/>
      </c>
      <c r="AR682" s="4" t="str">
        <f>""</f>
        <v/>
      </c>
      <c r="AS682" s="4" t="str">
        <f>""</f>
        <v/>
      </c>
    </row>
    <row r="683" spans="1:45" x14ac:dyDescent="0.25">
      <c r="A683" s="15"/>
      <c r="B683" s="16"/>
      <c r="C683" s="16"/>
      <c r="D683" s="16"/>
      <c r="E683" s="16"/>
      <c r="F683" s="16"/>
      <c r="G683" s="16"/>
      <c r="H683" s="14" t="s">
        <v>25</v>
      </c>
      <c r="I683" s="7" t="s">
        <v>26</v>
      </c>
      <c r="J683" s="7" t="s">
        <v>64</v>
      </c>
      <c r="K683" s="7" t="s">
        <v>65</v>
      </c>
      <c r="L683" s="7" t="s">
        <v>66</v>
      </c>
      <c r="M683" s="7" t="s">
        <v>67</v>
      </c>
      <c r="N683" s="7" t="s">
        <v>68</v>
      </c>
      <c r="O683" s="7" t="s">
        <v>69</v>
      </c>
      <c r="P683" s="7" t="s">
        <v>70</v>
      </c>
      <c r="Q683" s="7" t="s">
        <v>71</v>
      </c>
      <c r="R683" s="7" t="s">
        <v>72</v>
      </c>
      <c r="S683" s="7" t="s">
        <v>73</v>
      </c>
      <c r="T683" s="7" t="s">
        <v>74</v>
      </c>
      <c r="U683" s="7" t="s">
        <v>75</v>
      </c>
      <c r="X683" s="4" t="str">
        <f>""</f>
        <v/>
      </c>
      <c r="Y683" s="4" t="str">
        <f>""</f>
        <v/>
      </c>
      <c r="Z683" s="4" t="str">
        <f>""</f>
        <v/>
      </c>
      <c r="AA683" s="4" t="str">
        <f>""</f>
        <v/>
      </c>
      <c r="AB683" s="4" t="str">
        <f>""</f>
        <v/>
      </c>
      <c r="AC683" s="4" t="str">
        <f>""</f>
        <v/>
      </c>
      <c r="AD683" s="4" t="str">
        <f>""</f>
        <v/>
      </c>
      <c r="AE683" s="4" t="str">
        <f>""</f>
        <v/>
      </c>
      <c r="AF683" s="4" t="str">
        <f>""</f>
        <v/>
      </c>
      <c r="AG683" s="4" t="str">
        <f>""</f>
        <v/>
      </c>
      <c r="AH683" s="4" t="str">
        <f>""</f>
        <v/>
      </c>
      <c r="AI683" s="4" t="str">
        <f>""</f>
        <v/>
      </c>
      <c r="AJ683" s="4" t="str">
        <f>""</f>
        <v/>
      </c>
      <c r="AK683" s="4" t="str">
        <f>""</f>
        <v/>
      </c>
      <c r="AL683" s="4" t="str">
        <f>""</f>
        <v/>
      </c>
      <c r="AM683" s="4" t="str">
        <f>""</f>
        <v/>
      </c>
      <c r="AN683" s="4" t="str">
        <f>""</f>
        <v/>
      </c>
      <c r="AO683" s="4" t="str">
        <f>""</f>
        <v/>
      </c>
      <c r="AP683" s="4" t="str">
        <f>""</f>
        <v/>
      </c>
      <c r="AQ683" s="4" t="str">
        <f>""</f>
        <v/>
      </c>
      <c r="AR683" s="4" t="str">
        <f>""</f>
        <v/>
      </c>
      <c r="AS683" s="4" t="str">
        <f>""</f>
        <v/>
      </c>
    </row>
    <row r="684" spans="1:45" x14ac:dyDescent="0.25">
      <c r="A684" s="15"/>
      <c r="B684" s="17"/>
      <c r="C684" s="17"/>
      <c r="D684" s="17"/>
      <c r="E684" s="17"/>
      <c r="F684" s="17"/>
      <c r="G684" s="17"/>
      <c r="I684" s="8" t="s">
        <v>39</v>
      </c>
      <c r="J684" s="8">
        <v>1</v>
      </c>
      <c r="K684" s="8">
        <v>2</v>
      </c>
      <c r="L684" s="8">
        <v>30</v>
      </c>
      <c r="M684" s="8">
        <v>0.1</v>
      </c>
      <c r="N684" s="8">
        <v>1</v>
      </c>
      <c r="O684" s="8">
        <v>0.3</v>
      </c>
      <c r="P684" s="8">
        <v>1</v>
      </c>
      <c r="Q684" s="8">
        <v>1</v>
      </c>
      <c r="R684" s="8">
        <v>30</v>
      </c>
      <c r="S684" s="8">
        <v>1.5</v>
      </c>
      <c r="T684" s="8">
        <v>0.5</v>
      </c>
      <c r="U684" s="8">
        <v>0.15</v>
      </c>
      <c r="X684" s="4" t="str">
        <f>""</f>
        <v/>
      </c>
      <c r="Y684" s="4" t="str">
        <f>""</f>
        <v/>
      </c>
      <c r="Z684" s="4" t="str">
        <f>""</f>
        <v/>
      </c>
      <c r="AA684" s="4" t="str">
        <f>""</f>
        <v/>
      </c>
      <c r="AB684" s="4" t="str">
        <f>""</f>
        <v/>
      </c>
      <c r="AC684" s="4" t="str">
        <f>""</f>
        <v/>
      </c>
      <c r="AD684" s="4" t="str">
        <f>""</f>
        <v/>
      </c>
      <c r="AE684" s="4" t="str">
        <f>""</f>
        <v/>
      </c>
      <c r="AF684" s="4" t="str">
        <f>""</f>
        <v/>
      </c>
      <c r="AG684" s="4" t="str">
        <f>""</f>
        <v/>
      </c>
      <c r="AH684" s="4" t="str">
        <f>""</f>
        <v/>
      </c>
      <c r="AI684" s="4" t="str">
        <f>""</f>
        <v/>
      </c>
      <c r="AJ684" s="4" t="str">
        <f>""</f>
        <v/>
      </c>
      <c r="AK684" s="4" t="str">
        <f>""</f>
        <v/>
      </c>
      <c r="AL684" s="4" t="str">
        <f>""</f>
        <v/>
      </c>
      <c r="AM684" s="4" t="str">
        <f>""</f>
        <v/>
      </c>
      <c r="AN684" s="4" t="str">
        <f>""</f>
        <v/>
      </c>
      <c r="AO684" s="4" t="str">
        <f>""</f>
        <v/>
      </c>
      <c r="AP684" s="4" t="str">
        <f>""</f>
        <v/>
      </c>
      <c r="AQ684" s="4" t="str">
        <f>""</f>
        <v/>
      </c>
      <c r="AR684" s="4" t="str">
        <f>""</f>
        <v/>
      </c>
      <c r="AS684" s="4" t="str">
        <f>""</f>
        <v/>
      </c>
    </row>
    <row r="685" spans="1:45" x14ac:dyDescent="0.25">
      <c r="A685" s="15"/>
      <c r="B685" s="17"/>
      <c r="C685" s="17"/>
      <c r="D685" s="17"/>
      <c r="E685" s="17"/>
      <c r="F685" s="17"/>
      <c r="G685" s="17"/>
      <c r="I685" s="8" t="s">
        <v>40</v>
      </c>
      <c r="J685" s="8">
        <v>0</v>
      </c>
      <c r="K685" s="8">
        <v>0</v>
      </c>
      <c r="L685" s="8">
        <f>4*$K$2</f>
        <v>0.04</v>
      </c>
      <c r="M685" s="8">
        <f>4*$K$2</f>
        <v>0.04</v>
      </c>
      <c r="N685" s="8">
        <f>4*$K$2</f>
        <v>0.04</v>
      </c>
      <c r="O685" s="8">
        <v>0</v>
      </c>
      <c r="P685" s="8">
        <v>0</v>
      </c>
      <c r="Q685" s="8">
        <v>0</v>
      </c>
      <c r="R685" s="8">
        <v>0.5</v>
      </c>
      <c r="S685" s="8">
        <v>0.8</v>
      </c>
      <c r="T685" s="8">
        <v>0</v>
      </c>
      <c r="U685" s="8">
        <v>0</v>
      </c>
      <c r="X685" s="4" t="str">
        <f>""</f>
        <v/>
      </c>
      <c r="Y685" s="4" t="str">
        <f>""</f>
        <v/>
      </c>
      <c r="Z685" s="4" t="str">
        <f>""</f>
        <v/>
      </c>
      <c r="AA685" s="4" t="str">
        <f>""</f>
        <v/>
      </c>
      <c r="AB685" s="4" t="str">
        <f>""</f>
        <v/>
      </c>
      <c r="AC685" s="4" t="str">
        <f>""</f>
        <v/>
      </c>
      <c r="AD685" s="4" t="str">
        <f>""</f>
        <v/>
      </c>
      <c r="AE685" s="4" t="str">
        <f>""</f>
        <v/>
      </c>
      <c r="AF685" s="4" t="str">
        <f>""</f>
        <v/>
      </c>
      <c r="AG685" s="4" t="str">
        <f>""</f>
        <v/>
      </c>
      <c r="AH685" s="4" t="str">
        <f>""</f>
        <v/>
      </c>
      <c r="AI685" s="4" t="str">
        <f>""</f>
        <v/>
      </c>
      <c r="AJ685" s="4" t="str">
        <f>""</f>
        <v/>
      </c>
      <c r="AK685" s="4" t="str">
        <f>""</f>
        <v/>
      </c>
      <c r="AL685" s="4" t="str">
        <f>""</f>
        <v/>
      </c>
      <c r="AM685" s="4" t="str">
        <f>""</f>
        <v/>
      </c>
      <c r="AN685" s="4" t="str">
        <f>""</f>
        <v/>
      </c>
      <c r="AO685" s="4" t="str">
        <f>""</f>
        <v/>
      </c>
      <c r="AP685" s="4" t="str">
        <f>""</f>
        <v/>
      </c>
      <c r="AQ685" s="4" t="str">
        <f>""</f>
        <v/>
      </c>
      <c r="AR685" s="4" t="str">
        <f>""</f>
        <v/>
      </c>
      <c r="AS685" s="4" t="str">
        <f>""</f>
        <v/>
      </c>
    </row>
    <row r="686" spans="1:45" x14ac:dyDescent="0.25">
      <c r="A686" s="23" t="s">
        <v>41</v>
      </c>
      <c r="B686" s="18" t="s">
        <v>76</v>
      </c>
      <c r="C686" s="18">
        <v>13.8</v>
      </c>
      <c r="D686" s="18">
        <v>48</v>
      </c>
      <c r="E686" s="18" t="s">
        <v>43</v>
      </c>
      <c r="F686" s="18">
        <v>1</v>
      </c>
      <c r="G686" s="18" t="str">
        <f>B686&amp;C686&amp;D686&amp;E686&amp;F686</f>
        <v>GOV13.848TD1</v>
      </c>
      <c r="H686" s="4" t="s">
        <v>6</v>
      </c>
      <c r="I686" s="4">
        <v>1</v>
      </c>
      <c r="J686" s="4">
        <v>0.06</v>
      </c>
      <c r="K686" s="4">
        <v>0.4</v>
      </c>
      <c r="L686" s="4">
        <v>3</v>
      </c>
      <c r="M686" s="4">
        <v>9.9000000000000005E-2</v>
      </c>
      <c r="N686" s="4">
        <v>0.4</v>
      </c>
      <c r="O686" s="4">
        <v>0.15</v>
      </c>
      <c r="P686" s="4">
        <v>1</v>
      </c>
      <c r="Q686" s="4">
        <v>0.1</v>
      </c>
      <c r="R686" s="4">
        <v>1.35</v>
      </c>
      <c r="S686" s="4">
        <v>1.4</v>
      </c>
      <c r="T686" s="4">
        <v>0.1</v>
      </c>
      <c r="U686" s="4">
        <v>0.1</v>
      </c>
      <c r="V686" s="4" t="s">
        <v>1</v>
      </c>
      <c r="W686" s="4" t="s">
        <v>1</v>
      </c>
      <c r="X686" s="4" t="str">
        <f>""</f>
        <v/>
      </c>
      <c r="Y686" s="4" t="str">
        <f>""</f>
        <v/>
      </c>
      <c r="Z686" s="4" t="str">
        <f>""</f>
        <v/>
      </c>
      <c r="AA686" s="4" t="str">
        <f>""</f>
        <v/>
      </c>
      <c r="AB686" s="4" t="str">
        <f>""</f>
        <v/>
      </c>
      <c r="AC686" s="4" t="str">
        <f>""</f>
        <v/>
      </c>
      <c r="AD686" s="4" t="str">
        <f>""</f>
        <v/>
      </c>
      <c r="AE686" s="4" t="str">
        <f>""</f>
        <v/>
      </c>
      <c r="AF686" s="4" t="str">
        <f>""</f>
        <v/>
      </c>
      <c r="AG686" s="4" t="str">
        <f>""</f>
        <v/>
      </c>
      <c r="AH686" s="4" t="str">
        <f>""</f>
        <v/>
      </c>
      <c r="AI686" s="4" t="str">
        <f>""</f>
        <v/>
      </c>
      <c r="AJ686" s="4" t="str">
        <f>""</f>
        <v/>
      </c>
      <c r="AK686" s="4" t="str">
        <f>""</f>
        <v/>
      </c>
      <c r="AL686" s="4" t="str">
        <f>""</f>
        <v/>
      </c>
      <c r="AM686" s="4" t="str">
        <f>""</f>
        <v/>
      </c>
      <c r="AN686" s="4" t="str">
        <f>""</f>
        <v/>
      </c>
      <c r="AO686" s="4" t="str">
        <f>""</f>
        <v/>
      </c>
      <c r="AP686" s="4" t="str">
        <f>""</f>
        <v/>
      </c>
      <c r="AQ686" s="4" t="str">
        <f>""</f>
        <v/>
      </c>
      <c r="AR686" s="4" t="str">
        <f>""</f>
        <v/>
      </c>
      <c r="AS686" s="4" t="str">
        <f>""</f>
        <v/>
      </c>
    </row>
    <row r="687" spans="1:45" x14ac:dyDescent="0.25">
      <c r="A687" s="15"/>
      <c r="B687" s="16"/>
      <c r="C687" s="16"/>
      <c r="D687" s="16"/>
      <c r="E687" s="16"/>
      <c r="F687" s="16"/>
      <c r="G687" s="16"/>
      <c r="H687" s="14" t="s">
        <v>25</v>
      </c>
      <c r="I687" s="7" t="s">
        <v>26</v>
      </c>
      <c r="J687" s="7" t="s">
        <v>77</v>
      </c>
      <c r="K687" s="7" t="s">
        <v>78</v>
      </c>
      <c r="L687" s="7" t="s">
        <v>79</v>
      </c>
      <c r="M687" s="7" t="s">
        <v>80</v>
      </c>
      <c r="N687" s="7" t="s">
        <v>81</v>
      </c>
      <c r="O687" s="7" t="s">
        <v>82</v>
      </c>
      <c r="P687" s="7" t="s">
        <v>83</v>
      </c>
      <c r="Q687" s="7" t="s">
        <v>84</v>
      </c>
      <c r="R687" s="7" t="s">
        <v>85</v>
      </c>
      <c r="S687" s="7" t="s">
        <v>86</v>
      </c>
      <c r="T687" s="7" t="s">
        <v>87</v>
      </c>
      <c r="U687" s="7" t="s">
        <v>88</v>
      </c>
      <c r="V687" s="7" t="s">
        <v>89</v>
      </c>
      <c r="W687" s="7" t="s">
        <v>90</v>
      </c>
      <c r="X687" s="7" t="s">
        <v>91</v>
      </c>
      <c r="Y687" s="7" t="s">
        <v>92</v>
      </c>
      <c r="Z687" s="7" t="s">
        <v>93</v>
      </c>
      <c r="AA687" s="7" t="s">
        <v>94</v>
      </c>
      <c r="AB687" s="7" t="s">
        <v>95</v>
      </c>
      <c r="AC687" s="7" t="s">
        <v>96</v>
      </c>
      <c r="AD687" s="7" t="s">
        <v>97</v>
      </c>
      <c r="AE687" s="7" t="s">
        <v>98</v>
      </c>
      <c r="AF687" s="7" t="s">
        <v>99</v>
      </c>
      <c r="AI687" s="4" t="str">
        <f>""</f>
        <v/>
      </c>
      <c r="AJ687" s="4" t="str">
        <f>""</f>
        <v/>
      </c>
      <c r="AK687" s="4" t="str">
        <f>""</f>
        <v/>
      </c>
      <c r="AL687" s="4" t="str">
        <f>""</f>
        <v/>
      </c>
      <c r="AM687" s="4" t="str">
        <f>""</f>
        <v/>
      </c>
      <c r="AN687" s="4" t="str">
        <f>""</f>
        <v/>
      </c>
      <c r="AO687" s="4" t="str">
        <f>""</f>
        <v/>
      </c>
      <c r="AP687" s="4" t="str">
        <f>""</f>
        <v/>
      </c>
      <c r="AQ687" s="4" t="str">
        <f>""</f>
        <v/>
      </c>
      <c r="AR687" s="4" t="str">
        <f>""</f>
        <v/>
      </c>
      <c r="AS687" s="4" t="str">
        <f>""</f>
        <v/>
      </c>
    </row>
    <row r="688" spans="1:45" x14ac:dyDescent="0.25">
      <c r="A688" s="15"/>
      <c r="B688" s="17"/>
      <c r="C688" s="17"/>
      <c r="D688" s="17"/>
      <c r="E688" s="17"/>
      <c r="F688" s="17"/>
      <c r="G688" s="17"/>
      <c r="I688" s="8" t="s">
        <v>39</v>
      </c>
      <c r="J688" s="8"/>
      <c r="K688" s="8"/>
      <c r="L688" s="8"/>
      <c r="M688" s="8"/>
      <c r="N688" s="8"/>
      <c r="O688" s="8"/>
      <c r="P688" s="8">
        <v>15</v>
      </c>
      <c r="Q688" s="8">
        <v>15</v>
      </c>
      <c r="R688" s="8"/>
      <c r="S688" s="8">
        <v>15</v>
      </c>
      <c r="T688" s="8">
        <v>15</v>
      </c>
      <c r="U688" s="8"/>
      <c r="V688" s="8"/>
      <c r="W688" s="8"/>
      <c r="X688" s="8">
        <v>2</v>
      </c>
      <c r="Y688" s="8">
        <v>2</v>
      </c>
      <c r="Z688" s="8"/>
      <c r="AA688" s="8">
        <v>2</v>
      </c>
      <c r="AB688" s="8">
        <v>2</v>
      </c>
      <c r="AC688" s="8">
        <v>2</v>
      </c>
      <c r="AD688" s="8">
        <v>2</v>
      </c>
      <c r="AE688" s="8">
        <v>0.99</v>
      </c>
      <c r="AF688" s="8">
        <v>0</v>
      </c>
      <c r="AI688" s="4" t="str">
        <f>""</f>
        <v/>
      </c>
      <c r="AJ688" s="4" t="str">
        <f>""</f>
        <v/>
      </c>
      <c r="AK688" s="4" t="str">
        <f>""</f>
        <v/>
      </c>
      <c r="AL688" s="4" t="str">
        <f>""</f>
        <v/>
      </c>
      <c r="AM688" s="4" t="str">
        <f>""</f>
        <v/>
      </c>
      <c r="AN688" s="4" t="str">
        <f>""</f>
        <v/>
      </c>
      <c r="AO688" s="4" t="str">
        <f>""</f>
        <v/>
      </c>
      <c r="AP688" s="4" t="str">
        <f>""</f>
        <v/>
      </c>
      <c r="AQ688" s="4" t="str">
        <f>""</f>
        <v/>
      </c>
      <c r="AR688" s="4" t="str">
        <f>""</f>
        <v/>
      </c>
      <c r="AS688" s="4" t="str">
        <f>""</f>
        <v/>
      </c>
    </row>
    <row r="689" spans="1:45" x14ac:dyDescent="0.25">
      <c r="A689" s="15"/>
      <c r="B689" s="17"/>
      <c r="C689" s="17"/>
      <c r="D689" s="17"/>
      <c r="E689" s="17"/>
      <c r="F689" s="17"/>
      <c r="G689" s="17"/>
      <c r="I689" s="8" t="s">
        <v>40</v>
      </c>
      <c r="J689" s="8"/>
      <c r="K689" s="8"/>
      <c r="L689" s="8"/>
      <c r="M689" s="8"/>
      <c r="N689" s="8"/>
      <c r="O689" s="8"/>
      <c r="P689" s="8">
        <v>1.5</v>
      </c>
      <c r="Q689" s="8">
        <v>1.5</v>
      </c>
      <c r="R689" s="8">
        <f>2*$K$2</f>
        <v>0.02</v>
      </c>
      <c r="S689" s="8">
        <v>1.5</v>
      </c>
      <c r="T689" s="8">
        <v>1.5</v>
      </c>
      <c r="U689" s="8">
        <f>2*$K$2</f>
        <v>0.02</v>
      </c>
      <c r="V689" s="8"/>
      <c r="W689" s="8"/>
      <c r="X689" s="8">
        <f t="shared" ref="X689:Y689" si="84">2*$K$2</f>
        <v>0.02</v>
      </c>
      <c r="Y689" s="8">
        <f t="shared" si="84"/>
        <v>0.02</v>
      </c>
      <c r="Z689" s="8"/>
      <c r="AA689" s="8">
        <f t="shared" ref="AA689:AD689" si="85">2*$K$2</f>
        <v>0.02</v>
      </c>
      <c r="AB689" s="8">
        <f t="shared" si="85"/>
        <v>0.02</v>
      </c>
      <c r="AC689" s="8">
        <f t="shared" si="85"/>
        <v>0.02</v>
      </c>
      <c r="AD689" s="8">
        <f t="shared" si="85"/>
        <v>0.02</v>
      </c>
      <c r="AE689" s="8">
        <v>0</v>
      </c>
      <c r="AF689" s="8">
        <v>-0.3</v>
      </c>
      <c r="AI689" s="4" t="str">
        <f>""</f>
        <v/>
      </c>
      <c r="AJ689" s="4" t="str">
        <f>""</f>
        <v/>
      </c>
      <c r="AK689" s="4" t="str">
        <f>""</f>
        <v/>
      </c>
      <c r="AL689" s="4" t="str">
        <f>""</f>
        <v/>
      </c>
      <c r="AM689" s="4" t="str">
        <f>""</f>
        <v/>
      </c>
      <c r="AN689" s="4" t="str">
        <f>""</f>
        <v/>
      </c>
      <c r="AO689" s="4" t="str">
        <f>""</f>
        <v/>
      </c>
      <c r="AP689" s="4" t="str">
        <f>""</f>
        <v/>
      </c>
      <c r="AQ689" s="4" t="str">
        <f>""</f>
        <v/>
      </c>
      <c r="AR689" s="4" t="str">
        <f>""</f>
        <v/>
      </c>
      <c r="AS689" s="4" t="str">
        <f>""</f>
        <v/>
      </c>
    </row>
    <row r="690" spans="1:45" x14ac:dyDescent="0.25">
      <c r="A690" s="24" t="s">
        <v>41</v>
      </c>
      <c r="B690" s="18" t="s">
        <v>100</v>
      </c>
      <c r="C690" s="18">
        <v>13.8</v>
      </c>
      <c r="D690" s="18">
        <v>48</v>
      </c>
      <c r="E690" s="18" t="s">
        <v>43</v>
      </c>
      <c r="F690" s="18">
        <v>1</v>
      </c>
      <c r="G690" s="18" t="str">
        <f>B690&amp;C690&amp;D690&amp;E690&amp;F690</f>
        <v>PSS13.848TD1</v>
      </c>
      <c r="H690" s="4" t="s">
        <v>9</v>
      </c>
      <c r="I690" s="4">
        <v>1</v>
      </c>
      <c r="J690" s="4">
        <v>1</v>
      </c>
      <c r="K690" s="4">
        <v>0</v>
      </c>
      <c r="L690" s="4">
        <v>3</v>
      </c>
      <c r="M690" s="4">
        <v>0</v>
      </c>
      <c r="N690" s="4">
        <v>5</v>
      </c>
      <c r="O690" s="4">
        <v>1</v>
      </c>
      <c r="P690" s="4">
        <v>2.5</v>
      </c>
      <c r="Q690" s="4">
        <v>2.5</v>
      </c>
      <c r="R690" s="4">
        <v>0</v>
      </c>
      <c r="S690" s="4">
        <v>2.5</v>
      </c>
      <c r="T690" s="4">
        <v>0</v>
      </c>
      <c r="U690" s="4">
        <v>2.5</v>
      </c>
      <c r="V690" s="4">
        <v>0.39</v>
      </c>
      <c r="W690" s="4">
        <v>1</v>
      </c>
      <c r="X690" s="4">
        <v>0</v>
      </c>
      <c r="Y690" s="4">
        <v>0.1</v>
      </c>
      <c r="Z690" s="4">
        <v>6.5</v>
      </c>
      <c r="AA690" s="4">
        <v>0.44</v>
      </c>
      <c r="AB690" s="4">
        <v>0.08</v>
      </c>
      <c r="AC690" s="4">
        <v>0.2</v>
      </c>
      <c r="AD690" s="4">
        <v>0.98</v>
      </c>
      <c r="AE690" s="4">
        <v>0.1</v>
      </c>
      <c r="AF690" s="4">
        <v>-0.1</v>
      </c>
      <c r="AG690" s="4" t="s">
        <v>1</v>
      </c>
      <c r="AH690" s="4" t="s">
        <v>1</v>
      </c>
      <c r="AI690" s="4" t="str">
        <f>""</f>
        <v/>
      </c>
      <c r="AJ690" s="4" t="str">
        <f>""</f>
        <v/>
      </c>
      <c r="AK690" s="4" t="str">
        <f>""</f>
        <v/>
      </c>
      <c r="AL690" s="4" t="str">
        <f>""</f>
        <v/>
      </c>
      <c r="AM690" s="4" t="str">
        <f>""</f>
        <v/>
      </c>
      <c r="AN690" s="4" t="str">
        <f>""</f>
        <v/>
      </c>
      <c r="AO690" s="4" t="str">
        <f>""</f>
        <v/>
      </c>
      <c r="AP690" s="4" t="str">
        <f>""</f>
        <v/>
      </c>
      <c r="AQ690" s="4" t="str">
        <f>""</f>
        <v/>
      </c>
      <c r="AR690" s="4" t="str">
        <f>""</f>
        <v/>
      </c>
      <c r="AS690" s="4" t="str">
        <f>""</f>
        <v/>
      </c>
    </row>
    <row r="691" spans="1:45" x14ac:dyDescent="0.25">
      <c r="A691" s="27" t="s">
        <v>165</v>
      </c>
      <c r="B691" s="9"/>
      <c r="C691" s="9"/>
      <c r="D691" s="9"/>
      <c r="E691" s="9"/>
      <c r="F691" s="16"/>
      <c r="G691" s="16"/>
      <c r="H691" s="14" t="s">
        <v>25</v>
      </c>
      <c r="I691" s="7" t="s">
        <v>26</v>
      </c>
      <c r="J691" s="7" t="s">
        <v>103</v>
      </c>
      <c r="K691" s="7" t="s">
        <v>104</v>
      </c>
      <c r="L691" s="7" t="s">
        <v>105</v>
      </c>
      <c r="M691" s="7" t="s">
        <v>106</v>
      </c>
      <c r="N691" s="7" t="s">
        <v>107</v>
      </c>
      <c r="O691" s="7" t="s">
        <v>108</v>
      </c>
      <c r="P691" s="7" t="s">
        <v>109</v>
      </c>
      <c r="Q691" s="7" t="s">
        <v>110</v>
      </c>
      <c r="R691" s="7" t="s">
        <v>111</v>
      </c>
      <c r="S691" s="7" t="s">
        <v>112</v>
      </c>
      <c r="T691" s="7" t="s">
        <v>113</v>
      </c>
      <c r="U691" s="7" t="s">
        <v>114</v>
      </c>
      <c r="V691" s="7" t="s">
        <v>115</v>
      </c>
      <c r="W691" s="7" t="s">
        <v>116</v>
      </c>
      <c r="X691" s="7" t="s">
        <v>117</v>
      </c>
      <c r="Y691" s="7" t="s">
        <v>118</v>
      </c>
      <c r="Z691" s="7" t="s">
        <v>119</v>
      </c>
      <c r="AC691" s="4" t="str">
        <f>""</f>
        <v/>
      </c>
      <c r="AD691" s="4" t="str">
        <f>""</f>
        <v/>
      </c>
      <c r="AE691" s="4" t="str">
        <f>""</f>
        <v/>
      </c>
      <c r="AF691" s="4" t="str">
        <f>""</f>
        <v/>
      </c>
      <c r="AG691" s="4" t="str">
        <f>""</f>
        <v/>
      </c>
      <c r="AH691" s="4" t="str">
        <f>""</f>
        <v/>
      </c>
      <c r="AI691" s="4" t="str">
        <f>""</f>
        <v/>
      </c>
      <c r="AJ691" s="4" t="str">
        <f>""</f>
        <v/>
      </c>
      <c r="AK691" s="4" t="str">
        <f>""</f>
        <v/>
      </c>
      <c r="AL691" s="4" t="str">
        <f>""</f>
        <v/>
      </c>
      <c r="AM691" s="4" t="str">
        <f>""</f>
        <v/>
      </c>
      <c r="AN691" s="4" t="str">
        <f>""</f>
        <v/>
      </c>
      <c r="AO691" s="4" t="str">
        <f>""</f>
        <v/>
      </c>
      <c r="AP691" s="4" t="str">
        <f>""</f>
        <v/>
      </c>
      <c r="AQ691" s="4" t="str">
        <f>""</f>
        <v/>
      </c>
      <c r="AR691" s="4" t="str">
        <f>""</f>
        <v/>
      </c>
      <c r="AS691" s="4" t="str">
        <f>""</f>
        <v/>
      </c>
    </row>
    <row r="692" spans="1:45" x14ac:dyDescent="0.25">
      <c r="A692" s="25"/>
      <c r="B692" s="10"/>
      <c r="C692" s="10"/>
      <c r="D692" s="10"/>
      <c r="E692" s="10"/>
      <c r="F692" s="17"/>
      <c r="G692" s="17"/>
      <c r="I692" s="8" t="s">
        <v>39</v>
      </c>
      <c r="J692" s="8">
        <v>0.5</v>
      </c>
      <c r="K692" s="8">
        <v>75</v>
      </c>
      <c r="L692" s="8">
        <v>75</v>
      </c>
      <c r="M692" s="8">
        <v>10</v>
      </c>
      <c r="N692" s="8">
        <v>0</v>
      </c>
      <c r="O692" s="8">
        <v>1</v>
      </c>
      <c r="P692" s="8">
        <v>1.2</v>
      </c>
      <c r="Q692" s="8">
        <v>18</v>
      </c>
      <c r="R692" s="8">
        <v>118</v>
      </c>
      <c r="S692" s="8">
        <v>0</v>
      </c>
      <c r="T692" s="8">
        <v>1.1000000000000001</v>
      </c>
      <c r="U692" s="8">
        <v>10</v>
      </c>
      <c r="V692" s="8">
        <v>1.1000000000000001</v>
      </c>
      <c r="W692" s="8">
        <v>20</v>
      </c>
      <c r="X692" s="8">
        <v>1</v>
      </c>
      <c r="Y692" s="8">
        <v>0.5</v>
      </c>
      <c r="Z692" s="8">
        <v>90</v>
      </c>
      <c r="AC692" s="4" t="str">
        <f>""</f>
        <v/>
      </c>
      <c r="AD692" s="4" t="str">
        <f>""</f>
        <v/>
      </c>
      <c r="AE692" s="4" t="str">
        <f>""</f>
        <v/>
      </c>
      <c r="AF692" s="4" t="str">
        <f>""</f>
        <v/>
      </c>
      <c r="AG692" s="4" t="str">
        <f>""</f>
        <v/>
      </c>
      <c r="AH692" s="4" t="str">
        <f>""</f>
        <v/>
      </c>
      <c r="AI692" s="4" t="str">
        <f>""</f>
        <v/>
      </c>
      <c r="AJ692" s="4" t="str">
        <f>""</f>
        <v/>
      </c>
      <c r="AK692" s="4" t="str">
        <f>""</f>
        <v/>
      </c>
      <c r="AL692" s="4" t="str">
        <f>""</f>
        <v/>
      </c>
      <c r="AM692" s="4" t="str">
        <f>""</f>
        <v/>
      </c>
      <c r="AN692" s="4" t="str">
        <f>""</f>
        <v/>
      </c>
      <c r="AO692" s="4" t="str">
        <f>""</f>
        <v/>
      </c>
      <c r="AP692" s="4" t="str">
        <f>""</f>
        <v/>
      </c>
      <c r="AQ692" s="4" t="str">
        <f>""</f>
        <v/>
      </c>
      <c r="AR692" s="4" t="str">
        <f>""</f>
        <v/>
      </c>
      <c r="AS692" s="4" t="str">
        <f>""</f>
        <v/>
      </c>
    </row>
    <row r="693" spans="1:45" x14ac:dyDescent="0.25">
      <c r="A693" s="25"/>
      <c r="B693" s="10"/>
      <c r="C693" s="10"/>
      <c r="D693" s="10"/>
      <c r="E693" s="10"/>
      <c r="F693" s="17"/>
      <c r="G693" s="17"/>
      <c r="I693" s="8" t="s">
        <v>40</v>
      </c>
      <c r="J693" s="8">
        <v>0</v>
      </c>
      <c r="K693" s="8">
        <v>0</v>
      </c>
      <c r="L693" s="8">
        <v>0</v>
      </c>
      <c r="M693" s="8">
        <v>0.8</v>
      </c>
      <c r="N693" s="8">
        <v>-6</v>
      </c>
      <c r="O693" s="8">
        <v>0</v>
      </c>
      <c r="P693" s="8">
        <v>0</v>
      </c>
      <c r="Q693" s="8">
        <v>0</v>
      </c>
      <c r="R693" s="8">
        <v>0.8</v>
      </c>
      <c r="S693" s="8">
        <v>-118</v>
      </c>
      <c r="T693" s="8">
        <v>0</v>
      </c>
      <c r="U693" s="8">
        <v>1</v>
      </c>
      <c r="V693" s="8">
        <v>0</v>
      </c>
      <c r="W693" s="8">
        <v>1</v>
      </c>
      <c r="X693" s="8">
        <v>0</v>
      </c>
      <c r="Y693" s="8">
        <v>0</v>
      </c>
      <c r="Z693" s="8">
        <v>-90</v>
      </c>
      <c r="AC693" s="4" t="str">
        <f>""</f>
        <v/>
      </c>
      <c r="AD693" s="4" t="str">
        <f>""</f>
        <v/>
      </c>
      <c r="AE693" s="4" t="str">
        <f>""</f>
        <v/>
      </c>
      <c r="AF693" s="4" t="str">
        <f>""</f>
        <v/>
      </c>
      <c r="AG693" s="4" t="str">
        <f>""</f>
        <v/>
      </c>
      <c r="AH693" s="4" t="str">
        <f>""</f>
        <v/>
      </c>
      <c r="AI693" s="4" t="str">
        <f>""</f>
        <v/>
      </c>
      <c r="AJ693" s="4" t="str">
        <f>""</f>
        <v/>
      </c>
      <c r="AK693" s="4" t="str">
        <f>""</f>
        <v/>
      </c>
      <c r="AL693" s="4" t="str">
        <f>""</f>
        <v/>
      </c>
      <c r="AM693" s="4" t="str">
        <f>""</f>
        <v/>
      </c>
      <c r="AN693" s="4" t="str">
        <f>""</f>
        <v/>
      </c>
      <c r="AO693" s="4" t="str">
        <f>""</f>
        <v/>
      </c>
      <c r="AP693" s="4" t="str">
        <f>""</f>
        <v/>
      </c>
      <c r="AQ693" s="4" t="str">
        <f>""</f>
        <v/>
      </c>
      <c r="AR693" s="4" t="str">
        <f>""</f>
        <v/>
      </c>
      <c r="AS693" s="4" t="str">
        <f>""</f>
        <v/>
      </c>
    </row>
    <row r="694" spans="1:45" x14ac:dyDescent="0.25">
      <c r="A694" s="22" t="s">
        <v>41</v>
      </c>
      <c r="B694" s="18" t="s">
        <v>42</v>
      </c>
      <c r="C694" s="18">
        <v>13.8</v>
      </c>
      <c r="D694" s="18">
        <v>49</v>
      </c>
      <c r="E694" s="18" t="s">
        <v>43</v>
      </c>
      <c r="F694" s="18">
        <v>1</v>
      </c>
      <c r="G694" s="18" t="str">
        <f>B694&amp;C694&amp;D694&amp;E694&amp;F694</f>
        <v>AVR13.849TD1</v>
      </c>
      <c r="H694" s="4" t="s">
        <v>3</v>
      </c>
      <c r="I694" s="4">
        <v>1</v>
      </c>
      <c r="J694" s="4">
        <v>0</v>
      </c>
      <c r="K694" s="4">
        <v>10.75</v>
      </c>
      <c r="L694" s="4">
        <v>10.75</v>
      </c>
      <c r="M694" s="4">
        <v>5</v>
      </c>
      <c r="N694" s="4">
        <v>-0.87</v>
      </c>
      <c r="O694" s="4">
        <v>0</v>
      </c>
      <c r="P694" s="4">
        <v>1</v>
      </c>
      <c r="Q694" s="4">
        <v>0</v>
      </c>
      <c r="R694" s="4">
        <v>99</v>
      </c>
      <c r="S694" s="4">
        <v>-99</v>
      </c>
      <c r="T694" s="4">
        <v>0</v>
      </c>
      <c r="U694" s="4">
        <v>9.3000000000000007</v>
      </c>
      <c r="V694" s="4">
        <v>0</v>
      </c>
      <c r="W694" s="4">
        <v>11.63</v>
      </c>
      <c r="X694" s="4">
        <v>0.113</v>
      </c>
      <c r="Y694" s="4">
        <v>0.124</v>
      </c>
      <c r="Z694" s="4">
        <v>0</v>
      </c>
      <c r="AA694" s="4" t="s">
        <v>1</v>
      </c>
      <c r="AB694" s="4" t="s">
        <v>1</v>
      </c>
      <c r="AC694" s="4" t="str">
        <f>""</f>
        <v/>
      </c>
      <c r="AD694" s="4" t="str">
        <f>""</f>
        <v/>
      </c>
      <c r="AE694" s="4" t="str">
        <f>""</f>
        <v/>
      </c>
      <c r="AF694" s="4" t="str">
        <f>""</f>
        <v/>
      </c>
      <c r="AG694" s="4" t="str">
        <f>""</f>
        <v/>
      </c>
      <c r="AH694" s="4" t="str">
        <f>""</f>
        <v/>
      </c>
      <c r="AI694" s="4" t="str">
        <f>""</f>
        <v/>
      </c>
      <c r="AJ694" s="4" t="str">
        <f>""</f>
        <v/>
      </c>
      <c r="AK694" s="4" t="str">
        <f>""</f>
        <v/>
      </c>
      <c r="AL694" s="4" t="str">
        <f>""</f>
        <v/>
      </c>
      <c r="AM694" s="4" t="str">
        <f>""</f>
        <v/>
      </c>
      <c r="AN694" s="4" t="str">
        <f>""</f>
        <v/>
      </c>
      <c r="AO694" s="4" t="str">
        <f>""</f>
        <v/>
      </c>
      <c r="AP694" s="4" t="str">
        <f>""</f>
        <v/>
      </c>
      <c r="AQ694" s="4" t="str">
        <f>""</f>
        <v/>
      </c>
      <c r="AR694" s="4" t="str">
        <f>""</f>
        <v/>
      </c>
      <c r="AS694" s="4" t="str">
        <f>""</f>
        <v/>
      </c>
    </row>
    <row r="695" spans="1:45" x14ac:dyDescent="0.25">
      <c r="A695" s="15"/>
      <c r="B695" s="16"/>
      <c r="C695" s="16"/>
      <c r="D695" s="16"/>
      <c r="E695" s="16"/>
      <c r="F695" s="16"/>
      <c r="G695" s="16"/>
      <c r="H695" s="14" t="s">
        <v>25</v>
      </c>
      <c r="I695" s="7" t="s">
        <v>26</v>
      </c>
      <c r="J695" s="7" t="s">
        <v>44</v>
      </c>
      <c r="K695" s="7" t="s">
        <v>45</v>
      </c>
      <c r="L695" s="7" t="s">
        <v>46</v>
      </c>
      <c r="M695" s="7" t="s">
        <v>47</v>
      </c>
      <c r="N695" s="7" t="s">
        <v>48</v>
      </c>
      <c r="O695" s="7" t="s">
        <v>49</v>
      </c>
      <c r="P695" s="7" t="s">
        <v>50</v>
      </c>
      <c r="Q695" s="7" t="s">
        <v>51</v>
      </c>
      <c r="R695" s="7" t="s">
        <v>52</v>
      </c>
      <c r="S695" s="7" t="s">
        <v>53</v>
      </c>
      <c r="T695" s="7" t="s">
        <v>54</v>
      </c>
      <c r="U695" s="7" t="s">
        <v>55</v>
      </c>
      <c r="X695" s="4" t="str">
        <f>""</f>
        <v/>
      </c>
      <c r="Y695" s="4" t="str">
        <f>""</f>
        <v/>
      </c>
      <c r="Z695" s="4" t="str">
        <f>""</f>
        <v/>
      </c>
      <c r="AA695" s="4" t="str">
        <f>""</f>
        <v/>
      </c>
      <c r="AB695" s="4" t="str">
        <f>""</f>
        <v/>
      </c>
      <c r="AC695" s="4" t="str">
        <f>""</f>
        <v/>
      </c>
      <c r="AD695" s="4" t="str">
        <f>""</f>
        <v/>
      </c>
      <c r="AE695" s="4" t="str">
        <f>""</f>
        <v/>
      </c>
      <c r="AF695" s="4" t="str">
        <f>""</f>
        <v/>
      </c>
      <c r="AG695" s="4" t="str">
        <f>""</f>
        <v/>
      </c>
      <c r="AH695" s="4" t="str">
        <f>""</f>
        <v/>
      </c>
      <c r="AI695" s="4" t="str">
        <f>""</f>
        <v/>
      </c>
      <c r="AJ695" s="4" t="str">
        <f>""</f>
        <v/>
      </c>
      <c r="AK695" s="4" t="str">
        <f>""</f>
        <v/>
      </c>
      <c r="AL695" s="4" t="str">
        <f>""</f>
        <v/>
      </c>
      <c r="AM695" s="4" t="str">
        <f>""</f>
        <v/>
      </c>
      <c r="AN695" s="4" t="str">
        <f>""</f>
        <v/>
      </c>
      <c r="AO695" s="4" t="str">
        <f>""</f>
        <v/>
      </c>
      <c r="AP695" s="4" t="str">
        <f>""</f>
        <v/>
      </c>
      <c r="AQ695" s="4" t="str">
        <f>""</f>
        <v/>
      </c>
      <c r="AR695" s="4" t="str">
        <f>""</f>
        <v/>
      </c>
      <c r="AS695" s="4" t="str">
        <f>""</f>
        <v/>
      </c>
    </row>
    <row r="696" spans="1:45" x14ac:dyDescent="0.25">
      <c r="A696" s="15"/>
      <c r="B696" s="17"/>
      <c r="C696" s="17"/>
      <c r="D696" s="17"/>
      <c r="E696" s="17"/>
      <c r="F696" s="17"/>
      <c r="G696" s="17"/>
      <c r="I696" s="8" t="s">
        <v>39</v>
      </c>
      <c r="J696" s="8">
        <v>10</v>
      </c>
      <c r="K696" s="8">
        <v>0.2</v>
      </c>
      <c r="L696" s="8">
        <v>0.2</v>
      </c>
      <c r="M696" s="8">
        <v>10</v>
      </c>
      <c r="N696" s="8">
        <v>3</v>
      </c>
      <c r="O696" s="8">
        <v>2.5</v>
      </c>
      <c r="P696" s="8"/>
      <c r="Q696" s="8"/>
      <c r="R696" s="8"/>
      <c r="S696" s="8"/>
      <c r="T696" s="8"/>
      <c r="U696" s="8"/>
      <c r="X696" s="4" t="str">
        <f>""</f>
        <v/>
      </c>
      <c r="Y696" s="4" t="str">
        <f>""</f>
        <v/>
      </c>
      <c r="Z696" s="4" t="str">
        <f>""</f>
        <v/>
      </c>
      <c r="AA696" s="4" t="str">
        <f>""</f>
        <v/>
      </c>
      <c r="AB696" s="4" t="str">
        <f>""</f>
        <v/>
      </c>
      <c r="AC696" s="4" t="str">
        <f>""</f>
        <v/>
      </c>
      <c r="AD696" s="4" t="str">
        <f>""</f>
        <v/>
      </c>
      <c r="AE696" s="4" t="str">
        <f>""</f>
        <v/>
      </c>
      <c r="AF696" s="4" t="str">
        <f>""</f>
        <v/>
      </c>
      <c r="AG696" s="4" t="str">
        <f>""</f>
        <v/>
      </c>
      <c r="AH696" s="4" t="str">
        <f>""</f>
        <v/>
      </c>
      <c r="AI696" s="4" t="str">
        <f>""</f>
        <v/>
      </c>
      <c r="AJ696" s="4" t="str">
        <f>""</f>
        <v/>
      </c>
      <c r="AK696" s="4" t="str">
        <f>""</f>
        <v/>
      </c>
      <c r="AL696" s="4" t="str">
        <f>""</f>
        <v/>
      </c>
      <c r="AM696" s="4" t="str">
        <f>""</f>
        <v/>
      </c>
      <c r="AN696" s="4" t="str">
        <f>""</f>
        <v/>
      </c>
      <c r="AO696" s="4" t="str">
        <f>""</f>
        <v/>
      </c>
      <c r="AP696" s="4" t="str">
        <f>""</f>
        <v/>
      </c>
      <c r="AQ696" s="4" t="str">
        <f>""</f>
        <v/>
      </c>
      <c r="AR696" s="4" t="str">
        <f>""</f>
        <v/>
      </c>
      <c r="AS696" s="4" t="str">
        <f>""</f>
        <v/>
      </c>
    </row>
    <row r="697" spans="1:45" x14ac:dyDescent="0.25">
      <c r="A697" s="15"/>
      <c r="B697" s="17"/>
      <c r="C697" s="17"/>
      <c r="D697" s="17"/>
      <c r="E697" s="17"/>
      <c r="F697" s="17"/>
      <c r="G697" s="17"/>
      <c r="I697" s="8" t="s">
        <v>40</v>
      </c>
      <c r="J697" s="8">
        <v>1</v>
      </c>
      <c r="K697" s="8">
        <f>4*$K$2</f>
        <v>0.04</v>
      </c>
      <c r="L697" s="8">
        <f>4*$K$2</f>
        <v>0.04</v>
      </c>
      <c r="M697" s="8">
        <v>1</v>
      </c>
      <c r="N697" s="8">
        <v>0</v>
      </c>
      <c r="O697" s="8"/>
      <c r="P697" s="8"/>
      <c r="Q697" s="8"/>
      <c r="R697" s="8"/>
      <c r="S697" s="8"/>
      <c r="T697" s="8">
        <v>0</v>
      </c>
      <c r="U697" s="8"/>
      <c r="X697" s="4" t="str">
        <f>""</f>
        <v/>
      </c>
      <c r="Y697" s="4" t="str">
        <f>""</f>
        <v/>
      </c>
      <c r="Z697" s="4" t="str">
        <f>""</f>
        <v/>
      </c>
      <c r="AA697" s="4" t="str">
        <f>""</f>
        <v/>
      </c>
      <c r="AB697" s="4" t="str">
        <f>""</f>
        <v/>
      </c>
      <c r="AC697" s="4" t="str">
        <f>""</f>
        <v/>
      </c>
      <c r="AD697" s="4" t="str">
        <f>""</f>
        <v/>
      </c>
      <c r="AE697" s="4" t="str">
        <f>""</f>
        <v/>
      </c>
      <c r="AF697" s="4" t="str">
        <f>""</f>
        <v/>
      </c>
      <c r="AG697" s="4" t="str">
        <f>""</f>
        <v/>
      </c>
      <c r="AH697" s="4" t="str">
        <f>""</f>
        <v/>
      </c>
      <c r="AI697" s="4" t="str">
        <f>""</f>
        <v/>
      </c>
      <c r="AJ697" s="4" t="str">
        <f>""</f>
        <v/>
      </c>
      <c r="AK697" s="4" t="str">
        <f>""</f>
        <v/>
      </c>
      <c r="AL697" s="4" t="str">
        <f>""</f>
        <v/>
      </c>
      <c r="AM697" s="4" t="str">
        <f>""</f>
        <v/>
      </c>
      <c r="AN697" s="4" t="str">
        <f>""</f>
        <v/>
      </c>
      <c r="AO697" s="4" t="str">
        <f>""</f>
        <v/>
      </c>
      <c r="AP697" s="4" t="str">
        <f>""</f>
        <v/>
      </c>
      <c r="AQ697" s="4" t="str">
        <f>""</f>
        <v/>
      </c>
      <c r="AR697" s="4" t="str">
        <f>""</f>
        <v/>
      </c>
      <c r="AS697" s="4" t="str">
        <f>""</f>
        <v/>
      </c>
    </row>
    <row r="698" spans="1:45" x14ac:dyDescent="0.25">
      <c r="A698" s="23" t="s">
        <v>41</v>
      </c>
      <c r="B698" s="18" t="s">
        <v>62</v>
      </c>
      <c r="C698" s="18">
        <v>13.8</v>
      </c>
      <c r="D698" s="18">
        <v>49</v>
      </c>
      <c r="E698" s="18" t="s">
        <v>43</v>
      </c>
      <c r="F698" s="18">
        <v>1</v>
      </c>
      <c r="G698" s="18" t="str">
        <f>B698&amp;C698&amp;D698&amp;E698&amp;F698</f>
        <v>GEN13.849TD1</v>
      </c>
      <c r="H698" s="4" t="s">
        <v>0</v>
      </c>
      <c r="I698" s="4">
        <v>1</v>
      </c>
      <c r="J698" s="4">
        <v>7.2</v>
      </c>
      <c r="K698" s="4">
        <v>0.123</v>
      </c>
      <c r="L698" s="4">
        <v>7.4999999999999997E-2</v>
      </c>
      <c r="M698" s="4">
        <v>4.6769999999999996</v>
      </c>
      <c r="N698" s="4">
        <v>0</v>
      </c>
      <c r="O698" s="4">
        <v>0.87</v>
      </c>
      <c r="P698" s="4">
        <v>0.57999999999999996</v>
      </c>
      <c r="Q698" s="4">
        <v>0.27</v>
      </c>
      <c r="R698" s="4">
        <v>0.22</v>
      </c>
      <c r="S698" s="4">
        <v>0.11600000000000001</v>
      </c>
      <c r="T698" s="4">
        <v>0.17799999999999999</v>
      </c>
      <c r="U698" s="4">
        <v>0.59199999999999997</v>
      </c>
      <c r="V698" s="4" t="s">
        <v>1</v>
      </c>
      <c r="W698" s="4" t="s">
        <v>1</v>
      </c>
      <c r="X698" s="4" t="str">
        <f>""</f>
        <v/>
      </c>
      <c r="Y698" s="4" t="str">
        <f>""</f>
        <v/>
      </c>
      <c r="Z698" s="4" t="str">
        <f>""</f>
        <v/>
      </c>
      <c r="AA698" s="4" t="str">
        <f>""</f>
        <v/>
      </c>
      <c r="AB698" s="4" t="str">
        <f>""</f>
        <v/>
      </c>
      <c r="AC698" s="4" t="str">
        <f>""</f>
        <v/>
      </c>
      <c r="AD698" s="4" t="str">
        <f>""</f>
        <v/>
      </c>
      <c r="AE698" s="4" t="str">
        <f>""</f>
        <v/>
      </c>
      <c r="AF698" s="4" t="str">
        <f>""</f>
        <v/>
      </c>
      <c r="AG698" s="4" t="str">
        <f>""</f>
        <v/>
      </c>
      <c r="AH698" s="4" t="str">
        <f>""</f>
        <v/>
      </c>
      <c r="AI698" s="4" t="str">
        <f>""</f>
        <v/>
      </c>
      <c r="AJ698" s="4" t="str">
        <f>""</f>
        <v/>
      </c>
      <c r="AK698" s="4" t="str">
        <f>""</f>
        <v/>
      </c>
      <c r="AL698" s="4" t="str">
        <f>""</f>
        <v/>
      </c>
      <c r="AM698" s="4" t="str">
        <f>""</f>
        <v/>
      </c>
      <c r="AN698" s="4" t="str">
        <f>""</f>
        <v/>
      </c>
      <c r="AO698" s="4" t="str">
        <f>""</f>
        <v/>
      </c>
      <c r="AP698" s="4" t="str">
        <f>""</f>
        <v/>
      </c>
      <c r="AQ698" s="4" t="str">
        <f>""</f>
        <v/>
      </c>
      <c r="AR698" s="4" t="str">
        <f>""</f>
        <v/>
      </c>
      <c r="AS698" s="4" t="str">
        <f>""</f>
        <v/>
      </c>
    </row>
    <row r="699" spans="1:45" x14ac:dyDescent="0.25">
      <c r="A699" s="15"/>
      <c r="B699" s="16"/>
      <c r="C699" s="16"/>
      <c r="D699" s="16"/>
      <c r="E699" s="16"/>
      <c r="F699" s="16"/>
      <c r="G699" s="16"/>
      <c r="H699" s="14" t="s">
        <v>25</v>
      </c>
      <c r="I699" s="7" t="s">
        <v>26</v>
      </c>
      <c r="J699" s="7" t="s">
        <v>64</v>
      </c>
      <c r="K699" s="7" t="s">
        <v>65</v>
      </c>
      <c r="L699" s="7" t="s">
        <v>66</v>
      </c>
      <c r="M699" s="7" t="s">
        <v>67</v>
      </c>
      <c r="N699" s="7" t="s">
        <v>68</v>
      </c>
      <c r="O699" s="7" t="s">
        <v>69</v>
      </c>
      <c r="P699" s="7" t="s">
        <v>70</v>
      </c>
      <c r="Q699" s="7" t="s">
        <v>71</v>
      </c>
      <c r="R699" s="7" t="s">
        <v>72</v>
      </c>
      <c r="S699" s="7" t="s">
        <v>73</v>
      </c>
      <c r="T699" s="7" t="s">
        <v>74</v>
      </c>
      <c r="U699" s="7" t="s">
        <v>75</v>
      </c>
      <c r="X699" s="4" t="str">
        <f>""</f>
        <v/>
      </c>
      <c r="Y699" s="4" t="str">
        <f>""</f>
        <v/>
      </c>
      <c r="Z699" s="4" t="str">
        <f>""</f>
        <v/>
      </c>
      <c r="AA699" s="4" t="str">
        <f>""</f>
        <v/>
      </c>
      <c r="AB699" s="4" t="str">
        <f>""</f>
        <v/>
      </c>
      <c r="AC699" s="4" t="str">
        <f>""</f>
        <v/>
      </c>
      <c r="AD699" s="4" t="str">
        <f>""</f>
        <v/>
      </c>
      <c r="AE699" s="4" t="str">
        <f>""</f>
        <v/>
      </c>
      <c r="AF699" s="4" t="str">
        <f>""</f>
        <v/>
      </c>
      <c r="AG699" s="4" t="str">
        <f>""</f>
        <v/>
      </c>
      <c r="AH699" s="4" t="str">
        <f>""</f>
        <v/>
      </c>
      <c r="AI699" s="4" t="str">
        <f>""</f>
        <v/>
      </c>
      <c r="AJ699" s="4" t="str">
        <f>""</f>
        <v/>
      </c>
      <c r="AK699" s="4" t="str">
        <f>""</f>
        <v/>
      </c>
      <c r="AL699" s="4" t="str">
        <f>""</f>
        <v/>
      </c>
      <c r="AM699" s="4" t="str">
        <f>""</f>
        <v/>
      </c>
      <c r="AN699" s="4" t="str">
        <f>""</f>
        <v/>
      </c>
      <c r="AO699" s="4" t="str">
        <f>""</f>
        <v/>
      </c>
      <c r="AP699" s="4" t="str">
        <f>""</f>
        <v/>
      </c>
      <c r="AQ699" s="4" t="str">
        <f>""</f>
        <v/>
      </c>
      <c r="AR699" s="4" t="str">
        <f>""</f>
        <v/>
      </c>
      <c r="AS699" s="4" t="str">
        <f>""</f>
        <v/>
      </c>
    </row>
    <row r="700" spans="1:45" x14ac:dyDescent="0.25">
      <c r="A700" s="15"/>
      <c r="B700" s="17"/>
      <c r="C700" s="17"/>
      <c r="D700" s="17"/>
      <c r="E700" s="17"/>
      <c r="F700" s="17"/>
      <c r="G700" s="17"/>
      <c r="I700" s="8" t="s">
        <v>39</v>
      </c>
      <c r="J700" s="8">
        <v>1</v>
      </c>
      <c r="K700" s="8">
        <v>2</v>
      </c>
      <c r="L700" s="8">
        <v>30</v>
      </c>
      <c r="M700" s="8">
        <v>0.1</v>
      </c>
      <c r="N700" s="8">
        <v>1</v>
      </c>
      <c r="O700" s="8">
        <v>0.3</v>
      </c>
      <c r="P700" s="8">
        <v>1</v>
      </c>
      <c r="Q700" s="8">
        <v>1</v>
      </c>
      <c r="R700" s="8">
        <v>30</v>
      </c>
      <c r="S700" s="8">
        <v>1.5</v>
      </c>
      <c r="T700" s="8">
        <v>0.5</v>
      </c>
      <c r="U700" s="8">
        <v>0.15</v>
      </c>
      <c r="X700" s="4" t="str">
        <f>""</f>
        <v/>
      </c>
      <c r="Y700" s="4" t="str">
        <f>""</f>
        <v/>
      </c>
      <c r="Z700" s="4" t="str">
        <f>""</f>
        <v/>
      </c>
      <c r="AA700" s="4" t="str">
        <f>""</f>
        <v/>
      </c>
      <c r="AB700" s="4" t="str">
        <f>""</f>
        <v/>
      </c>
      <c r="AC700" s="4" t="str">
        <f>""</f>
        <v/>
      </c>
      <c r="AD700" s="4" t="str">
        <f>""</f>
        <v/>
      </c>
      <c r="AE700" s="4" t="str">
        <f>""</f>
        <v/>
      </c>
      <c r="AF700" s="4" t="str">
        <f>""</f>
        <v/>
      </c>
      <c r="AG700" s="4" t="str">
        <f>""</f>
        <v/>
      </c>
      <c r="AH700" s="4" t="str">
        <f>""</f>
        <v/>
      </c>
      <c r="AI700" s="4" t="str">
        <f>""</f>
        <v/>
      </c>
      <c r="AJ700" s="4" t="str">
        <f>""</f>
        <v/>
      </c>
      <c r="AK700" s="4" t="str">
        <f>""</f>
        <v/>
      </c>
      <c r="AL700" s="4" t="str">
        <f>""</f>
        <v/>
      </c>
      <c r="AM700" s="4" t="str">
        <f>""</f>
        <v/>
      </c>
      <c r="AN700" s="4" t="str">
        <f>""</f>
        <v/>
      </c>
      <c r="AO700" s="4" t="str">
        <f>""</f>
        <v/>
      </c>
      <c r="AP700" s="4" t="str">
        <f>""</f>
        <v/>
      </c>
      <c r="AQ700" s="4" t="str">
        <f>""</f>
        <v/>
      </c>
      <c r="AR700" s="4" t="str">
        <f>""</f>
        <v/>
      </c>
      <c r="AS700" s="4" t="str">
        <f>""</f>
        <v/>
      </c>
    </row>
    <row r="701" spans="1:45" x14ac:dyDescent="0.25">
      <c r="A701" s="15"/>
      <c r="B701" s="17"/>
      <c r="C701" s="17"/>
      <c r="D701" s="17"/>
      <c r="E701" s="17"/>
      <c r="F701" s="17"/>
      <c r="G701" s="17"/>
      <c r="I701" s="8" t="s">
        <v>40</v>
      </c>
      <c r="J701" s="8">
        <v>0</v>
      </c>
      <c r="K701" s="8">
        <v>0</v>
      </c>
      <c r="L701" s="8">
        <f>4*$K$2</f>
        <v>0.04</v>
      </c>
      <c r="M701" s="8">
        <f>4*$K$2</f>
        <v>0.04</v>
      </c>
      <c r="N701" s="8">
        <f>4*$K$2</f>
        <v>0.04</v>
      </c>
      <c r="O701" s="8">
        <v>0</v>
      </c>
      <c r="P701" s="8">
        <v>0</v>
      </c>
      <c r="Q701" s="8">
        <v>0</v>
      </c>
      <c r="R701" s="8">
        <v>0.5</v>
      </c>
      <c r="S701" s="8">
        <v>0.8</v>
      </c>
      <c r="T701" s="8">
        <v>0</v>
      </c>
      <c r="U701" s="8">
        <v>0</v>
      </c>
      <c r="X701" s="4" t="str">
        <f>""</f>
        <v/>
      </c>
      <c r="Y701" s="4" t="str">
        <f>""</f>
        <v/>
      </c>
      <c r="Z701" s="4" t="str">
        <f>""</f>
        <v/>
      </c>
      <c r="AA701" s="4" t="str">
        <f>""</f>
        <v/>
      </c>
      <c r="AB701" s="4" t="str">
        <f>""</f>
        <v/>
      </c>
      <c r="AC701" s="4" t="str">
        <f>""</f>
        <v/>
      </c>
      <c r="AD701" s="4" t="str">
        <f>""</f>
        <v/>
      </c>
      <c r="AE701" s="4" t="str">
        <f>""</f>
        <v/>
      </c>
      <c r="AF701" s="4" t="str">
        <f>""</f>
        <v/>
      </c>
      <c r="AG701" s="4" t="str">
        <f>""</f>
        <v/>
      </c>
      <c r="AH701" s="4" t="str">
        <f>""</f>
        <v/>
      </c>
      <c r="AI701" s="4" t="str">
        <f>""</f>
        <v/>
      </c>
      <c r="AJ701" s="4" t="str">
        <f>""</f>
        <v/>
      </c>
      <c r="AK701" s="4" t="str">
        <f>""</f>
        <v/>
      </c>
      <c r="AL701" s="4" t="str">
        <f>""</f>
        <v/>
      </c>
      <c r="AM701" s="4" t="str">
        <f>""</f>
        <v/>
      </c>
      <c r="AN701" s="4" t="str">
        <f>""</f>
        <v/>
      </c>
      <c r="AO701" s="4" t="str">
        <f>""</f>
        <v/>
      </c>
      <c r="AP701" s="4" t="str">
        <f>""</f>
        <v/>
      </c>
      <c r="AQ701" s="4" t="str">
        <f>""</f>
        <v/>
      </c>
      <c r="AR701" s="4" t="str">
        <f>""</f>
        <v/>
      </c>
      <c r="AS701" s="4" t="str">
        <f>""</f>
        <v/>
      </c>
    </row>
    <row r="702" spans="1:45" x14ac:dyDescent="0.25">
      <c r="A702" s="23" t="s">
        <v>41</v>
      </c>
      <c r="B702" s="18" t="s">
        <v>76</v>
      </c>
      <c r="C702" s="18">
        <v>13.8</v>
      </c>
      <c r="D702" s="18">
        <v>49</v>
      </c>
      <c r="E702" s="18" t="s">
        <v>43</v>
      </c>
      <c r="F702" s="18">
        <v>1</v>
      </c>
      <c r="G702" s="18" t="str">
        <f>B702&amp;C702&amp;D702&amp;E702&amp;F702</f>
        <v>GOV13.849TD1</v>
      </c>
      <c r="H702" s="4" t="s">
        <v>6</v>
      </c>
      <c r="I702" s="4">
        <v>1</v>
      </c>
      <c r="J702" s="4">
        <v>0.03</v>
      </c>
      <c r="K702" s="4">
        <v>0.18</v>
      </c>
      <c r="L702" s="4">
        <v>6.64</v>
      </c>
      <c r="M702" s="4">
        <v>0.05</v>
      </c>
      <c r="N702" s="4">
        <v>0.5</v>
      </c>
      <c r="O702" s="4">
        <v>0.15</v>
      </c>
      <c r="P702" s="4">
        <v>1</v>
      </c>
      <c r="Q702" s="4">
        <v>0</v>
      </c>
      <c r="R702" s="4">
        <v>1.66</v>
      </c>
      <c r="S702" s="4">
        <v>1.41</v>
      </c>
      <c r="T702" s="4">
        <v>0.499</v>
      </c>
      <c r="U702" s="4">
        <v>0.06</v>
      </c>
      <c r="V702" s="4" t="s">
        <v>1</v>
      </c>
      <c r="W702" s="4" t="s">
        <v>1</v>
      </c>
      <c r="X702" s="4" t="str">
        <f>""</f>
        <v/>
      </c>
      <c r="Y702" s="4" t="str">
        <f>""</f>
        <v/>
      </c>
      <c r="Z702" s="4" t="str">
        <f>""</f>
        <v/>
      </c>
      <c r="AA702" s="4" t="str">
        <f>""</f>
        <v/>
      </c>
      <c r="AB702" s="4" t="str">
        <f>""</f>
        <v/>
      </c>
      <c r="AC702" s="4" t="str">
        <f>""</f>
        <v/>
      </c>
      <c r="AD702" s="4" t="str">
        <f>""</f>
        <v/>
      </c>
      <c r="AE702" s="4" t="str">
        <f>""</f>
        <v/>
      </c>
      <c r="AF702" s="4" t="str">
        <f>""</f>
        <v/>
      </c>
      <c r="AG702" s="4" t="str">
        <f>""</f>
        <v/>
      </c>
      <c r="AH702" s="4" t="str">
        <f>""</f>
        <v/>
      </c>
      <c r="AI702" s="4" t="str">
        <f>""</f>
        <v/>
      </c>
      <c r="AJ702" s="4" t="str">
        <f>""</f>
        <v/>
      </c>
      <c r="AK702" s="4" t="str">
        <f>""</f>
        <v/>
      </c>
      <c r="AL702" s="4" t="str">
        <f>""</f>
        <v/>
      </c>
      <c r="AM702" s="4" t="str">
        <f>""</f>
        <v/>
      </c>
      <c r="AN702" s="4" t="str">
        <f>""</f>
        <v/>
      </c>
      <c r="AO702" s="4" t="str">
        <f>""</f>
        <v/>
      </c>
      <c r="AP702" s="4" t="str">
        <f>""</f>
        <v/>
      </c>
      <c r="AQ702" s="4" t="str">
        <f>""</f>
        <v/>
      </c>
      <c r="AR702" s="4" t="str">
        <f>""</f>
        <v/>
      </c>
      <c r="AS702" s="4" t="str">
        <f>""</f>
        <v/>
      </c>
    </row>
    <row r="703" spans="1:45" x14ac:dyDescent="0.25">
      <c r="A703" s="15"/>
      <c r="B703" s="16"/>
      <c r="C703" s="16"/>
      <c r="D703" s="16"/>
      <c r="E703" s="16"/>
      <c r="F703" s="16"/>
      <c r="G703" s="16"/>
      <c r="H703" s="14" t="s">
        <v>25</v>
      </c>
      <c r="I703" s="7" t="s">
        <v>26</v>
      </c>
      <c r="J703" s="7" t="s">
        <v>77</v>
      </c>
      <c r="K703" s="7" t="s">
        <v>78</v>
      </c>
      <c r="L703" s="7" t="s">
        <v>79</v>
      </c>
      <c r="M703" s="7" t="s">
        <v>80</v>
      </c>
      <c r="N703" s="7" t="s">
        <v>81</v>
      </c>
      <c r="O703" s="7" t="s">
        <v>82</v>
      </c>
      <c r="P703" s="7" t="s">
        <v>83</v>
      </c>
      <c r="Q703" s="7" t="s">
        <v>84</v>
      </c>
      <c r="R703" s="7" t="s">
        <v>85</v>
      </c>
      <c r="S703" s="7" t="s">
        <v>86</v>
      </c>
      <c r="T703" s="7" t="s">
        <v>87</v>
      </c>
      <c r="U703" s="7" t="s">
        <v>88</v>
      </c>
      <c r="V703" s="7" t="s">
        <v>89</v>
      </c>
      <c r="W703" s="7" t="s">
        <v>90</v>
      </c>
      <c r="X703" s="7" t="s">
        <v>91</v>
      </c>
      <c r="Y703" s="7" t="s">
        <v>92</v>
      </c>
      <c r="Z703" s="7" t="s">
        <v>93</v>
      </c>
      <c r="AA703" s="7" t="s">
        <v>94</v>
      </c>
      <c r="AB703" s="7" t="s">
        <v>95</v>
      </c>
      <c r="AC703" s="7" t="s">
        <v>96</v>
      </c>
      <c r="AD703" s="7" t="s">
        <v>97</v>
      </c>
      <c r="AE703" s="7" t="s">
        <v>98</v>
      </c>
      <c r="AF703" s="7" t="s">
        <v>99</v>
      </c>
      <c r="AI703" s="4" t="str">
        <f>""</f>
        <v/>
      </c>
      <c r="AJ703" s="4" t="str">
        <f>""</f>
        <v/>
      </c>
      <c r="AK703" s="4" t="str">
        <f>""</f>
        <v/>
      </c>
      <c r="AL703" s="4" t="str">
        <f>""</f>
        <v/>
      </c>
      <c r="AM703" s="4" t="str">
        <f>""</f>
        <v/>
      </c>
      <c r="AN703" s="4" t="str">
        <f>""</f>
        <v/>
      </c>
      <c r="AO703" s="4" t="str">
        <f>""</f>
        <v/>
      </c>
      <c r="AP703" s="4" t="str">
        <f>""</f>
        <v/>
      </c>
      <c r="AQ703" s="4" t="str">
        <f>""</f>
        <v/>
      </c>
      <c r="AR703" s="4" t="str">
        <f>""</f>
        <v/>
      </c>
      <c r="AS703" s="4" t="str">
        <f>""</f>
        <v/>
      </c>
    </row>
    <row r="704" spans="1:45" x14ac:dyDescent="0.25">
      <c r="A704" s="15"/>
      <c r="B704" s="17"/>
      <c r="C704" s="17"/>
      <c r="D704" s="17"/>
      <c r="E704" s="17"/>
      <c r="F704" s="17"/>
      <c r="G704" s="17"/>
      <c r="I704" s="8" t="s">
        <v>39</v>
      </c>
      <c r="J704" s="8"/>
      <c r="K704" s="8"/>
      <c r="L704" s="8"/>
      <c r="M704" s="8"/>
      <c r="N704" s="8"/>
      <c r="O704" s="8"/>
      <c r="P704" s="8">
        <v>15</v>
      </c>
      <c r="Q704" s="8">
        <v>15</v>
      </c>
      <c r="R704" s="8"/>
      <c r="S704" s="8">
        <v>15</v>
      </c>
      <c r="T704" s="8">
        <v>15</v>
      </c>
      <c r="U704" s="8"/>
      <c r="V704" s="8"/>
      <c r="W704" s="8"/>
      <c r="X704" s="8">
        <v>2</v>
      </c>
      <c r="Y704" s="8">
        <v>2</v>
      </c>
      <c r="Z704" s="8"/>
      <c r="AA704" s="8">
        <v>2</v>
      </c>
      <c r="AB704" s="8">
        <v>2</v>
      </c>
      <c r="AC704" s="8">
        <v>2</v>
      </c>
      <c r="AD704" s="8">
        <v>2</v>
      </c>
      <c r="AE704" s="8">
        <v>0.99</v>
      </c>
      <c r="AF704" s="8">
        <v>0</v>
      </c>
      <c r="AI704" s="4" t="str">
        <f>""</f>
        <v/>
      </c>
      <c r="AJ704" s="4" t="str">
        <f>""</f>
        <v/>
      </c>
      <c r="AK704" s="4" t="str">
        <f>""</f>
        <v/>
      </c>
      <c r="AL704" s="4" t="str">
        <f>""</f>
        <v/>
      </c>
      <c r="AM704" s="4" t="str">
        <f>""</f>
        <v/>
      </c>
      <c r="AN704" s="4" t="str">
        <f>""</f>
        <v/>
      </c>
      <c r="AO704" s="4" t="str">
        <f>""</f>
        <v/>
      </c>
      <c r="AP704" s="4" t="str">
        <f>""</f>
        <v/>
      </c>
      <c r="AQ704" s="4" t="str">
        <f>""</f>
        <v/>
      </c>
      <c r="AR704" s="4" t="str">
        <f>""</f>
        <v/>
      </c>
      <c r="AS704" s="4" t="str">
        <f>""</f>
        <v/>
      </c>
    </row>
    <row r="705" spans="1:45" x14ac:dyDescent="0.25">
      <c r="A705" s="15"/>
      <c r="B705" s="17"/>
      <c r="C705" s="17"/>
      <c r="D705" s="17"/>
      <c r="E705" s="17"/>
      <c r="F705" s="17"/>
      <c r="G705" s="17"/>
      <c r="I705" s="8" t="s">
        <v>40</v>
      </c>
      <c r="J705" s="8"/>
      <c r="K705" s="8"/>
      <c r="L705" s="8"/>
      <c r="M705" s="8"/>
      <c r="N705" s="8"/>
      <c r="O705" s="8"/>
      <c r="P705" s="8">
        <v>1.5</v>
      </c>
      <c r="Q705" s="8">
        <v>1.5</v>
      </c>
      <c r="R705" s="8">
        <f>2*$K$2</f>
        <v>0.02</v>
      </c>
      <c r="S705" s="8">
        <v>1.5</v>
      </c>
      <c r="T705" s="8">
        <v>1.5</v>
      </c>
      <c r="U705" s="8">
        <f>2*$K$2</f>
        <v>0.02</v>
      </c>
      <c r="V705" s="8"/>
      <c r="W705" s="8"/>
      <c r="X705" s="8">
        <f t="shared" ref="X705:Y705" si="86">2*$K$2</f>
        <v>0.02</v>
      </c>
      <c r="Y705" s="8">
        <f t="shared" si="86"/>
        <v>0.02</v>
      </c>
      <c r="Z705" s="8"/>
      <c r="AA705" s="8">
        <f t="shared" ref="AA705:AD705" si="87">2*$K$2</f>
        <v>0.02</v>
      </c>
      <c r="AB705" s="8">
        <f t="shared" si="87"/>
        <v>0.02</v>
      </c>
      <c r="AC705" s="8">
        <f t="shared" si="87"/>
        <v>0.02</v>
      </c>
      <c r="AD705" s="8">
        <f t="shared" si="87"/>
        <v>0.02</v>
      </c>
      <c r="AE705" s="8">
        <v>0</v>
      </c>
      <c r="AF705" s="8">
        <v>-0.3</v>
      </c>
      <c r="AI705" s="4" t="str">
        <f>""</f>
        <v/>
      </c>
      <c r="AJ705" s="4" t="str">
        <f>""</f>
        <v/>
      </c>
      <c r="AK705" s="4" t="str">
        <f>""</f>
        <v/>
      </c>
      <c r="AL705" s="4" t="str">
        <f>""</f>
        <v/>
      </c>
      <c r="AM705" s="4" t="str">
        <f>""</f>
        <v/>
      </c>
      <c r="AN705" s="4" t="str">
        <f>""</f>
        <v/>
      </c>
      <c r="AO705" s="4" t="str">
        <f>""</f>
        <v/>
      </c>
      <c r="AP705" s="4" t="str">
        <f>""</f>
        <v/>
      </c>
      <c r="AQ705" s="4" t="str">
        <f>""</f>
        <v/>
      </c>
      <c r="AR705" s="4" t="str">
        <f>""</f>
        <v/>
      </c>
      <c r="AS705" s="4" t="str">
        <f>""</f>
        <v/>
      </c>
    </row>
    <row r="706" spans="1:45" x14ac:dyDescent="0.25">
      <c r="A706" s="24" t="s">
        <v>41</v>
      </c>
      <c r="B706" s="18" t="s">
        <v>100</v>
      </c>
      <c r="C706" s="18">
        <v>13.8</v>
      </c>
      <c r="D706" s="18">
        <v>49</v>
      </c>
      <c r="E706" s="18" t="s">
        <v>43</v>
      </c>
      <c r="F706" s="18">
        <v>1</v>
      </c>
      <c r="G706" s="18" t="str">
        <f>B706&amp;C706&amp;D706&amp;E706&amp;F706</f>
        <v>PSS13.849TD1</v>
      </c>
      <c r="H706" s="4" t="s">
        <v>9</v>
      </c>
      <c r="I706" s="4">
        <v>1</v>
      </c>
      <c r="J706" s="4">
        <v>1</v>
      </c>
      <c r="K706" s="4">
        <v>0</v>
      </c>
      <c r="L706" s="4">
        <v>3</v>
      </c>
      <c r="M706" s="4">
        <v>0</v>
      </c>
      <c r="N706" s="4">
        <v>5</v>
      </c>
      <c r="O706" s="4">
        <v>1</v>
      </c>
      <c r="P706" s="4">
        <v>2.5</v>
      </c>
      <c r="Q706" s="4">
        <v>2.5</v>
      </c>
      <c r="R706" s="4">
        <v>0</v>
      </c>
      <c r="S706" s="4">
        <v>2.5</v>
      </c>
      <c r="T706" s="4">
        <v>0</v>
      </c>
      <c r="U706" s="4">
        <v>2.5</v>
      </c>
      <c r="V706" s="4">
        <v>0.39</v>
      </c>
      <c r="W706" s="4">
        <v>1</v>
      </c>
      <c r="X706" s="4">
        <v>0</v>
      </c>
      <c r="Y706" s="4">
        <v>0.1</v>
      </c>
      <c r="Z706" s="4">
        <v>6.5</v>
      </c>
      <c r="AA706" s="4">
        <v>0.44</v>
      </c>
      <c r="AB706" s="4">
        <v>0.08</v>
      </c>
      <c r="AC706" s="4">
        <v>0.2</v>
      </c>
      <c r="AD706" s="4">
        <v>0.98</v>
      </c>
      <c r="AE706" s="4">
        <v>0.1</v>
      </c>
      <c r="AF706" s="4">
        <v>-0.1</v>
      </c>
      <c r="AG706" s="4" t="s">
        <v>1</v>
      </c>
      <c r="AH706" s="4" t="s">
        <v>1</v>
      </c>
      <c r="AI706" s="4" t="str">
        <f>""</f>
        <v/>
      </c>
      <c r="AJ706" s="4" t="str">
        <f>""</f>
        <v/>
      </c>
      <c r="AK706" s="4" t="str">
        <f>""</f>
        <v/>
      </c>
      <c r="AL706" s="4" t="str">
        <f>""</f>
        <v/>
      </c>
      <c r="AM706" s="4" t="str">
        <f>""</f>
        <v/>
      </c>
      <c r="AN706" s="4" t="str">
        <f>""</f>
        <v/>
      </c>
      <c r="AO706" s="4" t="str">
        <f>""</f>
        <v/>
      </c>
      <c r="AP706" s="4" t="str">
        <f>""</f>
        <v/>
      </c>
      <c r="AQ706" s="4" t="str">
        <f>""</f>
        <v/>
      </c>
      <c r="AR706" s="4" t="str">
        <f>""</f>
        <v/>
      </c>
      <c r="AS706" s="4" t="str">
        <f>""</f>
        <v/>
      </c>
    </row>
    <row r="707" spans="1:45" x14ac:dyDescent="0.25">
      <c r="A707" s="27" t="s">
        <v>166</v>
      </c>
      <c r="B707" s="9"/>
      <c r="C707" s="9"/>
      <c r="D707" s="9"/>
      <c r="E707" s="9"/>
      <c r="F707" s="16"/>
      <c r="G707" s="16"/>
      <c r="H707" s="14" t="s">
        <v>25</v>
      </c>
      <c r="I707" s="7" t="s">
        <v>26</v>
      </c>
      <c r="J707" s="7" t="s">
        <v>103</v>
      </c>
      <c r="K707" s="7" t="s">
        <v>104</v>
      </c>
      <c r="L707" s="7" t="s">
        <v>105</v>
      </c>
      <c r="M707" s="7" t="s">
        <v>106</v>
      </c>
      <c r="N707" s="7" t="s">
        <v>107</v>
      </c>
      <c r="O707" s="7" t="s">
        <v>108</v>
      </c>
      <c r="P707" s="7" t="s">
        <v>109</v>
      </c>
      <c r="Q707" s="7" t="s">
        <v>110</v>
      </c>
      <c r="R707" s="7" t="s">
        <v>111</v>
      </c>
      <c r="S707" s="7" t="s">
        <v>112</v>
      </c>
      <c r="T707" s="7" t="s">
        <v>113</v>
      </c>
      <c r="U707" s="7" t="s">
        <v>114</v>
      </c>
      <c r="V707" s="7" t="s">
        <v>115</v>
      </c>
      <c r="W707" s="7" t="s">
        <v>116</v>
      </c>
      <c r="X707" s="7" t="s">
        <v>117</v>
      </c>
      <c r="Y707" s="7" t="s">
        <v>118</v>
      </c>
      <c r="Z707" s="7" t="s">
        <v>119</v>
      </c>
      <c r="AC707" s="4" t="str">
        <f>""</f>
        <v/>
      </c>
      <c r="AD707" s="4" t="str">
        <f>""</f>
        <v/>
      </c>
      <c r="AE707" s="4" t="str">
        <f>""</f>
        <v/>
      </c>
      <c r="AF707" s="4" t="str">
        <f>""</f>
        <v/>
      </c>
      <c r="AG707" s="4" t="str">
        <f>""</f>
        <v/>
      </c>
      <c r="AH707" s="4" t="str">
        <f>""</f>
        <v/>
      </c>
      <c r="AI707" s="4" t="str">
        <f>""</f>
        <v/>
      </c>
      <c r="AJ707" s="4" t="str">
        <f>""</f>
        <v/>
      </c>
      <c r="AK707" s="4" t="str">
        <f>""</f>
        <v/>
      </c>
      <c r="AL707" s="4" t="str">
        <f>""</f>
        <v/>
      </c>
      <c r="AM707" s="4" t="str">
        <f>""</f>
        <v/>
      </c>
      <c r="AN707" s="4" t="str">
        <f>""</f>
        <v/>
      </c>
      <c r="AO707" s="4" t="str">
        <f>""</f>
        <v/>
      </c>
      <c r="AP707" s="4" t="str">
        <f>""</f>
        <v/>
      </c>
      <c r="AQ707" s="4" t="str">
        <f>""</f>
        <v/>
      </c>
      <c r="AR707" s="4" t="str">
        <f>""</f>
        <v/>
      </c>
      <c r="AS707" s="4" t="str">
        <f>""</f>
        <v/>
      </c>
    </row>
    <row r="708" spans="1:45" x14ac:dyDescent="0.25">
      <c r="A708" s="25"/>
      <c r="B708" s="10"/>
      <c r="C708" s="10"/>
      <c r="D708" s="10"/>
      <c r="E708" s="10"/>
      <c r="F708" s="17"/>
      <c r="G708" s="17"/>
      <c r="I708" s="8" t="s">
        <v>39</v>
      </c>
      <c r="J708" s="8">
        <v>0.5</v>
      </c>
      <c r="K708" s="8">
        <v>75</v>
      </c>
      <c r="L708" s="8">
        <v>75</v>
      </c>
      <c r="M708" s="8">
        <v>10</v>
      </c>
      <c r="N708" s="8">
        <v>0</v>
      </c>
      <c r="O708" s="8">
        <v>1</v>
      </c>
      <c r="P708" s="8">
        <v>1.2</v>
      </c>
      <c r="Q708" s="8">
        <v>18</v>
      </c>
      <c r="R708" s="8">
        <v>118</v>
      </c>
      <c r="S708" s="8">
        <v>0</v>
      </c>
      <c r="T708" s="8">
        <v>1.1000000000000001</v>
      </c>
      <c r="U708" s="8">
        <v>10</v>
      </c>
      <c r="V708" s="8">
        <v>1.1000000000000001</v>
      </c>
      <c r="W708" s="8">
        <v>20</v>
      </c>
      <c r="X708" s="8">
        <v>1</v>
      </c>
      <c r="Y708" s="8">
        <v>0.5</v>
      </c>
      <c r="Z708" s="8">
        <v>90</v>
      </c>
      <c r="AC708" s="4" t="str">
        <f>""</f>
        <v/>
      </c>
      <c r="AD708" s="4" t="str">
        <f>""</f>
        <v/>
      </c>
      <c r="AE708" s="4" t="str">
        <f>""</f>
        <v/>
      </c>
      <c r="AF708" s="4" t="str">
        <f>""</f>
        <v/>
      </c>
      <c r="AG708" s="4" t="str">
        <f>""</f>
        <v/>
      </c>
      <c r="AH708" s="4" t="str">
        <f>""</f>
        <v/>
      </c>
      <c r="AI708" s="4" t="str">
        <f>""</f>
        <v/>
      </c>
      <c r="AJ708" s="4" t="str">
        <f>""</f>
        <v/>
      </c>
      <c r="AK708" s="4" t="str">
        <f>""</f>
        <v/>
      </c>
      <c r="AL708" s="4" t="str">
        <f>""</f>
        <v/>
      </c>
      <c r="AM708" s="4" t="str">
        <f>""</f>
        <v/>
      </c>
      <c r="AN708" s="4" t="str">
        <f>""</f>
        <v/>
      </c>
      <c r="AO708" s="4" t="str">
        <f>""</f>
        <v/>
      </c>
      <c r="AP708" s="4" t="str">
        <f>""</f>
        <v/>
      </c>
      <c r="AQ708" s="4" t="str">
        <f>""</f>
        <v/>
      </c>
      <c r="AR708" s="4" t="str">
        <f>""</f>
        <v/>
      </c>
      <c r="AS708" s="4" t="str">
        <f>""</f>
        <v/>
      </c>
    </row>
    <row r="709" spans="1:45" x14ac:dyDescent="0.25">
      <c r="A709" s="25"/>
      <c r="B709" s="10"/>
      <c r="C709" s="10"/>
      <c r="D709" s="10"/>
      <c r="E709" s="10"/>
      <c r="F709" s="17"/>
      <c r="G709" s="17"/>
      <c r="I709" s="8" t="s">
        <v>40</v>
      </c>
      <c r="J709" s="8">
        <v>0</v>
      </c>
      <c r="K709" s="8">
        <v>0</v>
      </c>
      <c r="L709" s="8">
        <v>0</v>
      </c>
      <c r="M709" s="8">
        <v>0.8</v>
      </c>
      <c r="N709" s="8">
        <v>-6</v>
      </c>
      <c r="O709" s="8">
        <v>0</v>
      </c>
      <c r="P709" s="8">
        <v>0</v>
      </c>
      <c r="Q709" s="8">
        <v>0</v>
      </c>
      <c r="R709" s="8">
        <v>0.8</v>
      </c>
      <c r="S709" s="8">
        <v>-118</v>
      </c>
      <c r="T709" s="8">
        <v>0</v>
      </c>
      <c r="U709" s="8">
        <v>1</v>
      </c>
      <c r="V709" s="8">
        <v>0</v>
      </c>
      <c r="W709" s="8">
        <v>1</v>
      </c>
      <c r="X709" s="8">
        <v>0</v>
      </c>
      <c r="Y709" s="8">
        <v>0</v>
      </c>
      <c r="Z709" s="8">
        <v>-90</v>
      </c>
      <c r="AC709" s="4" t="str">
        <f>""</f>
        <v/>
      </c>
      <c r="AD709" s="4" t="str">
        <f>""</f>
        <v/>
      </c>
      <c r="AE709" s="4" t="str">
        <f>""</f>
        <v/>
      </c>
      <c r="AF709" s="4" t="str">
        <f>""</f>
        <v/>
      </c>
      <c r="AG709" s="4" t="str">
        <f>""</f>
        <v/>
      </c>
      <c r="AH709" s="4" t="str">
        <f>""</f>
        <v/>
      </c>
      <c r="AI709" s="4" t="str">
        <f>""</f>
        <v/>
      </c>
      <c r="AJ709" s="4" t="str">
        <f>""</f>
        <v/>
      </c>
      <c r="AK709" s="4" t="str">
        <f>""</f>
        <v/>
      </c>
      <c r="AL709" s="4" t="str">
        <f>""</f>
        <v/>
      </c>
      <c r="AM709" s="4" t="str">
        <f>""</f>
        <v/>
      </c>
      <c r="AN709" s="4" t="str">
        <f>""</f>
        <v/>
      </c>
      <c r="AO709" s="4" t="str">
        <f>""</f>
        <v/>
      </c>
      <c r="AP709" s="4" t="str">
        <f>""</f>
        <v/>
      </c>
      <c r="AQ709" s="4" t="str">
        <f>""</f>
        <v/>
      </c>
      <c r="AR709" s="4" t="str">
        <f>""</f>
        <v/>
      </c>
      <c r="AS709" s="4" t="str">
        <f>""</f>
        <v/>
      </c>
    </row>
    <row r="710" spans="1:45" x14ac:dyDescent="0.25">
      <c r="A710" s="22" t="s">
        <v>41</v>
      </c>
      <c r="B710" s="18" t="s">
        <v>42</v>
      </c>
      <c r="C710" s="18">
        <v>13.8</v>
      </c>
      <c r="D710" s="18">
        <v>50</v>
      </c>
      <c r="E710" s="18" t="s">
        <v>43</v>
      </c>
      <c r="F710" s="18">
        <v>1</v>
      </c>
      <c r="G710" s="18" t="str">
        <f>B710&amp;C710&amp;D710&amp;E710&amp;F710</f>
        <v>AVR13.850TD1</v>
      </c>
      <c r="H710" s="4" t="s">
        <v>3</v>
      </c>
      <c r="I710" s="4">
        <v>1</v>
      </c>
      <c r="J710" s="4">
        <v>0</v>
      </c>
      <c r="K710" s="4">
        <v>10.75</v>
      </c>
      <c r="L710" s="4">
        <v>10.75</v>
      </c>
      <c r="M710" s="4">
        <v>5</v>
      </c>
      <c r="N710" s="4">
        <v>-0.87</v>
      </c>
      <c r="O710" s="4">
        <v>0</v>
      </c>
      <c r="P710" s="4">
        <v>1</v>
      </c>
      <c r="Q710" s="4">
        <v>0</v>
      </c>
      <c r="R710" s="4">
        <v>99</v>
      </c>
      <c r="S710" s="4">
        <v>-99</v>
      </c>
      <c r="T710" s="4">
        <v>0</v>
      </c>
      <c r="U710" s="4">
        <v>9.3000000000000007</v>
      </c>
      <c r="V710" s="4">
        <v>0</v>
      </c>
      <c r="W710" s="4">
        <v>11.63</v>
      </c>
      <c r="X710" s="4">
        <v>0.113</v>
      </c>
      <c r="Y710" s="4">
        <v>0.124</v>
      </c>
      <c r="Z710" s="4">
        <v>0</v>
      </c>
      <c r="AA710" s="4" t="s">
        <v>1</v>
      </c>
      <c r="AB710" s="4" t="s">
        <v>1</v>
      </c>
      <c r="AC710" s="4" t="str">
        <f>""</f>
        <v/>
      </c>
      <c r="AD710" s="4" t="str">
        <f>""</f>
        <v/>
      </c>
      <c r="AE710" s="4" t="str">
        <f>""</f>
        <v/>
      </c>
      <c r="AF710" s="4" t="str">
        <f>""</f>
        <v/>
      </c>
      <c r="AG710" s="4" t="str">
        <f>""</f>
        <v/>
      </c>
      <c r="AH710" s="4" t="str">
        <f>""</f>
        <v/>
      </c>
      <c r="AI710" s="4" t="str">
        <f>""</f>
        <v/>
      </c>
      <c r="AJ710" s="4" t="str">
        <f>""</f>
        <v/>
      </c>
      <c r="AK710" s="4" t="str">
        <f>""</f>
        <v/>
      </c>
      <c r="AL710" s="4" t="str">
        <f>""</f>
        <v/>
      </c>
      <c r="AM710" s="4" t="str">
        <f>""</f>
        <v/>
      </c>
      <c r="AN710" s="4" t="str">
        <f>""</f>
        <v/>
      </c>
      <c r="AO710" s="4" t="str">
        <f>""</f>
        <v/>
      </c>
      <c r="AP710" s="4" t="str">
        <f>""</f>
        <v/>
      </c>
      <c r="AQ710" s="4" t="str">
        <f>""</f>
        <v/>
      </c>
      <c r="AR710" s="4" t="str">
        <f>""</f>
        <v/>
      </c>
      <c r="AS710" s="4" t="str">
        <f>""</f>
        <v/>
      </c>
    </row>
    <row r="711" spans="1:45" x14ac:dyDescent="0.25">
      <c r="A711" s="15"/>
      <c r="B711" s="16"/>
      <c r="C711" s="16"/>
      <c r="D711" s="16"/>
      <c r="E711" s="16"/>
      <c r="F711" s="16"/>
      <c r="G711" s="16"/>
      <c r="H711" s="14" t="s">
        <v>25</v>
      </c>
      <c r="I711" s="7" t="s">
        <v>26</v>
      </c>
      <c r="J711" s="7" t="s">
        <v>44</v>
      </c>
      <c r="K711" s="7" t="s">
        <v>45</v>
      </c>
      <c r="L711" s="7" t="s">
        <v>46</v>
      </c>
      <c r="M711" s="7" t="s">
        <v>47</v>
      </c>
      <c r="N711" s="7" t="s">
        <v>48</v>
      </c>
      <c r="O711" s="7" t="s">
        <v>49</v>
      </c>
      <c r="P711" s="7" t="s">
        <v>50</v>
      </c>
      <c r="Q711" s="7" t="s">
        <v>51</v>
      </c>
      <c r="R711" s="7" t="s">
        <v>52</v>
      </c>
      <c r="S711" s="7" t="s">
        <v>53</v>
      </c>
      <c r="T711" s="7" t="s">
        <v>54</v>
      </c>
      <c r="U711" s="7" t="s">
        <v>55</v>
      </c>
      <c r="X711" s="4" t="str">
        <f>""</f>
        <v/>
      </c>
      <c r="Y711" s="4" t="str">
        <f>""</f>
        <v/>
      </c>
      <c r="Z711" s="4" t="str">
        <f>""</f>
        <v/>
      </c>
      <c r="AA711" s="4" t="str">
        <f>""</f>
        <v/>
      </c>
      <c r="AB711" s="4" t="str">
        <f>""</f>
        <v/>
      </c>
      <c r="AC711" s="4" t="str">
        <f>""</f>
        <v/>
      </c>
      <c r="AD711" s="4" t="str">
        <f>""</f>
        <v/>
      </c>
      <c r="AE711" s="4" t="str">
        <f>""</f>
        <v/>
      </c>
      <c r="AF711" s="4" t="str">
        <f>""</f>
        <v/>
      </c>
      <c r="AG711" s="4" t="str">
        <f>""</f>
        <v/>
      </c>
      <c r="AH711" s="4" t="str">
        <f>""</f>
        <v/>
      </c>
      <c r="AI711" s="4" t="str">
        <f>""</f>
        <v/>
      </c>
      <c r="AJ711" s="4" t="str">
        <f>""</f>
        <v/>
      </c>
      <c r="AK711" s="4" t="str">
        <f>""</f>
        <v/>
      </c>
      <c r="AL711" s="4" t="str">
        <f>""</f>
        <v/>
      </c>
      <c r="AM711" s="4" t="str">
        <f>""</f>
        <v/>
      </c>
      <c r="AN711" s="4" t="str">
        <f>""</f>
        <v/>
      </c>
      <c r="AO711" s="4" t="str">
        <f>""</f>
        <v/>
      </c>
      <c r="AP711" s="4" t="str">
        <f>""</f>
        <v/>
      </c>
      <c r="AQ711" s="4" t="str">
        <f>""</f>
        <v/>
      </c>
      <c r="AR711" s="4" t="str">
        <f>""</f>
        <v/>
      </c>
      <c r="AS711" s="4" t="str">
        <f>""</f>
        <v/>
      </c>
    </row>
    <row r="712" spans="1:45" x14ac:dyDescent="0.25">
      <c r="A712" s="15"/>
      <c r="B712" s="17"/>
      <c r="C712" s="17"/>
      <c r="D712" s="17"/>
      <c r="E712" s="17"/>
      <c r="F712" s="17"/>
      <c r="G712" s="17"/>
      <c r="I712" s="8" t="s">
        <v>39</v>
      </c>
      <c r="J712" s="8">
        <v>10</v>
      </c>
      <c r="K712" s="8">
        <v>0.2</v>
      </c>
      <c r="L712" s="8">
        <v>0.2</v>
      </c>
      <c r="M712" s="8">
        <v>10</v>
      </c>
      <c r="N712" s="8">
        <v>3</v>
      </c>
      <c r="O712" s="8">
        <v>2.5</v>
      </c>
      <c r="P712" s="8"/>
      <c r="Q712" s="8"/>
      <c r="R712" s="8"/>
      <c r="S712" s="8"/>
      <c r="T712" s="8"/>
      <c r="U712" s="8"/>
      <c r="X712" s="4" t="str">
        <f>""</f>
        <v/>
      </c>
      <c r="Y712" s="4" t="str">
        <f>""</f>
        <v/>
      </c>
      <c r="Z712" s="4" t="str">
        <f>""</f>
        <v/>
      </c>
      <c r="AA712" s="4" t="str">
        <f>""</f>
        <v/>
      </c>
      <c r="AB712" s="4" t="str">
        <f>""</f>
        <v/>
      </c>
      <c r="AC712" s="4" t="str">
        <f>""</f>
        <v/>
      </c>
      <c r="AD712" s="4" t="str">
        <f>""</f>
        <v/>
      </c>
      <c r="AE712" s="4" t="str">
        <f>""</f>
        <v/>
      </c>
      <c r="AF712" s="4" t="str">
        <f>""</f>
        <v/>
      </c>
      <c r="AG712" s="4" t="str">
        <f>""</f>
        <v/>
      </c>
      <c r="AH712" s="4" t="str">
        <f>""</f>
        <v/>
      </c>
      <c r="AI712" s="4" t="str">
        <f>""</f>
        <v/>
      </c>
      <c r="AJ712" s="4" t="str">
        <f>""</f>
        <v/>
      </c>
      <c r="AK712" s="4" t="str">
        <f>""</f>
        <v/>
      </c>
      <c r="AL712" s="4" t="str">
        <f>""</f>
        <v/>
      </c>
      <c r="AM712" s="4" t="str">
        <f>""</f>
        <v/>
      </c>
      <c r="AN712" s="4" t="str">
        <f>""</f>
        <v/>
      </c>
      <c r="AO712" s="4" t="str">
        <f>""</f>
        <v/>
      </c>
      <c r="AP712" s="4" t="str">
        <f>""</f>
        <v/>
      </c>
      <c r="AQ712" s="4" t="str">
        <f>""</f>
        <v/>
      </c>
      <c r="AR712" s="4" t="str">
        <f>""</f>
        <v/>
      </c>
      <c r="AS712" s="4" t="str">
        <f>""</f>
        <v/>
      </c>
    </row>
    <row r="713" spans="1:45" x14ac:dyDescent="0.25">
      <c r="A713" s="15"/>
      <c r="B713" s="17"/>
      <c r="C713" s="17"/>
      <c r="D713" s="17"/>
      <c r="E713" s="17"/>
      <c r="F713" s="17"/>
      <c r="G713" s="17"/>
      <c r="I713" s="8" t="s">
        <v>40</v>
      </c>
      <c r="J713" s="8">
        <v>1</v>
      </c>
      <c r="K713" s="8">
        <f>4*$K$2</f>
        <v>0.04</v>
      </c>
      <c r="L713" s="8">
        <f>4*$K$2</f>
        <v>0.04</v>
      </c>
      <c r="M713" s="8">
        <v>1</v>
      </c>
      <c r="N713" s="8">
        <v>0</v>
      </c>
      <c r="O713" s="8"/>
      <c r="P713" s="8"/>
      <c r="Q713" s="8"/>
      <c r="R713" s="8"/>
      <c r="S713" s="8"/>
      <c r="T713" s="8">
        <v>0</v>
      </c>
      <c r="U713" s="8"/>
      <c r="X713" s="4" t="str">
        <f>""</f>
        <v/>
      </c>
      <c r="Y713" s="4" t="str">
        <f>""</f>
        <v/>
      </c>
      <c r="Z713" s="4" t="str">
        <f>""</f>
        <v/>
      </c>
      <c r="AA713" s="4" t="str">
        <f>""</f>
        <v/>
      </c>
      <c r="AB713" s="4" t="str">
        <f>""</f>
        <v/>
      </c>
      <c r="AC713" s="4" t="str">
        <f>""</f>
        <v/>
      </c>
      <c r="AD713" s="4" t="str">
        <f>""</f>
        <v/>
      </c>
      <c r="AE713" s="4" t="str">
        <f>""</f>
        <v/>
      </c>
      <c r="AF713" s="4" t="str">
        <f>""</f>
        <v/>
      </c>
      <c r="AG713" s="4" t="str">
        <f>""</f>
        <v/>
      </c>
      <c r="AH713" s="4" t="str">
        <f>""</f>
        <v/>
      </c>
      <c r="AI713" s="4" t="str">
        <f>""</f>
        <v/>
      </c>
      <c r="AJ713" s="4" t="str">
        <f>""</f>
        <v/>
      </c>
      <c r="AK713" s="4" t="str">
        <f>""</f>
        <v/>
      </c>
      <c r="AL713" s="4" t="str">
        <f>""</f>
        <v/>
      </c>
      <c r="AM713" s="4" t="str">
        <f>""</f>
        <v/>
      </c>
      <c r="AN713" s="4" t="str">
        <f>""</f>
        <v/>
      </c>
      <c r="AO713" s="4" t="str">
        <f>""</f>
        <v/>
      </c>
      <c r="AP713" s="4" t="str">
        <f>""</f>
        <v/>
      </c>
      <c r="AQ713" s="4" t="str">
        <f>""</f>
        <v/>
      </c>
      <c r="AR713" s="4" t="str">
        <f>""</f>
        <v/>
      </c>
      <c r="AS713" s="4" t="str">
        <f>""</f>
        <v/>
      </c>
    </row>
    <row r="714" spans="1:45" x14ac:dyDescent="0.25">
      <c r="A714" s="23" t="s">
        <v>41</v>
      </c>
      <c r="B714" s="18" t="s">
        <v>62</v>
      </c>
      <c r="C714" s="18">
        <v>13.8</v>
      </c>
      <c r="D714" s="18">
        <v>50</v>
      </c>
      <c r="E714" s="18" t="s">
        <v>43</v>
      </c>
      <c r="F714" s="18">
        <v>1</v>
      </c>
      <c r="G714" s="18" t="str">
        <f>B714&amp;C714&amp;D714&amp;E714&amp;F714</f>
        <v>GEN13.850TD1</v>
      </c>
      <c r="H714" s="4" t="s">
        <v>0</v>
      </c>
      <c r="I714" s="4">
        <v>1</v>
      </c>
      <c r="J714" s="4">
        <v>6.6</v>
      </c>
      <c r="K714" s="4">
        <v>0.05</v>
      </c>
      <c r="L714" s="4">
        <v>0.155</v>
      </c>
      <c r="M714" s="4">
        <v>2</v>
      </c>
      <c r="N714" s="4">
        <v>0</v>
      </c>
      <c r="O714" s="4">
        <v>1.1299999999999999</v>
      </c>
      <c r="P714" s="4">
        <v>0.73399999999999999</v>
      </c>
      <c r="Q714" s="4">
        <v>0.26</v>
      </c>
      <c r="R714" s="4">
        <v>0.16</v>
      </c>
      <c r="S714" s="4">
        <v>0.104</v>
      </c>
      <c r="T714" s="4">
        <v>0.19400000000000001</v>
      </c>
      <c r="U714" s="4">
        <v>0.68500000000000005</v>
      </c>
      <c r="V714" s="4" t="s">
        <v>1</v>
      </c>
      <c r="W714" s="4" t="s">
        <v>1</v>
      </c>
      <c r="X714" s="4" t="str">
        <f>""</f>
        <v/>
      </c>
      <c r="Y714" s="4" t="str">
        <f>""</f>
        <v/>
      </c>
      <c r="Z714" s="4" t="str">
        <f>""</f>
        <v/>
      </c>
      <c r="AA714" s="4" t="str">
        <f>""</f>
        <v/>
      </c>
      <c r="AB714" s="4" t="str">
        <f>""</f>
        <v/>
      </c>
      <c r="AC714" s="4" t="str">
        <f>""</f>
        <v/>
      </c>
      <c r="AD714" s="4" t="str">
        <f>""</f>
        <v/>
      </c>
      <c r="AE714" s="4" t="str">
        <f>""</f>
        <v/>
      </c>
      <c r="AF714" s="4" t="str">
        <f>""</f>
        <v/>
      </c>
      <c r="AG714" s="4" t="str">
        <f>""</f>
        <v/>
      </c>
      <c r="AH714" s="4" t="str">
        <f>""</f>
        <v/>
      </c>
      <c r="AI714" s="4" t="str">
        <f>""</f>
        <v/>
      </c>
      <c r="AJ714" s="4" t="str">
        <f>""</f>
        <v/>
      </c>
      <c r="AK714" s="4" t="str">
        <f>""</f>
        <v/>
      </c>
      <c r="AL714" s="4" t="str">
        <f>""</f>
        <v/>
      </c>
      <c r="AM714" s="4" t="str">
        <f>""</f>
        <v/>
      </c>
      <c r="AN714" s="4" t="str">
        <f>""</f>
        <v/>
      </c>
      <c r="AO714" s="4" t="str">
        <f>""</f>
        <v/>
      </c>
      <c r="AP714" s="4" t="str">
        <f>""</f>
        <v/>
      </c>
      <c r="AQ714" s="4" t="str">
        <f>""</f>
        <v/>
      </c>
      <c r="AR714" s="4" t="str">
        <f>""</f>
        <v/>
      </c>
      <c r="AS714" s="4" t="str">
        <f>""</f>
        <v/>
      </c>
    </row>
    <row r="715" spans="1:45" x14ac:dyDescent="0.25">
      <c r="A715" s="15"/>
      <c r="B715" s="16"/>
      <c r="C715" s="16"/>
      <c r="D715" s="16"/>
      <c r="E715" s="16"/>
      <c r="F715" s="16"/>
      <c r="G715" s="16"/>
      <c r="H715" s="14" t="s">
        <v>25</v>
      </c>
      <c r="I715" s="7" t="s">
        <v>26</v>
      </c>
      <c r="J715" s="7" t="s">
        <v>64</v>
      </c>
      <c r="K715" s="7" t="s">
        <v>65</v>
      </c>
      <c r="L715" s="7" t="s">
        <v>66</v>
      </c>
      <c r="M715" s="7" t="s">
        <v>67</v>
      </c>
      <c r="N715" s="7" t="s">
        <v>68</v>
      </c>
      <c r="O715" s="7" t="s">
        <v>69</v>
      </c>
      <c r="P715" s="7" t="s">
        <v>70</v>
      </c>
      <c r="Q715" s="7" t="s">
        <v>71</v>
      </c>
      <c r="R715" s="7" t="s">
        <v>72</v>
      </c>
      <c r="S715" s="7" t="s">
        <v>73</v>
      </c>
      <c r="T715" s="7" t="s">
        <v>74</v>
      </c>
      <c r="U715" s="7" t="s">
        <v>75</v>
      </c>
      <c r="X715" s="4" t="str">
        <f>""</f>
        <v/>
      </c>
      <c r="Y715" s="4" t="str">
        <f>""</f>
        <v/>
      </c>
      <c r="Z715" s="4" t="str">
        <f>""</f>
        <v/>
      </c>
      <c r="AA715" s="4" t="str">
        <f>""</f>
        <v/>
      </c>
      <c r="AB715" s="4" t="str">
        <f>""</f>
        <v/>
      </c>
      <c r="AC715" s="4" t="str">
        <f>""</f>
        <v/>
      </c>
      <c r="AD715" s="4" t="str">
        <f>""</f>
        <v/>
      </c>
      <c r="AE715" s="4" t="str">
        <f>""</f>
        <v/>
      </c>
      <c r="AF715" s="4" t="str">
        <f>""</f>
        <v/>
      </c>
      <c r="AG715" s="4" t="str">
        <f>""</f>
        <v/>
      </c>
      <c r="AH715" s="4" t="str">
        <f>""</f>
        <v/>
      </c>
      <c r="AI715" s="4" t="str">
        <f>""</f>
        <v/>
      </c>
      <c r="AJ715" s="4" t="str">
        <f>""</f>
        <v/>
      </c>
      <c r="AK715" s="4" t="str">
        <f>""</f>
        <v/>
      </c>
      <c r="AL715" s="4" t="str">
        <f>""</f>
        <v/>
      </c>
      <c r="AM715" s="4" t="str">
        <f>""</f>
        <v/>
      </c>
      <c r="AN715" s="4" t="str">
        <f>""</f>
        <v/>
      </c>
      <c r="AO715" s="4" t="str">
        <f>""</f>
        <v/>
      </c>
      <c r="AP715" s="4" t="str">
        <f>""</f>
        <v/>
      </c>
      <c r="AQ715" s="4" t="str">
        <f>""</f>
        <v/>
      </c>
      <c r="AR715" s="4" t="str">
        <f>""</f>
        <v/>
      </c>
      <c r="AS715" s="4" t="str">
        <f>""</f>
        <v/>
      </c>
    </row>
    <row r="716" spans="1:45" x14ac:dyDescent="0.25">
      <c r="A716" s="15"/>
      <c r="B716" s="17"/>
      <c r="C716" s="17"/>
      <c r="D716" s="17"/>
      <c r="E716" s="17"/>
      <c r="F716" s="17"/>
      <c r="G716" s="17"/>
      <c r="I716" s="8" t="s">
        <v>39</v>
      </c>
      <c r="J716" s="8">
        <v>1</v>
      </c>
      <c r="K716" s="8">
        <v>2</v>
      </c>
      <c r="L716" s="8">
        <v>30</v>
      </c>
      <c r="M716" s="8">
        <v>0.1</v>
      </c>
      <c r="N716" s="8">
        <v>1</v>
      </c>
      <c r="O716" s="8">
        <v>0.3</v>
      </c>
      <c r="P716" s="8">
        <v>1</v>
      </c>
      <c r="Q716" s="8">
        <v>1</v>
      </c>
      <c r="R716" s="8">
        <v>30</v>
      </c>
      <c r="S716" s="8">
        <v>1.5</v>
      </c>
      <c r="T716" s="8">
        <v>0.5</v>
      </c>
      <c r="U716" s="8">
        <v>0.15</v>
      </c>
      <c r="X716" s="4" t="str">
        <f>""</f>
        <v/>
      </c>
      <c r="Y716" s="4" t="str">
        <f>""</f>
        <v/>
      </c>
      <c r="Z716" s="4" t="str">
        <f>""</f>
        <v/>
      </c>
      <c r="AA716" s="4" t="str">
        <f>""</f>
        <v/>
      </c>
      <c r="AB716" s="4" t="str">
        <f>""</f>
        <v/>
      </c>
      <c r="AC716" s="4" t="str">
        <f>""</f>
        <v/>
      </c>
      <c r="AD716" s="4" t="str">
        <f>""</f>
        <v/>
      </c>
      <c r="AE716" s="4" t="str">
        <f>""</f>
        <v/>
      </c>
      <c r="AF716" s="4" t="str">
        <f>""</f>
        <v/>
      </c>
      <c r="AG716" s="4" t="str">
        <f>""</f>
        <v/>
      </c>
      <c r="AH716" s="4" t="str">
        <f>""</f>
        <v/>
      </c>
      <c r="AI716" s="4" t="str">
        <f>""</f>
        <v/>
      </c>
      <c r="AJ716" s="4" t="str">
        <f>""</f>
        <v/>
      </c>
      <c r="AK716" s="4" t="str">
        <f>""</f>
        <v/>
      </c>
      <c r="AL716" s="4" t="str">
        <f>""</f>
        <v/>
      </c>
      <c r="AM716" s="4" t="str">
        <f>""</f>
        <v/>
      </c>
      <c r="AN716" s="4" t="str">
        <f>""</f>
        <v/>
      </c>
      <c r="AO716" s="4" t="str">
        <f>""</f>
        <v/>
      </c>
      <c r="AP716" s="4" t="str">
        <f>""</f>
        <v/>
      </c>
      <c r="AQ716" s="4" t="str">
        <f>""</f>
        <v/>
      </c>
      <c r="AR716" s="4" t="str">
        <f>""</f>
        <v/>
      </c>
      <c r="AS716" s="4" t="str">
        <f>""</f>
        <v/>
      </c>
    </row>
    <row r="717" spans="1:45" x14ac:dyDescent="0.25">
      <c r="A717" s="15"/>
      <c r="B717" s="17"/>
      <c r="C717" s="17"/>
      <c r="D717" s="17"/>
      <c r="E717" s="17"/>
      <c r="F717" s="17"/>
      <c r="G717" s="17"/>
      <c r="I717" s="8" t="s">
        <v>40</v>
      </c>
      <c r="J717" s="8">
        <v>0</v>
      </c>
      <c r="K717" s="8">
        <v>0</v>
      </c>
      <c r="L717" s="8">
        <f>4*$K$2</f>
        <v>0.04</v>
      </c>
      <c r="M717" s="8">
        <f>4*$K$2</f>
        <v>0.04</v>
      </c>
      <c r="N717" s="8">
        <f>4*$K$2</f>
        <v>0.04</v>
      </c>
      <c r="O717" s="8">
        <v>0</v>
      </c>
      <c r="P717" s="8">
        <v>0</v>
      </c>
      <c r="Q717" s="8">
        <v>0</v>
      </c>
      <c r="R717" s="8">
        <v>0.5</v>
      </c>
      <c r="S717" s="8">
        <v>0.8</v>
      </c>
      <c r="T717" s="8">
        <v>0</v>
      </c>
      <c r="U717" s="8">
        <v>0</v>
      </c>
      <c r="X717" s="4" t="str">
        <f>""</f>
        <v/>
      </c>
      <c r="Y717" s="4" t="str">
        <f>""</f>
        <v/>
      </c>
      <c r="Z717" s="4" t="str">
        <f>""</f>
        <v/>
      </c>
      <c r="AA717" s="4" t="str">
        <f>""</f>
        <v/>
      </c>
      <c r="AB717" s="4" t="str">
        <f>""</f>
        <v/>
      </c>
      <c r="AC717" s="4" t="str">
        <f>""</f>
        <v/>
      </c>
      <c r="AD717" s="4" t="str">
        <f>""</f>
        <v/>
      </c>
      <c r="AE717" s="4" t="str">
        <f>""</f>
        <v/>
      </c>
      <c r="AF717" s="4" t="str">
        <f>""</f>
        <v/>
      </c>
      <c r="AG717" s="4" t="str">
        <f>""</f>
        <v/>
      </c>
      <c r="AH717" s="4" t="str">
        <f>""</f>
        <v/>
      </c>
      <c r="AI717" s="4" t="str">
        <f>""</f>
        <v/>
      </c>
      <c r="AJ717" s="4" t="str">
        <f>""</f>
        <v/>
      </c>
      <c r="AK717" s="4" t="str">
        <f>""</f>
        <v/>
      </c>
      <c r="AL717" s="4" t="str">
        <f>""</f>
        <v/>
      </c>
      <c r="AM717" s="4" t="str">
        <f>""</f>
        <v/>
      </c>
      <c r="AN717" s="4" t="str">
        <f>""</f>
        <v/>
      </c>
      <c r="AO717" s="4" t="str">
        <f>""</f>
        <v/>
      </c>
      <c r="AP717" s="4" t="str">
        <f>""</f>
        <v/>
      </c>
      <c r="AQ717" s="4" t="str">
        <f>""</f>
        <v/>
      </c>
      <c r="AR717" s="4" t="str">
        <f>""</f>
        <v/>
      </c>
      <c r="AS717" s="4" t="str">
        <f>""</f>
        <v/>
      </c>
    </row>
    <row r="718" spans="1:45" x14ac:dyDescent="0.25">
      <c r="A718" s="23" t="s">
        <v>41</v>
      </c>
      <c r="B718" s="18" t="s">
        <v>76</v>
      </c>
      <c r="C718" s="18">
        <v>13.8</v>
      </c>
      <c r="D718" s="18">
        <v>50</v>
      </c>
      <c r="E718" s="18" t="s">
        <v>43</v>
      </c>
      <c r="F718" s="18">
        <v>1</v>
      </c>
      <c r="G718" s="18" t="str">
        <f>B718&amp;C718&amp;D718&amp;E718&amp;F718</f>
        <v>GOV13.850TD1</v>
      </c>
      <c r="H718" s="4" t="s">
        <v>6</v>
      </c>
      <c r="I718" s="4">
        <v>1</v>
      </c>
      <c r="J718" s="4">
        <v>0.06</v>
      </c>
      <c r="K718" s="4">
        <v>0.4</v>
      </c>
      <c r="L718" s="4">
        <v>3</v>
      </c>
      <c r="M718" s="4">
        <v>9.9000000000000005E-2</v>
      </c>
      <c r="N718" s="4">
        <v>0.4</v>
      </c>
      <c r="O718" s="4">
        <v>0.15</v>
      </c>
      <c r="P718" s="4">
        <v>1</v>
      </c>
      <c r="Q718" s="4">
        <v>0.1</v>
      </c>
      <c r="R718" s="4">
        <v>1.35</v>
      </c>
      <c r="S718" s="4">
        <v>1.4</v>
      </c>
      <c r="T718" s="4">
        <v>0.1</v>
      </c>
      <c r="U718" s="4">
        <v>0.1</v>
      </c>
      <c r="V718" s="4" t="s">
        <v>1</v>
      </c>
      <c r="W718" s="4" t="s">
        <v>1</v>
      </c>
      <c r="X718" s="4" t="str">
        <f>""</f>
        <v/>
      </c>
      <c r="Y718" s="4" t="str">
        <f>""</f>
        <v/>
      </c>
      <c r="Z718" s="4" t="str">
        <f>""</f>
        <v/>
      </c>
      <c r="AA718" s="4" t="str">
        <f>""</f>
        <v/>
      </c>
      <c r="AB718" s="4" t="str">
        <f>""</f>
        <v/>
      </c>
      <c r="AC718" s="4" t="str">
        <f>""</f>
        <v/>
      </c>
      <c r="AD718" s="4" t="str">
        <f>""</f>
        <v/>
      </c>
      <c r="AE718" s="4" t="str">
        <f>""</f>
        <v/>
      </c>
      <c r="AF718" s="4" t="str">
        <f>""</f>
        <v/>
      </c>
      <c r="AG718" s="4" t="str">
        <f>""</f>
        <v/>
      </c>
      <c r="AH718" s="4" t="str">
        <f>""</f>
        <v/>
      </c>
      <c r="AI718" s="4" t="str">
        <f>""</f>
        <v/>
      </c>
      <c r="AJ718" s="4" t="str">
        <f>""</f>
        <v/>
      </c>
      <c r="AK718" s="4" t="str">
        <f>""</f>
        <v/>
      </c>
      <c r="AL718" s="4" t="str">
        <f>""</f>
        <v/>
      </c>
      <c r="AM718" s="4" t="str">
        <f>""</f>
        <v/>
      </c>
      <c r="AN718" s="4" t="str">
        <f>""</f>
        <v/>
      </c>
      <c r="AO718" s="4" t="str">
        <f>""</f>
        <v/>
      </c>
      <c r="AP718" s="4" t="str">
        <f>""</f>
        <v/>
      </c>
      <c r="AQ718" s="4" t="str">
        <f>""</f>
        <v/>
      </c>
      <c r="AR718" s="4" t="str">
        <f>""</f>
        <v/>
      </c>
      <c r="AS718" s="4" t="str">
        <f>""</f>
        <v/>
      </c>
    </row>
    <row r="719" spans="1:45" x14ac:dyDescent="0.25">
      <c r="A719" s="15"/>
      <c r="B719" s="16"/>
      <c r="C719" s="16"/>
      <c r="D719" s="16"/>
      <c r="E719" s="16"/>
      <c r="F719" s="16"/>
      <c r="G719" s="16"/>
      <c r="H719" s="14" t="s">
        <v>25</v>
      </c>
      <c r="I719" s="7" t="s">
        <v>26</v>
      </c>
      <c r="J719" s="7" t="s">
        <v>77</v>
      </c>
      <c r="K719" s="7" t="s">
        <v>78</v>
      </c>
      <c r="L719" s="7" t="s">
        <v>79</v>
      </c>
      <c r="M719" s="7" t="s">
        <v>80</v>
      </c>
      <c r="N719" s="7" t="s">
        <v>81</v>
      </c>
      <c r="O719" s="7" t="s">
        <v>82</v>
      </c>
      <c r="P719" s="7" t="s">
        <v>83</v>
      </c>
      <c r="Q719" s="7" t="s">
        <v>84</v>
      </c>
      <c r="R719" s="7" t="s">
        <v>85</v>
      </c>
      <c r="S719" s="7" t="s">
        <v>86</v>
      </c>
      <c r="T719" s="7" t="s">
        <v>87</v>
      </c>
      <c r="U719" s="7" t="s">
        <v>88</v>
      </c>
      <c r="V719" s="7" t="s">
        <v>89</v>
      </c>
      <c r="W719" s="7" t="s">
        <v>90</v>
      </c>
      <c r="X719" s="7" t="s">
        <v>91</v>
      </c>
      <c r="Y719" s="7" t="s">
        <v>92</v>
      </c>
      <c r="Z719" s="7" t="s">
        <v>93</v>
      </c>
      <c r="AA719" s="7" t="s">
        <v>94</v>
      </c>
      <c r="AB719" s="7" t="s">
        <v>95</v>
      </c>
      <c r="AC719" s="7" t="s">
        <v>96</v>
      </c>
      <c r="AD719" s="7" t="s">
        <v>97</v>
      </c>
      <c r="AE719" s="7" t="s">
        <v>98</v>
      </c>
      <c r="AF719" s="7" t="s">
        <v>99</v>
      </c>
      <c r="AI719" s="4" t="str">
        <f>""</f>
        <v/>
      </c>
      <c r="AJ719" s="4" t="str">
        <f>""</f>
        <v/>
      </c>
      <c r="AK719" s="4" t="str">
        <f>""</f>
        <v/>
      </c>
      <c r="AL719" s="4" t="str">
        <f>""</f>
        <v/>
      </c>
      <c r="AM719" s="4" t="str">
        <f>""</f>
        <v/>
      </c>
      <c r="AN719" s="4" t="str">
        <f>""</f>
        <v/>
      </c>
      <c r="AO719" s="4" t="str">
        <f>""</f>
        <v/>
      </c>
      <c r="AP719" s="4" t="str">
        <f>""</f>
        <v/>
      </c>
      <c r="AQ719" s="4" t="str">
        <f>""</f>
        <v/>
      </c>
      <c r="AR719" s="4" t="str">
        <f>""</f>
        <v/>
      </c>
      <c r="AS719" s="4" t="str">
        <f>""</f>
        <v/>
      </c>
    </row>
    <row r="720" spans="1:45" x14ac:dyDescent="0.25">
      <c r="A720" s="15"/>
      <c r="B720" s="17"/>
      <c r="C720" s="17"/>
      <c r="D720" s="17"/>
      <c r="E720" s="17"/>
      <c r="F720" s="17"/>
      <c r="G720" s="17"/>
      <c r="I720" s="8" t="s">
        <v>39</v>
      </c>
      <c r="J720" s="8"/>
      <c r="K720" s="8"/>
      <c r="L720" s="8"/>
      <c r="M720" s="8"/>
      <c r="N720" s="8"/>
      <c r="O720" s="8"/>
      <c r="P720" s="8">
        <v>15</v>
      </c>
      <c r="Q720" s="8">
        <v>15</v>
      </c>
      <c r="R720" s="8"/>
      <c r="S720" s="8">
        <v>15</v>
      </c>
      <c r="T720" s="8">
        <v>15</v>
      </c>
      <c r="U720" s="8"/>
      <c r="V720" s="8"/>
      <c r="W720" s="8"/>
      <c r="X720" s="8">
        <v>2</v>
      </c>
      <c r="Y720" s="8">
        <v>2</v>
      </c>
      <c r="Z720" s="8"/>
      <c r="AA720" s="8">
        <v>2</v>
      </c>
      <c r="AB720" s="8">
        <v>2</v>
      </c>
      <c r="AC720" s="8">
        <v>2</v>
      </c>
      <c r="AD720" s="8">
        <v>2</v>
      </c>
      <c r="AE720" s="8">
        <v>0.99</v>
      </c>
      <c r="AF720" s="8">
        <v>0</v>
      </c>
      <c r="AI720" s="4" t="str">
        <f>""</f>
        <v/>
      </c>
      <c r="AJ720" s="4" t="str">
        <f>""</f>
        <v/>
      </c>
      <c r="AK720" s="4" t="str">
        <f>""</f>
        <v/>
      </c>
      <c r="AL720" s="4" t="str">
        <f>""</f>
        <v/>
      </c>
      <c r="AM720" s="4" t="str">
        <f>""</f>
        <v/>
      </c>
      <c r="AN720" s="4" t="str">
        <f>""</f>
        <v/>
      </c>
      <c r="AO720" s="4" t="str">
        <f>""</f>
        <v/>
      </c>
      <c r="AP720" s="4" t="str">
        <f>""</f>
        <v/>
      </c>
      <c r="AQ720" s="4" t="str">
        <f>""</f>
        <v/>
      </c>
      <c r="AR720" s="4" t="str">
        <f>""</f>
        <v/>
      </c>
      <c r="AS720" s="4" t="str">
        <f>""</f>
        <v/>
      </c>
    </row>
    <row r="721" spans="1:45" x14ac:dyDescent="0.25">
      <c r="A721" s="15"/>
      <c r="B721" s="17"/>
      <c r="C721" s="17"/>
      <c r="D721" s="17"/>
      <c r="E721" s="17"/>
      <c r="F721" s="17"/>
      <c r="G721" s="17"/>
      <c r="I721" s="8" t="s">
        <v>40</v>
      </c>
      <c r="J721" s="8"/>
      <c r="K721" s="8"/>
      <c r="L721" s="8"/>
      <c r="M721" s="8"/>
      <c r="N721" s="8"/>
      <c r="O721" s="8"/>
      <c r="P721" s="8">
        <v>1.5</v>
      </c>
      <c r="Q721" s="8">
        <v>1.5</v>
      </c>
      <c r="R721" s="8">
        <f>2*$K$2</f>
        <v>0.02</v>
      </c>
      <c r="S721" s="8">
        <v>1.5</v>
      </c>
      <c r="T721" s="8">
        <v>1.5</v>
      </c>
      <c r="U721" s="8">
        <f>2*$K$2</f>
        <v>0.02</v>
      </c>
      <c r="V721" s="8"/>
      <c r="W721" s="8"/>
      <c r="X721" s="8">
        <f t="shared" ref="X721:Y721" si="88">2*$K$2</f>
        <v>0.02</v>
      </c>
      <c r="Y721" s="8">
        <f t="shared" si="88"/>
        <v>0.02</v>
      </c>
      <c r="Z721" s="8"/>
      <c r="AA721" s="8">
        <f t="shared" ref="AA721:AD721" si="89">2*$K$2</f>
        <v>0.02</v>
      </c>
      <c r="AB721" s="8">
        <f t="shared" si="89"/>
        <v>0.02</v>
      </c>
      <c r="AC721" s="8">
        <f t="shared" si="89"/>
        <v>0.02</v>
      </c>
      <c r="AD721" s="8">
        <f t="shared" si="89"/>
        <v>0.02</v>
      </c>
      <c r="AE721" s="8">
        <v>0</v>
      </c>
      <c r="AF721" s="8">
        <v>-0.3</v>
      </c>
      <c r="AI721" s="4" t="str">
        <f>""</f>
        <v/>
      </c>
      <c r="AJ721" s="4" t="str">
        <f>""</f>
        <v/>
      </c>
      <c r="AK721" s="4" t="str">
        <f>""</f>
        <v/>
      </c>
      <c r="AL721" s="4" t="str">
        <f>""</f>
        <v/>
      </c>
      <c r="AM721" s="4" t="str">
        <f>""</f>
        <v/>
      </c>
      <c r="AN721" s="4" t="str">
        <f>""</f>
        <v/>
      </c>
      <c r="AO721" s="4" t="str">
        <f>""</f>
        <v/>
      </c>
      <c r="AP721" s="4" t="str">
        <f>""</f>
        <v/>
      </c>
      <c r="AQ721" s="4" t="str">
        <f>""</f>
        <v/>
      </c>
      <c r="AR721" s="4" t="str">
        <f>""</f>
        <v/>
      </c>
      <c r="AS721" s="4" t="str">
        <f>""</f>
        <v/>
      </c>
    </row>
    <row r="722" spans="1:45" x14ac:dyDescent="0.25">
      <c r="A722" s="24" t="s">
        <v>41</v>
      </c>
      <c r="B722" s="18" t="s">
        <v>100</v>
      </c>
      <c r="C722" s="18">
        <v>13.8</v>
      </c>
      <c r="D722" s="18">
        <v>50</v>
      </c>
      <c r="E722" s="18" t="s">
        <v>43</v>
      </c>
      <c r="F722" s="18">
        <v>1</v>
      </c>
      <c r="G722" s="18" t="str">
        <f>B722&amp;C722&amp;D722&amp;E722&amp;F722</f>
        <v>PSS13.850TD1</v>
      </c>
      <c r="H722" s="4" t="s">
        <v>9</v>
      </c>
      <c r="I722" s="4">
        <v>1</v>
      </c>
      <c r="J722" s="4">
        <v>1</v>
      </c>
      <c r="K722" s="4">
        <v>0</v>
      </c>
      <c r="L722" s="4">
        <v>3</v>
      </c>
      <c r="M722" s="4">
        <v>0</v>
      </c>
      <c r="N722" s="4">
        <v>5</v>
      </c>
      <c r="O722" s="4">
        <v>1</v>
      </c>
      <c r="P722" s="4">
        <v>2.5</v>
      </c>
      <c r="Q722" s="4">
        <v>2.5</v>
      </c>
      <c r="R722" s="4">
        <v>0</v>
      </c>
      <c r="S722" s="4">
        <v>2.5</v>
      </c>
      <c r="T722" s="4">
        <v>0</v>
      </c>
      <c r="U722" s="4">
        <v>2.5</v>
      </c>
      <c r="V722" s="4">
        <v>0.39</v>
      </c>
      <c r="W722" s="4">
        <v>1</v>
      </c>
      <c r="X722" s="4">
        <v>0</v>
      </c>
      <c r="Y722" s="4">
        <v>0.1</v>
      </c>
      <c r="Z722" s="4">
        <v>6.5</v>
      </c>
      <c r="AA722" s="4">
        <v>0.44</v>
      </c>
      <c r="AB722" s="4">
        <v>0.08</v>
      </c>
      <c r="AC722" s="4">
        <v>0.2</v>
      </c>
      <c r="AD722" s="4">
        <v>0.98</v>
      </c>
      <c r="AE722" s="4">
        <v>0.1</v>
      </c>
      <c r="AF722" s="4">
        <v>-0.1</v>
      </c>
      <c r="AG722" s="4" t="s">
        <v>1</v>
      </c>
      <c r="AH722" s="4" t="s">
        <v>1</v>
      </c>
      <c r="AI722" s="4" t="str">
        <f>""</f>
        <v/>
      </c>
      <c r="AJ722" s="4" t="str">
        <f>""</f>
        <v/>
      </c>
      <c r="AK722" s="4" t="str">
        <f>""</f>
        <v/>
      </c>
      <c r="AL722" s="4" t="str">
        <f>""</f>
        <v/>
      </c>
      <c r="AM722" s="4" t="str">
        <f>""</f>
        <v/>
      </c>
      <c r="AN722" s="4" t="str">
        <f>""</f>
        <v/>
      </c>
      <c r="AO722" s="4" t="str">
        <f>""</f>
        <v/>
      </c>
      <c r="AP722" s="4" t="str">
        <f>""</f>
        <v/>
      </c>
      <c r="AQ722" s="4" t="str">
        <f>""</f>
        <v/>
      </c>
      <c r="AR722" s="4" t="str">
        <f>""</f>
        <v/>
      </c>
      <c r="AS722" s="4" t="str">
        <f>""</f>
        <v/>
      </c>
    </row>
    <row r="723" spans="1:45" x14ac:dyDescent="0.25">
      <c r="A723" s="27" t="s">
        <v>167</v>
      </c>
      <c r="B723" s="9"/>
      <c r="C723" s="9"/>
      <c r="D723" s="9"/>
      <c r="E723" s="9"/>
      <c r="F723" s="16"/>
      <c r="G723" s="16"/>
      <c r="H723" s="14" t="s">
        <v>25</v>
      </c>
      <c r="I723" s="7" t="s">
        <v>26</v>
      </c>
      <c r="J723" s="7" t="s">
        <v>103</v>
      </c>
      <c r="K723" s="7" t="s">
        <v>104</v>
      </c>
      <c r="L723" s="7" t="s">
        <v>105</v>
      </c>
      <c r="M723" s="7" t="s">
        <v>106</v>
      </c>
      <c r="N723" s="7" t="s">
        <v>107</v>
      </c>
      <c r="O723" s="7" t="s">
        <v>108</v>
      </c>
      <c r="P723" s="7" t="s">
        <v>109</v>
      </c>
      <c r="Q723" s="7" t="s">
        <v>110</v>
      </c>
      <c r="R723" s="7" t="s">
        <v>111</v>
      </c>
      <c r="S723" s="7" t="s">
        <v>112</v>
      </c>
      <c r="T723" s="7" t="s">
        <v>113</v>
      </c>
      <c r="U723" s="7" t="s">
        <v>114</v>
      </c>
      <c r="V723" s="7" t="s">
        <v>115</v>
      </c>
      <c r="W723" s="7" t="s">
        <v>116</v>
      </c>
      <c r="X723" s="7" t="s">
        <v>117</v>
      </c>
      <c r="Y723" s="7" t="s">
        <v>118</v>
      </c>
      <c r="Z723" s="7" t="s">
        <v>119</v>
      </c>
      <c r="AC723" s="4" t="str">
        <f>""</f>
        <v/>
      </c>
      <c r="AD723" s="4" t="str">
        <f>""</f>
        <v/>
      </c>
      <c r="AE723" s="4" t="str">
        <f>""</f>
        <v/>
      </c>
      <c r="AF723" s="4" t="str">
        <f>""</f>
        <v/>
      </c>
      <c r="AG723" s="4" t="str">
        <f>""</f>
        <v/>
      </c>
      <c r="AH723" s="4" t="str">
        <f>""</f>
        <v/>
      </c>
      <c r="AI723" s="4" t="str">
        <f>""</f>
        <v/>
      </c>
      <c r="AJ723" s="4" t="str">
        <f>""</f>
        <v/>
      </c>
      <c r="AK723" s="4" t="str">
        <f>""</f>
        <v/>
      </c>
      <c r="AL723" s="4" t="str">
        <f>""</f>
        <v/>
      </c>
      <c r="AM723" s="4" t="str">
        <f>""</f>
        <v/>
      </c>
      <c r="AN723" s="4" t="str">
        <f>""</f>
        <v/>
      </c>
      <c r="AO723" s="4" t="str">
        <f>""</f>
        <v/>
      </c>
      <c r="AP723" s="4" t="str">
        <f>""</f>
        <v/>
      </c>
      <c r="AQ723" s="4" t="str">
        <f>""</f>
        <v/>
      </c>
      <c r="AR723" s="4" t="str">
        <f>""</f>
        <v/>
      </c>
      <c r="AS723" s="4" t="str">
        <f>""</f>
        <v/>
      </c>
    </row>
    <row r="724" spans="1:45" x14ac:dyDescent="0.25">
      <c r="A724" s="25"/>
      <c r="B724" s="10"/>
      <c r="C724" s="10"/>
      <c r="D724" s="10"/>
      <c r="E724" s="10"/>
      <c r="F724" s="17"/>
      <c r="G724" s="17"/>
      <c r="I724" s="8" t="s">
        <v>39</v>
      </c>
      <c r="J724" s="8">
        <v>0.5</v>
      </c>
      <c r="K724" s="8">
        <v>75</v>
      </c>
      <c r="L724" s="8">
        <v>75</v>
      </c>
      <c r="M724" s="8">
        <v>10</v>
      </c>
      <c r="N724" s="8">
        <v>0</v>
      </c>
      <c r="O724" s="8">
        <v>1</v>
      </c>
      <c r="P724" s="8">
        <v>1.2</v>
      </c>
      <c r="Q724" s="8">
        <v>18</v>
      </c>
      <c r="R724" s="8">
        <v>118</v>
      </c>
      <c r="S724" s="8">
        <v>0</v>
      </c>
      <c r="T724" s="8">
        <v>1.1000000000000001</v>
      </c>
      <c r="U724" s="8">
        <v>10</v>
      </c>
      <c r="V724" s="8">
        <v>1.1000000000000001</v>
      </c>
      <c r="W724" s="8">
        <v>20</v>
      </c>
      <c r="X724" s="8">
        <v>1</v>
      </c>
      <c r="Y724" s="8">
        <v>0.5</v>
      </c>
      <c r="Z724" s="8">
        <v>90</v>
      </c>
      <c r="AC724" s="4" t="str">
        <f>""</f>
        <v/>
      </c>
      <c r="AD724" s="4" t="str">
        <f>""</f>
        <v/>
      </c>
      <c r="AE724" s="4" t="str">
        <f>""</f>
        <v/>
      </c>
      <c r="AF724" s="4" t="str">
        <f>""</f>
        <v/>
      </c>
      <c r="AG724" s="4" t="str">
        <f>""</f>
        <v/>
      </c>
      <c r="AH724" s="4" t="str">
        <f>""</f>
        <v/>
      </c>
      <c r="AI724" s="4" t="str">
        <f>""</f>
        <v/>
      </c>
      <c r="AJ724" s="4" t="str">
        <f>""</f>
        <v/>
      </c>
      <c r="AK724" s="4" t="str">
        <f>""</f>
        <v/>
      </c>
      <c r="AL724" s="4" t="str">
        <f>""</f>
        <v/>
      </c>
      <c r="AM724" s="4" t="str">
        <f>""</f>
        <v/>
      </c>
      <c r="AN724" s="4" t="str">
        <f>""</f>
        <v/>
      </c>
      <c r="AO724" s="4" t="str">
        <f>""</f>
        <v/>
      </c>
      <c r="AP724" s="4" t="str">
        <f>""</f>
        <v/>
      </c>
      <c r="AQ724" s="4" t="str">
        <f>""</f>
        <v/>
      </c>
      <c r="AR724" s="4" t="str">
        <f>""</f>
        <v/>
      </c>
      <c r="AS724" s="4" t="str">
        <f>""</f>
        <v/>
      </c>
    </row>
    <row r="725" spans="1:45" x14ac:dyDescent="0.25">
      <c r="A725" s="25"/>
      <c r="B725" s="10"/>
      <c r="C725" s="10"/>
      <c r="D725" s="10"/>
      <c r="E725" s="10"/>
      <c r="F725" s="17"/>
      <c r="G725" s="17"/>
      <c r="I725" s="8" t="s">
        <v>40</v>
      </c>
      <c r="J725" s="8">
        <v>0</v>
      </c>
      <c r="K725" s="8">
        <v>0</v>
      </c>
      <c r="L725" s="8">
        <v>0</v>
      </c>
      <c r="M725" s="8">
        <v>0.8</v>
      </c>
      <c r="N725" s="8">
        <v>-6</v>
      </c>
      <c r="O725" s="8">
        <v>0</v>
      </c>
      <c r="P725" s="8">
        <v>0</v>
      </c>
      <c r="Q725" s="8">
        <v>0</v>
      </c>
      <c r="R725" s="8">
        <v>0.8</v>
      </c>
      <c r="S725" s="8">
        <v>-118</v>
      </c>
      <c r="T725" s="8">
        <v>0</v>
      </c>
      <c r="U725" s="8">
        <v>1</v>
      </c>
      <c r="V725" s="8">
        <v>0</v>
      </c>
      <c r="W725" s="8">
        <v>1</v>
      </c>
      <c r="X725" s="8">
        <v>0</v>
      </c>
      <c r="Y725" s="8">
        <v>0</v>
      </c>
      <c r="Z725" s="8">
        <v>-90</v>
      </c>
      <c r="AC725" s="4" t="str">
        <f>""</f>
        <v/>
      </c>
      <c r="AD725" s="4" t="str">
        <f>""</f>
        <v/>
      </c>
      <c r="AE725" s="4" t="str">
        <f>""</f>
        <v/>
      </c>
      <c r="AF725" s="4" t="str">
        <f>""</f>
        <v/>
      </c>
      <c r="AG725" s="4" t="str">
        <f>""</f>
        <v/>
      </c>
      <c r="AH725" s="4" t="str">
        <f>""</f>
        <v/>
      </c>
      <c r="AI725" s="4" t="str">
        <f>""</f>
        <v/>
      </c>
      <c r="AJ725" s="4" t="str">
        <f>""</f>
        <v/>
      </c>
      <c r="AK725" s="4" t="str">
        <f>""</f>
        <v/>
      </c>
      <c r="AL725" s="4" t="str">
        <f>""</f>
        <v/>
      </c>
      <c r="AM725" s="4" t="str">
        <f>""</f>
        <v/>
      </c>
      <c r="AN725" s="4" t="str">
        <f>""</f>
        <v/>
      </c>
      <c r="AO725" s="4" t="str">
        <f>""</f>
        <v/>
      </c>
      <c r="AP725" s="4" t="str">
        <f>""</f>
        <v/>
      </c>
      <c r="AQ725" s="4" t="str">
        <f>""</f>
        <v/>
      </c>
      <c r="AR725" s="4" t="str">
        <f>""</f>
        <v/>
      </c>
      <c r="AS725" s="4" t="str">
        <f>""</f>
        <v/>
      </c>
    </row>
    <row r="726" spans="1:45" x14ac:dyDescent="0.25">
      <c r="A726" s="22" t="s">
        <v>41</v>
      </c>
      <c r="B726" s="18" t="s">
        <v>42</v>
      </c>
      <c r="C726" s="18">
        <v>13.8</v>
      </c>
      <c r="D726" s="18">
        <v>54</v>
      </c>
      <c r="E726" s="18" t="s">
        <v>43</v>
      </c>
      <c r="F726" s="18">
        <v>1</v>
      </c>
      <c r="G726" s="18" t="str">
        <f>B726&amp;C726&amp;D726&amp;E726&amp;F726</f>
        <v>AVR13.854TD1</v>
      </c>
      <c r="H726" s="4" t="s">
        <v>3</v>
      </c>
      <c r="I726" s="4">
        <v>1</v>
      </c>
      <c r="J726" s="4">
        <v>0</v>
      </c>
      <c r="K726" s="4">
        <v>10.75</v>
      </c>
      <c r="L726" s="4">
        <v>10.75</v>
      </c>
      <c r="M726" s="4">
        <v>5</v>
      </c>
      <c r="N726" s="4">
        <v>-0.87</v>
      </c>
      <c r="O726" s="4">
        <v>0</v>
      </c>
      <c r="P726" s="4">
        <v>1</v>
      </c>
      <c r="Q726" s="4">
        <v>0</v>
      </c>
      <c r="R726" s="4">
        <v>99</v>
      </c>
      <c r="S726" s="4">
        <v>-99</v>
      </c>
      <c r="T726" s="4">
        <v>0</v>
      </c>
      <c r="U726" s="4">
        <v>9.3000000000000007</v>
      </c>
      <c r="V726" s="4">
        <v>0</v>
      </c>
      <c r="W726" s="4">
        <v>11.63</v>
      </c>
      <c r="X726" s="4">
        <v>0.113</v>
      </c>
      <c r="Y726" s="4">
        <v>0.124</v>
      </c>
      <c r="Z726" s="4">
        <v>0</v>
      </c>
      <c r="AA726" s="4" t="s">
        <v>1</v>
      </c>
      <c r="AB726" s="4" t="s">
        <v>1</v>
      </c>
      <c r="AC726" s="4" t="str">
        <f>""</f>
        <v/>
      </c>
      <c r="AD726" s="4" t="str">
        <f>""</f>
        <v/>
      </c>
      <c r="AE726" s="4" t="str">
        <f>""</f>
        <v/>
      </c>
      <c r="AF726" s="4" t="str">
        <f>""</f>
        <v/>
      </c>
      <c r="AG726" s="4" t="str">
        <f>""</f>
        <v/>
      </c>
      <c r="AH726" s="4" t="str">
        <f>""</f>
        <v/>
      </c>
      <c r="AI726" s="4" t="str">
        <f>""</f>
        <v/>
      </c>
      <c r="AJ726" s="4" t="str">
        <f>""</f>
        <v/>
      </c>
      <c r="AK726" s="4" t="str">
        <f>""</f>
        <v/>
      </c>
      <c r="AL726" s="4" t="str">
        <f>""</f>
        <v/>
      </c>
      <c r="AM726" s="4" t="str">
        <f>""</f>
        <v/>
      </c>
      <c r="AN726" s="4" t="str">
        <f>""</f>
        <v/>
      </c>
      <c r="AO726" s="4" t="str">
        <f>""</f>
        <v/>
      </c>
      <c r="AP726" s="4" t="str">
        <f>""</f>
        <v/>
      </c>
      <c r="AQ726" s="4" t="str">
        <f>""</f>
        <v/>
      </c>
      <c r="AR726" s="4" t="str">
        <f>""</f>
        <v/>
      </c>
      <c r="AS726" s="4" t="str">
        <f>""</f>
        <v/>
      </c>
    </row>
    <row r="727" spans="1:45" x14ac:dyDescent="0.25">
      <c r="A727" s="15"/>
      <c r="B727" s="16"/>
      <c r="C727" s="16"/>
      <c r="D727" s="16"/>
      <c r="E727" s="16"/>
      <c r="F727" s="16"/>
      <c r="G727" s="16"/>
      <c r="H727" s="14" t="s">
        <v>25</v>
      </c>
      <c r="I727" s="7" t="s">
        <v>26</v>
      </c>
      <c r="J727" s="7" t="s">
        <v>44</v>
      </c>
      <c r="K727" s="7" t="s">
        <v>45</v>
      </c>
      <c r="L727" s="7" t="s">
        <v>46</v>
      </c>
      <c r="M727" s="7" t="s">
        <v>47</v>
      </c>
      <c r="N727" s="7" t="s">
        <v>48</v>
      </c>
      <c r="O727" s="7" t="s">
        <v>49</v>
      </c>
      <c r="P727" s="7" t="s">
        <v>50</v>
      </c>
      <c r="Q727" s="7" t="s">
        <v>51</v>
      </c>
      <c r="R727" s="7" t="s">
        <v>52</v>
      </c>
      <c r="S727" s="7" t="s">
        <v>53</v>
      </c>
      <c r="T727" s="7" t="s">
        <v>54</v>
      </c>
      <c r="U727" s="7" t="s">
        <v>55</v>
      </c>
      <c r="X727" s="4" t="str">
        <f>""</f>
        <v/>
      </c>
      <c r="Y727" s="4" t="str">
        <f>""</f>
        <v/>
      </c>
      <c r="Z727" s="4" t="str">
        <f>""</f>
        <v/>
      </c>
      <c r="AA727" s="4" t="str">
        <f>""</f>
        <v/>
      </c>
      <c r="AB727" s="4" t="str">
        <f>""</f>
        <v/>
      </c>
      <c r="AC727" s="4" t="str">
        <f>""</f>
        <v/>
      </c>
      <c r="AD727" s="4" t="str">
        <f>""</f>
        <v/>
      </c>
      <c r="AE727" s="4" t="str">
        <f>""</f>
        <v/>
      </c>
      <c r="AF727" s="4" t="str">
        <f>""</f>
        <v/>
      </c>
      <c r="AG727" s="4" t="str">
        <f>""</f>
        <v/>
      </c>
      <c r="AH727" s="4" t="str">
        <f>""</f>
        <v/>
      </c>
      <c r="AI727" s="4" t="str">
        <f>""</f>
        <v/>
      </c>
      <c r="AJ727" s="4" t="str">
        <f>""</f>
        <v/>
      </c>
      <c r="AK727" s="4" t="str">
        <f>""</f>
        <v/>
      </c>
      <c r="AL727" s="4" t="str">
        <f>""</f>
        <v/>
      </c>
      <c r="AM727" s="4" t="str">
        <f>""</f>
        <v/>
      </c>
      <c r="AN727" s="4" t="str">
        <f>""</f>
        <v/>
      </c>
      <c r="AO727" s="4" t="str">
        <f>""</f>
        <v/>
      </c>
      <c r="AP727" s="4" t="str">
        <f>""</f>
        <v/>
      </c>
      <c r="AQ727" s="4" t="str">
        <f>""</f>
        <v/>
      </c>
      <c r="AR727" s="4" t="str">
        <f>""</f>
        <v/>
      </c>
      <c r="AS727" s="4" t="str">
        <f>""</f>
        <v/>
      </c>
    </row>
    <row r="728" spans="1:45" x14ac:dyDescent="0.25">
      <c r="A728" s="15"/>
      <c r="B728" s="17"/>
      <c r="C728" s="17"/>
      <c r="D728" s="17"/>
      <c r="E728" s="17"/>
      <c r="F728" s="17"/>
      <c r="G728" s="17"/>
      <c r="I728" s="8" t="s">
        <v>39</v>
      </c>
      <c r="J728" s="8">
        <v>10</v>
      </c>
      <c r="K728" s="8">
        <v>0.2</v>
      </c>
      <c r="L728" s="8">
        <v>0.2</v>
      </c>
      <c r="M728" s="8">
        <v>10</v>
      </c>
      <c r="N728" s="8">
        <v>3</v>
      </c>
      <c r="O728" s="8">
        <v>2.5</v>
      </c>
      <c r="P728" s="8"/>
      <c r="Q728" s="8"/>
      <c r="R728" s="8"/>
      <c r="S728" s="8"/>
      <c r="T728" s="8"/>
      <c r="U728" s="8"/>
      <c r="X728" s="4" t="str">
        <f>""</f>
        <v/>
      </c>
      <c r="Y728" s="4" t="str">
        <f>""</f>
        <v/>
      </c>
      <c r="Z728" s="4" t="str">
        <f>""</f>
        <v/>
      </c>
      <c r="AA728" s="4" t="str">
        <f>""</f>
        <v/>
      </c>
      <c r="AB728" s="4" t="str">
        <f>""</f>
        <v/>
      </c>
      <c r="AC728" s="4" t="str">
        <f>""</f>
        <v/>
      </c>
      <c r="AD728" s="4" t="str">
        <f>""</f>
        <v/>
      </c>
      <c r="AE728" s="4" t="str">
        <f>""</f>
        <v/>
      </c>
      <c r="AF728" s="4" t="str">
        <f>""</f>
        <v/>
      </c>
      <c r="AG728" s="4" t="str">
        <f>""</f>
        <v/>
      </c>
      <c r="AH728" s="4" t="str">
        <f>""</f>
        <v/>
      </c>
      <c r="AI728" s="4" t="str">
        <f>""</f>
        <v/>
      </c>
      <c r="AJ728" s="4" t="str">
        <f>""</f>
        <v/>
      </c>
      <c r="AK728" s="4" t="str">
        <f>""</f>
        <v/>
      </c>
      <c r="AL728" s="4" t="str">
        <f>""</f>
        <v/>
      </c>
      <c r="AM728" s="4" t="str">
        <f>""</f>
        <v/>
      </c>
      <c r="AN728" s="4" t="str">
        <f>""</f>
        <v/>
      </c>
      <c r="AO728" s="4" t="str">
        <f>""</f>
        <v/>
      </c>
      <c r="AP728" s="4" t="str">
        <f>""</f>
        <v/>
      </c>
      <c r="AQ728" s="4" t="str">
        <f>""</f>
        <v/>
      </c>
      <c r="AR728" s="4" t="str">
        <f>""</f>
        <v/>
      </c>
      <c r="AS728" s="4" t="str">
        <f>""</f>
        <v/>
      </c>
    </row>
    <row r="729" spans="1:45" x14ac:dyDescent="0.25">
      <c r="A729" s="15"/>
      <c r="B729" s="17"/>
      <c r="C729" s="17"/>
      <c r="D729" s="17"/>
      <c r="E729" s="17"/>
      <c r="F729" s="17"/>
      <c r="G729" s="17"/>
      <c r="I729" s="8" t="s">
        <v>40</v>
      </c>
      <c r="J729" s="8">
        <v>1</v>
      </c>
      <c r="K729" s="8">
        <f>4*$K$2</f>
        <v>0.04</v>
      </c>
      <c r="L729" s="8">
        <f>4*$K$2</f>
        <v>0.04</v>
      </c>
      <c r="M729" s="8">
        <v>1</v>
      </c>
      <c r="N729" s="8">
        <v>0</v>
      </c>
      <c r="O729" s="8"/>
      <c r="P729" s="8"/>
      <c r="Q729" s="8"/>
      <c r="R729" s="8"/>
      <c r="S729" s="8"/>
      <c r="T729" s="8">
        <v>0</v>
      </c>
      <c r="U729" s="8"/>
      <c r="X729" s="4" t="str">
        <f>""</f>
        <v/>
      </c>
      <c r="Y729" s="4" t="str">
        <f>""</f>
        <v/>
      </c>
      <c r="Z729" s="4" t="str">
        <f>""</f>
        <v/>
      </c>
      <c r="AA729" s="4" t="str">
        <f>""</f>
        <v/>
      </c>
      <c r="AB729" s="4" t="str">
        <f>""</f>
        <v/>
      </c>
      <c r="AC729" s="4" t="str">
        <f>""</f>
        <v/>
      </c>
      <c r="AD729" s="4" t="str">
        <f>""</f>
        <v/>
      </c>
      <c r="AE729" s="4" t="str">
        <f>""</f>
        <v/>
      </c>
      <c r="AF729" s="4" t="str">
        <f>""</f>
        <v/>
      </c>
      <c r="AG729" s="4" t="str">
        <f>""</f>
        <v/>
      </c>
      <c r="AH729" s="4" t="str">
        <f>""</f>
        <v/>
      </c>
      <c r="AI729" s="4" t="str">
        <f>""</f>
        <v/>
      </c>
      <c r="AJ729" s="4" t="str">
        <f>""</f>
        <v/>
      </c>
      <c r="AK729" s="4" t="str">
        <f>""</f>
        <v/>
      </c>
      <c r="AL729" s="4" t="str">
        <f>""</f>
        <v/>
      </c>
      <c r="AM729" s="4" t="str">
        <f>""</f>
        <v/>
      </c>
      <c r="AN729" s="4" t="str">
        <f>""</f>
        <v/>
      </c>
      <c r="AO729" s="4" t="str">
        <f>""</f>
        <v/>
      </c>
      <c r="AP729" s="4" t="str">
        <f>""</f>
        <v/>
      </c>
      <c r="AQ729" s="4" t="str">
        <f>""</f>
        <v/>
      </c>
      <c r="AR729" s="4" t="str">
        <f>""</f>
        <v/>
      </c>
      <c r="AS729" s="4" t="str">
        <f>""</f>
        <v/>
      </c>
    </row>
    <row r="730" spans="1:45" x14ac:dyDescent="0.25">
      <c r="A730" s="23" t="s">
        <v>41</v>
      </c>
      <c r="B730" s="18" t="s">
        <v>62</v>
      </c>
      <c r="C730" s="18">
        <v>13.8</v>
      </c>
      <c r="D730" s="18">
        <v>54</v>
      </c>
      <c r="E730" s="18" t="s">
        <v>43</v>
      </c>
      <c r="F730" s="18">
        <v>1</v>
      </c>
      <c r="G730" s="18" t="str">
        <f>B730&amp;C730&amp;D730&amp;E730&amp;F730</f>
        <v>GEN13.854TD1</v>
      </c>
      <c r="H730" s="4" t="s">
        <v>0</v>
      </c>
      <c r="I730" s="4">
        <v>1</v>
      </c>
      <c r="J730" s="4">
        <v>9.99</v>
      </c>
      <c r="K730" s="4">
        <v>0.1</v>
      </c>
      <c r="L730" s="4">
        <v>0.12</v>
      </c>
      <c r="M730" s="4">
        <v>3.63</v>
      </c>
      <c r="N730" s="4">
        <v>0.5</v>
      </c>
      <c r="O730" s="4">
        <v>1.07</v>
      </c>
      <c r="P730" s="4">
        <v>0.74</v>
      </c>
      <c r="Q730" s="4">
        <v>0.24</v>
      </c>
      <c r="R730" s="4">
        <v>0.33</v>
      </c>
      <c r="S730" s="4">
        <v>0.15</v>
      </c>
      <c r="T730" s="4">
        <v>0.1</v>
      </c>
      <c r="U730" s="4">
        <v>0.25</v>
      </c>
      <c r="V730" s="4" t="s">
        <v>1</v>
      </c>
      <c r="W730" s="4" t="s">
        <v>1</v>
      </c>
      <c r="X730" s="4" t="str">
        <f>""</f>
        <v/>
      </c>
      <c r="Y730" s="4" t="str">
        <f>""</f>
        <v/>
      </c>
      <c r="Z730" s="4" t="str">
        <f>""</f>
        <v/>
      </c>
      <c r="AA730" s="4" t="str">
        <f>""</f>
        <v/>
      </c>
      <c r="AB730" s="4" t="str">
        <f>""</f>
        <v/>
      </c>
      <c r="AC730" s="4" t="str">
        <f>""</f>
        <v/>
      </c>
      <c r="AD730" s="4" t="str">
        <f>""</f>
        <v/>
      </c>
      <c r="AE730" s="4" t="str">
        <f>""</f>
        <v/>
      </c>
      <c r="AF730" s="4" t="str">
        <f>""</f>
        <v/>
      </c>
      <c r="AG730" s="4" t="str">
        <f>""</f>
        <v/>
      </c>
      <c r="AH730" s="4" t="str">
        <f>""</f>
        <v/>
      </c>
      <c r="AI730" s="4" t="str">
        <f>""</f>
        <v/>
      </c>
      <c r="AJ730" s="4" t="str">
        <f>""</f>
        <v/>
      </c>
      <c r="AK730" s="4" t="str">
        <f>""</f>
        <v/>
      </c>
      <c r="AL730" s="4" t="str">
        <f>""</f>
        <v/>
      </c>
      <c r="AM730" s="4" t="str">
        <f>""</f>
        <v/>
      </c>
      <c r="AN730" s="4" t="str">
        <f>""</f>
        <v/>
      </c>
      <c r="AO730" s="4" t="str">
        <f>""</f>
        <v/>
      </c>
      <c r="AP730" s="4" t="str">
        <f>""</f>
        <v/>
      </c>
      <c r="AQ730" s="4" t="str">
        <f>""</f>
        <v/>
      </c>
      <c r="AR730" s="4" t="str">
        <f>""</f>
        <v/>
      </c>
      <c r="AS730" s="4" t="str">
        <f>""</f>
        <v/>
      </c>
    </row>
    <row r="731" spans="1:45" x14ac:dyDescent="0.25">
      <c r="A731" s="15"/>
      <c r="B731" s="16"/>
      <c r="C731" s="16"/>
      <c r="D731" s="16"/>
      <c r="E731" s="16"/>
      <c r="F731" s="16"/>
      <c r="G731" s="16"/>
      <c r="H731" s="14" t="s">
        <v>25</v>
      </c>
      <c r="I731" s="7" t="s">
        <v>26</v>
      </c>
      <c r="J731" s="7" t="s">
        <v>64</v>
      </c>
      <c r="K731" s="7" t="s">
        <v>65</v>
      </c>
      <c r="L731" s="7" t="s">
        <v>66</v>
      </c>
      <c r="M731" s="7" t="s">
        <v>67</v>
      </c>
      <c r="N731" s="7" t="s">
        <v>68</v>
      </c>
      <c r="O731" s="7" t="s">
        <v>69</v>
      </c>
      <c r="P731" s="7" t="s">
        <v>70</v>
      </c>
      <c r="Q731" s="7" t="s">
        <v>71</v>
      </c>
      <c r="R731" s="7" t="s">
        <v>72</v>
      </c>
      <c r="S731" s="7" t="s">
        <v>73</v>
      </c>
      <c r="T731" s="7" t="s">
        <v>74</v>
      </c>
      <c r="U731" s="7" t="s">
        <v>75</v>
      </c>
      <c r="X731" s="4" t="str">
        <f>""</f>
        <v/>
      </c>
      <c r="Y731" s="4" t="str">
        <f>""</f>
        <v/>
      </c>
      <c r="Z731" s="4" t="str">
        <f>""</f>
        <v/>
      </c>
      <c r="AA731" s="4" t="str">
        <f>""</f>
        <v/>
      </c>
      <c r="AB731" s="4" t="str">
        <f>""</f>
        <v/>
      </c>
      <c r="AC731" s="4" t="str">
        <f>""</f>
        <v/>
      </c>
      <c r="AD731" s="4" t="str">
        <f>""</f>
        <v/>
      </c>
      <c r="AE731" s="4" t="str">
        <f>""</f>
        <v/>
      </c>
      <c r="AF731" s="4" t="str">
        <f>""</f>
        <v/>
      </c>
      <c r="AG731" s="4" t="str">
        <f>""</f>
        <v/>
      </c>
      <c r="AH731" s="4" t="str">
        <f>""</f>
        <v/>
      </c>
      <c r="AI731" s="4" t="str">
        <f>""</f>
        <v/>
      </c>
      <c r="AJ731" s="4" t="str">
        <f>""</f>
        <v/>
      </c>
      <c r="AK731" s="4" t="str">
        <f>""</f>
        <v/>
      </c>
      <c r="AL731" s="4" t="str">
        <f>""</f>
        <v/>
      </c>
      <c r="AM731" s="4" t="str">
        <f>""</f>
        <v/>
      </c>
      <c r="AN731" s="4" t="str">
        <f>""</f>
        <v/>
      </c>
      <c r="AO731" s="4" t="str">
        <f>""</f>
        <v/>
      </c>
      <c r="AP731" s="4" t="str">
        <f>""</f>
        <v/>
      </c>
      <c r="AQ731" s="4" t="str">
        <f>""</f>
        <v/>
      </c>
      <c r="AR731" s="4" t="str">
        <f>""</f>
        <v/>
      </c>
      <c r="AS731" s="4" t="str">
        <f>""</f>
        <v/>
      </c>
    </row>
    <row r="732" spans="1:45" x14ac:dyDescent="0.25">
      <c r="A732" s="15"/>
      <c r="B732" s="17"/>
      <c r="C732" s="17"/>
      <c r="D732" s="17"/>
      <c r="E732" s="17"/>
      <c r="F732" s="17"/>
      <c r="G732" s="17"/>
      <c r="I732" s="8" t="s">
        <v>39</v>
      </c>
      <c r="J732" s="8">
        <v>1</v>
      </c>
      <c r="K732" s="8">
        <v>2</v>
      </c>
      <c r="L732" s="8">
        <v>30</v>
      </c>
      <c r="M732" s="8">
        <v>0.1</v>
      </c>
      <c r="N732" s="8">
        <v>1</v>
      </c>
      <c r="O732" s="8">
        <v>0.3</v>
      </c>
      <c r="P732" s="8">
        <v>1</v>
      </c>
      <c r="Q732" s="8">
        <v>1</v>
      </c>
      <c r="R732" s="8">
        <v>30</v>
      </c>
      <c r="S732" s="8">
        <v>1.5</v>
      </c>
      <c r="T732" s="8">
        <v>0.5</v>
      </c>
      <c r="U732" s="8">
        <v>0.15</v>
      </c>
      <c r="X732" s="4" t="str">
        <f>""</f>
        <v/>
      </c>
      <c r="Y732" s="4" t="str">
        <f>""</f>
        <v/>
      </c>
      <c r="Z732" s="4" t="str">
        <f>""</f>
        <v/>
      </c>
      <c r="AA732" s="4" t="str">
        <f>""</f>
        <v/>
      </c>
      <c r="AB732" s="4" t="str">
        <f>""</f>
        <v/>
      </c>
      <c r="AC732" s="4" t="str">
        <f>""</f>
        <v/>
      </c>
      <c r="AD732" s="4" t="str">
        <f>""</f>
        <v/>
      </c>
      <c r="AE732" s="4" t="str">
        <f>""</f>
        <v/>
      </c>
      <c r="AF732" s="4" t="str">
        <f>""</f>
        <v/>
      </c>
      <c r="AG732" s="4" t="str">
        <f>""</f>
        <v/>
      </c>
      <c r="AH732" s="4" t="str">
        <f>""</f>
        <v/>
      </c>
      <c r="AI732" s="4" t="str">
        <f>""</f>
        <v/>
      </c>
      <c r="AJ732" s="4" t="str">
        <f>""</f>
        <v/>
      </c>
      <c r="AK732" s="4" t="str">
        <f>""</f>
        <v/>
      </c>
      <c r="AL732" s="4" t="str">
        <f>""</f>
        <v/>
      </c>
      <c r="AM732" s="4" t="str">
        <f>""</f>
        <v/>
      </c>
      <c r="AN732" s="4" t="str">
        <f>""</f>
        <v/>
      </c>
      <c r="AO732" s="4" t="str">
        <f>""</f>
        <v/>
      </c>
      <c r="AP732" s="4" t="str">
        <f>""</f>
        <v/>
      </c>
      <c r="AQ732" s="4" t="str">
        <f>""</f>
        <v/>
      </c>
      <c r="AR732" s="4" t="str">
        <f>""</f>
        <v/>
      </c>
      <c r="AS732" s="4" t="str">
        <f>""</f>
        <v/>
      </c>
    </row>
    <row r="733" spans="1:45" x14ac:dyDescent="0.25">
      <c r="A733" s="15"/>
      <c r="B733" s="17"/>
      <c r="C733" s="17"/>
      <c r="D733" s="17"/>
      <c r="E733" s="17"/>
      <c r="F733" s="17"/>
      <c r="G733" s="17"/>
      <c r="I733" s="8" t="s">
        <v>40</v>
      </c>
      <c r="J733" s="8">
        <v>0</v>
      </c>
      <c r="K733" s="8">
        <v>0</v>
      </c>
      <c r="L733" s="8">
        <f>4*$K$2</f>
        <v>0.04</v>
      </c>
      <c r="M733" s="8">
        <f>4*$K$2</f>
        <v>0.04</v>
      </c>
      <c r="N733" s="8">
        <f>4*$K$2</f>
        <v>0.04</v>
      </c>
      <c r="O733" s="8">
        <v>0</v>
      </c>
      <c r="P733" s="8">
        <v>0</v>
      </c>
      <c r="Q733" s="8">
        <v>0</v>
      </c>
      <c r="R733" s="8">
        <v>0.5</v>
      </c>
      <c r="S733" s="8">
        <v>0.8</v>
      </c>
      <c r="T733" s="8">
        <v>0</v>
      </c>
      <c r="U733" s="8">
        <v>0</v>
      </c>
      <c r="X733" s="4" t="str">
        <f>""</f>
        <v/>
      </c>
      <c r="Y733" s="4" t="str">
        <f>""</f>
        <v/>
      </c>
      <c r="Z733" s="4" t="str">
        <f>""</f>
        <v/>
      </c>
      <c r="AA733" s="4" t="str">
        <f>""</f>
        <v/>
      </c>
      <c r="AB733" s="4" t="str">
        <f>""</f>
        <v/>
      </c>
      <c r="AC733" s="4" t="str">
        <f>""</f>
        <v/>
      </c>
      <c r="AD733" s="4" t="str">
        <f>""</f>
        <v/>
      </c>
      <c r="AE733" s="4" t="str">
        <f>""</f>
        <v/>
      </c>
      <c r="AF733" s="4" t="str">
        <f>""</f>
        <v/>
      </c>
      <c r="AG733" s="4" t="str">
        <f>""</f>
        <v/>
      </c>
      <c r="AH733" s="4" t="str">
        <f>""</f>
        <v/>
      </c>
      <c r="AI733" s="4" t="str">
        <f>""</f>
        <v/>
      </c>
      <c r="AJ733" s="4" t="str">
        <f>""</f>
        <v/>
      </c>
      <c r="AK733" s="4" t="str">
        <f>""</f>
        <v/>
      </c>
      <c r="AL733" s="4" t="str">
        <f>""</f>
        <v/>
      </c>
      <c r="AM733" s="4" t="str">
        <f>""</f>
        <v/>
      </c>
      <c r="AN733" s="4" t="str">
        <f>""</f>
        <v/>
      </c>
      <c r="AO733" s="4" t="str">
        <f>""</f>
        <v/>
      </c>
      <c r="AP733" s="4" t="str">
        <f>""</f>
        <v/>
      </c>
      <c r="AQ733" s="4" t="str">
        <f>""</f>
        <v/>
      </c>
      <c r="AR733" s="4" t="str">
        <f>""</f>
        <v/>
      </c>
      <c r="AS733" s="4" t="str">
        <f>""</f>
        <v/>
      </c>
    </row>
    <row r="734" spans="1:45" x14ac:dyDescent="0.25">
      <c r="A734" s="23" t="s">
        <v>41</v>
      </c>
      <c r="B734" s="18" t="s">
        <v>76</v>
      </c>
      <c r="C734" s="18">
        <v>13.8</v>
      </c>
      <c r="D734" s="18">
        <v>54</v>
      </c>
      <c r="E734" s="18" t="s">
        <v>43</v>
      </c>
      <c r="F734" s="18">
        <v>1</v>
      </c>
      <c r="G734" s="18" t="str">
        <f>B734&amp;C734&amp;D734&amp;E734&amp;F734</f>
        <v>GOV13.854TD1</v>
      </c>
      <c r="H734" s="4" t="s">
        <v>6</v>
      </c>
      <c r="I734" s="4">
        <v>1</v>
      </c>
      <c r="J734" s="4">
        <v>0.06</v>
      </c>
      <c r="K734" s="4">
        <v>0.4</v>
      </c>
      <c r="L734" s="4">
        <v>3</v>
      </c>
      <c r="M734" s="4">
        <v>9.9000000000000005E-2</v>
      </c>
      <c r="N734" s="4">
        <v>0.4</v>
      </c>
      <c r="O734" s="4">
        <v>0.15</v>
      </c>
      <c r="P734" s="4">
        <v>1</v>
      </c>
      <c r="Q734" s="4">
        <v>0.1</v>
      </c>
      <c r="R734" s="4">
        <v>1.35</v>
      </c>
      <c r="S734" s="4">
        <v>1.4</v>
      </c>
      <c r="T734" s="4">
        <v>0.1</v>
      </c>
      <c r="U734" s="4">
        <v>0.1</v>
      </c>
      <c r="V734" s="4" t="s">
        <v>1</v>
      </c>
      <c r="W734" s="4" t="s">
        <v>1</v>
      </c>
      <c r="X734" s="4" t="str">
        <f>""</f>
        <v/>
      </c>
      <c r="Y734" s="4" t="str">
        <f>""</f>
        <v/>
      </c>
      <c r="Z734" s="4" t="str">
        <f>""</f>
        <v/>
      </c>
      <c r="AA734" s="4" t="str">
        <f>""</f>
        <v/>
      </c>
      <c r="AB734" s="4" t="str">
        <f>""</f>
        <v/>
      </c>
      <c r="AC734" s="4" t="str">
        <f>""</f>
        <v/>
      </c>
      <c r="AD734" s="4" t="str">
        <f>""</f>
        <v/>
      </c>
      <c r="AE734" s="4" t="str">
        <f>""</f>
        <v/>
      </c>
      <c r="AF734" s="4" t="str">
        <f>""</f>
        <v/>
      </c>
      <c r="AG734" s="4" t="str">
        <f>""</f>
        <v/>
      </c>
      <c r="AH734" s="4" t="str">
        <f>""</f>
        <v/>
      </c>
      <c r="AI734" s="4" t="str">
        <f>""</f>
        <v/>
      </c>
      <c r="AJ734" s="4" t="str">
        <f>""</f>
        <v/>
      </c>
      <c r="AK734" s="4" t="str">
        <f>""</f>
        <v/>
      </c>
      <c r="AL734" s="4" t="str">
        <f>""</f>
        <v/>
      </c>
      <c r="AM734" s="4" t="str">
        <f>""</f>
        <v/>
      </c>
      <c r="AN734" s="4" t="str">
        <f>""</f>
        <v/>
      </c>
      <c r="AO734" s="4" t="str">
        <f>""</f>
        <v/>
      </c>
      <c r="AP734" s="4" t="str">
        <f>""</f>
        <v/>
      </c>
      <c r="AQ734" s="4" t="str">
        <f>""</f>
        <v/>
      </c>
      <c r="AR734" s="4" t="str">
        <f>""</f>
        <v/>
      </c>
      <c r="AS734" s="4" t="str">
        <f>""</f>
        <v/>
      </c>
    </row>
    <row r="735" spans="1:45" x14ac:dyDescent="0.25">
      <c r="A735" s="15"/>
      <c r="B735" s="16"/>
      <c r="C735" s="16"/>
      <c r="D735" s="16"/>
      <c r="E735" s="16"/>
      <c r="F735" s="16"/>
      <c r="G735" s="16"/>
      <c r="H735" s="14" t="s">
        <v>25</v>
      </c>
      <c r="I735" s="7" t="s">
        <v>26</v>
      </c>
      <c r="J735" s="7" t="s">
        <v>77</v>
      </c>
      <c r="K735" s="7" t="s">
        <v>78</v>
      </c>
      <c r="L735" s="7" t="s">
        <v>79</v>
      </c>
      <c r="M735" s="7" t="s">
        <v>80</v>
      </c>
      <c r="N735" s="7" t="s">
        <v>81</v>
      </c>
      <c r="O735" s="7" t="s">
        <v>82</v>
      </c>
      <c r="P735" s="7" t="s">
        <v>83</v>
      </c>
      <c r="Q735" s="7" t="s">
        <v>84</v>
      </c>
      <c r="R735" s="7" t="s">
        <v>85</v>
      </c>
      <c r="S735" s="7" t="s">
        <v>86</v>
      </c>
      <c r="T735" s="7" t="s">
        <v>87</v>
      </c>
      <c r="U735" s="7" t="s">
        <v>88</v>
      </c>
      <c r="V735" s="7" t="s">
        <v>89</v>
      </c>
      <c r="W735" s="7" t="s">
        <v>90</v>
      </c>
      <c r="X735" s="7" t="s">
        <v>91</v>
      </c>
      <c r="Y735" s="7" t="s">
        <v>92</v>
      </c>
      <c r="Z735" s="7" t="s">
        <v>93</v>
      </c>
      <c r="AA735" s="7" t="s">
        <v>94</v>
      </c>
      <c r="AB735" s="7" t="s">
        <v>95</v>
      </c>
      <c r="AC735" s="7" t="s">
        <v>96</v>
      </c>
      <c r="AD735" s="7" t="s">
        <v>97</v>
      </c>
      <c r="AE735" s="7" t="s">
        <v>98</v>
      </c>
      <c r="AF735" s="7" t="s">
        <v>99</v>
      </c>
      <c r="AI735" s="4" t="str">
        <f>""</f>
        <v/>
      </c>
      <c r="AJ735" s="4" t="str">
        <f>""</f>
        <v/>
      </c>
      <c r="AK735" s="4" t="str">
        <f>""</f>
        <v/>
      </c>
      <c r="AL735" s="4" t="str">
        <f>""</f>
        <v/>
      </c>
      <c r="AM735" s="4" t="str">
        <f>""</f>
        <v/>
      </c>
      <c r="AN735" s="4" t="str">
        <f>""</f>
        <v/>
      </c>
      <c r="AO735" s="4" t="str">
        <f>""</f>
        <v/>
      </c>
      <c r="AP735" s="4" t="str">
        <f>""</f>
        <v/>
      </c>
      <c r="AQ735" s="4" t="str">
        <f>""</f>
        <v/>
      </c>
      <c r="AR735" s="4" t="str">
        <f>""</f>
        <v/>
      </c>
      <c r="AS735" s="4" t="str">
        <f>""</f>
        <v/>
      </c>
    </row>
    <row r="736" spans="1:45" x14ac:dyDescent="0.25">
      <c r="A736" s="15"/>
      <c r="B736" s="17"/>
      <c r="C736" s="17"/>
      <c r="D736" s="17"/>
      <c r="E736" s="17"/>
      <c r="F736" s="17"/>
      <c r="G736" s="17"/>
      <c r="I736" s="8" t="s">
        <v>39</v>
      </c>
      <c r="J736" s="8"/>
      <c r="K736" s="8"/>
      <c r="L736" s="8"/>
      <c r="M736" s="8"/>
      <c r="N736" s="8"/>
      <c r="O736" s="8"/>
      <c r="P736" s="8">
        <v>15</v>
      </c>
      <c r="Q736" s="8">
        <v>15</v>
      </c>
      <c r="R736" s="8"/>
      <c r="S736" s="8">
        <v>15</v>
      </c>
      <c r="T736" s="8">
        <v>15</v>
      </c>
      <c r="U736" s="8"/>
      <c r="V736" s="8"/>
      <c r="W736" s="8"/>
      <c r="X736" s="8">
        <v>2</v>
      </c>
      <c r="Y736" s="8">
        <v>2</v>
      </c>
      <c r="Z736" s="8"/>
      <c r="AA736" s="8">
        <v>2</v>
      </c>
      <c r="AB736" s="8">
        <v>2</v>
      </c>
      <c r="AC736" s="8">
        <v>2</v>
      </c>
      <c r="AD736" s="8">
        <v>2</v>
      </c>
      <c r="AE736" s="8">
        <v>0.99</v>
      </c>
      <c r="AF736" s="8">
        <v>0</v>
      </c>
      <c r="AI736" s="4" t="str">
        <f>""</f>
        <v/>
      </c>
      <c r="AJ736" s="4" t="str">
        <f>""</f>
        <v/>
      </c>
      <c r="AK736" s="4" t="str">
        <f>""</f>
        <v/>
      </c>
      <c r="AL736" s="4" t="str">
        <f>""</f>
        <v/>
      </c>
      <c r="AM736" s="4" t="str">
        <f>""</f>
        <v/>
      </c>
      <c r="AN736" s="4" t="str">
        <f>""</f>
        <v/>
      </c>
      <c r="AO736" s="4" t="str">
        <f>""</f>
        <v/>
      </c>
      <c r="AP736" s="4" t="str">
        <f>""</f>
        <v/>
      </c>
      <c r="AQ736" s="4" t="str">
        <f>""</f>
        <v/>
      </c>
      <c r="AR736" s="4" t="str">
        <f>""</f>
        <v/>
      </c>
      <c r="AS736" s="4" t="str">
        <f>""</f>
        <v/>
      </c>
    </row>
    <row r="737" spans="1:45" x14ac:dyDescent="0.25">
      <c r="A737" s="15"/>
      <c r="B737" s="17"/>
      <c r="C737" s="17"/>
      <c r="D737" s="17"/>
      <c r="E737" s="17"/>
      <c r="F737" s="17"/>
      <c r="G737" s="17"/>
      <c r="I737" s="8" t="s">
        <v>40</v>
      </c>
      <c r="J737" s="8"/>
      <c r="K737" s="8"/>
      <c r="L737" s="8"/>
      <c r="M737" s="8"/>
      <c r="N737" s="8"/>
      <c r="O737" s="8"/>
      <c r="P737" s="8">
        <v>1.5</v>
      </c>
      <c r="Q737" s="8">
        <v>1.5</v>
      </c>
      <c r="R737" s="8">
        <f>2*$K$2</f>
        <v>0.02</v>
      </c>
      <c r="S737" s="8">
        <v>1.5</v>
      </c>
      <c r="T737" s="8">
        <v>1.5</v>
      </c>
      <c r="U737" s="8">
        <f>2*$K$2</f>
        <v>0.02</v>
      </c>
      <c r="V737" s="8"/>
      <c r="W737" s="8"/>
      <c r="X737" s="8">
        <f t="shared" ref="X737:Y737" si="90">2*$K$2</f>
        <v>0.02</v>
      </c>
      <c r="Y737" s="8">
        <f t="shared" si="90"/>
        <v>0.02</v>
      </c>
      <c r="Z737" s="8"/>
      <c r="AA737" s="8">
        <f t="shared" ref="AA737:AD737" si="91">2*$K$2</f>
        <v>0.02</v>
      </c>
      <c r="AB737" s="8">
        <f t="shared" si="91"/>
        <v>0.02</v>
      </c>
      <c r="AC737" s="8">
        <f t="shared" si="91"/>
        <v>0.02</v>
      </c>
      <c r="AD737" s="8">
        <f t="shared" si="91"/>
        <v>0.02</v>
      </c>
      <c r="AE737" s="8">
        <v>0</v>
      </c>
      <c r="AF737" s="8">
        <v>-0.3</v>
      </c>
      <c r="AI737" s="4" t="str">
        <f>""</f>
        <v/>
      </c>
      <c r="AJ737" s="4" t="str">
        <f>""</f>
        <v/>
      </c>
      <c r="AK737" s="4" t="str">
        <f>""</f>
        <v/>
      </c>
      <c r="AL737" s="4" t="str">
        <f>""</f>
        <v/>
      </c>
      <c r="AM737" s="4" t="str">
        <f>""</f>
        <v/>
      </c>
      <c r="AN737" s="4" t="str">
        <f>""</f>
        <v/>
      </c>
      <c r="AO737" s="4" t="str">
        <f>""</f>
        <v/>
      </c>
      <c r="AP737" s="4" t="str">
        <f>""</f>
        <v/>
      </c>
      <c r="AQ737" s="4" t="str">
        <f>""</f>
        <v/>
      </c>
      <c r="AR737" s="4" t="str">
        <f>""</f>
        <v/>
      </c>
      <c r="AS737" s="4" t="str">
        <f>""</f>
        <v/>
      </c>
    </row>
    <row r="738" spans="1:45" x14ac:dyDescent="0.25">
      <c r="A738" s="24" t="s">
        <v>41</v>
      </c>
      <c r="B738" s="18" t="s">
        <v>100</v>
      </c>
      <c r="C738" s="18">
        <v>13.8</v>
      </c>
      <c r="D738" s="18">
        <v>54</v>
      </c>
      <c r="E738" s="18" t="s">
        <v>43</v>
      </c>
      <c r="F738" s="18">
        <v>1</v>
      </c>
      <c r="G738" s="18" t="str">
        <f>B738&amp;C738&amp;D738&amp;E738&amp;F738</f>
        <v>PSS13.854TD1</v>
      </c>
      <c r="H738" s="4" t="s">
        <v>9</v>
      </c>
      <c r="I738" s="4">
        <v>1</v>
      </c>
      <c r="J738" s="4">
        <v>1</v>
      </c>
      <c r="K738" s="4">
        <v>0</v>
      </c>
      <c r="L738" s="4">
        <v>3</v>
      </c>
      <c r="M738" s="4">
        <v>0</v>
      </c>
      <c r="N738" s="4">
        <v>5</v>
      </c>
      <c r="O738" s="4">
        <v>1</v>
      </c>
      <c r="P738" s="4">
        <v>2.5</v>
      </c>
      <c r="Q738" s="4">
        <v>2.5</v>
      </c>
      <c r="R738" s="4">
        <v>0</v>
      </c>
      <c r="S738" s="4">
        <v>2.5</v>
      </c>
      <c r="T738" s="4">
        <v>0</v>
      </c>
      <c r="U738" s="4">
        <v>2.5</v>
      </c>
      <c r="V738" s="4">
        <v>0.39</v>
      </c>
      <c r="W738" s="4">
        <v>1</v>
      </c>
      <c r="X738" s="4">
        <v>0</v>
      </c>
      <c r="Y738" s="4">
        <v>0.1</v>
      </c>
      <c r="Z738" s="4">
        <v>6.5</v>
      </c>
      <c r="AA738" s="4">
        <v>0.44</v>
      </c>
      <c r="AB738" s="4">
        <v>0.08</v>
      </c>
      <c r="AC738" s="4">
        <v>0.2</v>
      </c>
      <c r="AD738" s="4">
        <v>0.98</v>
      </c>
      <c r="AE738" s="4">
        <v>0.1</v>
      </c>
      <c r="AF738" s="4">
        <v>-0.1</v>
      </c>
      <c r="AG738" s="4" t="s">
        <v>1</v>
      </c>
      <c r="AH738" s="4" t="s">
        <v>1</v>
      </c>
      <c r="AI738" s="4" t="str">
        <f>""</f>
        <v/>
      </c>
      <c r="AJ738" s="4" t="str">
        <f>""</f>
        <v/>
      </c>
      <c r="AK738" s="4" t="str">
        <f>""</f>
        <v/>
      </c>
      <c r="AL738" s="4" t="str">
        <f>""</f>
        <v/>
      </c>
      <c r="AM738" s="4" t="str">
        <f>""</f>
        <v/>
      </c>
      <c r="AN738" s="4" t="str">
        <f>""</f>
        <v/>
      </c>
      <c r="AO738" s="4" t="str">
        <f>""</f>
        <v/>
      </c>
      <c r="AP738" s="4" t="str">
        <f>""</f>
        <v/>
      </c>
      <c r="AQ738" s="4" t="str">
        <f>""</f>
        <v/>
      </c>
      <c r="AR738" s="4" t="str">
        <f>""</f>
        <v/>
      </c>
      <c r="AS738" s="4" t="str">
        <f>""</f>
        <v/>
      </c>
    </row>
    <row r="739" spans="1:45" x14ac:dyDescent="0.25">
      <c r="A739" s="27" t="s">
        <v>168</v>
      </c>
      <c r="B739" s="9"/>
      <c r="C739" s="9"/>
      <c r="D739" s="9"/>
      <c r="E739" s="9"/>
      <c r="F739" s="16"/>
      <c r="G739" s="16"/>
      <c r="H739" s="14" t="s">
        <v>25</v>
      </c>
      <c r="I739" s="7" t="s">
        <v>26</v>
      </c>
      <c r="J739" s="7" t="s">
        <v>103</v>
      </c>
      <c r="K739" s="7" t="s">
        <v>104</v>
      </c>
      <c r="L739" s="7" t="s">
        <v>105</v>
      </c>
      <c r="M739" s="7" t="s">
        <v>106</v>
      </c>
      <c r="N739" s="7" t="s">
        <v>107</v>
      </c>
      <c r="O739" s="7" t="s">
        <v>108</v>
      </c>
      <c r="P739" s="7" t="s">
        <v>109</v>
      </c>
      <c r="Q739" s="7" t="s">
        <v>110</v>
      </c>
      <c r="R739" s="7" t="s">
        <v>111</v>
      </c>
      <c r="S739" s="7" t="s">
        <v>112</v>
      </c>
      <c r="T739" s="7" t="s">
        <v>113</v>
      </c>
      <c r="U739" s="7" t="s">
        <v>114</v>
      </c>
      <c r="V739" s="7" t="s">
        <v>115</v>
      </c>
      <c r="W739" s="7" t="s">
        <v>116</v>
      </c>
      <c r="X739" s="7" t="s">
        <v>117</v>
      </c>
      <c r="Y739" s="7" t="s">
        <v>118</v>
      </c>
      <c r="Z739" s="7" t="s">
        <v>119</v>
      </c>
      <c r="AC739" s="4" t="str">
        <f>""</f>
        <v/>
      </c>
      <c r="AD739" s="4" t="str">
        <f>""</f>
        <v/>
      </c>
      <c r="AE739" s="4" t="str">
        <f>""</f>
        <v/>
      </c>
      <c r="AF739" s="4" t="str">
        <f>""</f>
        <v/>
      </c>
      <c r="AG739" s="4" t="str">
        <f>""</f>
        <v/>
      </c>
      <c r="AH739" s="4" t="str">
        <f>""</f>
        <v/>
      </c>
      <c r="AI739" s="4" t="str">
        <f>""</f>
        <v/>
      </c>
      <c r="AJ739" s="4" t="str">
        <f>""</f>
        <v/>
      </c>
      <c r="AK739" s="4" t="str">
        <f>""</f>
        <v/>
      </c>
      <c r="AL739" s="4" t="str">
        <f>""</f>
        <v/>
      </c>
      <c r="AM739" s="4" t="str">
        <f>""</f>
        <v/>
      </c>
      <c r="AN739" s="4" t="str">
        <f>""</f>
        <v/>
      </c>
      <c r="AO739" s="4" t="str">
        <f>""</f>
        <v/>
      </c>
      <c r="AP739" s="4" t="str">
        <f>""</f>
        <v/>
      </c>
      <c r="AQ739" s="4" t="str">
        <f>""</f>
        <v/>
      </c>
      <c r="AR739" s="4" t="str">
        <f>""</f>
        <v/>
      </c>
      <c r="AS739" s="4" t="str">
        <f>""</f>
        <v/>
      </c>
    </row>
    <row r="740" spans="1:45" x14ac:dyDescent="0.25">
      <c r="A740" s="25"/>
      <c r="B740" s="10"/>
      <c r="C740" s="10"/>
      <c r="D740" s="10"/>
      <c r="E740" s="10"/>
      <c r="F740" s="17"/>
      <c r="G740" s="17"/>
      <c r="I740" s="8" t="s">
        <v>39</v>
      </c>
      <c r="J740" s="8">
        <v>0.5</v>
      </c>
      <c r="K740" s="8">
        <v>75</v>
      </c>
      <c r="L740" s="8">
        <v>75</v>
      </c>
      <c r="M740" s="8">
        <v>10</v>
      </c>
      <c r="N740" s="8">
        <v>0</v>
      </c>
      <c r="O740" s="8">
        <v>1</v>
      </c>
      <c r="P740" s="8">
        <v>1.2</v>
      </c>
      <c r="Q740" s="8">
        <v>18</v>
      </c>
      <c r="R740" s="8">
        <v>118</v>
      </c>
      <c r="S740" s="8">
        <v>0</v>
      </c>
      <c r="T740" s="8">
        <v>1.1000000000000001</v>
      </c>
      <c r="U740" s="8">
        <v>10</v>
      </c>
      <c r="V740" s="8">
        <v>1.1000000000000001</v>
      </c>
      <c r="W740" s="8">
        <v>20</v>
      </c>
      <c r="X740" s="8">
        <v>1</v>
      </c>
      <c r="Y740" s="8">
        <v>0.5</v>
      </c>
      <c r="Z740" s="8">
        <v>90</v>
      </c>
      <c r="AC740" s="4" t="str">
        <f>""</f>
        <v/>
      </c>
      <c r="AD740" s="4" t="str">
        <f>""</f>
        <v/>
      </c>
      <c r="AE740" s="4" t="str">
        <f>""</f>
        <v/>
      </c>
      <c r="AF740" s="4" t="str">
        <f>""</f>
        <v/>
      </c>
      <c r="AG740" s="4" t="str">
        <f>""</f>
        <v/>
      </c>
      <c r="AH740" s="4" t="str">
        <f>""</f>
        <v/>
      </c>
      <c r="AI740" s="4" t="str">
        <f>""</f>
        <v/>
      </c>
      <c r="AJ740" s="4" t="str">
        <f>""</f>
        <v/>
      </c>
      <c r="AK740" s="4" t="str">
        <f>""</f>
        <v/>
      </c>
      <c r="AL740" s="4" t="str">
        <f>""</f>
        <v/>
      </c>
      <c r="AM740" s="4" t="str">
        <f>""</f>
        <v/>
      </c>
      <c r="AN740" s="4" t="str">
        <f>""</f>
        <v/>
      </c>
      <c r="AO740" s="4" t="str">
        <f>""</f>
        <v/>
      </c>
      <c r="AP740" s="4" t="str">
        <f>""</f>
        <v/>
      </c>
      <c r="AQ740" s="4" t="str">
        <f>""</f>
        <v/>
      </c>
      <c r="AR740" s="4" t="str">
        <f>""</f>
        <v/>
      </c>
      <c r="AS740" s="4" t="str">
        <f>""</f>
        <v/>
      </c>
    </row>
    <row r="741" spans="1:45" x14ac:dyDescent="0.25">
      <c r="A741" s="25"/>
      <c r="B741" s="10"/>
      <c r="C741" s="10"/>
      <c r="D741" s="10"/>
      <c r="E741" s="10"/>
      <c r="F741" s="17"/>
      <c r="G741" s="17"/>
      <c r="I741" s="8" t="s">
        <v>40</v>
      </c>
      <c r="J741" s="8">
        <v>0</v>
      </c>
      <c r="K741" s="8">
        <v>0</v>
      </c>
      <c r="L741" s="8">
        <v>0</v>
      </c>
      <c r="M741" s="8">
        <v>0.8</v>
      </c>
      <c r="N741" s="8">
        <v>-6</v>
      </c>
      <c r="O741" s="8">
        <v>0</v>
      </c>
      <c r="P741" s="8">
        <v>0</v>
      </c>
      <c r="Q741" s="8">
        <v>0</v>
      </c>
      <c r="R741" s="8">
        <v>0.8</v>
      </c>
      <c r="S741" s="8">
        <v>-118</v>
      </c>
      <c r="T741" s="8">
        <v>0</v>
      </c>
      <c r="U741" s="8">
        <v>1</v>
      </c>
      <c r="V741" s="8">
        <v>0</v>
      </c>
      <c r="W741" s="8">
        <v>1</v>
      </c>
      <c r="X741" s="8">
        <v>0</v>
      </c>
      <c r="Y741" s="8">
        <v>0</v>
      </c>
      <c r="Z741" s="8">
        <v>-90</v>
      </c>
      <c r="AC741" s="4" t="str">
        <f>""</f>
        <v/>
      </c>
      <c r="AD741" s="4" t="str">
        <f>""</f>
        <v/>
      </c>
      <c r="AE741" s="4" t="str">
        <f>""</f>
        <v/>
      </c>
      <c r="AF741" s="4" t="str">
        <f>""</f>
        <v/>
      </c>
      <c r="AG741" s="4" t="str">
        <f>""</f>
        <v/>
      </c>
      <c r="AH741" s="4" t="str">
        <f>""</f>
        <v/>
      </c>
      <c r="AI741" s="4" t="str">
        <f>""</f>
        <v/>
      </c>
      <c r="AJ741" s="4" t="str">
        <f>""</f>
        <v/>
      </c>
      <c r="AK741" s="4" t="str">
        <f>""</f>
        <v/>
      </c>
      <c r="AL741" s="4" t="str">
        <f>""</f>
        <v/>
      </c>
      <c r="AM741" s="4" t="str">
        <f>""</f>
        <v/>
      </c>
      <c r="AN741" s="4" t="str">
        <f>""</f>
        <v/>
      </c>
      <c r="AO741" s="4" t="str">
        <f>""</f>
        <v/>
      </c>
      <c r="AP741" s="4" t="str">
        <f>""</f>
        <v/>
      </c>
      <c r="AQ741" s="4" t="str">
        <f>""</f>
        <v/>
      </c>
      <c r="AR741" s="4" t="str">
        <f>""</f>
        <v/>
      </c>
      <c r="AS741" s="4" t="str">
        <f>""</f>
        <v/>
      </c>
    </row>
    <row r="742" spans="1:45" x14ac:dyDescent="0.25">
      <c r="A742" s="22" t="s">
        <v>41</v>
      </c>
      <c r="B742" s="18" t="s">
        <v>42</v>
      </c>
      <c r="C742" s="18">
        <v>13.8</v>
      </c>
      <c r="D742" s="18">
        <v>55</v>
      </c>
      <c r="E742" s="18" t="s">
        <v>43</v>
      </c>
      <c r="F742" s="18">
        <v>1</v>
      </c>
      <c r="G742" s="18" t="str">
        <f>B742&amp;C742&amp;D742&amp;E742&amp;F742</f>
        <v>AVR13.855TD1</v>
      </c>
      <c r="H742" s="4" t="s">
        <v>3</v>
      </c>
      <c r="I742" s="4">
        <v>1</v>
      </c>
      <c r="J742" s="4">
        <v>0</v>
      </c>
      <c r="K742" s="4">
        <v>10.75</v>
      </c>
      <c r="L742" s="4">
        <v>10.75</v>
      </c>
      <c r="M742" s="4">
        <v>5</v>
      </c>
      <c r="N742" s="4">
        <v>-0.87</v>
      </c>
      <c r="O742" s="4">
        <v>0</v>
      </c>
      <c r="P742" s="4">
        <v>1</v>
      </c>
      <c r="Q742" s="4">
        <v>0</v>
      </c>
      <c r="R742" s="4">
        <v>99</v>
      </c>
      <c r="S742" s="4">
        <v>-99</v>
      </c>
      <c r="T742" s="4">
        <v>0</v>
      </c>
      <c r="U742" s="4">
        <v>9.3000000000000007</v>
      </c>
      <c r="V742" s="4">
        <v>0</v>
      </c>
      <c r="W742" s="4">
        <v>11.63</v>
      </c>
      <c r="X742" s="4">
        <v>0.113</v>
      </c>
      <c r="Y742" s="4">
        <v>0.124</v>
      </c>
      <c r="Z742" s="4">
        <v>0</v>
      </c>
      <c r="AA742" s="4" t="s">
        <v>1</v>
      </c>
      <c r="AB742" s="4" t="s">
        <v>1</v>
      </c>
      <c r="AC742" s="4" t="str">
        <f>""</f>
        <v/>
      </c>
      <c r="AD742" s="4" t="str">
        <f>""</f>
        <v/>
      </c>
      <c r="AE742" s="4" t="str">
        <f>""</f>
        <v/>
      </c>
      <c r="AF742" s="4" t="str">
        <f>""</f>
        <v/>
      </c>
      <c r="AG742" s="4" t="str">
        <f>""</f>
        <v/>
      </c>
      <c r="AH742" s="4" t="str">
        <f>""</f>
        <v/>
      </c>
      <c r="AI742" s="4" t="str">
        <f>""</f>
        <v/>
      </c>
      <c r="AJ742" s="4" t="str">
        <f>""</f>
        <v/>
      </c>
      <c r="AK742" s="4" t="str">
        <f>""</f>
        <v/>
      </c>
      <c r="AL742" s="4" t="str">
        <f>""</f>
        <v/>
      </c>
      <c r="AM742" s="4" t="str">
        <f>""</f>
        <v/>
      </c>
      <c r="AN742" s="4" t="str">
        <f>""</f>
        <v/>
      </c>
      <c r="AO742" s="4" t="str">
        <f>""</f>
        <v/>
      </c>
      <c r="AP742" s="4" t="str">
        <f>""</f>
        <v/>
      </c>
      <c r="AQ742" s="4" t="str">
        <f>""</f>
        <v/>
      </c>
      <c r="AR742" s="4" t="str">
        <f>""</f>
        <v/>
      </c>
      <c r="AS742" s="4" t="str">
        <f>""</f>
        <v/>
      </c>
    </row>
    <row r="743" spans="1:45" x14ac:dyDescent="0.25">
      <c r="A743" s="15"/>
      <c r="B743" s="16"/>
      <c r="C743" s="16"/>
      <c r="D743" s="16"/>
      <c r="E743" s="16"/>
      <c r="F743" s="16"/>
      <c r="G743" s="16"/>
      <c r="H743" s="14" t="s">
        <v>25</v>
      </c>
      <c r="I743" s="7" t="s">
        <v>26</v>
      </c>
      <c r="J743" s="7" t="s">
        <v>44</v>
      </c>
      <c r="K743" s="7" t="s">
        <v>45</v>
      </c>
      <c r="L743" s="7" t="s">
        <v>46</v>
      </c>
      <c r="M743" s="7" t="s">
        <v>47</v>
      </c>
      <c r="N743" s="7" t="s">
        <v>48</v>
      </c>
      <c r="O743" s="7" t="s">
        <v>49</v>
      </c>
      <c r="P743" s="7" t="s">
        <v>50</v>
      </c>
      <c r="Q743" s="7" t="s">
        <v>51</v>
      </c>
      <c r="R743" s="7" t="s">
        <v>52</v>
      </c>
      <c r="S743" s="7" t="s">
        <v>53</v>
      </c>
      <c r="T743" s="7" t="s">
        <v>54</v>
      </c>
      <c r="U743" s="7" t="s">
        <v>55</v>
      </c>
      <c r="X743" s="4" t="str">
        <f>""</f>
        <v/>
      </c>
      <c r="Y743" s="4" t="str">
        <f>""</f>
        <v/>
      </c>
      <c r="Z743" s="4" t="str">
        <f>""</f>
        <v/>
      </c>
      <c r="AA743" s="4" t="str">
        <f>""</f>
        <v/>
      </c>
      <c r="AB743" s="4" t="str">
        <f>""</f>
        <v/>
      </c>
      <c r="AC743" s="4" t="str">
        <f>""</f>
        <v/>
      </c>
      <c r="AD743" s="4" t="str">
        <f>""</f>
        <v/>
      </c>
      <c r="AE743" s="4" t="str">
        <f>""</f>
        <v/>
      </c>
      <c r="AF743" s="4" t="str">
        <f>""</f>
        <v/>
      </c>
      <c r="AG743" s="4" t="str">
        <f>""</f>
        <v/>
      </c>
      <c r="AH743" s="4" t="str">
        <f>""</f>
        <v/>
      </c>
      <c r="AI743" s="4" t="str">
        <f>""</f>
        <v/>
      </c>
      <c r="AJ743" s="4" t="str">
        <f>""</f>
        <v/>
      </c>
      <c r="AK743" s="4" t="str">
        <f>""</f>
        <v/>
      </c>
      <c r="AL743" s="4" t="str">
        <f>""</f>
        <v/>
      </c>
      <c r="AM743" s="4" t="str">
        <f>""</f>
        <v/>
      </c>
      <c r="AN743" s="4" t="str">
        <f>""</f>
        <v/>
      </c>
      <c r="AO743" s="4" t="str">
        <f>""</f>
        <v/>
      </c>
      <c r="AP743" s="4" t="str">
        <f>""</f>
        <v/>
      </c>
      <c r="AQ743" s="4" t="str">
        <f>""</f>
        <v/>
      </c>
      <c r="AR743" s="4" t="str">
        <f>""</f>
        <v/>
      </c>
      <c r="AS743" s="4" t="str">
        <f>""</f>
        <v/>
      </c>
    </row>
    <row r="744" spans="1:45" x14ac:dyDescent="0.25">
      <c r="A744" s="15"/>
      <c r="B744" s="17"/>
      <c r="C744" s="17"/>
      <c r="D744" s="17"/>
      <c r="E744" s="17"/>
      <c r="F744" s="17"/>
      <c r="G744" s="17"/>
      <c r="I744" s="8" t="s">
        <v>39</v>
      </c>
      <c r="J744" s="8">
        <v>10</v>
      </c>
      <c r="K744" s="8">
        <v>0.2</v>
      </c>
      <c r="L744" s="8">
        <v>0.2</v>
      </c>
      <c r="M744" s="8">
        <v>10</v>
      </c>
      <c r="N744" s="8">
        <v>3</v>
      </c>
      <c r="O744" s="8">
        <v>2.5</v>
      </c>
      <c r="P744" s="8"/>
      <c r="Q744" s="8"/>
      <c r="R744" s="8"/>
      <c r="S744" s="8"/>
      <c r="T744" s="8"/>
      <c r="U744" s="8"/>
      <c r="X744" s="4" t="str">
        <f>""</f>
        <v/>
      </c>
      <c r="Y744" s="4" t="str">
        <f>""</f>
        <v/>
      </c>
      <c r="Z744" s="4" t="str">
        <f>""</f>
        <v/>
      </c>
      <c r="AA744" s="4" t="str">
        <f>""</f>
        <v/>
      </c>
      <c r="AB744" s="4" t="str">
        <f>""</f>
        <v/>
      </c>
      <c r="AC744" s="4" t="str">
        <f>""</f>
        <v/>
      </c>
      <c r="AD744" s="4" t="str">
        <f>""</f>
        <v/>
      </c>
      <c r="AE744" s="4" t="str">
        <f>""</f>
        <v/>
      </c>
      <c r="AF744" s="4" t="str">
        <f>""</f>
        <v/>
      </c>
      <c r="AG744" s="4" t="str">
        <f>""</f>
        <v/>
      </c>
      <c r="AH744" s="4" t="str">
        <f>""</f>
        <v/>
      </c>
      <c r="AI744" s="4" t="str">
        <f>""</f>
        <v/>
      </c>
      <c r="AJ744" s="4" t="str">
        <f>""</f>
        <v/>
      </c>
      <c r="AK744" s="4" t="str">
        <f>""</f>
        <v/>
      </c>
      <c r="AL744" s="4" t="str">
        <f>""</f>
        <v/>
      </c>
      <c r="AM744" s="4" t="str">
        <f>""</f>
        <v/>
      </c>
      <c r="AN744" s="4" t="str">
        <f>""</f>
        <v/>
      </c>
      <c r="AO744" s="4" t="str">
        <f>""</f>
        <v/>
      </c>
      <c r="AP744" s="4" t="str">
        <f>""</f>
        <v/>
      </c>
      <c r="AQ744" s="4" t="str">
        <f>""</f>
        <v/>
      </c>
      <c r="AR744" s="4" t="str">
        <f>""</f>
        <v/>
      </c>
      <c r="AS744" s="4" t="str">
        <f>""</f>
        <v/>
      </c>
    </row>
    <row r="745" spans="1:45" x14ac:dyDescent="0.25">
      <c r="A745" s="15"/>
      <c r="B745" s="17"/>
      <c r="C745" s="17"/>
      <c r="D745" s="17"/>
      <c r="E745" s="17"/>
      <c r="F745" s="17"/>
      <c r="G745" s="17"/>
      <c r="I745" s="8" t="s">
        <v>40</v>
      </c>
      <c r="J745" s="8">
        <v>1</v>
      </c>
      <c r="K745" s="8">
        <f>4*$K$2</f>
        <v>0.04</v>
      </c>
      <c r="L745" s="8">
        <f>4*$K$2</f>
        <v>0.04</v>
      </c>
      <c r="M745" s="8">
        <v>1</v>
      </c>
      <c r="N745" s="8">
        <v>0</v>
      </c>
      <c r="O745" s="8"/>
      <c r="P745" s="8"/>
      <c r="Q745" s="8"/>
      <c r="R745" s="8"/>
      <c r="S745" s="8"/>
      <c r="T745" s="8">
        <v>0</v>
      </c>
      <c r="U745" s="8"/>
      <c r="X745" s="4" t="str">
        <f>""</f>
        <v/>
      </c>
      <c r="Y745" s="4" t="str">
        <f>""</f>
        <v/>
      </c>
      <c r="Z745" s="4" t="str">
        <f>""</f>
        <v/>
      </c>
      <c r="AA745" s="4" t="str">
        <f>""</f>
        <v/>
      </c>
      <c r="AB745" s="4" t="str">
        <f>""</f>
        <v/>
      </c>
      <c r="AC745" s="4" t="str">
        <f>""</f>
        <v/>
      </c>
      <c r="AD745" s="4" t="str">
        <f>""</f>
        <v/>
      </c>
      <c r="AE745" s="4" t="str">
        <f>""</f>
        <v/>
      </c>
      <c r="AF745" s="4" t="str">
        <f>""</f>
        <v/>
      </c>
      <c r="AG745" s="4" t="str">
        <f>""</f>
        <v/>
      </c>
      <c r="AH745" s="4" t="str">
        <f>""</f>
        <v/>
      </c>
      <c r="AI745" s="4" t="str">
        <f>""</f>
        <v/>
      </c>
      <c r="AJ745" s="4" t="str">
        <f>""</f>
        <v/>
      </c>
      <c r="AK745" s="4" t="str">
        <f>""</f>
        <v/>
      </c>
      <c r="AL745" s="4" t="str">
        <f>""</f>
        <v/>
      </c>
      <c r="AM745" s="4" t="str">
        <f>""</f>
        <v/>
      </c>
      <c r="AN745" s="4" t="str">
        <f>""</f>
        <v/>
      </c>
      <c r="AO745" s="4" t="str">
        <f>""</f>
        <v/>
      </c>
      <c r="AP745" s="4" t="str">
        <f>""</f>
        <v/>
      </c>
      <c r="AQ745" s="4" t="str">
        <f>""</f>
        <v/>
      </c>
      <c r="AR745" s="4" t="str">
        <f>""</f>
        <v/>
      </c>
      <c r="AS745" s="4" t="str">
        <f>""</f>
        <v/>
      </c>
    </row>
    <row r="746" spans="1:45" x14ac:dyDescent="0.25">
      <c r="A746" s="23" t="s">
        <v>41</v>
      </c>
      <c r="B746" s="18" t="s">
        <v>62</v>
      </c>
      <c r="C746" s="18">
        <v>13.8</v>
      </c>
      <c r="D746" s="18">
        <v>55</v>
      </c>
      <c r="E746" s="18" t="s">
        <v>43</v>
      </c>
      <c r="F746" s="18">
        <v>1</v>
      </c>
      <c r="G746" s="18" t="str">
        <f>B746&amp;C746&amp;D746&amp;E746&amp;F746</f>
        <v>GEN13.855TD1</v>
      </c>
      <c r="H746" s="4" t="s">
        <v>0</v>
      </c>
      <c r="I746" s="4">
        <v>1</v>
      </c>
      <c r="J746" s="4">
        <v>6.6</v>
      </c>
      <c r="K746" s="4">
        <v>0.05</v>
      </c>
      <c r="L746" s="4">
        <v>0.155</v>
      </c>
      <c r="M746" s="4">
        <v>2</v>
      </c>
      <c r="N746" s="4">
        <v>0</v>
      </c>
      <c r="O746" s="4">
        <v>1.1299999999999999</v>
      </c>
      <c r="P746" s="4">
        <v>0.73399999999999999</v>
      </c>
      <c r="Q746" s="4">
        <v>0.26</v>
      </c>
      <c r="R746" s="4">
        <v>0.33</v>
      </c>
      <c r="S746" s="4">
        <v>0.104</v>
      </c>
      <c r="T746" s="4">
        <v>0.19400000000000001</v>
      </c>
      <c r="U746" s="4">
        <v>0.68500000000000005</v>
      </c>
      <c r="V746" s="4" t="s">
        <v>1</v>
      </c>
      <c r="W746" s="4" t="s">
        <v>1</v>
      </c>
      <c r="X746" s="4" t="str">
        <f>""</f>
        <v/>
      </c>
      <c r="Y746" s="4" t="str">
        <f>""</f>
        <v/>
      </c>
      <c r="Z746" s="4" t="str">
        <f>""</f>
        <v/>
      </c>
      <c r="AA746" s="4" t="str">
        <f>""</f>
        <v/>
      </c>
      <c r="AB746" s="4" t="str">
        <f>""</f>
        <v/>
      </c>
      <c r="AC746" s="4" t="str">
        <f>""</f>
        <v/>
      </c>
      <c r="AD746" s="4" t="str">
        <f>""</f>
        <v/>
      </c>
      <c r="AE746" s="4" t="str">
        <f>""</f>
        <v/>
      </c>
      <c r="AF746" s="4" t="str">
        <f>""</f>
        <v/>
      </c>
      <c r="AG746" s="4" t="str">
        <f>""</f>
        <v/>
      </c>
      <c r="AH746" s="4" t="str">
        <f>""</f>
        <v/>
      </c>
      <c r="AI746" s="4" t="str">
        <f>""</f>
        <v/>
      </c>
      <c r="AJ746" s="4" t="str">
        <f>""</f>
        <v/>
      </c>
      <c r="AK746" s="4" t="str">
        <f>""</f>
        <v/>
      </c>
      <c r="AL746" s="4" t="str">
        <f>""</f>
        <v/>
      </c>
      <c r="AM746" s="4" t="str">
        <f>""</f>
        <v/>
      </c>
      <c r="AN746" s="4" t="str">
        <f>""</f>
        <v/>
      </c>
      <c r="AO746" s="4" t="str">
        <f>""</f>
        <v/>
      </c>
      <c r="AP746" s="4" t="str">
        <f>""</f>
        <v/>
      </c>
      <c r="AQ746" s="4" t="str">
        <f>""</f>
        <v/>
      </c>
      <c r="AR746" s="4" t="str">
        <f>""</f>
        <v/>
      </c>
      <c r="AS746" s="4" t="str">
        <f>""</f>
        <v/>
      </c>
    </row>
    <row r="747" spans="1:45" x14ac:dyDescent="0.25">
      <c r="A747" s="15"/>
      <c r="B747" s="16"/>
      <c r="C747" s="16"/>
      <c r="D747" s="16"/>
      <c r="E747" s="16"/>
      <c r="F747" s="16"/>
      <c r="G747" s="16"/>
      <c r="H747" s="14" t="s">
        <v>25</v>
      </c>
      <c r="I747" s="7" t="s">
        <v>26</v>
      </c>
      <c r="J747" s="7" t="s">
        <v>64</v>
      </c>
      <c r="K747" s="7" t="s">
        <v>65</v>
      </c>
      <c r="L747" s="7" t="s">
        <v>66</v>
      </c>
      <c r="M747" s="7" t="s">
        <v>67</v>
      </c>
      <c r="N747" s="7" t="s">
        <v>68</v>
      </c>
      <c r="O747" s="7" t="s">
        <v>69</v>
      </c>
      <c r="P747" s="7" t="s">
        <v>70</v>
      </c>
      <c r="Q747" s="7" t="s">
        <v>71</v>
      </c>
      <c r="R747" s="7" t="s">
        <v>72</v>
      </c>
      <c r="S747" s="7" t="s">
        <v>73</v>
      </c>
      <c r="T747" s="7" t="s">
        <v>74</v>
      </c>
      <c r="U747" s="7" t="s">
        <v>75</v>
      </c>
      <c r="X747" s="4" t="str">
        <f>""</f>
        <v/>
      </c>
      <c r="Y747" s="4" t="str">
        <f>""</f>
        <v/>
      </c>
      <c r="Z747" s="4" t="str">
        <f>""</f>
        <v/>
      </c>
      <c r="AA747" s="4" t="str">
        <f>""</f>
        <v/>
      </c>
      <c r="AB747" s="4" t="str">
        <f>""</f>
        <v/>
      </c>
      <c r="AC747" s="4" t="str">
        <f>""</f>
        <v/>
      </c>
      <c r="AD747" s="4" t="str">
        <f>""</f>
        <v/>
      </c>
      <c r="AE747" s="4" t="str">
        <f>""</f>
        <v/>
      </c>
      <c r="AF747" s="4" t="str">
        <f>""</f>
        <v/>
      </c>
      <c r="AG747" s="4" t="str">
        <f>""</f>
        <v/>
      </c>
      <c r="AH747" s="4" t="str">
        <f>""</f>
        <v/>
      </c>
      <c r="AI747" s="4" t="str">
        <f>""</f>
        <v/>
      </c>
      <c r="AJ747" s="4" t="str">
        <f>""</f>
        <v/>
      </c>
      <c r="AK747" s="4" t="str">
        <f>""</f>
        <v/>
      </c>
      <c r="AL747" s="4" t="str">
        <f>""</f>
        <v/>
      </c>
      <c r="AM747" s="4" t="str">
        <f>""</f>
        <v/>
      </c>
      <c r="AN747" s="4" t="str">
        <f>""</f>
        <v/>
      </c>
      <c r="AO747" s="4" t="str">
        <f>""</f>
        <v/>
      </c>
      <c r="AP747" s="4" t="str">
        <f>""</f>
        <v/>
      </c>
      <c r="AQ747" s="4" t="str">
        <f>""</f>
        <v/>
      </c>
      <c r="AR747" s="4" t="str">
        <f>""</f>
        <v/>
      </c>
      <c r="AS747" s="4" t="str">
        <f>""</f>
        <v/>
      </c>
    </row>
    <row r="748" spans="1:45" x14ac:dyDescent="0.25">
      <c r="A748" s="15"/>
      <c r="B748" s="17"/>
      <c r="C748" s="17"/>
      <c r="D748" s="17"/>
      <c r="E748" s="17"/>
      <c r="F748" s="17"/>
      <c r="G748" s="17"/>
      <c r="I748" s="8" t="s">
        <v>39</v>
      </c>
      <c r="J748" s="8">
        <v>1</v>
      </c>
      <c r="K748" s="8">
        <v>2</v>
      </c>
      <c r="L748" s="8">
        <v>30</v>
      </c>
      <c r="M748" s="8">
        <v>0.1</v>
      </c>
      <c r="N748" s="8">
        <v>1</v>
      </c>
      <c r="O748" s="8">
        <v>0.3</v>
      </c>
      <c r="P748" s="8">
        <v>1</v>
      </c>
      <c r="Q748" s="8">
        <v>1</v>
      </c>
      <c r="R748" s="8">
        <v>30</v>
      </c>
      <c r="S748" s="8">
        <v>1.5</v>
      </c>
      <c r="T748" s="8">
        <v>0.5</v>
      </c>
      <c r="U748" s="8">
        <v>0.15</v>
      </c>
      <c r="X748" s="4" t="str">
        <f>""</f>
        <v/>
      </c>
      <c r="Y748" s="4" t="str">
        <f>""</f>
        <v/>
      </c>
      <c r="Z748" s="4" t="str">
        <f>""</f>
        <v/>
      </c>
      <c r="AA748" s="4" t="str">
        <f>""</f>
        <v/>
      </c>
      <c r="AB748" s="4" t="str">
        <f>""</f>
        <v/>
      </c>
      <c r="AC748" s="4" t="str">
        <f>""</f>
        <v/>
      </c>
      <c r="AD748" s="4" t="str">
        <f>""</f>
        <v/>
      </c>
      <c r="AE748" s="4" t="str">
        <f>""</f>
        <v/>
      </c>
      <c r="AF748" s="4" t="str">
        <f>""</f>
        <v/>
      </c>
      <c r="AG748" s="4" t="str">
        <f>""</f>
        <v/>
      </c>
      <c r="AH748" s="4" t="str">
        <f>""</f>
        <v/>
      </c>
      <c r="AI748" s="4" t="str">
        <f>""</f>
        <v/>
      </c>
      <c r="AJ748" s="4" t="str">
        <f>""</f>
        <v/>
      </c>
      <c r="AK748" s="4" t="str">
        <f>""</f>
        <v/>
      </c>
      <c r="AL748" s="4" t="str">
        <f>""</f>
        <v/>
      </c>
      <c r="AM748" s="4" t="str">
        <f>""</f>
        <v/>
      </c>
      <c r="AN748" s="4" t="str">
        <f>""</f>
        <v/>
      </c>
      <c r="AO748" s="4" t="str">
        <f>""</f>
        <v/>
      </c>
      <c r="AP748" s="4" t="str">
        <f>""</f>
        <v/>
      </c>
      <c r="AQ748" s="4" t="str">
        <f>""</f>
        <v/>
      </c>
      <c r="AR748" s="4" t="str">
        <f>""</f>
        <v/>
      </c>
      <c r="AS748" s="4" t="str">
        <f>""</f>
        <v/>
      </c>
    </row>
    <row r="749" spans="1:45" x14ac:dyDescent="0.25">
      <c r="A749" s="15"/>
      <c r="B749" s="17"/>
      <c r="C749" s="17"/>
      <c r="D749" s="17"/>
      <c r="E749" s="17"/>
      <c r="F749" s="17"/>
      <c r="G749" s="17"/>
      <c r="I749" s="8" t="s">
        <v>40</v>
      </c>
      <c r="J749" s="8">
        <v>0</v>
      </c>
      <c r="K749" s="8">
        <v>0</v>
      </c>
      <c r="L749" s="8">
        <f>4*$K$2</f>
        <v>0.04</v>
      </c>
      <c r="M749" s="8">
        <f>4*$K$2</f>
        <v>0.04</v>
      </c>
      <c r="N749" s="8">
        <f>4*$K$2</f>
        <v>0.04</v>
      </c>
      <c r="O749" s="8">
        <v>0</v>
      </c>
      <c r="P749" s="8">
        <v>0</v>
      </c>
      <c r="Q749" s="8">
        <v>0</v>
      </c>
      <c r="R749" s="8">
        <v>0.5</v>
      </c>
      <c r="S749" s="8">
        <v>0.8</v>
      </c>
      <c r="T749" s="8">
        <v>0</v>
      </c>
      <c r="U749" s="8">
        <v>0</v>
      </c>
      <c r="X749" s="4" t="str">
        <f>""</f>
        <v/>
      </c>
      <c r="Y749" s="4" t="str">
        <f>""</f>
        <v/>
      </c>
      <c r="Z749" s="4" t="str">
        <f>""</f>
        <v/>
      </c>
      <c r="AA749" s="4" t="str">
        <f>""</f>
        <v/>
      </c>
      <c r="AB749" s="4" t="str">
        <f>""</f>
        <v/>
      </c>
      <c r="AC749" s="4" t="str">
        <f>""</f>
        <v/>
      </c>
      <c r="AD749" s="4" t="str">
        <f>""</f>
        <v/>
      </c>
      <c r="AE749" s="4" t="str">
        <f>""</f>
        <v/>
      </c>
      <c r="AF749" s="4" t="str">
        <f>""</f>
        <v/>
      </c>
      <c r="AG749" s="4" t="str">
        <f>""</f>
        <v/>
      </c>
      <c r="AH749" s="4" t="str">
        <f>""</f>
        <v/>
      </c>
      <c r="AI749" s="4" t="str">
        <f>""</f>
        <v/>
      </c>
      <c r="AJ749" s="4" t="str">
        <f>""</f>
        <v/>
      </c>
      <c r="AK749" s="4" t="str">
        <f>""</f>
        <v/>
      </c>
      <c r="AL749" s="4" t="str">
        <f>""</f>
        <v/>
      </c>
      <c r="AM749" s="4" t="str">
        <f>""</f>
        <v/>
      </c>
      <c r="AN749" s="4" t="str">
        <f>""</f>
        <v/>
      </c>
      <c r="AO749" s="4" t="str">
        <f>""</f>
        <v/>
      </c>
      <c r="AP749" s="4" t="str">
        <f>""</f>
        <v/>
      </c>
      <c r="AQ749" s="4" t="str">
        <f>""</f>
        <v/>
      </c>
      <c r="AR749" s="4" t="str">
        <f>""</f>
        <v/>
      </c>
      <c r="AS749" s="4" t="str">
        <f>""</f>
        <v/>
      </c>
    </row>
    <row r="750" spans="1:45" x14ac:dyDescent="0.25">
      <c r="A750" s="23" t="s">
        <v>41</v>
      </c>
      <c r="B750" s="18" t="s">
        <v>76</v>
      </c>
      <c r="C750" s="18">
        <v>13.8</v>
      </c>
      <c r="D750" s="18">
        <v>55</v>
      </c>
      <c r="E750" s="18" t="s">
        <v>43</v>
      </c>
      <c r="F750" s="18">
        <v>1</v>
      </c>
      <c r="G750" s="18" t="str">
        <f>B750&amp;C750&amp;D750&amp;E750&amp;F750</f>
        <v>GOV13.855TD1</v>
      </c>
      <c r="H750" s="4" t="s">
        <v>6</v>
      </c>
      <c r="I750" s="4">
        <v>1</v>
      </c>
      <c r="J750" s="4">
        <v>0.06</v>
      </c>
      <c r="K750" s="4">
        <v>0.4</v>
      </c>
      <c r="L750" s="4">
        <v>3</v>
      </c>
      <c r="M750" s="4">
        <v>9.9000000000000005E-2</v>
      </c>
      <c r="N750" s="4">
        <v>0.4</v>
      </c>
      <c r="O750" s="4">
        <v>0.15</v>
      </c>
      <c r="P750" s="4">
        <v>1</v>
      </c>
      <c r="Q750" s="4">
        <v>0.1</v>
      </c>
      <c r="R750" s="4">
        <v>1.35</v>
      </c>
      <c r="S750" s="4">
        <v>1.4</v>
      </c>
      <c r="T750" s="4">
        <v>0.1</v>
      </c>
      <c r="U750" s="4">
        <v>0.1</v>
      </c>
      <c r="V750" s="4" t="s">
        <v>1</v>
      </c>
      <c r="W750" s="4" t="s">
        <v>1</v>
      </c>
      <c r="X750" s="4" t="str">
        <f>""</f>
        <v/>
      </c>
      <c r="Y750" s="4" t="str">
        <f>""</f>
        <v/>
      </c>
      <c r="Z750" s="4" t="str">
        <f>""</f>
        <v/>
      </c>
      <c r="AA750" s="4" t="str">
        <f>""</f>
        <v/>
      </c>
      <c r="AB750" s="4" t="str">
        <f>""</f>
        <v/>
      </c>
      <c r="AC750" s="4" t="str">
        <f>""</f>
        <v/>
      </c>
      <c r="AD750" s="4" t="str">
        <f>""</f>
        <v/>
      </c>
      <c r="AE750" s="4" t="str">
        <f>""</f>
        <v/>
      </c>
      <c r="AF750" s="4" t="str">
        <f>""</f>
        <v/>
      </c>
      <c r="AG750" s="4" t="str">
        <f>""</f>
        <v/>
      </c>
      <c r="AH750" s="4" t="str">
        <f>""</f>
        <v/>
      </c>
      <c r="AI750" s="4" t="str">
        <f>""</f>
        <v/>
      </c>
      <c r="AJ750" s="4" t="str">
        <f>""</f>
        <v/>
      </c>
      <c r="AK750" s="4" t="str">
        <f>""</f>
        <v/>
      </c>
      <c r="AL750" s="4" t="str">
        <f>""</f>
        <v/>
      </c>
      <c r="AM750" s="4" t="str">
        <f>""</f>
        <v/>
      </c>
      <c r="AN750" s="4" t="str">
        <f>""</f>
        <v/>
      </c>
      <c r="AO750" s="4" t="str">
        <f>""</f>
        <v/>
      </c>
      <c r="AP750" s="4" t="str">
        <f>""</f>
        <v/>
      </c>
      <c r="AQ750" s="4" t="str">
        <f>""</f>
        <v/>
      </c>
      <c r="AR750" s="4" t="str">
        <f>""</f>
        <v/>
      </c>
      <c r="AS750" s="4" t="str">
        <f>""</f>
        <v/>
      </c>
    </row>
    <row r="751" spans="1:45" x14ac:dyDescent="0.25">
      <c r="A751" s="15"/>
      <c r="B751" s="16"/>
      <c r="C751" s="16"/>
      <c r="D751" s="16"/>
      <c r="E751" s="16"/>
      <c r="F751" s="16"/>
      <c r="G751" s="16"/>
      <c r="H751" s="14" t="s">
        <v>25</v>
      </c>
      <c r="I751" s="7" t="s">
        <v>26</v>
      </c>
      <c r="J751" s="7" t="s">
        <v>77</v>
      </c>
      <c r="K751" s="7" t="s">
        <v>78</v>
      </c>
      <c r="L751" s="7" t="s">
        <v>79</v>
      </c>
      <c r="M751" s="7" t="s">
        <v>80</v>
      </c>
      <c r="N751" s="7" t="s">
        <v>81</v>
      </c>
      <c r="O751" s="7" t="s">
        <v>82</v>
      </c>
      <c r="P751" s="7" t="s">
        <v>83</v>
      </c>
      <c r="Q751" s="7" t="s">
        <v>84</v>
      </c>
      <c r="R751" s="7" t="s">
        <v>85</v>
      </c>
      <c r="S751" s="7" t="s">
        <v>86</v>
      </c>
      <c r="T751" s="7" t="s">
        <v>87</v>
      </c>
      <c r="U751" s="7" t="s">
        <v>88</v>
      </c>
      <c r="V751" s="7" t="s">
        <v>89</v>
      </c>
      <c r="W751" s="7" t="s">
        <v>90</v>
      </c>
      <c r="X751" s="7" t="s">
        <v>91</v>
      </c>
      <c r="Y751" s="7" t="s">
        <v>92</v>
      </c>
      <c r="Z751" s="7" t="s">
        <v>93</v>
      </c>
      <c r="AA751" s="7" t="s">
        <v>94</v>
      </c>
      <c r="AB751" s="7" t="s">
        <v>95</v>
      </c>
      <c r="AC751" s="7" t="s">
        <v>96</v>
      </c>
      <c r="AD751" s="7" t="s">
        <v>97</v>
      </c>
      <c r="AE751" s="7" t="s">
        <v>98</v>
      </c>
      <c r="AF751" s="7" t="s">
        <v>99</v>
      </c>
      <c r="AI751" s="4" t="str">
        <f>""</f>
        <v/>
      </c>
      <c r="AJ751" s="4" t="str">
        <f>""</f>
        <v/>
      </c>
      <c r="AK751" s="4" t="str">
        <f>""</f>
        <v/>
      </c>
      <c r="AL751" s="4" t="str">
        <f>""</f>
        <v/>
      </c>
      <c r="AM751" s="4" t="str">
        <f>""</f>
        <v/>
      </c>
      <c r="AN751" s="4" t="str">
        <f>""</f>
        <v/>
      </c>
      <c r="AO751" s="4" t="str">
        <f>""</f>
        <v/>
      </c>
      <c r="AP751" s="4" t="str">
        <f>""</f>
        <v/>
      </c>
      <c r="AQ751" s="4" t="str">
        <f>""</f>
        <v/>
      </c>
      <c r="AR751" s="4" t="str">
        <f>""</f>
        <v/>
      </c>
      <c r="AS751" s="4" t="str">
        <f>""</f>
        <v/>
      </c>
    </row>
    <row r="752" spans="1:45" x14ac:dyDescent="0.25">
      <c r="A752" s="15"/>
      <c r="B752" s="17"/>
      <c r="C752" s="17"/>
      <c r="D752" s="17"/>
      <c r="E752" s="17"/>
      <c r="F752" s="17"/>
      <c r="G752" s="17"/>
      <c r="I752" s="8" t="s">
        <v>39</v>
      </c>
      <c r="J752" s="8"/>
      <c r="K752" s="8"/>
      <c r="L752" s="8"/>
      <c r="M752" s="8"/>
      <c r="N752" s="8"/>
      <c r="O752" s="8"/>
      <c r="P752" s="8">
        <v>15</v>
      </c>
      <c r="Q752" s="8">
        <v>15</v>
      </c>
      <c r="R752" s="8"/>
      <c r="S752" s="8">
        <v>15</v>
      </c>
      <c r="T752" s="8">
        <v>15</v>
      </c>
      <c r="U752" s="8"/>
      <c r="V752" s="8"/>
      <c r="W752" s="8"/>
      <c r="X752" s="8">
        <v>2</v>
      </c>
      <c r="Y752" s="8">
        <v>2</v>
      </c>
      <c r="Z752" s="8"/>
      <c r="AA752" s="8">
        <v>2</v>
      </c>
      <c r="AB752" s="8">
        <v>2</v>
      </c>
      <c r="AC752" s="8">
        <v>2</v>
      </c>
      <c r="AD752" s="8">
        <v>2</v>
      </c>
      <c r="AE752" s="8">
        <v>0.99</v>
      </c>
      <c r="AF752" s="8">
        <v>0</v>
      </c>
      <c r="AI752" s="4" t="str">
        <f>""</f>
        <v/>
      </c>
      <c r="AJ752" s="4" t="str">
        <f>""</f>
        <v/>
      </c>
      <c r="AK752" s="4" t="str">
        <f>""</f>
        <v/>
      </c>
      <c r="AL752" s="4" t="str">
        <f>""</f>
        <v/>
      </c>
      <c r="AM752" s="4" t="str">
        <f>""</f>
        <v/>
      </c>
      <c r="AN752" s="4" t="str">
        <f>""</f>
        <v/>
      </c>
      <c r="AO752" s="4" t="str">
        <f>""</f>
        <v/>
      </c>
      <c r="AP752" s="4" t="str">
        <f>""</f>
        <v/>
      </c>
      <c r="AQ752" s="4" t="str">
        <f>""</f>
        <v/>
      </c>
      <c r="AR752" s="4" t="str">
        <f>""</f>
        <v/>
      </c>
      <c r="AS752" s="4" t="str">
        <f>""</f>
        <v/>
      </c>
    </row>
    <row r="753" spans="1:45" x14ac:dyDescent="0.25">
      <c r="A753" s="15"/>
      <c r="B753" s="17"/>
      <c r="C753" s="17"/>
      <c r="D753" s="17"/>
      <c r="E753" s="17"/>
      <c r="F753" s="17"/>
      <c r="G753" s="17"/>
      <c r="I753" s="8" t="s">
        <v>40</v>
      </c>
      <c r="J753" s="8"/>
      <c r="K753" s="8"/>
      <c r="L753" s="8"/>
      <c r="M753" s="8"/>
      <c r="N753" s="8"/>
      <c r="O753" s="8"/>
      <c r="P753" s="8">
        <v>1.5</v>
      </c>
      <c r="Q753" s="8">
        <v>1.5</v>
      </c>
      <c r="R753" s="8">
        <f>2*$K$2</f>
        <v>0.02</v>
      </c>
      <c r="S753" s="8">
        <v>1.5</v>
      </c>
      <c r="T753" s="8">
        <v>1.5</v>
      </c>
      <c r="U753" s="8">
        <f>2*$K$2</f>
        <v>0.02</v>
      </c>
      <c r="V753" s="8"/>
      <c r="W753" s="8"/>
      <c r="X753" s="8">
        <f t="shared" ref="X753:Y753" si="92">2*$K$2</f>
        <v>0.02</v>
      </c>
      <c r="Y753" s="8">
        <f t="shared" si="92"/>
        <v>0.02</v>
      </c>
      <c r="Z753" s="8"/>
      <c r="AA753" s="8">
        <f t="shared" ref="AA753:AD753" si="93">2*$K$2</f>
        <v>0.02</v>
      </c>
      <c r="AB753" s="8">
        <f t="shared" si="93"/>
        <v>0.02</v>
      </c>
      <c r="AC753" s="8">
        <f t="shared" si="93"/>
        <v>0.02</v>
      </c>
      <c r="AD753" s="8">
        <f t="shared" si="93"/>
        <v>0.02</v>
      </c>
      <c r="AE753" s="8">
        <v>0</v>
      </c>
      <c r="AF753" s="8">
        <v>-0.3</v>
      </c>
      <c r="AI753" s="4" t="str">
        <f>""</f>
        <v/>
      </c>
      <c r="AJ753" s="4" t="str">
        <f>""</f>
        <v/>
      </c>
      <c r="AK753" s="4" t="str">
        <f>""</f>
        <v/>
      </c>
      <c r="AL753" s="4" t="str">
        <f>""</f>
        <v/>
      </c>
      <c r="AM753" s="4" t="str">
        <f>""</f>
        <v/>
      </c>
      <c r="AN753" s="4" t="str">
        <f>""</f>
        <v/>
      </c>
      <c r="AO753" s="4" t="str">
        <f>""</f>
        <v/>
      </c>
      <c r="AP753" s="4" t="str">
        <f>""</f>
        <v/>
      </c>
      <c r="AQ753" s="4" t="str">
        <f>""</f>
        <v/>
      </c>
      <c r="AR753" s="4" t="str">
        <f>""</f>
        <v/>
      </c>
      <c r="AS753" s="4" t="str">
        <f>""</f>
        <v/>
      </c>
    </row>
    <row r="754" spans="1:45" x14ac:dyDescent="0.25">
      <c r="A754" s="24" t="s">
        <v>41</v>
      </c>
      <c r="B754" s="18" t="s">
        <v>100</v>
      </c>
      <c r="C754" s="18">
        <v>13.8</v>
      </c>
      <c r="D754" s="18">
        <v>55</v>
      </c>
      <c r="E754" s="18" t="s">
        <v>43</v>
      </c>
      <c r="F754" s="18">
        <v>1</v>
      </c>
      <c r="G754" s="18" t="str">
        <f>B754&amp;C754&amp;D754&amp;E754&amp;F754</f>
        <v>PSS13.855TD1</v>
      </c>
      <c r="H754" s="4" t="s">
        <v>9</v>
      </c>
      <c r="I754" s="4">
        <v>1</v>
      </c>
      <c r="J754" s="4">
        <v>1</v>
      </c>
      <c r="K754" s="4">
        <v>0</v>
      </c>
      <c r="L754" s="4">
        <v>3</v>
      </c>
      <c r="M754" s="4">
        <v>0</v>
      </c>
      <c r="N754" s="4">
        <v>5</v>
      </c>
      <c r="O754" s="4">
        <v>1</v>
      </c>
      <c r="P754" s="4">
        <v>2.5</v>
      </c>
      <c r="Q754" s="4">
        <v>2.5</v>
      </c>
      <c r="R754" s="4">
        <v>0</v>
      </c>
      <c r="S754" s="4">
        <v>2.5</v>
      </c>
      <c r="T754" s="4">
        <v>0</v>
      </c>
      <c r="U754" s="4">
        <v>2.5</v>
      </c>
      <c r="V754" s="4">
        <v>0.39</v>
      </c>
      <c r="W754" s="4">
        <v>1</v>
      </c>
      <c r="X754" s="4">
        <v>0</v>
      </c>
      <c r="Y754" s="4">
        <v>0.1</v>
      </c>
      <c r="Z754" s="4">
        <v>6.5</v>
      </c>
      <c r="AA754" s="4">
        <v>0.44</v>
      </c>
      <c r="AB754" s="4">
        <v>0.08</v>
      </c>
      <c r="AC754" s="4">
        <v>0.2</v>
      </c>
      <c r="AD754" s="4">
        <v>0.98</v>
      </c>
      <c r="AE754" s="4">
        <v>0.1</v>
      </c>
      <c r="AF754" s="4">
        <v>-0.1</v>
      </c>
      <c r="AG754" s="4" t="s">
        <v>1</v>
      </c>
      <c r="AH754" s="4" t="s">
        <v>1</v>
      </c>
      <c r="AI754" s="4" t="str">
        <f>""</f>
        <v/>
      </c>
      <c r="AJ754" s="4" t="str">
        <f>""</f>
        <v/>
      </c>
      <c r="AK754" s="4" t="str">
        <f>""</f>
        <v/>
      </c>
      <c r="AL754" s="4" t="str">
        <f>""</f>
        <v/>
      </c>
      <c r="AM754" s="4" t="str">
        <f>""</f>
        <v/>
      </c>
      <c r="AN754" s="4" t="str">
        <f>""</f>
        <v/>
      </c>
      <c r="AO754" s="4" t="str">
        <f>""</f>
        <v/>
      </c>
      <c r="AP754" s="4" t="str">
        <f>""</f>
        <v/>
      </c>
      <c r="AQ754" s="4" t="str">
        <f>""</f>
        <v/>
      </c>
      <c r="AR754" s="4" t="str">
        <f>""</f>
        <v/>
      </c>
      <c r="AS754" s="4" t="str">
        <f>""</f>
        <v/>
      </c>
    </row>
    <row r="755" spans="1:45" x14ac:dyDescent="0.25">
      <c r="A755" s="27" t="s">
        <v>169</v>
      </c>
      <c r="B755" s="9"/>
      <c r="C755" s="9"/>
      <c r="D755" s="9"/>
      <c r="E755" s="9"/>
      <c r="F755" s="16"/>
      <c r="G755" s="16"/>
      <c r="H755" s="14" t="s">
        <v>25</v>
      </c>
      <c r="I755" s="7" t="s">
        <v>26</v>
      </c>
      <c r="J755" s="7" t="s">
        <v>103</v>
      </c>
      <c r="K755" s="7" t="s">
        <v>104</v>
      </c>
      <c r="L755" s="7" t="s">
        <v>105</v>
      </c>
      <c r="M755" s="7" t="s">
        <v>106</v>
      </c>
      <c r="N755" s="7" t="s">
        <v>107</v>
      </c>
      <c r="O755" s="7" t="s">
        <v>108</v>
      </c>
      <c r="P755" s="7" t="s">
        <v>109</v>
      </c>
      <c r="Q755" s="7" t="s">
        <v>110</v>
      </c>
      <c r="R755" s="7" t="s">
        <v>111</v>
      </c>
      <c r="S755" s="7" t="s">
        <v>112</v>
      </c>
      <c r="T755" s="7" t="s">
        <v>113</v>
      </c>
      <c r="U755" s="7" t="s">
        <v>114</v>
      </c>
      <c r="V755" s="7" t="s">
        <v>115</v>
      </c>
      <c r="W755" s="7" t="s">
        <v>116</v>
      </c>
      <c r="X755" s="7" t="s">
        <v>117</v>
      </c>
      <c r="Y755" s="7" t="s">
        <v>118</v>
      </c>
      <c r="Z755" s="7" t="s">
        <v>119</v>
      </c>
      <c r="AC755" s="4" t="str">
        <f>""</f>
        <v/>
      </c>
      <c r="AD755" s="4" t="str">
        <f>""</f>
        <v/>
      </c>
      <c r="AE755" s="4" t="str">
        <f>""</f>
        <v/>
      </c>
      <c r="AF755" s="4" t="str">
        <f>""</f>
        <v/>
      </c>
      <c r="AG755" s="4" t="str">
        <f>""</f>
        <v/>
      </c>
      <c r="AH755" s="4" t="str">
        <f>""</f>
        <v/>
      </c>
      <c r="AI755" s="4" t="str">
        <f>""</f>
        <v/>
      </c>
      <c r="AJ755" s="4" t="str">
        <f>""</f>
        <v/>
      </c>
      <c r="AK755" s="4" t="str">
        <f>""</f>
        <v/>
      </c>
      <c r="AL755" s="4" t="str">
        <f>""</f>
        <v/>
      </c>
      <c r="AM755" s="4" t="str">
        <f>""</f>
        <v/>
      </c>
      <c r="AN755" s="4" t="str">
        <f>""</f>
        <v/>
      </c>
      <c r="AO755" s="4" t="str">
        <f>""</f>
        <v/>
      </c>
      <c r="AP755" s="4" t="str">
        <f>""</f>
        <v/>
      </c>
      <c r="AQ755" s="4" t="str">
        <f>""</f>
        <v/>
      </c>
      <c r="AR755" s="4" t="str">
        <f>""</f>
        <v/>
      </c>
      <c r="AS755" s="4" t="str">
        <f>""</f>
        <v/>
      </c>
    </row>
    <row r="756" spans="1:45" x14ac:dyDescent="0.25">
      <c r="A756" s="25"/>
      <c r="B756" s="10"/>
      <c r="C756" s="10"/>
      <c r="D756" s="10"/>
      <c r="E756" s="10"/>
      <c r="F756" s="17"/>
      <c r="G756" s="17"/>
      <c r="I756" s="8" t="s">
        <v>39</v>
      </c>
      <c r="J756" s="8">
        <v>0.5</v>
      </c>
      <c r="K756" s="8">
        <v>75</v>
      </c>
      <c r="L756" s="8">
        <v>75</v>
      </c>
      <c r="M756" s="8">
        <v>10</v>
      </c>
      <c r="N756" s="8">
        <v>0</v>
      </c>
      <c r="O756" s="8">
        <v>1</v>
      </c>
      <c r="P756" s="8">
        <v>1.2</v>
      </c>
      <c r="Q756" s="8">
        <v>18</v>
      </c>
      <c r="R756" s="8">
        <v>118</v>
      </c>
      <c r="S756" s="8">
        <v>0</v>
      </c>
      <c r="T756" s="8">
        <v>1.1000000000000001</v>
      </c>
      <c r="U756" s="8">
        <v>10</v>
      </c>
      <c r="V756" s="8">
        <v>1.1000000000000001</v>
      </c>
      <c r="W756" s="8">
        <v>20</v>
      </c>
      <c r="X756" s="8">
        <v>1</v>
      </c>
      <c r="Y756" s="8">
        <v>0.5</v>
      </c>
      <c r="Z756" s="8">
        <v>90</v>
      </c>
      <c r="AC756" s="4" t="str">
        <f>""</f>
        <v/>
      </c>
      <c r="AD756" s="4" t="str">
        <f>""</f>
        <v/>
      </c>
      <c r="AE756" s="4" t="str">
        <f>""</f>
        <v/>
      </c>
      <c r="AF756" s="4" t="str">
        <f>""</f>
        <v/>
      </c>
      <c r="AG756" s="4" t="str">
        <f>""</f>
        <v/>
      </c>
      <c r="AH756" s="4" t="str">
        <f>""</f>
        <v/>
      </c>
      <c r="AI756" s="4" t="str">
        <f>""</f>
        <v/>
      </c>
      <c r="AJ756" s="4" t="str">
        <f>""</f>
        <v/>
      </c>
      <c r="AK756" s="4" t="str">
        <f>""</f>
        <v/>
      </c>
      <c r="AL756" s="4" t="str">
        <f>""</f>
        <v/>
      </c>
      <c r="AM756" s="4" t="str">
        <f>""</f>
        <v/>
      </c>
      <c r="AN756" s="4" t="str">
        <f>""</f>
        <v/>
      </c>
      <c r="AO756" s="4" t="str">
        <f>""</f>
        <v/>
      </c>
      <c r="AP756" s="4" t="str">
        <f>""</f>
        <v/>
      </c>
      <c r="AQ756" s="4" t="str">
        <f>""</f>
        <v/>
      </c>
      <c r="AR756" s="4" t="str">
        <f>""</f>
        <v/>
      </c>
      <c r="AS756" s="4" t="str">
        <f>""</f>
        <v/>
      </c>
    </row>
    <row r="757" spans="1:45" x14ac:dyDescent="0.25">
      <c r="A757" s="25"/>
      <c r="B757" s="10"/>
      <c r="C757" s="10"/>
      <c r="D757" s="10"/>
      <c r="E757" s="10"/>
      <c r="F757" s="17"/>
      <c r="G757" s="17"/>
      <c r="I757" s="8" t="s">
        <v>40</v>
      </c>
      <c r="J757" s="8">
        <v>0</v>
      </c>
      <c r="K757" s="8">
        <v>0</v>
      </c>
      <c r="L757" s="8">
        <v>0</v>
      </c>
      <c r="M757" s="8">
        <v>0.8</v>
      </c>
      <c r="N757" s="8">
        <v>-6</v>
      </c>
      <c r="O757" s="8">
        <v>0</v>
      </c>
      <c r="P757" s="8">
        <v>0</v>
      </c>
      <c r="Q757" s="8">
        <v>0</v>
      </c>
      <c r="R757" s="8">
        <v>0.8</v>
      </c>
      <c r="S757" s="8">
        <v>-118</v>
      </c>
      <c r="T757" s="8">
        <v>0</v>
      </c>
      <c r="U757" s="8">
        <v>1</v>
      </c>
      <c r="V757" s="8">
        <v>0</v>
      </c>
      <c r="W757" s="8">
        <v>1</v>
      </c>
      <c r="X757" s="8">
        <v>0</v>
      </c>
      <c r="Y757" s="8">
        <v>0</v>
      </c>
      <c r="Z757" s="8">
        <v>-90</v>
      </c>
      <c r="AC757" s="4" t="str">
        <f>""</f>
        <v/>
      </c>
      <c r="AD757" s="4" t="str">
        <f>""</f>
        <v/>
      </c>
      <c r="AE757" s="4" t="str">
        <f>""</f>
        <v/>
      </c>
      <c r="AF757" s="4" t="str">
        <f>""</f>
        <v/>
      </c>
      <c r="AG757" s="4" t="str">
        <f>""</f>
        <v/>
      </c>
      <c r="AH757" s="4" t="str">
        <f>""</f>
        <v/>
      </c>
      <c r="AI757" s="4" t="str">
        <f>""</f>
        <v/>
      </c>
      <c r="AJ757" s="4" t="str">
        <f>""</f>
        <v/>
      </c>
      <c r="AK757" s="4" t="str">
        <f>""</f>
        <v/>
      </c>
      <c r="AL757" s="4" t="str">
        <f>""</f>
        <v/>
      </c>
      <c r="AM757" s="4" t="str">
        <f>""</f>
        <v/>
      </c>
      <c r="AN757" s="4" t="str">
        <f>""</f>
        <v/>
      </c>
      <c r="AO757" s="4" t="str">
        <f>""</f>
        <v/>
      </c>
      <c r="AP757" s="4" t="str">
        <f>""</f>
        <v/>
      </c>
      <c r="AQ757" s="4" t="str">
        <f>""</f>
        <v/>
      </c>
      <c r="AR757" s="4" t="str">
        <f>""</f>
        <v/>
      </c>
      <c r="AS757" s="4" t="str">
        <f>""</f>
        <v/>
      </c>
    </row>
    <row r="758" spans="1:45" x14ac:dyDescent="0.25">
      <c r="A758" s="22" t="s">
        <v>41</v>
      </c>
      <c r="B758" s="18" t="s">
        <v>42</v>
      </c>
      <c r="C758" s="18">
        <v>13.8</v>
      </c>
      <c r="D758" s="18">
        <v>62</v>
      </c>
      <c r="E758" s="18" t="s">
        <v>120</v>
      </c>
      <c r="F758" s="18">
        <v>1</v>
      </c>
      <c r="G758" s="18" t="str">
        <f>B758&amp;C758&amp;D758&amp;E758&amp;F758</f>
        <v>AVR13.862ND1</v>
      </c>
      <c r="H758" s="4" t="s">
        <v>3</v>
      </c>
      <c r="I758" s="4">
        <v>1</v>
      </c>
      <c r="J758" s="4">
        <v>0</v>
      </c>
      <c r="K758" s="4">
        <v>10.75</v>
      </c>
      <c r="L758" s="4">
        <v>10.75</v>
      </c>
      <c r="M758" s="4">
        <v>5</v>
      </c>
      <c r="N758" s="4">
        <v>-0.87</v>
      </c>
      <c r="O758" s="4">
        <v>0</v>
      </c>
      <c r="P758" s="4">
        <v>1</v>
      </c>
      <c r="Q758" s="4">
        <v>0</v>
      </c>
      <c r="R758" s="4">
        <v>99</v>
      </c>
      <c r="S758" s="4">
        <v>-99</v>
      </c>
      <c r="T758" s="4">
        <v>0</v>
      </c>
      <c r="U758" s="4">
        <v>9.3000000000000007</v>
      </c>
      <c r="V758" s="4">
        <v>0</v>
      </c>
      <c r="W758" s="4">
        <v>11.63</v>
      </c>
      <c r="X758" s="4">
        <v>0.113</v>
      </c>
      <c r="Y758" s="4">
        <v>0.124</v>
      </c>
      <c r="Z758" s="4">
        <v>0</v>
      </c>
      <c r="AA758" s="4" t="s">
        <v>1</v>
      </c>
      <c r="AB758" s="4" t="s">
        <v>1</v>
      </c>
      <c r="AC758" s="4" t="str">
        <f>""</f>
        <v/>
      </c>
      <c r="AD758" s="4" t="str">
        <f>""</f>
        <v/>
      </c>
      <c r="AE758" s="4" t="str">
        <f>""</f>
        <v/>
      </c>
      <c r="AF758" s="4" t="str">
        <f>""</f>
        <v/>
      </c>
      <c r="AG758" s="4" t="str">
        <f>""</f>
        <v/>
      </c>
      <c r="AH758" s="4" t="str">
        <f>""</f>
        <v/>
      </c>
      <c r="AI758" s="4" t="str">
        <f>""</f>
        <v/>
      </c>
      <c r="AJ758" s="4" t="str">
        <f>""</f>
        <v/>
      </c>
      <c r="AK758" s="4" t="str">
        <f>""</f>
        <v/>
      </c>
      <c r="AL758" s="4" t="str">
        <f>""</f>
        <v/>
      </c>
      <c r="AM758" s="4" t="str">
        <f>""</f>
        <v/>
      </c>
      <c r="AN758" s="4" t="str">
        <f>""</f>
        <v/>
      </c>
      <c r="AO758" s="4" t="str">
        <f>""</f>
        <v/>
      </c>
      <c r="AP758" s="4" t="str">
        <f>""</f>
        <v/>
      </c>
      <c r="AQ758" s="4" t="str">
        <f>""</f>
        <v/>
      </c>
      <c r="AR758" s="4" t="str">
        <f>""</f>
        <v/>
      </c>
      <c r="AS758" s="4" t="str">
        <f>""</f>
        <v/>
      </c>
    </row>
    <row r="759" spans="1:45" x14ac:dyDescent="0.25">
      <c r="A759" s="15"/>
      <c r="B759" s="16"/>
      <c r="C759" s="16"/>
      <c r="D759" s="16"/>
      <c r="E759" s="16"/>
      <c r="F759" s="16"/>
      <c r="G759" s="16"/>
      <c r="H759" s="14" t="s">
        <v>25</v>
      </c>
      <c r="I759" s="7" t="s">
        <v>26</v>
      </c>
      <c r="J759" s="7" t="s">
        <v>44</v>
      </c>
      <c r="K759" s="7" t="s">
        <v>45</v>
      </c>
      <c r="L759" s="7" t="s">
        <v>46</v>
      </c>
      <c r="M759" s="7" t="s">
        <v>46</v>
      </c>
      <c r="N759" s="7" t="s">
        <v>47</v>
      </c>
      <c r="O759" s="7" t="s">
        <v>48</v>
      </c>
      <c r="P759" s="7" t="s">
        <v>49</v>
      </c>
      <c r="Q759" s="7" t="s">
        <v>50</v>
      </c>
      <c r="R759" s="7" t="s">
        <v>51</v>
      </c>
      <c r="S759" s="7" t="s">
        <v>121</v>
      </c>
      <c r="T759" s="7" t="s">
        <v>52</v>
      </c>
      <c r="U759" s="7" t="s">
        <v>53</v>
      </c>
      <c r="V759" s="7" t="s">
        <v>54</v>
      </c>
      <c r="W759" s="7" t="s">
        <v>55</v>
      </c>
      <c r="Z759" s="4" t="str">
        <f>""</f>
        <v/>
      </c>
      <c r="AA759" s="4" t="str">
        <f>""</f>
        <v/>
      </c>
      <c r="AB759" s="4" t="str">
        <f>""</f>
        <v/>
      </c>
      <c r="AC759" s="4" t="str">
        <f>""</f>
        <v/>
      </c>
      <c r="AD759" s="4" t="str">
        <f>""</f>
        <v/>
      </c>
      <c r="AE759" s="4" t="str">
        <f>""</f>
        <v/>
      </c>
      <c r="AF759" s="4" t="str">
        <f>""</f>
        <v/>
      </c>
      <c r="AG759" s="4" t="str">
        <f>""</f>
        <v/>
      </c>
      <c r="AH759" s="4" t="str">
        <f>""</f>
        <v/>
      </c>
      <c r="AI759" s="4" t="str">
        <f>""</f>
        <v/>
      </c>
      <c r="AJ759" s="4" t="str">
        <f>""</f>
        <v/>
      </c>
      <c r="AK759" s="4" t="str">
        <f>""</f>
        <v/>
      </c>
      <c r="AL759" s="4" t="str">
        <f>""</f>
        <v/>
      </c>
      <c r="AM759" s="4" t="str">
        <f>""</f>
        <v/>
      </c>
      <c r="AN759" s="4" t="str">
        <f>""</f>
        <v/>
      </c>
      <c r="AO759" s="4" t="str">
        <f>""</f>
        <v/>
      </c>
      <c r="AP759" s="4" t="str">
        <f>""</f>
        <v/>
      </c>
      <c r="AQ759" s="4" t="str">
        <f>""</f>
        <v/>
      </c>
      <c r="AR759" s="4" t="str">
        <f>""</f>
        <v/>
      </c>
      <c r="AS759" s="4" t="str">
        <f>""</f>
        <v/>
      </c>
    </row>
    <row r="760" spans="1:45" x14ac:dyDescent="0.25">
      <c r="A760" s="15"/>
      <c r="B760" s="17"/>
      <c r="C760" s="17"/>
      <c r="D760" s="17"/>
      <c r="E760" s="17"/>
      <c r="F760" s="17"/>
      <c r="G760" s="17"/>
      <c r="I760" s="8" t="s">
        <v>39</v>
      </c>
      <c r="J760" s="8">
        <v>10</v>
      </c>
      <c r="K760" s="8">
        <v>0.2</v>
      </c>
      <c r="L760" s="8">
        <v>0.2</v>
      </c>
      <c r="M760" s="8">
        <v>0.2</v>
      </c>
      <c r="N760" s="8">
        <v>10</v>
      </c>
      <c r="O760" s="8">
        <v>3</v>
      </c>
      <c r="P760" s="8">
        <v>2.5</v>
      </c>
      <c r="Q760" s="8"/>
      <c r="R760" s="8"/>
      <c r="S760" s="8"/>
      <c r="T760" s="8"/>
      <c r="U760" s="8"/>
      <c r="V760" s="8"/>
      <c r="W760" s="8"/>
      <c r="Z760" s="4" t="str">
        <f>""</f>
        <v/>
      </c>
      <c r="AA760" s="4" t="str">
        <f>""</f>
        <v/>
      </c>
      <c r="AB760" s="4" t="str">
        <f>""</f>
        <v/>
      </c>
      <c r="AC760" s="4" t="str">
        <f>""</f>
        <v/>
      </c>
      <c r="AD760" s="4" t="str">
        <f>""</f>
        <v/>
      </c>
      <c r="AE760" s="4" t="str">
        <f>""</f>
        <v/>
      </c>
      <c r="AF760" s="4" t="str">
        <f>""</f>
        <v/>
      </c>
      <c r="AG760" s="4" t="str">
        <f>""</f>
        <v/>
      </c>
      <c r="AH760" s="4" t="str">
        <f>""</f>
        <v/>
      </c>
      <c r="AI760" s="4" t="str">
        <f>""</f>
        <v/>
      </c>
      <c r="AJ760" s="4" t="str">
        <f>""</f>
        <v/>
      </c>
      <c r="AK760" s="4" t="str">
        <f>""</f>
        <v/>
      </c>
      <c r="AL760" s="4" t="str">
        <f>""</f>
        <v/>
      </c>
      <c r="AM760" s="4" t="str">
        <f>""</f>
        <v/>
      </c>
      <c r="AN760" s="4" t="str">
        <f>""</f>
        <v/>
      </c>
      <c r="AO760" s="4" t="str">
        <f>""</f>
        <v/>
      </c>
      <c r="AP760" s="4" t="str">
        <f>""</f>
        <v/>
      </c>
      <c r="AQ760" s="4" t="str">
        <f>""</f>
        <v/>
      </c>
      <c r="AR760" s="4" t="str">
        <f>""</f>
        <v/>
      </c>
      <c r="AS760" s="4" t="str">
        <f>""</f>
        <v/>
      </c>
    </row>
    <row r="761" spans="1:45" x14ac:dyDescent="0.25">
      <c r="A761" s="15"/>
      <c r="B761" s="17"/>
      <c r="C761" s="17"/>
      <c r="D761" s="17"/>
      <c r="E761" s="17"/>
      <c r="F761" s="17"/>
      <c r="G761" s="17"/>
      <c r="I761" s="8" t="s">
        <v>40</v>
      </c>
      <c r="J761" s="8">
        <v>1</v>
      </c>
      <c r="K761" s="8">
        <f>4*$K$2</f>
        <v>0.04</v>
      </c>
      <c r="L761" s="8">
        <f>4*$K$2</f>
        <v>0.04</v>
      </c>
      <c r="M761" s="8">
        <f>4*$K$2</f>
        <v>0.04</v>
      </c>
      <c r="N761" s="8">
        <v>1</v>
      </c>
      <c r="O761" s="8">
        <v>0</v>
      </c>
      <c r="P761" s="8"/>
      <c r="Q761" s="8"/>
      <c r="R761" s="8"/>
      <c r="S761" s="8"/>
      <c r="T761" s="8"/>
      <c r="U761" s="8"/>
      <c r="V761" s="8">
        <v>0</v>
      </c>
      <c r="W761" s="8"/>
      <c r="Z761" s="4" t="str">
        <f>""</f>
        <v/>
      </c>
      <c r="AA761" s="4" t="str">
        <f>""</f>
        <v/>
      </c>
      <c r="AB761" s="4" t="str">
        <f>""</f>
        <v/>
      </c>
      <c r="AC761" s="4" t="str">
        <f>""</f>
        <v/>
      </c>
      <c r="AD761" s="4" t="str">
        <f>""</f>
        <v/>
      </c>
      <c r="AE761" s="4" t="str">
        <f>""</f>
        <v/>
      </c>
      <c r="AF761" s="4" t="str">
        <f>""</f>
        <v/>
      </c>
      <c r="AG761" s="4" t="str">
        <f>""</f>
        <v/>
      </c>
      <c r="AH761" s="4" t="str">
        <f>""</f>
        <v/>
      </c>
      <c r="AI761" s="4" t="str">
        <f>""</f>
        <v/>
      </c>
      <c r="AJ761" s="4" t="str">
        <f>""</f>
        <v/>
      </c>
      <c r="AK761" s="4" t="str">
        <f>""</f>
        <v/>
      </c>
      <c r="AL761" s="4" t="str">
        <f>""</f>
        <v/>
      </c>
      <c r="AM761" s="4" t="str">
        <f>""</f>
        <v/>
      </c>
      <c r="AN761" s="4" t="str">
        <f>""</f>
        <v/>
      </c>
      <c r="AO761" s="4" t="str">
        <f>""</f>
        <v/>
      </c>
      <c r="AP761" s="4" t="str">
        <f>""</f>
        <v/>
      </c>
      <c r="AQ761" s="4" t="str">
        <f>""</f>
        <v/>
      </c>
      <c r="AR761" s="4" t="str">
        <f>""</f>
        <v/>
      </c>
      <c r="AS761" s="4" t="str">
        <f>""</f>
        <v/>
      </c>
    </row>
    <row r="762" spans="1:45" x14ac:dyDescent="0.25">
      <c r="A762" s="23" t="s">
        <v>41</v>
      </c>
      <c r="B762" s="18" t="s">
        <v>62</v>
      </c>
      <c r="C762" s="18">
        <v>13.8</v>
      </c>
      <c r="D762" s="18">
        <v>62</v>
      </c>
      <c r="E762" s="18" t="s">
        <v>120</v>
      </c>
      <c r="F762" s="18">
        <v>1</v>
      </c>
      <c r="G762" s="18" t="str">
        <f>B762&amp;C762&amp;D762&amp;E762&amp;F762</f>
        <v>GEN13.862ND1</v>
      </c>
      <c r="H762" s="4" t="s">
        <v>2</v>
      </c>
      <c r="I762" s="4">
        <v>1</v>
      </c>
      <c r="J762" s="4">
        <v>6.9</v>
      </c>
      <c r="K762" s="4">
        <v>0.19900000000000001</v>
      </c>
      <c r="L762" s="4">
        <v>0.45</v>
      </c>
      <c r="M762" s="4">
        <v>7.0000000000000007E-2</v>
      </c>
      <c r="N762" s="4">
        <v>3.8</v>
      </c>
      <c r="O762" s="4">
        <v>0</v>
      </c>
      <c r="P762" s="4">
        <v>2.2999999999999998</v>
      </c>
      <c r="Q762" s="4">
        <v>2.21</v>
      </c>
      <c r="R762" s="4">
        <v>0.28999999999999998</v>
      </c>
      <c r="S762" s="4">
        <v>0.46</v>
      </c>
      <c r="T762" s="4">
        <v>0.186</v>
      </c>
      <c r="U762" s="4">
        <v>0.16700000000000001</v>
      </c>
      <c r="V762" s="4">
        <v>0.08</v>
      </c>
      <c r="W762" s="4">
        <v>0.56000000000000005</v>
      </c>
      <c r="X762" s="4" t="s">
        <v>1</v>
      </c>
      <c r="Y762" s="4" t="s">
        <v>1</v>
      </c>
      <c r="Z762" s="4" t="str">
        <f>""</f>
        <v/>
      </c>
      <c r="AA762" s="4" t="str">
        <f>""</f>
        <v/>
      </c>
      <c r="AB762" s="4" t="str">
        <f>""</f>
        <v/>
      </c>
      <c r="AC762" s="4" t="str">
        <f>""</f>
        <v/>
      </c>
      <c r="AD762" s="4" t="str">
        <f>""</f>
        <v/>
      </c>
      <c r="AE762" s="4" t="str">
        <f>""</f>
        <v/>
      </c>
      <c r="AF762" s="4" t="str">
        <f>""</f>
        <v/>
      </c>
      <c r="AG762" s="4" t="str">
        <f>""</f>
        <v/>
      </c>
      <c r="AH762" s="4" t="str">
        <f>""</f>
        <v/>
      </c>
      <c r="AI762" s="4" t="str">
        <f>""</f>
        <v/>
      </c>
      <c r="AJ762" s="4" t="str">
        <f>""</f>
        <v/>
      </c>
      <c r="AK762" s="4" t="str">
        <f>""</f>
        <v/>
      </c>
      <c r="AL762" s="4" t="str">
        <f>""</f>
        <v/>
      </c>
      <c r="AM762" s="4" t="str">
        <f>""</f>
        <v/>
      </c>
      <c r="AN762" s="4" t="str">
        <f>""</f>
        <v/>
      </c>
      <c r="AO762" s="4" t="str">
        <f>""</f>
        <v/>
      </c>
      <c r="AP762" s="4" t="str">
        <f>""</f>
        <v/>
      </c>
      <c r="AQ762" s="4" t="str">
        <f>""</f>
        <v/>
      </c>
      <c r="AR762" s="4" t="str">
        <f>""</f>
        <v/>
      </c>
      <c r="AS762" s="4" t="str">
        <f>""</f>
        <v/>
      </c>
    </row>
    <row r="763" spans="1:45" x14ac:dyDescent="0.25">
      <c r="A763" s="15"/>
      <c r="B763" s="16"/>
      <c r="C763" s="16"/>
      <c r="D763" s="16"/>
      <c r="E763" s="16"/>
      <c r="F763" s="16"/>
      <c r="G763" s="16"/>
      <c r="H763" s="14" t="s">
        <v>25</v>
      </c>
      <c r="I763" s="7" t="s">
        <v>26</v>
      </c>
      <c r="J763" s="7" t="s">
        <v>64</v>
      </c>
      <c r="K763" s="7" t="s">
        <v>94</v>
      </c>
      <c r="L763" s="7" t="s">
        <v>122</v>
      </c>
      <c r="M763" s="7" t="s">
        <v>123</v>
      </c>
      <c r="N763" s="7" t="s">
        <v>95</v>
      </c>
      <c r="O763" s="7" t="s">
        <v>96</v>
      </c>
      <c r="P763" s="7" t="s">
        <v>124</v>
      </c>
      <c r="S763" s="4" t="str">
        <f>""</f>
        <v/>
      </c>
      <c r="T763" s="4" t="str">
        <f>""</f>
        <v/>
      </c>
      <c r="U763" s="4" t="str">
        <f>""</f>
        <v/>
      </c>
      <c r="V763" s="4" t="str">
        <f>""</f>
        <v/>
      </c>
      <c r="W763" s="4" t="str">
        <f>""</f>
        <v/>
      </c>
      <c r="X763" s="4" t="str">
        <f>""</f>
        <v/>
      </c>
      <c r="Y763" s="4" t="str">
        <f>""</f>
        <v/>
      </c>
      <c r="Z763" s="4" t="str">
        <f>""</f>
        <v/>
      </c>
      <c r="AA763" s="4" t="str">
        <f>""</f>
        <v/>
      </c>
      <c r="AB763" s="4" t="str">
        <f>""</f>
        <v/>
      </c>
      <c r="AC763" s="4" t="str">
        <f>""</f>
        <v/>
      </c>
      <c r="AD763" s="4" t="str">
        <f>""</f>
        <v/>
      </c>
      <c r="AE763" s="4" t="str">
        <f>""</f>
        <v/>
      </c>
      <c r="AF763" s="4" t="str">
        <f>""</f>
        <v/>
      </c>
      <c r="AG763" s="4" t="str">
        <f>""</f>
        <v/>
      </c>
      <c r="AH763" s="4" t="str">
        <f>""</f>
        <v/>
      </c>
      <c r="AI763" s="4" t="str">
        <f>""</f>
        <v/>
      </c>
      <c r="AJ763" s="4" t="str">
        <f>""</f>
        <v/>
      </c>
      <c r="AK763" s="4" t="str">
        <f>""</f>
        <v/>
      </c>
      <c r="AL763" s="4" t="str">
        <f>""</f>
        <v/>
      </c>
      <c r="AM763" s="4" t="str">
        <f>""</f>
        <v/>
      </c>
      <c r="AN763" s="4" t="str">
        <f>""</f>
        <v/>
      </c>
      <c r="AO763" s="4" t="str">
        <f>""</f>
        <v/>
      </c>
      <c r="AP763" s="4" t="str">
        <f>""</f>
        <v/>
      </c>
      <c r="AQ763" s="4" t="str">
        <f>""</f>
        <v/>
      </c>
      <c r="AR763" s="4" t="str">
        <f>""</f>
        <v/>
      </c>
      <c r="AS763" s="4" t="str">
        <f>""</f>
        <v/>
      </c>
    </row>
    <row r="764" spans="1:45" x14ac:dyDescent="0.25">
      <c r="A764" s="15"/>
      <c r="B764" s="17"/>
      <c r="C764" s="17"/>
      <c r="D764" s="17"/>
      <c r="E764" s="17"/>
      <c r="F764" s="17"/>
      <c r="G764" s="17"/>
      <c r="I764" s="8" t="s">
        <v>39</v>
      </c>
      <c r="J764" s="8"/>
      <c r="K764" s="8"/>
      <c r="L764" s="8"/>
      <c r="M764" s="8"/>
      <c r="N764" s="8"/>
      <c r="O764" s="8"/>
      <c r="P764" s="8"/>
      <c r="S764" s="4" t="str">
        <f>""</f>
        <v/>
      </c>
      <c r="T764" s="4" t="str">
        <f>""</f>
        <v/>
      </c>
      <c r="U764" s="4" t="str">
        <f>""</f>
        <v/>
      </c>
      <c r="V764" s="4" t="str">
        <f>""</f>
        <v/>
      </c>
      <c r="W764" s="4" t="str">
        <f>""</f>
        <v/>
      </c>
      <c r="X764" s="4" t="str">
        <f>""</f>
        <v/>
      </c>
      <c r="Y764" s="4" t="str">
        <f>""</f>
        <v/>
      </c>
      <c r="Z764" s="4" t="str">
        <f>""</f>
        <v/>
      </c>
      <c r="AA764" s="4" t="str">
        <f>""</f>
        <v/>
      </c>
      <c r="AB764" s="4" t="str">
        <f>""</f>
        <v/>
      </c>
      <c r="AC764" s="4" t="str">
        <f>""</f>
        <v/>
      </c>
      <c r="AD764" s="4" t="str">
        <f>""</f>
        <v/>
      </c>
      <c r="AE764" s="4" t="str">
        <f>""</f>
        <v/>
      </c>
      <c r="AF764" s="4" t="str">
        <f>""</f>
        <v/>
      </c>
      <c r="AG764" s="4" t="str">
        <f>""</f>
        <v/>
      </c>
      <c r="AH764" s="4" t="str">
        <f>""</f>
        <v/>
      </c>
      <c r="AI764" s="4" t="str">
        <f>""</f>
        <v/>
      </c>
      <c r="AJ764" s="4" t="str">
        <f>""</f>
        <v/>
      </c>
      <c r="AK764" s="4" t="str">
        <f>""</f>
        <v/>
      </c>
      <c r="AL764" s="4" t="str">
        <f>""</f>
        <v/>
      </c>
      <c r="AM764" s="4" t="str">
        <f>""</f>
        <v/>
      </c>
      <c r="AN764" s="4" t="str">
        <f>""</f>
        <v/>
      </c>
      <c r="AO764" s="4" t="str">
        <f>""</f>
        <v/>
      </c>
      <c r="AP764" s="4" t="str">
        <f>""</f>
        <v/>
      </c>
      <c r="AQ764" s="4" t="str">
        <f>""</f>
        <v/>
      </c>
      <c r="AR764" s="4" t="str">
        <f>""</f>
        <v/>
      </c>
      <c r="AS764" s="4" t="str">
        <f>""</f>
        <v/>
      </c>
    </row>
    <row r="765" spans="1:45" x14ac:dyDescent="0.25">
      <c r="A765" s="15"/>
      <c r="B765" s="17"/>
      <c r="C765" s="17"/>
      <c r="D765" s="17"/>
      <c r="E765" s="17"/>
      <c r="F765" s="17"/>
      <c r="G765" s="17"/>
      <c r="I765" s="8" t="s">
        <v>40</v>
      </c>
      <c r="J765" s="8"/>
      <c r="K765" s="8"/>
      <c r="L765" s="8"/>
      <c r="M765" s="8"/>
      <c r="N765" s="8"/>
      <c r="O765" s="8"/>
      <c r="P765" s="8"/>
      <c r="S765" s="4" t="str">
        <f>""</f>
        <v/>
      </c>
      <c r="T765" s="4" t="str">
        <f>""</f>
        <v/>
      </c>
      <c r="U765" s="4" t="str">
        <f>""</f>
        <v/>
      </c>
      <c r="V765" s="4" t="str">
        <f>""</f>
        <v/>
      </c>
      <c r="W765" s="4" t="str">
        <f>""</f>
        <v/>
      </c>
      <c r="X765" s="4" t="str">
        <f>""</f>
        <v/>
      </c>
      <c r="Y765" s="4" t="str">
        <f>""</f>
        <v/>
      </c>
      <c r="Z765" s="4" t="str">
        <f>""</f>
        <v/>
      </c>
      <c r="AA765" s="4" t="str">
        <f>""</f>
        <v/>
      </c>
      <c r="AB765" s="4" t="str">
        <f>""</f>
        <v/>
      </c>
      <c r="AC765" s="4" t="str">
        <f>""</f>
        <v/>
      </c>
      <c r="AD765" s="4" t="str">
        <f>""</f>
        <v/>
      </c>
      <c r="AE765" s="4" t="str">
        <f>""</f>
        <v/>
      </c>
      <c r="AF765" s="4" t="str">
        <f>""</f>
        <v/>
      </c>
      <c r="AG765" s="4" t="str">
        <f>""</f>
        <v/>
      </c>
      <c r="AH765" s="4" t="str">
        <f>""</f>
        <v/>
      </c>
      <c r="AI765" s="4" t="str">
        <f>""</f>
        <v/>
      </c>
      <c r="AJ765" s="4" t="str">
        <f>""</f>
        <v/>
      </c>
      <c r="AK765" s="4" t="str">
        <f>""</f>
        <v/>
      </c>
      <c r="AL765" s="4" t="str">
        <f>""</f>
        <v/>
      </c>
      <c r="AM765" s="4" t="str">
        <f>""</f>
        <v/>
      </c>
      <c r="AN765" s="4" t="str">
        <f>""</f>
        <v/>
      </c>
      <c r="AO765" s="4" t="str">
        <f>""</f>
        <v/>
      </c>
      <c r="AP765" s="4" t="str">
        <f>""</f>
        <v/>
      </c>
      <c r="AQ765" s="4" t="str">
        <f>""</f>
        <v/>
      </c>
      <c r="AR765" s="4" t="str">
        <f>""</f>
        <v/>
      </c>
      <c r="AS765" s="4" t="str">
        <f>""</f>
        <v/>
      </c>
    </row>
    <row r="766" spans="1:45" x14ac:dyDescent="0.25">
      <c r="A766" s="23" t="s">
        <v>41</v>
      </c>
      <c r="B766" s="18" t="s">
        <v>76</v>
      </c>
      <c r="C766" s="18">
        <v>13.8</v>
      </c>
      <c r="D766" s="18">
        <v>62</v>
      </c>
      <c r="E766" s="18" t="s">
        <v>120</v>
      </c>
      <c r="F766" s="18">
        <v>1</v>
      </c>
      <c r="G766" s="18" t="str">
        <f>B766&amp;C766&amp;D766&amp;E766&amp;F766</f>
        <v>GOV13.862ND1</v>
      </c>
      <c r="H766" s="4" t="s">
        <v>7</v>
      </c>
      <c r="I766" s="4">
        <v>1</v>
      </c>
      <c r="J766" s="4">
        <v>0.03</v>
      </c>
      <c r="K766" s="4">
        <v>0.499</v>
      </c>
      <c r="L766" s="4">
        <v>1</v>
      </c>
      <c r="M766" s="4">
        <v>0</v>
      </c>
      <c r="N766" s="4">
        <v>4</v>
      </c>
      <c r="O766" s="4">
        <v>9</v>
      </c>
      <c r="P766" s="4">
        <v>0.1</v>
      </c>
      <c r="Q766" s="4" t="s">
        <v>1</v>
      </c>
      <c r="R766" s="4" t="s">
        <v>1</v>
      </c>
      <c r="S766" s="4" t="str">
        <f>""</f>
        <v/>
      </c>
      <c r="T766" s="4" t="str">
        <f>""</f>
        <v/>
      </c>
      <c r="U766" s="4" t="str">
        <f>""</f>
        <v/>
      </c>
      <c r="V766" s="4" t="str">
        <f>""</f>
        <v/>
      </c>
      <c r="W766" s="4" t="str">
        <f>""</f>
        <v/>
      </c>
      <c r="X766" s="4" t="str">
        <f>""</f>
        <v/>
      </c>
      <c r="Y766" s="4" t="str">
        <f>""</f>
        <v/>
      </c>
      <c r="Z766" s="4" t="str">
        <f>""</f>
        <v/>
      </c>
      <c r="AA766" s="4" t="str">
        <f>""</f>
        <v/>
      </c>
      <c r="AB766" s="4" t="str">
        <f>""</f>
        <v/>
      </c>
      <c r="AC766" s="4" t="str">
        <f>""</f>
        <v/>
      </c>
      <c r="AD766" s="4" t="str">
        <f>""</f>
        <v/>
      </c>
      <c r="AE766" s="4" t="str">
        <f>""</f>
        <v/>
      </c>
      <c r="AF766" s="4" t="str">
        <f>""</f>
        <v/>
      </c>
      <c r="AG766" s="4" t="str">
        <f>""</f>
        <v/>
      </c>
      <c r="AH766" s="4" t="str">
        <f>""</f>
        <v/>
      </c>
      <c r="AI766" s="4" t="str">
        <f>""</f>
        <v/>
      </c>
      <c r="AJ766" s="4" t="str">
        <f>""</f>
        <v/>
      </c>
      <c r="AK766" s="4" t="str">
        <f>""</f>
        <v/>
      </c>
      <c r="AL766" s="4" t="str">
        <f>""</f>
        <v/>
      </c>
      <c r="AM766" s="4" t="str">
        <f>""</f>
        <v/>
      </c>
      <c r="AN766" s="4" t="str">
        <f>""</f>
        <v/>
      </c>
      <c r="AO766" s="4" t="str">
        <f>""</f>
        <v/>
      </c>
      <c r="AP766" s="4" t="str">
        <f>""</f>
        <v/>
      </c>
      <c r="AQ766" s="4" t="str">
        <f>""</f>
        <v/>
      </c>
      <c r="AR766" s="4" t="str">
        <f>""</f>
        <v/>
      </c>
      <c r="AS766" s="4" t="str">
        <f>""</f>
        <v/>
      </c>
    </row>
    <row r="767" spans="1:45" x14ac:dyDescent="0.25">
      <c r="A767" s="15"/>
      <c r="B767" s="16"/>
      <c r="C767" s="16"/>
      <c r="D767" s="16"/>
      <c r="E767" s="16"/>
      <c r="F767" s="16"/>
      <c r="G767" s="16"/>
      <c r="H767" s="14" t="s">
        <v>25</v>
      </c>
      <c r="I767" s="7" t="s">
        <v>26</v>
      </c>
      <c r="J767" s="7" t="s">
        <v>77</v>
      </c>
      <c r="K767" s="7" t="s">
        <v>78</v>
      </c>
      <c r="L767" s="7" t="s">
        <v>79</v>
      </c>
      <c r="M767" s="7" t="s">
        <v>80</v>
      </c>
      <c r="N767" s="7" t="s">
        <v>81</v>
      </c>
      <c r="O767" s="7" t="s">
        <v>82</v>
      </c>
      <c r="P767" s="7" t="s">
        <v>83</v>
      </c>
      <c r="Q767" s="7" t="s">
        <v>84</v>
      </c>
      <c r="R767" s="7" t="s">
        <v>85</v>
      </c>
      <c r="S767" s="7" t="s">
        <v>86</v>
      </c>
      <c r="T767" s="7" t="s">
        <v>87</v>
      </c>
      <c r="U767" s="7" t="s">
        <v>88</v>
      </c>
      <c r="V767" s="7" t="s">
        <v>89</v>
      </c>
      <c r="W767" s="7" t="s">
        <v>90</v>
      </c>
      <c r="X767" s="7" t="s">
        <v>91</v>
      </c>
      <c r="Y767" s="7" t="s">
        <v>92</v>
      </c>
      <c r="Z767" s="7" t="s">
        <v>93</v>
      </c>
      <c r="AA767" s="7" t="s">
        <v>94</v>
      </c>
      <c r="AB767" s="7" t="s">
        <v>95</v>
      </c>
      <c r="AC767" s="7" t="s">
        <v>96</v>
      </c>
      <c r="AD767" s="7" t="s">
        <v>97</v>
      </c>
      <c r="AE767" s="7" t="s">
        <v>98</v>
      </c>
      <c r="AF767" s="7" t="s">
        <v>99</v>
      </c>
      <c r="AI767" s="4" t="str">
        <f>""</f>
        <v/>
      </c>
      <c r="AJ767" s="4" t="str">
        <f>""</f>
        <v/>
      </c>
      <c r="AK767" s="4" t="str">
        <f>""</f>
        <v/>
      </c>
      <c r="AL767" s="4" t="str">
        <f>""</f>
        <v/>
      </c>
      <c r="AM767" s="4" t="str">
        <f>""</f>
        <v/>
      </c>
      <c r="AN767" s="4" t="str">
        <f>""</f>
        <v/>
      </c>
      <c r="AO767" s="4" t="str">
        <f>""</f>
        <v/>
      </c>
      <c r="AP767" s="4" t="str">
        <f>""</f>
        <v/>
      </c>
      <c r="AQ767" s="4" t="str">
        <f>""</f>
        <v/>
      </c>
      <c r="AR767" s="4" t="str">
        <f>""</f>
        <v/>
      </c>
      <c r="AS767" s="4" t="str">
        <f>""</f>
        <v/>
      </c>
    </row>
    <row r="768" spans="1:45" x14ac:dyDescent="0.25">
      <c r="A768" s="15"/>
      <c r="B768" s="17"/>
      <c r="C768" s="17"/>
      <c r="D768" s="17"/>
      <c r="E768" s="17"/>
      <c r="F768" s="17"/>
      <c r="G768" s="17"/>
      <c r="I768" s="8" t="s">
        <v>39</v>
      </c>
      <c r="J768" s="8"/>
      <c r="K768" s="8"/>
      <c r="L768" s="8"/>
      <c r="M768" s="8"/>
      <c r="N768" s="8"/>
      <c r="O768" s="8"/>
      <c r="P768" s="8">
        <v>15</v>
      </c>
      <c r="Q768" s="8">
        <v>15</v>
      </c>
      <c r="R768" s="8"/>
      <c r="S768" s="8">
        <v>15</v>
      </c>
      <c r="T768" s="8">
        <v>15</v>
      </c>
      <c r="U768" s="8"/>
      <c r="V768" s="8"/>
      <c r="W768" s="8"/>
      <c r="X768" s="8">
        <v>2</v>
      </c>
      <c r="Y768" s="8">
        <v>2</v>
      </c>
      <c r="Z768" s="8"/>
      <c r="AA768" s="8">
        <v>2</v>
      </c>
      <c r="AB768" s="8">
        <v>2</v>
      </c>
      <c r="AC768" s="8">
        <v>2</v>
      </c>
      <c r="AD768" s="8">
        <v>2</v>
      </c>
      <c r="AE768" s="8">
        <v>0.99</v>
      </c>
      <c r="AF768" s="8">
        <v>0</v>
      </c>
      <c r="AI768" s="4" t="str">
        <f>""</f>
        <v/>
      </c>
      <c r="AJ768" s="4" t="str">
        <f>""</f>
        <v/>
      </c>
      <c r="AK768" s="4" t="str">
        <f>""</f>
        <v/>
      </c>
      <c r="AL768" s="4" t="str">
        <f>""</f>
        <v/>
      </c>
      <c r="AM768" s="4" t="str">
        <f>""</f>
        <v/>
      </c>
      <c r="AN768" s="4" t="str">
        <f>""</f>
        <v/>
      </c>
      <c r="AO768" s="4" t="str">
        <f>""</f>
        <v/>
      </c>
      <c r="AP768" s="4" t="str">
        <f>""</f>
        <v/>
      </c>
      <c r="AQ768" s="4" t="str">
        <f>""</f>
        <v/>
      </c>
      <c r="AR768" s="4" t="str">
        <f>""</f>
        <v/>
      </c>
      <c r="AS768" s="4" t="str">
        <f>""</f>
        <v/>
      </c>
    </row>
    <row r="769" spans="1:45" x14ac:dyDescent="0.25">
      <c r="A769" s="15"/>
      <c r="B769" s="17"/>
      <c r="C769" s="17"/>
      <c r="D769" s="17"/>
      <c r="E769" s="17"/>
      <c r="F769" s="17"/>
      <c r="G769" s="17"/>
      <c r="I769" s="8" t="s">
        <v>40</v>
      </c>
      <c r="J769" s="8"/>
      <c r="K769" s="8"/>
      <c r="L769" s="8"/>
      <c r="M769" s="8"/>
      <c r="N769" s="8"/>
      <c r="O769" s="8"/>
      <c r="P769" s="8">
        <v>1.5</v>
      </c>
      <c r="Q769" s="8">
        <v>1.5</v>
      </c>
      <c r="R769" s="8">
        <f>2*$K$2</f>
        <v>0.02</v>
      </c>
      <c r="S769" s="8">
        <v>1.5</v>
      </c>
      <c r="T769" s="8">
        <v>1.5</v>
      </c>
      <c r="U769" s="8">
        <f>2*$K$2</f>
        <v>0.02</v>
      </c>
      <c r="V769" s="8"/>
      <c r="W769" s="8"/>
      <c r="X769" s="8">
        <f t="shared" ref="X769:Y769" si="94">2*$K$2</f>
        <v>0.02</v>
      </c>
      <c r="Y769" s="8">
        <f t="shared" si="94"/>
        <v>0.02</v>
      </c>
      <c r="Z769" s="8"/>
      <c r="AA769" s="8">
        <f t="shared" ref="AA769:AD769" si="95">2*$K$2</f>
        <v>0.02</v>
      </c>
      <c r="AB769" s="8">
        <f t="shared" si="95"/>
        <v>0.02</v>
      </c>
      <c r="AC769" s="8">
        <f t="shared" si="95"/>
        <v>0.02</v>
      </c>
      <c r="AD769" s="8">
        <f t="shared" si="95"/>
        <v>0.02</v>
      </c>
      <c r="AE769" s="8">
        <v>0</v>
      </c>
      <c r="AF769" s="8">
        <v>-0.3</v>
      </c>
      <c r="AI769" s="4" t="str">
        <f>""</f>
        <v/>
      </c>
      <c r="AJ769" s="4" t="str">
        <f>""</f>
        <v/>
      </c>
      <c r="AK769" s="4" t="str">
        <f>""</f>
        <v/>
      </c>
      <c r="AL769" s="4" t="str">
        <f>""</f>
        <v/>
      </c>
      <c r="AM769" s="4" t="str">
        <f>""</f>
        <v/>
      </c>
      <c r="AN769" s="4" t="str">
        <f>""</f>
        <v/>
      </c>
      <c r="AO769" s="4" t="str">
        <f>""</f>
        <v/>
      </c>
      <c r="AP769" s="4" t="str">
        <f>""</f>
        <v/>
      </c>
      <c r="AQ769" s="4" t="str">
        <f>""</f>
        <v/>
      </c>
      <c r="AR769" s="4" t="str">
        <f>""</f>
        <v/>
      </c>
      <c r="AS769" s="4" t="str">
        <f>""</f>
        <v/>
      </c>
    </row>
    <row r="770" spans="1:45" x14ac:dyDescent="0.25">
      <c r="A770" s="24" t="s">
        <v>41</v>
      </c>
      <c r="B770" s="18" t="s">
        <v>100</v>
      </c>
      <c r="C770" s="18">
        <v>13.8</v>
      </c>
      <c r="D770" s="18">
        <v>62</v>
      </c>
      <c r="E770" s="18" t="s">
        <v>120</v>
      </c>
      <c r="F770" s="18">
        <v>1</v>
      </c>
      <c r="G770" s="18" t="str">
        <f>B770&amp;C770&amp;D770&amp;E770&amp;F770</f>
        <v>PSS13.862ND1</v>
      </c>
      <c r="H770" s="4" t="s">
        <v>9</v>
      </c>
      <c r="I770" s="4">
        <v>1</v>
      </c>
      <c r="J770" s="4">
        <v>1</v>
      </c>
      <c r="K770" s="4">
        <v>0</v>
      </c>
      <c r="L770" s="4">
        <v>3</v>
      </c>
      <c r="M770" s="4">
        <v>0</v>
      </c>
      <c r="N770" s="4">
        <v>5</v>
      </c>
      <c r="O770" s="4">
        <v>1</v>
      </c>
      <c r="P770" s="4">
        <v>2.5</v>
      </c>
      <c r="Q770" s="4">
        <v>2.5</v>
      </c>
      <c r="R770" s="4">
        <v>0</v>
      </c>
      <c r="S770" s="4">
        <v>2.5</v>
      </c>
      <c r="T770" s="4">
        <v>0</v>
      </c>
      <c r="U770" s="4">
        <v>2.5</v>
      </c>
      <c r="V770" s="4">
        <v>0.39</v>
      </c>
      <c r="W770" s="4">
        <v>1</v>
      </c>
      <c r="X770" s="4">
        <v>0</v>
      </c>
      <c r="Y770" s="4">
        <v>0.1</v>
      </c>
      <c r="Z770" s="4">
        <v>6.5</v>
      </c>
      <c r="AA770" s="4">
        <v>0.44</v>
      </c>
      <c r="AB770" s="4">
        <v>0.08</v>
      </c>
      <c r="AC770" s="4">
        <v>0.2</v>
      </c>
      <c r="AD770" s="4">
        <v>0.98</v>
      </c>
      <c r="AE770" s="4">
        <v>0.1</v>
      </c>
      <c r="AF770" s="4">
        <v>-0.1</v>
      </c>
      <c r="AG770" s="4" t="s">
        <v>1</v>
      </c>
      <c r="AH770" s="4" t="s">
        <v>1</v>
      </c>
      <c r="AI770" s="4" t="str">
        <f>""</f>
        <v/>
      </c>
      <c r="AJ770" s="4" t="str">
        <f>""</f>
        <v/>
      </c>
      <c r="AK770" s="4" t="str">
        <f>""</f>
        <v/>
      </c>
      <c r="AL770" s="4" t="str">
        <f>""</f>
        <v/>
      </c>
      <c r="AM770" s="4" t="str">
        <f>""</f>
        <v/>
      </c>
      <c r="AN770" s="4" t="str">
        <f>""</f>
        <v/>
      </c>
      <c r="AO770" s="4" t="str">
        <f>""</f>
        <v/>
      </c>
      <c r="AP770" s="4" t="str">
        <f>""</f>
        <v/>
      </c>
      <c r="AQ770" s="4" t="str">
        <f>""</f>
        <v/>
      </c>
      <c r="AR770" s="4" t="str">
        <f>""</f>
        <v/>
      </c>
      <c r="AS770" s="4" t="str">
        <f>""</f>
        <v/>
      </c>
    </row>
    <row r="771" spans="1:45" x14ac:dyDescent="0.25">
      <c r="A771" s="27" t="s">
        <v>170</v>
      </c>
      <c r="B771" s="9"/>
      <c r="C771" s="9"/>
      <c r="D771" s="9"/>
      <c r="E771" s="9"/>
      <c r="F771" s="16"/>
      <c r="G771" s="16"/>
      <c r="H771" s="14" t="s">
        <v>25</v>
      </c>
      <c r="I771" s="7" t="s">
        <v>26</v>
      </c>
      <c r="J771" s="7" t="s">
        <v>103</v>
      </c>
      <c r="K771" s="7" t="s">
        <v>104</v>
      </c>
      <c r="L771" s="7" t="s">
        <v>105</v>
      </c>
      <c r="M771" s="7" t="s">
        <v>106</v>
      </c>
      <c r="N771" s="7" t="s">
        <v>107</v>
      </c>
      <c r="O771" s="7" t="s">
        <v>108</v>
      </c>
      <c r="P771" s="7" t="s">
        <v>109</v>
      </c>
      <c r="Q771" s="7" t="s">
        <v>110</v>
      </c>
      <c r="R771" s="7" t="s">
        <v>111</v>
      </c>
      <c r="S771" s="7" t="s">
        <v>112</v>
      </c>
      <c r="T771" s="7" t="s">
        <v>113</v>
      </c>
      <c r="U771" s="7" t="s">
        <v>114</v>
      </c>
      <c r="V771" s="7" t="s">
        <v>115</v>
      </c>
      <c r="W771" s="7" t="s">
        <v>116</v>
      </c>
      <c r="X771" s="7" t="s">
        <v>117</v>
      </c>
      <c r="Y771" s="7" t="s">
        <v>118</v>
      </c>
      <c r="Z771" s="7" t="s">
        <v>119</v>
      </c>
      <c r="AC771" s="4" t="str">
        <f>""</f>
        <v/>
      </c>
      <c r="AD771" s="4" t="str">
        <f>""</f>
        <v/>
      </c>
      <c r="AE771" s="4" t="str">
        <f>""</f>
        <v/>
      </c>
      <c r="AF771" s="4" t="str">
        <f>""</f>
        <v/>
      </c>
      <c r="AG771" s="4" t="str">
        <f>""</f>
        <v/>
      </c>
      <c r="AH771" s="4" t="str">
        <f>""</f>
        <v/>
      </c>
      <c r="AI771" s="4" t="str">
        <f>""</f>
        <v/>
      </c>
      <c r="AJ771" s="4" t="str">
        <f>""</f>
        <v/>
      </c>
      <c r="AK771" s="4" t="str">
        <f>""</f>
        <v/>
      </c>
      <c r="AL771" s="4" t="str">
        <f>""</f>
        <v/>
      </c>
      <c r="AM771" s="4" t="str">
        <f>""</f>
        <v/>
      </c>
      <c r="AN771" s="4" t="str">
        <f>""</f>
        <v/>
      </c>
      <c r="AO771" s="4" t="str">
        <f>""</f>
        <v/>
      </c>
      <c r="AP771" s="4" t="str">
        <f>""</f>
        <v/>
      </c>
      <c r="AQ771" s="4" t="str">
        <f>""</f>
        <v/>
      </c>
      <c r="AR771" s="4" t="str">
        <f>""</f>
        <v/>
      </c>
      <c r="AS771" s="4" t="str">
        <f>""</f>
        <v/>
      </c>
    </row>
    <row r="772" spans="1:45" x14ac:dyDescent="0.25">
      <c r="A772" s="25"/>
      <c r="B772" s="10"/>
      <c r="C772" s="10"/>
      <c r="D772" s="10"/>
      <c r="E772" s="10"/>
      <c r="F772" s="17"/>
      <c r="G772" s="17"/>
      <c r="I772" s="8" t="s">
        <v>39</v>
      </c>
      <c r="J772" s="8">
        <v>0.5</v>
      </c>
      <c r="K772" s="8">
        <v>75</v>
      </c>
      <c r="L772" s="8">
        <v>75</v>
      </c>
      <c r="M772" s="8">
        <v>10</v>
      </c>
      <c r="N772" s="8">
        <v>0</v>
      </c>
      <c r="O772" s="8">
        <v>1</v>
      </c>
      <c r="P772" s="8">
        <v>1.2</v>
      </c>
      <c r="Q772" s="8">
        <v>18</v>
      </c>
      <c r="R772" s="8">
        <v>118</v>
      </c>
      <c r="S772" s="8">
        <v>0</v>
      </c>
      <c r="T772" s="8">
        <v>1.1000000000000001</v>
      </c>
      <c r="U772" s="8">
        <v>10</v>
      </c>
      <c r="V772" s="8">
        <v>1.1000000000000001</v>
      </c>
      <c r="W772" s="8">
        <v>20</v>
      </c>
      <c r="X772" s="8">
        <v>1</v>
      </c>
      <c r="Y772" s="8">
        <v>0.5</v>
      </c>
      <c r="Z772" s="8">
        <v>90</v>
      </c>
      <c r="AC772" s="4" t="str">
        <f>""</f>
        <v/>
      </c>
      <c r="AD772" s="4" t="str">
        <f>""</f>
        <v/>
      </c>
      <c r="AE772" s="4" t="str">
        <f>""</f>
        <v/>
      </c>
      <c r="AF772" s="4" t="str">
        <f>""</f>
        <v/>
      </c>
      <c r="AG772" s="4" t="str">
        <f>""</f>
        <v/>
      </c>
      <c r="AH772" s="4" t="str">
        <f>""</f>
        <v/>
      </c>
      <c r="AI772" s="4" t="str">
        <f>""</f>
        <v/>
      </c>
      <c r="AJ772" s="4" t="str">
        <f>""</f>
        <v/>
      </c>
      <c r="AK772" s="4" t="str">
        <f>""</f>
        <v/>
      </c>
      <c r="AL772" s="4" t="str">
        <f>""</f>
        <v/>
      </c>
      <c r="AM772" s="4" t="str">
        <f>""</f>
        <v/>
      </c>
      <c r="AN772" s="4" t="str">
        <f>""</f>
        <v/>
      </c>
      <c r="AO772" s="4" t="str">
        <f>""</f>
        <v/>
      </c>
      <c r="AP772" s="4" t="str">
        <f>""</f>
        <v/>
      </c>
      <c r="AQ772" s="4" t="str">
        <f>""</f>
        <v/>
      </c>
      <c r="AR772" s="4" t="str">
        <f>""</f>
        <v/>
      </c>
      <c r="AS772" s="4" t="str">
        <f>""</f>
        <v/>
      </c>
    </row>
    <row r="773" spans="1:45" x14ac:dyDescent="0.25">
      <c r="A773" s="25"/>
      <c r="B773" s="10"/>
      <c r="C773" s="10"/>
      <c r="D773" s="10"/>
      <c r="E773" s="10"/>
      <c r="F773" s="17"/>
      <c r="G773" s="17"/>
      <c r="I773" s="8" t="s">
        <v>40</v>
      </c>
      <c r="J773" s="8">
        <v>0</v>
      </c>
      <c r="K773" s="8">
        <v>0</v>
      </c>
      <c r="L773" s="8">
        <v>0</v>
      </c>
      <c r="M773" s="8">
        <v>0.8</v>
      </c>
      <c r="N773" s="8">
        <v>-6</v>
      </c>
      <c r="O773" s="8">
        <v>0</v>
      </c>
      <c r="P773" s="8">
        <v>0</v>
      </c>
      <c r="Q773" s="8">
        <v>0</v>
      </c>
      <c r="R773" s="8">
        <v>0.8</v>
      </c>
      <c r="S773" s="8">
        <v>-118</v>
      </c>
      <c r="T773" s="8">
        <v>0</v>
      </c>
      <c r="U773" s="8">
        <v>1</v>
      </c>
      <c r="V773" s="8">
        <v>0</v>
      </c>
      <c r="W773" s="8">
        <v>1</v>
      </c>
      <c r="X773" s="8">
        <v>0</v>
      </c>
      <c r="Y773" s="8">
        <v>0</v>
      </c>
      <c r="Z773" s="8">
        <v>-90</v>
      </c>
      <c r="AC773" s="4" t="str">
        <f>""</f>
        <v/>
      </c>
      <c r="AD773" s="4" t="str">
        <f>""</f>
        <v/>
      </c>
      <c r="AE773" s="4" t="str">
        <f>""</f>
        <v/>
      </c>
      <c r="AF773" s="4" t="str">
        <f>""</f>
        <v/>
      </c>
      <c r="AG773" s="4" t="str">
        <f>""</f>
        <v/>
      </c>
      <c r="AH773" s="4" t="str">
        <f>""</f>
        <v/>
      </c>
      <c r="AI773" s="4" t="str">
        <f>""</f>
        <v/>
      </c>
      <c r="AJ773" s="4" t="str">
        <f>""</f>
        <v/>
      </c>
      <c r="AK773" s="4" t="str">
        <f>""</f>
        <v/>
      </c>
      <c r="AL773" s="4" t="str">
        <f>""</f>
        <v/>
      </c>
      <c r="AM773" s="4" t="str">
        <f>""</f>
        <v/>
      </c>
      <c r="AN773" s="4" t="str">
        <f>""</f>
        <v/>
      </c>
      <c r="AO773" s="4" t="str">
        <f>""</f>
        <v/>
      </c>
      <c r="AP773" s="4" t="str">
        <f>""</f>
        <v/>
      </c>
      <c r="AQ773" s="4" t="str">
        <f>""</f>
        <v/>
      </c>
      <c r="AR773" s="4" t="str">
        <f>""</f>
        <v/>
      </c>
      <c r="AS773" s="4" t="str">
        <f>""</f>
        <v/>
      </c>
    </row>
    <row r="774" spans="1:45" x14ac:dyDescent="0.25">
      <c r="A774" s="22" t="s">
        <v>41</v>
      </c>
      <c r="B774" s="18" t="s">
        <v>42</v>
      </c>
      <c r="C774" s="18">
        <v>13.8</v>
      </c>
      <c r="D774" s="18">
        <v>65</v>
      </c>
      <c r="E774" s="18" t="s">
        <v>43</v>
      </c>
      <c r="F774" s="18">
        <v>1</v>
      </c>
      <c r="G774" s="18" t="str">
        <f>B774&amp;C774&amp;D774&amp;E774&amp;F774</f>
        <v>AVR13.865TD1</v>
      </c>
      <c r="H774" s="4" t="s">
        <v>3</v>
      </c>
      <c r="I774" s="4">
        <v>1</v>
      </c>
      <c r="J774" s="4">
        <v>0</v>
      </c>
      <c r="K774" s="4">
        <v>10.75</v>
      </c>
      <c r="L774" s="4">
        <v>10.75</v>
      </c>
      <c r="M774" s="4">
        <v>5</v>
      </c>
      <c r="N774" s="4">
        <v>-0.87</v>
      </c>
      <c r="O774" s="4">
        <v>0</v>
      </c>
      <c r="P774" s="4">
        <v>1</v>
      </c>
      <c r="Q774" s="4">
        <v>0</v>
      </c>
      <c r="R774" s="4">
        <v>99</v>
      </c>
      <c r="S774" s="4">
        <v>-99</v>
      </c>
      <c r="T774" s="4">
        <v>0</v>
      </c>
      <c r="U774" s="4">
        <v>9.3000000000000007</v>
      </c>
      <c r="V774" s="4">
        <v>0</v>
      </c>
      <c r="W774" s="4">
        <v>11.63</v>
      </c>
      <c r="X774" s="4">
        <v>0.113</v>
      </c>
      <c r="Y774" s="4">
        <v>0.124</v>
      </c>
      <c r="Z774" s="4">
        <v>0</v>
      </c>
      <c r="AA774" s="4" t="s">
        <v>1</v>
      </c>
      <c r="AB774" s="4" t="s">
        <v>1</v>
      </c>
      <c r="AC774" s="4" t="str">
        <f>""</f>
        <v/>
      </c>
      <c r="AD774" s="4" t="str">
        <f>""</f>
        <v/>
      </c>
      <c r="AE774" s="4" t="str">
        <f>""</f>
        <v/>
      </c>
      <c r="AF774" s="4" t="str">
        <f>""</f>
        <v/>
      </c>
      <c r="AG774" s="4" t="str">
        <f>""</f>
        <v/>
      </c>
      <c r="AH774" s="4" t="str">
        <f>""</f>
        <v/>
      </c>
      <c r="AI774" s="4" t="str">
        <f>""</f>
        <v/>
      </c>
      <c r="AJ774" s="4" t="str">
        <f>""</f>
        <v/>
      </c>
      <c r="AK774" s="4" t="str">
        <f>""</f>
        <v/>
      </c>
      <c r="AL774" s="4" t="str">
        <f>""</f>
        <v/>
      </c>
      <c r="AM774" s="4" t="str">
        <f>""</f>
        <v/>
      </c>
      <c r="AN774" s="4" t="str">
        <f>""</f>
        <v/>
      </c>
      <c r="AO774" s="4" t="str">
        <f>""</f>
        <v/>
      </c>
      <c r="AP774" s="4" t="str">
        <f>""</f>
        <v/>
      </c>
      <c r="AQ774" s="4" t="str">
        <f>""</f>
        <v/>
      </c>
      <c r="AR774" s="4" t="str">
        <f>""</f>
        <v/>
      </c>
      <c r="AS774" s="4" t="str">
        <f>""</f>
        <v/>
      </c>
    </row>
    <row r="775" spans="1:45" x14ac:dyDescent="0.25">
      <c r="A775" s="15"/>
      <c r="B775" s="16"/>
      <c r="C775" s="16"/>
      <c r="D775" s="16"/>
      <c r="E775" s="16"/>
      <c r="F775" s="16"/>
      <c r="G775" s="16"/>
      <c r="H775" s="14" t="s">
        <v>25</v>
      </c>
      <c r="I775" s="7" t="s">
        <v>26</v>
      </c>
      <c r="J775" s="7" t="s">
        <v>44</v>
      </c>
      <c r="K775" s="7" t="s">
        <v>45</v>
      </c>
      <c r="L775" s="7" t="s">
        <v>46</v>
      </c>
      <c r="M775" s="7" t="s">
        <v>47</v>
      </c>
      <c r="N775" s="7" t="s">
        <v>48</v>
      </c>
      <c r="O775" s="7" t="s">
        <v>49</v>
      </c>
      <c r="P775" s="7" t="s">
        <v>50</v>
      </c>
      <c r="Q775" s="7" t="s">
        <v>51</v>
      </c>
      <c r="R775" s="7" t="s">
        <v>52</v>
      </c>
      <c r="S775" s="7" t="s">
        <v>53</v>
      </c>
      <c r="T775" s="7" t="s">
        <v>54</v>
      </c>
      <c r="U775" s="7" t="s">
        <v>55</v>
      </c>
      <c r="X775" s="4" t="str">
        <f>""</f>
        <v/>
      </c>
      <c r="Y775" s="4" t="str">
        <f>""</f>
        <v/>
      </c>
      <c r="Z775" s="4" t="str">
        <f>""</f>
        <v/>
      </c>
      <c r="AA775" s="4" t="str">
        <f>""</f>
        <v/>
      </c>
      <c r="AB775" s="4" t="str">
        <f>""</f>
        <v/>
      </c>
      <c r="AC775" s="4" t="str">
        <f>""</f>
        <v/>
      </c>
      <c r="AD775" s="4" t="str">
        <f>""</f>
        <v/>
      </c>
      <c r="AE775" s="4" t="str">
        <f>""</f>
        <v/>
      </c>
      <c r="AF775" s="4" t="str">
        <f>""</f>
        <v/>
      </c>
      <c r="AG775" s="4" t="str">
        <f>""</f>
        <v/>
      </c>
      <c r="AH775" s="4" t="str">
        <f>""</f>
        <v/>
      </c>
      <c r="AI775" s="4" t="str">
        <f>""</f>
        <v/>
      </c>
      <c r="AJ775" s="4" t="str">
        <f>""</f>
        <v/>
      </c>
      <c r="AK775" s="4" t="str">
        <f>""</f>
        <v/>
      </c>
      <c r="AL775" s="4" t="str">
        <f>""</f>
        <v/>
      </c>
      <c r="AM775" s="4" t="str">
        <f>""</f>
        <v/>
      </c>
      <c r="AN775" s="4" t="str">
        <f>""</f>
        <v/>
      </c>
      <c r="AO775" s="4" t="str">
        <f>""</f>
        <v/>
      </c>
      <c r="AP775" s="4" t="str">
        <f>""</f>
        <v/>
      </c>
      <c r="AQ775" s="4" t="str">
        <f>""</f>
        <v/>
      </c>
      <c r="AR775" s="4" t="str">
        <f>""</f>
        <v/>
      </c>
      <c r="AS775" s="4" t="str">
        <f>""</f>
        <v/>
      </c>
    </row>
    <row r="776" spans="1:45" x14ac:dyDescent="0.25">
      <c r="A776" s="15"/>
      <c r="B776" s="17"/>
      <c r="C776" s="17"/>
      <c r="D776" s="17"/>
      <c r="E776" s="17"/>
      <c r="F776" s="17"/>
      <c r="G776" s="17"/>
      <c r="I776" s="8" t="s">
        <v>39</v>
      </c>
      <c r="J776" s="8">
        <v>10</v>
      </c>
      <c r="K776" s="8">
        <v>0.2</v>
      </c>
      <c r="L776" s="8">
        <v>0.2</v>
      </c>
      <c r="M776" s="8">
        <v>10</v>
      </c>
      <c r="N776" s="8">
        <v>3</v>
      </c>
      <c r="O776" s="8">
        <v>2.5</v>
      </c>
      <c r="P776" s="8"/>
      <c r="Q776" s="8"/>
      <c r="R776" s="8"/>
      <c r="S776" s="8"/>
      <c r="T776" s="8"/>
      <c r="U776" s="8"/>
      <c r="X776" s="4" t="str">
        <f>""</f>
        <v/>
      </c>
      <c r="Y776" s="4" t="str">
        <f>""</f>
        <v/>
      </c>
      <c r="Z776" s="4" t="str">
        <f>""</f>
        <v/>
      </c>
      <c r="AA776" s="4" t="str">
        <f>""</f>
        <v/>
      </c>
      <c r="AB776" s="4" t="str">
        <f>""</f>
        <v/>
      </c>
      <c r="AC776" s="4" t="str">
        <f>""</f>
        <v/>
      </c>
      <c r="AD776" s="4" t="str">
        <f>""</f>
        <v/>
      </c>
      <c r="AE776" s="4" t="str">
        <f>""</f>
        <v/>
      </c>
      <c r="AF776" s="4" t="str">
        <f>""</f>
        <v/>
      </c>
      <c r="AG776" s="4" t="str">
        <f>""</f>
        <v/>
      </c>
      <c r="AH776" s="4" t="str">
        <f>""</f>
        <v/>
      </c>
      <c r="AI776" s="4" t="str">
        <f>""</f>
        <v/>
      </c>
      <c r="AJ776" s="4" t="str">
        <f>""</f>
        <v/>
      </c>
      <c r="AK776" s="4" t="str">
        <f>""</f>
        <v/>
      </c>
      <c r="AL776" s="4" t="str">
        <f>""</f>
        <v/>
      </c>
      <c r="AM776" s="4" t="str">
        <f>""</f>
        <v/>
      </c>
      <c r="AN776" s="4" t="str">
        <f>""</f>
        <v/>
      </c>
      <c r="AO776" s="4" t="str">
        <f>""</f>
        <v/>
      </c>
      <c r="AP776" s="4" t="str">
        <f>""</f>
        <v/>
      </c>
      <c r="AQ776" s="4" t="str">
        <f>""</f>
        <v/>
      </c>
      <c r="AR776" s="4" t="str">
        <f>""</f>
        <v/>
      </c>
      <c r="AS776" s="4" t="str">
        <f>""</f>
        <v/>
      </c>
    </row>
    <row r="777" spans="1:45" x14ac:dyDescent="0.25">
      <c r="A777" s="15"/>
      <c r="B777" s="17"/>
      <c r="C777" s="17"/>
      <c r="D777" s="17"/>
      <c r="E777" s="17"/>
      <c r="F777" s="17"/>
      <c r="G777" s="17"/>
      <c r="I777" s="8" t="s">
        <v>40</v>
      </c>
      <c r="J777" s="8">
        <v>1</v>
      </c>
      <c r="K777" s="8">
        <f>4*$K$2</f>
        <v>0.04</v>
      </c>
      <c r="L777" s="8">
        <f>4*$K$2</f>
        <v>0.04</v>
      </c>
      <c r="M777" s="8">
        <v>1</v>
      </c>
      <c r="N777" s="8">
        <v>0</v>
      </c>
      <c r="O777" s="8"/>
      <c r="P777" s="8"/>
      <c r="Q777" s="8"/>
      <c r="R777" s="8"/>
      <c r="S777" s="8"/>
      <c r="T777" s="8">
        <v>0</v>
      </c>
      <c r="U777" s="8"/>
      <c r="X777" s="4" t="str">
        <f>""</f>
        <v/>
      </c>
      <c r="Y777" s="4" t="str">
        <f>""</f>
        <v/>
      </c>
      <c r="Z777" s="4" t="str">
        <f>""</f>
        <v/>
      </c>
      <c r="AA777" s="4" t="str">
        <f>""</f>
        <v/>
      </c>
      <c r="AB777" s="4" t="str">
        <f>""</f>
        <v/>
      </c>
      <c r="AC777" s="4" t="str">
        <f>""</f>
        <v/>
      </c>
      <c r="AD777" s="4" t="str">
        <f>""</f>
        <v/>
      </c>
      <c r="AE777" s="4" t="str">
        <f>""</f>
        <v/>
      </c>
      <c r="AF777" s="4" t="str">
        <f>""</f>
        <v/>
      </c>
      <c r="AG777" s="4" t="str">
        <f>""</f>
        <v/>
      </c>
      <c r="AH777" s="4" t="str">
        <f>""</f>
        <v/>
      </c>
      <c r="AI777" s="4" t="str">
        <f>""</f>
        <v/>
      </c>
      <c r="AJ777" s="4" t="str">
        <f>""</f>
        <v/>
      </c>
      <c r="AK777" s="4" t="str">
        <f>""</f>
        <v/>
      </c>
      <c r="AL777" s="4" t="str">
        <f>""</f>
        <v/>
      </c>
      <c r="AM777" s="4" t="str">
        <f>""</f>
        <v/>
      </c>
      <c r="AN777" s="4" t="str">
        <f>""</f>
        <v/>
      </c>
      <c r="AO777" s="4" t="str">
        <f>""</f>
        <v/>
      </c>
      <c r="AP777" s="4" t="str">
        <f>""</f>
        <v/>
      </c>
      <c r="AQ777" s="4" t="str">
        <f>""</f>
        <v/>
      </c>
      <c r="AR777" s="4" t="str">
        <f>""</f>
        <v/>
      </c>
      <c r="AS777" s="4" t="str">
        <f>""</f>
        <v/>
      </c>
    </row>
    <row r="778" spans="1:45" x14ac:dyDescent="0.25">
      <c r="A778" s="23" t="s">
        <v>41</v>
      </c>
      <c r="B778" s="18" t="s">
        <v>62</v>
      </c>
      <c r="C778" s="18">
        <v>13.8</v>
      </c>
      <c r="D778" s="18">
        <v>65</v>
      </c>
      <c r="E778" s="18" t="s">
        <v>43</v>
      </c>
      <c r="F778" s="18">
        <v>1</v>
      </c>
      <c r="G778" s="18" t="str">
        <f>B778&amp;C778&amp;D778&amp;E778&amp;F778</f>
        <v>GEN13.865TD1</v>
      </c>
      <c r="H778" s="4" t="s">
        <v>0</v>
      </c>
      <c r="I778" s="4">
        <v>1</v>
      </c>
      <c r="J778" s="4">
        <v>6.6</v>
      </c>
      <c r="K778" s="4">
        <v>0.05</v>
      </c>
      <c r="L778" s="4">
        <v>0.155</v>
      </c>
      <c r="M778" s="4">
        <v>2</v>
      </c>
      <c r="N778" s="4">
        <v>0</v>
      </c>
      <c r="O778" s="4">
        <v>1.1299999999999999</v>
      </c>
      <c r="P778" s="4">
        <v>0.73399999999999999</v>
      </c>
      <c r="Q778" s="4">
        <v>0.26</v>
      </c>
      <c r="R778" s="4">
        <v>0.2</v>
      </c>
      <c r="S778" s="4">
        <v>0.104</v>
      </c>
      <c r="T778" s="4">
        <v>0.19400000000000001</v>
      </c>
      <c r="U778" s="4">
        <v>0.68500000000000005</v>
      </c>
      <c r="V778" s="4" t="s">
        <v>1</v>
      </c>
      <c r="W778" s="4" t="s">
        <v>1</v>
      </c>
      <c r="X778" s="4" t="str">
        <f>""</f>
        <v/>
      </c>
      <c r="Y778" s="4" t="str">
        <f>""</f>
        <v/>
      </c>
      <c r="Z778" s="4" t="str">
        <f>""</f>
        <v/>
      </c>
      <c r="AA778" s="4" t="str">
        <f>""</f>
        <v/>
      </c>
      <c r="AB778" s="4" t="str">
        <f>""</f>
        <v/>
      </c>
      <c r="AC778" s="4" t="str">
        <f>""</f>
        <v/>
      </c>
      <c r="AD778" s="4" t="str">
        <f>""</f>
        <v/>
      </c>
      <c r="AE778" s="4" t="str">
        <f>""</f>
        <v/>
      </c>
      <c r="AF778" s="4" t="str">
        <f>""</f>
        <v/>
      </c>
      <c r="AG778" s="4" t="str">
        <f>""</f>
        <v/>
      </c>
      <c r="AH778" s="4" t="str">
        <f>""</f>
        <v/>
      </c>
      <c r="AI778" s="4" t="str">
        <f>""</f>
        <v/>
      </c>
      <c r="AJ778" s="4" t="str">
        <f>""</f>
        <v/>
      </c>
      <c r="AK778" s="4" t="str">
        <f>""</f>
        <v/>
      </c>
      <c r="AL778" s="4" t="str">
        <f>""</f>
        <v/>
      </c>
      <c r="AM778" s="4" t="str">
        <f>""</f>
        <v/>
      </c>
      <c r="AN778" s="4" t="str">
        <f>""</f>
        <v/>
      </c>
      <c r="AO778" s="4" t="str">
        <f>""</f>
        <v/>
      </c>
      <c r="AP778" s="4" t="str">
        <f>""</f>
        <v/>
      </c>
      <c r="AQ778" s="4" t="str">
        <f>""</f>
        <v/>
      </c>
      <c r="AR778" s="4" t="str">
        <f>""</f>
        <v/>
      </c>
      <c r="AS778" s="4" t="str">
        <f>""</f>
        <v/>
      </c>
    </row>
    <row r="779" spans="1:45" x14ac:dyDescent="0.25">
      <c r="A779" s="15"/>
      <c r="B779" s="16"/>
      <c r="C779" s="16"/>
      <c r="D779" s="16"/>
      <c r="E779" s="16"/>
      <c r="F779" s="16"/>
      <c r="G779" s="16"/>
      <c r="H779" s="14" t="s">
        <v>25</v>
      </c>
      <c r="I779" s="7" t="s">
        <v>26</v>
      </c>
      <c r="J779" s="7" t="s">
        <v>64</v>
      </c>
      <c r="K779" s="7" t="s">
        <v>65</v>
      </c>
      <c r="L779" s="7" t="s">
        <v>66</v>
      </c>
      <c r="M779" s="7" t="s">
        <v>67</v>
      </c>
      <c r="N779" s="7" t="s">
        <v>68</v>
      </c>
      <c r="O779" s="7" t="s">
        <v>69</v>
      </c>
      <c r="P779" s="7" t="s">
        <v>70</v>
      </c>
      <c r="Q779" s="7" t="s">
        <v>71</v>
      </c>
      <c r="R779" s="7" t="s">
        <v>72</v>
      </c>
      <c r="S779" s="7" t="s">
        <v>73</v>
      </c>
      <c r="T779" s="7" t="s">
        <v>74</v>
      </c>
      <c r="U779" s="7" t="s">
        <v>75</v>
      </c>
      <c r="X779" s="4" t="str">
        <f>""</f>
        <v/>
      </c>
      <c r="Y779" s="4" t="str">
        <f>""</f>
        <v/>
      </c>
      <c r="Z779" s="4" t="str">
        <f>""</f>
        <v/>
      </c>
      <c r="AA779" s="4" t="str">
        <f>""</f>
        <v/>
      </c>
      <c r="AB779" s="4" t="str">
        <f>""</f>
        <v/>
      </c>
      <c r="AC779" s="4" t="str">
        <f>""</f>
        <v/>
      </c>
      <c r="AD779" s="4" t="str">
        <f>""</f>
        <v/>
      </c>
      <c r="AE779" s="4" t="str">
        <f>""</f>
        <v/>
      </c>
      <c r="AF779" s="4" t="str">
        <f>""</f>
        <v/>
      </c>
      <c r="AG779" s="4" t="str">
        <f>""</f>
        <v/>
      </c>
      <c r="AH779" s="4" t="str">
        <f>""</f>
        <v/>
      </c>
      <c r="AI779" s="4" t="str">
        <f>""</f>
        <v/>
      </c>
      <c r="AJ779" s="4" t="str">
        <f>""</f>
        <v/>
      </c>
      <c r="AK779" s="4" t="str">
        <f>""</f>
        <v/>
      </c>
      <c r="AL779" s="4" t="str">
        <f>""</f>
        <v/>
      </c>
      <c r="AM779" s="4" t="str">
        <f>""</f>
        <v/>
      </c>
      <c r="AN779" s="4" t="str">
        <f>""</f>
        <v/>
      </c>
      <c r="AO779" s="4" t="str">
        <f>""</f>
        <v/>
      </c>
      <c r="AP779" s="4" t="str">
        <f>""</f>
        <v/>
      </c>
      <c r="AQ779" s="4" t="str">
        <f>""</f>
        <v/>
      </c>
      <c r="AR779" s="4" t="str">
        <f>""</f>
        <v/>
      </c>
      <c r="AS779" s="4" t="str">
        <f>""</f>
        <v/>
      </c>
    </row>
    <row r="780" spans="1:45" x14ac:dyDescent="0.25">
      <c r="A780" s="15"/>
      <c r="B780" s="17"/>
      <c r="C780" s="17"/>
      <c r="D780" s="17"/>
      <c r="E780" s="17"/>
      <c r="F780" s="17"/>
      <c r="G780" s="17"/>
      <c r="I780" s="8" t="s">
        <v>39</v>
      </c>
      <c r="J780" s="8">
        <v>1</v>
      </c>
      <c r="K780" s="8">
        <v>2</v>
      </c>
      <c r="L780" s="8">
        <v>30</v>
      </c>
      <c r="M780" s="8">
        <v>0.1</v>
      </c>
      <c r="N780" s="8">
        <v>1</v>
      </c>
      <c r="O780" s="8">
        <v>0.3</v>
      </c>
      <c r="P780" s="8">
        <v>1</v>
      </c>
      <c r="Q780" s="8">
        <v>1</v>
      </c>
      <c r="R780" s="8">
        <v>30</v>
      </c>
      <c r="S780" s="8">
        <v>1.5</v>
      </c>
      <c r="T780" s="8">
        <v>0.5</v>
      </c>
      <c r="U780" s="8">
        <v>0.15</v>
      </c>
      <c r="X780" s="4" t="str">
        <f>""</f>
        <v/>
      </c>
      <c r="Y780" s="4" t="str">
        <f>""</f>
        <v/>
      </c>
      <c r="Z780" s="4" t="str">
        <f>""</f>
        <v/>
      </c>
      <c r="AA780" s="4" t="str">
        <f>""</f>
        <v/>
      </c>
      <c r="AB780" s="4" t="str">
        <f>""</f>
        <v/>
      </c>
      <c r="AC780" s="4" t="str">
        <f>""</f>
        <v/>
      </c>
      <c r="AD780" s="4" t="str">
        <f>""</f>
        <v/>
      </c>
      <c r="AE780" s="4" t="str">
        <f>""</f>
        <v/>
      </c>
      <c r="AF780" s="4" t="str">
        <f>""</f>
        <v/>
      </c>
      <c r="AG780" s="4" t="str">
        <f>""</f>
        <v/>
      </c>
      <c r="AH780" s="4" t="str">
        <f>""</f>
        <v/>
      </c>
      <c r="AI780" s="4" t="str">
        <f>""</f>
        <v/>
      </c>
      <c r="AJ780" s="4" t="str">
        <f>""</f>
        <v/>
      </c>
      <c r="AK780" s="4" t="str">
        <f>""</f>
        <v/>
      </c>
      <c r="AL780" s="4" t="str">
        <f>""</f>
        <v/>
      </c>
      <c r="AM780" s="4" t="str">
        <f>""</f>
        <v/>
      </c>
      <c r="AN780" s="4" t="str">
        <f>""</f>
        <v/>
      </c>
      <c r="AO780" s="4" t="str">
        <f>""</f>
        <v/>
      </c>
      <c r="AP780" s="4" t="str">
        <f>""</f>
        <v/>
      </c>
      <c r="AQ780" s="4" t="str">
        <f>""</f>
        <v/>
      </c>
      <c r="AR780" s="4" t="str">
        <f>""</f>
        <v/>
      </c>
      <c r="AS780" s="4" t="str">
        <f>""</f>
        <v/>
      </c>
    </row>
    <row r="781" spans="1:45" x14ac:dyDescent="0.25">
      <c r="A781" s="15"/>
      <c r="B781" s="17"/>
      <c r="C781" s="17"/>
      <c r="D781" s="17"/>
      <c r="E781" s="17"/>
      <c r="F781" s="17"/>
      <c r="G781" s="17"/>
      <c r="I781" s="8" t="s">
        <v>40</v>
      </c>
      <c r="J781" s="8">
        <v>0</v>
      </c>
      <c r="K781" s="8">
        <v>0</v>
      </c>
      <c r="L781" s="8">
        <f>4*$K$2</f>
        <v>0.04</v>
      </c>
      <c r="M781" s="8">
        <f>4*$K$2</f>
        <v>0.04</v>
      </c>
      <c r="N781" s="8">
        <f>4*$K$2</f>
        <v>0.04</v>
      </c>
      <c r="O781" s="8">
        <v>0</v>
      </c>
      <c r="P781" s="8">
        <v>0</v>
      </c>
      <c r="Q781" s="8">
        <v>0</v>
      </c>
      <c r="R781" s="8">
        <v>0.5</v>
      </c>
      <c r="S781" s="8">
        <v>0.8</v>
      </c>
      <c r="T781" s="8">
        <v>0</v>
      </c>
      <c r="U781" s="8">
        <v>0</v>
      </c>
      <c r="X781" s="4" t="str">
        <f>""</f>
        <v/>
      </c>
      <c r="Y781" s="4" t="str">
        <f>""</f>
        <v/>
      </c>
      <c r="Z781" s="4" t="str">
        <f>""</f>
        <v/>
      </c>
      <c r="AA781" s="4" t="str">
        <f>""</f>
        <v/>
      </c>
      <c r="AB781" s="4" t="str">
        <f>""</f>
        <v/>
      </c>
      <c r="AC781" s="4" t="str">
        <f>""</f>
        <v/>
      </c>
      <c r="AD781" s="4" t="str">
        <f>""</f>
        <v/>
      </c>
      <c r="AE781" s="4" t="str">
        <f>""</f>
        <v/>
      </c>
      <c r="AF781" s="4" t="str">
        <f>""</f>
        <v/>
      </c>
      <c r="AG781" s="4" t="str">
        <f>""</f>
        <v/>
      </c>
      <c r="AH781" s="4" t="str">
        <f>""</f>
        <v/>
      </c>
      <c r="AI781" s="4" t="str">
        <f>""</f>
        <v/>
      </c>
      <c r="AJ781" s="4" t="str">
        <f>""</f>
        <v/>
      </c>
      <c r="AK781" s="4" t="str">
        <f>""</f>
        <v/>
      </c>
      <c r="AL781" s="4" t="str">
        <f>""</f>
        <v/>
      </c>
      <c r="AM781" s="4" t="str">
        <f>""</f>
        <v/>
      </c>
      <c r="AN781" s="4" t="str">
        <f>""</f>
        <v/>
      </c>
      <c r="AO781" s="4" t="str">
        <f>""</f>
        <v/>
      </c>
      <c r="AP781" s="4" t="str">
        <f>""</f>
        <v/>
      </c>
      <c r="AQ781" s="4" t="str">
        <f>""</f>
        <v/>
      </c>
      <c r="AR781" s="4" t="str">
        <f>""</f>
        <v/>
      </c>
      <c r="AS781" s="4" t="str">
        <f>""</f>
        <v/>
      </c>
    </row>
    <row r="782" spans="1:45" x14ac:dyDescent="0.25">
      <c r="A782" s="23" t="s">
        <v>41</v>
      </c>
      <c r="B782" s="18" t="s">
        <v>76</v>
      </c>
      <c r="C782" s="18">
        <v>13.8</v>
      </c>
      <c r="D782" s="18">
        <v>65</v>
      </c>
      <c r="E782" s="18" t="s">
        <v>43</v>
      </c>
      <c r="F782" s="18">
        <v>1</v>
      </c>
      <c r="G782" s="18" t="str">
        <f>B782&amp;C782&amp;D782&amp;E782&amp;F782</f>
        <v>GOV13.865TD1</v>
      </c>
      <c r="H782" s="4" t="s">
        <v>6</v>
      </c>
      <c r="I782" s="4">
        <v>1</v>
      </c>
      <c r="J782" s="4">
        <v>0.06</v>
      </c>
      <c r="K782" s="4">
        <v>0.4</v>
      </c>
      <c r="L782" s="4">
        <v>3</v>
      </c>
      <c r="M782" s="4">
        <v>9.9000000000000005E-2</v>
      </c>
      <c r="N782" s="4">
        <v>0.4</v>
      </c>
      <c r="O782" s="4">
        <v>0.15</v>
      </c>
      <c r="P782" s="4">
        <v>1</v>
      </c>
      <c r="Q782" s="4">
        <v>0.1</v>
      </c>
      <c r="R782" s="4">
        <v>1.35</v>
      </c>
      <c r="S782" s="4">
        <v>1.4</v>
      </c>
      <c r="T782" s="4">
        <v>0.1</v>
      </c>
      <c r="U782" s="4">
        <v>0.1</v>
      </c>
      <c r="V782" s="4" t="s">
        <v>1</v>
      </c>
      <c r="W782" s="4" t="s">
        <v>1</v>
      </c>
      <c r="X782" s="4" t="str">
        <f>""</f>
        <v/>
      </c>
      <c r="Y782" s="4" t="str">
        <f>""</f>
        <v/>
      </c>
      <c r="Z782" s="4" t="str">
        <f>""</f>
        <v/>
      </c>
      <c r="AA782" s="4" t="str">
        <f>""</f>
        <v/>
      </c>
      <c r="AB782" s="4" t="str">
        <f>""</f>
        <v/>
      </c>
      <c r="AC782" s="4" t="str">
        <f>""</f>
        <v/>
      </c>
      <c r="AD782" s="4" t="str">
        <f>""</f>
        <v/>
      </c>
      <c r="AE782" s="4" t="str">
        <f>""</f>
        <v/>
      </c>
      <c r="AF782" s="4" t="str">
        <f>""</f>
        <v/>
      </c>
      <c r="AG782" s="4" t="str">
        <f>""</f>
        <v/>
      </c>
      <c r="AH782" s="4" t="str">
        <f>""</f>
        <v/>
      </c>
      <c r="AI782" s="4" t="str">
        <f>""</f>
        <v/>
      </c>
      <c r="AJ782" s="4" t="str">
        <f>""</f>
        <v/>
      </c>
      <c r="AK782" s="4" t="str">
        <f>""</f>
        <v/>
      </c>
      <c r="AL782" s="4" t="str">
        <f>""</f>
        <v/>
      </c>
      <c r="AM782" s="4" t="str">
        <f>""</f>
        <v/>
      </c>
      <c r="AN782" s="4" t="str">
        <f>""</f>
        <v/>
      </c>
      <c r="AO782" s="4" t="str">
        <f>""</f>
        <v/>
      </c>
      <c r="AP782" s="4" t="str">
        <f>""</f>
        <v/>
      </c>
      <c r="AQ782" s="4" t="str">
        <f>""</f>
        <v/>
      </c>
      <c r="AR782" s="4" t="str">
        <f>""</f>
        <v/>
      </c>
      <c r="AS782" s="4" t="str">
        <f>""</f>
        <v/>
      </c>
    </row>
    <row r="783" spans="1:45" x14ac:dyDescent="0.25">
      <c r="A783" s="15"/>
      <c r="B783" s="16"/>
      <c r="C783" s="16"/>
      <c r="D783" s="16"/>
      <c r="E783" s="16"/>
      <c r="F783" s="16"/>
      <c r="G783" s="16"/>
      <c r="H783" s="14" t="s">
        <v>25</v>
      </c>
      <c r="I783" s="7" t="s">
        <v>26</v>
      </c>
      <c r="J783" s="7" t="s">
        <v>77</v>
      </c>
      <c r="K783" s="7" t="s">
        <v>78</v>
      </c>
      <c r="L783" s="7" t="s">
        <v>79</v>
      </c>
      <c r="M783" s="7" t="s">
        <v>80</v>
      </c>
      <c r="N783" s="7" t="s">
        <v>81</v>
      </c>
      <c r="O783" s="7" t="s">
        <v>82</v>
      </c>
      <c r="P783" s="7" t="s">
        <v>83</v>
      </c>
      <c r="Q783" s="7" t="s">
        <v>84</v>
      </c>
      <c r="R783" s="7" t="s">
        <v>85</v>
      </c>
      <c r="S783" s="7" t="s">
        <v>86</v>
      </c>
      <c r="T783" s="7" t="s">
        <v>87</v>
      </c>
      <c r="U783" s="7" t="s">
        <v>88</v>
      </c>
      <c r="V783" s="7" t="s">
        <v>89</v>
      </c>
      <c r="W783" s="7" t="s">
        <v>90</v>
      </c>
      <c r="X783" s="7" t="s">
        <v>91</v>
      </c>
      <c r="Y783" s="7" t="s">
        <v>92</v>
      </c>
      <c r="Z783" s="7" t="s">
        <v>93</v>
      </c>
      <c r="AA783" s="7" t="s">
        <v>94</v>
      </c>
      <c r="AB783" s="7" t="s">
        <v>95</v>
      </c>
      <c r="AC783" s="7" t="s">
        <v>96</v>
      </c>
      <c r="AD783" s="7" t="s">
        <v>97</v>
      </c>
      <c r="AE783" s="7" t="s">
        <v>98</v>
      </c>
      <c r="AF783" s="7" t="s">
        <v>99</v>
      </c>
      <c r="AI783" s="4" t="str">
        <f>""</f>
        <v/>
      </c>
      <c r="AJ783" s="4" t="str">
        <f>""</f>
        <v/>
      </c>
      <c r="AK783" s="4" t="str">
        <f>""</f>
        <v/>
      </c>
      <c r="AL783" s="4" t="str">
        <f>""</f>
        <v/>
      </c>
      <c r="AM783" s="4" t="str">
        <f>""</f>
        <v/>
      </c>
      <c r="AN783" s="4" t="str">
        <f>""</f>
        <v/>
      </c>
      <c r="AO783" s="4" t="str">
        <f>""</f>
        <v/>
      </c>
      <c r="AP783" s="4" t="str">
        <f>""</f>
        <v/>
      </c>
      <c r="AQ783" s="4" t="str">
        <f>""</f>
        <v/>
      </c>
      <c r="AR783" s="4" t="str">
        <f>""</f>
        <v/>
      </c>
      <c r="AS783" s="4" t="str">
        <f>""</f>
        <v/>
      </c>
    </row>
    <row r="784" spans="1:45" x14ac:dyDescent="0.25">
      <c r="A784" s="15"/>
      <c r="B784" s="17"/>
      <c r="C784" s="17"/>
      <c r="D784" s="17"/>
      <c r="E784" s="17"/>
      <c r="F784" s="17"/>
      <c r="G784" s="17"/>
      <c r="I784" s="8" t="s">
        <v>39</v>
      </c>
      <c r="J784" s="8"/>
      <c r="K784" s="8"/>
      <c r="L784" s="8"/>
      <c r="M784" s="8"/>
      <c r="N784" s="8"/>
      <c r="O784" s="8"/>
      <c r="P784" s="8">
        <v>15</v>
      </c>
      <c r="Q784" s="8">
        <v>15</v>
      </c>
      <c r="R784" s="8"/>
      <c r="S784" s="8">
        <v>15</v>
      </c>
      <c r="T784" s="8">
        <v>15</v>
      </c>
      <c r="U784" s="8"/>
      <c r="V784" s="8"/>
      <c r="W784" s="8"/>
      <c r="X784" s="8">
        <v>2</v>
      </c>
      <c r="Y784" s="8">
        <v>2</v>
      </c>
      <c r="Z784" s="8"/>
      <c r="AA784" s="8">
        <v>2</v>
      </c>
      <c r="AB784" s="8">
        <v>2</v>
      </c>
      <c r="AC784" s="8">
        <v>2</v>
      </c>
      <c r="AD784" s="8">
        <v>2</v>
      </c>
      <c r="AE784" s="8">
        <v>0.99</v>
      </c>
      <c r="AF784" s="8">
        <v>0</v>
      </c>
      <c r="AI784" s="4" t="str">
        <f>""</f>
        <v/>
      </c>
      <c r="AJ784" s="4" t="str">
        <f>""</f>
        <v/>
      </c>
      <c r="AK784" s="4" t="str">
        <f>""</f>
        <v/>
      </c>
      <c r="AL784" s="4" t="str">
        <f>""</f>
        <v/>
      </c>
      <c r="AM784" s="4" t="str">
        <f>""</f>
        <v/>
      </c>
      <c r="AN784" s="4" t="str">
        <f>""</f>
        <v/>
      </c>
      <c r="AO784" s="4" t="str">
        <f>""</f>
        <v/>
      </c>
      <c r="AP784" s="4" t="str">
        <f>""</f>
        <v/>
      </c>
      <c r="AQ784" s="4" t="str">
        <f>""</f>
        <v/>
      </c>
      <c r="AR784" s="4" t="str">
        <f>""</f>
        <v/>
      </c>
      <c r="AS784" s="4" t="str">
        <f>""</f>
        <v/>
      </c>
    </row>
    <row r="785" spans="1:45" x14ac:dyDescent="0.25">
      <c r="A785" s="15"/>
      <c r="B785" s="17"/>
      <c r="C785" s="17"/>
      <c r="D785" s="17"/>
      <c r="E785" s="17"/>
      <c r="F785" s="17"/>
      <c r="G785" s="17"/>
      <c r="I785" s="8" t="s">
        <v>40</v>
      </c>
      <c r="J785" s="8"/>
      <c r="K785" s="8"/>
      <c r="L785" s="8"/>
      <c r="M785" s="8"/>
      <c r="N785" s="8"/>
      <c r="O785" s="8"/>
      <c r="P785" s="8">
        <v>1.5</v>
      </c>
      <c r="Q785" s="8">
        <v>1.5</v>
      </c>
      <c r="R785" s="8">
        <f>2*$K$2</f>
        <v>0.02</v>
      </c>
      <c r="S785" s="8">
        <v>1.5</v>
      </c>
      <c r="T785" s="8">
        <v>1.5</v>
      </c>
      <c r="U785" s="8">
        <f>2*$K$2</f>
        <v>0.02</v>
      </c>
      <c r="V785" s="8"/>
      <c r="W785" s="8"/>
      <c r="X785" s="8">
        <f t="shared" ref="X785:Y785" si="96">2*$K$2</f>
        <v>0.02</v>
      </c>
      <c r="Y785" s="8">
        <f t="shared" si="96"/>
        <v>0.02</v>
      </c>
      <c r="Z785" s="8"/>
      <c r="AA785" s="8">
        <f t="shared" ref="AA785:AD785" si="97">2*$K$2</f>
        <v>0.02</v>
      </c>
      <c r="AB785" s="8">
        <f t="shared" si="97"/>
        <v>0.02</v>
      </c>
      <c r="AC785" s="8">
        <f t="shared" si="97"/>
        <v>0.02</v>
      </c>
      <c r="AD785" s="8">
        <f t="shared" si="97"/>
        <v>0.02</v>
      </c>
      <c r="AE785" s="8">
        <v>0</v>
      </c>
      <c r="AF785" s="8">
        <v>-0.3</v>
      </c>
      <c r="AI785" s="4" t="str">
        <f>""</f>
        <v/>
      </c>
      <c r="AJ785" s="4" t="str">
        <f>""</f>
        <v/>
      </c>
      <c r="AK785" s="4" t="str">
        <f>""</f>
        <v/>
      </c>
      <c r="AL785" s="4" t="str">
        <f>""</f>
        <v/>
      </c>
      <c r="AM785" s="4" t="str">
        <f>""</f>
        <v/>
      </c>
      <c r="AN785" s="4" t="str">
        <f>""</f>
        <v/>
      </c>
      <c r="AO785" s="4" t="str">
        <f>""</f>
        <v/>
      </c>
      <c r="AP785" s="4" t="str">
        <f>""</f>
        <v/>
      </c>
      <c r="AQ785" s="4" t="str">
        <f>""</f>
        <v/>
      </c>
      <c r="AR785" s="4" t="str">
        <f>""</f>
        <v/>
      </c>
      <c r="AS785" s="4" t="str">
        <f>""</f>
        <v/>
      </c>
    </row>
    <row r="786" spans="1:45" x14ac:dyDescent="0.25">
      <c r="A786" s="24" t="s">
        <v>41</v>
      </c>
      <c r="B786" s="18" t="s">
        <v>100</v>
      </c>
      <c r="C786" s="18">
        <v>13.8</v>
      </c>
      <c r="D786" s="18">
        <v>65</v>
      </c>
      <c r="E786" s="18" t="s">
        <v>43</v>
      </c>
      <c r="F786" s="18">
        <v>1</v>
      </c>
      <c r="G786" s="18" t="str">
        <f>B786&amp;C786&amp;D786&amp;E786&amp;F786</f>
        <v>PSS13.865TD1</v>
      </c>
      <c r="H786" s="4" t="s">
        <v>9</v>
      </c>
      <c r="I786" s="4">
        <v>1</v>
      </c>
      <c r="J786" s="4">
        <v>1</v>
      </c>
      <c r="K786" s="4">
        <v>0</v>
      </c>
      <c r="L786" s="4">
        <v>3</v>
      </c>
      <c r="M786" s="4">
        <v>0</v>
      </c>
      <c r="N786" s="4">
        <v>5</v>
      </c>
      <c r="O786" s="4">
        <v>1</v>
      </c>
      <c r="P786" s="4">
        <v>2.5</v>
      </c>
      <c r="Q786" s="4">
        <v>2.5</v>
      </c>
      <c r="R786" s="4">
        <v>0</v>
      </c>
      <c r="S786" s="4">
        <v>2.5</v>
      </c>
      <c r="T786" s="4">
        <v>0</v>
      </c>
      <c r="U786" s="4">
        <v>2.5</v>
      </c>
      <c r="V786" s="4">
        <v>0.39</v>
      </c>
      <c r="W786" s="4">
        <v>1</v>
      </c>
      <c r="X786" s="4">
        <v>0</v>
      </c>
      <c r="Y786" s="4">
        <v>0.1</v>
      </c>
      <c r="Z786" s="4">
        <v>6.5</v>
      </c>
      <c r="AA786" s="4">
        <v>0.44</v>
      </c>
      <c r="AB786" s="4">
        <v>0.08</v>
      </c>
      <c r="AC786" s="4">
        <v>0.2</v>
      </c>
      <c r="AD786" s="4">
        <v>0.98</v>
      </c>
      <c r="AE786" s="4">
        <v>0.1</v>
      </c>
      <c r="AF786" s="4">
        <v>-0.1</v>
      </c>
      <c r="AG786" s="4" t="s">
        <v>1</v>
      </c>
      <c r="AH786" s="4" t="s">
        <v>1</v>
      </c>
      <c r="AI786" s="4" t="str">
        <f>""</f>
        <v/>
      </c>
      <c r="AJ786" s="4" t="str">
        <f>""</f>
        <v/>
      </c>
      <c r="AK786" s="4" t="str">
        <f>""</f>
        <v/>
      </c>
      <c r="AL786" s="4" t="str">
        <f>""</f>
        <v/>
      </c>
      <c r="AM786" s="4" t="str">
        <f>""</f>
        <v/>
      </c>
      <c r="AN786" s="4" t="str">
        <f>""</f>
        <v/>
      </c>
      <c r="AO786" s="4" t="str">
        <f>""</f>
        <v/>
      </c>
      <c r="AP786" s="4" t="str">
        <f>""</f>
        <v/>
      </c>
      <c r="AQ786" s="4" t="str">
        <f>""</f>
        <v/>
      </c>
      <c r="AR786" s="4" t="str">
        <f>""</f>
        <v/>
      </c>
      <c r="AS786" s="4" t="str">
        <f>""</f>
        <v/>
      </c>
    </row>
    <row r="787" spans="1:45" x14ac:dyDescent="0.25">
      <c r="A787" s="27" t="s">
        <v>171</v>
      </c>
      <c r="B787" s="9"/>
      <c r="C787" s="9"/>
      <c r="D787" s="9"/>
      <c r="E787" s="9"/>
      <c r="F787" s="16"/>
      <c r="G787" s="16"/>
      <c r="H787" s="14" t="s">
        <v>25</v>
      </c>
      <c r="I787" s="7" t="s">
        <v>26</v>
      </c>
      <c r="J787" s="7" t="s">
        <v>103</v>
      </c>
      <c r="K787" s="7" t="s">
        <v>104</v>
      </c>
      <c r="L787" s="7" t="s">
        <v>105</v>
      </c>
      <c r="M787" s="7" t="s">
        <v>106</v>
      </c>
      <c r="N787" s="7" t="s">
        <v>107</v>
      </c>
      <c r="O787" s="7" t="s">
        <v>108</v>
      </c>
      <c r="P787" s="7" t="s">
        <v>109</v>
      </c>
      <c r="Q787" s="7" t="s">
        <v>110</v>
      </c>
      <c r="R787" s="7" t="s">
        <v>111</v>
      </c>
      <c r="S787" s="7" t="s">
        <v>112</v>
      </c>
      <c r="T787" s="7" t="s">
        <v>113</v>
      </c>
      <c r="U787" s="7" t="s">
        <v>114</v>
      </c>
      <c r="V787" s="7" t="s">
        <v>115</v>
      </c>
      <c r="W787" s="7" t="s">
        <v>116</v>
      </c>
      <c r="X787" s="7" t="s">
        <v>117</v>
      </c>
      <c r="Y787" s="7" t="s">
        <v>118</v>
      </c>
      <c r="Z787" s="7" t="s">
        <v>119</v>
      </c>
      <c r="AC787" s="4" t="str">
        <f>""</f>
        <v/>
      </c>
      <c r="AD787" s="4" t="str">
        <f>""</f>
        <v/>
      </c>
      <c r="AE787" s="4" t="str">
        <f>""</f>
        <v/>
      </c>
      <c r="AF787" s="4" t="str">
        <f>""</f>
        <v/>
      </c>
      <c r="AG787" s="4" t="str">
        <f>""</f>
        <v/>
      </c>
      <c r="AH787" s="4" t="str">
        <f>""</f>
        <v/>
      </c>
      <c r="AI787" s="4" t="str">
        <f>""</f>
        <v/>
      </c>
      <c r="AJ787" s="4" t="str">
        <f>""</f>
        <v/>
      </c>
      <c r="AK787" s="4" t="str">
        <f>""</f>
        <v/>
      </c>
      <c r="AL787" s="4" t="str">
        <f>""</f>
        <v/>
      </c>
      <c r="AM787" s="4" t="str">
        <f>""</f>
        <v/>
      </c>
      <c r="AN787" s="4" t="str">
        <f>""</f>
        <v/>
      </c>
      <c r="AO787" s="4" t="str">
        <f>""</f>
        <v/>
      </c>
      <c r="AP787" s="4" t="str">
        <f>""</f>
        <v/>
      </c>
      <c r="AQ787" s="4" t="str">
        <f>""</f>
        <v/>
      </c>
      <c r="AR787" s="4" t="str">
        <f>""</f>
        <v/>
      </c>
      <c r="AS787" s="4" t="str">
        <f>""</f>
        <v/>
      </c>
    </row>
    <row r="788" spans="1:45" x14ac:dyDescent="0.25">
      <c r="A788" s="25"/>
      <c r="B788" s="10"/>
      <c r="C788" s="10"/>
      <c r="D788" s="10"/>
      <c r="E788" s="10"/>
      <c r="F788" s="17"/>
      <c r="G788" s="17"/>
      <c r="I788" s="8" t="s">
        <v>39</v>
      </c>
      <c r="J788" s="8">
        <v>0.5</v>
      </c>
      <c r="K788" s="8">
        <v>75</v>
      </c>
      <c r="L788" s="8">
        <v>75</v>
      </c>
      <c r="M788" s="8">
        <v>10</v>
      </c>
      <c r="N788" s="8">
        <v>0</v>
      </c>
      <c r="O788" s="8">
        <v>1</v>
      </c>
      <c r="P788" s="8">
        <v>1.2</v>
      </c>
      <c r="Q788" s="8">
        <v>18</v>
      </c>
      <c r="R788" s="8">
        <v>118</v>
      </c>
      <c r="S788" s="8">
        <v>0</v>
      </c>
      <c r="T788" s="8">
        <v>1.1000000000000001</v>
      </c>
      <c r="U788" s="8">
        <v>10</v>
      </c>
      <c r="V788" s="8">
        <v>1.1000000000000001</v>
      </c>
      <c r="W788" s="8">
        <v>20</v>
      </c>
      <c r="X788" s="8">
        <v>1</v>
      </c>
      <c r="Y788" s="8">
        <v>0.5</v>
      </c>
      <c r="Z788" s="8">
        <v>90</v>
      </c>
      <c r="AC788" s="4" t="str">
        <f>""</f>
        <v/>
      </c>
      <c r="AD788" s="4" t="str">
        <f>""</f>
        <v/>
      </c>
      <c r="AE788" s="4" t="str">
        <f>""</f>
        <v/>
      </c>
      <c r="AF788" s="4" t="str">
        <f>""</f>
        <v/>
      </c>
      <c r="AG788" s="4" t="str">
        <f>""</f>
        <v/>
      </c>
      <c r="AH788" s="4" t="str">
        <f>""</f>
        <v/>
      </c>
      <c r="AI788" s="4" t="str">
        <f>""</f>
        <v/>
      </c>
      <c r="AJ788" s="4" t="str">
        <f>""</f>
        <v/>
      </c>
      <c r="AK788" s="4" t="str">
        <f>""</f>
        <v/>
      </c>
      <c r="AL788" s="4" t="str">
        <f>""</f>
        <v/>
      </c>
      <c r="AM788" s="4" t="str">
        <f>""</f>
        <v/>
      </c>
      <c r="AN788" s="4" t="str">
        <f>""</f>
        <v/>
      </c>
      <c r="AO788" s="4" t="str">
        <f>""</f>
        <v/>
      </c>
      <c r="AP788" s="4" t="str">
        <f>""</f>
        <v/>
      </c>
      <c r="AQ788" s="4" t="str">
        <f>""</f>
        <v/>
      </c>
      <c r="AR788" s="4" t="str">
        <f>""</f>
        <v/>
      </c>
      <c r="AS788" s="4" t="str">
        <f>""</f>
        <v/>
      </c>
    </row>
    <row r="789" spans="1:45" x14ac:dyDescent="0.25">
      <c r="A789" s="25"/>
      <c r="B789" s="10"/>
      <c r="C789" s="10"/>
      <c r="D789" s="10"/>
      <c r="E789" s="10"/>
      <c r="F789" s="17"/>
      <c r="G789" s="17"/>
      <c r="I789" s="8" t="s">
        <v>40</v>
      </c>
      <c r="J789" s="8">
        <v>0</v>
      </c>
      <c r="K789" s="8">
        <v>0</v>
      </c>
      <c r="L789" s="8">
        <v>0</v>
      </c>
      <c r="M789" s="8">
        <v>0.8</v>
      </c>
      <c r="N789" s="8">
        <v>-6</v>
      </c>
      <c r="O789" s="8">
        <v>0</v>
      </c>
      <c r="P789" s="8">
        <v>0</v>
      </c>
      <c r="Q789" s="8">
        <v>0</v>
      </c>
      <c r="R789" s="8">
        <v>0.8</v>
      </c>
      <c r="S789" s="8">
        <v>-118</v>
      </c>
      <c r="T789" s="8">
        <v>0</v>
      </c>
      <c r="U789" s="8">
        <v>1</v>
      </c>
      <c r="V789" s="8">
        <v>0</v>
      </c>
      <c r="W789" s="8">
        <v>1</v>
      </c>
      <c r="X789" s="8">
        <v>0</v>
      </c>
      <c r="Y789" s="8">
        <v>0</v>
      </c>
      <c r="Z789" s="8">
        <v>-90</v>
      </c>
      <c r="AC789" s="4" t="str">
        <f>""</f>
        <v/>
      </c>
      <c r="AD789" s="4" t="str">
        <f>""</f>
        <v/>
      </c>
      <c r="AE789" s="4" t="str">
        <f>""</f>
        <v/>
      </c>
      <c r="AF789" s="4" t="str">
        <f>""</f>
        <v/>
      </c>
      <c r="AG789" s="4" t="str">
        <f>""</f>
        <v/>
      </c>
      <c r="AH789" s="4" t="str">
        <f>""</f>
        <v/>
      </c>
      <c r="AI789" s="4" t="str">
        <f>""</f>
        <v/>
      </c>
      <c r="AJ789" s="4" t="str">
        <f>""</f>
        <v/>
      </c>
      <c r="AK789" s="4" t="str">
        <f>""</f>
        <v/>
      </c>
      <c r="AL789" s="4" t="str">
        <f>""</f>
        <v/>
      </c>
      <c r="AM789" s="4" t="str">
        <f>""</f>
        <v/>
      </c>
      <c r="AN789" s="4" t="str">
        <f>""</f>
        <v/>
      </c>
      <c r="AO789" s="4" t="str">
        <f>""</f>
        <v/>
      </c>
      <c r="AP789" s="4" t="str">
        <f>""</f>
        <v/>
      </c>
      <c r="AQ789" s="4" t="str">
        <f>""</f>
        <v/>
      </c>
      <c r="AR789" s="4" t="str">
        <f>""</f>
        <v/>
      </c>
      <c r="AS789" s="4" t="str">
        <f>""</f>
        <v/>
      </c>
    </row>
    <row r="790" spans="1:45" x14ac:dyDescent="0.25">
      <c r="A790" s="22" t="s">
        <v>41</v>
      </c>
      <c r="B790" s="18" t="s">
        <v>42</v>
      </c>
      <c r="C790" s="18">
        <v>13.8</v>
      </c>
      <c r="D790" s="18">
        <v>72</v>
      </c>
      <c r="E790" s="18" t="s">
        <v>43</v>
      </c>
      <c r="F790" s="18">
        <v>1</v>
      </c>
      <c r="G790" s="18" t="str">
        <f>B790&amp;C790&amp;D790&amp;E790&amp;F790</f>
        <v>AVR13.872TD1</v>
      </c>
      <c r="H790" s="4" t="s">
        <v>3</v>
      </c>
      <c r="I790" s="4">
        <v>1</v>
      </c>
      <c r="J790" s="4">
        <v>0</v>
      </c>
      <c r="K790" s="4">
        <v>10.75</v>
      </c>
      <c r="L790" s="4">
        <v>10.75</v>
      </c>
      <c r="M790" s="4">
        <v>5</v>
      </c>
      <c r="N790" s="4">
        <v>-0.87</v>
      </c>
      <c r="O790" s="4">
        <v>0</v>
      </c>
      <c r="P790" s="4">
        <v>1</v>
      </c>
      <c r="Q790" s="4">
        <v>0</v>
      </c>
      <c r="R790" s="4">
        <v>99</v>
      </c>
      <c r="S790" s="4">
        <v>-99</v>
      </c>
      <c r="T790" s="4">
        <v>0</v>
      </c>
      <c r="U790" s="4">
        <v>9.3000000000000007</v>
      </c>
      <c r="V790" s="4">
        <v>0</v>
      </c>
      <c r="W790" s="4">
        <v>11.63</v>
      </c>
      <c r="X790" s="4">
        <v>0.113</v>
      </c>
      <c r="Y790" s="4">
        <v>0.124</v>
      </c>
      <c r="Z790" s="4">
        <v>0</v>
      </c>
      <c r="AA790" s="4" t="s">
        <v>1</v>
      </c>
      <c r="AB790" s="4" t="s">
        <v>1</v>
      </c>
      <c r="AC790" s="4" t="str">
        <f>""</f>
        <v/>
      </c>
      <c r="AD790" s="4" t="str">
        <f>""</f>
        <v/>
      </c>
      <c r="AE790" s="4" t="str">
        <f>""</f>
        <v/>
      </c>
      <c r="AF790" s="4" t="str">
        <f>""</f>
        <v/>
      </c>
      <c r="AG790" s="4" t="str">
        <f>""</f>
        <v/>
      </c>
      <c r="AH790" s="4" t="str">
        <f>""</f>
        <v/>
      </c>
      <c r="AI790" s="4" t="str">
        <f>""</f>
        <v/>
      </c>
      <c r="AJ790" s="4" t="str">
        <f>""</f>
        <v/>
      </c>
      <c r="AK790" s="4" t="str">
        <f>""</f>
        <v/>
      </c>
      <c r="AL790" s="4" t="str">
        <f>""</f>
        <v/>
      </c>
      <c r="AM790" s="4" t="str">
        <f>""</f>
        <v/>
      </c>
      <c r="AN790" s="4" t="str">
        <f>""</f>
        <v/>
      </c>
      <c r="AO790" s="4" t="str">
        <f>""</f>
        <v/>
      </c>
      <c r="AP790" s="4" t="str">
        <f>""</f>
        <v/>
      </c>
      <c r="AQ790" s="4" t="str">
        <f>""</f>
        <v/>
      </c>
      <c r="AR790" s="4" t="str">
        <f>""</f>
        <v/>
      </c>
      <c r="AS790" s="4" t="str">
        <f>""</f>
        <v/>
      </c>
    </row>
    <row r="791" spans="1:45" x14ac:dyDescent="0.25">
      <c r="A791" s="15"/>
      <c r="B791" s="16"/>
      <c r="C791" s="16"/>
      <c r="D791" s="16"/>
      <c r="E791" s="16"/>
      <c r="F791" s="16"/>
      <c r="G791" s="16"/>
      <c r="H791" s="14" t="s">
        <v>25</v>
      </c>
      <c r="I791" s="7" t="s">
        <v>26</v>
      </c>
      <c r="J791" s="7" t="s">
        <v>44</v>
      </c>
      <c r="K791" s="7" t="s">
        <v>45</v>
      </c>
      <c r="L791" s="7" t="s">
        <v>46</v>
      </c>
      <c r="M791" s="7" t="s">
        <v>47</v>
      </c>
      <c r="N791" s="7" t="s">
        <v>48</v>
      </c>
      <c r="O791" s="7" t="s">
        <v>49</v>
      </c>
      <c r="P791" s="7" t="s">
        <v>50</v>
      </c>
      <c r="Q791" s="7" t="s">
        <v>51</v>
      </c>
      <c r="R791" s="7" t="s">
        <v>52</v>
      </c>
      <c r="S791" s="7" t="s">
        <v>53</v>
      </c>
      <c r="T791" s="7" t="s">
        <v>54</v>
      </c>
      <c r="U791" s="7" t="s">
        <v>55</v>
      </c>
      <c r="X791" s="4" t="str">
        <f>""</f>
        <v/>
      </c>
      <c r="Y791" s="4" t="str">
        <f>""</f>
        <v/>
      </c>
      <c r="Z791" s="4" t="str">
        <f>""</f>
        <v/>
      </c>
      <c r="AA791" s="4" t="str">
        <f>""</f>
        <v/>
      </c>
      <c r="AB791" s="4" t="str">
        <f>""</f>
        <v/>
      </c>
      <c r="AC791" s="4" t="str">
        <f>""</f>
        <v/>
      </c>
      <c r="AD791" s="4" t="str">
        <f>""</f>
        <v/>
      </c>
      <c r="AE791" s="4" t="str">
        <f>""</f>
        <v/>
      </c>
      <c r="AF791" s="4" t="str">
        <f>""</f>
        <v/>
      </c>
      <c r="AG791" s="4" t="str">
        <f>""</f>
        <v/>
      </c>
      <c r="AH791" s="4" t="str">
        <f>""</f>
        <v/>
      </c>
      <c r="AI791" s="4" t="str">
        <f>""</f>
        <v/>
      </c>
      <c r="AJ791" s="4" t="str">
        <f>""</f>
        <v/>
      </c>
      <c r="AK791" s="4" t="str">
        <f>""</f>
        <v/>
      </c>
      <c r="AL791" s="4" t="str">
        <f>""</f>
        <v/>
      </c>
      <c r="AM791" s="4" t="str">
        <f>""</f>
        <v/>
      </c>
      <c r="AN791" s="4" t="str">
        <f>""</f>
        <v/>
      </c>
      <c r="AO791" s="4" t="str">
        <f>""</f>
        <v/>
      </c>
      <c r="AP791" s="4" t="str">
        <f>""</f>
        <v/>
      </c>
      <c r="AQ791" s="4" t="str">
        <f>""</f>
        <v/>
      </c>
      <c r="AR791" s="4" t="str">
        <f>""</f>
        <v/>
      </c>
      <c r="AS791" s="4" t="str">
        <f>""</f>
        <v/>
      </c>
    </row>
    <row r="792" spans="1:45" x14ac:dyDescent="0.25">
      <c r="A792" s="15"/>
      <c r="B792" s="17"/>
      <c r="C792" s="17"/>
      <c r="D792" s="17"/>
      <c r="E792" s="17"/>
      <c r="F792" s="17"/>
      <c r="G792" s="17"/>
      <c r="I792" s="8" t="s">
        <v>39</v>
      </c>
      <c r="J792" s="8">
        <v>10</v>
      </c>
      <c r="K792" s="8">
        <v>0.2</v>
      </c>
      <c r="L792" s="8">
        <v>0.2</v>
      </c>
      <c r="M792" s="8">
        <v>10</v>
      </c>
      <c r="N792" s="8">
        <v>3</v>
      </c>
      <c r="O792" s="8">
        <v>2.5</v>
      </c>
      <c r="P792" s="8"/>
      <c r="Q792" s="8"/>
      <c r="R792" s="8"/>
      <c r="S792" s="8"/>
      <c r="T792" s="8"/>
      <c r="U792" s="8"/>
      <c r="X792" s="4" t="str">
        <f>""</f>
        <v/>
      </c>
      <c r="Y792" s="4" t="str">
        <f>""</f>
        <v/>
      </c>
      <c r="Z792" s="4" t="str">
        <f>""</f>
        <v/>
      </c>
      <c r="AA792" s="4" t="str">
        <f>""</f>
        <v/>
      </c>
      <c r="AB792" s="4" t="str">
        <f>""</f>
        <v/>
      </c>
      <c r="AC792" s="4" t="str">
        <f>""</f>
        <v/>
      </c>
      <c r="AD792" s="4" t="str">
        <f>""</f>
        <v/>
      </c>
      <c r="AE792" s="4" t="str">
        <f>""</f>
        <v/>
      </c>
      <c r="AF792" s="4" t="str">
        <f>""</f>
        <v/>
      </c>
      <c r="AG792" s="4" t="str">
        <f>""</f>
        <v/>
      </c>
      <c r="AH792" s="4" t="str">
        <f>""</f>
        <v/>
      </c>
      <c r="AI792" s="4" t="str">
        <f>""</f>
        <v/>
      </c>
      <c r="AJ792" s="4" t="str">
        <f>""</f>
        <v/>
      </c>
      <c r="AK792" s="4" t="str">
        <f>""</f>
        <v/>
      </c>
      <c r="AL792" s="4" t="str">
        <f>""</f>
        <v/>
      </c>
      <c r="AM792" s="4" t="str">
        <f>""</f>
        <v/>
      </c>
      <c r="AN792" s="4" t="str">
        <f>""</f>
        <v/>
      </c>
      <c r="AO792" s="4" t="str">
        <f>""</f>
        <v/>
      </c>
      <c r="AP792" s="4" t="str">
        <f>""</f>
        <v/>
      </c>
      <c r="AQ792" s="4" t="str">
        <f>""</f>
        <v/>
      </c>
      <c r="AR792" s="4" t="str">
        <f>""</f>
        <v/>
      </c>
      <c r="AS792" s="4" t="str">
        <f>""</f>
        <v/>
      </c>
    </row>
    <row r="793" spans="1:45" x14ac:dyDescent="0.25">
      <c r="A793" s="15"/>
      <c r="B793" s="17"/>
      <c r="C793" s="17"/>
      <c r="D793" s="17"/>
      <c r="E793" s="17"/>
      <c r="F793" s="17"/>
      <c r="G793" s="17"/>
      <c r="I793" s="8" t="s">
        <v>40</v>
      </c>
      <c r="J793" s="8">
        <v>1</v>
      </c>
      <c r="K793" s="8">
        <f>4*$K$2</f>
        <v>0.04</v>
      </c>
      <c r="L793" s="8">
        <f>4*$K$2</f>
        <v>0.04</v>
      </c>
      <c r="M793" s="8">
        <v>1</v>
      </c>
      <c r="N793" s="8">
        <v>0</v>
      </c>
      <c r="O793" s="8"/>
      <c r="P793" s="8"/>
      <c r="Q793" s="8"/>
      <c r="R793" s="8"/>
      <c r="S793" s="8"/>
      <c r="T793" s="8">
        <v>0</v>
      </c>
      <c r="U793" s="8"/>
      <c r="X793" s="4" t="str">
        <f>""</f>
        <v/>
      </c>
      <c r="Y793" s="4" t="str">
        <f>""</f>
        <v/>
      </c>
      <c r="Z793" s="4" t="str">
        <f>""</f>
        <v/>
      </c>
      <c r="AA793" s="4" t="str">
        <f>""</f>
        <v/>
      </c>
      <c r="AB793" s="4" t="str">
        <f>""</f>
        <v/>
      </c>
      <c r="AC793" s="4" t="str">
        <f>""</f>
        <v/>
      </c>
      <c r="AD793" s="4" t="str">
        <f>""</f>
        <v/>
      </c>
      <c r="AE793" s="4" t="str">
        <f>""</f>
        <v/>
      </c>
      <c r="AF793" s="4" t="str">
        <f>""</f>
        <v/>
      </c>
      <c r="AG793" s="4" t="str">
        <f>""</f>
        <v/>
      </c>
      <c r="AH793" s="4" t="str">
        <f>""</f>
        <v/>
      </c>
      <c r="AI793" s="4" t="str">
        <f>""</f>
        <v/>
      </c>
      <c r="AJ793" s="4" t="str">
        <f>""</f>
        <v/>
      </c>
      <c r="AK793" s="4" t="str">
        <f>""</f>
        <v/>
      </c>
      <c r="AL793" s="4" t="str">
        <f>""</f>
        <v/>
      </c>
      <c r="AM793" s="4" t="str">
        <f>""</f>
        <v/>
      </c>
      <c r="AN793" s="4" t="str">
        <f>""</f>
        <v/>
      </c>
      <c r="AO793" s="4" t="str">
        <f>""</f>
        <v/>
      </c>
      <c r="AP793" s="4" t="str">
        <f>""</f>
        <v/>
      </c>
      <c r="AQ793" s="4" t="str">
        <f>""</f>
        <v/>
      </c>
      <c r="AR793" s="4" t="str">
        <f>""</f>
        <v/>
      </c>
      <c r="AS793" s="4" t="str">
        <f>""</f>
        <v/>
      </c>
    </row>
    <row r="794" spans="1:45" x14ac:dyDescent="0.25">
      <c r="A794" s="23" t="s">
        <v>41</v>
      </c>
      <c r="B794" s="18" t="s">
        <v>62</v>
      </c>
      <c r="C794" s="18">
        <v>13.8</v>
      </c>
      <c r="D794" s="18">
        <v>72</v>
      </c>
      <c r="E794" s="18" t="s">
        <v>43</v>
      </c>
      <c r="F794" s="18">
        <v>1</v>
      </c>
      <c r="G794" s="18" t="str">
        <f>B794&amp;C794&amp;D794&amp;E794&amp;F794</f>
        <v>GEN13.872TD1</v>
      </c>
      <c r="H794" s="4" t="s">
        <v>0</v>
      </c>
      <c r="I794" s="4">
        <v>1</v>
      </c>
      <c r="J794" s="4">
        <v>9.3000000000000007</v>
      </c>
      <c r="K794" s="4">
        <v>9.6000000000000002E-2</v>
      </c>
      <c r="L794" s="4">
        <v>7.4999999999999997E-2</v>
      </c>
      <c r="M794" s="4">
        <v>3.42</v>
      </c>
      <c r="N794" s="4">
        <v>0</v>
      </c>
      <c r="O794" s="4">
        <v>1.1499999999999999</v>
      </c>
      <c r="P794" s="4">
        <v>0.748</v>
      </c>
      <c r="Q794" s="4">
        <v>0.32</v>
      </c>
      <c r="R794" s="4">
        <v>0.22</v>
      </c>
      <c r="S794" s="4">
        <v>0.13</v>
      </c>
      <c r="T794" s="4">
        <v>0.245</v>
      </c>
      <c r="U794" s="4">
        <v>0.77</v>
      </c>
      <c r="V794" s="4" t="s">
        <v>1</v>
      </c>
      <c r="W794" s="4" t="s">
        <v>1</v>
      </c>
      <c r="X794" s="4" t="str">
        <f>""</f>
        <v/>
      </c>
      <c r="Y794" s="4" t="str">
        <f>""</f>
        <v/>
      </c>
      <c r="Z794" s="4" t="str">
        <f>""</f>
        <v/>
      </c>
      <c r="AA794" s="4" t="str">
        <f>""</f>
        <v/>
      </c>
      <c r="AB794" s="4" t="str">
        <f>""</f>
        <v/>
      </c>
      <c r="AC794" s="4" t="str">
        <f>""</f>
        <v/>
      </c>
      <c r="AD794" s="4" t="str">
        <f>""</f>
        <v/>
      </c>
      <c r="AE794" s="4" t="str">
        <f>""</f>
        <v/>
      </c>
      <c r="AF794" s="4" t="str">
        <f>""</f>
        <v/>
      </c>
      <c r="AG794" s="4" t="str">
        <f>""</f>
        <v/>
      </c>
      <c r="AH794" s="4" t="str">
        <f>""</f>
        <v/>
      </c>
      <c r="AI794" s="4" t="str">
        <f>""</f>
        <v/>
      </c>
      <c r="AJ794" s="4" t="str">
        <f>""</f>
        <v/>
      </c>
      <c r="AK794" s="4" t="str">
        <f>""</f>
        <v/>
      </c>
      <c r="AL794" s="4" t="str">
        <f>""</f>
        <v/>
      </c>
      <c r="AM794" s="4" t="str">
        <f>""</f>
        <v/>
      </c>
      <c r="AN794" s="4" t="str">
        <f>""</f>
        <v/>
      </c>
      <c r="AO794" s="4" t="str">
        <f>""</f>
        <v/>
      </c>
      <c r="AP794" s="4" t="str">
        <f>""</f>
        <v/>
      </c>
      <c r="AQ794" s="4" t="str">
        <f>""</f>
        <v/>
      </c>
      <c r="AR794" s="4" t="str">
        <f>""</f>
        <v/>
      </c>
      <c r="AS794" s="4" t="str">
        <f>""</f>
        <v/>
      </c>
    </row>
    <row r="795" spans="1:45" x14ac:dyDescent="0.25">
      <c r="A795" s="15"/>
      <c r="B795" s="16"/>
      <c r="C795" s="16"/>
      <c r="D795" s="16"/>
      <c r="E795" s="16"/>
      <c r="F795" s="16"/>
      <c r="G795" s="16"/>
      <c r="H795" s="14" t="s">
        <v>25</v>
      </c>
      <c r="I795" s="7" t="s">
        <v>26</v>
      </c>
      <c r="J795" s="7" t="s">
        <v>64</v>
      </c>
      <c r="K795" s="7" t="s">
        <v>65</v>
      </c>
      <c r="L795" s="7" t="s">
        <v>66</v>
      </c>
      <c r="M795" s="7" t="s">
        <v>67</v>
      </c>
      <c r="N795" s="7" t="s">
        <v>68</v>
      </c>
      <c r="O795" s="7" t="s">
        <v>69</v>
      </c>
      <c r="P795" s="7" t="s">
        <v>70</v>
      </c>
      <c r="Q795" s="7" t="s">
        <v>71</v>
      </c>
      <c r="R795" s="7" t="s">
        <v>72</v>
      </c>
      <c r="S795" s="7" t="s">
        <v>73</v>
      </c>
      <c r="T795" s="7" t="s">
        <v>74</v>
      </c>
      <c r="U795" s="7" t="s">
        <v>75</v>
      </c>
      <c r="X795" s="4" t="str">
        <f>""</f>
        <v/>
      </c>
      <c r="Y795" s="4" t="str">
        <f>""</f>
        <v/>
      </c>
      <c r="Z795" s="4" t="str">
        <f>""</f>
        <v/>
      </c>
      <c r="AA795" s="4" t="str">
        <f>""</f>
        <v/>
      </c>
      <c r="AB795" s="4" t="str">
        <f>""</f>
        <v/>
      </c>
      <c r="AC795" s="4" t="str">
        <f>""</f>
        <v/>
      </c>
      <c r="AD795" s="4" t="str">
        <f>""</f>
        <v/>
      </c>
      <c r="AE795" s="4" t="str">
        <f>""</f>
        <v/>
      </c>
      <c r="AF795" s="4" t="str">
        <f>""</f>
        <v/>
      </c>
      <c r="AG795" s="4" t="str">
        <f>""</f>
        <v/>
      </c>
      <c r="AH795" s="4" t="str">
        <f>""</f>
        <v/>
      </c>
      <c r="AI795" s="4" t="str">
        <f>""</f>
        <v/>
      </c>
      <c r="AJ795" s="4" t="str">
        <f>""</f>
        <v/>
      </c>
      <c r="AK795" s="4" t="str">
        <f>""</f>
        <v/>
      </c>
      <c r="AL795" s="4" t="str">
        <f>""</f>
        <v/>
      </c>
      <c r="AM795" s="4" t="str">
        <f>""</f>
        <v/>
      </c>
      <c r="AN795" s="4" t="str">
        <f>""</f>
        <v/>
      </c>
      <c r="AO795" s="4" t="str">
        <f>""</f>
        <v/>
      </c>
      <c r="AP795" s="4" t="str">
        <f>""</f>
        <v/>
      </c>
      <c r="AQ795" s="4" t="str">
        <f>""</f>
        <v/>
      </c>
      <c r="AR795" s="4" t="str">
        <f>""</f>
        <v/>
      </c>
      <c r="AS795" s="4" t="str">
        <f>""</f>
        <v/>
      </c>
    </row>
    <row r="796" spans="1:45" x14ac:dyDescent="0.25">
      <c r="A796" s="15"/>
      <c r="B796" s="17"/>
      <c r="C796" s="17"/>
      <c r="D796" s="17"/>
      <c r="E796" s="17"/>
      <c r="F796" s="17"/>
      <c r="G796" s="17"/>
      <c r="I796" s="8" t="s">
        <v>39</v>
      </c>
      <c r="J796" s="8">
        <v>1</v>
      </c>
      <c r="K796" s="8">
        <v>2</v>
      </c>
      <c r="L796" s="8">
        <v>30</v>
      </c>
      <c r="M796" s="8">
        <v>0.1</v>
      </c>
      <c r="N796" s="8">
        <v>1</v>
      </c>
      <c r="O796" s="8">
        <v>0.3</v>
      </c>
      <c r="P796" s="8">
        <v>1</v>
      </c>
      <c r="Q796" s="8">
        <v>1</v>
      </c>
      <c r="R796" s="8">
        <v>30</v>
      </c>
      <c r="S796" s="8">
        <v>1.5</v>
      </c>
      <c r="T796" s="8">
        <v>0.5</v>
      </c>
      <c r="U796" s="8">
        <v>0.15</v>
      </c>
      <c r="X796" s="4" t="str">
        <f>""</f>
        <v/>
      </c>
      <c r="Y796" s="4" t="str">
        <f>""</f>
        <v/>
      </c>
      <c r="Z796" s="4" t="str">
        <f>""</f>
        <v/>
      </c>
      <c r="AA796" s="4" t="str">
        <f>""</f>
        <v/>
      </c>
      <c r="AB796" s="4" t="str">
        <f>""</f>
        <v/>
      </c>
      <c r="AC796" s="4" t="str">
        <f>""</f>
        <v/>
      </c>
      <c r="AD796" s="4" t="str">
        <f>""</f>
        <v/>
      </c>
      <c r="AE796" s="4" t="str">
        <f>""</f>
        <v/>
      </c>
      <c r="AF796" s="4" t="str">
        <f>""</f>
        <v/>
      </c>
      <c r="AG796" s="4" t="str">
        <f>""</f>
        <v/>
      </c>
      <c r="AH796" s="4" t="str">
        <f>""</f>
        <v/>
      </c>
      <c r="AI796" s="4" t="str">
        <f>""</f>
        <v/>
      </c>
      <c r="AJ796" s="4" t="str">
        <f>""</f>
        <v/>
      </c>
      <c r="AK796" s="4" t="str">
        <f>""</f>
        <v/>
      </c>
      <c r="AL796" s="4" t="str">
        <f>""</f>
        <v/>
      </c>
      <c r="AM796" s="4" t="str">
        <f>""</f>
        <v/>
      </c>
      <c r="AN796" s="4" t="str">
        <f>""</f>
        <v/>
      </c>
      <c r="AO796" s="4" t="str">
        <f>""</f>
        <v/>
      </c>
      <c r="AP796" s="4" t="str">
        <f>""</f>
        <v/>
      </c>
      <c r="AQ796" s="4" t="str">
        <f>""</f>
        <v/>
      </c>
      <c r="AR796" s="4" t="str">
        <f>""</f>
        <v/>
      </c>
      <c r="AS796" s="4" t="str">
        <f>""</f>
        <v/>
      </c>
    </row>
    <row r="797" spans="1:45" x14ac:dyDescent="0.25">
      <c r="A797" s="15"/>
      <c r="B797" s="17"/>
      <c r="C797" s="17"/>
      <c r="D797" s="17"/>
      <c r="E797" s="17"/>
      <c r="F797" s="17"/>
      <c r="G797" s="17"/>
      <c r="I797" s="8" t="s">
        <v>40</v>
      </c>
      <c r="J797" s="8">
        <v>0</v>
      </c>
      <c r="K797" s="8">
        <v>0</v>
      </c>
      <c r="L797" s="8">
        <f>4*$K$2</f>
        <v>0.04</v>
      </c>
      <c r="M797" s="8">
        <f>4*$K$2</f>
        <v>0.04</v>
      </c>
      <c r="N797" s="8">
        <f>4*$K$2</f>
        <v>0.04</v>
      </c>
      <c r="O797" s="8">
        <v>0</v>
      </c>
      <c r="P797" s="8">
        <v>0</v>
      </c>
      <c r="Q797" s="8">
        <v>0</v>
      </c>
      <c r="R797" s="8">
        <v>0.5</v>
      </c>
      <c r="S797" s="8">
        <v>0.8</v>
      </c>
      <c r="T797" s="8">
        <v>0</v>
      </c>
      <c r="U797" s="8">
        <v>0</v>
      </c>
      <c r="X797" s="4" t="str">
        <f>""</f>
        <v/>
      </c>
      <c r="Y797" s="4" t="str">
        <f>""</f>
        <v/>
      </c>
      <c r="Z797" s="4" t="str">
        <f>""</f>
        <v/>
      </c>
      <c r="AA797" s="4" t="str">
        <f>""</f>
        <v/>
      </c>
      <c r="AB797" s="4" t="str">
        <f>""</f>
        <v/>
      </c>
      <c r="AC797" s="4" t="str">
        <f>""</f>
        <v/>
      </c>
      <c r="AD797" s="4" t="str">
        <f>""</f>
        <v/>
      </c>
      <c r="AE797" s="4" t="str">
        <f>""</f>
        <v/>
      </c>
      <c r="AF797" s="4" t="str">
        <f>""</f>
        <v/>
      </c>
      <c r="AG797" s="4" t="str">
        <f>""</f>
        <v/>
      </c>
      <c r="AH797" s="4" t="str">
        <f>""</f>
        <v/>
      </c>
      <c r="AI797" s="4" t="str">
        <f>""</f>
        <v/>
      </c>
      <c r="AJ797" s="4" t="str">
        <f>""</f>
        <v/>
      </c>
      <c r="AK797" s="4" t="str">
        <f>""</f>
        <v/>
      </c>
      <c r="AL797" s="4" t="str">
        <f>""</f>
        <v/>
      </c>
      <c r="AM797" s="4" t="str">
        <f>""</f>
        <v/>
      </c>
      <c r="AN797" s="4" t="str">
        <f>""</f>
        <v/>
      </c>
      <c r="AO797" s="4" t="str">
        <f>""</f>
        <v/>
      </c>
      <c r="AP797" s="4" t="str">
        <f>""</f>
        <v/>
      </c>
      <c r="AQ797" s="4" t="str">
        <f>""</f>
        <v/>
      </c>
      <c r="AR797" s="4" t="str">
        <f>""</f>
        <v/>
      </c>
      <c r="AS797" s="4" t="str">
        <f>""</f>
        <v/>
      </c>
    </row>
    <row r="798" spans="1:45" x14ac:dyDescent="0.25">
      <c r="A798" s="23" t="s">
        <v>41</v>
      </c>
      <c r="B798" s="18" t="s">
        <v>76</v>
      </c>
      <c r="C798" s="18">
        <v>13.8</v>
      </c>
      <c r="D798" s="18">
        <v>72</v>
      </c>
      <c r="E798" s="18" t="s">
        <v>43</v>
      </c>
      <c r="F798" s="18">
        <v>1</v>
      </c>
      <c r="G798" s="18" t="str">
        <f>B798&amp;C798&amp;D798&amp;E798&amp;F798</f>
        <v>GOV13.872TD1</v>
      </c>
      <c r="H798" s="4" t="s">
        <v>6</v>
      </c>
      <c r="I798" s="4">
        <v>1</v>
      </c>
      <c r="J798" s="4">
        <v>0.06</v>
      </c>
      <c r="K798" s="4">
        <v>0.4</v>
      </c>
      <c r="L798" s="4">
        <v>3</v>
      </c>
      <c r="M798" s="4">
        <v>9.9000000000000005E-2</v>
      </c>
      <c r="N798" s="4">
        <v>0.4</v>
      </c>
      <c r="O798" s="4">
        <v>0.15</v>
      </c>
      <c r="P798" s="4">
        <v>1</v>
      </c>
      <c r="Q798" s="4">
        <v>0.1</v>
      </c>
      <c r="R798" s="4">
        <v>1.35</v>
      </c>
      <c r="S798" s="4">
        <v>1.4</v>
      </c>
      <c r="T798" s="4">
        <v>0.1</v>
      </c>
      <c r="U798" s="4">
        <v>0.1</v>
      </c>
      <c r="V798" s="4" t="s">
        <v>1</v>
      </c>
      <c r="W798" s="4" t="s">
        <v>1</v>
      </c>
      <c r="X798" s="4" t="str">
        <f>""</f>
        <v/>
      </c>
      <c r="Y798" s="4" t="str">
        <f>""</f>
        <v/>
      </c>
      <c r="Z798" s="4" t="str">
        <f>""</f>
        <v/>
      </c>
      <c r="AA798" s="4" t="str">
        <f>""</f>
        <v/>
      </c>
      <c r="AB798" s="4" t="str">
        <f>""</f>
        <v/>
      </c>
      <c r="AC798" s="4" t="str">
        <f>""</f>
        <v/>
      </c>
      <c r="AD798" s="4" t="str">
        <f>""</f>
        <v/>
      </c>
      <c r="AE798" s="4" t="str">
        <f>""</f>
        <v/>
      </c>
      <c r="AF798" s="4" t="str">
        <f>""</f>
        <v/>
      </c>
      <c r="AG798" s="4" t="str">
        <f>""</f>
        <v/>
      </c>
      <c r="AH798" s="4" t="str">
        <f>""</f>
        <v/>
      </c>
      <c r="AI798" s="4" t="str">
        <f>""</f>
        <v/>
      </c>
      <c r="AJ798" s="4" t="str">
        <f>""</f>
        <v/>
      </c>
      <c r="AK798" s="4" t="str">
        <f>""</f>
        <v/>
      </c>
      <c r="AL798" s="4" t="str">
        <f>""</f>
        <v/>
      </c>
      <c r="AM798" s="4" t="str">
        <f>""</f>
        <v/>
      </c>
      <c r="AN798" s="4" t="str">
        <f>""</f>
        <v/>
      </c>
      <c r="AO798" s="4" t="str">
        <f>""</f>
        <v/>
      </c>
      <c r="AP798" s="4" t="str">
        <f>""</f>
        <v/>
      </c>
      <c r="AQ798" s="4" t="str">
        <f>""</f>
        <v/>
      </c>
      <c r="AR798" s="4" t="str">
        <f>""</f>
        <v/>
      </c>
      <c r="AS798" s="4" t="str">
        <f>""</f>
        <v/>
      </c>
    </row>
    <row r="799" spans="1:45" x14ac:dyDescent="0.25">
      <c r="A799" s="15"/>
      <c r="B799" s="16"/>
      <c r="C799" s="16"/>
      <c r="D799" s="16"/>
      <c r="E799" s="16"/>
      <c r="F799" s="16"/>
      <c r="G799" s="16"/>
      <c r="H799" s="14" t="s">
        <v>25</v>
      </c>
      <c r="I799" s="7" t="s">
        <v>26</v>
      </c>
      <c r="J799" s="7" t="s">
        <v>77</v>
      </c>
      <c r="K799" s="7" t="s">
        <v>78</v>
      </c>
      <c r="L799" s="7" t="s">
        <v>79</v>
      </c>
      <c r="M799" s="7" t="s">
        <v>80</v>
      </c>
      <c r="N799" s="7" t="s">
        <v>81</v>
      </c>
      <c r="O799" s="7" t="s">
        <v>82</v>
      </c>
      <c r="P799" s="7" t="s">
        <v>83</v>
      </c>
      <c r="Q799" s="7" t="s">
        <v>84</v>
      </c>
      <c r="R799" s="7" t="s">
        <v>85</v>
      </c>
      <c r="S799" s="7" t="s">
        <v>86</v>
      </c>
      <c r="T799" s="7" t="s">
        <v>87</v>
      </c>
      <c r="U799" s="7" t="s">
        <v>88</v>
      </c>
      <c r="V799" s="7" t="s">
        <v>89</v>
      </c>
      <c r="W799" s="7" t="s">
        <v>90</v>
      </c>
      <c r="X799" s="7" t="s">
        <v>91</v>
      </c>
      <c r="Y799" s="7" t="s">
        <v>92</v>
      </c>
      <c r="Z799" s="7" t="s">
        <v>93</v>
      </c>
      <c r="AA799" s="7" t="s">
        <v>94</v>
      </c>
      <c r="AB799" s="7" t="s">
        <v>95</v>
      </c>
      <c r="AC799" s="7" t="s">
        <v>96</v>
      </c>
      <c r="AD799" s="7" t="s">
        <v>97</v>
      </c>
      <c r="AE799" s="7" t="s">
        <v>98</v>
      </c>
      <c r="AF799" s="7" t="s">
        <v>99</v>
      </c>
      <c r="AI799" s="4" t="str">
        <f>""</f>
        <v/>
      </c>
      <c r="AJ799" s="4" t="str">
        <f>""</f>
        <v/>
      </c>
      <c r="AK799" s="4" t="str">
        <f>""</f>
        <v/>
      </c>
      <c r="AL799" s="4" t="str">
        <f>""</f>
        <v/>
      </c>
      <c r="AM799" s="4" t="str">
        <f>""</f>
        <v/>
      </c>
      <c r="AN799" s="4" t="str">
        <f>""</f>
        <v/>
      </c>
      <c r="AO799" s="4" t="str">
        <f>""</f>
        <v/>
      </c>
      <c r="AP799" s="4" t="str">
        <f>""</f>
        <v/>
      </c>
      <c r="AQ799" s="4" t="str">
        <f>""</f>
        <v/>
      </c>
      <c r="AR799" s="4" t="str">
        <f>""</f>
        <v/>
      </c>
      <c r="AS799" s="4" t="str">
        <f>""</f>
        <v/>
      </c>
    </row>
    <row r="800" spans="1:45" x14ac:dyDescent="0.25">
      <c r="A800" s="15"/>
      <c r="B800" s="17"/>
      <c r="C800" s="17"/>
      <c r="D800" s="17"/>
      <c r="E800" s="17"/>
      <c r="F800" s="17"/>
      <c r="G800" s="17"/>
      <c r="I800" s="8" t="s">
        <v>39</v>
      </c>
      <c r="J800" s="8"/>
      <c r="K800" s="8"/>
      <c r="L800" s="8"/>
      <c r="M800" s="8"/>
      <c r="N800" s="8"/>
      <c r="O800" s="8"/>
      <c r="P800" s="8">
        <v>15</v>
      </c>
      <c r="Q800" s="8">
        <v>15</v>
      </c>
      <c r="R800" s="8"/>
      <c r="S800" s="8">
        <v>15</v>
      </c>
      <c r="T800" s="8">
        <v>15</v>
      </c>
      <c r="U800" s="8"/>
      <c r="V800" s="8"/>
      <c r="W800" s="8"/>
      <c r="X800" s="8">
        <v>2</v>
      </c>
      <c r="Y800" s="8">
        <v>2</v>
      </c>
      <c r="Z800" s="8"/>
      <c r="AA800" s="8">
        <v>2</v>
      </c>
      <c r="AB800" s="8">
        <v>2</v>
      </c>
      <c r="AC800" s="8">
        <v>2</v>
      </c>
      <c r="AD800" s="8">
        <v>2</v>
      </c>
      <c r="AE800" s="8">
        <v>0.99</v>
      </c>
      <c r="AF800" s="8">
        <v>0</v>
      </c>
      <c r="AI800" s="4" t="str">
        <f>""</f>
        <v/>
      </c>
      <c r="AJ800" s="4" t="str">
        <f>""</f>
        <v/>
      </c>
      <c r="AK800" s="4" t="str">
        <f>""</f>
        <v/>
      </c>
      <c r="AL800" s="4" t="str">
        <f>""</f>
        <v/>
      </c>
      <c r="AM800" s="4" t="str">
        <f>""</f>
        <v/>
      </c>
      <c r="AN800" s="4" t="str">
        <f>""</f>
        <v/>
      </c>
      <c r="AO800" s="4" t="str">
        <f>""</f>
        <v/>
      </c>
      <c r="AP800" s="4" t="str">
        <f>""</f>
        <v/>
      </c>
      <c r="AQ800" s="4" t="str">
        <f>""</f>
        <v/>
      </c>
      <c r="AR800" s="4" t="str">
        <f>""</f>
        <v/>
      </c>
      <c r="AS800" s="4" t="str">
        <f>""</f>
        <v/>
      </c>
    </row>
    <row r="801" spans="1:45" x14ac:dyDescent="0.25">
      <c r="A801" s="15"/>
      <c r="B801" s="17"/>
      <c r="C801" s="17"/>
      <c r="D801" s="17"/>
      <c r="E801" s="17"/>
      <c r="F801" s="17"/>
      <c r="G801" s="17"/>
      <c r="I801" s="8" t="s">
        <v>40</v>
      </c>
      <c r="J801" s="8"/>
      <c r="K801" s="8"/>
      <c r="L801" s="8"/>
      <c r="M801" s="8"/>
      <c r="N801" s="8"/>
      <c r="O801" s="8"/>
      <c r="P801" s="8">
        <v>1.5</v>
      </c>
      <c r="Q801" s="8">
        <v>1.5</v>
      </c>
      <c r="R801" s="8">
        <f>2*$K$2</f>
        <v>0.02</v>
      </c>
      <c r="S801" s="8">
        <v>1.5</v>
      </c>
      <c r="T801" s="8">
        <v>1.5</v>
      </c>
      <c r="U801" s="8">
        <f>2*$K$2</f>
        <v>0.02</v>
      </c>
      <c r="V801" s="8"/>
      <c r="W801" s="8"/>
      <c r="X801" s="8">
        <f t="shared" ref="X801:Y801" si="98">2*$K$2</f>
        <v>0.02</v>
      </c>
      <c r="Y801" s="8">
        <f t="shared" si="98"/>
        <v>0.02</v>
      </c>
      <c r="Z801" s="8"/>
      <c r="AA801" s="8">
        <f t="shared" ref="AA801:AD801" si="99">2*$K$2</f>
        <v>0.02</v>
      </c>
      <c r="AB801" s="8">
        <f t="shared" si="99"/>
        <v>0.02</v>
      </c>
      <c r="AC801" s="8">
        <f t="shared" si="99"/>
        <v>0.02</v>
      </c>
      <c r="AD801" s="8">
        <f t="shared" si="99"/>
        <v>0.02</v>
      </c>
      <c r="AE801" s="8">
        <v>0</v>
      </c>
      <c r="AF801" s="8">
        <v>-0.3</v>
      </c>
      <c r="AI801" s="4" t="str">
        <f>""</f>
        <v/>
      </c>
      <c r="AJ801" s="4" t="str">
        <f>""</f>
        <v/>
      </c>
      <c r="AK801" s="4" t="str">
        <f>""</f>
        <v/>
      </c>
      <c r="AL801" s="4" t="str">
        <f>""</f>
        <v/>
      </c>
      <c r="AM801" s="4" t="str">
        <f>""</f>
        <v/>
      </c>
      <c r="AN801" s="4" t="str">
        <f>""</f>
        <v/>
      </c>
      <c r="AO801" s="4" t="str">
        <f>""</f>
        <v/>
      </c>
      <c r="AP801" s="4" t="str">
        <f>""</f>
        <v/>
      </c>
      <c r="AQ801" s="4" t="str">
        <f>""</f>
        <v/>
      </c>
      <c r="AR801" s="4" t="str">
        <f>""</f>
        <v/>
      </c>
      <c r="AS801" s="4" t="str">
        <f>""</f>
        <v/>
      </c>
    </row>
    <row r="802" spans="1:45" x14ac:dyDescent="0.25">
      <c r="A802" s="24" t="s">
        <v>41</v>
      </c>
      <c r="B802" s="18" t="s">
        <v>100</v>
      </c>
      <c r="C802" s="18">
        <v>13.8</v>
      </c>
      <c r="D802" s="18">
        <v>72</v>
      </c>
      <c r="E802" s="18" t="s">
        <v>43</v>
      </c>
      <c r="F802" s="18">
        <v>1</v>
      </c>
      <c r="G802" s="18" t="str">
        <f>B802&amp;C802&amp;D802&amp;E802&amp;F802</f>
        <v>PSS13.872TD1</v>
      </c>
      <c r="H802" s="4" t="s">
        <v>9</v>
      </c>
      <c r="I802" s="4">
        <v>1</v>
      </c>
      <c r="J802" s="4">
        <v>1</v>
      </c>
      <c r="K802" s="4">
        <v>0</v>
      </c>
      <c r="L802" s="4">
        <v>3</v>
      </c>
      <c r="M802" s="4">
        <v>0</v>
      </c>
      <c r="N802" s="4">
        <v>5</v>
      </c>
      <c r="O802" s="4">
        <v>1</v>
      </c>
      <c r="P802" s="4">
        <v>2.5</v>
      </c>
      <c r="Q802" s="4">
        <v>2.5</v>
      </c>
      <c r="R802" s="4">
        <v>0</v>
      </c>
      <c r="S802" s="4">
        <v>2.5</v>
      </c>
      <c r="T802" s="4">
        <v>0</v>
      </c>
      <c r="U802" s="4">
        <v>2.5</v>
      </c>
      <c r="V802" s="4">
        <v>0.39</v>
      </c>
      <c r="W802" s="4">
        <v>1</v>
      </c>
      <c r="X802" s="4">
        <v>0</v>
      </c>
      <c r="Y802" s="4">
        <v>0.1</v>
      </c>
      <c r="Z802" s="4">
        <v>6.5</v>
      </c>
      <c r="AA802" s="4">
        <v>0.44</v>
      </c>
      <c r="AB802" s="4">
        <v>0.08</v>
      </c>
      <c r="AC802" s="4">
        <v>0.2</v>
      </c>
      <c r="AD802" s="4">
        <v>0.98</v>
      </c>
      <c r="AE802" s="4">
        <v>0.1</v>
      </c>
      <c r="AF802" s="4">
        <v>-0.1</v>
      </c>
      <c r="AG802" s="4" t="s">
        <v>1</v>
      </c>
      <c r="AH802" s="4" t="s">
        <v>1</v>
      </c>
      <c r="AI802" s="4" t="str">
        <f>""</f>
        <v/>
      </c>
      <c r="AJ802" s="4" t="str">
        <f>""</f>
        <v/>
      </c>
      <c r="AK802" s="4" t="str">
        <f>""</f>
        <v/>
      </c>
      <c r="AL802" s="4" t="str">
        <f>""</f>
        <v/>
      </c>
      <c r="AM802" s="4" t="str">
        <f>""</f>
        <v/>
      </c>
      <c r="AN802" s="4" t="str">
        <f>""</f>
        <v/>
      </c>
      <c r="AO802" s="4" t="str">
        <f>""</f>
        <v/>
      </c>
      <c r="AP802" s="4" t="str">
        <f>""</f>
        <v/>
      </c>
      <c r="AQ802" s="4" t="str">
        <f>""</f>
        <v/>
      </c>
      <c r="AR802" s="4" t="str">
        <f>""</f>
        <v/>
      </c>
      <c r="AS802" s="4" t="str">
        <f>""</f>
        <v/>
      </c>
    </row>
    <row r="803" spans="1:45" x14ac:dyDescent="0.25">
      <c r="A803" s="27" t="s">
        <v>172</v>
      </c>
      <c r="B803" s="9"/>
      <c r="C803" s="9"/>
      <c r="D803" s="9"/>
      <c r="E803" s="9"/>
      <c r="F803" s="16"/>
      <c r="G803" s="16"/>
      <c r="H803" s="14" t="s">
        <v>25</v>
      </c>
      <c r="I803" s="7" t="s">
        <v>26</v>
      </c>
      <c r="J803" s="7" t="s">
        <v>27</v>
      </c>
      <c r="K803" s="7" t="s">
        <v>28</v>
      </c>
      <c r="L803" s="7" t="s">
        <v>29</v>
      </c>
      <c r="M803" s="7" t="s">
        <v>30</v>
      </c>
      <c r="N803" s="7" t="s">
        <v>31</v>
      </c>
      <c r="O803" s="7" t="s">
        <v>32</v>
      </c>
      <c r="P803" s="7" t="s">
        <v>33</v>
      </c>
      <c r="Q803" s="7" t="s">
        <v>34</v>
      </c>
      <c r="R803" s="7" t="s">
        <v>35</v>
      </c>
      <c r="S803" s="7" t="s">
        <v>36</v>
      </c>
      <c r="X803" s="4" t="str">
        <f>""</f>
        <v/>
      </c>
      <c r="Y803" s="4" t="str">
        <f>""</f>
        <v/>
      </c>
      <c r="Z803" s="4" t="str">
        <f>""</f>
        <v/>
      </c>
      <c r="AA803" s="4" t="str">
        <f>""</f>
        <v/>
      </c>
      <c r="AB803" s="4" t="str">
        <f>""</f>
        <v/>
      </c>
      <c r="AC803" s="4" t="str">
        <f>""</f>
        <v/>
      </c>
      <c r="AD803" s="4" t="str">
        <f>""</f>
        <v/>
      </c>
      <c r="AE803" s="4" t="str">
        <f>""</f>
        <v/>
      </c>
      <c r="AF803" s="4" t="str">
        <f>""</f>
        <v/>
      </c>
      <c r="AG803" s="4" t="str">
        <f>""</f>
        <v/>
      </c>
      <c r="AH803" s="4" t="str">
        <f>""</f>
        <v/>
      </c>
      <c r="AI803" s="4" t="str">
        <f>""</f>
        <v/>
      </c>
      <c r="AJ803" s="4" t="str">
        <f>""</f>
        <v/>
      </c>
      <c r="AK803" s="4" t="str">
        <f>""</f>
        <v/>
      </c>
      <c r="AL803" s="4" t="str">
        <f>""</f>
        <v/>
      </c>
      <c r="AM803" s="4" t="str">
        <f>""</f>
        <v/>
      </c>
      <c r="AN803" s="4" t="str">
        <f>""</f>
        <v/>
      </c>
      <c r="AO803" s="4" t="str">
        <f>""</f>
        <v/>
      </c>
      <c r="AP803" s="4" t="str">
        <f>""</f>
        <v/>
      </c>
      <c r="AQ803" s="4" t="str">
        <f>""</f>
        <v/>
      </c>
      <c r="AR803" s="4" t="str">
        <f>""</f>
        <v/>
      </c>
      <c r="AS803" s="4" t="str">
        <f>""</f>
        <v/>
      </c>
    </row>
    <row r="804" spans="1:45" x14ac:dyDescent="0.25">
      <c r="A804" s="25"/>
      <c r="B804" s="10"/>
      <c r="C804" s="10"/>
      <c r="D804" s="10"/>
      <c r="E804" s="10"/>
      <c r="F804" s="17"/>
      <c r="G804" s="17"/>
      <c r="I804" s="8" t="s">
        <v>39</v>
      </c>
      <c r="J804" s="8">
        <v>0.1</v>
      </c>
      <c r="K804" s="8">
        <v>0.2</v>
      </c>
      <c r="L804" s="8">
        <v>0</v>
      </c>
      <c r="M804" s="8">
        <v>10</v>
      </c>
      <c r="N804" s="8">
        <v>20</v>
      </c>
      <c r="O804" s="8">
        <v>1000</v>
      </c>
      <c r="P804" s="8">
        <v>0.5</v>
      </c>
      <c r="Q804" s="8">
        <v>8</v>
      </c>
      <c r="R804" s="8">
        <v>-3</v>
      </c>
      <c r="S804" s="8">
        <v>0.3</v>
      </c>
      <c r="X804" s="4" t="str">
        <f>""</f>
        <v/>
      </c>
      <c r="Y804" s="4" t="str">
        <f>""</f>
        <v/>
      </c>
      <c r="Z804" s="4" t="str">
        <f>""</f>
        <v/>
      </c>
      <c r="AA804" s="4" t="str">
        <f>""</f>
        <v/>
      </c>
      <c r="AB804" s="4" t="str">
        <f>""</f>
        <v/>
      </c>
      <c r="AC804" s="4" t="str">
        <f>""</f>
        <v/>
      </c>
      <c r="AD804" s="4" t="str">
        <f>""</f>
        <v/>
      </c>
      <c r="AE804" s="4" t="str">
        <f>""</f>
        <v/>
      </c>
      <c r="AF804" s="4" t="str">
        <f>""</f>
        <v/>
      </c>
      <c r="AG804" s="4" t="str">
        <f>""</f>
        <v/>
      </c>
      <c r="AH804" s="4" t="str">
        <f>""</f>
        <v/>
      </c>
      <c r="AI804" s="4" t="str">
        <f>""</f>
        <v/>
      </c>
      <c r="AJ804" s="4" t="str">
        <f>""</f>
        <v/>
      </c>
      <c r="AK804" s="4" t="str">
        <f>""</f>
        <v/>
      </c>
      <c r="AL804" s="4" t="str">
        <f>""</f>
        <v/>
      </c>
      <c r="AM804" s="4" t="str">
        <f>""</f>
        <v/>
      </c>
      <c r="AN804" s="4" t="str">
        <f>""</f>
        <v/>
      </c>
      <c r="AO804" s="4" t="str">
        <f>""</f>
        <v/>
      </c>
      <c r="AP804" s="4" t="str">
        <f>""</f>
        <v/>
      </c>
      <c r="AQ804" s="4" t="str">
        <f>""</f>
        <v/>
      </c>
      <c r="AR804" s="4" t="str">
        <f>""</f>
        <v/>
      </c>
      <c r="AS804" s="4" t="str">
        <f>""</f>
        <v/>
      </c>
    </row>
    <row r="805" spans="1:45" x14ac:dyDescent="0.25">
      <c r="A805" s="25"/>
      <c r="B805" s="10"/>
      <c r="C805" s="10"/>
      <c r="D805" s="10"/>
      <c r="E805" s="10"/>
      <c r="F805" s="17"/>
      <c r="G805" s="17"/>
      <c r="I805" s="9" t="s">
        <v>40</v>
      </c>
      <c r="J805" s="8">
        <v>0</v>
      </c>
      <c r="K805" s="8">
        <v>0</v>
      </c>
      <c r="L805" s="8">
        <v>-0.2</v>
      </c>
      <c r="M805" s="8">
        <v>0</v>
      </c>
      <c r="N805" s="8">
        <f>4*$K$2</f>
        <v>0.04</v>
      </c>
      <c r="O805" s="8">
        <v>50</v>
      </c>
      <c r="P805" s="8">
        <v>0</v>
      </c>
      <c r="Q805" s="8">
        <v>3</v>
      </c>
      <c r="R805" s="8">
        <v>-8</v>
      </c>
      <c r="S805" s="8">
        <v>0</v>
      </c>
      <c r="X805" s="4" t="str">
        <f>""</f>
        <v/>
      </c>
      <c r="Y805" s="4" t="str">
        <f>""</f>
        <v/>
      </c>
      <c r="Z805" s="4" t="str">
        <f>""</f>
        <v/>
      </c>
      <c r="AA805" s="4" t="str">
        <f>""</f>
        <v/>
      </c>
      <c r="AB805" s="4" t="str">
        <f>""</f>
        <v/>
      </c>
      <c r="AC805" s="4" t="str">
        <f>""</f>
        <v/>
      </c>
      <c r="AD805" s="4" t="str">
        <f>""</f>
        <v/>
      </c>
      <c r="AE805" s="4" t="str">
        <f>""</f>
        <v/>
      </c>
      <c r="AF805" s="4" t="str">
        <f>""</f>
        <v/>
      </c>
      <c r="AG805" s="4" t="str">
        <f>""</f>
        <v/>
      </c>
      <c r="AH805" s="4" t="str">
        <f>""</f>
        <v/>
      </c>
      <c r="AI805" s="4" t="str">
        <f>""</f>
        <v/>
      </c>
      <c r="AJ805" s="4" t="str">
        <f>""</f>
        <v/>
      </c>
      <c r="AK805" s="4" t="str">
        <f>""</f>
        <v/>
      </c>
      <c r="AL805" s="4" t="str">
        <f>""</f>
        <v/>
      </c>
      <c r="AM805" s="4" t="str">
        <f>""</f>
        <v/>
      </c>
      <c r="AN805" s="4" t="str">
        <f>""</f>
        <v/>
      </c>
      <c r="AO805" s="4" t="str">
        <f>""</f>
        <v/>
      </c>
      <c r="AP805" s="4" t="str">
        <f>""</f>
        <v/>
      </c>
      <c r="AQ805" s="4" t="str">
        <f>""</f>
        <v/>
      </c>
      <c r="AR805" s="4" t="str">
        <f>""</f>
        <v/>
      </c>
      <c r="AS805" s="4" t="str">
        <f>""</f>
        <v/>
      </c>
    </row>
    <row r="806" spans="1:45" x14ac:dyDescent="0.25">
      <c r="A806" s="22" t="s">
        <v>41</v>
      </c>
      <c r="B806" s="18" t="s">
        <v>42</v>
      </c>
      <c r="C806" s="18">
        <v>6</v>
      </c>
      <c r="D806" s="18">
        <v>7.5</v>
      </c>
      <c r="E806" s="18" t="s">
        <v>43</v>
      </c>
      <c r="F806" s="18">
        <v>1</v>
      </c>
      <c r="G806" s="18" t="str">
        <f>B806&amp;C806&amp;D806&amp;E806&amp;F806</f>
        <v>AVR67.5TD1</v>
      </c>
      <c r="H806" s="8" t="s">
        <v>4</v>
      </c>
      <c r="I806" s="8">
        <v>1</v>
      </c>
      <c r="J806" s="8">
        <v>0</v>
      </c>
      <c r="K806" s="8">
        <v>0.2</v>
      </c>
      <c r="L806" s="8">
        <v>-0.19900000000000001</v>
      </c>
      <c r="M806" s="8">
        <v>0</v>
      </c>
      <c r="N806" s="8">
        <v>5</v>
      </c>
      <c r="O806" s="8">
        <v>250</v>
      </c>
      <c r="P806" s="8">
        <v>0.05</v>
      </c>
      <c r="Q806" s="8">
        <v>5.64</v>
      </c>
      <c r="R806" s="8">
        <v>0</v>
      </c>
      <c r="S806" s="8">
        <v>0</v>
      </c>
      <c r="T806" s="4" t="s">
        <v>1</v>
      </c>
      <c r="U806" s="4" t="s">
        <v>1</v>
      </c>
      <c r="V806" s="4" t="str">
        <f>""</f>
        <v/>
      </c>
      <c r="W806" s="4" t="str">
        <f>""</f>
        <v/>
      </c>
      <c r="X806" s="4" t="str">
        <f>""</f>
        <v/>
      </c>
      <c r="Y806" s="4" t="str">
        <f>""</f>
        <v/>
      </c>
      <c r="Z806" s="4" t="str">
        <f>""</f>
        <v/>
      </c>
      <c r="AA806" s="4" t="str">
        <f>""</f>
        <v/>
      </c>
      <c r="AB806" s="4" t="str">
        <f>""</f>
        <v/>
      </c>
      <c r="AC806" s="4" t="str">
        <f>""</f>
        <v/>
      </c>
      <c r="AD806" s="4" t="str">
        <f>""</f>
        <v/>
      </c>
      <c r="AE806" s="4" t="str">
        <f>""</f>
        <v/>
      </c>
      <c r="AF806" s="4" t="str">
        <f>""</f>
        <v/>
      </c>
      <c r="AG806" s="4" t="str">
        <f>""</f>
        <v/>
      </c>
      <c r="AH806" s="4" t="str">
        <f>""</f>
        <v/>
      </c>
      <c r="AI806" s="4" t="str">
        <f>""</f>
        <v/>
      </c>
      <c r="AJ806" s="4" t="str">
        <f>""</f>
        <v/>
      </c>
      <c r="AK806" s="4" t="str">
        <f>""</f>
        <v/>
      </c>
      <c r="AL806" s="4" t="str">
        <f>""</f>
        <v/>
      </c>
      <c r="AM806" s="4" t="str">
        <f>""</f>
        <v/>
      </c>
      <c r="AN806" s="4" t="str">
        <f>""</f>
        <v/>
      </c>
      <c r="AO806" s="4" t="str">
        <f>""</f>
        <v/>
      </c>
      <c r="AP806" s="4" t="str">
        <f>""</f>
        <v/>
      </c>
      <c r="AQ806" s="4" t="str">
        <f>""</f>
        <v/>
      </c>
      <c r="AR806" s="4" t="str">
        <f>""</f>
        <v/>
      </c>
      <c r="AS806" s="4" t="str">
        <f>""</f>
        <v/>
      </c>
    </row>
    <row r="807" spans="1:45" x14ac:dyDescent="0.25">
      <c r="A807" s="15"/>
      <c r="B807" s="16"/>
      <c r="C807" s="16"/>
      <c r="D807" s="16"/>
      <c r="E807" s="16"/>
      <c r="F807" s="16"/>
      <c r="G807" s="16"/>
      <c r="H807" s="30" t="s">
        <v>25</v>
      </c>
      <c r="I807" s="31" t="s">
        <v>26</v>
      </c>
      <c r="J807" s="7" t="s">
        <v>44</v>
      </c>
      <c r="K807" s="7" t="s">
        <v>45</v>
      </c>
      <c r="L807" s="7" t="s">
        <v>46</v>
      </c>
      <c r="M807" s="7" t="s">
        <v>47</v>
      </c>
      <c r="N807" s="7" t="s">
        <v>48</v>
      </c>
      <c r="O807" s="7" t="s">
        <v>49</v>
      </c>
      <c r="P807" s="7" t="s">
        <v>50</v>
      </c>
      <c r="Q807" s="7" t="s">
        <v>51</v>
      </c>
      <c r="R807" s="7" t="s">
        <v>52</v>
      </c>
      <c r="S807" s="7" t="s">
        <v>53</v>
      </c>
      <c r="T807" s="7" t="s">
        <v>54</v>
      </c>
      <c r="U807" s="7" t="s">
        <v>55</v>
      </c>
      <c r="X807" s="4" t="str">
        <f>""</f>
        <v/>
      </c>
      <c r="Y807" s="4" t="str">
        <f>""</f>
        <v/>
      </c>
      <c r="Z807" s="4" t="str">
        <f>""</f>
        <v/>
      </c>
      <c r="AA807" s="4" t="str">
        <f>""</f>
        <v/>
      </c>
      <c r="AB807" s="4" t="str">
        <f>""</f>
        <v/>
      </c>
      <c r="AC807" s="4" t="str">
        <f>""</f>
        <v/>
      </c>
      <c r="AD807" s="4" t="str">
        <f>""</f>
        <v/>
      </c>
      <c r="AE807" s="4" t="str">
        <f>""</f>
        <v/>
      </c>
      <c r="AF807" s="4" t="str">
        <f>""</f>
        <v/>
      </c>
      <c r="AG807" s="4" t="str">
        <f>""</f>
        <v/>
      </c>
      <c r="AH807" s="4" t="str">
        <f>""</f>
        <v/>
      </c>
      <c r="AI807" s="4" t="str">
        <f>""</f>
        <v/>
      </c>
      <c r="AJ807" s="4" t="str">
        <f>""</f>
        <v/>
      </c>
      <c r="AK807" s="4" t="str">
        <f>""</f>
        <v/>
      </c>
      <c r="AL807" s="4" t="str">
        <f>""</f>
        <v/>
      </c>
      <c r="AM807" s="4" t="str">
        <f>""</f>
        <v/>
      </c>
      <c r="AN807" s="4" t="str">
        <f>""</f>
        <v/>
      </c>
      <c r="AO807" s="4" t="str">
        <f>""</f>
        <v/>
      </c>
      <c r="AP807" s="4" t="str">
        <f>""</f>
        <v/>
      </c>
      <c r="AQ807" s="4" t="str">
        <f>""</f>
        <v/>
      </c>
      <c r="AR807" s="4" t="str">
        <f>""</f>
        <v/>
      </c>
      <c r="AS807" s="4" t="str">
        <f>""</f>
        <v/>
      </c>
    </row>
    <row r="808" spans="1:45" x14ac:dyDescent="0.25">
      <c r="A808" s="15"/>
      <c r="B808" s="17"/>
      <c r="C808" s="17"/>
      <c r="D808" s="17"/>
      <c r="E808" s="17"/>
      <c r="F808" s="17"/>
      <c r="G808" s="17"/>
      <c r="I808" s="8" t="s">
        <v>39</v>
      </c>
      <c r="J808" s="8">
        <v>10</v>
      </c>
      <c r="K808" s="8">
        <v>0.2</v>
      </c>
      <c r="L808" s="8">
        <v>0.2</v>
      </c>
      <c r="M808" s="8">
        <v>10</v>
      </c>
      <c r="N808" s="8">
        <v>3</v>
      </c>
      <c r="O808" s="8">
        <v>2.5</v>
      </c>
      <c r="P808" s="8"/>
      <c r="Q808" s="8"/>
      <c r="R808" s="8"/>
      <c r="S808" s="8"/>
      <c r="T808" s="8"/>
      <c r="U808" s="8"/>
      <c r="X808" s="4" t="str">
        <f>""</f>
        <v/>
      </c>
      <c r="Y808" s="4" t="str">
        <f>""</f>
        <v/>
      </c>
      <c r="Z808" s="4" t="str">
        <f>""</f>
        <v/>
      </c>
      <c r="AA808" s="4" t="str">
        <f>""</f>
        <v/>
      </c>
      <c r="AB808" s="4" t="str">
        <f>""</f>
        <v/>
      </c>
      <c r="AC808" s="4" t="str">
        <f>""</f>
        <v/>
      </c>
      <c r="AD808" s="4" t="str">
        <f>""</f>
        <v/>
      </c>
      <c r="AE808" s="4" t="str">
        <f>""</f>
        <v/>
      </c>
      <c r="AF808" s="4" t="str">
        <f>""</f>
        <v/>
      </c>
      <c r="AG808" s="4" t="str">
        <f>""</f>
        <v/>
      </c>
      <c r="AH808" s="4" t="str">
        <f>""</f>
        <v/>
      </c>
      <c r="AI808" s="4" t="str">
        <f>""</f>
        <v/>
      </c>
      <c r="AJ808" s="4" t="str">
        <f>""</f>
        <v/>
      </c>
      <c r="AK808" s="4" t="str">
        <f>""</f>
        <v/>
      </c>
      <c r="AL808" s="4" t="str">
        <f>""</f>
        <v/>
      </c>
      <c r="AM808" s="4" t="str">
        <f>""</f>
        <v/>
      </c>
      <c r="AN808" s="4" t="str">
        <f>""</f>
        <v/>
      </c>
      <c r="AO808" s="4" t="str">
        <f>""</f>
        <v/>
      </c>
      <c r="AP808" s="4" t="str">
        <f>""</f>
        <v/>
      </c>
      <c r="AQ808" s="4" t="str">
        <f>""</f>
        <v/>
      </c>
      <c r="AR808" s="4" t="str">
        <f>""</f>
        <v/>
      </c>
      <c r="AS808" s="4" t="str">
        <f>""</f>
        <v/>
      </c>
    </row>
    <row r="809" spans="1:45" x14ac:dyDescent="0.25">
      <c r="A809" s="15"/>
      <c r="B809" s="17"/>
      <c r="C809" s="17"/>
      <c r="D809" s="17"/>
      <c r="E809" s="17"/>
      <c r="F809" s="17"/>
      <c r="G809" s="17"/>
      <c r="I809" s="8" t="s">
        <v>40</v>
      </c>
      <c r="J809" s="8">
        <v>1</v>
      </c>
      <c r="K809" s="8">
        <f>4*$K$2</f>
        <v>0.04</v>
      </c>
      <c r="L809" s="8">
        <f>4*$K$2</f>
        <v>0.04</v>
      </c>
      <c r="M809" s="8">
        <v>1</v>
      </c>
      <c r="N809" s="8">
        <v>0</v>
      </c>
      <c r="O809" s="8"/>
      <c r="P809" s="8"/>
      <c r="Q809" s="8"/>
      <c r="R809" s="8"/>
      <c r="S809" s="8"/>
      <c r="T809" s="8">
        <v>0</v>
      </c>
      <c r="U809" s="8"/>
      <c r="X809" s="4" t="str">
        <f>""</f>
        <v/>
      </c>
      <c r="Y809" s="4" t="str">
        <f>""</f>
        <v/>
      </c>
      <c r="Z809" s="4" t="str">
        <f>""</f>
        <v/>
      </c>
      <c r="AA809" s="4" t="str">
        <f>""</f>
        <v/>
      </c>
      <c r="AB809" s="4" t="str">
        <f>""</f>
        <v/>
      </c>
      <c r="AC809" s="4" t="str">
        <f>""</f>
        <v/>
      </c>
      <c r="AD809" s="4" t="str">
        <f>""</f>
        <v/>
      </c>
      <c r="AE809" s="4" t="str">
        <f>""</f>
        <v/>
      </c>
      <c r="AF809" s="4" t="str">
        <f>""</f>
        <v/>
      </c>
      <c r="AG809" s="4" t="str">
        <f>""</f>
        <v/>
      </c>
      <c r="AH809" s="4" t="str">
        <f>""</f>
        <v/>
      </c>
      <c r="AI809" s="4" t="str">
        <f>""</f>
        <v/>
      </c>
      <c r="AJ809" s="4" t="str">
        <f>""</f>
        <v/>
      </c>
      <c r="AK809" s="4" t="str">
        <f>""</f>
        <v/>
      </c>
      <c r="AL809" s="4" t="str">
        <f>""</f>
        <v/>
      </c>
      <c r="AM809" s="4" t="str">
        <f>""</f>
        <v/>
      </c>
      <c r="AN809" s="4" t="str">
        <f>""</f>
        <v/>
      </c>
      <c r="AO809" s="4" t="str">
        <f>""</f>
        <v/>
      </c>
      <c r="AP809" s="4" t="str">
        <f>""</f>
        <v/>
      </c>
      <c r="AQ809" s="4" t="str">
        <f>""</f>
        <v/>
      </c>
      <c r="AR809" s="4" t="str">
        <f>""</f>
        <v/>
      </c>
      <c r="AS809" s="4" t="str">
        <f>""</f>
        <v/>
      </c>
    </row>
    <row r="810" spans="1:45" x14ac:dyDescent="0.25">
      <c r="A810" s="23" t="s">
        <v>41</v>
      </c>
      <c r="B810" s="18" t="s">
        <v>62</v>
      </c>
      <c r="C810" s="18">
        <v>6</v>
      </c>
      <c r="D810" s="18">
        <v>7.5</v>
      </c>
      <c r="E810" s="18" t="s">
        <v>43</v>
      </c>
      <c r="F810" s="18">
        <v>1</v>
      </c>
      <c r="G810" s="18" t="str">
        <f>B810&amp;C810&amp;D810&amp;E810&amp;F810</f>
        <v>GEN67.5TD1</v>
      </c>
      <c r="H810" s="4" t="s">
        <v>0</v>
      </c>
      <c r="I810" s="4">
        <v>1</v>
      </c>
      <c r="J810" s="4">
        <v>6.6</v>
      </c>
      <c r="K810" s="4">
        <v>0.05</v>
      </c>
      <c r="L810" s="4">
        <v>0.155</v>
      </c>
      <c r="M810" s="4">
        <v>2</v>
      </c>
      <c r="N810" s="4">
        <v>0</v>
      </c>
      <c r="O810" s="4">
        <v>1.1299999999999999</v>
      </c>
      <c r="P810" s="4">
        <v>0.73399999999999999</v>
      </c>
      <c r="Q810" s="4">
        <v>0.26</v>
      </c>
      <c r="R810" s="4">
        <v>0.22600000000000001</v>
      </c>
      <c r="S810" s="4">
        <v>0.104</v>
      </c>
      <c r="T810" s="4">
        <v>0.19400000000000001</v>
      </c>
      <c r="U810" s="4">
        <v>0.68500000000000005</v>
      </c>
      <c r="V810" s="4" t="s">
        <v>1</v>
      </c>
      <c r="W810" s="4" t="s">
        <v>1</v>
      </c>
      <c r="X810" s="4" t="str">
        <f>""</f>
        <v/>
      </c>
      <c r="Y810" s="4" t="str">
        <f>""</f>
        <v/>
      </c>
      <c r="Z810" s="4" t="str">
        <f>""</f>
        <v/>
      </c>
      <c r="AA810" s="4" t="str">
        <f>""</f>
        <v/>
      </c>
      <c r="AB810" s="4" t="str">
        <f>""</f>
        <v/>
      </c>
      <c r="AC810" s="4" t="str">
        <f>""</f>
        <v/>
      </c>
      <c r="AD810" s="4" t="str">
        <f>""</f>
        <v/>
      </c>
      <c r="AE810" s="4" t="str">
        <f>""</f>
        <v/>
      </c>
      <c r="AF810" s="4" t="str">
        <f>""</f>
        <v/>
      </c>
      <c r="AG810" s="4" t="str">
        <f>""</f>
        <v/>
      </c>
      <c r="AH810" s="4" t="str">
        <f>""</f>
        <v/>
      </c>
      <c r="AI810" s="4" t="str">
        <f>""</f>
        <v/>
      </c>
      <c r="AJ810" s="4" t="str">
        <f>""</f>
        <v/>
      </c>
      <c r="AK810" s="4" t="str">
        <f>""</f>
        <v/>
      </c>
      <c r="AL810" s="4" t="str">
        <f>""</f>
        <v/>
      </c>
      <c r="AM810" s="4" t="str">
        <f>""</f>
        <v/>
      </c>
      <c r="AN810" s="4" t="str">
        <f>""</f>
        <v/>
      </c>
      <c r="AO810" s="4" t="str">
        <f>""</f>
        <v/>
      </c>
      <c r="AP810" s="4" t="str">
        <f>""</f>
        <v/>
      </c>
      <c r="AQ810" s="4" t="str">
        <f>""</f>
        <v/>
      </c>
      <c r="AR810" s="4" t="str">
        <f>""</f>
        <v/>
      </c>
      <c r="AS810" s="4" t="str">
        <f>""</f>
        <v/>
      </c>
    </row>
    <row r="811" spans="1:45" x14ac:dyDescent="0.25">
      <c r="A811" s="15"/>
      <c r="B811" s="16"/>
      <c r="C811" s="16"/>
      <c r="D811" s="16"/>
      <c r="E811" s="16"/>
      <c r="F811" s="16"/>
      <c r="G811" s="16"/>
      <c r="H811" s="14" t="s">
        <v>25</v>
      </c>
      <c r="I811" s="7" t="s">
        <v>26</v>
      </c>
      <c r="J811" s="7" t="s">
        <v>64</v>
      </c>
      <c r="K811" s="7" t="s">
        <v>65</v>
      </c>
      <c r="L811" s="7" t="s">
        <v>66</v>
      </c>
      <c r="M811" s="7" t="s">
        <v>67</v>
      </c>
      <c r="N811" s="7" t="s">
        <v>68</v>
      </c>
      <c r="O811" s="7" t="s">
        <v>69</v>
      </c>
      <c r="P811" s="7" t="s">
        <v>70</v>
      </c>
      <c r="Q811" s="7" t="s">
        <v>71</v>
      </c>
      <c r="R811" s="7" t="s">
        <v>72</v>
      </c>
      <c r="S811" s="7" t="s">
        <v>73</v>
      </c>
      <c r="T811" s="7" t="s">
        <v>74</v>
      </c>
      <c r="U811" s="7" t="s">
        <v>75</v>
      </c>
      <c r="X811" s="4" t="str">
        <f>""</f>
        <v/>
      </c>
      <c r="Y811" s="4" t="str">
        <f>""</f>
        <v/>
      </c>
      <c r="Z811" s="4" t="str">
        <f>""</f>
        <v/>
      </c>
      <c r="AA811" s="4" t="str">
        <f>""</f>
        <v/>
      </c>
      <c r="AB811" s="4" t="str">
        <f>""</f>
        <v/>
      </c>
      <c r="AC811" s="4" t="str">
        <f>""</f>
        <v/>
      </c>
      <c r="AD811" s="4" t="str">
        <f>""</f>
        <v/>
      </c>
      <c r="AE811" s="4" t="str">
        <f>""</f>
        <v/>
      </c>
      <c r="AF811" s="4" t="str">
        <f>""</f>
        <v/>
      </c>
      <c r="AG811" s="4" t="str">
        <f>""</f>
        <v/>
      </c>
      <c r="AH811" s="4" t="str">
        <f>""</f>
        <v/>
      </c>
      <c r="AI811" s="4" t="str">
        <f>""</f>
        <v/>
      </c>
      <c r="AJ811" s="4" t="str">
        <f>""</f>
        <v/>
      </c>
      <c r="AK811" s="4" t="str">
        <f>""</f>
        <v/>
      </c>
      <c r="AL811" s="4" t="str">
        <f>""</f>
        <v/>
      </c>
      <c r="AM811" s="4" t="str">
        <f>""</f>
        <v/>
      </c>
      <c r="AN811" s="4" t="str">
        <f>""</f>
        <v/>
      </c>
      <c r="AO811" s="4" t="str">
        <f>""</f>
        <v/>
      </c>
      <c r="AP811" s="4" t="str">
        <f>""</f>
        <v/>
      </c>
      <c r="AQ811" s="4" t="str">
        <f>""</f>
        <v/>
      </c>
      <c r="AR811" s="4" t="str">
        <f>""</f>
        <v/>
      </c>
      <c r="AS811" s="4" t="str">
        <f>""</f>
        <v/>
      </c>
    </row>
    <row r="812" spans="1:45" x14ac:dyDescent="0.25">
      <c r="A812" s="15"/>
      <c r="B812" s="17"/>
      <c r="C812" s="17"/>
      <c r="D812" s="17"/>
      <c r="E812" s="17"/>
      <c r="F812" s="17"/>
      <c r="G812" s="17"/>
      <c r="I812" s="8" t="s">
        <v>39</v>
      </c>
      <c r="J812" s="8">
        <v>1</v>
      </c>
      <c r="K812" s="8">
        <v>2</v>
      </c>
      <c r="L812" s="8">
        <v>30</v>
      </c>
      <c r="M812" s="8">
        <v>0.1</v>
      </c>
      <c r="N812" s="8">
        <v>1</v>
      </c>
      <c r="O812" s="8">
        <v>0.3</v>
      </c>
      <c r="P812" s="8">
        <v>1</v>
      </c>
      <c r="Q812" s="8">
        <v>1</v>
      </c>
      <c r="R812" s="8">
        <v>30</v>
      </c>
      <c r="S812" s="8">
        <v>1.5</v>
      </c>
      <c r="T812" s="8">
        <v>0.5</v>
      </c>
      <c r="U812" s="8">
        <v>0.15</v>
      </c>
      <c r="X812" s="4" t="str">
        <f>""</f>
        <v/>
      </c>
      <c r="Y812" s="4" t="str">
        <f>""</f>
        <v/>
      </c>
      <c r="Z812" s="4" t="str">
        <f>""</f>
        <v/>
      </c>
      <c r="AA812" s="4" t="str">
        <f>""</f>
        <v/>
      </c>
      <c r="AB812" s="4" t="str">
        <f>""</f>
        <v/>
      </c>
      <c r="AC812" s="4" t="str">
        <f>""</f>
        <v/>
      </c>
      <c r="AD812" s="4" t="str">
        <f>""</f>
        <v/>
      </c>
      <c r="AE812" s="4" t="str">
        <f>""</f>
        <v/>
      </c>
      <c r="AF812" s="4" t="str">
        <f>""</f>
        <v/>
      </c>
      <c r="AG812" s="4" t="str">
        <f>""</f>
        <v/>
      </c>
      <c r="AH812" s="4" t="str">
        <f>""</f>
        <v/>
      </c>
      <c r="AI812" s="4" t="str">
        <f>""</f>
        <v/>
      </c>
      <c r="AJ812" s="4" t="str">
        <f>""</f>
        <v/>
      </c>
      <c r="AK812" s="4" t="str">
        <f>""</f>
        <v/>
      </c>
      <c r="AL812" s="4" t="str">
        <f>""</f>
        <v/>
      </c>
      <c r="AM812" s="4" t="str">
        <f>""</f>
        <v/>
      </c>
      <c r="AN812" s="4" t="str">
        <f>""</f>
        <v/>
      </c>
      <c r="AO812" s="4" t="str">
        <f>""</f>
        <v/>
      </c>
      <c r="AP812" s="4" t="str">
        <f>""</f>
        <v/>
      </c>
      <c r="AQ812" s="4" t="str">
        <f>""</f>
        <v/>
      </c>
      <c r="AR812" s="4" t="str">
        <f>""</f>
        <v/>
      </c>
      <c r="AS812" s="4" t="str">
        <f>""</f>
        <v/>
      </c>
    </row>
    <row r="813" spans="1:45" x14ac:dyDescent="0.25">
      <c r="A813" s="15"/>
      <c r="B813" s="17"/>
      <c r="C813" s="17"/>
      <c r="D813" s="17"/>
      <c r="E813" s="17"/>
      <c r="F813" s="17"/>
      <c r="G813" s="17"/>
      <c r="I813" s="8" t="s">
        <v>40</v>
      </c>
      <c r="J813" s="8">
        <v>0</v>
      </c>
      <c r="K813" s="8">
        <v>0</v>
      </c>
      <c r="L813" s="8">
        <f>4*$K$2</f>
        <v>0.04</v>
      </c>
      <c r="M813" s="8">
        <f>4*$K$2</f>
        <v>0.04</v>
      </c>
      <c r="N813" s="8">
        <f>4*$K$2</f>
        <v>0.04</v>
      </c>
      <c r="O813" s="8">
        <v>0</v>
      </c>
      <c r="P813" s="8">
        <v>0</v>
      </c>
      <c r="Q813" s="8">
        <v>0</v>
      </c>
      <c r="R813" s="8">
        <v>0.5</v>
      </c>
      <c r="S813" s="8">
        <v>0.8</v>
      </c>
      <c r="T813" s="8">
        <v>0</v>
      </c>
      <c r="U813" s="8">
        <v>0</v>
      </c>
      <c r="X813" s="4" t="str">
        <f>""</f>
        <v/>
      </c>
      <c r="Y813" s="4" t="str">
        <f>""</f>
        <v/>
      </c>
      <c r="Z813" s="4" t="str">
        <f>""</f>
        <v/>
      </c>
      <c r="AA813" s="4" t="str">
        <f>""</f>
        <v/>
      </c>
      <c r="AB813" s="4" t="str">
        <f>""</f>
        <v/>
      </c>
      <c r="AC813" s="4" t="str">
        <f>""</f>
        <v/>
      </c>
      <c r="AD813" s="4" t="str">
        <f>""</f>
        <v/>
      </c>
      <c r="AE813" s="4" t="str">
        <f>""</f>
        <v/>
      </c>
      <c r="AF813" s="4" t="str">
        <f>""</f>
        <v/>
      </c>
      <c r="AG813" s="4" t="str">
        <f>""</f>
        <v/>
      </c>
      <c r="AH813" s="4" t="str">
        <f>""</f>
        <v/>
      </c>
      <c r="AI813" s="4" t="str">
        <f>""</f>
        <v/>
      </c>
      <c r="AJ813" s="4" t="str">
        <f>""</f>
        <v/>
      </c>
      <c r="AK813" s="4" t="str">
        <f>""</f>
        <v/>
      </c>
      <c r="AL813" s="4" t="str">
        <f>""</f>
        <v/>
      </c>
      <c r="AM813" s="4" t="str">
        <f>""</f>
        <v/>
      </c>
      <c r="AN813" s="4" t="str">
        <f>""</f>
        <v/>
      </c>
      <c r="AO813" s="4" t="str">
        <f>""</f>
        <v/>
      </c>
      <c r="AP813" s="4" t="str">
        <f>""</f>
        <v/>
      </c>
      <c r="AQ813" s="4" t="str">
        <f>""</f>
        <v/>
      </c>
      <c r="AR813" s="4" t="str">
        <f>""</f>
        <v/>
      </c>
      <c r="AS813" s="4" t="str">
        <f>""</f>
        <v/>
      </c>
    </row>
    <row r="814" spans="1:45" x14ac:dyDescent="0.25">
      <c r="A814" s="23" t="s">
        <v>41</v>
      </c>
      <c r="B814" s="18" t="s">
        <v>76</v>
      </c>
      <c r="C814" s="18">
        <v>6</v>
      </c>
      <c r="D814" s="18">
        <v>7.5</v>
      </c>
      <c r="E814" s="18" t="s">
        <v>43</v>
      </c>
      <c r="F814" s="18">
        <v>1</v>
      </c>
      <c r="G814" s="18" t="str">
        <f>B814&amp;C814&amp;D814&amp;E814&amp;F814</f>
        <v>GOV67.5TD1</v>
      </c>
      <c r="H814" s="4" t="s">
        <v>6</v>
      </c>
      <c r="I814" s="4">
        <v>1</v>
      </c>
      <c r="J814" s="4">
        <v>0.06</v>
      </c>
      <c r="K814" s="4">
        <v>0.4</v>
      </c>
      <c r="L814" s="4">
        <v>3</v>
      </c>
      <c r="M814" s="4">
        <v>9.9000000000000005E-2</v>
      </c>
      <c r="N814" s="4">
        <v>0.4</v>
      </c>
      <c r="O814" s="4">
        <v>0.15</v>
      </c>
      <c r="P814" s="4">
        <v>1</v>
      </c>
      <c r="Q814" s="4">
        <v>0.1</v>
      </c>
      <c r="R814" s="4">
        <v>1.35</v>
      </c>
      <c r="S814" s="4">
        <v>1.4</v>
      </c>
      <c r="T814" s="4">
        <v>0.1</v>
      </c>
      <c r="U814" s="4">
        <v>0.1</v>
      </c>
      <c r="V814" s="4" t="s">
        <v>1</v>
      </c>
      <c r="W814" s="4" t="s">
        <v>1</v>
      </c>
      <c r="X814" s="4" t="str">
        <f>""</f>
        <v/>
      </c>
      <c r="Y814" s="4" t="str">
        <f>""</f>
        <v/>
      </c>
      <c r="Z814" s="4" t="str">
        <f>""</f>
        <v/>
      </c>
      <c r="AA814" s="4" t="str">
        <f>""</f>
        <v/>
      </c>
      <c r="AB814" s="4" t="str">
        <f>""</f>
        <v/>
      </c>
      <c r="AC814" s="4" t="str">
        <f>""</f>
        <v/>
      </c>
      <c r="AD814" s="4" t="str">
        <f>""</f>
        <v/>
      </c>
      <c r="AE814" s="4" t="str">
        <f>""</f>
        <v/>
      </c>
      <c r="AF814" s="4" t="str">
        <f>""</f>
        <v/>
      </c>
      <c r="AG814" s="4" t="str">
        <f>""</f>
        <v/>
      </c>
      <c r="AH814" s="4" t="str">
        <f>""</f>
        <v/>
      </c>
      <c r="AI814" s="4" t="str">
        <f>""</f>
        <v/>
      </c>
      <c r="AJ814" s="4" t="str">
        <f>""</f>
        <v/>
      </c>
      <c r="AK814" s="4" t="str">
        <f>""</f>
        <v/>
      </c>
      <c r="AL814" s="4" t="str">
        <f>""</f>
        <v/>
      </c>
      <c r="AM814" s="4" t="str">
        <f>""</f>
        <v/>
      </c>
      <c r="AN814" s="4" t="str">
        <f>""</f>
        <v/>
      </c>
      <c r="AO814" s="4" t="str">
        <f>""</f>
        <v/>
      </c>
      <c r="AP814" s="4" t="str">
        <f>""</f>
        <v/>
      </c>
      <c r="AQ814" s="4" t="str">
        <f>""</f>
        <v/>
      </c>
      <c r="AR814" s="4" t="str">
        <f>""</f>
        <v/>
      </c>
      <c r="AS814" s="4" t="str">
        <f>""</f>
        <v/>
      </c>
    </row>
    <row r="815" spans="1:45" x14ac:dyDescent="0.25">
      <c r="A815" s="15"/>
      <c r="B815" s="16"/>
      <c r="C815" s="16"/>
      <c r="D815" s="16"/>
      <c r="E815" s="16"/>
      <c r="F815" s="16"/>
      <c r="G815" s="16"/>
      <c r="H815" s="14" t="s">
        <v>25</v>
      </c>
      <c r="I815" s="7" t="s">
        <v>26</v>
      </c>
      <c r="J815" s="7" t="s">
        <v>77</v>
      </c>
      <c r="K815" s="7" t="s">
        <v>78</v>
      </c>
      <c r="L815" s="7" t="s">
        <v>79</v>
      </c>
      <c r="M815" s="7" t="s">
        <v>80</v>
      </c>
      <c r="N815" s="7" t="s">
        <v>81</v>
      </c>
      <c r="O815" s="7" t="s">
        <v>82</v>
      </c>
      <c r="P815" s="7" t="s">
        <v>83</v>
      </c>
      <c r="Q815" s="7" t="s">
        <v>84</v>
      </c>
      <c r="R815" s="7" t="s">
        <v>85</v>
      </c>
      <c r="S815" s="7" t="s">
        <v>86</v>
      </c>
      <c r="T815" s="7" t="s">
        <v>87</v>
      </c>
      <c r="U815" s="7" t="s">
        <v>88</v>
      </c>
      <c r="V815" s="7" t="s">
        <v>89</v>
      </c>
      <c r="W815" s="7" t="s">
        <v>90</v>
      </c>
      <c r="X815" s="7" t="s">
        <v>91</v>
      </c>
      <c r="Y815" s="7" t="s">
        <v>92</v>
      </c>
      <c r="Z815" s="7" t="s">
        <v>93</v>
      </c>
      <c r="AA815" s="7" t="s">
        <v>94</v>
      </c>
      <c r="AB815" s="7" t="s">
        <v>95</v>
      </c>
      <c r="AC815" s="7" t="s">
        <v>96</v>
      </c>
      <c r="AD815" s="7" t="s">
        <v>97</v>
      </c>
      <c r="AE815" s="7" t="s">
        <v>98</v>
      </c>
      <c r="AF815" s="7" t="s">
        <v>99</v>
      </c>
      <c r="AI815" s="4" t="str">
        <f>""</f>
        <v/>
      </c>
      <c r="AJ815" s="4" t="str">
        <f>""</f>
        <v/>
      </c>
      <c r="AK815" s="4" t="str">
        <f>""</f>
        <v/>
      </c>
      <c r="AL815" s="4" t="str">
        <f>""</f>
        <v/>
      </c>
      <c r="AM815" s="4" t="str">
        <f>""</f>
        <v/>
      </c>
      <c r="AN815" s="4" t="str">
        <f>""</f>
        <v/>
      </c>
      <c r="AO815" s="4" t="str">
        <f>""</f>
        <v/>
      </c>
      <c r="AP815" s="4" t="str">
        <f>""</f>
        <v/>
      </c>
      <c r="AQ815" s="4" t="str">
        <f>""</f>
        <v/>
      </c>
      <c r="AR815" s="4" t="str">
        <f>""</f>
        <v/>
      </c>
      <c r="AS815" s="4" t="str">
        <f>""</f>
        <v/>
      </c>
    </row>
    <row r="816" spans="1:45" x14ac:dyDescent="0.25">
      <c r="A816" s="15"/>
      <c r="B816" s="17"/>
      <c r="C816" s="17"/>
      <c r="D816" s="17"/>
      <c r="E816" s="17"/>
      <c r="F816" s="17"/>
      <c r="G816" s="17"/>
      <c r="I816" s="8" t="s">
        <v>39</v>
      </c>
      <c r="J816" s="8"/>
      <c r="K816" s="8"/>
      <c r="L816" s="8"/>
      <c r="M816" s="8"/>
      <c r="N816" s="8"/>
      <c r="O816" s="8"/>
      <c r="P816" s="8">
        <v>15</v>
      </c>
      <c r="Q816" s="8">
        <v>15</v>
      </c>
      <c r="R816" s="8"/>
      <c r="S816" s="8">
        <v>15</v>
      </c>
      <c r="T816" s="8">
        <v>15</v>
      </c>
      <c r="U816" s="8"/>
      <c r="V816" s="8"/>
      <c r="W816" s="8"/>
      <c r="X816" s="8">
        <v>2</v>
      </c>
      <c r="Y816" s="8">
        <v>2</v>
      </c>
      <c r="Z816" s="8"/>
      <c r="AA816" s="8">
        <v>2</v>
      </c>
      <c r="AB816" s="8">
        <v>2</v>
      </c>
      <c r="AC816" s="8">
        <v>2</v>
      </c>
      <c r="AD816" s="8">
        <v>2</v>
      </c>
      <c r="AE816" s="8">
        <v>0.99</v>
      </c>
      <c r="AF816" s="8">
        <v>0</v>
      </c>
      <c r="AI816" s="4" t="str">
        <f>""</f>
        <v/>
      </c>
      <c r="AJ816" s="4" t="str">
        <f>""</f>
        <v/>
      </c>
      <c r="AK816" s="4" t="str">
        <f>""</f>
        <v/>
      </c>
      <c r="AL816" s="4" t="str">
        <f>""</f>
        <v/>
      </c>
      <c r="AM816" s="4" t="str">
        <f>""</f>
        <v/>
      </c>
      <c r="AN816" s="4" t="str">
        <f>""</f>
        <v/>
      </c>
      <c r="AO816" s="4" t="str">
        <f>""</f>
        <v/>
      </c>
      <c r="AP816" s="4" t="str">
        <f>""</f>
        <v/>
      </c>
      <c r="AQ816" s="4" t="str">
        <f>""</f>
        <v/>
      </c>
      <c r="AR816" s="4" t="str">
        <f>""</f>
        <v/>
      </c>
      <c r="AS816" s="4" t="str">
        <f>""</f>
        <v/>
      </c>
    </row>
    <row r="817" spans="1:45" x14ac:dyDescent="0.25">
      <c r="A817" s="15"/>
      <c r="B817" s="17"/>
      <c r="C817" s="17"/>
      <c r="D817" s="17"/>
      <c r="E817" s="17"/>
      <c r="F817" s="17"/>
      <c r="G817" s="17"/>
      <c r="I817" s="8" t="s">
        <v>40</v>
      </c>
      <c r="J817" s="8"/>
      <c r="K817" s="8"/>
      <c r="L817" s="8"/>
      <c r="M817" s="8"/>
      <c r="N817" s="8"/>
      <c r="O817" s="8"/>
      <c r="P817" s="8">
        <v>1.5</v>
      </c>
      <c r="Q817" s="8">
        <v>1.5</v>
      </c>
      <c r="R817" s="8">
        <f>2*$K$2</f>
        <v>0.02</v>
      </c>
      <c r="S817" s="8">
        <v>1.5</v>
      </c>
      <c r="T817" s="8">
        <v>1.5</v>
      </c>
      <c r="U817" s="8">
        <f>2*$K$2</f>
        <v>0.02</v>
      </c>
      <c r="V817" s="8"/>
      <c r="W817" s="8"/>
      <c r="X817" s="8">
        <f t="shared" ref="X817:Y817" si="100">2*$K$2</f>
        <v>0.02</v>
      </c>
      <c r="Y817" s="8">
        <f t="shared" si="100"/>
        <v>0.02</v>
      </c>
      <c r="Z817" s="8"/>
      <c r="AA817" s="8">
        <f t="shared" ref="AA817:AD817" si="101">2*$K$2</f>
        <v>0.02</v>
      </c>
      <c r="AB817" s="8">
        <f t="shared" si="101"/>
        <v>0.02</v>
      </c>
      <c r="AC817" s="8">
        <f t="shared" si="101"/>
        <v>0.02</v>
      </c>
      <c r="AD817" s="8">
        <f t="shared" si="101"/>
        <v>0.02</v>
      </c>
      <c r="AE817" s="8">
        <v>0</v>
      </c>
      <c r="AF817" s="8">
        <v>-0.3</v>
      </c>
      <c r="AI817" s="4" t="str">
        <f>""</f>
        <v/>
      </c>
      <c r="AJ817" s="4" t="str">
        <f>""</f>
        <v/>
      </c>
      <c r="AK817" s="4" t="str">
        <f>""</f>
        <v/>
      </c>
      <c r="AL817" s="4" t="str">
        <f>""</f>
        <v/>
      </c>
      <c r="AM817" s="4" t="str">
        <f>""</f>
        <v/>
      </c>
      <c r="AN817" s="4" t="str">
        <f>""</f>
        <v/>
      </c>
      <c r="AO817" s="4" t="str">
        <f>""</f>
        <v/>
      </c>
      <c r="AP817" s="4" t="str">
        <f>""</f>
        <v/>
      </c>
      <c r="AQ817" s="4" t="str">
        <f>""</f>
        <v/>
      </c>
      <c r="AR817" s="4" t="str">
        <f>""</f>
        <v/>
      </c>
      <c r="AS817" s="4" t="str">
        <f>""</f>
        <v/>
      </c>
    </row>
    <row r="818" spans="1:45" x14ac:dyDescent="0.25">
      <c r="A818" s="24" t="s">
        <v>41</v>
      </c>
      <c r="B818" s="18" t="s">
        <v>100</v>
      </c>
      <c r="C818" s="18">
        <v>6</v>
      </c>
      <c r="D818" s="18">
        <v>7.5</v>
      </c>
      <c r="E818" s="18" t="s">
        <v>43</v>
      </c>
      <c r="F818" s="18">
        <v>1</v>
      </c>
      <c r="G818" s="18" t="str">
        <f>B818&amp;C818&amp;D818&amp;E818&amp;F818</f>
        <v>PSS67.5TD1</v>
      </c>
      <c r="H818" s="4" t="s">
        <v>9</v>
      </c>
      <c r="I818" s="4">
        <v>1</v>
      </c>
      <c r="J818" s="4">
        <v>1</v>
      </c>
      <c r="K818" s="4">
        <v>0</v>
      </c>
      <c r="L818" s="4">
        <v>3</v>
      </c>
      <c r="M818" s="4">
        <v>0</v>
      </c>
      <c r="N818" s="4">
        <v>5</v>
      </c>
      <c r="O818" s="4">
        <v>1</v>
      </c>
      <c r="P818" s="4">
        <v>2.5</v>
      </c>
      <c r="Q818" s="4">
        <v>2.5</v>
      </c>
      <c r="R818" s="4">
        <v>0</v>
      </c>
      <c r="S818" s="4">
        <v>2.5</v>
      </c>
      <c r="T818" s="4">
        <v>0</v>
      </c>
      <c r="U818" s="4">
        <v>2.5</v>
      </c>
      <c r="V818" s="4">
        <v>0.39</v>
      </c>
      <c r="W818" s="4">
        <v>1</v>
      </c>
      <c r="X818" s="4">
        <v>0</v>
      </c>
      <c r="Y818" s="4">
        <v>0.1</v>
      </c>
      <c r="Z818" s="4">
        <v>6.5</v>
      </c>
      <c r="AA818" s="4">
        <v>0.44</v>
      </c>
      <c r="AB818" s="4">
        <v>0.08</v>
      </c>
      <c r="AC818" s="4">
        <v>0.2</v>
      </c>
      <c r="AD818" s="4">
        <v>0.98</v>
      </c>
      <c r="AE818" s="4">
        <v>0.1</v>
      </c>
      <c r="AF818" s="4">
        <v>-0.1</v>
      </c>
      <c r="AG818" s="4" t="s">
        <v>1</v>
      </c>
      <c r="AH818" s="4" t="s">
        <v>1</v>
      </c>
      <c r="AI818" s="4" t="str">
        <f>""</f>
        <v/>
      </c>
      <c r="AJ818" s="4" t="str">
        <f>""</f>
        <v/>
      </c>
      <c r="AK818" s="4" t="str">
        <f>""</f>
        <v/>
      </c>
      <c r="AL818" s="4" t="str">
        <f>""</f>
        <v/>
      </c>
      <c r="AM818" s="4" t="str">
        <f>""</f>
        <v/>
      </c>
      <c r="AN818" s="4" t="str">
        <f>""</f>
        <v/>
      </c>
      <c r="AO818" s="4" t="str">
        <f>""</f>
        <v/>
      </c>
      <c r="AP818" s="4" t="str">
        <f>""</f>
        <v/>
      </c>
      <c r="AQ818" s="4" t="str">
        <f>""</f>
        <v/>
      </c>
      <c r="AR818" s="4" t="str">
        <f>""</f>
        <v/>
      </c>
      <c r="AS818" s="4" t="str">
        <f>""</f>
        <v/>
      </c>
    </row>
    <row r="819" spans="1:45" x14ac:dyDescent="0.25">
      <c r="V819" s="4" t="str">
        <f>""</f>
        <v/>
      </c>
      <c r="W819" s="4" t="str">
        <f>""</f>
        <v/>
      </c>
      <c r="X819" s="4" t="str">
        <f>""</f>
        <v/>
      </c>
      <c r="Y819" s="4" t="str">
        <f>""</f>
        <v/>
      </c>
      <c r="Z819" s="4" t="str">
        <f>""</f>
        <v/>
      </c>
      <c r="AA819" s="4" t="str">
        <f>""</f>
        <v/>
      </c>
      <c r="AB819" s="4" t="str">
        <f>""</f>
        <v/>
      </c>
      <c r="AC819" s="4" t="str">
        <f>""</f>
        <v/>
      </c>
      <c r="AD819" s="4" t="str">
        <f>""</f>
        <v/>
      </c>
      <c r="AE819" s="4" t="str">
        <f>""</f>
        <v/>
      </c>
      <c r="AF819" s="4" t="str">
        <f>""</f>
        <v/>
      </c>
      <c r="AG819" s="4" t="str">
        <f>""</f>
        <v/>
      </c>
      <c r="AH819" s="4" t="str">
        <f>""</f>
        <v/>
      </c>
      <c r="AI819" s="4" t="str">
        <f>""</f>
        <v/>
      </c>
      <c r="AJ819" s="4" t="str">
        <f>""</f>
        <v/>
      </c>
      <c r="AK819" s="4" t="str">
        <f>""</f>
        <v/>
      </c>
      <c r="AL819" s="4" t="str">
        <f>""</f>
        <v/>
      </c>
      <c r="AM819" s="4" t="str">
        <f>""</f>
        <v/>
      </c>
      <c r="AN819" s="4" t="str">
        <f>""</f>
        <v/>
      </c>
      <c r="AO819" s="4" t="str">
        <f>""</f>
        <v/>
      </c>
      <c r="AP819" s="4" t="str">
        <f>""</f>
        <v/>
      </c>
      <c r="AQ819" s="4" t="str">
        <f>""</f>
        <v/>
      </c>
      <c r="AR819" s="4" t="str">
        <f>""</f>
        <v/>
      </c>
      <c r="AS819" s="4" t="str">
        <f>""</f>
        <v/>
      </c>
    </row>
    <row r="820" spans="1:45" x14ac:dyDescent="0.25">
      <c r="A820" s="27" t="s">
        <v>173</v>
      </c>
      <c r="B820" s="9"/>
      <c r="C820" s="9"/>
      <c r="D820" s="9"/>
      <c r="E820" s="9"/>
      <c r="F820" s="9"/>
      <c r="G820" s="16"/>
      <c r="H820" s="14" t="s">
        <v>25</v>
      </c>
      <c r="I820" s="7" t="s">
        <v>26</v>
      </c>
      <c r="J820" s="7" t="s">
        <v>27</v>
      </c>
      <c r="K820" s="7" t="s">
        <v>28</v>
      </c>
      <c r="L820" s="7" t="s">
        <v>29</v>
      </c>
      <c r="M820" s="7" t="s">
        <v>30</v>
      </c>
      <c r="N820" s="7" t="s">
        <v>31</v>
      </c>
      <c r="O820" s="7" t="s">
        <v>32</v>
      </c>
      <c r="P820" s="7" t="s">
        <v>33</v>
      </c>
      <c r="Q820" s="7" t="s">
        <v>34</v>
      </c>
      <c r="R820" s="7" t="s">
        <v>35</v>
      </c>
      <c r="S820" s="7" t="s">
        <v>36</v>
      </c>
      <c r="V820" s="4" t="str">
        <f>""</f>
        <v/>
      </c>
      <c r="W820" s="4" t="str">
        <f>""</f>
        <v/>
      </c>
      <c r="X820" s="4" t="str">
        <f>""</f>
        <v/>
      </c>
      <c r="Y820" s="4" t="str">
        <f>""</f>
        <v/>
      </c>
      <c r="Z820" s="4" t="str">
        <f>""</f>
        <v/>
      </c>
      <c r="AA820" s="4" t="str">
        <f>""</f>
        <v/>
      </c>
      <c r="AB820" s="4" t="str">
        <f>""</f>
        <v/>
      </c>
      <c r="AC820" s="4" t="str">
        <f>""</f>
        <v/>
      </c>
      <c r="AD820" s="4" t="str">
        <f>""</f>
        <v/>
      </c>
      <c r="AE820" s="4" t="str">
        <f>""</f>
        <v/>
      </c>
      <c r="AF820" s="4" t="str">
        <f>""</f>
        <v/>
      </c>
      <c r="AG820" s="4" t="str">
        <f>""</f>
        <v/>
      </c>
      <c r="AH820" s="4" t="str">
        <f>""</f>
        <v/>
      </c>
      <c r="AI820" s="4" t="str">
        <f>""</f>
        <v/>
      </c>
      <c r="AJ820" s="4" t="str">
        <f>""</f>
        <v/>
      </c>
      <c r="AK820" s="4" t="str">
        <f>""</f>
        <v/>
      </c>
      <c r="AL820" s="4" t="str">
        <f>""</f>
        <v/>
      </c>
      <c r="AM820" s="4" t="str">
        <f>""</f>
        <v/>
      </c>
      <c r="AN820" s="4" t="str">
        <f>""</f>
        <v/>
      </c>
      <c r="AO820" s="4" t="str">
        <f>""</f>
        <v/>
      </c>
      <c r="AP820" s="4" t="str">
        <f>""</f>
        <v/>
      </c>
      <c r="AQ820" s="4" t="str">
        <f>""</f>
        <v/>
      </c>
      <c r="AR820" s="4" t="str">
        <f>""</f>
        <v/>
      </c>
      <c r="AS820" s="4" t="str">
        <f>""</f>
        <v/>
      </c>
    </row>
    <row r="821" spans="1:45" x14ac:dyDescent="0.25">
      <c r="A821" s="25"/>
      <c r="B821" s="10"/>
      <c r="C821" s="10"/>
      <c r="D821" s="10"/>
      <c r="E821" s="10"/>
      <c r="F821" s="10"/>
      <c r="G821" s="17"/>
      <c r="I821" s="8" t="s">
        <v>39</v>
      </c>
      <c r="J821" s="8">
        <v>0.1</v>
      </c>
      <c r="K821" s="8">
        <v>0.2</v>
      </c>
      <c r="L821" s="8">
        <v>0</v>
      </c>
      <c r="M821" s="8">
        <v>10</v>
      </c>
      <c r="N821" s="8">
        <v>20</v>
      </c>
      <c r="O821" s="8">
        <v>1000</v>
      </c>
      <c r="P821" s="8">
        <v>0.5</v>
      </c>
      <c r="Q821" s="8">
        <v>8</v>
      </c>
      <c r="R821" s="8">
        <v>-3</v>
      </c>
      <c r="S821" s="8">
        <v>0.3</v>
      </c>
      <c r="V821" s="4" t="str">
        <f>""</f>
        <v/>
      </c>
      <c r="W821" s="4" t="str">
        <f>""</f>
        <v/>
      </c>
      <c r="X821" s="4" t="str">
        <f>""</f>
        <v/>
      </c>
      <c r="Y821" s="4" t="str">
        <f>""</f>
        <v/>
      </c>
      <c r="Z821" s="4" t="str">
        <f>""</f>
        <v/>
      </c>
      <c r="AA821" s="4" t="str">
        <f>""</f>
        <v/>
      </c>
      <c r="AB821" s="4" t="str">
        <f>""</f>
        <v/>
      </c>
      <c r="AC821" s="4" t="str">
        <f>""</f>
        <v/>
      </c>
      <c r="AD821" s="4" t="str">
        <f>""</f>
        <v/>
      </c>
      <c r="AE821" s="4" t="str">
        <f>""</f>
        <v/>
      </c>
      <c r="AF821" s="4" t="str">
        <f>""</f>
        <v/>
      </c>
      <c r="AG821" s="4" t="str">
        <f>""</f>
        <v/>
      </c>
      <c r="AH821" s="4" t="str">
        <f>""</f>
        <v/>
      </c>
      <c r="AI821" s="4" t="str">
        <f>""</f>
        <v/>
      </c>
      <c r="AJ821" s="4" t="str">
        <f>""</f>
        <v/>
      </c>
      <c r="AK821" s="4" t="str">
        <f>""</f>
        <v/>
      </c>
      <c r="AL821" s="4" t="str">
        <f>""</f>
        <v/>
      </c>
      <c r="AM821" s="4" t="str">
        <f>""</f>
        <v/>
      </c>
      <c r="AN821" s="4" t="str">
        <f>""</f>
        <v/>
      </c>
      <c r="AO821" s="4" t="str">
        <f>""</f>
        <v/>
      </c>
      <c r="AP821" s="4" t="str">
        <f>""</f>
        <v/>
      </c>
      <c r="AQ821" s="4" t="str">
        <f>""</f>
        <v/>
      </c>
      <c r="AR821" s="4" t="str">
        <f>""</f>
        <v/>
      </c>
      <c r="AS821" s="4" t="str">
        <f>""</f>
        <v/>
      </c>
    </row>
    <row r="822" spans="1:45" x14ac:dyDescent="0.25">
      <c r="A822" s="25"/>
      <c r="B822" s="10"/>
      <c r="C822" s="10"/>
      <c r="D822" s="10"/>
      <c r="E822" s="10"/>
      <c r="F822" s="10"/>
      <c r="G822" s="17"/>
      <c r="I822" s="9" t="s">
        <v>40</v>
      </c>
      <c r="J822" s="8">
        <v>0</v>
      </c>
      <c r="K822" s="8">
        <v>0</v>
      </c>
      <c r="L822" s="8">
        <v>-0.2</v>
      </c>
      <c r="M822" s="8">
        <v>0</v>
      </c>
      <c r="N822" s="8">
        <f>4*$K$2</f>
        <v>0.04</v>
      </c>
      <c r="O822" s="8">
        <v>50</v>
      </c>
      <c r="P822" s="8">
        <v>0</v>
      </c>
      <c r="Q822" s="8">
        <v>3</v>
      </c>
      <c r="R822" s="8">
        <v>-8</v>
      </c>
      <c r="S822" s="8">
        <v>0</v>
      </c>
      <c r="V822" s="4" t="str">
        <f>""</f>
        <v/>
      </c>
      <c r="W822" s="4" t="str">
        <f>""</f>
        <v/>
      </c>
      <c r="X822" s="4" t="str">
        <f>""</f>
        <v/>
      </c>
      <c r="Y822" s="4" t="str">
        <f>""</f>
        <v/>
      </c>
      <c r="Z822" s="4" t="str">
        <f>""</f>
        <v/>
      </c>
      <c r="AA822" s="4" t="str">
        <f>""</f>
        <v/>
      </c>
      <c r="AB822" s="4" t="str">
        <f>""</f>
        <v/>
      </c>
      <c r="AC822" s="4" t="str">
        <f>""</f>
        <v/>
      </c>
      <c r="AD822" s="4" t="str">
        <f>""</f>
        <v/>
      </c>
      <c r="AE822" s="4" t="str">
        <f>""</f>
        <v/>
      </c>
      <c r="AF822" s="4" t="str">
        <f>""</f>
        <v/>
      </c>
      <c r="AG822" s="4" t="str">
        <f>""</f>
        <v/>
      </c>
      <c r="AH822" s="4" t="str">
        <f>""</f>
        <v/>
      </c>
      <c r="AI822" s="4" t="str">
        <f>""</f>
        <v/>
      </c>
      <c r="AJ822" s="4" t="str">
        <f>""</f>
        <v/>
      </c>
      <c r="AK822" s="4" t="str">
        <f>""</f>
        <v/>
      </c>
      <c r="AL822" s="4" t="str">
        <f>""</f>
        <v/>
      </c>
      <c r="AM822" s="4" t="str">
        <f>""</f>
        <v/>
      </c>
      <c r="AN822" s="4" t="str">
        <f>""</f>
        <v/>
      </c>
      <c r="AO822" s="4" t="str">
        <f>""</f>
        <v/>
      </c>
      <c r="AP822" s="4" t="str">
        <f>""</f>
        <v/>
      </c>
      <c r="AQ822" s="4" t="str">
        <f>""</f>
        <v/>
      </c>
      <c r="AR822" s="4" t="str">
        <f>""</f>
        <v/>
      </c>
      <c r="AS822" s="4" t="str">
        <f>""</f>
        <v/>
      </c>
    </row>
    <row r="823" spans="1:45" x14ac:dyDescent="0.25">
      <c r="A823" s="22" t="s">
        <v>41</v>
      </c>
      <c r="B823" s="18" t="s">
        <v>42</v>
      </c>
      <c r="C823" s="18">
        <v>6</v>
      </c>
      <c r="D823" s="18">
        <v>50</v>
      </c>
      <c r="E823" s="18" t="s">
        <v>43</v>
      </c>
      <c r="F823" s="18">
        <v>1</v>
      </c>
      <c r="G823" s="18" t="str">
        <f>B823&amp;C823&amp;D823&amp;E823&amp;F823</f>
        <v>AVR650TD1</v>
      </c>
      <c r="H823" s="4" t="s">
        <v>4</v>
      </c>
      <c r="I823" s="4">
        <v>1</v>
      </c>
      <c r="J823" s="4">
        <v>0</v>
      </c>
      <c r="K823" s="4">
        <v>0.2</v>
      </c>
      <c r="L823" s="4">
        <v>-0.19900000000000001</v>
      </c>
      <c r="M823" s="4">
        <v>0</v>
      </c>
      <c r="N823" s="4">
        <v>5</v>
      </c>
      <c r="O823" s="4">
        <v>250</v>
      </c>
      <c r="P823" s="4">
        <v>0.05</v>
      </c>
      <c r="Q823" s="4">
        <v>5.64</v>
      </c>
      <c r="R823" s="4">
        <v>0</v>
      </c>
      <c r="S823" s="4">
        <v>0</v>
      </c>
      <c r="T823" s="4" t="s">
        <v>1</v>
      </c>
      <c r="U823" s="4" t="s">
        <v>1</v>
      </c>
      <c r="V823" s="4" t="str">
        <f>""</f>
        <v/>
      </c>
      <c r="W823" s="4" t="str">
        <f>""</f>
        <v/>
      </c>
      <c r="X823" s="4" t="str">
        <f>""</f>
        <v/>
      </c>
      <c r="Y823" s="4" t="str">
        <f>""</f>
        <v/>
      </c>
      <c r="Z823" s="4" t="str">
        <f>""</f>
        <v/>
      </c>
      <c r="AA823" s="4" t="str">
        <f>""</f>
        <v/>
      </c>
      <c r="AB823" s="4" t="str">
        <f>""</f>
        <v/>
      </c>
      <c r="AC823" s="4" t="str">
        <f>""</f>
        <v/>
      </c>
      <c r="AD823" s="4" t="str">
        <f>""</f>
        <v/>
      </c>
      <c r="AE823" s="4" t="str">
        <f>""</f>
        <v/>
      </c>
      <c r="AF823" s="4" t="str">
        <f>""</f>
        <v/>
      </c>
      <c r="AG823" s="4" t="str">
        <f>""</f>
        <v/>
      </c>
      <c r="AH823" s="4" t="str">
        <f>""</f>
        <v/>
      </c>
      <c r="AI823" s="4" t="str">
        <f>""</f>
        <v/>
      </c>
      <c r="AJ823" s="4" t="str">
        <f>""</f>
        <v/>
      </c>
      <c r="AK823" s="4" t="str">
        <f>""</f>
        <v/>
      </c>
      <c r="AL823" s="4" t="str">
        <f>""</f>
        <v/>
      </c>
      <c r="AM823" s="4" t="str">
        <f>""</f>
        <v/>
      </c>
      <c r="AN823" s="4" t="str">
        <f>""</f>
        <v/>
      </c>
      <c r="AO823" s="4" t="str">
        <f>""</f>
        <v/>
      </c>
      <c r="AP823" s="4" t="str">
        <f>""</f>
        <v/>
      </c>
      <c r="AQ823" s="4" t="str">
        <f>""</f>
        <v/>
      </c>
      <c r="AR823" s="4" t="str">
        <f>""</f>
        <v/>
      </c>
      <c r="AS823" s="4" t="str">
        <f>""</f>
        <v/>
      </c>
    </row>
    <row r="824" spans="1:45" x14ac:dyDescent="0.25">
      <c r="A824" s="15"/>
      <c r="B824" s="16"/>
      <c r="C824" s="16"/>
      <c r="D824" s="16"/>
      <c r="E824" s="16"/>
      <c r="F824" s="16"/>
      <c r="G824" s="16"/>
      <c r="H824" s="30" t="s">
        <v>25</v>
      </c>
      <c r="I824" s="31" t="s">
        <v>26</v>
      </c>
      <c r="J824" s="7" t="s">
        <v>44</v>
      </c>
      <c r="K824" s="7" t="s">
        <v>45</v>
      </c>
      <c r="L824" s="7" t="s">
        <v>46</v>
      </c>
      <c r="M824" s="7" t="s">
        <v>47</v>
      </c>
      <c r="N824" s="7" t="s">
        <v>48</v>
      </c>
      <c r="O824" s="7" t="s">
        <v>49</v>
      </c>
      <c r="P824" s="7" t="s">
        <v>50</v>
      </c>
      <c r="Q824" s="7" t="s">
        <v>51</v>
      </c>
      <c r="R824" s="7" t="s">
        <v>52</v>
      </c>
      <c r="S824" s="7" t="s">
        <v>53</v>
      </c>
      <c r="T824" s="7" t="s">
        <v>54</v>
      </c>
      <c r="U824" s="7" t="s">
        <v>55</v>
      </c>
      <c r="X824" s="4" t="str">
        <f>""</f>
        <v/>
      </c>
      <c r="Y824" s="4" t="str">
        <f>""</f>
        <v/>
      </c>
      <c r="Z824" s="4" t="str">
        <f>""</f>
        <v/>
      </c>
      <c r="AA824" s="4" t="str">
        <f>""</f>
        <v/>
      </c>
      <c r="AB824" s="4" t="str">
        <f>""</f>
        <v/>
      </c>
      <c r="AC824" s="4" t="str">
        <f>""</f>
        <v/>
      </c>
      <c r="AD824" s="4" t="str">
        <f>""</f>
        <v/>
      </c>
      <c r="AE824" s="4" t="str">
        <f>""</f>
        <v/>
      </c>
      <c r="AF824" s="4" t="str">
        <f>""</f>
        <v/>
      </c>
      <c r="AG824" s="4" t="str">
        <f>""</f>
        <v/>
      </c>
      <c r="AH824" s="4" t="str">
        <f>""</f>
        <v/>
      </c>
      <c r="AI824" s="4" t="str">
        <f>""</f>
        <v/>
      </c>
      <c r="AJ824" s="4" t="str">
        <f>""</f>
        <v/>
      </c>
      <c r="AK824" s="4" t="str">
        <f>""</f>
        <v/>
      </c>
      <c r="AL824" s="4" t="str">
        <f>""</f>
        <v/>
      </c>
      <c r="AM824" s="4" t="str">
        <f>""</f>
        <v/>
      </c>
      <c r="AN824" s="4" t="str">
        <f>""</f>
        <v/>
      </c>
      <c r="AO824" s="4" t="str">
        <f>""</f>
        <v/>
      </c>
      <c r="AP824" s="4" t="str">
        <f>""</f>
        <v/>
      </c>
      <c r="AQ824" s="4" t="str">
        <f>""</f>
        <v/>
      </c>
      <c r="AR824" s="4" t="str">
        <f>""</f>
        <v/>
      </c>
      <c r="AS824" s="4" t="str">
        <f>""</f>
        <v/>
      </c>
    </row>
    <row r="825" spans="1:45" x14ac:dyDescent="0.25">
      <c r="A825" s="15"/>
      <c r="B825" s="17"/>
      <c r="C825" s="17"/>
      <c r="D825" s="17"/>
      <c r="E825" s="17"/>
      <c r="F825" s="17"/>
      <c r="G825" s="17"/>
      <c r="I825" s="8" t="s">
        <v>39</v>
      </c>
      <c r="J825" s="8">
        <v>10</v>
      </c>
      <c r="K825" s="8">
        <v>0.2</v>
      </c>
      <c r="L825" s="8">
        <v>0.2</v>
      </c>
      <c r="M825" s="8">
        <v>10</v>
      </c>
      <c r="N825" s="8">
        <v>3</v>
      </c>
      <c r="O825" s="8">
        <v>2.5</v>
      </c>
      <c r="P825" s="8"/>
      <c r="Q825" s="8"/>
      <c r="R825" s="8"/>
      <c r="S825" s="8"/>
      <c r="T825" s="8"/>
      <c r="U825" s="8"/>
      <c r="X825" s="4" t="str">
        <f>""</f>
        <v/>
      </c>
      <c r="Y825" s="4" t="str">
        <f>""</f>
        <v/>
      </c>
      <c r="Z825" s="4" t="str">
        <f>""</f>
        <v/>
      </c>
      <c r="AA825" s="4" t="str">
        <f>""</f>
        <v/>
      </c>
      <c r="AB825" s="4" t="str">
        <f>""</f>
        <v/>
      </c>
      <c r="AC825" s="4" t="str">
        <f>""</f>
        <v/>
      </c>
      <c r="AD825" s="4" t="str">
        <f>""</f>
        <v/>
      </c>
      <c r="AE825" s="4" t="str">
        <f>""</f>
        <v/>
      </c>
      <c r="AF825" s="4" t="str">
        <f>""</f>
        <v/>
      </c>
      <c r="AG825" s="4" t="str">
        <f>""</f>
        <v/>
      </c>
      <c r="AH825" s="4" t="str">
        <f>""</f>
        <v/>
      </c>
      <c r="AI825" s="4" t="str">
        <f>""</f>
        <v/>
      </c>
      <c r="AJ825" s="4" t="str">
        <f>""</f>
        <v/>
      </c>
      <c r="AK825" s="4" t="str">
        <f>""</f>
        <v/>
      </c>
      <c r="AL825" s="4" t="str">
        <f>""</f>
        <v/>
      </c>
      <c r="AM825" s="4" t="str">
        <f>""</f>
        <v/>
      </c>
      <c r="AN825" s="4" t="str">
        <f>""</f>
        <v/>
      </c>
      <c r="AO825" s="4" t="str">
        <f>""</f>
        <v/>
      </c>
      <c r="AP825" s="4" t="str">
        <f>""</f>
        <v/>
      </c>
      <c r="AQ825" s="4" t="str">
        <f>""</f>
        <v/>
      </c>
      <c r="AR825" s="4" t="str">
        <f>""</f>
        <v/>
      </c>
      <c r="AS825" s="4" t="str">
        <f>""</f>
        <v/>
      </c>
    </row>
    <row r="826" spans="1:45" x14ac:dyDescent="0.25">
      <c r="A826" s="15"/>
      <c r="B826" s="17"/>
      <c r="C826" s="17"/>
      <c r="D826" s="17"/>
      <c r="E826" s="17"/>
      <c r="F826" s="17"/>
      <c r="G826" s="17"/>
      <c r="I826" s="8" t="s">
        <v>40</v>
      </c>
      <c r="J826" s="8">
        <v>1</v>
      </c>
      <c r="K826" s="8">
        <f>4*$K$2</f>
        <v>0.04</v>
      </c>
      <c r="L826" s="8">
        <f>4*$K$2</f>
        <v>0.04</v>
      </c>
      <c r="M826" s="8">
        <v>1</v>
      </c>
      <c r="N826" s="8">
        <v>0</v>
      </c>
      <c r="O826" s="8"/>
      <c r="P826" s="8"/>
      <c r="Q826" s="8"/>
      <c r="R826" s="8"/>
      <c r="S826" s="8"/>
      <c r="T826" s="8">
        <v>0</v>
      </c>
      <c r="U826" s="8"/>
      <c r="X826" s="4" t="str">
        <f>""</f>
        <v/>
      </c>
      <c r="Y826" s="4" t="str">
        <f>""</f>
        <v/>
      </c>
      <c r="Z826" s="4" t="str">
        <f>""</f>
        <v/>
      </c>
      <c r="AA826" s="4" t="str">
        <f>""</f>
        <v/>
      </c>
      <c r="AB826" s="4" t="str">
        <f>""</f>
        <v/>
      </c>
      <c r="AC826" s="4" t="str">
        <f>""</f>
        <v/>
      </c>
      <c r="AD826" s="4" t="str">
        <f>""</f>
        <v/>
      </c>
      <c r="AE826" s="4" t="str">
        <f>""</f>
        <v/>
      </c>
      <c r="AF826" s="4" t="str">
        <f>""</f>
        <v/>
      </c>
      <c r="AG826" s="4" t="str">
        <f>""</f>
        <v/>
      </c>
      <c r="AH826" s="4" t="str">
        <f>""</f>
        <v/>
      </c>
      <c r="AI826" s="4" t="str">
        <f>""</f>
        <v/>
      </c>
      <c r="AJ826" s="4" t="str">
        <f>""</f>
        <v/>
      </c>
      <c r="AK826" s="4" t="str">
        <f>""</f>
        <v/>
      </c>
      <c r="AL826" s="4" t="str">
        <f>""</f>
        <v/>
      </c>
      <c r="AM826" s="4" t="str">
        <f>""</f>
        <v/>
      </c>
      <c r="AN826" s="4" t="str">
        <f>""</f>
        <v/>
      </c>
      <c r="AO826" s="4" t="str">
        <f>""</f>
        <v/>
      </c>
      <c r="AP826" s="4" t="str">
        <f>""</f>
        <v/>
      </c>
      <c r="AQ826" s="4" t="str">
        <f>""</f>
        <v/>
      </c>
      <c r="AR826" s="4" t="str">
        <f>""</f>
        <v/>
      </c>
      <c r="AS826" s="4" t="str">
        <f>""</f>
        <v/>
      </c>
    </row>
    <row r="827" spans="1:45" x14ac:dyDescent="0.25">
      <c r="A827" s="23" t="s">
        <v>41</v>
      </c>
      <c r="B827" s="18" t="s">
        <v>62</v>
      </c>
      <c r="C827" s="18">
        <v>6</v>
      </c>
      <c r="D827" s="18">
        <v>50</v>
      </c>
      <c r="E827" s="18" t="s">
        <v>43</v>
      </c>
      <c r="F827" s="18">
        <v>1</v>
      </c>
      <c r="G827" s="18" t="str">
        <f>B827&amp;C827&amp;D827&amp;E827&amp;F827</f>
        <v>GEN650TD1</v>
      </c>
      <c r="H827" s="4" t="s">
        <v>0</v>
      </c>
      <c r="I827" s="4">
        <v>1</v>
      </c>
      <c r="J827" s="4">
        <v>6.6</v>
      </c>
      <c r="K827" s="4">
        <v>0.05</v>
      </c>
      <c r="L827" s="4">
        <v>0.155</v>
      </c>
      <c r="M827" s="4">
        <v>2</v>
      </c>
      <c r="N827" s="4">
        <v>0</v>
      </c>
      <c r="O827" s="4">
        <v>1.1299999999999999</v>
      </c>
      <c r="P827" s="4">
        <v>0.73399999999999999</v>
      </c>
      <c r="Q827" s="4">
        <v>0.26</v>
      </c>
      <c r="R827" s="4">
        <v>0.22600000000000001</v>
      </c>
      <c r="S827" s="4">
        <v>0.104</v>
      </c>
      <c r="T827" s="4">
        <v>0.19400000000000001</v>
      </c>
      <c r="U827" s="4">
        <v>0.68500000000000005</v>
      </c>
      <c r="V827" s="4" t="s">
        <v>1</v>
      </c>
      <c r="W827" s="4" t="s">
        <v>1</v>
      </c>
      <c r="X827" s="4" t="str">
        <f>""</f>
        <v/>
      </c>
      <c r="Y827" s="4" t="str">
        <f>""</f>
        <v/>
      </c>
      <c r="Z827" s="4" t="str">
        <f>""</f>
        <v/>
      </c>
      <c r="AA827" s="4" t="str">
        <f>""</f>
        <v/>
      </c>
      <c r="AB827" s="4" t="str">
        <f>""</f>
        <v/>
      </c>
      <c r="AC827" s="4" t="str">
        <f>""</f>
        <v/>
      </c>
      <c r="AD827" s="4" t="str">
        <f>""</f>
        <v/>
      </c>
      <c r="AE827" s="4" t="str">
        <f>""</f>
        <v/>
      </c>
      <c r="AF827" s="4" t="str">
        <f>""</f>
        <v/>
      </c>
      <c r="AG827" s="4" t="str">
        <f>""</f>
        <v/>
      </c>
      <c r="AH827" s="4" t="str">
        <f>""</f>
        <v/>
      </c>
      <c r="AI827" s="4" t="str">
        <f>""</f>
        <v/>
      </c>
      <c r="AJ827" s="4" t="str">
        <f>""</f>
        <v/>
      </c>
      <c r="AK827" s="4" t="str">
        <f>""</f>
        <v/>
      </c>
      <c r="AL827" s="4" t="str">
        <f>""</f>
        <v/>
      </c>
      <c r="AM827" s="4" t="str">
        <f>""</f>
        <v/>
      </c>
      <c r="AN827" s="4" t="str">
        <f>""</f>
        <v/>
      </c>
      <c r="AO827" s="4" t="str">
        <f>""</f>
        <v/>
      </c>
      <c r="AP827" s="4" t="str">
        <f>""</f>
        <v/>
      </c>
      <c r="AQ827" s="4" t="str">
        <f>""</f>
        <v/>
      </c>
      <c r="AR827" s="4" t="str">
        <f>""</f>
        <v/>
      </c>
      <c r="AS827" s="4" t="str">
        <f>""</f>
        <v/>
      </c>
    </row>
    <row r="828" spans="1:45" x14ac:dyDescent="0.25">
      <c r="A828" s="15"/>
      <c r="B828" s="16"/>
      <c r="C828" s="16"/>
      <c r="D828" s="16"/>
      <c r="E828" s="16"/>
      <c r="F828" s="16"/>
      <c r="G828" s="16"/>
      <c r="H828" s="14" t="s">
        <v>25</v>
      </c>
      <c r="I828" s="7" t="s">
        <v>26</v>
      </c>
      <c r="J828" s="7" t="s">
        <v>64</v>
      </c>
      <c r="K828" s="7" t="s">
        <v>65</v>
      </c>
      <c r="L828" s="7" t="s">
        <v>66</v>
      </c>
      <c r="M828" s="7" t="s">
        <v>67</v>
      </c>
      <c r="N828" s="7" t="s">
        <v>68</v>
      </c>
      <c r="O828" s="7" t="s">
        <v>69</v>
      </c>
      <c r="P828" s="7" t="s">
        <v>70</v>
      </c>
      <c r="Q828" s="7" t="s">
        <v>71</v>
      </c>
      <c r="R828" s="7" t="s">
        <v>72</v>
      </c>
      <c r="S828" s="7" t="s">
        <v>73</v>
      </c>
      <c r="T828" s="7" t="s">
        <v>74</v>
      </c>
      <c r="U828" s="7" t="s">
        <v>75</v>
      </c>
      <c r="X828" s="4" t="str">
        <f>""</f>
        <v/>
      </c>
      <c r="Y828" s="4" t="str">
        <f>""</f>
        <v/>
      </c>
      <c r="Z828" s="4" t="str">
        <f>""</f>
        <v/>
      </c>
      <c r="AA828" s="4" t="str">
        <f>""</f>
        <v/>
      </c>
      <c r="AB828" s="4" t="str">
        <f>""</f>
        <v/>
      </c>
      <c r="AC828" s="4" t="str">
        <f>""</f>
        <v/>
      </c>
      <c r="AD828" s="4" t="str">
        <f>""</f>
        <v/>
      </c>
      <c r="AE828" s="4" t="str">
        <f>""</f>
        <v/>
      </c>
      <c r="AF828" s="4" t="str">
        <f>""</f>
        <v/>
      </c>
      <c r="AG828" s="4" t="str">
        <f>""</f>
        <v/>
      </c>
      <c r="AH828" s="4" t="str">
        <f>""</f>
        <v/>
      </c>
      <c r="AI828" s="4" t="str">
        <f>""</f>
        <v/>
      </c>
      <c r="AJ828" s="4" t="str">
        <f>""</f>
        <v/>
      </c>
      <c r="AK828" s="4" t="str">
        <f>""</f>
        <v/>
      </c>
      <c r="AL828" s="4" t="str">
        <f>""</f>
        <v/>
      </c>
      <c r="AM828" s="4" t="str">
        <f>""</f>
        <v/>
      </c>
      <c r="AN828" s="4" t="str">
        <f>""</f>
        <v/>
      </c>
      <c r="AO828" s="4" t="str">
        <f>""</f>
        <v/>
      </c>
      <c r="AP828" s="4" t="str">
        <f>""</f>
        <v/>
      </c>
      <c r="AQ828" s="4" t="str">
        <f>""</f>
        <v/>
      </c>
      <c r="AR828" s="4" t="str">
        <f>""</f>
        <v/>
      </c>
      <c r="AS828" s="4" t="str">
        <f>""</f>
        <v/>
      </c>
    </row>
    <row r="829" spans="1:45" x14ac:dyDescent="0.25">
      <c r="A829" s="15"/>
      <c r="B829" s="17"/>
      <c r="C829" s="17"/>
      <c r="D829" s="17"/>
      <c r="E829" s="17"/>
      <c r="F829" s="17"/>
      <c r="G829" s="17"/>
      <c r="I829" s="8" t="s">
        <v>39</v>
      </c>
      <c r="J829" s="8">
        <v>1</v>
      </c>
      <c r="K829" s="8">
        <v>2</v>
      </c>
      <c r="L829" s="8">
        <v>30</v>
      </c>
      <c r="M829" s="8">
        <v>0.1</v>
      </c>
      <c r="N829" s="8">
        <v>1</v>
      </c>
      <c r="O829" s="8">
        <v>0.3</v>
      </c>
      <c r="P829" s="8">
        <v>1</v>
      </c>
      <c r="Q829" s="8">
        <v>1</v>
      </c>
      <c r="R829" s="8">
        <v>30</v>
      </c>
      <c r="S829" s="8">
        <v>1.5</v>
      </c>
      <c r="T829" s="8">
        <v>0.5</v>
      </c>
      <c r="U829" s="8">
        <v>0.15</v>
      </c>
      <c r="X829" s="4" t="str">
        <f>""</f>
        <v/>
      </c>
      <c r="Y829" s="4" t="str">
        <f>""</f>
        <v/>
      </c>
      <c r="Z829" s="4" t="str">
        <f>""</f>
        <v/>
      </c>
      <c r="AA829" s="4" t="str">
        <f>""</f>
        <v/>
      </c>
      <c r="AB829" s="4" t="str">
        <f>""</f>
        <v/>
      </c>
      <c r="AC829" s="4" t="str">
        <f>""</f>
        <v/>
      </c>
      <c r="AD829" s="4" t="str">
        <f>""</f>
        <v/>
      </c>
      <c r="AE829" s="4" t="str">
        <f>""</f>
        <v/>
      </c>
      <c r="AF829" s="4" t="str">
        <f>""</f>
        <v/>
      </c>
      <c r="AG829" s="4" t="str">
        <f>""</f>
        <v/>
      </c>
      <c r="AH829" s="4" t="str">
        <f>""</f>
        <v/>
      </c>
      <c r="AI829" s="4" t="str">
        <f>""</f>
        <v/>
      </c>
      <c r="AJ829" s="4" t="str">
        <f>""</f>
        <v/>
      </c>
      <c r="AK829" s="4" t="str">
        <f>""</f>
        <v/>
      </c>
      <c r="AL829" s="4" t="str">
        <f>""</f>
        <v/>
      </c>
      <c r="AM829" s="4" t="str">
        <f>""</f>
        <v/>
      </c>
      <c r="AN829" s="4" t="str">
        <f>""</f>
        <v/>
      </c>
      <c r="AO829" s="4" t="str">
        <f>""</f>
        <v/>
      </c>
      <c r="AP829" s="4" t="str">
        <f>""</f>
        <v/>
      </c>
      <c r="AQ829" s="4" t="str">
        <f>""</f>
        <v/>
      </c>
      <c r="AR829" s="4" t="str">
        <f>""</f>
        <v/>
      </c>
      <c r="AS829" s="4" t="str">
        <f>""</f>
        <v/>
      </c>
    </row>
    <row r="830" spans="1:45" x14ac:dyDescent="0.25">
      <c r="A830" s="15"/>
      <c r="B830" s="17"/>
      <c r="C830" s="17"/>
      <c r="D830" s="17"/>
      <c r="E830" s="17"/>
      <c r="F830" s="17"/>
      <c r="G830" s="17"/>
      <c r="I830" s="8" t="s">
        <v>40</v>
      </c>
      <c r="J830" s="8">
        <v>0</v>
      </c>
      <c r="K830" s="8">
        <v>0</v>
      </c>
      <c r="L830" s="8">
        <f>4*$K$2</f>
        <v>0.04</v>
      </c>
      <c r="M830" s="8">
        <f>4*$K$2</f>
        <v>0.04</v>
      </c>
      <c r="N830" s="8">
        <f>4*$K$2</f>
        <v>0.04</v>
      </c>
      <c r="O830" s="8">
        <v>0</v>
      </c>
      <c r="P830" s="8">
        <v>0</v>
      </c>
      <c r="Q830" s="8">
        <v>0</v>
      </c>
      <c r="R830" s="8">
        <v>0.5</v>
      </c>
      <c r="S830" s="8">
        <v>0.8</v>
      </c>
      <c r="T830" s="8">
        <v>0</v>
      </c>
      <c r="U830" s="8">
        <v>0</v>
      </c>
      <c r="X830" s="4" t="str">
        <f>""</f>
        <v/>
      </c>
      <c r="Y830" s="4" t="str">
        <f>""</f>
        <v/>
      </c>
      <c r="Z830" s="4" t="str">
        <f>""</f>
        <v/>
      </c>
      <c r="AA830" s="4" t="str">
        <f>""</f>
        <v/>
      </c>
      <c r="AB830" s="4" t="str">
        <f>""</f>
        <v/>
      </c>
      <c r="AC830" s="4" t="str">
        <f>""</f>
        <v/>
      </c>
      <c r="AD830" s="4" t="str">
        <f>""</f>
        <v/>
      </c>
      <c r="AE830" s="4" t="str">
        <f>""</f>
        <v/>
      </c>
      <c r="AF830" s="4" t="str">
        <f>""</f>
        <v/>
      </c>
      <c r="AG830" s="4" t="str">
        <f>""</f>
        <v/>
      </c>
      <c r="AH830" s="4" t="str">
        <f>""</f>
        <v/>
      </c>
      <c r="AI830" s="4" t="str">
        <f>""</f>
        <v/>
      </c>
      <c r="AJ830" s="4" t="str">
        <f>""</f>
        <v/>
      </c>
      <c r="AK830" s="4" t="str">
        <f>""</f>
        <v/>
      </c>
      <c r="AL830" s="4" t="str">
        <f>""</f>
        <v/>
      </c>
      <c r="AM830" s="4" t="str">
        <f>""</f>
        <v/>
      </c>
      <c r="AN830" s="4" t="str">
        <f>""</f>
        <v/>
      </c>
      <c r="AO830" s="4" t="str">
        <f>""</f>
        <v/>
      </c>
      <c r="AP830" s="4" t="str">
        <f>""</f>
        <v/>
      </c>
      <c r="AQ830" s="4" t="str">
        <f>""</f>
        <v/>
      </c>
      <c r="AR830" s="4" t="str">
        <f>""</f>
        <v/>
      </c>
      <c r="AS830" s="4" t="str">
        <f>""</f>
        <v/>
      </c>
    </row>
    <row r="831" spans="1:45" x14ac:dyDescent="0.25">
      <c r="A831" s="23" t="s">
        <v>41</v>
      </c>
      <c r="B831" s="18" t="s">
        <v>76</v>
      </c>
      <c r="C831" s="18">
        <v>6</v>
      </c>
      <c r="D831" s="18">
        <v>50</v>
      </c>
      <c r="E831" s="18" t="s">
        <v>43</v>
      </c>
      <c r="F831" s="18">
        <v>1</v>
      </c>
      <c r="G831" s="18" t="str">
        <f>B831&amp;C831&amp;D831&amp;E831&amp;F831</f>
        <v>GOV650TD1</v>
      </c>
      <c r="H831" s="4" t="s">
        <v>6</v>
      </c>
      <c r="I831" s="4">
        <v>1</v>
      </c>
      <c r="J831" s="4">
        <v>0.06</v>
      </c>
      <c r="K831" s="4">
        <v>0.4</v>
      </c>
      <c r="L831" s="4">
        <v>3</v>
      </c>
      <c r="M831" s="4">
        <v>9.9000000000000005E-2</v>
      </c>
      <c r="N831" s="4">
        <v>0.4</v>
      </c>
      <c r="O831" s="4">
        <v>0.15</v>
      </c>
      <c r="P831" s="4">
        <v>1</v>
      </c>
      <c r="Q831" s="4">
        <v>0.1</v>
      </c>
      <c r="R831" s="4">
        <v>1.35</v>
      </c>
      <c r="S831" s="4">
        <v>1.4</v>
      </c>
      <c r="T831" s="4">
        <v>0.1</v>
      </c>
      <c r="U831" s="4">
        <v>0.1</v>
      </c>
      <c r="V831" s="4" t="s">
        <v>1</v>
      </c>
      <c r="W831" s="4" t="s">
        <v>1</v>
      </c>
      <c r="X831" s="4" t="str">
        <f>""</f>
        <v/>
      </c>
      <c r="Y831" s="4" t="str">
        <f>""</f>
        <v/>
      </c>
      <c r="Z831" s="4" t="str">
        <f>""</f>
        <v/>
      </c>
      <c r="AA831" s="4" t="str">
        <f>""</f>
        <v/>
      </c>
      <c r="AB831" s="4" t="str">
        <f>""</f>
        <v/>
      </c>
      <c r="AC831" s="4" t="str">
        <f>""</f>
        <v/>
      </c>
      <c r="AD831" s="4" t="str">
        <f>""</f>
        <v/>
      </c>
      <c r="AE831" s="4" t="str">
        <f>""</f>
        <v/>
      </c>
      <c r="AF831" s="4" t="str">
        <f>""</f>
        <v/>
      </c>
      <c r="AG831" s="4" t="str">
        <f>""</f>
        <v/>
      </c>
      <c r="AH831" s="4" t="str">
        <f>""</f>
        <v/>
      </c>
      <c r="AI831" s="4" t="str">
        <f>""</f>
        <v/>
      </c>
      <c r="AJ831" s="4" t="str">
        <f>""</f>
        <v/>
      </c>
      <c r="AK831" s="4" t="str">
        <f>""</f>
        <v/>
      </c>
      <c r="AL831" s="4" t="str">
        <f>""</f>
        <v/>
      </c>
      <c r="AM831" s="4" t="str">
        <f>""</f>
        <v/>
      </c>
      <c r="AN831" s="4" t="str">
        <f>""</f>
        <v/>
      </c>
      <c r="AO831" s="4" t="str">
        <f>""</f>
        <v/>
      </c>
      <c r="AP831" s="4" t="str">
        <f>""</f>
        <v/>
      </c>
      <c r="AQ831" s="4" t="str">
        <f>""</f>
        <v/>
      </c>
      <c r="AR831" s="4" t="str">
        <f>""</f>
        <v/>
      </c>
      <c r="AS831" s="4" t="str">
        <f>""</f>
        <v/>
      </c>
    </row>
    <row r="832" spans="1:45" x14ac:dyDescent="0.25">
      <c r="A832" s="15"/>
      <c r="B832" s="16"/>
      <c r="C832" s="16"/>
      <c r="D832" s="16"/>
      <c r="E832" s="16"/>
      <c r="F832" s="16"/>
      <c r="G832" s="16"/>
      <c r="H832" s="14" t="s">
        <v>25</v>
      </c>
      <c r="I832" s="7" t="s">
        <v>26</v>
      </c>
      <c r="J832" s="7" t="s">
        <v>77</v>
      </c>
      <c r="K832" s="7" t="s">
        <v>78</v>
      </c>
      <c r="L832" s="7" t="s">
        <v>79</v>
      </c>
      <c r="M832" s="7" t="s">
        <v>80</v>
      </c>
      <c r="N832" s="7" t="s">
        <v>81</v>
      </c>
      <c r="O832" s="7" t="s">
        <v>82</v>
      </c>
      <c r="P832" s="7" t="s">
        <v>83</v>
      </c>
      <c r="Q832" s="7" t="s">
        <v>84</v>
      </c>
      <c r="R832" s="7" t="s">
        <v>85</v>
      </c>
      <c r="S832" s="7" t="s">
        <v>86</v>
      </c>
      <c r="T832" s="7" t="s">
        <v>87</v>
      </c>
      <c r="U832" s="7" t="s">
        <v>88</v>
      </c>
      <c r="V832" s="7" t="s">
        <v>89</v>
      </c>
      <c r="W832" s="7" t="s">
        <v>90</v>
      </c>
      <c r="X832" s="7" t="s">
        <v>91</v>
      </c>
      <c r="Y832" s="7" t="s">
        <v>92</v>
      </c>
      <c r="Z832" s="7" t="s">
        <v>93</v>
      </c>
      <c r="AA832" s="7" t="s">
        <v>94</v>
      </c>
      <c r="AB832" s="7" t="s">
        <v>95</v>
      </c>
      <c r="AC832" s="7" t="s">
        <v>96</v>
      </c>
      <c r="AD832" s="7" t="s">
        <v>97</v>
      </c>
      <c r="AE832" s="7" t="s">
        <v>98</v>
      </c>
      <c r="AF832" s="7" t="s">
        <v>99</v>
      </c>
      <c r="AI832" s="4" t="str">
        <f>""</f>
        <v/>
      </c>
      <c r="AJ832" s="4" t="str">
        <f>""</f>
        <v/>
      </c>
      <c r="AK832" s="4" t="str">
        <f>""</f>
        <v/>
      </c>
      <c r="AL832" s="4" t="str">
        <f>""</f>
        <v/>
      </c>
      <c r="AM832" s="4" t="str">
        <f>""</f>
        <v/>
      </c>
      <c r="AN832" s="4" t="str">
        <f>""</f>
        <v/>
      </c>
      <c r="AO832" s="4" t="str">
        <f>""</f>
        <v/>
      </c>
      <c r="AP832" s="4" t="str">
        <f>""</f>
        <v/>
      </c>
      <c r="AQ832" s="4" t="str">
        <f>""</f>
        <v/>
      </c>
      <c r="AR832" s="4" t="str">
        <f>""</f>
        <v/>
      </c>
      <c r="AS832" s="4" t="str">
        <f>""</f>
        <v/>
      </c>
    </row>
    <row r="833" spans="1:45" x14ac:dyDescent="0.25">
      <c r="A833" s="15"/>
      <c r="B833" s="17"/>
      <c r="C833" s="17"/>
      <c r="D833" s="17"/>
      <c r="E833" s="17"/>
      <c r="F833" s="17"/>
      <c r="G833" s="17"/>
      <c r="I833" s="8" t="s">
        <v>39</v>
      </c>
      <c r="J833" s="8"/>
      <c r="K833" s="8"/>
      <c r="L833" s="8"/>
      <c r="M833" s="8"/>
      <c r="N833" s="8"/>
      <c r="O833" s="8"/>
      <c r="P833" s="8">
        <v>15</v>
      </c>
      <c r="Q833" s="8">
        <v>15</v>
      </c>
      <c r="R833" s="8"/>
      <c r="S833" s="8">
        <v>15</v>
      </c>
      <c r="T833" s="8">
        <v>15</v>
      </c>
      <c r="U833" s="8"/>
      <c r="V833" s="8"/>
      <c r="W833" s="8"/>
      <c r="X833" s="8">
        <v>2</v>
      </c>
      <c r="Y833" s="8">
        <v>2</v>
      </c>
      <c r="Z833" s="8"/>
      <c r="AA833" s="8">
        <v>2</v>
      </c>
      <c r="AB833" s="8">
        <v>2</v>
      </c>
      <c r="AC833" s="8">
        <v>2</v>
      </c>
      <c r="AD833" s="8">
        <v>2</v>
      </c>
      <c r="AE833" s="8">
        <v>0.99</v>
      </c>
      <c r="AF833" s="8">
        <v>0</v>
      </c>
      <c r="AI833" s="4" t="str">
        <f>""</f>
        <v/>
      </c>
      <c r="AJ833" s="4" t="str">
        <f>""</f>
        <v/>
      </c>
      <c r="AK833" s="4" t="str">
        <f>""</f>
        <v/>
      </c>
      <c r="AL833" s="4" t="str">
        <f>""</f>
        <v/>
      </c>
      <c r="AM833" s="4" t="str">
        <f>""</f>
        <v/>
      </c>
      <c r="AN833" s="4" t="str">
        <f>""</f>
        <v/>
      </c>
      <c r="AO833" s="4" t="str">
        <f>""</f>
        <v/>
      </c>
      <c r="AP833" s="4" t="str">
        <f>""</f>
        <v/>
      </c>
      <c r="AQ833" s="4" t="str">
        <f>""</f>
        <v/>
      </c>
      <c r="AR833" s="4" t="str">
        <f>""</f>
        <v/>
      </c>
      <c r="AS833" s="4" t="str">
        <f>""</f>
        <v/>
      </c>
    </row>
    <row r="834" spans="1:45" x14ac:dyDescent="0.25">
      <c r="A834" s="15"/>
      <c r="B834" s="17"/>
      <c r="C834" s="17"/>
      <c r="D834" s="17"/>
      <c r="E834" s="17"/>
      <c r="F834" s="17"/>
      <c r="G834" s="17"/>
      <c r="I834" s="8" t="s">
        <v>40</v>
      </c>
      <c r="J834" s="8"/>
      <c r="K834" s="8"/>
      <c r="L834" s="8"/>
      <c r="M834" s="8"/>
      <c r="N834" s="8"/>
      <c r="O834" s="8"/>
      <c r="P834" s="8">
        <v>1.5</v>
      </c>
      <c r="Q834" s="8">
        <v>1.5</v>
      </c>
      <c r="R834" s="8">
        <f>2*$K$2</f>
        <v>0.02</v>
      </c>
      <c r="S834" s="8">
        <v>1.5</v>
      </c>
      <c r="T834" s="8">
        <v>1.5</v>
      </c>
      <c r="U834" s="8">
        <f>2*$K$2</f>
        <v>0.02</v>
      </c>
      <c r="V834" s="8"/>
      <c r="W834" s="8"/>
      <c r="X834" s="8">
        <f t="shared" ref="X834:Y834" si="102">2*$K$2</f>
        <v>0.02</v>
      </c>
      <c r="Y834" s="8">
        <f t="shared" si="102"/>
        <v>0.02</v>
      </c>
      <c r="Z834" s="8"/>
      <c r="AA834" s="8">
        <f t="shared" ref="AA834:AD834" si="103">2*$K$2</f>
        <v>0.02</v>
      </c>
      <c r="AB834" s="8">
        <f t="shared" si="103"/>
        <v>0.02</v>
      </c>
      <c r="AC834" s="8">
        <f t="shared" si="103"/>
        <v>0.02</v>
      </c>
      <c r="AD834" s="8">
        <f t="shared" si="103"/>
        <v>0.02</v>
      </c>
      <c r="AE834" s="8">
        <v>0</v>
      </c>
      <c r="AF834" s="8">
        <v>-0.3</v>
      </c>
      <c r="AI834" s="4" t="str">
        <f>""</f>
        <v/>
      </c>
      <c r="AJ834" s="4" t="str">
        <f>""</f>
        <v/>
      </c>
      <c r="AK834" s="4" t="str">
        <f>""</f>
        <v/>
      </c>
      <c r="AL834" s="4" t="str">
        <f>""</f>
        <v/>
      </c>
      <c r="AM834" s="4" t="str">
        <f>""</f>
        <v/>
      </c>
      <c r="AN834" s="4" t="str">
        <f>""</f>
        <v/>
      </c>
      <c r="AO834" s="4" t="str">
        <f>""</f>
        <v/>
      </c>
      <c r="AP834" s="4" t="str">
        <f>""</f>
        <v/>
      </c>
      <c r="AQ834" s="4" t="str">
        <f>""</f>
        <v/>
      </c>
      <c r="AR834" s="4" t="str">
        <f>""</f>
        <v/>
      </c>
      <c r="AS834" s="4" t="str">
        <f>""</f>
        <v/>
      </c>
    </row>
    <row r="835" spans="1:45" x14ac:dyDescent="0.25">
      <c r="A835" s="24" t="s">
        <v>41</v>
      </c>
      <c r="B835" s="18" t="s">
        <v>100</v>
      </c>
      <c r="C835" s="18">
        <v>6</v>
      </c>
      <c r="D835" s="18">
        <v>50</v>
      </c>
      <c r="E835" s="18" t="s">
        <v>43</v>
      </c>
      <c r="F835" s="18">
        <v>1</v>
      </c>
      <c r="G835" s="18" t="str">
        <f>B835&amp;C835&amp;D835&amp;E835&amp;F835</f>
        <v>PSS650TD1</v>
      </c>
      <c r="H835" s="4" t="s">
        <v>9</v>
      </c>
      <c r="I835" s="4">
        <v>1</v>
      </c>
      <c r="J835" s="4">
        <v>1</v>
      </c>
      <c r="K835" s="4">
        <v>0</v>
      </c>
      <c r="L835" s="4">
        <v>3</v>
      </c>
      <c r="M835" s="4">
        <v>0</v>
      </c>
      <c r="N835" s="4">
        <v>5</v>
      </c>
      <c r="O835" s="4">
        <v>1</v>
      </c>
      <c r="P835" s="4">
        <v>2.5</v>
      </c>
      <c r="Q835" s="4">
        <v>2.5</v>
      </c>
      <c r="R835" s="4">
        <v>0</v>
      </c>
      <c r="S835" s="4">
        <v>2.5</v>
      </c>
      <c r="T835" s="4">
        <v>0</v>
      </c>
      <c r="U835" s="4">
        <v>2.5</v>
      </c>
      <c r="V835" s="4">
        <v>0.39</v>
      </c>
      <c r="W835" s="4">
        <v>1</v>
      </c>
      <c r="X835" s="4">
        <v>0</v>
      </c>
      <c r="Y835" s="4">
        <v>0.1</v>
      </c>
      <c r="Z835" s="4">
        <v>6.5</v>
      </c>
      <c r="AA835" s="4">
        <v>0.44</v>
      </c>
      <c r="AB835" s="4">
        <v>0.08</v>
      </c>
      <c r="AC835" s="4">
        <v>0.2</v>
      </c>
      <c r="AD835" s="4">
        <v>0.98</v>
      </c>
      <c r="AE835" s="4">
        <v>0.1</v>
      </c>
      <c r="AF835" s="4">
        <v>-0.1</v>
      </c>
      <c r="AG835" s="4" t="s">
        <v>1</v>
      </c>
      <c r="AH835" s="4" t="s">
        <v>1</v>
      </c>
      <c r="AI835" s="4" t="str">
        <f>""</f>
        <v/>
      </c>
      <c r="AJ835" s="4" t="str">
        <f>""</f>
        <v/>
      </c>
      <c r="AK835" s="4" t="str">
        <f>""</f>
        <v/>
      </c>
      <c r="AL835" s="4" t="str">
        <f>""</f>
        <v/>
      </c>
      <c r="AM835" s="4" t="str">
        <f>""</f>
        <v/>
      </c>
      <c r="AN835" s="4" t="str">
        <f>""</f>
        <v/>
      </c>
      <c r="AO835" s="4" t="str">
        <f>""</f>
        <v/>
      </c>
      <c r="AP835" s="4" t="str">
        <f>""</f>
        <v/>
      </c>
      <c r="AQ835" s="4" t="str">
        <f>""</f>
        <v/>
      </c>
      <c r="AR835" s="4" t="str">
        <f>""</f>
        <v/>
      </c>
      <c r="AS835" s="4" t="str">
        <f>""</f>
        <v/>
      </c>
    </row>
    <row r="836" spans="1:45" x14ac:dyDescent="0.25">
      <c r="AC836" s="4" t="str">
        <f>""</f>
        <v/>
      </c>
      <c r="AD836" s="4" t="str">
        <f>""</f>
        <v/>
      </c>
      <c r="AE836" s="4" t="str">
        <f>""</f>
        <v/>
      </c>
      <c r="AF836" s="4" t="str">
        <f>""</f>
        <v/>
      </c>
      <c r="AG836" s="4" t="str">
        <f>""</f>
        <v/>
      </c>
      <c r="AH836" s="4" t="str">
        <f>""</f>
        <v/>
      </c>
      <c r="AI836" s="4" t="str">
        <f>""</f>
        <v/>
      </c>
      <c r="AJ836" s="4" t="str">
        <f>""</f>
        <v/>
      </c>
      <c r="AK836" s="4" t="str">
        <f>""</f>
        <v/>
      </c>
      <c r="AL836" s="4" t="str">
        <f>""</f>
        <v/>
      </c>
      <c r="AM836" s="4" t="str">
        <f>""</f>
        <v/>
      </c>
      <c r="AN836" s="4" t="str">
        <f>""</f>
        <v/>
      </c>
      <c r="AO836" s="4" t="str">
        <f>""</f>
        <v/>
      </c>
      <c r="AP836" s="4" t="str">
        <f>""</f>
        <v/>
      </c>
      <c r="AQ836" s="4" t="str">
        <f>""</f>
        <v/>
      </c>
      <c r="AR836" s="4" t="str">
        <f>""</f>
        <v/>
      </c>
      <c r="AS836" s="4" t="str">
        <f>""</f>
        <v/>
      </c>
    </row>
    <row r="837" spans="1:45" x14ac:dyDescent="0.25">
      <c r="A837" s="27" t="s">
        <v>174</v>
      </c>
      <c r="B837" s="9"/>
      <c r="C837" s="9"/>
      <c r="D837" s="9"/>
      <c r="E837" s="9"/>
      <c r="F837" s="9"/>
      <c r="G837" s="16"/>
      <c r="H837" s="14" t="s">
        <v>25</v>
      </c>
      <c r="I837" s="7" t="s">
        <v>26</v>
      </c>
      <c r="J837" s="7" t="s">
        <v>103</v>
      </c>
      <c r="K837" s="7" t="s">
        <v>104</v>
      </c>
      <c r="L837" s="7" t="s">
        <v>105</v>
      </c>
      <c r="M837" s="7" t="s">
        <v>106</v>
      </c>
      <c r="N837" s="7" t="s">
        <v>107</v>
      </c>
      <c r="O837" s="7" t="s">
        <v>108</v>
      </c>
      <c r="P837" s="7" t="s">
        <v>109</v>
      </c>
      <c r="Q837" s="7" t="s">
        <v>110</v>
      </c>
      <c r="R837" s="7" t="s">
        <v>111</v>
      </c>
      <c r="S837" s="7" t="s">
        <v>112</v>
      </c>
      <c r="T837" s="7" t="s">
        <v>113</v>
      </c>
      <c r="U837" s="7" t="s">
        <v>114</v>
      </c>
      <c r="V837" s="7" t="s">
        <v>115</v>
      </c>
      <c r="W837" s="7" t="s">
        <v>116</v>
      </c>
      <c r="X837" s="7" t="s">
        <v>117</v>
      </c>
      <c r="Y837" s="7" t="s">
        <v>118</v>
      </c>
      <c r="Z837" s="7" t="s">
        <v>119</v>
      </c>
      <c r="AC837" s="4" t="str">
        <f>""</f>
        <v/>
      </c>
      <c r="AD837" s="4" t="str">
        <f>""</f>
        <v/>
      </c>
      <c r="AE837" s="4" t="str">
        <f>""</f>
        <v/>
      </c>
      <c r="AF837" s="4" t="str">
        <f>""</f>
        <v/>
      </c>
      <c r="AG837" s="4" t="str">
        <f>""</f>
        <v/>
      </c>
      <c r="AH837" s="4" t="str">
        <f>""</f>
        <v/>
      </c>
      <c r="AI837" s="4" t="str">
        <f>""</f>
        <v/>
      </c>
      <c r="AJ837" s="4" t="str">
        <f>""</f>
        <v/>
      </c>
      <c r="AK837" s="4" t="str">
        <f>""</f>
        <v/>
      </c>
      <c r="AL837" s="4" t="str">
        <f>""</f>
        <v/>
      </c>
      <c r="AM837" s="4" t="str">
        <f>""</f>
        <v/>
      </c>
      <c r="AN837" s="4" t="str">
        <f>""</f>
        <v/>
      </c>
      <c r="AO837" s="4" t="str">
        <f>""</f>
        <v/>
      </c>
      <c r="AP837" s="4" t="str">
        <f>""</f>
        <v/>
      </c>
      <c r="AQ837" s="4" t="str">
        <f>""</f>
        <v/>
      </c>
      <c r="AR837" s="4" t="str">
        <f>""</f>
        <v/>
      </c>
      <c r="AS837" s="4" t="str">
        <f>""</f>
        <v/>
      </c>
    </row>
    <row r="838" spans="1:45" x14ac:dyDescent="0.25">
      <c r="A838" s="25"/>
      <c r="B838" s="10"/>
      <c r="C838" s="10"/>
      <c r="D838" s="10"/>
      <c r="E838" s="10"/>
      <c r="F838" s="10"/>
      <c r="G838" s="17"/>
      <c r="I838" s="8" t="s">
        <v>39</v>
      </c>
      <c r="J838" s="8">
        <v>0.5</v>
      </c>
      <c r="K838" s="8">
        <v>75</v>
      </c>
      <c r="L838" s="8">
        <v>75</v>
      </c>
      <c r="M838" s="8">
        <v>10</v>
      </c>
      <c r="N838" s="8">
        <v>0</v>
      </c>
      <c r="O838" s="8">
        <v>1</v>
      </c>
      <c r="P838" s="8">
        <v>1.2</v>
      </c>
      <c r="Q838" s="8">
        <v>18</v>
      </c>
      <c r="R838" s="8">
        <v>118</v>
      </c>
      <c r="S838" s="8">
        <v>0</v>
      </c>
      <c r="T838" s="8">
        <v>1.1000000000000001</v>
      </c>
      <c r="U838" s="8">
        <v>10</v>
      </c>
      <c r="V838" s="8">
        <v>1.1000000000000001</v>
      </c>
      <c r="W838" s="8">
        <v>20</v>
      </c>
      <c r="X838" s="8">
        <v>1</v>
      </c>
      <c r="Y838" s="8">
        <v>0.5</v>
      </c>
      <c r="Z838" s="8">
        <v>90</v>
      </c>
      <c r="AC838" s="4" t="str">
        <f>""</f>
        <v/>
      </c>
      <c r="AD838" s="4" t="str">
        <f>""</f>
        <v/>
      </c>
      <c r="AE838" s="4" t="str">
        <f>""</f>
        <v/>
      </c>
      <c r="AF838" s="4" t="str">
        <f>""</f>
        <v/>
      </c>
      <c r="AG838" s="4" t="str">
        <f>""</f>
        <v/>
      </c>
      <c r="AH838" s="4" t="str">
        <f>""</f>
        <v/>
      </c>
      <c r="AI838" s="4" t="str">
        <f>""</f>
        <v/>
      </c>
      <c r="AJ838" s="4" t="str">
        <f>""</f>
        <v/>
      </c>
      <c r="AK838" s="4" t="str">
        <f>""</f>
        <v/>
      </c>
      <c r="AL838" s="4" t="str">
        <f>""</f>
        <v/>
      </c>
      <c r="AM838" s="4" t="str">
        <f>""</f>
        <v/>
      </c>
      <c r="AN838" s="4" t="str">
        <f>""</f>
        <v/>
      </c>
      <c r="AO838" s="4" t="str">
        <f>""</f>
        <v/>
      </c>
      <c r="AP838" s="4" t="str">
        <f>""</f>
        <v/>
      </c>
      <c r="AQ838" s="4" t="str">
        <f>""</f>
        <v/>
      </c>
      <c r="AR838" s="4" t="str">
        <f>""</f>
        <v/>
      </c>
      <c r="AS838" s="4" t="str">
        <f>""</f>
        <v/>
      </c>
    </row>
    <row r="839" spans="1:45" x14ac:dyDescent="0.25">
      <c r="A839" s="25"/>
      <c r="B839" s="10"/>
      <c r="C839" s="10"/>
      <c r="D839" s="10"/>
      <c r="E839" s="10"/>
      <c r="F839" s="10"/>
      <c r="G839" s="17"/>
      <c r="I839" s="9" t="s">
        <v>40</v>
      </c>
      <c r="J839" s="8">
        <v>0</v>
      </c>
      <c r="K839" s="8">
        <v>0</v>
      </c>
      <c r="L839" s="8">
        <v>0</v>
      </c>
      <c r="M839" s="8">
        <v>0.8</v>
      </c>
      <c r="N839" s="8">
        <v>-6</v>
      </c>
      <c r="O839" s="8">
        <v>0</v>
      </c>
      <c r="P839" s="8">
        <v>0</v>
      </c>
      <c r="Q839" s="8">
        <v>0</v>
      </c>
      <c r="R839" s="8">
        <v>0.8</v>
      </c>
      <c r="S839" s="8">
        <v>-118</v>
      </c>
      <c r="T839" s="8">
        <v>0</v>
      </c>
      <c r="U839" s="8">
        <v>1</v>
      </c>
      <c r="V839" s="8">
        <v>0</v>
      </c>
      <c r="W839" s="8">
        <v>1</v>
      </c>
      <c r="X839" s="8">
        <v>0</v>
      </c>
      <c r="Y839" s="8">
        <v>0</v>
      </c>
      <c r="Z839" s="8">
        <v>-90</v>
      </c>
      <c r="AC839" s="4" t="str">
        <f>""</f>
        <v/>
      </c>
      <c r="AD839" s="4" t="str">
        <f>""</f>
        <v/>
      </c>
      <c r="AE839" s="4" t="str">
        <f>""</f>
        <v/>
      </c>
      <c r="AF839" s="4" t="str">
        <f>""</f>
        <v/>
      </c>
      <c r="AG839" s="4" t="str">
        <f>""</f>
        <v/>
      </c>
      <c r="AH839" s="4" t="str">
        <f>""</f>
        <v/>
      </c>
      <c r="AI839" s="4" t="str">
        <f>""</f>
        <v/>
      </c>
      <c r="AJ839" s="4" t="str">
        <f>""</f>
        <v/>
      </c>
      <c r="AK839" s="4" t="str">
        <f>""</f>
        <v/>
      </c>
      <c r="AL839" s="4" t="str">
        <f>""</f>
        <v/>
      </c>
      <c r="AM839" s="4" t="str">
        <f>""</f>
        <v/>
      </c>
      <c r="AN839" s="4" t="str">
        <f>""</f>
        <v/>
      </c>
      <c r="AO839" s="4" t="str">
        <f>""</f>
        <v/>
      </c>
      <c r="AP839" s="4" t="str">
        <f>""</f>
        <v/>
      </c>
      <c r="AQ839" s="4" t="str">
        <f>""</f>
        <v/>
      </c>
      <c r="AR839" s="4" t="str">
        <f>""</f>
        <v/>
      </c>
      <c r="AS839" s="4" t="str">
        <f>""</f>
        <v/>
      </c>
    </row>
    <row r="840" spans="1:45" x14ac:dyDescent="0.25">
      <c r="A840" s="22" t="s">
        <v>41</v>
      </c>
      <c r="B840" s="18" t="s">
        <v>42</v>
      </c>
      <c r="C840" s="18">
        <v>6.6</v>
      </c>
      <c r="D840" s="18">
        <v>6.2</v>
      </c>
      <c r="E840" s="18" t="s">
        <v>120</v>
      </c>
      <c r="F840" s="18">
        <v>1</v>
      </c>
      <c r="G840" s="18" t="str">
        <f>B840&amp;C840&amp;D840&amp;E840&amp;F840</f>
        <v>AVR6.66.2ND1</v>
      </c>
      <c r="H840" s="4" t="s">
        <v>3</v>
      </c>
      <c r="I840" s="4">
        <v>1</v>
      </c>
      <c r="J840" s="4">
        <v>0</v>
      </c>
      <c r="K840" s="4">
        <v>15</v>
      </c>
      <c r="L840" s="4">
        <v>15</v>
      </c>
      <c r="M840" s="4">
        <v>5</v>
      </c>
      <c r="N840" s="4">
        <v>-0.87</v>
      </c>
      <c r="O840" s="4">
        <v>0</v>
      </c>
      <c r="P840" s="4">
        <v>1</v>
      </c>
      <c r="Q840" s="4">
        <v>0</v>
      </c>
      <c r="R840" s="4">
        <v>99</v>
      </c>
      <c r="S840" s="4">
        <v>-99</v>
      </c>
      <c r="T840" s="4">
        <v>0</v>
      </c>
      <c r="U840" s="4">
        <v>9.3000000000000007</v>
      </c>
      <c r="V840" s="4">
        <v>0</v>
      </c>
      <c r="W840" s="4">
        <v>11.63</v>
      </c>
      <c r="X840" s="4">
        <v>0.113</v>
      </c>
      <c r="Y840" s="4">
        <v>0.124</v>
      </c>
      <c r="Z840" s="4">
        <v>0</v>
      </c>
      <c r="AA840" s="4" t="s">
        <v>1</v>
      </c>
      <c r="AB840" s="4" t="s">
        <v>1</v>
      </c>
      <c r="AC840" s="4" t="str">
        <f>""</f>
        <v/>
      </c>
      <c r="AD840" s="4" t="str">
        <f>""</f>
        <v/>
      </c>
      <c r="AE840" s="4" t="str">
        <f>""</f>
        <v/>
      </c>
      <c r="AF840" s="4" t="str">
        <f>""</f>
        <v/>
      </c>
      <c r="AG840" s="4" t="str">
        <f>""</f>
        <v/>
      </c>
      <c r="AH840" s="4" t="str">
        <f>""</f>
        <v/>
      </c>
      <c r="AI840" s="4" t="str">
        <f>""</f>
        <v/>
      </c>
      <c r="AJ840" s="4" t="str">
        <f>""</f>
        <v/>
      </c>
      <c r="AK840" s="4" t="str">
        <f>""</f>
        <v/>
      </c>
      <c r="AL840" s="4" t="str">
        <f>""</f>
        <v/>
      </c>
      <c r="AM840" s="4" t="str">
        <f>""</f>
        <v/>
      </c>
      <c r="AN840" s="4" t="str">
        <f>""</f>
        <v/>
      </c>
      <c r="AO840" s="4" t="str">
        <f>""</f>
        <v/>
      </c>
      <c r="AP840" s="4" t="str">
        <f>""</f>
        <v/>
      </c>
      <c r="AQ840" s="4" t="str">
        <f>""</f>
        <v/>
      </c>
      <c r="AR840" s="4" t="str">
        <f>""</f>
        <v/>
      </c>
      <c r="AS840" s="4" t="str">
        <f>""</f>
        <v/>
      </c>
    </row>
    <row r="841" spans="1:45" x14ac:dyDescent="0.25">
      <c r="A841" s="15"/>
      <c r="B841" s="16"/>
      <c r="C841" s="16"/>
      <c r="D841" s="16"/>
      <c r="E841" s="16"/>
      <c r="F841" s="16"/>
      <c r="G841" s="16"/>
      <c r="H841" s="30" t="s">
        <v>25</v>
      </c>
      <c r="I841" s="31" t="s">
        <v>26</v>
      </c>
      <c r="J841" s="7" t="s">
        <v>44</v>
      </c>
      <c r="K841" s="7" t="s">
        <v>45</v>
      </c>
      <c r="L841" s="7" t="s">
        <v>46</v>
      </c>
      <c r="M841" s="7" t="s">
        <v>46</v>
      </c>
      <c r="N841" s="7" t="s">
        <v>47</v>
      </c>
      <c r="O841" s="7" t="s">
        <v>48</v>
      </c>
      <c r="P841" s="7" t="s">
        <v>49</v>
      </c>
      <c r="Q841" s="7" t="s">
        <v>50</v>
      </c>
      <c r="R841" s="7" t="s">
        <v>51</v>
      </c>
      <c r="S841" s="7" t="s">
        <v>121</v>
      </c>
      <c r="T841" s="7" t="s">
        <v>52</v>
      </c>
      <c r="U841" s="7" t="s">
        <v>53</v>
      </c>
      <c r="V841" s="7" t="s">
        <v>54</v>
      </c>
      <c r="W841" s="7" t="s">
        <v>55</v>
      </c>
      <c r="Z841" s="4" t="str">
        <f>""</f>
        <v/>
      </c>
      <c r="AA841" s="4" t="str">
        <f>""</f>
        <v/>
      </c>
      <c r="AB841" s="4" t="str">
        <f>""</f>
        <v/>
      </c>
      <c r="AC841" s="4" t="str">
        <f>""</f>
        <v/>
      </c>
      <c r="AD841" s="4" t="str">
        <f>""</f>
        <v/>
      </c>
      <c r="AE841" s="4" t="str">
        <f>""</f>
        <v/>
      </c>
      <c r="AF841" s="4" t="str">
        <f>""</f>
        <v/>
      </c>
      <c r="AG841" s="4" t="str">
        <f>""</f>
        <v/>
      </c>
      <c r="AH841" s="4" t="str">
        <f>""</f>
        <v/>
      </c>
      <c r="AI841" s="4" t="str">
        <f>""</f>
        <v/>
      </c>
      <c r="AJ841" s="4" t="str">
        <f>""</f>
        <v/>
      </c>
      <c r="AK841" s="4" t="str">
        <f>""</f>
        <v/>
      </c>
      <c r="AL841" s="4" t="str">
        <f>""</f>
        <v/>
      </c>
      <c r="AM841" s="4" t="str">
        <f>""</f>
        <v/>
      </c>
      <c r="AN841" s="4" t="str">
        <f>""</f>
        <v/>
      </c>
      <c r="AO841" s="4" t="str">
        <f>""</f>
        <v/>
      </c>
      <c r="AP841" s="4" t="str">
        <f>""</f>
        <v/>
      </c>
      <c r="AQ841" s="4" t="str">
        <f>""</f>
        <v/>
      </c>
      <c r="AR841" s="4" t="str">
        <f>""</f>
        <v/>
      </c>
      <c r="AS841" s="4" t="str">
        <f>""</f>
        <v/>
      </c>
    </row>
    <row r="842" spans="1:45" x14ac:dyDescent="0.25">
      <c r="A842" s="15"/>
      <c r="B842" s="17"/>
      <c r="C842" s="17"/>
      <c r="D842" s="17"/>
      <c r="E842" s="17"/>
      <c r="F842" s="17"/>
      <c r="G842" s="17"/>
      <c r="I842" s="8" t="s">
        <v>39</v>
      </c>
      <c r="J842" s="8">
        <v>10</v>
      </c>
      <c r="K842" s="8">
        <v>0.2</v>
      </c>
      <c r="L842" s="8">
        <v>0.2</v>
      </c>
      <c r="M842" s="8">
        <v>0.2</v>
      </c>
      <c r="N842" s="8">
        <v>10</v>
      </c>
      <c r="O842" s="8">
        <v>3</v>
      </c>
      <c r="P842" s="8">
        <v>2.5</v>
      </c>
      <c r="Q842" s="8"/>
      <c r="R842" s="8"/>
      <c r="S842" s="8"/>
      <c r="T842" s="8"/>
      <c r="U842" s="8"/>
      <c r="V842" s="8"/>
      <c r="W842" s="8"/>
      <c r="Z842" s="4" t="str">
        <f>""</f>
        <v/>
      </c>
      <c r="AA842" s="4" t="str">
        <f>""</f>
        <v/>
      </c>
      <c r="AB842" s="4" t="str">
        <f>""</f>
        <v/>
      </c>
      <c r="AC842" s="4" t="str">
        <f>""</f>
        <v/>
      </c>
      <c r="AD842" s="4" t="str">
        <f>""</f>
        <v/>
      </c>
      <c r="AE842" s="4" t="str">
        <f>""</f>
        <v/>
      </c>
      <c r="AF842" s="4" t="str">
        <f>""</f>
        <v/>
      </c>
      <c r="AG842" s="4" t="str">
        <f>""</f>
        <v/>
      </c>
      <c r="AH842" s="4" t="str">
        <f>""</f>
        <v/>
      </c>
      <c r="AI842" s="4" t="str">
        <f>""</f>
        <v/>
      </c>
      <c r="AJ842" s="4" t="str">
        <f>""</f>
        <v/>
      </c>
      <c r="AK842" s="4" t="str">
        <f>""</f>
        <v/>
      </c>
      <c r="AL842" s="4" t="str">
        <f>""</f>
        <v/>
      </c>
      <c r="AM842" s="4" t="str">
        <f>""</f>
        <v/>
      </c>
      <c r="AN842" s="4" t="str">
        <f>""</f>
        <v/>
      </c>
      <c r="AO842" s="4" t="str">
        <f>""</f>
        <v/>
      </c>
      <c r="AP842" s="4" t="str">
        <f>""</f>
        <v/>
      </c>
      <c r="AQ842" s="4" t="str">
        <f>""</f>
        <v/>
      </c>
      <c r="AR842" s="4" t="str">
        <f>""</f>
        <v/>
      </c>
      <c r="AS842" s="4" t="str">
        <f>""</f>
        <v/>
      </c>
    </row>
    <row r="843" spans="1:45" x14ac:dyDescent="0.25">
      <c r="A843" s="15"/>
      <c r="B843" s="17"/>
      <c r="C843" s="17"/>
      <c r="D843" s="17"/>
      <c r="E843" s="17"/>
      <c r="F843" s="17"/>
      <c r="G843" s="17"/>
      <c r="I843" s="8" t="s">
        <v>40</v>
      </c>
      <c r="J843" s="8">
        <v>1</v>
      </c>
      <c r="K843" s="8">
        <f>4*$K$2</f>
        <v>0.04</v>
      </c>
      <c r="L843" s="8">
        <f>4*$K$2</f>
        <v>0.04</v>
      </c>
      <c r="M843" s="8">
        <f>4*$K$2</f>
        <v>0.04</v>
      </c>
      <c r="N843" s="8">
        <v>1</v>
      </c>
      <c r="O843" s="8">
        <v>0</v>
      </c>
      <c r="P843" s="8"/>
      <c r="Q843" s="8"/>
      <c r="R843" s="8"/>
      <c r="S843" s="8"/>
      <c r="T843" s="8"/>
      <c r="U843" s="8"/>
      <c r="V843" s="8">
        <v>0</v>
      </c>
      <c r="W843" s="8"/>
      <c r="Z843" s="4" t="str">
        <f>""</f>
        <v/>
      </c>
      <c r="AA843" s="4" t="str">
        <f>""</f>
        <v/>
      </c>
      <c r="AB843" s="4" t="str">
        <f>""</f>
        <v/>
      </c>
      <c r="AC843" s="4" t="str">
        <f>""</f>
        <v/>
      </c>
      <c r="AD843" s="4" t="str">
        <f>""</f>
        <v/>
      </c>
      <c r="AE843" s="4" t="str">
        <f>""</f>
        <v/>
      </c>
      <c r="AF843" s="4" t="str">
        <f>""</f>
        <v/>
      </c>
      <c r="AG843" s="4" t="str">
        <f>""</f>
        <v/>
      </c>
      <c r="AH843" s="4" t="str">
        <f>""</f>
        <v/>
      </c>
      <c r="AI843" s="4" t="str">
        <f>""</f>
        <v/>
      </c>
      <c r="AJ843" s="4" t="str">
        <f>""</f>
        <v/>
      </c>
      <c r="AK843" s="4" t="str">
        <f>""</f>
        <v/>
      </c>
      <c r="AL843" s="4" t="str">
        <f>""</f>
        <v/>
      </c>
      <c r="AM843" s="4" t="str">
        <f>""</f>
        <v/>
      </c>
      <c r="AN843" s="4" t="str">
        <f>""</f>
        <v/>
      </c>
      <c r="AO843" s="4" t="str">
        <f>""</f>
        <v/>
      </c>
      <c r="AP843" s="4" t="str">
        <f>""</f>
        <v/>
      </c>
      <c r="AQ843" s="4" t="str">
        <f>""</f>
        <v/>
      </c>
      <c r="AR843" s="4" t="str">
        <f>""</f>
        <v/>
      </c>
      <c r="AS843" s="4" t="str">
        <f>""</f>
        <v/>
      </c>
    </row>
    <row r="844" spans="1:45" x14ac:dyDescent="0.25">
      <c r="A844" s="23" t="s">
        <v>41</v>
      </c>
      <c r="B844" s="18" t="s">
        <v>62</v>
      </c>
      <c r="C844" s="18">
        <v>6.6</v>
      </c>
      <c r="D844" s="18">
        <v>6.2</v>
      </c>
      <c r="E844" s="18" t="s">
        <v>120</v>
      </c>
      <c r="F844" s="18">
        <v>1</v>
      </c>
      <c r="G844" s="18" t="str">
        <f>B844&amp;C844&amp;D844&amp;E844&amp;F844</f>
        <v>GEN6.66.2ND1</v>
      </c>
      <c r="H844" s="4" t="s">
        <v>2</v>
      </c>
      <c r="I844" s="4">
        <v>1</v>
      </c>
      <c r="J844" s="4">
        <v>4.76</v>
      </c>
      <c r="K844" s="4">
        <v>0.04</v>
      </c>
      <c r="L844" s="4">
        <v>0.42599999999999999</v>
      </c>
      <c r="M844" s="4">
        <v>6.7000000000000004E-2</v>
      </c>
      <c r="N844" s="4">
        <v>3.4</v>
      </c>
      <c r="O844" s="4">
        <v>0</v>
      </c>
      <c r="P844" s="4">
        <v>1.825</v>
      </c>
      <c r="Q844" s="4">
        <v>1.7509999999999999</v>
      </c>
      <c r="R844" s="4">
        <v>0.27500000000000002</v>
      </c>
      <c r="S844" s="4">
        <v>0.41699999999999998</v>
      </c>
      <c r="T844" s="4">
        <v>0.28000000000000003</v>
      </c>
      <c r="U844" s="4">
        <v>0.16900000000000001</v>
      </c>
      <c r="V844" s="4">
        <v>0.09</v>
      </c>
      <c r="W844" s="4">
        <v>0.4</v>
      </c>
      <c r="X844" s="4" t="s">
        <v>1</v>
      </c>
      <c r="Y844" s="4" t="s">
        <v>1</v>
      </c>
      <c r="Z844" s="4" t="str">
        <f>""</f>
        <v/>
      </c>
      <c r="AA844" s="4" t="str">
        <f>""</f>
        <v/>
      </c>
      <c r="AB844" s="4" t="str">
        <f>""</f>
        <v/>
      </c>
      <c r="AC844" s="4" t="str">
        <f>""</f>
        <v/>
      </c>
      <c r="AD844" s="4" t="str">
        <f>""</f>
        <v/>
      </c>
      <c r="AE844" s="4" t="str">
        <f>""</f>
        <v/>
      </c>
      <c r="AF844" s="4" t="str">
        <f>""</f>
        <v/>
      </c>
      <c r="AG844" s="4" t="str">
        <f>""</f>
        <v/>
      </c>
      <c r="AH844" s="4" t="str">
        <f>""</f>
        <v/>
      </c>
      <c r="AI844" s="4" t="str">
        <f>""</f>
        <v/>
      </c>
      <c r="AJ844" s="4" t="str">
        <f>""</f>
        <v/>
      </c>
      <c r="AK844" s="4" t="str">
        <f>""</f>
        <v/>
      </c>
      <c r="AL844" s="4" t="str">
        <f>""</f>
        <v/>
      </c>
      <c r="AM844" s="4" t="str">
        <f>""</f>
        <v/>
      </c>
      <c r="AN844" s="4" t="str">
        <f>""</f>
        <v/>
      </c>
      <c r="AO844" s="4" t="str">
        <f>""</f>
        <v/>
      </c>
      <c r="AP844" s="4" t="str">
        <f>""</f>
        <v/>
      </c>
      <c r="AQ844" s="4" t="str">
        <f>""</f>
        <v/>
      </c>
      <c r="AR844" s="4" t="str">
        <f>""</f>
        <v/>
      </c>
      <c r="AS844" s="4" t="str">
        <f>""</f>
        <v/>
      </c>
    </row>
    <row r="845" spans="1:45" x14ac:dyDescent="0.25">
      <c r="A845" s="15"/>
      <c r="B845" s="16"/>
      <c r="C845" s="16"/>
      <c r="D845" s="16"/>
      <c r="E845" s="16"/>
      <c r="F845" s="16"/>
      <c r="G845" s="16"/>
      <c r="H845" s="14" t="s">
        <v>25</v>
      </c>
      <c r="I845" s="7" t="s">
        <v>26</v>
      </c>
      <c r="J845" s="7" t="s">
        <v>64</v>
      </c>
      <c r="K845" s="7" t="s">
        <v>94</v>
      </c>
      <c r="L845" s="7" t="s">
        <v>122</v>
      </c>
      <c r="M845" s="7" t="s">
        <v>123</v>
      </c>
      <c r="N845" s="7" t="s">
        <v>95</v>
      </c>
      <c r="O845" s="7" t="s">
        <v>96</v>
      </c>
      <c r="P845" s="7" t="s">
        <v>124</v>
      </c>
      <c r="S845" s="4" t="str">
        <f>""</f>
        <v/>
      </c>
      <c r="T845" s="4" t="str">
        <f>""</f>
        <v/>
      </c>
      <c r="U845" s="4" t="str">
        <f>""</f>
        <v/>
      </c>
      <c r="V845" s="4" t="str">
        <f>""</f>
        <v/>
      </c>
      <c r="W845" s="4" t="str">
        <f>""</f>
        <v/>
      </c>
      <c r="X845" s="4" t="str">
        <f>""</f>
        <v/>
      </c>
      <c r="Y845" s="4" t="str">
        <f>""</f>
        <v/>
      </c>
      <c r="Z845" s="4" t="str">
        <f>""</f>
        <v/>
      </c>
      <c r="AA845" s="4" t="str">
        <f>""</f>
        <v/>
      </c>
      <c r="AB845" s="4" t="str">
        <f>""</f>
        <v/>
      </c>
      <c r="AC845" s="4" t="str">
        <f>""</f>
        <v/>
      </c>
      <c r="AD845" s="4" t="str">
        <f>""</f>
        <v/>
      </c>
      <c r="AE845" s="4" t="str">
        <f>""</f>
        <v/>
      </c>
      <c r="AF845" s="4" t="str">
        <f>""</f>
        <v/>
      </c>
      <c r="AG845" s="4" t="str">
        <f>""</f>
        <v/>
      </c>
      <c r="AH845" s="4" t="str">
        <f>""</f>
        <v/>
      </c>
      <c r="AI845" s="4" t="str">
        <f>""</f>
        <v/>
      </c>
      <c r="AJ845" s="4" t="str">
        <f>""</f>
        <v/>
      </c>
      <c r="AK845" s="4" t="str">
        <f>""</f>
        <v/>
      </c>
      <c r="AL845" s="4" t="str">
        <f>""</f>
        <v/>
      </c>
      <c r="AM845" s="4" t="str">
        <f>""</f>
        <v/>
      </c>
      <c r="AN845" s="4" t="str">
        <f>""</f>
        <v/>
      </c>
      <c r="AO845" s="4" t="str">
        <f>""</f>
        <v/>
      </c>
      <c r="AP845" s="4" t="str">
        <f>""</f>
        <v/>
      </c>
      <c r="AQ845" s="4" t="str">
        <f>""</f>
        <v/>
      </c>
      <c r="AR845" s="4" t="str">
        <f>""</f>
        <v/>
      </c>
      <c r="AS845" s="4" t="str">
        <f>""</f>
        <v/>
      </c>
    </row>
    <row r="846" spans="1:45" x14ac:dyDescent="0.25">
      <c r="A846" s="15"/>
      <c r="B846" s="17"/>
      <c r="C846" s="17"/>
      <c r="D846" s="17"/>
      <c r="E846" s="17"/>
      <c r="F846" s="17"/>
      <c r="G846" s="17"/>
      <c r="I846" s="8" t="s">
        <v>39</v>
      </c>
      <c r="J846" s="8"/>
      <c r="K846" s="8"/>
      <c r="L846" s="8"/>
      <c r="M846" s="8"/>
      <c r="N846" s="8"/>
      <c r="O846" s="8"/>
      <c r="P846" s="8"/>
      <c r="S846" s="4" t="str">
        <f>""</f>
        <v/>
      </c>
      <c r="T846" s="4" t="str">
        <f>""</f>
        <v/>
      </c>
      <c r="U846" s="4" t="str">
        <f>""</f>
        <v/>
      </c>
      <c r="V846" s="4" t="str">
        <f>""</f>
        <v/>
      </c>
      <c r="W846" s="4" t="str">
        <f>""</f>
        <v/>
      </c>
      <c r="X846" s="4" t="str">
        <f>""</f>
        <v/>
      </c>
      <c r="Y846" s="4" t="str">
        <f>""</f>
        <v/>
      </c>
      <c r="Z846" s="4" t="str">
        <f>""</f>
        <v/>
      </c>
      <c r="AA846" s="4" t="str">
        <f>""</f>
        <v/>
      </c>
      <c r="AB846" s="4" t="str">
        <f>""</f>
        <v/>
      </c>
      <c r="AC846" s="4" t="str">
        <f>""</f>
        <v/>
      </c>
      <c r="AD846" s="4" t="str">
        <f>""</f>
        <v/>
      </c>
      <c r="AE846" s="4" t="str">
        <f>""</f>
        <v/>
      </c>
      <c r="AF846" s="4" t="str">
        <f>""</f>
        <v/>
      </c>
      <c r="AG846" s="4" t="str">
        <f>""</f>
        <v/>
      </c>
      <c r="AH846" s="4" t="str">
        <f>""</f>
        <v/>
      </c>
      <c r="AI846" s="4" t="str">
        <f>""</f>
        <v/>
      </c>
      <c r="AJ846" s="4" t="str">
        <f>""</f>
        <v/>
      </c>
      <c r="AK846" s="4" t="str">
        <f>""</f>
        <v/>
      </c>
      <c r="AL846" s="4" t="str">
        <f>""</f>
        <v/>
      </c>
      <c r="AM846" s="4" t="str">
        <f>""</f>
        <v/>
      </c>
      <c r="AN846" s="4" t="str">
        <f>""</f>
        <v/>
      </c>
      <c r="AO846" s="4" t="str">
        <f>""</f>
        <v/>
      </c>
      <c r="AP846" s="4" t="str">
        <f>""</f>
        <v/>
      </c>
      <c r="AQ846" s="4" t="str">
        <f>""</f>
        <v/>
      </c>
      <c r="AR846" s="4" t="str">
        <f>""</f>
        <v/>
      </c>
      <c r="AS846" s="4" t="str">
        <f>""</f>
        <v/>
      </c>
    </row>
    <row r="847" spans="1:45" x14ac:dyDescent="0.25">
      <c r="A847" s="15"/>
      <c r="B847" s="17"/>
      <c r="C847" s="17"/>
      <c r="D847" s="17"/>
      <c r="E847" s="17"/>
      <c r="F847" s="17"/>
      <c r="G847" s="17"/>
      <c r="I847" s="8" t="s">
        <v>40</v>
      </c>
      <c r="J847" s="8"/>
      <c r="K847" s="8"/>
      <c r="L847" s="8"/>
      <c r="M847" s="8"/>
      <c r="N847" s="8"/>
      <c r="O847" s="8"/>
      <c r="P847" s="8"/>
      <c r="S847" s="4" t="str">
        <f>""</f>
        <v/>
      </c>
      <c r="T847" s="4" t="str">
        <f>""</f>
        <v/>
      </c>
      <c r="U847" s="4" t="str">
        <f>""</f>
        <v/>
      </c>
      <c r="V847" s="4" t="str">
        <f>""</f>
        <v/>
      </c>
      <c r="W847" s="4" t="str">
        <f>""</f>
        <v/>
      </c>
      <c r="X847" s="4" t="str">
        <f>""</f>
        <v/>
      </c>
      <c r="Y847" s="4" t="str">
        <f>""</f>
        <v/>
      </c>
      <c r="Z847" s="4" t="str">
        <f>""</f>
        <v/>
      </c>
      <c r="AA847" s="4" t="str">
        <f>""</f>
        <v/>
      </c>
      <c r="AB847" s="4" t="str">
        <f>""</f>
        <v/>
      </c>
      <c r="AC847" s="4" t="str">
        <f>""</f>
        <v/>
      </c>
      <c r="AD847" s="4" t="str">
        <f>""</f>
        <v/>
      </c>
      <c r="AE847" s="4" t="str">
        <f>""</f>
        <v/>
      </c>
      <c r="AF847" s="4" t="str">
        <f>""</f>
        <v/>
      </c>
      <c r="AG847" s="4" t="str">
        <f>""</f>
        <v/>
      </c>
      <c r="AH847" s="4" t="str">
        <f>""</f>
        <v/>
      </c>
      <c r="AI847" s="4" t="str">
        <f>""</f>
        <v/>
      </c>
      <c r="AJ847" s="4" t="str">
        <f>""</f>
        <v/>
      </c>
      <c r="AK847" s="4" t="str">
        <f>""</f>
        <v/>
      </c>
      <c r="AL847" s="4" t="str">
        <f>""</f>
        <v/>
      </c>
      <c r="AM847" s="4" t="str">
        <f>""</f>
        <v/>
      </c>
      <c r="AN847" s="4" t="str">
        <f>""</f>
        <v/>
      </c>
      <c r="AO847" s="4" t="str">
        <f>""</f>
        <v/>
      </c>
      <c r="AP847" s="4" t="str">
        <f>""</f>
        <v/>
      </c>
      <c r="AQ847" s="4" t="str">
        <f>""</f>
        <v/>
      </c>
      <c r="AR847" s="4" t="str">
        <f>""</f>
        <v/>
      </c>
      <c r="AS847" s="4" t="str">
        <f>""</f>
        <v/>
      </c>
    </row>
    <row r="848" spans="1:45" x14ac:dyDescent="0.25">
      <c r="A848" s="23" t="s">
        <v>41</v>
      </c>
      <c r="B848" s="18" t="s">
        <v>76</v>
      </c>
      <c r="C848" s="18">
        <v>6.6</v>
      </c>
      <c r="D848" s="18">
        <v>6.2</v>
      </c>
      <c r="E848" s="18" t="s">
        <v>120</v>
      </c>
      <c r="F848" s="18">
        <v>1</v>
      </c>
      <c r="G848" s="18" t="str">
        <f>B848&amp;C848&amp;D848&amp;E848&amp;F848</f>
        <v>GOV6.66.2ND1</v>
      </c>
      <c r="H848" s="4" t="s">
        <v>7</v>
      </c>
      <c r="I848" s="4">
        <v>1</v>
      </c>
      <c r="J848" s="4">
        <v>0.03</v>
      </c>
      <c r="K848" s="4">
        <v>0.499</v>
      </c>
      <c r="L848" s="4">
        <v>1</v>
      </c>
      <c r="M848" s="4">
        <v>0</v>
      </c>
      <c r="N848" s="4">
        <v>4</v>
      </c>
      <c r="O848" s="4">
        <v>9</v>
      </c>
      <c r="P848" s="4">
        <v>0.1</v>
      </c>
      <c r="Q848" s="4" t="s">
        <v>1</v>
      </c>
      <c r="R848" s="4" t="s">
        <v>1</v>
      </c>
      <c r="S848" s="4" t="str">
        <f>""</f>
        <v/>
      </c>
      <c r="T848" s="4" t="str">
        <f>""</f>
        <v/>
      </c>
      <c r="U848" s="4" t="str">
        <f>""</f>
        <v/>
      </c>
      <c r="V848" s="4" t="str">
        <f>""</f>
        <v/>
      </c>
      <c r="W848" s="4" t="str">
        <f>""</f>
        <v/>
      </c>
      <c r="X848" s="4" t="str">
        <f>""</f>
        <v/>
      </c>
      <c r="Y848" s="4" t="str">
        <f>""</f>
        <v/>
      </c>
      <c r="Z848" s="4" t="str">
        <f>""</f>
        <v/>
      </c>
      <c r="AA848" s="4" t="str">
        <f>""</f>
        <v/>
      </c>
      <c r="AB848" s="4" t="str">
        <f>""</f>
        <v/>
      </c>
      <c r="AC848" s="4" t="str">
        <f>""</f>
        <v/>
      </c>
      <c r="AD848" s="4" t="str">
        <f>""</f>
        <v/>
      </c>
      <c r="AE848" s="4" t="str">
        <f>""</f>
        <v/>
      </c>
      <c r="AF848" s="4" t="str">
        <f>""</f>
        <v/>
      </c>
      <c r="AG848" s="4" t="str">
        <f>""</f>
        <v/>
      </c>
      <c r="AH848" s="4" t="str">
        <f>""</f>
        <v/>
      </c>
      <c r="AI848" s="4" t="str">
        <f>""</f>
        <v/>
      </c>
      <c r="AJ848" s="4" t="str">
        <f>""</f>
        <v/>
      </c>
      <c r="AK848" s="4" t="str">
        <f>""</f>
        <v/>
      </c>
      <c r="AL848" s="4" t="str">
        <f>""</f>
        <v/>
      </c>
      <c r="AM848" s="4" t="str">
        <f>""</f>
        <v/>
      </c>
      <c r="AN848" s="4" t="str">
        <f>""</f>
        <v/>
      </c>
      <c r="AO848" s="4" t="str">
        <f>""</f>
        <v/>
      </c>
      <c r="AP848" s="4" t="str">
        <f>""</f>
        <v/>
      </c>
      <c r="AQ848" s="4" t="str">
        <f>""</f>
        <v/>
      </c>
      <c r="AR848" s="4" t="str">
        <f>""</f>
        <v/>
      </c>
      <c r="AS848" s="4" t="str">
        <f>""</f>
        <v/>
      </c>
    </row>
    <row r="849" spans="1:45" x14ac:dyDescent="0.25">
      <c r="A849" s="15"/>
      <c r="B849" s="16"/>
      <c r="C849" s="16"/>
      <c r="D849" s="16"/>
      <c r="E849" s="16"/>
      <c r="F849" s="16"/>
      <c r="G849" s="16"/>
      <c r="H849" s="14" t="s">
        <v>25</v>
      </c>
      <c r="I849" s="7" t="s">
        <v>26</v>
      </c>
      <c r="J849" s="7" t="s">
        <v>77</v>
      </c>
      <c r="K849" s="7" t="s">
        <v>78</v>
      </c>
      <c r="L849" s="7" t="s">
        <v>79</v>
      </c>
      <c r="M849" s="7" t="s">
        <v>80</v>
      </c>
      <c r="N849" s="7" t="s">
        <v>81</v>
      </c>
      <c r="O849" s="7" t="s">
        <v>82</v>
      </c>
      <c r="P849" s="7" t="s">
        <v>83</v>
      </c>
      <c r="Q849" s="7" t="s">
        <v>84</v>
      </c>
      <c r="R849" s="7" t="s">
        <v>85</v>
      </c>
      <c r="S849" s="7" t="s">
        <v>86</v>
      </c>
      <c r="T849" s="7" t="s">
        <v>87</v>
      </c>
      <c r="U849" s="7" t="s">
        <v>88</v>
      </c>
      <c r="V849" s="7" t="s">
        <v>89</v>
      </c>
      <c r="W849" s="7" t="s">
        <v>90</v>
      </c>
      <c r="X849" s="7" t="s">
        <v>91</v>
      </c>
      <c r="Y849" s="7" t="s">
        <v>92</v>
      </c>
      <c r="Z849" s="7" t="s">
        <v>93</v>
      </c>
      <c r="AA849" s="7" t="s">
        <v>94</v>
      </c>
      <c r="AB849" s="7" t="s">
        <v>95</v>
      </c>
      <c r="AC849" s="7" t="s">
        <v>96</v>
      </c>
      <c r="AD849" s="7" t="s">
        <v>97</v>
      </c>
      <c r="AE849" s="7" t="s">
        <v>98</v>
      </c>
      <c r="AF849" s="7" t="s">
        <v>99</v>
      </c>
      <c r="AI849" s="4" t="str">
        <f>""</f>
        <v/>
      </c>
      <c r="AJ849" s="4" t="str">
        <f>""</f>
        <v/>
      </c>
      <c r="AK849" s="4" t="str">
        <f>""</f>
        <v/>
      </c>
      <c r="AL849" s="4" t="str">
        <f>""</f>
        <v/>
      </c>
      <c r="AM849" s="4" t="str">
        <f>""</f>
        <v/>
      </c>
      <c r="AN849" s="4" t="str">
        <f>""</f>
        <v/>
      </c>
      <c r="AO849" s="4" t="str">
        <f>""</f>
        <v/>
      </c>
      <c r="AP849" s="4" t="str">
        <f>""</f>
        <v/>
      </c>
      <c r="AQ849" s="4" t="str">
        <f>""</f>
        <v/>
      </c>
      <c r="AR849" s="4" t="str">
        <f>""</f>
        <v/>
      </c>
      <c r="AS849" s="4" t="str">
        <f>""</f>
        <v/>
      </c>
    </row>
    <row r="850" spans="1:45" x14ac:dyDescent="0.25">
      <c r="A850" s="15"/>
      <c r="B850" s="17"/>
      <c r="C850" s="17"/>
      <c r="D850" s="17"/>
      <c r="E850" s="17"/>
      <c r="F850" s="17"/>
      <c r="G850" s="17"/>
      <c r="I850" s="8" t="s">
        <v>39</v>
      </c>
      <c r="J850" s="8"/>
      <c r="K850" s="8"/>
      <c r="L850" s="8"/>
      <c r="M850" s="8"/>
      <c r="N850" s="8"/>
      <c r="O850" s="8"/>
      <c r="P850" s="8">
        <v>15</v>
      </c>
      <c r="Q850" s="8">
        <v>15</v>
      </c>
      <c r="R850" s="8"/>
      <c r="S850" s="8">
        <v>15</v>
      </c>
      <c r="T850" s="8">
        <v>15</v>
      </c>
      <c r="U850" s="8"/>
      <c r="V850" s="8"/>
      <c r="W850" s="8"/>
      <c r="X850" s="8">
        <v>2</v>
      </c>
      <c r="Y850" s="8">
        <v>2</v>
      </c>
      <c r="Z850" s="8"/>
      <c r="AA850" s="8">
        <v>2</v>
      </c>
      <c r="AB850" s="8">
        <v>2</v>
      </c>
      <c r="AC850" s="8">
        <v>2</v>
      </c>
      <c r="AD850" s="8">
        <v>2</v>
      </c>
      <c r="AE850" s="8">
        <v>0.99</v>
      </c>
      <c r="AF850" s="8">
        <v>0</v>
      </c>
      <c r="AI850" s="4" t="str">
        <f>""</f>
        <v/>
      </c>
      <c r="AJ850" s="4" t="str">
        <f>""</f>
        <v/>
      </c>
      <c r="AK850" s="4" t="str">
        <f>""</f>
        <v/>
      </c>
      <c r="AL850" s="4" t="str">
        <f>""</f>
        <v/>
      </c>
      <c r="AM850" s="4" t="str">
        <f>""</f>
        <v/>
      </c>
      <c r="AN850" s="4" t="str">
        <f>""</f>
        <v/>
      </c>
      <c r="AO850" s="4" t="str">
        <f>""</f>
        <v/>
      </c>
      <c r="AP850" s="4" t="str">
        <f>""</f>
        <v/>
      </c>
      <c r="AQ850" s="4" t="str">
        <f>""</f>
        <v/>
      </c>
      <c r="AR850" s="4" t="str">
        <f>""</f>
        <v/>
      </c>
      <c r="AS850" s="4" t="str">
        <f>""</f>
        <v/>
      </c>
    </row>
    <row r="851" spans="1:45" x14ac:dyDescent="0.25">
      <c r="A851" s="15"/>
      <c r="B851" s="17"/>
      <c r="C851" s="17"/>
      <c r="D851" s="17"/>
      <c r="E851" s="17"/>
      <c r="F851" s="17"/>
      <c r="G851" s="17"/>
      <c r="I851" s="8" t="s">
        <v>40</v>
      </c>
      <c r="J851" s="8"/>
      <c r="K851" s="8"/>
      <c r="L851" s="8"/>
      <c r="M851" s="8"/>
      <c r="N851" s="8"/>
      <c r="O851" s="8"/>
      <c r="P851" s="8">
        <v>1.5</v>
      </c>
      <c r="Q851" s="8">
        <v>1.5</v>
      </c>
      <c r="R851" s="8">
        <f>2*$K$2</f>
        <v>0.02</v>
      </c>
      <c r="S851" s="8">
        <v>1.5</v>
      </c>
      <c r="T851" s="8">
        <v>1.5</v>
      </c>
      <c r="U851" s="8">
        <f>2*$K$2</f>
        <v>0.02</v>
      </c>
      <c r="V851" s="8"/>
      <c r="W851" s="8"/>
      <c r="X851" s="8">
        <f t="shared" ref="X851:Y851" si="104">2*$K$2</f>
        <v>0.02</v>
      </c>
      <c r="Y851" s="8">
        <f t="shared" si="104"/>
        <v>0.02</v>
      </c>
      <c r="Z851" s="8"/>
      <c r="AA851" s="8">
        <f t="shared" ref="AA851:AD851" si="105">2*$K$2</f>
        <v>0.02</v>
      </c>
      <c r="AB851" s="8">
        <f t="shared" si="105"/>
        <v>0.02</v>
      </c>
      <c r="AC851" s="8">
        <f t="shared" si="105"/>
        <v>0.02</v>
      </c>
      <c r="AD851" s="8">
        <f t="shared" si="105"/>
        <v>0.02</v>
      </c>
      <c r="AE851" s="8">
        <v>0</v>
      </c>
      <c r="AF851" s="8">
        <v>-0.3</v>
      </c>
      <c r="AI851" s="4" t="str">
        <f>""</f>
        <v/>
      </c>
      <c r="AJ851" s="4" t="str">
        <f>""</f>
        <v/>
      </c>
      <c r="AK851" s="4" t="str">
        <f>""</f>
        <v/>
      </c>
      <c r="AL851" s="4" t="str">
        <f>""</f>
        <v/>
      </c>
      <c r="AM851" s="4" t="str">
        <f>""</f>
        <v/>
      </c>
      <c r="AN851" s="4" t="str">
        <f>""</f>
        <v/>
      </c>
      <c r="AO851" s="4" t="str">
        <f>""</f>
        <v/>
      </c>
      <c r="AP851" s="4" t="str">
        <f>""</f>
        <v/>
      </c>
      <c r="AQ851" s="4" t="str">
        <f>""</f>
        <v/>
      </c>
      <c r="AR851" s="4" t="str">
        <f>""</f>
        <v/>
      </c>
      <c r="AS851" s="4" t="str">
        <f>""</f>
        <v/>
      </c>
    </row>
    <row r="852" spans="1:45" x14ac:dyDescent="0.25">
      <c r="A852" s="24" t="s">
        <v>41</v>
      </c>
      <c r="B852" s="18" t="s">
        <v>100</v>
      </c>
      <c r="C852" s="18">
        <v>6.6</v>
      </c>
      <c r="D852" s="18">
        <v>6.2</v>
      </c>
      <c r="E852" s="18" t="s">
        <v>120</v>
      </c>
      <c r="F852" s="18">
        <v>1</v>
      </c>
      <c r="G852" s="18" t="str">
        <f>B852&amp;C852&amp;D852&amp;E852&amp;F852</f>
        <v>PSS6.66.2ND1</v>
      </c>
      <c r="H852" s="4" t="s">
        <v>9</v>
      </c>
      <c r="I852" s="4">
        <v>1</v>
      </c>
      <c r="J852" s="4">
        <v>1</v>
      </c>
      <c r="K852" s="4">
        <v>0</v>
      </c>
      <c r="L852" s="4">
        <v>3</v>
      </c>
      <c r="M852" s="4">
        <v>0</v>
      </c>
      <c r="N852" s="4">
        <v>5</v>
      </c>
      <c r="O852" s="4">
        <v>1</v>
      </c>
      <c r="P852" s="4">
        <v>2.5</v>
      </c>
      <c r="Q852" s="4">
        <v>2.5</v>
      </c>
      <c r="R852" s="4">
        <v>0</v>
      </c>
      <c r="S852" s="4">
        <v>2.5</v>
      </c>
      <c r="T852" s="4">
        <v>0</v>
      </c>
      <c r="U852" s="4">
        <v>2.5</v>
      </c>
      <c r="V852" s="4">
        <v>0.39</v>
      </c>
      <c r="W852" s="4">
        <v>1</v>
      </c>
      <c r="X852" s="4">
        <v>0</v>
      </c>
      <c r="Y852" s="4">
        <v>0.1</v>
      </c>
      <c r="Z852" s="4">
        <v>6.5</v>
      </c>
      <c r="AA852" s="4">
        <v>0.44</v>
      </c>
      <c r="AB852" s="4">
        <v>0.08</v>
      </c>
      <c r="AC852" s="4">
        <v>0.2</v>
      </c>
      <c r="AD852" s="4">
        <v>0.98</v>
      </c>
      <c r="AE852" s="4">
        <v>0.1</v>
      </c>
      <c r="AF852" s="4">
        <v>-0.1</v>
      </c>
      <c r="AG852" s="4" t="s">
        <v>1</v>
      </c>
      <c r="AH852" s="4" t="s">
        <v>1</v>
      </c>
      <c r="AI852" s="4" t="str">
        <f>""</f>
        <v/>
      </c>
      <c r="AJ852" s="4" t="str">
        <f>""</f>
        <v/>
      </c>
      <c r="AK852" s="4" t="str">
        <f>""</f>
        <v/>
      </c>
      <c r="AL852" s="4" t="str">
        <f>""</f>
        <v/>
      </c>
      <c r="AM852" s="4" t="str">
        <f>""</f>
        <v/>
      </c>
      <c r="AN852" s="4" t="str">
        <f>""</f>
        <v/>
      </c>
      <c r="AO852" s="4" t="str">
        <f>""</f>
        <v/>
      </c>
      <c r="AP852" s="4" t="str">
        <f>""</f>
        <v/>
      </c>
      <c r="AQ852" s="4" t="str">
        <f>""</f>
        <v/>
      </c>
      <c r="AR852" s="4" t="str">
        <f>""</f>
        <v/>
      </c>
      <c r="AS852" s="4" t="str">
        <f>""</f>
        <v/>
      </c>
    </row>
    <row r="853" spans="1:45" x14ac:dyDescent="0.25">
      <c r="AC853" s="4" t="str">
        <f>""</f>
        <v/>
      </c>
      <c r="AD853" s="4" t="str">
        <f>""</f>
        <v/>
      </c>
      <c r="AE853" s="4" t="str">
        <f>""</f>
        <v/>
      </c>
      <c r="AF853" s="4" t="str">
        <f>""</f>
        <v/>
      </c>
      <c r="AG853" s="4" t="str">
        <f>""</f>
        <v/>
      </c>
      <c r="AH853" s="4" t="str">
        <f>""</f>
        <v/>
      </c>
      <c r="AI853" s="4" t="str">
        <f>""</f>
        <v/>
      </c>
      <c r="AJ853" s="4" t="str">
        <f>""</f>
        <v/>
      </c>
      <c r="AK853" s="4" t="str">
        <f>""</f>
        <v/>
      </c>
      <c r="AL853" s="4" t="str">
        <f>""</f>
        <v/>
      </c>
      <c r="AM853" s="4" t="str">
        <f>""</f>
        <v/>
      </c>
      <c r="AN853" s="4" t="str">
        <f>""</f>
        <v/>
      </c>
      <c r="AO853" s="4" t="str">
        <f>""</f>
        <v/>
      </c>
      <c r="AP853" s="4" t="str">
        <f>""</f>
        <v/>
      </c>
      <c r="AQ853" s="4" t="str">
        <f>""</f>
        <v/>
      </c>
      <c r="AR853" s="4" t="str">
        <f>""</f>
        <v/>
      </c>
      <c r="AS853" s="4" t="str">
        <f>""</f>
        <v/>
      </c>
    </row>
    <row r="854" spans="1:45" x14ac:dyDescent="0.25">
      <c r="A854" s="27" t="s">
        <v>175</v>
      </c>
      <c r="B854" s="9"/>
      <c r="C854" s="9"/>
      <c r="D854" s="9"/>
      <c r="E854" s="9"/>
      <c r="F854" s="9"/>
      <c r="G854" s="16"/>
      <c r="H854" s="14" t="s">
        <v>25</v>
      </c>
      <c r="I854" s="7" t="s">
        <v>26</v>
      </c>
      <c r="J854" s="7" t="s">
        <v>103</v>
      </c>
      <c r="K854" s="7" t="s">
        <v>104</v>
      </c>
      <c r="L854" s="7" t="s">
        <v>105</v>
      </c>
      <c r="M854" s="7" t="s">
        <v>106</v>
      </c>
      <c r="N854" s="7" t="s">
        <v>107</v>
      </c>
      <c r="O854" s="7" t="s">
        <v>108</v>
      </c>
      <c r="P854" s="7" t="s">
        <v>109</v>
      </c>
      <c r="Q854" s="7" t="s">
        <v>110</v>
      </c>
      <c r="R854" s="7" t="s">
        <v>111</v>
      </c>
      <c r="S854" s="7" t="s">
        <v>112</v>
      </c>
      <c r="T854" s="7" t="s">
        <v>113</v>
      </c>
      <c r="U854" s="7" t="s">
        <v>114</v>
      </c>
      <c r="V854" s="7" t="s">
        <v>115</v>
      </c>
      <c r="W854" s="7" t="s">
        <v>116</v>
      </c>
      <c r="X854" s="7" t="s">
        <v>117</v>
      </c>
      <c r="Y854" s="7" t="s">
        <v>118</v>
      </c>
      <c r="Z854" s="7" t="s">
        <v>119</v>
      </c>
      <c r="AC854" s="4" t="str">
        <f>""</f>
        <v/>
      </c>
      <c r="AD854" s="4" t="str">
        <f>""</f>
        <v/>
      </c>
      <c r="AE854" s="4" t="str">
        <f>""</f>
        <v/>
      </c>
      <c r="AF854" s="4" t="str">
        <f>""</f>
        <v/>
      </c>
      <c r="AG854" s="4" t="str">
        <f>""</f>
        <v/>
      </c>
      <c r="AH854" s="4" t="str">
        <f>""</f>
        <v/>
      </c>
      <c r="AI854" s="4" t="str">
        <f>""</f>
        <v/>
      </c>
      <c r="AJ854" s="4" t="str">
        <f>""</f>
        <v/>
      </c>
      <c r="AK854" s="4" t="str">
        <f>""</f>
        <v/>
      </c>
      <c r="AL854" s="4" t="str">
        <f>""</f>
        <v/>
      </c>
      <c r="AM854" s="4" t="str">
        <f>""</f>
        <v/>
      </c>
      <c r="AN854" s="4" t="str">
        <f>""</f>
        <v/>
      </c>
      <c r="AO854" s="4" t="str">
        <f>""</f>
        <v/>
      </c>
      <c r="AP854" s="4" t="str">
        <f>""</f>
        <v/>
      </c>
      <c r="AQ854" s="4" t="str">
        <f>""</f>
        <v/>
      </c>
      <c r="AR854" s="4" t="str">
        <f>""</f>
        <v/>
      </c>
      <c r="AS854" s="4" t="str">
        <f>""</f>
        <v/>
      </c>
    </row>
    <row r="855" spans="1:45" x14ac:dyDescent="0.25">
      <c r="A855" s="25"/>
      <c r="B855" s="10"/>
      <c r="C855" s="10"/>
      <c r="D855" s="10"/>
      <c r="E855" s="10"/>
      <c r="F855" s="10"/>
      <c r="G855" s="17"/>
      <c r="I855" s="8" t="s">
        <v>39</v>
      </c>
      <c r="J855" s="8">
        <v>0.5</v>
      </c>
      <c r="K855" s="8">
        <v>75</v>
      </c>
      <c r="L855" s="8">
        <v>75</v>
      </c>
      <c r="M855" s="8">
        <v>10</v>
      </c>
      <c r="N855" s="8">
        <v>0</v>
      </c>
      <c r="O855" s="8">
        <v>1</v>
      </c>
      <c r="P855" s="8">
        <v>1.2</v>
      </c>
      <c r="Q855" s="8">
        <v>18</v>
      </c>
      <c r="R855" s="8">
        <v>118</v>
      </c>
      <c r="S855" s="8">
        <v>0</v>
      </c>
      <c r="T855" s="8">
        <v>1.1000000000000001</v>
      </c>
      <c r="U855" s="8">
        <v>10</v>
      </c>
      <c r="V855" s="8">
        <v>1.1000000000000001</v>
      </c>
      <c r="W855" s="8">
        <v>20</v>
      </c>
      <c r="X855" s="8">
        <v>1</v>
      </c>
      <c r="Y855" s="8">
        <v>0.5</v>
      </c>
      <c r="Z855" s="8">
        <v>90</v>
      </c>
      <c r="AC855" s="4" t="str">
        <f>""</f>
        <v/>
      </c>
      <c r="AD855" s="4" t="str">
        <f>""</f>
        <v/>
      </c>
      <c r="AE855" s="4" t="str">
        <f>""</f>
        <v/>
      </c>
      <c r="AF855" s="4" t="str">
        <f>""</f>
        <v/>
      </c>
      <c r="AG855" s="4" t="str">
        <f>""</f>
        <v/>
      </c>
      <c r="AH855" s="4" t="str">
        <f>""</f>
        <v/>
      </c>
      <c r="AI855" s="4" t="str">
        <f>""</f>
        <v/>
      </c>
      <c r="AJ855" s="4" t="str">
        <f>""</f>
        <v/>
      </c>
      <c r="AK855" s="4" t="str">
        <f>""</f>
        <v/>
      </c>
      <c r="AL855" s="4" t="str">
        <f>""</f>
        <v/>
      </c>
      <c r="AM855" s="4" t="str">
        <f>""</f>
        <v/>
      </c>
      <c r="AN855" s="4" t="str">
        <f>""</f>
        <v/>
      </c>
      <c r="AO855" s="4" t="str">
        <f>""</f>
        <v/>
      </c>
      <c r="AP855" s="4" t="str">
        <f>""</f>
        <v/>
      </c>
      <c r="AQ855" s="4" t="str">
        <f>""</f>
        <v/>
      </c>
      <c r="AR855" s="4" t="str">
        <f>""</f>
        <v/>
      </c>
      <c r="AS855" s="4" t="str">
        <f>""</f>
        <v/>
      </c>
    </row>
    <row r="856" spans="1:45" x14ac:dyDescent="0.25">
      <c r="A856" s="25"/>
      <c r="B856" s="10"/>
      <c r="C856" s="10"/>
      <c r="D856" s="10"/>
      <c r="E856" s="10"/>
      <c r="F856" s="10"/>
      <c r="G856" s="17"/>
      <c r="I856" s="9" t="s">
        <v>40</v>
      </c>
      <c r="J856" s="8">
        <v>0</v>
      </c>
      <c r="K856" s="8">
        <v>0</v>
      </c>
      <c r="L856" s="8">
        <v>0</v>
      </c>
      <c r="M856" s="8">
        <v>0.8</v>
      </c>
      <c r="N856" s="8">
        <v>-6</v>
      </c>
      <c r="O856" s="8">
        <v>0</v>
      </c>
      <c r="P856" s="8">
        <v>0</v>
      </c>
      <c r="Q856" s="8">
        <v>0</v>
      </c>
      <c r="R856" s="8">
        <v>0.8</v>
      </c>
      <c r="S856" s="8">
        <v>-118</v>
      </c>
      <c r="T856" s="8">
        <v>0</v>
      </c>
      <c r="U856" s="8">
        <v>1</v>
      </c>
      <c r="V856" s="8">
        <v>0</v>
      </c>
      <c r="W856" s="8">
        <v>1</v>
      </c>
      <c r="X856" s="8">
        <v>0</v>
      </c>
      <c r="Y856" s="8">
        <v>0</v>
      </c>
      <c r="Z856" s="8">
        <v>-90</v>
      </c>
      <c r="AC856" s="4" t="str">
        <f>""</f>
        <v/>
      </c>
      <c r="AD856" s="4" t="str">
        <f>""</f>
        <v/>
      </c>
      <c r="AE856" s="4" t="str">
        <f>""</f>
        <v/>
      </c>
      <c r="AF856" s="4" t="str">
        <f>""</f>
        <v/>
      </c>
      <c r="AG856" s="4" t="str">
        <f>""</f>
        <v/>
      </c>
      <c r="AH856" s="4" t="str">
        <f>""</f>
        <v/>
      </c>
      <c r="AI856" s="4" t="str">
        <f>""</f>
        <v/>
      </c>
      <c r="AJ856" s="4" t="str">
        <f>""</f>
        <v/>
      </c>
      <c r="AK856" s="4" t="str">
        <f>""</f>
        <v/>
      </c>
      <c r="AL856" s="4" t="str">
        <f>""</f>
        <v/>
      </c>
      <c r="AM856" s="4" t="str">
        <f>""</f>
        <v/>
      </c>
      <c r="AN856" s="4" t="str">
        <f>""</f>
        <v/>
      </c>
      <c r="AO856" s="4" t="str">
        <f>""</f>
        <v/>
      </c>
      <c r="AP856" s="4" t="str">
        <f>""</f>
        <v/>
      </c>
      <c r="AQ856" s="4" t="str">
        <f>""</f>
        <v/>
      </c>
      <c r="AR856" s="4" t="str">
        <f>""</f>
        <v/>
      </c>
      <c r="AS856" s="4" t="str">
        <f>""</f>
        <v/>
      </c>
    </row>
    <row r="857" spans="1:45" x14ac:dyDescent="0.25">
      <c r="A857" s="22" t="s">
        <v>41</v>
      </c>
      <c r="B857" s="18" t="s">
        <v>42</v>
      </c>
      <c r="C857" s="18">
        <v>6.3</v>
      </c>
      <c r="D857" s="18">
        <v>7.5</v>
      </c>
      <c r="E857" s="18" t="s">
        <v>43</v>
      </c>
      <c r="F857" s="18">
        <v>1</v>
      </c>
      <c r="G857" s="18" t="str">
        <f>B857&amp;C857&amp;D857&amp;E857&amp;F857</f>
        <v>AVR6.37.5TD1</v>
      </c>
      <c r="H857" s="4" t="s">
        <v>3</v>
      </c>
      <c r="I857" s="4">
        <v>1</v>
      </c>
      <c r="J857" s="4">
        <v>0</v>
      </c>
      <c r="K857" s="4">
        <v>10.75</v>
      </c>
      <c r="L857" s="4">
        <v>10.75</v>
      </c>
      <c r="M857" s="4">
        <v>5</v>
      </c>
      <c r="N857" s="4">
        <v>-0.87</v>
      </c>
      <c r="O857" s="4">
        <v>0</v>
      </c>
      <c r="P857" s="4">
        <v>1</v>
      </c>
      <c r="Q857" s="4">
        <v>0</v>
      </c>
      <c r="R857" s="4">
        <v>99</v>
      </c>
      <c r="S857" s="4">
        <v>-99</v>
      </c>
      <c r="T857" s="4">
        <v>0</v>
      </c>
      <c r="U857" s="4">
        <v>9.3000000000000007</v>
      </c>
      <c r="V857" s="4">
        <v>0</v>
      </c>
      <c r="W857" s="4">
        <v>11.63</v>
      </c>
      <c r="X857" s="4">
        <v>0.113</v>
      </c>
      <c r="Y857" s="4">
        <v>0.124</v>
      </c>
      <c r="Z857" s="4">
        <v>0</v>
      </c>
      <c r="AA857" s="4" t="s">
        <v>1</v>
      </c>
      <c r="AB857" s="4" t="s">
        <v>1</v>
      </c>
      <c r="AC857" s="4" t="str">
        <f>""</f>
        <v/>
      </c>
      <c r="AD857" s="4" t="str">
        <f>""</f>
        <v/>
      </c>
      <c r="AE857" s="4" t="str">
        <f>""</f>
        <v/>
      </c>
      <c r="AF857" s="4" t="str">
        <f>""</f>
        <v/>
      </c>
      <c r="AG857" s="4" t="str">
        <f>""</f>
        <v/>
      </c>
      <c r="AH857" s="4" t="str">
        <f>""</f>
        <v/>
      </c>
      <c r="AI857" s="4" t="str">
        <f>""</f>
        <v/>
      </c>
      <c r="AJ857" s="4" t="str">
        <f>""</f>
        <v/>
      </c>
      <c r="AK857" s="4" t="str">
        <f>""</f>
        <v/>
      </c>
      <c r="AL857" s="4" t="str">
        <f>""</f>
        <v/>
      </c>
      <c r="AM857" s="4" t="str">
        <f>""</f>
        <v/>
      </c>
      <c r="AN857" s="4" t="str">
        <f>""</f>
        <v/>
      </c>
      <c r="AO857" s="4" t="str">
        <f>""</f>
        <v/>
      </c>
      <c r="AP857" s="4" t="str">
        <f>""</f>
        <v/>
      </c>
      <c r="AQ857" s="4" t="str">
        <f>""</f>
        <v/>
      </c>
      <c r="AR857" s="4" t="str">
        <f>""</f>
        <v/>
      </c>
      <c r="AS857" s="4" t="str">
        <f>""</f>
        <v/>
      </c>
    </row>
    <row r="858" spans="1:45" x14ac:dyDescent="0.25">
      <c r="A858" s="15"/>
      <c r="B858" s="16"/>
      <c r="C858" s="16"/>
      <c r="D858" s="16"/>
      <c r="E858" s="16"/>
      <c r="F858" s="16"/>
      <c r="G858" s="16"/>
      <c r="H858" s="30" t="s">
        <v>25</v>
      </c>
      <c r="I858" s="31" t="s">
        <v>26</v>
      </c>
      <c r="J858" s="7" t="s">
        <v>44</v>
      </c>
      <c r="K858" s="7" t="s">
        <v>45</v>
      </c>
      <c r="L858" s="7" t="s">
        <v>46</v>
      </c>
      <c r="M858" s="7" t="s">
        <v>47</v>
      </c>
      <c r="N858" s="7" t="s">
        <v>48</v>
      </c>
      <c r="O858" s="7" t="s">
        <v>49</v>
      </c>
      <c r="P858" s="7" t="s">
        <v>50</v>
      </c>
      <c r="Q858" s="7" t="s">
        <v>51</v>
      </c>
      <c r="R858" s="7" t="s">
        <v>52</v>
      </c>
      <c r="S858" s="7" t="s">
        <v>53</v>
      </c>
      <c r="T858" s="7" t="s">
        <v>54</v>
      </c>
      <c r="U858" s="7" t="s">
        <v>55</v>
      </c>
      <c r="X858" s="4" t="str">
        <f>""</f>
        <v/>
      </c>
      <c r="Y858" s="4" t="str">
        <f>""</f>
        <v/>
      </c>
      <c r="Z858" s="4" t="str">
        <f>""</f>
        <v/>
      </c>
      <c r="AA858" s="4" t="str">
        <f>""</f>
        <v/>
      </c>
      <c r="AB858" s="4" t="str">
        <f>""</f>
        <v/>
      </c>
      <c r="AC858" s="4" t="str">
        <f>""</f>
        <v/>
      </c>
      <c r="AD858" s="4" t="str">
        <f>""</f>
        <v/>
      </c>
      <c r="AE858" s="4" t="str">
        <f>""</f>
        <v/>
      </c>
      <c r="AF858" s="4" t="str">
        <f>""</f>
        <v/>
      </c>
      <c r="AG858" s="4" t="str">
        <f>""</f>
        <v/>
      </c>
      <c r="AH858" s="4" t="str">
        <f>""</f>
        <v/>
      </c>
      <c r="AI858" s="4" t="str">
        <f>""</f>
        <v/>
      </c>
      <c r="AJ858" s="4" t="str">
        <f>""</f>
        <v/>
      </c>
      <c r="AK858" s="4" t="str">
        <f>""</f>
        <v/>
      </c>
      <c r="AL858" s="4" t="str">
        <f>""</f>
        <v/>
      </c>
      <c r="AM858" s="4" t="str">
        <f>""</f>
        <v/>
      </c>
      <c r="AN858" s="4" t="str">
        <f>""</f>
        <v/>
      </c>
      <c r="AO858" s="4" t="str">
        <f>""</f>
        <v/>
      </c>
      <c r="AP858" s="4" t="str">
        <f>""</f>
        <v/>
      </c>
      <c r="AQ858" s="4" t="str">
        <f>""</f>
        <v/>
      </c>
      <c r="AR858" s="4" t="str">
        <f>""</f>
        <v/>
      </c>
      <c r="AS858" s="4" t="str">
        <f>""</f>
        <v/>
      </c>
    </row>
    <row r="859" spans="1:45" x14ac:dyDescent="0.25">
      <c r="A859" s="15"/>
      <c r="B859" s="17"/>
      <c r="C859" s="17"/>
      <c r="D859" s="17"/>
      <c r="E859" s="17"/>
      <c r="F859" s="17"/>
      <c r="G859" s="17"/>
      <c r="I859" s="8" t="s">
        <v>39</v>
      </c>
      <c r="J859" s="8">
        <v>10</v>
      </c>
      <c r="K859" s="8">
        <v>0.2</v>
      </c>
      <c r="L859" s="8">
        <v>0.2</v>
      </c>
      <c r="M859" s="8">
        <v>10</v>
      </c>
      <c r="N859" s="8">
        <v>3</v>
      </c>
      <c r="O859" s="8">
        <v>2.5</v>
      </c>
      <c r="P859" s="8"/>
      <c r="Q859" s="8"/>
      <c r="R859" s="8"/>
      <c r="S859" s="8"/>
      <c r="T859" s="8"/>
      <c r="U859" s="8"/>
      <c r="X859" s="4" t="str">
        <f>""</f>
        <v/>
      </c>
      <c r="Y859" s="4" t="str">
        <f>""</f>
        <v/>
      </c>
      <c r="Z859" s="4" t="str">
        <f>""</f>
        <v/>
      </c>
      <c r="AA859" s="4" t="str">
        <f>""</f>
        <v/>
      </c>
      <c r="AB859" s="4" t="str">
        <f>""</f>
        <v/>
      </c>
      <c r="AC859" s="4" t="str">
        <f>""</f>
        <v/>
      </c>
      <c r="AD859" s="4" t="str">
        <f>""</f>
        <v/>
      </c>
      <c r="AE859" s="4" t="str">
        <f>""</f>
        <v/>
      </c>
      <c r="AF859" s="4" t="str">
        <f>""</f>
        <v/>
      </c>
      <c r="AG859" s="4" t="str">
        <f>""</f>
        <v/>
      </c>
      <c r="AH859" s="4" t="str">
        <f>""</f>
        <v/>
      </c>
      <c r="AI859" s="4" t="str">
        <f>""</f>
        <v/>
      </c>
      <c r="AJ859" s="4" t="str">
        <f>""</f>
        <v/>
      </c>
      <c r="AK859" s="4" t="str">
        <f>""</f>
        <v/>
      </c>
      <c r="AL859" s="4" t="str">
        <f>""</f>
        <v/>
      </c>
      <c r="AM859" s="4" t="str">
        <f>""</f>
        <v/>
      </c>
      <c r="AN859" s="4" t="str">
        <f>""</f>
        <v/>
      </c>
      <c r="AO859" s="4" t="str">
        <f>""</f>
        <v/>
      </c>
      <c r="AP859" s="4" t="str">
        <f>""</f>
        <v/>
      </c>
      <c r="AQ859" s="4" t="str">
        <f>""</f>
        <v/>
      </c>
      <c r="AR859" s="4" t="str">
        <f>""</f>
        <v/>
      </c>
      <c r="AS859" s="4" t="str">
        <f>""</f>
        <v/>
      </c>
    </row>
    <row r="860" spans="1:45" x14ac:dyDescent="0.25">
      <c r="A860" s="15"/>
      <c r="B860" s="17"/>
      <c r="C860" s="17"/>
      <c r="D860" s="17"/>
      <c r="E860" s="17"/>
      <c r="F860" s="17"/>
      <c r="G860" s="17"/>
      <c r="I860" s="8" t="s">
        <v>40</v>
      </c>
      <c r="J860" s="8">
        <v>1</v>
      </c>
      <c r="K860" s="8">
        <f>4*$K$2</f>
        <v>0.04</v>
      </c>
      <c r="L860" s="8">
        <f>4*$K$2</f>
        <v>0.04</v>
      </c>
      <c r="M860" s="8">
        <v>1</v>
      </c>
      <c r="N860" s="8">
        <v>0</v>
      </c>
      <c r="O860" s="8"/>
      <c r="P860" s="8"/>
      <c r="Q860" s="8"/>
      <c r="R860" s="8"/>
      <c r="S860" s="8"/>
      <c r="T860" s="8">
        <v>0</v>
      </c>
      <c r="U860" s="8"/>
      <c r="X860" s="4" t="str">
        <f>""</f>
        <v/>
      </c>
      <c r="Y860" s="4" t="str">
        <f>""</f>
        <v/>
      </c>
      <c r="Z860" s="4" t="str">
        <f>""</f>
        <v/>
      </c>
      <c r="AA860" s="4" t="str">
        <f>""</f>
        <v/>
      </c>
      <c r="AB860" s="4" t="str">
        <f>""</f>
        <v/>
      </c>
      <c r="AC860" s="4" t="str">
        <f>""</f>
        <v/>
      </c>
      <c r="AD860" s="4" t="str">
        <f>""</f>
        <v/>
      </c>
      <c r="AE860" s="4" t="str">
        <f>""</f>
        <v/>
      </c>
      <c r="AF860" s="4" t="str">
        <f>""</f>
        <v/>
      </c>
      <c r="AG860" s="4" t="str">
        <f>""</f>
        <v/>
      </c>
      <c r="AH860" s="4" t="str">
        <f>""</f>
        <v/>
      </c>
      <c r="AI860" s="4" t="str">
        <f>""</f>
        <v/>
      </c>
      <c r="AJ860" s="4" t="str">
        <f>""</f>
        <v/>
      </c>
      <c r="AK860" s="4" t="str">
        <f>""</f>
        <v/>
      </c>
      <c r="AL860" s="4" t="str">
        <f>""</f>
        <v/>
      </c>
      <c r="AM860" s="4" t="str">
        <f>""</f>
        <v/>
      </c>
      <c r="AN860" s="4" t="str">
        <f>""</f>
        <v/>
      </c>
      <c r="AO860" s="4" t="str">
        <f>""</f>
        <v/>
      </c>
      <c r="AP860" s="4" t="str">
        <f>""</f>
        <v/>
      </c>
      <c r="AQ860" s="4" t="str">
        <f>""</f>
        <v/>
      </c>
      <c r="AR860" s="4" t="str">
        <f>""</f>
        <v/>
      </c>
      <c r="AS860" s="4" t="str">
        <f>""</f>
        <v/>
      </c>
    </row>
    <row r="861" spans="1:45" x14ac:dyDescent="0.25">
      <c r="A861" s="23" t="s">
        <v>41</v>
      </c>
      <c r="B861" s="18" t="s">
        <v>62</v>
      </c>
      <c r="C861" s="18">
        <v>6.3</v>
      </c>
      <c r="D861" s="18">
        <v>7.5</v>
      </c>
      <c r="E861" s="18" t="s">
        <v>43</v>
      </c>
      <c r="F861" s="18">
        <v>1</v>
      </c>
      <c r="G861" s="18" t="str">
        <f>B861&amp;C861&amp;D861&amp;E861&amp;F861</f>
        <v>GEN6.37.5TD1</v>
      </c>
      <c r="H861" s="4" t="s">
        <v>0</v>
      </c>
      <c r="I861" s="4">
        <v>1</v>
      </c>
      <c r="J861" s="4">
        <v>6.6</v>
      </c>
      <c r="K861" s="4">
        <v>0.05</v>
      </c>
      <c r="L861" s="4">
        <v>0.155</v>
      </c>
      <c r="M861" s="4">
        <v>2</v>
      </c>
      <c r="N861" s="4">
        <v>0</v>
      </c>
      <c r="O861" s="4">
        <v>1.1299999999999999</v>
      </c>
      <c r="P861" s="4">
        <v>0.73399999999999999</v>
      </c>
      <c r="Q861" s="4">
        <v>0.26</v>
      </c>
      <c r="R861" s="4">
        <v>0.25600000000000001</v>
      </c>
      <c r="S861" s="4">
        <v>0.104</v>
      </c>
      <c r="T861" s="4">
        <v>0.19400000000000001</v>
      </c>
      <c r="U861" s="4">
        <v>0.68500000000000005</v>
      </c>
      <c r="V861" s="4" t="s">
        <v>1</v>
      </c>
      <c r="W861" s="4" t="s">
        <v>1</v>
      </c>
      <c r="X861" s="4" t="str">
        <f>""</f>
        <v/>
      </c>
      <c r="Y861" s="4" t="str">
        <f>""</f>
        <v/>
      </c>
      <c r="Z861" s="4" t="str">
        <f>""</f>
        <v/>
      </c>
      <c r="AA861" s="4" t="str">
        <f>""</f>
        <v/>
      </c>
      <c r="AB861" s="4" t="str">
        <f>""</f>
        <v/>
      </c>
      <c r="AC861" s="4" t="str">
        <f>""</f>
        <v/>
      </c>
      <c r="AD861" s="4" t="str">
        <f>""</f>
        <v/>
      </c>
      <c r="AE861" s="4" t="str">
        <f>""</f>
        <v/>
      </c>
      <c r="AF861" s="4" t="str">
        <f>""</f>
        <v/>
      </c>
      <c r="AG861" s="4" t="str">
        <f>""</f>
        <v/>
      </c>
      <c r="AH861" s="4" t="str">
        <f>""</f>
        <v/>
      </c>
      <c r="AI861" s="4" t="str">
        <f>""</f>
        <v/>
      </c>
      <c r="AJ861" s="4" t="str">
        <f>""</f>
        <v/>
      </c>
      <c r="AK861" s="4" t="str">
        <f>""</f>
        <v/>
      </c>
      <c r="AL861" s="4" t="str">
        <f>""</f>
        <v/>
      </c>
      <c r="AM861" s="4" t="str">
        <f>""</f>
        <v/>
      </c>
      <c r="AN861" s="4" t="str">
        <f>""</f>
        <v/>
      </c>
      <c r="AO861" s="4" t="str">
        <f>""</f>
        <v/>
      </c>
      <c r="AP861" s="4" t="str">
        <f>""</f>
        <v/>
      </c>
      <c r="AQ861" s="4" t="str">
        <f>""</f>
        <v/>
      </c>
      <c r="AR861" s="4" t="str">
        <f>""</f>
        <v/>
      </c>
      <c r="AS861" s="4" t="str">
        <f>""</f>
        <v/>
      </c>
    </row>
    <row r="862" spans="1:45" x14ac:dyDescent="0.25">
      <c r="A862" s="15"/>
      <c r="B862" s="16"/>
      <c r="C862" s="16"/>
      <c r="D862" s="16"/>
      <c r="E862" s="16"/>
      <c r="F862" s="16"/>
      <c r="G862" s="16"/>
      <c r="H862" s="14" t="s">
        <v>25</v>
      </c>
      <c r="I862" s="7" t="s">
        <v>26</v>
      </c>
      <c r="J862" s="7" t="s">
        <v>64</v>
      </c>
      <c r="K862" s="7" t="s">
        <v>65</v>
      </c>
      <c r="L862" s="7" t="s">
        <v>66</v>
      </c>
      <c r="M862" s="7" t="s">
        <v>67</v>
      </c>
      <c r="N862" s="7" t="s">
        <v>68</v>
      </c>
      <c r="O862" s="7" t="s">
        <v>69</v>
      </c>
      <c r="P862" s="7" t="s">
        <v>70</v>
      </c>
      <c r="Q862" s="7" t="s">
        <v>71</v>
      </c>
      <c r="R862" s="7" t="s">
        <v>72</v>
      </c>
      <c r="S862" s="7" t="s">
        <v>73</v>
      </c>
      <c r="T862" s="7" t="s">
        <v>74</v>
      </c>
      <c r="U862" s="7" t="s">
        <v>75</v>
      </c>
      <c r="X862" s="4" t="str">
        <f>""</f>
        <v/>
      </c>
      <c r="Y862" s="4" t="str">
        <f>""</f>
        <v/>
      </c>
      <c r="Z862" s="4" t="str">
        <f>""</f>
        <v/>
      </c>
      <c r="AA862" s="4" t="str">
        <f>""</f>
        <v/>
      </c>
      <c r="AB862" s="4" t="str">
        <f>""</f>
        <v/>
      </c>
      <c r="AC862" s="4" t="str">
        <f>""</f>
        <v/>
      </c>
      <c r="AD862" s="4" t="str">
        <f>""</f>
        <v/>
      </c>
      <c r="AE862" s="4" t="str">
        <f>""</f>
        <v/>
      </c>
      <c r="AF862" s="4" t="str">
        <f>""</f>
        <v/>
      </c>
      <c r="AG862" s="4" t="str">
        <f>""</f>
        <v/>
      </c>
      <c r="AH862" s="4" t="str">
        <f>""</f>
        <v/>
      </c>
      <c r="AI862" s="4" t="str">
        <f>""</f>
        <v/>
      </c>
      <c r="AJ862" s="4" t="str">
        <f>""</f>
        <v/>
      </c>
      <c r="AK862" s="4" t="str">
        <f>""</f>
        <v/>
      </c>
      <c r="AL862" s="4" t="str">
        <f>""</f>
        <v/>
      </c>
      <c r="AM862" s="4" t="str">
        <f>""</f>
        <v/>
      </c>
      <c r="AN862" s="4" t="str">
        <f>""</f>
        <v/>
      </c>
      <c r="AO862" s="4" t="str">
        <f>""</f>
        <v/>
      </c>
      <c r="AP862" s="4" t="str">
        <f>""</f>
        <v/>
      </c>
      <c r="AQ862" s="4" t="str">
        <f>""</f>
        <v/>
      </c>
      <c r="AR862" s="4" t="str">
        <f>""</f>
        <v/>
      </c>
      <c r="AS862" s="4" t="str">
        <f>""</f>
        <v/>
      </c>
    </row>
    <row r="863" spans="1:45" x14ac:dyDescent="0.25">
      <c r="A863" s="15"/>
      <c r="B863" s="17"/>
      <c r="C863" s="17"/>
      <c r="D863" s="17"/>
      <c r="E863" s="17"/>
      <c r="F863" s="17"/>
      <c r="G863" s="17"/>
      <c r="I863" s="8" t="s">
        <v>39</v>
      </c>
      <c r="J863" s="8">
        <v>1</v>
      </c>
      <c r="K863" s="8">
        <v>2</v>
      </c>
      <c r="L863" s="8">
        <v>30</v>
      </c>
      <c r="M863" s="8">
        <v>0.1</v>
      </c>
      <c r="N863" s="8">
        <v>1</v>
      </c>
      <c r="O863" s="8">
        <v>0.3</v>
      </c>
      <c r="P863" s="8">
        <v>1</v>
      </c>
      <c r="Q863" s="8">
        <v>1</v>
      </c>
      <c r="R863" s="8">
        <v>30</v>
      </c>
      <c r="S863" s="8">
        <v>1.5</v>
      </c>
      <c r="T863" s="8">
        <v>0.5</v>
      </c>
      <c r="U863" s="8">
        <v>0.15</v>
      </c>
      <c r="X863" s="4" t="str">
        <f>""</f>
        <v/>
      </c>
      <c r="Y863" s="4" t="str">
        <f>""</f>
        <v/>
      </c>
      <c r="Z863" s="4" t="str">
        <f>""</f>
        <v/>
      </c>
      <c r="AA863" s="4" t="str">
        <f>""</f>
        <v/>
      </c>
      <c r="AB863" s="4" t="str">
        <f>""</f>
        <v/>
      </c>
      <c r="AC863" s="4" t="str">
        <f>""</f>
        <v/>
      </c>
      <c r="AD863" s="4" t="str">
        <f>""</f>
        <v/>
      </c>
      <c r="AE863" s="4" t="str">
        <f>""</f>
        <v/>
      </c>
      <c r="AF863" s="4" t="str">
        <f>""</f>
        <v/>
      </c>
      <c r="AG863" s="4" t="str">
        <f>""</f>
        <v/>
      </c>
      <c r="AH863" s="4" t="str">
        <f>""</f>
        <v/>
      </c>
      <c r="AI863" s="4" t="str">
        <f>""</f>
        <v/>
      </c>
      <c r="AJ863" s="4" t="str">
        <f>""</f>
        <v/>
      </c>
      <c r="AK863" s="4" t="str">
        <f>""</f>
        <v/>
      </c>
      <c r="AL863" s="4" t="str">
        <f>""</f>
        <v/>
      </c>
      <c r="AM863" s="4" t="str">
        <f>""</f>
        <v/>
      </c>
      <c r="AN863" s="4" t="str">
        <f>""</f>
        <v/>
      </c>
      <c r="AO863" s="4" t="str">
        <f>""</f>
        <v/>
      </c>
      <c r="AP863" s="4" t="str">
        <f>""</f>
        <v/>
      </c>
      <c r="AQ863" s="4" t="str">
        <f>""</f>
        <v/>
      </c>
      <c r="AR863" s="4" t="str">
        <f>""</f>
        <v/>
      </c>
      <c r="AS863" s="4" t="str">
        <f>""</f>
        <v/>
      </c>
    </row>
    <row r="864" spans="1:45" x14ac:dyDescent="0.25">
      <c r="A864" s="15"/>
      <c r="B864" s="17"/>
      <c r="C864" s="17"/>
      <c r="D864" s="17"/>
      <c r="E864" s="17"/>
      <c r="F864" s="17"/>
      <c r="G864" s="17"/>
      <c r="I864" s="8" t="s">
        <v>40</v>
      </c>
      <c r="J864" s="8">
        <v>0</v>
      </c>
      <c r="K864" s="8">
        <v>0</v>
      </c>
      <c r="L864" s="8">
        <f>4*$K$2</f>
        <v>0.04</v>
      </c>
      <c r="M864" s="8">
        <f>4*$K$2</f>
        <v>0.04</v>
      </c>
      <c r="N864" s="8">
        <f>4*$K$2</f>
        <v>0.04</v>
      </c>
      <c r="O864" s="8">
        <v>0</v>
      </c>
      <c r="P864" s="8">
        <v>0</v>
      </c>
      <c r="Q864" s="8">
        <v>0</v>
      </c>
      <c r="R864" s="8">
        <v>0.5</v>
      </c>
      <c r="S864" s="8">
        <v>0.8</v>
      </c>
      <c r="T864" s="8">
        <v>0</v>
      </c>
      <c r="U864" s="8">
        <v>0</v>
      </c>
      <c r="X864" s="4" t="str">
        <f>""</f>
        <v/>
      </c>
      <c r="Y864" s="4" t="str">
        <f>""</f>
        <v/>
      </c>
      <c r="Z864" s="4" t="str">
        <f>""</f>
        <v/>
      </c>
      <c r="AA864" s="4" t="str">
        <f>""</f>
        <v/>
      </c>
      <c r="AB864" s="4" t="str">
        <f>""</f>
        <v/>
      </c>
      <c r="AC864" s="4" t="str">
        <f>""</f>
        <v/>
      </c>
      <c r="AD864" s="4" t="str">
        <f>""</f>
        <v/>
      </c>
      <c r="AE864" s="4" t="str">
        <f>""</f>
        <v/>
      </c>
      <c r="AF864" s="4" t="str">
        <f>""</f>
        <v/>
      </c>
      <c r="AG864" s="4" t="str">
        <f>""</f>
        <v/>
      </c>
      <c r="AH864" s="4" t="str">
        <f>""</f>
        <v/>
      </c>
      <c r="AI864" s="4" t="str">
        <f>""</f>
        <v/>
      </c>
      <c r="AJ864" s="4" t="str">
        <f>""</f>
        <v/>
      </c>
      <c r="AK864" s="4" t="str">
        <f>""</f>
        <v/>
      </c>
      <c r="AL864" s="4" t="str">
        <f>""</f>
        <v/>
      </c>
      <c r="AM864" s="4" t="str">
        <f>""</f>
        <v/>
      </c>
      <c r="AN864" s="4" t="str">
        <f>""</f>
        <v/>
      </c>
      <c r="AO864" s="4" t="str">
        <f>""</f>
        <v/>
      </c>
      <c r="AP864" s="4" t="str">
        <f>""</f>
        <v/>
      </c>
      <c r="AQ864" s="4" t="str">
        <f>""</f>
        <v/>
      </c>
      <c r="AR864" s="4" t="str">
        <f>""</f>
        <v/>
      </c>
      <c r="AS864" s="4" t="str">
        <f>""</f>
        <v/>
      </c>
    </row>
    <row r="865" spans="1:45" x14ac:dyDescent="0.25">
      <c r="A865" s="23" t="s">
        <v>41</v>
      </c>
      <c r="B865" s="18" t="s">
        <v>76</v>
      </c>
      <c r="C865" s="18">
        <v>6.3</v>
      </c>
      <c r="D865" s="18">
        <v>7.5</v>
      </c>
      <c r="E865" s="18" t="s">
        <v>43</v>
      </c>
      <c r="F865" s="18">
        <v>1</v>
      </c>
      <c r="G865" s="18" t="str">
        <f>B865&amp;C865&amp;D865&amp;E865&amp;F865</f>
        <v>GOV6.37.5TD1</v>
      </c>
      <c r="H865" s="4" t="s">
        <v>6</v>
      </c>
      <c r="I865" s="4">
        <v>1</v>
      </c>
      <c r="J865" s="4">
        <v>0.06</v>
      </c>
      <c r="K865" s="4">
        <v>0.4</v>
      </c>
      <c r="L865" s="4">
        <v>3</v>
      </c>
      <c r="M865" s="4">
        <v>9.9000000000000005E-2</v>
      </c>
      <c r="N865" s="4">
        <v>0.4</v>
      </c>
      <c r="O865" s="4">
        <v>0.15</v>
      </c>
      <c r="P865" s="4">
        <v>1</v>
      </c>
      <c r="Q865" s="4">
        <v>0.1</v>
      </c>
      <c r="R865" s="4">
        <v>1.35</v>
      </c>
      <c r="S865" s="4">
        <v>1.4</v>
      </c>
      <c r="T865" s="4">
        <v>0.1</v>
      </c>
      <c r="U865" s="4">
        <v>0.1</v>
      </c>
      <c r="V865" s="4" t="s">
        <v>1</v>
      </c>
      <c r="W865" s="4" t="s">
        <v>1</v>
      </c>
      <c r="X865" s="4" t="str">
        <f>""</f>
        <v/>
      </c>
      <c r="Y865" s="4" t="str">
        <f>""</f>
        <v/>
      </c>
      <c r="Z865" s="4" t="str">
        <f>""</f>
        <v/>
      </c>
      <c r="AA865" s="4" t="str">
        <f>""</f>
        <v/>
      </c>
      <c r="AB865" s="4" t="str">
        <f>""</f>
        <v/>
      </c>
      <c r="AC865" s="4" t="str">
        <f>""</f>
        <v/>
      </c>
      <c r="AD865" s="4" t="str">
        <f>""</f>
        <v/>
      </c>
      <c r="AE865" s="4" t="str">
        <f>""</f>
        <v/>
      </c>
      <c r="AF865" s="4" t="str">
        <f>""</f>
        <v/>
      </c>
      <c r="AG865" s="4" t="str">
        <f>""</f>
        <v/>
      </c>
      <c r="AH865" s="4" t="str">
        <f>""</f>
        <v/>
      </c>
      <c r="AI865" s="4" t="str">
        <f>""</f>
        <v/>
      </c>
      <c r="AJ865" s="4" t="str">
        <f>""</f>
        <v/>
      </c>
      <c r="AK865" s="4" t="str">
        <f>""</f>
        <v/>
      </c>
      <c r="AL865" s="4" t="str">
        <f>""</f>
        <v/>
      </c>
      <c r="AM865" s="4" t="str">
        <f>""</f>
        <v/>
      </c>
      <c r="AN865" s="4" t="str">
        <f>""</f>
        <v/>
      </c>
      <c r="AO865" s="4" t="str">
        <f>""</f>
        <v/>
      </c>
      <c r="AP865" s="4" t="str">
        <f>""</f>
        <v/>
      </c>
      <c r="AQ865" s="4" t="str">
        <f>""</f>
        <v/>
      </c>
      <c r="AR865" s="4" t="str">
        <f>""</f>
        <v/>
      </c>
      <c r="AS865" s="4" t="str">
        <f>""</f>
        <v/>
      </c>
    </row>
    <row r="866" spans="1:45" x14ac:dyDescent="0.25">
      <c r="A866" s="15"/>
      <c r="B866" s="16"/>
      <c r="C866" s="16"/>
      <c r="D866" s="16"/>
      <c r="E866" s="16"/>
      <c r="F866" s="16"/>
      <c r="G866" s="16"/>
      <c r="H866" s="14" t="s">
        <v>25</v>
      </c>
      <c r="I866" s="7" t="s">
        <v>26</v>
      </c>
      <c r="J866" s="7" t="s">
        <v>77</v>
      </c>
      <c r="K866" s="7" t="s">
        <v>78</v>
      </c>
      <c r="L866" s="7" t="s">
        <v>79</v>
      </c>
      <c r="M866" s="7" t="s">
        <v>80</v>
      </c>
      <c r="N866" s="7" t="s">
        <v>81</v>
      </c>
      <c r="O866" s="7" t="s">
        <v>82</v>
      </c>
      <c r="P866" s="7" t="s">
        <v>83</v>
      </c>
      <c r="Q866" s="7" t="s">
        <v>84</v>
      </c>
      <c r="R866" s="7" t="s">
        <v>85</v>
      </c>
      <c r="S866" s="7" t="s">
        <v>86</v>
      </c>
      <c r="T866" s="7" t="s">
        <v>87</v>
      </c>
      <c r="U866" s="7" t="s">
        <v>88</v>
      </c>
      <c r="V866" s="7" t="s">
        <v>89</v>
      </c>
      <c r="W866" s="7" t="s">
        <v>90</v>
      </c>
      <c r="X866" s="7" t="s">
        <v>91</v>
      </c>
      <c r="Y866" s="7" t="s">
        <v>92</v>
      </c>
      <c r="Z866" s="7" t="s">
        <v>93</v>
      </c>
      <c r="AA866" s="7" t="s">
        <v>94</v>
      </c>
      <c r="AB866" s="7" t="s">
        <v>95</v>
      </c>
      <c r="AC866" s="7" t="s">
        <v>96</v>
      </c>
      <c r="AD866" s="7" t="s">
        <v>97</v>
      </c>
      <c r="AE866" s="7" t="s">
        <v>98</v>
      </c>
      <c r="AF866" s="7" t="s">
        <v>99</v>
      </c>
      <c r="AI866" s="4" t="str">
        <f>""</f>
        <v/>
      </c>
      <c r="AJ866" s="4" t="str">
        <f>""</f>
        <v/>
      </c>
      <c r="AK866" s="4" t="str">
        <f>""</f>
        <v/>
      </c>
      <c r="AL866" s="4" t="str">
        <f>""</f>
        <v/>
      </c>
      <c r="AM866" s="4" t="str">
        <f>""</f>
        <v/>
      </c>
      <c r="AN866" s="4" t="str">
        <f>""</f>
        <v/>
      </c>
      <c r="AO866" s="4" t="str">
        <f>""</f>
        <v/>
      </c>
      <c r="AP866" s="4" t="str">
        <f>""</f>
        <v/>
      </c>
      <c r="AQ866" s="4" t="str">
        <f>""</f>
        <v/>
      </c>
      <c r="AR866" s="4" t="str">
        <f>""</f>
        <v/>
      </c>
      <c r="AS866" s="4" t="str">
        <f>""</f>
        <v/>
      </c>
    </row>
    <row r="867" spans="1:45" x14ac:dyDescent="0.25">
      <c r="A867" s="15"/>
      <c r="B867" s="17"/>
      <c r="C867" s="17"/>
      <c r="D867" s="17"/>
      <c r="E867" s="17"/>
      <c r="F867" s="17"/>
      <c r="G867" s="17"/>
      <c r="I867" s="8" t="s">
        <v>39</v>
      </c>
      <c r="J867" s="8"/>
      <c r="K867" s="8"/>
      <c r="L867" s="8"/>
      <c r="M867" s="8"/>
      <c r="N867" s="8"/>
      <c r="O867" s="8"/>
      <c r="P867" s="8">
        <v>15</v>
      </c>
      <c r="Q867" s="8">
        <v>15</v>
      </c>
      <c r="R867" s="8"/>
      <c r="S867" s="8">
        <v>15</v>
      </c>
      <c r="T867" s="8">
        <v>15</v>
      </c>
      <c r="U867" s="8"/>
      <c r="V867" s="8"/>
      <c r="W867" s="8"/>
      <c r="X867" s="8">
        <v>2</v>
      </c>
      <c r="Y867" s="8">
        <v>2</v>
      </c>
      <c r="Z867" s="8"/>
      <c r="AA867" s="8">
        <v>2</v>
      </c>
      <c r="AB867" s="8">
        <v>2</v>
      </c>
      <c r="AC867" s="8">
        <v>2</v>
      </c>
      <c r="AD867" s="8">
        <v>2</v>
      </c>
      <c r="AE867" s="8">
        <v>0.99</v>
      </c>
      <c r="AF867" s="8">
        <v>0</v>
      </c>
      <c r="AI867" s="4" t="str">
        <f>""</f>
        <v/>
      </c>
      <c r="AJ867" s="4" t="str">
        <f>""</f>
        <v/>
      </c>
      <c r="AK867" s="4" t="str">
        <f>""</f>
        <v/>
      </c>
      <c r="AL867" s="4" t="str">
        <f>""</f>
        <v/>
      </c>
      <c r="AM867" s="4" t="str">
        <f>""</f>
        <v/>
      </c>
      <c r="AN867" s="4" t="str">
        <f>""</f>
        <v/>
      </c>
      <c r="AO867" s="4" t="str">
        <f>""</f>
        <v/>
      </c>
      <c r="AP867" s="4" t="str">
        <f>""</f>
        <v/>
      </c>
      <c r="AQ867" s="4" t="str">
        <f>""</f>
        <v/>
      </c>
      <c r="AR867" s="4" t="str">
        <f>""</f>
        <v/>
      </c>
      <c r="AS867" s="4" t="str">
        <f>""</f>
        <v/>
      </c>
    </row>
    <row r="868" spans="1:45" x14ac:dyDescent="0.25">
      <c r="A868" s="15"/>
      <c r="B868" s="17"/>
      <c r="C868" s="17"/>
      <c r="D868" s="17"/>
      <c r="E868" s="17"/>
      <c r="F868" s="17"/>
      <c r="G868" s="17"/>
      <c r="I868" s="8" t="s">
        <v>40</v>
      </c>
      <c r="J868" s="8"/>
      <c r="K868" s="8"/>
      <c r="L868" s="8"/>
      <c r="M868" s="8"/>
      <c r="N868" s="8"/>
      <c r="O868" s="8"/>
      <c r="P868" s="8">
        <v>1.5</v>
      </c>
      <c r="Q868" s="8">
        <v>1.5</v>
      </c>
      <c r="R868" s="8">
        <f>2*$K$2</f>
        <v>0.02</v>
      </c>
      <c r="S868" s="8">
        <v>1.5</v>
      </c>
      <c r="T868" s="8">
        <v>1.5</v>
      </c>
      <c r="U868" s="8">
        <f>2*$K$2</f>
        <v>0.02</v>
      </c>
      <c r="V868" s="8"/>
      <c r="W868" s="8"/>
      <c r="X868" s="8">
        <f t="shared" ref="X868:Y868" si="106">2*$K$2</f>
        <v>0.02</v>
      </c>
      <c r="Y868" s="8">
        <f t="shared" si="106"/>
        <v>0.02</v>
      </c>
      <c r="Z868" s="8"/>
      <c r="AA868" s="8">
        <f t="shared" ref="AA868:AD868" si="107">2*$K$2</f>
        <v>0.02</v>
      </c>
      <c r="AB868" s="8">
        <f t="shared" si="107"/>
        <v>0.02</v>
      </c>
      <c r="AC868" s="8">
        <f t="shared" si="107"/>
        <v>0.02</v>
      </c>
      <c r="AD868" s="8">
        <f t="shared" si="107"/>
        <v>0.02</v>
      </c>
      <c r="AE868" s="8">
        <v>0</v>
      </c>
      <c r="AF868" s="8">
        <v>-0.3</v>
      </c>
      <c r="AI868" s="4" t="str">
        <f>""</f>
        <v/>
      </c>
      <c r="AJ868" s="4" t="str">
        <f>""</f>
        <v/>
      </c>
      <c r="AK868" s="4" t="str">
        <f>""</f>
        <v/>
      </c>
      <c r="AL868" s="4" t="str">
        <f>""</f>
        <v/>
      </c>
      <c r="AM868" s="4" t="str">
        <f>""</f>
        <v/>
      </c>
      <c r="AN868" s="4" t="str">
        <f>""</f>
        <v/>
      </c>
      <c r="AO868" s="4" t="str">
        <f>""</f>
        <v/>
      </c>
      <c r="AP868" s="4" t="str">
        <f>""</f>
        <v/>
      </c>
      <c r="AQ868" s="4" t="str">
        <f>""</f>
        <v/>
      </c>
      <c r="AR868" s="4" t="str">
        <f>""</f>
        <v/>
      </c>
      <c r="AS868" s="4" t="str">
        <f>""</f>
        <v/>
      </c>
    </row>
    <row r="869" spans="1:45" x14ac:dyDescent="0.25">
      <c r="A869" s="24" t="s">
        <v>41</v>
      </c>
      <c r="B869" s="18" t="s">
        <v>100</v>
      </c>
      <c r="C869" s="18">
        <v>6.3</v>
      </c>
      <c r="D869" s="18">
        <v>7.5</v>
      </c>
      <c r="E869" s="18" t="s">
        <v>43</v>
      </c>
      <c r="F869" s="18">
        <v>1</v>
      </c>
      <c r="G869" s="18" t="str">
        <f>B869&amp;C869&amp;D869&amp;E869&amp;F869</f>
        <v>PSS6.37.5TD1</v>
      </c>
      <c r="H869" s="4" t="s">
        <v>9</v>
      </c>
      <c r="I869" s="4">
        <v>1</v>
      </c>
      <c r="J869" s="4">
        <v>1</v>
      </c>
      <c r="K869" s="4">
        <v>0</v>
      </c>
      <c r="L869" s="4">
        <v>3</v>
      </c>
      <c r="M869" s="4">
        <v>0</v>
      </c>
      <c r="N869" s="4">
        <v>5</v>
      </c>
      <c r="O869" s="4">
        <v>1</v>
      </c>
      <c r="P869" s="4">
        <v>2.5</v>
      </c>
      <c r="Q869" s="4">
        <v>2.5</v>
      </c>
      <c r="R869" s="4">
        <v>0</v>
      </c>
      <c r="S869" s="4">
        <v>2.5</v>
      </c>
      <c r="T869" s="4">
        <v>0</v>
      </c>
      <c r="U869" s="4">
        <v>2.5</v>
      </c>
      <c r="V869" s="4">
        <v>0.39</v>
      </c>
      <c r="W869" s="4">
        <v>1</v>
      </c>
      <c r="X869" s="4">
        <v>0</v>
      </c>
      <c r="Y869" s="4">
        <v>0.1</v>
      </c>
      <c r="Z869" s="4">
        <v>6.5</v>
      </c>
      <c r="AA869" s="4">
        <v>0.44</v>
      </c>
      <c r="AB869" s="4">
        <v>0.08</v>
      </c>
      <c r="AC869" s="4">
        <v>0.2</v>
      </c>
      <c r="AD869" s="4">
        <v>0.98</v>
      </c>
      <c r="AE869" s="4">
        <v>0.1</v>
      </c>
      <c r="AF869" s="4">
        <v>-0.1</v>
      </c>
      <c r="AG869" s="4" t="s">
        <v>1</v>
      </c>
      <c r="AH869" s="4" t="s">
        <v>1</v>
      </c>
      <c r="AI869" s="4" t="str">
        <f>""</f>
        <v/>
      </c>
      <c r="AJ869" s="4" t="str">
        <f>""</f>
        <v/>
      </c>
      <c r="AK869" s="4" t="str">
        <f>""</f>
        <v/>
      </c>
      <c r="AL869" s="4" t="str">
        <f>""</f>
        <v/>
      </c>
      <c r="AM869" s="4" t="str">
        <f>""</f>
        <v/>
      </c>
      <c r="AN869" s="4" t="str">
        <f>""</f>
        <v/>
      </c>
      <c r="AO869" s="4" t="str">
        <f>""</f>
        <v/>
      </c>
      <c r="AP869" s="4" t="str">
        <f>""</f>
        <v/>
      </c>
      <c r="AQ869" s="4" t="str">
        <f>""</f>
        <v/>
      </c>
      <c r="AR869" s="4" t="str">
        <f>""</f>
        <v/>
      </c>
      <c r="AS869" s="4" t="str">
        <f>""</f>
        <v/>
      </c>
    </row>
    <row r="870" spans="1:45" x14ac:dyDescent="0.25">
      <c r="AC870" s="4" t="str">
        <f>""</f>
        <v/>
      </c>
      <c r="AD870" s="4" t="str">
        <f>""</f>
        <v/>
      </c>
      <c r="AE870" s="4" t="str">
        <f>""</f>
        <v/>
      </c>
      <c r="AF870" s="4" t="str">
        <f>""</f>
        <v/>
      </c>
      <c r="AG870" s="4" t="str">
        <f>""</f>
        <v/>
      </c>
      <c r="AH870" s="4" t="str">
        <f>""</f>
        <v/>
      </c>
      <c r="AI870" s="4" t="str">
        <f>""</f>
        <v/>
      </c>
      <c r="AJ870" s="4" t="str">
        <f>""</f>
        <v/>
      </c>
      <c r="AK870" s="4" t="str">
        <f>""</f>
        <v/>
      </c>
      <c r="AL870" s="4" t="str">
        <f>""</f>
        <v/>
      </c>
      <c r="AM870" s="4" t="str">
        <f>""</f>
        <v/>
      </c>
      <c r="AN870" s="4" t="str">
        <f>""</f>
        <v/>
      </c>
      <c r="AO870" s="4" t="str">
        <f>""</f>
        <v/>
      </c>
      <c r="AP870" s="4" t="str">
        <f>""</f>
        <v/>
      </c>
      <c r="AQ870" s="4" t="str">
        <f>""</f>
        <v/>
      </c>
      <c r="AR870" s="4" t="str">
        <f>""</f>
        <v/>
      </c>
      <c r="AS870" s="4" t="str">
        <f>""</f>
        <v/>
      </c>
    </row>
    <row r="871" spans="1:45" x14ac:dyDescent="0.25">
      <c r="A871" s="27" t="s">
        <v>176</v>
      </c>
      <c r="B871" s="9"/>
      <c r="C871" s="9"/>
      <c r="D871" s="9"/>
      <c r="E871" s="9"/>
      <c r="F871" s="9"/>
      <c r="G871" s="16"/>
      <c r="H871" s="14" t="s">
        <v>25</v>
      </c>
      <c r="I871" s="7" t="s">
        <v>26</v>
      </c>
      <c r="J871" s="7" t="s">
        <v>103</v>
      </c>
      <c r="K871" s="7" t="s">
        <v>104</v>
      </c>
      <c r="L871" s="7" t="s">
        <v>105</v>
      </c>
      <c r="M871" s="7" t="s">
        <v>106</v>
      </c>
      <c r="N871" s="7" t="s">
        <v>107</v>
      </c>
      <c r="O871" s="7" t="s">
        <v>108</v>
      </c>
      <c r="P871" s="7" t="s">
        <v>109</v>
      </c>
      <c r="Q871" s="7" t="s">
        <v>110</v>
      </c>
      <c r="R871" s="7" t="s">
        <v>111</v>
      </c>
      <c r="S871" s="7" t="s">
        <v>112</v>
      </c>
      <c r="T871" s="7" t="s">
        <v>113</v>
      </c>
      <c r="U871" s="7" t="s">
        <v>114</v>
      </c>
      <c r="V871" s="7" t="s">
        <v>115</v>
      </c>
      <c r="W871" s="7" t="s">
        <v>116</v>
      </c>
      <c r="X871" s="7" t="s">
        <v>117</v>
      </c>
      <c r="Y871" s="7" t="s">
        <v>118</v>
      </c>
      <c r="Z871" s="7" t="s">
        <v>119</v>
      </c>
      <c r="AC871" s="4" t="str">
        <f>""</f>
        <v/>
      </c>
      <c r="AD871" s="4" t="str">
        <f>""</f>
        <v/>
      </c>
      <c r="AE871" s="4" t="str">
        <f>""</f>
        <v/>
      </c>
      <c r="AF871" s="4" t="str">
        <f>""</f>
        <v/>
      </c>
      <c r="AG871" s="4" t="str">
        <f>""</f>
        <v/>
      </c>
      <c r="AH871" s="4" t="str">
        <f>""</f>
        <v/>
      </c>
      <c r="AI871" s="4" t="str">
        <f>""</f>
        <v/>
      </c>
      <c r="AJ871" s="4" t="str">
        <f>""</f>
        <v/>
      </c>
      <c r="AK871" s="4" t="str">
        <f>""</f>
        <v/>
      </c>
      <c r="AL871" s="4" t="str">
        <f>""</f>
        <v/>
      </c>
      <c r="AM871" s="4" t="str">
        <f>""</f>
        <v/>
      </c>
      <c r="AN871" s="4" t="str">
        <f>""</f>
        <v/>
      </c>
      <c r="AO871" s="4" t="str">
        <f>""</f>
        <v/>
      </c>
      <c r="AP871" s="4" t="str">
        <f>""</f>
        <v/>
      </c>
      <c r="AQ871" s="4" t="str">
        <f>""</f>
        <v/>
      </c>
      <c r="AR871" s="4" t="str">
        <f>""</f>
        <v/>
      </c>
      <c r="AS871" s="4" t="str">
        <f>""</f>
        <v/>
      </c>
    </row>
    <row r="872" spans="1:45" x14ac:dyDescent="0.25">
      <c r="A872" s="25"/>
      <c r="B872" s="10"/>
      <c r="C872" s="10"/>
      <c r="D872" s="10"/>
      <c r="E872" s="10"/>
      <c r="F872" s="10"/>
      <c r="G872" s="17"/>
      <c r="I872" s="8" t="s">
        <v>39</v>
      </c>
      <c r="J872" s="8">
        <v>0.5</v>
      </c>
      <c r="K872" s="8">
        <v>75</v>
      </c>
      <c r="L872" s="8">
        <v>75</v>
      </c>
      <c r="M872" s="8">
        <v>10</v>
      </c>
      <c r="N872" s="8">
        <v>0</v>
      </c>
      <c r="O872" s="8">
        <v>1</v>
      </c>
      <c r="P872" s="8">
        <v>1.2</v>
      </c>
      <c r="Q872" s="8">
        <v>18</v>
      </c>
      <c r="R872" s="8">
        <v>118</v>
      </c>
      <c r="S872" s="8">
        <v>0</v>
      </c>
      <c r="T872" s="8">
        <v>1.1000000000000001</v>
      </c>
      <c r="U872" s="8">
        <v>10</v>
      </c>
      <c r="V872" s="8">
        <v>1.1000000000000001</v>
      </c>
      <c r="W872" s="8">
        <v>20</v>
      </c>
      <c r="X872" s="8">
        <v>1</v>
      </c>
      <c r="Y872" s="8">
        <v>0.5</v>
      </c>
      <c r="Z872" s="8">
        <v>90</v>
      </c>
      <c r="AC872" s="4" t="str">
        <f>""</f>
        <v/>
      </c>
      <c r="AD872" s="4" t="str">
        <f>""</f>
        <v/>
      </c>
      <c r="AE872" s="4" t="str">
        <f>""</f>
        <v/>
      </c>
      <c r="AF872" s="4" t="str">
        <f>""</f>
        <v/>
      </c>
      <c r="AG872" s="4" t="str">
        <f>""</f>
        <v/>
      </c>
      <c r="AH872" s="4" t="str">
        <f>""</f>
        <v/>
      </c>
      <c r="AI872" s="4" t="str">
        <f>""</f>
        <v/>
      </c>
      <c r="AJ872" s="4" t="str">
        <f>""</f>
        <v/>
      </c>
      <c r="AK872" s="4" t="str">
        <f>""</f>
        <v/>
      </c>
      <c r="AL872" s="4" t="str">
        <f>""</f>
        <v/>
      </c>
      <c r="AM872" s="4" t="str">
        <f>""</f>
        <v/>
      </c>
      <c r="AN872" s="4" t="str">
        <f>""</f>
        <v/>
      </c>
      <c r="AO872" s="4" t="str">
        <f>""</f>
        <v/>
      </c>
      <c r="AP872" s="4" t="str">
        <f>""</f>
        <v/>
      </c>
      <c r="AQ872" s="4" t="str">
        <f>""</f>
        <v/>
      </c>
      <c r="AR872" s="4" t="str">
        <f>""</f>
        <v/>
      </c>
      <c r="AS872" s="4" t="str">
        <f>""</f>
        <v/>
      </c>
    </row>
    <row r="873" spans="1:45" x14ac:dyDescent="0.25">
      <c r="A873" s="25"/>
      <c r="B873" s="10"/>
      <c r="C873" s="10"/>
      <c r="D873" s="10"/>
      <c r="E873" s="10"/>
      <c r="F873" s="10"/>
      <c r="G873" s="17"/>
      <c r="I873" s="9" t="s">
        <v>40</v>
      </c>
      <c r="J873" s="8">
        <v>0</v>
      </c>
      <c r="K873" s="8">
        <v>0</v>
      </c>
      <c r="L873" s="8">
        <v>0</v>
      </c>
      <c r="M873" s="8">
        <v>0.8</v>
      </c>
      <c r="N873" s="8">
        <v>-6</v>
      </c>
      <c r="O873" s="8">
        <v>0</v>
      </c>
      <c r="P873" s="8">
        <v>0</v>
      </c>
      <c r="Q873" s="8">
        <v>0</v>
      </c>
      <c r="R873" s="8">
        <v>0.8</v>
      </c>
      <c r="S873" s="8">
        <v>-118</v>
      </c>
      <c r="T873" s="8">
        <v>0</v>
      </c>
      <c r="U873" s="8">
        <v>1</v>
      </c>
      <c r="V873" s="8">
        <v>0</v>
      </c>
      <c r="W873" s="8">
        <v>1</v>
      </c>
      <c r="X873" s="8">
        <v>0</v>
      </c>
      <c r="Y873" s="8">
        <v>0</v>
      </c>
      <c r="Z873" s="8">
        <v>-90</v>
      </c>
      <c r="AC873" s="4" t="str">
        <f>""</f>
        <v/>
      </c>
      <c r="AD873" s="4" t="str">
        <f>""</f>
        <v/>
      </c>
      <c r="AE873" s="4" t="str">
        <f>""</f>
        <v/>
      </c>
      <c r="AF873" s="4" t="str">
        <f>""</f>
        <v/>
      </c>
      <c r="AG873" s="4" t="str">
        <f>""</f>
        <v/>
      </c>
      <c r="AH873" s="4" t="str">
        <f>""</f>
        <v/>
      </c>
      <c r="AI873" s="4" t="str">
        <f>""</f>
        <v/>
      </c>
      <c r="AJ873" s="4" t="str">
        <f>""</f>
        <v/>
      </c>
      <c r="AK873" s="4" t="str">
        <f>""</f>
        <v/>
      </c>
      <c r="AL873" s="4" t="str">
        <f>""</f>
        <v/>
      </c>
      <c r="AM873" s="4" t="str">
        <f>""</f>
        <v/>
      </c>
      <c r="AN873" s="4" t="str">
        <f>""</f>
        <v/>
      </c>
      <c r="AO873" s="4" t="str">
        <f>""</f>
        <v/>
      </c>
      <c r="AP873" s="4" t="str">
        <f>""</f>
        <v/>
      </c>
      <c r="AQ873" s="4" t="str">
        <f>""</f>
        <v/>
      </c>
      <c r="AR873" s="4" t="str">
        <f>""</f>
        <v/>
      </c>
      <c r="AS873" s="4" t="str">
        <f>""</f>
        <v/>
      </c>
    </row>
    <row r="874" spans="1:45" x14ac:dyDescent="0.25">
      <c r="A874" s="22" t="s">
        <v>41</v>
      </c>
      <c r="B874" s="18" t="s">
        <v>42</v>
      </c>
      <c r="C874" s="18">
        <v>6.3</v>
      </c>
      <c r="D874" s="18">
        <v>55</v>
      </c>
      <c r="E874" s="18" t="s">
        <v>43</v>
      </c>
      <c r="F874" s="18">
        <v>1</v>
      </c>
      <c r="G874" s="18" t="str">
        <f>B874&amp;C874&amp;D874&amp;E874&amp;F874</f>
        <v>AVR6.355TD1</v>
      </c>
      <c r="H874" s="4" t="s">
        <v>3</v>
      </c>
      <c r="I874" s="4">
        <v>1</v>
      </c>
      <c r="J874" s="4">
        <v>0</v>
      </c>
      <c r="K874" s="4">
        <v>10.75</v>
      </c>
      <c r="L874" s="4">
        <v>10.75</v>
      </c>
      <c r="M874" s="4">
        <v>5</v>
      </c>
      <c r="N874" s="4">
        <v>-0.87</v>
      </c>
      <c r="O874" s="4">
        <v>0</v>
      </c>
      <c r="P874" s="4">
        <v>1</v>
      </c>
      <c r="Q874" s="4">
        <v>0</v>
      </c>
      <c r="R874" s="4">
        <v>99</v>
      </c>
      <c r="S874" s="4">
        <v>-99</v>
      </c>
      <c r="T874" s="4">
        <v>0</v>
      </c>
      <c r="U874" s="4">
        <v>9.3000000000000007</v>
      </c>
      <c r="V874" s="4">
        <v>0</v>
      </c>
      <c r="W874" s="4">
        <v>11.63</v>
      </c>
      <c r="X874" s="4">
        <v>0.113</v>
      </c>
      <c r="Y874" s="4">
        <v>0.124</v>
      </c>
      <c r="Z874" s="4">
        <v>0</v>
      </c>
      <c r="AA874" s="4" t="s">
        <v>1</v>
      </c>
      <c r="AB874" s="4" t="s">
        <v>1</v>
      </c>
      <c r="AC874" s="4" t="str">
        <f>""</f>
        <v/>
      </c>
      <c r="AD874" s="4" t="str">
        <f>""</f>
        <v/>
      </c>
      <c r="AE874" s="4" t="str">
        <f>""</f>
        <v/>
      </c>
      <c r="AF874" s="4" t="str">
        <f>""</f>
        <v/>
      </c>
      <c r="AG874" s="4" t="str">
        <f>""</f>
        <v/>
      </c>
      <c r="AH874" s="4" t="str">
        <f>""</f>
        <v/>
      </c>
      <c r="AI874" s="4" t="str">
        <f>""</f>
        <v/>
      </c>
      <c r="AJ874" s="4" t="str">
        <f>""</f>
        <v/>
      </c>
      <c r="AK874" s="4" t="str">
        <f>""</f>
        <v/>
      </c>
      <c r="AL874" s="4" t="str">
        <f>""</f>
        <v/>
      </c>
      <c r="AM874" s="4" t="str">
        <f>""</f>
        <v/>
      </c>
      <c r="AN874" s="4" t="str">
        <f>""</f>
        <v/>
      </c>
      <c r="AO874" s="4" t="str">
        <f>""</f>
        <v/>
      </c>
      <c r="AP874" s="4" t="str">
        <f>""</f>
        <v/>
      </c>
      <c r="AQ874" s="4" t="str">
        <f>""</f>
        <v/>
      </c>
      <c r="AR874" s="4" t="str">
        <f>""</f>
        <v/>
      </c>
      <c r="AS874" s="4" t="str">
        <f>""</f>
        <v/>
      </c>
    </row>
    <row r="875" spans="1:45" x14ac:dyDescent="0.25">
      <c r="A875" s="15"/>
      <c r="B875" s="16"/>
      <c r="C875" s="16"/>
      <c r="D875" s="16"/>
      <c r="E875" s="16"/>
      <c r="F875" s="16"/>
      <c r="G875" s="16"/>
      <c r="H875" s="30" t="s">
        <v>25</v>
      </c>
      <c r="I875" s="31" t="s">
        <v>26</v>
      </c>
      <c r="J875" s="7" t="s">
        <v>44</v>
      </c>
      <c r="K875" s="7" t="s">
        <v>45</v>
      </c>
      <c r="L875" s="7" t="s">
        <v>46</v>
      </c>
      <c r="M875" s="7" t="s">
        <v>47</v>
      </c>
      <c r="N875" s="7" t="s">
        <v>48</v>
      </c>
      <c r="O875" s="7" t="s">
        <v>49</v>
      </c>
      <c r="P875" s="7" t="s">
        <v>50</v>
      </c>
      <c r="Q875" s="7" t="s">
        <v>51</v>
      </c>
      <c r="R875" s="7" t="s">
        <v>52</v>
      </c>
      <c r="S875" s="7" t="s">
        <v>53</v>
      </c>
      <c r="T875" s="7" t="s">
        <v>54</v>
      </c>
      <c r="U875" s="7" t="s">
        <v>55</v>
      </c>
      <c r="X875" s="4" t="str">
        <f>""</f>
        <v/>
      </c>
      <c r="Y875" s="4" t="str">
        <f>""</f>
        <v/>
      </c>
      <c r="Z875" s="4" t="str">
        <f>""</f>
        <v/>
      </c>
      <c r="AA875" s="4" t="str">
        <f>""</f>
        <v/>
      </c>
      <c r="AB875" s="4" t="str">
        <f>""</f>
        <v/>
      </c>
      <c r="AC875" s="4" t="str">
        <f>""</f>
        <v/>
      </c>
      <c r="AD875" s="4" t="str">
        <f>""</f>
        <v/>
      </c>
      <c r="AE875" s="4" t="str">
        <f>""</f>
        <v/>
      </c>
      <c r="AF875" s="4" t="str">
        <f>""</f>
        <v/>
      </c>
      <c r="AG875" s="4" t="str">
        <f>""</f>
        <v/>
      </c>
      <c r="AH875" s="4" t="str">
        <f>""</f>
        <v/>
      </c>
      <c r="AI875" s="4" t="str">
        <f>""</f>
        <v/>
      </c>
      <c r="AJ875" s="4" t="str">
        <f>""</f>
        <v/>
      </c>
      <c r="AK875" s="4" t="str">
        <f>""</f>
        <v/>
      </c>
      <c r="AL875" s="4" t="str">
        <f>""</f>
        <v/>
      </c>
      <c r="AM875" s="4" t="str">
        <f>""</f>
        <v/>
      </c>
      <c r="AN875" s="4" t="str">
        <f>""</f>
        <v/>
      </c>
      <c r="AO875" s="4" t="str">
        <f>""</f>
        <v/>
      </c>
      <c r="AP875" s="4" t="str">
        <f>""</f>
        <v/>
      </c>
      <c r="AQ875" s="4" t="str">
        <f>""</f>
        <v/>
      </c>
      <c r="AR875" s="4" t="str">
        <f>""</f>
        <v/>
      </c>
      <c r="AS875" s="4" t="str">
        <f>""</f>
        <v/>
      </c>
    </row>
    <row r="876" spans="1:45" x14ac:dyDescent="0.25">
      <c r="A876" s="15"/>
      <c r="B876" s="17"/>
      <c r="C876" s="17"/>
      <c r="D876" s="17"/>
      <c r="E876" s="17"/>
      <c r="F876" s="17"/>
      <c r="G876" s="17"/>
      <c r="I876" s="8" t="s">
        <v>39</v>
      </c>
      <c r="J876" s="8">
        <v>10</v>
      </c>
      <c r="K876" s="8">
        <v>0.2</v>
      </c>
      <c r="L876" s="8">
        <v>0.2</v>
      </c>
      <c r="M876" s="8">
        <v>10</v>
      </c>
      <c r="N876" s="8">
        <v>3</v>
      </c>
      <c r="O876" s="8">
        <v>2.5</v>
      </c>
      <c r="P876" s="8"/>
      <c r="Q876" s="8"/>
      <c r="R876" s="8"/>
      <c r="S876" s="8"/>
      <c r="T876" s="8"/>
      <c r="U876" s="8"/>
      <c r="X876" s="4" t="str">
        <f>""</f>
        <v/>
      </c>
      <c r="Y876" s="4" t="str">
        <f>""</f>
        <v/>
      </c>
      <c r="Z876" s="4" t="str">
        <f>""</f>
        <v/>
      </c>
      <c r="AA876" s="4" t="str">
        <f>""</f>
        <v/>
      </c>
      <c r="AB876" s="4" t="str">
        <f>""</f>
        <v/>
      </c>
      <c r="AC876" s="4" t="str">
        <f>""</f>
        <v/>
      </c>
      <c r="AD876" s="4" t="str">
        <f>""</f>
        <v/>
      </c>
      <c r="AE876" s="4" t="str">
        <f>""</f>
        <v/>
      </c>
      <c r="AF876" s="4" t="str">
        <f>""</f>
        <v/>
      </c>
      <c r="AG876" s="4" t="str">
        <f>""</f>
        <v/>
      </c>
      <c r="AH876" s="4" t="str">
        <f>""</f>
        <v/>
      </c>
      <c r="AI876" s="4" t="str">
        <f>""</f>
        <v/>
      </c>
      <c r="AJ876" s="4" t="str">
        <f>""</f>
        <v/>
      </c>
      <c r="AK876" s="4" t="str">
        <f>""</f>
        <v/>
      </c>
      <c r="AL876" s="4" t="str">
        <f>""</f>
        <v/>
      </c>
      <c r="AM876" s="4" t="str">
        <f>""</f>
        <v/>
      </c>
      <c r="AN876" s="4" t="str">
        <f>""</f>
        <v/>
      </c>
      <c r="AO876" s="4" t="str">
        <f>""</f>
        <v/>
      </c>
      <c r="AP876" s="4" t="str">
        <f>""</f>
        <v/>
      </c>
      <c r="AQ876" s="4" t="str">
        <f>""</f>
        <v/>
      </c>
      <c r="AR876" s="4" t="str">
        <f>""</f>
        <v/>
      </c>
      <c r="AS876" s="4" t="str">
        <f>""</f>
        <v/>
      </c>
    </row>
    <row r="877" spans="1:45" x14ac:dyDescent="0.25">
      <c r="A877" s="15"/>
      <c r="B877" s="17"/>
      <c r="C877" s="17"/>
      <c r="D877" s="17"/>
      <c r="E877" s="17"/>
      <c r="F877" s="17"/>
      <c r="G877" s="17"/>
      <c r="I877" s="8" t="s">
        <v>40</v>
      </c>
      <c r="J877" s="8">
        <v>1</v>
      </c>
      <c r="K877" s="8">
        <f>4*$K$2</f>
        <v>0.04</v>
      </c>
      <c r="L877" s="8">
        <f>4*$K$2</f>
        <v>0.04</v>
      </c>
      <c r="M877" s="8">
        <v>1</v>
      </c>
      <c r="N877" s="8">
        <v>0</v>
      </c>
      <c r="O877" s="8"/>
      <c r="P877" s="8"/>
      <c r="Q877" s="8"/>
      <c r="R877" s="8"/>
      <c r="S877" s="8"/>
      <c r="T877" s="8">
        <v>0</v>
      </c>
      <c r="U877" s="8"/>
      <c r="X877" s="4" t="str">
        <f>""</f>
        <v/>
      </c>
      <c r="Y877" s="4" t="str">
        <f>""</f>
        <v/>
      </c>
      <c r="Z877" s="4" t="str">
        <f>""</f>
        <v/>
      </c>
      <c r="AA877" s="4" t="str">
        <f>""</f>
        <v/>
      </c>
      <c r="AB877" s="4" t="str">
        <f>""</f>
        <v/>
      </c>
      <c r="AC877" s="4" t="str">
        <f>""</f>
        <v/>
      </c>
      <c r="AD877" s="4" t="str">
        <f>""</f>
        <v/>
      </c>
      <c r="AE877" s="4" t="str">
        <f>""</f>
        <v/>
      </c>
      <c r="AF877" s="4" t="str">
        <f>""</f>
        <v/>
      </c>
      <c r="AG877" s="4" t="str">
        <f>""</f>
        <v/>
      </c>
      <c r="AH877" s="4" t="str">
        <f>""</f>
        <v/>
      </c>
      <c r="AI877" s="4" t="str">
        <f>""</f>
        <v/>
      </c>
      <c r="AJ877" s="4" t="str">
        <f>""</f>
        <v/>
      </c>
      <c r="AK877" s="4" t="str">
        <f>""</f>
        <v/>
      </c>
      <c r="AL877" s="4" t="str">
        <f>""</f>
        <v/>
      </c>
      <c r="AM877" s="4" t="str">
        <f>""</f>
        <v/>
      </c>
      <c r="AN877" s="4" t="str">
        <f>""</f>
        <v/>
      </c>
      <c r="AO877" s="4" t="str">
        <f>""</f>
        <v/>
      </c>
      <c r="AP877" s="4" t="str">
        <f>""</f>
        <v/>
      </c>
      <c r="AQ877" s="4" t="str">
        <f>""</f>
        <v/>
      </c>
      <c r="AR877" s="4" t="str">
        <f>""</f>
        <v/>
      </c>
      <c r="AS877" s="4" t="str">
        <f>""</f>
        <v/>
      </c>
    </row>
    <row r="878" spans="1:45" x14ac:dyDescent="0.25">
      <c r="A878" s="23" t="s">
        <v>41</v>
      </c>
      <c r="B878" s="18" t="s">
        <v>62</v>
      </c>
      <c r="C878" s="18">
        <v>6.3</v>
      </c>
      <c r="D878" s="18">
        <v>55</v>
      </c>
      <c r="E878" s="18" t="s">
        <v>43</v>
      </c>
      <c r="F878" s="18">
        <v>1</v>
      </c>
      <c r="G878" s="18" t="str">
        <f>B878&amp;C878&amp;D878&amp;E878&amp;F878</f>
        <v>GEN6.355TD1</v>
      </c>
      <c r="H878" s="4" t="s">
        <v>0</v>
      </c>
      <c r="I878" s="4">
        <v>1</v>
      </c>
      <c r="J878" s="4">
        <v>6.6</v>
      </c>
      <c r="K878" s="4">
        <v>0.05</v>
      </c>
      <c r="L878" s="4">
        <v>0.155</v>
      </c>
      <c r="M878" s="4">
        <v>2</v>
      </c>
      <c r="N878" s="4">
        <v>0</v>
      </c>
      <c r="O878" s="4">
        <v>1.1299999999999999</v>
      </c>
      <c r="P878" s="4">
        <v>0.73399999999999999</v>
      </c>
      <c r="Q878" s="4">
        <v>0.26</v>
      </c>
      <c r="R878" s="4">
        <v>0.25600000000000001</v>
      </c>
      <c r="S878" s="4">
        <v>0.104</v>
      </c>
      <c r="T878" s="4">
        <v>0.19400000000000001</v>
      </c>
      <c r="U878" s="4">
        <v>0.68500000000000005</v>
      </c>
      <c r="V878" s="4" t="s">
        <v>1</v>
      </c>
      <c r="W878" s="4" t="s">
        <v>1</v>
      </c>
      <c r="X878" s="4" t="str">
        <f>""</f>
        <v/>
      </c>
      <c r="Y878" s="4" t="str">
        <f>""</f>
        <v/>
      </c>
      <c r="Z878" s="4" t="str">
        <f>""</f>
        <v/>
      </c>
      <c r="AA878" s="4" t="str">
        <f>""</f>
        <v/>
      </c>
      <c r="AB878" s="4" t="str">
        <f>""</f>
        <v/>
      </c>
      <c r="AC878" s="4" t="str">
        <f>""</f>
        <v/>
      </c>
      <c r="AD878" s="4" t="str">
        <f>""</f>
        <v/>
      </c>
      <c r="AE878" s="4" t="str">
        <f>""</f>
        <v/>
      </c>
      <c r="AF878" s="4" t="str">
        <f>""</f>
        <v/>
      </c>
      <c r="AG878" s="4" t="str">
        <f>""</f>
        <v/>
      </c>
      <c r="AH878" s="4" t="str">
        <f>""</f>
        <v/>
      </c>
      <c r="AI878" s="4" t="str">
        <f>""</f>
        <v/>
      </c>
      <c r="AJ878" s="4" t="str">
        <f>""</f>
        <v/>
      </c>
      <c r="AK878" s="4" t="str">
        <f>""</f>
        <v/>
      </c>
      <c r="AL878" s="4" t="str">
        <f>""</f>
        <v/>
      </c>
      <c r="AM878" s="4" t="str">
        <f>""</f>
        <v/>
      </c>
      <c r="AN878" s="4" t="str">
        <f>""</f>
        <v/>
      </c>
      <c r="AO878" s="4" t="str">
        <f>""</f>
        <v/>
      </c>
      <c r="AP878" s="4" t="str">
        <f>""</f>
        <v/>
      </c>
      <c r="AQ878" s="4" t="str">
        <f>""</f>
        <v/>
      </c>
      <c r="AR878" s="4" t="str">
        <f>""</f>
        <v/>
      </c>
      <c r="AS878" s="4" t="str">
        <f>""</f>
        <v/>
      </c>
    </row>
    <row r="879" spans="1:45" x14ac:dyDescent="0.25">
      <c r="A879" s="15"/>
      <c r="B879" s="16"/>
      <c r="C879" s="16"/>
      <c r="D879" s="16"/>
      <c r="E879" s="16"/>
      <c r="F879" s="16"/>
      <c r="G879" s="16"/>
      <c r="H879" s="14" t="s">
        <v>25</v>
      </c>
      <c r="I879" s="7" t="s">
        <v>26</v>
      </c>
      <c r="J879" s="7" t="s">
        <v>64</v>
      </c>
      <c r="K879" s="7" t="s">
        <v>65</v>
      </c>
      <c r="L879" s="7" t="s">
        <v>66</v>
      </c>
      <c r="M879" s="7" t="s">
        <v>67</v>
      </c>
      <c r="N879" s="7" t="s">
        <v>68</v>
      </c>
      <c r="O879" s="7" t="s">
        <v>69</v>
      </c>
      <c r="P879" s="7" t="s">
        <v>70</v>
      </c>
      <c r="Q879" s="7" t="s">
        <v>71</v>
      </c>
      <c r="R879" s="7" t="s">
        <v>72</v>
      </c>
      <c r="S879" s="7" t="s">
        <v>73</v>
      </c>
      <c r="T879" s="7" t="s">
        <v>74</v>
      </c>
      <c r="U879" s="7" t="s">
        <v>75</v>
      </c>
      <c r="X879" s="4" t="str">
        <f>""</f>
        <v/>
      </c>
      <c r="Y879" s="4" t="str">
        <f>""</f>
        <v/>
      </c>
      <c r="Z879" s="4" t="str">
        <f>""</f>
        <v/>
      </c>
      <c r="AA879" s="4" t="str">
        <f>""</f>
        <v/>
      </c>
      <c r="AB879" s="4" t="str">
        <f>""</f>
        <v/>
      </c>
      <c r="AC879" s="4" t="str">
        <f>""</f>
        <v/>
      </c>
      <c r="AD879" s="4" t="str">
        <f>""</f>
        <v/>
      </c>
      <c r="AE879" s="4" t="str">
        <f>""</f>
        <v/>
      </c>
      <c r="AF879" s="4" t="str">
        <f>""</f>
        <v/>
      </c>
      <c r="AG879" s="4" t="str">
        <f>""</f>
        <v/>
      </c>
      <c r="AH879" s="4" t="str">
        <f>""</f>
        <v/>
      </c>
      <c r="AI879" s="4" t="str">
        <f>""</f>
        <v/>
      </c>
      <c r="AJ879" s="4" t="str">
        <f>""</f>
        <v/>
      </c>
      <c r="AK879" s="4" t="str">
        <f>""</f>
        <v/>
      </c>
      <c r="AL879" s="4" t="str">
        <f>""</f>
        <v/>
      </c>
      <c r="AM879" s="4" t="str">
        <f>""</f>
        <v/>
      </c>
      <c r="AN879" s="4" t="str">
        <f>""</f>
        <v/>
      </c>
      <c r="AO879" s="4" t="str">
        <f>""</f>
        <v/>
      </c>
      <c r="AP879" s="4" t="str">
        <f>""</f>
        <v/>
      </c>
      <c r="AQ879" s="4" t="str">
        <f>""</f>
        <v/>
      </c>
      <c r="AR879" s="4" t="str">
        <f>""</f>
        <v/>
      </c>
      <c r="AS879" s="4" t="str">
        <f>""</f>
        <v/>
      </c>
    </row>
    <row r="880" spans="1:45" x14ac:dyDescent="0.25">
      <c r="A880" s="15"/>
      <c r="B880" s="17"/>
      <c r="C880" s="17"/>
      <c r="D880" s="17"/>
      <c r="E880" s="17"/>
      <c r="F880" s="17"/>
      <c r="G880" s="17"/>
      <c r="I880" s="8" t="s">
        <v>39</v>
      </c>
      <c r="J880" s="8">
        <v>1</v>
      </c>
      <c r="K880" s="8">
        <v>2</v>
      </c>
      <c r="L880" s="8">
        <v>30</v>
      </c>
      <c r="M880" s="8">
        <v>0.1</v>
      </c>
      <c r="N880" s="8">
        <v>1</v>
      </c>
      <c r="O880" s="8">
        <v>0.3</v>
      </c>
      <c r="P880" s="8">
        <v>1</v>
      </c>
      <c r="Q880" s="8">
        <v>1</v>
      </c>
      <c r="R880" s="8">
        <v>30</v>
      </c>
      <c r="S880" s="8">
        <v>1.5</v>
      </c>
      <c r="T880" s="8">
        <v>0.5</v>
      </c>
      <c r="U880" s="8">
        <v>0.15</v>
      </c>
      <c r="X880" s="4" t="str">
        <f>""</f>
        <v/>
      </c>
      <c r="Y880" s="4" t="str">
        <f>""</f>
        <v/>
      </c>
      <c r="Z880" s="4" t="str">
        <f>""</f>
        <v/>
      </c>
      <c r="AA880" s="4" t="str">
        <f>""</f>
        <v/>
      </c>
      <c r="AB880" s="4" t="str">
        <f>""</f>
        <v/>
      </c>
      <c r="AC880" s="4" t="str">
        <f>""</f>
        <v/>
      </c>
      <c r="AD880" s="4" t="str">
        <f>""</f>
        <v/>
      </c>
      <c r="AE880" s="4" t="str">
        <f>""</f>
        <v/>
      </c>
      <c r="AF880" s="4" t="str">
        <f>""</f>
        <v/>
      </c>
      <c r="AG880" s="4" t="str">
        <f>""</f>
        <v/>
      </c>
      <c r="AH880" s="4" t="str">
        <f>""</f>
        <v/>
      </c>
      <c r="AI880" s="4" t="str">
        <f>""</f>
        <v/>
      </c>
      <c r="AJ880" s="4" t="str">
        <f>""</f>
        <v/>
      </c>
      <c r="AK880" s="4" t="str">
        <f>""</f>
        <v/>
      </c>
      <c r="AL880" s="4" t="str">
        <f>""</f>
        <v/>
      </c>
      <c r="AM880" s="4" t="str">
        <f>""</f>
        <v/>
      </c>
      <c r="AN880" s="4" t="str">
        <f>""</f>
        <v/>
      </c>
      <c r="AO880" s="4" t="str">
        <f>""</f>
        <v/>
      </c>
      <c r="AP880" s="4" t="str">
        <f>""</f>
        <v/>
      </c>
      <c r="AQ880" s="4" t="str">
        <f>""</f>
        <v/>
      </c>
      <c r="AR880" s="4" t="str">
        <f>""</f>
        <v/>
      </c>
      <c r="AS880" s="4" t="str">
        <f>""</f>
        <v/>
      </c>
    </row>
    <row r="881" spans="1:45" x14ac:dyDescent="0.25">
      <c r="A881" s="15"/>
      <c r="B881" s="17"/>
      <c r="C881" s="17"/>
      <c r="D881" s="17"/>
      <c r="E881" s="17"/>
      <c r="F881" s="17"/>
      <c r="G881" s="17"/>
      <c r="I881" s="8" t="s">
        <v>40</v>
      </c>
      <c r="J881" s="8">
        <v>0</v>
      </c>
      <c r="K881" s="8">
        <v>0</v>
      </c>
      <c r="L881" s="8">
        <f>4*$K$2</f>
        <v>0.04</v>
      </c>
      <c r="M881" s="8">
        <f>4*$K$2</f>
        <v>0.04</v>
      </c>
      <c r="N881" s="8">
        <f>4*$K$2</f>
        <v>0.04</v>
      </c>
      <c r="O881" s="8">
        <v>0</v>
      </c>
      <c r="P881" s="8">
        <v>0</v>
      </c>
      <c r="Q881" s="8">
        <v>0</v>
      </c>
      <c r="R881" s="8">
        <v>0.5</v>
      </c>
      <c r="S881" s="8">
        <v>0.8</v>
      </c>
      <c r="T881" s="8">
        <v>0</v>
      </c>
      <c r="U881" s="8">
        <v>0</v>
      </c>
      <c r="X881" s="4" t="str">
        <f>""</f>
        <v/>
      </c>
      <c r="Y881" s="4" t="str">
        <f>""</f>
        <v/>
      </c>
      <c r="Z881" s="4" t="str">
        <f>""</f>
        <v/>
      </c>
      <c r="AA881" s="4" t="str">
        <f>""</f>
        <v/>
      </c>
      <c r="AB881" s="4" t="str">
        <f>""</f>
        <v/>
      </c>
      <c r="AC881" s="4" t="str">
        <f>""</f>
        <v/>
      </c>
      <c r="AD881" s="4" t="str">
        <f>""</f>
        <v/>
      </c>
      <c r="AE881" s="4" t="str">
        <f>""</f>
        <v/>
      </c>
      <c r="AF881" s="4" t="str">
        <f>""</f>
        <v/>
      </c>
      <c r="AG881" s="4" t="str">
        <f>""</f>
        <v/>
      </c>
      <c r="AH881" s="4" t="str">
        <f>""</f>
        <v/>
      </c>
      <c r="AI881" s="4" t="str">
        <f>""</f>
        <v/>
      </c>
      <c r="AJ881" s="4" t="str">
        <f>""</f>
        <v/>
      </c>
      <c r="AK881" s="4" t="str">
        <f>""</f>
        <v/>
      </c>
      <c r="AL881" s="4" t="str">
        <f>""</f>
        <v/>
      </c>
      <c r="AM881" s="4" t="str">
        <f>""</f>
        <v/>
      </c>
      <c r="AN881" s="4" t="str">
        <f>""</f>
        <v/>
      </c>
      <c r="AO881" s="4" t="str">
        <f>""</f>
        <v/>
      </c>
      <c r="AP881" s="4" t="str">
        <f>""</f>
        <v/>
      </c>
      <c r="AQ881" s="4" t="str">
        <f>""</f>
        <v/>
      </c>
      <c r="AR881" s="4" t="str">
        <f>""</f>
        <v/>
      </c>
      <c r="AS881" s="4" t="str">
        <f>""</f>
        <v/>
      </c>
    </row>
    <row r="882" spans="1:45" x14ac:dyDescent="0.25">
      <c r="A882" s="23" t="s">
        <v>41</v>
      </c>
      <c r="B882" s="18" t="s">
        <v>76</v>
      </c>
      <c r="C882" s="18">
        <v>6.3</v>
      </c>
      <c r="D882" s="18">
        <v>55</v>
      </c>
      <c r="E882" s="18" t="s">
        <v>43</v>
      </c>
      <c r="F882" s="18">
        <v>1</v>
      </c>
      <c r="G882" s="18" t="str">
        <f>B882&amp;C882&amp;D882&amp;E882&amp;F882</f>
        <v>GOV6.355TD1</v>
      </c>
      <c r="H882" s="4" t="s">
        <v>6</v>
      </c>
      <c r="I882" s="4">
        <v>1</v>
      </c>
      <c r="J882" s="4">
        <v>0.06</v>
      </c>
      <c r="K882" s="4">
        <v>0.4</v>
      </c>
      <c r="L882" s="4">
        <v>3</v>
      </c>
      <c r="M882" s="4">
        <v>9.9000000000000005E-2</v>
      </c>
      <c r="N882" s="4">
        <v>0.4</v>
      </c>
      <c r="O882" s="4">
        <v>0.15</v>
      </c>
      <c r="P882" s="4">
        <v>1</v>
      </c>
      <c r="Q882" s="4">
        <v>0.1</v>
      </c>
      <c r="R882" s="4">
        <v>1.35</v>
      </c>
      <c r="S882" s="4">
        <v>1.4</v>
      </c>
      <c r="T882" s="4">
        <v>0.1</v>
      </c>
      <c r="U882" s="4">
        <v>0.1</v>
      </c>
      <c r="V882" s="4" t="s">
        <v>1</v>
      </c>
      <c r="W882" s="4" t="s">
        <v>1</v>
      </c>
      <c r="X882" s="4" t="str">
        <f>""</f>
        <v/>
      </c>
      <c r="Y882" s="4" t="str">
        <f>""</f>
        <v/>
      </c>
      <c r="Z882" s="4" t="str">
        <f>""</f>
        <v/>
      </c>
      <c r="AA882" s="4" t="str">
        <f>""</f>
        <v/>
      </c>
      <c r="AB882" s="4" t="str">
        <f>""</f>
        <v/>
      </c>
      <c r="AC882" s="4" t="str">
        <f>""</f>
        <v/>
      </c>
      <c r="AD882" s="4" t="str">
        <f>""</f>
        <v/>
      </c>
      <c r="AE882" s="4" t="str">
        <f>""</f>
        <v/>
      </c>
      <c r="AF882" s="4" t="str">
        <f>""</f>
        <v/>
      </c>
      <c r="AG882" s="4" t="str">
        <f>""</f>
        <v/>
      </c>
      <c r="AH882" s="4" t="str">
        <f>""</f>
        <v/>
      </c>
      <c r="AI882" s="4" t="str">
        <f>""</f>
        <v/>
      </c>
      <c r="AJ882" s="4" t="str">
        <f>""</f>
        <v/>
      </c>
      <c r="AK882" s="4" t="str">
        <f>""</f>
        <v/>
      </c>
      <c r="AL882" s="4" t="str">
        <f>""</f>
        <v/>
      </c>
      <c r="AM882" s="4" t="str">
        <f>""</f>
        <v/>
      </c>
      <c r="AN882" s="4" t="str">
        <f>""</f>
        <v/>
      </c>
      <c r="AO882" s="4" t="str">
        <f>""</f>
        <v/>
      </c>
      <c r="AP882" s="4" t="str">
        <f>""</f>
        <v/>
      </c>
      <c r="AQ882" s="4" t="str">
        <f>""</f>
        <v/>
      </c>
      <c r="AR882" s="4" t="str">
        <f>""</f>
        <v/>
      </c>
      <c r="AS882" s="4" t="str">
        <f>""</f>
        <v/>
      </c>
    </row>
    <row r="883" spans="1:45" x14ac:dyDescent="0.25">
      <c r="A883" s="15"/>
      <c r="B883" s="16"/>
      <c r="C883" s="16"/>
      <c r="D883" s="16"/>
      <c r="E883" s="16"/>
      <c r="F883" s="16"/>
      <c r="G883" s="16"/>
      <c r="H883" s="14" t="s">
        <v>25</v>
      </c>
      <c r="I883" s="7" t="s">
        <v>26</v>
      </c>
      <c r="J883" s="7" t="s">
        <v>77</v>
      </c>
      <c r="K883" s="7" t="s">
        <v>78</v>
      </c>
      <c r="L883" s="7" t="s">
        <v>79</v>
      </c>
      <c r="M883" s="7" t="s">
        <v>80</v>
      </c>
      <c r="N883" s="7" t="s">
        <v>81</v>
      </c>
      <c r="O883" s="7" t="s">
        <v>82</v>
      </c>
      <c r="P883" s="7" t="s">
        <v>83</v>
      </c>
      <c r="Q883" s="7" t="s">
        <v>84</v>
      </c>
      <c r="R883" s="7" t="s">
        <v>85</v>
      </c>
      <c r="S883" s="7" t="s">
        <v>86</v>
      </c>
      <c r="T883" s="7" t="s">
        <v>87</v>
      </c>
      <c r="U883" s="7" t="s">
        <v>88</v>
      </c>
      <c r="V883" s="7" t="s">
        <v>89</v>
      </c>
      <c r="W883" s="7" t="s">
        <v>90</v>
      </c>
      <c r="X883" s="7" t="s">
        <v>91</v>
      </c>
      <c r="Y883" s="7" t="s">
        <v>92</v>
      </c>
      <c r="Z883" s="7" t="s">
        <v>93</v>
      </c>
      <c r="AA883" s="7" t="s">
        <v>94</v>
      </c>
      <c r="AB883" s="7" t="s">
        <v>95</v>
      </c>
      <c r="AC883" s="7" t="s">
        <v>96</v>
      </c>
      <c r="AD883" s="7" t="s">
        <v>97</v>
      </c>
      <c r="AE883" s="7" t="s">
        <v>98</v>
      </c>
      <c r="AF883" s="7" t="s">
        <v>99</v>
      </c>
      <c r="AI883" s="4" t="str">
        <f>""</f>
        <v/>
      </c>
      <c r="AJ883" s="4" t="str">
        <f>""</f>
        <v/>
      </c>
      <c r="AK883" s="4" t="str">
        <f>""</f>
        <v/>
      </c>
      <c r="AL883" s="4" t="str">
        <f>""</f>
        <v/>
      </c>
      <c r="AM883" s="4" t="str">
        <f>""</f>
        <v/>
      </c>
      <c r="AN883" s="4" t="str">
        <f>""</f>
        <v/>
      </c>
      <c r="AO883" s="4" t="str">
        <f>""</f>
        <v/>
      </c>
      <c r="AP883" s="4" t="str">
        <f>""</f>
        <v/>
      </c>
      <c r="AQ883" s="4" t="str">
        <f>""</f>
        <v/>
      </c>
      <c r="AR883" s="4" t="str">
        <f>""</f>
        <v/>
      </c>
      <c r="AS883" s="4" t="str">
        <f>""</f>
        <v/>
      </c>
    </row>
    <row r="884" spans="1:45" x14ac:dyDescent="0.25">
      <c r="A884" s="15"/>
      <c r="B884" s="17"/>
      <c r="C884" s="17"/>
      <c r="D884" s="17"/>
      <c r="E884" s="17"/>
      <c r="F884" s="17"/>
      <c r="G884" s="17"/>
      <c r="I884" s="8" t="s">
        <v>39</v>
      </c>
      <c r="J884" s="8"/>
      <c r="K884" s="8"/>
      <c r="L884" s="8"/>
      <c r="M884" s="8"/>
      <c r="N884" s="8"/>
      <c r="O884" s="8"/>
      <c r="P884" s="8">
        <v>15</v>
      </c>
      <c r="Q884" s="8">
        <v>15</v>
      </c>
      <c r="R884" s="8"/>
      <c r="S884" s="8">
        <v>15</v>
      </c>
      <c r="T884" s="8">
        <v>15</v>
      </c>
      <c r="U884" s="8"/>
      <c r="V884" s="8"/>
      <c r="W884" s="8"/>
      <c r="X884" s="8">
        <v>2</v>
      </c>
      <c r="Y884" s="8">
        <v>2</v>
      </c>
      <c r="Z884" s="8"/>
      <c r="AA884" s="8">
        <v>2</v>
      </c>
      <c r="AB884" s="8">
        <v>2</v>
      </c>
      <c r="AC884" s="8">
        <v>2</v>
      </c>
      <c r="AD884" s="8">
        <v>2</v>
      </c>
      <c r="AE884" s="8">
        <v>0.99</v>
      </c>
      <c r="AF884" s="8">
        <v>0</v>
      </c>
      <c r="AI884" s="4" t="str">
        <f>""</f>
        <v/>
      </c>
      <c r="AJ884" s="4" t="str">
        <f>""</f>
        <v/>
      </c>
      <c r="AK884" s="4" t="str">
        <f>""</f>
        <v/>
      </c>
      <c r="AL884" s="4" t="str">
        <f>""</f>
        <v/>
      </c>
      <c r="AM884" s="4" t="str">
        <f>""</f>
        <v/>
      </c>
      <c r="AN884" s="4" t="str">
        <f>""</f>
        <v/>
      </c>
      <c r="AO884" s="4" t="str">
        <f>""</f>
        <v/>
      </c>
      <c r="AP884" s="4" t="str">
        <f>""</f>
        <v/>
      </c>
      <c r="AQ884" s="4" t="str">
        <f>""</f>
        <v/>
      </c>
      <c r="AR884" s="4" t="str">
        <f>""</f>
        <v/>
      </c>
      <c r="AS884" s="4" t="str">
        <f>""</f>
        <v/>
      </c>
    </row>
    <row r="885" spans="1:45" x14ac:dyDescent="0.25">
      <c r="A885" s="15"/>
      <c r="B885" s="17"/>
      <c r="C885" s="17"/>
      <c r="D885" s="17"/>
      <c r="E885" s="17"/>
      <c r="F885" s="17"/>
      <c r="G885" s="17"/>
      <c r="I885" s="8" t="s">
        <v>40</v>
      </c>
      <c r="J885" s="8"/>
      <c r="K885" s="8"/>
      <c r="L885" s="8"/>
      <c r="M885" s="8"/>
      <c r="N885" s="8"/>
      <c r="O885" s="8"/>
      <c r="P885" s="8">
        <v>1.5</v>
      </c>
      <c r="Q885" s="8">
        <v>1.5</v>
      </c>
      <c r="R885" s="8">
        <f>2*$K$2</f>
        <v>0.02</v>
      </c>
      <c r="S885" s="8">
        <v>1.5</v>
      </c>
      <c r="T885" s="8">
        <v>1.5</v>
      </c>
      <c r="U885" s="8">
        <f>2*$K$2</f>
        <v>0.02</v>
      </c>
      <c r="V885" s="8"/>
      <c r="W885" s="8"/>
      <c r="X885" s="8">
        <f t="shared" ref="X885:Y885" si="108">2*$K$2</f>
        <v>0.02</v>
      </c>
      <c r="Y885" s="8">
        <f t="shared" si="108"/>
        <v>0.02</v>
      </c>
      <c r="Z885" s="8"/>
      <c r="AA885" s="8">
        <f t="shared" ref="AA885:AD885" si="109">2*$K$2</f>
        <v>0.02</v>
      </c>
      <c r="AB885" s="8">
        <f t="shared" si="109"/>
        <v>0.02</v>
      </c>
      <c r="AC885" s="8">
        <f t="shared" si="109"/>
        <v>0.02</v>
      </c>
      <c r="AD885" s="8">
        <f t="shared" si="109"/>
        <v>0.02</v>
      </c>
      <c r="AE885" s="8">
        <v>0</v>
      </c>
      <c r="AF885" s="8">
        <v>-0.3</v>
      </c>
      <c r="AI885" s="4" t="str">
        <f>""</f>
        <v/>
      </c>
      <c r="AJ885" s="4" t="str">
        <f>""</f>
        <v/>
      </c>
      <c r="AK885" s="4" t="str">
        <f>""</f>
        <v/>
      </c>
      <c r="AL885" s="4" t="str">
        <f>""</f>
        <v/>
      </c>
      <c r="AM885" s="4" t="str">
        <f>""</f>
        <v/>
      </c>
      <c r="AN885" s="4" t="str">
        <f>""</f>
        <v/>
      </c>
      <c r="AO885" s="4" t="str">
        <f>""</f>
        <v/>
      </c>
      <c r="AP885" s="4" t="str">
        <f>""</f>
        <v/>
      </c>
      <c r="AQ885" s="4" t="str">
        <f>""</f>
        <v/>
      </c>
      <c r="AR885" s="4" t="str">
        <f>""</f>
        <v/>
      </c>
      <c r="AS885" s="4" t="str">
        <f>""</f>
        <v/>
      </c>
    </row>
    <row r="886" spans="1:45" x14ac:dyDescent="0.25">
      <c r="A886" s="24" t="s">
        <v>41</v>
      </c>
      <c r="B886" s="18" t="s">
        <v>100</v>
      </c>
      <c r="C886" s="18">
        <v>6.3</v>
      </c>
      <c r="D886" s="18">
        <v>55</v>
      </c>
      <c r="E886" s="18" t="s">
        <v>43</v>
      </c>
      <c r="F886" s="18">
        <v>1</v>
      </c>
      <c r="G886" s="18" t="str">
        <f>B886&amp;C886&amp;D886&amp;E886&amp;F886</f>
        <v>PSS6.355TD1</v>
      </c>
      <c r="H886" s="4" t="s">
        <v>9</v>
      </c>
      <c r="I886" s="4">
        <v>1</v>
      </c>
      <c r="J886" s="4">
        <v>1</v>
      </c>
      <c r="K886" s="4">
        <v>0</v>
      </c>
      <c r="L886" s="4">
        <v>3</v>
      </c>
      <c r="M886" s="4">
        <v>0</v>
      </c>
      <c r="N886" s="4">
        <v>5</v>
      </c>
      <c r="O886" s="4">
        <v>1</v>
      </c>
      <c r="P886" s="4">
        <v>2.5</v>
      </c>
      <c r="Q886" s="4">
        <v>2.5</v>
      </c>
      <c r="R886" s="4">
        <v>0</v>
      </c>
      <c r="S886" s="4">
        <v>2.5</v>
      </c>
      <c r="T886" s="4">
        <v>0</v>
      </c>
      <c r="U886" s="4">
        <v>2.5</v>
      </c>
      <c r="V886" s="4">
        <v>0.39</v>
      </c>
      <c r="W886" s="4">
        <v>1</v>
      </c>
      <c r="X886" s="4">
        <v>0</v>
      </c>
      <c r="Y886" s="4">
        <v>0.1</v>
      </c>
      <c r="Z886" s="4">
        <v>6.5</v>
      </c>
      <c r="AA886" s="4">
        <v>0.44</v>
      </c>
      <c r="AB886" s="4">
        <v>0.08</v>
      </c>
      <c r="AC886" s="4">
        <v>0.2</v>
      </c>
      <c r="AD886" s="4">
        <v>0.98</v>
      </c>
      <c r="AE886" s="4">
        <v>0.1</v>
      </c>
      <c r="AF886" s="4">
        <v>-0.1</v>
      </c>
      <c r="AG886" s="4" t="s">
        <v>1</v>
      </c>
      <c r="AH886" s="4" t="s">
        <v>1</v>
      </c>
      <c r="AI886" s="4" t="str">
        <f>""</f>
        <v/>
      </c>
      <c r="AJ886" s="4" t="str">
        <f>""</f>
        <v/>
      </c>
      <c r="AK886" s="4" t="str">
        <f>""</f>
        <v/>
      </c>
      <c r="AL886" s="4" t="str">
        <f>""</f>
        <v/>
      </c>
      <c r="AM886" s="4" t="str">
        <f>""</f>
        <v/>
      </c>
      <c r="AN886" s="4" t="str">
        <f>""</f>
        <v/>
      </c>
      <c r="AO886" s="4" t="str">
        <f>""</f>
        <v/>
      </c>
      <c r="AP886" s="4" t="str">
        <f>""</f>
        <v/>
      </c>
      <c r="AQ886" s="4" t="str">
        <f>""</f>
        <v/>
      </c>
      <c r="AR886" s="4" t="str">
        <f>""</f>
        <v/>
      </c>
      <c r="AS886" s="4" t="str">
        <f>""</f>
        <v/>
      </c>
    </row>
    <row r="887" spans="1:45" x14ac:dyDescent="0.25">
      <c r="AC887" s="4" t="str">
        <f>""</f>
        <v/>
      </c>
      <c r="AD887" s="4" t="str">
        <f>""</f>
        <v/>
      </c>
      <c r="AE887" s="4" t="str">
        <f>""</f>
        <v/>
      </c>
      <c r="AF887" s="4" t="str">
        <f>""</f>
        <v/>
      </c>
      <c r="AG887" s="4" t="str">
        <f>""</f>
        <v/>
      </c>
      <c r="AH887" s="4" t="str">
        <f>""</f>
        <v/>
      </c>
      <c r="AI887" s="4" t="str">
        <f>""</f>
        <v/>
      </c>
      <c r="AJ887" s="4" t="str">
        <f>""</f>
        <v/>
      </c>
      <c r="AK887" s="4" t="str">
        <f>""</f>
        <v/>
      </c>
      <c r="AL887" s="4" t="str">
        <f>""</f>
        <v/>
      </c>
      <c r="AM887" s="4" t="str">
        <f>""</f>
        <v/>
      </c>
      <c r="AN887" s="4" t="str">
        <f>""</f>
        <v/>
      </c>
      <c r="AO887" s="4" t="str">
        <f>""</f>
        <v/>
      </c>
      <c r="AP887" s="4" t="str">
        <f>""</f>
        <v/>
      </c>
      <c r="AQ887" s="4" t="str">
        <f>""</f>
        <v/>
      </c>
      <c r="AR887" s="4" t="str">
        <f>""</f>
        <v/>
      </c>
      <c r="AS887" s="4" t="str">
        <f>""</f>
        <v/>
      </c>
    </row>
    <row r="888" spans="1:45" x14ac:dyDescent="0.25">
      <c r="A888" s="27" t="s">
        <v>177</v>
      </c>
      <c r="B888" s="9"/>
      <c r="C888" s="9"/>
      <c r="D888" s="9"/>
      <c r="E888" s="9"/>
      <c r="F888" s="9"/>
      <c r="G888" s="16"/>
      <c r="H888" s="14" t="s">
        <v>25</v>
      </c>
      <c r="I888" s="7" t="s">
        <v>26</v>
      </c>
      <c r="J888" s="7" t="s">
        <v>103</v>
      </c>
      <c r="K888" s="7" t="s">
        <v>104</v>
      </c>
      <c r="L888" s="7" t="s">
        <v>105</v>
      </c>
      <c r="M888" s="7" t="s">
        <v>106</v>
      </c>
      <c r="N888" s="7" t="s">
        <v>107</v>
      </c>
      <c r="O888" s="7" t="s">
        <v>108</v>
      </c>
      <c r="P888" s="7" t="s">
        <v>109</v>
      </c>
      <c r="Q888" s="7" t="s">
        <v>110</v>
      </c>
      <c r="R888" s="7" t="s">
        <v>111</v>
      </c>
      <c r="S888" s="7" t="s">
        <v>112</v>
      </c>
      <c r="T888" s="7" t="s">
        <v>113</v>
      </c>
      <c r="U888" s="7" t="s">
        <v>114</v>
      </c>
      <c r="V888" s="7" t="s">
        <v>115</v>
      </c>
      <c r="W888" s="7" t="s">
        <v>116</v>
      </c>
      <c r="X888" s="7" t="s">
        <v>117</v>
      </c>
      <c r="Y888" s="7" t="s">
        <v>118</v>
      </c>
      <c r="Z888" s="7" t="s">
        <v>119</v>
      </c>
      <c r="AC888" s="4" t="str">
        <f>""</f>
        <v/>
      </c>
      <c r="AD888" s="4" t="str">
        <f>""</f>
        <v/>
      </c>
      <c r="AE888" s="4" t="str">
        <f>""</f>
        <v/>
      </c>
      <c r="AF888" s="4" t="str">
        <f>""</f>
        <v/>
      </c>
      <c r="AG888" s="4" t="str">
        <f>""</f>
        <v/>
      </c>
      <c r="AH888" s="4" t="str">
        <f>""</f>
        <v/>
      </c>
      <c r="AI888" s="4" t="str">
        <f>""</f>
        <v/>
      </c>
      <c r="AJ888" s="4" t="str">
        <f>""</f>
        <v/>
      </c>
      <c r="AK888" s="4" t="str">
        <f>""</f>
        <v/>
      </c>
      <c r="AL888" s="4" t="str">
        <f>""</f>
        <v/>
      </c>
      <c r="AM888" s="4" t="str">
        <f>""</f>
        <v/>
      </c>
      <c r="AN888" s="4" t="str">
        <f>""</f>
        <v/>
      </c>
      <c r="AO888" s="4" t="str">
        <f>""</f>
        <v/>
      </c>
      <c r="AP888" s="4" t="str">
        <f>""</f>
        <v/>
      </c>
      <c r="AQ888" s="4" t="str">
        <f>""</f>
        <v/>
      </c>
      <c r="AR888" s="4" t="str">
        <f>""</f>
        <v/>
      </c>
      <c r="AS888" s="4" t="str">
        <f>""</f>
        <v/>
      </c>
    </row>
    <row r="889" spans="1:45" x14ac:dyDescent="0.25">
      <c r="A889" s="25"/>
      <c r="B889" s="10"/>
      <c r="C889" s="10"/>
      <c r="D889" s="10"/>
      <c r="E889" s="10"/>
      <c r="F889" s="10"/>
      <c r="G889" s="17"/>
      <c r="I889" s="8" t="s">
        <v>39</v>
      </c>
      <c r="J889" s="8">
        <v>0.5</v>
      </c>
      <c r="K889" s="8">
        <v>75</v>
      </c>
      <c r="L889" s="8">
        <v>75</v>
      </c>
      <c r="M889" s="8">
        <v>10</v>
      </c>
      <c r="N889" s="8">
        <v>0</v>
      </c>
      <c r="O889" s="8">
        <v>1</v>
      </c>
      <c r="P889" s="8">
        <v>1.2</v>
      </c>
      <c r="Q889" s="8">
        <v>18</v>
      </c>
      <c r="R889" s="8">
        <v>118</v>
      </c>
      <c r="S889" s="8">
        <v>0</v>
      </c>
      <c r="T889" s="8">
        <v>1.1000000000000001</v>
      </c>
      <c r="U889" s="8">
        <v>10</v>
      </c>
      <c r="V889" s="8">
        <v>1.1000000000000001</v>
      </c>
      <c r="W889" s="8">
        <v>20</v>
      </c>
      <c r="X889" s="8">
        <v>1</v>
      </c>
      <c r="Y889" s="8">
        <v>0.5</v>
      </c>
      <c r="Z889" s="8">
        <v>90</v>
      </c>
      <c r="AC889" s="4" t="str">
        <f>""</f>
        <v/>
      </c>
      <c r="AD889" s="4" t="str">
        <f>""</f>
        <v/>
      </c>
      <c r="AE889" s="4" t="str">
        <f>""</f>
        <v/>
      </c>
      <c r="AF889" s="4" t="str">
        <f>""</f>
        <v/>
      </c>
      <c r="AG889" s="4" t="str">
        <f>""</f>
        <v/>
      </c>
      <c r="AH889" s="4" t="str">
        <f>""</f>
        <v/>
      </c>
      <c r="AI889" s="4" t="str">
        <f>""</f>
        <v/>
      </c>
      <c r="AJ889" s="4" t="str">
        <f>""</f>
        <v/>
      </c>
      <c r="AK889" s="4" t="str">
        <f>""</f>
        <v/>
      </c>
      <c r="AL889" s="4" t="str">
        <f>""</f>
        <v/>
      </c>
      <c r="AM889" s="4" t="str">
        <f>""</f>
        <v/>
      </c>
      <c r="AN889" s="4" t="str">
        <f>""</f>
        <v/>
      </c>
      <c r="AO889" s="4" t="str">
        <f>""</f>
        <v/>
      </c>
      <c r="AP889" s="4" t="str">
        <f>""</f>
        <v/>
      </c>
      <c r="AQ889" s="4" t="str">
        <f>""</f>
        <v/>
      </c>
      <c r="AR889" s="4" t="str">
        <f>""</f>
        <v/>
      </c>
      <c r="AS889" s="4" t="str">
        <f>""</f>
        <v/>
      </c>
    </row>
    <row r="890" spans="1:45" x14ac:dyDescent="0.25">
      <c r="A890" s="25"/>
      <c r="B890" s="10"/>
      <c r="C890" s="10"/>
      <c r="D890" s="10"/>
      <c r="E890" s="10"/>
      <c r="F890" s="10"/>
      <c r="G890" s="17"/>
      <c r="I890" s="9" t="s">
        <v>40</v>
      </c>
      <c r="J890" s="8">
        <v>0</v>
      </c>
      <c r="K890" s="8">
        <v>0</v>
      </c>
      <c r="L890" s="8">
        <v>0</v>
      </c>
      <c r="M890" s="8">
        <v>0.8</v>
      </c>
      <c r="N890" s="8">
        <v>-6</v>
      </c>
      <c r="O890" s="8">
        <v>0</v>
      </c>
      <c r="P890" s="8">
        <v>0</v>
      </c>
      <c r="Q890" s="8">
        <v>0</v>
      </c>
      <c r="R890" s="8">
        <v>0.8</v>
      </c>
      <c r="S890" s="8">
        <v>-118</v>
      </c>
      <c r="T890" s="8">
        <v>0</v>
      </c>
      <c r="U890" s="8">
        <v>1</v>
      </c>
      <c r="V890" s="8">
        <v>0</v>
      </c>
      <c r="W890" s="8">
        <v>1</v>
      </c>
      <c r="X890" s="8">
        <v>0</v>
      </c>
      <c r="Y890" s="8">
        <v>0</v>
      </c>
      <c r="Z890" s="8">
        <v>-90</v>
      </c>
      <c r="AC890" s="4" t="str">
        <f>""</f>
        <v/>
      </c>
      <c r="AD890" s="4" t="str">
        <f>""</f>
        <v/>
      </c>
      <c r="AE890" s="4" t="str">
        <f>""</f>
        <v/>
      </c>
      <c r="AF890" s="4" t="str">
        <f>""</f>
        <v/>
      </c>
      <c r="AG890" s="4" t="str">
        <f>""</f>
        <v/>
      </c>
      <c r="AH890" s="4" t="str">
        <f>""</f>
        <v/>
      </c>
      <c r="AI890" s="4" t="str">
        <f>""</f>
        <v/>
      </c>
      <c r="AJ890" s="4" t="str">
        <f>""</f>
        <v/>
      </c>
      <c r="AK890" s="4" t="str">
        <f>""</f>
        <v/>
      </c>
      <c r="AL890" s="4" t="str">
        <f>""</f>
        <v/>
      </c>
      <c r="AM890" s="4" t="str">
        <f>""</f>
        <v/>
      </c>
      <c r="AN890" s="4" t="str">
        <f>""</f>
        <v/>
      </c>
      <c r="AO890" s="4" t="str">
        <f>""</f>
        <v/>
      </c>
      <c r="AP890" s="4" t="str">
        <f>""</f>
        <v/>
      </c>
      <c r="AQ890" s="4" t="str">
        <f>""</f>
        <v/>
      </c>
      <c r="AR890" s="4" t="str">
        <f>""</f>
        <v/>
      </c>
      <c r="AS890" s="4" t="str">
        <f>""</f>
        <v/>
      </c>
    </row>
    <row r="891" spans="1:45" x14ac:dyDescent="0.25">
      <c r="A891" s="22" t="s">
        <v>41</v>
      </c>
      <c r="B891" s="18" t="s">
        <v>42</v>
      </c>
      <c r="C891" s="18">
        <v>6.3</v>
      </c>
      <c r="D891" s="18">
        <v>55</v>
      </c>
      <c r="E891" s="18" t="s">
        <v>120</v>
      </c>
      <c r="F891" s="18">
        <v>1</v>
      </c>
      <c r="G891" s="18" t="str">
        <f>B891&amp;C891&amp;D891&amp;E891&amp;F891</f>
        <v>AVR6.355ND1</v>
      </c>
      <c r="H891" s="4" t="s">
        <v>3</v>
      </c>
      <c r="I891" s="4">
        <v>1</v>
      </c>
      <c r="J891" s="4">
        <v>0</v>
      </c>
      <c r="K891" s="4">
        <v>15</v>
      </c>
      <c r="L891" s="4">
        <v>15</v>
      </c>
      <c r="M891" s="4">
        <v>5</v>
      </c>
      <c r="N891" s="4">
        <v>-0.87</v>
      </c>
      <c r="O891" s="4">
        <v>0</v>
      </c>
      <c r="P891" s="4">
        <v>1</v>
      </c>
      <c r="Q891" s="4">
        <v>0</v>
      </c>
      <c r="R891" s="4">
        <v>99</v>
      </c>
      <c r="S891" s="4">
        <v>-99</v>
      </c>
      <c r="T891" s="4">
        <v>0</v>
      </c>
      <c r="U891" s="4">
        <v>9.3000000000000007</v>
      </c>
      <c r="V891" s="4">
        <v>0</v>
      </c>
      <c r="W891" s="4">
        <v>11.63</v>
      </c>
      <c r="X891" s="4">
        <v>0.113</v>
      </c>
      <c r="Y891" s="4">
        <v>0.124</v>
      </c>
      <c r="Z891" s="4">
        <v>0</v>
      </c>
      <c r="AA891" s="4" t="s">
        <v>1</v>
      </c>
      <c r="AB891" s="4" t="s">
        <v>1</v>
      </c>
      <c r="AC891" s="4" t="str">
        <f>""</f>
        <v/>
      </c>
      <c r="AD891" s="4" t="str">
        <f>""</f>
        <v/>
      </c>
      <c r="AE891" s="4" t="str">
        <f>""</f>
        <v/>
      </c>
      <c r="AF891" s="4" t="str">
        <f>""</f>
        <v/>
      </c>
      <c r="AG891" s="4" t="str">
        <f>""</f>
        <v/>
      </c>
      <c r="AH891" s="4" t="str">
        <f>""</f>
        <v/>
      </c>
      <c r="AI891" s="4" t="str">
        <f>""</f>
        <v/>
      </c>
      <c r="AJ891" s="4" t="str">
        <f>""</f>
        <v/>
      </c>
      <c r="AK891" s="4" t="str">
        <f>""</f>
        <v/>
      </c>
      <c r="AL891" s="4" t="str">
        <f>""</f>
        <v/>
      </c>
      <c r="AM891" s="4" t="str">
        <f>""</f>
        <v/>
      </c>
      <c r="AN891" s="4" t="str">
        <f>""</f>
        <v/>
      </c>
      <c r="AO891" s="4" t="str">
        <f>""</f>
        <v/>
      </c>
      <c r="AP891" s="4" t="str">
        <f>""</f>
        <v/>
      </c>
      <c r="AQ891" s="4" t="str">
        <f>""</f>
        <v/>
      </c>
      <c r="AR891" s="4" t="str">
        <f>""</f>
        <v/>
      </c>
      <c r="AS891" s="4" t="str">
        <f>""</f>
        <v/>
      </c>
    </row>
    <row r="892" spans="1:45" x14ac:dyDescent="0.25">
      <c r="A892" s="15"/>
      <c r="B892" s="16"/>
      <c r="C892" s="16"/>
      <c r="D892" s="16"/>
      <c r="E892" s="16"/>
      <c r="F892" s="16"/>
      <c r="G892" s="16"/>
      <c r="H892" s="30" t="s">
        <v>25</v>
      </c>
      <c r="I892" s="31" t="s">
        <v>26</v>
      </c>
      <c r="J892" s="7" t="s">
        <v>44</v>
      </c>
      <c r="K892" s="7" t="s">
        <v>45</v>
      </c>
      <c r="L892" s="7" t="s">
        <v>46</v>
      </c>
      <c r="M892" s="7" t="s">
        <v>46</v>
      </c>
      <c r="N892" s="7" t="s">
        <v>47</v>
      </c>
      <c r="O892" s="7" t="s">
        <v>48</v>
      </c>
      <c r="P892" s="7" t="s">
        <v>49</v>
      </c>
      <c r="Q892" s="7" t="s">
        <v>50</v>
      </c>
      <c r="R892" s="7" t="s">
        <v>51</v>
      </c>
      <c r="S892" s="7" t="s">
        <v>121</v>
      </c>
      <c r="T892" s="7" t="s">
        <v>52</v>
      </c>
      <c r="U892" s="7" t="s">
        <v>53</v>
      </c>
      <c r="V892" s="7" t="s">
        <v>54</v>
      </c>
      <c r="W892" s="7" t="s">
        <v>55</v>
      </c>
      <c r="Z892" s="4" t="str">
        <f>""</f>
        <v/>
      </c>
      <c r="AA892" s="4" t="str">
        <f>""</f>
        <v/>
      </c>
      <c r="AB892" s="4" t="str">
        <f>""</f>
        <v/>
      </c>
      <c r="AC892" s="4" t="str">
        <f>""</f>
        <v/>
      </c>
      <c r="AD892" s="4" t="str">
        <f>""</f>
        <v/>
      </c>
      <c r="AE892" s="4" t="str">
        <f>""</f>
        <v/>
      </c>
      <c r="AF892" s="4" t="str">
        <f>""</f>
        <v/>
      </c>
      <c r="AG892" s="4" t="str">
        <f>""</f>
        <v/>
      </c>
      <c r="AH892" s="4" t="str">
        <f>""</f>
        <v/>
      </c>
      <c r="AI892" s="4" t="str">
        <f>""</f>
        <v/>
      </c>
      <c r="AJ892" s="4" t="str">
        <f>""</f>
        <v/>
      </c>
      <c r="AK892" s="4" t="str">
        <f>""</f>
        <v/>
      </c>
      <c r="AL892" s="4" t="str">
        <f>""</f>
        <v/>
      </c>
      <c r="AM892" s="4" t="str">
        <f>""</f>
        <v/>
      </c>
      <c r="AN892" s="4" t="str">
        <f>""</f>
        <v/>
      </c>
      <c r="AO892" s="4" t="str">
        <f>""</f>
        <v/>
      </c>
      <c r="AP892" s="4" t="str">
        <f>""</f>
        <v/>
      </c>
      <c r="AQ892" s="4" t="str">
        <f>""</f>
        <v/>
      </c>
      <c r="AR892" s="4" t="str">
        <f>""</f>
        <v/>
      </c>
      <c r="AS892" s="4" t="str">
        <f>""</f>
        <v/>
      </c>
    </row>
    <row r="893" spans="1:45" x14ac:dyDescent="0.25">
      <c r="A893" s="15"/>
      <c r="B893" s="17"/>
      <c r="C893" s="17"/>
      <c r="D893" s="17"/>
      <c r="E893" s="17"/>
      <c r="F893" s="17"/>
      <c r="G893" s="17"/>
      <c r="I893" s="8" t="s">
        <v>39</v>
      </c>
      <c r="J893" s="8">
        <v>10</v>
      </c>
      <c r="K893" s="8">
        <v>0.2</v>
      </c>
      <c r="L893" s="8">
        <v>0.2</v>
      </c>
      <c r="M893" s="8">
        <v>0.2</v>
      </c>
      <c r="N893" s="8">
        <v>10</v>
      </c>
      <c r="O893" s="8">
        <v>3</v>
      </c>
      <c r="P893" s="8">
        <v>2.5</v>
      </c>
      <c r="Q893" s="8"/>
      <c r="R893" s="8"/>
      <c r="S893" s="8"/>
      <c r="T893" s="8"/>
      <c r="U893" s="8"/>
      <c r="V893" s="8"/>
      <c r="W893" s="8"/>
      <c r="Z893" s="4" t="str">
        <f>""</f>
        <v/>
      </c>
      <c r="AA893" s="4" t="str">
        <f>""</f>
        <v/>
      </c>
      <c r="AB893" s="4" t="str">
        <f>""</f>
        <v/>
      </c>
      <c r="AC893" s="4" t="str">
        <f>""</f>
        <v/>
      </c>
      <c r="AD893" s="4" t="str">
        <f>""</f>
        <v/>
      </c>
      <c r="AE893" s="4" t="str">
        <f>""</f>
        <v/>
      </c>
      <c r="AF893" s="4" t="str">
        <f>""</f>
        <v/>
      </c>
      <c r="AG893" s="4" t="str">
        <f>""</f>
        <v/>
      </c>
      <c r="AH893" s="4" t="str">
        <f>""</f>
        <v/>
      </c>
      <c r="AI893" s="4" t="str">
        <f>""</f>
        <v/>
      </c>
      <c r="AJ893" s="4" t="str">
        <f>""</f>
        <v/>
      </c>
      <c r="AK893" s="4" t="str">
        <f>""</f>
        <v/>
      </c>
      <c r="AL893" s="4" t="str">
        <f>""</f>
        <v/>
      </c>
      <c r="AM893" s="4" t="str">
        <f>""</f>
        <v/>
      </c>
      <c r="AN893" s="4" t="str">
        <f>""</f>
        <v/>
      </c>
      <c r="AO893" s="4" t="str">
        <f>""</f>
        <v/>
      </c>
      <c r="AP893" s="4" t="str">
        <f>""</f>
        <v/>
      </c>
      <c r="AQ893" s="4" t="str">
        <f>""</f>
        <v/>
      </c>
      <c r="AR893" s="4" t="str">
        <f>""</f>
        <v/>
      </c>
      <c r="AS893" s="4" t="str">
        <f>""</f>
        <v/>
      </c>
    </row>
    <row r="894" spans="1:45" x14ac:dyDescent="0.25">
      <c r="A894" s="15"/>
      <c r="B894" s="17"/>
      <c r="C894" s="17"/>
      <c r="D894" s="17"/>
      <c r="E894" s="17"/>
      <c r="F894" s="17"/>
      <c r="G894" s="17"/>
      <c r="I894" s="8" t="s">
        <v>40</v>
      </c>
      <c r="J894" s="8">
        <v>1</v>
      </c>
      <c r="K894" s="8">
        <f>4*$K$2</f>
        <v>0.04</v>
      </c>
      <c r="L894" s="8">
        <f>4*$K$2</f>
        <v>0.04</v>
      </c>
      <c r="M894" s="8">
        <f>4*$K$2</f>
        <v>0.04</v>
      </c>
      <c r="N894" s="8">
        <v>1</v>
      </c>
      <c r="O894" s="8">
        <v>0</v>
      </c>
      <c r="P894" s="8"/>
      <c r="Q894" s="8"/>
      <c r="R894" s="8"/>
      <c r="S894" s="8"/>
      <c r="T894" s="8"/>
      <c r="U894" s="8"/>
      <c r="V894" s="8">
        <v>0</v>
      </c>
      <c r="W894" s="8"/>
      <c r="Z894" s="4" t="str">
        <f>""</f>
        <v/>
      </c>
      <c r="AA894" s="4" t="str">
        <f>""</f>
        <v/>
      </c>
      <c r="AB894" s="4" t="str">
        <f>""</f>
        <v/>
      </c>
      <c r="AC894" s="4" t="str">
        <f>""</f>
        <v/>
      </c>
      <c r="AD894" s="4" t="str">
        <f>""</f>
        <v/>
      </c>
      <c r="AE894" s="4" t="str">
        <f>""</f>
        <v/>
      </c>
      <c r="AF894" s="4" t="str">
        <f>""</f>
        <v/>
      </c>
      <c r="AG894" s="4" t="str">
        <f>""</f>
        <v/>
      </c>
      <c r="AH894" s="4" t="str">
        <f>""</f>
        <v/>
      </c>
      <c r="AI894" s="4" t="str">
        <f>""</f>
        <v/>
      </c>
      <c r="AJ894" s="4" t="str">
        <f>""</f>
        <v/>
      </c>
      <c r="AK894" s="4" t="str">
        <f>""</f>
        <v/>
      </c>
      <c r="AL894" s="4" t="str">
        <f>""</f>
        <v/>
      </c>
      <c r="AM894" s="4" t="str">
        <f>""</f>
        <v/>
      </c>
      <c r="AN894" s="4" t="str">
        <f>""</f>
        <v/>
      </c>
      <c r="AO894" s="4" t="str">
        <f>""</f>
        <v/>
      </c>
      <c r="AP894" s="4" t="str">
        <f>""</f>
        <v/>
      </c>
      <c r="AQ894" s="4" t="str">
        <f>""</f>
        <v/>
      </c>
      <c r="AR894" s="4" t="str">
        <f>""</f>
        <v/>
      </c>
      <c r="AS894" s="4" t="str">
        <f>""</f>
        <v/>
      </c>
    </row>
    <row r="895" spans="1:45" x14ac:dyDescent="0.25">
      <c r="A895" s="23" t="s">
        <v>41</v>
      </c>
      <c r="B895" s="18" t="s">
        <v>62</v>
      </c>
      <c r="C895" s="18">
        <v>6.3</v>
      </c>
      <c r="D895" s="18">
        <v>55</v>
      </c>
      <c r="E895" s="18" t="s">
        <v>120</v>
      </c>
      <c r="F895" s="18">
        <v>1</v>
      </c>
      <c r="G895" s="18" t="str">
        <f>B895&amp;C895&amp;D895&amp;E895&amp;F895</f>
        <v>GEN6.355ND1</v>
      </c>
      <c r="H895" s="4" t="s">
        <v>2</v>
      </c>
      <c r="I895" s="4">
        <v>1</v>
      </c>
      <c r="J895" s="4">
        <v>4.76</v>
      </c>
      <c r="K895" s="4">
        <v>0.04</v>
      </c>
      <c r="L895" s="4">
        <v>0.42599999999999999</v>
      </c>
      <c r="M895" s="4">
        <v>6.7000000000000004E-2</v>
      </c>
      <c r="N895" s="4">
        <v>3.4</v>
      </c>
      <c r="O895" s="4">
        <v>0</v>
      </c>
      <c r="P895" s="4">
        <v>1.825</v>
      </c>
      <c r="Q895" s="4">
        <v>1.7509999999999999</v>
      </c>
      <c r="R895" s="4">
        <v>0.27500000000000002</v>
      </c>
      <c r="S895" s="4">
        <v>0.41699999999999998</v>
      </c>
      <c r="T895" s="4">
        <v>0.19</v>
      </c>
      <c r="U895" s="4">
        <v>0.16900000000000001</v>
      </c>
      <c r="V895" s="4">
        <v>0.09</v>
      </c>
      <c r="W895" s="4">
        <v>0.4</v>
      </c>
      <c r="X895" s="4" t="s">
        <v>1</v>
      </c>
      <c r="Y895" s="4" t="s">
        <v>1</v>
      </c>
      <c r="Z895" s="4" t="str">
        <f>""</f>
        <v/>
      </c>
      <c r="AA895" s="4" t="str">
        <f>""</f>
        <v/>
      </c>
      <c r="AB895" s="4" t="str">
        <f>""</f>
        <v/>
      </c>
      <c r="AC895" s="4" t="str">
        <f>""</f>
        <v/>
      </c>
      <c r="AD895" s="4" t="str">
        <f>""</f>
        <v/>
      </c>
      <c r="AE895" s="4" t="str">
        <f>""</f>
        <v/>
      </c>
      <c r="AF895" s="4" t="str">
        <f>""</f>
        <v/>
      </c>
      <c r="AG895" s="4" t="str">
        <f>""</f>
        <v/>
      </c>
      <c r="AH895" s="4" t="str">
        <f>""</f>
        <v/>
      </c>
      <c r="AI895" s="4" t="str">
        <f>""</f>
        <v/>
      </c>
      <c r="AJ895" s="4" t="str">
        <f>""</f>
        <v/>
      </c>
      <c r="AK895" s="4" t="str">
        <f>""</f>
        <v/>
      </c>
      <c r="AL895" s="4" t="str">
        <f>""</f>
        <v/>
      </c>
      <c r="AM895" s="4" t="str">
        <f>""</f>
        <v/>
      </c>
      <c r="AN895" s="4" t="str">
        <f>""</f>
        <v/>
      </c>
      <c r="AO895" s="4" t="str">
        <f>""</f>
        <v/>
      </c>
      <c r="AP895" s="4" t="str">
        <f>""</f>
        <v/>
      </c>
      <c r="AQ895" s="4" t="str">
        <f>""</f>
        <v/>
      </c>
      <c r="AR895" s="4" t="str">
        <f>""</f>
        <v/>
      </c>
      <c r="AS895" s="4" t="str">
        <f>""</f>
        <v/>
      </c>
    </row>
    <row r="896" spans="1:45" x14ac:dyDescent="0.25">
      <c r="A896" s="15"/>
      <c r="B896" s="16"/>
      <c r="C896" s="16"/>
      <c r="D896" s="16"/>
      <c r="E896" s="16"/>
      <c r="F896" s="16"/>
      <c r="G896" s="16"/>
      <c r="H896" s="14" t="s">
        <v>25</v>
      </c>
      <c r="I896" s="7" t="s">
        <v>26</v>
      </c>
      <c r="J896" s="7" t="s">
        <v>64</v>
      </c>
      <c r="K896" s="7" t="s">
        <v>94</v>
      </c>
      <c r="L896" s="7" t="s">
        <v>122</v>
      </c>
      <c r="M896" s="7" t="s">
        <v>123</v>
      </c>
      <c r="N896" s="7" t="s">
        <v>95</v>
      </c>
      <c r="O896" s="7" t="s">
        <v>96</v>
      </c>
      <c r="P896" s="7" t="s">
        <v>124</v>
      </c>
      <c r="S896" s="4" t="str">
        <f>""</f>
        <v/>
      </c>
      <c r="T896" s="4" t="str">
        <f>""</f>
        <v/>
      </c>
      <c r="U896" s="4" t="str">
        <f>""</f>
        <v/>
      </c>
      <c r="V896" s="4" t="str">
        <f>""</f>
        <v/>
      </c>
      <c r="W896" s="4" t="str">
        <f>""</f>
        <v/>
      </c>
      <c r="X896" s="4" t="str">
        <f>""</f>
        <v/>
      </c>
      <c r="Y896" s="4" t="str">
        <f>""</f>
        <v/>
      </c>
      <c r="Z896" s="4" t="str">
        <f>""</f>
        <v/>
      </c>
      <c r="AA896" s="4" t="str">
        <f>""</f>
        <v/>
      </c>
      <c r="AB896" s="4" t="str">
        <f>""</f>
        <v/>
      </c>
      <c r="AC896" s="4" t="str">
        <f>""</f>
        <v/>
      </c>
      <c r="AD896" s="4" t="str">
        <f>""</f>
        <v/>
      </c>
      <c r="AE896" s="4" t="str">
        <f>""</f>
        <v/>
      </c>
      <c r="AF896" s="4" t="str">
        <f>""</f>
        <v/>
      </c>
      <c r="AG896" s="4" t="str">
        <f>""</f>
        <v/>
      </c>
      <c r="AH896" s="4" t="str">
        <f>""</f>
        <v/>
      </c>
      <c r="AI896" s="4" t="str">
        <f>""</f>
        <v/>
      </c>
      <c r="AJ896" s="4" t="str">
        <f>""</f>
        <v/>
      </c>
      <c r="AK896" s="4" t="str">
        <f>""</f>
        <v/>
      </c>
      <c r="AL896" s="4" t="str">
        <f>""</f>
        <v/>
      </c>
      <c r="AM896" s="4" t="str">
        <f>""</f>
        <v/>
      </c>
      <c r="AN896" s="4" t="str">
        <f>""</f>
        <v/>
      </c>
      <c r="AO896" s="4" t="str">
        <f>""</f>
        <v/>
      </c>
      <c r="AP896" s="4" t="str">
        <f>""</f>
        <v/>
      </c>
      <c r="AQ896" s="4" t="str">
        <f>""</f>
        <v/>
      </c>
      <c r="AR896" s="4" t="str">
        <f>""</f>
        <v/>
      </c>
      <c r="AS896" s="4" t="str">
        <f>""</f>
        <v/>
      </c>
    </row>
    <row r="897" spans="1:45" x14ac:dyDescent="0.25">
      <c r="A897" s="15"/>
      <c r="B897" s="17"/>
      <c r="C897" s="17"/>
      <c r="D897" s="17"/>
      <c r="E897" s="17"/>
      <c r="F897" s="17"/>
      <c r="G897" s="17"/>
      <c r="I897" s="8" t="s">
        <v>39</v>
      </c>
      <c r="J897" s="8"/>
      <c r="K897" s="8"/>
      <c r="L897" s="8"/>
      <c r="M897" s="8"/>
      <c r="N897" s="8"/>
      <c r="O897" s="8"/>
      <c r="P897" s="8"/>
      <c r="S897" s="4" t="str">
        <f>""</f>
        <v/>
      </c>
      <c r="T897" s="4" t="str">
        <f>""</f>
        <v/>
      </c>
      <c r="U897" s="4" t="str">
        <f>""</f>
        <v/>
      </c>
      <c r="V897" s="4" t="str">
        <f>""</f>
        <v/>
      </c>
      <c r="W897" s="4" t="str">
        <f>""</f>
        <v/>
      </c>
      <c r="X897" s="4" t="str">
        <f>""</f>
        <v/>
      </c>
      <c r="Y897" s="4" t="str">
        <f>""</f>
        <v/>
      </c>
      <c r="Z897" s="4" t="str">
        <f>""</f>
        <v/>
      </c>
      <c r="AA897" s="4" t="str">
        <f>""</f>
        <v/>
      </c>
      <c r="AB897" s="4" t="str">
        <f>""</f>
        <v/>
      </c>
      <c r="AC897" s="4" t="str">
        <f>""</f>
        <v/>
      </c>
      <c r="AD897" s="4" t="str">
        <f>""</f>
        <v/>
      </c>
      <c r="AE897" s="4" t="str">
        <f>""</f>
        <v/>
      </c>
      <c r="AF897" s="4" t="str">
        <f>""</f>
        <v/>
      </c>
      <c r="AG897" s="4" t="str">
        <f>""</f>
        <v/>
      </c>
      <c r="AH897" s="4" t="str">
        <f>""</f>
        <v/>
      </c>
      <c r="AI897" s="4" t="str">
        <f>""</f>
        <v/>
      </c>
      <c r="AJ897" s="4" t="str">
        <f>""</f>
        <v/>
      </c>
      <c r="AK897" s="4" t="str">
        <f>""</f>
        <v/>
      </c>
      <c r="AL897" s="4" t="str">
        <f>""</f>
        <v/>
      </c>
      <c r="AM897" s="4" t="str">
        <f>""</f>
        <v/>
      </c>
      <c r="AN897" s="4" t="str">
        <f>""</f>
        <v/>
      </c>
      <c r="AO897" s="4" t="str">
        <f>""</f>
        <v/>
      </c>
      <c r="AP897" s="4" t="str">
        <f>""</f>
        <v/>
      </c>
      <c r="AQ897" s="4" t="str">
        <f>""</f>
        <v/>
      </c>
      <c r="AR897" s="4" t="str">
        <f>""</f>
        <v/>
      </c>
      <c r="AS897" s="4" t="str">
        <f>""</f>
        <v/>
      </c>
    </row>
    <row r="898" spans="1:45" x14ac:dyDescent="0.25">
      <c r="A898" s="15"/>
      <c r="B898" s="17"/>
      <c r="C898" s="17"/>
      <c r="D898" s="17"/>
      <c r="E898" s="17"/>
      <c r="F898" s="17"/>
      <c r="G898" s="17"/>
      <c r="I898" s="8" t="s">
        <v>40</v>
      </c>
      <c r="J898" s="8"/>
      <c r="K898" s="8"/>
      <c r="L898" s="8"/>
      <c r="M898" s="8"/>
      <c r="N898" s="8"/>
      <c r="O898" s="8"/>
      <c r="P898" s="8"/>
      <c r="S898" s="4" t="str">
        <f>""</f>
        <v/>
      </c>
      <c r="T898" s="4" t="str">
        <f>""</f>
        <v/>
      </c>
      <c r="U898" s="4" t="str">
        <f>""</f>
        <v/>
      </c>
      <c r="V898" s="4" t="str">
        <f>""</f>
        <v/>
      </c>
      <c r="W898" s="4" t="str">
        <f>""</f>
        <v/>
      </c>
      <c r="X898" s="4" t="str">
        <f>""</f>
        <v/>
      </c>
      <c r="Y898" s="4" t="str">
        <f>""</f>
        <v/>
      </c>
      <c r="Z898" s="4" t="str">
        <f>""</f>
        <v/>
      </c>
      <c r="AA898" s="4" t="str">
        <f>""</f>
        <v/>
      </c>
      <c r="AB898" s="4" t="str">
        <f>""</f>
        <v/>
      </c>
      <c r="AC898" s="4" t="str">
        <f>""</f>
        <v/>
      </c>
      <c r="AD898" s="4" t="str">
        <f>""</f>
        <v/>
      </c>
      <c r="AE898" s="4" t="str">
        <f>""</f>
        <v/>
      </c>
      <c r="AF898" s="4" t="str">
        <f>""</f>
        <v/>
      </c>
      <c r="AG898" s="4" t="str">
        <f>""</f>
        <v/>
      </c>
      <c r="AH898" s="4" t="str">
        <f>""</f>
        <v/>
      </c>
      <c r="AI898" s="4" t="str">
        <f>""</f>
        <v/>
      </c>
      <c r="AJ898" s="4" t="str">
        <f>""</f>
        <v/>
      </c>
      <c r="AK898" s="4" t="str">
        <f>""</f>
        <v/>
      </c>
      <c r="AL898" s="4" t="str">
        <f>""</f>
        <v/>
      </c>
      <c r="AM898" s="4" t="str">
        <f>""</f>
        <v/>
      </c>
      <c r="AN898" s="4" t="str">
        <f>""</f>
        <v/>
      </c>
      <c r="AO898" s="4" t="str">
        <f>""</f>
        <v/>
      </c>
      <c r="AP898" s="4" t="str">
        <f>""</f>
        <v/>
      </c>
      <c r="AQ898" s="4" t="str">
        <f>""</f>
        <v/>
      </c>
      <c r="AR898" s="4" t="str">
        <f>""</f>
        <v/>
      </c>
      <c r="AS898" s="4" t="str">
        <f>""</f>
        <v/>
      </c>
    </row>
    <row r="899" spans="1:45" x14ac:dyDescent="0.25">
      <c r="A899" s="23" t="s">
        <v>41</v>
      </c>
      <c r="B899" s="18" t="s">
        <v>76</v>
      </c>
      <c r="C899" s="18">
        <v>6.3</v>
      </c>
      <c r="D899" s="18">
        <v>55</v>
      </c>
      <c r="E899" s="18" t="s">
        <v>120</v>
      </c>
      <c r="F899" s="18">
        <v>1</v>
      </c>
      <c r="G899" s="18" t="str">
        <f>B899&amp;C899&amp;D899&amp;E899&amp;F899</f>
        <v>GOV6.355ND1</v>
      </c>
      <c r="H899" s="4" t="s">
        <v>7</v>
      </c>
      <c r="I899" s="4">
        <v>1</v>
      </c>
      <c r="J899" s="4">
        <v>0.03</v>
      </c>
      <c r="K899" s="4">
        <v>0.499</v>
      </c>
      <c r="L899" s="4">
        <v>1</v>
      </c>
      <c r="M899" s="4">
        <v>0</v>
      </c>
      <c r="N899" s="4">
        <v>4</v>
      </c>
      <c r="O899" s="4">
        <v>9</v>
      </c>
      <c r="P899" s="4">
        <v>0.1</v>
      </c>
      <c r="Q899" s="4" t="s">
        <v>1</v>
      </c>
      <c r="R899" s="4" t="s">
        <v>1</v>
      </c>
      <c r="S899" s="4" t="str">
        <f>""</f>
        <v/>
      </c>
      <c r="T899" s="4" t="str">
        <f>""</f>
        <v/>
      </c>
      <c r="U899" s="4" t="str">
        <f>""</f>
        <v/>
      </c>
      <c r="V899" s="4" t="str">
        <f>""</f>
        <v/>
      </c>
      <c r="W899" s="4" t="str">
        <f>""</f>
        <v/>
      </c>
      <c r="X899" s="4" t="str">
        <f>""</f>
        <v/>
      </c>
      <c r="Y899" s="4" t="str">
        <f>""</f>
        <v/>
      </c>
      <c r="Z899" s="4" t="str">
        <f>""</f>
        <v/>
      </c>
      <c r="AA899" s="4" t="str">
        <f>""</f>
        <v/>
      </c>
      <c r="AB899" s="4" t="str">
        <f>""</f>
        <v/>
      </c>
      <c r="AC899" s="4" t="str">
        <f>""</f>
        <v/>
      </c>
      <c r="AD899" s="4" t="str">
        <f>""</f>
        <v/>
      </c>
      <c r="AE899" s="4" t="str">
        <f>""</f>
        <v/>
      </c>
      <c r="AF899" s="4" t="str">
        <f>""</f>
        <v/>
      </c>
      <c r="AG899" s="4" t="str">
        <f>""</f>
        <v/>
      </c>
      <c r="AH899" s="4" t="str">
        <f>""</f>
        <v/>
      </c>
      <c r="AI899" s="4" t="str">
        <f>""</f>
        <v/>
      </c>
      <c r="AJ899" s="4" t="str">
        <f>""</f>
        <v/>
      </c>
      <c r="AK899" s="4" t="str">
        <f>""</f>
        <v/>
      </c>
      <c r="AL899" s="4" t="str">
        <f>""</f>
        <v/>
      </c>
      <c r="AM899" s="4" t="str">
        <f>""</f>
        <v/>
      </c>
      <c r="AN899" s="4" t="str">
        <f>""</f>
        <v/>
      </c>
      <c r="AO899" s="4" t="str">
        <f>""</f>
        <v/>
      </c>
      <c r="AP899" s="4" t="str">
        <f>""</f>
        <v/>
      </c>
      <c r="AQ899" s="4" t="str">
        <f>""</f>
        <v/>
      </c>
      <c r="AR899" s="4" t="str">
        <f>""</f>
        <v/>
      </c>
      <c r="AS899" s="4" t="str">
        <f>""</f>
        <v/>
      </c>
    </row>
    <row r="900" spans="1:45" x14ac:dyDescent="0.25">
      <c r="A900" s="15"/>
      <c r="B900" s="16"/>
      <c r="C900" s="16"/>
      <c r="D900" s="16"/>
      <c r="E900" s="16"/>
      <c r="F900" s="16"/>
      <c r="G900" s="16"/>
      <c r="H900" s="14" t="s">
        <v>25</v>
      </c>
      <c r="I900" s="7" t="s">
        <v>26</v>
      </c>
      <c r="J900" s="7" t="s">
        <v>77</v>
      </c>
      <c r="K900" s="7" t="s">
        <v>78</v>
      </c>
      <c r="L900" s="7" t="s">
        <v>79</v>
      </c>
      <c r="M900" s="7" t="s">
        <v>80</v>
      </c>
      <c r="N900" s="7" t="s">
        <v>81</v>
      </c>
      <c r="O900" s="7" t="s">
        <v>82</v>
      </c>
      <c r="P900" s="7" t="s">
        <v>83</v>
      </c>
      <c r="Q900" s="7" t="s">
        <v>84</v>
      </c>
      <c r="R900" s="7" t="s">
        <v>85</v>
      </c>
      <c r="S900" s="7" t="s">
        <v>86</v>
      </c>
      <c r="T900" s="7" t="s">
        <v>87</v>
      </c>
      <c r="U900" s="7" t="s">
        <v>88</v>
      </c>
      <c r="V900" s="7" t="s">
        <v>89</v>
      </c>
      <c r="W900" s="7" t="s">
        <v>90</v>
      </c>
      <c r="X900" s="7" t="s">
        <v>91</v>
      </c>
      <c r="Y900" s="7" t="s">
        <v>92</v>
      </c>
      <c r="Z900" s="7" t="s">
        <v>93</v>
      </c>
      <c r="AA900" s="7" t="s">
        <v>94</v>
      </c>
      <c r="AB900" s="7" t="s">
        <v>95</v>
      </c>
      <c r="AC900" s="7" t="s">
        <v>96</v>
      </c>
      <c r="AD900" s="7" t="s">
        <v>97</v>
      </c>
      <c r="AE900" s="7" t="s">
        <v>98</v>
      </c>
      <c r="AF900" s="7" t="s">
        <v>99</v>
      </c>
      <c r="AI900" s="4" t="str">
        <f>""</f>
        <v/>
      </c>
      <c r="AJ900" s="4" t="str">
        <f>""</f>
        <v/>
      </c>
      <c r="AK900" s="4" t="str">
        <f>""</f>
        <v/>
      </c>
      <c r="AL900" s="4" t="str">
        <f>""</f>
        <v/>
      </c>
      <c r="AM900" s="4" t="str">
        <f>""</f>
        <v/>
      </c>
      <c r="AN900" s="4" t="str">
        <f>""</f>
        <v/>
      </c>
      <c r="AO900" s="4" t="str">
        <f>""</f>
        <v/>
      </c>
      <c r="AP900" s="4" t="str">
        <f>""</f>
        <v/>
      </c>
      <c r="AQ900" s="4" t="str">
        <f>""</f>
        <v/>
      </c>
      <c r="AR900" s="4" t="str">
        <f>""</f>
        <v/>
      </c>
      <c r="AS900" s="4" t="str">
        <f>""</f>
        <v/>
      </c>
    </row>
    <row r="901" spans="1:45" x14ac:dyDescent="0.25">
      <c r="A901" s="15"/>
      <c r="B901" s="17"/>
      <c r="C901" s="17"/>
      <c r="D901" s="17"/>
      <c r="E901" s="17"/>
      <c r="F901" s="17"/>
      <c r="G901" s="17"/>
      <c r="I901" s="8" t="s">
        <v>39</v>
      </c>
      <c r="J901" s="8"/>
      <c r="K901" s="8"/>
      <c r="L901" s="8"/>
      <c r="M901" s="8"/>
      <c r="N901" s="8"/>
      <c r="O901" s="8"/>
      <c r="P901" s="8">
        <v>15</v>
      </c>
      <c r="Q901" s="8">
        <v>15</v>
      </c>
      <c r="R901" s="8"/>
      <c r="S901" s="8">
        <v>15</v>
      </c>
      <c r="T901" s="8">
        <v>15</v>
      </c>
      <c r="U901" s="8"/>
      <c r="V901" s="8"/>
      <c r="W901" s="8"/>
      <c r="X901" s="8">
        <v>2</v>
      </c>
      <c r="Y901" s="8">
        <v>2</v>
      </c>
      <c r="Z901" s="8"/>
      <c r="AA901" s="8">
        <v>2</v>
      </c>
      <c r="AB901" s="8">
        <v>2</v>
      </c>
      <c r="AC901" s="8">
        <v>2</v>
      </c>
      <c r="AD901" s="8">
        <v>2</v>
      </c>
      <c r="AE901" s="8">
        <v>0.99</v>
      </c>
      <c r="AF901" s="8">
        <v>0</v>
      </c>
      <c r="AI901" s="4" t="str">
        <f>""</f>
        <v/>
      </c>
      <c r="AJ901" s="4" t="str">
        <f>""</f>
        <v/>
      </c>
      <c r="AK901" s="4" t="str">
        <f>""</f>
        <v/>
      </c>
      <c r="AL901" s="4" t="str">
        <f>""</f>
        <v/>
      </c>
      <c r="AM901" s="4" t="str">
        <f>""</f>
        <v/>
      </c>
      <c r="AN901" s="4" t="str">
        <f>""</f>
        <v/>
      </c>
      <c r="AO901" s="4" t="str">
        <f>""</f>
        <v/>
      </c>
      <c r="AP901" s="4" t="str">
        <f>""</f>
        <v/>
      </c>
      <c r="AQ901" s="4" t="str">
        <f>""</f>
        <v/>
      </c>
      <c r="AR901" s="4" t="str">
        <f>""</f>
        <v/>
      </c>
      <c r="AS901" s="4" t="str">
        <f>""</f>
        <v/>
      </c>
    </row>
    <row r="902" spans="1:45" x14ac:dyDescent="0.25">
      <c r="A902" s="15"/>
      <c r="B902" s="17"/>
      <c r="C902" s="17"/>
      <c r="D902" s="17"/>
      <c r="E902" s="17"/>
      <c r="F902" s="17"/>
      <c r="G902" s="17"/>
      <c r="I902" s="8" t="s">
        <v>40</v>
      </c>
      <c r="J902" s="8"/>
      <c r="K902" s="8"/>
      <c r="L902" s="8"/>
      <c r="M902" s="8"/>
      <c r="N902" s="8"/>
      <c r="O902" s="8"/>
      <c r="P902" s="8">
        <v>1.5</v>
      </c>
      <c r="Q902" s="8">
        <v>1.5</v>
      </c>
      <c r="R902" s="8">
        <f>2*$K$2</f>
        <v>0.02</v>
      </c>
      <c r="S902" s="8">
        <v>1.5</v>
      </c>
      <c r="T902" s="8">
        <v>1.5</v>
      </c>
      <c r="U902" s="8">
        <f>2*$K$2</f>
        <v>0.02</v>
      </c>
      <c r="V902" s="8"/>
      <c r="W902" s="8"/>
      <c r="X902" s="8">
        <f t="shared" ref="X902:Y902" si="110">2*$K$2</f>
        <v>0.02</v>
      </c>
      <c r="Y902" s="8">
        <f t="shared" si="110"/>
        <v>0.02</v>
      </c>
      <c r="Z902" s="8"/>
      <c r="AA902" s="8">
        <f t="shared" ref="AA902:AD902" si="111">2*$K$2</f>
        <v>0.02</v>
      </c>
      <c r="AB902" s="8">
        <f t="shared" si="111"/>
        <v>0.02</v>
      </c>
      <c r="AC902" s="8">
        <f t="shared" si="111"/>
        <v>0.02</v>
      </c>
      <c r="AD902" s="8">
        <f t="shared" si="111"/>
        <v>0.02</v>
      </c>
      <c r="AE902" s="8">
        <v>0</v>
      </c>
      <c r="AF902" s="8">
        <v>-0.3</v>
      </c>
      <c r="AI902" s="4" t="str">
        <f>""</f>
        <v/>
      </c>
      <c r="AJ902" s="4" t="str">
        <f>""</f>
        <v/>
      </c>
      <c r="AK902" s="4" t="str">
        <f>""</f>
        <v/>
      </c>
      <c r="AL902" s="4" t="str">
        <f>""</f>
        <v/>
      </c>
      <c r="AM902" s="4" t="str">
        <f>""</f>
        <v/>
      </c>
      <c r="AN902" s="4" t="str">
        <f>""</f>
        <v/>
      </c>
      <c r="AO902" s="4" t="str">
        <f>""</f>
        <v/>
      </c>
      <c r="AP902" s="4" t="str">
        <f>""</f>
        <v/>
      </c>
      <c r="AQ902" s="4" t="str">
        <f>""</f>
        <v/>
      </c>
      <c r="AR902" s="4" t="str">
        <f>""</f>
        <v/>
      </c>
      <c r="AS902" s="4" t="str">
        <f>""</f>
        <v/>
      </c>
    </row>
    <row r="903" spans="1:45" x14ac:dyDescent="0.25">
      <c r="A903" s="24" t="s">
        <v>41</v>
      </c>
      <c r="B903" s="18" t="s">
        <v>100</v>
      </c>
      <c r="C903" s="18">
        <v>6.3</v>
      </c>
      <c r="D903" s="18">
        <v>55</v>
      </c>
      <c r="E903" s="18" t="s">
        <v>120</v>
      </c>
      <c r="F903" s="18">
        <v>1</v>
      </c>
      <c r="G903" s="18" t="str">
        <f>B903&amp;C903&amp;D903&amp;E903&amp;F903</f>
        <v>PSS6.355ND1</v>
      </c>
      <c r="H903" s="4" t="s">
        <v>9</v>
      </c>
      <c r="I903" s="4">
        <v>1</v>
      </c>
      <c r="J903" s="4">
        <v>1</v>
      </c>
      <c r="K903" s="4">
        <v>0</v>
      </c>
      <c r="L903" s="4">
        <v>3</v>
      </c>
      <c r="M903" s="4">
        <v>0</v>
      </c>
      <c r="N903" s="4">
        <v>5</v>
      </c>
      <c r="O903" s="4">
        <v>1</v>
      </c>
      <c r="P903" s="4">
        <v>2.5</v>
      </c>
      <c r="Q903" s="4">
        <v>2.5</v>
      </c>
      <c r="R903" s="4">
        <v>0</v>
      </c>
      <c r="S903" s="4">
        <v>2.5</v>
      </c>
      <c r="T903" s="4">
        <v>0</v>
      </c>
      <c r="U903" s="4">
        <v>2.5</v>
      </c>
      <c r="V903" s="4">
        <v>0.39</v>
      </c>
      <c r="W903" s="4">
        <v>1</v>
      </c>
      <c r="X903" s="4">
        <v>0</v>
      </c>
      <c r="Y903" s="4">
        <v>0.1</v>
      </c>
      <c r="Z903" s="4">
        <v>6.5</v>
      </c>
      <c r="AA903" s="4">
        <v>0.44</v>
      </c>
      <c r="AB903" s="4">
        <v>0.08</v>
      </c>
      <c r="AC903" s="4">
        <v>0.2</v>
      </c>
      <c r="AD903" s="4">
        <v>0.98</v>
      </c>
      <c r="AE903" s="4">
        <v>0.1</v>
      </c>
      <c r="AF903" s="4">
        <v>-0.1</v>
      </c>
      <c r="AG903" s="4" t="s">
        <v>1</v>
      </c>
      <c r="AH903" s="4" t="s">
        <v>1</v>
      </c>
      <c r="AI903" s="4" t="str">
        <f>""</f>
        <v/>
      </c>
      <c r="AJ903" s="4" t="str">
        <f>""</f>
        <v/>
      </c>
      <c r="AK903" s="4" t="str">
        <f>""</f>
        <v/>
      </c>
      <c r="AL903" s="4" t="str">
        <f>""</f>
        <v/>
      </c>
      <c r="AM903" s="4" t="str">
        <f>""</f>
        <v/>
      </c>
      <c r="AN903" s="4" t="str">
        <f>""</f>
        <v/>
      </c>
      <c r="AO903" s="4" t="str">
        <f>""</f>
        <v/>
      </c>
      <c r="AP903" s="4" t="str">
        <f>""</f>
        <v/>
      </c>
      <c r="AQ903" s="4" t="str">
        <f>""</f>
        <v/>
      </c>
      <c r="AR903" s="4" t="str">
        <f>""</f>
        <v/>
      </c>
      <c r="AS903" s="4" t="str">
        <f>""</f>
        <v/>
      </c>
    </row>
    <row r="904" spans="1:45" x14ac:dyDescent="0.25">
      <c r="AC904" s="4" t="str">
        <f>""</f>
        <v/>
      </c>
      <c r="AD904" s="4" t="str">
        <f>""</f>
        <v/>
      </c>
      <c r="AE904" s="4" t="str">
        <f>""</f>
        <v/>
      </c>
      <c r="AF904" s="4" t="str">
        <f>""</f>
        <v/>
      </c>
      <c r="AG904" s="4" t="str">
        <f>""</f>
        <v/>
      </c>
      <c r="AH904" s="4" t="str">
        <f>""</f>
        <v/>
      </c>
      <c r="AI904" s="4" t="str">
        <f>""</f>
        <v/>
      </c>
      <c r="AJ904" s="4" t="str">
        <f>""</f>
        <v/>
      </c>
      <c r="AK904" s="4" t="str">
        <f>""</f>
        <v/>
      </c>
      <c r="AL904" s="4" t="str">
        <f>""</f>
        <v/>
      </c>
      <c r="AM904" s="4" t="str">
        <f>""</f>
        <v/>
      </c>
      <c r="AN904" s="4" t="str">
        <f>""</f>
        <v/>
      </c>
      <c r="AO904" s="4" t="str">
        <f>""</f>
        <v/>
      </c>
      <c r="AP904" s="4" t="str">
        <f>""</f>
        <v/>
      </c>
      <c r="AQ904" s="4" t="str">
        <f>""</f>
        <v/>
      </c>
      <c r="AR904" s="4" t="str">
        <f>""</f>
        <v/>
      </c>
      <c r="AS904" s="4" t="str">
        <f>""</f>
        <v/>
      </c>
    </row>
    <row r="905" spans="1:45" x14ac:dyDescent="0.25">
      <c r="A905" s="27" t="s">
        <v>178</v>
      </c>
      <c r="B905" s="9"/>
      <c r="C905" s="9"/>
      <c r="D905" s="9"/>
      <c r="E905" s="9"/>
      <c r="F905" s="9"/>
      <c r="G905" s="16"/>
      <c r="H905" s="14" t="s">
        <v>25</v>
      </c>
      <c r="I905" s="7" t="s">
        <v>26</v>
      </c>
      <c r="J905" s="7" t="s">
        <v>103</v>
      </c>
      <c r="K905" s="7" t="s">
        <v>104</v>
      </c>
      <c r="L905" s="7" t="s">
        <v>105</v>
      </c>
      <c r="M905" s="7" t="s">
        <v>106</v>
      </c>
      <c r="N905" s="7" t="s">
        <v>107</v>
      </c>
      <c r="O905" s="7" t="s">
        <v>108</v>
      </c>
      <c r="P905" s="7" t="s">
        <v>109</v>
      </c>
      <c r="Q905" s="7" t="s">
        <v>110</v>
      </c>
      <c r="R905" s="7" t="s">
        <v>111</v>
      </c>
      <c r="S905" s="7" t="s">
        <v>112</v>
      </c>
      <c r="T905" s="7" t="s">
        <v>113</v>
      </c>
      <c r="U905" s="7" t="s">
        <v>114</v>
      </c>
      <c r="V905" s="7" t="s">
        <v>115</v>
      </c>
      <c r="W905" s="7" t="s">
        <v>116</v>
      </c>
      <c r="X905" s="7" t="s">
        <v>117</v>
      </c>
      <c r="Y905" s="7" t="s">
        <v>118</v>
      </c>
      <c r="Z905" s="7" t="s">
        <v>119</v>
      </c>
      <c r="AC905" s="4" t="str">
        <f>""</f>
        <v/>
      </c>
      <c r="AD905" s="4" t="str">
        <f>""</f>
        <v/>
      </c>
      <c r="AE905" s="4" t="str">
        <f>""</f>
        <v/>
      </c>
      <c r="AF905" s="4" t="str">
        <f>""</f>
        <v/>
      </c>
      <c r="AG905" s="4" t="str">
        <f>""</f>
        <v/>
      </c>
      <c r="AH905" s="4" t="str">
        <f>""</f>
        <v/>
      </c>
      <c r="AI905" s="4" t="str">
        <f>""</f>
        <v/>
      </c>
      <c r="AJ905" s="4" t="str">
        <f>""</f>
        <v/>
      </c>
      <c r="AK905" s="4" t="str">
        <f>""</f>
        <v/>
      </c>
      <c r="AL905" s="4" t="str">
        <f>""</f>
        <v/>
      </c>
      <c r="AM905" s="4" t="str">
        <f>""</f>
        <v/>
      </c>
      <c r="AN905" s="4" t="str">
        <f>""</f>
        <v/>
      </c>
      <c r="AO905" s="4" t="str">
        <f>""</f>
        <v/>
      </c>
      <c r="AP905" s="4" t="str">
        <f>""</f>
        <v/>
      </c>
      <c r="AQ905" s="4" t="str">
        <f>""</f>
        <v/>
      </c>
      <c r="AR905" s="4" t="str">
        <f>""</f>
        <v/>
      </c>
      <c r="AS905" s="4" t="str">
        <f>""</f>
        <v/>
      </c>
    </row>
    <row r="906" spans="1:45" x14ac:dyDescent="0.25">
      <c r="A906" s="25"/>
      <c r="B906" s="10"/>
      <c r="C906" s="10"/>
      <c r="D906" s="10"/>
      <c r="E906" s="10"/>
      <c r="F906" s="10"/>
      <c r="G906" s="17"/>
      <c r="I906" s="8" t="s">
        <v>39</v>
      </c>
      <c r="J906" s="8">
        <v>0.5</v>
      </c>
      <c r="K906" s="8">
        <v>75</v>
      </c>
      <c r="L906" s="8">
        <v>75</v>
      </c>
      <c r="M906" s="8">
        <v>10</v>
      </c>
      <c r="N906" s="8">
        <v>0</v>
      </c>
      <c r="O906" s="8">
        <v>1</v>
      </c>
      <c r="P906" s="8">
        <v>1.2</v>
      </c>
      <c r="Q906" s="8">
        <v>18</v>
      </c>
      <c r="R906" s="8">
        <v>118</v>
      </c>
      <c r="S906" s="8">
        <v>0</v>
      </c>
      <c r="T906" s="8">
        <v>1.1000000000000001</v>
      </c>
      <c r="U906" s="8">
        <v>10</v>
      </c>
      <c r="V906" s="8">
        <v>1.1000000000000001</v>
      </c>
      <c r="W906" s="8">
        <v>20</v>
      </c>
      <c r="X906" s="8">
        <v>1</v>
      </c>
      <c r="Y906" s="8">
        <v>0.5</v>
      </c>
      <c r="Z906" s="8">
        <v>90</v>
      </c>
      <c r="AC906" s="4" t="str">
        <f>""</f>
        <v/>
      </c>
      <c r="AD906" s="4" t="str">
        <f>""</f>
        <v/>
      </c>
      <c r="AE906" s="4" t="str">
        <f>""</f>
        <v/>
      </c>
      <c r="AF906" s="4" t="str">
        <f>""</f>
        <v/>
      </c>
      <c r="AG906" s="4" t="str">
        <f>""</f>
        <v/>
      </c>
      <c r="AH906" s="4" t="str">
        <f>""</f>
        <v/>
      </c>
      <c r="AI906" s="4" t="str">
        <f>""</f>
        <v/>
      </c>
      <c r="AJ906" s="4" t="str">
        <f>""</f>
        <v/>
      </c>
      <c r="AK906" s="4" t="str">
        <f>""</f>
        <v/>
      </c>
      <c r="AL906" s="4" t="str">
        <f>""</f>
        <v/>
      </c>
      <c r="AM906" s="4" t="str">
        <f>""</f>
        <v/>
      </c>
      <c r="AN906" s="4" t="str">
        <f>""</f>
        <v/>
      </c>
      <c r="AO906" s="4" t="str">
        <f>""</f>
        <v/>
      </c>
      <c r="AP906" s="4" t="str">
        <f>""</f>
        <v/>
      </c>
      <c r="AQ906" s="4" t="str">
        <f>""</f>
        <v/>
      </c>
      <c r="AR906" s="4" t="str">
        <f>""</f>
        <v/>
      </c>
      <c r="AS906" s="4" t="str">
        <f>""</f>
        <v/>
      </c>
    </row>
    <row r="907" spans="1:45" x14ac:dyDescent="0.25">
      <c r="A907" s="25"/>
      <c r="B907" s="10"/>
      <c r="C907" s="10"/>
      <c r="D907" s="10"/>
      <c r="E907" s="10"/>
      <c r="F907" s="10"/>
      <c r="G907" s="17"/>
      <c r="I907" s="9" t="s">
        <v>40</v>
      </c>
      <c r="J907" s="8">
        <v>0</v>
      </c>
      <c r="K907" s="8">
        <v>0</v>
      </c>
      <c r="L907" s="8">
        <v>0</v>
      </c>
      <c r="M907" s="8">
        <v>0.8</v>
      </c>
      <c r="N907" s="8">
        <v>-6</v>
      </c>
      <c r="O907" s="8">
        <v>0</v>
      </c>
      <c r="P907" s="8">
        <v>0</v>
      </c>
      <c r="Q907" s="8">
        <v>0</v>
      </c>
      <c r="R907" s="8">
        <v>0.8</v>
      </c>
      <c r="S907" s="8">
        <v>-118</v>
      </c>
      <c r="T907" s="8">
        <v>0</v>
      </c>
      <c r="U907" s="8">
        <v>1</v>
      </c>
      <c r="V907" s="8">
        <v>0</v>
      </c>
      <c r="W907" s="8">
        <v>1</v>
      </c>
      <c r="X907" s="8">
        <v>0</v>
      </c>
      <c r="Y907" s="8">
        <v>0</v>
      </c>
      <c r="Z907" s="8">
        <v>-90</v>
      </c>
      <c r="AC907" s="4" t="str">
        <f>""</f>
        <v/>
      </c>
      <c r="AD907" s="4" t="str">
        <f>""</f>
        <v/>
      </c>
      <c r="AE907" s="4" t="str">
        <f>""</f>
        <v/>
      </c>
      <c r="AF907" s="4" t="str">
        <f>""</f>
        <v/>
      </c>
      <c r="AG907" s="4" t="str">
        <f>""</f>
        <v/>
      </c>
      <c r="AH907" s="4" t="str">
        <f>""</f>
        <v/>
      </c>
      <c r="AI907" s="4" t="str">
        <f>""</f>
        <v/>
      </c>
      <c r="AJ907" s="4" t="str">
        <f>""</f>
        <v/>
      </c>
      <c r="AK907" s="4" t="str">
        <f>""</f>
        <v/>
      </c>
      <c r="AL907" s="4" t="str">
        <f>""</f>
        <v/>
      </c>
      <c r="AM907" s="4" t="str">
        <f>""</f>
        <v/>
      </c>
      <c r="AN907" s="4" t="str">
        <f>""</f>
        <v/>
      </c>
      <c r="AO907" s="4" t="str">
        <f>""</f>
        <v/>
      </c>
      <c r="AP907" s="4" t="str">
        <f>""</f>
        <v/>
      </c>
      <c r="AQ907" s="4" t="str">
        <f>""</f>
        <v/>
      </c>
      <c r="AR907" s="4" t="str">
        <f>""</f>
        <v/>
      </c>
      <c r="AS907" s="4" t="str">
        <f>""</f>
        <v/>
      </c>
    </row>
    <row r="908" spans="1:45" x14ac:dyDescent="0.25">
      <c r="A908" s="22" t="s">
        <v>41</v>
      </c>
      <c r="B908" s="18" t="s">
        <v>42</v>
      </c>
      <c r="C908" s="18">
        <v>6.3</v>
      </c>
      <c r="D908" s="18">
        <v>25</v>
      </c>
      <c r="E908" s="18" t="s">
        <v>120</v>
      </c>
      <c r="F908" s="18">
        <v>1</v>
      </c>
      <c r="G908" s="18" t="str">
        <f>B908&amp;C908&amp;D908&amp;E908&amp;F908</f>
        <v>AVR6.325ND1</v>
      </c>
      <c r="H908" s="4" t="s">
        <v>3</v>
      </c>
      <c r="I908" s="4">
        <v>1</v>
      </c>
      <c r="J908" s="4">
        <v>0</v>
      </c>
      <c r="K908" s="4">
        <v>15</v>
      </c>
      <c r="L908" s="4">
        <v>15</v>
      </c>
      <c r="M908" s="4">
        <v>5</v>
      </c>
      <c r="N908" s="4">
        <v>-0.87</v>
      </c>
      <c r="O908" s="4">
        <v>0</v>
      </c>
      <c r="P908" s="4">
        <v>1</v>
      </c>
      <c r="Q908" s="4">
        <v>0</v>
      </c>
      <c r="R908" s="4">
        <v>99</v>
      </c>
      <c r="S908" s="4">
        <v>-99</v>
      </c>
      <c r="T908" s="4">
        <v>0</v>
      </c>
      <c r="U908" s="4">
        <v>9.3000000000000007</v>
      </c>
      <c r="V908" s="4">
        <v>0</v>
      </c>
      <c r="W908" s="4">
        <v>11.63</v>
      </c>
      <c r="X908" s="4">
        <v>0.113</v>
      </c>
      <c r="Y908" s="4">
        <v>0.124</v>
      </c>
      <c r="Z908" s="4">
        <v>0</v>
      </c>
      <c r="AA908" s="4" t="s">
        <v>1</v>
      </c>
      <c r="AB908" s="4" t="s">
        <v>1</v>
      </c>
      <c r="AC908" s="4" t="str">
        <f>""</f>
        <v/>
      </c>
      <c r="AD908" s="4" t="str">
        <f>""</f>
        <v/>
      </c>
      <c r="AE908" s="4" t="str">
        <f>""</f>
        <v/>
      </c>
      <c r="AF908" s="4" t="str">
        <f>""</f>
        <v/>
      </c>
      <c r="AG908" s="4" t="str">
        <f>""</f>
        <v/>
      </c>
      <c r="AH908" s="4" t="str">
        <f>""</f>
        <v/>
      </c>
      <c r="AI908" s="4" t="str">
        <f>""</f>
        <v/>
      </c>
      <c r="AJ908" s="4" t="str">
        <f>""</f>
        <v/>
      </c>
      <c r="AK908" s="4" t="str">
        <f>""</f>
        <v/>
      </c>
      <c r="AL908" s="4" t="str">
        <f>""</f>
        <v/>
      </c>
      <c r="AM908" s="4" t="str">
        <f>""</f>
        <v/>
      </c>
      <c r="AN908" s="4" t="str">
        <f>""</f>
        <v/>
      </c>
      <c r="AO908" s="4" t="str">
        <f>""</f>
        <v/>
      </c>
      <c r="AP908" s="4" t="str">
        <f>""</f>
        <v/>
      </c>
      <c r="AQ908" s="4" t="str">
        <f>""</f>
        <v/>
      </c>
      <c r="AR908" s="4" t="str">
        <f>""</f>
        <v/>
      </c>
      <c r="AS908" s="4" t="str">
        <f>""</f>
        <v/>
      </c>
    </row>
    <row r="909" spans="1:45" x14ac:dyDescent="0.25">
      <c r="A909" s="15"/>
      <c r="B909" s="16"/>
      <c r="C909" s="16"/>
      <c r="D909" s="16"/>
      <c r="E909" s="16"/>
      <c r="F909" s="16"/>
      <c r="G909" s="16"/>
      <c r="H909" s="30" t="s">
        <v>25</v>
      </c>
      <c r="I909" s="31" t="s">
        <v>26</v>
      </c>
      <c r="J909" s="7" t="s">
        <v>44</v>
      </c>
      <c r="K909" s="7" t="s">
        <v>45</v>
      </c>
      <c r="L909" s="7" t="s">
        <v>46</v>
      </c>
      <c r="M909" s="7" t="s">
        <v>46</v>
      </c>
      <c r="N909" s="7" t="s">
        <v>47</v>
      </c>
      <c r="O909" s="7" t="s">
        <v>48</v>
      </c>
      <c r="P909" s="7" t="s">
        <v>49</v>
      </c>
      <c r="Q909" s="7" t="s">
        <v>50</v>
      </c>
      <c r="R909" s="7" t="s">
        <v>51</v>
      </c>
      <c r="S909" s="7" t="s">
        <v>121</v>
      </c>
      <c r="T909" s="7" t="s">
        <v>52</v>
      </c>
      <c r="U909" s="7" t="s">
        <v>53</v>
      </c>
      <c r="V909" s="7" t="s">
        <v>54</v>
      </c>
      <c r="W909" s="7" t="s">
        <v>55</v>
      </c>
      <c r="Z909" s="4" t="str">
        <f>""</f>
        <v/>
      </c>
      <c r="AA909" s="4" t="str">
        <f>""</f>
        <v/>
      </c>
      <c r="AB909" s="4" t="str">
        <f>""</f>
        <v/>
      </c>
      <c r="AC909" s="4" t="str">
        <f>""</f>
        <v/>
      </c>
      <c r="AD909" s="4" t="str">
        <f>""</f>
        <v/>
      </c>
      <c r="AE909" s="4" t="str">
        <f>""</f>
        <v/>
      </c>
      <c r="AF909" s="4" t="str">
        <f>""</f>
        <v/>
      </c>
      <c r="AG909" s="4" t="str">
        <f>""</f>
        <v/>
      </c>
      <c r="AH909" s="4" t="str">
        <f>""</f>
        <v/>
      </c>
      <c r="AI909" s="4" t="str">
        <f>""</f>
        <v/>
      </c>
      <c r="AJ909" s="4" t="str">
        <f>""</f>
        <v/>
      </c>
      <c r="AK909" s="4" t="str">
        <f>""</f>
        <v/>
      </c>
      <c r="AL909" s="4" t="str">
        <f>""</f>
        <v/>
      </c>
      <c r="AM909" s="4" t="str">
        <f>""</f>
        <v/>
      </c>
      <c r="AN909" s="4" t="str">
        <f>""</f>
        <v/>
      </c>
      <c r="AO909" s="4" t="str">
        <f>""</f>
        <v/>
      </c>
      <c r="AP909" s="4" t="str">
        <f>""</f>
        <v/>
      </c>
      <c r="AQ909" s="4" t="str">
        <f>""</f>
        <v/>
      </c>
      <c r="AR909" s="4" t="str">
        <f>""</f>
        <v/>
      </c>
      <c r="AS909" s="4" t="str">
        <f>""</f>
        <v/>
      </c>
    </row>
    <row r="910" spans="1:45" x14ac:dyDescent="0.25">
      <c r="A910" s="15"/>
      <c r="B910" s="17"/>
      <c r="C910" s="17"/>
      <c r="D910" s="17"/>
      <c r="E910" s="17"/>
      <c r="F910" s="17"/>
      <c r="G910" s="17"/>
      <c r="I910" s="8" t="s">
        <v>39</v>
      </c>
      <c r="J910" s="8">
        <v>10</v>
      </c>
      <c r="K910" s="8">
        <v>0.2</v>
      </c>
      <c r="L910" s="8">
        <v>0.2</v>
      </c>
      <c r="M910" s="8">
        <v>0.2</v>
      </c>
      <c r="N910" s="8">
        <v>10</v>
      </c>
      <c r="O910" s="8">
        <v>3</v>
      </c>
      <c r="P910" s="8">
        <v>2.5</v>
      </c>
      <c r="Q910" s="8"/>
      <c r="R910" s="8"/>
      <c r="S910" s="8"/>
      <c r="T910" s="8"/>
      <c r="U910" s="8"/>
      <c r="V910" s="8"/>
      <c r="W910" s="8"/>
      <c r="Z910" s="4" t="str">
        <f>""</f>
        <v/>
      </c>
      <c r="AA910" s="4" t="str">
        <f>""</f>
        <v/>
      </c>
      <c r="AB910" s="4" t="str">
        <f>""</f>
        <v/>
      </c>
      <c r="AC910" s="4" t="str">
        <f>""</f>
        <v/>
      </c>
      <c r="AD910" s="4" t="str">
        <f>""</f>
        <v/>
      </c>
      <c r="AE910" s="4" t="str">
        <f>""</f>
        <v/>
      </c>
      <c r="AF910" s="4" t="str">
        <f>""</f>
        <v/>
      </c>
      <c r="AG910" s="4" t="str">
        <f>""</f>
        <v/>
      </c>
      <c r="AH910" s="4" t="str">
        <f>""</f>
        <v/>
      </c>
      <c r="AI910" s="4" t="str">
        <f>""</f>
        <v/>
      </c>
      <c r="AJ910" s="4" t="str">
        <f>""</f>
        <v/>
      </c>
      <c r="AK910" s="4" t="str">
        <f>""</f>
        <v/>
      </c>
      <c r="AL910" s="4" t="str">
        <f>""</f>
        <v/>
      </c>
      <c r="AM910" s="4" t="str">
        <f>""</f>
        <v/>
      </c>
      <c r="AN910" s="4" t="str">
        <f>""</f>
        <v/>
      </c>
      <c r="AO910" s="4" t="str">
        <f>""</f>
        <v/>
      </c>
      <c r="AP910" s="4" t="str">
        <f>""</f>
        <v/>
      </c>
      <c r="AQ910" s="4" t="str">
        <f>""</f>
        <v/>
      </c>
      <c r="AR910" s="4" t="str">
        <f>""</f>
        <v/>
      </c>
      <c r="AS910" s="4" t="str">
        <f>""</f>
        <v/>
      </c>
    </row>
    <row r="911" spans="1:45" x14ac:dyDescent="0.25">
      <c r="A911" s="15"/>
      <c r="B911" s="17"/>
      <c r="C911" s="17"/>
      <c r="D911" s="17"/>
      <c r="E911" s="17"/>
      <c r="F911" s="17"/>
      <c r="G911" s="17"/>
      <c r="I911" s="8" t="s">
        <v>40</v>
      </c>
      <c r="J911" s="8">
        <v>1</v>
      </c>
      <c r="K911" s="8">
        <f>4*$K$2</f>
        <v>0.04</v>
      </c>
      <c r="L911" s="8">
        <f>4*$K$2</f>
        <v>0.04</v>
      </c>
      <c r="M911" s="8">
        <f>4*$K$2</f>
        <v>0.04</v>
      </c>
      <c r="N911" s="8">
        <v>1</v>
      </c>
      <c r="O911" s="8">
        <v>0</v>
      </c>
      <c r="P911" s="8"/>
      <c r="Q911" s="8"/>
      <c r="R911" s="8"/>
      <c r="S911" s="8"/>
      <c r="T911" s="8"/>
      <c r="U911" s="8"/>
      <c r="V911" s="8">
        <v>0</v>
      </c>
      <c r="W911" s="8"/>
      <c r="Z911" s="4" t="str">
        <f>""</f>
        <v/>
      </c>
      <c r="AA911" s="4" t="str">
        <f>""</f>
        <v/>
      </c>
      <c r="AB911" s="4" t="str">
        <f>""</f>
        <v/>
      </c>
      <c r="AC911" s="4" t="str">
        <f>""</f>
        <v/>
      </c>
      <c r="AD911" s="4" t="str">
        <f>""</f>
        <v/>
      </c>
      <c r="AE911" s="4" t="str">
        <f>""</f>
        <v/>
      </c>
      <c r="AF911" s="4" t="str">
        <f>""</f>
        <v/>
      </c>
      <c r="AG911" s="4" t="str">
        <f>""</f>
        <v/>
      </c>
      <c r="AH911" s="4" t="str">
        <f>""</f>
        <v/>
      </c>
      <c r="AI911" s="4" t="str">
        <f>""</f>
        <v/>
      </c>
      <c r="AJ911" s="4" t="str">
        <f>""</f>
        <v/>
      </c>
      <c r="AK911" s="4" t="str">
        <f>""</f>
        <v/>
      </c>
      <c r="AL911" s="4" t="str">
        <f>""</f>
        <v/>
      </c>
      <c r="AM911" s="4" t="str">
        <f>""</f>
        <v/>
      </c>
      <c r="AN911" s="4" t="str">
        <f>""</f>
        <v/>
      </c>
      <c r="AO911" s="4" t="str">
        <f>""</f>
        <v/>
      </c>
      <c r="AP911" s="4" t="str">
        <f>""</f>
        <v/>
      </c>
      <c r="AQ911" s="4" t="str">
        <f>""</f>
        <v/>
      </c>
      <c r="AR911" s="4" t="str">
        <f>""</f>
        <v/>
      </c>
      <c r="AS911" s="4" t="str">
        <f>""</f>
        <v/>
      </c>
    </row>
    <row r="912" spans="1:45" x14ac:dyDescent="0.25">
      <c r="A912" s="23" t="s">
        <v>41</v>
      </c>
      <c r="B912" s="18" t="s">
        <v>62</v>
      </c>
      <c r="C912" s="18">
        <v>6.3</v>
      </c>
      <c r="D912" s="18">
        <v>25</v>
      </c>
      <c r="E912" s="18" t="s">
        <v>120</v>
      </c>
      <c r="F912" s="18">
        <v>1</v>
      </c>
      <c r="G912" s="18" t="str">
        <f>B912&amp;C912&amp;D912&amp;E912&amp;F912</f>
        <v>GEN6.325ND1</v>
      </c>
      <c r="H912" s="4" t="s">
        <v>2</v>
      </c>
      <c r="I912" s="4">
        <v>1</v>
      </c>
      <c r="J912" s="4">
        <v>4.76</v>
      </c>
      <c r="K912" s="4">
        <v>0.04</v>
      </c>
      <c r="L912" s="4">
        <v>0.42599999999999999</v>
      </c>
      <c r="M912" s="4">
        <v>6.7000000000000004E-2</v>
      </c>
      <c r="N912" s="4">
        <v>3.4</v>
      </c>
      <c r="O912" s="4">
        <v>0</v>
      </c>
      <c r="P912" s="4">
        <v>1.825</v>
      </c>
      <c r="Q912" s="4">
        <v>1.7509999999999999</v>
      </c>
      <c r="R912" s="4">
        <v>0.27500000000000002</v>
      </c>
      <c r="S912" s="4">
        <v>0.41699999999999998</v>
      </c>
      <c r="T912" s="4">
        <v>0.20599999999999999</v>
      </c>
      <c r="U912" s="4">
        <v>0.16900000000000001</v>
      </c>
      <c r="V912" s="4">
        <v>0.09</v>
      </c>
      <c r="W912" s="4">
        <v>0.4</v>
      </c>
      <c r="X912" s="4" t="s">
        <v>1</v>
      </c>
      <c r="Y912" s="4" t="s">
        <v>1</v>
      </c>
      <c r="Z912" s="4" t="str">
        <f>""</f>
        <v/>
      </c>
      <c r="AA912" s="4" t="str">
        <f>""</f>
        <v/>
      </c>
      <c r="AB912" s="4" t="str">
        <f>""</f>
        <v/>
      </c>
      <c r="AC912" s="4" t="str">
        <f>""</f>
        <v/>
      </c>
      <c r="AD912" s="4" t="str">
        <f>""</f>
        <v/>
      </c>
      <c r="AE912" s="4" t="str">
        <f>""</f>
        <v/>
      </c>
      <c r="AF912" s="4" t="str">
        <f>""</f>
        <v/>
      </c>
      <c r="AG912" s="4" t="str">
        <f>""</f>
        <v/>
      </c>
      <c r="AH912" s="4" t="str">
        <f>""</f>
        <v/>
      </c>
      <c r="AI912" s="4" t="str">
        <f>""</f>
        <v/>
      </c>
      <c r="AJ912" s="4" t="str">
        <f>""</f>
        <v/>
      </c>
      <c r="AK912" s="4" t="str">
        <f>""</f>
        <v/>
      </c>
      <c r="AL912" s="4" t="str">
        <f>""</f>
        <v/>
      </c>
      <c r="AM912" s="4" t="str">
        <f>""</f>
        <v/>
      </c>
      <c r="AN912" s="4" t="str">
        <f>""</f>
        <v/>
      </c>
      <c r="AO912" s="4" t="str">
        <f>""</f>
        <v/>
      </c>
      <c r="AP912" s="4" t="str">
        <f>""</f>
        <v/>
      </c>
      <c r="AQ912" s="4" t="str">
        <f>""</f>
        <v/>
      </c>
      <c r="AR912" s="4" t="str">
        <f>""</f>
        <v/>
      </c>
      <c r="AS912" s="4" t="str">
        <f>""</f>
        <v/>
      </c>
    </row>
    <row r="913" spans="1:45" x14ac:dyDescent="0.25">
      <c r="A913" s="15"/>
      <c r="B913" s="16"/>
      <c r="C913" s="16"/>
      <c r="D913" s="16"/>
      <c r="E913" s="16"/>
      <c r="F913" s="16"/>
      <c r="G913" s="16"/>
      <c r="H913" s="14" t="s">
        <v>25</v>
      </c>
      <c r="I913" s="7" t="s">
        <v>26</v>
      </c>
      <c r="J913" s="7" t="s">
        <v>64</v>
      </c>
      <c r="K913" s="7" t="s">
        <v>94</v>
      </c>
      <c r="L913" s="7" t="s">
        <v>122</v>
      </c>
      <c r="M913" s="7" t="s">
        <v>123</v>
      </c>
      <c r="N913" s="7" t="s">
        <v>95</v>
      </c>
      <c r="O913" s="7" t="s">
        <v>96</v>
      </c>
      <c r="P913" s="7" t="s">
        <v>124</v>
      </c>
      <c r="S913" s="4" t="str">
        <f>""</f>
        <v/>
      </c>
      <c r="T913" s="4" t="str">
        <f>""</f>
        <v/>
      </c>
      <c r="U913" s="4" t="str">
        <f>""</f>
        <v/>
      </c>
      <c r="V913" s="4" t="str">
        <f>""</f>
        <v/>
      </c>
      <c r="W913" s="4" t="str">
        <f>""</f>
        <v/>
      </c>
      <c r="X913" s="4" t="str">
        <f>""</f>
        <v/>
      </c>
      <c r="Y913" s="4" t="str">
        <f>""</f>
        <v/>
      </c>
      <c r="Z913" s="4" t="str">
        <f>""</f>
        <v/>
      </c>
      <c r="AA913" s="4" t="str">
        <f>""</f>
        <v/>
      </c>
      <c r="AB913" s="4" t="str">
        <f>""</f>
        <v/>
      </c>
      <c r="AC913" s="4" t="str">
        <f>""</f>
        <v/>
      </c>
      <c r="AD913" s="4" t="str">
        <f>""</f>
        <v/>
      </c>
      <c r="AE913" s="4" t="str">
        <f>""</f>
        <v/>
      </c>
      <c r="AF913" s="4" t="str">
        <f>""</f>
        <v/>
      </c>
      <c r="AG913" s="4" t="str">
        <f>""</f>
        <v/>
      </c>
      <c r="AH913" s="4" t="str">
        <f>""</f>
        <v/>
      </c>
      <c r="AI913" s="4" t="str">
        <f>""</f>
        <v/>
      </c>
      <c r="AJ913" s="4" t="str">
        <f>""</f>
        <v/>
      </c>
      <c r="AK913" s="4" t="str">
        <f>""</f>
        <v/>
      </c>
      <c r="AL913" s="4" t="str">
        <f>""</f>
        <v/>
      </c>
      <c r="AM913" s="4" t="str">
        <f>""</f>
        <v/>
      </c>
      <c r="AN913" s="4" t="str">
        <f>""</f>
        <v/>
      </c>
      <c r="AO913" s="4" t="str">
        <f>""</f>
        <v/>
      </c>
      <c r="AP913" s="4" t="str">
        <f>""</f>
        <v/>
      </c>
      <c r="AQ913" s="4" t="str">
        <f>""</f>
        <v/>
      </c>
      <c r="AR913" s="4" t="str">
        <f>""</f>
        <v/>
      </c>
      <c r="AS913" s="4" t="str">
        <f>""</f>
        <v/>
      </c>
    </row>
    <row r="914" spans="1:45" x14ac:dyDescent="0.25">
      <c r="A914" s="15"/>
      <c r="B914" s="17"/>
      <c r="C914" s="17"/>
      <c r="D914" s="17"/>
      <c r="E914" s="17"/>
      <c r="F914" s="17"/>
      <c r="G914" s="17"/>
      <c r="I914" s="8" t="s">
        <v>39</v>
      </c>
      <c r="J914" s="8"/>
      <c r="K914" s="8"/>
      <c r="L914" s="8"/>
      <c r="M914" s="8"/>
      <c r="N914" s="8"/>
      <c r="O914" s="8"/>
      <c r="P914" s="8"/>
      <c r="S914" s="4" t="str">
        <f>""</f>
        <v/>
      </c>
      <c r="T914" s="4" t="str">
        <f>""</f>
        <v/>
      </c>
      <c r="U914" s="4" t="str">
        <f>""</f>
        <v/>
      </c>
      <c r="V914" s="4" t="str">
        <f>""</f>
        <v/>
      </c>
      <c r="W914" s="4" t="str">
        <f>""</f>
        <v/>
      </c>
      <c r="X914" s="4" t="str">
        <f>""</f>
        <v/>
      </c>
      <c r="Y914" s="4" t="str">
        <f>""</f>
        <v/>
      </c>
      <c r="Z914" s="4" t="str">
        <f>""</f>
        <v/>
      </c>
      <c r="AA914" s="4" t="str">
        <f>""</f>
        <v/>
      </c>
      <c r="AB914" s="4" t="str">
        <f>""</f>
        <v/>
      </c>
      <c r="AC914" s="4" t="str">
        <f>""</f>
        <v/>
      </c>
      <c r="AD914" s="4" t="str">
        <f>""</f>
        <v/>
      </c>
      <c r="AE914" s="4" t="str">
        <f>""</f>
        <v/>
      </c>
      <c r="AF914" s="4" t="str">
        <f>""</f>
        <v/>
      </c>
      <c r="AG914" s="4" t="str">
        <f>""</f>
        <v/>
      </c>
      <c r="AH914" s="4" t="str">
        <f>""</f>
        <v/>
      </c>
      <c r="AI914" s="4" t="str">
        <f>""</f>
        <v/>
      </c>
      <c r="AJ914" s="4" t="str">
        <f>""</f>
        <v/>
      </c>
      <c r="AK914" s="4" t="str">
        <f>""</f>
        <v/>
      </c>
      <c r="AL914" s="4" t="str">
        <f>""</f>
        <v/>
      </c>
      <c r="AM914" s="4" t="str">
        <f>""</f>
        <v/>
      </c>
      <c r="AN914" s="4" t="str">
        <f>""</f>
        <v/>
      </c>
      <c r="AO914" s="4" t="str">
        <f>""</f>
        <v/>
      </c>
      <c r="AP914" s="4" t="str">
        <f>""</f>
        <v/>
      </c>
      <c r="AQ914" s="4" t="str">
        <f>""</f>
        <v/>
      </c>
      <c r="AR914" s="4" t="str">
        <f>""</f>
        <v/>
      </c>
      <c r="AS914" s="4" t="str">
        <f>""</f>
        <v/>
      </c>
    </row>
    <row r="915" spans="1:45" x14ac:dyDescent="0.25">
      <c r="A915" s="15"/>
      <c r="B915" s="17"/>
      <c r="C915" s="17"/>
      <c r="D915" s="17"/>
      <c r="E915" s="17"/>
      <c r="F915" s="17"/>
      <c r="G915" s="17"/>
      <c r="I915" s="8" t="s">
        <v>40</v>
      </c>
      <c r="J915" s="8"/>
      <c r="K915" s="8"/>
      <c r="L915" s="8"/>
      <c r="M915" s="8"/>
      <c r="N915" s="8"/>
      <c r="O915" s="8"/>
      <c r="P915" s="8"/>
      <c r="S915" s="4" t="str">
        <f>""</f>
        <v/>
      </c>
      <c r="T915" s="4" t="str">
        <f>""</f>
        <v/>
      </c>
      <c r="U915" s="4" t="str">
        <f>""</f>
        <v/>
      </c>
      <c r="V915" s="4" t="str">
        <f>""</f>
        <v/>
      </c>
      <c r="W915" s="4" t="str">
        <f>""</f>
        <v/>
      </c>
      <c r="X915" s="4" t="str">
        <f>""</f>
        <v/>
      </c>
      <c r="Y915" s="4" t="str">
        <f>""</f>
        <v/>
      </c>
      <c r="Z915" s="4" t="str">
        <f>""</f>
        <v/>
      </c>
      <c r="AA915" s="4" t="str">
        <f>""</f>
        <v/>
      </c>
      <c r="AB915" s="4" t="str">
        <f>""</f>
        <v/>
      </c>
      <c r="AC915" s="4" t="str">
        <f>""</f>
        <v/>
      </c>
      <c r="AD915" s="4" t="str">
        <f>""</f>
        <v/>
      </c>
      <c r="AE915" s="4" t="str">
        <f>""</f>
        <v/>
      </c>
      <c r="AF915" s="4" t="str">
        <f>""</f>
        <v/>
      </c>
      <c r="AG915" s="4" t="str">
        <f>""</f>
        <v/>
      </c>
      <c r="AH915" s="4" t="str">
        <f>""</f>
        <v/>
      </c>
      <c r="AI915" s="4" t="str">
        <f>""</f>
        <v/>
      </c>
      <c r="AJ915" s="4" t="str">
        <f>""</f>
        <v/>
      </c>
      <c r="AK915" s="4" t="str">
        <f>""</f>
        <v/>
      </c>
      <c r="AL915" s="4" t="str">
        <f>""</f>
        <v/>
      </c>
      <c r="AM915" s="4" t="str">
        <f>""</f>
        <v/>
      </c>
      <c r="AN915" s="4" t="str">
        <f>""</f>
        <v/>
      </c>
      <c r="AO915" s="4" t="str">
        <f>""</f>
        <v/>
      </c>
      <c r="AP915" s="4" t="str">
        <f>""</f>
        <v/>
      </c>
      <c r="AQ915" s="4" t="str">
        <f>""</f>
        <v/>
      </c>
      <c r="AR915" s="4" t="str">
        <f>""</f>
        <v/>
      </c>
      <c r="AS915" s="4" t="str">
        <f>""</f>
        <v/>
      </c>
    </row>
    <row r="916" spans="1:45" x14ac:dyDescent="0.25">
      <c r="A916" s="23" t="s">
        <v>41</v>
      </c>
      <c r="B916" s="18" t="s">
        <v>76</v>
      </c>
      <c r="C916" s="18">
        <v>6.3</v>
      </c>
      <c r="D916" s="18">
        <v>25</v>
      </c>
      <c r="E916" s="18" t="s">
        <v>120</v>
      </c>
      <c r="F916" s="18">
        <v>1</v>
      </c>
      <c r="G916" s="18" t="str">
        <f>B916&amp;C916&amp;D916&amp;E916&amp;F916</f>
        <v>GOV6.325ND1</v>
      </c>
      <c r="H916" s="4" t="s">
        <v>7</v>
      </c>
      <c r="I916" s="4">
        <v>1</v>
      </c>
      <c r="J916" s="4">
        <v>0.03</v>
      </c>
      <c r="K916" s="4">
        <v>0.499</v>
      </c>
      <c r="L916" s="4">
        <v>1</v>
      </c>
      <c r="M916" s="4">
        <v>0</v>
      </c>
      <c r="N916" s="4">
        <v>4</v>
      </c>
      <c r="O916" s="4">
        <v>9</v>
      </c>
      <c r="P916" s="4">
        <v>0.1</v>
      </c>
      <c r="Q916" s="4" t="s">
        <v>1</v>
      </c>
      <c r="R916" s="4" t="s">
        <v>1</v>
      </c>
      <c r="S916" s="4" t="str">
        <f>""</f>
        <v/>
      </c>
      <c r="T916" s="4" t="str">
        <f>""</f>
        <v/>
      </c>
      <c r="U916" s="4" t="str">
        <f>""</f>
        <v/>
      </c>
      <c r="V916" s="4" t="str">
        <f>""</f>
        <v/>
      </c>
      <c r="W916" s="4" t="str">
        <f>""</f>
        <v/>
      </c>
      <c r="X916" s="4" t="str">
        <f>""</f>
        <v/>
      </c>
      <c r="Y916" s="4" t="str">
        <f>""</f>
        <v/>
      </c>
      <c r="Z916" s="4" t="str">
        <f>""</f>
        <v/>
      </c>
      <c r="AA916" s="4" t="str">
        <f>""</f>
        <v/>
      </c>
      <c r="AB916" s="4" t="str">
        <f>""</f>
        <v/>
      </c>
      <c r="AC916" s="4" t="str">
        <f>""</f>
        <v/>
      </c>
      <c r="AD916" s="4" t="str">
        <f>""</f>
        <v/>
      </c>
      <c r="AE916" s="4" t="str">
        <f>""</f>
        <v/>
      </c>
      <c r="AF916" s="4" t="str">
        <f>""</f>
        <v/>
      </c>
      <c r="AG916" s="4" t="str">
        <f>""</f>
        <v/>
      </c>
      <c r="AH916" s="4" t="str">
        <f>""</f>
        <v/>
      </c>
      <c r="AI916" s="4" t="str">
        <f>""</f>
        <v/>
      </c>
      <c r="AJ916" s="4" t="str">
        <f>""</f>
        <v/>
      </c>
      <c r="AK916" s="4" t="str">
        <f>""</f>
        <v/>
      </c>
      <c r="AL916" s="4" t="str">
        <f>""</f>
        <v/>
      </c>
      <c r="AM916" s="4" t="str">
        <f>""</f>
        <v/>
      </c>
      <c r="AN916" s="4" t="str">
        <f>""</f>
        <v/>
      </c>
      <c r="AO916" s="4" t="str">
        <f>""</f>
        <v/>
      </c>
      <c r="AP916" s="4" t="str">
        <f>""</f>
        <v/>
      </c>
      <c r="AQ916" s="4" t="str">
        <f>""</f>
        <v/>
      </c>
      <c r="AR916" s="4" t="str">
        <f>""</f>
        <v/>
      </c>
      <c r="AS916" s="4" t="str">
        <f>""</f>
        <v/>
      </c>
    </row>
    <row r="917" spans="1:45" x14ac:dyDescent="0.25">
      <c r="A917" s="15"/>
      <c r="B917" s="16"/>
      <c r="C917" s="16"/>
      <c r="D917" s="16"/>
      <c r="E917" s="16"/>
      <c r="F917" s="16"/>
      <c r="G917" s="16"/>
      <c r="H917" s="14" t="s">
        <v>25</v>
      </c>
      <c r="I917" s="7" t="s">
        <v>26</v>
      </c>
      <c r="J917" s="7" t="s">
        <v>77</v>
      </c>
      <c r="K917" s="7" t="s">
        <v>78</v>
      </c>
      <c r="L917" s="7" t="s">
        <v>79</v>
      </c>
      <c r="M917" s="7" t="s">
        <v>80</v>
      </c>
      <c r="N917" s="7" t="s">
        <v>81</v>
      </c>
      <c r="O917" s="7" t="s">
        <v>82</v>
      </c>
      <c r="P917" s="7" t="s">
        <v>83</v>
      </c>
      <c r="Q917" s="7" t="s">
        <v>84</v>
      </c>
      <c r="R917" s="7" t="s">
        <v>85</v>
      </c>
      <c r="S917" s="7" t="s">
        <v>86</v>
      </c>
      <c r="T917" s="7" t="s">
        <v>87</v>
      </c>
      <c r="U917" s="7" t="s">
        <v>88</v>
      </c>
      <c r="V917" s="7" t="s">
        <v>89</v>
      </c>
      <c r="W917" s="7" t="s">
        <v>90</v>
      </c>
      <c r="X917" s="7" t="s">
        <v>91</v>
      </c>
      <c r="Y917" s="7" t="s">
        <v>92</v>
      </c>
      <c r="Z917" s="7" t="s">
        <v>93</v>
      </c>
      <c r="AA917" s="7" t="s">
        <v>94</v>
      </c>
      <c r="AB917" s="7" t="s">
        <v>95</v>
      </c>
      <c r="AC917" s="7" t="s">
        <v>96</v>
      </c>
      <c r="AD917" s="7" t="s">
        <v>97</v>
      </c>
      <c r="AE917" s="7" t="s">
        <v>98</v>
      </c>
      <c r="AF917" s="7" t="s">
        <v>99</v>
      </c>
      <c r="AI917" s="4" t="str">
        <f>""</f>
        <v/>
      </c>
      <c r="AJ917" s="4" t="str">
        <f>""</f>
        <v/>
      </c>
      <c r="AK917" s="4" t="str">
        <f>""</f>
        <v/>
      </c>
      <c r="AL917" s="4" t="str">
        <f>""</f>
        <v/>
      </c>
      <c r="AM917" s="4" t="str">
        <f>""</f>
        <v/>
      </c>
      <c r="AN917" s="4" t="str">
        <f>""</f>
        <v/>
      </c>
      <c r="AO917" s="4" t="str">
        <f>""</f>
        <v/>
      </c>
      <c r="AP917" s="4" t="str">
        <f>""</f>
        <v/>
      </c>
      <c r="AQ917" s="4" t="str">
        <f>""</f>
        <v/>
      </c>
      <c r="AR917" s="4" t="str">
        <f>""</f>
        <v/>
      </c>
      <c r="AS917" s="4" t="str">
        <f>""</f>
        <v/>
      </c>
    </row>
    <row r="918" spans="1:45" x14ac:dyDescent="0.25">
      <c r="A918" s="15"/>
      <c r="B918" s="17"/>
      <c r="C918" s="17"/>
      <c r="D918" s="17"/>
      <c r="E918" s="17"/>
      <c r="F918" s="17"/>
      <c r="G918" s="17"/>
      <c r="I918" s="8" t="s">
        <v>39</v>
      </c>
      <c r="J918" s="8"/>
      <c r="K918" s="8"/>
      <c r="L918" s="8"/>
      <c r="M918" s="8"/>
      <c r="N918" s="8"/>
      <c r="O918" s="8"/>
      <c r="P918" s="8">
        <v>15</v>
      </c>
      <c r="Q918" s="8">
        <v>15</v>
      </c>
      <c r="R918" s="8"/>
      <c r="S918" s="8">
        <v>15</v>
      </c>
      <c r="T918" s="8">
        <v>15</v>
      </c>
      <c r="U918" s="8"/>
      <c r="V918" s="8"/>
      <c r="W918" s="8"/>
      <c r="X918" s="8">
        <v>2</v>
      </c>
      <c r="Y918" s="8">
        <v>2</v>
      </c>
      <c r="Z918" s="8"/>
      <c r="AA918" s="8">
        <v>2</v>
      </c>
      <c r="AB918" s="8">
        <v>2</v>
      </c>
      <c r="AC918" s="8">
        <v>2</v>
      </c>
      <c r="AD918" s="8">
        <v>2</v>
      </c>
      <c r="AE918" s="8">
        <v>0.99</v>
      </c>
      <c r="AF918" s="8">
        <v>0</v>
      </c>
      <c r="AI918" s="4" t="str">
        <f>""</f>
        <v/>
      </c>
      <c r="AJ918" s="4" t="str">
        <f>""</f>
        <v/>
      </c>
      <c r="AK918" s="4" t="str">
        <f>""</f>
        <v/>
      </c>
      <c r="AL918" s="4" t="str">
        <f>""</f>
        <v/>
      </c>
      <c r="AM918" s="4" t="str">
        <f>""</f>
        <v/>
      </c>
      <c r="AN918" s="4" t="str">
        <f>""</f>
        <v/>
      </c>
      <c r="AO918" s="4" t="str">
        <f>""</f>
        <v/>
      </c>
      <c r="AP918" s="4" t="str">
        <f>""</f>
        <v/>
      </c>
      <c r="AQ918" s="4" t="str">
        <f>""</f>
        <v/>
      </c>
      <c r="AR918" s="4" t="str">
        <f>""</f>
        <v/>
      </c>
      <c r="AS918" s="4" t="str">
        <f>""</f>
        <v/>
      </c>
    </row>
    <row r="919" spans="1:45" x14ac:dyDescent="0.25">
      <c r="A919" s="15"/>
      <c r="B919" s="17"/>
      <c r="C919" s="17"/>
      <c r="D919" s="17"/>
      <c r="E919" s="17"/>
      <c r="F919" s="17"/>
      <c r="G919" s="17"/>
      <c r="I919" s="8" t="s">
        <v>40</v>
      </c>
      <c r="J919" s="8"/>
      <c r="K919" s="8"/>
      <c r="L919" s="8"/>
      <c r="M919" s="8"/>
      <c r="N919" s="8"/>
      <c r="O919" s="8"/>
      <c r="P919" s="8">
        <v>1.5</v>
      </c>
      <c r="Q919" s="8">
        <v>1.5</v>
      </c>
      <c r="R919" s="8">
        <f>2*$K$2</f>
        <v>0.02</v>
      </c>
      <c r="S919" s="8">
        <v>1.5</v>
      </c>
      <c r="T919" s="8">
        <v>1.5</v>
      </c>
      <c r="U919" s="8">
        <f>2*$K$2</f>
        <v>0.02</v>
      </c>
      <c r="V919" s="8"/>
      <c r="W919" s="8"/>
      <c r="X919" s="8">
        <f t="shared" ref="X919:Y919" si="112">2*$K$2</f>
        <v>0.02</v>
      </c>
      <c r="Y919" s="8">
        <f t="shared" si="112"/>
        <v>0.02</v>
      </c>
      <c r="Z919" s="8"/>
      <c r="AA919" s="8">
        <f t="shared" ref="AA919:AD919" si="113">2*$K$2</f>
        <v>0.02</v>
      </c>
      <c r="AB919" s="8">
        <f t="shared" si="113"/>
        <v>0.02</v>
      </c>
      <c r="AC919" s="8">
        <f t="shared" si="113"/>
        <v>0.02</v>
      </c>
      <c r="AD919" s="8">
        <f t="shared" si="113"/>
        <v>0.02</v>
      </c>
      <c r="AE919" s="8">
        <v>0</v>
      </c>
      <c r="AF919" s="8">
        <v>-0.3</v>
      </c>
      <c r="AI919" s="4" t="str">
        <f>""</f>
        <v/>
      </c>
      <c r="AJ919" s="4" t="str">
        <f>""</f>
        <v/>
      </c>
      <c r="AK919" s="4" t="str">
        <f>""</f>
        <v/>
      </c>
      <c r="AL919" s="4" t="str">
        <f>""</f>
        <v/>
      </c>
      <c r="AM919" s="4" t="str">
        <f>""</f>
        <v/>
      </c>
      <c r="AN919" s="4" t="str">
        <f>""</f>
        <v/>
      </c>
      <c r="AO919" s="4" t="str">
        <f>""</f>
        <v/>
      </c>
      <c r="AP919" s="4" t="str">
        <f>""</f>
        <v/>
      </c>
      <c r="AQ919" s="4" t="str">
        <f>""</f>
        <v/>
      </c>
      <c r="AR919" s="4" t="str">
        <f>""</f>
        <v/>
      </c>
      <c r="AS919" s="4" t="str">
        <f>""</f>
        <v/>
      </c>
    </row>
    <row r="920" spans="1:45" x14ac:dyDescent="0.25">
      <c r="A920" s="24" t="s">
        <v>41</v>
      </c>
      <c r="B920" s="18" t="s">
        <v>100</v>
      </c>
      <c r="C920" s="18">
        <v>6.3</v>
      </c>
      <c r="D920" s="18">
        <v>25</v>
      </c>
      <c r="E920" s="18" t="s">
        <v>120</v>
      </c>
      <c r="F920" s="18">
        <v>1</v>
      </c>
      <c r="G920" s="18" t="str">
        <f>B920&amp;C920&amp;D920&amp;E920&amp;F920</f>
        <v>PSS6.325ND1</v>
      </c>
      <c r="H920" s="4" t="s">
        <v>9</v>
      </c>
      <c r="I920" s="4">
        <v>1</v>
      </c>
      <c r="J920" s="4">
        <v>1</v>
      </c>
      <c r="K920" s="4">
        <v>0</v>
      </c>
      <c r="L920" s="4">
        <v>3</v>
      </c>
      <c r="M920" s="4">
        <v>0</v>
      </c>
      <c r="N920" s="4">
        <v>5</v>
      </c>
      <c r="O920" s="4">
        <v>1</v>
      </c>
      <c r="P920" s="4">
        <v>2.5</v>
      </c>
      <c r="Q920" s="4">
        <v>2.5</v>
      </c>
      <c r="R920" s="4">
        <v>0</v>
      </c>
      <c r="S920" s="4">
        <v>2.5</v>
      </c>
      <c r="T920" s="4">
        <v>0</v>
      </c>
      <c r="U920" s="4">
        <v>2.5</v>
      </c>
      <c r="V920" s="4">
        <v>0.39</v>
      </c>
      <c r="W920" s="4">
        <v>1</v>
      </c>
      <c r="X920" s="4">
        <v>0</v>
      </c>
      <c r="Y920" s="4">
        <v>0.1</v>
      </c>
      <c r="Z920" s="4">
        <v>6.5</v>
      </c>
      <c r="AA920" s="4">
        <v>0.44</v>
      </c>
      <c r="AB920" s="4">
        <v>0.08</v>
      </c>
      <c r="AC920" s="4">
        <v>0.2</v>
      </c>
      <c r="AD920" s="4">
        <v>0.98</v>
      </c>
      <c r="AE920" s="4">
        <v>0.1</v>
      </c>
      <c r="AF920" s="4">
        <v>-0.1</v>
      </c>
      <c r="AG920" s="4" t="s">
        <v>1</v>
      </c>
      <c r="AH920" s="4" t="s">
        <v>1</v>
      </c>
      <c r="AI920" s="4" t="str">
        <f>""</f>
        <v/>
      </c>
      <c r="AJ920" s="4" t="str">
        <f>""</f>
        <v/>
      </c>
      <c r="AK920" s="4" t="str">
        <f>""</f>
        <v/>
      </c>
      <c r="AL920" s="4" t="str">
        <f>""</f>
        <v/>
      </c>
      <c r="AM920" s="4" t="str">
        <f>""</f>
        <v/>
      </c>
      <c r="AN920" s="4" t="str">
        <f>""</f>
        <v/>
      </c>
      <c r="AO920" s="4" t="str">
        <f>""</f>
        <v/>
      </c>
      <c r="AP920" s="4" t="str">
        <f>""</f>
        <v/>
      </c>
      <c r="AQ920" s="4" t="str">
        <f>""</f>
        <v/>
      </c>
      <c r="AR920" s="4" t="str">
        <f>""</f>
        <v/>
      </c>
      <c r="AS920" s="4" t="str">
        <f>""</f>
        <v/>
      </c>
    </row>
    <row r="921" spans="1:45" x14ac:dyDescent="0.25">
      <c r="AC921" s="4" t="str">
        <f>""</f>
        <v/>
      </c>
      <c r="AD921" s="4" t="str">
        <f>""</f>
        <v/>
      </c>
      <c r="AE921" s="4" t="str">
        <f>""</f>
        <v/>
      </c>
      <c r="AF921" s="4" t="str">
        <f>""</f>
        <v/>
      </c>
      <c r="AG921" s="4" t="str">
        <f>""</f>
        <v/>
      </c>
      <c r="AH921" s="4" t="str">
        <f>""</f>
        <v/>
      </c>
      <c r="AI921" s="4" t="str">
        <f>""</f>
        <v/>
      </c>
      <c r="AJ921" s="4" t="str">
        <f>""</f>
        <v/>
      </c>
      <c r="AK921" s="4" t="str">
        <f>""</f>
        <v/>
      </c>
      <c r="AL921" s="4" t="str">
        <f>""</f>
        <v/>
      </c>
      <c r="AM921" s="4" t="str">
        <f>""</f>
        <v/>
      </c>
      <c r="AN921" s="4" t="str">
        <f>""</f>
        <v/>
      </c>
      <c r="AO921" s="4" t="str">
        <f>""</f>
        <v/>
      </c>
      <c r="AP921" s="4" t="str">
        <f>""</f>
        <v/>
      </c>
      <c r="AQ921" s="4" t="str">
        <f>""</f>
        <v/>
      </c>
      <c r="AR921" s="4" t="str">
        <f>""</f>
        <v/>
      </c>
      <c r="AS921" s="4" t="str">
        <f>""</f>
        <v/>
      </c>
    </row>
    <row r="922" spans="1:45" x14ac:dyDescent="0.25">
      <c r="A922" s="27" t="s">
        <v>179</v>
      </c>
      <c r="B922" s="9"/>
      <c r="C922" s="9"/>
      <c r="D922" s="9"/>
      <c r="E922" s="9"/>
      <c r="F922" s="9"/>
      <c r="G922" s="16"/>
      <c r="H922" s="14" t="s">
        <v>25</v>
      </c>
      <c r="I922" s="7" t="s">
        <v>26</v>
      </c>
      <c r="J922" s="7" t="s">
        <v>103</v>
      </c>
      <c r="K922" s="7" t="s">
        <v>104</v>
      </c>
      <c r="L922" s="7" t="s">
        <v>105</v>
      </c>
      <c r="M922" s="7" t="s">
        <v>106</v>
      </c>
      <c r="N922" s="7" t="s">
        <v>107</v>
      </c>
      <c r="O922" s="7" t="s">
        <v>108</v>
      </c>
      <c r="P922" s="7" t="s">
        <v>109</v>
      </c>
      <c r="Q922" s="7" t="s">
        <v>110</v>
      </c>
      <c r="R922" s="7" t="s">
        <v>111</v>
      </c>
      <c r="S922" s="7" t="s">
        <v>112</v>
      </c>
      <c r="T922" s="7" t="s">
        <v>113</v>
      </c>
      <c r="U922" s="7" t="s">
        <v>114</v>
      </c>
      <c r="V922" s="7" t="s">
        <v>115</v>
      </c>
      <c r="W922" s="7" t="s">
        <v>116</v>
      </c>
      <c r="X922" s="7" t="s">
        <v>117</v>
      </c>
      <c r="Y922" s="7" t="s">
        <v>118</v>
      </c>
      <c r="Z922" s="7" t="s">
        <v>119</v>
      </c>
      <c r="AC922" s="4" t="str">
        <f>""</f>
        <v/>
      </c>
      <c r="AD922" s="4" t="str">
        <f>""</f>
        <v/>
      </c>
      <c r="AE922" s="4" t="str">
        <f>""</f>
        <v/>
      </c>
      <c r="AF922" s="4" t="str">
        <f>""</f>
        <v/>
      </c>
      <c r="AG922" s="4" t="str">
        <f>""</f>
        <v/>
      </c>
      <c r="AH922" s="4" t="str">
        <f>""</f>
        <v/>
      </c>
      <c r="AI922" s="4" t="str">
        <f>""</f>
        <v/>
      </c>
      <c r="AJ922" s="4" t="str">
        <f>""</f>
        <v/>
      </c>
      <c r="AK922" s="4" t="str">
        <f>""</f>
        <v/>
      </c>
      <c r="AL922" s="4" t="str">
        <f>""</f>
        <v/>
      </c>
      <c r="AM922" s="4" t="str">
        <f>""</f>
        <v/>
      </c>
      <c r="AN922" s="4" t="str">
        <f>""</f>
        <v/>
      </c>
      <c r="AO922" s="4" t="str">
        <f>""</f>
        <v/>
      </c>
      <c r="AP922" s="4" t="str">
        <f>""</f>
        <v/>
      </c>
      <c r="AQ922" s="4" t="str">
        <f>""</f>
        <v/>
      </c>
      <c r="AR922" s="4" t="str">
        <f>""</f>
        <v/>
      </c>
      <c r="AS922" s="4" t="str">
        <f>""</f>
        <v/>
      </c>
    </row>
    <row r="923" spans="1:45" x14ac:dyDescent="0.25">
      <c r="A923" s="25"/>
      <c r="B923" s="10"/>
      <c r="C923" s="10"/>
      <c r="D923" s="10"/>
      <c r="E923" s="10"/>
      <c r="F923" s="10"/>
      <c r="G923" s="17"/>
      <c r="I923" s="8" t="s">
        <v>39</v>
      </c>
      <c r="J923" s="8">
        <v>0.5</v>
      </c>
      <c r="K923" s="8">
        <v>75</v>
      </c>
      <c r="L923" s="8">
        <v>75</v>
      </c>
      <c r="M923" s="8">
        <v>10</v>
      </c>
      <c r="N923" s="8">
        <v>0</v>
      </c>
      <c r="O923" s="8">
        <v>1</v>
      </c>
      <c r="P923" s="8">
        <v>1.2</v>
      </c>
      <c r="Q923" s="8">
        <v>18</v>
      </c>
      <c r="R923" s="8">
        <v>118</v>
      </c>
      <c r="S923" s="8">
        <v>0</v>
      </c>
      <c r="T923" s="8">
        <v>1.1000000000000001</v>
      </c>
      <c r="U923" s="8">
        <v>10</v>
      </c>
      <c r="V923" s="8">
        <v>1.1000000000000001</v>
      </c>
      <c r="W923" s="8">
        <v>20</v>
      </c>
      <c r="X923" s="8">
        <v>1</v>
      </c>
      <c r="Y923" s="8">
        <v>0.5</v>
      </c>
      <c r="Z923" s="8">
        <v>90</v>
      </c>
      <c r="AC923" s="4" t="str">
        <f>""</f>
        <v/>
      </c>
      <c r="AD923" s="4" t="str">
        <f>""</f>
        <v/>
      </c>
      <c r="AE923" s="4" t="str">
        <f>""</f>
        <v/>
      </c>
      <c r="AF923" s="4" t="str">
        <f>""</f>
        <v/>
      </c>
      <c r="AG923" s="4" t="str">
        <f>""</f>
        <v/>
      </c>
      <c r="AH923" s="4" t="str">
        <f>""</f>
        <v/>
      </c>
      <c r="AI923" s="4" t="str">
        <f>""</f>
        <v/>
      </c>
      <c r="AJ923" s="4" t="str">
        <f>""</f>
        <v/>
      </c>
      <c r="AK923" s="4" t="str">
        <f>""</f>
        <v/>
      </c>
      <c r="AL923" s="4" t="str">
        <f>""</f>
        <v/>
      </c>
      <c r="AM923" s="4" t="str">
        <f>""</f>
        <v/>
      </c>
      <c r="AN923" s="4" t="str">
        <f>""</f>
        <v/>
      </c>
      <c r="AO923" s="4" t="str">
        <f>""</f>
        <v/>
      </c>
      <c r="AP923" s="4" t="str">
        <f>""</f>
        <v/>
      </c>
      <c r="AQ923" s="4" t="str">
        <f>""</f>
        <v/>
      </c>
      <c r="AR923" s="4" t="str">
        <f>""</f>
        <v/>
      </c>
      <c r="AS923" s="4" t="str">
        <f>""</f>
        <v/>
      </c>
    </row>
    <row r="924" spans="1:45" x14ac:dyDescent="0.25">
      <c r="A924" s="25"/>
      <c r="B924" s="10"/>
      <c r="C924" s="10"/>
      <c r="D924" s="10"/>
      <c r="E924" s="10"/>
      <c r="F924" s="10"/>
      <c r="G924" s="17"/>
      <c r="I924" s="9" t="s">
        <v>40</v>
      </c>
      <c r="J924" s="8">
        <v>0</v>
      </c>
      <c r="K924" s="8">
        <v>0</v>
      </c>
      <c r="L924" s="8">
        <v>0</v>
      </c>
      <c r="M924" s="8">
        <v>0.8</v>
      </c>
      <c r="N924" s="8">
        <v>-6</v>
      </c>
      <c r="O924" s="8">
        <v>0</v>
      </c>
      <c r="P924" s="8">
        <v>0</v>
      </c>
      <c r="Q924" s="8">
        <v>0</v>
      </c>
      <c r="R924" s="8">
        <v>0.8</v>
      </c>
      <c r="S924" s="8">
        <v>-118</v>
      </c>
      <c r="T924" s="8">
        <v>0</v>
      </c>
      <c r="U924" s="8">
        <v>1</v>
      </c>
      <c r="V924" s="8">
        <v>0</v>
      </c>
      <c r="W924" s="8">
        <v>1</v>
      </c>
      <c r="X924" s="8">
        <v>0</v>
      </c>
      <c r="Y924" s="8">
        <v>0</v>
      </c>
      <c r="Z924" s="8">
        <v>-90</v>
      </c>
      <c r="AC924" s="4" t="str">
        <f>""</f>
        <v/>
      </c>
      <c r="AD924" s="4" t="str">
        <f>""</f>
        <v/>
      </c>
      <c r="AE924" s="4" t="str">
        <f>""</f>
        <v/>
      </c>
      <c r="AF924" s="4" t="str">
        <f>""</f>
        <v/>
      </c>
      <c r="AG924" s="4" t="str">
        <f>""</f>
        <v/>
      </c>
      <c r="AH924" s="4" t="str">
        <f>""</f>
        <v/>
      </c>
      <c r="AI924" s="4" t="str">
        <f>""</f>
        <v/>
      </c>
      <c r="AJ924" s="4" t="str">
        <f>""</f>
        <v/>
      </c>
      <c r="AK924" s="4" t="str">
        <f>""</f>
        <v/>
      </c>
      <c r="AL924" s="4" t="str">
        <f>""</f>
        <v/>
      </c>
      <c r="AM924" s="4" t="str">
        <f>""</f>
        <v/>
      </c>
      <c r="AN924" s="4" t="str">
        <f>""</f>
        <v/>
      </c>
      <c r="AO924" s="4" t="str">
        <f>""</f>
        <v/>
      </c>
      <c r="AP924" s="4" t="str">
        <f>""</f>
        <v/>
      </c>
      <c r="AQ924" s="4" t="str">
        <f>""</f>
        <v/>
      </c>
      <c r="AR924" s="4" t="str">
        <f>""</f>
        <v/>
      </c>
      <c r="AS924" s="4" t="str">
        <f>""</f>
        <v/>
      </c>
    </row>
    <row r="925" spans="1:45" x14ac:dyDescent="0.25">
      <c r="A925" s="22" t="s">
        <v>41</v>
      </c>
      <c r="B925" s="18" t="s">
        <v>42</v>
      </c>
      <c r="C925" s="18">
        <v>6.3</v>
      </c>
      <c r="D925" s="18">
        <v>0</v>
      </c>
      <c r="E925" s="18" t="s">
        <v>120</v>
      </c>
      <c r="F925" s="18">
        <v>1</v>
      </c>
      <c r="G925" s="18" t="str">
        <f>B925&amp;C925&amp;D925&amp;E925&amp;F925</f>
        <v>AVR6.30ND1</v>
      </c>
      <c r="H925" s="4" t="s">
        <v>3</v>
      </c>
      <c r="I925" s="4">
        <v>1</v>
      </c>
      <c r="J925" s="4">
        <v>0</v>
      </c>
      <c r="K925" s="4">
        <v>15</v>
      </c>
      <c r="L925" s="4">
        <v>15</v>
      </c>
      <c r="M925" s="4">
        <v>5</v>
      </c>
      <c r="N925" s="4">
        <v>-0.87</v>
      </c>
      <c r="O925" s="4">
        <v>0</v>
      </c>
      <c r="P925" s="4">
        <v>1</v>
      </c>
      <c r="Q925" s="4">
        <v>0</v>
      </c>
      <c r="R925" s="4">
        <v>99</v>
      </c>
      <c r="S925" s="4">
        <v>-99</v>
      </c>
      <c r="T925" s="4">
        <v>0</v>
      </c>
      <c r="U925" s="4">
        <v>9.3000000000000007</v>
      </c>
      <c r="V925" s="4">
        <v>0</v>
      </c>
      <c r="W925" s="4">
        <v>11.63</v>
      </c>
      <c r="X925" s="4">
        <v>0.113</v>
      </c>
      <c r="Y925" s="4">
        <v>0.124</v>
      </c>
      <c r="Z925" s="4">
        <v>0</v>
      </c>
      <c r="AA925" s="4" t="s">
        <v>1</v>
      </c>
      <c r="AB925" s="4" t="s">
        <v>1</v>
      </c>
      <c r="AC925" s="4" t="str">
        <f>""</f>
        <v/>
      </c>
      <c r="AD925" s="4" t="str">
        <f>""</f>
        <v/>
      </c>
      <c r="AE925" s="4" t="str">
        <f>""</f>
        <v/>
      </c>
      <c r="AF925" s="4" t="str">
        <f>""</f>
        <v/>
      </c>
      <c r="AG925" s="4" t="str">
        <f>""</f>
        <v/>
      </c>
      <c r="AH925" s="4" t="str">
        <f>""</f>
        <v/>
      </c>
      <c r="AI925" s="4" t="str">
        <f>""</f>
        <v/>
      </c>
      <c r="AJ925" s="4" t="str">
        <f>""</f>
        <v/>
      </c>
      <c r="AK925" s="4" t="str">
        <f>""</f>
        <v/>
      </c>
      <c r="AL925" s="4" t="str">
        <f>""</f>
        <v/>
      </c>
      <c r="AM925" s="4" t="str">
        <f>""</f>
        <v/>
      </c>
      <c r="AN925" s="4" t="str">
        <f>""</f>
        <v/>
      </c>
      <c r="AO925" s="4" t="str">
        <f>""</f>
        <v/>
      </c>
      <c r="AP925" s="4" t="str">
        <f>""</f>
        <v/>
      </c>
      <c r="AQ925" s="4" t="str">
        <f>""</f>
        <v/>
      </c>
      <c r="AR925" s="4" t="str">
        <f>""</f>
        <v/>
      </c>
      <c r="AS925" s="4" t="str">
        <f>""</f>
        <v/>
      </c>
    </row>
    <row r="926" spans="1:45" x14ac:dyDescent="0.25">
      <c r="A926" s="15"/>
      <c r="B926" s="16"/>
      <c r="C926" s="16"/>
      <c r="D926" s="16"/>
      <c r="E926" s="16"/>
      <c r="F926" s="16"/>
      <c r="G926" s="16"/>
      <c r="H926" s="30" t="s">
        <v>25</v>
      </c>
      <c r="I926" s="31" t="s">
        <v>26</v>
      </c>
      <c r="J926" s="7" t="s">
        <v>44</v>
      </c>
      <c r="K926" s="7" t="s">
        <v>45</v>
      </c>
      <c r="L926" s="7" t="s">
        <v>46</v>
      </c>
      <c r="M926" s="7" t="s">
        <v>46</v>
      </c>
      <c r="N926" s="7" t="s">
        <v>47</v>
      </c>
      <c r="O926" s="7" t="s">
        <v>48</v>
      </c>
      <c r="P926" s="7" t="s">
        <v>49</v>
      </c>
      <c r="Q926" s="7" t="s">
        <v>50</v>
      </c>
      <c r="R926" s="7" t="s">
        <v>51</v>
      </c>
      <c r="S926" s="7" t="s">
        <v>121</v>
      </c>
      <c r="T926" s="7" t="s">
        <v>52</v>
      </c>
      <c r="U926" s="7" t="s">
        <v>53</v>
      </c>
      <c r="V926" s="7" t="s">
        <v>54</v>
      </c>
      <c r="W926" s="7" t="s">
        <v>55</v>
      </c>
      <c r="Z926" s="4" t="str">
        <f>""</f>
        <v/>
      </c>
      <c r="AA926" s="4" t="str">
        <f>""</f>
        <v/>
      </c>
      <c r="AB926" s="4" t="str">
        <f>""</f>
        <v/>
      </c>
      <c r="AC926" s="4" t="str">
        <f>""</f>
        <v/>
      </c>
      <c r="AD926" s="4" t="str">
        <f>""</f>
        <v/>
      </c>
      <c r="AE926" s="4" t="str">
        <f>""</f>
        <v/>
      </c>
      <c r="AF926" s="4" t="str">
        <f>""</f>
        <v/>
      </c>
      <c r="AG926" s="4" t="str">
        <f>""</f>
        <v/>
      </c>
      <c r="AH926" s="4" t="str">
        <f>""</f>
        <v/>
      </c>
      <c r="AI926" s="4" t="str">
        <f>""</f>
        <v/>
      </c>
      <c r="AJ926" s="4" t="str">
        <f>""</f>
        <v/>
      </c>
      <c r="AK926" s="4" t="str">
        <f>""</f>
        <v/>
      </c>
      <c r="AL926" s="4" t="str">
        <f>""</f>
        <v/>
      </c>
      <c r="AM926" s="4" t="str">
        <f>""</f>
        <v/>
      </c>
      <c r="AN926" s="4" t="str">
        <f>""</f>
        <v/>
      </c>
      <c r="AO926" s="4" t="str">
        <f>""</f>
        <v/>
      </c>
      <c r="AP926" s="4" t="str">
        <f>""</f>
        <v/>
      </c>
      <c r="AQ926" s="4" t="str">
        <f>""</f>
        <v/>
      </c>
      <c r="AR926" s="4" t="str">
        <f>""</f>
        <v/>
      </c>
      <c r="AS926" s="4" t="str">
        <f>""</f>
        <v/>
      </c>
    </row>
    <row r="927" spans="1:45" x14ac:dyDescent="0.25">
      <c r="A927" s="15"/>
      <c r="B927" s="17"/>
      <c r="C927" s="17"/>
      <c r="D927" s="17"/>
      <c r="E927" s="17"/>
      <c r="F927" s="17"/>
      <c r="G927" s="17"/>
      <c r="I927" s="8" t="s">
        <v>39</v>
      </c>
      <c r="J927" s="8">
        <v>10</v>
      </c>
      <c r="K927" s="8">
        <v>0.2</v>
      </c>
      <c r="L927" s="8">
        <v>0.2</v>
      </c>
      <c r="M927" s="8">
        <v>0.2</v>
      </c>
      <c r="N927" s="8">
        <v>10</v>
      </c>
      <c r="O927" s="8">
        <v>3</v>
      </c>
      <c r="P927" s="8">
        <v>2.5</v>
      </c>
      <c r="Q927" s="8"/>
      <c r="R927" s="8"/>
      <c r="S927" s="8"/>
      <c r="T927" s="8"/>
      <c r="U927" s="8"/>
      <c r="V927" s="8"/>
      <c r="W927" s="8"/>
      <c r="Z927" s="4" t="str">
        <f>""</f>
        <v/>
      </c>
      <c r="AA927" s="4" t="str">
        <f>""</f>
        <v/>
      </c>
      <c r="AB927" s="4" t="str">
        <f>""</f>
        <v/>
      </c>
      <c r="AC927" s="4" t="str">
        <f>""</f>
        <v/>
      </c>
      <c r="AD927" s="4" t="str">
        <f>""</f>
        <v/>
      </c>
      <c r="AE927" s="4" t="str">
        <f>""</f>
        <v/>
      </c>
      <c r="AF927" s="4" t="str">
        <f>""</f>
        <v/>
      </c>
      <c r="AG927" s="4" t="str">
        <f>""</f>
        <v/>
      </c>
      <c r="AH927" s="4" t="str">
        <f>""</f>
        <v/>
      </c>
      <c r="AI927" s="4" t="str">
        <f>""</f>
        <v/>
      </c>
      <c r="AJ927" s="4" t="str">
        <f>""</f>
        <v/>
      </c>
      <c r="AK927" s="4" t="str">
        <f>""</f>
        <v/>
      </c>
      <c r="AL927" s="4" t="str">
        <f>""</f>
        <v/>
      </c>
      <c r="AM927" s="4" t="str">
        <f>""</f>
        <v/>
      </c>
      <c r="AN927" s="4" t="str">
        <f>""</f>
        <v/>
      </c>
      <c r="AO927" s="4" t="str">
        <f>""</f>
        <v/>
      </c>
      <c r="AP927" s="4" t="str">
        <f>""</f>
        <v/>
      </c>
      <c r="AQ927" s="4" t="str">
        <f>""</f>
        <v/>
      </c>
      <c r="AR927" s="4" t="str">
        <f>""</f>
        <v/>
      </c>
      <c r="AS927" s="4" t="str">
        <f>""</f>
        <v/>
      </c>
    </row>
    <row r="928" spans="1:45" x14ac:dyDescent="0.25">
      <c r="A928" s="15"/>
      <c r="B928" s="17"/>
      <c r="C928" s="17"/>
      <c r="D928" s="17"/>
      <c r="E928" s="17"/>
      <c r="F928" s="17"/>
      <c r="G928" s="17"/>
      <c r="I928" s="8" t="s">
        <v>40</v>
      </c>
      <c r="J928" s="8">
        <v>1</v>
      </c>
      <c r="K928" s="8">
        <f>4*$K$2</f>
        <v>0.04</v>
      </c>
      <c r="L928" s="8">
        <f>4*$K$2</f>
        <v>0.04</v>
      </c>
      <c r="M928" s="8">
        <f>4*$K$2</f>
        <v>0.04</v>
      </c>
      <c r="N928" s="8">
        <v>1</v>
      </c>
      <c r="O928" s="8">
        <v>0</v>
      </c>
      <c r="P928" s="8"/>
      <c r="Q928" s="8"/>
      <c r="R928" s="8"/>
      <c r="S928" s="8"/>
      <c r="T928" s="8"/>
      <c r="U928" s="8"/>
      <c r="V928" s="8">
        <v>0</v>
      </c>
      <c r="W928" s="8"/>
      <c r="Z928" s="4" t="str">
        <f>""</f>
        <v/>
      </c>
      <c r="AA928" s="4" t="str">
        <f>""</f>
        <v/>
      </c>
      <c r="AB928" s="4" t="str">
        <f>""</f>
        <v/>
      </c>
      <c r="AC928" s="4" t="str">
        <f>""</f>
        <v/>
      </c>
      <c r="AD928" s="4" t="str">
        <f>""</f>
        <v/>
      </c>
      <c r="AE928" s="4" t="str">
        <f>""</f>
        <v/>
      </c>
      <c r="AF928" s="4" t="str">
        <f>""</f>
        <v/>
      </c>
      <c r="AG928" s="4" t="str">
        <f>""</f>
        <v/>
      </c>
      <c r="AH928" s="4" t="str">
        <f>""</f>
        <v/>
      </c>
      <c r="AI928" s="4" t="str">
        <f>""</f>
        <v/>
      </c>
      <c r="AJ928" s="4" t="str">
        <f>""</f>
        <v/>
      </c>
      <c r="AK928" s="4" t="str">
        <f>""</f>
        <v/>
      </c>
      <c r="AL928" s="4" t="str">
        <f>""</f>
        <v/>
      </c>
      <c r="AM928" s="4" t="str">
        <f>""</f>
        <v/>
      </c>
      <c r="AN928" s="4" t="str">
        <f>""</f>
        <v/>
      </c>
      <c r="AO928" s="4" t="str">
        <f>""</f>
        <v/>
      </c>
      <c r="AP928" s="4" t="str">
        <f>""</f>
        <v/>
      </c>
      <c r="AQ928" s="4" t="str">
        <f>""</f>
        <v/>
      </c>
      <c r="AR928" s="4" t="str">
        <f>""</f>
        <v/>
      </c>
      <c r="AS928" s="4" t="str">
        <f>""</f>
        <v/>
      </c>
    </row>
    <row r="929" spans="1:45" x14ac:dyDescent="0.25">
      <c r="A929" s="23" t="s">
        <v>41</v>
      </c>
      <c r="B929" s="18" t="s">
        <v>62</v>
      </c>
      <c r="C929" s="18">
        <v>6.3</v>
      </c>
      <c r="D929" s="18">
        <v>0</v>
      </c>
      <c r="E929" s="18" t="s">
        <v>120</v>
      </c>
      <c r="F929" s="18">
        <v>1</v>
      </c>
      <c r="G929" s="18" t="str">
        <f>B929&amp;C929&amp;D929&amp;E929&amp;F929</f>
        <v>GEN6.30ND1</v>
      </c>
      <c r="H929" s="4" t="s">
        <v>2</v>
      </c>
      <c r="I929" s="4">
        <v>1</v>
      </c>
      <c r="J929" s="4">
        <v>4.76</v>
      </c>
      <c r="K929" s="4">
        <v>0.04</v>
      </c>
      <c r="L929" s="4">
        <v>0.42599999999999999</v>
      </c>
      <c r="M929" s="4">
        <v>6.7000000000000004E-2</v>
      </c>
      <c r="N929" s="4">
        <v>3.4</v>
      </c>
      <c r="O929" s="4">
        <v>0</v>
      </c>
      <c r="P929" s="4">
        <v>1.825</v>
      </c>
      <c r="Q929" s="4">
        <v>1.7509999999999999</v>
      </c>
      <c r="R929" s="4">
        <v>0.27500000000000002</v>
      </c>
      <c r="S929" s="4">
        <v>0.41699999999999998</v>
      </c>
      <c r="T929" s="4">
        <v>0.20599999999999999</v>
      </c>
      <c r="U929" s="4">
        <v>0.16900000000000001</v>
      </c>
      <c r="V929" s="4">
        <v>0.09</v>
      </c>
      <c r="W929" s="4">
        <v>0.4</v>
      </c>
      <c r="X929" s="4" t="s">
        <v>1</v>
      </c>
      <c r="Y929" s="4" t="s">
        <v>1</v>
      </c>
      <c r="Z929" s="4" t="str">
        <f>""</f>
        <v/>
      </c>
      <c r="AA929" s="4" t="str">
        <f>""</f>
        <v/>
      </c>
      <c r="AB929" s="4" t="str">
        <f>""</f>
        <v/>
      </c>
      <c r="AC929" s="4" t="str">
        <f>""</f>
        <v/>
      </c>
      <c r="AD929" s="4" t="str">
        <f>""</f>
        <v/>
      </c>
      <c r="AE929" s="4" t="str">
        <f>""</f>
        <v/>
      </c>
      <c r="AF929" s="4" t="str">
        <f>""</f>
        <v/>
      </c>
      <c r="AG929" s="4" t="str">
        <f>""</f>
        <v/>
      </c>
      <c r="AH929" s="4" t="str">
        <f>""</f>
        <v/>
      </c>
      <c r="AI929" s="4" t="str">
        <f>""</f>
        <v/>
      </c>
      <c r="AJ929" s="4" t="str">
        <f>""</f>
        <v/>
      </c>
      <c r="AK929" s="4" t="str">
        <f>""</f>
        <v/>
      </c>
      <c r="AL929" s="4" t="str">
        <f>""</f>
        <v/>
      </c>
      <c r="AM929" s="4" t="str">
        <f>""</f>
        <v/>
      </c>
      <c r="AN929" s="4" t="str">
        <f>""</f>
        <v/>
      </c>
      <c r="AO929" s="4" t="str">
        <f>""</f>
        <v/>
      </c>
      <c r="AP929" s="4" t="str">
        <f>""</f>
        <v/>
      </c>
      <c r="AQ929" s="4" t="str">
        <f>""</f>
        <v/>
      </c>
      <c r="AR929" s="4" t="str">
        <f>""</f>
        <v/>
      </c>
      <c r="AS929" s="4" t="str">
        <f>""</f>
        <v/>
      </c>
    </row>
    <row r="930" spans="1:45" x14ac:dyDescent="0.25">
      <c r="A930" s="15"/>
      <c r="B930" s="16"/>
      <c r="C930" s="16"/>
      <c r="D930" s="16"/>
      <c r="E930" s="16"/>
      <c r="F930" s="16"/>
      <c r="G930" s="16"/>
      <c r="H930" s="14" t="s">
        <v>25</v>
      </c>
      <c r="I930" s="7" t="s">
        <v>26</v>
      </c>
      <c r="J930" s="7" t="s">
        <v>64</v>
      </c>
      <c r="K930" s="7" t="s">
        <v>94</v>
      </c>
      <c r="L930" s="7" t="s">
        <v>122</v>
      </c>
      <c r="M930" s="7" t="s">
        <v>123</v>
      </c>
      <c r="N930" s="7" t="s">
        <v>95</v>
      </c>
      <c r="O930" s="7" t="s">
        <v>96</v>
      </c>
      <c r="P930" s="7" t="s">
        <v>124</v>
      </c>
      <c r="Q930" s="7"/>
      <c r="R930" s="7"/>
      <c r="S930" s="4" t="str">
        <f>""</f>
        <v/>
      </c>
      <c r="T930" s="4" t="str">
        <f>""</f>
        <v/>
      </c>
      <c r="U930" s="4" t="str">
        <f>""</f>
        <v/>
      </c>
      <c r="V930" s="4" t="str">
        <f>""</f>
        <v/>
      </c>
      <c r="W930" s="4" t="str">
        <f>""</f>
        <v/>
      </c>
      <c r="X930" s="4" t="str">
        <f>""</f>
        <v/>
      </c>
      <c r="Y930" s="4" t="str">
        <f>""</f>
        <v/>
      </c>
      <c r="Z930" s="4" t="str">
        <f>""</f>
        <v/>
      </c>
      <c r="AA930" s="4" t="str">
        <f>""</f>
        <v/>
      </c>
      <c r="AB930" s="4" t="str">
        <f>""</f>
        <v/>
      </c>
      <c r="AC930" s="4" t="str">
        <f>""</f>
        <v/>
      </c>
      <c r="AD930" s="4" t="str">
        <f>""</f>
        <v/>
      </c>
      <c r="AE930" s="4" t="str">
        <f>""</f>
        <v/>
      </c>
      <c r="AF930" s="4" t="str">
        <f>""</f>
        <v/>
      </c>
      <c r="AG930" s="4" t="str">
        <f>""</f>
        <v/>
      </c>
      <c r="AH930" s="4" t="str">
        <f>""</f>
        <v/>
      </c>
      <c r="AI930" s="4" t="str">
        <f>""</f>
        <v/>
      </c>
      <c r="AJ930" s="4" t="str">
        <f>""</f>
        <v/>
      </c>
      <c r="AK930" s="4" t="str">
        <f>""</f>
        <v/>
      </c>
      <c r="AL930" s="4" t="str">
        <f>""</f>
        <v/>
      </c>
      <c r="AM930" s="4" t="str">
        <f>""</f>
        <v/>
      </c>
      <c r="AN930" s="4" t="str">
        <f>""</f>
        <v/>
      </c>
      <c r="AO930" s="4" t="str">
        <f>""</f>
        <v/>
      </c>
      <c r="AP930" s="4" t="str">
        <f>""</f>
        <v/>
      </c>
      <c r="AQ930" s="4" t="str">
        <f>""</f>
        <v/>
      </c>
      <c r="AR930" s="4" t="str">
        <f>""</f>
        <v/>
      </c>
      <c r="AS930" s="4" t="str">
        <f>""</f>
        <v/>
      </c>
    </row>
    <row r="931" spans="1:45" x14ac:dyDescent="0.25">
      <c r="A931" s="15"/>
      <c r="B931" s="17"/>
      <c r="C931" s="17"/>
      <c r="D931" s="17"/>
      <c r="E931" s="17"/>
      <c r="F931" s="17"/>
      <c r="G931" s="17"/>
      <c r="I931" s="8" t="s">
        <v>39</v>
      </c>
      <c r="J931" s="8"/>
      <c r="K931" s="8"/>
      <c r="L931" s="8"/>
      <c r="M931" s="8"/>
      <c r="N931" s="8"/>
      <c r="O931" s="8"/>
      <c r="P931" s="8"/>
      <c r="Q931" s="8"/>
      <c r="R931" s="8"/>
      <c r="S931" s="4" t="str">
        <f>""</f>
        <v/>
      </c>
      <c r="T931" s="4" t="str">
        <f>""</f>
        <v/>
      </c>
      <c r="U931" s="4" t="str">
        <f>""</f>
        <v/>
      </c>
      <c r="V931" s="4" t="str">
        <f>""</f>
        <v/>
      </c>
      <c r="W931" s="4" t="str">
        <f>""</f>
        <v/>
      </c>
      <c r="X931" s="4" t="str">
        <f>""</f>
        <v/>
      </c>
      <c r="Y931" s="4" t="str">
        <f>""</f>
        <v/>
      </c>
      <c r="Z931" s="4" t="str">
        <f>""</f>
        <v/>
      </c>
      <c r="AA931" s="4" t="str">
        <f>""</f>
        <v/>
      </c>
      <c r="AB931" s="4" t="str">
        <f>""</f>
        <v/>
      </c>
      <c r="AC931" s="4" t="str">
        <f>""</f>
        <v/>
      </c>
      <c r="AD931" s="4" t="str">
        <f>""</f>
        <v/>
      </c>
      <c r="AE931" s="4" t="str">
        <f>""</f>
        <v/>
      </c>
      <c r="AF931" s="4" t="str">
        <f>""</f>
        <v/>
      </c>
      <c r="AG931" s="4" t="str">
        <f>""</f>
        <v/>
      </c>
      <c r="AH931" s="4" t="str">
        <f>""</f>
        <v/>
      </c>
      <c r="AI931" s="4" t="str">
        <f>""</f>
        <v/>
      </c>
      <c r="AJ931" s="4" t="str">
        <f>""</f>
        <v/>
      </c>
      <c r="AK931" s="4" t="str">
        <f>""</f>
        <v/>
      </c>
      <c r="AL931" s="4" t="str">
        <f>""</f>
        <v/>
      </c>
      <c r="AM931" s="4" t="str">
        <f>""</f>
        <v/>
      </c>
      <c r="AN931" s="4" t="str">
        <f>""</f>
        <v/>
      </c>
      <c r="AO931" s="4" t="str">
        <f>""</f>
        <v/>
      </c>
      <c r="AP931" s="4" t="str">
        <f>""</f>
        <v/>
      </c>
      <c r="AQ931" s="4" t="str">
        <f>""</f>
        <v/>
      </c>
      <c r="AR931" s="4" t="str">
        <f>""</f>
        <v/>
      </c>
      <c r="AS931" s="4" t="str">
        <f>""</f>
        <v/>
      </c>
    </row>
    <row r="932" spans="1:45" x14ac:dyDescent="0.25">
      <c r="A932" s="15"/>
      <c r="B932" s="17"/>
      <c r="C932" s="17"/>
      <c r="D932" s="17"/>
      <c r="E932" s="17"/>
      <c r="F932" s="17"/>
      <c r="G932" s="17"/>
      <c r="I932" s="8" t="s">
        <v>40</v>
      </c>
      <c r="J932" s="8"/>
      <c r="K932" s="8"/>
      <c r="L932" s="8"/>
      <c r="M932" s="8"/>
      <c r="N932" s="8"/>
      <c r="O932" s="8"/>
      <c r="P932" s="8"/>
      <c r="Q932" s="8"/>
      <c r="R932" s="8"/>
      <c r="S932" s="4" t="str">
        <f>""</f>
        <v/>
      </c>
      <c r="T932" s="4" t="str">
        <f>""</f>
        <v/>
      </c>
      <c r="U932" s="4" t="str">
        <f>""</f>
        <v/>
      </c>
      <c r="V932" s="4" t="str">
        <f>""</f>
        <v/>
      </c>
      <c r="W932" s="4" t="str">
        <f>""</f>
        <v/>
      </c>
      <c r="X932" s="4" t="str">
        <f>""</f>
        <v/>
      </c>
      <c r="Y932" s="4" t="str">
        <f>""</f>
        <v/>
      </c>
      <c r="Z932" s="4" t="str">
        <f>""</f>
        <v/>
      </c>
      <c r="AA932" s="4" t="str">
        <f>""</f>
        <v/>
      </c>
      <c r="AB932" s="4" t="str">
        <f>""</f>
        <v/>
      </c>
      <c r="AC932" s="4" t="str">
        <f>""</f>
        <v/>
      </c>
      <c r="AD932" s="4" t="str">
        <f>""</f>
        <v/>
      </c>
      <c r="AE932" s="4" t="str">
        <f>""</f>
        <v/>
      </c>
      <c r="AF932" s="4" t="str">
        <f>""</f>
        <v/>
      </c>
      <c r="AG932" s="4" t="str">
        <f>""</f>
        <v/>
      </c>
      <c r="AH932" s="4" t="str">
        <f>""</f>
        <v/>
      </c>
      <c r="AI932" s="4" t="str">
        <f>""</f>
        <v/>
      </c>
      <c r="AJ932" s="4" t="str">
        <f>""</f>
        <v/>
      </c>
      <c r="AK932" s="4" t="str">
        <f>""</f>
        <v/>
      </c>
      <c r="AL932" s="4" t="str">
        <f>""</f>
        <v/>
      </c>
      <c r="AM932" s="4" t="str">
        <f>""</f>
        <v/>
      </c>
      <c r="AN932" s="4" t="str">
        <f>""</f>
        <v/>
      </c>
      <c r="AO932" s="4" t="str">
        <f>""</f>
        <v/>
      </c>
      <c r="AP932" s="4" t="str">
        <f>""</f>
        <v/>
      </c>
      <c r="AQ932" s="4" t="str">
        <f>""</f>
        <v/>
      </c>
      <c r="AR932" s="4" t="str">
        <f>""</f>
        <v/>
      </c>
      <c r="AS932" s="4" t="str">
        <f>""</f>
        <v/>
      </c>
    </row>
    <row r="933" spans="1:45" x14ac:dyDescent="0.25">
      <c r="A933" s="23" t="s">
        <v>41</v>
      </c>
      <c r="B933" s="18" t="s">
        <v>76</v>
      </c>
      <c r="C933" s="18">
        <v>6.3</v>
      </c>
      <c r="D933" s="18">
        <v>0</v>
      </c>
      <c r="E933" s="18" t="s">
        <v>120</v>
      </c>
      <c r="F933" s="18">
        <v>1</v>
      </c>
      <c r="G933" s="18" t="str">
        <f>B933&amp;C933&amp;D933&amp;E933&amp;F933</f>
        <v>GOV6.30ND1</v>
      </c>
      <c r="H933" s="4" t="s">
        <v>7</v>
      </c>
      <c r="I933" s="4">
        <v>1</v>
      </c>
      <c r="J933" s="4">
        <v>0.03</v>
      </c>
      <c r="K933" s="4">
        <v>0.499</v>
      </c>
      <c r="L933" s="4">
        <v>1</v>
      </c>
      <c r="M933" s="4">
        <v>0</v>
      </c>
      <c r="N933" s="4">
        <v>4</v>
      </c>
      <c r="O933" s="4">
        <v>9</v>
      </c>
      <c r="P933" s="4">
        <v>0.1</v>
      </c>
      <c r="Q933" s="4" t="s">
        <v>1</v>
      </c>
      <c r="R933" s="4" t="s">
        <v>1</v>
      </c>
      <c r="S933" s="4" t="str">
        <f>""</f>
        <v/>
      </c>
      <c r="T933" s="4" t="str">
        <f>""</f>
        <v/>
      </c>
      <c r="U933" s="4" t="str">
        <f>""</f>
        <v/>
      </c>
      <c r="V933" s="4" t="str">
        <f>""</f>
        <v/>
      </c>
      <c r="W933" s="4" t="str">
        <f>""</f>
        <v/>
      </c>
      <c r="X933" s="4" t="str">
        <f>""</f>
        <v/>
      </c>
      <c r="Y933" s="4" t="str">
        <f>""</f>
        <v/>
      </c>
      <c r="Z933" s="4" t="str">
        <f>""</f>
        <v/>
      </c>
      <c r="AA933" s="4" t="str">
        <f>""</f>
        <v/>
      </c>
      <c r="AB933" s="4" t="str">
        <f>""</f>
        <v/>
      </c>
      <c r="AC933" s="4" t="str">
        <f>""</f>
        <v/>
      </c>
      <c r="AD933" s="4" t="str">
        <f>""</f>
        <v/>
      </c>
      <c r="AE933" s="4" t="str">
        <f>""</f>
        <v/>
      </c>
      <c r="AF933" s="4" t="str">
        <f>""</f>
        <v/>
      </c>
      <c r="AG933" s="4" t="str">
        <f>""</f>
        <v/>
      </c>
      <c r="AH933" s="4" t="str">
        <f>""</f>
        <v/>
      </c>
      <c r="AI933" s="4" t="str">
        <f>""</f>
        <v/>
      </c>
      <c r="AJ933" s="4" t="str">
        <f>""</f>
        <v/>
      </c>
      <c r="AK933" s="4" t="str">
        <f>""</f>
        <v/>
      </c>
      <c r="AL933" s="4" t="str">
        <f>""</f>
        <v/>
      </c>
      <c r="AM933" s="4" t="str">
        <f>""</f>
        <v/>
      </c>
      <c r="AN933" s="4" t="str">
        <f>""</f>
        <v/>
      </c>
      <c r="AO933" s="4" t="str">
        <f>""</f>
        <v/>
      </c>
      <c r="AP933" s="4" t="str">
        <f>""</f>
        <v/>
      </c>
      <c r="AQ933" s="4" t="str">
        <f>""</f>
        <v/>
      </c>
      <c r="AR933" s="4" t="str">
        <f>""</f>
        <v/>
      </c>
      <c r="AS933" s="4" t="str">
        <f>""</f>
        <v/>
      </c>
    </row>
    <row r="934" spans="1:45" x14ac:dyDescent="0.25">
      <c r="A934" s="15"/>
      <c r="B934" s="16"/>
      <c r="C934" s="16"/>
      <c r="D934" s="16"/>
      <c r="E934" s="16"/>
      <c r="F934" s="16"/>
      <c r="G934" s="16"/>
      <c r="H934" s="14" t="s">
        <v>25</v>
      </c>
      <c r="I934" s="7" t="s">
        <v>26</v>
      </c>
      <c r="J934" s="7" t="s">
        <v>77</v>
      </c>
      <c r="K934" s="7" t="s">
        <v>78</v>
      </c>
      <c r="L934" s="7" t="s">
        <v>79</v>
      </c>
      <c r="M934" s="7" t="s">
        <v>80</v>
      </c>
      <c r="N934" s="7" t="s">
        <v>81</v>
      </c>
      <c r="O934" s="7" t="s">
        <v>82</v>
      </c>
      <c r="P934" s="7" t="s">
        <v>83</v>
      </c>
      <c r="Q934" s="7" t="s">
        <v>84</v>
      </c>
      <c r="R934" s="7" t="s">
        <v>85</v>
      </c>
      <c r="S934" s="7" t="s">
        <v>86</v>
      </c>
      <c r="T934" s="7" t="s">
        <v>87</v>
      </c>
      <c r="U934" s="7" t="s">
        <v>88</v>
      </c>
      <c r="V934" s="7" t="s">
        <v>89</v>
      </c>
      <c r="W934" s="7" t="s">
        <v>90</v>
      </c>
      <c r="X934" s="7" t="s">
        <v>91</v>
      </c>
      <c r="Y934" s="7" t="s">
        <v>92</v>
      </c>
      <c r="Z934" s="7" t="s">
        <v>93</v>
      </c>
      <c r="AA934" s="7" t="s">
        <v>94</v>
      </c>
      <c r="AB934" s="7" t="s">
        <v>95</v>
      </c>
      <c r="AC934" s="7" t="s">
        <v>96</v>
      </c>
      <c r="AD934" s="7" t="s">
        <v>97</v>
      </c>
      <c r="AE934" s="7" t="s">
        <v>98</v>
      </c>
      <c r="AF934" s="7" t="s">
        <v>99</v>
      </c>
      <c r="AI934" s="4" t="str">
        <f>""</f>
        <v/>
      </c>
      <c r="AJ934" s="4" t="str">
        <f>""</f>
        <v/>
      </c>
      <c r="AK934" s="4" t="str">
        <f>""</f>
        <v/>
      </c>
      <c r="AL934" s="4" t="str">
        <f>""</f>
        <v/>
      </c>
      <c r="AM934" s="4" t="str">
        <f>""</f>
        <v/>
      </c>
      <c r="AN934" s="4" t="str">
        <f>""</f>
        <v/>
      </c>
      <c r="AO934" s="4" t="str">
        <f>""</f>
        <v/>
      </c>
      <c r="AP934" s="4" t="str">
        <f>""</f>
        <v/>
      </c>
      <c r="AQ934" s="4" t="str">
        <f>""</f>
        <v/>
      </c>
      <c r="AR934" s="4" t="str">
        <f>""</f>
        <v/>
      </c>
      <c r="AS934" s="4" t="str">
        <f>""</f>
        <v/>
      </c>
    </row>
    <row r="935" spans="1:45" x14ac:dyDescent="0.25">
      <c r="A935" s="15"/>
      <c r="B935" s="17"/>
      <c r="C935" s="17"/>
      <c r="D935" s="17"/>
      <c r="E935" s="17"/>
      <c r="F935" s="17"/>
      <c r="G935" s="17"/>
      <c r="I935" s="8" t="s">
        <v>39</v>
      </c>
      <c r="J935" s="8"/>
      <c r="K935" s="8"/>
      <c r="L935" s="8"/>
      <c r="M935" s="8"/>
      <c r="N935" s="8"/>
      <c r="O935" s="8"/>
      <c r="P935" s="8">
        <v>15</v>
      </c>
      <c r="Q935" s="8">
        <v>15</v>
      </c>
      <c r="R935" s="8"/>
      <c r="S935" s="8">
        <v>15</v>
      </c>
      <c r="T935" s="8">
        <v>15</v>
      </c>
      <c r="U935" s="8"/>
      <c r="V935" s="8"/>
      <c r="W935" s="8"/>
      <c r="X935" s="8">
        <v>2</v>
      </c>
      <c r="Y935" s="8">
        <v>2</v>
      </c>
      <c r="Z935" s="8"/>
      <c r="AA935" s="8">
        <v>2</v>
      </c>
      <c r="AB935" s="8">
        <v>2</v>
      </c>
      <c r="AC935" s="8">
        <v>2</v>
      </c>
      <c r="AD935" s="8">
        <v>2</v>
      </c>
      <c r="AE935" s="8">
        <v>0.99</v>
      </c>
      <c r="AF935" s="8">
        <v>0</v>
      </c>
      <c r="AI935" s="4" t="str">
        <f>""</f>
        <v/>
      </c>
      <c r="AJ935" s="4" t="str">
        <f>""</f>
        <v/>
      </c>
      <c r="AK935" s="4" t="str">
        <f>""</f>
        <v/>
      </c>
      <c r="AL935" s="4" t="str">
        <f>""</f>
        <v/>
      </c>
      <c r="AM935" s="4" t="str">
        <f>""</f>
        <v/>
      </c>
      <c r="AN935" s="4" t="str">
        <f>""</f>
        <v/>
      </c>
      <c r="AO935" s="4" t="str">
        <f>""</f>
        <v/>
      </c>
      <c r="AP935" s="4" t="str">
        <f>""</f>
        <v/>
      </c>
      <c r="AQ935" s="4" t="str">
        <f>""</f>
        <v/>
      </c>
      <c r="AR935" s="4" t="str">
        <f>""</f>
        <v/>
      </c>
      <c r="AS935" s="4" t="str">
        <f>""</f>
        <v/>
      </c>
    </row>
    <row r="936" spans="1:45" x14ac:dyDescent="0.25">
      <c r="A936" s="15"/>
      <c r="B936" s="17"/>
      <c r="C936" s="17"/>
      <c r="D936" s="17"/>
      <c r="E936" s="17"/>
      <c r="F936" s="17"/>
      <c r="G936" s="17"/>
      <c r="I936" s="8" t="s">
        <v>40</v>
      </c>
      <c r="J936" s="8"/>
      <c r="K936" s="8"/>
      <c r="L936" s="8"/>
      <c r="M936" s="8"/>
      <c r="N936" s="8"/>
      <c r="O936" s="8"/>
      <c r="P936" s="8">
        <v>1.5</v>
      </c>
      <c r="Q936" s="8">
        <v>1.5</v>
      </c>
      <c r="R936" s="8">
        <f>2*$K$2</f>
        <v>0.02</v>
      </c>
      <c r="S936" s="8">
        <v>1.5</v>
      </c>
      <c r="T936" s="8">
        <v>1.5</v>
      </c>
      <c r="U936" s="8">
        <f>2*$K$2</f>
        <v>0.02</v>
      </c>
      <c r="V936" s="8"/>
      <c r="W936" s="8"/>
      <c r="X936" s="8">
        <f t="shared" ref="X936:Y936" si="114">2*$K$2</f>
        <v>0.02</v>
      </c>
      <c r="Y936" s="8">
        <f t="shared" si="114"/>
        <v>0.02</v>
      </c>
      <c r="Z936" s="8"/>
      <c r="AA936" s="8">
        <f t="shared" ref="AA936:AD936" si="115">2*$K$2</f>
        <v>0.02</v>
      </c>
      <c r="AB936" s="8">
        <f t="shared" si="115"/>
        <v>0.02</v>
      </c>
      <c r="AC936" s="8">
        <f t="shared" si="115"/>
        <v>0.02</v>
      </c>
      <c r="AD936" s="8">
        <f t="shared" si="115"/>
        <v>0.02</v>
      </c>
      <c r="AE936" s="8">
        <v>0</v>
      </c>
      <c r="AF936" s="8">
        <v>-0.3</v>
      </c>
      <c r="AI936" s="4" t="str">
        <f>""</f>
        <v/>
      </c>
      <c r="AJ936" s="4" t="str">
        <f>""</f>
        <v/>
      </c>
      <c r="AK936" s="4" t="str">
        <f>""</f>
        <v/>
      </c>
      <c r="AL936" s="4" t="str">
        <f>""</f>
        <v/>
      </c>
      <c r="AM936" s="4" t="str">
        <f>""</f>
        <v/>
      </c>
      <c r="AN936" s="4" t="str">
        <f>""</f>
        <v/>
      </c>
      <c r="AO936" s="4" t="str">
        <f>""</f>
        <v/>
      </c>
      <c r="AP936" s="4" t="str">
        <f>""</f>
        <v/>
      </c>
      <c r="AQ936" s="4" t="str">
        <f>""</f>
        <v/>
      </c>
      <c r="AR936" s="4" t="str">
        <f>""</f>
        <v/>
      </c>
      <c r="AS936" s="4" t="str">
        <f>""</f>
        <v/>
      </c>
    </row>
    <row r="937" spans="1:45" x14ac:dyDescent="0.25">
      <c r="A937" s="24" t="s">
        <v>41</v>
      </c>
      <c r="B937" s="18" t="s">
        <v>100</v>
      </c>
      <c r="C937" s="18">
        <v>6.3</v>
      </c>
      <c r="D937" s="18">
        <v>0</v>
      </c>
      <c r="E937" s="18" t="s">
        <v>120</v>
      </c>
      <c r="F937" s="18">
        <v>1</v>
      </c>
      <c r="G937" s="18" t="str">
        <f>B937&amp;C937&amp;D937&amp;E937&amp;F937</f>
        <v>PSS6.30ND1</v>
      </c>
      <c r="H937" s="4" t="s">
        <v>9</v>
      </c>
      <c r="I937" s="4">
        <v>1</v>
      </c>
      <c r="J937" s="4">
        <v>1</v>
      </c>
      <c r="K937" s="4">
        <v>0</v>
      </c>
      <c r="L937" s="4">
        <v>3</v>
      </c>
      <c r="M937" s="4">
        <v>0</v>
      </c>
      <c r="N937" s="4">
        <v>5</v>
      </c>
      <c r="O937" s="4">
        <v>1</v>
      </c>
      <c r="P937" s="4">
        <v>2.5</v>
      </c>
      <c r="Q937" s="4">
        <v>2.5</v>
      </c>
      <c r="R937" s="4">
        <v>0</v>
      </c>
      <c r="S937" s="4">
        <v>2.5</v>
      </c>
      <c r="T937" s="4">
        <v>0</v>
      </c>
      <c r="U937" s="4">
        <v>2.5</v>
      </c>
      <c r="V937" s="4">
        <v>0.39</v>
      </c>
      <c r="W937" s="4">
        <v>1</v>
      </c>
      <c r="X937" s="4">
        <v>0</v>
      </c>
      <c r="Y937" s="4">
        <v>0.1</v>
      </c>
      <c r="Z937" s="4">
        <v>6.5</v>
      </c>
      <c r="AA937" s="4">
        <v>0.44</v>
      </c>
      <c r="AB937" s="4">
        <v>0.08</v>
      </c>
      <c r="AC937" s="4">
        <v>0.2</v>
      </c>
      <c r="AD937" s="4">
        <v>0.98</v>
      </c>
      <c r="AE937" s="4">
        <v>0.1</v>
      </c>
      <c r="AF937" s="4">
        <v>-0.1</v>
      </c>
      <c r="AG937" s="4" t="s">
        <v>1</v>
      </c>
      <c r="AH937" s="4" t="s">
        <v>1</v>
      </c>
      <c r="AI937" s="4" t="str">
        <f>""</f>
        <v/>
      </c>
      <c r="AJ937" s="4" t="str">
        <f>""</f>
        <v/>
      </c>
      <c r="AK937" s="4" t="str">
        <f>""</f>
        <v/>
      </c>
      <c r="AL937" s="4" t="str">
        <f>""</f>
        <v/>
      </c>
      <c r="AM937" s="4" t="str">
        <f>""</f>
        <v/>
      </c>
      <c r="AN937" s="4" t="str">
        <f>""</f>
        <v/>
      </c>
      <c r="AO937" s="4" t="str">
        <f>""</f>
        <v/>
      </c>
      <c r="AP937" s="4" t="str">
        <f>""</f>
        <v/>
      </c>
      <c r="AQ937" s="4" t="str">
        <f>""</f>
        <v/>
      </c>
      <c r="AR937" s="4" t="str">
        <f>""</f>
        <v/>
      </c>
      <c r="AS937" s="4" t="str">
        <f>""</f>
        <v/>
      </c>
    </row>
    <row r="938" spans="1:45" x14ac:dyDescent="0.25">
      <c r="AC938" s="4" t="str">
        <f>""</f>
        <v/>
      </c>
      <c r="AD938" s="4" t="str">
        <f>""</f>
        <v/>
      </c>
      <c r="AE938" s="4" t="str">
        <f>""</f>
        <v/>
      </c>
      <c r="AF938" s="4" t="str">
        <f>""</f>
        <v/>
      </c>
      <c r="AG938" s="4" t="str">
        <f>""</f>
        <v/>
      </c>
      <c r="AH938" s="4" t="str">
        <f>""</f>
        <v/>
      </c>
      <c r="AI938" s="4" t="str">
        <f>""</f>
        <v/>
      </c>
      <c r="AJ938" s="4" t="str">
        <f>""</f>
        <v/>
      </c>
      <c r="AK938" s="4" t="str">
        <f>""</f>
        <v/>
      </c>
      <c r="AL938" s="4" t="str">
        <f>""</f>
        <v/>
      </c>
      <c r="AM938" s="4" t="str">
        <f>""</f>
        <v/>
      </c>
      <c r="AN938" s="4" t="str">
        <f>""</f>
        <v/>
      </c>
      <c r="AO938" s="4" t="str">
        <f>""</f>
        <v/>
      </c>
      <c r="AP938" s="4" t="str">
        <f>""</f>
        <v/>
      </c>
      <c r="AQ938" s="4" t="str">
        <f>""</f>
        <v/>
      </c>
      <c r="AR938" s="4" t="str">
        <f>""</f>
        <v/>
      </c>
      <c r="AS938" s="4" t="str">
        <f>""</f>
        <v/>
      </c>
    </row>
    <row r="939" spans="1:45" x14ac:dyDescent="0.25">
      <c r="A939" s="27" t="s">
        <v>180</v>
      </c>
      <c r="B939" s="9"/>
      <c r="C939" s="9"/>
      <c r="D939" s="9"/>
      <c r="E939" s="9"/>
      <c r="F939" s="9"/>
      <c r="G939" s="16"/>
      <c r="H939" s="14" t="s">
        <v>25</v>
      </c>
      <c r="I939" s="7" t="s">
        <v>26</v>
      </c>
      <c r="J939" s="7" t="s">
        <v>103</v>
      </c>
      <c r="K939" s="7" t="s">
        <v>104</v>
      </c>
      <c r="L939" s="7" t="s">
        <v>105</v>
      </c>
      <c r="M939" s="7" t="s">
        <v>106</v>
      </c>
      <c r="N939" s="7" t="s">
        <v>107</v>
      </c>
      <c r="O939" s="7" t="s">
        <v>108</v>
      </c>
      <c r="P939" s="7" t="s">
        <v>109</v>
      </c>
      <c r="Q939" s="7" t="s">
        <v>110</v>
      </c>
      <c r="R939" s="7" t="s">
        <v>111</v>
      </c>
      <c r="S939" s="7" t="s">
        <v>112</v>
      </c>
      <c r="T939" s="7" t="s">
        <v>113</v>
      </c>
      <c r="U939" s="7" t="s">
        <v>114</v>
      </c>
      <c r="V939" s="7" t="s">
        <v>115</v>
      </c>
      <c r="W939" s="7" t="s">
        <v>116</v>
      </c>
      <c r="X939" s="7" t="s">
        <v>117</v>
      </c>
      <c r="Y939" s="7" t="s">
        <v>118</v>
      </c>
      <c r="Z939" s="7" t="s">
        <v>119</v>
      </c>
      <c r="AC939" s="4" t="str">
        <f>""</f>
        <v/>
      </c>
      <c r="AD939" s="4" t="str">
        <f>""</f>
        <v/>
      </c>
      <c r="AE939" s="4" t="str">
        <f>""</f>
        <v/>
      </c>
      <c r="AF939" s="4" t="str">
        <f>""</f>
        <v/>
      </c>
      <c r="AG939" s="4" t="str">
        <f>""</f>
        <v/>
      </c>
      <c r="AH939" s="4" t="str">
        <f>""</f>
        <v/>
      </c>
      <c r="AI939" s="4" t="str">
        <f>""</f>
        <v/>
      </c>
      <c r="AJ939" s="4" t="str">
        <f>""</f>
        <v/>
      </c>
      <c r="AK939" s="4" t="str">
        <f>""</f>
        <v/>
      </c>
      <c r="AL939" s="4" t="str">
        <f>""</f>
        <v/>
      </c>
      <c r="AM939" s="4" t="str">
        <f>""</f>
        <v/>
      </c>
      <c r="AN939" s="4" t="str">
        <f>""</f>
        <v/>
      </c>
      <c r="AO939" s="4" t="str">
        <f>""</f>
        <v/>
      </c>
      <c r="AP939" s="4" t="str">
        <f>""</f>
        <v/>
      </c>
      <c r="AQ939" s="4" t="str">
        <f>""</f>
        <v/>
      </c>
      <c r="AR939" s="4" t="str">
        <f>""</f>
        <v/>
      </c>
      <c r="AS939" s="4" t="str">
        <f>""</f>
        <v/>
      </c>
    </row>
    <row r="940" spans="1:45" x14ac:dyDescent="0.25">
      <c r="A940" s="25"/>
      <c r="B940" s="10"/>
      <c r="C940" s="10"/>
      <c r="D940" s="10"/>
      <c r="E940" s="10"/>
      <c r="F940" s="10"/>
      <c r="G940" s="17"/>
      <c r="I940" s="8" t="s">
        <v>39</v>
      </c>
      <c r="J940" s="8">
        <v>0.5</v>
      </c>
      <c r="K940" s="8">
        <v>75</v>
      </c>
      <c r="L940" s="8">
        <v>75</v>
      </c>
      <c r="M940" s="8">
        <v>10</v>
      </c>
      <c r="N940" s="8">
        <v>0</v>
      </c>
      <c r="O940" s="8">
        <v>1</v>
      </c>
      <c r="P940" s="8">
        <v>1.2</v>
      </c>
      <c r="Q940" s="8">
        <v>18</v>
      </c>
      <c r="R940" s="8">
        <v>118</v>
      </c>
      <c r="S940" s="8">
        <v>0</v>
      </c>
      <c r="T940" s="8">
        <v>1.1000000000000001</v>
      </c>
      <c r="U940" s="8">
        <v>10</v>
      </c>
      <c r="V940" s="8">
        <v>1.1000000000000001</v>
      </c>
      <c r="W940" s="8">
        <v>20</v>
      </c>
      <c r="X940" s="8">
        <v>1</v>
      </c>
      <c r="Y940" s="8">
        <v>0.5</v>
      </c>
      <c r="Z940" s="8">
        <v>90</v>
      </c>
      <c r="AC940" s="4" t="str">
        <f>""</f>
        <v/>
      </c>
      <c r="AD940" s="4" t="str">
        <f>""</f>
        <v/>
      </c>
      <c r="AE940" s="4" t="str">
        <f>""</f>
        <v/>
      </c>
      <c r="AF940" s="4" t="str">
        <f>""</f>
        <v/>
      </c>
      <c r="AG940" s="4" t="str">
        <f>""</f>
        <v/>
      </c>
      <c r="AH940" s="4" t="str">
        <f>""</f>
        <v/>
      </c>
      <c r="AI940" s="4" t="str">
        <f>""</f>
        <v/>
      </c>
      <c r="AJ940" s="4" t="str">
        <f>""</f>
        <v/>
      </c>
      <c r="AK940" s="4" t="str">
        <f>""</f>
        <v/>
      </c>
      <c r="AL940" s="4" t="str">
        <f>""</f>
        <v/>
      </c>
      <c r="AM940" s="4" t="str">
        <f>""</f>
        <v/>
      </c>
      <c r="AN940" s="4" t="str">
        <f>""</f>
        <v/>
      </c>
      <c r="AO940" s="4" t="str">
        <f>""</f>
        <v/>
      </c>
      <c r="AP940" s="4" t="str">
        <f>""</f>
        <v/>
      </c>
      <c r="AQ940" s="4" t="str">
        <f>""</f>
        <v/>
      </c>
      <c r="AR940" s="4" t="str">
        <f>""</f>
        <v/>
      </c>
      <c r="AS940" s="4" t="str">
        <f>""</f>
        <v/>
      </c>
    </row>
    <row r="941" spans="1:45" x14ac:dyDescent="0.25">
      <c r="A941" s="25"/>
      <c r="B941" s="10"/>
      <c r="C941" s="10"/>
      <c r="D941" s="10"/>
      <c r="E941" s="10"/>
      <c r="F941" s="10"/>
      <c r="G941" s="17"/>
      <c r="I941" s="9" t="s">
        <v>40</v>
      </c>
      <c r="J941" s="8">
        <v>0</v>
      </c>
      <c r="K941" s="8">
        <v>0</v>
      </c>
      <c r="L941" s="8">
        <v>0</v>
      </c>
      <c r="M941" s="8">
        <v>0.8</v>
      </c>
      <c r="N941" s="8">
        <v>-6</v>
      </c>
      <c r="O941" s="8">
        <v>0</v>
      </c>
      <c r="P941" s="8">
        <v>0</v>
      </c>
      <c r="Q941" s="8">
        <v>0</v>
      </c>
      <c r="R941" s="8">
        <v>0.8</v>
      </c>
      <c r="S941" s="8">
        <v>-118</v>
      </c>
      <c r="T941" s="8">
        <v>0</v>
      </c>
      <c r="U941" s="8">
        <v>1</v>
      </c>
      <c r="V941" s="8">
        <v>0</v>
      </c>
      <c r="W941" s="8">
        <v>1</v>
      </c>
      <c r="X941" s="8">
        <v>0</v>
      </c>
      <c r="Y941" s="8">
        <v>0</v>
      </c>
      <c r="Z941" s="8">
        <v>-90</v>
      </c>
      <c r="AC941" s="4" t="str">
        <f>""</f>
        <v/>
      </c>
      <c r="AD941" s="4" t="str">
        <f>""</f>
        <v/>
      </c>
      <c r="AE941" s="4" t="str">
        <f>""</f>
        <v/>
      </c>
      <c r="AF941" s="4" t="str">
        <f>""</f>
        <v/>
      </c>
      <c r="AG941" s="4" t="str">
        <f>""</f>
        <v/>
      </c>
      <c r="AH941" s="4" t="str">
        <f>""</f>
        <v/>
      </c>
      <c r="AI941" s="4" t="str">
        <f>""</f>
        <v/>
      </c>
      <c r="AJ941" s="4" t="str">
        <f>""</f>
        <v/>
      </c>
      <c r="AK941" s="4" t="str">
        <f>""</f>
        <v/>
      </c>
      <c r="AL941" s="4" t="str">
        <f>""</f>
        <v/>
      </c>
      <c r="AM941" s="4" t="str">
        <f>""</f>
        <v/>
      </c>
      <c r="AN941" s="4" t="str">
        <f>""</f>
        <v/>
      </c>
      <c r="AO941" s="4" t="str">
        <f>""</f>
        <v/>
      </c>
      <c r="AP941" s="4" t="str">
        <f>""</f>
        <v/>
      </c>
      <c r="AQ941" s="4" t="str">
        <f>""</f>
        <v/>
      </c>
      <c r="AR941" s="4" t="str">
        <f>""</f>
        <v/>
      </c>
      <c r="AS941" s="4" t="str">
        <f>""</f>
        <v/>
      </c>
    </row>
    <row r="942" spans="1:45" x14ac:dyDescent="0.25">
      <c r="A942" s="22" t="s">
        <v>41</v>
      </c>
      <c r="B942" s="18" t="s">
        <v>42</v>
      </c>
      <c r="C942" s="18">
        <v>26</v>
      </c>
      <c r="D942" s="18">
        <v>660</v>
      </c>
      <c r="E942" s="18" t="s">
        <v>120</v>
      </c>
      <c r="F942" s="18">
        <v>1</v>
      </c>
      <c r="G942" s="18" t="str">
        <f>B942&amp;C942&amp;D942&amp;E942&amp;F942</f>
        <v>AVR26660ND1</v>
      </c>
      <c r="H942" s="4" t="s">
        <v>3</v>
      </c>
      <c r="I942" s="4">
        <v>1</v>
      </c>
      <c r="J942" s="4">
        <v>0</v>
      </c>
      <c r="K942" s="4">
        <v>15</v>
      </c>
      <c r="L942" s="4">
        <v>15</v>
      </c>
      <c r="M942" s="4">
        <v>5</v>
      </c>
      <c r="N942" s="4">
        <v>-0.87</v>
      </c>
      <c r="O942" s="4">
        <v>0</v>
      </c>
      <c r="P942" s="4">
        <v>1</v>
      </c>
      <c r="Q942" s="4">
        <v>0</v>
      </c>
      <c r="R942" s="4">
        <v>99</v>
      </c>
      <c r="S942" s="4">
        <v>-99</v>
      </c>
      <c r="T942" s="4">
        <v>0</v>
      </c>
      <c r="U942" s="4">
        <v>9.3000000000000007</v>
      </c>
      <c r="V942" s="4">
        <v>0</v>
      </c>
      <c r="W942" s="4">
        <v>11.63</v>
      </c>
      <c r="X942" s="4">
        <v>0.113</v>
      </c>
      <c r="Y942" s="4">
        <v>0.124</v>
      </c>
      <c r="Z942" s="4">
        <v>0</v>
      </c>
      <c r="AA942" s="4" t="s">
        <v>1</v>
      </c>
      <c r="AB942" s="4" t="s">
        <v>1</v>
      </c>
      <c r="AC942" s="4" t="str">
        <f>""</f>
        <v/>
      </c>
      <c r="AD942" s="4" t="str">
        <f>""</f>
        <v/>
      </c>
      <c r="AE942" s="4" t="str">
        <f>""</f>
        <v/>
      </c>
      <c r="AF942" s="4" t="str">
        <f>""</f>
        <v/>
      </c>
      <c r="AG942" s="4" t="str">
        <f>""</f>
        <v/>
      </c>
      <c r="AH942" s="4" t="str">
        <f>""</f>
        <v/>
      </c>
      <c r="AI942" s="4" t="str">
        <f>""</f>
        <v/>
      </c>
      <c r="AJ942" s="4" t="str">
        <f>""</f>
        <v/>
      </c>
      <c r="AK942" s="4" t="str">
        <f>""</f>
        <v/>
      </c>
      <c r="AL942" s="4" t="str">
        <f>""</f>
        <v/>
      </c>
      <c r="AM942" s="4" t="str">
        <f>""</f>
        <v/>
      </c>
      <c r="AN942" s="4" t="str">
        <f>""</f>
        <v/>
      </c>
      <c r="AO942" s="4" t="str">
        <f>""</f>
        <v/>
      </c>
      <c r="AP942" s="4" t="str">
        <f>""</f>
        <v/>
      </c>
      <c r="AQ942" s="4" t="str">
        <f>""</f>
        <v/>
      </c>
      <c r="AR942" s="4" t="str">
        <f>""</f>
        <v/>
      </c>
      <c r="AS942" s="4" t="str">
        <f>""</f>
        <v/>
      </c>
    </row>
    <row r="943" spans="1:45" x14ac:dyDescent="0.25">
      <c r="A943" s="15"/>
      <c r="B943" s="16"/>
      <c r="C943" s="16"/>
      <c r="D943" s="16"/>
      <c r="E943" s="16"/>
      <c r="F943" s="16"/>
      <c r="G943" s="16"/>
      <c r="H943" s="30" t="s">
        <v>25</v>
      </c>
      <c r="I943" s="31" t="s">
        <v>26</v>
      </c>
      <c r="J943" s="7" t="s">
        <v>44</v>
      </c>
      <c r="K943" s="7" t="s">
        <v>45</v>
      </c>
      <c r="L943" s="7" t="s">
        <v>46</v>
      </c>
      <c r="M943" s="7" t="s">
        <v>46</v>
      </c>
      <c r="N943" s="7" t="s">
        <v>47</v>
      </c>
      <c r="O943" s="7" t="s">
        <v>48</v>
      </c>
      <c r="P943" s="7" t="s">
        <v>49</v>
      </c>
      <c r="Q943" s="7" t="s">
        <v>50</v>
      </c>
      <c r="R943" s="7" t="s">
        <v>51</v>
      </c>
      <c r="S943" s="7" t="s">
        <v>121</v>
      </c>
      <c r="T943" s="7" t="s">
        <v>52</v>
      </c>
      <c r="U943" s="7" t="s">
        <v>53</v>
      </c>
      <c r="V943" s="7" t="s">
        <v>54</v>
      </c>
      <c r="W943" s="7" t="s">
        <v>55</v>
      </c>
      <c r="Z943" s="4" t="str">
        <f>""</f>
        <v/>
      </c>
      <c r="AA943" s="4" t="str">
        <f>""</f>
        <v/>
      </c>
      <c r="AB943" s="4" t="str">
        <f>""</f>
        <v/>
      </c>
      <c r="AC943" s="4" t="str">
        <f>""</f>
        <v/>
      </c>
      <c r="AD943" s="4" t="str">
        <f>""</f>
        <v/>
      </c>
      <c r="AE943" s="4" t="str">
        <f>""</f>
        <v/>
      </c>
      <c r="AF943" s="4" t="str">
        <f>""</f>
        <v/>
      </c>
      <c r="AG943" s="4" t="str">
        <f>""</f>
        <v/>
      </c>
      <c r="AH943" s="4" t="str">
        <f>""</f>
        <v/>
      </c>
      <c r="AI943" s="4" t="str">
        <f>""</f>
        <v/>
      </c>
      <c r="AJ943" s="4" t="str">
        <f>""</f>
        <v/>
      </c>
      <c r="AK943" s="4" t="str">
        <f>""</f>
        <v/>
      </c>
      <c r="AL943" s="4" t="str">
        <f>""</f>
        <v/>
      </c>
      <c r="AM943" s="4" t="str">
        <f>""</f>
        <v/>
      </c>
      <c r="AN943" s="4" t="str">
        <f>""</f>
        <v/>
      </c>
      <c r="AO943" s="4" t="str">
        <f>""</f>
        <v/>
      </c>
      <c r="AP943" s="4" t="str">
        <f>""</f>
        <v/>
      </c>
      <c r="AQ943" s="4" t="str">
        <f>""</f>
        <v/>
      </c>
      <c r="AR943" s="4" t="str">
        <f>""</f>
        <v/>
      </c>
      <c r="AS943" s="4" t="str">
        <f>""</f>
        <v/>
      </c>
    </row>
    <row r="944" spans="1:45" x14ac:dyDescent="0.25">
      <c r="A944" s="15"/>
      <c r="B944" s="17"/>
      <c r="C944" s="17"/>
      <c r="D944" s="17"/>
      <c r="E944" s="17"/>
      <c r="F944" s="17"/>
      <c r="G944" s="17"/>
      <c r="I944" s="8" t="s">
        <v>39</v>
      </c>
      <c r="J944" s="8">
        <v>10</v>
      </c>
      <c r="K944" s="8">
        <v>0.2</v>
      </c>
      <c r="L944" s="8">
        <v>0.2</v>
      </c>
      <c r="M944" s="8">
        <v>0.2</v>
      </c>
      <c r="N944" s="8">
        <v>10</v>
      </c>
      <c r="O944" s="8">
        <v>3</v>
      </c>
      <c r="P944" s="8">
        <v>2.5</v>
      </c>
      <c r="Q944" s="8"/>
      <c r="R944" s="8"/>
      <c r="S944" s="8"/>
      <c r="T944" s="8"/>
      <c r="U944" s="8"/>
      <c r="V944" s="8"/>
      <c r="W944" s="8"/>
      <c r="Z944" s="4" t="str">
        <f>""</f>
        <v/>
      </c>
      <c r="AA944" s="4" t="str">
        <f>""</f>
        <v/>
      </c>
      <c r="AB944" s="4" t="str">
        <f>""</f>
        <v/>
      </c>
      <c r="AC944" s="4" t="str">
        <f>""</f>
        <v/>
      </c>
      <c r="AD944" s="4" t="str">
        <f>""</f>
        <v/>
      </c>
      <c r="AE944" s="4" t="str">
        <f>""</f>
        <v/>
      </c>
      <c r="AF944" s="4" t="str">
        <f>""</f>
        <v/>
      </c>
      <c r="AG944" s="4" t="str">
        <f>""</f>
        <v/>
      </c>
      <c r="AH944" s="4" t="str">
        <f>""</f>
        <v/>
      </c>
      <c r="AI944" s="4" t="str">
        <f>""</f>
        <v/>
      </c>
      <c r="AJ944" s="4" t="str">
        <f>""</f>
        <v/>
      </c>
      <c r="AK944" s="4" t="str">
        <f>""</f>
        <v/>
      </c>
      <c r="AL944" s="4" t="str">
        <f>""</f>
        <v/>
      </c>
      <c r="AM944" s="4" t="str">
        <f>""</f>
        <v/>
      </c>
      <c r="AN944" s="4" t="str">
        <f>""</f>
        <v/>
      </c>
      <c r="AO944" s="4" t="str">
        <f>""</f>
        <v/>
      </c>
      <c r="AP944" s="4" t="str">
        <f>""</f>
        <v/>
      </c>
      <c r="AQ944" s="4" t="str">
        <f>""</f>
        <v/>
      </c>
      <c r="AR944" s="4" t="str">
        <f>""</f>
        <v/>
      </c>
      <c r="AS944" s="4" t="str">
        <f>""</f>
        <v/>
      </c>
    </row>
    <row r="945" spans="1:45" x14ac:dyDescent="0.25">
      <c r="A945" s="15"/>
      <c r="B945" s="17"/>
      <c r="C945" s="17"/>
      <c r="D945" s="17"/>
      <c r="E945" s="17"/>
      <c r="F945" s="17"/>
      <c r="G945" s="17"/>
      <c r="I945" s="8" t="s">
        <v>40</v>
      </c>
      <c r="J945" s="8">
        <v>1</v>
      </c>
      <c r="K945" s="8">
        <f>4*$K$2</f>
        <v>0.04</v>
      </c>
      <c r="L945" s="8">
        <f>4*$K$2</f>
        <v>0.04</v>
      </c>
      <c r="M945" s="8">
        <f>4*$K$2</f>
        <v>0.04</v>
      </c>
      <c r="N945" s="8">
        <v>1</v>
      </c>
      <c r="O945" s="8">
        <v>0</v>
      </c>
      <c r="P945" s="8"/>
      <c r="Q945" s="8"/>
      <c r="R945" s="8"/>
      <c r="S945" s="8"/>
      <c r="T945" s="8"/>
      <c r="U945" s="8"/>
      <c r="V945" s="8">
        <v>0</v>
      </c>
      <c r="W945" s="8"/>
      <c r="Z945" s="4" t="str">
        <f>""</f>
        <v/>
      </c>
      <c r="AA945" s="4" t="str">
        <f>""</f>
        <v/>
      </c>
      <c r="AB945" s="4" t="str">
        <f>""</f>
        <v/>
      </c>
      <c r="AC945" s="4" t="str">
        <f>""</f>
        <v/>
      </c>
      <c r="AD945" s="4" t="str">
        <f>""</f>
        <v/>
      </c>
      <c r="AE945" s="4" t="str">
        <f>""</f>
        <v/>
      </c>
      <c r="AF945" s="4" t="str">
        <f>""</f>
        <v/>
      </c>
      <c r="AG945" s="4" t="str">
        <f>""</f>
        <v/>
      </c>
      <c r="AH945" s="4" t="str">
        <f>""</f>
        <v/>
      </c>
      <c r="AI945" s="4" t="str">
        <f>""</f>
        <v/>
      </c>
      <c r="AJ945" s="4" t="str">
        <f>""</f>
        <v/>
      </c>
      <c r="AK945" s="4" t="str">
        <f>""</f>
        <v/>
      </c>
      <c r="AL945" s="4" t="str">
        <f>""</f>
        <v/>
      </c>
      <c r="AM945" s="4" t="str">
        <f>""</f>
        <v/>
      </c>
      <c r="AN945" s="4" t="str">
        <f>""</f>
        <v/>
      </c>
      <c r="AO945" s="4" t="str">
        <f>""</f>
        <v/>
      </c>
      <c r="AP945" s="4" t="str">
        <f>""</f>
        <v/>
      </c>
      <c r="AQ945" s="4" t="str">
        <f>""</f>
        <v/>
      </c>
      <c r="AR945" s="4" t="str">
        <f>""</f>
        <v/>
      </c>
      <c r="AS945" s="4" t="str">
        <f>""</f>
        <v/>
      </c>
    </row>
    <row r="946" spans="1:45" x14ac:dyDescent="0.25">
      <c r="A946" s="23" t="s">
        <v>41</v>
      </c>
      <c r="B946" s="18" t="s">
        <v>62</v>
      </c>
      <c r="C946" s="18">
        <v>26</v>
      </c>
      <c r="D946" s="18">
        <v>660</v>
      </c>
      <c r="E946" s="18" t="s">
        <v>120</v>
      </c>
      <c r="F946" s="18">
        <v>1</v>
      </c>
      <c r="G946" s="18" t="str">
        <f>B946&amp;C946&amp;D946&amp;E946&amp;F946</f>
        <v>GEN26660ND1</v>
      </c>
      <c r="H946" s="4" t="s">
        <v>2</v>
      </c>
      <c r="I946" s="4">
        <v>1</v>
      </c>
      <c r="J946" s="4">
        <v>4</v>
      </c>
      <c r="K946" s="4">
        <v>0.04</v>
      </c>
      <c r="L946" s="4">
        <v>0.5</v>
      </c>
      <c r="M946" s="4">
        <v>7.0000000000000007E-2</v>
      </c>
      <c r="N946" s="4">
        <v>2.8</v>
      </c>
      <c r="O946" s="4">
        <v>0</v>
      </c>
      <c r="P946" s="4">
        <v>1.8</v>
      </c>
      <c r="Q946" s="4">
        <v>1.75</v>
      </c>
      <c r="R946" s="4">
        <v>0.3</v>
      </c>
      <c r="S946" s="4">
        <v>0.65</v>
      </c>
      <c r="T946" s="4">
        <v>0.25600000000000001</v>
      </c>
      <c r="U946" s="4">
        <v>0.15</v>
      </c>
      <c r="V946" s="4">
        <v>5.7000000000000002E-2</v>
      </c>
      <c r="W946" s="4">
        <v>0.33</v>
      </c>
      <c r="X946" s="4" t="s">
        <v>1</v>
      </c>
      <c r="Y946" s="4" t="s">
        <v>1</v>
      </c>
      <c r="Z946" s="4" t="str">
        <f>""</f>
        <v/>
      </c>
      <c r="AA946" s="4" t="str">
        <f>""</f>
        <v/>
      </c>
      <c r="AB946" s="4" t="str">
        <f>""</f>
        <v/>
      </c>
      <c r="AC946" s="4" t="str">
        <f>""</f>
        <v/>
      </c>
      <c r="AD946" s="4" t="str">
        <f>""</f>
        <v/>
      </c>
      <c r="AE946" s="4" t="str">
        <f>""</f>
        <v/>
      </c>
      <c r="AF946" s="4" t="str">
        <f>""</f>
        <v/>
      </c>
      <c r="AG946" s="4" t="str">
        <f>""</f>
        <v/>
      </c>
      <c r="AH946" s="4" t="str">
        <f>""</f>
        <v/>
      </c>
      <c r="AI946" s="4" t="str">
        <f>""</f>
        <v/>
      </c>
      <c r="AJ946" s="4" t="str">
        <f>""</f>
        <v/>
      </c>
      <c r="AK946" s="4" t="str">
        <f>""</f>
        <v/>
      </c>
      <c r="AL946" s="4" t="str">
        <f>""</f>
        <v/>
      </c>
      <c r="AM946" s="4" t="str">
        <f>""</f>
        <v/>
      </c>
      <c r="AN946" s="4" t="str">
        <f>""</f>
        <v/>
      </c>
      <c r="AO946" s="4" t="str">
        <f>""</f>
        <v/>
      </c>
      <c r="AP946" s="4" t="str">
        <f>""</f>
        <v/>
      </c>
      <c r="AQ946" s="4" t="str">
        <f>""</f>
        <v/>
      </c>
      <c r="AR946" s="4" t="str">
        <f>""</f>
        <v/>
      </c>
      <c r="AS946" s="4" t="str">
        <f>""</f>
        <v/>
      </c>
    </row>
    <row r="947" spans="1:45" x14ac:dyDescent="0.25">
      <c r="A947" s="15"/>
      <c r="B947" s="16"/>
      <c r="C947" s="16"/>
      <c r="D947" s="16"/>
      <c r="E947" s="16"/>
      <c r="F947" s="16"/>
      <c r="G947" s="16"/>
      <c r="H947" s="14" t="s">
        <v>25</v>
      </c>
      <c r="I947" s="7" t="s">
        <v>26</v>
      </c>
      <c r="J947" s="7" t="s">
        <v>64</v>
      </c>
      <c r="K947" s="7" t="s">
        <v>94</v>
      </c>
      <c r="L947" s="7" t="s">
        <v>122</v>
      </c>
      <c r="M947" s="7" t="s">
        <v>123</v>
      </c>
      <c r="N947" s="7" t="s">
        <v>95</v>
      </c>
      <c r="O947" s="7" t="s">
        <v>96</v>
      </c>
      <c r="P947" s="7" t="s">
        <v>124</v>
      </c>
      <c r="Q947" s="7"/>
      <c r="R947" s="7"/>
      <c r="S947" s="4" t="str">
        <f>""</f>
        <v/>
      </c>
      <c r="T947" s="4" t="str">
        <f>""</f>
        <v/>
      </c>
      <c r="U947" s="4" t="str">
        <f>""</f>
        <v/>
      </c>
      <c r="V947" s="4" t="str">
        <f>""</f>
        <v/>
      </c>
      <c r="W947" s="4" t="str">
        <f>""</f>
        <v/>
      </c>
      <c r="X947" s="4" t="str">
        <f>""</f>
        <v/>
      </c>
      <c r="Y947" s="4" t="str">
        <f>""</f>
        <v/>
      </c>
      <c r="Z947" s="4" t="str">
        <f>""</f>
        <v/>
      </c>
      <c r="AA947" s="4" t="str">
        <f>""</f>
        <v/>
      </c>
      <c r="AB947" s="4" t="str">
        <f>""</f>
        <v/>
      </c>
      <c r="AC947" s="4" t="str">
        <f>""</f>
        <v/>
      </c>
      <c r="AD947" s="4" t="str">
        <f>""</f>
        <v/>
      </c>
      <c r="AE947" s="4" t="str">
        <f>""</f>
        <v/>
      </c>
      <c r="AF947" s="4" t="str">
        <f>""</f>
        <v/>
      </c>
      <c r="AG947" s="4" t="str">
        <f>""</f>
        <v/>
      </c>
      <c r="AH947" s="4" t="str">
        <f>""</f>
        <v/>
      </c>
      <c r="AI947" s="4" t="str">
        <f>""</f>
        <v/>
      </c>
      <c r="AJ947" s="4" t="str">
        <f>""</f>
        <v/>
      </c>
      <c r="AK947" s="4" t="str">
        <f>""</f>
        <v/>
      </c>
      <c r="AL947" s="4" t="str">
        <f>""</f>
        <v/>
      </c>
      <c r="AM947" s="4" t="str">
        <f>""</f>
        <v/>
      </c>
      <c r="AN947" s="4" t="str">
        <f>""</f>
        <v/>
      </c>
      <c r="AO947" s="4" t="str">
        <f>""</f>
        <v/>
      </c>
      <c r="AP947" s="4" t="str">
        <f>""</f>
        <v/>
      </c>
      <c r="AQ947" s="4" t="str">
        <f>""</f>
        <v/>
      </c>
      <c r="AR947" s="4" t="str">
        <f>""</f>
        <v/>
      </c>
      <c r="AS947" s="4" t="str">
        <f>""</f>
        <v/>
      </c>
    </row>
    <row r="948" spans="1:45" x14ac:dyDescent="0.25">
      <c r="A948" s="15"/>
      <c r="B948" s="17"/>
      <c r="C948" s="17"/>
      <c r="D948" s="17"/>
      <c r="E948" s="17"/>
      <c r="F948" s="17"/>
      <c r="G948" s="17"/>
      <c r="I948" s="8" t="s">
        <v>39</v>
      </c>
      <c r="J948" s="8"/>
      <c r="K948" s="8"/>
      <c r="L948" s="8"/>
      <c r="M948" s="8"/>
      <c r="N948" s="8"/>
      <c r="O948" s="8"/>
      <c r="P948" s="8"/>
      <c r="Q948" s="8"/>
      <c r="R948" s="8"/>
      <c r="S948" s="4" t="str">
        <f>""</f>
        <v/>
      </c>
      <c r="T948" s="4" t="str">
        <f>""</f>
        <v/>
      </c>
      <c r="U948" s="4" t="str">
        <f>""</f>
        <v/>
      </c>
      <c r="V948" s="4" t="str">
        <f>""</f>
        <v/>
      </c>
      <c r="W948" s="4" t="str">
        <f>""</f>
        <v/>
      </c>
      <c r="X948" s="4" t="str">
        <f>""</f>
        <v/>
      </c>
      <c r="Y948" s="4" t="str">
        <f>""</f>
        <v/>
      </c>
      <c r="Z948" s="4" t="str">
        <f>""</f>
        <v/>
      </c>
      <c r="AA948" s="4" t="str">
        <f>""</f>
        <v/>
      </c>
      <c r="AB948" s="4" t="str">
        <f>""</f>
        <v/>
      </c>
      <c r="AC948" s="4" t="str">
        <f>""</f>
        <v/>
      </c>
      <c r="AD948" s="4" t="str">
        <f>""</f>
        <v/>
      </c>
      <c r="AE948" s="4" t="str">
        <f>""</f>
        <v/>
      </c>
      <c r="AF948" s="4" t="str">
        <f>""</f>
        <v/>
      </c>
      <c r="AG948" s="4" t="str">
        <f>""</f>
        <v/>
      </c>
      <c r="AH948" s="4" t="str">
        <f>""</f>
        <v/>
      </c>
      <c r="AI948" s="4" t="str">
        <f>""</f>
        <v/>
      </c>
      <c r="AJ948" s="4" t="str">
        <f>""</f>
        <v/>
      </c>
      <c r="AK948" s="4" t="str">
        <f>""</f>
        <v/>
      </c>
      <c r="AL948" s="4" t="str">
        <f>""</f>
        <v/>
      </c>
      <c r="AM948" s="4" t="str">
        <f>""</f>
        <v/>
      </c>
      <c r="AN948" s="4" t="str">
        <f>""</f>
        <v/>
      </c>
      <c r="AO948" s="4" t="str">
        <f>""</f>
        <v/>
      </c>
      <c r="AP948" s="4" t="str">
        <f>""</f>
        <v/>
      </c>
      <c r="AQ948" s="4" t="str">
        <f>""</f>
        <v/>
      </c>
      <c r="AR948" s="4" t="str">
        <f>""</f>
        <v/>
      </c>
      <c r="AS948" s="4" t="str">
        <f>""</f>
        <v/>
      </c>
    </row>
    <row r="949" spans="1:45" x14ac:dyDescent="0.25">
      <c r="A949" s="15"/>
      <c r="B949" s="17"/>
      <c r="C949" s="17"/>
      <c r="D949" s="17"/>
      <c r="E949" s="17"/>
      <c r="F949" s="17"/>
      <c r="G949" s="17"/>
      <c r="I949" s="8" t="s">
        <v>40</v>
      </c>
      <c r="J949" s="8"/>
      <c r="K949" s="8"/>
      <c r="L949" s="8"/>
      <c r="M949" s="8"/>
      <c r="N949" s="8"/>
      <c r="O949" s="8"/>
      <c r="P949" s="8"/>
      <c r="Q949" s="8"/>
      <c r="R949" s="8"/>
      <c r="S949" s="4" t="str">
        <f>""</f>
        <v/>
      </c>
      <c r="T949" s="4" t="str">
        <f>""</f>
        <v/>
      </c>
      <c r="U949" s="4" t="str">
        <f>""</f>
        <v/>
      </c>
      <c r="V949" s="4" t="str">
        <f>""</f>
        <v/>
      </c>
      <c r="W949" s="4" t="str">
        <f>""</f>
        <v/>
      </c>
      <c r="X949" s="4" t="str">
        <f>""</f>
        <v/>
      </c>
      <c r="Y949" s="4" t="str">
        <f>""</f>
        <v/>
      </c>
      <c r="Z949" s="4" t="str">
        <f>""</f>
        <v/>
      </c>
      <c r="AA949" s="4" t="str">
        <f>""</f>
        <v/>
      </c>
      <c r="AB949" s="4" t="str">
        <f>""</f>
        <v/>
      </c>
      <c r="AC949" s="4" t="str">
        <f>""</f>
        <v/>
      </c>
      <c r="AD949" s="4" t="str">
        <f>""</f>
        <v/>
      </c>
      <c r="AE949" s="4" t="str">
        <f>""</f>
        <v/>
      </c>
      <c r="AF949" s="4" t="str">
        <f>""</f>
        <v/>
      </c>
      <c r="AG949" s="4" t="str">
        <f>""</f>
        <v/>
      </c>
      <c r="AH949" s="4" t="str">
        <f>""</f>
        <v/>
      </c>
      <c r="AI949" s="4" t="str">
        <f>""</f>
        <v/>
      </c>
      <c r="AJ949" s="4" t="str">
        <f>""</f>
        <v/>
      </c>
      <c r="AK949" s="4" t="str">
        <f>""</f>
        <v/>
      </c>
      <c r="AL949" s="4" t="str">
        <f>""</f>
        <v/>
      </c>
      <c r="AM949" s="4" t="str">
        <f>""</f>
        <v/>
      </c>
      <c r="AN949" s="4" t="str">
        <f>""</f>
        <v/>
      </c>
      <c r="AO949" s="4" t="str">
        <f>""</f>
        <v/>
      </c>
      <c r="AP949" s="4" t="str">
        <f>""</f>
        <v/>
      </c>
      <c r="AQ949" s="4" t="str">
        <f>""</f>
        <v/>
      </c>
      <c r="AR949" s="4" t="str">
        <f>""</f>
        <v/>
      </c>
      <c r="AS949" s="4" t="str">
        <f>""</f>
        <v/>
      </c>
    </row>
    <row r="950" spans="1:45" x14ac:dyDescent="0.25">
      <c r="A950" s="23" t="s">
        <v>41</v>
      </c>
      <c r="B950" s="18" t="s">
        <v>76</v>
      </c>
      <c r="C950" s="18">
        <v>26</v>
      </c>
      <c r="D950" s="18">
        <v>660</v>
      </c>
      <c r="E950" s="18" t="s">
        <v>120</v>
      </c>
      <c r="F950" s="18">
        <v>1</v>
      </c>
      <c r="G950" s="18" t="str">
        <f>B950&amp;C950&amp;D950&amp;E950&amp;F950</f>
        <v>GOV26660ND1</v>
      </c>
      <c r="H950" s="4" t="s">
        <v>7</v>
      </c>
      <c r="I950" s="4">
        <v>1</v>
      </c>
      <c r="J950" s="4">
        <v>0.05</v>
      </c>
      <c r="K950" s="4">
        <v>0.05</v>
      </c>
      <c r="L950" s="4">
        <v>0.9</v>
      </c>
      <c r="M950" s="4">
        <v>0.3</v>
      </c>
      <c r="N950" s="4">
        <v>3</v>
      </c>
      <c r="O950" s="4">
        <v>9</v>
      </c>
      <c r="P950" s="4">
        <v>0</v>
      </c>
      <c r="Q950" s="4" t="s">
        <v>1</v>
      </c>
      <c r="R950" s="4" t="s">
        <v>1</v>
      </c>
      <c r="S950" s="4" t="str">
        <f>""</f>
        <v/>
      </c>
      <c r="T950" s="4" t="str">
        <f>""</f>
        <v/>
      </c>
      <c r="U950" s="4" t="str">
        <f>""</f>
        <v/>
      </c>
      <c r="V950" s="4" t="str">
        <f>""</f>
        <v/>
      </c>
      <c r="W950" s="4" t="str">
        <f>""</f>
        <v/>
      </c>
      <c r="X950" s="4" t="str">
        <f>""</f>
        <v/>
      </c>
      <c r="Y950" s="4" t="str">
        <f>""</f>
        <v/>
      </c>
      <c r="Z950" s="4" t="str">
        <f>""</f>
        <v/>
      </c>
      <c r="AA950" s="4" t="str">
        <f>""</f>
        <v/>
      </c>
      <c r="AB950" s="4" t="str">
        <f>""</f>
        <v/>
      </c>
      <c r="AC950" s="4" t="str">
        <f>""</f>
        <v/>
      </c>
      <c r="AD950" s="4" t="str">
        <f>""</f>
        <v/>
      </c>
      <c r="AE950" s="4" t="str">
        <f>""</f>
        <v/>
      </c>
      <c r="AF950" s="4" t="str">
        <f>""</f>
        <v/>
      </c>
      <c r="AG950" s="4" t="str">
        <f>""</f>
        <v/>
      </c>
      <c r="AH950" s="4" t="str">
        <f>""</f>
        <v/>
      </c>
      <c r="AI950" s="4" t="str">
        <f>""</f>
        <v/>
      </c>
      <c r="AJ950" s="4" t="str">
        <f>""</f>
        <v/>
      </c>
      <c r="AK950" s="4" t="str">
        <f>""</f>
        <v/>
      </c>
      <c r="AL950" s="4" t="str">
        <f>""</f>
        <v/>
      </c>
      <c r="AM950" s="4" t="str">
        <f>""</f>
        <v/>
      </c>
      <c r="AN950" s="4" t="str">
        <f>""</f>
        <v/>
      </c>
      <c r="AO950" s="4" t="str">
        <f>""</f>
        <v/>
      </c>
      <c r="AP950" s="4" t="str">
        <f>""</f>
        <v/>
      </c>
      <c r="AQ950" s="4" t="str">
        <f>""</f>
        <v/>
      </c>
      <c r="AR950" s="4" t="str">
        <f>""</f>
        <v/>
      </c>
      <c r="AS950" s="4" t="str">
        <f>""</f>
        <v/>
      </c>
    </row>
    <row r="951" spans="1:45" x14ac:dyDescent="0.25">
      <c r="A951" s="15"/>
      <c r="B951" s="16"/>
      <c r="C951" s="16"/>
      <c r="D951" s="16"/>
      <c r="E951" s="16"/>
      <c r="F951" s="16"/>
      <c r="G951" s="16"/>
      <c r="H951" s="14" t="s">
        <v>25</v>
      </c>
      <c r="I951" s="7" t="s">
        <v>26</v>
      </c>
      <c r="J951" s="7" t="s">
        <v>77</v>
      </c>
      <c r="K951" s="7" t="s">
        <v>78</v>
      </c>
      <c r="L951" s="7" t="s">
        <v>79</v>
      </c>
      <c r="M951" s="7" t="s">
        <v>80</v>
      </c>
      <c r="N951" s="7" t="s">
        <v>81</v>
      </c>
      <c r="O951" s="7" t="s">
        <v>82</v>
      </c>
      <c r="P951" s="7" t="s">
        <v>83</v>
      </c>
      <c r="Q951" s="7" t="s">
        <v>84</v>
      </c>
      <c r="R951" s="7" t="s">
        <v>85</v>
      </c>
      <c r="S951" s="7" t="s">
        <v>86</v>
      </c>
      <c r="T951" s="7" t="s">
        <v>87</v>
      </c>
      <c r="U951" s="7" t="s">
        <v>88</v>
      </c>
      <c r="V951" s="7" t="s">
        <v>89</v>
      </c>
      <c r="W951" s="7" t="s">
        <v>90</v>
      </c>
      <c r="X951" s="7" t="s">
        <v>91</v>
      </c>
      <c r="Y951" s="7" t="s">
        <v>92</v>
      </c>
      <c r="Z951" s="7" t="s">
        <v>93</v>
      </c>
      <c r="AA951" s="7" t="s">
        <v>94</v>
      </c>
      <c r="AB951" s="7" t="s">
        <v>95</v>
      </c>
      <c r="AC951" s="7" t="s">
        <v>96</v>
      </c>
      <c r="AD951" s="7" t="s">
        <v>97</v>
      </c>
      <c r="AE951" s="7" t="s">
        <v>98</v>
      </c>
      <c r="AF951" s="7" t="s">
        <v>99</v>
      </c>
      <c r="AI951" s="4" t="str">
        <f>""</f>
        <v/>
      </c>
      <c r="AJ951" s="4" t="str">
        <f>""</f>
        <v/>
      </c>
      <c r="AK951" s="4" t="str">
        <f>""</f>
        <v/>
      </c>
      <c r="AL951" s="4" t="str">
        <f>""</f>
        <v/>
      </c>
      <c r="AM951" s="4" t="str">
        <f>""</f>
        <v/>
      </c>
      <c r="AN951" s="4" t="str">
        <f>""</f>
        <v/>
      </c>
      <c r="AO951" s="4" t="str">
        <f>""</f>
        <v/>
      </c>
      <c r="AP951" s="4" t="str">
        <f>""</f>
        <v/>
      </c>
      <c r="AQ951" s="4" t="str">
        <f>""</f>
        <v/>
      </c>
      <c r="AR951" s="4" t="str">
        <f>""</f>
        <v/>
      </c>
      <c r="AS951" s="4" t="str">
        <f>""</f>
        <v/>
      </c>
    </row>
    <row r="952" spans="1:45" x14ac:dyDescent="0.25">
      <c r="A952" s="15"/>
      <c r="B952" s="17"/>
      <c r="C952" s="17"/>
      <c r="D952" s="17"/>
      <c r="E952" s="17"/>
      <c r="F952" s="17"/>
      <c r="G952" s="17"/>
      <c r="I952" s="8" t="s">
        <v>39</v>
      </c>
      <c r="J952" s="8"/>
      <c r="K952" s="8"/>
      <c r="L952" s="8"/>
      <c r="M952" s="8"/>
      <c r="N952" s="8"/>
      <c r="O952" s="8"/>
      <c r="P952" s="8">
        <v>15</v>
      </c>
      <c r="Q952" s="8">
        <v>15</v>
      </c>
      <c r="R952" s="8"/>
      <c r="S952" s="8">
        <v>15</v>
      </c>
      <c r="T952" s="8">
        <v>15</v>
      </c>
      <c r="U952" s="8"/>
      <c r="V952" s="8"/>
      <c r="W952" s="8"/>
      <c r="X952" s="8">
        <v>2</v>
      </c>
      <c r="Y952" s="8">
        <v>2</v>
      </c>
      <c r="Z952" s="8"/>
      <c r="AA952" s="8">
        <v>2</v>
      </c>
      <c r="AB952" s="8">
        <v>2</v>
      </c>
      <c r="AC952" s="8">
        <v>2</v>
      </c>
      <c r="AD952" s="8">
        <v>2</v>
      </c>
      <c r="AE952" s="8">
        <v>0.99</v>
      </c>
      <c r="AF952" s="8">
        <v>0</v>
      </c>
      <c r="AI952" s="4" t="str">
        <f>""</f>
        <v/>
      </c>
      <c r="AJ952" s="4" t="str">
        <f>""</f>
        <v/>
      </c>
      <c r="AK952" s="4" t="str">
        <f>""</f>
        <v/>
      </c>
      <c r="AL952" s="4" t="str">
        <f>""</f>
        <v/>
      </c>
      <c r="AM952" s="4" t="str">
        <f>""</f>
        <v/>
      </c>
      <c r="AN952" s="4" t="str">
        <f>""</f>
        <v/>
      </c>
      <c r="AO952" s="4" t="str">
        <f>""</f>
        <v/>
      </c>
      <c r="AP952" s="4" t="str">
        <f>""</f>
        <v/>
      </c>
      <c r="AQ952" s="4" t="str">
        <f>""</f>
        <v/>
      </c>
      <c r="AR952" s="4" t="str">
        <f>""</f>
        <v/>
      </c>
      <c r="AS952" s="4" t="str">
        <f>""</f>
        <v/>
      </c>
    </row>
    <row r="953" spans="1:45" x14ac:dyDescent="0.25">
      <c r="A953" s="15"/>
      <c r="B953" s="17"/>
      <c r="C953" s="17"/>
      <c r="D953" s="17"/>
      <c r="E953" s="17"/>
      <c r="F953" s="17"/>
      <c r="G953" s="17"/>
      <c r="I953" s="8" t="s">
        <v>40</v>
      </c>
      <c r="J953" s="8"/>
      <c r="K953" s="8"/>
      <c r="L953" s="8"/>
      <c r="M953" s="8"/>
      <c r="N953" s="8"/>
      <c r="O953" s="8"/>
      <c r="P953" s="8">
        <v>1.5</v>
      </c>
      <c r="Q953" s="8">
        <v>1.5</v>
      </c>
      <c r="R953" s="8">
        <f>2*$K$2</f>
        <v>0.02</v>
      </c>
      <c r="S953" s="8">
        <v>1.5</v>
      </c>
      <c r="T953" s="8">
        <v>1.5</v>
      </c>
      <c r="U953" s="8">
        <f>2*$K$2</f>
        <v>0.02</v>
      </c>
      <c r="V953" s="8"/>
      <c r="W953" s="8"/>
      <c r="X953" s="8">
        <f t="shared" ref="X953:Y953" si="116">2*$K$2</f>
        <v>0.02</v>
      </c>
      <c r="Y953" s="8">
        <f t="shared" si="116"/>
        <v>0.02</v>
      </c>
      <c r="Z953" s="8"/>
      <c r="AA953" s="8">
        <f t="shared" ref="AA953:AD953" si="117">2*$K$2</f>
        <v>0.02</v>
      </c>
      <c r="AB953" s="8">
        <f t="shared" si="117"/>
        <v>0.02</v>
      </c>
      <c r="AC953" s="8">
        <f t="shared" si="117"/>
        <v>0.02</v>
      </c>
      <c r="AD953" s="8">
        <f t="shared" si="117"/>
        <v>0.02</v>
      </c>
      <c r="AE953" s="8">
        <v>0</v>
      </c>
      <c r="AF953" s="8">
        <v>-0.3</v>
      </c>
      <c r="AI953" s="4" t="str">
        <f>""</f>
        <v/>
      </c>
      <c r="AJ953" s="4" t="str">
        <f>""</f>
        <v/>
      </c>
      <c r="AK953" s="4" t="str">
        <f>""</f>
        <v/>
      </c>
      <c r="AL953" s="4" t="str">
        <f>""</f>
        <v/>
      </c>
      <c r="AM953" s="4" t="str">
        <f>""</f>
        <v/>
      </c>
      <c r="AN953" s="4" t="str">
        <f>""</f>
        <v/>
      </c>
      <c r="AO953" s="4" t="str">
        <f>""</f>
        <v/>
      </c>
      <c r="AP953" s="4" t="str">
        <f>""</f>
        <v/>
      </c>
      <c r="AQ953" s="4" t="str">
        <f>""</f>
        <v/>
      </c>
      <c r="AR953" s="4" t="str">
        <f>""</f>
        <v/>
      </c>
      <c r="AS953" s="4" t="str">
        <f>""</f>
        <v/>
      </c>
    </row>
    <row r="954" spans="1:45" x14ac:dyDescent="0.25">
      <c r="A954" s="24" t="s">
        <v>41</v>
      </c>
      <c r="B954" s="18" t="s">
        <v>100</v>
      </c>
      <c r="C954" s="18">
        <v>26</v>
      </c>
      <c r="D954" s="18">
        <v>660</v>
      </c>
      <c r="E954" s="18" t="s">
        <v>120</v>
      </c>
      <c r="F954" s="18">
        <v>1</v>
      </c>
      <c r="G954" s="18" t="str">
        <f>B954&amp;C954&amp;D954&amp;E954&amp;F954</f>
        <v>PSS26660ND1</v>
      </c>
      <c r="H954" s="4" t="s">
        <v>9</v>
      </c>
      <c r="I954" s="4">
        <v>1</v>
      </c>
      <c r="J954" s="4">
        <v>1</v>
      </c>
      <c r="K954" s="4">
        <v>0</v>
      </c>
      <c r="L954" s="4">
        <v>3</v>
      </c>
      <c r="M954" s="4">
        <v>0</v>
      </c>
      <c r="N954" s="4">
        <v>5</v>
      </c>
      <c r="O954" s="4">
        <v>1</v>
      </c>
      <c r="P954" s="4">
        <v>2.5</v>
      </c>
      <c r="Q954" s="4">
        <v>2.5</v>
      </c>
      <c r="R954" s="4">
        <v>0</v>
      </c>
      <c r="S954" s="4">
        <v>2.5</v>
      </c>
      <c r="T954" s="4">
        <v>0</v>
      </c>
      <c r="U954" s="4">
        <v>2.5</v>
      </c>
      <c r="V954" s="4">
        <v>0.39</v>
      </c>
      <c r="W954" s="4">
        <v>1</v>
      </c>
      <c r="X954" s="4">
        <v>0</v>
      </c>
      <c r="Y954" s="4">
        <v>0.1</v>
      </c>
      <c r="Z954" s="4">
        <v>6.5</v>
      </c>
      <c r="AA954" s="4">
        <v>0.44</v>
      </c>
      <c r="AB954" s="4">
        <v>0.08</v>
      </c>
      <c r="AC954" s="4">
        <v>0.2</v>
      </c>
      <c r="AD954" s="4">
        <v>0.98</v>
      </c>
      <c r="AE954" s="4">
        <v>0.1</v>
      </c>
      <c r="AF954" s="4">
        <v>-0.1</v>
      </c>
      <c r="AG954" s="4" t="s">
        <v>1</v>
      </c>
      <c r="AH954" s="4" t="s">
        <v>1</v>
      </c>
      <c r="AI954" s="4" t="str">
        <f>""</f>
        <v/>
      </c>
      <c r="AJ954" s="4" t="str">
        <f>""</f>
        <v/>
      </c>
      <c r="AK954" s="4" t="str">
        <f>""</f>
        <v/>
      </c>
      <c r="AL954" s="4" t="str">
        <f>""</f>
        <v/>
      </c>
      <c r="AM954" s="4" t="str">
        <f>""</f>
        <v/>
      </c>
      <c r="AN954" s="4" t="str">
        <f>""</f>
        <v/>
      </c>
      <c r="AO954" s="4" t="str">
        <f>""</f>
        <v/>
      </c>
      <c r="AP954" s="4" t="str">
        <f>""</f>
        <v/>
      </c>
      <c r="AQ954" s="4" t="str">
        <f>""</f>
        <v/>
      </c>
      <c r="AR954" s="4" t="str">
        <f>""</f>
        <v/>
      </c>
      <c r="AS954" s="4" t="str">
        <f>""</f>
        <v/>
      </c>
    </row>
    <row r="955" spans="1:45" x14ac:dyDescent="0.25">
      <c r="AC955" s="4" t="str">
        <f>""</f>
        <v/>
      </c>
      <c r="AD955" s="4" t="str">
        <f>""</f>
        <v/>
      </c>
      <c r="AE955" s="4" t="str">
        <f>""</f>
        <v/>
      </c>
      <c r="AF955" s="4" t="str">
        <f>""</f>
        <v/>
      </c>
      <c r="AG955" s="4" t="str">
        <f>""</f>
        <v/>
      </c>
      <c r="AH955" s="4" t="str">
        <f>""</f>
        <v/>
      </c>
      <c r="AI955" s="4" t="str">
        <f>""</f>
        <v/>
      </c>
      <c r="AJ955" s="4" t="str">
        <f>""</f>
        <v/>
      </c>
      <c r="AK955" s="4" t="str">
        <f>""</f>
        <v/>
      </c>
      <c r="AL955" s="4" t="str">
        <f>""</f>
        <v/>
      </c>
      <c r="AM955" s="4" t="str">
        <f>""</f>
        <v/>
      </c>
      <c r="AN955" s="4" t="str">
        <f>""</f>
        <v/>
      </c>
      <c r="AO955" s="4" t="str">
        <f>""</f>
        <v/>
      </c>
      <c r="AP955" s="4" t="str">
        <f>""</f>
        <v/>
      </c>
      <c r="AQ955" s="4" t="str">
        <f>""</f>
        <v/>
      </c>
      <c r="AR955" s="4" t="str">
        <f>""</f>
        <v/>
      </c>
      <c r="AS955" s="4" t="str">
        <f>""</f>
        <v/>
      </c>
    </row>
    <row r="956" spans="1:45" x14ac:dyDescent="0.25">
      <c r="A956" s="27" t="s">
        <v>181</v>
      </c>
      <c r="B956" s="9"/>
      <c r="C956" s="9"/>
      <c r="D956" s="9"/>
      <c r="E956" s="9"/>
      <c r="F956" s="9"/>
      <c r="G956" s="16"/>
      <c r="H956" s="14" t="s">
        <v>25</v>
      </c>
      <c r="I956" s="7" t="s">
        <v>26</v>
      </c>
      <c r="J956" s="7" t="s">
        <v>103</v>
      </c>
      <c r="K956" s="7" t="s">
        <v>104</v>
      </c>
      <c r="L956" s="7" t="s">
        <v>105</v>
      </c>
      <c r="M956" s="7" t="s">
        <v>106</v>
      </c>
      <c r="N956" s="7" t="s">
        <v>107</v>
      </c>
      <c r="O956" s="7" t="s">
        <v>108</v>
      </c>
      <c r="P956" s="7" t="s">
        <v>109</v>
      </c>
      <c r="Q956" s="7" t="s">
        <v>110</v>
      </c>
      <c r="R956" s="7" t="s">
        <v>111</v>
      </c>
      <c r="S956" s="7" t="s">
        <v>112</v>
      </c>
      <c r="T956" s="7" t="s">
        <v>113</v>
      </c>
      <c r="U956" s="7" t="s">
        <v>114</v>
      </c>
      <c r="V956" s="7" t="s">
        <v>115</v>
      </c>
      <c r="W956" s="7" t="s">
        <v>116</v>
      </c>
      <c r="X956" s="7" t="s">
        <v>117</v>
      </c>
      <c r="Y956" s="7" t="s">
        <v>118</v>
      </c>
      <c r="Z956" s="7" t="s">
        <v>119</v>
      </c>
      <c r="AC956" s="4" t="str">
        <f>""</f>
        <v/>
      </c>
      <c r="AD956" s="4" t="str">
        <f>""</f>
        <v/>
      </c>
      <c r="AE956" s="4" t="str">
        <f>""</f>
        <v/>
      </c>
      <c r="AF956" s="4" t="str">
        <f>""</f>
        <v/>
      </c>
      <c r="AG956" s="4" t="str">
        <f>""</f>
        <v/>
      </c>
      <c r="AH956" s="4" t="str">
        <f>""</f>
        <v/>
      </c>
      <c r="AI956" s="4" t="str">
        <f>""</f>
        <v/>
      </c>
      <c r="AJ956" s="4" t="str">
        <f>""</f>
        <v/>
      </c>
      <c r="AK956" s="4" t="str">
        <f>""</f>
        <v/>
      </c>
      <c r="AL956" s="4" t="str">
        <f>""</f>
        <v/>
      </c>
      <c r="AM956" s="4" t="str">
        <f>""</f>
        <v/>
      </c>
      <c r="AN956" s="4" t="str">
        <f>""</f>
        <v/>
      </c>
      <c r="AO956" s="4" t="str">
        <f>""</f>
        <v/>
      </c>
      <c r="AP956" s="4" t="str">
        <f>""</f>
        <v/>
      </c>
      <c r="AQ956" s="4" t="str">
        <f>""</f>
        <v/>
      </c>
      <c r="AR956" s="4" t="str">
        <f>""</f>
        <v/>
      </c>
      <c r="AS956" s="4" t="str">
        <f>""</f>
        <v/>
      </c>
    </row>
    <row r="957" spans="1:45" x14ac:dyDescent="0.25">
      <c r="A957" s="25"/>
      <c r="B957" s="10"/>
      <c r="C957" s="10"/>
      <c r="D957" s="10"/>
      <c r="E957" s="10"/>
      <c r="F957" s="10"/>
      <c r="G957" s="17"/>
      <c r="I957" s="8" t="s">
        <v>39</v>
      </c>
      <c r="J957" s="8">
        <v>0.5</v>
      </c>
      <c r="K957" s="8">
        <v>75</v>
      </c>
      <c r="L957" s="8">
        <v>75</v>
      </c>
      <c r="M957" s="8">
        <v>10</v>
      </c>
      <c r="N957" s="8">
        <v>0</v>
      </c>
      <c r="O957" s="8">
        <v>1</v>
      </c>
      <c r="P957" s="8">
        <v>1.2</v>
      </c>
      <c r="Q957" s="8">
        <v>18</v>
      </c>
      <c r="R957" s="8">
        <v>118</v>
      </c>
      <c r="S957" s="8">
        <v>0</v>
      </c>
      <c r="T957" s="8">
        <v>1.1000000000000001</v>
      </c>
      <c r="U957" s="8">
        <v>10</v>
      </c>
      <c r="V957" s="8">
        <v>1.1000000000000001</v>
      </c>
      <c r="W957" s="8">
        <v>20</v>
      </c>
      <c r="X957" s="8">
        <v>1</v>
      </c>
      <c r="Y957" s="8">
        <v>0.5</v>
      </c>
      <c r="Z957" s="8">
        <v>90</v>
      </c>
      <c r="AC957" s="4" t="str">
        <f>""</f>
        <v/>
      </c>
      <c r="AD957" s="4" t="str">
        <f>""</f>
        <v/>
      </c>
      <c r="AE957" s="4" t="str">
        <f>""</f>
        <v/>
      </c>
      <c r="AF957" s="4" t="str">
        <f>""</f>
        <v/>
      </c>
      <c r="AG957" s="4" t="str">
        <f>""</f>
        <v/>
      </c>
      <c r="AH957" s="4" t="str">
        <f>""</f>
        <v/>
      </c>
      <c r="AI957" s="4" t="str">
        <f>""</f>
        <v/>
      </c>
      <c r="AJ957" s="4" t="str">
        <f>""</f>
        <v/>
      </c>
      <c r="AK957" s="4" t="str">
        <f>""</f>
        <v/>
      </c>
      <c r="AL957" s="4" t="str">
        <f>""</f>
        <v/>
      </c>
      <c r="AM957" s="4" t="str">
        <f>""</f>
        <v/>
      </c>
      <c r="AN957" s="4" t="str">
        <f>""</f>
        <v/>
      </c>
      <c r="AO957" s="4" t="str">
        <f>""</f>
        <v/>
      </c>
      <c r="AP957" s="4" t="str">
        <f>""</f>
        <v/>
      </c>
      <c r="AQ957" s="4" t="str">
        <f>""</f>
        <v/>
      </c>
      <c r="AR957" s="4" t="str">
        <f>""</f>
        <v/>
      </c>
      <c r="AS957" s="4" t="str">
        <f>""</f>
        <v/>
      </c>
    </row>
    <row r="958" spans="1:45" x14ac:dyDescent="0.25">
      <c r="A958" s="25"/>
      <c r="B958" s="10"/>
      <c r="C958" s="10"/>
      <c r="D958" s="10"/>
      <c r="E958" s="10"/>
      <c r="F958" s="10"/>
      <c r="G958" s="17"/>
      <c r="I958" s="9" t="s">
        <v>40</v>
      </c>
      <c r="J958" s="8">
        <v>0</v>
      </c>
      <c r="K958" s="8">
        <v>0</v>
      </c>
      <c r="L958" s="8">
        <v>0</v>
      </c>
      <c r="M958" s="8">
        <v>0.8</v>
      </c>
      <c r="N958" s="8">
        <v>-6</v>
      </c>
      <c r="O958" s="8">
        <v>0</v>
      </c>
      <c r="P958" s="8">
        <v>0</v>
      </c>
      <c r="Q958" s="8">
        <v>0</v>
      </c>
      <c r="R958" s="8">
        <v>0.8</v>
      </c>
      <c r="S958" s="8">
        <v>-118</v>
      </c>
      <c r="T958" s="8">
        <v>0</v>
      </c>
      <c r="U958" s="8">
        <v>1</v>
      </c>
      <c r="V958" s="8">
        <v>0</v>
      </c>
      <c r="W958" s="8">
        <v>1</v>
      </c>
      <c r="X958" s="8">
        <v>0</v>
      </c>
      <c r="Y958" s="8">
        <v>0</v>
      </c>
      <c r="Z958" s="8">
        <v>-90</v>
      </c>
      <c r="AC958" s="4" t="str">
        <f>""</f>
        <v/>
      </c>
      <c r="AD958" s="4" t="str">
        <f>""</f>
        <v/>
      </c>
      <c r="AE958" s="4" t="str">
        <f>""</f>
        <v/>
      </c>
      <c r="AF958" s="4" t="str">
        <f>""</f>
        <v/>
      </c>
      <c r="AG958" s="4" t="str">
        <f>""</f>
        <v/>
      </c>
      <c r="AH958" s="4" t="str">
        <f>""</f>
        <v/>
      </c>
      <c r="AI958" s="4" t="str">
        <f>""</f>
        <v/>
      </c>
      <c r="AJ958" s="4" t="str">
        <f>""</f>
        <v/>
      </c>
      <c r="AK958" s="4" t="str">
        <f>""</f>
        <v/>
      </c>
      <c r="AL958" s="4" t="str">
        <f>""</f>
        <v/>
      </c>
      <c r="AM958" s="4" t="str">
        <f>""</f>
        <v/>
      </c>
      <c r="AN958" s="4" t="str">
        <f>""</f>
        <v/>
      </c>
      <c r="AO958" s="4" t="str">
        <f>""</f>
        <v/>
      </c>
      <c r="AP958" s="4" t="str">
        <f>""</f>
        <v/>
      </c>
      <c r="AQ958" s="4" t="str">
        <f>""</f>
        <v/>
      </c>
      <c r="AR958" s="4" t="str">
        <f>""</f>
        <v/>
      </c>
      <c r="AS958" s="4" t="str">
        <f>""</f>
        <v/>
      </c>
    </row>
    <row r="959" spans="1:45" x14ac:dyDescent="0.25">
      <c r="A959" s="22" t="s">
        <v>41</v>
      </c>
      <c r="B959" s="18" t="s">
        <v>42</v>
      </c>
      <c r="C959" s="18">
        <v>26</v>
      </c>
      <c r="D959" s="18">
        <v>622</v>
      </c>
      <c r="E959" s="18" t="s">
        <v>120</v>
      </c>
      <c r="F959" s="18">
        <v>1</v>
      </c>
      <c r="G959" s="18" t="str">
        <f>B959&amp;C959&amp;D959&amp;E959&amp;F959</f>
        <v>AVR26622ND1</v>
      </c>
      <c r="H959" s="4" t="s">
        <v>3</v>
      </c>
      <c r="I959" s="4">
        <v>1</v>
      </c>
      <c r="J959" s="4">
        <v>0</v>
      </c>
      <c r="K959" s="4">
        <v>15</v>
      </c>
      <c r="L959" s="4">
        <v>15</v>
      </c>
      <c r="M959" s="4">
        <v>5</v>
      </c>
      <c r="N959" s="4">
        <v>-0.87</v>
      </c>
      <c r="O959" s="4">
        <v>0</v>
      </c>
      <c r="P959" s="4">
        <v>1</v>
      </c>
      <c r="Q959" s="4">
        <v>0</v>
      </c>
      <c r="R959" s="4">
        <v>99</v>
      </c>
      <c r="S959" s="4">
        <v>-99</v>
      </c>
      <c r="T959" s="4">
        <v>0</v>
      </c>
      <c r="U959" s="4">
        <v>9.3000000000000007</v>
      </c>
      <c r="V959" s="4">
        <v>0</v>
      </c>
      <c r="W959" s="4">
        <v>11.63</v>
      </c>
      <c r="X959" s="4">
        <v>0.113</v>
      </c>
      <c r="Y959" s="4">
        <v>0.124</v>
      </c>
      <c r="Z959" s="4">
        <v>0</v>
      </c>
      <c r="AA959" s="4" t="s">
        <v>1</v>
      </c>
      <c r="AB959" s="4" t="s">
        <v>1</v>
      </c>
      <c r="AC959" s="4" t="str">
        <f>""</f>
        <v/>
      </c>
      <c r="AD959" s="4" t="str">
        <f>""</f>
        <v/>
      </c>
      <c r="AE959" s="4" t="str">
        <f>""</f>
        <v/>
      </c>
      <c r="AF959" s="4" t="str">
        <f>""</f>
        <v/>
      </c>
      <c r="AG959" s="4" t="str">
        <f>""</f>
        <v/>
      </c>
      <c r="AH959" s="4" t="str">
        <f>""</f>
        <v/>
      </c>
      <c r="AI959" s="4" t="str">
        <f>""</f>
        <v/>
      </c>
      <c r="AJ959" s="4" t="str">
        <f>""</f>
        <v/>
      </c>
      <c r="AK959" s="4" t="str">
        <f>""</f>
        <v/>
      </c>
      <c r="AL959" s="4" t="str">
        <f>""</f>
        <v/>
      </c>
      <c r="AM959" s="4" t="str">
        <f>""</f>
        <v/>
      </c>
      <c r="AN959" s="4" t="str">
        <f>""</f>
        <v/>
      </c>
      <c r="AO959" s="4" t="str">
        <f>""</f>
        <v/>
      </c>
      <c r="AP959" s="4" t="str">
        <f>""</f>
        <v/>
      </c>
      <c r="AQ959" s="4" t="str">
        <f>""</f>
        <v/>
      </c>
      <c r="AR959" s="4" t="str">
        <f>""</f>
        <v/>
      </c>
      <c r="AS959" s="4" t="str">
        <f>""</f>
        <v/>
      </c>
    </row>
    <row r="960" spans="1:45" x14ac:dyDescent="0.25">
      <c r="A960" s="15"/>
      <c r="B960" s="16"/>
      <c r="C960" s="16"/>
      <c r="D960" s="16"/>
      <c r="E960" s="16"/>
      <c r="F960" s="16"/>
      <c r="G960" s="16"/>
      <c r="H960" s="30" t="s">
        <v>25</v>
      </c>
      <c r="I960" s="31" t="s">
        <v>26</v>
      </c>
      <c r="J960" s="7" t="s">
        <v>44</v>
      </c>
      <c r="K960" s="7" t="s">
        <v>45</v>
      </c>
      <c r="L960" s="7" t="s">
        <v>46</v>
      </c>
      <c r="M960" s="7" t="s">
        <v>46</v>
      </c>
      <c r="N960" s="7" t="s">
        <v>47</v>
      </c>
      <c r="O960" s="7" t="s">
        <v>48</v>
      </c>
      <c r="P960" s="7" t="s">
        <v>49</v>
      </c>
      <c r="Q960" s="7" t="s">
        <v>50</v>
      </c>
      <c r="R960" s="7" t="s">
        <v>51</v>
      </c>
      <c r="S960" s="7" t="s">
        <v>121</v>
      </c>
      <c r="T960" s="7" t="s">
        <v>52</v>
      </c>
      <c r="U960" s="7" t="s">
        <v>53</v>
      </c>
      <c r="V960" s="7" t="s">
        <v>54</v>
      </c>
      <c r="W960" s="7" t="s">
        <v>55</v>
      </c>
      <c r="Z960" s="4" t="str">
        <f>""</f>
        <v/>
      </c>
      <c r="AA960" s="4" t="str">
        <f>""</f>
        <v/>
      </c>
      <c r="AB960" s="4" t="str">
        <f>""</f>
        <v/>
      </c>
      <c r="AC960" s="4" t="str">
        <f>""</f>
        <v/>
      </c>
      <c r="AD960" s="4" t="str">
        <f>""</f>
        <v/>
      </c>
      <c r="AE960" s="4" t="str">
        <f>""</f>
        <v/>
      </c>
      <c r="AF960" s="4" t="str">
        <f>""</f>
        <v/>
      </c>
      <c r="AG960" s="4" t="str">
        <f>""</f>
        <v/>
      </c>
      <c r="AH960" s="4" t="str">
        <f>""</f>
        <v/>
      </c>
      <c r="AI960" s="4" t="str">
        <f>""</f>
        <v/>
      </c>
      <c r="AJ960" s="4" t="str">
        <f>""</f>
        <v/>
      </c>
      <c r="AK960" s="4" t="str">
        <f>""</f>
        <v/>
      </c>
      <c r="AL960" s="4" t="str">
        <f>""</f>
        <v/>
      </c>
      <c r="AM960" s="4" t="str">
        <f>""</f>
        <v/>
      </c>
      <c r="AN960" s="4" t="str">
        <f>""</f>
        <v/>
      </c>
      <c r="AO960" s="4" t="str">
        <f>""</f>
        <v/>
      </c>
      <c r="AP960" s="4" t="str">
        <f>""</f>
        <v/>
      </c>
      <c r="AQ960" s="4" t="str">
        <f>""</f>
        <v/>
      </c>
      <c r="AR960" s="4" t="str">
        <f>""</f>
        <v/>
      </c>
      <c r="AS960" s="4" t="str">
        <f>""</f>
        <v/>
      </c>
    </row>
    <row r="961" spans="1:45" x14ac:dyDescent="0.25">
      <c r="A961" s="15"/>
      <c r="B961" s="17"/>
      <c r="C961" s="17"/>
      <c r="D961" s="17"/>
      <c r="E961" s="17"/>
      <c r="F961" s="17"/>
      <c r="G961" s="17"/>
      <c r="I961" s="8" t="s">
        <v>39</v>
      </c>
      <c r="J961" s="8">
        <v>10</v>
      </c>
      <c r="K961" s="8">
        <v>0.2</v>
      </c>
      <c r="L961" s="8">
        <v>0.2</v>
      </c>
      <c r="M961" s="8">
        <v>0.2</v>
      </c>
      <c r="N961" s="8">
        <v>10</v>
      </c>
      <c r="O961" s="8">
        <v>3</v>
      </c>
      <c r="P961" s="8">
        <v>2.5</v>
      </c>
      <c r="Q961" s="8"/>
      <c r="R961" s="8"/>
      <c r="S961" s="8"/>
      <c r="T961" s="8"/>
      <c r="U961" s="8"/>
      <c r="V961" s="8"/>
      <c r="W961" s="8"/>
      <c r="Z961" s="4" t="str">
        <f>""</f>
        <v/>
      </c>
      <c r="AA961" s="4" t="str">
        <f>""</f>
        <v/>
      </c>
      <c r="AB961" s="4" t="str">
        <f>""</f>
        <v/>
      </c>
      <c r="AC961" s="4" t="str">
        <f>""</f>
        <v/>
      </c>
      <c r="AD961" s="4" t="str">
        <f>""</f>
        <v/>
      </c>
      <c r="AE961" s="4" t="str">
        <f>""</f>
        <v/>
      </c>
      <c r="AF961" s="4" t="str">
        <f>""</f>
        <v/>
      </c>
      <c r="AG961" s="4" t="str">
        <f>""</f>
        <v/>
      </c>
      <c r="AH961" s="4" t="str">
        <f>""</f>
        <v/>
      </c>
      <c r="AI961" s="4" t="str">
        <f>""</f>
        <v/>
      </c>
      <c r="AJ961" s="4" t="str">
        <f>""</f>
        <v/>
      </c>
      <c r="AK961" s="4" t="str">
        <f>""</f>
        <v/>
      </c>
      <c r="AL961" s="4" t="str">
        <f>""</f>
        <v/>
      </c>
      <c r="AM961" s="4" t="str">
        <f>""</f>
        <v/>
      </c>
      <c r="AN961" s="4" t="str">
        <f>""</f>
        <v/>
      </c>
      <c r="AO961" s="4" t="str">
        <f>""</f>
        <v/>
      </c>
      <c r="AP961" s="4" t="str">
        <f>""</f>
        <v/>
      </c>
      <c r="AQ961" s="4" t="str">
        <f>""</f>
        <v/>
      </c>
      <c r="AR961" s="4" t="str">
        <f>""</f>
        <v/>
      </c>
      <c r="AS961" s="4" t="str">
        <f>""</f>
        <v/>
      </c>
    </row>
    <row r="962" spans="1:45" x14ac:dyDescent="0.25">
      <c r="A962" s="15"/>
      <c r="B962" s="17"/>
      <c r="C962" s="17"/>
      <c r="D962" s="17"/>
      <c r="E962" s="17"/>
      <c r="F962" s="17"/>
      <c r="G962" s="17"/>
      <c r="I962" s="8" t="s">
        <v>40</v>
      </c>
      <c r="J962" s="8">
        <v>1</v>
      </c>
      <c r="K962" s="8">
        <f>4*$K$2</f>
        <v>0.04</v>
      </c>
      <c r="L962" s="8">
        <f>4*$K$2</f>
        <v>0.04</v>
      </c>
      <c r="M962" s="8">
        <f>4*$K$2</f>
        <v>0.04</v>
      </c>
      <c r="N962" s="8">
        <v>1</v>
      </c>
      <c r="O962" s="8">
        <v>0</v>
      </c>
      <c r="P962" s="8"/>
      <c r="Q962" s="8"/>
      <c r="R962" s="8"/>
      <c r="S962" s="8"/>
      <c r="T962" s="8"/>
      <c r="U962" s="8"/>
      <c r="V962" s="8">
        <v>0</v>
      </c>
      <c r="W962" s="8"/>
      <c r="Z962" s="4" t="str">
        <f>""</f>
        <v/>
      </c>
      <c r="AA962" s="4" t="str">
        <f>""</f>
        <v/>
      </c>
      <c r="AB962" s="4" t="str">
        <f>""</f>
        <v/>
      </c>
      <c r="AC962" s="4" t="str">
        <f>""</f>
        <v/>
      </c>
      <c r="AD962" s="4" t="str">
        <f>""</f>
        <v/>
      </c>
      <c r="AE962" s="4" t="str">
        <f>""</f>
        <v/>
      </c>
      <c r="AF962" s="4" t="str">
        <f>""</f>
        <v/>
      </c>
      <c r="AG962" s="4" t="str">
        <f>""</f>
        <v/>
      </c>
      <c r="AH962" s="4" t="str">
        <f>""</f>
        <v/>
      </c>
      <c r="AI962" s="4" t="str">
        <f>""</f>
        <v/>
      </c>
      <c r="AJ962" s="4" t="str">
        <f>""</f>
        <v/>
      </c>
      <c r="AK962" s="4" t="str">
        <f>""</f>
        <v/>
      </c>
      <c r="AL962" s="4" t="str">
        <f>""</f>
        <v/>
      </c>
      <c r="AM962" s="4" t="str">
        <f>""</f>
        <v/>
      </c>
      <c r="AN962" s="4" t="str">
        <f>""</f>
        <v/>
      </c>
      <c r="AO962" s="4" t="str">
        <f>""</f>
        <v/>
      </c>
      <c r="AP962" s="4" t="str">
        <f>""</f>
        <v/>
      </c>
      <c r="AQ962" s="4" t="str">
        <f>""</f>
        <v/>
      </c>
      <c r="AR962" s="4" t="str">
        <f>""</f>
        <v/>
      </c>
      <c r="AS962" s="4" t="str">
        <f>""</f>
        <v/>
      </c>
    </row>
    <row r="963" spans="1:45" x14ac:dyDescent="0.25">
      <c r="A963" s="23" t="s">
        <v>41</v>
      </c>
      <c r="B963" s="18" t="s">
        <v>62</v>
      </c>
      <c r="C963" s="18">
        <v>26</v>
      </c>
      <c r="D963" s="18">
        <v>622</v>
      </c>
      <c r="E963" s="18" t="s">
        <v>120</v>
      </c>
      <c r="F963" s="18">
        <v>1</v>
      </c>
      <c r="G963" s="18" t="str">
        <f>B963&amp;C963&amp;D963&amp;E963&amp;F963</f>
        <v>GEN26622ND1</v>
      </c>
      <c r="H963" s="4" t="s">
        <v>2</v>
      </c>
      <c r="I963" s="4">
        <v>1</v>
      </c>
      <c r="J963" s="4">
        <v>4</v>
      </c>
      <c r="K963" s="4">
        <v>0.04</v>
      </c>
      <c r="L963" s="4">
        <v>0.5</v>
      </c>
      <c r="M963" s="4">
        <v>7.0000000000000007E-2</v>
      </c>
      <c r="N963" s="4">
        <v>2.8</v>
      </c>
      <c r="O963" s="4">
        <v>0</v>
      </c>
      <c r="P963" s="4">
        <v>1.8</v>
      </c>
      <c r="Q963" s="4">
        <v>1.75</v>
      </c>
      <c r="R963" s="4">
        <v>0.3</v>
      </c>
      <c r="S963" s="4">
        <v>0.65</v>
      </c>
      <c r="T963" s="4">
        <v>0.25600000000000001</v>
      </c>
      <c r="U963" s="4">
        <v>0.15</v>
      </c>
      <c r="V963" s="4">
        <v>5.7000000000000002E-2</v>
      </c>
      <c r="W963" s="4">
        <v>0.33</v>
      </c>
      <c r="X963" s="4" t="s">
        <v>1</v>
      </c>
      <c r="Y963" s="4" t="s">
        <v>1</v>
      </c>
      <c r="Z963" s="4" t="str">
        <f>""</f>
        <v/>
      </c>
      <c r="AA963" s="4" t="str">
        <f>""</f>
        <v/>
      </c>
      <c r="AB963" s="4" t="str">
        <f>""</f>
        <v/>
      </c>
      <c r="AC963" s="4" t="str">
        <f>""</f>
        <v/>
      </c>
      <c r="AD963" s="4" t="str">
        <f>""</f>
        <v/>
      </c>
      <c r="AE963" s="4" t="str">
        <f>""</f>
        <v/>
      </c>
      <c r="AF963" s="4" t="str">
        <f>""</f>
        <v/>
      </c>
      <c r="AG963" s="4" t="str">
        <f>""</f>
        <v/>
      </c>
      <c r="AH963" s="4" t="str">
        <f>""</f>
        <v/>
      </c>
      <c r="AI963" s="4" t="str">
        <f>""</f>
        <v/>
      </c>
      <c r="AJ963" s="4" t="str">
        <f>""</f>
        <v/>
      </c>
      <c r="AK963" s="4" t="str">
        <f>""</f>
        <v/>
      </c>
      <c r="AL963" s="4" t="str">
        <f>""</f>
        <v/>
      </c>
      <c r="AM963" s="4" t="str">
        <f>""</f>
        <v/>
      </c>
      <c r="AN963" s="4" t="str">
        <f>""</f>
        <v/>
      </c>
      <c r="AO963" s="4" t="str">
        <f>""</f>
        <v/>
      </c>
      <c r="AP963" s="4" t="str">
        <f>""</f>
        <v/>
      </c>
      <c r="AQ963" s="4" t="str">
        <f>""</f>
        <v/>
      </c>
      <c r="AR963" s="4" t="str">
        <f>""</f>
        <v/>
      </c>
      <c r="AS963" s="4" t="str">
        <f>""</f>
        <v/>
      </c>
    </row>
    <row r="964" spans="1:45" x14ac:dyDescent="0.25">
      <c r="A964" s="15"/>
      <c r="B964" s="16"/>
      <c r="C964" s="16"/>
      <c r="D964" s="16"/>
      <c r="E964" s="16"/>
      <c r="F964" s="16"/>
      <c r="G964" s="16"/>
      <c r="H964" s="14" t="s">
        <v>25</v>
      </c>
      <c r="I964" s="7" t="s">
        <v>26</v>
      </c>
      <c r="J964" s="7" t="s">
        <v>64</v>
      </c>
      <c r="K964" s="7" t="s">
        <v>94</v>
      </c>
      <c r="L964" s="7" t="s">
        <v>122</v>
      </c>
      <c r="M964" s="7" t="s">
        <v>123</v>
      </c>
      <c r="N964" s="7" t="s">
        <v>95</v>
      </c>
      <c r="O964" s="7" t="s">
        <v>96</v>
      </c>
      <c r="P964" s="7" t="s">
        <v>124</v>
      </c>
      <c r="Q964" s="7"/>
      <c r="R964" s="7"/>
      <c r="S964" s="7"/>
      <c r="T964" s="7"/>
      <c r="U964" s="7"/>
      <c r="X964" s="4" t="str">
        <f>""</f>
        <v/>
      </c>
      <c r="Y964" s="4" t="str">
        <f>""</f>
        <v/>
      </c>
      <c r="Z964" s="4" t="str">
        <f>""</f>
        <v/>
      </c>
      <c r="AA964" s="4" t="str">
        <f>""</f>
        <v/>
      </c>
      <c r="AB964" s="4" t="str">
        <f>""</f>
        <v/>
      </c>
      <c r="AC964" s="4" t="str">
        <f>""</f>
        <v/>
      </c>
      <c r="AD964" s="4" t="str">
        <f>""</f>
        <v/>
      </c>
      <c r="AE964" s="4" t="str">
        <f>""</f>
        <v/>
      </c>
      <c r="AF964" s="4" t="str">
        <f>""</f>
        <v/>
      </c>
      <c r="AG964" s="4" t="str">
        <f>""</f>
        <v/>
      </c>
      <c r="AH964" s="4" t="str">
        <f>""</f>
        <v/>
      </c>
      <c r="AI964" s="4" t="str">
        <f>""</f>
        <v/>
      </c>
      <c r="AJ964" s="4" t="str">
        <f>""</f>
        <v/>
      </c>
      <c r="AK964" s="4" t="str">
        <f>""</f>
        <v/>
      </c>
      <c r="AL964" s="4" t="str">
        <f>""</f>
        <v/>
      </c>
      <c r="AM964" s="4" t="str">
        <f>""</f>
        <v/>
      </c>
      <c r="AN964" s="4" t="str">
        <f>""</f>
        <v/>
      </c>
      <c r="AO964" s="4" t="str">
        <f>""</f>
        <v/>
      </c>
      <c r="AP964" s="4" t="str">
        <f>""</f>
        <v/>
      </c>
      <c r="AQ964" s="4" t="str">
        <f>""</f>
        <v/>
      </c>
      <c r="AR964" s="4" t="str">
        <f>""</f>
        <v/>
      </c>
      <c r="AS964" s="4" t="str">
        <f>""</f>
        <v/>
      </c>
    </row>
    <row r="965" spans="1:45" x14ac:dyDescent="0.25">
      <c r="A965" s="15"/>
      <c r="B965" s="17"/>
      <c r="C965" s="17"/>
      <c r="D965" s="17"/>
      <c r="E965" s="17"/>
      <c r="F965" s="17"/>
      <c r="G965" s="17"/>
      <c r="I965" s="8" t="s">
        <v>39</v>
      </c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X965" s="4" t="str">
        <f>""</f>
        <v/>
      </c>
      <c r="Y965" s="4" t="str">
        <f>""</f>
        <v/>
      </c>
      <c r="Z965" s="4" t="str">
        <f>""</f>
        <v/>
      </c>
      <c r="AA965" s="4" t="str">
        <f>""</f>
        <v/>
      </c>
      <c r="AB965" s="4" t="str">
        <f>""</f>
        <v/>
      </c>
      <c r="AC965" s="4" t="str">
        <f>""</f>
        <v/>
      </c>
      <c r="AD965" s="4" t="str">
        <f>""</f>
        <v/>
      </c>
      <c r="AE965" s="4" t="str">
        <f>""</f>
        <v/>
      </c>
      <c r="AF965" s="4" t="str">
        <f>""</f>
        <v/>
      </c>
      <c r="AG965" s="4" t="str">
        <f>""</f>
        <v/>
      </c>
      <c r="AH965" s="4" t="str">
        <f>""</f>
        <v/>
      </c>
      <c r="AI965" s="4" t="str">
        <f>""</f>
        <v/>
      </c>
      <c r="AJ965" s="4" t="str">
        <f>""</f>
        <v/>
      </c>
      <c r="AK965" s="4" t="str">
        <f>""</f>
        <v/>
      </c>
      <c r="AL965" s="4" t="str">
        <f>""</f>
        <v/>
      </c>
      <c r="AM965" s="4" t="str">
        <f>""</f>
        <v/>
      </c>
      <c r="AN965" s="4" t="str">
        <f>""</f>
        <v/>
      </c>
      <c r="AO965" s="4" t="str">
        <f>""</f>
        <v/>
      </c>
      <c r="AP965" s="4" t="str">
        <f>""</f>
        <v/>
      </c>
      <c r="AQ965" s="4" t="str">
        <f>""</f>
        <v/>
      </c>
      <c r="AR965" s="4" t="str">
        <f>""</f>
        <v/>
      </c>
      <c r="AS965" s="4" t="str">
        <f>""</f>
        <v/>
      </c>
    </row>
    <row r="966" spans="1:45" x14ac:dyDescent="0.25">
      <c r="A966" s="15"/>
      <c r="B966" s="17"/>
      <c r="C966" s="17"/>
      <c r="D966" s="17"/>
      <c r="E966" s="17"/>
      <c r="F966" s="17"/>
      <c r="G966" s="17"/>
      <c r="I966" s="8" t="s">
        <v>40</v>
      </c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X966" s="4" t="str">
        <f>""</f>
        <v/>
      </c>
      <c r="Y966" s="4" t="str">
        <f>""</f>
        <v/>
      </c>
      <c r="Z966" s="4" t="str">
        <f>""</f>
        <v/>
      </c>
      <c r="AA966" s="4" t="str">
        <f>""</f>
        <v/>
      </c>
      <c r="AB966" s="4" t="str">
        <f>""</f>
        <v/>
      </c>
      <c r="AC966" s="4" t="str">
        <f>""</f>
        <v/>
      </c>
      <c r="AD966" s="4" t="str">
        <f>""</f>
        <v/>
      </c>
      <c r="AE966" s="4" t="str">
        <f>""</f>
        <v/>
      </c>
      <c r="AF966" s="4" t="str">
        <f>""</f>
        <v/>
      </c>
      <c r="AG966" s="4" t="str">
        <f>""</f>
        <v/>
      </c>
      <c r="AH966" s="4" t="str">
        <f>""</f>
        <v/>
      </c>
      <c r="AI966" s="4" t="str">
        <f>""</f>
        <v/>
      </c>
      <c r="AJ966" s="4" t="str">
        <f>""</f>
        <v/>
      </c>
      <c r="AK966" s="4" t="str">
        <f>""</f>
        <v/>
      </c>
      <c r="AL966" s="4" t="str">
        <f>""</f>
        <v/>
      </c>
      <c r="AM966" s="4" t="str">
        <f>""</f>
        <v/>
      </c>
      <c r="AN966" s="4" t="str">
        <f>""</f>
        <v/>
      </c>
      <c r="AO966" s="4" t="str">
        <f>""</f>
        <v/>
      </c>
      <c r="AP966" s="4" t="str">
        <f>""</f>
        <v/>
      </c>
      <c r="AQ966" s="4" t="str">
        <f>""</f>
        <v/>
      </c>
      <c r="AR966" s="4" t="str">
        <f>""</f>
        <v/>
      </c>
      <c r="AS966" s="4" t="str">
        <f>""</f>
        <v/>
      </c>
    </row>
    <row r="967" spans="1:45" x14ac:dyDescent="0.25">
      <c r="A967" s="23" t="s">
        <v>41</v>
      </c>
      <c r="B967" s="18" t="s">
        <v>76</v>
      </c>
      <c r="C967" s="18">
        <v>26</v>
      </c>
      <c r="D967" s="18">
        <v>622</v>
      </c>
      <c r="E967" s="18" t="s">
        <v>120</v>
      </c>
      <c r="F967" s="18">
        <v>1</v>
      </c>
      <c r="G967" s="18" t="str">
        <f>B967&amp;C967&amp;D967&amp;E967&amp;F967</f>
        <v>GOV26622ND1</v>
      </c>
      <c r="H967" s="4" t="s">
        <v>7</v>
      </c>
      <c r="I967" s="4">
        <v>1</v>
      </c>
      <c r="J967" s="4">
        <v>0.05</v>
      </c>
      <c r="K967" s="4">
        <v>0.05</v>
      </c>
      <c r="L967" s="4">
        <v>0.9</v>
      </c>
      <c r="M967" s="4">
        <v>0.3</v>
      </c>
      <c r="N967" s="4">
        <v>3</v>
      </c>
      <c r="O967" s="4">
        <v>9</v>
      </c>
      <c r="P967" s="4">
        <v>0</v>
      </c>
      <c r="Q967" s="4" t="s">
        <v>1</v>
      </c>
      <c r="R967" s="4" t="s">
        <v>1</v>
      </c>
      <c r="S967" s="4" t="str">
        <f>""</f>
        <v/>
      </c>
      <c r="T967" s="4" t="str">
        <f>""</f>
        <v/>
      </c>
      <c r="U967" s="4" t="str">
        <f>""</f>
        <v/>
      </c>
      <c r="V967" s="4" t="str">
        <f>""</f>
        <v/>
      </c>
      <c r="W967" s="4" t="str">
        <f>""</f>
        <v/>
      </c>
      <c r="X967" s="4" t="str">
        <f>""</f>
        <v/>
      </c>
      <c r="Y967" s="4" t="str">
        <f>""</f>
        <v/>
      </c>
      <c r="Z967" s="4" t="str">
        <f>""</f>
        <v/>
      </c>
      <c r="AA967" s="4" t="str">
        <f>""</f>
        <v/>
      </c>
      <c r="AB967" s="4" t="str">
        <f>""</f>
        <v/>
      </c>
      <c r="AC967" s="4" t="str">
        <f>""</f>
        <v/>
      </c>
      <c r="AD967" s="4" t="str">
        <f>""</f>
        <v/>
      </c>
      <c r="AE967" s="4" t="str">
        <f>""</f>
        <v/>
      </c>
      <c r="AF967" s="4" t="str">
        <f>""</f>
        <v/>
      </c>
      <c r="AG967" s="4" t="str">
        <f>""</f>
        <v/>
      </c>
      <c r="AH967" s="4" t="str">
        <f>""</f>
        <v/>
      </c>
      <c r="AI967" s="4" t="str">
        <f>""</f>
        <v/>
      </c>
      <c r="AJ967" s="4" t="str">
        <f>""</f>
        <v/>
      </c>
      <c r="AK967" s="4" t="str">
        <f>""</f>
        <v/>
      </c>
      <c r="AL967" s="4" t="str">
        <f>""</f>
        <v/>
      </c>
      <c r="AM967" s="4" t="str">
        <f>""</f>
        <v/>
      </c>
      <c r="AN967" s="4" t="str">
        <f>""</f>
        <v/>
      </c>
      <c r="AO967" s="4" t="str">
        <f>""</f>
        <v/>
      </c>
      <c r="AP967" s="4" t="str">
        <f>""</f>
        <v/>
      </c>
      <c r="AQ967" s="4" t="str">
        <f>""</f>
        <v/>
      </c>
      <c r="AR967" s="4" t="str">
        <f>""</f>
        <v/>
      </c>
      <c r="AS967" s="4" t="str">
        <f>""</f>
        <v/>
      </c>
    </row>
    <row r="968" spans="1:45" x14ac:dyDescent="0.25">
      <c r="A968" s="15"/>
      <c r="B968" s="16"/>
      <c r="C968" s="16"/>
      <c r="D968" s="16"/>
      <c r="E968" s="16"/>
      <c r="F968" s="16"/>
      <c r="G968" s="16"/>
      <c r="H968" s="14" t="s">
        <v>25</v>
      </c>
      <c r="I968" s="7" t="s">
        <v>26</v>
      </c>
      <c r="J968" s="7" t="s">
        <v>77</v>
      </c>
      <c r="K968" s="7" t="s">
        <v>78</v>
      </c>
      <c r="L968" s="7" t="s">
        <v>79</v>
      </c>
      <c r="M968" s="7" t="s">
        <v>80</v>
      </c>
      <c r="N968" s="7" t="s">
        <v>81</v>
      </c>
      <c r="O968" s="7" t="s">
        <v>82</v>
      </c>
      <c r="P968" s="7" t="s">
        <v>83</v>
      </c>
      <c r="Q968" s="7" t="s">
        <v>84</v>
      </c>
      <c r="R968" s="7" t="s">
        <v>85</v>
      </c>
      <c r="S968" s="7" t="s">
        <v>86</v>
      </c>
      <c r="T968" s="7" t="s">
        <v>87</v>
      </c>
      <c r="U968" s="7" t="s">
        <v>88</v>
      </c>
      <c r="V968" s="7" t="s">
        <v>89</v>
      </c>
      <c r="W968" s="7" t="s">
        <v>90</v>
      </c>
      <c r="X968" s="7" t="s">
        <v>91</v>
      </c>
      <c r="Y968" s="7" t="s">
        <v>92</v>
      </c>
      <c r="Z968" s="7" t="s">
        <v>93</v>
      </c>
      <c r="AA968" s="7" t="s">
        <v>94</v>
      </c>
      <c r="AB968" s="7" t="s">
        <v>95</v>
      </c>
      <c r="AC968" s="7" t="s">
        <v>96</v>
      </c>
      <c r="AD968" s="7" t="s">
        <v>97</v>
      </c>
      <c r="AE968" s="7" t="s">
        <v>98</v>
      </c>
      <c r="AF968" s="7" t="s">
        <v>99</v>
      </c>
      <c r="AI968" s="4" t="str">
        <f>""</f>
        <v/>
      </c>
      <c r="AJ968" s="4" t="str">
        <f>""</f>
        <v/>
      </c>
      <c r="AK968" s="4" t="str">
        <f>""</f>
        <v/>
      </c>
      <c r="AL968" s="4" t="str">
        <f>""</f>
        <v/>
      </c>
      <c r="AM968" s="4" t="str">
        <f>""</f>
        <v/>
      </c>
      <c r="AN968" s="4" t="str">
        <f>""</f>
        <v/>
      </c>
      <c r="AO968" s="4" t="str">
        <f>""</f>
        <v/>
      </c>
      <c r="AP968" s="4" t="str">
        <f>""</f>
        <v/>
      </c>
      <c r="AQ968" s="4" t="str">
        <f>""</f>
        <v/>
      </c>
      <c r="AR968" s="4" t="str">
        <f>""</f>
        <v/>
      </c>
      <c r="AS968" s="4" t="str">
        <f>""</f>
        <v/>
      </c>
    </row>
    <row r="969" spans="1:45" x14ac:dyDescent="0.25">
      <c r="A969" s="15"/>
      <c r="B969" s="17"/>
      <c r="C969" s="17"/>
      <c r="D969" s="17"/>
      <c r="E969" s="17"/>
      <c r="F969" s="17"/>
      <c r="G969" s="17"/>
      <c r="I969" s="8" t="s">
        <v>39</v>
      </c>
      <c r="J969" s="8"/>
      <c r="K969" s="8"/>
      <c r="L969" s="8"/>
      <c r="M969" s="8"/>
      <c r="N969" s="8"/>
      <c r="O969" s="8"/>
      <c r="P969" s="8">
        <v>15</v>
      </c>
      <c r="Q969" s="8">
        <v>15</v>
      </c>
      <c r="R969" s="8"/>
      <c r="S969" s="8">
        <v>15</v>
      </c>
      <c r="T969" s="8">
        <v>15</v>
      </c>
      <c r="U969" s="8"/>
      <c r="V969" s="8"/>
      <c r="W969" s="8"/>
      <c r="X969" s="8">
        <v>2</v>
      </c>
      <c r="Y969" s="8">
        <v>2</v>
      </c>
      <c r="Z969" s="8"/>
      <c r="AA969" s="8">
        <v>2</v>
      </c>
      <c r="AB969" s="8">
        <v>2</v>
      </c>
      <c r="AC969" s="8">
        <v>2</v>
      </c>
      <c r="AD969" s="8">
        <v>2</v>
      </c>
      <c r="AE969" s="8">
        <v>0.99</v>
      </c>
      <c r="AF969" s="8">
        <v>0</v>
      </c>
      <c r="AI969" s="4" t="str">
        <f>""</f>
        <v/>
      </c>
      <c r="AJ969" s="4" t="str">
        <f>""</f>
        <v/>
      </c>
      <c r="AK969" s="4" t="str">
        <f>""</f>
        <v/>
      </c>
      <c r="AL969" s="4" t="str">
        <f>""</f>
        <v/>
      </c>
      <c r="AM969" s="4" t="str">
        <f>""</f>
        <v/>
      </c>
      <c r="AN969" s="4" t="str">
        <f>""</f>
        <v/>
      </c>
      <c r="AO969" s="4" t="str">
        <f>""</f>
        <v/>
      </c>
      <c r="AP969" s="4" t="str">
        <f>""</f>
        <v/>
      </c>
      <c r="AQ969" s="4" t="str">
        <f>""</f>
        <v/>
      </c>
      <c r="AR969" s="4" t="str">
        <f>""</f>
        <v/>
      </c>
      <c r="AS969" s="4" t="str">
        <f>""</f>
        <v/>
      </c>
    </row>
    <row r="970" spans="1:45" x14ac:dyDescent="0.25">
      <c r="A970" s="15"/>
      <c r="B970" s="17"/>
      <c r="C970" s="17"/>
      <c r="D970" s="17"/>
      <c r="E970" s="17"/>
      <c r="F970" s="17"/>
      <c r="G970" s="17"/>
      <c r="I970" s="8" t="s">
        <v>40</v>
      </c>
      <c r="J970" s="8"/>
      <c r="K970" s="8"/>
      <c r="L970" s="8"/>
      <c r="M970" s="8"/>
      <c r="N970" s="8"/>
      <c r="O970" s="8"/>
      <c r="P970" s="8">
        <v>1.5</v>
      </c>
      <c r="Q970" s="8">
        <v>1.5</v>
      </c>
      <c r="R970" s="8">
        <f>2*$K$2</f>
        <v>0.02</v>
      </c>
      <c r="S970" s="8">
        <v>1.5</v>
      </c>
      <c r="T970" s="8">
        <v>1.5</v>
      </c>
      <c r="U970" s="8">
        <f>2*$K$2</f>
        <v>0.02</v>
      </c>
      <c r="V970" s="8"/>
      <c r="W970" s="8"/>
      <c r="X970" s="8">
        <f t="shared" ref="X970:Y970" si="118">2*$K$2</f>
        <v>0.02</v>
      </c>
      <c r="Y970" s="8">
        <f t="shared" si="118"/>
        <v>0.02</v>
      </c>
      <c r="Z970" s="8"/>
      <c r="AA970" s="8">
        <f t="shared" ref="AA970:AD970" si="119">2*$K$2</f>
        <v>0.02</v>
      </c>
      <c r="AB970" s="8">
        <f t="shared" si="119"/>
        <v>0.02</v>
      </c>
      <c r="AC970" s="8">
        <f t="shared" si="119"/>
        <v>0.02</v>
      </c>
      <c r="AD970" s="8">
        <f t="shared" si="119"/>
        <v>0.02</v>
      </c>
      <c r="AE970" s="8">
        <v>0</v>
      </c>
      <c r="AF970" s="8">
        <v>-0.3</v>
      </c>
      <c r="AI970" s="4" t="str">
        <f>""</f>
        <v/>
      </c>
      <c r="AJ970" s="4" t="str">
        <f>""</f>
        <v/>
      </c>
      <c r="AK970" s="4" t="str">
        <f>""</f>
        <v/>
      </c>
      <c r="AL970" s="4" t="str">
        <f>""</f>
        <v/>
      </c>
      <c r="AM970" s="4" t="str">
        <f>""</f>
        <v/>
      </c>
      <c r="AN970" s="4" t="str">
        <f>""</f>
        <v/>
      </c>
      <c r="AO970" s="4" t="str">
        <f>""</f>
        <v/>
      </c>
      <c r="AP970" s="4" t="str">
        <f>""</f>
        <v/>
      </c>
      <c r="AQ970" s="4" t="str">
        <f>""</f>
        <v/>
      </c>
      <c r="AR970" s="4" t="str">
        <f>""</f>
        <v/>
      </c>
      <c r="AS970" s="4" t="str">
        <f>""</f>
        <v/>
      </c>
    </row>
    <row r="971" spans="1:45" x14ac:dyDescent="0.25">
      <c r="A971" s="24" t="s">
        <v>41</v>
      </c>
      <c r="B971" s="18" t="s">
        <v>100</v>
      </c>
      <c r="C971" s="18">
        <v>26</v>
      </c>
      <c r="D971" s="18">
        <v>622</v>
      </c>
      <c r="E971" s="18" t="s">
        <v>120</v>
      </c>
      <c r="F971" s="18">
        <v>1</v>
      </c>
      <c r="G971" s="18" t="str">
        <f>B971&amp;C971&amp;D971&amp;E971&amp;F971</f>
        <v>PSS26622ND1</v>
      </c>
      <c r="H971" s="4" t="s">
        <v>9</v>
      </c>
      <c r="I971" s="4">
        <v>1</v>
      </c>
      <c r="J971" s="4">
        <v>1</v>
      </c>
      <c r="K971" s="4">
        <v>0</v>
      </c>
      <c r="L971" s="4">
        <v>3</v>
      </c>
      <c r="M971" s="4">
        <v>0</v>
      </c>
      <c r="N971" s="4">
        <v>5</v>
      </c>
      <c r="O971" s="4">
        <v>1</v>
      </c>
      <c r="P971" s="4">
        <v>2.5</v>
      </c>
      <c r="Q971" s="4">
        <v>2.5</v>
      </c>
      <c r="R971" s="4">
        <v>0</v>
      </c>
      <c r="S971" s="4">
        <v>2.5</v>
      </c>
      <c r="T971" s="4">
        <v>0</v>
      </c>
      <c r="U971" s="4">
        <v>2.5</v>
      </c>
      <c r="V971" s="4">
        <v>0.39</v>
      </c>
      <c r="W971" s="4">
        <v>1</v>
      </c>
      <c r="X971" s="4">
        <v>0</v>
      </c>
      <c r="Y971" s="4">
        <v>0.1</v>
      </c>
      <c r="Z971" s="4">
        <v>6.5</v>
      </c>
      <c r="AA971" s="4">
        <v>0.44</v>
      </c>
      <c r="AB971" s="4">
        <v>0.08</v>
      </c>
      <c r="AC971" s="4">
        <v>0.2</v>
      </c>
      <c r="AD971" s="4">
        <v>0.98</v>
      </c>
      <c r="AE971" s="4">
        <v>0.1</v>
      </c>
      <c r="AF971" s="4">
        <v>-0.1</v>
      </c>
      <c r="AG971" s="4" t="s">
        <v>1</v>
      </c>
      <c r="AH971" s="4" t="s">
        <v>1</v>
      </c>
      <c r="AI971" s="4" t="str">
        <f>""</f>
        <v/>
      </c>
      <c r="AJ971" s="4" t="str">
        <f>""</f>
        <v/>
      </c>
      <c r="AK971" s="4" t="str">
        <f>""</f>
        <v/>
      </c>
      <c r="AL971" s="4" t="str">
        <f>""</f>
        <v/>
      </c>
      <c r="AM971" s="4" t="str">
        <f>""</f>
        <v/>
      </c>
      <c r="AN971" s="4" t="str">
        <f>""</f>
        <v/>
      </c>
      <c r="AO971" s="4" t="str">
        <f>""</f>
        <v/>
      </c>
      <c r="AP971" s="4" t="str">
        <f>""</f>
        <v/>
      </c>
      <c r="AQ971" s="4" t="str">
        <f>""</f>
        <v/>
      </c>
      <c r="AR971" s="4" t="str">
        <f>""</f>
        <v/>
      </c>
      <c r="AS971" s="4" t="str">
        <f>""</f>
        <v/>
      </c>
    </row>
    <row r="972" spans="1:45" x14ac:dyDescent="0.25">
      <c r="AC972" s="4" t="str">
        <f>""</f>
        <v/>
      </c>
      <c r="AD972" s="4" t="str">
        <f>""</f>
        <v/>
      </c>
      <c r="AE972" s="4" t="str">
        <f>""</f>
        <v/>
      </c>
      <c r="AF972" s="4" t="str">
        <f>""</f>
        <v/>
      </c>
      <c r="AG972" s="4" t="str">
        <f>""</f>
        <v/>
      </c>
      <c r="AH972" s="4" t="str">
        <f>""</f>
        <v/>
      </c>
      <c r="AI972" s="4" t="str">
        <f>""</f>
        <v/>
      </c>
      <c r="AJ972" s="4" t="str">
        <f>""</f>
        <v/>
      </c>
      <c r="AK972" s="4" t="str">
        <f>""</f>
        <v/>
      </c>
      <c r="AL972" s="4" t="str">
        <f>""</f>
        <v/>
      </c>
      <c r="AM972" s="4" t="str">
        <f>""</f>
        <v/>
      </c>
      <c r="AN972" s="4" t="str">
        <f>""</f>
        <v/>
      </c>
      <c r="AO972" s="4" t="str">
        <f>""</f>
        <v/>
      </c>
      <c r="AP972" s="4" t="str">
        <f>""</f>
        <v/>
      </c>
      <c r="AQ972" s="4" t="str">
        <f>""</f>
        <v/>
      </c>
      <c r="AR972" s="4" t="str">
        <f>""</f>
        <v/>
      </c>
      <c r="AS972" s="4" t="str">
        <f>""</f>
        <v/>
      </c>
    </row>
    <row r="973" spans="1:45" x14ac:dyDescent="0.25">
      <c r="A973" s="27" t="s">
        <v>182</v>
      </c>
      <c r="B973" s="9"/>
      <c r="C973" s="9"/>
      <c r="D973" s="9"/>
      <c r="E973" s="9"/>
      <c r="F973" s="9"/>
      <c r="G973" s="16"/>
      <c r="H973" s="14" t="s">
        <v>25</v>
      </c>
      <c r="I973" s="7" t="s">
        <v>26</v>
      </c>
      <c r="J973" s="7" t="s">
        <v>103</v>
      </c>
      <c r="K973" s="7" t="s">
        <v>104</v>
      </c>
      <c r="L973" s="7" t="s">
        <v>105</v>
      </c>
      <c r="M973" s="7" t="s">
        <v>106</v>
      </c>
      <c r="N973" s="7" t="s">
        <v>107</v>
      </c>
      <c r="O973" s="7" t="s">
        <v>108</v>
      </c>
      <c r="P973" s="7" t="s">
        <v>109</v>
      </c>
      <c r="Q973" s="7" t="s">
        <v>110</v>
      </c>
      <c r="R973" s="7" t="s">
        <v>111</v>
      </c>
      <c r="S973" s="7" t="s">
        <v>112</v>
      </c>
      <c r="T973" s="7" t="s">
        <v>113</v>
      </c>
      <c r="U973" s="7" t="s">
        <v>114</v>
      </c>
      <c r="V973" s="7" t="s">
        <v>115</v>
      </c>
      <c r="W973" s="7" t="s">
        <v>116</v>
      </c>
      <c r="X973" s="7" t="s">
        <v>117</v>
      </c>
      <c r="Y973" s="7" t="s">
        <v>118</v>
      </c>
      <c r="Z973" s="7" t="s">
        <v>119</v>
      </c>
      <c r="AC973" s="4" t="str">
        <f>""</f>
        <v/>
      </c>
      <c r="AD973" s="4" t="str">
        <f>""</f>
        <v/>
      </c>
      <c r="AE973" s="4" t="str">
        <f>""</f>
        <v/>
      </c>
      <c r="AF973" s="4" t="str">
        <f>""</f>
        <v/>
      </c>
      <c r="AG973" s="4" t="str">
        <f>""</f>
        <v/>
      </c>
      <c r="AH973" s="4" t="str">
        <f>""</f>
        <v/>
      </c>
      <c r="AI973" s="4" t="str">
        <f>""</f>
        <v/>
      </c>
      <c r="AJ973" s="4" t="str">
        <f>""</f>
        <v/>
      </c>
      <c r="AK973" s="4" t="str">
        <f>""</f>
        <v/>
      </c>
      <c r="AL973" s="4" t="str">
        <f>""</f>
        <v/>
      </c>
      <c r="AM973" s="4" t="str">
        <f>""</f>
        <v/>
      </c>
      <c r="AN973" s="4" t="str">
        <f>""</f>
        <v/>
      </c>
      <c r="AO973" s="4" t="str">
        <f>""</f>
        <v/>
      </c>
      <c r="AP973" s="4" t="str">
        <f>""</f>
        <v/>
      </c>
      <c r="AQ973" s="4" t="str">
        <f>""</f>
        <v/>
      </c>
      <c r="AR973" s="4" t="str">
        <f>""</f>
        <v/>
      </c>
      <c r="AS973" s="4" t="str">
        <f>""</f>
        <v/>
      </c>
    </row>
    <row r="974" spans="1:45" x14ac:dyDescent="0.25">
      <c r="A974" s="25"/>
      <c r="B974" s="10"/>
      <c r="C974" s="10"/>
      <c r="D974" s="10"/>
      <c r="E974" s="10"/>
      <c r="F974" s="10"/>
      <c r="G974" s="17"/>
      <c r="I974" s="8" t="s">
        <v>39</v>
      </c>
      <c r="J974" s="8">
        <v>0.5</v>
      </c>
      <c r="K974" s="8">
        <v>75</v>
      </c>
      <c r="L974" s="8">
        <v>75</v>
      </c>
      <c r="M974" s="8">
        <v>10</v>
      </c>
      <c r="N974" s="8">
        <v>0</v>
      </c>
      <c r="O974" s="8">
        <v>1</v>
      </c>
      <c r="P974" s="8">
        <v>1.2</v>
      </c>
      <c r="Q974" s="8">
        <v>18</v>
      </c>
      <c r="R974" s="8">
        <v>118</v>
      </c>
      <c r="S974" s="8">
        <v>0</v>
      </c>
      <c r="T974" s="8">
        <v>1.1000000000000001</v>
      </c>
      <c r="U974" s="8">
        <v>10</v>
      </c>
      <c r="V974" s="8">
        <v>1.1000000000000001</v>
      </c>
      <c r="W974" s="8">
        <v>20</v>
      </c>
      <c r="X974" s="8">
        <v>1</v>
      </c>
      <c r="Y974" s="8">
        <v>0.5</v>
      </c>
      <c r="Z974" s="8">
        <v>90</v>
      </c>
      <c r="AC974" s="4" t="str">
        <f>""</f>
        <v/>
      </c>
      <c r="AD974" s="4" t="str">
        <f>""</f>
        <v/>
      </c>
      <c r="AE974" s="4" t="str">
        <f>""</f>
        <v/>
      </c>
      <c r="AF974" s="4" t="str">
        <f>""</f>
        <v/>
      </c>
      <c r="AG974" s="4" t="str">
        <f>""</f>
        <v/>
      </c>
      <c r="AH974" s="4" t="str">
        <f>""</f>
        <v/>
      </c>
      <c r="AI974" s="4" t="str">
        <f>""</f>
        <v/>
      </c>
      <c r="AJ974" s="4" t="str">
        <f>""</f>
        <v/>
      </c>
      <c r="AK974" s="4" t="str">
        <f>""</f>
        <v/>
      </c>
      <c r="AL974" s="4" t="str">
        <f>""</f>
        <v/>
      </c>
      <c r="AM974" s="4" t="str">
        <f>""</f>
        <v/>
      </c>
      <c r="AN974" s="4" t="str">
        <f>""</f>
        <v/>
      </c>
      <c r="AO974" s="4" t="str">
        <f>""</f>
        <v/>
      </c>
      <c r="AP974" s="4" t="str">
        <f>""</f>
        <v/>
      </c>
      <c r="AQ974" s="4" t="str">
        <f>""</f>
        <v/>
      </c>
      <c r="AR974" s="4" t="str">
        <f>""</f>
        <v/>
      </c>
      <c r="AS974" s="4" t="str">
        <f>""</f>
        <v/>
      </c>
    </row>
    <row r="975" spans="1:45" x14ac:dyDescent="0.25">
      <c r="A975" s="25"/>
      <c r="B975" s="10"/>
      <c r="C975" s="10"/>
      <c r="D975" s="10"/>
      <c r="E975" s="10"/>
      <c r="F975" s="10"/>
      <c r="G975" s="17"/>
      <c r="I975" s="9" t="s">
        <v>40</v>
      </c>
      <c r="J975" s="8">
        <v>0</v>
      </c>
      <c r="K975" s="8">
        <v>0</v>
      </c>
      <c r="L975" s="8">
        <v>0</v>
      </c>
      <c r="M975" s="8">
        <v>0.8</v>
      </c>
      <c r="N975" s="8">
        <v>-6</v>
      </c>
      <c r="O975" s="8">
        <v>0</v>
      </c>
      <c r="P975" s="8">
        <v>0</v>
      </c>
      <c r="Q975" s="8">
        <v>0</v>
      </c>
      <c r="R975" s="8">
        <v>0.8</v>
      </c>
      <c r="S975" s="8">
        <v>-118</v>
      </c>
      <c r="T975" s="8">
        <v>0</v>
      </c>
      <c r="U975" s="8">
        <v>1</v>
      </c>
      <c r="V975" s="8">
        <v>0</v>
      </c>
      <c r="W975" s="8">
        <v>1</v>
      </c>
      <c r="X975" s="8">
        <v>0</v>
      </c>
      <c r="Y975" s="8">
        <v>0</v>
      </c>
      <c r="Z975" s="8">
        <v>-90</v>
      </c>
      <c r="AC975" s="4" t="str">
        <f>""</f>
        <v/>
      </c>
      <c r="AD975" s="4" t="str">
        <f>""</f>
        <v/>
      </c>
      <c r="AE975" s="4" t="str">
        <f>""</f>
        <v/>
      </c>
      <c r="AF975" s="4" t="str">
        <f>""</f>
        <v/>
      </c>
      <c r="AG975" s="4" t="str">
        <f>""</f>
        <v/>
      </c>
      <c r="AH975" s="4" t="str">
        <f>""</f>
        <v/>
      </c>
      <c r="AI975" s="4" t="str">
        <f>""</f>
        <v/>
      </c>
      <c r="AJ975" s="4" t="str">
        <f>""</f>
        <v/>
      </c>
      <c r="AK975" s="4" t="str">
        <f>""</f>
        <v/>
      </c>
      <c r="AL975" s="4" t="str">
        <f>""</f>
        <v/>
      </c>
      <c r="AM975" s="4" t="str">
        <f>""</f>
        <v/>
      </c>
      <c r="AN975" s="4" t="str">
        <f>""</f>
        <v/>
      </c>
      <c r="AO975" s="4" t="str">
        <f>""</f>
        <v/>
      </c>
      <c r="AP975" s="4" t="str">
        <f>""</f>
        <v/>
      </c>
      <c r="AQ975" s="4" t="str">
        <f>""</f>
        <v/>
      </c>
      <c r="AR975" s="4" t="str">
        <f>""</f>
        <v/>
      </c>
      <c r="AS975" s="4" t="str">
        <f>""</f>
        <v/>
      </c>
    </row>
    <row r="976" spans="1:45" x14ac:dyDescent="0.25">
      <c r="A976" s="22" t="s">
        <v>41</v>
      </c>
      <c r="B976" s="18" t="s">
        <v>42</v>
      </c>
      <c r="C976" s="18">
        <v>26</v>
      </c>
      <c r="D976" s="18">
        <v>600</v>
      </c>
      <c r="E976" s="18" t="s">
        <v>120</v>
      </c>
      <c r="F976" s="18">
        <v>1</v>
      </c>
      <c r="G976" s="18" t="str">
        <f>B976&amp;C976&amp;D976&amp;E976&amp;F976</f>
        <v>AVR26600ND1</v>
      </c>
      <c r="H976" s="4" t="s">
        <v>3</v>
      </c>
      <c r="I976" s="4">
        <v>1</v>
      </c>
      <c r="J976" s="4">
        <v>0</v>
      </c>
      <c r="K976" s="4">
        <v>15</v>
      </c>
      <c r="L976" s="4">
        <v>15</v>
      </c>
      <c r="M976" s="4">
        <v>5</v>
      </c>
      <c r="N976" s="4">
        <v>-0.87</v>
      </c>
      <c r="O976" s="4">
        <v>0</v>
      </c>
      <c r="P976" s="4">
        <v>1</v>
      </c>
      <c r="Q976" s="4">
        <v>0</v>
      </c>
      <c r="R976" s="4">
        <v>99</v>
      </c>
      <c r="S976" s="4">
        <v>-99</v>
      </c>
      <c r="T976" s="4">
        <v>0</v>
      </c>
      <c r="U976" s="4">
        <v>9.3000000000000007</v>
      </c>
      <c r="V976" s="4">
        <v>0</v>
      </c>
      <c r="W976" s="4">
        <v>11.63</v>
      </c>
      <c r="X976" s="4">
        <v>0.113</v>
      </c>
      <c r="Y976" s="4">
        <v>0.124</v>
      </c>
      <c r="Z976" s="4">
        <v>0</v>
      </c>
      <c r="AA976" s="4" t="s">
        <v>1</v>
      </c>
      <c r="AB976" s="4" t="s">
        <v>1</v>
      </c>
      <c r="AC976" s="4" t="str">
        <f>""</f>
        <v/>
      </c>
      <c r="AD976" s="4" t="str">
        <f>""</f>
        <v/>
      </c>
      <c r="AE976" s="4" t="str">
        <f>""</f>
        <v/>
      </c>
      <c r="AF976" s="4" t="str">
        <f>""</f>
        <v/>
      </c>
      <c r="AG976" s="4" t="str">
        <f>""</f>
        <v/>
      </c>
      <c r="AH976" s="4" t="str">
        <f>""</f>
        <v/>
      </c>
      <c r="AI976" s="4" t="str">
        <f>""</f>
        <v/>
      </c>
      <c r="AJ976" s="4" t="str">
        <f>""</f>
        <v/>
      </c>
      <c r="AK976" s="4" t="str">
        <f>""</f>
        <v/>
      </c>
      <c r="AL976" s="4" t="str">
        <f>""</f>
        <v/>
      </c>
      <c r="AM976" s="4" t="str">
        <f>""</f>
        <v/>
      </c>
      <c r="AN976" s="4" t="str">
        <f>""</f>
        <v/>
      </c>
      <c r="AO976" s="4" t="str">
        <f>""</f>
        <v/>
      </c>
      <c r="AP976" s="4" t="str">
        <f>""</f>
        <v/>
      </c>
      <c r="AQ976" s="4" t="str">
        <f>""</f>
        <v/>
      </c>
      <c r="AR976" s="4" t="str">
        <f>""</f>
        <v/>
      </c>
      <c r="AS976" s="4" t="str">
        <f>""</f>
        <v/>
      </c>
    </row>
    <row r="977" spans="1:45" x14ac:dyDescent="0.25">
      <c r="A977" s="15"/>
      <c r="B977" s="16"/>
      <c r="C977" s="16"/>
      <c r="D977" s="16"/>
      <c r="E977" s="16"/>
      <c r="F977" s="16"/>
      <c r="G977" s="16"/>
      <c r="H977" s="30" t="s">
        <v>25</v>
      </c>
      <c r="I977" s="31" t="s">
        <v>26</v>
      </c>
      <c r="J977" s="7" t="s">
        <v>44</v>
      </c>
      <c r="K977" s="7" t="s">
        <v>45</v>
      </c>
      <c r="L977" s="7" t="s">
        <v>46</v>
      </c>
      <c r="M977" s="7" t="s">
        <v>46</v>
      </c>
      <c r="N977" s="7" t="s">
        <v>47</v>
      </c>
      <c r="O977" s="7" t="s">
        <v>48</v>
      </c>
      <c r="P977" s="7" t="s">
        <v>49</v>
      </c>
      <c r="Q977" s="7" t="s">
        <v>50</v>
      </c>
      <c r="R977" s="7" t="s">
        <v>51</v>
      </c>
      <c r="S977" s="7" t="s">
        <v>121</v>
      </c>
      <c r="T977" s="7" t="s">
        <v>52</v>
      </c>
      <c r="U977" s="7" t="s">
        <v>53</v>
      </c>
      <c r="V977" s="7" t="s">
        <v>54</v>
      </c>
      <c r="W977" s="7" t="s">
        <v>55</v>
      </c>
      <c r="Z977" s="4" t="str">
        <f>""</f>
        <v/>
      </c>
      <c r="AA977" s="4" t="str">
        <f>""</f>
        <v/>
      </c>
      <c r="AB977" s="4" t="str">
        <f>""</f>
        <v/>
      </c>
      <c r="AC977" s="4" t="str">
        <f>""</f>
        <v/>
      </c>
      <c r="AD977" s="4" t="str">
        <f>""</f>
        <v/>
      </c>
      <c r="AE977" s="4" t="str">
        <f>""</f>
        <v/>
      </c>
      <c r="AF977" s="4" t="str">
        <f>""</f>
        <v/>
      </c>
      <c r="AG977" s="4" t="str">
        <f>""</f>
        <v/>
      </c>
      <c r="AH977" s="4" t="str">
        <f>""</f>
        <v/>
      </c>
      <c r="AI977" s="4" t="str">
        <f>""</f>
        <v/>
      </c>
      <c r="AJ977" s="4" t="str">
        <f>""</f>
        <v/>
      </c>
      <c r="AK977" s="4" t="str">
        <f>""</f>
        <v/>
      </c>
      <c r="AL977" s="4" t="str">
        <f>""</f>
        <v/>
      </c>
      <c r="AM977" s="4" t="str">
        <f>""</f>
        <v/>
      </c>
      <c r="AN977" s="4" t="str">
        <f>""</f>
        <v/>
      </c>
      <c r="AO977" s="4" t="str">
        <f>""</f>
        <v/>
      </c>
      <c r="AP977" s="4" t="str">
        <f>""</f>
        <v/>
      </c>
      <c r="AQ977" s="4" t="str">
        <f>""</f>
        <v/>
      </c>
      <c r="AR977" s="4" t="str">
        <f>""</f>
        <v/>
      </c>
      <c r="AS977" s="4" t="str">
        <f>""</f>
        <v/>
      </c>
    </row>
    <row r="978" spans="1:45" x14ac:dyDescent="0.25">
      <c r="A978" s="15"/>
      <c r="B978" s="17"/>
      <c r="C978" s="17"/>
      <c r="D978" s="17"/>
      <c r="E978" s="17"/>
      <c r="F978" s="17"/>
      <c r="G978" s="17"/>
      <c r="I978" s="8" t="s">
        <v>39</v>
      </c>
      <c r="J978" s="8">
        <v>10</v>
      </c>
      <c r="K978" s="8">
        <v>0.2</v>
      </c>
      <c r="L978" s="8">
        <v>0.2</v>
      </c>
      <c r="M978" s="8">
        <v>0.2</v>
      </c>
      <c r="N978" s="8">
        <v>10</v>
      </c>
      <c r="O978" s="8">
        <v>3</v>
      </c>
      <c r="P978" s="8">
        <v>2.5</v>
      </c>
      <c r="Q978" s="8"/>
      <c r="R978" s="8"/>
      <c r="S978" s="8"/>
      <c r="T978" s="8"/>
      <c r="U978" s="8"/>
      <c r="V978" s="8"/>
      <c r="W978" s="8"/>
      <c r="Z978" s="4" t="str">
        <f>""</f>
        <v/>
      </c>
      <c r="AA978" s="4" t="str">
        <f>""</f>
        <v/>
      </c>
      <c r="AB978" s="4" t="str">
        <f>""</f>
        <v/>
      </c>
      <c r="AC978" s="4" t="str">
        <f>""</f>
        <v/>
      </c>
      <c r="AD978" s="4" t="str">
        <f>""</f>
        <v/>
      </c>
      <c r="AE978" s="4" t="str">
        <f>""</f>
        <v/>
      </c>
      <c r="AF978" s="4" t="str">
        <f>""</f>
        <v/>
      </c>
      <c r="AG978" s="4" t="str">
        <f>""</f>
        <v/>
      </c>
      <c r="AH978" s="4" t="str">
        <f>""</f>
        <v/>
      </c>
      <c r="AI978" s="4" t="str">
        <f>""</f>
        <v/>
      </c>
      <c r="AJ978" s="4" t="str">
        <f>""</f>
        <v/>
      </c>
      <c r="AK978" s="4" t="str">
        <f>""</f>
        <v/>
      </c>
      <c r="AL978" s="4" t="str">
        <f>""</f>
        <v/>
      </c>
      <c r="AM978" s="4" t="str">
        <f>""</f>
        <v/>
      </c>
      <c r="AN978" s="4" t="str">
        <f>""</f>
        <v/>
      </c>
      <c r="AO978" s="4" t="str">
        <f>""</f>
        <v/>
      </c>
      <c r="AP978" s="4" t="str">
        <f>""</f>
        <v/>
      </c>
      <c r="AQ978" s="4" t="str">
        <f>""</f>
        <v/>
      </c>
      <c r="AR978" s="4" t="str">
        <f>""</f>
        <v/>
      </c>
      <c r="AS978" s="4" t="str">
        <f>""</f>
        <v/>
      </c>
    </row>
    <row r="979" spans="1:45" x14ac:dyDescent="0.25">
      <c r="A979" s="15"/>
      <c r="B979" s="17"/>
      <c r="C979" s="17"/>
      <c r="D979" s="17"/>
      <c r="E979" s="17"/>
      <c r="F979" s="17"/>
      <c r="G979" s="17"/>
      <c r="I979" s="8" t="s">
        <v>40</v>
      </c>
      <c r="J979" s="8">
        <v>1</v>
      </c>
      <c r="K979" s="8">
        <f>4*$K$2</f>
        <v>0.04</v>
      </c>
      <c r="L979" s="8">
        <f>4*$K$2</f>
        <v>0.04</v>
      </c>
      <c r="M979" s="8">
        <f>4*$K$2</f>
        <v>0.04</v>
      </c>
      <c r="N979" s="8">
        <v>1</v>
      </c>
      <c r="O979" s="8">
        <v>0</v>
      </c>
      <c r="P979" s="8"/>
      <c r="Q979" s="8"/>
      <c r="R979" s="8"/>
      <c r="S979" s="8"/>
      <c r="T979" s="8"/>
      <c r="U979" s="8"/>
      <c r="V979" s="8">
        <v>0</v>
      </c>
      <c r="W979" s="8"/>
      <c r="Z979" s="4" t="str">
        <f>""</f>
        <v/>
      </c>
      <c r="AA979" s="4" t="str">
        <f>""</f>
        <v/>
      </c>
      <c r="AB979" s="4" t="str">
        <f>""</f>
        <v/>
      </c>
      <c r="AC979" s="4" t="str">
        <f>""</f>
        <v/>
      </c>
      <c r="AD979" s="4" t="str">
        <f>""</f>
        <v/>
      </c>
      <c r="AE979" s="4" t="str">
        <f>""</f>
        <v/>
      </c>
      <c r="AF979" s="4" t="str">
        <f>""</f>
        <v/>
      </c>
      <c r="AG979" s="4" t="str">
        <f>""</f>
        <v/>
      </c>
      <c r="AH979" s="4" t="str">
        <f>""</f>
        <v/>
      </c>
      <c r="AI979" s="4" t="str">
        <f>""</f>
        <v/>
      </c>
      <c r="AJ979" s="4" t="str">
        <f>""</f>
        <v/>
      </c>
      <c r="AK979" s="4" t="str">
        <f>""</f>
        <v/>
      </c>
      <c r="AL979" s="4" t="str">
        <f>""</f>
        <v/>
      </c>
      <c r="AM979" s="4" t="str">
        <f>""</f>
        <v/>
      </c>
      <c r="AN979" s="4" t="str">
        <f>""</f>
        <v/>
      </c>
      <c r="AO979" s="4" t="str">
        <f>""</f>
        <v/>
      </c>
      <c r="AP979" s="4" t="str">
        <f>""</f>
        <v/>
      </c>
      <c r="AQ979" s="4" t="str">
        <f>""</f>
        <v/>
      </c>
      <c r="AR979" s="4" t="str">
        <f>""</f>
        <v/>
      </c>
      <c r="AS979" s="4" t="str">
        <f>""</f>
        <v/>
      </c>
    </row>
    <row r="980" spans="1:45" x14ac:dyDescent="0.25">
      <c r="A980" s="23" t="s">
        <v>41</v>
      </c>
      <c r="B980" s="18" t="s">
        <v>62</v>
      </c>
      <c r="C980" s="18">
        <v>26</v>
      </c>
      <c r="D980" s="18">
        <v>600</v>
      </c>
      <c r="E980" s="18" t="s">
        <v>120</v>
      </c>
      <c r="F980" s="18">
        <v>1</v>
      </c>
      <c r="G980" s="18" t="str">
        <f>B980&amp;C980&amp;D980&amp;E980&amp;F980</f>
        <v>GEN26600ND1</v>
      </c>
      <c r="H980" s="4" t="s">
        <v>2</v>
      </c>
      <c r="I980" s="4">
        <v>1</v>
      </c>
      <c r="J980" s="4">
        <v>4</v>
      </c>
      <c r="K980" s="4">
        <v>0.04</v>
      </c>
      <c r="L980" s="4">
        <v>0.5</v>
      </c>
      <c r="M980" s="4">
        <v>7.0000000000000007E-2</v>
      </c>
      <c r="N980" s="4">
        <v>2.8</v>
      </c>
      <c r="O980" s="4">
        <v>0</v>
      </c>
      <c r="P980" s="4">
        <v>1.8</v>
      </c>
      <c r="Q980" s="4">
        <v>1.75</v>
      </c>
      <c r="R980" s="4">
        <v>0.3</v>
      </c>
      <c r="S980" s="4">
        <v>0.65</v>
      </c>
      <c r="T980" s="4">
        <v>0.25600000000000001</v>
      </c>
      <c r="U980" s="4">
        <v>0.15</v>
      </c>
      <c r="V980" s="4">
        <v>5.7000000000000002E-2</v>
      </c>
      <c r="W980" s="4">
        <v>0.33</v>
      </c>
      <c r="X980" s="4" t="s">
        <v>1</v>
      </c>
      <c r="Y980" s="4" t="s">
        <v>1</v>
      </c>
      <c r="Z980" s="4" t="str">
        <f>""</f>
        <v/>
      </c>
      <c r="AA980" s="4" t="str">
        <f>""</f>
        <v/>
      </c>
      <c r="AB980" s="4" t="str">
        <f>""</f>
        <v/>
      </c>
      <c r="AC980" s="4" t="str">
        <f>""</f>
        <v/>
      </c>
      <c r="AD980" s="4" t="str">
        <f>""</f>
        <v/>
      </c>
      <c r="AE980" s="4" t="str">
        <f>""</f>
        <v/>
      </c>
      <c r="AF980" s="4" t="str">
        <f>""</f>
        <v/>
      </c>
      <c r="AG980" s="4" t="str">
        <f>""</f>
        <v/>
      </c>
      <c r="AH980" s="4" t="str">
        <f>""</f>
        <v/>
      </c>
      <c r="AI980" s="4" t="str">
        <f>""</f>
        <v/>
      </c>
      <c r="AJ980" s="4" t="str">
        <f>""</f>
        <v/>
      </c>
      <c r="AK980" s="4" t="str">
        <f>""</f>
        <v/>
      </c>
      <c r="AL980" s="4" t="str">
        <f>""</f>
        <v/>
      </c>
      <c r="AM980" s="4" t="str">
        <f>""</f>
        <v/>
      </c>
      <c r="AN980" s="4" t="str">
        <f>""</f>
        <v/>
      </c>
      <c r="AO980" s="4" t="str">
        <f>""</f>
        <v/>
      </c>
      <c r="AP980" s="4" t="str">
        <f>""</f>
        <v/>
      </c>
      <c r="AQ980" s="4" t="str">
        <f>""</f>
        <v/>
      </c>
      <c r="AR980" s="4" t="str">
        <f>""</f>
        <v/>
      </c>
      <c r="AS980" s="4" t="str">
        <f>""</f>
        <v/>
      </c>
    </row>
    <row r="981" spans="1:45" x14ac:dyDescent="0.25">
      <c r="A981" s="15"/>
      <c r="B981" s="16"/>
      <c r="C981" s="16"/>
      <c r="D981" s="16"/>
      <c r="E981" s="16"/>
      <c r="F981" s="16"/>
      <c r="G981" s="16"/>
      <c r="H981" s="14" t="s">
        <v>25</v>
      </c>
      <c r="I981" s="7" t="s">
        <v>26</v>
      </c>
      <c r="J981" s="7" t="s">
        <v>64</v>
      </c>
      <c r="K981" s="7" t="s">
        <v>94</v>
      </c>
      <c r="L981" s="7" t="s">
        <v>122</v>
      </c>
      <c r="M981" s="7" t="s">
        <v>123</v>
      </c>
      <c r="N981" s="7" t="s">
        <v>95</v>
      </c>
      <c r="O981" s="7" t="s">
        <v>96</v>
      </c>
      <c r="P981" s="7" t="s">
        <v>124</v>
      </c>
      <c r="S981" s="4" t="str">
        <f>""</f>
        <v/>
      </c>
      <c r="T981" s="4" t="str">
        <f>""</f>
        <v/>
      </c>
      <c r="U981" s="4" t="str">
        <f>""</f>
        <v/>
      </c>
      <c r="V981" s="4" t="str">
        <f>""</f>
        <v/>
      </c>
      <c r="W981" s="4" t="str">
        <f>""</f>
        <v/>
      </c>
      <c r="X981" s="4" t="str">
        <f>""</f>
        <v/>
      </c>
      <c r="Y981" s="4" t="str">
        <f>""</f>
        <v/>
      </c>
      <c r="Z981" s="4" t="str">
        <f>""</f>
        <v/>
      </c>
      <c r="AA981" s="4" t="str">
        <f>""</f>
        <v/>
      </c>
      <c r="AB981" s="4" t="str">
        <f>""</f>
        <v/>
      </c>
      <c r="AC981" s="4" t="str">
        <f>""</f>
        <v/>
      </c>
      <c r="AD981" s="4" t="str">
        <f>""</f>
        <v/>
      </c>
      <c r="AE981" s="4" t="str">
        <f>""</f>
        <v/>
      </c>
      <c r="AF981" s="4" t="str">
        <f>""</f>
        <v/>
      </c>
      <c r="AG981" s="4" t="str">
        <f>""</f>
        <v/>
      </c>
      <c r="AH981" s="4" t="str">
        <f>""</f>
        <v/>
      </c>
      <c r="AI981" s="4" t="str">
        <f>""</f>
        <v/>
      </c>
      <c r="AJ981" s="4" t="str">
        <f>""</f>
        <v/>
      </c>
      <c r="AK981" s="4" t="str">
        <f>""</f>
        <v/>
      </c>
      <c r="AL981" s="4" t="str">
        <f>""</f>
        <v/>
      </c>
      <c r="AM981" s="4" t="str">
        <f>""</f>
        <v/>
      </c>
      <c r="AN981" s="4" t="str">
        <f>""</f>
        <v/>
      </c>
      <c r="AO981" s="4" t="str">
        <f>""</f>
        <v/>
      </c>
      <c r="AP981" s="4" t="str">
        <f>""</f>
        <v/>
      </c>
      <c r="AQ981" s="4" t="str">
        <f>""</f>
        <v/>
      </c>
      <c r="AR981" s="4" t="str">
        <f>""</f>
        <v/>
      </c>
      <c r="AS981" s="4" t="str">
        <f>""</f>
        <v/>
      </c>
    </row>
    <row r="982" spans="1:45" x14ac:dyDescent="0.25">
      <c r="A982" s="15"/>
      <c r="B982" s="17"/>
      <c r="C982" s="17"/>
      <c r="D982" s="17"/>
      <c r="E982" s="17"/>
      <c r="F982" s="17"/>
      <c r="G982" s="17"/>
      <c r="I982" s="8" t="s">
        <v>39</v>
      </c>
      <c r="J982" s="8"/>
      <c r="K982" s="8"/>
      <c r="L982" s="8"/>
      <c r="M982" s="8"/>
      <c r="N982" s="8"/>
      <c r="O982" s="8"/>
      <c r="P982" s="8"/>
      <c r="S982" s="4" t="str">
        <f>""</f>
        <v/>
      </c>
      <c r="T982" s="4" t="str">
        <f>""</f>
        <v/>
      </c>
      <c r="U982" s="4" t="str">
        <f>""</f>
        <v/>
      </c>
      <c r="V982" s="4" t="str">
        <f>""</f>
        <v/>
      </c>
      <c r="W982" s="4" t="str">
        <f>""</f>
        <v/>
      </c>
      <c r="X982" s="4" t="str">
        <f>""</f>
        <v/>
      </c>
      <c r="Y982" s="4" t="str">
        <f>""</f>
        <v/>
      </c>
      <c r="Z982" s="4" t="str">
        <f>""</f>
        <v/>
      </c>
      <c r="AA982" s="4" t="str">
        <f>""</f>
        <v/>
      </c>
      <c r="AB982" s="4" t="str">
        <f>""</f>
        <v/>
      </c>
      <c r="AC982" s="4" t="str">
        <f>""</f>
        <v/>
      </c>
      <c r="AD982" s="4" t="str">
        <f>""</f>
        <v/>
      </c>
      <c r="AE982" s="4" t="str">
        <f>""</f>
        <v/>
      </c>
      <c r="AF982" s="4" t="str">
        <f>""</f>
        <v/>
      </c>
      <c r="AG982" s="4" t="str">
        <f>""</f>
        <v/>
      </c>
      <c r="AH982" s="4" t="str">
        <f>""</f>
        <v/>
      </c>
      <c r="AI982" s="4" t="str">
        <f>""</f>
        <v/>
      </c>
      <c r="AJ982" s="4" t="str">
        <f>""</f>
        <v/>
      </c>
      <c r="AK982" s="4" t="str">
        <f>""</f>
        <v/>
      </c>
      <c r="AL982" s="4" t="str">
        <f>""</f>
        <v/>
      </c>
      <c r="AM982" s="4" t="str">
        <f>""</f>
        <v/>
      </c>
      <c r="AN982" s="4" t="str">
        <f>""</f>
        <v/>
      </c>
      <c r="AO982" s="4" t="str">
        <f>""</f>
        <v/>
      </c>
      <c r="AP982" s="4" t="str">
        <f>""</f>
        <v/>
      </c>
      <c r="AQ982" s="4" t="str">
        <f>""</f>
        <v/>
      </c>
      <c r="AR982" s="4" t="str">
        <f>""</f>
        <v/>
      </c>
      <c r="AS982" s="4" t="str">
        <f>""</f>
        <v/>
      </c>
    </row>
    <row r="983" spans="1:45" x14ac:dyDescent="0.25">
      <c r="A983" s="15"/>
      <c r="B983" s="17"/>
      <c r="C983" s="17"/>
      <c r="D983" s="17"/>
      <c r="E983" s="17"/>
      <c r="F983" s="17"/>
      <c r="G983" s="17"/>
      <c r="I983" s="8" t="s">
        <v>40</v>
      </c>
      <c r="J983" s="8"/>
      <c r="K983" s="8"/>
      <c r="L983" s="8"/>
      <c r="M983" s="8"/>
      <c r="N983" s="8"/>
      <c r="O983" s="8"/>
      <c r="P983" s="8"/>
      <c r="S983" s="4" t="str">
        <f>""</f>
        <v/>
      </c>
      <c r="T983" s="4" t="str">
        <f>""</f>
        <v/>
      </c>
      <c r="U983" s="4" t="str">
        <f>""</f>
        <v/>
      </c>
      <c r="V983" s="4" t="str">
        <f>""</f>
        <v/>
      </c>
      <c r="W983" s="4" t="str">
        <f>""</f>
        <v/>
      </c>
      <c r="X983" s="4" t="str">
        <f>""</f>
        <v/>
      </c>
      <c r="Y983" s="4" t="str">
        <f>""</f>
        <v/>
      </c>
      <c r="Z983" s="4" t="str">
        <f>""</f>
        <v/>
      </c>
      <c r="AA983" s="4" t="str">
        <f>""</f>
        <v/>
      </c>
      <c r="AB983" s="4" t="str">
        <f>""</f>
        <v/>
      </c>
      <c r="AC983" s="4" t="str">
        <f>""</f>
        <v/>
      </c>
      <c r="AD983" s="4" t="str">
        <f>""</f>
        <v/>
      </c>
      <c r="AE983" s="4" t="str">
        <f>""</f>
        <v/>
      </c>
      <c r="AF983" s="4" t="str">
        <f>""</f>
        <v/>
      </c>
      <c r="AG983" s="4" t="str">
        <f>""</f>
        <v/>
      </c>
      <c r="AH983" s="4" t="str">
        <f>""</f>
        <v/>
      </c>
      <c r="AI983" s="4" t="str">
        <f>""</f>
        <v/>
      </c>
      <c r="AJ983" s="4" t="str">
        <f>""</f>
        <v/>
      </c>
      <c r="AK983" s="4" t="str">
        <f>""</f>
        <v/>
      </c>
      <c r="AL983" s="4" t="str">
        <f>""</f>
        <v/>
      </c>
      <c r="AM983" s="4" t="str">
        <f>""</f>
        <v/>
      </c>
      <c r="AN983" s="4" t="str">
        <f>""</f>
        <v/>
      </c>
      <c r="AO983" s="4" t="str">
        <f>""</f>
        <v/>
      </c>
      <c r="AP983" s="4" t="str">
        <f>""</f>
        <v/>
      </c>
      <c r="AQ983" s="4" t="str">
        <f>""</f>
        <v/>
      </c>
      <c r="AR983" s="4" t="str">
        <f>""</f>
        <v/>
      </c>
      <c r="AS983" s="4" t="str">
        <f>""</f>
        <v/>
      </c>
    </row>
    <row r="984" spans="1:45" x14ac:dyDescent="0.25">
      <c r="A984" s="23" t="s">
        <v>41</v>
      </c>
      <c r="B984" s="18" t="s">
        <v>76</v>
      </c>
      <c r="C984" s="18">
        <v>26</v>
      </c>
      <c r="D984" s="18">
        <v>600</v>
      </c>
      <c r="E984" s="18" t="s">
        <v>120</v>
      </c>
      <c r="F984" s="18">
        <v>1</v>
      </c>
      <c r="G984" s="18" t="str">
        <f>B984&amp;C984&amp;D984&amp;E984&amp;F984</f>
        <v>GOV26600ND1</v>
      </c>
      <c r="H984" s="4" t="s">
        <v>7</v>
      </c>
      <c r="I984" s="4">
        <v>1</v>
      </c>
      <c r="J984" s="4">
        <v>0.05</v>
      </c>
      <c r="K984" s="4">
        <v>0.05</v>
      </c>
      <c r="L984" s="4">
        <v>0.9</v>
      </c>
      <c r="M984" s="4">
        <v>0.3</v>
      </c>
      <c r="N984" s="4">
        <v>3</v>
      </c>
      <c r="O984" s="4">
        <v>9</v>
      </c>
      <c r="P984" s="4">
        <v>0</v>
      </c>
      <c r="Q984" s="4" t="s">
        <v>1</v>
      </c>
      <c r="R984" s="4" t="s">
        <v>1</v>
      </c>
      <c r="S984" s="4" t="str">
        <f>""</f>
        <v/>
      </c>
      <c r="T984" s="4" t="str">
        <f>""</f>
        <v/>
      </c>
      <c r="U984" s="4" t="str">
        <f>""</f>
        <v/>
      </c>
      <c r="V984" s="4" t="str">
        <f>""</f>
        <v/>
      </c>
      <c r="W984" s="4" t="str">
        <f>""</f>
        <v/>
      </c>
      <c r="X984" s="4" t="str">
        <f>""</f>
        <v/>
      </c>
      <c r="Y984" s="4" t="str">
        <f>""</f>
        <v/>
      </c>
      <c r="Z984" s="4" t="str">
        <f>""</f>
        <v/>
      </c>
      <c r="AA984" s="4" t="str">
        <f>""</f>
        <v/>
      </c>
      <c r="AB984" s="4" t="str">
        <f>""</f>
        <v/>
      </c>
      <c r="AC984" s="4" t="str">
        <f>""</f>
        <v/>
      </c>
      <c r="AD984" s="4" t="str">
        <f>""</f>
        <v/>
      </c>
      <c r="AE984" s="4" t="str">
        <f>""</f>
        <v/>
      </c>
      <c r="AF984" s="4" t="str">
        <f>""</f>
        <v/>
      </c>
      <c r="AG984" s="4" t="str">
        <f>""</f>
        <v/>
      </c>
      <c r="AH984" s="4" t="str">
        <f>""</f>
        <v/>
      </c>
      <c r="AI984" s="4" t="str">
        <f>""</f>
        <v/>
      </c>
      <c r="AJ984" s="4" t="str">
        <f>""</f>
        <v/>
      </c>
      <c r="AK984" s="4" t="str">
        <f>""</f>
        <v/>
      </c>
      <c r="AL984" s="4" t="str">
        <f>""</f>
        <v/>
      </c>
      <c r="AM984" s="4" t="str">
        <f>""</f>
        <v/>
      </c>
      <c r="AN984" s="4" t="str">
        <f>""</f>
        <v/>
      </c>
      <c r="AO984" s="4" t="str">
        <f>""</f>
        <v/>
      </c>
      <c r="AP984" s="4" t="str">
        <f>""</f>
        <v/>
      </c>
      <c r="AQ984" s="4" t="str">
        <f>""</f>
        <v/>
      </c>
      <c r="AR984" s="4" t="str">
        <f>""</f>
        <v/>
      </c>
      <c r="AS984" s="4" t="str">
        <f>""</f>
        <v/>
      </c>
    </row>
    <row r="985" spans="1:45" x14ac:dyDescent="0.25">
      <c r="A985" s="15"/>
      <c r="B985" s="16"/>
      <c r="C985" s="16"/>
      <c r="D985" s="16"/>
      <c r="E985" s="16"/>
      <c r="F985" s="16"/>
      <c r="G985" s="16"/>
      <c r="H985" s="14" t="s">
        <v>25</v>
      </c>
      <c r="I985" s="7" t="s">
        <v>26</v>
      </c>
      <c r="J985" s="7" t="s">
        <v>77</v>
      </c>
      <c r="K985" s="7" t="s">
        <v>78</v>
      </c>
      <c r="L985" s="7" t="s">
        <v>79</v>
      </c>
      <c r="M985" s="7" t="s">
        <v>80</v>
      </c>
      <c r="N985" s="7" t="s">
        <v>81</v>
      </c>
      <c r="O985" s="7" t="s">
        <v>82</v>
      </c>
      <c r="P985" s="7" t="s">
        <v>83</v>
      </c>
      <c r="Q985" s="7" t="s">
        <v>84</v>
      </c>
      <c r="R985" s="7" t="s">
        <v>85</v>
      </c>
      <c r="S985" s="7" t="s">
        <v>86</v>
      </c>
      <c r="T985" s="7" t="s">
        <v>87</v>
      </c>
      <c r="U985" s="7" t="s">
        <v>88</v>
      </c>
      <c r="V985" s="7" t="s">
        <v>89</v>
      </c>
      <c r="W985" s="7" t="s">
        <v>90</v>
      </c>
      <c r="X985" s="7" t="s">
        <v>91</v>
      </c>
      <c r="Y985" s="7" t="s">
        <v>92</v>
      </c>
      <c r="Z985" s="7" t="s">
        <v>93</v>
      </c>
      <c r="AA985" s="7" t="s">
        <v>94</v>
      </c>
      <c r="AB985" s="7" t="s">
        <v>95</v>
      </c>
      <c r="AC985" s="7" t="s">
        <v>96</v>
      </c>
      <c r="AD985" s="7" t="s">
        <v>97</v>
      </c>
      <c r="AE985" s="7" t="s">
        <v>98</v>
      </c>
      <c r="AF985" s="7" t="s">
        <v>99</v>
      </c>
      <c r="AI985" s="4" t="str">
        <f>""</f>
        <v/>
      </c>
      <c r="AJ985" s="4" t="str">
        <f>""</f>
        <v/>
      </c>
      <c r="AK985" s="4" t="str">
        <f>""</f>
        <v/>
      </c>
      <c r="AL985" s="4" t="str">
        <f>""</f>
        <v/>
      </c>
      <c r="AM985" s="4" t="str">
        <f>""</f>
        <v/>
      </c>
      <c r="AN985" s="4" t="str">
        <f>""</f>
        <v/>
      </c>
      <c r="AO985" s="4" t="str">
        <f>""</f>
        <v/>
      </c>
      <c r="AP985" s="4" t="str">
        <f>""</f>
        <v/>
      </c>
      <c r="AQ985" s="4" t="str">
        <f>""</f>
        <v/>
      </c>
      <c r="AR985" s="4" t="str">
        <f>""</f>
        <v/>
      </c>
      <c r="AS985" s="4" t="str">
        <f>""</f>
        <v/>
      </c>
    </row>
    <row r="986" spans="1:45" x14ac:dyDescent="0.25">
      <c r="A986" s="15"/>
      <c r="B986" s="17"/>
      <c r="C986" s="17"/>
      <c r="D986" s="17"/>
      <c r="E986" s="17"/>
      <c r="F986" s="17"/>
      <c r="G986" s="17"/>
      <c r="I986" s="8" t="s">
        <v>39</v>
      </c>
      <c r="J986" s="8"/>
      <c r="K986" s="8"/>
      <c r="L986" s="8"/>
      <c r="M986" s="8"/>
      <c r="N986" s="8"/>
      <c r="O986" s="8"/>
      <c r="P986" s="8">
        <v>15</v>
      </c>
      <c r="Q986" s="8">
        <v>15</v>
      </c>
      <c r="R986" s="8"/>
      <c r="S986" s="8">
        <v>15</v>
      </c>
      <c r="T986" s="8">
        <v>15</v>
      </c>
      <c r="U986" s="8"/>
      <c r="V986" s="8"/>
      <c r="W986" s="8"/>
      <c r="X986" s="8">
        <v>2</v>
      </c>
      <c r="Y986" s="8">
        <v>2</v>
      </c>
      <c r="Z986" s="8"/>
      <c r="AA986" s="8">
        <v>2</v>
      </c>
      <c r="AB986" s="8">
        <v>2</v>
      </c>
      <c r="AC986" s="8">
        <v>2</v>
      </c>
      <c r="AD986" s="8">
        <v>2</v>
      </c>
      <c r="AE986" s="8">
        <v>0.99</v>
      </c>
      <c r="AF986" s="8">
        <v>0</v>
      </c>
      <c r="AI986" s="4" t="str">
        <f>""</f>
        <v/>
      </c>
      <c r="AJ986" s="4" t="str">
        <f>""</f>
        <v/>
      </c>
      <c r="AK986" s="4" t="str">
        <f>""</f>
        <v/>
      </c>
      <c r="AL986" s="4" t="str">
        <f>""</f>
        <v/>
      </c>
      <c r="AM986" s="4" t="str">
        <f>""</f>
        <v/>
      </c>
      <c r="AN986" s="4" t="str">
        <f>""</f>
        <v/>
      </c>
      <c r="AO986" s="4" t="str">
        <f>""</f>
        <v/>
      </c>
      <c r="AP986" s="4" t="str">
        <f>""</f>
        <v/>
      </c>
      <c r="AQ986" s="4" t="str">
        <f>""</f>
        <v/>
      </c>
      <c r="AR986" s="4" t="str">
        <f>""</f>
        <v/>
      </c>
      <c r="AS986" s="4" t="str">
        <f>""</f>
        <v/>
      </c>
    </row>
    <row r="987" spans="1:45" x14ac:dyDescent="0.25">
      <c r="A987" s="15"/>
      <c r="B987" s="17"/>
      <c r="C987" s="17"/>
      <c r="D987" s="17"/>
      <c r="E987" s="17"/>
      <c r="F987" s="17"/>
      <c r="G987" s="17"/>
      <c r="I987" s="8" t="s">
        <v>40</v>
      </c>
      <c r="J987" s="8"/>
      <c r="K987" s="8"/>
      <c r="L987" s="8"/>
      <c r="M987" s="8"/>
      <c r="N987" s="8"/>
      <c r="O987" s="8"/>
      <c r="P987" s="8">
        <v>1.5</v>
      </c>
      <c r="Q987" s="8">
        <v>1.5</v>
      </c>
      <c r="R987" s="8">
        <f>2*$K$2</f>
        <v>0.02</v>
      </c>
      <c r="S987" s="8">
        <v>1.5</v>
      </c>
      <c r="T987" s="8">
        <v>1.5</v>
      </c>
      <c r="U987" s="8">
        <f>2*$K$2</f>
        <v>0.02</v>
      </c>
      <c r="V987" s="8"/>
      <c r="W987" s="8"/>
      <c r="X987" s="8">
        <f t="shared" ref="X987:Y987" si="120">2*$K$2</f>
        <v>0.02</v>
      </c>
      <c r="Y987" s="8">
        <f t="shared" si="120"/>
        <v>0.02</v>
      </c>
      <c r="Z987" s="8"/>
      <c r="AA987" s="8">
        <f t="shared" ref="AA987:AD987" si="121">2*$K$2</f>
        <v>0.02</v>
      </c>
      <c r="AB987" s="8">
        <f t="shared" si="121"/>
        <v>0.02</v>
      </c>
      <c r="AC987" s="8">
        <f t="shared" si="121"/>
        <v>0.02</v>
      </c>
      <c r="AD987" s="8">
        <f t="shared" si="121"/>
        <v>0.02</v>
      </c>
      <c r="AE987" s="8">
        <v>0</v>
      </c>
      <c r="AF987" s="8">
        <v>-0.3</v>
      </c>
      <c r="AI987" s="4" t="str">
        <f>""</f>
        <v/>
      </c>
      <c r="AJ987" s="4" t="str">
        <f>""</f>
        <v/>
      </c>
      <c r="AK987" s="4" t="str">
        <f>""</f>
        <v/>
      </c>
      <c r="AL987" s="4" t="str">
        <f>""</f>
        <v/>
      </c>
      <c r="AM987" s="4" t="str">
        <f>""</f>
        <v/>
      </c>
      <c r="AN987" s="4" t="str">
        <f>""</f>
        <v/>
      </c>
      <c r="AO987" s="4" t="str">
        <f>""</f>
        <v/>
      </c>
      <c r="AP987" s="4" t="str">
        <f>""</f>
        <v/>
      </c>
      <c r="AQ987" s="4" t="str">
        <f>""</f>
        <v/>
      </c>
      <c r="AR987" s="4" t="str">
        <f>""</f>
        <v/>
      </c>
      <c r="AS987" s="4" t="str">
        <f>""</f>
        <v/>
      </c>
    </row>
    <row r="988" spans="1:45" x14ac:dyDescent="0.25">
      <c r="A988" s="24" t="s">
        <v>41</v>
      </c>
      <c r="B988" s="18" t="s">
        <v>100</v>
      </c>
      <c r="C988" s="18">
        <v>26</v>
      </c>
      <c r="D988" s="18">
        <v>600</v>
      </c>
      <c r="E988" s="18" t="s">
        <v>120</v>
      </c>
      <c r="F988" s="18">
        <v>1</v>
      </c>
      <c r="G988" s="18" t="str">
        <f>B988&amp;C988&amp;D988&amp;E988&amp;F988</f>
        <v>PSS26600ND1</v>
      </c>
      <c r="H988" s="4" t="s">
        <v>9</v>
      </c>
      <c r="I988" s="4">
        <v>1</v>
      </c>
      <c r="J988" s="4">
        <v>1</v>
      </c>
      <c r="K988" s="4">
        <v>0</v>
      </c>
      <c r="L988" s="4">
        <v>3</v>
      </c>
      <c r="M988" s="4">
        <v>0</v>
      </c>
      <c r="N988" s="4">
        <v>5</v>
      </c>
      <c r="O988" s="4">
        <v>1</v>
      </c>
      <c r="P988" s="4">
        <v>2.5</v>
      </c>
      <c r="Q988" s="4">
        <v>2.5</v>
      </c>
      <c r="R988" s="4">
        <v>0</v>
      </c>
      <c r="S988" s="4">
        <v>2.5</v>
      </c>
      <c r="T988" s="4">
        <v>0</v>
      </c>
      <c r="U988" s="4">
        <v>2.5</v>
      </c>
      <c r="V988" s="4">
        <v>0.39</v>
      </c>
      <c r="W988" s="4">
        <v>1</v>
      </c>
      <c r="X988" s="4">
        <v>0</v>
      </c>
      <c r="Y988" s="4">
        <v>0.1</v>
      </c>
      <c r="Z988" s="4">
        <v>6.5</v>
      </c>
      <c r="AA988" s="4">
        <v>0.44</v>
      </c>
      <c r="AB988" s="4">
        <v>0.08</v>
      </c>
      <c r="AC988" s="4">
        <v>0.2</v>
      </c>
      <c r="AD988" s="4">
        <v>0.98</v>
      </c>
      <c r="AE988" s="4">
        <v>0.1</v>
      </c>
      <c r="AF988" s="4">
        <v>-0.1</v>
      </c>
      <c r="AG988" s="4" t="s">
        <v>1</v>
      </c>
      <c r="AH988" s="4" t="s">
        <v>1</v>
      </c>
      <c r="AI988" s="4" t="str">
        <f>""</f>
        <v/>
      </c>
      <c r="AJ988" s="4" t="str">
        <f>""</f>
        <v/>
      </c>
      <c r="AK988" s="4" t="str">
        <f>""</f>
        <v/>
      </c>
      <c r="AL988" s="4" t="str">
        <f>""</f>
        <v/>
      </c>
      <c r="AM988" s="4" t="str">
        <f>""</f>
        <v/>
      </c>
      <c r="AN988" s="4" t="str">
        <f>""</f>
        <v/>
      </c>
      <c r="AO988" s="4" t="str">
        <f>""</f>
        <v/>
      </c>
      <c r="AP988" s="4" t="str">
        <f>""</f>
        <v/>
      </c>
      <c r="AQ988" s="4" t="str">
        <f>""</f>
        <v/>
      </c>
      <c r="AR988" s="4" t="str">
        <f>""</f>
        <v/>
      </c>
      <c r="AS988" s="4" t="str">
        <f>""</f>
        <v/>
      </c>
    </row>
    <row r="989" spans="1:45" x14ac:dyDescent="0.25">
      <c r="AC989" s="4" t="str">
        <f>""</f>
        <v/>
      </c>
      <c r="AD989" s="4" t="str">
        <f>""</f>
        <v/>
      </c>
      <c r="AE989" s="4" t="str">
        <f>""</f>
        <v/>
      </c>
      <c r="AF989" s="4" t="str">
        <f>""</f>
        <v/>
      </c>
      <c r="AG989" s="4" t="str">
        <f>""</f>
        <v/>
      </c>
      <c r="AH989" s="4" t="str">
        <f>""</f>
        <v/>
      </c>
      <c r="AI989" s="4" t="str">
        <f>""</f>
        <v/>
      </c>
      <c r="AJ989" s="4" t="str">
        <f>""</f>
        <v/>
      </c>
      <c r="AK989" s="4" t="str">
        <f>""</f>
        <v/>
      </c>
      <c r="AL989" s="4" t="str">
        <f>""</f>
        <v/>
      </c>
      <c r="AM989" s="4" t="str">
        <f>""</f>
        <v/>
      </c>
      <c r="AN989" s="4" t="str">
        <f>""</f>
        <v/>
      </c>
      <c r="AO989" s="4" t="str">
        <f>""</f>
        <v/>
      </c>
      <c r="AP989" s="4" t="str">
        <f>""</f>
        <v/>
      </c>
      <c r="AQ989" s="4" t="str">
        <f>""</f>
        <v/>
      </c>
      <c r="AR989" s="4" t="str">
        <f>""</f>
        <v/>
      </c>
      <c r="AS989" s="4" t="str">
        <f>""</f>
        <v/>
      </c>
    </row>
    <row r="990" spans="1:45" x14ac:dyDescent="0.25">
      <c r="A990" s="27" t="s">
        <v>183</v>
      </c>
      <c r="B990" s="9"/>
      <c r="C990" s="9"/>
      <c r="D990" s="9"/>
      <c r="E990" s="9"/>
      <c r="F990" s="9"/>
      <c r="G990" s="16"/>
      <c r="H990" s="14" t="s">
        <v>25</v>
      </c>
      <c r="I990" s="7" t="s">
        <v>26</v>
      </c>
      <c r="J990" s="7" t="s">
        <v>103</v>
      </c>
      <c r="K990" s="7" t="s">
        <v>104</v>
      </c>
      <c r="L990" s="7" t="s">
        <v>105</v>
      </c>
      <c r="M990" s="7" t="s">
        <v>106</v>
      </c>
      <c r="N990" s="7" t="s">
        <v>107</v>
      </c>
      <c r="O990" s="7" t="s">
        <v>108</v>
      </c>
      <c r="P990" s="7" t="s">
        <v>109</v>
      </c>
      <c r="Q990" s="7" t="s">
        <v>110</v>
      </c>
      <c r="R990" s="7" t="s">
        <v>111</v>
      </c>
      <c r="S990" s="7" t="s">
        <v>112</v>
      </c>
      <c r="T990" s="7" t="s">
        <v>113</v>
      </c>
      <c r="U990" s="7" t="s">
        <v>114</v>
      </c>
      <c r="V990" s="7" t="s">
        <v>115</v>
      </c>
      <c r="W990" s="7" t="s">
        <v>116</v>
      </c>
      <c r="X990" s="7" t="s">
        <v>117</v>
      </c>
      <c r="Y990" s="7" t="s">
        <v>118</v>
      </c>
      <c r="Z990" s="7" t="s">
        <v>119</v>
      </c>
      <c r="AC990" s="4" t="str">
        <f>""</f>
        <v/>
      </c>
      <c r="AD990" s="4" t="str">
        <f>""</f>
        <v/>
      </c>
      <c r="AE990" s="4" t="str">
        <f>""</f>
        <v/>
      </c>
      <c r="AF990" s="4" t="str">
        <f>""</f>
        <v/>
      </c>
      <c r="AG990" s="4" t="str">
        <f>""</f>
        <v/>
      </c>
      <c r="AH990" s="4" t="str">
        <f>""</f>
        <v/>
      </c>
      <c r="AI990" s="4" t="str">
        <f>""</f>
        <v/>
      </c>
      <c r="AJ990" s="4" t="str">
        <f>""</f>
        <v/>
      </c>
      <c r="AK990" s="4" t="str">
        <f>""</f>
        <v/>
      </c>
      <c r="AL990" s="4" t="str">
        <f>""</f>
        <v/>
      </c>
      <c r="AM990" s="4" t="str">
        <f>""</f>
        <v/>
      </c>
      <c r="AN990" s="4" t="str">
        <f>""</f>
        <v/>
      </c>
      <c r="AO990" s="4" t="str">
        <f>""</f>
        <v/>
      </c>
      <c r="AP990" s="4" t="str">
        <f>""</f>
        <v/>
      </c>
      <c r="AQ990" s="4" t="str">
        <f>""</f>
        <v/>
      </c>
      <c r="AR990" s="4" t="str">
        <f>""</f>
        <v/>
      </c>
      <c r="AS990" s="4" t="str">
        <f>""</f>
        <v/>
      </c>
    </row>
    <row r="991" spans="1:45" x14ac:dyDescent="0.25">
      <c r="A991" s="25"/>
      <c r="B991" s="10"/>
      <c r="C991" s="10"/>
      <c r="D991" s="10"/>
      <c r="E991" s="10"/>
      <c r="F991" s="10"/>
      <c r="G991" s="17"/>
      <c r="I991" s="8" t="s">
        <v>39</v>
      </c>
      <c r="J991" s="8">
        <v>0.5</v>
      </c>
      <c r="K991" s="8">
        <v>75</v>
      </c>
      <c r="L991" s="8">
        <v>75</v>
      </c>
      <c r="M991" s="8">
        <v>10</v>
      </c>
      <c r="N991" s="8">
        <v>0</v>
      </c>
      <c r="O991" s="8">
        <v>1</v>
      </c>
      <c r="P991" s="8">
        <v>1.2</v>
      </c>
      <c r="Q991" s="8">
        <v>18</v>
      </c>
      <c r="R991" s="8">
        <v>118</v>
      </c>
      <c r="S991" s="8">
        <v>0</v>
      </c>
      <c r="T991" s="8">
        <v>1.1000000000000001</v>
      </c>
      <c r="U991" s="8">
        <v>10</v>
      </c>
      <c r="V991" s="8">
        <v>1.1000000000000001</v>
      </c>
      <c r="W991" s="8">
        <v>20</v>
      </c>
      <c r="X991" s="8">
        <v>1</v>
      </c>
      <c r="Y991" s="8">
        <v>0.5</v>
      </c>
      <c r="Z991" s="8">
        <v>90</v>
      </c>
      <c r="AC991" s="4" t="str">
        <f>""</f>
        <v/>
      </c>
      <c r="AD991" s="4" t="str">
        <f>""</f>
        <v/>
      </c>
      <c r="AE991" s="4" t="str">
        <f>""</f>
        <v/>
      </c>
      <c r="AF991" s="4" t="str">
        <f>""</f>
        <v/>
      </c>
      <c r="AG991" s="4" t="str">
        <f>""</f>
        <v/>
      </c>
      <c r="AH991" s="4" t="str">
        <f>""</f>
        <v/>
      </c>
      <c r="AI991" s="4" t="str">
        <f>""</f>
        <v/>
      </c>
      <c r="AJ991" s="4" t="str">
        <f>""</f>
        <v/>
      </c>
      <c r="AK991" s="4" t="str">
        <f>""</f>
        <v/>
      </c>
      <c r="AL991" s="4" t="str">
        <f>""</f>
        <v/>
      </c>
      <c r="AM991" s="4" t="str">
        <f>""</f>
        <v/>
      </c>
      <c r="AN991" s="4" t="str">
        <f>""</f>
        <v/>
      </c>
      <c r="AO991" s="4" t="str">
        <f>""</f>
        <v/>
      </c>
      <c r="AP991" s="4" t="str">
        <f>""</f>
        <v/>
      </c>
      <c r="AQ991" s="4" t="str">
        <f>""</f>
        <v/>
      </c>
      <c r="AR991" s="4" t="str">
        <f>""</f>
        <v/>
      </c>
      <c r="AS991" s="4" t="str">
        <f>""</f>
        <v/>
      </c>
    </row>
    <row r="992" spans="1:45" x14ac:dyDescent="0.25">
      <c r="A992" s="25"/>
      <c r="B992" s="10"/>
      <c r="C992" s="10"/>
      <c r="D992" s="10"/>
      <c r="E992" s="10"/>
      <c r="F992" s="10"/>
      <c r="G992" s="17"/>
      <c r="I992" s="9" t="s">
        <v>40</v>
      </c>
      <c r="J992" s="8">
        <v>0</v>
      </c>
      <c r="K992" s="8">
        <v>0</v>
      </c>
      <c r="L992" s="8">
        <v>0</v>
      </c>
      <c r="M992" s="8">
        <v>0.8</v>
      </c>
      <c r="N992" s="8">
        <v>-6</v>
      </c>
      <c r="O992" s="8">
        <v>0</v>
      </c>
      <c r="P992" s="8">
        <v>0</v>
      </c>
      <c r="Q992" s="8">
        <v>0</v>
      </c>
      <c r="R992" s="8">
        <v>0.8</v>
      </c>
      <c r="S992" s="8">
        <v>-118</v>
      </c>
      <c r="T992" s="8">
        <v>0</v>
      </c>
      <c r="U992" s="8">
        <v>1</v>
      </c>
      <c r="V992" s="8">
        <v>0</v>
      </c>
      <c r="W992" s="8">
        <v>1</v>
      </c>
      <c r="X992" s="8">
        <v>0</v>
      </c>
      <c r="Y992" s="8">
        <v>0</v>
      </c>
      <c r="Z992" s="8">
        <v>-90</v>
      </c>
      <c r="AC992" s="4" t="str">
        <f>""</f>
        <v/>
      </c>
      <c r="AD992" s="4" t="str">
        <f>""</f>
        <v/>
      </c>
      <c r="AE992" s="4" t="str">
        <f>""</f>
        <v/>
      </c>
      <c r="AF992" s="4" t="str">
        <f>""</f>
        <v/>
      </c>
      <c r="AG992" s="4" t="str">
        <f>""</f>
        <v/>
      </c>
      <c r="AH992" s="4" t="str">
        <f>""</f>
        <v/>
      </c>
      <c r="AI992" s="4" t="str">
        <f>""</f>
        <v/>
      </c>
      <c r="AJ992" s="4" t="str">
        <f>""</f>
        <v/>
      </c>
      <c r="AK992" s="4" t="str">
        <f>""</f>
        <v/>
      </c>
      <c r="AL992" s="4" t="str">
        <f>""</f>
        <v/>
      </c>
      <c r="AM992" s="4" t="str">
        <f>""</f>
        <v/>
      </c>
      <c r="AN992" s="4" t="str">
        <f>""</f>
        <v/>
      </c>
      <c r="AO992" s="4" t="str">
        <f>""</f>
        <v/>
      </c>
      <c r="AP992" s="4" t="str">
        <f>""</f>
        <v/>
      </c>
      <c r="AQ992" s="4" t="str">
        <f>""</f>
        <v/>
      </c>
      <c r="AR992" s="4" t="str">
        <f>""</f>
        <v/>
      </c>
      <c r="AS992" s="4" t="str">
        <f>""</f>
        <v/>
      </c>
    </row>
    <row r="993" spans="1:45" x14ac:dyDescent="0.25">
      <c r="A993" s="22" t="s">
        <v>41</v>
      </c>
      <c r="B993" s="18" t="s">
        <v>42</v>
      </c>
      <c r="C993" s="18">
        <v>26</v>
      </c>
      <c r="D993" s="18">
        <v>400</v>
      </c>
      <c r="E993" s="18" t="s">
        <v>120</v>
      </c>
      <c r="F993" s="18">
        <v>1</v>
      </c>
      <c r="G993" s="18" t="str">
        <f>B993&amp;C993&amp;D993&amp;E993&amp;F993</f>
        <v>AVR26400ND1</v>
      </c>
      <c r="H993" s="4" t="s">
        <v>3</v>
      </c>
      <c r="I993" s="4">
        <v>1</v>
      </c>
      <c r="J993" s="4">
        <v>0</v>
      </c>
      <c r="K993" s="4">
        <v>10.75</v>
      </c>
      <c r="L993" s="4">
        <v>10.75</v>
      </c>
      <c r="M993" s="4">
        <v>5</v>
      </c>
      <c r="N993" s="4">
        <v>-0.87</v>
      </c>
      <c r="O993" s="4">
        <v>0</v>
      </c>
      <c r="P993" s="4">
        <v>1</v>
      </c>
      <c r="Q993" s="4">
        <v>0</v>
      </c>
      <c r="R993" s="4">
        <v>99</v>
      </c>
      <c r="S993" s="4">
        <v>-99</v>
      </c>
      <c r="T993" s="4">
        <v>0</v>
      </c>
      <c r="U993" s="4">
        <v>9.3000000000000007</v>
      </c>
      <c r="V993" s="4">
        <v>0</v>
      </c>
      <c r="W993" s="4">
        <v>11.63</v>
      </c>
      <c r="X993" s="4">
        <v>0.113</v>
      </c>
      <c r="Y993" s="4">
        <v>0.124</v>
      </c>
      <c r="Z993" s="4">
        <v>0</v>
      </c>
      <c r="AA993" s="4" t="s">
        <v>1</v>
      </c>
      <c r="AB993" s="4" t="s">
        <v>1</v>
      </c>
      <c r="AC993" s="4" t="str">
        <f>""</f>
        <v/>
      </c>
      <c r="AD993" s="4" t="str">
        <f>""</f>
        <v/>
      </c>
      <c r="AE993" s="4" t="str">
        <f>""</f>
        <v/>
      </c>
      <c r="AF993" s="4" t="str">
        <f>""</f>
        <v/>
      </c>
      <c r="AG993" s="4" t="str">
        <f>""</f>
        <v/>
      </c>
      <c r="AH993" s="4" t="str">
        <f>""</f>
        <v/>
      </c>
      <c r="AI993" s="4" t="str">
        <f>""</f>
        <v/>
      </c>
      <c r="AJ993" s="4" t="str">
        <f>""</f>
        <v/>
      </c>
      <c r="AK993" s="4" t="str">
        <f>""</f>
        <v/>
      </c>
      <c r="AL993" s="4" t="str">
        <f>""</f>
        <v/>
      </c>
      <c r="AM993" s="4" t="str">
        <f>""</f>
        <v/>
      </c>
      <c r="AN993" s="4" t="str">
        <f>""</f>
        <v/>
      </c>
      <c r="AO993" s="4" t="str">
        <f>""</f>
        <v/>
      </c>
      <c r="AP993" s="4" t="str">
        <f>""</f>
        <v/>
      </c>
      <c r="AQ993" s="4" t="str">
        <f>""</f>
        <v/>
      </c>
      <c r="AR993" s="4" t="str">
        <f>""</f>
        <v/>
      </c>
      <c r="AS993" s="4" t="str">
        <f>""</f>
        <v/>
      </c>
    </row>
    <row r="994" spans="1:45" x14ac:dyDescent="0.25">
      <c r="A994" s="15"/>
      <c r="B994" s="16"/>
      <c r="C994" s="16"/>
      <c r="D994" s="16"/>
      <c r="E994" s="16"/>
      <c r="F994" s="16"/>
      <c r="G994" s="16"/>
      <c r="H994" s="30" t="s">
        <v>25</v>
      </c>
      <c r="I994" s="31" t="s">
        <v>26</v>
      </c>
      <c r="J994" s="7" t="s">
        <v>44</v>
      </c>
      <c r="K994" s="7" t="s">
        <v>45</v>
      </c>
      <c r="L994" s="7" t="s">
        <v>46</v>
      </c>
      <c r="M994" s="7" t="s">
        <v>46</v>
      </c>
      <c r="N994" s="7" t="s">
        <v>47</v>
      </c>
      <c r="O994" s="7" t="s">
        <v>48</v>
      </c>
      <c r="P994" s="7" t="s">
        <v>49</v>
      </c>
      <c r="Q994" s="7" t="s">
        <v>50</v>
      </c>
      <c r="R994" s="7" t="s">
        <v>51</v>
      </c>
      <c r="S994" s="7" t="s">
        <v>121</v>
      </c>
      <c r="T994" s="7" t="s">
        <v>52</v>
      </c>
      <c r="U994" s="7" t="s">
        <v>53</v>
      </c>
      <c r="V994" s="7" t="s">
        <v>54</v>
      </c>
      <c r="W994" s="7" t="s">
        <v>55</v>
      </c>
      <c r="Z994" s="4" t="str">
        <f>""</f>
        <v/>
      </c>
      <c r="AA994" s="4" t="str">
        <f>""</f>
        <v/>
      </c>
      <c r="AB994" s="4" t="str">
        <f>""</f>
        <v/>
      </c>
      <c r="AC994" s="4" t="str">
        <f>""</f>
        <v/>
      </c>
      <c r="AD994" s="4" t="str">
        <f>""</f>
        <v/>
      </c>
      <c r="AE994" s="4" t="str">
        <f>""</f>
        <v/>
      </c>
      <c r="AF994" s="4" t="str">
        <f>""</f>
        <v/>
      </c>
      <c r="AG994" s="4" t="str">
        <f>""</f>
        <v/>
      </c>
      <c r="AH994" s="4" t="str">
        <f>""</f>
        <v/>
      </c>
      <c r="AI994" s="4" t="str">
        <f>""</f>
        <v/>
      </c>
      <c r="AJ994" s="4" t="str">
        <f>""</f>
        <v/>
      </c>
      <c r="AK994" s="4" t="str">
        <f>""</f>
        <v/>
      </c>
      <c r="AL994" s="4" t="str">
        <f>""</f>
        <v/>
      </c>
      <c r="AM994" s="4" t="str">
        <f>""</f>
        <v/>
      </c>
      <c r="AN994" s="4" t="str">
        <f>""</f>
        <v/>
      </c>
      <c r="AO994" s="4" t="str">
        <f>""</f>
        <v/>
      </c>
      <c r="AP994" s="4" t="str">
        <f>""</f>
        <v/>
      </c>
      <c r="AQ994" s="4" t="str">
        <f>""</f>
        <v/>
      </c>
      <c r="AR994" s="4" t="str">
        <f>""</f>
        <v/>
      </c>
      <c r="AS994" s="4" t="str">
        <f>""</f>
        <v/>
      </c>
    </row>
    <row r="995" spans="1:45" x14ac:dyDescent="0.25">
      <c r="A995" s="15"/>
      <c r="B995" s="17"/>
      <c r="C995" s="17"/>
      <c r="D995" s="17"/>
      <c r="E995" s="17"/>
      <c r="F995" s="17"/>
      <c r="G995" s="17"/>
      <c r="I995" s="8" t="s">
        <v>39</v>
      </c>
      <c r="J995" s="8">
        <v>10</v>
      </c>
      <c r="K995" s="8">
        <v>0.2</v>
      </c>
      <c r="L995" s="8">
        <v>0.2</v>
      </c>
      <c r="M995" s="8">
        <v>0.2</v>
      </c>
      <c r="N995" s="8">
        <v>10</v>
      </c>
      <c r="O995" s="8">
        <v>3</v>
      </c>
      <c r="P995" s="8">
        <v>2.5</v>
      </c>
      <c r="Q995" s="8"/>
      <c r="R995" s="8"/>
      <c r="S995" s="8"/>
      <c r="T995" s="8"/>
      <c r="U995" s="8"/>
      <c r="V995" s="8"/>
      <c r="W995" s="8"/>
      <c r="Z995" s="4" t="str">
        <f>""</f>
        <v/>
      </c>
      <c r="AA995" s="4" t="str">
        <f>""</f>
        <v/>
      </c>
      <c r="AB995" s="4" t="str">
        <f>""</f>
        <v/>
      </c>
      <c r="AC995" s="4" t="str">
        <f>""</f>
        <v/>
      </c>
      <c r="AD995" s="4" t="str">
        <f>""</f>
        <v/>
      </c>
      <c r="AE995" s="4" t="str">
        <f>""</f>
        <v/>
      </c>
      <c r="AF995" s="4" t="str">
        <f>""</f>
        <v/>
      </c>
      <c r="AG995" s="4" t="str">
        <f>""</f>
        <v/>
      </c>
      <c r="AH995" s="4" t="str">
        <f>""</f>
        <v/>
      </c>
      <c r="AI995" s="4" t="str">
        <f>""</f>
        <v/>
      </c>
      <c r="AJ995" s="4" t="str">
        <f>""</f>
        <v/>
      </c>
      <c r="AK995" s="4" t="str">
        <f>""</f>
        <v/>
      </c>
      <c r="AL995" s="4" t="str">
        <f>""</f>
        <v/>
      </c>
      <c r="AM995" s="4" t="str">
        <f>""</f>
        <v/>
      </c>
      <c r="AN995" s="4" t="str">
        <f>""</f>
        <v/>
      </c>
      <c r="AO995" s="4" t="str">
        <f>""</f>
        <v/>
      </c>
      <c r="AP995" s="4" t="str">
        <f>""</f>
        <v/>
      </c>
      <c r="AQ995" s="4" t="str">
        <f>""</f>
        <v/>
      </c>
      <c r="AR995" s="4" t="str">
        <f>""</f>
        <v/>
      </c>
      <c r="AS995" s="4" t="str">
        <f>""</f>
        <v/>
      </c>
    </row>
    <row r="996" spans="1:45" x14ac:dyDescent="0.25">
      <c r="A996" s="15"/>
      <c r="B996" s="17"/>
      <c r="C996" s="17"/>
      <c r="D996" s="17"/>
      <c r="E996" s="17"/>
      <c r="F996" s="17"/>
      <c r="G996" s="17"/>
      <c r="I996" s="8" t="s">
        <v>40</v>
      </c>
      <c r="J996" s="8">
        <v>1</v>
      </c>
      <c r="K996" s="8">
        <f>4*$K$2</f>
        <v>0.04</v>
      </c>
      <c r="L996" s="8">
        <f>4*$K$2</f>
        <v>0.04</v>
      </c>
      <c r="M996" s="8">
        <f>4*$K$2</f>
        <v>0.04</v>
      </c>
      <c r="N996" s="8">
        <v>1</v>
      </c>
      <c r="O996" s="8">
        <v>0</v>
      </c>
      <c r="P996" s="8"/>
      <c r="Q996" s="8"/>
      <c r="R996" s="8"/>
      <c r="S996" s="8"/>
      <c r="T996" s="8"/>
      <c r="U996" s="8"/>
      <c r="V996" s="8">
        <v>0</v>
      </c>
      <c r="W996" s="8"/>
      <c r="Z996" s="4" t="str">
        <f>""</f>
        <v/>
      </c>
      <c r="AA996" s="4" t="str">
        <f>""</f>
        <v/>
      </c>
      <c r="AB996" s="4" t="str">
        <f>""</f>
        <v/>
      </c>
      <c r="AC996" s="4" t="str">
        <f>""</f>
        <v/>
      </c>
      <c r="AD996" s="4" t="str">
        <f>""</f>
        <v/>
      </c>
      <c r="AE996" s="4" t="str">
        <f>""</f>
        <v/>
      </c>
      <c r="AF996" s="4" t="str">
        <f>""</f>
        <v/>
      </c>
      <c r="AG996" s="4" t="str">
        <f>""</f>
        <v/>
      </c>
      <c r="AH996" s="4" t="str">
        <f>""</f>
        <v/>
      </c>
      <c r="AI996" s="4" t="str">
        <f>""</f>
        <v/>
      </c>
      <c r="AJ996" s="4" t="str">
        <f>""</f>
        <v/>
      </c>
      <c r="AK996" s="4" t="str">
        <f>""</f>
        <v/>
      </c>
      <c r="AL996" s="4" t="str">
        <f>""</f>
        <v/>
      </c>
      <c r="AM996" s="4" t="str">
        <f>""</f>
        <v/>
      </c>
      <c r="AN996" s="4" t="str">
        <f>""</f>
        <v/>
      </c>
      <c r="AO996" s="4" t="str">
        <f>""</f>
        <v/>
      </c>
      <c r="AP996" s="4" t="str">
        <f>""</f>
        <v/>
      </c>
      <c r="AQ996" s="4" t="str">
        <f>""</f>
        <v/>
      </c>
      <c r="AR996" s="4" t="str">
        <f>""</f>
        <v/>
      </c>
      <c r="AS996" s="4" t="str">
        <f>""</f>
        <v/>
      </c>
    </row>
    <row r="997" spans="1:45" x14ac:dyDescent="0.25">
      <c r="A997" s="23" t="s">
        <v>41</v>
      </c>
      <c r="B997" s="18" t="s">
        <v>62</v>
      </c>
      <c r="C997" s="18">
        <v>26</v>
      </c>
      <c r="D997" s="18">
        <v>400</v>
      </c>
      <c r="E997" s="18" t="s">
        <v>120</v>
      </c>
      <c r="F997" s="18">
        <v>1</v>
      </c>
      <c r="G997" s="18" t="str">
        <f>B997&amp;C997&amp;D997&amp;E997&amp;F997</f>
        <v>GEN26400ND1</v>
      </c>
      <c r="H997" s="4" t="s">
        <v>2</v>
      </c>
      <c r="I997" s="4">
        <v>1</v>
      </c>
      <c r="J997" s="4">
        <v>4</v>
      </c>
      <c r="K997" s="4">
        <v>0.04</v>
      </c>
      <c r="L997" s="4">
        <v>0.5</v>
      </c>
      <c r="M997" s="4">
        <v>7.0000000000000007E-2</v>
      </c>
      <c r="N997" s="4">
        <v>2.8</v>
      </c>
      <c r="O997" s="4">
        <v>0</v>
      </c>
      <c r="P997" s="4">
        <v>1.8</v>
      </c>
      <c r="Q997" s="4">
        <v>1.75</v>
      </c>
      <c r="R997" s="4">
        <v>0.3</v>
      </c>
      <c r="S997" s="4">
        <v>0.65</v>
      </c>
      <c r="T997" s="4">
        <v>0.25600000000000001</v>
      </c>
      <c r="U997" s="4">
        <v>0.15</v>
      </c>
      <c r="V997" s="4">
        <v>5.7000000000000002E-2</v>
      </c>
      <c r="W997" s="4">
        <v>0.33</v>
      </c>
      <c r="X997" s="4" t="s">
        <v>1</v>
      </c>
      <c r="Y997" s="4" t="s">
        <v>1</v>
      </c>
      <c r="Z997" s="4" t="str">
        <f>""</f>
        <v/>
      </c>
      <c r="AA997" s="4" t="str">
        <f>""</f>
        <v/>
      </c>
      <c r="AB997" s="4" t="str">
        <f>""</f>
        <v/>
      </c>
      <c r="AC997" s="4" t="str">
        <f>""</f>
        <v/>
      </c>
      <c r="AD997" s="4" t="str">
        <f>""</f>
        <v/>
      </c>
      <c r="AE997" s="4" t="str">
        <f>""</f>
        <v/>
      </c>
      <c r="AF997" s="4" t="str">
        <f>""</f>
        <v/>
      </c>
      <c r="AG997" s="4" t="str">
        <f>""</f>
        <v/>
      </c>
      <c r="AH997" s="4" t="str">
        <f>""</f>
        <v/>
      </c>
      <c r="AI997" s="4" t="str">
        <f>""</f>
        <v/>
      </c>
      <c r="AJ997" s="4" t="str">
        <f>""</f>
        <v/>
      </c>
      <c r="AK997" s="4" t="str">
        <f>""</f>
        <v/>
      </c>
      <c r="AL997" s="4" t="str">
        <f>""</f>
        <v/>
      </c>
      <c r="AM997" s="4" t="str">
        <f>""</f>
        <v/>
      </c>
      <c r="AN997" s="4" t="str">
        <f>""</f>
        <v/>
      </c>
      <c r="AO997" s="4" t="str">
        <f>""</f>
        <v/>
      </c>
      <c r="AP997" s="4" t="str">
        <f>""</f>
        <v/>
      </c>
      <c r="AQ997" s="4" t="str">
        <f>""</f>
        <v/>
      </c>
      <c r="AR997" s="4" t="str">
        <f>""</f>
        <v/>
      </c>
      <c r="AS997" s="4" t="str">
        <f>""</f>
        <v/>
      </c>
    </row>
    <row r="998" spans="1:45" x14ac:dyDescent="0.25">
      <c r="A998" s="15"/>
      <c r="B998" s="16"/>
      <c r="C998" s="16"/>
      <c r="D998" s="16"/>
      <c r="E998" s="16"/>
      <c r="F998" s="16"/>
      <c r="G998" s="16"/>
      <c r="H998" s="14" t="s">
        <v>25</v>
      </c>
      <c r="I998" s="7" t="s">
        <v>26</v>
      </c>
      <c r="J998" s="7" t="s">
        <v>64</v>
      </c>
      <c r="K998" s="7" t="s">
        <v>94</v>
      </c>
      <c r="L998" s="7" t="s">
        <v>122</v>
      </c>
      <c r="M998" s="7" t="s">
        <v>123</v>
      </c>
      <c r="N998" s="7" t="s">
        <v>95</v>
      </c>
      <c r="O998" s="7" t="s">
        <v>96</v>
      </c>
      <c r="P998" s="7" t="s">
        <v>124</v>
      </c>
      <c r="S998" s="4" t="str">
        <f>""</f>
        <v/>
      </c>
      <c r="T998" s="4" t="str">
        <f>""</f>
        <v/>
      </c>
      <c r="U998" s="4" t="str">
        <f>""</f>
        <v/>
      </c>
      <c r="V998" s="4" t="str">
        <f>""</f>
        <v/>
      </c>
      <c r="W998" s="4" t="str">
        <f>""</f>
        <v/>
      </c>
      <c r="X998" s="4" t="str">
        <f>""</f>
        <v/>
      </c>
      <c r="Y998" s="4" t="str">
        <f>""</f>
        <v/>
      </c>
      <c r="Z998" s="4" t="str">
        <f>""</f>
        <v/>
      </c>
      <c r="AA998" s="4" t="str">
        <f>""</f>
        <v/>
      </c>
      <c r="AB998" s="4" t="str">
        <f>""</f>
        <v/>
      </c>
      <c r="AC998" s="4" t="str">
        <f>""</f>
        <v/>
      </c>
      <c r="AD998" s="4" t="str">
        <f>""</f>
        <v/>
      </c>
      <c r="AE998" s="4" t="str">
        <f>""</f>
        <v/>
      </c>
      <c r="AF998" s="4" t="str">
        <f>""</f>
        <v/>
      </c>
      <c r="AG998" s="4" t="str">
        <f>""</f>
        <v/>
      </c>
      <c r="AH998" s="4" t="str">
        <f>""</f>
        <v/>
      </c>
      <c r="AI998" s="4" t="str">
        <f>""</f>
        <v/>
      </c>
      <c r="AJ998" s="4" t="str">
        <f>""</f>
        <v/>
      </c>
      <c r="AK998" s="4" t="str">
        <f>""</f>
        <v/>
      </c>
      <c r="AL998" s="4" t="str">
        <f>""</f>
        <v/>
      </c>
      <c r="AM998" s="4" t="str">
        <f>""</f>
        <v/>
      </c>
      <c r="AN998" s="4" t="str">
        <f>""</f>
        <v/>
      </c>
      <c r="AO998" s="4" t="str">
        <f>""</f>
        <v/>
      </c>
      <c r="AP998" s="4" t="str">
        <f>""</f>
        <v/>
      </c>
      <c r="AQ998" s="4" t="str">
        <f>""</f>
        <v/>
      </c>
      <c r="AR998" s="4" t="str">
        <f>""</f>
        <v/>
      </c>
      <c r="AS998" s="4" t="str">
        <f>""</f>
        <v/>
      </c>
    </row>
    <row r="999" spans="1:45" x14ac:dyDescent="0.25">
      <c r="A999" s="15"/>
      <c r="B999" s="17"/>
      <c r="C999" s="17"/>
      <c r="D999" s="17"/>
      <c r="E999" s="17"/>
      <c r="F999" s="17"/>
      <c r="G999" s="17"/>
      <c r="I999" s="8" t="s">
        <v>39</v>
      </c>
      <c r="J999" s="8"/>
      <c r="K999" s="8"/>
      <c r="L999" s="8"/>
      <c r="M999" s="8"/>
      <c r="N999" s="8"/>
      <c r="O999" s="8"/>
      <c r="P999" s="8"/>
      <c r="S999" s="4" t="str">
        <f>""</f>
        <v/>
      </c>
      <c r="T999" s="4" t="str">
        <f>""</f>
        <v/>
      </c>
      <c r="U999" s="4" t="str">
        <f>""</f>
        <v/>
      </c>
      <c r="V999" s="4" t="str">
        <f>""</f>
        <v/>
      </c>
      <c r="W999" s="4" t="str">
        <f>""</f>
        <v/>
      </c>
      <c r="X999" s="4" t="str">
        <f>""</f>
        <v/>
      </c>
      <c r="Y999" s="4" t="str">
        <f>""</f>
        <v/>
      </c>
      <c r="Z999" s="4" t="str">
        <f>""</f>
        <v/>
      </c>
      <c r="AA999" s="4" t="str">
        <f>""</f>
        <v/>
      </c>
      <c r="AB999" s="4" t="str">
        <f>""</f>
        <v/>
      </c>
      <c r="AC999" s="4" t="str">
        <f>""</f>
        <v/>
      </c>
      <c r="AD999" s="4" t="str">
        <f>""</f>
        <v/>
      </c>
      <c r="AE999" s="4" t="str">
        <f>""</f>
        <v/>
      </c>
      <c r="AF999" s="4" t="str">
        <f>""</f>
        <v/>
      </c>
      <c r="AG999" s="4" t="str">
        <f>""</f>
        <v/>
      </c>
      <c r="AH999" s="4" t="str">
        <f>""</f>
        <v/>
      </c>
      <c r="AI999" s="4" t="str">
        <f>""</f>
        <v/>
      </c>
      <c r="AJ999" s="4" t="str">
        <f>""</f>
        <v/>
      </c>
      <c r="AK999" s="4" t="str">
        <f>""</f>
        <v/>
      </c>
      <c r="AL999" s="4" t="str">
        <f>""</f>
        <v/>
      </c>
      <c r="AM999" s="4" t="str">
        <f>""</f>
        <v/>
      </c>
      <c r="AN999" s="4" t="str">
        <f>""</f>
        <v/>
      </c>
      <c r="AO999" s="4" t="str">
        <f>""</f>
        <v/>
      </c>
      <c r="AP999" s="4" t="str">
        <f>""</f>
        <v/>
      </c>
      <c r="AQ999" s="4" t="str">
        <f>""</f>
        <v/>
      </c>
      <c r="AR999" s="4" t="str">
        <f>""</f>
        <v/>
      </c>
      <c r="AS999" s="4" t="str">
        <f>""</f>
        <v/>
      </c>
    </row>
    <row r="1000" spans="1:45" x14ac:dyDescent="0.25">
      <c r="A1000" s="15"/>
      <c r="B1000" s="17"/>
      <c r="C1000" s="17"/>
      <c r="D1000" s="17"/>
      <c r="E1000" s="17"/>
      <c r="F1000" s="17"/>
      <c r="G1000" s="17"/>
      <c r="I1000" s="8" t="s">
        <v>40</v>
      </c>
      <c r="J1000" s="8"/>
      <c r="K1000" s="8"/>
      <c r="L1000" s="8"/>
      <c r="M1000" s="8"/>
      <c r="N1000" s="8"/>
      <c r="O1000" s="8"/>
      <c r="P1000" s="8"/>
      <c r="S1000" s="4" t="str">
        <f>""</f>
        <v/>
      </c>
      <c r="T1000" s="4" t="str">
        <f>""</f>
        <v/>
      </c>
      <c r="U1000" s="4" t="str">
        <f>""</f>
        <v/>
      </c>
      <c r="V1000" s="4" t="str">
        <f>""</f>
        <v/>
      </c>
      <c r="W1000" s="4" t="str">
        <f>""</f>
        <v/>
      </c>
      <c r="X1000" s="4" t="str">
        <f>""</f>
        <v/>
      </c>
      <c r="Y1000" s="4" t="str">
        <f>""</f>
        <v/>
      </c>
      <c r="Z1000" s="4" t="str">
        <f>""</f>
        <v/>
      </c>
      <c r="AA1000" s="4" t="str">
        <f>""</f>
        <v/>
      </c>
      <c r="AB1000" s="4" t="str">
        <f>""</f>
        <v/>
      </c>
      <c r="AC1000" s="4" t="str">
        <f>""</f>
        <v/>
      </c>
      <c r="AD1000" s="4" t="str">
        <f>""</f>
        <v/>
      </c>
      <c r="AE1000" s="4" t="str">
        <f>""</f>
        <v/>
      </c>
      <c r="AF1000" s="4" t="str">
        <f>""</f>
        <v/>
      </c>
      <c r="AG1000" s="4" t="str">
        <f>""</f>
        <v/>
      </c>
      <c r="AH1000" s="4" t="str">
        <f>""</f>
        <v/>
      </c>
      <c r="AI1000" s="4" t="str">
        <f>""</f>
        <v/>
      </c>
      <c r="AJ1000" s="4" t="str">
        <f>""</f>
        <v/>
      </c>
      <c r="AK1000" s="4" t="str">
        <f>""</f>
        <v/>
      </c>
      <c r="AL1000" s="4" t="str">
        <f>""</f>
        <v/>
      </c>
      <c r="AM1000" s="4" t="str">
        <f>""</f>
        <v/>
      </c>
      <c r="AN1000" s="4" t="str">
        <f>""</f>
        <v/>
      </c>
      <c r="AO1000" s="4" t="str">
        <f>""</f>
        <v/>
      </c>
      <c r="AP1000" s="4" t="str">
        <f>""</f>
        <v/>
      </c>
      <c r="AQ1000" s="4" t="str">
        <f>""</f>
        <v/>
      </c>
      <c r="AR1000" s="4" t="str">
        <f>""</f>
        <v/>
      </c>
      <c r="AS1000" s="4" t="str">
        <f>""</f>
        <v/>
      </c>
    </row>
    <row r="1001" spans="1:45" x14ac:dyDescent="0.25">
      <c r="A1001" s="23" t="s">
        <v>41</v>
      </c>
      <c r="B1001" s="18" t="s">
        <v>76</v>
      </c>
      <c r="C1001" s="18">
        <v>26</v>
      </c>
      <c r="D1001" s="18">
        <v>400</v>
      </c>
      <c r="E1001" s="18" t="s">
        <v>120</v>
      </c>
      <c r="F1001" s="18">
        <v>1</v>
      </c>
      <c r="G1001" s="18" t="str">
        <f>B1001&amp;C1001&amp;D1001&amp;E1001&amp;F1001</f>
        <v>GOV26400ND1</v>
      </c>
      <c r="H1001" s="4" t="s">
        <v>7</v>
      </c>
      <c r="I1001" s="4">
        <v>1</v>
      </c>
      <c r="J1001" s="4">
        <v>0.05</v>
      </c>
      <c r="K1001" s="4">
        <v>0.05</v>
      </c>
      <c r="L1001" s="4">
        <v>0.9</v>
      </c>
      <c r="M1001" s="4">
        <v>0.3</v>
      </c>
      <c r="N1001" s="4">
        <v>3</v>
      </c>
      <c r="O1001" s="4">
        <v>9</v>
      </c>
      <c r="P1001" s="4">
        <v>0</v>
      </c>
      <c r="Q1001" s="4" t="s">
        <v>1</v>
      </c>
      <c r="R1001" s="4" t="s">
        <v>1</v>
      </c>
      <c r="S1001" s="4" t="str">
        <f>""</f>
        <v/>
      </c>
      <c r="T1001" s="4" t="str">
        <f>""</f>
        <v/>
      </c>
      <c r="U1001" s="4" t="str">
        <f>""</f>
        <v/>
      </c>
      <c r="V1001" s="4" t="str">
        <f>""</f>
        <v/>
      </c>
      <c r="W1001" s="4" t="str">
        <f>""</f>
        <v/>
      </c>
      <c r="X1001" s="4" t="str">
        <f>""</f>
        <v/>
      </c>
      <c r="Y1001" s="4" t="str">
        <f>""</f>
        <v/>
      </c>
      <c r="Z1001" s="4" t="str">
        <f>""</f>
        <v/>
      </c>
      <c r="AA1001" s="4" t="str">
        <f>""</f>
        <v/>
      </c>
      <c r="AB1001" s="4" t="str">
        <f>""</f>
        <v/>
      </c>
      <c r="AC1001" s="4" t="str">
        <f>""</f>
        <v/>
      </c>
      <c r="AD1001" s="4" t="str">
        <f>""</f>
        <v/>
      </c>
      <c r="AE1001" s="4" t="str">
        <f>""</f>
        <v/>
      </c>
      <c r="AF1001" s="4" t="str">
        <f>""</f>
        <v/>
      </c>
      <c r="AG1001" s="4" t="str">
        <f>""</f>
        <v/>
      </c>
      <c r="AH1001" s="4" t="str">
        <f>""</f>
        <v/>
      </c>
      <c r="AI1001" s="4" t="str">
        <f>""</f>
        <v/>
      </c>
      <c r="AJ1001" s="4" t="str">
        <f>""</f>
        <v/>
      </c>
      <c r="AK1001" s="4" t="str">
        <f>""</f>
        <v/>
      </c>
      <c r="AL1001" s="4" t="str">
        <f>""</f>
        <v/>
      </c>
      <c r="AM1001" s="4" t="str">
        <f>""</f>
        <v/>
      </c>
      <c r="AN1001" s="4" t="str">
        <f>""</f>
        <v/>
      </c>
      <c r="AO1001" s="4" t="str">
        <f>""</f>
        <v/>
      </c>
      <c r="AP1001" s="4" t="str">
        <f>""</f>
        <v/>
      </c>
      <c r="AQ1001" s="4" t="str">
        <f>""</f>
        <v/>
      </c>
      <c r="AR1001" s="4" t="str">
        <f>""</f>
        <v/>
      </c>
      <c r="AS1001" s="4" t="str">
        <f>""</f>
        <v/>
      </c>
    </row>
    <row r="1002" spans="1:45" x14ac:dyDescent="0.25">
      <c r="A1002" s="15"/>
      <c r="B1002" s="16"/>
      <c r="C1002" s="16"/>
      <c r="D1002" s="16"/>
      <c r="E1002" s="16"/>
      <c r="F1002" s="16"/>
      <c r="G1002" s="16"/>
      <c r="H1002" s="14" t="s">
        <v>25</v>
      </c>
      <c r="I1002" s="7" t="s">
        <v>26</v>
      </c>
      <c r="J1002" s="7" t="s">
        <v>77</v>
      </c>
      <c r="K1002" s="7" t="s">
        <v>78</v>
      </c>
      <c r="L1002" s="7" t="s">
        <v>79</v>
      </c>
      <c r="M1002" s="7" t="s">
        <v>80</v>
      </c>
      <c r="N1002" s="7" t="s">
        <v>81</v>
      </c>
      <c r="O1002" s="7" t="s">
        <v>82</v>
      </c>
      <c r="P1002" s="7" t="s">
        <v>83</v>
      </c>
      <c r="Q1002" s="7" t="s">
        <v>84</v>
      </c>
      <c r="R1002" s="7" t="s">
        <v>85</v>
      </c>
      <c r="S1002" s="7" t="s">
        <v>86</v>
      </c>
      <c r="T1002" s="7" t="s">
        <v>87</v>
      </c>
      <c r="U1002" s="7" t="s">
        <v>88</v>
      </c>
      <c r="V1002" s="7" t="s">
        <v>89</v>
      </c>
      <c r="W1002" s="7" t="s">
        <v>90</v>
      </c>
      <c r="X1002" s="7" t="s">
        <v>91</v>
      </c>
      <c r="Y1002" s="7" t="s">
        <v>92</v>
      </c>
      <c r="Z1002" s="7" t="s">
        <v>93</v>
      </c>
      <c r="AA1002" s="7" t="s">
        <v>94</v>
      </c>
      <c r="AB1002" s="7" t="s">
        <v>95</v>
      </c>
      <c r="AC1002" s="7" t="s">
        <v>96</v>
      </c>
      <c r="AD1002" s="7" t="s">
        <v>97</v>
      </c>
      <c r="AE1002" s="7" t="s">
        <v>98</v>
      </c>
      <c r="AF1002" s="7" t="s">
        <v>99</v>
      </c>
      <c r="AI1002" s="4" t="str">
        <f>""</f>
        <v/>
      </c>
      <c r="AJ1002" s="4" t="str">
        <f>""</f>
        <v/>
      </c>
      <c r="AK1002" s="4" t="str">
        <f>""</f>
        <v/>
      </c>
      <c r="AL1002" s="4" t="str">
        <f>""</f>
        <v/>
      </c>
      <c r="AM1002" s="4" t="str">
        <f>""</f>
        <v/>
      </c>
      <c r="AN1002" s="4" t="str">
        <f>""</f>
        <v/>
      </c>
      <c r="AO1002" s="4" t="str">
        <f>""</f>
        <v/>
      </c>
      <c r="AP1002" s="4" t="str">
        <f>""</f>
        <v/>
      </c>
      <c r="AQ1002" s="4" t="str">
        <f>""</f>
        <v/>
      </c>
      <c r="AR1002" s="4" t="str">
        <f>""</f>
        <v/>
      </c>
      <c r="AS1002" s="4" t="str">
        <f>""</f>
        <v/>
      </c>
    </row>
    <row r="1003" spans="1:45" x14ac:dyDescent="0.25">
      <c r="A1003" s="15"/>
      <c r="B1003" s="17"/>
      <c r="C1003" s="17"/>
      <c r="D1003" s="17"/>
      <c r="E1003" s="17"/>
      <c r="F1003" s="17"/>
      <c r="G1003" s="17"/>
      <c r="I1003" s="8" t="s">
        <v>39</v>
      </c>
      <c r="J1003" s="8"/>
      <c r="K1003" s="8"/>
      <c r="L1003" s="8"/>
      <c r="M1003" s="8"/>
      <c r="N1003" s="8"/>
      <c r="O1003" s="8"/>
      <c r="P1003" s="8">
        <v>15</v>
      </c>
      <c r="Q1003" s="8">
        <v>15</v>
      </c>
      <c r="R1003" s="8"/>
      <c r="S1003" s="8">
        <v>15</v>
      </c>
      <c r="T1003" s="8">
        <v>15</v>
      </c>
      <c r="U1003" s="8"/>
      <c r="V1003" s="8"/>
      <c r="W1003" s="8"/>
      <c r="X1003" s="8">
        <v>2</v>
      </c>
      <c r="Y1003" s="8">
        <v>2</v>
      </c>
      <c r="Z1003" s="8"/>
      <c r="AA1003" s="8">
        <v>2</v>
      </c>
      <c r="AB1003" s="8">
        <v>2</v>
      </c>
      <c r="AC1003" s="8">
        <v>2</v>
      </c>
      <c r="AD1003" s="8">
        <v>2</v>
      </c>
      <c r="AE1003" s="8">
        <v>0.99</v>
      </c>
      <c r="AF1003" s="8">
        <v>0</v>
      </c>
      <c r="AI1003" s="4" t="str">
        <f>""</f>
        <v/>
      </c>
      <c r="AJ1003" s="4" t="str">
        <f>""</f>
        <v/>
      </c>
      <c r="AK1003" s="4" t="str">
        <f>""</f>
        <v/>
      </c>
      <c r="AL1003" s="4" t="str">
        <f>""</f>
        <v/>
      </c>
      <c r="AM1003" s="4" t="str">
        <f>""</f>
        <v/>
      </c>
      <c r="AN1003" s="4" t="str">
        <f>""</f>
        <v/>
      </c>
      <c r="AO1003" s="4" t="str">
        <f>""</f>
        <v/>
      </c>
      <c r="AP1003" s="4" t="str">
        <f>""</f>
        <v/>
      </c>
      <c r="AQ1003" s="4" t="str">
        <f>""</f>
        <v/>
      </c>
      <c r="AR1003" s="4" t="str">
        <f>""</f>
        <v/>
      </c>
      <c r="AS1003" s="4" t="str">
        <f>""</f>
        <v/>
      </c>
    </row>
    <row r="1004" spans="1:45" x14ac:dyDescent="0.25">
      <c r="A1004" s="15"/>
      <c r="B1004" s="17"/>
      <c r="C1004" s="17"/>
      <c r="D1004" s="17"/>
      <c r="E1004" s="17"/>
      <c r="F1004" s="17"/>
      <c r="G1004" s="17"/>
      <c r="I1004" s="8" t="s">
        <v>40</v>
      </c>
      <c r="J1004" s="8"/>
      <c r="K1004" s="8"/>
      <c r="L1004" s="8"/>
      <c r="M1004" s="8"/>
      <c r="N1004" s="8"/>
      <c r="O1004" s="8"/>
      <c r="P1004" s="8">
        <v>1.5</v>
      </c>
      <c r="Q1004" s="8">
        <v>1.5</v>
      </c>
      <c r="R1004" s="8">
        <f>2*$K$2</f>
        <v>0.02</v>
      </c>
      <c r="S1004" s="8">
        <v>1.5</v>
      </c>
      <c r="T1004" s="8">
        <v>1.5</v>
      </c>
      <c r="U1004" s="8">
        <f>2*$K$2</f>
        <v>0.02</v>
      </c>
      <c r="V1004" s="8"/>
      <c r="W1004" s="8"/>
      <c r="X1004" s="8">
        <f t="shared" ref="X1004:Y1004" si="122">2*$K$2</f>
        <v>0.02</v>
      </c>
      <c r="Y1004" s="8">
        <f t="shared" si="122"/>
        <v>0.02</v>
      </c>
      <c r="Z1004" s="8"/>
      <c r="AA1004" s="8">
        <f t="shared" ref="AA1004:AD1004" si="123">2*$K$2</f>
        <v>0.02</v>
      </c>
      <c r="AB1004" s="8">
        <f t="shared" si="123"/>
        <v>0.02</v>
      </c>
      <c r="AC1004" s="8">
        <f t="shared" si="123"/>
        <v>0.02</v>
      </c>
      <c r="AD1004" s="8">
        <f t="shared" si="123"/>
        <v>0.02</v>
      </c>
      <c r="AE1004" s="8">
        <v>0</v>
      </c>
      <c r="AF1004" s="8">
        <v>-0.3</v>
      </c>
      <c r="AI1004" s="4" t="str">
        <f>""</f>
        <v/>
      </c>
      <c r="AJ1004" s="4" t="str">
        <f>""</f>
        <v/>
      </c>
      <c r="AK1004" s="4" t="str">
        <f>""</f>
        <v/>
      </c>
      <c r="AL1004" s="4" t="str">
        <f>""</f>
        <v/>
      </c>
      <c r="AM1004" s="4" t="str">
        <f>""</f>
        <v/>
      </c>
      <c r="AN1004" s="4" t="str">
        <f>""</f>
        <v/>
      </c>
      <c r="AO1004" s="4" t="str">
        <f>""</f>
        <v/>
      </c>
      <c r="AP1004" s="4" t="str">
        <f>""</f>
        <v/>
      </c>
      <c r="AQ1004" s="4" t="str">
        <f>""</f>
        <v/>
      </c>
      <c r="AR1004" s="4" t="str">
        <f>""</f>
        <v/>
      </c>
      <c r="AS1004" s="4" t="str">
        <f>""</f>
        <v/>
      </c>
    </row>
    <row r="1005" spans="1:45" x14ac:dyDescent="0.25">
      <c r="A1005" s="24" t="s">
        <v>41</v>
      </c>
      <c r="B1005" s="18" t="s">
        <v>100</v>
      </c>
      <c r="C1005" s="18">
        <v>26</v>
      </c>
      <c r="D1005" s="18">
        <v>400</v>
      </c>
      <c r="E1005" s="18" t="s">
        <v>120</v>
      </c>
      <c r="F1005" s="18">
        <v>1</v>
      </c>
      <c r="G1005" s="18" t="str">
        <f>B1005&amp;C1005&amp;D1005&amp;E1005&amp;F1005</f>
        <v>PSS26400ND1</v>
      </c>
      <c r="H1005" s="4" t="s">
        <v>9</v>
      </c>
      <c r="I1005" s="4">
        <v>1</v>
      </c>
      <c r="J1005" s="4">
        <v>1</v>
      </c>
      <c r="K1005" s="4">
        <v>0</v>
      </c>
      <c r="L1005" s="4">
        <v>3</v>
      </c>
      <c r="M1005" s="4">
        <v>0</v>
      </c>
      <c r="N1005" s="4">
        <v>5</v>
      </c>
      <c r="O1005" s="4">
        <v>1</v>
      </c>
      <c r="P1005" s="4">
        <v>2.5</v>
      </c>
      <c r="Q1005" s="4">
        <v>2.5</v>
      </c>
      <c r="R1005" s="4">
        <v>0</v>
      </c>
      <c r="S1005" s="4">
        <v>2.5</v>
      </c>
      <c r="T1005" s="4">
        <v>0</v>
      </c>
      <c r="U1005" s="4">
        <v>2.5</v>
      </c>
      <c r="V1005" s="4">
        <v>0.39</v>
      </c>
      <c r="W1005" s="4">
        <v>1</v>
      </c>
      <c r="X1005" s="4">
        <v>0</v>
      </c>
      <c r="Y1005" s="4">
        <v>0.1</v>
      </c>
      <c r="Z1005" s="4">
        <v>6.5</v>
      </c>
      <c r="AA1005" s="4">
        <v>0.44</v>
      </c>
      <c r="AB1005" s="4">
        <v>0.08</v>
      </c>
      <c r="AC1005" s="4">
        <v>0.2</v>
      </c>
      <c r="AD1005" s="4">
        <v>0.98</v>
      </c>
      <c r="AE1005" s="4">
        <v>0.1</v>
      </c>
      <c r="AF1005" s="4">
        <v>-0.1</v>
      </c>
      <c r="AG1005" s="4" t="s">
        <v>1</v>
      </c>
      <c r="AH1005" s="4" t="s">
        <v>1</v>
      </c>
      <c r="AI1005" s="4" t="str">
        <f>""</f>
        <v/>
      </c>
      <c r="AJ1005" s="4" t="str">
        <f>""</f>
        <v/>
      </c>
      <c r="AK1005" s="4" t="str">
        <f>""</f>
        <v/>
      </c>
      <c r="AL1005" s="4" t="str">
        <f>""</f>
        <v/>
      </c>
      <c r="AM1005" s="4" t="str">
        <f>""</f>
        <v/>
      </c>
      <c r="AN1005" s="4" t="str">
        <f>""</f>
        <v/>
      </c>
      <c r="AO1005" s="4" t="str">
        <f>""</f>
        <v/>
      </c>
      <c r="AP1005" s="4" t="str">
        <f>""</f>
        <v/>
      </c>
      <c r="AQ1005" s="4" t="str">
        <f>""</f>
        <v/>
      </c>
      <c r="AR1005" s="4" t="str">
        <f>""</f>
        <v/>
      </c>
      <c r="AS1005" s="4" t="str">
        <f>""</f>
        <v/>
      </c>
    </row>
    <row r="1006" spans="1:45" x14ac:dyDescent="0.25">
      <c r="AC1006" s="4" t="str">
        <f>""</f>
        <v/>
      </c>
      <c r="AD1006" s="4" t="str">
        <f>""</f>
        <v/>
      </c>
      <c r="AE1006" s="4" t="str">
        <f>""</f>
        <v/>
      </c>
      <c r="AF1006" s="4" t="str">
        <f>""</f>
        <v/>
      </c>
      <c r="AG1006" s="4" t="str">
        <f>""</f>
        <v/>
      </c>
      <c r="AH1006" s="4" t="str">
        <f>""</f>
        <v/>
      </c>
      <c r="AI1006" s="4" t="str">
        <f>""</f>
        <v/>
      </c>
      <c r="AJ1006" s="4" t="str">
        <f>""</f>
        <v/>
      </c>
      <c r="AK1006" s="4" t="str">
        <f>""</f>
        <v/>
      </c>
      <c r="AL1006" s="4" t="str">
        <f>""</f>
        <v/>
      </c>
      <c r="AM1006" s="4" t="str">
        <f>""</f>
        <v/>
      </c>
      <c r="AN1006" s="4" t="str">
        <f>""</f>
        <v/>
      </c>
      <c r="AO1006" s="4" t="str">
        <f>""</f>
        <v/>
      </c>
      <c r="AP1006" s="4" t="str">
        <f>""</f>
        <v/>
      </c>
      <c r="AQ1006" s="4" t="str">
        <f>""</f>
        <v/>
      </c>
      <c r="AR1006" s="4" t="str">
        <f>""</f>
        <v/>
      </c>
      <c r="AS1006" s="4" t="str">
        <f>""</f>
        <v/>
      </c>
    </row>
    <row r="1007" spans="1:45" x14ac:dyDescent="0.25">
      <c r="A1007" s="27" t="s">
        <v>184</v>
      </c>
      <c r="B1007" s="9"/>
      <c r="C1007" s="9"/>
      <c r="D1007" s="9"/>
      <c r="E1007" s="9"/>
      <c r="F1007" s="9"/>
      <c r="G1007" s="16"/>
      <c r="H1007" s="14" t="s">
        <v>25</v>
      </c>
      <c r="I1007" s="7" t="s">
        <v>26</v>
      </c>
      <c r="J1007" s="7" t="s">
        <v>103</v>
      </c>
      <c r="K1007" s="7" t="s">
        <v>104</v>
      </c>
      <c r="L1007" s="7" t="s">
        <v>105</v>
      </c>
      <c r="M1007" s="7" t="s">
        <v>106</v>
      </c>
      <c r="N1007" s="7" t="s">
        <v>107</v>
      </c>
      <c r="O1007" s="7" t="s">
        <v>108</v>
      </c>
      <c r="P1007" s="7" t="s">
        <v>109</v>
      </c>
      <c r="Q1007" s="7" t="s">
        <v>110</v>
      </c>
      <c r="R1007" s="7" t="s">
        <v>111</v>
      </c>
      <c r="S1007" s="7" t="s">
        <v>112</v>
      </c>
      <c r="T1007" s="7" t="s">
        <v>113</v>
      </c>
      <c r="U1007" s="7" t="s">
        <v>114</v>
      </c>
      <c r="V1007" s="7" t="s">
        <v>115</v>
      </c>
      <c r="W1007" s="7" t="s">
        <v>116</v>
      </c>
      <c r="X1007" s="7" t="s">
        <v>117</v>
      </c>
      <c r="Y1007" s="7" t="s">
        <v>118</v>
      </c>
      <c r="Z1007" s="7" t="s">
        <v>119</v>
      </c>
      <c r="AC1007" s="4" t="str">
        <f>""</f>
        <v/>
      </c>
      <c r="AD1007" s="4" t="str">
        <f>""</f>
        <v/>
      </c>
      <c r="AE1007" s="4" t="str">
        <f>""</f>
        <v/>
      </c>
      <c r="AF1007" s="4" t="str">
        <f>""</f>
        <v/>
      </c>
      <c r="AG1007" s="4" t="str">
        <f>""</f>
        <v/>
      </c>
      <c r="AH1007" s="4" t="str">
        <f>""</f>
        <v/>
      </c>
      <c r="AI1007" s="4" t="str">
        <f>""</f>
        <v/>
      </c>
      <c r="AJ1007" s="4" t="str">
        <f>""</f>
        <v/>
      </c>
      <c r="AK1007" s="4" t="str">
        <f>""</f>
        <v/>
      </c>
      <c r="AL1007" s="4" t="str">
        <f>""</f>
        <v/>
      </c>
      <c r="AM1007" s="4" t="str">
        <f>""</f>
        <v/>
      </c>
      <c r="AN1007" s="4" t="str">
        <f>""</f>
        <v/>
      </c>
      <c r="AO1007" s="4" t="str">
        <f>""</f>
        <v/>
      </c>
      <c r="AP1007" s="4" t="str">
        <f>""</f>
        <v/>
      </c>
      <c r="AQ1007" s="4" t="str">
        <f>""</f>
        <v/>
      </c>
      <c r="AR1007" s="4" t="str">
        <f>""</f>
        <v/>
      </c>
      <c r="AS1007" s="4" t="str">
        <f>""</f>
        <v/>
      </c>
    </row>
    <row r="1008" spans="1:45" x14ac:dyDescent="0.25">
      <c r="A1008" s="25"/>
      <c r="B1008" s="10"/>
      <c r="C1008" s="10"/>
      <c r="D1008" s="10"/>
      <c r="E1008" s="10"/>
      <c r="F1008" s="10"/>
      <c r="G1008" s="17"/>
      <c r="I1008" s="8" t="s">
        <v>39</v>
      </c>
      <c r="J1008" s="8">
        <v>0.5</v>
      </c>
      <c r="K1008" s="8">
        <v>75</v>
      </c>
      <c r="L1008" s="8">
        <v>75</v>
      </c>
      <c r="M1008" s="8">
        <v>10</v>
      </c>
      <c r="N1008" s="8">
        <v>0</v>
      </c>
      <c r="O1008" s="8">
        <v>1</v>
      </c>
      <c r="P1008" s="8">
        <v>1.2</v>
      </c>
      <c r="Q1008" s="8">
        <v>18</v>
      </c>
      <c r="R1008" s="8">
        <v>118</v>
      </c>
      <c r="S1008" s="8">
        <v>0</v>
      </c>
      <c r="T1008" s="8">
        <v>1.1000000000000001</v>
      </c>
      <c r="U1008" s="8">
        <v>10</v>
      </c>
      <c r="V1008" s="8">
        <v>1.1000000000000001</v>
      </c>
      <c r="W1008" s="8">
        <v>20</v>
      </c>
      <c r="X1008" s="8">
        <v>1</v>
      </c>
      <c r="Y1008" s="8">
        <v>0.5</v>
      </c>
      <c r="Z1008" s="8">
        <v>90</v>
      </c>
      <c r="AC1008" s="4" t="str">
        <f>""</f>
        <v/>
      </c>
      <c r="AD1008" s="4" t="str">
        <f>""</f>
        <v/>
      </c>
      <c r="AE1008" s="4" t="str">
        <f>""</f>
        <v/>
      </c>
      <c r="AF1008" s="4" t="str">
        <f>""</f>
        <v/>
      </c>
      <c r="AG1008" s="4" t="str">
        <f>""</f>
        <v/>
      </c>
      <c r="AH1008" s="4" t="str">
        <f>""</f>
        <v/>
      </c>
      <c r="AI1008" s="4" t="str">
        <f>""</f>
        <v/>
      </c>
      <c r="AJ1008" s="4" t="str">
        <f>""</f>
        <v/>
      </c>
      <c r="AK1008" s="4" t="str">
        <f>""</f>
        <v/>
      </c>
      <c r="AL1008" s="4" t="str">
        <f>""</f>
        <v/>
      </c>
      <c r="AM1008" s="4" t="str">
        <f>""</f>
        <v/>
      </c>
      <c r="AN1008" s="4" t="str">
        <f>""</f>
        <v/>
      </c>
      <c r="AO1008" s="4" t="str">
        <f>""</f>
        <v/>
      </c>
      <c r="AP1008" s="4" t="str">
        <f>""</f>
        <v/>
      </c>
      <c r="AQ1008" s="4" t="str">
        <f>""</f>
        <v/>
      </c>
      <c r="AR1008" s="4" t="str">
        <f>""</f>
        <v/>
      </c>
      <c r="AS1008" s="4" t="str">
        <f>""</f>
        <v/>
      </c>
    </row>
    <row r="1009" spans="1:45" x14ac:dyDescent="0.25">
      <c r="A1009" s="25"/>
      <c r="B1009" s="10"/>
      <c r="C1009" s="10"/>
      <c r="D1009" s="10"/>
      <c r="E1009" s="10"/>
      <c r="F1009" s="10"/>
      <c r="G1009" s="17"/>
      <c r="I1009" s="9" t="s">
        <v>40</v>
      </c>
      <c r="J1009" s="8">
        <v>0</v>
      </c>
      <c r="K1009" s="8">
        <v>0</v>
      </c>
      <c r="L1009" s="8">
        <v>0</v>
      </c>
      <c r="M1009" s="8">
        <v>0.8</v>
      </c>
      <c r="N1009" s="8">
        <v>-6</v>
      </c>
      <c r="O1009" s="8">
        <v>0</v>
      </c>
      <c r="P1009" s="8">
        <v>0</v>
      </c>
      <c r="Q1009" s="8">
        <v>0</v>
      </c>
      <c r="R1009" s="8">
        <v>0.8</v>
      </c>
      <c r="S1009" s="8">
        <v>-118</v>
      </c>
      <c r="T1009" s="8">
        <v>0</v>
      </c>
      <c r="U1009" s="8">
        <v>1</v>
      </c>
      <c r="V1009" s="8">
        <v>0</v>
      </c>
      <c r="W1009" s="8">
        <v>1</v>
      </c>
      <c r="X1009" s="8">
        <v>0</v>
      </c>
      <c r="Y1009" s="8">
        <v>0</v>
      </c>
      <c r="Z1009" s="8">
        <v>-90</v>
      </c>
      <c r="AC1009" s="4" t="str">
        <f>""</f>
        <v/>
      </c>
      <c r="AD1009" s="4" t="str">
        <f>""</f>
        <v/>
      </c>
      <c r="AE1009" s="4" t="str">
        <f>""</f>
        <v/>
      </c>
      <c r="AF1009" s="4" t="str">
        <f>""</f>
        <v/>
      </c>
      <c r="AG1009" s="4" t="str">
        <f>""</f>
        <v/>
      </c>
      <c r="AH1009" s="4" t="str">
        <f>""</f>
        <v/>
      </c>
      <c r="AI1009" s="4" t="str">
        <f>""</f>
        <v/>
      </c>
      <c r="AJ1009" s="4" t="str">
        <f>""</f>
        <v/>
      </c>
      <c r="AK1009" s="4" t="str">
        <f>""</f>
        <v/>
      </c>
      <c r="AL1009" s="4" t="str">
        <f>""</f>
        <v/>
      </c>
      <c r="AM1009" s="4" t="str">
        <f>""</f>
        <v/>
      </c>
      <c r="AN1009" s="4" t="str">
        <f>""</f>
        <v/>
      </c>
      <c r="AO1009" s="4" t="str">
        <f>""</f>
        <v/>
      </c>
      <c r="AP1009" s="4" t="str">
        <f>""</f>
        <v/>
      </c>
      <c r="AQ1009" s="4" t="str">
        <f>""</f>
        <v/>
      </c>
      <c r="AR1009" s="4" t="str">
        <f>""</f>
        <v/>
      </c>
      <c r="AS1009" s="4" t="str">
        <f>""</f>
        <v/>
      </c>
    </row>
    <row r="1010" spans="1:45" x14ac:dyDescent="0.25">
      <c r="A1010" s="22" t="s">
        <v>41</v>
      </c>
      <c r="B1010" s="18" t="s">
        <v>42</v>
      </c>
      <c r="C1010" s="18">
        <v>26</v>
      </c>
      <c r="D1010" s="18">
        <v>1000</v>
      </c>
      <c r="E1010" s="18" t="s">
        <v>120</v>
      </c>
      <c r="F1010" s="18">
        <v>1</v>
      </c>
      <c r="G1010" s="18" t="str">
        <f>B1010&amp;C1010&amp;D1010&amp;E1010&amp;F1010</f>
        <v>AVR261000ND1</v>
      </c>
      <c r="H1010" s="4" t="s">
        <v>3</v>
      </c>
      <c r="I1010" s="4">
        <v>1</v>
      </c>
      <c r="J1010" s="4">
        <v>0</v>
      </c>
      <c r="K1010" s="4">
        <v>10.75</v>
      </c>
      <c r="L1010" s="4">
        <v>10.75</v>
      </c>
      <c r="M1010" s="4">
        <v>5</v>
      </c>
      <c r="N1010" s="4">
        <v>-0.87</v>
      </c>
      <c r="O1010" s="4">
        <v>0</v>
      </c>
      <c r="P1010" s="4">
        <v>1</v>
      </c>
      <c r="Q1010" s="4">
        <v>0</v>
      </c>
      <c r="R1010" s="4">
        <v>99</v>
      </c>
      <c r="S1010" s="4">
        <v>-99</v>
      </c>
      <c r="T1010" s="4">
        <v>0</v>
      </c>
      <c r="U1010" s="4">
        <v>9.3000000000000007</v>
      </c>
      <c r="V1010" s="4">
        <v>0</v>
      </c>
      <c r="W1010" s="4">
        <v>11.63</v>
      </c>
      <c r="X1010" s="4">
        <v>0.113</v>
      </c>
      <c r="Y1010" s="4">
        <v>0.124</v>
      </c>
      <c r="Z1010" s="4">
        <v>0</v>
      </c>
      <c r="AA1010" s="4" t="s">
        <v>1</v>
      </c>
      <c r="AB1010" s="4" t="s">
        <v>1</v>
      </c>
      <c r="AC1010" s="4" t="str">
        <f>""</f>
        <v/>
      </c>
      <c r="AD1010" s="4" t="str">
        <f>""</f>
        <v/>
      </c>
      <c r="AE1010" s="4" t="str">
        <f>""</f>
        <v/>
      </c>
      <c r="AF1010" s="4" t="str">
        <f>""</f>
        <v/>
      </c>
      <c r="AG1010" s="4" t="str">
        <f>""</f>
        <v/>
      </c>
      <c r="AH1010" s="4" t="str">
        <f>""</f>
        <v/>
      </c>
      <c r="AI1010" s="4" t="str">
        <f>""</f>
        <v/>
      </c>
      <c r="AJ1010" s="4" t="str">
        <f>""</f>
        <v/>
      </c>
      <c r="AK1010" s="4" t="str">
        <f>""</f>
        <v/>
      </c>
      <c r="AL1010" s="4" t="str">
        <f>""</f>
        <v/>
      </c>
      <c r="AM1010" s="4" t="str">
        <f>""</f>
        <v/>
      </c>
      <c r="AN1010" s="4" t="str">
        <f>""</f>
        <v/>
      </c>
      <c r="AO1010" s="4" t="str">
        <f>""</f>
        <v/>
      </c>
      <c r="AP1010" s="4" t="str">
        <f>""</f>
        <v/>
      </c>
      <c r="AQ1010" s="4" t="str">
        <f>""</f>
        <v/>
      </c>
      <c r="AR1010" s="4" t="str">
        <f>""</f>
        <v/>
      </c>
      <c r="AS1010" s="4" t="str">
        <f>""</f>
        <v/>
      </c>
    </row>
    <row r="1011" spans="1:45" x14ac:dyDescent="0.25">
      <c r="A1011" s="15"/>
      <c r="B1011" s="16"/>
      <c r="C1011" s="16"/>
      <c r="D1011" s="16"/>
      <c r="E1011" s="16"/>
      <c r="F1011" s="16"/>
      <c r="G1011" s="16"/>
      <c r="H1011" s="30" t="s">
        <v>25</v>
      </c>
      <c r="I1011" s="31" t="s">
        <v>26</v>
      </c>
      <c r="J1011" s="7" t="s">
        <v>44</v>
      </c>
      <c r="K1011" s="7" t="s">
        <v>45</v>
      </c>
      <c r="L1011" s="7" t="s">
        <v>46</v>
      </c>
      <c r="M1011" s="7" t="s">
        <v>46</v>
      </c>
      <c r="N1011" s="7" t="s">
        <v>47</v>
      </c>
      <c r="O1011" s="7" t="s">
        <v>48</v>
      </c>
      <c r="P1011" s="7" t="s">
        <v>49</v>
      </c>
      <c r="Q1011" s="7" t="s">
        <v>50</v>
      </c>
      <c r="R1011" s="7" t="s">
        <v>51</v>
      </c>
      <c r="S1011" s="7" t="s">
        <v>121</v>
      </c>
      <c r="T1011" s="7" t="s">
        <v>52</v>
      </c>
      <c r="U1011" s="7" t="s">
        <v>53</v>
      </c>
      <c r="V1011" s="7" t="s">
        <v>54</v>
      </c>
      <c r="W1011" s="7" t="s">
        <v>55</v>
      </c>
      <c r="Z1011" s="4" t="str">
        <f>""</f>
        <v/>
      </c>
      <c r="AA1011" s="4" t="str">
        <f>""</f>
        <v/>
      </c>
      <c r="AB1011" s="4" t="str">
        <f>""</f>
        <v/>
      </c>
      <c r="AC1011" s="4" t="str">
        <f>""</f>
        <v/>
      </c>
      <c r="AD1011" s="4" t="str">
        <f>""</f>
        <v/>
      </c>
      <c r="AE1011" s="4" t="str">
        <f>""</f>
        <v/>
      </c>
      <c r="AF1011" s="4" t="str">
        <f>""</f>
        <v/>
      </c>
      <c r="AG1011" s="4" t="str">
        <f>""</f>
        <v/>
      </c>
      <c r="AH1011" s="4" t="str">
        <f>""</f>
        <v/>
      </c>
      <c r="AI1011" s="4" t="str">
        <f>""</f>
        <v/>
      </c>
      <c r="AJ1011" s="4" t="str">
        <f>""</f>
        <v/>
      </c>
      <c r="AK1011" s="4" t="str">
        <f>""</f>
        <v/>
      </c>
      <c r="AL1011" s="4" t="str">
        <f>""</f>
        <v/>
      </c>
      <c r="AM1011" s="4" t="str">
        <f>""</f>
        <v/>
      </c>
      <c r="AN1011" s="4" t="str">
        <f>""</f>
        <v/>
      </c>
      <c r="AO1011" s="4" t="str">
        <f>""</f>
        <v/>
      </c>
      <c r="AP1011" s="4" t="str">
        <f>""</f>
        <v/>
      </c>
      <c r="AQ1011" s="4" t="str">
        <f>""</f>
        <v/>
      </c>
      <c r="AR1011" s="4" t="str">
        <f>""</f>
        <v/>
      </c>
      <c r="AS1011" s="4" t="str">
        <f>""</f>
        <v/>
      </c>
    </row>
    <row r="1012" spans="1:45" x14ac:dyDescent="0.25">
      <c r="A1012" s="15"/>
      <c r="B1012" s="17"/>
      <c r="C1012" s="17"/>
      <c r="D1012" s="17"/>
      <c r="E1012" s="17"/>
      <c r="F1012" s="17"/>
      <c r="G1012" s="17"/>
      <c r="I1012" s="8" t="s">
        <v>39</v>
      </c>
      <c r="J1012" s="8">
        <v>10</v>
      </c>
      <c r="K1012" s="8">
        <v>0.2</v>
      </c>
      <c r="L1012" s="8">
        <v>0.2</v>
      </c>
      <c r="M1012" s="8">
        <v>0.2</v>
      </c>
      <c r="N1012" s="8">
        <v>10</v>
      </c>
      <c r="O1012" s="8">
        <v>3</v>
      </c>
      <c r="P1012" s="8">
        <v>2.5</v>
      </c>
      <c r="Q1012" s="8"/>
      <c r="R1012" s="8"/>
      <c r="S1012" s="8"/>
      <c r="T1012" s="8"/>
      <c r="U1012" s="8"/>
      <c r="V1012" s="8"/>
      <c r="W1012" s="8"/>
      <c r="Z1012" s="4" t="str">
        <f>""</f>
        <v/>
      </c>
      <c r="AA1012" s="4" t="str">
        <f>""</f>
        <v/>
      </c>
      <c r="AB1012" s="4" t="str">
        <f>""</f>
        <v/>
      </c>
      <c r="AC1012" s="4" t="str">
        <f>""</f>
        <v/>
      </c>
      <c r="AD1012" s="4" t="str">
        <f>""</f>
        <v/>
      </c>
      <c r="AE1012" s="4" t="str">
        <f>""</f>
        <v/>
      </c>
      <c r="AF1012" s="4" t="str">
        <f>""</f>
        <v/>
      </c>
      <c r="AG1012" s="4" t="str">
        <f>""</f>
        <v/>
      </c>
      <c r="AH1012" s="4" t="str">
        <f>""</f>
        <v/>
      </c>
      <c r="AI1012" s="4" t="str">
        <f>""</f>
        <v/>
      </c>
      <c r="AJ1012" s="4" t="str">
        <f>""</f>
        <v/>
      </c>
      <c r="AK1012" s="4" t="str">
        <f>""</f>
        <v/>
      </c>
      <c r="AL1012" s="4" t="str">
        <f>""</f>
        <v/>
      </c>
      <c r="AM1012" s="4" t="str">
        <f>""</f>
        <v/>
      </c>
      <c r="AN1012" s="4" t="str">
        <f>""</f>
        <v/>
      </c>
      <c r="AO1012" s="4" t="str">
        <f>""</f>
        <v/>
      </c>
      <c r="AP1012" s="4" t="str">
        <f>""</f>
        <v/>
      </c>
      <c r="AQ1012" s="4" t="str">
        <f>""</f>
        <v/>
      </c>
      <c r="AR1012" s="4" t="str">
        <f>""</f>
        <v/>
      </c>
      <c r="AS1012" s="4" t="str">
        <f>""</f>
        <v/>
      </c>
    </row>
    <row r="1013" spans="1:45" x14ac:dyDescent="0.25">
      <c r="A1013" s="15"/>
      <c r="B1013" s="17"/>
      <c r="C1013" s="17"/>
      <c r="D1013" s="17"/>
      <c r="E1013" s="17"/>
      <c r="F1013" s="17"/>
      <c r="G1013" s="17"/>
      <c r="I1013" s="8" t="s">
        <v>40</v>
      </c>
      <c r="J1013" s="8">
        <v>1</v>
      </c>
      <c r="K1013" s="8">
        <f>4*$K$2</f>
        <v>0.04</v>
      </c>
      <c r="L1013" s="8">
        <f>4*$K$2</f>
        <v>0.04</v>
      </c>
      <c r="M1013" s="8">
        <f>4*$K$2</f>
        <v>0.04</v>
      </c>
      <c r="N1013" s="8">
        <v>1</v>
      </c>
      <c r="O1013" s="8">
        <v>0</v>
      </c>
      <c r="P1013" s="8"/>
      <c r="Q1013" s="8"/>
      <c r="R1013" s="8"/>
      <c r="S1013" s="8"/>
      <c r="T1013" s="8"/>
      <c r="U1013" s="8"/>
      <c r="V1013" s="8">
        <v>0</v>
      </c>
      <c r="W1013" s="8"/>
      <c r="Z1013" s="4" t="str">
        <f>""</f>
        <v/>
      </c>
      <c r="AA1013" s="4" t="str">
        <f>""</f>
        <v/>
      </c>
      <c r="AB1013" s="4" t="str">
        <f>""</f>
        <v/>
      </c>
      <c r="AC1013" s="4" t="str">
        <f>""</f>
        <v/>
      </c>
      <c r="AD1013" s="4" t="str">
        <f>""</f>
        <v/>
      </c>
      <c r="AE1013" s="4" t="str">
        <f>""</f>
        <v/>
      </c>
      <c r="AF1013" s="4" t="str">
        <f>""</f>
        <v/>
      </c>
      <c r="AG1013" s="4" t="str">
        <f>""</f>
        <v/>
      </c>
      <c r="AH1013" s="4" t="str">
        <f>""</f>
        <v/>
      </c>
      <c r="AI1013" s="4" t="str">
        <f>""</f>
        <v/>
      </c>
      <c r="AJ1013" s="4" t="str">
        <f>""</f>
        <v/>
      </c>
      <c r="AK1013" s="4" t="str">
        <f>""</f>
        <v/>
      </c>
      <c r="AL1013" s="4" t="str">
        <f>""</f>
        <v/>
      </c>
      <c r="AM1013" s="4" t="str">
        <f>""</f>
        <v/>
      </c>
      <c r="AN1013" s="4" t="str">
        <f>""</f>
        <v/>
      </c>
      <c r="AO1013" s="4" t="str">
        <f>""</f>
        <v/>
      </c>
      <c r="AP1013" s="4" t="str">
        <f>""</f>
        <v/>
      </c>
      <c r="AQ1013" s="4" t="str">
        <f>""</f>
        <v/>
      </c>
      <c r="AR1013" s="4" t="str">
        <f>""</f>
        <v/>
      </c>
      <c r="AS1013" s="4" t="str">
        <f>""</f>
        <v/>
      </c>
    </row>
    <row r="1014" spans="1:45" x14ac:dyDescent="0.25">
      <c r="A1014" s="23" t="s">
        <v>41</v>
      </c>
      <c r="B1014" s="18" t="s">
        <v>62</v>
      </c>
      <c r="C1014" s="18">
        <v>26</v>
      </c>
      <c r="D1014" s="18">
        <v>1000</v>
      </c>
      <c r="E1014" s="18" t="s">
        <v>120</v>
      </c>
      <c r="F1014" s="18">
        <v>1</v>
      </c>
      <c r="G1014" s="18" t="str">
        <f>B1014&amp;C1014&amp;D1014&amp;E1014&amp;F1014</f>
        <v>GEN261000ND1</v>
      </c>
      <c r="H1014" s="4" t="s">
        <v>2</v>
      </c>
      <c r="I1014" s="4">
        <v>1</v>
      </c>
      <c r="J1014" s="4">
        <v>4</v>
      </c>
      <c r="K1014" s="4">
        <v>0.04</v>
      </c>
      <c r="L1014" s="4">
        <v>0.5</v>
      </c>
      <c r="M1014" s="4">
        <v>7.0000000000000007E-2</v>
      </c>
      <c r="N1014" s="4">
        <v>2.8</v>
      </c>
      <c r="O1014" s="4">
        <v>0</v>
      </c>
      <c r="P1014" s="4">
        <v>1.8</v>
      </c>
      <c r="Q1014" s="4">
        <v>1.75</v>
      </c>
      <c r="R1014" s="4">
        <v>0.3</v>
      </c>
      <c r="S1014" s="4">
        <v>0.65</v>
      </c>
      <c r="T1014" s="4">
        <v>0.20599999999999999</v>
      </c>
      <c r="U1014" s="4">
        <v>0.15</v>
      </c>
      <c r="V1014" s="4">
        <v>5.7000000000000002E-2</v>
      </c>
      <c r="W1014" s="4">
        <v>0.33</v>
      </c>
      <c r="X1014" s="4" t="s">
        <v>1</v>
      </c>
      <c r="Y1014" s="4" t="s">
        <v>1</v>
      </c>
      <c r="Z1014" s="4" t="str">
        <f>""</f>
        <v/>
      </c>
      <c r="AA1014" s="4" t="str">
        <f>""</f>
        <v/>
      </c>
      <c r="AB1014" s="4" t="str">
        <f>""</f>
        <v/>
      </c>
      <c r="AC1014" s="4" t="str">
        <f>""</f>
        <v/>
      </c>
      <c r="AD1014" s="4" t="str">
        <f>""</f>
        <v/>
      </c>
      <c r="AE1014" s="4" t="str">
        <f>""</f>
        <v/>
      </c>
      <c r="AF1014" s="4" t="str">
        <f>""</f>
        <v/>
      </c>
      <c r="AG1014" s="4" t="str">
        <f>""</f>
        <v/>
      </c>
      <c r="AH1014" s="4" t="str">
        <f>""</f>
        <v/>
      </c>
      <c r="AI1014" s="4" t="str">
        <f>""</f>
        <v/>
      </c>
      <c r="AJ1014" s="4" t="str">
        <f>""</f>
        <v/>
      </c>
      <c r="AK1014" s="4" t="str">
        <f>""</f>
        <v/>
      </c>
      <c r="AL1014" s="4" t="str">
        <f>""</f>
        <v/>
      </c>
      <c r="AM1014" s="4" t="str">
        <f>""</f>
        <v/>
      </c>
      <c r="AN1014" s="4" t="str">
        <f>""</f>
        <v/>
      </c>
      <c r="AO1014" s="4" t="str">
        <f>""</f>
        <v/>
      </c>
      <c r="AP1014" s="4" t="str">
        <f>""</f>
        <v/>
      </c>
      <c r="AQ1014" s="4" t="str">
        <f>""</f>
        <v/>
      </c>
      <c r="AR1014" s="4" t="str">
        <f>""</f>
        <v/>
      </c>
      <c r="AS1014" s="4" t="str">
        <f>""</f>
        <v/>
      </c>
    </row>
    <row r="1015" spans="1:45" x14ac:dyDescent="0.25">
      <c r="A1015" s="15"/>
      <c r="B1015" s="16"/>
      <c r="C1015" s="16"/>
      <c r="D1015" s="16"/>
      <c r="E1015" s="16"/>
      <c r="F1015" s="16"/>
      <c r="G1015" s="16"/>
      <c r="H1015" s="14" t="s">
        <v>25</v>
      </c>
      <c r="I1015" s="7" t="s">
        <v>26</v>
      </c>
      <c r="J1015" s="7" t="s">
        <v>64</v>
      </c>
      <c r="K1015" s="7" t="s">
        <v>94</v>
      </c>
      <c r="L1015" s="7" t="s">
        <v>122</v>
      </c>
      <c r="M1015" s="7" t="s">
        <v>123</v>
      </c>
      <c r="N1015" s="7" t="s">
        <v>95</v>
      </c>
      <c r="O1015" s="7" t="s">
        <v>96</v>
      </c>
      <c r="P1015" s="7" t="s">
        <v>124</v>
      </c>
      <c r="S1015" s="4" t="str">
        <f>""</f>
        <v/>
      </c>
      <c r="T1015" s="4" t="str">
        <f>""</f>
        <v/>
      </c>
      <c r="U1015" s="4" t="str">
        <f>""</f>
        <v/>
      </c>
      <c r="V1015" s="4" t="str">
        <f>""</f>
        <v/>
      </c>
      <c r="W1015" s="4" t="str">
        <f>""</f>
        <v/>
      </c>
      <c r="X1015" s="4" t="str">
        <f>""</f>
        <v/>
      </c>
      <c r="Y1015" s="4" t="str">
        <f>""</f>
        <v/>
      </c>
      <c r="Z1015" s="4" t="str">
        <f>""</f>
        <v/>
      </c>
      <c r="AA1015" s="4" t="str">
        <f>""</f>
        <v/>
      </c>
      <c r="AB1015" s="4" t="str">
        <f>""</f>
        <v/>
      </c>
      <c r="AC1015" s="4" t="str">
        <f>""</f>
        <v/>
      </c>
      <c r="AD1015" s="4" t="str">
        <f>""</f>
        <v/>
      </c>
      <c r="AE1015" s="4" t="str">
        <f>""</f>
        <v/>
      </c>
      <c r="AF1015" s="4" t="str">
        <f>""</f>
        <v/>
      </c>
      <c r="AG1015" s="4" t="str">
        <f>""</f>
        <v/>
      </c>
      <c r="AH1015" s="4" t="str">
        <f>""</f>
        <v/>
      </c>
      <c r="AI1015" s="4" t="str">
        <f>""</f>
        <v/>
      </c>
      <c r="AJ1015" s="4" t="str">
        <f>""</f>
        <v/>
      </c>
      <c r="AK1015" s="4" t="str">
        <f>""</f>
        <v/>
      </c>
      <c r="AL1015" s="4" t="str">
        <f>""</f>
        <v/>
      </c>
      <c r="AM1015" s="4" t="str">
        <f>""</f>
        <v/>
      </c>
      <c r="AN1015" s="4" t="str">
        <f>""</f>
        <v/>
      </c>
      <c r="AO1015" s="4" t="str">
        <f>""</f>
        <v/>
      </c>
      <c r="AP1015" s="4" t="str">
        <f>""</f>
        <v/>
      </c>
      <c r="AQ1015" s="4" t="str">
        <f>""</f>
        <v/>
      </c>
      <c r="AR1015" s="4" t="str">
        <f>""</f>
        <v/>
      </c>
      <c r="AS1015" s="4" t="str">
        <f>""</f>
        <v/>
      </c>
    </row>
    <row r="1016" spans="1:45" x14ac:dyDescent="0.25">
      <c r="A1016" s="15"/>
      <c r="B1016" s="17"/>
      <c r="C1016" s="17"/>
      <c r="D1016" s="17"/>
      <c r="E1016" s="17"/>
      <c r="F1016" s="17"/>
      <c r="G1016" s="17"/>
      <c r="I1016" s="8" t="s">
        <v>39</v>
      </c>
      <c r="J1016" s="8"/>
      <c r="K1016" s="8"/>
      <c r="L1016" s="8"/>
      <c r="M1016" s="8"/>
      <c r="N1016" s="8"/>
      <c r="O1016" s="8"/>
      <c r="P1016" s="8"/>
      <c r="S1016" s="4" t="str">
        <f>""</f>
        <v/>
      </c>
      <c r="T1016" s="4" t="str">
        <f>""</f>
        <v/>
      </c>
      <c r="U1016" s="4" t="str">
        <f>""</f>
        <v/>
      </c>
      <c r="V1016" s="4" t="str">
        <f>""</f>
        <v/>
      </c>
      <c r="W1016" s="4" t="str">
        <f>""</f>
        <v/>
      </c>
      <c r="X1016" s="4" t="str">
        <f>""</f>
        <v/>
      </c>
      <c r="Y1016" s="4" t="str">
        <f>""</f>
        <v/>
      </c>
      <c r="Z1016" s="4" t="str">
        <f>""</f>
        <v/>
      </c>
      <c r="AA1016" s="4" t="str">
        <f>""</f>
        <v/>
      </c>
      <c r="AB1016" s="4" t="str">
        <f>""</f>
        <v/>
      </c>
      <c r="AC1016" s="4" t="str">
        <f>""</f>
        <v/>
      </c>
      <c r="AD1016" s="4" t="str">
        <f>""</f>
        <v/>
      </c>
      <c r="AE1016" s="4" t="str">
        <f>""</f>
        <v/>
      </c>
      <c r="AF1016" s="4" t="str">
        <f>""</f>
        <v/>
      </c>
      <c r="AG1016" s="4" t="str">
        <f>""</f>
        <v/>
      </c>
      <c r="AH1016" s="4" t="str">
        <f>""</f>
        <v/>
      </c>
      <c r="AI1016" s="4" t="str">
        <f>""</f>
        <v/>
      </c>
      <c r="AJ1016" s="4" t="str">
        <f>""</f>
        <v/>
      </c>
      <c r="AK1016" s="4" t="str">
        <f>""</f>
        <v/>
      </c>
      <c r="AL1016" s="4" t="str">
        <f>""</f>
        <v/>
      </c>
      <c r="AM1016" s="4" t="str">
        <f>""</f>
        <v/>
      </c>
      <c r="AN1016" s="4" t="str">
        <f>""</f>
        <v/>
      </c>
      <c r="AO1016" s="4" t="str">
        <f>""</f>
        <v/>
      </c>
      <c r="AP1016" s="4" t="str">
        <f>""</f>
        <v/>
      </c>
      <c r="AQ1016" s="4" t="str">
        <f>""</f>
        <v/>
      </c>
      <c r="AR1016" s="4" t="str">
        <f>""</f>
        <v/>
      </c>
      <c r="AS1016" s="4" t="str">
        <f>""</f>
        <v/>
      </c>
    </row>
    <row r="1017" spans="1:45" x14ac:dyDescent="0.25">
      <c r="A1017" s="15"/>
      <c r="B1017" s="17"/>
      <c r="C1017" s="17"/>
      <c r="D1017" s="17"/>
      <c r="E1017" s="17"/>
      <c r="F1017" s="17"/>
      <c r="G1017" s="17"/>
      <c r="I1017" s="8" t="s">
        <v>40</v>
      </c>
      <c r="J1017" s="8"/>
      <c r="K1017" s="8"/>
      <c r="L1017" s="8"/>
      <c r="M1017" s="8"/>
      <c r="N1017" s="8"/>
      <c r="O1017" s="8"/>
      <c r="P1017" s="8"/>
      <c r="S1017" s="4" t="str">
        <f>""</f>
        <v/>
      </c>
      <c r="T1017" s="4" t="str">
        <f>""</f>
        <v/>
      </c>
      <c r="U1017" s="4" t="str">
        <f>""</f>
        <v/>
      </c>
      <c r="V1017" s="4" t="str">
        <f>""</f>
        <v/>
      </c>
      <c r="W1017" s="4" t="str">
        <f>""</f>
        <v/>
      </c>
      <c r="X1017" s="4" t="str">
        <f>""</f>
        <v/>
      </c>
      <c r="Y1017" s="4" t="str">
        <f>""</f>
        <v/>
      </c>
      <c r="Z1017" s="4" t="str">
        <f>""</f>
        <v/>
      </c>
      <c r="AA1017" s="4" t="str">
        <f>""</f>
        <v/>
      </c>
      <c r="AB1017" s="4" t="str">
        <f>""</f>
        <v/>
      </c>
      <c r="AC1017" s="4" t="str">
        <f>""</f>
        <v/>
      </c>
      <c r="AD1017" s="4" t="str">
        <f>""</f>
        <v/>
      </c>
      <c r="AE1017" s="4" t="str">
        <f>""</f>
        <v/>
      </c>
      <c r="AF1017" s="4" t="str">
        <f>""</f>
        <v/>
      </c>
      <c r="AG1017" s="4" t="str">
        <f>""</f>
        <v/>
      </c>
      <c r="AH1017" s="4" t="str">
        <f>""</f>
        <v/>
      </c>
      <c r="AI1017" s="4" t="str">
        <f>""</f>
        <v/>
      </c>
      <c r="AJ1017" s="4" t="str">
        <f>""</f>
        <v/>
      </c>
      <c r="AK1017" s="4" t="str">
        <f>""</f>
        <v/>
      </c>
      <c r="AL1017" s="4" t="str">
        <f>""</f>
        <v/>
      </c>
      <c r="AM1017" s="4" t="str">
        <f>""</f>
        <v/>
      </c>
      <c r="AN1017" s="4" t="str">
        <f>""</f>
        <v/>
      </c>
      <c r="AO1017" s="4" t="str">
        <f>""</f>
        <v/>
      </c>
      <c r="AP1017" s="4" t="str">
        <f>""</f>
        <v/>
      </c>
      <c r="AQ1017" s="4" t="str">
        <f>""</f>
        <v/>
      </c>
      <c r="AR1017" s="4" t="str">
        <f>""</f>
        <v/>
      </c>
      <c r="AS1017" s="4" t="str">
        <f>""</f>
        <v/>
      </c>
    </row>
    <row r="1018" spans="1:45" x14ac:dyDescent="0.25">
      <c r="A1018" s="23" t="s">
        <v>41</v>
      </c>
      <c r="B1018" s="18" t="s">
        <v>76</v>
      </c>
      <c r="C1018" s="18">
        <v>26</v>
      </c>
      <c r="D1018" s="18">
        <v>1000</v>
      </c>
      <c r="E1018" s="18" t="s">
        <v>120</v>
      </c>
      <c r="F1018" s="18">
        <v>1</v>
      </c>
      <c r="G1018" s="18" t="str">
        <f>B1018&amp;C1018&amp;D1018&amp;E1018&amp;F1018</f>
        <v>GOV261000ND1</v>
      </c>
      <c r="H1018" s="4" t="s">
        <v>7</v>
      </c>
      <c r="I1018" s="4">
        <v>1</v>
      </c>
      <c r="J1018" s="4">
        <v>0.05</v>
      </c>
      <c r="K1018" s="4">
        <v>0.05</v>
      </c>
      <c r="L1018" s="4">
        <v>1.1000000000000001</v>
      </c>
      <c r="M1018" s="4">
        <v>0</v>
      </c>
      <c r="N1018" s="4">
        <v>2.7</v>
      </c>
      <c r="O1018" s="4">
        <v>9</v>
      </c>
      <c r="P1018" s="4">
        <v>0</v>
      </c>
      <c r="Q1018" s="4" t="s">
        <v>1</v>
      </c>
      <c r="R1018" s="4" t="s">
        <v>1</v>
      </c>
      <c r="S1018" s="4" t="str">
        <f>""</f>
        <v/>
      </c>
      <c r="T1018" s="4" t="str">
        <f>""</f>
        <v/>
      </c>
      <c r="U1018" s="4" t="str">
        <f>""</f>
        <v/>
      </c>
      <c r="V1018" s="4" t="str">
        <f>""</f>
        <v/>
      </c>
      <c r="W1018" s="4" t="str">
        <f>""</f>
        <v/>
      </c>
      <c r="X1018" s="4" t="str">
        <f>""</f>
        <v/>
      </c>
      <c r="Y1018" s="4" t="str">
        <f>""</f>
        <v/>
      </c>
      <c r="Z1018" s="4" t="str">
        <f>""</f>
        <v/>
      </c>
      <c r="AA1018" s="4" t="str">
        <f>""</f>
        <v/>
      </c>
      <c r="AB1018" s="4" t="str">
        <f>""</f>
        <v/>
      </c>
      <c r="AC1018" s="4" t="str">
        <f>""</f>
        <v/>
      </c>
      <c r="AD1018" s="4" t="str">
        <f>""</f>
        <v/>
      </c>
      <c r="AE1018" s="4" t="str">
        <f>""</f>
        <v/>
      </c>
      <c r="AF1018" s="4" t="str">
        <f>""</f>
        <v/>
      </c>
      <c r="AG1018" s="4" t="str">
        <f>""</f>
        <v/>
      </c>
      <c r="AH1018" s="4" t="str">
        <f>""</f>
        <v/>
      </c>
      <c r="AI1018" s="4" t="str">
        <f>""</f>
        <v/>
      </c>
      <c r="AJ1018" s="4" t="str">
        <f>""</f>
        <v/>
      </c>
      <c r="AK1018" s="4" t="str">
        <f>""</f>
        <v/>
      </c>
      <c r="AL1018" s="4" t="str">
        <f>""</f>
        <v/>
      </c>
      <c r="AM1018" s="4" t="str">
        <f>""</f>
        <v/>
      </c>
      <c r="AN1018" s="4" t="str">
        <f>""</f>
        <v/>
      </c>
      <c r="AO1018" s="4" t="str">
        <f>""</f>
        <v/>
      </c>
      <c r="AP1018" s="4" t="str">
        <f>""</f>
        <v/>
      </c>
      <c r="AQ1018" s="4" t="str">
        <f>""</f>
        <v/>
      </c>
      <c r="AR1018" s="4" t="str">
        <f>""</f>
        <v/>
      </c>
      <c r="AS1018" s="4" t="str">
        <f>""</f>
        <v/>
      </c>
    </row>
    <row r="1019" spans="1:45" x14ac:dyDescent="0.25">
      <c r="A1019" s="15"/>
      <c r="B1019" s="16"/>
      <c r="C1019" s="16"/>
      <c r="D1019" s="16"/>
      <c r="E1019" s="16"/>
      <c r="F1019" s="16"/>
      <c r="G1019" s="16"/>
      <c r="H1019" s="14" t="s">
        <v>25</v>
      </c>
      <c r="I1019" s="7" t="s">
        <v>26</v>
      </c>
      <c r="J1019" s="7" t="s">
        <v>77</v>
      </c>
      <c r="K1019" s="7" t="s">
        <v>78</v>
      </c>
      <c r="L1019" s="7" t="s">
        <v>79</v>
      </c>
      <c r="M1019" s="7" t="s">
        <v>80</v>
      </c>
      <c r="N1019" s="7" t="s">
        <v>81</v>
      </c>
      <c r="O1019" s="7" t="s">
        <v>82</v>
      </c>
      <c r="P1019" s="7" t="s">
        <v>83</v>
      </c>
      <c r="Q1019" s="7" t="s">
        <v>84</v>
      </c>
      <c r="R1019" s="7" t="s">
        <v>85</v>
      </c>
      <c r="S1019" s="7" t="s">
        <v>86</v>
      </c>
      <c r="T1019" s="7" t="s">
        <v>87</v>
      </c>
      <c r="U1019" s="7" t="s">
        <v>88</v>
      </c>
      <c r="V1019" s="7" t="s">
        <v>89</v>
      </c>
      <c r="W1019" s="7" t="s">
        <v>90</v>
      </c>
      <c r="X1019" s="7" t="s">
        <v>91</v>
      </c>
      <c r="Y1019" s="7" t="s">
        <v>92</v>
      </c>
      <c r="Z1019" s="7" t="s">
        <v>93</v>
      </c>
      <c r="AA1019" s="7" t="s">
        <v>94</v>
      </c>
      <c r="AB1019" s="7" t="s">
        <v>95</v>
      </c>
      <c r="AC1019" s="7" t="s">
        <v>96</v>
      </c>
      <c r="AD1019" s="7" t="s">
        <v>97</v>
      </c>
      <c r="AE1019" s="7" t="s">
        <v>98</v>
      </c>
      <c r="AF1019" s="7" t="s">
        <v>99</v>
      </c>
      <c r="AI1019" s="4" t="str">
        <f>""</f>
        <v/>
      </c>
      <c r="AJ1019" s="4" t="str">
        <f>""</f>
        <v/>
      </c>
      <c r="AK1019" s="4" t="str">
        <f>""</f>
        <v/>
      </c>
      <c r="AL1019" s="4" t="str">
        <f>""</f>
        <v/>
      </c>
      <c r="AM1019" s="4" t="str">
        <f>""</f>
        <v/>
      </c>
      <c r="AN1019" s="4" t="str">
        <f>""</f>
        <v/>
      </c>
      <c r="AO1019" s="4" t="str">
        <f>""</f>
        <v/>
      </c>
      <c r="AP1019" s="4" t="str">
        <f>""</f>
        <v/>
      </c>
      <c r="AQ1019" s="4" t="str">
        <f>""</f>
        <v/>
      </c>
      <c r="AR1019" s="4" t="str">
        <f>""</f>
        <v/>
      </c>
      <c r="AS1019" s="4" t="str">
        <f>""</f>
        <v/>
      </c>
    </row>
    <row r="1020" spans="1:45" x14ac:dyDescent="0.25">
      <c r="A1020" s="15"/>
      <c r="B1020" s="17"/>
      <c r="C1020" s="17"/>
      <c r="D1020" s="17"/>
      <c r="E1020" s="17"/>
      <c r="F1020" s="17"/>
      <c r="G1020" s="17"/>
      <c r="I1020" s="8" t="s">
        <v>39</v>
      </c>
      <c r="J1020" s="8"/>
      <c r="K1020" s="8"/>
      <c r="L1020" s="8"/>
      <c r="M1020" s="8"/>
      <c r="N1020" s="8"/>
      <c r="O1020" s="8"/>
      <c r="P1020" s="8">
        <v>15</v>
      </c>
      <c r="Q1020" s="8">
        <v>15</v>
      </c>
      <c r="R1020" s="8"/>
      <c r="S1020" s="8">
        <v>15</v>
      </c>
      <c r="T1020" s="8">
        <v>15</v>
      </c>
      <c r="U1020" s="8"/>
      <c r="V1020" s="8"/>
      <c r="W1020" s="8"/>
      <c r="X1020" s="8">
        <v>2</v>
      </c>
      <c r="Y1020" s="8">
        <v>2</v>
      </c>
      <c r="Z1020" s="8"/>
      <c r="AA1020" s="8">
        <v>2</v>
      </c>
      <c r="AB1020" s="8">
        <v>2</v>
      </c>
      <c r="AC1020" s="8">
        <v>2</v>
      </c>
      <c r="AD1020" s="8">
        <v>2</v>
      </c>
      <c r="AE1020" s="8">
        <v>0.99</v>
      </c>
      <c r="AF1020" s="8">
        <v>0</v>
      </c>
      <c r="AI1020" s="4" t="str">
        <f>""</f>
        <v/>
      </c>
      <c r="AJ1020" s="4" t="str">
        <f>""</f>
        <v/>
      </c>
      <c r="AK1020" s="4" t="str">
        <f>""</f>
        <v/>
      </c>
      <c r="AL1020" s="4" t="str">
        <f>""</f>
        <v/>
      </c>
      <c r="AM1020" s="4" t="str">
        <f>""</f>
        <v/>
      </c>
      <c r="AN1020" s="4" t="str">
        <f>""</f>
        <v/>
      </c>
      <c r="AO1020" s="4" t="str">
        <f>""</f>
        <v/>
      </c>
      <c r="AP1020" s="4" t="str">
        <f>""</f>
        <v/>
      </c>
      <c r="AQ1020" s="4" t="str">
        <f>""</f>
        <v/>
      </c>
      <c r="AR1020" s="4" t="str">
        <f>""</f>
        <v/>
      </c>
      <c r="AS1020" s="4" t="str">
        <f>""</f>
        <v/>
      </c>
    </row>
    <row r="1021" spans="1:45" x14ac:dyDescent="0.25">
      <c r="A1021" s="15"/>
      <c r="B1021" s="17"/>
      <c r="C1021" s="17"/>
      <c r="D1021" s="17"/>
      <c r="E1021" s="17"/>
      <c r="F1021" s="17"/>
      <c r="G1021" s="17"/>
      <c r="I1021" s="8" t="s">
        <v>40</v>
      </c>
      <c r="J1021" s="8"/>
      <c r="K1021" s="8"/>
      <c r="L1021" s="8"/>
      <c r="M1021" s="8"/>
      <c r="N1021" s="8"/>
      <c r="O1021" s="8"/>
      <c r="P1021" s="8">
        <v>1.5</v>
      </c>
      <c r="Q1021" s="8">
        <v>1.5</v>
      </c>
      <c r="R1021" s="8">
        <f>2*$K$2</f>
        <v>0.02</v>
      </c>
      <c r="S1021" s="8">
        <v>1.5</v>
      </c>
      <c r="T1021" s="8">
        <v>1.5</v>
      </c>
      <c r="U1021" s="8">
        <f>2*$K$2</f>
        <v>0.02</v>
      </c>
      <c r="V1021" s="8"/>
      <c r="W1021" s="8"/>
      <c r="X1021" s="8">
        <f t="shared" ref="X1021:Y1021" si="124">2*$K$2</f>
        <v>0.02</v>
      </c>
      <c r="Y1021" s="8">
        <f t="shared" si="124"/>
        <v>0.02</v>
      </c>
      <c r="Z1021" s="8"/>
      <c r="AA1021" s="8">
        <f t="shared" ref="AA1021:AD1021" si="125">2*$K$2</f>
        <v>0.02</v>
      </c>
      <c r="AB1021" s="8">
        <f t="shared" si="125"/>
        <v>0.02</v>
      </c>
      <c r="AC1021" s="8">
        <f t="shared" si="125"/>
        <v>0.02</v>
      </c>
      <c r="AD1021" s="8">
        <f t="shared" si="125"/>
        <v>0.02</v>
      </c>
      <c r="AE1021" s="8">
        <v>0</v>
      </c>
      <c r="AF1021" s="8">
        <v>-0.3</v>
      </c>
      <c r="AI1021" s="4" t="str">
        <f>""</f>
        <v/>
      </c>
      <c r="AJ1021" s="4" t="str">
        <f>""</f>
        <v/>
      </c>
      <c r="AK1021" s="4" t="str">
        <f>""</f>
        <v/>
      </c>
      <c r="AL1021" s="4" t="str">
        <f>""</f>
        <v/>
      </c>
      <c r="AM1021" s="4" t="str">
        <f>""</f>
        <v/>
      </c>
      <c r="AN1021" s="4" t="str">
        <f>""</f>
        <v/>
      </c>
      <c r="AO1021" s="4" t="str">
        <f>""</f>
        <v/>
      </c>
      <c r="AP1021" s="4" t="str">
        <f>""</f>
        <v/>
      </c>
      <c r="AQ1021" s="4" t="str">
        <f>""</f>
        <v/>
      </c>
      <c r="AR1021" s="4" t="str">
        <f>""</f>
        <v/>
      </c>
      <c r="AS1021" s="4" t="str">
        <f>""</f>
        <v/>
      </c>
    </row>
    <row r="1022" spans="1:45" x14ac:dyDescent="0.25">
      <c r="A1022" s="24" t="s">
        <v>41</v>
      </c>
      <c r="B1022" s="18" t="s">
        <v>100</v>
      </c>
      <c r="C1022" s="18">
        <v>26</v>
      </c>
      <c r="D1022" s="18">
        <v>1000</v>
      </c>
      <c r="E1022" s="18" t="s">
        <v>120</v>
      </c>
      <c r="F1022" s="18">
        <v>1</v>
      </c>
      <c r="G1022" s="18" t="str">
        <f>B1022&amp;C1022&amp;D1022&amp;E1022&amp;F1022</f>
        <v>PSS261000ND1</v>
      </c>
      <c r="H1022" s="4" t="s">
        <v>9</v>
      </c>
      <c r="I1022" s="4">
        <v>1</v>
      </c>
      <c r="J1022" s="4">
        <v>1</v>
      </c>
      <c r="K1022" s="4">
        <v>0</v>
      </c>
      <c r="L1022" s="4">
        <v>3</v>
      </c>
      <c r="M1022" s="4">
        <v>0</v>
      </c>
      <c r="N1022" s="4">
        <v>5</v>
      </c>
      <c r="O1022" s="4">
        <v>1</v>
      </c>
      <c r="P1022" s="4">
        <v>2.5</v>
      </c>
      <c r="Q1022" s="4">
        <v>2.5</v>
      </c>
      <c r="R1022" s="4">
        <v>0</v>
      </c>
      <c r="S1022" s="4">
        <v>2.5</v>
      </c>
      <c r="T1022" s="4">
        <v>0</v>
      </c>
      <c r="U1022" s="4">
        <v>2.5</v>
      </c>
      <c r="V1022" s="4">
        <v>0.39</v>
      </c>
      <c r="W1022" s="4">
        <v>1</v>
      </c>
      <c r="X1022" s="4">
        <v>0</v>
      </c>
      <c r="Y1022" s="4">
        <v>0.1</v>
      </c>
      <c r="Z1022" s="4">
        <v>6.5</v>
      </c>
      <c r="AA1022" s="4">
        <v>0.44</v>
      </c>
      <c r="AB1022" s="4">
        <v>0.08</v>
      </c>
      <c r="AC1022" s="4">
        <v>0.2</v>
      </c>
      <c r="AD1022" s="4">
        <v>0.98</v>
      </c>
      <c r="AE1022" s="4">
        <v>0.1</v>
      </c>
      <c r="AF1022" s="4">
        <v>-0.1</v>
      </c>
      <c r="AG1022" s="4" t="s">
        <v>1</v>
      </c>
      <c r="AH1022" s="4" t="s">
        <v>1</v>
      </c>
      <c r="AI1022" s="4" t="str">
        <f>""</f>
        <v/>
      </c>
      <c r="AJ1022" s="4" t="str">
        <f>""</f>
        <v/>
      </c>
      <c r="AK1022" s="4" t="str">
        <f>""</f>
        <v/>
      </c>
      <c r="AL1022" s="4" t="str">
        <f>""</f>
        <v/>
      </c>
      <c r="AM1022" s="4" t="str">
        <f>""</f>
        <v/>
      </c>
      <c r="AN1022" s="4" t="str">
        <f>""</f>
        <v/>
      </c>
      <c r="AO1022" s="4" t="str">
        <f>""</f>
        <v/>
      </c>
      <c r="AP1022" s="4" t="str">
        <f>""</f>
        <v/>
      </c>
      <c r="AQ1022" s="4" t="str">
        <f>""</f>
        <v/>
      </c>
      <c r="AR1022" s="4" t="str">
        <f>""</f>
        <v/>
      </c>
      <c r="AS1022" s="4" t="str">
        <f>""</f>
        <v/>
      </c>
    </row>
    <row r="1023" spans="1:45" x14ac:dyDescent="0.25">
      <c r="AC1023" s="4" t="str">
        <f>""</f>
        <v/>
      </c>
      <c r="AD1023" s="4" t="str">
        <f>""</f>
        <v/>
      </c>
      <c r="AE1023" s="4" t="str">
        <f>""</f>
        <v/>
      </c>
      <c r="AF1023" s="4" t="str">
        <f>""</f>
        <v/>
      </c>
      <c r="AG1023" s="4" t="str">
        <f>""</f>
        <v/>
      </c>
      <c r="AH1023" s="4" t="str">
        <f>""</f>
        <v/>
      </c>
      <c r="AI1023" s="4" t="str">
        <f>""</f>
        <v/>
      </c>
      <c r="AJ1023" s="4" t="str">
        <f>""</f>
        <v/>
      </c>
      <c r="AK1023" s="4" t="str">
        <f>""</f>
        <v/>
      </c>
      <c r="AL1023" s="4" t="str">
        <f>""</f>
        <v/>
      </c>
      <c r="AM1023" s="4" t="str">
        <f>""</f>
        <v/>
      </c>
      <c r="AN1023" s="4" t="str">
        <f>""</f>
        <v/>
      </c>
      <c r="AO1023" s="4" t="str">
        <f>""</f>
        <v/>
      </c>
      <c r="AP1023" s="4" t="str">
        <f>""</f>
        <v/>
      </c>
      <c r="AQ1023" s="4" t="str">
        <f>""</f>
        <v/>
      </c>
      <c r="AR1023" s="4" t="str">
        <f>""</f>
        <v/>
      </c>
      <c r="AS1023" s="4" t="str">
        <f>""</f>
        <v/>
      </c>
    </row>
    <row r="1024" spans="1:45" x14ac:dyDescent="0.25">
      <c r="A1024" s="27" t="s">
        <v>185</v>
      </c>
      <c r="B1024" s="9"/>
      <c r="C1024" s="9"/>
      <c r="D1024" s="9"/>
      <c r="E1024" s="9"/>
      <c r="F1024" s="9"/>
      <c r="G1024" s="16"/>
      <c r="H1024" s="14" t="s">
        <v>25</v>
      </c>
      <c r="I1024" s="7" t="s">
        <v>26</v>
      </c>
      <c r="J1024" s="7" t="s">
        <v>103</v>
      </c>
      <c r="K1024" s="7" t="s">
        <v>104</v>
      </c>
      <c r="L1024" s="7" t="s">
        <v>105</v>
      </c>
      <c r="M1024" s="7" t="s">
        <v>106</v>
      </c>
      <c r="N1024" s="7" t="s">
        <v>107</v>
      </c>
      <c r="O1024" s="7" t="s">
        <v>108</v>
      </c>
      <c r="P1024" s="7" t="s">
        <v>109</v>
      </c>
      <c r="Q1024" s="7" t="s">
        <v>110</v>
      </c>
      <c r="R1024" s="7" t="s">
        <v>111</v>
      </c>
      <c r="S1024" s="7" t="s">
        <v>112</v>
      </c>
      <c r="T1024" s="7" t="s">
        <v>113</v>
      </c>
      <c r="U1024" s="7" t="s">
        <v>114</v>
      </c>
      <c r="V1024" s="7" t="s">
        <v>115</v>
      </c>
      <c r="W1024" s="7" t="s">
        <v>116</v>
      </c>
      <c r="X1024" s="7" t="s">
        <v>117</v>
      </c>
      <c r="Y1024" s="7" t="s">
        <v>118</v>
      </c>
      <c r="Z1024" s="7" t="s">
        <v>119</v>
      </c>
      <c r="AC1024" s="4" t="str">
        <f>""</f>
        <v/>
      </c>
      <c r="AD1024" s="4" t="str">
        <f>""</f>
        <v/>
      </c>
      <c r="AE1024" s="4" t="str">
        <f>""</f>
        <v/>
      </c>
      <c r="AF1024" s="4" t="str">
        <f>""</f>
        <v/>
      </c>
      <c r="AG1024" s="4" t="str">
        <f>""</f>
        <v/>
      </c>
      <c r="AH1024" s="4" t="str">
        <f>""</f>
        <v/>
      </c>
      <c r="AI1024" s="4" t="str">
        <f>""</f>
        <v/>
      </c>
      <c r="AJ1024" s="4" t="str">
        <f>""</f>
        <v/>
      </c>
      <c r="AK1024" s="4" t="str">
        <f>""</f>
        <v/>
      </c>
      <c r="AL1024" s="4" t="str">
        <f>""</f>
        <v/>
      </c>
      <c r="AM1024" s="4" t="str">
        <f>""</f>
        <v/>
      </c>
      <c r="AN1024" s="4" t="str">
        <f>""</f>
        <v/>
      </c>
      <c r="AO1024" s="4" t="str">
        <f>""</f>
        <v/>
      </c>
      <c r="AP1024" s="4" t="str">
        <f>""</f>
        <v/>
      </c>
      <c r="AQ1024" s="4" t="str">
        <f>""</f>
        <v/>
      </c>
      <c r="AR1024" s="4" t="str">
        <f>""</f>
        <v/>
      </c>
      <c r="AS1024" s="4" t="str">
        <f>""</f>
        <v/>
      </c>
    </row>
    <row r="1025" spans="1:45" x14ac:dyDescent="0.25">
      <c r="A1025" s="25"/>
      <c r="B1025" s="10"/>
      <c r="C1025" s="10"/>
      <c r="D1025" s="10"/>
      <c r="E1025" s="10"/>
      <c r="F1025" s="10"/>
      <c r="G1025" s="17"/>
      <c r="I1025" s="8" t="s">
        <v>39</v>
      </c>
      <c r="J1025" s="8">
        <v>0.5</v>
      </c>
      <c r="K1025" s="8">
        <v>75</v>
      </c>
      <c r="L1025" s="8">
        <v>75</v>
      </c>
      <c r="M1025" s="8">
        <v>10</v>
      </c>
      <c r="N1025" s="8">
        <v>0</v>
      </c>
      <c r="O1025" s="8">
        <v>1</v>
      </c>
      <c r="P1025" s="8">
        <v>1.2</v>
      </c>
      <c r="Q1025" s="8">
        <v>18</v>
      </c>
      <c r="R1025" s="8">
        <v>118</v>
      </c>
      <c r="S1025" s="8">
        <v>0</v>
      </c>
      <c r="T1025" s="8">
        <v>1.1000000000000001</v>
      </c>
      <c r="U1025" s="8">
        <v>10</v>
      </c>
      <c r="V1025" s="8">
        <v>1.1000000000000001</v>
      </c>
      <c r="W1025" s="8">
        <v>20</v>
      </c>
      <c r="X1025" s="8">
        <v>1</v>
      </c>
      <c r="Y1025" s="8">
        <v>0.5</v>
      </c>
      <c r="Z1025" s="8">
        <v>90</v>
      </c>
      <c r="AC1025" s="4" t="str">
        <f>""</f>
        <v/>
      </c>
      <c r="AD1025" s="4" t="str">
        <f>""</f>
        <v/>
      </c>
      <c r="AE1025" s="4" t="str">
        <f>""</f>
        <v/>
      </c>
      <c r="AF1025" s="4" t="str">
        <f>""</f>
        <v/>
      </c>
      <c r="AG1025" s="4" t="str">
        <f>""</f>
        <v/>
      </c>
      <c r="AH1025" s="4" t="str">
        <f>""</f>
        <v/>
      </c>
      <c r="AI1025" s="4" t="str">
        <f>""</f>
        <v/>
      </c>
      <c r="AJ1025" s="4" t="str">
        <f>""</f>
        <v/>
      </c>
      <c r="AK1025" s="4" t="str">
        <f>""</f>
        <v/>
      </c>
      <c r="AL1025" s="4" t="str">
        <f>""</f>
        <v/>
      </c>
      <c r="AM1025" s="4" t="str">
        <f>""</f>
        <v/>
      </c>
      <c r="AN1025" s="4" t="str">
        <f>""</f>
        <v/>
      </c>
      <c r="AO1025" s="4" t="str">
        <f>""</f>
        <v/>
      </c>
      <c r="AP1025" s="4" t="str">
        <f>""</f>
        <v/>
      </c>
      <c r="AQ1025" s="4" t="str">
        <f>""</f>
        <v/>
      </c>
      <c r="AR1025" s="4" t="str">
        <f>""</f>
        <v/>
      </c>
      <c r="AS1025" s="4" t="str">
        <f>""</f>
        <v/>
      </c>
    </row>
    <row r="1026" spans="1:45" x14ac:dyDescent="0.25">
      <c r="A1026" s="25"/>
      <c r="B1026" s="10"/>
      <c r="C1026" s="10"/>
      <c r="D1026" s="10"/>
      <c r="E1026" s="10"/>
      <c r="F1026" s="10"/>
      <c r="G1026" s="17"/>
      <c r="I1026" s="9" t="s">
        <v>40</v>
      </c>
      <c r="J1026" s="8">
        <v>0</v>
      </c>
      <c r="K1026" s="8">
        <v>0</v>
      </c>
      <c r="L1026" s="8">
        <v>0</v>
      </c>
      <c r="M1026" s="8">
        <v>0.8</v>
      </c>
      <c r="N1026" s="8">
        <v>-6</v>
      </c>
      <c r="O1026" s="8">
        <v>0</v>
      </c>
      <c r="P1026" s="8">
        <v>0</v>
      </c>
      <c r="Q1026" s="8">
        <v>0</v>
      </c>
      <c r="R1026" s="8">
        <v>0.8</v>
      </c>
      <c r="S1026" s="8">
        <v>-118</v>
      </c>
      <c r="T1026" s="8">
        <v>0</v>
      </c>
      <c r="U1026" s="8">
        <v>1</v>
      </c>
      <c r="V1026" s="8">
        <v>0</v>
      </c>
      <c r="W1026" s="8">
        <v>1</v>
      </c>
      <c r="X1026" s="8">
        <v>0</v>
      </c>
      <c r="Y1026" s="8">
        <v>0</v>
      </c>
      <c r="Z1026" s="8">
        <v>-90</v>
      </c>
      <c r="AC1026" s="4" t="str">
        <f>""</f>
        <v/>
      </c>
      <c r="AD1026" s="4" t="str">
        <f>""</f>
        <v/>
      </c>
      <c r="AE1026" s="4" t="str">
        <f>""</f>
        <v/>
      </c>
      <c r="AF1026" s="4" t="str">
        <f>""</f>
        <v/>
      </c>
      <c r="AG1026" s="4" t="str">
        <f>""</f>
        <v/>
      </c>
      <c r="AH1026" s="4" t="str">
        <f>""</f>
        <v/>
      </c>
      <c r="AI1026" s="4" t="str">
        <f>""</f>
        <v/>
      </c>
      <c r="AJ1026" s="4" t="str">
        <f>""</f>
        <v/>
      </c>
      <c r="AK1026" s="4" t="str">
        <f>""</f>
        <v/>
      </c>
      <c r="AL1026" s="4" t="str">
        <f>""</f>
        <v/>
      </c>
      <c r="AM1026" s="4" t="str">
        <f>""</f>
        <v/>
      </c>
      <c r="AN1026" s="4" t="str">
        <f>""</f>
        <v/>
      </c>
      <c r="AO1026" s="4" t="str">
        <f>""</f>
        <v/>
      </c>
      <c r="AP1026" s="4" t="str">
        <f>""</f>
        <v/>
      </c>
      <c r="AQ1026" s="4" t="str">
        <f>""</f>
        <v/>
      </c>
      <c r="AR1026" s="4" t="str">
        <f>""</f>
        <v/>
      </c>
      <c r="AS1026" s="4" t="str">
        <f>""</f>
        <v/>
      </c>
    </row>
    <row r="1027" spans="1:45" x14ac:dyDescent="0.25">
      <c r="A1027" s="22" t="s">
        <v>41</v>
      </c>
      <c r="B1027" s="18" t="s">
        <v>42</v>
      </c>
      <c r="C1027" s="18">
        <v>23</v>
      </c>
      <c r="D1027" s="18">
        <v>380</v>
      </c>
      <c r="E1027" s="18" t="s">
        <v>120</v>
      </c>
      <c r="F1027" s="18">
        <v>1</v>
      </c>
      <c r="G1027" s="18" t="str">
        <f>B1027&amp;C1027&amp;D1027&amp;E1027&amp;F1027</f>
        <v>AVR23380ND1</v>
      </c>
      <c r="H1027" s="4" t="s">
        <v>3</v>
      </c>
      <c r="I1027" s="4">
        <v>1</v>
      </c>
      <c r="J1027" s="4">
        <v>0</v>
      </c>
      <c r="K1027" s="4">
        <v>10.75</v>
      </c>
      <c r="L1027" s="4">
        <v>10.75</v>
      </c>
      <c r="M1027" s="4">
        <v>5</v>
      </c>
      <c r="N1027" s="4">
        <v>-0.87</v>
      </c>
      <c r="O1027" s="4">
        <v>0</v>
      </c>
      <c r="P1027" s="4">
        <v>1</v>
      </c>
      <c r="Q1027" s="4">
        <v>0</v>
      </c>
      <c r="R1027" s="4">
        <v>99</v>
      </c>
      <c r="S1027" s="4">
        <v>-99</v>
      </c>
      <c r="T1027" s="4">
        <v>0</v>
      </c>
      <c r="U1027" s="4">
        <v>9.3000000000000007</v>
      </c>
      <c r="V1027" s="4">
        <v>0</v>
      </c>
      <c r="W1027" s="4">
        <v>11.63</v>
      </c>
      <c r="X1027" s="4">
        <v>0.113</v>
      </c>
      <c r="Y1027" s="4">
        <v>0.124</v>
      </c>
      <c r="Z1027" s="4">
        <v>0</v>
      </c>
      <c r="AA1027" s="4" t="s">
        <v>1</v>
      </c>
      <c r="AB1027" s="4" t="s">
        <v>1</v>
      </c>
      <c r="AC1027" s="4" t="str">
        <f>""</f>
        <v/>
      </c>
      <c r="AD1027" s="4" t="str">
        <f>""</f>
        <v/>
      </c>
      <c r="AE1027" s="4" t="str">
        <f>""</f>
        <v/>
      </c>
      <c r="AF1027" s="4" t="str">
        <f>""</f>
        <v/>
      </c>
      <c r="AG1027" s="4" t="str">
        <f>""</f>
        <v/>
      </c>
      <c r="AH1027" s="4" t="str">
        <f>""</f>
        <v/>
      </c>
      <c r="AI1027" s="4" t="str">
        <f>""</f>
        <v/>
      </c>
      <c r="AJ1027" s="4" t="str">
        <f>""</f>
        <v/>
      </c>
      <c r="AK1027" s="4" t="str">
        <f>""</f>
        <v/>
      </c>
      <c r="AL1027" s="4" t="str">
        <f>""</f>
        <v/>
      </c>
      <c r="AM1027" s="4" t="str">
        <f>""</f>
        <v/>
      </c>
      <c r="AN1027" s="4" t="str">
        <f>""</f>
        <v/>
      </c>
      <c r="AO1027" s="4" t="str">
        <f>""</f>
        <v/>
      </c>
      <c r="AP1027" s="4" t="str">
        <f>""</f>
        <v/>
      </c>
      <c r="AQ1027" s="4" t="str">
        <f>""</f>
        <v/>
      </c>
      <c r="AR1027" s="4" t="str">
        <f>""</f>
        <v/>
      </c>
      <c r="AS1027" s="4" t="str">
        <f>""</f>
        <v/>
      </c>
    </row>
    <row r="1028" spans="1:45" x14ac:dyDescent="0.25">
      <c r="A1028" s="15"/>
      <c r="B1028" s="16"/>
      <c r="C1028" s="16"/>
      <c r="D1028" s="16"/>
      <c r="E1028" s="16"/>
      <c r="F1028" s="16"/>
      <c r="G1028" s="16"/>
      <c r="H1028" s="30" t="s">
        <v>25</v>
      </c>
      <c r="I1028" s="31" t="s">
        <v>26</v>
      </c>
      <c r="J1028" s="7" t="s">
        <v>44</v>
      </c>
      <c r="K1028" s="7" t="s">
        <v>45</v>
      </c>
      <c r="L1028" s="7" t="s">
        <v>46</v>
      </c>
      <c r="M1028" s="7" t="s">
        <v>46</v>
      </c>
      <c r="N1028" s="7" t="s">
        <v>47</v>
      </c>
      <c r="O1028" s="7" t="s">
        <v>48</v>
      </c>
      <c r="P1028" s="7" t="s">
        <v>49</v>
      </c>
      <c r="Q1028" s="7" t="s">
        <v>50</v>
      </c>
      <c r="R1028" s="7" t="s">
        <v>51</v>
      </c>
      <c r="S1028" s="7" t="s">
        <v>121</v>
      </c>
      <c r="T1028" s="7" t="s">
        <v>52</v>
      </c>
      <c r="U1028" s="7" t="s">
        <v>53</v>
      </c>
      <c r="V1028" s="7" t="s">
        <v>54</v>
      </c>
      <c r="W1028" s="7" t="s">
        <v>55</v>
      </c>
      <c r="Z1028" s="4" t="str">
        <f>""</f>
        <v/>
      </c>
      <c r="AA1028" s="4" t="str">
        <f>""</f>
        <v/>
      </c>
      <c r="AB1028" s="4" t="str">
        <f>""</f>
        <v/>
      </c>
      <c r="AC1028" s="4" t="str">
        <f>""</f>
        <v/>
      </c>
      <c r="AD1028" s="4" t="str">
        <f>""</f>
        <v/>
      </c>
      <c r="AE1028" s="4" t="str">
        <f>""</f>
        <v/>
      </c>
      <c r="AF1028" s="4" t="str">
        <f>""</f>
        <v/>
      </c>
      <c r="AG1028" s="4" t="str">
        <f>""</f>
        <v/>
      </c>
      <c r="AH1028" s="4" t="str">
        <f>""</f>
        <v/>
      </c>
      <c r="AI1028" s="4" t="str">
        <f>""</f>
        <v/>
      </c>
      <c r="AJ1028" s="4" t="str">
        <f>""</f>
        <v/>
      </c>
      <c r="AK1028" s="4" t="str">
        <f>""</f>
        <v/>
      </c>
      <c r="AL1028" s="4" t="str">
        <f>""</f>
        <v/>
      </c>
      <c r="AM1028" s="4" t="str">
        <f>""</f>
        <v/>
      </c>
      <c r="AN1028" s="4" t="str">
        <f>""</f>
        <v/>
      </c>
      <c r="AO1028" s="4" t="str">
        <f>""</f>
        <v/>
      </c>
      <c r="AP1028" s="4" t="str">
        <f>""</f>
        <v/>
      </c>
      <c r="AQ1028" s="4" t="str">
        <f>""</f>
        <v/>
      </c>
      <c r="AR1028" s="4" t="str">
        <f>""</f>
        <v/>
      </c>
      <c r="AS1028" s="4" t="str">
        <f>""</f>
        <v/>
      </c>
    </row>
    <row r="1029" spans="1:45" x14ac:dyDescent="0.25">
      <c r="A1029" s="15"/>
      <c r="B1029" s="17"/>
      <c r="C1029" s="17"/>
      <c r="D1029" s="17"/>
      <c r="E1029" s="17"/>
      <c r="F1029" s="17"/>
      <c r="G1029" s="17"/>
      <c r="I1029" s="8" t="s">
        <v>39</v>
      </c>
      <c r="J1029" s="8">
        <v>10</v>
      </c>
      <c r="K1029" s="8">
        <v>0.2</v>
      </c>
      <c r="L1029" s="8">
        <v>0.2</v>
      </c>
      <c r="M1029" s="8">
        <v>0.2</v>
      </c>
      <c r="N1029" s="8">
        <v>10</v>
      </c>
      <c r="O1029" s="8">
        <v>3</v>
      </c>
      <c r="P1029" s="8">
        <v>2.5</v>
      </c>
      <c r="Q1029" s="8"/>
      <c r="R1029" s="8"/>
      <c r="S1029" s="8"/>
      <c r="T1029" s="8"/>
      <c r="U1029" s="8"/>
      <c r="V1029" s="8"/>
      <c r="W1029" s="8"/>
      <c r="Z1029" s="4" t="str">
        <f>""</f>
        <v/>
      </c>
      <c r="AA1029" s="4" t="str">
        <f>""</f>
        <v/>
      </c>
      <c r="AB1029" s="4" t="str">
        <f>""</f>
        <v/>
      </c>
      <c r="AC1029" s="4" t="str">
        <f>""</f>
        <v/>
      </c>
      <c r="AD1029" s="4" t="str">
        <f>""</f>
        <v/>
      </c>
      <c r="AE1029" s="4" t="str">
        <f>""</f>
        <v/>
      </c>
      <c r="AF1029" s="4" t="str">
        <f>""</f>
        <v/>
      </c>
      <c r="AG1029" s="4" t="str">
        <f>""</f>
        <v/>
      </c>
      <c r="AH1029" s="4" t="str">
        <f>""</f>
        <v/>
      </c>
      <c r="AI1029" s="4" t="str">
        <f>""</f>
        <v/>
      </c>
      <c r="AJ1029" s="4" t="str">
        <f>""</f>
        <v/>
      </c>
      <c r="AK1029" s="4" t="str">
        <f>""</f>
        <v/>
      </c>
      <c r="AL1029" s="4" t="str">
        <f>""</f>
        <v/>
      </c>
      <c r="AM1029" s="4" t="str">
        <f>""</f>
        <v/>
      </c>
      <c r="AN1029" s="4" t="str">
        <f>""</f>
        <v/>
      </c>
      <c r="AO1029" s="4" t="str">
        <f>""</f>
        <v/>
      </c>
      <c r="AP1029" s="4" t="str">
        <f>""</f>
        <v/>
      </c>
      <c r="AQ1029" s="4" t="str">
        <f>""</f>
        <v/>
      </c>
      <c r="AR1029" s="4" t="str">
        <f>""</f>
        <v/>
      </c>
      <c r="AS1029" s="4" t="str">
        <f>""</f>
        <v/>
      </c>
    </row>
    <row r="1030" spans="1:45" x14ac:dyDescent="0.25">
      <c r="A1030" s="15"/>
      <c r="B1030" s="17"/>
      <c r="C1030" s="17"/>
      <c r="D1030" s="17"/>
      <c r="E1030" s="17"/>
      <c r="F1030" s="17"/>
      <c r="G1030" s="17"/>
      <c r="I1030" s="8" t="s">
        <v>40</v>
      </c>
      <c r="J1030" s="8">
        <v>1</v>
      </c>
      <c r="K1030" s="8">
        <f>4*$K$2</f>
        <v>0.04</v>
      </c>
      <c r="L1030" s="8">
        <f>4*$K$2</f>
        <v>0.04</v>
      </c>
      <c r="M1030" s="8">
        <f>4*$K$2</f>
        <v>0.04</v>
      </c>
      <c r="N1030" s="8">
        <v>1</v>
      </c>
      <c r="O1030" s="8">
        <v>0</v>
      </c>
      <c r="P1030" s="8"/>
      <c r="Q1030" s="8"/>
      <c r="R1030" s="8"/>
      <c r="S1030" s="8"/>
      <c r="T1030" s="8"/>
      <c r="U1030" s="8"/>
      <c r="V1030" s="8">
        <v>0</v>
      </c>
      <c r="W1030" s="8"/>
      <c r="Z1030" s="4" t="str">
        <f>""</f>
        <v/>
      </c>
      <c r="AA1030" s="4" t="str">
        <f>""</f>
        <v/>
      </c>
      <c r="AB1030" s="4" t="str">
        <f>""</f>
        <v/>
      </c>
      <c r="AC1030" s="4" t="str">
        <f>""</f>
        <v/>
      </c>
      <c r="AD1030" s="4" t="str">
        <f>""</f>
        <v/>
      </c>
      <c r="AE1030" s="4" t="str">
        <f>""</f>
        <v/>
      </c>
      <c r="AF1030" s="4" t="str">
        <f>""</f>
        <v/>
      </c>
      <c r="AG1030" s="4" t="str">
        <f>""</f>
        <v/>
      </c>
      <c r="AH1030" s="4" t="str">
        <f>""</f>
        <v/>
      </c>
      <c r="AI1030" s="4" t="str">
        <f>""</f>
        <v/>
      </c>
      <c r="AJ1030" s="4" t="str">
        <f>""</f>
        <v/>
      </c>
      <c r="AK1030" s="4" t="str">
        <f>""</f>
        <v/>
      </c>
      <c r="AL1030" s="4" t="str">
        <f>""</f>
        <v/>
      </c>
      <c r="AM1030" s="4" t="str">
        <f>""</f>
        <v/>
      </c>
      <c r="AN1030" s="4" t="str">
        <f>""</f>
        <v/>
      </c>
      <c r="AO1030" s="4" t="str">
        <f>""</f>
        <v/>
      </c>
      <c r="AP1030" s="4" t="str">
        <f>""</f>
        <v/>
      </c>
      <c r="AQ1030" s="4" t="str">
        <f>""</f>
        <v/>
      </c>
      <c r="AR1030" s="4" t="str">
        <f>""</f>
        <v/>
      </c>
      <c r="AS1030" s="4" t="str">
        <f>""</f>
        <v/>
      </c>
    </row>
    <row r="1031" spans="1:45" x14ac:dyDescent="0.25">
      <c r="A1031" s="23" t="s">
        <v>41</v>
      </c>
      <c r="B1031" s="18" t="s">
        <v>62</v>
      </c>
      <c r="C1031" s="18">
        <v>23</v>
      </c>
      <c r="D1031" s="18">
        <v>380</v>
      </c>
      <c r="E1031" s="18" t="s">
        <v>120</v>
      </c>
      <c r="F1031" s="18">
        <v>1</v>
      </c>
      <c r="G1031" s="18" t="str">
        <f>B1031&amp;C1031&amp;D1031&amp;E1031&amp;F1031</f>
        <v>GEN23380ND1</v>
      </c>
      <c r="H1031" s="4" t="s">
        <v>2</v>
      </c>
      <c r="I1031" s="4">
        <v>1</v>
      </c>
      <c r="J1031" s="4">
        <v>8.4</v>
      </c>
      <c r="K1031" s="4">
        <v>0.04</v>
      </c>
      <c r="L1031" s="4">
        <v>0.94</v>
      </c>
      <c r="M1031" s="4">
        <v>0.04</v>
      </c>
      <c r="N1031" s="4">
        <v>3.61</v>
      </c>
      <c r="O1031" s="4">
        <v>0</v>
      </c>
      <c r="P1031" s="4">
        <v>2.34</v>
      </c>
      <c r="Q1031" s="4">
        <v>2.2599999999999998</v>
      </c>
      <c r="R1031" s="4">
        <v>0.26100000000000001</v>
      </c>
      <c r="S1031" s="4">
        <v>0.436</v>
      </c>
      <c r="T1031" s="4">
        <v>0.26</v>
      </c>
      <c r="U1031" s="4">
        <v>0.15</v>
      </c>
      <c r="V1031" s="4">
        <v>0.14899999999999999</v>
      </c>
      <c r="W1031" s="4">
        <v>0.61599999999999999</v>
      </c>
      <c r="X1031" s="4" t="s">
        <v>1</v>
      </c>
      <c r="Y1031" s="4" t="s">
        <v>1</v>
      </c>
      <c r="Z1031" s="4" t="str">
        <f>""</f>
        <v/>
      </c>
      <c r="AA1031" s="4" t="str">
        <f>""</f>
        <v/>
      </c>
      <c r="AB1031" s="4" t="str">
        <f>""</f>
        <v/>
      </c>
      <c r="AC1031" s="4" t="str">
        <f>""</f>
        <v/>
      </c>
      <c r="AD1031" s="4" t="str">
        <f>""</f>
        <v/>
      </c>
      <c r="AE1031" s="4" t="str">
        <f>""</f>
        <v/>
      </c>
      <c r="AF1031" s="4" t="str">
        <f>""</f>
        <v/>
      </c>
      <c r="AG1031" s="4" t="str">
        <f>""</f>
        <v/>
      </c>
      <c r="AH1031" s="4" t="str">
        <f>""</f>
        <v/>
      </c>
      <c r="AI1031" s="4" t="str">
        <f>""</f>
        <v/>
      </c>
      <c r="AJ1031" s="4" t="str">
        <f>""</f>
        <v/>
      </c>
      <c r="AK1031" s="4" t="str">
        <f>""</f>
        <v/>
      </c>
      <c r="AL1031" s="4" t="str">
        <f>""</f>
        <v/>
      </c>
      <c r="AM1031" s="4" t="str">
        <f>""</f>
        <v/>
      </c>
      <c r="AN1031" s="4" t="str">
        <f>""</f>
        <v/>
      </c>
      <c r="AO1031" s="4" t="str">
        <f>""</f>
        <v/>
      </c>
      <c r="AP1031" s="4" t="str">
        <f>""</f>
        <v/>
      </c>
      <c r="AQ1031" s="4" t="str">
        <f>""</f>
        <v/>
      </c>
      <c r="AR1031" s="4" t="str">
        <f>""</f>
        <v/>
      </c>
      <c r="AS1031" s="4" t="str">
        <f>""</f>
        <v/>
      </c>
    </row>
    <row r="1032" spans="1:45" x14ac:dyDescent="0.25">
      <c r="A1032" s="15"/>
      <c r="B1032" s="16"/>
      <c r="C1032" s="16"/>
      <c r="D1032" s="16"/>
      <c r="E1032" s="16"/>
      <c r="F1032" s="16"/>
      <c r="G1032" s="16"/>
      <c r="H1032" s="14" t="s">
        <v>25</v>
      </c>
      <c r="I1032" s="7" t="s">
        <v>26</v>
      </c>
      <c r="J1032" s="7" t="s">
        <v>64</v>
      </c>
      <c r="K1032" s="7" t="s">
        <v>94</v>
      </c>
      <c r="L1032" s="7" t="s">
        <v>122</v>
      </c>
      <c r="M1032" s="7" t="s">
        <v>123</v>
      </c>
      <c r="N1032" s="7" t="s">
        <v>95</v>
      </c>
      <c r="O1032" s="7" t="s">
        <v>96</v>
      </c>
      <c r="P1032" s="7" t="s">
        <v>124</v>
      </c>
      <c r="S1032" s="4" t="str">
        <f>""</f>
        <v/>
      </c>
      <c r="T1032" s="4" t="str">
        <f>""</f>
        <v/>
      </c>
      <c r="U1032" s="4" t="str">
        <f>""</f>
        <v/>
      </c>
      <c r="V1032" s="4" t="str">
        <f>""</f>
        <v/>
      </c>
      <c r="W1032" s="4" t="str">
        <f>""</f>
        <v/>
      </c>
      <c r="X1032" s="4" t="str">
        <f>""</f>
        <v/>
      </c>
      <c r="Y1032" s="4" t="str">
        <f>""</f>
        <v/>
      </c>
      <c r="Z1032" s="4" t="str">
        <f>""</f>
        <v/>
      </c>
      <c r="AA1032" s="4" t="str">
        <f>""</f>
        <v/>
      </c>
      <c r="AB1032" s="4" t="str">
        <f>""</f>
        <v/>
      </c>
      <c r="AC1032" s="4" t="str">
        <f>""</f>
        <v/>
      </c>
      <c r="AD1032" s="4" t="str">
        <f>""</f>
        <v/>
      </c>
      <c r="AE1032" s="4" t="str">
        <f>""</f>
        <v/>
      </c>
      <c r="AF1032" s="4" t="str">
        <f>""</f>
        <v/>
      </c>
      <c r="AG1032" s="4" t="str">
        <f>""</f>
        <v/>
      </c>
      <c r="AH1032" s="4" t="str">
        <f>""</f>
        <v/>
      </c>
      <c r="AI1032" s="4" t="str">
        <f>""</f>
        <v/>
      </c>
      <c r="AJ1032" s="4" t="str">
        <f>""</f>
        <v/>
      </c>
      <c r="AK1032" s="4" t="str">
        <f>""</f>
        <v/>
      </c>
      <c r="AL1032" s="4" t="str">
        <f>""</f>
        <v/>
      </c>
      <c r="AM1032" s="4" t="str">
        <f>""</f>
        <v/>
      </c>
      <c r="AN1032" s="4" t="str">
        <f>""</f>
        <v/>
      </c>
      <c r="AO1032" s="4" t="str">
        <f>""</f>
        <v/>
      </c>
      <c r="AP1032" s="4" t="str">
        <f>""</f>
        <v/>
      </c>
      <c r="AQ1032" s="4" t="str">
        <f>""</f>
        <v/>
      </c>
      <c r="AR1032" s="4" t="str">
        <f>""</f>
        <v/>
      </c>
      <c r="AS1032" s="4" t="str">
        <f>""</f>
        <v/>
      </c>
    </row>
    <row r="1033" spans="1:45" x14ac:dyDescent="0.25">
      <c r="A1033" s="15"/>
      <c r="B1033" s="17"/>
      <c r="C1033" s="17"/>
      <c r="D1033" s="17"/>
      <c r="E1033" s="17"/>
      <c r="F1033" s="17"/>
      <c r="G1033" s="17"/>
      <c r="I1033" s="8" t="s">
        <v>39</v>
      </c>
      <c r="J1033" s="8"/>
      <c r="K1033" s="8"/>
      <c r="L1033" s="8"/>
      <c r="M1033" s="8"/>
      <c r="N1033" s="8"/>
      <c r="O1033" s="8"/>
      <c r="P1033" s="8"/>
      <c r="S1033" s="4" t="str">
        <f>""</f>
        <v/>
      </c>
      <c r="T1033" s="4" t="str">
        <f>""</f>
        <v/>
      </c>
      <c r="U1033" s="4" t="str">
        <f>""</f>
        <v/>
      </c>
      <c r="V1033" s="4" t="str">
        <f>""</f>
        <v/>
      </c>
      <c r="W1033" s="4" t="str">
        <f>""</f>
        <v/>
      </c>
      <c r="X1033" s="4" t="str">
        <f>""</f>
        <v/>
      </c>
      <c r="Y1033" s="4" t="str">
        <f>""</f>
        <v/>
      </c>
      <c r="Z1033" s="4" t="str">
        <f>""</f>
        <v/>
      </c>
      <c r="AA1033" s="4" t="str">
        <f>""</f>
        <v/>
      </c>
      <c r="AB1033" s="4" t="str">
        <f>""</f>
        <v/>
      </c>
      <c r="AC1033" s="4" t="str">
        <f>""</f>
        <v/>
      </c>
      <c r="AD1033" s="4" t="str">
        <f>""</f>
        <v/>
      </c>
      <c r="AE1033" s="4" t="str">
        <f>""</f>
        <v/>
      </c>
      <c r="AF1033" s="4" t="str">
        <f>""</f>
        <v/>
      </c>
      <c r="AG1033" s="4" t="str">
        <f>""</f>
        <v/>
      </c>
      <c r="AH1033" s="4" t="str">
        <f>""</f>
        <v/>
      </c>
      <c r="AI1033" s="4" t="str">
        <f>""</f>
        <v/>
      </c>
      <c r="AJ1033" s="4" t="str">
        <f>""</f>
        <v/>
      </c>
      <c r="AK1033" s="4" t="str">
        <f>""</f>
        <v/>
      </c>
      <c r="AL1033" s="4" t="str">
        <f>""</f>
        <v/>
      </c>
      <c r="AM1033" s="4" t="str">
        <f>""</f>
        <v/>
      </c>
      <c r="AN1033" s="4" t="str">
        <f>""</f>
        <v/>
      </c>
      <c r="AO1033" s="4" t="str">
        <f>""</f>
        <v/>
      </c>
      <c r="AP1033" s="4" t="str">
        <f>""</f>
        <v/>
      </c>
      <c r="AQ1033" s="4" t="str">
        <f>""</f>
        <v/>
      </c>
      <c r="AR1033" s="4" t="str">
        <f>""</f>
        <v/>
      </c>
      <c r="AS1033" s="4" t="str">
        <f>""</f>
        <v/>
      </c>
    </row>
    <row r="1034" spans="1:45" x14ac:dyDescent="0.25">
      <c r="A1034" s="15"/>
      <c r="B1034" s="17"/>
      <c r="C1034" s="17"/>
      <c r="D1034" s="17"/>
      <c r="E1034" s="17"/>
      <c r="F1034" s="17"/>
      <c r="G1034" s="17"/>
      <c r="I1034" s="8" t="s">
        <v>40</v>
      </c>
      <c r="J1034" s="8"/>
      <c r="K1034" s="8"/>
      <c r="L1034" s="8"/>
      <c r="M1034" s="8"/>
      <c r="N1034" s="8"/>
      <c r="O1034" s="8"/>
      <c r="P1034" s="8"/>
      <c r="S1034" s="4" t="str">
        <f>""</f>
        <v/>
      </c>
      <c r="T1034" s="4" t="str">
        <f>""</f>
        <v/>
      </c>
      <c r="U1034" s="4" t="str">
        <f>""</f>
        <v/>
      </c>
      <c r="V1034" s="4" t="str">
        <f>""</f>
        <v/>
      </c>
      <c r="W1034" s="4" t="str">
        <f>""</f>
        <v/>
      </c>
      <c r="X1034" s="4" t="str">
        <f>""</f>
        <v/>
      </c>
      <c r="Y1034" s="4" t="str">
        <f>""</f>
        <v/>
      </c>
      <c r="Z1034" s="4" t="str">
        <f>""</f>
        <v/>
      </c>
      <c r="AA1034" s="4" t="str">
        <f>""</f>
        <v/>
      </c>
      <c r="AB1034" s="4" t="str">
        <f>""</f>
        <v/>
      </c>
      <c r="AC1034" s="4" t="str">
        <f>""</f>
        <v/>
      </c>
      <c r="AD1034" s="4" t="str">
        <f>""</f>
        <v/>
      </c>
      <c r="AE1034" s="4" t="str">
        <f>""</f>
        <v/>
      </c>
      <c r="AF1034" s="4" t="str">
        <f>""</f>
        <v/>
      </c>
      <c r="AG1034" s="4" t="str">
        <f>""</f>
        <v/>
      </c>
      <c r="AH1034" s="4" t="str">
        <f>""</f>
        <v/>
      </c>
      <c r="AI1034" s="4" t="str">
        <f>""</f>
        <v/>
      </c>
      <c r="AJ1034" s="4" t="str">
        <f>""</f>
        <v/>
      </c>
      <c r="AK1034" s="4" t="str">
        <f>""</f>
        <v/>
      </c>
      <c r="AL1034" s="4" t="str">
        <f>""</f>
        <v/>
      </c>
      <c r="AM1034" s="4" t="str">
        <f>""</f>
        <v/>
      </c>
      <c r="AN1034" s="4" t="str">
        <f>""</f>
        <v/>
      </c>
      <c r="AO1034" s="4" t="str">
        <f>""</f>
        <v/>
      </c>
      <c r="AP1034" s="4" t="str">
        <f>""</f>
        <v/>
      </c>
      <c r="AQ1034" s="4" t="str">
        <f>""</f>
        <v/>
      </c>
      <c r="AR1034" s="4" t="str">
        <f>""</f>
        <v/>
      </c>
      <c r="AS1034" s="4" t="str">
        <f>""</f>
        <v/>
      </c>
    </row>
    <row r="1035" spans="1:45" x14ac:dyDescent="0.25">
      <c r="A1035" s="23" t="s">
        <v>41</v>
      </c>
      <c r="B1035" s="18" t="s">
        <v>76</v>
      </c>
      <c r="C1035" s="18">
        <v>23</v>
      </c>
      <c r="D1035" s="18">
        <v>380</v>
      </c>
      <c r="E1035" s="18" t="s">
        <v>120</v>
      </c>
      <c r="F1035" s="18">
        <v>1</v>
      </c>
      <c r="G1035" s="18" t="str">
        <f>B1035&amp;C1035&amp;D1035&amp;E1035&amp;F1035</f>
        <v>GOV23380ND1</v>
      </c>
      <c r="H1035" s="4" t="s">
        <v>7</v>
      </c>
      <c r="I1035" s="4">
        <v>1</v>
      </c>
      <c r="J1035" s="4">
        <v>0.05</v>
      </c>
      <c r="K1035" s="4">
        <v>0.05</v>
      </c>
      <c r="L1035" s="4">
        <v>1.1000000000000001</v>
      </c>
      <c r="M1035" s="4">
        <v>0</v>
      </c>
      <c r="N1035" s="4">
        <v>2.7</v>
      </c>
      <c r="O1035" s="4">
        <v>9</v>
      </c>
      <c r="P1035" s="4">
        <v>0</v>
      </c>
      <c r="Q1035" s="4" t="s">
        <v>1</v>
      </c>
      <c r="R1035" s="4" t="s">
        <v>1</v>
      </c>
      <c r="S1035" s="4" t="str">
        <f>""</f>
        <v/>
      </c>
      <c r="T1035" s="4" t="str">
        <f>""</f>
        <v/>
      </c>
      <c r="U1035" s="4" t="str">
        <f>""</f>
        <v/>
      </c>
      <c r="V1035" s="4" t="str">
        <f>""</f>
        <v/>
      </c>
      <c r="W1035" s="4" t="str">
        <f>""</f>
        <v/>
      </c>
      <c r="X1035" s="4" t="str">
        <f>""</f>
        <v/>
      </c>
      <c r="Y1035" s="4" t="str">
        <f>""</f>
        <v/>
      </c>
      <c r="Z1035" s="4" t="str">
        <f>""</f>
        <v/>
      </c>
      <c r="AA1035" s="4" t="str">
        <f>""</f>
        <v/>
      </c>
      <c r="AB1035" s="4" t="str">
        <f>""</f>
        <v/>
      </c>
      <c r="AC1035" s="4" t="str">
        <f>""</f>
        <v/>
      </c>
      <c r="AD1035" s="4" t="str">
        <f>""</f>
        <v/>
      </c>
      <c r="AE1035" s="4" t="str">
        <f>""</f>
        <v/>
      </c>
      <c r="AF1035" s="4" t="str">
        <f>""</f>
        <v/>
      </c>
      <c r="AG1035" s="4" t="str">
        <f>""</f>
        <v/>
      </c>
      <c r="AH1035" s="4" t="str">
        <f>""</f>
        <v/>
      </c>
      <c r="AI1035" s="4" t="str">
        <f>""</f>
        <v/>
      </c>
      <c r="AJ1035" s="4" t="str">
        <f>""</f>
        <v/>
      </c>
      <c r="AK1035" s="4" t="str">
        <f>""</f>
        <v/>
      </c>
      <c r="AL1035" s="4" t="str">
        <f>""</f>
        <v/>
      </c>
      <c r="AM1035" s="4" t="str">
        <f>""</f>
        <v/>
      </c>
      <c r="AN1035" s="4" t="str">
        <f>""</f>
        <v/>
      </c>
      <c r="AO1035" s="4" t="str">
        <f>""</f>
        <v/>
      </c>
      <c r="AP1035" s="4" t="str">
        <f>""</f>
        <v/>
      </c>
      <c r="AQ1035" s="4" t="str">
        <f>""</f>
        <v/>
      </c>
      <c r="AR1035" s="4" t="str">
        <f>""</f>
        <v/>
      </c>
      <c r="AS1035" s="4" t="str">
        <f>""</f>
        <v/>
      </c>
    </row>
    <row r="1036" spans="1:45" x14ac:dyDescent="0.25">
      <c r="A1036" s="15"/>
      <c r="B1036" s="16"/>
      <c r="C1036" s="16"/>
      <c r="D1036" s="16"/>
      <c r="E1036" s="16"/>
      <c r="F1036" s="16"/>
      <c r="G1036" s="16"/>
      <c r="H1036" s="14" t="s">
        <v>25</v>
      </c>
      <c r="I1036" s="7" t="s">
        <v>26</v>
      </c>
      <c r="J1036" s="7" t="s">
        <v>77</v>
      </c>
      <c r="K1036" s="7" t="s">
        <v>78</v>
      </c>
      <c r="L1036" s="7" t="s">
        <v>79</v>
      </c>
      <c r="M1036" s="7" t="s">
        <v>80</v>
      </c>
      <c r="N1036" s="7" t="s">
        <v>81</v>
      </c>
      <c r="O1036" s="7" t="s">
        <v>82</v>
      </c>
      <c r="P1036" s="7" t="s">
        <v>83</v>
      </c>
      <c r="Q1036" s="7" t="s">
        <v>84</v>
      </c>
      <c r="R1036" s="7" t="s">
        <v>85</v>
      </c>
      <c r="S1036" s="7" t="s">
        <v>86</v>
      </c>
      <c r="T1036" s="7" t="s">
        <v>87</v>
      </c>
      <c r="U1036" s="7" t="s">
        <v>88</v>
      </c>
      <c r="V1036" s="7" t="s">
        <v>89</v>
      </c>
      <c r="W1036" s="7" t="s">
        <v>90</v>
      </c>
      <c r="X1036" s="7" t="s">
        <v>91</v>
      </c>
      <c r="Y1036" s="7" t="s">
        <v>92</v>
      </c>
      <c r="Z1036" s="7" t="s">
        <v>93</v>
      </c>
      <c r="AA1036" s="7" t="s">
        <v>94</v>
      </c>
      <c r="AB1036" s="7" t="s">
        <v>95</v>
      </c>
      <c r="AC1036" s="7" t="s">
        <v>96</v>
      </c>
      <c r="AD1036" s="7" t="s">
        <v>97</v>
      </c>
      <c r="AE1036" s="7" t="s">
        <v>98</v>
      </c>
      <c r="AF1036" s="7" t="s">
        <v>99</v>
      </c>
      <c r="AI1036" s="4" t="str">
        <f>""</f>
        <v/>
      </c>
      <c r="AJ1036" s="4" t="str">
        <f>""</f>
        <v/>
      </c>
      <c r="AK1036" s="4" t="str">
        <f>""</f>
        <v/>
      </c>
      <c r="AL1036" s="4" t="str">
        <f>""</f>
        <v/>
      </c>
      <c r="AM1036" s="4" t="str">
        <f>""</f>
        <v/>
      </c>
      <c r="AN1036" s="4" t="str">
        <f>""</f>
        <v/>
      </c>
      <c r="AO1036" s="4" t="str">
        <f>""</f>
        <v/>
      </c>
      <c r="AP1036" s="4" t="str">
        <f>""</f>
        <v/>
      </c>
      <c r="AQ1036" s="4" t="str">
        <f>""</f>
        <v/>
      </c>
      <c r="AR1036" s="4" t="str">
        <f>""</f>
        <v/>
      </c>
      <c r="AS1036" s="4" t="str">
        <f>""</f>
        <v/>
      </c>
    </row>
    <row r="1037" spans="1:45" x14ac:dyDescent="0.25">
      <c r="A1037" s="15"/>
      <c r="B1037" s="17"/>
      <c r="C1037" s="17"/>
      <c r="D1037" s="17"/>
      <c r="E1037" s="17"/>
      <c r="F1037" s="17"/>
      <c r="G1037" s="17"/>
      <c r="I1037" s="8" t="s">
        <v>39</v>
      </c>
      <c r="J1037" s="8"/>
      <c r="K1037" s="8"/>
      <c r="L1037" s="8"/>
      <c r="M1037" s="8"/>
      <c r="N1037" s="8"/>
      <c r="O1037" s="8"/>
      <c r="P1037" s="8">
        <v>15</v>
      </c>
      <c r="Q1037" s="8">
        <v>15</v>
      </c>
      <c r="R1037" s="8"/>
      <c r="S1037" s="8">
        <v>15</v>
      </c>
      <c r="T1037" s="8">
        <v>15</v>
      </c>
      <c r="U1037" s="8"/>
      <c r="V1037" s="8"/>
      <c r="W1037" s="8"/>
      <c r="X1037" s="8">
        <v>2</v>
      </c>
      <c r="Y1037" s="8">
        <v>2</v>
      </c>
      <c r="Z1037" s="8"/>
      <c r="AA1037" s="8">
        <v>2</v>
      </c>
      <c r="AB1037" s="8">
        <v>2</v>
      </c>
      <c r="AC1037" s="8">
        <v>2</v>
      </c>
      <c r="AD1037" s="8">
        <v>2</v>
      </c>
      <c r="AE1037" s="8">
        <v>0.99</v>
      </c>
      <c r="AF1037" s="8">
        <v>0</v>
      </c>
      <c r="AI1037" s="4" t="str">
        <f>""</f>
        <v/>
      </c>
      <c r="AJ1037" s="4" t="str">
        <f>""</f>
        <v/>
      </c>
      <c r="AK1037" s="4" t="str">
        <f>""</f>
        <v/>
      </c>
      <c r="AL1037" s="4" t="str">
        <f>""</f>
        <v/>
      </c>
      <c r="AM1037" s="4" t="str">
        <f>""</f>
        <v/>
      </c>
      <c r="AN1037" s="4" t="str">
        <f>""</f>
        <v/>
      </c>
      <c r="AO1037" s="4" t="str">
        <f>""</f>
        <v/>
      </c>
      <c r="AP1037" s="4" t="str">
        <f>""</f>
        <v/>
      </c>
      <c r="AQ1037" s="4" t="str">
        <f>""</f>
        <v/>
      </c>
      <c r="AR1037" s="4" t="str">
        <f>""</f>
        <v/>
      </c>
      <c r="AS1037" s="4" t="str">
        <f>""</f>
        <v/>
      </c>
    </row>
    <row r="1038" spans="1:45" x14ac:dyDescent="0.25">
      <c r="A1038" s="15"/>
      <c r="B1038" s="17"/>
      <c r="C1038" s="17"/>
      <c r="D1038" s="17"/>
      <c r="E1038" s="17"/>
      <c r="F1038" s="17"/>
      <c r="G1038" s="17"/>
      <c r="I1038" s="8" t="s">
        <v>40</v>
      </c>
      <c r="J1038" s="8"/>
      <c r="K1038" s="8"/>
      <c r="L1038" s="8"/>
      <c r="M1038" s="8"/>
      <c r="N1038" s="8"/>
      <c r="O1038" s="8"/>
      <c r="P1038" s="8">
        <v>1.5</v>
      </c>
      <c r="Q1038" s="8">
        <v>1.5</v>
      </c>
      <c r="R1038" s="8">
        <f>2*$K$2</f>
        <v>0.02</v>
      </c>
      <c r="S1038" s="8">
        <v>1.5</v>
      </c>
      <c r="T1038" s="8">
        <v>1.5</v>
      </c>
      <c r="U1038" s="8">
        <f>2*$K$2</f>
        <v>0.02</v>
      </c>
      <c r="V1038" s="8"/>
      <c r="W1038" s="8"/>
      <c r="X1038" s="8">
        <f t="shared" ref="X1038:Y1038" si="126">2*$K$2</f>
        <v>0.02</v>
      </c>
      <c r="Y1038" s="8">
        <f t="shared" si="126"/>
        <v>0.02</v>
      </c>
      <c r="Z1038" s="8"/>
      <c r="AA1038" s="8">
        <f t="shared" ref="AA1038:AD1038" si="127">2*$K$2</f>
        <v>0.02</v>
      </c>
      <c r="AB1038" s="8">
        <f t="shared" si="127"/>
        <v>0.02</v>
      </c>
      <c r="AC1038" s="8">
        <f t="shared" si="127"/>
        <v>0.02</v>
      </c>
      <c r="AD1038" s="8">
        <f t="shared" si="127"/>
        <v>0.02</v>
      </c>
      <c r="AE1038" s="8">
        <v>0</v>
      </c>
      <c r="AF1038" s="8">
        <v>-0.3</v>
      </c>
      <c r="AI1038" s="4" t="str">
        <f>""</f>
        <v/>
      </c>
      <c r="AJ1038" s="4" t="str">
        <f>""</f>
        <v/>
      </c>
      <c r="AK1038" s="4" t="str">
        <f>""</f>
        <v/>
      </c>
      <c r="AL1038" s="4" t="str">
        <f>""</f>
        <v/>
      </c>
      <c r="AM1038" s="4" t="str">
        <f>""</f>
        <v/>
      </c>
      <c r="AN1038" s="4" t="str">
        <f>""</f>
        <v/>
      </c>
      <c r="AO1038" s="4" t="str">
        <f>""</f>
        <v/>
      </c>
      <c r="AP1038" s="4" t="str">
        <f>""</f>
        <v/>
      </c>
      <c r="AQ1038" s="4" t="str">
        <f>""</f>
        <v/>
      </c>
      <c r="AR1038" s="4" t="str">
        <f>""</f>
        <v/>
      </c>
      <c r="AS1038" s="4" t="str">
        <f>""</f>
        <v/>
      </c>
    </row>
    <row r="1039" spans="1:45" x14ac:dyDescent="0.25">
      <c r="A1039" s="24" t="s">
        <v>41</v>
      </c>
      <c r="B1039" s="18" t="s">
        <v>100</v>
      </c>
      <c r="C1039" s="18">
        <v>23</v>
      </c>
      <c r="D1039" s="18">
        <v>380</v>
      </c>
      <c r="E1039" s="18" t="s">
        <v>120</v>
      </c>
      <c r="F1039" s="18">
        <v>1</v>
      </c>
      <c r="G1039" s="18" t="str">
        <f>B1039&amp;C1039&amp;D1039&amp;E1039&amp;F1039</f>
        <v>PSS23380ND1</v>
      </c>
      <c r="H1039" s="4" t="s">
        <v>9</v>
      </c>
      <c r="I1039" s="4">
        <v>1</v>
      </c>
      <c r="J1039" s="4">
        <v>1</v>
      </c>
      <c r="K1039" s="4">
        <v>0</v>
      </c>
      <c r="L1039" s="4">
        <v>3</v>
      </c>
      <c r="M1039" s="4">
        <v>0</v>
      </c>
      <c r="N1039" s="4">
        <v>5</v>
      </c>
      <c r="O1039" s="4">
        <v>1</v>
      </c>
      <c r="P1039" s="4">
        <v>2.5</v>
      </c>
      <c r="Q1039" s="4">
        <v>2.5</v>
      </c>
      <c r="R1039" s="4">
        <v>0</v>
      </c>
      <c r="S1039" s="4">
        <v>2.5</v>
      </c>
      <c r="T1039" s="4">
        <v>0</v>
      </c>
      <c r="U1039" s="4">
        <v>2.5</v>
      </c>
      <c r="V1039" s="4">
        <v>0.39</v>
      </c>
      <c r="W1039" s="4">
        <v>1</v>
      </c>
      <c r="X1039" s="4">
        <v>0</v>
      </c>
      <c r="Y1039" s="4">
        <v>0.1</v>
      </c>
      <c r="Z1039" s="4">
        <v>6.5</v>
      </c>
      <c r="AA1039" s="4">
        <v>0.44</v>
      </c>
      <c r="AB1039" s="4">
        <v>0.08</v>
      </c>
      <c r="AC1039" s="4">
        <v>0.2</v>
      </c>
      <c r="AD1039" s="4">
        <v>0.98</v>
      </c>
      <c r="AE1039" s="4">
        <v>0.1</v>
      </c>
      <c r="AF1039" s="4">
        <v>-0.1</v>
      </c>
      <c r="AG1039" s="4" t="s">
        <v>1</v>
      </c>
      <c r="AH1039" s="4" t="s">
        <v>1</v>
      </c>
      <c r="AI1039" s="4" t="str">
        <f>""</f>
        <v/>
      </c>
      <c r="AJ1039" s="4" t="str">
        <f>""</f>
        <v/>
      </c>
      <c r="AK1039" s="4" t="str">
        <f>""</f>
        <v/>
      </c>
      <c r="AL1039" s="4" t="str">
        <f>""</f>
        <v/>
      </c>
      <c r="AM1039" s="4" t="str">
        <f>""</f>
        <v/>
      </c>
      <c r="AN1039" s="4" t="str">
        <f>""</f>
        <v/>
      </c>
      <c r="AO1039" s="4" t="str">
        <f>""</f>
        <v/>
      </c>
      <c r="AP1039" s="4" t="str">
        <f>""</f>
        <v/>
      </c>
      <c r="AQ1039" s="4" t="str">
        <f>""</f>
        <v/>
      </c>
      <c r="AR1039" s="4" t="str">
        <f>""</f>
        <v/>
      </c>
      <c r="AS1039" s="4" t="str">
        <f>""</f>
        <v/>
      </c>
    </row>
    <row r="1040" spans="1:45" x14ac:dyDescent="0.25">
      <c r="AC1040" s="4" t="str">
        <f>""</f>
        <v/>
      </c>
      <c r="AD1040" s="4" t="str">
        <f>""</f>
        <v/>
      </c>
      <c r="AE1040" s="4" t="str">
        <f>""</f>
        <v/>
      </c>
      <c r="AF1040" s="4" t="str">
        <f>""</f>
        <v/>
      </c>
      <c r="AG1040" s="4" t="str">
        <f>""</f>
        <v/>
      </c>
      <c r="AH1040" s="4" t="str">
        <f>""</f>
        <v/>
      </c>
      <c r="AI1040" s="4" t="str">
        <f>""</f>
        <v/>
      </c>
      <c r="AJ1040" s="4" t="str">
        <f>""</f>
        <v/>
      </c>
      <c r="AK1040" s="4" t="str">
        <f>""</f>
        <v/>
      </c>
      <c r="AL1040" s="4" t="str">
        <f>""</f>
        <v/>
      </c>
      <c r="AM1040" s="4" t="str">
        <f>""</f>
        <v/>
      </c>
      <c r="AN1040" s="4" t="str">
        <f>""</f>
        <v/>
      </c>
      <c r="AO1040" s="4" t="str">
        <f>""</f>
        <v/>
      </c>
      <c r="AP1040" s="4" t="str">
        <f>""</f>
        <v/>
      </c>
      <c r="AQ1040" s="4" t="str">
        <f>""</f>
        <v/>
      </c>
      <c r="AR1040" s="4" t="str">
        <f>""</f>
        <v/>
      </c>
      <c r="AS1040" s="4" t="str">
        <f>""</f>
        <v/>
      </c>
    </row>
    <row r="1041" spans="1:45" x14ac:dyDescent="0.25">
      <c r="A1041" s="27" t="s">
        <v>186</v>
      </c>
      <c r="B1041" s="9"/>
      <c r="C1041" s="9"/>
      <c r="D1041" s="9"/>
      <c r="E1041" s="9"/>
      <c r="F1041" s="9"/>
      <c r="G1041" s="16"/>
      <c r="H1041" s="14" t="s">
        <v>25</v>
      </c>
      <c r="I1041" s="7" t="s">
        <v>26</v>
      </c>
      <c r="J1041" s="7" t="s">
        <v>103</v>
      </c>
      <c r="K1041" s="7" t="s">
        <v>104</v>
      </c>
      <c r="L1041" s="7" t="s">
        <v>105</v>
      </c>
      <c r="M1041" s="7" t="s">
        <v>106</v>
      </c>
      <c r="N1041" s="7" t="s">
        <v>107</v>
      </c>
      <c r="O1041" s="7" t="s">
        <v>108</v>
      </c>
      <c r="P1041" s="7" t="s">
        <v>109</v>
      </c>
      <c r="Q1041" s="7" t="s">
        <v>110</v>
      </c>
      <c r="R1041" s="7" t="s">
        <v>111</v>
      </c>
      <c r="S1041" s="7" t="s">
        <v>112</v>
      </c>
      <c r="T1041" s="7" t="s">
        <v>113</v>
      </c>
      <c r="U1041" s="7" t="s">
        <v>114</v>
      </c>
      <c r="V1041" s="7" t="s">
        <v>115</v>
      </c>
      <c r="W1041" s="7" t="s">
        <v>116</v>
      </c>
      <c r="X1041" s="7" t="s">
        <v>117</v>
      </c>
      <c r="Y1041" s="7" t="s">
        <v>118</v>
      </c>
      <c r="Z1041" s="7" t="s">
        <v>119</v>
      </c>
      <c r="AC1041" s="4" t="str">
        <f>""</f>
        <v/>
      </c>
      <c r="AD1041" s="4" t="str">
        <f>""</f>
        <v/>
      </c>
      <c r="AE1041" s="4" t="str">
        <f>""</f>
        <v/>
      </c>
      <c r="AF1041" s="4" t="str">
        <f>""</f>
        <v/>
      </c>
      <c r="AG1041" s="4" t="str">
        <f>""</f>
        <v/>
      </c>
      <c r="AH1041" s="4" t="str">
        <f>""</f>
        <v/>
      </c>
      <c r="AI1041" s="4" t="str">
        <f>""</f>
        <v/>
      </c>
      <c r="AJ1041" s="4" t="str">
        <f>""</f>
        <v/>
      </c>
      <c r="AK1041" s="4" t="str">
        <f>""</f>
        <v/>
      </c>
      <c r="AL1041" s="4" t="str">
        <f>""</f>
        <v/>
      </c>
      <c r="AM1041" s="4" t="str">
        <f>""</f>
        <v/>
      </c>
      <c r="AN1041" s="4" t="str">
        <f>""</f>
        <v/>
      </c>
      <c r="AO1041" s="4" t="str">
        <f>""</f>
        <v/>
      </c>
      <c r="AP1041" s="4" t="str">
        <f>""</f>
        <v/>
      </c>
      <c r="AQ1041" s="4" t="str">
        <f>""</f>
        <v/>
      </c>
      <c r="AR1041" s="4" t="str">
        <f>""</f>
        <v/>
      </c>
      <c r="AS1041" s="4" t="str">
        <f>""</f>
        <v/>
      </c>
    </row>
    <row r="1042" spans="1:45" x14ac:dyDescent="0.25">
      <c r="A1042" s="25"/>
      <c r="B1042" s="10"/>
      <c r="C1042" s="10"/>
      <c r="D1042" s="10"/>
      <c r="E1042" s="10"/>
      <c r="F1042" s="10"/>
      <c r="G1042" s="17"/>
      <c r="I1042" s="8" t="s">
        <v>39</v>
      </c>
      <c r="J1042" s="8">
        <v>0.5</v>
      </c>
      <c r="K1042" s="8">
        <v>75</v>
      </c>
      <c r="L1042" s="8">
        <v>75</v>
      </c>
      <c r="M1042" s="8">
        <v>10</v>
      </c>
      <c r="N1042" s="8">
        <v>0</v>
      </c>
      <c r="O1042" s="8">
        <v>1</v>
      </c>
      <c r="P1042" s="8">
        <v>1.2</v>
      </c>
      <c r="Q1042" s="8">
        <v>18</v>
      </c>
      <c r="R1042" s="8">
        <v>118</v>
      </c>
      <c r="S1042" s="8">
        <v>0</v>
      </c>
      <c r="T1042" s="8">
        <v>1.1000000000000001</v>
      </c>
      <c r="U1042" s="8">
        <v>10</v>
      </c>
      <c r="V1042" s="8">
        <v>1.1000000000000001</v>
      </c>
      <c r="W1042" s="8">
        <v>20</v>
      </c>
      <c r="X1042" s="8">
        <v>1</v>
      </c>
      <c r="Y1042" s="8">
        <v>0.5</v>
      </c>
      <c r="Z1042" s="8">
        <v>90</v>
      </c>
      <c r="AC1042" s="4" t="str">
        <f>""</f>
        <v/>
      </c>
      <c r="AD1042" s="4" t="str">
        <f>""</f>
        <v/>
      </c>
      <c r="AE1042" s="4" t="str">
        <f>""</f>
        <v/>
      </c>
      <c r="AF1042" s="4" t="str">
        <f>""</f>
        <v/>
      </c>
      <c r="AG1042" s="4" t="str">
        <f>""</f>
        <v/>
      </c>
      <c r="AH1042" s="4" t="str">
        <f>""</f>
        <v/>
      </c>
      <c r="AI1042" s="4" t="str">
        <f>""</f>
        <v/>
      </c>
      <c r="AJ1042" s="4" t="str">
        <f>""</f>
        <v/>
      </c>
      <c r="AK1042" s="4" t="str">
        <f>""</f>
        <v/>
      </c>
      <c r="AL1042" s="4" t="str">
        <f>""</f>
        <v/>
      </c>
      <c r="AM1042" s="4" t="str">
        <f>""</f>
        <v/>
      </c>
      <c r="AN1042" s="4" t="str">
        <f>""</f>
        <v/>
      </c>
      <c r="AO1042" s="4" t="str">
        <f>""</f>
        <v/>
      </c>
      <c r="AP1042" s="4" t="str">
        <f>""</f>
        <v/>
      </c>
      <c r="AQ1042" s="4" t="str">
        <f>""</f>
        <v/>
      </c>
      <c r="AR1042" s="4" t="str">
        <f>""</f>
        <v/>
      </c>
      <c r="AS1042" s="4" t="str">
        <f>""</f>
        <v/>
      </c>
    </row>
    <row r="1043" spans="1:45" x14ac:dyDescent="0.25">
      <c r="A1043" s="25"/>
      <c r="B1043" s="10"/>
      <c r="C1043" s="10"/>
      <c r="D1043" s="10"/>
      <c r="E1043" s="10"/>
      <c r="F1043" s="10"/>
      <c r="G1043" s="17"/>
      <c r="I1043" s="9" t="s">
        <v>40</v>
      </c>
      <c r="J1043" s="8">
        <v>0</v>
      </c>
      <c r="K1043" s="8">
        <v>0</v>
      </c>
      <c r="L1043" s="8">
        <v>0</v>
      </c>
      <c r="M1043" s="8">
        <v>0.8</v>
      </c>
      <c r="N1043" s="8">
        <v>-6</v>
      </c>
      <c r="O1043" s="8">
        <v>0</v>
      </c>
      <c r="P1043" s="8">
        <v>0</v>
      </c>
      <c r="Q1043" s="8">
        <v>0</v>
      </c>
      <c r="R1043" s="8">
        <v>0.8</v>
      </c>
      <c r="S1043" s="8">
        <v>-118</v>
      </c>
      <c r="T1043" s="8">
        <v>0</v>
      </c>
      <c r="U1043" s="8">
        <v>1</v>
      </c>
      <c r="V1043" s="8">
        <v>0</v>
      </c>
      <c r="W1043" s="8">
        <v>1</v>
      </c>
      <c r="X1043" s="8">
        <v>0</v>
      </c>
      <c r="Y1043" s="8">
        <v>0</v>
      </c>
      <c r="Z1043" s="8">
        <v>-90</v>
      </c>
      <c r="AC1043" s="4" t="str">
        <f>""</f>
        <v/>
      </c>
      <c r="AD1043" s="4" t="str">
        <f>""</f>
        <v/>
      </c>
      <c r="AE1043" s="4" t="str">
        <f>""</f>
        <v/>
      </c>
      <c r="AF1043" s="4" t="str">
        <f>""</f>
        <v/>
      </c>
      <c r="AG1043" s="4" t="str">
        <f>""</f>
        <v/>
      </c>
      <c r="AH1043" s="4" t="str">
        <f>""</f>
        <v/>
      </c>
      <c r="AI1043" s="4" t="str">
        <f>""</f>
        <v/>
      </c>
      <c r="AJ1043" s="4" t="str">
        <f>""</f>
        <v/>
      </c>
      <c r="AK1043" s="4" t="str">
        <f>""</f>
        <v/>
      </c>
      <c r="AL1043" s="4" t="str">
        <f>""</f>
        <v/>
      </c>
      <c r="AM1043" s="4" t="str">
        <f>""</f>
        <v/>
      </c>
      <c r="AN1043" s="4" t="str">
        <f>""</f>
        <v/>
      </c>
      <c r="AO1043" s="4" t="str">
        <f>""</f>
        <v/>
      </c>
      <c r="AP1043" s="4" t="str">
        <f>""</f>
        <v/>
      </c>
      <c r="AQ1043" s="4" t="str">
        <f>""</f>
        <v/>
      </c>
      <c r="AR1043" s="4" t="str">
        <f>""</f>
        <v/>
      </c>
      <c r="AS1043" s="4" t="str">
        <f>""</f>
        <v/>
      </c>
    </row>
    <row r="1044" spans="1:45" x14ac:dyDescent="0.25">
      <c r="A1044" s="22" t="s">
        <v>41</v>
      </c>
      <c r="B1044" s="18" t="s">
        <v>42</v>
      </c>
      <c r="C1044" s="18">
        <v>23</v>
      </c>
      <c r="D1044" s="18">
        <v>0</v>
      </c>
      <c r="E1044" s="18" t="s">
        <v>187</v>
      </c>
      <c r="F1044" s="18">
        <v>1</v>
      </c>
      <c r="G1044" s="18" t="str">
        <f>B1044&amp;C1044&amp;D1044&amp;E1044&amp;F1044</f>
        <v>AVR230SVC1</v>
      </c>
      <c r="H1044" s="4" t="s">
        <v>3</v>
      </c>
      <c r="I1044" s="4">
        <v>1</v>
      </c>
      <c r="J1044" s="4">
        <v>0</v>
      </c>
      <c r="K1044" s="4">
        <v>15</v>
      </c>
      <c r="L1044" s="4">
        <v>15</v>
      </c>
      <c r="M1044" s="4">
        <v>5</v>
      </c>
      <c r="N1044" s="4">
        <v>-0.87</v>
      </c>
      <c r="O1044" s="4">
        <v>0</v>
      </c>
      <c r="P1044" s="4">
        <v>1</v>
      </c>
      <c r="Q1044" s="4">
        <v>0</v>
      </c>
      <c r="R1044" s="4">
        <v>99</v>
      </c>
      <c r="S1044" s="4">
        <v>-99</v>
      </c>
      <c r="T1044" s="4">
        <v>0</v>
      </c>
      <c r="U1044" s="4">
        <v>9.3000000000000007</v>
      </c>
      <c r="V1044" s="4">
        <v>0</v>
      </c>
      <c r="W1044" s="4">
        <v>11.63</v>
      </c>
      <c r="X1044" s="4">
        <v>0.113</v>
      </c>
      <c r="Y1044" s="4">
        <v>0.124</v>
      </c>
      <c r="Z1044" s="4">
        <v>0</v>
      </c>
      <c r="AA1044" s="4" t="s">
        <v>1</v>
      </c>
      <c r="AB1044" s="4" t="s">
        <v>1</v>
      </c>
      <c r="AC1044" s="4" t="str">
        <f>""</f>
        <v/>
      </c>
      <c r="AD1044" s="4" t="str">
        <f>""</f>
        <v/>
      </c>
      <c r="AE1044" s="4" t="str">
        <f>""</f>
        <v/>
      </c>
      <c r="AF1044" s="4" t="str">
        <f>""</f>
        <v/>
      </c>
      <c r="AG1044" s="4" t="str">
        <f>""</f>
        <v/>
      </c>
      <c r="AH1044" s="4" t="str">
        <f>""</f>
        <v/>
      </c>
      <c r="AI1044" s="4" t="str">
        <f>""</f>
        <v/>
      </c>
      <c r="AJ1044" s="4" t="str">
        <f>""</f>
        <v/>
      </c>
      <c r="AK1044" s="4" t="str">
        <f>""</f>
        <v/>
      </c>
      <c r="AL1044" s="4" t="str">
        <f>""</f>
        <v/>
      </c>
      <c r="AM1044" s="4" t="str">
        <f>""</f>
        <v/>
      </c>
      <c r="AN1044" s="4" t="str">
        <f>""</f>
        <v/>
      </c>
      <c r="AO1044" s="4" t="str">
        <f>""</f>
        <v/>
      </c>
      <c r="AP1044" s="4" t="str">
        <f>""</f>
        <v/>
      </c>
      <c r="AQ1044" s="4" t="str">
        <f>""</f>
        <v/>
      </c>
      <c r="AR1044" s="4" t="str">
        <f>""</f>
        <v/>
      </c>
      <c r="AS1044" s="4" t="str">
        <f>""</f>
        <v/>
      </c>
    </row>
    <row r="1045" spans="1:45" x14ac:dyDescent="0.25">
      <c r="A1045" s="15"/>
      <c r="B1045" s="16"/>
      <c r="C1045" s="16"/>
      <c r="D1045" s="16"/>
      <c r="E1045" s="16"/>
      <c r="F1045" s="16"/>
      <c r="G1045" s="16"/>
      <c r="H1045" s="30" t="s">
        <v>25</v>
      </c>
      <c r="I1045" s="31" t="s">
        <v>26</v>
      </c>
      <c r="J1045" s="7" t="s">
        <v>44</v>
      </c>
      <c r="K1045" s="7" t="s">
        <v>45</v>
      </c>
      <c r="L1045" s="7" t="s">
        <v>46</v>
      </c>
      <c r="M1045" s="7" t="s">
        <v>46</v>
      </c>
      <c r="N1045" s="7" t="s">
        <v>47</v>
      </c>
      <c r="O1045" s="7" t="s">
        <v>48</v>
      </c>
      <c r="P1045" s="7" t="s">
        <v>49</v>
      </c>
      <c r="Q1045" s="7" t="s">
        <v>50</v>
      </c>
      <c r="R1045" s="7" t="s">
        <v>51</v>
      </c>
      <c r="S1045" s="7" t="s">
        <v>121</v>
      </c>
      <c r="T1045" s="7" t="s">
        <v>52</v>
      </c>
      <c r="U1045" s="7" t="s">
        <v>53</v>
      </c>
      <c r="V1045" s="7" t="s">
        <v>54</v>
      </c>
      <c r="W1045" s="7" t="s">
        <v>55</v>
      </c>
      <c r="Z1045" s="4" t="str">
        <f>""</f>
        <v/>
      </c>
      <c r="AA1045" s="4" t="str">
        <f>""</f>
        <v/>
      </c>
      <c r="AB1045" s="4" t="str">
        <f>""</f>
        <v/>
      </c>
      <c r="AC1045" s="4" t="str">
        <f>""</f>
        <v/>
      </c>
      <c r="AD1045" s="4" t="str">
        <f>""</f>
        <v/>
      </c>
      <c r="AE1045" s="4" t="str">
        <f>""</f>
        <v/>
      </c>
      <c r="AF1045" s="4" t="str">
        <f>""</f>
        <v/>
      </c>
      <c r="AG1045" s="4" t="str">
        <f>""</f>
        <v/>
      </c>
      <c r="AH1045" s="4" t="str">
        <f>""</f>
        <v/>
      </c>
      <c r="AI1045" s="4" t="str">
        <f>""</f>
        <v/>
      </c>
      <c r="AJ1045" s="4" t="str">
        <f>""</f>
        <v/>
      </c>
      <c r="AK1045" s="4" t="str">
        <f>""</f>
        <v/>
      </c>
      <c r="AL1045" s="4" t="str">
        <f>""</f>
        <v/>
      </c>
      <c r="AM1045" s="4" t="str">
        <f>""</f>
        <v/>
      </c>
      <c r="AN1045" s="4" t="str">
        <f>""</f>
        <v/>
      </c>
      <c r="AO1045" s="4" t="str">
        <f>""</f>
        <v/>
      </c>
      <c r="AP1045" s="4" t="str">
        <f>""</f>
        <v/>
      </c>
      <c r="AQ1045" s="4" t="str">
        <f>""</f>
        <v/>
      </c>
      <c r="AR1045" s="4" t="str">
        <f>""</f>
        <v/>
      </c>
      <c r="AS1045" s="4" t="str">
        <f>""</f>
        <v/>
      </c>
    </row>
    <row r="1046" spans="1:45" x14ac:dyDescent="0.25">
      <c r="A1046" s="15"/>
      <c r="B1046" s="17"/>
      <c r="C1046" s="17"/>
      <c r="D1046" s="17"/>
      <c r="E1046" s="17"/>
      <c r="F1046" s="17"/>
      <c r="G1046" s="17"/>
      <c r="I1046" s="8" t="s">
        <v>39</v>
      </c>
      <c r="J1046" s="8">
        <v>10</v>
      </c>
      <c r="K1046" s="8">
        <v>0.2</v>
      </c>
      <c r="L1046" s="8">
        <v>0.2</v>
      </c>
      <c r="M1046" s="8">
        <v>0.2</v>
      </c>
      <c r="N1046" s="8">
        <v>10</v>
      </c>
      <c r="O1046" s="8">
        <v>3</v>
      </c>
      <c r="P1046" s="8">
        <v>2.5</v>
      </c>
      <c r="Q1046" s="8"/>
      <c r="R1046" s="8"/>
      <c r="S1046" s="8"/>
      <c r="T1046" s="8"/>
      <c r="U1046" s="8"/>
      <c r="V1046" s="8"/>
      <c r="W1046" s="8"/>
      <c r="Z1046" s="4" t="str">
        <f>""</f>
        <v/>
      </c>
      <c r="AA1046" s="4" t="str">
        <f>""</f>
        <v/>
      </c>
      <c r="AB1046" s="4" t="str">
        <f>""</f>
        <v/>
      </c>
      <c r="AC1046" s="4" t="str">
        <f>""</f>
        <v/>
      </c>
      <c r="AD1046" s="4" t="str">
        <f>""</f>
        <v/>
      </c>
      <c r="AE1046" s="4" t="str">
        <f>""</f>
        <v/>
      </c>
      <c r="AF1046" s="4" t="str">
        <f>""</f>
        <v/>
      </c>
      <c r="AG1046" s="4" t="str">
        <f>""</f>
        <v/>
      </c>
      <c r="AH1046" s="4" t="str">
        <f>""</f>
        <v/>
      </c>
      <c r="AI1046" s="4" t="str">
        <f>""</f>
        <v/>
      </c>
      <c r="AJ1046" s="4" t="str">
        <f>""</f>
        <v/>
      </c>
      <c r="AK1046" s="4" t="str">
        <f>""</f>
        <v/>
      </c>
      <c r="AL1046" s="4" t="str">
        <f>""</f>
        <v/>
      </c>
      <c r="AM1046" s="4" t="str">
        <f>""</f>
        <v/>
      </c>
      <c r="AN1046" s="4" t="str">
        <f>""</f>
        <v/>
      </c>
      <c r="AO1046" s="4" t="str">
        <f>""</f>
        <v/>
      </c>
      <c r="AP1046" s="4" t="str">
        <f>""</f>
        <v/>
      </c>
      <c r="AQ1046" s="4" t="str">
        <f>""</f>
        <v/>
      </c>
      <c r="AR1046" s="4" t="str">
        <f>""</f>
        <v/>
      </c>
      <c r="AS1046" s="4" t="str">
        <f>""</f>
        <v/>
      </c>
    </row>
    <row r="1047" spans="1:45" x14ac:dyDescent="0.25">
      <c r="A1047" s="15"/>
      <c r="B1047" s="17"/>
      <c r="C1047" s="17"/>
      <c r="D1047" s="17"/>
      <c r="E1047" s="17"/>
      <c r="F1047" s="17"/>
      <c r="G1047" s="17"/>
      <c r="I1047" s="8" t="s">
        <v>40</v>
      </c>
      <c r="J1047" s="8">
        <v>1</v>
      </c>
      <c r="K1047" s="8">
        <f>4*$K$2</f>
        <v>0.04</v>
      </c>
      <c r="L1047" s="8">
        <f>4*$K$2</f>
        <v>0.04</v>
      </c>
      <c r="M1047" s="8">
        <f>4*$K$2</f>
        <v>0.04</v>
      </c>
      <c r="N1047" s="8">
        <v>1</v>
      </c>
      <c r="O1047" s="8">
        <v>0</v>
      </c>
      <c r="P1047" s="8"/>
      <c r="Q1047" s="8"/>
      <c r="R1047" s="8"/>
      <c r="S1047" s="8"/>
      <c r="T1047" s="8"/>
      <c r="U1047" s="8"/>
      <c r="V1047" s="8">
        <v>0</v>
      </c>
      <c r="W1047" s="8"/>
      <c r="Z1047" s="4" t="str">
        <f>""</f>
        <v/>
      </c>
      <c r="AA1047" s="4" t="str">
        <f>""</f>
        <v/>
      </c>
      <c r="AB1047" s="4" t="str">
        <f>""</f>
        <v/>
      </c>
      <c r="AC1047" s="4" t="str">
        <f>""</f>
        <v/>
      </c>
      <c r="AD1047" s="4" t="str">
        <f>""</f>
        <v/>
      </c>
      <c r="AE1047" s="4" t="str">
        <f>""</f>
        <v/>
      </c>
      <c r="AF1047" s="4" t="str">
        <f>""</f>
        <v/>
      </c>
      <c r="AG1047" s="4" t="str">
        <f>""</f>
        <v/>
      </c>
      <c r="AH1047" s="4" t="str">
        <f>""</f>
        <v/>
      </c>
      <c r="AI1047" s="4" t="str">
        <f>""</f>
        <v/>
      </c>
      <c r="AJ1047" s="4" t="str">
        <f>""</f>
        <v/>
      </c>
      <c r="AK1047" s="4" t="str">
        <f>""</f>
        <v/>
      </c>
      <c r="AL1047" s="4" t="str">
        <f>""</f>
        <v/>
      </c>
      <c r="AM1047" s="4" t="str">
        <f>""</f>
        <v/>
      </c>
      <c r="AN1047" s="4" t="str">
        <f>""</f>
        <v/>
      </c>
      <c r="AO1047" s="4" t="str">
        <f>""</f>
        <v/>
      </c>
      <c r="AP1047" s="4" t="str">
        <f>""</f>
        <v/>
      </c>
      <c r="AQ1047" s="4" t="str">
        <f>""</f>
        <v/>
      </c>
      <c r="AR1047" s="4" t="str">
        <f>""</f>
        <v/>
      </c>
      <c r="AS1047" s="4" t="str">
        <f>""</f>
        <v/>
      </c>
    </row>
    <row r="1048" spans="1:45" x14ac:dyDescent="0.25">
      <c r="A1048" s="23" t="s">
        <v>41</v>
      </c>
      <c r="B1048" s="18" t="s">
        <v>62</v>
      </c>
      <c r="C1048" s="18">
        <v>23</v>
      </c>
      <c r="D1048" s="18">
        <v>0</v>
      </c>
      <c r="E1048" s="18" t="s">
        <v>187</v>
      </c>
      <c r="F1048" s="18">
        <v>1</v>
      </c>
      <c r="G1048" s="18" t="str">
        <f>B1048&amp;C1048&amp;D1048&amp;E1048&amp;F1048</f>
        <v>GEN230SVC1</v>
      </c>
      <c r="H1048" s="4" t="s">
        <v>2</v>
      </c>
      <c r="I1048" s="4">
        <v>1</v>
      </c>
      <c r="J1048" s="4">
        <v>6.5</v>
      </c>
      <c r="K1048" s="4">
        <v>0.06</v>
      </c>
      <c r="L1048" s="4">
        <v>0.2</v>
      </c>
      <c r="M1048" s="4">
        <v>0.05</v>
      </c>
      <c r="N1048" s="4">
        <v>4</v>
      </c>
      <c r="O1048" s="4">
        <v>0</v>
      </c>
      <c r="P1048" s="4">
        <v>1.8</v>
      </c>
      <c r="Q1048" s="4">
        <v>1.75</v>
      </c>
      <c r="R1048" s="4">
        <v>0.6</v>
      </c>
      <c r="S1048" s="4">
        <v>0.8</v>
      </c>
      <c r="T1048" s="4">
        <v>0.3</v>
      </c>
      <c r="U1048" s="4">
        <v>0.15</v>
      </c>
      <c r="V1048" s="4">
        <v>0.09</v>
      </c>
      <c r="W1048" s="4">
        <v>0.38</v>
      </c>
      <c r="X1048" s="4" t="s">
        <v>1</v>
      </c>
      <c r="Y1048" s="4" t="s">
        <v>1</v>
      </c>
      <c r="Z1048" s="4" t="str">
        <f>""</f>
        <v/>
      </c>
      <c r="AA1048" s="4" t="str">
        <f>""</f>
        <v/>
      </c>
      <c r="AB1048" s="4" t="str">
        <f>""</f>
        <v/>
      </c>
      <c r="AC1048" s="4" t="str">
        <f>""</f>
        <v/>
      </c>
      <c r="AD1048" s="4" t="str">
        <f>""</f>
        <v/>
      </c>
      <c r="AE1048" s="4" t="str">
        <f>""</f>
        <v/>
      </c>
      <c r="AF1048" s="4" t="str">
        <f>""</f>
        <v/>
      </c>
      <c r="AG1048" s="4" t="str">
        <f>""</f>
        <v/>
      </c>
      <c r="AH1048" s="4" t="str">
        <f>""</f>
        <v/>
      </c>
      <c r="AI1048" s="4" t="str">
        <f>""</f>
        <v/>
      </c>
      <c r="AJ1048" s="4" t="str">
        <f>""</f>
        <v/>
      </c>
      <c r="AK1048" s="4" t="str">
        <f>""</f>
        <v/>
      </c>
      <c r="AL1048" s="4" t="str">
        <f>""</f>
        <v/>
      </c>
      <c r="AM1048" s="4" t="str">
        <f>""</f>
        <v/>
      </c>
      <c r="AN1048" s="4" t="str">
        <f>""</f>
        <v/>
      </c>
      <c r="AO1048" s="4" t="str">
        <f>""</f>
        <v/>
      </c>
      <c r="AP1048" s="4" t="str">
        <f>""</f>
        <v/>
      </c>
      <c r="AQ1048" s="4" t="str">
        <f>""</f>
        <v/>
      </c>
      <c r="AR1048" s="4" t="str">
        <f>""</f>
        <v/>
      </c>
      <c r="AS1048" s="4" t="str">
        <f>""</f>
        <v/>
      </c>
    </row>
    <row r="1049" spans="1:45" x14ac:dyDescent="0.25">
      <c r="A1049" s="15"/>
      <c r="B1049" s="16"/>
      <c r="C1049" s="16"/>
      <c r="D1049" s="16"/>
      <c r="E1049" s="16"/>
      <c r="F1049" s="16"/>
      <c r="G1049" s="16"/>
      <c r="H1049" s="14" t="s">
        <v>25</v>
      </c>
      <c r="I1049" s="7" t="s">
        <v>26</v>
      </c>
      <c r="J1049" s="7" t="s">
        <v>64</v>
      </c>
      <c r="K1049" s="7" t="s">
        <v>94</v>
      </c>
      <c r="L1049" s="7" t="s">
        <v>122</v>
      </c>
      <c r="M1049" s="7" t="s">
        <v>123</v>
      </c>
      <c r="N1049" s="7" t="s">
        <v>95</v>
      </c>
      <c r="O1049" s="7" t="s">
        <v>96</v>
      </c>
      <c r="P1049" s="7" t="s">
        <v>124</v>
      </c>
      <c r="S1049" s="4" t="str">
        <f>""</f>
        <v/>
      </c>
      <c r="T1049" s="4" t="str">
        <f>""</f>
        <v/>
      </c>
      <c r="U1049" s="4" t="str">
        <f>""</f>
        <v/>
      </c>
      <c r="V1049" s="4" t="str">
        <f>""</f>
        <v/>
      </c>
      <c r="W1049" s="4" t="str">
        <f>""</f>
        <v/>
      </c>
      <c r="X1049" s="4" t="str">
        <f>""</f>
        <v/>
      </c>
      <c r="Y1049" s="4" t="str">
        <f>""</f>
        <v/>
      </c>
      <c r="Z1049" s="4" t="str">
        <f>""</f>
        <v/>
      </c>
      <c r="AA1049" s="4" t="str">
        <f>""</f>
        <v/>
      </c>
      <c r="AB1049" s="4" t="str">
        <f>""</f>
        <v/>
      </c>
      <c r="AC1049" s="4" t="str">
        <f>""</f>
        <v/>
      </c>
      <c r="AD1049" s="4" t="str">
        <f>""</f>
        <v/>
      </c>
      <c r="AE1049" s="4" t="str">
        <f>""</f>
        <v/>
      </c>
      <c r="AF1049" s="4" t="str">
        <f>""</f>
        <v/>
      </c>
      <c r="AG1049" s="4" t="str">
        <f>""</f>
        <v/>
      </c>
      <c r="AH1049" s="4" t="str">
        <f>""</f>
        <v/>
      </c>
      <c r="AI1049" s="4" t="str">
        <f>""</f>
        <v/>
      </c>
      <c r="AJ1049" s="4" t="str">
        <f>""</f>
        <v/>
      </c>
      <c r="AK1049" s="4" t="str">
        <f>""</f>
        <v/>
      </c>
      <c r="AL1049" s="4" t="str">
        <f>""</f>
        <v/>
      </c>
      <c r="AM1049" s="4" t="str">
        <f>""</f>
        <v/>
      </c>
      <c r="AN1049" s="4" t="str">
        <f>""</f>
        <v/>
      </c>
      <c r="AO1049" s="4" t="str">
        <f>""</f>
        <v/>
      </c>
      <c r="AP1049" s="4" t="str">
        <f>""</f>
        <v/>
      </c>
      <c r="AQ1049" s="4" t="str">
        <f>""</f>
        <v/>
      </c>
      <c r="AR1049" s="4" t="str">
        <f>""</f>
        <v/>
      </c>
      <c r="AS1049" s="4" t="str">
        <f>""</f>
        <v/>
      </c>
    </row>
    <row r="1050" spans="1:45" x14ac:dyDescent="0.25">
      <c r="A1050" s="15"/>
      <c r="B1050" s="17"/>
      <c r="C1050" s="17"/>
      <c r="D1050" s="17"/>
      <c r="E1050" s="17"/>
      <c r="F1050" s="17"/>
      <c r="G1050" s="17"/>
      <c r="I1050" s="8" t="s">
        <v>39</v>
      </c>
      <c r="J1050" s="8"/>
      <c r="K1050" s="8"/>
      <c r="L1050" s="8"/>
      <c r="M1050" s="8"/>
      <c r="N1050" s="8"/>
      <c r="O1050" s="8"/>
      <c r="P1050" s="8"/>
      <c r="S1050" s="4" t="str">
        <f>""</f>
        <v/>
      </c>
      <c r="T1050" s="4" t="str">
        <f>""</f>
        <v/>
      </c>
      <c r="U1050" s="4" t="str">
        <f>""</f>
        <v/>
      </c>
      <c r="V1050" s="4" t="str">
        <f>""</f>
        <v/>
      </c>
      <c r="W1050" s="4" t="str">
        <f>""</f>
        <v/>
      </c>
      <c r="X1050" s="4" t="str">
        <f>""</f>
        <v/>
      </c>
      <c r="Y1050" s="4" t="str">
        <f>""</f>
        <v/>
      </c>
      <c r="Z1050" s="4" t="str">
        <f>""</f>
        <v/>
      </c>
      <c r="AA1050" s="4" t="str">
        <f>""</f>
        <v/>
      </c>
      <c r="AB1050" s="4" t="str">
        <f>""</f>
        <v/>
      </c>
      <c r="AC1050" s="4" t="str">
        <f>""</f>
        <v/>
      </c>
      <c r="AD1050" s="4" t="str">
        <f>""</f>
        <v/>
      </c>
      <c r="AE1050" s="4" t="str">
        <f>""</f>
        <v/>
      </c>
      <c r="AF1050" s="4" t="str">
        <f>""</f>
        <v/>
      </c>
      <c r="AG1050" s="4" t="str">
        <f>""</f>
        <v/>
      </c>
      <c r="AH1050" s="4" t="str">
        <f>""</f>
        <v/>
      </c>
      <c r="AI1050" s="4" t="str">
        <f>""</f>
        <v/>
      </c>
      <c r="AJ1050" s="4" t="str">
        <f>""</f>
        <v/>
      </c>
      <c r="AK1050" s="4" t="str">
        <f>""</f>
        <v/>
      </c>
      <c r="AL1050" s="4" t="str">
        <f>""</f>
        <v/>
      </c>
      <c r="AM1050" s="4" t="str">
        <f>""</f>
        <v/>
      </c>
      <c r="AN1050" s="4" t="str">
        <f>""</f>
        <v/>
      </c>
      <c r="AO1050" s="4" t="str">
        <f>""</f>
        <v/>
      </c>
      <c r="AP1050" s="4" t="str">
        <f>""</f>
        <v/>
      </c>
      <c r="AQ1050" s="4" t="str">
        <f>""</f>
        <v/>
      </c>
      <c r="AR1050" s="4" t="str">
        <f>""</f>
        <v/>
      </c>
      <c r="AS1050" s="4" t="str">
        <f>""</f>
        <v/>
      </c>
    </row>
    <row r="1051" spans="1:45" x14ac:dyDescent="0.25">
      <c r="A1051" s="15"/>
      <c r="B1051" s="17"/>
      <c r="C1051" s="17"/>
      <c r="D1051" s="17"/>
      <c r="E1051" s="17"/>
      <c r="F1051" s="17"/>
      <c r="G1051" s="17"/>
      <c r="I1051" s="8" t="s">
        <v>40</v>
      </c>
      <c r="J1051" s="8"/>
      <c r="K1051" s="8"/>
      <c r="L1051" s="8"/>
      <c r="M1051" s="8"/>
      <c r="N1051" s="8"/>
      <c r="O1051" s="8"/>
      <c r="P1051" s="8"/>
      <c r="S1051" s="4" t="str">
        <f>""</f>
        <v/>
      </c>
      <c r="T1051" s="4" t="str">
        <f>""</f>
        <v/>
      </c>
      <c r="U1051" s="4" t="str">
        <f>""</f>
        <v/>
      </c>
      <c r="V1051" s="4" t="str">
        <f>""</f>
        <v/>
      </c>
      <c r="W1051" s="4" t="str">
        <f>""</f>
        <v/>
      </c>
      <c r="X1051" s="4" t="str">
        <f>""</f>
        <v/>
      </c>
      <c r="Y1051" s="4" t="str">
        <f>""</f>
        <v/>
      </c>
      <c r="Z1051" s="4" t="str">
        <f>""</f>
        <v/>
      </c>
      <c r="AA1051" s="4" t="str">
        <f>""</f>
        <v/>
      </c>
      <c r="AB1051" s="4" t="str">
        <f>""</f>
        <v/>
      </c>
      <c r="AC1051" s="4" t="str">
        <f>""</f>
        <v/>
      </c>
      <c r="AD1051" s="4" t="str">
        <f>""</f>
        <v/>
      </c>
      <c r="AE1051" s="4" t="str">
        <f>""</f>
        <v/>
      </c>
      <c r="AF1051" s="4" t="str">
        <f>""</f>
        <v/>
      </c>
      <c r="AG1051" s="4" t="str">
        <f>""</f>
        <v/>
      </c>
      <c r="AH1051" s="4" t="str">
        <f>""</f>
        <v/>
      </c>
      <c r="AI1051" s="4" t="str">
        <f>""</f>
        <v/>
      </c>
      <c r="AJ1051" s="4" t="str">
        <f>""</f>
        <v/>
      </c>
      <c r="AK1051" s="4" t="str">
        <f>""</f>
        <v/>
      </c>
      <c r="AL1051" s="4" t="str">
        <f>""</f>
        <v/>
      </c>
      <c r="AM1051" s="4" t="str">
        <f>""</f>
        <v/>
      </c>
      <c r="AN1051" s="4" t="str">
        <f>""</f>
        <v/>
      </c>
      <c r="AO1051" s="4" t="str">
        <f>""</f>
        <v/>
      </c>
      <c r="AP1051" s="4" t="str">
        <f>""</f>
        <v/>
      </c>
      <c r="AQ1051" s="4" t="str">
        <f>""</f>
        <v/>
      </c>
      <c r="AR1051" s="4" t="str">
        <f>""</f>
        <v/>
      </c>
      <c r="AS1051" s="4" t="str">
        <f>""</f>
        <v/>
      </c>
    </row>
    <row r="1052" spans="1:45" x14ac:dyDescent="0.25">
      <c r="A1052" s="23" t="s">
        <v>41</v>
      </c>
      <c r="B1052" s="18" t="s">
        <v>76</v>
      </c>
      <c r="C1052" s="18">
        <v>23</v>
      </c>
      <c r="D1052" s="18">
        <v>0</v>
      </c>
      <c r="E1052" s="18" t="s">
        <v>187</v>
      </c>
      <c r="F1052" s="18">
        <v>1</v>
      </c>
      <c r="G1052" s="18" t="str">
        <f>B1052&amp;C1052&amp;D1052&amp;E1052&amp;F1052</f>
        <v>GOV230SVC1</v>
      </c>
      <c r="H1052" s="4" t="s">
        <v>7</v>
      </c>
      <c r="I1052" s="4">
        <v>1</v>
      </c>
      <c r="J1052" s="4">
        <v>0.05</v>
      </c>
      <c r="K1052" s="4">
        <v>0.05</v>
      </c>
      <c r="L1052" s="4">
        <v>0.9</v>
      </c>
      <c r="M1052" s="4">
        <v>0.3</v>
      </c>
      <c r="N1052" s="4">
        <v>3</v>
      </c>
      <c r="O1052" s="4">
        <v>9</v>
      </c>
      <c r="P1052" s="4">
        <v>0</v>
      </c>
      <c r="Q1052" s="4" t="s">
        <v>1</v>
      </c>
      <c r="R1052" s="4" t="s">
        <v>1</v>
      </c>
      <c r="S1052" s="4" t="str">
        <f>""</f>
        <v/>
      </c>
      <c r="T1052" s="4" t="str">
        <f>""</f>
        <v/>
      </c>
      <c r="U1052" s="4" t="str">
        <f>""</f>
        <v/>
      </c>
      <c r="V1052" s="4" t="str">
        <f>""</f>
        <v/>
      </c>
      <c r="W1052" s="4" t="str">
        <f>""</f>
        <v/>
      </c>
      <c r="X1052" s="4" t="str">
        <f>""</f>
        <v/>
      </c>
      <c r="Y1052" s="4" t="str">
        <f>""</f>
        <v/>
      </c>
      <c r="Z1052" s="4" t="str">
        <f>""</f>
        <v/>
      </c>
      <c r="AA1052" s="4" t="str">
        <f>""</f>
        <v/>
      </c>
      <c r="AB1052" s="4" t="str">
        <f>""</f>
        <v/>
      </c>
      <c r="AC1052" s="4" t="str">
        <f>""</f>
        <v/>
      </c>
      <c r="AD1052" s="4" t="str">
        <f>""</f>
        <v/>
      </c>
      <c r="AE1052" s="4" t="str">
        <f>""</f>
        <v/>
      </c>
      <c r="AF1052" s="4" t="str">
        <f>""</f>
        <v/>
      </c>
      <c r="AG1052" s="4" t="str">
        <f>""</f>
        <v/>
      </c>
      <c r="AH1052" s="4" t="str">
        <f>""</f>
        <v/>
      </c>
      <c r="AI1052" s="4" t="str">
        <f>""</f>
        <v/>
      </c>
      <c r="AJ1052" s="4" t="str">
        <f>""</f>
        <v/>
      </c>
      <c r="AK1052" s="4" t="str">
        <f>""</f>
        <v/>
      </c>
      <c r="AL1052" s="4" t="str">
        <f>""</f>
        <v/>
      </c>
      <c r="AM1052" s="4" t="str">
        <f>""</f>
        <v/>
      </c>
      <c r="AN1052" s="4" t="str">
        <f>""</f>
        <v/>
      </c>
      <c r="AO1052" s="4" t="str">
        <f>""</f>
        <v/>
      </c>
      <c r="AP1052" s="4" t="str">
        <f>""</f>
        <v/>
      </c>
      <c r="AQ1052" s="4" t="str">
        <f>""</f>
        <v/>
      </c>
      <c r="AR1052" s="4" t="str">
        <f>""</f>
        <v/>
      </c>
      <c r="AS1052" s="4" t="str">
        <f>""</f>
        <v/>
      </c>
    </row>
    <row r="1053" spans="1:45" x14ac:dyDescent="0.25">
      <c r="A1053" s="15"/>
      <c r="B1053" s="16"/>
      <c r="C1053" s="16"/>
      <c r="D1053" s="16"/>
      <c r="E1053" s="16"/>
      <c r="F1053" s="16"/>
      <c r="G1053" s="16"/>
      <c r="H1053" s="14" t="s">
        <v>25</v>
      </c>
      <c r="I1053" s="7" t="s">
        <v>26</v>
      </c>
      <c r="J1053" s="7" t="s">
        <v>77</v>
      </c>
      <c r="K1053" s="7" t="s">
        <v>78</v>
      </c>
      <c r="L1053" s="7" t="s">
        <v>79</v>
      </c>
      <c r="M1053" s="7" t="s">
        <v>80</v>
      </c>
      <c r="N1053" s="7" t="s">
        <v>81</v>
      </c>
      <c r="O1053" s="7" t="s">
        <v>82</v>
      </c>
      <c r="P1053" s="7" t="s">
        <v>83</v>
      </c>
      <c r="Q1053" s="7" t="s">
        <v>84</v>
      </c>
      <c r="R1053" s="7" t="s">
        <v>85</v>
      </c>
      <c r="S1053" s="7" t="s">
        <v>86</v>
      </c>
      <c r="T1053" s="7" t="s">
        <v>87</v>
      </c>
      <c r="U1053" s="7" t="s">
        <v>88</v>
      </c>
      <c r="V1053" s="7" t="s">
        <v>89</v>
      </c>
      <c r="W1053" s="7" t="s">
        <v>90</v>
      </c>
      <c r="X1053" s="7" t="s">
        <v>91</v>
      </c>
      <c r="Y1053" s="7" t="s">
        <v>92</v>
      </c>
      <c r="Z1053" s="7" t="s">
        <v>93</v>
      </c>
      <c r="AA1053" s="7" t="s">
        <v>94</v>
      </c>
      <c r="AB1053" s="7" t="s">
        <v>95</v>
      </c>
      <c r="AC1053" s="7" t="s">
        <v>96</v>
      </c>
      <c r="AD1053" s="7" t="s">
        <v>97</v>
      </c>
      <c r="AE1053" s="7" t="s">
        <v>98</v>
      </c>
      <c r="AF1053" s="7" t="s">
        <v>99</v>
      </c>
      <c r="AI1053" s="4" t="str">
        <f>""</f>
        <v/>
      </c>
      <c r="AJ1053" s="4" t="str">
        <f>""</f>
        <v/>
      </c>
      <c r="AK1053" s="4" t="str">
        <f>""</f>
        <v/>
      </c>
      <c r="AL1053" s="4" t="str">
        <f>""</f>
        <v/>
      </c>
      <c r="AM1053" s="4" t="str">
        <f>""</f>
        <v/>
      </c>
      <c r="AN1053" s="4" t="str">
        <f>""</f>
        <v/>
      </c>
      <c r="AO1053" s="4" t="str">
        <f>""</f>
        <v/>
      </c>
      <c r="AP1053" s="4" t="str">
        <f>""</f>
        <v/>
      </c>
      <c r="AQ1053" s="4" t="str">
        <f>""</f>
        <v/>
      </c>
      <c r="AR1053" s="4" t="str">
        <f>""</f>
        <v/>
      </c>
      <c r="AS1053" s="4" t="str">
        <f>""</f>
        <v/>
      </c>
    </row>
    <row r="1054" spans="1:45" x14ac:dyDescent="0.25">
      <c r="A1054" s="15"/>
      <c r="B1054" s="17"/>
      <c r="C1054" s="17"/>
      <c r="D1054" s="17"/>
      <c r="E1054" s="17"/>
      <c r="F1054" s="17"/>
      <c r="G1054" s="17"/>
      <c r="I1054" s="8" t="s">
        <v>39</v>
      </c>
      <c r="J1054" s="8"/>
      <c r="K1054" s="8"/>
      <c r="L1054" s="8"/>
      <c r="M1054" s="8"/>
      <c r="N1054" s="8"/>
      <c r="O1054" s="8"/>
      <c r="P1054" s="8">
        <v>15</v>
      </c>
      <c r="Q1054" s="8">
        <v>15</v>
      </c>
      <c r="R1054" s="8"/>
      <c r="S1054" s="8">
        <v>15</v>
      </c>
      <c r="T1054" s="8">
        <v>15</v>
      </c>
      <c r="U1054" s="8"/>
      <c r="V1054" s="8"/>
      <c r="W1054" s="8"/>
      <c r="X1054" s="8">
        <v>2</v>
      </c>
      <c r="Y1054" s="8">
        <v>2</v>
      </c>
      <c r="Z1054" s="8"/>
      <c r="AA1054" s="8">
        <v>2</v>
      </c>
      <c r="AB1054" s="8">
        <v>2</v>
      </c>
      <c r="AC1054" s="8">
        <v>2</v>
      </c>
      <c r="AD1054" s="8">
        <v>2</v>
      </c>
      <c r="AE1054" s="8">
        <v>0.99</v>
      </c>
      <c r="AF1054" s="8">
        <v>0</v>
      </c>
      <c r="AI1054" s="4" t="str">
        <f>""</f>
        <v/>
      </c>
      <c r="AJ1054" s="4" t="str">
        <f>""</f>
        <v/>
      </c>
      <c r="AK1054" s="4" t="str">
        <f>""</f>
        <v/>
      </c>
      <c r="AL1054" s="4" t="str">
        <f>""</f>
        <v/>
      </c>
      <c r="AM1054" s="4" t="str">
        <f>""</f>
        <v/>
      </c>
      <c r="AN1054" s="4" t="str">
        <f>""</f>
        <v/>
      </c>
      <c r="AO1054" s="4" t="str">
        <f>""</f>
        <v/>
      </c>
      <c r="AP1054" s="4" t="str">
        <f>""</f>
        <v/>
      </c>
      <c r="AQ1054" s="4" t="str">
        <f>""</f>
        <v/>
      </c>
      <c r="AR1054" s="4" t="str">
        <f>""</f>
        <v/>
      </c>
      <c r="AS1054" s="4" t="str">
        <f>""</f>
        <v/>
      </c>
    </row>
    <row r="1055" spans="1:45" x14ac:dyDescent="0.25">
      <c r="A1055" s="15"/>
      <c r="B1055" s="17"/>
      <c r="C1055" s="17"/>
      <c r="D1055" s="17"/>
      <c r="E1055" s="17"/>
      <c r="F1055" s="17"/>
      <c r="G1055" s="17"/>
      <c r="I1055" s="8" t="s">
        <v>40</v>
      </c>
      <c r="J1055" s="8"/>
      <c r="K1055" s="8"/>
      <c r="L1055" s="8"/>
      <c r="M1055" s="8"/>
      <c r="N1055" s="8"/>
      <c r="O1055" s="8"/>
      <c r="P1055" s="8">
        <v>1.5</v>
      </c>
      <c r="Q1055" s="8">
        <v>1.5</v>
      </c>
      <c r="R1055" s="8">
        <f>2*$K$2</f>
        <v>0.02</v>
      </c>
      <c r="S1055" s="8">
        <v>1.5</v>
      </c>
      <c r="T1055" s="8">
        <v>1.5</v>
      </c>
      <c r="U1055" s="8">
        <f>2*$K$2</f>
        <v>0.02</v>
      </c>
      <c r="V1055" s="8"/>
      <c r="W1055" s="8"/>
      <c r="X1055" s="8">
        <f t="shared" ref="X1055:Y1055" si="128">2*$K$2</f>
        <v>0.02</v>
      </c>
      <c r="Y1055" s="8">
        <f t="shared" si="128"/>
        <v>0.02</v>
      </c>
      <c r="Z1055" s="8"/>
      <c r="AA1055" s="8">
        <f t="shared" ref="AA1055:AD1055" si="129">2*$K$2</f>
        <v>0.02</v>
      </c>
      <c r="AB1055" s="8">
        <f t="shared" si="129"/>
        <v>0.02</v>
      </c>
      <c r="AC1055" s="8">
        <f t="shared" si="129"/>
        <v>0.02</v>
      </c>
      <c r="AD1055" s="8">
        <f t="shared" si="129"/>
        <v>0.02</v>
      </c>
      <c r="AE1055" s="8">
        <v>0</v>
      </c>
      <c r="AF1055" s="8">
        <v>-0.3</v>
      </c>
      <c r="AI1055" s="4" t="str">
        <f>""</f>
        <v/>
      </c>
      <c r="AJ1055" s="4" t="str">
        <f>""</f>
        <v/>
      </c>
      <c r="AK1055" s="4" t="str">
        <f>""</f>
        <v/>
      </c>
      <c r="AL1055" s="4" t="str">
        <f>""</f>
        <v/>
      </c>
      <c r="AM1055" s="4" t="str">
        <f>""</f>
        <v/>
      </c>
      <c r="AN1055" s="4" t="str">
        <f>""</f>
        <v/>
      </c>
      <c r="AO1055" s="4" t="str">
        <f>""</f>
        <v/>
      </c>
      <c r="AP1055" s="4" t="str">
        <f>""</f>
        <v/>
      </c>
      <c r="AQ1055" s="4" t="str">
        <f>""</f>
        <v/>
      </c>
      <c r="AR1055" s="4" t="str">
        <f>""</f>
        <v/>
      </c>
      <c r="AS1055" s="4" t="str">
        <f>""</f>
        <v/>
      </c>
    </row>
    <row r="1056" spans="1:45" x14ac:dyDescent="0.25">
      <c r="A1056" s="24" t="s">
        <v>41</v>
      </c>
      <c r="B1056" s="18" t="s">
        <v>100</v>
      </c>
      <c r="C1056" s="18">
        <v>23</v>
      </c>
      <c r="D1056" s="18">
        <v>0</v>
      </c>
      <c r="E1056" s="18" t="s">
        <v>187</v>
      </c>
      <c r="F1056" s="18">
        <v>1</v>
      </c>
      <c r="G1056" s="18" t="str">
        <f>B1056&amp;C1056&amp;D1056&amp;E1056&amp;F1056</f>
        <v>PSS230SVC1</v>
      </c>
      <c r="H1056" s="4" t="s">
        <v>9</v>
      </c>
      <c r="I1056" s="4">
        <v>1</v>
      </c>
      <c r="J1056" s="4">
        <v>1</v>
      </c>
      <c r="K1056" s="4">
        <v>0</v>
      </c>
      <c r="L1056" s="4">
        <v>3</v>
      </c>
      <c r="M1056" s="4">
        <v>0</v>
      </c>
      <c r="N1056" s="4">
        <v>5</v>
      </c>
      <c r="O1056" s="4">
        <v>1</v>
      </c>
      <c r="P1056" s="4">
        <v>2.5</v>
      </c>
      <c r="Q1056" s="4">
        <v>2.5</v>
      </c>
      <c r="R1056" s="4">
        <v>0</v>
      </c>
      <c r="S1056" s="4">
        <v>2.5</v>
      </c>
      <c r="T1056" s="4">
        <v>0</v>
      </c>
      <c r="U1056" s="4">
        <v>2.5</v>
      </c>
      <c r="V1056" s="4">
        <v>0.39</v>
      </c>
      <c r="W1056" s="4">
        <v>1</v>
      </c>
      <c r="X1056" s="4">
        <v>0</v>
      </c>
      <c r="Y1056" s="4">
        <v>0.1</v>
      </c>
      <c r="Z1056" s="4">
        <v>6.5</v>
      </c>
      <c r="AA1056" s="4">
        <v>0.44</v>
      </c>
      <c r="AB1056" s="4">
        <v>0.08</v>
      </c>
      <c r="AC1056" s="4">
        <v>0.2</v>
      </c>
      <c r="AD1056" s="4">
        <v>0.98</v>
      </c>
      <c r="AE1056" s="4">
        <v>0.1</v>
      </c>
      <c r="AF1056" s="4">
        <v>-0.1</v>
      </c>
      <c r="AG1056" s="4" t="s">
        <v>1</v>
      </c>
      <c r="AH1056" s="4" t="s">
        <v>1</v>
      </c>
      <c r="AI1056" s="4" t="str">
        <f>""</f>
        <v/>
      </c>
      <c r="AJ1056" s="4" t="str">
        <f>""</f>
        <v/>
      </c>
      <c r="AK1056" s="4" t="str">
        <f>""</f>
        <v/>
      </c>
      <c r="AL1056" s="4" t="str">
        <f>""</f>
        <v/>
      </c>
      <c r="AM1056" s="4" t="str">
        <f>""</f>
        <v/>
      </c>
      <c r="AN1056" s="4" t="str">
        <f>""</f>
        <v/>
      </c>
      <c r="AO1056" s="4" t="str">
        <f>""</f>
        <v/>
      </c>
      <c r="AP1056" s="4" t="str">
        <f>""</f>
        <v/>
      </c>
      <c r="AQ1056" s="4" t="str">
        <f>""</f>
        <v/>
      </c>
      <c r="AR1056" s="4" t="str">
        <f>""</f>
        <v/>
      </c>
      <c r="AS1056" s="4" t="str">
        <f>""</f>
        <v/>
      </c>
    </row>
    <row r="1057" spans="1:45" x14ac:dyDescent="0.25">
      <c r="AC1057" s="4" t="str">
        <f>""</f>
        <v/>
      </c>
      <c r="AD1057" s="4" t="str">
        <f>""</f>
        <v/>
      </c>
      <c r="AE1057" s="4" t="str">
        <f>""</f>
        <v/>
      </c>
      <c r="AF1057" s="4" t="str">
        <f>""</f>
        <v/>
      </c>
      <c r="AG1057" s="4" t="str">
        <f>""</f>
        <v/>
      </c>
      <c r="AH1057" s="4" t="str">
        <f>""</f>
        <v/>
      </c>
      <c r="AI1057" s="4" t="str">
        <f>""</f>
        <v/>
      </c>
      <c r="AJ1057" s="4" t="str">
        <f>""</f>
        <v/>
      </c>
      <c r="AK1057" s="4" t="str">
        <f>""</f>
        <v/>
      </c>
      <c r="AL1057" s="4" t="str">
        <f>""</f>
        <v/>
      </c>
      <c r="AM1057" s="4" t="str">
        <f>""</f>
        <v/>
      </c>
      <c r="AN1057" s="4" t="str">
        <f>""</f>
        <v/>
      </c>
      <c r="AO1057" s="4" t="str">
        <f>""</f>
        <v/>
      </c>
      <c r="AP1057" s="4" t="str">
        <f>""</f>
        <v/>
      </c>
      <c r="AQ1057" s="4" t="str">
        <f>""</f>
        <v/>
      </c>
      <c r="AR1057" s="4" t="str">
        <f>""</f>
        <v/>
      </c>
      <c r="AS1057" s="4" t="str">
        <f>""</f>
        <v/>
      </c>
    </row>
    <row r="1058" spans="1:45" x14ac:dyDescent="0.25">
      <c r="A1058" s="27" t="s">
        <v>188</v>
      </c>
      <c r="B1058" s="9"/>
      <c r="C1058" s="9"/>
      <c r="D1058" s="9"/>
      <c r="E1058" s="9"/>
      <c r="F1058" s="9"/>
      <c r="G1058" s="16"/>
      <c r="H1058" s="14" t="s">
        <v>25</v>
      </c>
      <c r="I1058" s="7" t="s">
        <v>26</v>
      </c>
      <c r="J1058" s="7" t="s">
        <v>103</v>
      </c>
      <c r="K1058" s="7" t="s">
        <v>104</v>
      </c>
      <c r="L1058" s="7" t="s">
        <v>105</v>
      </c>
      <c r="M1058" s="7" t="s">
        <v>106</v>
      </c>
      <c r="N1058" s="7" t="s">
        <v>107</v>
      </c>
      <c r="O1058" s="7" t="s">
        <v>108</v>
      </c>
      <c r="P1058" s="7" t="s">
        <v>109</v>
      </c>
      <c r="Q1058" s="7" t="s">
        <v>110</v>
      </c>
      <c r="R1058" s="7" t="s">
        <v>111</v>
      </c>
      <c r="S1058" s="7" t="s">
        <v>112</v>
      </c>
      <c r="T1058" s="7" t="s">
        <v>113</v>
      </c>
      <c r="U1058" s="7" t="s">
        <v>114</v>
      </c>
      <c r="V1058" s="7" t="s">
        <v>115</v>
      </c>
      <c r="W1058" s="7" t="s">
        <v>116</v>
      </c>
      <c r="X1058" s="7" t="s">
        <v>117</v>
      </c>
      <c r="Y1058" s="7" t="s">
        <v>118</v>
      </c>
      <c r="Z1058" s="7" t="s">
        <v>119</v>
      </c>
      <c r="AC1058" s="4" t="str">
        <f>""</f>
        <v/>
      </c>
      <c r="AD1058" s="4" t="str">
        <f>""</f>
        <v/>
      </c>
      <c r="AE1058" s="4" t="str">
        <f>""</f>
        <v/>
      </c>
      <c r="AF1058" s="4" t="str">
        <f>""</f>
        <v/>
      </c>
      <c r="AG1058" s="4" t="str">
        <f>""</f>
        <v/>
      </c>
      <c r="AH1058" s="4" t="str">
        <f>""</f>
        <v/>
      </c>
      <c r="AI1058" s="4" t="str">
        <f>""</f>
        <v/>
      </c>
      <c r="AJ1058" s="4" t="str">
        <f>""</f>
        <v/>
      </c>
      <c r="AK1058" s="4" t="str">
        <f>""</f>
        <v/>
      </c>
      <c r="AL1058" s="4" t="str">
        <f>""</f>
        <v/>
      </c>
      <c r="AM1058" s="4" t="str">
        <f>""</f>
        <v/>
      </c>
      <c r="AN1058" s="4" t="str">
        <f>""</f>
        <v/>
      </c>
      <c r="AO1058" s="4" t="str">
        <f>""</f>
        <v/>
      </c>
      <c r="AP1058" s="4" t="str">
        <f>""</f>
        <v/>
      </c>
      <c r="AQ1058" s="4" t="str">
        <f>""</f>
        <v/>
      </c>
      <c r="AR1058" s="4" t="str">
        <f>""</f>
        <v/>
      </c>
      <c r="AS1058" s="4" t="str">
        <f>""</f>
        <v/>
      </c>
    </row>
    <row r="1059" spans="1:45" x14ac:dyDescent="0.25">
      <c r="A1059" s="25"/>
      <c r="B1059" s="10"/>
      <c r="C1059" s="10"/>
      <c r="D1059" s="10"/>
      <c r="E1059" s="10"/>
      <c r="F1059" s="10"/>
      <c r="G1059" s="17"/>
      <c r="I1059" s="8" t="s">
        <v>39</v>
      </c>
      <c r="J1059" s="8">
        <v>0.5</v>
      </c>
      <c r="K1059" s="8">
        <v>75</v>
      </c>
      <c r="L1059" s="8">
        <v>75</v>
      </c>
      <c r="M1059" s="8">
        <v>10</v>
      </c>
      <c r="N1059" s="8">
        <v>0</v>
      </c>
      <c r="O1059" s="8">
        <v>1</v>
      </c>
      <c r="P1059" s="8">
        <v>1.2</v>
      </c>
      <c r="Q1059" s="8">
        <v>18</v>
      </c>
      <c r="R1059" s="8">
        <v>118</v>
      </c>
      <c r="S1059" s="8">
        <v>0</v>
      </c>
      <c r="T1059" s="8">
        <v>1.1000000000000001</v>
      </c>
      <c r="U1059" s="8">
        <v>10</v>
      </c>
      <c r="V1059" s="8">
        <v>1.1000000000000001</v>
      </c>
      <c r="W1059" s="8">
        <v>20</v>
      </c>
      <c r="X1059" s="8">
        <v>1</v>
      </c>
      <c r="Y1059" s="8">
        <v>0.5</v>
      </c>
      <c r="Z1059" s="8">
        <v>90</v>
      </c>
      <c r="AC1059" s="4" t="str">
        <f>""</f>
        <v/>
      </c>
      <c r="AD1059" s="4" t="str">
        <f>""</f>
        <v/>
      </c>
      <c r="AE1059" s="4" t="str">
        <f>""</f>
        <v/>
      </c>
      <c r="AF1059" s="4" t="str">
        <f>""</f>
        <v/>
      </c>
      <c r="AG1059" s="4" t="str">
        <f>""</f>
        <v/>
      </c>
      <c r="AH1059" s="4" t="str">
        <f>""</f>
        <v/>
      </c>
      <c r="AI1059" s="4" t="str">
        <f>""</f>
        <v/>
      </c>
      <c r="AJ1059" s="4" t="str">
        <f>""</f>
        <v/>
      </c>
      <c r="AK1059" s="4" t="str">
        <f>""</f>
        <v/>
      </c>
      <c r="AL1059" s="4" t="str">
        <f>""</f>
        <v/>
      </c>
      <c r="AM1059" s="4" t="str">
        <f>""</f>
        <v/>
      </c>
      <c r="AN1059" s="4" t="str">
        <f>""</f>
        <v/>
      </c>
      <c r="AO1059" s="4" t="str">
        <f>""</f>
        <v/>
      </c>
      <c r="AP1059" s="4" t="str">
        <f>""</f>
        <v/>
      </c>
      <c r="AQ1059" s="4" t="str">
        <f>""</f>
        <v/>
      </c>
      <c r="AR1059" s="4" t="str">
        <f>""</f>
        <v/>
      </c>
      <c r="AS1059" s="4" t="str">
        <f>""</f>
        <v/>
      </c>
    </row>
    <row r="1060" spans="1:45" x14ac:dyDescent="0.25">
      <c r="A1060" s="25"/>
      <c r="B1060" s="10"/>
      <c r="C1060" s="10"/>
      <c r="D1060" s="10"/>
      <c r="E1060" s="10"/>
      <c r="F1060" s="10"/>
      <c r="G1060" s="17"/>
      <c r="I1060" s="9" t="s">
        <v>40</v>
      </c>
      <c r="J1060" s="8">
        <v>0</v>
      </c>
      <c r="K1060" s="8">
        <v>0</v>
      </c>
      <c r="L1060" s="8">
        <v>0</v>
      </c>
      <c r="M1060" s="8">
        <v>0.8</v>
      </c>
      <c r="N1060" s="8">
        <v>-6</v>
      </c>
      <c r="O1060" s="8">
        <v>0</v>
      </c>
      <c r="P1060" s="8">
        <v>0</v>
      </c>
      <c r="Q1060" s="8">
        <v>0</v>
      </c>
      <c r="R1060" s="8">
        <v>0.8</v>
      </c>
      <c r="S1060" s="8">
        <v>-118</v>
      </c>
      <c r="T1060" s="8">
        <v>0</v>
      </c>
      <c r="U1060" s="8">
        <v>1</v>
      </c>
      <c r="V1060" s="8">
        <v>0</v>
      </c>
      <c r="W1060" s="8">
        <v>1</v>
      </c>
      <c r="X1060" s="8">
        <v>0</v>
      </c>
      <c r="Y1060" s="8">
        <v>0</v>
      </c>
      <c r="Z1060" s="8">
        <v>-90</v>
      </c>
      <c r="AC1060" s="4" t="str">
        <f>""</f>
        <v/>
      </c>
      <c r="AD1060" s="4" t="str">
        <f>""</f>
        <v/>
      </c>
      <c r="AE1060" s="4" t="str">
        <f>""</f>
        <v/>
      </c>
      <c r="AF1060" s="4" t="str">
        <f>""</f>
        <v/>
      </c>
      <c r="AG1060" s="4" t="str">
        <f>""</f>
        <v/>
      </c>
      <c r="AH1060" s="4" t="str">
        <f>""</f>
        <v/>
      </c>
      <c r="AI1060" s="4" t="str">
        <f>""</f>
        <v/>
      </c>
      <c r="AJ1060" s="4" t="str">
        <f>""</f>
        <v/>
      </c>
      <c r="AK1060" s="4" t="str">
        <f>""</f>
        <v/>
      </c>
      <c r="AL1060" s="4" t="str">
        <f>""</f>
        <v/>
      </c>
      <c r="AM1060" s="4" t="str">
        <f>""</f>
        <v/>
      </c>
      <c r="AN1060" s="4" t="str">
        <f>""</f>
        <v/>
      </c>
      <c r="AO1060" s="4" t="str">
        <f>""</f>
        <v/>
      </c>
      <c r="AP1060" s="4" t="str">
        <f>""</f>
        <v/>
      </c>
      <c r="AQ1060" s="4" t="str">
        <f>""</f>
        <v/>
      </c>
      <c r="AR1060" s="4" t="str">
        <f>""</f>
        <v/>
      </c>
      <c r="AS1060" s="4" t="str">
        <f>""</f>
        <v/>
      </c>
    </row>
    <row r="1061" spans="1:45" x14ac:dyDescent="0.25">
      <c r="A1061" s="22" t="s">
        <v>41</v>
      </c>
      <c r="B1061" s="18" t="s">
        <v>42</v>
      </c>
      <c r="C1061" s="18">
        <v>22</v>
      </c>
      <c r="D1061" s="18">
        <v>265</v>
      </c>
      <c r="E1061" s="18" t="s">
        <v>120</v>
      </c>
      <c r="F1061" s="18">
        <v>1</v>
      </c>
      <c r="G1061" s="18" t="str">
        <f>B1061&amp;C1061&amp;D1061&amp;E1061&amp;F1061</f>
        <v>AVR22265ND1</v>
      </c>
      <c r="H1061" s="4" t="s">
        <v>3</v>
      </c>
      <c r="I1061" s="4">
        <v>1</v>
      </c>
      <c r="J1061" s="4">
        <v>0</v>
      </c>
      <c r="K1061" s="4">
        <v>10.75</v>
      </c>
      <c r="L1061" s="4">
        <v>10.75</v>
      </c>
      <c r="M1061" s="4">
        <v>5</v>
      </c>
      <c r="N1061" s="4">
        <v>-0.87</v>
      </c>
      <c r="O1061" s="4">
        <v>0</v>
      </c>
      <c r="P1061" s="4">
        <v>1</v>
      </c>
      <c r="Q1061" s="4">
        <v>0</v>
      </c>
      <c r="R1061" s="4">
        <v>99</v>
      </c>
      <c r="S1061" s="4">
        <v>-99</v>
      </c>
      <c r="T1061" s="4">
        <v>0</v>
      </c>
      <c r="U1061" s="4">
        <v>9.3000000000000007</v>
      </c>
      <c r="V1061" s="4">
        <v>0</v>
      </c>
      <c r="W1061" s="4">
        <v>11.63</v>
      </c>
      <c r="X1061" s="4">
        <v>0.113</v>
      </c>
      <c r="Y1061" s="4">
        <v>0.124</v>
      </c>
      <c r="Z1061" s="4">
        <v>0</v>
      </c>
      <c r="AA1061" s="4" t="s">
        <v>1</v>
      </c>
      <c r="AB1061" s="4" t="s">
        <v>1</v>
      </c>
      <c r="AC1061" s="4" t="str">
        <f>""</f>
        <v/>
      </c>
      <c r="AD1061" s="4" t="str">
        <f>""</f>
        <v/>
      </c>
      <c r="AE1061" s="4" t="str">
        <f>""</f>
        <v/>
      </c>
      <c r="AF1061" s="4" t="str">
        <f>""</f>
        <v/>
      </c>
      <c r="AG1061" s="4" t="str">
        <f>""</f>
        <v/>
      </c>
      <c r="AH1061" s="4" t="str">
        <f>""</f>
        <v/>
      </c>
      <c r="AI1061" s="4" t="str">
        <f>""</f>
        <v/>
      </c>
      <c r="AJ1061" s="4" t="str">
        <f>""</f>
        <v/>
      </c>
      <c r="AK1061" s="4" t="str">
        <f>""</f>
        <v/>
      </c>
      <c r="AL1061" s="4" t="str">
        <f>""</f>
        <v/>
      </c>
      <c r="AM1061" s="4" t="str">
        <f>""</f>
        <v/>
      </c>
      <c r="AN1061" s="4" t="str">
        <f>""</f>
        <v/>
      </c>
      <c r="AO1061" s="4" t="str">
        <f>""</f>
        <v/>
      </c>
      <c r="AP1061" s="4" t="str">
        <f>""</f>
        <v/>
      </c>
      <c r="AQ1061" s="4" t="str">
        <f>""</f>
        <v/>
      </c>
      <c r="AR1061" s="4" t="str">
        <f>""</f>
        <v/>
      </c>
      <c r="AS1061" s="4" t="str">
        <f>""</f>
        <v/>
      </c>
    </row>
    <row r="1062" spans="1:45" x14ac:dyDescent="0.25">
      <c r="A1062" s="15"/>
      <c r="B1062" s="16"/>
      <c r="C1062" s="16"/>
      <c r="D1062" s="16"/>
      <c r="E1062" s="16"/>
      <c r="F1062" s="16"/>
      <c r="G1062" s="16"/>
      <c r="H1062" s="30" t="s">
        <v>25</v>
      </c>
      <c r="I1062" s="31" t="s">
        <v>26</v>
      </c>
      <c r="J1062" s="7" t="s">
        <v>44</v>
      </c>
      <c r="K1062" s="7" t="s">
        <v>45</v>
      </c>
      <c r="L1062" s="7" t="s">
        <v>46</v>
      </c>
      <c r="M1062" s="7" t="s">
        <v>46</v>
      </c>
      <c r="N1062" s="7" t="s">
        <v>47</v>
      </c>
      <c r="O1062" s="7" t="s">
        <v>48</v>
      </c>
      <c r="P1062" s="7" t="s">
        <v>49</v>
      </c>
      <c r="Q1062" s="7" t="s">
        <v>50</v>
      </c>
      <c r="R1062" s="7" t="s">
        <v>51</v>
      </c>
      <c r="S1062" s="7" t="s">
        <v>121</v>
      </c>
      <c r="T1062" s="7" t="s">
        <v>52</v>
      </c>
      <c r="U1062" s="7" t="s">
        <v>53</v>
      </c>
      <c r="V1062" s="7" t="s">
        <v>54</v>
      </c>
      <c r="W1062" s="7" t="s">
        <v>55</v>
      </c>
      <c r="Z1062" s="4" t="str">
        <f>""</f>
        <v/>
      </c>
      <c r="AA1062" s="4" t="str">
        <f>""</f>
        <v/>
      </c>
      <c r="AB1062" s="4" t="str">
        <f>""</f>
        <v/>
      </c>
      <c r="AC1062" s="4" t="str">
        <f>""</f>
        <v/>
      </c>
      <c r="AD1062" s="4" t="str">
        <f>""</f>
        <v/>
      </c>
      <c r="AE1062" s="4" t="str">
        <f>""</f>
        <v/>
      </c>
      <c r="AF1062" s="4" t="str">
        <f>""</f>
        <v/>
      </c>
      <c r="AG1062" s="4" t="str">
        <f>""</f>
        <v/>
      </c>
      <c r="AH1062" s="4" t="str">
        <f>""</f>
        <v/>
      </c>
      <c r="AI1062" s="4" t="str">
        <f>""</f>
        <v/>
      </c>
      <c r="AJ1062" s="4" t="str">
        <f>""</f>
        <v/>
      </c>
      <c r="AK1062" s="4" t="str">
        <f>""</f>
        <v/>
      </c>
      <c r="AL1062" s="4" t="str">
        <f>""</f>
        <v/>
      </c>
      <c r="AM1062" s="4" t="str">
        <f>""</f>
        <v/>
      </c>
      <c r="AN1062" s="4" t="str">
        <f>""</f>
        <v/>
      </c>
      <c r="AO1062" s="4" t="str">
        <f>""</f>
        <v/>
      </c>
      <c r="AP1062" s="4" t="str">
        <f>""</f>
        <v/>
      </c>
      <c r="AQ1062" s="4" t="str">
        <f>""</f>
        <v/>
      </c>
      <c r="AR1062" s="4" t="str">
        <f>""</f>
        <v/>
      </c>
      <c r="AS1062" s="4" t="str">
        <f>""</f>
        <v/>
      </c>
    </row>
    <row r="1063" spans="1:45" x14ac:dyDescent="0.25">
      <c r="A1063" s="15"/>
      <c r="B1063" s="17"/>
      <c r="C1063" s="17"/>
      <c r="D1063" s="17"/>
      <c r="E1063" s="17"/>
      <c r="F1063" s="17"/>
      <c r="G1063" s="17"/>
      <c r="I1063" s="8" t="s">
        <v>39</v>
      </c>
      <c r="J1063" s="8">
        <v>10</v>
      </c>
      <c r="K1063" s="8">
        <v>0.2</v>
      </c>
      <c r="L1063" s="8">
        <v>0.2</v>
      </c>
      <c r="M1063" s="8">
        <v>0.2</v>
      </c>
      <c r="N1063" s="8">
        <v>10</v>
      </c>
      <c r="O1063" s="8">
        <v>3</v>
      </c>
      <c r="P1063" s="8">
        <v>2.5</v>
      </c>
      <c r="Q1063" s="8"/>
      <c r="R1063" s="8"/>
      <c r="S1063" s="8"/>
      <c r="T1063" s="8"/>
      <c r="U1063" s="8"/>
      <c r="V1063" s="8"/>
      <c r="W1063" s="8"/>
      <c r="Z1063" s="4" t="str">
        <f>""</f>
        <v/>
      </c>
      <c r="AA1063" s="4" t="str">
        <f>""</f>
        <v/>
      </c>
      <c r="AB1063" s="4" t="str">
        <f>""</f>
        <v/>
      </c>
      <c r="AC1063" s="4" t="str">
        <f>""</f>
        <v/>
      </c>
      <c r="AD1063" s="4" t="str">
        <f>""</f>
        <v/>
      </c>
      <c r="AE1063" s="4" t="str">
        <f>""</f>
        <v/>
      </c>
      <c r="AF1063" s="4" t="str">
        <f>""</f>
        <v/>
      </c>
      <c r="AG1063" s="4" t="str">
        <f>""</f>
        <v/>
      </c>
      <c r="AH1063" s="4" t="str">
        <f>""</f>
        <v/>
      </c>
      <c r="AI1063" s="4" t="str">
        <f>""</f>
        <v/>
      </c>
      <c r="AJ1063" s="4" t="str">
        <f>""</f>
        <v/>
      </c>
      <c r="AK1063" s="4" t="str">
        <f>""</f>
        <v/>
      </c>
      <c r="AL1063" s="4" t="str">
        <f>""</f>
        <v/>
      </c>
      <c r="AM1063" s="4" t="str">
        <f>""</f>
        <v/>
      </c>
      <c r="AN1063" s="4" t="str">
        <f>""</f>
        <v/>
      </c>
      <c r="AO1063" s="4" t="str">
        <f>""</f>
        <v/>
      </c>
      <c r="AP1063" s="4" t="str">
        <f>""</f>
        <v/>
      </c>
      <c r="AQ1063" s="4" t="str">
        <f>""</f>
        <v/>
      </c>
      <c r="AR1063" s="4" t="str">
        <f>""</f>
        <v/>
      </c>
      <c r="AS1063" s="4" t="str">
        <f>""</f>
        <v/>
      </c>
    </row>
    <row r="1064" spans="1:45" x14ac:dyDescent="0.25">
      <c r="A1064" s="15"/>
      <c r="B1064" s="17"/>
      <c r="C1064" s="17"/>
      <c r="D1064" s="17"/>
      <c r="E1064" s="17"/>
      <c r="F1064" s="17"/>
      <c r="G1064" s="17"/>
      <c r="I1064" s="8" t="s">
        <v>40</v>
      </c>
      <c r="J1064" s="8">
        <v>1</v>
      </c>
      <c r="K1064" s="8">
        <f>4*$K$2</f>
        <v>0.04</v>
      </c>
      <c r="L1064" s="8">
        <f>4*$K$2</f>
        <v>0.04</v>
      </c>
      <c r="M1064" s="8">
        <f>4*$K$2</f>
        <v>0.04</v>
      </c>
      <c r="N1064" s="8">
        <v>1</v>
      </c>
      <c r="O1064" s="8">
        <v>0</v>
      </c>
      <c r="P1064" s="8"/>
      <c r="Q1064" s="8"/>
      <c r="R1064" s="8"/>
      <c r="S1064" s="8"/>
      <c r="T1064" s="8"/>
      <c r="U1064" s="8"/>
      <c r="V1064" s="8">
        <v>0</v>
      </c>
      <c r="W1064" s="8"/>
      <c r="Z1064" s="4" t="str">
        <f>""</f>
        <v/>
      </c>
      <c r="AA1064" s="4" t="str">
        <f>""</f>
        <v/>
      </c>
      <c r="AB1064" s="4" t="str">
        <f>""</f>
        <v/>
      </c>
      <c r="AC1064" s="4" t="str">
        <f>""</f>
        <v/>
      </c>
      <c r="AD1064" s="4" t="str">
        <f>""</f>
        <v/>
      </c>
      <c r="AE1064" s="4" t="str">
        <f>""</f>
        <v/>
      </c>
      <c r="AF1064" s="4" t="str">
        <f>""</f>
        <v/>
      </c>
      <c r="AG1064" s="4" t="str">
        <f>""</f>
        <v/>
      </c>
      <c r="AH1064" s="4" t="str">
        <f>""</f>
        <v/>
      </c>
      <c r="AI1064" s="4" t="str">
        <f>""</f>
        <v/>
      </c>
      <c r="AJ1064" s="4" t="str">
        <f>""</f>
        <v/>
      </c>
      <c r="AK1064" s="4" t="str">
        <f>""</f>
        <v/>
      </c>
      <c r="AL1064" s="4" t="str">
        <f>""</f>
        <v/>
      </c>
      <c r="AM1064" s="4" t="str">
        <f>""</f>
        <v/>
      </c>
      <c r="AN1064" s="4" t="str">
        <f>""</f>
        <v/>
      </c>
      <c r="AO1064" s="4" t="str">
        <f>""</f>
        <v/>
      </c>
      <c r="AP1064" s="4" t="str">
        <f>""</f>
        <v/>
      </c>
      <c r="AQ1064" s="4" t="str">
        <f>""</f>
        <v/>
      </c>
      <c r="AR1064" s="4" t="str">
        <f>""</f>
        <v/>
      </c>
      <c r="AS1064" s="4" t="str">
        <f>""</f>
        <v/>
      </c>
    </row>
    <row r="1065" spans="1:45" x14ac:dyDescent="0.25">
      <c r="A1065" s="23" t="s">
        <v>41</v>
      </c>
      <c r="B1065" s="18" t="s">
        <v>62</v>
      </c>
      <c r="C1065" s="18">
        <v>22</v>
      </c>
      <c r="D1065" s="18">
        <v>265</v>
      </c>
      <c r="E1065" s="18" t="s">
        <v>120</v>
      </c>
      <c r="F1065" s="18">
        <v>1</v>
      </c>
      <c r="G1065" s="18" t="str">
        <f>B1065&amp;C1065&amp;D1065&amp;E1065&amp;F1065</f>
        <v>GEN22265ND1</v>
      </c>
      <c r="H1065" s="4" t="s">
        <v>2</v>
      </c>
      <c r="I1065" s="4">
        <v>1</v>
      </c>
      <c r="J1065" s="4">
        <v>8.4</v>
      </c>
      <c r="K1065" s="4">
        <v>0.04</v>
      </c>
      <c r="L1065" s="4">
        <v>0.9</v>
      </c>
      <c r="M1065" s="4">
        <v>7.0000000000000007E-2</v>
      </c>
      <c r="N1065" s="4">
        <v>6.24</v>
      </c>
      <c r="O1065" s="4">
        <v>0</v>
      </c>
      <c r="P1065" s="4">
        <v>1.97</v>
      </c>
      <c r="Q1065" s="4">
        <v>1.91</v>
      </c>
      <c r="R1065" s="4">
        <v>0.217</v>
      </c>
      <c r="S1065" s="4">
        <v>0.38500000000000001</v>
      </c>
      <c r="T1065" s="4">
        <v>0.217</v>
      </c>
      <c r="U1065" s="4">
        <v>8.6999999999999994E-2</v>
      </c>
      <c r="V1065" s="4">
        <v>0.14899999999999999</v>
      </c>
      <c r="W1065" s="4">
        <v>0.61599999999999999</v>
      </c>
      <c r="X1065" s="4" t="s">
        <v>1</v>
      </c>
      <c r="Y1065" s="4" t="s">
        <v>1</v>
      </c>
      <c r="Z1065" s="4" t="str">
        <f>""</f>
        <v/>
      </c>
      <c r="AA1065" s="4" t="str">
        <f>""</f>
        <v/>
      </c>
      <c r="AB1065" s="4" t="str">
        <f>""</f>
        <v/>
      </c>
      <c r="AC1065" s="4" t="str">
        <f>""</f>
        <v/>
      </c>
      <c r="AD1065" s="4" t="str">
        <f>""</f>
        <v/>
      </c>
      <c r="AE1065" s="4" t="str">
        <f>""</f>
        <v/>
      </c>
      <c r="AF1065" s="4" t="str">
        <f>""</f>
        <v/>
      </c>
      <c r="AG1065" s="4" t="str">
        <f>""</f>
        <v/>
      </c>
      <c r="AH1065" s="4" t="str">
        <f>""</f>
        <v/>
      </c>
      <c r="AI1065" s="4" t="str">
        <f>""</f>
        <v/>
      </c>
      <c r="AJ1065" s="4" t="str">
        <f>""</f>
        <v/>
      </c>
      <c r="AK1065" s="4" t="str">
        <f>""</f>
        <v/>
      </c>
      <c r="AL1065" s="4" t="str">
        <f>""</f>
        <v/>
      </c>
      <c r="AM1065" s="4" t="str">
        <f>""</f>
        <v/>
      </c>
      <c r="AN1065" s="4" t="str">
        <f>""</f>
        <v/>
      </c>
      <c r="AO1065" s="4" t="str">
        <f>""</f>
        <v/>
      </c>
      <c r="AP1065" s="4" t="str">
        <f>""</f>
        <v/>
      </c>
      <c r="AQ1065" s="4" t="str">
        <f>""</f>
        <v/>
      </c>
      <c r="AR1065" s="4" t="str">
        <f>""</f>
        <v/>
      </c>
      <c r="AS1065" s="4" t="str">
        <f>""</f>
        <v/>
      </c>
    </row>
    <row r="1066" spans="1:45" x14ac:dyDescent="0.25">
      <c r="A1066" s="15"/>
      <c r="B1066" s="16"/>
      <c r="C1066" s="16"/>
      <c r="D1066" s="16"/>
      <c r="E1066" s="16"/>
      <c r="F1066" s="16"/>
      <c r="G1066" s="16"/>
      <c r="H1066" s="14" t="s">
        <v>25</v>
      </c>
      <c r="I1066" s="7" t="s">
        <v>26</v>
      </c>
      <c r="J1066" s="7" t="s">
        <v>64</v>
      </c>
      <c r="K1066" s="7" t="s">
        <v>94</v>
      </c>
      <c r="L1066" s="7" t="s">
        <v>95</v>
      </c>
      <c r="M1066" s="7" t="s">
        <v>96</v>
      </c>
      <c r="N1066" s="7" t="s">
        <v>127</v>
      </c>
      <c r="O1066" s="7" t="s">
        <v>128</v>
      </c>
      <c r="P1066" s="7" t="s">
        <v>122</v>
      </c>
      <c r="Q1066" s="7" t="s">
        <v>123</v>
      </c>
      <c r="R1066" s="7" t="s">
        <v>74</v>
      </c>
      <c r="U1066" s="4" t="str">
        <f>""</f>
        <v/>
      </c>
      <c r="V1066" s="4" t="str">
        <f>""</f>
        <v/>
      </c>
      <c r="W1066" s="4" t="str">
        <f>""</f>
        <v/>
      </c>
      <c r="X1066" s="4" t="str">
        <f>""</f>
        <v/>
      </c>
      <c r="Y1066" s="4" t="str">
        <f>""</f>
        <v/>
      </c>
      <c r="Z1066" s="4" t="str">
        <f>""</f>
        <v/>
      </c>
      <c r="AA1066" s="4" t="str">
        <f>""</f>
        <v/>
      </c>
      <c r="AB1066" s="4" t="str">
        <f>""</f>
        <v/>
      </c>
      <c r="AC1066" s="4" t="str">
        <f>""</f>
        <v/>
      </c>
      <c r="AD1066" s="4" t="str">
        <f>""</f>
        <v/>
      </c>
      <c r="AE1066" s="4" t="str">
        <f>""</f>
        <v/>
      </c>
      <c r="AF1066" s="4" t="str">
        <f>""</f>
        <v/>
      </c>
      <c r="AG1066" s="4" t="str">
        <f>""</f>
        <v/>
      </c>
      <c r="AH1066" s="4" t="str">
        <f>""</f>
        <v/>
      </c>
      <c r="AI1066" s="4" t="str">
        <f>""</f>
        <v/>
      </c>
      <c r="AJ1066" s="4" t="str">
        <f>""</f>
        <v/>
      </c>
      <c r="AK1066" s="4" t="str">
        <f>""</f>
        <v/>
      </c>
      <c r="AL1066" s="4" t="str">
        <f>""</f>
        <v/>
      </c>
      <c r="AM1066" s="4" t="str">
        <f>""</f>
        <v/>
      </c>
      <c r="AN1066" s="4" t="str">
        <f>""</f>
        <v/>
      </c>
      <c r="AO1066" s="4" t="str">
        <f>""</f>
        <v/>
      </c>
      <c r="AP1066" s="4" t="str">
        <f>""</f>
        <v/>
      </c>
      <c r="AQ1066" s="4" t="str">
        <f>""</f>
        <v/>
      </c>
      <c r="AR1066" s="4" t="str">
        <f>""</f>
        <v/>
      </c>
      <c r="AS1066" s="4" t="str">
        <f>""</f>
        <v/>
      </c>
    </row>
    <row r="1067" spans="1:45" x14ac:dyDescent="0.25">
      <c r="A1067" s="15"/>
      <c r="B1067" s="17"/>
      <c r="C1067" s="17"/>
      <c r="D1067" s="17"/>
      <c r="E1067" s="17"/>
      <c r="F1067" s="17"/>
      <c r="G1067" s="17"/>
      <c r="I1067" s="8" t="s">
        <v>39</v>
      </c>
      <c r="J1067" s="8"/>
      <c r="K1067" s="8"/>
      <c r="L1067" s="8"/>
      <c r="M1067" s="8"/>
      <c r="N1067" s="8"/>
      <c r="O1067" s="8"/>
      <c r="P1067" s="8"/>
      <c r="Q1067" s="8"/>
      <c r="R1067" s="8"/>
      <c r="U1067" s="4" t="str">
        <f>""</f>
        <v/>
      </c>
      <c r="V1067" s="4" t="str">
        <f>""</f>
        <v/>
      </c>
      <c r="W1067" s="4" t="str">
        <f>""</f>
        <v/>
      </c>
      <c r="X1067" s="4" t="str">
        <f>""</f>
        <v/>
      </c>
      <c r="Y1067" s="4" t="str">
        <f>""</f>
        <v/>
      </c>
      <c r="Z1067" s="4" t="str">
        <f>""</f>
        <v/>
      </c>
      <c r="AA1067" s="4" t="str">
        <f>""</f>
        <v/>
      </c>
      <c r="AB1067" s="4" t="str">
        <f>""</f>
        <v/>
      </c>
      <c r="AC1067" s="4" t="str">
        <f>""</f>
        <v/>
      </c>
      <c r="AD1067" s="4" t="str">
        <f>""</f>
        <v/>
      </c>
      <c r="AE1067" s="4" t="str">
        <f>""</f>
        <v/>
      </c>
      <c r="AF1067" s="4" t="str">
        <f>""</f>
        <v/>
      </c>
      <c r="AG1067" s="4" t="str">
        <f>""</f>
        <v/>
      </c>
      <c r="AH1067" s="4" t="str">
        <f>""</f>
        <v/>
      </c>
      <c r="AI1067" s="4" t="str">
        <f>""</f>
        <v/>
      </c>
      <c r="AJ1067" s="4" t="str">
        <f>""</f>
        <v/>
      </c>
      <c r="AK1067" s="4" t="str">
        <f>""</f>
        <v/>
      </c>
      <c r="AL1067" s="4" t="str">
        <f>""</f>
        <v/>
      </c>
      <c r="AM1067" s="4" t="str">
        <f>""</f>
        <v/>
      </c>
      <c r="AN1067" s="4" t="str">
        <f>""</f>
        <v/>
      </c>
      <c r="AO1067" s="4" t="str">
        <f>""</f>
        <v/>
      </c>
      <c r="AP1067" s="4" t="str">
        <f>""</f>
        <v/>
      </c>
      <c r="AQ1067" s="4" t="str">
        <f>""</f>
        <v/>
      </c>
      <c r="AR1067" s="4" t="str">
        <f>""</f>
        <v/>
      </c>
      <c r="AS1067" s="4" t="str">
        <f>""</f>
        <v/>
      </c>
    </row>
    <row r="1068" spans="1:45" x14ac:dyDescent="0.25">
      <c r="A1068" s="15"/>
      <c r="B1068" s="17"/>
      <c r="C1068" s="17"/>
      <c r="D1068" s="17"/>
      <c r="E1068" s="17"/>
      <c r="F1068" s="17"/>
      <c r="G1068" s="17"/>
      <c r="I1068" s="8" t="s">
        <v>40</v>
      </c>
      <c r="J1068" s="8"/>
      <c r="K1068" s="8"/>
      <c r="L1068" s="8"/>
      <c r="M1068" s="8"/>
      <c r="N1068" s="8"/>
      <c r="O1068" s="8"/>
      <c r="P1068" s="8"/>
      <c r="Q1068" s="8"/>
      <c r="R1068" s="8"/>
      <c r="U1068" s="4" t="str">
        <f>""</f>
        <v/>
      </c>
      <c r="V1068" s="4" t="str">
        <f>""</f>
        <v/>
      </c>
      <c r="W1068" s="4" t="str">
        <f>""</f>
        <v/>
      </c>
      <c r="X1068" s="4" t="str">
        <f>""</f>
        <v/>
      </c>
      <c r="Y1068" s="4" t="str">
        <f>""</f>
        <v/>
      </c>
      <c r="Z1068" s="4" t="str">
        <f>""</f>
        <v/>
      </c>
      <c r="AA1068" s="4" t="str">
        <f>""</f>
        <v/>
      </c>
      <c r="AB1068" s="4" t="str">
        <f>""</f>
        <v/>
      </c>
      <c r="AC1068" s="4" t="str">
        <f>""</f>
        <v/>
      </c>
      <c r="AD1068" s="4" t="str">
        <f>""</f>
        <v/>
      </c>
      <c r="AE1068" s="4" t="str">
        <f>""</f>
        <v/>
      </c>
      <c r="AF1068" s="4" t="str">
        <f>""</f>
        <v/>
      </c>
      <c r="AG1068" s="4" t="str">
        <f>""</f>
        <v/>
      </c>
      <c r="AH1068" s="4" t="str">
        <f>""</f>
        <v/>
      </c>
      <c r="AI1068" s="4" t="str">
        <f>""</f>
        <v/>
      </c>
      <c r="AJ1068" s="4" t="str">
        <f>""</f>
        <v/>
      </c>
      <c r="AK1068" s="4" t="str">
        <f>""</f>
        <v/>
      </c>
      <c r="AL1068" s="4" t="str">
        <f>""</f>
        <v/>
      </c>
      <c r="AM1068" s="4" t="str">
        <f>""</f>
        <v/>
      </c>
      <c r="AN1068" s="4" t="str">
        <f>""</f>
        <v/>
      </c>
      <c r="AO1068" s="4" t="str">
        <f>""</f>
        <v/>
      </c>
      <c r="AP1068" s="4" t="str">
        <f>""</f>
        <v/>
      </c>
      <c r="AQ1068" s="4" t="str">
        <f>""</f>
        <v/>
      </c>
      <c r="AR1068" s="4" t="str">
        <f>""</f>
        <v/>
      </c>
      <c r="AS1068" s="4" t="str">
        <f>""</f>
        <v/>
      </c>
    </row>
    <row r="1069" spans="1:45" x14ac:dyDescent="0.25">
      <c r="A1069" s="23" t="s">
        <v>41</v>
      </c>
      <c r="B1069" s="18" t="s">
        <v>76</v>
      </c>
      <c r="C1069" s="18">
        <v>22</v>
      </c>
      <c r="D1069" s="18">
        <v>265</v>
      </c>
      <c r="E1069" s="18" t="s">
        <v>120</v>
      </c>
      <c r="F1069" s="18">
        <v>1</v>
      </c>
      <c r="G1069" s="18" t="str">
        <f>B1069&amp;C1069&amp;D1069&amp;E1069&amp;F1069</f>
        <v>GOV22265ND1</v>
      </c>
      <c r="H1069" s="4" t="s">
        <v>8</v>
      </c>
      <c r="I1069" s="4">
        <v>1</v>
      </c>
      <c r="J1069" s="4">
        <v>0.05</v>
      </c>
      <c r="K1069" s="4">
        <v>0.4</v>
      </c>
      <c r="L1069" s="4">
        <v>0.1</v>
      </c>
      <c r="M1069" s="4">
        <v>3</v>
      </c>
      <c r="N1069" s="4">
        <v>1</v>
      </c>
      <c r="O1069" s="4">
        <v>2</v>
      </c>
      <c r="P1069" s="4">
        <v>1.1000000000000001</v>
      </c>
      <c r="Q1069" s="4">
        <v>0</v>
      </c>
      <c r="R1069" s="4">
        <v>0</v>
      </c>
      <c r="S1069" s="4" t="s">
        <v>1</v>
      </c>
      <c r="T1069" s="4" t="s">
        <v>1</v>
      </c>
      <c r="U1069" s="4" t="str">
        <f>""</f>
        <v/>
      </c>
      <c r="V1069" s="4" t="str">
        <f>""</f>
        <v/>
      </c>
      <c r="W1069" s="4" t="str">
        <f>""</f>
        <v/>
      </c>
      <c r="X1069" s="4" t="str">
        <f>""</f>
        <v/>
      </c>
      <c r="Y1069" s="4" t="str">
        <f>""</f>
        <v/>
      </c>
      <c r="Z1069" s="4" t="str">
        <f>""</f>
        <v/>
      </c>
      <c r="AA1069" s="4" t="str">
        <f>""</f>
        <v/>
      </c>
      <c r="AB1069" s="4" t="str">
        <f>""</f>
        <v/>
      </c>
      <c r="AC1069" s="4" t="str">
        <f>""</f>
        <v/>
      </c>
      <c r="AD1069" s="4" t="str">
        <f>""</f>
        <v/>
      </c>
      <c r="AE1069" s="4" t="str">
        <f>""</f>
        <v/>
      </c>
      <c r="AF1069" s="4" t="str">
        <f>""</f>
        <v/>
      </c>
      <c r="AG1069" s="4" t="str">
        <f>""</f>
        <v/>
      </c>
      <c r="AH1069" s="4" t="str">
        <f>""</f>
        <v/>
      </c>
      <c r="AI1069" s="4" t="str">
        <f>""</f>
        <v/>
      </c>
      <c r="AJ1069" s="4" t="str">
        <f>""</f>
        <v/>
      </c>
      <c r="AK1069" s="4" t="str">
        <f>""</f>
        <v/>
      </c>
      <c r="AL1069" s="4" t="str">
        <f>""</f>
        <v/>
      </c>
      <c r="AM1069" s="4" t="str">
        <f>""</f>
        <v/>
      </c>
      <c r="AN1069" s="4" t="str">
        <f>""</f>
        <v/>
      </c>
      <c r="AO1069" s="4" t="str">
        <f>""</f>
        <v/>
      </c>
      <c r="AP1069" s="4" t="str">
        <f>""</f>
        <v/>
      </c>
      <c r="AQ1069" s="4" t="str">
        <f>""</f>
        <v/>
      </c>
      <c r="AR1069" s="4" t="str">
        <f>""</f>
        <v/>
      </c>
      <c r="AS1069" s="4" t="str">
        <f>""</f>
        <v/>
      </c>
    </row>
    <row r="1070" spans="1:45" x14ac:dyDescent="0.25">
      <c r="A1070" s="15"/>
      <c r="B1070" s="16"/>
      <c r="C1070" s="16"/>
      <c r="D1070" s="16"/>
      <c r="E1070" s="16"/>
      <c r="F1070" s="16"/>
      <c r="G1070" s="16"/>
      <c r="H1070" s="14" t="s">
        <v>25</v>
      </c>
      <c r="I1070" s="7" t="s">
        <v>26</v>
      </c>
      <c r="J1070" s="7" t="s">
        <v>77</v>
      </c>
      <c r="K1070" s="7" t="s">
        <v>78</v>
      </c>
      <c r="L1070" s="7" t="s">
        <v>79</v>
      </c>
      <c r="M1070" s="7" t="s">
        <v>80</v>
      </c>
      <c r="N1070" s="7" t="s">
        <v>81</v>
      </c>
      <c r="O1070" s="7" t="s">
        <v>82</v>
      </c>
      <c r="P1070" s="7" t="s">
        <v>83</v>
      </c>
      <c r="Q1070" s="7" t="s">
        <v>84</v>
      </c>
      <c r="R1070" s="7" t="s">
        <v>85</v>
      </c>
      <c r="S1070" s="7" t="s">
        <v>86</v>
      </c>
      <c r="T1070" s="7" t="s">
        <v>87</v>
      </c>
      <c r="U1070" s="7" t="s">
        <v>88</v>
      </c>
      <c r="V1070" s="7" t="s">
        <v>89</v>
      </c>
      <c r="W1070" s="7" t="s">
        <v>90</v>
      </c>
      <c r="X1070" s="7" t="s">
        <v>91</v>
      </c>
      <c r="Y1070" s="7" t="s">
        <v>92</v>
      </c>
      <c r="Z1070" s="7" t="s">
        <v>93</v>
      </c>
      <c r="AA1070" s="7" t="s">
        <v>94</v>
      </c>
      <c r="AB1070" s="7" t="s">
        <v>95</v>
      </c>
      <c r="AC1070" s="7" t="s">
        <v>96</v>
      </c>
      <c r="AD1070" s="7" t="s">
        <v>97</v>
      </c>
      <c r="AE1070" s="7" t="s">
        <v>98</v>
      </c>
      <c r="AF1070" s="7" t="s">
        <v>99</v>
      </c>
      <c r="AI1070" s="4" t="str">
        <f>""</f>
        <v/>
      </c>
      <c r="AJ1070" s="4" t="str">
        <f>""</f>
        <v/>
      </c>
      <c r="AK1070" s="4" t="str">
        <f>""</f>
        <v/>
      </c>
      <c r="AL1070" s="4" t="str">
        <f>""</f>
        <v/>
      </c>
      <c r="AM1070" s="4" t="str">
        <f>""</f>
        <v/>
      </c>
      <c r="AN1070" s="4" t="str">
        <f>""</f>
        <v/>
      </c>
      <c r="AO1070" s="4" t="str">
        <f>""</f>
        <v/>
      </c>
      <c r="AP1070" s="4" t="str">
        <f>""</f>
        <v/>
      </c>
      <c r="AQ1070" s="4" t="str">
        <f>""</f>
        <v/>
      </c>
      <c r="AR1070" s="4" t="str">
        <f>""</f>
        <v/>
      </c>
      <c r="AS1070" s="4" t="str">
        <f>""</f>
        <v/>
      </c>
    </row>
    <row r="1071" spans="1:45" x14ac:dyDescent="0.25">
      <c r="A1071" s="15"/>
      <c r="B1071" s="17"/>
      <c r="C1071" s="17"/>
      <c r="D1071" s="17"/>
      <c r="E1071" s="17"/>
      <c r="F1071" s="17"/>
      <c r="G1071" s="17"/>
      <c r="I1071" s="8" t="s">
        <v>39</v>
      </c>
      <c r="J1071" s="8"/>
      <c r="K1071" s="8"/>
      <c r="L1071" s="8"/>
      <c r="M1071" s="8"/>
      <c r="N1071" s="8"/>
      <c r="O1071" s="8"/>
      <c r="P1071" s="8">
        <v>15</v>
      </c>
      <c r="Q1071" s="8">
        <v>15</v>
      </c>
      <c r="R1071" s="8"/>
      <c r="S1071" s="8">
        <v>15</v>
      </c>
      <c r="T1071" s="8">
        <v>15</v>
      </c>
      <c r="U1071" s="8"/>
      <c r="V1071" s="8"/>
      <c r="W1071" s="8"/>
      <c r="X1071" s="8">
        <v>2</v>
      </c>
      <c r="Y1071" s="8">
        <v>2</v>
      </c>
      <c r="Z1071" s="8"/>
      <c r="AA1071" s="8">
        <v>2</v>
      </c>
      <c r="AB1071" s="8">
        <v>2</v>
      </c>
      <c r="AC1071" s="8">
        <v>2</v>
      </c>
      <c r="AD1071" s="8">
        <v>2</v>
      </c>
      <c r="AE1071" s="8">
        <v>0.99</v>
      </c>
      <c r="AF1071" s="8">
        <v>0</v>
      </c>
      <c r="AI1071" s="4" t="str">
        <f>""</f>
        <v/>
      </c>
      <c r="AJ1071" s="4" t="str">
        <f>""</f>
        <v/>
      </c>
      <c r="AK1071" s="4" t="str">
        <f>""</f>
        <v/>
      </c>
      <c r="AL1071" s="4" t="str">
        <f>""</f>
        <v/>
      </c>
      <c r="AM1071" s="4" t="str">
        <f>""</f>
        <v/>
      </c>
      <c r="AN1071" s="4" t="str">
        <f>""</f>
        <v/>
      </c>
      <c r="AO1071" s="4" t="str">
        <f>""</f>
        <v/>
      </c>
      <c r="AP1071" s="4" t="str">
        <f>""</f>
        <v/>
      </c>
      <c r="AQ1071" s="4" t="str">
        <f>""</f>
        <v/>
      </c>
      <c r="AR1071" s="4" t="str">
        <f>""</f>
        <v/>
      </c>
      <c r="AS1071" s="4" t="str">
        <f>""</f>
        <v/>
      </c>
    </row>
    <row r="1072" spans="1:45" x14ac:dyDescent="0.25">
      <c r="A1072" s="15"/>
      <c r="B1072" s="17"/>
      <c r="C1072" s="17"/>
      <c r="D1072" s="17"/>
      <c r="E1072" s="17"/>
      <c r="F1072" s="17"/>
      <c r="G1072" s="17"/>
      <c r="I1072" s="8" t="s">
        <v>40</v>
      </c>
      <c r="J1072" s="8"/>
      <c r="K1072" s="8"/>
      <c r="L1072" s="8"/>
      <c r="M1072" s="8"/>
      <c r="N1072" s="8"/>
      <c r="O1072" s="8"/>
      <c r="P1072" s="8">
        <v>1.5</v>
      </c>
      <c r="Q1072" s="8">
        <v>1.5</v>
      </c>
      <c r="R1072" s="8">
        <f>2*$K$2</f>
        <v>0.02</v>
      </c>
      <c r="S1072" s="8">
        <v>1.5</v>
      </c>
      <c r="T1072" s="8">
        <v>1.5</v>
      </c>
      <c r="U1072" s="8">
        <f>2*$K$2</f>
        <v>0.02</v>
      </c>
      <c r="V1072" s="8"/>
      <c r="W1072" s="8"/>
      <c r="X1072" s="8">
        <f t="shared" ref="X1072:Y1072" si="130">2*$K$2</f>
        <v>0.02</v>
      </c>
      <c r="Y1072" s="8">
        <f t="shared" si="130"/>
        <v>0.02</v>
      </c>
      <c r="Z1072" s="8"/>
      <c r="AA1072" s="8">
        <f t="shared" ref="AA1072:AD1072" si="131">2*$K$2</f>
        <v>0.02</v>
      </c>
      <c r="AB1072" s="8">
        <f t="shared" si="131"/>
        <v>0.02</v>
      </c>
      <c r="AC1072" s="8">
        <f t="shared" si="131"/>
        <v>0.02</v>
      </c>
      <c r="AD1072" s="8">
        <f t="shared" si="131"/>
        <v>0.02</v>
      </c>
      <c r="AE1072" s="8">
        <v>0</v>
      </c>
      <c r="AF1072" s="8">
        <v>-0.3</v>
      </c>
      <c r="AI1072" s="4" t="str">
        <f>""</f>
        <v/>
      </c>
      <c r="AJ1072" s="4" t="str">
        <f>""</f>
        <v/>
      </c>
      <c r="AK1072" s="4" t="str">
        <f>""</f>
        <v/>
      </c>
      <c r="AL1072" s="4" t="str">
        <f>""</f>
        <v/>
      </c>
      <c r="AM1072" s="4" t="str">
        <f>""</f>
        <v/>
      </c>
      <c r="AN1072" s="4" t="str">
        <f>""</f>
        <v/>
      </c>
      <c r="AO1072" s="4" t="str">
        <f>""</f>
        <v/>
      </c>
      <c r="AP1072" s="4" t="str">
        <f>""</f>
        <v/>
      </c>
      <c r="AQ1072" s="4" t="str">
        <f>""</f>
        <v/>
      </c>
      <c r="AR1072" s="4" t="str">
        <f>""</f>
        <v/>
      </c>
      <c r="AS1072" s="4" t="str">
        <f>""</f>
        <v/>
      </c>
    </row>
    <row r="1073" spans="1:45" x14ac:dyDescent="0.25">
      <c r="A1073" s="24" t="s">
        <v>41</v>
      </c>
      <c r="B1073" s="18" t="s">
        <v>100</v>
      </c>
      <c r="C1073" s="18">
        <v>22</v>
      </c>
      <c r="D1073" s="18">
        <v>265</v>
      </c>
      <c r="E1073" s="18" t="s">
        <v>120</v>
      </c>
      <c r="F1073" s="18">
        <v>1</v>
      </c>
      <c r="G1073" s="18" t="str">
        <f>B1073&amp;C1073&amp;D1073&amp;E1073&amp;F1073</f>
        <v>PSS22265ND1</v>
      </c>
      <c r="H1073" s="4" t="s">
        <v>9</v>
      </c>
      <c r="I1073" s="4">
        <v>1</v>
      </c>
      <c r="J1073" s="4">
        <v>1</v>
      </c>
      <c r="K1073" s="4">
        <v>0</v>
      </c>
      <c r="L1073" s="4">
        <v>3</v>
      </c>
      <c r="M1073" s="4">
        <v>0</v>
      </c>
      <c r="N1073" s="4">
        <v>5</v>
      </c>
      <c r="O1073" s="4">
        <v>1</v>
      </c>
      <c r="P1073" s="4">
        <v>2.5</v>
      </c>
      <c r="Q1073" s="4">
        <v>2.5</v>
      </c>
      <c r="R1073" s="4">
        <v>0</v>
      </c>
      <c r="S1073" s="4">
        <v>2.5</v>
      </c>
      <c r="T1073" s="4">
        <v>0</v>
      </c>
      <c r="U1073" s="4">
        <v>2.5</v>
      </c>
      <c r="V1073" s="4">
        <v>0.39</v>
      </c>
      <c r="W1073" s="4">
        <v>1</v>
      </c>
      <c r="X1073" s="4">
        <v>0</v>
      </c>
      <c r="Y1073" s="4">
        <v>0.1</v>
      </c>
      <c r="Z1073" s="4">
        <v>6.5</v>
      </c>
      <c r="AA1073" s="4">
        <v>0.44</v>
      </c>
      <c r="AB1073" s="4">
        <v>0.08</v>
      </c>
      <c r="AC1073" s="4">
        <v>0.2</v>
      </c>
      <c r="AD1073" s="4">
        <v>0.98</v>
      </c>
      <c r="AE1073" s="4">
        <v>0.1</v>
      </c>
      <c r="AF1073" s="4">
        <v>-0.1</v>
      </c>
      <c r="AG1073" s="4" t="s">
        <v>1</v>
      </c>
      <c r="AH1073" s="4" t="s">
        <v>1</v>
      </c>
      <c r="AI1073" s="4" t="str">
        <f>""</f>
        <v/>
      </c>
      <c r="AJ1073" s="4" t="str">
        <f>""</f>
        <v/>
      </c>
      <c r="AK1073" s="4" t="str">
        <f>""</f>
        <v/>
      </c>
      <c r="AL1073" s="4" t="str">
        <f>""</f>
        <v/>
      </c>
      <c r="AM1073" s="4" t="str">
        <f>""</f>
        <v/>
      </c>
      <c r="AN1073" s="4" t="str">
        <f>""</f>
        <v/>
      </c>
      <c r="AO1073" s="4" t="str">
        <f>""</f>
        <v/>
      </c>
      <c r="AP1073" s="4" t="str">
        <f>""</f>
        <v/>
      </c>
      <c r="AQ1073" s="4" t="str">
        <f>""</f>
        <v/>
      </c>
      <c r="AR1073" s="4" t="str">
        <f>""</f>
        <v/>
      </c>
      <c r="AS1073" s="4" t="str">
        <f>""</f>
        <v/>
      </c>
    </row>
    <row r="1074" spans="1:45" x14ac:dyDescent="0.25">
      <c r="AC1074" s="4" t="str">
        <f>""</f>
        <v/>
      </c>
      <c r="AD1074" s="4" t="str">
        <f>""</f>
        <v/>
      </c>
      <c r="AE1074" s="4" t="str">
        <f>""</f>
        <v/>
      </c>
      <c r="AF1074" s="4" t="str">
        <f>""</f>
        <v/>
      </c>
      <c r="AG1074" s="4" t="str">
        <f>""</f>
        <v/>
      </c>
      <c r="AH1074" s="4" t="str">
        <f>""</f>
        <v/>
      </c>
      <c r="AI1074" s="4" t="str">
        <f>""</f>
        <v/>
      </c>
      <c r="AJ1074" s="4" t="str">
        <f>""</f>
        <v/>
      </c>
      <c r="AK1074" s="4" t="str">
        <f>""</f>
        <v/>
      </c>
      <c r="AL1074" s="4" t="str">
        <f>""</f>
        <v/>
      </c>
      <c r="AM1074" s="4" t="str">
        <f>""</f>
        <v/>
      </c>
      <c r="AN1074" s="4" t="str">
        <f>""</f>
        <v/>
      </c>
      <c r="AO1074" s="4" t="str">
        <f>""</f>
        <v/>
      </c>
      <c r="AP1074" s="4" t="str">
        <f>""</f>
        <v/>
      </c>
      <c r="AQ1074" s="4" t="str">
        <f>""</f>
        <v/>
      </c>
      <c r="AR1074" s="4" t="str">
        <f>""</f>
        <v/>
      </c>
      <c r="AS1074" s="4" t="str">
        <f>""</f>
        <v/>
      </c>
    </row>
    <row r="1075" spans="1:45" x14ac:dyDescent="0.25">
      <c r="A1075" s="27" t="s">
        <v>189</v>
      </c>
      <c r="B1075" s="9"/>
      <c r="C1075" s="9"/>
      <c r="D1075" s="9"/>
      <c r="E1075" s="9"/>
      <c r="F1075" s="9"/>
      <c r="G1075" s="16"/>
      <c r="H1075" s="14" t="s">
        <v>25</v>
      </c>
      <c r="I1075" s="7" t="s">
        <v>26</v>
      </c>
      <c r="J1075" s="7" t="s">
        <v>103</v>
      </c>
      <c r="K1075" s="7" t="s">
        <v>104</v>
      </c>
      <c r="L1075" s="7" t="s">
        <v>105</v>
      </c>
      <c r="M1075" s="7" t="s">
        <v>106</v>
      </c>
      <c r="N1075" s="7" t="s">
        <v>107</v>
      </c>
      <c r="O1075" s="7" t="s">
        <v>108</v>
      </c>
      <c r="P1075" s="7" t="s">
        <v>109</v>
      </c>
      <c r="Q1075" s="7" t="s">
        <v>110</v>
      </c>
      <c r="R1075" s="7" t="s">
        <v>111</v>
      </c>
      <c r="S1075" s="7" t="s">
        <v>112</v>
      </c>
      <c r="T1075" s="7" t="s">
        <v>113</v>
      </c>
      <c r="U1075" s="7" t="s">
        <v>114</v>
      </c>
      <c r="V1075" s="7" t="s">
        <v>115</v>
      </c>
      <c r="W1075" s="7" t="s">
        <v>116</v>
      </c>
      <c r="X1075" s="7" t="s">
        <v>117</v>
      </c>
      <c r="Y1075" s="7" t="s">
        <v>118</v>
      </c>
      <c r="Z1075" s="7" t="s">
        <v>119</v>
      </c>
      <c r="AC1075" s="4" t="str">
        <f>""</f>
        <v/>
      </c>
      <c r="AD1075" s="4" t="str">
        <f>""</f>
        <v/>
      </c>
      <c r="AE1075" s="4" t="str">
        <f>""</f>
        <v/>
      </c>
      <c r="AF1075" s="4" t="str">
        <f>""</f>
        <v/>
      </c>
      <c r="AG1075" s="4" t="str">
        <f>""</f>
        <v/>
      </c>
      <c r="AH1075" s="4" t="str">
        <f>""</f>
        <v/>
      </c>
      <c r="AI1075" s="4" t="str">
        <f>""</f>
        <v/>
      </c>
      <c r="AJ1075" s="4" t="str">
        <f>""</f>
        <v/>
      </c>
      <c r="AK1075" s="4" t="str">
        <f>""</f>
        <v/>
      </c>
      <c r="AL1075" s="4" t="str">
        <f>""</f>
        <v/>
      </c>
      <c r="AM1075" s="4" t="str">
        <f>""</f>
        <v/>
      </c>
      <c r="AN1075" s="4" t="str">
        <f>""</f>
        <v/>
      </c>
      <c r="AO1075" s="4" t="str">
        <f>""</f>
        <v/>
      </c>
      <c r="AP1075" s="4" t="str">
        <f>""</f>
        <v/>
      </c>
      <c r="AQ1075" s="4" t="str">
        <f>""</f>
        <v/>
      </c>
      <c r="AR1075" s="4" t="str">
        <f>""</f>
        <v/>
      </c>
      <c r="AS1075" s="4" t="str">
        <f>""</f>
        <v/>
      </c>
    </row>
    <row r="1076" spans="1:45" x14ac:dyDescent="0.25">
      <c r="A1076" s="25"/>
      <c r="B1076" s="10"/>
      <c r="C1076" s="10"/>
      <c r="D1076" s="10"/>
      <c r="E1076" s="10"/>
      <c r="F1076" s="10"/>
      <c r="G1076" s="17"/>
      <c r="I1076" s="8" t="s">
        <v>39</v>
      </c>
      <c r="J1076" s="8">
        <v>0.5</v>
      </c>
      <c r="K1076" s="8">
        <v>75</v>
      </c>
      <c r="L1076" s="8">
        <v>75</v>
      </c>
      <c r="M1076" s="8">
        <v>10</v>
      </c>
      <c r="N1076" s="8">
        <v>0</v>
      </c>
      <c r="O1076" s="8">
        <v>1</v>
      </c>
      <c r="P1076" s="8">
        <v>1.2</v>
      </c>
      <c r="Q1076" s="8">
        <v>18</v>
      </c>
      <c r="R1076" s="8">
        <v>118</v>
      </c>
      <c r="S1076" s="8">
        <v>0</v>
      </c>
      <c r="T1076" s="8">
        <v>1.1000000000000001</v>
      </c>
      <c r="U1076" s="8">
        <v>10</v>
      </c>
      <c r="V1076" s="8">
        <v>1.1000000000000001</v>
      </c>
      <c r="W1076" s="8">
        <v>20</v>
      </c>
      <c r="X1076" s="8">
        <v>1</v>
      </c>
      <c r="Y1076" s="8">
        <v>0.5</v>
      </c>
      <c r="Z1076" s="8">
        <v>90</v>
      </c>
      <c r="AC1076" s="4" t="str">
        <f>""</f>
        <v/>
      </c>
      <c r="AD1076" s="4" t="str">
        <f>""</f>
        <v/>
      </c>
      <c r="AE1076" s="4" t="str">
        <f>""</f>
        <v/>
      </c>
      <c r="AF1076" s="4" t="str">
        <f>""</f>
        <v/>
      </c>
      <c r="AG1076" s="4" t="str">
        <f>""</f>
        <v/>
      </c>
      <c r="AH1076" s="4" t="str">
        <f>""</f>
        <v/>
      </c>
      <c r="AI1076" s="4" t="str">
        <f>""</f>
        <v/>
      </c>
      <c r="AJ1076" s="4" t="str">
        <f>""</f>
        <v/>
      </c>
      <c r="AK1076" s="4" t="str">
        <f>""</f>
        <v/>
      </c>
      <c r="AL1076" s="4" t="str">
        <f>""</f>
        <v/>
      </c>
      <c r="AM1076" s="4" t="str">
        <f>""</f>
        <v/>
      </c>
      <c r="AN1076" s="4" t="str">
        <f>""</f>
        <v/>
      </c>
      <c r="AO1076" s="4" t="str">
        <f>""</f>
        <v/>
      </c>
      <c r="AP1076" s="4" t="str">
        <f>""</f>
        <v/>
      </c>
      <c r="AQ1076" s="4" t="str">
        <f>""</f>
        <v/>
      </c>
      <c r="AR1076" s="4" t="str">
        <f>""</f>
        <v/>
      </c>
      <c r="AS1076" s="4" t="str">
        <f>""</f>
        <v/>
      </c>
    </row>
    <row r="1077" spans="1:45" x14ac:dyDescent="0.25">
      <c r="A1077" s="25"/>
      <c r="B1077" s="10"/>
      <c r="C1077" s="10"/>
      <c r="D1077" s="10"/>
      <c r="E1077" s="10"/>
      <c r="F1077" s="10"/>
      <c r="G1077" s="17"/>
      <c r="I1077" s="9" t="s">
        <v>40</v>
      </c>
      <c r="J1077" s="8">
        <v>0</v>
      </c>
      <c r="K1077" s="8">
        <v>0</v>
      </c>
      <c r="L1077" s="8">
        <v>0</v>
      </c>
      <c r="M1077" s="8">
        <v>0.8</v>
      </c>
      <c r="N1077" s="8">
        <v>-6</v>
      </c>
      <c r="O1077" s="8">
        <v>0</v>
      </c>
      <c r="P1077" s="8">
        <v>0</v>
      </c>
      <c r="Q1077" s="8">
        <v>0</v>
      </c>
      <c r="R1077" s="8">
        <v>0.8</v>
      </c>
      <c r="S1077" s="8">
        <v>-118</v>
      </c>
      <c r="T1077" s="8">
        <v>0</v>
      </c>
      <c r="U1077" s="8">
        <v>1</v>
      </c>
      <c r="V1077" s="8">
        <v>0</v>
      </c>
      <c r="W1077" s="8">
        <v>1</v>
      </c>
      <c r="X1077" s="8">
        <v>0</v>
      </c>
      <c r="Y1077" s="8">
        <v>0</v>
      </c>
      <c r="Z1077" s="8">
        <v>-90</v>
      </c>
      <c r="AC1077" s="4" t="str">
        <f>""</f>
        <v/>
      </c>
      <c r="AD1077" s="4" t="str">
        <f>""</f>
        <v/>
      </c>
      <c r="AE1077" s="4" t="str">
        <f>""</f>
        <v/>
      </c>
      <c r="AF1077" s="4" t="str">
        <f>""</f>
        <v/>
      </c>
      <c r="AG1077" s="4" t="str">
        <f>""</f>
        <v/>
      </c>
      <c r="AH1077" s="4" t="str">
        <f>""</f>
        <v/>
      </c>
      <c r="AI1077" s="4" t="str">
        <f>""</f>
        <v/>
      </c>
      <c r="AJ1077" s="4" t="str">
        <f>""</f>
        <v/>
      </c>
      <c r="AK1077" s="4" t="str">
        <f>""</f>
        <v/>
      </c>
      <c r="AL1077" s="4" t="str">
        <f>""</f>
        <v/>
      </c>
      <c r="AM1077" s="4" t="str">
        <f>""</f>
        <v/>
      </c>
      <c r="AN1077" s="4" t="str">
        <f>""</f>
        <v/>
      </c>
      <c r="AO1077" s="4" t="str">
        <f>""</f>
        <v/>
      </c>
      <c r="AP1077" s="4" t="str">
        <f>""</f>
        <v/>
      </c>
      <c r="AQ1077" s="4" t="str">
        <f>""</f>
        <v/>
      </c>
      <c r="AR1077" s="4" t="str">
        <f>""</f>
        <v/>
      </c>
      <c r="AS1077" s="4" t="str">
        <f>""</f>
        <v/>
      </c>
    </row>
    <row r="1078" spans="1:45" x14ac:dyDescent="0.25">
      <c r="A1078" s="22" t="s">
        <v>41</v>
      </c>
      <c r="B1078" s="18" t="s">
        <v>42</v>
      </c>
      <c r="C1078" s="18">
        <v>220</v>
      </c>
      <c r="D1078" s="18">
        <v>300</v>
      </c>
      <c r="E1078" s="18" t="s">
        <v>190</v>
      </c>
      <c r="F1078" s="18">
        <v>1</v>
      </c>
      <c r="G1078" s="18" t="str">
        <f>B1078&amp;C1078&amp;D1078&amp;E1078&amp;F1078</f>
        <v>AVR220300TQ1</v>
      </c>
      <c r="H1078" s="4" t="s">
        <v>3</v>
      </c>
      <c r="I1078" s="4">
        <v>1</v>
      </c>
      <c r="J1078" s="4">
        <v>0</v>
      </c>
      <c r="K1078" s="4">
        <v>15</v>
      </c>
      <c r="L1078" s="4">
        <v>15</v>
      </c>
      <c r="M1078" s="4">
        <v>5</v>
      </c>
      <c r="N1078" s="4">
        <v>-0.87</v>
      </c>
      <c r="O1078" s="4">
        <v>0</v>
      </c>
      <c r="P1078" s="4">
        <v>1</v>
      </c>
      <c r="Q1078" s="4">
        <v>0</v>
      </c>
      <c r="R1078" s="4">
        <v>99</v>
      </c>
      <c r="S1078" s="4">
        <v>-99</v>
      </c>
      <c r="T1078" s="4">
        <v>0</v>
      </c>
      <c r="U1078" s="4">
        <v>9.3000000000000007</v>
      </c>
      <c r="V1078" s="4">
        <v>0</v>
      </c>
      <c r="W1078" s="4">
        <v>11.63</v>
      </c>
      <c r="X1078" s="4">
        <v>0.113</v>
      </c>
      <c r="Y1078" s="4">
        <v>0.124</v>
      </c>
      <c r="Z1078" s="4">
        <v>0</v>
      </c>
      <c r="AA1078" s="4" t="s">
        <v>1</v>
      </c>
      <c r="AB1078" s="4" t="s">
        <v>1</v>
      </c>
      <c r="AC1078" s="4" t="str">
        <f>""</f>
        <v/>
      </c>
      <c r="AD1078" s="4" t="str">
        <f>""</f>
        <v/>
      </c>
      <c r="AE1078" s="4" t="str">
        <f>""</f>
        <v/>
      </c>
      <c r="AF1078" s="4" t="str">
        <f>""</f>
        <v/>
      </c>
      <c r="AG1078" s="4" t="str">
        <f>""</f>
        <v/>
      </c>
      <c r="AH1078" s="4" t="str">
        <f>""</f>
        <v/>
      </c>
      <c r="AI1078" s="4" t="str">
        <f>""</f>
        <v/>
      </c>
      <c r="AJ1078" s="4" t="str">
        <f>""</f>
        <v/>
      </c>
      <c r="AK1078" s="4" t="str">
        <f>""</f>
        <v/>
      </c>
      <c r="AL1078" s="4" t="str">
        <f>""</f>
        <v/>
      </c>
      <c r="AM1078" s="4" t="str">
        <f>""</f>
        <v/>
      </c>
      <c r="AN1078" s="4" t="str">
        <f>""</f>
        <v/>
      </c>
      <c r="AO1078" s="4" t="str">
        <f>""</f>
        <v/>
      </c>
      <c r="AP1078" s="4" t="str">
        <f>""</f>
        <v/>
      </c>
      <c r="AQ1078" s="4" t="str">
        <f>""</f>
        <v/>
      </c>
      <c r="AR1078" s="4" t="str">
        <f>""</f>
        <v/>
      </c>
      <c r="AS1078" s="4" t="str">
        <f>""</f>
        <v/>
      </c>
    </row>
    <row r="1079" spans="1:45" x14ac:dyDescent="0.25">
      <c r="A1079" s="15"/>
      <c r="B1079" s="16"/>
      <c r="C1079" s="16"/>
      <c r="D1079" s="16"/>
      <c r="E1079" s="16"/>
      <c r="F1079" s="16"/>
      <c r="G1079" s="16"/>
      <c r="H1079" s="30" t="s">
        <v>25</v>
      </c>
      <c r="I1079" s="31" t="s">
        <v>26</v>
      </c>
      <c r="J1079" s="7" t="s">
        <v>44</v>
      </c>
      <c r="K1079" s="7" t="s">
        <v>45</v>
      </c>
      <c r="L1079" s="7" t="s">
        <v>46</v>
      </c>
      <c r="M1079" s="7" t="s">
        <v>47</v>
      </c>
      <c r="N1079" s="7" t="s">
        <v>48</v>
      </c>
      <c r="O1079" s="7" t="s">
        <v>49</v>
      </c>
      <c r="P1079" s="7" t="s">
        <v>50</v>
      </c>
      <c r="Q1079" s="7" t="s">
        <v>51</v>
      </c>
      <c r="R1079" s="7" t="s">
        <v>52</v>
      </c>
      <c r="S1079" s="7" t="s">
        <v>53</v>
      </c>
      <c r="T1079" s="7" t="s">
        <v>54</v>
      </c>
      <c r="U1079" s="7" t="s">
        <v>55</v>
      </c>
      <c r="X1079" s="4" t="str">
        <f>""</f>
        <v/>
      </c>
      <c r="Y1079" s="4" t="str">
        <f>""</f>
        <v/>
      </c>
      <c r="Z1079" s="4" t="str">
        <f>""</f>
        <v/>
      </c>
      <c r="AA1079" s="4" t="str">
        <f>""</f>
        <v/>
      </c>
      <c r="AB1079" s="4" t="str">
        <f>""</f>
        <v/>
      </c>
      <c r="AC1079" s="4" t="str">
        <f>""</f>
        <v/>
      </c>
      <c r="AD1079" s="4" t="str">
        <f>""</f>
        <v/>
      </c>
      <c r="AE1079" s="4" t="str">
        <f>""</f>
        <v/>
      </c>
      <c r="AF1079" s="4" t="str">
        <f>""</f>
        <v/>
      </c>
      <c r="AG1079" s="4" t="str">
        <f>""</f>
        <v/>
      </c>
      <c r="AH1079" s="4" t="str">
        <f>""</f>
        <v/>
      </c>
      <c r="AI1079" s="4" t="str">
        <f>""</f>
        <v/>
      </c>
      <c r="AJ1079" s="4" t="str">
        <f>""</f>
        <v/>
      </c>
      <c r="AK1079" s="4" t="str">
        <f>""</f>
        <v/>
      </c>
      <c r="AL1079" s="4" t="str">
        <f>""</f>
        <v/>
      </c>
      <c r="AM1079" s="4" t="str">
        <f>""</f>
        <v/>
      </c>
      <c r="AN1079" s="4" t="str">
        <f>""</f>
        <v/>
      </c>
      <c r="AO1079" s="4" t="str">
        <f>""</f>
        <v/>
      </c>
      <c r="AP1079" s="4" t="str">
        <f>""</f>
        <v/>
      </c>
      <c r="AQ1079" s="4" t="str">
        <f>""</f>
        <v/>
      </c>
      <c r="AR1079" s="4" t="str">
        <f>""</f>
        <v/>
      </c>
      <c r="AS1079" s="4" t="str">
        <f>""</f>
        <v/>
      </c>
    </row>
    <row r="1080" spans="1:45" x14ac:dyDescent="0.25">
      <c r="A1080" s="15"/>
      <c r="B1080" s="17"/>
      <c r="C1080" s="17"/>
      <c r="D1080" s="17"/>
      <c r="E1080" s="17"/>
      <c r="F1080" s="17"/>
      <c r="G1080" s="17"/>
      <c r="I1080" s="8" t="s">
        <v>39</v>
      </c>
      <c r="J1080" s="8">
        <v>10</v>
      </c>
      <c r="K1080" s="8">
        <v>0.2</v>
      </c>
      <c r="L1080" s="8">
        <v>0.2</v>
      </c>
      <c r="M1080" s="8">
        <v>10</v>
      </c>
      <c r="N1080" s="8">
        <v>3</v>
      </c>
      <c r="O1080" s="8">
        <v>2.5</v>
      </c>
      <c r="P1080" s="8"/>
      <c r="Q1080" s="8"/>
      <c r="R1080" s="8"/>
      <c r="S1080" s="8"/>
      <c r="T1080" s="8"/>
      <c r="U1080" s="8"/>
      <c r="X1080" s="4" t="str">
        <f>""</f>
        <v/>
      </c>
      <c r="Y1080" s="4" t="str">
        <f>""</f>
        <v/>
      </c>
      <c r="Z1080" s="4" t="str">
        <f>""</f>
        <v/>
      </c>
      <c r="AA1080" s="4" t="str">
        <f>""</f>
        <v/>
      </c>
      <c r="AB1080" s="4" t="str">
        <f>""</f>
        <v/>
      </c>
      <c r="AC1080" s="4" t="str">
        <f>""</f>
        <v/>
      </c>
      <c r="AD1080" s="4" t="str">
        <f>""</f>
        <v/>
      </c>
      <c r="AE1080" s="4" t="str">
        <f>""</f>
        <v/>
      </c>
      <c r="AF1080" s="4" t="str">
        <f>""</f>
        <v/>
      </c>
      <c r="AG1080" s="4" t="str">
        <f>""</f>
        <v/>
      </c>
      <c r="AH1080" s="4" t="str">
        <f>""</f>
        <v/>
      </c>
      <c r="AI1080" s="4" t="str">
        <f>""</f>
        <v/>
      </c>
      <c r="AJ1080" s="4" t="str">
        <f>""</f>
        <v/>
      </c>
      <c r="AK1080" s="4" t="str">
        <f>""</f>
        <v/>
      </c>
      <c r="AL1080" s="4" t="str">
        <f>""</f>
        <v/>
      </c>
      <c r="AM1080" s="4" t="str">
        <f>""</f>
        <v/>
      </c>
      <c r="AN1080" s="4" t="str">
        <f>""</f>
        <v/>
      </c>
      <c r="AO1080" s="4" t="str">
        <f>""</f>
        <v/>
      </c>
      <c r="AP1080" s="4" t="str">
        <f>""</f>
        <v/>
      </c>
      <c r="AQ1080" s="4" t="str">
        <f>""</f>
        <v/>
      </c>
      <c r="AR1080" s="4" t="str">
        <f>""</f>
        <v/>
      </c>
      <c r="AS1080" s="4" t="str">
        <f>""</f>
        <v/>
      </c>
    </row>
    <row r="1081" spans="1:45" x14ac:dyDescent="0.25">
      <c r="A1081" s="15"/>
      <c r="B1081" s="17"/>
      <c r="C1081" s="17"/>
      <c r="D1081" s="17"/>
      <c r="E1081" s="17"/>
      <c r="F1081" s="17"/>
      <c r="G1081" s="17"/>
      <c r="I1081" s="8" t="s">
        <v>40</v>
      </c>
      <c r="J1081" s="8">
        <v>1</v>
      </c>
      <c r="K1081" s="8">
        <f>4*$K$2</f>
        <v>0.04</v>
      </c>
      <c r="L1081" s="8">
        <f>4*$K$2</f>
        <v>0.04</v>
      </c>
      <c r="M1081" s="8">
        <v>1</v>
      </c>
      <c r="N1081" s="8">
        <v>0</v>
      </c>
      <c r="O1081" s="8"/>
      <c r="P1081" s="8"/>
      <c r="Q1081" s="8"/>
      <c r="R1081" s="8"/>
      <c r="S1081" s="8"/>
      <c r="T1081" s="8">
        <v>0</v>
      </c>
      <c r="U1081" s="8"/>
      <c r="X1081" s="4" t="str">
        <f>""</f>
        <v/>
      </c>
      <c r="Y1081" s="4" t="str">
        <f>""</f>
        <v/>
      </c>
      <c r="Z1081" s="4" t="str">
        <f>""</f>
        <v/>
      </c>
      <c r="AA1081" s="4" t="str">
        <f>""</f>
        <v/>
      </c>
      <c r="AB1081" s="4" t="str">
        <f>""</f>
        <v/>
      </c>
      <c r="AC1081" s="4" t="str">
        <f>""</f>
        <v/>
      </c>
      <c r="AD1081" s="4" t="str">
        <f>""</f>
        <v/>
      </c>
      <c r="AE1081" s="4" t="str">
        <f>""</f>
        <v/>
      </c>
      <c r="AF1081" s="4" t="str">
        <f>""</f>
        <v/>
      </c>
      <c r="AG1081" s="4" t="str">
        <f>""</f>
        <v/>
      </c>
      <c r="AH1081" s="4" t="str">
        <f>""</f>
        <v/>
      </c>
      <c r="AI1081" s="4" t="str">
        <f>""</f>
        <v/>
      </c>
      <c r="AJ1081" s="4" t="str">
        <f>""</f>
        <v/>
      </c>
      <c r="AK1081" s="4" t="str">
        <f>""</f>
        <v/>
      </c>
      <c r="AL1081" s="4" t="str">
        <f>""</f>
        <v/>
      </c>
      <c r="AM1081" s="4" t="str">
        <f>""</f>
        <v/>
      </c>
      <c r="AN1081" s="4" t="str">
        <f>""</f>
        <v/>
      </c>
      <c r="AO1081" s="4" t="str">
        <f>""</f>
        <v/>
      </c>
      <c r="AP1081" s="4" t="str">
        <f>""</f>
        <v/>
      </c>
      <c r="AQ1081" s="4" t="str">
        <f>""</f>
        <v/>
      </c>
      <c r="AR1081" s="4" t="str">
        <f>""</f>
        <v/>
      </c>
      <c r="AS1081" s="4" t="str">
        <f>""</f>
        <v/>
      </c>
    </row>
    <row r="1082" spans="1:45" x14ac:dyDescent="0.25">
      <c r="A1082" s="23" t="s">
        <v>41</v>
      </c>
      <c r="B1082" s="18" t="s">
        <v>62</v>
      </c>
      <c r="C1082" s="18">
        <v>220</v>
      </c>
      <c r="D1082" s="18">
        <v>300</v>
      </c>
      <c r="E1082" s="18" t="s">
        <v>190</v>
      </c>
      <c r="F1082" s="18">
        <v>1</v>
      </c>
      <c r="G1082" s="18" t="str">
        <f>B1082&amp;C1082&amp;D1082&amp;E1082&amp;F1082</f>
        <v>GEN220300TQ1</v>
      </c>
      <c r="H1082" s="4" t="s">
        <v>0</v>
      </c>
      <c r="I1082" s="4">
        <v>1</v>
      </c>
      <c r="J1082" s="4">
        <v>5</v>
      </c>
      <c r="K1082" s="4">
        <v>0.05</v>
      </c>
      <c r="L1082" s="4">
        <v>0.2</v>
      </c>
      <c r="M1082" s="4">
        <v>5</v>
      </c>
      <c r="N1082" s="4">
        <v>0</v>
      </c>
      <c r="O1082" s="4">
        <v>1</v>
      </c>
      <c r="P1082" s="4">
        <v>0.75</v>
      </c>
      <c r="Q1082" s="4">
        <v>0.4</v>
      </c>
      <c r="R1082" s="4">
        <v>0.22</v>
      </c>
      <c r="S1082" s="4">
        <v>0.1</v>
      </c>
      <c r="T1082" s="4">
        <v>0.11</v>
      </c>
      <c r="U1082" s="4">
        <v>0.62</v>
      </c>
      <c r="V1082" s="4" t="s">
        <v>1</v>
      </c>
      <c r="W1082" s="4" t="s">
        <v>1</v>
      </c>
      <c r="X1082" s="4" t="str">
        <f>""</f>
        <v/>
      </c>
      <c r="Y1082" s="4" t="str">
        <f>""</f>
        <v/>
      </c>
      <c r="Z1082" s="4" t="str">
        <f>""</f>
        <v/>
      </c>
      <c r="AA1082" s="4" t="str">
        <f>""</f>
        <v/>
      </c>
      <c r="AB1082" s="4" t="str">
        <f>""</f>
        <v/>
      </c>
      <c r="AC1082" s="4" t="str">
        <f>""</f>
        <v/>
      </c>
      <c r="AD1082" s="4" t="str">
        <f>""</f>
        <v/>
      </c>
      <c r="AE1082" s="4" t="str">
        <f>""</f>
        <v/>
      </c>
      <c r="AF1082" s="4" t="str">
        <f>""</f>
        <v/>
      </c>
      <c r="AG1082" s="4" t="str">
        <f>""</f>
        <v/>
      </c>
      <c r="AH1082" s="4" t="str">
        <f>""</f>
        <v/>
      </c>
      <c r="AI1082" s="4" t="str">
        <f>""</f>
        <v/>
      </c>
      <c r="AJ1082" s="4" t="str">
        <f>""</f>
        <v/>
      </c>
      <c r="AK1082" s="4" t="str">
        <f>""</f>
        <v/>
      </c>
      <c r="AL1082" s="4" t="str">
        <f>""</f>
        <v/>
      </c>
      <c r="AM1082" s="4" t="str">
        <f>""</f>
        <v/>
      </c>
      <c r="AN1082" s="4" t="str">
        <f>""</f>
        <v/>
      </c>
      <c r="AO1082" s="4" t="str">
        <f>""</f>
        <v/>
      </c>
      <c r="AP1082" s="4" t="str">
        <f>""</f>
        <v/>
      </c>
      <c r="AQ1082" s="4" t="str">
        <f>""</f>
        <v/>
      </c>
      <c r="AR1082" s="4" t="str">
        <f>""</f>
        <v/>
      </c>
      <c r="AS1082" s="4" t="str">
        <f>""</f>
        <v/>
      </c>
    </row>
    <row r="1083" spans="1:45" x14ac:dyDescent="0.25">
      <c r="A1083" s="15"/>
      <c r="B1083" s="16"/>
      <c r="C1083" s="16"/>
      <c r="D1083" s="16"/>
      <c r="E1083" s="16"/>
      <c r="F1083" s="16"/>
      <c r="G1083" s="16"/>
      <c r="H1083" s="14" t="s">
        <v>25</v>
      </c>
      <c r="I1083" s="7" t="s">
        <v>26</v>
      </c>
      <c r="J1083" s="7" t="s">
        <v>64</v>
      </c>
      <c r="K1083" s="7" t="s">
        <v>65</v>
      </c>
      <c r="L1083" s="7" t="s">
        <v>66</v>
      </c>
      <c r="M1083" s="7" t="s">
        <v>67</v>
      </c>
      <c r="N1083" s="7" t="s">
        <v>68</v>
      </c>
      <c r="O1083" s="7" t="s">
        <v>69</v>
      </c>
      <c r="P1083" s="7" t="s">
        <v>70</v>
      </c>
      <c r="Q1083" s="7" t="s">
        <v>71</v>
      </c>
      <c r="R1083" s="7" t="s">
        <v>72</v>
      </c>
      <c r="S1083" s="7" t="s">
        <v>73</v>
      </c>
      <c r="T1083" s="7" t="s">
        <v>74</v>
      </c>
      <c r="U1083" s="7" t="s">
        <v>75</v>
      </c>
      <c r="X1083" s="4" t="str">
        <f>""</f>
        <v/>
      </c>
      <c r="Y1083" s="4" t="str">
        <f>""</f>
        <v/>
      </c>
      <c r="Z1083" s="4" t="str">
        <f>""</f>
        <v/>
      </c>
      <c r="AA1083" s="4" t="str">
        <f>""</f>
        <v/>
      </c>
      <c r="AB1083" s="4" t="str">
        <f>""</f>
        <v/>
      </c>
      <c r="AC1083" s="4" t="str">
        <f>""</f>
        <v/>
      </c>
      <c r="AD1083" s="4" t="str">
        <f>""</f>
        <v/>
      </c>
      <c r="AE1083" s="4" t="str">
        <f>""</f>
        <v/>
      </c>
      <c r="AF1083" s="4" t="str">
        <f>""</f>
        <v/>
      </c>
      <c r="AG1083" s="4" t="str">
        <f>""</f>
        <v/>
      </c>
      <c r="AH1083" s="4" t="str">
        <f>""</f>
        <v/>
      </c>
      <c r="AI1083" s="4" t="str">
        <f>""</f>
        <v/>
      </c>
      <c r="AJ1083" s="4" t="str">
        <f>""</f>
        <v/>
      </c>
      <c r="AK1083" s="4" t="str">
        <f>""</f>
        <v/>
      </c>
      <c r="AL1083" s="4" t="str">
        <f>""</f>
        <v/>
      </c>
      <c r="AM1083" s="4" t="str">
        <f>""</f>
        <v/>
      </c>
      <c r="AN1083" s="4" t="str">
        <f>""</f>
        <v/>
      </c>
      <c r="AO1083" s="4" t="str">
        <f>""</f>
        <v/>
      </c>
      <c r="AP1083" s="4" t="str">
        <f>""</f>
        <v/>
      </c>
      <c r="AQ1083" s="4" t="str">
        <f>""</f>
        <v/>
      </c>
      <c r="AR1083" s="4" t="str">
        <f>""</f>
        <v/>
      </c>
      <c r="AS1083" s="4" t="str">
        <f>""</f>
        <v/>
      </c>
    </row>
    <row r="1084" spans="1:45" x14ac:dyDescent="0.25">
      <c r="A1084" s="15"/>
      <c r="B1084" s="17"/>
      <c r="C1084" s="17"/>
      <c r="D1084" s="17"/>
      <c r="E1084" s="17"/>
      <c r="F1084" s="17"/>
      <c r="G1084" s="17"/>
      <c r="I1084" s="8" t="s">
        <v>39</v>
      </c>
      <c r="J1084" s="8">
        <v>1</v>
      </c>
      <c r="K1084" s="8">
        <v>2</v>
      </c>
      <c r="L1084" s="8">
        <v>30</v>
      </c>
      <c r="M1084" s="8">
        <v>0.1</v>
      </c>
      <c r="N1084" s="8">
        <v>1</v>
      </c>
      <c r="O1084" s="8">
        <v>0.3</v>
      </c>
      <c r="P1084" s="8">
        <v>1</v>
      </c>
      <c r="Q1084" s="8">
        <v>1</v>
      </c>
      <c r="R1084" s="8">
        <v>30</v>
      </c>
      <c r="S1084" s="8">
        <v>1.5</v>
      </c>
      <c r="T1084" s="8">
        <v>0.5</v>
      </c>
      <c r="U1084" s="8">
        <v>0.15</v>
      </c>
      <c r="X1084" s="4" t="str">
        <f>""</f>
        <v/>
      </c>
      <c r="Y1084" s="4" t="str">
        <f>""</f>
        <v/>
      </c>
      <c r="Z1084" s="4" t="str">
        <f>""</f>
        <v/>
      </c>
      <c r="AA1084" s="4" t="str">
        <f>""</f>
        <v/>
      </c>
      <c r="AB1084" s="4" t="str">
        <f>""</f>
        <v/>
      </c>
      <c r="AC1084" s="4" t="str">
        <f>""</f>
        <v/>
      </c>
      <c r="AD1084" s="4" t="str">
        <f>""</f>
        <v/>
      </c>
      <c r="AE1084" s="4" t="str">
        <f>""</f>
        <v/>
      </c>
      <c r="AF1084" s="4" t="str">
        <f>""</f>
        <v/>
      </c>
      <c r="AG1084" s="4" t="str">
        <f>""</f>
        <v/>
      </c>
      <c r="AH1084" s="4" t="str">
        <f>""</f>
        <v/>
      </c>
      <c r="AI1084" s="4" t="str">
        <f>""</f>
        <v/>
      </c>
      <c r="AJ1084" s="4" t="str">
        <f>""</f>
        <v/>
      </c>
      <c r="AK1084" s="4" t="str">
        <f>""</f>
        <v/>
      </c>
      <c r="AL1084" s="4" t="str">
        <f>""</f>
        <v/>
      </c>
      <c r="AM1084" s="4" t="str">
        <f>""</f>
        <v/>
      </c>
      <c r="AN1084" s="4" t="str">
        <f>""</f>
        <v/>
      </c>
      <c r="AO1084" s="4" t="str">
        <f>""</f>
        <v/>
      </c>
      <c r="AP1084" s="4" t="str">
        <f>""</f>
        <v/>
      </c>
      <c r="AQ1084" s="4" t="str">
        <f>""</f>
        <v/>
      </c>
      <c r="AR1084" s="4" t="str">
        <f>""</f>
        <v/>
      </c>
      <c r="AS1084" s="4" t="str">
        <f>""</f>
        <v/>
      </c>
    </row>
    <row r="1085" spans="1:45" x14ac:dyDescent="0.25">
      <c r="A1085" s="15"/>
      <c r="B1085" s="17"/>
      <c r="C1085" s="17"/>
      <c r="D1085" s="17"/>
      <c r="E1085" s="17"/>
      <c r="F1085" s="17"/>
      <c r="G1085" s="17"/>
      <c r="I1085" s="8" t="s">
        <v>40</v>
      </c>
      <c r="J1085" s="8">
        <v>0</v>
      </c>
      <c r="K1085" s="8">
        <v>0</v>
      </c>
      <c r="L1085" s="8">
        <f>4*$K$2</f>
        <v>0.04</v>
      </c>
      <c r="M1085" s="8">
        <f>4*$K$2</f>
        <v>0.04</v>
      </c>
      <c r="N1085" s="8">
        <f>4*$K$2</f>
        <v>0.04</v>
      </c>
      <c r="O1085" s="8">
        <v>0</v>
      </c>
      <c r="P1085" s="8">
        <v>0</v>
      </c>
      <c r="Q1085" s="8">
        <v>0</v>
      </c>
      <c r="R1085" s="8">
        <v>0.5</v>
      </c>
      <c r="S1085" s="8">
        <v>0.8</v>
      </c>
      <c r="T1085" s="8">
        <v>0</v>
      </c>
      <c r="U1085" s="8">
        <v>0</v>
      </c>
      <c r="X1085" s="4" t="str">
        <f>""</f>
        <v/>
      </c>
      <c r="Y1085" s="4" t="str">
        <f>""</f>
        <v/>
      </c>
      <c r="Z1085" s="4" t="str">
        <f>""</f>
        <v/>
      </c>
      <c r="AA1085" s="4" t="str">
        <f>""</f>
        <v/>
      </c>
      <c r="AB1085" s="4" t="str">
        <f>""</f>
        <v/>
      </c>
      <c r="AC1085" s="4" t="str">
        <f>""</f>
        <v/>
      </c>
      <c r="AD1085" s="4" t="str">
        <f>""</f>
        <v/>
      </c>
      <c r="AE1085" s="4" t="str">
        <f>""</f>
        <v/>
      </c>
      <c r="AF1085" s="4" t="str">
        <f>""</f>
        <v/>
      </c>
      <c r="AG1085" s="4" t="str">
        <f>""</f>
        <v/>
      </c>
      <c r="AH1085" s="4" t="str">
        <f>""</f>
        <v/>
      </c>
      <c r="AI1085" s="4" t="str">
        <f>""</f>
        <v/>
      </c>
      <c r="AJ1085" s="4" t="str">
        <f>""</f>
        <v/>
      </c>
      <c r="AK1085" s="4" t="str">
        <f>""</f>
        <v/>
      </c>
      <c r="AL1085" s="4" t="str">
        <f>""</f>
        <v/>
      </c>
      <c r="AM1085" s="4" t="str">
        <f>""</f>
        <v/>
      </c>
      <c r="AN1085" s="4" t="str">
        <f>""</f>
        <v/>
      </c>
      <c r="AO1085" s="4" t="str">
        <f>""</f>
        <v/>
      </c>
      <c r="AP1085" s="4" t="str">
        <f>""</f>
        <v/>
      </c>
      <c r="AQ1085" s="4" t="str">
        <f>""</f>
        <v/>
      </c>
      <c r="AR1085" s="4" t="str">
        <f>""</f>
        <v/>
      </c>
      <c r="AS1085" s="4" t="str">
        <f>""</f>
        <v/>
      </c>
    </row>
    <row r="1086" spans="1:45" x14ac:dyDescent="0.25">
      <c r="A1086" s="23" t="s">
        <v>41</v>
      </c>
      <c r="B1086" s="18" t="s">
        <v>76</v>
      </c>
      <c r="C1086" s="18">
        <v>220</v>
      </c>
      <c r="D1086" s="18">
        <v>300</v>
      </c>
      <c r="E1086" s="18" t="s">
        <v>190</v>
      </c>
      <c r="F1086" s="18">
        <v>1</v>
      </c>
      <c r="G1086" s="18" t="str">
        <f>B1086&amp;C1086&amp;D1086&amp;E1086&amp;F1086</f>
        <v>GOV220300TQ1</v>
      </c>
      <c r="H1086" s="4" t="s">
        <v>6</v>
      </c>
      <c r="I1086" s="4">
        <v>1</v>
      </c>
      <c r="J1086" s="4">
        <v>0.03</v>
      </c>
      <c r="K1086" s="4">
        <v>0.18</v>
      </c>
      <c r="L1086" s="4">
        <v>6.64</v>
      </c>
      <c r="M1086" s="4">
        <v>0.05</v>
      </c>
      <c r="N1086" s="4">
        <v>0.5</v>
      </c>
      <c r="O1086" s="4">
        <v>0.15</v>
      </c>
      <c r="P1086" s="4">
        <v>1</v>
      </c>
      <c r="Q1086" s="4">
        <v>-1</v>
      </c>
      <c r="R1086" s="4">
        <v>1.66</v>
      </c>
      <c r="S1086" s="4">
        <v>1.41</v>
      </c>
      <c r="T1086" s="4">
        <v>0.499</v>
      </c>
      <c r="U1086" s="4">
        <v>0.06</v>
      </c>
      <c r="V1086" s="4" t="s">
        <v>1</v>
      </c>
      <c r="W1086" s="4" t="s">
        <v>1</v>
      </c>
      <c r="X1086" s="4" t="str">
        <f>""</f>
        <v/>
      </c>
      <c r="Y1086" s="4" t="str">
        <f>""</f>
        <v/>
      </c>
      <c r="Z1086" s="4" t="str">
        <f>""</f>
        <v/>
      </c>
      <c r="AA1086" s="4" t="str">
        <f>""</f>
        <v/>
      </c>
      <c r="AB1086" s="4" t="str">
        <f>""</f>
        <v/>
      </c>
      <c r="AC1086" s="4" t="str">
        <f>""</f>
        <v/>
      </c>
      <c r="AD1086" s="4" t="str">
        <f>""</f>
        <v/>
      </c>
      <c r="AE1086" s="4" t="str">
        <f>""</f>
        <v/>
      </c>
      <c r="AF1086" s="4" t="str">
        <f>""</f>
        <v/>
      </c>
      <c r="AG1086" s="4" t="str">
        <f>""</f>
        <v/>
      </c>
      <c r="AH1086" s="4" t="str">
        <f>""</f>
        <v/>
      </c>
      <c r="AI1086" s="4" t="str">
        <f>""</f>
        <v/>
      </c>
      <c r="AJ1086" s="4" t="str">
        <f>""</f>
        <v/>
      </c>
      <c r="AK1086" s="4" t="str">
        <f>""</f>
        <v/>
      </c>
      <c r="AL1086" s="4" t="str">
        <f>""</f>
        <v/>
      </c>
      <c r="AM1086" s="4" t="str">
        <f>""</f>
        <v/>
      </c>
      <c r="AN1086" s="4" t="str">
        <f>""</f>
        <v/>
      </c>
      <c r="AO1086" s="4" t="str">
        <f>""</f>
        <v/>
      </c>
      <c r="AP1086" s="4" t="str">
        <f>""</f>
        <v/>
      </c>
      <c r="AQ1086" s="4" t="str">
        <f>""</f>
        <v/>
      </c>
      <c r="AR1086" s="4" t="str">
        <f>""</f>
        <v/>
      </c>
      <c r="AS1086" s="4" t="str">
        <f>""</f>
        <v/>
      </c>
    </row>
    <row r="1087" spans="1:45" x14ac:dyDescent="0.25">
      <c r="A1087" s="15"/>
      <c r="B1087" s="16"/>
      <c r="C1087" s="16"/>
      <c r="D1087" s="16"/>
      <c r="E1087" s="16"/>
      <c r="F1087" s="16"/>
      <c r="G1087" s="16"/>
      <c r="H1087" s="14" t="s">
        <v>25</v>
      </c>
      <c r="I1087" s="7" t="s">
        <v>26</v>
      </c>
      <c r="J1087" s="7" t="s">
        <v>77</v>
      </c>
      <c r="K1087" s="7" t="s">
        <v>78</v>
      </c>
      <c r="L1087" s="7" t="s">
        <v>79</v>
      </c>
      <c r="M1087" s="7" t="s">
        <v>80</v>
      </c>
      <c r="N1087" s="7" t="s">
        <v>81</v>
      </c>
      <c r="O1087" s="7" t="s">
        <v>82</v>
      </c>
      <c r="P1087" s="7" t="s">
        <v>83</v>
      </c>
      <c r="Q1087" s="7" t="s">
        <v>84</v>
      </c>
      <c r="R1087" s="7" t="s">
        <v>85</v>
      </c>
      <c r="S1087" s="7" t="s">
        <v>86</v>
      </c>
      <c r="T1087" s="7" t="s">
        <v>87</v>
      </c>
      <c r="U1087" s="7" t="s">
        <v>88</v>
      </c>
      <c r="V1087" s="7" t="s">
        <v>89</v>
      </c>
      <c r="W1087" s="7" t="s">
        <v>90</v>
      </c>
      <c r="X1087" s="7" t="s">
        <v>91</v>
      </c>
      <c r="Y1087" s="7" t="s">
        <v>92</v>
      </c>
      <c r="Z1087" s="7" t="s">
        <v>93</v>
      </c>
      <c r="AA1087" s="7" t="s">
        <v>94</v>
      </c>
      <c r="AB1087" s="7" t="s">
        <v>95</v>
      </c>
      <c r="AC1087" s="7" t="s">
        <v>96</v>
      </c>
      <c r="AD1087" s="7" t="s">
        <v>97</v>
      </c>
      <c r="AE1087" s="7" t="s">
        <v>98</v>
      </c>
      <c r="AF1087" s="7" t="s">
        <v>99</v>
      </c>
      <c r="AI1087" s="4" t="str">
        <f>""</f>
        <v/>
      </c>
      <c r="AJ1087" s="4" t="str">
        <f>""</f>
        <v/>
      </c>
      <c r="AK1087" s="4" t="str">
        <f>""</f>
        <v/>
      </c>
      <c r="AL1087" s="4" t="str">
        <f>""</f>
        <v/>
      </c>
      <c r="AM1087" s="4" t="str">
        <f>""</f>
        <v/>
      </c>
      <c r="AN1087" s="4" t="str">
        <f>""</f>
        <v/>
      </c>
      <c r="AO1087" s="4" t="str">
        <f>""</f>
        <v/>
      </c>
      <c r="AP1087" s="4" t="str">
        <f>""</f>
        <v/>
      </c>
      <c r="AQ1087" s="4" t="str">
        <f>""</f>
        <v/>
      </c>
      <c r="AR1087" s="4" t="str">
        <f>""</f>
        <v/>
      </c>
      <c r="AS1087" s="4" t="str">
        <f>""</f>
        <v/>
      </c>
    </row>
    <row r="1088" spans="1:45" x14ac:dyDescent="0.25">
      <c r="A1088" s="15"/>
      <c r="B1088" s="17"/>
      <c r="C1088" s="17"/>
      <c r="D1088" s="17"/>
      <c r="E1088" s="17"/>
      <c r="F1088" s="17"/>
      <c r="G1088" s="17"/>
      <c r="I1088" s="8" t="s">
        <v>39</v>
      </c>
      <c r="J1088" s="8"/>
      <c r="K1088" s="8"/>
      <c r="L1088" s="8"/>
      <c r="M1088" s="8"/>
      <c r="N1088" s="8"/>
      <c r="O1088" s="8"/>
      <c r="P1088" s="8">
        <v>15</v>
      </c>
      <c r="Q1088" s="8">
        <v>15</v>
      </c>
      <c r="R1088" s="8"/>
      <c r="S1088" s="8">
        <v>15</v>
      </c>
      <c r="T1088" s="8">
        <v>15</v>
      </c>
      <c r="U1088" s="8"/>
      <c r="V1088" s="8"/>
      <c r="W1088" s="8"/>
      <c r="X1088" s="8">
        <v>2</v>
      </c>
      <c r="Y1088" s="8">
        <v>2</v>
      </c>
      <c r="Z1088" s="8"/>
      <c r="AA1088" s="8">
        <v>2</v>
      </c>
      <c r="AB1088" s="8">
        <v>2</v>
      </c>
      <c r="AC1088" s="8">
        <v>2</v>
      </c>
      <c r="AD1088" s="8">
        <v>2</v>
      </c>
      <c r="AE1088" s="8">
        <v>0.99</v>
      </c>
      <c r="AF1088" s="8">
        <v>0</v>
      </c>
      <c r="AI1088" s="4" t="str">
        <f>""</f>
        <v/>
      </c>
      <c r="AJ1088" s="4" t="str">
        <f>""</f>
        <v/>
      </c>
      <c r="AK1088" s="4" t="str">
        <f>""</f>
        <v/>
      </c>
      <c r="AL1088" s="4" t="str">
        <f>""</f>
        <v/>
      </c>
      <c r="AM1088" s="4" t="str">
        <f>""</f>
        <v/>
      </c>
      <c r="AN1088" s="4" t="str">
        <f>""</f>
        <v/>
      </c>
      <c r="AO1088" s="4" t="str">
        <f>""</f>
        <v/>
      </c>
      <c r="AP1088" s="4" t="str">
        <f>""</f>
        <v/>
      </c>
      <c r="AQ1088" s="4" t="str">
        <f>""</f>
        <v/>
      </c>
      <c r="AR1088" s="4" t="str">
        <f>""</f>
        <v/>
      </c>
      <c r="AS1088" s="4" t="str">
        <f>""</f>
        <v/>
      </c>
    </row>
    <row r="1089" spans="1:45" x14ac:dyDescent="0.25">
      <c r="A1089" s="15"/>
      <c r="B1089" s="17"/>
      <c r="C1089" s="17"/>
      <c r="D1089" s="17"/>
      <c r="E1089" s="17"/>
      <c r="F1089" s="17"/>
      <c r="G1089" s="17"/>
      <c r="I1089" s="8" t="s">
        <v>40</v>
      </c>
      <c r="J1089" s="8"/>
      <c r="K1089" s="8"/>
      <c r="L1089" s="8"/>
      <c r="M1089" s="8"/>
      <c r="N1089" s="8"/>
      <c r="O1089" s="8"/>
      <c r="P1089" s="8">
        <v>1.5</v>
      </c>
      <c r="Q1089" s="8">
        <v>1.5</v>
      </c>
      <c r="R1089" s="8">
        <f>2*$K$2</f>
        <v>0.02</v>
      </c>
      <c r="S1089" s="8">
        <v>1.5</v>
      </c>
      <c r="T1089" s="8">
        <v>1.5</v>
      </c>
      <c r="U1089" s="8">
        <f>2*$K$2</f>
        <v>0.02</v>
      </c>
      <c r="V1089" s="8"/>
      <c r="W1089" s="8"/>
      <c r="X1089" s="8">
        <f t="shared" ref="X1089:Y1089" si="132">2*$K$2</f>
        <v>0.02</v>
      </c>
      <c r="Y1089" s="8">
        <f t="shared" si="132"/>
        <v>0.02</v>
      </c>
      <c r="Z1089" s="8"/>
      <c r="AA1089" s="8">
        <f t="shared" ref="AA1089:AD1089" si="133">2*$K$2</f>
        <v>0.02</v>
      </c>
      <c r="AB1089" s="8">
        <f t="shared" si="133"/>
        <v>0.02</v>
      </c>
      <c r="AC1089" s="8">
        <f t="shared" si="133"/>
        <v>0.02</v>
      </c>
      <c r="AD1089" s="8">
        <f t="shared" si="133"/>
        <v>0.02</v>
      </c>
      <c r="AE1089" s="8">
        <v>0</v>
      </c>
      <c r="AF1089" s="8">
        <v>-0.3</v>
      </c>
      <c r="AI1089" s="4" t="str">
        <f>""</f>
        <v/>
      </c>
      <c r="AJ1089" s="4" t="str">
        <f>""</f>
        <v/>
      </c>
      <c r="AK1089" s="4" t="str">
        <f>""</f>
        <v/>
      </c>
      <c r="AL1089" s="4" t="str">
        <f>""</f>
        <v/>
      </c>
      <c r="AM1089" s="4" t="str">
        <f>""</f>
        <v/>
      </c>
      <c r="AN1089" s="4" t="str">
        <f>""</f>
        <v/>
      </c>
      <c r="AO1089" s="4" t="str">
        <f>""</f>
        <v/>
      </c>
      <c r="AP1089" s="4" t="str">
        <f>""</f>
        <v/>
      </c>
      <c r="AQ1089" s="4" t="str">
        <f>""</f>
        <v/>
      </c>
      <c r="AR1089" s="4" t="str">
        <f>""</f>
        <v/>
      </c>
      <c r="AS1089" s="4" t="str">
        <f>""</f>
        <v/>
      </c>
    </row>
    <row r="1090" spans="1:45" x14ac:dyDescent="0.25">
      <c r="A1090" s="24" t="s">
        <v>41</v>
      </c>
      <c r="B1090" s="18" t="s">
        <v>100</v>
      </c>
      <c r="C1090" s="18">
        <v>220</v>
      </c>
      <c r="D1090" s="18">
        <v>300</v>
      </c>
      <c r="E1090" s="18" t="s">
        <v>190</v>
      </c>
      <c r="F1090" s="18">
        <v>1</v>
      </c>
      <c r="G1090" s="18" t="str">
        <f>B1090&amp;C1090&amp;D1090&amp;E1090&amp;F1090</f>
        <v>PSS220300TQ1</v>
      </c>
      <c r="H1090" s="4" t="s">
        <v>9</v>
      </c>
      <c r="I1090" s="4">
        <v>1</v>
      </c>
      <c r="J1090" s="4">
        <v>1</v>
      </c>
      <c r="K1090" s="4">
        <v>0</v>
      </c>
      <c r="L1090" s="4">
        <v>3</v>
      </c>
      <c r="M1090" s="4">
        <v>0</v>
      </c>
      <c r="N1090" s="4">
        <v>5</v>
      </c>
      <c r="O1090" s="4">
        <v>1</v>
      </c>
      <c r="P1090" s="4">
        <v>2.5</v>
      </c>
      <c r="Q1090" s="4">
        <v>2.5</v>
      </c>
      <c r="R1090" s="4">
        <v>0</v>
      </c>
      <c r="S1090" s="4">
        <v>2.5</v>
      </c>
      <c r="T1090" s="4">
        <v>0</v>
      </c>
      <c r="U1090" s="4">
        <v>2.5</v>
      </c>
      <c r="V1090" s="4">
        <v>0.39</v>
      </c>
      <c r="W1090" s="4">
        <v>1</v>
      </c>
      <c r="X1090" s="4">
        <v>0</v>
      </c>
      <c r="Y1090" s="4">
        <v>0.1</v>
      </c>
      <c r="Z1090" s="4">
        <v>6.5</v>
      </c>
      <c r="AA1090" s="4">
        <v>0.44</v>
      </c>
      <c r="AB1090" s="4">
        <v>0.08</v>
      </c>
      <c r="AC1090" s="4">
        <v>0.2</v>
      </c>
      <c r="AD1090" s="4">
        <v>0.98</v>
      </c>
      <c r="AE1090" s="4">
        <v>0.1</v>
      </c>
      <c r="AF1090" s="4">
        <v>-0.1</v>
      </c>
      <c r="AG1090" s="4" t="s">
        <v>1</v>
      </c>
      <c r="AH1090" s="4" t="s">
        <v>1</v>
      </c>
      <c r="AI1090" s="4" t="str">
        <f>""</f>
        <v/>
      </c>
      <c r="AJ1090" s="4" t="str">
        <f>""</f>
        <v/>
      </c>
      <c r="AK1090" s="4" t="str">
        <f>""</f>
        <v/>
      </c>
      <c r="AL1090" s="4" t="str">
        <f>""</f>
        <v/>
      </c>
      <c r="AM1090" s="4" t="str">
        <f>""</f>
        <v/>
      </c>
      <c r="AN1090" s="4" t="str">
        <f>""</f>
        <v/>
      </c>
      <c r="AO1090" s="4" t="str">
        <f>""</f>
        <v/>
      </c>
      <c r="AP1090" s="4" t="str">
        <f>""</f>
        <v/>
      </c>
      <c r="AQ1090" s="4" t="str">
        <f>""</f>
        <v/>
      </c>
      <c r="AR1090" s="4" t="str">
        <f>""</f>
        <v/>
      </c>
      <c r="AS1090" s="4" t="str">
        <f>""</f>
        <v/>
      </c>
    </row>
    <row r="1091" spans="1:45" x14ac:dyDescent="0.25">
      <c r="AC1091" s="4" t="str">
        <f>""</f>
        <v/>
      </c>
      <c r="AD1091" s="4" t="str">
        <f>""</f>
        <v/>
      </c>
      <c r="AE1091" s="4" t="str">
        <f>""</f>
        <v/>
      </c>
      <c r="AF1091" s="4" t="str">
        <f>""</f>
        <v/>
      </c>
      <c r="AG1091" s="4" t="str">
        <f>""</f>
        <v/>
      </c>
      <c r="AH1091" s="4" t="str">
        <f>""</f>
        <v/>
      </c>
      <c r="AI1091" s="4" t="str">
        <f>""</f>
        <v/>
      </c>
      <c r="AJ1091" s="4" t="str">
        <f>""</f>
        <v/>
      </c>
      <c r="AK1091" s="4" t="str">
        <f>""</f>
        <v/>
      </c>
      <c r="AL1091" s="4" t="str">
        <f>""</f>
        <v/>
      </c>
      <c r="AM1091" s="4" t="str">
        <f>""</f>
        <v/>
      </c>
      <c r="AN1091" s="4" t="str">
        <f>""</f>
        <v/>
      </c>
      <c r="AO1091" s="4" t="str">
        <f>""</f>
        <v/>
      </c>
      <c r="AP1091" s="4" t="str">
        <f>""</f>
        <v/>
      </c>
      <c r="AQ1091" s="4" t="str">
        <f>""</f>
        <v/>
      </c>
      <c r="AR1091" s="4" t="str">
        <f>""</f>
        <v/>
      </c>
      <c r="AS1091" s="4" t="str">
        <f>""</f>
        <v/>
      </c>
    </row>
    <row r="1092" spans="1:45" x14ac:dyDescent="0.25">
      <c r="A1092" s="27" t="s">
        <v>191</v>
      </c>
      <c r="B1092" s="9"/>
      <c r="C1092" s="9"/>
      <c r="D1092" s="9"/>
      <c r="E1092" s="9"/>
      <c r="F1092" s="9"/>
      <c r="G1092" s="16"/>
      <c r="H1092" s="14" t="s">
        <v>25</v>
      </c>
      <c r="I1092" s="7" t="s">
        <v>26</v>
      </c>
      <c r="J1092" s="7" t="s">
        <v>103</v>
      </c>
      <c r="K1092" s="7" t="s">
        <v>104</v>
      </c>
      <c r="L1092" s="7" t="s">
        <v>105</v>
      </c>
      <c r="M1092" s="7" t="s">
        <v>106</v>
      </c>
      <c r="N1092" s="7" t="s">
        <v>107</v>
      </c>
      <c r="O1092" s="7" t="s">
        <v>108</v>
      </c>
      <c r="P1092" s="7" t="s">
        <v>109</v>
      </c>
      <c r="Q1092" s="7" t="s">
        <v>110</v>
      </c>
      <c r="R1092" s="7" t="s">
        <v>111</v>
      </c>
      <c r="S1092" s="7" t="s">
        <v>112</v>
      </c>
      <c r="T1092" s="7" t="s">
        <v>113</v>
      </c>
      <c r="U1092" s="7" t="s">
        <v>114</v>
      </c>
      <c r="V1092" s="7" t="s">
        <v>115</v>
      </c>
      <c r="W1092" s="7" t="s">
        <v>116</v>
      </c>
      <c r="X1092" s="7" t="s">
        <v>117</v>
      </c>
      <c r="Y1092" s="7" t="s">
        <v>118</v>
      </c>
      <c r="Z1092" s="7" t="s">
        <v>119</v>
      </c>
      <c r="AC1092" s="4" t="str">
        <f>""</f>
        <v/>
      </c>
      <c r="AD1092" s="4" t="str">
        <f>""</f>
        <v/>
      </c>
      <c r="AE1092" s="4" t="str">
        <f>""</f>
        <v/>
      </c>
      <c r="AF1092" s="4" t="str">
        <f>""</f>
        <v/>
      </c>
      <c r="AG1092" s="4" t="str">
        <f>""</f>
        <v/>
      </c>
      <c r="AH1092" s="4" t="str">
        <f>""</f>
        <v/>
      </c>
      <c r="AI1092" s="4" t="str">
        <f>""</f>
        <v/>
      </c>
      <c r="AJ1092" s="4" t="str">
        <f>""</f>
        <v/>
      </c>
      <c r="AK1092" s="4" t="str">
        <f>""</f>
        <v/>
      </c>
      <c r="AL1092" s="4" t="str">
        <f>""</f>
        <v/>
      </c>
      <c r="AM1092" s="4" t="str">
        <f>""</f>
        <v/>
      </c>
      <c r="AN1092" s="4" t="str">
        <f>""</f>
        <v/>
      </c>
      <c r="AO1092" s="4" t="str">
        <f>""</f>
        <v/>
      </c>
      <c r="AP1092" s="4" t="str">
        <f>""</f>
        <v/>
      </c>
      <c r="AQ1092" s="4" t="str">
        <f>""</f>
        <v/>
      </c>
      <c r="AR1092" s="4" t="str">
        <f>""</f>
        <v/>
      </c>
      <c r="AS1092" s="4" t="str">
        <f>""</f>
        <v/>
      </c>
    </row>
    <row r="1093" spans="1:45" x14ac:dyDescent="0.25">
      <c r="A1093" s="25"/>
      <c r="B1093" s="10"/>
      <c r="C1093" s="10"/>
      <c r="D1093" s="10"/>
      <c r="E1093" s="10"/>
      <c r="F1093" s="10"/>
      <c r="G1093" s="17"/>
      <c r="I1093" s="8" t="s">
        <v>39</v>
      </c>
      <c r="J1093" s="8">
        <v>0.5</v>
      </c>
      <c r="K1093" s="8">
        <v>75</v>
      </c>
      <c r="L1093" s="8">
        <v>75</v>
      </c>
      <c r="M1093" s="8">
        <v>10</v>
      </c>
      <c r="N1093" s="8">
        <v>0</v>
      </c>
      <c r="O1093" s="8">
        <v>1</v>
      </c>
      <c r="P1093" s="8">
        <v>1.2</v>
      </c>
      <c r="Q1093" s="8">
        <v>18</v>
      </c>
      <c r="R1093" s="8">
        <v>118</v>
      </c>
      <c r="S1093" s="8">
        <v>0</v>
      </c>
      <c r="T1093" s="8">
        <v>1.1000000000000001</v>
      </c>
      <c r="U1093" s="8">
        <v>10</v>
      </c>
      <c r="V1093" s="8">
        <v>1.1000000000000001</v>
      </c>
      <c r="W1093" s="8">
        <v>20</v>
      </c>
      <c r="X1093" s="8">
        <v>1</v>
      </c>
      <c r="Y1093" s="8">
        <v>0.5</v>
      </c>
      <c r="Z1093" s="8">
        <v>90</v>
      </c>
      <c r="AC1093" s="4" t="str">
        <f>""</f>
        <v/>
      </c>
      <c r="AD1093" s="4" t="str">
        <f>""</f>
        <v/>
      </c>
      <c r="AE1093" s="4" t="str">
        <f>""</f>
        <v/>
      </c>
      <c r="AF1093" s="4" t="str">
        <f>""</f>
        <v/>
      </c>
      <c r="AG1093" s="4" t="str">
        <f>""</f>
        <v/>
      </c>
      <c r="AH1093" s="4" t="str">
        <f>""</f>
        <v/>
      </c>
      <c r="AI1093" s="4" t="str">
        <f>""</f>
        <v/>
      </c>
      <c r="AJ1093" s="4" t="str">
        <f>""</f>
        <v/>
      </c>
      <c r="AK1093" s="4" t="str">
        <f>""</f>
        <v/>
      </c>
      <c r="AL1093" s="4" t="str">
        <f>""</f>
        <v/>
      </c>
      <c r="AM1093" s="4" t="str">
        <f>""</f>
        <v/>
      </c>
      <c r="AN1093" s="4" t="str">
        <f>""</f>
        <v/>
      </c>
      <c r="AO1093" s="4" t="str">
        <f>""</f>
        <v/>
      </c>
      <c r="AP1093" s="4" t="str">
        <f>""</f>
        <v/>
      </c>
      <c r="AQ1093" s="4" t="str">
        <f>""</f>
        <v/>
      </c>
      <c r="AR1093" s="4" t="str">
        <f>""</f>
        <v/>
      </c>
      <c r="AS1093" s="4" t="str">
        <f>""</f>
        <v/>
      </c>
    </row>
    <row r="1094" spans="1:45" x14ac:dyDescent="0.25">
      <c r="A1094" s="25"/>
      <c r="B1094" s="10"/>
      <c r="C1094" s="10"/>
      <c r="D1094" s="10"/>
      <c r="E1094" s="10"/>
      <c r="F1094" s="10"/>
      <c r="G1094" s="17"/>
      <c r="I1094" s="9" t="s">
        <v>40</v>
      </c>
      <c r="J1094" s="8">
        <v>0</v>
      </c>
      <c r="K1094" s="8">
        <v>0</v>
      </c>
      <c r="L1094" s="8">
        <v>0</v>
      </c>
      <c r="M1094" s="8">
        <v>0.8</v>
      </c>
      <c r="N1094" s="8">
        <v>-6</v>
      </c>
      <c r="O1094" s="8">
        <v>0</v>
      </c>
      <c r="P1094" s="8">
        <v>0</v>
      </c>
      <c r="Q1094" s="8">
        <v>0</v>
      </c>
      <c r="R1094" s="8">
        <v>0.8</v>
      </c>
      <c r="S1094" s="8">
        <v>-118</v>
      </c>
      <c r="T1094" s="8">
        <v>0</v>
      </c>
      <c r="U1094" s="8">
        <v>1</v>
      </c>
      <c r="V1094" s="8">
        <v>0</v>
      </c>
      <c r="W1094" s="8">
        <v>1</v>
      </c>
      <c r="X1094" s="8">
        <v>0</v>
      </c>
      <c r="Y1094" s="8">
        <v>0</v>
      </c>
      <c r="Z1094" s="8">
        <v>-90</v>
      </c>
      <c r="AC1094" s="4" t="str">
        <f>""</f>
        <v/>
      </c>
      <c r="AD1094" s="4" t="str">
        <f>""</f>
        <v/>
      </c>
      <c r="AE1094" s="4" t="str">
        <f>""</f>
        <v/>
      </c>
      <c r="AF1094" s="4" t="str">
        <f>""</f>
        <v/>
      </c>
      <c r="AG1094" s="4" t="str">
        <f>""</f>
        <v/>
      </c>
      <c r="AH1094" s="4" t="str">
        <f>""</f>
        <v/>
      </c>
      <c r="AI1094" s="4" t="str">
        <f>""</f>
        <v/>
      </c>
      <c r="AJ1094" s="4" t="str">
        <f>""</f>
        <v/>
      </c>
      <c r="AK1094" s="4" t="str">
        <f>""</f>
        <v/>
      </c>
      <c r="AL1094" s="4" t="str">
        <f>""</f>
        <v/>
      </c>
      <c r="AM1094" s="4" t="str">
        <f>""</f>
        <v/>
      </c>
      <c r="AN1094" s="4" t="str">
        <f>""</f>
        <v/>
      </c>
      <c r="AO1094" s="4" t="str">
        <f>""</f>
        <v/>
      </c>
      <c r="AP1094" s="4" t="str">
        <f>""</f>
        <v/>
      </c>
      <c r="AQ1094" s="4" t="str">
        <f>""</f>
        <v/>
      </c>
      <c r="AR1094" s="4" t="str">
        <f>""</f>
        <v/>
      </c>
      <c r="AS1094" s="4" t="str">
        <f>""</f>
        <v/>
      </c>
    </row>
    <row r="1095" spans="1:45" x14ac:dyDescent="0.25">
      <c r="A1095" s="22" t="s">
        <v>41</v>
      </c>
      <c r="B1095" s="18" t="s">
        <v>42</v>
      </c>
      <c r="C1095" s="18">
        <v>20</v>
      </c>
      <c r="D1095" s="18">
        <v>265</v>
      </c>
      <c r="E1095" s="18" t="s">
        <v>120</v>
      </c>
      <c r="F1095" s="18">
        <v>1</v>
      </c>
      <c r="G1095" s="18" t="str">
        <f>B1095&amp;C1095&amp;D1095&amp;E1095&amp;F1095</f>
        <v>AVR20265ND1</v>
      </c>
      <c r="H1095" s="4" t="s">
        <v>3</v>
      </c>
      <c r="I1095" s="4">
        <v>1</v>
      </c>
      <c r="J1095" s="4">
        <v>0</v>
      </c>
      <c r="K1095" s="4">
        <v>10.75</v>
      </c>
      <c r="L1095" s="4">
        <v>10.75</v>
      </c>
      <c r="M1095" s="4">
        <v>5</v>
      </c>
      <c r="N1095" s="4">
        <v>-0.87</v>
      </c>
      <c r="O1095" s="4">
        <v>0</v>
      </c>
      <c r="P1095" s="4">
        <v>1</v>
      </c>
      <c r="Q1095" s="4">
        <v>0</v>
      </c>
      <c r="R1095" s="4">
        <v>99</v>
      </c>
      <c r="S1095" s="4">
        <v>-99</v>
      </c>
      <c r="T1095" s="4">
        <v>0</v>
      </c>
      <c r="U1095" s="4">
        <v>9.3000000000000007</v>
      </c>
      <c r="V1095" s="4">
        <v>0</v>
      </c>
      <c r="W1095" s="4">
        <v>11.63</v>
      </c>
      <c r="X1095" s="4">
        <v>0.113</v>
      </c>
      <c r="Y1095" s="4">
        <v>0.124</v>
      </c>
      <c r="Z1095" s="4">
        <v>0</v>
      </c>
      <c r="AA1095" s="4" t="s">
        <v>1</v>
      </c>
      <c r="AB1095" s="4" t="s">
        <v>1</v>
      </c>
      <c r="AC1095" s="4" t="str">
        <f>""</f>
        <v/>
      </c>
      <c r="AD1095" s="4" t="str">
        <f>""</f>
        <v/>
      </c>
      <c r="AE1095" s="4" t="str">
        <f>""</f>
        <v/>
      </c>
      <c r="AF1095" s="4" t="str">
        <f>""</f>
        <v/>
      </c>
      <c r="AG1095" s="4" t="str">
        <f>""</f>
        <v/>
      </c>
      <c r="AH1095" s="4" t="str">
        <f>""</f>
        <v/>
      </c>
      <c r="AI1095" s="4" t="str">
        <f>""</f>
        <v/>
      </c>
      <c r="AJ1095" s="4" t="str">
        <f>""</f>
        <v/>
      </c>
      <c r="AK1095" s="4" t="str">
        <f>""</f>
        <v/>
      </c>
      <c r="AL1095" s="4" t="str">
        <f>""</f>
        <v/>
      </c>
      <c r="AM1095" s="4" t="str">
        <f>""</f>
        <v/>
      </c>
      <c r="AN1095" s="4" t="str">
        <f>""</f>
        <v/>
      </c>
      <c r="AO1095" s="4" t="str">
        <f>""</f>
        <v/>
      </c>
      <c r="AP1095" s="4" t="str">
        <f>""</f>
        <v/>
      </c>
      <c r="AQ1095" s="4" t="str">
        <f>""</f>
        <v/>
      </c>
      <c r="AR1095" s="4" t="str">
        <f>""</f>
        <v/>
      </c>
      <c r="AS1095" s="4" t="str">
        <f>""</f>
        <v/>
      </c>
    </row>
    <row r="1096" spans="1:45" x14ac:dyDescent="0.25">
      <c r="A1096" s="15"/>
      <c r="B1096" s="16"/>
      <c r="C1096" s="16"/>
      <c r="D1096" s="16"/>
      <c r="E1096" s="16"/>
      <c r="F1096" s="16"/>
      <c r="G1096" s="16"/>
      <c r="H1096" s="30" t="s">
        <v>25</v>
      </c>
      <c r="I1096" s="31" t="s">
        <v>26</v>
      </c>
      <c r="J1096" s="7" t="s">
        <v>44</v>
      </c>
      <c r="K1096" s="7" t="s">
        <v>45</v>
      </c>
      <c r="L1096" s="7" t="s">
        <v>46</v>
      </c>
      <c r="M1096" s="7" t="s">
        <v>46</v>
      </c>
      <c r="N1096" s="7" t="s">
        <v>47</v>
      </c>
      <c r="O1096" s="7" t="s">
        <v>48</v>
      </c>
      <c r="P1096" s="7" t="s">
        <v>49</v>
      </c>
      <c r="Q1096" s="7" t="s">
        <v>50</v>
      </c>
      <c r="R1096" s="7" t="s">
        <v>51</v>
      </c>
      <c r="S1096" s="7" t="s">
        <v>121</v>
      </c>
      <c r="T1096" s="7" t="s">
        <v>52</v>
      </c>
      <c r="U1096" s="7" t="s">
        <v>53</v>
      </c>
      <c r="V1096" s="7" t="s">
        <v>54</v>
      </c>
      <c r="W1096" s="7" t="s">
        <v>55</v>
      </c>
      <c r="Z1096" s="4" t="str">
        <f>""</f>
        <v/>
      </c>
      <c r="AA1096" s="4" t="str">
        <f>""</f>
        <v/>
      </c>
      <c r="AB1096" s="4" t="str">
        <f>""</f>
        <v/>
      </c>
      <c r="AC1096" s="4" t="str">
        <f>""</f>
        <v/>
      </c>
      <c r="AD1096" s="4" t="str">
        <f>""</f>
        <v/>
      </c>
      <c r="AE1096" s="4" t="str">
        <f>""</f>
        <v/>
      </c>
      <c r="AF1096" s="4" t="str">
        <f>""</f>
        <v/>
      </c>
      <c r="AG1096" s="4" t="str">
        <f>""</f>
        <v/>
      </c>
      <c r="AH1096" s="4" t="str">
        <f>""</f>
        <v/>
      </c>
      <c r="AI1096" s="4" t="str">
        <f>""</f>
        <v/>
      </c>
      <c r="AJ1096" s="4" t="str">
        <f>""</f>
        <v/>
      </c>
      <c r="AK1096" s="4" t="str">
        <f>""</f>
        <v/>
      </c>
      <c r="AL1096" s="4" t="str">
        <f>""</f>
        <v/>
      </c>
      <c r="AM1096" s="4" t="str">
        <f>""</f>
        <v/>
      </c>
      <c r="AN1096" s="4" t="str">
        <f>""</f>
        <v/>
      </c>
      <c r="AO1096" s="4" t="str">
        <f>""</f>
        <v/>
      </c>
      <c r="AP1096" s="4" t="str">
        <f>""</f>
        <v/>
      </c>
      <c r="AQ1096" s="4" t="str">
        <f>""</f>
        <v/>
      </c>
      <c r="AR1096" s="4" t="str">
        <f>""</f>
        <v/>
      </c>
      <c r="AS1096" s="4" t="str">
        <f>""</f>
        <v/>
      </c>
    </row>
    <row r="1097" spans="1:45" x14ac:dyDescent="0.25">
      <c r="A1097" s="15"/>
      <c r="B1097" s="17"/>
      <c r="C1097" s="17"/>
      <c r="D1097" s="17"/>
      <c r="E1097" s="17"/>
      <c r="F1097" s="17"/>
      <c r="G1097" s="17"/>
      <c r="I1097" s="8" t="s">
        <v>39</v>
      </c>
      <c r="J1097" s="8">
        <v>10</v>
      </c>
      <c r="K1097" s="8">
        <v>0.2</v>
      </c>
      <c r="L1097" s="8">
        <v>0.2</v>
      </c>
      <c r="M1097" s="8">
        <v>0.2</v>
      </c>
      <c r="N1097" s="8">
        <v>10</v>
      </c>
      <c r="O1097" s="8">
        <v>3</v>
      </c>
      <c r="P1097" s="8">
        <v>2.5</v>
      </c>
      <c r="Q1097" s="8"/>
      <c r="R1097" s="8"/>
      <c r="S1097" s="8"/>
      <c r="T1097" s="8"/>
      <c r="U1097" s="8"/>
      <c r="V1097" s="8"/>
      <c r="W1097" s="8"/>
      <c r="Z1097" s="4" t="str">
        <f>""</f>
        <v/>
      </c>
      <c r="AA1097" s="4" t="str">
        <f>""</f>
        <v/>
      </c>
      <c r="AB1097" s="4" t="str">
        <f>""</f>
        <v/>
      </c>
      <c r="AC1097" s="4" t="str">
        <f>""</f>
        <v/>
      </c>
      <c r="AD1097" s="4" t="str">
        <f>""</f>
        <v/>
      </c>
      <c r="AE1097" s="4" t="str">
        <f>""</f>
        <v/>
      </c>
      <c r="AF1097" s="4" t="str">
        <f>""</f>
        <v/>
      </c>
      <c r="AG1097" s="4" t="str">
        <f>""</f>
        <v/>
      </c>
      <c r="AH1097" s="4" t="str">
        <f>""</f>
        <v/>
      </c>
      <c r="AI1097" s="4" t="str">
        <f>""</f>
        <v/>
      </c>
      <c r="AJ1097" s="4" t="str">
        <f>""</f>
        <v/>
      </c>
      <c r="AK1097" s="4" t="str">
        <f>""</f>
        <v/>
      </c>
      <c r="AL1097" s="4" t="str">
        <f>""</f>
        <v/>
      </c>
      <c r="AM1097" s="4" t="str">
        <f>""</f>
        <v/>
      </c>
      <c r="AN1097" s="4" t="str">
        <f>""</f>
        <v/>
      </c>
      <c r="AO1097" s="4" t="str">
        <f>""</f>
        <v/>
      </c>
      <c r="AP1097" s="4" t="str">
        <f>""</f>
        <v/>
      </c>
      <c r="AQ1097" s="4" t="str">
        <f>""</f>
        <v/>
      </c>
      <c r="AR1097" s="4" t="str">
        <f>""</f>
        <v/>
      </c>
      <c r="AS1097" s="4" t="str">
        <f>""</f>
        <v/>
      </c>
    </row>
    <row r="1098" spans="1:45" x14ac:dyDescent="0.25">
      <c r="A1098" s="15"/>
      <c r="B1098" s="17"/>
      <c r="C1098" s="17"/>
      <c r="D1098" s="17"/>
      <c r="E1098" s="17"/>
      <c r="F1098" s="17"/>
      <c r="G1098" s="17"/>
      <c r="I1098" s="8" t="s">
        <v>40</v>
      </c>
      <c r="J1098" s="8">
        <v>1</v>
      </c>
      <c r="K1098" s="8">
        <f>4*$K$2</f>
        <v>0.04</v>
      </c>
      <c r="L1098" s="8">
        <f>4*$K$2</f>
        <v>0.04</v>
      </c>
      <c r="M1098" s="8">
        <f>4*$K$2</f>
        <v>0.04</v>
      </c>
      <c r="N1098" s="8">
        <v>1</v>
      </c>
      <c r="O1098" s="8">
        <v>0</v>
      </c>
      <c r="P1098" s="8"/>
      <c r="Q1098" s="8"/>
      <c r="R1098" s="8"/>
      <c r="S1098" s="8"/>
      <c r="T1098" s="8"/>
      <c r="U1098" s="8"/>
      <c r="V1098" s="8">
        <v>0</v>
      </c>
      <c r="W1098" s="8"/>
      <c r="Z1098" s="4" t="str">
        <f>""</f>
        <v/>
      </c>
      <c r="AA1098" s="4" t="str">
        <f>""</f>
        <v/>
      </c>
      <c r="AB1098" s="4" t="str">
        <f>""</f>
        <v/>
      </c>
      <c r="AC1098" s="4" t="str">
        <f>""</f>
        <v/>
      </c>
      <c r="AD1098" s="4" t="str">
        <f>""</f>
        <v/>
      </c>
      <c r="AE1098" s="4" t="str">
        <f>""</f>
        <v/>
      </c>
      <c r="AF1098" s="4" t="str">
        <f>""</f>
        <v/>
      </c>
      <c r="AG1098" s="4" t="str">
        <f>""</f>
        <v/>
      </c>
      <c r="AH1098" s="4" t="str">
        <f>""</f>
        <v/>
      </c>
      <c r="AI1098" s="4" t="str">
        <f>""</f>
        <v/>
      </c>
      <c r="AJ1098" s="4" t="str">
        <f>""</f>
        <v/>
      </c>
      <c r="AK1098" s="4" t="str">
        <f>""</f>
        <v/>
      </c>
      <c r="AL1098" s="4" t="str">
        <f>""</f>
        <v/>
      </c>
      <c r="AM1098" s="4" t="str">
        <f>""</f>
        <v/>
      </c>
      <c r="AN1098" s="4" t="str">
        <f>""</f>
        <v/>
      </c>
      <c r="AO1098" s="4" t="str">
        <f>""</f>
        <v/>
      </c>
      <c r="AP1098" s="4" t="str">
        <f>""</f>
        <v/>
      </c>
      <c r="AQ1098" s="4" t="str">
        <f>""</f>
        <v/>
      </c>
      <c r="AR1098" s="4" t="str">
        <f>""</f>
        <v/>
      </c>
      <c r="AS1098" s="4" t="str">
        <f>""</f>
        <v/>
      </c>
    </row>
    <row r="1099" spans="1:45" x14ac:dyDescent="0.25">
      <c r="A1099" s="23" t="s">
        <v>41</v>
      </c>
      <c r="B1099" s="18" t="s">
        <v>62</v>
      </c>
      <c r="C1099" s="18">
        <v>20</v>
      </c>
      <c r="D1099" s="18">
        <v>265</v>
      </c>
      <c r="E1099" s="18" t="s">
        <v>120</v>
      </c>
      <c r="F1099" s="18">
        <v>1</v>
      </c>
      <c r="G1099" s="18" t="str">
        <f>B1099&amp;C1099&amp;D1099&amp;E1099&amp;F1099</f>
        <v>GEN20265ND1</v>
      </c>
      <c r="H1099" s="4" t="s">
        <v>2</v>
      </c>
      <c r="I1099" s="4">
        <v>1</v>
      </c>
      <c r="J1099" s="4">
        <v>8.4</v>
      </c>
      <c r="K1099" s="4">
        <v>0.04</v>
      </c>
      <c r="L1099" s="4">
        <v>0.9</v>
      </c>
      <c r="M1099" s="4">
        <v>7.0000000000000007E-2</v>
      </c>
      <c r="N1099" s="4">
        <v>6.24</v>
      </c>
      <c r="O1099" s="4">
        <v>0</v>
      </c>
      <c r="P1099" s="4">
        <v>1.97</v>
      </c>
      <c r="Q1099" s="4">
        <v>1.91</v>
      </c>
      <c r="R1099" s="4">
        <v>0.217</v>
      </c>
      <c r="S1099" s="4">
        <v>0.38500000000000001</v>
      </c>
      <c r="T1099" s="4">
        <v>0.217</v>
      </c>
      <c r="U1099" s="4">
        <v>0.15</v>
      </c>
      <c r="V1099" s="4">
        <v>0.14899999999999999</v>
      </c>
      <c r="W1099" s="4">
        <v>0.61599999999999999</v>
      </c>
      <c r="X1099" s="4" t="s">
        <v>1</v>
      </c>
      <c r="Y1099" s="4" t="s">
        <v>1</v>
      </c>
      <c r="Z1099" s="4" t="str">
        <f>""</f>
        <v/>
      </c>
      <c r="AA1099" s="4" t="str">
        <f>""</f>
        <v/>
      </c>
      <c r="AB1099" s="4" t="str">
        <f>""</f>
        <v/>
      </c>
      <c r="AC1099" s="4" t="str">
        <f>""</f>
        <v/>
      </c>
      <c r="AD1099" s="4" t="str">
        <f>""</f>
        <v/>
      </c>
      <c r="AE1099" s="4" t="str">
        <f>""</f>
        <v/>
      </c>
      <c r="AF1099" s="4" t="str">
        <f>""</f>
        <v/>
      </c>
      <c r="AG1099" s="4" t="str">
        <f>""</f>
        <v/>
      </c>
      <c r="AH1099" s="4" t="str">
        <f>""</f>
        <v/>
      </c>
      <c r="AI1099" s="4" t="str">
        <f>""</f>
        <v/>
      </c>
      <c r="AJ1099" s="4" t="str">
        <f>""</f>
        <v/>
      </c>
      <c r="AK1099" s="4" t="str">
        <f>""</f>
        <v/>
      </c>
      <c r="AL1099" s="4" t="str">
        <f>""</f>
        <v/>
      </c>
      <c r="AM1099" s="4" t="str">
        <f>""</f>
        <v/>
      </c>
      <c r="AN1099" s="4" t="str">
        <f>""</f>
        <v/>
      </c>
      <c r="AO1099" s="4" t="str">
        <f>""</f>
        <v/>
      </c>
      <c r="AP1099" s="4" t="str">
        <f>""</f>
        <v/>
      </c>
      <c r="AQ1099" s="4" t="str">
        <f>""</f>
        <v/>
      </c>
      <c r="AR1099" s="4" t="str">
        <f>""</f>
        <v/>
      </c>
      <c r="AS1099" s="4" t="str">
        <f>""</f>
        <v/>
      </c>
    </row>
    <row r="1100" spans="1:45" x14ac:dyDescent="0.25">
      <c r="A1100" s="15"/>
      <c r="B1100" s="16"/>
      <c r="C1100" s="16"/>
      <c r="D1100" s="16"/>
      <c r="E1100" s="16"/>
      <c r="F1100" s="16"/>
      <c r="G1100" s="16"/>
      <c r="H1100" s="14" t="s">
        <v>25</v>
      </c>
      <c r="I1100" s="7" t="s">
        <v>26</v>
      </c>
      <c r="J1100" s="7" t="s">
        <v>64</v>
      </c>
      <c r="K1100" s="7" t="s">
        <v>94</v>
      </c>
      <c r="L1100" s="7" t="s">
        <v>95</v>
      </c>
      <c r="M1100" s="7" t="s">
        <v>96</v>
      </c>
      <c r="N1100" s="7" t="s">
        <v>127</v>
      </c>
      <c r="O1100" s="7" t="s">
        <v>128</v>
      </c>
      <c r="P1100" s="7" t="s">
        <v>122</v>
      </c>
      <c r="Q1100" s="7" t="s">
        <v>123</v>
      </c>
      <c r="R1100" s="7" t="s">
        <v>74</v>
      </c>
      <c r="U1100" s="4" t="str">
        <f>""</f>
        <v/>
      </c>
      <c r="V1100" s="4" t="str">
        <f>""</f>
        <v/>
      </c>
      <c r="W1100" s="4" t="str">
        <f>""</f>
        <v/>
      </c>
      <c r="X1100" s="4" t="str">
        <f>""</f>
        <v/>
      </c>
      <c r="Y1100" s="4" t="str">
        <f>""</f>
        <v/>
      </c>
      <c r="Z1100" s="4" t="str">
        <f>""</f>
        <v/>
      </c>
      <c r="AA1100" s="4" t="str">
        <f>""</f>
        <v/>
      </c>
      <c r="AB1100" s="4" t="str">
        <f>""</f>
        <v/>
      </c>
      <c r="AC1100" s="4" t="str">
        <f>""</f>
        <v/>
      </c>
      <c r="AD1100" s="4" t="str">
        <f>""</f>
        <v/>
      </c>
      <c r="AE1100" s="4" t="str">
        <f>""</f>
        <v/>
      </c>
      <c r="AF1100" s="4" t="str">
        <f>""</f>
        <v/>
      </c>
      <c r="AG1100" s="4" t="str">
        <f>""</f>
        <v/>
      </c>
      <c r="AH1100" s="4" t="str">
        <f>""</f>
        <v/>
      </c>
      <c r="AI1100" s="4" t="str">
        <f>""</f>
        <v/>
      </c>
      <c r="AJ1100" s="4" t="str">
        <f>""</f>
        <v/>
      </c>
      <c r="AK1100" s="4" t="str">
        <f>""</f>
        <v/>
      </c>
      <c r="AL1100" s="4" t="str">
        <f>""</f>
        <v/>
      </c>
      <c r="AM1100" s="4" t="str">
        <f>""</f>
        <v/>
      </c>
      <c r="AN1100" s="4" t="str">
        <f>""</f>
        <v/>
      </c>
      <c r="AO1100" s="4" t="str">
        <f>""</f>
        <v/>
      </c>
      <c r="AP1100" s="4" t="str">
        <f>""</f>
        <v/>
      </c>
      <c r="AQ1100" s="4" t="str">
        <f>""</f>
        <v/>
      </c>
      <c r="AR1100" s="4" t="str">
        <f>""</f>
        <v/>
      </c>
      <c r="AS1100" s="4" t="str">
        <f>""</f>
        <v/>
      </c>
    </row>
    <row r="1101" spans="1:45" x14ac:dyDescent="0.25">
      <c r="A1101" s="15"/>
      <c r="B1101" s="17"/>
      <c r="C1101" s="17"/>
      <c r="D1101" s="17"/>
      <c r="E1101" s="17"/>
      <c r="F1101" s="17"/>
      <c r="G1101" s="17"/>
      <c r="I1101" s="8" t="s">
        <v>39</v>
      </c>
      <c r="J1101" s="8"/>
      <c r="K1101" s="8"/>
      <c r="L1101" s="8"/>
      <c r="M1101" s="8"/>
      <c r="N1101" s="8"/>
      <c r="O1101" s="8"/>
      <c r="P1101" s="8"/>
      <c r="Q1101" s="8"/>
      <c r="R1101" s="8"/>
      <c r="U1101" s="4" t="str">
        <f>""</f>
        <v/>
      </c>
      <c r="V1101" s="4" t="str">
        <f>""</f>
        <v/>
      </c>
      <c r="W1101" s="4" t="str">
        <f>""</f>
        <v/>
      </c>
      <c r="X1101" s="4" t="str">
        <f>""</f>
        <v/>
      </c>
      <c r="Y1101" s="4" t="str">
        <f>""</f>
        <v/>
      </c>
      <c r="Z1101" s="4" t="str">
        <f>""</f>
        <v/>
      </c>
      <c r="AA1101" s="4" t="str">
        <f>""</f>
        <v/>
      </c>
      <c r="AB1101" s="4" t="str">
        <f>""</f>
        <v/>
      </c>
      <c r="AC1101" s="4" t="str">
        <f>""</f>
        <v/>
      </c>
      <c r="AD1101" s="4" t="str">
        <f>""</f>
        <v/>
      </c>
      <c r="AE1101" s="4" t="str">
        <f>""</f>
        <v/>
      </c>
      <c r="AF1101" s="4" t="str">
        <f>""</f>
        <v/>
      </c>
      <c r="AG1101" s="4" t="str">
        <f>""</f>
        <v/>
      </c>
      <c r="AH1101" s="4" t="str">
        <f>""</f>
        <v/>
      </c>
      <c r="AI1101" s="4" t="str">
        <f>""</f>
        <v/>
      </c>
      <c r="AJ1101" s="4" t="str">
        <f>""</f>
        <v/>
      </c>
      <c r="AK1101" s="4" t="str">
        <f>""</f>
        <v/>
      </c>
      <c r="AL1101" s="4" t="str">
        <f>""</f>
        <v/>
      </c>
      <c r="AM1101" s="4" t="str">
        <f>""</f>
        <v/>
      </c>
      <c r="AN1101" s="4" t="str">
        <f>""</f>
        <v/>
      </c>
      <c r="AO1101" s="4" t="str">
        <f>""</f>
        <v/>
      </c>
      <c r="AP1101" s="4" t="str">
        <f>""</f>
        <v/>
      </c>
      <c r="AQ1101" s="4" t="str">
        <f>""</f>
        <v/>
      </c>
      <c r="AR1101" s="4" t="str">
        <f>""</f>
        <v/>
      </c>
      <c r="AS1101" s="4" t="str">
        <f>""</f>
        <v/>
      </c>
    </row>
    <row r="1102" spans="1:45" x14ac:dyDescent="0.25">
      <c r="A1102" s="15"/>
      <c r="B1102" s="17"/>
      <c r="C1102" s="17"/>
      <c r="D1102" s="17"/>
      <c r="E1102" s="17"/>
      <c r="F1102" s="17"/>
      <c r="G1102" s="17"/>
      <c r="I1102" s="8" t="s">
        <v>40</v>
      </c>
      <c r="J1102" s="8"/>
      <c r="K1102" s="8"/>
      <c r="L1102" s="8"/>
      <c r="M1102" s="8"/>
      <c r="N1102" s="8"/>
      <c r="O1102" s="8"/>
      <c r="P1102" s="8"/>
      <c r="Q1102" s="8"/>
      <c r="R1102" s="8"/>
      <c r="U1102" s="4" t="str">
        <f>""</f>
        <v/>
      </c>
      <c r="V1102" s="4" t="str">
        <f>""</f>
        <v/>
      </c>
      <c r="W1102" s="4" t="str">
        <f>""</f>
        <v/>
      </c>
      <c r="X1102" s="4" t="str">
        <f>""</f>
        <v/>
      </c>
      <c r="Y1102" s="4" t="str">
        <f>""</f>
        <v/>
      </c>
      <c r="Z1102" s="4" t="str">
        <f>""</f>
        <v/>
      </c>
      <c r="AA1102" s="4" t="str">
        <f>""</f>
        <v/>
      </c>
      <c r="AB1102" s="4" t="str">
        <f>""</f>
        <v/>
      </c>
      <c r="AC1102" s="4" t="str">
        <f>""</f>
        <v/>
      </c>
      <c r="AD1102" s="4" t="str">
        <f>""</f>
        <v/>
      </c>
      <c r="AE1102" s="4" t="str">
        <f>""</f>
        <v/>
      </c>
      <c r="AF1102" s="4" t="str">
        <f>""</f>
        <v/>
      </c>
      <c r="AG1102" s="4" t="str">
        <f>""</f>
        <v/>
      </c>
      <c r="AH1102" s="4" t="str">
        <f>""</f>
        <v/>
      </c>
      <c r="AI1102" s="4" t="str">
        <f>""</f>
        <v/>
      </c>
      <c r="AJ1102" s="4" t="str">
        <f>""</f>
        <v/>
      </c>
      <c r="AK1102" s="4" t="str">
        <f>""</f>
        <v/>
      </c>
      <c r="AL1102" s="4" t="str">
        <f>""</f>
        <v/>
      </c>
      <c r="AM1102" s="4" t="str">
        <f>""</f>
        <v/>
      </c>
      <c r="AN1102" s="4" t="str">
        <f>""</f>
        <v/>
      </c>
      <c r="AO1102" s="4" t="str">
        <f>""</f>
        <v/>
      </c>
      <c r="AP1102" s="4" t="str">
        <f>""</f>
        <v/>
      </c>
      <c r="AQ1102" s="4" t="str">
        <f>""</f>
        <v/>
      </c>
      <c r="AR1102" s="4" t="str">
        <f>""</f>
        <v/>
      </c>
      <c r="AS1102" s="4" t="str">
        <f>""</f>
        <v/>
      </c>
    </row>
    <row r="1103" spans="1:45" x14ac:dyDescent="0.25">
      <c r="A1103" s="23" t="s">
        <v>41</v>
      </c>
      <c r="B1103" s="18" t="s">
        <v>76</v>
      </c>
      <c r="C1103" s="18">
        <v>20</v>
      </c>
      <c r="D1103" s="18">
        <v>265</v>
      </c>
      <c r="E1103" s="18" t="s">
        <v>120</v>
      </c>
      <c r="F1103" s="18">
        <v>1</v>
      </c>
      <c r="G1103" s="18" t="str">
        <f>B1103&amp;C1103&amp;D1103&amp;E1103&amp;F1103</f>
        <v>GOV20265ND1</v>
      </c>
      <c r="H1103" s="4" t="s">
        <v>8</v>
      </c>
      <c r="I1103" s="4">
        <v>1</v>
      </c>
      <c r="J1103" s="4">
        <v>0.05</v>
      </c>
      <c r="K1103" s="4">
        <v>0.4</v>
      </c>
      <c r="L1103" s="4">
        <v>0.1</v>
      </c>
      <c r="M1103" s="4">
        <v>3</v>
      </c>
      <c r="N1103" s="4">
        <v>1</v>
      </c>
      <c r="O1103" s="4">
        <v>2</v>
      </c>
      <c r="P1103" s="4">
        <v>1.1000000000000001</v>
      </c>
      <c r="Q1103" s="4">
        <v>0</v>
      </c>
      <c r="R1103" s="4">
        <v>0</v>
      </c>
      <c r="S1103" s="4" t="s">
        <v>1</v>
      </c>
      <c r="T1103" s="4" t="s">
        <v>1</v>
      </c>
      <c r="U1103" s="4" t="str">
        <f>""</f>
        <v/>
      </c>
      <c r="V1103" s="4" t="str">
        <f>""</f>
        <v/>
      </c>
      <c r="W1103" s="4" t="str">
        <f>""</f>
        <v/>
      </c>
      <c r="X1103" s="4" t="str">
        <f>""</f>
        <v/>
      </c>
      <c r="Y1103" s="4" t="str">
        <f>""</f>
        <v/>
      </c>
      <c r="Z1103" s="4" t="str">
        <f>""</f>
        <v/>
      </c>
      <c r="AA1103" s="4" t="str">
        <f>""</f>
        <v/>
      </c>
      <c r="AB1103" s="4" t="str">
        <f>""</f>
        <v/>
      </c>
      <c r="AC1103" s="4" t="str">
        <f>""</f>
        <v/>
      </c>
      <c r="AD1103" s="4" t="str">
        <f>""</f>
        <v/>
      </c>
      <c r="AE1103" s="4" t="str">
        <f>""</f>
        <v/>
      </c>
      <c r="AF1103" s="4" t="str">
        <f>""</f>
        <v/>
      </c>
      <c r="AG1103" s="4" t="str">
        <f>""</f>
        <v/>
      </c>
      <c r="AH1103" s="4" t="str">
        <f>""</f>
        <v/>
      </c>
      <c r="AI1103" s="4" t="str">
        <f>""</f>
        <v/>
      </c>
      <c r="AJ1103" s="4" t="str">
        <f>""</f>
        <v/>
      </c>
      <c r="AK1103" s="4" t="str">
        <f>""</f>
        <v/>
      </c>
      <c r="AL1103" s="4" t="str">
        <f>""</f>
        <v/>
      </c>
      <c r="AM1103" s="4" t="str">
        <f>""</f>
        <v/>
      </c>
      <c r="AN1103" s="4" t="str">
        <f>""</f>
        <v/>
      </c>
      <c r="AO1103" s="4" t="str">
        <f>""</f>
        <v/>
      </c>
      <c r="AP1103" s="4" t="str">
        <f>""</f>
        <v/>
      </c>
      <c r="AQ1103" s="4" t="str">
        <f>""</f>
        <v/>
      </c>
      <c r="AR1103" s="4" t="str">
        <f>""</f>
        <v/>
      </c>
      <c r="AS1103" s="4" t="str">
        <f>""</f>
        <v/>
      </c>
    </row>
    <row r="1104" spans="1:45" x14ac:dyDescent="0.25">
      <c r="A1104" s="15"/>
      <c r="B1104" s="16"/>
      <c r="C1104" s="16"/>
      <c r="D1104" s="16"/>
      <c r="E1104" s="16"/>
      <c r="F1104" s="16"/>
      <c r="G1104" s="16"/>
      <c r="H1104" s="14" t="s">
        <v>25</v>
      </c>
      <c r="I1104" s="7" t="s">
        <v>26</v>
      </c>
      <c r="J1104" s="7" t="s">
        <v>77</v>
      </c>
      <c r="K1104" s="7" t="s">
        <v>78</v>
      </c>
      <c r="L1104" s="7" t="s">
        <v>79</v>
      </c>
      <c r="M1104" s="7" t="s">
        <v>80</v>
      </c>
      <c r="N1104" s="7" t="s">
        <v>81</v>
      </c>
      <c r="O1104" s="7" t="s">
        <v>82</v>
      </c>
      <c r="P1104" s="7" t="s">
        <v>83</v>
      </c>
      <c r="Q1104" s="7" t="s">
        <v>84</v>
      </c>
      <c r="R1104" s="7" t="s">
        <v>85</v>
      </c>
      <c r="S1104" s="7" t="s">
        <v>86</v>
      </c>
      <c r="T1104" s="7" t="s">
        <v>87</v>
      </c>
      <c r="U1104" s="7" t="s">
        <v>88</v>
      </c>
      <c r="V1104" s="7" t="s">
        <v>89</v>
      </c>
      <c r="W1104" s="7" t="s">
        <v>90</v>
      </c>
      <c r="X1104" s="7" t="s">
        <v>91</v>
      </c>
      <c r="Y1104" s="7" t="s">
        <v>92</v>
      </c>
      <c r="Z1104" s="7" t="s">
        <v>93</v>
      </c>
      <c r="AA1104" s="7" t="s">
        <v>94</v>
      </c>
      <c r="AB1104" s="7" t="s">
        <v>95</v>
      </c>
      <c r="AC1104" s="7" t="s">
        <v>96</v>
      </c>
      <c r="AD1104" s="7" t="s">
        <v>97</v>
      </c>
      <c r="AE1104" s="7" t="s">
        <v>98</v>
      </c>
      <c r="AF1104" s="7" t="s">
        <v>99</v>
      </c>
      <c r="AI1104" s="4" t="str">
        <f>""</f>
        <v/>
      </c>
      <c r="AJ1104" s="4" t="str">
        <f>""</f>
        <v/>
      </c>
      <c r="AK1104" s="4" t="str">
        <f>""</f>
        <v/>
      </c>
      <c r="AL1104" s="4" t="str">
        <f>""</f>
        <v/>
      </c>
      <c r="AM1104" s="4" t="str">
        <f>""</f>
        <v/>
      </c>
      <c r="AN1104" s="4" t="str">
        <f>""</f>
        <v/>
      </c>
      <c r="AO1104" s="4" t="str">
        <f>""</f>
        <v/>
      </c>
      <c r="AP1104" s="4" t="str">
        <f>""</f>
        <v/>
      </c>
      <c r="AQ1104" s="4" t="str">
        <f>""</f>
        <v/>
      </c>
      <c r="AR1104" s="4" t="str">
        <f>""</f>
        <v/>
      </c>
      <c r="AS1104" s="4" t="str">
        <f>""</f>
        <v/>
      </c>
    </row>
    <row r="1105" spans="1:45" x14ac:dyDescent="0.25">
      <c r="A1105" s="15"/>
      <c r="B1105" s="17"/>
      <c r="C1105" s="17"/>
      <c r="D1105" s="17"/>
      <c r="E1105" s="17"/>
      <c r="F1105" s="17"/>
      <c r="G1105" s="17"/>
      <c r="I1105" s="8" t="s">
        <v>39</v>
      </c>
      <c r="J1105" s="8"/>
      <c r="K1105" s="8"/>
      <c r="L1105" s="8"/>
      <c r="M1105" s="8"/>
      <c r="N1105" s="8"/>
      <c r="O1105" s="8"/>
      <c r="P1105" s="8">
        <v>15</v>
      </c>
      <c r="Q1105" s="8">
        <v>15</v>
      </c>
      <c r="R1105" s="8"/>
      <c r="S1105" s="8">
        <v>15</v>
      </c>
      <c r="T1105" s="8">
        <v>15</v>
      </c>
      <c r="U1105" s="8"/>
      <c r="V1105" s="8"/>
      <c r="W1105" s="8"/>
      <c r="X1105" s="8">
        <v>2</v>
      </c>
      <c r="Y1105" s="8">
        <v>2</v>
      </c>
      <c r="Z1105" s="8"/>
      <c r="AA1105" s="8">
        <v>2</v>
      </c>
      <c r="AB1105" s="8">
        <v>2</v>
      </c>
      <c r="AC1105" s="8">
        <v>2</v>
      </c>
      <c r="AD1105" s="8">
        <v>2</v>
      </c>
      <c r="AE1105" s="8">
        <v>0.99</v>
      </c>
      <c r="AF1105" s="8">
        <v>0</v>
      </c>
      <c r="AI1105" s="4" t="str">
        <f>""</f>
        <v/>
      </c>
      <c r="AJ1105" s="4" t="str">
        <f>""</f>
        <v/>
      </c>
      <c r="AK1105" s="4" t="str">
        <f>""</f>
        <v/>
      </c>
      <c r="AL1105" s="4" t="str">
        <f>""</f>
        <v/>
      </c>
      <c r="AM1105" s="4" t="str">
        <f>""</f>
        <v/>
      </c>
      <c r="AN1105" s="4" t="str">
        <f>""</f>
        <v/>
      </c>
      <c r="AO1105" s="4" t="str">
        <f>""</f>
        <v/>
      </c>
      <c r="AP1105" s="4" t="str">
        <f>""</f>
        <v/>
      </c>
      <c r="AQ1105" s="4" t="str">
        <f>""</f>
        <v/>
      </c>
      <c r="AR1105" s="4" t="str">
        <f>""</f>
        <v/>
      </c>
      <c r="AS1105" s="4" t="str">
        <f>""</f>
        <v/>
      </c>
    </row>
    <row r="1106" spans="1:45" x14ac:dyDescent="0.25">
      <c r="A1106" s="15"/>
      <c r="B1106" s="17"/>
      <c r="C1106" s="17"/>
      <c r="D1106" s="17"/>
      <c r="E1106" s="17"/>
      <c r="F1106" s="17"/>
      <c r="G1106" s="17"/>
      <c r="I1106" s="8" t="s">
        <v>40</v>
      </c>
      <c r="J1106" s="8"/>
      <c r="K1106" s="8"/>
      <c r="L1106" s="8"/>
      <c r="M1106" s="8"/>
      <c r="N1106" s="8"/>
      <c r="O1106" s="8"/>
      <c r="P1106" s="8">
        <v>1.5</v>
      </c>
      <c r="Q1106" s="8">
        <v>1.5</v>
      </c>
      <c r="R1106" s="8">
        <f>2*$K$2</f>
        <v>0.02</v>
      </c>
      <c r="S1106" s="8">
        <v>1.5</v>
      </c>
      <c r="T1106" s="8">
        <v>1.5</v>
      </c>
      <c r="U1106" s="8">
        <f>2*$K$2</f>
        <v>0.02</v>
      </c>
      <c r="V1106" s="8"/>
      <c r="W1106" s="8"/>
      <c r="X1106" s="8">
        <f t="shared" ref="X1106:Y1106" si="134">2*$K$2</f>
        <v>0.02</v>
      </c>
      <c r="Y1106" s="8">
        <f t="shared" si="134"/>
        <v>0.02</v>
      </c>
      <c r="Z1106" s="8"/>
      <c r="AA1106" s="8">
        <f t="shared" ref="AA1106:AD1106" si="135">2*$K$2</f>
        <v>0.02</v>
      </c>
      <c r="AB1106" s="8">
        <f t="shared" si="135"/>
        <v>0.02</v>
      </c>
      <c r="AC1106" s="8">
        <f t="shared" si="135"/>
        <v>0.02</v>
      </c>
      <c r="AD1106" s="8">
        <f t="shared" si="135"/>
        <v>0.02</v>
      </c>
      <c r="AE1106" s="8">
        <v>0</v>
      </c>
      <c r="AF1106" s="8">
        <v>-0.3</v>
      </c>
      <c r="AI1106" s="4" t="str">
        <f>""</f>
        <v/>
      </c>
      <c r="AJ1106" s="4" t="str">
        <f>""</f>
        <v/>
      </c>
      <c r="AK1106" s="4" t="str">
        <f>""</f>
        <v/>
      </c>
      <c r="AL1106" s="4" t="str">
        <f>""</f>
        <v/>
      </c>
      <c r="AM1106" s="4" t="str">
        <f>""</f>
        <v/>
      </c>
      <c r="AN1106" s="4" t="str">
        <f>""</f>
        <v/>
      </c>
      <c r="AO1106" s="4" t="str">
        <f>""</f>
        <v/>
      </c>
      <c r="AP1106" s="4" t="str">
        <f>""</f>
        <v/>
      </c>
      <c r="AQ1106" s="4" t="str">
        <f>""</f>
        <v/>
      </c>
      <c r="AR1106" s="4" t="str">
        <f>""</f>
        <v/>
      </c>
      <c r="AS1106" s="4" t="str">
        <f>""</f>
        <v/>
      </c>
    </row>
    <row r="1107" spans="1:45" x14ac:dyDescent="0.25">
      <c r="A1107" s="24" t="s">
        <v>41</v>
      </c>
      <c r="B1107" s="18" t="s">
        <v>100</v>
      </c>
      <c r="C1107" s="18">
        <v>20</v>
      </c>
      <c r="D1107" s="18">
        <v>265</v>
      </c>
      <c r="E1107" s="18" t="s">
        <v>120</v>
      </c>
      <c r="F1107" s="18">
        <v>1</v>
      </c>
      <c r="G1107" s="18" t="str">
        <f>B1107&amp;C1107&amp;D1107&amp;E1107&amp;F1107</f>
        <v>PSS20265ND1</v>
      </c>
      <c r="H1107" s="4" t="s">
        <v>9</v>
      </c>
      <c r="I1107" s="4">
        <v>1</v>
      </c>
      <c r="J1107" s="4">
        <v>1</v>
      </c>
      <c r="K1107" s="4">
        <v>0</v>
      </c>
      <c r="L1107" s="4">
        <v>3</v>
      </c>
      <c r="M1107" s="4">
        <v>0</v>
      </c>
      <c r="N1107" s="4">
        <v>5</v>
      </c>
      <c r="O1107" s="4">
        <v>1</v>
      </c>
      <c r="P1107" s="4">
        <v>2.5</v>
      </c>
      <c r="Q1107" s="4">
        <v>2.5</v>
      </c>
      <c r="R1107" s="4">
        <v>0</v>
      </c>
      <c r="S1107" s="4">
        <v>2.5</v>
      </c>
      <c r="T1107" s="4">
        <v>0</v>
      </c>
      <c r="U1107" s="4">
        <v>2.5</v>
      </c>
      <c r="V1107" s="4">
        <v>0.39</v>
      </c>
      <c r="W1107" s="4">
        <v>1</v>
      </c>
      <c r="X1107" s="4">
        <v>0</v>
      </c>
      <c r="Y1107" s="4">
        <v>0.1</v>
      </c>
      <c r="Z1107" s="4">
        <v>6.5</v>
      </c>
      <c r="AA1107" s="4">
        <v>0.44</v>
      </c>
      <c r="AB1107" s="4">
        <v>0.08</v>
      </c>
      <c r="AC1107" s="4">
        <v>0.2</v>
      </c>
      <c r="AD1107" s="4">
        <v>0.98</v>
      </c>
      <c r="AE1107" s="4">
        <v>0.1</v>
      </c>
      <c r="AF1107" s="4">
        <v>-0.1</v>
      </c>
      <c r="AG1107" s="4" t="s">
        <v>1</v>
      </c>
      <c r="AH1107" s="4" t="s">
        <v>1</v>
      </c>
      <c r="AI1107" s="4" t="str">
        <f>""</f>
        <v/>
      </c>
      <c r="AJ1107" s="4" t="str">
        <f>""</f>
        <v/>
      </c>
      <c r="AK1107" s="4" t="str">
        <f>""</f>
        <v/>
      </c>
      <c r="AL1107" s="4" t="str">
        <f>""</f>
        <v/>
      </c>
      <c r="AM1107" s="4" t="str">
        <f>""</f>
        <v/>
      </c>
      <c r="AN1107" s="4" t="str">
        <f>""</f>
        <v/>
      </c>
      <c r="AO1107" s="4" t="str">
        <f>""</f>
        <v/>
      </c>
      <c r="AP1107" s="4" t="str">
        <f>""</f>
        <v/>
      </c>
      <c r="AQ1107" s="4" t="str">
        <f>""</f>
        <v/>
      </c>
      <c r="AR1107" s="4" t="str">
        <f>""</f>
        <v/>
      </c>
      <c r="AS1107" s="4" t="str">
        <f>""</f>
        <v/>
      </c>
    </row>
    <row r="1108" spans="1:45" x14ac:dyDescent="0.25">
      <c r="AC1108" s="4" t="str">
        <f>""</f>
        <v/>
      </c>
      <c r="AD1108" s="4" t="str">
        <f>""</f>
        <v/>
      </c>
      <c r="AE1108" s="4" t="str">
        <f>""</f>
        <v/>
      </c>
      <c r="AF1108" s="4" t="str">
        <f>""</f>
        <v/>
      </c>
      <c r="AG1108" s="4" t="str">
        <f>""</f>
        <v/>
      </c>
      <c r="AH1108" s="4" t="str">
        <f>""</f>
        <v/>
      </c>
      <c r="AI1108" s="4" t="str">
        <f>""</f>
        <v/>
      </c>
      <c r="AJ1108" s="4" t="str">
        <f>""</f>
        <v/>
      </c>
      <c r="AK1108" s="4" t="str">
        <f>""</f>
        <v/>
      </c>
      <c r="AL1108" s="4" t="str">
        <f>""</f>
        <v/>
      </c>
      <c r="AM1108" s="4" t="str">
        <f>""</f>
        <v/>
      </c>
      <c r="AN1108" s="4" t="str">
        <f>""</f>
        <v/>
      </c>
      <c r="AO1108" s="4" t="str">
        <f>""</f>
        <v/>
      </c>
      <c r="AP1108" s="4" t="str">
        <f>""</f>
        <v/>
      </c>
      <c r="AQ1108" s="4" t="str">
        <f>""</f>
        <v/>
      </c>
      <c r="AR1108" s="4" t="str">
        <f>""</f>
        <v/>
      </c>
      <c r="AS1108" s="4" t="str">
        <f>""</f>
        <v/>
      </c>
    </row>
    <row r="1109" spans="1:45" x14ac:dyDescent="0.25">
      <c r="A1109" s="27" t="s">
        <v>192</v>
      </c>
      <c r="B1109" s="9"/>
      <c r="C1109" s="9"/>
      <c r="D1109" s="9"/>
      <c r="E1109" s="9"/>
      <c r="F1109" s="9"/>
      <c r="G1109" s="16"/>
      <c r="H1109" s="14" t="s">
        <v>25</v>
      </c>
      <c r="I1109" s="7" t="s">
        <v>26</v>
      </c>
      <c r="J1109" s="7" t="s">
        <v>103</v>
      </c>
      <c r="K1109" s="7" t="s">
        <v>104</v>
      </c>
      <c r="L1109" s="7" t="s">
        <v>105</v>
      </c>
      <c r="M1109" s="7" t="s">
        <v>106</v>
      </c>
      <c r="N1109" s="7" t="s">
        <v>107</v>
      </c>
      <c r="O1109" s="7" t="s">
        <v>108</v>
      </c>
      <c r="P1109" s="7" t="s">
        <v>109</v>
      </c>
      <c r="Q1109" s="7" t="s">
        <v>110</v>
      </c>
      <c r="R1109" s="7" t="s">
        <v>111</v>
      </c>
      <c r="S1109" s="7" t="s">
        <v>112</v>
      </c>
      <c r="T1109" s="7" t="s">
        <v>113</v>
      </c>
      <c r="U1109" s="7" t="s">
        <v>114</v>
      </c>
      <c r="V1109" s="7" t="s">
        <v>115</v>
      </c>
      <c r="W1109" s="7" t="s">
        <v>116</v>
      </c>
      <c r="X1109" s="7" t="s">
        <v>117</v>
      </c>
      <c r="Y1109" s="7" t="s">
        <v>118</v>
      </c>
      <c r="Z1109" s="7" t="s">
        <v>119</v>
      </c>
      <c r="AC1109" s="4" t="str">
        <f>""</f>
        <v/>
      </c>
      <c r="AD1109" s="4" t="str">
        <f>""</f>
        <v/>
      </c>
      <c r="AE1109" s="4" t="str">
        <f>""</f>
        <v/>
      </c>
      <c r="AF1109" s="4" t="str">
        <f>""</f>
        <v/>
      </c>
      <c r="AG1109" s="4" t="str">
        <f>""</f>
        <v/>
      </c>
      <c r="AH1109" s="4" t="str">
        <f>""</f>
        <v/>
      </c>
      <c r="AI1109" s="4" t="str">
        <f>""</f>
        <v/>
      </c>
      <c r="AJ1109" s="4" t="str">
        <f>""</f>
        <v/>
      </c>
      <c r="AK1109" s="4" t="str">
        <f>""</f>
        <v/>
      </c>
      <c r="AL1109" s="4" t="str">
        <f>""</f>
        <v/>
      </c>
      <c r="AM1109" s="4" t="str">
        <f>""</f>
        <v/>
      </c>
      <c r="AN1109" s="4" t="str">
        <f>""</f>
        <v/>
      </c>
      <c r="AO1109" s="4" t="str">
        <f>""</f>
        <v/>
      </c>
      <c r="AP1109" s="4" t="str">
        <f>""</f>
        <v/>
      </c>
      <c r="AQ1109" s="4" t="str">
        <f>""</f>
        <v/>
      </c>
      <c r="AR1109" s="4" t="str">
        <f>""</f>
        <v/>
      </c>
      <c r="AS1109" s="4" t="str">
        <f>""</f>
        <v/>
      </c>
    </row>
    <row r="1110" spans="1:45" x14ac:dyDescent="0.25">
      <c r="A1110" s="25"/>
      <c r="B1110" s="10"/>
      <c r="C1110" s="10"/>
      <c r="D1110" s="10"/>
      <c r="E1110" s="10"/>
      <c r="F1110" s="10"/>
      <c r="G1110" s="17"/>
      <c r="I1110" s="8" t="s">
        <v>39</v>
      </c>
      <c r="J1110" s="8">
        <v>0.5</v>
      </c>
      <c r="K1110" s="8">
        <v>75</v>
      </c>
      <c r="L1110" s="8">
        <v>75</v>
      </c>
      <c r="M1110" s="8">
        <v>10</v>
      </c>
      <c r="N1110" s="8">
        <v>0</v>
      </c>
      <c r="O1110" s="8">
        <v>1</v>
      </c>
      <c r="P1110" s="8">
        <v>1.2</v>
      </c>
      <c r="Q1110" s="8">
        <v>18</v>
      </c>
      <c r="R1110" s="8">
        <v>118</v>
      </c>
      <c r="S1110" s="8">
        <v>0</v>
      </c>
      <c r="T1110" s="8">
        <v>1.1000000000000001</v>
      </c>
      <c r="U1110" s="8">
        <v>10</v>
      </c>
      <c r="V1110" s="8">
        <v>1.1000000000000001</v>
      </c>
      <c r="W1110" s="8">
        <v>20</v>
      </c>
      <c r="X1110" s="8">
        <v>1</v>
      </c>
      <c r="Y1110" s="8">
        <v>0.5</v>
      </c>
      <c r="Z1110" s="8">
        <v>90</v>
      </c>
      <c r="AC1110" s="4" t="str">
        <f>""</f>
        <v/>
      </c>
      <c r="AD1110" s="4" t="str">
        <f>""</f>
        <v/>
      </c>
      <c r="AE1110" s="4" t="str">
        <f>""</f>
        <v/>
      </c>
      <c r="AF1110" s="4" t="str">
        <f>""</f>
        <v/>
      </c>
      <c r="AG1110" s="4" t="str">
        <f>""</f>
        <v/>
      </c>
      <c r="AH1110" s="4" t="str">
        <f>""</f>
        <v/>
      </c>
      <c r="AI1110" s="4" t="str">
        <f>""</f>
        <v/>
      </c>
      <c r="AJ1110" s="4" t="str">
        <f>""</f>
        <v/>
      </c>
      <c r="AK1110" s="4" t="str">
        <f>""</f>
        <v/>
      </c>
      <c r="AL1110" s="4" t="str">
        <f>""</f>
        <v/>
      </c>
      <c r="AM1110" s="4" t="str">
        <f>""</f>
        <v/>
      </c>
      <c r="AN1110" s="4" t="str">
        <f>""</f>
        <v/>
      </c>
      <c r="AO1110" s="4" t="str">
        <f>""</f>
        <v/>
      </c>
      <c r="AP1110" s="4" t="str">
        <f>""</f>
        <v/>
      </c>
      <c r="AQ1110" s="4" t="str">
        <f>""</f>
        <v/>
      </c>
      <c r="AR1110" s="4" t="str">
        <f>""</f>
        <v/>
      </c>
      <c r="AS1110" s="4" t="str">
        <f>""</f>
        <v/>
      </c>
    </row>
    <row r="1111" spans="1:45" x14ac:dyDescent="0.25">
      <c r="A1111" s="25"/>
      <c r="B1111" s="10"/>
      <c r="C1111" s="10"/>
      <c r="D1111" s="10"/>
      <c r="E1111" s="10"/>
      <c r="F1111" s="10"/>
      <c r="G1111" s="17"/>
      <c r="I1111" s="9" t="s">
        <v>40</v>
      </c>
      <c r="J1111" s="8">
        <v>0</v>
      </c>
      <c r="K1111" s="8">
        <v>0</v>
      </c>
      <c r="L1111" s="8">
        <v>0</v>
      </c>
      <c r="M1111" s="8">
        <v>0.8</v>
      </c>
      <c r="N1111" s="8">
        <v>-6</v>
      </c>
      <c r="O1111" s="8">
        <v>0</v>
      </c>
      <c r="P1111" s="8">
        <v>0</v>
      </c>
      <c r="Q1111" s="8">
        <v>0</v>
      </c>
      <c r="R1111" s="8">
        <v>0.8</v>
      </c>
      <c r="S1111" s="8">
        <v>-118</v>
      </c>
      <c r="T1111" s="8">
        <v>0</v>
      </c>
      <c r="U1111" s="8">
        <v>1</v>
      </c>
      <c r="V1111" s="8">
        <v>0</v>
      </c>
      <c r="W1111" s="8">
        <v>1</v>
      </c>
      <c r="X1111" s="8">
        <v>0</v>
      </c>
      <c r="Y1111" s="8">
        <v>0</v>
      </c>
      <c r="Z1111" s="8">
        <v>-90</v>
      </c>
      <c r="AC1111" s="4" t="str">
        <f>""</f>
        <v/>
      </c>
      <c r="AD1111" s="4" t="str">
        <f>""</f>
        <v/>
      </c>
      <c r="AE1111" s="4" t="str">
        <f>""</f>
        <v/>
      </c>
      <c r="AF1111" s="4" t="str">
        <f>""</f>
        <v/>
      </c>
      <c r="AG1111" s="4" t="str">
        <f>""</f>
        <v/>
      </c>
      <c r="AH1111" s="4" t="str">
        <f>""</f>
        <v/>
      </c>
      <c r="AI1111" s="4" t="str">
        <f>""</f>
        <v/>
      </c>
      <c r="AJ1111" s="4" t="str">
        <f>""</f>
        <v/>
      </c>
      <c r="AK1111" s="4" t="str">
        <f>""</f>
        <v/>
      </c>
      <c r="AL1111" s="4" t="str">
        <f>""</f>
        <v/>
      </c>
      <c r="AM1111" s="4" t="str">
        <f>""</f>
        <v/>
      </c>
      <c r="AN1111" s="4" t="str">
        <f>""</f>
        <v/>
      </c>
      <c r="AO1111" s="4" t="str">
        <f>""</f>
        <v/>
      </c>
      <c r="AP1111" s="4" t="str">
        <f>""</f>
        <v/>
      </c>
      <c r="AQ1111" s="4" t="str">
        <f>""</f>
        <v/>
      </c>
      <c r="AR1111" s="4" t="str">
        <f>""</f>
        <v/>
      </c>
      <c r="AS1111" s="4" t="str">
        <f>""</f>
        <v/>
      </c>
    </row>
    <row r="1112" spans="1:45" x14ac:dyDescent="0.25">
      <c r="A1112" s="22" t="s">
        <v>41</v>
      </c>
      <c r="B1112" s="18" t="s">
        <v>42</v>
      </c>
      <c r="C1112" s="18">
        <v>20</v>
      </c>
      <c r="D1112" s="18">
        <v>253</v>
      </c>
      <c r="E1112" s="18" t="s">
        <v>120</v>
      </c>
      <c r="F1112" s="18">
        <v>1</v>
      </c>
      <c r="G1112" s="18" t="str">
        <f>B1112&amp;C1112&amp;D1112&amp;E1112&amp;F1112</f>
        <v>AVR20253ND1</v>
      </c>
      <c r="H1112" s="4" t="s">
        <v>3</v>
      </c>
      <c r="I1112" s="4">
        <v>1</v>
      </c>
      <c r="J1112" s="4">
        <v>0</v>
      </c>
      <c r="K1112" s="4">
        <v>10.75</v>
      </c>
      <c r="L1112" s="4">
        <v>10.75</v>
      </c>
      <c r="M1112" s="4">
        <v>5</v>
      </c>
      <c r="N1112" s="4">
        <v>-0.87</v>
      </c>
      <c r="O1112" s="4">
        <v>0</v>
      </c>
      <c r="P1112" s="4">
        <v>1</v>
      </c>
      <c r="Q1112" s="4">
        <v>0</v>
      </c>
      <c r="R1112" s="4">
        <v>99</v>
      </c>
      <c r="S1112" s="4">
        <v>-99</v>
      </c>
      <c r="T1112" s="4">
        <v>0</v>
      </c>
      <c r="U1112" s="4">
        <v>9.3000000000000007</v>
      </c>
      <c r="V1112" s="4">
        <v>0</v>
      </c>
      <c r="W1112" s="4">
        <v>11.63</v>
      </c>
      <c r="X1112" s="4">
        <v>0.113</v>
      </c>
      <c r="Y1112" s="4">
        <v>0.124</v>
      </c>
      <c r="Z1112" s="4">
        <v>0</v>
      </c>
      <c r="AA1112" s="4" t="s">
        <v>1</v>
      </c>
      <c r="AB1112" s="4" t="s">
        <v>1</v>
      </c>
      <c r="AC1112" s="4" t="str">
        <f>""</f>
        <v/>
      </c>
      <c r="AD1112" s="4" t="str">
        <f>""</f>
        <v/>
      </c>
      <c r="AE1112" s="4" t="str">
        <f>""</f>
        <v/>
      </c>
      <c r="AF1112" s="4" t="str">
        <f>""</f>
        <v/>
      </c>
      <c r="AG1112" s="4" t="str">
        <f>""</f>
        <v/>
      </c>
      <c r="AH1112" s="4" t="str">
        <f>""</f>
        <v/>
      </c>
      <c r="AI1112" s="4" t="str">
        <f>""</f>
        <v/>
      </c>
      <c r="AJ1112" s="4" t="str">
        <f>""</f>
        <v/>
      </c>
      <c r="AK1112" s="4" t="str">
        <f>""</f>
        <v/>
      </c>
      <c r="AL1112" s="4" t="str">
        <f>""</f>
        <v/>
      </c>
      <c r="AM1112" s="4" t="str">
        <f>""</f>
        <v/>
      </c>
      <c r="AN1112" s="4" t="str">
        <f>""</f>
        <v/>
      </c>
      <c r="AO1112" s="4" t="str">
        <f>""</f>
        <v/>
      </c>
      <c r="AP1112" s="4" t="str">
        <f>""</f>
        <v/>
      </c>
      <c r="AQ1112" s="4" t="str">
        <f>""</f>
        <v/>
      </c>
      <c r="AR1112" s="4" t="str">
        <f>""</f>
        <v/>
      </c>
      <c r="AS1112" s="4" t="str">
        <f>""</f>
        <v/>
      </c>
    </row>
    <row r="1113" spans="1:45" x14ac:dyDescent="0.25">
      <c r="A1113" s="15"/>
      <c r="B1113" s="16"/>
      <c r="C1113" s="16"/>
      <c r="D1113" s="16"/>
      <c r="E1113" s="16"/>
      <c r="F1113" s="16"/>
      <c r="G1113" s="16"/>
      <c r="H1113" s="30" t="s">
        <v>25</v>
      </c>
      <c r="I1113" s="31" t="s">
        <v>26</v>
      </c>
      <c r="J1113" s="7" t="s">
        <v>44</v>
      </c>
      <c r="K1113" s="7" t="s">
        <v>45</v>
      </c>
      <c r="L1113" s="7" t="s">
        <v>46</v>
      </c>
      <c r="M1113" s="7" t="s">
        <v>46</v>
      </c>
      <c r="N1113" s="7" t="s">
        <v>47</v>
      </c>
      <c r="O1113" s="7" t="s">
        <v>48</v>
      </c>
      <c r="P1113" s="7" t="s">
        <v>49</v>
      </c>
      <c r="Q1113" s="7" t="s">
        <v>50</v>
      </c>
      <c r="R1113" s="7" t="s">
        <v>51</v>
      </c>
      <c r="S1113" s="7" t="s">
        <v>121</v>
      </c>
      <c r="T1113" s="7" t="s">
        <v>52</v>
      </c>
      <c r="U1113" s="7" t="s">
        <v>53</v>
      </c>
      <c r="V1113" s="7" t="s">
        <v>54</v>
      </c>
      <c r="W1113" s="7" t="s">
        <v>55</v>
      </c>
      <c r="Z1113" s="4" t="str">
        <f>""</f>
        <v/>
      </c>
      <c r="AA1113" s="4" t="str">
        <f>""</f>
        <v/>
      </c>
      <c r="AB1113" s="4" t="str">
        <f>""</f>
        <v/>
      </c>
      <c r="AC1113" s="4" t="str">
        <f>""</f>
        <v/>
      </c>
      <c r="AD1113" s="4" t="str">
        <f>""</f>
        <v/>
      </c>
      <c r="AE1113" s="4" t="str">
        <f>""</f>
        <v/>
      </c>
      <c r="AF1113" s="4" t="str">
        <f>""</f>
        <v/>
      </c>
      <c r="AG1113" s="4" t="str">
        <f>""</f>
        <v/>
      </c>
      <c r="AH1113" s="4" t="str">
        <f>""</f>
        <v/>
      </c>
      <c r="AI1113" s="4" t="str">
        <f>""</f>
        <v/>
      </c>
      <c r="AJ1113" s="4" t="str">
        <f>""</f>
        <v/>
      </c>
      <c r="AK1113" s="4" t="str">
        <f>""</f>
        <v/>
      </c>
      <c r="AL1113" s="4" t="str">
        <f>""</f>
        <v/>
      </c>
      <c r="AM1113" s="4" t="str">
        <f>""</f>
        <v/>
      </c>
      <c r="AN1113" s="4" t="str">
        <f>""</f>
        <v/>
      </c>
      <c r="AO1113" s="4" t="str">
        <f>""</f>
        <v/>
      </c>
      <c r="AP1113" s="4" t="str">
        <f>""</f>
        <v/>
      </c>
      <c r="AQ1113" s="4" t="str">
        <f>""</f>
        <v/>
      </c>
      <c r="AR1113" s="4" t="str">
        <f>""</f>
        <v/>
      </c>
      <c r="AS1113" s="4" t="str">
        <f>""</f>
        <v/>
      </c>
    </row>
    <row r="1114" spans="1:45" x14ac:dyDescent="0.25">
      <c r="A1114" s="15"/>
      <c r="B1114" s="17"/>
      <c r="C1114" s="17"/>
      <c r="D1114" s="17"/>
      <c r="E1114" s="17"/>
      <c r="F1114" s="17"/>
      <c r="G1114" s="17"/>
      <c r="I1114" s="8" t="s">
        <v>39</v>
      </c>
      <c r="J1114" s="8">
        <v>10</v>
      </c>
      <c r="K1114" s="8">
        <v>0.2</v>
      </c>
      <c r="L1114" s="8">
        <v>0.2</v>
      </c>
      <c r="M1114" s="8">
        <v>0.2</v>
      </c>
      <c r="N1114" s="8">
        <v>10</v>
      </c>
      <c r="O1114" s="8">
        <v>3</v>
      </c>
      <c r="P1114" s="8">
        <v>2.5</v>
      </c>
      <c r="Q1114" s="8"/>
      <c r="R1114" s="8"/>
      <c r="S1114" s="8"/>
      <c r="T1114" s="8"/>
      <c r="U1114" s="8"/>
      <c r="V1114" s="8"/>
      <c r="W1114" s="8"/>
      <c r="Z1114" s="4" t="str">
        <f>""</f>
        <v/>
      </c>
      <c r="AA1114" s="4" t="str">
        <f>""</f>
        <v/>
      </c>
      <c r="AB1114" s="4" t="str">
        <f>""</f>
        <v/>
      </c>
      <c r="AC1114" s="4" t="str">
        <f>""</f>
        <v/>
      </c>
      <c r="AD1114" s="4" t="str">
        <f>""</f>
        <v/>
      </c>
      <c r="AE1114" s="4" t="str">
        <f>""</f>
        <v/>
      </c>
      <c r="AF1114" s="4" t="str">
        <f>""</f>
        <v/>
      </c>
      <c r="AG1114" s="4" t="str">
        <f>""</f>
        <v/>
      </c>
      <c r="AH1114" s="4" t="str">
        <f>""</f>
        <v/>
      </c>
      <c r="AI1114" s="4" t="str">
        <f>""</f>
        <v/>
      </c>
      <c r="AJ1114" s="4" t="str">
        <f>""</f>
        <v/>
      </c>
      <c r="AK1114" s="4" t="str">
        <f>""</f>
        <v/>
      </c>
      <c r="AL1114" s="4" t="str">
        <f>""</f>
        <v/>
      </c>
      <c r="AM1114" s="4" t="str">
        <f>""</f>
        <v/>
      </c>
      <c r="AN1114" s="4" t="str">
        <f>""</f>
        <v/>
      </c>
      <c r="AO1114" s="4" t="str">
        <f>""</f>
        <v/>
      </c>
      <c r="AP1114" s="4" t="str">
        <f>""</f>
        <v/>
      </c>
      <c r="AQ1114" s="4" t="str">
        <f>""</f>
        <v/>
      </c>
      <c r="AR1114" s="4" t="str">
        <f>""</f>
        <v/>
      </c>
      <c r="AS1114" s="4" t="str">
        <f>""</f>
        <v/>
      </c>
    </row>
    <row r="1115" spans="1:45" x14ac:dyDescent="0.25">
      <c r="A1115" s="15"/>
      <c r="B1115" s="17"/>
      <c r="C1115" s="17"/>
      <c r="D1115" s="17"/>
      <c r="E1115" s="17"/>
      <c r="F1115" s="17"/>
      <c r="G1115" s="17"/>
      <c r="I1115" s="8" t="s">
        <v>40</v>
      </c>
      <c r="J1115" s="8">
        <v>1</v>
      </c>
      <c r="K1115" s="8">
        <f>4*$K$2</f>
        <v>0.04</v>
      </c>
      <c r="L1115" s="8">
        <f>4*$K$2</f>
        <v>0.04</v>
      </c>
      <c r="M1115" s="8">
        <f>4*$K$2</f>
        <v>0.04</v>
      </c>
      <c r="N1115" s="8">
        <v>1</v>
      </c>
      <c r="O1115" s="8">
        <v>0</v>
      </c>
      <c r="P1115" s="8"/>
      <c r="Q1115" s="8"/>
      <c r="R1115" s="8"/>
      <c r="S1115" s="8"/>
      <c r="T1115" s="8"/>
      <c r="U1115" s="8"/>
      <c r="V1115" s="8">
        <v>0</v>
      </c>
      <c r="W1115" s="8"/>
      <c r="Z1115" s="4" t="str">
        <f>""</f>
        <v/>
      </c>
      <c r="AA1115" s="4" t="str">
        <f>""</f>
        <v/>
      </c>
      <c r="AB1115" s="4" t="str">
        <f>""</f>
        <v/>
      </c>
      <c r="AC1115" s="4" t="str">
        <f>""</f>
        <v/>
      </c>
      <c r="AD1115" s="4" t="str">
        <f>""</f>
        <v/>
      </c>
      <c r="AE1115" s="4" t="str">
        <f>""</f>
        <v/>
      </c>
      <c r="AF1115" s="4" t="str">
        <f>""</f>
        <v/>
      </c>
      <c r="AG1115" s="4" t="str">
        <f>""</f>
        <v/>
      </c>
      <c r="AH1115" s="4" t="str">
        <f>""</f>
        <v/>
      </c>
      <c r="AI1115" s="4" t="str">
        <f>""</f>
        <v/>
      </c>
      <c r="AJ1115" s="4" t="str">
        <f>""</f>
        <v/>
      </c>
      <c r="AK1115" s="4" t="str">
        <f>""</f>
        <v/>
      </c>
      <c r="AL1115" s="4" t="str">
        <f>""</f>
        <v/>
      </c>
      <c r="AM1115" s="4" t="str">
        <f>""</f>
        <v/>
      </c>
      <c r="AN1115" s="4" t="str">
        <f>""</f>
        <v/>
      </c>
      <c r="AO1115" s="4" t="str">
        <f>""</f>
        <v/>
      </c>
      <c r="AP1115" s="4" t="str">
        <f>""</f>
        <v/>
      </c>
      <c r="AQ1115" s="4" t="str">
        <f>""</f>
        <v/>
      </c>
      <c r="AR1115" s="4" t="str">
        <f>""</f>
        <v/>
      </c>
      <c r="AS1115" s="4" t="str">
        <f>""</f>
        <v/>
      </c>
    </row>
    <row r="1116" spans="1:45" x14ac:dyDescent="0.25">
      <c r="A1116" s="23" t="s">
        <v>41</v>
      </c>
      <c r="B1116" s="18" t="s">
        <v>62</v>
      </c>
      <c r="C1116" s="18">
        <v>20</v>
      </c>
      <c r="D1116" s="18">
        <v>253</v>
      </c>
      <c r="E1116" s="18" t="s">
        <v>120</v>
      </c>
      <c r="F1116" s="18">
        <v>1</v>
      </c>
      <c r="G1116" s="18" t="str">
        <f>B1116&amp;C1116&amp;D1116&amp;E1116&amp;F1116</f>
        <v>GEN20253ND1</v>
      </c>
      <c r="H1116" s="4" t="s">
        <v>2</v>
      </c>
      <c r="I1116" s="4">
        <v>1</v>
      </c>
      <c r="J1116" s="4">
        <v>6</v>
      </c>
      <c r="K1116" s="4">
        <v>4.4999999999999998E-2</v>
      </c>
      <c r="L1116" s="4">
        <v>0.61</v>
      </c>
      <c r="M1116" s="4">
        <v>8.4000000000000005E-2</v>
      </c>
      <c r="N1116" s="4">
        <v>5.42</v>
      </c>
      <c r="O1116" s="4">
        <v>0</v>
      </c>
      <c r="P1116" s="4">
        <v>2.38</v>
      </c>
      <c r="Q1116" s="4">
        <v>2.29</v>
      </c>
      <c r="R1116" s="4">
        <v>0.32</v>
      </c>
      <c r="S1116" s="4">
        <v>0.53500000000000003</v>
      </c>
      <c r="T1116" s="4">
        <v>0.217</v>
      </c>
      <c r="U1116" s="4">
        <v>0.112</v>
      </c>
      <c r="V1116" s="4">
        <v>7.3999999999999996E-2</v>
      </c>
      <c r="W1116" s="4">
        <v>0.49299999999999999</v>
      </c>
      <c r="X1116" s="4" t="s">
        <v>1</v>
      </c>
      <c r="Y1116" s="4" t="s">
        <v>1</v>
      </c>
      <c r="Z1116" s="4" t="str">
        <f>""</f>
        <v/>
      </c>
      <c r="AA1116" s="4" t="str">
        <f>""</f>
        <v/>
      </c>
      <c r="AB1116" s="4" t="str">
        <f>""</f>
        <v/>
      </c>
      <c r="AC1116" s="4" t="str">
        <f>""</f>
        <v/>
      </c>
      <c r="AD1116" s="4" t="str">
        <f>""</f>
        <v/>
      </c>
      <c r="AE1116" s="4" t="str">
        <f>""</f>
        <v/>
      </c>
      <c r="AF1116" s="4" t="str">
        <f>""</f>
        <v/>
      </c>
      <c r="AG1116" s="4" t="str">
        <f>""</f>
        <v/>
      </c>
      <c r="AH1116" s="4" t="str">
        <f>""</f>
        <v/>
      </c>
      <c r="AI1116" s="4" t="str">
        <f>""</f>
        <v/>
      </c>
      <c r="AJ1116" s="4" t="str">
        <f>""</f>
        <v/>
      </c>
      <c r="AK1116" s="4" t="str">
        <f>""</f>
        <v/>
      </c>
      <c r="AL1116" s="4" t="str">
        <f>""</f>
        <v/>
      </c>
      <c r="AM1116" s="4" t="str">
        <f>""</f>
        <v/>
      </c>
      <c r="AN1116" s="4" t="str">
        <f>""</f>
        <v/>
      </c>
      <c r="AO1116" s="4" t="str">
        <f>""</f>
        <v/>
      </c>
      <c r="AP1116" s="4" t="str">
        <f>""</f>
        <v/>
      </c>
      <c r="AQ1116" s="4" t="str">
        <f>""</f>
        <v/>
      </c>
      <c r="AR1116" s="4" t="str">
        <f>""</f>
        <v/>
      </c>
      <c r="AS1116" s="4" t="str">
        <f>""</f>
        <v/>
      </c>
    </row>
    <row r="1117" spans="1:45" x14ac:dyDescent="0.25">
      <c r="A1117" s="15"/>
      <c r="B1117" s="16"/>
      <c r="C1117" s="16"/>
      <c r="D1117" s="16"/>
      <c r="E1117" s="16"/>
      <c r="F1117" s="16"/>
      <c r="G1117" s="16"/>
      <c r="H1117" s="14" t="s">
        <v>25</v>
      </c>
      <c r="I1117" s="7" t="s">
        <v>26</v>
      </c>
      <c r="J1117" s="7" t="s">
        <v>64</v>
      </c>
      <c r="K1117" s="7" t="s">
        <v>94</v>
      </c>
      <c r="L1117" s="7" t="s">
        <v>122</v>
      </c>
      <c r="M1117" s="7" t="s">
        <v>123</v>
      </c>
      <c r="N1117" s="7" t="s">
        <v>95</v>
      </c>
      <c r="O1117" s="7" t="s">
        <v>96</v>
      </c>
      <c r="P1117" s="7" t="s">
        <v>124</v>
      </c>
      <c r="S1117" s="4" t="str">
        <f>""</f>
        <v/>
      </c>
      <c r="T1117" s="4" t="str">
        <f>""</f>
        <v/>
      </c>
      <c r="U1117" s="4" t="str">
        <f>""</f>
        <v/>
      </c>
      <c r="V1117" s="4" t="str">
        <f>""</f>
        <v/>
      </c>
      <c r="W1117" s="4" t="str">
        <f>""</f>
        <v/>
      </c>
      <c r="X1117" s="4" t="str">
        <f>""</f>
        <v/>
      </c>
      <c r="Y1117" s="4" t="str">
        <f>""</f>
        <v/>
      </c>
      <c r="Z1117" s="4" t="str">
        <f>""</f>
        <v/>
      </c>
      <c r="AA1117" s="4" t="str">
        <f>""</f>
        <v/>
      </c>
      <c r="AB1117" s="4" t="str">
        <f>""</f>
        <v/>
      </c>
      <c r="AC1117" s="4" t="str">
        <f>""</f>
        <v/>
      </c>
      <c r="AD1117" s="4" t="str">
        <f>""</f>
        <v/>
      </c>
      <c r="AE1117" s="4" t="str">
        <f>""</f>
        <v/>
      </c>
      <c r="AF1117" s="4" t="str">
        <f>""</f>
        <v/>
      </c>
      <c r="AG1117" s="4" t="str">
        <f>""</f>
        <v/>
      </c>
      <c r="AH1117" s="4" t="str">
        <f>""</f>
        <v/>
      </c>
      <c r="AI1117" s="4" t="str">
        <f>""</f>
        <v/>
      </c>
      <c r="AJ1117" s="4" t="str">
        <f>""</f>
        <v/>
      </c>
      <c r="AK1117" s="4" t="str">
        <f>""</f>
        <v/>
      </c>
      <c r="AL1117" s="4" t="str">
        <f>""</f>
        <v/>
      </c>
      <c r="AM1117" s="4" t="str">
        <f>""</f>
        <v/>
      </c>
      <c r="AN1117" s="4" t="str">
        <f>""</f>
        <v/>
      </c>
      <c r="AO1117" s="4" t="str">
        <f>""</f>
        <v/>
      </c>
      <c r="AP1117" s="4" t="str">
        <f>""</f>
        <v/>
      </c>
      <c r="AQ1117" s="4" t="str">
        <f>""</f>
        <v/>
      </c>
      <c r="AR1117" s="4" t="str">
        <f>""</f>
        <v/>
      </c>
      <c r="AS1117" s="4" t="str">
        <f>""</f>
        <v/>
      </c>
    </row>
    <row r="1118" spans="1:45" x14ac:dyDescent="0.25">
      <c r="A1118" s="15"/>
      <c r="B1118" s="17"/>
      <c r="C1118" s="17"/>
      <c r="D1118" s="17"/>
      <c r="E1118" s="17"/>
      <c r="F1118" s="17"/>
      <c r="G1118" s="17"/>
      <c r="I1118" s="8" t="s">
        <v>39</v>
      </c>
      <c r="J1118" s="8"/>
      <c r="K1118" s="8"/>
      <c r="L1118" s="8"/>
      <c r="M1118" s="8"/>
      <c r="N1118" s="8"/>
      <c r="O1118" s="8"/>
      <c r="P1118" s="8"/>
      <c r="S1118" s="4" t="str">
        <f>""</f>
        <v/>
      </c>
      <c r="T1118" s="4" t="str">
        <f>""</f>
        <v/>
      </c>
      <c r="U1118" s="4" t="str">
        <f>""</f>
        <v/>
      </c>
      <c r="V1118" s="4" t="str">
        <f>""</f>
        <v/>
      </c>
      <c r="W1118" s="4" t="str">
        <f>""</f>
        <v/>
      </c>
      <c r="X1118" s="4" t="str">
        <f>""</f>
        <v/>
      </c>
      <c r="Y1118" s="4" t="str">
        <f>""</f>
        <v/>
      </c>
      <c r="Z1118" s="4" t="str">
        <f>""</f>
        <v/>
      </c>
      <c r="AA1118" s="4" t="str">
        <f>""</f>
        <v/>
      </c>
      <c r="AB1118" s="4" t="str">
        <f>""</f>
        <v/>
      </c>
      <c r="AC1118" s="4" t="str">
        <f>""</f>
        <v/>
      </c>
      <c r="AD1118" s="4" t="str">
        <f>""</f>
        <v/>
      </c>
      <c r="AE1118" s="4" t="str">
        <f>""</f>
        <v/>
      </c>
      <c r="AF1118" s="4" t="str">
        <f>""</f>
        <v/>
      </c>
      <c r="AG1118" s="4" t="str">
        <f>""</f>
        <v/>
      </c>
      <c r="AH1118" s="4" t="str">
        <f>""</f>
        <v/>
      </c>
      <c r="AI1118" s="4" t="str">
        <f>""</f>
        <v/>
      </c>
      <c r="AJ1118" s="4" t="str">
        <f>""</f>
        <v/>
      </c>
      <c r="AK1118" s="4" t="str">
        <f>""</f>
        <v/>
      </c>
      <c r="AL1118" s="4" t="str">
        <f>""</f>
        <v/>
      </c>
      <c r="AM1118" s="4" t="str">
        <f>""</f>
        <v/>
      </c>
      <c r="AN1118" s="4" t="str">
        <f>""</f>
        <v/>
      </c>
      <c r="AO1118" s="4" t="str">
        <f>""</f>
        <v/>
      </c>
      <c r="AP1118" s="4" t="str">
        <f>""</f>
        <v/>
      </c>
      <c r="AQ1118" s="4" t="str">
        <f>""</f>
        <v/>
      </c>
      <c r="AR1118" s="4" t="str">
        <f>""</f>
        <v/>
      </c>
      <c r="AS1118" s="4" t="str">
        <f>""</f>
        <v/>
      </c>
    </row>
    <row r="1119" spans="1:45" x14ac:dyDescent="0.25">
      <c r="A1119" s="15"/>
      <c r="B1119" s="17"/>
      <c r="C1119" s="17"/>
      <c r="D1119" s="17"/>
      <c r="E1119" s="17"/>
      <c r="F1119" s="17"/>
      <c r="G1119" s="17"/>
      <c r="I1119" s="8" t="s">
        <v>40</v>
      </c>
      <c r="J1119" s="8"/>
      <c r="K1119" s="8"/>
      <c r="L1119" s="8"/>
      <c r="M1119" s="8"/>
      <c r="N1119" s="8"/>
      <c r="O1119" s="8"/>
      <c r="P1119" s="8"/>
      <c r="S1119" s="4" t="str">
        <f>""</f>
        <v/>
      </c>
      <c r="T1119" s="4" t="str">
        <f>""</f>
        <v/>
      </c>
      <c r="U1119" s="4" t="str">
        <f>""</f>
        <v/>
      </c>
      <c r="V1119" s="4" t="str">
        <f>""</f>
        <v/>
      </c>
      <c r="W1119" s="4" t="str">
        <f>""</f>
        <v/>
      </c>
      <c r="X1119" s="4" t="str">
        <f>""</f>
        <v/>
      </c>
      <c r="Y1119" s="4" t="str">
        <f>""</f>
        <v/>
      </c>
      <c r="Z1119" s="4" t="str">
        <f>""</f>
        <v/>
      </c>
      <c r="AA1119" s="4" t="str">
        <f>""</f>
        <v/>
      </c>
      <c r="AB1119" s="4" t="str">
        <f>""</f>
        <v/>
      </c>
      <c r="AC1119" s="4" t="str">
        <f>""</f>
        <v/>
      </c>
      <c r="AD1119" s="4" t="str">
        <f>""</f>
        <v/>
      </c>
      <c r="AE1119" s="4" t="str">
        <f>""</f>
        <v/>
      </c>
      <c r="AF1119" s="4" t="str">
        <f>""</f>
        <v/>
      </c>
      <c r="AG1119" s="4" t="str">
        <f>""</f>
        <v/>
      </c>
      <c r="AH1119" s="4" t="str">
        <f>""</f>
        <v/>
      </c>
      <c r="AI1119" s="4" t="str">
        <f>""</f>
        <v/>
      </c>
      <c r="AJ1119" s="4" t="str">
        <f>""</f>
        <v/>
      </c>
      <c r="AK1119" s="4" t="str">
        <f>""</f>
        <v/>
      </c>
      <c r="AL1119" s="4" t="str">
        <f>""</f>
        <v/>
      </c>
      <c r="AM1119" s="4" t="str">
        <f>""</f>
        <v/>
      </c>
      <c r="AN1119" s="4" t="str">
        <f>""</f>
        <v/>
      </c>
      <c r="AO1119" s="4" t="str">
        <f>""</f>
        <v/>
      </c>
      <c r="AP1119" s="4" t="str">
        <f>""</f>
        <v/>
      </c>
      <c r="AQ1119" s="4" t="str">
        <f>""</f>
        <v/>
      </c>
      <c r="AR1119" s="4" t="str">
        <f>""</f>
        <v/>
      </c>
      <c r="AS1119" s="4" t="str">
        <f>""</f>
        <v/>
      </c>
    </row>
    <row r="1120" spans="1:45" x14ac:dyDescent="0.25">
      <c r="A1120" s="23" t="s">
        <v>41</v>
      </c>
      <c r="B1120" s="18" t="s">
        <v>76</v>
      </c>
      <c r="C1120" s="18">
        <v>20</v>
      </c>
      <c r="D1120" s="18">
        <v>253</v>
      </c>
      <c r="E1120" s="18" t="s">
        <v>120</v>
      </c>
      <c r="F1120" s="18">
        <v>1</v>
      </c>
      <c r="G1120" s="18" t="str">
        <f>B1120&amp;C1120&amp;D1120&amp;E1120&amp;F1120</f>
        <v>GOV20253ND1</v>
      </c>
      <c r="H1120" s="4" t="s">
        <v>7</v>
      </c>
      <c r="I1120" s="4">
        <v>1</v>
      </c>
      <c r="J1120" s="4">
        <v>0.05</v>
      </c>
      <c r="K1120" s="4">
        <v>0.05</v>
      </c>
      <c r="L1120" s="4">
        <v>1.1000000000000001</v>
      </c>
      <c r="M1120" s="4">
        <v>0</v>
      </c>
      <c r="N1120" s="4">
        <v>2.7</v>
      </c>
      <c r="O1120" s="4">
        <v>9</v>
      </c>
      <c r="P1120" s="4">
        <v>0</v>
      </c>
      <c r="Q1120" s="4" t="s">
        <v>1</v>
      </c>
      <c r="R1120" s="4" t="s">
        <v>1</v>
      </c>
      <c r="S1120" s="4" t="str">
        <f>""</f>
        <v/>
      </c>
      <c r="T1120" s="4" t="str">
        <f>""</f>
        <v/>
      </c>
      <c r="U1120" s="4" t="str">
        <f>""</f>
        <v/>
      </c>
      <c r="V1120" s="4" t="str">
        <f>""</f>
        <v/>
      </c>
      <c r="W1120" s="4" t="str">
        <f>""</f>
        <v/>
      </c>
      <c r="X1120" s="4" t="str">
        <f>""</f>
        <v/>
      </c>
      <c r="Y1120" s="4" t="str">
        <f>""</f>
        <v/>
      </c>
      <c r="Z1120" s="4" t="str">
        <f>""</f>
        <v/>
      </c>
      <c r="AA1120" s="4" t="str">
        <f>""</f>
        <v/>
      </c>
      <c r="AB1120" s="4" t="str">
        <f>""</f>
        <v/>
      </c>
      <c r="AC1120" s="4" t="str">
        <f>""</f>
        <v/>
      </c>
      <c r="AD1120" s="4" t="str">
        <f>""</f>
        <v/>
      </c>
      <c r="AE1120" s="4" t="str">
        <f>""</f>
        <v/>
      </c>
      <c r="AF1120" s="4" t="str">
        <f>""</f>
        <v/>
      </c>
      <c r="AG1120" s="4" t="str">
        <f>""</f>
        <v/>
      </c>
      <c r="AH1120" s="4" t="str">
        <f>""</f>
        <v/>
      </c>
      <c r="AI1120" s="4" t="str">
        <f>""</f>
        <v/>
      </c>
      <c r="AJ1120" s="4" t="str">
        <f>""</f>
        <v/>
      </c>
      <c r="AK1120" s="4" t="str">
        <f>""</f>
        <v/>
      </c>
      <c r="AL1120" s="4" t="str">
        <f>""</f>
        <v/>
      </c>
      <c r="AM1120" s="4" t="str">
        <f>""</f>
        <v/>
      </c>
      <c r="AN1120" s="4" t="str">
        <f>""</f>
        <v/>
      </c>
      <c r="AO1120" s="4" t="str">
        <f>""</f>
        <v/>
      </c>
      <c r="AP1120" s="4" t="str">
        <f>""</f>
        <v/>
      </c>
      <c r="AQ1120" s="4" t="str">
        <f>""</f>
        <v/>
      </c>
      <c r="AR1120" s="4" t="str">
        <f>""</f>
        <v/>
      </c>
      <c r="AS1120" s="4" t="str">
        <f>""</f>
        <v/>
      </c>
    </row>
    <row r="1121" spans="1:45" x14ac:dyDescent="0.25">
      <c r="A1121" s="15"/>
      <c r="B1121" s="16"/>
      <c r="C1121" s="16"/>
      <c r="D1121" s="16"/>
      <c r="E1121" s="16"/>
      <c r="F1121" s="16"/>
      <c r="G1121" s="16"/>
      <c r="H1121" s="14" t="s">
        <v>25</v>
      </c>
      <c r="I1121" s="7" t="s">
        <v>26</v>
      </c>
      <c r="J1121" s="7" t="s">
        <v>77</v>
      </c>
      <c r="K1121" s="7" t="s">
        <v>78</v>
      </c>
      <c r="L1121" s="7" t="s">
        <v>79</v>
      </c>
      <c r="M1121" s="7" t="s">
        <v>80</v>
      </c>
      <c r="N1121" s="7" t="s">
        <v>81</v>
      </c>
      <c r="O1121" s="7" t="s">
        <v>82</v>
      </c>
      <c r="P1121" s="7" t="s">
        <v>83</v>
      </c>
      <c r="Q1121" s="7" t="s">
        <v>84</v>
      </c>
      <c r="R1121" s="7" t="s">
        <v>85</v>
      </c>
      <c r="S1121" s="7" t="s">
        <v>86</v>
      </c>
      <c r="T1121" s="7" t="s">
        <v>87</v>
      </c>
      <c r="U1121" s="7" t="s">
        <v>88</v>
      </c>
      <c r="V1121" s="7" t="s">
        <v>89</v>
      </c>
      <c r="W1121" s="7" t="s">
        <v>90</v>
      </c>
      <c r="X1121" s="7" t="s">
        <v>91</v>
      </c>
      <c r="Y1121" s="7" t="s">
        <v>92</v>
      </c>
      <c r="Z1121" s="7" t="s">
        <v>93</v>
      </c>
      <c r="AA1121" s="7" t="s">
        <v>94</v>
      </c>
      <c r="AB1121" s="7" t="s">
        <v>95</v>
      </c>
      <c r="AC1121" s="7" t="s">
        <v>96</v>
      </c>
      <c r="AD1121" s="7" t="s">
        <v>97</v>
      </c>
      <c r="AE1121" s="7" t="s">
        <v>98</v>
      </c>
      <c r="AF1121" s="7" t="s">
        <v>99</v>
      </c>
      <c r="AI1121" s="4" t="str">
        <f>""</f>
        <v/>
      </c>
      <c r="AJ1121" s="4" t="str">
        <f>""</f>
        <v/>
      </c>
      <c r="AK1121" s="4" t="str">
        <f>""</f>
        <v/>
      </c>
      <c r="AL1121" s="4" t="str">
        <f>""</f>
        <v/>
      </c>
      <c r="AM1121" s="4" t="str">
        <f>""</f>
        <v/>
      </c>
      <c r="AN1121" s="4" t="str">
        <f>""</f>
        <v/>
      </c>
      <c r="AO1121" s="4" t="str">
        <f>""</f>
        <v/>
      </c>
      <c r="AP1121" s="4" t="str">
        <f>""</f>
        <v/>
      </c>
      <c r="AQ1121" s="4" t="str">
        <f>""</f>
        <v/>
      </c>
      <c r="AR1121" s="4" t="str">
        <f>""</f>
        <v/>
      </c>
      <c r="AS1121" s="4" t="str">
        <f>""</f>
        <v/>
      </c>
    </row>
    <row r="1122" spans="1:45" x14ac:dyDescent="0.25">
      <c r="A1122" s="15"/>
      <c r="B1122" s="17"/>
      <c r="C1122" s="17"/>
      <c r="D1122" s="17"/>
      <c r="E1122" s="17"/>
      <c r="F1122" s="17"/>
      <c r="G1122" s="17"/>
      <c r="I1122" s="8" t="s">
        <v>39</v>
      </c>
      <c r="J1122" s="8"/>
      <c r="K1122" s="8"/>
      <c r="L1122" s="8"/>
      <c r="M1122" s="8"/>
      <c r="N1122" s="8"/>
      <c r="O1122" s="8"/>
      <c r="P1122" s="8">
        <v>15</v>
      </c>
      <c r="Q1122" s="8">
        <v>15</v>
      </c>
      <c r="R1122" s="8"/>
      <c r="S1122" s="8">
        <v>15</v>
      </c>
      <c r="T1122" s="8">
        <v>15</v>
      </c>
      <c r="U1122" s="8"/>
      <c r="V1122" s="8"/>
      <c r="W1122" s="8"/>
      <c r="X1122" s="8">
        <v>2</v>
      </c>
      <c r="Y1122" s="8">
        <v>2</v>
      </c>
      <c r="Z1122" s="8"/>
      <c r="AA1122" s="8">
        <v>2</v>
      </c>
      <c r="AB1122" s="8">
        <v>2</v>
      </c>
      <c r="AC1122" s="8">
        <v>2</v>
      </c>
      <c r="AD1122" s="8">
        <v>2</v>
      </c>
      <c r="AE1122" s="8">
        <v>0.99</v>
      </c>
      <c r="AF1122" s="8">
        <v>0</v>
      </c>
      <c r="AI1122" s="4" t="str">
        <f>""</f>
        <v/>
      </c>
      <c r="AJ1122" s="4" t="str">
        <f>""</f>
        <v/>
      </c>
      <c r="AK1122" s="4" t="str">
        <f>""</f>
        <v/>
      </c>
      <c r="AL1122" s="4" t="str">
        <f>""</f>
        <v/>
      </c>
      <c r="AM1122" s="4" t="str">
        <f>""</f>
        <v/>
      </c>
      <c r="AN1122" s="4" t="str">
        <f>""</f>
        <v/>
      </c>
      <c r="AO1122" s="4" t="str">
        <f>""</f>
        <v/>
      </c>
      <c r="AP1122" s="4" t="str">
        <f>""</f>
        <v/>
      </c>
      <c r="AQ1122" s="4" t="str">
        <f>""</f>
        <v/>
      </c>
      <c r="AR1122" s="4" t="str">
        <f>""</f>
        <v/>
      </c>
      <c r="AS1122" s="4" t="str">
        <f>""</f>
        <v/>
      </c>
    </row>
    <row r="1123" spans="1:45" x14ac:dyDescent="0.25">
      <c r="A1123" s="15"/>
      <c r="B1123" s="17"/>
      <c r="C1123" s="17"/>
      <c r="D1123" s="17"/>
      <c r="E1123" s="17"/>
      <c r="F1123" s="17"/>
      <c r="G1123" s="17"/>
      <c r="I1123" s="8" t="s">
        <v>40</v>
      </c>
      <c r="J1123" s="8"/>
      <c r="K1123" s="8"/>
      <c r="L1123" s="8"/>
      <c r="M1123" s="8"/>
      <c r="N1123" s="8"/>
      <c r="O1123" s="8"/>
      <c r="P1123" s="8">
        <v>1.5</v>
      </c>
      <c r="Q1123" s="8">
        <v>1.5</v>
      </c>
      <c r="R1123" s="8">
        <f>2*$K$2</f>
        <v>0.02</v>
      </c>
      <c r="S1123" s="8">
        <v>1.5</v>
      </c>
      <c r="T1123" s="8">
        <v>1.5</v>
      </c>
      <c r="U1123" s="8">
        <f>2*$K$2</f>
        <v>0.02</v>
      </c>
      <c r="V1123" s="8"/>
      <c r="W1123" s="8"/>
      <c r="X1123" s="8">
        <f t="shared" ref="X1123:Y1123" si="136">2*$K$2</f>
        <v>0.02</v>
      </c>
      <c r="Y1123" s="8">
        <f t="shared" si="136"/>
        <v>0.02</v>
      </c>
      <c r="Z1123" s="8"/>
      <c r="AA1123" s="8">
        <f t="shared" ref="AA1123:AD1123" si="137">2*$K$2</f>
        <v>0.02</v>
      </c>
      <c r="AB1123" s="8">
        <f t="shared" si="137"/>
        <v>0.02</v>
      </c>
      <c r="AC1123" s="8">
        <f t="shared" si="137"/>
        <v>0.02</v>
      </c>
      <c r="AD1123" s="8">
        <f t="shared" si="137"/>
        <v>0.02</v>
      </c>
      <c r="AE1123" s="8">
        <v>0</v>
      </c>
      <c r="AF1123" s="8">
        <v>-0.3</v>
      </c>
      <c r="AI1123" s="4" t="str">
        <f>""</f>
        <v/>
      </c>
      <c r="AJ1123" s="4" t="str">
        <f>""</f>
        <v/>
      </c>
      <c r="AK1123" s="4" t="str">
        <f>""</f>
        <v/>
      </c>
      <c r="AL1123" s="4" t="str">
        <f>""</f>
        <v/>
      </c>
      <c r="AM1123" s="4" t="str">
        <f>""</f>
        <v/>
      </c>
      <c r="AN1123" s="4" t="str">
        <f>""</f>
        <v/>
      </c>
      <c r="AO1123" s="4" t="str">
        <f>""</f>
        <v/>
      </c>
      <c r="AP1123" s="4" t="str">
        <f>""</f>
        <v/>
      </c>
      <c r="AQ1123" s="4" t="str">
        <f>""</f>
        <v/>
      </c>
      <c r="AR1123" s="4" t="str">
        <f>""</f>
        <v/>
      </c>
      <c r="AS1123" s="4" t="str">
        <f>""</f>
        <v/>
      </c>
    </row>
    <row r="1124" spans="1:45" x14ac:dyDescent="0.25">
      <c r="A1124" s="24" t="s">
        <v>41</v>
      </c>
      <c r="B1124" s="18" t="s">
        <v>100</v>
      </c>
      <c r="C1124" s="18">
        <v>20</v>
      </c>
      <c r="D1124" s="18">
        <v>253</v>
      </c>
      <c r="E1124" s="18" t="s">
        <v>120</v>
      </c>
      <c r="F1124" s="18">
        <v>1</v>
      </c>
      <c r="G1124" s="18" t="str">
        <f>B1124&amp;C1124&amp;D1124&amp;E1124&amp;F1124</f>
        <v>PSS20253ND1</v>
      </c>
      <c r="H1124" s="4" t="s">
        <v>9</v>
      </c>
      <c r="I1124" s="4">
        <v>1</v>
      </c>
      <c r="J1124" s="4">
        <v>1</v>
      </c>
      <c r="K1124" s="4">
        <v>0</v>
      </c>
      <c r="L1124" s="4">
        <v>3</v>
      </c>
      <c r="M1124" s="4">
        <v>0</v>
      </c>
      <c r="N1124" s="4">
        <v>5</v>
      </c>
      <c r="O1124" s="4">
        <v>1</v>
      </c>
      <c r="P1124" s="4">
        <v>2.5</v>
      </c>
      <c r="Q1124" s="4">
        <v>2.5</v>
      </c>
      <c r="R1124" s="4">
        <v>0</v>
      </c>
      <c r="S1124" s="4">
        <v>2.5</v>
      </c>
      <c r="T1124" s="4">
        <v>0</v>
      </c>
      <c r="U1124" s="4">
        <v>2.5</v>
      </c>
      <c r="V1124" s="4">
        <v>0.39</v>
      </c>
      <c r="W1124" s="4">
        <v>1</v>
      </c>
      <c r="X1124" s="4">
        <v>0</v>
      </c>
      <c r="Y1124" s="4">
        <v>0.1</v>
      </c>
      <c r="Z1124" s="4">
        <v>6.5</v>
      </c>
      <c r="AA1124" s="4">
        <v>0.44</v>
      </c>
      <c r="AB1124" s="4">
        <v>0.08</v>
      </c>
      <c r="AC1124" s="4">
        <v>0.2</v>
      </c>
      <c r="AD1124" s="4">
        <v>0.98</v>
      </c>
      <c r="AE1124" s="4">
        <v>0.1</v>
      </c>
      <c r="AF1124" s="4">
        <v>-0.1</v>
      </c>
      <c r="AG1124" s="4" t="s">
        <v>1</v>
      </c>
      <c r="AH1124" s="4" t="s">
        <v>1</v>
      </c>
      <c r="AI1124" s="4" t="str">
        <f>""</f>
        <v/>
      </c>
      <c r="AJ1124" s="4" t="str">
        <f>""</f>
        <v/>
      </c>
      <c r="AK1124" s="4" t="str">
        <f>""</f>
        <v/>
      </c>
      <c r="AL1124" s="4" t="str">
        <f>""</f>
        <v/>
      </c>
      <c r="AM1124" s="4" t="str">
        <f>""</f>
        <v/>
      </c>
      <c r="AN1124" s="4" t="str">
        <f>""</f>
        <v/>
      </c>
      <c r="AO1124" s="4" t="str">
        <f>""</f>
        <v/>
      </c>
      <c r="AP1124" s="4" t="str">
        <f>""</f>
        <v/>
      </c>
      <c r="AQ1124" s="4" t="str">
        <f>""</f>
        <v/>
      </c>
      <c r="AR1124" s="4" t="str">
        <f>""</f>
        <v/>
      </c>
      <c r="AS1124" s="4" t="str">
        <f>""</f>
        <v/>
      </c>
    </row>
    <row r="1125" spans="1:45" x14ac:dyDescent="0.25">
      <c r="AC1125" s="4" t="str">
        <f>""</f>
        <v/>
      </c>
      <c r="AD1125" s="4" t="str">
        <f>""</f>
        <v/>
      </c>
      <c r="AE1125" s="4" t="str">
        <f>""</f>
        <v/>
      </c>
      <c r="AF1125" s="4" t="str">
        <f>""</f>
        <v/>
      </c>
      <c r="AG1125" s="4" t="str">
        <f>""</f>
        <v/>
      </c>
      <c r="AH1125" s="4" t="str">
        <f>""</f>
        <v/>
      </c>
      <c r="AI1125" s="4" t="str">
        <f>""</f>
        <v/>
      </c>
      <c r="AJ1125" s="4" t="str">
        <f>""</f>
        <v/>
      </c>
      <c r="AK1125" s="4" t="str">
        <f>""</f>
        <v/>
      </c>
      <c r="AL1125" s="4" t="str">
        <f>""</f>
        <v/>
      </c>
      <c r="AM1125" s="4" t="str">
        <f>""</f>
        <v/>
      </c>
      <c r="AN1125" s="4" t="str">
        <f>""</f>
        <v/>
      </c>
      <c r="AO1125" s="4" t="str">
        <f>""</f>
        <v/>
      </c>
      <c r="AP1125" s="4" t="str">
        <f>""</f>
        <v/>
      </c>
      <c r="AQ1125" s="4" t="str">
        <f>""</f>
        <v/>
      </c>
      <c r="AR1125" s="4" t="str">
        <f>""</f>
        <v/>
      </c>
      <c r="AS1125" s="4" t="str">
        <f>""</f>
        <v/>
      </c>
    </row>
    <row r="1126" spans="1:45" x14ac:dyDescent="0.25">
      <c r="A1126" s="27" t="s">
        <v>193</v>
      </c>
      <c r="B1126" s="9"/>
      <c r="C1126" s="9"/>
      <c r="D1126" s="9"/>
      <c r="E1126" s="9"/>
      <c r="F1126" s="9"/>
      <c r="G1126" s="16"/>
      <c r="H1126" s="14" t="s">
        <v>25</v>
      </c>
      <c r="I1126" s="7" t="s">
        <v>26</v>
      </c>
      <c r="J1126" s="7" t="s">
        <v>103</v>
      </c>
      <c r="K1126" s="7" t="s">
        <v>104</v>
      </c>
      <c r="L1126" s="7" t="s">
        <v>105</v>
      </c>
      <c r="M1126" s="7" t="s">
        <v>106</v>
      </c>
      <c r="N1126" s="7" t="s">
        <v>107</v>
      </c>
      <c r="O1126" s="7" t="s">
        <v>108</v>
      </c>
      <c r="P1126" s="7" t="s">
        <v>109</v>
      </c>
      <c r="Q1126" s="7" t="s">
        <v>110</v>
      </c>
      <c r="R1126" s="7" t="s">
        <v>111</v>
      </c>
      <c r="S1126" s="7" t="s">
        <v>112</v>
      </c>
      <c r="T1126" s="7" t="s">
        <v>113</v>
      </c>
      <c r="U1126" s="7" t="s">
        <v>114</v>
      </c>
      <c r="V1126" s="7" t="s">
        <v>115</v>
      </c>
      <c r="W1126" s="7" t="s">
        <v>116</v>
      </c>
      <c r="X1126" s="7" t="s">
        <v>117</v>
      </c>
      <c r="Y1126" s="7" t="s">
        <v>118</v>
      </c>
      <c r="Z1126" s="7" t="s">
        <v>119</v>
      </c>
      <c r="AC1126" s="4" t="str">
        <f>""</f>
        <v/>
      </c>
      <c r="AD1126" s="4" t="str">
        <f>""</f>
        <v/>
      </c>
      <c r="AE1126" s="4" t="str">
        <f>""</f>
        <v/>
      </c>
      <c r="AF1126" s="4" t="str">
        <f>""</f>
        <v/>
      </c>
      <c r="AG1126" s="4" t="str">
        <f>""</f>
        <v/>
      </c>
      <c r="AH1126" s="4" t="str">
        <f>""</f>
        <v/>
      </c>
      <c r="AI1126" s="4" t="str">
        <f>""</f>
        <v/>
      </c>
      <c r="AJ1126" s="4" t="str">
        <f>""</f>
        <v/>
      </c>
      <c r="AK1126" s="4" t="str">
        <f>""</f>
        <v/>
      </c>
      <c r="AL1126" s="4" t="str">
        <f>""</f>
        <v/>
      </c>
      <c r="AM1126" s="4" t="str">
        <f>""</f>
        <v/>
      </c>
      <c r="AN1126" s="4" t="str">
        <f>""</f>
        <v/>
      </c>
      <c r="AO1126" s="4" t="str">
        <f>""</f>
        <v/>
      </c>
      <c r="AP1126" s="4" t="str">
        <f>""</f>
        <v/>
      </c>
      <c r="AQ1126" s="4" t="str">
        <f>""</f>
        <v/>
      </c>
      <c r="AR1126" s="4" t="str">
        <f>""</f>
        <v/>
      </c>
      <c r="AS1126" s="4" t="str">
        <f>""</f>
        <v/>
      </c>
    </row>
    <row r="1127" spans="1:45" x14ac:dyDescent="0.25">
      <c r="A1127" s="25"/>
      <c r="B1127" s="10"/>
      <c r="C1127" s="10"/>
      <c r="D1127" s="10"/>
      <c r="E1127" s="10"/>
      <c r="F1127" s="10"/>
      <c r="G1127" s="17"/>
      <c r="I1127" s="8" t="s">
        <v>39</v>
      </c>
      <c r="J1127" s="8">
        <v>0.5</v>
      </c>
      <c r="K1127" s="8">
        <v>75</v>
      </c>
      <c r="L1127" s="8">
        <v>75</v>
      </c>
      <c r="M1127" s="8">
        <v>10</v>
      </c>
      <c r="N1127" s="8">
        <v>0</v>
      </c>
      <c r="O1127" s="8">
        <v>1</v>
      </c>
      <c r="P1127" s="8">
        <v>1.2</v>
      </c>
      <c r="Q1127" s="8">
        <v>18</v>
      </c>
      <c r="R1127" s="8">
        <v>118</v>
      </c>
      <c r="S1127" s="8">
        <v>0</v>
      </c>
      <c r="T1127" s="8">
        <v>1.1000000000000001</v>
      </c>
      <c r="U1127" s="8">
        <v>10</v>
      </c>
      <c r="V1127" s="8">
        <v>1.1000000000000001</v>
      </c>
      <c r="W1127" s="8">
        <v>20</v>
      </c>
      <c r="X1127" s="8">
        <v>1</v>
      </c>
      <c r="Y1127" s="8">
        <v>0.5</v>
      </c>
      <c r="Z1127" s="8">
        <v>90</v>
      </c>
      <c r="AC1127" s="4" t="str">
        <f>""</f>
        <v/>
      </c>
      <c r="AD1127" s="4" t="str">
        <f>""</f>
        <v/>
      </c>
      <c r="AE1127" s="4" t="str">
        <f>""</f>
        <v/>
      </c>
      <c r="AF1127" s="4" t="str">
        <f>""</f>
        <v/>
      </c>
      <c r="AG1127" s="4" t="str">
        <f>""</f>
        <v/>
      </c>
      <c r="AH1127" s="4" t="str">
        <f>""</f>
        <v/>
      </c>
      <c r="AI1127" s="4" t="str">
        <f>""</f>
        <v/>
      </c>
      <c r="AJ1127" s="4" t="str">
        <f>""</f>
        <v/>
      </c>
      <c r="AK1127" s="4" t="str">
        <f>""</f>
        <v/>
      </c>
      <c r="AL1127" s="4" t="str">
        <f>""</f>
        <v/>
      </c>
      <c r="AM1127" s="4" t="str">
        <f>""</f>
        <v/>
      </c>
      <c r="AN1127" s="4" t="str">
        <f>""</f>
        <v/>
      </c>
      <c r="AO1127" s="4" t="str">
        <f>""</f>
        <v/>
      </c>
      <c r="AP1127" s="4" t="str">
        <f>""</f>
        <v/>
      </c>
      <c r="AQ1127" s="4" t="str">
        <f>""</f>
        <v/>
      </c>
      <c r="AR1127" s="4" t="str">
        <f>""</f>
        <v/>
      </c>
      <c r="AS1127" s="4" t="str">
        <f>""</f>
        <v/>
      </c>
    </row>
    <row r="1128" spans="1:45" x14ac:dyDescent="0.25">
      <c r="A1128" s="25"/>
      <c r="B1128" s="10"/>
      <c r="C1128" s="10"/>
      <c r="D1128" s="10"/>
      <c r="E1128" s="10"/>
      <c r="F1128" s="10"/>
      <c r="G1128" s="17"/>
      <c r="I1128" s="9" t="s">
        <v>40</v>
      </c>
      <c r="J1128" s="8">
        <v>0</v>
      </c>
      <c r="K1128" s="8">
        <v>0</v>
      </c>
      <c r="L1128" s="8">
        <v>0</v>
      </c>
      <c r="M1128" s="8">
        <v>0.8</v>
      </c>
      <c r="N1128" s="8">
        <v>-6</v>
      </c>
      <c r="O1128" s="8">
        <v>0</v>
      </c>
      <c r="P1128" s="8">
        <v>0</v>
      </c>
      <c r="Q1128" s="8">
        <v>0</v>
      </c>
      <c r="R1128" s="8">
        <v>0.8</v>
      </c>
      <c r="S1128" s="8">
        <v>-118</v>
      </c>
      <c r="T1128" s="8">
        <v>0</v>
      </c>
      <c r="U1128" s="8">
        <v>1</v>
      </c>
      <c r="V1128" s="8">
        <v>0</v>
      </c>
      <c r="W1128" s="8">
        <v>1</v>
      </c>
      <c r="X1128" s="8">
        <v>0</v>
      </c>
      <c r="Y1128" s="8">
        <v>0</v>
      </c>
      <c r="Z1128" s="8">
        <v>-90</v>
      </c>
      <c r="AC1128" s="4" t="str">
        <f>""</f>
        <v/>
      </c>
      <c r="AD1128" s="4" t="str">
        <f>""</f>
        <v/>
      </c>
      <c r="AE1128" s="4" t="str">
        <f>""</f>
        <v/>
      </c>
      <c r="AF1128" s="4" t="str">
        <f>""</f>
        <v/>
      </c>
      <c r="AG1128" s="4" t="str">
        <f>""</f>
        <v/>
      </c>
      <c r="AH1128" s="4" t="str">
        <f>""</f>
        <v/>
      </c>
      <c r="AI1128" s="4" t="str">
        <f>""</f>
        <v/>
      </c>
      <c r="AJ1128" s="4" t="str">
        <f>""</f>
        <v/>
      </c>
      <c r="AK1128" s="4" t="str">
        <f>""</f>
        <v/>
      </c>
      <c r="AL1128" s="4" t="str">
        <f>""</f>
        <v/>
      </c>
      <c r="AM1128" s="4" t="str">
        <f>""</f>
        <v/>
      </c>
      <c r="AN1128" s="4" t="str">
        <f>""</f>
        <v/>
      </c>
      <c r="AO1128" s="4" t="str">
        <f>""</f>
        <v/>
      </c>
      <c r="AP1128" s="4" t="str">
        <f>""</f>
        <v/>
      </c>
      <c r="AQ1128" s="4" t="str">
        <f>""</f>
        <v/>
      </c>
      <c r="AR1128" s="4" t="str">
        <f>""</f>
        <v/>
      </c>
      <c r="AS1128" s="4" t="str">
        <f>""</f>
        <v/>
      </c>
    </row>
    <row r="1129" spans="1:45" x14ac:dyDescent="0.25">
      <c r="A1129" s="22" t="s">
        <v>41</v>
      </c>
      <c r="B1129" s="18" t="s">
        <v>42</v>
      </c>
      <c r="C1129" s="18">
        <v>19</v>
      </c>
      <c r="D1129" s="18">
        <v>660</v>
      </c>
      <c r="E1129" s="18" t="s">
        <v>120</v>
      </c>
      <c r="F1129" s="18">
        <v>1</v>
      </c>
      <c r="G1129" s="18" t="str">
        <f>B1129&amp;C1129&amp;D1129&amp;E1129&amp;F1129</f>
        <v>AVR19660ND1</v>
      </c>
      <c r="H1129" s="4" t="s">
        <v>3</v>
      </c>
      <c r="I1129" s="4">
        <v>1</v>
      </c>
      <c r="J1129" s="4">
        <v>0</v>
      </c>
      <c r="K1129" s="4">
        <v>15</v>
      </c>
      <c r="L1129" s="4">
        <v>15</v>
      </c>
      <c r="M1129" s="4">
        <v>5</v>
      </c>
      <c r="N1129" s="4">
        <v>-0.87</v>
      </c>
      <c r="O1129" s="4">
        <v>0</v>
      </c>
      <c r="P1129" s="4">
        <v>1</v>
      </c>
      <c r="Q1129" s="4">
        <v>0</v>
      </c>
      <c r="R1129" s="4">
        <v>99</v>
      </c>
      <c r="S1129" s="4">
        <v>-99</v>
      </c>
      <c r="T1129" s="4">
        <v>0</v>
      </c>
      <c r="U1129" s="4">
        <v>9.3000000000000007</v>
      </c>
      <c r="V1129" s="4">
        <v>0</v>
      </c>
      <c r="W1129" s="4">
        <v>11.63</v>
      </c>
      <c r="X1129" s="4">
        <v>0.113</v>
      </c>
      <c r="Y1129" s="4">
        <v>0.124</v>
      </c>
      <c r="Z1129" s="4">
        <v>0</v>
      </c>
      <c r="AA1129" s="4" t="s">
        <v>1</v>
      </c>
      <c r="AB1129" s="4" t="s">
        <v>1</v>
      </c>
      <c r="AC1129" s="4" t="str">
        <f>""</f>
        <v/>
      </c>
      <c r="AD1129" s="4" t="str">
        <f>""</f>
        <v/>
      </c>
      <c r="AE1129" s="4" t="str">
        <f>""</f>
        <v/>
      </c>
      <c r="AF1129" s="4" t="str">
        <f>""</f>
        <v/>
      </c>
      <c r="AG1129" s="4" t="str">
        <f>""</f>
        <v/>
      </c>
      <c r="AH1129" s="4" t="str">
        <f>""</f>
        <v/>
      </c>
      <c r="AI1129" s="4" t="str">
        <f>""</f>
        <v/>
      </c>
      <c r="AJ1129" s="4" t="str">
        <f>""</f>
        <v/>
      </c>
      <c r="AK1129" s="4" t="str">
        <f>""</f>
        <v/>
      </c>
      <c r="AL1129" s="4" t="str">
        <f>""</f>
        <v/>
      </c>
      <c r="AM1129" s="4" t="str">
        <f>""</f>
        <v/>
      </c>
      <c r="AN1129" s="4" t="str">
        <f>""</f>
        <v/>
      </c>
      <c r="AO1129" s="4" t="str">
        <f>""</f>
        <v/>
      </c>
      <c r="AP1129" s="4" t="str">
        <f>""</f>
        <v/>
      </c>
      <c r="AQ1129" s="4" t="str">
        <f>""</f>
        <v/>
      </c>
      <c r="AR1129" s="4" t="str">
        <f>""</f>
        <v/>
      </c>
      <c r="AS1129" s="4" t="str">
        <f>""</f>
        <v/>
      </c>
    </row>
    <row r="1130" spans="1:45" x14ac:dyDescent="0.25">
      <c r="A1130" s="15"/>
      <c r="B1130" s="16"/>
      <c r="C1130" s="16"/>
      <c r="D1130" s="16"/>
      <c r="E1130" s="16"/>
      <c r="F1130" s="16"/>
      <c r="G1130" s="16"/>
      <c r="H1130" s="30" t="s">
        <v>25</v>
      </c>
      <c r="I1130" s="31" t="s">
        <v>26</v>
      </c>
      <c r="J1130" s="7" t="s">
        <v>44</v>
      </c>
      <c r="K1130" s="7" t="s">
        <v>45</v>
      </c>
      <c r="L1130" s="7" t="s">
        <v>46</v>
      </c>
      <c r="M1130" s="7" t="s">
        <v>46</v>
      </c>
      <c r="N1130" s="7" t="s">
        <v>47</v>
      </c>
      <c r="O1130" s="7" t="s">
        <v>48</v>
      </c>
      <c r="P1130" s="7" t="s">
        <v>49</v>
      </c>
      <c r="Q1130" s="7" t="s">
        <v>50</v>
      </c>
      <c r="R1130" s="7" t="s">
        <v>51</v>
      </c>
      <c r="S1130" s="7" t="s">
        <v>121</v>
      </c>
      <c r="T1130" s="7" t="s">
        <v>52</v>
      </c>
      <c r="U1130" s="7" t="s">
        <v>53</v>
      </c>
      <c r="V1130" s="7" t="s">
        <v>54</v>
      </c>
      <c r="W1130" s="7" t="s">
        <v>55</v>
      </c>
      <c r="Z1130" s="4" t="str">
        <f>""</f>
        <v/>
      </c>
      <c r="AA1130" s="4" t="str">
        <f>""</f>
        <v/>
      </c>
      <c r="AB1130" s="4" t="str">
        <f>""</f>
        <v/>
      </c>
      <c r="AC1130" s="4" t="str">
        <f>""</f>
        <v/>
      </c>
      <c r="AD1130" s="4" t="str">
        <f>""</f>
        <v/>
      </c>
      <c r="AE1130" s="4" t="str">
        <f>""</f>
        <v/>
      </c>
      <c r="AF1130" s="4" t="str">
        <f>""</f>
        <v/>
      </c>
      <c r="AG1130" s="4" t="str">
        <f>""</f>
        <v/>
      </c>
      <c r="AH1130" s="4" t="str">
        <f>""</f>
        <v/>
      </c>
      <c r="AI1130" s="4" t="str">
        <f>""</f>
        <v/>
      </c>
      <c r="AJ1130" s="4" t="str">
        <f>""</f>
        <v/>
      </c>
      <c r="AK1130" s="4" t="str">
        <f>""</f>
        <v/>
      </c>
      <c r="AL1130" s="4" t="str">
        <f>""</f>
        <v/>
      </c>
      <c r="AM1130" s="4" t="str">
        <f>""</f>
        <v/>
      </c>
      <c r="AN1130" s="4" t="str">
        <f>""</f>
        <v/>
      </c>
      <c r="AO1130" s="4" t="str">
        <f>""</f>
        <v/>
      </c>
      <c r="AP1130" s="4" t="str">
        <f>""</f>
        <v/>
      </c>
      <c r="AQ1130" s="4" t="str">
        <f>""</f>
        <v/>
      </c>
      <c r="AR1130" s="4" t="str">
        <f>""</f>
        <v/>
      </c>
      <c r="AS1130" s="4" t="str">
        <f>""</f>
        <v/>
      </c>
    </row>
    <row r="1131" spans="1:45" x14ac:dyDescent="0.25">
      <c r="A1131" s="15"/>
      <c r="B1131" s="17"/>
      <c r="C1131" s="17"/>
      <c r="D1131" s="17"/>
      <c r="E1131" s="17"/>
      <c r="F1131" s="17"/>
      <c r="G1131" s="17"/>
      <c r="I1131" s="8" t="s">
        <v>39</v>
      </c>
      <c r="J1131" s="8">
        <v>10</v>
      </c>
      <c r="K1131" s="8">
        <v>0.2</v>
      </c>
      <c r="L1131" s="8">
        <v>0.2</v>
      </c>
      <c r="M1131" s="8">
        <v>0.2</v>
      </c>
      <c r="N1131" s="8">
        <v>10</v>
      </c>
      <c r="O1131" s="8">
        <v>3</v>
      </c>
      <c r="P1131" s="8">
        <v>2.5</v>
      </c>
      <c r="Q1131" s="8"/>
      <c r="R1131" s="8"/>
      <c r="S1131" s="8"/>
      <c r="T1131" s="8"/>
      <c r="U1131" s="8"/>
      <c r="V1131" s="8"/>
      <c r="W1131" s="8"/>
      <c r="Z1131" s="4" t="str">
        <f>""</f>
        <v/>
      </c>
      <c r="AA1131" s="4" t="str">
        <f>""</f>
        <v/>
      </c>
      <c r="AB1131" s="4" t="str">
        <f>""</f>
        <v/>
      </c>
      <c r="AC1131" s="4" t="str">
        <f>""</f>
        <v/>
      </c>
      <c r="AD1131" s="4" t="str">
        <f>""</f>
        <v/>
      </c>
      <c r="AE1131" s="4" t="str">
        <f>""</f>
        <v/>
      </c>
      <c r="AF1131" s="4" t="str">
        <f>""</f>
        <v/>
      </c>
      <c r="AG1131" s="4" t="str">
        <f>""</f>
        <v/>
      </c>
      <c r="AH1131" s="4" t="str">
        <f>""</f>
        <v/>
      </c>
      <c r="AI1131" s="4" t="str">
        <f>""</f>
        <v/>
      </c>
      <c r="AJ1131" s="4" t="str">
        <f>""</f>
        <v/>
      </c>
      <c r="AK1131" s="4" t="str">
        <f>""</f>
        <v/>
      </c>
      <c r="AL1131" s="4" t="str">
        <f>""</f>
        <v/>
      </c>
      <c r="AM1131" s="4" t="str">
        <f>""</f>
        <v/>
      </c>
      <c r="AN1131" s="4" t="str">
        <f>""</f>
        <v/>
      </c>
      <c r="AO1131" s="4" t="str">
        <f>""</f>
        <v/>
      </c>
      <c r="AP1131" s="4" t="str">
        <f>""</f>
        <v/>
      </c>
      <c r="AQ1131" s="4" t="str">
        <f>""</f>
        <v/>
      </c>
      <c r="AR1131" s="4" t="str">
        <f>""</f>
        <v/>
      </c>
      <c r="AS1131" s="4" t="str">
        <f>""</f>
        <v/>
      </c>
    </row>
    <row r="1132" spans="1:45" x14ac:dyDescent="0.25">
      <c r="A1132" s="15"/>
      <c r="B1132" s="17"/>
      <c r="C1132" s="17"/>
      <c r="D1132" s="17"/>
      <c r="E1132" s="17"/>
      <c r="F1132" s="17"/>
      <c r="G1132" s="17"/>
      <c r="I1132" s="8" t="s">
        <v>40</v>
      </c>
      <c r="J1132" s="8">
        <v>1</v>
      </c>
      <c r="K1132" s="8">
        <f>4*$K$2</f>
        <v>0.04</v>
      </c>
      <c r="L1132" s="8">
        <f>4*$K$2</f>
        <v>0.04</v>
      </c>
      <c r="M1132" s="8">
        <f>4*$K$2</f>
        <v>0.04</v>
      </c>
      <c r="N1132" s="8">
        <v>1</v>
      </c>
      <c r="O1132" s="8">
        <v>0</v>
      </c>
      <c r="P1132" s="8"/>
      <c r="Q1132" s="8"/>
      <c r="R1132" s="8"/>
      <c r="S1132" s="8"/>
      <c r="T1132" s="8"/>
      <c r="U1132" s="8"/>
      <c r="V1132" s="8">
        <v>0</v>
      </c>
      <c r="W1132" s="8"/>
      <c r="Z1132" s="4" t="str">
        <f>""</f>
        <v/>
      </c>
      <c r="AA1132" s="4" t="str">
        <f>""</f>
        <v/>
      </c>
      <c r="AB1132" s="4" t="str">
        <f>""</f>
        <v/>
      </c>
      <c r="AC1132" s="4" t="str">
        <f>""</f>
        <v/>
      </c>
      <c r="AD1132" s="4" t="str">
        <f>""</f>
        <v/>
      </c>
      <c r="AE1132" s="4" t="str">
        <f>""</f>
        <v/>
      </c>
      <c r="AF1132" s="4" t="str">
        <f>""</f>
        <v/>
      </c>
      <c r="AG1132" s="4" t="str">
        <f>""</f>
        <v/>
      </c>
      <c r="AH1132" s="4" t="str">
        <f>""</f>
        <v/>
      </c>
      <c r="AI1132" s="4" t="str">
        <f>""</f>
        <v/>
      </c>
      <c r="AJ1132" s="4" t="str">
        <f>""</f>
        <v/>
      </c>
      <c r="AK1132" s="4" t="str">
        <f>""</f>
        <v/>
      </c>
      <c r="AL1132" s="4" t="str">
        <f>""</f>
        <v/>
      </c>
      <c r="AM1132" s="4" t="str">
        <f>""</f>
        <v/>
      </c>
      <c r="AN1132" s="4" t="str">
        <f>""</f>
        <v/>
      </c>
      <c r="AO1132" s="4" t="str">
        <f>""</f>
        <v/>
      </c>
      <c r="AP1132" s="4" t="str">
        <f>""</f>
        <v/>
      </c>
      <c r="AQ1132" s="4" t="str">
        <f>""</f>
        <v/>
      </c>
      <c r="AR1132" s="4" t="str">
        <f>""</f>
        <v/>
      </c>
      <c r="AS1132" s="4" t="str">
        <f>""</f>
        <v/>
      </c>
    </row>
    <row r="1133" spans="1:45" x14ac:dyDescent="0.25">
      <c r="A1133" s="23" t="s">
        <v>41</v>
      </c>
      <c r="B1133" s="18" t="s">
        <v>62</v>
      </c>
      <c r="C1133" s="18">
        <v>19</v>
      </c>
      <c r="D1133" s="18">
        <v>660</v>
      </c>
      <c r="E1133" s="18" t="s">
        <v>120</v>
      </c>
      <c r="F1133" s="18">
        <v>1</v>
      </c>
      <c r="G1133" s="18" t="str">
        <f>B1133&amp;C1133&amp;D1133&amp;E1133&amp;F1133</f>
        <v>GEN19660ND1</v>
      </c>
      <c r="H1133" s="4" t="s">
        <v>2</v>
      </c>
      <c r="I1133" s="4">
        <v>1</v>
      </c>
      <c r="J1133" s="4">
        <v>4</v>
      </c>
      <c r="K1133" s="4">
        <v>0.04</v>
      </c>
      <c r="L1133" s="4">
        <v>0.5</v>
      </c>
      <c r="M1133" s="4">
        <v>7.0000000000000007E-2</v>
      </c>
      <c r="N1133" s="4">
        <v>2.8</v>
      </c>
      <c r="O1133" s="4">
        <v>0</v>
      </c>
      <c r="P1133" s="4">
        <v>1.8</v>
      </c>
      <c r="Q1133" s="4">
        <v>1.75</v>
      </c>
      <c r="R1133" s="4">
        <v>0.3</v>
      </c>
      <c r="S1133" s="4">
        <v>0.65</v>
      </c>
      <c r="T1133" s="4">
        <v>0.20599999999999999</v>
      </c>
      <c r="U1133" s="4">
        <v>0.15</v>
      </c>
      <c r="V1133" s="4">
        <v>5.7000000000000002E-2</v>
      </c>
      <c r="W1133" s="4">
        <v>0.33</v>
      </c>
      <c r="X1133" s="4" t="s">
        <v>1</v>
      </c>
      <c r="Y1133" s="4" t="s">
        <v>1</v>
      </c>
      <c r="Z1133" s="4" t="str">
        <f>""</f>
        <v/>
      </c>
      <c r="AA1133" s="4" t="str">
        <f>""</f>
        <v/>
      </c>
      <c r="AB1133" s="4" t="str">
        <f>""</f>
        <v/>
      </c>
      <c r="AC1133" s="4" t="str">
        <f>""</f>
        <v/>
      </c>
      <c r="AD1133" s="4" t="str">
        <f>""</f>
        <v/>
      </c>
      <c r="AE1133" s="4" t="str">
        <f>""</f>
        <v/>
      </c>
      <c r="AF1133" s="4" t="str">
        <f>""</f>
        <v/>
      </c>
      <c r="AG1133" s="4" t="str">
        <f>""</f>
        <v/>
      </c>
      <c r="AH1133" s="4" t="str">
        <f>""</f>
        <v/>
      </c>
      <c r="AI1133" s="4" t="str">
        <f>""</f>
        <v/>
      </c>
      <c r="AJ1133" s="4" t="str">
        <f>""</f>
        <v/>
      </c>
      <c r="AK1133" s="4" t="str">
        <f>""</f>
        <v/>
      </c>
      <c r="AL1133" s="4" t="str">
        <f>""</f>
        <v/>
      </c>
      <c r="AM1133" s="4" t="str">
        <f>""</f>
        <v/>
      </c>
      <c r="AN1133" s="4" t="str">
        <f>""</f>
        <v/>
      </c>
      <c r="AO1133" s="4" t="str">
        <f>""</f>
        <v/>
      </c>
      <c r="AP1133" s="4" t="str">
        <f>""</f>
        <v/>
      </c>
      <c r="AQ1133" s="4" t="str">
        <f>""</f>
        <v/>
      </c>
      <c r="AR1133" s="4" t="str">
        <f>""</f>
        <v/>
      </c>
      <c r="AS1133" s="4" t="str">
        <f>""</f>
        <v/>
      </c>
    </row>
    <row r="1134" spans="1:45" x14ac:dyDescent="0.25">
      <c r="A1134" s="15"/>
      <c r="B1134" s="16"/>
      <c r="C1134" s="16"/>
      <c r="D1134" s="16"/>
      <c r="E1134" s="16"/>
      <c r="F1134" s="16"/>
      <c r="G1134" s="16"/>
      <c r="H1134" s="14" t="s">
        <v>25</v>
      </c>
      <c r="I1134" s="7" t="s">
        <v>26</v>
      </c>
      <c r="J1134" s="7" t="s">
        <v>64</v>
      </c>
      <c r="K1134" s="7" t="s">
        <v>94</v>
      </c>
      <c r="L1134" s="7" t="s">
        <v>122</v>
      </c>
      <c r="M1134" s="7" t="s">
        <v>123</v>
      </c>
      <c r="N1134" s="7" t="s">
        <v>95</v>
      </c>
      <c r="O1134" s="7" t="s">
        <v>96</v>
      </c>
      <c r="P1134" s="7" t="s">
        <v>124</v>
      </c>
      <c r="S1134" s="4" t="str">
        <f>""</f>
        <v/>
      </c>
      <c r="T1134" s="4" t="str">
        <f>""</f>
        <v/>
      </c>
      <c r="U1134" s="4" t="str">
        <f>""</f>
        <v/>
      </c>
      <c r="V1134" s="4" t="str">
        <f>""</f>
        <v/>
      </c>
      <c r="W1134" s="4" t="str">
        <f>""</f>
        <v/>
      </c>
      <c r="X1134" s="4" t="str">
        <f>""</f>
        <v/>
      </c>
      <c r="Y1134" s="4" t="str">
        <f>""</f>
        <v/>
      </c>
      <c r="Z1134" s="4" t="str">
        <f>""</f>
        <v/>
      </c>
      <c r="AA1134" s="4" t="str">
        <f>""</f>
        <v/>
      </c>
      <c r="AB1134" s="4" t="str">
        <f>""</f>
        <v/>
      </c>
      <c r="AC1134" s="4" t="str">
        <f>""</f>
        <v/>
      </c>
      <c r="AD1134" s="4" t="str">
        <f>""</f>
        <v/>
      </c>
      <c r="AE1134" s="4" t="str">
        <f>""</f>
        <v/>
      </c>
      <c r="AF1134" s="4" t="str">
        <f>""</f>
        <v/>
      </c>
      <c r="AG1134" s="4" t="str">
        <f>""</f>
        <v/>
      </c>
      <c r="AH1134" s="4" t="str">
        <f>""</f>
        <v/>
      </c>
      <c r="AI1134" s="4" t="str">
        <f>""</f>
        <v/>
      </c>
      <c r="AJ1134" s="4" t="str">
        <f>""</f>
        <v/>
      </c>
      <c r="AK1134" s="4" t="str">
        <f>""</f>
        <v/>
      </c>
      <c r="AL1134" s="4" t="str">
        <f>""</f>
        <v/>
      </c>
      <c r="AM1134" s="4" t="str">
        <f>""</f>
        <v/>
      </c>
      <c r="AN1134" s="4" t="str">
        <f>""</f>
        <v/>
      </c>
      <c r="AO1134" s="4" t="str">
        <f>""</f>
        <v/>
      </c>
      <c r="AP1134" s="4" t="str">
        <f>""</f>
        <v/>
      </c>
      <c r="AQ1134" s="4" t="str">
        <f>""</f>
        <v/>
      </c>
      <c r="AR1134" s="4" t="str">
        <f>""</f>
        <v/>
      </c>
      <c r="AS1134" s="4" t="str">
        <f>""</f>
        <v/>
      </c>
    </row>
    <row r="1135" spans="1:45" x14ac:dyDescent="0.25">
      <c r="A1135" s="15"/>
      <c r="B1135" s="17"/>
      <c r="C1135" s="17"/>
      <c r="D1135" s="17"/>
      <c r="E1135" s="17"/>
      <c r="F1135" s="17"/>
      <c r="G1135" s="17"/>
      <c r="I1135" s="8" t="s">
        <v>39</v>
      </c>
      <c r="J1135" s="8"/>
      <c r="K1135" s="8"/>
      <c r="L1135" s="8"/>
      <c r="M1135" s="8"/>
      <c r="N1135" s="8"/>
      <c r="O1135" s="8"/>
      <c r="P1135" s="8"/>
      <c r="S1135" s="4" t="str">
        <f>""</f>
        <v/>
      </c>
      <c r="T1135" s="4" t="str">
        <f>""</f>
        <v/>
      </c>
      <c r="U1135" s="4" t="str">
        <f>""</f>
        <v/>
      </c>
      <c r="V1135" s="4" t="str">
        <f>""</f>
        <v/>
      </c>
      <c r="W1135" s="4" t="str">
        <f>""</f>
        <v/>
      </c>
      <c r="X1135" s="4" t="str">
        <f>""</f>
        <v/>
      </c>
      <c r="Y1135" s="4" t="str">
        <f>""</f>
        <v/>
      </c>
      <c r="Z1135" s="4" t="str">
        <f>""</f>
        <v/>
      </c>
      <c r="AA1135" s="4" t="str">
        <f>""</f>
        <v/>
      </c>
      <c r="AB1135" s="4" t="str">
        <f>""</f>
        <v/>
      </c>
      <c r="AC1135" s="4" t="str">
        <f>""</f>
        <v/>
      </c>
      <c r="AD1135" s="4" t="str">
        <f>""</f>
        <v/>
      </c>
      <c r="AE1135" s="4" t="str">
        <f>""</f>
        <v/>
      </c>
      <c r="AF1135" s="4" t="str">
        <f>""</f>
        <v/>
      </c>
      <c r="AG1135" s="4" t="str">
        <f>""</f>
        <v/>
      </c>
      <c r="AH1135" s="4" t="str">
        <f>""</f>
        <v/>
      </c>
      <c r="AI1135" s="4" t="str">
        <f>""</f>
        <v/>
      </c>
      <c r="AJ1135" s="4" t="str">
        <f>""</f>
        <v/>
      </c>
      <c r="AK1135" s="4" t="str">
        <f>""</f>
        <v/>
      </c>
      <c r="AL1135" s="4" t="str">
        <f>""</f>
        <v/>
      </c>
      <c r="AM1135" s="4" t="str">
        <f>""</f>
        <v/>
      </c>
      <c r="AN1135" s="4" t="str">
        <f>""</f>
        <v/>
      </c>
      <c r="AO1135" s="4" t="str">
        <f>""</f>
        <v/>
      </c>
      <c r="AP1135" s="4" t="str">
        <f>""</f>
        <v/>
      </c>
      <c r="AQ1135" s="4" t="str">
        <f>""</f>
        <v/>
      </c>
      <c r="AR1135" s="4" t="str">
        <f>""</f>
        <v/>
      </c>
      <c r="AS1135" s="4" t="str">
        <f>""</f>
        <v/>
      </c>
    </row>
    <row r="1136" spans="1:45" x14ac:dyDescent="0.25">
      <c r="A1136" s="15"/>
      <c r="B1136" s="17"/>
      <c r="C1136" s="17"/>
      <c r="D1136" s="17"/>
      <c r="E1136" s="17"/>
      <c r="F1136" s="17"/>
      <c r="G1136" s="17"/>
      <c r="I1136" s="8" t="s">
        <v>40</v>
      </c>
      <c r="J1136" s="8"/>
      <c r="K1136" s="8"/>
      <c r="L1136" s="8"/>
      <c r="M1136" s="8"/>
      <c r="N1136" s="8"/>
      <c r="O1136" s="8"/>
      <c r="P1136" s="8"/>
      <c r="S1136" s="4" t="str">
        <f>""</f>
        <v/>
      </c>
      <c r="T1136" s="4" t="str">
        <f>""</f>
        <v/>
      </c>
      <c r="U1136" s="4" t="str">
        <f>""</f>
        <v/>
      </c>
      <c r="V1136" s="4" t="str">
        <f>""</f>
        <v/>
      </c>
      <c r="W1136" s="4" t="str">
        <f>""</f>
        <v/>
      </c>
      <c r="X1136" s="4" t="str">
        <f>""</f>
        <v/>
      </c>
      <c r="Y1136" s="4" t="str">
        <f>""</f>
        <v/>
      </c>
      <c r="Z1136" s="4" t="str">
        <f>""</f>
        <v/>
      </c>
      <c r="AA1136" s="4" t="str">
        <f>""</f>
        <v/>
      </c>
      <c r="AB1136" s="4" t="str">
        <f>""</f>
        <v/>
      </c>
      <c r="AC1136" s="4" t="str">
        <f>""</f>
        <v/>
      </c>
      <c r="AD1136" s="4" t="str">
        <f>""</f>
        <v/>
      </c>
      <c r="AE1136" s="4" t="str">
        <f>""</f>
        <v/>
      </c>
      <c r="AF1136" s="4" t="str">
        <f>""</f>
        <v/>
      </c>
      <c r="AG1136" s="4" t="str">
        <f>""</f>
        <v/>
      </c>
      <c r="AH1136" s="4" t="str">
        <f>""</f>
        <v/>
      </c>
      <c r="AI1136" s="4" t="str">
        <f>""</f>
        <v/>
      </c>
      <c r="AJ1136" s="4" t="str">
        <f>""</f>
        <v/>
      </c>
      <c r="AK1136" s="4" t="str">
        <f>""</f>
        <v/>
      </c>
      <c r="AL1136" s="4" t="str">
        <f>""</f>
        <v/>
      </c>
      <c r="AM1136" s="4" t="str">
        <f>""</f>
        <v/>
      </c>
      <c r="AN1136" s="4" t="str">
        <f>""</f>
        <v/>
      </c>
      <c r="AO1136" s="4" t="str">
        <f>""</f>
        <v/>
      </c>
      <c r="AP1136" s="4" t="str">
        <f>""</f>
        <v/>
      </c>
      <c r="AQ1136" s="4" t="str">
        <f>""</f>
        <v/>
      </c>
      <c r="AR1136" s="4" t="str">
        <f>""</f>
        <v/>
      </c>
      <c r="AS1136" s="4" t="str">
        <f>""</f>
        <v/>
      </c>
    </row>
    <row r="1137" spans="1:45" x14ac:dyDescent="0.25">
      <c r="A1137" s="23" t="s">
        <v>41</v>
      </c>
      <c r="B1137" s="18" t="s">
        <v>76</v>
      </c>
      <c r="C1137" s="18">
        <v>19</v>
      </c>
      <c r="D1137" s="18">
        <v>660</v>
      </c>
      <c r="E1137" s="18" t="s">
        <v>120</v>
      </c>
      <c r="F1137" s="18">
        <v>1</v>
      </c>
      <c r="G1137" s="18" t="str">
        <f>B1137&amp;C1137&amp;D1137&amp;E1137&amp;F1137</f>
        <v>GOV19660ND1</v>
      </c>
      <c r="H1137" s="4" t="s">
        <v>7</v>
      </c>
      <c r="I1137" s="4">
        <v>1</v>
      </c>
      <c r="J1137" s="4">
        <v>0.05</v>
      </c>
      <c r="K1137" s="4">
        <v>0.05</v>
      </c>
      <c r="L1137" s="4">
        <v>1.1000000000000001</v>
      </c>
      <c r="M1137" s="4">
        <v>0</v>
      </c>
      <c r="N1137" s="4">
        <v>2.7</v>
      </c>
      <c r="O1137" s="4">
        <v>9</v>
      </c>
      <c r="P1137" s="4">
        <v>0</v>
      </c>
      <c r="Q1137" s="4" t="s">
        <v>1</v>
      </c>
      <c r="R1137" s="4" t="s">
        <v>1</v>
      </c>
      <c r="S1137" s="4" t="str">
        <f>""</f>
        <v/>
      </c>
      <c r="T1137" s="4" t="str">
        <f>""</f>
        <v/>
      </c>
      <c r="U1137" s="4" t="str">
        <f>""</f>
        <v/>
      </c>
      <c r="V1137" s="4" t="str">
        <f>""</f>
        <v/>
      </c>
      <c r="W1137" s="4" t="str">
        <f>""</f>
        <v/>
      </c>
      <c r="X1137" s="4" t="str">
        <f>""</f>
        <v/>
      </c>
      <c r="Y1137" s="4" t="str">
        <f>""</f>
        <v/>
      </c>
      <c r="Z1137" s="4" t="str">
        <f>""</f>
        <v/>
      </c>
      <c r="AA1137" s="4" t="str">
        <f>""</f>
        <v/>
      </c>
      <c r="AB1137" s="4" t="str">
        <f>""</f>
        <v/>
      </c>
      <c r="AC1137" s="4" t="str">
        <f>""</f>
        <v/>
      </c>
      <c r="AD1137" s="4" t="str">
        <f>""</f>
        <v/>
      </c>
      <c r="AE1137" s="4" t="str">
        <f>""</f>
        <v/>
      </c>
      <c r="AF1137" s="4" t="str">
        <f>""</f>
        <v/>
      </c>
      <c r="AG1137" s="4" t="str">
        <f>""</f>
        <v/>
      </c>
      <c r="AH1137" s="4" t="str">
        <f>""</f>
        <v/>
      </c>
      <c r="AI1137" s="4" t="str">
        <f>""</f>
        <v/>
      </c>
      <c r="AJ1137" s="4" t="str">
        <f>""</f>
        <v/>
      </c>
      <c r="AK1137" s="4" t="str">
        <f>""</f>
        <v/>
      </c>
      <c r="AL1137" s="4" t="str">
        <f>""</f>
        <v/>
      </c>
      <c r="AM1137" s="4" t="str">
        <f>""</f>
        <v/>
      </c>
      <c r="AN1137" s="4" t="str">
        <f>""</f>
        <v/>
      </c>
      <c r="AO1137" s="4" t="str">
        <f>""</f>
        <v/>
      </c>
      <c r="AP1137" s="4" t="str">
        <f>""</f>
        <v/>
      </c>
      <c r="AQ1137" s="4" t="str">
        <f>""</f>
        <v/>
      </c>
      <c r="AR1137" s="4" t="str">
        <f>""</f>
        <v/>
      </c>
      <c r="AS1137" s="4" t="str">
        <f>""</f>
        <v/>
      </c>
    </row>
    <row r="1138" spans="1:45" x14ac:dyDescent="0.25">
      <c r="A1138" s="15"/>
      <c r="B1138" s="16"/>
      <c r="C1138" s="16"/>
      <c r="D1138" s="16"/>
      <c r="E1138" s="16"/>
      <c r="F1138" s="16"/>
      <c r="G1138" s="16"/>
      <c r="H1138" s="14" t="s">
        <v>25</v>
      </c>
      <c r="I1138" s="7" t="s">
        <v>26</v>
      </c>
      <c r="J1138" s="7" t="s">
        <v>77</v>
      </c>
      <c r="K1138" s="7" t="s">
        <v>78</v>
      </c>
      <c r="L1138" s="7" t="s">
        <v>79</v>
      </c>
      <c r="M1138" s="7" t="s">
        <v>80</v>
      </c>
      <c r="N1138" s="7" t="s">
        <v>81</v>
      </c>
      <c r="O1138" s="7" t="s">
        <v>82</v>
      </c>
      <c r="P1138" s="7" t="s">
        <v>83</v>
      </c>
      <c r="Q1138" s="7" t="s">
        <v>84</v>
      </c>
      <c r="R1138" s="7" t="s">
        <v>85</v>
      </c>
      <c r="S1138" s="7" t="s">
        <v>86</v>
      </c>
      <c r="T1138" s="7" t="s">
        <v>87</v>
      </c>
      <c r="U1138" s="7" t="s">
        <v>88</v>
      </c>
      <c r="V1138" s="7" t="s">
        <v>89</v>
      </c>
      <c r="W1138" s="7" t="s">
        <v>90</v>
      </c>
      <c r="X1138" s="7" t="s">
        <v>91</v>
      </c>
      <c r="Y1138" s="7" t="s">
        <v>92</v>
      </c>
      <c r="Z1138" s="7" t="s">
        <v>93</v>
      </c>
      <c r="AA1138" s="7" t="s">
        <v>94</v>
      </c>
      <c r="AB1138" s="7" t="s">
        <v>95</v>
      </c>
      <c r="AC1138" s="7" t="s">
        <v>96</v>
      </c>
      <c r="AD1138" s="7" t="s">
        <v>97</v>
      </c>
      <c r="AE1138" s="7" t="s">
        <v>98</v>
      </c>
      <c r="AF1138" s="7" t="s">
        <v>99</v>
      </c>
      <c r="AI1138" s="4" t="str">
        <f>""</f>
        <v/>
      </c>
      <c r="AJ1138" s="4" t="str">
        <f>""</f>
        <v/>
      </c>
      <c r="AK1138" s="4" t="str">
        <f>""</f>
        <v/>
      </c>
      <c r="AL1138" s="4" t="str">
        <f>""</f>
        <v/>
      </c>
      <c r="AM1138" s="4" t="str">
        <f>""</f>
        <v/>
      </c>
      <c r="AN1138" s="4" t="str">
        <f>""</f>
        <v/>
      </c>
      <c r="AO1138" s="4" t="str">
        <f>""</f>
        <v/>
      </c>
      <c r="AP1138" s="4" t="str">
        <f>""</f>
        <v/>
      </c>
      <c r="AQ1138" s="4" t="str">
        <f>""</f>
        <v/>
      </c>
      <c r="AR1138" s="4" t="str">
        <f>""</f>
        <v/>
      </c>
      <c r="AS1138" s="4" t="str">
        <f>""</f>
        <v/>
      </c>
    </row>
    <row r="1139" spans="1:45" x14ac:dyDescent="0.25">
      <c r="A1139" s="15"/>
      <c r="B1139" s="17"/>
      <c r="C1139" s="17"/>
      <c r="D1139" s="17"/>
      <c r="E1139" s="17"/>
      <c r="F1139" s="17"/>
      <c r="G1139" s="17"/>
      <c r="I1139" s="8" t="s">
        <v>39</v>
      </c>
      <c r="J1139" s="8"/>
      <c r="K1139" s="8"/>
      <c r="L1139" s="8"/>
      <c r="M1139" s="8"/>
      <c r="N1139" s="8"/>
      <c r="O1139" s="8"/>
      <c r="P1139" s="8">
        <v>15</v>
      </c>
      <c r="Q1139" s="8">
        <v>15</v>
      </c>
      <c r="R1139" s="8"/>
      <c r="S1139" s="8">
        <v>15</v>
      </c>
      <c r="T1139" s="8">
        <v>15</v>
      </c>
      <c r="U1139" s="8"/>
      <c r="V1139" s="8"/>
      <c r="W1139" s="8"/>
      <c r="X1139" s="8">
        <v>2</v>
      </c>
      <c r="Y1139" s="8">
        <v>2</v>
      </c>
      <c r="Z1139" s="8"/>
      <c r="AA1139" s="8">
        <v>2</v>
      </c>
      <c r="AB1139" s="8">
        <v>2</v>
      </c>
      <c r="AC1139" s="8">
        <v>2</v>
      </c>
      <c r="AD1139" s="8">
        <v>2</v>
      </c>
      <c r="AE1139" s="8">
        <v>0.99</v>
      </c>
      <c r="AF1139" s="8">
        <v>0</v>
      </c>
      <c r="AI1139" s="4" t="str">
        <f>""</f>
        <v/>
      </c>
      <c r="AJ1139" s="4" t="str">
        <f>""</f>
        <v/>
      </c>
      <c r="AK1139" s="4" t="str">
        <f>""</f>
        <v/>
      </c>
      <c r="AL1139" s="4" t="str">
        <f>""</f>
        <v/>
      </c>
      <c r="AM1139" s="4" t="str">
        <f>""</f>
        <v/>
      </c>
      <c r="AN1139" s="4" t="str">
        <f>""</f>
        <v/>
      </c>
      <c r="AO1139" s="4" t="str">
        <f>""</f>
        <v/>
      </c>
      <c r="AP1139" s="4" t="str">
        <f>""</f>
        <v/>
      </c>
      <c r="AQ1139" s="4" t="str">
        <f>""</f>
        <v/>
      </c>
      <c r="AR1139" s="4" t="str">
        <f>""</f>
        <v/>
      </c>
      <c r="AS1139" s="4" t="str">
        <f>""</f>
        <v/>
      </c>
    </row>
    <row r="1140" spans="1:45" x14ac:dyDescent="0.25">
      <c r="A1140" s="15"/>
      <c r="B1140" s="17"/>
      <c r="C1140" s="17"/>
      <c r="D1140" s="17"/>
      <c r="E1140" s="17"/>
      <c r="F1140" s="17"/>
      <c r="G1140" s="17"/>
      <c r="I1140" s="8" t="s">
        <v>40</v>
      </c>
      <c r="J1140" s="8"/>
      <c r="K1140" s="8"/>
      <c r="L1140" s="8"/>
      <c r="M1140" s="8"/>
      <c r="N1140" s="8"/>
      <c r="O1140" s="8"/>
      <c r="P1140" s="8">
        <v>1.5</v>
      </c>
      <c r="Q1140" s="8">
        <v>1.5</v>
      </c>
      <c r="R1140" s="8">
        <f>2*$K$2</f>
        <v>0.02</v>
      </c>
      <c r="S1140" s="8">
        <v>1.5</v>
      </c>
      <c r="T1140" s="8">
        <v>1.5</v>
      </c>
      <c r="U1140" s="8">
        <f>2*$K$2</f>
        <v>0.02</v>
      </c>
      <c r="V1140" s="8"/>
      <c r="W1140" s="8"/>
      <c r="X1140" s="8">
        <f t="shared" ref="X1140:Y1140" si="138">2*$K$2</f>
        <v>0.02</v>
      </c>
      <c r="Y1140" s="8">
        <f t="shared" si="138"/>
        <v>0.02</v>
      </c>
      <c r="Z1140" s="8"/>
      <c r="AA1140" s="8">
        <f t="shared" ref="AA1140:AD1140" si="139">2*$K$2</f>
        <v>0.02</v>
      </c>
      <c r="AB1140" s="8">
        <f t="shared" si="139"/>
        <v>0.02</v>
      </c>
      <c r="AC1140" s="8">
        <f t="shared" si="139"/>
        <v>0.02</v>
      </c>
      <c r="AD1140" s="8">
        <f t="shared" si="139"/>
        <v>0.02</v>
      </c>
      <c r="AE1140" s="8">
        <v>0</v>
      </c>
      <c r="AF1140" s="8">
        <v>-0.3</v>
      </c>
      <c r="AI1140" s="4" t="str">
        <f>""</f>
        <v/>
      </c>
      <c r="AJ1140" s="4" t="str">
        <f>""</f>
        <v/>
      </c>
      <c r="AK1140" s="4" t="str">
        <f>""</f>
        <v/>
      </c>
      <c r="AL1140" s="4" t="str">
        <f>""</f>
        <v/>
      </c>
      <c r="AM1140" s="4" t="str">
        <f>""</f>
        <v/>
      </c>
      <c r="AN1140" s="4" t="str">
        <f>""</f>
        <v/>
      </c>
      <c r="AO1140" s="4" t="str">
        <f>""</f>
        <v/>
      </c>
      <c r="AP1140" s="4" t="str">
        <f>""</f>
        <v/>
      </c>
      <c r="AQ1140" s="4" t="str">
        <f>""</f>
        <v/>
      </c>
      <c r="AR1140" s="4" t="str">
        <f>""</f>
        <v/>
      </c>
      <c r="AS1140" s="4" t="str">
        <f>""</f>
        <v/>
      </c>
    </row>
    <row r="1141" spans="1:45" x14ac:dyDescent="0.25">
      <c r="A1141" s="24" t="s">
        <v>41</v>
      </c>
      <c r="B1141" s="18" t="s">
        <v>100</v>
      </c>
      <c r="C1141" s="18">
        <v>19</v>
      </c>
      <c r="D1141" s="18">
        <v>660</v>
      </c>
      <c r="E1141" s="18" t="s">
        <v>120</v>
      </c>
      <c r="F1141" s="18">
        <v>1</v>
      </c>
      <c r="G1141" s="18" t="str">
        <f>B1141&amp;C1141&amp;D1141&amp;E1141&amp;F1141</f>
        <v>PSS19660ND1</v>
      </c>
      <c r="H1141" s="4" t="s">
        <v>9</v>
      </c>
      <c r="I1141" s="4">
        <v>1</v>
      </c>
      <c r="J1141" s="4">
        <v>1</v>
      </c>
      <c r="K1141" s="4">
        <v>0</v>
      </c>
      <c r="L1141" s="4">
        <v>3</v>
      </c>
      <c r="M1141" s="4">
        <v>0</v>
      </c>
      <c r="N1141" s="4">
        <v>5</v>
      </c>
      <c r="O1141" s="4">
        <v>1</v>
      </c>
      <c r="P1141" s="4">
        <v>2.5</v>
      </c>
      <c r="Q1141" s="4">
        <v>2.5</v>
      </c>
      <c r="R1141" s="4">
        <v>0</v>
      </c>
      <c r="S1141" s="4">
        <v>2.5</v>
      </c>
      <c r="T1141" s="4">
        <v>0</v>
      </c>
      <c r="U1141" s="4">
        <v>2.5</v>
      </c>
      <c r="V1141" s="4">
        <v>0.39</v>
      </c>
      <c r="W1141" s="4">
        <v>1</v>
      </c>
      <c r="X1141" s="4">
        <v>0</v>
      </c>
      <c r="Y1141" s="4">
        <v>0.1</v>
      </c>
      <c r="Z1141" s="4">
        <v>6.5</v>
      </c>
      <c r="AA1141" s="4">
        <v>0.44</v>
      </c>
      <c r="AB1141" s="4">
        <v>0.08</v>
      </c>
      <c r="AC1141" s="4">
        <v>0.2</v>
      </c>
      <c r="AD1141" s="4">
        <v>0.98</v>
      </c>
      <c r="AE1141" s="4">
        <v>0.1</v>
      </c>
      <c r="AF1141" s="4">
        <v>-0.1</v>
      </c>
      <c r="AG1141" s="4" t="s">
        <v>1</v>
      </c>
      <c r="AH1141" s="4" t="s">
        <v>1</v>
      </c>
      <c r="AI1141" s="4" t="str">
        <f>""</f>
        <v/>
      </c>
      <c r="AJ1141" s="4" t="str">
        <f>""</f>
        <v/>
      </c>
      <c r="AK1141" s="4" t="str">
        <f>""</f>
        <v/>
      </c>
      <c r="AL1141" s="4" t="str">
        <f>""</f>
        <v/>
      </c>
      <c r="AM1141" s="4" t="str">
        <f>""</f>
        <v/>
      </c>
      <c r="AN1141" s="4" t="str">
        <f>""</f>
        <v/>
      </c>
      <c r="AO1141" s="4" t="str">
        <f>""</f>
        <v/>
      </c>
      <c r="AP1141" s="4" t="str">
        <f>""</f>
        <v/>
      </c>
      <c r="AQ1141" s="4" t="str">
        <f>""</f>
        <v/>
      </c>
      <c r="AR1141" s="4" t="str">
        <f>""</f>
        <v/>
      </c>
      <c r="AS1141" s="4" t="str">
        <f>""</f>
        <v/>
      </c>
    </row>
    <row r="1142" spans="1:45" x14ac:dyDescent="0.25">
      <c r="AC1142" s="4" t="str">
        <f>""</f>
        <v/>
      </c>
      <c r="AD1142" s="4" t="str">
        <f>""</f>
        <v/>
      </c>
      <c r="AE1142" s="4" t="str">
        <f>""</f>
        <v/>
      </c>
      <c r="AF1142" s="4" t="str">
        <f>""</f>
        <v/>
      </c>
      <c r="AG1142" s="4" t="str">
        <f>""</f>
        <v/>
      </c>
      <c r="AH1142" s="4" t="str">
        <f>""</f>
        <v/>
      </c>
      <c r="AI1142" s="4" t="str">
        <f>""</f>
        <v/>
      </c>
      <c r="AJ1142" s="4" t="str">
        <f>""</f>
        <v/>
      </c>
      <c r="AK1142" s="4" t="str">
        <f>""</f>
        <v/>
      </c>
      <c r="AL1142" s="4" t="str">
        <f>""</f>
        <v/>
      </c>
      <c r="AM1142" s="4" t="str">
        <f>""</f>
        <v/>
      </c>
      <c r="AN1142" s="4" t="str">
        <f>""</f>
        <v/>
      </c>
      <c r="AO1142" s="4" t="str">
        <f>""</f>
        <v/>
      </c>
      <c r="AP1142" s="4" t="str">
        <f>""</f>
        <v/>
      </c>
      <c r="AQ1142" s="4" t="str">
        <f>""</f>
        <v/>
      </c>
      <c r="AR1142" s="4" t="str">
        <f>""</f>
        <v/>
      </c>
      <c r="AS1142" s="4" t="str">
        <f>""</f>
        <v/>
      </c>
    </row>
    <row r="1143" spans="1:45" x14ac:dyDescent="0.25">
      <c r="A1143" s="27" t="s">
        <v>194</v>
      </c>
      <c r="B1143" s="9"/>
      <c r="C1143" s="9"/>
      <c r="D1143" s="9"/>
      <c r="E1143" s="9"/>
      <c r="F1143" s="9"/>
      <c r="G1143" s="16"/>
      <c r="H1143" s="14" t="s">
        <v>25</v>
      </c>
      <c r="I1143" s="7" t="s">
        <v>26</v>
      </c>
      <c r="J1143" s="7" t="s">
        <v>103</v>
      </c>
      <c r="K1143" s="7" t="s">
        <v>104</v>
      </c>
      <c r="L1143" s="7" t="s">
        <v>105</v>
      </c>
      <c r="M1143" s="7" t="s">
        <v>106</v>
      </c>
      <c r="N1143" s="7" t="s">
        <v>107</v>
      </c>
      <c r="O1143" s="7" t="s">
        <v>108</v>
      </c>
      <c r="P1143" s="7" t="s">
        <v>109</v>
      </c>
      <c r="Q1143" s="7" t="s">
        <v>110</v>
      </c>
      <c r="R1143" s="7" t="s">
        <v>111</v>
      </c>
      <c r="S1143" s="7" t="s">
        <v>112</v>
      </c>
      <c r="T1143" s="7" t="s">
        <v>113</v>
      </c>
      <c r="U1143" s="7" t="s">
        <v>114</v>
      </c>
      <c r="V1143" s="7" t="s">
        <v>115</v>
      </c>
      <c r="W1143" s="7" t="s">
        <v>116</v>
      </c>
      <c r="X1143" s="7" t="s">
        <v>117</v>
      </c>
      <c r="Y1143" s="7" t="s">
        <v>118</v>
      </c>
      <c r="Z1143" s="7" t="s">
        <v>119</v>
      </c>
      <c r="AC1143" s="4" t="str">
        <f>""</f>
        <v/>
      </c>
      <c r="AD1143" s="4" t="str">
        <f>""</f>
        <v/>
      </c>
      <c r="AE1143" s="4" t="str">
        <f>""</f>
        <v/>
      </c>
      <c r="AF1143" s="4" t="str">
        <f>""</f>
        <v/>
      </c>
      <c r="AG1143" s="4" t="str">
        <f>""</f>
        <v/>
      </c>
      <c r="AH1143" s="4" t="str">
        <f>""</f>
        <v/>
      </c>
      <c r="AI1143" s="4" t="str">
        <f>""</f>
        <v/>
      </c>
      <c r="AJ1143" s="4" t="str">
        <f>""</f>
        <v/>
      </c>
      <c r="AK1143" s="4" t="str">
        <f>""</f>
        <v/>
      </c>
      <c r="AL1143" s="4" t="str">
        <f>""</f>
        <v/>
      </c>
      <c r="AM1143" s="4" t="str">
        <f>""</f>
        <v/>
      </c>
      <c r="AN1143" s="4" t="str">
        <f>""</f>
        <v/>
      </c>
      <c r="AO1143" s="4" t="str">
        <f>""</f>
        <v/>
      </c>
      <c r="AP1143" s="4" t="str">
        <f>""</f>
        <v/>
      </c>
      <c r="AQ1143" s="4" t="str">
        <f>""</f>
        <v/>
      </c>
      <c r="AR1143" s="4" t="str">
        <f>""</f>
        <v/>
      </c>
      <c r="AS1143" s="4" t="str">
        <f>""</f>
        <v/>
      </c>
    </row>
    <row r="1144" spans="1:45" x14ac:dyDescent="0.25">
      <c r="A1144" s="25"/>
      <c r="B1144" s="10"/>
      <c r="C1144" s="10"/>
      <c r="D1144" s="10"/>
      <c r="E1144" s="10"/>
      <c r="F1144" s="10"/>
      <c r="G1144" s="17"/>
      <c r="I1144" s="8" t="s">
        <v>39</v>
      </c>
      <c r="J1144" s="8">
        <v>0.5</v>
      </c>
      <c r="K1144" s="8">
        <v>75</v>
      </c>
      <c r="L1144" s="8">
        <v>75</v>
      </c>
      <c r="M1144" s="8">
        <v>10</v>
      </c>
      <c r="N1144" s="8">
        <v>0</v>
      </c>
      <c r="O1144" s="8">
        <v>1</v>
      </c>
      <c r="P1144" s="8">
        <v>1.2</v>
      </c>
      <c r="Q1144" s="8">
        <v>18</v>
      </c>
      <c r="R1144" s="8">
        <v>118</v>
      </c>
      <c r="S1144" s="8">
        <v>0</v>
      </c>
      <c r="T1144" s="8">
        <v>1.1000000000000001</v>
      </c>
      <c r="U1144" s="8">
        <v>10</v>
      </c>
      <c r="V1144" s="8">
        <v>1.1000000000000001</v>
      </c>
      <c r="W1144" s="8">
        <v>20</v>
      </c>
      <c r="X1144" s="8">
        <v>1</v>
      </c>
      <c r="Y1144" s="8">
        <v>0.5</v>
      </c>
      <c r="Z1144" s="8">
        <v>90</v>
      </c>
      <c r="AC1144" s="4" t="str">
        <f>""</f>
        <v/>
      </c>
      <c r="AD1144" s="4" t="str">
        <f>""</f>
        <v/>
      </c>
      <c r="AE1144" s="4" t="str">
        <f>""</f>
        <v/>
      </c>
      <c r="AF1144" s="4" t="str">
        <f>""</f>
        <v/>
      </c>
      <c r="AG1144" s="4" t="str">
        <f>""</f>
        <v/>
      </c>
      <c r="AH1144" s="4" t="str">
        <f>""</f>
        <v/>
      </c>
      <c r="AI1144" s="4" t="str">
        <f>""</f>
        <v/>
      </c>
      <c r="AJ1144" s="4" t="str">
        <f>""</f>
        <v/>
      </c>
      <c r="AK1144" s="4" t="str">
        <f>""</f>
        <v/>
      </c>
      <c r="AL1144" s="4" t="str">
        <f>""</f>
        <v/>
      </c>
      <c r="AM1144" s="4" t="str">
        <f>""</f>
        <v/>
      </c>
      <c r="AN1144" s="4" t="str">
        <f>""</f>
        <v/>
      </c>
      <c r="AO1144" s="4" t="str">
        <f>""</f>
        <v/>
      </c>
      <c r="AP1144" s="4" t="str">
        <f>""</f>
        <v/>
      </c>
      <c r="AQ1144" s="4" t="str">
        <f>""</f>
        <v/>
      </c>
      <c r="AR1144" s="4" t="str">
        <f>""</f>
        <v/>
      </c>
      <c r="AS1144" s="4" t="str">
        <f>""</f>
        <v/>
      </c>
    </row>
    <row r="1145" spans="1:45" x14ac:dyDescent="0.25">
      <c r="A1145" s="25"/>
      <c r="B1145" s="10"/>
      <c r="C1145" s="10"/>
      <c r="D1145" s="10"/>
      <c r="E1145" s="10"/>
      <c r="F1145" s="10"/>
      <c r="G1145" s="17"/>
      <c r="I1145" s="9" t="s">
        <v>40</v>
      </c>
      <c r="J1145" s="8">
        <v>0</v>
      </c>
      <c r="K1145" s="8">
        <v>0</v>
      </c>
      <c r="L1145" s="8">
        <v>0</v>
      </c>
      <c r="M1145" s="8">
        <v>0.8</v>
      </c>
      <c r="N1145" s="8">
        <v>-6</v>
      </c>
      <c r="O1145" s="8">
        <v>0</v>
      </c>
      <c r="P1145" s="8">
        <v>0</v>
      </c>
      <c r="Q1145" s="8">
        <v>0</v>
      </c>
      <c r="R1145" s="8">
        <v>0.8</v>
      </c>
      <c r="S1145" s="8">
        <v>-118</v>
      </c>
      <c r="T1145" s="8">
        <v>0</v>
      </c>
      <c r="U1145" s="8">
        <v>1</v>
      </c>
      <c r="V1145" s="8">
        <v>0</v>
      </c>
      <c r="W1145" s="8">
        <v>1</v>
      </c>
      <c r="X1145" s="8">
        <v>0</v>
      </c>
      <c r="Y1145" s="8">
        <v>0</v>
      </c>
      <c r="Z1145" s="8">
        <v>-90</v>
      </c>
      <c r="AC1145" s="4" t="str">
        <f>""</f>
        <v/>
      </c>
      <c r="AD1145" s="4" t="str">
        <f>""</f>
        <v/>
      </c>
      <c r="AE1145" s="4" t="str">
        <f>""</f>
        <v/>
      </c>
      <c r="AF1145" s="4" t="str">
        <f>""</f>
        <v/>
      </c>
      <c r="AG1145" s="4" t="str">
        <f>""</f>
        <v/>
      </c>
      <c r="AH1145" s="4" t="str">
        <f>""</f>
        <v/>
      </c>
      <c r="AI1145" s="4" t="str">
        <f>""</f>
        <v/>
      </c>
      <c r="AJ1145" s="4" t="str">
        <f>""</f>
        <v/>
      </c>
      <c r="AK1145" s="4" t="str">
        <f>""</f>
        <v/>
      </c>
      <c r="AL1145" s="4" t="str">
        <f>""</f>
        <v/>
      </c>
      <c r="AM1145" s="4" t="str">
        <f>""</f>
        <v/>
      </c>
      <c r="AN1145" s="4" t="str">
        <f>""</f>
        <v/>
      </c>
      <c r="AO1145" s="4" t="str">
        <f>""</f>
        <v/>
      </c>
      <c r="AP1145" s="4" t="str">
        <f>""</f>
        <v/>
      </c>
      <c r="AQ1145" s="4" t="str">
        <f>""</f>
        <v/>
      </c>
      <c r="AR1145" s="4" t="str">
        <f>""</f>
        <v/>
      </c>
      <c r="AS1145" s="4" t="str">
        <f>""</f>
        <v/>
      </c>
    </row>
    <row r="1146" spans="1:45" x14ac:dyDescent="0.25">
      <c r="A1146" s="22" t="s">
        <v>41</v>
      </c>
      <c r="B1146" s="18" t="s">
        <v>42</v>
      </c>
      <c r="C1146" s="18">
        <v>19</v>
      </c>
      <c r="D1146" s="18">
        <v>600</v>
      </c>
      <c r="E1146" s="18" t="s">
        <v>120</v>
      </c>
      <c r="F1146" s="18">
        <v>1</v>
      </c>
      <c r="G1146" s="18" t="str">
        <f>B1146&amp;C1146&amp;D1146&amp;E1146&amp;F1146</f>
        <v>AVR19600ND1</v>
      </c>
      <c r="H1146" s="4" t="s">
        <v>3</v>
      </c>
      <c r="I1146" s="4">
        <v>1</v>
      </c>
      <c r="J1146" s="4">
        <v>0</v>
      </c>
      <c r="K1146" s="4">
        <v>10.75</v>
      </c>
      <c r="L1146" s="4">
        <v>10.75</v>
      </c>
      <c r="M1146" s="4">
        <v>5</v>
      </c>
      <c r="N1146" s="4">
        <v>-0.87</v>
      </c>
      <c r="O1146" s="4">
        <v>0</v>
      </c>
      <c r="P1146" s="4">
        <v>1</v>
      </c>
      <c r="Q1146" s="4">
        <v>0</v>
      </c>
      <c r="R1146" s="4">
        <v>99</v>
      </c>
      <c r="S1146" s="4">
        <v>-99</v>
      </c>
      <c r="T1146" s="4">
        <v>0</v>
      </c>
      <c r="U1146" s="4">
        <v>9.3000000000000007</v>
      </c>
      <c r="V1146" s="4">
        <v>0</v>
      </c>
      <c r="W1146" s="4">
        <v>11.63</v>
      </c>
      <c r="X1146" s="4">
        <v>0.113</v>
      </c>
      <c r="Y1146" s="4">
        <v>0.124</v>
      </c>
      <c r="Z1146" s="4">
        <v>0</v>
      </c>
      <c r="AA1146" s="4" t="s">
        <v>1</v>
      </c>
      <c r="AB1146" s="4" t="s">
        <v>1</v>
      </c>
      <c r="AC1146" s="4" t="str">
        <f>""</f>
        <v/>
      </c>
      <c r="AD1146" s="4" t="str">
        <f>""</f>
        <v/>
      </c>
      <c r="AE1146" s="4" t="str">
        <f>""</f>
        <v/>
      </c>
      <c r="AF1146" s="4" t="str">
        <f>""</f>
        <v/>
      </c>
      <c r="AG1146" s="4" t="str">
        <f>""</f>
        <v/>
      </c>
      <c r="AH1146" s="4" t="str">
        <f>""</f>
        <v/>
      </c>
      <c r="AI1146" s="4" t="str">
        <f>""</f>
        <v/>
      </c>
      <c r="AJ1146" s="4" t="str">
        <f>""</f>
        <v/>
      </c>
      <c r="AK1146" s="4" t="str">
        <f>""</f>
        <v/>
      </c>
      <c r="AL1146" s="4" t="str">
        <f>""</f>
        <v/>
      </c>
      <c r="AM1146" s="4" t="str">
        <f>""</f>
        <v/>
      </c>
      <c r="AN1146" s="4" t="str">
        <f>""</f>
        <v/>
      </c>
      <c r="AO1146" s="4" t="str">
        <f>""</f>
        <v/>
      </c>
      <c r="AP1146" s="4" t="str">
        <f>""</f>
        <v/>
      </c>
      <c r="AQ1146" s="4" t="str">
        <f>""</f>
        <v/>
      </c>
      <c r="AR1146" s="4" t="str">
        <f>""</f>
        <v/>
      </c>
      <c r="AS1146" s="4" t="str">
        <f>""</f>
        <v/>
      </c>
    </row>
    <row r="1147" spans="1:45" x14ac:dyDescent="0.25">
      <c r="A1147" s="15"/>
      <c r="B1147" s="16"/>
      <c r="C1147" s="16"/>
      <c r="D1147" s="16"/>
      <c r="E1147" s="16"/>
      <c r="F1147" s="16"/>
      <c r="G1147" s="16"/>
      <c r="H1147" s="30" t="s">
        <v>25</v>
      </c>
      <c r="I1147" s="31" t="s">
        <v>26</v>
      </c>
      <c r="J1147" s="7" t="s">
        <v>44</v>
      </c>
      <c r="K1147" s="7" t="s">
        <v>45</v>
      </c>
      <c r="L1147" s="7" t="s">
        <v>46</v>
      </c>
      <c r="M1147" s="7" t="s">
        <v>47</v>
      </c>
      <c r="N1147" s="7" t="s">
        <v>48</v>
      </c>
      <c r="O1147" s="7" t="s">
        <v>49</v>
      </c>
      <c r="P1147" s="7" t="s">
        <v>50</v>
      </c>
      <c r="Q1147" s="7" t="s">
        <v>51</v>
      </c>
      <c r="R1147" s="7" t="s">
        <v>52</v>
      </c>
      <c r="S1147" s="7" t="s">
        <v>53</v>
      </c>
      <c r="T1147" s="7" t="s">
        <v>54</v>
      </c>
      <c r="U1147" s="7" t="s">
        <v>55</v>
      </c>
      <c r="V1147" s="31"/>
      <c r="W1147" s="31"/>
      <c r="X1147" s="4" t="str">
        <f>""</f>
        <v/>
      </c>
      <c r="Y1147" s="4" t="str">
        <f>""</f>
        <v/>
      </c>
      <c r="Z1147" s="4" t="str">
        <f>""</f>
        <v/>
      </c>
      <c r="AA1147" s="4" t="str">
        <f>""</f>
        <v/>
      </c>
      <c r="AB1147" s="4" t="str">
        <f>""</f>
        <v/>
      </c>
      <c r="AC1147" s="4" t="str">
        <f>""</f>
        <v/>
      </c>
      <c r="AD1147" s="4" t="str">
        <f>""</f>
        <v/>
      </c>
      <c r="AE1147" s="4" t="str">
        <f>""</f>
        <v/>
      </c>
      <c r="AF1147" s="4" t="str">
        <f>""</f>
        <v/>
      </c>
      <c r="AG1147" s="4" t="str">
        <f>""</f>
        <v/>
      </c>
      <c r="AH1147" s="4" t="str">
        <f>""</f>
        <v/>
      </c>
      <c r="AI1147" s="4" t="str">
        <f>""</f>
        <v/>
      </c>
      <c r="AJ1147" s="4" t="str">
        <f>""</f>
        <v/>
      </c>
      <c r="AK1147" s="4" t="str">
        <f>""</f>
        <v/>
      </c>
      <c r="AL1147" s="4" t="str">
        <f>""</f>
        <v/>
      </c>
      <c r="AM1147" s="4" t="str">
        <f>""</f>
        <v/>
      </c>
      <c r="AN1147" s="4" t="str">
        <f>""</f>
        <v/>
      </c>
      <c r="AO1147" s="4" t="str">
        <f>""</f>
        <v/>
      </c>
      <c r="AP1147" s="4" t="str">
        <f>""</f>
        <v/>
      </c>
      <c r="AQ1147" s="4" t="str">
        <f>""</f>
        <v/>
      </c>
      <c r="AR1147" s="4" t="str">
        <f>""</f>
        <v/>
      </c>
      <c r="AS1147" s="4" t="str">
        <f>""</f>
        <v/>
      </c>
    </row>
    <row r="1148" spans="1:45" x14ac:dyDescent="0.25">
      <c r="A1148" s="15"/>
      <c r="B1148" s="17"/>
      <c r="C1148" s="17"/>
      <c r="D1148" s="17"/>
      <c r="E1148" s="17"/>
      <c r="F1148" s="17"/>
      <c r="G1148" s="17"/>
      <c r="I1148" s="8" t="s">
        <v>39</v>
      </c>
      <c r="J1148" s="8">
        <v>10</v>
      </c>
      <c r="K1148" s="8">
        <v>0.2</v>
      </c>
      <c r="L1148" s="8">
        <v>0.2</v>
      </c>
      <c r="M1148" s="8">
        <v>10</v>
      </c>
      <c r="N1148" s="8">
        <v>3</v>
      </c>
      <c r="O1148" s="8">
        <v>2.5</v>
      </c>
      <c r="P1148" s="8"/>
      <c r="Q1148" s="8"/>
      <c r="R1148" s="8"/>
      <c r="S1148" s="8"/>
      <c r="T1148" s="8"/>
      <c r="U1148" s="8"/>
      <c r="V1148" s="8"/>
      <c r="W1148" s="8"/>
      <c r="X1148" s="4" t="str">
        <f>""</f>
        <v/>
      </c>
      <c r="Y1148" s="4" t="str">
        <f>""</f>
        <v/>
      </c>
      <c r="Z1148" s="4" t="str">
        <f>""</f>
        <v/>
      </c>
      <c r="AA1148" s="4" t="str">
        <f>""</f>
        <v/>
      </c>
      <c r="AB1148" s="4" t="str">
        <f>""</f>
        <v/>
      </c>
      <c r="AC1148" s="4" t="str">
        <f>""</f>
        <v/>
      </c>
      <c r="AD1148" s="4" t="str">
        <f>""</f>
        <v/>
      </c>
      <c r="AE1148" s="4" t="str">
        <f>""</f>
        <v/>
      </c>
      <c r="AF1148" s="4" t="str">
        <f>""</f>
        <v/>
      </c>
      <c r="AG1148" s="4" t="str">
        <f>""</f>
        <v/>
      </c>
      <c r="AH1148" s="4" t="str">
        <f>""</f>
        <v/>
      </c>
      <c r="AI1148" s="4" t="str">
        <f>""</f>
        <v/>
      </c>
      <c r="AJ1148" s="4" t="str">
        <f>""</f>
        <v/>
      </c>
      <c r="AK1148" s="4" t="str">
        <f>""</f>
        <v/>
      </c>
      <c r="AL1148" s="4" t="str">
        <f>""</f>
        <v/>
      </c>
      <c r="AM1148" s="4" t="str">
        <f>""</f>
        <v/>
      </c>
      <c r="AN1148" s="4" t="str">
        <f>""</f>
        <v/>
      </c>
      <c r="AO1148" s="4" t="str">
        <f>""</f>
        <v/>
      </c>
      <c r="AP1148" s="4" t="str">
        <f>""</f>
        <v/>
      </c>
      <c r="AQ1148" s="4" t="str">
        <f>""</f>
        <v/>
      </c>
      <c r="AR1148" s="4" t="str">
        <f>""</f>
        <v/>
      </c>
      <c r="AS1148" s="4" t="str">
        <f>""</f>
        <v/>
      </c>
    </row>
    <row r="1149" spans="1:45" x14ac:dyDescent="0.25">
      <c r="A1149" s="15"/>
      <c r="B1149" s="17"/>
      <c r="C1149" s="17"/>
      <c r="D1149" s="17"/>
      <c r="E1149" s="17"/>
      <c r="F1149" s="17"/>
      <c r="G1149" s="17"/>
      <c r="I1149" s="8" t="s">
        <v>40</v>
      </c>
      <c r="J1149" s="8">
        <v>1</v>
      </c>
      <c r="K1149" s="8">
        <f>4*$K$2</f>
        <v>0.04</v>
      </c>
      <c r="L1149" s="8">
        <f>4*$K$2</f>
        <v>0.04</v>
      </c>
      <c r="M1149" s="8">
        <v>1</v>
      </c>
      <c r="N1149" s="8">
        <v>0</v>
      </c>
      <c r="O1149" s="8"/>
      <c r="P1149" s="8"/>
      <c r="Q1149" s="8"/>
      <c r="R1149" s="8"/>
      <c r="S1149" s="8"/>
      <c r="T1149" s="8">
        <v>0</v>
      </c>
      <c r="U1149" s="8"/>
      <c r="V1149" s="8"/>
      <c r="W1149" s="8"/>
      <c r="X1149" s="4" t="str">
        <f>""</f>
        <v/>
      </c>
      <c r="Y1149" s="4" t="str">
        <f>""</f>
        <v/>
      </c>
      <c r="Z1149" s="4" t="str">
        <f>""</f>
        <v/>
      </c>
      <c r="AA1149" s="4" t="str">
        <f>""</f>
        <v/>
      </c>
      <c r="AB1149" s="4" t="str">
        <f>""</f>
        <v/>
      </c>
      <c r="AC1149" s="4" t="str">
        <f>""</f>
        <v/>
      </c>
      <c r="AD1149" s="4" t="str">
        <f>""</f>
        <v/>
      </c>
      <c r="AE1149" s="4" t="str">
        <f>""</f>
        <v/>
      </c>
      <c r="AF1149" s="4" t="str">
        <f>""</f>
        <v/>
      </c>
      <c r="AG1149" s="4" t="str">
        <f>""</f>
        <v/>
      </c>
      <c r="AH1149" s="4" t="str">
        <f>""</f>
        <v/>
      </c>
      <c r="AI1149" s="4" t="str">
        <f>""</f>
        <v/>
      </c>
      <c r="AJ1149" s="4" t="str">
        <f>""</f>
        <v/>
      </c>
      <c r="AK1149" s="4" t="str">
        <f>""</f>
        <v/>
      </c>
      <c r="AL1149" s="4" t="str">
        <f>""</f>
        <v/>
      </c>
      <c r="AM1149" s="4" t="str">
        <f>""</f>
        <v/>
      </c>
      <c r="AN1149" s="4" t="str">
        <f>""</f>
        <v/>
      </c>
      <c r="AO1149" s="4" t="str">
        <f>""</f>
        <v/>
      </c>
      <c r="AP1149" s="4" t="str">
        <f>""</f>
        <v/>
      </c>
      <c r="AQ1149" s="4" t="str">
        <f>""</f>
        <v/>
      </c>
      <c r="AR1149" s="4" t="str">
        <f>""</f>
        <v/>
      </c>
      <c r="AS1149" s="4" t="str">
        <f>""</f>
        <v/>
      </c>
    </row>
    <row r="1150" spans="1:45" x14ac:dyDescent="0.25">
      <c r="A1150" s="23" t="s">
        <v>41</v>
      </c>
      <c r="B1150" s="18" t="s">
        <v>62</v>
      </c>
      <c r="C1150" s="18">
        <v>19</v>
      </c>
      <c r="D1150" s="18">
        <v>600</v>
      </c>
      <c r="E1150" s="18" t="s">
        <v>120</v>
      </c>
      <c r="F1150" s="18">
        <v>1</v>
      </c>
      <c r="G1150" s="18" t="str">
        <f>B1150&amp;C1150&amp;D1150&amp;E1150&amp;F1150</f>
        <v>GEN19600ND1</v>
      </c>
      <c r="H1150" s="4" t="s">
        <v>0</v>
      </c>
      <c r="I1150" s="4">
        <v>1</v>
      </c>
      <c r="J1150" s="4">
        <v>6.6</v>
      </c>
      <c r="K1150" s="4">
        <v>0.05</v>
      </c>
      <c r="L1150" s="4">
        <v>0.155</v>
      </c>
      <c r="M1150" s="4">
        <v>2</v>
      </c>
      <c r="N1150" s="4">
        <v>0</v>
      </c>
      <c r="O1150" s="4">
        <v>1.1299999999999999</v>
      </c>
      <c r="P1150" s="4">
        <v>0.73399999999999999</v>
      </c>
      <c r="Q1150" s="4">
        <v>0.26</v>
      </c>
      <c r="R1150" s="4">
        <v>0.25600000000000001</v>
      </c>
      <c r="S1150" s="4">
        <v>0.104</v>
      </c>
      <c r="T1150" s="4">
        <v>0.19400000000000001</v>
      </c>
      <c r="U1150" s="4">
        <v>0.68500000000000005</v>
      </c>
      <c r="V1150" s="4" t="s">
        <v>1</v>
      </c>
      <c r="W1150" s="4" t="s">
        <v>1</v>
      </c>
      <c r="X1150" s="4" t="str">
        <f>""</f>
        <v/>
      </c>
      <c r="Y1150" s="4" t="str">
        <f>""</f>
        <v/>
      </c>
      <c r="Z1150" s="4" t="str">
        <f>""</f>
        <v/>
      </c>
      <c r="AA1150" s="4" t="str">
        <f>""</f>
        <v/>
      </c>
      <c r="AB1150" s="4" t="str">
        <f>""</f>
        <v/>
      </c>
      <c r="AC1150" s="4" t="str">
        <f>""</f>
        <v/>
      </c>
      <c r="AD1150" s="4" t="str">
        <f>""</f>
        <v/>
      </c>
      <c r="AE1150" s="4" t="str">
        <f>""</f>
        <v/>
      </c>
      <c r="AF1150" s="4" t="str">
        <f>""</f>
        <v/>
      </c>
      <c r="AG1150" s="4" t="str">
        <f>""</f>
        <v/>
      </c>
      <c r="AH1150" s="4" t="str">
        <f>""</f>
        <v/>
      </c>
      <c r="AI1150" s="4" t="str">
        <f>""</f>
        <v/>
      </c>
      <c r="AJ1150" s="4" t="str">
        <f>""</f>
        <v/>
      </c>
      <c r="AK1150" s="4" t="str">
        <f>""</f>
        <v/>
      </c>
      <c r="AL1150" s="4" t="str">
        <f>""</f>
        <v/>
      </c>
      <c r="AM1150" s="4" t="str">
        <f>""</f>
        <v/>
      </c>
      <c r="AN1150" s="4" t="str">
        <f>""</f>
        <v/>
      </c>
      <c r="AO1150" s="4" t="str">
        <f>""</f>
        <v/>
      </c>
      <c r="AP1150" s="4" t="str">
        <f>""</f>
        <v/>
      </c>
      <c r="AQ1150" s="4" t="str">
        <f>""</f>
        <v/>
      </c>
      <c r="AR1150" s="4" t="str">
        <f>""</f>
        <v/>
      </c>
      <c r="AS1150" s="4" t="str">
        <f>""</f>
        <v/>
      </c>
    </row>
    <row r="1151" spans="1:45" x14ac:dyDescent="0.25">
      <c r="A1151" s="15"/>
      <c r="B1151" s="16"/>
      <c r="C1151" s="16"/>
      <c r="D1151" s="16"/>
      <c r="E1151" s="16"/>
      <c r="F1151" s="16"/>
      <c r="G1151" s="16"/>
      <c r="H1151" s="14" t="s">
        <v>25</v>
      </c>
      <c r="I1151" s="7" t="s">
        <v>26</v>
      </c>
      <c r="J1151" s="7" t="s">
        <v>64</v>
      </c>
      <c r="K1151" s="7" t="s">
        <v>65</v>
      </c>
      <c r="L1151" s="7" t="s">
        <v>66</v>
      </c>
      <c r="M1151" s="7" t="s">
        <v>67</v>
      </c>
      <c r="N1151" s="7" t="s">
        <v>68</v>
      </c>
      <c r="O1151" s="7" t="s">
        <v>69</v>
      </c>
      <c r="P1151" s="7" t="s">
        <v>70</v>
      </c>
      <c r="Q1151" s="7" t="s">
        <v>71</v>
      </c>
      <c r="R1151" s="7" t="s">
        <v>72</v>
      </c>
      <c r="S1151" s="7" t="s">
        <v>73</v>
      </c>
      <c r="T1151" s="7" t="s">
        <v>74</v>
      </c>
      <c r="U1151" s="7" t="s">
        <v>75</v>
      </c>
      <c r="X1151" s="4" t="str">
        <f>""</f>
        <v/>
      </c>
      <c r="Y1151" s="4" t="str">
        <f>""</f>
        <v/>
      </c>
      <c r="Z1151" s="4" t="str">
        <f>""</f>
        <v/>
      </c>
      <c r="AA1151" s="4" t="str">
        <f>""</f>
        <v/>
      </c>
      <c r="AB1151" s="4" t="str">
        <f>""</f>
        <v/>
      </c>
      <c r="AC1151" s="4" t="str">
        <f>""</f>
        <v/>
      </c>
      <c r="AD1151" s="4" t="str">
        <f>""</f>
        <v/>
      </c>
      <c r="AE1151" s="4" t="str">
        <f>""</f>
        <v/>
      </c>
      <c r="AF1151" s="4" t="str">
        <f>""</f>
        <v/>
      </c>
      <c r="AG1151" s="4" t="str">
        <f>""</f>
        <v/>
      </c>
      <c r="AH1151" s="4" t="str">
        <f>""</f>
        <v/>
      </c>
      <c r="AI1151" s="4" t="str">
        <f>""</f>
        <v/>
      </c>
      <c r="AJ1151" s="4" t="str">
        <f>""</f>
        <v/>
      </c>
      <c r="AK1151" s="4" t="str">
        <f>""</f>
        <v/>
      </c>
      <c r="AL1151" s="4" t="str">
        <f>""</f>
        <v/>
      </c>
      <c r="AM1151" s="4" t="str">
        <f>""</f>
        <v/>
      </c>
      <c r="AN1151" s="4" t="str">
        <f>""</f>
        <v/>
      </c>
      <c r="AO1151" s="4" t="str">
        <f>""</f>
        <v/>
      </c>
      <c r="AP1151" s="4" t="str">
        <f>""</f>
        <v/>
      </c>
      <c r="AQ1151" s="4" t="str">
        <f>""</f>
        <v/>
      </c>
      <c r="AR1151" s="4" t="str">
        <f>""</f>
        <v/>
      </c>
      <c r="AS1151" s="4" t="str">
        <f>""</f>
        <v/>
      </c>
    </row>
    <row r="1152" spans="1:45" x14ac:dyDescent="0.25">
      <c r="A1152" s="15"/>
      <c r="B1152" s="17"/>
      <c r="C1152" s="17"/>
      <c r="D1152" s="17"/>
      <c r="E1152" s="17"/>
      <c r="F1152" s="17"/>
      <c r="G1152" s="17"/>
      <c r="I1152" s="8" t="s">
        <v>39</v>
      </c>
      <c r="J1152" s="8">
        <v>1</v>
      </c>
      <c r="K1152" s="8">
        <v>2</v>
      </c>
      <c r="L1152" s="8">
        <v>30</v>
      </c>
      <c r="M1152" s="8">
        <v>0.1</v>
      </c>
      <c r="N1152" s="8">
        <v>1</v>
      </c>
      <c r="O1152" s="8">
        <v>0.3</v>
      </c>
      <c r="P1152" s="8">
        <v>1</v>
      </c>
      <c r="Q1152" s="8">
        <v>1</v>
      </c>
      <c r="R1152" s="8">
        <v>30</v>
      </c>
      <c r="S1152" s="8">
        <v>1.5</v>
      </c>
      <c r="T1152" s="8">
        <v>0.5</v>
      </c>
      <c r="U1152" s="8">
        <v>0.15</v>
      </c>
      <c r="X1152" s="4" t="str">
        <f>""</f>
        <v/>
      </c>
      <c r="Y1152" s="4" t="str">
        <f>""</f>
        <v/>
      </c>
      <c r="Z1152" s="4" t="str">
        <f>""</f>
        <v/>
      </c>
      <c r="AA1152" s="4" t="str">
        <f>""</f>
        <v/>
      </c>
      <c r="AB1152" s="4" t="str">
        <f>""</f>
        <v/>
      </c>
      <c r="AC1152" s="4" t="str">
        <f>""</f>
        <v/>
      </c>
      <c r="AD1152" s="4" t="str">
        <f>""</f>
        <v/>
      </c>
      <c r="AE1152" s="4" t="str">
        <f>""</f>
        <v/>
      </c>
      <c r="AF1152" s="4" t="str">
        <f>""</f>
        <v/>
      </c>
      <c r="AG1152" s="4" t="str">
        <f>""</f>
        <v/>
      </c>
      <c r="AH1152" s="4" t="str">
        <f>""</f>
        <v/>
      </c>
      <c r="AI1152" s="4" t="str">
        <f>""</f>
        <v/>
      </c>
      <c r="AJ1152" s="4" t="str">
        <f>""</f>
        <v/>
      </c>
      <c r="AK1152" s="4" t="str">
        <f>""</f>
        <v/>
      </c>
      <c r="AL1152" s="4" t="str">
        <f>""</f>
        <v/>
      </c>
      <c r="AM1152" s="4" t="str">
        <f>""</f>
        <v/>
      </c>
      <c r="AN1152" s="4" t="str">
        <f>""</f>
        <v/>
      </c>
      <c r="AO1152" s="4" t="str">
        <f>""</f>
        <v/>
      </c>
      <c r="AP1152" s="4" t="str">
        <f>""</f>
        <v/>
      </c>
      <c r="AQ1152" s="4" t="str">
        <f>""</f>
        <v/>
      </c>
      <c r="AR1152" s="4" t="str">
        <f>""</f>
        <v/>
      </c>
      <c r="AS1152" s="4" t="str">
        <f>""</f>
        <v/>
      </c>
    </row>
    <row r="1153" spans="1:45" x14ac:dyDescent="0.25">
      <c r="A1153" s="15"/>
      <c r="B1153" s="17"/>
      <c r="C1153" s="17"/>
      <c r="D1153" s="17"/>
      <c r="E1153" s="17"/>
      <c r="F1153" s="17"/>
      <c r="G1153" s="17"/>
      <c r="I1153" s="8" t="s">
        <v>40</v>
      </c>
      <c r="J1153" s="8">
        <v>0</v>
      </c>
      <c r="K1153" s="8">
        <v>0</v>
      </c>
      <c r="L1153" s="8">
        <f>4*$K$2</f>
        <v>0.04</v>
      </c>
      <c r="M1153" s="8">
        <f>4*$K$2</f>
        <v>0.04</v>
      </c>
      <c r="N1153" s="8">
        <f>4*$K$2</f>
        <v>0.04</v>
      </c>
      <c r="O1153" s="8">
        <v>0</v>
      </c>
      <c r="P1153" s="8">
        <v>0</v>
      </c>
      <c r="Q1153" s="8">
        <v>0</v>
      </c>
      <c r="R1153" s="8">
        <v>0.5</v>
      </c>
      <c r="S1153" s="8">
        <v>0.8</v>
      </c>
      <c r="T1153" s="8">
        <v>0</v>
      </c>
      <c r="U1153" s="8">
        <v>0</v>
      </c>
      <c r="X1153" s="4" t="str">
        <f>""</f>
        <v/>
      </c>
      <c r="Y1153" s="4" t="str">
        <f>""</f>
        <v/>
      </c>
      <c r="Z1153" s="4" t="str">
        <f>""</f>
        <v/>
      </c>
      <c r="AA1153" s="4" t="str">
        <f>""</f>
        <v/>
      </c>
      <c r="AB1153" s="4" t="str">
        <f>""</f>
        <v/>
      </c>
      <c r="AC1153" s="4" t="str">
        <f>""</f>
        <v/>
      </c>
      <c r="AD1153" s="4" t="str">
        <f>""</f>
        <v/>
      </c>
      <c r="AE1153" s="4" t="str">
        <f>""</f>
        <v/>
      </c>
      <c r="AF1153" s="4" t="str">
        <f>""</f>
        <v/>
      </c>
      <c r="AG1153" s="4" t="str">
        <f>""</f>
        <v/>
      </c>
      <c r="AH1153" s="4" t="str">
        <f>""</f>
        <v/>
      </c>
      <c r="AI1153" s="4" t="str">
        <f>""</f>
        <v/>
      </c>
      <c r="AJ1153" s="4" t="str">
        <f>""</f>
        <v/>
      </c>
      <c r="AK1153" s="4" t="str">
        <f>""</f>
        <v/>
      </c>
      <c r="AL1153" s="4" t="str">
        <f>""</f>
        <v/>
      </c>
      <c r="AM1153" s="4" t="str">
        <f>""</f>
        <v/>
      </c>
      <c r="AN1153" s="4" t="str">
        <f>""</f>
        <v/>
      </c>
      <c r="AO1153" s="4" t="str">
        <f>""</f>
        <v/>
      </c>
      <c r="AP1153" s="4" t="str">
        <f>""</f>
        <v/>
      </c>
      <c r="AQ1153" s="4" t="str">
        <f>""</f>
        <v/>
      </c>
      <c r="AR1153" s="4" t="str">
        <f>""</f>
        <v/>
      </c>
      <c r="AS1153" s="4" t="str">
        <f>""</f>
        <v/>
      </c>
    </row>
    <row r="1154" spans="1:45" x14ac:dyDescent="0.25">
      <c r="A1154" s="23" t="s">
        <v>41</v>
      </c>
      <c r="B1154" s="18" t="s">
        <v>76</v>
      </c>
      <c r="C1154" s="18">
        <v>19</v>
      </c>
      <c r="D1154" s="18">
        <v>600</v>
      </c>
      <c r="E1154" s="18" t="s">
        <v>120</v>
      </c>
      <c r="F1154" s="18">
        <v>1</v>
      </c>
      <c r="G1154" s="18" t="str">
        <f>B1154&amp;C1154&amp;D1154&amp;E1154&amp;F1154</f>
        <v>GOV19600ND1</v>
      </c>
      <c r="H1154" s="4" t="s">
        <v>6</v>
      </c>
      <c r="I1154" s="4">
        <v>1</v>
      </c>
      <c r="J1154" s="4">
        <v>0.06</v>
      </c>
      <c r="K1154" s="4">
        <v>0.4</v>
      </c>
      <c r="L1154" s="4">
        <v>3</v>
      </c>
      <c r="M1154" s="4">
        <v>9.9000000000000005E-2</v>
      </c>
      <c r="N1154" s="4">
        <v>0.4</v>
      </c>
      <c r="O1154" s="4">
        <v>0.15</v>
      </c>
      <c r="P1154" s="4">
        <v>1</v>
      </c>
      <c r="Q1154" s="4">
        <v>0.1</v>
      </c>
      <c r="R1154" s="4">
        <v>1.35</v>
      </c>
      <c r="S1154" s="4">
        <v>1.4</v>
      </c>
      <c r="T1154" s="4">
        <v>0.1</v>
      </c>
      <c r="U1154" s="4">
        <v>0.1</v>
      </c>
      <c r="V1154" s="4" t="s">
        <v>1</v>
      </c>
      <c r="W1154" s="4" t="s">
        <v>1</v>
      </c>
      <c r="X1154" s="4" t="str">
        <f>""</f>
        <v/>
      </c>
      <c r="Y1154" s="4" t="str">
        <f>""</f>
        <v/>
      </c>
      <c r="Z1154" s="4" t="str">
        <f>""</f>
        <v/>
      </c>
      <c r="AA1154" s="4" t="str">
        <f>""</f>
        <v/>
      </c>
      <c r="AB1154" s="4" t="str">
        <f>""</f>
        <v/>
      </c>
      <c r="AC1154" s="4" t="str">
        <f>""</f>
        <v/>
      </c>
      <c r="AD1154" s="4" t="str">
        <f>""</f>
        <v/>
      </c>
      <c r="AE1154" s="4" t="str">
        <f>""</f>
        <v/>
      </c>
      <c r="AF1154" s="4" t="str">
        <f>""</f>
        <v/>
      </c>
      <c r="AG1154" s="4" t="str">
        <f>""</f>
        <v/>
      </c>
      <c r="AH1154" s="4" t="str">
        <f>""</f>
        <v/>
      </c>
      <c r="AI1154" s="4" t="str">
        <f>""</f>
        <v/>
      </c>
      <c r="AJ1154" s="4" t="str">
        <f>""</f>
        <v/>
      </c>
      <c r="AK1154" s="4" t="str">
        <f>""</f>
        <v/>
      </c>
      <c r="AL1154" s="4" t="str">
        <f>""</f>
        <v/>
      </c>
      <c r="AM1154" s="4" t="str">
        <f>""</f>
        <v/>
      </c>
      <c r="AN1154" s="4" t="str">
        <f>""</f>
        <v/>
      </c>
      <c r="AO1154" s="4" t="str">
        <f>""</f>
        <v/>
      </c>
      <c r="AP1154" s="4" t="str">
        <f>""</f>
        <v/>
      </c>
      <c r="AQ1154" s="4" t="str">
        <f>""</f>
        <v/>
      </c>
      <c r="AR1154" s="4" t="str">
        <f>""</f>
        <v/>
      </c>
      <c r="AS1154" s="4" t="str">
        <f>""</f>
        <v/>
      </c>
    </row>
    <row r="1155" spans="1:45" x14ac:dyDescent="0.25">
      <c r="A1155" s="15"/>
      <c r="B1155" s="16"/>
      <c r="C1155" s="16"/>
      <c r="D1155" s="16"/>
      <c r="E1155" s="16"/>
      <c r="F1155" s="16"/>
      <c r="G1155" s="16"/>
      <c r="H1155" s="14" t="s">
        <v>25</v>
      </c>
      <c r="I1155" s="7" t="s">
        <v>26</v>
      </c>
      <c r="J1155" s="7" t="s">
        <v>77</v>
      </c>
      <c r="K1155" s="7" t="s">
        <v>78</v>
      </c>
      <c r="L1155" s="7" t="s">
        <v>79</v>
      </c>
      <c r="M1155" s="7" t="s">
        <v>80</v>
      </c>
      <c r="N1155" s="7" t="s">
        <v>81</v>
      </c>
      <c r="O1155" s="7" t="s">
        <v>82</v>
      </c>
      <c r="P1155" s="7" t="s">
        <v>83</v>
      </c>
      <c r="Q1155" s="7" t="s">
        <v>84</v>
      </c>
      <c r="R1155" s="7" t="s">
        <v>85</v>
      </c>
      <c r="S1155" s="7" t="s">
        <v>86</v>
      </c>
      <c r="T1155" s="7" t="s">
        <v>87</v>
      </c>
      <c r="U1155" s="7" t="s">
        <v>88</v>
      </c>
      <c r="V1155" s="7" t="s">
        <v>89</v>
      </c>
      <c r="W1155" s="7" t="s">
        <v>90</v>
      </c>
      <c r="X1155" s="7" t="s">
        <v>91</v>
      </c>
      <c r="Y1155" s="7" t="s">
        <v>92</v>
      </c>
      <c r="Z1155" s="7" t="s">
        <v>93</v>
      </c>
      <c r="AA1155" s="7" t="s">
        <v>94</v>
      </c>
      <c r="AB1155" s="7" t="s">
        <v>95</v>
      </c>
      <c r="AC1155" s="7" t="s">
        <v>96</v>
      </c>
      <c r="AD1155" s="7" t="s">
        <v>97</v>
      </c>
      <c r="AE1155" s="7" t="s">
        <v>98</v>
      </c>
      <c r="AF1155" s="7" t="s">
        <v>99</v>
      </c>
      <c r="AI1155" s="4" t="str">
        <f>""</f>
        <v/>
      </c>
      <c r="AJ1155" s="4" t="str">
        <f>""</f>
        <v/>
      </c>
      <c r="AK1155" s="4" t="str">
        <f>""</f>
        <v/>
      </c>
      <c r="AL1155" s="4" t="str">
        <f>""</f>
        <v/>
      </c>
      <c r="AM1155" s="4" t="str">
        <f>""</f>
        <v/>
      </c>
      <c r="AN1155" s="4" t="str">
        <f>""</f>
        <v/>
      </c>
      <c r="AO1155" s="4" t="str">
        <f>""</f>
        <v/>
      </c>
      <c r="AP1155" s="4" t="str">
        <f>""</f>
        <v/>
      </c>
      <c r="AQ1155" s="4" t="str">
        <f>""</f>
        <v/>
      </c>
      <c r="AR1155" s="4" t="str">
        <f>""</f>
        <v/>
      </c>
      <c r="AS1155" s="4" t="str">
        <f>""</f>
        <v/>
      </c>
    </row>
    <row r="1156" spans="1:45" x14ac:dyDescent="0.25">
      <c r="A1156" s="15"/>
      <c r="B1156" s="17"/>
      <c r="C1156" s="17"/>
      <c r="D1156" s="17"/>
      <c r="E1156" s="17"/>
      <c r="F1156" s="17"/>
      <c r="G1156" s="17"/>
      <c r="I1156" s="8" t="s">
        <v>39</v>
      </c>
      <c r="J1156" s="8"/>
      <c r="K1156" s="8"/>
      <c r="L1156" s="8"/>
      <c r="M1156" s="8"/>
      <c r="N1156" s="8"/>
      <c r="O1156" s="8"/>
      <c r="P1156" s="8">
        <v>15</v>
      </c>
      <c r="Q1156" s="8">
        <v>15</v>
      </c>
      <c r="R1156" s="8"/>
      <c r="S1156" s="8">
        <v>15</v>
      </c>
      <c r="T1156" s="8">
        <v>15</v>
      </c>
      <c r="U1156" s="8"/>
      <c r="V1156" s="8"/>
      <c r="W1156" s="8"/>
      <c r="X1156" s="8">
        <v>2</v>
      </c>
      <c r="Y1156" s="8">
        <v>2</v>
      </c>
      <c r="Z1156" s="8"/>
      <c r="AA1156" s="8">
        <v>2</v>
      </c>
      <c r="AB1156" s="8">
        <v>2</v>
      </c>
      <c r="AC1156" s="8">
        <v>2</v>
      </c>
      <c r="AD1156" s="8">
        <v>2</v>
      </c>
      <c r="AE1156" s="8">
        <v>0.99</v>
      </c>
      <c r="AF1156" s="8">
        <v>0</v>
      </c>
      <c r="AI1156" s="4" t="str">
        <f>""</f>
        <v/>
      </c>
      <c r="AJ1156" s="4" t="str">
        <f>""</f>
        <v/>
      </c>
      <c r="AK1156" s="4" t="str">
        <f>""</f>
        <v/>
      </c>
      <c r="AL1156" s="4" t="str">
        <f>""</f>
        <v/>
      </c>
      <c r="AM1156" s="4" t="str">
        <f>""</f>
        <v/>
      </c>
      <c r="AN1156" s="4" t="str">
        <f>""</f>
        <v/>
      </c>
      <c r="AO1156" s="4" t="str">
        <f>""</f>
        <v/>
      </c>
      <c r="AP1156" s="4" t="str">
        <f>""</f>
        <v/>
      </c>
      <c r="AQ1156" s="4" t="str">
        <f>""</f>
        <v/>
      </c>
      <c r="AR1156" s="4" t="str">
        <f>""</f>
        <v/>
      </c>
      <c r="AS1156" s="4" t="str">
        <f>""</f>
        <v/>
      </c>
    </row>
    <row r="1157" spans="1:45" x14ac:dyDescent="0.25">
      <c r="A1157" s="15"/>
      <c r="B1157" s="17"/>
      <c r="C1157" s="17"/>
      <c r="D1157" s="17"/>
      <c r="E1157" s="17"/>
      <c r="F1157" s="17"/>
      <c r="G1157" s="17"/>
      <c r="I1157" s="8" t="s">
        <v>40</v>
      </c>
      <c r="J1157" s="8"/>
      <c r="K1157" s="8"/>
      <c r="L1157" s="8"/>
      <c r="M1157" s="8"/>
      <c r="N1157" s="8"/>
      <c r="O1157" s="8"/>
      <c r="P1157" s="8">
        <v>1.5</v>
      </c>
      <c r="Q1157" s="8">
        <v>1.5</v>
      </c>
      <c r="R1157" s="8">
        <f>2*$K$2</f>
        <v>0.02</v>
      </c>
      <c r="S1157" s="8">
        <v>1.5</v>
      </c>
      <c r="T1157" s="8">
        <v>1.5</v>
      </c>
      <c r="U1157" s="8">
        <f>2*$K$2</f>
        <v>0.02</v>
      </c>
      <c r="V1157" s="8"/>
      <c r="W1157" s="8"/>
      <c r="X1157" s="8">
        <f t="shared" ref="X1157:Y1157" si="140">2*$K$2</f>
        <v>0.02</v>
      </c>
      <c r="Y1157" s="8">
        <f t="shared" si="140"/>
        <v>0.02</v>
      </c>
      <c r="Z1157" s="8"/>
      <c r="AA1157" s="8">
        <f t="shared" ref="AA1157:AD1157" si="141">2*$K$2</f>
        <v>0.02</v>
      </c>
      <c r="AB1157" s="8">
        <f t="shared" si="141"/>
        <v>0.02</v>
      </c>
      <c r="AC1157" s="8">
        <f t="shared" si="141"/>
        <v>0.02</v>
      </c>
      <c r="AD1157" s="8">
        <f t="shared" si="141"/>
        <v>0.02</v>
      </c>
      <c r="AE1157" s="8">
        <v>0</v>
      </c>
      <c r="AF1157" s="8">
        <v>-0.3</v>
      </c>
      <c r="AI1157" s="4" t="str">
        <f>""</f>
        <v/>
      </c>
      <c r="AJ1157" s="4" t="str">
        <f>""</f>
        <v/>
      </c>
      <c r="AK1157" s="4" t="str">
        <f>""</f>
        <v/>
      </c>
      <c r="AL1157" s="4" t="str">
        <f>""</f>
        <v/>
      </c>
      <c r="AM1157" s="4" t="str">
        <f>""</f>
        <v/>
      </c>
      <c r="AN1157" s="4" t="str">
        <f>""</f>
        <v/>
      </c>
      <c r="AO1157" s="4" t="str">
        <f>""</f>
        <v/>
      </c>
      <c r="AP1157" s="4" t="str">
        <f>""</f>
        <v/>
      </c>
      <c r="AQ1157" s="4" t="str">
        <f>""</f>
        <v/>
      </c>
      <c r="AR1157" s="4" t="str">
        <f>""</f>
        <v/>
      </c>
      <c r="AS1157" s="4" t="str">
        <f>""</f>
        <v/>
      </c>
    </row>
    <row r="1158" spans="1:45" x14ac:dyDescent="0.25">
      <c r="A1158" s="24" t="s">
        <v>41</v>
      </c>
      <c r="B1158" s="18" t="s">
        <v>100</v>
      </c>
      <c r="C1158" s="18">
        <v>19</v>
      </c>
      <c r="D1158" s="18">
        <v>600</v>
      </c>
      <c r="E1158" s="18" t="s">
        <v>120</v>
      </c>
      <c r="F1158" s="18">
        <v>1</v>
      </c>
      <c r="G1158" s="18" t="str">
        <f>B1158&amp;C1158&amp;D1158&amp;E1158&amp;F1158</f>
        <v>PSS19600ND1</v>
      </c>
      <c r="H1158" s="4" t="s">
        <v>9</v>
      </c>
      <c r="I1158" s="4">
        <v>1</v>
      </c>
      <c r="J1158" s="4">
        <v>1</v>
      </c>
      <c r="K1158" s="4">
        <v>0</v>
      </c>
      <c r="L1158" s="4">
        <v>3</v>
      </c>
      <c r="M1158" s="4">
        <v>0</v>
      </c>
      <c r="N1158" s="4">
        <v>5</v>
      </c>
      <c r="O1158" s="4">
        <v>1</v>
      </c>
      <c r="P1158" s="4">
        <v>2.5</v>
      </c>
      <c r="Q1158" s="4">
        <v>2.5</v>
      </c>
      <c r="R1158" s="4">
        <v>0</v>
      </c>
      <c r="S1158" s="4">
        <v>2.5</v>
      </c>
      <c r="T1158" s="4">
        <v>0</v>
      </c>
      <c r="U1158" s="4">
        <v>2.5</v>
      </c>
      <c r="V1158" s="4">
        <v>0.39</v>
      </c>
      <c r="W1158" s="4">
        <v>1</v>
      </c>
      <c r="X1158" s="4">
        <v>0</v>
      </c>
      <c r="Y1158" s="4">
        <v>0.1</v>
      </c>
      <c r="Z1158" s="4">
        <v>6.5</v>
      </c>
      <c r="AA1158" s="4">
        <v>0.44</v>
      </c>
      <c r="AB1158" s="4">
        <v>0.08</v>
      </c>
      <c r="AC1158" s="4">
        <v>0.2</v>
      </c>
      <c r="AD1158" s="4">
        <v>0.98</v>
      </c>
      <c r="AE1158" s="4">
        <v>0.1</v>
      </c>
      <c r="AF1158" s="4">
        <v>-0.1</v>
      </c>
      <c r="AG1158" s="4" t="s">
        <v>1</v>
      </c>
      <c r="AH1158" s="4" t="s">
        <v>1</v>
      </c>
      <c r="AI1158" s="4" t="str">
        <f>""</f>
        <v/>
      </c>
      <c r="AJ1158" s="4" t="str">
        <f>""</f>
        <v/>
      </c>
      <c r="AK1158" s="4" t="str">
        <f>""</f>
        <v/>
      </c>
      <c r="AL1158" s="4" t="str">
        <f>""</f>
        <v/>
      </c>
      <c r="AM1158" s="4" t="str">
        <f>""</f>
        <v/>
      </c>
      <c r="AN1158" s="4" t="str">
        <f>""</f>
        <v/>
      </c>
      <c r="AO1158" s="4" t="str">
        <f>""</f>
        <v/>
      </c>
      <c r="AP1158" s="4" t="str">
        <f>""</f>
        <v/>
      </c>
      <c r="AQ1158" s="4" t="str">
        <f>""</f>
        <v/>
      </c>
      <c r="AR1158" s="4" t="str">
        <f>""</f>
        <v/>
      </c>
      <c r="AS1158" s="4" t="str">
        <f>""</f>
        <v/>
      </c>
    </row>
    <row r="1159" spans="1:45" x14ac:dyDescent="0.25">
      <c r="AC1159" s="4" t="str">
        <f>""</f>
        <v/>
      </c>
      <c r="AD1159" s="4" t="str">
        <f>""</f>
        <v/>
      </c>
      <c r="AE1159" s="4" t="str">
        <f>""</f>
        <v/>
      </c>
      <c r="AF1159" s="4" t="str">
        <f>""</f>
        <v/>
      </c>
      <c r="AG1159" s="4" t="str">
        <f>""</f>
        <v/>
      </c>
      <c r="AH1159" s="4" t="str">
        <f>""</f>
        <v/>
      </c>
      <c r="AI1159" s="4" t="str">
        <f>""</f>
        <v/>
      </c>
      <c r="AJ1159" s="4" t="str">
        <f>""</f>
        <v/>
      </c>
      <c r="AK1159" s="4" t="str">
        <f>""</f>
        <v/>
      </c>
      <c r="AL1159" s="4" t="str">
        <f>""</f>
        <v/>
      </c>
      <c r="AM1159" s="4" t="str">
        <f>""</f>
        <v/>
      </c>
      <c r="AN1159" s="4" t="str">
        <f>""</f>
        <v/>
      </c>
      <c r="AO1159" s="4" t="str">
        <f>""</f>
        <v/>
      </c>
      <c r="AP1159" s="4" t="str">
        <f>""</f>
        <v/>
      </c>
      <c r="AQ1159" s="4" t="str">
        <f>""</f>
        <v/>
      </c>
      <c r="AR1159" s="4" t="str">
        <f>""</f>
        <v/>
      </c>
      <c r="AS1159" s="4" t="str">
        <f>""</f>
        <v/>
      </c>
    </row>
    <row r="1160" spans="1:45" x14ac:dyDescent="0.25">
      <c r="A1160" s="27" t="s">
        <v>195</v>
      </c>
      <c r="B1160" s="9"/>
      <c r="C1160" s="9"/>
      <c r="D1160" s="9"/>
      <c r="E1160" s="9"/>
      <c r="F1160" s="9"/>
      <c r="G1160" s="16"/>
      <c r="H1160" s="14" t="s">
        <v>25</v>
      </c>
      <c r="I1160" s="7" t="s">
        <v>26</v>
      </c>
      <c r="J1160" s="7" t="s">
        <v>103</v>
      </c>
      <c r="K1160" s="7" t="s">
        <v>104</v>
      </c>
      <c r="L1160" s="7" t="s">
        <v>105</v>
      </c>
      <c r="M1160" s="7" t="s">
        <v>106</v>
      </c>
      <c r="N1160" s="7" t="s">
        <v>107</v>
      </c>
      <c r="O1160" s="7" t="s">
        <v>108</v>
      </c>
      <c r="P1160" s="7" t="s">
        <v>109</v>
      </c>
      <c r="Q1160" s="7" t="s">
        <v>110</v>
      </c>
      <c r="R1160" s="7" t="s">
        <v>111</v>
      </c>
      <c r="S1160" s="7" t="s">
        <v>112</v>
      </c>
      <c r="T1160" s="7" t="s">
        <v>113</v>
      </c>
      <c r="U1160" s="7" t="s">
        <v>114</v>
      </c>
      <c r="V1160" s="7" t="s">
        <v>115</v>
      </c>
      <c r="W1160" s="7" t="s">
        <v>116</v>
      </c>
      <c r="X1160" s="7" t="s">
        <v>117</v>
      </c>
      <c r="Y1160" s="7" t="s">
        <v>118</v>
      </c>
      <c r="Z1160" s="7" t="s">
        <v>119</v>
      </c>
      <c r="AC1160" s="4" t="str">
        <f>""</f>
        <v/>
      </c>
      <c r="AD1160" s="4" t="str">
        <f>""</f>
        <v/>
      </c>
      <c r="AE1160" s="4" t="str">
        <f>""</f>
        <v/>
      </c>
      <c r="AF1160" s="4" t="str">
        <f>""</f>
        <v/>
      </c>
      <c r="AG1160" s="4" t="str">
        <f>""</f>
        <v/>
      </c>
      <c r="AH1160" s="4" t="str">
        <f>""</f>
        <v/>
      </c>
      <c r="AI1160" s="4" t="str">
        <f>""</f>
        <v/>
      </c>
      <c r="AJ1160" s="4" t="str">
        <f>""</f>
        <v/>
      </c>
      <c r="AK1160" s="4" t="str">
        <f>""</f>
        <v/>
      </c>
      <c r="AL1160" s="4" t="str">
        <f>""</f>
        <v/>
      </c>
      <c r="AM1160" s="4" t="str">
        <f>""</f>
        <v/>
      </c>
      <c r="AN1160" s="4" t="str">
        <f>""</f>
        <v/>
      </c>
      <c r="AO1160" s="4" t="str">
        <f>""</f>
        <v/>
      </c>
      <c r="AP1160" s="4" t="str">
        <f>""</f>
        <v/>
      </c>
      <c r="AQ1160" s="4" t="str">
        <f>""</f>
        <v/>
      </c>
      <c r="AR1160" s="4" t="str">
        <f>""</f>
        <v/>
      </c>
      <c r="AS1160" s="4" t="str">
        <f>""</f>
        <v/>
      </c>
    </row>
    <row r="1161" spans="1:45" x14ac:dyDescent="0.25">
      <c r="A1161" s="25"/>
      <c r="B1161" s="10"/>
      <c r="C1161" s="10"/>
      <c r="D1161" s="10"/>
      <c r="E1161" s="10"/>
      <c r="F1161" s="10"/>
      <c r="G1161" s="17"/>
      <c r="I1161" s="8" t="s">
        <v>39</v>
      </c>
      <c r="J1161" s="8">
        <v>0.5</v>
      </c>
      <c r="K1161" s="8">
        <v>75</v>
      </c>
      <c r="L1161" s="8">
        <v>75</v>
      </c>
      <c r="M1161" s="8">
        <v>10</v>
      </c>
      <c r="N1161" s="8">
        <v>0</v>
      </c>
      <c r="O1161" s="8">
        <v>1</v>
      </c>
      <c r="P1161" s="8">
        <v>1.2</v>
      </c>
      <c r="Q1161" s="8">
        <v>18</v>
      </c>
      <c r="R1161" s="8">
        <v>118</v>
      </c>
      <c r="S1161" s="8">
        <v>0</v>
      </c>
      <c r="T1161" s="8">
        <v>1.1000000000000001</v>
      </c>
      <c r="U1161" s="8">
        <v>10</v>
      </c>
      <c r="V1161" s="8">
        <v>1.1000000000000001</v>
      </c>
      <c r="W1161" s="8">
        <v>20</v>
      </c>
      <c r="X1161" s="8">
        <v>1</v>
      </c>
      <c r="Y1161" s="8">
        <v>0.5</v>
      </c>
      <c r="Z1161" s="8">
        <v>90</v>
      </c>
      <c r="AC1161" s="4" t="str">
        <f>""</f>
        <v/>
      </c>
      <c r="AD1161" s="4" t="str">
        <f>""</f>
        <v/>
      </c>
      <c r="AE1161" s="4" t="str">
        <f>""</f>
        <v/>
      </c>
      <c r="AF1161" s="4" t="str">
        <f>""</f>
        <v/>
      </c>
      <c r="AG1161" s="4" t="str">
        <f>""</f>
        <v/>
      </c>
      <c r="AH1161" s="4" t="str">
        <f>""</f>
        <v/>
      </c>
      <c r="AI1161" s="4" t="str">
        <f>""</f>
        <v/>
      </c>
      <c r="AJ1161" s="4" t="str">
        <f>""</f>
        <v/>
      </c>
      <c r="AK1161" s="4" t="str">
        <f>""</f>
        <v/>
      </c>
      <c r="AL1161" s="4" t="str">
        <f>""</f>
        <v/>
      </c>
      <c r="AM1161" s="4" t="str">
        <f>""</f>
        <v/>
      </c>
      <c r="AN1161" s="4" t="str">
        <f>""</f>
        <v/>
      </c>
      <c r="AO1161" s="4" t="str">
        <f>""</f>
        <v/>
      </c>
      <c r="AP1161" s="4" t="str">
        <f>""</f>
        <v/>
      </c>
      <c r="AQ1161" s="4" t="str">
        <f>""</f>
        <v/>
      </c>
      <c r="AR1161" s="4" t="str">
        <f>""</f>
        <v/>
      </c>
      <c r="AS1161" s="4" t="str">
        <f>""</f>
        <v/>
      </c>
    </row>
    <row r="1162" spans="1:45" x14ac:dyDescent="0.25">
      <c r="A1162" s="25"/>
      <c r="B1162" s="10"/>
      <c r="C1162" s="10"/>
      <c r="D1162" s="10"/>
      <c r="E1162" s="10"/>
      <c r="F1162" s="10"/>
      <c r="G1162" s="17"/>
      <c r="I1162" s="9" t="s">
        <v>40</v>
      </c>
      <c r="J1162" s="8">
        <v>0</v>
      </c>
      <c r="K1162" s="8">
        <v>0</v>
      </c>
      <c r="L1162" s="8">
        <v>0</v>
      </c>
      <c r="M1162" s="8">
        <v>0.8</v>
      </c>
      <c r="N1162" s="8">
        <v>-6</v>
      </c>
      <c r="O1162" s="8">
        <v>0</v>
      </c>
      <c r="P1162" s="8">
        <v>0</v>
      </c>
      <c r="Q1162" s="8">
        <v>0</v>
      </c>
      <c r="R1162" s="8">
        <v>0.8</v>
      </c>
      <c r="S1162" s="8">
        <v>-118</v>
      </c>
      <c r="T1162" s="8">
        <v>0</v>
      </c>
      <c r="U1162" s="8">
        <v>1</v>
      </c>
      <c r="V1162" s="8">
        <v>0</v>
      </c>
      <c r="W1162" s="8">
        <v>1</v>
      </c>
      <c r="X1162" s="8">
        <v>0</v>
      </c>
      <c r="Y1162" s="8">
        <v>0</v>
      </c>
      <c r="Z1162" s="8">
        <v>-90</v>
      </c>
      <c r="AC1162" s="4" t="str">
        <f>""</f>
        <v/>
      </c>
      <c r="AD1162" s="4" t="str">
        <f>""</f>
        <v/>
      </c>
      <c r="AE1162" s="4" t="str">
        <f>""</f>
        <v/>
      </c>
      <c r="AF1162" s="4" t="str">
        <f>""</f>
        <v/>
      </c>
      <c r="AG1162" s="4" t="str">
        <f>""</f>
        <v/>
      </c>
      <c r="AH1162" s="4" t="str">
        <f>""</f>
        <v/>
      </c>
      <c r="AI1162" s="4" t="str">
        <f>""</f>
        <v/>
      </c>
      <c r="AJ1162" s="4" t="str">
        <f>""</f>
        <v/>
      </c>
      <c r="AK1162" s="4" t="str">
        <f>""</f>
        <v/>
      </c>
      <c r="AL1162" s="4" t="str">
        <f>""</f>
        <v/>
      </c>
      <c r="AM1162" s="4" t="str">
        <f>""</f>
        <v/>
      </c>
      <c r="AN1162" s="4" t="str">
        <f>""</f>
        <v/>
      </c>
      <c r="AO1162" s="4" t="str">
        <f>""</f>
        <v/>
      </c>
      <c r="AP1162" s="4" t="str">
        <f>""</f>
        <v/>
      </c>
      <c r="AQ1162" s="4" t="str">
        <f>""</f>
        <v/>
      </c>
      <c r="AR1162" s="4" t="str">
        <f>""</f>
        <v/>
      </c>
      <c r="AS1162" s="4" t="str">
        <f>""</f>
        <v/>
      </c>
    </row>
    <row r="1163" spans="1:45" x14ac:dyDescent="0.25">
      <c r="A1163" s="22" t="s">
        <v>41</v>
      </c>
      <c r="B1163" s="18" t="s">
        <v>42</v>
      </c>
      <c r="C1163" s="18">
        <v>19</v>
      </c>
      <c r="D1163" s="18">
        <v>500</v>
      </c>
      <c r="E1163" s="18" t="s">
        <v>120</v>
      </c>
      <c r="F1163" s="18">
        <v>1</v>
      </c>
      <c r="G1163" s="18" t="str">
        <f>B1163&amp;C1163&amp;D1163&amp;E1163&amp;F1163</f>
        <v>AVR19500ND1</v>
      </c>
      <c r="H1163" s="4" t="s">
        <v>3</v>
      </c>
      <c r="I1163" s="4">
        <v>1</v>
      </c>
      <c r="J1163" s="4">
        <v>0</v>
      </c>
      <c r="K1163" s="4">
        <v>15</v>
      </c>
      <c r="L1163" s="4">
        <v>15</v>
      </c>
      <c r="M1163" s="4">
        <v>5</v>
      </c>
      <c r="N1163" s="4">
        <v>-0.87</v>
      </c>
      <c r="O1163" s="4">
        <v>0</v>
      </c>
      <c r="P1163" s="4">
        <v>1</v>
      </c>
      <c r="Q1163" s="4">
        <v>0</v>
      </c>
      <c r="R1163" s="4">
        <v>99</v>
      </c>
      <c r="S1163" s="4">
        <v>-99</v>
      </c>
      <c r="T1163" s="4">
        <v>0</v>
      </c>
      <c r="U1163" s="4">
        <v>9.3000000000000007</v>
      </c>
      <c r="V1163" s="4">
        <v>0</v>
      </c>
      <c r="W1163" s="4">
        <v>11.63</v>
      </c>
      <c r="X1163" s="4">
        <v>0.113</v>
      </c>
      <c r="Y1163" s="4">
        <v>0.124</v>
      </c>
      <c r="Z1163" s="4">
        <v>0</v>
      </c>
      <c r="AA1163" s="4" t="s">
        <v>1</v>
      </c>
      <c r="AB1163" s="4" t="s">
        <v>1</v>
      </c>
      <c r="AC1163" s="4" t="str">
        <f>""</f>
        <v/>
      </c>
      <c r="AD1163" s="4" t="str">
        <f>""</f>
        <v/>
      </c>
      <c r="AE1163" s="4" t="str">
        <f>""</f>
        <v/>
      </c>
      <c r="AF1163" s="4" t="str">
        <f>""</f>
        <v/>
      </c>
      <c r="AG1163" s="4" t="str">
        <f>""</f>
        <v/>
      </c>
      <c r="AH1163" s="4" t="str">
        <f>""</f>
        <v/>
      </c>
      <c r="AI1163" s="4" t="str">
        <f>""</f>
        <v/>
      </c>
      <c r="AJ1163" s="4" t="str">
        <f>""</f>
        <v/>
      </c>
      <c r="AK1163" s="4" t="str">
        <f>""</f>
        <v/>
      </c>
      <c r="AL1163" s="4" t="str">
        <f>""</f>
        <v/>
      </c>
      <c r="AM1163" s="4" t="str">
        <f>""</f>
        <v/>
      </c>
      <c r="AN1163" s="4" t="str">
        <f>""</f>
        <v/>
      </c>
      <c r="AO1163" s="4" t="str">
        <f>""</f>
        <v/>
      </c>
      <c r="AP1163" s="4" t="str">
        <f>""</f>
        <v/>
      </c>
      <c r="AQ1163" s="4" t="str">
        <f>""</f>
        <v/>
      </c>
      <c r="AR1163" s="4" t="str">
        <f>""</f>
        <v/>
      </c>
      <c r="AS1163" s="4" t="str">
        <f>""</f>
        <v/>
      </c>
    </row>
    <row r="1164" spans="1:45" x14ac:dyDescent="0.25">
      <c r="A1164" s="15"/>
      <c r="B1164" s="16"/>
      <c r="C1164" s="16"/>
      <c r="D1164" s="16"/>
      <c r="E1164" s="16"/>
      <c r="F1164" s="16"/>
      <c r="G1164" s="16"/>
      <c r="H1164" s="30" t="s">
        <v>25</v>
      </c>
      <c r="I1164" s="31" t="s">
        <v>26</v>
      </c>
      <c r="J1164" s="7" t="s">
        <v>44</v>
      </c>
      <c r="K1164" s="7" t="s">
        <v>45</v>
      </c>
      <c r="L1164" s="7" t="s">
        <v>46</v>
      </c>
      <c r="M1164" s="7" t="s">
        <v>46</v>
      </c>
      <c r="N1164" s="7" t="s">
        <v>47</v>
      </c>
      <c r="O1164" s="7" t="s">
        <v>48</v>
      </c>
      <c r="P1164" s="7" t="s">
        <v>49</v>
      </c>
      <c r="Q1164" s="7" t="s">
        <v>50</v>
      </c>
      <c r="R1164" s="7" t="s">
        <v>51</v>
      </c>
      <c r="S1164" s="7" t="s">
        <v>121</v>
      </c>
      <c r="T1164" s="7" t="s">
        <v>52</v>
      </c>
      <c r="U1164" s="7" t="s">
        <v>53</v>
      </c>
      <c r="V1164" s="7" t="s">
        <v>54</v>
      </c>
      <c r="W1164" s="7" t="s">
        <v>55</v>
      </c>
      <c r="Z1164" s="4" t="str">
        <f>""</f>
        <v/>
      </c>
      <c r="AA1164" s="4" t="str">
        <f>""</f>
        <v/>
      </c>
      <c r="AB1164" s="4" t="str">
        <f>""</f>
        <v/>
      </c>
      <c r="AC1164" s="4" t="str">
        <f>""</f>
        <v/>
      </c>
      <c r="AD1164" s="4" t="str">
        <f>""</f>
        <v/>
      </c>
      <c r="AE1164" s="4" t="str">
        <f>""</f>
        <v/>
      </c>
      <c r="AF1164" s="4" t="str">
        <f>""</f>
        <v/>
      </c>
      <c r="AG1164" s="4" t="str">
        <f>""</f>
        <v/>
      </c>
      <c r="AH1164" s="4" t="str">
        <f>""</f>
        <v/>
      </c>
      <c r="AI1164" s="4" t="str">
        <f>""</f>
        <v/>
      </c>
      <c r="AJ1164" s="4" t="str">
        <f>""</f>
        <v/>
      </c>
      <c r="AK1164" s="4" t="str">
        <f>""</f>
        <v/>
      </c>
      <c r="AL1164" s="4" t="str">
        <f>""</f>
        <v/>
      </c>
      <c r="AM1164" s="4" t="str">
        <f>""</f>
        <v/>
      </c>
      <c r="AN1164" s="4" t="str">
        <f>""</f>
        <v/>
      </c>
      <c r="AO1164" s="4" t="str">
        <f>""</f>
        <v/>
      </c>
      <c r="AP1164" s="4" t="str">
        <f>""</f>
        <v/>
      </c>
      <c r="AQ1164" s="4" t="str">
        <f>""</f>
        <v/>
      </c>
      <c r="AR1164" s="4" t="str">
        <f>""</f>
        <v/>
      </c>
      <c r="AS1164" s="4" t="str">
        <f>""</f>
        <v/>
      </c>
    </row>
    <row r="1165" spans="1:45" x14ac:dyDescent="0.25">
      <c r="A1165" s="15"/>
      <c r="B1165" s="17"/>
      <c r="C1165" s="17"/>
      <c r="D1165" s="17"/>
      <c r="E1165" s="17"/>
      <c r="F1165" s="17"/>
      <c r="G1165" s="17"/>
      <c r="I1165" s="8" t="s">
        <v>39</v>
      </c>
      <c r="J1165" s="8">
        <v>10</v>
      </c>
      <c r="K1165" s="8">
        <v>0.2</v>
      </c>
      <c r="L1165" s="8">
        <v>0.2</v>
      </c>
      <c r="M1165" s="8">
        <v>0.2</v>
      </c>
      <c r="N1165" s="8">
        <v>10</v>
      </c>
      <c r="O1165" s="8">
        <v>3</v>
      </c>
      <c r="P1165" s="8">
        <v>2.5</v>
      </c>
      <c r="Q1165" s="8"/>
      <c r="R1165" s="8"/>
      <c r="S1165" s="8"/>
      <c r="T1165" s="8"/>
      <c r="U1165" s="8"/>
      <c r="V1165" s="8"/>
      <c r="W1165" s="8"/>
      <c r="Z1165" s="4" t="str">
        <f>""</f>
        <v/>
      </c>
      <c r="AA1165" s="4" t="str">
        <f>""</f>
        <v/>
      </c>
      <c r="AB1165" s="4" t="str">
        <f>""</f>
        <v/>
      </c>
      <c r="AC1165" s="4" t="str">
        <f>""</f>
        <v/>
      </c>
      <c r="AD1165" s="4" t="str">
        <f>""</f>
        <v/>
      </c>
      <c r="AE1165" s="4" t="str">
        <f>""</f>
        <v/>
      </c>
      <c r="AF1165" s="4" t="str">
        <f>""</f>
        <v/>
      </c>
      <c r="AG1165" s="4" t="str">
        <f>""</f>
        <v/>
      </c>
      <c r="AH1165" s="4" t="str">
        <f>""</f>
        <v/>
      </c>
      <c r="AI1165" s="4" t="str">
        <f>""</f>
        <v/>
      </c>
      <c r="AJ1165" s="4" t="str">
        <f>""</f>
        <v/>
      </c>
      <c r="AK1165" s="4" t="str">
        <f>""</f>
        <v/>
      </c>
      <c r="AL1165" s="4" t="str">
        <f>""</f>
        <v/>
      </c>
      <c r="AM1165" s="4" t="str">
        <f>""</f>
        <v/>
      </c>
      <c r="AN1165" s="4" t="str">
        <f>""</f>
        <v/>
      </c>
      <c r="AO1165" s="4" t="str">
        <f>""</f>
        <v/>
      </c>
      <c r="AP1165" s="4" t="str">
        <f>""</f>
        <v/>
      </c>
      <c r="AQ1165" s="4" t="str">
        <f>""</f>
        <v/>
      </c>
      <c r="AR1165" s="4" t="str">
        <f>""</f>
        <v/>
      </c>
      <c r="AS1165" s="4" t="str">
        <f>""</f>
        <v/>
      </c>
    </row>
    <row r="1166" spans="1:45" x14ac:dyDescent="0.25">
      <c r="A1166" s="15"/>
      <c r="B1166" s="17"/>
      <c r="C1166" s="17"/>
      <c r="D1166" s="17"/>
      <c r="E1166" s="17"/>
      <c r="F1166" s="17"/>
      <c r="G1166" s="17"/>
      <c r="I1166" s="8" t="s">
        <v>40</v>
      </c>
      <c r="J1166" s="8">
        <v>1</v>
      </c>
      <c r="K1166" s="8">
        <f>4*$K$2</f>
        <v>0.04</v>
      </c>
      <c r="L1166" s="8">
        <f>4*$K$2</f>
        <v>0.04</v>
      </c>
      <c r="M1166" s="8">
        <f>4*$K$2</f>
        <v>0.04</v>
      </c>
      <c r="N1166" s="8">
        <v>1</v>
      </c>
      <c r="O1166" s="8">
        <v>0</v>
      </c>
      <c r="P1166" s="8"/>
      <c r="Q1166" s="8"/>
      <c r="R1166" s="8"/>
      <c r="S1166" s="8"/>
      <c r="T1166" s="8"/>
      <c r="U1166" s="8"/>
      <c r="V1166" s="8">
        <v>0</v>
      </c>
      <c r="W1166" s="8"/>
      <c r="Z1166" s="4" t="str">
        <f>""</f>
        <v/>
      </c>
      <c r="AA1166" s="4" t="str">
        <f>""</f>
        <v/>
      </c>
      <c r="AB1166" s="4" t="str">
        <f>""</f>
        <v/>
      </c>
      <c r="AC1166" s="4" t="str">
        <f>""</f>
        <v/>
      </c>
      <c r="AD1166" s="4" t="str">
        <f>""</f>
        <v/>
      </c>
      <c r="AE1166" s="4" t="str">
        <f>""</f>
        <v/>
      </c>
      <c r="AF1166" s="4" t="str">
        <f>""</f>
        <v/>
      </c>
      <c r="AG1166" s="4" t="str">
        <f>""</f>
        <v/>
      </c>
      <c r="AH1166" s="4" t="str">
        <f>""</f>
        <v/>
      </c>
      <c r="AI1166" s="4" t="str">
        <f>""</f>
        <v/>
      </c>
      <c r="AJ1166" s="4" t="str">
        <f>""</f>
        <v/>
      </c>
      <c r="AK1166" s="4" t="str">
        <f>""</f>
        <v/>
      </c>
      <c r="AL1166" s="4" t="str">
        <f>""</f>
        <v/>
      </c>
      <c r="AM1166" s="4" t="str">
        <f>""</f>
        <v/>
      </c>
      <c r="AN1166" s="4" t="str">
        <f>""</f>
        <v/>
      </c>
      <c r="AO1166" s="4" t="str">
        <f>""</f>
        <v/>
      </c>
      <c r="AP1166" s="4" t="str">
        <f>""</f>
        <v/>
      </c>
      <c r="AQ1166" s="4" t="str">
        <f>""</f>
        <v/>
      </c>
      <c r="AR1166" s="4" t="str">
        <f>""</f>
        <v/>
      </c>
      <c r="AS1166" s="4" t="str">
        <f>""</f>
        <v/>
      </c>
    </row>
    <row r="1167" spans="1:45" x14ac:dyDescent="0.25">
      <c r="A1167" s="23" t="s">
        <v>41</v>
      </c>
      <c r="B1167" s="18" t="s">
        <v>62</v>
      </c>
      <c r="C1167" s="18">
        <v>19</v>
      </c>
      <c r="D1167" s="18">
        <v>500</v>
      </c>
      <c r="E1167" s="18" t="s">
        <v>120</v>
      </c>
      <c r="F1167" s="18">
        <v>1</v>
      </c>
      <c r="G1167" s="18" t="str">
        <f>B1167&amp;C1167&amp;D1167&amp;E1167&amp;F1167</f>
        <v>GEN19500ND1</v>
      </c>
      <c r="H1167" s="4" t="s">
        <v>2</v>
      </c>
      <c r="I1167" s="4">
        <v>1</v>
      </c>
      <c r="J1167" s="4">
        <v>4</v>
      </c>
      <c r="K1167" s="4">
        <v>0.04</v>
      </c>
      <c r="L1167" s="4">
        <v>0.5</v>
      </c>
      <c r="M1167" s="4">
        <v>7.0000000000000007E-2</v>
      </c>
      <c r="N1167" s="4">
        <v>2.8</v>
      </c>
      <c r="O1167" s="4">
        <v>0</v>
      </c>
      <c r="P1167" s="4">
        <v>1.8</v>
      </c>
      <c r="Q1167" s="4">
        <v>1.75</v>
      </c>
      <c r="R1167" s="4">
        <v>0.3</v>
      </c>
      <c r="S1167" s="4">
        <v>0.65</v>
      </c>
      <c r="T1167" s="4">
        <v>0.25600000000000001</v>
      </c>
      <c r="U1167" s="4">
        <v>0.15</v>
      </c>
      <c r="V1167" s="4">
        <v>5.7000000000000002E-2</v>
      </c>
      <c r="W1167" s="4">
        <v>0.33</v>
      </c>
      <c r="X1167" s="4" t="s">
        <v>1</v>
      </c>
      <c r="Y1167" s="4" t="s">
        <v>1</v>
      </c>
      <c r="Z1167" s="4" t="str">
        <f>""</f>
        <v/>
      </c>
      <c r="AA1167" s="4" t="str">
        <f>""</f>
        <v/>
      </c>
      <c r="AB1167" s="4" t="str">
        <f>""</f>
        <v/>
      </c>
      <c r="AC1167" s="4" t="str">
        <f>""</f>
        <v/>
      </c>
      <c r="AD1167" s="4" t="str">
        <f>""</f>
        <v/>
      </c>
      <c r="AE1167" s="4" t="str">
        <f>""</f>
        <v/>
      </c>
      <c r="AF1167" s="4" t="str">
        <f>""</f>
        <v/>
      </c>
      <c r="AG1167" s="4" t="str">
        <f>""</f>
        <v/>
      </c>
      <c r="AH1167" s="4" t="str">
        <f>""</f>
        <v/>
      </c>
      <c r="AI1167" s="4" t="str">
        <f>""</f>
        <v/>
      </c>
      <c r="AJ1167" s="4" t="str">
        <f>""</f>
        <v/>
      </c>
      <c r="AK1167" s="4" t="str">
        <f>""</f>
        <v/>
      </c>
      <c r="AL1167" s="4" t="str">
        <f>""</f>
        <v/>
      </c>
      <c r="AM1167" s="4" t="str">
        <f>""</f>
        <v/>
      </c>
      <c r="AN1167" s="4" t="str">
        <f>""</f>
        <v/>
      </c>
      <c r="AO1167" s="4" t="str">
        <f>""</f>
        <v/>
      </c>
      <c r="AP1167" s="4" t="str">
        <f>""</f>
        <v/>
      </c>
      <c r="AQ1167" s="4" t="str">
        <f>""</f>
        <v/>
      </c>
      <c r="AR1167" s="4" t="str">
        <f>""</f>
        <v/>
      </c>
      <c r="AS1167" s="4" t="str">
        <f>""</f>
        <v/>
      </c>
    </row>
    <row r="1168" spans="1:45" x14ac:dyDescent="0.25">
      <c r="A1168" s="15"/>
      <c r="B1168" s="16"/>
      <c r="C1168" s="16"/>
      <c r="D1168" s="16"/>
      <c r="E1168" s="16"/>
      <c r="F1168" s="16"/>
      <c r="G1168" s="16"/>
      <c r="H1168" s="14" t="s">
        <v>25</v>
      </c>
      <c r="I1168" s="7" t="s">
        <v>26</v>
      </c>
      <c r="J1168" s="7" t="s">
        <v>64</v>
      </c>
      <c r="K1168" s="7" t="s">
        <v>94</v>
      </c>
      <c r="L1168" s="7" t="s">
        <v>122</v>
      </c>
      <c r="M1168" s="7" t="s">
        <v>123</v>
      </c>
      <c r="N1168" s="7" t="s">
        <v>95</v>
      </c>
      <c r="O1168" s="7" t="s">
        <v>96</v>
      </c>
      <c r="P1168" s="7" t="s">
        <v>124</v>
      </c>
      <c r="S1168" s="4" t="str">
        <f>""</f>
        <v/>
      </c>
      <c r="T1168" s="4" t="str">
        <f>""</f>
        <v/>
      </c>
      <c r="U1168" s="4" t="str">
        <f>""</f>
        <v/>
      </c>
      <c r="V1168" s="4" t="str">
        <f>""</f>
        <v/>
      </c>
      <c r="W1168" s="4" t="str">
        <f>""</f>
        <v/>
      </c>
      <c r="X1168" s="4" t="str">
        <f>""</f>
        <v/>
      </c>
      <c r="Y1168" s="4" t="str">
        <f>""</f>
        <v/>
      </c>
      <c r="Z1168" s="4" t="str">
        <f>""</f>
        <v/>
      </c>
      <c r="AA1168" s="4" t="str">
        <f>""</f>
        <v/>
      </c>
      <c r="AB1168" s="4" t="str">
        <f>""</f>
        <v/>
      </c>
      <c r="AC1168" s="4" t="str">
        <f>""</f>
        <v/>
      </c>
      <c r="AD1168" s="4" t="str">
        <f>""</f>
        <v/>
      </c>
      <c r="AE1168" s="4" t="str">
        <f>""</f>
        <v/>
      </c>
      <c r="AF1168" s="4" t="str">
        <f>""</f>
        <v/>
      </c>
      <c r="AG1168" s="4" t="str">
        <f>""</f>
        <v/>
      </c>
      <c r="AH1168" s="4" t="str">
        <f>""</f>
        <v/>
      </c>
      <c r="AI1168" s="4" t="str">
        <f>""</f>
        <v/>
      </c>
      <c r="AJ1168" s="4" t="str">
        <f>""</f>
        <v/>
      </c>
      <c r="AK1168" s="4" t="str">
        <f>""</f>
        <v/>
      </c>
      <c r="AL1168" s="4" t="str">
        <f>""</f>
        <v/>
      </c>
      <c r="AM1168" s="4" t="str">
        <f>""</f>
        <v/>
      </c>
      <c r="AN1168" s="4" t="str">
        <f>""</f>
        <v/>
      </c>
      <c r="AO1168" s="4" t="str">
        <f>""</f>
        <v/>
      </c>
      <c r="AP1168" s="4" t="str">
        <f>""</f>
        <v/>
      </c>
      <c r="AQ1168" s="4" t="str">
        <f>""</f>
        <v/>
      </c>
      <c r="AR1168" s="4" t="str">
        <f>""</f>
        <v/>
      </c>
      <c r="AS1168" s="4" t="str">
        <f>""</f>
        <v/>
      </c>
    </row>
    <row r="1169" spans="1:45" x14ac:dyDescent="0.25">
      <c r="A1169" s="15"/>
      <c r="B1169" s="17"/>
      <c r="C1169" s="17"/>
      <c r="D1169" s="17"/>
      <c r="E1169" s="17"/>
      <c r="F1169" s="17"/>
      <c r="G1169" s="17"/>
      <c r="I1169" s="8" t="s">
        <v>39</v>
      </c>
      <c r="J1169" s="8"/>
      <c r="K1169" s="8"/>
      <c r="L1169" s="8"/>
      <c r="M1169" s="8"/>
      <c r="N1169" s="8"/>
      <c r="O1169" s="8"/>
      <c r="P1169" s="8"/>
      <c r="S1169" s="4" t="str">
        <f>""</f>
        <v/>
      </c>
      <c r="T1169" s="4" t="str">
        <f>""</f>
        <v/>
      </c>
      <c r="U1169" s="4" t="str">
        <f>""</f>
        <v/>
      </c>
      <c r="V1169" s="4" t="str">
        <f>""</f>
        <v/>
      </c>
      <c r="W1169" s="4" t="str">
        <f>""</f>
        <v/>
      </c>
      <c r="X1169" s="4" t="str">
        <f>""</f>
        <v/>
      </c>
      <c r="Y1169" s="4" t="str">
        <f>""</f>
        <v/>
      </c>
      <c r="Z1169" s="4" t="str">
        <f>""</f>
        <v/>
      </c>
      <c r="AA1169" s="4" t="str">
        <f>""</f>
        <v/>
      </c>
      <c r="AB1169" s="4" t="str">
        <f>""</f>
        <v/>
      </c>
      <c r="AC1169" s="4" t="str">
        <f>""</f>
        <v/>
      </c>
      <c r="AD1169" s="4" t="str">
        <f>""</f>
        <v/>
      </c>
      <c r="AE1169" s="4" t="str">
        <f>""</f>
        <v/>
      </c>
      <c r="AF1169" s="4" t="str">
        <f>""</f>
        <v/>
      </c>
      <c r="AG1169" s="4" t="str">
        <f>""</f>
        <v/>
      </c>
      <c r="AH1169" s="4" t="str">
        <f>""</f>
        <v/>
      </c>
      <c r="AI1169" s="4" t="str">
        <f>""</f>
        <v/>
      </c>
      <c r="AJ1169" s="4" t="str">
        <f>""</f>
        <v/>
      </c>
      <c r="AK1169" s="4" t="str">
        <f>""</f>
        <v/>
      </c>
      <c r="AL1169" s="4" t="str">
        <f>""</f>
        <v/>
      </c>
      <c r="AM1169" s="4" t="str">
        <f>""</f>
        <v/>
      </c>
      <c r="AN1169" s="4" t="str">
        <f>""</f>
        <v/>
      </c>
      <c r="AO1169" s="4" t="str">
        <f>""</f>
        <v/>
      </c>
      <c r="AP1169" s="4" t="str">
        <f>""</f>
        <v/>
      </c>
      <c r="AQ1169" s="4" t="str">
        <f>""</f>
        <v/>
      </c>
      <c r="AR1169" s="4" t="str">
        <f>""</f>
        <v/>
      </c>
      <c r="AS1169" s="4" t="str">
        <f>""</f>
        <v/>
      </c>
    </row>
    <row r="1170" spans="1:45" x14ac:dyDescent="0.25">
      <c r="A1170" s="15"/>
      <c r="B1170" s="17"/>
      <c r="C1170" s="17"/>
      <c r="D1170" s="17"/>
      <c r="E1170" s="17"/>
      <c r="F1170" s="17"/>
      <c r="G1170" s="17"/>
      <c r="I1170" s="8" t="s">
        <v>40</v>
      </c>
      <c r="J1170" s="8"/>
      <c r="K1170" s="8"/>
      <c r="L1170" s="8"/>
      <c r="M1170" s="8"/>
      <c r="N1170" s="8"/>
      <c r="O1170" s="8"/>
      <c r="P1170" s="8"/>
      <c r="S1170" s="4" t="str">
        <f>""</f>
        <v/>
      </c>
      <c r="T1170" s="4" t="str">
        <f>""</f>
        <v/>
      </c>
      <c r="U1170" s="4" t="str">
        <f>""</f>
        <v/>
      </c>
      <c r="V1170" s="4" t="str">
        <f>""</f>
        <v/>
      </c>
      <c r="W1170" s="4" t="str">
        <f>""</f>
        <v/>
      </c>
      <c r="X1170" s="4" t="str">
        <f>""</f>
        <v/>
      </c>
      <c r="Y1170" s="4" t="str">
        <f>""</f>
        <v/>
      </c>
      <c r="Z1170" s="4" t="str">
        <f>""</f>
        <v/>
      </c>
      <c r="AA1170" s="4" t="str">
        <f>""</f>
        <v/>
      </c>
      <c r="AB1170" s="4" t="str">
        <f>""</f>
        <v/>
      </c>
      <c r="AC1170" s="4" t="str">
        <f>""</f>
        <v/>
      </c>
      <c r="AD1170" s="4" t="str">
        <f>""</f>
        <v/>
      </c>
      <c r="AE1170" s="4" t="str">
        <f>""</f>
        <v/>
      </c>
      <c r="AF1170" s="4" t="str">
        <f>""</f>
        <v/>
      </c>
      <c r="AG1170" s="4" t="str">
        <f>""</f>
        <v/>
      </c>
      <c r="AH1170" s="4" t="str">
        <f>""</f>
        <v/>
      </c>
      <c r="AI1170" s="4" t="str">
        <f>""</f>
        <v/>
      </c>
      <c r="AJ1170" s="4" t="str">
        <f>""</f>
        <v/>
      </c>
      <c r="AK1170" s="4" t="str">
        <f>""</f>
        <v/>
      </c>
      <c r="AL1170" s="4" t="str">
        <f>""</f>
        <v/>
      </c>
      <c r="AM1170" s="4" t="str">
        <f>""</f>
        <v/>
      </c>
      <c r="AN1170" s="4" t="str">
        <f>""</f>
        <v/>
      </c>
      <c r="AO1170" s="4" t="str">
        <f>""</f>
        <v/>
      </c>
      <c r="AP1170" s="4" t="str">
        <f>""</f>
        <v/>
      </c>
      <c r="AQ1170" s="4" t="str">
        <f>""</f>
        <v/>
      </c>
      <c r="AR1170" s="4" t="str">
        <f>""</f>
        <v/>
      </c>
      <c r="AS1170" s="4" t="str">
        <f>""</f>
        <v/>
      </c>
    </row>
    <row r="1171" spans="1:45" x14ac:dyDescent="0.25">
      <c r="A1171" s="23" t="s">
        <v>41</v>
      </c>
      <c r="B1171" s="18" t="s">
        <v>76</v>
      </c>
      <c r="C1171" s="18">
        <v>19</v>
      </c>
      <c r="D1171" s="18">
        <v>500</v>
      </c>
      <c r="E1171" s="18" t="s">
        <v>120</v>
      </c>
      <c r="F1171" s="18">
        <v>1</v>
      </c>
      <c r="G1171" s="18" t="str">
        <f>B1171&amp;C1171&amp;D1171&amp;E1171&amp;F1171</f>
        <v>GOV19500ND1</v>
      </c>
      <c r="H1171" s="4" t="s">
        <v>7</v>
      </c>
      <c r="I1171" s="4">
        <v>1</v>
      </c>
      <c r="J1171" s="4">
        <v>0.05</v>
      </c>
      <c r="K1171" s="4">
        <v>0.05</v>
      </c>
      <c r="L1171" s="4">
        <v>0.9</v>
      </c>
      <c r="M1171" s="4">
        <v>0.3</v>
      </c>
      <c r="N1171" s="4">
        <v>3</v>
      </c>
      <c r="O1171" s="4">
        <v>9</v>
      </c>
      <c r="P1171" s="4">
        <v>0</v>
      </c>
      <c r="Q1171" s="4" t="s">
        <v>1</v>
      </c>
      <c r="R1171" s="4" t="s">
        <v>1</v>
      </c>
      <c r="S1171" s="4" t="str">
        <f>""</f>
        <v/>
      </c>
      <c r="T1171" s="4" t="str">
        <f>""</f>
        <v/>
      </c>
      <c r="U1171" s="4" t="str">
        <f>""</f>
        <v/>
      </c>
      <c r="V1171" s="4" t="str">
        <f>""</f>
        <v/>
      </c>
      <c r="W1171" s="4" t="str">
        <f>""</f>
        <v/>
      </c>
      <c r="X1171" s="4" t="str">
        <f>""</f>
        <v/>
      </c>
      <c r="Y1171" s="4" t="str">
        <f>""</f>
        <v/>
      </c>
      <c r="Z1171" s="4" t="str">
        <f>""</f>
        <v/>
      </c>
      <c r="AA1171" s="4" t="str">
        <f>""</f>
        <v/>
      </c>
      <c r="AB1171" s="4" t="str">
        <f>""</f>
        <v/>
      </c>
      <c r="AC1171" s="4" t="str">
        <f>""</f>
        <v/>
      </c>
      <c r="AD1171" s="4" t="str">
        <f>""</f>
        <v/>
      </c>
      <c r="AE1171" s="4" t="str">
        <f>""</f>
        <v/>
      </c>
      <c r="AF1171" s="4" t="str">
        <f>""</f>
        <v/>
      </c>
      <c r="AG1171" s="4" t="str">
        <f>""</f>
        <v/>
      </c>
      <c r="AH1171" s="4" t="str">
        <f>""</f>
        <v/>
      </c>
      <c r="AI1171" s="4" t="str">
        <f>""</f>
        <v/>
      </c>
      <c r="AJ1171" s="4" t="str">
        <f>""</f>
        <v/>
      </c>
      <c r="AK1171" s="4" t="str">
        <f>""</f>
        <v/>
      </c>
      <c r="AL1171" s="4" t="str">
        <f>""</f>
        <v/>
      </c>
      <c r="AM1171" s="4" t="str">
        <f>""</f>
        <v/>
      </c>
      <c r="AN1171" s="4" t="str">
        <f>""</f>
        <v/>
      </c>
      <c r="AO1171" s="4" t="str">
        <f>""</f>
        <v/>
      </c>
      <c r="AP1171" s="4" t="str">
        <f>""</f>
        <v/>
      </c>
      <c r="AQ1171" s="4" t="str">
        <f>""</f>
        <v/>
      </c>
      <c r="AR1171" s="4" t="str">
        <f>""</f>
        <v/>
      </c>
      <c r="AS1171" s="4" t="str">
        <f>""</f>
        <v/>
      </c>
    </row>
    <row r="1172" spans="1:45" x14ac:dyDescent="0.25">
      <c r="A1172" s="15"/>
      <c r="B1172" s="16"/>
      <c r="C1172" s="16"/>
      <c r="D1172" s="16"/>
      <c r="E1172" s="16"/>
      <c r="F1172" s="16"/>
      <c r="G1172" s="16"/>
      <c r="H1172" s="14" t="s">
        <v>25</v>
      </c>
      <c r="I1172" s="7" t="s">
        <v>26</v>
      </c>
      <c r="J1172" s="7" t="s">
        <v>77</v>
      </c>
      <c r="K1172" s="7" t="s">
        <v>78</v>
      </c>
      <c r="L1172" s="7" t="s">
        <v>79</v>
      </c>
      <c r="M1172" s="7" t="s">
        <v>80</v>
      </c>
      <c r="N1172" s="7" t="s">
        <v>81</v>
      </c>
      <c r="O1172" s="7" t="s">
        <v>82</v>
      </c>
      <c r="P1172" s="7" t="s">
        <v>83</v>
      </c>
      <c r="Q1172" s="7" t="s">
        <v>84</v>
      </c>
      <c r="R1172" s="7" t="s">
        <v>85</v>
      </c>
      <c r="S1172" s="7" t="s">
        <v>86</v>
      </c>
      <c r="T1172" s="7" t="s">
        <v>87</v>
      </c>
      <c r="U1172" s="7" t="s">
        <v>88</v>
      </c>
      <c r="V1172" s="7" t="s">
        <v>89</v>
      </c>
      <c r="W1172" s="7" t="s">
        <v>90</v>
      </c>
      <c r="X1172" s="7" t="s">
        <v>91</v>
      </c>
      <c r="Y1172" s="7" t="s">
        <v>92</v>
      </c>
      <c r="Z1172" s="7" t="s">
        <v>93</v>
      </c>
      <c r="AA1172" s="7" t="s">
        <v>94</v>
      </c>
      <c r="AB1172" s="7" t="s">
        <v>95</v>
      </c>
      <c r="AC1172" s="7" t="s">
        <v>96</v>
      </c>
      <c r="AD1172" s="7" t="s">
        <v>97</v>
      </c>
      <c r="AE1172" s="7" t="s">
        <v>98</v>
      </c>
      <c r="AF1172" s="7" t="s">
        <v>99</v>
      </c>
      <c r="AI1172" s="4" t="str">
        <f>""</f>
        <v/>
      </c>
      <c r="AJ1172" s="4" t="str">
        <f>""</f>
        <v/>
      </c>
      <c r="AK1172" s="4" t="str">
        <f>""</f>
        <v/>
      </c>
      <c r="AL1172" s="4" t="str">
        <f>""</f>
        <v/>
      </c>
      <c r="AM1172" s="4" t="str">
        <f>""</f>
        <v/>
      </c>
      <c r="AN1172" s="4" t="str">
        <f>""</f>
        <v/>
      </c>
      <c r="AO1172" s="4" t="str">
        <f>""</f>
        <v/>
      </c>
      <c r="AP1172" s="4" t="str">
        <f>""</f>
        <v/>
      </c>
      <c r="AQ1172" s="4" t="str">
        <f>""</f>
        <v/>
      </c>
      <c r="AR1172" s="4" t="str">
        <f>""</f>
        <v/>
      </c>
      <c r="AS1172" s="4" t="str">
        <f>""</f>
        <v/>
      </c>
    </row>
    <row r="1173" spans="1:45" x14ac:dyDescent="0.25">
      <c r="A1173" s="15"/>
      <c r="B1173" s="17"/>
      <c r="C1173" s="17"/>
      <c r="D1173" s="17"/>
      <c r="E1173" s="17"/>
      <c r="F1173" s="17"/>
      <c r="G1173" s="17"/>
      <c r="I1173" s="8" t="s">
        <v>39</v>
      </c>
      <c r="J1173" s="8"/>
      <c r="K1173" s="8"/>
      <c r="L1173" s="8"/>
      <c r="M1173" s="8"/>
      <c r="N1173" s="8"/>
      <c r="O1173" s="8"/>
      <c r="P1173" s="8">
        <v>15</v>
      </c>
      <c r="Q1173" s="8">
        <v>15</v>
      </c>
      <c r="R1173" s="8"/>
      <c r="S1173" s="8">
        <v>15</v>
      </c>
      <c r="T1173" s="8">
        <v>15</v>
      </c>
      <c r="U1173" s="8"/>
      <c r="V1173" s="8"/>
      <c r="W1173" s="8"/>
      <c r="X1173" s="8">
        <v>2</v>
      </c>
      <c r="Y1173" s="8">
        <v>2</v>
      </c>
      <c r="Z1173" s="8"/>
      <c r="AA1173" s="8">
        <v>2</v>
      </c>
      <c r="AB1173" s="8">
        <v>2</v>
      </c>
      <c r="AC1173" s="8">
        <v>2</v>
      </c>
      <c r="AD1173" s="8">
        <v>2</v>
      </c>
      <c r="AE1173" s="8">
        <v>0.99</v>
      </c>
      <c r="AF1173" s="8">
        <v>0</v>
      </c>
      <c r="AI1173" s="4" t="str">
        <f>""</f>
        <v/>
      </c>
      <c r="AJ1173" s="4" t="str">
        <f>""</f>
        <v/>
      </c>
      <c r="AK1173" s="4" t="str">
        <f>""</f>
        <v/>
      </c>
      <c r="AL1173" s="4" t="str">
        <f>""</f>
        <v/>
      </c>
      <c r="AM1173" s="4" t="str">
        <f>""</f>
        <v/>
      </c>
      <c r="AN1173" s="4" t="str">
        <f>""</f>
        <v/>
      </c>
      <c r="AO1173" s="4" t="str">
        <f>""</f>
        <v/>
      </c>
      <c r="AP1173" s="4" t="str">
        <f>""</f>
        <v/>
      </c>
      <c r="AQ1173" s="4" t="str">
        <f>""</f>
        <v/>
      </c>
      <c r="AR1173" s="4" t="str">
        <f>""</f>
        <v/>
      </c>
      <c r="AS1173" s="4" t="str">
        <f>""</f>
        <v/>
      </c>
    </row>
    <row r="1174" spans="1:45" x14ac:dyDescent="0.25">
      <c r="A1174" s="15"/>
      <c r="B1174" s="17"/>
      <c r="C1174" s="17"/>
      <c r="D1174" s="17"/>
      <c r="E1174" s="17"/>
      <c r="F1174" s="17"/>
      <c r="G1174" s="17"/>
      <c r="I1174" s="8" t="s">
        <v>40</v>
      </c>
      <c r="J1174" s="8"/>
      <c r="K1174" s="8"/>
      <c r="L1174" s="8"/>
      <c r="M1174" s="8"/>
      <c r="N1174" s="8"/>
      <c r="O1174" s="8"/>
      <c r="P1174" s="8">
        <v>1.5</v>
      </c>
      <c r="Q1174" s="8">
        <v>1.5</v>
      </c>
      <c r="R1174" s="8">
        <f>2*$K$2</f>
        <v>0.02</v>
      </c>
      <c r="S1174" s="8">
        <v>1.5</v>
      </c>
      <c r="T1174" s="8">
        <v>1.5</v>
      </c>
      <c r="U1174" s="8">
        <f>2*$K$2</f>
        <v>0.02</v>
      </c>
      <c r="V1174" s="8"/>
      <c r="W1174" s="8"/>
      <c r="X1174" s="8">
        <f t="shared" ref="X1174:Y1174" si="142">2*$K$2</f>
        <v>0.02</v>
      </c>
      <c r="Y1174" s="8">
        <f t="shared" si="142"/>
        <v>0.02</v>
      </c>
      <c r="Z1174" s="8"/>
      <c r="AA1174" s="8">
        <f t="shared" ref="AA1174:AD1174" si="143">2*$K$2</f>
        <v>0.02</v>
      </c>
      <c r="AB1174" s="8">
        <f t="shared" si="143"/>
        <v>0.02</v>
      </c>
      <c r="AC1174" s="8">
        <f t="shared" si="143"/>
        <v>0.02</v>
      </c>
      <c r="AD1174" s="8">
        <f t="shared" si="143"/>
        <v>0.02</v>
      </c>
      <c r="AE1174" s="8">
        <v>0</v>
      </c>
      <c r="AF1174" s="8">
        <v>-0.3</v>
      </c>
      <c r="AI1174" s="4" t="str">
        <f>""</f>
        <v/>
      </c>
      <c r="AJ1174" s="4" t="str">
        <f>""</f>
        <v/>
      </c>
      <c r="AK1174" s="4" t="str">
        <f>""</f>
        <v/>
      </c>
      <c r="AL1174" s="4" t="str">
        <f>""</f>
        <v/>
      </c>
      <c r="AM1174" s="4" t="str">
        <f>""</f>
        <v/>
      </c>
      <c r="AN1174" s="4" t="str">
        <f>""</f>
        <v/>
      </c>
      <c r="AO1174" s="4" t="str">
        <f>""</f>
        <v/>
      </c>
      <c r="AP1174" s="4" t="str">
        <f>""</f>
        <v/>
      </c>
      <c r="AQ1174" s="4" t="str">
        <f>""</f>
        <v/>
      </c>
      <c r="AR1174" s="4" t="str">
        <f>""</f>
        <v/>
      </c>
      <c r="AS1174" s="4" t="str">
        <f>""</f>
        <v/>
      </c>
    </row>
    <row r="1175" spans="1:45" x14ac:dyDescent="0.25">
      <c r="A1175" s="24" t="s">
        <v>41</v>
      </c>
      <c r="B1175" s="18" t="s">
        <v>100</v>
      </c>
      <c r="C1175" s="18">
        <v>19</v>
      </c>
      <c r="D1175" s="18">
        <v>500</v>
      </c>
      <c r="E1175" s="18" t="s">
        <v>120</v>
      </c>
      <c r="F1175" s="18">
        <v>1</v>
      </c>
      <c r="G1175" s="18" t="str">
        <f>B1175&amp;C1175&amp;D1175&amp;E1175&amp;F1175</f>
        <v>PSS19500ND1</v>
      </c>
      <c r="H1175" s="4" t="s">
        <v>9</v>
      </c>
      <c r="I1175" s="4">
        <v>1</v>
      </c>
      <c r="J1175" s="4">
        <v>1</v>
      </c>
      <c r="K1175" s="4">
        <v>0</v>
      </c>
      <c r="L1175" s="4">
        <v>3</v>
      </c>
      <c r="M1175" s="4">
        <v>0</v>
      </c>
      <c r="N1175" s="4">
        <v>5</v>
      </c>
      <c r="O1175" s="4">
        <v>1</v>
      </c>
      <c r="P1175" s="4">
        <v>2.5</v>
      </c>
      <c r="Q1175" s="4">
        <v>2.5</v>
      </c>
      <c r="R1175" s="4">
        <v>0</v>
      </c>
      <c r="S1175" s="4">
        <v>2.5</v>
      </c>
      <c r="T1175" s="4">
        <v>0</v>
      </c>
      <c r="U1175" s="4">
        <v>2.5</v>
      </c>
      <c r="V1175" s="4">
        <v>0.39</v>
      </c>
      <c r="W1175" s="4">
        <v>1</v>
      </c>
      <c r="X1175" s="4">
        <v>0</v>
      </c>
      <c r="Y1175" s="4">
        <v>0.1</v>
      </c>
      <c r="Z1175" s="4">
        <v>6.5</v>
      </c>
      <c r="AA1175" s="4">
        <v>0.44</v>
      </c>
      <c r="AB1175" s="4">
        <v>0.08</v>
      </c>
      <c r="AC1175" s="4">
        <v>0.2</v>
      </c>
      <c r="AD1175" s="4">
        <v>0.98</v>
      </c>
      <c r="AE1175" s="4">
        <v>0.1</v>
      </c>
      <c r="AF1175" s="4">
        <v>-0.1</v>
      </c>
      <c r="AG1175" s="4" t="s">
        <v>1</v>
      </c>
      <c r="AH1175" s="4" t="s">
        <v>1</v>
      </c>
      <c r="AI1175" s="4" t="str">
        <f>""</f>
        <v/>
      </c>
      <c r="AJ1175" s="4" t="str">
        <f>""</f>
        <v/>
      </c>
      <c r="AK1175" s="4" t="str">
        <f>""</f>
        <v/>
      </c>
      <c r="AL1175" s="4" t="str">
        <f>""</f>
        <v/>
      </c>
      <c r="AM1175" s="4" t="str">
        <f>""</f>
        <v/>
      </c>
      <c r="AN1175" s="4" t="str">
        <f>""</f>
        <v/>
      </c>
      <c r="AO1175" s="4" t="str">
        <f>""</f>
        <v/>
      </c>
      <c r="AP1175" s="4" t="str">
        <f>""</f>
        <v/>
      </c>
      <c r="AQ1175" s="4" t="str">
        <f>""</f>
        <v/>
      </c>
      <c r="AR1175" s="4" t="str">
        <f>""</f>
        <v/>
      </c>
      <c r="AS1175" s="4" t="str">
        <f>""</f>
        <v/>
      </c>
    </row>
    <row r="1176" spans="1:45" x14ac:dyDescent="0.25">
      <c r="AC1176" s="4" t="str">
        <f>""</f>
        <v/>
      </c>
      <c r="AD1176" s="4" t="str">
        <f>""</f>
        <v/>
      </c>
      <c r="AE1176" s="4" t="str">
        <f>""</f>
        <v/>
      </c>
      <c r="AF1176" s="4" t="str">
        <f>""</f>
        <v/>
      </c>
      <c r="AG1176" s="4" t="str">
        <f>""</f>
        <v/>
      </c>
      <c r="AH1176" s="4" t="str">
        <f>""</f>
        <v/>
      </c>
      <c r="AI1176" s="4" t="str">
        <f>""</f>
        <v/>
      </c>
      <c r="AJ1176" s="4" t="str">
        <f>""</f>
        <v/>
      </c>
      <c r="AK1176" s="4" t="str">
        <f>""</f>
        <v/>
      </c>
      <c r="AL1176" s="4" t="str">
        <f>""</f>
        <v/>
      </c>
      <c r="AM1176" s="4" t="str">
        <f>""</f>
        <v/>
      </c>
      <c r="AN1176" s="4" t="str">
        <f>""</f>
        <v/>
      </c>
      <c r="AO1176" s="4" t="str">
        <f>""</f>
        <v/>
      </c>
      <c r="AP1176" s="4" t="str">
        <f>""</f>
        <v/>
      </c>
      <c r="AQ1176" s="4" t="str">
        <f>""</f>
        <v/>
      </c>
      <c r="AR1176" s="4" t="str">
        <f>""</f>
        <v/>
      </c>
      <c r="AS1176" s="4" t="str">
        <f>""</f>
        <v/>
      </c>
    </row>
    <row r="1177" spans="1:45" x14ac:dyDescent="0.25">
      <c r="A1177" s="27" t="s">
        <v>196</v>
      </c>
      <c r="B1177" s="9"/>
      <c r="C1177" s="9"/>
      <c r="D1177" s="9"/>
      <c r="E1177" s="9"/>
      <c r="F1177" s="9"/>
      <c r="G1177" s="16"/>
      <c r="H1177" s="14" t="s">
        <v>25</v>
      </c>
      <c r="I1177" s="7" t="s">
        <v>26</v>
      </c>
      <c r="J1177" s="7" t="s">
        <v>103</v>
      </c>
      <c r="K1177" s="7" t="s">
        <v>104</v>
      </c>
      <c r="L1177" s="7" t="s">
        <v>105</v>
      </c>
      <c r="M1177" s="7" t="s">
        <v>106</v>
      </c>
      <c r="N1177" s="7" t="s">
        <v>107</v>
      </c>
      <c r="O1177" s="7" t="s">
        <v>108</v>
      </c>
      <c r="P1177" s="7" t="s">
        <v>109</v>
      </c>
      <c r="Q1177" s="7" t="s">
        <v>110</v>
      </c>
      <c r="R1177" s="7" t="s">
        <v>111</v>
      </c>
      <c r="S1177" s="7" t="s">
        <v>112</v>
      </c>
      <c r="T1177" s="7" t="s">
        <v>113</v>
      </c>
      <c r="U1177" s="7" t="s">
        <v>114</v>
      </c>
      <c r="V1177" s="7" t="s">
        <v>115</v>
      </c>
      <c r="W1177" s="7" t="s">
        <v>116</v>
      </c>
      <c r="X1177" s="7" t="s">
        <v>117</v>
      </c>
      <c r="Y1177" s="7" t="s">
        <v>118</v>
      </c>
      <c r="Z1177" s="7" t="s">
        <v>119</v>
      </c>
      <c r="AC1177" s="4" t="str">
        <f>""</f>
        <v/>
      </c>
      <c r="AD1177" s="4" t="str">
        <f>""</f>
        <v/>
      </c>
      <c r="AE1177" s="4" t="str">
        <f>""</f>
        <v/>
      </c>
      <c r="AF1177" s="4" t="str">
        <f>""</f>
        <v/>
      </c>
      <c r="AG1177" s="4" t="str">
        <f>""</f>
        <v/>
      </c>
      <c r="AH1177" s="4" t="str">
        <f>""</f>
        <v/>
      </c>
      <c r="AI1177" s="4" t="str">
        <f>""</f>
        <v/>
      </c>
      <c r="AJ1177" s="4" t="str">
        <f>""</f>
        <v/>
      </c>
      <c r="AK1177" s="4" t="str">
        <f>""</f>
        <v/>
      </c>
      <c r="AL1177" s="4" t="str">
        <f>""</f>
        <v/>
      </c>
      <c r="AM1177" s="4" t="str">
        <f>""</f>
        <v/>
      </c>
      <c r="AN1177" s="4" t="str">
        <f>""</f>
        <v/>
      </c>
      <c r="AO1177" s="4" t="str">
        <f>""</f>
        <v/>
      </c>
      <c r="AP1177" s="4" t="str">
        <f>""</f>
        <v/>
      </c>
      <c r="AQ1177" s="4" t="str">
        <f>""</f>
        <v/>
      </c>
      <c r="AR1177" s="4" t="str">
        <f>""</f>
        <v/>
      </c>
      <c r="AS1177" s="4" t="str">
        <f>""</f>
        <v/>
      </c>
    </row>
    <row r="1178" spans="1:45" x14ac:dyDescent="0.25">
      <c r="A1178" s="25"/>
      <c r="B1178" s="10"/>
      <c r="C1178" s="10"/>
      <c r="D1178" s="10"/>
      <c r="E1178" s="10"/>
      <c r="F1178" s="10"/>
      <c r="G1178" s="17"/>
      <c r="I1178" s="8" t="s">
        <v>39</v>
      </c>
      <c r="J1178" s="8">
        <v>0.5</v>
      </c>
      <c r="K1178" s="8">
        <v>75</v>
      </c>
      <c r="L1178" s="8">
        <v>75</v>
      </c>
      <c r="M1178" s="8">
        <v>10</v>
      </c>
      <c r="N1178" s="8">
        <v>0</v>
      </c>
      <c r="O1178" s="8">
        <v>1</v>
      </c>
      <c r="P1178" s="8">
        <v>1.2</v>
      </c>
      <c r="Q1178" s="8">
        <v>18</v>
      </c>
      <c r="R1178" s="8">
        <v>118</v>
      </c>
      <c r="S1178" s="8">
        <v>0</v>
      </c>
      <c r="T1178" s="8">
        <v>1.1000000000000001</v>
      </c>
      <c r="U1178" s="8">
        <v>10</v>
      </c>
      <c r="V1178" s="8">
        <v>1.1000000000000001</v>
      </c>
      <c r="W1178" s="8">
        <v>20</v>
      </c>
      <c r="X1178" s="8">
        <v>1</v>
      </c>
      <c r="Y1178" s="8">
        <v>0.5</v>
      </c>
      <c r="Z1178" s="8">
        <v>90</v>
      </c>
      <c r="AC1178" s="4" t="str">
        <f>""</f>
        <v/>
      </c>
      <c r="AD1178" s="4" t="str">
        <f>""</f>
        <v/>
      </c>
      <c r="AE1178" s="4" t="str">
        <f>""</f>
        <v/>
      </c>
      <c r="AF1178" s="4" t="str">
        <f>""</f>
        <v/>
      </c>
      <c r="AG1178" s="4" t="str">
        <f>""</f>
        <v/>
      </c>
      <c r="AH1178" s="4" t="str">
        <f>""</f>
        <v/>
      </c>
      <c r="AI1178" s="4" t="str">
        <f>""</f>
        <v/>
      </c>
      <c r="AJ1178" s="4" t="str">
        <f>""</f>
        <v/>
      </c>
      <c r="AK1178" s="4" t="str">
        <f>""</f>
        <v/>
      </c>
      <c r="AL1178" s="4" t="str">
        <f>""</f>
        <v/>
      </c>
      <c r="AM1178" s="4" t="str">
        <f>""</f>
        <v/>
      </c>
      <c r="AN1178" s="4" t="str">
        <f>""</f>
        <v/>
      </c>
      <c r="AO1178" s="4" t="str">
        <f>""</f>
        <v/>
      </c>
      <c r="AP1178" s="4" t="str">
        <f>""</f>
        <v/>
      </c>
      <c r="AQ1178" s="4" t="str">
        <f>""</f>
        <v/>
      </c>
      <c r="AR1178" s="4" t="str">
        <f>""</f>
        <v/>
      </c>
      <c r="AS1178" s="4" t="str">
        <f>""</f>
        <v/>
      </c>
    </row>
    <row r="1179" spans="1:45" x14ac:dyDescent="0.25">
      <c r="A1179" s="25"/>
      <c r="B1179" s="10"/>
      <c r="C1179" s="10"/>
      <c r="D1179" s="10"/>
      <c r="E1179" s="10"/>
      <c r="F1179" s="10"/>
      <c r="G1179" s="17"/>
      <c r="I1179" s="9" t="s">
        <v>40</v>
      </c>
      <c r="J1179" s="8">
        <v>0</v>
      </c>
      <c r="K1179" s="8">
        <v>0</v>
      </c>
      <c r="L1179" s="8">
        <v>0</v>
      </c>
      <c r="M1179" s="8">
        <v>0.8</v>
      </c>
      <c r="N1179" s="8">
        <v>-6</v>
      </c>
      <c r="O1179" s="8">
        <v>0</v>
      </c>
      <c r="P1179" s="8">
        <v>0</v>
      </c>
      <c r="Q1179" s="8">
        <v>0</v>
      </c>
      <c r="R1179" s="8">
        <v>0.8</v>
      </c>
      <c r="S1179" s="8">
        <v>-118</v>
      </c>
      <c r="T1179" s="8">
        <v>0</v>
      </c>
      <c r="U1179" s="8">
        <v>1</v>
      </c>
      <c r="V1179" s="8">
        <v>0</v>
      </c>
      <c r="W1179" s="8">
        <v>1</v>
      </c>
      <c r="X1179" s="8">
        <v>0</v>
      </c>
      <c r="Y1179" s="8">
        <v>0</v>
      </c>
      <c r="Z1179" s="8">
        <v>-90</v>
      </c>
      <c r="AC1179" s="4" t="str">
        <f>""</f>
        <v/>
      </c>
      <c r="AD1179" s="4" t="str">
        <f>""</f>
        <v/>
      </c>
      <c r="AE1179" s="4" t="str">
        <f>""</f>
        <v/>
      </c>
      <c r="AF1179" s="4" t="str">
        <f>""</f>
        <v/>
      </c>
      <c r="AG1179" s="4" t="str">
        <f>""</f>
        <v/>
      </c>
      <c r="AH1179" s="4" t="str">
        <f>""</f>
        <v/>
      </c>
      <c r="AI1179" s="4" t="str">
        <f>""</f>
        <v/>
      </c>
      <c r="AJ1179" s="4" t="str">
        <f>""</f>
        <v/>
      </c>
      <c r="AK1179" s="4" t="str">
        <f>""</f>
        <v/>
      </c>
      <c r="AL1179" s="4" t="str">
        <f>""</f>
        <v/>
      </c>
      <c r="AM1179" s="4" t="str">
        <f>""</f>
        <v/>
      </c>
      <c r="AN1179" s="4" t="str">
        <f>""</f>
        <v/>
      </c>
      <c r="AO1179" s="4" t="str">
        <f>""</f>
        <v/>
      </c>
      <c r="AP1179" s="4" t="str">
        <f>""</f>
        <v/>
      </c>
      <c r="AQ1179" s="4" t="str">
        <f>""</f>
        <v/>
      </c>
      <c r="AR1179" s="4" t="str">
        <f>""</f>
        <v/>
      </c>
      <c r="AS1179" s="4" t="str">
        <f>""</f>
        <v/>
      </c>
    </row>
    <row r="1180" spans="1:45" x14ac:dyDescent="0.25">
      <c r="A1180" s="22" t="s">
        <v>41</v>
      </c>
      <c r="B1180" s="18" t="s">
        <v>42</v>
      </c>
      <c r="C1180" s="18">
        <v>19</v>
      </c>
      <c r="D1180" s="18">
        <v>330</v>
      </c>
      <c r="E1180" s="18" t="s">
        <v>120</v>
      </c>
      <c r="F1180" s="18">
        <v>1</v>
      </c>
      <c r="G1180" s="18" t="str">
        <f>B1180&amp;C1180&amp;D1180&amp;E1180&amp;F1180</f>
        <v>AVR19330ND1</v>
      </c>
      <c r="H1180" s="4" t="s">
        <v>3</v>
      </c>
      <c r="I1180" s="4">
        <v>1</v>
      </c>
      <c r="J1180" s="4">
        <v>0</v>
      </c>
      <c r="K1180" s="4">
        <v>15</v>
      </c>
      <c r="L1180" s="4">
        <v>15</v>
      </c>
      <c r="M1180" s="4">
        <v>5</v>
      </c>
      <c r="N1180" s="4">
        <v>-0.87</v>
      </c>
      <c r="O1180" s="4">
        <v>0</v>
      </c>
      <c r="P1180" s="4">
        <v>1</v>
      </c>
      <c r="Q1180" s="4">
        <v>0</v>
      </c>
      <c r="R1180" s="4">
        <v>99</v>
      </c>
      <c r="S1180" s="4">
        <v>-99</v>
      </c>
      <c r="T1180" s="4">
        <v>0</v>
      </c>
      <c r="U1180" s="4">
        <v>9.3000000000000007</v>
      </c>
      <c r="V1180" s="4">
        <v>0</v>
      </c>
      <c r="W1180" s="4">
        <v>11.63</v>
      </c>
      <c r="X1180" s="4">
        <v>0.113</v>
      </c>
      <c r="Y1180" s="4">
        <v>0.124</v>
      </c>
      <c r="Z1180" s="4">
        <v>0</v>
      </c>
      <c r="AA1180" s="4" t="s">
        <v>1</v>
      </c>
      <c r="AB1180" s="4" t="s">
        <v>1</v>
      </c>
      <c r="AC1180" s="4" t="str">
        <f>""</f>
        <v/>
      </c>
      <c r="AD1180" s="4" t="str">
        <f>""</f>
        <v/>
      </c>
      <c r="AE1180" s="4" t="str">
        <f>""</f>
        <v/>
      </c>
      <c r="AF1180" s="4" t="str">
        <f>""</f>
        <v/>
      </c>
      <c r="AG1180" s="4" t="str">
        <f>""</f>
        <v/>
      </c>
      <c r="AH1180" s="4" t="str">
        <f>""</f>
        <v/>
      </c>
      <c r="AI1180" s="4" t="str">
        <f>""</f>
        <v/>
      </c>
      <c r="AJ1180" s="4" t="str">
        <f>""</f>
        <v/>
      </c>
      <c r="AK1180" s="4" t="str">
        <f>""</f>
        <v/>
      </c>
      <c r="AL1180" s="4" t="str">
        <f>""</f>
        <v/>
      </c>
      <c r="AM1180" s="4" t="str">
        <f>""</f>
        <v/>
      </c>
      <c r="AN1180" s="4" t="str">
        <f>""</f>
        <v/>
      </c>
      <c r="AO1180" s="4" t="str">
        <f>""</f>
        <v/>
      </c>
      <c r="AP1180" s="4" t="str">
        <f>""</f>
        <v/>
      </c>
      <c r="AQ1180" s="4" t="str">
        <f>""</f>
        <v/>
      </c>
      <c r="AR1180" s="4" t="str">
        <f>""</f>
        <v/>
      </c>
      <c r="AS1180" s="4" t="str">
        <f>""</f>
        <v/>
      </c>
    </row>
    <row r="1181" spans="1:45" x14ac:dyDescent="0.25">
      <c r="A1181" s="15"/>
      <c r="B1181" s="16"/>
      <c r="C1181" s="16"/>
      <c r="D1181" s="16"/>
      <c r="E1181" s="16"/>
      <c r="F1181" s="16"/>
      <c r="G1181" s="16"/>
      <c r="H1181" s="30" t="s">
        <v>25</v>
      </c>
      <c r="I1181" s="31" t="s">
        <v>26</v>
      </c>
      <c r="J1181" s="7" t="s">
        <v>44</v>
      </c>
      <c r="K1181" s="7" t="s">
        <v>45</v>
      </c>
      <c r="L1181" s="7" t="s">
        <v>46</v>
      </c>
      <c r="M1181" s="7" t="s">
        <v>46</v>
      </c>
      <c r="N1181" s="7" t="s">
        <v>47</v>
      </c>
      <c r="O1181" s="7" t="s">
        <v>48</v>
      </c>
      <c r="P1181" s="7" t="s">
        <v>49</v>
      </c>
      <c r="Q1181" s="7" t="s">
        <v>50</v>
      </c>
      <c r="R1181" s="7" t="s">
        <v>51</v>
      </c>
      <c r="S1181" s="7" t="s">
        <v>121</v>
      </c>
      <c r="T1181" s="7" t="s">
        <v>52</v>
      </c>
      <c r="U1181" s="7" t="s">
        <v>53</v>
      </c>
      <c r="V1181" s="7" t="s">
        <v>54</v>
      </c>
      <c r="W1181" s="7" t="s">
        <v>55</v>
      </c>
      <c r="Z1181" s="4" t="str">
        <f>""</f>
        <v/>
      </c>
      <c r="AA1181" s="4" t="str">
        <f>""</f>
        <v/>
      </c>
      <c r="AB1181" s="4" t="str">
        <f>""</f>
        <v/>
      </c>
      <c r="AC1181" s="4" t="str">
        <f>""</f>
        <v/>
      </c>
      <c r="AD1181" s="4" t="str">
        <f>""</f>
        <v/>
      </c>
      <c r="AE1181" s="4" t="str">
        <f>""</f>
        <v/>
      </c>
      <c r="AF1181" s="4" t="str">
        <f>""</f>
        <v/>
      </c>
      <c r="AG1181" s="4" t="str">
        <f>""</f>
        <v/>
      </c>
      <c r="AH1181" s="4" t="str">
        <f>""</f>
        <v/>
      </c>
      <c r="AI1181" s="4" t="str">
        <f>""</f>
        <v/>
      </c>
      <c r="AJ1181" s="4" t="str">
        <f>""</f>
        <v/>
      </c>
      <c r="AK1181" s="4" t="str">
        <f>""</f>
        <v/>
      </c>
      <c r="AL1181" s="4" t="str">
        <f>""</f>
        <v/>
      </c>
      <c r="AM1181" s="4" t="str">
        <f>""</f>
        <v/>
      </c>
      <c r="AN1181" s="4" t="str">
        <f>""</f>
        <v/>
      </c>
      <c r="AO1181" s="4" t="str">
        <f>""</f>
        <v/>
      </c>
      <c r="AP1181" s="4" t="str">
        <f>""</f>
        <v/>
      </c>
      <c r="AQ1181" s="4" t="str">
        <f>""</f>
        <v/>
      </c>
      <c r="AR1181" s="4" t="str">
        <f>""</f>
        <v/>
      </c>
      <c r="AS1181" s="4" t="str">
        <f>""</f>
        <v/>
      </c>
    </row>
    <row r="1182" spans="1:45" x14ac:dyDescent="0.25">
      <c r="A1182" s="15"/>
      <c r="B1182" s="17"/>
      <c r="C1182" s="17"/>
      <c r="D1182" s="17"/>
      <c r="E1182" s="17"/>
      <c r="F1182" s="17"/>
      <c r="G1182" s="17"/>
      <c r="I1182" s="8" t="s">
        <v>39</v>
      </c>
      <c r="J1182" s="8">
        <v>10</v>
      </c>
      <c r="K1182" s="8">
        <v>0.2</v>
      </c>
      <c r="L1182" s="8">
        <v>0.2</v>
      </c>
      <c r="M1182" s="8">
        <v>0.2</v>
      </c>
      <c r="N1182" s="8">
        <v>10</v>
      </c>
      <c r="O1182" s="8">
        <v>3</v>
      </c>
      <c r="P1182" s="8">
        <v>2.5</v>
      </c>
      <c r="Q1182" s="8"/>
      <c r="R1182" s="8"/>
      <c r="S1182" s="8"/>
      <c r="T1182" s="8"/>
      <c r="U1182" s="8"/>
      <c r="V1182" s="8"/>
      <c r="W1182" s="8"/>
      <c r="Z1182" s="4" t="str">
        <f>""</f>
        <v/>
      </c>
      <c r="AA1182" s="4" t="str">
        <f>""</f>
        <v/>
      </c>
      <c r="AB1182" s="4" t="str">
        <f>""</f>
        <v/>
      </c>
      <c r="AC1182" s="4" t="str">
        <f>""</f>
        <v/>
      </c>
      <c r="AD1182" s="4" t="str">
        <f>""</f>
        <v/>
      </c>
      <c r="AE1182" s="4" t="str">
        <f>""</f>
        <v/>
      </c>
      <c r="AF1182" s="4" t="str">
        <f>""</f>
        <v/>
      </c>
      <c r="AG1182" s="4" t="str">
        <f>""</f>
        <v/>
      </c>
      <c r="AH1182" s="4" t="str">
        <f>""</f>
        <v/>
      </c>
      <c r="AI1182" s="4" t="str">
        <f>""</f>
        <v/>
      </c>
      <c r="AJ1182" s="4" t="str">
        <f>""</f>
        <v/>
      </c>
      <c r="AK1182" s="4" t="str">
        <f>""</f>
        <v/>
      </c>
      <c r="AL1182" s="4" t="str">
        <f>""</f>
        <v/>
      </c>
      <c r="AM1182" s="4" t="str">
        <f>""</f>
        <v/>
      </c>
      <c r="AN1182" s="4" t="str">
        <f>""</f>
        <v/>
      </c>
      <c r="AO1182" s="4" t="str">
        <f>""</f>
        <v/>
      </c>
      <c r="AP1182" s="4" t="str">
        <f>""</f>
        <v/>
      </c>
      <c r="AQ1182" s="4" t="str">
        <f>""</f>
        <v/>
      </c>
      <c r="AR1182" s="4" t="str">
        <f>""</f>
        <v/>
      </c>
      <c r="AS1182" s="4" t="str">
        <f>""</f>
        <v/>
      </c>
    </row>
    <row r="1183" spans="1:45" x14ac:dyDescent="0.25">
      <c r="A1183" s="15"/>
      <c r="B1183" s="17"/>
      <c r="C1183" s="17"/>
      <c r="D1183" s="17"/>
      <c r="E1183" s="17"/>
      <c r="F1183" s="17"/>
      <c r="G1183" s="17"/>
      <c r="I1183" s="8" t="s">
        <v>40</v>
      </c>
      <c r="J1183" s="8">
        <v>1</v>
      </c>
      <c r="K1183" s="8">
        <f>4*$K$2</f>
        <v>0.04</v>
      </c>
      <c r="L1183" s="8">
        <f>4*$K$2</f>
        <v>0.04</v>
      </c>
      <c r="M1183" s="8">
        <f>4*$K$2</f>
        <v>0.04</v>
      </c>
      <c r="N1183" s="8">
        <v>1</v>
      </c>
      <c r="O1183" s="8">
        <v>0</v>
      </c>
      <c r="P1183" s="8"/>
      <c r="Q1183" s="8"/>
      <c r="R1183" s="8"/>
      <c r="S1183" s="8"/>
      <c r="T1183" s="8"/>
      <c r="U1183" s="8"/>
      <c r="V1183" s="8">
        <v>0</v>
      </c>
      <c r="W1183" s="8"/>
      <c r="Z1183" s="4" t="str">
        <f>""</f>
        <v/>
      </c>
      <c r="AA1183" s="4" t="str">
        <f>""</f>
        <v/>
      </c>
      <c r="AB1183" s="4" t="str">
        <f>""</f>
        <v/>
      </c>
      <c r="AC1183" s="4" t="str">
        <f>""</f>
        <v/>
      </c>
      <c r="AD1183" s="4" t="str">
        <f>""</f>
        <v/>
      </c>
      <c r="AE1183" s="4" t="str">
        <f>""</f>
        <v/>
      </c>
      <c r="AF1183" s="4" t="str">
        <f>""</f>
        <v/>
      </c>
      <c r="AG1183" s="4" t="str">
        <f>""</f>
        <v/>
      </c>
      <c r="AH1183" s="4" t="str">
        <f>""</f>
        <v/>
      </c>
      <c r="AI1183" s="4" t="str">
        <f>""</f>
        <v/>
      </c>
      <c r="AJ1183" s="4" t="str">
        <f>""</f>
        <v/>
      </c>
      <c r="AK1183" s="4" t="str">
        <f>""</f>
        <v/>
      </c>
      <c r="AL1183" s="4" t="str">
        <f>""</f>
        <v/>
      </c>
      <c r="AM1183" s="4" t="str">
        <f>""</f>
        <v/>
      </c>
      <c r="AN1183" s="4" t="str">
        <f>""</f>
        <v/>
      </c>
      <c r="AO1183" s="4" t="str">
        <f>""</f>
        <v/>
      </c>
      <c r="AP1183" s="4" t="str">
        <f>""</f>
        <v/>
      </c>
      <c r="AQ1183" s="4" t="str">
        <f>""</f>
        <v/>
      </c>
      <c r="AR1183" s="4" t="str">
        <f>""</f>
        <v/>
      </c>
      <c r="AS1183" s="4" t="str">
        <f>""</f>
        <v/>
      </c>
    </row>
    <row r="1184" spans="1:45" x14ac:dyDescent="0.25">
      <c r="A1184" s="23" t="s">
        <v>41</v>
      </c>
      <c r="B1184" s="18" t="s">
        <v>62</v>
      </c>
      <c r="C1184" s="18">
        <v>19</v>
      </c>
      <c r="D1184" s="18">
        <v>330</v>
      </c>
      <c r="E1184" s="18" t="s">
        <v>120</v>
      </c>
      <c r="F1184" s="18">
        <v>1</v>
      </c>
      <c r="G1184" s="18" t="str">
        <f>B1184&amp;C1184&amp;D1184&amp;E1184&amp;F1184</f>
        <v>GEN19330ND1</v>
      </c>
      <c r="H1184" s="4" t="s">
        <v>2</v>
      </c>
      <c r="I1184" s="4">
        <v>1</v>
      </c>
      <c r="J1184" s="4">
        <v>4.76</v>
      </c>
      <c r="K1184" s="4">
        <v>0.04</v>
      </c>
      <c r="L1184" s="4">
        <v>0.42599999999999999</v>
      </c>
      <c r="M1184" s="4">
        <v>6.7000000000000004E-2</v>
      </c>
      <c r="N1184" s="4">
        <v>3.4</v>
      </c>
      <c r="O1184" s="4">
        <v>0</v>
      </c>
      <c r="P1184" s="4">
        <v>1.825</v>
      </c>
      <c r="Q1184" s="4">
        <v>1.7509999999999999</v>
      </c>
      <c r="R1184" s="4">
        <v>0.27500000000000002</v>
      </c>
      <c r="S1184" s="4">
        <v>0.41699999999999998</v>
      </c>
      <c r="T1184" s="4">
        <v>0.26</v>
      </c>
      <c r="U1184" s="4">
        <v>0.16900000000000001</v>
      </c>
      <c r="V1184" s="4">
        <v>0.09</v>
      </c>
      <c r="W1184" s="4">
        <v>0.4</v>
      </c>
      <c r="X1184" s="4" t="s">
        <v>1</v>
      </c>
      <c r="Y1184" s="4" t="s">
        <v>1</v>
      </c>
      <c r="Z1184" s="4" t="str">
        <f>""</f>
        <v/>
      </c>
      <c r="AA1184" s="4" t="str">
        <f>""</f>
        <v/>
      </c>
      <c r="AB1184" s="4" t="str">
        <f>""</f>
        <v/>
      </c>
      <c r="AC1184" s="4" t="str">
        <f>""</f>
        <v/>
      </c>
      <c r="AD1184" s="4" t="str">
        <f>""</f>
        <v/>
      </c>
      <c r="AE1184" s="4" t="str">
        <f>""</f>
        <v/>
      </c>
      <c r="AF1184" s="4" t="str">
        <f>""</f>
        <v/>
      </c>
      <c r="AG1184" s="4" t="str">
        <f>""</f>
        <v/>
      </c>
      <c r="AH1184" s="4" t="str">
        <f>""</f>
        <v/>
      </c>
      <c r="AI1184" s="4" t="str">
        <f>""</f>
        <v/>
      </c>
      <c r="AJ1184" s="4" t="str">
        <f>""</f>
        <v/>
      </c>
      <c r="AK1184" s="4" t="str">
        <f>""</f>
        <v/>
      </c>
      <c r="AL1184" s="4" t="str">
        <f>""</f>
        <v/>
      </c>
      <c r="AM1184" s="4" t="str">
        <f>""</f>
        <v/>
      </c>
      <c r="AN1184" s="4" t="str">
        <f>""</f>
        <v/>
      </c>
      <c r="AO1184" s="4" t="str">
        <f>""</f>
        <v/>
      </c>
      <c r="AP1184" s="4" t="str">
        <f>""</f>
        <v/>
      </c>
      <c r="AQ1184" s="4" t="str">
        <f>""</f>
        <v/>
      </c>
      <c r="AR1184" s="4" t="str">
        <f>""</f>
        <v/>
      </c>
      <c r="AS1184" s="4" t="str">
        <f>""</f>
        <v/>
      </c>
    </row>
    <row r="1185" spans="1:45" x14ac:dyDescent="0.25">
      <c r="A1185" s="15"/>
      <c r="B1185" s="16"/>
      <c r="C1185" s="16"/>
      <c r="D1185" s="16"/>
      <c r="E1185" s="16"/>
      <c r="F1185" s="16"/>
      <c r="G1185" s="16"/>
      <c r="H1185" s="14" t="s">
        <v>25</v>
      </c>
      <c r="I1185" s="7" t="s">
        <v>26</v>
      </c>
      <c r="J1185" s="7" t="s">
        <v>64</v>
      </c>
      <c r="K1185" s="7" t="s">
        <v>94</v>
      </c>
      <c r="L1185" s="7" t="s">
        <v>122</v>
      </c>
      <c r="M1185" s="7" t="s">
        <v>123</v>
      </c>
      <c r="N1185" s="7" t="s">
        <v>95</v>
      </c>
      <c r="O1185" s="7" t="s">
        <v>96</v>
      </c>
      <c r="P1185" s="7" t="s">
        <v>124</v>
      </c>
      <c r="S1185" s="4" t="str">
        <f>""</f>
        <v/>
      </c>
      <c r="T1185" s="4" t="str">
        <f>""</f>
        <v/>
      </c>
      <c r="U1185" s="4" t="str">
        <f>""</f>
        <v/>
      </c>
      <c r="V1185" s="4" t="str">
        <f>""</f>
        <v/>
      </c>
      <c r="W1185" s="4" t="str">
        <f>""</f>
        <v/>
      </c>
      <c r="X1185" s="4" t="str">
        <f>""</f>
        <v/>
      </c>
      <c r="Y1185" s="4" t="str">
        <f>""</f>
        <v/>
      </c>
      <c r="Z1185" s="4" t="str">
        <f>""</f>
        <v/>
      </c>
      <c r="AA1185" s="4" t="str">
        <f>""</f>
        <v/>
      </c>
      <c r="AB1185" s="4" t="str">
        <f>""</f>
        <v/>
      </c>
      <c r="AC1185" s="4" t="str">
        <f>""</f>
        <v/>
      </c>
      <c r="AD1185" s="4" t="str">
        <f>""</f>
        <v/>
      </c>
      <c r="AE1185" s="4" t="str">
        <f>""</f>
        <v/>
      </c>
      <c r="AF1185" s="4" t="str">
        <f>""</f>
        <v/>
      </c>
      <c r="AG1185" s="4" t="str">
        <f>""</f>
        <v/>
      </c>
      <c r="AH1185" s="4" t="str">
        <f>""</f>
        <v/>
      </c>
      <c r="AI1185" s="4" t="str">
        <f>""</f>
        <v/>
      </c>
      <c r="AJ1185" s="4" t="str">
        <f>""</f>
        <v/>
      </c>
      <c r="AK1185" s="4" t="str">
        <f>""</f>
        <v/>
      </c>
      <c r="AL1185" s="4" t="str">
        <f>""</f>
        <v/>
      </c>
      <c r="AM1185" s="4" t="str">
        <f>""</f>
        <v/>
      </c>
      <c r="AN1185" s="4" t="str">
        <f>""</f>
        <v/>
      </c>
      <c r="AO1185" s="4" t="str">
        <f>""</f>
        <v/>
      </c>
      <c r="AP1185" s="4" t="str">
        <f>""</f>
        <v/>
      </c>
      <c r="AQ1185" s="4" t="str">
        <f>""</f>
        <v/>
      </c>
      <c r="AR1185" s="4" t="str">
        <f>""</f>
        <v/>
      </c>
      <c r="AS1185" s="4" t="str">
        <f>""</f>
        <v/>
      </c>
    </row>
    <row r="1186" spans="1:45" x14ac:dyDescent="0.25">
      <c r="A1186" s="15"/>
      <c r="B1186" s="17"/>
      <c r="C1186" s="17"/>
      <c r="D1186" s="17"/>
      <c r="E1186" s="17"/>
      <c r="F1186" s="17"/>
      <c r="G1186" s="17"/>
      <c r="I1186" s="8" t="s">
        <v>39</v>
      </c>
      <c r="J1186" s="8"/>
      <c r="K1186" s="8"/>
      <c r="L1186" s="8"/>
      <c r="M1186" s="8"/>
      <c r="N1186" s="8"/>
      <c r="O1186" s="8"/>
      <c r="P1186" s="8"/>
      <c r="S1186" s="4" t="str">
        <f>""</f>
        <v/>
      </c>
      <c r="T1186" s="4" t="str">
        <f>""</f>
        <v/>
      </c>
      <c r="U1186" s="4" t="str">
        <f>""</f>
        <v/>
      </c>
      <c r="V1186" s="4" t="str">
        <f>""</f>
        <v/>
      </c>
      <c r="W1186" s="4" t="str">
        <f>""</f>
        <v/>
      </c>
      <c r="X1186" s="4" t="str">
        <f>""</f>
        <v/>
      </c>
      <c r="Y1186" s="4" t="str">
        <f>""</f>
        <v/>
      </c>
      <c r="Z1186" s="4" t="str">
        <f>""</f>
        <v/>
      </c>
      <c r="AA1186" s="4" t="str">
        <f>""</f>
        <v/>
      </c>
      <c r="AB1186" s="4" t="str">
        <f>""</f>
        <v/>
      </c>
      <c r="AC1186" s="4" t="str">
        <f>""</f>
        <v/>
      </c>
      <c r="AD1186" s="4" t="str">
        <f>""</f>
        <v/>
      </c>
      <c r="AE1186" s="4" t="str">
        <f>""</f>
        <v/>
      </c>
      <c r="AF1186" s="4" t="str">
        <f>""</f>
        <v/>
      </c>
      <c r="AG1186" s="4" t="str">
        <f>""</f>
        <v/>
      </c>
      <c r="AH1186" s="4" t="str">
        <f>""</f>
        <v/>
      </c>
      <c r="AI1186" s="4" t="str">
        <f>""</f>
        <v/>
      </c>
      <c r="AJ1186" s="4" t="str">
        <f>""</f>
        <v/>
      </c>
      <c r="AK1186" s="4" t="str">
        <f>""</f>
        <v/>
      </c>
      <c r="AL1186" s="4" t="str">
        <f>""</f>
        <v/>
      </c>
      <c r="AM1186" s="4" t="str">
        <f>""</f>
        <v/>
      </c>
      <c r="AN1186" s="4" t="str">
        <f>""</f>
        <v/>
      </c>
      <c r="AO1186" s="4" t="str">
        <f>""</f>
        <v/>
      </c>
      <c r="AP1186" s="4" t="str">
        <f>""</f>
        <v/>
      </c>
      <c r="AQ1186" s="4" t="str">
        <f>""</f>
        <v/>
      </c>
      <c r="AR1186" s="4" t="str">
        <f>""</f>
        <v/>
      </c>
      <c r="AS1186" s="4" t="str">
        <f>""</f>
        <v/>
      </c>
    </row>
    <row r="1187" spans="1:45" x14ac:dyDescent="0.25">
      <c r="A1187" s="15"/>
      <c r="B1187" s="17"/>
      <c r="C1187" s="17"/>
      <c r="D1187" s="17"/>
      <c r="E1187" s="17"/>
      <c r="F1187" s="17"/>
      <c r="G1187" s="17"/>
      <c r="I1187" s="8" t="s">
        <v>40</v>
      </c>
      <c r="J1187" s="8"/>
      <c r="K1187" s="8"/>
      <c r="L1187" s="8"/>
      <c r="M1187" s="8"/>
      <c r="N1187" s="8"/>
      <c r="O1187" s="8"/>
      <c r="P1187" s="8"/>
      <c r="S1187" s="4" t="str">
        <f>""</f>
        <v/>
      </c>
      <c r="T1187" s="4" t="str">
        <f>""</f>
        <v/>
      </c>
      <c r="U1187" s="4" t="str">
        <f>""</f>
        <v/>
      </c>
      <c r="V1187" s="4" t="str">
        <f>""</f>
        <v/>
      </c>
      <c r="W1187" s="4" t="str">
        <f>""</f>
        <v/>
      </c>
      <c r="X1187" s="4" t="str">
        <f>""</f>
        <v/>
      </c>
      <c r="Y1187" s="4" t="str">
        <f>""</f>
        <v/>
      </c>
      <c r="Z1187" s="4" t="str">
        <f>""</f>
        <v/>
      </c>
      <c r="AA1187" s="4" t="str">
        <f>""</f>
        <v/>
      </c>
      <c r="AB1187" s="4" t="str">
        <f>""</f>
        <v/>
      </c>
      <c r="AC1187" s="4" t="str">
        <f>""</f>
        <v/>
      </c>
      <c r="AD1187" s="4" t="str">
        <f>""</f>
        <v/>
      </c>
      <c r="AE1187" s="4" t="str">
        <f>""</f>
        <v/>
      </c>
      <c r="AF1187" s="4" t="str">
        <f>""</f>
        <v/>
      </c>
      <c r="AG1187" s="4" t="str">
        <f>""</f>
        <v/>
      </c>
      <c r="AH1187" s="4" t="str">
        <f>""</f>
        <v/>
      </c>
      <c r="AI1187" s="4" t="str">
        <f>""</f>
        <v/>
      </c>
      <c r="AJ1187" s="4" t="str">
        <f>""</f>
        <v/>
      </c>
      <c r="AK1187" s="4" t="str">
        <f>""</f>
        <v/>
      </c>
      <c r="AL1187" s="4" t="str">
        <f>""</f>
        <v/>
      </c>
      <c r="AM1187" s="4" t="str">
        <f>""</f>
        <v/>
      </c>
      <c r="AN1187" s="4" t="str">
        <f>""</f>
        <v/>
      </c>
      <c r="AO1187" s="4" t="str">
        <f>""</f>
        <v/>
      </c>
      <c r="AP1187" s="4" t="str">
        <f>""</f>
        <v/>
      </c>
      <c r="AQ1187" s="4" t="str">
        <f>""</f>
        <v/>
      </c>
      <c r="AR1187" s="4" t="str">
        <f>""</f>
        <v/>
      </c>
      <c r="AS1187" s="4" t="str">
        <f>""</f>
        <v/>
      </c>
    </row>
    <row r="1188" spans="1:45" x14ac:dyDescent="0.25">
      <c r="A1188" s="23" t="s">
        <v>41</v>
      </c>
      <c r="B1188" s="18" t="s">
        <v>76</v>
      </c>
      <c r="C1188" s="18">
        <v>19</v>
      </c>
      <c r="D1188" s="18">
        <v>330</v>
      </c>
      <c r="E1188" s="18" t="s">
        <v>120</v>
      </c>
      <c r="F1188" s="18">
        <v>1</v>
      </c>
      <c r="G1188" s="18" t="str">
        <f>B1188&amp;C1188&amp;D1188&amp;E1188&amp;F1188</f>
        <v>GOV19330ND1</v>
      </c>
      <c r="H1188" s="4" t="s">
        <v>7</v>
      </c>
      <c r="I1188" s="4">
        <v>1</v>
      </c>
      <c r="J1188" s="4">
        <v>0.05</v>
      </c>
      <c r="K1188" s="4">
        <v>0.05</v>
      </c>
      <c r="L1188" s="4">
        <v>1.1000000000000001</v>
      </c>
      <c r="M1188" s="4">
        <v>0</v>
      </c>
      <c r="N1188" s="4">
        <v>2.7</v>
      </c>
      <c r="O1188" s="4">
        <v>9</v>
      </c>
      <c r="P1188" s="4">
        <v>0</v>
      </c>
      <c r="Q1188" s="4" t="s">
        <v>1</v>
      </c>
      <c r="R1188" s="4" t="s">
        <v>1</v>
      </c>
      <c r="S1188" s="4" t="str">
        <f>""</f>
        <v/>
      </c>
      <c r="T1188" s="4" t="str">
        <f>""</f>
        <v/>
      </c>
      <c r="U1188" s="4" t="str">
        <f>""</f>
        <v/>
      </c>
      <c r="V1188" s="4" t="str">
        <f>""</f>
        <v/>
      </c>
      <c r="W1188" s="4" t="str">
        <f>""</f>
        <v/>
      </c>
      <c r="X1188" s="4" t="str">
        <f>""</f>
        <v/>
      </c>
      <c r="Y1188" s="4" t="str">
        <f>""</f>
        <v/>
      </c>
      <c r="Z1188" s="4" t="str">
        <f>""</f>
        <v/>
      </c>
      <c r="AA1188" s="4" t="str">
        <f>""</f>
        <v/>
      </c>
      <c r="AB1188" s="4" t="str">
        <f>""</f>
        <v/>
      </c>
      <c r="AC1188" s="4" t="str">
        <f>""</f>
        <v/>
      </c>
      <c r="AD1188" s="4" t="str">
        <f>""</f>
        <v/>
      </c>
      <c r="AE1188" s="4" t="str">
        <f>""</f>
        <v/>
      </c>
      <c r="AF1188" s="4" t="str">
        <f>""</f>
        <v/>
      </c>
      <c r="AG1188" s="4" t="str">
        <f>""</f>
        <v/>
      </c>
      <c r="AH1188" s="4" t="str">
        <f>""</f>
        <v/>
      </c>
      <c r="AI1188" s="4" t="str">
        <f>""</f>
        <v/>
      </c>
      <c r="AJ1188" s="4" t="str">
        <f>""</f>
        <v/>
      </c>
      <c r="AK1188" s="4" t="str">
        <f>""</f>
        <v/>
      </c>
      <c r="AL1188" s="4" t="str">
        <f>""</f>
        <v/>
      </c>
      <c r="AM1188" s="4" t="str">
        <f>""</f>
        <v/>
      </c>
      <c r="AN1188" s="4" t="str">
        <f>""</f>
        <v/>
      </c>
      <c r="AO1188" s="4" t="str">
        <f>""</f>
        <v/>
      </c>
      <c r="AP1188" s="4" t="str">
        <f>""</f>
        <v/>
      </c>
      <c r="AQ1188" s="4" t="str">
        <f>""</f>
        <v/>
      </c>
      <c r="AR1188" s="4" t="str">
        <f>""</f>
        <v/>
      </c>
      <c r="AS1188" s="4" t="str">
        <f>""</f>
        <v/>
      </c>
    </row>
    <row r="1189" spans="1:45" x14ac:dyDescent="0.25">
      <c r="A1189" s="15"/>
      <c r="B1189" s="16"/>
      <c r="C1189" s="16"/>
      <c r="D1189" s="16"/>
      <c r="E1189" s="16"/>
      <c r="F1189" s="16"/>
      <c r="G1189" s="16"/>
      <c r="H1189" s="14" t="s">
        <v>25</v>
      </c>
      <c r="I1189" s="7" t="s">
        <v>26</v>
      </c>
      <c r="J1189" s="7" t="s">
        <v>77</v>
      </c>
      <c r="K1189" s="7" t="s">
        <v>78</v>
      </c>
      <c r="L1189" s="7" t="s">
        <v>79</v>
      </c>
      <c r="M1189" s="7" t="s">
        <v>80</v>
      </c>
      <c r="N1189" s="7" t="s">
        <v>81</v>
      </c>
      <c r="O1189" s="7" t="s">
        <v>82</v>
      </c>
      <c r="P1189" s="7" t="s">
        <v>83</v>
      </c>
      <c r="Q1189" s="7" t="s">
        <v>84</v>
      </c>
      <c r="R1189" s="7" t="s">
        <v>85</v>
      </c>
      <c r="S1189" s="7" t="s">
        <v>86</v>
      </c>
      <c r="T1189" s="7" t="s">
        <v>87</v>
      </c>
      <c r="U1189" s="7" t="s">
        <v>88</v>
      </c>
      <c r="V1189" s="7" t="s">
        <v>89</v>
      </c>
      <c r="W1189" s="7" t="s">
        <v>90</v>
      </c>
      <c r="X1189" s="7" t="s">
        <v>91</v>
      </c>
      <c r="Y1189" s="7" t="s">
        <v>92</v>
      </c>
      <c r="Z1189" s="7" t="s">
        <v>93</v>
      </c>
      <c r="AA1189" s="7" t="s">
        <v>94</v>
      </c>
      <c r="AB1189" s="7" t="s">
        <v>95</v>
      </c>
      <c r="AC1189" s="7" t="s">
        <v>96</v>
      </c>
      <c r="AD1189" s="7" t="s">
        <v>97</v>
      </c>
      <c r="AE1189" s="7" t="s">
        <v>98</v>
      </c>
      <c r="AF1189" s="7" t="s">
        <v>99</v>
      </c>
      <c r="AI1189" s="4" t="str">
        <f>""</f>
        <v/>
      </c>
      <c r="AJ1189" s="4" t="str">
        <f>""</f>
        <v/>
      </c>
      <c r="AK1189" s="4" t="str">
        <f>""</f>
        <v/>
      </c>
      <c r="AL1189" s="4" t="str">
        <f>""</f>
        <v/>
      </c>
      <c r="AM1189" s="4" t="str">
        <f>""</f>
        <v/>
      </c>
      <c r="AN1189" s="4" t="str">
        <f>""</f>
        <v/>
      </c>
      <c r="AO1189" s="4" t="str">
        <f>""</f>
        <v/>
      </c>
      <c r="AP1189" s="4" t="str">
        <f>""</f>
        <v/>
      </c>
      <c r="AQ1189" s="4" t="str">
        <f>""</f>
        <v/>
      </c>
      <c r="AR1189" s="4" t="str">
        <f>""</f>
        <v/>
      </c>
      <c r="AS1189" s="4" t="str">
        <f>""</f>
        <v/>
      </c>
    </row>
    <row r="1190" spans="1:45" x14ac:dyDescent="0.25">
      <c r="A1190" s="15"/>
      <c r="B1190" s="17"/>
      <c r="C1190" s="17"/>
      <c r="D1190" s="17"/>
      <c r="E1190" s="17"/>
      <c r="F1190" s="17"/>
      <c r="G1190" s="17"/>
      <c r="I1190" s="8" t="s">
        <v>39</v>
      </c>
      <c r="J1190" s="8"/>
      <c r="K1190" s="8"/>
      <c r="L1190" s="8"/>
      <c r="M1190" s="8"/>
      <c r="N1190" s="8"/>
      <c r="O1190" s="8"/>
      <c r="P1190" s="8">
        <v>15</v>
      </c>
      <c r="Q1190" s="8">
        <v>15</v>
      </c>
      <c r="R1190" s="8"/>
      <c r="S1190" s="8">
        <v>15</v>
      </c>
      <c r="T1190" s="8">
        <v>15</v>
      </c>
      <c r="U1190" s="8"/>
      <c r="V1190" s="8"/>
      <c r="W1190" s="8"/>
      <c r="X1190" s="8">
        <v>2</v>
      </c>
      <c r="Y1190" s="8">
        <v>2</v>
      </c>
      <c r="Z1190" s="8"/>
      <c r="AA1190" s="8">
        <v>2</v>
      </c>
      <c r="AB1190" s="8">
        <v>2</v>
      </c>
      <c r="AC1190" s="8">
        <v>2</v>
      </c>
      <c r="AD1190" s="8">
        <v>2</v>
      </c>
      <c r="AE1190" s="8">
        <v>0.99</v>
      </c>
      <c r="AF1190" s="8">
        <v>0</v>
      </c>
      <c r="AI1190" s="4" t="str">
        <f>""</f>
        <v/>
      </c>
      <c r="AJ1190" s="4" t="str">
        <f>""</f>
        <v/>
      </c>
      <c r="AK1190" s="4" t="str">
        <f>""</f>
        <v/>
      </c>
      <c r="AL1190" s="4" t="str">
        <f>""</f>
        <v/>
      </c>
      <c r="AM1190" s="4" t="str">
        <f>""</f>
        <v/>
      </c>
      <c r="AN1190" s="4" t="str">
        <f>""</f>
        <v/>
      </c>
      <c r="AO1190" s="4" t="str">
        <f>""</f>
        <v/>
      </c>
      <c r="AP1190" s="4" t="str">
        <f>""</f>
        <v/>
      </c>
      <c r="AQ1190" s="4" t="str">
        <f>""</f>
        <v/>
      </c>
      <c r="AR1190" s="4" t="str">
        <f>""</f>
        <v/>
      </c>
      <c r="AS1190" s="4" t="str">
        <f>""</f>
        <v/>
      </c>
    </row>
    <row r="1191" spans="1:45" x14ac:dyDescent="0.25">
      <c r="A1191" s="15"/>
      <c r="B1191" s="17"/>
      <c r="C1191" s="17"/>
      <c r="D1191" s="17"/>
      <c r="E1191" s="17"/>
      <c r="F1191" s="17"/>
      <c r="G1191" s="17"/>
      <c r="I1191" s="8" t="s">
        <v>40</v>
      </c>
      <c r="J1191" s="8"/>
      <c r="K1191" s="8"/>
      <c r="L1191" s="8"/>
      <c r="M1191" s="8"/>
      <c r="N1191" s="8"/>
      <c r="O1191" s="8"/>
      <c r="P1191" s="8">
        <v>1.5</v>
      </c>
      <c r="Q1191" s="8">
        <v>1.5</v>
      </c>
      <c r="R1191" s="8">
        <f>2*$K$2</f>
        <v>0.02</v>
      </c>
      <c r="S1191" s="8">
        <v>1.5</v>
      </c>
      <c r="T1191" s="8">
        <v>1.5</v>
      </c>
      <c r="U1191" s="8">
        <f>2*$K$2</f>
        <v>0.02</v>
      </c>
      <c r="V1191" s="8"/>
      <c r="W1191" s="8"/>
      <c r="X1191" s="8">
        <f t="shared" ref="X1191:Y1191" si="144">2*$K$2</f>
        <v>0.02</v>
      </c>
      <c r="Y1191" s="8">
        <f t="shared" si="144"/>
        <v>0.02</v>
      </c>
      <c r="Z1191" s="8"/>
      <c r="AA1191" s="8">
        <f t="shared" ref="AA1191:AD1191" si="145">2*$K$2</f>
        <v>0.02</v>
      </c>
      <c r="AB1191" s="8">
        <f t="shared" si="145"/>
        <v>0.02</v>
      </c>
      <c r="AC1191" s="8">
        <f t="shared" si="145"/>
        <v>0.02</v>
      </c>
      <c r="AD1191" s="8">
        <f t="shared" si="145"/>
        <v>0.02</v>
      </c>
      <c r="AE1191" s="8">
        <v>0</v>
      </c>
      <c r="AF1191" s="8">
        <v>-0.3</v>
      </c>
      <c r="AI1191" s="4" t="str">
        <f>""</f>
        <v/>
      </c>
      <c r="AJ1191" s="4" t="str">
        <f>""</f>
        <v/>
      </c>
      <c r="AK1191" s="4" t="str">
        <f>""</f>
        <v/>
      </c>
      <c r="AL1191" s="4" t="str">
        <f>""</f>
        <v/>
      </c>
      <c r="AM1191" s="4" t="str">
        <f>""</f>
        <v/>
      </c>
      <c r="AN1191" s="4" t="str">
        <f>""</f>
        <v/>
      </c>
      <c r="AO1191" s="4" t="str">
        <f>""</f>
        <v/>
      </c>
      <c r="AP1191" s="4" t="str">
        <f>""</f>
        <v/>
      </c>
      <c r="AQ1191" s="4" t="str">
        <f>""</f>
        <v/>
      </c>
      <c r="AR1191" s="4" t="str">
        <f>""</f>
        <v/>
      </c>
      <c r="AS1191" s="4" t="str">
        <f>""</f>
        <v/>
      </c>
    </row>
    <row r="1192" spans="1:45" x14ac:dyDescent="0.25">
      <c r="A1192" s="24" t="s">
        <v>41</v>
      </c>
      <c r="B1192" s="18" t="s">
        <v>100</v>
      </c>
      <c r="C1192" s="18">
        <v>19</v>
      </c>
      <c r="D1192" s="18">
        <v>330</v>
      </c>
      <c r="E1192" s="18" t="s">
        <v>120</v>
      </c>
      <c r="F1192" s="18">
        <v>1</v>
      </c>
      <c r="G1192" s="18" t="str">
        <f>B1192&amp;C1192&amp;D1192&amp;E1192&amp;F1192</f>
        <v>PSS19330ND1</v>
      </c>
      <c r="H1192" s="4" t="s">
        <v>9</v>
      </c>
      <c r="I1192" s="4">
        <v>1</v>
      </c>
      <c r="J1192" s="4">
        <v>1</v>
      </c>
      <c r="K1192" s="4">
        <v>0</v>
      </c>
      <c r="L1192" s="4">
        <v>3</v>
      </c>
      <c r="M1192" s="4">
        <v>0</v>
      </c>
      <c r="N1192" s="4">
        <v>5</v>
      </c>
      <c r="O1192" s="4">
        <v>1</v>
      </c>
      <c r="P1192" s="4">
        <v>2.5</v>
      </c>
      <c r="Q1192" s="4">
        <v>2.5</v>
      </c>
      <c r="R1192" s="4">
        <v>0</v>
      </c>
      <c r="S1192" s="4">
        <v>2.5</v>
      </c>
      <c r="T1192" s="4">
        <v>0</v>
      </c>
      <c r="U1192" s="4">
        <v>2.5</v>
      </c>
      <c r="V1192" s="4">
        <v>0.39</v>
      </c>
      <c r="W1192" s="4">
        <v>1</v>
      </c>
      <c r="X1192" s="4">
        <v>0</v>
      </c>
      <c r="Y1192" s="4">
        <v>0.1</v>
      </c>
      <c r="Z1192" s="4">
        <v>6.5</v>
      </c>
      <c r="AA1192" s="4">
        <v>0.44</v>
      </c>
      <c r="AB1192" s="4">
        <v>0.08</v>
      </c>
      <c r="AC1192" s="4">
        <v>0.2</v>
      </c>
      <c r="AD1192" s="4">
        <v>0.98</v>
      </c>
      <c r="AE1192" s="4">
        <v>0.1</v>
      </c>
      <c r="AF1192" s="4">
        <v>-0.1</v>
      </c>
      <c r="AG1192" s="4" t="s">
        <v>1</v>
      </c>
      <c r="AH1192" s="4" t="s">
        <v>1</v>
      </c>
      <c r="AI1192" s="4" t="str">
        <f>""</f>
        <v/>
      </c>
      <c r="AJ1192" s="4" t="str">
        <f>""</f>
        <v/>
      </c>
      <c r="AK1192" s="4" t="str">
        <f>""</f>
        <v/>
      </c>
      <c r="AL1192" s="4" t="str">
        <f>""</f>
        <v/>
      </c>
      <c r="AM1192" s="4" t="str">
        <f>""</f>
        <v/>
      </c>
      <c r="AN1192" s="4" t="str">
        <f>""</f>
        <v/>
      </c>
      <c r="AO1192" s="4" t="str">
        <f>""</f>
        <v/>
      </c>
      <c r="AP1192" s="4" t="str">
        <f>""</f>
        <v/>
      </c>
      <c r="AQ1192" s="4" t="str">
        <f>""</f>
        <v/>
      </c>
      <c r="AR1192" s="4" t="str">
        <f>""</f>
        <v/>
      </c>
      <c r="AS1192" s="4" t="str">
        <f>""</f>
        <v/>
      </c>
    </row>
    <row r="1193" spans="1:45" x14ac:dyDescent="0.25">
      <c r="AC1193" s="4" t="str">
        <f>""</f>
        <v/>
      </c>
      <c r="AD1193" s="4" t="str">
        <f>""</f>
        <v/>
      </c>
      <c r="AE1193" s="4" t="str">
        <f>""</f>
        <v/>
      </c>
      <c r="AF1193" s="4" t="str">
        <f>""</f>
        <v/>
      </c>
      <c r="AG1193" s="4" t="str">
        <f>""</f>
        <v/>
      </c>
      <c r="AH1193" s="4" t="str">
        <f>""</f>
        <v/>
      </c>
      <c r="AI1193" s="4" t="str">
        <f>""</f>
        <v/>
      </c>
      <c r="AJ1193" s="4" t="str">
        <f>""</f>
        <v/>
      </c>
      <c r="AK1193" s="4" t="str">
        <f>""</f>
        <v/>
      </c>
      <c r="AL1193" s="4" t="str">
        <f>""</f>
        <v/>
      </c>
      <c r="AM1193" s="4" t="str">
        <f>""</f>
        <v/>
      </c>
      <c r="AN1193" s="4" t="str">
        <f>""</f>
        <v/>
      </c>
      <c r="AO1193" s="4" t="str">
        <f>""</f>
        <v/>
      </c>
      <c r="AP1193" s="4" t="str">
        <f>""</f>
        <v/>
      </c>
      <c r="AQ1193" s="4" t="str">
        <f>""</f>
        <v/>
      </c>
      <c r="AR1193" s="4" t="str">
        <f>""</f>
        <v/>
      </c>
      <c r="AS1193" s="4" t="str">
        <f>""</f>
        <v/>
      </c>
    </row>
    <row r="1194" spans="1:45" x14ac:dyDescent="0.25">
      <c r="A1194" s="27" t="s">
        <v>197</v>
      </c>
      <c r="B1194" s="9"/>
      <c r="C1194" s="9"/>
      <c r="D1194" s="9"/>
      <c r="E1194" s="9"/>
      <c r="F1194" s="9"/>
      <c r="G1194" s="16"/>
      <c r="H1194" s="14" t="s">
        <v>25</v>
      </c>
      <c r="I1194" s="7" t="s">
        <v>26</v>
      </c>
      <c r="J1194" s="7" t="s">
        <v>103</v>
      </c>
      <c r="K1194" s="7" t="s">
        <v>104</v>
      </c>
      <c r="L1194" s="7" t="s">
        <v>105</v>
      </c>
      <c r="M1194" s="7" t="s">
        <v>106</v>
      </c>
      <c r="N1194" s="7" t="s">
        <v>107</v>
      </c>
      <c r="O1194" s="7" t="s">
        <v>108</v>
      </c>
      <c r="P1194" s="7" t="s">
        <v>109</v>
      </c>
      <c r="Q1194" s="7" t="s">
        <v>110</v>
      </c>
      <c r="R1194" s="7" t="s">
        <v>111</v>
      </c>
      <c r="S1194" s="7" t="s">
        <v>112</v>
      </c>
      <c r="T1194" s="7" t="s">
        <v>113</v>
      </c>
      <c r="U1194" s="7" t="s">
        <v>114</v>
      </c>
      <c r="V1194" s="7" t="s">
        <v>115</v>
      </c>
      <c r="W1194" s="7" t="s">
        <v>116</v>
      </c>
      <c r="X1194" s="7" t="s">
        <v>117</v>
      </c>
      <c r="Y1194" s="7" t="s">
        <v>118</v>
      </c>
      <c r="Z1194" s="7" t="s">
        <v>119</v>
      </c>
      <c r="AC1194" s="4" t="str">
        <f>""</f>
        <v/>
      </c>
      <c r="AD1194" s="4" t="str">
        <f>""</f>
        <v/>
      </c>
      <c r="AE1194" s="4" t="str">
        <f>""</f>
        <v/>
      </c>
      <c r="AF1194" s="4" t="str">
        <f>""</f>
        <v/>
      </c>
      <c r="AG1194" s="4" t="str">
        <f>""</f>
        <v/>
      </c>
      <c r="AH1194" s="4" t="str">
        <f>""</f>
        <v/>
      </c>
      <c r="AI1194" s="4" t="str">
        <f>""</f>
        <v/>
      </c>
      <c r="AJ1194" s="4" t="str">
        <f>""</f>
        <v/>
      </c>
      <c r="AK1194" s="4" t="str">
        <f>""</f>
        <v/>
      </c>
      <c r="AL1194" s="4" t="str">
        <f>""</f>
        <v/>
      </c>
      <c r="AM1194" s="4" t="str">
        <f>""</f>
        <v/>
      </c>
      <c r="AN1194" s="4" t="str">
        <f>""</f>
        <v/>
      </c>
      <c r="AO1194" s="4" t="str">
        <f>""</f>
        <v/>
      </c>
      <c r="AP1194" s="4" t="str">
        <f>""</f>
        <v/>
      </c>
      <c r="AQ1194" s="4" t="str">
        <f>""</f>
        <v/>
      </c>
      <c r="AR1194" s="4" t="str">
        <f>""</f>
        <v/>
      </c>
      <c r="AS1194" s="4" t="str">
        <f>""</f>
        <v/>
      </c>
    </row>
    <row r="1195" spans="1:45" x14ac:dyDescent="0.25">
      <c r="A1195" s="25"/>
      <c r="B1195" s="10"/>
      <c r="C1195" s="10"/>
      <c r="D1195" s="10"/>
      <c r="E1195" s="10"/>
      <c r="F1195" s="10"/>
      <c r="G1195" s="17"/>
      <c r="I1195" s="8" t="s">
        <v>39</v>
      </c>
      <c r="J1195" s="8">
        <v>0.5</v>
      </c>
      <c r="K1195" s="8">
        <v>75</v>
      </c>
      <c r="L1195" s="8">
        <v>75</v>
      </c>
      <c r="M1195" s="8">
        <v>10</v>
      </c>
      <c r="N1195" s="8">
        <v>0</v>
      </c>
      <c r="O1195" s="8">
        <v>1</v>
      </c>
      <c r="P1195" s="8">
        <v>1.2</v>
      </c>
      <c r="Q1195" s="8">
        <v>18</v>
      </c>
      <c r="R1195" s="8">
        <v>118</v>
      </c>
      <c r="S1195" s="8">
        <v>0</v>
      </c>
      <c r="T1195" s="8">
        <v>1.1000000000000001</v>
      </c>
      <c r="U1195" s="8">
        <v>10</v>
      </c>
      <c r="V1195" s="8">
        <v>1.1000000000000001</v>
      </c>
      <c r="W1195" s="8">
        <v>20</v>
      </c>
      <c r="X1195" s="8">
        <v>1</v>
      </c>
      <c r="Y1195" s="8">
        <v>0.5</v>
      </c>
      <c r="Z1195" s="8">
        <v>90</v>
      </c>
      <c r="AC1195" s="4" t="str">
        <f>""</f>
        <v/>
      </c>
      <c r="AD1195" s="4" t="str">
        <f>""</f>
        <v/>
      </c>
      <c r="AE1195" s="4" t="str">
        <f>""</f>
        <v/>
      </c>
      <c r="AF1195" s="4" t="str">
        <f>""</f>
        <v/>
      </c>
      <c r="AG1195" s="4" t="str">
        <f>""</f>
        <v/>
      </c>
      <c r="AH1195" s="4" t="str">
        <f>""</f>
        <v/>
      </c>
      <c r="AI1195" s="4" t="str">
        <f>""</f>
        <v/>
      </c>
      <c r="AJ1195" s="4" t="str">
        <f>""</f>
        <v/>
      </c>
      <c r="AK1195" s="4" t="str">
        <f>""</f>
        <v/>
      </c>
      <c r="AL1195" s="4" t="str">
        <f>""</f>
        <v/>
      </c>
      <c r="AM1195" s="4" t="str">
        <f>""</f>
        <v/>
      </c>
      <c r="AN1195" s="4" t="str">
        <f>""</f>
        <v/>
      </c>
      <c r="AO1195" s="4" t="str">
        <f>""</f>
        <v/>
      </c>
      <c r="AP1195" s="4" t="str">
        <f>""</f>
        <v/>
      </c>
      <c r="AQ1195" s="4" t="str">
        <f>""</f>
        <v/>
      </c>
      <c r="AR1195" s="4" t="str">
        <f>""</f>
        <v/>
      </c>
      <c r="AS1195" s="4" t="str">
        <f>""</f>
        <v/>
      </c>
    </row>
    <row r="1196" spans="1:45" x14ac:dyDescent="0.25">
      <c r="A1196" s="25"/>
      <c r="B1196" s="10"/>
      <c r="C1196" s="10"/>
      <c r="D1196" s="10"/>
      <c r="E1196" s="10"/>
      <c r="F1196" s="10"/>
      <c r="G1196" s="17"/>
      <c r="I1196" s="9" t="s">
        <v>40</v>
      </c>
      <c r="J1196" s="8">
        <v>0</v>
      </c>
      <c r="K1196" s="8">
        <v>0</v>
      </c>
      <c r="L1196" s="8">
        <v>0</v>
      </c>
      <c r="M1196" s="8">
        <v>0.8</v>
      </c>
      <c r="N1196" s="8">
        <v>-6</v>
      </c>
      <c r="O1196" s="8">
        <v>0</v>
      </c>
      <c r="P1196" s="8">
        <v>0</v>
      </c>
      <c r="Q1196" s="8">
        <v>0</v>
      </c>
      <c r="R1196" s="8">
        <v>0.8</v>
      </c>
      <c r="S1196" s="8">
        <v>-118</v>
      </c>
      <c r="T1196" s="8">
        <v>0</v>
      </c>
      <c r="U1196" s="8">
        <v>1</v>
      </c>
      <c r="V1196" s="8">
        <v>0</v>
      </c>
      <c r="W1196" s="8">
        <v>1</v>
      </c>
      <c r="X1196" s="8">
        <v>0</v>
      </c>
      <c r="Y1196" s="8">
        <v>0</v>
      </c>
      <c r="Z1196" s="8">
        <v>-90</v>
      </c>
      <c r="AC1196" s="4" t="str">
        <f>""</f>
        <v/>
      </c>
      <c r="AD1196" s="4" t="str">
        <f>""</f>
        <v/>
      </c>
      <c r="AE1196" s="4" t="str">
        <f>""</f>
        <v/>
      </c>
      <c r="AF1196" s="4" t="str">
        <f>""</f>
        <v/>
      </c>
      <c r="AG1196" s="4" t="str">
        <f>""</f>
        <v/>
      </c>
      <c r="AH1196" s="4" t="str">
        <f>""</f>
        <v/>
      </c>
      <c r="AI1196" s="4" t="str">
        <f>""</f>
        <v/>
      </c>
      <c r="AJ1196" s="4" t="str">
        <f>""</f>
        <v/>
      </c>
      <c r="AK1196" s="4" t="str">
        <f>""</f>
        <v/>
      </c>
      <c r="AL1196" s="4" t="str">
        <f>""</f>
        <v/>
      </c>
      <c r="AM1196" s="4" t="str">
        <f>""</f>
        <v/>
      </c>
      <c r="AN1196" s="4" t="str">
        <f>""</f>
        <v/>
      </c>
      <c r="AO1196" s="4" t="str">
        <f>""</f>
        <v/>
      </c>
      <c r="AP1196" s="4" t="str">
        <f>""</f>
        <v/>
      </c>
      <c r="AQ1196" s="4" t="str">
        <f>""</f>
        <v/>
      </c>
      <c r="AR1196" s="4" t="str">
        <f>""</f>
        <v/>
      </c>
      <c r="AS1196" s="4" t="str">
        <f>""</f>
        <v/>
      </c>
    </row>
    <row r="1197" spans="1:45" x14ac:dyDescent="0.25">
      <c r="A1197" s="22" t="s">
        <v>41</v>
      </c>
      <c r="B1197" s="18" t="s">
        <v>42</v>
      </c>
      <c r="C1197" s="18">
        <v>19</v>
      </c>
      <c r="D1197" s="18">
        <v>305</v>
      </c>
      <c r="E1197" s="18" t="s">
        <v>120</v>
      </c>
      <c r="F1197" s="18">
        <v>1</v>
      </c>
      <c r="G1197" s="18" t="str">
        <f>B1197&amp;C1197&amp;D1197&amp;E1197&amp;F1197</f>
        <v>AVR19305ND1</v>
      </c>
      <c r="H1197" s="4" t="s">
        <v>3</v>
      </c>
      <c r="I1197" s="4">
        <v>1</v>
      </c>
      <c r="J1197" s="4">
        <v>0</v>
      </c>
      <c r="K1197" s="4">
        <v>15</v>
      </c>
      <c r="L1197" s="4">
        <v>15</v>
      </c>
      <c r="M1197" s="4">
        <v>5</v>
      </c>
      <c r="N1197" s="4">
        <v>-0.87</v>
      </c>
      <c r="O1197" s="4">
        <v>0</v>
      </c>
      <c r="P1197" s="4">
        <v>1</v>
      </c>
      <c r="Q1197" s="4">
        <v>0</v>
      </c>
      <c r="R1197" s="4">
        <v>99</v>
      </c>
      <c r="S1197" s="4">
        <v>-99</v>
      </c>
      <c r="T1197" s="4">
        <v>0</v>
      </c>
      <c r="U1197" s="4">
        <v>9.3000000000000007</v>
      </c>
      <c r="V1197" s="4">
        <v>0</v>
      </c>
      <c r="W1197" s="4">
        <v>11.63</v>
      </c>
      <c r="X1197" s="4">
        <v>0.113</v>
      </c>
      <c r="Y1197" s="4">
        <v>0.124</v>
      </c>
      <c r="Z1197" s="4">
        <v>0</v>
      </c>
      <c r="AA1197" s="4" t="s">
        <v>1</v>
      </c>
      <c r="AB1197" s="4" t="s">
        <v>1</v>
      </c>
      <c r="AC1197" s="4" t="str">
        <f>""</f>
        <v/>
      </c>
      <c r="AD1197" s="4" t="str">
        <f>""</f>
        <v/>
      </c>
      <c r="AE1197" s="4" t="str">
        <f>""</f>
        <v/>
      </c>
      <c r="AF1197" s="4" t="str">
        <f>""</f>
        <v/>
      </c>
      <c r="AG1197" s="4" t="str">
        <f>""</f>
        <v/>
      </c>
      <c r="AH1197" s="4" t="str">
        <f>""</f>
        <v/>
      </c>
      <c r="AI1197" s="4" t="str">
        <f>""</f>
        <v/>
      </c>
      <c r="AJ1197" s="4" t="str">
        <f>""</f>
        <v/>
      </c>
      <c r="AK1197" s="4" t="str">
        <f>""</f>
        <v/>
      </c>
      <c r="AL1197" s="4" t="str">
        <f>""</f>
        <v/>
      </c>
      <c r="AM1197" s="4" t="str">
        <f>""</f>
        <v/>
      </c>
      <c r="AN1197" s="4" t="str">
        <f>""</f>
        <v/>
      </c>
      <c r="AO1197" s="4" t="str">
        <f>""</f>
        <v/>
      </c>
      <c r="AP1197" s="4" t="str">
        <f>""</f>
        <v/>
      </c>
      <c r="AQ1197" s="4" t="str">
        <f>""</f>
        <v/>
      </c>
      <c r="AR1197" s="4" t="str">
        <f>""</f>
        <v/>
      </c>
      <c r="AS1197" s="4" t="str">
        <f>""</f>
        <v/>
      </c>
    </row>
    <row r="1198" spans="1:45" x14ac:dyDescent="0.25">
      <c r="A1198" s="15"/>
      <c r="B1198" s="16"/>
      <c r="C1198" s="16"/>
      <c r="D1198" s="16"/>
      <c r="E1198" s="16"/>
      <c r="F1198" s="16"/>
      <c r="G1198" s="16"/>
      <c r="H1198" s="30" t="s">
        <v>25</v>
      </c>
      <c r="I1198" s="31" t="s">
        <v>26</v>
      </c>
      <c r="J1198" s="7" t="s">
        <v>44</v>
      </c>
      <c r="K1198" s="7" t="s">
        <v>45</v>
      </c>
      <c r="L1198" s="7" t="s">
        <v>46</v>
      </c>
      <c r="M1198" s="7" t="s">
        <v>46</v>
      </c>
      <c r="N1198" s="7" t="s">
        <v>47</v>
      </c>
      <c r="O1198" s="7" t="s">
        <v>48</v>
      </c>
      <c r="P1198" s="7" t="s">
        <v>49</v>
      </c>
      <c r="Q1198" s="7" t="s">
        <v>50</v>
      </c>
      <c r="R1198" s="7" t="s">
        <v>51</v>
      </c>
      <c r="S1198" s="7" t="s">
        <v>121</v>
      </c>
      <c r="T1198" s="7" t="s">
        <v>52</v>
      </c>
      <c r="U1198" s="7" t="s">
        <v>53</v>
      </c>
      <c r="V1198" s="7" t="s">
        <v>54</v>
      </c>
      <c r="W1198" s="7" t="s">
        <v>55</v>
      </c>
      <c r="Z1198" s="4" t="str">
        <f>""</f>
        <v/>
      </c>
      <c r="AA1198" s="4" t="str">
        <f>""</f>
        <v/>
      </c>
      <c r="AB1198" s="4" t="str">
        <f>""</f>
        <v/>
      </c>
      <c r="AC1198" s="4" t="str">
        <f>""</f>
        <v/>
      </c>
      <c r="AD1198" s="4" t="str">
        <f>""</f>
        <v/>
      </c>
      <c r="AE1198" s="4" t="str">
        <f>""</f>
        <v/>
      </c>
      <c r="AF1198" s="4" t="str">
        <f>""</f>
        <v/>
      </c>
      <c r="AG1198" s="4" t="str">
        <f>""</f>
        <v/>
      </c>
      <c r="AH1198" s="4" t="str">
        <f>""</f>
        <v/>
      </c>
      <c r="AI1198" s="4" t="str">
        <f>""</f>
        <v/>
      </c>
      <c r="AJ1198" s="4" t="str">
        <f>""</f>
        <v/>
      </c>
      <c r="AK1198" s="4" t="str">
        <f>""</f>
        <v/>
      </c>
      <c r="AL1198" s="4" t="str">
        <f>""</f>
        <v/>
      </c>
      <c r="AM1198" s="4" t="str">
        <f>""</f>
        <v/>
      </c>
      <c r="AN1198" s="4" t="str">
        <f>""</f>
        <v/>
      </c>
      <c r="AO1198" s="4" t="str">
        <f>""</f>
        <v/>
      </c>
      <c r="AP1198" s="4" t="str">
        <f>""</f>
        <v/>
      </c>
      <c r="AQ1198" s="4" t="str">
        <f>""</f>
        <v/>
      </c>
      <c r="AR1198" s="4" t="str">
        <f>""</f>
        <v/>
      </c>
      <c r="AS1198" s="4" t="str">
        <f>""</f>
        <v/>
      </c>
    </row>
    <row r="1199" spans="1:45" x14ac:dyDescent="0.25">
      <c r="A1199" s="15"/>
      <c r="B1199" s="17"/>
      <c r="C1199" s="17"/>
      <c r="D1199" s="17"/>
      <c r="E1199" s="17"/>
      <c r="F1199" s="17"/>
      <c r="G1199" s="17"/>
      <c r="I1199" s="8" t="s">
        <v>39</v>
      </c>
      <c r="J1199" s="8">
        <v>10</v>
      </c>
      <c r="K1199" s="8">
        <v>0.2</v>
      </c>
      <c r="L1199" s="8">
        <v>0.2</v>
      </c>
      <c r="M1199" s="8">
        <v>0.2</v>
      </c>
      <c r="N1199" s="8">
        <v>10</v>
      </c>
      <c r="O1199" s="8">
        <v>3</v>
      </c>
      <c r="P1199" s="8">
        <v>2.5</v>
      </c>
      <c r="Q1199" s="8"/>
      <c r="R1199" s="8"/>
      <c r="S1199" s="8"/>
      <c r="T1199" s="8"/>
      <c r="U1199" s="8"/>
      <c r="V1199" s="8"/>
      <c r="W1199" s="8"/>
      <c r="Z1199" s="4" t="str">
        <f>""</f>
        <v/>
      </c>
      <c r="AA1199" s="4" t="str">
        <f>""</f>
        <v/>
      </c>
      <c r="AB1199" s="4" t="str">
        <f>""</f>
        <v/>
      </c>
      <c r="AC1199" s="4" t="str">
        <f>""</f>
        <v/>
      </c>
      <c r="AD1199" s="4" t="str">
        <f>""</f>
        <v/>
      </c>
      <c r="AE1199" s="4" t="str">
        <f>""</f>
        <v/>
      </c>
      <c r="AF1199" s="4" t="str">
        <f>""</f>
        <v/>
      </c>
      <c r="AG1199" s="4" t="str">
        <f>""</f>
        <v/>
      </c>
      <c r="AH1199" s="4" t="str">
        <f>""</f>
        <v/>
      </c>
      <c r="AI1199" s="4" t="str">
        <f>""</f>
        <v/>
      </c>
      <c r="AJ1199" s="4" t="str">
        <f>""</f>
        <v/>
      </c>
      <c r="AK1199" s="4" t="str">
        <f>""</f>
        <v/>
      </c>
      <c r="AL1199" s="4" t="str">
        <f>""</f>
        <v/>
      </c>
      <c r="AM1199" s="4" t="str">
        <f>""</f>
        <v/>
      </c>
      <c r="AN1199" s="4" t="str">
        <f>""</f>
        <v/>
      </c>
      <c r="AO1199" s="4" t="str">
        <f>""</f>
        <v/>
      </c>
      <c r="AP1199" s="4" t="str">
        <f>""</f>
        <v/>
      </c>
      <c r="AQ1199" s="4" t="str">
        <f>""</f>
        <v/>
      </c>
      <c r="AR1199" s="4" t="str">
        <f>""</f>
        <v/>
      </c>
      <c r="AS1199" s="4" t="str">
        <f>""</f>
        <v/>
      </c>
    </row>
    <row r="1200" spans="1:45" x14ac:dyDescent="0.25">
      <c r="A1200" s="15"/>
      <c r="B1200" s="17"/>
      <c r="C1200" s="17"/>
      <c r="D1200" s="17"/>
      <c r="E1200" s="17"/>
      <c r="F1200" s="17"/>
      <c r="G1200" s="17"/>
      <c r="I1200" s="8" t="s">
        <v>40</v>
      </c>
      <c r="J1200" s="8">
        <v>1</v>
      </c>
      <c r="K1200" s="8">
        <f>4*$K$2</f>
        <v>0.04</v>
      </c>
      <c r="L1200" s="8">
        <f>4*$K$2</f>
        <v>0.04</v>
      </c>
      <c r="M1200" s="8">
        <f>4*$K$2</f>
        <v>0.04</v>
      </c>
      <c r="N1200" s="8">
        <v>1</v>
      </c>
      <c r="O1200" s="8">
        <v>0</v>
      </c>
      <c r="P1200" s="8"/>
      <c r="Q1200" s="8"/>
      <c r="R1200" s="8"/>
      <c r="S1200" s="8"/>
      <c r="T1200" s="8"/>
      <c r="U1200" s="8"/>
      <c r="V1200" s="8">
        <v>0</v>
      </c>
      <c r="W1200" s="8"/>
      <c r="Z1200" s="4" t="str">
        <f>""</f>
        <v/>
      </c>
      <c r="AA1200" s="4" t="str">
        <f>""</f>
        <v/>
      </c>
      <c r="AB1200" s="4" t="str">
        <f>""</f>
        <v/>
      </c>
      <c r="AC1200" s="4" t="str">
        <f>""</f>
        <v/>
      </c>
      <c r="AD1200" s="4" t="str">
        <f>""</f>
        <v/>
      </c>
      <c r="AE1200" s="4" t="str">
        <f>""</f>
        <v/>
      </c>
      <c r="AF1200" s="4" t="str">
        <f>""</f>
        <v/>
      </c>
      <c r="AG1200" s="4" t="str">
        <f>""</f>
        <v/>
      </c>
      <c r="AH1200" s="4" t="str">
        <f>""</f>
        <v/>
      </c>
      <c r="AI1200" s="4" t="str">
        <f>""</f>
        <v/>
      </c>
      <c r="AJ1200" s="4" t="str">
        <f>""</f>
        <v/>
      </c>
      <c r="AK1200" s="4" t="str">
        <f>""</f>
        <v/>
      </c>
      <c r="AL1200" s="4" t="str">
        <f>""</f>
        <v/>
      </c>
      <c r="AM1200" s="4" t="str">
        <f>""</f>
        <v/>
      </c>
      <c r="AN1200" s="4" t="str">
        <f>""</f>
        <v/>
      </c>
      <c r="AO1200" s="4" t="str">
        <f>""</f>
        <v/>
      </c>
      <c r="AP1200" s="4" t="str">
        <f>""</f>
        <v/>
      </c>
      <c r="AQ1200" s="4" t="str">
        <f>""</f>
        <v/>
      </c>
      <c r="AR1200" s="4" t="str">
        <f>""</f>
        <v/>
      </c>
      <c r="AS1200" s="4" t="str">
        <f>""</f>
        <v/>
      </c>
    </row>
    <row r="1201" spans="1:45" x14ac:dyDescent="0.25">
      <c r="A1201" s="23" t="s">
        <v>41</v>
      </c>
      <c r="B1201" s="18" t="s">
        <v>62</v>
      </c>
      <c r="C1201" s="18">
        <v>19</v>
      </c>
      <c r="D1201" s="18">
        <v>305</v>
      </c>
      <c r="E1201" s="18" t="s">
        <v>120</v>
      </c>
      <c r="F1201" s="18">
        <v>1</v>
      </c>
      <c r="G1201" s="18" t="str">
        <f>B1201&amp;C1201&amp;D1201&amp;E1201&amp;F1201</f>
        <v>GEN19305ND1</v>
      </c>
      <c r="H1201" s="4" t="s">
        <v>2</v>
      </c>
      <c r="I1201" s="4">
        <v>1</v>
      </c>
      <c r="J1201" s="4">
        <v>4.76</v>
      </c>
      <c r="K1201" s="4">
        <v>0.04</v>
      </c>
      <c r="L1201" s="4">
        <v>0.42599999999999999</v>
      </c>
      <c r="M1201" s="4">
        <v>6.7000000000000004E-2</v>
      </c>
      <c r="N1201" s="4">
        <v>3.4</v>
      </c>
      <c r="O1201" s="4">
        <v>0</v>
      </c>
      <c r="P1201" s="4">
        <v>1.825</v>
      </c>
      <c r="Q1201" s="4">
        <v>1.7509999999999999</v>
      </c>
      <c r="R1201" s="4">
        <v>0.27500000000000002</v>
      </c>
      <c r="S1201" s="4">
        <v>0.41699999999999998</v>
      </c>
      <c r="T1201" s="4">
        <v>0.26</v>
      </c>
      <c r="U1201" s="4">
        <v>0.16900000000000001</v>
      </c>
      <c r="V1201" s="4">
        <v>0.09</v>
      </c>
      <c r="W1201" s="4">
        <v>0.4</v>
      </c>
      <c r="X1201" s="4" t="s">
        <v>1</v>
      </c>
      <c r="Y1201" s="4" t="s">
        <v>1</v>
      </c>
      <c r="Z1201" s="4" t="str">
        <f>""</f>
        <v/>
      </c>
      <c r="AA1201" s="4" t="str">
        <f>""</f>
        <v/>
      </c>
      <c r="AB1201" s="4" t="str">
        <f>""</f>
        <v/>
      </c>
      <c r="AC1201" s="4" t="str">
        <f>""</f>
        <v/>
      </c>
      <c r="AD1201" s="4" t="str">
        <f>""</f>
        <v/>
      </c>
      <c r="AE1201" s="4" t="str">
        <f>""</f>
        <v/>
      </c>
      <c r="AF1201" s="4" t="str">
        <f>""</f>
        <v/>
      </c>
      <c r="AG1201" s="4" t="str">
        <f>""</f>
        <v/>
      </c>
      <c r="AH1201" s="4" t="str">
        <f>""</f>
        <v/>
      </c>
      <c r="AI1201" s="4" t="str">
        <f>""</f>
        <v/>
      </c>
      <c r="AJ1201" s="4" t="str">
        <f>""</f>
        <v/>
      </c>
      <c r="AK1201" s="4" t="str">
        <f>""</f>
        <v/>
      </c>
      <c r="AL1201" s="4" t="str">
        <f>""</f>
        <v/>
      </c>
      <c r="AM1201" s="4" t="str">
        <f>""</f>
        <v/>
      </c>
      <c r="AN1201" s="4" t="str">
        <f>""</f>
        <v/>
      </c>
      <c r="AO1201" s="4" t="str">
        <f>""</f>
        <v/>
      </c>
      <c r="AP1201" s="4" t="str">
        <f>""</f>
        <v/>
      </c>
      <c r="AQ1201" s="4" t="str">
        <f>""</f>
        <v/>
      </c>
      <c r="AR1201" s="4" t="str">
        <f>""</f>
        <v/>
      </c>
      <c r="AS1201" s="4" t="str">
        <f>""</f>
        <v/>
      </c>
    </row>
    <row r="1202" spans="1:45" x14ac:dyDescent="0.25">
      <c r="A1202" s="15"/>
      <c r="B1202" s="16"/>
      <c r="C1202" s="16"/>
      <c r="D1202" s="16"/>
      <c r="E1202" s="16"/>
      <c r="F1202" s="16"/>
      <c r="G1202" s="16"/>
      <c r="H1202" s="14" t="s">
        <v>25</v>
      </c>
      <c r="I1202" s="7" t="s">
        <v>26</v>
      </c>
      <c r="J1202" s="7" t="s">
        <v>64</v>
      </c>
      <c r="K1202" s="7" t="s">
        <v>94</v>
      </c>
      <c r="L1202" s="7" t="s">
        <v>122</v>
      </c>
      <c r="M1202" s="7" t="s">
        <v>123</v>
      </c>
      <c r="N1202" s="7" t="s">
        <v>95</v>
      </c>
      <c r="O1202" s="7" t="s">
        <v>96</v>
      </c>
      <c r="P1202" s="7" t="s">
        <v>124</v>
      </c>
      <c r="S1202" s="4" t="str">
        <f>""</f>
        <v/>
      </c>
      <c r="T1202" s="4" t="str">
        <f>""</f>
        <v/>
      </c>
      <c r="U1202" s="4" t="str">
        <f>""</f>
        <v/>
      </c>
      <c r="V1202" s="4" t="str">
        <f>""</f>
        <v/>
      </c>
      <c r="W1202" s="4" t="str">
        <f>""</f>
        <v/>
      </c>
      <c r="X1202" s="4" t="str">
        <f>""</f>
        <v/>
      </c>
      <c r="Y1202" s="4" t="str">
        <f>""</f>
        <v/>
      </c>
      <c r="Z1202" s="4" t="str">
        <f>""</f>
        <v/>
      </c>
      <c r="AA1202" s="4" t="str">
        <f>""</f>
        <v/>
      </c>
      <c r="AB1202" s="4" t="str">
        <f>""</f>
        <v/>
      </c>
      <c r="AC1202" s="4" t="str">
        <f>""</f>
        <v/>
      </c>
      <c r="AD1202" s="4" t="str">
        <f>""</f>
        <v/>
      </c>
      <c r="AE1202" s="4" t="str">
        <f>""</f>
        <v/>
      </c>
      <c r="AF1202" s="4" t="str">
        <f>""</f>
        <v/>
      </c>
      <c r="AG1202" s="4" t="str">
        <f>""</f>
        <v/>
      </c>
      <c r="AH1202" s="4" t="str">
        <f>""</f>
        <v/>
      </c>
      <c r="AI1202" s="4" t="str">
        <f>""</f>
        <v/>
      </c>
      <c r="AJ1202" s="4" t="str">
        <f>""</f>
        <v/>
      </c>
      <c r="AK1202" s="4" t="str">
        <f>""</f>
        <v/>
      </c>
      <c r="AL1202" s="4" t="str">
        <f>""</f>
        <v/>
      </c>
      <c r="AM1202" s="4" t="str">
        <f>""</f>
        <v/>
      </c>
      <c r="AN1202" s="4" t="str">
        <f>""</f>
        <v/>
      </c>
      <c r="AO1202" s="4" t="str">
        <f>""</f>
        <v/>
      </c>
      <c r="AP1202" s="4" t="str">
        <f>""</f>
        <v/>
      </c>
      <c r="AQ1202" s="4" t="str">
        <f>""</f>
        <v/>
      </c>
      <c r="AR1202" s="4" t="str">
        <f>""</f>
        <v/>
      </c>
      <c r="AS1202" s="4" t="str">
        <f>""</f>
        <v/>
      </c>
    </row>
    <row r="1203" spans="1:45" x14ac:dyDescent="0.25">
      <c r="A1203" s="15"/>
      <c r="B1203" s="17"/>
      <c r="C1203" s="17"/>
      <c r="D1203" s="17"/>
      <c r="E1203" s="17"/>
      <c r="F1203" s="17"/>
      <c r="G1203" s="17"/>
      <c r="I1203" s="8" t="s">
        <v>39</v>
      </c>
      <c r="J1203" s="8"/>
      <c r="K1203" s="8"/>
      <c r="L1203" s="8"/>
      <c r="M1203" s="8"/>
      <c r="N1203" s="8"/>
      <c r="O1203" s="8"/>
      <c r="P1203" s="8"/>
      <c r="S1203" s="4" t="str">
        <f>""</f>
        <v/>
      </c>
      <c r="T1203" s="4" t="str">
        <f>""</f>
        <v/>
      </c>
      <c r="U1203" s="4" t="str">
        <f>""</f>
        <v/>
      </c>
      <c r="V1203" s="4" t="str">
        <f>""</f>
        <v/>
      </c>
      <c r="W1203" s="4" t="str">
        <f>""</f>
        <v/>
      </c>
      <c r="X1203" s="4" t="str">
        <f>""</f>
        <v/>
      </c>
      <c r="Y1203" s="4" t="str">
        <f>""</f>
        <v/>
      </c>
      <c r="Z1203" s="4" t="str">
        <f>""</f>
        <v/>
      </c>
      <c r="AA1203" s="4" t="str">
        <f>""</f>
        <v/>
      </c>
      <c r="AB1203" s="4" t="str">
        <f>""</f>
        <v/>
      </c>
      <c r="AC1203" s="4" t="str">
        <f>""</f>
        <v/>
      </c>
      <c r="AD1203" s="4" t="str">
        <f>""</f>
        <v/>
      </c>
      <c r="AE1203" s="4" t="str">
        <f>""</f>
        <v/>
      </c>
      <c r="AF1203" s="4" t="str">
        <f>""</f>
        <v/>
      </c>
      <c r="AG1203" s="4" t="str">
        <f>""</f>
        <v/>
      </c>
      <c r="AH1203" s="4" t="str">
        <f>""</f>
        <v/>
      </c>
      <c r="AI1203" s="4" t="str">
        <f>""</f>
        <v/>
      </c>
      <c r="AJ1203" s="4" t="str">
        <f>""</f>
        <v/>
      </c>
      <c r="AK1203" s="4" t="str">
        <f>""</f>
        <v/>
      </c>
      <c r="AL1203" s="4" t="str">
        <f>""</f>
        <v/>
      </c>
      <c r="AM1203" s="4" t="str">
        <f>""</f>
        <v/>
      </c>
      <c r="AN1203" s="4" t="str">
        <f>""</f>
        <v/>
      </c>
      <c r="AO1203" s="4" t="str">
        <f>""</f>
        <v/>
      </c>
      <c r="AP1203" s="4" t="str">
        <f>""</f>
        <v/>
      </c>
      <c r="AQ1203" s="4" t="str">
        <f>""</f>
        <v/>
      </c>
      <c r="AR1203" s="4" t="str">
        <f>""</f>
        <v/>
      </c>
      <c r="AS1203" s="4" t="str">
        <f>""</f>
        <v/>
      </c>
    </row>
    <row r="1204" spans="1:45" x14ac:dyDescent="0.25">
      <c r="A1204" s="15"/>
      <c r="B1204" s="17"/>
      <c r="C1204" s="17"/>
      <c r="D1204" s="17"/>
      <c r="E1204" s="17"/>
      <c r="F1204" s="17"/>
      <c r="G1204" s="17"/>
      <c r="I1204" s="8" t="s">
        <v>40</v>
      </c>
      <c r="J1204" s="8"/>
      <c r="K1204" s="8"/>
      <c r="L1204" s="8"/>
      <c r="M1204" s="8"/>
      <c r="N1204" s="8"/>
      <c r="O1204" s="8"/>
      <c r="P1204" s="8"/>
      <c r="S1204" s="4" t="str">
        <f>""</f>
        <v/>
      </c>
      <c r="T1204" s="4" t="str">
        <f>""</f>
        <v/>
      </c>
      <c r="U1204" s="4" t="str">
        <f>""</f>
        <v/>
      </c>
      <c r="V1204" s="4" t="str">
        <f>""</f>
        <v/>
      </c>
      <c r="W1204" s="4" t="str">
        <f>""</f>
        <v/>
      </c>
      <c r="X1204" s="4" t="str">
        <f>""</f>
        <v/>
      </c>
      <c r="Y1204" s="4" t="str">
        <f>""</f>
        <v/>
      </c>
      <c r="Z1204" s="4" t="str">
        <f>""</f>
        <v/>
      </c>
      <c r="AA1204" s="4" t="str">
        <f>""</f>
        <v/>
      </c>
      <c r="AB1204" s="4" t="str">
        <f>""</f>
        <v/>
      </c>
      <c r="AC1204" s="4" t="str">
        <f>""</f>
        <v/>
      </c>
      <c r="AD1204" s="4" t="str">
        <f>""</f>
        <v/>
      </c>
      <c r="AE1204" s="4" t="str">
        <f>""</f>
        <v/>
      </c>
      <c r="AF1204" s="4" t="str">
        <f>""</f>
        <v/>
      </c>
      <c r="AG1204" s="4" t="str">
        <f>""</f>
        <v/>
      </c>
      <c r="AH1204" s="4" t="str">
        <f>""</f>
        <v/>
      </c>
      <c r="AI1204" s="4" t="str">
        <f>""</f>
        <v/>
      </c>
      <c r="AJ1204" s="4" t="str">
        <f>""</f>
        <v/>
      </c>
      <c r="AK1204" s="4" t="str">
        <f>""</f>
        <v/>
      </c>
      <c r="AL1204" s="4" t="str">
        <f>""</f>
        <v/>
      </c>
      <c r="AM1204" s="4" t="str">
        <f>""</f>
        <v/>
      </c>
      <c r="AN1204" s="4" t="str">
        <f>""</f>
        <v/>
      </c>
      <c r="AO1204" s="4" t="str">
        <f>""</f>
        <v/>
      </c>
      <c r="AP1204" s="4" t="str">
        <f>""</f>
        <v/>
      </c>
      <c r="AQ1204" s="4" t="str">
        <f>""</f>
        <v/>
      </c>
      <c r="AR1204" s="4" t="str">
        <f>""</f>
        <v/>
      </c>
      <c r="AS1204" s="4" t="str">
        <f>""</f>
        <v/>
      </c>
    </row>
    <row r="1205" spans="1:45" x14ac:dyDescent="0.25">
      <c r="A1205" s="23" t="s">
        <v>41</v>
      </c>
      <c r="B1205" s="18" t="s">
        <v>76</v>
      </c>
      <c r="C1205" s="18">
        <v>19</v>
      </c>
      <c r="D1205" s="18">
        <v>305</v>
      </c>
      <c r="E1205" s="18" t="s">
        <v>120</v>
      </c>
      <c r="F1205" s="18">
        <v>1</v>
      </c>
      <c r="G1205" s="18" t="str">
        <f>B1205&amp;C1205&amp;D1205&amp;E1205&amp;F1205</f>
        <v>GOV19305ND1</v>
      </c>
      <c r="H1205" s="4" t="s">
        <v>7</v>
      </c>
      <c r="I1205" s="4">
        <v>1</v>
      </c>
      <c r="J1205" s="4">
        <v>0.03</v>
      </c>
      <c r="K1205" s="4">
        <v>0.499</v>
      </c>
      <c r="L1205" s="4">
        <v>1</v>
      </c>
      <c r="M1205" s="4">
        <v>0</v>
      </c>
      <c r="N1205" s="4">
        <v>4</v>
      </c>
      <c r="O1205" s="4">
        <v>9</v>
      </c>
      <c r="P1205" s="4">
        <v>0.1</v>
      </c>
      <c r="Q1205" s="4" t="s">
        <v>1</v>
      </c>
      <c r="R1205" s="4" t="s">
        <v>1</v>
      </c>
      <c r="S1205" s="4" t="str">
        <f>""</f>
        <v/>
      </c>
      <c r="T1205" s="4" t="str">
        <f>""</f>
        <v/>
      </c>
      <c r="U1205" s="4" t="str">
        <f>""</f>
        <v/>
      </c>
      <c r="V1205" s="4" t="str">
        <f>""</f>
        <v/>
      </c>
      <c r="W1205" s="4" t="str">
        <f>""</f>
        <v/>
      </c>
      <c r="X1205" s="4" t="str">
        <f>""</f>
        <v/>
      </c>
      <c r="Y1205" s="4" t="str">
        <f>""</f>
        <v/>
      </c>
      <c r="Z1205" s="4" t="str">
        <f>""</f>
        <v/>
      </c>
      <c r="AA1205" s="4" t="str">
        <f>""</f>
        <v/>
      </c>
      <c r="AB1205" s="4" t="str">
        <f>""</f>
        <v/>
      </c>
      <c r="AC1205" s="4" t="str">
        <f>""</f>
        <v/>
      </c>
      <c r="AD1205" s="4" t="str">
        <f>""</f>
        <v/>
      </c>
      <c r="AE1205" s="4" t="str">
        <f>""</f>
        <v/>
      </c>
      <c r="AF1205" s="4" t="str">
        <f>""</f>
        <v/>
      </c>
      <c r="AG1205" s="4" t="str">
        <f>""</f>
        <v/>
      </c>
      <c r="AH1205" s="4" t="str">
        <f>""</f>
        <v/>
      </c>
      <c r="AI1205" s="4" t="str">
        <f>""</f>
        <v/>
      </c>
      <c r="AJ1205" s="4" t="str">
        <f>""</f>
        <v/>
      </c>
      <c r="AK1205" s="4" t="str">
        <f>""</f>
        <v/>
      </c>
      <c r="AL1205" s="4" t="str">
        <f>""</f>
        <v/>
      </c>
      <c r="AM1205" s="4" t="str">
        <f>""</f>
        <v/>
      </c>
      <c r="AN1205" s="4" t="str">
        <f>""</f>
        <v/>
      </c>
      <c r="AO1205" s="4" t="str">
        <f>""</f>
        <v/>
      </c>
      <c r="AP1205" s="4" t="str">
        <f>""</f>
        <v/>
      </c>
      <c r="AQ1205" s="4" t="str">
        <f>""</f>
        <v/>
      </c>
      <c r="AR1205" s="4" t="str">
        <f>""</f>
        <v/>
      </c>
      <c r="AS1205" s="4" t="str">
        <f>""</f>
        <v/>
      </c>
    </row>
    <row r="1206" spans="1:45" x14ac:dyDescent="0.25">
      <c r="A1206" s="15"/>
      <c r="B1206" s="16"/>
      <c r="C1206" s="16"/>
      <c r="D1206" s="16"/>
      <c r="E1206" s="16"/>
      <c r="F1206" s="16"/>
      <c r="G1206" s="16"/>
      <c r="H1206" s="14" t="s">
        <v>25</v>
      </c>
      <c r="I1206" s="7" t="s">
        <v>26</v>
      </c>
      <c r="J1206" s="7" t="s">
        <v>77</v>
      </c>
      <c r="K1206" s="7" t="s">
        <v>78</v>
      </c>
      <c r="L1206" s="7" t="s">
        <v>79</v>
      </c>
      <c r="M1206" s="7" t="s">
        <v>80</v>
      </c>
      <c r="N1206" s="7" t="s">
        <v>81</v>
      </c>
      <c r="O1206" s="7" t="s">
        <v>82</v>
      </c>
      <c r="P1206" s="7" t="s">
        <v>83</v>
      </c>
      <c r="Q1206" s="7" t="s">
        <v>84</v>
      </c>
      <c r="R1206" s="7" t="s">
        <v>85</v>
      </c>
      <c r="S1206" s="7" t="s">
        <v>86</v>
      </c>
      <c r="T1206" s="7" t="s">
        <v>87</v>
      </c>
      <c r="U1206" s="7" t="s">
        <v>88</v>
      </c>
      <c r="V1206" s="7" t="s">
        <v>89</v>
      </c>
      <c r="W1206" s="7" t="s">
        <v>90</v>
      </c>
      <c r="X1206" s="7" t="s">
        <v>91</v>
      </c>
      <c r="Y1206" s="7" t="s">
        <v>92</v>
      </c>
      <c r="Z1206" s="7" t="s">
        <v>93</v>
      </c>
      <c r="AA1206" s="7" t="s">
        <v>94</v>
      </c>
      <c r="AB1206" s="7" t="s">
        <v>95</v>
      </c>
      <c r="AC1206" s="7" t="s">
        <v>96</v>
      </c>
      <c r="AD1206" s="7" t="s">
        <v>97</v>
      </c>
      <c r="AE1206" s="7" t="s">
        <v>98</v>
      </c>
      <c r="AF1206" s="7" t="s">
        <v>99</v>
      </c>
      <c r="AI1206" s="4" t="str">
        <f>""</f>
        <v/>
      </c>
      <c r="AJ1206" s="4" t="str">
        <f>""</f>
        <v/>
      </c>
      <c r="AK1206" s="4" t="str">
        <f>""</f>
        <v/>
      </c>
      <c r="AL1206" s="4" t="str">
        <f>""</f>
        <v/>
      </c>
      <c r="AM1206" s="4" t="str">
        <f>""</f>
        <v/>
      </c>
      <c r="AN1206" s="4" t="str">
        <f>""</f>
        <v/>
      </c>
      <c r="AO1206" s="4" t="str">
        <f>""</f>
        <v/>
      </c>
      <c r="AP1206" s="4" t="str">
        <f>""</f>
        <v/>
      </c>
      <c r="AQ1206" s="4" t="str">
        <f>""</f>
        <v/>
      </c>
      <c r="AR1206" s="4" t="str">
        <f>""</f>
        <v/>
      </c>
      <c r="AS1206" s="4" t="str">
        <f>""</f>
        <v/>
      </c>
    </row>
    <row r="1207" spans="1:45" x14ac:dyDescent="0.25">
      <c r="A1207" s="15"/>
      <c r="B1207" s="17"/>
      <c r="C1207" s="17"/>
      <c r="D1207" s="17"/>
      <c r="E1207" s="17"/>
      <c r="F1207" s="17"/>
      <c r="G1207" s="17"/>
      <c r="I1207" s="8" t="s">
        <v>39</v>
      </c>
      <c r="J1207" s="8"/>
      <c r="K1207" s="8"/>
      <c r="L1207" s="8"/>
      <c r="M1207" s="8"/>
      <c r="N1207" s="8"/>
      <c r="O1207" s="8"/>
      <c r="P1207" s="8">
        <v>15</v>
      </c>
      <c r="Q1207" s="8">
        <v>15</v>
      </c>
      <c r="R1207" s="8"/>
      <c r="S1207" s="8">
        <v>15</v>
      </c>
      <c r="T1207" s="8">
        <v>15</v>
      </c>
      <c r="U1207" s="8"/>
      <c r="V1207" s="8"/>
      <c r="W1207" s="8"/>
      <c r="X1207" s="8">
        <v>2</v>
      </c>
      <c r="Y1207" s="8">
        <v>2</v>
      </c>
      <c r="Z1207" s="8"/>
      <c r="AA1207" s="8">
        <v>2</v>
      </c>
      <c r="AB1207" s="8">
        <v>2</v>
      </c>
      <c r="AC1207" s="8">
        <v>2</v>
      </c>
      <c r="AD1207" s="8">
        <v>2</v>
      </c>
      <c r="AE1207" s="8">
        <v>0.99</v>
      </c>
      <c r="AF1207" s="8">
        <v>0</v>
      </c>
      <c r="AI1207" s="4" t="str">
        <f>""</f>
        <v/>
      </c>
      <c r="AJ1207" s="4" t="str">
        <f>""</f>
        <v/>
      </c>
      <c r="AK1207" s="4" t="str">
        <f>""</f>
        <v/>
      </c>
      <c r="AL1207" s="4" t="str">
        <f>""</f>
        <v/>
      </c>
      <c r="AM1207" s="4" t="str">
        <f>""</f>
        <v/>
      </c>
      <c r="AN1207" s="4" t="str">
        <f>""</f>
        <v/>
      </c>
      <c r="AO1207" s="4" t="str">
        <f>""</f>
        <v/>
      </c>
      <c r="AP1207" s="4" t="str">
        <f>""</f>
        <v/>
      </c>
      <c r="AQ1207" s="4" t="str">
        <f>""</f>
        <v/>
      </c>
      <c r="AR1207" s="4" t="str">
        <f>""</f>
        <v/>
      </c>
      <c r="AS1207" s="4" t="str">
        <f>""</f>
        <v/>
      </c>
    </row>
    <row r="1208" spans="1:45" x14ac:dyDescent="0.25">
      <c r="A1208" s="15"/>
      <c r="B1208" s="17"/>
      <c r="C1208" s="17"/>
      <c r="D1208" s="17"/>
      <c r="E1208" s="17"/>
      <c r="F1208" s="17"/>
      <c r="G1208" s="17"/>
      <c r="I1208" s="8" t="s">
        <v>40</v>
      </c>
      <c r="J1208" s="8"/>
      <c r="K1208" s="8"/>
      <c r="L1208" s="8"/>
      <c r="M1208" s="8"/>
      <c r="N1208" s="8"/>
      <c r="O1208" s="8"/>
      <c r="P1208" s="8">
        <v>1.5</v>
      </c>
      <c r="Q1208" s="8">
        <v>1.5</v>
      </c>
      <c r="R1208" s="8">
        <f>2*$K$2</f>
        <v>0.02</v>
      </c>
      <c r="S1208" s="8">
        <v>1.5</v>
      </c>
      <c r="T1208" s="8">
        <v>1.5</v>
      </c>
      <c r="U1208" s="8">
        <f>2*$K$2</f>
        <v>0.02</v>
      </c>
      <c r="V1208" s="8"/>
      <c r="W1208" s="8"/>
      <c r="X1208" s="8">
        <f t="shared" ref="X1208:Y1208" si="146">2*$K$2</f>
        <v>0.02</v>
      </c>
      <c r="Y1208" s="8">
        <f t="shared" si="146"/>
        <v>0.02</v>
      </c>
      <c r="Z1208" s="8"/>
      <c r="AA1208" s="8">
        <f t="shared" ref="AA1208:AD1208" si="147">2*$K$2</f>
        <v>0.02</v>
      </c>
      <c r="AB1208" s="8">
        <f t="shared" si="147"/>
        <v>0.02</v>
      </c>
      <c r="AC1208" s="8">
        <f t="shared" si="147"/>
        <v>0.02</v>
      </c>
      <c r="AD1208" s="8">
        <f t="shared" si="147"/>
        <v>0.02</v>
      </c>
      <c r="AE1208" s="8">
        <v>0</v>
      </c>
      <c r="AF1208" s="8">
        <v>-0.3</v>
      </c>
      <c r="AI1208" s="4" t="str">
        <f>""</f>
        <v/>
      </c>
      <c r="AJ1208" s="4" t="str">
        <f>""</f>
        <v/>
      </c>
      <c r="AK1208" s="4" t="str">
        <f>""</f>
        <v/>
      </c>
      <c r="AL1208" s="4" t="str">
        <f>""</f>
        <v/>
      </c>
      <c r="AM1208" s="4" t="str">
        <f>""</f>
        <v/>
      </c>
      <c r="AN1208" s="4" t="str">
        <f>""</f>
        <v/>
      </c>
      <c r="AO1208" s="4" t="str">
        <f>""</f>
        <v/>
      </c>
      <c r="AP1208" s="4" t="str">
        <f>""</f>
        <v/>
      </c>
      <c r="AQ1208" s="4" t="str">
        <f>""</f>
        <v/>
      </c>
      <c r="AR1208" s="4" t="str">
        <f>""</f>
        <v/>
      </c>
      <c r="AS1208" s="4" t="str">
        <f>""</f>
        <v/>
      </c>
    </row>
    <row r="1209" spans="1:45" x14ac:dyDescent="0.25">
      <c r="A1209" s="24" t="s">
        <v>41</v>
      </c>
      <c r="B1209" s="18" t="s">
        <v>100</v>
      </c>
      <c r="C1209" s="18">
        <v>19</v>
      </c>
      <c r="D1209" s="18">
        <v>305</v>
      </c>
      <c r="E1209" s="18" t="s">
        <v>120</v>
      </c>
      <c r="F1209" s="18">
        <v>1</v>
      </c>
      <c r="G1209" s="18" t="str">
        <f>B1209&amp;C1209&amp;D1209&amp;E1209&amp;F1209</f>
        <v>PSS19305ND1</v>
      </c>
      <c r="H1209" s="4" t="s">
        <v>9</v>
      </c>
      <c r="I1209" s="4">
        <v>1</v>
      </c>
      <c r="J1209" s="4">
        <v>1</v>
      </c>
      <c r="K1209" s="4">
        <v>0</v>
      </c>
      <c r="L1209" s="4">
        <v>3</v>
      </c>
      <c r="M1209" s="4">
        <v>0</v>
      </c>
      <c r="N1209" s="4">
        <v>5</v>
      </c>
      <c r="O1209" s="4">
        <v>1</v>
      </c>
      <c r="P1209" s="4">
        <v>2.5</v>
      </c>
      <c r="Q1209" s="4">
        <v>2.5</v>
      </c>
      <c r="R1209" s="4">
        <v>0</v>
      </c>
      <c r="S1209" s="4">
        <v>2.5</v>
      </c>
      <c r="T1209" s="4">
        <v>0</v>
      </c>
      <c r="U1209" s="4">
        <v>2.5</v>
      </c>
      <c r="V1209" s="4">
        <v>0.39</v>
      </c>
      <c r="W1209" s="4">
        <v>1</v>
      </c>
      <c r="X1209" s="4">
        <v>0</v>
      </c>
      <c r="Y1209" s="4">
        <v>0.1</v>
      </c>
      <c r="Z1209" s="4">
        <v>6.5</v>
      </c>
      <c r="AA1209" s="4">
        <v>0.44</v>
      </c>
      <c r="AB1209" s="4">
        <v>0.08</v>
      </c>
      <c r="AC1209" s="4">
        <v>0.2</v>
      </c>
      <c r="AD1209" s="4">
        <v>0.98</v>
      </c>
      <c r="AE1209" s="4">
        <v>0.1</v>
      </c>
      <c r="AF1209" s="4">
        <v>-0.1</v>
      </c>
      <c r="AG1209" s="4" t="s">
        <v>1</v>
      </c>
      <c r="AH1209" s="4" t="s">
        <v>1</v>
      </c>
      <c r="AI1209" s="4" t="str">
        <f>""</f>
        <v/>
      </c>
      <c r="AJ1209" s="4" t="str">
        <f>""</f>
        <v/>
      </c>
      <c r="AK1209" s="4" t="str">
        <f>""</f>
        <v/>
      </c>
      <c r="AL1209" s="4" t="str">
        <f>""</f>
        <v/>
      </c>
      <c r="AM1209" s="4" t="str">
        <f>""</f>
        <v/>
      </c>
      <c r="AN1209" s="4" t="str">
        <f>""</f>
        <v/>
      </c>
      <c r="AO1209" s="4" t="str">
        <f>""</f>
        <v/>
      </c>
      <c r="AP1209" s="4" t="str">
        <f>""</f>
        <v/>
      </c>
      <c r="AQ1209" s="4" t="str">
        <f>""</f>
        <v/>
      </c>
      <c r="AR1209" s="4" t="str">
        <f>""</f>
        <v/>
      </c>
      <c r="AS1209" s="4" t="str">
        <f>""</f>
        <v/>
      </c>
    </row>
    <row r="1210" spans="1:45" x14ac:dyDescent="0.25">
      <c r="AC1210" s="4" t="str">
        <f>""</f>
        <v/>
      </c>
      <c r="AD1210" s="4" t="str">
        <f>""</f>
        <v/>
      </c>
      <c r="AE1210" s="4" t="str">
        <f>""</f>
        <v/>
      </c>
      <c r="AF1210" s="4" t="str">
        <f>""</f>
        <v/>
      </c>
      <c r="AG1210" s="4" t="str">
        <f>""</f>
        <v/>
      </c>
      <c r="AH1210" s="4" t="str">
        <f>""</f>
        <v/>
      </c>
      <c r="AI1210" s="4" t="str">
        <f>""</f>
        <v/>
      </c>
      <c r="AJ1210" s="4" t="str">
        <f>""</f>
        <v/>
      </c>
      <c r="AK1210" s="4" t="str">
        <f>""</f>
        <v/>
      </c>
      <c r="AL1210" s="4" t="str">
        <f>""</f>
        <v/>
      </c>
      <c r="AM1210" s="4" t="str">
        <f>""</f>
        <v/>
      </c>
      <c r="AN1210" s="4" t="str">
        <f>""</f>
        <v/>
      </c>
      <c r="AO1210" s="4" t="str">
        <f>""</f>
        <v/>
      </c>
      <c r="AP1210" s="4" t="str">
        <f>""</f>
        <v/>
      </c>
      <c r="AQ1210" s="4" t="str">
        <f>""</f>
        <v/>
      </c>
      <c r="AR1210" s="4" t="str">
        <f>""</f>
        <v/>
      </c>
      <c r="AS1210" s="4" t="str">
        <f>""</f>
        <v/>
      </c>
    </row>
    <row r="1211" spans="1:45" x14ac:dyDescent="0.25">
      <c r="A1211" s="27" t="s">
        <v>198</v>
      </c>
      <c r="B1211" s="9"/>
      <c r="C1211" s="9"/>
      <c r="D1211" s="9"/>
      <c r="E1211" s="9"/>
      <c r="F1211" s="9"/>
      <c r="G1211" s="16"/>
      <c r="H1211" s="14" t="s">
        <v>25</v>
      </c>
      <c r="I1211" s="7" t="s">
        <v>26</v>
      </c>
      <c r="J1211" s="7" t="s">
        <v>103</v>
      </c>
      <c r="K1211" s="7" t="s">
        <v>104</v>
      </c>
      <c r="L1211" s="7" t="s">
        <v>105</v>
      </c>
      <c r="M1211" s="7" t="s">
        <v>106</v>
      </c>
      <c r="N1211" s="7" t="s">
        <v>107</v>
      </c>
      <c r="O1211" s="7" t="s">
        <v>108</v>
      </c>
      <c r="P1211" s="7" t="s">
        <v>109</v>
      </c>
      <c r="Q1211" s="7" t="s">
        <v>110</v>
      </c>
      <c r="R1211" s="7" t="s">
        <v>111</v>
      </c>
      <c r="S1211" s="7" t="s">
        <v>112</v>
      </c>
      <c r="T1211" s="7" t="s">
        <v>113</v>
      </c>
      <c r="U1211" s="7" t="s">
        <v>114</v>
      </c>
      <c r="V1211" s="7" t="s">
        <v>115</v>
      </c>
      <c r="W1211" s="7" t="s">
        <v>116</v>
      </c>
      <c r="X1211" s="7" t="s">
        <v>117</v>
      </c>
      <c r="Y1211" s="7" t="s">
        <v>118</v>
      </c>
      <c r="Z1211" s="7" t="s">
        <v>119</v>
      </c>
      <c r="AC1211" s="4" t="str">
        <f>""</f>
        <v/>
      </c>
      <c r="AD1211" s="4" t="str">
        <f>""</f>
        <v/>
      </c>
      <c r="AE1211" s="4" t="str">
        <f>""</f>
        <v/>
      </c>
      <c r="AF1211" s="4" t="str">
        <f>""</f>
        <v/>
      </c>
      <c r="AG1211" s="4" t="str">
        <f>""</f>
        <v/>
      </c>
      <c r="AH1211" s="4" t="str">
        <f>""</f>
        <v/>
      </c>
      <c r="AI1211" s="4" t="str">
        <f>""</f>
        <v/>
      </c>
      <c r="AJ1211" s="4" t="str">
        <f>""</f>
        <v/>
      </c>
      <c r="AK1211" s="4" t="str">
        <f>""</f>
        <v/>
      </c>
      <c r="AL1211" s="4" t="str">
        <f>""</f>
        <v/>
      </c>
      <c r="AM1211" s="4" t="str">
        <f>""</f>
        <v/>
      </c>
      <c r="AN1211" s="4" t="str">
        <f>""</f>
        <v/>
      </c>
      <c r="AO1211" s="4" t="str">
        <f>""</f>
        <v/>
      </c>
      <c r="AP1211" s="4" t="str">
        <f>""</f>
        <v/>
      </c>
      <c r="AQ1211" s="4" t="str">
        <f>""</f>
        <v/>
      </c>
      <c r="AR1211" s="4" t="str">
        <f>""</f>
        <v/>
      </c>
      <c r="AS1211" s="4" t="str">
        <f>""</f>
        <v/>
      </c>
    </row>
    <row r="1212" spans="1:45" x14ac:dyDescent="0.25">
      <c r="A1212" s="25"/>
      <c r="B1212" s="10"/>
      <c r="C1212" s="10"/>
      <c r="D1212" s="10"/>
      <c r="E1212" s="10"/>
      <c r="F1212" s="10"/>
      <c r="G1212" s="17"/>
      <c r="I1212" s="8" t="s">
        <v>39</v>
      </c>
      <c r="J1212" s="8">
        <v>0.5</v>
      </c>
      <c r="K1212" s="8">
        <v>75</v>
      </c>
      <c r="L1212" s="8">
        <v>75</v>
      </c>
      <c r="M1212" s="8">
        <v>10</v>
      </c>
      <c r="N1212" s="8">
        <v>0</v>
      </c>
      <c r="O1212" s="8">
        <v>1</v>
      </c>
      <c r="P1212" s="8">
        <v>1.2</v>
      </c>
      <c r="Q1212" s="8">
        <v>18</v>
      </c>
      <c r="R1212" s="8">
        <v>118</v>
      </c>
      <c r="S1212" s="8">
        <v>0</v>
      </c>
      <c r="T1212" s="8">
        <v>1.1000000000000001</v>
      </c>
      <c r="U1212" s="8">
        <v>10</v>
      </c>
      <c r="V1212" s="8">
        <v>1.1000000000000001</v>
      </c>
      <c r="W1212" s="8">
        <v>20</v>
      </c>
      <c r="X1212" s="8">
        <v>1</v>
      </c>
      <c r="Y1212" s="8">
        <v>0.5</v>
      </c>
      <c r="Z1212" s="8">
        <v>90</v>
      </c>
      <c r="AC1212" s="4" t="str">
        <f>""</f>
        <v/>
      </c>
      <c r="AD1212" s="4" t="str">
        <f>""</f>
        <v/>
      </c>
      <c r="AE1212" s="4" t="str">
        <f>""</f>
        <v/>
      </c>
      <c r="AF1212" s="4" t="str">
        <f>""</f>
        <v/>
      </c>
      <c r="AG1212" s="4" t="str">
        <f>""</f>
        <v/>
      </c>
      <c r="AH1212" s="4" t="str">
        <f>""</f>
        <v/>
      </c>
      <c r="AI1212" s="4" t="str">
        <f>""</f>
        <v/>
      </c>
      <c r="AJ1212" s="4" t="str">
        <f>""</f>
        <v/>
      </c>
      <c r="AK1212" s="4" t="str">
        <f>""</f>
        <v/>
      </c>
      <c r="AL1212" s="4" t="str">
        <f>""</f>
        <v/>
      </c>
      <c r="AM1212" s="4" t="str">
        <f>""</f>
        <v/>
      </c>
      <c r="AN1212" s="4" t="str">
        <f>""</f>
        <v/>
      </c>
      <c r="AO1212" s="4" t="str">
        <f>""</f>
        <v/>
      </c>
      <c r="AP1212" s="4" t="str">
        <f>""</f>
        <v/>
      </c>
      <c r="AQ1212" s="4" t="str">
        <f>""</f>
        <v/>
      </c>
      <c r="AR1212" s="4" t="str">
        <f>""</f>
        <v/>
      </c>
      <c r="AS1212" s="4" t="str">
        <f>""</f>
        <v/>
      </c>
    </row>
    <row r="1213" spans="1:45" x14ac:dyDescent="0.25">
      <c r="A1213" s="25"/>
      <c r="B1213" s="10"/>
      <c r="C1213" s="10"/>
      <c r="D1213" s="10"/>
      <c r="E1213" s="10"/>
      <c r="F1213" s="10"/>
      <c r="G1213" s="17"/>
      <c r="I1213" s="9" t="s">
        <v>40</v>
      </c>
      <c r="J1213" s="8">
        <v>0</v>
      </c>
      <c r="K1213" s="8">
        <v>0</v>
      </c>
      <c r="L1213" s="8">
        <v>0</v>
      </c>
      <c r="M1213" s="8">
        <v>0.8</v>
      </c>
      <c r="N1213" s="8">
        <v>-6</v>
      </c>
      <c r="O1213" s="8">
        <v>0</v>
      </c>
      <c r="P1213" s="8">
        <v>0</v>
      </c>
      <c r="Q1213" s="8">
        <v>0</v>
      </c>
      <c r="R1213" s="8">
        <v>0.8</v>
      </c>
      <c r="S1213" s="8">
        <v>-118</v>
      </c>
      <c r="T1213" s="8">
        <v>0</v>
      </c>
      <c r="U1213" s="8">
        <v>1</v>
      </c>
      <c r="V1213" s="8">
        <v>0</v>
      </c>
      <c r="W1213" s="8">
        <v>1</v>
      </c>
      <c r="X1213" s="8">
        <v>0</v>
      </c>
      <c r="Y1213" s="8">
        <v>0</v>
      </c>
      <c r="Z1213" s="8">
        <v>-90</v>
      </c>
      <c r="AC1213" s="4" t="str">
        <f>""</f>
        <v/>
      </c>
      <c r="AD1213" s="4" t="str">
        <f>""</f>
        <v/>
      </c>
      <c r="AE1213" s="4" t="str">
        <f>""</f>
        <v/>
      </c>
      <c r="AF1213" s="4" t="str">
        <f>""</f>
        <v/>
      </c>
      <c r="AG1213" s="4" t="str">
        <f>""</f>
        <v/>
      </c>
      <c r="AH1213" s="4" t="str">
        <f>""</f>
        <v/>
      </c>
      <c r="AI1213" s="4" t="str">
        <f>""</f>
        <v/>
      </c>
      <c r="AJ1213" s="4" t="str">
        <f>""</f>
        <v/>
      </c>
      <c r="AK1213" s="4" t="str">
        <f>""</f>
        <v/>
      </c>
      <c r="AL1213" s="4" t="str">
        <f>""</f>
        <v/>
      </c>
      <c r="AM1213" s="4" t="str">
        <f>""</f>
        <v/>
      </c>
      <c r="AN1213" s="4" t="str">
        <f>""</f>
        <v/>
      </c>
      <c r="AO1213" s="4" t="str">
        <f>""</f>
        <v/>
      </c>
      <c r="AP1213" s="4" t="str">
        <f>""</f>
        <v/>
      </c>
      <c r="AQ1213" s="4" t="str">
        <f>""</f>
        <v/>
      </c>
      <c r="AR1213" s="4" t="str">
        <f>""</f>
        <v/>
      </c>
      <c r="AS1213" s="4" t="str">
        <f>""</f>
        <v/>
      </c>
    </row>
    <row r="1214" spans="1:45" x14ac:dyDescent="0.25">
      <c r="A1214" s="22" t="s">
        <v>41</v>
      </c>
      <c r="B1214" s="18" t="s">
        <v>42</v>
      </c>
      <c r="C1214" s="18">
        <v>19</v>
      </c>
      <c r="D1214" s="18">
        <v>300</v>
      </c>
      <c r="E1214" s="18" t="s">
        <v>120</v>
      </c>
      <c r="F1214" s="18">
        <v>1</v>
      </c>
      <c r="G1214" s="18" t="str">
        <f>B1214&amp;C1214&amp;D1214&amp;E1214&amp;F1214</f>
        <v>AVR19300ND1</v>
      </c>
      <c r="H1214" s="4" t="s">
        <v>3</v>
      </c>
      <c r="I1214" s="4">
        <v>1</v>
      </c>
      <c r="J1214" s="4">
        <v>0</v>
      </c>
      <c r="K1214" s="4">
        <v>15</v>
      </c>
      <c r="L1214" s="4">
        <v>15</v>
      </c>
      <c r="M1214" s="4">
        <v>5</v>
      </c>
      <c r="N1214" s="4">
        <v>-0.87</v>
      </c>
      <c r="O1214" s="4">
        <v>0</v>
      </c>
      <c r="P1214" s="4">
        <v>1</v>
      </c>
      <c r="Q1214" s="4">
        <v>0</v>
      </c>
      <c r="R1214" s="4">
        <v>99</v>
      </c>
      <c r="S1214" s="4">
        <v>-99</v>
      </c>
      <c r="T1214" s="4">
        <v>0</v>
      </c>
      <c r="U1214" s="4">
        <v>9.3000000000000007</v>
      </c>
      <c r="V1214" s="4">
        <v>0</v>
      </c>
      <c r="W1214" s="4">
        <v>11.63</v>
      </c>
      <c r="X1214" s="4">
        <v>0.113</v>
      </c>
      <c r="Y1214" s="4">
        <v>0.124</v>
      </c>
      <c r="Z1214" s="4">
        <v>0</v>
      </c>
      <c r="AA1214" s="4" t="s">
        <v>1</v>
      </c>
      <c r="AB1214" s="4" t="s">
        <v>1</v>
      </c>
      <c r="AC1214" s="4" t="str">
        <f>""</f>
        <v/>
      </c>
      <c r="AD1214" s="4" t="str">
        <f>""</f>
        <v/>
      </c>
      <c r="AE1214" s="4" t="str">
        <f>""</f>
        <v/>
      </c>
      <c r="AF1214" s="4" t="str">
        <f>""</f>
        <v/>
      </c>
      <c r="AG1214" s="4" t="str">
        <f>""</f>
        <v/>
      </c>
      <c r="AH1214" s="4" t="str">
        <f>""</f>
        <v/>
      </c>
      <c r="AI1214" s="4" t="str">
        <f>""</f>
        <v/>
      </c>
      <c r="AJ1214" s="4" t="str">
        <f>""</f>
        <v/>
      </c>
      <c r="AK1214" s="4" t="str">
        <f>""</f>
        <v/>
      </c>
      <c r="AL1214" s="4" t="str">
        <f>""</f>
        <v/>
      </c>
      <c r="AM1214" s="4" t="str">
        <f>""</f>
        <v/>
      </c>
      <c r="AN1214" s="4" t="str">
        <f>""</f>
        <v/>
      </c>
      <c r="AO1214" s="4" t="str">
        <f>""</f>
        <v/>
      </c>
      <c r="AP1214" s="4" t="str">
        <f>""</f>
        <v/>
      </c>
      <c r="AQ1214" s="4" t="str">
        <f>""</f>
        <v/>
      </c>
      <c r="AR1214" s="4" t="str">
        <f>""</f>
        <v/>
      </c>
      <c r="AS1214" s="4" t="str">
        <f>""</f>
        <v/>
      </c>
    </row>
    <row r="1215" spans="1:45" x14ac:dyDescent="0.25">
      <c r="A1215" s="15"/>
      <c r="B1215" s="16"/>
      <c r="C1215" s="16"/>
      <c r="D1215" s="16"/>
      <c r="E1215" s="16"/>
      <c r="F1215" s="16"/>
      <c r="G1215" s="16"/>
      <c r="H1215" s="30" t="s">
        <v>25</v>
      </c>
      <c r="I1215" s="31" t="s">
        <v>26</v>
      </c>
      <c r="J1215" s="7" t="s">
        <v>44</v>
      </c>
      <c r="K1215" s="7" t="s">
        <v>45</v>
      </c>
      <c r="L1215" s="7" t="s">
        <v>46</v>
      </c>
      <c r="M1215" s="7" t="s">
        <v>46</v>
      </c>
      <c r="N1215" s="7" t="s">
        <v>47</v>
      </c>
      <c r="O1215" s="7" t="s">
        <v>48</v>
      </c>
      <c r="P1215" s="7" t="s">
        <v>49</v>
      </c>
      <c r="Q1215" s="7" t="s">
        <v>50</v>
      </c>
      <c r="R1215" s="7" t="s">
        <v>51</v>
      </c>
      <c r="S1215" s="7" t="s">
        <v>121</v>
      </c>
      <c r="T1215" s="7" t="s">
        <v>52</v>
      </c>
      <c r="U1215" s="7" t="s">
        <v>53</v>
      </c>
      <c r="V1215" s="7" t="s">
        <v>54</v>
      </c>
      <c r="W1215" s="7" t="s">
        <v>55</v>
      </c>
      <c r="Z1215" s="4" t="str">
        <f>""</f>
        <v/>
      </c>
      <c r="AA1215" s="4" t="str">
        <f>""</f>
        <v/>
      </c>
      <c r="AB1215" s="4" t="str">
        <f>""</f>
        <v/>
      </c>
      <c r="AC1215" s="4" t="str">
        <f>""</f>
        <v/>
      </c>
      <c r="AD1215" s="4" t="str">
        <f>""</f>
        <v/>
      </c>
      <c r="AE1215" s="4" t="str">
        <f>""</f>
        <v/>
      </c>
      <c r="AF1215" s="4" t="str">
        <f>""</f>
        <v/>
      </c>
      <c r="AG1215" s="4" t="str">
        <f>""</f>
        <v/>
      </c>
      <c r="AH1215" s="4" t="str">
        <f>""</f>
        <v/>
      </c>
      <c r="AI1215" s="4" t="str">
        <f>""</f>
        <v/>
      </c>
      <c r="AJ1215" s="4" t="str">
        <f>""</f>
        <v/>
      </c>
      <c r="AK1215" s="4" t="str">
        <f>""</f>
        <v/>
      </c>
      <c r="AL1215" s="4" t="str">
        <f>""</f>
        <v/>
      </c>
      <c r="AM1215" s="4" t="str">
        <f>""</f>
        <v/>
      </c>
      <c r="AN1215" s="4" t="str">
        <f>""</f>
        <v/>
      </c>
      <c r="AO1215" s="4" t="str">
        <f>""</f>
        <v/>
      </c>
      <c r="AP1215" s="4" t="str">
        <f>""</f>
        <v/>
      </c>
      <c r="AQ1215" s="4" t="str">
        <f>""</f>
        <v/>
      </c>
      <c r="AR1215" s="4" t="str">
        <f>""</f>
        <v/>
      </c>
      <c r="AS1215" s="4" t="str">
        <f>""</f>
        <v/>
      </c>
    </row>
    <row r="1216" spans="1:45" x14ac:dyDescent="0.25">
      <c r="A1216" s="15"/>
      <c r="B1216" s="17"/>
      <c r="C1216" s="17"/>
      <c r="D1216" s="17"/>
      <c r="E1216" s="17"/>
      <c r="F1216" s="17"/>
      <c r="G1216" s="17"/>
      <c r="I1216" s="8" t="s">
        <v>39</v>
      </c>
      <c r="J1216" s="8">
        <v>10</v>
      </c>
      <c r="K1216" s="8">
        <v>0.2</v>
      </c>
      <c r="L1216" s="8">
        <v>0.2</v>
      </c>
      <c r="M1216" s="8">
        <v>0.2</v>
      </c>
      <c r="N1216" s="8">
        <v>10</v>
      </c>
      <c r="O1216" s="8">
        <v>3</v>
      </c>
      <c r="P1216" s="8">
        <v>2.5</v>
      </c>
      <c r="Q1216" s="8"/>
      <c r="R1216" s="8"/>
      <c r="S1216" s="8"/>
      <c r="T1216" s="8"/>
      <c r="U1216" s="8"/>
      <c r="V1216" s="8"/>
      <c r="W1216" s="8"/>
      <c r="Z1216" s="4" t="str">
        <f>""</f>
        <v/>
      </c>
      <c r="AA1216" s="4" t="str">
        <f>""</f>
        <v/>
      </c>
      <c r="AB1216" s="4" t="str">
        <f>""</f>
        <v/>
      </c>
      <c r="AC1216" s="4" t="str">
        <f>""</f>
        <v/>
      </c>
      <c r="AD1216" s="4" t="str">
        <f>""</f>
        <v/>
      </c>
      <c r="AE1216" s="4" t="str">
        <f>""</f>
        <v/>
      </c>
      <c r="AF1216" s="4" t="str">
        <f>""</f>
        <v/>
      </c>
      <c r="AG1216" s="4" t="str">
        <f>""</f>
        <v/>
      </c>
      <c r="AH1216" s="4" t="str">
        <f>""</f>
        <v/>
      </c>
      <c r="AI1216" s="4" t="str">
        <f>""</f>
        <v/>
      </c>
      <c r="AJ1216" s="4" t="str">
        <f>""</f>
        <v/>
      </c>
      <c r="AK1216" s="4" t="str">
        <f>""</f>
        <v/>
      </c>
      <c r="AL1216" s="4" t="str">
        <f>""</f>
        <v/>
      </c>
      <c r="AM1216" s="4" t="str">
        <f>""</f>
        <v/>
      </c>
      <c r="AN1216" s="4" t="str">
        <f>""</f>
        <v/>
      </c>
      <c r="AO1216" s="4" t="str">
        <f>""</f>
        <v/>
      </c>
      <c r="AP1216" s="4" t="str">
        <f>""</f>
        <v/>
      </c>
      <c r="AQ1216" s="4" t="str">
        <f>""</f>
        <v/>
      </c>
      <c r="AR1216" s="4" t="str">
        <f>""</f>
        <v/>
      </c>
      <c r="AS1216" s="4" t="str">
        <f>""</f>
        <v/>
      </c>
    </row>
    <row r="1217" spans="1:45" x14ac:dyDescent="0.25">
      <c r="A1217" s="15"/>
      <c r="B1217" s="17"/>
      <c r="C1217" s="17"/>
      <c r="D1217" s="17"/>
      <c r="E1217" s="17"/>
      <c r="F1217" s="17"/>
      <c r="G1217" s="17"/>
      <c r="I1217" s="8" t="s">
        <v>40</v>
      </c>
      <c r="J1217" s="8">
        <v>1</v>
      </c>
      <c r="K1217" s="8">
        <f>4*$K$2</f>
        <v>0.04</v>
      </c>
      <c r="L1217" s="8">
        <f>4*$K$2</f>
        <v>0.04</v>
      </c>
      <c r="M1217" s="8">
        <f>4*$K$2</f>
        <v>0.04</v>
      </c>
      <c r="N1217" s="8">
        <v>1</v>
      </c>
      <c r="O1217" s="8">
        <v>0</v>
      </c>
      <c r="P1217" s="8"/>
      <c r="Q1217" s="8"/>
      <c r="R1217" s="8"/>
      <c r="S1217" s="8"/>
      <c r="T1217" s="8"/>
      <c r="U1217" s="8"/>
      <c r="V1217" s="8">
        <v>0</v>
      </c>
      <c r="W1217" s="8"/>
      <c r="Z1217" s="4" t="str">
        <f>""</f>
        <v/>
      </c>
      <c r="AA1217" s="4" t="str">
        <f>""</f>
        <v/>
      </c>
      <c r="AB1217" s="4" t="str">
        <f>""</f>
        <v/>
      </c>
      <c r="AC1217" s="4" t="str">
        <f>""</f>
        <v/>
      </c>
      <c r="AD1217" s="4" t="str">
        <f>""</f>
        <v/>
      </c>
      <c r="AE1217" s="4" t="str">
        <f>""</f>
        <v/>
      </c>
      <c r="AF1217" s="4" t="str">
        <f>""</f>
        <v/>
      </c>
      <c r="AG1217" s="4" t="str">
        <f>""</f>
        <v/>
      </c>
      <c r="AH1217" s="4" t="str">
        <f>""</f>
        <v/>
      </c>
      <c r="AI1217" s="4" t="str">
        <f>""</f>
        <v/>
      </c>
      <c r="AJ1217" s="4" t="str">
        <f>""</f>
        <v/>
      </c>
      <c r="AK1217" s="4" t="str">
        <f>""</f>
        <v/>
      </c>
      <c r="AL1217" s="4" t="str">
        <f>""</f>
        <v/>
      </c>
      <c r="AM1217" s="4" t="str">
        <f>""</f>
        <v/>
      </c>
      <c r="AN1217" s="4" t="str">
        <f>""</f>
        <v/>
      </c>
      <c r="AO1217" s="4" t="str">
        <f>""</f>
        <v/>
      </c>
      <c r="AP1217" s="4" t="str">
        <f>""</f>
        <v/>
      </c>
      <c r="AQ1217" s="4" t="str">
        <f>""</f>
        <v/>
      </c>
      <c r="AR1217" s="4" t="str">
        <f>""</f>
        <v/>
      </c>
      <c r="AS1217" s="4" t="str">
        <f>""</f>
        <v/>
      </c>
    </row>
    <row r="1218" spans="1:45" x14ac:dyDescent="0.25">
      <c r="A1218" s="23" t="s">
        <v>41</v>
      </c>
      <c r="B1218" s="18" t="s">
        <v>62</v>
      </c>
      <c r="C1218" s="18">
        <v>19</v>
      </c>
      <c r="D1218" s="18">
        <v>300</v>
      </c>
      <c r="E1218" s="18" t="s">
        <v>120</v>
      </c>
      <c r="F1218" s="18">
        <v>1</v>
      </c>
      <c r="G1218" s="18" t="str">
        <f>B1218&amp;C1218&amp;D1218&amp;E1218&amp;F1218</f>
        <v>GEN19300ND1</v>
      </c>
      <c r="H1218" s="4" t="s">
        <v>2</v>
      </c>
      <c r="I1218" s="4">
        <v>1</v>
      </c>
      <c r="J1218" s="4">
        <v>4.76</v>
      </c>
      <c r="K1218" s="4">
        <v>0.04</v>
      </c>
      <c r="L1218" s="4">
        <v>0.42599999999999999</v>
      </c>
      <c r="M1218" s="4">
        <v>6.7000000000000004E-2</v>
      </c>
      <c r="N1218" s="4">
        <v>3.4</v>
      </c>
      <c r="O1218" s="4">
        <v>0</v>
      </c>
      <c r="P1218" s="4">
        <v>1.825</v>
      </c>
      <c r="Q1218" s="4">
        <v>1.7509999999999999</v>
      </c>
      <c r="R1218" s="4">
        <v>0.27500000000000002</v>
      </c>
      <c r="S1218" s="4">
        <v>0.41699999999999998</v>
      </c>
      <c r="T1218" s="4">
        <v>0.26</v>
      </c>
      <c r="U1218" s="4">
        <v>0.16900000000000001</v>
      </c>
      <c r="V1218" s="4">
        <v>0.09</v>
      </c>
      <c r="W1218" s="4">
        <v>0.4</v>
      </c>
      <c r="X1218" s="4" t="s">
        <v>1</v>
      </c>
      <c r="Y1218" s="4" t="s">
        <v>1</v>
      </c>
      <c r="Z1218" s="4" t="str">
        <f>""</f>
        <v/>
      </c>
      <c r="AA1218" s="4" t="str">
        <f>""</f>
        <v/>
      </c>
      <c r="AB1218" s="4" t="str">
        <f>""</f>
        <v/>
      </c>
      <c r="AC1218" s="4" t="str">
        <f>""</f>
        <v/>
      </c>
      <c r="AD1218" s="4" t="str">
        <f>""</f>
        <v/>
      </c>
      <c r="AE1218" s="4" t="str">
        <f>""</f>
        <v/>
      </c>
      <c r="AF1218" s="4" t="str">
        <f>""</f>
        <v/>
      </c>
      <c r="AG1218" s="4" t="str">
        <f>""</f>
        <v/>
      </c>
      <c r="AH1218" s="4" t="str">
        <f>""</f>
        <v/>
      </c>
      <c r="AI1218" s="4" t="str">
        <f>""</f>
        <v/>
      </c>
      <c r="AJ1218" s="4" t="str">
        <f>""</f>
        <v/>
      </c>
      <c r="AK1218" s="4" t="str">
        <f>""</f>
        <v/>
      </c>
      <c r="AL1218" s="4" t="str">
        <f>""</f>
        <v/>
      </c>
      <c r="AM1218" s="4" t="str">
        <f>""</f>
        <v/>
      </c>
      <c r="AN1218" s="4" t="str">
        <f>""</f>
        <v/>
      </c>
      <c r="AO1218" s="4" t="str">
        <f>""</f>
        <v/>
      </c>
      <c r="AP1218" s="4" t="str">
        <f>""</f>
        <v/>
      </c>
      <c r="AQ1218" s="4" t="str">
        <f>""</f>
        <v/>
      </c>
      <c r="AR1218" s="4" t="str">
        <f>""</f>
        <v/>
      </c>
      <c r="AS1218" s="4" t="str">
        <f>""</f>
        <v/>
      </c>
    </row>
    <row r="1219" spans="1:45" x14ac:dyDescent="0.25">
      <c r="A1219" s="15"/>
      <c r="B1219" s="16"/>
      <c r="C1219" s="16"/>
      <c r="D1219" s="16"/>
      <c r="E1219" s="16"/>
      <c r="F1219" s="16"/>
      <c r="G1219" s="16"/>
      <c r="H1219" s="14" t="s">
        <v>25</v>
      </c>
      <c r="I1219" s="7" t="s">
        <v>26</v>
      </c>
      <c r="J1219" s="7" t="s">
        <v>64</v>
      </c>
      <c r="K1219" s="7" t="s">
        <v>94</v>
      </c>
      <c r="L1219" s="7" t="s">
        <v>122</v>
      </c>
      <c r="M1219" s="7" t="s">
        <v>123</v>
      </c>
      <c r="N1219" s="7" t="s">
        <v>95</v>
      </c>
      <c r="O1219" s="7" t="s">
        <v>96</v>
      </c>
      <c r="P1219" s="7" t="s">
        <v>124</v>
      </c>
      <c r="S1219" s="4" t="str">
        <f>""</f>
        <v/>
      </c>
      <c r="T1219" s="4" t="str">
        <f>""</f>
        <v/>
      </c>
      <c r="U1219" s="4" t="str">
        <f>""</f>
        <v/>
      </c>
      <c r="V1219" s="4" t="str">
        <f>""</f>
        <v/>
      </c>
      <c r="W1219" s="4" t="str">
        <f>""</f>
        <v/>
      </c>
      <c r="X1219" s="4" t="str">
        <f>""</f>
        <v/>
      </c>
      <c r="Y1219" s="4" t="str">
        <f>""</f>
        <v/>
      </c>
      <c r="Z1219" s="4" t="str">
        <f>""</f>
        <v/>
      </c>
      <c r="AA1219" s="4" t="str">
        <f>""</f>
        <v/>
      </c>
      <c r="AB1219" s="4" t="str">
        <f>""</f>
        <v/>
      </c>
      <c r="AC1219" s="4" t="str">
        <f>""</f>
        <v/>
      </c>
      <c r="AD1219" s="4" t="str">
        <f>""</f>
        <v/>
      </c>
      <c r="AE1219" s="4" t="str">
        <f>""</f>
        <v/>
      </c>
      <c r="AF1219" s="4" t="str">
        <f>""</f>
        <v/>
      </c>
      <c r="AG1219" s="4" t="str">
        <f>""</f>
        <v/>
      </c>
      <c r="AH1219" s="4" t="str">
        <f>""</f>
        <v/>
      </c>
      <c r="AI1219" s="4" t="str">
        <f>""</f>
        <v/>
      </c>
      <c r="AJ1219" s="4" t="str">
        <f>""</f>
        <v/>
      </c>
      <c r="AK1219" s="4" t="str">
        <f>""</f>
        <v/>
      </c>
      <c r="AL1219" s="4" t="str">
        <f>""</f>
        <v/>
      </c>
      <c r="AM1219" s="4" t="str">
        <f>""</f>
        <v/>
      </c>
      <c r="AN1219" s="4" t="str">
        <f>""</f>
        <v/>
      </c>
      <c r="AO1219" s="4" t="str">
        <f>""</f>
        <v/>
      </c>
      <c r="AP1219" s="4" t="str">
        <f>""</f>
        <v/>
      </c>
      <c r="AQ1219" s="4" t="str">
        <f>""</f>
        <v/>
      </c>
      <c r="AR1219" s="4" t="str">
        <f>""</f>
        <v/>
      </c>
      <c r="AS1219" s="4" t="str">
        <f>""</f>
        <v/>
      </c>
    </row>
    <row r="1220" spans="1:45" x14ac:dyDescent="0.25">
      <c r="A1220" s="15"/>
      <c r="B1220" s="17"/>
      <c r="C1220" s="17"/>
      <c r="D1220" s="17"/>
      <c r="E1220" s="17"/>
      <c r="F1220" s="17"/>
      <c r="G1220" s="17"/>
      <c r="I1220" s="8" t="s">
        <v>39</v>
      </c>
      <c r="J1220" s="8"/>
      <c r="K1220" s="8"/>
      <c r="L1220" s="8"/>
      <c r="M1220" s="8"/>
      <c r="N1220" s="8"/>
      <c r="O1220" s="8"/>
      <c r="P1220" s="8"/>
      <c r="S1220" s="4" t="str">
        <f>""</f>
        <v/>
      </c>
      <c r="T1220" s="4" t="str">
        <f>""</f>
        <v/>
      </c>
      <c r="U1220" s="4" t="str">
        <f>""</f>
        <v/>
      </c>
      <c r="V1220" s="4" t="str">
        <f>""</f>
        <v/>
      </c>
      <c r="W1220" s="4" t="str">
        <f>""</f>
        <v/>
      </c>
      <c r="X1220" s="4" t="str">
        <f>""</f>
        <v/>
      </c>
      <c r="Y1220" s="4" t="str">
        <f>""</f>
        <v/>
      </c>
      <c r="Z1220" s="4" t="str">
        <f>""</f>
        <v/>
      </c>
      <c r="AA1220" s="4" t="str">
        <f>""</f>
        <v/>
      </c>
      <c r="AB1220" s="4" t="str">
        <f>""</f>
        <v/>
      </c>
      <c r="AC1220" s="4" t="str">
        <f>""</f>
        <v/>
      </c>
      <c r="AD1220" s="4" t="str">
        <f>""</f>
        <v/>
      </c>
      <c r="AE1220" s="4" t="str">
        <f>""</f>
        <v/>
      </c>
      <c r="AF1220" s="4" t="str">
        <f>""</f>
        <v/>
      </c>
      <c r="AG1220" s="4" t="str">
        <f>""</f>
        <v/>
      </c>
      <c r="AH1220" s="4" t="str">
        <f>""</f>
        <v/>
      </c>
      <c r="AI1220" s="4" t="str">
        <f>""</f>
        <v/>
      </c>
      <c r="AJ1220" s="4" t="str">
        <f>""</f>
        <v/>
      </c>
      <c r="AK1220" s="4" t="str">
        <f>""</f>
        <v/>
      </c>
      <c r="AL1220" s="4" t="str">
        <f>""</f>
        <v/>
      </c>
      <c r="AM1220" s="4" t="str">
        <f>""</f>
        <v/>
      </c>
      <c r="AN1220" s="4" t="str">
        <f>""</f>
        <v/>
      </c>
      <c r="AO1220" s="4" t="str">
        <f>""</f>
        <v/>
      </c>
      <c r="AP1220" s="4" t="str">
        <f>""</f>
        <v/>
      </c>
      <c r="AQ1220" s="4" t="str">
        <f>""</f>
        <v/>
      </c>
      <c r="AR1220" s="4" t="str">
        <f>""</f>
        <v/>
      </c>
      <c r="AS1220" s="4" t="str">
        <f>""</f>
        <v/>
      </c>
    </row>
    <row r="1221" spans="1:45" x14ac:dyDescent="0.25">
      <c r="A1221" s="15"/>
      <c r="B1221" s="17"/>
      <c r="C1221" s="17"/>
      <c r="D1221" s="17"/>
      <c r="E1221" s="17"/>
      <c r="F1221" s="17"/>
      <c r="G1221" s="17"/>
      <c r="I1221" s="8" t="s">
        <v>40</v>
      </c>
      <c r="J1221" s="8"/>
      <c r="K1221" s="8"/>
      <c r="L1221" s="8"/>
      <c r="M1221" s="8"/>
      <c r="N1221" s="8"/>
      <c r="O1221" s="8"/>
      <c r="P1221" s="8"/>
      <c r="S1221" s="4" t="str">
        <f>""</f>
        <v/>
      </c>
      <c r="T1221" s="4" t="str">
        <f>""</f>
        <v/>
      </c>
      <c r="U1221" s="4" t="str">
        <f>""</f>
        <v/>
      </c>
      <c r="V1221" s="4" t="str">
        <f>""</f>
        <v/>
      </c>
      <c r="W1221" s="4" t="str">
        <f>""</f>
        <v/>
      </c>
      <c r="X1221" s="4" t="str">
        <f>""</f>
        <v/>
      </c>
      <c r="Y1221" s="4" t="str">
        <f>""</f>
        <v/>
      </c>
      <c r="Z1221" s="4" t="str">
        <f>""</f>
        <v/>
      </c>
      <c r="AA1221" s="4" t="str">
        <f>""</f>
        <v/>
      </c>
      <c r="AB1221" s="4" t="str">
        <f>""</f>
        <v/>
      </c>
      <c r="AC1221" s="4" t="str">
        <f>""</f>
        <v/>
      </c>
      <c r="AD1221" s="4" t="str">
        <f>""</f>
        <v/>
      </c>
      <c r="AE1221" s="4" t="str">
        <f>""</f>
        <v/>
      </c>
      <c r="AF1221" s="4" t="str">
        <f>""</f>
        <v/>
      </c>
      <c r="AG1221" s="4" t="str">
        <f>""</f>
        <v/>
      </c>
      <c r="AH1221" s="4" t="str">
        <f>""</f>
        <v/>
      </c>
      <c r="AI1221" s="4" t="str">
        <f>""</f>
        <v/>
      </c>
      <c r="AJ1221" s="4" t="str">
        <f>""</f>
        <v/>
      </c>
      <c r="AK1221" s="4" t="str">
        <f>""</f>
        <v/>
      </c>
      <c r="AL1221" s="4" t="str">
        <f>""</f>
        <v/>
      </c>
      <c r="AM1221" s="4" t="str">
        <f>""</f>
        <v/>
      </c>
      <c r="AN1221" s="4" t="str">
        <f>""</f>
        <v/>
      </c>
      <c r="AO1221" s="4" t="str">
        <f>""</f>
        <v/>
      </c>
      <c r="AP1221" s="4" t="str">
        <f>""</f>
        <v/>
      </c>
      <c r="AQ1221" s="4" t="str">
        <f>""</f>
        <v/>
      </c>
      <c r="AR1221" s="4" t="str">
        <f>""</f>
        <v/>
      </c>
      <c r="AS1221" s="4" t="str">
        <f>""</f>
        <v/>
      </c>
    </row>
    <row r="1222" spans="1:45" x14ac:dyDescent="0.25">
      <c r="A1222" s="23" t="s">
        <v>41</v>
      </c>
      <c r="B1222" s="18" t="s">
        <v>76</v>
      </c>
      <c r="C1222" s="18">
        <v>19</v>
      </c>
      <c r="D1222" s="18">
        <v>300</v>
      </c>
      <c r="E1222" s="18" t="s">
        <v>120</v>
      </c>
      <c r="F1222" s="18">
        <v>1</v>
      </c>
      <c r="G1222" s="18" t="str">
        <f>B1222&amp;C1222&amp;D1222&amp;E1222&amp;F1222</f>
        <v>GOV19300ND1</v>
      </c>
      <c r="H1222" s="4" t="s">
        <v>7</v>
      </c>
      <c r="I1222" s="4">
        <v>1</v>
      </c>
      <c r="J1222" s="4">
        <v>0.03</v>
      </c>
      <c r="K1222" s="4">
        <v>0.499</v>
      </c>
      <c r="L1222" s="4">
        <v>1</v>
      </c>
      <c r="M1222" s="4">
        <v>0</v>
      </c>
      <c r="N1222" s="4">
        <v>4</v>
      </c>
      <c r="O1222" s="4">
        <v>9</v>
      </c>
      <c r="P1222" s="4">
        <v>0.1</v>
      </c>
      <c r="Q1222" s="4" t="s">
        <v>1</v>
      </c>
      <c r="R1222" s="4" t="s">
        <v>1</v>
      </c>
      <c r="S1222" s="4" t="str">
        <f>""</f>
        <v/>
      </c>
      <c r="T1222" s="4" t="str">
        <f>""</f>
        <v/>
      </c>
      <c r="U1222" s="4" t="str">
        <f>""</f>
        <v/>
      </c>
      <c r="V1222" s="4" t="str">
        <f>""</f>
        <v/>
      </c>
      <c r="W1222" s="4" t="str">
        <f>""</f>
        <v/>
      </c>
      <c r="X1222" s="4" t="str">
        <f>""</f>
        <v/>
      </c>
      <c r="Y1222" s="4" t="str">
        <f>""</f>
        <v/>
      </c>
      <c r="Z1222" s="4" t="str">
        <f>""</f>
        <v/>
      </c>
      <c r="AA1222" s="4" t="str">
        <f>""</f>
        <v/>
      </c>
      <c r="AB1222" s="4" t="str">
        <f>""</f>
        <v/>
      </c>
      <c r="AC1222" s="4" t="str">
        <f>""</f>
        <v/>
      </c>
      <c r="AD1222" s="4" t="str">
        <f>""</f>
        <v/>
      </c>
      <c r="AE1222" s="4" t="str">
        <f>""</f>
        <v/>
      </c>
      <c r="AF1222" s="4" t="str">
        <f>""</f>
        <v/>
      </c>
      <c r="AG1222" s="4" t="str">
        <f>""</f>
        <v/>
      </c>
      <c r="AH1222" s="4" t="str">
        <f>""</f>
        <v/>
      </c>
      <c r="AI1222" s="4" t="str">
        <f>""</f>
        <v/>
      </c>
      <c r="AJ1222" s="4" t="str">
        <f>""</f>
        <v/>
      </c>
      <c r="AK1222" s="4" t="str">
        <f>""</f>
        <v/>
      </c>
      <c r="AL1222" s="4" t="str">
        <f>""</f>
        <v/>
      </c>
      <c r="AM1222" s="4" t="str">
        <f>""</f>
        <v/>
      </c>
      <c r="AN1222" s="4" t="str">
        <f>""</f>
        <v/>
      </c>
      <c r="AO1222" s="4" t="str">
        <f>""</f>
        <v/>
      </c>
      <c r="AP1222" s="4" t="str">
        <f>""</f>
        <v/>
      </c>
      <c r="AQ1222" s="4" t="str">
        <f>""</f>
        <v/>
      </c>
      <c r="AR1222" s="4" t="str">
        <f>""</f>
        <v/>
      </c>
      <c r="AS1222" s="4" t="str">
        <f>""</f>
        <v/>
      </c>
    </row>
    <row r="1223" spans="1:45" x14ac:dyDescent="0.25">
      <c r="A1223" s="15"/>
      <c r="B1223" s="16"/>
      <c r="C1223" s="16"/>
      <c r="D1223" s="16"/>
      <c r="E1223" s="16"/>
      <c r="F1223" s="16"/>
      <c r="G1223" s="16"/>
      <c r="H1223" s="14" t="s">
        <v>25</v>
      </c>
      <c r="I1223" s="7" t="s">
        <v>26</v>
      </c>
      <c r="J1223" s="7" t="s">
        <v>77</v>
      </c>
      <c r="K1223" s="7" t="s">
        <v>78</v>
      </c>
      <c r="L1223" s="7" t="s">
        <v>79</v>
      </c>
      <c r="M1223" s="7" t="s">
        <v>80</v>
      </c>
      <c r="N1223" s="7" t="s">
        <v>81</v>
      </c>
      <c r="O1223" s="7" t="s">
        <v>82</v>
      </c>
      <c r="P1223" s="7" t="s">
        <v>83</v>
      </c>
      <c r="Q1223" s="7" t="s">
        <v>84</v>
      </c>
      <c r="R1223" s="7" t="s">
        <v>85</v>
      </c>
      <c r="S1223" s="7" t="s">
        <v>86</v>
      </c>
      <c r="T1223" s="7" t="s">
        <v>87</v>
      </c>
      <c r="U1223" s="7" t="s">
        <v>88</v>
      </c>
      <c r="V1223" s="7" t="s">
        <v>89</v>
      </c>
      <c r="W1223" s="7" t="s">
        <v>90</v>
      </c>
      <c r="X1223" s="7" t="s">
        <v>91</v>
      </c>
      <c r="Y1223" s="7" t="s">
        <v>92</v>
      </c>
      <c r="Z1223" s="7" t="s">
        <v>93</v>
      </c>
      <c r="AA1223" s="7" t="s">
        <v>94</v>
      </c>
      <c r="AB1223" s="7" t="s">
        <v>95</v>
      </c>
      <c r="AC1223" s="7" t="s">
        <v>96</v>
      </c>
      <c r="AD1223" s="7" t="s">
        <v>97</v>
      </c>
      <c r="AE1223" s="7" t="s">
        <v>98</v>
      </c>
      <c r="AF1223" s="7" t="s">
        <v>99</v>
      </c>
      <c r="AI1223" s="4" t="str">
        <f>""</f>
        <v/>
      </c>
      <c r="AJ1223" s="4" t="str">
        <f>""</f>
        <v/>
      </c>
      <c r="AK1223" s="4" t="str">
        <f>""</f>
        <v/>
      </c>
      <c r="AL1223" s="4" t="str">
        <f>""</f>
        <v/>
      </c>
      <c r="AM1223" s="4" t="str">
        <f>""</f>
        <v/>
      </c>
      <c r="AN1223" s="4" t="str">
        <f>""</f>
        <v/>
      </c>
      <c r="AO1223" s="4" t="str">
        <f>""</f>
        <v/>
      </c>
      <c r="AP1223" s="4" t="str">
        <f>""</f>
        <v/>
      </c>
      <c r="AQ1223" s="4" t="str">
        <f>""</f>
        <v/>
      </c>
      <c r="AR1223" s="4" t="str">
        <f>""</f>
        <v/>
      </c>
      <c r="AS1223" s="4" t="str">
        <f>""</f>
        <v/>
      </c>
    </row>
    <row r="1224" spans="1:45" x14ac:dyDescent="0.25">
      <c r="A1224" s="15"/>
      <c r="B1224" s="17"/>
      <c r="C1224" s="17"/>
      <c r="D1224" s="17"/>
      <c r="E1224" s="17"/>
      <c r="F1224" s="17"/>
      <c r="G1224" s="17"/>
      <c r="I1224" s="8" t="s">
        <v>39</v>
      </c>
      <c r="J1224" s="8"/>
      <c r="K1224" s="8"/>
      <c r="L1224" s="8"/>
      <c r="M1224" s="8"/>
      <c r="N1224" s="8"/>
      <c r="O1224" s="8"/>
      <c r="P1224" s="8">
        <v>15</v>
      </c>
      <c r="Q1224" s="8">
        <v>15</v>
      </c>
      <c r="R1224" s="8"/>
      <c r="S1224" s="8">
        <v>15</v>
      </c>
      <c r="T1224" s="8">
        <v>15</v>
      </c>
      <c r="U1224" s="8"/>
      <c r="V1224" s="8"/>
      <c r="W1224" s="8"/>
      <c r="X1224" s="8">
        <v>2</v>
      </c>
      <c r="Y1224" s="8">
        <v>2</v>
      </c>
      <c r="Z1224" s="8"/>
      <c r="AA1224" s="8">
        <v>2</v>
      </c>
      <c r="AB1224" s="8">
        <v>2</v>
      </c>
      <c r="AC1224" s="8">
        <v>2</v>
      </c>
      <c r="AD1224" s="8">
        <v>2</v>
      </c>
      <c r="AE1224" s="8">
        <v>0.99</v>
      </c>
      <c r="AF1224" s="8">
        <v>0</v>
      </c>
      <c r="AI1224" s="4" t="str">
        <f>""</f>
        <v/>
      </c>
      <c r="AJ1224" s="4" t="str">
        <f>""</f>
        <v/>
      </c>
      <c r="AK1224" s="4" t="str">
        <f>""</f>
        <v/>
      </c>
      <c r="AL1224" s="4" t="str">
        <f>""</f>
        <v/>
      </c>
      <c r="AM1224" s="4" t="str">
        <f>""</f>
        <v/>
      </c>
      <c r="AN1224" s="4" t="str">
        <f>""</f>
        <v/>
      </c>
      <c r="AO1224" s="4" t="str">
        <f>""</f>
        <v/>
      </c>
      <c r="AP1224" s="4" t="str">
        <f>""</f>
        <v/>
      </c>
      <c r="AQ1224" s="4" t="str">
        <f>""</f>
        <v/>
      </c>
      <c r="AR1224" s="4" t="str">
        <f>""</f>
        <v/>
      </c>
      <c r="AS1224" s="4" t="str">
        <f>""</f>
        <v/>
      </c>
    </row>
    <row r="1225" spans="1:45" x14ac:dyDescent="0.25">
      <c r="A1225" s="15"/>
      <c r="B1225" s="17"/>
      <c r="C1225" s="17"/>
      <c r="D1225" s="17"/>
      <c r="E1225" s="17"/>
      <c r="F1225" s="17"/>
      <c r="G1225" s="17"/>
      <c r="I1225" s="8" t="s">
        <v>40</v>
      </c>
      <c r="J1225" s="8"/>
      <c r="K1225" s="8"/>
      <c r="L1225" s="8"/>
      <c r="M1225" s="8"/>
      <c r="N1225" s="8"/>
      <c r="O1225" s="8"/>
      <c r="P1225" s="8">
        <v>1.5</v>
      </c>
      <c r="Q1225" s="8">
        <v>1.5</v>
      </c>
      <c r="R1225" s="8">
        <f>2*$K$2</f>
        <v>0.02</v>
      </c>
      <c r="S1225" s="8">
        <v>1.5</v>
      </c>
      <c r="T1225" s="8">
        <v>1.5</v>
      </c>
      <c r="U1225" s="8">
        <f>2*$K$2</f>
        <v>0.02</v>
      </c>
      <c r="V1225" s="8"/>
      <c r="W1225" s="8"/>
      <c r="X1225" s="8">
        <f t="shared" ref="X1225:Y1225" si="148">2*$K$2</f>
        <v>0.02</v>
      </c>
      <c r="Y1225" s="8">
        <f t="shared" si="148"/>
        <v>0.02</v>
      </c>
      <c r="Z1225" s="8"/>
      <c r="AA1225" s="8">
        <f t="shared" ref="AA1225:AD1225" si="149">2*$K$2</f>
        <v>0.02</v>
      </c>
      <c r="AB1225" s="8">
        <f t="shared" si="149"/>
        <v>0.02</v>
      </c>
      <c r="AC1225" s="8">
        <f t="shared" si="149"/>
        <v>0.02</v>
      </c>
      <c r="AD1225" s="8">
        <f t="shared" si="149"/>
        <v>0.02</v>
      </c>
      <c r="AE1225" s="8">
        <v>0</v>
      </c>
      <c r="AF1225" s="8">
        <v>-0.3</v>
      </c>
      <c r="AI1225" s="4" t="str">
        <f>""</f>
        <v/>
      </c>
      <c r="AJ1225" s="4" t="str">
        <f>""</f>
        <v/>
      </c>
      <c r="AK1225" s="4" t="str">
        <f>""</f>
        <v/>
      </c>
      <c r="AL1225" s="4" t="str">
        <f>""</f>
        <v/>
      </c>
      <c r="AM1225" s="4" t="str">
        <f>""</f>
        <v/>
      </c>
      <c r="AN1225" s="4" t="str">
        <f>""</f>
        <v/>
      </c>
      <c r="AO1225" s="4" t="str">
        <f>""</f>
        <v/>
      </c>
      <c r="AP1225" s="4" t="str">
        <f>""</f>
        <v/>
      </c>
      <c r="AQ1225" s="4" t="str">
        <f>""</f>
        <v/>
      </c>
      <c r="AR1225" s="4" t="str">
        <f>""</f>
        <v/>
      </c>
      <c r="AS1225" s="4" t="str">
        <f>""</f>
        <v/>
      </c>
    </row>
    <row r="1226" spans="1:45" x14ac:dyDescent="0.25">
      <c r="A1226" s="24" t="s">
        <v>41</v>
      </c>
      <c r="B1226" s="18" t="s">
        <v>100</v>
      </c>
      <c r="C1226" s="18">
        <v>19</v>
      </c>
      <c r="D1226" s="18">
        <v>300</v>
      </c>
      <c r="E1226" s="18" t="s">
        <v>120</v>
      </c>
      <c r="F1226" s="18">
        <v>1</v>
      </c>
      <c r="G1226" s="18" t="str">
        <f>B1226&amp;C1226&amp;D1226&amp;E1226&amp;F1226</f>
        <v>PSS19300ND1</v>
      </c>
      <c r="H1226" s="4" t="s">
        <v>9</v>
      </c>
      <c r="I1226" s="4">
        <v>1</v>
      </c>
      <c r="J1226" s="4">
        <v>1</v>
      </c>
      <c r="K1226" s="4">
        <v>0</v>
      </c>
      <c r="L1226" s="4">
        <v>3</v>
      </c>
      <c r="M1226" s="4">
        <v>0</v>
      </c>
      <c r="N1226" s="4">
        <v>5</v>
      </c>
      <c r="O1226" s="4">
        <v>1</v>
      </c>
      <c r="P1226" s="4">
        <v>2.5</v>
      </c>
      <c r="Q1226" s="4">
        <v>2.5</v>
      </c>
      <c r="R1226" s="4">
        <v>0</v>
      </c>
      <c r="S1226" s="4">
        <v>2.5</v>
      </c>
      <c r="T1226" s="4">
        <v>0</v>
      </c>
      <c r="U1226" s="4">
        <v>2.5</v>
      </c>
      <c r="V1226" s="4">
        <v>0.39</v>
      </c>
      <c r="W1226" s="4">
        <v>1</v>
      </c>
      <c r="X1226" s="4">
        <v>0</v>
      </c>
      <c r="Y1226" s="4">
        <v>0.1</v>
      </c>
      <c r="Z1226" s="4">
        <v>6.5</v>
      </c>
      <c r="AA1226" s="4">
        <v>0.44</v>
      </c>
      <c r="AB1226" s="4">
        <v>0.08</v>
      </c>
      <c r="AC1226" s="4">
        <v>0.2</v>
      </c>
      <c r="AD1226" s="4">
        <v>0.98</v>
      </c>
      <c r="AE1226" s="4">
        <v>0.1</v>
      </c>
      <c r="AF1226" s="4">
        <v>-0.1</v>
      </c>
      <c r="AG1226" s="4" t="s">
        <v>1</v>
      </c>
      <c r="AH1226" s="4" t="s">
        <v>1</v>
      </c>
      <c r="AI1226" s="4" t="str">
        <f>""</f>
        <v/>
      </c>
      <c r="AJ1226" s="4" t="str">
        <f>""</f>
        <v/>
      </c>
      <c r="AK1226" s="4" t="str">
        <f>""</f>
        <v/>
      </c>
      <c r="AL1226" s="4" t="str">
        <f>""</f>
        <v/>
      </c>
      <c r="AM1226" s="4" t="str">
        <f>""</f>
        <v/>
      </c>
      <c r="AN1226" s="4" t="str">
        <f>""</f>
        <v/>
      </c>
      <c r="AO1226" s="4" t="str">
        <f>""</f>
        <v/>
      </c>
      <c r="AP1226" s="4" t="str">
        <f>""</f>
        <v/>
      </c>
      <c r="AQ1226" s="4" t="str">
        <f>""</f>
        <v/>
      </c>
      <c r="AR1226" s="4" t="str">
        <f>""</f>
        <v/>
      </c>
      <c r="AS1226" s="4" t="str">
        <f>""</f>
        <v/>
      </c>
    </row>
    <row r="1227" spans="1:45" x14ac:dyDescent="0.25">
      <c r="AC1227" s="4" t="str">
        <f>""</f>
        <v/>
      </c>
      <c r="AD1227" s="4" t="str">
        <f>""</f>
        <v/>
      </c>
      <c r="AE1227" s="4" t="str">
        <f>""</f>
        <v/>
      </c>
      <c r="AF1227" s="4" t="str">
        <f>""</f>
        <v/>
      </c>
      <c r="AG1227" s="4" t="str">
        <f>""</f>
        <v/>
      </c>
      <c r="AH1227" s="4" t="str">
        <f>""</f>
        <v/>
      </c>
      <c r="AI1227" s="4" t="str">
        <f>""</f>
        <v/>
      </c>
      <c r="AJ1227" s="4" t="str">
        <f>""</f>
        <v/>
      </c>
      <c r="AK1227" s="4" t="str">
        <f>""</f>
        <v/>
      </c>
      <c r="AL1227" s="4" t="str">
        <f>""</f>
        <v/>
      </c>
      <c r="AM1227" s="4" t="str">
        <f>""</f>
        <v/>
      </c>
      <c r="AN1227" s="4" t="str">
        <f>""</f>
        <v/>
      </c>
      <c r="AO1227" s="4" t="str">
        <f>""</f>
        <v/>
      </c>
      <c r="AP1227" s="4" t="str">
        <f>""</f>
        <v/>
      </c>
      <c r="AQ1227" s="4" t="str">
        <f>""</f>
        <v/>
      </c>
      <c r="AR1227" s="4" t="str">
        <f>""</f>
        <v/>
      </c>
      <c r="AS1227" s="4" t="str">
        <f>""</f>
        <v/>
      </c>
    </row>
    <row r="1228" spans="1:45" x14ac:dyDescent="0.25">
      <c r="A1228" s="27" t="s">
        <v>199</v>
      </c>
      <c r="B1228" s="9"/>
      <c r="C1228" s="9"/>
      <c r="D1228" s="9"/>
      <c r="E1228" s="9"/>
      <c r="F1228" s="9"/>
      <c r="G1228" s="16"/>
      <c r="H1228" s="14" t="s">
        <v>25</v>
      </c>
      <c r="I1228" s="7" t="s">
        <v>26</v>
      </c>
      <c r="J1228" s="7" t="s">
        <v>103</v>
      </c>
      <c r="K1228" s="7" t="s">
        <v>104</v>
      </c>
      <c r="L1228" s="7" t="s">
        <v>105</v>
      </c>
      <c r="M1228" s="7" t="s">
        <v>106</v>
      </c>
      <c r="N1228" s="7" t="s">
        <v>107</v>
      </c>
      <c r="O1228" s="7" t="s">
        <v>108</v>
      </c>
      <c r="P1228" s="7" t="s">
        <v>109</v>
      </c>
      <c r="Q1228" s="7" t="s">
        <v>110</v>
      </c>
      <c r="R1228" s="7" t="s">
        <v>111</v>
      </c>
      <c r="S1228" s="7" t="s">
        <v>112</v>
      </c>
      <c r="T1228" s="7" t="s">
        <v>113</v>
      </c>
      <c r="U1228" s="7" t="s">
        <v>114</v>
      </c>
      <c r="V1228" s="7" t="s">
        <v>115</v>
      </c>
      <c r="W1228" s="7" t="s">
        <v>116</v>
      </c>
      <c r="X1228" s="7" t="s">
        <v>117</v>
      </c>
      <c r="Y1228" s="7" t="s">
        <v>118</v>
      </c>
      <c r="Z1228" s="7" t="s">
        <v>119</v>
      </c>
      <c r="AC1228" s="4" t="str">
        <f>""</f>
        <v/>
      </c>
      <c r="AD1228" s="4" t="str">
        <f>""</f>
        <v/>
      </c>
      <c r="AE1228" s="4" t="str">
        <f>""</f>
        <v/>
      </c>
      <c r="AF1228" s="4" t="str">
        <f>""</f>
        <v/>
      </c>
      <c r="AG1228" s="4" t="str">
        <f>""</f>
        <v/>
      </c>
      <c r="AH1228" s="4" t="str">
        <f>""</f>
        <v/>
      </c>
      <c r="AI1228" s="4" t="str">
        <f>""</f>
        <v/>
      </c>
      <c r="AJ1228" s="4" t="str">
        <f>""</f>
        <v/>
      </c>
      <c r="AK1228" s="4" t="str">
        <f>""</f>
        <v/>
      </c>
      <c r="AL1228" s="4" t="str">
        <f>""</f>
        <v/>
      </c>
      <c r="AM1228" s="4" t="str">
        <f>""</f>
        <v/>
      </c>
      <c r="AN1228" s="4" t="str">
        <f>""</f>
        <v/>
      </c>
      <c r="AO1228" s="4" t="str">
        <f>""</f>
        <v/>
      </c>
      <c r="AP1228" s="4" t="str">
        <f>""</f>
        <v/>
      </c>
      <c r="AQ1228" s="4" t="str">
        <f>""</f>
        <v/>
      </c>
      <c r="AR1228" s="4" t="str">
        <f>""</f>
        <v/>
      </c>
      <c r="AS1228" s="4" t="str">
        <f>""</f>
        <v/>
      </c>
    </row>
    <row r="1229" spans="1:45" x14ac:dyDescent="0.25">
      <c r="A1229" s="25"/>
      <c r="B1229" s="10"/>
      <c r="C1229" s="10"/>
      <c r="D1229" s="10"/>
      <c r="E1229" s="10"/>
      <c r="F1229" s="10"/>
      <c r="G1229" s="17"/>
      <c r="I1229" s="8" t="s">
        <v>39</v>
      </c>
      <c r="J1229" s="8">
        <v>0.5</v>
      </c>
      <c r="K1229" s="8">
        <v>75</v>
      </c>
      <c r="L1229" s="8">
        <v>75</v>
      </c>
      <c r="M1229" s="8">
        <v>10</v>
      </c>
      <c r="N1229" s="8">
        <v>0</v>
      </c>
      <c r="O1229" s="8">
        <v>1</v>
      </c>
      <c r="P1229" s="8">
        <v>1.2</v>
      </c>
      <c r="Q1229" s="8">
        <v>18</v>
      </c>
      <c r="R1229" s="8">
        <v>118</v>
      </c>
      <c r="S1229" s="8">
        <v>0</v>
      </c>
      <c r="T1229" s="8">
        <v>1.1000000000000001</v>
      </c>
      <c r="U1229" s="8">
        <v>10</v>
      </c>
      <c r="V1229" s="8">
        <v>1.1000000000000001</v>
      </c>
      <c r="W1229" s="8">
        <v>20</v>
      </c>
      <c r="X1229" s="8">
        <v>1</v>
      </c>
      <c r="Y1229" s="8">
        <v>0.5</v>
      </c>
      <c r="Z1229" s="8">
        <v>90</v>
      </c>
      <c r="AC1229" s="4" t="str">
        <f>""</f>
        <v/>
      </c>
      <c r="AD1229" s="4" t="str">
        <f>""</f>
        <v/>
      </c>
      <c r="AE1229" s="4" t="str">
        <f>""</f>
        <v/>
      </c>
      <c r="AF1229" s="4" t="str">
        <f>""</f>
        <v/>
      </c>
      <c r="AG1229" s="4" t="str">
        <f>""</f>
        <v/>
      </c>
      <c r="AH1229" s="4" t="str">
        <f>""</f>
        <v/>
      </c>
      <c r="AI1229" s="4" t="str">
        <f>""</f>
        <v/>
      </c>
      <c r="AJ1229" s="4" t="str">
        <f>""</f>
        <v/>
      </c>
      <c r="AK1229" s="4" t="str">
        <f>""</f>
        <v/>
      </c>
      <c r="AL1229" s="4" t="str">
        <f>""</f>
        <v/>
      </c>
      <c r="AM1229" s="4" t="str">
        <f>""</f>
        <v/>
      </c>
      <c r="AN1229" s="4" t="str">
        <f>""</f>
        <v/>
      </c>
      <c r="AO1229" s="4" t="str">
        <f>""</f>
        <v/>
      </c>
      <c r="AP1229" s="4" t="str">
        <f>""</f>
        <v/>
      </c>
      <c r="AQ1229" s="4" t="str">
        <f>""</f>
        <v/>
      </c>
      <c r="AR1229" s="4" t="str">
        <f>""</f>
        <v/>
      </c>
      <c r="AS1229" s="4" t="str">
        <f>""</f>
        <v/>
      </c>
    </row>
    <row r="1230" spans="1:45" x14ac:dyDescent="0.25">
      <c r="A1230" s="25"/>
      <c r="B1230" s="10"/>
      <c r="C1230" s="10"/>
      <c r="D1230" s="10"/>
      <c r="E1230" s="10"/>
      <c r="F1230" s="10"/>
      <c r="G1230" s="17"/>
      <c r="I1230" s="9" t="s">
        <v>40</v>
      </c>
      <c r="J1230" s="8">
        <v>0</v>
      </c>
      <c r="K1230" s="8">
        <v>0</v>
      </c>
      <c r="L1230" s="8">
        <v>0</v>
      </c>
      <c r="M1230" s="8">
        <v>0.8</v>
      </c>
      <c r="N1230" s="8">
        <v>-6</v>
      </c>
      <c r="O1230" s="8">
        <v>0</v>
      </c>
      <c r="P1230" s="8">
        <v>0</v>
      </c>
      <c r="Q1230" s="8">
        <v>0</v>
      </c>
      <c r="R1230" s="8">
        <v>0.8</v>
      </c>
      <c r="S1230" s="8">
        <v>-118</v>
      </c>
      <c r="T1230" s="8">
        <v>0</v>
      </c>
      <c r="U1230" s="8">
        <v>1</v>
      </c>
      <c r="V1230" s="8">
        <v>0</v>
      </c>
      <c r="W1230" s="8">
        <v>1</v>
      </c>
      <c r="X1230" s="8">
        <v>0</v>
      </c>
      <c r="Y1230" s="8">
        <v>0</v>
      </c>
      <c r="Z1230" s="8">
        <v>-90</v>
      </c>
      <c r="AC1230" s="4" t="str">
        <f>""</f>
        <v/>
      </c>
      <c r="AD1230" s="4" t="str">
        <f>""</f>
        <v/>
      </c>
      <c r="AE1230" s="4" t="str">
        <f>""</f>
        <v/>
      </c>
      <c r="AF1230" s="4" t="str">
        <f>""</f>
        <v/>
      </c>
      <c r="AG1230" s="4" t="str">
        <f>""</f>
        <v/>
      </c>
      <c r="AH1230" s="4" t="str">
        <f>""</f>
        <v/>
      </c>
      <c r="AI1230" s="4" t="str">
        <f>""</f>
        <v/>
      </c>
      <c r="AJ1230" s="4" t="str">
        <f>""</f>
        <v/>
      </c>
      <c r="AK1230" s="4" t="str">
        <f>""</f>
        <v/>
      </c>
      <c r="AL1230" s="4" t="str">
        <f>""</f>
        <v/>
      </c>
      <c r="AM1230" s="4" t="str">
        <f>""</f>
        <v/>
      </c>
      <c r="AN1230" s="4" t="str">
        <f>""</f>
        <v/>
      </c>
      <c r="AO1230" s="4" t="str">
        <f>""</f>
        <v/>
      </c>
      <c r="AP1230" s="4" t="str">
        <f>""</f>
        <v/>
      </c>
      <c r="AQ1230" s="4" t="str">
        <f>""</f>
        <v/>
      </c>
      <c r="AR1230" s="4" t="str">
        <f>""</f>
        <v/>
      </c>
      <c r="AS1230" s="4" t="str">
        <f>""</f>
        <v/>
      </c>
    </row>
    <row r="1231" spans="1:45" x14ac:dyDescent="0.25">
      <c r="A1231" s="22" t="s">
        <v>41</v>
      </c>
      <c r="B1231" s="18" t="s">
        <v>42</v>
      </c>
      <c r="C1231" s="18">
        <v>19</v>
      </c>
      <c r="D1231" s="18">
        <v>150</v>
      </c>
      <c r="E1231" s="18" t="s">
        <v>120</v>
      </c>
      <c r="F1231" s="18">
        <v>1</v>
      </c>
      <c r="G1231" s="18" t="str">
        <f>B1231&amp;C1231&amp;D1231&amp;E1231&amp;F1231</f>
        <v>AVR19150ND1</v>
      </c>
      <c r="H1231" s="4" t="s">
        <v>3</v>
      </c>
      <c r="I1231" s="4">
        <v>1</v>
      </c>
      <c r="J1231" s="4">
        <v>0</v>
      </c>
      <c r="K1231" s="4">
        <v>15</v>
      </c>
      <c r="L1231" s="4">
        <v>15</v>
      </c>
      <c r="M1231" s="4">
        <v>5</v>
      </c>
      <c r="N1231" s="4">
        <v>-0.87</v>
      </c>
      <c r="O1231" s="4">
        <v>0</v>
      </c>
      <c r="P1231" s="4">
        <v>1</v>
      </c>
      <c r="Q1231" s="4">
        <v>0</v>
      </c>
      <c r="R1231" s="4">
        <v>99</v>
      </c>
      <c r="S1231" s="4">
        <v>-99</v>
      </c>
      <c r="T1231" s="4">
        <v>0</v>
      </c>
      <c r="U1231" s="4">
        <v>9.3000000000000007</v>
      </c>
      <c r="V1231" s="4">
        <v>0</v>
      </c>
      <c r="W1231" s="4">
        <v>11.63</v>
      </c>
      <c r="X1231" s="4">
        <v>0.113</v>
      </c>
      <c r="Y1231" s="4">
        <v>0.124</v>
      </c>
      <c r="Z1231" s="4">
        <v>0</v>
      </c>
      <c r="AA1231" s="4" t="s">
        <v>1</v>
      </c>
      <c r="AB1231" s="4" t="s">
        <v>1</v>
      </c>
      <c r="AC1231" s="4" t="str">
        <f>""</f>
        <v/>
      </c>
      <c r="AD1231" s="4" t="str">
        <f>""</f>
        <v/>
      </c>
      <c r="AE1231" s="4" t="str">
        <f>""</f>
        <v/>
      </c>
      <c r="AF1231" s="4" t="str">
        <f>""</f>
        <v/>
      </c>
      <c r="AG1231" s="4" t="str">
        <f>""</f>
        <v/>
      </c>
      <c r="AH1231" s="4" t="str">
        <f>""</f>
        <v/>
      </c>
      <c r="AI1231" s="4" t="str">
        <f>""</f>
        <v/>
      </c>
      <c r="AJ1231" s="4" t="str">
        <f>""</f>
        <v/>
      </c>
      <c r="AK1231" s="4" t="str">
        <f>""</f>
        <v/>
      </c>
      <c r="AL1231" s="4" t="str">
        <f>""</f>
        <v/>
      </c>
      <c r="AM1231" s="4" t="str">
        <f>""</f>
        <v/>
      </c>
      <c r="AN1231" s="4" t="str">
        <f>""</f>
        <v/>
      </c>
      <c r="AO1231" s="4" t="str">
        <f>""</f>
        <v/>
      </c>
      <c r="AP1231" s="4" t="str">
        <f>""</f>
        <v/>
      </c>
      <c r="AQ1231" s="4" t="str">
        <f>""</f>
        <v/>
      </c>
      <c r="AR1231" s="4" t="str">
        <f>""</f>
        <v/>
      </c>
      <c r="AS1231" s="4" t="str">
        <f>""</f>
        <v/>
      </c>
    </row>
    <row r="1232" spans="1:45" x14ac:dyDescent="0.25">
      <c r="A1232" s="15"/>
      <c r="B1232" s="16"/>
      <c r="C1232" s="16"/>
      <c r="D1232" s="16"/>
      <c r="E1232" s="16"/>
      <c r="F1232" s="16"/>
      <c r="G1232" s="16"/>
      <c r="H1232" s="30" t="s">
        <v>25</v>
      </c>
      <c r="I1232" s="31" t="s">
        <v>26</v>
      </c>
      <c r="J1232" s="7" t="s">
        <v>44</v>
      </c>
      <c r="K1232" s="7" t="s">
        <v>45</v>
      </c>
      <c r="L1232" s="7" t="s">
        <v>46</v>
      </c>
      <c r="M1232" s="7" t="s">
        <v>46</v>
      </c>
      <c r="N1232" s="7" t="s">
        <v>47</v>
      </c>
      <c r="O1232" s="7" t="s">
        <v>48</v>
      </c>
      <c r="P1232" s="7" t="s">
        <v>49</v>
      </c>
      <c r="Q1232" s="7" t="s">
        <v>50</v>
      </c>
      <c r="R1232" s="7" t="s">
        <v>51</v>
      </c>
      <c r="S1232" s="7" t="s">
        <v>121</v>
      </c>
      <c r="T1232" s="7" t="s">
        <v>52</v>
      </c>
      <c r="U1232" s="7" t="s">
        <v>53</v>
      </c>
      <c r="V1232" s="7" t="s">
        <v>54</v>
      </c>
      <c r="W1232" s="7" t="s">
        <v>55</v>
      </c>
      <c r="Z1232" s="4" t="str">
        <f>""</f>
        <v/>
      </c>
      <c r="AA1232" s="4" t="str">
        <f>""</f>
        <v/>
      </c>
      <c r="AB1232" s="4" t="str">
        <f>""</f>
        <v/>
      </c>
      <c r="AC1232" s="4" t="str">
        <f>""</f>
        <v/>
      </c>
      <c r="AD1232" s="4" t="str">
        <f>""</f>
        <v/>
      </c>
      <c r="AE1232" s="4" t="str">
        <f>""</f>
        <v/>
      </c>
      <c r="AF1232" s="4" t="str">
        <f>""</f>
        <v/>
      </c>
      <c r="AG1232" s="4" t="str">
        <f>""</f>
        <v/>
      </c>
      <c r="AH1232" s="4" t="str">
        <f>""</f>
        <v/>
      </c>
      <c r="AI1232" s="4" t="str">
        <f>""</f>
        <v/>
      </c>
      <c r="AJ1232" s="4" t="str">
        <f>""</f>
        <v/>
      </c>
      <c r="AK1232" s="4" t="str">
        <f>""</f>
        <v/>
      </c>
      <c r="AL1232" s="4" t="str">
        <f>""</f>
        <v/>
      </c>
      <c r="AM1232" s="4" t="str">
        <f>""</f>
        <v/>
      </c>
      <c r="AN1232" s="4" t="str">
        <f>""</f>
        <v/>
      </c>
      <c r="AO1232" s="4" t="str">
        <f>""</f>
        <v/>
      </c>
      <c r="AP1232" s="4" t="str">
        <f>""</f>
        <v/>
      </c>
      <c r="AQ1232" s="4" t="str">
        <f>""</f>
        <v/>
      </c>
      <c r="AR1232" s="4" t="str">
        <f>""</f>
        <v/>
      </c>
      <c r="AS1232" s="4" t="str">
        <f>""</f>
        <v/>
      </c>
    </row>
    <row r="1233" spans="1:45" x14ac:dyDescent="0.25">
      <c r="A1233" s="15"/>
      <c r="B1233" s="17"/>
      <c r="C1233" s="17"/>
      <c r="D1233" s="17"/>
      <c r="E1233" s="17"/>
      <c r="F1233" s="17"/>
      <c r="G1233" s="17"/>
      <c r="I1233" s="8" t="s">
        <v>39</v>
      </c>
      <c r="J1233" s="8">
        <v>10</v>
      </c>
      <c r="K1233" s="8">
        <v>0.2</v>
      </c>
      <c r="L1233" s="8">
        <v>0.2</v>
      </c>
      <c r="M1233" s="8">
        <v>0.2</v>
      </c>
      <c r="N1233" s="8">
        <v>10</v>
      </c>
      <c r="O1233" s="8">
        <v>3</v>
      </c>
      <c r="P1233" s="8">
        <v>2.5</v>
      </c>
      <c r="Q1233" s="8"/>
      <c r="R1233" s="8"/>
      <c r="S1233" s="8"/>
      <c r="T1233" s="8"/>
      <c r="U1233" s="8"/>
      <c r="V1233" s="8"/>
      <c r="W1233" s="8"/>
      <c r="Z1233" s="4" t="str">
        <f>""</f>
        <v/>
      </c>
      <c r="AA1233" s="4" t="str">
        <f>""</f>
        <v/>
      </c>
      <c r="AB1233" s="4" t="str">
        <f>""</f>
        <v/>
      </c>
      <c r="AC1233" s="4" t="str">
        <f>""</f>
        <v/>
      </c>
      <c r="AD1233" s="4" t="str">
        <f>""</f>
        <v/>
      </c>
      <c r="AE1233" s="4" t="str">
        <f>""</f>
        <v/>
      </c>
      <c r="AF1233" s="4" t="str">
        <f>""</f>
        <v/>
      </c>
      <c r="AG1233" s="4" t="str">
        <f>""</f>
        <v/>
      </c>
      <c r="AH1233" s="4" t="str">
        <f>""</f>
        <v/>
      </c>
      <c r="AI1233" s="4" t="str">
        <f>""</f>
        <v/>
      </c>
      <c r="AJ1233" s="4" t="str">
        <f>""</f>
        <v/>
      </c>
      <c r="AK1233" s="4" t="str">
        <f>""</f>
        <v/>
      </c>
      <c r="AL1233" s="4" t="str">
        <f>""</f>
        <v/>
      </c>
      <c r="AM1233" s="4" t="str">
        <f>""</f>
        <v/>
      </c>
      <c r="AN1233" s="4" t="str">
        <f>""</f>
        <v/>
      </c>
      <c r="AO1233" s="4" t="str">
        <f>""</f>
        <v/>
      </c>
      <c r="AP1233" s="4" t="str">
        <f>""</f>
        <v/>
      </c>
      <c r="AQ1233" s="4" t="str">
        <f>""</f>
        <v/>
      </c>
      <c r="AR1233" s="4" t="str">
        <f>""</f>
        <v/>
      </c>
      <c r="AS1233" s="4" t="str">
        <f>""</f>
        <v/>
      </c>
    </row>
    <row r="1234" spans="1:45" x14ac:dyDescent="0.25">
      <c r="A1234" s="15"/>
      <c r="B1234" s="17"/>
      <c r="C1234" s="17"/>
      <c r="D1234" s="17"/>
      <c r="E1234" s="17"/>
      <c r="F1234" s="17"/>
      <c r="G1234" s="17"/>
      <c r="I1234" s="8" t="s">
        <v>40</v>
      </c>
      <c r="J1234" s="8">
        <v>1</v>
      </c>
      <c r="K1234" s="8">
        <f>4*$K$2</f>
        <v>0.04</v>
      </c>
      <c r="L1234" s="8">
        <f>4*$K$2</f>
        <v>0.04</v>
      </c>
      <c r="M1234" s="8">
        <f>4*$K$2</f>
        <v>0.04</v>
      </c>
      <c r="N1234" s="8">
        <v>1</v>
      </c>
      <c r="O1234" s="8">
        <v>0</v>
      </c>
      <c r="P1234" s="8"/>
      <c r="Q1234" s="8"/>
      <c r="R1234" s="8"/>
      <c r="S1234" s="8"/>
      <c r="T1234" s="8"/>
      <c r="U1234" s="8"/>
      <c r="V1234" s="8">
        <v>0</v>
      </c>
      <c r="W1234" s="8"/>
      <c r="Z1234" s="4" t="str">
        <f>""</f>
        <v/>
      </c>
      <c r="AA1234" s="4" t="str">
        <f>""</f>
        <v/>
      </c>
      <c r="AB1234" s="4" t="str">
        <f>""</f>
        <v/>
      </c>
      <c r="AC1234" s="4" t="str">
        <f>""</f>
        <v/>
      </c>
      <c r="AD1234" s="4" t="str">
        <f>""</f>
        <v/>
      </c>
      <c r="AE1234" s="4" t="str">
        <f>""</f>
        <v/>
      </c>
      <c r="AF1234" s="4" t="str">
        <f>""</f>
        <v/>
      </c>
      <c r="AG1234" s="4" t="str">
        <f>""</f>
        <v/>
      </c>
      <c r="AH1234" s="4" t="str">
        <f>""</f>
        <v/>
      </c>
      <c r="AI1234" s="4" t="str">
        <f>""</f>
        <v/>
      </c>
      <c r="AJ1234" s="4" t="str">
        <f>""</f>
        <v/>
      </c>
      <c r="AK1234" s="4" t="str">
        <f>""</f>
        <v/>
      </c>
      <c r="AL1234" s="4" t="str">
        <f>""</f>
        <v/>
      </c>
      <c r="AM1234" s="4" t="str">
        <f>""</f>
        <v/>
      </c>
      <c r="AN1234" s="4" t="str">
        <f>""</f>
        <v/>
      </c>
      <c r="AO1234" s="4" t="str">
        <f>""</f>
        <v/>
      </c>
      <c r="AP1234" s="4" t="str">
        <f>""</f>
        <v/>
      </c>
      <c r="AQ1234" s="4" t="str">
        <f>""</f>
        <v/>
      </c>
      <c r="AR1234" s="4" t="str">
        <f>""</f>
        <v/>
      </c>
      <c r="AS1234" s="4" t="str">
        <f>""</f>
        <v/>
      </c>
    </row>
    <row r="1235" spans="1:45" x14ac:dyDescent="0.25">
      <c r="A1235" s="23" t="s">
        <v>41</v>
      </c>
      <c r="B1235" s="18" t="s">
        <v>62</v>
      </c>
      <c r="C1235" s="18">
        <v>19</v>
      </c>
      <c r="D1235" s="18">
        <v>150</v>
      </c>
      <c r="E1235" s="18" t="s">
        <v>120</v>
      </c>
      <c r="F1235" s="18">
        <v>1</v>
      </c>
      <c r="G1235" s="18" t="str">
        <f>B1235&amp;C1235&amp;D1235&amp;E1235&amp;F1235</f>
        <v>GEN19150ND1</v>
      </c>
      <c r="H1235" s="4" t="s">
        <v>2</v>
      </c>
      <c r="I1235" s="4">
        <v>1</v>
      </c>
      <c r="J1235" s="4">
        <v>4.76</v>
      </c>
      <c r="K1235" s="4">
        <v>0.04</v>
      </c>
      <c r="L1235" s="4">
        <v>0.42599999999999999</v>
      </c>
      <c r="M1235" s="4">
        <v>6.7000000000000004E-2</v>
      </c>
      <c r="N1235" s="4">
        <v>3.4</v>
      </c>
      <c r="O1235" s="4">
        <v>0</v>
      </c>
      <c r="P1235" s="4">
        <v>1.825</v>
      </c>
      <c r="Q1235" s="4">
        <v>1.7509999999999999</v>
      </c>
      <c r="R1235" s="4">
        <v>0.27500000000000002</v>
      </c>
      <c r="S1235" s="4">
        <v>0.41699999999999998</v>
      </c>
      <c r="T1235" s="4">
        <v>0.28000000000000003</v>
      </c>
      <c r="U1235" s="4">
        <v>0.16900000000000001</v>
      </c>
      <c r="V1235" s="4">
        <v>0.09</v>
      </c>
      <c r="W1235" s="4">
        <v>0.4</v>
      </c>
      <c r="X1235" s="4" t="s">
        <v>1</v>
      </c>
      <c r="Y1235" s="4" t="s">
        <v>1</v>
      </c>
      <c r="Z1235" s="4" t="str">
        <f>""</f>
        <v/>
      </c>
      <c r="AA1235" s="4" t="str">
        <f>""</f>
        <v/>
      </c>
      <c r="AB1235" s="4" t="str">
        <f>""</f>
        <v/>
      </c>
      <c r="AC1235" s="4" t="str">
        <f>""</f>
        <v/>
      </c>
      <c r="AD1235" s="4" t="str">
        <f>""</f>
        <v/>
      </c>
      <c r="AE1235" s="4" t="str">
        <f>""</f>
        <v/>
      </c>
      <c r="AF1235" s="4" t="str">
        <f>""</f>
        <v/>
      </c>
      <c r="AG1235" s="4" t="str">
        <f>""</f>
        <v/>
      </c>
      <c r="AH1235" s="4" t="str">
        <f>""</f>
        <v/>
      </c>
      <c r="AI1235" s="4" t="str">
        <f>""</f>
        <v/>
      </c>
      <c r="AJ1235" s="4" t="str">
        <f>""</f>
        <v/>
      </c>
      <c r="AK1235" s="4" t="str">
        <f>""</f>
        <v/>
      </c>
      <c r="AL1235" s="4" t="str">
        <f>""</f>
        <v/>
      </c>
      <c r="AM1235" s="4" t="str">
        <f>""</f>
        <v/>
      </c>
      <c r="AN1235" s="4" t="str">
        <f>""</f>
        <v/>
      </c>
      <c r="AO1235" s="4" t="str">
        <f>""</f>
        <v/>
      </c>
      <c r="AP1235" s="4" t="str">
        <f>""</f>
        <v/>
      </c>
      <c r="AQ1235" s="4" t="str">
        <f>""</f>
        <v/>
      </c>
      <c r="AR1235" s="4" t="str">
        <f>""</f>
        <v/>
      </c>
      <c r="AS1235" s="4" t="str">
        <f>""</f>
        <v/>
      </c>
    </row>
    <row r="1236" spans="1:45" x14ac:dyDescent="0.25">
      <c r="A1236" s="15"/>
      <c r="B1236" s="16"/>
      <c r="C1236" s="16"/>
      <c r="D1236" s="16"/>
      <c r="E1236" s="16"/>
      <c r="F1236" s="16"/>
      <c r="G1236" s="16"/>
      <c r="H1236" s="14" t="s">
        <v>25</v>
      </c>
      <c r="I1236" s="7" t="s">
        <v>26</v>
      </c>
      <c r="J1236" s="7" t="s">
        <v>64</v>
      </c>
      <c r="K1236" s="7" t="s">
        <v>94</v>
      </c>
      <c r="L1236" s="7" t="s">
        <v>122</v>
      </c>
      <c r="M1236" s="7" t="s">
        <v>123</v>
      </c>
      <c r="N1236" s="7" t="s">
        <v>95</v>
      </c>
      <c r="O1236" s="7" t="s">
        <v>96</v>
      </c>
      <c r="P1236" s="7" t="s">
        <v>124</v>
      </c>
      <c r="S1236" s="4" t="str">
        <f>""</f>
        <v/>
      </c>
      <c r="T1236" s="4" t="str">
        <f>""</f>
        <v/>
      </c>
      <c r="U1236" s="4" t="str">
        <f>""</f>
        <v/>
      </c>
      <c r="V1236" s="4" t="str">
        <f>""</f>
        <v/>
      </c>
      <c r="W1236" s="4" t="str">
        <f>""</f>
        <v/>
      </c>
      <c r="X1236" s="4" t="str">
        <f>""</f>
        <v/>
      </c>
      <c r="Y1236" s="4" t="str">
        <f>""</f>
        <v/>
      </c>
      <c r="Z1236" s="4" t="str">
        <f>""</f>
        <v/>
      </c>
      <c r="AA1236" s="4" t="str">
        <f>""</f>
        <v/>
      </c>
      <c r="AB1236" s="4" t="str">
        <f>""</f>
        <v/>
      </c>
      <c r="AC1236" s="4" t="str">
        <f>""</f>
        <v/>
      </c>
      <c r="AD1236" s="4" t="str">
        <f>""</f>
        <v/>
      </c>
      <c r="AE1236" s="4" t="str">
        <f>""</f>
        <v/>
      </c>
      <c r="AF1236" s="4" t="str">
        <f>""</f>
        <v/>
      </c>
      <c r="AG1236" s="4" t="str">
        <f>""</f>
        <v/>
      </c>
      <c r="AH1236" s="4" t="str">
        <f>""</f>
        <v/>
      </c>
      <c r="AI1236" s="4" t="str">
        <f>""</f>
        <v/>
      </c>
      <c r="AJ1236" s="4" t="str">
        <f>""</f>
        <v/>
      </c>
      <c r="AK1236" s="4" t="str">
        <f>""</f>
        <v/>
      </c>
      <c r="AL1236" s="4" t="str">
        <f>""</f>
        <v/>
      </c>
      <c r="AM1236" s="4" t="str">
        <f>""</f>
        <v/>
      </c>
      <c r="AN1236" s="4" t="str">
        <f>""</f>
        <v/>
      </c>
      <c r="AO1236" s="4" t="str">
        <f>""</f>
        <v/>
      </c>
      <c r="AP1236" s="4" t="str">
        <f>""</f>
        <v/>
      </c>
      <c r="AQ1236" s="4" t="str">
        <f>""</f>
        <v/>
      </c>
      <c r="AR1236" s="4" t="str">
        <f>""</f>
        <v/>
      </c>
      <c r="AS1236" s="4" t="str">
        <f>""</f>
        <v/>
      </c>
    </row>
    <row r="1237" spans="1:45" x14ac:dyDescent="0.25">
      <c r="A1237" s="15"/>
      <c r="B1237" s="17"/>
      <c r="C1237" s="17"/>
      <c r="D1237" s="17"/>
      <c r="E1237" s="17"/>
      <c r="F1237" s="17"/>
      <c r="G1237" s="17"/>
      <c r="I1237" s="8" t="s">
        <v>39</v>
      </c>
      <c r="J1237" s="8"/>
      <c r="K1237" s="8"/>
      <c r="L1237" s="8"/>
      <c r="M1237" s="8"/>
      <c r="N1237" s="8"/>
      <c r="O1237" s="8"/>
      <c r="P1237" s="8"/>
      <c r="S1237" s="4" t="str">
        <f>""</f>
        <v/>
      </c>
      <c r="T1237" s="4" t="str">
        <f>""</f>
        <v/>
      </c>
      <c r="U1237" s="4" t="str">
        <f>""</f>
        <v/>
      </c>
      <c r="V1237" s="4" t="str">
        <f>""</f>
        <v/>
      </c>
      <c r="W1237" s="4" t="str">
        <f>""</f>
        <v/>
      </c>
      <c r="X1237" s="4" t="str">
        <f>""</f>
        <v/>
      </c>
      <c r="Y1237" s="4" t="str">
        <f>""</f>
        <v/>
      </c>
      <c r="Z1237" s="4" t="str">
        <f>""</f>
        <v/>
      </c>
      <c r="AA1237" s="4" t="str">
        <f>""</f>
        <v/>
      </c>
      <c r="AB1237" s="4" t="str">
        <f>""</f>
        <v/>
      </c>
      <c r="AC1237" s="4" t="str">
        <f>""</f>
        <v/>
      </c>
      <c r="AD1237" s="4" t="str">
        <f>""</f>
        <v/>
      </c>
      <c r="AE1237" s="4" t="str">
        <f>""</f>
        <v/>
      </c>
      <c r="AF1237" s="4" t="str">
        <f>""</f>
        <v/>
      </c>
      <c r="AG1237" s="4" t="str">
        <f>""</f>
        <v/>
      </c>
      <c r="AH1237" s="4" t="str">
        <f>""</f>
        <v/>
      </c>
      <c r="AI1237" s="4" t="str">
        <f>""</f>
        <v/>
      </c>
      <c r="AJ1237" s="4" t="str">
        <f>""</f>
        <v/>
      </c>
      <c r="AK1237" s="4" t="str">
        <f>""</f>
        <v/>
      </c>
      <c r="AL1237" s="4" t="str">
        <f>""</f>
        <v/>
      </c>
      <c r="AM1237" s="4" t="str">
        <f>""</f>
        <v/>
      </c>
      <c r="AN1237" s="4" t="str">
        <f>""</f>
        <v/>
      </c>
      <c r="AO1237" s="4" t="str">
        <f>""</f>
        <v/>
      </c>
      <c r="AP1237" s="4" t="str">
        <f>""</f>
        <v/>
      </c>
      <c r="AQ1237" s="4" t="str">
        <f>""</f>
        <v/>
      </c>
      <c r="AR1237" s="4" t="str">
        <f>""</f>
        <v/>
      </c>
      <c r="AS1237" s="4" t="str">
        <f>""</f>
        <v/>
      </c>
    </row>
    <row r="1238" spans="1:45" x14ac:dyDescent="0.25">
      <c r="A1238" s="15"/>
      <c r="B1238" s="17"/>
      <c r="C1238" s="17"/>
      <c r="D1238" s="17"/>
      <c r="E1238" s="17"/>
      <c r="F1238" s="17"/>
      <c r="G1238" s="17"/>
      <c r="I1238" s="8" t="s">
        <v>40</v>
      </c>
      <c r="J1238" s="8"/>
      <c r="K1238" s="8"/>
      <c r="L1238" s="8"/>
      <c r="M1238" s="8"/>
      <c r="N1238" s="8"/>
      <c r="O1238" s="8"/>
      <c r="P1238" s="8"/>
      <c r="S1238" s="4" t="str">
        <f>""</f>
        <v/>
      </c>
      <c r="T1238" s="4" t="str">
        <f>""</f>
        <v/>
      </c>
      <c r="U1238" s="4" t="str">
        <f>""</f>
        <v/>
      </c>
      <c r="V1238" s="4" t="str">
        <f>""</f>
        <v/>
      </c>
      <c r="W1238" s="4" t="str">
        <f>""</f>
        <v/>
      </c>
      <c r="X1238" s="4" t="str">
        <f>""</f>
        <v/>
      </c>
      <c r="Y1238" s="4" t="str">
        <f>""</f>
        <v/>
      </c>
      <c r="Z1238" s="4" t="str">
        <f>""</f>
        <v/>
      </c>
      <c r="AA1238" s="4" t="str">
        <f>""</f>
        <v/>
      </c>
      <c r="AB1238" s="4" t="str">
        <f>""</f>
        <v/>
      </c>
      <c r="AC1238" s="4" t="str">
        <f>""</f>
        <v/>
      </c>
      <c r="AD1238" s="4" t="str">
        <f>""</f>
        <v/>
      </c>
      <c r="AE1238" s="4" t="str">
        <f>""</f>
        <v/>
      </c>
      <c r="AF1238" s="4" t="str">
        <f>""</f>
        <v/>
      </c>
      <c r="AG1238" s="4" t="str">
        <f>""</f>
        <v/>
      </c>
      <c r="AH1238" s="4" t="str">
        <f>""</f>
        <v/>
      </c>
      <c r="AI1238" s="4" t="str">
        <f>""</f>
        <v/>
      </c>
      <c r="AJ1238" s="4" t="str">
        <f>""</f>
        <v/>
      </c>
      <c r="AK1238" s="4" t="str">
        <f>""</f>
        <v/>
      </c>
      <c r="AL1238" s="4" t="str">
        <f>""</f>
        <v/>
      </c>
      <c r="AM1238" s="4" t="str">
        <f>""</f>
        <v/>
      </c>
      <c r="AN1238" s="4" t="str">
        <f>""</f>
        <v/>
      </c>
      <c r="AO1238" s="4" t="str">
        <f>""</f>
        <v/>
      </c>
      <c r="AP1238" s="4" t="str">
        <f>""</f>
        <v/>
      </c>
      <c r="AQ1238" s="4" t="str">
        <f>""</f>
        <v/>
      </c>
      <c r="AR1238" s="4" t="str">
        <f>""</f>
        <v/>
      </c>
      <c r="AS1238" s="4" t="str">
        <f>""</f>
        <v/>
      </c>
    </row>
    <row r="1239" spans="1:45" x14ac:dyDescent="0.25">
      <c r="A1239" s="23" t="s">
        <v>41</v>
      </c>
      <c r="B1239" s="18" t="s">
        <v>76</v>
      </c>
      <c r="C1239" s="18">
        <v>19</v>
      </c>
      <c r="D1239" s="18">
        <v>150</v>
      </c>
      <c r="E1239" s="18" t="s">
        <v>120</v>
      </c>
      <c r="F1239" s="18">
        <v>1</v>
      </c>
      <c r="G1239" s="18" t="str">
        <f>B1239&amp;C1239&amp;D1239&amp;E1239&amp;F1239</f>
        <v>GOV19150ND1</v>
      </c>
      <c r="H1239" s="4" t="s">
        <v>7</v>
      </c>
      <c r="I1239" s="4">
        <v>1</v>
      </c>
      <c r="J1239" s="4">
        <v>0.05</v>
      </c>
      <c r="K1239" s="4">
        <v>0.05</v>
      </c>
      <c r="L1239" s="4">
        <v>1.1000000000000001</v>
      </c>
      <c r="M1239" s="4">
        <v>0</v>
      </c>
      <c r="N1239" s="4">
        <v>2.7</v>
      </c>
      <c r="O1239" s="4">
        <v>9</v>
      </c>
      <c r="P1239" s="4">
        <v>0</v>
      </c>
      <c r="Q1239" s="4" t="s">
        <v>1</v>
      </c>
      <c r="R1239" s="4" t="s">
        <v>1</v>
      </c>
      <c r="S1239" s="4" t="str">
        <f>""</f>
        <v/>
      </c>
      <c r="T1239" s="4" t="str">
        <f>""</f>
        <v/>
      </c>
      <c r="U1239" s="4" t="str">
        <f>""</f>
        <v/>
      </c>
      <c r="V1239" s="4" t="str">
        <f>""</f>
        <v/>
      </c>
      <c r="W1239" s="4" t="str">
        <f>""</f>
        <v/>
      </c>
      <c r="X1239" s="4" t="str">
        <f>""</f>
        <v/>
      </c>
      <c r="Y1239" s="4" t="str">
        <f>""</f>
        <v/>
      </c>
      <c r="Z1239" s="4" t="str">
        <f>""</f>
        <v/>
      </c>
      <c r="AA1239" s="4" t="str">
        <f>""</f>
        <v/>
      </c>
      <c r="AB1239" s="4" t="str">
        <f>""</f>
        <v/>
      </c>
      <c r="AC1239" s="4" t="str">
        <f>""</f>
        <v/>
      </c>
      <c r="AD1239" s="4" t="str">
        <f>""</f>
        <v/>
      </c>
      <c r="AE1239" s="4" t="str">
        <f>""</f>
        <v/>
      </c>
      <c r="AF1239" s="4" t="str">
        <f>""</f>
        <v/>
      </c>
      <c r="AG1239" s="4" t="str">
        <f>""</f>
        <v/>
      </c>
      <c r="AH1239" s="4" t="str">
        <f>""</f>
        <v/>
      </c>
      <c r="AI1239" s="4" t="str">
        <f>""</f>
        <v/>
      </c>
      <c r="AJ1239" s="4" t="str">
        <f>""</f>
        <v/>
      </c>
      <c r="AK1239" s="4" t="str">
        <f>""</f>
        <v/>
      </c>
      <c r="AL1239" s="4" t="str">
        <f>""</f>
        <v/>
      </c>
      <c r="AM1239" s="4" t="str">
        <f>""</f>
        <v/>
      </c>
      <c r="AN1239" s="4" t="str">
        <f>""</f>
        <v/>
      </c>
      <c r="AO1239" s="4" t="str">
        <f>""</f>
        <v/>
      </c>
      <c r="AP1239" s="4" t="str">
        <f>""</f>
        <v/>
      </c>
      <c r="AQ1239" s="4" t="str">
        <f>""</f>
        <v/>
      </c>
      <c r="AR1239" s="4" t="str">
        <f>""</f>
        <v/>
      </c>
      <c r="AS1239" s="4" t="str">
        <f>""</f>
        <v/>
      </c>
    </row>
    <row r="1240" spans="1:45" x14ac:dyDescent="0.25">
      <c r="A1240" s="15"/>
      <c r="B1240" s="16"/>
      <c r="C1240" s="16"/>
      <c r="D1240" s="16"/>
      <c r="E1240" s="16"/>
      <c r="F1240" s="16"/>
      <c r="G1240" s="16"/>
      <c r="H1240" s="14" t="s">
        <v>25</v>
      </c>
      <c r="I1240" s="7" t="s">
        <v>26</v>
      </c>
      <c r="J1240" s="7" t="s">
        <v>77</v>
      </c>
      <c r="K1240" s="7" t="s">
        <v>78</v>
      </c>
      <c r="L1240" s="7" t="s">
        <v>79</v>
      </c>
      <c r="M1240" s="7" t="s">
        <v>80</v>
      </c>
      <c r="N1240" s="7" t="s">
        <v>81</v>
      </c>
      <c r="O1240" s="7" t="s">
        <v>82</v>
      </c>
      <c r="P1240" s="7" t="s">
        <v>83</v>
      </c>
      <c r="Q1240" s="7" t="s">
        <v>84</v>
      </c>
      <c r="R1240" s="7" t="s">
        <v>85</v>
      </c>
      <c r="S1240" s="7" t="s">
        <v>86</v>
      </c>
      <c r="T1240" s="7" t="s">
        <v>87</v>
      </c>
      <c r="U1240" s="7" t="s">
        <v>88</v>
      </c>
      <c r="V1240" s="7" t="s">
        <v>89</v>
      </c>
      <c r="W1240" s="7" t="s">
        <v>90</v>
      </c>
      <c r="X1240" s="7" t="s">
        <v>91</v>
      </c>
      <c r="Y1240" s="7" t="s">
        <v>92</v>
      </c>
      <c r="Z1240" s="7" t="s">
        <v>93</v>
      </c>
      <c r="AA1240" s="7" t="s">
        <v>94</v>
      </c>
      <c r="AB1240" s="7" t="s">
        <v>95</v>
      </c>
      <c r="AC1240" s="7" t="s">
        <v>96</v>
      </c>
      <c r="AD1240" s="7" t="s">
        <v>97</v>
      </c>
      <c r="AE1240" s="7" t="s">
        <v>98</v>
      </c>
      <c r="AF1240" s="7" t="s">
        <v>99</v>
      </c>
      <c r="AI1240" s="4" t="str">
        <f>""</f>
        <v/>
      </c>
      <c r="AJ1240" s="4" t="str">
        <f>""</f>
        <v/>
      </c>
      <c r="AK1240" s="4" t="str">
        <f>""</f>
        <v/>
      </c>
      <c r="AL1240" s="4" t="str">
        <f>""</f>
        <v/>
      </c>
      <c r="AM1240" s="4" t="str">
        <f>""</f>
        <v/>
      </c>
      <c r="AN1240" s="4" t="str">
        <f>""</f>
        <v/>
      </c>
      <c r="AO1240" s="4" t="str">
        <f>""</f>
        <v/>
      </c>
      <c r="AP1240" s="4" t="str">
        <f>""</f>
        <v/>
      </c>
      <c r="AQ1240" s="4" t="str">
        <f>""</f>
        <v/>
      </c>
      <c r="AR1240" s="4" t="str">
        <f>""</f>
        <v/>
      </c>
      <c r="AS1240" s="4" t="str">
        <f>""</f>
        <v/>
      </c>
    </row>
    <row r="1241" spans="1:45" x14ac:dyDescent="0.25">
      <c r="A1241" s="15"/>
      <c r="B1241" s="17"/>
      <c r="C1241" s="17"/>
      <c r="D1241" s="17"/>
      <c r="E1241" s="17"/>
      <c r="F1241" s="17"/>
      <c r="G1241" s="17"/>
      <c r="I1241" s="8" t="s">
        <v>39</v>
      </c>
      <c r="J1241" s="8"/>
      <c r="K1241" s="8"/>
      <c r="L1241" s="8"/>
      <c r="M1241" s="8"/>
      <c r="N1241" s="8"/>
      <c r="O1241" s="8"/>
      <c r="P1241" s="8">
        <v>15</v>
      </c>
      <c r="Q1241" s="8">
        <v>15</v>
      </c>
      <c r="R1241" s="8"/>
      <c r="S1241" s="8">
        <v>15</v>
      </c>
      <c r="T1241" s="8">
        <v>15</v>
      </c>
      <c r="U1241" s="8"/>
      <c r="V1241" s="8"/>
      <c r="W1241" s="8"/>
      <c r="X1241" s="8">
        <v>2</v>
      </c>
      <c r="Y1241" s="8">
        <v>2</v>
      </c>
      <c r="Z1241" s="8"/>
      <c r="AA1241" s="8">
        <v>2</v>
      </c>
      <c r="AB1241" s="8">
        <v>2</v>
      </c>
      <c r="AC1241" s="8">
        <v>2</v>
      </c>
      <c r="AD1241" s="8">
        <v>2</v>
      </c>
      <c r="AE1241" s="8">
        <v>0.99</v>
      </c>
      <c r="AF1241" s="8">
        <v>0</v>
      </c>
      <c r="AI1241" s="4" t="str">
        <f>""</f>
        <v/>
      </c>
      <c r="AJ1241" s="4" t="str">
        <f>""</f>
        <v/>
      </c>
      <c r="AK1241" s="4" t="str">
        <f>""</f>
        <v/>
      </c>
      <c r="AL1241" s="4" t="str">
        <f>""</f>
        <v/>
      </c>
      <c r="AM1241" s="4" t="str">
        <f>""</f>
        <v/>
      </c>
      <c r="AN1241" s="4" t="str">
        <f>""</f>
        <v/>
      </c>
      <c r="AO1241" s="4" t="str">
        <f>""</f>
        <v/>
      </c>
      <c r="AP1241" s="4" t="str">
        <f>""</f>
        <v/>
      </c>
      <c r="AQ1241" s="4" t="str">
        <f>""</f>
        <v/>
      </c>
      <c r="AR1241" s="4" t="str">
        <f>""</f>
        <v/>
      </c>
      <c r="AS1241" s="4" t="str">
        <f>""</f>
        <v/>
      </c>
    </row>
    <row r="1242" spans="1:45" x14ac:dyDescent="0.25">
      <c r="A1242" s="15"/>
      <c r="B1242" s="17"/>
      <c r="C1242" s="17"/>
      <c r="D1242" s="17"/>
      <c r="E1242" s="17"/>
      <c r="F1242" s="17"/>
      <c r="G1242" s="17"/>
      <c r="I1242" s="8" t="s">
        <v>40</v>
      </c>
      <c r="J1242" s="8"/>
      <c r="K1242" s="8"/>
      <c r="L1242" s="8"/>
      <c r="M1242" s="8"/>
      <c r="N1242" s="8"/>
      <c r="O1242" s="8"/>
      <c r="P1242" s="8">
        <v>1.5</v>
      </c>
      <c r="Q1242" s="8">
        <v>1.5</v>
      </c>
      <c r="R1242" s="8">
        <f>2*$K$2</f>
        <v>0.02</v>
      </c>
      <c r="S1242" s="8">
        <v>1.5</v>
      </c>
      <c r="T1242" s="8">
        <v>1.5</v>
      </c>
      <c r="U1242" s="8">
        <f>2*$K$2</f>
        <v>0.02</v>
      </c>
      <c r="V1242" s="8"/>
      <c r="W1242" s="8"/>
      <c r="X1242" s="8">
        <f t="shared" ref="X1242:Y1242" si="150">2*$K$2</f>
        <v>0.02</v>
      </c>
      <c r="Y1242" s="8">
        <f t="shared" si="150"/>
        <v>0.02</v>
      </c>
      <c r="Z1242" s="8"/>
      <c r="AA1242" s="8">
        <f t="shared" ref="AA1242:AD1242" si="151">2*$K$2</f>
        <v>0.02</v>
      </c>
      <c r="AB1242" s="8">
        <f t="shared" si="151"/>
        <v>0.02</v>
      </c>
      <c r="AC1242" s="8">
        <f t="shared" si="151"/>
        <v>0.02</v>
      </c>
      <c r="AD1242" s="8">
        <f t="shared" si="151"/>
        <v>0.02</v>
      </c>
      <c r="AE1242" s="8">
        <v>0</v>
      </c>
      <c r="AF1242" s="8">
        <v>-0.3</v>
      </c>
      <c r="AI1242" s="4" t="str">
        <f>""</f>
        <v/>
      </c>
      <c r="AJ1242" s="4" t="str">
        <f>""</f>
        <v/>
      </c>
      <c r="AK1242" s="4" t="str">
        <f>""</f>
        <v/>
      </c>
      <c r="AL1242" s="4" t="str">
        <f>""</f>
        <v/>
      </c>
      <c r="AM1242" s="4" t="str">
        <f>""</f>
        <v/>
      </c>
      <c r="AN1242" s="4" t="str">
        <f>""</f>
        <v/>
      </c>
      <c r="AO1242" s="4" t="str">
        <f>""</f>
        <v/>
      </c>
      <c r="AP1242" s="4" t="str">
        <f>""</f>
        <v/>
      </c>
      <c r="AQ1242" s="4" t="str">
        <f>""</f>
        <v/>
      </c>
      <c r="AR1242" s="4" t="str">
        <f>""</f>
        <v/>
      </c>
      <c r="AS1242" s="4" t="str">
        <f>""</f>
        <v/>
      </c>
    </row>
    <row r="1243" spans="1:45" x14ac:dyDescent="0.25">
      <c r="A1243" s="24" t="s">
        <v>41</v>
      </c>
      <c r="B1243" s="18" t="s">
        <v>100</v>
      </c>
      <c r="C1243" s="18">
        <v>19</v>
      </c>
      <c r="D1243" s="18">
        <v>150</v>
      </c>
      <c r="E1243" s="18" t="s">
        <v>120</v>
      </c>
      <c r="F1243" s="18">
        <v>1</v>
      </c>
      <c r="G1243" s="18" t="str">
        <f>B1243&amp;C1243&amp;D1243&amp;E1243&amp;F1243</f>
        <v>PSS19150ND1</v>
      </c>
      <c r="H1243" s="4" t="s">
        <v>9</v>
      </c>
      <c r="I1243" s="4">
        <v>1</v>
      </c>
      <c r="J1243" s="4">
        <v>1</v>
      </c>
      <c r="K1243" s="4">
        <v>0</v>
      </c>
      <c r="L1243" s="4">
        <v>3</v>
      </c>
      <c r="M1243" s="4">
        <v>0</v>
      </c>
      <c r="N1243" s="4">
        <v>5</v>
      </c>
      <c r="O1243" s="4">
        <v>1</v>
      </c>
      <c r="P1243" s="4">
        <v>2.5</v>
      </c>
      <c r="Q1243" s="4">
        <v>2.5</v>
      </c>
      <c r="R1243" s="4">
        <v>0</v>
      </c>
      <c r="S1243" s="4">
        <v>2.5</v>
      </c>
      <c r="T1243" s="4">
        <v>0</v>
      </c>
      <c r="U1243" s="4">
        <v>2.5</v>
      </c>
      <c r="V1243" s="4">
        <v>0.39</v>
      </c>
      <c r="W1243" s="4">
        <v>1</v>
      </c>
      <c r="X1243" s="4">
        <v>0</v>
      </c>
      <c r="Y1243" s="4">
        <v>0.1</v>
      </c>
      <c r="Z1243" s="4">
        <v>6.5</v>
      </c>
      <c r="AA1243" s="4">
        <v>0.44</v>
      </c>
      <c r="AB1243" s="4">
        <v>0.08</v>
      </c>
      <c r="AC1243" s="4">
        <v>0.2</v>
      </c>
      <c r="AD1243" s="4">
        <v>0.98</v>
      </c>
      <c r="AE1243" s="4">
        <v>0.1</v>
      </c>
      <c r="AF1243" s="4">
        <v>-0.1</v>
      </c>
      <c r="AG1243" s="4" t="s">
        <v>1</v>
      </c>
      <c r="AH1243" s="4" t="s">
        <v>1</v>
      </c>
      <c r="AI1243" s="4" t="str">
        <f>""</f>
        <v/>
      </c>
      <c r="AJ1243" s="4" t="str">
        <f>""</f>
        <v/>
      </c>
      <c r="AK1243" s="4" t="str">
        <f>""</f>
        <v/>
      </c>
      <c r="AL1243" s="4" t="str">
        <f>""</f>
        <v/>
      </c>
      <c r="AM1243" s="4" t="str">
        <f>""</f>
        <v/>
      </c>
      <c r="AN1243" s="4" t="str">
        <f>""</f>
        <v/>
      </c>
      <c r="AO1243" s="4" t="str">
        <f>""</f>
        <v/>
      </c>
      <c r="AP1243" s="4" t="str">
        <f>""</f>
        <v/>
      </c>
      <c r="AQ1243" s="4" t="str">
        <f>""</f>
        <v/>
      </c>
      <c r="AR1243" s="4" t="str">
        <f>""</f>
        <v/>
      </c>
      <c r="AS1243" s="4" t="str">
        <f>""</f>
        <v/>
      </c>
    </row>
    <row r="1244" spans="1:45" x14ac:dyDescent="0.25">
      <c r="AC1244" s="4" t="str">
        <f>""</f>
        <v/>
      </c>
      <c r="AD1244" s="4" t="str">
        <f>""</f>
        <v/>
      </c>
      <c r="AE1244" s="4" t="str">
        <f>""</f>
        <v/>
      </c>
      <c r="AF1244" s="4" t="str">
        <f>""</f>
        <v/>
      </c>
      <c r="AG1244" s="4" t="str">
        <f>""</f>
        <v/>
      </c>
      <c r="AH1244" s="4" t="str">
        <f>""</f>
        <v/>
      </c>
      <c r="AI1244" s="4" t="str">
        <f>""</f>
        <v/>
      </c>
      <c r="AJ1244" s="4" t="str">
        <f>""</f>
        <v/>
      </c>
      <c r="AK1244" s="4" t="str">
        <f>""</f>
        <v/>
      </c>
      <c r="AL1244" s="4" t="str">
        <f>""</f>
        <v/>
      </c>
      <c r="AM1244" s="4" t="str">
        <f>""</f>
        <v/>
      </c>
      <c r="AN1244" s="4" t="str">
        <f>""</f>
        <v/>
      </c>
      <c r="AO1244" s="4" t="str">
        <f>""</f>
        <v/>
      </c>
      <c r="AP1244" s="4" t="str">
        <f>""</f>
        <v/>
      </c>
      <c r="AQ1244" s="4" t="str">
        <f>""</f>
        <v/>
      </c>
      <c r="AR1244" s="4" t="str">
        <f>""</f>
        <v/>
      </c>
      <c r="AS1244" s="4" t="str">
        <f>""</f>
        <v/>
      </c>
    </row>
    <row r="1245" spans="1:45" x14ac:dyDescent="0.25">
      <c r="A1245" s="27" t="s">
        <v>200</v>
      </c>
      <c r="B1245" s="9"/>
      <c r="C1245" s="9"/>
      <c r="D1245" s="9"/>
      <c r="E1245" s="9"/>
      <c r="F1245" s="9"/>
      <c r="G1245" s="16"/>
      <c r="H1245" s="14" t="s">
        <v>25</v>
      </c>
      <c r="I1245" s="7" t="s">
        <v>26</v>
      </c>
      <c r="J1245" s="7" t="s">
        <v>103</v>
      </c>
      <c r="K1245" s="7" t="s">
        <v>104</v>
      </c>
      <c r="L1245" s="7" t="s">
        <v>105</v>
      </c>
      <c r="M1245" s="7" t="s">
        <v>106</v>
      </c>
      <c r="N1245" s="7" t="s">
        <v>107</v>
      </c>
      <c r="O1245" s="7" t="s">
        <v>108</v>
      </c>
      <c r="P1245" s="7" t="s">
        <v>109</v>
      </c>
      <c r="Q1245" s="7" t="s">
        <v>110</v>
      </c>
      <c r="R1245" s="7" t="s">
        <v>111</v>
      </c>
      <c r="S1245" s="7" t="s">
        <v>112</v>
      </c>
      <c r="T1245" s="7" t="s">
        <v>113</v>
      </c>
      <c r="U1245" s="7" t="s">
        <v>114</v>
      </c>
      <c r="V1245" s="7" t="s">
        <v>115</v>
      </c>
      <c r="W1245" s="7" t="s">
        <v>116</v>
      </c>
      <c r="X1245" s="7" t="s">
        <v>117</v>
      </c>
      <c r="Y1245" s="7" t="s">
        <v>118</v>
      </c>
      <c r="Z1245" s="7" t="s">
        <v>119</v>
      </c>
      <c r="AC1245" s="4" t="str">
        <f>""</f>
        <v/>
      </c>
      <c r="AD1245" s="4" t="str">
        <f>""</f>
        <v/>
      </c>
      <c r="AE1245" s="4" t="str">
        <f>""</f>
        <v/>
      </c>
      <c r="AF1245" s="4" t="str">
        <f>""</f>
        <v/>
      </c>
      <c r="AG1245" s="4" t="str">
        <f>""</f>
        <v/>
      </c>
      <c r="AH1245" s="4" t="str">
        <f>""</f>
        <v/>
      </c>
      <c r="AI1245" s="4" t="str">
        <f>""</f>
        <v/>
      </c>
      <c r="AJ1245" s="4" t="str">
        <f>""</f>
        <v/>
      </c>
      <c r="AK1245" s="4" t="str">
        <f>""</f>
        <v/>
      </c>
      <c r="AL1245" s="4" t="str">
        <f>""</f>
        <v/>
      </c>
      <c r="AM1245" s="4" t="str">
        <f>""</f>
        <v/>
      </c>
      <c r="AN1245" s="4" t="str">
        <f>""</f>
        <v/>
      </c>
      <c r="AO1245" s="4" t="str">
        <f>""</f>
        <v/>
      </c>
      <c r="AP1245" s="4" t="str">
        <f>""</f>
        <v/>
      </c>
      <c r="AQ1245" s="4" t="str">
        <f>""</f>
        <v/>
      </c>
      <c r="AR1245" s="4" t="str">
        <f>""</f>
        <v/>
      </c>
      <c r="AS1245" s="4" t="str">
        <f>""</f>
        <v/>
      </c>
    </row>
    <row r="1246" spans="1:45" x14ac:dyDescent="0.25">
      <c r="A1246" s="25"/>
      <c r="B1246" s="10"/>
      <c r="C1246" s="10"/>
      <c r="D1246" s="10"/>
      <c r="E1246" s="10"/>
      <c r="F1246" s="10"/>
      <c r="G1246" s="17"/>
      <c r="I1246" s="8" t="s">
        <v>39</v>
      </c>
      <c r="J1246" s="8">
        <v>0.5</v>
      </c>
      <c r="K1246" s="8">
        <v>75</v>
      </c>
      <c r="L1246" s="8">
        <v>75</v>
      </c>
      <c r="M1246" s="8">
        <v>10</v>
      </c>
      <c r="N1246" s="8">
        <v>0</v>
      </c>
      <c r="O1246" s="8">
        <v>1</v>
      </c>
      <c r="P1246" s="8">
        <v>1.2</v>
      </c>
      <c r="Q1246" s="8">
        <v>18</v>
      </c>
      <c r="R1246" s="8">
        <v>118</v>
      </c>
      <c r="S1246" s="8">
        <v>0</v>
      </c>
      <c r="T1246" s="8">
        <v>1.1000000000000001</v>
      </c>
      <c r="U1246" s="8">
        <v>10</v>
      </c>
      <c r="V1246" s="8">
        <v>1.1000000000000001</v>
      </c>
      <c r="W1246" s="8">
        <v>20</v>
      </c>
      <c r="X1246" s="8">
        <v>1</v>
      </c>
      <c r="Y1246" s="8">
        <v>0.5</v>
      </c>
      <c r="Z1246" s="8">
        <v>90</v>
      </c>
      <c r="AC1246" s="4" t="str">
        <f>""</f>
        <v/>
      </c>
      <c r="AD1246" s="4" t="str">
        <f>""</f>
        <v/>
      </c>
      <c r="AE1246" s="4" t="str">
        <f>""</f>
        <v/>
      </c>
      <c r="AF1246" s="4" t="str">
        <f>""</f>
        <v/>
      </c>
      <c r="AG1246" s="4" t="str">
        <f>""</f>
        <v/>
      </c>
      <c r="AH1246" s="4" t="str">
        <f>""</f>
        <v/>
      </c>
      <c r="AI1246" s="4" t="str">
        <f>""</f>
        <v/>
      </c>
      <c r="AJ1246" s="4" t="str">
        <f>""</f>
        <v/>
      </c>
      <c r="AK1246" s="4" t="str">
        <f>""</f>
        <v/>
      </c>
      <c r="AL1246" s="4" t="str">
        <f>""</f>
        <v/>
      </c>
      <c r="AM1246" s="4" t="str">
        <f>""</f>
        <v/>
      </c>
      <c r="AN1246" s="4" t="str">
        <f>""</f>
        <v/>
      </c>
      <c r="AO1246" s="4" t="str">
        <f>""</f>
        <v/>
      </c>
      <c r="AP1246" s="4" t="str">
        <f>""</f>
        <v/>
      </c>
      <c r="AQ1246" s="4" t="str">
        <f>""</f>
        <v/>
      </c>
      <c r="AR1246" s="4" t="str">
        <f>""</f>
        <v/>
      </c>
      <c r="AS1246" s="4" t="str">
        <f>""</f>
        <v/>
      </c>
    </row>
    <row r="1247" spans="1:45" x14ac:dyDescent="0.25">
      <c r="A1247" s="25"/>
      <c r="B1247" s="10"/>
      <c r="C1247" s="10"/>
      <c r="D1247" s="10"/>
      <c r="E1247" s="10"/>
      <c r="F1247" s="10"/>
      <c r="G1247" s="17"/>
      <c r="I1247" s="9" t="s">
        <v>40</v>
      </c>
      <c r="J1247" s="8">
        <v>0</v>
      </c>
      <c r="K1247" s="8">
        <v>0</v>
      </c>
      <c r="L1247" s="8">
        <v>0</v>
      </c>
      <c r="M1247" s="8">
        <v>0.8</v>
      </c>
      <c r="N1247" s="8">
        <v>-6</v>
      </c>
      <c r="O1247" s="8">
        <v>0</v>
      </c>
      <c r="P1247" s="8">
        <v>0</v>
      </c>
      <c r="Q1247" s="8">
        <v>0</v>
      </c>
      <c r="R1247" s="8">
        <v>0.8</v>
      </c>
      <c r="S1247" s="8">
        <v>-118</v>
      </c>
      <c r="T1247" s="8">
        <v>0</v>
      </c>
      <c r="U1247" s="8">
        <v>1</v>
      </c>
      <c r="V1247" s="8">
        <v>0</v>
      </c>
      <c r="W1247" s="8">
        <v>1</v>
      </c>
      <c r="X1247" s="8">
        <v>0</v>
      </c>
      <c r="Y1247" s="8">
        <v>0</v>
      </c>
      <c r="Z1247" s="8">
        <v>-90</v>
      </c>
      <c r="AC1247" s="4" t="str">
        <f>""</f>
        <v/>
      </c>
      <c r="AD1247" s="4" t="str">
        <f>""</f>
        <v/>
      </c>
      <c r="AE1247" s="4" t="str">
        <f>""</f>
        <v/>
      </c>
      <c r="AF1247" s="4" t="str">
        <f>""</f>
        <v/>
      </c>
      <c r="AG1247" s="4" t="str">
        <f>""</f>
        <v/>
      </c>
      <c r="AH1247" s="4" t="str">
        <f>""</f>
        <v/>
      </c>
      <c r="AI1247" s="4" t="str">
        <f>""</f>
        <v/>
      </c>
      <c r="AJ1247" s="4" t="str">
        <f>""</f>
        <v/>
      </c>
      <c r="AK1247" s="4" t="str">
        <f>""</f>
        <v/>
      </c>
      <c r="AL1247" s="4" t="str">
        <f>""</f>
        <v/>
      </c>
      <c r="AM1247" s="4" t="str">
        <f>""</f>
        <v/>
      </c>
      <c r="AN1247" s="4" t="str">
        <f>""</f>
        <v/>
      </c>
      <c r="AO1247" s="4" t="str">
        <f>""</f>
        <v/>
      </c>
      <c r="AP1247" s="4" t="str">
        <f>""</f>
        <v/>
      </c>
      <c r="AQ1247" s="4" t="str">
        <f>""</f>
        <v/>
      </c>
      <c r="AR1247" s="4" t="str">
        <f>""</f>
        <v/>
      </c>
      <c r="AS1247" s="4" t="str">
        <f>""</f>
        <v/>
      </c>
    </row>
    <row r="1248" spans="1:45" x14ac:dyDescent="0.25">
      <c r="A1248" s="22" t="s">
        <v>41</v>
      </c>
      <c r="B1248" s="18" t="s">
        <v>42</v>
      </c>
      <c r="C1248" s="18">
        <v>19</v>
      </c>
      <c r="D1248" s="18">
        <v>1000</v>
      </c>
      <c r="E1248" s="18" t="s">
        <v>120</v>
      </c>
      <c r="F1248" s="18">
        <v>1</v>
      </c>
      <c r="G1248" s="18" t="str">
        <f>B1248&amp;C1248&amp;D1248&amp;E1248&amp;F1248</f>
        <v>AVR191000ND1</v>
      </c>
      <c r="H1248" s="4" t="s">
        <v>3</v>
      </c>
      <c r="I1248" s="4">
        <v>1</v>
      </c>
      <c r="J1248" s="4">
        <v>0</v>
      </c>
      <c r="K1248" s="4">
        <v>10.75</v>
      </c>
      <c r="L1248" s="4">
        <v>10.75</v>
      </c>
      <c r="M1248" s="4">
        <v>5</v>
      </c>
      <c r="N1248" s="4">
        <v>-0.87</v>
      </c>
      <c r="O1248" s="4">
        <v>0</v>
      </c>
      <c r="P1248" s="4">
        <v>1</v>
      </c>
      <c r="Q1248" s="4">
        <v>0</v>
      </c>
      <c r="R1248" s="4">
        <v>99</v>
      </c>
      <c r="S1248" s="4">
        <v>-99</v>
      </c>
      <c r="T1248" s="4">
        <v>0</v>
      </c>
      <c r="U1248" s="4">
        <v>9.3000000000000007</v>
      </c>
      <c r="V1248" s="4">
        <v>0</v>
      </c>
      <c r="W1248" s="4">
        <v>11.63</v>
      </c>
      <c r="X1248" s="4">
        <v>0.113</v>
      </c>
      <c r="Y1248" s="4">
        <v>0.124</v>
      </c>
      <c r="Z1248" s="4">
        <v>0</v>
      </c>
      <c r="AA1248" s="4" t="s">
        <v>1</v>
      </c>
      <c r="AB1248" s="4" t="s">
        <v>1</v>
      </c>
      <c r="AC1248" s="4" t="str">
        <f>""</f>
        <v/>
      </c>
      <c r="AD1248" s="4" t="str">
        <f>""</f>
        <v/>
      </c>
      <c r="AE1248" s="4" t="str">
        <f>""</f>
        <v/>
      </c>
      <c r="AF1248" s="4" t="str">
        <f>""</f>
        <v/>
      </c>
      <c r="AG1248" s="4" t="str">
        <f>""</f>
        <v/>
      </c>
      <c r="AH1248" s="4" t="str">
        <f>""</f>
        <v/>
      </c>
      <c r="AI1248" s="4" t="str">
        <f>""</f>
        <v/>
      </c>
      <c r="AJ1248" s="4" t="str">
        <f>""</f>
        <v/>
      </c>
      <c r="AK1248" s="4" t="str">
        <f>""</f>
        <v/>
      </c>
      <c r="AL1248" s="4" t="str">
        <f>""</f>
        <v/>
      </c>
      <c r="AM1248" s="4" t="str">
        <f>""</f>
        <v/>
      </c>
      <c r="AN1248" s="4" t="str">
        <f>""</f>
        <v/>
      </c>
      <c r="AO1248" s="4" t="str">
        <f>""</f>
        <v/>
      </c>
      <c r="AP1248" s="4" t="str">
        <f>""</f>
        <v/>
      </c>
      <c r="AQ1248" s="4" t="str">
        <f>""</f>
        <v/>
      </c>
      <c r="AR1248" s="4" t="str">
        <f>""</f>
        <v/>
      </c>
      <c r="AS1248" s="4" t="str">
        <f>""</f>
        <v/>
      </c>
    </row>
    <row r="1249" spans="1:45" x14ac:dyDescent="0.25">
      <c r="A1249" s="15"/>
      <c r="B1249" s="16"/>
      <c r="C1249" s="16"/>
      <c r="D1249" s="16"/>
      <c r="E1249" s="16"/>
      <c r="F1249" s="16"/>
      <c r="G1249" s="16"/>
      <c r="H1249" s="30" t="s">
        <v>25</v>
      </c>
      <c r="I1249" s="31" t="s">
        <v>26</v>
      </c>
      <c r="J1249" s="7" t="s">
        <v>44</v>
      </c>
      <c r="K1249" s="7" t="s">
        <v>45</v>
      </c>
      <c r="L1249" s="7" t="s">
        <v>46</v>
      </c>
      <c r="M1249" s="7" t="s">
        <v>46</v>
      </c>
      <c r="N1249" s="7" t="s">
        <v>47</v>
      </c>
      <c r="O1249" s="7" t="s">
        <v>48</v>
      </c>
      <c r="P1249" s="7" t="s">
        <v>49</v>
      </c>
      <c r="Q1249" s="7" t="s">
        <v>50</v>
      </c>
      <c r="R1249" s="7" t="s">
        <v>51</v>
      </c>
      <c r="S1249" s="7" t="s">
        <v>121</v>
      </c>
      <c r="T1249" s="7" t="s">
        <v>52</v>
      </c>
      <c r="U1249" s="7" t="s">
        <v>53</v>
      </c>
      <c r="V1249" s="7" t="s">
        <v>54</v>
      </c>
      <c r="W1249" s="7" t="s">
        <v>55</v>
      </c>
      <c r="Z1249" s="4" t="str">
        <f>""</f>
        <v/>
      </c>
      <c r="AA1249" s="4" t="str">
        <f>""</f>
        <v/>
      </c>
      <c r="AB1249" s="4" t="str">
        <f>""</f>
        <v/>
      </c>
      <c r="AC1249" s="4" t="str">
        <f>""</f>
        <v/>
      </c>
      <c r="AD1249" s="4" t="str">
        <f>""</f>
        <v/>
      </c>
      <c r="AE1249" s="4" t="str">
        <f>""</f>
        <v/>
      </c>
      <c r="AF1249" s="4" t="str">
        <f>""</f>
        <v/>
      </c>
      <c r="AG1249" s="4" t="str">
        <f>""</f>
        <v/>
      </c>
      <c r="AH1249" s="4" t="str">
        <f>""</f>
        <v/>
      </c>
      <c r="AI1249" s="4" t="str">
        <f>""</f>
        <v/>
      </c>
      <c r="AJ1249" s="4" t="str">
        <f>""</f>
        <v/>
      </c>
      <c r="AK1249" s="4" t="str">
        <f>""</f>
        <v/>
      </c>
      <c r="AL1249" s="4" t="str">
        <f>""</f>
        <v/>
      </c>
      <c r="AM1249" s="4" t="str">
        <f>""</f>
        <v/>
      </c>
      <c r="AN1249" s="4" t="str">
        <f>""</f>
        <v/>
      </c>
      <c r="AO1249" s="4" t="str">
        <f>""</f>
        <v/>
      </c>
      <c r="AP1249" s="4" t="str">
        <f>""</f>
        <v/>
      </c>
      <c r="AQ1249" s="4" t="str">
        <f>""</f>
        <v/>
      </c>
      <c r="AR1249" s="4" t="str">
        <f>""</f>
        <v/>
      </c>
      <c r="AS1249" s="4" t="str">
        <f>""</f>
        <v/>
      </c>
    </row>
    <row r="1250" spans="1:45" x14ac:dyDescent="0.25">
      <c r="A1250" s="15"/>
      <c r="B1250" s="17"/>
      <c r="C1250" s="17"/>
      <c r="D1250" s="17"/>
      <c r="E1250" s="17"/>
      <c r="F1250" s="17"/>
      <c r="G1250" s="17"/>
      <c r="I1250" s="8" t="s">
        <v>39</v>
      </c>
      <c r="J1250" s="8">
        <v>10</v>
      </c>
      <c r="K1250" s="8">
        <v>0.2</v>
      </c>
      <c r="L1250" s="8">
        <v>0.2</v>
      </c>
      <c r="M1250" s="8">
        <v>0.2</v>
      </c>
      <c r="N1250" s="8">
        <v>10</v>
      </c>
      <c r="O1250" s="8">
        <v>3</v>
      </c>
      <c r="P1250" s="8">
        <v>2.5</v>
      </c>
      <c r="Q1250" s="8"/>
      <c r="R1250" s="8"/>
      <c r="S1250" s="8"/>
      <c r="T1250" s="8"/>
      <c r="U1250" s="8"/>
      <c r="V1250" s="8"/>
      <c r="W1250" s="8"/>
      <c r="Z1250" s="4" t="str">
        <f>""</f>
        <v/>
      </c>
      <c r="AA1250" s="4" t="str">
        <f>""</f>
        <v/>
      </c>
      <c r="AB1250" s="4" t="str">
        <f>""</f>
        <v/>
      </c>
      <c r="AC1250" s="4" t="str">
        <f>""</f>
        <v/>
      </c>
      <c r="AD1250" s="4" t="str">
        <f>""</f>
        <v/>
      </c>
      <c r="AE1250" s="4" t="str">
        <f>""</f>
        <v/>
      </c>
      <c r="AF1250" s="4" t="str">
        <f>""</f>
        <v/>
      </c>
      <c r="AG1250" s="4" t="str">
        <f>""</f>
        <v/>
      </c>
      <c r="AH1250" s="4" t="str">
        <f>""</f>
        <v/>
      </c>
      <c r="AI1250" s="4" t="str">
        <f>""</f>
        <v/>
      </c>
      <c r="AJ1250" s="4" t="str">
        <f>""</f>
        <v/>
      </c>
      <c r="AK1250" s="4" t="str">
        <f>""</f>
        <v/>
      </c>
      <c r="AL1250" s="4" t="str">
        <f>""</f>
        <v/>
      </c>
      <c r="AM1250" s="4" t="str">
        <f>""</f>
        <v/>
      </c>
      <c r="AN1250" s="4" t="str">
        <f>""</f>
        <v/>
      </c>
      <c r="AO1250" s="4" t="str">
        <f>""</f>
        <v/>
      </c>
      <c r="AP1250" s="4" t="str">
        <f>""</f>
        <v/>
      </c>
      <c r="AQ1250" s="4" t="str">
        <f>""</f>
        <v/>
      </c>
      <c r="AR1250" s="4" t="str">
        <f>""</f>
        <v/>
      </c>
      <c r="AS1250" s="4" t="str">
        <f>""</f>
        <v/>
      </c>
    </row>
    <row r="1251" spans="1:45" x14ac:dyDescent="0.25">
      <c r="A1251" s="15"/>
      <c r="B1251" s="17"/>
      <c r="C1251" s="17"/>
      <c r="D1251" s="17"/>
      <c r="E1251" s="17"/>
      <c r="F1251" s="17"/>
      <c r="G1251" s="17"/>
      <c r="I1251" s="8" t="s">
        <v>40</v>
      </c>
      <c r="J1251" s="8">
        <v>1</v>
      </c>
      <c r="K1251" s="8">
        <f>4*$K$2</f>
        <v>0.04</v>
      </c>
      <c r="L1251" s="8">
        <f>4*$K$2</f>
        <v>0.04</v>
      </c>
      <c r="M1251" s="8">
        <f>4*$K$2</f>
        <v>0.04</v>
      </c>
      <c r="N1251" s="8">
        <v>1</v>
      </c>
      <c r="O1251" s="8">
        <v>0</v>
      </c>
      <c r="P1251" s="8"/>
      <c r="Q1251" s="8"/>
      <c r="R1251" s="8"/>
      <c r="S1251" s="8"/>
      <c r="T1251" s="8"/>
      <c r="U1251" s="8"/>
      <c r="V1251" s="8">
        <v>0</v>
      </c>
      <c r="W1251" s="8"/>
      <c r="Z1251" s="4" t="str">
        <f>""</f>
        <v/>
      </c>
      <c r="AA1251" s="4" t="str">
        <f>""</f>
        <v/>
      </c>
      <c r="AB1251" s="4" t="str">
        <f>""</f>
        <v/>
      </c>
      <c r="AC1251" s="4" t="str">
        <f>""</f>
        <v/>
      </c>
      <c r="AD1251" s="4" t="str">
        <f>""</f>
        <v/>
      </c>
      <c r="AE1251" s="4" t="str">
        <f>""</f>
        <v/>
      </c>
      <c r="AF1251" s="4" t="str">
        <f>""</f>
        <v/>
      </c>
      <c r="AG1251" s="4" t="str">
        <f>""</f>
        <v/>
      </c>
      <c r="AH1251" s="4" t="str">
        <f>""</f>
        <v/>
      </c>
      <c r="AI1251" s="4" t="str">
        <f>""</f>
        <v/>
      </c>
      <c r="AJ1251" s="4" t="str">
        <f>""</f>
        <v/>
      </c>
      <c r="AK1251" s="4" t="str">
        <f>""</f>
        <v/>
      </c>
      <c r="AL1251" s="4" t="str">
        <f>""</f>
        <v/>
      </c>
      <c r="AM1251" s="4" t="str">
        <f>""</f>
        <v/>
      </c>
      <c r="AN1251" s="4" t="str">
        <f>""</f>
        <v/>
      </c>
      <c r="AO1251" s="4" t="str">
        <f>""</f>
        <v/>
      </c>
      <c r="AP1251" s="4" t="str">
        <f>""</f>
        <v/>
      </c>
      <c r="AQ1251" s="4" t="str">
        <f>""</f>
        <v/>
      </c>
      <c r="AR1251" s="4" t="str">
        <f>""</f>
        <v/>
      </c>
      <c r="AS1251" s="4" t="str">
        <f>""</f>
        <v/>
      </c>
    </row>
    <row r="1252" spans="1:45" x14ac:dyDescent="0.25">
      <c r="A1252" s="23" t="s">
        <v>41</v>
      </c>
      <c r="B1252" s="18" t="s">
        <v>62</v>
      </c>
      <c r="C1252" s="18">
        <v>19</v>
      </c>
      <c r="D1252" s="18">
        <v>1000</v>
      </c>
      <c r="E1252" s="18" t="s">
        <v>120</v>
      </c>
      <c r="F1252" s="18">
        <v>1</v>
      </c>
      <c r="G1252" s="18" t="str">
        <f>B1252&amp;C1252&amp;D1252&amp;E1252&amp;F1252</f>
        <v>GEN191000ND1</v>
      </c>
      <c r="H1252" s="4" t="s">
        <v>2</v>
      </c>
      <c r="I1252" s="4">
        <v>1</v>
      </c>
      <c r="J1252" s="4">
        <v>4</v>
      </c>
      <c r="K1252" s="4">
        <v>0.04</v>
      </c>
      <c r="L1252" s="4">
        <v>0.5</v>
      </c>
      <c r="M1252" s="4">
        <v>7.0000000000000007E-2</v>
      </c>
      <c r="N1252" s="4">
        <v>2.8</v>
      </c>
      <c r="O1252" s="4">
        <v>0</v>
      </c>
      <c r="P1252" s="4">
        <v>1.8</v>
      </c>
      <c r="Q1252" s="4">
        <v>1.75</v>
      </c>
      <c r="R1252" s="4">
        <v>0.3</v>
      </c>
      <c r="S1252" s="4">
        <v>0.65</v>
      </c>
      <c r="T1252" s="4">
        <v>0.22600000000000001</v>
      </c>
      <c r="U1252" s="4">
        <v>0.15</v>
      </c>
      <c r="V1252" s="4">
        <v>5.7000000000000002E-2</v>
      </c>
      <c r="W1252" s="4">
        <v>0.33</v>
      </c>
      <c r="X1252" s="4" t="s">
        <v>1</v>
      </c>
      <c r="Y1252" s="4" t="s">
        <v>1</v>
      </c>
      <c r="Z1252" s="4" t="str">
        <f>""</f>
        <v/>
      </c>
      <c r="AA1252" s="4" t="str">
        <f>""</f>
        <v/>
      </c>
      <c r="AB1252" s="4" t="str">
        <f>""</f>
        <v/>
      </c>
      <c r="AC1252" s="4" t="str">
        <f>""</f>
        <v/>
      </c>
      <c r="AD1252" s="4" t="str">
        <f>""</f>
        <v/>
      </c>
      <c r="AE1252" s="4" t="str">
        <f>""</f>
        <v/>
      </c>
      <c r="AF1252" s="4" t="str">
        <f>""</f>
        <v/>
      </c>
      <c r="AG1252" s="4" t="str">
        <f>""</f>
        <v/>
      </c>
      <c r="AH1252" s="4" t="str">
        <f>""</f>
        <v/>
      </c>
      <c r="AI1252" s="4" t="str">
        <f>""</f>
        <v/>
      </c>
      <c r="AJ1252" s="4" t="str">
        <f>""</f>
        <v/>
      </c>
      <c r="AK1252" s="4" t="str">
        <f>""</f>
        <v/>
      </c>
      <c r="AL1252" s="4" t="str">
        <f>""</f>
        <v/>
      </c>
      <c r="AM1252" s="4" t="str">
        <f>""</f>
        <v/>
      </c>
      <c r="AN1252" s="4" t="str">
        <f>""</f>
        <v/>
      </c>
      <c r="AO1252" s="4" t="str">
        <f>""</f>
        <v/>
      </c>
      <c r="AP1252" s="4" t="str">
        <f>""</f>
        <v/>
      </c>
      <c r="AQ1252" s="4" t="str">
        <f>""</f>
        <v/>
      </c>
      <c r="AR1252" s="4" t="str">
        <f>""</f>
        <v/>
      </c>
      <c r="AS1252" s="4" t="str">
        <f>""</f>
        <v/>
      </c>
    </row>
    <row r="1253" spans="1:45" x14ac:dyDescent="0.25">
      <c r="A1253" s="15"/>
      <c r="B1253" s="16"/>
      <c r="C1253" s="16"/>
      <c r="D1253" s="16"/>
      <c r="E1253" s="16"/>
      <c r="F1253" s="16"/>
      <c r="G1253" s="16"/>
      <c r="H1253" s="14" t="s">
        <v>25</v>
      </c>
      <c r="I1253" s="7" t="s">
        <v>26</v>
      </c>
      <c r="J1253" s="7" t="s">
        <v>64</v>
      </c>
      <c r="K1253" s="7" t="s">
        <v>94</v>
      </c>
      <c r="L1253" s="7" t="s">
        <v>122</v>
      </c>
      <c r="M1253" s="7" t="s">
        <v>123</v>
      </c>
      <c r="N1253" s="7" t="s">
        <v>95</v>
      </c>
      <c r="O1253" s="7" t="s">
        <v>96</v>
      </c>
      <c r="P1253" s="7" t="s">
        <v>124</v>
      </c>
      <c r="S1253" s="4" t="str">
        <f>""</f>
        <v/>
      </c>
      <c r="T1253" s="4" t="str">
        <f>""</f>
        <v/>
      </c>
      <c r="U1253" s="4" t="str">
        <f>""</f>
        <v/>
      </c>
      <c r="V1253" s="4" t="str">
        <f>""</f>
        <v/>
      </c>
      <c r="W1253" s="4" t="str">
        <f>""</f>
        <v/>
      </c>
      <c r="X1253" s="4" t="str">
        <f>""</f>
        <v/>
      </c>
      <c r="Y1253" s="4" t="str">
        <f>""</f>
        <v/>
      </c>
      <c r="Z1253" s="4" t="str">
        <f>""</f>
        <v/>
      </c>
      <c r="AA1253" s="4" t="str">
        <f>""</f>
        <v/>
      </c>
      <c r="AB1253" s="4" t="str">
        <f>""</f>
        <v/>
      </c>
      <c r="AC1253" s="4" t="str">
        <f>""</f>
        <v/>
      </c>
      <c r="AD1253" s="4" t="str">
        <f>""</f>
        <v/>
      </c>
      <c r="AE1253" s="4" t="str">
        <f>""</f>
        <v/>
      </c>
      <c r="AF1253" s="4" t="str">
        <f>""</f>
        <v/>
      </c>
      <c r="AG1253" s="4" t="str">
        <f>""</f>
        <v/>
      </c>
      <c r="AH1253" s="4" t="str">
        <f>""</f>
        <v/>
      </c>
      <c r="AI1253" s="4" t="str">
        <f>""</f>
        <v/>
      </c>
      <c r="AJ1253" s="4" t="str">
        <f>""</f>
        <v/>
      </c>
      <c r="AK1253" s="4" t="str">
        <f>""</f>
        <v/>
      </c>
      <c r="AL1253" s="4" t="str">
        <f>""</f>
        <v/>
      </c>
      <c r="AM1253" s="4" t="str">
        <f>""</f>
        <v/>
      </c>
      <c r="AN1253" s="4" t="str">
        <f>""</f>
        <v/>
      </c>
      <c r="AO1253" s="4" t="str">
        <f>""</f>
        <v/>
      </c>
      <c r="AP1253" s="4" t="str">
        <f>""</f>
        <v/>
      </c>
      <c r="AQ1253" s="4" t="str">
        <f>""</f>
        <v/>
      </c>
      <c r="AR1253" s="4" t="str">
        <f>""</f>
        <v/>
      </c>
      <c r="AS1253" s="4" t="str">
        <f>""</f>
        <v/>
      </c>
    </row>
    <row r="1254" spans="1:45" x14ac:dyDescent="0.25">
      <c r="A1254" s="15"/>
      <c r="B1254" s="17"/>
      <c r="C1254" s="17"/>
      <c r="D1254" s="17"/>
      <c r="E1254" s="17"/>
      <c r="F1254" s="17"/>
      <c r="G1254" s="17"/>
      <c r="I1254" s="8" t="s">
        <v>39</v>
      </c>
      <c r="J1254" s="8"/>
      <c r="K1254" s="8"/>
      <c r="L1254" s="8"/>
      <c r="M1254" s="8"/>
      <c r="N1254" s="8"/>
      <c r="O1254" s="8"/>
      <c r="P1254" s="8"/>
      <c r="S1254" s="4" t="str">
        <f>""</f>
        <v/>
      </c>
      <c r="T1254" s="4" t="str">
        <f>""</f>
        <v/>
      </c>
      <c r="U1254" s="4" t="str">
        <f>""</f>
        <v/>
      </c>
      <c r="V1254" s="4" t="str">
        <f>""</f>
        <v/>
      </c>
      <c r="W1254" s="4" t="str">
        <f>""</f>
        <v/>
      </c>
      <c r="X1254" s="4" t="str">
        <f>""</f>
        <v/>
      </c>
      <c r="Y1254" s="4" t="str">
        <f>""</f>
        <v/>
      </c>
      <c r="Z1254" s="4" t="str">
        <f>""</f>
        <v/>
      </c>
      <c r="AA1254" s="4" t="str">
        <f>""</f>
        <v/>
      </c>
      <c r="AB1254" s="4" t="str">
        <f>""</f>
        <v/>
      </c>
      <c r="AC1254" s="4" t="str">
        <f>""</f>
        <v/>
      </c>
      <c r="AD1254" s="4" t="str">
        <f>""</f>
        <v/>
      </c>
      <c r="AE1254" s="4" t="str">
        <f>""</f>
        <v/>
      </c>
      <c r="AF1254" s="4" t="str">
        <f>""</f>
        <v/>
      </c>
      <c r="AG1254" s="4" t="str">
        <f>""</f>
        <v/>
      </c>
      <c r="AH1254" s="4" t="str">
        <f>""</f>
        <v/>
      </c>
      <c r="AI1254" s="4" t="str">
        <f>""</f>
        <v/>
      </c>
      <c r="AJ1254" s="4" t="str">
        <f>""</f>
        <v/>
      </c>
      <c r="AK1254" s="4" t="str">
        <f>""</f>
        <v/>
      </c>
      <c r="AL1254" s="4" t="str">
        <f>""</f>
        <v/>
      </c>
      <c r="AM1254" s="4" t="str">
        <f>""</f>
        <v/>
      </c>
      <c r="AN1254" s="4" t="str">
        <f>""</f>
        <v/>
      </c>
      <c r="AO1254" s="4" t="str">
        <f>""</f>
        <v/>
      </c>
      <c r="AP1254" s="4" t="str">
        <f>""</f>
        <v/>
      </c>
      <c r="AQ1254" s="4" t="str">
        <f>""</f>
        <v/>
      </c>
      <c r="AR1254" s="4" t="str">
        <f>""</f>
        <v/>
      </c>
      <c r="AS1254" s="4" t="str">
        <f>""</f>
        <v/>
      </c>
    </row>
    <row r="1255" spans="1:45" x14ac:dyDescent="0.25">
      <c r="A1255" s="15"/>
      <c r="B1255" s="17"/>
      <c r="C1255" s="17"/>
      <c r="D1255" s="17"/>
      <c r="E1255" s="17"/>
      <c r="F1255" s="17"/>
      <c r="G1255" s="17"/>
      <c r="I1255" s="8" t="s">
        <v>40</v>
      </c>
      <c r="J1255" s="8"/>
      <c r="K1255" s="8"/>
      <c r="L1255" s="8"/>
      <c r="M1255" s="8"/>
      <c r="N1255" s="8"/>
      <c r="O1255" s="8"/>
      <c r="P1255" s="8"/>
      <c r="S1255" s="4" t="str">
        <f>""</f>
        <v/>
      </c>
      <c r="T1255" s="4" t="str">
        <f>""</f>
        <v/>
      </c>
      <c r="U1255" s="4" t="str">
        <f>""</f>
        <v/>
      </c>
      <c r="V1255" s="4" t="str">
        <f>""</f>
        <v/>
      </c>
      <c r="W1255" s="4" t="str">
        <f>""</f>
        <v/>
      </c>
      <c r="X1255" s="4" t="str">
        <f>""</f>
        <v/>
      </c>
      <c r="Y1255" s="4" t="str">
        <f>""</f>
        <v/>
      </c>
      <c r="Z1255" s="4" t="str">
        <f>""</f>
        <v/>
      </c>
      <c r="AA1255" s="4" t="str">
        <f>""</f>
        <v/>
      </c>
      <c r="AB1255" s="4" t="str">
        <f>""</f>
        <v/>
      </c>
      <c r="AC1255" s="4" t="str">
        <f>""</f>
        <v/>
      </c>
      <c r="AD1255" s="4" t="str">
        <f>""</f>
        <v/>
      </c>
      <c r="AE1255" s="4" t="str">
        <f>""</f>
        <v/>
      </c>
      <c r="AF1255" s="4" t="str">
        <f>""</f>
        <v/>
      </c>
      <c r="AG1255" s="4" t="str">
        <f>""</f>
        <v/>
      </c>
      <c r="AH1255" s="4" t="str">
        <f>""</f>
        <v/>
      </c>
      <c r="AI1255" s="4" t="str">
        <f>""</f>
        <v/>
      </c>
      <c r="AJ1255" s="4" t="str">
        <f>""</f>
        <v/>
      </c>
      <c r="AK1255" s="4" t="str">
        <f>""</f>
        <v/>
      </c>
      <c r="AL1255" s="4" t="str">
        <f>""</f>
        <v/>
      </c>
      <c r="AM1255" s="4" t="str">
        <f>""</f>
        <v/>
      </c>
      <c r="AN1255" s="4" t="str">
        <f>""</f>
        <v/>
      </c>
      <c r="AO1255" s="4" t="str">
        <f>""</f>
        <v/>
      </c>
      <c r="AP1255" s="4" t="str">
        <f>""</f>
        <v/>
      </c>
      <c r="AQ1255" s="4" t="str">
        <f>""</f>
        <v/>
      </c>
      <c r="AR1255" s="4" t="str">
        <f>""</f>
        <v/>
      </c>
      <c r="AS1255" s="4" t="str">
        <f>""</f>
        <v/>
      </c>
    </row>
    <row r="1256" spans="1:45" x14ac:dyDescent="0.25">
      <c r="A1256" s="23" t="s">
        <v>41</v>
      </c>
      <c r="B1256" s="18" t="s">
        <v>76</v>
      </c>
      <c r="C1256" s="18">
        <v>19</v>
      </c>
      <c r="D1256" s="18">
        <v>1000</v>
      </c>
      <c r="E1256" s="18" t="s">
        <v>120</v>
      </c>
      <c r="F1256" s="18">
        <v>1</v>
      </c>
      <c r="G1256" s="18" t="str">
        <f>B1256&amp;C1256&amp;D1256&amp;E1256&amp;F1256</f>
        <v>GOV191000ND1</v>
      </c>
      <c r="H1256" s="4" t="s">
        <v>7</v>
      </c>
      <c r="I1256" s="4">
        <v>1</v>
      </c>
      <c r="J1256" s="4">
        <v>0.05</v>
      </c>
      <c r="K1256" s="4">
        <v>0.05</v>
      </c>
      <c r="L1256" s="4">
        <v>1.1000000000000001</v>
      </c>
      <c r="M1256" s="4">
        <v>0</v>
      </c>
      <c r="N1256" s="4">
        <v>2.7</v>
      </c>
      <c r="O1256" s="4">
        <v>9</v>
      </c>
      <c r="P1256" s="4">
        <v>0</v>
      </c>
      <c r="Q1256" s="4" t="s">
        <v>1</v>
      </c>
      <c r="R1256" s="4" t="s">
        <v>1</v>
      </c>
      <c r="S1256" s="4" t="str">
        <f>""</f>
        <v/>
      </c>
      <c r="T1256" s="4" t="str">
        <f>""</f>
        <v/>
      </c>
      <c r="U1256" s="4" t="str">
        <f>""</f>
        <v/>
      </c>
      <c r="V1256" s="4" t="str">
        <f>""</f>
        <v/>
      </c>
      <c r="W1256" s="4" t="str">
        <f>""</f>
        <v/>
      </c>
      <c r="X1256" s="4" t="str">
        <f>""</f>
        <v/>
      </c>
      <c r="Y1256" s="4" t="str">
        <f>""</f>
        <v/>
      </c>
      <c r="Z1256" s="4" t="str">
        <f>""</f>
        <v/>
      </c>
      <c r="AA1256" s="4" t="str">
        <f>""</f>
        <v/>
      </c>
      <c r="AB1256" s="4" t="str">
        <f>""</f>
        <v/>
      </c>
      <c r="AC1256" s="4" t="str">
        <f>""</f>
        <v/>
      </c>
      <c r="AD1256" s="4" t="str">
        <f>""</f>
        <v/>
      </c>
      <c r="AE1256" s="4" t="str">
        <f>""</f>
        <v/>
      </c>
      <c r="AF1256" s="4" t="str">
        <f>""</f>
        <v/>
      </c>
      <c r="AG1256" s="4" t="str">
        <f>""</f>
        <v/>
      </c>
      <c r="AH1256" s="4" t="str">
        <f>""</f>
        <v/>
      </c>
      <c r="AI1256" s="4" t="str">
        <f>""</f>
        <v/>
      </c>
      <c r="AJ1256" s="4" t="str">
        <f>""</f>
        <v/>
      </c>
      <c r="AK1256" s="4" t="str">
        <f>""</f>
        <v/>
      </c>
      <c r="AL1256" s="4" t="str">
        <f>""</f>
        <v/>
      </c>
      <c r="AM1256" s="4" t="str">
        <f>""</f>
        <v/>
      </c>
      <c r="AN1256" s="4" t="str">
        <f>""</f>
        <v/>
      </c>
      <c r="AO1256" s="4" t="str">
        <f>""</f>
        <v/>
      </c>
      <c r="AP1256" s="4" t="str">
        <f>""</f>
        <v/>
      </c>
      <c r="AQ1256" s="4" t="str">
        <f>""</f>
        <v/>
      </c>
      <c r="AR1256" s="4" t="str">
        <f>""</f>
        <v/>
      </c>
      <c r="AS1256" s="4" t="str">
        <f>""</f>
        <v/>
      </c>
    </row>
    <row r="1257" spans="1:45" x14ac:dyDescent="0.25">
      <c r="A1257" s="15"/>
      <c r="B1257" s="16"/>
      <c r="C1257" s="16"/>
      <c r="D1257" s="16"/>
      <c r="E1257" s="16"/>
      <c r="F1257" s="16"/>
      <c r="G1257" s="16"/>
      <c r="H1257" s="14" t="s">
        <v>25</v>
      </c>
      <c r="I1257" s="7" t="s">
        <v>26</v>
      </c>
      <c r="J1257" s="7" t="s">
        <v>77</v>
      </c>
      <c r="K1257" s="7" t="s">
        <v>78</v>
      </c>
      <c r="L1257" s="7" t="s">
        <v>79</v>
      </c>
      <c r="M1257" s="7" t="s">
        <v>80</v>
      </c>
      <c r="N1257" s="7" t="s">
        <v>81</v>
      </c>
      <c r="O1257" s="7" t="s">
        <v>82</v>
      </c>
      <c r="P1257" s="7" t="s">
        <v>83</v>
      </c>
      <c r="Q1257" s="7" t="s">
        <v>84</v>
      </c>
      <c r="R1257" s="7" t="s">
        <v>85</v>
      </c>
      <c r="S1257" s="7" t="s">
        <v>86</v>
      </c>
      <c r="T1257" s="7" t="s">
        <v>87</v>
      </c>
      <c r="U1257" s="7" t="s">
        <v>88</v>
      </c>
      <c r="V1257" s="7" t="s">
        <v>89</v>
      </c>
      <c r="W1257" s="7" t="s">
        <v>90</v>
      </c>
      <c r="X1257" s="7" t="s">
        <v>91</v>
      </c>
      <c r="Y1257" s="7" t="s">
        <v>92</v>
      </c>
      <c r="Z1257" s="7" t="s">
        <v>93</v>
      </c>
      <c r="AA1257" s="7" t="s">
        <v>94</v>
      </c>
      <c r="AB1257" s="7" t="s">
        <v>95</v>
      </c>
      <c r="AC1257" s="7" t="s">
        <v>96</v>
      </c>
      <c r="AD1257" s="7" t="s">
        <v>97</v>
      </c>
      <c r="AE1257" s="7" t="s">
        <v>98</v>
      </c>
      <c r="AF1257" s="7" t="s">
        <v>99</v>
      </c>
      <c r="AI1257" s="4" t="str">
        <f>""</f>
        <v/>
      </c>
      <c r="AJ1257" s="4" t="str">
        <f>""</f>
        <v/>
      </c>
      <c r="AK1257" s="4" t="str">
        <f>""</f>
        <v/>
      </c>
      <c r="AL1257" s="4" t="str">
        <f>""</f>
        <v/>
      </c>
      <c r="AM1257" s="4" t="str">
        <f>""</f>
        <v/>
      </c>
      <c r="AN1257" s="4" t="str">
        <f>""</f>
        <v/>
      </c>
      <c r="AO1257" s="4" t="str">
        <f>""</f>
        <v/>
      </c>
      <c r="AP1257" s="4" t="str">
        <f>""</f>
        <v/>
      </c>
      <c r="AQ1257" s="4" t="str">
        <f>""</f>
        <v/>
      </c>
      <c r="AR1257" s="4" t="str">
        <f>""</f>
        <v/>
      </c>
      <c r="AS1257" s="4" t="str">
        <f>""</f>
        <v/>
      </c>
    </row>
    <row r="1258" spans="1:45" x14ac:dyDescent="0.25">
      <c r="A1258" s="15"/>
      <c r="B1258" s="17"/>
      <c r="C1258" s="17"/>
      <c r="D1258" s="17"/>
      <c r="E1258" s="17"/>
      <c r="F1258" s="17"/>
      <c r="G1258" s="17"/>
      <c r="I1258" s="8" t="s">
        <v>39</v>
      </c>
      <c r="J1258" s="8"/>
      <c r="K1258" s="8"/>
      <c r="L1258" s="8"/>
      <c r="M1258" s="8"/>
      <c r="N1258" s="8"/>
      <c r="O1258" s="8"/>
      <c r="P1258" s="8">
        <v>15</v>
      </c>
      <c r="Q1258" s="8">
        <v>15</v>
      </c>
      <c r="R1258" s="8"/>
      <c r="S1258" s="8">
        <v>15</v>
      </c>
      <c r="T1258" s="8">
        <v>15</v>
      </c>
      <c r="U1258" s="8"/>
      <c r="V1258" s="8"/>
      <c r="W1258" s="8"/>
      <c r="X1258" s="8">
        <v>2</v>
      </c>
      <c r="Y1258" s="8">
        <v>2</v>
      </c>
      <c r="Z1258" s="8"/>
      <c r="AA1258" s="8">
        <v>2</v>
      </c>
      <c r="AB1258" s="8">
        <v>2</v>
      </c>
      <c r="AC1258" s="8">
        <v>2</v>
      </c>
      <c r="AD1258" s="8">
        <v>2</v>
      </c>
      <c r="AE1258" s="8">
        <v>0.99</v>
      </c>
      <c r="AF1258" s="8">
        <v>0</v>
      </c>
      <c r="AI1258" s="4" t="str">
        <f>""</f>
        <v/>
      </c>
      <c r="AJ1258" s="4" t="str">
        <f>""</f>
        <v/>
      </c>
      <c r="AK1258" s="4" t="str">
        <f>""</f>
        <v/>
      </c>
      <c r="AL1258" s="4" t="str">
        <f>""</f>
        <v/>
      </c>
      <c r="AM1258" s="4" t="str">
        <f>""</f>
        <v/>
      </c>
      <c r="AN1258" s="4" t="str">
        <f>""</f>
        <v/>
      </c>
      <c r="AO1258" s="4" t="str">
        <f>""</f>
        <v/>
      </c>
      <c r="AP1258" s="4" t="str">
        <f>""</f>
        <v/>
      </c>
      <c r="AQ1258" s="4" t="str">
        <f>""</f>
        <v/>
      </c>
      <c r="AR1258" s="4" t="str">
        <f>""</f>
        <v/>
      </c>
      <c r="AS1258" s="4" t="str">
        <f>""</f>
        <v/>
      </c>
    </row>
    <row r="1259" spans="1:45" x14ac:dyDescent="0.25">
      <c r="A1259" s="15"/>
      <c r="B1259" s="17"/>
      <c r="C1259" s="17"/>
      <c r="D1259" s="17"/>
      <c r="E1259" s="17"/>
      <c r="F1259" s="17"/>
      <c r="G1259" s="17"/>
      <c r="I1259" s="8" t="s">
        <v>40</v>
      </c>
      <c r="J1259" s="8"/>
      <c r="K1259" s="8"/>
      <c r="L1259" s="8"/>
      <c r="M1259" s="8"/>
      <c r="N1259" s="8"/>
      <c r="O1259" s="8"/>
      <c r="P1259" s="8">
        <v>1.5</v>
      </c>
      <c r="Q1259" s="8">
        <v>1.5</v>
      </c>
      <c r="R1259" s="8">
        <f>2*$K$2</f>
        <v>0.02</v>
      </c>
      <c r="S1259" s="8">
        <v>1.5</v>
      </c>
      <c r="T1259" s="8">
        <v>1.5</v>
      </c>
      <c r="U1259" s="8">
        <f>2*$K$2</f>
        <v>0.02</v>
      </c>
      <c r="V1259" s="8"/>
      <c r="W1259" s="8"/>
      <c r="X1259" s="8">
        <f t="shared" ref="X1259:Y1259" si="152">2*$K$2</f>
        <v>0.02</v>
      </c>
      <c r="Y1259" s="8">
        <f t="shared" si="152"/>
        <v>0.02</v>
      </c>
      <c r="Z1259" s="8"/>
      <c r="AA1259" s="8">
        <f t="shared" ref="AA1259:AD1259" si="153">2*$K$2</f>
        <v>0.02</v>
      </c>
      <c r="AB1259" s="8">
        <f t="shared" si="153"/>
        <v>0.02</v>
      </c>
      <c r="AC1259" s="8">
        <f t="shared" si="153"/>
        <v>0.02</v>
      </c>
      <c r="AD1259" s="8">
        <f t="shared" si="153"/>
        <v>0.02</v>
      </c>
      <c r="AE1259" s="8">
        <v>0</v>
      </c>
      <c r="AF1259" s="8">
        <v>-0.3</v>
      </c>
      <c r="AI1259" s="4" t="str">
        <f>""</f>
        <v/>
      </c>
      <c r="AJ1259" s="4" t="str">
        <f>""</f>
        <v/>
      </c>
      <c r="AK1259" s="4" t="str">
        <f>""</f>
        <v/>
      </c>
      <c r="AL1259" s="4" t="str">
        <f>""</f>
        <v/>
      </c>
      <c r="AM1259" s="4" t="str">
        <f>""</f>
        <v/>
      </c>
      <c r="AN1259" s="4" t="str">
        <f>""</f>
        <v/>
      </c>
      <c r="AO1259" s="4" t="str">
        <f>""</f>
        <v/>
      </c>
      <c r="AP1259" s="4" t="str">
        <f>""</f>
        <v/>
      </c>
      <c r="AQ1259" s="4" t="str">
        <f>""</f>
        <v/>
      </c>
      <c r="AR1259" s="4" t="str">
        <f>""</f>
        <v/>
      </c>
      <c r="AS1259" s="4" t="str">
        <f>""</f>
        <v/>
      </c>
    </row>
    <row r="1260" spans="1:45" x14ac:dyDescent="0.25">
      <c r="A1260" s="24" t="s">
        <v>41</v>
      </c>
      <c r="B1260" s="18" t="s">
        <v>100</v>
      </c>
      <c r="C1260" s="18">
        <v>19</v>
      </c>
      <c r="D1260" s="18">
        <v>1000</v>
      </c>
      <c r="E1260" s="18" t="s">
        <v>120</v>
      </c>
      <c r="F1260" s="18">
        <v>1</v>
      </c>
      <c r="G1260" s="18" t="str">
        <f>B1260&amp;C1260&amp;D1260&amp;E1260&amp;F1260</f>
        <v>PSS191000ND1</v>
      </c>
      <c r="H1260" s="4" t="s">
        <v>9</v>
      </c>
      <c r="I1260" s="4">
        <v>1</v>
      </c>
      <c r="J1260" s="4">
        <v>1</v>
      </c>
      <c r="K1260" s="4">
        <v>0</v>
      </c>
      <c r="L1260" s="4">
        <v>3</v>
      </c>
      <c r="M1260" s="4">
        <v>0</v>
      </c>
      <c r="N1260" s="4">
        <v>5</v>
      </c>
      <c r="O1260" s="4">
        <v>1</v>
      </c>
      <c r="P1260" s="4">
        <v>2.5</v>
      </c>
      <c r="Q1260" s="4">
        <v>2.5</v>
      </c>
      <c r="R1260" s="4">
        <v>0</v>
      </c>
      <c r="S1260" s="4">
        <v>2.5</v>
      </c>
      <c r="T1260" s="4">
        <v>0</v>
      </c>
      <c r="U1260" s="4">
        <v>2.5</v>
      </c>
      <c r="V1260" s="4">
        <v>0.39</v>
      </c>
      <c r="W1260" s="4">
        <v>1</v>
      </c>
      <c r="X1260" s="4">
        <v>0</v>
      </c>
      <c r="Y1260" s="4">
        <v>0.1</v>
      </c>
      <c r="Z1260" s="4">
        <v>6.5</v>
      </c>
      <c r="AA1260" s="4">
        <v>0.44</v>
      </c>
      <c r="AB1260" s="4">
        <v>0.08</v>
      </c>
      <c r="AC1260" s="4">
        <v>0.2</v>
      </c>
      <c r="AD1260" s="4">
        <v>0.98</v>
      </c>
      <c r="AE1260" s="4">
        <v>0.1</v>
      </c>
      <c r="AF1260" s="4">
        <v>-0.1</v>
      </c>
      <c r="AG1260" s="4" t="s">
        <v>1</v>
      </c>
      <c r="AH1260" s="4" t="s">
        <v>1</v>
      </c>
      <c r="AI1260" s="4" t="str">
        <f>""</f>
        <v/>
      </c>
      <c r="AJ1260" s="4" t="str">
        <f>""</f>
        <v/>
      </c>
      <c r="AK1260" s="4" t="str">
        <f>""</f>
        <v/>
      </c>
      <c r="AL1260" s="4" t="str">
        <f>""</f>
        <v/>
      </c>
      <c r="AM1260" s="4" t="str">
        <f>""</f>
        <v/>
      </c>
      <c r="AN1260" s="4" t="str">
        <f>""</f>
        <v/>
      </c>
      <c r="AO1260" s="4" t="str">
        <f>""</f>
        <v/>
      </c>
      <c r="AP1260" s="4" t="str">
        <f>""</f>
        <v/>
      </c>
      <c r="AQ1260" s="4" t="str">
        <f>""</f>
        <v/>
      </c>
      <c r="AR1260" s="4" t="str">
        <f>""</f>
        <v/>
      </c>
      <c r="AS1260" s="4" t="str">
        <f>""</f>
        <v/>
      </c>
    </row>
    <row r="1261" spans="1:45" x14ac:dyDescent="0.25">
      <c r="AC1261" s="4" t="str">
        <f>""</f>
        <v/>
      </c>
      <c r="AD1261" s="4" t="str">
        <f>""</f>
        <v/>
      </c>
      <c r="AE1261" s="4" t="str">
        <f>""</f>
        <v/>
      </c>
      <c r="AF1261" s="4" t="str">
        <f>""</f>
        <v/>
      </c>
      <c r="AG1261" s="4" t="str">
        <f>""</f>
        <v/>
      </c>
      <c r="AH1261" s="4" t="str">
        <f>""</f>
        <v/>
      </c>
      <c r="AI1261" s="4" t="str">
        <f>""</f>
        <v/>
      </c>
      <c r="AJ1261" s="4" t="str">
        <f>""</f>
        <v/>
      </c>
      <c r="AK1261" s="4" t="str">
        <f>""</f>
        <v/>
      </c>
      <c r="AL1261" s="4" t="str">
        <f>""</f>
        <v/>
      </c>
      <c r="AM1261" s="4" t="str">
        <f>""</f>
        <v/>
      </c>
      <c r="AN1261" s="4" t="str">
        <f>""</f>
        <v/>
      </c>
      <c r="AO1261" s="4" t="str">
        <f>""</f>
        <v/>
      </c>
      <c r="AP1261" s="4" t="str">
        <f>""</f>
        <v/>
      </c>
      <c r="AQ1261" s="4" t="str">
        <f>""</f>
        <v/>
      </c>
      <c r="AR1261" s="4" t="str">
        <f>""</f>
        <v/>
      </c>
      <c r="AS1261" s="4" t="str">
        <f>""</f>
        <v/>
      </c>
    </row>
    <row r="1262" spans="1:45" x14ac:dyDescent="0.25">
      <c r="A1262" s="27" t="s">
        <v>201</v>
      </c>
      <c r="B1262" s="9"/>
      <c r="C1262" s="9"/>
      <c r="D1262" s="9"/>
      <c r="E1262" s="9"/>
      <c r="F1262" s="9"/>
      <c r="G1262" s="16"/>
      <c r="H1262" s="14" t="s">
        <v>25</v>
      </c>
      <c r="I1262" s="7" t="s">
        <v>26</v>
      </c>
      <c r="J1262" s="7" t="s">
        <v>103</v>
      </c>
      <c r="K1262" s="7" t="s">
        <v>104</v>
      </c>
      <c r="L1262" s="7" t="s">
        <v>105</v>
      </c>
      <c r="M1262" s="7" t="s">
        <v>106</v>
      </c>
      <c r="N1262" s="7" t="s">
        <v>107</v>
      </c>
      <c r="O1262" s="7" t="s">
        <v>108</v>
      </c>
      <c r="P1262" s="7" t="s">
        <v>109</v>
      </c>
      <c r="Q1262" s="7" t="s">
        <v>110</v>
      </c>
      <c r="R1262" s="7" t="s">
        <v>111</v>
      </c>
      <c r="S1262" s="7" t="s">
        <v>112</v>
      </c>
      <c r="T1262" s="7" t="s">
        <v>113</v>
      </c>
      <c r="U1262" s="7" t="s">
        <v>114</v>
      </c>
      <c r="V1262" s="7" t="s">
        <v>115</v>
      </c>
      <c r="W1262" s="7" t="s">
        <v>116</v>
      </c>
      <c r="X1262" s="7" t="s">
        <v>117</v>
      </c>
      <c r="Y1262" s="7" t="s">
        <v>118</v>
      </c>
      <c r="Z1262" s="7" t="s">
        <v>119</v>
      </c>
      <c r="AC1262" s="4" t="str">
        <f>""</f>
        <v/>
      </c>
      <c r="AD1262" s="4" t="str">
        <f>""</f>
        <v/>
      </c>
      <c r="AE1262" s="4" t="str">
        <f>""</f>
        <v/>
      </c>
      <c r="AF1262" s="4" t="str">
        <f>""</f>
        <v/>
      </c>
      <c r="AG1262" s="4" t="str">
        <f>""</f>
        <v/>
      </c>
      <c r="AH1262" s="4" t="str">
        <f>""</f>
        <v/>
      </c>
      <c r="AI1262" s="4" t="str">
        <f>""</f>
        <v/>
      </c>
      <c r="AJ1262" s="4" t="str">
        <f>""</f>
        <v/>
      </c>
      <c r="AK1262" s="4" t="str">
        <f>""</f>
        <v/>
      </c>
      <c r="AL1262" s="4" t="str">
        <f>""</f>
        <v/>
      </c>
      <c r="AM1262" s="4" t="str">
        <f>""</f>
        <v/>
      </c>
      <c r="AN1262" s="4" t="str">
        <f>""</f>
        <v/>
      </c>
      <c r="AO1262" s="4" t="str">
        <f>""</f>
        <v/>
      </c>
      <c r="AP1262" s="4" t="str">
        <f>""</f>
        <v/>
      </c>
      <c r="AQ1262" s="4" t="str">
        <f>""</f>
        <v/>
      </c>
      <c r="AR1262" s="4" t="str">
        <f>""</f>
        <v/>
      </c>
      <c r="AS1262" s="4" t="str">
        <f>""</f>
        <v/>
      </c>
    </row>
    <row r="1263" spans="1:45" x14ac:dyDescent="0.25">
      <c r="A1263" s="25"/>
      <c r="B1263" s="10"/>
      <c r="C1263" s="10"/>
      <c r="D1263" s="10"/>
      <c r="E1263" s="10"/>
      <c r="F1263" s="10"/>
      <c r="G1263" s="17"/>
      <c r="I1263" s="8" t="s">
        <v>39</v>
      </c>
      <c r="J1263" s="8">
        <v>0.5</v>
      </c>
      <c r="K1263" s="8">
        <v>75</v>
      </c>
      <c r="L1263" s="8">
        <v>75</v>
      </c>
      <c r="M1263" s="8">
        <v>10</v>
      </c>
      <c r="N1263" s="8">
        <v>0</v>
      </c>
      <c r="O1263" s="8">
        <v>1</v>
      </c>
      <c r="P1263" s="8">
        <v>1.2</v>
      </c>
      <c r="Q1263" s="8">
        <v>18</v>
      </c>
      <c r="R1263" s="8">
        <v>118</v>
      </c>
      <c r="S1263" s="8">
        <v>0</v>
      </c>
      <c r="T1263" s="8">
        <v>1.1000000000000001</v>
      </c>
      <c r="U1263" s="8">
        <v>10</v>
      </c>
      <c r="V1263" s="8">
        <v>1.1000000000000001</v>
      </c>
      <c r="W1263" s="8">
        <v>20</v>
      </c>
      <c r="X1263" s="8">
        <v>1</v>
      </c>
      <c r="Y1263" s="8">
        <v>0.5</v>
      </c>
      <c r="Z1263" s="8">
        <v>90</v>
      </c>
      <c r="AC1263" s="4" t="str">
        <f>""</f>
        <v/>
      </c>
      <c r="AD1263" s="4" t="str">
        <f>""</f>
        <v/>
      </c>
      <c r="AE1263" s="4" t="str">
        <f>""</f>
        <v/>
      </c>
      <c r="AF1263" s="4" t="str">
        <f>""</f>
        <v/>
      </c>
      <c r="AG1263" s="4" t="str">
        <f>""</f>
        <v/>
      </c>
      <c r="AH1263" s="4" t="str">
        <f>""</f>
        <v/>
      </c>
      <c r="AI1263" s="4" t="str">
        <f>""</f>
        <v/>
      </c>
      <c r="AJ1263" s="4" t="str">
        <f>""</f>
        <v/>
      </c>
      <c r="AK1263" s="4" t="str">
        <f>""</f>
        <v/>
      </c>
      <c r="AL1263" s="4" t="str">
        <f>""</f>
        <v/>
      </c>
      <c r="AM1263" s="4" t="str">
        <f>""</f>
        <v/>
      </c>
      <c r="AN1263" s="4" t="str">
        <f>""</f>
        <v/>
      </c>
      <c r="AO1263" s="4" t="str">
        <f>""</f>
        <v/>
      </c>
      <c r="AP1263" s="4" t="str">
        <f>""</f>
        <v/>
      </c>
      <c r="AQ1263" s="4" t="str">
        <f>""</f>
        <v/>
      </c>
      <c r="AR1263" s="4" t="str">
        <f>""</f>
        <v/>
      </c>
      <c r="AS1263" s="4" t="str">
        <f>""</f>
        <v/>
      </c>
    </row>
    <row r="1264" spans="1:45" x14ac:dyDescent="0.25">
      <c r="A1264" s="25"/>
      <c r="B1264" s="10"/>
      <c r="C1264" s="10"/>
      <c r="D1264" s="10"/>
      <c r="E1264" s="10"/>
      <c r="F1264" s="10"/>
      <c r="G1264" s="17"/>
      <c r="I1264" s="9" t="s">
        <v>40</v>
      </c>
      <c r="J1264" s="8">
        <v>0</v>
      </c>
      <c r="K1264" s="8">
        <v>0</v>
      </c>
      <c r="L1264" s="8">
        <v>0</v>
      </c>
      <c r="M1264" s="8">
        <v>0.8</v>
      </c>
      <c r="N1264" s="8">
        <v>-6</v>
      </c>
      <c r="O1264" s="8">
        <v>0</v>
      </c>
      <c r="P1264" s="8">
        <v>0</v>
      </c>
      <c r="Q1264" s="8">
        <v>0</v>
      </c>
      <c r="R1264" s="8">
        <v>0.8</v>
      </c>
      <c r="S1264" s="8">
        <v>-118</v>
      </c>
      <c r="T1264" s="8">
        <v>0</v>
      </c>
      <c r="U1264" s="8">
        <v>1</v>
      </c>
      <c r="V1264" s="8">
        <v>0</v>
      </c>
      <c r="W1264" s="8">
        <v>1</v>
      </c>
      <c r="X1264" s="8">
        <v>0</v>
      </c>
      <c r="Y1264" s="8">
        <v>0</v>
      </c>
      <c r="Z1264" s="8">
        <v>-90</v>
      </c>
      <c r="AC1264" s="4" t="str">
        <f>""</f>
        <v/>
      </c>
      <c r="AD1264" s="4" t="str">
        <f>""</f>
        <v/>
      </c>
      <c r="AE1264" s="4" t="str">
        <f>""</f>
        <v/>
      </c>
      <c r="AF1264" s="4" t="str">
        <f>""</f>
        <v/>
      </c>
      <c r="AG1264" s="4" t="str">
        <f>""</f>
        <v/>
      </c>
      <c r="AH1264" s="4" t="str">
        <f>""</f>
        <v/>
      </c>
      <c r="AI1264" s="4" t="str">
        <f>""</f>
        <v/>
      </c>
      <c r="AJ1264" s="4" t="str">
        <f>""</f>
        <v/>
      </c>
      <c r="AK1264" s="4" t="str">
        <f>""</f>
        <v/>
      </c>
      <c r="AL1264" s="4" t="str">
        <f>""</f>
        <v/>
      </c>
      <c r="AM1264" s="4" t="str">
        <f>""</f>
        <v/>
      </c>
      <c r="AN1264" s="4" t="str">
        <f>""</f>
        <v/>
      </c>
      <c r="AO1264" s="4" t="str">
        <f>""</f>
        <v/>
      </c>
      <c r="AP1264" s="4" t="str">
        <f>""</f>
        <v/>
      </c>
      <c r="AQ1264" s="4" t="str">
        <f>""</f>
        <v/>
      </c>
      <c r="AR1264" s="4" t="str">
        <f>""</f>
        <v/>
      </c>
      <c r="AS1264" s="4" t="str">
        <f>""</f>
        <v/>
      </c>
    </row>
    <row r="1265" spans="1:45" x14ac:dyDescent="0.25">
      <c r="A1265" s="22" t="s">
        <v>41</v>
      </c>
      <c r="B1265" s="18" t="s">
        <v>42</v>
      </c>
      <c r="C1265" s="18">
        <v>15</v>
      </c>
      <c r="D1265" s="18">
        <v>250</v>
      </c>
      <c r="E1265" s="18" t="s">
        <v>120</v>
      </c>
      <c r="F1265" s="18">
        <v>1</v>
      </c>
      <c r="G1265" s="18" t="str">
        <f>B1265&amp;C1265&amp;D1265&amp;E1265&amp;F1265</f>
        <v>AVR15250ND1</v>
      </c>
      <c r="H1265" s="4" t="s">
        <v>3</v>
      </c>
      <c r="I1265" s="4">
        <v>1</v>
      </c>
      <c r="J1265" s="4">
        <v>0</v>
      </c>
      <c r="K1265" s="4">
        <v>10.75</v>
      </c>
      <c r="L1265" s="4">
        <v>10.75</v>
      </c>
      <c r="M1265" s="4">
        <v>5</v>
      </c>
      <c r="N1265" s="4">
        <v>-0.87</v>
      </c>
      <c r="O1265" s="4">
        <v>0</v>
      </c>
      <c r="P1265" s="4">
        <v>1</v>
      </c>
      <c r="Q1265" s="4">
        <v>0</v>
      </c>
      <c r="R1265" s="4">
        <v>99</v>
      </c>
      <c r="S1265" s="4">
        <v>-99</v>
      </c>
      <c r="T1265" s="4">
        <v>0</v>
      </c>
      <c r="U1265" s="4">
        <v>9.3000000000000007</v>
      </c>
      <c r="V1265" s="4">
        <v>0</v>
      </c>
      <c r="W1265" s="4">
        <v>11.63</v>
      </c>
      <c r="X1265" s="4">
        <v>0.113</v>
      </c>
      <c r="Y1265" s="4">
        <v>0.124</v>
      </c>
      <c r="Z1265" s="4">
        <v>0</v>
      </c>
      <c r="AA1265" s="4" t="s">
        <v>1</v>
      </c>
      <c r="AB1265" s="4" t="s">
        <v>1</v>
      </c>
      <c r="AC1265" s="4" t="str">
        <f>""</f>
        <v/>
      </c>
      <c r="AD1265" s="4" t="str">
        <f>""</f>
        <v/>
      </c>
      <c r="AE1265" s="4" t="str">
        <f>""</f>
        <v/>
      </c>
      <c r="AF1265" s="4" t="str">
        <f>""</f>
        <v/>
      </c>
      <c r="AG1265" s="4" t="str">
        <f>""</f>
        <v/>
      </c>
      <c r="AH1265" s="4" t="str">
        <f>""</f>
        <v/>
      </c>
      <c r="AI1265" s="4" t="str">
        <f>""</f>
        <v/>
      </c>
      <c r="AJ1265" s="4" t="str">
        <f>""</f>
        <v/>
      </c>
      <c r="AK1265" s="4" t="str">
        <f>""</f>
        <v/>
      </c>
      <c r="AL1265" s="4" t="str">
        <f>""</f>
        <v/>
      </c>
      <c r="AM1265" s="4" t="str">
        <f>""</f>
        <v/>
      </c>
      <c r="AN1265" s="4" t="str">
        <f>""</f>
        <v/>
      </c>
      <c r="AO1265" s="4" t="str">
        <f>""</f>
        <v/>
      </c>
      <c r="AP1265" s="4" t="str">
        <f>""</f>
        <v/>
      </c>
      <c r="AQ1265" s="4" t="str">
        <f>""</f>
        <v/>
      </c>
      <c r="AR1265" s="4" t="str">
        <f>""</f>
        <v/>
      </c>
      <c r="AS1265" s="4" t="str">
        <f>""</f>
        <v/>
      </c>
    </row>
    <row r="1266" spans="1:45" x14ac:dyDescent="0.25">
      <c r="A1266" s="15"/>
      <c r="B1266" s="16"/>
      <c r="C1266" s="16"/>
      <c r="D1266" s="16"/>
      <c r="E1266" s="16"/>
      <c r="F1266" s="16"/>
      <c r="G1266" s="16"/>
      <c r="H1266" s="30" t="s">
        <v>25</v>
      </c>
      <c r="I1266" s="31" t="s">
        <v>26</v>
      </c>
      <c r="J1266" s="7" t="s">
        <v>44</v>
      </c>
      <c r="K1266" s="7" t="s">
        <v>45</v>
      </c>
      <c r="L1266" s="7" t="s">
        <v>46</v>
      </c>
      <c r="M1266" s="7" t="s">
        <v>46</v>
      </c>
      <c r="N1266" s="7" t="s">
        <v>47</v>
      </c>
      <c r="O1266" s="7" t="s">
        <v>48</v>
      </c>
      <c r="P1266" s="7" t="s">
        <v>49</v>
      </c>
      <c r="Q1266" s="7" t="s">
        <v>50</v>
      </c>
      <c r="R1266" s="7" t="s">
        <v>51</v>
      </c>
      <c r="S1266" s="7" t="s">
        <v>121</v>
      </c>
      <c r="T1266" s="7" t="s">
        <v>52</v>
      </c>
      <c r="U1266" s="7" t="s">
        <v>53</v>
      </c>
      <c r="V1266" s="7" t="s">
        <v>54</v>
      </c>
      <c r="W1266" s="7" t="s">
        <v>55</v>
      </c>
      <c r="Z1266" s="4" t="str">
        <f>""</f>
        <v/>
      </c>
      <c r="AA1266" s="4" t="str">
        <f>""</f>
        <v/>
      </c>
      <c r="AB1266" s="4" t="str">
        <f>""</f>
        <v/>
      </c>
      <c r="AC1266" s="4" t="str">
        <f>""</f>
        <v/>
      </c>
      <c r="AD1266" s="4" t="str">
        <f>""</f>
        <v/>
      </c>
      <c r="AE1266" s="4" t="str">
        <f>""</f>
        <v/>
      </c>
      <c r="AF1266" s="4" t="str">
        <f>""</f>
        <v/>
      </c>
      <c r="AG1266" s="4" t="str">
        <f>""</f>
        <v/>
      </c>
      <c r="AH1266" s="4" t="str">
        <f>""</f>
        <v/>
      </c>
      <c r="AI1266" s="4" t="str">
        <f>""</f>
        <v/>
      </c>
      <c r="AJ1266" s="4" t="str">
        <f>""</f>
        <v/>
      </c>
      <c r="AK1266" s="4" t="str">
        <f>""</f>
        <v/>
      </c>
      <c r="AL1266" s="4" t="str">
        <f>""</f>
        <v/>
      </c>
      <c r="AM1266" s="4" t="str">
        <f>""</f>
        <v/>
      </c>
      <c r="AN1266" s="4" t="str">
        <f>""</f>
        <v/>
      </c>
      <c r="AO1266" s="4" t="str">
        <f>""</f>
        <v/>
      </c>
      <c r="AP1266" s="4" t="str">
        <f>""</f>
        <v/>
      </c>
      <c r="AQ1266" s="4" t="str">
        <f>""</f>
        <v/>
      </c>
      <c r="AR1266" s="4" t="str">
        <f>""</f>
        <v/>
      </c>
      <c r="AS1266" s="4" t="str">
        <f>""</f>
        <v/>
      </c>
    </row>
    <row r="1267" spans="1:45" x14ac:dyDescent="0.25">
      <c r="A1267" s="15"/>
      <c r="B1267" s="17"/>
      <c r="C1267" s="17"/>
      <c r="D1267" s="17"/>
      <c r="E1267" s="17"/>
      <c r="F1267" s="17"/>
      <c r="G1267" s="17"/>
      <c r="I1267" s="8" t="s">
        <v>39</v>
      </c>
      <c r="J1267" s="8">
        <v>10</v>
      </c>
      <c r="K1267" s="8">
        <v>0.2</v>
      </c>
      <c r="L1267" s="8">
        <v>0.2</v>
      </c>
      <c r="M1267" s="8">
        <v>0.2</v>
      </c>
      <c r="N1267" s="8">
        <v>10</v>
      </c>
      <c r="O1267" s="8">
        <v>3</v>
      </c>
      <c r="P1267" s="8">
        <v>2.5</v>
      </c>
      <c r="Q1267" s="8"/>
      <c r="R1267" s="8"/>
      <c r="S1267" s="8"/>
      <c r="T1267" s="8"/>
      <c r="U1267" s="8"/>
      <c r="V1267" s="8"/>
      <c r="W1267" s="8"/>
      <c r="Z1267" s="4" t="str">
        <f>""</f>
        <v/>
      </c>
      <c r="AA1267" s="4" t="str">
        <f>""</f>
        <v/>
      </c>
      <c r="AB1267" s="4" t="str">
        <f>""</f>
        <v/>
      </c>
      <c r="AC1267" s="4" t="str">
        <f>""</f>
        <v/>
      </c>
      <c r="AD1267" s="4" t="str">
        <f>""</f>
        <v/>
      </c>
      <c r="AE1267" s="4" t="str">
        <f>""</f>
        <v/>
      </c>
      <c r="AF1267" s="4" t="str">
        <f>""</f>
        <v/>
      </c>
      <c r="AG1267" s="4" t="str">
        <f>""</f>
        <v/>
      </c>
      <c r="AH1267" s="4" t="str">
        <f>""</f>
        <v/>
      </c>
      <c r="AI1267" s="4" t="str">
        <f>""</f>
        <v/>
      </c>
      <c r="AJ1267" s="4" t="str">
        <f>""</f>
        <v/>
      </c>
      <c r="AK1267" s="4" t="str">
        <f>""</f>
        <v/>
      </c>
      <c r="AL1267" s="4" t="str">
        <f>""</f>
        <v/>
      </c>
      <c r="AM1267" s="4" t="str">
        <f>""</f>
        <v/>
      </c>
      <c r="AN1267" s="4" t="str">
        <f>""</f>
        <v/>
      </c>
      <c r="AO1267" s="4" t="str">
        <f>""</f>
        <v/>
      </c>
      <c r="AP1267" s="4" t="str">
        <f>""</f>
        <v/>
      </c>
      <c r="AQ1267" s="4" t="str">
        <f>""</f>
        <v/>
      </c>
      <c r="AR1267" s="4" t="str">
        <f>""</f>
        <v/>
      </c>
      <c r="AS1267" s="4" t="str">
        <f>""</f>
        <v/>
      </c>
    </row>
    <row r="1268" spans="1:45" x14ac:dyDescent="0.25">
      <c r="A1268" s="15"/>
      <c r="B1268" s="17"/>
      <c r="C1268" s="17"/>
      <c r="D1268" s="17"/>
      <c r="E1268" s="17"/>
      <c r="F1268" s="17"/>
      <c r="G1268" s="17"/>
      <c r="I1268" s="8" t="s">
        <v>40</v>
      </c>
      <c r="J1268" s="8">
        <v>1</v>
      </c>
      <c r="K1268" s="8">
        <f>4*$K$2</f>
        <v>0.04</v>
      </c>
      <c r="L1268" s="8">
        <f>4*$K$2</f>
        <v>0.04</v>
      </c>
      <c r="M1268" s="8">
        <f>4*$K$2</f>
        <v>0.04</v>
      </c>
      <c r="N1268" s="8">
        <v>1</v>
      </c>
      <c r="O1268" s="8">
        <v>0</v>
      </c>
      <c r="P1268" s="8"/>
      <c r="Q1268" s="8"/>
      <c r="R1268" s="8"/>
      <c r="S1268" s="8"/>
      <c r="T1268" s="8"/>
      <c r="U1268" s="8"/>
      <c r="V1268" s="8">
        <v>0</v>
      </c>
      <c r="W1268" s="8"/>
      <c r="Z1268" s="4" t="str">
        <f>""</f>
        <v/>
      </c>
      <c r="AA1268" s="4" t="str">
        <f>""</f>
        <v/>
      </c>
      <c r="AB1268" s="4" t="str">
        <f>""</f>
        <v/>
      </c>
      <c r="AC1268" s="4" t="str">
        <f>""</f>
        <v/>
      </c>
      <c r="AD1268" s="4" t="str">
        <f>""</f>
        <v/>
      </c>
      <c r="AE1268" s="4" t="str">
        <f>""</f>
        <v/>
      </c>
      <c r="AF1268" s="4" t="str">
        <f>""</f>
        <v/>
      </c>
      <c r="AG1268" s="4" t="str">
        <f>""</f>
        <v/>
      </c>
      <c r="AH1268" s="4" t="str">
        <f>""</f>
        <v/>
      </c>
      <c r="AI1268" s="4" t="str">
        <f>""</f>
        <v/>
      </c>
      <c r="AJ1268" s="4" t="str">
        <f>""</f>
        <v/>
      </c>
      <c r="AK1268" s="4" t="str">
        <f>""</f>
        <v/>
      </c>
      <c r="AL1268" s="4" t="str">
        <f>""</f>
        <v/>
      </c>
      <c r="AM1268" s="4" t="str">
        <f>""</f>
        <v/>
      </c>
      <c r="AN1268" s="4" t="str">
        <f>""</f>
        <v/>
      </c>
      <c r="AO1268" s="4" t="str">
        <f>""</f>
        <v/>
      </c>
      <c r="AP1268" s="4" t="str">
        <f>""</f>
        <v/>
      </c>
      <c r="AQ1268" s="4" t="str">
        <f>""</f>
        <v/>
      </c>
      <c r="AR1268" s="4" t="str">
        <f>""</f>
        <v/>
      </c>
      <c r="AS1268" s="4" t="str">
        <f>""</f>
        <v/>
      </c>
    </row>
    <row r="1269" spans="1:45" x14ac:dyDescent="0.25">
      <c r="A1269" s="23" t="s">
        <v>41</v>
      </c>
      <c r="B1269" s="18" t="s">
        <v>62</v>
      </c>
      <c r="C1269" s="18">
        <v>15</v>
      </c>
      <c r="D1269" s="18">
        <v>250</v>
      </c>
      <c r="E1269" s="18" t="s">
        <v>120</v>
      </c>
      <c r="F1269" s="18">
        <v>1</v>
      </c>
      <c r="G1269" s="18" t="str">
        <f>B1269&amp;C1269&amp;D1269&amp;E1269&amp;F1269</f>
        <v>GEN15250ND1</v>
      </c>
      <c r="H1269" s="4" t="s">
        <v>2</v>
      </c>
      <c r="I1269" s="4">
        <v>1</v>
      </c>
      <c r="J1269" s="4">
        <v>6</v>
      </c>
      <c r="K1269" s="4">
        <v>4.4999999999999998E-2</v>
      </c>
      <c r="L1269" s="4">
        <v>0.61</v>
      </c>
      <c r="M1269" s="4">
        <v>8.4000000000000005E-2</v>
      </c>
      <c r="N1269" s="4">
        <v>5.42</v>
      </c>
      <c r="O1269" s="4">
        <v>0</v>
      </c>
      <c r="P1269" s="4">
        <v>2.38</v>
      </c>
      <c r="Q1269" s="4">
        <v>2.29</v>
      </c>
      <c r="R1269" s="4">
        <v>0.32</v>
      </c>
      <c r="S1269" s="4">
        <v>0.53500000000000003</v>
      </c>
      <c r="T1269" s="4">
        <v>0.26100000000000001</v>
      </c>
      <c r="U1269" s="4">
        <v>0.112</v>
      </c>
      <c r="V1269" s="4">
        <v>7.3999999999999996E-2</v>
      </c>
      <c r="W1269" s="4">
        <v>0.49299999999999999</v>
      </c>
      <c r="X1269" s="4" t="s">
        <v>1</v>
      </c>
      <c r="Y1269" s="4" t="s">
        <v>1</v>
      </c>
      <c r="Z1269" s="4" t="str">
        <f>""</f>
        <v/>
      </c>
      <c r="AA1269" s="4" t="str">
        <f>""</f>
        <v/>
      </c>
      <c r="AB1269" s="4" t="str">
        <f>""</f>
        <v/>
      </c>
      <c r="AC1269" s="4" t="str">
        <f>""</f>
        <v/>
      </c>
      <c r="AD1269" s="4" t="str">
        <f>""</f>
        <v/>
      </c>
      <c r="AE1269" s="4" t="str">
        <f>""</f>
        <v/>
      </c>
      <c r="AF1269" s="4" t="str">
        <f>""</f>
        <v/>
      </c>
      <c r="AG1269" s="4" t="str">
        <f>""</f>
        <v/>
      </c>
      <c r="AH1269" s="4" t="str">
        <f>""</f>
        <v/>
      </c>
      <c r="AI1269" s="4" t="str">
        <f>""</f>
        <v/>
      </c>
      <c r="AJ1269" s="4" t="str">
        <f>""</f>
        <v/>
      </c>
      <c r="AK1269" s="4" t="str">
        <f>""</f>
        <v/>
      </c>
      <c r="AL1269" s="4" t="str">
        <f>""</f>
        <v/>
      </c>
      <c r="AM1269" s="4" t="str">
        <f>""</f>
        <v/>
      </c>
      <c r="AN1269" s="4" t="str">
        <f>""</f>
        <v/>
      </c>
      <c r="AO1269" s="4" t="str">
        <f>""</f>
        <v/>
      </c>
      <c r="AP1269" s="4" t="str">
        <f>""</f>
        <v/>
      </c>
      <c r="AQ1269" s="4" t="str">
        <f>""</f>
        <v/>
      </c>
      <c r="AR1269" s="4" t="str">
        <f>""</f>
        <v/>
      </c>
      <c r="AS1269" s="4" t="str">
        <f>""</f>
        <v/>
      </c>
    </row>
    <row r="1270" spans="1:45" x14ac:dyDescent="0.25">
      <c r="A1270" s="15"/>
      <c r="B1270" s="16"/>
      <c r="C1270" s="16"/>
      <c r="D1270" s="16"/>
      <c r="E1270" s="16"/>
      <c r="F1270" s="16"/>
      <c r="G1270" s="16"/>
      <c r="H1270" s="14" t="s">
        <v>25</v>
      </c>
      <c r="I1270" s="7" t="s">
        <v>26</v>
      </c>
      <c r="J1270" s="7" t="s">
        <v>64</v>
      </c>
      <c r="K1270" s="7" t="s">
        <v>94</v>
      </c>
      <c r="L1270" s="7" t="s">
        <v>122</v>
      </c>
      <c r="M1270" s="7" t="s">
        <v>123</v>
      </c>
      <c r="N1270" s="7" t="s">
        <v>95</v>
      </c>
      <c r="O1270" s="7" t="s">
        <v>96</v>
      </c>
      <c r="P1270" s="7" t="s">
        <v>124</v>
      </c>
      <c r="S1270" s="4" t="str">
        <f>""</f>
        <v/>
      </c>
      <c r="T1270" s="4" t="str">
        <f>""</f>
        <v/>
      </c>
      <c r="U1270" s="4" t="str">
        <f>""</f>
        <v/>
      </c>
      <c r="V1270" s="4" t="str">
        <f>""</f>
        <v/>
      </c>
      <c r="W1270" s="4" t="str">
        <f>""</f>
        <v/>
      </c>
      <c r="X1270" s="4" t="str">
        <f>""</f>
        <v/>
      </c>
      <c r="Y1270" s="4" t="str">
        <f>""</f>
        <v/>
      </c>
      <c r="Z1270" s="4" t="str">
        <f>""</f>
        <v/>
      </c>
      <c r="AA1270" s="4" t="str">
        <f>""</f>
        <v/>
      </c>
      <c r="AB1270" s="4" t="str">
        <f>""</f>
        <v/>
      </c>
      <c r="AC1270" s="4" t="str">
        <f>""</f>
        <v/>
      </c>
      <c r="AD1270" s="4" t="str">
        <f>""</f>
        <v/>
      </c>
      <c r="AE1270" s="4" t="str">
        <f>""</f>
        <v/>
      </c>
      <c r="AF1270" s="4" t="str">
        <f>""</f>
        <v/>
      </c>
      <c r="AG1270" s="4" t="str">
        <f>""</f>
        <v/>
      </c>
      <c r="AH1270" s="4" t="str">
        <f>""</f>
        <v/>
      </c>
      <c r="AI1270" s="4" t="str">
        <f>""</f>
        <v/>
      </c>
      <c r="AJ1270" s="4" t="str">
        <f>""</f>
        <v/>
      </c>
      <c r="AK1270" s="4" t="str">
        <f>""</f>
        <v/>
      </c>
      <c r="AL1270" s="4" t="str">
        <f>""</f>
        <v/>
      </c>
      <c r="AM1270" s="4" t="str">
        <f>""</f>
        <v/>
      </c>
      <c r="AN1270" s="4" t="str">
        <f>""</f>
        <v/>
      </c>
      <c r="AO1270" s="4" t="str">
        <f>""</f>
        <v/>
      </c>
      <c r="AP1270" s="4" t="str">
        <f>""</f>
        <v/>
      </c>
      <c r="AQ1270" s="4" t="str">
        <f>""</f>
        <v/>
      </c>
      <c r="AR1270" s="4" t="str">
        <f>""</f>
        <v/>
      </c>
      <c r="AS1270" s="4" t="str">
        <f>""</f>
        <v/>
      </c>
    </row>
    <row r="1271" spans="1:45" x14ac:dyDescent="0.25">
      <c r="A1271" s="15"/>
      <c r="B1271" s="17"/>
      <c r="C1271" s="17"/>
      <c r="D1271" s="17"/>
      <c r="E1271" s="17"/>
      <c r="F1271" s="17"/>
      <c r="G1271" s="17"/>
      <c r="I1271" s="8" t="s">
        <v>39</v>
      </c>
      <c r="J1271" s="8"/>
      <c r="K1271" s="8"/>
      <c r="L1271" s="8"/>
      <c r="M1271" s="8"/>
      <c r="N1271" s="8"/>
      <c r="O1271" s="8"/>
      <c r="P1271" s="8"/>
      <c r="S1271" s="4" t="str">
        <f>""</f>
        <v/>
      </c>
      <c r="T1271" s="4" t="str">
        <f>""</f>
        <v/>
      </c>
      <c r="U1271" s="4" t="str">
        <f>""</f>
        <v/>
      </c>
      <c r="V1271" s="4" t="str">
        <f>""</f>
        <v/>
      </c>
      <c r="W1271" s="4" t="str">
        <f>""</f>
        <v/>
      </c>
      <c r="X1271" s="4" t="str">
        <f>""</f>
        <v/>
      </c>
      <c r="Y1271" s="4" t="str">
        <f>""</f>
        <v/>
      </c>
      <c r="Z1271" s="4" t="str">
        <f>""</f>
        <v/>
      </c>
      <c r="AA1271" s="4" t="str">
        <f>""</f>
        <v/>
      </c>
      <c r="AB1271" s="4" t="str">
        <f>""</f>
        <v/>
      </c>
      <c r="AC1271" s="4" t="str">
        <f>""</f>
        <v/>
      </c>
      <c r="AD1271" s="4" t="str">
        <f>""</f>
        <v/>
      </c>
      <c r="AE1271" s="4" t="str">
        <f>""</f>
        <v/>
      </c>
      <c r="AF1271" s="4" t="str">
        <f>""</f>
        <v/>
      </c>
      <c r="AG1271" s="4" t="str">
        <f>""</f>
        <v/>
      </c>
      <c r="AH1271" s="4" t="str">
        <f>""</f>
        <v/>
      </c>
      <c r="AI1271" s="4" t="str">
        <f>""</f>
        <v/>
      </c>
      <c r="AJ1271" s="4" t="str">
        <f>""</f>
        <v/>
      </c>
      <c r="AK1271" s="4" t="str">
        <f>""</f>
        <v/>
      </c>
      <c r="AL1271" s="4" t="str">
        <f>""</f>
        <v/>
      </c>
      <c r="AM1271" s="4" t="str">
        <f>""</f>
        <v/>
      </c>
      <c r="AN1271" s="4" t="str">
        <f>""</f>
        <v/>
      </c>
      <c r="AO1271" s="4" t="str">
        <f>""</f>
        <v/>
      </c>
      <c r="AP1271" s="4" t="str">
        <f>""</f>
        <v/>
      </c>
      <c r="AQ1271" s="4" t="str">
        <f>""</f>
        <v/>
      </c>
      <c r="AR1271" s="4" t="str">
        <f>""</f>
        <v/>
      </c>
      <c r="AS1271" s="4" t="str">
        <f>""</f>
        <v/>
      </c>
    </row>
    <row r="1272" spans="1:45" x14ac:dyDescent="0.25">
      <c r="A1272" s="15"/>
      <c r="B1272" s="17"/>
      <c r="C1272" s="17"/>
      <c r="D1272" s="17"/>
      <c r="E1272" s="17"/>
      <c r="F1272" s="17"/>
      <c r="G1272" s="17"/>
      <c r="I1272" s="8" t="s">
        <v>40</v>
      </c>
      <c r="J1272" s="8"/>
      <c r="K1272" s="8"/>
      <c r="L1272" s="8"/>
      <c r="M1272" s="8"/>
      <c r="N1272" s="8"/>
      <c r="O1272" s="8"/>
      <c r="P1272" s="8"/>
      <c r="S1272" s="4" t="str">
        <f>""</f>
        <v/>
      </c>
      <c r="T1272" s="4" t="str">
        <f>""</f>
        <v/>
      </c>
      <c r="U1272" s="4" t="str">
        <f>""</f>
        <v/>
      </c>
      <c r="V1272" s="4" t="str">
        <f>""</f>
        <v/>
      </c>
      <c r="W1272" s="4" t="str">
        <f>""</f>
        <v/>
      </c>
      <c r="X1272" s="4" t="str">
        <f>""</f>
        <v/>
      </c>
      <c r="Y1272" s="4" t="str">
        <f>""</f>
        <v/>
      </c>
      <c r="Z1272" s="4" t="str">
        <f>""</f>
        <v/>
      </c>
      <c r="AA1272" s="4" t="str">
        <f>""</f>
        <v/>
      </c>
      <c r="AB1272" s="4" t="str">
        <f>""</f>
        <v/>
      </c>
      <c r="AC1272" s="4" t="str">
        <f>""</f>
        <v/>
      </c>
      <c r="AD1272" s="4" t="str">
        <f>""</f>
        <v/>
      </c>
      <c r="AE1272" s="4" t="str">
        <f>""</f>
        <v/>
      </c>
      <c r="AF1272" s="4" t="str">
        <f>""</f>
        <v/>
      </c>
      <c r="AG1272" s="4" t="str">
        <f>""</f>
        <v/>
      </c>
      <c r="AH1272" s="4" t="str">
        <f>""</f>
        <v/>
      </c>
      <c r="AI1272" s="4" t="str">
        <f>""</f>
        <v/>
      </c>
      <c r="AJ1272" s="4" t="str">
        <f>""</f>
        <v/>
      </c>
      <c r="AK1272" s="4" t="str">
        <f>""</f>
        <v/>
      </c>
      <c r="AL1272" s="4" t="str">
        <f>""</f>
        <v/>
      </c>
      <c r="AM1272" s="4" t="str">
        <f>""</f>
        <v/>
      </c>
      <c r="AN1272" s="4" t="str">
        <f>""</f>
        <v/>
      </c>
      <c r="AO1272" s="4" t="str">
        <f>""</f>
        <v/>
      </c>
      <c r="AP1272" s="4" t="str">
        <f>""</f>
        <v/>
      </c>
      <c r="AQ1272" s="4" t="str">
        <f>""</f>
        <v/>
      </c>
      <c r="AR1272" s="4" t="str">
        <f>""</f>
        <v/>
      </c>
      <c r="AS1272" s="4" t="str">
        <f>""</f>
        <v/>
      </c>
    </row>
    <row r="1273" spans="1:45" x14ac:dyDescent="0.25">
      <c r="A1273" s="23" t="s">
        <v>41</v>
      </c>
      <c r="B1273" s="18" t="s">
        <v>76</v>
      </c>
      <c r="C1273" s="18">
        <v>15</v>
      </c>
      <c r="D1273" s="18">
        <v>250</v>
      </c>
      <c r="E1273" s="18" t="s">
        <v>120</v>
      </c>
      <c r="F1273" s="18">
        <v>1</v>
      </c>
      <c r="G1273" s="18" t="str">
        <f>B1273&amp;C1273&amp;D1273&amp;E1273&amp;F1273</f>
        <v>GOV15250ND1</v>
      </c>
      <c r="H1273" s="4" t="s">
        <v>7</v>
      </c>
      <c r="I1273" s="4">
        <v>1</v>
      </c>
      <c r="J1273" s="4">
        <v>0.05</v>
      </c>
      <c r="K1273" s="4">
        <v>0.05</v>
      </c>
      <c r="L1273" s="4">
        <v>1.1000000000000001</v>
      </c>
      <c r="M1273" s="4">
        <v>0</v>
      </c>
      <c r="N1273" s="4">
        <v>2.7</v>
      </c>
      <c r="O1273" s="4">
        <v>9</v>
      </c>
      <c r="P1273" s="4">
        <v>0</v>
      </c>
      <c r="Q1273" s="4" t="s">
        <v>1</v>
      </c>
      <c r="R1273" s="4" t="s">
        <v>1</v>
      </c>
      <c r="S1273" s="4" t="str">
        <f>""</f>
        <v/>
      </c>
      <c r="T1273" s="4" t="str">
        <f>""</f>
        <v/>
      </c>
      <c r="U1273" s="4" t="str">
        <f>""</f>
        <v/>
      </c>
      <c r="V1273" s="4" t="str">
        <f>""</f>
        <v/>
      </c>
      <c r="W1273" s="4" t="str">
        <f>""</f>
        <v/>
      </c>
      <c r="X1273" s="4" t="str">
        <f>""</f>
        <v/>
      </c>
      <c r="Y1273" s="4" t="str">
        <f>""</f>
        <v/>
      </c>
      <c r="Z1273" s="4" t="str">
        <f>""</f>
        <v/>
      </c>
      <c r="AA1273" s="4" t="str">
        <f>""</f>
        <v/>
      </c>
      <c r="AB1273" s="4" t="str">
        <f>""</f>
        <v/>
      </c>
      <c r="AC1273" s="4" t="str">
        <f>""</f>
        <v/>
      </c>
      <c r="AD1273" s="4" t="str">
        <f>""</f>
        <v/>
      </c>
      <c r="AE1273" s="4" t="str">
        <f>""</f>
        <v/>
      </c>
      <c r="AF1273" s="4" t="str">
        <f>""</f>
        <v/>
      </c>
      <c r="AG1273" s="4" t="str">
        <f>""</f>
        <v/>
      </c>
      <c r="AH1273" s="4" t="str">
        <f>""</f>
        <v/>
      </c>
      <c r="AI1273" s="4" t="str">
        <f>""</f>
        <v/>
      </c>
      <c r="AJ1273" s="4" t="str">
        <f>""</f>
        <v/>
      </c>
      <c r="AK1273" s="4" t="str">
        <f>""</f>
        <v/>
      </c>
      <c r="AL1273" s="4" t="str">
        <f>""</f>
        <v/>
      </c>
      <c r="AM1273" s="4" t="str">
        <f>""</f>
        <v/>
      </c>
      <c r="AN1273" s="4" t="str">
        <f>""</f>
        <v/>
      </c>
      <c r="AO1273" s="4" t="str">
        <f>""</f>
        <v/>
      </c>
      <c r="AP1273" s="4" t="str">
        <f>""</f>
        <v/>
      </c>
      <c r="AQ1273" s="4" t="str">
        <f>""</f>
        <v/>
      </c>
      <c r="AR1273" s="4" t="str">
        <f>""</f>
        <v/>
      </c>
      <c r="AS1273" s="4" t="str">
        <f>""</f>
        <v/>
      </c>
    </row>
    <row r="1274" spans="1:45" x14ac:dyDescent="0.25">
      <c r="A1274" s="15"/>
      <c r="B1274" s="16"/>
      <c r="C1274" s="16"/>
      <c r="D1274" s="16"/>
      <c r="E1274" s="16"/>
      <c r="F1274" s="16"/>
      <c r="G1274" s="16"/>
      <c r="H1274" s="14" t="s">
        <v>25</v>
      </c>
      <c r="I1274" s="7" t="s">
        <v>26</v>
      </c>
      <c r="J1274" s="7" t="s">
        <v>77</v>
      </c>
      <c r="K1274" s="7" t="s">
        <v>78</v>
      </c>
      <c r="L1274" s="7" t="s">
        <v>79</v>
      </c>
      <c r="M1274" s="7" t="s">
        <v>80</v>
      </c>
      <c r="N1274" s="7" t="s">
        <v>81</v>
      </c>
      <c r="O1274" s="7" t="s">
        <v>82</v>
      </c>
      <c r="P1274" s="7" t="s">
        <v>83</v>
      </c>
      <c r="Q1274" s="7" t="s">
        <v>84</v>
      </c>
      <c r="R1274" s="7" t="s">
        <v>85</v>
      </c>
      <c r="S1274" s="7" t="s">
        <v>86</v>
      </c>
      <c r="T1274" s="7" t="s">
        <v>87</v>
      </c>
      <c r="U1274" s="7" t="s">
        <v>88</v>
      </c>
      <c r="V1274" s="7" t="s">
        <v>89</v>
      </c>
      <c r="W1274" s="7" t="s">
        <v>90</v>
      </c>
      <c r="X1274" s="7" t="s">
        <v>91</v>
      </c>
      <c r="Y1274" s="7" t="s">
        <v>92</v>
      </c>
      <c r="Z1274" s="7" t="s">
        <v>93</v>
      </c>
      <c r="AA1274" s="7" t="s">
        <v>94</v>
      </c>
      <c r="AB1274" s="7" t="s">
        <v>95</v>
      </c>
      <c r="AC1274" s="7" t="s">
        <v>96</v>
      </c>
      <c r="AD1274" s="7" t="s">
        <v>97</v>
      </c>
      <c r="AE1274" s="7" t="s">
        <v>98</v>
      </c>
      <c r="AF1274" s="7" t="s">
        <v>99</v>
      </c>
      <c r="AI1274" s="4" t="str">
        <f>""</f>
        <v/>
      </c>
      <c r="AJ1274" s="4" t="str">
        <f>""</f>
        <v/>
      </c>
      <c r="AK1274" s="4" t="str">
        <f>""</f>
        <v/>
      </c>
      <c r="AL1274" s="4" t="str">
        <f>""</f>
        <v/>
      </c>
      <c r="AM1274" s="4" t="str">
        <f>""</f>
        <v/>
      </c>
      <c r="AN1274" s="4" t="str">
        <f>""</f>
        <v/>
      </c>
      <c r="AO1274" s="4" t="str">
        <f>""</f>
        <v/>
      </c>
      <c r="AP1274" s="4" t="str">
        <f>""</f>
        <v/>
      </c>
      <c r="AQ1274" s="4" t="str">
        <f>""</f>
        <v/>
      </c>
      <c r="AR1274" s="4" t="str">
        <f>""</f>
        <v/>
      </c>
      <c r="AS1274" s="4" t="str">
        <f>""</f>
        <v/>
      </c>
    </row>
    <row r="1275" spans="1:45" x14ac:dyDescent="0.25">
      <c r="A1275" s="15"/>
      <c r="B1275" s="17"/>
      <c r="C1275" s="17"/>
      <c r="D1275" s="17"/>
      <c r="E1275" s="17"/>
      <c r="F1275" s="17"/>
      <c r="G1275" s="17"/>
      <c r="I1275" s="8" t="s">
        <v>39</v>
      </c>
      <c r="J1275" s="8"/>
      <c r="K1275" s="8"/>
      <c r="L1275" s="8"/>
      <c r="M1275" s="8"/>
      <c r="N1275" s="8"/>
      <c r="O1275" s="8"/>
      <c r="P1275" s="8">
        <v>15</v>
      </c>
      <c r="Q1275" s="8">
        <v>15</v>
      </c>
      <c r="R1275" s="8"/>
      <c r="S1275" s="8">
        <v>15</v>
      </c>
      <c r="T1275" s="8">
        <v>15</v>
      </c>
      <c r="U1275" s="8"/>
      <c r="V1275" s="8"/>
      <c r="W1275" s="8"/>
      <c r="X1275" s="8">
        <v>2</v>
      </c>
      <c r="Y1275" s="8">
        <v>2</v>
      </c>
      <c r="Z1275" s="8"/>
      <c r="AA1275" s="8">
        <v>2</v>
      </c>
      <c r="AB1275" s="8">
        <v>2</v>
      </c>
      <c r="AC1275" s="8">
        <v>2</v>
      </c>
      <c r="AD1275" s="8">
        <v>2</v>
      </c>
      <c r="AE1275" s="8">
        <v>0.99</v>
      </c>
      <c r="AF1275" s="8">
        <v>0</v>
      </c>
      <c r="AI1275" s="4" t="str">
        <f>""</f>
        <v/>
      </c>
      <c r="AJ1275" s="4" t="str">
        <f>""</f>
        <v/>
      </c>
      <c r="AK1275" s="4" t="str">
        <f>""</f>
        <v/>
      </c>
      <c r="AL1275" s="4" t="str">
        <f>""</f>
        <v/>
      </c>
      <c r="AM1275" s="4" t="str">
        <f>""</f>
        <v/>
      </c>
      <c r="AN1275" s="4" t="str">
        <f>""</f>
        <v/>
      </c>
      <c r="AO1275" s="4" t="str">
        <f>""</f>
        <v/>
      </c>
      <c r="AP1275" s="4" t="str">
        <f>""</f>
        <v/>
      </c>
      <c r="AQ1275" s="4" t="str">
        <f>""</f>
        <v/>
      </c>
      <c r="AR1275" s="4" t="str">
        <f>""</f>
        <v/>
      </c>
      <c r="AS1275" s="4" t="str">
        <f>""</f>
        <v/>
      </c>
    </row>
    <row r="1276" spans="1:45" x14ac:dyDescent="0.25">
      <c r="A1276" s="15"/>
      <c r="B1276" s="17"/>
      <c r="C1276" s="17"/>
      <c r="D1276" s="17"/>
      <c r="E1276" s="17"/>
      <c r="F1276" s="17"/>
      <c r="G1276" s="17"/>
      <c r="I1276" s="8" t="s">
        <v>40</v>
      </c>
      <c r="J1276" s="8"/>
      <c r="K1276" s="8"/>
      <c r="L1276" s="8"/>
      <c r="M1276" s="8"/>
      <c r="N1276" s="8"/>
      <c r="O1276" s="8"/>
      <c r="P1276" s="8">
        <v>1.5</v>
      </c>
      <c r="Q1276" s="8">
        <v>1.5</v>
      </c>
      <c r="R1276" s="8">
        <f>2*$K$2</f>
        <v>0.02</v>
      </c>
      <c r="S1276" s="8">
        <v>1.5</v>
      </c>
      <c r="T1276" s="8">
        <v>1.5</v>
      </c>
      <c r="U1276" s="8">
        <f>2*$K$2</f>
        <v>0.02</v>
      </c>
      <c r="V1276" s="8"/>
      <c r="W1276" s="8"/>
      <c r="X1276" s="8">
        <f t="shared" ref="X1276:Y1276" si="154">2*$K$2</f>
        <v>0.02</v>
      </c>
      <c r="Y1276" s="8">
        <f t="shared" si="154"/>
        <v>0.02</v>
      </c>
      <c r="Z1276" s="8"/>
      <c r="AA1276" s="8">
        <f t="shared" ref="AA1276:AD1276" si="155">2*$K$2</f>
        <v>0.02</v>
      </c>
      <c r="AB1276" s="8">
        <f t="shared" si="155"/>
        <v>0.02</v>
      </c>
      <c r="AC1276" s="8">
        <f t="shared" si="155"/>
        <v>0.02</v>
      </c>
      <c r="AD1276" s="8">
        <f t="shared" si="155"/>
        <v>0.02</v>
      </c>
      <c r="AE1276" s="8">
        <v>0</v>
      </c>
      <c r="AF1276" s="8">
        <v>-0.3</v>
      </c>
      <c r="AI1276" s="4" t="str">
        <f>""</f>
        <v/>
      </c>
      <c r="AJ1276" s="4" t="str">
        <f>""</f>
        <v/>
      </c>
      <c r="AK1276" s="4" t="str">
        <f>""</f>
        <v/>
      </c>
      <c r="AL1276" s="4" t="str">
        <f>""</f>
        <v/>
      </c>
      <c r="AM1276" s="4" t="str">
        <f>""</f>
        <v/>
      </c>
      <c r="AN1276" s="4" t="str">
        <f>""</f>
        <v/>
      </c>
      <c r="AO1276" s="4" t="str">
        <f>""</f>
        <v/>
      </c>
      <c r="AP1276" s="4" t="str">
        <f>""</f>
        <v/>
      </c>
      <c r="AQ1276" s="4" t="str">
        <f>""</f>
        <v/>
      </c>
      <c r="AR1276" s="4" t="str">
        <f>""</f>
        <v/>
      </c>
      <c r="AS1276" s="4" t="str">
        <f>""</f>
        <v/>
      </c>
    </row>
    <row r="1277" spans="1:45" x14ac:dyDescent="0.25">
      <c r="A1277" s="24" t="s">
        <v>41</v>
      </c>
      <c r="B1277" s="18" t="s">
        <v>100</v>
      </c>
      <c r="C1277" s="18">
        <v>15</v>
      </c>
      <c r="D1277" s="18">
        <v>250</v>
      </c>
      <c r="E1277" s="18" t="s">
        <v>120</v>
      </c>
      <c r="F1277" s="18">
        <v>1</v>
      </c>
      <c r="G1277" s="18" t="str">
        <f>B1277&amp;C1277&amp;D1277&amp;E1277&amp;F1277</f>
        <v>PSS15250ND1</v>
      </c>
      <c r="H1277" s="4" t="s">
        <v>9</v>
      </c>
      <c r="I1277" s="4">
        <v>1</v>
      </c>
      <c r="J1277" s="4">
        <v>1</v>
      </c>
      <c r="K1277" s="4">
        <v>0</v>
      </c>
      <c r="L1277" s="4">
        <v>3</v>
      </c>
      <c r="M1277" s="4">
        <v>0</v>
      </c>
      <c r="N1277" s="4">
        <v>5</v>
      </c>
      <c r="O1277" s="4">
        <v>1</v>
      </c>
      <c r="P1277" s="4">
        <v>2.5</v>
      </c>
      <c r="Q1277" s="4">
        <v>2.5</v>
      </c>
      <c r="R1277" s="4">
        <v>0</v>
      </c>
      <c r="S1277" s="4">
        <v>2.5</v>
      </c>
      <c r="T1277" s="4">
        <v>0</v>
      </c>
      <c r="U1277" s="4">
        <v>2.5</v>
      </c>
      <c r="V1277" s="4">
        <v>0.39</v>
      </c>
      <c r="W1277" s="4">
        <v>1</v>
      </c>
      <c r="X1277" s="4">
        <v>0</v>
      </c>
      <c r="Y1277" s="4">
        <v>0.1</v>
      </c>
      <c r="Z1277" s="4">
        <v>6.5</v>
      </c>
      <c r="AA1277" s="4">
        <v>0.44</v>
      </c>
      <c r="AB1277" s="4">
        <v>0.08</v>
      </c>
      <c r="AC1277" s="4">
        <v>0.2</v>
      </c>
      <c r="AD1277" s="4">
        <v>0.98</v>
      </c>
      <c r="AE1277" s="4">
        <v>0.1</v>
      </c>
      <c r="AF1277" s="4">
        <v>-0.1</v>
      </c>
      <c r="AG1277" s="4" t="s">
        <v>1</v>
      </c>
      <c r="AH1277" s="4" t="s">
        <v>1</v>
      </c>
      <c r="AI1277" s="4" t="str">
        <f>""</f>
        <v/>
      </c>
      <c r="AJ1277" s="4" t="str">
        <f>""</f>
        <v/>
      </c>
      <c r="AK1277" s="4" t="str">
        <f>""</f>
        <v/>
      </c>
      <c r="AL1277" s="4" t="str">
        <f>""</f>
        <v/>
      </c>
      <c r="AM1277" s="4" t="str">
        <f>""</f>
        <v/>
      </c>
      <c r="AN1277" s="4" t="str">
        <f>""</f>
        <v/>
      </c>
      <c r="AO1277" s="4" t="str">
        <f>""</f>
        <v/>
      </c>
      <c r="AP1277" s="4" t="str">
        <f>""</f>
        <v/>
      </c>
      <c r="AQ1277" s="4" t="str">
        <f>""</f>
        <v/>
      </c>
      <c r="AR1277" s="4" t="str">
        <f>""</f>
        <v/>
      </c>
      <c r="AS1277" s="4" t="str">
        <f>""</f>
        <v/>
      </c>
    </row>
    <row r="1278" spans="1:45" x14ac:dyDescent="0.25">
      <c r="AC1278" s="4" t="str">
        <f>""</f>
        <v/>
      </c>
      <c r="AD1278" s="4" t="str">
        <f>""</f>
        <v/>
      </c>
      <c r="AE1278" s="4" t="str">
        <f>""</f>
        <v/>
      </c>
      <c r="AF1278" s="4" t="str">
        <f>""</f>
        <v/>
      </c>
      <c r="AG1278" s="4" t="str">
        <f>""</f>
        <v/>
      </c>
      <c r="AH1278" s="4" t="str">
        <f>""</f>
        <v/>
      </c>
      <c r="AI1278" s="4" t="str">
        <f>""</f>
        <v/>
      </c>
      <c r="AJ1278" s="4" t="str">
        <f>""</f>
        <v/>
      </c>
      <c r="AK1278" s="4" t="str">
        <f>""</f>
        <v/>
      </c>
      <c r="AL1278" s="4" t="str">
        <f>""</f>
        <v/>
      </c>
      <c r="AM1278" s="4" t="str">
        <f>""</f>
        <v/>
      </c>
      <c r="AN1278" s="4" t="str">
        <f>""</f>
        <v/>
      </c>
      <c r="AO1278" s="4" t="str">
        <f>""</f>
        <v/>
      </c>
      <c r="AP1278" s="4" t="str">
        <f>""</f>
        <v/>
      </c>
      <c r="AQ1278" s="4" t="str">
        <f>""</f>
        <v/>
      </c>
      <c r="AR1278" s="4" t="str">
        <f>""</f>
        <v/>
      </c>
      <c r="AS1278" s="4" t="str">
        <f>""</f>
        <v/>
      </c>
    </row>
    <row r="1279" spans="1:45" x14ac:dyDescent="0.25">
      <c r="A1279" s="27" t="s">
        <v>202</v>
      </c>
      <c r="B1279" s="9"/>
      <c r="C1279" s="9"/>
      <c r="D1279" s="9"/>
      <c r="E1279" s="9"/>
      <c r="F1279" s="9"/>
      <c r="G1279" s="16"/>
      <c r="H1279" s="14" t="s">
        <v>25</v>
      </c>
      <c r="I1279" s="7" t="s">
        <v>26</v>
      </c>
      <c r="J1279" s="7" t="s">
        <v>103</v>
      </c>
      <c r="K1279" s="7" t="s">
        <v>104</v>
      </c>
      <c r="L1279" s="7" t="s">
        <v>105</v>
      </c>
      <c r="M1279" s="7" t="s">
        <v>106</v>
      </c>
      <c r="N1279" s="7" t="s">
        <v>107</v>
      </c>
      <c r="O1279" s="7" t="s">
        <v>108</v>
      </c>
      <c r="P1279" s="7" t="s">
        <v>109</v>
      </c>
      <c r="Q1279" s="7" t="s">
        <v>110</v>
      </c>
      <c r="R1279" s="7" t="s">
        <v>111</v>
      </c>
      <c r="S1279" s="7" t="s">
        <v>112</v>
      </c>
      <c r="T1279" s="7" t="s">
        <v>113</v>
      </c>
      <c r="U1279" s="7" t="s">
        <v>114</v>
      </c>
      <c r="V1279" s="7" t="s">
        <v>115</v>
      </c>
      <c r="W1279" s="7" t="s">
        <v>116</v>
      </c>
      <c r="X1279" s="7" t="s">
        <v>117</v>
      </c>
      <c r="Y1279" s="7" t="s">
        <v>118</v>
      </c>
      <c r="Z1279" s="7" t="s">
        <v>119</v>
      </c>
      <c r="AC1279" s="4" t="str">
        <f>""</f>
        <v/>
      </c>
      <c r="AD1279" s="4" t="str">
        <f>""</f>
        <v/>
      </c>
      <c r="AE1279" s="4" t="str">
        <f>""</f>
        <v/>
      </c>
      <c r="AF1279" s="4" t="str">
        <f>""</f>
        <v/>
      </c>
      <c r="AG1279" s="4" t="str">
        <f>""</f>
        <v/>
      </c>
      <c r="AH1279" s="4" t="str">
        <f>""</f>
        <v/>
      </c>
      <c r="AI1279" s="4" t="str">
        <f>""</f>
        <v/>
      </c>
      <c r="AJ1279" s="4" t="str">
        <f>""</f>
        <v/>
      </c>
      <c r="AK1279" s="4" t="str">
        <f>""</f>
        <v/>
      </c>
      <c r="AL1279" s="4" t="str">
        <f>""</f>
        <v/>
      </c>
      <c r="AM1279" s="4" t="str">
        <f>""</f>
        <v/>
      </c>
      <c r="AN1279" s="4" t="str">
        <f>""</f>
        <v/>
      </c>
      <c r="AO1279" s="4" t="str">
        <f>""</f>
        <v/>
      </c>
      <c r="AP1279" s="4" t="str">
        <f>""</f>
        <v/>
      </c>
      <c r="AQ1279" s="4" t="str">
        <f>""</f>
        <v/>
      </c>
      <c r="AR1279" s="4" t="str">
        <f>""</f>
        <v/>
      </c>
      <c r="AS1279" s="4" t="str">
        <f>""</f>
        <v/>
      </c>
    </row>
    <row r="1280" spans="1:45" x14ac:dyDescent="0.25">
      <c r="A1280" s="25"/>
      <c r="B1280" s="10"/>
      <c r="C1280" s="10"/>
      <c r="D1280" s="10"/>
      <c r="E1280" s="10"/>
      <c r="F1280" s="10"/>
      <c r="G1280" s="17"/>
      <c r="I1280" s="8" t="s">
        <v>39</v>
      </c>
      <c r="J1280" s="8">
        <v>0.5</v>
      </c>
      <c r="K1280" s="8">
        <v>75</v>
      </c>
      <c r="L1280" s="8">
        <v>75</v>
      </c>
      <c r="M1280" s="8">
        <v>10</v>
      </c>
      <c r="N1280" s="8">
        <v>0</v>
      </c>
      <c r="O1280" s="8">
        <v>1</v>
      </c>
      <c r="P1280" s="8">
        <v>1.2</v>
      </c>
      <c r="Q1280" s="8">
        <v>18</v>
      </c>
      <c r="R1280" s="8">
        <v>118</v>
      </c>
      <c r="S1280" s="8">
        <v>0</v>
      </c>
      <c r="T1280" s="8">
        <v>1.1000000000000001</v>
      </c>
      <c r="U1280" s="8">
        <v>10</v>
      </c>
      <c r="V1280" s="8">
        <v>1.1000000000000001</v>
      </c>
      <c r="W1280" s="8">
        <v>20</v>
      </c>
      <c r="X1280" s="8">
        <v>1</v>
      </c>
      <c r="Y1280" s="8">
        <v>0.5</v>
      </c>
      <c r="Z1280" s="8">
        <v>90</v>
      </c>
      <c r="AC1280" s="4" t="str">
        <f>""</f>
        <v/>
      </c>
      <c r="AD1280" s="4" t="str">
        <f>""</f>
        <v/>
      </c>
      <c r="AE1280" s="4" t="str">
        <f>""</f>
        <v/>
      </c>
      <c r="AF1280" s="4" t="str">
        <f>""</f>
        <v/>
      </c>
      <c r="AG1280" s="4" t="str">
        <f>""</f>
        <v/>
      </c>
      <c r="AH1280" s="4" t="str">
        <f>""</f>
        <v/>
      </c>
      <c r="AI1280" s="4" t="str">
        <f>""</f>
        <v/>
      </c>
      <c r="AJ1280" s="4" t="str">
        <f>""</f>
        <v/>
      </c>
      <c r="AK1280" s="4" t="str">
        <f>""</f>
        <v/>
      </c>
      <c r="AL1280" s="4" t="str">
        <f>""</f>
        <v/>
      </c>
      <c r="AM1280" s="4" t="str">
        <f>""</f>
        <v/>
      </c>
      <c r="AN1280" s="4" t="str">
        <f>""</f>
        <v/>
      </c>
      <c r="AO1280" s="4" t="str">
        <f>""</f>
        <v/>
      </c>
      <c r="AP1280" s="4" t="str">
        <f>""</f>
        <v/>
      </c>
      <c r="AQ1280" s="4" t="str">
        <f>""</f>
        <v/>
      </c>
      <c r="AR1280" s="4" t="str">
        <f>""</f>
        <v/>
      </c>
      <c r="AS1280" s="4" t="str">
        <f>""</f>
        <v/>
      </c>
    </row>
    <row r="1281" spans="1:45" x14ac:dyDescent="0.25">
      <c r="A1281" s="25"/>
      <c r="B1281" s="10"/>
      <c r="C1281" s="10"/>
      <c r="D1281" s="10"/>
      <c r="E1281" s="10"/>
      <c r="F1281" s="10"/>
      <c r="G1281" s="17"/>
      <c r="I1281" s="9" t="s">
        <v>40</v>
      </c>
      <c r="J1281" s="8">
        <v>0</v>
      </c>
      <c r="K1281" s="8">
        <v>0</v>
      </c>
      <c r="L1281" s="8">
        <v>0</v>
      </c>
      <c r="M1281" s="8">
        <v>0.8</v>
      </c>
      <c r="N1281" s="8">
        <v>-6</v>
      </c>
      <c r="O1281" s="8">
        <v>0</v>
      </c>
      <c r="P1281" s="8">
        <v>0</v>
      </c>
      <c r="Q1281" s="8">
        <v>0</v>
      </c>
      <c r="R1281" s="8">
        <v>0.8</v>
      </c>
      <c r="S1281" s="8">
        <v>-118</v>
      </c>
      <c r="T1281" s="8">
        <v>0</v>
      </c>
      <c r="U1281" s="8">
        <v>1</v>
      </c>
      <c r="V1281" s="8">
        <v>0</v>
      </c>
      <c r="W1281" s="8">
        <v>1</v>
      </c>
      <c r="X1281" s="8">
        <v>0</v>
      </c>
      <c r="Y1281" s="8">
        <v>0</v>
      </c>
      <c r="Z1281" s="8">
        <v>-90</v>
      </c>
      <c r="AC1281" s="4" t="str">
        <f>""</f>
        <v/>
      </c>
      <c r="AD1281" s="4" t="str">
        <f>""</f>
        <v/>
      </c>
      <c r="AE1281" s="4" t="str">
        <f>""</f>
        <v/>
      </c>
      <c r="AF1281" s="4" t="str">
        <f>""</f>
        <v/>
      </c>
      <c r="AG1281" s="4" t="str">
        <f>""</f>
        <v/>
      </c>
      <c r="AH1281" s="4" t="str">
        <f>""</f>
        <v/>
      </c>
      <c r="AI1281" s="4" t="str">
        <f>""</f>
        <v/>
      </c>
      <c r="AJ1281" s="4" t="str">
        <f>""</f>
        <v/>
      </c>
      <c r="AK1281" s="4" t="str">
        <f>""</f>
        <v/>
      </c>
      <c r="AL1281" s="4" t="str">
        <f>""</f>
        <v/>
      </c>
      <c r="AM1281" s="4" t="str">
        <f>""</f>
        <v/>
      </c>
      <c r="AN1281" s="4" t="str">
        <f>""</f>
        <v/>
      </c>
      <c r="AO1281" s="4" t="str">
        <f>""</f>
        <v/>
      </c>
      <c r="AP1281" s="4" t="str">
        <f>""</f>
        <v/>
      </c>
      <c r="AQ1281" s="4" t="str">
        <f>""</f>
        <v/>
      </c>
      <c r="AR1281" s="4" t="str">
        <f>""</f>
        <v/>
      </c>
      <c r="AS1281" s="4" t="str">
        <f>""</f>
        <v/>
      </c>
    </row>
    <row r="1282" spans="1:45" x14ac:dyDescent="0.25">
      <c r="A1282" s="22" t="s">
        <v>41</v>
      </c>
      <c r="B1282" s="18" t="s">
        <v>42</v>
      </c>
      <c r="C1282" s="18">
        <v>15</v>
      </c>
      <c r="D1282" s="18">
        <v>248.2</v>
      </c>
      <c r="E1282" s="18" t="s">
        <v>120</v>
      </c>
      <c r="F1282" s="18">
        <v>1</v>
      </c>
      <c r="G1282" s="18" t="str">
        <f>B1282&amp;C1282&amp;D1282&amp;E1282&amp;F1282</f>
        <v>AVR15248.2ND1</v>
      </c>
      <c r="H1282" s="4" t="s">
        <v>3</v>
      </c>
      <c r="I1282" s="4">
        <v>1</v>
      </c>
      <c r="J1282" s="4">
        <v>0</v>
      </c>
      <c r="K1282" s="4">
        <v>10.75</v>
      </c>
      <c r="L1282" s="4">
        <v>10.75</v>
      </c>
      <c r="M1282" s="4">
        <v>5</v>
      </c>
      <c r="N1282" s="4">
        <v>-0.87</v>
      </c>
      <c r="O1282" s="4">
        <v>0</v>
      </c>
      <c r="P1282" s="4">
        <v>1</v>
      </c>
      <c r="Q1282" s="4">
        <v>0</v>
      </c>
      <c r="R1282" s="4">
        <v>99</v>
      </c>
      <c r="S1282" s="4">
        <v>-99</v>
      </c>
      <c r="T1282" s="4">
        <v>0</v>
      </c>
      <c r="U1282" s="4">
        <v>9.3000000000000007</v>
      </c>
      <c r="V1282" s="4">
        <v>0</v>
      </c>
      <c r="W1282" s="4">
        <v>11.63</v>
      </c>
      <c r="X1282" s="4">
        <v>0.113</v>
      </c>
      <c r="Y1282" s="4">
        <v>0.124</v>
      </c>
      <c r="Z1282" s="4">
        <v>0</v>
      </c>
      <c r="AA1282" s="4" t="s">
        <v>1</v>
      </c>
      <c r="AB1282" s="4" t="s">
        <v>1</v>
      </c>
      <c r="AC1282" s="4" t="str">
        <f>""</f>
        <v/>
      </c>
      <c r="AD1282" s="4" t="str">
        <f>""</f>
        <v/>
      </c>
      <c r="AE1282" s="4" t="str">
        <f>""</f>
        <v/>
      </c>
      <c r="AF1282" s="4" t="str">
        <f>""</f>
        <v/>
      </c>
      <c r="AG1282" s="4" t="str">
        <f>""</f>
        <v/>
      </c>
      <c r="AH1282" s="4" t="str">
        <f>""</f>
        <v/>
      </c>
      <c r="AI1282" s="4" t="str">
        <f>""</f>
        <v/>
      </c>
      <c r="AJ1282" s="4" t="str">
        <f>""</f>
        <v/>
      </c>
      <c r="AK1282" s="4" t="str">
        <f>""</f>
        <v/>
      </c>
      <c r="AL1282" s="4" t="str">
        <f>""</f>
        <v/>
      </c>
      <c r="AM1282" s="4" t="str">
        <f>""</f>
        <v/>
      </c>
      <c r="AN1282" s="4" t="str">
        <f>""</f>
        <v/>
      </c>
      <c r="AO1282" s="4" t="str">
        <f>""</f>
        <v/>
      </c>
      <c r="AP1282" s="4" t="str">
        <f>""</f>
        <v/>
      </c>
      <c r="AQ1282" s="4" t="str">
        <f>""</f>
        <v/>
      </c>
      <c r="AR1282" s="4" t="str">
        <f>""</f>
        <v/>
      </c>
      <c r="AS1282" s="4" t="str">
        <f>""</f>
        <v/>
      </c>
    </row>
    <row r="1283" spans="1:45" x14ac:dyDescent="0.25">
      <c r="A1283" s="15"/>
      <c r="B1283" s="16"/>
      <c r="C1283" s="16"/>
      <c r="D1283" s="16"/>
      <c r="E1283" s="16"/>
      <c r="F1283" s="16"/>
      <c r="G1283" s="16"/>
      <c r="H1283" s="30" t="s">
        <v>25</v>
      </c>
      <c r="I1283" s="31" t="s">
        <v>26</v>
      </c>
      <c r="J1283" s="7" t="s">
        <v>44</v>
      </c>
      <c r="K1283" s="7" t="s">
        <v>45</v>
      </c>
      <c r="L1283" s="7" t="s">
        <v>46</v>
      </c>
      <c r="M1283" s="7" t="s">
        <v>46</v>
      </c>
      <c r="N1283" s="7" t="s">
        <v>47</v>
      </c>
      <c r="O1283" s="7" t="s">
        <v>48</v>
      </c>
      <c r="P1283" s="7" t="s">
        <v>49</v>
      </c>
      <c r="Q1283" s="7" t="s">
        <v>50</v>
      </c>
      <c r="R1283" s="7" t="s">
        <v>51</v>
      </c>
      <c r="S1283" s="7" t="s">
        <v>121</v>
      </c>
      <c r="T1283" s="7" t="s">
        <v>52</v>
      </c>
      <c r="U1283" s="7" t="s">
        <v>53</v>
      </c>
      <c r="V1283" s="7" t="s">
        <v>54</v>
      </c>
      <c r="W1283" s="7" t="s">
        <v>55</v>
      </c>
      <c r="Z1283" s="4" t="str">
        <f>""</f>
        <v/>
      </c>
      <c r="AA1283" s="4" t="str">
        <f>""</f>
        <v/>
      </c>
      <c r="AB1283" s="4" t="str">
        <f>""</f>
        <v/>
      </c>
      <c r="AC1283" s="4" t="str">
        <f>""</f>
        <v/>
      </c>
      <c r="AD1283" s="4" t="str">
        <f>""</f>
        <v/>
      </c>
      <c r="AE1283" s="4" t="str">
        <f>""</f>
        <v/>
      </c>
      <c r="AF1283" s="4" t="str">
        <f>""</f>
        <v/>
      </c>
      <c r="AG1283" s="4" t="str">
        <f>""</f>
        <v/>
      </c>
      <c r="AH1283" s="4" t="str">
        <f>""</f>
        <v/>
      </c>
      <c r="AI1283" s="4" t="str">
        <f>""</f>
        <v/>
      </c>
      <c r="AJ1283" s="4" t="str">
        <f>""</f>
        <v/>
      </c>
      <c r="AK1283" s="4" t="str">
        <f>""</f>
        <v/>
      </c>
      <c r="AL1283" s="4" t="str">
        <f>""</f>
        <v/>
      </c>
      <c r="AM1283" s="4" t="str">
        <f>""</f>
        <v/>
      </c>
      <c r="AN1283" s="4" t="str">
        <f>""</f>
        <v/>
      </c>
      <c r="AO1283" s="4" t="str">
        <f>""</f>
        <v/>
      </c>
      <c r="AP1283" s="4" t="str">
        <f>""</f>
        <v/>
      </c>
      <c r="AQ1283" s="4" t="str">
        <f>""</f>
        <v/>
      </c>
      <c r="AR1283" s="4" t="str">
        <f>""</f>
        <v/>
      </c>
      <c r="AS1283" s="4" t="str">
        <f>""</f>
        <v/>
      </c>
    </row>
    <row r="1284" spans="1:45" x14ac:dyDescent="0.25">
      <c r="A1284" s="15"/>
      <c r="B1284" s="17"/>
      <c r="C1284" s="17"/>
      <c r="D1284" s="17"/>
      <c r="E1284" s="17"/>
      <c r="F1284" s="17"/>
      <c r="G1284" s="17"/>
      <c r="I1284" s="8" t="s">
        <v>39</v>
      </c>
      <c r="J1284" s="8">
        <v>10</v>
      </c>
      <c r="K1284" s="8">
        <v>0.2</v>
      </c>
      <c r="L1284" s="8">
        <v>0.2</v>
      </c>
      <c r="M1284" s="8">
        <v>0.2</v>
      </c>
      <c r="N1284" s="8">
        <v>10</v>
      </c>
      <c r="O1284" s="8">
        <v>3</v>
      </c>
      <c r="P1284" s="8">
        <v>2.5</v>
      </c>
      <c r="Q1284" s="8"/>
      <c r="R1284" s="8"/>
      <c r="S1284" s="8"/>
      <c r="T1284" s="8"/>
      <c r="U1284" s="8"/>
      <c r="V1284" s="8"/>
      <c r="W1284" s="8"/>
      <c r="Z1284" s="4" t="str">
        <f>""</f>
        <v/>
      </c>
      <c r="AA1284" s="4" t="str">
        <f>""</f>
        <v/>
      </c>
      <c r="AB1284" s="4" t="str">
        <f>""</f>
        <v/>
      </c>
      <c r="AC1284" s="4" t="str">
        <f>""</f>
        <v/>
      </c>
      <c r="AD1284" s="4" t="str">
        <f>""</f>
        <v/>
      </c>
      <c r="AE1284" s="4" t="str">
        <f>""</f>
        <v/>
      </c>
      <c r="AF1284" s="4" t="str">
        <f>""</f>
        <v/>
      </c>
      <c r="AG1284" s="4" t="str">
        <f>""</f>
        <v/>
      </c>
      <c r="AH1284" s="4" t="str">
        <f>""</f>
        <v/>
      </c>
      <c r="AI1284" s="4" t="str">
        <f>""</f>
        <v/>
      </c>
      <c r="AJ1284" s="4" t="str">
        <f>""</f>
        <v/>
      </c>
      <c r="AK1284" s="4" t="str">
        <f>""</f>
        <v/>
      </c>
      <c r="AL1284" s="4" t="str">
        <f>""</f>
        <v/>
      </c>
      <c r="AM1284" s="4" t="str">
        <f>""</f>
        <v/>
      </c>
      <c r="AN1284" s="4" t="str">
        <f>""</f>
        <v/>
      </c>
      <c r="AO1284" s="4" t="str">
        <f>""</f>
        <v/>
      </c>
      <c r="AP1284" s="4" t="str">
        <f>""</f>
        <v/>
      </c>
      <c r="AQ1284" s="4" t="str">
        <f>""</f>
        <v/>
      </c>
      <c r="AR1284" s="4" t="str">
        <f>""</f>
        <v/>
      </c>
      <c r="AS1284" s="4" t="str">
        <f>""</f>
        <v/>
      </c>
    </row>
    <row r="1285" spans="1:45" x14ac:dyDescent="0.25">
      <c r="A1285" s="15"/>
      <c r="B1285" s="17"/>
      <c r="C1285" s="17"/>
      <c r="D1285" s="17"/>
      <c r="E1285" s="17"/>
      <c r="F1285" s="17"/>
      <c r="G1285" s="17"/>
      <c r="I1285" s="8" t="s">
        <v>40</v>
      </c>
      <c r="J1285" s="8">
        <v>1</v>
      </c>
      <c r="K1285" s="8">
        <f>4*$K$2</f>
        <v>0.04</v>
      </c>
      <c r="L1285" s="8">
        <f>4*$K$2</f>
        <v>0.04</v>
      </c>
      <c r="M1285" s="8">
        <f>4*$K$2</f>
        <v>0.04</v>
      </c>
      <c r="N1285" s="8">
        <v>1</v>
      </c>
      <c r="O1285" s="8">
        <v>0</v>
      </c>
      <c r="P1285" s="8"/>
      <c r="Q1285" s="8"/>
      <c r="R1285" s="8"/>
      <c r="S1285" s="8"/>
      <c r="T1285" s="8"/>
      <c r="U1285" s="8"/>
      <c r="V1285" s="8">
        <v>0</v>
      </c>
      <c r="W1285" s="8"/>
      <c r="Z1285" s="4" t="str">
        <f>""</f>
        <v/>
      </c>
      <c r="AA1285" s="4" t="str">
        <f>""</f>
        <v/>
      </c>
      <c r="AB1285" s="4" t="str">
        <f>""</f>
        <v/>
      </c>
      <c r="AC1285" s="4" t="str">
        <f>""</f>
        <v/>
      </c>
      <c r="AD1285" s="4" t="str">
        <f>""</f>
        <v/>
      </c>
      <c r="AE1285" s="4" t="str">
        <f>""</f>
        <v/>
      </c>
      <c r="AF1285" s="4" t="str">
        <f>""</f>
        <v/>
      </c>
      <c r="AG1285" s="4" t="str">
        <f>""</f>
        <v/>
      </c>
      <c r="AH1285" s="4" t="str">
        <f>""</f>
        <v/>
      </c>
      <c r="AI1285" s="4" t="str">
        <f>""</f>
        <v/>
      </c>
      <c r="AJ1285" s="4" t="str">
        <f>""</f>
        <v/>
      </c>
      <c r="AK1285" s="4" t="str">
        <f>""</f>
        <v/>
      </c>
      <c r="AL1285" s="4" t="str">
        <f>""</f>
        <v/>
      </c>
      <c r="AM1285" s="4" t="str">
        <f>""</f>
        <v/>
      </c>
      <c r="AN1285" s="4" t="str">
        <f>""</f>
        <v/>
      </c>
      <c r="AO1285" s="4" t="str">
        <f>""</f>
        <v/>
      </c>
      <c r="AP1285" s="4" t="str">
        <f>""</f>
        <v/>
      </c>
      <c r="AQ1285" s="4" t="str">
        <f>""</f>
        <v/>
      </c>
      <c r="AR1285" s="4" t="str">
        <f>""</f>
        <v/>
      </c>
      <c r="AS1285" s="4" t="str">
        <f>""</f>
        <v/>
      </c>
    </row>
    <row r="1286" spans="1:45" x14ac:dyDescent="0.25">
      <c r="A1286" s="23" t="s">
        <v>41</v>
      </c>
      <c r="B1286" s="18" t="s">
        <v>62</v>
      </c>
      <c r="C1286" s="18">
        <v>15</v>
      </c>
      <c r="D1286" s="18">
        <v>248.2</v>
      </c>
      <c r="E1286" s="18" t="s">
        <v>120</v>
      </c>
      <c r="F1286" s="18">
        <v>1</v>
      </c>
      <c r="G1286" s="18" t="str">
        <f>B1286&amp;C1286&amp;D1286&amp;E1286&amp;F1286</f>
        <v>GEN15248.2ND1</v>
      </c>
      <c r="H1286" s="4" t="s">
        <v>2</v>
      </c>
      <c r="I1286" s="4">
        <v>1</v>
      </c>
      <c r="J1286" s="4">
        <v>8.1999999999999993</v>
      </c>
      <c r="K1286" s="4">
        <v>0.04</v>
      </c>
      <c r="L1286" s="4">
        <v>1.5</v>
      </c>
      <c r="M1286" s="4">
        <v>0.15</v>
      </c>
      <c r="N1286" s="4">
        <v>6.0670000000000002</v>
      </c>
      <c r="O1286" s="4">
        <v>0</v>
      </c>
      <c r="P1286" s="4">
        <v>1.92</v>
      </c>
      <c r="Q1286" s="4">
        <v>1.82</v>
      </c>
      <c r="R1286" s="4">
        <v>0.26400000000000001</v>
      </c>
      <c r="S1286" s="4">
        <v>0.55400000000000005</v>
      </c>
      <c r="T1286" s="4">
        <v>0.20799999999999999</v>
      </c>
      <c r="U1286" s="4">
        <v>0.17100000000000001</v>
      </c>
      <c r="V1286" s="4">
        <v>0.122</v>
      </c>
      <c r="W1286" s="4">
        <v>0.55000000000000004</v>
      </c>
      <c r="X1286" s="4" t="s">
        <v>1</v>
      </c>
      <c r="Y1286" s="4" t="s">
        <v>1</v>
      </c>
      <c r="Z1286" s="4" t="str">
        <f>""</f>
        <v/>
      </c>
      <c r="AA1286" s="4" t="str">
        <f>""</f>
        <v/>
      </c>
      <c r="AB1286" s="4" t="str">
        <f>""</f>
        <v/>
      </c>
      <c r="AC1286" s="4" t="str">
        <f>""</f>
        <v/>
      </c>
      <c r="AD1286" s="4" t="str">
        <f>""</f>
        <v/>
      </c>
      <c r="AE1286" s="4" t="str">
        <f>""</f>
        <v/>
      </c>
      <c r="AF1286" s="4" t="str">
        <f>""</f>
        <v/>
      </c>
      <c r="AG1286" s="4" t="str">
        <f>""</f>
        <v/>
      </c>
      <c r="AH1286" s="4" t="str">
        <f>""</f>
        <v/>
      </c>
      <c r="AI1286" s="4" t="str">
        <f>""</f>
        <v/>
      </c>
      <c r="AJ1286" s="4" t="str">
        <f>""</f>
        <v/>
      </c>
      <c r="AK1286" s="4" t="str">
        <f>""</f>
        <v/>
      </c>
      <c r="AL1286" s="4" t="str">
        <f>""</f>
        <v/>
      </c>
      <c r="AM1286" s="4" t="str">
        <f>""</f>
        <v/>
      </c>
      <c r="AN1286" s="4" t="str">
        <f>""</f>
        <v/>
      </c>
      <c r="AO1286" s="4" t="str">
        <f>""</f>
        <v/>
      </c>
      <c r="AP1286" s="4" t="str">
        <f>""</f>
        <v/>
      </c>
      <c r="AQ1286" s="4" t="str">
        <f>""</f>
        <v/>
      </c>
      <c r="AR1286" s="4" t="str">
        <f>""</f>
        <v/>
      </c>
      <c r="AS1286" s="4" t="str">
        <f>""</f>
        <v/>
      </c>
    </row>
    <row r="1287" spans="1:45" x14ac:dyDescent="0.25">
      <c r="A1287" s="15"/>
      <c r="B1287" s="16"/>
      <c r="C1287" s="16"/>
      <c r="D1287" s="16"/>
      <c r="E1287" s="16"/>
      <c r="F1287" s="16"/>
      <c r="G1287" s="16"/>
      <c r="H1287" s="14" t="s">
        <v>25</v>
      </c>
      <c r="I1287" s="7" t="s">
        <v>26</v>
      </c>
      <c r="J1287" s="7" t="s">
        <v>64</v>
      </c>
      <c r="K1287" s="7" t="s">
        <v>94</v>
      </c>
      <c r="L1287" s="7" t="s">
        <v>95</v>
      </c>
      <c r="M1287" s="7" t="s">
        <v>96</v>
      </c>
      <c r="N1287" s="7" t="s">
        <v>127</v>
      </c>
      <c r="O1287" s="7" t="s">
        <v>128</v>
      </c>
      <c r="P1287" s="7" t="s">
        <v>122</v>
      </c>
      <c r="Q1287" s="7" t="s">
        <v>123</v>
      </c>
      <c r="R1287" s="7" t="s">
        <v>74</v>
      </c>
      <c r="U1287" s="4" t="str">
        <f>""</f>
        <v/>
      </c>
      <c r="V1287" s="4" t="str">
        <f>""</f>
        <v/>
      </c>
      <c r="W1287" s="4" t="str">
        <f>""</f>
        <v/>
      </c>
      <c r="X1287" s="4" t="str">
        <f>""</f>
        <v/>
      </c>
      <c r="Y1287" s="4" t="str">
        <f>""</f>
        <v/>
      </c>
      <c r="Z1287" s="4" t="str">
        <f>""</f>
        <v/>
      </c>
      <c r="AA1287" s="4" t="str">
        <f>""</f>
        <v/>
      </c>
      <c r="AB1287" s="4" t="str">
        <f>""</f>
        <v/>
      </c>
      <c r="AC1287" s="4" t="str">
        <f>""</f>
        <v/>
      </c>
      <c r="AD1287" s="4" t="str">
        <f>""</f>
        <v/>
      </c>
      <c r="AE1287" s="4" t="str">
        <f>""</f>
        <v/>
      </c>
      <c r="AF1287" s="4" t="str">
        <f>""</f>
        <v/>
      </c>
      <c r="AG1287" s="4" t="str">
        <f>""</f>
        <v/>
      </c>
      <c r="AH1287" s="4" t="str">
        <f>""</f>
        <v/>
      </c>
      <c r="AI1287" s="4" t="str">
        <f>""</f>
        <v/>
      </c>
      <c r="AJ1287" s="4" t="str">
        <f>""</f>
        <v/>
      </c>
      <c r="AK1287" s="4" t="str">
        <f>""</f>
        <v/>
      </c>
      <c r="AL1287" s="4" t="str">
        <f>""</f>
        <v/>
      </c>
      <c r="AM1287" s="4" t="str">
        <f>""</f>
        <v/>
      </c>
      <c r="AN1287" s="4" t="str">
        <f>""</f>
        <v/>
      </c>
      <c r="AO1287" s="4" t="str">
        <f>""</f>
        <v/>
      </c>
      <c r="AP1287" s="4" t="str">
        <f>""</f>
        <v/>
      </c>
      <c r="AQ1287" s="4" t="str">
        <f>""</f>
        <v/>
      </c>
      <c r="AR1287" s="4" t="str">
        <f>""</f>
        <v/>
      </c>
      <c r="AS1287" s="4" t="str">
        <f>""</f>
        <v/>
      </c>
    </row>
    <row r="1288" spans="1:45" x14ac:dyDescent="0.25">
      <c r="A1288" s="15"/>
      <c r="B1288" s="17"/>
      <c r="C1288" s="17"/>
      <c r="D1288" s="17"/>
      <c r="E1288" s="17"/>
      <c r="F1288" s="17"/>
      <c r="G1288" s="17"/>
      <c r="I1288" s="8" t="s">
        <v>39</v>
      </c>
      <c r="J1288" s="8"/>
      <c r="K1288" s="8"/>
      <c r="L1288" s="8"/>
      <c r="M1288" s="8"/>
      <c r="N1288" s="8"/>
      <c r="O1288" s="8"/>
      <c r="P1288" s="8"/>
      <c r="Q1288" s="8"/>
      <c r="R1288" s="8"/>
      <c r="U1288" s="4" t="str">
        <f>""</f>
        <v/>
      </c>
      <c r="V1288" s="4" t="str">
        <f>""</f>
        <v/>
      </c>
      <c r="W1288" s="4" t="str">
        <f>""</f>
        <v/>
      </c>
      <c r="X1288" s="4" t="str">
        <f>""</f>
        <v/>
      </c>
      <c r="Y1288" s="4" t="str">
        <f>""</f>
        <v/>
      </c>
      <c r="Z1288" s="4" t="str">
        <f>""</f>
        <v/>
      </c>
      <c r="AA1288" s="4" t="str">
        <f>""</f>
        <v/>
      </c>
      <c r="AB1288" s="4" t="str">
        <f>""</f>
        <v/>
      </c>
      <c r="AC1288" s="4" t="str">
        <f>""</f>
        <v/>
      </c>
      <c r="AD1288" s="4" t="str">
        <f>""</f>
        <v/>
      </c>
      <c r="AE1288" s="4" t="str">
        <f>""</f>
        <v/>
      </c>
      <c r="AF1288" s="4" t="str">
        <f>""</f>
        <v/>
      </c>
      <c r="AG1288" s="4" t="str">
        <f>""</f>
        <v/>
      </c>
      <c r="AH1288" s="4" t="str">
        <f>""</f>
        <v/>
      </c>
      <c r="AI1288" s="4" t="str">
        <f>""</f>
        <v/>
      </c>
      <c r="AJ1288" s="4" t="str">
        <f>""</f>
        <v/>
      </c>
      <c r="AK1288" s="4" t="str">
        <f>""</f>
        <v/>
      </c>
      <c r="AL1288" s="4" t="str">
        <f>""</f>
        <v/>
      </c>
      <c r="AM1288" s="4" t="str">
        <f>""</f>
        <v/>
      </c>
      <c r="AN1288" s="4" t="str">
        <f>""</f>
        <v/>
      </c>
      <c r="AO1288" s="4" t="str">
        <f>""</f>
        <v/>
      </c>
      <c r="AP1288" s="4" t="str">
        <f>""</f>
        <v/>
      </c>
      <c r="AQ1288" s="4" t="str">
        <f>""</f>
        <v/>
      </c>
      <c r="AR1288" s="4" t="str">
        <f>""</f>
        <v/>
      </c>
      <c r="AS1288" s="4" t="str">
        <f>""</f>
        <v/>
      </c>
    </row>
    <row r="1289" spans="1:45" x14ac:dyDescent="0.25">
      <c r="A1289" s="15"/>
      <c r="B1289" s="17"/>
      <c r="C1289" s="17"/>
      <c r="D1289" s="17"/>
      <c r="E1289" s="17"/>
      <c r="F1289" s="17"/>
      <c r="G1289" s="17"/>
      <c r="I1289" s="8" t="s">
        <v>40</v>
      </c>
      <c r="J1289" s="8"/>
      <c r="K1289" s="8"/>
      <c r="L1289" s="8"/>
      <c r="M1289" s="8"/>
      <c r="N1289" s="8"/>
      <c r="O1289" s="8"/>
      <c r="P1289" s="8"/>
      <c r="Q1289" s="8"/>
      <c r="R1289" s="8"/>
      <c r="U1289" s="4" t="str">
        <f>""</f>
        <v/>
      </c>
      <c r="V1289" s="4" t="str">
        <f>""</f>
        <v/>
      </c>
      <c r="W1289" s="4" t="str">
        <f>""</f>
        <v/>
      </c>
      <c r="X1289" s="4" t="str">
        <f>""</f>
        <v/>
      </c>
      <c r="Y1289" s="4" t="str">
        <f>""</f>
        <v/>
      </c>
      <c r="Z1289" s="4" t="str">
        <f>""</f>
        <v/>
      </c>
      <c r="AA1289" s="4" t="str">
        <f>""</f>
        <v/>
      </c>
      <c r="AB1289" s="4" t="str">
        <f>""</f>
        <v/>
      </c>
      <c r="AC1289" s="4" t="str">
        <f>""</f>
        <v/>
      </c>
      <c r="AD1289" s="4" t="str">
        <f>""</f>
        <v/>
      </c>
      <c r="AE1289" s="4" t="str">
        <f>""</f>
        <v/>
      </c>
      <c r="AF1289" s="4" t="str">
        <f>""</f>
        <v/>
      </c>
      <c r="AG1289" s="4" t="str">
        <f>""</f>
        <v/>
      </c>
      <c r="AH1289" s="4" t="str">
        <f>""</f>
        <v/>
      </c>
      <c r="AI1289" s="4" t="str">
        <f>""</f>
        <v/>
      </c>
      <c r="AJ1289" s="4" t="str">
        <f>""</f>
        <v/>
      </c>
      <c r="AK1289" s="4" t="str">
        <f>""</f>
        <v/>
      </c>
      <c r="AL1289" s="4" t="str">
        <f>""</f>
        <v/>
      </c>
      <c r="AM1289" s="4" t="str">
        <f>""</f>
        <v/>
      </c>
      <c r="AN1289" s="4" t="str">
        <f>""</f>
        <v/>
      </c>
      <c r="AO1289" s="4" t="str">
        <f>""</f>
        <v/>
      </c>
      <c r="AP1289" s="4" t="str">
        <f>""</f>
        <v/>
      </c>
      <c r="AQ1289" s="4" t="str">
        <f>""</f>
        <v/>
      </c>
      <c r="AR1289" s="4" t="str">
        <f>""</f>
        <v/>
      </c>
      <c r="AS1289" s="4" t="str">
        <f>""</f>
        <v/>
      </c>
    </row>
    <row r="1290" spans="1:45" x14ac:dyDescent="0.25">
      <c r="A1290" s="23" t="s">
        <v>41</v>
      </c>
      <c r="B1290" s="18" t="s">
        <v>76</v>
      </c>
      <c r="C1290" s="18">
        <v>15</v>
      </c>
      <c r="D1290" s="18">
        <v>248.2</v>
      </c>
      <c r="E1290" s="18" t="s">
        <v>120</v>
      </c>
      <c r="F1290" s="18">
        <v>1</v>
      </c>
      <c r="G1290" s="18" t="str">
        <f>B1290&amp;C1290&amp;D1290&amp;E1290&amp;F1290</f>
        <v>GOV15248.2ND1</v>
      </c>
      <c r="H1290" s="4" t="s">
        <v>8</v>
      </c>
      <c r="I1290" s="4">
        <v>1</v>
      </c>
      <c r="J1290" s="4">
        <v>0.05</v>
      </c>
      <c r="K1290" s="4">
        <v>0.4</v>
      </c>
      <c r="L1290" s="4">
        <v>0.1</v>
      </c>
      <c r="M1290" s="4">
        <v>3</v>
      </c>
      <c r="N1290" s="4">
        <v>1</v>
      </c>
      <c r="O1290" s="4">
        <v>2</v>
      </c>
      <c r="P1290" s="4">
        <v>0.85</v>
      </c>
      <c r="Q1290" s="4">
        <v>0</v>
      </c>
      <c r="R1290" s="4">
        <v>0</v>
      </c>
      <c r="S1290" s="4" t="s">
        <v>1</v>
      </c>
      <c r="T1290" s="4" t="s">
        <v>1</v>
      </c>
      <c r="U1290" s="4" t="str">
        <f>""</f>
        <v/>
      </c>
      <c r="V1290" s="4" t="str">
        <f>""</f>
        <v/>
      </c>
      <c r="W1290" s="4" t="str">
        <f>""</f>
        <v/>
      </c>
      <c r="X1290" s="4" t="str">
        <f>""</f>
        <v/>
      </c>
      <c r="Y1290" s="4" t="str">
        <f>""</f>
        <v/>
      </c>
      <c r="Z1290" s="4" t="str">
        <f>""</f>
        <v/>
      </c>
      <c r="AA1290" s="4" t="str">
        <f>""</f>
        <v/>
      </c>
      <c r="AB1290" s="4" t="str">
        <f>""</f>
        <v/>
      </c>
      <c r="AC1290" s="4" t="str">
        <f>""</f>
        <v/>
      </c>
      <c r="AD1290" s="4" t="str">
        <f>""</f>
        <v/>
      </c>
      <c r="AE1290" s="4" t="str">
        <f>""</f>
        <v/>
      </c>
      <c r="AF1290" s="4" t="str">
        <f>""</f>
        <v/>
      </c>
      <c r="AG1290" s="4" t="str">
        <f>""</f>
        <v/>
      </c>
      <c r="AH1290" s="4" t="str">
        <f>""</f>
        <v/>
      </c>
      <c r="AI1290" s="4" t="str">
        <f>""</f>
        <v/>
      </c>
      <c r="AJ1290" s="4" t="str">
        <f>""</f>
        <v/>
      </c>
      <c r="AK1290" s="4" t="str">
        <f>""</f>
        <v/>
      </c>
      <c r="AL1290" s="4" t="str">
        <f>""</f>
        <v/>
      </c>
      <c r="AM1290" s="4" t="str">
        <f>""</f>
        <v/>
      </c>
      <c r="AN1290" s="4" t="str">
        <f>""</f>
        <v/>
      </c>
      <c r="AO1290" s="4" t="str">
        <f>""</f>
        <v/>
      </c>
      <c r="AP1290" s="4" t="str">
        <f>""</f>
        <v/>
      </c>
      <c r="AQ1290" s="4" t="str">
        <f>""</f>
        <v/>
      </c>
      <c r="AR1290" s="4" t="str">
        <f>""</f>
        <v/>
      </c>
      <c r="AS1290" s="4" t="str">
        <f>""</f>
        <v/>
      </c>
    </row>
    <row r="1291" spans="1:45" x14ac:dyDescent="0.25">
      <c r="A1291" s="15"/>
      <c r="B1291" s="16"/>
      <c r="C1291" s="16"/>
      <c r="D1291" s="16"/>
      <c r="E1291" s="16"/>
      <c r="F1291" s="16"/>
      <c r="G1291" s="16"/>
      <c r="H1291" s="14" t="s">
        <v>25</v>
      </c>
      <c r="I1291" s="7" t="s">
        <v>26</v>
      </c>
      <c r="J1291" s="7" t="s">
        <v>77</v>
      </c>
      <c r="K1291" s="7" t="s">
        <v>78</v>
      </c>
      <c r="L1291" s="7" t="s">
        <v>79</v>
      </c>
      <c r="M1291" s="7" t="s">
        <v>80</v>
      </c>
      <c r="N1291" s="7" t="s">
        <v>81</v>
      </c>
      <c r="O1291" s="7" t="s">
        <v>82</v>
      </c>
      <c r="P1291" s="7" t="s">
        <v>83</v>
      </c>
      <c r="Q1291" s="7" t="s">
        <v>84</v>
      </c>
      <c r="R1291" s="7" t="s">
        <v>85</v>
      </c>
      <c r="S1291" s="7" t="s">
        <v>86</v>
      </c>
      <c r="T1291" s="7" t="s">
        <v>87</v>
      </c>
      <c r="U1291" s="7" t="s">
        <v>88</v>
      </c>
      <c r="V1291" s="7" t="s">
        <v>89</v>
      </c>
      <c r="W1291" s="7" t="s">
        <v>90</v>
      </c>
      <c r="X1291" s="7" t="s">
        <v>91</v>
      </c>
      <c r="Y1291" s="7" t="s">
        <v>92</v>
      </c>
      <c r="Z1291" s="7" t="s">
        <v>93</v>
      </c>
      <c r="AA1291" s="7" t="s">
        <v>94</v>
      </c>
      <c r="AB1291" s="7" t="s">
        <v>95</v>
      </c>
      <c r="AC1291" s="7" t="s">
        <v>96</v>
      </c>
      <c r="AD1291" s="7" t="s">
        <v>97</v>
      </c>
      <c r="AE1291" s="7" t="s">
        <v>98</v>
      </c>
      <c r="AF1291" s="7" t="s">
        <v>99</v>
      </c>
      <c r="AI1291" s="4" t="str">
        <f>""</f>
        <v/>
      </c>
      <c r="AJ1291" s="4" t="str">
        <f>""</f>
        <v/>
      </c>
      <c r="AK1291" s="4" t="str">
        <f>""</f>
        <v/>
      </c>
      <c r="AL1291" s="4" t="str">
        <f>""</f>
        <v/>
      </c>
      <c r="AM1291" s="4" t="str">
        <f>""</f>
        <v/>
      </c>
      <c r="AN1291" s="4" t="str">
        <f>""</f>
        <v/>
      </c>
      <c r="AO1291" s="4" t="str">
        <f>""</f>
        <v/>
      </c>
      <c r="AP1291" s="4" t="str">
        <f>""</f>
        <v/>
      </c>
      <c r="AQ1291" s="4" t="str">
        <f>""</f>
        <v/>
      </c>
      <c r="AR1291" s="4" t="str">
        <f>""</f>
        <v/>
      </c>
      <c r="AS1291" s="4" t="str">
        <f>""</f>
        <v/>
      </c>
    </row>
    <row r="1292" spans="1:45" x14ac:dyDescent="0.25">
      <c r="A1292" s="15"/>
      <c r="B1292" s="17"/>
      <c r="C1292" s="17"/>
      <c r="D1292" s="17"/>
      <c r="E1292" s="17"/>
      <c r="F1292" s="17"/>
      <c r="G1292" s="17"/>
      <c r="I1292" s="8" t="s">
        <v>39</v>
      </c>
      <c r="J1292" s="8"/>
      <c r="K1292" s="8"/>
      <c r="L1292" s="8"/>
      <c r="M1292" s="8"/>
      <c r="N1292" s="8"/>
      <c r="O1292" s="8"/>
      <c r="P1292" s="8">
        <v>15</v>
      </c>
      <c r="Q1292" s="8">
        <v>15</v>
      </c>
      <c r="R1292" s="8"/>
      <c r="S1292" s="8">
        <v>15</v>
      </c>
      <c r="T1292" s="8">
        <v>15</v>
      </c>
      <c r="U1292" s="8"/>
      <c r="V1292" s="8"/>
      <c r="W1292" s="8"/>
      <c r="X1292" s="8">
        <v>2</v>
      </c>
      <c r="Y1292" s="8">
        <v>2</v>
      </c>
      <c r="Z1292" s="8"/>
      <c r="AA1292" s="8">
        <v>2</v>
      </c>
      <c r="AB1292" s="8">
        <v>2</v>
      </c>
      <c r="AC1292" s="8">
        <v>2</v>
      </c>
      <c r="AD1292" s="8">
        <v>2</v>
      </c>
      <c r="AE1292" s="8">
        <v>0.99</v>
      </c>
      <c r="AF1292" s="8">
        <v>0</v>
      </c>
      <c r="AI1292" s="4" t="str">
        <f>""</f>
        <v/>
      </c>
      <c r="AJ1292" s="4" t="str">
        <f>""</f>
        <v/>
      </c>
      <c r="AK1292" s="4" t="str">
        <f>""</f>
        <v/>
      </c>
      <c r="AL1292" s="4" t="str">
        <f>""</f>
        <v/>
      </c>
      <c r="AM1292" s="4" t="str">
        <f>""</f>
        <v/>
      </c>
      <c r="AN1292" s="4" t="str">
        <f>""</f>
        <v/>
      </c>
      <c r="AO1292" s="4" t="str">
        <f>""</f>
        <v/>
      </c>
      <c r="AP1292" s="4" t="str">
        <f>""</f>
        <v/>
      </c>
      <c r="AQ1292" s="4" t="str">
        <f>""</f>
        <v/>
      </c>
      <c r="AR1292" s="4" t="str">
        <f>""</f>
        <v/>
      </c>
      <c r="AS1292" s="4" t="str">
        <f>""</f>
        <v/>
      </c>
    </row>
    <row r="1293" spans="1:45" x14ac:dyDescent="0.25">
      <c r="A1293" s="15"/>
      <c r="B1293" s="17"/>
      <c r="C1293" s="17"/>
      <c r="D1293" s="17"/>
      <c r="E1293" s="17"/>
      <c r="F1293" s="17"/>
      <c r="G1293" s="17"/>
      <c r="I1293" s="8" t="s">
        <v>40</v>
      </c>
      <c r="J1293" s="8"/>
      <c r="K1293" s="8"/>
      <c r="L1293" s="8"/>
      <c r="M1293" s="8"/>
      <c r="N1293" s="8"/>
      <c r="O1293" s="8"/>
      <c r="P1293" s="8">
        <v>1.5</v>
      </c>
      <c r="Q1293" s="8">
        <v>1.5</v>
      </c>
      <c r="R1293" s="8">
        <f>2*$K$2</f>
        <v>0.02</v>
      </c>
      <c r="S1293" s="8">
        <v>1.5</v>
      </c>
      <c r="T1293" s="8">
        <v>1.5</v>
      </c>
      <c r="U1293" s="8">
        <f>2*$K$2</f>
        <v>0.02</v>
      </c>
      <c r="V1293" s="8"/>
      <c r="W1293" s="8"/>
      <c r="X1293" s="8">
        <f t="shared" ref="X1293:Y1293" si="156">2*$K$2</f>
        <v>0.02</v>
      </c>
      <c r="Y1293" s="8">
        <f t="shared" si="156"/>
        <v>0.02</v>
      </c>
      <c r="Z1293" s="8"/>
      <c r="AA1293" s="8">
        <f t="shared" ref="AA1293:AD1293" si="157">2*$K$2</f>
        <v>0.02</v>
      </c>
      <c r="AB1293" s="8">
        <f t="shared" si="157"/>
        <v>0.02</v>
      </c>
      <c r="AC1293" s="8">
        <f t="shared" si="157"/>
        <v>0.02</v>
      </c>
      <c r="AD1293" s="8">
        <f t="shared" si="157"/>
        <v>0.02</v>
      </c>
      <c r="AE1293" s="8">
        <v>0</v>
      </c>
      <c r="AF1293" s="8">
        <v>-0.3</v>
      </c>
      <c r="AI1293" s="4" t="str">
        <f>""</f>
        <v/>
      </c>
      <c r="AJ1293" s="4" t="str">
        <f>""</f>
        <v/>
      </c>
      <c r="AK1293" s="4" t="str">
        <f>""</f>
        <v/>
      </c>
      <c r="AL1293" s="4" t="str">
        <f>""</f>
        <v/>
      </c>
      <c r="AM1293" s="4" t="str">
        <f>""</f>
        <v/>
      </c>
      <c r="AN1293" s="4" t="str">
        <f>""</f>
        <v/>
      </c>
      <c r="AO1293" s="4" t="str">
        <f>""</f>
        <v/>
      </c>
      <c r="AP1293" s="4" t="str">
        <f>""</f>
        <v/>
      </c>
      <c r="AQ1293" s="4" t="str">
        <f>""</f>
        <v/>
      </c>
      <c r="AR1293" s="4" t="str">
        <f>""</f>
        <v/>
      </c>
      <c r="AS1293" s="4" t="str">
        <f>""</f>
        <v/>
      </c>
    </row>
    <row r="1294" spans="1:45" x14ac:dyDescent="0.25">
      <c r="A1294" s="24" t="s">
        <v>41</v>
      </c>
      <c r="B1294" s="18" t="s">
        <v>100</v>
      </c>
      <c r="C1294" s="18">
        <v>15</v>
      </c>
      <c r="D1294" s="18">
        <v>248.2</v>
      </c>
      <c r="E1294" s="18" t="s">
        <v>120</v>
      </c>
      <c r="F1294" s="18">
        <v>1</v>
      </c>
      <c r="G1294" s="18" t="str">
        <f>B1294&amp;C1294&amp;D1294&amp;E1294&amp;F1294</f>
        <v>PSS15248.2ND1</v>
      </c>
      <c r="H1294" s="4" t="s">
        <v>9</v>
      </c>
      <c r="I1294" s="4">
        <v>1</v>
      </c>
      <c r="J1294" s="4">
        <v>1</v>
      </c>
      <c r="K1294" s="4">
        <v>0</v>
      </c>
      <c r="L1294" s="4">
        <v>3</v>
      </c>
      <c r="M1294" s="4">
        <v>0</v>
      </c>
      <c r="N1294" s="4">
        <v>5</v>
      </c>
      <c r="O1294" s="4">
        <v>1</v>
      </c>
      <c r="P1294" s="4">
        <v>2.5</v>
      </c>
      <c r="Q1294" s="4">
        <v>2.5</v>
      </c>
      <c r="R1294" s="4">
        <v>0</v>
      </c>
      <c r="S1294" s="4">
        <v>2.5</v>
      </c>
      <c r="T1294" s="4">
        <v>0</v>
      </c>
      <c r="U1294" s="4">
        <v>2.5</v>
      </c>
      <c r="V1294" s="4">
        <v>0.39</v>
      </c>
      <c r="W1294" s="4">
        <v>1</v>
      </c>
      <c r="X1294" s="4">
        <v>0</v>
      </c>
      <c r="Y1294" s="4">
        <v>0.1</v>
      </c>
      <c r="Z1294" s="4">
        <v>6.5</v>
      </c>
      <c r="AA1294" s="4">
        <v>0.44</v>
      </c>
      <c r="AB1294" s="4">
        <v>0.08</v>
      </c>
      <c r="AC1294" s="4">
        <v>0.2</v>
      </c>
      <c r="AD1294" s="4">
        <v>0.98</v>
      </c>
      <c r="AE1294" s="4">
        <v>0.1</v>
      </c>
      <c r="AF1294" s="4">
        <v>-0.1</v>
      </c>
      <c r="AG1294" s="4" t="s">
        <v>1</v>
      </c>
      <c r="AH1294" s="4" t="s">
        <v>1</v>
      </c>
      <c r="AI1294" s="4" t="str">
        <f>""</f>
        <v/>
      </c>
      <c r="AJ1294" s="4" t="str">
        <f>""</f>
        <v/>
      </c>
      <c r="AK1294" s="4" t="str">
        <f>""</f>
        <v/>
      </c>
      <c r="AL1294" s="4" t="str">
        <f>""</f>
        <v/>
      </c>
      <c r="AM1294" s="4" t="str">
        <f>""</f>
        <v/>
      </c>
      <c r="AN1294" s="4" t="str">
        <f>""</f>
        <v/>
      </c>
      <c r="AO1294" s="4" t="str">
        <f>""</f>
        <v/>
      </c>
      <c r="AP1294" s="4" t="str">
        <f>""</f>
        <v/>
      </c>
      <c r="AQ1294" s="4" t="str">
        <f>""</f>
        <v/>
      </c>
      <c r="AR1294" s="4" t="str">
        <f>""</f>
        <v/>
      </c>
      <c r="AS1294" s="4" t="str">
        <f>""</f>
        <v/>
      </c>
    </row>
    <row r="1295" spans="1:45" x14ac:dyDescent="0.25">
      <c r="AC1295" s="4" t="str">
        <f>""</f>
        <v/>
      </c>
      <c r="AD1295" s="4" t="str">
        <f>""</f>
        <v/>
      </c>
      <c r="AE1295" s="4" t="str">
        <f>""</f>
        <v/>
      </c>
      <c r="AF1295" s="4" t="str">
        <f>""</f>
        <v/>
      </c>
      <c r="AG1295" s="4" t="str">
        <f>""</f>
        <v/>
      </c>
      <c r="AH1295" s="4" t="str">
        <f>""</f>
        <v/>
      </c>
      <c r="AI1295" s="4" t="str">
        <f>""</f>
        <v/>
      </c>
      <c r="AJ1295" s="4" t="str">
        <f>""</f>
        <v/>
      </c>
      <c r="AK1295" s="4" t="str">
        <f>""</f>
        <v/>
      </c>
      <c r="AL1295" s="4" t="str">
        <f>""</f>
        <v/>
      </c>
      <c r="AM1295" s="4" t="str">
        <f>""</f>
        <v/>
      </c>
      <c r="AN1295" s="4" t="str">
        <f>""</f>
        <v/>
      </c>
      <c r="AO1295" s="4" t="str">
        <f>""</f>
        <v/>
      </c>
      <c r="AP1295" s="4" t="str">
        <f>""</f>
        <v/>
      </c>
      <c r="AQ1295" s="4" t="str">
        <f>""</f>
        <v/>
      </c>
      <c r="AR1295" s="4" t="str">
        <f>""</f>
        <v/>
      </c>
      <c r="AS1295" s="4" t="str">
        <f>""</f>
        <v/>
      </c>
    </row>
    <row r="1296" spans="1:45" x14ac:dyDescent="0.25">
      <c r="A1296" s="27" t="s">
        <v>203</v>
      </c>
      <c r="B1296" s="9"/>
      <c r="C1296" s="9"/>
      <c r="D1296" s="9"/>
      <c r="E1296" s="9"/>
      <c r="F1296" s="9"/>
      <c r="G1296" s="16"/>
      <c r="H1296" s="14" t="s">
        <v>25</v>
      </c>
      <c r="I1296" s="7" t="s">
        <v>26</v>
      </c>
      <c r="J1296" s="7" t="s">
        <v>103</v>
      </c>
      <c r="K1296" s="7" t="s">
        <v>104</v>
      </c>
      <c r="L1296" s="7" t="s">
        <v>105</v>
      </c>
      <c r="M1296" s="7" t="s">
        <v>106</v>
      </c>
      <c r="N1296" s="7" t="s">
        <v>107</v>
      </c>
      <c r="O1296" s="7" t="s">
        <v>108</v>
      </c>
      <c r="P1296" s="7" t="s">
        <v>109</v>
      </c>
      <c r="Q1296" s="7" t="s">
        <v>110</v>
      </c>
      <c r="R1296" s="7" t="s">
        <v>111</v>
      </c>
      <c r="S1296" s="7" t="s">
        <v>112</v>
      </c>
      <c r="T1296" s="7" t="s">
        <v>113</v>
      </c>
      <c r="U1296" s="7" t="s">
        <v>114</v>
      </c>
      <c r="V1296" s="7" t="s">
        <v>115</v>
      </c>
      <c r="W1296" s="7" t="s">
        <v>116</v>
      </c>
      <c r="X1296" s="7" t="s">
        <v>117</v>
      </c>
      <c r="Y1296" s="7" t="s">
        <v>118</v>
      </c>
      <c r="Z1296" s="7" t="s">
        <v>119</v>
      </c>
      <c r="AC1296" s="4" t="str">
        <f>""</f>
        <v/>
      </c>
      <c r="AD1296" s="4" t="str">
        <f>""</f>
        <v/>
      </c>
      <c r="AE1296" s="4" t="str">
        <f>""</f>
        <v/>
      </c>
      <c r="AF1296" s="4" t="str">
        <f>""</f>
        <v/>
      </c>
      <c r="AG1296" s="4" t="str">
        <f>""</f>
        <v/>
      </c>
      <c r="AH1296" s="4" t="str">
        <f>""</f>
        <v/>
      </c>
      <c r="AI1296" s="4" t="str">
        <f>""</f>
        <v/>
      </c>
      <c r="AJ1296" s="4" t="str">
        <f>""</f>
        <v/>
      </c>
      <c r="AK1296" s="4" t="str">
        <f>""</f>
        <v/>
      </c>
      <c r="AL1296" s="4" t="str">
        <f>""</f>
        <v/>
      </c>
      <c r="AM1296" s="4" t="str">
        <f>""</f>
        <v/>
      </c>
      <c r="AN1296" s="4" t="str">
        <f>""</f>
        <v/>
      </c>
      <c r="AO1296" s="4" t="str">
        <f>""</f>
        <v/>
      </c>
      <c r="AP1296" s="4" t="str">
        <f>""</f>
        <v/>
      </c>
      <c r="AQ1296" s="4" t="str">
        <f>""</f>
        <v/>
      </c>
      <c r="AR1296" s="4" t="str">
        <f>""</f>
        <v/>
      </c>
      <c r="AS1296" s="4" t="str">
        <f>""</f>
        <v/>
      </c>
    </row>
    <row r="1297" spans="1:45" x14ac:dyDescent="0.25">
      <c r="A1297" s="25"/>
      <c r="B1297" s="10"/>
      <c r="C1297" s="10"/>
      <c r="D1297" s="10"/>
      <c r="E1297" s="10"/>
      <c r="F1297" s="10"/>
      <c r="G1297" s="17"/>
      <c r="I1297" s="8" t="s">
        <v>39</v>
      </c>
      <c r="J1297" s="8">
        <v>0.5</v>
      </c>
      <c r="K1297" s="8">
        <v>75</v>
      </c>
      <c r="L1297" s="8">
        <v>75</v>
      </c>
      <c r="M1297" s="8">
        <v>10</v>
      </c>
      <c r="N1297" s="8">
        <v>0</v>
      </c>
      <c r="O1297" s="8">
        <v>1</v>
      </c>
      <c r="P1297" s="8">
        <v>1.2</v>
      </c>
      <c r="Q1297" s="8">
        <v>18</v>
      </c>
      <c r="R1297" s="8">
        <v>118</v>
      </c>
      <c r="S1297" s="8">
        <v>0</v>
      </c>
      <c r="T1297" s="8">
        <v>1.1000000000000001</v>
      </c>
      <c r="U1297" s="8">
        <v>10</v>
      </c>
      <c r="V1297" s="8">
        <v>1.1000000000000001</v>
      </c>
      <c r="W1297" s="8">
        <v>20</v>
      </c>
      <c r="X1297" s="8">
        <v>1</v>
      </c>
      <c r="Y1297" s="8">
        <v>0.5</v>
      </c>
      <c r="Z1297" s="8">
        <v>90</v>
      </c>
      <c r="AC1297" s="4" t="str">
        <f>""</f>
        <v/>
      </c>
      <c r="AD1297" s="4" t="str">
        <f>""</f>
        <v/>
      </c>
      <c r="AE1297" s="4" t="str">
        <f>""</f>
        <v/>
      </c>
      <c r="AF1297" s="4" t="str">
        <f>""</f>
        <v/>
      </c>
      <c r="AG1297" s="4" t="str">
        <f>""</f>
        <v/>
      </c>
      <c r="AH1297" s="4" t="str">
        <f>""</f>
        <v/>
      </c>
      <c r="AI1297" s="4" t="str">
        <f>""</f>
        <v/>
      </c>
      <c r="AJ1297" s="4" t="str">
        <f>""</f>
        <v/>
      </c>
      <c r="AK1297" s="4" t="str">
        <f>""</f>
        <v/>
      </c>
      <c r="AL1297" s="4" t="str">
        <f>""</f>
        <v/>
      </c>
      <c r="AM1297" s="4" t="str">
        <f>""</f>
        <v/>
      </c>
      <c r="AN1297" s="4" t="str">
        <f>""</f>
        <v/>
      </c>
      <c r="AO1297" s="4" t="str">
        <f>""</f>
        <v/>
      </c>
      <c r="AP1297" s="4" t="str">
        <f>""</f>
        <v/>
      </c>
      <c r="AQ1297" s="4" t="str">
        <f>""</f>
        <v/>
      </c>
      <c r="AR1297" s="4" t="str">
        <f>""</f>
        <v/>
      </c>
      <c r="AS1297" s="4" t="str">
        <f>""</f>
        <v/>
      </c>
    </row>
    <row r="1298" spans="1:45" x14ac:dyDescent="0.25">
      <c r="A1298" s="25"/>
      <c r="B1298" s="10"/>
      <c r="C1298" s="10"/>
      <c r="D1298" s="10"/>
      <c r="E1298" s="10"/>
      <c r="F1298" s="10"/>
      <c r="G1298" s="17"/>
      <c r="I1298" s="9" t="s">
        <v>40</v>
      </c>
      <c r="J1298" s="8">
        <v>0</v>
      </c>
      <c r="K1298" s="8">
        <v>0</v>
      </c>
      <c r="L1298" s="8">
        <v>0</v>
      </c>
      <c r="M1298" s="8">
        <v>0.8</v>
      </c>
      <c r="N1298" s="8">
        <v>-6</v>
      </c>
      <c r="O1298" s="8">
        <v>0</v>
      </c>
      <c r="P1298" s="8">
        <v>0</v>
      </c>
      <c r="Q1298" s="8">
        <v>0</v>
      </c>
      <c r="R1298" s="8">
        <v>0.8</v>
      </c>
      <c r="S1298" s="8">
        <v>-118</v>
      </c>
      <c r="T1298" s="8">
        <v>0</v>
      </c>
      <c r="U1298" s="8">
        <v>1</v>
      </c>
      <c r="V1298" s="8">
        <v>0</v>
      </c>
      <c r="W1298" s="8">
        <v>1</v>
      </c>
      <c r="X1298" s="8">
        <v>0</v>
      </c>
      <c r="Y1298" s="8">
        <v>0</v>
      </c>
      <c r="Z1298" s="8">
        <v>-90</v>
      </c>
      <c r="AC1298" s="4" t="str">
        <f>""</f>
        <v/>
      </c>
      <c r="AD1298" s="4" t="str">
        <f>""</f>
        <v/>
      </c>
      <c r="AE1298" s="4" t="str">
        <f>""</f>
        <v/>
      </c>
      <c r="AF1298" s="4" t="str">
        <f>""</f>
        <v/>
      </c>
      <c r="AG1298" s="4" t="str">
        <f>""</f>
        <v/>
      </c>
      <c r="AH1298" s="4" t="str">
        <f>""</f>
        <v/>
      </c>
      <c r="AI1298" s="4" t="str">
        <f>""</f>
        <v/>
      </c>
      <c r="AJ1298" s="4" t="str">
        <f>""</f>
        <v/>
      </c>
      <c r="AK1298" s="4" t="str">
        <f>""</f>
        <v/>
      </c>
      <c r="AL1298" s="4" t="str">
        <f>""</f>
        <v/>
      </c>
      <c r="AM1298" s="4" t="str">
        <f>""</f>
        <v/>
      </c>
      <c r="AN1298" s="4" t="str">
        <f>""</f>
        <v/>
      </c>
      <c r="AO1298" s="4" t="str">
        <f>""</f>
        <v/>
      </c>
      <c r="AP1298" s="4" t="str">
        <f>""</f>
        <v/>
      </c>
      <c r="AQ1298" s="4" t="str">
        <f>""</f>
        <v/>
      </c>
      <c r="AR1298" s="4" t="str">
        <f>""</f>
        <v/>
      </c>
      <c r="AS1298" s="4" t="str">
        <f>""</f>
        <v/>
      </c>
    </row>
    <row r="1299" spans="1:45" x14ac:dyDescent="0.25">
      <c r="A1299" s="22" t="s">
        <v>41</v>
      </c>
      <c r="B1299" s="18" t="s">
        <v>42</v>
      </c>
      <c r="C1299" s="18">
        <v>15</v>
      </c>
      <c r="D1299" s="18">
        <v>240</v>
      </c>
      <c r="E1299" s="18" t="s">
        <v>120</v>
      </c>
      <c r="F1299" s="18">
        <v>1</v>
      </c>
      <c r="G1299" s="18" t="str">
        <f>B1299&amp;C1299&amp;D1299&amp;E1299&amp;F1299</f>
        <v>AVR15240ND1</v>
      </c>
      <c r="H1299" s="4" t="s">
        <v>3</v>
      </c>
      <c r="I1299" s="4">
        <v>1</v>
      </c>
      <c r="J1299" s="4">
        <v>0</v>
      </c>
      <c r="K1299" s="4">
        <v>10.75</v>
      </c>
      <c r="L1299" s="4">
        <v>10.75</v>
      </c>
      <c r="M1299" s="4">
        <v>5</v>
      </c>
      <c r="N1299" s="4">
        <v>-0.87</v>
      </c>
      <c r="O1299" s="4">
        <v>0</v>
      </c>
      <c r="P1299" s="4">
        <v>1</v>
      </c>
      <c r="Q1299" s="4">
        <v>0</v>
      </c>
      <c r="R1299" s="4">
        <v>99</v>
      </c>
      <c r="S1299" s="4">
        <v>-99</v>
      </c>
      <c r="T1299" s="4">
        <v>0</v>
      </c>
      <c r="U1299" s="4">
        <v>9.3000000000000007</v>
      </c>
      <c r="V1299" s="4">
        <v>0</v>
      </c>
      <c r="W1299" s="4">
        <v>11.63</v>
      </c>
      <c r="X1299" s="4">
        <v>0.113</v>
      </c>
      <c r="Y1299" s="4">
        <v>0.124</v>
      </c>
      <c r="Z1299" s="4">
        <v>0</v>
      </c>
      <c r="AA1299" s="4" t="s">
        <v>1</v>
      </c>
      <c r="AB1299" s="4" t="s">
        <v>1</v>
      </c>
      <c r="AC1299" s="4" t="str">
        <f>""</f>
        <v/>
      </c>
      <c r="AD1299" s="4" t="str">
        <f>""</f>
        <v/>
      </c>
      <c r="AE1299" s="4" t="str">
        <f>""</f>
        <v/>
      </c>
      <c r="AF1299" s="4" t="str">
        <f>""</f>
        <v/>
      </c>
      <c r="AG1299" s="4" t="str">
        <f>""</f>
        <v/>
      </c>
      <c r="AH1299" s="4" t="str">
        <f>""</f>
        <v/>
      </c>
      <c r="AI1299" s="4" t="str">
        <f>""</f>
        <v/>
      </c>
      <c r="AJ1299" s="4" t="str">
        <f>""</f>
        <v/>
      </c>
      <c r="AK1299" s="4" t="str">
        <f>""</f>
        <v/>
      </c>
      <c r="AL1299" s="4" t="str">
        <f>""</f>
        <v/>
      </c>
      <c r="AM1299" s="4" t="str">
        <f>""</f>
        <v/>
      </c>
      <c r="AN1299" s="4" t="str">
        <f>""</f>
        <v/>
      </c>
      <c r="AO1299" s="4" t="str">
        <f>""</f>
        <v/>
      </c>
      <c r="AP1299" s="4" t="str">
        <f>""</f>
        <v/>
      </c>
      <c r="AQ1299" s="4" t="str">
        <f>""</f>
        <v/>
      </c>
      <c r="AR1299" s="4" t="str">
        <f>""</f>
        <v/>
      </c>
      <c r="AS1299" s="4" t="str">
        <f>""</f>
        <v/>
      </c>
    </row>
    <row r="1300" spans="1:45" x14ac:dyDescent="0.25">
      <c r="A1300" s="15"/>
      <c r="B1300" s="16"/>
      <c r="C1300" s="16"/>
      <c r="D1300" s="16"/>
      <c r="E1300" s="16"/>
      <c r="F1300" s="16"/>
      <c r="G1300" s="16"/>
      <c r="H1300" s="30" t="s">
        <v>25</v>
      </c>
      <c r="I1300" s="31" t="s">
        <v>26</v>
      </c>
      <c r="J1300" s="7" t="s">
        <v>44</v>
      </c>
      <c r="K1300" s="7" t="s">
        <v>45</v>
      </c>
      <c r="L1300" s="7" t="s">
        <v>46</v>
      </c>
      <c r="M1300" s="7" t="s">
        <v>47</v>
      </c>
      <c r="N1300" s="7" t="s">
        <v>48</v>
      </c>
      <c r="O1300" s="7" t="s">
        <v>49</v>
      </c>
      <c r="P1300" s="7" t="s">
        <v>50</v>
      </c>
      <c r="Q1300" s="7" t="s">
        <v>51</v>
      </c>
      <c r="R1300" s="7" t="s">
        <v>52</v>
      </c>
      <c r="S1300" s="7" t="s">
        <v>53</v>
      </c>
      <c r="T1300" s="7" t="s">
        <v>54</v>
      </c>
      <c r="U1300" s="7" t="s">
        <v>55</v>
      </c>
      <c r="X1300" s="4" t="str">
        <f>""</f>
        <v/>
      </c>
      <c r="Y1300" s="4" t="str">
        <f>""</f>
        <v/>
      </c>
      <c r="Z1300" s="4" t="str">
        <f>""</f>
        <v/>
      </c>
      <c r="AA1300" s="4" t="str">
        <f>""</f>
        <v/>
      </c>
      <c r="AB1300" s="4" t="str">
        <f>""</f>
        <v/>
      </c>
      <c r="AC1300" s="4" t="str">
        <f>""</f>
        <v/>
      </c>
      <c r="AD1300" s="4" t="str">
        <f>""</f>
        <v/>
      </c>
      <c r="AE1300" s="4" t="str">
        <f>""</f>
        <v/>
      </c>
      <c r="AF1300" s="4" t="str">
        <f>""</f>
        <v/>
      </c>
      <c r="AG1300" s="4" t="str">
        <f>""</f>
        <v/>
      </c>
      <c r="AH1300" s="4" t="str">
        <f>""</f>
        <v/>
      </c>
      <c r="AI1300" s="4" t="str">
        <f>""</f>
        <v/>
      </c>
      <c r="AJ1300" s="4" t="str">
        <f>""</f>
        <v/>
      </c>
      <c r="AK1300" s="4" t="str">
        <f>""</f>
        <v/>
      </c>
      <c r="AL1300" s="4" t="str">
        <f>""</f>
        <v/>
      </c>
      <c r="AM1300" s="4" t="str">
        <f>""</f>
        <v/>
      </c>
      <c r="AN1300" s="4" t="str">
        <f>""</f>
        <v/>
      </c>
      <c r="AO1300" s="4" t="str">
        <f>""</f>
        <v/>
      </c>
      <c r="AP1300" s="4" t="str">
        <f>""</f>
        <v/>
      </c>
      <c r="AQ1300" s="4" t="str">
        <f>""</f>
        <v/>
      </c>
      <c r="AR1300" s="4" t="str">
        <f>""</f>
        <v/>
      </c>
      <c r="AS1300" s="4" t="str">
        <f>""</f>
        <v/>
      </c>
    </row>
    <row r="1301" spans="1:45" x14ac:dyDescent="0.25">
      <c r="A1301" s="15"/>
      <c r="B1301" s="17"/>
      <c r="C1301" s="17"/>
      <c r="D1301" s="17"/>
      <c r="E1301" s="17"/>
      <c r="F1301" s="17"/>
      <c r="G1301" s="17"/>
      <c r="I1301" s="8" t="s">
        <v>39</v>
      </c>
      <c r="J1301" s="8">
        <v>10</v>
      </c>
      <c r="K1301" s="8">
        <v>0.2</v>
      </c>
      <c r="L1301" s="8">
        <v>0.2</v>
      </c>
      <c r="M1301" s="8">
        <v>10</v>
      </c>
      <c r="N1301" s="8">
        <v>3</v>
      </c>
      <c r="O1301" s="8">
        <v>2.5</v>
      </c>
      <c r="P1301" s="8"/>
      <c r="Q1301" s="8"/>
      <c r="R1301" s="8"/>
      <c r="S1301" s="8"/>
      <c r="T1301" s="8"/>
      <c r="U1301" s="8"/>
      <c r="X1301" s="4" t="str">
        <f>""</f>
        <v/>
      </c>
      <c r="Y1301" s="4" t="str">
        <f>""</f>
        <v/>
      </c>
      <c r="Z1301" s="4" t="str">
        <f>""</f>
        <v/>
      </c>
      <c r="AA1301" s="4" t="str">
        <f>""</f>
        <v/>
      </c>
      <c r="AB1301" s="4" t="str">
        <f>""</f>
        <v/>
      </c>
      <c r="AC1301" s="4" t="str">
        <f>""</f>
        <v/>
      </c>
      <c r="AD1301" s="4" t="str">
        <f>""</f>
        <v/>
      </c>
      <c r="AE1301" s="4" t="str">
        <f>""</f>
        <v/>
      </c>
      <c r="AF1301" s="4" t="str">
        <f>""</f>
        <v/>
      </c>
      <c r="AG1301" s="4" t="str">
        <f>""</f>
        <v/>
      </c>
      <c r="AH1301" s="4" t="str">
        <f>""</f>
        <v/>
      </c>
      <c r="AI1301" s="4" t="str">
        <f>""</f>
        <v/>
      </c>
      <c r="AJ1301" s="4" t="str">
        <f>""</f>
        <v/>
      </c>
      <c r="AK1301" s="4" t="str">
        <f>""</f>
        <v/>
      </c>
      <c r="AL1301" s="4" t="str">
        <f>""</f>
        <v/>
      </c>
      <c r="AM1301" s="4" t="str">
        <f>""</f>
        <v/>
      </c>
      <c r="AN1301" s="4" t="str">
        <f>""</f>
        <v/>
      </c>
      <c r="AO1301" s="4" t="str">
        <f>""</f>
        <v/>
      </c>
      <c r="AP1301" s="4" t="str">
        <f>""</f>
        <v/>
      </c>
      <c r="AQ1301" s="4" t="str">
        <f>""</f>
        <v/>
      </c>
      <c r="AR1301" s="4" t="str">
        <f>""</f>
        <v/>
      </c>
      <c r="AS1301" s="4" t="str">
        <f>""</f>
        <v/>
      </c>
    </row>
    <row r="1302" spans="1:45" x14ac:dyDescent="0.25">
      <c r="A1302" s="15"/>
      <c r="B1302" s="17"/>
      <c r="C1302" s="17"/>
      <c r="D1302" s="17"/>
      <c r="E1302" s="17"/>
      <c r="F1302" s="17"/>
      <c r="G1302" s="17"/>
      <c r="I1302" s="8" t="s">
        <v>40</v>
      </c>
      <c r="J1302" s="8">
        <v>1</v>
      </c>
      <c r="K1302" s="8">
        <f>4*$K$2</f>
        <v>0.04</v>
      </c>
      <c r="L1302" s="8">
        <f>4*$K$2</f>
        <v>0.04</v>
      </c>
      <c r="M1302" s="8">
        <v>1</v>
      </c>
      <c r="N1302" s="8">
        <v>0</v>
      </c>
      <c r="O1302" s="8"/>
      <c r="P1302" s="8"/>
      <c r="Q1302" s="8"/>
      <c r="R1302" s="8"/>
      <c r="S1302" s="8"/>
      <c r="T1302" s="8">
        <v>0</v>
      </c>
      <c r="U1302" s="8"/>
      <c r="X1302" s="4" t="str">
        <f>""</f>
        <v/>
      </c>
      <c r="Y1302" s="4" t="str">
        <f>""</f>
        <v/>
      </c>
      <c r="Z1302" s="4" t="str">
        <f>""</f>
        <v/>
      </c>
      <c r="AA1302" s="4" t="str">
        <f>""</f>
        <v/>
      </c>
      <c r="AB1302" s="4" t="str">
        <f>""</f>
        <v/>
      </c>
      <c r="AC1302" s="4" t="str">
        <f>""</f>
        <v/>
      </c>
      <c r="AD1302" s="4" t="str">
        <f>""</f>
        <v/>
      </c>
      <c r="AE1302" s="4" t="str">
        <f>""</f>
        <v/>
      </c>
      <c r="AF1302" s="4" t="str">
        <f>""</f>
        <v/>
      </c>
      <c r="AG1302" s="4" t="str">
        <f>""</f>
        <v/>
      </c>
      <c r="AH1302" s="4" t="str">
        <f>""</f>
        <v/>
      </c>
      <c r="AI1302" s="4" t="str">
        <f>""</f>
        <v/>
      </c>
      <c r="AJ1302" s="4" t="str">
        <f>""</f>
        <v/>
      </c>
      <c r="AK1302" s="4" t="str">
        <f>""</f>
        <v/>
      </c>
      <c r="AL1302" s="4" t="str">
        <f>""</f>
        <v/>
      </c>
      <c r="AM1302" s="4" t="str">
        <f>""</f>
        <v/>
      </c>
      <c r="AN1302" s="4" t="str">
        <f>""</f>
        <v/>
      </c>
      <c r="AO1302" s="4" t="str">
        <f>""</f>
        <v/>
      </c>
      <c r="AP1302" s="4" t="str">
        <f>""</f>
        <v/>
      </c>
      <c r="AQ1302" s="4" t="str">
        <f>""</f>
        <v/>
      </c>
      <c r="AR1302" s="4" t="str">
        <f>""</f>
        <v/>
      </c>
      <c r="AS1302" s="4" t="str">
        <f>""</f>
        <v/>
      </c>
    </row>
    <row r="1303" spans="1:45" x14ac:dyDescent="0.25">
      <c r="A1303" s="23" t="s">
        <v>41</v>
      </c>
      <c r="B1303" s="18" t="s">
        <v>62</v>
      </c>
      <c r="C1303" s="18">
        <v>15</v>
      </c>
      <c r="D1303" s="18">
        <v>240</v>
      </c>
      <c r="E1303" s="18" t="s">
        <v>120</v>
      </c>
      <c r="F1303" s="18">
        <v>1</v>
      </c>
      <c r="G1303" s="18" t="str">
        <f>B1303&amp;C1303&amp;D1303&amp;E1303&amp;F1303</f>
        <v>GEN15240ND1</v>
      </c>
      <c r="H1303" s="4" t="s">
        <v>0</v>
      </c>
      <c r="I1303" s="4">
        <v>1</v>
      </c>
      <c r="J1303" s="4">
        <v>6.6</v>
      </c>
      <c r="K1303" s="4">
        <v>0.05</v>
      </c>
      <c r="L1303" s="4">
        <v>0.155</v>
      </c>
      <c r="M1303" s="4">
        <v>2</v>
      </c>
      <c r="N1303" s="4">
        <v>0</v>
      </c>
      <c r="O1303" s="4">
        <v>1.1299999999999999</v>
      </c>
      <c r="P1303" s="4">
        <v>0.73399999999999999</v>
      </c>
      <c r="Q1303" s="4">
        <v>0.26</v>
      </c>
      <c r="R1303" s="4">
        <v>0.25600000000000001</v>
      </c>
      <c r="S1303" s="4">
        <v>0.104</v>
      </c>
      <c r="T1303" s="4">
        <v>0.19400000000000001</v>
      </c>
      <c r="U1303" s="4">
        <v>0.68500000000000005</v>
      </c>
      <c r="V1303" s="4" t="s">
        <v>1</v>
      </c>
      <c r="W1303" s="4" t="s">
        <v>1</v>
      </c>
      <c r="X1303" s="4" t="str">
        <f>""</f>
        <v/>
      </c>
      <c r="Y1303" s="4" t="str">
        <f>""</f>
        <v/>
      </c>
      <c r="Z1303" s="4" t="str">
        <f>""</f>
        <v/>
      </c>
      <c r="AA1303" s="4" t="str">
        <f>""</f>
        <v/>
      </c>
      <c r="AB1303" s="4" t="str">
        <f>""</f>
        <v/>
      </c>
      <c r="AC1303" s="4" t="str">
        <f>""</f>
        <v/>
      </c>
      <c r="AD1303" s="4" t="str">
        <f>""</f>
        <v/>
      </c>
      <c r="AE1303" s="4" t="str">
        <f>""</f>
        <v/>
      </c>
      <c r="AF1303" s="4" t="str">
        <f>""</f>
        <v/>
      </c>
      <c r="AG1303" s="4" t="str">
        <f>""</f>
        <v/>
      </c>
      <c r="AH1303" s="4" t="str">
        <f>""</f>
        <v/>
      </c>
      <c r="AI1303" s="4" t="str">
        <f>""</f>
        <v/>
      </c>
      <c r="AJ1303" s="4" t="str">
        <f>""</f>
        <v/>
      </c>
      <c r="AK1303" s="4" t="str">
        <f>""</f>
        <v/>
      </c>
      <c r="AL1303" s="4" t="str">
        <f>""</f>
        <v/>
      </c>
      <c r="AM1303" s="4" t="str">
        <f>""</f>
        <v/>
      </c>
      <c r="AN1303" s="4" t="str">
        <f>""</f>
        <v/>
      </c>
      <c r="AO1303" s="4" t="str">
        <f>""</f>
        <v/>
      </c>
      <c r="AP1303" s="4" t="str">
        <f>""</f>
        <v/>
      </c>
      <c r="AQ1303" s="4" t="str">
        <f>""</f>
        <v/>
      </c>
      <c r="AR1303" s="4" t="str">
        <f>""</f>
        <v/>
      </c>
      <c r="AS1303" s="4" t="str">
        <f>""</f>
        <v/>
      </c>
    </row>
    <row r="1304" spans="1:45" x14ac:dyDescent="0.25">
      <c r="A1304" s="15"/>
      <c r="B1304" s="16"/>
      <c r="C1304" s="16"/>
      <c r="D1304" s="16"/>
      <c r="E1304" s="16"/>
      <c r="F1304" s="16"/>
      <c r="G1304" s="16"/>
      <c r="H1304" s="14" t="s">
        <v>25</v>
      </c>
      <c r="I1304" s="7" t="s">
        <v>26</v>
      </c>
      <c r="J1304" s="7" t="s">
        <v>64</v>
      </c>
      <c r="K1304" s="7" t="s">
        <v>65</v>
      </c>
      <c r="L1304" s="7" t="s">
        <v>66</v>
      </c>
      <c r="M1304" s="7" t="s">
        <v>67</v>
      </c>
      <c r="N1304" s="7" t="s">
        <v>68</v>
      </c>
      <c r="O1304" s="7" t="s">
        <v>69</v>
      </c>
      <c r="P1304" s="7" t="s">
        <v>70</v>
      </c>
      <c r="Q1304" s="7" t="s">
        <v>71</v>
      </c>
      <c r="R1304" s="7" t="s">
        <v>72</v>
      </c>
      <c r="S1304" s="7" t="s">
        <v>73</v>
      </c>
      <c r="T1304" s="7" t="s">
        <v>74</v>
      </c>
      <c r="U1304" s="7" t="s">
        <v>75</v>
      </c>
      <c r="X1304" s="4" t="str">
        <f>""</f>
        <v/>
      </c>
      <c r="Y1304" s="4" t="str">
        <f>""</f>
        <v/>
      </c>
      <c r="Z1304" s="4" t="str">
        <f>""</f>
        <v/>
      </c>
      <c r="AA1304" s="4" t="str">
        <f>""</f>
        <v/>
      </c>
      <c r="AB1304" s="4" t="str">
        <f>""</f>
        <v/>
      </c>
      <c r="AC1304" s="4" t="str">
        <f>""</f>
        <v/>
      </c>
      <c r="AD1304" s="4" t="str">
        <f>""</f>
        <v/>
      </c>
      <c r="AE1304" s="4" t="str">
        <f>""</f>
        <v/>
      </c>
      <c r="AF1304" s="4" t="str">
        <f>""</f>
        <v/>
      </c>
      <c r="AG1304" s="4" t="str">
        <f>""</f>
        <v/>
      </c>
      <c r="AH1304" s="4" t="str">
        <f>""</f>
        <v/>
      </c>
      <c r="AI1304" s="4" t="str">
        <f>""</f>
        <v/>
      </c>
      <c r="AJ1304" s="4" t="str">
        <f>""</f>
        <v/>
      </c>
      <c r="AK1304" s="4" t="str">
        <f>""</f>
        <v/>
      </c>
      <c r="AL1304" s="4" t="str">
        <f>""</f>
        <v/>
      </c>
      <c r="AM1304" s="4" t="str">
        <f>""</f>
        <v/>
      </c>
      <c r="AN1304" s="4" t="str">
        <f>""</f>
        <v/>
      </c>
      <c r="AO1304" s="4" t="str">
        <f>""</f>
        <v/>
      </c>
      <c r="AP1304" s="4" t="str">
        <f>""</f>
        <v/>
      </c>
      <c r="AQ1304" s="4" t="str">
        <f>""</f>
        <v/>
      </c>
      <c r="AR1304" s="4" t="str">
        <f>""</f>
        <v/>
      </c>
      <c r="AS1304" s="4" t="str">
        <f>""</f>
        <v/>
      </c>
    </row>
    <row r="1305" spans="1:45" x14ac:dyDescent="0.25">
      <c r="A1305" s="15"/>
      <c r="B1305" s="17"/>
      <c r="C1305" s="17"/>
      <c r="D1305" s="17"/>
      <c r="E1305" s="17"/>
      <c r="F1305" s="17"/>
      <c r="G1305" s="17"/>
      <c r="I1305" s="8" t="s">
        <v>39</v>
      </c>
      <c r="J1305" s="8">
        <v>1</v>
      </c>
      <c r="K1305" s="8">
        <v>2</v>
      </c>
      <c r="L1305" s="8">
        <v>30</v>
      </c>
      <c r="M1305" s="8">
        <v>0.1</v>
      </c>
      <c r="N1305" s="8">
        <v>1</v>
      </c>
      <c r="O1305" s="8">
        <v>0.3</v>
      </c>
      <c r="P1305" s="8">
        <v>1</v>
      </c>
      <c r="Q1305" s="8">
        <v>1</v>
      </c>
      <c r="R1305" s="8">
        <v>30</v>
      </c>
      <c r="S1305" s="8">
        <v>1.5</v>
      </c>
      <c r="T1305" s="8">
        <v>0.5</v>
      </c>
      <c r="U1305" s="8">
        <v>0.15</v>
      </c>
      <c r="X1305" s="4" t="str">
        <f>""</f>
        <v/>
      </c>
      <c r="Y1305" s="4" t="str">
        <f>""</f>
        <v/>
      </c>
      <c r="Z1305" s="4" t="str">
        <f>""</f>
        <v/>
      </c>
      <c r="AA1305" s="4" t="str">
        <f>""</f>
        <v/>
      </c>
      <c r="AB1305" s="4" t="str">
        <f>""</f>
        <v/>
      </c>
      <c r="AC1305" s="4" t="str">
        <f>""</f>
        <v/>
      </c>
      <c r="AD1305" s="4" t="str">
        <f>""</f>
        <v/>
      </c>
      <c r="AE1305" s="4" t="str">
        <f>""</f>
        <v/>
      </c>
      <c r="AF1305" s="4" t="str">
        <f>""</f>
        <v/>
      </c>
      <c r="AG1305" s="4" t="str">
        <f>""</f>
        <v/>
      </c>
      <c r="AH1305" s="4" t="str">
        <f>""</f>
        <v/>
      </c>
      <c r="AI1305" s="4" t="str">
        <f>""</f>
        <v/>
      </c>
      <c r="AJ1305" s="4" t="str">
        <f>""</f>
        <v/>
      </c>
      <c r="AK1305" s="4" t="str">
        <f>""</f>
        <v/>
      </c>
      <c r="AL1305" s="4" t="str">
        <f>""</f>
        <v/>
      </c>
      <c r="AM1305" s="4" t="str">
        <f>""</f>
        <v/>
      </c>
      <c r="AN1305" s="4" t="str">
        <f>""</f>
        <v/>
      </c>
      <c r="AO1305" s="4" t="str">
        <f>""</f>
        <v/>
      </c>
      <c r="AP1305" s="4" t="str">
        <f>""</f>
        <v/>
      </c>
      <c r="AQ1305" s="4" t="str">
        <f>""</f>
        <v/>
      </c>
      <c r="AR1305" s="4" t="str">
        <f>""</f>
        <v/>
      </c>
      <c r="AS1305" s="4" t="str">
        <f>""</f>
        <v/>
      </c>
    </row>
    <row r="1306" spans="1:45" x14ac:dyDescent="0.25">
      <c r="A1306" s="15"/>
      <c r="B1306" s="17"/>
      <c r="C1306" s="17"/>
      <c r="D1306" s="17"/>
      <c r="E1306" s="17"/>
      <c r="F1306" s="17"/>
      <c r="G1306" s="17"/>
      <c r="I1306" s="8" t="s">
        <v>40</v>
      </c>
      <c r="J1306" s="8">
        <v>0</v>
      </c>
      <c r="K1306" s="8">
        <v>0</v>
      </c>
      <c r="L1306" s="8">
        <f>4*$K$2</f>
        <v>0.04</v>
      </c>
      <c r="M1306" s="8">
        <f>4*$K$2</f>
        <v>0.04</v>
      </c>
      <c r="N1306" s="8">
        <f>4*$K$2</f>
        <v>0.04</v>
      </c>
      <c r="O1306" s="8">
        <v>0</v>
      </c>
      <c r="P1306" s="8">
        <v>0</v>
      </c>
      <c r="Q1306" s="8">
        <v>0</v>
      </c>
      <c r="R1306" s="8">
        <v>0.5</v>
      </c>
      <c r="S1306" s="8">
        <v>0.8</v>
      </c>
      <c r="T1306" s="8">
        <v>0</v>
      </c>
      <c r="U1306" s="8">
        <v>0</v>
      </c>
      <c r="X1306" s="4" t="str">
        <f>""</f>
        <v/>
      </c>
      <c r="Y1306" s="4" t="str">
        <f>""</f>
        <v/>
      </c>
      <c r="Z1306" s="4" t="str">
        <f>""</f>
        <v/>
      </c>
      <c r="AA1306" s="4" t="str">
        <f>""</f>
        <v/>
      </c>
      <c r="AB1306" s="4" t="str">
        <f>""</f>
        <v/>
      </c>
      <c r="AC1306" s="4" t="str">
        <f>""</f>
        <v/>
      </c>
      <c r="AD1306" s="4" t="str">
        <f>""</f>
        <v/>
      </c>
      <c r="AE1306" s="4" t="str">
        <f>""</f>
        <v/>
      </c>
      <c r="AF1306" s="4" t="str">
        <f>""</f>
        <v/>
      </c>
      <c r="AG1306" s="4" t="str">
        <f>""</f>
        <v/>
      </c>
      <c r="AH1306" s="4" t="str">
        <f>""</f>
        <v/>
      </c>
      <c r="AI1306" s="4" t="str">
        <f>""</f>
        <v/>
      </c>
      <c r="AJ1306" s="4" t="str">
        <f>""</f>
        <v/>
      </c>
      <c r="AK1306" s="4" t="str">
        <f>""</f>
        <v/>
      </c>
      <c r="AL1306" s="4" t="str">
        <f>""</f>
        <v/>
      </c>
      <c r="AM1306" s="4" t="str">
        <f>""</f>
        <v/>
      </c>
      <c r="AN1306" s="4" t="str">
        <f>""</f>
        <v/>
      </c>
      <c r="AO1306" s="4" t="str">
        <f>""</f>
        <v/>
      </c>
      <c r="AP1306" s="4" t="str">
        <f>""</f>
        <v/>
      </c>
      <c r="AQ1306" s="4" t="str">
        <f>""</f>
        <v/>
      </c>
      <c r="AR1306" s="4" t="str">
        <f>""</f>
        <v/>
      </c>
      <c r="AS1306" s="4" t="str">
        <f>""</f>
        <v/>
      </c>
    </row>
    <row r="1307" spans="1:45" x14ac:dyDescent="0.25">
      <c r="A1307" s="23" t="s">
        <v>41</v>
      </c>
      <c r="B1307" s="18" t="s">
        <v>76</v>
      </c>
      <c r="C1307" s="18">
        <v>15</v>
      </c>
      <c r="D1307" s="18">
        <v>240</v>
      </c>
      <c r="E1307" s="18" t="s">
        <v>120</v>
      </c>
      <c r="F1307" s="18">
        <v>1</v>
      </c>
      <c r="G1307" s="18" t="str">
        <f>B1307&amp;C1307&amp;D1307&amp;E1307&amp;F1307</f>
        <v>GOV15240ND1</v>
      </c>
      <c r="H1307" s="4" t="s">
        <v>6</v>
      </c>
      <c r="I1307" s="4">
        <v>1</v>
      </c>
      <c r="J1307" s="4">
        <v>0.06</v>
      </c>
      <c r="K1307" s="4">
        <v>0.4</v>
      </c>
      <c r="L1307" s="4">
        <v>3</v>
      </c>
      <c r="M1307" s="4">
        <v>9.9000000000000005E-2</v>
      </c>
      <c r="N1307" s="4">
        <v>0.4</v>
      </c>
      <c r="O1307" s="4">
        <v>0.15</v>
      </c>
      <c r="P1307" s="4">
        <v>1</v>
      </c>
      <c r="Q1307" s="4">
        <v>0.1</v>
      </c>
      <c r="R1307" s="4">
        <v>1.35</v>
      </c>
      <c r="S1307" s="4">
        <v>1.4</v>
      </c>
      <c r="T1307" s="4">
        <v>0.1</v>
      </c>
      <c r="U1307" s="4">
        <v>0.1</v>
      </c>
      <c r="V1307" s="4" t="s">
        <v>1</v>
      </c>
      <c r="W1307" s="4" t="s">
        <v>1</v>
      </c>
      <c r="X1307" s="4" t="str">
        <f>""</f>
        <v/>
      </c>
      <c r="Y1307" s="4" t="str">
        <f>""</f>
        <v/>
      </c>
      <c r="Z1307" s="4" t="str">
        <f>""</f>
        <v/>
      </c>
      <c r="AA1307" s="4" t="str">
        <f>""</f>
        <v/>
      </c>
      <c r="AB1307" s="4" t="str">
        <f>""</f>
        <v/>
      </c>
      <c r="AC1307" s="4" t="str">
        <f>""</f>
        <v/>
      </c>
      <c r="AD1307" s="4" t="str">
        <f>""</f>
        <v/>
      </c>
      <c r="AE1307" s="4" t="str">
        <f>""</f>
        <v/>
      </c>
      <c r="AF1307" s="4" t="str">
        <f>""</f>
        <v/>
      </c>
      <c r="AG1307" s="4" t="str">
        <f>""</f>
        <v/>
      </c>
      <c r="AH1307" s="4" t="str">
        <f>""</f>
        <v/>
      </c>
      <c r="AI1307" s="4" t="str">
        <f>""</f>
        <v/>
      </c>
      <c r="AJ1307" s="4" t="str">
        <f>""</f>
        <v/>
      </c>
      <c r="AK1307" s="4" t="str">
        <f>""</f>
        <v/>
      </c>
      <c r="AL1307" s="4" t="str">
        <f>""</f>
        <v/>
      </c>
      <c r="AM1307" s="4" t="str">
        <f>""</f>
        <v/>
      </c>
      <c r="AN1307" s="4" t="str">
        <f>""</f>
        <v/>
      </c>
      <c r="AO1307" s="4" t="str">
        <f>""</f>
        <v/>
      </c>
      <c r="AP1307" s="4" t="str">
        <f>""</f>
        <v/>
      </c>
      <c r="AQ1307" s="4" t="str">
        <f>""</f>
        <v/>
      </c>
      <c r="AR1307" s="4" t="str">
        <f>""</f>
        <v/>
      </c>
      <c r="AS1307" s="4" t="str">
        <f>""</f>
        <v/>
      </c>
    </row>
    <row r="1308" spans="1:45" x14ac:dyDescent="0.25">
      <c r="A1308" s="15"/>
      <c r="B1308" s="16"/>
      <c r="C1308" s="16"/>
      <c r="D1308" s="16"/>
      <c r="E1308" s="16"/>
      <c r="F1308" s="16"/>
      <c r="G1308" s="16"/>
      <c r="H1308" s="14" t="s">
        <v>25</v>
      </c>
      <c r="I1308" s="7" t="s">
        <v>26</v>
      </c>
      <c r="J1308" s="7" t="s">
        <v>77</v>
      </c>
      <c r="K1308" s="7" t="s">
        <v>78</v>
      </c>
      <c r="L1308" s="7" t="s">
        <v>79</v>
      </c>
      <c r="M1308" s="7" t="s">
        <v>80</v>
      </c>
      <c r="N1308" s="7" t="s">
        <v>81</v>
      </c>
      <c r="O1308" s="7" t="s">
        <v>82</v>
      </c>
      <c r="P1308" s="7" t="s">
        <v>83</v>
      </c>
      <c r="Q1308" s="7" t="s">
        <v>84</v>
      </c>
      <c r="R1308" s="7" t="s">
        <v>85</v>
      </c>
      <c r="S1308" s="7" t="s">
        <v>86</v>
      </c>
      <c r="T1308" s="7" t="s">
        <v>87</v>
      </c>
      <c r="U1308" s="7" t="s">
        <v>88</v>
      </c>
      <c r="V1308" s="7" t="s">
        <v>89</v>
      </c>
      <c r="W1308" s="7" t="s">
        <v>90</v>
      </c>
      <c r="X1308" s="7" t="s">
        <v>91</v>
      </c>
      <c r="Y1308" s="7" t="s">
        <v>92</v>
      </c>
      <c r="Z1308" s="7" t="s">
        <v>93</v>
      </c>
      <c r="AA1308" s="7" t="s">
        <v>94</v>
      </c>
      <c r="AB1308" s="7" t="s">
        <v>95</v>
      </c>
      <c r="AC1308" s="7" t="s">
        <v>96</v>
      </c>
      <c r="AD1308" s="7" t="s">
        <v>97</v>
      </c>
      <c r="AE1308" s="7" t="s">
        <v>98</v>
      </c>
      <c r="AF1308" s="7" t="s">
        <v>99</v>
      </c>
      <c r="AI1308" s="4" t="str">
        <f>""</f>
        <v/>
      </c>
      <c r="AJ1308" s="4" t="str">
        <f>""</f>
        <v/>
      </c>
      <c r="AK1308" s="4" t="str">
        <f>""</f>
        <v/>
      </c>
      <c r="AL1308" s="4" t="str">
        <f>""</f>
        <v/>
      </c>
      <c r="AM1308" s="4" t="str">
        <f>""</f>
        <v/>
      </c>
      <c r="AN1308" s="4" t="str">
        <f>""</f>
        <v/>
      </c>
      <c r="AO1308" s="4" t="str">
        <f>""</f>
        <v/>
      </c>
      <c r="AP1308" s="4" t="str">
        <f>""</f>
        <v/>
      </c>
      <c r="AQ1308" s="4" t="str">
        <f>""</f>
        <v/>
      </c>
      <c r="AR1308" s="4" t="str">
        <f>""</f>
        <v/>
      </c>
      <c r="AS1308" s="4" t="str">
        <f>""</f>
        <v/>
      </c>
    </row>
    <row r="1309" spans="1:45" x14ac:dyDescent="0.25">
      <c r="A1309" s="15"/>
      <c r="B1309" s="17"/>
      <c r="C1309" s="17"/>
      <c r="D1309" s="17"/>
      <c r="E1309" s="17"/>
      <c r="F1309" s="17"/>
      <c r="G1309" s="17"/>
      <c r="I1309" s="8" t="s">
        <v>39</v>
      </c>
      <c r="J1309" s="8"/>
      <c r="K1309" s="8"/>
      <c r="L1309" s="8"/>
      <c r="M1309" s="8"/>
      <c r="N1309" s="8"/>
      <c r="O1309" s="8"/>
      <c r="P1309" s="8">
        <v>15</v>
      </c>
      <c r="Q1309" s="8">
        <v>15</v>
      </c>
      <c r="R1309" s="8"/>
      <c r="S1309" s="8">
        <v>15</v>
      </c>
      <c r="T1309" s="8">
        <v>15</v>
      </c>
      <c r="U1309" s="8"/>
      <c r="V1309" s="8"/>
      <c r="W1309" s="8"/>
      <c r="X1309" s="8">
        <v>2</v>
      </c>
      <c r="Y1309" s="8">
        <v>2</v>
      </c>
      <c r="Z1309" s="8"/>
      <c r="AA1309" s="8">
        <v>2</v>
      </c>
      <c r="AB1309" s="8">
        <v>2</v>
      </c>
      <c r="AC1309" s="8">
        <v>2</v>
      </c>
      <c r="AD1309" s="8">
        <v>2</v>
      </c>
      <c r="AE1309" s="8">
        <v>0.99</v>
      </c>
      <c r="AF1309" s="8">
        <v>0</v>
      </c>
      <c r="AI1309" s="4" t="str">
        <f>""</f>
        <v/>
      </c>
      <c r="AJ1309" s="4" t="str">
        <f>""</f>
        <v/>
      </c>
      <c r="AK1309" s="4" t="str">
        <f>""</f>
        <v/>
      </c>
      <c r="AL1309" s="4" t="str">
        <f>""</f>
        <v/>
      </c>
      <c r="AM1309" s="4" t="str">
        <f>""</f>
        <v/>
      </c>
      <c r="AN1309" s="4" t="str">
        <f>""</f>
        <v/>
      </c>
      <c r="AO1309" s="4" t="str">
        <f>""</f>
        <v/>
      </c>
      <c r="AP1309" s="4" t="str">
        <f>""</f>
        <v/>
      </c>
      <c r="AQ1309" s="4" t="str">
        <f>""</f>
        <v/>
      </c>
      <c r="AR1309" s="4" t="str">
        <f>""</f>
        <v/>
      </c>
      <c r="AS1309" s="4" t="str">
        <f>""</f>
        <v/>
      </c>
    </row>
    <row r="1310" spans="1:45" x14ac:dyDescent="0.25">
      <c r="A1310" s="15"/>
      <c r="B1310" s="17"/>
      <c r="C1310" s="17"/>
      <c r="D1310" s="17"/>
      <c r="E1310" s="17"/>
      <c r="F1310" s="17"/>
      <c r="G1310" s="17"/>
      <c r="I1310" s="8" t="s">
        <v>40</v>
      </c>
      <c r="J1310" s="8"/>
      <c r="K1310" s="8"/>
      <c r="L1310" s="8"/>
      <c r="M1310" s="8"/>
      <c r="N1310" s="8"/>
      <c r="O1310" s="8"/>
      <c r="P1310" s="8">
        <v>1.5</v>
      </c>
      <c r="Q1310" s="8">
        <v>1.5</v>
      </c>
      <c r="R1310" s="8">
        <f>2*$K$2</f>
        <v>0.02</v>
      </c>
      <c r="S1310" s="8">
        <v>1.5</v>
      </c>
      <c r="T1310" s="8">
        <v>1.5</v>
      </c>
      <c r="U1310" s="8">
        <f>2*$K$2</f>
        <v>0.02</v>
      </c>
      <c r="V1310" s="8"/>
      <c r="W1310" s="8"/>
      <c r="X1310" s="8">
        <f t="shared" ref="X1310:Y1310" si="158">2*$K$2</f>
        <v>0.02</v>
      </c>
      <c r="Y1310" s="8">
        <f t="shared" si="158"/>
        <v>0.02</v>
      </c>
      <c r="Z1310" s="8"/>
      <c r="AA1310" s="8">
        <f t="shared" ref="AA1310:AD1310" si="159">2*$K$2</f>
        <v>0.02</v>
      </c>
      <c r="AB1310" s="8">
        <f t="shared" si="159"/>
        <v>0.02</v>
      </c>
      <c r="AC1310" s="8">
        <f t="shared" si="159"/>
        <v>0.02</v>
      </c>
      <c r="AD1310" s="8">
        <f t="shared" si="159"/>
        <v>0.02</v>
      </c>
      <c r="AE1310" s="8">
        <v>0</v>
      </c>
      <c r="AF1310" s="8">
        <v>-0.3</v>
      </c>
      <c r="AI1310" s="4" t="str">
        <f>""</f>
        <v/>
      </c>
      <c r="AJ1310" s="4" t="str">
        <f>""</f>
        <v/>
      </c>
      <c r="AK1310" s="4" t="str">
        <f>""</f>
        <v/>
      </c>
      <c r="AL1310" s="4" t="str">
        <f>""</f>
        <v/>
      </c>
      <c r="AM1310" s="4" t="str">
        <f>""</f>
        <v/>
      </c>
      <c r="AN1310" s="4" t="str">
        <f>""</f>
        <v/>
      </c>
      <c r="AO1310" s="4" t="str">
        <f>""</f>
        <v/>
      </c>
      <c r="AP1310" s="4" t="str">
        <f>""</f>
        <v/>
      </c>
      <c r="AQ1310" s="4" t="str">
        <f>""</f>
        <v/>
      </c>
      <c r="AR1310" s="4" t="str">
        <f>""</f>
        <v/>
      </c>
      <c r="AS1310" s="4" t="str">
        <f>""</f>
        <v/>
      </c>
    </row>
    <row r="1311" spans="1:45" x14ac:dyDescent="0.25">
      <c r="A1311" s="24" t="s">
        <v>41</v>
      </c>
      <c r="B1311" s="18" t="s">
        <v>100</v>
      </c>
      <c r="C1311" s="18">
        <v>15</v>
      </c>
      <c r="D1311" s="18">
        <v>240</v>
      </c>
      <c r="E1311" s="18" t="s">
        <v>120</v>
      </c>
      <c r="F1311" s="18">
        <v>1</v>
      </c>
      <c r="G1311" s="18" t="str">
        <f>B1311&amp;C1311&amp;D1311&amp;E1311&amp;F1311</f>
        <v>PSS15240ND1</v>
      </c>
      <c r="H1311" s="4" t="s">
        <v>9</v>
      </c>
      <c r="I1311" s="4">
        <v>1</v>
      </c>
      <c r="J1311" s="4">
        <v>1</v>
      </c>
      <c r="K1311" s="4">
        <v>0</v>
      </c>
      <c r="L1311" s="4">
        <v>3</v>
      </c>
      <c r="M1311" s="4">
        <v>0</v>
      </c>
      <c r="N1311" s="4">
        <v>5</v>
      </c>
      <c r="O1311" s="4">
        <v>1</v>
      </c>
      <c r="P1311" s="4">
        <v>2.5</v>
      </c>
      <c r="Q1311" s="4">
        <v>2.5</v>
      </c>
      <c r="R1311" s="4">
        <v>0</v>
      </c>
      <c r="S1311" s="4">
        <v>2.5</v>
      </c>
      <c r="T1311" s="4">
        <v>0</v>
      </c>
      <c r="U1311" s="4">
        <v>2.5</v>
      </c>
      <c r="V1311" s="4">
        <v>0.39</v>
      </c>
      <c r="W1311" s="4">
        <v>1</v>
      </c>
      <c r="X1311" s="4">
        <v>0</v>
      </c>
      <c r="Y1311" s="4">
        <v>0.1</v>
      </c>
      <c r="Z1311" s="4">
        <v>6.5</v>
      </c>
      <c r="AA1311" s="4">
        <v>0.44</v>
      </c>
      <c r="AB1311" s="4">
        <v>0.08</v>
      </c>
      <c r="AC1311" s="4">
        <v>0.2</v>
      </c>
      <c r="AD1311" s="4">
        <v>0.98</v>
      </c>
      <c r="AE1311" s="4">
        <v>0.1</v>
      </c>
      <c r="AF1311" s="4">
        <v>-0.1</v>
      </c>
      <c r="AG1311" s="4" t="s">
        <v>1</v>
      </c>
      <c r="AH1311" s="4" t="s">
        <v>1</v>
      </c>
      <c r="AI1311" s="4" t="str">
        <f>""</f>
        <v/>
      </c>
      <c r="AJ1311" s="4" t="str">
        <f>""</f>
        <v/>
      </c>
      <c r="AK1311" s="4" t="str">
        <f>""</f>
        <v/>
      </c>
      <c r="AL1311" s="4" t="str">
        <f>""</f>
        <v/>
      </c>
      <c r="AM1311" s="4" t="str">
        <f>""</f>
        <v/>
      </c>
      <c r="AN1311" s="4" t="str">
        <f>""</f>
        <v/>
      </c>
      <c r="AO1311" s="4" t="str">
        <f>""</f>
        <v/>
      </c>
      <c r="AP1311" s="4" t="str">
        <f>""</f>
        <v/>
      </c>
      <c r="AQ1311" s="4" t="str">
        <f>""</f>
        <v/>
      </c>
      <c r="AR1311" s="4" t="str">
        <f>""</f>
        <v/>
      </c>
      <c r="AS1311" s="4" t="str">
        <f>""</f>
        <v/>
      </c>
    </row>
    <row r="1312" spans="1:45" x14ac:dyDescent="0.25">
      <c r="AC1312" s="4" t="str">
        <f>""</f>
        <v/>
      </c>
      <c r="AD1312" s="4" t="str">
        <f>""</f>
        <v/>
      </c>
      <c r="AE1312" s="4" t="str">
        <f>""</f>
        <v/>
      </c>
      <c r="AF1312" s="4" t="str">
        <f>""</f>
        <v/>
      </c>
      <c r="AG1312" s="4" t="str">
        <f>""</f>
        <v/>
      </c>
      <c r="AH1312" s="4" t="str">
        <f>""</f>
        <v/>
      </c>
      <c r="AI1312" s="4" t="str">
        <f>""</f>
        <v/>
      </c>
      <c r="AJ1312" s="4" t="str">
        <f>""</f>
        <v/>
      </c>
      <c r="AK1312" s="4" t="str">
        <f>""</f>
        <v/>
      </c>
      <c r="AL1312" s="4" t="str">
        <f>""</f>
        <v/>
      </c>
      <c r="AM1312" s="4" t="str">
        <f>""</f>
        <v/>
      </c>
      <c r="AN1312" s="4" t="str">
        <f>""</f>
        <v/>
      </c>
      <c r="AO1312" s="4" t="str">
        <f>""</f>
        <v/>
      </c>
      <c r="AP1312" s="4" t="str">
        <f>""</f>
        <v/>
      </c>
      <c r="AQ1312" s="4" t="str">
        <f>""</f>
        <v/>
      </c>
      <c r="AR1312" s="4" t="str">
        <f>""</f>
        <v/>
      </c>
      <c r="AS1312" s="4" t="str">
        <f>""</f>
        <v/>
      </c>
    </row>
    <row r="1313" spans="1:45" x14ac:dyDescent="0.25">
      <c r="A1313" s="27" t="s">
        <v>204</v>
      </c>
      <c r="B1313" s="9"/>
      <c r="C1313" s="9"/>
      <c r="D1313" s="9"/>
      <c r="E1313" s="9"/>
      <c r="F1313" s="9"/>
      <c r="G1313" s="16"/>
      <c r="H1313" s="14" t="s">
        <v>25</v>
      </c>
      <c r="I1313" s="7" t="s">
        <v>26</v>
      </c>
      <c r="J1313" s="7" t="s">
        <v>103</v>
      </c>
      <c r="K1313" s="7" t="s">
        <v>104</v>
      </c>
      <c r="L1313" s="7" t="s">
        <v>105</v>
      </c>
      <c r="M1313" s="7" t="s">
        <v>106</v>
      </c>
      <c r="N1313" s="7" t="s">
        <v>107</v>
      </c>
      <c r="O1313" s="7" t="s">
        <v>108</v>
      </c>
      <c r="P1313" s="7" t="s">
        <v>109</v>
      </c>
      <c r="Q1313" s="7" t="s">
        <v>110</v>
      </c>
      <c r="R1313" s="7" t="s">
        <v>111</v>
      </c>
      <c r="S1313" s="7" t="s">
        <v>112</v>
      </c>
      <c r="T1313" s="7" t="s">
        <v>113</v>
      </c>
      <c r="U1313" s="7" t="s">
        <v>114</v>
      </c>
      <c r="V1313" s="7" t="s">
        <v>115</v>
      </c>
      <c r="W1313" s="7" t="s">
        <v>116</v>
      </c>
      <c r="X1313" s="7" t="s">
        <v>117</v>
      </c>
      <c r="Y1313" s="7" t="s">
        <v>118</v>
      </c>
      <c r="Z1313" s="7" t="s">
        <v>119</v>
      </c>
      <c r="AC1313" s="4" t="str">
        <f>""</f>
        <v/>
      </c>
      <c r="AD1313" s="4" t="str">
        <f>""</f>
        <v/>
      </c>
      <c r="AE1313" s="4" t="str">
        <f>""</f>
        <v/>
      </c>
      <c r="AF1313" s="4" t="str">
        <f>""</f>
        <v/>
      </c>
      <c r="AG1313" s="4" t="str">
        <f>""</f>
        <v/>
      </c>
      <c r="AH1313" s="4" t="str">
        <f>""</f>
        <v/>
      </c>
      <c r="AI1313" s="4" t="str">
        <f>""</f>
        <v/>
      </c>
      <c r="AJ1313" s="4" t="str">
        <f>""</f>
        <v/>
      </c>
      <c r="AK1313" s="4" t="str">
        <f>""</f>
        <v/>
      </c>
      <c r="AL1313" s="4" t="str">
        <f>""</f>
        <v/>
      </c>
      <c r="AM1313" s="4" t="str">
        <f>""</f>
        <v/>
      </c>
      <c r="AN1313" s="4" t="str">
        <f>""</f>
        <v/>
      </c>
      <c r="AO1313" s="4" t="str">
        <f>""</f>
        <v/>
      </c>
      <c r="AP1313" s="4" t="str">
        <f>""</f>
        <v/>
      </c>
      <c r="AQ1313" s="4" t="str">
        <f>""</f>
        <v/>
      </c>
      <c r="AR1313" s="4" t="str">
        <f>""</f>
        <v/>
      </c>
      <c r="AS1313" s="4" t="str">
        <f>""</f>
        <v/>
      </c>
    </row>
    <row r="1314" spans="1:45" x14ac:dyDescent="0.25">
      <c r="A1314" s="25"/>
      <c r="B1314" s="10"/>
      <c r="C1314" s="10"/>
      <c r="D1314" s="10"/>
      <c r="E1314" s="10"/>
      <c r="F1314" s="10"/>
      <c r="G1314" s="17"/>
      <c r="I1314" s="8" t="s">
        <v>39</v>
      </c>
      <c r="J1314" s="8">
        <v>0.5</v>
      </c>
      <c r="K1314" s="8">
        <v>75</v>
      </c>
      <c r="L1314" s="8">
        <v>75</v>
      </c>
      <c r="M1314" s="8">
        <v>10</v>
      </c>
      <c r="N1314" s="8">
        <v>0</v>
      </c>
      <c r="O1314" s="8">
        <v>1</v>
      </c>
      <c r="P1314" s="8">
        <v>1.2</v>
      </c>
      <c r="Q1314" s="8">
        <v>18</v>
      </c>
      <c r="R1314" s="8">
        <v>118</v>
      </c>
      <c r="S1314" s="8">
        <v>0</v>
      </c>
      <c r="T1314" s="8">
        <v>1.1000000000000001</v>
      </c>
      <c r="U1314" s="8">
        <v>10</v>
      </c>
      <c r="V1314" s="8">
        <v>1.1000000000000001</v>
      </c>
      <c r="W1314" s="8">
        <v>20</v>
      </c>
      <c r="X1314" s="8">
        <v>1</v>
      </c>
      <c r="Y1314" s="8">
        <v>0.5</v>
      </c>
      <c r="Z1314" s="8">
        <v>90</v>
      </c>
      <c r="AC1314" s="4" t="str">
        <f>""</f>
        <v/>
      </c>
      <c r="AD1314" s="4" t="str">
        <f>""</f>
        <v/>
      </c>
      <c r="AE1314" s="4" t="str">
        <f>""</f>
        <v/>
      </c>
      <c r="AF1314" s="4" t="str">
        <f>""</f>
        <v/>
      </c>
      <c r="AG1314" s="4" t="str">
        <f>""</f>
        <v/>
      </c>
      <c r="AH1314" s="4" t="str">
        <f>""</f>
        <v/>
      </c>
      <c r="AI1314" s="4" t="str">
        <f>""</f>
        <v/>
      </c>
      <c r="AJ1314" s="4" t="str">
        <f>""</f>
        <v/>
      </c>
      <c r="AK1314" s="4" t="str">
        <f>""</f>
        <v/>
      </c>
      <c r="AL1314" s="4" t="str">
        <f>""</f>
        <v/>
      </c>
      <c r="AM1314" s="4" t="str">
        <f>""</f>
        <v/>
      </c>
      <c r="AN1314" s="4" t="str">
        <f>""</f>
        <v/>
      </c>
      <c r="AO1314" s="4" t="str">
        <f>""</f>
        <v/>
      </c>
      <c r="AP1314" s="4" t="str">
        <f>""</f>
        <v/>
      </c>
      <c r="AQ1314" s="4" t="str">
        <f>""</f>
        <v/>
      </c>
      <c r="AR1314" s="4" t="str">
        <f>""</f>
        <v/>
      </c>
      <c r="AS1314" s="4" t="str">
        <f>""</f>
        <v/>
      </c>
    </row>
    <row r="1315" spans="1:45" x14ac:dyDescent="0.25">
      <c r="A1315" s="25"/>
      <c r="B1315" s="10"/>
      <c r="C1315" s="10"/>
      <c r="D1315" s="10"/>
      <c r="E1315" s="10"/>
      <c r="F1315" s="10"/>
      <c r="G1315" s="17"/>
      <c r="I1315" s="9" t="s">
        <v>40</v>
      </c>
      <c r="J1315" s="8">
        <v>0</v>
      </c>
      <c r="K1315" s="8">
        <v>0</v>
      </c>
      <c r="L1315" s="8">
        <v>0</v>
      </c>
      <c r="M1315" s="8">
        <v>0.8</v>
      </c>
      <c r="N1315" s="8">
        <v>-6</v>
      </c>
      <c r="O1315" s="8">
        <v>0</v>
      </c>
      <c r="P1315" s="8">
        <v>0</v>
      </c>
      <c r="Q1315" s="8">
        <v>0</v>
      </c>
      <c r="R1315" s="8">
        <v>0.8</v>
      </c>
      <c r="S1315" s="8">
        <v>-118</v>
      </c>
      <c r="T1315" s="8">
        <v>0</v>
      </c>
      <c r="U1315" s="8">
        <v>1</v>
      </c>
      <c r="V1315" s="8">
        <v>0</v>
      </c>
      <c r="W1315" s="8">
        <v>1</v>
      </c>
      <c r="X1315" s="8">
        <v>0</v>
      </c>
      <c r="Y1315" s="8">
        <v>0</v>
      </c>
      <c r="Z1315" s="8">
        <v>-90</v>
      </c>
      <c r="AC1315" s="4" t="str">
        <f>""</f>
        <v/>
      </c>
      <c r="AD1315" s="4" t="str">
        <f>""</f>
        <v/>
      </c>
      <c r="AE1315" s="4" t="str">
        <f>""</f>
        <v/>
      </c>
      <c r="AF1315" s="4" t="str">
        <f>""</f>
        <v/>
      </c>
      <c r="AG1315" s="4" t="str">
        <f>""</f>
        <v/>
      </c>
      <c r="AH1315" s="4" t="str">
        <f>""</f>
        <v/>
      </c>
      <c r="AI1315" s="4" t="str">
        <f>""</f>
        <v/>
      </c>
      <c r="AJ1315" s="4" t="str">
        <f>""</f>
        <v/>
      </c>
      <c r="AK1315" s="4" t="str">
        <f>""</f>
        <v/>
      </c>
      <c r="AL1315" s="4" t="str">
        <f>""</f>
        <v/>
      </c>
      <c r="AM1315" s="4" t="str">
        <f>""</f>
        <v/>
      </c>
      <c r="AN1315" s="4" t="str">
        <f>""</f>
        <v/>
      </c>
      <c r="AO1315" s="4" t="str">
        <f>""</f>
        <v/>
      </c>
      <c r="AP1315" s="4" t="str">
        <f>""</f>
        <v/>
      </c>
      <c r="AQ1315" s="4" t="str">
        <f>""</f>
        <v/>
      </c>
      <c r="AR1315" s="4" t="str">
        <f>""</f>
        <v/>
      </c>
      <c r="AS1315" s="4" t="str">
        <f>""</f>
        <v/>
      </c>
    </row>
    <row r="1316" spans="1:45" x14ac:dyDescent="0.25">
      <c r="A1316" s="22" t="s">
        <v>41</v>
      </c>
      <c r="B1316" s="18" t="s">
        <v>42</v>
      </c>
      <c r="C1316" s="18">
        <v>15</v>
      </c>
      <c r="D1316" s="18">
        <v>238.7</v>
      </c>
      <c r="E1316" s="18" t="s">
        <v>43</v>
      </c>
      <c r="F1316" s="18">
        <v>1</v>
      </c>
      <c r="G1316" s="18" t="str">
        <f>B1316&amp;C1316&amp;D1316&amp;E1316&amp;F1316</f>
        <v>AVR15238.7TD1</v>
      </c>
      <c r="H1316" s="4" t="s">
        <v>3</v>
      </c>
      <c r="I1316" s="4">
        <v>1</v>
      </c>
      <c r="J1316" s="4">
        <v>0</v>
      </c>
      <c r="K1316" s="4">
        <v>10.75</v>
      </c>
      <c r="L1316" s="4">
        <v>10.75</v>
      </c>
      <c r="M1316" s="4">
        <v>5</v>
      </c>
      <c r="N1316" s="4">
        <v>-0.87</v>
      </c>
      <c r="O1316" s="4">
        <v>0</v>
      </c>
      <c r="P1316" s="4">
        <v>1</v>
      </c>
      <c r="Q1316" s="4">
        <v>0</v>
      </c>
      <c r="R1316" s="4">
        <v>99</v>
      </c>
      <c r="S1316" s="4">
        <v>-99</v>
      </c>
      <c r="T1316" s="4">
        <v>0</v>
      </c>
      <c r="U1316" s="4">
        <v>9.3000000000000007</v>
      </c>
      <c r="V1316" s="4">
        <v>0</v>
      </c>
      <c r="W1316" s="4">
        <v>11.63</v>
      </c>
      <c r="X1316" s="4">
        <v>0.113</v>
      </c>
      <c r="Y1316" s="4">
        <v>0.124</v>
      </c>
      <c r="Z1316" s="4">
        <v>0</v>
      </c>
      <c r="AA1316" s="4" t="s">
        <v>1</v>
      </c>
      <c r="AB1316" s="4" t="s">
        <v>1</v>
      </c>
      <c r="AC1316" s="4" t="str">
        <f>""</f>
        <v/>
      </c>
      <c r="AD1316" s="4" t="str">
        <f>""</f>
        <v/>
      </c>
      <c r="AE1316" s="4" t="str">
        <f>""</f>
        <v/>
      </c>
      <c r="AF1316" s="4" t="str">
        <f>""</f>
        <v/>
      </c>
      <c r="AG1316" s="4" t="str">
        <f>""</f>
        <v/>
      </c>
      <c r="AH1316" s="4" t="str">
        <f>""</f>
        <v/>
      </c>
      <c r="AI1316" s="4" t="str">
        <f>""</f>
        <v/>
      </c>
      <c r="AJ1316" s="4" t="str">
        <f>""</f>
        <v/>
      </c>
      <c r="AK1316" s="4" t="str">
        <f>""</f>
        <v/>
      </c>
      <c r="AL1316" s="4" t="str">
        <f>""</f>
        <v/>
      </c>
      <c r="AM1316" s="4" t="str">
        <f>""</f>
        <v/>
      </c>
      <c r="AN1316" s="4" t="str">
        <f>""</f>
        <v/>
      </c>
      <c r="AO1316" s="4" t="str">
        <f>""</f>
        <v/>
      </c>
      <c r="AP1316" s="4" t="str">
        <f>""</f>
        <v/>
      </c>
      <c r="AQ1316" s="4" t="str">
        <f>""</f>
        <v/>
      </c>
      <c r="AR1316" s="4" t="str">
        <f>""</f>
        <v/>
      </c>
      <c r="AS1316" s="4" t="str">
        <f>""</f>
        <v/>
      </c>
    </row>
    <row r="1317" spans="1:45" x14ac:dyDescent="0.25">
      <c r="A1317" s="15"/>
      <c r="B1317" s="16"/>
      <c r="C1317" s="16"/>
      <c r="D1317" s="16"/>
      <c r="E1317" s="16"/>
      <c r="F1317" s="16"/>
      <c r="G1317" s="16"/>
      <c r="H1317" s="30" t="s">
        <v>25</v>
      </c>
      <c r="I1317" s="31" t="s">
        <v>26</v>
      </c>
      <c r="J1317" s="7" t="s">
        <v>44</v>
      </c>
      <c r="K1317" s="7" t="s">
        <v>45</v>
      </c>
      <c r="L1317" s="7" t="s">
        <v>46</v>
      </c>
      <c r="M1317" s="7" t="s">
        <v>47</v>
      </c>
      <c r="N1317" s="7" t="s">
        <v>48</v>
      </c>
      <c r="O1317" s="7" t="s">
        <v>49</v>
      </c>
      <c r="P1317" s="7" t="s">
        <v>50</v>
      </c>
      <c r="Q1317" s="7" t="s">
        <v>51</v>
      </c>
      <c r="R1317" s="7" t="s">
        <v>52</v>
      </c>
      <c r="S1317" s="7" t="s">
        <v>53</v>
      </c>
      <c r="T1317" s="7" t="s">
        <v>54</v>
      </c>
      <c r="U1317" s="7" t="s">
        <v>55</v>
      </c>
      <c r="X1317" s="4" t="str">
        <f>""</f>
        <v/>
      </c>
      <c r="Y1317" s="4" t="str">
        <f>""</f>
        <v/>
      </c>
      <c r="Z1317" s="4" t="str">
        <f>""</f>
        <v/>
      </c>
      <c r="AA1317" s="4" t="str">
        <f>""</f>
        <v/>
      </c>
      <c r="AB1317" s="4" t="str">
        <f>""</f>
        <v/>
      </c>
      <c r="AC1317" s="4" t="str">
        <f>""</f>
        <v/>
      </c>
      <c r="AD1317" s="4" t="str">
        <f>""</f>
        <v/>
      </c>
      <c r="AE1317" s="4" t="str">
        <f>""</f>
        <v/>
      </c>
      <c r="AF1317" s="4" t="str">
        <f>""</f>
        <v/>
      </c>
      <c r="AG1317" s="4" t="str">
        <f>""</f>
        <v/>
      </c>
      <c r="AH1317" s="4" t="str">
        <f>""</f>
        <v/>
      </c>
      <c r="AI1317" s="4" t="str">
        <f>""</f>
        <v/>
      </c>
      <c r="AJ1317" s="4" t="str">
        <f>""</f>
        <v/>
      </c>
      <c r="AK1317" s="4" t="str">
        <f>""</f>
        <v/>
      </c>
      <c r="AL1317" s="4" t="str">
        <f>""</f>
        <v/>
      </c>
      <c r="AM1317" s="4" t="str">
        <f>""</f>
        <v/>
      </c>
      <c r="AN1317" s="4" t="str">
        <f>""</f>
        <v/>
      </c>
      <c r="AO1317" s="4" t="str">
        <f>""</f>
        <v/>
      </c>
      <c r="AP1317" s="4" t="str">
        <f>""</f>
        <v/>
      </c>
      <c r="AQ1317" s="4" t="str">
        <f>""</f>
        <v/>
      </c>
      <c r="AR1317" s="4" t="str">
        <f>""</f>
        <v/>
      </c>
      <c r="AS1317" s="4" t="str">
        <f>""</f>
        <v/>
      </c>
    </row>
    <row r="1318" spans="1:45" x14ac:dyDescent="0.25">
      <c r="A1318" s="15"/>
      <c r="B1318" s="17"/>
      <c r="C1318" s="17"/>
      <c r="D1318" s="17"/>
      <c r="E1318" s="17"/>
      <c r="F1318" s="17"/>
      <c r="G1318" s="17"/>
      <c r="I1318" s="8" t="s">
        <v>39</v>
      </c>
      <c r="J1318" s="8">
        <v>10</v>
      </c>
      <c r="K1318" s="8">
        <v>0.2</v>
      </c>
      <c r="L1318" s="8">
        <v>0.2</v>
      </c>
      <c r="M1318" s="8">
        <v>10</v>
      </c>
      <c r="N1318" s="8">
        <v>3</v>
      </c>
      <c r="O1318" s="8">
        <v>2.5</v>
      </c>
      <c r="P1318" s="8"/>
      <c r="Q1318" s="8"/>
      <c r="R1318" s="8"/>
      <c r="S1318" s="8"/>
      <c r="T1318" s="8"/>
      <c r="U1318" s="8"/>
      <c r="X1318" s="4" t="str">
        <f>""</f>
        <v/>
      </c>
      <c r="Y1318" s="4" t="str">
        <f>""</f>
        <v/>
      </c>
      <c r="Z1318" s="4" t="str">
        <f>""</f>
        <v/>
      </c>
      <c r="AA1318" s="4" t="str">
        <f>""</f>
        <v/>
      </c>
      <c r="AB1318" s="4" t="str">
        <f>""</f>
        <v/>
      </c>
      <c r="AC1318" s="4" t="str">
        <f>""</f>
        <v/>
      </c>
      <c r="AD1318" s="4" t="str">
        <f>""</f>
        <v/>
      </c>
      <c r="AE1318" s="4" t="str">
        <f>""</f>
        <v/>
      </c>
      <c r="AF1318" s="4" t="str">
        <f>""</f>
        <v/>
      </c>
      <c r="AG1318" s="4" t="str">
        <f>""</f>
        <v/>
      </c>
      <c r="AH1318" s="4" t="str">
        <f>""</f>
        <v/>
      </c>
      <c r="AI1318" s="4" t="str">
        <f>""</f>
        <v/>
      </c>
      <c r="AJ1318" s="4" t="str">
        <f>""</f>
        <v/>
      </c>
      <c r="AK1318" s="4" t="str">
        <f>""</f>
        <v/>
      </c>
      <c r="AL1318" s="4" t="str">
        <f>""</f>
        <v/>
      </c>
      <c r="AM1318" s="4" t="str">
        <f>""</f>
        <v/>
      </c>
      <c r="AN1318" s="4" t="str">
        <f>""</f>
        <v/>
      </c>
      <c r="AO1318" s="4" t="str">
        <f>""</f>
        <v/>
      </c>
      <c r="AP1318" s="4" t="str">
        <f>""</f>
        <v/>
      </c>
      <c r="AQ1318" s="4" t="str">
        <f>""</f>
        <v/>
      </c>
      <c r="AR1318" s="4" t="str">
        <f>""</f>
        <v/>
      </c>
      <c r="AS1318" s="4" t="str">
        <f>""</f>
        <v/>
      </c>
    </row>
    <row r="1319" spans="1:45" x14ac:dyDescent="0.25">
      <c r="A1319" s="15"/>
      <c r="B1319" s="17"/>
      <c r="C1319" s="17"/>
      <c r="D1319" s="17"/>
      <c r="E1319" s="17"/>
      <c r="F1319" s="17"/>
      <c r="G1319" s="17"/>
      <c r="I1319" s="8" t="s">
        <v>40</v>
      </c>
      <c r="J1319" s="8">
        <v>1</v>
      </c>
      <c r="K1319" s="8">
        <f>4*$K$2</f>
        <v>0.04</v>
      </c>
      <c r="L1319" s="8">
        <f>4*$K$2</f>
        <v>0.04</v>
      </c>
      <c r="M1319" s="8">
        <v>1</v>
      </c>
      <c r="N1319" s="8">
        <v>0</v>
      </c>
      <c r="O1319" s="8"/>
      <c r="P1319" s="8"/>
      <c r="Q1319" s="8"/>
      <c r="R1319" s="8"/>
      <c r="S1319" s="8"/>
      <c r="T1319" s="8">
        <v>0</v>
      </c>
      <c r="U1319" s="8"/>
      <c r="X1319" s="4" t="str">
        <f>""</f>
        <v/>
      </c>
      <c r="Y1319" s="4" t="str">
        <f>""</f>
        <v/>
      </c>
      <c r="Z1319" s="4" t="str">
        <f>""</f>
        <v/>
      </c>
      <c r="AA1319" s="4" t="str">
        <f>""</f>
        <v/>
      </c>
      <c r="AB1319" s="4" t="str">
        <f>""</f>
        <v/>
      </c>
      <c r="AC1319" s="4" t="str">
        <f>""</f>
        <v/>
      </c>
      <c r="AD1319" s="4" t="str">
        <f>""</f>
        <v/>
      </c>
      <c r="AE1319" s="4" t="str">
        <f>""</f>
        <v/>
      </c>
      <c r="AF1319" s="4" t="str">
        <f>""</f>
        <v/>
      </c>
      <c r="AG1319" s="4" t="str">
        <f>""</f>
        <v/>
      </c>
      <c r="AH1319" s="4" t="str">
        <f>""</f>
        <v/>
      </c>
      <c r="AI1319" s="4" t="str">
        <f>""</f>
        <v/>
      </c>
      <c r="AJ1319" s="4" t="str">
        <f>""</f>
        <v/>
      </c>
      <c r="AK1319" s="4" t="str">
        <f>""</f>
        <v/>
      </c>
      <c r="AL1319" s="4" t="str">
        <f>""</f>
        <v/>
      </c>
      <c r="AM1319" s="4" t="str">
        <f>""</f>
        <v/>
      </c>
      <c r="AN1319" s="4" t="str">
        <f>""</f>
        <v/>
      </c>
      <c r="AO1319" s="4" t="str">
        <f>""</f>
        <v/>
      </c>
      <c r="AP1319" s="4" t="str">
        <f>""</f>
        <v/>
      </c>
      <c r="AQ1319" s="4" t="str">
        <f>""</f>
        <v/>
      </c>
      <c r="AR1319" s="4" t="str">
        <f>""</f>
        <v/>
      </c>
      <c r="AS1319" s="4" t="str">
        <f>""</f>
        <v/>
      </c>
    </row>
    <row r="1320" spans="1:45" x14ac:dyDescent="0.25">
      <c r="A1320" s="23" t="s">
        <v>41</v>
      </c>
      <c r="B1320" s="18" t="s">
        <v>62</v>
      </c>
      <c r="C1320" s="18">
        <v>15</v>
      </c>
      <c r="D1320" s="18">
        <v>238.7</v>
      </c>
      <c r="E1320" s="18" t="s">
        <v>43</v>
      </c>
      <c r="F1320" s="18">
        <v>1</v>
      </c>
      <c r="G1320" s="18" t="str">
        <f>B1320&amp;C1320&amp;D1320&amp;E1320&amp;F1320</f>
        <v>GEN15238.7TD1</v>
      </c>
      <c r="H1320" s="4" t="s">
        <v>0</v>
      </c>
      <c r="I1320" s="4">
        <v>1</v>
      </c>
      <c r="J1320" s="4">
        <v>6.6</v>
      </c>
      <c r="K1320" s="4">
        <v>0.05</v>
      </c>
      <c r="L1320" s="4">
        <v>0.155</v>
      </c>
      <c r="M1320" s="4">
        <v>2</v>
      </c>
      <c r="N1320" s="4">
        <v>0</v>
      </c>
      <c r="O1320" s="4">
        <v>1.1299999999999999</v>
      </c>
      <c r="P1320" s="4">
        <v>0.73399999999999999</v>
      </c>
      <c r="Q1320" s="4">
        <v>0.26</v>
      </c>
      <c r="R1320" s="4">
        <v>0.25600000000000001</v>
      </c>
      <c r="S1320" s="4">
        <v>0.104</v>
      </c>
      <c r="T1320" s="4">
        <v>0.19400000000000001</v>
      </c>
      <c r="U1320" s="4">
        <v>0.68500000000000005</v>
      </c>
      <c r="V1320" s="4" t="s">
        <v>1</v>
      </c>
      <c r="W1320" s="4" t="s">
        <v>1</v>
      </c>
      <c r="X1320" s="4" t="str">
        <f>""</f>
        <v/>
      </c>
      <c r="Y1320" s="4" t="str">
        <f>""</f>
        <v/>
      </c>
      <c r="Z1320" s="4" t="str">
        <f>""</f>
        <v/>
      </c>
      <c r="AA1320" s="4" t="str">
        <f>""</f>
        <v/>
      </c>
      <c r="AB1320" s="4" t="str">
        <f>""</f>
        <v/>
      </c>
      <c r="AC1320" s="4" t="str">
        <f>""</f>
        <v/>
      </c>
      <c r="AD1320" s="4" t="str">
        <f>""</f>
        <v/>
      </c>
      <c r="AE1320" s="4" t="str">
        <f>""</f>
        <v/>
      </c>
      <c r="AF1320" s="4" t="str">
        <f>""</f>
        <v/>
      </c>
      <c r="AG1320" s="4" t="str">
        <f>""</f>
        <v/>
      </c>
      <c r="AH1320" s="4" t="str">
        <f>""</f>
        <v/>
      </c>
      <c r="AI1320" s="4" t="str">
        <f>""</f>
        <v/>
      </c>
      <c r="AJ1320" s="4" t="str">
        <f>""</f>
        <v/>
      </c>
      <c r="AK1320" s="4" t="str">
        <f>""</f>
        <v/>
      </c>
      <c r="AL1320" s="4" t="str">
        <f>""</f>
        <v/>
      </c>
      <c r="AM1320" s="4" t="str">
        <f>""</f>
        <v/>
      </c>
      <c r="AN1320" s="4" t="str">
        <f>""</f>
        <v/>
      </c>
      <c r="AO1320" s="4" t="str">
        <f>""</f>
        <v/>
      </c>
      <c r="AP1320" s="4" t="str">
        <f>""</f>
        <v/>
      </c>
      <c r="AQ1320" s="4" t="str">
        <f>""</f>
        <v/>
      </c>
      <c r="AR1320" s="4" t="str">
        <f>""</f>
        <v/>
      </c>
      <c r="AS1320" s="4" t="str">
        <f>""</f>
        <v/>
      </c>
    </row>
    <row r="1321" spans="1:45" x14ac:dyDescent="0.25">
      <c r="A1321" s="15"/>
      <c r="B1321" s="16"/>
      <c r="C1321" s="16"/>
      <c r="D1321" s="16"/>
      <c r="E1321" s="16"/>
      <c r="F1321" s="16"/>
      <c r="G1321" s="16"/>
      <c r="H1321" s="14" t="s">
        <v>25</v>
      </c>
      <c r="I1321" s="7" t="s">
        <v>26</v>
      </c>
      <c r="J1321" s="7" t="s">
        <v>64</v>
      </c>
      <c r="K1321" s="7" t="s">
        <v>65</v>
      </c>
      <c r="L1321" s="7" t="s">
        <v>66</v>
      </c>
      <c r="M1321" s="7" t="s">
        <v>67</v>
      </c>
      <c r="N1321" s="7" t="s">
        <v>68</v>
      </c>
      <c r="O1321" s="7" t="s">
        <v>69</v>
      </c>
      <c r="P1321" s="7" t="s">
        <v>70</v>
      </c>
      <c r="Q1321" s="7" t="s">
        <v>71</v>
      </c>
      <c r="R1321" s="7" t="s">
        <v>72</v>
      </c>
      <c r="S1321" s="7" t="s">
        <v>73</v>
      </c>
      <c r="T1321" s="7" t="s">
        <v>74</v>
      </c>
      <c r="U1321" s="7" t="s">
        <v>75</v>
      </c>
      <c r="X1321" s="4" t="str">
        <f>""</f>
        <v/>
      </c>
      <c r="Y1321" s="4" t="str">
        <f>""</f>
        <v/>
      </c>
      <c r="Z1321" s="4" t="str">
        <f>""</f>
        <v/>
      </c>
      <c r="AA1321" s="4" t="str">
        <f>""</f>
        <v/>
      </c>
      <c r="AB1321" s="4" t="str">
        <f>""</f>
        <v/>
      </c>
      <c r="AC1321" s="4" t="str">
        <f>""</f>
        <v/>
      </c>
      <c r="AD1321" s="4" t="str">
        <f>""</f>
        <v/>
      </c>
      <c r="AE1321" s="4" t="str">
        <f>""</f>
        <v/>
      </c>
      <c r="AF1321" s="4" t="str">
        <f>""</f>
        <v/>
      </c>
      <c r="AG1321" s="4" t="str">
        <f>""</f>
        <v/>
      </c>
      <c r="AH1321" s="4" t="str">
        <f>""</f>
        <v/>
      </c>
      <c r="AI1321" s="4" t="str">
        <f>""</f>
        <v/>
      </c>
      <c r="AJ1321" s="4" t="str">
        <f>""</f>
        <v/>
      </c>
      <c r="AK1321" s="4" t="str">
        <f>""</f>
        <v/>
      </c>
      <c r="AL1321" s="4" t="str">
        <f>""</f>
        <v/>
      </c>
      <c r="AM1321" s="4" t="str">
        <f>""</f>
        <v/>
      </c>
      <c r="AN1321" s="4" t="str">
        <f>""</f>
        <v/>
      </c>
      <c r="AO1321" s="4" t="str">
        <f>""</f>
        <v/>
      </c>
      <c r="AP1321" s="4" t="str">
        <f>""</f>
        <v/>
      </c>
      <c r="AQ1321" s="4" t="str">
        <f>""</f>
        <v/>
      </c>
      <c r="AR1321" s="4" t="str">
        <f>""</f>
        <v/>
      </c>
      <c r="AS1321" s="4" t="str">
        <f>""</f>
        <v/>
      </c>
    </row>
    <row r="1322" spans="1:45" x14ac:dyDescent="0.25">
      <c r="A1322" s="15"/>
      <c r="B1322" s="17"/>
      <c r="C1322" s="17"/>
      <c r="D1322" s="17"/>
      <c r="E1322" s="17"/>
      <c r="F1322" s="17"/>
      <c r="G1322" s="17"/>
      <c r="I1322" s="8" t="s">
        <v>39</v>
      </c>
      <c r="J1322" s="8">
        <v>1</v>
      </c>
      <c r="K1322" s="8">
        <v>2</v>
      </c>
      <c r="L1322" s="8">
        <v>30</v>
      </c>
      <c r="M1322" s="8">
        <v>0.1</v>
      </c>
      <c r="N1322" s="8">
        <v>1</v>
      </c>
      <c r="O1322" s="8">
        <v>0.3</v>
      </c>
      <c r="P1322" s="8">
        <v>1</v>
      </c>
      <c r="Q1322" s="8">
        <v>1</v>
      </c>
      <c r="R1322" s="8">
        <v>30</v>
      </c>
      <c r="S1322" s="8">
        <v>1.5</v>
      </c>
      <c r="T1322" s="8">
        <v>0.5</v>
      </c>
      <c r="U1322" s="8">
        <v>0.15</v>
      </c>
      <c r="X1322" s="4" t="str">
        <f>""</f>
        <v/>
      </c>
      <c r="Y1322" s="4" t="str">
        <f>""</f>
        <v/>
      </c>
      <c r="Z1322" s="4" t="str">
        <f>""</f>
        <v/>
      </c>
      <c r="AA1322" s="4" t="str">
        <f>""</f>
        <v/>
      </c>
      <c r="AB1322" s="4" t="str">
        <f>""</f>
        <v/>
      </c>
      <c r="AC1322" s="4" t="str">
        <f>""</f>
        <v/>
      </c>
      <c r="AD1322" s="4" t="str">
        <f>""</f>
        <v/>
      </c>
      <c r="AE1322" s="4" t="str">
        <f>""</f>
        <v/>
      </c>
      <c r="AF1322" s="4" t="str">
        <f>""</f>
        <v/>
      </c>
      <c r="AG1322" s="4" t="str">
        <f>""</f>
        <v/>
      </c>
      <c r="AH1322" s="4" t="str">
        <f>""</f>
        <v/>
      </c>
      <c r="AI1322" s="4" t="str">
        <f>""</f>
        <v/>
      </c>
      <c r="AJ1322" s="4" t="str">
        <f>""</f>
        <v/>
      </c>
      <c r="AK1322" s="4" t="str">
        <f>""</f>
        <v/>
      </c>
      <c r="AL1322" s="4" t="str">
        <f>""</f>
        <v/>
      </c>
      <c r="AM1322" s="4" t="str">
        <f>""</f>
        <v/>
      </c>
      <c r="AN1322" s="4" t="str">
        <f>""</f>
        <v/>
      </c>
      <c r="AO1322" s="4" t="str">
        <f>""</f>
        <v/>
      </c>
      <c r="AP1322" s="4" t="str">
        <f>""</f>
        <v/>
      </c>
      <c r="AQ1322" s="4" t="str">
        <f>""</f>
        <v/>
      </c>
      <c r="AR1322" s="4" t="str">
        <f>""</f>
        <v/>
      </c>
      <c r="AS1322" s="4" t="str">
        <f>""</f>
        <v/>
      </c>
    </row>
    <row r="1323" spans="1:45" x14ac:dyDescent="0.25">
      <c r="A1323" s="15"/>
      <c r="B1323" s="17"/>
      <c r="C1323" s="17"/>
      <c r="D1323" s="17"/>
      <c r="E1323" s="17"/>
      <c r="F1323" s="17"/>
      <c r="G1323" s="17"/>
      <c r="I1323" s="8" t="s">
        <v>40</v>
      </c>
      <c r="J1323" s="8">
        <v>0</v>
      </c>
      <c r="K1323" s="8">
        <v>0</v>
      </c>
      <c r="L1323" s="8">
        <f>4*$K$2</f>
        <v>0.04</v>
      </c>
      <c r="M1323" s="8">
        <f>4*$K$2</f>
        <v>0.04</v>
      </c>
      <c r="N1323" s="8">
        <f>4*$K$2</f>
        <v>0.04</v>
      </c>
      <c r="O1323" s="8">
        <v>0</v>
      </c>
      <c r="P1323" s="8">
        <v>0</v>
      </c>
      <c r="Q1323" s="8">
        <v>0</v>
      </c>
      <c r="R1323" s="8">
        <v>0.5</v>
      </c>
      <c r="S1323" s="8">
        <v>0.8</v>
      </c>
      <c r="T1323" s="8">
        <v>0</v>
      </c>
      <c r="U1323" s="8">
        <v>0</v>
      </c>
      <c r="X1323" s="4" t="str">
        <f>""</f>
        <v/>
      </c>
      <c r="Y1323" s="4" t="str">
        <f>""</f>
        <v/>
      </c>
      <c r="Z1323" s="4" t="str">
        <f>""</f>
        <v/>
      </c>
      <c r="AA1323" s="4" t="str">
        <f>""</f>
        <v/>
      </c>
      <c r="AB1323" s="4" t="str">
        <f>""</f>
        <v/>
      </c>
      <c r="AC1323" s="4" t="str">
        <f>""</f>
        <v/>
      </c>
      <c r="AD1323" s="4" t="str">
        <f>""</f>
        <v/>
      </c>
      <c r="AE1323" s="4" t="str">
        <f>""</f>
        <v/>
      </c>
      <c r="AF1323" s="4" t="str">
        <f>""</f>
        <v/>
      </c>
      <c r="AG1323" s="4" t="str">
        <f>""</f>
        <v/>
      </c>
      <c r="AH1323" s="4" t="str">
        <f>""</f>
        <v/>
      </c>
      <c r="AI1323" s="4" t="str">
        <f>""</f>
        <v/>
      </c>
      <c r="AJ1323" s="4" t="str">
        <f>""</f>
        <v/>
      </c>
      <c r="AK1323" s="4" t="str">
        <f>""</f>
        <v/>
      </c>
      <c r="AL1323" s="4" t="str">
        <f>""</f>
        <v/>
      </c>
      <c r="AM1323" s="4" t="str">
        <f>""</f>
        <v/>
      </c>
      <c r="AN1323" s="4" t="str">
        <f>""</f>
        <v/>
      </c>
      <c r="AO1323" s="4" t="str">
        <f>""</f>
        <v/>
      </c>
      <c r="AP1323" s="4" t="str">
        <f>""</f>
        <v/>
      </c>
      <c r="AQ1323" s="4" t="str">
        <f>""</f>
        <v/>
      </c>
      <c r="AR1323" s="4" t="str">
        <f>""</f>
        <v/>
      </c>
      <c r="AS1323" s="4" t="str">
        <f>""</f>
        <v/>
      </c>
    </row>
    <row r="1324" spans="1:45" x14ac:dyDescent="0.25">
      <c r="A1324" s="23" t="s">
        <v>41</v>
      </c>
      <c r="B1324" s="18" t="s">
        <v>76</v>
      </c>
      <c r="C1324" s="18">
        <v>15</v>
      </c>
      <c r="D1324" s="18">
        <v>238.7</v>
      </c>
      <c r="E1324" s="18" t="s">
        <v>43</v>
      </c>
      <c r="F1324" s="18">
        <v>1</v>
      </c>
      <c r="G1324" s="18" t="str">
        <f>B1324&amp;C1324&amp;D1324&amp;E1324&amp;F1324</f>
        <v>GOV15238.7TD1</v>
      </c>
      <c r="H1324" s="4" t="s">
        <v>6</v>
      </c>
      <c r="I1324" s="4">
        <v>1</v>
      </c>
      <c r="J1324" s="4">
        <v>0.06</v>
      </c>
      <c r="K1324" s="4">
        <v>0.4</v>
      </c>
      <c r="L1324" s="4">
        <v>3</v>
      </c>
      <c r="M1324" s="4">
        <v>9.9000000000000005E-2</v>
      </c>
      <c r="N1324" s="4">
        <v>0.4</v>
      </c>
      <c r="O1324" s="4">
        <v>0.15</v>
      </c>
      <c r="P1324" s="4">
        <v>1</v>
      </c>
      <c r="Q1324" s="4">
        <v>0.1</v>
      </c>
      <c r="R1324" s="4">
        <v>1.35</v>
      </c>
      <c r="S1324" s="4">
        <v>1.4</v>
      </c>
      <c r="T1324" s="4">
        <v>0.1</v>
      </c>
      <c r="U1324" s="4">
        <v>0.1</v>
      </c>
      <c r="V1324" s="4" t="s">
        <v>1</v>
      </c>
      <c r="W1324" s="4" t="s">
        <v>1</v>
      </c>
      <c r="X1324" s="4" t="str">
        <f>""</f>
        <v/>
      </c>
      <c r="Y1324" s="4" t="str">
        <f>""</f>
        <v/>
      </c>
      <c r="Z1324" s="4" t="str">
        <f>""</f>
        <v/>
      </c>
      <c r="AA1324" s="4" t="str">
        <f>""</f>
        <v/>
      </c>
      <c r="AB1324" s="4" t="str">
        <f>""</f>
        <v/>
      </c>
      <c r="AC1324" s="4" t="str">
        <f>""</f>
        <v/>
      </c>
      <c r="AD1324" s="4" t="str">
        <f>""</f>
        <v/>
      </c>
      <c r="AE1324" s="4" t="str">
        <f>""</f>
        <v/>
      </c>
      <c r="AF1324" s="4" t="str">
        <f>""</f>
        <v/>
      </c>
      <c r="AG1324" s="4" t="str">
        <f>""</f>
        <v/>
      </c>
      <c r="AH1324" s="4" t="str">
        <f>""</f>
        <v/>
      </c>
      <c r="AI1324" s="4" t="str">
        <f>""</f>
        <v/>
      </c>
      <c r="AJ1324" s="4" t="str">
        <f>""</f>
        <v/>
      </c>
      <c r="AK1324" s="4" t="str">
        <f>""</f>
        <v/>
      </c>
      <c r="AL1324" s="4" t="str">
        <f>""</f>
        <v/>
      </c>
      <c r="AM1324" s="4" t="str">
        <f>""</f>
        <v/>
      </c>
      <c r="AN1324" s="4" t="str">
        <f>""</f>
        <v/>
      </c>
      <c r="AO1324" s="4" t="str">
        <f>""</f>
        <v/>
      </c>
      <c r="AP1324" s="4" t="str">
        <f>""</f>
        <v/>
      </c>
      <c r="AQ1324" s="4" t="str">
        <f>""</f>
        <v/>
      </c>
      <c r="AR1324" s="4" t="str">
        <f>""</f>
        <v/>
      </c>
      <c r="AS1324" s="4" t="str">
        <f>""</f>
        <v/>
      </c>
    </row>
    <row r="1325" spans="1:45" x14ac:dyDescent="0.25">
      <c r="A1325" s="15"/>
      <c r="B1325" s="16"/>
      <c r="C1325" s="16"/>
      <c r="D1325" s="16"/>
      <c r="E1325" s="16"/>
      <c r="F1325" s="16"/>
      <c r="G1325" s="16"/>
      <c r="H1325" s="14" t="s">
        <v>25</v>
      </c>
      <c r="I1325" s="7" t="s">
        <v>26</v>
      </c>
      <c r="J1325" s="7" t="s">
        <v>77</v>
      </c>
      <c r="K1325" s="7" t="s">
        <v>78</v>
      </c>
      <c r="L1325" s="7" t="s">
        <v>79</v>
      </c>
      <c r="M1325" s="7" t="s">
        <v>80</v>
      </c>
      <c r="N1325" s="7" t="s">
        <v>81</v>
      </c>
      <c r="O1325" s="7" t="s">
        <v>82</v>
      </c>
      <c r="P1325" s="7" t="s">
        <v>83</v>
      </c>
      <c r="Q1325" s="7" t="s">
        <v>84</v>
      </c>
      <c r="R1325" s="7" t="s">
        <v>85</v>
      </c>
      <c r="S1325" s="7" t="s">
        <v>86</v>
      </c>
      <c r="T1325" s="7" t="s">
        <v>87</v>
      </c>
      <c r="U1325" s="7" t="s">
        <v>88</v>
      </c>
      <c r="V1325" s="7" t="s">
        <v>89</v>
      </c>
      <c r="W1325" s="7" t="s">
        <v>90</v>
      </c>
      <c r="X1325" s="7" t="s">
        <v>91</v>
      </c>
      <c r="Y1325" s="7" t="s">
        <v>92</v>
      </c>
      <c r="Z1325" s="7" t="s">
        <v>93</v>
      </c>
      <c r="AA1325" s="7" t="s">
        <v>94</v>
      </c>
      <c r="AB1325" s="7" t="s">
        <v>95</v>
      </c>
      <c r="AC1325" s="7" t="s">
        <v>96</v>
      </c>
      <c r="AD1325" s="7" t="s">
        <v>97</v>
      </c>
      <c r="AE1325" s="7" t="s">
        <v>98</v>
      </c>
      <c r="AF1325" s="7" t="s">
        <v>99</v>
      </c>
      <c r="AI1325" s="4" t="str">
        <f>""</f>
        <v/>
      </c>
      <c r="AJ1325" s="4" t="str">
        <f>""</f>
        <v/>
      </c>
      <c r="AK1325" s="4" t="str">
        <f>""</f>
        <v/>
      </c>
      <c r="AL1325" s="4" t="str">
        <f>""</f>
        <v/>
      </c>
      <c r="AM1325" s="4" t="str">
        <f>""</f>
        <v/>
      </c>
      <c r="AN1325" s="4" t="str">
        <f>""</f>
        <v/>
      </c>
      <c r="AO1325" s="4" t="str">
        <f>""</f>
        <v/>
      </c>
      <c r="AP1325" s="4" t="str">
        <f>""</f>
        <v/>
      </c>
      <c r="AQ1325" s="4" t="str">
        <f>""</f>
        <v/>
      </c>
      <c r="AR1325" s="4" t="str">
        <f>""</f>
        <v/>
      </c>
      <c r="AS1325" s="4" t="str">
        <f>""</f>
        <v/>
      </c>
    </row>
    <row r="1326" spans="1:45" x14ac:dyDescent="0.25">
      <c r="A1326" s="15"/>
      <c r="B1326" s="17"/>
      <c r="C1326" s="17"/>
      <c r="D1326" s="17"/>
      <c r="E1326" s="17"/>
      <c r="F1326" s="17"/>
      <c r="G1326" s="17"/>
      <c r="I1326" s="8" t="s">
        <v>39</v>
      </c>
      <c r="J1326" s="8"/>
      <c r="K1326" s="8"/>
      <c r="L1326" s="8"/>
      <c r="M1326" s="8"/>
      <c r="N1326" s="8"/>
      <c r="O1326" s="8"/>
      <c r="P1326" s="8">
        <v>15</v>
      </c>
      <c r="Q1326" s="8">
        <v>15</v>
      </c>
      <c r="R1326" s="8"/>
      <c r="S1326" s="8">
        <v>15</v>
      </c>
      <c r="T1326" s="8">
        <v>15</v>
      </c>
      <c r="U1326" s="8"/>
      <c r="V1326" s="8"/>
      <c r="W1326" s="8"/>
      <c r="X1326" s="8">
        <v>2</v>
      </c>
      <c r="Y1326" s="8">
        <v>2</v>
      </c>
      <c r="Z1326" s="8"/>
      <c r="AA1326" s="8">
        <v>2</v>
      </c>
      <c r="AB1326" s="8">
        <v>2</v>
      </c>
      <c r="AC1326" s="8">
        <v>2</v>
      </c>
      <c r="AD1326" s="8">
        <v>2</v>
      </c>
      <c r="AE1326" s="8">
        <v>0.99</v>
      </c>
      <c r="AF1326" s="8">
        <v>0</v>
      </c>
      <c r="AI1326" s="4" t="str">
        <f>""</f>
        <v/>
      </c>
      <c r="AJ1326" s="4" t="str">
        <f>""</f>
        <v/>
      </c>
      <c r="AK1326" s="4" t="str">
        <f>""</f>
        <v/>
      </c>
      <c r="AL1326" s="4" t="str">
        <f>""</f>
        <v/>
      </c>
      <c r="AM1326" s="4" t="str">
        <f>""</f>
        <v/>
      </c>
      <c r="AN1326" s="4" t="str">
        <f>""</f>
        <v/>
      </c>
      <c r="AO1326" s="4" t="str">
        <f>""</f>
        <v/>
      </c>
      <c r="AP1326" s="4" t="str">
        <f>""</f>
        <v/>
      </c>
      <c r="AQ1326" s="4" t="str">
        <f>""</f>
        <v/>
      </c>
      <c r="AR1326" s="4" t="str">
        <f>""</f>
        <v/>
      </c>
      <c r="AS1326" s="4" t="str">
        <f>""</f>
        <v/>
      </c>
    </row>
    <row r="1327" spans="1:45" x14ac:dyDescent="0.25">
      <c r="A1327" s="15"/>
      <c r="B1327" s="17"/>
      <c r="C1327" s="17"/>
      <c r="D1327" s="17"/>
      <c r="E1327" s="17"/>
      <c r="F1327" s="17"/>
      <c r="G1327" s="17"/>
      <c r="I1327" s="8" t="s">
        <v>40</v>
      </c>
      <c r="J1327" s="8"/>
      <c r="K1327" s="8"/>
      <c r="L1327" s="8"/>
      <c r="M1327" s="8"/>
      <c r="N1327" s="8"/>
      <c r="O1327" s="8"/>
      <c r="P1327" s="8">
        <v>1.5</v>
      </c>
      <c r="Q1327" s="8">
        <v>1.5</v>
      </c>
      <c r="R1327" s="8">
        <f>2*$K$2</f>
        <v>0.02</v>
      </c>
      <c r="S1327" s="8">
        <v>1.5</v>
      </c>
      <c r="T1327" s="8">
        <v>1.5</v>
      </c>
      <c r="U1327" s="8">
        <f>2*$K$2</f>
        <v>0.02</v>
      </c>
      <c r="V1327" s="8"/>
      <c r="W1327" s="8"/>
      <c r="X1327" s="8">
        <f t="shared" ref="X1327:Y1327" si="160">2*$K$2</f>
        <v>0.02</v>
      </c>
      <c r="Y1327" s="8">
        <f t="shared" si="160"/>
        <v>0.02</v>
      </c>
      <c r="Z1327" s="8"/>
      <c r="AA1327" s="8">
        <f t="shared" ref="AA1327:AD1327" si="161">2*$K$2</f>
        <v>0.02</v>
      </c>
      <c r="AB1327" s="8">
        <f t="shared" si="161"/>
        <v>0.02</v>
      </c>
      <c r="AC1327" s="8">
        <f t="shared" si="161"/>
        <v>0.02</v>
      </c>
      <c r="AD1327" s="8">
        <f t="shared" si="161"/>
        <v>0.02</v>
      </c>
      <c r="AE1327" s="8">
        <v>0</v>
      </c>
      <c r="AF1327" s="8">
        <v>-0.3</v>
      </c>
      <c r="AI1327" s="4" t="str">
        <f>""</f>
        <v/>
      </c>
      <c r="AJ1327" s="4" t="str">
        <f>""</f>
        <v/>
      </c>
      <c r="AK1327" s="4" t="str">
        <f>""</f>
        <v/>
      </c>
      <c r="AL1327" s="4" t="str">
        <f>""</f>
        <v/>
      </c>
      <c r="AM1327" s="4" t="str">
        <f>""</f>
        <v/>
      </c>
      <c r="AN1327" s="4" t="str">
        <f>""</f>
        <v/>
      </c>
      <c r="AO1327" s="4" t="str">
        <f>""</f>
        <v/>
      </c>
      <c r="AP1327" s="4" t="str">
        <f>""</f>
        <v/>
      </c>
      <c r="AQ1327" s="4" t="str">
        <f>""</f>
        <v/>
      </c>
      <c r="AR1327" s="4" t="str">
        <f>""</f>
        <v/>
      </c>
      <c r="AS1327" s="4" t="str">
        <f>""</f>
        <v/>
      </c>
    </row>
    <row r="1328" spans="1:45" x14ac:dyDescent="0.25">
      <c r="A1328" s="24" t="s">
        <v>41</v>
      </c>
      <c r="B1328" s="18" t="s">
        <v>100</v>
      </c>
      <c r="C1328" s="18">
        <v>15</v>
      </c>
      <c r="D1328" s="18">
        <v>238.7</v>
      </c>
      <c r="E1328" s="18" t="s">
        <v>43</v>
      </c>
      <c r="F1328" s="18">
        <v>1</v>
      </c>
      <c r="G1328" s="18" t="str">
        <f>B1328&amp;C1328&amp;D1328&amp;E1328&amp;F1328</f>
        <v>PSS15238.7TD1</v>
      </c>
      <c r="H1328" s="4" t="s">
        <v>9</v>
      </c>
      <c r="I1328" s="4">
        <v>1</v>
      </c>
      <c r="J1328" s="4">
        <v>1</v>
      </c>
      <c r="K1328" s="4">
        <v>0</v>
      </c>
      <c r="L1328" s="4">
        <v>3</v>
      </c>
      <c r="M1328" s="4">
        <v>0</v>
      </c>
      <c r="N1328" s="4">
        <v>5</v>
      </c>
      <c r="O1328" s="4">
        <v>1</v>
      </c>
      <c r="P1328" s="4">
        <v>2.5</v>
      </c>
      <c r="Q1328" s="4">
        <v>2.5</v>
      </c>
      <c r="R1328" s="4">
        <v>0</v>
      </c>
      <c r="S1328" s="4">
        <v>2.5</v>
      </c>
      <c r="T1328" s="4">
        <v>0</v>
      </c>
      <c r="U1328" s="4">
        <v>2.5</v>
      </c>
      <c r="V1328" s="4">
        <v>0.39</v>
      </c>
      <c r="W1328" s="4">
        <v>1</v>
      </c>
      <c r="X1328" s="4">
        <v>0</v>
      </c>
      <c r="Y1328" s="4">
        <v>0.1</v>
      </c>
      <c r="Z1328" s="4">
        <v>6.5</v>
      </c>
      <c r="AA1328" s="4">
        <v>0.44</v>
      </c>
      <c r="AB1328" s="4">
        <v>0.08</v>
      </c>
      <c r="AC1328" s="4">
        <v>0.2</v>
      </c>
      <c r="AD1328" s="4">
        <v>0.98</v>
      </c>
      <c r="AE1328" s="4">
        <v>0.1</v>
      </c>
      <c r="AF1328" s="4">
        <v>-0.1</v>
      </c>
      <c r="AG1328" s="4" t="s">
        <v>1</v>
      </c>
      <c r="AH1328" s="4" t="s">
        <v>1</v>
      </c>
      <c r="AI1328" s="4" t="str">
        <f>""</f>
        <v/>
      </c>
      <c r="AJ1328" s="4" t="str">
        <f>""</f>
        <v/>
      </c>
      <c r="AK1328" s="4" t="str">
        <f>""</f>
        <v/>
      </c>
      <c r="AL1328" s="4" t="str">
        <f>""</f>
        <v/>
      </c>
      <c r="AM1328" s="4" t="str">
        <f>""</f>
        <v/>
      </c>
      <c r="AN1328" s="4" t="str">
        <f>""</f>
        <v/>
      </c>
      <c r="AO1328" s="4" t="str">
        <f>""</f>
        <v/>
      </c>
      <c r="AP1328" s="4" t="str">
        <f>""</f>
        <v/>
      </c>
      <c r="AQ1328" s="4" t="str">
        <f>""</f>
        <v/>
      </c>
      <c r="AR1328" s="4" t="str">
        <f>""</f>
        <v/>
      </c>
      <c r="AS1328" s="4" t="str">
        <f>""</f>
        <v/>
      </c>
    </row>
    <row r="1329" spans="1:45" x14ac:dyDescent="0.25">
      <c r="AC1329" s="4" t="str">
        <f>""</f>
        <v/>
      </c>
      <c r="AD1329" s="4" t="str">
        <f>""</f>
        <v/>
      </c>
      <c r="AE1329" s="4" t="str">
        <f>""</f>
        <v/>
      </c>
      <c r="AF1329" s="4" t="str">
        <f>""</f>
        <v/>
      </c>
      <c r="AG1329" s="4" t="str">
        <f>""</f>
        <v/>
      </c>
      <c r="AH1329" s="4" t="str">
        <f>""</f>
        <v/>
      </c>
      <c r="AI1329" s="4" t="str">
        <f>""</f>
        <v/>
      </c>
      <c r="AJ1329" s="4" t="str">
        <f>""</f>
        <v/>
      </c>
      <c r="AK1329" s="4" t="str">
        <f>""</f>
        <v/>
      </c>
      <c r="AL1329" s="4" t="str">
        <f>""</f>
        <v/>
      </c>
      <c r="AM1329" s="4" t="str">
        <f>""</f>
        <v/>
      </c>
      <c r="AN1329" s="4" t="str">
        <f>""</f>
        <v/>
      </c>
      <c r="AO1329" s="4" t="str">
        <f>""</f>
        <v/>
      </c>
      <c r="AP1329" s="4" t="str">
        <f>""</f>
        <v/>
      </c>
      <c r="AQ1329" s="4" t="str">
        <f>""</f>
        <v/>
      </c>
      <c r="AR1329" s="4" t="str">
        <f>""</f>
        <v/>
      </c>
      <c r="AS1329" s="4" t="str">
        <f>""</f>
        <v/>
      </c>
    </row>
    <row r="1330" spans="1:45" x14ac:dyDescent="0.25">
      <c r="A1330" s="27" t="s">
        <v>205</v>
      </c>
      <c r="B1330" s="9"/>
      <c r="C1330" s="9"/>
      <c r="D1330" s="9"/>
      <c r="E1330" s="9"/>
      <c r="F1330" s="9"/>
      <c r="G1330" s="16"/>
      <c r="H1330" s="14" t="s">
        <v>25</v>
      </c>
      <c r="I1330" s="7" t="s">
        <v>26</v>
      </c>
      <c r="J1330" s="7" t="s">
        <v>103</v>
      </c>
      <c r="K1330" s="7" t="s">
        <v>104</v>
      </c>
      <c r="L1330" s="7" t="s">
        <v>105</v>
      </c>
      <c r="M1330" s="7" t="s">
        <v>106</v>
      </c>
      <c r="N1330" s="7" t="s">
        <v>107</v>
      </c>
      <c r="O1330" s="7" t="s">
        <v>108</v>
      </c>
      <c r="P1330" s="7" t="s">
        <v>109</v>
      </c>
      <c r="Q1330" s="7" t="s">
        <v>110</v>
      </c>
      <c r="R1330" s="7" t="s">
        <v>111</v>
      </c>
      <c r="S1330" s="7" t="s">
        <v>112</v>
      </c>
      <c r="T1330" s="7" t="s">
        <v>113</v>
      </c>
      <c r="U1330" s="7" t="s">
        <v>114</v>
      </c>
      <c r="V1330" s="7" t="s">
        <v>115</v>
      </c>
      <c r="W1330" s="7" t="s">
        <v>116</v>
      </c>
      <c r="X1330" s="7" t="s">
        <v>117</v>
      </c>
      <c r="Y1330" s="7" t="s">
        <v>118</v>
      </c>
      <c r="Z1330" s="7" t="s">
        <v>119</v>
      </c>
      <c r="AC1330" s="4" t="str">
        <f>""</f>
        <v/>
      </c>
      <c r="AD1330" s="4" t="str">
        <f>""</f>
        <v/>
      </c>
      <c r="AE1330" s="4" t="str">
        <f>""</f>
        <v/>
      </c>
      <c r="AF1330" s="4" t="str">
        <f>""</f>
        <v/>
      </c>
      <c r="AG1330" s="4" t="str">
        <f>""</f>
        <v/>
      </c>
      <c r="AH1330" s="4" t="str">
        <f>""</f>
        <v/>
      </c>
      <c r="AI1330" s="4" t="str">
        <f>""</f>
        <v/>
      </c>
      <c r="AJ1330" s="4" t="str">
        <f>""</f>
        <v/>
      </c>
      <c r="AK1330" s="4" t="str">
        <f>""</f>
        <v/>
      </c>
      <c r="AL1330" s="4" t="str">
        <f>""</f>
        <v/>
      </c>
      <c r="AM1330" s="4" t="str">
        <f>""</f>
        <v/>
      </c>
      <c r="AN1330" s="4" t="str">
        <f>""</f>
        <v/>
      </c>
      <c r="AO1330" s="4" t="str">
        <f>""</f>
        <v/>
      </c>
      <c r="AP1330" s="4" t="str">
        <f>""</f>
        <v/>
      </c>
      <c r="AQ1330" s="4" t="str">
        <f>""</f>
        <v/>
      </c>
      <c r="AR1330" s="4" t="str">
        <f>""</f>
        <v/>
      </c>
      <c r="AS1330" s="4" t="str">
        <f>""</f>
        <v/>
      </c>
    </row>
    <row r="1331" spans="1:45" x14ac:dyDescent="0.25">
      <c r="A1331" s="25"/>
      <c r="B1331" s="10"/>
      <c r="C1331" s="10"/>
      <c r="D1331" s="10"/>
      <c r="E1331" s="10"/>
      <c r="F1331" s="10"/>
      <c r="G1331" s="17"/>
      <c r="I1331" s="8" t="s">
        <v>39</v>
      </c>
      <c r="J1331" s="8">
        <v>0.5</v>
      </c>
      <c r="K1331" s="8">
        <v>75</v>
      </c>
      <c r="L1331" s="8">
        <v>75</v>
      </c>
      <c r="M1331" s="8">
        <v>10</v>
      </c>
      <c r="N1331" s="8">
        <v>0</v>
      </c>
      <c r="O1331" s="8">
        <v>1</v>
      </c>
      <c r="P1331" s="8">
        <v>1.2</v>
      </c>
      <c r="Q1331" s="8">
        <v>18</v>
      </c>
      <c r="R1331" s="8">
        <v>118</v>
      </c>
      <c r="S1331" s="8">
        <v>0</v>
      </c>
      <c r="T1331" s="8">
        <v>1.1000000000000001</v>
      </c>
      <c r="U1331" s="8">
        <v>10</v>
      </c>
      <c r="V1331" s="8">
        <v>1.1000000000000001</v>
      </c>
      <c r="W1331" s="8">
        <v>20</v>
      </c>
      <c r="X1331" s="8">
        <v>1</v>
      </c>
      <c r="Y1331" s="8">
        <v>0.5</v>
      </c>
      <c r="Z1331" s="8">
        <v>90</v>
      </c>
      <c r="AC1331" s="4" t="str">
        <f>""</f>
        <v/>
      </c>
      <c r="AD1331" s="4" t="str">
        <f>""</f>
        <v/>
      </c>
      <c r="AE1331" s="4" t="str">
        <f>""</f>
        <v/>
      </c>
      <c r="AF1331" s="4" t="str">
        <f>""</f>
        <v/>
      </c>
      <c r="AG1331" s="4" t="str">
        <f>""</f>
        <v/>
      </c>
      <c r="AH1331" s="4" t="str">
        <f>""</f>
        <v/>
      </c>
      <c r="AI1331" s="4" t="str">
        <f>""</f>
        <v/>
      </c>
      <c r="AJ1331" s="4" t="str">
        <f>""</f>
        <v/>
      </c>
      <c r="AK1331" s="4" t="str">
        <f>""</f>
        <v/>
      </c>
      <c r="AL1331" s="4" t="str">
        <f>""</f>
        <v/>
      </c>
      <c r="AM1331" s="4" t="str">
        <f>""</f>
        <v/>
      </c>
      <c r="AN1331" s="4" t="str">
        <f>""</f>
        <v/>
      </c>
      <c r="AO1331" s="4" t="str">
        <f>""</f>
        <v/>
      </c>
      <c r="AP1331" s="4" t="str">
        <f>""</f>
        <v/>
      </c>
      <c r="AQ1331" s="4" t="str">
        <f>""</f>
        <v/>
      </c>
      <c r="AR1331" s="4" t="str">
        <f>""</f>
        <v/>
      </c>
      <c r="AS1331" s="4" t="str">
        <f>""</f>
        <v/>
      </c>
    </row>
    <row r="1332" spans="1:45" x14ac:dyDescent="0.25">
      <c r="A1332" s="25"/>
      <c r="B1332" s="10"/>
      <c r="C1332" s="10"/>
      <c r="D1332" s="10"/>
      <c r="E1332" s="10"/>
      <c r="F1332" s="10"/>
      <c r="G1332" s="17"/>
      <c r="I1332" s="9" t="s">
        <v>40</v>
      </c>
      <c r="J1332" s="8">
        <v>0</v>
      </c>
      <c r="K1332" s="8">
        <v>0</v>
      </c>
      <c r="L1332" s="8">
        <v>0</v>
      </c>
      <c r="M1332" s="8">
        <v>0.8</v>
      </c>
      <c r="N1332" s="8">
        <v>-6</v>
      </c>
      <c r="O1332" s="8">
        <v>0</v>
      </c>
      <c r="P1332" s="8">
        <v>0</v>
      </c>
      <c r="Q1332" s="8">
        <v>0</v>
      </c>
      <c r="R1332" s="8">
        <v>0.8</v>
      </c>
      <c r="S1332" s="8">
        <v>-118</v>
      </c>
      <c r="T1332" s="8">
        <v>0</v>
      </c>
      <c r="U1332" s="8">
        <v>1</v>
      </c>
      <c r="V1332" s="8">
        <v>0</v>
      </c>
      <c r="W1332" s="8">
        <v>1</v>
      </c>
      <c r="X1332" s="8">
        <v>0</v>
      </c>
      <c r="Y1332" s="8">
        <v>0</v>
      </c>
      <c r="Z1332" s="8">
        <v>-90</v>
      </c>
      <c r="AC1332" s="4" t="str">
        <f>""</f>
        <v/>
      </c>
      <c r="AD1332" s="4" t="str">
        <f>""</f>
        <v/>
      </c>
      <c r="AE1332" s="4" t="str">
        <f>""</f>
        <v/>
      </c>
      <c r="AF1332" s="4" t="str">
        <f>""</f>
        <v/>
      </c>
      <c r="AG1332" s="4" t="str">
        <f>""</f>
        <v/>
      </c>
      <c r="AH1332" s="4" t="str">
        <f>""</f>
        <v/>
      </c>
      <c r="AI1332" s="4" t="str">
        <f>""</f>
        <v/>
      </c>
      <c r="AJ1332" s="4" t="str">
        <f>""</f>
        <v/>
      </c>
      <c r="AK1332" s="4" t="str">
        <f>""</f>
        <v/>
      </c>
      <c r="AL1332" s="4" t="str">
        <f>""</f>
        <v/>
      </c>
      <c r="AM1332" s="4" t="str">
        <f>""</f>
        <v/>
      </c>
      <c r="AN1332" s="4" t="str">
        <f>""</f>
        <v/>
      </c>
      <c r="AO1332" s="4" t="str">
        <f>""</f>
        <v/>
      </c>
      <c r="AP1332" s="4" t="str">
        <f>""</f>
        <v/>
      </c>
      <c r="AQ1332" s="4" t="str">
        <f>""</f>
        <v/>
      </c>
      <c r="AR1332" s="4" t="str">
        <f>""</f>
        <v/>
      </c>
      <c r="AS1332" s="4" t="str">
        <f>""</f>
        <v/>
      </c>
    </row>
    <row r="1333" spans="1:45" x14ac:dyDescent="0.25">
      <c r="A1333" s="22" t="s">
        <v>41</v>
      </c>
      <c r="B1333" s="18" t="s">
        <v>42</v>
      </c>
      <c r="C1333" s="18">
        <v>15.8</v>
      </c>
      <c r="D1333" s="18">
        <v>400</v>
      </c>
      <c r="E1333" s="18" t="s">
        <v>43</v>
      </c>
      <c r="F1333" s="18">
        <v>1</v>
      </c>
      <c r="G1333" s="18" t="str">
        <f>B1333&amp;C1333&amp;D1333&amp;E1333&amp;F1333</f>
        <v>AVR15.8400TD1</v>
      </c>
      <c r="H1333" s="4" t="s">
        <v>3</v>
      </c>
      <c r="I1333" s="4">
        <v>1</v>
      </c>
      <c r="J1333" s="4">
        <v>0</v>
      </c>
      <c r="K1333" s="4">
        <v>10.75</v>
      </c>
      <c r="L1333" s="4">
        <v>10.75</v>
      </c>
      <c r="M1333" s="4">
        <v>5</v>
      </c>
      <c r="N1333" s="4">
        <v>-0.87</v>
      </c>
      <c r="O1333" s="4">
        <v>0</v>
      </c>
      <c r="P1333" s="4">
        <v>1</v>
      </c>
      <c r="Q1333" s="4">
        <v>0</v>
      </c>
      <c r="R1333" s="4">
        <v>99</v>
      </c>
      <c r="S1333" s="4">
        <v>-99</v>
      </c>
      <c r="T1333" s="4">
        <v>0</v>
      </c>
      <c r="U1333" s="4">
        <v>9.3000000000000007</v>
      </c>
      <c r="V1333" s="4">
        <v>0</v>
      </c>
      <c r="W1333" s="4">
        <v>11.63</v>
      </c>
      <c r="X1333" s="4">
        <v>0.113</v>
      </c>
      <c r="Y1333" s="4">
        <v>0.124</v>
      </c>
      <c r="Z1333" s="4">
        <v>0</v>
      </c>
      <c r="AA1333" s="4" t="s">
        <v>1</v>
      </c>
      <c r="AB1333" s="4" t="s">
        <v>1</v>
      </c>
      <c r="AC1333" s="4" t="str">
        <f>""</f>
        <v/>
      </c>
      <c r="AD1333" s="4" t="str">
        <f>""</f>
        <v/>
      </c>
      <c r="AE1333" s="4" t="str">
        <f>""</f>
        <v/>
      </c>
      <c r="AF1333" s="4" t="str">
        <f>""</f>
        <v/>
      </c>
      <c r="AG1333" s="4" t="str">
        <f>""</f>
        <v/>
      </c>
      <c r="AH1333" s="4" t="str">
        <f>""</f>
        <v/>
      </c>
      <c r="AI1333" s="4" t="str">
        <f>""</f>
        <v/>
      </c>
      <c r="AJ1333" s="4" t="str">
        <f>""</f>
        <v/>
      </c>
      <c r="AK1333" s="4" t="str">
        <f>""</f>
        <v/>
      </c>
      <c r="AL1333" s="4" t="str">
        <f>""</f>
        <v/>
      </c>
      <c r="AM1333" s="4" t="str">
        <f>""</f>
        <v/>
      </c>
      <c r="AN1333" s="4" t="str">
        <f>""</f>
        <v/>
      </c>
      <c r="AO1333" s="4" t="str">
        <f>""</f>
        <v/>
      </c>
      <c r="AP1333" s="4" t="str">
        <f>""</f>
        <v/>
      </c>
      <c r="AQ1333" s="4" t="str">
        <f>""</f>
        <v/>
      </c>
      <c r="AR1333" s="4" t="str">
        <f>""</f>
        <v/>
      </c>
      <c r="AS1333" s="4" t="str">
        <f>""</f>
        <v/>
      </c>
    </row>
    <row r="1334" spans="1:45" x14ac:dyDescent="0.25">
      <c r="A1334" s="15"/>
      <c r="B1334" s="16"/>
      <c r="C1334" s="16"/>
      <c r="D1334" s="16"/>
      <c r="E1334" s="16"/>
      <c r="F1334" s="16"/>
      <c r="G1334" s="16"/>
      <c r="H1334" s="30" t="s">
        <v>25</v>
      </c>
      <c r="I1334" s="31" t="s">
        <v>26</v>
      </c>
      <c r="J1334" s="7" t="s">
        <v>44</v>
      </c>
      <c r="K1334" s="7" t="s">
        <v>45</v>
      </c>
      <c r="L1334" s="7" t="s">
        <v>46</v>
      </c>
      <c r="M1334" s="7" t="s">
        <v>47</v>
      </c>
      <c r="N1334" s="7" t="s">
        <v>48</v>
      </c>
      <c r="O1334" s="7" t="s">
        <v>49</v>
      </c>
      <c r="P1334" s="7" t="s">
        <v>50</v>
      </c>
      <c r="Q1334" s="7" t="s">
        <v>51</v>
      </c>
      <c r="R1334" s="7" t="s">
        <v>52</v>
      </c>
      <c r="S1334" s="7" t="s">
        <v>53</v>
      </c>
      <c r="T1334" s="7" t="s">
        <v>54</v>
      </c>
      <c r="U1334" s="7" t="s">
        <v>55</v>
      </c>
      <c r="X1334" s="4" t="str">
        <f>""</f>
        <v/>
      </c>
      <c r="Y1334" s="4" t="str">
        <f>""</f>
        <v/>
      </c>
      <c r="Z1334" s="4" t="str">
        <f>""</f>
        <v/>
      </c>
      <c r="AA1334" s="4" t="str">
        <f>""</f>
        <v/>
      </c>
      <c r="AB1334" s="4" t="str">
        <f>""</f>
        <v/>
      </c>
      <c r="AC1334" s="4" t="str">
        <f>""</f>
        <v/>
      </c>
      <c r="AD1334" s="4" t="str">
        <f>""</f>
        <v/>
      </c>
      <c r="AE1334" s="4" t="str">
        <f>""</f>
        <v/>
      </c>
      <c r="AF1334" s="4" t="str">
        <f>""</f>
        <v/>
      </c>
      <c r="AG1334" s="4" t="str">
        <f>""</f>
        <v/>
      </c>
      <c r="AH1334" s="4" t="str">
        <f>""</f>
        <v/>
      </c>
      <c r="AI1334" s="4" t="str">
        <f>""</f>
        <v/>
      </c>
      <c r="AJ1334" s="4" t="str">
        <f>""</f>
        <v/>
      </c>
      <c r="AK1334" s="4" t="str">
        <f>""</f>
        <v/>
      </c>
      <c r="AL1334" s="4" t="str">
        <f>""</f>
        <v/>
      </c>
      <c r="AM1334" s="4" t="str">
        <f>""</f>
        <v/>
      </c>
      <c r="AN1334" s="4" t="str">
        <f>""</f>
        <v/>
      </c>
      <c r="AO1334" s="4" t="str">
        <f>""</f>
        <v/>
      </c>
      <c r="AP1334" s="4" t="str">
        <f>""</f>
        <v/>
      </c>
      <c r="AQ1334" s="4" t="str">
        <f>""</f>
        <v/>
      </c>
      <c r="AR1334" s="4" t="str">
        <f>""</f>
        <v/>
      </c>
      <c r="AS1334" s="4" t="str">
        <f>""</f>
        <v/>
      </c>
    </row>
    <row r="1335" spans="1:45" x14ac:dyDescent="0.25">
      <c r="A1335" s="15"/>
      <c r="B1335" s="17"/>
      <c r="C1335" s="17"/>
      <c r="D1335" s="17"/>
      <c r="E1335" s="17"/>
      <c r="F1335" s="17"/>
      <c r="G1335" s="17"/>
      <c r="I1335" s="8" t="s">
        <v>39</v>
      </c>
      <c r="J1335" s="8">
        <v>10</v>
      </c>
      <c r="K1335" s="8">
        <v>0.2</v>
      </c>
      <c r="L1335" s="8">
        <v>0.2</v>
      </c>
      <c r="M1335" s="8">
        <v>10</v>
      </c>
      <c r="N1335" s="8">
        <v>3</v>
      </c>
      <c r="O1335" s="8">
        <v>2.5</v>
      </c>
      <c r="P1335" s="8"/>
      <c r="Q1335" s="8"/>
      <c r="R1335" s="8"/>
      <c r="S1335" s="8"/>
      <c r="T1335" s="8"/>
      <c r="U1335" s="8"/>
      <c r="X1335" s="4" t="str">
        <f>""</f>
        <v/>
      </c>
      <c r="Y1335" s="4" t="str">
        <f>""</f>
        <v/>
      </c>
      <c r="Z1335" s="4" t="str">
        <f>""</f>
        <v/>
      </c>
      <c r="AA1335" s="4" t="str">
        <f>""</f>
        <v/>
      </c>
      <c r="AB1335" s="4" t="str">
        <f>""</f>
        <v/>
      </c>
      <c r="AC1335" s="4" t="str">
        <f>""</f>
        <v/>
      </c>
      <c r="AD1335" s="4" t="str">
        <f>""</f>
        <v/>
      </c>
      <c r="AE1335" s="4" t="str">
        <f>""</f>
        <v/>
      </c>
      <c r="AF1335" s="4" t="str">
        <f>""</f>
        <v/>
      </c>
      <c r="AG1335" s="4" t="str">
        <f>""</f>
        <v/>
      </c>
      <c r="AH1335" s="4" t="str">
        <f>""</f>
        <v/>
      </c>
      <c r="AI1335" s="4" t="str">
        <f>""</f>
        <v/>
      </c>
      <c r="AJ1335" s="4" t="str">
        <f>""</f>
        <v/>
      </c>
      <c r="AK1335" s="4" t="str">
        <f>""</f>
        <v/>
      </c>
      <c r="AL1335" s="4" t="str">
        <f>""</f>
        <v/>
      </c>
      <c r="AM1335" s="4" t="str">
        <f>""</f>
        <v/>
      </c>
      <c r="AN1335" s="4" t="str">
        <f>""</f>
        <v/>
      </c>
      <c r="AO1335" s="4" t="str">
        <f>""</f>
        <v/>
      </c>
      <c r="AP1335" s="4" t="str">
        <f>""</f>
        <v/>
      </c>
      <c r="AQ1335" s="4" t="str">
        <f>""</f>
        <v/>
      </c>
      <c r="AR1335" s="4" t="str">
        <f>""</f>
        <v/>
      </c>
      <c r="AS1335" s="4" t="str">
        <f>""</f>
        <v/>
      </c>
    </row>
    <row r="1336" spans="1:45" x14ac:dyDescent="0.25">
      <c r="A1336" s="15"/>
      <c r="B1336" s="17"/>
      <c r="C1336" s="17"/>
      <c r="D1336" s="17"/>
      <c r="E1336" s="17"/>
      <c r="F1336" s="17"/>
      <c r="G1336" s="17"/>
      <c r="I1336" s="8" t="s">
        <v>40</v>
      </c>
      <c r="J1336" s="8">
        <v>1</v>
      </c>
      <c r="K1336" s="8">
        <f>4*$K$2</f>
        <v>0.04</v>
      </c>
      <c r="L1336" s="8">
        <f>4*$K$2</f>
        <v>0.04</v>
      </c>
      <c r="M1336" s="8">
        <v>1</v>
      </c>
      <c r="N1336" s="8">
        <v>0</v>
      </c>
      <c r="O1336" s="8"/>
      <c r="P1336" s="8"/>
      <c r="Q1336" s="8"/>
      <c r="R1336" s="8"/>
      <c r="S1336" s="8"/>
      <c r="T1336" s="8">
        <v>0</v>
      </c>
      <c r="U1336" s="8"/>
      <c r="X1336" s="4" t="str">
        <f>""</f>
        <v/>
      </c>
      <c r="Y1336" s="4" t="str">
        <f>""</f>
        <v/>
      </c>
      <c r="Z1336" s="4" t="str">
        <f>""</f>
        <v/>
      </c>
      <c r="AA1336" s="4" t="str">
        <f>""</f>
        <v/>
      </c>
      <c r="AB1336" s="4" t="str">
        <f>""</f>
        <v/>
      </c>
      <c r="AC1336" s="4" t="str">
        <f>""</f>
        <v/>
      </c>
      <c r="AD1336" s="4" t="str">
        <f>""</f>
        <v/>
      </c>
      <c r="AE1336" s="4" t="str">
        <f>""</f>
        <v/>
      </c>
      <c r="AF1336" s="4" t="str">
        <f>""</f>
        <v/>
      </c>
      <c r="AG1336" s="4" t="str">
        <f>""</f>
        <v/>
      </c>
      <c r="AH1336" s="4" t="str">
        <f>""</f>
        <v/>
      </c>
      <c r="AI1336" s="4" t="str">
        <f>""</f>
        <v/>
      </c>
      <c r="AJ1336" s="4" t="str">
        <f>""</f>
        <v/>
      </c>
      <c r="AK1336" s="4" t="str">
        <f>""</f>
        <v/>
      </c>
      <c r="AL1336" s="4" t="str">
        <f>""</f>
        <v/>
      </c>
      <c r="AM1336" s="4" t="str">
        <f>""</f>
        <v/>
      </c>
      <c r="AN1336" s="4" t="str">
        <f>""</f>
        <v/>
      </c>
      <c r="AO1336" s="4" t="str">
        <f>""</f>
        <v/>
      </c>
      <c r="AP1336" s="4" t="str">
        <f>""</f>
        <v/>
      </c>
      <c r="AQ1336" s="4" t="str">
        <f>""</f>
        <v/>
      </c>
      <c r="AR1336" s="4" t="str">
        <f>""</f>
        <v/>
      </c>
      <c r="AS1336" s="4" t="str">
        <f>""</f>
        <v/>
      </c>
    </row>
    <row r="1337" spans="1:45" x14ac:dyDescent="0.25">
      <c r="A1337" s="23" t="s">
        <v>41</v>
      </c>
      <c r="B1337" s="18" t="s">
        <v>62</v>
      </c>
      <c r="C1337" s="18">
        <v>15.8</v>
      </c>
      <c r="D1337" s="18">
        <v>400</v>
      </c>
      <c r="E1337" s="18" t="s">
        <v>43</v>
      </c>
      <c r="F1337" s="18">
        <v>1</v>
      </c>
      <c r="G1337" s="18" t="str">
        <f>B1337&amp;C1337&amp;D1337&amp;E1337&amp;F1337</f>
        <v>GEN15.8400TD1</v>
      </c>
      <c r="H1337" s="4" t="s">
        <v>0</v>
      </c>
      <c r="I1337" s="4">
        <v>1</v>
      </c>
      <c r="J1337" s="4">
        <v>7.83</v>
      </c>
      <c r="K1337" s="4">
        <v>5.7000000000000002E-2</v>
      </c>
      <c r="L1337" s="4">
        <v>7.0000000000000007E-2</v>
      </c>
      <c r="M1337" s="4">
        <v>4</v>
      </c>
      <c r="N1337" s="4">
        <v>0.5</v>
      </c>
      <c r="O1337" s="4">
        <v>1.083</v>
      </c>
      <c r="P1337" s="4">
        <v>0.83</v>
      </c>
      <c r="Q1337" s="4">
        <v>0.375</v>
      </c>
      <c r="R1337" s="4">
        <v>0.24</v>
      </c>
      <c r="S1337" s="4">
        <v>0.107</v>
      </c>
      <c r="T1337" s="4">
        <v>0.13</v>
      </c>
      <c r="U1337" s="4">
        <v>0.436</v>
      </c>
      <c r="V1337" s="4" t="s">
        <v>1</v>
      </c>
      <c r="W1337" s="4" t="s">
        <v>1</v>
      </c>
      <c r="X1337" s="4" t="str">
        <f>""</f>
        <v/>
      </c>
      <c r="Y1337" s="4" t="str">
        <f>""</f>
        <v/>
      </c>
      <c r="Z1337" s="4" t="str">
        <f>""</f>
        <v/>
      </c>
      <c r="AA1337" s="4" t="str">
        <f>""</f>
        <v/>
      </c>
      <c r="AB1337" s="4" t="str">
        <f>""</f>
        <v/>
      </c>
      <c r="AC1337" s="4" t="str">
        <f>""</f>
        <v/>
      </c>
      <c r="AD1337" s="4" t="str">
        <f>""</f>
        <v/>
      </c>
      <c r="AE1337" s="4" t="str">
        <f>""</f>
        <v/>
      </c>
      <c r="AF1337" s="4" t="str">
        <f>""</f>
        <v/>
      </c>
      <c r="AG1337" s="4" t="str">
        <f>""</f>
        <v/>
      </c>
      <c r="AH1337" s="4" t="str">
        <f>""</f>
        <v/>
      </c>
      <c r="AI1337" s="4" t="str">
        <f>""</f>
        <v/>
      </c>
      <c r="AJ1337" s="4" t="str">
        <f>""</f>
        <v/>
      </c>
      <c r="AK1337" s="4" t="str">
        <f>""</f>
        <v/>
      </c>
      <c r="AL1337" s="4" t="str">
        <f>""</f>
        <v/>
      </c>
      <c r="AM1337" s="4" t="str">
        <f>""</f>
        <v/>
      </c>
      <c r="AN1337" s="4" t="str">
        <f>""</f>
        <v/>
      </c>
      <c r="AO1337" s="4" t="str">
        <f>""</f>
        <v/>
      </c>
      <c r="AP1337" s="4" t="str">
        <f>""</f>
        <v/>
      </c>
      <c r="AQ1337" s="4" t="str">
        <f>""</f>
        <v/>
      </c>
      <c r="AR1337" s="4" t="str">
        <f>""</f>
        <v/>
      </c>
      <c r="AS1337" s="4" t="str">
        <f>""</f>
        <v/>
      </c>
    </row>
    <row r="1338" spans="1:45" x14ac:dyDescent="0.25">
      <c r="A1338" s="15"/>
      <c r="B1338" s="16"/>
      <c r="C1338" s="16"/>
      <c r="D1338" s="16"/>
      <c r="E1338" s="16"/>
      <c r="F1338" s="16"/>
      <c r="G1338" s="16"/>
      <c r="H1338" s="14" t="s">
        <v>25</v>
      </c>
      <c r="I1338" s="7" t="s">
        <v>26</v>
      </c>
      <c r="J1338" s="7" t="s">
        <v>64</v>
      </c>
      <c r="K1338" s="7" t="s">
        <v>65</v>
      </c>
      <c r="L1338" s="7" t="s">
        <v>66</v>
      </c>
      <c r="M1338" s="7" t="s">
        <v>67</v>
      </c>
      <c r="N1338" s="7" t="s">
        <v>68</v>
      </c>
      <c r="O1338" s="7" t="s">
        <v>69</v>
      </c>
      <c r="P1338" s="7" t="s">
        <v>70</v>
      </c>
      <c r="Q1338" s="7" t="s">
        <v>71</v>
      </c>
      <c r="R1338" s="7" t="s">
        <v>72</v>
      </c>
      <c r="S1338" s="7" t="s">
        <v>73</v>
      </c>
      <c r="T1338" s="7" t="s">
        <v>74</v>
      </c>
      <c r="U1338" s="7" t="s">
        <v>75</v>
      </c>
      <c r="X1338" s="4" t="str">
        <f>""</f>
        <v/>
      </c>
      <c r="Y1338" s="4" t="str">
        <f>""</f>
        <v/>
      </c>
      <c r="Z1338" s="4" t="str">
        <f>""</f>
        <v/>
      </c>
      <c r="AA1338" s="4" t="str">
        <f>""</f>
        <v/>
      </c>
      <c r="AB1338" s="4" t="str">
        <f>""</f>
        <v/>
      </c>
      <c r="AC1338" s="4" t="str">
        <f>""</f>
        <v/>
      </c>
      <c r="AD1338" s="4" t="str">
        <f>""</f>
        <v/>
      </c>
      <c r="AE1338" s="4" t="str">
        <f>""</f>
        <v/>
      </c>
      <c r="AF1338" s="4" t="str">
        <f>""</f>
        <v/>
      </c>
      <c r="AG1338" s="4" t="str">
        <f>""</f>
        <v/>
      </c>
      <c r="AH1338" s="4" t="str">
        <f>""</f>
        <v/>
      </c>
      <c r="AI1338" s="4" t="str">
        <f>""</f>
        <v/>
      </c>
      <c r="AJ1338" s="4" t="str">
        <f>""</f>
        <v/>
      </c>
      <c r="AK1338" s="4" t="str">
        <f>""</f>
        <v/>
      </c>
      <c r="AL1338" s="4" t="str">
        <f>""</f>
        <v/>
      </c>
      <c r="AM1338" s="4" t="str">
        <f>""</f>
        <v/>
      </c>
      <c r="AN1338" s="4" t="str">
        <f>""</f>
        <v/>
      </c>
      <c r="AO1338" s="4" t="str">
        <f>""</f>
        <v/>
      </c>
      <c r="AP1338" s="4" t="str">
        <f>""</f>
        <v/>
      </c>
      <c r="AQ1338" s="4" t="str">
        <f>""</f>
        <v/>
      </c>
      <c r="AR1338" s="4" t="str">
        <f>""</f>
        <v/>
      </c>
      <c r="AS1338" s="4" t="str">
        <f>""</f>
        <v/>
      </c>
    </row>
    <row r="1339" spans="1:45" x14ac:dyDescent="0.25">
      <c r="A1339" s="15"/>
      <c r="B1339" s="17"/>
      <c r="C1339" s="17"/>
      <c r="D1339" s="17"/>
      <c r="E1339" s="17"/>
      <c r="F1339" s="17"/>
      <c r="G1339" s="17"/>
      <c r="I1339" s="8" t="s">
        <v>39</v>
      </c>
      <c r="J1339" s="8">
        <v>1</v>
      </c>
      <c r="K1339" s="8">
        <v>2</v>
      </c>
      <c r="L1339" s="8">
        <v>30</v>
      </c>
      <c r="M1339" s="8">
        <v>0.1</v>
      </c>
      <c r="N1339" s="8">
        <v>1</v>
      </c>
      <c r="O1339" s="8">
        <v>0.3</v>
      </c>
      <c r="P1339" s="8">
        <v>1</v>
      </c>
      <c r="Q1339" s="8">
        <v>1</v>
      </c>
      <c r="R1339" s="8">
        <v>30</v>
      </c>
      <c r="S1339" s="8">
        <v>1.5</v>
      </c>
      <c r="T1339" s="8">
        <v>0.5</v>
      </c>
      <c r="U1339" s="8">
        <v>0.15</v>
      </c>
      <c r="X1339" s="4" t="str">
        <f>""</f>
        <v/>
      </c>
      <c r="Y1339" s="4" t="str">
        <f>""</f>
        <v/>
      </c>
      <c r="Z1339" s="4" t="str">
        <f>""</f>
        <v/>
      </c>
      <c r="AA1339" s="4" t="str">
        <f>""</f>
        <v/>
      </c>
      <c r="AB1339" s="4" t="str">
        <f>""</f>
        <v/>
      </c>
      <c r="AC1339" s="4" t="str">
        <f>""</f>
        <v/>
      </c>
      <c r="AD1339" s="4" t="str">
        <f>""</f>
        <v/>
      </c>
      <c r="AE1339" s="4" t="str">
        <f>""</f>
        <v/>
      </c>
      <c r="AF1339" s="4" t="str">
        <f>""</f>
        <v/>
      </c>
      <c r="AG1339" s="4" t="str">
        <f>""</f>
        <v/>
      </c>
      <c r="AH1339" s="4" t="str">
        <f>""</f>
        <v/>
      </c>
      <c r="AI1339" s="4" t="str">
        <f>""</f>
        <v/>
      </c>
      <c r="AJ1339" s="4" t="str">
        <f>""</f>
        <v/>
      </c>
      <c r="AK1339" s="4" t="str">
        <f>""</f>
        <v/>
      </c>
      <c r="AL1339" s="4" t="str">
        <f>""</f>
        <v/>
      </c>
      <c r="AM1339" s="4" t="str">
        <f>""</f>
        <v/>
      </c>
      <c r="AN1339" s="4" t="str">
        <f>""</f>
        <v/>
      </c>
      <c r="AO1339" s="4" t="str">
        <f>""</f>
        <v/>
      </c>
      <c r="AP1339" s="4" t="str">
        <f>""</f>
        <v/>
      </c>
      <c r="AQ1339" s="4" t="str">
        <f>""</f>
        <v/>
      </c>
      <c r="AR1339" s="4" t="str">
        <f>""</f>
        <v/>
      </c>
      <c r="AS1339" s="4" t="str">
        <f>""</f>
        <v/>
      </c>
    </row>
    <row r="1340" spans="1:45" x14ac:dyDescent="0.25">
      <c r="A1340" s="15"/>
      <c r="B1340" s="17"/>
      <c r="C1340" s="17"/>
      <c r="D1340" s="17"/>
      <c r="E1340" s="17"/>
      <c r="F1340" s="17"/>
      <c r="G1340" s="17"/>
      <c r="I1340" s="8" t="s">
        <v>40</v>
      </c>
      <c r="J1340" s="8">
        <v>0</v>
      </c>
      <c r="K1340" s="8">
        <v>0</v>
      </c>
      <c r="L1340" s="8">
        <f>4*$K$2</f>
        <v>0.04</v>
      </c>
      <c r="M1340" s="8">
        <f>4*$K$2</f>
        <v>0.04</v>
      </c>
      <c r="N1340" s="8">
        <f>4*$K$2</f>
        <v>0.04</v>
      </c>
      <c r="O1340" s="8">
        <v>0</v>
      </c>
      <c r="P1340" s="8">
        <v>0</v>
      </c>
      <c r="Q1340" s="8">
        <v>0</v>
      </c>
      <c r="R1340" s="8">
        <v>0.5</v>
      </c>
      <c r="S1340" s="8">
        <v>0.8</v>
      </c>
      <c r="T1340" s="8">
        <v>0</v>
      </c>
      <c r="U1340" s="8">
        <v>0</v>
      </c>
      <c r="X1340" s="4" t="str">
        <f>""</f>
        <v/>
      </c>
      <c r="Y1340" s="4" t="str">
        <f>""</f>
        <v/>
      </c>
      <c r="Z1340" s="4" t="str">
        <f>""</f>
        <v/>
      </c>
      <c r="AA1340" s="4" t="str">
        <f>""</f>
        <v/>
      </c>
      <c r="AB1340" s="4" t="str">
        <f>""</f>
        <v/>
      </c>
      <c r="AC1340" s="4" t="str">
        <f>""</f>
        <v/>
      </c>
      <c r="AD1340" s="4" t="str">
        <f>""</f>
        <v/>
      </c>
      <c r="AE1340" s="4" t="str">
        <f>""</f>
        <v/>
      </c>
      <c r="AF1340" s="4" t="str">
        <f>""</f>
        <v/>
      </c>
      <c r="AG1340" s="4" t="str">
        <f>""</f>
        <v/>
      </c>
      <c r="AH1340" s="4" t="str">
        <f>""</f>
        <v/>
      </c>
      <c r="AI1340" s="4" t="str">
        <f>""</f>
        <v/>
      </c>
      <c r="AJ1340" s="4" t="str">
        <f>""</f>
        <v/>
      </c>
      <c r="AK1340" s="4" t="str">
        <f>""</f>
        <v/>
      </c>
      <c r="AL1340" s="4" t="str">
        <f>""</f>
        <v/>
      </c>
      <c r="AM1340" s="4" t="str">
        <f>""</f>
        <v/>
      </c>
      <c r="AN1340" s="4" t="str">
        <f>""</f>
        <v/>
      </c>
      <c r="AO1340" s="4" t="str">
        <f>""</f>
        <v/>
      </c>
      <c r="AP1340" s="4" t="str">
        <f>""</f>
        <v/>
      </c>
      <c r="AQ1340" s="4" t="str">
        <f>""</f>
        <v/>
      </c>
      <c r="AR1340" s="4" t="str">
        <f>""</f>
        <v/>
      </c>
      <c r="AS1340" s="4" t="str">
        <f>""</f>
        <v/>
      </c>
    </row>
    <row r="1341" spans="1:45" x14ac:dyDescent="0.25">
      <c r="A1341" s="23" t="s">
        <v>41</v>
      </c>
      <c r="B1341" s="18" t="s">
        <v>76</v>
      </c>
      <c r="C1341" s="18">
        <v>15.8</v>
      </c>
      <c r="D1341" s="18">
        <v>400</v>
      </c>
      <c r="E1341" s="18" t="s">
        <v>43</v>
      </c>
      <c r="F1341" s="18">
        <v>1</v>
      </c>
      <c r="G1341" s="18" t="str">
        <f>B1341&amp;C1341&amp;D1341&amp;E1341&amp;F1341</f>
        <v>GOV15.8400TD1</v>
      </c>
      <c r="H1341" s="4" t="s">
        <v>6</v>
      </c>
      <c r="I1341" s="4">
        <v>1</v>
      </c>
      <c r="J1341" s="4">
        <v>0.03</v>
      </c>
      <c r="K1341" s="4">
        <v>0.18</v>
      </c>
      <c r="L1341" s="4">
        <v>6.64</v>
      </c>
      <c r="M1341" s="4">
        <v>0.05</v>
      </c>
      <c r="N1341" s="4">
        <v>0.5</v>
      </c>
      <c r="O1341" s="4">
        <v>0.15</v>
      </c>
      <c r="P1341" s="4">
        <v>1</v>
      </c>
      <c r="Q1341" s="4">
        <v>0</v>
      </c>
      <c r="R1341" s="4">
        <v>1.66</v>
      </c>
      <c r="S1341" s="4">
        <v>1.41</v>
      </c>
      <c r="T1341" s="4">
        <v>0.499</v>
      </c>
      <c r="U1341" s="4">
        <v>0.06</v>
      </c>
      <c r="V1341" s="4" t="s">
        <v>1</v>
      </c>
      <c r="W1341" s="4" t="s">
        <v>1</v>
      </c>
      <c r="X1341" s="4" t="str">
        <f>""</f>
        <v/>
      </c>
      <c r="Y1341" s="4" t="str">
        <f>""</f>
        <v/>
      </c>
      <c r="Z1341" s="4" t="str">
        <f>""</f>
        <v/>
      </c>
      <c r="AA1341" s="4" t="str">
        <f>""</f>
        <v/>
      </c>
      <c r="AB1341" s="4" t="str">
        <f>""</f>
        <v/>
      </c>
      <c r="AC1341" s="4" t="str">
        <f>""</f>
        <v/>
      </c>
      <c r="AD1341" s="4" t="str">
        <f>""</f>
        <v/>
      </c>
      <c r="AE1341" s="4" t="str">
        <f>""</f>
        <v/>
      </c>
      <c r="AF1341" s="4" t="str">
        <f>""</f>
        <v/>
      </c>
      <c r="AG1341" s="4" t="str">
        <f>""</f>
        <v/>
      </c>
      <c r="AH1341" s="4" t="str">
        <f>""</f>
        <v/>
      </c>
      <c r="AI1341" s="4" t="str">
        <f>""</f>
        <v/>
      </c>
      <c r="AJ1341" s="4" t="str">
        <f>""</f>
        <v/>
      </c>
      <c r="AK1341" s="4" t="str">
        <f>""</f>
        <v/>
      </c>
      <c r="AL1341" s="4" t="str">
        <f>""</f>
        <v/>
      </c>
      <c r="AM1341" s="4" t="str">
        <f>""</f>
        <v/>
      </c>
      <c r="AN1341" s="4" t="str">
        <f>""</f>
        <v/>
      </c>
      <c r="AO1341" s="4" t="str">
        <f>""</f>
        <v/>
      </c>
      <c r="AP1341" s="4" t="str">
        <f>""</f>
        <v/>
      </c>
      <c r="AQ1341" s="4" t="str">
        <f>""</f>
        <v/>
      </c>
      <c r="AR1341" s="4" t="str">
        <f>""</f>
        <v/>
      </c>
      <c r="AS1341" s="4" t="str">
        <f>""</f>
        <v/>
      </c>
    </row>
    <row r="1342" spans="1:45" x14ac:dyDescent="0.25">
      <c r="A1342" s="15"/>
      <c r="B1342" s="16"/>
      <c r="C1342" s="16"/>
      <c r="D1342" s="16"/>
      <c r="E1342" s="16"/>
      <c r="F1342" s="16"/>
      <c r="G1342" s="16"/>
      <c r="H1342" s="14" t="s">
        <v>25</v>
      </c>
      <c r="I1342" s="7" t="s">
        <v>26</v>
      </c>
      <c r="J1342" s="7" t="s">
        <v>77</v>
      </c>
      <c r="K1342" s="7" t="s">
        <v>78</v>
      </c>
      <c r="L1342" s="7" t="s">
        <v>79</v>
      </c>
      <c r="M1342" s="7" t="s">
        <v>80</v>
      </c>
      <c r="N1342" s="7" t="s">
        <v>81</v>
      </c>
      <c r="O1342" s="7" t="s">
        <v>82</v>
      </c>
      <c r="P1342" s="7" t="s">
        <v>83</v>
      </c>
      <c r="Q1342" s="7" t="s">
        <v>84</v>
      </c>
      <c r="R1342" s="7" t="s">
        <v>85</v>
      </c>
      <c r="S1342" s="7" t="s">
        <v>86</v>
      </c>
      <c r="T1342" s="7" t="s">
        <v>87</v>
      </c>
      <c r="U1342" s="7" t="s">
        <v>88</v>
      </c>
      <c r="V1342" s="7" t="s">
        <v>89</v>
      </c>
      <c r="W1342" s="7" t="s">
        <v>90</v>
      </c>
      <c r="X1342" s="7" t="s">
        <v>91</v>
      </c>
      <c r="Y1342" s="7" t="s">
        <v>92</v>
      </c>
      <c r="Z1342" s="7" t="s">
        <v>93</v>
      </c>
      <c r="AA1342" s="7" t="s">
        <v>94</v>
      </c>
      <c r="AB1342" s="7" t="s">
        <v>95</v>
      </c>
      <c r="AC1342" s="7" t="s">
        <v>96</v>
      </c>
      <c r="AD1342" s="7" t="s">
        <v>97</v>
      </c>
      <c r="AE1342" s="7" t="s">
        <v>98</v>
      </c>
      <c r="AF1342" s="7" t="s">
        <v>99</v>
      </c>
      <c r="AI1342" s="4" t="str">
        <f>""</f>
        <v/>
      </c>
      <c r="AJ1342" s="4" t="str">
        <f>""</f>
        <v/>
      </c>
      <c r="AK1342" s="4" t="str">
        <f>""</f>
        <v/>
      </c>
      <c r="AL1342" s="4" t="str">
        <f>""</f>
        <v/>
      </c>
      <c r="AM1342" s="4" t="str">
        <f>""</f>
        <v/>
      </c>
      <c r="AN1342" s="4" t="str">
        <f>""</f>
        <v/>
      </c>
      <c r="AO1342" s="4" t="str">
        <f>""</f>
        <v/>
      </c>
      <c r="AP1342" s="4" t="str">
        <f>""</f>
        <v/>
      </c>
      <c r="AQ1342" s="4" t="str">
        <f>""</f>
        <v/>
      </c>
      <c r="AR1342" s="4" t="str">
        <f>""</f>
        <v/>
      </c>
      <c r="AS1342" s="4" t="str">
        <f>""</f>
        <v/>
      </c>
    </row>
    <row r="1343" spans="1:45" x14ac:dyDescent="0.25">
      <c r="A1343" s="15"/>
      <c r="B1343" s="17"/>
      <c r="C1343" s="17"/>
      <c r="D1343" s="17"/>
      <c r="E1343" s="17"/>
      <c r="F1343" s="17"/>
      <c r="G1343" s="17"/>
      <c r="I1343" s="8" t="s">
        <v>39</v>
      </c>
      <c r="J1343" s="8"/>
      <c r="K1343" s="8"/>
      <c r="L1343" s="8"/>
      <c r="M1343" s="8"/>
      <c r="N1343" s="8"/>
      <c r="O1343" s="8"/>
      <c r="P1343" s="8">
        <v>15</v>
      </c>
      <c r="Q1343" s="8">
        <v>15</v>
      </c>
      <c r="R1343" s="8"/>
      <c r="S1343" s="8">
        <v>15</v>
      </c>
      <c r="T1343" s="8">
        <v>15</v>
      </c>
      <c r="U1343" s="8"/>
      <c r="V1343" s="8"/>
      <c r="W1343" s="8"/>
      <c r="X1343" s="8">
        <v>2</v>
      </c>
      <c r="Y1343" s="8">
        <v>2</v>
      </c>
      <c r="Z1343" s="8"/>
      <c r="AA1343" s="8">
        <v>2</v>
      </c>
      <c r="AB1343" s="8">
        <v>2</v>
      </c>
      <c r="AC1343" s="8">
        <v>2</v>
      </c>
      <c r="AD1343" s="8">
        <v>2</v>
      </c>
      <c r="AE1343" s="8">
        <v>0.99</v>
      </c>
      <c r="AF1343" s="8">
        <v>0</v>
      </c>
      <c r="AI1343" s="4" t="str">
        <f>""</f>
        <v/>
      </c>
      <c r="AJ1343" s="4" t="str">
        <f>""</f>
        <v/>
      </c>
      <c r="AK1343" s="4" t="str">
        <f>""</f>
        <v/>
      </c>
      <c r="AL1343" s="4" t="str">
        <f>""</f>
        <v/>
      </c>
      <c r="AM1343" s="4" t="str">
        <f>""</f>
        <v/>
      </c>
      <c r="AN1343" s="4" t="str">
        <f>""</f>
        <v/>
      </c>
      <c r="AO1343" s="4" t="str">
        <f>""</f>
        <v/>
      </c>
      <c r="AP1343" s="4" t="str">
        <f>""</f>
        <v/>
      </c>
      <c r="AQ1343" s="4" t="str">
        <f>""</f>
        <v/>
      </c>
      <c r="AR1343" s="4" t="str">
        <f>""</f>
        <v/>
      </c>
      <c r="AS1343" s="4" t="str">
        <f>""</f>
        <v/>
      </c>
    </row>
    <row r="1344" spans="1:45" x14ac:dyDescent="0.25">
      <c r="A1344" s="15"/>
      <c r="B1344" s="17"/>
      <c r="C1344" s="17"/>
      <c r="D1344" s="17"/>
      <c r="E1344" s="17"/>
      <c r="F1344" s="17"/>
      <c r="G1344" s="17"/>
      <c r="I1344" s="8" t="s">
        <v>40</v>
      </c>
      <c r="J1344" s="8"/>
      <c r="K1344" s="8"/>
      <c r="L1344" s="8"/>
      <c r="M1344" s="8"/>
      <c r="N1344" s="8"/>
      <c r="O1344" s="8"/>
      <c r="P1344" s="8">
        <v>1.5</v>
      </c>
      <c r="Q1344" s="8">
        <v>1.5</v>
      </c>
      <c r="R1344" s="8">
        <f>2*$K$2</f>
        <v>0.02</v>
      </c>
      <c r="S1344" s="8">
        <v>1.5</v>
      </c>
      <c r="T1344" s="8">
        <v>1.5</v>
      </c>
      <c r="U1344" s="8">
        <f>2*$K$2</f>
        <v>0.02</v>
      </c>
      <c r="V1344" s="8"/>
      <c r="W1344" s="8"/>
      <c r="X1344" s="8">
        <f t="shared" ref="X1344:Y1344" si="162">2*$K$2</f>
        <v>0.02</v>
      </c>
      <c r="Y1344" s="8">
        <f t="shared" si="162"/>
        <v>0.02</v>
      </c>
      <c r="Z1344" s="8"/>
      <c r="AA1344" s="8">
        <f t="shared" ref="AA1344:AD1344" si="163">2*$K$2</f>
        <v>0.02</v>
      </c>
      <c r="AB1344" s="8">
        <f t="shared" si="163"/>
        <v>0.02</v>
      </c>
      <c r="AC1344" s="8">
        <f t="shared" si="163"/>
        <v>0.02</v>
      </c>
      <c r="AD1344" s="8">
        <f t="shared" si="163"/>
        <v>0.02</v>
      </c>
      <c r="AE1344" s="8">
        <v>0</v>
      </c>
      <c r="AF1344" s="8">
        <v>-0.3</v>
      </c>
      <c r="AI1344" s="4" t="str">
        <f>""</f>
        <v/>
      </c>
      <c r="AJ1344" s="4" t="str">
        <f>""</f>
        <v/>
      </c>
      <c r="AK1344" s="4" t="str">
        <f>""</f>
        <v/>
      </c>
      <c r="AL1344" s="4" t="str">
        <f>""</f>
        <v/>
      </c>
      <c r="AM1344" s="4" t="str">
        <f>""</f>
        <v/>
      </c>
      <c r="AN1344" s="4" t="str">
        <f>""</f>
        <v/>
      </c>
      <c r="AO1344" s="4" t="str">
        <f>""</f>
        <v/>
      </c>
      <c r="AP1344" s="4" t="str">
        <f>""</f>
        <v/>
      </c>
      <c r="AQ1344" s="4" t="str">
        <f>""</f>
        <v/>
      </c>
      <c r="AR1344" s="4" t="str">
        <f>""</f>
        <v/>
      </c>
      <c r="AS1344" s="4" t="str">
        <f>""</f>
        <v/>
      </c>
    </row>
    <row r="1345" spans="1:45" x14ac:dyDescent="0.25">
      <c r="A1345" s="24" t="s">
        <v>41</v>
      </c>
      <c r="B1345" s="18" t="s">
        <v>100</v>
      </c>
      <c r="C1345" s="18">
        <v>15.8</v>
      </c>
      <c r="D1345" s="18">
        <v>400</v>
      </c>
      <c r="E1345" s="18" t="s">
        <v>43</v>
      </c>
      <c r="F1345" s="18">
        <v>1</v>
      </c>
      <c r="G1345" s="18" t="str">
        <f>B1345&amp;C1345&amp;D1345&amp;E1345&amp;F1345</f>
        <v>PSS15.8400TD1</v>
      </c>
      <c r="H1345" s="4" t="s">
        <v>9</v>
      </c>
      <c r="I1345" s="4">
        <v>1</v>
      </c>
      <c r="J1345" s="4">
        <v>1</v>
      </c>
      <c r="K1345" s="4">
        <v>0</v>
      </c>
      <c r="L1345" s="4">
        <v>3</v>
      </c>
      <c r="M1345" s="4">
        <v>0</v>
      </c>
      <c r="N1345" s="4">
        <v>5</v>
      </c>
      <c r="O1345" s="4">
        <v>1</v>
      </c>
      <c r="P1345" s="4">
        <v>2.5</v>
      </c>
      <c r="Q1345" s="4">
        <v>2.5</v>
      </c>
      <c r="R1345" s="4">
        <v>0</v>
      </c>
      <c r="S1345" s="4">
        <v>2.5</v>
      </c>
      <c r="T1345" s="4">
        <v>0</v>
      </c>
      <c r="U1345" s="4">
        <v>2.5</v>
      </c>
      <c r="V1345" s="4">
        <v>0.39</v>
      </c>
      <c r="W1345" s="4">
        <v>1</v>
      </c>
      <c r="X1345" s="4">
        <v>0</v>
      </c>
      <c r="Y1345" s="4">
        <v>0.1</v>
      </c>
      <c r="Z1345" s="4">
        <v>6.5</v>
      </c>
      <c r="AA1345" s="4">
        <v>0.44</v>
      </c>
      <c r="AB1345" s="4">
        <v>0.08</v>
      </c>
      <c r="AC1345" s="4">
        <v>0.2</v>
      </c>
      <c r="AD1345" s="4">
        <v>0.98</v>
      </c>
      <c r="AE1345" s="4">
        <v>0.1</v>
      </c>
      <c r="AF1345" s="4">
        <v>-0.1</v>
      </c>
      <c r="AG1345" s="4" t="s">
        <v>1</v>
      </c>
      <c r="AH1345" s="4" t="s">
        <v>1</v>
      </c>
      <c r="AI1345" s="4" t="str">
        <f>""</f>
        <v/>
      </c>
      <c r="AJ1345" s="4" t="str">
        <f>""</f>
        <v/>
      </c>
      <c r="AK1345" s="4" t="str">
        <f>""</f>
        <v/>
      </c>
      <c r="AL1345" s="4" t="str">
        <f>""</f>
        <v/>
      </c>
      <c r="AM1345" s="4" t="str">
        <f>""</f>
        <v/>
      </c>
      <c r="AN1345" s="4" t="str">
        <f>""</f>
        <v/>
      </c>
      <c r="AO1345" s="4" t="str">
        <f>""</f>
        <v/>
      </c>
      <c r="AP1345" s="4" t="str">
        <f>""</f>
        <v/>
      </c>
      <c r="AQ1345" s="4" t="str">
        <f>""</f>
        <v/>
      </c>
      <c r="AR1345" s="4" t="str">
        <f>""</f>
        <v/>
      </c>
      <c r="AS1345" s="4" t="str">
        <f>""</f>
        <v/>
      </c>
    </row>
    <row r="1346" spans="1:45" x14ac:dyDescent="0.25">
      <c r="AC1346" s="4" t="str">
        <f>""</f>
        <v/>
      </c>
      <c r="AD1346" s="4" t="str">
        <f>""</f>
        <v/>
      </c>
      <c r="AE1346" s="4" t="str">
        <f>""</f>
        <v/>
      </c>
      <c r="AF1346" s="4" t="str">
        <f>""</f>
        <v/>
      </c>
      <c r="AG1346" s="4" t="str">
        <f>""</f>
        <v/>
      </c>
      <c r="AH1346" s="4" t="str">
        <f>""</f>
        <v/>
      </c>
      <c r="AI1346" s="4" t="str">
        <f>""</f>
        <v/>
      </c>
      <c r="AJ1346" s="4" t="str">
        <f>""</f>
        <v/>
      </c>
      <c r="AK1346" s="4" t="str">
        <f>""</f>
        <v/>
      </c>
      <c r="AL1346" s="4" t="str">
        <f>""</f>
        <v/>
      </c>
      <c r="AM1346" s="4" t="str">
        <f>""</f>
        <v/>
      </c>
      <c r="AN1346" s="4" t="str">
        <f>""</f>
        <v/>
      </c>
      <c r="AO1346" s="4" t="str">
        <f>""</f>
        <v/>
      </c>
      <c r="AP1346" s="4" t="str">
        <f>""</f>
        <v/>
      </c>
      <c r="AQ1346" s="4" t="str">
        <f>""</f>
        <v/>
      </c>
      <c r="AR1346" s="4" t="str">
        <f>""</f>
        <v/>
      </c>
      <c r="AS1346" s="4" t="str">
        <f>""</f>
        <v/>
      </c>
    </row>
    <row r="1347" spans="1:45" x14ac:dyDescent="0.25">
      <c r="A1347" s="27" t="s">
        <v>206</v>
      </c>
      <c r="B1347" s="9"/>
      <c r="C1347" s="9"/>
      <c r="D1347" s="9"/>
      <c r="E1347" s="9"/>
      <c r="F1347" s="9"/>
      <c r="G1347" s="16"/>
      <c r="H1347" s="14" t="s">
        <v>25</v>
      </c>
      <c r="I1347" s="7" t="s">
        <v>26</v>
      </c>
      <c r="J1347" s="7" t="s">
        <v>103</v>
      </c>
      <c r="K1347" s="7" t="s">
        <v>104</v>
      </c>
      <c r="L1347" s="7" t="s">
        <v>105</v>
      </c>
      <c r="M1347" s="7" t="s">
        <v>106</v>
      </c>
      <c r="N1347" s="7" t="s">
        <v>107</v>
      </c>
      <c r="O1347" s="7" t="s">
        <v>108</v>
      </c>
      <c r="P1347" s="7" t="s">
        <v>109</v>
      </c>
      <c r="Q1347" s="7" t="s">
        <v>110</v>
      </c>
      <c r="R1347" s="7" t="s">
        <v>111</v>
      </c>
      <c r="S1347" s="7" t="s">
        <v>112</v>
      </c>
      <c r="T1347" s="7" t="s">
        <v>113</v>
      </c>
      <c r="U1347" s="7" t="s">
        <v>114</v>
      </c>
      <c r="V1347" s="7" t="s">
        <v>115</v>
      </c>
      <c r="W1347" s="7" t="s">
        <v>116</v>
      </c>
      <c r="X1347" s="7" t="s">
        <v>117</v>
      </c>
      <c r="Y1347" s="7" t="s">
        <v>118</v>
      </c>
      <c r="Z1347" s="7" t="s">
        <v>119</v>
      </c>
      <c r="AC1347" s="4" t="str">
        <f>""</f>
        <v/>
      </c>
      <c r="AD1347" s="4" t="str">
        <f>""</f>
        <v/>
      </c>
      <c r="AE1347" s="4" t="str">
        <f>""</f>
        <v/>
      </c>
      <c r="AF1347" s="4" t="str">
        <f>""</f>
        <v/>
      </c>
      <c r="AG1347" s="4" t="str">
        <f>""</f>
        <v/>
      </c>
      <c r="AH1347" s="4" t="str">
        <f>""</f>
        <v/>
      </c>
      <c r="AI1347" s="4" t="str">
        <f>""</f>
        <v/>
      </c>
      <c r="AJ1347" s="4" t="str">
        <f>""</f>
        <v/>
      </c>
      <c r="AK1347" s="4" t="str">
        <f>""</f>
        <v/>
      </c>
      <c r="AL1347" s="4" t="str">
        <f>""</f>
        <v/>
      </c>
      <c r="AM1347" s="4" t="str">
        <f>""</f>
        <v/>
      </c>
      <c r="AN1347" s="4" t="str">
        <f>""</f>
        <v/>
      </c>
      <c r="AO1347" s="4" t="str">
        <f>""</f>
        <v/>
      </c>
      <c r="AP1347" s="4" t="str">
        <f>""</f>
        <v/>
      </c>
      <c r="AQ1347" s="4" t="str">
        <f>""</f>
        <v/>
      </c>
      <c r="AR1347" s="4" t="str">
        <f>""</f>
        <v/>
      </c>
      <c r="AS1347" s="4" t="str">
        <f>""</f>
        <v/>
      </c>
    </row>
    <row r="1348" spans="1:45" x14ac:dyDescent="0.25">
      <c r="A1348" s="25"/>
      <c r="B1348" s="10"/>
      <c r="C1348" s="10"/>
      <c r="D1348" s="10"/>
      <c r="E1348" s="10"/>
      <c r="F1348" s="10"/>
      <c r="G1348" s="17"/>
      <c r="I1348" s="8" t="s">
        <v>39</v>
      </c>
      <c r="J1348" s="8">
        <v>0.5</v>
      </c>
      <c r="K1348" s="8">
        <v>75</v>
      </c>
      <c r="L1348" s="8">
        <v>75</v>
      </c>
      <c r="M1348" s="8">
        <v>10</v>
      </c>
      <c r="N1348" s="8">
        <v>0</v>
      </c>
      <c r="O1348" s="8">
        <v>1</v>
      </c>
      <c r="P1348" s="8">
        <v>1.2</v>
      </c>
      <c r="Q1348" s="8">
        <v>18</v>
      </c>
      <c r="R1348" s="8">
        <v>118</v>
      </c>
      <c r="S1348" s="8">
        <v>0</v>
      </c>
      <c r="T1348" s="8">
        <v>1.1000000000000001</v>
      </c>
      <c r="U1348" s="8">
        <v>10</v>
      </c>
      <c r="V1348" s="8">
        <v>1.1000000000000001</v>
      </c>
      <c r="W1348" s="8">
        <v>20</v>
      </c>
      <c r="X1348" s="8">
        <v>1</v>
      </c>
      <c r="Y1348" s="8">
        <v>0.5</v>
      </c>
      <c r="Z1348" s="8">
        <v>90</v>
      </c>
      <c r="AC1348" s="4" t="str">
        <f>""</f>
        <v/>
      </c>
      <c r="AD1348" s="4" t="str">
        <f>""</f>
        <v/>
      </c>
      <c r="AE1348" s="4" t="str">
        <f>""</f>
        <v/>
      </c>
      <c r="AF1348" s="4" t="str">
        <f>""</f>
        <v/>
      </c>
      <c r="AG1348" s="4" t="str">
        <f>""</f>
        <v/>
      </c>
      <c r="AH1348" s="4" t="str">
        <f>""</f>
        <v/>
      </c>
      <c r="AI1348" s="4" t="str">
        <f>""</f>
        <v/>
      </c>
      <c r="AJ1348" s="4" t="str">
        <f>""</f>
        <v/>
      </c>
      <c r="AK1348" s="4" t="str">
        <f>""</f>
        <v/>
      </c>
      <c r="AL1348" s="4" t="str">
        <f>""</f>
        <v/>
      </c>
      <c r="AM1348" s="4" t="str">
        <f>""</f>
        <v/>
      </c>
      <c r="AN1348" s="4" t="str">
        <f>""</f>
        <v/>
      </c>
      <c r="AO1348" s="4" t="str">
        <f>""</f>
        <v/>
      </c>
      <c r="AP1348" s="4" t="str">
        <f>""</f>
        <v/>
      </c>
      <c r="AQ1348" s="4" t="str">
        <f>""</f>
        <v/>
      </c>
      <c r="AR1348" s="4" t="str">
        <f>""</f>
        <v/>
      </c>
      <c r="AS1348" s="4" t="str">
        <f>""</f>
        <v/>
      </c>
    </row>
    <row r="1349" spans="1:45" x14ac:dyDescent="0.25">
      <c r="A1349" s="25"/>
      <c r="B1349" s="10"/>
      <c r="C1349" s="10"/>
      <c r="D1349" s="10"/>
      <c r="E1349" s="10"/>
      <c r="F1349" s="10"/>
      <c r="G1349" s="17"/>
      <c r="I1349" s="9" t="s">
        <v>40</v>
      </c>
      <c r="J1349" s="8">
        <v>0</v>
      </c>
      <c r="K1349" s="8">
        <v>0</v>
      </c>
      <c r="L1349" s="8">
        <v>0</v>
      </c>
      <c r="M1349" s="8">
        <v>0.8</v>
      </c>
      <c r="N1349" s="8">
        <v>-6</v>
      </c>
      <c r="O1349" s="8">
        <v>0</v>
      </c>
      <c r="P1349" s="8">
        <v>0</v>
      </c>
      <c r="Q1349" s="8">
        <v>0</v>
      </c>
      <c r="R1349" s="8">
        <v>0.8</v>
      </c>
      <c r="S1349" s="8">
        <v>-118</v>
      </c>
      <c r="T1349" s="8">
        <v>0</v>
      </c>
      <c r="U1349" s="8">
        <v>1</v>
      </c>
      <c r="V1349" s="8">
        <v>0</v>
      </c>
      <c r="W1349" s="8">
        <v>1</v>
      </c>
      <c r="X1349" s="8">
        <v>0</v>
      </c>
      <c r="Y1349" s="8">
        <v>0</v>
      </c>
      <c r="Z1349" s="8">
        <v>-90</v>
      </c>
      <c r="AC1349" s="4" t="str">
        <f>""</f>
        <v/>
      </c>
      <c r="AD1349" s="4" t="str">
        <f>""</f>
        <v/>
      </c>
      <c r="AE1349" s="4" t="str">
        <f>""</f>
        <v/>
      </c>
      <c r="AF1349" s="4" t="str">
        <f>""</f>
        <v/>
      </c>
      <c r="AG1349" s="4" t="str">
        <f>""</f>
        <v/>
      </c>
      <c r="AH1349" s="4" t="str">
        <f>""</f>
        <v/>
      </c>
      <c r="AI1349" s="4" t="str">
        <f>""</f>
        <v/>
      </c>
      <c r="AJ1349" s="4" t="str">
        <f>""</f>
        <v/>
      </c>
      <c r="AK1349" s="4" t="str">
        <f>""</f>
        <v/>
      </c>
      <c r="AL1349" s="4" t="str">
        <f>""</f>
        <v/>
      </c>
      <c r="AM1349" s="4" t="str">
        <f>""</f>
        <v/>
      </c>
      <c r="AN1349" s="4" t="str">
        <f>""</f>
        <v/>
      </c>
      <c r="AO1349" s="4" t="str">
        <f>""</f>
        <v/>
      </c>
      <c r="AP1349" s="4" t="str">
        <f>""</f>
        <v/>
      </c>
      <c r="AQ1349" s="4" t="str">
        <f>""</f>
        <v/>
      </c>
      <c r="AR1349" s="4" t="str">
        <f>""</f>
        <v/>
      </c>
      <c r="AS1349" s="4" t="str">
        <f>""</f>
        <v/>
      </c>
    </row>
    <row r="1350" spans="1:45" x14ac:dyDescent="0.25">
      <c r="A1350" s="22" t="s">
        <v>41</v>
      </c>
      <c r="B1350" s="18" t="s">
        <v>42</v>
      </c>
      <c r="C1350" s="18">
        <v>15.8</v>
      </c>
      <c r="D1350" s="18">
        <v>300</v>
      </c>
      <c r="E1350" s="18" t="s">
        <v>43</v>
      </c>
      <c r="F1350" s="18">
        <v>1</v>
      </c>
      <c r="G1350" s="18" t="str">
        <f>B1350&amp;C1350&amp;D1350&amp;E1350&amp;F1350</f>
        <v>AVR15.8300TD1</v>
      </c>
      <c r="H1350" s="4" t="s">
        <v>3</v>
      </c>
      <c r="I1350" s="4">
        <v>1</v>
      </c>
      <c r="J1350" s="4">
        <v>0</v>
      </c>
      <c r="K1350" s="4">
        <v>10.75</v>
      </c>
      <c r="L1350" s="4">
        <v>10.75</v>
      </c>
      <c r="M1350" s="4">
        <v>5</v>
      </c>
      <c r="N1350" s="4">
        <v>-0.87</v>
      </c>
      <c r="O1350" s="4">
        <v>0</v>
      </c>
      <c r="P1350" s="4">
        <v>1</v>
      </c>
      <c r="Q1350" s="4">
        <v>0</v>
      </c>
      <c r="R1350" s="4">
        <v>99</v>
      </c>
      <c r="S1350" s="4">
        <v>-99</v>
      </c>
      <c r="T1350" s="4">
        <v>0</v>
      </c>
      <c r="U1350" s="4">
        <v>9.3000000000000007</v>
      </c>
      <c r="V1350" s="4">
        <v>0</v>
      </c>
      <c r="W1350" s="4">
        <v>11.63</v>
      </c>
      <c r="X1350" s="4">
        <v>0.113</v>
      </c>
      <c r="Y1350" s="4">
        <v>0.124</v>
      </c>
      <c r="Z1350" s="4">
        <v>0</v>
      </c>
      <c r="AA1350" s="4" t="s">
        <v>1</v>
      </c>
      <c r="AB1350" s="4" t="s">
        <v>1</v>
      </c>
      <c r="AC1350" s="4" t="str">
        <f>""</f>
        <v/>
      </c>
      <c r="AD1350" s="4" t="str">
        <f>""</f>
        <v/>
      </c>
      <c r="AE1350" s="4" t="str">
        <f>""</f>
        <v/>
      </c>
      <c r="AF1350" s="4" t="str">
        <f>""</f>
        <v/>
      </c>
      <c r="AG1350" s="4" t="str">
        <f>""</f>
        <v/>
      </c>
      <c r="AH1350" s="4" t="str">
        <f>""</f>
        <v/>
      </c>
      <c r="AI1350" s="4" t="str">
        <f>""</f>
        <v/>
      </c>
      <c r="AJ1350" s="4" t="str">
        <f>""</f>
        <v/>
      </c>
      <c r="AK1350" s="4" t="str">
        <f>""</f>
        <v/>
      </c>
      <c r="AL1350" s="4" t="str">
        <f>""</f>
        <v/>
      </c>
      <c r="AM1350" s="4" t="str">
        <f>""</f>
        <v/>
      </c>
      <c r="AN1350" s="4" t="str">
        <f>""</f>
        <v/>
      </c>
      <c r="AO1350" s="4" t="str">
        <f>""</f>
        <v/>
      </c>
      <c r="AP1350" s="4" t="str">
        <f>""</f>
        <v/>
      </c>
      <c r="AQ1350" s="4" t="str">
        <f>""</f>
        <v/>
      </c>
      <c r="AR1350" s="4" t="str">
        <f>""</f>
        <v/>
      </c>
      <c r="AS1350" s="4" t="str">
        <f>""</f>
        <v/>
      </c>
    </row>
    <row r="1351" spans="1:45" x14ac:dyDescent="0.25">
      <c r="A1351" s="15"/>
      <c r="B1351" s="16"/>
      <c r="C1351" s="16"/>
      <c r="D1351" s="16"/>
      <c r="E1351" s="16"/>
      <c r="F1351" s="16"/>
      <c r="G1351" s="16"/>
      <c r="H1351" s="30" t="s">
        <v>25</v>
      </c>
      <c r="I1351" s="31" t="s">
        <v>26</v>
      </c>
      <c r="J1351" s="7" t="s">
        <v>44</v>
      </c>
      <c r="K1351" s="7" t="s">
        <v>45</v>
      </c>
      <c r="L1351" s="7" t="s">
        <v>46</v>
      </c>
      <c r="M1351" s="7" t="s">
        <v>47</v>
      </c>
      <c r="N1351" s="7" t="s">
        <v>48</v>
      </c>
      <c r="O1351" s="7" t="s">
        <v>49</v>
      </c>
      <c r="P1351" s="7" t="s">
        <v>50</v>
      </c>
      <c r="Q1351" s="7" t="s">
        <v>51</v>
      </c>
      <c r="R1351" s="7" t="s">
        <v>52</v>
      </c>
      <c r="S1351" s="7" t="s">
        <v>53</v>
      </c>
      <c r="T1351" s="7" t="s">
        <v>54</v>
      </c>
      <c r="U1351" s="7" t="s">
        <v>55</v>
      </c>
      <c r="X1351" s="4" t="str">
        <f>""</f>
        <v/>
      </c>
      <c r="Y1351" s="4" t="str">
        <f>""</f>
        <v/>
      </c>
      <c r="Z1351" s="4" t="str">
        <f>""</f>
        <v/>
      </c>
      <c r="AA1351" s="4" t="str">
        <f>""</f>
        <v/>
      </c>
      <c r="AB1351" s="4" t="str">
        <f>""</f>
        <v/>
      </c>
      <c r="AC1351" s="4" t="str">
        <f>""</f>
        <v/>
      </c>
      <c r="AD1351" s="4" t="str">
        <f>""</f>
        <v/>
      </c>
      <c r="AE1351" s="4" t="str">
        <f>""</f>
        <v/>
      </c>
      <c r="AF1351" s="4" t="str">
        <f>""</f>
        <v/>
      </c>
      <c r="AG1351" s="4" t="str">
        <f>""</f>
        <v/>
      </c>
      <c r="AH1351" s="4" t="str">
        <f>""</f>
        <v/>
      </c>
      <c r="AI1351" s="4" t="str">
        <f>""</f>
        <v/>
      </c>
      <c r="AJ1351" s="4" t="str">
        <f>""</f>
        <v/>
      </c>
      <c r="AK1351" s="4" t="str">
        <f>""</f>
        <v/>
      </c>
      <c r="AL1351" s="4" t="str">
        <f>""</f>
        <v/>
      </c>
      <c r="AM1351" s="4" t="str">
        <f>""</f>
        <v/>
      </c>
      <c r="AN1351" s="4" t="str">
        <f>""</f>
        <v/>
      </c>
      <c r="AO1351" s="4" t="str">
        <f>""</f>
        <v/>
      </c>
      <c r="AP1351" s="4" t="str">
        <f>""</f>
        <v/>
      </c>
      <c r="AQ1351" s="4" t="str">
        <f>""</f>
        <v/>
      </c>
      <c r="AR1351" s="4" t="str">
        <f>""</f>
        <v/>
      </c>
      <c r="AS1351" s="4" t="str">
        <f>""</f>
        <v/>
      </c>
    </row>
    <row r="1352" spans="1:45" x14ac:dyDescent="0.25">
      <c r="A1352" s="15"/>
      <c r="B1352" s="17"/>
      <c r="C1352" s="17"/>
      <c r="D1352" s="17"/>
      <c r="E1352" s="17"/>
      <c r="F1352" s="17"/>
      <c r="G1352" s="17"/>
      <c r="I1352" s="8" t="s">
        <v>39</v>
      </c>
      <c r="J1352" s="8">
        <v>10</v>
      </c>
      <c r="K1352" s="8">
        <v>0.2</v>
      </c>
      <c r="L1352" s="8">
        <v>0.2</v>
      </c>
      <c r="M1352" s="8">
        <v>10</v>
      </c>
      <c r="N1352" s="8">
        <v>3</v>
      </c>
      <c r="O1352" s="8">
        <v>2.5</v>
      </c>
      <c r="P1352" s="8"/>
      <c r="Q1352" s="8"/>
      <c r="R1352" s="8"/>
      <c r="S1352" s="8"/>
      <c r="T1352" s="8"/>
      <c r="U1352" s="8"/>
      <c r="X1352" s="4" t="str">
        <f>""</f>
        <v/>
      </c>
      <c r="Y1352" s="4" t="str">
        <f>""</f>
        <v/>
      </c>
      <c r="Z1352" s="4" t="str">
        <f>""</f>
        <v/>
      </c>
      <c r="AA1352" s="4" t="str">
        <f>""</f>
        <v/>
      </c>
      <c r="AB1352" s="4" t="str">
        <f>""</f>
        <v/>
      </c>
      <c r="AC1352" s="4" t="str">
        <f>""</f>
        <v/>
      </c>
      <c r="AD1352" s="4" t="str">
        <f>""</f>
        <v/>
      </c>
      <c r="AE1352" s="4" t="str">
        <f>""</f>
        <v/>
      </c>
      <c r="AF1352" s="4" t="str">
        <f>""</f>
        <v/>
      </c>
      <c r="AG1352" s="4" t="str">
        <f>""</f>
        <v/>
      </c>
      <c r="AH1352" s="4" t="str">
        <f>""</f>
        <v/>
      </c>
      <c r="AI1352" s="4" t="str">
        <f>""</f>
        <v/>
      </c>
      <c r="AJ1352" s="4" t="str">
        <f>""</f>
        <v/>
      </c>
      <c r="AK1352" s="4" t="str">
        <f>""</f>
        <v/>
      </c>
      <c r="AL1352" s="4" t="str">
        <f>""</f>
        <v/>
      </c>
      <c r="AM1352" s="4" t="str">
        <f>""</f>
        <v/>
      </c>
      <c r="AN1352" s="4" t="str">
        <f>""</f>
        <v/>
      </c>
      <c r="AO1352" s="4" t="str">
        <f>""</f>
        <v/>
      </c>
      <c r="AP1352" s="4" t="str">
        <f>""</f>
        <v/>
      </c>
      <c r="AQ1352" s="4" t="str">
        <f>""</f>
        <v/>
      </c>
      <c r="AR1352" s="4" t="str">
        <f>""</f>
        <v/>
      </c>
      <c r="AS1352" s="4" t="str">
        <f>""</f>
        <v/>
      </c>
    </row>
    <row r="1353" spans="1:45" x14ac:dyDescent="0.25">
      <c r="A1353" s="15"/>
      <c r="B1353" s="17"/>
      <c r="C1353" s="17"/>
      <c r="D1353" s="17"/>
      <c r="E1353" s="17"/>
      <c r="F1353" s="17"/>
      <c r="G1353" s="17"/>
      <c r="I1353" s="8" t="s">
        <v>40</v>
      </c>
      <c r="J1353" s="8">
        <v>1</v>
      </c>
      <c r="K1353" s="8">
        <f>4*$K$2</f>
        <v>0.04</v>
      </c>
      <c r="L1353" s="8">
        <f>4*$K$2</f>
        <v>0.04</v>
      </c>
      <c r="M1353" s="8">
        <v>1</v>
      </c>
      <c r="N1353" s="8">
        <v>0</v>
      </c>
      <c r="O1353" s="8"/>
      <c r="P1353" s="8"/>
      <c r="Q1353" s="8"/>
      <c r="R1353" s="8"/>
      <c r="S1353" s="8"/>
      <c r="T1353" s="8">
        <v>0</v>
      </c>
      <c r="U1353" s="8"/>
      <c r="X1353" s="4" t="str">
        <f>""</f>
        <v/>
      </c>
      <c r="Y1353" s="4" t="str">
        <f>""</f>
        <v/>
      </c>
      <c r="Z1353" s="4" t="str">
        <f>""</f>
        <v/>
      </c>
      <c r="AA1353" s="4" t="str">
        <f>""</f>
        <v/>
      </c>
      <c r="AB1353" s="4" t="str">
        <f>""</f>
        <v/>
      </c>
      <c r="AC1353" s="4" t="str">
        <f>""</f>
        <v/>
      </c>
      <c r="AD1353" s="4" t="str">
        <f>""</f>
        <v/>
      </c>
      <c r="AE1353" s="4" t="str">
        <f>""</f>
        <v/>
      </c>
      <c r="AF1353" s="4" t="str">
        <f>""</f>
        <v/>
      </c>
      <c r="AG1353" s="4" t="str">
        <f>""</f>
        <v/>
      </c>
      <c r="AH1353" s="4" t="str">
        <f>""</f>
        <v/>
      </c>
      <c r="AI1353" s="4" t="str">
        <f>""</f>
        <v/>
      </c>
      <c r="AJ1353" s="4" t="str">
        <f>""</f>
        <v/>
      </c>
      <c r="AK1353" s="4" t="str">
        <f>""</f>
        <v/>
      </c>
      <c r="AL1353" s="4" t="str">
        <f>""</f>
        <v/>
      </c>
      <c r="AM1353" s="4" t="str">
        <f>""</f>
        <v/>
      </c>
      <c r="AN1353" s="4" t="str">
        <f>""</f>
        <v/>
      </c>
      <c r="AO1353" s="4" t="str">
        <f>""</f>
        <v/>
      </c>
      <c r="AP1353" s="4" t="str">
        <f>""</f>
        <v/>
      </c>
      <c r="AQ1353" s="4" t="str">
        <f>""</f>
        <v/>
      </c>
      <c r="AR1353" s="4" t="str">
        <f>""</f>
        <v/>
      </c>
      <c r="AS1353" s="4" t="str">
        <f>""</f>
        <v/>
      </c>
    </row>
    <row r="1354" spans="1:45" x14ac:dyDescent="0.25">
      <c r="A1354" s="23" t="s">
        <v>41</v>
      </c>
      <c r="B1354" s="18" t="s">
        <v>62</v>
      </c>
      <c r="C1354" s="18">
        <v>15.8</v>
      </c>
      <c r="D1354" s="18">
        <v>300</v>
      </c>
      <c r="E1354" s="18" t="s">
        <v>43</v>
      </c>
      <c r="F1354" s="18">
        <v>1</v>
      </c>
      <c r="G1354" s="18" t="str">
        <f>B1354&amp;C1354&amp;D1354&amp;E1354&amp;F1354</f>
        <v>GEN15.8300TD1</v>
      </c>
      <c r="H1354" s="4" t="s">
        <v>0</v>
      </c>
      <c r="I1354" s="4">
        <v>1</v>
      </c>
      <c r="J1354" s="4">
        <v>7.83</v>
      </c>
      <c r="K1354" s="4">
        <v>5.7000000000000002E-2</v>
      </c>
      <c r="L1354" s="4">
        <v>7.0000000000000007E-2</v>
      </c>
      <c r="M1354" s="4">
        <v>4</v>
      </c>
      <c r="N1354" s="4">
        <v>0.5</v>
      </c>
      <c r="O1354" s="4">
        <v>1.083</v>
      </c>
      <c r="P1354" s="4">
        <v>0.83</v>
      </c>
      <c r="Q1354" s="4">
        <v>0.375</v>
      </c>
      <c r="R1354" s="4">
        <v>0.24</v>
      </c>
      <c r="S1354" s="4">
        <v>0.107</v>
      </c>
      <c r="T1354" s="4">
        <v>0.13</v>
      </c>
      <c r="U1354" s="4">
        <v>0.436</v>
      </c>
      <c r="V1354" s="4" t="s">
        <v>1</v>
      </c>
      <c r="W1354" s="4" t="s">
        <v>1</v>
      </c>
      <c r="X1354" s="4" t="str">
        <f>""</f>
        <v/>
      </c>
      <c r="Y1354" s="4" t="str">
        <f>""</f>
        <v/>
      </c>
      <c r="Z1354" s="4" t="str">
        <f>""</f>
        <v/>
      </c>
      <c r="AA1354" s="4" t="str">
        <f>""</f>
        <v/>
      </c>
      <c r="AB1354" s="4" t="str">
        <f>""</f>
        <v/>
      </c>
      <c r="AC1354" s="4" t="str">
        <f>""</f>
        <v/>
      </c>
      <c r="AD1354" s="4" t="str">
        <f>""</f>
        <v/>
      </c>
      <c r="AE1354" s="4" t="str">
        <f>""</f>
        <v/>
      </c>
      <c r="AF1354" s="4" t="str">
        <f>""</f>
        <v/>
      </c>
      <c r="AG1354" s="4" t="str">
        <f>""</f>
        <v/>
      </c>
      <c r="AH1354" s="4" t="str">
        <f>""</f>
        <v/>
      </c>
      <c r="AI1354" s="4" t="str">
        <f>""</f>
        <v/>
      </c>
      <c r="AJ1354" s="4" t="str">
        <f>""</f>
        <v/>
      </c>
      <c r="AK1354" s="4" t="str">
        <f>""</f>
        <v/>
      </c>
      <c r="AL1354" s="4" t="str">
        <f>""</f>
        <v/>
      </c>
      <c r="AM1354" s="4" t="str">
        <f>""</f>
        <v/>
      </c>
      <c r="AN1354" s="4" t="str">
        <f>""</f>
        <v/>
      </c>
      <c r="AO1354" s="4" t="str">
        <f>""</f>
        <v/>
      </c>
      <c r="AP1354" s="4" t="str">
        <f>""</f>
        <v/>
      </c>
      <c r="AQ1354" s="4" t="str">
        <f>""</f>
        <v/>
      </c>
      <c r="AR1354" s="4" t="str">
        <f>""</f>
        <v/>
      </c>
      <c r="AS1354" s="4" t="str">
        <f>""</f>
        <v/>
      </c>
    </row>
    <row r="1355" spans="1:45" x14ac:dyDescent="0.25">
      <c r="A1355" s="15"/>
      <c r="B1355" s="16"/>
      <c r="C1355" s="16"/>
      <c r="D1355" s="16"/>
      <c r="E1355" s="16"/>
      <c r="F1355" s="16"/>
      <c r="G1355" s="16"/>
      <c r="H1355" s="14" t="s">
        <v>25</v>
      </c>
      <c r="I1355" s="7" t="s">
        <v>26</v>
      </c>
      <c r="J1355" s="7" t="s">
        <v>64</v>
      </c>
      <c r="K1355" s="7" t="s">
        <v>65</v>
      </c>
      <c r="L1355" s="7" t="s">
        <v>66</v>
      </c>
      <c r="M1355" s="7" t="s">
        <v>67</v>
      </c>
      <c r="N1355" s="7" t="s">
        <v>68</v>
      </c>
      <c r="O1355" s="7" t="s">
        <v>69</v>
      </c>
      <c r="P1355" s="7" t="s">
        <v>70</v>
      </c>
      <c r="Q1355" s="7" t="s">
        <v>71</v>
      </c>
      <c r="R1355" s="7" t="s">
        <v>72</v>
      </c>
      <c r="S1355" s="7" t="s">
        <v>73</v>
      </c>
      <c r="T1355" s="7" t="s">
        <v>74</v>
      </c>
      <c r="U1355" s="7" t="s">
        <v>75</v>
      </c>
      <c r="X1355" s="4" t="str">
        <f>""</f>
        <v/>
      </c>
      <c r="Y1355" s="4" t="str">
        <f>""</f>
        <v/>
      </c>
      <c r="Z1355" s="4" t="str">
        <f>""</f>
        <v/>
      </c>
      <c r="AA1355" s="4" t="str">
        <f>""</f>
        <v/>
      </c>
      <c r="AB1355" s="4" t="str">
        <f>""</f>
        <v/>
      </c>
      <c r="AC1355" s="4" t="str">
        <f>""</f>
        <v/>
      </c>
      <c r="AD1355" s="4" t="str">
        <f>""</f>
        <v/>
      </c>
      <c r="AE1355" s="4" t="str">
        <f>""</f>
        <v/>
      </c>
      <c r="AF1355" s="4" t="str">
        <f>""</f>
        <v/>
      </c>
      <c r="AG1355" s="4" t="str">
        <f>""</f>
        <v/>
      </c>
      <c r="AH1355" s="4" t="str">
        <f>""</f>
        <v/>
      </c>
      <c r="AI1355" s="4" t="str">
        <f>""</f>
        <v/>
      </c>
      <c r="AJ1355" s="4" t="str">
        <f>""</f>
        <v/>
      </c>
      <c r="AK1355" s="4" t="str">
        <f>""</f>
        <v/>
      </c>
      <c r="AL1355" s="4" t="str">
        <f>""</f>
        <v/>
      </c>
      <c r="AM1355" s="4" t="str">
        <f>""</f>
        <v/>
      </c>
      <c r="AN1355" s="4" t="str">
        <f>""</f>
        <v/>
      </c>
      <c r="AO1355" s="4" t="str">
        <f>""</f>
        <v/>
      </c>
      <c r="AP1355" s="4" t="str">
        <f>""</f>
        <v/>
      </c>
      <c r="AQ1355" s="4" t="str">
        <f>""</f>
        <v/>
      </c>
      <c r="AR1355" s="4" t="str">
        <f>""</f>
        <v/>
      </c>
      <c r="AS1355" s="4" t="str">
        <f>""</f>
        <v/>
      </c>
    </row>
    <row r="1356" spans="1:45" x14ac:dyDescent="0.25">
      <c r="A1356" s="15"/>
      <c r="B1356" s="17"/>
      <c r="C1356" s="17"/>
      <c r="D1356" s="17"/>
      <c r="E1356" s="17"/>
      <c r="F1356" s="17"/>
      <c r="G1356" s="17"/>
      <c r="I1356" s="8" t="s">
        <v>39</v>
      </c>
      <c r="J1356" s="8">
        <v>1</v>
      </c>
      <c r="K1356" s="8">
        <v>2</v>
      </c>
      <c r="L1356" s="8">
        <v>30</v>
      </c>
      <c r="M1356" s="8">
        <v>0.1</v>
      </c>
      <c r="N1356" s="8">
        <v>1</v>
      </c>
      <c r="O1356" s="8">
        <v>0.3</v>
      </c>
      <c r="P1356" s="8">
        <v>1</v>
      </c>
      <c r="Q1356" s="8">
        <v>1</v>
      </c>
      <c r="R1356" s="8">
        <v>30</v>
      </c>
      <c r="S1356" s="8">
        <v>1.5</v>
      </c>
      <c r="T1356" s="8">
        <v>0.5</v>
      </c>
      <c r="U1356" s="8">
        <v>0.15</v>
      </c>
      <c r="X1356" s="4" t="str">
        <f>""</f>
        <v/>
      </c>
      <c r="Y1356" s="4" t="str">
        <f>""</f>
        <v/>
      </c>
      <c r="Z1356" s="4" t="str">
        <f>""</f>
        <v/>
      </c>
      <c r="AA1356" s="4" t="str">
        <f>""</f>
        <v/>
      </c>
      <c r="AB1356" s="4" t="str">
        <f>""</f>
        <v/>
      </c>
      <c r="AC1356" s="4" t="str">
        <f>""</f>
        <v/>
      </c>
      <c r="AD1356" s="4" t="str">
        <f>""</f>
        <v/>
      </c>
      <c r="AE1356" s="4" t="str">
        <f>""</f>
        <v/>
      </c>
      <c r="AF1356" s="4" t="str">
        <f>""</f>
        <v/>
      </c>
      <c r="AG1356" s="4" t="str">
        <f>""</f>
        <v/>
      </c>
      <c r="AH1356" s="4" t="str">
        <f>""</f>
        <v/>
      </c>
      <c r="AI1356" s="4" t="str">
        <f>""</f>
        <v/>
      </c>
      <c r="AJ1356" s="4" t="str">
        <f>""</f>
        <v/>
      </c>
      <c r="AK1356" s="4" t="str">
        <f>""</f>
        <v/>
      </c>
      <c r="AL1356" s="4" t="str">
        <f>""</f>
        <v/>
      </c>
      <c r="AM1356" s="4" t="str">
        <f>""</f>
        <v/>
      </c>
      <c r="AN1356" s="4" t="str">
        <f>""</f>
        <v/>
      </c>
      <c r="AO1356" s="4" t="str">
        <f>""</f>
        <v/>
      </c>
      <c r="AP1356" s="4" t="str">
        <f>""</f>
        <v/>
      </c>
      <c r="AQ1356" s="4" t="str">
        <f>""</f>
        <v/>
      </c>
      <c r="AR1356" s="4" t="str">
        <f>""</f>
        <v/>
      </c>
      <c r="AS1356" s="4" t="str">
        <f>""</f>
        <v/>
      </c>
    </row>
    <row r="1357" spans="1:45" x14ac:dyDescent="0.25">
      <c r="A1357" s="15"/>
      <c r="B1357" s="17"/>
      <c r="C1357" s="17"/>
      <c r="D1357" s="17"/>
      <c r="E1357" s="17"/>
      <c r="F1357" s="17"/>
      <c r="G1357" s="17"/>
      <c r="I1357" s="8" t="s">
        <v>40</v>
      </c>
      <c r="J1357" s="8">
        <v>0</v>
      </c>
      <c r="K1357" s="8">
        <v>0</v>
      </c>
      <c r="L1357" s="8">
        <f>4*$K$2</f>
        <v>0.04</v>
      </c>
      <c r="M1357" s="8">
        <f>4*$K$2</f>
        <v>0.04</v>
      </c>
      <c r="N1357" s="8">
        <f>4*$K$2</f>
        <v>0.04</v>
      </c>
      <c r="O1357" s="8">
        <v>0</v>
      </c>
      <c r="P1357" s="8">
        <v>0</v>
      </c>
      <c r="Q1357" s="8">
        <v>0</v>
      </c>
      <c r="R1357" s="8">
        <v>0.5</v>
      </c>
      <c r="S1357" s="8">
        <v>0.8</v>
      </c>
      <c r="T1357" s="8">
        <v>0</v>
      </c>
      <c r="U1357" s="8">
        <v>0</v>
      </c>
      <c r="X1357" s="4" t="str">
        <f>""</f>
        <v/>
      </c>
      <c r="Y1357" s="4" t="str">
        <f>""</f>
        <v/>
      </c>
      <c r="Z1357" s="4" t="str">
        <f>""</f>
        <v/>
      </c>
      <c r="AA1357" s="4" t="str">
        <f>""</f>
        <v/>
      </c>
      <c r="AB1357" s="4" t="str">
        <f>""</f>
        <v/>
      </c>
      <c r="AC1357" s="4" t="str">
        <f>""</f>
        <v/>
      </c>
      <c r="AD1357" s="4" t="str">
        <f>""</f>
        <v/>
      </c>
      <c r="AE1357" s="4" t="str">
        <f>""</f>
        <v/>
      </c>
      <c r="AF1357" s="4" t="str">
        <f>""</f>
        <v/>
      </c>
      <c r="AG1357" s="4" t="str">
        <f>""</f>
        <v/>
      </c>
      <c r="AH1357" s="4" t="str">
        <f>""</f>
        <v/>
      </c>
      <c r="AI1357" s="4" t="str">
        <f>""</f>
        <v/>
      </c>
      <c r="AJ1357" s="4" t="str">
        <f>""</f>
        <v/>
      </c>
      <c r="AK1357" s="4" t="str">
        <f>""</f>
        <v/>
      </c>
      <c r="AL1357" s="4" t="str">
        <f>""</f>
        <v/>
      </c>
      <c r="AM1357" s="4" t="str">
        <f>""</f>
        <v/>
      </c>
      <c r="AN1357" s="4" t="str">
        <f>""</f>
        <v/>
      </c>
      <c r="AO1357" s="4" t="str">
        <f>""</f>
        <v/>
      </c>
      <c r="AP1357" s="4" t="str">
        <f>""</f>
        <v/>
      </c>
      <c r="AQ1357" s="4" t="str">
        <f>""</f>
        <v/>
      </c>
      <c r="AR1357" s="4" t="str">
        <f>""</f>
        <v/>
      </c>
      <c r="AS1357" s="4" t="str">
        <f>""</f>
        <v/>
      </c>
    </row>
    <row r="1358" spans="1:45" x14ac:dyDescent="0.25">
      <c r="A1358" s="23" t="s">
        <v>41</v>
      </c>
      <c r="B1358" s="18" t="s">
        <v>76</v>
      </c>
      <c r="C1358" s="18">
        <v>15.8</v>
      </c>
      <c r="D1358" s="18">
        <v>300</v>
      </c>
      <c r="E1358" s="18" t="s">
        <v>43</v>
      </c>
      <c r="F1358" s="18">
        <v>1</v>
      </c>
      <c r="G1358" s="18" t="str">
        <f>B1358&amp;C1358&amp;D1358&amp;E1358&amp;F1358</f>
        <v>GOV15.8300TD1</v>
      </c>
      <c r="H1358" s="4" t="s">
        <v>6</v>
      </c>
      <c r="I1358" s="4">
        <v>1</v>
      </c>
      <c r="J1358" s="4">
        <v>0.03</v>
      </c>
      <c r="K1358" s="4">
        <v>0.18</v>
      </c>
      <c r="L1358" s="4">
        <v>6.64</v>
      </c>
      <c r="M1358" s="4">
        <v>0.05</v>
      </c>
      <c r="N1358" s="4">
        <v>0.5</v>
      </c>
      <c r="O1358" s="4">
        <v>0.15</v>
      </c>
      <c r="P1358" s="4">
        <v>1</v>
      </c>
      <c r="Q1358" s="4">
        <v>0</v>
      </c>
      <c r="R1358" s="4">
        <v>1.66</v>
      </c>
      <c r="S1358" s="4">
        <v>1.41</v>
      </c>
      <c r="T1358" s="4">
        <v>0.499</v>
      </c>
      <c r="U1358" s="4">
        <v>0.06</v>
      </c>
      <c r="V1358" s="4" t="s">
        <v>1</v>
      </c>
      <c r="W1358" s="4" t="s">
        <v>1</v>
      </c>
      <c r="X1358" s="4" t="str">
        <f>""</f>
        <v/>
      </c>
      <c r="Y1358" s="4" t="str">
        <f>""</f>
        <v/>
      </c>
      <c r="Z1358" s="4" t="str">
        <f>""</f>
        <v/>
      </c>
      <c r="AA1358" s="4" t="str">
        <f>""</f>
        <v/>
      </c>
      <c r="AB1358" s="4" t="str">
        <f>""</f>
        <v/>
      </c>
      <c r="AC1358" s="4" t="str">
        <f>""</f>
        <v/>
      </c>
      <c r="AD1358" s="4" t="str">
        <f>""</f>
        <v/>
      </c>
      <c r="AE1358" s="4" t="str">
        <f>""</f>
        <v/>
      </c>
      <c r="AF1358" s="4" t="str">
        <f>""</f>
        <v/>
      </c>
      <c r="AG1358" s="4" t="str">
        <f>""</f>
        <v/>
      </c>
      <c r="AH1358" s="4" t="str">
        <f>""</f>
        <v/>
      </c>
      <c r="AI1358" s="4" t="str">
        <f>""</f>
        <v/>
      </c>
      <c r="AJ1358" s="4" t="str">
        <f>""</f>
        <v/>
      </c>
      <c r="AK1358" s="4" t="str">
        <f>""</f>
        <v/>
      </c>
      <c r="AL1358" s="4" t="str">
        <f>""</f>
        <v/>
      </c>
      <c r="AM1358" s="4" t="str">
        <f>""</f>
        <v/>
      </c>
      <c r="AN1358" s="4" t="str">
        <f>""</f>
        <v/>
      </c>
      <c r="AO1358" s="4" t="str">
        <f>""</f>
        <v/>
      </c>
      <c r="AP1358" s="4" t="str">
        <f>""</f>
        <v/>
      </c>
      <c r="AQ1358" s="4" t="str">
        <f>""</f>
        <v/>
      </c>
      <c r="AR1358" s="4" t="str">
        <f>""</f>
        <v/>
      </c>
      <c r="AS1358" s="4" t="str">
        <f>""</f>
        <v/>
      </c>
    </row>
    <row r="1359" spans="1:45" x14ac:dyDescent="0.25">
      <c r="A1359" s="15"/>
      <c r="B1359" s="16"/>
      <c r="C1359" s="16"/>
      <c r="D1359" s="16"/>
      <c r="E1359" s="16"/>
      <c r="F1359" s="16"/>
      <c r="G1359" s="16"/>
      <c r="H1359" s="14" t="s">
        <v>25</v>
      </c>
      <c r="I1359" s="7" t="s">
        <v>26</v>
      </c>
      <c r="J1359" s="7" t="s">
        <v>77</v>
      </c>
      <c r="K1359" s="7" t="s">
        <v>78</v>
      </c>
      <c r="L1359" s="7" t="s">
        <v>79</v>
      </c>
      <c r="M1359" s="7" t="s">
        <v>80</v>
      </c>
      <c r="N1359" s="7" t="s">
        <v>81</v>
      </c>
      <c r="O1359" s="7" t="s">
        <v>82</v>
      </c>
      <c r="P1359" s="7" t="s">
        <v>83</v>
      </c>
      <c r="Q1359" s="7" t="s">
        <v>84</v>
      </c>
      <c r="R1359" s="7" t="s">
        <v>85</v>
      </c>
      <c r="S1359" s="7" t="s">
        <v>86</v>
      </c>
      <c r="T1359" s="7" t="s">
        <v>87</v>
      </c>
      <c r="U1359" s="7" t="s">
        <v>88</v>
      </c>
      <c r="V1359" s="7" t="s">
        <v>89</v>
      </c>
      <c r="W1359" s="7" t="s">
        <v>90</v>
      </c>
      <c r="X1359" s="7" t="s">
        <v>91</v>
      </c>
      <c r="Y1359" s="7" t="s">
        <v>92</v>
      </c>
      <c r="Z1359" s="7" t="s">
        <v>93</v>
      </c>
      <c r="AA1359" s="7" t="s">
        <v>94</v>
      </c>
      <c r="AB1359" s="7" t="s">
        <v>95</v>
      </c>
      <c r="AC1359" s="7" t="s">
        <v>96</v>
      </c>
      <c r="AD1359" s="7" t="s">
        <v>97</v>
      </c>
      <c r="AE1359" s="7" t="s">
        <v>98</v>
      </c>
      <c r="AF1359" s="7" t="s">
        <v>99</v>
      </c>
      <c r="AI1359" s="4" t="str">
        <f>""</f>
        <v/>
      </c>
      <c r="AJ1359" s="4" t="str">
        <f>""</f>
        <v/>
      </c>
      <c r="AK1359" s="4" t="str">
        <f>""</f>
        <v/>
      </c>
      <c r="AL1359" s="4" t="str">
        <f>""</f>
        <v/>
      </c>
      <c r="AM1359" s="4" t="str">
        <f>""</f>
        <v/>
      </c>
      <c r="AN1359" s="4" t="str">
        <f>""</f>
        <v/>
      </c>
      <c r="AO1359" s="4" t="str">
        <f>""</f>
        <v/>
      </c>
      <c r="AP1359" s="4" t="str">
        <f>""</f>
        <v/>
      </c>
      <c r="AQ1359" s="4" t="str">
        <f>""</f>
        <v/>
      </c>
      <c r="AR1359" s="4" t="str">
        <f>""</f>
        <v/>
      </c>
      <c r="AS1359" s="4" t="str">
        <f>""</f>
        <v/>
      </c>
    </row>
    <row r="1360" spans="1:45" x14ac:dyDescent="0.25">
      <c r="A1360" s="15"/>
      <c r="B1360" s="17"/>
      <c r="C1360" s="17"/>
      <c r="D1360" s="17"/>
      <c r="E1360" s="17"/>
      <c r="F1360" s="17"/>
      <c r="G1360" s="17"/>
      <c r="I1360" s="8" t="s">
        <v>39</v>
      </c>
      <c r="J1360" s="8"/>
      <c r="K1360" s="8"/>
      <c r="L1360" s="8"/>
      <c r="M1360" s="8"/>
      <c r="N1360" s="8"/>
      <c r="O1360" s="8"/>
      <c r="P1360" s="8">
        <v>15</v>
      </c>
      <c r="Q1360" s="8">
        <v>15</v>
      </c>
      <c r="R1360" s="8"/>
      <c r="S1360" s="8">
        <v>15</v>
      </c>
      <c r="T1360" s="8">
        <v>15</v>
      </c>
      <c r="U1360" s="8"/>
      <c r="V1360" s="8"/>
      <c r="W1360" s="8"/>
      <c r="X1360" s="8">
        <v>2</v>
      </c>
      <c r="Y1360" s="8">
        <v>2</v>
      </c>
      <c r="Z1360" s="8"/>
      <c r="AA1360" s="8">
        <v>2</v>
      </c>
      <c r="AB1360" s="8">
        <v>2</v>
      </c>
      <c r="AC1360" s="8">
        <v>2</v>
      </c>
      <c r="AD1360" s="8">
        <v>2</v>
      </c>
      <c r="AE1360" s="8">
        <v>0.99</v>
      </c>
      <c r="AF1360" s="8">
        <v>0</v>
      </c>
      <c r="AI1360" s="4" t="str">
        <f>""</f>
        <v/>
      </c>
      <c r="AJ1360" s="4" t="str">
        <f>""</f>
        <v/>
      </c>
      <c r="AK1360" s="4" t="str">
        <f>""</f>
        <v/>
      </c>
      <c r="AL1360" s="4" t="str">
        <f>""</f>
        <v/>
      </c>
      <c r="AM1360" s="4" t="str">
        <f>""</f>
        <v/>
      </c>
      <c r="AN1360" s="4" t="str">
        <f>""</f>
        <v/>
      </c>
      <c r="AO1360" s="4" t="str">
        <f>""</f>
        <v/>
      </c>
      <c r="AP1360" s="4" t="str">
        <f>""</f>
        <v/>
      </c>
      <c r="AQ1360" s="4" t="str">
        <f>""</f>
        <v/>
      </c>
      <c r="AR1360" s="4" t="str">
        <f>""</f>
        <v/>
      </c>
      <c r="AS1360" s="4" t="str">
        <f>""</f>
        <v/>
      </c>
    </row>
    <row r="1361" spans="1:45" x14ac:dyDescent="0.25">
      <c r="A1361" s="15"/>
      <c r="B1361" s="17"/>
      <c r="C1361" s="17"/>
      <c r="D1361" s="17"/>
      <c r="E1361" s="17"/>
      <c r="F1361" s="17"/>
      <c r="G1361" s="17"/>
      <c r="I1361" s="8" t="s">
        <v>40</v>
      </c>
      <c r="J1361" s="8"/>
      <c r="K1361" s="8"/>
      <c r="L1361" s="8"/>
      <c r="M1361" s="8"/>
      <c r="N1361" s="8"/>
      <c r="O1361" s="8"/>
      <c r="P1361" s="8">
        <v>1.5</v>
      </c>
      <c r="Q1361" s="8">
        <v>1.5</v>
      </c>
      <c r="R1361" s="8">
        <f>2*$K$2</f>
        <v>0.02</v>
      </c>
      <c r="S1361" s="8">
        <v>1.5</v>
      </c>
      <c r="T1361" s="8">
        <v>1.5</v>
      </c>
      <c r="U1361" s="8">
        <f>2*$K$2</f>
        <v>0.02</v>
      </c>
      <c r="V1361" s="8"/>
      <c r="W1361" s="8"/>
      <c r="X1361" s="8">
        <f t="shared" ref="X1361:Y1361" si="164">2*$K$2</f>
        <v>0.02</v>
      </c>
      <c r="Y1361" s="8">
        <f t="shared" si="164"/>
        <v>0.02</v>
      </c>
      <c r="Z1361" s="8"/>
      <c r="AA1361" s="8">
        <f t="shared" ref="AA1361:AD1361" si="165">2*$K$2</f>
        <v>0.02</v>
      </c>
      <c r="AB1361" s="8">
        <f t="shared" si="165"/>
        <v>0.02</v>
      </c>
      <c r="AC1361" s="8">
        <f t="shared" si="165"/>
        <v>0.02</v>
      </c>
      <c r="AD1361" s="8">
        <f t="shared" si="165"/>
        <v>0.02</v>
      </c>
      <c r="AE1361" s="8">
        <v>0</v>
      </c>
      <c r="AF1361" s="8">
        <v>-0.3</v>
      </c>
      <c r="AI1361" s="4" t="str">
        <f>""</f>
        <v/>
      </c>
      <c r="AJ1361" s="4" t="str">
        <f>""</f>
        <v/>
      </c>
      <c r="AK1361" s="4" t="str">
        <f>""</f>
        <v/>
      </c>
      <c r="AL1361" s="4" t="str">
        <f>""</f>
        <v/>
      </c>
      <c r="AM1361" s="4" t="str">
        <f>""</f>
        <v/>
      </c>
      <c r="AN1361" s="4" t="str">
        <f>""</f>
        <v/>
      </c>
      <c r="AO1361" s="4" t="str">
        <f>""</f>
        <v/>
      </c>
      <c r="AP1361" s="4" t="str">
        <f>""</f>
        <v/>
      </c>
      <c r="AQ1361" s="4" t="str">
        <f>""</f>
        <v/>
      </c>
      <c r="AR1361" s="4" t="str">
        <f>""</f>
        <v/>
      </c>
      <c r="AS1361" s="4" t="str">
        <f>""</f>
        <v/>
      </c>
    </row>
    <row r="1362" spans="1:45" x14ac:dyDescent="0.25">
      <c r="A1362" s="24" t="s">
        <v>41</v>
      </c>
      <c r="B1362" s="18" t="s">
        <v>100</v>
      </c>
      <c r="C1362" s="18">
        <v>15.8</v>
      </c>
      <c r="D1362" s="18">
        <v>300</v>
      </c>
      <c r="E1362" s="18" t="s">
        <v>43</v>
      </c>
      <c r="F1362" s="18">
        <v>1</v>
      </c>
      <c r="G1362" s="18" t="str">
        <f>B1362&amp;C1362&amp;D1362&amp;E1362&amp;F1362</f>
        <v>PSS15.8300TD1</v>
      </c>
      <c r="H1362" s="4" t="s">
        <v>9</v>
      </c>
      <c r="I1362" s="4">
        <v>1</v>
      </c>
      <c r="J1362" s="4">
        <v>1</v>
      </c>
      <c r="K1362" s="4">
        <v>0</v>
      </c>
      <c r="L1362" s="4">
        <v>3</v>
      </c>
      <c r="M1362" s="4">
        <v>0</v>
      </c>
      <c r="N1362" s="4">
        <v>5</v>
      </c>
      <c r="O1362" s="4">
        <v>1</v>
      </c>
      <c r="P1362" s="4">
        <v>2.5</v>
      </c>
      <c r="Q1362" s="4">
        <v>2.5</v>
      </c>
      <c r="R1362" s="4">
        <v>0</v>
      </c>
      <c r="S1362" s="4">
        <v>2.5</v>
      </c>
      <c r="T1362" s="4">
        <v>0</v>
      </c>
      <c r="U1362" s="4">
        <v>2.5</v>
      </c>
      <c r="V1362" s="4">
        <v>0.39</v>
      </c>
      <c r="W1362" s="4">
        <v>1</v>
      </c>
      <c r="X1362" s="4">
        <v>0</v>
      </c>
      <c r="Y1362" s="4">
        <v>0.1</v>
      </c>
      <c r="Z1362" s="4">
        <v>6.5</v>
      </c>
      <c r="AA1362" s="4">
        <v>0.44</v>
      </c>
      <c r="AB1362" s="4">
        <v>0.08</v>
      </c>
      <c r="AC1362" s="4">
        <v>0.2</v>
      </c>
      <c r="AD1362" s="4">
        <v>0.98</v>
      </c>
      <c r="AE1362" s="4">
        <v>0.1</v>
      </c>
      <c r="AF1362" s="4">
        <v>-0.1</v>
      </c>
      <c r="AG1362" s="4" t="s">
        <v>1</v>
      </c>
      <c r="AH1362" s="4" t="s">
        <v>1</v>
      </c>
      <c r="AI1362" s="4" t="str">
        <f>""</f>
        <v/>
      </c>
      <c r="AJ1362" s="4" t="str">
        <f>""</f>
        <v/>
      </c>
      <c r="AK1362" s="4" t="str">
        <f>""</f>
        <v/>
      </c>
      <c r="AL1362" s="4" t="str">
        <f>""</f>
        <v/>
      </c>
      <c r="AM1362" s="4" t="str">
        <f>""</f>
        <v/>
      </c>
      <c r="AN1362" s="4" t="str">
        <f>""</f>
        <v/>
      </c>
      <c r="AO1362" s="4" t="str">
        <f>""</f>
        <v/>
      </c>
      <c r="AP1362" s="4" t="str">
        <f>""</f>
        <v/>
      </c>
      <c r="AQ1362" s="4" t="str">
        <f>""</f>
        <v/>
      </c>
      <c r="AR1362" s="4" t="str">
        <f>""</f>
        <v/>
      </c>
      <c r="AS1362" s="4" t="str">
        <f>""</f>
        <v/>
      </c>
    </row>
    <row r="1363" spans="1:45" x14ac:dyDescent="0.25">
      <c r="AC1363" s="4" t="str">
        <f>""</f>
        <v/>
      </c>
      <c r="AD1363" s="4" t="str">
        <f>""</f>
        <v/>
      </c>
      <c r="AE1363" s="4" t="str">
        <f>""</f>
        <v/>
      </c>
      <c r="AF1363" s="4" t="str">
        <f>""</f>
        <v/>
      </c>
      <c r="AG1363" s="4" t="str">
        <f>""</f>
        <v/>
      </c>
      <c r="AH1363" s="4" t="str">
        <f>""</f>
        <v/>
      </c>
      <c r="AI1363" s="4" t="str">
        <f>""</f>
        <v/>
      </c>
      <c r="AJ1363" s="4" t="str">
        <f>""</f>
        <v/>
      </c>
      <c r="AK1363" s="4" t="str">
        <f>""</f>
        <v/>
      </c>
      <c r="AL1363" s="4" t="str">
        <f>""</f>
        <v/>
      </c>
      <c r="AM1363" s="4" t="str">
        <f>""</f>
        <v/>
      </c>
      <c r="AN1363" s="4" t="str">
        <f>""</f>
        <v/>
      </c>
      <c r="AO1363" s="4" t="str">
        <f>""</f>
        <v/>
      </c>
      <c r="AP1363" s="4" t="str">
        <f>""</f>
        <v/>
      </c>
      <c r="AQ1363" s="4" t="str">
        <f>""</f>
        <v/>
      </c>
      <c r="AR1363" s="4" t="str">
        <f>""</f>
        <v/>
      </c>
      <c r="AS1363" s="4" t="str">
        <f>""</f>
        <v/>
      </c>
    </row>
    <row r="1364" spans="1:45" x14ac:dyDescent="0.25">
      <c r="A1364" s="27" t="s">
        <v>207</v>
      </c>
      <c r="B1364" s="9"/>
      <c r="C1364" s="9"/>
      <c r="D1364" s="9"/>
      <c r="E1364" s="9"/>
      <c r="F1364" s="9"/>
      <c r="G1364" s="16"/>
      <c r="H1364" s="14" t="s">
        <v>25</v>
      </c>
      <c r="I1364" s="7" t="s">
        <v>26</v>
      </c>
      <c r="J1364" s="7" t="s">
        <v>103</v>
      </c>
      <c r="K1364" s="7" t="s">
        <v>104</v>
      </c>
      <c r="L1364" s="7" t="s">
        <v>105</v>
      </c>
      <c r="M1364" s="7" t="s">
        <v>106</v>
      </c>
      <c r="N1364" s="7" t="s">
        <v>107</v>
      </c>
      <c r="O1364" s="7" t="s">
        <v>108</v>
      </c>
      <c r="P1364" s="7" t="s">
        <v>109</v>
      </c>
      <c r="Q1364" s="7" t="s">
        <v>110</v>
      </c>
      <c r="R1364" s="7" t="s">
        <v>111</v>
      </c>
      <c r="S1364" s="7" t="s">
        <v>112</v>
      </c>
      <c r="T1364" s="7" t="s">
        <v>113</v>
      </c>
      <c r="U1364" s="7" t="s">
        <v>114</v>
      </c>
      <c r="V1364" s="7" t="s">
        <v>115</v>
      </c>
      <c r="W1364" s="7" t="s">
        <v>116</v>
      </c>
      <c r="X1364" s="7" t="s">
        <v>117</v>
      </c>
      <c r="Y1364" s="7" t="s">
        <v>118</v>
      </c>
      <c r="Z1364" s="7" t="s">
        <v>119</v>
      </c>
      <c r="AC1364" s="4" t="str">
        <f>""</f>
        <v/>
      </c>
      <c r="AD1364" s="4" t="str">
        <f>""</f>
        <v/>
      </c>
      <c r="AE1364" s="4" t="str">
        <f>""</f>
        <v/>
      </c>
      <c r="AF1364" s="4" t="str">
        <f>""</f>
        <v/>
      </c>
      <c r="AG1364" s="4" t="str">
        <f>""</f>
        <v/>
      </c>
      <c r="AH1364" s="4" t="str">
        <f>""</f>
        <v/>
      </c>
      <c r="AI1364" s="4" t="str">
        <f>""</f>
        <v/>
      </c>
      <c r="AJ1364" s="4" t="str">
        <f>""</f>
        <v/>
      </c>
      <c r="AK1364" s="4" t="str">
        <f>""</f>
        <v/>
      </c>
      <c r="AL1364" s="4" t="str">
        <f>""</f>
        <v/>
      </c>
      <c r="AM1364" s="4" t="str">
        <f>""</f>
        <v/>
      </c>
      <c r="AN1364" s="4" t="str">
        <f>""</f>
        <v/>
      </c>
      <c r="AO1364" s="4" t="str">
        <f>""</f>
        <v/>
      </c>
      <c r="AP1364" s="4" t="str">
        <f>""</f>
        <v/>
      </c>
      <c r="AQ1364" s="4" t="str">
        <f>""</f>
        <v/>
      </c>
      <c r="AR1364" s="4" t="str">
        <f>""</f>
        <v/>
      </c>
      <c r="AS1364" s="4" t="str">
        <f>""</f>
        <v/>
      </c>
    </row>
    <row r="1365" spans="1:45" x14ac:dyDescent="0.25">
      <c r="A1365" s="25"/>
      <c r="B1365" s="10"/>
      <c r="C1365" s="10"/>
      <c r="D1365" s="10"/>
      <c r="E1365" s="10"/>
      <c r="F1365" s="10"/>
      <c r="G1365" s="17"/>
      <c r="I1365" s="8" t="s">
        <v>39</v>
      </c>
      <c r="J1365" s="8">
        <v>0.5</v>
      </c>
      <c r="K1365" s="8">
        <v>75</v>
      </c>
      <c r="L1365" s="8">
        <v>75</v>
      </c>
      <c r="M1365" s="8">
        <v>10</v>
      </c>
      <c r="N1365" s="8">
        <v>0</v>
      </c>
      <c r="O1365" s="8">
        <v>1</v>
      </c>
      <c r="P1365" s="8">
        <v>1.2</v>
      </c>
      <c r="Q1365" s="8">
        <v>18</v>
      </c>
      <c r="R1365" s="8">
        <v>118</v>
      </c>
      <c r="S1365" s="8">
        <v>0</v>
      </c>
      <c r="T1365" s="8">
        <v>1.1000000000000001</v>
      </c>
      <c r="U1365" s="8">
        <v>10</v>
      </c>
      <c r="V1365" s="8">
        <v>1.1000000000000001</v>
      </c>
      <c r="W1365" s="8">
        <v>20</v>
      </c>
      <c r="X1365" s="8">
        <v>1</v>
      </c>
      <c r="Y1365" s="8">
        <v>0.5</v>
      </c>
      <c r="Z1365" s="8">
        <v>90</v>
      </c>
      <c r="AC1365" s="4" t="str">
        <f>""</f>
        <v/>
      </c>
      <c r="AD1365" s="4" t="str">
        <f>""</f>
        <v/>
      </c>
      <c r="AE1365" s="4" t="str">
        <f>""</f>
        <v/>
      </c>
      <c r="AF1365" s="4" t="str">
        <f>""</f>
        <v/>
      </c>
      <c r="AG1365" s="4" t="str">
        <f>""</f>
        <v/>
      </c>
      <c r="AH1365" s="4" t="str">
        <f>""</f>
        <v/>
      </c>
      <c r="AI1365" s="4" t="str">
        <f>""</f>
        <v/>
      </c>
      <c r="AJ1365" s="4" t="str">
        <f>""</f>
        <v/>
      </c>
      <c r="AK1365" s="4" t="str">
        <f>""</f>
        <v/>
      </c>
      <c r="AL1365" s="4" t="str">
        <f>""</f>
        <v/>
      </c>
      <c r="AM1365" s="4" t="str">
        <f>""</f>
        <v/>
      </c>
      <c r="AN1365" s="4" t="str">
        <f>""</f>
        <v/>
      </c>
      <c r="AO1365" s="4" t="str">
        <f>""</f>
        <v/>
      </c>
      <c r="AP1365" s="4" t="str">
        <f>""</f>
        <v/>
      </c>
      <c r="AQ1365" s="4" t="str">
        <f>""</f>
        <v/>
      </c>
      <c r="AR1365" s="4" t="str">
        <f>""</f>
        <v/>
      </c>
      <c r="AS1365" s="4" t="str">
        <f>""</f>
        <v/>
      </c>
    </row>
    <row r="1366" spans="1:45" x14ac:dyDescent="0.25">
      <c r="A1366" s="25"/>
      <c r="B1366" s="10"/>
      <c r="C1366" s="10"/>
      <c r="D1366" s="10"/>
      <c r="E1366" s="10"/>
      <c r="F1366" s="10"/>
      <c r="G1366" s="17"/>
      <c r="I1366" s="9" t="s">
        <v>40</v>
      </c>
      <c r="J1366" s="8">
        <v>0</v>
      </c>
      <c r="K1366" s="8">
        <v>0</v>
      </c>
      <c r="L1366" s="8">
        <v>0</v>
      </c>
      <c r="M1366" s="8">
        <v>0.8</v>
      </c>
      <c r="N1366" s="8">
        <v>-6</v>
      </c>
      <c r="O1366" s="8">
        <v>0</v>
      </c>
      <c r="P1366" s="8">
        <v>0</v>
      </c>
      <c r="Q1366" s="8">
        <v>0</v>
      </c>
      <c r="R1366" s="8">
        <v>0.8</v>
      </c>
      <c r="S1366" s="8">
        <v>-118</v>
      </c>
      <c r="T1366" s="8">
        <v>0</v>
      </c>
      <c r="U1366" s="8">
        <v>1</v>
      </c>
      <c r="V1366" s="8">
        <v>0</v>
      </c>
      <c r="W1366" s="8">
        <v>1</v>
      </c>
      <c r="X1366" s="8">
        <v>0</v>
      </c>
      <c r="Y1366" s="8">
        <v>0</v>
      </c>
      <c r="Z1366" s="8">
        <v>-90</v>
      </c>
      <c r="AC1366" s="4" t="str">
        <f>""</f>
        <v/>
      </c>
      <c r="AD1366" s="4" t="str">
        <f>""</f>
        <v/>
      </c>
      <c r="AE1366" s="4" t="str">
        <f>""</f>
        <v/>
      </c>
      <c r="AF1366" s="4" t="str">
        <f>""</f>
        <v/>
      </c>
      <c r="AG1366" s="4" t="str">
        <f>""</f>
        <v/>
      </c>
      <c r="AH1366" s="4" t="str">
        <f>""</f>
        <v/>
      </c>
      <c r="AI1366" s="4" t="str">
        <f>""</f>
        <v/>
      </c>
      <c r="AJ1366" s="4" t="str">
        <f>""</f>
        <v/>
      </c>
      <c r="AK1366" s="4" t="str">
        <f>""</f>
        <v/>
      </c>
      <c r="AL1366" s="4" t="str">
        <f>""</f>
        <v/>
      </c>
      <c r="AM1366" s="4" t="str">
        <f>""</f>
        <v/>
      </c>
      <c r="AN1366" s="4" t="str">
        <f>""</f>
        <v/>
      </c>
      <c r="AO1366" s="4" t="str">
        <f>""</f>
        <v/>
      </c>
      <c r="AP1366" s="4" t="str">
        <f>""</f>
        <v/>
      </c>
      <c r="AQ1366" s="4" t="str">
        <f>""</f>
        <v/>
      </c>
      <c r="AR1366" s="4" t="str">
        <f>""</f>
        <v/>
      </c>
      <c r="AS1366" s="4" t="str">
        <f>""</f>
        <v/>
      </c>
    </row>
    <row r="1367" spans="1:45" x14ac:dyDescent="0.25">
      <c r="A1367" s="22" t="s">
        <v>41</v>
      </c>
      <c r="B1367" s="18" t="s">
        <v>42</v>
      </c>
      <c r="C1367" s="18">
        <v>15.8</v>
      </c>
      <c r="D1367" s="18">
        <v>277.60000000000002</v>
      </c>
      <c r="E1367" s="18" t="s">
        <v>120</v>
      </c>
      <c r="F1367" s="18">
        <v>1</v>
      </c>
      <c r="G1367" s="18" t="str">
        <f>B1367&amp;C1367&amp;D1367&amp;E1367&amp;F1367</f>
        <v>AVR15.8277.6ND1</v>
      </c>
      <c r="H1367" s="4" t="s">
        <v>3</v>
      </c>
      <c r="I1367" s="4">
        <v>1</v>
      </c>
      <c r="J1367" s="4">
        <v>0</v>
      </c>
      <c r="K1367" s="4">
        <v>10.75</v>
      </c>
      <c r="L1367" s="4">
        <v>10.75</v>
      </c>
      <c r="M1367" s="4">
        <v>5</v>
      </c>
      <c r="N1367" s="4">
        <v>-0.87</v>
      </c>
      <c r="O1367" s="4">
        <v>0</v>
      </c>
      <c r="P1367" s="4">
        <v>1</v>
      </c>
      <c r="Q1367" s="4">
        <v>0</v>
      </c>
      <c r="R1367" s="4">
        <v>99</v>
      </c>
      <c r="S1367" s="4">
        <v>-99</v>
      </c>
      <c r="T1367" s="4">
        <v>0</v>
      </c>
      <c r="U1367" s="4">
        <v>9.3000000000000007</v>
      </c>
      <c r="V1367" s="4">
        <v>0</v>
      </c>
      <c r="W1367" s="4">
        <v>11.63</v>
      </c>
      <c r="X1367" s="4">
        <v>0.113</v>
      </c>
      <c r="Y1367" s="4">
        <v>0.124</v>
      </c>
      <c r="Z1367" s="4">
        <v>0</v>
      </c>
      <c r="AA1367" s="4" t="s">
        <v>1</v>
      </c>
      <c r="AB1367" s="4" t="s">
        <v>1</v>
      </c>
      <c r="AC1367" s="4" t="str">
        <f>""</f>
        <v/>
      </c>
      <c r="AD1367" s="4" t="str">
        <f>""</f>
        <v/>
      </c>
      <c r="AE1367" s="4" t="str">
        <f>""</f>
        <v/>
      </c>
      <c r="AF1367" s="4" t="str">
        <f>""</f>
        <v/>
      </c>
      <c r="AG1367" s="4" t="str">
        <f>""</f>
        <v/>
      </c>
      <c r="AH1367" s="4" t="str">
        <f>""</f>
        <v/>
      </c>
      <c r="AI1367" s="4" t="str">
        <f>""</f>
        <v/>
      </c>
      <c r="AJ1367" s="4" t="str">
        <f>""</f>
        <v/>
      </c>
      <c r="AK1367" s="4" t="str">
        <f>""</f>
        <v/>
      </c>
      <c r="AL1367" s="4" t="str">
        <f>""</f>
        <v/>
      </c>
      <c r="AM1367" s="4" t="str">
        <f>""</f>
        <v/>
      </c>
      <c r="AN1367" s="4" t="str">
        <f>""</f>
        <v/>
      </c>
      <c r="AO1367" s="4" t="str">
        <f>""</f>
        <v/>
      </c>
      <c r="AP1367" s="4" t="str">
        <f>""</f>
        <v/>
      </c>
      <c r="AQ1367" s="4" t="str">
        <f>""</f>
        <v/>
      </c>
      <c r="AR1367" s="4" t="str">
        <f>""</f>
        <v/>
      </c>
      <c r="AS1367" s="4" t="str">
        <f>""</f>
        <v/>
      </c>
    </row>
    <row r="1368" spans="1:45" x14ac:dyDescent="0.25">
      <c r="A1368" s="15"/>
      <c r="B1368" s="16"/>
      <c r="C1368" s="16"/>
      <c r="D1368" s="16"/>
      <c r="E1368" s="16"/>
      <c r="F1368" s="16"/>
      <c r="G1368" s="16"/>
      <c r="H1368" s="30" t="s">
        <v>25</v>
      </c>
      <c r="I1368" s="31" t="s">
        <v>26</v>
      </c>
      <c r="J1368" s="7" t="s">
        <v>44</v>
      </c>
      <c r="K1368" s="7" t="s">
        <v>45</v>
      </c>
      <c r="L1368" s="7" t="s">
        <v>46</v>
      </c>
      <c r="M1368" s="7" t="s">
        <v>46</v>
      </c>
      <c r="N1368" s="7" t="s">
        <v>47</v>
      </c>
      <c r="O1368" s="7" t="s">
        <v>48</v>
      </c>
      <c r="P1368" s="7" t="s">
        <v>49</v>
      </c>
      <c r="Q1368" s="7" t="s">
        <v>50</v>
      </c>
      <c r="R1368" s="7" t="s">
        <v>51</v>
      </c>
      <c r="S1368" s="7" t="s">
        <v>121</v>
      </c>
      <c r="T1368" s="7" t="s">
        <v>52</v>
      </c>
      <c r="U1368" s="7" t="s">
        <v>53</v>
      </c>
      <c r="V1368" s="7" t="s">
        <v>54</v>
      </c>
      <c r="W1368" s="7" t="s">
        <v>55</v>
      </c>
      <c r="Z1368" s="4" t="str">
        <f>""</f>
        <v/>
      </c>
      <c r="AA1368" s="4" t="str">
        <f>""</f>
        <v/>
      </c>
      <c r="AB1368" s="4" t="str">
        <f>""</f>
        <v/>
      </c>
      <c r="AC1368" s="4" t="str">
        <f>""</f>
        <v/>
      </c>
      <c r="AD1368" s="4" t="str">
        <f>""</f>
        <v/>
      </c>
      <c r="AE1368" s="4" t="str">
        <f>""</f>
        <v/>
      </c>
      <c r="AF1368" s="4" t="str">
        <f>""</f>
        <v/>
      </c>
      <c r="AG1368" s="4" t="str">
        <f>""</f>
        <v/>
      </c>
      <c r="AH1368" s="4" t="str">
        <f>""</f>
        <v/>
      </c>
      <c r="AI1368" s="4" t="str">
        <f>""</f>
        <v/>
      </c>
      <c r="AJ1368" s="4" t="str">
        <f>""</f>
        <v/>
      </c>
      <c r="AK1368" s="4" t="str">
        <f>""</f>
        <v/>
      </c>
      <c r="AL1368" s="4" t="str">
        <f>""</f>
        <v/>
      </c>
      <c r="AM1368" s="4" t="str">
        <f>""</f>
        <v/>
      </c>
      <c r="AN1368" s="4" t="str">
        <f>""</f>
        <v/>
      </c>
      <c r="AO1368" s="4" t="str">
        <f>""</f>
        <v/>
      </c>
      <c r="AP1368" s="4" t="str">
        <f>""</f>
        <v/>
      </c>
      <c r="AQ1368" s="4" t="str">
        <f>""</f>
        <v/>
      </c>
      <c r="AR1368" s="4" t="str">
        <f>""</f>
        <v/>
      </c>
      <c r="AS1368" s="4" t="str">
        <f>""</f>
        <v/>
      </c>
    </row>
    <row r="1369" spans="1:45" x14ac:dyDescent="0.25">
      <c r="A1369" s="15"/>
      <c r="B1369" s="17"/>
      <c r="C1369" s="17"/>
      <c r="D1369" s="17"/>
      <c r="E1369" s="17"/>
      <c r="F1369" s="17"/>
      <c r="G1369" s="17"/>
      <c r="I1369" s="8" t="s">
        <v>39</v>
      </c>
      <c r="J1369" s="8">
        <v>10</v>
      </c>
      <c r="K1369" s="8">
        <v>0.2</v>
      </c>
      <c r="L1369" s="8">
        <v>0.2</v>
      </c>
      <c r="M1369" s="8">
        <v>0.2</v>
      </c>
      <c r="N1369" s="8">
        <v>10</v>
      </c>
      <c r="O1369" s="8">
        <v>3</v>
      </c>
      <c r="P1369" s="8">
        <v>2.5</v>
      </c>
      <c r="Q1369" s="8"/>
      <c r="R1369" s="8"/>
      <c r="S1369" s="8"/>
      <c r="T1369" s="8"/>
      <c r="U1369" s="8"/>
      <c r="V1369" s="8"/>
      <c r="W1369" s="8"/>
      <c r="Z1369" s="4" t="str">
        <f>""</f>
        <v/>
      </c>
      <c r="AA1369" s="4" t="str">
        <f>""</f>
        <v/>
      </c>
      <c r="AB1369" s="4" t="str">
        <f>""</f>
        <v/>
      </c>
      <c r="AC1369" s="4" t="str">
        <f>""</f>
        <v/>
      </c>
      <c r="AD1369" s="4" t="str">
        <f>""</f>
        <v/>
      </c>
      <c r="AE1369" s="4" t="str">
        <f>""</f>
        <v/>
      </c>
      <c r="AF1369" s="4" t="str">
        <f>""</f>
        <v/>
      </c>
      <c r="AG1369" s="4" t="str">
        <f>""</f>
        <v/>
      </c>
      <c r="AH1369" s="4" t="str">
        <f>""</f>
        <v/>
      </c>
      <c r="AI1369" s="4" t="str">
        <f>""</f>
        <v/>
      </c>
      <c r="AJ1369" s="4" t="str">
        <f>""</f>
        <v/>
      </c>
      <c r="AK1369" s="4" t="str">
        <f>""</f>
        <v/>
      </c>
      <c r="AL1369" s="4" t="str">
        <f>""</f>
        <v/>
      </c>
      <c r="AM1369" s="4" t="str">
        <f>""</f>
        <v/>
      </c>
      <c r="AN1369" s="4" t="str">
        <f>""</f>
        <v/>
      </c>
      <c r="AO1369" s="4" t="str">
        <f>""</f>
        <v/>
      </c>
      <c r="AP1369" s="4" t="str">
        <f>""</f>
        <v/>
      </c>
      <c r="AQ1369" s="4" t="str">
        <f>""</f>
        <v/>
      </c>
      <c r="AR1369" s="4" t="str">
        <f>""</f>
        <v/>
      </c>
      <c r="AS1369" s="4" t="str">
        <f>""</f>
        <v/>
      </c>
    </row>
    <row r="1370" spans="1:45" x14ac:dyDescent="0.25">
      <c r="A1370" s="15"/>
      <c r="B1370" s="17"/>
      <c r="C1370" s="17"/>
      <c r="D1370" s="17"/>
      <c r="E1370" s="17"/>
      <c r="F1370" s="17"/>
      <c r="G1370" s="17"/>
      <c r="I1370" s="8" t="s">
        <v>40</v>
      </c>
      <c r="J1370" s="8">
        <v>1</v>
      </c>
      <c r="K1370" s="8">
        <f>4*$K$2</f>
        <v>0.04</v>
      </c>
      <c r="L1370" s="8">
        <f>4*$K$2</f>
        <v>0.04</v>
      </c>
      <c r="M1370" s="8">
        <f>4*$K$2</f>
        <v>0.04</v>
      </c>
      <c r="N1370" s="8">
        <v>1</v>
      </c>
      <c r="O1370" s="8">
        <v>0</v>
      </c>
      <c r="P1370" s="8"/>
      <c r="Q1370" s="8"/>
      <c r="R1370" s="8"/>
      <c r="S1370" s="8"/>
      <c r="T1370" s="8"/>
      <c r="U1370" s="8"/>
      <c r="V1370" s="8">
        <v>0</v>
      </c>
      <c r="W1370" s="8"/>
      <c r="Z1370" s="4" t="str">
        <f>""</f>
        <v/>
      </c>
      <c r="AA1370" s="4" t="str">
        <f>""</f>
        <v/>
      </c>
      <c r="AB1370" s="4" t="str">
        <f>""</f>
        <v/>
      </c>
      <c r="AC1370" s="4" t="str">
        <f>""</f>
        <v/>
      </c>
      <c r="AD1370" s="4" t="str">
        <f>""</f>
        <v/>
      </c>
      <c r="AE1370" s="4" t="str">
        <f>""</f>
        <v/>
      </c>
      <c r="AF1370" s="4" t="str">
        <f>""</f>
        <v/>
      </c>
      <c r="AG1370" s="4" t="str">
        <f>""</f>
        <v/>
      </c>
      <c r="AH1370" s="4" t="str">
        <f>""</f>
        <v/>
      </c>
      <c r="AI1370" s="4" t="str">
        <f>""</f>
        <v/>
      </c>
      <c r="AJ1370" s="4" t="str">
        <f>""</f>
        <v/>
      </c>
      <c r="AK1370" s="4" t="str">
        <f>""</f>
        <v/>
      </c>
      <c r="AL1370" s="4" t="str">
        <f>""</f>
        <v/>
      </c>
      <c r="AM1370" s="4" t="str">
        <f>""</f>
        <v/>
      </c>
      <c r="AN1370" s="4" t="str">
        <f>""</f>
        <v/>
      </c>
      <c r="AO1370" s="4" t="str">
        <f>""</f>
        <v/>
      </c>
      <c r="AP1370" s="4" t="str">
        <f>""</f>
        <v/>
      </c>
      <c r="AQ1370" s="4" t="str">
        <f>""</f>
        <v/>
      </c>
      <c r="AR1370" s="4" t="str">
        <f>""</f>
        <v/>
      </c>
      <c r="AS1370" s="4" t="str">
        <f>""</f>
        <v/>
      </c>
    </row>
    <row r="1371" spans="1:45" x14ac:dyDescent="0.25">
      <c r="A1371" s="23" t="s">
        <v>41</v>
      </c>
      <c r="B1371" s="18" t="s">
        <v>62</v>
      </c>
      <c r="C1371" s="18">
        <v>15.8</v>
      </c>
      <c r="D1371" s="18">
        <v>277.60000000000002</v>
      </c>
      <c r="E1371" s="18" t="s">
        <v>120</v>
      </c>
      <c r="F1371" s="18">
        <v>1</v>
      </c>
      <c r="G1371" s="18" t="str">
        <f>B1371&amp;C1371&amp;D1371&amp;E1371&amp;F1371</f>
        <v>GEN15.8277.6ND1</v>
      </c>
      <c r="H1371" s="4" t="s">
        <v>2</v>
      </c>
      <c r="I1371" s="4">
        <v>1</v>
      </c>
      <c r="J1371" s="4">
        <v>6</v>
      </c>
      <c r="K1371" s="4">
        <v>4.4999999999999998E-2</v>
      </c>
      <c r="L1371" s="4">
        <v>0.61</v>
      </c>
      <c r="M1371" s="4">
        <v>8.4000000000000005E-2</v>
      </c>
      <c r="N1371" s="4">
        <v>5.42</v>
      </c>
      <c r="O1371" s="4">
        <v>0</v>
      </c>
      <c r="P1371" s="4">
        <v>2.38</v>
      </c>
      <c r="Q1371" s="4">
        <v>2.29</v>
      </c>
      <c r="R1371" s="4">
        <v>0.32</v>
      </c>
      <c r="S1371" s="4">
        <v>0.53500000000000003</v>
      </c>
      <c r="T1371" s="4">
        <v>0.245</v>
      </c>
      <c r="U1371" s="4">
        <v>0.112</v>
      </c>
      <c r="V1371" s="4">
        <v>7.3999999999999996E-2</v>
      </c>
      <c r="W1371" s="4">
        <v>0.49299999999999999</v>
      </c>
      <c r="X1371" s="4" t="s">
        <v>1</v>
      </c>
      <c r="Y1371" s="4" t="s">
        <v>1</v>
      </c>
      <c r="Z1371" s="4" t="str">
        <f>""</f>
        <v/>
      </c>
      <c r="AA1371" s="4" t="str">
        <f>""</f>
        <v/>
      </c>
      <c r="AB1371" s="4" t="str">
        <f>""</f>
        <v/>
      </c>
      <c r="AC1371" s="4" t="str">
        <f>""</f>
        <v/>
      </c>
      <c r="AD1371" s="4" t="str">
        <f>""</f>
        <v/>
      </c>
      <c r="AE1371" s="4" t="str">
        <f>""</f>
        <v/>
      </c>
      <c r="AF1371" s="4" t="str">
        <f>""</f>
        <v/>
      </c>
      <c r="AG1371" s="4" t="str">
        <f>""</f>
        <v/>
      </c>
      <c r="AH1371" s="4" t="str">
        <f>""</f>
        <v/>
      </c>
      <c r="AI1371" s="4" t="str">
        <f>""</f>
        <v/>
      </c>
      <c r="AJ1371" s="4" t="str">
        <f>""</f>
        <v/>
      </c>
      <c r="AK1371" s="4" t="str">
        <f>""</f>
        <v/>
      </c>
      <c r="AL1371" s="4" t="str">
        <f>""</f>
        <v/>
      </c>
      <c r="AM1371" s="4" t="str">
        <f>""</f>
        <v/>
      </c>
      <c r="AN1371" s="4" t="str">
        <f>""</f>
        <v/>
      </c>
      <c r="AO1371" s="4" t="str">
        <f>""</f>
        <v/>
      </c>
      <c r="AP1371" s="4" t="str">
        <f>""</f>
        <v/>
      </c>
      <c r="AQ1371" s="4" t="str">
        <f>""</f>
        <v/>
      </c>
      <c r="AR1371" s="4" t="str">
        <f>""</f>
        <v/>
      </c>
      <c r="AS1371" s="4" t="str">
        <f>""</f>
        <v/>
      </c>
    </row>
    <row r="1372" spans="1:45" x14ac:dyDescent="0.25">
      <c r="A1372" s="15"/>
      <c r="B1372" s="16"/>
      <c r="C1372" s="16"/>
      <c r="D1372" s="16"/>
      <c r="E1372" s="16"/>
      <c r="F1372" s="16"/>
      <c r="G1372" s="16"/>
      <c r="H1372" s="14" t="s">
        <v>25</v>
      </c>
      <c r="I1372" s="7" t="s">
        <v>26</v>
      </c>
      <c r="J1372" s="7" t="s">
        <v>64</v>
      </c>
      <c r="K1372" s="7" t="s">
        <v>94</v>
      </c>
      <c r="L1372" s="7" t="s">
        <v>122</v>
      </c>
      <c r="M1372" s="7" t="s">
        <v>123</v>
      </c>
      <c r="N1372" s="7" t="s">
        <v>95</v>
      </c>
      <c r="O1372" s="7" t="s">
        <v>96</v>
      </c>
      <c r="P1372" s="7" t="s">
        <v>124</v>
      </c>
      <c r="S1372" s="4" t="str">
        <f>""</f>
        <v/>
      </c>
      <c r="T1372" s="4" t="str">
        <f>""</f>
        <v/>
      </c>
      <c r="U1372" s="4" t="str">
        <f>""</f>
        <v/>
      </c>
      <c r="V1372" s="4" t="str">
        <f>""</f>
        <v/>
      </c>
      <c r="W1372" s="4" t="str">
        <f>""</f>
        <v/>
      </c>
      <c r="X1372" s="4" t="str">
        <f>""</f>
        <v/>
      </c>
      <c r="Y1372" s="4" t="str">
        <f>""</f>
        <v/>
      </c>
      <c r="Z1372" s="4" t="str">
        <f>""</f>
        <v/>
      </c>
      <c r="AA1372" s="4" t="str">
        <f>""</f>
        <v/>
      </c>
      <c r="AB1372" s="4" t="str">
        <f>""</f>
        <v/>
      </c>
      <c r="AC1372" s="4" t="str">
        <f>""</f>
        <v/>
      </c>
      <c r="AD1372" s="4" t="str">
        <f>""</f>
        <v/>
      </c>
      <c r="AE1372" s="4" t="str">
        <f>""</f>
        <v/>
      </c>
      <c r="AF1372" s="4" t="str">
        <f>""</f>
        <v/>
      </c>
      <c r="AG1372" s="4" t="str">
        <f>""</f>
        <v/>
      </c>
      <c r="AH1372" s="4" t="str">
        <f>""</f>
        <v/>
      </c>
      <c r="AI1372" s="4" t="str">
        <f>""</f>
        <v/>
      </c>
      <c r="AJ1372" s="4" t="str">
        <f>""</f>
        <v/>
      </c>
      <c r="AK1372" s="4" t="str">
        <f>""</f>
        <v/>
      </c>
      <c r="AL1372" s="4" t="str">
        <f>""</f>
        <v/>
      </c>
      <c r="AM1372" s="4" t="str">
        <f>""</f>
        <v/>
      </c>
      <c r="AN1372" s="4" t="str">
        <f>""</f>
        <v/>
      </c>
      <c r="AO1372" s="4" t="str">
        <f>""</f>
        <v/>
      </c>
      <c r="AP1372" s="4" t="str">
        <f>""</f>
        <v/>
      </c>
      <c r="AQ1372" s="4" t="str">
        <f>""</f>
        <v/>
      </c>
      <c r="AR1372" s="4" t="str">
        <f>""</f>
        <v/>
      </c>
      <c r="AS1372" s="4" t="str">
        <f>""</f>
        <v/>
      </c>
    </row>
    <row r="1373" spans="1:45" x14ac:dyDescent="0.25">
      <c r="A1373" s="15"/>
      <c r="B1373" s="17"/>
      <c r="C1373" s="17"/>
      <c r="D1373" s="17"/>
      <c r="E1373" s="17"/>
      <c r="F1373" s="17"/>
      <c r="G1373" s="17"/>
      <c r="I1373" s="8" t="s">
        <v>39</v>
      </c>
      <c r="J1373" s="8"/>
      <c r="K1373" s="8"/>
      <c r="L1373" s="8"/>
      <c r="M1373" s="8"/>
      <c r="N1373" s="8"/>
      <c r="O1373" s="8"/>
      <c r="P1373" s="8"/>
      <c r="S1373" s="4" t="str">
        <f>""</f>
        <v/>
      </c>
      <c r="T1373" s="4" t="str">
        <f>""</f>
        <v/>
      </c>
      <c r="U1373" s="4" t="str">
        <f>""</f>
        <v/>
      </c>
      <c r="V1373" s="4" t="str">
        <f>""</f>
        <v/>
      </c>
      <c r="W1373" s="4" t="str">
        <f>""</f>
        <v/>
      </c>
      <c r="X1373" s="4" t="str">
        <f>""</f>
        <v/>
      </c>
      <c r="Y1373" s="4" t="str">
        <f>""</f>
        <v/>
      </c>
      <c r="Z1373" s="4" t="str">
        <f>""</f>
        <v/>
      </c>
      <c r="AA1373" s="4" t="str">
        <f>""</f>
        <v/>
      </c>
      <c r="AB1373" s="4" t="str">
        <f>""</f>
        <v/>
      </c>
      <c r="AC1373" s="4" t="str">
        <f>""</f>
        <v/>
      </c>
      <c r="AD1373" s="4" t="str">
        <f>""</f>
        <v/>
      </c>
      <c r="AE1373" s="4" t="str">
        <f>""</f>
        <v/>
      </c>
      <c r="AF1373" s="4" t="str">
        <f>""</f>
        <v/>
      </c>
      <c r="AG1373" s="4" t="str">
        <f>""</f>
        <v/>
      </c>
      <c r="AH1373" s="4" t="str">
        <f>""</f>
        <v/>
      </c>
      <c r="AI1373" s="4" t="str">
        <f>""</f>
        <v/>
      </c>
      <c r="AJ1373" s="4" t="str">
        <f>""</f>
        <v/>
      </c>
      <c r="AK1373" s="4" t="str">
        <f>""</f>
        <v/>
      </c>
      <c r="AL1373" s="4" t="str">
        <f>""</f>
        <v/>
      </c>
      <c r="AM1373" s="4" t="str">
        <f>""</f>
        <v/>
      </c>
      <c r="AN1373" s="4" t="str">
        <f>""</f>
        <v/>
      </c>
      <c r="AO1373" s="4" t="str">
        <f>""</f>
        <v/>
      </c>
      <c r="AP1373" s="4" t="str">
        <f>""</f>
        <v/>
      </c>
      <c r="AQ1373" s="4" t="str">
        <f>""</f>
        <v/>
      </c>
      <c r="AR1373" s="4" t="str">
        <f>""</f>
        <v/>
      </c>
      <c r="AS1373" s="4" t="str">
        <f>""</f>
        <v/>
      </c>
    </row>
    <row r="1374" spans="1:45" x14ac:dyDescent="0.25">
      <c r="A1374" s="15"/>
      <c r="B1374" s="17"/>
      <c r="C1374" s="17"/>
      <c r="D1374" s="17"/>
      <c r="E1374" s="17"/>
      <c r="F1374" s="17"/>
      <c r="G1374" s="17"/>
      <c r="I1374" s="8" t="s">
        <v>40</v>
      </c>
      <c r="J1374" s="8"/>
      <c r="K1374" s="8"/>
      <c r="L1374" s="8"/>
      <c r="M1374" s="8"/>
      <c r="N1374" s="8"/>
      <c r="O1374" s="8"/>
      <c r="P1374" s="8"/>
      <c r="S1374" s="4" t="str">
        <f>""</f>
        <v/>
      </c>
      <c r="T1374" s="4" t="str">
        <f>""</f>
        <v/>
      </c>
      <c r="U1374" s="4" t="str">
        <f>""</f>
        <v/>
      </c>
      <c r="V1374" s="4" t="str">
        <f>""</f>
        <v/>
      </c>
      <c r="W1374" s="4" t="str">
        <f>""</f>
        <v/>
      </c>
      <c r="X1374" s="4" t="str">
        <f>""</f>
        <v/>
      </c>
      <c r="Y1374" s="4" t="str">
        <f>""</f>
        <v/>
      </c>
      <c r="Z1374" s="4" t="str">
        <f>""</f>
        <v/>
      </c>
      <c r="AA1374" s="4" t="str">
        <f>""</f>
        <v/>
      </c>
      <c r="AB1374" s="4" t="str">
        <f>""</f>
        <v/>
      </c>
      <c r="AC1374" s="4" t="str">
        <f>""</f>
        <v/>
      </c>
      <c r="AD1374" s="4" t="str">
        <f>""</f>
        <v/>
      </c>
      <c r="AE1374" s="4" t="str">
        <f>""</f>
        <v/>
      </c>
      <c r="AF1374" s="4" t="str">
        <f>""</f>
        <v/>
      </c>
      <c r="AG1374" s="4" t="str">
        <f>""</f>
        <v/>
      </c>
      <c r="AH1374" s="4" t="str">
        <f>""</f>
        <v/>
      </c>
      <c r="AI1374" s="4" t="str">
        <f>""</f>
        <v/>
      </c>
      <c r="AJ1374" s="4" t="str">
        <f>""</f>
        <v/>
      </c>
      <c r="AK1374" s="4" t="str">
        <f>""</f>
        <v/>
      </c>
      <c r="AL1374" s="4" t="str">
        <f>""</f>
        <v/>
      </c>
      <c r="AM1374" s="4" t="str">
        <f>""</f>
        <v/>
      </c>
      <c r="AN1374" s="4" t="str">
        <f>""</f>
        <v/>
      </c>
      <c r="AO1374" s="4" t="str">
        <f>""</f>
        <v/>
      </c>
      <c r="AP1374" s="4" t="str">
        <f>""</f>
        <v/>
      </c>
      <c r="AQ1374" s="4" t="str">
        <f>""</f>
        <v/>
      </c>
      <c r="AR1374" s="4" t="str">
        <f>""</f>
        <v/>
      </c>
      <c r="AS1374" s="4" t="str">
        <f>""</f>
        <v/>
      </c>
    </row>
    <row r="1375" spans="1:45" x14ac:dyDescent="0.25">
      <c r="A1375" s="23" t="s">
        <v>41</v>
      </c>
      <c r="B1375" s="18" t="s">
        <v>76</v>
      </c>
      <c r="C1375" s="18">
        <v>15.8</v>
      </c>
      <c r="D1375" s="18">
        <v>277.60000000000002</v>
      </c>
      <c r="E1375" s="18" t="s">
        <v>120</v>
      </c>
      <c r="F1375" s="18">
        <v>1</v>
      </c>
      <c r="G1375" s="18" t="str">
        <f>B1375&amp;C1375&amp;D1375&amp;E1375&amp;F1375</f>
        <v>GOV15.8277.6ND1</v>
      </c>
      <c r="H1375" s="4" t="s">
        <v>7</v>
      </c>
      <c r="I1375" s="4">
        <v>1</v>
      </c>
      <c r="J1375" s="4">
        <v>0.05</v>
      </c>
      <c r="K1375" s="4">
        <v>0.05</v>
      </c>
      <c r="L1375" s="4">
        <v>1.1000000000000001</v>
      </c>
      <c r="M1375" s="4">
        <v>0</v>
      </c>
      <c r="N1375" s="4">
        <v>2.7</v>
      </c>
      <c r="O1375" s="4">
        <v>9</v>
      </c>
      <c r="P1375" s="4">
        <v>0</v>
      </c>
      <c r="Q1375" s="4" t="s">
        <v>1</v>
      </c>
      <c r="R1375" s="4" t="s">
        <v>1</v>
      </c>
      <c r="S1375" s="4" t="str">
        <f>""</f>
        <v/>
      </c>
      <c r="T1375" s="4" t="str">
        <f>""</f>
        <v/>
      </c>
      <c r="U1375" s="4" t="str">
        <f>""</f>
        <v/>
      </c>
      <c r="V1375" s="4" t="str">
        <f>""</f>
        <v/>
      </c>
      <c r="W1375" s="4" t="str">
        <f>""</f>
        <v/>
      </c>
      <c r="X1375" s="4" t="str">
        <f>""</f>
        <v/>
      </c>
      <c r="Y1375" s="4" t="str">
        <f>""</f>
        <v/>
      </c>
      <c r="Z1375" s="4" t="str">
        <f>""</f>
        <v/>
      </c>
      <c r="AA1375" s="4" t="str">
        <f>""</f>
        <v/>
      </c>
      <c r="AB1375" s="4" t="str">
        <f>""</f>
        <v/>
      </c>
      <c r="AC1375" s="4" t="str">
        <f>""</f>
        <v/>
      </c>
      <c r="AD1375" s="4" t="str">
        <f>""</f>
        <v/>
      </c>
      <c r="AE1375" s="4" t="str">
        <f>""</f>
        <v/>
      </c>
      <c r="AF1375" s="4" t="str">
        <f>""</f>
        <v/>
      </c>
      <c r="AG1375" s="4" t="str">
        <f>""</f>
        <v/>
      </c>
      <c r="AH1375" s="4" t="str">
        <f>""</f>
        <v/>
      </c>
      <c r="AI1375" s="4" t="str">
        <f>""</f>
        <v/>
      </c>
      <c r="AJ1375" s="4" t="str">
        <f>""</f>
        <v/>
      </c>
      <c r="AK1375" s="4" t="str">
        <f>""</f>
        <v/>
      </c>
      <c r="AL1375" s="4" t="str">
        <f>""</f>
        <v/>
      </c>
      <c r="AM1375" s="4" t="str">
        <f>""</f>
        <v/>
      </c>
      <c r="AN1375" s="4" t="str">
        <f>""</f>
        <v/>
      </c>
      <c r="AO1375" s="4" t="str">
        <f>""</f>
        <v/>
      </c>
      <c r="AP1375" s="4" t="str">
        <f>""</f>
        <v/>
      </c>
      <c r="AQ1375" s="4" t="str">
        <f>""</f>
        <v/>
      </c>
      <c r="AR1375" s="4" t="str">
        <f>""</f>
        <v/>
      </c>
      <c r="AS1375" s="4" t="str">
        <f>""</f>
        <v/>
      </c>
    </row>
    <row r="1376" spans="1:45" x14ac:dyDescent="0.25">
      <c r="A1376" s="15"/>
      <c r="B1376" s="16"/>
      <c r="C1376" s="16"/>
      <c r="D1376" s="16"/>
      <c r="E1376" s="16"/>
      <c r="F1376" s="16"/>
      <c r="G1376" s="16"/>
      <c r="H1376" s="14" t="s">
        <v>25</v>
      </c>
      <c r="I1376" s="7" t="s">
        <v>26</v>
      </c>
      <c r="J1376" s="7" t="s">
        <v>77</v>
      </c>
      <c r="K1376" s="7" t="s">
        <v>78</v>
      </c>
      <c r="L1376" s="7" t="s">
        <v>79</v>
      </c>
      <c r="M1376" s="7" t="s">
        <v>80</v>
      </c>
      <c r="N1376" s="7" t="s">
        <v>81</v>
      </c>
      <c r="O1376" s="7" t="s">
        <v>82</v>
      </c>
      <c r="P1376" s="7" t="s">
        <v>83</v>
      </c>
      <c r="Q1376" s="7" t="s">
        <v>84</v>
      </c>
      <c r="R1376" s="7" t="s">
        <v>85</v>
      </c>
      <c r="S1376" s="7" t="s">
        <v>86</v>
      </c>
      <c r="T1376" s="7" t="s">
        <v>87</v>
      </c>
      <c r="U1376" s="7" t="s">
        <v>88</v>
      </c>
      <c r="V1376" s="7" t="s">
        <v>89</v>
      </c>
      <c r="W1376" s="7" t="s">
        <v>90</v>
      </c>
      <c r="X1376" s="7" t="s">
        <v>91</v>
      </c>
      <c r="Y1376" s="7" t="s">
        <v>92</v>
      </c>
      <c r="Z1376" s="7" t="s">
        <v>93</v>
      </c>
      <c r="AA1376" s="7" t="s">
        <v>94</v>
      </c>
      <c r="AB1376" s="7" t="s">
        <v>95</v>
      </c>
      <c r="AC1376" s="7" t="s">
        <v>96</v>
      </c>
      <c r="AD1376" s="7" t="s">
        <v>97</v>
      </c>
      <c r="AE1376" s="7" t="s">
        <v>98</v>
      </c>
      <c r="AF1376" s="7" t="s">
        <v>99</v>
      </c>
      <c r="AI1376" s="4" t="str">
        <f>""</f>
        <v/>
      </c>
      <c r="AJ1376" s="4" t="str">
        <f>""</f>
        <v/>
      </c>
      <c r="AK1376" s="4" t="str">
        <f>""</f>
        <v/>
      </c>
      <c r="AL1376" s="4" t="str">
        <f>""</f>
        <v/>
      </c>
      <c r="AM1376" s="4" t="str">
        <f>""</f>
        <v/>
      </c>
      <c r="AN1376" s="4" t="str">
        <f>""</f>
        <v/>
      </c>
      <c r="AO1376" s="4" t="str">
        <f>""</f>
        <v/>
      </c>
      <c r="AP1376" s="4" t="str">
        <f>""</f>
        <v/>
      </c>
      <c r="AQ1376" s="4" t="str">
        <f>""</f>
        <v/>
      </c>
      <c r="AR1376" s="4" t="str">
        <f>""</f>
        <v/>
      </c>
      <c r="AS1376" s="4" t="str">
        <f>""</f>
        <v/>
      </c>
    </row>
    <row r="1377" spans="1:45" x14ac:dyDescent="0.25">
      <c r="A1377" s="15"/>
      <c r="B1377" s="17"/>
      <c r="C1377" s="17"/>
      <c r="D1377" s="17"/>
      <c r="E1377" s="17"/>
      <c r="F1377" s="17"/>
      <c r="G1377" s="17"/>
      <c r="I1377" s="8" t="s">
        <v>39</v>
      </c>
      <c r="J1377" s="8"/>
      <c r="K1377" s="8"/>
      <c r="L1377" s="8"/>
      <c r="M1377" s="8"/>
      <c r="N1377" s="8"/>
      <c r="O1377" s="8"/>
      <c r="P1377" s="8">
        <v>15</v>
      </c>
      <c r="Q1377" s="8">
        <v>15</v>
      </c>
      <c r="R1377" s="8"/>
      <c r="S1377" s="8">
        <v>15</v>
      </c>
      <c r="T1377" s="8">
        <v>15</v>
      </c>
      <c r="U1377" s="8"/>
      <c r="V1377" s="8"/>
      <c r="W1377" s="8"/>
      <c r="X1377" s="8">
        <v>2</v>
      </c>
      <c r="Y1377" s="8">
        <v>2</v>
      </c>
      <c r="Z1377" s="8"/>
      <c r="AA1377" s="8">
        <v>2</v>
      </c>
      <c r="AB1377" s="8">
        <v>2</v>
      </c>
      <c r="AC1377" s="8">
        <v>2</v>
      </c>
      <c r="AD1377" s="8">
        <v>2</v>
      </c>
      <c r="AE1377" s="8">
        <v>0.99</v>
      </c>
      <c r="AF1377" s="8">
        <v>0</v>
      </c>
      <c r="AI1377" s="4" t="str">
        <f>""</f>
        <v/>
      </c>
      <c r="AJ1377" s="4" t="str">
        <f>""</f>
        <v/>
      </c>
      <c r="AK1377" s="4" t="str">
        <f>""</f>
        <v/>
      </c>
      <c r="AL1377" s="4" t="str">
        <f>""</f>
        <v/>
      </c>
      <c r="AM1377" s="4" t="str">
        <f>""</f>
        <v/>
      </c>
      <c r="AN1377" s="4" t="str">
        <f>""</f>
        <v/>
      </c>
      <c r="AO1377" s="4" t="str">
        <f>""</f>
        <v/>
      </c>
      <c r="AP1377" s="4" t="str">
        <f>""</f>
        <v/>
      </c>
      <c r="AQ1377" s="4" t="str">
        <f>""</f>
        <v/>
      </c>
      <c r="AR1377" s="4" t="str">
        <f>""</f>
        <v/>
      </c>
      <c r="AS1377" s="4" t="str">
        <f>""</f>
        <v/>
      </c>
    </row>
    <row r="1378" spans="1:45" x14ac:dyDescent="0.25">
      <c r="A1378" s="15"/>
      <c r="B1378" s="17"/>
      <c r="C1378" s="17"/>
      <c r="D1378" s="17"/>
      <c r="E1378" s="17"/>
      <c r="F1378" s="17"/>
      <c r="G1378" s="17"/>
      <c r="I1378" s="8" t="s">
        <v>40</v>
      </c>
      <c r="J1378" s="8"/>
      <c r="K1378" s="8"/>
      <c r="L1378" s="8"/>
      <c r="M1378" s="8"/>
      <c r="N1378" s="8"/>
      <c r="O1378" s="8"/>
      <c r="P1378" s="8">
        <v>1.5</v>
      </c>
      <c r="Q1378" s="8">
        <v>1.5</v>
      </c>
      <c r="R1378" s="8">
        <f>2*$K$2</f>
        <v>0.02</v>
      </c>
      <c r="S1378" s="8">
        <v>1.5</v>
      </c>
      <c r="T1378" s="8">
        <v>1.5</v>
      </c>
      <c r="U1378" s="8">
        <f>2*$K$2</f>
        <v>0.02</v>
      </c>
      <c r="V1378" s="8"/>
      <c r="W1378" s="8"/>
      <c r="X1378" s="8">
        <f t="shared" ref="X1378:Y1378" si="166">2*$K$2</f>
        <v>0.02</v>
      </c>
      <c r="Y1378" s="8">
        <f t="shared" si="166"/>
        <v>0.02</v>
      </c>
      <c r="Z1378" s="8"/>
      <c r="AA1378" s="8">
        <f t="shared" ref="AA1378:AD1378" si="167">2*$K$2</f>
        <v>0.02</v>
      </c>
      <c r="AB1378" s="8">
        <f t="shared" si="167"/>
        <v>0.02</v>
      </c>
      <c r="AC1378" s="8">
        <f t="shared" si="167"/>
        <v>0.02</v>
      </c>
      <c r="AD1378" s="8">
        <f t="shared" si="167"/>
        <v>0.02</v>
      </c>
      <c r="AE1378" s="8">
        <v>0</v>
      </c>
      <c r="AF1378" s="8">
        <v>-0.3</v>
      </c>
      <c r="AI1378" s="4" t="str">
        <f>""</f>
        <v/>
      </c>
      <c r="AJ1378" s="4" t="str">
        <f>""</f>
        <v/>
      </c>
      <c r="AK1378" s="4" t="str">
        <f>""</f>
        <v/>
      </c>
      <c r="AL1378" s="4" t="str">
        <f>""</f>
        <v/>
      </c>
      <c r="AM1378" s="4" t="str">
        <f>""</f>
        <v/>
      </c>
      <c r="AN1378" s="4" t="str">
        <f>""</f>
        <v/>
      </c>
      <c r="AO1378" s="4" t="str">
        <f>""</f>
        <v/>
      </c>
      <c r="AP1378" s="4" t="str">
        <f>""</f>
        <v/>
      </c>
      <c r="AQ1378" s="4" t="str">
        <f>""</f>
        <v/>
      </c>
      <c r="AR1378" s="4" t="str">
        <f>""</f>
        <v/>
      </c>
      <c r="AS1378" s="4" t="str">
        <f>""</f>
        <v/>
      </c>
    </row>
    <row r="1379" spans="1:45" x14ac:dyDescent="0.25">
      <c r="A1379" s="24" t="s">
        <v>41</v>
      </c>
      <c r="B1379" s="18" t="s">
        <v>100</v>
      </c>
      <c r="C1379" s="18">
        <v>15.8</v>
      </c>
      <c r="D1379" s="18">
        <v>277.60000000000002</v>
      </c>
      <c r="E1379" s="18" t="s">
        <v>120</v>
      </c>
      <c r="F1379" s="18">
        <v>1</v>
      </c>
      <c r="G1379" s="18" t="str">
        <f>B1379&amp;C1379&amp;D1379&amp;E1379&amp;F1379</f>
        <v>PSS15.8277.6ND1</v>
      </c>
      <c r="H1379" s="4" t="s">
        <v>9</v>
      </c>
      <c r="I1379" s="4">
        <v>1</v>
      </c>
      <c r="J1379" s="4">
        <v>1</v>
      </c>
      <c r="K1379" s="4">
        <v>0</v>
      </c>
      <c r="L1379" s="4">
        <v>3</v>
      </c>
      <c r="M1379" s="4">
        <v>0</v>
      </c>
      <c r="N1379" s="4">
        <v>5</v>
      </c>
      <c r="O1379" s="4">
        <v>1</v>
      </c>
      <c r="P1379" s="4">
        <v>2.5</v>
      </c>
      <c r="Q1379" s="4">
        <v>2.5</v>
      </c>
      <c r="R1379" s="4">
        <v>0</v>
      </c>
      <c r="S1379" s="4">
        <v>2.5</v>
      </c>
      <c r="T1379" s="4">
        <v>0</v>
      </c>
      <c r="U1379" s="4">
        <v>2.5</v>
      </c>
      <c r="V1379" s="4">
        <v>0.39</v>
      </c>
      <c r="W1379" s="4">
        <v>1</v>
      </c>
      <c r="X1379" s="4">
        <v>0</v>
      </c>
      <c r="Y1379" s="4">
        <v>0.1</v>
      </c>
      <c r="Z1379" s="4">
        <v>6.5</v>
      </c>
      <c r="AA1379" s="4">
        <v>0.44</v>
      </c>
      <c r="AB1379" s="4">
        <v>0.08</v>
      </c>
      <c r="AC1379" s="4">
        <v>0.2</v>
      </c>
      <c r="AD1379" s="4">
        <v>0.98</v>
      </c>
      <c r="AE1379" s="4">
        <v>0.1</v>
      </c>
      <c r="AF1379" s="4">
        <v>-0.1</v>
      </c>
      <c r="AG1379" s="4" t="s">
        <v>1</v>
      </c>
      <c r="AH1379" s="4" t="s">
        <v>1</v>
      </c>
      <c r="AI1379" s="4" t="str">
        <f>""</f>
        <v/>
      </c>
      <c r="AJ1379" s="4" t="str">
        <f>""</f>
        <v/>
      </c>
      <c r="AK1379" s="4" t="str">
        <f>""</f>
        <v/>
      </c>
      <c r="AL1379" s="4" t="str">
        <f>""</f>
        <v/>
      </c>
      <c r="AM1379" s="4" t="str">
        <f>""</f>
        <v/>
      </c>
      <c r="AN1379" s="4" t="str">
        <f>""</f>
        <v/>
      </c>
      <c r="AO1379" s="4" t="str">
        <f>""</f>
        <v/>
      </c>
      <c r="AP1379" s="4" t="str">
        <f>""</f>
        <v/>
      </c>
      <c r="AQ1379" s="4" t="str">
        <f>""</f>
        <v/>
      </c>
      <c r="AR1379" s="4" t="str">
        <f>""</f>
        <v/>
      </c>
      <c r="AS1379" s="4" t="str">
        <f>""</f>
        <v/>
      </c>
    </row>
    <row r="1380" spans="1:45" x14ac:dyDescent="0.25">
      <c r="AC1380" s="4" t="str">
        <f>""</f>
        <v/>
      </c>
      <c r="AD1380" s="4" t="str">
        <f>""</f>
        <v/>
      </c>
      <c r="AE1380" s="4" t="str">
        <f>""</f>
        <v/>
      </c>
      <c r="AF1380" s="4" t="str">
        <f>""</f>
        <v/>
      </c>
      <c r="AG1380" s="4" t="str">
        <f>""</f>
        <v/>
      </c>
      <c r="AH1380" s="4" t="str">
        <f>""</f>
        <v/>
      </c>
      <c r="AI1380" s="4" t="str">
        <f>""</f>
        <v/>
      </c>
      <c r="AJ1380" s="4" t="str">
        <f>""</f>
        <v/>
      </c>
      <c r="AK1380" s="4" t="str">
        <f>""</f>
        <v/>
      </c>
      <c r="AL1380" s="4" t="str">
        <f>""</f>
        <v/>
      </c>
      <c r="AM1380" s="4" t="str">
        <f>""</f>
        <v/>
      </c>
      <c r="AN1380" s="4" t="str">
        <f>""</f>
        <v/>
      </c>
      <c r="AO1380" s="4" t="str">
        <f>""</f>
        <v/>
      </c>
      <c r="AP1380" s="4" t="str">
        <f>""</f>
        <v/>
      </c>
      <c r="AQ1380" s="4" t="str">
        <f>""</f>
        <v/>
      </c>
      <c r="AR1380" s="4" t="str">
        <f>""</f>
        <v/>
      </c>
      <c r="AS1380" s="4" t="str">
        <f>""</f>
        <v/>
      </c>
    </row>
    <row r="1381" spans="1:45" x14ac:dyDescent="0.25">
      <c r="A1381" s="27" t="s">
        <v>208</v>
      </c>
      <c r="B1381" s="9"/>
      <c r="C1381" s="9"/>
      <c r="D1381" s="9"/>
      <c r="E1381" s="9"/>
      <c r="F1381" s="9"/>
      <c r="G1381" s="16"/>
      <c r="H1381" s="14" t="s">
        <v>25</v>
      </c>
      <c r="I1381" s="7" t="s">
        <v>26</v>
      </c>
      <c r="J1381" s="7" t="s">
        <v>103</v>
      </c>
      <c r="K1381" s="7" t="s">
        <v>104</v>
      </c>
      <c r="L1381" s="7" t="s">
        <v>105</v>
      </c>
      <c r="M1381" s="7" t="s">
        <v>106</v>
      </c>
      <c r="N1381" s="7" t="s">
        <v>107</v>
      </c>
      <c r="O1381" s="7" t="s">
        <v>108</v>
      </c>
      <c r="P1381" s="7" t="s">
        <v>109</v>
      </c>
      <c r="Q1381" s="7" t="s">
        <v>110</v>
      </c>
      <c r="R1381" s="7" t="s">
        <v>111</v>
      </c>
      <c r="S1381" s="7" t="s">
        <v>112</v>
      </c>
      <c r="T1381" s="7" t="s">
        <v>113</v>
      </c>
      <c r="U1381" s="7" t="s">
        <v>114</v>
      </c>
      <c r="V1381" s="7" t="s">
        <v>115</v>
      </c>
      <c r="W1381" s="7" t="s">
        <v>116</v>
      </c>
      <c r="X1381" s="7" t="s">
        <v>117</v>
      </c>
      <c r="Y1381" s="7" t="s">
        <v>118</v>
      </c>
      <c r="Z1381" s="7" t="s">
        <v>119</v>
      </c>
      <c r="AC1381" s="4" t="str">
        <f>""</f>
        <v/>
      </c>
      <c r="AD1381" s="4" t="str">
        <f>""</f>
        <v/>
      </c>
      <c r="AE1381" s="4" t="str">
        <f>""</f>
        <v/>
      </c>
      <c r="AF1381" s="4" t="str">
        <f>""</f>
        <v/>
      </c>
      <c r="AG1381" s="4" t="str">
        <f>""</f>
        <v/>
      </c>
      <c r="AH1381" s="4" t="str">
        <f>""</f>
        <v/>
      </c>
      <c r="AI1381" s="4" t="str">
        <f>""</f>
        <v/>
      </c>
      <c r="AJ1381" s="4" t="str">
        <f>""</f>
        <v/>
      </c>
      <c r="AK1381" s="4" t="str">
        <f>""</f>
        <v/>
      </c>
      <c r="AL1381" s="4" t="str">
        <f>""</f>
        <v/>
      </c>
      <c r="AM1381" s="4" t="str">
        <f>""</f>
        <v/>
      </c>
      <c r="AN1381" s="4" t="str">
        <f>""</f>
        <v/>
      </c>
      <c r="AO1381" s="4" t="str">
        <f>""</f>
        <v/>
      </c>
      <c r="AP1381" s="4" t="str">
        <f>""</f>
        <v/>
      </c>
      <c r="AQ1381" s="4" t="str">
        <f>""</f>
        <v/>
      </c>
      <c r="AR1381" s="4" t="str">
        <f>""</f>
        <v/>
      </c>
      <c r="AS1381" s="4" t="str">
        <f>""</f>
        <v/>
      </c>
    </row>
    <row r="1382" spans="1:45" x14ac:dyDescent="0.25">
      <c r="A1382" s="25"/>
      <c r="B1382" s="10"/>
      <c r="C1382" s="10"/>
      <c r="D1382" s="10"/>
      <c r="E1382" s="10"/>
      <c r="F1382" s="10"/>
      <c r="G1382" s="17"/>
      <c r="I1382" s="8" t="s">
        <v>39</v>
      </c>
      <c r="J1382" s="8">
        <v>0.5</v>
      </c>
      <c r="K1382" s="8">
        <v>75</v>
      </c>
      <c r="L1382" s="8">
        <v>75</v>
      </c>
      <c r="M1382" s="8">
        <v>10</v>
      </c>
      <c r="N1382" s="8">
        <v>0</v>
      </c>
      <c r="O1382" s="8">
        <v>1</v>
      </c>
      <c r="P1382" s="8">
        <v>1.2</v>
      </c>
      <c r="Q1382" s="8">
        <v>18</v>
      </c>
      <c r="R1382" s="8">
        <v>118</v>
      </c>
      <c r="S1382" s="8">
        <v>0</v>
      </c>
      <c r="T1382" s="8">
        <v>1.1000000000000001</v>
      </c>
      <c r="U1382" s="8">
        <v>10</v>
      </c>
      <c r="V1382" s="8">
        <v>1.1000000000000001</v>
      </c>
      <c r="W1382" s="8">
        <v>20</v>
      </c>
      <c r="X1382" s="8">
        <v>1</v>
      </c>
      <c r="Y1382" s="8">
        <v>0.5</v>
      </c>
      <c r="Z1382" s="8">
        <v>90</v>
      </c>
      <c r="AC1382" s="4" t="str">
        <f>""</f>
        <v/>
      </c>
      <c r="AD1382" s="4" t="str">
        <f>""</f>
        <v/>
      </c>
      <c r="AE1382" s="4" t="str">
        <f>""</f>
        <v/>
      </c>
      <c r="AF1382" s="4" t="str">
        <f>""</f>
        <v/>
      </c>
      <c r="AG1382" s="4" t="str">
        <f>""</f>
        <v/>
      </c>
      <c r="AH1382" s="4" t="str">
        <f>""</f>
        <v/>
      </c>
      <c r="AI1382" s="4" t="str">
        <f>""</f>
        <v/>
      </c>
      <c r="AJ1382" s="4" t="str">
        <f>""</f>
        <v/>
      </c>
      <c r="AK1382" s="4" t="str">
        <f>""</f>
        <v/>
      </c>
      <c r="AL1382" s="4" t="str">
        <f>""</f>
        <v/>
      </c>
      <c r="AM1382" s="4" t="str">
        <f>""</f>
        <v/>
      </c>
      <c r="AN1382" s="4" t="str">
        <f>""</f>
        <v/>
      </c>
      <c r="AO1382" s="4" t="str">
        <f>""</f>
        <v/>
      </c>
      <c r="AP1382" s="4" t="str">
        <f>""</f>
        <v/>
      </c>
      <c r="AQ1382" s="4" t="str">
        <f>""</f>
        <v/>
      </c>
      <c r="AR1382" s="4" t="str">
        <f>""</f>
        <v/>
      </c>
      <c r="AS1382" s="4" t="str">
        <f>""</f>
        <v/>
      </c>
    </row>
    <row r="1383" spans="1:45" x14ac:dyDescent="0.25">
      <c r="A1383" s="25"/>
      <c r="B1383" s="10"/>
      <c r="C1383" s="10"/>
      <c r="D1383" s="10"/>
      <c r="E1383" s="10"/>
      <c r="F1383" s="10"/>
      <c r="G1383" s="17"/>
      <c r="I1383" s="9" t="s">
        <v>40</v>
      </c>
      <c r="J1383" s="8">
        <v>0</v>
      </c>
      <c r="K1383" s="8">
        <v>0</v>
      </c>
      <c r="L1383" s="8">
        <v>0</v>
      </c>
      <c r="M1383" s="8">
        <v>0.8</v>
      </c>
      <c r="N1383" s="8">
        <v>-6</v>
      </c>
      <c r="O1383" s="8">
        <v>0</v>
      </c>
      <c r="P1383" s="8">
        <v>0</v>
      </c>
      <c r="Q1383" s="8">
        <v>0</v>
      </c>
      <c r="R1383" s="8">
        <v>0.8</v>
      </c>
      <c r="S1383" s="8">
        <v>-118</v>
      </c>
      <c r="T1383" s="8">
        <v>0</v>
      </c>
      <c r="U1383" s="8">
        <v>1</v>
      </c>
      <c r="V1383" s="8">
        <v>0</v>
      </c>
      <c r="W1383" s="8">
        <v>1</v>
      </c>
      <c r="X1383" s="8">
        <v>0</v>
      </c>
      <c r="Y1383" s="8">
        <v>0</v>
      </c>
      <c r="Z1383" s="8">
        <v>-90</v>
      </c>
      <c r="AC1383" s="4" t="str">
        <f>""</f>
        <v/>
      </c>
      <c r="AD1383" s="4" t="str">
        <f>""</f>
        <v/>
      </c>
      <c r="AE1383" s="4" t="str">
        <f>""</f>
        <v/>
      </c>
      <c r="AF1383" s="4" t="str">
        <f>""</f>
        <v/>
      </c>
      <c r="AG1383" s="4" t="str">
        <f>""</f>
        <v/>
      </c>
      <c r="AH1383" s="4" t="str">
        <f>""</f>
        <v/>
      </c>
      <c r="AI1383" s="4" t="str">
        <f>""</f>
        <v/>
      </c>
      <c r="AJ1383" s="4" t="str">
        <f>""</f>
        <v/>
      </c>
      <c r="AK1383" s="4" t="str">
        <f>""</f>
        <v/>
      </c>
      <c r="AL1383" s="4" t="str">
        <f>""</f>
        <v/>
      </c>
      <c r="AM1383" s="4" t="str">
        <f>""</f>
        <v/>
      </c>
      <c r="AN1383" s="4" t="str">
        <f>""</f>
        <v/>
      </c>
      <c r="AO1383" s="4" t="str">
        <f>""</f>
        <v/>
      </c>
      <c r="AP1383" s="4" t="str">
        <f>""</f>
        <v/>
      </c>
      <c r="AQ1383" s="4" t="str">
        <f>""</f>
        <v/>
      </c>
      <c r="AR1383" s="4" t="str">
        <f>""</f>
        <v/>
      </c>
      <c r="AS1383" s="4" t="str">
        <f>""</f>
        <v/>
      </c>
    </row>
    <row r="1384" spans="1:45" x14ac:dyDescent="0.25">
      <c r="A1384" s="22" t="s">
        <v>41</v>
      </c>
      <c r="B1384" s="18" t="s">
        <v>42</v>
      </c>
      <c r="C1384" s="18">
        <v>15.8</v>
      </c>
      <c r="D1384" s="18">
        <v>268.39999999999998</v>
      </c>
      <c r="E1384" s="18" t="s">
        <v>120</v>
      </c>
      <c r="F1384" s="18">
        <v>1</v>
      </c>
      <c r="G1384" s="18" t="str">
        <f>B1384&amp;C1384&amp;D1384&amp;E1384&amp;F1384</f>
        <v>AVR15.8268.4ND1</v>
      </c>
      <c r="H1384" s="4" t="s">
        <v>3</v>
      </c>
      <c r="I1384" s="4">
        <v>1</v>
      </c>
      <c r="J1384" s="4">
        <v>0</v>
      </c>
      <c r="K1384" s="4">
        <v>10.75</v>
      </c>
      <c r="L1384" s="4">
        <v>10.75</v>
      </c>
      <c r="M1384" s="4">
        <v>5</v>
      </c>
      <c r="N1384" s="4">
        <v>-0.87</v>
      </c>
      <c r="O1384" s="4">
        <v>0</v>
      </c>
      <c r="P1384" s="4">
        <v>1</v>
      </c>
      <c r="Q1384" s="4">
        <v>0</v>
      </c>
      <c r="R1384" s="4">
        <v>99</v>
      </c>
      <c r="S1384" s="4">
        <v>-99</v>
      </c>
      <c r="T1384" s="4">
        <v>0</v>
      </c>
      <c r="U1384" s="4">
        <v>9.3000000000000007</v>
      </c>
      <c r="V1384" s="4">
        <v>0</v>
      </c>
      <c r="W1384" s="4">
        <v>11.63</v>
      </c>
      <c r="X1384" s="4">
        <v>0.113</v>
      </c>
      <c r="Y1384" s="4">
        <v>0.124</v>
      </c>
      <c r="Z1384" s="4">
        <v>0</v>
      </c>
      <c r="AA1384" s="4" t="s">
        <v>1</v>
      </c>
      <c r="AB1384" s="4" t="s">
        <v>1</v>
      </c>
      <c r="AC1384" s="4" t="str">
        <f>""</f>
        <v/>
      </c>
      <c r="AD1384" s="4" t="str">
        <f>""</f>
        <v/>
      </c>
      <c r="AE1384" s="4" t="str">
        <f>""</f>
        <v/>
      </c>
      <c r="AF1384" s="4" t="str">
        <f>""</f>
        <v/>
      </c>
      <c r="AG1384" s="4" t="str">
        <f>""</f>
        <v/>
      </c>
      <c r="AH1384" s="4" t="str">
        <f>""</f>
        <v/>
      </c>
      <c r="AI1384" s="4" t="str">
        <f>""</f>
        <v/>
      </c>
      <c r="AJ1384" s="4" t="str">
        <f>""</f>
        <v/>
      </c>
      <c r="AK1384" s="4" t="str">
        <f>""</f>
        <v/>
      </c>
      <c r="AL1384" s="4" t="str">
        <f>""</f>
        <v/>
      </c>
      <c r="AM1384" s="4" t="str">
        <f>""</f>
        <v/>
      </c>
      <c r="AN1384" s="4" t="str">
        <f>""</f>
        <v/>
      </c>
      <c r="AO1384" s="4" t="str">
        <f>""</f>
        <v/>
      </c>
      <c r="AP1384" s="4" t="str">
        <f>""</f>
        <v/>
      </c>
      <c r="AQ1384" s="4" t="str">
        <f>""</f>
        <v/>
      </c>
      <c r="AR1384" s="4" t="str">
        <f>""</f>
        <v/>
      </c>
      <c r="AS1384" s="4" t="str">
        <f>""</f>
        <v/>
      </c>
    </row>
    <row r="1385" spans="1:45" x14ac:dyDescent="0.25">
      <c r="A1385" s="15"/>
      <c r="B1385" s="16"/>
      <c r="C1385" s="16"/>
      <c r="D1385" s="16"/>
      <c r="E1385" s="16"/>
      <c r="F1385" s="16"/>
      <c r="G1385" s="16"/>
      <c r="H1385" s="30" t="s">
        <v>25</v>
      </c>
      <c r="I1385" s="31" t="s">
        <v>26</v>
      </c>
      <c r="J1385" s="7" t="s">
        <v>44</v>
      </c>
      <c r="K1385" s="7" t="s">
        <v>45</v>
      </c>
      <c r="L1385" s="7" t="s">
        <v>46</v>
      </c>
      <c r="M1385" s="7" t="s">
        <v>46</v>
      </c>
      <c r="N1385" s="7" t="s">
        <v>47</v>
      </c>
      <c r="O1385" s="7" t="s">
        <v>48</v>
      </c>
      <c r="P1385" s="7" t="s">
        <v>49</v>
      </c>
      <c r="Q1385" s="7" t="s">
        <v>50</v>
      </c>
      <c r="R1385" s="7" t="s">
        <v>51</v>
      </c>
      <c r="S1385" s="7" t="s">
        <v>121</v>
      </c>
      <c r="T1385" s="7" t="s">
        <v>52</v>
      </c>
      <c r="U1385" s="7" t="s">
        <v>53</v>
      </c>
      <c r="V1385" s="7" t="s">
        <v>54</v>
      </c>
      <c r="W1385" s="7" t="s">
        <v>55</v>
      </c>
      <c r="Z1385" s="4" t="str">
        <f>""</f>
        <v/>
      </c>
      <c r="AA1385" s="4" t="str">
        <f>""</f>
        <v/>
      </c>
      <c r="AB1385" s="4" t="str">
        <f>""</f>
        <v/>
      </c>
      <c r="AC1385" s="4" t="str">
        <f>""</f>
        <v/>
      </c>
      <c r="AD1385" s="4" t="str">
        <f>""</f>
        <v/>
      </c>
      <c r="AE1385" s="4" t="str">
        <f>""</f>
        <v/>
      </c>
      <c r="AF1385" s="4" t="str">
        <f>""</f>
        <v/>
      </c>
      <c r="AG1385" s="4" t="str">
        <f>""</f>
        <v/>
      </c>
      <c r="AH1385" s="4" t="str">
        <f>""</f>
        <v/>
      </c>
      <c r="AI1385" s="4" t="str">
        <f>""</f>
        <v/>
      </c>
      <c r="AJ1385" s="4" t="str">
        <f>""</f>
        <v/>
      </c>
      <c r="AK1385" s="4" t="str">
        <f>""</f>
        <v/>
      </c>
      <c r="AL1385" s="4" t="str">
        <f>""</f>
        <v/>
      </c>
      <c r="AM1385" s="4" t="str">
        <f>""</f>
        <v/>
      </c>
      <c r="AN1385" s="4" t="str">
        <f>""</f>
        <v/>
      </c>
      <c r="AO1385" s="4" t="str">
        <f>""</f>
        <v/>
      </c>
      <c r="AP1385" s="4" t="str">
        <f>""</f>
        <v/>
      </c>
      <c r="AQ1385" s="4" t="str">
        <f>""</f>
        <v/>
      </c>
      <c r="AR1385" s="4" t="str">
        <f>""</f>
        <v/>
      </c>
      <c r="AS1385" s="4" t="str">
        <f>""</f>
        <v/>
      </c>
    </row>
    <row r="1386" spans="1:45" x14ac:dyDescent="0.25">
      <c r="A1386" s="15"/>
      <c r="B1386" s="17"/>
      <c r="C1386" s="17"/>
      <c r="D1386" s="17"/>
      <c r="E1386" s="17"/>
      <c r="F1386" s="17"/>
      <c r="G1386" s="17"/>
      <c r="I1386" s="8" t="s">
        <v>39</v>
      </c>
      <c r="J1386" s="8">
        <v>10</v>
      </c>
      <c r="K1386" s="8">
        <v>0.2</v>
      </c>
      <c r="L1386" s="8">
        <v>0.2</v>
      </c>
      <c r="M1386" s="8">
        <v>0.2</v>
      </c>
      <c r="N1386" s="8">
        <v>10</v>
      </c>
      <c r="O1386" s="8">
        <v>3</v>
      </c>
      <c r="P1386" s="8">
        <v>2.5</v>
      </c>
      <c r="Q1386" s="8"/>
      <c r="R1386" s="8"/>
      <c r="S1386" s="8"/>
      <c r="T1386" s="8"/>
      <c r="U1386" s="8"/>
      <c r="V1386" s="8"/>
      <c r="W1386" s="8"/>
      <c r="Z1386" s="4" t="str">
        <f>""</f>
        <v/>
      </c>
      <c r="AA1386" s="4" t="str">
        <f>""</f>
        <v/>
      </c>
      <c r="AB1386" s="4" t="str">
        <f>""</f>
        <v/>
      </c>
      <c r="AC1386" s="4" t="str">
        <f>""</f>
        <v/>
      </c>
      <c r="AD1386" s="4" t="str">
        <f>""</f>
        <v/>
      </c>
      <c r="AE1386" s="4" t="str">
        <f>""</f>
        <v/>
      </c>
      <c r="AF1386" s="4" t="str">
        <f>""</f>
        <v/>
      </c>
      <c r="AG1386" s="4" t="str">
        <f>""</f>
        <v/>
      </c>
      <c r="AH1386" s="4" t="str">
        <f>""</f>
        <v/>
      </c>
      <c r="AI1386" s="4" t="str">
        <f>""</f>
        <v/>
      </c>
      <c r="AJ1386" s="4" t="str">
        <f>""</f>
        <v/>
      </c>
      <c r="AK1386" s="4" t="str">
        <f>""</f>
        <v/>
      </c>
      <c r="AL1386" s="4" t="str">
        <f>""</f>
        <v/>
      </c>
      <c r="AM1386" s="4" t="str">
        <f>""</f>
        <v/>
      </c>
      <c r="AN1386" s="4" t="str">
        <f>""</f>
        <v/>
      </c>
      <c r="AO1386" s="4" t="str">
        <f>""</f>
        <v/>
      </c>
      <c r="AP1386" s="4" t="str">
        <f>""</f>
        <v/>
      </c>
      <c r="AQ1386" s="4" t="str">
        <f>""</f>
        <v/>
      </c>
      <c r="AR1386" s="4" t="str">
        <f>""</f>
        <v/>
      </c>
      <c r="AS1386" s="4" t="str">
        <f>""</f>
        <v/>
      </c>
    </row>
    <row r="1387" spans="1:45" x14ac:dyDescent="0.25">
      <c r="A1387" s="15"/>
      <c r="B1387" s="17"/>
      <c r="C1387" s="17"/>
      <c r="D1387" s="17"/>
      <c r="E1387" s="17"/>
      <c r="F1387" s="17"/>
      <c r="G1387" s="17"/>
      <c r="I1387" s="8" t="s">
        <v>40</v>
      </c>
      <c r="J1387" s="8">
        <v>1</v>
      </c>
      <c r="K1387" s="8">
        <f>4*$K$2</f>
        <v>0.04</v>
      </c>
      <c r="L1387" s="8">
        <f>4*$K$2</f>
        <v>0.04</v>
      </c>
      <c r="M1387" s="8">
        <f>4*$K$2</f>
        <v>0.04</v>
      </c>
      <c r="N1387" s="8">
        <v>1</v>
      </c>
      <c r="O1387" s="8">
        <v>0</v>
      </c>
      <c r="P1387" s="8"/>
      <c r="Q1387" s="8"/>
      <c r="R1387" s="8"/>
      <c r="S1387" s="8"/>
      <c r="T1387" s="8"/>
      <c r="U1387" s="8"/>
      <c r="V1387" s="8">
        <v>0</v>
      </c>
      <c r="W1387" s="8"/>
      <c r="Z1387" s="4" t="str">
        <f>""</f>
        <v/>
      </c>
      <c r="AA1387" s="4" t="str">
        <f>""</f>
        <v/>
      </c>
      <c r="AB1387" s="4" t="str">
        <f>""</f>
        <v/>
      </c>
      <c r="AC1387" s="4" t="str">
        <f>""</f>
        <v/>
      </c>
      <c r="AD1387" s="4" t="str">
        <f>""</f>
        <v/>
      </c>
      <c r="AE1387" s="4" t="str">
        <f>""</f>
        <v/>
      </c>
      <c r="AF1387" s="4" t="str">
        <f>""</f>
        <v/>
      </c>
      <c r="AG1387" s="4" t="str">
        <f>""</f>
        <v/>
      </c>
      <c r="AH1387" s="4" t="str">
        <f>""</f>
        <v/>
      </c>
      <c r="AI1387" s="4" t="str">
        <f>""</f>
        <v/>
      </c>
      <c r="AJ1387" s="4" t="str">
        <f>""</f>
        <v/>
      </c>
      <c r="AK1387" s="4" t="str">
        <f>""</f>
        <v/>
      </c>
      <c r="AL1387" s="4" t="str">
        <f>""</f>
        <v/>
      </c>
      <c r="AM1387" s="4" t="str">
        <f>""</f>
        <v/>
      </c>
      <c r="AN1387" s="4" t="str">
        <f>""</f>
        <v/>
      </c>
      <c r="AO1387" s="4" t="str">
        <f>""</f>
        <v/>
      </c>
      <c r="AP1387" s="4" t="str">
        <f>""</f>
        <v/>
      </c>
      <c r="AQ1387" s="4" t="str">
        <f>""</f>
        <v/>
      </c>
      <c r="AR1387" s="4" t="str">
        <f>""</f>
        <v/>
      </c>
      <c r="AS1387" s="4" t="str">
        <f>""</f>
        <v/>
      </c>
    </row>
    <row r="1388" spans="1:45" x14ac:dyDescent="0.25">
      <c r="A1388" s="23" t="s">
        <v>41</v>
      </c>
      <c r="B1388" s="18" t="s">
        <v>62</v>
      </c>
      <c r="C1388" s="18">
        <v>15.8</v>
      </c>
      <c r="D1388" s="18">
        <v>268.39999999999998</v>
      </c>
      <c r="E1388" s="18" t="s">
        <v>120</v>
      </c>
      <c r="F1388" s="18">
        <v>1</v>
      </c>
      <c r="G1388" s="18" t="str">
        <f>B1388&amp;C1388&amp;D1388&amp;E1388&amp;F1388</f>
        <v>GEN15.8268.4ND1</v>
      </c>
      <c r="H1388" s="4" t="s">
        <v>2</v>
      </c>
      <c r="I1388" s="4">
        <v>1</v>
      </c>
      <c r="J1388" s="4">
        <v>6.9</v>
      </c>
      <c r="K1388" s="4">
        <v>0.19900000000000001</v>
      </c>
      <c r="L1388" s="4">
        <v>0.45</v>
      </c>
      <c r="M1388" s="4">
        <v>7.0000000000000007E-2</v>
      </c>
      <c r="N1388" s="4">
        <v>3.8</v>
      </c>
      <c r="O1388" s="4">
        <v>0</v>
      </c>
      <c r="P1388" s="4">
        <v>2.2999999999999998</v>
      </c>
      <c r="Q1388" s="4">
        <v>2.21</v>
      </c>
      <c r="R1388" s="4">
        <v>0.28999999999999998</v>
      </c>
      <c r="S1388" s="4">
        <v>0.46</v>
      </c>
      <c r="T1388" s="4">
        <v>0.19600000000000001</v>
      </c>
      <c r="U1388" s="4">
        <v>0.16700000000000001</v>
      </c>
      <c r="V1388" s="4">
        <v>0.08</v>
      </c>
      <c r="W1388" s="4">
        <v>0.56000000000000005</v>
      </c>
      <c r="X1388" s="4" t="s">
        <v>1</v>
      </c>
      <c r="Y1388" s="4" t="s">
        <v>1</v>
      </c>
      <c r="Z1388" s="4" t="str">
        <f>""</f>
        <v/>
      </c>
      <c r="AA1388" s="4" t="str">
        <f>""</f>
        <v/>
      </c>
      <c r="AB1388" s="4" t="str">
        <f>""</f>
        <v/>
      </c>
      <c r="AC1388" s="4" t="str">
        <f>""</f>
        <v/>
      </c>
      <c r="AD1388" s="4" t="str">
        <f>""</f>
        <v/>
      </c>
      <c r="AE1388" s="4" t="str">
        <f>""</f>
        <v/>
      </c>
      <c r="AF1388" s="4" t="str">
        <f>""</f>
        <v/>
      </c>
      <c r="AG1388" s="4" t="str">
        <f>""</f>
        <v/>
      </c>
      <c r="AH1388" s="4" t="str">
        <f>""</f>
        <v/>
      </c>
      <c r="AI1388" s="4" t="str">
        <f>""</f>
        <v/>
      </c>
      <c r="AJ1388" s="4" t="str">
        <f>""</f>
        <v/>
      </c>
      <c r="AK1388" s="4" t="str">
        <f>""</f>
        <v/>
      </c>
      <c r="AL1388" s="4" t="str">
        <f>""</f>
        <v/>
      </c>
      <c r="AM1388" s="4" t="str">
        <f>""</f>
        <v/>
      </c>
      <c r="AN1388" s="4" t="str">
        <f>""</f>
        <v/>
      </c>
      <c r="AO1388" s="4" t="str">
        <f>""</f>
        <v/>
      </c>
      <c r="AP1388" s="4" t="str">
        <f>""</f>
        <v/>
      </c>
      <c r="AQ1388" s="4" t="str">
        <f>""</f>
        <v/>
      </c>
      <c r="AR1388" s="4" t="str">
        <f>""</f>
        <v/>
      </c>
      <c r="AS1388" s="4" t="str">
        <f>""</f>
        <v/>
      </c>
    </row>
    <row r="1389" spans="1:45" x14ac:dyDescent="0.25">
      <c r="A1389" s="15"/>
      <c r="B1389" s="16"/>
      <c r="C1389" s="16"/>
      <c r="D1389" s="16"/>
      <c r="E1389" s="16"/>
      <c r="F1389" s="16"/>
      <c r="G1389" s="16"/>
      <c r="H1389" s="14" t="s">
        <v>25</v>
      </c>
      <c r="I1389" s="7" t="s">
        <v>26</v>
      </c>
      <c r="J1389" s="7" t="s">
        <v>64</v>
      </c>
      <c r="K1389" s="7" t="s">
        <v>94</v>
      </c>
      <c r="L1389" s="7" t="s">
        <v>122</v>
      </c>
      <c r="M1389" s="7" t="s">
        <v>123</v>
      </c>
      <c r="N1389" s="7" t="s">
        <v>95</v>
      </c>
      <c r="O1389" s="7" t="s">
        <v>96</v>
      </c>
      <c r="P1389" s="7" t="s">
        <v>124</v>
      </c>
      <c r="S1389" s="4" t="str">
        <f>""</f>
        <v/>
      </c>
      <c r="T1389" s="4" t="str">
        <f>""</f>
        <v/>
      </c>
      <c r="U1389" s="4" t="str">
        <f>""</f>
        <v/>
      </c>
      <c r="V1389" s="4" t="str">
        <f>""</f>
        <v/>
      </c>
      <c r="W1389" s="4" t="str">
        <f>""</f>
        <v/>
      </c>
      <c r="X1389" s="4" t="str">
        <f>""</f>
        <v/>
      </c>
      <c r="Y1389" s="4" t="str">
        <f>""</f>
        <v/>
      </c>
      <c r="Z1389" s="4" t="str">
        <f>""</f>
        <v/>
      </c>
      <c r="AA1389" s="4" t="str">
        <f>""</f>
        <v/>
      </c>
      <c r="AB1389" s="4" t="str">
        <f>""</f>
        <v/>
      </c>
      <c r="AC1389" s="4" t="str">
        <f>""</f>
        <v/>
      </c>
      <c r="AD1389" s="4" t="str">
        <f>""</f>
        <v/>
      </c>
      <c r="AE1389" s="4" t="str">
        <f>""</f>
        <v/>
      </c>
      <c r="AF1389" s="4" t="str">
        <f>""</f>
        <v/>
      </c>
      <c r="AG1389" s="4" t="str">
        <f>""</f>
        <v/>
      </c>
      <c r="AH1389" s="4" t="str">
        <f>""</f>
        <v/>
      </c>
      <c r="AI1389" s="4" t="str">
        <f>""</f>
        <v/>
      </c>
      <c r="AJ1389" s="4" t="str">
        <f>""</f>
        <v/>
      </c>
      <c r="AK1389" s="4" t="str">
        <f>""</f>
        <v/>
      </c>
      <c r="AL1389" s="4" t="str">
        <f>""</f>
        <v/>
      </c>
      <c r="AM1389" s="4" t="str">
        <f>""</f>
        <v/>
      </c>
      <c r="AN1389" s="4" t="str">
        <f>""</f>
        <v/>
      </c>
      <c r="AO1389" s="4" t="str">
        <f>""</f>
        <v/>
      </c>
      <c r="AP1389" s="4" t="str">
        <f>""</f>
        <v/>
      </c>
      <c r="AQ1389" s="4" t="str">
        <f>""</f>
        <v/>
      </c>
      <c r="AR1389" s="4" t="str">
        <f>""</f>
        <v/>
      </c>
      <c r="AS1389" s="4" t="str">
        <f>""</f>
        <v/>
      </c>
    </row>
    <row r="1390" spans="1:45" x14ac:dyDescent="0.25">
      <c r="A1390" s="15"/>
      <c r="B1390" s="17"/>
      <c r="C1390" s="17"/>
      <c r="D1390" s="17"/>
      <c r="E1390" s="17"/>
      <c r="F1390" s="17"/>
      <c r="G1390" s="17"/>
      <c r="I1390" s="8" t="s">
        <v>39</v>
      </c>
      <c r="J1390" s="8"/>
      <c r="K1390" s="8"/>
      <c r="L1390" s="8"/>
      <c r="M1390" s="8"/>
      <c r="N1390" s="8"/>
      <c r="O1390" s="8"/>
      <c r="P1390" s="8"/>
      <c r="S1390" s="4" t="str">
        <f>""</f>
        <v/>
      </c>
      <c r="T1390" s="4" t="str">
        <f>""</f>
        <v/>
      </c>
      <c r="U1390" s="4" t="str">
        <f>""</f>
        <v/>
      </c>
      <c r="V1390" s="4" t="str">
        <f>""</f>
        <v/>
      </c>
      <c r="W1390" s="4" t="str">
        <f>""</f>
        <v/>
      </c>
      <c r="X1390" s="4" t="str">
        <f>""</f>
        <v/>
      </c>
      <c r="Y1390" s="4" t="str">
        <f>""</f>
        <v/>
      </c>
      <c r="Z1390" s="4" t="str">
        <f>""</f>
        <v/>
      </c>
      <c r="AA1390" s="4" t="str">
        <f>""</f>
        <v/>
      </c>
      <c r="AB1390" s="4" t="str">
        <f>""</f>
        <v/>
      </c>
      <c r="AC1390" s="4" t="str">
        <f>""</f>
        <v/>
      </c>
      <c r="AD1390" s="4" t="str">
        <f>""</f>
        <v/>
      </c>
      <c r="AE1390" s="4" t="str">
        <f>""</f>
        <v/>
      </c>
      <c r="AF1390" s="4" t="str">
        <f>""</f>
        <v/>
      </c>
      <c r="AG1390" s="4" t="str">
        <f>""</f>
        <v/>
      </c>
      <c r="AH1390" s="4" t="str">
        <f>""</f>
        <v/>
      </c>
      <c r="AI1390" s="4" t="str">
        <f>""</f>
        <v/>
      </c>
      <c r="AJ1390" s="4" t="str">
        <f>""</f>
        <v/>
      </c>
      <c r="AK1390" s="4" t="str">
        <f>""</f>
        <v/>
      </c>
      <c r="AL1390" s="4" t="str">
        <f>""</f>
        <v/>
      </c>
      <c r="AM1390" s="4" t="str">
        <f>""</f>
        <v/>
      </c>
      <c r="AN1390" s="4" t="str">
        <f>""</f>
        <v/>
      </c>
      <c r="AO1390" s="4" t="str">
        <f>""</f>
        <v/>
      </c>
      <c r="AP1390" s="4" t="str">
        <f>""</f>
        <v/>
      </c>
      <c r="AQ1390" s="4" t="str">
        <f>""</f>
        <v/>
      </c>
      <c r="AR1390" s="4" t="str">
        <f>""</f>
        <v/>
      </c>
      <c r="AS1390" s="4" t="str">
        <f>""</f>
        <v/>
      </c>
    </row>
    <row r="1391" spans="1:45" x14ac:dyDescent="0.25">
      <c r="A1391" s="15"/>
      <c r="B1391" s="17"/>
      <c r="C1391" s="17"/>
      <c r="D1391" s="17"/>
      <c r="E1391" s="17"/>
      <c r="F1391" s="17"/>
      <c r="G1391" s="17"/>
      <c r="I1391" s="8" t="s">
        <v>40</v>
      </c>
      <c r="J1391" s="8"/>
      <c r="K1391" s="8"/>
      <c r="L1391" s="8"/>
      <c r="M1391" s="8"/>
      <c r="N1391" s="8"/>
      <c r="O1391" s="8"/>
      <c r="P1391" s="8"/>
      <c r="S1391" s="4" t="str">
        <f>""</f>
        <v/>
      </c>
      <c r="T1391" s="4" t="str">
        <f>""</f>
        <v/>
      </c>
      <c r="U1391" s="4" t="str">
        <f>""</f>
        <v/>
      </c>
      <c r="V1391" s="4" t="str">
        <f>""</f>
        <v/>
      </c>
      <c r="W1391" s="4" t="str">
        <f>""</f>
        <v/>
      </c>
      <c r="X1391" s="4" t="str">
        <f>""</f>
        <v/>
      </c>
      <c r="Y1391" s="4" t="str">
        <f>""</f>
        <v/>
      </c>
      <c r="Z1391" s="4" t="str">
        <f>""</f>
        <v/>
      </c>
      <c r="AA1391" s="4" t="str">
        <f>""</f>
        <v/>
      </c>
      <c r="AB1391" s="4" t="str">
        <f>""</f>
        <v/>
      </c>
      <c r="AC1391" s="4" t="str">
        <f>""</f>
        <v/>
      </c>
      <c r="AD1391" s="4" t="str">
        <f>""</f>
        <v/>
      </c>
      <c r="AE1391" s="4" t="str">
        <f>""</f>
        <v/>
      </c>
      <c r="AF1391" s="4" t="str">
        <f>""</f>
        <v/>
      </c>
      <c r="AG1391" s="4" t="str">
        <f>""</f>
        <v/>
      </c>
      <c r="AH1391" s="4" t="str">
        <f>""</f>
        <v/>
      </c>
      <c r="AI1391" s="4" t="str">
        <f>""</f>
        <v/>
      </c>
      <c r="AJ1391" s="4" t="str">
        <f>""</f>
        <v/>
      </c>
      <c r="AK1391" s="4" t="str">
        <f>""</f>
        <v/>
      </c>
      <c r="AL1391" s="4" t="str">
        <f>""</f>
        <v/>
      </c>
      <c r="AM1391" s="4" t="str">
        <f>""</f>
        <v/>
      </c>
      <c r="AN1391" s="4" t="str">
        <f>""</f>
        <v/>
      </c>
      <c r="AO1391" s="4" t="str">
        <f>""</f>
        <v/>
      </c>
      <c r="AP1391" s="4" t="str">
        <f>""</f>
        <v/>
      </c>
      <c r="AQ1391" s="4" t="str">
        <f>""</f>
        <v/>
      </c>
      <c r="AR1391" s="4" t="str">
        <f>""</f>
        <v/>
      </c>
      <c r="AS1391" s="4" t="str">
        <f>""</f>
        <v/>
      </c>
    </row>
    <row r="1392" spans="1:45" x14ac:dyDescent="0.25">
      <c r="A1392" s="23" t="s">
        <v>41</v>
      </c>
      <c r="B1392" s="18" t="s">
        <v>76</v>
      </c>
      <c r="C1392" s="18">
        <v>15.8</v>
      </c>
      <c r="D1392" s="18">
        <v>268.39999999999998</v>
      </c>
      <c r="E1392" s="18" t="s">
        <v>120</v>
      </c>
      <c r="F1392" s="18">
        <v>1</v>
      </c>
      <c r="G1392" s="18" t="str">
        <f>B1392&amp;C1392&amp;D1392&amp;E1392&amp;F1392</f>
        <v>GOV15.8268.4ND1</v>
      </c>
      <c r="H1392" s="4" t="s">
        <v>7</v>
      </c>
      <c r="I1392" s="4">
        <v>1</v>
      </c>
      <c r="J1392" s="4">
        <v>0.03</v>
      </c>
      <c r="K1392" s="4">
        <v>0.499</v>
      </c>
      <c r="L1392" s="4">
        <v>1</v>
      </c>
      <c r="M1392" s="4">
        <v>0</v>
      </c>
      <c r="N1392" s="4">
        <v>4</v>
      </c>
      <c r="O1392" s="4">
        <v>9</v>
      </c>
      <c r="P1392" s="4">
        <v>0.1</v>
      </c>
      <c r="Q1392" s="4" t="s">
        <v>1</v>
      </c>
      <c r="R1392" s="4" t="s">
        <v>1</v>
      </c>
      <c r="S1392" s="4" t="str">
        <f>""</f>
        <v/>
      </c>
      <c r="T1392" s="4" t="str">
        <f>""</f>
        <v/>
      </c>
      <c r="U1392" s="4" t="str">
        <f>""</f>
        <v/>
      </c>
      <c r="V1392" s="4" t="str">
        <f>""</f>
        <v/>
      </c>
      <c r="W1392" s="4" t="str">
        <f>""</f>
        <v/>
      </c>
      <c r="X1392" s="4" t="str">
        <f>""</f>
        <v/>
      </c>
      <c r="Y1392" s="4" t="str">
        <f>""</f>
        <v/>
      </c>
      <c r="Z1392" s="4" t="str">
        <f>""</f>
        <v/>
      </c>
      <c r="AA1392" s="4" t="str">
        <f>""</f>
        <v/>
      </c>
      <c r="AB1392" s="4" t="str">
        <f>""</f>
        <v/>
      </c>
      <c r="AC1392" s="4" t="str">
        <f>""</f>
        <v/>
      </c>
      <c r="AD1392" s="4" t="str">
        <f>""</f>
        <v/>
      </c>
      <c r="AE1392" s="4" t="str">
        <f>""</f>
        <v/>
      </c>
      <c r="AF1392" s="4" t="str">
        <f>""</f>
        <v/>
      </c>
      <c r="AG1392" s="4" t="str">
        <f>""</f>
        <v/>
      </c>
      <c r="AH1392" s="4" t="str">
        <f>""</f>
        <v/>
      </c>
      <c r="AI1392" s="4" t="str">
        <f>""</f>
        <v/>
      </c>
      <c r="AJ1392" s="4" t="str">
        <f>""</f>
        <v/>
      </c>
      <c r="AK1392" s="4" t="str">
        <f>""</f>
        <v/>
      </c>
      <c r="AL1392" s="4" t="str">
        <f>""</f>
        <v/>
      </c>
      <c r="AM1392" s="4" t="str">
        <f>""</f>
        <v/>
      </c>
      <c r="AN1392" s="4" t="str">
        <f>""</f>
        <v/>
      </c>
      <c r="AO1392" s="4" t="str">
        <f>""</f>
        <v/>
      </c>
      <c r="AP1392" s="4" t="str">
        <f>""</f>
        <v/>
      </c>
      <c r="AQ1392" s="4" t="str">
        <f>""</f>
        <v/>
      </c>
      <c r="AR1392" s="4" t="str">
        <f>""</f>
        <v/>
      </c>
      <c r="AS1392" s="4" t="str">
        <f>""</f>
        <v/>
      </c>
    </row>
    <row r="1393" spans="1:45" x14ac:dyDescent="0.25">
      <c r="A1393" s="15"/>
      <c r="B1393" s="16"/>
      <c r="C1393" s="16"/>
      <c r="D1393" s="16"/>
      <c r="E1393" s="16"/>
      <c r="F1393" s="16"/>
      <c r="G1393" s="16"/>
      <c r="H1393" s="14" t="s">
        <v>25</v>
      </c>
      <c r="I1393" s="7" t="s">
        <v>26</v>
      </c>
      <c r="J1393" s="7" t="s">
        <v>77</v>
      </c>
      <c r="K1393" s="7" t="s">
        <v>78</v>
      </c>
      <c r="L1393" s="7" t="s">
        <v>79</v>
      </c>
      <c r="M1393" s="7" t="s">
        <v>80</v>
      </c>
      <c r="N1393" s="7" t="s">
        <v>81</v>
      </c>
      <c r="O1393" s="7" t="s">
        <v>82</v>
      </c>
      <c r="P1393" s="7" t="s">
        <v>83</v>
      </c>
      <c r="Q1393" s="7" t="s">
        <v>84</v>
      </c>
      <c r="R1393" s="7" t="s">
        <v>85</v>
      </c>
      <c r="S1393" s="7" t="s">
        <v>86</v>
      </c>
      <c r="T1393" s="7" t="s">
        <v>87</v>
      </c>
      <c r="U1393" s="7" t="s">
        <v>88</v>
      </c>
      <c r="V1393" s="7" t="s">
        <v>89</v>
      </c>
      <c r="W1393" s="7" t="s">
        <v>90</v>
      </c>
      <c r="X1393" s="7" t="s">
        <v>91</v>
      </c>
      <c r="Y1393" s="7" t="s">
        <v>92</v>
      </c>
      <c r="Z1393" s="7" t="s">
        <v>93</v>
      </c>
      <c r="AA1393" s="7" t="s">
        <v>94</v>
      </c>
      <c r="AB1393" s="7" t="s">
        <v>95</v>
      </c>
      <c r="AC1393" s="7" t="s">
        <v>96</v>
      </c>
      <c r="AD1393" s="7" t="s">
        <v>97</v>
      </c>
      <c r="AE1393" s="7" t="s">
        <v>98</v>
      </c>
      <c r="AF1393" s="7" t="s">
        <v>99</v>
      </c>
      <c r="AI1393" s="4" t="str">
        <f>""</f>
        <v/>
      </c>
      <c r="AJ1393" s="4" t="str">
        <f>""</f>
        <v/>
      </c>
      <c r="AK1393" s="4" t="str">
        <f>""</f>
        <v/>
      </c>
      <c r="AL1393" s="4" t="str">
        <f>""</f>
        <v/>
      </c>
      <c r="AM1393" s="4" t="str">
        <f>""</f>
        <v/>
      </c>
      <c r="AN1393" s="4" t="str">
        <f>""</f>
        <v/>
      </c>
      <c r="AO1393" s="4" t="str">
        <f>""</f>
        <v/>
      </c>
      <c r="AP1393" s="4" t="str">
        <f>""</f>
        <v/>
      </c>
      <c r="AQ1393" s="4" t="str">
        <f>""</f>
        <v/>
      </c>
      <c r="AR1393" s="4" t="str">
        <f>""</f>
        <v/>
      </c>
      <c r="AS1393" s="4" t="str">
        <f>""</f>
        <v/>
      </c>
    </row>
    <row r="1394" spans="1:45" x14ac:dyDescent="0.25">
      <c r="A1394" s="15"/>
      <c r="B1394" s="17"/>
      <c r="C1394" s="17"/>
      <c r="D1394" s="17"/>
      <c r="E1394" s="17"/>
      <c r="F1394" s="17"/>
      <c r="G1394" s="17"/>
      <c r="I1394" s="8" t="s">
        <v>39</v>
      </c>
      <c r="J1394" s="8"/>
      <c r="K1394" s="8"/>
      <c r="L1394" s="8"/>
      <c r="M1394" s="8"/>
      <c r="N1394" s="8"/>
      <c r="O1394" s="8"/>
      <c r="P1394" s="8">
        <v>15</v>
      </c>
      <c r="Q1394" s="8">
        <v>15</v>
      </c>
      <c r="R1394" s="8"/>
      <c r="S1394" s="8">
        <v>15</v>
      </c>
      <c r="T1394" s="8">
        <v>15</v>
      </c>
      <c r="U1394" s="8"/>
      <c r="V1394" s="8"/>
      <c r="W1394" s="8"/>
      <c r="X1394" s="8">
        <v>2</v>
      </c>
      <c r="Y1394" s="8">
        <v>2</v>
      </c>
      <c r="Z1394" s="8"/>
      <c r="AA1394" s="8">
        <v>2</v>
      </c>
      <c r="AB1394" s="8">
        <v>2</v>
      </c>
      <c r="AC1394" s="8">
        <v>2</v>
      </c>
      <c r="AD1394" s="8">
        <v>2</v>
      </c>
      <c r="AE1394" s="8">
        <v>0.99</v>
      </c>
      <c r="AF1394" s="8">
        <v>0</v>
      </c>
      <c r="AI1394" s="4" t="str">
        <f>""</f>
        <v/>
      </c>
      <c r="AJ1394" s="4" t="str">
        <f>""</f>
        <v/>
      </c>
      <c r="AK1394" s="4" t="str">
        <f>""</f>
        <v/>
      </c>
      <c r="AL1394" s="4" t="str">
        <f>""</f>
        <v/>
      </c>
      <c r="AM1394" s="4" t="str">
        <f>""</f>
        <v/>
      </c>
      <c r="AN1394" s="4" t="str">
        <f>""</f>
        <v/>
      </c>
      <c r="AO1394" s="4" t="str">
        <f>""</f>
        <v/>
      </c>
      <c r="AP1394" s="4" t="str">
        <f>""</f>
        <v/>
      </c>
      <c r="AQ1394" s="4" t="str">
        <f>""</f>
        <v/>
      </c>
      <c r="AR1394" s="4" t="str">
        <f>""</f>
        <v/>
      </c>
      <c r="AS1394" s="4" t="str">
        <f>""</f>
        <v/>
      </c>
    </row>
    <row r="1395" spans="1:45" x14ac:dyDescent="0.25">
      <c r="A1395" s="15"/>
      <c r="B1395" s="17"/>
      <c r="C1395" s="17"/>
      <c r="D1395" s="17"/>
      <c r="E1395" s="17"/>
      <c r="F1395" s="17"/>
      <c r="G1395" s="17"/>
      <c r="I1395" s="8" t="s">
        <v>40</v>
      </c>
      <c r="J1395" s="8"/>
      <c r="K1395" s="8"/>
      <c r="L1395" s="8"/>
      <c r="M1395" s="8"/>
      <c r="N1395" s="8"/>
      <c r="O1395" s="8"/>
      <c r="P1395" s="8">
        <v>1.5</v>
      </c>
      <c r="Q1395" s="8">
        <v>1.5</v>
      </c>
      <c r="R1395" s="8">
        <f>2*$K$2</f>
        <v>0.02</v>
      </c>
      <c r="S1395" s="8">
        <v>1.5</v>
      </c>
      <c r="T1395" s="8">
        <v>1.5</v>
      </c>
      <c r="U1395" s="8">
        <f>2*$K$2</f>
        <v>0.02</v>
      </c>
      <c r="V1395" s="8"/>
      <c r="W1395" s="8"/>
      <c r="X1395" s="8">
        <f t="shared" ref="X1395:Y1395" si="168">2*$K$2</f>
        <v>0.02</v>
      </c>
      <c r="Y1395" s="8">
        <f t="shared" si="168"/>
        <v>0.02</v>
      </c>
      <c r="Z1395" s="8"/>
      <c r="AA1395" s="8">
        <f t="shared" ref="AA1395:AD1395" si="169">2*$K$2</f>
        <v>0.02</v>
      </c>
      <c r="AB1395" s="8">
        <f t="shared" si="169"/>
        <v>0.02</v>
      </c>
      <c r="AC1395" s="8">
        <f t="shared" si="169"/>
        <v>0.02</v>
      </c>
      <c r="AD1395" s="8">
        <f t="shared" si="169"/>
        <v>0.02</v>
      </c>
      <c r="AE1395" s="8">
        <v>0</v>
      </c>
      <c r="AF1395" s="8">
        <v>-0.3</v>
      </c>
      <c r="AI1395" s="4" t="str">
        <f>""</f>
        <v/>
      </c>
      <c r="AJ1395" s="4" t="str">
        <f>""</f>
        <v/>
      </c>
      <c r="AK1395" s="4" t="str">
        <f>""</f>
        <v/>
      </c>
      <c r="AL1395" s="4" t="str">
        <f>""</f>
        <v/>
      </c>
      <c r="AM1395" s="4" t="str">
        <f>""</f>
        <v/>
      </c>
      <c r="AN1395" s="4" t="str">
        <f>""</f>
        <v/>
      </c>
      <c r="AO1395" s="4" t="str">
        <f>""</f>
        <v/>
      </c>
      <c r="AP1395" s="4" t="str">
        <f>""</f>
        <v/>
      </c>
      <c r="AQ1395" s="4" t="str">
        <f>""</f>
        <v/>
      </c>
      <c r="AR1395" s="4" t="str">
        <f>""</f>
        <v/>
      </c>
      <c r="AS1395" s="4" t="str">
        <f>""</f>
        <v/>
      </c>
    </row>
    <row r="1396" spans="1:45" x14ac:dyDescent="0.25">
      <c r="A1396" s="24" t="s">
        <v>41</v>
      </c>
      <c r="B1396" s="18" t="s">
        <v>100</v>
      </c>
      <c r="C1396" s="18">
        <v>15.8</v>
      </c>
      <c r="D1396" s="18">
        <v>268.39999999999998</v>
      </c>
      <c r="E1396" s="18" t="s">
        <v>120</v>
      </c>
      <c r="F1396" s="18">
        <v>1</v>
      </c>
      <c r="G1396" s="18" t="str">
        <f>B1396&amp;C1396&amp;D1396&amp;E1396&amp;F1396</f>
        <v>PSS15.8268.4ND1</v>
      </c>
      <c r="H1396" s="4" t="s">
        <v>9</v>
      </c>
      <c r="I1396" s="4">
        <v>1</v>
      </c>
      <c r="J1396" s="4">
        <v>1</v>
      </c>
      <c r="K1396" s="4">
        <v>0</v>
      </c>
      <c r="L1396" s="4">
        <v>3</v>
      </c>
      <c r="M1396" s="4">
        <v>0</v>
      </c>
      <c r="N1396" s="4">
        <v>5</v>
      </c>
      <c r="O1396" s="4">
        <v>1</v>
      </c>
      <c r="P1396" s="4">
        <v>2.5</v>
      </c>
      <c r="Q1396" s="4">
        <v>2.5</v>
      </c>
      <c r="R1396" s="4">
        <v>0</v>
      </c>
      <c r="S1396" s="4">
        <v>2.5</v>
      </c>
      <c r="T1396" s="4">
        <v>0</v>
      </c>
      <c r="U1396" s="4">
        <v>2.5</v>
      </c>
      <c r="V1396" s="4">
        <v>0.39</v>
      </c>
      <c r="W1396" s="4">
        <v>1</v>
      </c>
      <c r="X1396" s="4">
        <v>0</v>
      </c>
      <c r="Y1396" s="4">
        <v>0.1</v>
      </c>
      <c r="Z1396" s="4">
        <v>6.5</v>
      </c>
      <c r="AA1396" s="4">
        <v>0.44</v>
      </c>
      <c r="AB1396" s="4">
        <v>0.08</v>
      </c>
      <c r="AC1396" s="4">
        <v>0.2</v>
      </c>
      <c r="AD1396" s="4">
        <v>0.98</v>
      </c>
      <c r="AE1396" s="4">
        <v>0.1</v>
      </c>
      <c r="AF1396" s="4">
        <v>-0.1</v>
      </c>
      <c r="AG1396" s="4" t="s">
        <v>1</v>
      </c>
      <c r="AH1396" s="4" t="s">
        <v>1</v>
      </c>
      <c r="AI1396" s="4" t="str">
        <f>""</f>
        <v/>
      </c>
      <c r="AJ1396" s="4" t="str">
        <f>""</f>
        <v/>
      </c>
      <c r="AK1396" s="4" t="str">
        <f>""</f>
        <v/>
      </c>
      <c r="AL1396" s="4" t="str">
        <f>""</f>
        <v/>
      </c>
      <c r="AM1396" s="4" t="str">
        <f>""</f>
        <v/>
      </c>
      <c r="AN1396" s="4" t="str">
        <f>""</f>
        <v/>
      </c>
      <c r="AO1396" s="4" t="str">
        <f>""</f>
        <v/>
      </c>
      <c r="AP1396" s="4" t="str">
        <f>""</f>
        <v/>
      </c>
      <c r="AQ1396" s="4" t="str">
        <f>""</f>
        <v/>
      </c>
      <c r="AR1396" s="4" t="str">
        <f>""</f>
        <v/>
      </c>
      <c r="AS1396" s="4" t="str">
        <f>""</f>
        <v/>
      </c>
    </row>
    <row r="1397" spans="1:45" x14ac:dyDescent="0.25">
      <c r="AC1397" s="4" t="str">
        <f>""</f>
        <v/>
      </c>
      <c r="AD1397" s="4" t="str">
        <f>""</f>
        <v/>
      </c>
      <c r="AE1397" s="4" t="str">
        <f>""</f>
        <v/>
      </c>
      <c r="AF1397" s="4" t="str">
        <f>""</f>
        <v/>
      </c>
      <c r="AG1397" s="4" t="str">
        <f>""</f>
        <v/>
      </c>
      <c r="AH1397" s="4" t="str">
        <f>""</f>
        <v/>
      </c>
      <c r="AI1397" s="4" t="str">
        <f>""</f>
        <v/>
      </c>
      <c r="AJ1397" s="4" t="str">
        <f>""</f>
        <v/>
      </c>
      <c r="AK1397" s="4" t="str">
        <f>""</f>
        <v/>
      </c>
      <c r="AL1397" s="4" t="str">
        <f>""</f>
        <v/>
      </c>
      <c r="AM1397" s="4" t="str">
        <f>""</f>
        <v/>
      </c>
      <c r="AN1397" s="4" t="str">
        <f>""</f>
        <v/>
      </c>
      <c r="AO1397" s="4" t="str">
        <f>""</f>
        <v/>
      </c>
      <c r="AP1397" s="4" t="str">
        <f>""</f>
        <v/>
      </c>
      <c r="AQ1397" s="4" t="str">
        <f>""</f>
        <v/>
      </c>
      <c r="AR1397" s="4" t="str">
        <f>""</f>
        <v/>
      </c>
      <c r="AS1397" s="4" t="str">
        <f>""</f>
        <v/>
      </c>
    </row>
    <row r="1398" spans="1:45" x14ac:dyDescent="0.25">
      <c r="A1398" s="27" t="s">
        <v>209</v>
      </c>
      <c r="B1398" s="9"/>
      <c r="C1398" s="9"/>
      <c r="D1398" s="9"/>
      <c r="E1398" s="9"/>
      <c r="F1398" s="9"/>
      <c r="G1398" s="16"/>
      <c r="H1398" s="14" t="s">
        <v>25</v>
      </c>
      <c r="I1398" s="7" t="s">
        <v>26</v>
      </c>
      <c r="J1398" s="7" t="s">
        <v>103</v>
      </c>
      <c r="K1398" s="7" t="s">
        <v>104</v>
      </c>
      <c r="L1398" s="7" t="s">
        <v>105</v>
      </c>
      <c r="M1398" s="7" t="s">
        <v>106</v>
      </c>
      <c r="N1398" s="7" t="s">
        <v>107</v>
      </c>
      <c r="O1398" s="7" t="s">
        <v>108</v>
      </c>
      <c r="P1398" s="7" t="s">
        <v>109</v>
      </c>
      <c r="Q1398" s="7" t="s">
        <v>110</v>
      </c>
      <c r="R1398" s="7" t="s">
        <v>111</v>
      </c>
      <c r="S1398" s="7" t="s">
        <v>112</v>
      </c>
      <c r="T1398" s="7" t="s">
        <v>113</v>
      </c>
      <c r="U1398" s="7" t="s">
        <v>114</v>
      </c>
      <c r="V1398" s="7" t="s">
        <v>115</v>
      </c>
      <c r="W1398" s="7" t="s">
        <v>116</v>
      </c>
      <c r="X1398" s="7" t="s">
        <v>117</v>
      </c>
      <c r="Y1398" s="7" t="s">
        <v>118</v>
      </c>
      <c r="Z1398" s="7" t="s">
        <v>119</v>
      </c>
      <c r="AC1398" s="4" t="str">
        <f>""</f>
        <v/>
      </c>
      <c r="AD1398" s="4" t="str">
        <f>""</f>
        <v/>
      </c>
      <c r="AE1398" s="4" t="str">
        <f>""</f>
        <v/>
      </c>
      <c r="AF1398" s="4" t="str">
        <f>""</f>
        <v/>
      </c>
      <c r="AG1398" s="4" t="str">
        <f>""</f>
        <v/>
      </c>
      <c r="AH1398" s="4" t="str">
        <f>""</f>
        <v/>
      </c>
      <c r="AI1398" s="4" t="str">
        <f>""</f>
        <v/>
      </c>
      <c r="AJ1398" s="4" t="str">
        <f>""</f>
        <v/>
      </c>
      <c r="AK1398" s="4" t="str">
        <f>""</f>
        <v/>
      </c>
      <c r="AL1398" s="4" t="str">
        <f>""</f>
        <v/>
      </c>
      <c r="AM1398" s="4" t="str">
        <f>""</f>
        <v/>
      </c>
      <c r="AN1398" s="4" t="str">
        <f>""</f>
        <v/>
      </c>
      <c r="AO1398" s="4" t="str">
        <f>""</f>
        <v/>
      </c>
      <c r="AP1398" s="4" t="str">
        <f>""</f>
        <v/>
      </c>
      <c r="AQ1398" s="4" t="str">
        <f>""</f>
        <v/>
      </c>
      <c r="AR1398" s="4" t="str">
        <f>""</f>
        <v/>
      </c>
      <c r="AS1398" s="4" t="str">
        <f>""</f>
        <v/>
      </c>
    </row>
    <row r="1399" spans="1:45" x14ac:dyDescent="0.25">
      <c r="A1399" s="25"/>
      <c r="B1399" s="10"/>
      <c r="C1399" s="10"/>
      <c r="D1399" s="10"/>
      <c r="E1399" s="10"/>
      <c r="F1399" s="10"/>
      <c r="G1399" s="17"/>
      <c r="I1399" s="8" t="s">
        <v>39</v>
      </c>
      <c r="J1399" s="8">
        <v>0.5</v>
      </c>
      <c r="K1399" s="8">
        <v>75</v>
      </c>
      <c r="L1399" s="8">
        <v>75</v>
      </c>
      <c r="M1399" s="8">
        <v>10</v>
      </c>
      <c r="N1399" s="8">
        <v>0</v>
      </c>
      <c r="O1399" s="8">
        <v>1</v>
      </c>
      <c r="P1399" s="8">
        <v>1.2</v>
      </c>
      <c r="Q1399" s="8">
        <v>18</v>
      </c>
      <c r="R1399" s="8">
        <v>118</v>
      </c>
      <c r="S1399" s="8">
        <v>0</v>
      </c>
      <c r="T1399" s="8">
        <v>1.1000000000000001</v>
      </c>
      <c r="U1399" s="8">
        <v>10</v>
      </c>
      <c r="V1399" s="8">
        <v>1.1000000000000001</v>
      </c>
      <c r="W1399" s="8">
        <v>20</v>
      </c>
      <c r="X1399" s="8">
        <v>1</v>
      </c>
      <c r="Y1399" s="8">
        <v>0.5</v>
      </c>
      <c r="Z1399" s="8">
        <v>90</v>
      </c>
      <c r="AC1399" s="4" t="str">
        <f>""</f>
        <v/>
      </c>
      <c r="AD1399" s="4" t="str">
        <f>""</f>
        <v/>
      </c>
      <c r="AE1399" s="4" t="str">
        <f>""</f>
        <v/>
      </c>
      <c r="AF1399" s="4" t="str">
        <f>""</f>
        <v/>
      </c>
      <c r="AG1399" s="4" t="str">
        <f>""</f>
        <v/>
      </c>
      <c r="AH1399" s="4" t="str">
        <f>""</f>
        <v/>
      </c>
      <c r="AI1399" s="4" t="str">
        <f>""</f>
        <v/>
      </c>
      <c r="AJ1399" s="4" t="str">
        <f>""</f>
        <v/>
      </c>
      <c r="AK1399" s="4" t="str">
        <f>""</f>
        <v/>
      </c>
      <c r="AL1399" s="4" t="str">
        <f>""</f>
        <v/>
      </c>
      <c r="AM1399" s="4" t="str">
        <f>""</f>
        <v/>
      </c>
      <c r="AN1399" s="4" t="str">
        <f>""</f>
        <v/>
      </c>
      <c r="AO1399" s="4" t="str">
        <f>""</f>
        <v/>
      </c>
      <c r="AP1399" s="4" t="str">
        <f>""</f>
        <v/>
      </c>
      <c r="AQ1399" s="4" t="str">
        <f>""</f>
        <v/>
      </c>
      <c r="AR1399" s="4" t="str">
        <f>""</f>
        <v/>
      </c>
      <c r="AS1399" s="4" t="str">
        <f>""</f>
        <v/>
      </c>
    </row>
    <row r="1400" spans="1:45" x14ac:dyDescent="0.25">
      <c r="A1400" s="25"/>
      <c r="B1400" s="10"/>
      <c r="C1400" s="10"/>
      <c r="D1400" s="10"/>
      <c r="E1400" s="10"/>
      <c r="F1400" s="10"/>
      <c r="G1400" s="17"/>
      <c r="I1400" s="9" t="s">
        <v>40</v>
      </c>
      <c r="J1400" s="8">
        <v>0</v>
      </c>
      <c r="K1400" s="8">
        <v>0</v>
      </c>
      <c r="L1400" s="8">
        <v>0</v>
      </c>
      <c r="M1400" s="8">
        <v>0.8</v>
      </c>
      <c r="N1400" s="8">
        <v>-6</v>
      </c>
      <c r="O1400" s="8">
        <v>0</v>
      </c>
      <c r="P1400" s="8">
        <v>0</v>
      </c>
      <c r="Q1400" s="8">
        <v>0</v>
      </c>
      <c r="R1400" s="8">
        <v>0.8</v>
      </c>
      <c r="S1400" s="8">
        <v>-118</v>
      </c>
      <c r="T1400" s="8">
        <v>0</v>
      </c>
      <c r="U1400" s="8">
        <v>1</v>
      </c>
      <c r="V1400" s="8">
        <v>0</v>
      </c>
      <c r="W1400" s="8">
        <v>1</v>
      </c>
      <c r="X1400" s="8">
        <v>0</v>
      </c>
      <c r="Y1400" s="8">
        <v>0</v>
      </c>
      <c r="Z1400" s="8">
        <v>-90</v>
      </c>
      <c r="AC1400" s="4" t="str">
        <f>""</f>
        <v/>
      </c>
      <c r="AD1400" s="4" t="str">
        <f>""</f>
        <v/>
      </c>
      <c r="AE1400" s="4" t="str">
        <f>""</f>
        <v/>
      </c>
      <c r="AF1400" s="4" t="str">
        <f>""</f>
        <v/>
      </c>
      <c r="AG1400" s="4" t="str">
        <f>""</f>
        <v/>
      </c>
      <c r="AH1400" s="4" t="str">
        <f>""</f>
        <v/>
      </c>
      <c r="AI1400" s="4" t="str">
        <f>""</f>
        <v/>
      </c>
      <c r="AJ1400" s="4" t="str">
        <f>""</f>
        <v/>
      </c>
      <c r="AK1400" s="4" t="str">
        <f>""</f>
        <v/>
      </c>
      <c r="AL1400" s="4" t="str">
        <f>""</f>
        <v/>
      </c>
      <c r="AM1400" s="4" t="str">
        <f>""</f>
        <v/>
      </c>
      <c r="AN1400" s="4" t="str">
        <f>""</f>
        <v/>
      </c>
      <c r="AO1400" s="4" t="str">
        <f>""</f>
        <v/>
      </c>
      <c r="AP1400" s="4" t="str">
        <f>""</f>
        <v/>
      </c>
      <c r="AQ1400" s="4" t="str">
        <f>""</f>
        <v/>
      </c>
      <c r="AR1400" s="4" t="str">
        <f>""</f>
        <v/>
      </c>
      <c r="AS1400" s="4" t="str">
        <f>""</f>
        <v/>
      </c>
    </row>
    <row r="1401" spans="1:45" x14ac:dyDescent="0.25">
      <c r="A1401" s="22" t="s">
        <v>41</v>
      </c>
      <c r="B1401" s="18" t="s">
        <v>42</v>
      </c>
      <c r="C1401" s="18">
        <v>15.8</v>
      </c>
      <c r="D1401" s="18">
        <v>250</v>
      </c>
      <c r="E1401" s="18" t="s">
        <v>120</v>
      </c>
      <c r="F1401" s="18">
        <v>1</v>
      </c>
      <c r="G1401" s="18" t="str">
        <f>B1401&amp;C1401&amp;D1401&amp;E1401&amp;F1401</f>
        <v>AVR15.8250ND1</v>
      </c>
      <c r="H1401" s="4" t="s">
        <v>3</v>
      </c>
      <c r="I1401" s="4">
        <v>1</v>
      </c>
      <c r="J1401" s="4">
        <v>0</v>
      </c>
      <c r="K1401" s="4">
        <v>10.75</v>
      </c>
      <c r="L1401" s="4">
        <v>10.75</v>
      </c>
      <c r="M1401" s="4">
        <v>5</v>
      </c>
      <c r="N1401" s="4">
        <v>-0.87</v>
      </c>
      <c r="O1401" s="4">
        <v>0</v>
      </c>
      <c r="P1401" s="4">
        <v>1</v>
      </c>
      <c r="Q1401" s="4">
        <v>0</v>
      </c>
      <c r="R1401" s="4">
        <v>99</v>
      </c>
      <c r="S1401" s="4">
        <v>-99</v>
      </c>
      <c r="T1401" s="4">
        <v>0</v>
      </c>
      <c r="U1401" s="4">
        <v>9.3000000000000007</v>
      </c>
      <c r="V1401" s="4">
        <v>0</v>
      </c>
      <c r="W1401" s="4">
        <v>11.63</v>
      </c>
      <c r="X1401" s="4">
        <v>0.113</v>
      </c>
      <c r="Y1401" s="4">
        <v>0.124</v>
      </c>
      <c r="Z1401" s="4">
        <v>0</v>
      </c>
      <c r="AA1401" s="4" t="s">
        <v>1</v>
      </c>
      <c r="AB1401" s="4" t="s">
        <v>1</v>
      </c>
      <c r="AC1401" s="4" t="str">
        <f>""</f>
        <v/>
      </c>
      <c r="AD1401" s="4" t="str">
        <f>""</f>
        <v/>
      </c>
      <c r="AE1401" s="4" t="str">
        <f>""</f>
        <v/>
      </c>
      <c r="AF1401" s="4" t="str">
        <f>""</f>
        <v/>
      </c>
      <c r="AG1401" s="4" t="str">
        <f>""</f>
        <v/>
      </c>
      <c r="AH1401" s="4" t="str">
        <f>""</f>
        <v/>
      </c>
      <c r="AI1401" s="4" t="str">
        <f>""</f>
        <v/>
      </c>
      <c r="AJ1401" s="4" t="str">
        <f>""</f>
        <v/>
      </c>
      <c r="AK1401" s="4" t="str">
        <f>""</f>
        <v/>
      </c>
      <c r="AL1401" s="4" t="str">
        <f>""</f>
        <v/>
      </c>
      <c r="AM1401" s="4" t="str">
        <f>""</f>
        <v/>
      </c>
      <c r="AN1401" s="4" t="str">
        <f>""</f>
        <v/>
      </c>
      <c r="AO1401" s="4" t="str">
        <f>""</f>
        <v/>
      </c>
      <c r="AP1401" s="4" t="str">
        <f>""</f>
        <v/>
      </c>
      <c r="AQ1401" s="4" t="str">
        <f>""</f>
        <v/>
      </c>
      <c r="AR1401" s="4" t="str">
        <f>""</f>
        <v/>
      </c>
      <c r="AS1401" s="4" t="str">
        <f>""</f>
        <v/>
      </c>
    </row>
    <row r="1402" spans="1:45" x14ac:dyDescent="0.25">
      <c r="A1402" s="15"/>
      <c r="B1402" s="16"/>
      <c r="C1402" s="16"/>
      <c r="D1402" s="16"/>
      <c r="E1402" s="16"/>
      <c r="F1402" s="16"/>
      <c r="G1402" s="16"/>
      <c r="H1402" s="30" t="s">
        <v>25</v>
      </c>
      <c r="I1402" s="31" t="s">
        <v>26</v>
      </c>
      <c r="J1402" s="7" t="s">
        <v>44</v>
      </c>
      <c r="K1402" s="7" t="s">
        <v>45</v>
      </c>
      <c r="L1402" s="7" t="s">
        <v>46</v>
      </c>
      <c r="M1402" s="7" t="s">
        <v>46</v>
      </c>
      <c r="N1402" s="7" t="s">
        <v>47</v>
      </c>
      <c r="O1402" s="7" t="s">
        <v>48</v>
      </c>
      <c r="P1402" s="7" t="s">
        <v>49</v>
      </c>
      <c r="Q1402" s="7" t="s">
        <v>50</v>
      </c>
      <c r="R1402" s="7" t="s">
        <v>51</v>
      </c>
      <c r="S1402" s="7" t="s">
        <v>121</v>
      </c>
      <c r="T1402" s="7" t="s">
        <v>52</v>
      </c>
      <c r="U1402" s="7" t="s">
        <v>53</v>
      </c>
      <c r="V1402" s="7" t="s">
        <v>54</v>
      </c>
      <c r="W1402" s="7" t="s">
        <v>55</v>
      </c>
      <c r="Z1402" s="4" t="str">
        <f>""</f>
        <v/>
      </c>
      <c r="AA1402" s="4" t="str">
        <f>""</f>
        <v/>
      </c>
      <c r="AB1402" s="4" t="str">
        <f>""</f>
        <v/>
      </c>
      <c r="AC1402" s="4" t="str">
        <f>""</f>
        <v/>
      </c>
      <c r="AD1402" s="4" t="str">
        <f>""</f>
        <v/>
      </c>
      <c r="AE1402" s="4" t="str">
        <f>""</f>
        <v/>
      </c>
      <c r="AF1402" s="4" t="str">
        <f>""</f>
        <v/>
      </c>
      <c r="AG1402" s="4" t="str">
        <f>""</f>
        <v/>
      </c>
      <c r="AH1402" s="4" t="str">
        <f>""</f>
        <v/>
      </c>
      <c r="AI1402" s="4" t="str">
        <f>""</f>
        <v/>
      </c>
      <c r="AJ1402" s="4" t="str">
        <f>""</f>
        <v/>
      </c>
      <c r="AK1402" s="4" t="str">
        <f>""</f>
        <v/>
      </c>
      <c r="AL1402" s="4" t="str">
        <f>""</f>
        <v/>
      </c>
      <c r="AM1402" s="4" t="str">
        <f>""</f>
        <v/>
      </c>
      <c r="AN1402" s="4" t="str">
        <f>""</f>
        <v/>
      </c>
      <c r="AO1402" s="4" t="str">
        <f>""</f>
        <v/>
      </c>
      <c r="AP1402" s="4" t="str">
        <f>""</f>
        <v/>
      </c>
      <c r="AQ1402" s="4" t="str">
        <f>""</f>
        <v/>
      </c>
      <c r="AR1402" s="4" t="str">
        <f>""</f>
        <v/>
      </c>
      <c r="AS1402" s="4" t="str">
        <f>""</f>
        <v/>
      </c>
    </row>
    <row r="1403" spans="1:45" x14ac:dyDescent="0.25">
      <c r="A1403" s="15"/>
      <c r="B1403" s="17"/>
      <c r="C1403" s="17"/>
      <c r="D1403" s="17"/>
      <c r="E1403" s="17"/>
      <c r="F1403" s="17"/>
      <c r="G1403" s="17"/>
      <c r="I1403" s="8" t="s">
        <v>39</v>
      </c>
      <c r="J1403" s="8">
        <v>10</v>
      </c>
      <c r="K1403" s="8">
        <v>0.2</v>
      </c>
      <c r="L1403" s="8">
        <v>0.2</v>
      </c>
      <c r="M1403" s="8">
        <v>0.2</v>
      </c>
      <c r="N1403" s="8">
        <v>10</v>
      </c>
      <c r="O1403" s="8">
        <v>3</v>
      </c>
      <c r="P1403" s="8">
        <v>2.5</v>
      </c>
      <c r="Q1403" s="8"/>
      <c r="R1403" s="8"/>
      <c r="S1403" s="8"/>
      <c r="T1403" s="8"/>
      <c r="U1403" s="8"/>
      <c r="V1403" s="8"/>
      <c r="W1403" s="8"/>
      <c r="Z1403" s="4" t="str">
        <f>""</f>
        <v/>
      </c>
      <c r="AA1403" s="4" t="str">
        <f>""</f>
        <v/>
      </c>
      <c r="AB1403" s="4" t="str">
        <f>""</f>
        <v/>
      </c>
      <c r="AC1403" s="4" t="str">
        <f>""</f>
        <v/>
      </c>
      <c r="AD1403" s="4" t="str">
        <f>""</f>
        <v/>
      </c>
      <c r="AE1403" s="4" t="str">
        <f>""</f>
        <v/>
      </c>
      <c r="AF1403" s="4" t="str">
        <f>""</f>
        <v/>
      </c>
      <c r="AG1403" s="4" t="str">
        <f>""</f>
        <v/>
      </c>
      <c r="AH1403" s="4" t="str">
        <f>""</f>
        <v/>
      </c>
      <c r="AI1403" s="4" t="str">
        <f>""</f>
        <v/>
      </c>
      <c r="AJ1403" s="4" t="str">
        <f>""</f>
        <v/>
      </c>
      <c r="AK1403" s="4" t="str">
        <f>""</f>
        <v/>
      </c>
      <c r="AL1403" s="4" t="str">
        <f>""</f>
        <v/>
      </c>
      <c r="AM1403" s="4" t="str">
        <f>""</f>
        <v/>
      </c>
      <c r="AN1403" s="4" t="str">
        <f>""</f>
        <v/>
      </c>
      <c r="AO1403" s="4" t="str">
        <f>""</f>
        <v/>
      </c>
      <c r="AP1403" s="4" t="str">
        <f>""</f>
        <v/>
      </c>
      <c r="AQ1403" s="4" t="str">
        <f>""</f>
        <v/>
      </c>
      <c r="AR1403" s="4" t="str">
        <f>""</f>
        <v/>
      </c>
      <c r="AS1403" s="4" t="str">
        <f>""</f>
        <v/>
      </c>
    </row>
    <row r="1404" spans="1:45" x14ac:dyDescent="0.25">
      <c r="A1404" s="15"/>
      <c r="B1404" s="17"/>
      <c r="C1404" s="17"/>
      <c r="D1404" s="17"/>
      <c r="E1404" s="17"/>
      <c r="F1404" s="17"/>
      <c r="G1404" s="17"/>
      <c r="I1404" s="8" t="s">
        <v>40</v>
      </c>
      <c r="J1404" s="8">
        <v>1</v>
      </c>
      <c r="K1404" s="8">
        <f>4*$K$2</f>
        <v>0.04</v>
      </c>
      <c r="L1404" s="8">
        <f>4*$K$2</f>
        <v>0.04</v>
      </c>
      <c r="M1404" s="8">
        <f>4*$K$2</f>
        <v>0.04</v>
      </c>
      <c r="N1404" s="8">
        <v>1</v>
      </c>
      <c r="O1404" s="8">
        <v>0</v>
      </c>
      <c r="P1404" s="8"/>
      <c r="Q1404" s="8"/>
      <c r="R1404" s="8"/>
      <c r="S1404" s="8"/>
      <c r="T1404" s="8"/>
      <c r="U1404" s="8"/>
      <c r="V1404" s="8">
        <v>0</v>
      </c>
      <c r="W1404" s="8"/>
      <c r="Z1404" s="4" t="str">
        <f>""</f>
        <v/>
      </c>
      <c r="AA1404" s="4" t="str">
        <f>""</f>
        <v/>
      </c>
      <c r="AB1404" s="4" t="str">
        <f>""</f>
        <v/>
      </c>
      <c r="AC1404" s="4" t="str">
        <f>""</f>
        <v/>
      </c>
      <c r="AD1404" s="4" t="str">
        <f>""</f>
        <v/>
      </c>
      <c r="AE1404" s="4" t="str">
        <f>""</f>
        <v/>
      </c>
      <c r="AF1404" s="4" t="str">
        <f>""</f>
        <v/>
      </c>
      <c r="AG1404" s="4" t="str">
        <f>""</f>
        <v/>
      </c>
      <c r="AH1404" s="4" t="str">
        <f>""</f>
        <v/>
      </c>
      <c r="AI1404" s="4" t="str">
        <f>""</f>
        <v/>
      </c>
      <c r="AJ1404" s="4" t="str">
        <f>""</f>
        <v/>
      </c>
      <c r="AK1404" s="4" t="str">
        <f>""</f>
        <v/>
      </c>
      <c r="AL1404" s="4" t="str">
        <f>""</f>
        <v/>
      </c>
      <c r="AM1404" s="4" t="str">
        <f>""</f>
        <v/>
      </c>
      <c r="AN1404" s="4" t="str">
        <f>""</f>
        <v/>
      </c>
      <c r="AO1404" s="4" t="str">
        <f>""</f>
        <v/>
      </c>
      <c r="AP1404" s="4" t="str">
        <f>""</f>
        <v/>
      </c>
      <c r="AQ1404" s="4" t="str">
        <f>""</f>
        <v/>
      </c>
      <c r="AR1404" s="4" t="str">
        <f>""</f>
        <v/>
      </c>
      <c r="AS1404" s="4" t="str">
        <f>""</f>
        <v/>
      </c>
    </row>
    <row r="1405" spans="1:45" x14ac:dyDescent="0.25">
      <c r="A1405" s="23" t="s">
        <v>41</v>
      </c>
      <c r="B1405" s="18" t="s">
        <v>62</v>
      </c>
      <c r="C1405" s="18">
        <v>15.8</v>
      </c>
      <c r="D1405" s="18">
        <v>250</v>
      </c>
      <c r="E1405" s="18" t="s">
        <v>120</v>
      </c>
      <c r="F1405" s="18">
        <v>1</v>
      </c>
      <c r="G1405" s="18" t="str">
        <f>B1405&amp;C1405&amp;D1405&amp;E1405&amp;F1405</f>
        <v>GEN15.8250ND1</v>
      </c>
      <c r="H1405" s="4" t="s">
        <v>2</v>
      </c>
      <c r="I1405" s="4">
        <v>1</v>
      </c>
      <c r="J1405" s="4">
        <v>8.4</v>
      </c>
      <c r="K1405" s="4">
        <v>0.04</v>
      </c>
      <c r="L1405" s="4">
        <v>0.9</v>
      </c>
      <c r="M1405" s="4">
        <v>7.0000000000000007E-2</v>
      </c>
      <c r="N1405" s="4">
        <v>6.24</v>
      </c>
      <c r="O1405" s="4">
        <v>0</v>
      </c>
      <c r="P1405" s="4">
        <v>1.97</v>
      </c>
      <c r="Q1405" s="4">
        <v>1.91</v>
      </c>
      <c r="R1405" s="4">
        <v>0.217</v>
      </c>
      <c r="S1405" s="4">
        <v>0.38500000000000001</v>
      </c>
      <c r="T1405" s="4">
        <v>0.217</v>
      </c>
      <c r="U1405" s="4">
        <v>0.15</v>
      </c>
      <c r="V1405" s="4">
        <v>0.14899999999999999</v>
      </c>
      <c r="W1405" s="4">
        <v>0.61599999999999999</v>
      </c>
      <c r="X1405" s="4" t="s">
        <v>1</v>
      </c>
      <c r="Y1405" s="4" t="s">
        <v>1</v>
      </c>
      <c r="Z1405" s="4" t="str">
        <f>""</f>
        <v/>
      </c>
      <c r="AA1405" s="4" t="str">
        <f>""</f>
        <v/>
      </c>
      <c r="AB1405" s="4" t="str">
        <f>""</f>
        <v/>
      </c>
      <c r="AC1405" s="4" t="str">
        <f>""</f>
        <v/>
      </c>
      <c r="AD1405" s="4" t="str">
        <f>""</f>
        <v/>
      </c>
      <c r="AE1405" s="4" t="str">
        <f>""</f>
        <v/>
      </c>
      <c r="AF1405" s="4" t="str">
        <f>""</f>
        <v/>
      </c>
      <c r="AG1405" s="4" t="str">
        <f>""</f>
        <v/>
      </c>
      <c r="AH1405" s="4" t="str">
        <f>""</f>
        <v/>
      </c>
      <c r="AI1405" s="4" t="str">
        <f>""</f>
        <v/>
      </c>
      <c r="AJ1405" s="4" t="str">
        <f>""</f>
        <v/>
      </c>
      <c r="AK1405" s="4" t="str">
        <f>""</f>
        <v/>
      </c>
      <c r="AL1405" s="4" t="str">
        <f>""</f>
        <v/>
      </c>
      <c r="AM1405" s="4" t="str">
        <f>""</f>
        <v/>
      </c>
      <c r="AN1405" s="4" t="str">
        <f>""</f>
        <v/>
      </c>
      <c r="AO1405" s="4" t="str">
        <f>""</f>
        <v/>
      </c>
      <c r="AP1405" s="4" t="str">
        <f>""</f>
        <v/>
      </c>
      <c r="AQ1405" s="4" t="str">
        <f>""</f>
        <v/>
      </c>
      <c r="AR1405" s="4" t="str">
        <f>""</f>
        <v/>
      </c>
      <c r="AS1405" s="4" t="str">
        <f>""</f>
        <v/>
      </c>
    </row>
    <row r="1406" spans="1:45" x14ac:dyDescent="0.25">
      <c r="A1406" s="15"/>
      <c r="B1406" s="16"/>
      <c r="C1406" s="16"/>
      <c r="D1406" s="16"/>
      <c r="E1406" s="16"/>
      <c r="F1406" s="16"/>
      <c r="G1406" s="16"/>
      <c r="H1406" s="14" t="s">
        <v>25</v>
      </c>
      <c r="I1406" s="7" t="s">
        <v>26</v>
      </c>
      <c r="J1406" s="7" t="s">
        <v>64</v>
      </c>
      <c r="K1406" s="7" t="s">
        <v>94</v>
      </c>
      <c r="L1406" s="7" t="s">
        <v>95</v>
      </c>
      <c r="M1406" s="7" t="s">
        <v>96</v>
      </c>
      <c r="N1406" s="7" t="s">
        <v>127</v>
      </c>
      <c r="O1406" s="7" t="s">
        <v>128</v>
      </c>
      <c r="P1406" s="7" t="s">
        <v>122</v>
      </c>
      <c r="Q1406" s="7" t="s">
        <v>123</v>
      </c>
      <c r="R1406" s="7" t="s">
        <v>74</v>
      </c>
      <c r="U1406" s="4" t="str">
        <f>""</f>
        <v/>
      </c>
      <c r="V1406" s="4" t="str">
        <f>""</f>
        <v/>
      </c>
      <c r="W1406" s="4" t="str">
        <f>""</f>
        <v/>
      </c>
      <c r="X1406" s="4" t="str">
        <f>""</f>
        <v/>
      </c>
      <c r="Y1406" s="4" t="str">
        <f>""</f>
        <v/>
      </c>
      <c r="Z1406" s="4" t="str">
        <f>""</f>
        <v/>
      </c>
      <c r="AA1406" s="4" t="str">
        <f>""</f>
        <v/>
      </c>
      <c r="AB1406" s="4" t="str">
        <f>""</f>
        <v/>
      </c>
      <c r="AC1406" s="4" t="str">
        <f>""</f>
        <v/>
      </c>
      <c r="AD1406" s="4" t="str">
        <f>""</f>
        <v/>
      </c>
      <c r="AE1406" s="4" t="str">
        <f>""</f>
        <v/>
      </c>
      <c r="AF1406" s="4" t="str">
        <f>""</f>
        <v/>
      </c>
      <c r="AG1406" s="4" t="str">
        <f>""</f>
        <v/>
      </c>
      <c r="AH1406" s="4" t="str">
        <f>""</f>
        <v/>
      </c>
      <c r="AI1406" s="4" t="str">
        <f>""</f>
        <v/>
      </c>
      <c r="AJ1406" s="4" t="str">
        <f>""</f>
        <v/>
      </c>
      <c r="AK1406" s="4" t="str">
        <f>""</f>
        <v/>
      </c>
      <c r="AL1406" s="4" t="str">
        <f>""</f>
        <v/>
      </c>
      <c r="AM1406" s="4" t="str">
        <f>""</f>
        <v/>
      </c>
      <c r="AN1406" s="4" t="str">
        <f>""</f>
        <v/>
      </c>
      <c r="AO1406" s="4" t="str">
        <f>""</f>
        <v/>
      </c>
      <c r="AP1406" s="4" t="str">
        <f>""</f>
        <v/>
      </c>
      <c r="AQ1406" s="4" t="str">
        <f>""</f>
        <v/>
      </c>
      <c r="AR1406" s="4" t="str">
        <f>""</f>
        <v/>
      </c>
      <c r="AS1406" s="4" t="str">
        <f>""</f>
        <v/>
      </c>
    </row>
    <row r="1407" spans="1:45" x14ac:dyDescent="0.25">
      <c r="A1407" s="15"/>
      <c r="B1407" s="17"/>
      <c r="C1407" s="17"/>
      <c r="D1407" s="17"/>
      <c r="E1407" s="17"/>
      <c r="F1407" s="17"/>
      <c r="G1407" s="17"/>
      <c r="I1407" s="8" t="s">
        <v>39</v>
      </c>
      <c r="J1407" s="8"/>
      <c r="K1407" s="8"/>
      <c r="L1407" s="8"/>
      <c r="M1407" s="8"/>
      <c r="N1407" s="8"/>
      <c r="O1407" s="8"/>
      <c r="P1407" s="8"/>
      <c r="Q1407" s="8"/>
      <c r="R1407" s="8"/>
      <c r="U1407" s="4" t="str">
        <f>""</f>
        <v/>
      </c>
      <c r="V1407" s="4" t="str">
        <f>""</f>
        <v/>
      </c>
      <c r="W1407" s="4" t="str">
        <f>""</f>
        <v/>
      </c>
      <c r="X1407" s="4" t="str">
        <f>""</f>
        <v/>
      </c>
      <c r="Y1407" s="4" t="str">
        <f>""</f>
        <v/>
      </c>
      <c r="Z1407" s="4" t="str">
        <f>""</f>
        <v/>
      </c>
      <c r="AA1407" s="4" t="str">
        <f>""</f>
        <v/>
      </c>
      <c r="AB1407" s="4" t="str">
        <f>""</f>
        <v/>
      </c>
      <c r="AC1407" s="4" t="str">
        <f>""</f>
        <v/>
      </c>
      <c r="AD1407" s="4" t="str">
        <f>""</f>
        <v/>
      </c>
      <c r="AE1407" s="4" t="str">
        <f>""</f>
        <v/>
      </c>
      <c r="AF1407" s="4" t="str">
        <f>""</f>
        <v/>
      </c>
      <c r="AG1407" s="4" t="str">
        <f>""</f>
        <v/>
      </c>
      <c r="AH1407" s="4" t="str">
        <f>""</f>
        <v/>
      </c>
      <c r="AI1407" s="4" t="str">
        <f>""</f>
        <v/>
      </c>
      <c r="AJ1407" s="4" t="str">
        <f>""</f>
        <v/>
      </c>
      <c r="AK1407" s="4" t="str">
        <f>""</f>
        <v/>
      </c>
      <c r="AL1407" s="4" t="str">
        <f>""</f>
        <v/>
      </c>
      <c r="AM1407" s="4" t="str">
        <f>""</f>
        <v/>
      </c>
      <c r="AN1407" s="4" t="str">
        <f>""</f>
        <v/>
      </c>
      <c r="AO1407" s="4" t="str">
        <f>""</f>
        <v/>
      </c>
      <c r="AP1407" s="4" t="str">
        <f>""</f>
        <v/>
      </c>
      <c r="AQ1407" s="4" t="str">
        <f>""</f>
        <v/>
      </c>
      <c r="AR1407" s="4" t="str">
        <f>""</f>
        <v/>
      </c>
      <c r="AS1407" s="4" t="str">
        <f>""</f>
        <v/>
      </c>
    </row>
    <row r="1408" spans="1:45" x14ac:dyDescent="0.25">
      <c r="A1408" s="15"/>
      <c r="B1408" s="17"/>
      <c r="C1408" s="17"/>
      <c r="D1408" s="17"/>
      <c r="E1408" s="17"/>
      <c r="F1408" s="17"/>
      <c r="G1408" s="17"/>
      <c r="I1408" s="8" t="s">
        <v>40</v>
      </c>
      <c r="J1408" s="8"/>
      <c r="K1408" s="8"/>
      <c r="L1408" s="8"/>
      <c r="M1408" s="8"/>
      <c r="N1408" s="8"/>
      <c r="O1408" s="8"/>
      <c r="P1408" s="8"/>
      <c r="Q1408" s="8"/>
      <c r="R1408" s="8"/>
      <c r="U1408" s="4" t="str">
        <f>""</f>
        <v/>
      </c>
      <c r="V1408" s="4" t="str">
        <f>""</f>
        <v/>
      </c>
      <c r="W1408" s="4" t="str">
        <f>""</f>
        <v/>
      </c>
      <c r="X1408" s="4" t="str">
        <f>""</f>
        <v/>
      </c>
      <c r="Y1408" s="4" t="str">
        <f>""</f>
        <v/>
      </c>
      <c r="Z1408" s="4" t="str">
        <f>""</f>
        <v/>
      </c>
      <c r="AA1408" s="4" t="str">
        <f>""</f>
        <v/>
      </c>
      <c r="AB1408" s="4" t="str">
        <f>""</f>
        <v/>
      </c>
      <c r="AC1408" s="4" t="str">
        <f>""</f>
        <v/>
      </c>
      <c r="AD1408" s="4" t="str">
        <f>""</f>
        <v/>
      </c>
      <c r="AE1408" s="4" t="str">
        <f>""</f>
        <v/>
      </c>
      <c r="AF1408" s="4" t="str">
        <f>""</f>
        <v/>
      </c>
      <c r="AG1408" s="4" t="str">
        <f>""</f>
        <v/>
      </c>
      <c r="AH1408" s="4" t="str">
        <f>""</f>
        <v/>
      </c>
      <c r="AI1408" s="4" t="str">
        <f>""</f>
        <v/>
      </c>
      <c r="AJ1408" s="4" t="str">
        <f>""</f>
        <v/>
      </c>
      <c r="AK1408" s="4" t="str">
        <f>""</f>
        <v/>
      </c>
      <c r="AL1408" s="4" t="str">
        <f>""</f>
        <v/>
      </c>
      <c r="AM1408" s="4" t="str">
        <f>""</f>
        <v/>
      </c>
      <c r="AN1408" s="4" t="str">
        <f>""</f>
        <v/>
      </c>
      <c r="AO1408" s="4" t="str">
        <f>""</f>
        <v/>
      </c>
      <c r="AP1408" s="4" t="str">
        <f>""</f>
        <v/>
      </c>
      <c r="AQ1408" s="4" t="str">
        <f>""</f>
        <v/>
      </c>
      <c r="AR1408" s="4" t="str">
        <f>""</f>
        <v/>
      </c>
      <c r="AS1408" s="4" t="str">
        <f>""</f>
        <v/>
      </c>
    </row>
    <row r="1409" spans="1:45" x14ac:dyDescent="0.25">
      <c r="A1409" s="23" t="s">
        <v>41</v>
      </c>
      <c r="B1409" s="18" t="s">
        <v>76</v>
      </c>
      <c r="C1409" s="18">
        <v>15.8</v>
      </c>
      <c r="D1409" s="18">
        <v>250</v>
      </c>
      <c r="E1409" s="18" t="s">
        <v>120</v>
      </c>
      <c r="F1409" s="18">
        <v>1</v>
      </c>
      <c r="G1409" s="18" t="str">
        <f>B1409&amp;C1409&amp;D1409&amp;E1409&amp;F1409</f>
        <v>GOV15.8250ND1</v>
      </c>
      <c r="H1409" s="4" t="s">
        <v>8</v>
      </c>
      <c r="I1409" s="4">
        <v>1</v>
      </c>
      <c r="J1409" s="4">
        <v>0.05</v>
      </c>
      <c r="K1409" s="4">
        <v>0.4</v>
      </c>
      <c r="L1409" s="4">
        <v>0.1</v>
      </c>
      <c r="M1409" s="4">
        <v>3</v>
      </c>
      <c r="N1409" s="4">
        <v>1</v>
      </c>
      <c r="O1409" s="4">
        <v>2</v>
      </c>
      <c r="P1409" s="4">
        <v>1.1000000000000001</v>
      </c>
      <c r="Q1409" s="4">
        <v>0</v>
      </c>
      <c r="R1409" s="4">
        <v>0</v>
      </c>
      <c r="S1409" s="4" t="s">
        <v>1</v>
      </c>
      <c r="T1409" s="4" t="s">
        <v>1</v>
      </c>
      <c r="U1409" s="4" t="str">
        <f>""</f>
        <v/>
      </c>
      <c r="V1409" s="4" t="str">
        <f>""</f>
        <v/>
      </c>
      <c r="W1409" s="4" t="str">
        <f>""</f>
        <v/>
      </c>
      <c r="X1409" s="4" t="str">
        <f>""</f>
        <v/>
      </c>
      <c r="Y1409" s="4" t="str">
        <f>""</f>
        <v/>
      </c>
      <c r="Z1409" s="4" t="str">
        <f>""</f>
        <v/>
      </c>
      <c r="AA1409" s="4" t="str">
        <f>""</f>
        <v/>
      </c>
      <c r="AB1409" s="4" t="str">
        <f>""</f>
        <v/>
      </c>
      <c r="AC1409" s="4" t="str">
        <f>""</f>
        <v/>
      </c>
      <c r="AD1409" s="4" t="str">
        <f>""</f>
        <v/>
      </c>
      <c r="AE1409" s="4" t="str">
        <f>""</f>
        <v/>
      </c>
      <c r="AF1409" s="4" t="str">
        <f>""</f>
        <v/>
      </c>
      <c r="AG1409" s="4" t="str">
        <f>""</f>
        <v/>
      </c>
      <c r="AH1409" s="4" t="str">
        <f>""</f>
        <v/>
      </c>
      <c r="AI1409" s="4" t="str">
        <f>""</f>
        <v/>
      </c>
      <c r="AJ1409" s="4" t="str">
        <f>""</f>
        <v/>
      </c>
      <c r="AK1409" s="4" t="str">
        <f>""</f>
        <v/>
      </c>
      <c r="AL1409" s="4" t="str">
        <f>""</f>
        <v/>
      </c>
      <c r="AM1409" s="4" t="str">
        <f>""</f>
        <v/>
      </c>
      <c r="AN1409" s="4" t="str">
        <f>""</f>
        <v/>
      </c>
      <c r="AO1409" s="4" t="str">
        <f>""</f>
        <v/>
      </c>
      <c r="AP1409" s="4" t="str">
        <f>""</f>
        <v/>
      </c>
      <c r="AQ1409" s="4" t="str">
        <f>""</f>
        <v/>
      </c>
      <c r="AR1409" s="4" t="str">
        <f>""</f>
        <v/>
      </c>
      <c r="AS1409" s="4" t="str">
        <f>""</f>
        <v/>
      </c>
    </row>
    <row r="1410" spans="1:45" x14ac:dyDescent="0.25">
      <c r="A1410" s="15"/>
      <c r="B1410" s="16"/>
      <c r="C1410" s="16"/>
      <c r="D1410" s="16"/>
      <c r="E1410" s="16"/>
      <c r="F1410" s="16"/>
      <c r="G1410" s="16"/>
      <c r="H1410" s="14" t="s">
        <v>25</v>
      </c>
      <c r="I1410" s="7" t="s">
        <v>26</v>
      </c>
      <c r="J1410" s="7" t="s">
        <v>77</v>
      </c>
      <c r="K1410" s="7" t="s">
        <v>78</v>
      </c>
      <c r="L1410" s="7" t="s">
        <v>79</v>
      </c>
      <c r="M1410" s="7" t="s">
        <v>80</v>
      </c>
      <c r="N1410" s="7" t="s">
        <v>81</v>
      </c>
      <c r="O1410" s="7" t="s">
        <v>82</v>
      </c>
      <c r="P1410" s="7" t="s">
        <v>83</v>
      </c>
      <c r="Q1410" s="7" t="s">
        <v>84</v>
      </c>
      <c r="R1410" s="7" t="s">
        <v>85</v>
      </c>
      <c r="S1410" s="7" t="s">
        <v>86</v>
      </c>
      <c r="T1410" s="7" t="s">
        <v>87</v>
      </c>
      <c r="U1410" s="7" t="s">
        <v>88</v>
      </c>
      <c r="V1410" s="7" t="s">
        <v>89</v>
      </c>
      <c r="W1410" s="7" t="s">
        <v>90</v>
      </c>
      <c r="X1410" s="7" t="s">
        <v>91</v>
      </c>
      <c r="Y1410" s="7" t="s">
        <v>92</v>
      </c>
      <c r="Z1410" s="7" t="s">
        <v>93</v>
      </c>
      <c r="AA1410" s="7" t="s">
        <v>94</v>
      </c>
      <c r="AB1410" s="7" t="s">
        <v>95</v>
      </c>
      <c r="AC1410" s="7" t="s">
        <v>96</v>
      </c>
      <c r="AD1410" s="7" t="s">
        <v>97</v>
      </c>
      <c r="AE1410" s="7" t="s">
        <v>98</v>
      </c>
      <c r="AF1410" s="7" t="s">
        <v>99</v>
      </c>
      <c r="AI1410" s="4" t="str">
        <f>""</f>
        <v/>
      </c>
      <c r="AJ1410" s="4" t="str">
        <f>""</f>
        <v/>
      </c>
      <c r="AK1410" s="4" t="str">
        <f>""</f>
        <v/>
      </c>
      <c r="AL1410" s="4" t="str">
        <f>""</f>
        <v/>
      </c>
      <c r="AM1410" s="4" t="str">
        <f>""</f>
        <v/>
      </c>
      <c r="AN1410" s="4" t="str">
        <f>""</f>
        <v/>
      </c>
      <c r="AO1410" s="4" t="str">
        <f>""</f>
        <v/>
      </c>
      <c r="AP1410" s="4" t="str">
        <f>""</f>
        <v/>
      </c>
      <c r="AQ1410" s="4" t="str">
        <f>""</f>
        <v/>
      </c>
      <c r="AR1410" s="4" t="str">
        <f>""</f>
        <v/>
      </c>
      <c r="AS1410" s="4" t="str">
        <f>""</f>
        <v/>
      </c>
    </row>
    <row r="1411" spans="1:45" x14ac:dyDescent="0.25">
      <c r="A1411" s="15"/>
      <c r="B1411" s="17"/>
      <c r="C1411" s="17"/>
      <c r="D1411" s="17"/>
      <c r="E1411" s="17"/>
      <c r="F1411" s="17"/>
      <c r="G1411" s="17"/>
      <c r="I1411" s="8" t="s">
        <v>39</v>
      </c>
      <c r="J1411" s="8"/>
      <c r="K1411" s="8"/>
      <c r="L1411" s="8"/>
      <c r="M1411" s="8"/>
      <c r="N1411" s="8"/>
      <c r="O1411" s="8"/>
      <c r="P1411" s="8">
        <v>15</v>
      </c>
      <c r="Q1411" s="8">
        <v>15</v>
      </c>
      <c r="R1411" s="8"/>
      <c r="S1411" s="8">
        <v>15</v>
      </c>
      <c r="T1411" s="8">
        <v>15</v>
      </c>
      <c r="U1411" s="8"/>
      <c r="V1411" s="8"/>
      <c r="W1411" s="8"/>
      <c r="X1411" s="8">
        <v>2</v>
      </c>
      <c r="Y1411" s="8">
        <v>2</v>
      </c>
      <c r="Z1411" s="8"/>
      <c r="AA1411" s="8">
        <v>2</v>
      </c>
      <c r="AB1411" s="8">
        <v>2</v>
      </c>
      <c r="AC1411" s="8">
        <v>2</v>
      </c>
      <c r="AD1411" s="8">
        <v>2</v>
      </c>
      <c r="AE1411" s="8">
        <v>0.99</v>
      </c>
      <c r="AF1411" s="8">
        <v>0</v>
      </c>
      <c r="AI1411" s="4" t="str">
        <f>""</f>
        <v/>
      </c>
      <c r="AJ1411" s="4" t="str">
        <f>""</f>
        <v/>
      </c>
      <c r="AK1411" s="4" t="str">
        <f>""</f>
        <v/>
      </c>
      <c r="AL1411" s="4" t="str">
        <f>""</f>
        <v/>
      </c>
      <c r="AM1411" s="4" t="str">
        <f>""</f>
        <v/>
      </c>
      <c r="AN1411" s="4" t="str">
        <f>""</f>
        <v/>
      </c>
      <c r="AO1411" s="4" t="str">
        <f>""</f>
        <v/>
      </c>
      <c r="AP1411" s="4" t="str">
        <f>""</f>
        <v/>
      </c>
      <c r="AQ1411" s="4" t="str">
        <f>""</f>
        <v/>
      </c>
      <c r="AR1411" s="4" t="str">
        <f>""</f>
        <v/>
      </c>
      <c r="AS1411" s="4" t="str">
        <f>""</f>
        <v/>
      </c>
    </row>
    <row r="1412" spans="1:45" x14ac:dyDescent="0.25">
      <c r="A1412" s="15"/>
      <c r="B1412" s="17"/>
      <c r="C1412" s="17"/>
      <c r="D1412" s="17"/>
      <c r="E1412" s="17"/>
      <c r="F1412" s="17"/>
      <c r="G1412" s="17"/>
      <c r="I1412" s="8" t="s">
        <v>40</v>
      </c>
      <c r="J1412" s="8"/>
      <c r="K1412" s="8"/>
      <c r="L1412" s="8"/>
      <c r="M1412" s="8"/>
      <c r="N1412" s="8"/>
      <c r="O1412" s="8"/>
      <c r="P1412" s="8">
        <v>1.5</v>
      </c>
      <c r="Q1412" s="8">
        <v>1.5</v>
      </c>
      <c r="R1412" s="8">
        <f>2*$K$2</f>
        <v>0.02</v>
      </c>
      <c r="S1412" s="8">
        <v>1.5</v>
      </c>
      <c r="T1412" s="8">
        <v>1.5</v>
      </c>
      <c r="U1412" s="8">
        <f>2*$K$2</f>
        <v>0.02</v>
      </c>
      <c r="V1412" s="8"/>
      <c r="W1412" s="8"/>
      <c r="X1412" s="8">
        <f t="shared" ref="X1412:Y1412" si="170">2*$K$2</f>
        <v>0.02</v>
      </c>
      <c r="Y1412" s="8">
        <f t="shared" si="170"/>
        <v>0.02</v>
      </c>
      <c r="Z1412" s="8"/>
      <c r="AA1412" s="8">
        <f t="shared" ref="AA1412:AD1412" si="171">2*$K$2</f>
        <v>0.02</v>
      </c>
      <c r="AB1412" s="8">
        <f t="shared" si="171"/>
        <v>0.02</v>
      </c>
      <c r="AC1412" s="8">
        <f t="shared" si="171"/>
        <v>0.02</v>
      </c>
      <c r="AD1412" s="8">
        <f t="shared" si="171"/>
        <v>0.02</v>
      </c>
      <c r="AE1412" s="8">
        <v>0</v>
      </c>
      <c r="AF1412" s="8">
        <v>-0.3</v>
      </c>
      <c r="AI1412" s="4" t="str">
        <f>""</f>
        <v/>
      </c>
      <c r="AJ1412" s="4" t="str">
        <f>""</f>
        <v/>
      </c>
      <c r="AK1412" s="4" t="str">
        <f>""</f>
        <v/>
      </c>
      <c r="AL1412" s="4" t="str">
        <f>""</f>
        <v/>
      </c>
      <c r="AM1412" s="4" t="str">
        <f>""</f>
        <v/>
      </c>
      <c r="AN1412" s="4" t="str">
        <f>""</f>
        <v/>
      </c>
      <c r="AO1412" s="4" t="str">
        <f>""</f>
        <v/>
      </c>
      <c r="AP1412" s="4" t="str">
        <f>""</f>
        <v/>
      </c>
      <c r="AQ1412" s="4" t="str">
        <f>""</f>
        <v/>
      </c>
      <c r="AR1412" s="4" t="str">
        <f>""</f>
        <v/>
      </c>
      <c r="AS1412" s="4" t="str">
        <f>""</f>
        <v/>
      </c>
    </row>
    <row r="1413" spans="1:45" x14ac:dyDescent="0.25">
      <c r="A1413" s="24" t="s">
        <v>41</v>
      </c>
      <c r="B1413" s="18" t="s">
        <v>100</v>
      </c>
      <c r="C1413" s="18">
        <v>15.8</v>
      </c>
      <c r="D1413" s="18">
        <v>250</v>
      </c>
      <c r="E1413" s="18" t="s">
        <v>120</v>
      </c>
      <c r="F1413" s="18">
        <v>1</v>
      </c>
      <c r="G1413" s="18" t="str">
        <f>B1413&amp;C1413&amp;D1413&amp;E1413&amp;F1413</f>
        <v>PSS15.8250ND1</v>
      </c>
      <c r="H1413" s="4" t="s">
        <v>9</v>
      </c>
      <c r="I1413" s="4">
        <v>1</v>
      </c>
      <c r="J1413" s="4">
        <v>1</v>
      </c>
      <c r="K1413" s="4">
        <v>0</v>
      </c>
      <c r="L1413" s="4">
        <v>3</v>
      </c>
      <c r="M1413" s="4">
        <v>0</v>
      </c>
      <c r="N1413" s="4">
        <v>5</v>
      </c>
      <c r="O1413" s="4">
        <v>1</v>
      </c>
      <c r="P1413" s="4">
        <v>2.5</v>
      </c>
      <c r="Q1413" s="4">
        <v>2.5</v>
      </c>
      <c r="R1413" s="4">
        <v>0</v>
      </c>
      <c r="S1413" s="4">
        <v>2.5</v>
      </c>
      <c r="T1413" s="4">
        <v>0</v>
      </c>
      <c r="U1413" s="4">
        <v>2.5</v>
      </c>
      <c r="V1413" s="4">
        <v>0.39</v>
      </c>
      <c r="W1413" s="4">
        <v>1</v>
      </c>
      <c r="X1413" s="4">
        <v>0</v>
      </c>
      <c r="Y1413" s="4">
        <v>0.1</v>
      </c>
      <c r="Z1413" s="4">
        <v>6.5</v>
      </c>
      <c r="AA1413" s="4">
        <v>0.44</v>
      </c>
      <c r="AB1413" s="4">
        <v>0.08</v>
      </c>
      <c r="AC1413" s="4">
        <v>0.2</v>
      </c>
      <c r="AD1413" s="4">
        <v>0.98</v>
      </c>
      <c r="AE1413" s="4">
        <v>0.1</v>
      </c>
      <c r="AF1413" s="4">
        <v>-0.1</v>
      </c>
      <c r="AG1413" s="4" t="s">
        <v>1</v>
      </c>
      <c r="AH1413" s="4" t="s">
        <v>1</v>
      </c>
      <c r="AI1413" s="4" t="str">
        <f>""</f>
        <v/>
      </c>
      <c r="AJ1413" s="4" t="str">
        <f>""</f>
        <v/>
      </c>
      <c r="AK1413" s="4" t="str">
        <f>""</f>
        <v/>
      </c>
      <c r="AL1413" s="4" t="str">
        <f>""</f>
        <v/>
      </c>
      <c r="AM1413" s="4" t="str">
        <f>""</f>
        <v/>
      </c>
      <c r="AN1413" s="4" t="str">
        <f>""</f>
        <v/>
      </c>
      <c r="AO1413" s="4" t="str">
        <f>""</f>
        <v/>
      </c>
      <c r="AP1413" s="4" t="str">
        <f>""</f>
        <v/>
      </c>
      <c r="AQ1413" s="4" t="str">
        <f>""</f>
        <v/>
      </c>
      <c r="AR1413" s="4" t="str">
        <f>""</f>
        <v/>
      </c>
      <c r="AS1413" s="4" t="str">
        <f>""</f>
        <v/>
      </c>
    </row>
    <row r="1414" spans="1:45" x14ac:dyDescent="0.25">
      <c r="V1414" s="4" t="str">
        <f>""</f>
        <v/>
      </c>
      <c r="W1414" s="4" t="str">
        <f>""</f>
        <v/>
      </c>
      <c r="X1414" s="4" t="str">
        <f>""</f>
        <v/>
      </c>
      <c r="Y1414" s="4" t="str">
        <f>""</f>
        <v/>
      </c>
      <c r="Z1414" s="4" t="str">
        <f>""</f>
        <v/>
      </c>
      <c r="AA1414" s="4" t="str">
        <f>""</f>
        <v/>
      </c>
      <c r="AB1414" s="4" t="str">
        <f>""</f>
        <v/>
      </c>
      <c r="AC1414" s="4" t="str">
        <f>""</f>
        <v/>
      </c>
      <c r="AD1414" s="4" t="str">
        <f>""</f>
        <v/>
      </c>
      <c r="AE1414" s="4" t="str">
        <f>""</f>
        <v/>
      </c>
      <c r="AF1414" s="4" t="str">
        <f>""</f>
        <v/>
      </c>
      <c r="AG1414" s="4" t="str">
        <f>""</f>
        <v/>
      </c>
      <c r="AH1414" s="4" t="str">
        <f>""</f>
        <v/>
      </c>
      <c r="AI1414" s="4" t="str">
        <f>""</f>
        <v/>
      </c>
      <c r="AJ1414" s="4" t="str">
        <f>""</f>
        <v/>
      </c>
      <c r="AK1414" s="4" t="str">
        <f>""</f>
        <v/>
      </c>
      <c r="AL1414" s="4" t="str">
        <f>""</f>
        <v/>
      </c>
      <c r="AM1414" s="4" t="str">
        <f>""</f>
        <v/>
      </c>
      <c r="AN1414" s="4" t="str">
        <f>""</f>
        <v/>
      </c>
      <c r="AO1414" s="4" t="str">
        <f>""</f>
        <v/>
      </c>
      <c r="AP1414" s="4" t="str">
        <f>""</f>
        <v/>
      </c>
      <c r="AQ1414" s="4" t="str">
        <f>""</f>
        <v/>
      </c>
      <c r="AR1414" s="4" t="str">
        <f>""</f>
        <v/>
      </c>
      <c r="AS1414" s="4" t="str">
        <f>""</f>
        <v/>
      </c>
    </row>
    <row r="1415" spans="1:45" x14ac:dyDescent="0.25">
      <c r="V1415" s="4" t="str">
        <f>""</f>
        <v/>
      </c>
      <c r="W1415" s="4" t="str">
        <f>""</f>
        <v/>
      </c>
      <c r="X1415" s="4" t="str">
        <f>""</f>
        <v/>
      </c>
      <c r="Y1415" s="4" t="str">
        <f>""</f>
        <v/>
      </c>
      <c r="Z1415" s="4" t="str">
        <f>""</f>
        <v/>
      </c>
      <c r="AA1415" s="4" t="str">
        <f>""</f>
        <v/>
      </c>
      <c r="AB1415" s="4" t="str">
        <f>""</f>
        <v/>
      </c>
      <c r="AC1415" s="4" t="str">
        <f>""</f>
        <v/>
      </c>
      <c r="AD1415" s="4" t="str">
        <f>""</f>
        <v/>
      </c>
      <c r="AE1415" s="4" t="str">
        <f>""</f>
        <v/>
      </c>
      <c r="AF1415" s="4" t="str">
        <f>""</f>
        <v/>
      </c>
      <c r="AG1415" s="4" t="str">
        <f>""</f>
        <v/>
      </c>
      <c r="AH1415" s="4" t="str">
        <f>""</f>
        <v/>
      </c>
      <c r="AI1415" s="4" t="str">
        <f>""</f>
        <v/>
      </c>
      <c r="AJ1415" s="4" t="str">
        <f>""</f>
        <v/>
      </c>
      <c r="AK1415" s="4" t="str">
        <f>""</f>
        <v/>
      </c>
      <c r="AL1415" s="4" t="str">
        <f>""</f>
        <v/>
      </c>
      <c r="AM1415" s="4" t="str">
        <f>""</f>
        <v/>
      </c>
      <c r="AN1415" s="4" t="str">
        <f>""</f>
        <v/>
      </c>
      <c r="AO1415" s="4" t="str">
        <f>""</f>
        <v/>
      </c>
      <c r="AP1415" s="4" t="str">
        <f>""</f>
        <v/>
      </c>
      <c r="AQ1415" s="4" t="str">
        <f>""</f>
        <v/>
      </c>
      <c r="AR1415" s="4" t="str">
        <f>""</f>
        <v/>
      </c>
      <c r="AS1415" s="4" t="str">
        <f>""</f>
        <v/>
      </c>
    </row>
    <row r="1416" spans="1:45" x14ac:dyDescent="0.25">
      <c r="A1416" s="27" t="s">
        <v>210</v>
      </c>
      <c r="B1416" s="9"/>
      <c r="C1416" s="9"/>
      <c r="D1416" s="9"/>
      <c r="E1416" s="9"/>
      <c r="F1416" s="9"/>
      <c r="G1416" s="16"/>
      <c r="H1416" s="14" t="s">
        <v>25</v>
      </c>
      <c r="I1416" s="7" t="s">
        <v>26</v>
      </c>
      <c r="J1416" s="7" t="s">
        <v>27</v>
      </c>
      <c r="K1416" s="7" t="s">
        <v>28</v>
      </c>
      <c r="L1416" s="7" t="s">
        <v>29</v>
      </c>
      <c r="M1416" s="7" t="s">
        <v>30</v>
      </c>
      <c r="N1416" s="7" t="s">
        <v>31</v>
      </c>
      <c r="O1416" s="7" t="s">
        <v>32</v>
      </c>
      <c r="P1416" s="7" t="s">
        <v>33</v>
      </c>
      <c r="Q1416" s="7" t="s">
        <v>34</v>
      </c>
      <c r="R1416" s="7" t="s">
        <v>35</v>
      </c>
      <c r="S1416" s="7" t="s">
        <v>36</v>
      </c>
      <c r="V1416" s="4" t="str">
        <f>""</f>
        <v/>
      </c>
      <c r="W1416" s="4" t="str">
        <f>""</f>
        <v/>
      </c>
      <c r="X1416" s="4" t="str">
        <f>""</f>
        <v/>
      </c>
      <c r="Y1416" s="4" t="str">
        <f>""</f>
        <v/>
      </c>
      <c r="Z1416" s="4" t="str">
        <f>""</f>
        <v/>
      </c>
      <c r="AA1416" s="4" t="str">
        <f>""</f>
        <v/>
      </c>
      <c r="AB1416" s="4" t="str">
        <f>""</f>
        <v/>
      </c>
      <c r="AC1416" s="4" t="str">
        <f>""</f>
        <v/>
      </c>
      <c r="AD1416" s="4" t="str">
        <f>""</f>
        <v/>
      </c>
      <c r="AE1416" s="4" t="str">
        <f>""</f>
        <v/>
      </c>
      <c r="AF1416" s="4" t="str">
        <f>""</f>
        <v/>
      </c>
      <c r="AG1416" s="4" t="str">
        <f>""</f>
        <v/>
      </c>
      <c r="AH1416" s="4" t="str">
        <f>""</f>
        <v/>
      </c>
      <c r="AI1416" s="4" t="str">
        <f>""</f>
        <v/>
      </c>
      <c r="AJ1416" s="4" t="str">
        <f>""</f>
        <v/>
      </c>
      <c r="AK1416" s="4" t="str">
        <f>""</f>
        <v/>
      </c>
      <c r="AL1416" s="4" t="str">
        <f>""</f>
        <v/>
      </c>
      <c r="AM1416" s="4" t="str">
        <f>""</f>
        <v/>
      </c>
      <c r="AN1416" s="4" t="str">
        <f>""</f>
        <v/>
      </c>
      <c r="AO1416" s="4" t="str">
        <f>""</f>
        <v/>
      </c>
      <c r="AP1416" s="4" t="str">
        <f>""</f>
        <v/>
      </c>
      <c r="AQ1416" s="4" t="str">
        <f>""</f>
        <v/>
      </c>
      <c r="AR1416" s="4" t="str">
        <f>""</f>
        <v/>
      </c>
      <c r="AS1416" s="4" t="str">
        <f>""</f>
        <v/>
      </c>
    </row>
    <row r="1417" spans="1:45" x14ac:dyDescent="0.25">
      <c r="A1417" s="25"/>
      <c r="B1417" s="10"/>
      <c r="C1417" s="10"/>
      <c r="D1417" s="10"/>
      <c r="E1417" s="10"/>
      <c r="F1417" s="10"/>
      <c r="G1417" s="17"/>
      <c r="I1417" s="8" t="s">
        <v>39</v>
      </c>
      <c r="J1417" s="8">
        <v>0.1</v>
      </c>
      <c r="K1417" s="8">
        <v>0.2</v>
      </c>
      <c r="L1417" s="8">
        <v>0</v>
      </c>
      <c r="M1417" s="8">
        <v>10</v>
      </c>
      <c r="N1417" s="8">
        <v>20</v>
      </c>
      <c r="O1417" s="8">
        <v>1000</v>
      </c>
      <c r="P1417" s="8">
        <v>0.5</v>
      </c>
      <c r="Q1417" s="8">
        <v>8</v>
      </c>
      <c r="R1417" s="8">
        <v>-3</v>
      </c>
      <c r="S1417" s="8">
        <v>0.3</v>
      </c>
      <c r="V1417" s="4" t="str">
        <f>""</f>
        <v/>
      </c>
      <c r="W1417" s="4" t="str">
        <f>""</f>
        <v/>
      </c>
      <c r="X1417" s="4" t="str">
        <f>""</f>
        <v/>
      </c>
      <c r="Y1417" s="4" t="str">
        <f>""</f>
        <v/>
      </c>
      <c r="Z1417" s="4" t="str">
        <f>""</f>
        <v/>
      </c>
      <c r="AA1417" s="4" t="str">
        <f>""</f>
        <v/>
      </c>
      <c r="AB1417" s="4" t="str">
        <f>""</f>
        <v/>
      </c>
      <c r="AC1417" s="4" t="str">
        <f>""</f>
        <v/>
      </c>
      <c r="AD1417" s="4" t="str">
        <f>""</f>
        <v/>
      </c>
      <c r="AE1417" s="4" t="str">
        <f>""</f>
        <v/>
      </c>
      <c r="AF1417" s="4" t="str">
        <f>""</f>
        <v/>
      </c>
      <c r="AG1417" s="4" t="str">
        <f>""</f>
        <v/>
      </c>
      <c r="AH1417" s="4" t="str">
        <f>""</f>
        <v/>
      </c>
      <c r="AI1417" s="4" t="str">
        <f>""</f>
        <v/>
      </c>
      <c r="AJ1417" s="4" t="str">
        <f>""</f>
        <v/>
      </c>
      <c r="AK1417" s="4" t="str">
        <f>""</f>
        <v/>
      </c>
      <c r="AL1417" s="4" t="str">
        <f>""</f>
        <v/>
      </c>
      <c r="AM1417" s="4" t="str">
        <f>""</f>
        <v/>
      </c>
      <c r="AN1417" s="4" t="str">
        <f>""</f>
        <v/>
      </c>
      <c r="AO1417" s="4" t="str">
        <f>""</f>
        <v/>
      </c>
      <c r="AP1417" s="4" t="str">
        <f>""</f>
        <v/>
      </c>
      <c r="AQ1417" s="4" t="str">
        <f>""</f>
        <v/>
      </c>
      <c r="AR1417" s="4" t="str">
        <f>""</f>
        <v/>
      </c>
      <c r="AS1417" s="4" t="str">
        <f>""</f>
        <v/>
      </c>
    </row>
    <row r="1418" spans="1:45" x14ac:dyDescent="0.25">
      <c r="A1418" s="25"/>
      <c r="B1418" s="10"/>
      <c r="C1418" s="10"/>
      <c r="D1418" s="10"/>
      <c r="E1418" s="10"/>
      <c r="F1418" s="10"/>
      <c r="G1418" s="17"/>
      <c r="I1418" s="9" t="s">
        <v>40</v>
      </c>
      <c r="J1418" s="8">
        <v>0</v>
      </c>
      <c r="K1418" s="8">
        <v>0</v>
      </c>
      <c r="L1418" s="8">
        <v>-0.2</v>
      </c>
      <c r="M1418" s="8">
        <v>0</v>
      </c>
      <c r="N1418" s="8">
        <f>4*$K$2</f>
        <v>0.04</v>
      </c>
      <c r="O1418" s="8">
        <v>50</v>
      </c>
      <c r="P1418" s="8">
        <v>0</v>
      </c>
      <c r="Q1418" s="8">
        <v>3</v>
      </c>
      <c r="R1418" s="8">
        <v>-8</v>
      </c>
      <c r="S1418" s="8">
        <v>0</v>
      </c>
      <c r="V1418" s="4" t="str">
        <f>""</f>
        <v/>
      </c>
      <c r="W1418" s="4" t="str">
        <f>""</f>
        <v/>
      </c>
      <c r="X1418" s="4" t="str">
        <f>""</f>
        <v/>
      </c>
      <c r="Y1418" s="4" t="str">
        <f>""</f>
        <v/>
      </c>
      <c r="Z1418" s="4" t="str">
        <f>""</f>
        <v/>
      </c>
      <c r="AA1418" s="4" t="str">
        <f>""</f>
        <v/>
      </c>
      <c r="AB1418" s="4" t="str">
        <f>""</f>
        <v/>
      </c>
      <c r="AC1418" s="4" t="str">
        <f>""</f>
        <v/>
      </c>
      <c r="AD1418" s="4" t="str">
        <f>""</f>
        <v/>
      </c>
      <c r="AE1418" s="4" t="str">
        <f>""</f>
        <v/>
      </c>
      <c r="AF1418" s="4" t="str">
        <f>""</f>
        <v/>
      </c>
      <c r="AG1418" s="4" t="str">
        <f>""</f>
        <v/>
      </c>
      <c r="AH1418" s="4" t="str">
        <f>""</f>
        <v/>
      </c>
      <c r="AI1418" s="4" t="str">
        <f>""</f>
        <v/>
      </c>
      <c r="AJ1418" s="4" t="str">
        <f>""</f>
        <v/>
      </c>
      <c r="AK1418" s="4" t="str">
        <f>""</f>
        <v/>
      </c>
      <c r="AL1418" s="4" t="str">
        <f>""</f>
        <v/>
      </c>
      <c r="AM1418" s="4" t="str">
        <f>""</f>
        <v/>
      </c>
      <c r="AN1418" s="4" t="str">
        <f>""</f>
        <v/>
      </c>
      <c r="AO1418" s="4" t="str">
        <f>""</f>
        <v/>
      </c>
      <c r="AP1418" s="4" t="str">
        <f>""</f>
        <v/>
      </c>
      <c r="AQ1418" s="4" t="str">
        <f>""</f>
        <v/>
      </c>
      <c r="AR1418" s="4" t="str">
        <f>""</f>
        <v/>
      </c>
      <c r="AS1418" s="4" t="str">
        <f>""</f>
        <v/>
      </c>
    </row>
    <row r="1419" spans="1:45" x14ac:dyDescent="0.25">
      <c r="A1419" s="22" t="s">
        <v>41</v>
      </c>
      <c r="B1419" s="18" t="s">
        <v>42</v>
      </c>
      <c r="C1419" s="18">
        <v>15.8</v>
      </c>
      <c r="D1419" s="18">
        <v>238.7</v>
      </c>
      <c r="E1419" s="18" t="s">
        <v>120</v>
      </c>
      <c r="F1419" s="18">
        <v>1</v>
      </c>
      <c r="G1419" s="18" t="str">
        <f>B1419&amp;C1419&amp;D1419&amp;E1419&amp;F1419</f>
        <v>AVR15.8238.7ND1</v>
      </c>
      <c r="H1419" s="4" t="s">
        <v>4</v>
      </c>
      <c r="I1419" s="4">
        <v>1</v>
      </c>
      <c r="J1419" s="4">
        <v>0</v>
      </c>
      <c r="K1419" s="4">
        <v>0.2</v>
      </c>
      <c r="L1419" s="4">
        <v>-0.19900000000000001</v>
      </c>
      <c r="M1419" s="4">
        <v>0</v>
      </c>
      <c r="N1419" s="4">
        <v>5</v>
      </c>
      <c r="O1419" s="4">
        <v>250</v>
      </c>
      <c r="P1419" s="4">
        <v>0.05</v>
      </c>
      <c r="Q1419" s="4">
        <v>5.64</v>
      </c>
      <c r="R1419" s="4">
        <v>0</v>
      </c>
      <c r="S1419" s="4">
        <v>0</v>
      </c>
      <c r="T1419" s="4" t="s">
        <v>1</v>
      </c>
      <c r="U1419" s="4" t="s">
        <v>1</v>
      </c>
      <c r="V1419" s="4" t="str">
        <f>""</f>
        <v/>
      </c>
      <c r="W1419" s="4" t="str">
        <f>""</f>
        <v/>
      </c>
      <c r="X1419" s="4" t="str">
        <f>""</f>
        <v/>
      </c>
      <c r="Y1419" s="4" t="str">
        <f>""</f>
        <v/>
      </c>
      <c r="Z1419" s="4" t="str">
        <f>""</f>
        <v/>
      </c>
      <c r="AA1419" s="4" t="str">
        <f>""</f>
        <v/>
      </c>
      <c r="AB1419" s="4" t="str">
        <f>""</f>
        <v/>
      </c>
      <c r="AC1419" s="4" t="str">
        <f>""</f>
        <v/>
      </c>
      <c r="AD1419" s="4" t="str">
        <f>""</f>
        <v/>
      </c>
      <c r="AE1419" s="4" t="str">
        <f>""</f>
        <v/>
      </c>
      <c r="AF1419" s="4" t="str">
        <f>""</f>
        <v/>
      </c>
      <c r="AG1419" s="4" t="str">
        <f>""</f>
        <v/>
      </c>
      <c r="AH1419" s="4" t="str">
        <f>""</f>
        <v/>
      </c>
      <c r="AI1419" s="4" t="str">
        <f>""</f>
        <v/>
      </c>
      <c r="AJ1419" s="4" t="str">
        <f>""</f>
        <v/>
      </c>
      <c r="AK1419" s="4" t="str">
        <f>""</f>
        <v/>
      </c>
      <c r="AL1419" s="4" t="str">
        <f>""</f>
        <v/>
      </c>
      <c r="AM1419" s="4" t="str">
        <f>""</f>
        <v/>
      </c>
      <c r="AN1419" s="4" t="str">
        <f>""</f>
        <v/>
      </c>
      <c r="AO1419" s="4" t="str">
        <f>""</f>
        <v/>
      </c>
      <c r="AP1419" s="4" t="str">
        <f>""</f>
        <v/>
      </c>
      <c r="AQ1419" s="4" t="str">
        <f>""</f>
        <v/>
      </c>
      <c r="AR1419" s="4" t="str">
        <f>""</f>
        <v/>
      </c>
      <c r="AS1419" s="4" t="str">
        <f>""</f>
        <v/>
      </c>
    </row>
    <row r="1420" spans="1:45" x14ac:dyDescent="0.25">
      <c r="A1420" s="15"/>
      <c r="B1420" s="16"/>
      <c r="C1420" s="16"/>
      <c r="D1420" s="16"/>
      <c r="E1420" s="16"/>
      <c r="F1420" s="16"/>
      <c r="G1420" s="16"/>
      <c r="H1420" s="30" t="s">
        <v>25</v>
      </c>
      <c r="I1420" s="31" t="s">
        <v>26</v>
      </c>
      <c r="J1420" s="7" t="s">
        <v>44</v>
      </c>
      <c r="K1420" s="7" t="s">
        <v>45</v>
      </c>
      <c r="L1420" s="7" t="s">
        <v>46</v>
      </c>
      <c r="M1420" s="7" t="s">
        <v>46</v>
      </c>
      <c r="N1420" s="7" t="s">
        <v>47</v>
      </c>
      <c r="O1420" s="7" t="s">
        <v>48</v>
      </c>
      <c r="P1420" s="7" t="s">
        <v>49</v>
      </c>
      <c r="Q1420" s="7" t="s">
        <v>50</v>
      </c>
      <c r="R1420" s="7" t="s">
        <v>51</v>
      </c>
      <c r="S1420" s="7" t="s">
        <v>121</v>
      </c>
      <c r="T1420" s="7" t="s">
        <v>52</v>
      </c>
      <c r="U1420" s="7" t="s">
        <v>53</v>
      </c>
      <c r="V1420" s="7" t="s">
        <v>54</v>
      </c>
      <c r="W1420" s="7" t="s">
        <v>55</v>
      </c>
      <c r="Z1420" s="4" t="str">
        <f>""</f>
        <v/>
      </c>
      <c r="AA1420" s="4" t="str">
        <f>""</f>
        <v/>
      </c>
      <c r="AB1420" s="4" t="str">
        <f>""</f>
        <v/>
      </c>
      <c r="AC1420" s="4" t="str">
        <f>""</f>
        <v/>
      </c>
      <c r="AD1420" s="4" t="str">
        <f>""</f>
        <v/>
      </c>
      <c r="AE1420" s="4" t="str">
        <f>""</f>
        <v/>
      </c>
      <c r="AF1420" s="4" t="str">
        <f>""</f>
        <v/>
      </c>
      <c r="AG1420" s="4" t="str">
        <f>""</f>
        <v/>
      </c>
      <c r="AH1420" s="4" t="str">
        <f>""</f>
        <v/>
      </c>
      <c r="AI1420" s="4" t="str">
        <f>""</f>
        <v/>
      </c>
      <c r="AJ1420" s="4" t="str">
        <f>""</f>
        <v/>
      </c>
      <c r="AK1420" s="4" t="str">
        <f>""</f>
        <v/>
      </c>
      <c r="AL1420" s="4" t="str">
        <f>""</f>
        <v/>
      </c>
      <c r="AM1420" s="4" t="str">
        <f>""</f>
        <v/>
      </c>
      <c r="AN1420" s="4" t="str">
        <f>""</f>
        <v/>
      </c>
      <c r="AO1420" s="4" t="str">
        <f>""</f>
        <v/>
      </c>
      <c r="AP1420" s="4" t="str">
        <f>""</f>
        <v/>
      </c>
      <c r="AQ1420" s="4" t="str">
        <f>""</f>
        <v/>
      </c>
      <c r="AR1420" s="4" t="str">
        <f>""</f>
        <v/>
      </c>
      <c r="AS1420" s="4" t="str">
        <f>""</f>
        <v/>
      </c>
    </row>
    <row r="1421" spans="1:45" x14ac:dyDescent="0.25">
      <c r="A1421" s="15"/>
      <c r="B1421" s="17"/>
      <c r="C1421" s="17"/>
      <c r="D1421" s="17"/>
      <c r="E1421" s="17"/>
      <c r="F1421" s="17"/>
      <c r="G1421" s="17"/>
      <c r="I1421" s="8" t="s">
        <v>39</v>
      </c>
      <c r="J1421" s="8">
        <v>10</v>
      </c>
      <c r="K1421" s="8">
        <v>0.2</v>
      </c>
      <c r="L1421" s="8">
        <v>0.2</v>
      </c>
      <c r="M1421" s="8">
        <v>0.2</v>
      </c>
      <c r="N1421" s="8">
        <v>10</v>
      </c>
      <c r="O1421" s="8">
        <v>3</v>
      </c>
      <c r="P1421" s="8">
        <v>2.5</v>
      </c>
      <c r="Q1421" s="8"/>
      <c r="R1421" s="8"/>
      <c r="S1421" s="8"/>
      <c r="T1421" s="8"/>
      <c r="U1421" s="8"/>
      <c r="V1421" s="8"/>
      <c r="W1421" s="8"/>
      <c r="Z1421" s="4" t="str">
        <f>""</f>
        <v/>
      </c>
      <c r="AA1421" s="4" t="str">
        <f>""</f>
        <v/>
      </c>
      <c r="AB1421" s="4" t="str">
        <f>""</f>
        <v/>
      </c>
      <c r="AC1421" s="4" t="str">
        <f>""</f>
        <v/>
      </c>
      <c r="AD1421" s="4" t="str">
        <f>""</f>
        <v/>
      </c>
      <c r="AE1421" s="4" t="str">
        <f>""</f>
        <v/>
      </c>
      <c r="AF1421" s="4" t="str">
        <f>""</f>
        <v/>
      </c>
      <c r="AG1421" s="4" t="str">
        <f>""</f>
        <v/>
      </c>
      <c r="AH1421" s="4" t="str">
        <f>""</f>
        <v/>
      </c>
      <c r="AI1421" s="4" t="str">
        <f>""</f>
        <v/>
      </c>
      <c r="AJ1421" s="4" t="str">
        <f>""</f>
        <v/>
      </c>
      <c r="AK1421" s="4" t="str">
        <f>""</f>
        <v/>
      </c>
      <c r="AL1421" s="4" t="str">
        <f>""</f>
        <v/>
      </c>
      <c r="AM1421" s="4" t="str">
        <f>""</f>
        <v/>
      </c>
      <c r="AN1421" s="4" t="str">
        <f>""</f>
        <v/>
      </c>
      <c r="AO1421" s="4" t="str">
        <f>""</f>
        <v/>
      </c>
      <c r="AP1421" s="4" t="str">
        <f>""</f>
        <v/>
      </c>
      <c r="AQ1421" s="4" t="str">
        <f>""</f>
        <v/>
      </c>
      <c r="AR1421" s="4" t="str">
        <f>""</f>
        <v/>
      </c>
      <c r="AS1421" s="4" t="str">
        <f>""</f>
        <v/>
      </c>
    </row>
    <row r="1422" spans="1:45" x14ac:dyDescent="0.25">
      <c r="A1422" s="15"/>
      <c r="B1422" s="17"/>
      <c r="C1422" s="17"/>
      <c r="D1422" s="17"/>
      <c r="E1422" s="17"/>
      <c r="F1422" s="17"/>
      <c r="G1422" s="17"/>
      <c r="I1422" s="8" t="s">
        <v>40</v>
      </c>
      <c r="J1422" s="8">
        <v>1</v>
      </c>
      <c r="K1422" s="8">
        <f>4*$K$2</f>
        <v>0.04</v>
      </c>
      <c r="L1422" s="8">
        <f>4*$K$2</f>
        <v>0.04</v>
      </c>
      <c r="M1422" s="8">
        <f>4*$K$2</f>
        <v>0.04</v>
      </c>
      <c r="N1422" s="8">
        <v>1</v>
      </c>
      <c r="O1422" s="8">
        <v>0</v>
      </c>
      <c r="P1422" s="8"/>
      <c r="Q1422" s="8"/>
      <c r="R1422" s="8"/>
      <c r="S1422" s="8"/>
      <c r="T1422" s="8"/>
      <c r="U1422" s="8"/>
      <c r="V1422" s="8">
        <v>0</v>
      </c>
      <c r="W1422" s="8"/>
      <c r="Z1422" s="4" t="str">
        <f>""</f>
        <v/>
      </c>
      <c r="AA1422" s="4" t="str">
        <f>""</f>
        <v/>
      </c>
      <c r="AB1422" s="4" t="str">
        <f>""</f>
        <v/>
      </c>
      <c r="AC1422" s="4" t="str">
        <f>""</f>
        <v/>
      </c>
      <c r="AD1422" s="4" t="str">
        <f>""</f>
        <v/>
      </c>
      <c r="AE1422" s="4" t="str">
        <f>""</f>
        <v/>
      </c>
      <c r="AF1422" s="4" t="str">
        <f>""</f>
        <v/>
      </c>
      <c r="AG1422" s="4" t="str">
        <f>""</f>
        <v/>
      </c>
      <c r="AH1422" s="4" t="str">
        <f>""</f>
        <v/>
      </c>
      <c r="AI1422" s="4" t="str">
        <f>""</f>
        <v/>
      </c>
      <c r="AJ1422" s="4" t="str">
        <f>""</f>
        <v/>
      </c>
      <c r="AK1422" s="4" t="str">
        <f>""</f>
        <v/>
      </c>
      <c r="AL1422" s="4" t="str">
        <f>""</f>
        <v/>
      </c>
      <c r="AM1422" s="4" t="str">
        <f>""</f>
        <v/>
      </c>
      <c r="AN1422" s="4" t="str">
        <f>""</f>
        <v/>
      </c>
      <c r="AO1422" s="4" t="str">
        <f>""</f>
        <v/>
      </c>
      <c r="AP1422" s="4" t="str">
        <f>""</f>
        <v/>
      </c>
      <c r="AQ1422" s="4" t="str">
        <f>""</f>
        <v/>
      </c>
      <c r="AR1422" s="4" t="str">
        <f>""</f>
        <v/>
      </c>
      <c r="AS1422" s="4" t="str">
        <f>""</f>
        <v/>
      </c>
    </row>
    <row r="1423" spans="1:45" x14ac:dyDescent="0.25">
      <c r="A1423" s="23" t="s">
        <v>41</v>
      </c>
      <c r="B1423" s="18" t="s">
        <v>62</v>
      </c>
      <c r="C1423" s="18">
        <v>15.8</v>
      </c>
      <c r="D1423" s="18">
        <v>238.7</v>
      </c>
      <c r="E1423" s="18" t="s">
        <v>120</v>
      </c>
      <c r="F1423" s="18">
        <v>1</v>
      </c>
      <c r="G1423" s="18" t="str">
        <f>B1423&amp;C1423&amp;D1423&amp;E1423&amp;F1423</f>
        <v>GEN15.8238.7ND1</v>
      </c>
      <c r="H1423" s="4" t="s">
        <v>2</v>
      </c>
      <c r="I1423" s="4">
        <v>1</v>
      </c>
      <c r="J1423" s="4">
        <v>8.4</v>
      </c>
      <c r="K1423" s="4">
        <v>0.04</v>
      </c>
      <c r="L1423" s="4">
        <v>0.9</v>
      </c>
      <c r="M1423" s="4">
        <v>7.0000000000000007E-2</v>
      </c>
      <c r="N1423" s="4">
        <v>6.24</v>
      </c>
      <c r="O1423" s="4">
        <v>0</v>
      </c>
      <c r="P1423" s="4">
        <v>1.97</v>
      </c>
      <c r="Q1423" s="4">
        <v>1.91</v>
      </c>
      <c r="R1423" s="4">
        <v>0.217</v>
      </c>
      <c r="S1423" s="4">
        <v>0.38500000000000001</v>
      </c>
      <c r="T1423" s="4">
        <v>0.217</v>
      </c>
      <c r="U1423" s="4">
        <v>0.15</v>
      </c>
      <c r="V1423" s="4">
        <v>0.14899999999999999</v>
      </c>
      <c r="W1423" s="4">
        <v>0.61599999999999999</v>
      </c>
      <c r="X1423" s="4" t="s">
        <v>1</v>
      </c>
      <c r="Y1423" s="4" t="s">
        <v>1</v>
      </c>
      <c r="Z1423" s="4" t="str">
        <f>""</f>
        <v/>
      </c>
      <c r="AA1423" s="4" t="str">
        <f>""</f>
        <v/>
      </c>
      <c r="AB1423" s="4" t="str">
        <f>""</f>
        <v/>
      </c>
      <c r="AC1423" s="4" t="str">
        <f>""</f>
        <v/>
      </c>
      <c r="AD1423" s="4" t="str">
        <f>""</f>
        <v/>
      </c>
      <c r="AE1423" s="4" t="str">
        <f>""</f>
        <v/>
      </c>
      <c r="AF1423" s="4" t="str">
        <f>""</f>
        <v/>
      </c>
      <c r="AG1423" s="4" t="str">
        <f>""</f>
        <v/>
      </c>
      <c r="AH1423" s="4" t="str">
        <f>""</f>
        <v/>
      </c>
      <c r="AI1423" s="4" t="str">
        <f>""</f>
        <v/>
      </c>
      <c r="AJ1423" s="4" t="str">
        <f>""</f>
        <v/>
      </c>
      <c r="AK1423" s="4" t="str">
        <f>""</f>
        <v/>
      </c>
      <c r="AL1423" s="4" t="str">
        <f>""</f>
        <v/>
      </c>
      <c r="AM1423" s="4" t="str">
        <f>""</f>
        <v/>
      </c>
      <c r="AN1423" s="4" t="str">
        <f>""</f>
        <v/>
      </c>
      <c r="AO1423" s="4" t="str">
        <f>""</f>
        <v/>
      </c>
      <c r="AP1423" s="4" t="str">
        <f>""</f>
        <v/>
      </c>
      <c r="AQ1423" s="4" t="str">
        <f>""</f>
        <v/>
      </c>
      <c r="AR1423" s="4" t="str">
        <f>""</f>
        <v/>
      </c>
      <c r="AS1423" s="4" t="str">
        <f>""</f>
        <v/>
      </c>
    </row>
    <row r="1424" spans="1:45" x14ac:dyDescent="0.25">
      <c r="A1424" s="15"/>
      <c r="B1424" s="16"/>
      <c r="C1424" s="16"/>
      <c r="D1424" s="16"/>
      <c r="E1424" s="16"/>
      <c r="F1424" s="16"/>
      <c r="G1424" s="16"/>
      <c r="H1424" s="14"/>
      <c r="I1424" s="34"/>
      <c r="J1424" s="7" t="s">
        <v>64</v>
      </c>
      <c r="K1424" s="7" t="s">
        <v>65</v>
      </c>
      <c r="L1424" s="7" t="s">
        <v>66</v>
      </c>
      <c r="M1424" s="7" t="s">
        <v>67</v>
      </c>
      <c r="N1424" s="7" t="s">
        <v>68</v>
      </c>
      <c r="O1424" s="7" t="s">
        <v>69</v>
      </c>
      <c r="P1424" s="7" t="s">
        <v>70</v>
      </c>
      <c r="Q1424" s="7" t="s">
        <v>71</v>
      </c>
      <c r="R1424" s="7" t="s">
        <v>72</v>
      </c>
      <c r="S1424" s="7" t="s">
        <v>73</v>
      </c>
      <c r="T1424" s="7" t="s">
        <v>74</v>
      </c>
      <c r="U1424" s="7" t="s">
        <v>75</v>
      </c>
      <c r="X1424" s="4" t="str">
        <f>""</f>
        <v/>
      </c>
      <c r="Y1424" s="4" t="str">
        <f>""</f>
        <v/>
      </c>
      <c r="Z1424" s="4" t="str">
        <f>""</f>
        <v/>
      </c>
      <c r="AA1424" s="4" t="str">
        <f>""</f>
        <v/>
      </c>
      <c r="AB1424" s="4" t="str">
        <f>""</f>
        <v/>
      </c>
      <c r="AC1424" s="4" t="str">
        <f>""</f>
        <v/>
      </c>
      <c r="AD1424" s="4" t="str">
        <f>""</f>
        <v/>
      </c>
      <c r="AE1424" s="4" t="str">
        <f>""</f>
        <v/>
      </c>
      <c r="AF1424" s="4" t="str">
        <f>""</f>
        <v/>
      </c>
      <c r="AG1424" s="4" t="str">
        <f>""</f>
        <v/>
      </c>
      <c r="AH1424" s="4" t="str">
        <f>""</f>
        <v/>
      </c>
      <c r="AI1424" s="4" t="str">
        <f>""</f>
        <v/>
      </c>
      <c r="AJ1424" s="4" t="str">
        <f>""</f>
        <v/>
      </c>
      <c r="AK1424" s="4" t="str">
        <f>""</f>
        <v/>
      </c>
      <c r="AL1424" s="4" t="str">
        <f>""</f>
        <v/>
      </c>
      <c r="AM1424" s="4" t="str">
        <f>""</f>
        <v/>
      </c>
      <c r="AN1424" s="4" t="str">
        <f>""</f>
        <v/>
      </c>
      <c r="AO1424" s="4" t="str">
        <f>""</f>
        <v/>
      </c>
      <c r="AP1424" s="4" t="str">
        <f>""</f>
        <v/>
      </c>
      <c r="AQ1424" s="4" t="str">
        <f>""</f>
        <v/>
      </c>
      <c r="AR1424" s="4" t="str">
        <f>""</f>
        <v/>
      </c>
      <c r="AS1424" s="4" t="str">
        <f>""</f>
        <v/>
      </c>
    </row>
    <row r="1425" spans="1:45" x14ac:dyDescent="0.25">
      <c r="A1425" s="15"/>
      <c r="B1425" s="17"/>
      <c r="C1425" s="17"/>
      <c r="D1425" s="17"/>
      <c r="E1425" s="17"/>
      <c r="F1425" s="17"/>
      <c r="G1425" s="17"/>
      <c r="I1425" s="8" t="s">
        <v>39</v>
      </c>
      <c r="J1425" s="8">
        <v>1</v>
      </c>
      <c r="K1425" s="8">
        <v>2</v>
      </c>
      <c r="L1425" s="8">
        <v>30</v>
      </c>
      <c r="M1425" s="8">
        <v>0.1</v>
      </c>
      <c r="N1425" s="8">
        <v>1</v>
      </c>
      <c r="O1425" s="8">
        <v>0.3</v>
      </c>
      <c r="P1425" s="8">
        <v>1</v>
      </c>
      <c r="Q1425" s="8">
        <v>1</v>
      </c>
      <c r="R1425" s="8">
        <v>30</v>
      </c>
      <c r="S1425" s="8">
        <v>1.5</v>
      </c>
      <c r="T1425" s="8">
        <v>0.5</v>
      </c>
      <c r="U1425" s="8">
        <v>0.15</v>
      </c>
      <c r="X1425" s="4" t="str">
        <f>""</f>
        <v/>
      </c>
      <c r="Y1425" s="4" t="str">
        <f>""</f>
        <v/>
      </c>
      <c r="Z1425" s="4" t="str">
        <f>""</f>
        <v/>
      </c>
      <c r="AA1425" s="4" t="str">
        <f>""</f>
        <v/>
      </c>
      <c r="AB1425" s="4" t="str">
        <f>""</f>
        <v/>
      </c>
      <c r="AC1425" s="4" t="str">
        <f>""</f>
        <v/>
      </c>
      <c r="AD1425" s="4" t="str">
        <f>""</f>
        <v/>
      </c>
      <c r="AE1425" s="4" t="str">
        <f>""</f>
        <v/>
      </c>
      <c r="AF1425" s="4" t="str">
        <f>""</f>
        <v/>
      </c>
      <c r="AG1425" s="4" t="str">
        <f>""</f>
        <v/>
      </c>
      <c r="AH1425" s="4" t="str">
        <f>""</f>
        <v/>
      </c>
      <c r="AI1425" s="4" t="str">
        <f>""</f>
        <v/>
      </c>
      <c r="AJ1425" s="4" t="str">
        <f>""</f>
        <v/>
      </c>
      <c r="AK1425" s="4" t="str">
        <f>""</f>
        <v/>
      </c>
      <c r="AL1425" s="4" t="str">
        <f>""</f>
        <v/>
      </c>
      <c r="AM1425" s="4" t="str">
        <f>""</f>
        <v/>
      </c>
      <c r="AN1425" s="4" t="str">
        <f>""</f>
        <v/>
      </c>
      <c r="AO1425" s="4" t="str">
        <f>""</f>
        <v/>
      </c>
      <c r="AP1425" s="4" t="str">
        <f>""</f>
        <v/>
      </c>
      <c r="AQ1425" s="4" t="str">
        <f>""</f>
        <v/>
      </c>
      <c r="AR1425" s="4" t="str">
        <f>""</f>
        <v/>
      </c>
      <c r="AS1425" s="4" t="str">
        <f>""</f>
        <v/>
      </c>
    </row>
    <row r="1426" spans="1:45" x14ac:dyDescent="0.25">
      <c r="A1426" s="15"/>
      <c r="B1426" s="17"/>
      <c r="C1426" s="17"/>
      <c r="D1426" s="17"/>
      <c r="E1426" s="17"/>
      <c r="F1426" s="17"/>
      <c r="G1426" s="17"/>
      <c r="I1426" s="8" t="s">
        <v>40</v>
      </c>
      <c r="J1426" s="8">
        <v>0</v>
      </c>
      <c r="K1426" s="8">
        <v>0</v>
      </c>
      <c r="L1426" s="8">
        <f>4*$K$2</f>
        <v>0.04</v>
      </c>
      <c r="M1426" s="8">
        <f>4*$K$2</f>
        <v>0.04</v>
      </c>
      <c r="N1426" s="8">
        <f>4*$K$2</f>
        <v>0.04</v>
      </c>
      <c r="O1426" s="8">
        <v>0</v>
      </c>
      <c r="P1426" s="8">
        <v>0</v>
      </c>
      <c r="Q1426" s="8">
        <v>0</v>
      </c>
      <c r="R1426" s="8">
        <v>0.5</v>
      </c>
      <c r="S1426" s="8">
        <v>0.8</v>
      </c>
      <c r="T1426" s="8">
        <v>0</v>
      </c>
      <c r="U1426" s="8">
        <v>0</v>
      </c>
      <c r="X1426" s="4" t="str">
        <f>""</f>
        <v/>
      </c>
      <c r="Y1426" s="4" t="str">
        <f>""</f>
        <v/>
      </c>
      <c r="Z1426" s="4" t="str">
        <f>""</f>
        <v/>
      </c>
      <c r="AA1426" s="4" t="str">
        <f>""</f>
        <v/>
      </c>
      <c r="AB1426" s="4" t="str">
        <f>""</f>
        <v/>
      </c>
      <c r="AC1426" s="4" t="str">
        <f>""</f>
        <v/>
      </c>
      <c r="AD1426" s="4" t="str">
        <f>""</f>
        <v/>
      </c>
      <c r="AE1426" s="4" t="str">
        <f>""</f>
        <v/>
      </c>
      <c r="AF1426" s="4" t="str">
        <f>""</f>
        <v/>
      </c>
      <c r="AG1426" s="4" t="str">
        <f>""</f>
        <v/>
      </c>
      <c r="AH1426" s="4" t="str">
        <f>""</f>
        <v/>
      </c>
      <c r="AI1426" s="4" t="str">
        <f>""</f>
        <v/>
      </c>
      <c r="AJ1426" s="4" t="str">
        <f>""</f>
        <v/>
      </c>
      <c r="AK1426" s="4" t="str">
        <f>""</f>
        <v/>
      </c>
      <c r="AL1426" s="4" t="str">
        <f>""</f>
        <v/>
      </c>
      <c r="AM1426" s="4" t="str">
        <f>""</f>
        <v/>
      </c>
      <c r="AN1426" s="4" t="str">
        <f>""</f>
        <v/>
      </c>
      <c r="AO1426" s="4" t="str">
        <f>""</f>
        <v/>
      </c>
      <c r="AP1426" s="4" t="str">
        <f>""</f>
        <v/>
      </c>
      <c r="AQ1426" s="4" t="str">
        <f>""</f>
        <v/>
      </c>
      <c r="AR1426" s="4" t="str">
        <f>""</f>
        <v/>
      </c>
      <c r="AS1426" s="4" t="str">
        <f>""</f>
        <v/>
      </c>
    </row>
    <row r="1427" spans="1:45" x14ac:dyDescent="0.25">
      <c r="A1427" s="23" t="s">
        <v>41</v>
      </c>
      <c r="B1427" s="18" t="s">
        <v>76</v>
      </c>
      <c r="C1427" s="18">
        <v>15.8</v>
      </c>
      <c r="D1427" s="18">
        <v>238.7</v>
      </c>
      <c r="E1427" s="18" t="s">
        <v>120</v>
      </c>
      <c r="F1427" s="18">
        <v>1</v>
      </c>
      <c r="G1427" s="18" t="str">
        <f>B1427&amp;C1427&amp;D1427&amp;E1427&amp;F1427</f>
        <v>GOV15.8238.7ND1</v>
      </c>
      <c r="H1427" s="4" t="s">
        <v>6</v>
      </c>
      <c r="I1427" s="4">
        <v>1</v>
      </c>
      <c r="J1427" s="4">
        <v>0.03</v>
      </c>
      <c r="K1427" s="4">
        <v>0.18</v>
      </c>
      <c r="L1427" s="4">
        <v>6.64</v>
      </c>
      <c r="M1427" s="4">
        <v>0.05</v>
      </c>
      <c r="N1427" s="4">
        <v>0.5</v>
      </c>
      <c r="O1427" s="4">
        <v>0.15</v>
      </c>
      <c r="P1427" s="4">
        <v>1</v>
      </c>
      <c r="Q1427" s="4">
        <v>0</v>
      </c>
      <c r="R1427" s="4">
        <v>1.66</v>
      </c>
      <c r="S1427" s="4">
        <v>1.41</v>
      </c>
      <c r="T1427" s="4">
        <v>0.499</v>
      </c>
      <c r="U1427" s="4">
        <v>0.06</v>
      </c>
      <c r="V1427" s="4" t="s">
        <v>1</v>
      </c>
      <c r="W1427" s="4" t="s">
        <v>1</v>
      </c>
      <c r="X1427" s="4" t="str">
        <f>""</f>
        <v/>
      </c>
      <c r="Y1427" s="4" t="str">
        <f>""</f>
        <v/>
      </c>
      <c r="Z1427" s="4" t="str">
        <f>""</f>
        <v/>
      </c>
      <c r="AA1427" s="4" t="str">
        <f>""</f>
        <v/>
      </c>
      <c r="AB1427" s="4" t="str">
        <f>""</f>
        <v/>
      </c>
      <c r="AC1427" s="4" t="str">
        <f>""</f>
        <v/>
      </c>
      <c r="AD1427" s="4" t="str">
        <f>""</f>
        <v/>
      </c>
      <c r="AE1427" s="4" t="str">
        <f>""</f>
        <v/>
      </c>
      <c r="AF1427" s="4" t="str">
        <f>""</f>
        <v/>
      </c>
      <c r="AG1427" s="4" t="str">
        <f>""</f>
        <v/>
      </c>
      <c r="AH1427" s="4" t="str">
        <f>""</f>
        <v/>
      </c>
      <c r="AI1427" s="4" t="str">
        <f>""</f>
        <v/>
      </c>
      <c r="AJ1427" s="4" t="str">
        <f>""</f>
        <v/>
      </c>
      <c r="AK1427" s="4" t="str">
        <f>""</f>
        <v/>
      </c>
      <c r="AL1427" s="4" t="str">
        <f>""</f>
        <v/>
      </c>
      <c r="AM1427" s="4" t="str">
        <f>""</f>
        <v/>
      </c>
      <c r="AN1427" s="4" t="str">
        <f>""</f>
        <v/>
      </c>
      <c r="AO1427" s="4" t="str">
        <f>""</f>
        <v/>
      </c>
      <c r="AP1427" s="4" t="str">
        <f>""</f>
        <v/>
      </c>
      <c r="AQ1427" s="4" t="str">
        <f>""</f>
        <v/>
      </c>
      <c r="AR1427" s="4" t="str">
        <f>""</f>
        <v/>
      </c>
      <c r="AS1427" s="4" t="str">
        <f>""</f>
        <v/>
      </c>
    </row>
    <row r="1428" spans="1:45" x14ac:dyDescent="0.25">
      <c r="A1428" s="15"/>
      <c r="B1428" s="16"/>
      <c r="C1428" s="16"/>
      <c r="D1428" s="16"/>
      <c r="E1428" s="16"/>
      <c r="F1428" s="16"/>
      <c r="G1428" s="16"/>
      <c r="H1428" s="14" t="s">
        <v>25</v>
      </c>
      <c r="I1428" s="7" t="s">
        <v>26</v>
      </c>
      <c r="J1428" s="7" t="s">
        <v>77</v>
      </c>
      <c r="K1428" s="7" t="s">
        <v>78</v>
      </c>
      <c r="L1428" s="7" t="s">
        <v>79</v>
      </c>
      <c r="M1428" s="7" t="s">
        <v>80</v>
      </c>
      <c r="N1428" s="7" t="s">
        <v>81</v>
      </c>
      <c r="O1428" s="7" t="s">
        <v>82</v>
      </c>
      <c r="P1428" s="7" t="s">
        <v>83</v>
      </c>
      <c r="Q1428" s="7" t="s">
        <v>84</v>
      </c>
      <c r="R1428" s="7" t="s">
        <v>85</v>
      </c>
      <c r="S1428" s="7" t="s">
        <v>86</v>
      </c>
      <c r="T1428" s="7" t="s">
        <v>87</v>
      </c>
      <c r="U1428" s="7" t="s">
        <v>88</v>
      </c>
      <c r="V1428" s="7" t="s">
        <v>89</v>
      </c>
      <c r="W1428" s="7" t="s">
        <v>90</v>
      </c>
      <c r="X1428" s="7" t="s">
        <v>91</v>
      </c>
      <c r="Y1428" s="7" t="s">
        <v>92</v>
      </c>
      <c r="Z1428" s="7" t="s">
        <v>93</v>
      </c>
      <c r="AA1428" s="7" t="s">
        <v>94</v>
      </c>
      <c r="AB1428" s="7" t="s">
        <v>95</v>
      </c>
      <c r="AC1428" s="7" t="s">
        <v>96</v>
      </c>
      <c r="AD1428" s="7" t="s">
        <v>97</v>
      </c>
      <c r="AE1428" s="7" t="s">
        <v>98</v>
      </c>
      <c r="AF1428" s="7" t="s">
        <v>99</v>
      </c>
      <c r="AI1428" s="4" t="str">
        <f>""</f>
        <v/>
      </c>
      <c r="AJ1428" s="4" t="str">
        <f>""</f>
        <v/>
      </c>
      <c r="AK1428" s="4" t="str">
        <f>""</f>
        <v/>
      </c>
      <c r="AL1428" s="4" t="str">
        <f>""</f>
        <v/>
      </c>
      <c r="AM1428" s="4" t="str">
        <f>""</f>
        <v/>
      </c>
      <c r="AN1428" s="4" t="str">
        <f>""</f>
        <v/>
      </c>
      <c r="AO1428" s="4" t="str">
        <f>""</f>
        <v/>
      </c>
      <c r="AP1428" s="4" t="str">
        <f>""</f>
        <v/>
      </c>
      <c r="AQ1428" s="4" t="str">
        <f>""</f>
        <v/>
      </c>
      <c r="AR1428" s="4" t="str">
        <f>""</f>
        <v/>
      </c>
      <c r="AS1428" s="4" t="str">
        <f>""</f>
        <v/>
      </c>
    </row>
    <row r="1429" spans="1:45" x14ac:dyDescent="0.25">
      <c r="A1429" s="15"/>
      <c r="B1429" s="17"/>
      <c r="C1429" s="17"/>
      <c r="D1429" s="17"/>
      <c r="E1429" s="17"/>
      <c r="F1429" s="17"/>
      <c r="G1429" s="17"/>
      <c r="I1429" s="8" t="s">
        <v>39</v>
      </c>
      <c r="J1429" s="8"/>
      <c r="K1429" s="8"/>
      <c r="L1429" s="8"/>
      <c r="M1429" s="8"/>
      <c r="N1429" s="8"/>
      <c r="O1429" s="8"/>
      <c r="P1429" s="8">
        <v>15</v>
      </c>
      <c r="Q1429" s="8">
        <v>15</v>
      </c>
      <c r="R1429" s="8"/>
      <c r="S1429" s="8">
        <v>15</v>
      </c>
      <c r="T1429" s="8">
        <v>15</v>
      </c>
      <c r="U1429" s="8"/>
      <c r="V1429" s="8"/>
      <c r="W1429" s="8"/>
      <c r="X1429" s="8">
        <v>2</v>
      </c>
      <c r="Y1429" s="8">
        <v>2</v>
      </c>
      <c r="Z1429" s="8"/>
      <c r="AA1429" s="8">
        <v>2</v>
      </c>
      <c r="AB1429" s="8">
        <v>2</v>
      </c>
      <c r="AC1429" s="8">
        <v>2</v>
      </c>
      <c r="AD1429" s="8">
        <v>2</v>
      </c>
      <c r="AE1429" s="8">
        <v>0.99</v>
      </c>
      <c r="AF1429" s="8">
        <v>0</v>
      </c>
      <c r="AI1429" s="4" t="str">
        <f>""</f>
        <v/>
      </c>
      <c r="AJ1429" s="4" t="str">
        <f>""</f>
        <v/>
      </c>
      <c r="AK1429" s="4" t="str">
        <f>""</f>
        <v/>
      </c>
      <c r="AL1429" s="4" t="str">
        <f>""</f>
        <v/>
      </c>
      <c r="AM1429" s="4" t="str">
        <f>""</f>
        <v/>
      </c>
      <c r="AN1429" s="4" t="str">
        <f>""</f>
        <v/>
      </c>
      <c r="AO1429" s="4" t="str">
        <f>""</f>
        <v/>
      </c>
      <c r="AP1429" s="4" t="str">
        <f>""</f>
        <v/>
      </c>
      <c r="AQ1429" s="4" t="str">
        <f>""</f>
        <v/>
      </c>
      <c r="AR1429" s="4" t="str">
        <f>""</f>
        <v/>
      </c>
      <c r="AS1429" s="4" t="str">
        <f>""</f>
        <v/>
      </c>
    </row>
    <row r="1430" spans="1:45" x14ac:dyDescent="0.25">
      <c r="A1430" s="15"/>
      <c r="B1430" s="17"/>
      <c r="C1430" s="17"/>
      <c r="D1430" s="17"/>
      <c r="E1430" s="17"/>
      <c r="F1430" s="17"/>
      <c r="G1430" s="17"/>
      <c r="I1430" s="8" t="s">
        <v>40</v>
      </c>
      <c r="J1430" s="8"/>
      <c r="K1430" s="8"/>
      <c r="L1430" s="8"/>
      <c r="M1430" s="8"/>
      <c r="N1430" s="8"/>
      <c r="O1430" s="8"/>
      <c r="P1430" s="8">
        <v>1.5</v>
      </c>
      <c r="Q1430" s="8">
        <v>1.5</v>
      </c>
      <c r="R1430" s="8">
        <f>2*$K$2</f>
        <v>0.02</v>
      </c>
      <c r="S1430" s="8">
        <v>1.5</v>
      </c>
      <c r="T1430" s="8">
        <v>1.5</v>
      </c>
      <c r="U1430" s="8">
        <f>2*$K$2</f>
        <v>0.02</v>
      </c>
      <c r="V1430" s="8"/>
      <c r="W1430" s="8"/>
      <c r="X1430" s="8">
        <f t="shared" ref="X1430:Y1430" si="172">2*$K$2</f>
        <v>0.02</v>
      </c>
      <c r="Y1430" s="8">
        <f t="shared" si="172"/>
        <v>0.02</v>
      </c>
      <c r="Z1430" s="8"/>
      <c r="AA1430" s="8">
        <f t="shared" ref="AA1430:AD1430" si="173">2*$K$2</f>
        <v>0.02</v>
      </c>
      <c r="AB1430" s="8">
        <f t="shared" si="173"/>
        <v>0.02</v>
      </c>
      <c r="AC1430" s="8">
        <f t="shared" si="173"/>
        <v>0.02</v>
      </c>
      <c r="AD1430" s="8">
        <f t="shared" si="173"/>
        <v>0.02</v>
      </c>
      <c r="AE1430" s="8">
        <v>0</v>
      </c>
      <c r="AF1430" s="8">
        <v>-0.3</v>
      </c>
      <c r="AI1430" s="4" t="str">
        <f>""</f>
        <v/>
      </c>
      <c r="AJ1430" s="4" t="str">
        <f>""</f>
        <v/>
      </c>
      <c r="AK1430" s="4" t="str">
        <f>""</f>
        <v/>
      </c>
      <c r="AL1430" s="4" t="str">
        <f>""</f>
        <v/>
      </c>
      <c r="AM1430" s="4" t="str">
        <f>""</f>
        <v/>
      </c>
      <c r="AN1430" s="4" t="str">
        <f>""</f>
        <v/>
      </c>
      <c r="AO1430" s="4" t="str">
        <f>""</f>
        <v/>
      </c>
      <c r="AP1430" s="4" t="str">
        <f>""</f>
        <v/>
      </c>
      <c r="AQ1430" s="4" t="str">
        <f>""</f>
        <v/>
      </c>
      <c r="AR1430" s="4" t="str">
        <f>""</f>
        <v/>
      </c>
      <c r="AS1430" s="4" t="str">
        <f>""</f>
        <v/>
      </c>
    </row>
    <row r="1431" spans="1:45" x14ac:dyDescent="0.25">
      <c r="A1431" s="24" t="s">
        <v>41</v>
      </c>
      <c r="B1431" s="18" t="s">
        <v>100</v>
      </c>
      <c r="C1431" s="18">
        <v>15.8</v>
      </c>
      <c r="D1431" s="18">
        <v>238.7</v>
      </c>
      <c r="E1431" s="18" t="s">
        <v>120</v>
      </c>
      <c r="F1431" s="18">
        <v>1</v>
      </c>
      <c r="G1431" s="18" t="str">
        <f>B1431&amp;C1431&amp;D1431&amp;E1431&amp;F1431</f>
        <v>PSS15.8238.7ND1</v>
      </c>
      <c r="H1431" s="4" t="s">
        <v>9</v>
      </c>
      <c r="I1431" s="4">
        <v>1</v>
      </c>
      <c r="J1431" s="4">
        <v>1</v>
      </c>
      <c r="K1431" s="4">
        <v>0</v>
      </c>
      <c r="L1431" s="4">
        <v>3</v>
      </c>
      <c r="M1431" s="4">
        <v>0</v>
      </c>
      <c r="N1431" s="4">
        <v>5</v>
      </c>
      <c r="O1431" s="4">
        <v>1</v>
      </c>
      <c r="P1431" s="4">
        <v>2.5</v>
      </c>
      <c r="Q1431" s="4">
        <v>2.5</v>
      </c>
      <c r="R1431" s="4">
        <v>0</v>
      </c>
      <c r="S1431" s="4">
        <v>2.5</v>
      </c>
      <c r="T1431" s="4">
        <v>0</v>
      </c>
      <c r="U1431" s="4">
        <v>2.5</v>
      </c>
      <c r="V1431" s="4">
        <v>0.39</v>
      </c>
      <c r="W1431" s="4">
        <v>1</v>
      </c>
      <c r="X1431" s="4">
        <v>0</v>
      </c>
      <c r="Y1431" s="4">
        <v>0.1</v>
      </c>
      <c r="Z1431" s="4">
        <v>6.5</v>
      </c>
      <c r="AA1431" s="4">
        <v>0.44</v>
      </c>
      <c r="AB1431" s="4">
        <v>0.08</v>
      </c>
      <c r="AC1431" s="4">
        <v>0.2</v>
      </c>
      <c r="AD1431" s="4">
        <v>0.98</v>
      </c>
      <c r="AE1431" s="4">
        <v>0.1</v>
      </c>
      <c r="AF1431" s="4">
        <v>-0.1</v>
      </c>
      <c r="AG1431" s="4" t="s">
        <v>1</v>
      </c>
      <c r="AH1431" s="4" t="s">
        <v>1</v>
      </c>
      <c r="AI1431" s="4" t="str">
        <f>""</f>
        <v/>
      </c>
      <c r="AJ1431" s="4" t="str">
        <f>""</f>
        <v/>
      </c>
      <c r="AK1431" s="4" t="str">
        <f>""</f>
        <v/>
      </c>
      <c r="AL1431" s="4" t="str">
        <f>""</f>
        <v/>
      </c>
      <c r="AM1431" s="4" t="str">
        <f>""</f>
        <v/>
      </c>
      <c r="AN1431" s="4" t="str">
        <f>""</f>
        <v/>
      </c>
      <c r="AO1431" s="4" t="str">
        <f>""</f>
        <v/>
      </c>
      <c r="AP1431" s="4" t="str">
        <f>""</f>
        <v/>
      </c>
      <c r="AQ1431" s="4" t="str">
        <f>""</f>
        <v/>
      </c>
      <c r="AR1431" s="4" t="str">
        <f>""</f>
        <v/>
      </c>
      <c r="AS1431" s="4" t="str">
        <f>""</f>
        <v/>
      </c>
    </row>
    <row r="1432" spans="1:45" x14ac:dyDescent="0.25">
      <c r="AC1432" s="4" t="str">
        <f>""</f>
        <v/>
      </c>
      <c r="AD1432" s="4" t="str">
        <f>""</f>
        <v/>
      </c>
      <c r="AE1432" s="4" t="str">
        <f>""</f>
        <v/>
      </c>
      <c r="AF1432" s="4" t="str">
        <f>""</f>
        <v/>
      </c>
      <c r="AG1432" s="4" t="str">
        <f>""</f>
        <v/>
      </c>
      <c r="AH1432" s="4" t="str">
        <f>""</f>
        <v/>
      </c>
      <c r="AI1432" s="4" t="str">
        <f>""</f>
        <v/>
      </c>
      <c r="AJ1432" s="4" t="str">
        <f>""</f>
        <v/>
      </c>
      <c r="AK1432" s="4" t="str">
        <f>""</f>
        <v/>
      </c>
      <c r="AL1432" s="4" t="str">
        <f>""</f>
        <v/>
      </c>
      <c r="AM1432" s="4" t="str">
        <f>""</f>
        <v/>
      </c>
      <c r="AN1432" s="4" t="str">
        <f>""</f>
        <v/>
      </c>
      <c r="AO1432" s="4" t="str">
        <f>""</f>
        <v/>
      </c>
      <c r="AP1432" s="4" t="str">
        <f>""</f>
        <v/>
      </c>
      <c r="AQ1432" s="4" t="str">
        <f>""</f>
        <v/>
      </c>
      <c r="AR1432" s="4" t="str">
        <f>""</f>
        <v/>
      </c>
      <c r="AS1432" s="4" t="str">
        <f>""</f>
        <v/>
      </c>
    </row>
    <row r="1433" spans="1:45" x14ac:dyDescent="0.25">
      <c r="A1433" s="27" t="s">
        <v>211</v>
      </c>
      <c r="B1433" s="9"/>
      <c r="C1433" s="9"/>
      <c r="D1433" s="9"/>
      <c r="E1433" s="9"/>
      <c r="F1433" s="9"/>
      <c r="G1433" s="16"/>
      <c r="H1433" s="14" t="s">
        <v>25</v>
      </c>
      <c r="I1433" s="7" t="s">
        <v>26</v>
      </c>
      <c r="J1433" s="7" t="s">
        <v>103</v>
      </c>
      <c r="K1433" s="7" t="s">
        <v>104</v>
      </c>
      <c r="L1433" s="7" t="s">
        <v>105</v>
      </c>
      <c r="M1433" s="7" t="s">
        <v>106</v>
      </c>
      <c r="N1433" s="7" t="s">
        <v>107</v>
      </c>
      <c r="O1433" s="7" t="s">
        <v>108</v>
      </c>
      <c r="P1433" s="7" t="s">
        <v>109</v>
      </c>
      <c r="Q1433" s="7" t="s">
        <v>110</v>
      </c>
      <c r="R1433" s="7" t="s">
        <v>111</v>
      </c>
      <c r="S1433" s="7" t="s">
        <v>112</v>
      </c>
      <c r="T1433" s="7" t="s">
        <v>113</v>
      </c>
      <c r="U1433" s="7" t="s">
        <v>114</v>
      </c>
      <c r="V1433" s="7" t="s">
        <v>115</v>
      </c>
      <c r="W1433" s="7" t="s">
        <v>116</v>
      </c>
      <c r="X1433" s="7" t="s">
        <v>117</v>
      </c>
      <c r="Y1433" s="7" t="s">
        <v>118</v>
      </c>
      <c r="Z1433" s="7" t="s">
        <v>119</v>
      </c>
      <c r="AC1433" s="4" t="str">
        <f>""</f>
        <v/>
      </c>
      <c r="AD1433" s="4" t="str">
        <f>""</f>
        <v/>
      </c>
      <c r="AE1433" s="4" t="str">
        <f>""</f>
        <v/>
      </c>
      <c r="AF1433" s="4" t="str">
        <f>""</f>
        <v/>
      </c>
      <c r="AG1433" s="4" t="str">
        <f>""</f>
        <v/>
      </c>
      <c r="AH1433" s="4" t="str">
        <f>""</f>
        <v/>
      </c>
      <c r="AI1433" s="4" t="str">
        <f>""</f>
        <v/>
      </c>
      <c r="AJ1433" s="4" t="str">
        <f>""</f>
        <v/>
      </c>
      <c r="AK1433" s="4" t="str">
        <f>""</f>
        <v/>
      </c>
      <c r="AL1433" s="4" t="str">
        <f>""</f>
        <v/>
      </c>
      <c r="AM1433" s="4" t="str">
        <f>""</f>
        <v/>
      </c>
      <c r="AN1433" s="4" t="str">
        <f>""</f>
        <v/>
      </c>
      <c r="AO1433" s="4" t="str">
        <f>""</f>
        <v/>
      </c>
      <c r="AP1433" s="4" t="str">
        <f>""</f>
        <v/>
      </c>
      <c r="AQ1433" s="4" t="str">
        <f>""</f>
        <v/>
      </c>
      <c r="AR1433" s="4" t="str">
        <f>""</f>
        <v/>
      </c>
      <c r="AS1433" s="4" t="str">
        <f>""</f>
        <v/>
      </c>
    </row>
    <row r="1434" spans="1:45" x14ac:dyDescent="0.25">
      <c r="A1434" s="25"/>
      <c r="B1434" s="10"/>
      <c r="C1434" s="10"/>
      <c r="D1434" s="10"/>
      <c r="E1434" s="10"/>
      <c r="F1434" s="10"/>
      <c r="G1434" s="17"/>
      <c r="I1434" s="8" t="s">
        <v>39</v>
      </c>
      <c r="J1434" s="8">
        <v>0.5</v>
      </c>
      <c r="K1434" s="8">
        <v>75</v>
      </c>
      <c r="L1434" s="8">
        <v>75</v>
      </c>
      <c r="M1434" s="8">
        <v>10</v>
      </c>
      <c r="N1434" s="8">
        <v>0</v>
      </c>
      <c r="O1434" s="8">
        <v>1</v>
      </c>
      <c r="P1434" s="8">
        <v>1.2</v>
      </c>
      <c r="Q1434" s="8">
        <v>18</v>
      </c>
      <c r="R1434" s="8">
        <v>118</v>
      </c>
      <c r="S1434" s="8">
        <v>0</v>
      </c>
      <c r="T1434" s="8">
        <v>1.1000000000000001</v>
      </c>
      <c r="U1434" s="8">
        <v>10</v>
      </c>
      <c r="V1434" s="8">
        <v>1.1000000000000001</v>
      </c>
      <c r="W1434" s="8">
        <v>20</v>
      </c>
      <c r="X1434" s="8">
        <v>1</v>
      </c>
      <c r="Y1434" s="8">
        <v>0.5</v>
      </c>
      <c r="Z1434" s="8">
        <v>90</v>
      </c>
      <c r="AC1434" s="4" t="str">
        <f>""</f>
        <v/>
      </c>
      <c r="AD1434" s="4" t="str">
        <f>""</f>
        <v/>
      </c>
      <c r="AE1434" s="4" t="str">
        <f>""</f>
        <v/>
      </c>
      <c r="AF1434" s="4" t="str">
        <f>""</f>
        <v/>
      </c>
      <c r="AG1434" s="4" t="str">
        <f>""</f>
        <v/>
      </c>
      <c r="AH1434" s="4" t="str">
        <f>""</f>
        <v/>
      </c>
      <c r="AI1434" s="4" t="str">
        <f>""</f>
        <v/>
      </c>
      <c r="AJ1434" s="4" t="str">
        <f>""</f>
        <v/>
      </c>
      <c r="AK1434" s="4" t="str">
        <f>""</f>
        <v/>
      </c>
      <c r="AL1434" s="4" t="str">
        <f>""</f>
        <v/>
      </c>
      <c r="AM1434" s="4" t="str">
        <f>""</f>
        <v/>
      </c>
      <c r="AN1434" s="4" t="str">
        <f>""</f>
        <v/>
      </c>
      <c r="AO1434" s="4" t="str">
        <f>""</f>
        <v/>
      </c>
      <c r="AP1434" s="4" t="str">
        <f>""</f>
        <v/>
      </c>
      <c r="AQ1434" s="4" t="str">
        <f>""</f>
        <v/>
      </c>
      <c r="AR1434" s="4" t="str">
        <f>""</f>
        <v/>
      </c>
      <c r="AS1434" s="4" t="str">
        <f>""</f>
        <v/>
      </c>
    </row>
    <row r="1435" spans="1:45" x14ac:dyDescent="0.25">
      <c r="A1435" s="25"/>
      <c r="B1435" s="10"/>
      <c r="C1435" s="10"/>
      <c r="D1435" s="10"/>
      <c r="E1435" s="10"/>
      <c r="F1435" s="10"/>
      <c r="G1435" s="17"/>
      <c r="I1435" s="9" t="s">
        <v>40</v>
      </c>
      <c r="J1435" s="8">
        <v>0</v>
      </c>
      <c r="K1435" s="8">
        <v>0</v>
      </c>
      <c r="L1435" s="8">
        <v>0</v>
      </c>
      <c r="M1435" s="8">
        <v>0.8</v>
      </c>
      <c r="N1435" s="8">
        <v>-6</v>
      </c>
      <c r="O1435" s="8">
        <v>0</v>
      </c>
      <c r="P1435" s="8">
        <v>0</v>
      </c>
      <c r="Q1435" s="8">
        <v>0</v>
      </c>
      <c r="R1435" s="8">
        <v>0.8</v>
      </c>
      <c r="S1435" s="8">
        <v>-118</v>
      </c>
      <c r="T1435" s="8">
        <v>0</v>
      </c>
      <c r="U1435" s="8">
        <v>1</v>
      </c>
      <c r="V1435" s="8">
        <v>0</v>
      </c>
      <c r="W1435" s="8">
        <v>1</v>
      </c>
      <c r="X1435" s="8">
        <v>0</v>
      </c>
      <c r="Y1435" s="8">
        <v>0</v>
      </c>
      <c r="Z1435" s="8">
        <v>-90</v>
      </c>
      <c r="AC1435" s="4" t="str">
        <f>""</f>
        <v/>
      </c>
      <c r="AD1435" s="4" t="str">
        <f>""</f>
        <v/>
      </c>
      <c r="AE1435" s="4" t="str">
        <f>""</f>
        <v/>
      </c>
      <c r="AF1435" s="4" t="str">
        <f>""</f>
        <v/>
      </c>
      <c r="AG1435" s="4" t="str">
        <f>""</f>
        <v/>
      </c>
      <c r="AH1435" s="4" t="str">
        <f>""</f>
        <v/>
      </c>
      <c r="AI1435" s="4" t="str">
        <f>""</f>
        <v/>
      </c>
      <c r="AJ1435" s="4" t="str">
        <f>""</f>
        <v/>
      </c>
      <c r="AK1435" s="4" t="str">
        <f>""</f>
        <v/>
      </c>
      <c r="AL1435" s="4" t="str">
        <f>""</f>
        <v/>
      </c>
      <c r="AM1435" s="4" t="str">
        <f>""</f>
        <v/>
      </c>
      <c r="AN1435" s="4" t="str">
        <f>""</f>
        <v/>
      </c>
      <c r="AO1435" s="4" t="str">
        <f>""</f>
        <v/>
      </c>
      <c r="AP1435" s="4" t="str">
        <f>""</f>
        <v/>
      </c>
      <c r="AQ1435" s="4" t="str">
        <f>""</f>
        <v/>
      </c>
      <c r="AR1435" s="4" t="str">
        <f>""</f>
        <v/>
      </c>
      <c r="AS1435" s="4" t="str">
        <f>""</f>
        <v/>
      </c>
    </row>
    <row r="1436" spans="1:45" x14ac:dyDescent="0.25">
      <c r="A1436" s="22" t="s">
        <v>41</v>
      </c>
      <c r="B1436" s="18" t="s">
        <v>42</v>
      </c>
      <c r="C1436" s="18">
        <v>15.8</v>
      </c>
      <c r="D1436" s="18">
        <v>237.2</v>
      </c>
      <c r="E1436" s="18" t="s">
        <v>120</v>
      </c>
      <c r="F1436" s="18">
        <v>1</v>
      </c>
      <c r="G1436" s="18" t="str">
        <f>B1436&amp;C1436&amp;D1436&amp;E1436&amp;F1436</f>
        <v>AVR15.8237.2ND1</v>
      </c>
      <c r="H1436" s="4" t="s">
        <v>3</v>
      </c>
      <c r="I1436" s="4">
        <v>1</v>
      </c>
      <c r="J1436" s="4">
        <v>0</v>
      </c>
      <c r="K1436" s="4">
        <v>10.75</v>
      </c>
      <c r="L1436" s="4">
        <v>10.75</v>
      </c>
      <c r="M1436" s="4">
        <v>5</v>
      </c>
      <c r="N1436" s="4">
        <v>-0.87</v>
      </c>
      <c r="O1436" s="4">
        <v>0</v>
      </c>
      <c r="P1436" s="4">
        <v>1</v>
      </c>
      <c r="Q1436" s="4">
        <v>0</v>
      </c>
      <c r="R1436" s="4">
        <v>99</v>
      </c>
      <c r="S1436" s="4">
        <v>-99</v>
      </c>
      <c r="T1436" s="4">
        <v>0</v>
      </c>
      <c r="U1436" s="4">
        <v>9.3000000000000007</v>
      </c>
      <c r="V1436" s="4">
        <v>0</v>
      </c>
      <c r="W1436" s="4">
        <v>11.63</v>
      </c>
      <c r="X1436" s="4">
        <v>0.113</v>
      </c>
      <c r="Y1436" s="4">
        <v>0.124</v>
      </c>
      <c r="Z1436" s="4">
        <v>0</v>
      </c>
      <c r="AA1436" s="4" t="s">
        <v>1</v>
      </c>
      <c r="AB1436" s="4" t="s">
        <v>1</v>
      </c>
      <c r="AC1436" s="4" t="str">
        <f>""</f>
        <v/>
      </c>
      <c r="AD1436" s="4" t="str">
        <f>""</f>
        <v/>
      </c>
      <c r="AE1436" s="4" t="str">
        <f>""</f>
        <v/>
      </c>
      <c r="AF1436" s="4" t="str">
        <f>""</f>
        <v/>
      </c>
      <c r="AG1436" s="4" t="str">
        <f>""</f>
        <v/>
      </c>
      <c r="AH1436" s="4" t="str">
        <f>""</f>
        <v/>
      </c>
      <c r="AI1436" s="4" t="str">
        <f>""</f>
        <v/>
      </c>
      <c r="AJ1436" s="4" t="str">
        <f>""</f>
        <v/>
      </c>
      <c r="AK1436" s="4" t="str">
        <f>""</f>
        <v/>
      </c>
      <c r="AL1436" s="4" t="str">
        <f>""</f>
        <v/>
      </c>
      <c r="AM1436" s="4" t="str">
        <f>""</f>
        <v/>
      </c>
      <c r="AN1436" s="4" t="str">
        <f>""</f>
        <v/>
      </c>
      <c r="AO1436" s="4" t="str">
        <f>""</f>
        <v/>
      </c>
      <c r="AP1436" s="4" t="str">
        <f>""</f>
        <v/>
      </c>
      <c r="AQ1436" s="4" t="str">
        <f>""</f>
        <v/>
      </c>
      <c r="AR1436" s="4" t="str">
        <f>""</f>
        <v/>
      </c>
      <c r="AS1436" s="4" t="str">
        <f>""</f>
        <v/>
      </c>
    </row>
    <row r="1437" spans="1:45" x14ac:dyDescent="0.25">
      <c r="A1437" s="15"/>
      <c r="B1437" s="16"/>
      <c r="C1437" s="16"/>
      <c r="D1437" s="16"/>
      <c r="E1437" s="16"/>
      <c r="F1437" s="16"/>
      <c r="G1437" s="16"/>
      <c r="H1437" s="30" t="s">
        <v>25</v>
      </c>
      <c r="I1437" s="31" t="s">
        <v>26</v>
      </c>
      <c r="J1437" s="7" t="s">
        <v>44</v>
      </c>
      <c r="K1437" s="7" t="s">
        <v>45</v>
      </c>
      <c r="L1437" s="7" t="s">
        <v>46</v>
      </c>
      <c r="M1437" s="7" t="s">
        <v>46</v>
      </c>
      <c r="N1437" s="7" t="s">
        <v>47</v>
      </c>
      <c r="O1437" s="7" t="s">
        <v>48</v>
      </c>
      <c r="P1437" s="7" t="s">
        <v>49</v>
      </c>
      <c r="Q1437" s="7" t="s">
        <v>50</v>
      </c>
      <c r="R1437" s="7" t="s">
        <v>51</v>
      </c>
      <c r="S1437" s="7" t="s">
        <v>121</v>
      </c>
      <c r="T1437" s="7" t="s">
        <v>52</v>
      </c>
      <c r="U1437" s="7" t="s">
        <v>53</v>
      </c>
      <c r="V1437" s="7" t="s">
        <v>54</v>
      </c>
      <c r="W1437" s="7" t="s">
        <v>55</v>
      </c>
      <c r="Z1437" s="4" t="str">
        <f>""</f>
        <v/>
      </c>
      <c r="AA1437" s="4" t="str">
        <f>""</f>
        <v/>
      </c>
      <c r="AB1437" s="4" t="str">
        <f>""</f>
        <v/>
      </c>
      <c r="AC1437" s="4" t="str">
        <f>""</f>
        <v/>
      </c>
      <c r="AD1437" s="4" t="str">
        <f>""</f>
        <v/>
      </c>
      <c r="AE1437" s="4" t="str">
        <f>""</f>
        <v/>
      </c>
      <c r="AF1437" s="4" t="str">
        <f>""</f>
        <v/>
      </c>
      <c r="AG1437" s="4" t="str">
        <f>""</f>
        <v/>
      </c>
      <c r="AH1437" s="4" t="str">
        <f>""</f>
        <v/>
      </c>
      <c r="AI1437" s="4" t="str">
        <f>""</f>
        <v/>
      </c>
      <c r="AJ1437" s="4" t="str">
        <f>""</f>
        <v/>
      </c>
      <c r="AK1437" s="4" t="str">
        <f>""</f>
        <v/>
      </c>
      <c r="AL1437" s="4" t="str">
        <f>""</f>
        <v/>
      </c>
      <c r="AM1437" s="4" t="str">
        <f>""</f>
        <v/>
      </c>
      <c r="AN1437" s="4" t="str">
        <f>""</f>
        <v/>
      </c>
      <c r="AO1437" s="4" t="str">
        <f>""</f>
        <v/>
      </c>
      <c r="AP1437" s="4" t="str">
        <f>""</f>
        <v/>
      </c>
      <c r="AQ1437" s="4" t="str">
        <f>""</f>
        <v/>
      </c>
      <c r="AR1437" s="4" t="str">
        <f>""</f>
        <v/>
      </c>
      <c r="AS1437" s="4" t="str">
        <f>""</f>
        <v/>
      </c>
    </row>
    <row r="1438" spans="1:45" x14ac:dyDescent="0.25">
      <c r="A1438" s="15"/>
      <c r="B1438" s="17"/>
      <c r="C1438" s="17"/>
      <c r="D1438" s="17"/>
      <c r="E1438" s="17"/>
      <c r="F1438" s="17"/>
      <c r="G1438" s="17"/>
      <c r="I1438" s="8" t="s">
        <v>39</v>
      </c>
      <c r="J1438" s="8">
        <v>10</v>
      </c>
      <c r="K1438" s="8">
        <v>0.2</v>
      </c>
      <c r="L1438" s="8">
        <v>0.2</v>
      </c>
      <c r="M1438" s="8">
        <v>0.2</v>
      </c>
      <c r="N1438" s="8">
        <v>10</v>
      </c>
      <c r="O1438" s="8">
        <v>3</v>
      </c>
      <c r="P1438" s="8">
        <v>2.5</v>
      </c>
      <c r="Q1438" s="8"/>
      <c r="R1438" s="8"/>
      <c r="S1438" s="8"/>
      <c r="T1438" s="8"/>
      <c r="U1438" s="8"/>
      <c r="V1438" s="8"/>
      <c r="W1438" s="8"/>
      <c r="Z1438" s="4" t="str">
        <f>""</f>
        <v/>
      </c>
      <c r="AA1438" s="4" t="str">
        <f>""</f>
        <v/>
      </c>
      <c r="AB1438" s="4" t="str">
        <f>""</f>
        <v/>
      </c>
      <c r="AC1438" s="4" t="str">
        <f>""</f>
        <v/>
      </c>
      <c r="AD1438" s="4" t="str">
        <f>""</f>
        <v/>
      </c>
      <c r="AE1438" s="4" t="str">
        <f>""</f>
        <v/>
      </c>
      <c r="AF1438" s="4" t="str">
        <f>""</f>
        <v/>
      </c>
      <c r="AG1438" s="4" t="str">
        <f>""</f>
        <v/>
      </c>
      <c r="AH1438" s="4" t="str">
        <f>""</f>
        <v/>
      </c>
      <c r="AI1438" s="4" t="str">
        <f>""</f>
        <v/>
      </c>
      <c r="AJ1438" s="4" t="str">
        <f>""</f>
        <v/>
      </c>
      <c r="AK1438" s="4" t="str">
        <f>""</f>
        <v/>
      </c>
      <c r="AL1438" s="4" t="str">
        <f>""</f>
        <v/>
      </c>
      <c r="AM1438" s="4" t="str">
        <f>""</f>
        <v/>
      </c>
      <c r="AN1438" s="4" t="str">
        <f>""</f>
        <v/>
      </c>
      <c r="AO1438" s="4" t="str">
        <f>""</f>
        <v/>
      </c>
      <c r="AP1438" s="4" t="str">
        <f>""</f>
        <v/>
      </c>
      <c r="AQ1438" s="4" t="str">
        <f>""</f>
        <v/>
      </c>
      <c r="AR1438" s="4" t="str">
        <f>""</f>
        <v/>
      </c>
      <c r="AS1438" s="4" t="str">
        <f>""</f>
        <v/>
      </c>
    </row>
    <row r="1439" spans="1:45" x14ac:dyDescent="0.25">
      <c r="A1439" s="15"/>
      <c r="B1439" s="17"/>
      <c r="C1439" s="17"/>
      <c r="D1439" s="17"/>
      <c r="E1439" s="17"/>
      <c r="F1439" s="17"/>
      <c r="G1439" s="17"/>
      <c r="I1439" s="8" t="s">
        <v>40</v>
      </c>
      <c r="J1439" s="8">
        <v>1</v>
      </c>
      <c r="K1439" s="8">
        <f>4*$K$2</f>
        <v>0.04</v>
      </c>
      <c r="L1439" s="8">
        <f>4*$K$2</f>
        <v>0.04</v>
      </c>
      <c r="M1439" s="8">
        <f>4*$K$2</f>
        <v>0.04</v>
      </c>
      <c r="N1439" s="8">
        <v>1</v>
      </c>
      <c r="O1439" s="8">
        <v>0</v>
      </c>
      <c r="P1439" s="8"/>
      <c r="Q1439" s="8"/>
      <c r="R1439" s="8"/>
      <c r="S1439" s="8"/>
      <c r="T1439" s="8"/>
      <c r="U1439" s="8"/>
      <c r="V1439" s="8">
        <v>0</v>
      </c>
      <c r="W1439" s="8"/>
      <c r="Z1439" s="4" t="str">
        <f>""</f>
        <v/>
      </c>
      <c r="AA1439" s="4" t="str">
        <f>""</f>
        <v/>
      </c>
      <c r="AB1439" s="4" t="str">
        <f>""</f>
        <v/>
      </c>
      <c r="AC1439" s="4" t="str">
        <f>""</f>
        <v/>
      </c>
      <c r="AD1439" s="4" t="str">
        <f>""</f>
        <v/>
      </c>
      <c r="AE1439" s="4" t="str">
        <f>""</f>
        <v/>
      </c>
      <c r="AF1439" s="4" t="str">
        <f>""</f>
        <v/>
      </c>
      <c r="AG1439" s="4" t="str">
        <f>""</f>
        <v/>
      </c>
      <c r="AH1439" s="4" t="str">
        <f>""</f>
        <v/>
      </c>
      <c r="AI1439" s="4" t="str">
        <f>""</f>
        <v/>
      </c>
      <c r="AJ1439" s="4" t="str">
        <f>""</f>
        <v/>
      </c>
      <c r="AK1439" s="4" t="str">
        <f>""</f>
        <v/>
      </c>
      <c r="AL1439" s="4" t="str">
        <f>""</f>
        <v/>
      </c>
      <c r="AM1439" s="4" t="str">
        <f>""</f>
        <v/>
      </c>
      <c r="AN1439" s="4" t="str">
        <f>""</f>
        <v/>
      </c>
      <c r="AO1439" s="4" t="str">
        <f>""</f>
        <v/>
      </c>
      <c r="AP1439" s="4" t="str">
        <f>""</f>
        <v/>
      </c>
      <c r="AQ1439" s="4" t="str">
        <f>""</f>
        <v/>
      </c>
      <c r="AR1439" s="4" t="str">
        <f>""</f>
        <v/>
      </c>
      <c r="AS1439" s="4" t="str">
        <f>""</f>
        <v/>
      </c>
    </row>
    <row r="1440" spans="1:45" x14ac:dyDescent="0.25">
      <c r="A1440" s="23" t="s">
        <v>41</v>
      </c>
      <c r="B1440" s="18" t="s">
        <v>62</v>
      </c>
      <c r="C1440" s="18">
        <v>15.8</v>
      </c>
      <c r="D1440" s="18">
        <v>237.2</v>
      </c>
      <c r="E1440" s="18" t="s">
        <v>120</v>
      </c>
      <c r="F1440" s="18">
        <v>1</v>
      </c>
      <c r="G1440" s="18" t="str">
        <f>B1440&amp;C1440&amp;D1440&amp;E1440&amp;F1440</f>
        <v>GEN15.8237.2ND1</v>
      </c>
      <c r="H1440" s="4" t="s">
        <v>2</v>
      </c>
      <c r="I1440" s="4">
        <v>1</v>
      </c>
      <c r="J1440" s="4">
        <v>9.5500000000000007</v>
      </c>
      <c r="K1440" s="4">
        <v>4.4999999999999998E-2</v>
      </c>
      <c r="L1440" s="4">
        <v>1.5</v>
      </c>
      <c r="M1440" s="4">
        <v>0.15</v>
      </c>
      <c r="N1440" s="4">
        <v>4.2</v>
      </c>
      <c r="O1440" s="4">
        <v>0</v>
      </c>
      <c r="P1440" s="4">
        <v>2.496</v>
      </c>
      <c r="Q1440" s="4">
        <v>2.3719999999999999</v>
      </c>
      <c r="R1440" s="4">
        <v>0.32700000000000001</v>
      </c>
      <c r="S1440" s="4">
        <v>0.61299999999999999</v>
      </c>
      <c r="T1440" s="4">
        <v>0.20100000000000001</v>
      </c>
      <c r="U1440" s="4">
        <v>0.1</v>
      </c>
      <c r="V1440" s="4">
        <v>0.125</v>
      </c>
      <c r="W1440" s="4">
        <v>0.57399999999999995</v>
      </c>
      <c r="X1440" s="4" t="s">
        <v>1</v>
      </c>
      <c r="Y1440" s="4" t="s">
        <v>1</v>
      </c>
      <c r="Z1440" s="4" t="str">
        <f>""</f>
        <v/>
      </c>
      <c r="AA1440" s="4" t="str">
        <f>""</f>
        <v/>
      </c>
      <c r="AB1440" s="4" t="str">
        <f>""</f>
        <v/>
      </c>
      <c r="AC1440" s="4" t="str">
        <f>""</f>
        <v/>
      </c>
      <c r="AD1440" s="4" t="str">
        <f>""</f>
        <v/>
      </c>
      <c r="AE1440" s="4" t="str">
        <f>""</f>
        <v/>
      </c>
      <c r="AF1440" s="4" t="str">
        <f>""</f>
        <v/>
      </c>
      <c r="AG1440" s="4" t="str">
        <f>""</f>
        <v/>
      </c>
      <c r="AH1440" s="4" t="str">
        <f>""</f>
        <v/>
      </c>
      <c r="AI1440" s="4" t="str">
        <f>""</f>
        <v/>
      </c>
      <c r="AJ1440" s="4" t="str">
        <f>""</f>
        <v/>
      </c>
      <c r="AK1440" s="4" t="str">
        <f>""</f>
        <v/>
      </c>
      <c r="AL1440" s="4" t="str">
        <f>""</f>
        <v/>
      </c>
      <c r="AM1440" s="4" t="str">
        <f>""</f>
        <v/>
      </c>
      <c r="AN1440" s="4" t="str">
        <f>""</f>
        <v/>
      </c>
      <c r="AO1440" s="4" t="str">
        <f>""</f>
        <v/>
      </c>
      <c r="AP1440" s="4" t="str">
        <f>""</f>
        <v/>
      </c>
      <c r="AQ1440" s="4" t="str">
        <f>""</f>
        <v/>
      </c>
      <c r="AR1440" s="4" t="str">
        <f>""</f>
        <v/>
      </c>
      <c r="AS1440" s="4" t="str">
        <f>""</f>
        <v/>
      </c>
    </row>
    <row r="1441" spans="1:45" x14ac:dyDescent="0.25">
      <c r="A1441" s="15"/>
      <c r="B1441" s="16"/>
      <c r="C1441" s="16"/>
      <c r="D1441" s="16"/>
      <c r="E1441" s="16"/>
      <c r="F1441" s="16"/>
      <c r="G1441" s="16"/>
      <c r="H1441" s="14" t="s">
        <v>25</v>
      </c>
      <c r="I1441" s="34"/>
      <c r="J1441" s="7" t="s">
        <v>64</v>
      </c>
      <c r="K1441" s="7" t="s">
        <v>94</v>
      </c>
      <c r="L1441" s="7" t="s">
        <v>95</v>
      </c>
      <c r="M1441" s="7" t="s">
        <v>96</v>
      </c>
      <c r="N1441" s="7" t="s">
        <v>127</v>
      </c>
      <c r="O1441" s="7" t="s">
        <v>128</v>
      </c>
      <c r="P1441" s="7" t="s">
        <v>122</v>
      </c>
      <c r="Q1441" s="7" t="s">
        <v>123</v>
      </c>
      <c r="R1441" s="7" t="s">
        <v>74</v>
      </c>
      <c r="U1441" s="4" t="str">
        <f>""</f>
        <v/>
      </c>
      <c r="V1441" s="4" t="str">
        <f>""</f>
        <v/>
      </c>
      <c r="W1441" s="4" t="str">
        <f>""</f>
        <v/>
      </c>
      <c r="X1441" s="4" t="str">
        <f>""</f>
        <v/>
      </c>
      <c r="Y1441" s="4" t="str">
        <f>""</f>
        <v/>
      </c>
      <c r="Z1441" s="4" t="str">
        <f>""</f>
        <v/>
      </c>
      <c r="AA1441" s="4" t="str">
        <f>""</f>
        <v/>
      </c>
      <c r="AB1441" s="4" t="str">
        <f>""</f>
        <v/>
      </c>
      <c r="AC1441" s="4" t="str">
        <f>""</f>
        <v/>
      </c>
      <c r="AD1441" s="4" t="str">
        <f>""</f>
        <v/>
      </c>
      <c r="AE1441" s="4" t="str">
        <f>""</f>
        <v/>
      </c>
      <c r="AF1441" s="4" t="str">
        <f>""</f>
        <v/>
      </c>
      <c r="AG1441" s="4" t="str">
        <f>""</f>
        <v/>
      </c>
      <c r="AH1441" s="4" t="str">
        <f>""</f>
        <v/>
      </c>
      <c r="AI1441" s="4" t="str">
        <f>""</f>
        <v/>
      </c>
      <c r="AJ1441" s="4" t="str">
        <f>""</f>
        <v/>
      </c>
      <c r="AK1441" s="4" t="str">
        <f>""</f>
        <v/>
      </c>
      <c r="AL1441" s="4" t="str">
        <f>""</f>
        <v/>
      </c>
      <c r="AM1441" s="4" t="str">
        <f>""</f>
        <v/>
      </c>
      <c r="AN1441" s="4" t="str">
        <f>""</f>
        <v/>
      </c>
      <c r="AO1441" s="4" t="str">
        <f>""</f>
        <v/>
      </c>
      <c r="AP1441" s="4" t="str">
        <f>""</f>
        <v/>
      </c>
      <c r="AQ1441" s="4" t="str">
        <f>""</f>
        <v/>
      </c>
      <c r="AR1441" s="4" t="str">
        <f>""</f>
        <v/>
      </c>
      <c r="AS1441" s="4" t="str">
        <f>""</f>
        <v/>
      </c>
    </row>
    <row r="1442" spans="1:45" x14ac:dyDescent="0.25">
      <c r="A1442" s="15"/>
      <c r="B1442" s="17"/>
      <c r="C1442" s="17"/>
      <c r="D1442" s="17"/>
      <c r="E1442" s="17"/>
      <c r="F1442" s="17"/>
      <c r="G1442" s="17"/>
      <c r="I1442" s="8" t="s">
        <v>39</v>
      </c>
      <c r="J1442" s="8"/>
      <c r="K1442" s="8"/>
      <c r="L1442" s="8"/>
      <c r="M1442" s="8"/>
      <c r="N1442" s="8"/>
      <c r="O1442" s="8"/>
      <c r="P1442" s="8"/>
      <c r="Q1442" s="8"/>
      <c r="R1442" s="8"/>
      <c r="U1442" s="4" t="str">
        <f>""</f>
        <v/>
      </c>
      <c r="V1442" s="4" t="str">
        <f>""</f>
        <v/>
      </c>
      <c r="W1442" s="4" t="str">
        <f>""</f>
        <v/>
      </c>
      <c r="X1442" s="4" t="str">
        <f>""</f>
        <v/>
      </c>
      <c r="Y1442" s="4" t="str">
        <f>""</f>
        <v/>
      </c>
      <c r="Z1442" s="4" t="str">
        <f>""</f>
        <v/>
      </c>
      <c r="AA1442" s="4" t="str">
        <f>""</f>
        <v/>
      </c>
      <c r="AB1442" s="4" t="str">
        <f>""</f>
        <v/>
      </c>
      <c r="AC1442" s="4" t="str">
        <f>""</f>
        <v/>
      </c>
      <c r="AD1442" s="4" t="str">
        <f>""</f>
        <v/>
      </c>
      <c r="AE1442" s="4" t="str">
        <f>""</f>
        <v/>
      </c>
      <c r="AF1442" s="4" t="str">
        <f>""</f>
        <v/>
      </c>
      <c r="AG1442" s="4" t="str">
        <f>""</f>
        <v/>
      </c>
      <c r="AH1442" s="4" t="str">
        <f>""</f>
        <v/>
      </c>
      <c r="AI1442" s="4" t="str">
        <f>""</f>
        <v/>
      </c>
      <c r="AJ1442" s="4" t="str">
        <f>""</f>
        <v/>
      </c>
      <c r="AK1442" s="4" t="str">
        <f>""</f>
        <v/>
      </c>
      <c r="AL1442" s="4" t="str">
        <f>""</f>
        <v/>
      </c>
      <c r="AM1442" s="4" t="str">
        <f>""</f>
        <v/>
      </c>
      <c r="AN1442" s="4" t="str">
        <f>""</f>
        <v/>
      </c>
      <c r="AO1442" s="4" t="str">
        <f>""</f>
        <v/>
      </c>
      <c r="AP1442" s="4" t="str">
        <f>""</f>
        <v/>
      </c>
      <c r="AQ1442" s="4" t="str">
        <f>""</f>
        <v/>
      </c>
      <c r="AR1442" s="4" t="str">
        <f>""</f>
        <v/>
      </c>
      <c r="AS1442" s="4" t="str">
        <f>""</f>
        <v/>
      </c>
    </row>
    <row r="1443" spans="1:45" x14ac:dyDescent="0.25">
      <c r="A1443" s="15"/>
      <c r="B1443" s="17"/>
      <c r="C1443" s="17"/>
      <c r="D1443" s="17"/>
      <c r="E1443" s="17"/>
      <c r="F1443" s="17"/>
      <c r="G1443" s="17"/>
      <c r="I1443" s="8" t="s">
        <v>40</v>
      </c>
      <c r="J1443" s="8"/>
      <c r="K1443" s="8"/>
      <c r="L1443" s="8"/>
      <c r="M1443" s="8"/>
      <c r="N1443" s="8"/>
      <c r="O1443" s="8"/>
      <c r="P1443" s="8"/>
      <c r="Q1443" s="8"/>
      <c r="R1443" s="8"/>
      <c r="U1443" s="4" t="str">
        <f>""</f>
        <v/>
      </c>
      <c r="V1443" s="4" t="str">
        <f>""</f>
        <v/>
      </c>
      <c r="W1443" s="4" t="str">
        <f>""</f>
        <v/>
      </c>
      <c r="X1443" s="4" t="str">
        <f>""</f>
        <v/>
      </c>
      <c r="Y1443" s="4" t="str">
        <f>""</f>
        <v/>
      </c>
      <c r="Z1443" s="4" t="str">
        <f>""</f>
        <v/>
      </c>
      <c r="AA1443" s="4" t="str">
        <f>""</f>
        <v/>
      </c>
      <c r="AB1443" s="4" t="str">
        <f>""</f>
        <v/>
      </c>
      <c r="AC1443" s="4" t="str">
        <f>""</f>
        <v/>
      </c>
      <c r="AD1443" s="4" t="str">
        <f>""</f>
        <v/>
      </c>
      <c r="AE1443" s="4" t="str">
        <f>""</f>
        <v/>
      </c>
      <c r="AF1443" s="4" t="str">
        <f>""</f>
        <v/>
      </c>
      <c r="AG1443" s="4" t="str">
        <f>""</f>
        <v/>
      </c>
      <c r="AH1443" s="4" t="str">
        <f>""</f>
        <v/>
      </c>
      <c r="AI1443" s="4" t="str">
        <f>""</f>
        <v/>
      </c>
      <c r="AJ1443" s="4" t="str">
        <f>""</f>
        <v/>
      </c>
      <c r="AK1443" s="4" t="str">
        <f>""</f>
        <v/>
      </c>
      <c r="AL1443" s="4" t="str">
        <f>""</f>
        <v/>
      </c>
      <c r="AM1443" s="4" t="str">
        <f>""</f>
        <v/>
      </c>
      <c r="AN1443" s="4" t="str">
        <f>""</f>
        <v/>
      </c>
      <c r="AO1443" s="4" t="str">
        <f>""</f>
        <v/>
      </c>
      <c r="AP1443" s="4" t="str">
        <f>""</f>
        <v/>
      </c>
      <c r="AQ1443" s="4" t="str">
        <f>""</f>
        <v/>
      </c>
      <c r="AR1443" s="4" t="str">
        <f>""</f>
        <v/>
      </c>
      <c r="AS1443" s="4" t="str">
        <f>""</f>
        <v/>
      </c>
    </row>
    <row r="1444" spans="1:45" x14ac:dyDescent="0.25">
      <c r="A1444" s="23" t="s">
        <v>41</v>
      </c>
      <c r="B1444" s="18" t="s">
        <v>76</v>
      </c>
      <c r="C1444" s="18">
        <v>15.8</v>
      </c>
      <c r="D1444" s="18">
        <v>237.2</v>
      </c>
      <c r="E1444" s="18" t="s">
        <v>120</v>
      </c>
      <c r="F1444" s="18">
        <v>1</v>
      </c>
      <c r="G1444" s="18" t="str">
        <f>B1444&amp;C1444&amp;D1444&amp;E1444&amp;F1444</f>
        <v>GOV15.8237.2ND1</v>
      </c>
      <c r="H1444" s="4" t="s">
        <v>8</v>
      </c>
      <c r="I1444" s="4">
        <v>1</v>
      </c>
      <c r="J1444" s="4">
        <v>0.05</v>
      </c>
      <c r="K1444" s="4">
        <v>0.4</v>
      </c>
      <c r="L1444" s="4">
        <v>0.1</v>
      </c>
      <c r="M1444" s="4">
        <v>3</v>
      </c>
      <c r="N1444" s="4">
        <v>1</v>
      </c>
      <c r="O1444" s="4">
        <v>2</v>
      </c>
      <c r="P1444" s="4">
        <v>0.85</v>
      </c>
      <c r="Q1444" s="4">
        <v>0</v>
      </c>
      <c r="R1444" s="4">
        <v>0</v>
      </c>
      <c r="S1444" s="4" t="s">
        <v>1</v>
      </c>
      <c r="T1444" s="4" t="s">
        <v>1</v>
      </c>
      <c r="U1444" s="4" t="str">
        <f>""</f>
        <v/>
      </c>
      <c r="V1444" s="4" t="str">
        <f>""</f>
        <v/>
      </c>
      <c r="W1444" s="4" t="str">
        <f>""</f>
        <v/>
      </c>
      <c r="X1444" s="4" t="str">
        <f>""</f>
        <v/>
      </c>
      <c r="Y1444" s="4" t="str">
        <f>""</f>
        <v/>
      </c>
      <c r="Z1444" s="4" t="str">
        <f>""</f>
        <v/>
      </c>
      <c r="AA1444" s="4" t="str">
        <f>""</f>
        <v/>
      </c>
      <c r="AB1444" s="4" t="str">
        <f>""</f>
        <v/>
      </c>
      <c r="AC1444" s="4" t="str">
        <f>""</f>
        <v/>
      </c>
      <c r="AD1444" s="4" t="str">
        <f>""</f>
        <v/>
      </c>
      <c r="AE1444" s="4" t="str">
        <f>""</f>
        <v/>
      </c>
      <c r="AF1444" s="4" t="str">
        <f>""</f>
        <v/>
      </c>
      <c r="AG1444" s="4" t="str">
        <f>""</f>
        <v/>
      </c>
      <c r="AH1444" s="4" t="str">
        <f>""</f>
        <v/>
      </c>
      <c r="AI1444" s="4" t="str">
        <f>""</f>
        <v/>
      </c>
      <c r="AJ1444" s="4" t="str">
        <f>""</f>
        <v/>
      </c>
      <c r="AK1444" s="4" t="str">
        <f>""</f>
        <v/>
      </c>
      <c r="AL1444" s="4" t="str">
        <f>""</f>
        <v/>
      </c>
      <c r="AM1444" s="4" t="str">
        <f>""</f>
        <v/>
      </c>
      <c r="AN1444" s="4" t="str">
        <f>""</f>
        <v/>
      </c>
      <c r="AO1444" s="4" t="str">
        <f>""</f>
        <v/>
      </c>
      <c r="AP1444" s="4" t="str">
        <f>""</f>
        <v/>
      </c>
      <c r="AQ1444" s="4" t="str">
        <f>""</f>
        <v/>
      </c>
      <c r="AR1444" s="4" t="str">
        <f>""</f>
        <v/>
      </c>
      <c r="AS1444" s="4" t="str">
        <f>""</f>
        <v/>
      </c>
    </row>
    <row r="1445" spans="1:45" x14ac:dyDescent="0.25">
      <c r="A1445" s="15"/>
      <c r="B1445" s="16"/>
      <c r="C1445" s="16"/>
      <c r="D1445" s="16"/>
      <c r="E1445" s="16"/>
      <c r="F1445" s="16"/>
      <c r="G1445" s="16"/>
      <c r="H1445" s="14" t="s">
        <v>25</v>
      </c>
      <c r="I1445" s="7" t="s">
        <v>26</v>
      </c>
      <c r="J1445" s="7" t="s">
        <v>77</v>
      </c>
      <c r="K1445" s="7" t="s">
        <v>78</v>
      </c>
      <c r="L1445" s="7" t="s">
        <v>79</v>
      </c>
      <c r="M1445" s="7" t="s">
        <v>80</v>
      </c>
      <c r="N1445" s="7" t="s">
        <v>81</v>
      </c>
      <c r="O1445" s="7" t="s">
        <v>82</v>
      </c>
      <c r="P1445" s="7" t="s">
        <v>83</v>
      </c>
      <c r="Q1445" s="7" t="s">
        <v>84</v>
      </c>
      <c r="R1445" s="7" t="s">
        <v>85</v>
      </c>
      <c r="S1445" s="7" t="s">
        <v>86</v>
      </c>
      <c r="T1445" s="7" t="s">
        <v>87</v>
      </c>
      <c r="U1445" s="7" t="s">
        <v>88</v>
      </c>
      <c r="V1445" s="7" t="s">
        <v>89</v>
      </c>
      <c r="W1445" s="7" t="s">
        <v>90</v>
      </c>
      <c r="X1445" s="7" t="s">
        <v>91</v>
      </c>
      <c r="Y1445" s="7" t="s">
        <v>92</v>
      </c>
      <c r="Z1445" s="7" t="s">
        <v>93</v>
      </c>
      <c r="AA1445" s="7" t="s">
        <v>94</v>
      </c>
      <c r="AB1445" s="7" t="s">
        <v>95</v>
      </c>
      <c r="AC1445" s="7" t="s">
        <v>96</v>
      </c>
      <c r="AD1445" s="7" t="s">
        <v>97</v>
      </c>
      <c r="AE1445" s="7" t="s">
        <v>98</v>
      </c>
      <c r="AF1445" s="7" t="s">
        <v>99</v>
      </c>
      <c r="AI1445" s="4" t="str">
        <f>""</f>
        <v/>
      </c>
      <c r="AJ1445" s="4" t="str">
        <f>""</f>
        <v/>
      </c>
      <c r="AK1445" s="4" t="str">
        <f>""</f>
        <v/>
      </c>
      <c r="AL1445" s="4" t="str">
        <f>""</f>
        <v/>
      </c>
      <c r="AM1445" s="4" t="str">
        <f>""</f>
        <v/>
      </c>
      <c r="AN1445" s="4" t="str">
        <f>""</f>
        <v/>
      </c>
      <c r="AO1445" s="4" t="str">
        <f>""</f>
        <v/>
      </c>
      <c r="AP1445" s="4" t="str">
        <f>""</f>
        <v/>
      </c>
      <c r="AQ1445" s="4" t="str">
        <f>""</f>
        <v/>
      </c>
      <c r="AR1445" s="4" t="str">
        <f>""</f>
        <v/>
      </c>
      <c r="AS1445" s="4" t="str">
        <f>""</f>
        <v/>
      </c>
    </row>
    <row r="1446" spans="1:45" x14ac:dyDescent="0.25">
      <c r="A1446" s="15"/>
      <c r="B1446" s="17"/>
      <c r="C1446" s="17"/>
      <c r="D1446" s="17"/>
      <c r="E1446" s="17"/>
      <c r="F1446" s="17"/>
      <c r="G1446" s="17"/>
      <c r="I1446" s="8" t="s">
        <v>39</v>
      </c>
      <c r="J1446" s="8"/>
      <c r="K1446" s="8"/>
      <c r="L1446" s="8"/>
      <c r="M1446" s="8"/>
      <c r="N1446" s="8"/>
      <c r="O1446" s="8"/>
      <c r="P1446" s="8">
        <v>15</v>
      </c>
      <c r="Q1446" s="8">
        <v>15</v>
      </c>
      <c r="R1446" s="8"/>
      <c r="S1446" s="8">
        <v>15</v>
      </c>
      <c r="T1446" s="8">
        <v>15</v>
      </c>
      <c r="U1446" s="8"/>
      <c r="V1446" s="8"/>
      <c r="W1446" s="8"/>
      <c r="X1446" s="8">
        <v>2</v>
      </c>
      <c r="Y1446" s="8">
        <v>2</v>
      </c>
      <c r="Z1446" s="8"/>
      <c r="AA1446" s="8">
        <v>2</v>
      </c>
      <c r="AB1446" s="8">
        <v>2</v>
      </c>
      <c r="AC1446" s="8">
        <v>2</v>
      </c>
      <c r="AD1446" s="8">
        <v>2</v>
      </c>
      <c r="AE1446" s="8">
        <v>0.99</v>
      </c>
      <c r="AF1446" s="8">
        <v>0</v>
      </c>
      <c r="AI1446" s="4" t="str">
        <f>""</f>
        <v/>
      </c>
      <c r="AJ1446" s="4" t="str">
        <f>""</f>
        <v/>
      </c>
      <c r="AK1446" s="4" t="str">
        <f>""</f>
        <v/>
      </c>
      <c r="AL1446" s="4" t="str">
        <f>""</f>
        <v/>
      </c>
      <c r="AM1446" s="4" t="str">
        <f>""</f>
        <v/>
      </c>
      <c r="AN1446" s="4" t="str">
        <f>""</f>
        <v/>
      </c>
      <c r="AO1446" s="4" t="str">
        <f>""</f>
        <v/>
      </c>
      <c r="AP1446" s="4" t="str">
        <f>""</f>
        <v/>
      </c>
      <c r="AQ1446" s="4" t="str">
        <f>""</f>
        <v/>
      </c>
      <c r="AR1446" s="4" t="str">
        <f>""</f>
        <v/>
      </c>
      <c r="AS1446" s="4" t="str">
        <f>""</f>
        <v/>
      </c>
    </row>
    <row r="1447" spans="1:45" x14ac:dyDescent="0.25">
      <c r="A1447" s="15"/>
      <c r="B1447" s="17"/>
      <c r="C1447" s="17"/>
      <c r="D1447" s="17"/>
      <c r="E1447" s="17"/>
      <c r="F1447" s="17"/>
      <c r="G1447" s="17"/>
      <c r="I1447" s="8" t="s">
        <v>40</v>
      </c>
      <c r="J1447" s="8"/>
      <c r="K1447" s="8"/>
      <c r="L1447" s="8"/>
      <c r="M1447" s="8"/>
      <c r="N1447" s="8"/>
      <c r="O1447" s="8"/>
      <c r="P1447" s="8">
        <v>1.5</v>
      </c>
      <c r="Q1447" s="8">
        <v>1.5</v>
      </c>
      <c r="R1447" s="8">
        <f>2*$K$2</f>
        <v>0.02</v>
      </c>
      <c r="S1447" s="8">
        <v>1.5</v>
      </c>
      <c r="T1447" s="8">
        <v>1.5</v>
      </c>
      <c r="U1447" s="8">
        <f>2*$K$2</f>
        <v>0.02</v>
      </c>
      <c r="V1447" s="8"/>
      <c r="W1447" s="8"/>
      <c r="X1447" s="8">
        <f t="shared" ref="X1447:Y1447" si="174">2*$K$2</f>
        <v>0.02</v>
      </c>
      <c r="Y1447" s="8">
        <f t="shared" si="174"/>
        <v>0.02</v>
      </c>
      <c r="Z1447" s="8"/>
      <c r="AA1447" s="8">
        <f t="shared" ref="AA1447:AD1447" si="175">2*$K$2</f>
        <v>0.02</v>
      </c>
      <c r="AB1447" s="8">
        <f t="shared" si="175"/>
        <v>0.02</v>
      </c>
      <c r="AC1447" s="8">
        <f t="shared" si="175"/>
        <v>0.02</v>
      </c>
      <c r="AD1447" s="8">
        <f t="shared" si="175"/>
        <v>0.02</v>
      </c>
      <c r="AE1447" s="8">
        <v>0</v>
      </c>
      <c r="AF1447" s="8">
        <v>-0.3</v>
      </c>
      <c r="AI1447" s="4" t="str">
        <f>""</f>
        <v/>
      </c>
      <c r="AJ1447" s="4" t="str">
        <f>""</f>
        <v/>
      </c>
      <c r="AK1447" s="4" t="str">
        <f>""</f>
        <v/>
      </c>
      <c r="AL1447" s="4" t="str">
        <f>""</f>
        <v/>
      </c>
      <c r="AM1447" s="4" t="str">
        <f>""</f>
        <v/>
      </c>
      <c r="AN1447" s="4" t="str">
        <f>""</f>
        <v/>
      </c>
      <c r="AO1447" s="4" t="str">
        <f>""</f>
        <v/>
      </c>
      <c r="AP1447" s="4" t="str">
        <f>""</f>
        <v/>
      </c>
      <c r="AQ1447" s="4" t="str">
        <f>""</f>
        <v/>
      </c>
      <c r="AR1447" s="4" t="str">
        <f>""</f>
        <v/>
      </c>
      <c r="AS1447" s="4" t="str">
        <f>""</f>
        <v/>
      </c>
    </row>
    <row r="1448" spans="1:45" x14ac:dyDescent="0.25">
      <c r="A1448" s="24" t="s">
        <v>41</v>
      </c>
      <c r="B1448" s="18" t="s">
        <v>100</v>
      </c>
      <c r="C1448" s="18">
        <v>15.8</v>
      </c>
      <c r="D1448" s="18">
        <v>237.2</v>
      </c>
      <c r="E1448" s="18" t="s">
        <v>120</v>
      </c>
      <c r="F1448" s="18">
        <v>1</v>
      </c>
      <c r="G1448" s="18" t="str">
        <f>B1448&amp;C1448&amp;D1448&amp;E1448&amp;F1448</f>
        <v>PSS15.8237.2ND1</v>
      </c>
      <c r="H1448" s="4" t="s">
        <v>9</v>
      </c>
      <c r="I1448" s="4">
        <v>1</v>
      </c>
      <c r="J1448" s="4">
        <v>1</v>
      </c>
      <c r="K1448" s="4">
        <v>0</v>
      </c>
      <c r="L1448" s="4">
        <v>3</v>
      </c>
      <c r="M1448" s="4">
        <v>0</v>
      </c>
      <c r="N1448" s="4">
        <v>5</v>
      </c>
      <c r="O1448" s="4">
        <v>1</v>
      </c>
      <c r="P1448" s="4">
        <v>2.5</v>
      </c>
      <c r="Q1448" s="4">
        <v>2.5</v>
      </c>
      <c r="R1448" s="4">
        <v>0</v>
      </c>
      <c r="S1448" s="4">
        <v>2.5</v>
      </c>
      <c r="T1448" s="4">
        <v>0</v>
      </c>
      <c r="U1448" s="4">
        <v>2.5</v>
      </c>
      <c r="V1448" s="4">
        <v>0.39</v>
      </c>
      <c r="W1448" s="4">
        <v>1</v>
      </c>
      <c r="X1448" s="4">
        <v>0</v>
      </c>
      <c r="Y1448" s="4">
        <v>0.1</v>
      </c>
      <c r="Z1448" s="4">
        <v>6.5</v>
      </c>
      <c r="AA1448" s="4">
        <v>0.44</v>
      </c>
      <c r="AB1448" s="4">
        <v>0.08</v>
      </c>
      <c r="AC1448" s="4">
        <v>0.2</v>
      </c>
      <c r="AD1448" s="4">
        <v>0.98</v>
      </c>
      <c r="AE1448" s="4">
        <v>0.1</v>
      </c>
      <c r="AF1448" s="4">
        <v>-0.1</v>
      </c>
      <c r="AG1448" s="4" t="s">
        <v>1</v>
      </c>
      <c r="AH1448" s="4" t="s">
        <v>1</v>
      </c>
      <c r="AI1448" s="4" t="str">
        <f>""</f>
        <v/>
      </c>
      <c r="AJ1448" s="4" t="str">
        <f>""</f>
        <v/>
      </c>
      <c r="AK1448" s="4" t="str">
        <f>""</f>
        <v/>
      </c>
      <c r="AL1448" s="4" t="str">
        <f>""</f>
        <v/>
      </c>
      <c r="AM1448" s="4" t="str">
        <f>""</f>
        <v/>
      </c>
      <c r="AN1448" s="4" t="str">
        <f>""</f>
        <v/>
      </c>
      <c r="AO1448" s="4" t="str">
        <f>""</f>
        <v/>
      </c>
      <c r="AP1448" s="4" t="str">
        <f>""</f>
        <v/>
      </c>
      <c r="AQ1448" s="4" t="str">
        <f>""</f>
        <v/>
      </c>
      <c r="AR1448" s="4" t="str">
        <f>""</f>
        <v/>
      </c>
      <c r="AS1448" s="4" t="str">
        <f>""</f>
        <v/>
      </c>
    </row>
    <row r="1449" spans="1:45" x14ac:dyDescent="0.25">
      <c r="AC1449" s="4" t="str">
        <f>""</f>
        <v/>
      </c>
      <c r="AD1449" s="4" t="str">
        <f>""</f>
        <v/>
      </c>
      <c r="AE1449" s="4" t="str">
        <f>""</f>
        <v/>
      </c>
      <c r="AF1449" s="4" t="str">
        <f>""</f>
        <v/>
      </c>
      <c r="AG1449" s="4" t="str">
        <f>""</f>
        <v/>
      </c>
      <c r="AH1449" s="4" t="str">
        <f>""</f>
        <v/>
      </c>
      <c r="AI1449" s="4" t="str">
        <f>""</f>
        <v/>
      </c>
      <c r="AJ1449" s="4" t="str">
        <f>""</f>
        <v/>
      </c>
      <c r="AK1449" s="4" t="str">
        <f>""</f>
        <v/>
      </c>
      <c r="AL1449" s="4" t="str">
        <f>""</f>
        <v/>
      </c>
      <c r="AM1449" s="4" t="str">
        <f>""</f>
        <v/>
      </c>
      <c r="AN1449" s="4" t="str">
        <f>""</f>
        <v/>
      </c>
      <c r="AO1449" s="4" t="str">
        <f>""</f>
        <v/>
      </c>
      <c r="AP1449" s="4" t="str">
        <f>""</f>
        <v/>
      </c>
      <c r="AQ1449" s="4" t="str">
        <f>""</f>
        <v/>
      </c>
      <c r="AR1449" s="4" t="str">
        <f>""</f>
        <v/>
      </c>
      <c r="AS1449" s="4" t="str">
        <f>""</f>
        <v/>
      </c>
    </row>
    <row r="1450" spans="1:45" x14ac:dyDescent="0.25">
      <c r="A1450" s="27" t="s">
        <v>212</v>
      </c>
      <c r="B1450" s="9"/>
      <c r="C1450" s="9"/>
      <c r="D1450" s="9"/>
      <c r="E1450" s="9"/>
      <c r="F1450" s="9"/>
      <c r="G1450" s="16"/>
      <c r="H1450" s="14" t="s">
        <v>25</v>
      </c>
      <c r="I1450" s="7" t="s">
        <v>26</v>
      </c>
      <c r="J1450" s="7" t="s">
        <v>103</v>
      </c>
      <c r="K1450" s="7" t="s">
        <v>104</v>
      </c>
      <c r="L1450" s="7" t="s">
        <v>105</v>
      </c>
      <c r="M1450" s="7" t="s">
        <v>106</v>
      </c>
      <c r="N1450" s="7" t="s">
        <v>107</v>
      </c>
      <c r="O1450" s="7" t="s">
        <v>108</v>
      </c>
      <c r="P1450" s="7" t="s">
        <v>109</v>
      </c>
      <c r="Q1450" s="7" t="s">
        <v>110</v>
      </c>
      <c r="R1450" s="7" t="s">
        <v>111</v>
      </c>
      <c r="S1450" s="7" t="s">
        <v>112</v>
      </c>
      <c r="T1450" s="7" t="s">
        <v>113</v>
      </c>
      <c r="U1450" s="7" t="s">
        <v>114</v>
      </c>
      <c r="V1450" s="7" t="s">
        <v>115</v>
      </c>
      <c r="W1450" s="7" t="s">
        <v>116</v>
      </c>
      <c r="X1450" s="7" t="s">
        <v>117</v>
      </c>
      <c r="Y1450" s="7" t="s">
        <v>118</v>
      </c>
      <c r="Z1450" s="7" t="s">
        <v>119</v>
      </c>
      <c r="AC1450" s="4" t="str">
        <f>""</f>
        <v/>
      </c>
      <c r="AD1450" s="4" t="str">
        <f>""</f>
        <v/>
      </c>
      <c r="AE1450" s="4" t="str">
        <f>""</f>
        <v/>
      </c>
      <c r="AF1450" s="4" t="str">
        <f>""</f>
        <v/>
      </c>
      <c r="AG1450" s="4" t="str">
        <f>""</f>
        <v/>
      </c>
      <c r="AH1450" s="4" t="str">
        <f>""</f>
        <v/>
      </c>
      <c r="AI1450" s="4" t="str">
        <f>""</f>
        <v/>
      </c>
      <c r="AJ1450" s="4" t="str">
        <f>""</f>
        <v/>
      </c>
      <c r="AK1450" s="4" t="str">
        <f>""</f>
        <v/>
      </c>
      <c r="AL1450" s="4" t="str">
        <f>""</f>
        <v/>
      </c>
      <c r="AM1450" s="4" t="str">
        <f>""</f>
        <v/>
      </c>
      <c r="AN1450" s="4" t="str">
        <f>""</f>
        <v/>
      </c>
      <c r="AO1450" s="4" t="str">
        <f>""</f>
        <v/>
      </c>
      <c r="AP1450" s="4" t="str">
        <f>""</f>
        <v/>
      </c>
      <c r="AQ1450" s="4" t="str">
        <f>""</f>
        <v/>
      </c>
      <c r="AR1450" s="4" t="str">
        <f>""</f>
        <v/>
      </c>
      <c r="AS1450" s="4" t="str">
        <f>""</f>
        <v/>
      </c>
    </row>
    <row r="1451" spans="1:45" x14ac:dyDescent="0.25">
      <c r="A1451" s="25"/>
      <c r="B1451" s="10"/>
      <c r="C1451" s="10"/>
      <c r="D1451" s="10"/>
      <c r="E1451" s="10"/>
      <c r="F1451" s="10"/>
      <c r="G1451" s="17"/>
      <c r="I1451" s="8" t="s">
        <v>39</v>
      </c>
      <c r="J1451" s="8">
        <v>0.5</v>
      </c>
      <c r="K1451" s="8">
        <v>75</v>
      </c>
      <c r="L1451" s="8">
        <v>75</v>
      </c>
      <c r="M1451" s="8">
        <v>10</v>
      </c>
      <c r="N1451" s="8">
        <v>0</v>
      </c>
      <c r="O1451" s="8">
        <v>1</v>
      </c>
      <c r="P1451" s="8">
        <v>1.2</v>
      </c>
      <c r="Q1451" s="8">
        <v>18</v>
      </c>
      <c r="R1451" s="8">
        <v>118</v>
      </c>
      <c r="S1451" s="8">
        <v>0</v>
      </c>
      <c r="T1451" s="8">
        <v>1.1000000000000001</v>
      </c>
      <c r="U1451" s="8">
        <v>10</v>
      </c>
      <c r="V1451" s="8">
        <v>1.1000000000000001</v>
      </c>
      <c r="W1451" s="8">
        <v>20</v>
      </c>
      <c r="X1451" s="8">
        <v>1</v>
      </c>
      <c r="Y1451" s="8">
        <v>0.5</v>
      </c>
      <c r="Z1451" s="8">
        <v>90</v>
      </c>
      <c r="AC1451" s="4" t="str">
        <f>""</f>
        <v/>
      </c>
      <c r="AD1451" s="4" t="str">
        <f>""</f>
        <v/>
      </c>
      <c r="AE1451" s="4" t="str">
        <f>""</f>
        <v/>
      </c>
      <c r="AF1451" s="4" t="str">
        <f>""</f>
        <v/>
      </c>
      <c r="AG1451" s="4" t="str">
        <f>""</f>
        <v/>
      </c>
      <c r="AH1451" s="4" t="str">
        <f>""</f>
        <v/>
      </c>
      <c r="AI1451" s="4" t="str">
        <f>""</f>
        <v/>
      </c>
      <c r="AJ1451" s="4" t="str">
        <f>""</f>
        <v/>
      </c>
      <c r="AK1451" s="4" t="str">
        <f>""</f>
        <v/>
      </c>
      <c r="AL1451" s="4" t="str">
        <f>""</f>
        <v/>
      </c>
      <c r="AM1451" s="4" t="str">
        <f>""</f>
        <v/>
      </c>
      <c r="AN1451" s="4" t="str">
        <f>""</f>
        <v/>
      </c>
      <c r="AO1451" s="4" t="str">
        <f>""</f>
        <v/>
      </c>
      <c r="AP1451" s="4" t="str">
        <f>""</f>
        <v/>
      </c>
      <c r="AQ1451" s="4" t="str">
        <f>""</f>
        <v/>
      </c>
      <c r="AR1451" s="4" t="str">
        <f>""</f>
        <v/>
      </c>
      <c r="AS1451" s="4" t="str">
        <f>""</f>
        <v/>
      </c>
    </row>
    <row r="1452" spans="1:45" x14ac:dyDescent="0.25">
      <c r="A1452" s="25"/>
      <c r="B1452" s="10"/>
      <c r="C1452" s="10"/>
      <c r="D1452" s="10"/>
      <c r="E1452" s="10"/>
      <c r="F1452" s="10"/>
      <c r="G1452" s="17"/>
      <c r="I1452" s="9" t="s">
        <v>40</v>
      </c>
      <c r="J1452" s="8">
        <v>0</v>
      </c>
      <c r="K1452" s="8">
        <v>0</v>
      </c>
      <c r="L1452" s="8">
        <v>0</v>
      </c>
      <c r="M1452" s="8">
        <v>0.8</v>
      </c>
      <c r="N1452" s="8">
        <v>-6</v>
      </c>
      <c r="O1452" s="8">
        <v>0</v>
      </c>
      <c r="P1452" s="8">
        <v>0</v>
      </c>
      <c r="Q1452" s="8">
        <v>0</v>
      </c>
      <c r="R1452" s="8">
        <v>0.8</v>
      </c>
      <c r="S1452" s="8">
        <v>-118</v>
      </c>
      <c r="T1452" s="8">
        <v>0</v>
      </c>
      <c r="U1452" s="8">
        <v>1</v>
      </c>
      <c r="V1452" s="8">
        <v>0</v>
      </c>
      <c r="W1452" s="8">
        <v>1</v>
      </c>
      <c r="X1452" s="8">
        <v>0</v>
      </c>
      <c r="Y1452" s="8">
        <v>0</v>
      </c>
      <c r="Z1452" s="8">
        <v>-90</v>
      </c>
      <c r="AC1452" s="4" t="str">
        <f>""</f>
        <v/>
      </c>
      <c r="AD1452" s="4" t="str">
        <f>""</f>
        <v/>
      </c>
      <c r="AE1452" s="4" t="str">
        <f>""</f>
        <v/>
      </c>
      <c r="AF1452" s="4" t="str">
        <f>""</f>
        <v/>
      </c>
      <c r="AG1452" s="4" t="str">
        <f>""</f>
        <v/>
      </c>
      <c r="AH1452" s="4" t="str">
        <f>""</f>
        <v/>
      </c>
      <c r="AI1452" s="4" t="str">
        <f>""</f>
        <v/>
      </c>
      <c r="AJ1452" s="4" t="str">
        <f>""</f>
        <v/>
      </c>
      <c r="AK1452" s="4" t="str">
        <f>""</f>
        <v/>
      </c>
      <c r="AL1452" s="4" t="str">
        <f>""</f>
        <v/>
      </c>
      <c r="AM1452" s="4" t="str">
        <f>""</f>
        <v/>
      </c>
      <c r="AN1452" s="4" t="str">
        <f>""</f>
        <v/>
      </c>
      <c r="AO1452" s="4" t="str">
        <f>""</f>
        <v/>
      </c>
      <c r="AP1452" s="4" t="str">
        <f>""</f>
        <v/>
      </c>
      <c r="AQ1452" s="4" t="str">
        <f>""</f>
        <v/>
      </c>
      <c r="AR1452" s="4" t="str">
        <f>""</f>
        <v/>
      </c>
      <c r="AS1452" s="4" t="str">
        <f>""</f>
        <v/>
      </c>
    </row>
    <row r="1453" spans="1:45" x14ac:dyDescent="0.25">
      <c r="A1453" s="22" t="s">
        <v>41</v>
      </c>
      <c r="B1453" s="18" t="s">
        <v>42</v>
      </c>
      <c r="C1453" s="18">
        <v>15.8</v>
      </c>
      <c r="D1453" s="18">
        <v>180</v>
      </c>
      <c r="E1453" s="18" t="s">
        <v>43</v>
      </c>
      <c r="F1453" s="18">
        <v>1</v>
      </c>
      <c r="G1453" s="18" t="str">
        <f>B1453&amp;C1453&amp;D1453&amp;E1453&amp;F1453</f>
        <v>AVR15.8180TD1</v>
      </c>
      <c r="H1453" s="4" t="s">
        <v>3</v>
      </c>
      <c r="I1453" s="4">
        <v>1</v>
      </c>
      <c r="J1453" s="4">
        <v>0</v>
      </c>
      <c r="K1453" s="4">
        <v>10.75</v>
      </c>
      <c r="L1453" s="4">
        <v>10.75</v>
      </c>
      <c r="M1453" s="4">
        <v>5</v>
      </c>
      <c r="N1453" s="4">
        <v>-0.87</v>
      </c>
      <c r="O1453" s="4">
        <v>0</v>
      </c>
      <c r="P1453" s="4">
        <v>1</v>
      </c>
      <c r="Q1453" s="4">
        <v>0</v>
      </c>
      <c r="R1453" s="4">
        <v>99</v>
      </c>
      <c r="S1453" s="4">
        <v>-99</v>
      </c>
      <c r="T1453" s="4">
        <v>0</v>
      </c>
      <c r="U1453" s="4">
        <v>9.3000000000000007</v>
      </c>
      <c r="V1453" s="4">
        <v>0</v>
      </c>
      <c r="W1453" s="4">
        <v>11.63</v>
      </c>
      <c r="X1453" s="4">
        <v>0.113</v>
      </c>
      <c r="Y1453" s="4">
        <v>0.124</v>
      </c>
      <c r="Z1453" s="4">
        <v>0</v>
      </c>
      <c r="AA1453" s="4" t="s">
        <v>1</v>
      </c>
      <c r="AB1453" s="4" t="s">
        <v>1</v>
      </c>
      <c r="AC1453" s="4" t="str">
        <f>""</f>
        <v/>
      </c>
      <c r="AD1453" s="4" t="str">
        <f>""</f>
        <v/>
      </c>
      <c r="AE1453" s="4" t="str">
        <f>""</f>
        <v/>
      </c>
      <c r="AF1453" s="4" t="str">
        <f>""</f>
        <v/>
      </c>
      <c r="AG1453" s="4" t="str">
        <f>""</f>
        <v/>
      </c>
      <c r="AH1453" s="4" t="str">
        <f>""</f>
        <v/>
      </c>
      <c r="AI1453" s="4" t="str">
        <f>""</f>
        <v/>
      </c>
      <c r="AJ1453" s="4" t="str">
        <f>""</f>
        <v/>
      </c>
      <c r="AK1453" s="4" t="str">
        <f>""</f>
        <v/>
      </c>
      <c r="AL1453" s="4" t="str">
        <f>""</f>
        <v/>
      </c>
      <c r="AM1453" s="4" t="str">
        <f>""</f>
        <v/>
      </c>
      <c r="AN1453" s="4" t="str">
        <f>""</f>
        <v/>
      </c>
      <c r="AO1453" s="4" t="str">
        <f>""</f>
        <v/>
      </c>
      <c r="AP1453" s="4" t="str">
        <f>""</f>
        <v/>
      </c>
      <c r="AQ1453" s="4" t="str">
        <f>""</f>
        <v/>
      </c>
      <c r="AR1453" s="4" t="str">
        <f>""</f>
        <v/>
      </c>
      <c r="AS1453" s="4" t="str">
        <f>""</f>
        <v/>
      </c>
    </row>
    <row r="1454" spans="1:45" x14ac:dyDescent="0.25">
      <c r="A1454" s="15"/>
      <c r="B1454" s="16"/>
      <c r="C1454" s="16"/>
      <c r="D1454" s="16"/>
      <c r="E1454" s="16"/>
      <c r="F1454" s="16"/>
      <c r="G1454" s="16"/>
      <c r="H1454" s="30" t="s">
        <v>25</v>
      </c>
      <c r="I1454" s="31" t="s">
        <v>26</v>
      </c>
      <c r="J1454" s="7" t="s">
        <v>44</v>
      </c>
      <c r="K1454" s="7" t="s">
        <v>45</v>
      </c>
      <c r="L1454" s="7" t="s">
        <v>46</v>
      </c>
      <c r="M1454" s="7" t="s">
        <v>47</v>
      </c>
      <c r="N1454" s="7" t="s">
        <v>48</v>
      </c>
      <c r="O1454" s="7" t="s">
        <v>49</v>
      </c>
      <c r="P1454" s="7" t="s">
        <v>50</v>
      </c>
      <c r="Q1454" s="7" t="s">
        <v>51</v>
      </c>
      <c r="R1454" s="7" t="s">
        <v>52</v>
      </c>
      <c r="S1454" s="7" t="s">
        <v>53</v>
      </c>
      <c r="T1454" s="7" t="s">
        <v>54</v>
      </c>
      <c r="U1454" s="7" t="s">
        <v>55</v>
      </c>
      <c r="X1454" s="4" t="str">
        <f>""</f>
        <v/>
      </c>
      <c r="Y1454" s="4" t="str">
        <f>""</f>
        <v/>
      </c>
      <c r="Z1454" s="4" t="str">
        <f>""</f>
        <v/>
      </c>
      <c r="AA1454" s="4" t="str">
        <f>""</f>
        <v/>
      </c>
      <c r="AB1454" s="4" t="str">
        <f>""</f>
        <v/>
      </c>
      <c r="AC1454" s="4" t="str">
        <f>""</f>
        <v/>
      </c>
      <c r="AD1454" s="4" t="str">
        <f>""</f>
        <v/>
      </c>
      <c r="AE1454" s="4" t="str">
        <f>""</f>
        <v/>
      </c>
      <c r="AF1454" s="4" t="str">
        <f>""</f>
        <v/>
      </c>
      <c r="AG1454" s="4" t="str">
        <f>""</f>
        <v/>
      </c>
      <c r="AH1454" s="4" t="str">
        <f>""</f>
        <v/>
      </c>
      <c r="AI1454" s="4" t="str">
        <f>""</f>
        <v/>
      </c>
      <c r="AJ1454" s="4" t="str">
        <f>""</f>
        <v/>
      </c>
      <c r="AK1454" s="4" t="str">
        <f>""</f>
        <v/>
      </c>
      <c r="AL1454" s="4" t="str">
        <f>""</f>
        <v/>
      </c>
      <c r="AM1454" s="4" t="str">
        <f>""</f>
        <v/>
      </c>
      <c r="AN1454" s="4" t="str">
        <f>""</f>
        <v/>
      </c>
      <c r="AO1454" s="4" t="str">
        <f>""</f>
        <v/>
      </c>
      <c r="AP1454" s="4" t="str">
        <f>""</f>
        <v/>
      </c>
      <c r="AQ1454" s="4" t="str">
        <f>""</f>
        <v/>
      </c>
      <c r="AR1454" s="4" t="str">
        <f>""</f>
        <v/>
      </c>
      <c r="AS1454" s="4" t="str">
        <f>""</f>
        <v/>
      </c>
    </row>
    <row r="1455" spans="1:45" x14ac:dyDescent="0.25">
      <c r="A1455" s="15"/>
      <c r="B1455" s="17"/>
      <c r="C1455" s="17"/>
      <c r="D1455" s="17"/>
      <c r="E1455" s="17"/>
      <c r="F1455" s="17"/>
      <c r="G1455" s="17"/>
      <c r="I1455" s="8" t="s">
        <v>39</v>
      </c>
      <c r="J1455" s="8">
        <v>10</v>
      </c>
      <c r="K1455" s="8">
        <v>0.2</v>
      </c>
      <c r="L1455" s="8">
        <v>0.2</v>
      </c>
      <c r="M1455" s="8">
        <v>10</v>
      </c>
      <c r="N1455" s="8">
        <v>3</v>
      </c>
      <c r="O1455" s="8">
        <v>2.5</v>
      </c>
      <c r="P1455" s="8"/>
      <c r="Q1455" s="8"/>
      <c r="R1455" s="8"/>
      <c r="S1455" s="8"/>
      <c r="T1455" s="8"/>
      <c r="U1455" s="8"/>
      <c r="X1455" s="4" t="str">
        <f>""</f>
        <v/>
      </c>
      <c r="Y1455" s="4" t="str">
        <f>""</f>
        <v/>
      </c>
      <c r="Z1455" s="4" t="str">
        <f>""</f>
        <v/>
      </c>
      <c r="AA1455" s="4" t="str">
        <f>""</f>
        <v/>
      </c>
      <c r="AB1455" s="4" t="str">
        <f>""</f>
        <v/>
      </c>
      <c r="AC1455" s="4" t="str">
        <f>""</f>
        <v/>
      </c>
      <c r="AD1455" s="4" t="str">
        <f>""</f>
        <v/>
      </c>
      <c r="AE1455" s="4" t="str">
        <f>""</f>
        <v/>
      </c>
      <c r="AF1455" s="4" t="str">
        <f>""</f>
        <v/>
      </c>
      <c r="AG1455" s="4" t="str">
        <f>""</f>
        <v/>
      </c>
      <c r="AH1455" s="4" t="str">
        <f>""</f>
        <v/>
      </c>
      <c r="AI1455" s="4" t="str">
        <f>""</f>
        <v/>
      </c>
      <c r="AJ1455" s="4" t="str">
        <f>""</f>
        <v/>
      </c>
      <c r="AK1455" s="4" t="str">
        <f>""</f>
        <v/>
      </c>
      <c r="AL1455" s="4" t="str">
        <f>""</f>
        <v/>
      </c>
      <c r="AM1455" s="4" t="str">
        <f>""</f>
        <v/>
      </c>
      <c r="AN1455" s="4" t="str">
        <f>""</f>
        <v/>
      </c>
      <c r="AO1455" s="4" t="str">
        <f>""</f>
        <v/>
      </c>
      <c r="AP1455" s="4" t="str">
        <f>""</f>
        <v/>
      </c>
      <c r="AQ1455" s="4" t="str">
        <f>""</f>
        <v/>
      </c>
      <c r="AR1455" s="4" t="str">
        <f>""</f>
        <v/>
      </c>
      <c r="AS1455" s="4" t="str">
        <f>""</f>
        <v/>
      </c>
    </row>
    <row r="1456" spans="1:45" x14ac:dyDescent="0.25">
      <c r="A1456" s="15"/>
      <c r="B1456" s="17"/>
      <c r="C1456" s="17"/>
      <c r="D1456" s="17"/>
      <c r="E1456" s="17"/>
      <c r="F1456" s="17"/>
      <c r="G1456" s="17"/>
      <c r="I1456" s="8" t="s">
        <v>40</v>
      </c>
      <c r="J1456" s="8">
        <v>1</v>
      </c>
      <c r="K1456" s="8">
        <f>4*$K$2</f>
        <v>0.04</v>
      </c>
      <c r="L1456" s="8">
        <f>4*$K$2</f>
        <v>0.04</v>
      </c>
      <c r="M1456" s="8">
        <v>1</v>
      </c>
      <c r="N1456" s="8">
        <v>0</v>
      </c>
      <c r="O1456" s="8"/>
      <c r="P1456" s="8"/>
      <c r="Q1456" s="8"/>
      <c r="R1456" s="8"/>
      <c r="S1456" s="8"/>
      <c r="T1456" s="8">
        <v>0</v>
      </c>
      <c r="U1456" s="8"/>
      <c r="X1456" s="4" t="str">
        <f>""</f>
        <v/>
      </c>
      <c r="Y1456" s="4" t="str">
        <f>""</f>
        <v/>
      </c>
      <c r="Z1456" s="4" t="str">
        <f>""</f>
        <v/>
      </c>
      <c r="AA1456" s="4" t="str">
        <f>""</f>
        <v/>
      </c>
      <c r="AB1456" s="4" t="str">
        <f>""</f>
        <v/>
      </c>
      <c r="AC1456" s="4" t="str">
        <f>""</f>
        <v/>
      </c>
      <c r="AD1456" s="4" t="str">
        <f>""</f>
        <v/>
      </c>
      <c r="AE1456" s="4" t="str">
        <f>""</f>
        <v/>
      </c>
      <c r="AF1456" s="4" t="str">
        <f>""</f>
        <v/>
      </c>
      <c r="AG1456" s="4" t="str">
        <f>""</f>
        <v/>
      </c>
      <c r="AH1456" s="4" t="str">
        <f>""</f>
        <v/>
      </c>
      <c r="AI1456" s="4" t="str">
        <f>""</f>
        <v/>
      </c>
      <c r="AJ1456" s="4" t="str">
        <f>""</f>
        <v/>
      </c>
      <c r="AK1456" s="4" t="str">
        <f>""</f>
        <v/>
      </c>
      <c r="AL1456" s="4" t="str">
        <f>""</f>
        <v/>
      </c>
      <c r="AM1456" s="4" t="str">
        <f>""</f>
        <v/>
      </c>
      <c r="AN1456" s="4" t="str">
        <f>""</f>
        <v/>
      </c>
      <c r="AO1456" s="4" t="str">
        <f>""</f>
        <v/>
      </c>
      <c r="AP1456" s="4" t="str">
        <f>""</f>
        <v/>
      </c>
      <c r="AQ1456" s="4" t="str">
        <f>""</f>
        <v/>
      </c>
      <c r="AR1456" s="4" t="str">
        <f>""</f>
        <v/>
      </c>
      <c r="AS1456" s="4" t="str">
        <f>""</f>
        <v/>
      </c>
    </row>
    <row r="1457" spans="1:45" x14ac:dyDescent="0.25">
      <c r="A1457" s="23" t="s">
        <v>41</v>
      </c>
      <c r="B1457" s="18" t="s">
        <v>62</v>
      </c>
      <c r="C1457" s="18">
        <v>15.8</v>
      </c>
      <c r="D1457" s="18">
        <v>180</v>
      </c>
      <c r="E1457" s="18" t="s">
        <v>43</v>
      </c>
      <c r="F1457" s="18">
        <v>1</v>
      </c>
      <c r="G1457" s="18" t="str">
        <f>B1457&amp;C1457&amp;D1457&amp;E1457&amp;F1457</f>
        <v>GEN15.8180TD1</v>
      </c>
      <c r="H1457" s="4" t="s">
        <v>0</v>
      </c>
      <c r="I1457" s="4">
        <v>1</v>
      </c>
      <c r="J1457" s="4">
        <v>7.2</v>
      </c>
      <c r="K1457" s="4">
        <v>0.123</v>
      </c>
      <c r="L1457" s="4">
        <v>7.4999999999999997E-2</v>
      </c>
      <c r="M1457" s="4">
        <v>4.6769999999999996</v>
      </c>
      <c r="N1457" s="4">
        <v>0</v>
      </c>
      <c r="O1457" s="4">
        <v>0.87</v>
      </c>
      <c r="P1457" s="4">
        <v>0.57999999999999996</v>
      </c>
      <c r="Q1457" s="4">
        <v>0.27</v>
      </c>
      <c r="R1457" s="4">
        <v>0.2</v>
      </c>
      <c r="S1457" s="4">
        <v>0.11600000000000001</v>
      </c>
      <c r="T1457" s="4">
        <v>0.17799999999999999</v>
      </c>
      <c r="U1457" s="4">
        <v>0.59199999999999997</v>
      </c>
      <c r="V1457" s="4" t="s">
        <v>1</v>
      </c>
      <c r="W1457" s="4" t="s">
        <v>1</v>
      </c>
      <c r="X1457" s="4" t="str">
        <f>""</f>
        <v/>
      </c>
      <c r="Y1457" s="4" t="str">
        <f>""</f>
        <v/>
      </c>
      <c r="Z1457" s="4" t="str">
        <f>""</f>
        <v/>
      </c>
      <c r="AA1457" s="4" t="str">
        <f>""</f>
        <v/>
      </c>
      <c r="AB1457" s="4" t="str">
        <f>""</f>
        <v/>
      </c>
      <c r="AC1457" s="4" t="str">
        <f>""</f>
        <v/>
      </c>
      <c r="AD1457" s="4" t="str">
        <f>""</f>
        <v/>
      </c>
      <c r="AE1457" s="4" t="str">
        <f>""</f>
        <v/>
      </c>
      <c r="AF1457" s="4" t="str">
        <f>""</f>
        <v/>
      </c>
      <c r="AG1457" s="4" t="str">
        <f>""</f>
        <v/>
      </c>
      <c r="AH1457" s="4" t="str">
        <f>""</f>
        <v/>
      </c>
      <c r="AI1457" s="4" t="str">
        <f>""</f>
        <v/>
      </c>
      <c r="AJ1457" s="4" t="str">
        <f>""</f>
        <v/>
      </c>
      <c r="AK1457" s="4" t="str">
        <f>""</f>
        <v/>
      </c>
      <c r="AL1457" s="4" t="str">
        <f>""</f>
        <v/>
      </c>
      <c r="AM1457" s="4" t="str">
        <f>""</f>
        <v/>
      </c>
      <c r="AN1457" s="4" t="str">
        <f>""</f>
        <v/>
      </c>
      <c r="AO1457" s="4" t="str">
        <f>""</f>
        <v/>
      </c>
      <c r="AP1457" s="4" t="str">
        <f>""</f>
        <v/>
      </c>
      <c r="AQ1457" s="4" t="str">
        <f>""</f>
        <v/>
      </c>
      <c r="AR1457" s="4" t="str">
        <f>""</f>
        <v/>
      </c>
      <c r="AS1457" s="4" t="str">
        <f>""</f>
        <v/>
      </c>
    </row>
    <row r="1458" spans="1:45" x14ac:dyDescent="0.25">
      <c r="A1458" s="15"/>
      <c r="B1458" s="16"/>
      <c r="C1458" s="16"/>
      <c r="D1458" s="16"/>
      <c r="E1458" s="16"/>
      <c r="F1458" s="16"/>
      <c r="G1458" s="16"/>
      <c r="H1458" s="35" t="s">
        <v>25</v>
      </c>
      <c r="I1458" s="34"/>
      <c r="J1458" s="7" t="s">
        <v>64</v>
      </c>
      <c r="K1458" s="7" t="s">
        <v>65</v>
      </c>
      <c r="L1458" s="7" t="s">
        <v>66</v>
      </c>
      <c r="M1458" s="7" t="s">
        <v>67</v>
      </c>
      <c r="N1458" s="7" t="s">
        <v>68</v>
      </c>
      <c r="O1458" s="7" t="s">
        <v>69</v>
      </c>
      <c r="P1458" s="7" t="s">
        <v>70</v>
      </c>
      <c r="Q1458" s="7" t="s">
        <v>71</v>
      </c>
      <c r="R1458" s="7" t="s">
        <v>72</v>
      </c>
      <c r="S1458" s="7" t="s">
        <v>73</v>
      </c>
      <c r="T1458" s="7" t="s">
        <v>74</v>
      </c>
      <c r="U1458" s="7" t="s">
        <v>75</v>
      </c>
      <c r="X1458" s="4" t="str">
        <f>""</f>
        <v/>
      </c>
      <c r="Y1458" s="4" t="str">
        <f>""</f>
        <v/>
      </c>
      <c r="Z1458" s="4" t="str">
        <f>""</f>
        <v/>
      </c>
      <c r="AA1458" s="4" t="str">
        <f>""</f>
        <v/>
      </c>
      <c r="AB1458" s="4" t="str">
        <f>""</f>
        <v/>
      </c>
      <c r="AC1458" s="4" t="str">
        <f>""</f>
        <v/>
      </c>
      <c r="AD1458" s="4" t="str">
        <f>""</f>
        <v/>
      </c>
      <c r="AE1458" s="4" t="str">
        <f>""</f>
        <v/>
      </c>
      <c r="AF1458" s="4" t="str">
        <f>""</f>
        <v/>
      </c>
      <c r="AG1458" s="4" t="str">
        <f>""</f>
        <v/>
      </c>
      <c r="AH1458" s="4" t="str">
        <f>""</f>
        <v/>
      </c>
      <c r="AI1458" s="4" t="str">
        <f>""</f>
        <v/>
      </c>
      <c r="AJ1458" s="4" t="str">
        <f>""</f>
        <v/>
      </c>
      <c r="AK1458" s="4" t="str">
        <f>""</f>
        <v/>
      </c>
      <c r="AL1458" s="4" t="str">
        <f>""</f>
        <v/>
      </c>
      <c r="AM1458" s="4" t="str">
        <f>""</f>
        <v/>
      </c>
      <c r="AN1458" s="4" t="str">
        <f>""</f>
        <v/>
      </c>
      <c r="AO1458" s="4" t="str">
        <f>""</f>
        <v/>
      </c>
      <c r="AP1458" s="4" t="str">
        <f>""</f>
        <v/>
      </c>
      <c r="AQ1458" s="4" t="str">
        <f>""</f>
        <v/>
      </c>
      <c r="AR1458" s="4" t="str">
        <f>""</f>
        <v/>
      </c>
      <c r="AS1458" s="4" t="str">
        <f>""</f>
        <v/>
      </c>
    </row>
    <row r="1459" spans="1:45" x14ac:dyDescent="0.25">
      <c r="A1459" s="15"/>
      <c r="B1459" s="17"/>
      <c r="C1459" s="17"/>
      <c r="D1459" s="17"/>
      <c r="E1459" s="17"/>
      <c r="F1459" s="17"/>
      <c r="G1459" s="17"/>
      <c r="I1459" s="8" t="s">
        <v>39</v>
      </c>
      <c r="J1459" s="8">
        <v>1</v>
      </c>
      <c r="K1459" s="8">
        <v>2</v>
      </c>
      <c r="L1459" s="8">
        <v>30</v>
      </c>
      <c r="M1459" s="8">
        <v>0.1</v>
      </c>
      <c r="N1459" s="8">
        <v>1</v>
      </c>
      <c r="O1459" s="8">
        <v>0.3</v>
      </c>
      <c r="P1459" s="8">
        <v>1</v>
      </c>
      <c r="Q1459" s="8">
        <v>1</v>
      </c>
      <c r="R1459" s="8">
        <v>30</v>
      </c>
      <c r="S1459" s="8">
        <v>1.5</v>
      </c>
      <c r="T1459" s="8">
        <v>0.5</v>
      </c>
      <c r="U1459" s="8">
        <v>0.15</v>
      </c>
      <c r="X1459" s="4" t="str">
        <f>""</f>
        <v/>
      </c>
      <c r="Y1459" s="4" t="str">
        <f>""</f>
        <v/>
      </c>
      <c r="Z1459" s="4" t="str">
        <f>""</f>
        <v/>
      </c>
      <c r="AA1459" s="4" t="str">
        <f>""</f>
        <v/>
      </c>
      <c r="AB1459" s="4" t="str">
        <f>""</f>
        <v/>
      </c>
      <c r="AC1459" s="4" t="str">
        <f>""</f>
        <v/>
      </c>
      <c r="AD1459" s="4" t="str">
        <f>""</f>
        <v/>
      </c>
      <c r="AE1459" s="4" t="str">
        <f>""</f>
        <v/>
      </c>
      <c r="AF1459" s="4" t="str">
        <f>""</f>
        <v/>
      </c>
      <c r="AG1459" s="4" t="str">
        <f>""</f>
        <v/>
      </c>
      <c r="AH1459" s="4" t="str">
        <f>""</f>
        <v/>
      </c>
      <c r="AI1459" s="4" t="str">
        <f>""</f>
        <v/>
      </c>
      <c r="AJ1459" s="4" t="str">
        <f>""</f>
        <v/>
      </c>
      <c r="AK1459" s="4" t="str">
        <f>""</f>
        <v/>
      </c>
      <c r="AL1459" s="4" t="str">
        <f>""</f>
        <v/>
      </c>
      <c r="AM1459" s="4" t="str">
        <f>""</f>
        <v/>
      </c>
      <c r="AN1459" s="4" t="str">
        <f>""</f>
        <v/>
      </c>
      <c r="AO1459" s="4" t="str">
        <f>""</f>
        <v/>
      </c>
      <c r="AP1459" s="4" t="str">
        <f>""</f>
        <v/>
      </c>
      <c r="AQ1459" s="4" t="str">
        <f>""</f>
        <v/>
      </c>
      <c r="AR1459" s="4" t="str">
        <f>""</f>
        <v/>
      </c>
      <c r="AS1459" s="4" t="str">
        <f>""</f>
        <v/>
      </c>
    </row>
    <row r="1460" spans="1:45" x14ac:dyDescent="0.25">
      <c r="A1460" s="15"/>
      <c r="B1460" s="17"/>
      <c r="C1460" s="17"/>
      <c r="D1460" s="17"/>
      <c r="E1460" s="17"/>
      <c r="F1460" s="17"/>
      <c r="G1460" s="17"/>
      <c r="I1460" s="8" t="s">
        <v>40</v>
      </c>
      <c r="J1460" s="8">
        <v>0</v>
      </c>
      <c r="K1460" s="8">
        <v>0</v>
      </c>
      <c r="L1460" s="8">
        <f>4*$K$2</f>
        <v>0.04</v>
      </c>
      <c r="M1460" s="8">
        <f>4*$K$2</f>
        <v>0.04</v>
      </c>
      <c r="N1460" s="8">
        <f>4*$K$2</f>
        <v>0.04</v>
      </c>
      <c r="O1460" s="8">
        <v>0</v>
      </c>
      <c r="P1460" s="8">
        <v>0</v>
      </c>
      <c r="Q1460" s="8">
        <v>0</v>
      </c>
      <c r="R1460" s="8">
        <v>0.5</v>
      </c>
      <c r="S1460" s="8">
        <v>0.8</v>
      </c>
      <c r="T1460" s="8">
        <v>0</v>
      </c>
      <c r="U1460" s="8">
        <v>0</v>
      </c>
      <c r="X1460" s="4" t="str">
        <f>""</f>
        <v/>
      </c>
      <c r="Y1460" s="4" t="str">
        <f>""</f>
        <v/>
      </c>
      <c r="Z1460" s="4" t="str">
        <f>""</f>
        <v/>
      </c>
      <c r="AA1460" s="4" t="str">
        <f>""</f>
        <v/>
      </c>
      <c r="AB1460" s="4" t="str">
        <f>""</f>
        <v/>
      </c>
      <c r="AC1460" s="4" t="str">
        <f>""</f>
        <v/>
      </c>
      <c r="AD1460" s="4" t="str">
        <f>""</f>
        <v/>
      </c>
      <c r="AE1460" s="4" t="str">
        <f>""</f>
        <v/>
      </c>
      <c r="AF1460" s="4" t="str">
        <f>""</f>
        <v/>
      </c>
      <c r="AG1460" s="4" t="str">
        <f>""</f>
        <v/>
      </c>
      <c r="AH1460" s="4" t="str">
        <f>""</f>
        <v/>
      </c>
      <c r="AI1460" s="4" t="str">
        <f>""</f>
        <v/>
      </c>
      <c r="AJ1460" s="4" t="str">
        <f>""</f>
        <v/>
      </c>
      <c r="AK1460" s="4" t="str">
        <f>""</f>
        <v/>
      </c>
      <c r="AL1460" s="4" t="str">
        <f>""</f>
        <v/>
      </c>
      <c r="AM1460" s="4" t="str">
        <f>""</f>
        <v/>
      </c>
      <c r="AN1460" s="4" t="str">
        <f>""</f>
        <v/>
      </c>
      <c r="AO1460" s="4" t="str">
        <f>""</f>
        <v/>
      </c>
      <c r="AP1460" s="4" t="str">
        <f>""</f>
        <v/>
      </c>
      <c r="AQ1460" s="4" t="str">
        <f>""</f>
        <v/>
      </c>
      <c r="AR1460" s="4" t="str">
        <f>""</f>
        <v/>
      </c>
      <c r="AS1460" s="4" t="str">
        <f>""</f>
        <v/>
      </c>
    </row>
    <row r="1461" spans="1:45" x14ac:dyDescent="0.25">
      <c r="A1461" s="23" t="s">
        <v>41</v>
      </c>
      <c r="B1461" s="18" t="s">
        <v>76</v>
      </c>
      <c r="C1461" s="18">
        <v>15.8</v>
      </c>
      <c r="D1461" s="18">
        <v>180</v>
      </c>
      <c r="E1461" s="18" t="s">
        <v>43</v>
      </c>
      <c r="F1461" s="18">
        <v>1</v>
      </c>
      <c r="G1461" s="18" t="str">
        <f>B1461&amp;C1461&amp;D1461&amp;E1461&amp;F1461</f>
        <v>GOV15.8180TD1</v>
      </c>
      <c r="H1461" s="4" t="s">
        <v>6</v>
      </c>
      <c r="I1461" s="4">
        <v>1</v>
      </c>
      <c r="J1461" s="4">
        <v>0.03</v>
      </c>
      <c r="K1461" s="4">
        <v>0.18</v>
      </c>
      <c r="L1461" s="4">
        <v>6.64</v>
      </c>
      <c r="M1461" s="4">
        <v>0.05</v>
      </c>
      <c r="N1461" s="4">
        <v>0.5</v>
      </c>
      <c r="O1461" s="4">
        <v>0.15</v>
      </c>
      <c r="P1461" s="4">
        <v>1</v>
      </c>
      <c r="Q1461" s="4">
        <v>0</v>
      </c>
      <c r="R1461" s="4">
        <v>1.66</v>
      </c>
      <c r="S1461" s="4">
        <v>1.41</v>
      </c>
      <c r="T1461" s="4">
        <v>0.499</v>
      </c>
      <c r="U1461" s="4">
        <v>0.06</v>
      </c>
      <c r="V1461" s="4" t="s">
        <v>1</v>
      </c>
      <c r="W1461" s="4" t="s">
        <v>1</v>
      </c>
      <c r="X1461" s="4" t="str">
        <f>""</f>
        <v/>
      </c>
      <c r="Y1461" s="4" t="str">
        <f>""</f>
        <v/>
      </c>
      <c r="Z1461" s="4" t="str">
        <f>""</f>
        <v/>
      </c>
      <c r="AA1461" s="4" t="str">
        <f>""</f>
        <v/>
      </c>
      <c r="AB1461" s="4" t="str">
        <f>""</f>
        <v/>
      </c>
      <c r="AC1461" s="4" t="str">
        <f>""</f>
        <v/>
      </c>
      <c r="AD1461" s="4" t="str">
        <f>""</f>
        <v/>
      </c>
      <c r="AE1461" s="4" t="str">
        <f>""</f>
        <v/>
      </c>
      <c r="AF1461" s="4" t="str">
        <f>""</f>
        <v/>
      </c>
      <c r="AG1461" s="4" t="str">
        <f>""</f>
        <v/>
      </c>
      <c r="AH1461" s="4" t="str">
        <f>""</f>
        <v/>
      </c>
      <c r="AI1461" s="4" t="str">
        <f>""</f>
        <v/>
      </c>
      <c r="AJ1461" s="4" t="str">
        <f>""</f>
        <v/>
      </c>
      <c r="AK1461" s="4" t="str">
        <f>""</f>
        <v/>
      </c>
      <c r="AL1461" s="4" t="str">
        <f>""</f>
        <v/>
      </c>
      <c r="AM1461" s="4" t="str">
        <f>""</f>
        <v/>
      </c>
      <c r="AN1461" s="4" t="str">
        <f>""</f>
        <v/>
      </c>
      <c r="AO1461" s="4" t="str">
        <f>""</f>
        <v/>
      </c>
      <c r="AP1461" s="4" t="str">
        <f>""</f>
        <v/>
      </c>
      <c r="AQ1461" s="4" t="str">
        <f>""</f>
        <v/>
      </c>
      <c r="AR1461" s="4" t="str">
        <f>""</f>
        <v/>
      </c>
      <c r="AS1461" s="4" t="str">
        <f>""</f>
        <v/>
      </c>
    </row>
    <row r="1462" spans="1:45" x14ac:dyDescent="0.25">
      <c r="A1462" s="15"/>
      <c r="B1462" s="16"/>
      <c r="C1462" s="16"/>
      <c r="D1462" s="16"/>
      <c r="E1462" s="16"/>
      <c r="F1462" s="16"/>
      <c r="G1462" s="16"/>
      <c r="H1462" s="14" t="s">
        <v>25</v>
      </c>
      <c r="I1462" s="7" t="s">
        <v>26</v>
      </c>
      <c r="J1462" s="7" t="s">
        <v>77</v>
      </c>
      <c r="K1462" s="7" t="s">
        <v>78</v>
      </c>
      <c r="L1462" s="7" t="s">
        <v>79</v>
      </c>
      <c r="M1462" s="7" t="s">
        <v>80</v>
      </c>
      <c r="N1462" s="7" t="s">
        <v>81</v>
      </c>
      <c r="O1462" s="7" t="s">
        <v>82</v>
      </c>
      <c r="P1462" s="7" t="s">
        <v>83</v>
      </c>
      <c r="Q1462" s="7" t="s">
        <v>84</v>
      </c>
      <c r="R1462" s="7" t="s">
        <v>85</v>
      </c>
      <c r="S1462" s="7" t="s">
        <v>86</v>
      </c>
      <c r="T1462" s="7" t="s">
        <v>87</v>
      </c>
      <c r="U1462" s="7" t="s">
        <v>88</v>
      </c>
      <c r="V1462" s="7" t="s">
        <v>89</v>
      </c>
      <c r="W1462" s="7" t="s">
        <v>90</v>
      </c>
      <c r="X1462" s="7" t="s">
        <v>91</v>
      </c>
      <c r="Y1462" s="7" t="s">
        <v>92</v>
      </c>
      <c r="Z1462" s="7" t="s">
        <v>93</v>
      </c>
      <c r="AA1462" s="7" t="s">
        <v>94</v>
      </c>
      <c r="AB1462" s="7" t="s">
        <v>95</v>
      </c>
      <c r="AC1462" s="7" t="s">
        <v>96</v>
      </c>
      <c r="AD1462" s="7" t="s">
        <v>97</v>
      </c>
      <c r="AE1462" s="7" t="s">
        <v>98</v>
      </c>
      <c r="AF1462" s="7" t="s">
        <v>99</v>
      </c>
      <c r="AI1462" s="4" t="str">
        <f>""</f>
        <v/>
      </c>
      <c r="AJ1462" s="4" t="str">
        <f>""</f>
        <v/>
      </c>
      <c r="AK1462" s="4" t="str">
        <f>""</f>
        <v/>
      </c>
      <c r="AL1462" s="4" t="str">
        <f>""</f>
        <v/>
      </c>
      <c r="AM1462" s="4" t="str">
        <f>""</f>
        <v/>
      </c>
      <c r="AN1462" s="4" t="str">
        <f>""</f>
        <v/>
      </c>
      <c r="AO1462" s="4" t="str">
        <f>""</f>
        <v/>
      </c>
      <c r="AP1462" s="4" t="str">
        <f>""</f>
        <v/>
      </c>
      <c r="AQ1462" s="4" t="str">
        <f>""</f>
        <v/>
      </c>
      <c r="AR1462" s="4" t="str">
        <f>""</f>
        <v/>
      </c>
      <c r="AS1462" s="4" t="str">
        <f>""</f>
        <v/>
      </c>
    </row>
    <row r="1463" spans="1:45" x14ac:dyDescent="0.25">
      <c r="A1463" s="15"/>
      <c r="B1463" s="17"/>
      <c r="C1463" s="17"/>
      <c r="D1463" s="17"/>
      <c r="E1463" s="17"/>
      <c r="F1463" s="17"/>
      <c r="G1463" s="17"/>
      <c r="I1463" s="8" t="s">
        <v>39</v>
      </c>
      <c r="J1463" s="8"/>
      <c r="K1463" s="8"/>
      <c r="L1463" s="8"/>
      <c r="M1463" s="8"/>
      <c r="N1463" s="8"/>
      <c r="O1463" s="8"/>
      <c r="P1463" s="8">
        <v>15</v>
      </c>
      <c r="Q1463" s="8">
        <v>15</v>
      </c>
      <c r="R1463" s="8"/>
      <c r="S1463" s="8">
        <v>15</v>
      </c>
      <c r="T1463" s="8">
        <v>15</v>
      </c>
      <c r="U1463" s="8"/>
      <c r="V1463" s="8"/>
      <c r="W1463" s="8"/>
      <c r="X1463" s="8">
        <v>2</v>
      </c>
      <c r="Y1463" s="8">
        <v>2</v>
      </c>
      <c r="Z1463" s="8"/>
      <c r="AA1463" s="8">
        <v>2</v>
      </c>
      <c r="AB1463" s="8">
        <v>2</v>
      </c>
      <c r="AC1463" s="8">
        <v>2</v>
      </c>
      <c r="AD1463" s="8">
        <v>2</v>
      </c>
      <c r="AE1463" s="8">
        <v>0.99</v>
      </c>
      <c r="AF1463" s="8">
        <v>0</v>
      </c>
      <c r="AI1463" s="4" t="str">
        <f>""</f>
        <v/>
      </c>
      <c r="AJ1463" s="4" t="str">
        <f>""</f>
        <v/>
      </c>
      <c r="AK1463" s="4" t="str">
        <f>""</f>
        <v/>
      </c>
      <c r="AL1463" s="4" t="str">
        <f>""</f>
        <v/>
      </c>
      <c r="AM1463" s="4" t="str">
        <f>""</f>
        <v/>
      </c>
      <c r="AN1463" s="4" t="str">
        <f>""</f>
        <v/>
      </c>
      <c r="AO1463" s="4" t="str">
        <f>""</f>
        <v/>
      </c>
      <c r="AP1463" s="4" t="str">
        <f>""</f>
        <v/>
      </c>
      <c r="AQ1463" s="4" t="str">
        <f>""</f>
        <v/>
      </c>
      <c r="AR1463" s="4" t="str">
        <f>""</f>
        <v/>
      </c>
      <c r="AS1463" s="4" t="str">
        <f>""</f>
        <v/>
      </c>
    </row>
    <row r="1464" spans="1:45" x14ac:dyDescent="0.25">
      <c r="A1464" s="15"/>
      <c r="B1464" s="17"/>
      <c r="C1464" s="17"/>
      <c r="D1464" s="17"/>
      <c r="E1464" s="17"/>
      <c r="F1464" s="17"/>
      <c r="G1464" s="17"/>
      <c r="I1464" s="8" t="s">
        <v>40</v>
      </c>
      <c r="J1464" s="8"/>
      <c r="K1464" s="8"/>
      <c r="L1464" s="8"/>
      <c r="M1464" s="8"/>
      <c r="N1464" s="8"/>
      <c r="O1464" s="8"/>
      <c r="P1464" s="8">
        <v>1.5</v>
      </c>
      <c r="Q1464" s="8">
        <v>1.5</v>
      </c>
      <c r="R1464" s="8">
        <f>2*$K$2</f>
        <v>0.02</v>
      </c>
      <c r="S1464" s="8">
        <v>1.5</v>
      </c>
      <c r="T1464" s="8">
        <v>1.5</v>
      </c>
      <c r="U1464" s="8">
        <f>2*$K$2</f>
        <v>0.02</v>
      </c>
      <c r="V1464" s="8"/>
      <c r="W1464" s="8"/>
      <c r="X1464" s="8">
        <f t="shared" ref="X1464:Y1464" si="176">2*$K$2</f>
        <v>0.02</v>
      </c>
      <c r="Y1464" s="8">
        <f t="shared" si="176"/>
        <v>0.02</v>
      </c>
      <c r="Z1464" s="8"/>
      <c r="AA1464" s="8">
        <f t="shared" ref="AA1464:AD1464" si="177">2*$K$2</f>
        <v>0.02</v>
      </c>
      <c r="AB1464" s="8">
        <f t="shared" si="177"/>
        <v>0.02</v>
      </c>
      <c r="AC1464" s="8">
        <f t="shared" si="177"/>
        <v>0.02</v>
      </c>
      <c r="AD1464" s="8">
        <f t="shared" si="177"/>
        <v>0.02</v>
      </c>
      <c r="AE1464" s="8">
        <v>0</v>
      </c>
      <c r="AF1464" s="8">
        <v>-0.3</v>
      </c>
      <c r="AI1464" s="4" t="str">
        <f>""</f>
        <v/>
      </c>
      <c r="AJ1464" s="4" t="str">
        <f>""</f>
        <v/>
      </c>
      <c r="AK1464" s="4" t="str">
        <f>""</f>
        <v/>
      </c>
      <c r="AL1464" s="4" t="str">
        <f>""</f>
        <v/>
      </c>
      <c r="AM1464" s="4" t="str">
        <f>""</f>
        <v/>
      </c>
      <c r="AN1464" s="4" t="str">
        <f>""</f>
        <v/>
      </c>
      <c r="AO1464" s="4" t="str">
        <f>""</f>
        <v/>
      </c>
      <c r="AP1464" s="4" t="str">
        <f>""</f>
        <v/>
      </c>
      <c r="AQ1464" s="4" t="str">
        <f>""</f>
        <v/>
      </c>
      <c r="AR1464" s="4" t="str">
        <f>""</f>
        <v/>
      </c>
      <c r="AS1464" s="4" t="str">
        <f>""</f>
        <v/>
      </c>
    </row>
    <row r="1465" spans="1:45" x14ac:dyDescent="0.25">
      <c r="A1465" s="24" t="s">
        <v>41</v>
      </c>
      <c r="B1465" s="18" t="s">
        <v>100</v>
      </c>
      <c r="C1465" s="18">
        <v>15.8</v>
      </c>
      <c r="D1465" s="18">
        <v>180</v>
      </c>
      <c r="E1465" s="18" t="s">
        <v>43</v>
      </c>
      <c r="F1465" s="18">
        <v>1</v>
      </c>
      <c r="G1465" s="18" t="str">
        <f>B1465&amp;C1465&amp;D1465&amp;E1465&amp;F1465</f>
        <v>PSS15.8180TD1</v>
      </c>
      <c r="H1465" s="4" t="s">
        <v>9</v>
      </c>
      <c r="I1465" s="4">
        <v>1</v>
      </c>
      <c r="J1465" s="4">
        <v>1</v>
      </c>
      <c r="K1465" s="4">
        <v>0</v>
      </c>
      <c r="L1465" s="4">
        <v>3</v>
      </c>
      <c r="M1465" s="4">
        <v>0</v>
      </c>
      <c r="N1465" s="4">
        <v>5</v>
      </c>
      <c r="O1465" s="4">
        <v>1</v>
      </c>
      <c r="P1465" s="4">
        <v>2.5</v>
      </c>
      <c r="Q1465" s="4">
        <v>2.5</v>
      </c>
      <c r="R1465" s="4">
        <v>0</v>
      </c>
      <c r="S1465" s="4">
        <v>2.5</v>
      </c>
      <c r="T1465" s="4">
        <v>0</v>
      </c>
      <c r="U1465" s="4">
        <v>2.5</v>
      </c>
      <c r="V1465" s="4">
        <v>0.39</v>
      </c>
      <c r="W1465" s="4">
        <v>1</v>
      </c>
      <c r="X1465" s="4">
        <v>0</v>
      </c>
      <c r="Y1465" s="4">
        <v>0.1</v>
      </c>
      <c r="Z1465" s="4">
        <v>6.5</v>
      </c>
      <c r="AA1465" s="4">
        <v>0.44</v>
      </c>
      <c r="AB1465" s="4">
        <v>0.08</v>
      </c>
      <c r="AC1465" s="4">
        <v>0.2</v>
      </c>
      <c r="AD1465" s="4">
        <v>0.98</v>
      </c>
      <c r="AE1465" s="4">
        <v>0.1</v>
      </c>
      <c r="AF1465" s="4">
        <v>-0.1</v>
      </c>
      <c r="AG1465" s="4" t="s">
        <v>1</v>
      </c>
      <c r="AH1465" s="4" t="s">
        <v>1</v>
      </c>
      <c r="AI1465" s="4" t="str">
        <f>""</f>
        <v/>
      </c>
      <c r="AJ1465" s="4" t="str">
        <f>""</f>
        <v/>
      </c>
      <c r="AK1465" s="4" t="str">
        <f>""</f>
        <v/>
      </c>
      <c r="AL1465" s="4" t="str">
        <f>""</f>
        <v/>
      </c>
      <c r="AM1465" s="4" t="str">
        <f>""</f>
        <v/>
      </c>
      <c r="AN1465" s="4" t="str">
        <f>""</f>
        <v/>
      </c>
      <c r="AO1465" s="4" t="str">
        <f>""</f>
        <v/>
      </c>
      <c r="AP1465" s="4" t="str">
        <f>""</f>
        <v/>
      </c>
      <c r="AQ1465" s="4" t="str">
        <f>""</f>
        <v/>
      </c>
      <c r="AR1465" s="4" t="str">
        <f>""</f>
        <v/>
      </c>
      <c r="AS1465" s="4" t="str">
        <f>""</f>
        <v/>
      </c>
    </row>
    <row r="1466" spans="1:45" x14ac:dyDescent="0.25">
      <c r="AC1466" s="4" t="str">
        <f>""</f>
        <v/>
      </c>
      <c r="AD1466" s="4" t="str">
        <f>""</f>
        <v/>
      </c>
      <c r="AE1466" s="4" t="str">
        <f>""</f>
        <v/>
      </c>
      <c r="AF1466" s="4" t="str">
        <f>""</f>
        <v/>
      </c>
      <c r="AG1466" s="4" t="str">
        <f>""</f>
        <v/>
      </c>
      <c r="AH1466" s="4" t="str">
        <f>""</f>
        <v/>
      </c>
      <c r="AI1466" s="4" t="str">
        <f>""</f>
        <v/>
      </c>
      <c r="AJ1466" s="4" t="str">
        <f>""</f>
        <v/>
      </c>
      <c r="AK1466" s="4" t="str">
        <f>""</f>
        <v/>
      </c>
      <c r="AL1466" s="4" t="str">
        <f>""</f>
        <v/>
      </c>
      <c r="AM1466" s="4" t="str">
        <f>""</f>
        <v/>
      </c>
      <c r="AN1466" s="4" t="str">
        <f>""</f>
        <v/>
      </c>
      <c r="AO1466" s="4" t="str">
        <f>""</f>
        <v/>
      </c>
      <c r="AP1466" s="4" t="str">
        <f>""</f>
        <v/>
      </c>
      <c r="AQ1466" s="4" t="str">
        <f>""</f>
        <v/>
      </c>
      <c r="AR1466" s="4" t="str">
        <f>""</f>
        <v/>
      </c>
      <c r="AS1466" s="4" t="str">
        <f>""</f>
        <v/>
      </c>
    </row>
    <row r="1467" spans="1:45" x14ac:dyDescent="0.25">
      <c r="A1467" s="27" t="s">
        <v>213</v>
      </c>
      <c r="B1467" s="9"/>
      <c r="C1467" s="9"/>
      <c r="D1467" s="9"/>
      <c r="E1467" s="9"/>
      <c r="F1467" s="9"/>
      <c r="G1467" s="16"/>
      <c r="H1467" s="14" t="s">
        <v>25</v>
      </c>
      <c r="I1467" s="7" t="s">
        <v>26</v>
      </c>
      <c r="J1467" s="7" t="s">
        <v>103</v>
      </c>
      <c r="K1467" s="7" t="s">
        <v>104</v>
      </c>
      <c r="L1467" s="7" t="s">
        <v>105</v>
      </c>
      <c r="M1467" s="7" t="s">
        <v>106</v>
      </c>
      <c r="N1467" s="7" t="s">
        <v>107</v>
      </c>
      <c r="O1467" s="7" t="s">
        <v>108</v>
      </c>
      <c r="P1467" s="7" t="s">
        <v>109</v>
      </c>
      <c r="Q1467" s="7" t="s">
        <v>110</v>
      </c>
      <c r="R1467" s="7" t="s">
        <v>111</v>
      </c>
      <c r="S1467" s="7" t="s">
        <v>112</v>
      </c>
      <c r="T1467" s="7" t="s">
        <v>113</v>
      </c>
      <c r="U1467" s="7" t="s">
        <v>114</v>
      </c>
      <c r="V1467" s="7" t="s">
        <v>115</v>
      </c>
      <c r="W1467" s="7" t="s">
        <v>116</v>
      </c>
      <c r="X1467" s="7" t="s">
        <v>117</v>
      </c>
      <c r="Y1467" s="7" t="s">
        <v>118</v>
      </c>
      <c r="Z1467" s="7" t="s">
        <v>119</v>
      </c>
      <c r="AC1467" s="4" t="str">
        <f>""</f>
        <v/>
      </c>
      <c r="AD1467" s="4" t="str">
        <f>""</f>
        <v/>
      </c>
      <c r="AE1467" s="4" t="str">
        <f>""</f>
        <v/>
      </c>
      <c r="AF1467" s="4" t="str">
        <f>""</f>
        <v/>
      </c>
      <c r="AG1467" s="4" t="str">
        <f>""</f>
        <v/>
      </c>
      <c r="AH1467" s="4" t="str">
        <f>""</f>
        <v/>
      </c>
      <c r="AI1467" s="4" t="str">
        <f>""</f>
        <v/>
      </c>
      <c r="AJ1467" s="4" t="str">
        <f>""</f>
        <v/>
      </c>
      <c r="AK1467" s="4" t="str">
        <f>""</f>
        <v/>
      </c>
      <c r="AL1467" s="4" t="str">
        <f>""</f>
        <v/>
      </c>
      <c r="AM1467" s="4" t="str">
        <f>""</f>
        <v/>
      </c>
      <c r="AN1467" s="4" t="str">
        <f>""</f>
        <v/>
      </c>
      <c r="AO1467" s="4" t="str">
        <f>""</f>
        <v/>
      </c>
      <c r="AP1467" s="4" t="str">
        <f>""</f>
        <v/>
      </c>
      <c r="AQ1467" s="4" t="str">
        <f>""</f>
        <v/>
      </c>
      <c r="AR1467" s="4" t="str">
        <f>""</f>
        <v/>
      </c>
      <c r="AS1467" s="4" t="str">
        <f>""</f>
        <v/>
      </c>
    </row>
    <row r="1468" spans="1:45" x14ac:dyDescent="0.25">
      <c r="A1468" s="25"/>
      <c r="B1468" s="10"/>
      <c r="C1468" s="10"/>
      <c r="D1468" s="10"/>
      <c r="E1468" s="10"/>
      <c r="F1468" s="10"/>
      <c r="G1468" s="17"/>
      <c r="I1468" s="8" t="s">
        <v>39</v>
      </c>
      <c r="J1468" s="8">
        <v>0.5</v>
      </c>
      <c r="K1468" s="8">
        <v>75</v>
      </c>
      <c r="L1468" s="8">
        <v>75</v>
      </c>
      <c r="M1468" s="8">
        <v>10</v>
      </c>
      <c r="N1468" s="8">
        <v>0</v>
      </c>
      <c r="O1468" s="8">
        <v>1</v>
      </c>
      <c r="P1468" s="8">
        <v>1.2</v>
      </c>
      <c r="Q1468" s="8">
        <v>18</v>
      </c>
      <c r="R1468" s="8">
        <v>118</v>
      </c>
      <c r="S1468" s="8">
        <v>0</v>
      </c>
      <c r="T1468" s="8">
        <v>1.1000000000000001</v>
      </c>
      <c r="U1468" s="8">
        <v>10</v>
      </c>
      <c r="V1468" s="8">
        <v>1.1000000000000001</v>
      </c>
      <c r="W1468" s="8">
        <v>20</v>
      </c>
      <c r="X1468" s="8">
        <v>1</v>
      </c>
      <c r="Y1468" s="8">
        <v>0.5</v>
      </c>
      <c r="Z1468" s="8">
        <v>90</v>
      </c>
      <c r="AC1468" s="4" t="str">
        <f>""</f>
        <v/>
      </c>
      <c r="AD1468" s="4" t="str">
        <f>""</f>
        <v/>
      </c>
      <c r="AE1468" s="4" t="str">
        <f>""</f>
        <v/>
      </c>
      <c r="AF1468" s="4" t="str">
        <f>""</f>
        <v/>
      </c>
      <c r="AG1468" s="4" t="str">
        <f>""</f>
        <v/>
      </c>
      <c r="AH1468" s="4" t="str">
        <f>""</f>
        <v/>
      </c>
      <c r="AI1468" s="4" t="str">
        <f>""</f>
        <v/>
      </c>
      <c r="AJ1468" s="4" t="str">
        <f>""</f>
        <v/>
      </c>
      <c r="AK1468" s="4" t="str">
        <f>""</f>
        <v/>
      </c>
      <c r="AL1468" s="4" t="str">
        <f>""</f>
        <v/>
      </c>
      <c r="AM1468" s="4" t="str">
        <f>""</f>
        <v/>
      </c>
      <c r="AN1468" s="4" t="str">
        <f>""</f>
        <v/>
      </c>
      <c r="AO1468" s="4" t="str">
        <f>""</f>
        <v/>
      </c>
      <c r="AP1468" s="4" t="str">
        <f>""</f>
        <v/>
      </c>
      <c r="AQ1468" s="4" t="str">
        <f>""</f>
        <v/>
      </c>
      <c r="AR1468" s="4" t="str">
        <f>""</f>
        <v/>
      </c>
      <c r="AS1468" s="4" t="str">
        <f>""</f>
        <v/>
      </c>
    </row>
    <row r="1469" spans="1:45" x14ac:dyDescent="0.25">
      <c r="A1469" s="25"/>
      <c r="B1469" s="10"/>
      <c r="C1469" s="10"/>
      <c r="D1469" s="10"/>
      <c r="E1469" s="10"/>
      <c r="F1469" s="10"/>
      <c r="G1469" s="17"/>
      <c r="I1469" s="9" t="s">
        <v>40</v>
      </c>
      <c r="J1469" s="8">
        <v>0</v>
      </c>
      <c r="K1469" s="8">
        <v>0</v>
      </c>
      <c r="L1469" s="8">
        <v>0</v>
      </c>
      <c r="M1469" s="8">
        <v>0.8</v>
      </c>
      <c r="N1469" s="8">
        <v>-6</v>
      </c>
      <c r="O1469" s="8">
        <v>0</v>
      </c>
      <c r="P1469" s="8">
        <v>0</v>
      </c>
      <c r="Q1469" s="8">
        <v>0</v>
      </c>
      <c r="R1469" s="8">
        <v>0.8</v>
      </c>
      <c r="S1469" s="8">
        <v>-118</v>
      </c>
      <c r="T1469" s="8">
        <v>0</v>
      </c>
      <c r="U1469" s="8">
        <v>1</v>
      </c>
      <c r="V1469" s="8">
        <v>0</v>
      </c>
      <c r="W1469" s="8">
        <v>1</v>
      </c>
      <c r="X1469" s="8">
        <v>0</v>
      </c>
      <c r="Y1469" s="8">
        <v>0</v>
      </c>
      <c r="Z1469" s="8">
        <v>-90</v>
      </c>
      <c r="AC1469" s="4" t="str">
        <f>""</f>
        <v/>
      </c>
      <c r="AD1469" s="4" t="str">
        <f>""</f>
        <v/>
      </c>
      <c r="AE1469" s="4" t="str">
        <f>""</f>
        <v/>
      </c>
      <c r="AF1469" s="4" t="str">
        <f>""</f>
        <v/>
      </c>
      <c r="AG1469" s="4" t="str">
        <f>""</f>
        <v/>
      </c>
      <c r="AH1469" s="4" t="str">
        <f>""</f>
        <v/>
      </c>
      <c r="AI1469" s="4" t="str">
        <f>""</f>
        <v/>
      </c>
      <c r="AJ1469" s="4" t="str">
        <f>""</f>
        <v/>
      </c>
      <c r="AK1469" s="4" t="str">
        <f>""</f>
        <v/>
      </c>
      <c r="AL1469" s="4" t="str">
        <f>""</f>
        <v/>
      </c>
      <c r="AM1469" s="4" t="str">
        <f>""</f>
        <v/>
      </c>
      <c r="AN1469" s="4" t="str">
        <f>""</f>
        <v/>
      </c>
      <c r="AO1469" s="4" t="str">
        <f>""</f>
        <v/>
      </c>
      <c r="AP1469" s="4" t="str">
        <f>""</f>
        <v/>
      </c>
      <c r="AQ1469" s="4" t="str">
        <f>""</f>
        <v/>
      </c>
      <c r="AR1469" s="4" t="str">
        <f>""</f>
        <v/>
      </c>
      <c r="AS1469" s="4" t="str">
        <f>""</f>
        <v/>
      </c>
    </row>
    <row r="1470" spans="1:45" x14ac:dyDescent="0.25">
      <c r="A1470" s="22" t="s">
        <v>41</v>
      </c>
      <c r="B1470" s="18" t="s">
        <v>42</v>
      </c>
      <c r="C1470" s="18">
        <v>15.8</v>
      </c>
      <c r="D1470" s="18">
        <v>178.5</v>
      </c>
      <c r="E1470" s="18" t="s">
        <v>120</v>
      </c>
      <c r="F1470" s="18">
        <v>1</v>
      </c>
      <c r="G1470" s="18" t="str">
        <f>B1470&amp;C1470&amp;D1470&amp;E1470&amp;F1470</f>
        <v>AVR15.8178.5ND1</v>
      </c>
      <c r="H1470" s="4" t="s">
        <v>3</v>
      </c>
      <c r="I1470" s="4">
        <v>1</v>
      </c>
      <c r="J1470" s="4">
        <v>0</v>
      </c>
      <c r="K1470" s="4">
        <v>10.75</v>
      </c>
      <c r="L1470" s="4">
        <v>10.75</v>
      </c>
      <c r="M1470" s="4">
        <v>5</v>
      </c>
      <c r="N1470" s="4">
        <v>-0.87</v>
      </c>
      <c r="O1470" s="4">
        <v>0</v>
      </c>
      <c r="P1470" s="4">
        <v>1</v>
      </c>
      <c r="Q1470" s="4">
        <v>0</v>
      </c>
      <c r="R1470" s="4">
        <v>99</v>
      </c>
      <c r="S1470" s="4">
        <v>-99</v>
      </c>
      <c r="T1470" s="4">
        <v>0</v>
      </c>
      <c r="U1470" s="4">
        <v>9.3000000000000007</v>
      </c>
      <c r="V1470" s="4">
        <v>0</v>
      </c>
      <c r="W1470" s="4">
        <v>11.63</v>
      </c>
      <c r="X1470" s="4">
        <v>0.113</v>
      </c>
      <c r="Y1470" s="4">
        <v>0.124</v>
      </c>
      <c r="Z1470" s="4">
        <v>0</v>
      </c>
      <c r="AA1470" s="4" t="s">
        <v>1</v>
      </c>
      <c r="AB1470" s="4" t="s">
        <v>1</v>
      </c>
      <c r="AC1470" s="4" t="str">
        <f>""</f>
        <v/>
      </c>
      <c r="AD1470" s="4" t="str">
        <f>""</f>
        <v/>
      </c>
      <c r="AE1470" s="4" t="str">
        <f>""</f>
        <v/>
      </c>
      <c r="AF1470" s="4" t="str">
        <f>""</f>
        <v/>
      </c>
      <c r="AG1470" s="4" t="str">
        <f>""</f>
        <v/>
      </c>
      <c r="AH1470" s="4" t="str">
        <f>""</f>
        <v/>
      </c>
      <c r="AI1470" s="4" t="str">
        <f>""</f>
        <v/>
      </c>
      <c r="AJ1470" s="4" t="str">
        <f>""</f>
        <v/>
      </c>
      <c r="AK1470" s="4" t="str">
        <f>""</f>
        <v/>
      </c>
      <c r="AL1470" s="4" t="str">
        <f>""</f>
        <v/>
      </c>
      <c r="AM1470" s="4" t="str">
        <f>""</f>
        <v/>
      </c>
      <c r="AN1470" s="4" t="str">
        <f>""</f>
        <v/>
      </c>
      <c r="AO1470" s="4" t="str">
        <f>""</f>
        <v/>
      </c>
      <c r="AP1470" s="4" t="str">
        <f>""</f>
        <v/>
      </c>
      <c r="AQ1470" s="4" t="str">
        <f>""</f>
        <v/>
      </c>
      <c r="AR1470" s="4" t="str">
        <f>""</f>
        <v/>
      </c>
      <c r="AS1470" s="4" t="str">
        <f>""</f>
        <v/>
      </c>
    </row>
    <row r="1471" spans="1:45" x14ac:dyDescent="0.25">
      <c r="A1471" s="15"/>
      <c r="B1471" s="16"/>
      <c r="C1471" s="16"/>
      <c r="D1471" s="16"/>
      <c r="E1471" s="16"/>
      <c r="F1471" s="16"/>
      <c r="G1471" s="16"/>
      <c r="H1471" s="30" t="s">
        <v>25</v>
      </c>
      <c r="I1471" s="31" t="s">
        <v>26</v>
      </c>
      <c r="J1471" s="7" t="s">
        <v>44</v>
      </c>
      <c r="K1471" s="7" t="s">
        <v>45</v>
      </c>
      <c r="L1471" s="7" t="s">
        <v>46</v>
      </c>
      <c r="M1471" s="7" t="s">
        <v>46</v>
      </c>
      <c r="N1471" s="7" t="s">
        <v>47</v>
      </c>
      <c r="O1471" s="7" t="s">
        <v>48</v>
      </c>
      <c r="P1471" s="7" t="s">
        <v>49</v>
      </c>
      <c r="Q1471" s="7" t="s">
        <v>50</v>
      </c>
      <c r="R1471" s="7" t="s">
        <v>51</v>
      </c>
      <c r="S1471" s="7" t="s">
        <v>121</v>
      </c>
      <c r="T1471" s="7" t="s">
        <v>52</v>
      </c>
      <c r="U1471" s="7" t="s">
        <v>53</v>
      </c>
      <c r="V1471" s="7" t="s">
        <v>54</v>
      </c>
      <c r="W1471" s="7" t="s">
        <v>55</v>
      </c>
      <c r="Z1471" s="4" t="str">
        <f>""</f>
        <v/>
      </c>
      <c r="AA1471" s="4" t="str">
        <f>""</f>
        <v/>
      </c>
      <c r="AB1471" s="4" t="str">
        <f>""</f>
        <v/>
      </c>
      <c r="AC1471" s="4" t="str">
        <f>""</f>
        <v/>
      </c>
      <c r="AD1471" s="4" t="str">
        <f>""</f>
        <v/>
      </c>
      <c r="AE1471" s="4" t="str">
        <f>""</f>
        <v/>
      </c>
      <c r="AF1471" s="4" t="str">
        <f>""</f>
        <v/>
      </c>
      <c r="AG1471" s="4" t="str">
        <f>""</f>
        <v/>
      </c>
      <c r="AH1471" s="4" t="str">
        <f>""</f>
        <v/>
      </c>
      <c r="AI1471" s="4" t="str">
        <f>""</f>
        <v/>
      </c>
      <c r="AJ1471" s="4" t="str">
        <f>""</f>
        <v/>
      </c>
      <c r="AK1471" s="4" t="str">
        <f>""</f>
        <v/>
      </c>
      <c r="AL1471" s="4" t="str">
        <f>""</f>
        <v/>
      </c>
      <c r="AM1471" s="4" t="str">
        <f>""</f>
        <v/>
      </c>
      <c r="AN1471" s="4" t="str">
        <f>""</f>
        <v/>
      </c>
      <c r="AO1471" s="4" t="str">
        <f>""</f>
        <v/>
      </c>
      <c r="AP1471" s="4" t="str">
        <f>""</f>
        <v/>
      </c>
      <c r="AQ1471" s="4" t="str">
        <f>""</f>
        <v/>
      </c>
      <c r="AR1471" s="4" t="str">
        <f>""</f>
        <v/>
      </c>
      <c r="AS1471" s="4" t="str">
        <f>""</f>
        <v/>
      </c>
    </row>
    <row r="1472" spans="1:45" x14ac:dyDescent="0.25">
      <c r="A1472" s="15"/>
      <c r="B1472" s="17"/>
      <c r="C1472" s="17"/>
      <c r="D1472" s="17"/>
      <c r="E1472" s="17"/>
      <c r="F1472" s="17"/>
      <c r="G1472" s="17"/>
      <c r="I1472" s="8" t="s">
        <v>39</v>
      </c>
      <c r="J1472" s="8">
        <v>10</v>
      </c>
      <c r="K1472" s="8">
        <v>0.2</v>
      </c>
      <c r="L1472" s="8">
        <v>0.2</v>
      </c>
      <c r="M1472" s="8">
        <v>0.2</v>
      </c>
      <c r="N1472" s="8">
        <v>10</v>
      </c>
      <c r="O1472" s="8">
        <v>3</v>
      </c>
      <c r="P1472" s="8">
        <v>2.5</v>
      </c>
      <c r="Q1472" s="8"/>
      <c r="R1472" s="8"/>
      <c r="S1472" s="8"/>
      <c r="T1472" s="8"/>
      <c r="U1472" s="8"/>
      <c r="V1472" s="8"/>
      <c r="W1472" s="8"/>
      <c r="Z1472" s="4" t="str">
        <f>""</f>
        <v/>
      </c>
      <c r="AA1472" s="4" t="str">
        <f>""</f>
        <v/>
      </c>
      <c r="AB1472" s="4" t="str">
        <f>""</f>
        <v/>
      </c>
      <c r="AC1472" s="4" t="str">
        <f>""</f>
        <v/>
      </c>
      <c r="AD1472" s="4" t="str">
        <f>""</f>
        <v/>
      </c>
      <c r="AE1472" s="4" t="str">
        <f>""</f>
        <v/>
      </c>
      <c r="AF1472" s="4" t="str">
        <f>""</f>
        <v/>
      </c>
      <c r="AG1472" s="4" t="str">
        <f>""</f>
        <v/>
      </c>
      <c r="AH1472" s="4" t="str">
        <f>""</f>
        <v/>
      </c>
      <c r="AI1472" s="4" t="str">
        <f>""</f>
        <v/>
      </c>
      <c r="AJ1472" s="4" t="str">
        <f>""</f>
        <v/>
      </c>
      <c r="AK1472" s="4" t="str">
        <f>""</f>
        <v/>
      </c>
      <c r="AL1472" s="4" t="str">
        <f>""</f>
        <v/>
      </c>
      <c r="AM1472" s="4" t="str">
        <f>""</f>
        <v/>
      </c>
      <c r="AN1472" s="4" t="str">
        <f>""</f>
        <v/>
      </c>
      <c r="AO1472" s="4" t="str">
        <f>""</f>
        <v/>
      </c>
      <c r="AP1472" s="4" t="str">
        <f>""</f>
        <v/>
      </c>
      <c r="AQ1472" s="4" t="str">
        <f>""</f>
        <v/>
      </c>
      <c r="AR1472" s="4" t="str">
        <f>""</f>
        <v/>
      </c>
      <c r="AS1472" s="4" t="str">
        <f>""</f>
        <v/>
      </c>
    </row>
    <row r="1473" spans="1:45" x14ac:dyDescent="0.25">
      <c r="A1473" s="15"/>
      <c r="B1473" s="17"/>
      <c r="C1473" s="17"/>
      <c r="D1473" s="17"/>
      <c r="E1473" s="17"/>
      <c r="F1473" s="17"/>
      <c r="G1473" s="17"/>
      <c r="I1473" s="8" t="s">
        <v>40</v>
      </c>
      <c r="J1473" s="8">
        <v>1</v>
      </c>
      <c r="K1473" s="8">
        <f>4*$K$2</f>
        <v>0.04</v>
      </c>
      <c r="L1473" s="8">
        <f>4*$K$2</f>
        <v>0.04</v>
      </c>
      <c r="M1473" s="8">
        <f>4*$K$2</f>
        <v>0.04</v>
      </c>
      <c r="N1473" s="8">
        <v>1</v>
      </c>
      <c r="O1473" s="8">
        <v>0</v>
      </c>
      <c r="P1473" s="8"/>
      <c r="Q1473" s="8"/>
      <c r="R1473" s="8"/>
      <c r="S1473" s="8"/>
      <c r="T1473" s="8"/>
      <c r="U1473" s="8"/>
      <c r="V1473" s="8">
        <v>0</v>
      </c>
      <c r="W1473" s="8"/>
      <c r="Z1473" s="4" t="str">
        <f>""</f>
        <v/>
      </c>
      <c r="AA1473" s="4" t="str">
        <f>""</f>
        <v/>
      </c>
      <c r="AB1473" s="4" t="str">
        <f>""</f>
        <v/>
      </c>
      <c r="AC1473" s="4" t="str">
        <f>""</f>
        <v/>
      </c>
      <c r="AD1473" s="4" t="str">
        <f>""</f>
        <v/>
      </c>
      <c r="AE1473" s="4" t="str">
        <f>""</f>
        <v/>
      </c>
      <c r="AF1473" s="4" t="str">
        <f>""</f>
        <v/>
      </c>
      <c r="AG1473" s="4" t="str">
        <f>""</f>
        <v/>
      </c>
      <c r="AH1473" s="4" t="str">
        <f>""</f>
        <v/>
      </c>
      <c r="AI1473" s="4" t="str">
        <f>""</f>
        <v/>
      </c>
      <c r="AJ1473" s="4" t="str">
        <f>""</f>
        <v/>
      </c>
      <c r="AK1473" s="4" t="str">
        <f>""</f>
        <v/>
      </c>
      <c r="AL1473" s="4" t="str">
        <f>""</f>
        <v/>
      </c>
      <c r="AM1473" s="4" t="str">
        <f>""</f>
        <v/>
      </c>
      <c r="AN1473" s="4" t="str">
        <f>""</f>
        <v/>
      </c>
      <c r="AO1473" s="4" t="str">
        <f>""</f>
        <v/>
      </c>
      <c r="AP1473" s="4" t="str">
        <f>""</f>
        <v/>
      </c>
      <c r="AQ1473" s="4" t="str">
        <f>""</f>
        <v/>
      </c>
      <c r="AR1473" s="4" t="str">
        <f>""</f>
        <v/>
      </c>
      <c r="AS1473" s="4" t="str">
        <f>""</f>
        <v/>
      </c>
    </row>
    <row r="1474" spans="1:45" x14ac:dyDescent="0.25">
      <c r="A1474" s="23" t="s">
        <v>41</v>
      </c>
      <c r="B1474" s="18" t="s">
        <v>62</v>
      </c>
      <c r="C1474" s="18">
        <v>15.8</v>
      </c>
      <c r="D1474" s="18">
        <v>178.5</v>
      </c>
      <c r="E1474" s="18" t="s">
        <v>120</v>
      </c>
      <c r="F1474" s="18">
        <v>1</v>
      </c>
      <c r="G1474" s="18" t="str">
        <f>B1474&amp;C1474&amp;D1474&amp;E1474&amp;F1474</f>
        <v>GEN15.8178.5ND1</v>
      </c>
      <c r="H1474" s="4" t="s">
        <v>2</v>
      </c>
      <c r="I1474" s="4">
        <v>1</v>
      </c>
      <c r="J1474" s="4">
        <v>8.1999999999999993</v>
      </c>
      <c r="K1474" s="4">
        <v>0.04</v>
      </c>
      <c r="L1474" s="4">
        <v>1.5</v>
      </c>
      <c r="M1474" s="4">
        <v>0.15</v>
      </c>
      <c r="N1474" s="4">
        <v>6.0670000000000002</v>
      </c>
      <c r="O1474" s="4">
        <v>0</v>
      </c>
      <c r="P1474" s="4">
        <v>1.92</v>
      </c>
      <c r="Q1474" s="4">
        <v>1.82</v>
      </c>
      <c r="R1474" s="4">
        <v>0.26400000000000001</v>
      </c>
      <c r="S1474" s="4">
        <v>0.55400000000000005</v>
      </c>
      <c r="T1474" s="4">
        <v>0.20100000000000001</v>
      </c>
      <c r="U1474" s="4">
        <v>0.17100000000000001</v>
      </c>
      <c r="V1474" s="4">
        <v>0.122</v>
      </c>
      <c r="W1474" s="4">
        <v>0.55000000000000004</v>
      </c>
      <c r="X1474" s="4" t="s">
        <v>1</v>
      </c>
      <c r="Y1474" s="4" t="s">
        <v>1</v>
      </c>
      <c r="Z1474" s="4" t="str">
        <f>""</f>
        <v/>
      </c>
      <c r="AA1474" s="4" t="str">
        <f>""</f>
        <v/>
      </c>
      <c r="AB1474" s="4" t="str">
        <f>""</f>
        <v/>
      </c>
      <c r="AC1474" s="4" t="str">
        <f>""</f>
        <v/>
      </c>
      <c r="AD1474" s="4" t="str">
        <f>""</f>
        <v/>
      </c>
      <c r="AE1474" s="4" t="str">
        <f>""</f>
        <v/>
      </c>
      <c r="AF1474" s="4" t="str">
        <f>""</f>
        <v/>
      </c>
      <c r="AG1474" s="4" t="str">
        <f>""</f>
        <v/>
      </c>
      <c r="AH1474" s="4" t="str">
        <f>""</f>
        <v/>
      </c>
      <c r="AI1474" s="4" t="str">
        <f>""</f>
        <v/>
      </c>
      <c r="AJ1474" s="4" t="str">
        <f>""</f>
        <v/>
      </c>
      <c r="AK1474" s="4" t="str">
        <f>""</f>
        <v/>
      </c>
      <c r="AL1474" s="4" t="str">
        <f>""</f>
        <v/>
      </c>
      <c r="AM1474" s="4" t="str">
        <f>""</f>
        <v/>
      </c>
      <c r="AN1474" s="4" t="str">
        <f>""</f>
        <v/>
      </c>
      <c r="AO1474" s="4" t="str">
        <f>""</f>
        <v/>
      </c>
      <c r="AP1474" s="4" t="str">
        <f>""</f>
        <v/>
      </c>
      <c r="AQ1474" s="4" t="str">
        <f>""</f>
        <v/>
      </c>
      <c r="AR1474" s="4" t="str">
        <f>""</f>
        <v/>
      </c>
      <c r="AS1474" s="4" t="str">
        <f>""</f>
        <v/>
      </c>
    </row>
    <row r="1475" spans="1:45" x14ac:dyDescent="0.25">
      <c r="A1475" s="15"/>
      <c r="B1475" s="16"/>
      <c r="C1475" s="16"/>
      <c r="D1475" s="16"/>
      <c r="E1475" s="16"/>
      <c r="F1475" s="16"/>
      <c r="G1475" s="16"/>
      <c r="H1475" s="14" t="s">
        <v>25</v>
      </c>
      <c r="I1475" s="34"/>
      <c r="J1475" s="7" t="s">
        <v>64</v>
      </c>
      <c r="K1475" s="7" t="s">
        <v>94</v>
      </c>
      <c r="L1475" s="7" t="s">
        <v>95</v>
      </c>
      <c r="M1475" s="7" t="s">
        <v>96</v>
      </c>
      <c r="N1475" s="7" t="s">
        <v>127</v>
      </c>
      <c r="O1475" s="7" t="s">
        <v>128</v>
      </c>
      <c r="P1475" s="7" t="s">
        <v>122</v>
      </c>
      <c r="Q1475" s="7" t="s">
        <v>123</v>
      </c>
      <c r="R1475" s="7" t="s">
        <v>74</v>
      </c>
      <c r="U1475" s="4" t="str">
        <f>""</f>
        <v/>
      </c>
      <c r="V1475" s="4" t="str">
        <f>""</f>
        <v/>
      </c>
      <c r="W1475" s="4" t="str">
        <f>""</f>
        <v/>
      </c>
      <c r="X1475" s="4" t="str">
        <f>""</f>
        <v/>
      </c>
      <c r="Y1475" s="4" t="str">
        <f>""</f>
        <v/>
      </c>
      <c r="Z1475" s="4" t="str">
        <f>""</f>
        <v/>
      </c>
      <c r="AA1475" s="4" t="str">
        <f>""</f>
        <v/>
      </c>
      <c r="AB1475" s="4" t="str">
        <f>""</f>
        <v/>
      </c>
      <c r="AC1475" s="4" t="str">
        <f>""</f>
        <v/>
      </c>
      <c r="AD1475" s="4" t="str">
        <f>""</f>
        <v/>
      </c>
      <c r="AE1475" s="4" t="str">
        <f>""</f>
        <v/>
      </c>
      <c r="AF1475" s="4" t="str">
        <f>""</f>
        <v/>
      </c>
      <c r="AG1475" s="4" t="str">
        <f>""</f>
        <v/>
      </c>
      <c r="AH1475" s="4" t="str">
        <f>""</f>
        <v/>
      </c>
      <c r="AI1475" s="4" t="str">
        <f>""</f>
        <v/>
      </c>
      <c r="AJ1475" s="4" t="str">
        <f>""</f>
        <v/>
      </c>
      <c r="AK1475" s="4" t="str">
        <f>""</f>
        <v/>
      </c>
      <c r="AL1475" s="4" t="str">
        <f>""</f>
        <v/>
      </c>
      <c r="AM1475" s="4" t="str">
        <f>""</f>
        <v/>
      </c>
      <c r="AN1475" s="4" t="str">
        <f>""</f>
        <v/>
      </c>
      <c r="AO1475" s="4" t="str">
        <f>""</f>
        <v/>
      </c>
      <c r="AP1475" s="4" t="str">
        <f>""</f>
        <v/>
      </c>
      <c r="AQ1475" s="4" t="str">
        <f>""</f>
        <v/>
      </c>
      <c r="AR1475" s="4" t="str">
        <f>""</f>
        <v/>
      </c>
      <c r="AS1475" s="4" t="str">
        <f>""</f>
        <v/>
      </c>
    </row>
    <row r="1476" spans="1:45" x14ac:dyDescent="0.25">
      <c r="A1476" s="15"/>
      <c r="B1476" s="17"/>
      <c r="C1476" s="17"/>
      <c r="D1476" s="17"/>
      <c r="E1476" s="17"/>
      <c r="F1476" s="17"/>
      <c r="G1476" s="17"/>
      <c r="I1476" s="8" t="s">
        <v>39</v>
      </c>
      <c r="J1476" s="8"/>
      <c r="K1476" s="8"/>
      <c r="L1476" s="8"/>
      <c r="M1476" s="8"/>
      <c r="N1476" s="8"/>
      <c r="O1476" s="8"/>
      <c r="P1476" s="8"/>
      <c r="Q1476" s="8"/>
      <c r="R1476" s="8"/>
      <c r="U1476" s="4" t="str">
        <f>""</f>
        <v/>
      </c>
      <c r="V1476" s="4" t="str">
        <f>""</f>
        <v/>
      </c>
      <c r="W1476" s="4" t="str">
        <f>""</f>
        <v/>
      </c>
      <c r="X1476" s="4" t="str">
        <f>""</f>
        <v/>
      </c>
      <c r="Y1476" s="4" t="str">
        <f>""</f>
        <v/>
      </c>
      <c r="Z1476" s="4" t="str">
        <f>""</f>
        <v/>
      </c>
      <c r="AA1476" s="4" t="str">
        <f>""</f>
        <v/>
      </c>
      <c r="AB1476" s="4" t="str">
        <f>""</f>
        <v/>
      </c>
      <c r="AC1476" s="4" t="str">
        <f>""</f>
        <v/>
      </c>
      <c r="AD1476" s="4" t="str">
        <f>""</f>
        <v/>
      </c>
      <c r="AE1476" s="4" t="str">
        <f>""</f>
        <v/>
      </c>
      <c r="AF1476" s="4" t="str">
        <f>""</f>
        <v/>
      </c>
      <c r="AG1476" s="4" t="str">
        <f>""</f>
        <v/>
      </c>
      <c r="AH1476" s="4" t="str">
        <f>""</f>
        <v/>
      </c>
      <c r="AI1476" s="4" t="str">
        <f>""</f>
        <v/>
      </c>
      <c r="AJ1476" s="4" t="str">
        <f>""</f>
        <v/>
      </c>
      <c r="AK1476" s="4" t="str">
        <f>""</f>
        <v/>
      </c>
      <c r="AL1476" s="4" t="str">
        <f>""</f>
        <v/>
      </c>
      <c r="AM1476" s="4" t="str">
        <f>""</f>
        <v/>
      </c>
      <c r="AN1476" s="4" t="str">
        <f>""</f>
        <v/>
      </c>
      <c r="AO1476" s="4" t="str">
        <f>""</f>
        <v/>
      </c>
      <c r="AP1476" s="4" t="str">
        <f>""</f>
        <v/>
      </c>
      <c r="AQ1476" s="4" t="str">
        <f>""</f>
        <v/>
      </c>
      <c r="AR1476" s="4" t="str">
        <f>""</f>
        <v/>
      </c>
      <c r="AS1476" s="4" t="str">
        <f>""</f>
        <v/>
      </c>
    </row>
    <row r="1477" spans="1:45" x14ac:dyDescent="0.25">
      <c r="A1477" s="15"/>
      <c r="B1477" s="17"/>
      <c r="C1477" s="17"/>
      <c r="D1477" s="17"/>
      <c r="E1477" s="17"/>
      <c r="F1477" s="17"/>
      <c r="G1477" s="17"/>
      <c r="I1477" s="8" t="s">
        <v>40</v>
      </c>
      <c r="J1477" s="8"/>
      <c r="K1477" s="8"/>
      <c r="L1477" s="8"/>
      <c r="M1477" s="8"/>
      <c r="N1477" s="8"/>
      <c r="O1477" s="8"/>
      <c r="P1477" s="8"/>
      <c r="Q1477" s="8"/>
      <c r="R1477" s="8"/>
      <c r="U1477" s="4" t="str">
        <f>""</f>
        <v/>
      </c>
      <c r="V1477" s="4" t="str">
        <f>""</f>
        <v/>
      </c>
      <c r="W1477" s="4" t="str">
        <f>""</f>
        <v/>
      </c>
      <c r="X1477" s="4" t="str">
        <f>""</f>
        <v/>
      </c>
      <c r="Y1477" s="4" t="str">
        <f>""</f>
        <v/>
      </c>
      <c r="Z1477" s="4" t="str">
        <f>""</f>
        <v/>
      </c>
      <c r="AA1477" s="4" t="str">
        <f>""</f>
        <v/>
      </c>
      <c r="AB1477" s="4" t="str">
        <f>""</f>
        <v/>
      </c>
      <c r="AC1477" s="4" t="str">
        <f>""</f>
        <v/>
      </c>
      <c r="AD1477" s="4" t="str">
        <f>""</f>
        <v/>
      </c>
      <c r="AE1477" s="4" t="str">
        <f>""</f>
        <v/>
      </c>
      <c r="AF1477" s="4" t="str">
        <f>""</f>
        <v/>
      </c>
      <c r="AG1477" s="4" t="str">
        <f>""</f>
        <v/>
      </c>
      <c r="AH1477" s="4" t="str">
        <f>""</f>
        <v/>
      </c>
      <c r="AI1477" s="4" t="str">
        <f>""</f>
        <v/>
      </c>
      <c r="AJ1477" s="4" t="str">
        <f>""</f>
        <v/>
      </c>
      <c r="AK1477" s="4" t="str">
        <f>""</f>
        <v/>
      </c>
      <c r="AL1477" s="4" t="str">
        <f>""</f>
        <v/>
      </c>
      <c r="AM1477" s="4" t="str">
        <f>""</f>
        <v/>
      </c>
      <c r="AN1477" s="4" t="str">
        <f>""</f>
        <v/>
      </c>
      <c r="AO1477" s="4" t="str">
        <f>""</f>
        <v/>
      </c>
      <c r="AP1477" s="4" t="str">
        <f>""</f>
        <v/>
      </c>
      <c r="AQ1477" s="4" t="str">
        <f>""</f>
        <v/>
      </c>
      <c r="AR1477" s="4" t="str">
        <f>""</f>
        <v/>
      </c>
      <c r="AS1477" s="4" t="str">
        <f>""</f>
        <v/>
      </c>
    </row>
    <row r="1478" spans="1:45" x14ac:dyDescent="0.25">
      <c r="A1478" s="23" t="s">
        <v>41</v>
      </c>
      <c r="B1478" s="18" t="s">
        <v>76</v>
      </c>
      <c r="C1478" s="18">
        <v>15.8</v>
      </c>
      <c r="D1478" s="18">
        <v>178.5</v>
      </c>
      <c r="E1478" s="18" t="s">
        <v>120</v>
      </c>
      <c r="F1478" s="18">
        <v>1</v>
      </c>
      <c r="G1478" s="18" t="str">
        <f>B1478&amp;C1478&amp;D1478&amp;E1478&amp;F1478</f>
        <v>GOV15.8178.5ND1</v>
      </c>
      <c r="H1478" s="4" t="s">
        <v>8</v>
      </c>
      <c r="I1478" s="4">
        <v>1</v>
      </c>
      <c r="J1478" s="4">
        <v>0.05</v>
      </c>
      <c r="K1478" s="4">
        <v>0.4</v>
      </c>
      <c r="L1478" s="4">
        <v>0.1</v>
      </c>
      <c r="M1478" s="4">
        <v>3</v>
      </c>
      <c r="N1478" s="4">
        <v>1</v>
      </c>
      <c r="O1478" s="4">
        <v>2</v>
      </c>
      <c r="P1478" s="4">
        <v>1.1000000000000001</v>
      </c>
      <c r="Q1478" s="4">
        <v>0</v>
      </c>
      <c r="R1478" s="4">
        <v>0</v>
      </c>
      <c r="S1478" s="4" t="s">
        <v>1</v>
      </c>
      <c r="T1478" s="4" t="s">
        <v>1</v>
      </c>
      <c r="U1478" s="4" t="str">
        <f>""</f>
        <v/>
      </c>
      <c r="V1478" s="4" t="str">
        <f>""</f>
        <v/>
      </c>
      <c r="W1478" s="4" t="str">
        <f>""</f>
        <v/>
      </c>
      <c r="X1478" s="4" t="str">
        <f>""</f>
        <v/>
      </c>
      <c r="Y1478" s="4" t="str">
        <f>""</f>
        <v/>
      </c>
      <c r="Z1478" s="4" t="str">
        <f>""</f>
        <v/>
      </c>
      <c r="AA1478" s="4" t="str">
        <f>""</f>
        <v/>
      </c>
      <c r="AB1478" s="4" t="str">
        <f>""</f>
        <v/>
      </c>
      <c r="AC1478" s="4" t="str">
        <f>""</f>
        <v/>
      </c>
      <c r="AD1478" s="4" t="str">
        <f>""</f>
        <v/>
      </c>
      <c r="AE1478" s="4" t="str">
        <f>""</f>
        <v/>
      </c>
      <c r="AF1478" s="4" t="str">
        <f>""</f>
        <v/>
      </c>
      <c r="AG1478" s="4" t="str">
        <f>""</f>
        <v/>
      </c>
      <c r="AH1478" s="4" t="str">
        <f>""</f>
        <v/>
      </c>
      <c r="AI1478" s="4" t="str">
        <f>""</f>
        <v/>
      </c>
      <c r="AJ1478" s="4" t="str">
        <f>""</f>
        <v/>
      </c>
      <c r="AK1478" s="4" t="str">
        <f>""</f>
        <v/>
      </c>
      <c r="AL1478" s="4" t="str">
        <f>""</f>
        <v/>
      </c>
      <c r="AM1478" s="4" t="str">
        <f>""</f>
        <v/>
      </c>
      <c r="AN1478" s="4" t="str">
        <f>""</f>
        <v/>
      </c>
      <c r="AO1478" s="4" t="str">
        <f>""</f>
        <v/>
      </c>
      <c r="AP1478" s="4" t="str">
        <f>""</f>
        <v/>
      </c>
      <c r="AQ1478" s="4" t="str">
        <f>""</f>
        <v/>
      </c>
      <c r="AR1478" s="4" t="str">
        <f>""</f>
        <v/>
      </c>
      <c r="AS1478" s="4" t="str">
        <f>""</f>
        <v/>
      </c>
    </row>
    <row r="1479" spans="1:45" x14ac:dyDescent="0.25">
      <c r="A1479" s="15"/>
      <c r="B1479" s="16"/>
      <c r="C1479" s="16"/>
      <c r="D1479" s="16"/>
      <c r="E1479" s="16"/>
      <c r="F1479" s="16"/>
      <c r="G1479" s="16"/>
      <c r="H1479" s="14" t="s">
        <v>25</v>
      </c>
      <c r="I1479" s="7" t="s">
        <v>26</v>
      </c>
      <c r="J1479" s="7" t="s">
        <v>77</v>
      </c>
      <c r="K1479" s="7" t="s">
        <v>78</v>
      </c>
      <c r="L1479" s="7" t="s">
        <v>79</v>
      </c>
      <c r="M1479" s="7" t="s">
        <v>80</v>
      </c>
      <c r="N1479" s="7" t="s">
        <v>81</v>
      </c>
      <c r="O1479" s="7" t="s">
        <v>82</v>
      </c>
      <c r="P1479" s="7" t="s">
        <v>83</v>
      </c>
      <c r="Q1479" s="7" t="s">
        <v>84</v>
      </c>
      <c r="R1479" s="7" t="s">
        <v>85</v>
      </c>
      <c r="S1479" s="7" t="s">
        <v>86</v>
      </c>
      <c r="T1479" s="7" t="s">
        <v>87</v>
      </c>
      <c r="U1479" s="7" t="s">
        <v>88</v>
      </c>
      <c r="V1479" s="7" t="s">
        <v>89</v>
      </c>
      <c r="W1479" s="7" t="s">
        <v>90</v>
      </c>
      <c r="X1479" s="7" t="s">
        <v>91</v>
      </c>
      <c r="Y1479" s="7" t="s">
        <v>92</v>
      </c>
      <c r="Z1479" s="7" t="s">
        <v>93</v>
      </c>
      <c r="AA1479" s="7" t="s">
        <v>94</v>
      </c>
      <c r="AB1479" s="7" t="s">
        <v>95</v>
      </c>
      <c r="AC1479" s="7" t="s">
        <v>96</v>
      </c>
      <c r="AD1479" s="7" t="s">
        <v>97</v>
      </c>
      <c r="AE1479" s="7" t="s">
        <v>98</v>
      </c>
      <c r="AF1479" s="7" t="s">
        <v>99</v>
      </c>
      <c r="AI1479" s="4" t="str">
        <f>""</f>
        <v/>
      </c>
      <c r="AJ1479" s="4" t="str">
        <f>""</f>
        <v/>
      </c>
      <c r="AK1479" s="4" t="str">
        <f>""</f>
        <v/>
      </c>
      <c r="AL1479" s="4" t="str">
        <f>""</f>
        <v/>
      </c>
      <c r="AM1479" s="4" t="str">
        <f>""</f>
        <v/>
      </c>
      <c r="AN1479" s="4" t="str">
        <f>""</f>
        <v/>
      </c>
      <c r="AO1479" s="4" t="str">
        <f>""</f>
        <v/>
      </c>
      <c r="AP1479" s="4" t="str">
        <f>""</f>
        <v/>
      </c>
      <c r="AQ1479" s="4" t="str">
        <f>""</f>
        <v/>
      </c>
      <c r="AR1479" s="4" t="str">
        <f>""</f>
        <v/>
      </c>
      <c r="AS1479" s="4" t="str">
        <f>""</f>
        <v/>
      </c>
    </row>
    <row r="1480" spans="1:45" x14ac:dyDescent="0.25">
      <c r="A1480" s="15"/>
      <c r="B1480" s="17"/>
      <c r="C1480" s="17"/>
      <c r="D1480" s="17"/>
      <c r="E1480" s="17"/>
      <c r="F1480" s="17"/>
      <c r="G1480" s="17"/>
      <c r="I1480" s="8" t="s">
        <v>39</v>
      </c>
      <c r="J1480" s="8"/>
      <c r="K1480" s="8"/>
      <c r="L1480" s="8"/>
      <c r="M1480" s="8"/>
      <c r="N1480" s="8"/>
      <c r="O1480" s="8"/>
      <c r="P1480" s="8">
        <v>15</v>
      </c>
      <c r="Q1480" s="8">
        <v>15</v>
      </c>
      <c r="R1480" s="8"/>
      <c r="S1480" s="8">
        <v>15</v>
      </c>
      <c r="T1480" s="8">
        <v>15</v>
      </c>
      <c r="U1480" s="8"/>
      <c r="V1480" s="8"/>
      <c r="W1480" s="8"/>
      <c r="X1480" s="8">
        <v>2</v>
      </c>
      <c r="Y1480" s="8">
        <v>2</v>
      </c>
      <c r="Z1480" s="8"/>
      <c r="AA1480" s="8">
        <v>2</v>
      </c>
      <c r="AB1480" s="8">
        <v>2</v>
      </c>
      <c r="AC1480" s="8">
        <v>2</v>
      </c>
      <c r="AD1480" s="8">
        <v>2</v>
      </c>
      <c r="AE1480" s="8">
        <v>0.99</v>
      </c>
      <c r="AF1480" s="8">
        <v>0</v>
      </c>
      <c r="AI1480" s="4" t="str">
        <f>""</f>
        <v/>
      </c>
      <c r="AJ1480" s="4" t="str">
        <f>""</f>
        <v/>
      </c>
      <c r="AK1480" s="4" t="str">
        <f>""</f>
        <v/>
      </c>
      <c r="AL1480" s="4" t="str">
        <f>""</f>
        <v/>
      </c>
      <c r="AM1480" s="4" t="str">
        <f>""</f>
        <v/>
      </c>
      <c r="AN1480" s="4" t="str">
        <f>""</f>
        <v/>
      </c>
      <c r="AO1480" s="4" t="str">
        <f>""</f>
        <v/>
      </c>
      <c r="AP1480" s="4" t="str">
        <f>""</f>
        <v/>
      </c>
      <c r="AQ1480" s="4" t="str">
        <f>""</f>
        <v/>
      </c>
      <c r="AR1480" s="4" t="str">
        <f>""</f>
        <v/>
      </c>
      <c r="AS1480" s="4" t="str">
        <f>""</f>
        <v/>
      </c>
    </row>
    <row r="1481" spans="1:45" x14ac:dyDescent="0.25">
      <c r="A1481" s="15"/>
      <c r="B1481" s="17"/>
      <c r="C1481" s="17"/>
      <c r="D1481" s="17"/>
      <c r="E1481" s="17"/>
      <c r="F1481" s="17"/>
      <c r="G1481" s="17"/>
      <c r="I1481" s="8" t="s">
        <v>40</v>
      </c>
      <c r="J1481" s="8"/>
      <c r="K1481" s="8"/>
      <c r="L1481" s="8"/>
      <c r="M1481" s="8"/>
      <c r="N1481" s="8"/>
      <c r="O1481" s="8"/>
      <c r="P1481" s="8">
        <v>1.5</v>
      </c>
      <c r="Q1481" s="8">
        <v>1.5</v>
      </c>
      <c r="R1481" s="8">
        <f>2*$K$2</f>
        <v>0.02</v>
      </c>
      <c r="S1481" s="8">
        <v>1.5</v>
      </c>
      <c r="T1481" s="8">
        <v>1.5</v>
      </c>
      <c r="U1481" s="8">
        <f>2*$K$2</f>
        <v>0.02</v>
      </c>
      <c r="V1481" s="8"/>
      <c r="W1481" s="8"/>
      <c r="X1481" s="8">
        <f t="shared" ref="X1481:Y1481" si="178">2*$K$2</f>
        <v>0.02</v>
      </c>
      <c r="Y1481" s="8">
        <f t="shared" si="178"/>
        <v>0.02</v>
      </c>
      <c r="Z1481" s="8"/>
      <c r="AA1481" s="8">
        <f t="shared" ref="AA1481:AD1481" si="179">2*$K$2</f>
        <v>0.02</v>
      </c>
      <c r="AB1481" s="8">
        <f t="shared" si="179"/>
        <v>0.02</v>
      </c>
      <c r="AC1481" s="8">
        <f t="shared" si="179"/>
        <v>0.02</v>
      </c>
      <c r="AD1481" s="8">
        <f t="shared" si="179"/>
        <v>0.02</v>
      </c>
      <c r="AE1481" s="8">
        <v>0</v>
      </c>
      <c r="AF1481" s="8">
        <v>-0.3</v>
      </c>
      <c r="AI1481" s="4" t="str">
        <f>""</f>
        <v/>
      </c>
      <c r="AJ1481" s="4" t="str">
        <f>""</f>
        <v/>
      </c>
      <c r="AK1481" s="4" t="str">
        <f>""</f>
        <v/>
      </c>
      <c r="AL1481" s="4" t="str">
        <f>""</f>
        <v/>
      </c>
      <c r="AM1481" s="4" t="str">
        <f>""</f>
        <v/>
      </c>
      <c r="AN1481" s="4" t="str">
        <f>""</f>
        <v/>
      </c>
      <c r="AO1481" s="4" t="str">
        <f>""</f>
        <v/>
      </c>
      <c r="AP1481" s="4" t="str">
        <f>""</f>
        <v/>
      </c>
      <c r="AQ1481" s="4" t="str">
        <f>""</f>
        <v/>
      </c>
      <c r="AR1481" s="4" t="str">
        <f>""</f>
        <v/>
      </c>
      <c r="AS1481" s="4" t="str">
        <f>""</f>
        <v/>
      </c>
    </row>
    <row r="1482" spans="1:45" x14ac:dyDescent="0.25">
      <c r="A1482" s="24" t="s">
        <v>41</v>
      </c>
      <c r="B1482" s="18" t="s">
        <v>100</v>
      </c>
      <c r="C1482" s="18">
        <v>15.8</v>
      </c>
      <c r="D1482" s="18">
        <v>178.5</v>
      </c>
      <c r="E1482" s="18" t="s">
        <v>120</v>
      </c>
      <c r="F1482" s="18">
        <v>1</v>
      </c>
      <c r="G1482" s="18" t="str">
        <f>B1482&amp;C1482&amp;D1482&amp;E1482&amp;F1482</f>
        <v>PSS15.8178.5ND1</v>
      </c>
      <c r="H1482" s="4" t="s">
        <v>9</v>
      </c>
      <c r="I1482" s="4">
        <v>1</v>
      </c>
      <c r="J1482" s="4">
        <v>1</v>
      </c>
      <c r="K1482" s="4">
        <v>0</v>
      </c>
      <c r="L1482" s="4">
        <v>3</v>
      </c>
      <c r="M1482" s="4">
        <v>0</v>
      </c>
      <c r="N1482" s="4">
        <v>5</v>
      </c>
      <c r="O1482" s="4">
        <v>1</v>
      </c>
      <c r="P1482" s="4">
        <v>2.5</v>
      </c>
      <c r="Q1482" s="4">
        <v>2.5</v>
      </c>
      <c r="R1482" s="4">
        <v>0</v>
      </c>
      <c r="S1482" s="4">
        <v>2.5</v>
      </c>
      <c r="T1482" s="4">
        <v>0</v>
      </c>
      <c r="U1482" s="4">
        <v>2.5</v>
      </c>
      <c r="V1482" s="4">
        <v>0.39</v>
      </c>
      <c r="W1482" s="4">
        <v>1</v>
      </c>
      <c r="X1482" s="4">
        <v>0</v>
      </c>
      <c r="Y1482" s="4">
        <v>0.1</v>
      </c>
      <c r="Z1482" s="4">
        <v>6.5</v>
      </c>
      <c r="AA1482" s="4">
        <v>0.44</v>
      </c>
      <c r="AB1482" s="4">
        <v>0.08</v>
      </c>
      <c r="AC1482" s="4">
        <v>0.2</v>
      </c>
      <c r="AD1482" s="4">
        <v>0.98</v>
      </c>
      <c r="AE1482" s="4">
        <v>0.1</v>
      </c>
      <c r="AF1482" s="4">
        <v>-0.1</v>
      </c>
      <c r="AG1482" s="4" t="s">
        <v>1</v>
      </c>
      <c r="AH1482" s="4" t="s">
        <v>1</v>
      </c>
      <c r="AI1482" s="4" t="str">
        <f>""</f>
        <v/>
      </c>
      <c r="AJ1482" s="4" t="str">
        <f>""</f>
        <v/>
      </c>
      <c r="AK1482" s="4" t="str">
        <f>""</f>
        <v/>
      </c>
      <c r="AL1482" s="4" t="str">
        <f>""</f>
        <v/>
      </c>
      <c r="AM1482" s="4" t="str">
        <f>""</f>
        <v/>
      </c>
      <c r="AN1482" s="4" t="str">
        <f>""</f>
        <v/>
      </c>
      <c r="AO1482" s="4" t="str">
        <f>""</f>
        <v/>
      </c>
      <c r="AP1482" s="4" t="str">
        <f>""</f>
        <v/>
      </c>
      <c r="AQ1482" s="4" t="str">
        <f>""</f>
        <v/>
      </c>
      <c r="AR1482" s="4" t="str">
        <f>""</f>
        <v/>
      </c>
      <c r="AS1482" s="4" t="str">
        <f>""</f>
        <v/>
      </c>
    </row>
    <row r="1483" spans="1:45" x14ac:dyDescent="0.25">
      <c r="AC1483" s="4" t="str">
        <f>""</f>
        <v/>
      </c>
      <c r="AD1483" s="4" t="str">
        <f>""</f>
        <v/>
      </c>
      <c r="AE1483" s="4" t="str">
        <f>""</f>
        <v/>
      </c>
      <c r="AF1483" s="4" t="str">
        <f>""</f>
        <v/>
      </c>
      <c r="AG1483" s="4" t="str">
        <f>""</f>
        <v/>
      </c>
      <c r="AH1483" s="4" t="str">
        <f>""</f>
        <v/>
      </c>
      <c r="AI1483" s="4" t="str">
        <f>""</f>
        <v/>
      </c>
      <c r="AJ1483" s="4" t="str">
        <f>""</f>
        <v/>
      </c>
      <c r="AK1483" s="4" t="str">
        <f>""</f>
        <v/>
      </c>
      <c r="AL1483" s="4" t="str">
        <f>""</f>
        <v/>
      </c>
      <c r="AM1483" s="4" t="str">
        <f>""</f>
        <v/>
      </c>
      <c r="AN1483" s="4" t="str">
        <f>""</f>
        <v/>
      </c>
      <c r="AO1483" s="4" t="str">
        <f>""</f>
        <v/>
      </c>
      <c r="AP1483" s="4" t="str">
        <f>""</f>
        <v/>
      </c>
      <c r="AQ1483" s="4" t="str">
        <f>""</f>
        <v/>
      </c>
      <c r="AR1483" s="4" t="str">
        <f>""</f>
        <v/>
      </c>
      <c r="AS1483" s="4" t="str">
        <f>""</f>
        <v/>
      </c>
    </row>
    <row r="1484" spans="1:45" x14ac:dyDescent="0.25">
      <c r="A1484" s="27" t="s">
        <v>214</v>
      </c>
      <c r="B1484" s="9"/>
      <c r="C1484" s="9"/>
      <c r="D1484" s="9"/>
      <c r="E1484" s="9"/>
      <c r="F1484" s="9"/>
      <c r="G1484" s="16"/>
      <c r="H1484" s="14" t="s">
        <v>25</v>
      </c>
      <c r="I1484" s="7" t="s">
        <v>26</v>
      </c>
      <c r="J1484" s="7" t="s">
        <v>103</v>
      </c>
      <c r="K1484" s="7" t="s">
        <v>104</v>
      </c>
      <c r="L1484" s="7" t="s">
        <v>105</v>
      </c>
      <c r="M1484" s="7" t="s">
        <v>106</v>
      </c>
      <c r="N1484" s="7" t="s">
        <v>107</v>
      </c>
      <c r="O1484" s="7" t="s">
        <v>108</v>
      </c>
      <c r="P1484" s="7" t="s">
        <v>109</v>
      </c>
      <c r="Q1484" s="7" t="s">
        <v>110</v>
      </c>
      <c r="R1484" s="7" t="s">
        <v>111</v>
      </c>
      <c r="S1484" s="7" t="s">
        <v>112</v>
      </c>
      <c r="T1484" s="7" t="s">
        <v>113</v>
      </c>
      <c r="U1484" s="7" t="s">
        <v>114</v>
      </c>
      <c r="V1484" s="7" t="s">
        <v>115</v>
      </c>
      <c r="W1484" s="7" t="s">
        <v>116</v>
      </c>
      <c r="X1484" s="7" t="s">
        <v>117</v>
      </c>
      <c r="Y1484" s="7" t="s">
        <v>118</v>
      </c>
      <c r="Z1484" s="7" t="s">
        <v>119</v>
      </c>
      <c r="AC1484" s="4" t="str">
        <f>""</f>
        <v/>
      </c>
      <c r="AD1484" s="4" t="str">
        <f>""</f>
        <v/>
      </c>
      <c r="AE1484" s="4" t="str">
        <f>""</f>
        <v/>
      </c>
      <c r="AF1484" s="4" t="str">
        <f>""</f>
        <v/>
      </c>
      <c r="AG1484" s="4" t="str">
        <f>""</f>
        <v/>
      </c>
      <c r="AH1484" s="4" t="str">
        <f>""</f>
        <v/>
      </c>
      <c r="AI1484" s="4" t="str">
        <f>""</f>
        <v/>
      </c>
      <c r="AJ1484" s="4" t="str">
        <f>""</f>
        <v/>
      </c>
      <c r="AK1484" s="4" t="str">
        <f>""</f>
        <v/>
      </c>
      <c r="AL1484" s="4" t="str">
        <f>""</f>
        <v/>
      </c>
      <c r="AM1484" s="4" t="str">
        <f>""</f>
        <v/>
      </c>
      <c r="AN1484" s="4" t="str">
        <f>""</f>
        <v/>
      </c>
      <c r="AO1484" s="4" t="str">
        <f>""</f>
        <v/>
      </c>
      <c r="AP1484" s="4" t="str">
        <f>""</f>
        <v/>
      </c>
      <c r="AQ1484" s="4" t="str">
        <f>""</f>
        <v/>
      </c>
      <c r="AR1484" s="4" t="str">
        <f>""</f>
        <v/>
      </c>
      <c r="AS1484" s="4" t="str">
        <f>""</f>
        <v/>
      </c>
    </row>
    <row r="1485" spans="1:45" x14ac:dyDescent="0.25">
      <c r="A1485" s="25"/>
      <c r="B1485" s="10"/>
      <c r="C1485" s="10"/>
      <c r="D1485" s="10"/>
      <c r="E1485" s="10"/>
      <c r="F1485" s="10"/>
      <c r="G1485" s="17"/>
      <c r="I1485" s="8" t="s">
        <v>39</v>
      </c>
      <c r="J1485" s="8">
        <v>0.5</v>
      </c>
      <c r="K1485" s="8">
        <v>75</v>
      </c>
      <c r="L1485" s="8">
        <v>75</v>
      </c>
      <c r="M1485" s="8">
        <v>10</v>
      </c>
      <c r="N1485" s="8">
        <v>0</v>
      </c>
      <c r="O1485" s="8">
        <v>1</v>
      </c>
      <c r="P1485" s="8">
        <v>1.2</v>
      </c>
      <c r="Q1485" s="8">
        <v>18</v>
      </c>
      <c r="R1485" s="8">
        <v>118</v>
      </c>
      <c r="S1485" s="8">
        <v>0</v>
      </c>
      <c r="T1485" s="8">
        <v>1.1000000000000001</v>
      </c>
      <c r="U1485" s="8">
        <v>10</v>
      </c>
      <c r="V1485" s="8">
        <v>1.1000000000000001</v>
      </c>
      <c r="W1485" s="8">
        <v>20</v>
      </c>
      <c r="X1485" s="8">
        <v>1</v>
      </c>
      <c r="Y1485" s="8">
        <v>0.5</v>
      </c>
      <c r="Z1485" s="8">
        <v>90</v>
      </c>
      <c r="AC1485" s="4" t="str">
        <f>""</f>
        <v/>
      </c>
      <c r="AD1485" s="4" t="str">
        <f>""</f>
        <v/>
      </c>
      <c r="AE1485" s="4" t="str">
        <f>""</f>
        <v/>
      </c>
      <c r="AF1485" s="4" t="str">
        <f>""</f>
        <v/>
      </c>
      <c r="AG1485" s="4" t="str">
        <f>""</f>
        <v/>
      </c>
      <c r="AH1485" s="4" t="str">
        <f>""</f>
        <v/>
      </c>
      <c r="AI1485" s="4" t="str">
        <f>""</f>
        <v/>
      </c>
      <c r="AJ1485" s="4" t="str">
        <f>""</f>
        <v/>
      </c>
      <c r="AK1485" s="4" t="str">
        <f>""</f>
        <v/>
      </c>
      <c r="AL1485" s="4" t="str">
        <f>""</f>
        <v/>
      </c>
      <c r="AM1485" s="4" t="str">
        <f>""</f>
        <v/>
      </c>
      <c r="AN1485" s="4" t="str">
        <f>""</f>
        <v/>
      </c>
      <c r="AO1485" s="4" t="str">
        <f>""</f>
        <v/>
      </c>
      <c r="AP1485" s="4" t="str">
        <f>""</f>
        <v/>
      </c>
      <c r="AQ1485" s="4" t="str">
        <f>""</f>
        <v/>
      </c>
      <c r="AR1485" s="4" t="str">
        <f>""</f>
        <v/>
      </c>
      <c r="AS1485" s="4" t="str">
        <f>""</f>
        <v/>
      </c>
    </row>
    <row r="1486" spans="1:45" x14ac:dyDescent="0.25">
      <c r="A1486" s="25"/>
      <c r="B1486" s="10"/>
      <c r="C1486" s="10"/>
      <c r="D1486" s="10"/>
      <c r="E1486" s="10"/>
      <c r="F1486" s="10"/>
      <c r="G1486" s="17"/>
      <c r="I1486" s="9" t="s">
        <v>40</v>
      </c>
      <c r="J1486" s="8">
        <v>0</v>
      </c>
      <c r="K1486" s="8">
        <v>0</v>
      </c>
      <c r="L1486" s="8">
        <v>0</v>
      </c>
      <c r="M1486" s="8">
        <v>0.8</v>
      </c>
      <c r="N1486" s="8">
        <v>-6</v>
      </c>
      <c r="O1486" s="8">
        <v>0</v>
      </c>
      <c r="P1486" s="8">
        <v>0</v>
      </c>
      <c r="Q1486" s="8">
        <v>0</v>
      </c>
      <c r="R1486" s="8">
        <v>0.8</v>
      </c>
      <c r="S1486" s="8">
        <v>-118</v>
      </c>
      <c r="T1486" s="8">
        <v>0</v>
      </c>
      <c r="U1486" s="8">
        <v>1</v>
      </c>
      <c r="V1486" s="8">
        <v>0</v>
      </c>
      <c r="W1486" s="8">
        <v>1</v>
      </c>
      <c r="X1486" s="8">
        <v>0</v>
      </c>
      <c r="Y1486" s="8">
        <v>0</v>
      </c>
      <c r="Z1486" s="8">
        <v>-90</v>
      </c>
      <c r="AC1486" s="4" t="str">
        <f>""</f>
        <v/>
      </c>
      <c r="AD1486" s="4" t="str">
        <f>""</f>
        <v/>
      </c>
      <c r="AE1486" s="4" t="str">
        <f>""</f>
        <v/>
      </c>
      <c r="AF1486" s="4" t="str">
        <f>""</f>
        <v/>
      </c>
      <c r="AG1486" s="4" t="str">
        <f>""</f>
        <v/>
      </c>
      <c r="AH1486" s="4" t="str">
        <f>""</f>
        <v/>
      </c>
      <c r="AI1486" s="4" t="str">
        <f>""</f>
        <v/>
      </c>
      <c r="AJ1486" s="4" t="str">
        <f>""</f>
        <v/>
      </c>
      <c r="AK1486" s="4" t="str">
        <f>""</f>
        <v/>
      </c>
      <c r="AL1486" s="4" t="str">
        <f>""</f>
        <v/>
      </c>
      <c r="AM1486" s="4" t="str">
        <f>""</f>
        <v/>
      </c>
      <c r="AN1486" s="4" t="str">
        <f>""</f>
        <v/>
      </c>
      <c r="AO1486" s="4" t="str">
        <f>""</f>
        <v/>
      </c>
      <c r="AP1486" s="4" t="str">
        <f>""</f>
        <v/>
      </c>
      <c r="AQ1486" s="4" t="str">
        <f>""</f>
        <v/>
      </c>
      <c r="AR1486" s="4" t="str">
        <f>""</f>
        <v/>
      </c>
      <c r="AS1486" s="4" t="str">
        <f>""</f>
        <v/>
      </c>
    </row>
    <row r="1487" spans="1:45" x14ac:dyDescent="0.25">
      <c r="A1487" s="22" t="s">
        <v>41</v>
      </c>
      <c r="B1487" s="18" t="s">
        <v>42</v>
      </c>
      <c r="C1487" s="18">
        <v>15.8</v>
      </c>
      <c r="D1487" s="18">
        <v>170</v>
      </c>
      <c r="E1487" s="18" t="s">
        <v>43</v>
      </c>
      <c r="F1487" s="18">
        <v>1</v>
      </c>
      <c r="G1487" s="18" t="str">
        <f>B1487&amp;C1487&amp;D1487&amp;E1487&amp;F1487</f>
        <v>AVR15.8170TD1</v>
      </c>
      <c r="H1487" s="4" t="s">
        <v>3</v>
      </c>
      <c r="I1487" s="4">
        <v>1</v>
      </c>
      <c r="J1487" s="4">
        <v>0</v>
      </c>
      <c r="K1487" s="4">
        <v>10.75</v>
      </c>
      <c r="L1487" s="4">
        <v>10.75</v>
      </c>
      <c r="M1487" s="4">
        <v>5</v>
      </c>
      <c r="N1487" s="4">
        <v>-0.87</v>
      </c>
      <c r="O1487" s="4">
        <v>0</v>
      </c>
      <c r="P1487" s="4">
        <v>1</v>
      </c>
      <c r="Q1487" s="4">
        <v>0</v>
      </c>
      <c r="R1487" s="4">
        <v>99</v>
      </c>
      <c r="S1487" s="4">
        <v>-99</v>
      </c>
      <c r="T1487" s="4">
        <v>0</v>
      </c>
      <c r="U1487" s="4">
        <v>9.3000000000000007</v>
      </c>
      <c r="V1487" s="4">
        <v>0</v>
      </c>
      <c r="W1487" s="4">
        <v>11.63</v>
      </c>
      <c r="X1487" s="4">
        <v>0.113</v>
      </c>
      <c r="Y1487" s="4">
        <v>0.124</v>
      </c>
      <c r="Z1487" s="4">
        <v>0</v>
      </c>
      <c r="AA1487" s="4" t="s">
        <v>1</v>
      </c>
      <c r="AB1487" s="4" t="s">
        <v>1</v>
      </c>
      <c r="AC1487" s="4" t="str">
        <f>""</f>
        <v/>
      </c>
      <c r="AD1487" s="4" t="str">
        <f>""</f>
        <v/>
      </c>
      <c r="AE1487" s="4" t="str">
        <f>""</f>
        <v/>
      </c>
      <c r="AF1487" s="4" t="str">
        <f>""</f>
        <v/>
      </c>
      <c r="AG1487" s="4" t="str">
        <f>""</f>
        <v/>
      </c>
      <c r="AH1487" s="4" t="str">
        <f>""</f>
        <v/>
      </c>
      <c r="AI1487" s="4" t="str">
        <f>""</f>
        <v/>
      </c>
      <c r="AJ1487" s="4" t="str">
        <f>""</f>
        <v/>
      </c>
      <c r="AK1487" s="4" t="str">
        <f>""</f>
        <v/>
      </c>
      <c r="AL1487" s="4" t="str">
        <f>""</f>
        <v/>
      </c>
      <c r="AM1487" s="4" t="str">
        <f>""</f>
        <v/>
      </c>
      <c r="AN1487" s="4" t="str">
        <f>""</f>
        <v/>
      </c>
      <c r="AO1487" s="4" t="str">
        <f>""</f>
        <v/>
      </c>
      <c r="AP1487" s="4" t="str">
        <f>""</f>
        <v/>
      </c>
      <c r="AQ1487" s="4" t="str">
        <f>""</f>
        <v/>
      </c>
      <c r="AR1487" s="4" t="str">
        <f>""</f>
        <v/>
      </c>
      <c r="AS1487" s="4" t="str">
        <f>""</f>
        <v/>
      </c>
    </row>
    <row r="1488" spans="1:45" x14ac:dyDescent="0.25">
      <c r="A1488" s="15"/>
      <c r="B1488" s="16"/>
      <c r="C1488" s="16"/>
      <c r="D1488" s="16"/>
      <c r="E1488" s="16"/>
      <c r="F1488" s="16"/>
      <c r="G1488" s="16"/>
      <c r="H1488" s="30" t="s">
        <v>25</v>
      </c>
      <c r="I1488" s="31" t="s">
        <v>26</v>
      </c>
      <c r="J1488" s="7" t="s">
        <v>44</v>
      </c>
      <c r="K1488" s="7" t="s">
        <v>45</v>
      </c>
      <c r="L1488" s="7" t="s">
        <v>46</v>
      </c>
      <c r="M1488" s="7" t="s">
        <v>47</v>
      </c>
      <c r="N1488" s="7" t="s">
        <v>48</v>
      </c>
      <c r="O1488" s="7" t="s">
        <v>49</v>
      </c>
      <c r="P1488" s="7" t="s">
        <v>50</v>
      </c>
      <c r="Q1488" s="7" t="s">
        <v>51</v>
      </c>
      <c r="R1488" s="7" t="s">
        <v>52</v>
      </c>
      <c r="S1488" s="7" t="s">
        <v>53</v>
      </c>
      <c r="T1488" s="7" t="s">
        <v>54</v>
      </c>
      <c r="U1488" s="7" t="s">
        <v>55</v>
      </c>
      <c r="X1488" s="4" t="str">
        <f>""</f>
        <v/>
      </c>
      <c r="Y1488" s="4" t="str">
        <f>""</f>
        <v/>
      </c>
      <c r="Z1488" s="4" t="str">
        <f>""</f>
        <v/>
      </c>
      <c r="AA1488" s="4" t="str">
        <f>""</f>
        <v/>
      </c>
      <c r="AB1488" s="4" t="str">
        <f>""</f>
        <v/>
      </c>
      <c r="AC1488" s="4" t="str">
        <f>""</f>
        <v/>
      </c>
      <c r="AD1488" s="4" t="str">
        <f>""</f>
        <v/>
      </c>
      <c r="AE1488" s="4" t="str">
        <f>""</f>
        <v/>
      </c>
      <c r="AF1488" s="4" t="str">
        <f>""</f>
        <v/>
      </c>
      <c r="AG1488" s="4" t="str">
        <f>""</f>
        <v/>
      </c>
      <c r="AH1488" s="4" t="str">
        <f>""</f>
        <v/>
      </c>
      <c r="AI1488" s="4" t="str">
        <f>""</f>
        <v/>
      </c>
      <c r="AJ1488" s="4" t="str">
        <f>""</f>
        <v/>
      </c>
      <c r="AK1488" s="4" t="str">
        <f>""</f>
        <v/>
      </c>
      <c r="AL1488" s="4" t="str">
        <f>""</f>
        <v/>
      </c>
      <c r="AM1488" s="4" t="str">
        <f>""</f>
        <v/>
      </c>
      <c r="AN1488" s="4" t="str">
        <f>""</f>
        <v/>
      </c>
      <c r="AO1488" s="4" t="str">
        <f>""</f>
        <v/>
      </c>
      <c r="AP1488" s="4" t="str">
        <f>""</f>
        <v/>
      </c>
      <c r="AQ1488" s="4" t="str">
        <f>""</f>
        <v/>
      </c>
      <c r="AR1488" s="4" t="str">
        <f>""</f>
        <v/>
      </c>
      <c r="AS1488" s="4" t="str">
        <f>""</f>
        <v/>
      </c>
    </row>
    <row r="1489" spans="1:45" x14ac:dyDescent="0.25">
      <c r="A1489" s="15"/>
      <c r="B1489" s="17"/>
      <c r="C1489" s="17"/>
      <c r="D1489" s="17"/>
      <c r="E1489" s="17"/>
      <c r="F1489" s="17"/>
      <c r="G1489" s="17"/>
      <c r="I1489" s="8" t="s">
        <v>39</v>
      </c>
      <c r="J1489" s="8">
        <v>10</v>
      </c>
      <c r="K1489" s="8">
        <v>0.2</v>
      </c>
      <c r="L1489" s="8">
        <v>0.2</v>
      </c>
      <c r="M1489" s="8">
        <v>10</v>
      </c>
      <c r="N1489" s="8">
        <v>3</v>
      </c>
      <c r="O1489" s="8">
        <v>2.5</v>
      </c>
      <c r="P1489" s="8"/>
      <c r="Q1489" s="8"/>
      <c r="R1489" s="8"/>
      <c r="S1489" s="8"/>
      <c r="T1489" s="8"/>
      <c r="U1489" s="8"/>
      <c r="X1489" s="4" t="str">
        <f>""</f>
        <v/>
      </c>
      <c r="Y1489" s="4" t="str">
        <f>""</f>
        <v/>
      </c>
      <c r="Z1489" s="4" t="str">
        <f>""</f>
        <v/>
      </c>
      <c r="AA1489" s="4" t="str">
        <f>""</f>
        <v/>
      </c>
      <c r="AB1489" s="4" t="str">
        <f>""</f>
        <v/>
      </c>
      <c r="AC1489" s="4" t="str">
        <f>""</f>
        <v/>
      </c>
      <c r="AD1489" s="4" t="str">
        <f>""</f>
        <v/>
      </c>
      <c r="AE1489" s="4" t="str">
        <f>""</f>
        <v/>
      </c>
      <c r="AF1489" s="4" t="str">
        <f>""</f>
        <v/>
      </c>
      <c r="AG1489" s="4" t="str">
        <f>""</f>
        <v/>
      </c>
      <c r="AH1489" s="4" t="str">
        <f>""</f>
        <v/>
      </c>
      <c r="AI1489" s="4" t="str">
        <f>""</f>
        <v/>
      </c>
      <c r="AJ1489" s="4" t="str">
        <f>""</f>
        <v/>
      </c>
      <c r="AK1489" s="4" t="str">
        <f>""</f>
        <v/>
      </c>
      <c r="AL1489" s="4" t="str">
        <f>""</f>
        <v/>
      </c>
      <c r="AM1489" s="4" t="str">
        <f>""</f>
        <v/>
      </c>
      <c r="AN1489" s="4" t="str">
        <f>""</f>
        <v/>
      </c>
      <c r="AO1489" s="4" t="str">
        <f>""</f>
        <v/>
      </c>
      <c r="AP1489" s="4" t="str">
        <f>""</f>
        <v/>
      </c>
      <c r="AQ1489" s="4" t="str">
        <f>""</f>
        <v/>
      </c>
      <c r="AR1489" s="4" t="str">
        <f>""</f>
        <v/>
      </c>
      <c r="AS1489" s="4" t="str">
        <f>""</f>
        <v/>
      </c>
    </row>
    <row r="1490" spans="1:45" x14ac:dyDescent="0.25">
      <c r="A1490" s="15"/>
      <c r="B1490" s="17"/>
      <c r="C1490" s="17"/>
      <c r="D1490" s="17"/>
      <c r="E1490" s="17"/>
      <c r="F1490" s="17"/>
      <c r="G1490" s="17"/>
      <c r="I1490" s="8" t="s">
        <v>40</v>
      </c>
      <c r="J1490" s="8">
        <v>1</v>
      </c>
      <c r="K1490" s="8">
        <f>4*$K$2</f>
        <v>0.04</v>
      </c>
      <c r="L1490" s="8">
        <f>4*$K$2</f>
        <v>0.04</v>
      </c>
      <c r="M1490" s="8">
        <v>1</v>
      </c>
      <c r="N1490" s="8">
        <v>0</v>
      </c>
      <c r="O1490" s="8"/>
      <c r="P1490" s="8"/>
      <c r="Q1490" s="8"/>
      <c r="R1490" s="8"/>
      <c r="S1490" s="8"/>
      <c r="T1490" s="8">
        <v>0</v>
      </c>
      <c r="U1490" s="8"/>
      <c r="X1490" s="4" t="str">
        <f>""</f>
        <v/>
      </c>
      <c r="Y1490" s="4" t="str">
        <f>""</f>
        <v/>
      </c>
      <c r="Z1490" s="4" t="str">
        <f>""</f>
        <v/>
      </c>
      <c r="AA1490" s="4" t="str">
        <f>""</f>
        <v/>
      </c>
      <c r="AB1490" s="4" t="str">
        <f>""</f>
        <v/>
      </c>
      <c r="AC1490" s="4" t="str">
        <f>""</f>
        <v/>
      </c>
      <c r="AD1490" s="4" t="str">
        <f>""</f>
        <v/>
      </c>
      <c r="AE1490" s="4" t="str">
        <f>""</f>
        <v/>
      </c>
      <c r="AF1490" s="4" t="str">
        <f>""</f>
        <v/>
      </c>
      <c r="AG1490" s="4" t="str">
        <f>""</f>
        <v/>
      </c>
      <c r="AH1490" s="4" t="str">
        <f>""</f>
        <v/>
      </c>
      <c r="AI1490" s="4" t="str">
        <f>""</f>
        <v/>
      </c>
      <c r="AJ1490" s="4" t="str">
        <f>""</f>
        <v/>
      </c>
      <c r="AK1490" s="4" t="str">
        <f>""</f>
        <v/>
      </c>
      <c r="AL1490" s="4" t="str">
        <f>""</f>
        <v/>
      </c>
      <c r="AM1490" s="4" t="str">
        <f>""</f>
        <v/>
      </c>
      <c r="AN1490" s="4" t="str">
        <f>""</f>
        <v/>
      </c>
      <c r="AO1490" s="4" t="str">
        <f>""</f>
        <v/>
      </c>
      <c r="AP1490" s="4" t="str">
        <f>""</f>
        <v/>
      </c>
      <c r="AQ1490" s="4" t="str">
        <f>""</f>
        <v/>
      </c>
      <c r="AR1490" s="4" t="str">
        <f>""</f>
        <v/>
      </c>
      <c r="AS1490" s="4" t="str">
        <f>""</f>
        <v/>
      </c>
    </row>
    <row r="1491" spans="1:45" x14ac:dyDescent="0.25">
      <c r="A1491" s="23" t="s">
        <v>41</v>
      </c>
      <c r="B1491" s="18" t="s">
        <v>62</v>
      </c>
      <c r="C1491" s="18">
        <v>15.8</v>
      </c>
      <c r="D1491" s="18">
        <v>170</v>
      </c>
      <c r="E1491" s="18" t="s">
        <v>43</v>
      </c>
      <c r="F1491" s="18">
        <v>1</v>
      </c>
      <c r="G1491" s="18" t="str">
        <f>B1491&amp;C1491&amp;D1491&amp;E1491&amp;F1491</f>
        <v>GEN15.8170TD1</v>
      </c>
      <c r="H1491" s="4" t="s">
        <v>0</v>
      </c>
      <c r="I1491" s="4">
        <v>1</v>
      </c>
      <c r="J1491" s="4">
        <v>9.99</v>
      </c>
      <c r="K1491" s="4">
        <v>8.5000000000000006E-2</v>
      </c>
      <c r="L1491" s="4">
        <v>7.0000000000000007E-2</v>
      </c>
      <c r="M1491" s="4">
        <v>3.6</v>
      </c>
      <c r="N1491" s="4">
        <v>0.5</v>
      </c>
      <c r="O1491" s="4">
        <v>1.32</v>
      </c>
      <c r="P1491" s="4">
        <v>0.85</v>
      </c>
      <c r="Q1491" s="4">
        <v>0.34300000000000003</v>
      </c>
      <c r="R1491" s="4">
        <v>0.22</v>
      </c>
      <c r="S1491" s="4">
        <v>0.11</v>
      </c>
      <c r="T1491" s="4">
        <v>9.9000000000000005E-2</v>
      </c>
      <c r="U1491" s="4">
        <v>0.36</v>
      </c>
      <c r="V1491" s="4" t="s">
        <v>1</v>
      </c>
      <c r="W1491" s="4" t="s">
        <v>1</v>
      </c>
      <c r="X1491" s="4" t="str">
        <f>""</f>
        <v/>
      </c>
      <c r="Y1491" s="4" t="str">
        <f>""</f>
        <v/>
      </c>
      <c r="Z1491" s="4" t="str">
        <f>""</f>
        <v/>
      </c>
      <c r="AA1491" s="4" t="str">
        <f>""</f>
        <v/>
      </c>
      <c r="AB1491" s="4" t="str">
        <f>""</f>
        <v/>
      </c>
      <c r="AC1491" s="4" t="str">
        <f>""</f>
        <v/>
      </c>
      <c r="AD1491" s="4" t="str">
        <f>""</f>
        <v/>
      </c>
      <c r="AE1491" s="4" t="str">
        <f>""</f>
        <v/>
      </c>
      <c r="AF1491" s="4" t="str">
        <f>""</f>
        <v/>
      </c>
      <c r="AG1491" s="4" t="str">
        <f>""</f>
        <v/>
      </c>
      <c r="AH1491" s="4" t="str">
        <f>""</f>
        <v/>
      </c>
      <c r="AI1491" s="4" t="str">
        <f>""</f>
        <v/>
      </c>
      <c r="AJ1491" s="4" t="str">
        <f>""</f>
        <v/>
      </c>
      <c r="AK1491" s="4" t="str">
        <f>""</f>
        <v/>
      </c>
      <c r="AL1491" s="4" t="str">
        <f>""</f>
        <v/>
      </c>
      <c r="AM1491" s="4" t="str">
        <f>""</f>
        <v/>
      </c>
      <c r="AN1491" s="4" t="str">
        <f>""</f>
        <v/>
      </c>
      <c r="AO1491" s="4" t="str">
        <f>""</f>
        <v/>
      </c>
      <c r="AP1491" s="4" t="str">
        <f>""</f>
        <v/>
      </c>
      <c r="AQ1491" s="4" t="str">
        <f>""</f>
        <v/>
      </c>
      <c r="AR1491" s="4" t="str">
        <f>""</f>
        <v/>
      </c>
      <c r="AS1491" s="4" t="str">
        <f>""</f>
        <v/>
      </c>
    </row>
    <row r="1492" spans="1:45" x14ac:dyDescent="0.25">
      <c r="A1492" s="15"/>
      <c r="B1492" s="16"/>
      <c r="C1492" s="16"/>
      <c r="D1492" s="16"/>
      <c r="E1492" s="16"/>
      <c r="F1492" s="16"/>
      <c r="G1492" s="16"/>
      <c r="H1492" s="14" t="s">
        <v>25</v>
      </c>
      <c r="I1492" s="34"/>
      <c r="J1492" s="7" t="s">
        <v>64</v>
      </c>
      <c r="K1492" s="7" t="s">
        <v>94</v>
      </c>
      <c r="L1492" s="7" t="s">
        <v>95</v>
      </c>
      <c r="M1492" s="7" t="s">
        <v>96</v>
      </c>
      <c r="N1492" s="7" t="s">
        <v>127</v>
      </c>
      <c r="O1492" s="7" t="s">
        <v>128</v>
      </c>
      <c r="P1492" s="7" t="s">
        <v>122</v>
      </c>
      <c r="Q1492" s="7" t="s">
        <v>123</v>
      </c>
      <c r="R1492" s="7" t="s">
        <v>74</v>
      </c>
      <c r="U1492" s="4" t="str">
        <f>""</f>
        <v/>
      </c>
      <c r="V1492" s="4" t="str">
        <f>""</f>
        <v/>
      </c>
      <c r="W1492" s="4" t="str">
        <f>""</f>
        <v/>
      </c>
      <c r="X1492" s="4" t="str">
        <f>""</f>
        <v/>
      </c>
      <c r="Y1492" s="4" t="str">
        <f>""</f>
        <v/>
      </c>
      <c r="Z1492" s="4" t="str">
        <f>""</f>
        <v/>
      </c>
      <c r="AA1492" s="4" t="str">
        <f>""</f>
        <v/>
      </c>
      <c r="AB1492" s="4" t="str">
        <f>""</f>
        <v/>
      </c>
      <c r="AC1492" s="4" t="str">
        <f>""</f>
        <v/>
      </c>
      <c r="AD1492" s="4" t="str">
        <f>""</f>
        <v/>
      </c>
      <c r="AE1492" s="4" t="str">
        <f>""</f>
        <v/>
      </c>
      <c r="AF1492" s="4" t="str">
        <f>""</f>
        <v/>
      </c>
      <c r="AG1492" s="4" t="str">
        <f>""</f>
        <v/>
      </c>
      <c r="AH1492" s="4" t="str">
        <f>""</f>
        <v/>
      </c>
      <c r="AI1492" s="4" t="str">
        <f>""</f>
        <v/>
      </c>
      <c r="AJ1492" s="4" t="str">
        <f>""</f>
        <v/>
      </c>
      <c r="AK1492" s="4" t="str">
        <f>""</f>
        <v/>
      </c>
      <c r="AL1492" s="4" t="str">
        <f>""</f>
        <v/>
      </c>
      <c r="AM1492" s="4" t="str">
        <f>""</f>
        <v/>
      </c>
      <c r="AN1492" s="4" t="str">
        <f>""</f>
        <v/>
      </c>
      <c r="AO1492" s="4" t="str">
        <f>""</f>
        <v/>
      </c>
      <c r="AP1492" s="4" t="str">
        <f>""</f>
        <v/>
      </c>
      <c r="AQ1492" s="4" t="str">
        <f>""</f>
        <v/>
      </c>
      <c r="AR1492" s="4" t="str">
        <f>""</f>
        <v/>
      </c>
      <c r="AS1492" s="4" t="str">
        <f>""</f>
        <v/>
      </c>
    </row>
    <row r="1493" spans="1:45" x14ac:dyDescent="0.25">
      <c r="A1493" s="15"/>
      <c r="B1493" s="17"/>
      <c r="C1493" s="17"/>
      <c r="D1493" s="17"/>
      <c r="E1493" s="17"/>
      <c r="F1493" s="17"/>
      <c r="G1493" s="17"/>
      <c r="I1493" s="8" t="s">
        <v>39</v>
      </c>
      <c r="J1493" s="8"/>
      <c r="K1493" s="8"/>
      <c r="L1493" s="8"/>
      <c r="M1493" s="8"/>
      <c r="N1493" s="8"/>
      <c r="O1493" s="8"/>
      <c r="P1493" s="8"/>
      <c r="Q1493" s="8"/>
      <c r="R1493" s="8"/>
      <c r="U1493" s="4" t="str">
        <f>""</f>
        <v/>
      </c>
      <c r="V1493" s="4" t="str">
        <f>""</f>
        <v/>
      </c>
      <c r="W1493" s="4" t="str">
        <f>""</f>
        <v/>
      </c>
      <c r="X1493" s="4" t="str">
        <f>""</f>
        <v/>
      </c>
      <c r="Y1493" s="4" t="str">
        <f>""</f>
        <v/>
      </c>
      <c r="Z1493" s="4" t="str">
        <f>""</f>
        <v/>
      </c>
      <c r="AA1493" s="4" t="str">
        <f>""</f>
        <v/>
      </c>
      <c r="AB1493" s="4" t="str">
        <f>""</f>
        <v/>
      </c>
      <c r="AC1493" s="4" t="str">
        <f>""</f>
        <v/>
      </c>
      <c r="AD1493" s="4" t="str">
        <f>""</f>
        <v/>
      </c>
      <c r="AE1493" s="4" t="str">
        <f>""</f>
        <v/>
      </c>
      <c r="AF1493" s="4" t="str">
        <f>""</f>
        <v/>
      </c>
      <c r="AG1493" s="4" t="str">
        <f>""</f>
        <v/>
      </c>
      <c r="AH1493" s="4" t="str">
        <f>""</f>
        <v/>
      </c>
      <c r="AI1493" s="4" t="str">
        <f>""</f>
        <v/>
      </c>
      <c r="AJ1493" s="4" t="str">
        <f>""</f>
        <v/>
      </c>
      <c r="AK1493" s="4" t="str">
        <f>""</f>
        <v/>
      </c>
      <c r="AL1493" s="4" t="str">
        <f>""</f>
        <v/>
      </c>
      <c r="AM1493" s="4" t="str">
        <f>""</f>
        <v/>
      </c>
      <c r="AN1493" s="4" t="str">
        <f>""</f>
        <v/>
      </c>
      <c r="AO1493" s="4" t="str">
        <f>""</f>
        <v/>
      </c>
      <c r="AP1493" s="4" t="str">
        <f>""</f>
        <v/>
      </c>
      <c r="AQ1493" s="4" t="str">
        <f>""</f>
        <v/>
      </c>
      <c r="AR1493" s="4" t="str">
        <f>""</f>
        <v/>
      </c>
      <c r="AS1493" s="4" t="str">
        <f>""</f>
        <v/>
      </c>
    </row>
    <row r="1494" spans="1:45" x14ac:dyDescent="0.25">
      <c r="A1494" s="15"/>
      <c r="B1494" s="17"/>
      <c r="C1494" s="17"/>
      <c r="D1494" s="17"/>
      <c r="E1494" s="17"/>
      <c r="F1494" s="17"/>
      <c r="G1494" s="17"/>
      <c r="I1494" s="8" t="s">
        <v>40</v>
      </c>
      <c r="J1494" s="8"/>
      <c r="K1494" s="8"/>
      <c r="L1494" s="8"/>
      <c r="M1494" s="8"/>
      <c r="N1494" s="8"/>
      <c r="O1494" s="8"/>
      <c r="P1494" s="8"/>
      <c r="Q1494" s="8"/>
      <c r="R1494" s="8"/>
      <c r="U1494" s="4" t="str">
        <f>""</f>
        <v/>
      </c>
      <c r="V1494" s="4" t="str">
        <f>""</f>
        <v/>
      </c>
      <c r="W1494" s="4" t="str">
        <f>""</f>
        <v/>
      </c>
      <c r="X1494" s="4" t="str">
        <f>""</f>
        <v/>
      </c>
      <c r="Y1494" s="4" t="str">
        <f>""</f>
        <v/>
      </c>
      <c r="Z1494" s="4" t="str">
        <f>""</f>
        <v/>
      </c>
      <c r="AA1494" s="4" t="str">
        <f>""</f>
        <v/>
      </c>
      <c r="AB1494" s="4" t="str">
        <f>""</f>
        <v/>
      </c>
      <c r="AC1494" s="4" t="str">
        <f>""</f>
        <v/>
      </c>
      <c r="AD1494" s="4" t="str">
        <f>""</f>
        <v/>
      </c>
      <c r="AE1494" s="4" t="str">
        <f>""</f>
        <v/>
      </c>
      <c r="AF1494" s="4" t="str">
        <f>""</f>
        <v/>
      </c>
      <c r="AG1494" s="4" t="str">
        <f>""</f>
        <v/>
      </c>
      <c r="AH1494" s="4" t="str">
        <f>""</f>
        <v/>
      </c>
      <c r="AI1494" s="4" t="str">
        <f>""</f>
        <v/>
      </c>
      <c r="AJ1494" s="4" t="str">
        <f>""</f>
        <v/>
      </c>
      <c r="AK1494" s="4" t="str">
        <f>""</f>
        <v/>
      </c>
      <c r="AL1494" s="4" t="str">
        <f>""</f>
        <v/>
      </c>
      <c r="AM1494" s="4" t="str">
        <f>""</f>
        <v/>
      </c>
      <c r="AN1494" s="4" t="str">
        <f>""</f>
        <v/>
      </c>
      <c r="AO1494" s="4" t="str">
        <f>""</f>
        <v/>
      </c>
      <c r="AP1494" s="4" t="str">
        <f>""</f>
        <v/>
      </c>
      <c r="AQ1494" s="4" t="str">
        <f>""</f>
        <v/>
      </c>
      <c r="AR1494" s="4" t="str">
        <f>""</f>
        <v/>
      </c>
      <c r="AS1494" s="4" t="str">
        <f>""</f>
        <v/>
      </c>
    </row>
    <row r="1495" spans="1:45" x14ac:dyDescent="0.25">
      <c r="A1495" s="23" t="s">
        <v>41</v>
      </c>
      <c r="B1495" s="18" t="s">
        <v>76</v>
      </c>
      <c r="C1495" s="18">
        <v>15.8</v>
      </c>
      <c r="D1495" s="18">
        <v>170</v>
      </c>
      <c r="E1495" s="18" t="s">
        <v>43</v>
      </c>
      <c r="F1495" s="18">
        <v>1</v>
      </c>
      <c r="G1495" s="18" t="str">
        <f>B1495&amp;C1495&amp;D1495&amp;E1495&amp;F1495</f>
        <v>GOV15.8170TD1</v>
      </c>
      <c r="H1495" s="4" t="s">
        <v>8</v>
      </c>
      <c r="I1495" s="4">
        <v>1</v>
      </c>
      <c r="J1495" s="4">
        <v>0.05</v>
      </c>
      <c r="K1495" s="4">
        <v>0.4</v>
      </c>
      <c r="L1495" s="4">
        <v>0.1</v>
      </c>
      <c r="M1495" s="4">
        <v>3</v>
      </c>
      <c r="N1495" s="4">
        <v>1</v>
      </c>
      <c r="O1495" s="4">
        <v>2</v>
      </c>
      <c r="P1495" s="4">
        <v>1.1000000000000001</v>
      </c>
      <c r="Q1495" s="4">
        <v>0</v>
      </c>
      <c r="R1495" s="4">
        <v>0</v>
      </c>
      <c r="S1495" s="4" t="s">
        <v>1</v>
      </c>
      <c r="T1495" s="4" t="s">
        <v>1</v>
      </c>
      <c r="U1495" s="4" t="str">
        <f>""</f>
        <v/>
      </c>
      <c r="V1495" s="4" t="str">
        <f>""</f>
        <v/>
      </c>
      <c r="W1495" s="4" t="str">
        <f>""</f>
        <v/>
      </c>
      <c r="X1495" s="4" t="str">
        <f>""</f>
        <v/>
      </c>
      <c r="Y1495" s="4" t="str">
        <f>""</f>
        <v/>
      </c>
      <c r="Z1495" s="4" t="str">
        <f>""</f>
        <v/>
      </c>
      <c r="AA1495" s="4" t="str">
        <f>""</f>
        <v/>
      </c>
      <c r="AB1495" s="4" t="str">
        <f>""</f>
        <v/>
      </c>
      <c r="AC1495" s="4" t="str">
        <f>""</f>
        <v/>
      </c>
      <c r="AD1495" s="4" t="str">
        <f>""</f>
        <v/>
      </c>
      <c r="AE1495" s="4" t="str">
        <f>""</f>
        <v/>
      </c>
      <c r="AF1495" s="4" t="str">
        <f>""</f>
        <v/>
      </c>
      <c r="AG1495" s="4" t="str">
        <f>""</f>
        <v/>
      </c>
      <c r="AH1495" s="4" t="str">
        <f>""</f>
        <v/>
      </c>
      <c r="AI1495" s="4" t="str">
        <f>""</f>
        <v/>
      </c>
      <c r="AJ1495" s="4" t="str">
        <f>""</f>
        <v/>
      </c>
      <c r="AK1495" s="4" t="str">
        <f>""</f>
        <v/>
      </c>
      <c r="AL1495" s="4" t="str">
        <f>""</f>
        <v/>
      </c>
      <c r="AM1495" s="4" t="str">
        <f>""</f>
        <v/>
      </c>
      <c r="AN1495" s="4" t="str">
        <f>""</f>
        <v/>
      </c>
      <c r="AO1495" s="4" t="str">
        <f>""</f>
        <v/>
      </c>
      <c r="AP1495" s="4" t="str">
        <f>""</f>
        <v/>
      </c>
      <c r="AQ1495" s="4" t="str">
        <f>""</f>
        <v/>
      </c>
      <c r="AR1495" s="4" t="str">
        <f>""</f>
        <v/>
      </c>
      <c r="AS1495" s="4" t="str">
        <f>""</f>
        <v/>
      </c>
    </row>
    <row r="1496" spans="1:45" x14ac:dyDescent="0.25">
      <c r="A1496" s="15"/>
      <c r="B1496" s="16"/>
      <c r="C1496" s="16"/>
      <c r="D1496" s="16"/>
      <c r="E1496" s="16"/>
      <c r="F1496" s="16"/>
      <c r="G1496" s="16"/>
      <c r="H1496" s="14" t="s">
        <v>25</v>
      </c>
      <c r="I1496" s="7" t="s">
        <v>26</v>
      </c>
      <c r="J1496" s="7" t="s">
        <v>77</v>
      </c>
      <c r="K1496" s="7" t="s">
        <v>78</v>
      </c>
      <c r="L1496" s="7" t="s">
        <v>79</v>
      </c>
      <c r="M1496" s="7" t="s">
        <v>80</v>
      </c>
      <c r="N1496" s="7" t="s">
        <v>81</v>
      </c>
      <c r="O1496" s="7" t="s">
        <v>82</v>
      </c>
      <c r="P1496" s="7" t="s">
        <v>83</v>
      </c>
      <c r="Q1496" s="7" t="s">
        <v>84</v>
      </c>
      <c r="R1496" s="7" t="s">
        <v>85</v>
      </c>
      <c r="S1496" s="7" t="s">
        <v>86</v>
      </c>
      <c r="T1496" s="7" t="s">
        <v>87</v>
      </c>
      <c r="U1496" s="7" t="s">
        <v>88</v>
      </c>
      <c r="V1496" s="7" t="s">
        <v>89</v>
      </c>
      <c r="W1496" s="7" t="s">
        <v>90</v>
      </c>
      <c r="X1496" s="7" t="s">
        <v>91</v>
      </c>
      <c r="Y1496" s="7" t="s">
        <v>92</v>
      </c>
      <c r="Z1496" s="7" t="s">
        <v>93</v>
      </c>
      <c r="AA1496" s="7" t="s">
        <v>94</v>
      </c>
      <c r="AB1496" s="7" t="s">
        <v>95</v>
      </c>
      <c r="AC1496" s="7" t="s">
        <v>96</v>
      </c>
      <c r="AD1496" s="7" t="s">
        <v>97</v>
      </c>
      <c r="AE1496" s="7" t="s">
        <v>98</v>
      </c>
      <c r="AF1496" s="7" t="s">
        <v>99</v>
      </c>
      <c r="AI1496" s="4" t="str">
        <f>""</f>
        <v/>
      </c>
      <c r="AJ1496" s="4" t="str">
        <f>""</f>
        <v/>
      </c>
      <c r="AK1496" s="4" t="str">
        <f>""</f>
        <v/>
      </c>
      <c r="AL1496" s="4" t="str">
        <f>""</f>
        <v/>
      </c>
      <c r="AM1496" s="4" t="str">
        <f>""</f>
        <v/>
      </c>
      <c r="AN1496" s="4" t="str">
        <f>""</f>
        <v/>
      </c>
      <c r="AO1496" s="4" t="str">
        <f>""</f>
        <v/>
      </c>
      <c r="AP1496" s="4" t="str">
        <f>""</f>
        <v/>
      </c>
      <c r="AQ1496" s="4" t="str">
        <f>""</f>
        <v/>
      </c>
      <c r="AR1496" s="4" t="str">
        <f>""</f>
        <v/>
      </c>
      <c r="AS1496" s="4" t="str">
        <f>""</f>
        <v/>
      </c>
    </row>
    <row r="1497" spans="1:45" x14ac:dyDescent="0.25">
      <c r="A1497" s="15"/>
      <c r="B1497" s="17"/>
      <c r="C1497" s="17"/>
      <c r="D1497" s="17"/>
      <c r="E1497" s="17"/>
      <c r="F1497" s="17"/>
      <c r="G1497" s="17"/>
      <c r="I1497" s="8" t="s">
        <v>39</v>
      </c>
      <c r="J1497" s="8"/>
      <c r="K1497" s="8"/>
      <c r="L1497" s="8"/>
      <c r="M1497" s="8"/>
      <c r="N1497" s="8"/>
      <c r="O1497" s="8"/>
      <c r="P1497" s="8">
        <v>15</v>
      </c>
      <c r="Q1497" s="8">
        <v>15</v>
      </c>
      <c r="R1497" s="8"/>
      <c r="S1497" s="8">
        <v>15</v>
      </c>
      <c r="T1497" s="8">
        <v>15</v>
      </c>
      <c r="U1497" s="8"/>
      <c r="V1497" s="8"/>
      <c r="W1497" s="8"/>
      <c r="X1497" s="8">
        <v>2</v>
      </c>
      <c r="Y1497" s="8">
        <v>2</v>
      </c>
      <c r="Z1497" s="8"/>
      <c r="AA1497" s="8">
        <v>2</v>
      </c>
      <c r="AB1497" s="8">
        <v>2</v>
      </c>
      <c r="AC1497" s="8">
        <v>2</v>
      </c>
      <c r="AD1497" s="8">
        <v>2</v>
      </c>
      <c r="AE1497" s="8">
        <v>0.99</v>
      </c>
      <c r="AF1497" s="8">
        <v>0</v>
      </c>
      <c r="AI1497" s="4" t="str">
        <f>""</f>
        <v/>
      </c>
      <c r="AJ1497" s="4" t="str">
        <f>""</f>
        <v/>
      </c>
      <c r="AK1497" s="4" t="str">
        <f>""</f>
        <v/>
      </c>
      <c r="AL1497" s="4" t="str">
        <f>""</f>
        <v/>
      </c>
      <c r="AM1497" s="4" t="str">
        <f>""</f>
        <v/>
      </c>
      <c r="AN1497" s="4" t="str">
        <f>""</f>
        <v/>
      </c>
      <c r="AO1497" s="4" t="str">
        <f>""</f>
        <v/>
      </c>
      <c r="AP1497" s="4" t="str">
        <f>""</f>
        <v/>
      </c>
      <c r="AQ1497" s="4" t="str">
        <f>""</f>
        <v/>
      </c>
      <c r="AR1497" s="4" t="str">
        <f>""</f>
        <v/>
      </c>
      <c r="AS1497" s="4" t="str">
        <f>""</f>
        <v/>
      </c>
    </row>
    <row r="1498" spans="1:45" x14ac:dyDescent="0.25">
      <c r="A1498" s="15"/>
      <c r="B1498" s="17"/>
      <c r="C1498" s="17"/>
      <c r="D1498" s="17"/>
      <c r="E1498" s="17"/>
      <c r="F1498" s="17"/>
      <c r="G1498" s="17"/>
      <c r="I1498" s="8" t="s">
        <v>40</v>
      </c>
      <c r="J1498" s="8"/>
      <c r="K1498" s="8"/>
      <c r="L1498" s="8"/>
      <c r="M1498" s="8"/>
      <c r="N1498" s="8"/>
      <c r="O1498" s="8"/>
      <c r="P1498" s="8">
        <v>1.5</v>
      </c>
      <c r="Q1498" s="8">
        <v>1.5</v>
      </c>
      <c r="R1498" s="8">
        <f>2*$K$2</f>
        <v>0.02</v>
      </c>
      <c r="S1498" s="8">
        <v>1.5</v>
      </c>
      <c r="T1498" s="8">
        <v>1.5</v>
      </c>
      <c r="U1498" s="8">
        <f>2*$K$2</f>
        <v>0.02</v>
      </c>
      <c r="V1498" s="8"/>
      <c r="W1498" s="8"/>
      <c r="X1498" s="8">
        <f t="shared" ref="X1498:Y1498" si="180">2*$K$2</f>
        <v>0.02</v>
      </c>
      <c r="Y1498" s="8">
        <f t="shared" si="180"/>
        <v>0.02</v>
      </c>
      <c r="Z1498" s="8"/>
      <c r="AA1498" s="8">
        <f t="shared" ref="AA1498:AD1498" si="181">2*$K$2</f>
        <v>0.02</v>
      </c>
      <c r="AB1498" s="8">
        <f t="shared" si="181"/>
        <v>0.02</v>
      </c>
      <c r="AC1498" s="8">
        <f t="shared" si="181"/>
        <v>0.02</v>
      </c>
      <c r="AD1498" s="8">
        <f t="shared" si="181"/>
        <v>0.02</v>
      </c>
      <c r="AE1498" s="8">
        <v>0</v>
      </c>
      <c r="AF1498" s="8">
        <v>-0.3</v>
      </c>
      <c r="AI1498" s="4" t="str">
        <f>""</f>
        <v/>
      </c>
      <c r="AJ1498" s="4" t="str">
        <f>""</f>
        <v/>
      </c>
      <c r="AK1498" s="4" t="str">
        <f>""</f>
        <v/>
      </c>
      <c r="AL1498" s="4" t="str">
        <f>""</f>
        <v/>
      </c>
      <c r="AM1498" s="4" t="str">
        <f>""</f>
        <v/>
      </c>
      <c r="AN1498" s="4" t="str">
        <f>""</f>
        <v/>
      </c>
      <c r="AO1498" s="4" t="str">
        <f>""</f>
        <v/>
      </c>
      <c r="AP1498" s="4" t="str">
        <f>""</f>
        <v/>
      </c>
      <c r="AQ1498" s="4" t="str">
        <f>""</f>
        <v/>
      </c>
      <c r="AR1498" s="4" t="str">
        <f>""</f>
        <v/>
      </c>
      <c r="AS1498" s="4" t="str">
        <f>""</f>
        <v/>
      </c>
    </row>
    <row r="1499" spans="1:45" x14ac:dyDescent="0.25">
      <c r="A1499" s="24" t="s">
        <v>41</v>
      </c>
      <c r="B1499" s="18" t="s">
        <v>100</v>
      </c>
      <c r="C1499" s="18">
        <v>15.8</v>
      </c>
      <c r="D1499" s="18">
        <v>170</v>
      </c>
      <c r="E1499" s="18" t="s">
        <v>43</v>
      </c>
      <c r="F1499" s="18">
        <v>1</v>
      </c>
      <c r="G1499" s="18" t="str">
        <f>B1499&amp;C1499&amp;D1499&amp;E1499&amp;F1499</f>
        <v>PSS15.8170TD1</v>
      </c>
      <c r="H1499" s="4" t="s">
        <v>9</v>
      </c>
      <c r="I1499" s="4">
        <v>1</v>
      </c>
      <c r="J1499" s="4">
        <v>1</v>
      </c>
      <c r="K1499" s="4">
        <v>0</v>
      </c>
      <c r="L1499" s="4">
        <v>3</v>
      </c>
      <c r="M1499" s="4">
        <v>0</v>
      </c>
      <c r="N1499" s="4">
        <v>5</v>
      </c>
      <c r="O1499" s="4">
        <v>1</v>
      </c>
      <c r="P1499" s="4">
        <v>2.5</v>
      </c>
      <c r="Q1499" s="4">
        <v>2.5</v>
      </c>
      <c r="R1499" s="4">
        <v>0</v>
      </c>
      <c r="S1499" s="4">
        <v>2.5</v>
      </c>
      <c r="T1499" s="4">
        <v>0</v>
      </c>
      <c r="U1499" s="4">
        <v>2.5</v>
      </c>
      <c r="V1499" s="4">
        <v>0.39</v>
      </c>
      <c r="W1499" s="4">
        <v>1</v>
      </c>
      <c r="X1499" s="4">
        <v>0</v>
      </c>
      <c r="Y1499" s="4">
        <v>0.1</v>
      </c>
      <c r="Z1499" s="4">
        <v>6.5</v>
      </c>
      <c r="AA1499" s="4">
        <v>0.44</v>
      </c>
      <c r="AB1499" s="4">
        <v>0.08</v>
      </c>
      <c r="AC1499" s="4">
        <v>0.2</v>
      </c>
      <c r="AD1499" s="4">
        <v>0.98</v>
      </c>
      <c r="AE1499" s="4">
        <v>0.1</v>
      </c>
      <c r="AF1499" s="4">
        <v>-0.1</v>
      </c>
      <c r="AG1499" s="4" t="s">
        <v>1</v>
      </c>
      <c r="AH1499" s="4" t="s">
        <v>1</v>
      </c>
      <c r="AI1499" s="4" t="str">
        <f>""</f>
        <v/>
      </c>
      <c r="AJ1499" s="4" t="str">
        <f>""</f>
        <v/>
      </c>
      <c r="AK1499" s="4" t="str">
        <f>""</f>
        <v/>
      </c>
      <c r="AL1499" s="4" t="str">
        <f>""</f>
        <v/>
      </c>
      <c r="AM1499" s="4" t="str">
        <f>""</f>
        <v/>
      </c>
      <c r="AN1499" s="4" t="str">
        <f>""</f>
        <v/>
      </c>
      <c r="AO1499" s="4" t="str">
        <f>""</f>
        <v/>
      </c>
      <c r="AP1499" s="4" t="str">
        <f>""</f>
        <v/>
      </c>
      <c r="AQ1499" s="4" t="str">
        <f>""</f>
        <v/>
      </c>
      <c r="AR1499" s="4" t="str">
        <f>""</f>
        <v/>
      </c>
      <c r="AS1499" s="4" t="str">
        <f>""</f>
        <v/>
      </c>
    </row>
    <row r="1500" spans="1:45" x14ac:dyDescent="0.25">
      <c r="AC1500" s="4" t="str">
        <f>""</f>
        <v/>
      </c>
      <c r="AD1500" s="4" t="str">
        <f>""</f>
        <v/>
      </c>
      <c r="AE1500" s="4" t="str">
        <f>""</f>
        <v/>
      </c>
      <c r="AF1500" s="4" t="str">
        <f>""</f>
        <v/>
      </c>
      <c r="AG1500" s="4" t="str">
        <f>""</f>
        <v/>
      </c>
      <c r="AH1500" s="4" t="str">
        <f>""</f>
        <v/>
      </c>
      <c r="AI1500" s="4" t="str">
        <f>""</f>
        <v/>
      </c>
      <c r="AJ1500" s="4" t="str">
        <f>""</f>
        <v/>
      </c>
      <c r="AK1500" s="4" t="str">
        <f>""</f>
        <v/>
      </c>
      <c r="AL1500" s="4" t="str">
        <f>""</f>
        <v/>
      </c>
      <c r="AM1500" s="4" t="str">
        <f>""</f>
        <v/>
      </c>
      <c r="AN1500" s="4" t="str">
        <f>""</f>
        <v/>
      </c>
      <c r="AO1500" s="4" t="str">
        <f>""</f>
        <v/>
      </c>
      <c r="AP1500" s="4" t="str">
        <f>""</f>
        <v/>
      </c>
      <c r="AQ1500" s="4" t="str">
        <f>""</f>
        <v/>
      </c>
      <c r="AR1500" s="4" t="str">
        <f>""</f>
        <v/>
      </c>
      <c r="AS1500" s="4" t="str">
        <f>""</f>
        <v/>
      </c>
    </row>
    <row r="1501" spans="1:45" x14ac:dyDescent="0.25">
      <c r="A1501" s="27" t="s">
        <v>215</v>
      </c>
      <c r="B1501" s="9"/>
      <c r="C1501" s="9"/>
      <c r="D1501" s="9"/>
      <c r="E1501" s="9"/>
      <c r="F1501" s="9"/>
      <c r="G1501" s="16"/>
      <c r="H1501" s="14" t="s">
        <v>25</v>
      </c>
      <c r="I1501" s="7" t="s">
        <v>26</v>
      </c>
      <c r="J1501" s="7" t="s">
        <v>103</v>
      </c>
      <c r="K1501" s="7" t="s">
        <v>104</v>
      </c>
      <c r="L1501" s="7" t="s">
        <v>105</v>
      </c>
      <c r="M1501" s="7" t="s">
        <v>106</v>
      </c>
      <c r="N1501" s="7" t="s">
        <v>107</v>
      </c>
      <c r="O1501" s="7" t="s">
        <v>108</v>
      </c>
      <c r="P1501" s="7" t="s">
        <v>109</v>
      </c>
      <c r="Q1501" s="7" t="s">
        <v>110</v>
      </c>
      <c r="R1501" s="7" t="s">
        <v>111</v>
      </c>
      <c r="S1501" s="7" t="s">
        <v>112</v>
      </c>
      <c r="T1501" s="7" t="s">
        <v>113</v>
      </c>
      <c r="U1501" s="7" t="s">
        <v>114</v>
      </c>
      <c r="V1501" s="7" t="s">
        <v>115</v>
      </c>
      <c r="W1501" s="7" t="s">
        <v>116</v>
      </c>
      <c r="X1501" s="7" t="s">
        <v>117</v>
      </c>
      <c r="Y1501" s="7" t="s">
        <v>118</v>
      </c>
      <c r="Z1501" s="7" t="s">
        <v>119</v>
      </c>
      <c r="AC1501" s="4" t="str">
        <f>""</f>
        <v/>
      </c>
      <c r="AD1501" s="4" t="str">
        <f>""</f>
        <v/>
      </c>
      <c r="AE1501" s="4" t="str">
        <f>""</f>
        <v/>
      </c>
      <c r="AF1501" s="4" t="str">
        <f>""</f>
        <v/>
      </c>
      <c r="AG1501" s="4" t="str">
        <f>""</f>
        <v/>
      </c>
      <c r="AH1501" s="4" t="str">
        <f>""</f>
        <v/>
      </c>
      <c r="AI1501" s="4" t="str">
        <f>""</f>
        <v/>
      </c>
      <c r="AJ1501" s="4" t="str">
        <f>""</f>
        <v/>
      </c>
      <c r="AK1501" s="4" t="str">
        <f>""</f>
        <v/>
      </c>
      <c r="AL1501" s="4" t="str">
        <f>""</f>
        <v/>
      </c>
      <c r="AM1501" s="4" t="str">
        <f>""</f>
        <v/>
      </c>
      <c r="AN1501" s="4" t="str">
        <f>""</f>
        <v/>
      </c>
      <c r="AO1501" s="4" t="str">
        <f>""</f>
        <v/>
      </c>
      <c r="AP1501" s="4" t="str">
        <f>""</f>
        <v/>
      </c>
      <c r="AQ1501" s="4" t="str">
        <f>""</f>
        <v/>
      </c>
      <c r="AR1501" s="4" t="str">
        <f>""</f>
        <v/>
      </c>
      <c r="AS1501" s="4" t="str">
        <f>""</f>
        <v/>
      </c>
    </row>
    <row r="1502" spans="1:45" x14ac:dyDescent="0.25">
      <c r="A1502" s="25"/>
      <c r="B1502" s="10"/>
      <c r="C1502" s="10"/>
      <c r="D1502" s="10"/>
      <c r="E1502" s="10"/>
      <c r="F1502" s="10"/>
      <c r="G1502" s="17"/>
      <c r="I1502" s="8" t="s">
        <v>39</v>
      </c>
      <c r="J1502" s="8">
        <v>0.5</v>
      </c>
      <c r="K1502" s="8">
        <v>75</v>
      </c>
      <c r="L1502" s="8">
        <v>75</v>
      </c>
      <c r="M1502" s="8">
        <v>10</v>
      </c>
      <c r="N1502" s="8">
        <v>0</v>
      </c>
      <c r="O1502" s="8">
        <v>1</v>
      </c>
      <c r="P1502" s="8">
        <v>1.2</v>
      </c>
      <c r="Q1502" s="8">
        <v>18</v>
      </c>
      <c r="R1502" s="8">
        <v>118</v>
      </c>
      <c r="S1502" s="8">
        <v>0</v>
      </c>
      <c r="T1502" s="8">
        <v>1.1000000000000001</v>
      </c>
      <c r="U1502" s="8">
        <v>10</v>
      </c>
      <c r="V1502" s="8">
        <v>1.1000000000000001</v>
      </c>
      <c r="W1502" s="8">
        <v>20</v>
      </c>
      <c r="X1502" s="8">
        <v>1</v>
      </c>
      <c r="Y1502" s="8">
        <v>0.5</v>
      </c>
      <c r="Z1502" s="8">
        <v>90</v>
      </c>
      <c r="AC1502" s="4" t="str">
        <f>""</f>
        <v/>
      </c>
      <c r="AD1502" s="4" t="str">
        <f>""</f>
        <v/>
      </c>
      <c r="AE1502" s="4" t="str">
        <f>""</f>
        <v/>
      </c>
      <c r="AF1502" s="4" t="str">
        <f>""</f>
        <v/>
      </c>
      <c r="AG1502" s="4" t="str">
        <f>""</f>
        <v/>
      </c>
      <c r="AH1502" s="4" t="str">
        <f>""</f>
        <v/>
      </c>
      <c r="AI1502" s="4" t="str">
        <f>""</f>
        <v/>
      </c>
      <c r="AJ1502" s="4" t="str">
        <f>""</f>
        <v/>
      </c>
      <c r="AK1502" s="4" t="str">
        <f>""</f>
        <v/>
      </c>
      <c r="AL1502" s="4" t="str">
        <f>""</f>
        <v/>
      </c>
      <c r="AM1502" s="4" t="str">
        <f>""</f>
        <v/>
      </c>
      <c r="AN1502" s="4" t="str">
        <f>""</f>
        <v/>
      </c>
      <c r="AO1502" s="4" t="str">
        <f>""</f>
        <v/>
      </c>
      <c r="AP1502" s="4" t="str">
        <f>""</f>
        <v/>
      </c>
      <c r="AQ1502" s="4" t="str">
        <f>""</f>
        <v/>
      </c>
      <c r="AR1502" s="4" t="str">
        <f>""</f>
        <v/>
      </c>
      <c r="AS1502" s="4" t="str">
        <f>""</f>
        <v/>
      </c>
    </row>
    <row r="1503" spans="1:45" x14ac:dyDescent="0.25">
      <c r="A1503" s="25"/>
      <c r="B1503" s="10"/>
      <c r="C1503" s="10"/>
      <c r="D1503" s="10"/>
      <c r="E1503" s="10"/>
      <c r="F1503" s="10"/>
      <c r="G1503" s="17"/>
      <c r="I1503" s="9" t="s">
        <v>40</v>
      </c>
      <c r="J1503" s="8">
        <v>0</v>
      </c>
      <c r="K1503" s="8">
        <v>0</v>
      </c>
      <c r="L1503" s="8">
        <v>0</v>
      </c>
      <c r="M1503" s="8">
        <v>0.8</v>
      </c>
      <c r="N1503" s="8">
        <v>-6</v>
      </c>
      <c r="O1503" s="8">
        <v>0</v>
      </c>
      <c r="P1503" s="8">
        <v>0</v>
      </c>
      <c r="Q1503" s="8">
        <v>0</v>
      </c>
      <c r="R1503" s="8">
        <v>0.8</v>
      </c>
      <c r="S1503" s="8">
        <v>-118</v>
      </c>
      <c r="T1503" s="8">
        <v>0</v>
      </c>
      <c r="U1503" s="8">
        <v>1</v>
      </c>
      <c r="V1503" s="8">
        <v>0</v>
      </c>
      <c r="W1503" s="8">
        <v>1</v>
      </c>
      <c r="X1503" s="8">
        <v>0</v>
      </c>
      <c r="Y1503" s="8">
        <v>0</v>
      </c>
      <c r="Z1503" s="8">
        <v>-90</v>
      </c>
      <c r="AC1503" s="4" t="str">
        <f>""</f>
        <v/>
      </c>
      <c r="AD1503" s="4" t="str">
        <f>""</f>
        <v/>
      </c>
      <c r="AE1503" s="4" t="str">
        <f>""</f>
        <v/>
      </c>
      <c r="AF1503" s="4" t="str">
        <f>""</f>
        <v/>
      </c>
      <c r="AG1503" s="4" t="str">
        <f>""</f>
        <v/>
      </c>
      <c r="AH1503" s="4" t="str">
        <f>""</f>
        <v/>
      </c>
      <c r="AI1503" s="4" t="str">
        <f>""</f>
        <v/>
      </c>
      <c r="AJ1503" s="4" t="str">
        <f>""</f>
        <v/>
      </c>
      <c r="AK1503" s="4" t="str">
        <f>""</f>
        <v/>
      </c>
      <c r="AL1503" s="4" t="str">
        <f>""</f>
        <v/>
      </c>
      <c r="AM1503" s="4" t="str">
        <f>""</f>
        <v/>
      </c>
      <c r="AN1503" s="4" t="str">
        <f>""</f>
        <v/>
      </c>
      <c r="AO1503" s="4" t="str">
        <f>""</f>
        <v/>
      </c>
      <c r="AP1503" s="4" t="str">
        <f>""</f>
        <v/>
      </c>
      <c r="AQ1503" s="4" t="str">
        <f>""</f>
        <v/>
      </c>
      <c r="AR1503" s="4" t="str">
        <f>""</f>
        <v/>
      </c>
      <c r="AS1503" s="4" t="str">
        <f>""</f>
        <v/>
      </c>
    </row>
    <row r="1504" spans="1:45" x14ac:dyDescent="0.25">
      <c r="A1504" s="22" t="s">
        <v>41</v>
      </c>
      <c r="B1504" s="18" t="s">
        <v>42</v>
      </c>
      <c r="C1504" s="18">
        <v>15.8</v>
      </c>
      <c r="D1504" s="18">
        <v>165</v>
      </c>
      <c r="E1504" s="18" t="s">
        <v>120</v>
      </c>
      <c r="F1504" s="18">
        <v>1</v>
      </c>
      <c r="G1504" s="18" t="str">
        <f>B1504&amp;C1504&amp;D1504&amp;E1504&amp;F1504</f>
        <v>AVR15.8165ND1</v>
      </c>
      <c r="H1504" s="4" t="s">
        <v>3</v>
      </c>
      <c r="I1504" s="4">
        <v>3</v>
      </c>
      <c r="J1504" s="4">
        <v>0</v>
      </c>
      <c r="K1504" s="4">
        <v>10.75</v>
      </c>
      <c r="L1504" s="4">
        <v>10.75</v>
      </c>
      <c r="M1504" s="4">
        <v>5</v>
      </c>
      <c r="N1504" s="4">
        <v>-0.87</v>
      </c>
      <c r="O1504" s="4">
        <v>0</v>
      </c>
      <c r="P1504" s="4">
        <v>1</v>
      </c>
      <c r="Q1504" s="4">
        <v>0</v>
      </c>
      <c r="R1504" s="4">
        <v>99</v>
      </c>
      <c r="S1504" s="4">
        <v>-99</v>
      </c>
      <c r="T1504" s="4">
        <v>0</v>
      </c>
      <c r="U1504" s="4">
        <v>9.3000000000000007</v>
      </c>
      <c r="V1504" s="4">
        <v>0</v>
      </c>
      <c r="W1504" s="4">
        <v>11.63</v>
      </c>
      <c r="X1504" s="4">
        <v>0.113</v>
      </c>
      <c r="Y1504" s="4">
        <v>0.124</v>
      </c>
      <c r="Z1504" s="4">
        <v>0</v>
      </c>
      <c r="AA1504" s="4" t="s">
        <v>1</v>
      </c>
      <c r="AB1504" s="4" t="s">
        <v>1</v>
      </c>
      <c r="AC1504" s="4" t="str">
        <f>""</f>
        <v/>
      </c>
      <c r="AD1504" s="4" t="str">
        <f>""</f>
        <v/>
      </c>
      <c r="AE1504" s="4" t="str">
        <f>""</f>
        <v/>
      </c>
      <c r="AF1504" s="4" t="str">
        <f>""</f>
        <v/>
      </c>
      <c r="AG1504" s="4" t="str">
        <f>""</f>
        <v/>
      </c>
      <c r="AH1504" s="4" t="str">
        <f>""</f>
        <v/>
      </c>
      <c r="AI1504" s="4" t="str">
        <f>""</f>
        <v/>
      </c>
      <c r="AJ1504" s="4" t="str">
        <f>""</f>
        <v/>
      </c>
      <c r="AK1504" s="4" t="str">
        <f>""</f>
        <v/>
      </c>
      <c r="AL1504" s="4" t="str">
        <f>""</f>
        <v/>
      </c>
      <c r="AM1504" s="4" t="str">
        <f>""</f>
        <v/>
      </c>
      <c r="AN1504" s="4" t="str">
        <f>""</f>
        <v/>
      </c>
      <c r="AO1504" s="4" t="str">
        <f>""</f>
        <v/>
      </c>
      <c r="AP1504" s="4" t="str">
        <f>""</f>
        <v/>
      </c>
      <c r="AQ1504" s="4" t="str">
        <f>""</f>
        <v/>
      </c>
      <c r="AR1504" s="4" t="str">
        <f>""</f>
        <v/>
      </c>
      <c r="AS1504" s="4" t="str">
        <f>""</f>
        <v/>
      </c>
    </row>
    <row r="1505" spans="1:45" x14ac:dyDescent="0.25">
      <c r="A1505" s="15"/>
      <c r="B1505" s="16"/>
      <c r="C1505" s="16"/>
      <c r="D1505" s="16"/>
      <c r="E1505" s="16"/>
      <c r="F1505" s="16"/>
      <c r="G1505" s="16"/>
      <c r="H1505" s="30" t="s">
        <v>25</v>
      </c>
      <c r="I1505" s="31" t="s">
        <v>26</v>
      </c>
      <c r="J1505" s="7" t="s">
        <v>44</v>
      </c>
      <c r="K1505" s="7" t="s">
        <v>45</v>
      </c>
      <c r="L1505" s="7" t="s">
        <v>46</v>
      </c>
      <c r="M1505" s="7" t="s">
        <v>46</v>
      </c>
      <c r="N1505" s="7" t="s">
        <v>47</v>
      </c>
      <c r="O1505" s="7" t="s">
        <v>48</v>
      </c>
      <c r="P1505" s="7" t="s">
        <v>49</v>
      </c>
      <c r="Q1505" s="7" t="s">
        <v>50</v>
      </c>
      <c r="R1505" s="7" t="s">
        <v>51</v>
      </c>
      <c r="S1505" s="7" t="s">
        <v>121</v>
      </c>
      <c r="T1505" s="7" t="s">
        <v>52</v>
      </c>
      <c r="U1505" s="7" t="s">
        <v>53</v>
      </c>
      <c r="V1505" s="7" t="s">
        <v>54</v>
      </c>
      <c r="W1505" s="7" t="s">
        <v>55</v>
      </c>
      <c r="Z1505" s="4" t="str">
        <f>""</f>
        <v/>
      </c>
      <c r="AA1505" s="4" t="str">
        <f>""</f>
        <v/>
      </c>
      <c r="AB1505" s="4" t="str">
        <f>""</f>
        <v/>
      </c>
      <c r="AC1505" s="4" t="str">
        <f>""</f>
        <v/>
      </c>
      <c r="AD1505" s="4" t="str">
        <f>""</f>
        <v/>
      </c>
      <c r="AE1505" s="4" t="str">
        <f>""</f>
        <v/>
      </c>
      <c r="AF1505" s="4" t="str">
        <f>""</f>
        <v/>
      </c>
      <c r="AG1505" s="4" t="str">
        <f>""</f>
        <v/>
      </c>
      <c r="AH1505" s="4" t="str">
        <f>""</f>
        <v/>
      </c>
      <c r="AI1505" s="4" t="str">
        <f>""</f>
        <v/>
      </c>
      <c r="AJ1505" s="4" t="str">
        <f>""</f>
        <v/>
      </c>
      <c r="AK1505" s="4" t="str">
        <f>""</f>
        <v/>
      </c>
      <c r="AL1505" s="4" t="str">
        <f>""</f>
        <v/>
      </c>
      <c r="AM1505" s="4" t="str">
        <f>""</f>
        <v/>
      </c>
      <c r="AN1505" s="4" t="str">
        <f>""</f>
        <v/>
      </c>
      <c r="AO1505" s="4" t="str">
        <f>""</f>
        <v/>
      </c>
      <c r="AP1505" s="4" t="str">
        <f>""</f>
        <v/>
      </c>
      <c r="AQ1505" s="4" t="str">
        <f>""</f>
        <v/>
      </c>
      <c r="AR1505" s="4" t="str">
        <f>""</f>
        <v/>
      </c>
      <c r="AS1505" s="4" t="str">
        <f>""</f>
        <v/>
      </c>
    </row>
    <row r="1506" spans="1:45" x14ac:dyDescent="0.25">
      <c r="A1506" s="15"/>
      <c r="B1506" s="17"/>
      <c r="C1506" s="17"/>
      <c r="D1506" s="17"/>
      <c r="E1506" s="17"/>
      <c r="F1506" s="17"/>
      <c r="G1506" s="17"/>
      <c r="I1506" s="8" t="s">
        <v>39</v>
      </c>
      <c r="J1506" s="8">
        <v>10</v>
      </c>
      <c r="K1506" s="8">
        <v>0.2</v>
      </c>
      <c r="L1506" s="8">
        <v>0.2</v>
      </c>
      <c r="M1506" s="8">
        <v>0.2</v>
      </c>
      <c r="N1506" s="8">
        <v>10</v>
      </c>
      <c r="O1506" s="8">
        <v>3</v>
      </c>
      <c r="P1506" s="8">
        <v>2.5</v>
      </c>
      <c r="Q1506" s="8"/>
      <c r="R1506" s="8"/>
      <c r="S1506" s="8"/>
      <c r="T1506" s="8"/>
      <c r="U1506" s="8"/>
      <c r="V1506" s="8"/>
      <c r="W1506" s="8"/>
      <c r="Z1506" s="4" t="str">
        <f>""</f>
        <v/>
      </c>
      <c r="AA1506" s="4" t="str">
        <f>""</f>
        <v/>
      </c>
      <c r="AB1506" s="4" t="str">
        <f>""</f>
        <v/>
      </c>
      <c r="AC1506" s="4" t="str">
        <f>""</f>
        <v/>
      </c>
      <c r="AD1506" s="4" t="str">
        <f>""</f>
        <v/>
      </c>
      <c r="AE1506" s="4" t="str">
        <f>""</f>
        <v/>
      </c>
      <c r="AF1506" s="4" t="str">
        <f>""</f>
        <v/>
      </c>
      <c r="AG1506" s="4" t="str">
        <f>""</f>
        <v/>
      </c>
      <c r="AH1506" s="4" t="str">
        <f>""</f>
        <v/>
      </c>
      <c r="AI1506" s="4" t="str">
        <f>""</f>
        <v/>
      </c>
      <c r="AJ1506" s="4" t="str">
        <f>""</f>
        <v/>
      </c>
      <c r="AK1506" s="4" t="str">
        <f>""</f>
        <v/>
      </c>
      <c r="AL1506" s="4" t="str">
        <f>""</f>
        <v/>
      </c>
      <c r="AM1506" s="4" t="str">
        <f>""</f>
        <v/>
      </c>
      <c r="AN1506" s="4" t="str">
        <f>""</f>
        <v/>
      </c>
      <c r="AO1506" s="4" t="str">
        <f>""</f>
        <v/>
      </c>
      <c r="AP1506" s="4" t="str">
        <f>""</f>
        <v/>
      </c>
      <c r="AQ1506" s="4" t="str">
        <f>""</f>
        <v/>
      </c>
      <c r="AR1506" s="4" t="str">
        <f>""</f>
        <v/>
      </c>
      <c r="AS1506" s="4" t="str">
        <f>""</f>
        <v/>
      </c>
    </row>
    <row r="1507" spans="1:45" x14ac:dyDescent="0.25">
      <c r="A1507" s="15"/>
      <c r="B1507" s="17"/>
      <c r="C1507" s="17"/>
      <c r="D1507" s="17"/>
      <c r="E1507" s="17"/>
      <c r="F1507" s="17"/>
      <c r="G1507" s="17"/>
      <c r="I1507" s="8" t="s">
        <v>40</v>
      </c>
      <c r="J1507" s="8">
        <v>1</v>
      </c>
      <c r="K1507" s="8">
        <f>4*$K$2</f>
        <v>0.04</v>
      </c>
      <c r="L1507" s="8">
        <f>4*$K$2</f>
        <v>0.04</v>
      </c>
      <c r="M1507" s="8">
        <f>4*$K$2</f>
        <v>0.04</v>
      </c>
      <c r="N1507" s="8">
        <v>1</v>
      </c>
      <c r="O1507" s="8">
        <v>0</v>
      </c>
      <c r="P1507" s="8"/>
      <c r="Q1507" s="8"/>
      <c r="R1507" s="8"/>
      <c r="S1507" s="8"/>
      <c r="T1507" s="8"/>
      <c r="U1507" s="8"/>
      <c r="V1507" s="8">
        <v>0</v>
      </c>
      <c r="W1507" s="8"/>
      <c r="Z1507" s="4" t="str">
        <f>""</f>
        <v/>
      </c>
      <c r="AA1507" s="4" t="str">
        <f>""</f>
        <v/>
      </c>
      <c r="AB1507" s="4" t="str">
        <f>""</f>
        <v/>
      </c>
      <c r="AC1507" s="4" t="str">
        <f>""</f>
        <v/>
      </c>
      <c r="AD1507" s="4" t="str">
        <f>""</f>
        <v/>
      </c>
      <c r="AE1507" s="4" t="str">
        <f>""</f>
        <v/>
      </c>
      <c r="AF1507" s="4" t="str">
        <f>""</f>
        <v/>
      </c>
      <c r="AG1507" s="4" t="str">
        <f>""</f>
        <v/>
      </c>
      <c r="AH1507" s="4" t="str">
        <f>""</f>
        <v/>
      </c>
      <c r="AI1507" s="4" t="str">
        <f>""</f>
        <v/>
      </c>
      <c r="AJ1507" s="4" t="str">
        <f>""</f>
        <v/>
      </c>
      <c r="AK1507" s="4" t="str">
        <f>""</f>
        <v/>
      </c>
      <c r="AL1507" s="4" t="str">
        <f>""</f>
        <v/>
      </c>
      <c r="AM1507" s="4" t="str">
        <f>""</f>
        <v/>
      </c>
      <c r="AN1507" s="4" t="str">
        <f>""</f>
        <v/>
      </c>
      <c r="AO1507" s="4" t="str">
        <f>""</f>
        <v/>
      </c>
      <c r="AP1507" s="4" t="str">
        <f>""</f>
        <v/>
      </c>
      <c r="AQ1507" s="4" t="str">
        <f>""</f>
        <v/>
      </c>
      <c r="AR1507" s="4" t="str">
        <f>""</f>
        <v/>
      </c>
      <c r="AS1507" s="4" t="str">
        <f>""</f>
        <v/>
      </c>
    </row>
    <row r="1508" spans="1:45" x14ac:dyDescent="0.25">
      <c r="A1508" s="23" t="s">
        <v>41</v>
      </c>
      <c r="B1508" s="18" t="s">
        <v>62</v>
      </c>
      <c r="C1508" s="18">
        <v>15.8</v>
      </c>
      <c r="D1508" s="18">
        <v>165</v>
      </c>
      <c r="E1508" s="18" t="s">
        <v>120</v>
      </c>
      <c r="F1508" s="18">
        <v>1</v>
      </c>
      <c r="G1508" s="18" t="str">
        <f>B1508&amp;C1508&amp;D1508&amp;E1508&amp;F1508</f>
        <v>GEN15.8165ND1</v>
      </c>
      <c r="H1508" s="4" t="s">
        <v>2</v>
      </c>
      <c r="I1508" s="4">
        <v>3</v>
      </c>
      <c r="J1508" s="4">
        <v>9.5500000000000007</v>
      </c>
      <c r="K1508" s="4">
        <v>4.4999999999999998E-2</v>
      </c>
      <c r="L1508" s="4">
        <v>1.5</v>
      </c>
      <c r="M1508" s="4">
        <v>0.15</v>
      </c>
      <c r="N1508" s="4">
        <v>4.2</v>
      </c>
      <c r="O1508" s="4">
        <v>0</v>
      </c>
      <c r="P1508" s="4">
        <v>2.496</v>
      </c>
      <c r="Q1508" s="4">
        <v>2.3719999999999999</v>
      </c>
      <c r="R1508" s="4">
        <v>0.32700000000000001</v>
      </c>
      <c r="S1508" s="4">
        <v>0.61299999999999999</v>
      </c>
      <c r="T1508" s="4">
        <v>0.19</v>
      </c>
      <c r="U1508" s="4">
        <v>0.1</v>
      </c>
      <c r="V1508" s="4">
        <v>0.125</v>
      </c>
      <c r="W1508" s="4">
        <v>0.57399999999999995</v>
      </c>
      <c r="X1508" s="4" t="s">
        <v>1</v>
      </c>
      <c r="Y1508" s="4" t="s">
        <v>1</v>
      </c>
      <c r="Z1508" s="4" t="str">
        <f>""</f>
        <v/>
      </c>
      <c r="AA1508" s="4" t="str">
        <f>""</f>
        <v/>
      </c>
      <c r="AB1508" s="4" t="str">
        <f>""</f>
        <v/>
      </c>
      <c r="AC1508" s="4" t="str">
        <f>""</f>
        <v/>
      </c>
      <c r="AD1508" s="4" t="str">
        <f>""</f>
        <v/>
      </c>
      <c r="AE1508" s="4" t="str">
        <f>""</f>
        <v/>
      </c>
      <c r="AF1508" s="4" t="str">
        <f>""</f>
        <v/>
      </c>
      <c r="AG1508" s="4" t="str">
        <f>""</f>
        <v/>
      </c>
      <c r="AH1508" s="4" t="str">
        <f>""</f>
        <v/>
      </c>
      <c r="AI1508" s="4" t="str">
        <f>""</f>
        <v/>
      </c>
      <c r="AJ1508" s="4" t="str">
        <f>""</f>
        <v/>
      </c>
      <c r="AK1508" s="4" t="str">
        <f>""</f>
        <v/>
      </c>
      <c r="AL1508" s="4" t="str">
        <f>""</f>
        <v/>
      </c>
      <c r="AM1508" s="4" t="str">
        <f>""</f>
        <v/>
      </c>
      <c r="AN1508" s="4" t="str">
        <f>""</f>
        <v/>
      </c>
      <c r="AO1508" s="4" t="str">
        <f>""</f>
        <v/>
      </c>
      <c r="AP1508" s="4" t="str">
        <f>""</f>
        <v/>
      </c>
      <c r="AQ1508" s="4" t="str">
        <f>""</f>
        <v/>
      </c>
      <c r="AR1508" s="4" t="str">
        <f>""</f>
        <v/>
      </c>
      <c r="AS1508" s="4" t="str">
        <f>""</f>
        <v/>
      </c>
    </row>
    <row r="1509" spans="1:45" x14ac:dyDescent="0.25">
      <c r="A1509" s="15"/>
      <c r="B1509" s="16"/>
      <c r="C1509" s="16"/>
      <c r="D1509" s="16"/>
      <c r="E1509" s="16"/>
      <c r="F1509" s="16"/>
      <c r="G1509" s="16"/>
      <c r="H1509" s="14" t="s">
        <v>25</v>
      </c>
      <c r="I1509" s="34"/>
      <c r="J1509" s="7" t="s">
        <v>64</v>
      </c>
      <c r="K1509" s="7" t="s">
        <v>94</v>
      </c>
      <c r="L1509" s="7" t="s">
        <v>95</v>
      </c>
      <c r="M1509" s="7" t="s">
        <v>96</v>
      </c>
      <c r="N1509" s="7" t="s">
        <v>127</v>
      </c>
      <c r="O1509" s="7" t="s">
        <v>128</v>
      </c>
      <c r="P1509" s="7" t="s">
        <v>122</v>
      </c>
      <c r="Q1509" s="7" t="s">
        <v>123</v>
      </c>
      <c r="R1509" s="7" t="s">
        <v>74</v>
      </c>
      <c r="U1509" s="4" t="str">
        <f>""</f>
        <v/>
      </c>
      <c r="V1509" s="4" t="str">
        <f>""</f>
        <v/>
      </c>
      <c r="W1509" s="4" t="str">
        <f>""</f>
        <v/>
      </c>
      <c r="X1509" s="4" t="str">
        <f>""</f>
        <v/>
      </c>
      <c r="Y1509" s="4" t="str">
        <f>""</f>
        <v/>
      </c>
      <c r="Z1509" s="4" t="str">
        <f>""</f>
        <v/>
      </c>
      <c r="AA1509" s="4" t="str">
        <f>""</f>
        <v/>
      </c>
      <c r="AB1509" s="4" t="str">
        <f>""</f>
        <v/>
      </c>
      <c r="AC1509" s="4" t="str">
        <f>""</f>
        <v/>
      </c>
      <c r="AD1509" s="4" t="str">
        <f>""</f>
        <v/>
      </c>
      <c r="AE1509" s="4" t="str">
        <f>""</f>
        <v/>
      </c>
      <c r="AF1509" s="4" t="str">
        <f>""</f>
        <v/>
      </c>
      <c r="AG1509" s="4" t="str">
        <f>""</f>
        <v/>
      </c>
      <c r="AH1509" s="4" t="str">
        <f>""</f>
        <v/>
      </c>
      <c r="AI1509" s="4" t="str">
        <f>""</f>
        <v/>
      </c>
      <c r="AJ1509" s="4" t="str">
        <f>""</f>
        <v/>
      </c>
      <c r="AK1509" s="4" t="str">
        <f>""</f>
        <v/>
      </c>
      <c r="AL1509" s="4" t="str">
        <f>""</f>
        <v/>
      </c>
      <c r="AM1509" s="4" t="str">
        <f>""</f>
        <v/>
      </c>
      <c r="AN1509" s="4" t="str">
        <f>""</f>
        <v/>
      </c>
      <c r="AO1509" s="4" t="str">
        <f>""</f>
        <v/>
      </c>
      <c r="AP1509" s="4" t="str">
        <f>""</f>
        <v/>
      </c>
      <c r="AQ1509" s="4" t="str">
        <f>""</f>
        <v/>
      </c>
      <c r="AR1509" s="4" t="str">
        <f>""</f>
        <v/>
      </c>
      <c r="AS1509" s="4" t="str">
        <f>""</f>
        <v/>
      </c>
    </row>
    <row r="1510" spans="1:45" x14ac:dyDescent="0.25">
      <c r="A1510" s="15"/>
      <c r="B1510" s="17"/>
      <c r="C1510" s="17"/>
      <c r="D1510" s="17"/>
      <c r="E1510" s="17"/>
      <c r="F1510" s="17"/>
      <c r="G1510" s="17"/>
      <c r="I1510" s="8" t="s">
        <v>39</v>
      </c>
      <c r="J1510" s="8"/>
      <c r="K1510" s="8"/>
      <c r="L1510" s="8"/>
      <c r="M1510" s="8"/>
      <c r="N1510" s="8"/>
      <c r="O1510" s="8"/>
      <c r="P1510" s="8"/>
      <c r="Q1510" s="8"/>
      <c r="R1510" s="8"/>
      <c r="U1510" s="4" t="str">
        <f>""</f>
        <v/>
      </c>
      <c r="V1510" s="4" t="str">
        <f>""</f>
        <v/>
      </c>
      <c r="W1510" s="4" t="str">
        <f>""</f>
        <v/>
      </c>
      <c r="X1510" s="4" t="str">
        <f>""</f>
        <v/>
      </c>
      <c r="Y1510" s="4" t="str">
        <f>""</f>
        <v/>
      </c>
      <c r="Z1510" s="4" t="str">
        <f>""</f>
        <v/>
      </c>
      <c r="AA1510" s="4" t="str">
        <f>""</f>
        <v/>
      </c>
      <c r="AB1510" s="4" t="str">
        <f>""</f>
        <v/>
      </c>
      <c r="AC1510" s="4" t="str">
        <f>""</f>
        <v/>
      </c>
      <c r="AD1510" s="4" t="str">
        <f>""</f>
        <v/>
      </c>
      <c r="AE1510" s="4" t="str">
        <f>""</f>
        <v/>
      </c>
      <c r="AF1510" s="4" t="str">
        <f>""</f>
        <v/>
      </c>
      <c r="AG1510" s="4" t="str">
        <f>""</f>
        <v/>
      </c>
      <c r="AH1510" s="4" t="str">
        <f>""</f>
        <v/>
      </c>
      <c r="AI1510" s="4" t="str">
        <f>""</f>
        <v/>
      </c>
      <c r="AJ1510" s="4" t="str">
        <f>""</f>
        <v/>
      </c>
      <c r="AK1510" s="4" t="str">
        <f>""</f>
        <v/>
      </c>
      <c r="AL1510" s="4" t="str">
        <f>""</f>
        <v/>
      </c>
      <c r="AM1510" s="4" t="str">
        <f>""</f>
        <v/>
      </c>
      <c r="AN1510" s="4" t="str">
        <f>""</f>
        <v/>
      </c>
      <c r="AO1510" s="4" t="str">
        <f>""</f>
        <v/>
      </c>
      <c r="AP1510" s="4" t="str">
        <f>""</f>
        <v/>
      </c>
      <c r="AQ1510" s="4" t="str">
        <f>""</f>
        <v/>
      </c>
      <c r="AR1510" s="4" t="str">
        <f>""</f>
        <v/>
      </c>
      <c r="AS1510" s="4" t="str">
        <f>""</f>
        <v/>
      </c>
    </row>
    <row r="1511" spans="1:45" x14ac:dyDescent="0.25">
      <c r="A1511" s="15"/>
      <c r="B1511" s="17"/>
      <c r="C1511" s="17"/>
      <c r="D1511" s="17"/>
      <c r="E1511" s="17"/>
      <c r="F1511" s="17"/>
      <c r="G1511" s="17"/>
      <c r="I1511" s="8" t="s">
        <v>40</v>
      </c>
      <c r="J1511" s="8"/>
      <c r="K1511" s="8"/>
      <c r="L1511" s="8"/>
      <c r="M1511" s="8"/>
      <c r="N1511" s="8"/>
      <c r="O1511" s="8"/>
      <c r="P1511" s="8"/>
      <c r="Q1511" s="8"/>
      <c r="R1511" s="8"/>
      <c r="U1511" s="4" t="str">
        <f>""</f>
        <v/>
      </c>
      <c r="V1511" s="4" t="str">
        <f>""</f>
        <v/>
      </c>
      <c r="W1511" s="4" t="str">
        <f>""</f>
        <v/>
      </c>
      <c r="X1511" s="4" t="str">
        <f>""</f>
        <v/>
      </c>
      <c r="Y1511" s="4" t="str">
        <f>""</f>
        <v/>
      </c>
      <c r="Z1511" s="4" t="str">
        <f>""</f>
        <v/>
      </c>
      <c r="AA1511" s="4" t="str">
        <f>""</f>
        <v/>
      </c>
      <c r="AB1511" s="4" t="str">
        <f>""</f>
        <v/>
      </c>
      <c r="AC1511" s="4" t="str">
        <f>""</f>
        <v/>
      </c>
      <c r="AD1511" s="4" t="str">
        <f>""</f>
        <v/>
      </c>
      <c r="AE1511" s="4" t="str">
        <f>""</f>
        <v/>
      </c>
      <c r="AF1511" s="4" t="str">
        <f>""</f>
        <v/>
      </c>
      <c r="AG1511" s="4" t="str">
        <f>""</f>
        <v/>
      </c>
      <c r="AH1511" s="4" t="str">
        <f>""</f>
        <v/>
      </c>
      <c r="AI1511" s="4" t="str">
        <f>""</f>
        <v/>
      </c>
      <c r="AJ1511" s="4" t="str">
        <f>""</f>
        <v/>
      </c>
      <c r="AK1511" s="4" t="str">
        <f>""</f>
        <v/>
      </c>
      <c r="AL1511" s="4" t="str">
        <f>""</f>
        <v/>
      </c>
      <c r="AM1511" s="4" t="str">
        <f>""</f>
        <v/>
      </c>
      <c r="AN1511" s="4" t="str">
        <f>""</f>
        <v/>
      </c>
      <c r="AO1511" s="4" t="str">
        <f>""</f>
        <v/>
      </c>
      <c r="AP1511" s="4" t="str">
        <f>""</f>
        <v/>
      </c>
      <c r="AQ1511" s="4" t="str">
        <f>""</f>
        <v/>
      </c>
      <c r="AR1511" s="4" t="str">
        <f>""</f>
        <v/>
      </c>
      <c r="AS1511" s="4" t="str">
        <f>""</f>
        <v/>
      </c>
    </row>
    <row r="1512" spans="1:45" x14ac:dyDescent="0.25">
      <c r="A1512" s="23" t="s">
        <v>41</v>
      </c>
      <c r="B1512" s="18" t="s">
        <v>76</v>
      </c>
      <c r="C1512" s="18">
        <v>15.8</v>
      </c>
      <c r="D1512" s="18">
        <v>165</v>
      </c>
      <c r="E1512" s="18" t="s">
        <v>120</v>
      </c>
      <c r="F1512" s="18">
        <v>1</v>
      </c>
      <c r="G1512" s="18" t="str">
        <f>B1512&amp;C1512&amp;D1512&amp;E1512&amp;F1512</f>
        <v>GOV15.8165ND1</v>
      </c>
      <c r="H1512" s="4" t="s">
        <v>8</v>
      </c>
      <c r="I1512" s="4">
        <v>3</v>
      </c>
      <c r="J1512" s="4">
        <v>0.05</v>
      </c>
      <c r="K1512" s="4">
        <v>0.4</v>
      </c>
      <c r="L1512" s="4">
        <v>0.1</v>
      </c>
      <c r="M1512" s="4">
        <v>3</v>
      </c>
      <c r="N1512" s="4">
        <v>1</v>
      </c>
      <c r="O1512" s="4">
        <v>2</v>
      </c>
      <c r="P1512" s="4">
        <v>0.85</v>
      </c>
      <c r="Q1512" s="4">
        <v>0</v>
      </c>
      <c r="R1512" s="4">
        <v>0</v>
      </c>
      <c r="S1512" s="4" t="s">
        <v>1</v>
      </c>
      <c r="T1512" s="4" t="s">
        <v>1</v>
      </c>
      <c r="U1512" s="4" t="str">
        <f>""</f>
        <v/>
      </c>
      <c r="V1512" s="4" t="str">
        <f>""</f>
        <v/>
      </c>
      <c r="W1512" s="4" t="str">
        <f>""</f>
        <v/>
      </c>
      <c r="X1512" s="4" t="str">
        <f>""</f>
        <v/>
      </c>
      <c r="Y1512" s="4" t="str">
        <f>""</f>
        <v/>
      </c>
      <c r="Z1512" s="4" t="str">
        <f>""</f>
        <v/>
      </c>
      <c r="AA1512" s="4" t="str">
        <f>""</f>
        <v/>
      </c>
      <c r="AB1512" s="4" t="str">
        <f>""</f>
        <v/>
      </c>
      <c r="AC1512" s="4" t="str">
        <f>""</f>
        <v/>
      </c>
      <c r="AD1512" s="4" t="str">
        <f>""</f>
        <v/>
      </c>
      <c r="AE1512" s="4" t="str">
        <f>""</f>
        <v/>
      </c>
      <c r="AF1512" s="4" t="str">
        <f>""</f>
        <v/>
      </c>
      <c r="AG1512" s="4" t="str">
        <f>""</f>
        <v/>
      </c>
      <c r="AH1512" s="4" t="str">
        <f>""</f>
        <v/>
      </c>
      <c r="AI1512" s="4" t="str">
        <f>""</f>
        <v/>
      </c>
      <c r="AJ1512" s="4" t="str">
        <f>""</f>
        <v/>
      </c>
      <c r="AK1512" s="4" t="str">
        <f>""</f>
        <v/>
      </c>
      <c r="AL1512" s="4" t="str">
        <f>""</f>
        <v/>
      </c>
      <c r="AM1512" s="4" t="str">
        <f>""</f>
        <v/>
      </c>
      <c r="AN1512" s="4" t="str">
        <f>""</f>
        <v/>
      </c>
      <c r="AO1512" s="4" t="str">
        <f>""</f>
        <v/>
      </c>
      <c r="AP1512" s="4" t="str">
        <f>""</f>
        <v/>
      </c>
      <c r="AQ1512" s="4" t="str">
        <f>""</f>
        <v/>
      </c>
      <c r="AR1512" s="4" t="str">
        <f>""</f>
        <v/>
      </c>
      <c r="AS1512" s="4" t="str">
        <f>""</f>
        <v/>
      </c>
    </row>
    <row r="1513" spans="1:45" x14ac:dyDescent="0.25">
      <c r="A1513" s="15"/>
      <c r="B1513" s="16"/>
      <c r="C1513" s="16"/>
      <c r="D1513" s="16"/>
      <c r="E1513" s="16"/>
      <c r="F1513" s="16"/>
      <c r="G1513" s="16"/>
      <c r="H1513" s="14" t="s">
        <v>25</v>
      </c>
      <c r="I1513" s="7" t="s">
        <v>26</v>
      </c>
      <c r="J1513" s="7" t="s">
        <v>77</v>
      </c>
      <c r="K1513" s="7" t="s">
        <v>78</v>
      </c>
      <c r="L1513" s="7" t="s">
        <v>79</v>
      </c>
      <c r="M1513" s="7" t="s">
        <v>80</v>
      </c>
      <c r="N1513" s="7" t="s">
        <v>81</v>
      </c>
      <c r="O1513" s="7" t="s">
        <v>82</v>
      </c>
      <c r="P1513" s="7" t="s">
        <v>83</v>
      </c>
      <c r="Q1513" s="7" t="s">
        <v>84</v>
      </c>
      <c r="R1513" s="7" t="s">
        <v>85</v>
      </c>
      <c r="S1513" s="7" t="s">
        <v>86</v>
      </c>
      <c r="T1513" s="7" t="s">
        <v>87</v>
      </c>
      <c r="U1513" s="7" t="s">
        <v>88</v>
      </c>
      <c r="V1513" s="7" t="s">
        <v>89</v>
      </c>
      <c r="W1513" s="7" t="s">
        <v>90</v>
      </c>
      <c r="X1513" s="7" t="s">
        <v>91</v>
      </c>
      <c r="Y1513" s="7" t="s">
        <v>92</v>
      </c>
      <c r="Z1513" s="7" t="s">
        <v>93</v>
      </c>
      <c r="AA1513" s="7" t="s">
        <v>94</v>
      </c>
      <c r="AB1513" s="7" t="s">
        <v>95</v>
      </c>
      <c r="AC1513" s="7" t="s">
        <v>96</v>
      </c>
      <c r="AD1513" s="7" t="s">
        <v>97</v>
      </c>
      <c r="AE1513" s="7" t="s">
        <v>98</v>
      </c>
      <c r="AF1513" s="7" t="s">
        <v>99</v>
      </c>
      <c r="AI1513" s="4" t="str">
        <f>""</f>
        <v/>
      </c>
      <c r="AJ1513" s="4" t="str">
        <f>""</f>
        <v/>
      </c>
      <c r="AK1513" s="4" t="str">
        <f>""</f>
        <v/>
      </c>
      <c r="AL1513" s="4" t="str">
        <f>""</f>
        <v/>
      </c>
      <c r="AM1513" s="4" t="str">
        <f>""</f>
        <v/>
      </c>
      <c r="AN1513" s="4" t="str">
        <f>""</f>
        <v/>
      </c>
      <c r="AO1513" s="4" t="str">
        <f>""</f>
        <v/>
      </c>
      <c r="AP1513" s="4" t="str">
        <f>""</f>
        <v/>
      </c>
      <c r="AQ1513" s="4" t="str">
        <f>""</f>
        <v/>
      </c>
      <c r="AR1513" s="4" t="str">
        <f>""</f>
        <v/>
      </c>
      <c r="AS1513" s="4" t="str">
        <f>""</f>
        <v/>
      </c>
    </row>
    <row r="1514" spans="1:45" x14ac:dyDescent="0.25">
      <c r="A1514" s="15"/>
      <c r="B1514" s="17"/>
      <c r="C1514" s="17"/>
      <c r="D1514" s="17"/>
      <c r="E1514" s="17"/>
      <c r="F1514" s="17"/>
      <c r="G1514" s="17"/>
      <c r="I1514" s="8" t="s">
        <v>39</v>
      </c>
      <c r="J1514" s="8"/>
      <c r="K1514" s="8"/>
      <c r="L1514" s="8"/>
      <c r="M1514" s="8"/>
      <c r="N1514" s="8"/>
      <c r="O1514" s="8"/>
      <c r="P1514" s="8">
        <v>15</v>
      </c>
      <c r="Q1514" s="8">
        <v>15</v>
      </c>
      <c r="R1514" s="8"/>
      <c r="S1514" s="8">
        <v>15</v>
      </c>
      <c r="T1514" s="8">
        <v>15</v>
      </c>
      <c r="U1514" s="8"/>
      <c r="V1514" s="8"/>
      <c r="W1514" s="8"/>
      <c r="X1514" s="8">
        <v>2</v>
      </c>
      <c r="Y1514" s="8">
        <v>2</v>
      </c>
      <c r="Z1514" s="8"/>
      <c r="AA1514" s="8">
        <v>2</v>
      </c>
      <c r="AB1514" s="8">
        <v>2</v>
      </c>
      <c r="AC1514" s="8">
        <v>2</v>
      </c>
      <c r="AD1514" s="8">
        <v>2</v>
      </c>
      <c r="AE1514" s="8">
        <v>0.99</v>
      </c>
      <c r="AF1514" s="8">
        <v>0</v>
      </c>
      <c r="AI1514" s="4" t="str">
        <f>""</f>
        <v/>
      </c>
      <c r="AJ1514" s="4" t="str">
        <f>""</f>
        <v/>
      </c>
      <c r="AK1514" s="4" t="str">
        <f>""</f>
        <v/>
      </c>
      <c r="AL1514" s="4" t="str">
        <f>""</f>
        <v/>
      </c>
      <c r="AM1514" s="4" t="str">
        <f>""</f>
        <v/>
      </c>
      <c r="AN1514" s="4" t="str">
        <f>""</f>
        <v/>
      </c>
      <c r="AO1514" s="4" t="str">
        <f>""</f>
        <v/>
      </c>
      <c r="AP1514" s="4" t="str">
        <f>""</f>
        <v/>
      </c>
      <c r="AQ1514" s="4" t="str">
        <f>""</f>
        <v/>
      </c>
      <c r="AR1514" s="4" t="str">
        <f>""</f>
        <v/>
      </c>
      <c r="AS1514" s="4" t="str">
        <f>""</f>
        <v/>
      </c>
    </row>
    <row r="1515" spans="1:45" x14ac:dyDescent="0.25">
      <c r="A1515" s="15"/>
      <c r="B1515" s="17"/>
      <c r="C1515" s="17"/>
      <c r="D1515" s="17"/>
      <c r="E1515" s="17"/>
      <c r="F1515" s="17"/>
      <c r="G1515" s="17"/>
      <c r="I1515" s="8" t="s">
        <v>40</v>
      </c>
      <c r="J1515" s="8"/>
      <c r="K1515" s="8"/>
      <c r="L1515" s="8"/>
      <c r="M1515" s="8"/>
      <c r="N1515" s="8"/>
      <c r="O1515" s="8"/>
      <c r="P1515" s="8">
        <v>1.5</v>
      </c>
      <c r="Q1515" s="8">
        <v>1.5</v>
      </c>
      <c r="R1515" s="8">
        <f>2*$K$2</f>
        <v>0.02</v>
      </c>
      <c r="S1515" s="8">
        <v>1.5</v>
      </c>
      <c r="T1515" s="8">
        <v>1.5</v>
      </c>
      <c r="U1515" s="8">
        <f>2*$K$2</f>
        <v>0.02</v>
      </c>
      <c r="V1515" s="8"/>
      <c r="W1515" s="8"/>
      <c r="X1515" s="8">
        <f t="shared" ref="X1515:Y1515" si="182">2*$K$2</f>
        <v>0.02</v>
      </c>
      <c r="Y1515" s="8">
        <f t="shared" si="182"/>
        <v>0.02</v>
      </c>
      <c r="Z1515" s="8"/>
      <c r="AA1515" s="8">
        <f t="shared" ref="AA1515:AD1515" si="183">2*$K$2</f>
        <v>0.02</v>
      </c>
      <c r="AB1515" s="8">
        <f t="shared" si="183"/>
        <v>0.02</v>
      </c>
      <c r="AC1515" s="8">
        <f t="shared" si="183"/>
        <v>0.02</v>
      </c>
      <c r="AD1515" s="8">
        <f t="shared" si="183"/>
        <v>0.02</v>
      </c>
      <c r="AE1515" s="8">
        <v>0</v>
      </c>
      <c r="AF1515" s="8">
        <v>-0.3</v>
      </c>
      <c r="AI1515" s="4" t="str">
        <f>""</f>
        <v/>
      </c>
      <c r="AJ1515" s="4" t="str">
        <f>""</f>
        <v/>
      </c>
      <c r="AK1515" s="4" t="str">
        <f>""</f>
        <v/>
      </c>
      <c r="AL1515" s="4" t="str">
        <f>""</f>
        <v/>
      </c>
      <c r="AM1515" s="4" t="str">
        <f>""</f>
        <v/>
      </c>
      <c r="AN1515" s="4" t="str">
        <f>""</f>
        <v/>
      </c>
      <c r="AO1515" s="4" t="str">
        <f>""</f>
        <v/>
      </c>
      <c r="AP1515" s="4" t="str">
        <f>""</f>
        <v/>
      </c>
      <c r="AQ1515" s="4" t="str">
        <f>""</f>
        <v/>
      </c>
      <c r="AR1515" s="4" t="str">
        <f>""</f>
        <v/>
      </c>
      <c r="AS1515" s="4" t="str">
        <f>""</f>
        <v/>
      </c>
    </row>
    <row r="1516" spans="1:45" x14ac:dyDescent="0.25">
      <c r="A1516" s="24" t="s">
        <v>41</v>
      </c>
      <c r="B1516" s="18" t="s">
        <v>100</v>
      </c>
      <c r="C1516" s="18">
        <v>15.8</v>
      </c>
      <c r="D1516" s="18">
        <v>165</v>
      </c>
      <c r="E1516" s="18" t="s">
        <v>120</v>
      </c>
      <c r="F1516" s="18">
        <v>1</v>
      </c>
      <c r="G1516" s="18" t="str">
        <f>B1516&amp;C1516&amp;D1516&amp;E1516&amp;F1516</f>
        <v>PSS15.8165ND1</v>
      </c>
      <c r="H1516" s="4" t="s">
        <v>9</v>
      </c>
      <c r="I1516" s="4">
        <v>1</v>
      </c>
      <c r="J1516" s="4">
        <v>1</v>
      </c>
      <c r="K1516" s="4">
        <v>0</v>
      </c>
      <c r="L1516" s="4">
        <v>3</v>
      </c>
      <c r="M1516" s="4">
        <v>0</v>
      </c>
      <c r="N1516" s="4">
        <v>5</v>
      </c>
      <c r="O1516" s="4">
        <v>1</v>
      </c>
      <c r="P1516" s="4">
        <v>2.5</v>
      </c>
      <c r="Q1516" s="4">
        <v>2.5</v>
      </c>
      <c r="R1516" s="4">
        <v>0</v>
      </c>
      <c r="S1516" s="4">
        <v>2.5</v>
      </c>
      <c r="T1516" s="4">
        <v>0</v>
      </c>
      <c r="U1516" s="4">
        <v>2.5</v>
      </c>
      <c r="V1516" s="4">
        <v>0.39</v>
      </c>
      <c r="W1516" s="4">
        <v>1</v>
      </c>
      <c r="X1516" s="4">
        <v>0</v>
      </c>
      <c r="Y1516" s="4">
        <v>0.1</v>
      </c>
      <c r="Z1516" s="4">
        <v>6.5</v>
      </c>
      <c r="AA1516" s="4">
        <v>0.44</v>
      </c>
      <c r="AB1516" s="4">
        <v>0.08</v>
      </c>
      <c r="AC1516" s="4">
        <v>0.2</v>
      </c>
      <c r="AD1516" s="4">
        <v>0.98</v>
      </c>
      <c r="AE1516" s="4">
        <v>0.1</v>
      </c>
      <c r="AF1516" s="4">
        <v>-0.1</v>
      </c>
      <c r="AG1516" s="4" t="s">
        <v>1</v>
      </c>
      <c r="AH1516" s="4" t="s">
        <v>1</v>
      </c>
      <c r="AI1516" s="4" t="str">
        <f>""</f>
        <v/>
      </c>
      <c r="AJ1516" s="4" t="str">
        <f>""</f>
        <v/>
      </c>
      <c r="AK1516" s="4" t="str">
        <f>""</f>
        <v/>
      </c>
      <c r="AL1516" s="4" t="str">
        <f>""</f>
        <v/>
      </c>
      <c r="AM1516" s="4" t="str">
        <f>""</f>
        <v/>
      </c>
      <c r="AN1516" s="4" t="str">
        <f>""</f>
        <v/>
      </c>
      <c r="AO1516" s="4" t="str">
        <f>""</f>
        <v/>
      </c>
      <c r="AP1516" s="4" t="str">
        <f>""</f>
        <v/>
      </c>
      <c r="AQ1516" s="4" t="str">
        <f>""</f>
        <v/>
      </c>
      <c r="AR1516" s="4" t="str">
        <f>""</f>
        <v/>
      </c>
      <c r="AS1516" s="4" t="str">
        <f>""</f>
        <v/>
      </c>
    </row>
    <row r="1517" spans="1:45" x14ac:dyDescent="0.25">
      <c r="AC1517" s="4" t="str">
        <f>""</f>
        <v/>
      </c>
      <c r="AD1517" s="4" t="str">
        <f>""</f>
        <v/>
      </c>
      <c r="AE1517" s="4" t="str">
        <f>""</f>
        <v/>
      </c>
      <c r="AF1517" s="4" t="str">
        <f>""</f>
        <v/>
      </c>
      <c r="AG1517" s="4" t="str">
        <f>""</f>
        <v/>
      </c>
      <c r="AH1517" s="4" t="str">
        <f>""</f>
        <v/>
      </c>
      <c r="AI1517" s="4" t="str">
        <f>""</f>
        <v/>
      </c>
      <c r="AJ1517" s="4" t="str">
        <f>""</f>
        <v/>
      </c>
      <c r="AK1517" s="4" t="str">
        <f>""</f>
        <v/>
      </c>
      <c r="AL1517" s="4" t="str">
        <f>""</f>
        <v/>
      </c>
      <c r="AM1517" s="4" t="str">
        <f>""</f>
        <v/>
      </c>
      <c r="AN1517" s="4" t="str">
        <f>""</f>
        <v/>
      </c>
      <c r="AO1517" s="4" t="str">
        <f>""</f>
        <v/>
      </c>
      <c r="AP1517" s="4" t="str">
        <f>""</f>
        <v/>
      </c>
      <c r="AQ1517" s="4" t="str">
        <f>""</f>
        <v/>
      </c>
      <c r="AR1517" s="4" t="str">
        <f>""</f>
        <v/>
      </c>
      <c r="AS1517" s="4" t="str">
        <f>""</f>
        <v/>
      </c>
    </row>
    <row r="1518" spans="1:45" x14ac:dyDescent="0.25">
      <c r="A1518" s="27" t="s">
        <v>216</v>
      </c>
      <c r="B1518" s="9"/>
      <c r="C1518" s="9"/>
      <c r="D1518" s="9"/>
      <c r="E1518" s="9"/>
      <c r="F1518" s="9"/>
      <c r="G1518" s="16"/>
      <c r="H1518" s="14" t="s">
        <v>25</v>
      </c>
      <c r="I1518" s="7" t="s">
        <v>26</v>
      </c>
      <c r="J1518" s="7" t="s">
        <v>103</v>
      </c>
      <c r="K1518" s="7" t="s">
        <v>104</v>
      </c>
      <c r="L1518" s="7" t="s">
        <v>105</v>
      </c>
      <c r="M1518" s="7" t="s">
        <v>106</v>
      </c>
      <c r="N1518" s="7" t="s">
        <v>107</v>
      </c>
      <c r="O1518" s="7" t="s">
        <v>108</v>
      </c>
      <c r="P1518" s="7" t="s">
        <v>109</v>
      </c>
      <c r="Q1518" s="7" t="s">
        <v>110</v>
      </c>
      <c r="R1518" s="7" t="s">
        <v>111</v>
      </c>
      <c r="S1518" s="7" t="s">
        <v>112</v>
      </c>
      <c r="T1518" s="7" t="s">
        <v>113</v>
      </c>
      <c r="U1518" s="7" t="s">
        <v>114</v>
      </c>
      <c r="V1518" s="7" t="s">
        <v>115</v>
      </c>
      <c r="W1518" s="7" t="s">
        <v>116</v>
      </c>
      <c r="X1518" s="7" t="s">
        <v>117</v>
      </c>
      <c r="Y1518" s="7" t="s">
        <v>118</v>
      </c>
      <c r="Z1518" s="7" t="s">
        <v>119</v>
      </c>
      <c r="AC1518" s="4" t="str">
        <f>""</f>
        <v/>
      </c>
      <c r="AD1518" s="4" t="str">
        <f>""</f>
        <v/>
      </c>
      <c r="AE1518" s="4" t="str">
        <f>""</f>
        <v/>
      </c>
      <c r="AF1518" s="4" t="str">
        <f>""</f>
        <v/>
      </c>
      <c r="AG1518" s="4" t="str">
        <f>""</f>
        <v/>
      </c>
      <c r="AH1518" s="4" t="str">
        <f>""</f>
        <v/>
      </c>
      <c r="AI1518" s="4" t="str">
        <f>""</f>
        <v/>
      </c>
      <c r="AJ1518" s="4" t="str">
        <f>""</f>
        <v/>
      </c>
      <c r="AK1518" s="4" t="str">
        <f>""</f>
        <v/>
      </c>
      <c r="AL1518" s="4" t="str">
        <f>""</f>
        <v/>
      </c>
      <c r="AM1518" s="4" t="str">
        <f>""</f>
        <v/>
      </c>
      <c r="AN1518" s="4" t="str">
        <f>""</f>
        <v/>
      </c>
      <c r="AO1518" s="4" t="str">
        <f>""</f>
        <v/>
      </c>
      <c r="AP1518" s="4" t="str">
        <f>""</f>
        <v/>
      </c>
      <c r="AQ1518" s="4" t="str">
        <f>""</f>
        <v/>
      </c>
      <c r="AR1518" s="4" t="str">
        <f>""</f>
        <v/>
      </c>
      <c r="AS1518" s="4" t="str">
        <f>""</f>
        <v/>
      </c>
    </row>
    <row r="1519" spans="1:45" x14ac:dyDescent="0.25">
      <c r="A1519" s="25"/>
      <c r="B1519" s="10"/>
      <c r="C1519" s="10"/>
      <c r="D1519" s="10"/>
      <c r="E1519" s="10"/>
      <c r="F1519" s="10"/>
      <c r="G1519" s="17"/>
      <c r="I1519" s="8" t="s">
        <v>39</v>
      </c>
      <c r="J1519" s="8">
        <v>0.5</v>
      </c>
      <c r="K1519" s="8">
        <v>75</v>
      </c>
      <c r="L1519" s="8">
        <v>75</v>
      </c>
      <c r="M1519" s="8">
        <v>10</v>
      </c>
      <c r="N1519" s="8">
        <v>0</v>
      </c>
      <c r="O1519" s="8">
        <v>1</v>
      </c>
      <c r="P1519" s="8">
        <v>1.2</v>
      </c>
      <c r="Q1519" s="8">
        <v>18</v>
      </c>
      <c r="R1519" s="8">
        <v>118</v>
      </c>
      <c r="S1519" s="8">
        <v>0</v>
      </c>
      <c r="T1519" s="8">
        <v>1.1000000000000001</v>
      </c>
      <c r="U1519" s="8">
        <v>10</v>
      </c>
      <c r="V1519" s="8">
        <v>1.1000000000000001</v>
      </c>
      <c r="W1519" s="8">
        <v>20</v>
      </c>
      <c r="X1519" s="8">
        <v>1</v>
      </c>
      <c r="Y1519" s="8">
        <v>0.5</v>
      </c>
      <c r="Z1519" s="8">
        <v>90</v>
      </c>
      <c r="AC1519" s="4" t="str">
        <f>""</f>
        <v/>
      </c>
      <c r="AD1519" s="4" t="str">
        <f>""</f>
        <v/>
      </c>
      <c r="AE1519" s="4" t="str">
        <f>""</f>
        <v/>
      </c>
      <c r="AF1519" s="4" t="str">
        <f>""</f>
        <v/>
      </c>
      <c r="AG1519" s="4" t="str">
        <f>""</f>
        <v/>
      </c>
      <c r="AH1519" s="4" t="str">
        <f>""</f>
        <v/>
      </c>
      <c r="AI1519" s="4" t="str">
        <f>""</f>
        <v/>
      </c>
      <c r="AJ1519" s="4" t="str">
        <f>""</f>
        <v/>
      </c>
      <c r="AK1519" s="4" t="str">
        <f>""</f>
        <v/>
      </c>
      <c r="AL1519" s="4" t="str">
        <f>""</f>
        <v/>
      </c>
      <c r="AM1519" s="4" t="str">
        <f>""</f>
        <v/>
      </c>
      <c r="AN1519" s="4" t="str">
        <f>""</f>
        <v/>
      </c>
      <c r="AO1519" s="4" t="str">
        <f>""</f>
        <v/>
      </c>
      <c r="AP1519" s="4" t="str">
        <f>""</f>
        <v/>
      </c>
      <c r="AQ1519" s="4" t="str">
        <f>""</f>
        <v/>
      </c>
      <c r="AR1519" s="4" t="str">
        <f>""</f>
        <v/>
      </c>
      <c r="AS1519" s="4" t="str">
        <f>""</f>
        <v/>
      </c>
    </row>
    <row r="1520" spans="1:45" x14ac:dyDescent="0.25">
      <c r="A1520" s="25"/>
      <c r="B1520" s="10"/>
      <c r="C1520" s="10"/>
      <c r="D1520" s="10"/>
      <c r="E1520" s="10"/>
      <c r="F1520" s="10"/>
      <c r="G1520" s="17"/>
      <c r="I1520" s="9" t="s">
        <v>40</v>
      </c>
      <c r="J1520" s="8">
        <v>0</v>
      </c>
      <c r="K1520" s="8">
        <v>0</v>
      </c>
      <c r="L1520" s="8">
        <v>0</v>
      </c>
      <c r="M1520" s="8">
        <v>0.8</v>
      </c>
      <c r="N1520" s="8">
        <v>-6</v>
      </c>
      <c r="O1520" s="8">
        <v>0</v>
      </c>
      <c r="P1520" s="8">
        <v>0</v>
      </c>
      <c r="Q1520" s="8">
        <v>0</v>
      </c>
      <c r="R1520" s="8">
        <v>0.8</v>
      </c>
      <c r="S1520" s="8">
        <v>-118</v>
      </c>
      <c r="T1520" s="8">
        <v>0</v>
      </c>
      <c r="U1520" s="8">
        <v>1</v>
      </c>
      <c r="V1520" s="8">
        <v>0</v>
      </c>
      <c r="W1520" s="8">
        <v>1</v>
      </c>
      <c r="X1520" s="8">
        <v>0</v>
      </c>
      <c r="Y1520" s="8">
        <v>0</v>
      </c>
      <c r="Z1520" s="8">
        <v>-90</v>
      </c>
      <c r="AC1520" s="4" t="str">
        <f>""</f>
        <v/>
      </c>
      <c r="AD1520" s="4" t="str">
        <f>""</f>
        <v/>
      </c>
      <c r="AE1520" s="4" t="str">
        <f>""</f>
        <v/>
      </c>
      <c r="AF1520" s="4" t="str">
        <f>""</f>
        <v/>
      </c>
      <c r="AG1520" s="4" t="str">
        <f>""</f>
        <v/>
      </c>
      <c r="AH1520" s="4" t="str">
        <f>""</f>
        <v/>
      </c>
      <c r="AI1520" s="4" t="str">
        <f>""</f>
        <v/>
      </c>
      <c r="AJ1520" s="4" t="str">
        <f>""</f>
        <v/>
      </c>
      <c r="AK1520" s="4" t="str">
        <f>""</f>
        <v/>
      </c>
      <c r="AL1520" s="4" t="str">
        <f>""</f>
        <v/>
      </c>
      <c r="AM1520" s="4" t="str">
        <f>""</f>
        <v/>
      </c>
      <c r="AN1520" s="4" t="str">
        <f>""</f>
        <v/>
      </c>
      <c r="AO1520" s="4" t="str">
        <f>""</f>
        <v/>
      </c>
      <c r="AP1520" s="4" t="str">
        <f>""</f>
        <v/>
      </c>
      <c r="AQ1520" s="4" t="str">
        <f>""</f>
        <v/>
      </c>
      <c r="AR1520" s="4" t="str">
        <f>""</f>
        <v/>
      </c>
      <c r="AS1520" s="4" t="str">
        <f>""</f>
        <v/>
      </c>
    </row>
    <row r="1521" spans="1:45" x14ac:dyDescent="0.25">
      <c r="A1521" s="22" t="s">
        <v>41</v>
      </c>
      <c r="B1521" s="18" t="s">
        <v>42</v>
      </c>
      <c r="C1521" s="18">
        <v>15.8</v>
      </c>
      <c r="D1521" s="18">
        <v>150</v>
      </c>
      <c r="E1521" s="18" t="s">
        <v>120</v>
      </c>
      <c r="F1521" s="18">
        <v>1</v>
      </c>
      <c r="G1521" s="18" t="str">
        <f>B1521&amp;C1521&amp;D1521&amp;E1521&amp;F1521</f>
        <v>AVR15.8150ND1</v>
      </c>
      <c r="H1521" s="4" t="s">
        <v>3</v>
      </c>
      <c r="I1521" s="4">
        <v>1</v>
      </c>
      <c r="J1521" s="4">
        <v>0</v>
      </c>
      <c r="K1521" s="4">
        <v>10.75</v>
      </c>
      <c r="L1521" s="4">
        <v>10.75</v>
      </c>
      <c r="M1521" s="4">
        <v>5</v>
      </c>
      <c r="N1521" s="4">
        <v>-0.87</v>
      </c>
      <c r="O1521" s="4">
        <v>0</v>
      </c>
      <c r="P1521" s="4">
        <v>1</v>
      </c>
      <c r="Q1521" s="4">
        <v>0</v>
      </c>
      <c r="R1521" s="4">
        <v>99</v>
      </c>
      <c r="S1521" s="4">
        <v>-99</v>
      </c>
      <c r="T1521" s="4">
        <v>0</v>
      </c>
      <c r="U1521" s="4">
        <v>9.3000000000000007</v>
      </c>
      <c r="V1521" s="4">
        <v>0</v>
      </c>
      <c r="W1521" s="4">
        <v>11.63</v>
      </c>
      <c r="X1521" s="4">
        <v>0.113</v>
      </c>
      <c r="Y1521" s="4">
        <v>0.124</v>
      </c>
      <c r="Z1521" s="4">
        <v>0</v>
      </c>
      <c r="AA1521" s="4" t="s">
        <v>1</v>
      </c>
      <c r="AB1521" s="4" t="s">
        <v>1</v>
      </c>
      <c r="AC1521" s="4" t="str">
        <f>""</f>
        <v/>
      </c>
      <c r="AD1521" s="4" t="str">
        <f>""</f>
        <v/>
      </c>
      <c r="AE1521" s="4" t="str">
        <f>""</f>
        <v/>
      </c>
      <c r="AF1521" s="4" t="str">
        <f>""</f>
        <v/>
      </c>
      <c r="AG1521" s="4" t="str">
        <f>""</f>
        <v/>
      </c>
      <c r="AH1521" s="4" t="str">
        <f>""</f>
        <v/>
      </c>
      <c r="AI1521" s="4" t="str">
        <f>""</f>
        <v/>
      </c>
      <c r="AJ1521" s="4" t="str">
        <f>""</f>
        <v/>
      </c>
      <c r="AK1521" s="4" t="str">
        <f>""</f>
        <v/>
      </c>
      <c r="AL1521" s="4" t="str">
        <f>""</f>
        <v/>
      </c>
      <c r="AM1521" s="4" t="str">
        <f>""</f>
        <v/>
      </c>
      <c r="AN1521" s="4" t="str">
        <f>""</f>
        <v/>
      </c>
      <c r="AO1521" s="4" t="str">
        <f>""</f>
        <v/>
      </c>
      <c r="AP1521" s="4" t="str">
        <f>""</f>
        <v/>
      </c>
      <c r="AQ1521" s="4" t="str">
        <f>""</f>
        <v/>
      </c>
      <c r="AR1521" s="4" t="str">
        <f>""</f>
        <v/>
      </c>
      <c r="AS1521" s="4" t="str">
        <f>""</f>
        <v/>
      </c>
    </row>
    <row r="1522" spans="1:45" x14ac:dyDescent="0.25">
      <c r="A1522" s="15"/>
      <c r="B1522" s="16"/>
      <c r="C1522" s="16"/>
      <c r="D1522" s="16"/>
      <c r="E1522" s="16"/>
      <c r="F1522" s="16"/>
      <c r="G1522" s="16"/>
      <c r="H1522" s="30" t="s">
        <v>25</v>
      </c>
      <c r="I1522" s="31" t="s">
        <v>26</v>
      </c>
      <c r="J1522" s="7" t="s">
        <v>44</v>
      </c>
      <c r="K1522" s="7" t="s">
        <v>45</v>
      </c>
      <c r="L1522" s="7" t="s">
        <v>46</v>
      </c>
      <c r="M1522" s="7" t="s">
        <v>46</v>
      </c>
      <c r="N1522" s="7" t="s">
        <v>47</v>
      </c>
      <c r="O1522" s="7" t="s">
        <v>48</v>
      </c>
      <c r="P1522" s="7" t="s">
        <v>49</v>
      </c>
      <c r="Q1522" s="7" t="s">
        <v>50</v>
      </c>
      <c r="R1522" s="7" t="s">
        <v>51</v>
      </c>
      <c r="S1522" s="7" t="s">
        <v>121</v>
      </c>
      <c r="T1522" s="7" t="s">
        <v>52</v>
      </c>
      <c r="U1522" s="7" t="s">
        <v>53</v>
      </c>
      <c r="V1522" s="7" t="s">
        <v>54</v>
      </c>
      <c r="W1522" s="7" t="s">
        <v>55</v>
      </c>
      <c r="Z1522" s="4" t="str">
        <f>""</f>
        <v/>
      </c>
      <c r="AA1522" s="4" t="str">
        <f>""</f>
        <v/>
      </c>
      <c r="AB1522" s="4" t="str">
        <f>""</f>
        <v/>
      </c>
      <c r="AC1522" s="4" t="str">
        <f>""</f>
        <v/>
      </c>
      <c r="AD1522" s="4" t="str">
        <f>""</f>
        <v/>
      </c>
      <c r="AE1522" s="4" t="str">
        <f>""</f>
        <v/>
      </c>
      <c r="AF1522" s="4" t="str">
        <f>""</f>
        <v/>
      </c>
      <c r="AG1522" s="4" t="str">
        <f>""</f>
        <v/>
      </c>
      <c r="AH1522" s="4" t="str">
        <f>""</f>
        <v/>
      </c>
      <c r="AI1522" s="4" t="str">
        <f>""</f>
        <v/>
      </c>
      <c r="AJ1522" s="4" t="str">
        <f>""</f>
        <v/>
      </c>
      <c r="AK1522" s="4" t="str">
        <f>""</f>
        <v/>
      </c>
      <c r="AL1522" s="4" t="str">
        <f>""</f>
        <v/>
      </c>
      <c r="AM1522" s="4" t="str">
        <f>""</f>
        <v/>
      </c>
      <c r="AN1522" s="4" t="str">
        <f>""</f>
        <v/>
      </c>
      <c r="AO1522" s="4" t="str">
        <f>""</f>
        <v/>
      </c>
      <c r="AP1522" s="4" t="str">
        <f>""</f>
        <v/>
      </c>
      <c r="AQ1522" s="4" t="str">
        <f>""</f>
        <v/>
      </c>
      <c r="AR1522" s="4" t="str">
        <f>""</f>
        <v/>
      </c>
      <c r="AS1522" s="4" t="str">
        <f>""</f>
        <v/>
      </c>
    </row>
    <row r="1523" spans="1:45" x14ac:dyDescent="0.25">
      <c r="A1523" s="15"/>
      <c r="B1523" s="17"/>
      <c r="C1523" s="17"/>
      <c r="D1523" s="17"/>
      <c r="E1523" s="17"/>
      <c r="F1523" s="17"/>
      <c r="G1523" s="17"/>
      <c r="I1523" s="8" t="s">
        <v>39</v>
      </c>
      <c r="J1523" s="8">
        <v>10</v>
      </c>
      <c r="K1523" s="8">
        <v>0.2</v>
      </c>
      <c r="L1523" s="8">
        <v>0.2</v>
      </c>
      <c r="M1523" s="8">
        <v>0.2</v>
      </c>
      <c r="N1523" s="8">
        <v>10</v>
      </c>
      <c r="O1523" s="8">
        <v>3</v>
      </c>
      <c r="P1523" s="8">
        <v>2.5</v>
      </c>
      <c r="Q1523" s="8"/>
      <c r="R1523" s="8"/>
      <c r="S1523" s="8"/>
      <c r="T1523" s="8"/>
      <c r="U1523" s="8"/>
      <c r="V1523" s="8"/>
      <c r="W1523" s="8"/>
      <c r="Z1523" s="4" t="str">
        <f>""</f>
        <v/>
      </c>
      <c r="AA1523" s="4" t="str">
        <f>""</f>
        <v/>
      </c>
      <c r="AB1523" s="4" t="str">
        <f>""</f>
        <v/>
      </c>
      <c r="AC1523" s="4" t="str">
        <f>""</f>
        <v/>
      </c>
      <c r="AD1523" s="4" t="str">
        <f>""</f>
        <v/>
      </c>
      <c r="AE1523" s="4" t="str">
        <f>""</f>
        <v/>
      </c>
      <c r="AF1523" s="4" t="str">
        <f>""</f>
        <v/>
      </c>
      <c r="AG1523" s="4" t="str">
        <f>""</f>
        <v/>
      </c>
      <c r="AH1523" s="4" t="str">
        <f>""</f>
        <v/>
      </c>
      <c r="AI1523" s="4" t="str">
        <f>""</f>
        <v/>
      </c>
      <c r="AJ1523" s="4" t="str">
        <f>""</f>
        <v/>
      </c>
      <c r="AK1523" s="4" t="str">
        <f>""</f>
        <v/>
      </c>
      <c r="AL1523" s="4" t="str">
        <f>""</f>
        <v/>
      </c>
      <c r="AM1523" s="4" t="str">
        <f>""</f>
        <v/>
      </c>
      <c r="AN1523" s="4" t="str">
        <f>""</f>
        <v/>
      </c>
      <c r="AO1523" s="4" t="str">
        <f>""</f>
        <v/>
      </c>
      <c r="AP1523" s="4" t="str">
        <f>""</f>
        <v/>
      </c>
      <c r="AQ1523" s="4" t="str">
        <f>""</f>
        <v/>
      </c>
      <c r="AR1523" s="4" t="str">
        <f>""</f>
        <v/>
      </c>
      <c r="AS1523" s="4" t="str">
        <f>""</f>
        <v/>
      </c>
    </row>
    <row r="1524" spans="1:45" x14ac:dyDescent="0.25">
      <c r="A1524" s="15"/>
      <c r="B1524" s="17"/>
      <c r="C1524" s="17"/>
      <c r="D1524" s="17"/>
      <c r="E1524" s="17"/>
      <c r="F1524" s="17"/>
      <c r="G1524" s="17"/>
      <c r="I1524" s="8" t="s">
        <v>40</v>
      </c>
      <c r="J1524" s="8">
        <v>1</v>
      </c>
      <c r="K1524" s="8">
        <f>4*$K$2</f>
        <v>0.04</v>
      </c>
      <c r="L1524" s="8">
        <f>4*$K$2</f>
        <v>0.04</v>
      </c>
      <c r="M1524" s="8">
        <f>4*$K$2</f>
        <v>0.04</v>
      </c>
      <c r="N1524" s="8">
        <v>1</v>
      </c>
      <c r="O1524" s="8">
        <v>0</v>
      </c>
      <c r="P1524" s="8"/>
      <c r="Q1524" s="8"/>
      <c r="R1524" s="8"/>
      <c r="S1524" s="8"/>
      <c r="T1524" s="8"/>
      <c r="U1524" s="8"/>
      <c r="V1524" s="8">
        <v>0</v>
      </c>
      <c r="W1524" s="8"/>
      <c r="Z1524" s="4" t="str">
        <f>""</f>
        <v/>
      </c>
      <c r="AA1524" s="4" t="str">
        <f>""</f>
        <v/>
      </c>
      <c r="AB1524" s="4" t="str">
        <f>""</f>
        <v/>
      </c>
      <c r="AC1524" s="4" t="str">
        <f>""</f>
        <v/>
      </c>
      <c r="AD1524" s="4" t="str">
        <f>""</f>
        <v/>
      </c>
      <c r="AE1524" s="4" t="str">
        <f>""</f>
        <v/>
      </c>
      <c r="AF1524" s="4" t="str">
        <f>""</f>
        <v/>
      </c>
      <c r="AG1524" s="4" t="str">
        <f>""</f>
        <v/>
      </c>
      <c r="AH1524" s="4" t="str">
        <f>""</f>
        <v/>
      </c>
      <c r="AI1524" s="4" t="str">
        <f>""</f>
        <v/>
      </c>
      <c r="AJ1524" s="4" t="str">
        <f>""</f>
        <v/>
      </c>
      <c r="AK1524" s="4" t="str">
        <f>""</f>
        <v/>
      </c>
      <c r="AL1524" s="4" t="str">
        <f>""</f>
        <v/>
      </c>
      <c r="AM1524" s="4" t="str">
        <f>""</f>
        <v/>
      </c>
      <c r="AN1524" s="4" t="str">
        <f>""</f>
        <v/>
      </c>
      <c r="AO1524" s="4" t="str">
        <f>""</f>
        <v/>
      </c>
      <c r="AP1524" s="4" t="str">
        <f>""</f>
        <v/>
      </c>
      <c r="AQ1524" s="4" t="str">
        <f>""</f>
        <v/>
      </c>
      <c r="AR1524" s="4" t="str">
        <f>""</f>
        <v/>
      </c>
      <c r="AS1524" s="4" t="str">
        <f>""</f>
        <v/>
      </c>
    </row>
    <row r="1525" spans="1:45" x14ac:dyDescent="0.25">
      <c r="A1525" s="23" t="s">
        <v>41</v>
      </c>
      <c r="B1525" s="18" t="s">
        <v>62</v>
      </c>
      <c r="C1525" s="18">
        <v>15.8</v>
      </c>
      <c r="D1525" s="18">
        <v>150</v>
      </c>
      <c r="E1525" s="18" t="s">
        <v>120</v>
      </c>
      <c r="F1525" s="18">
        <v>1</v>
      </c>
      <c r="G1525" s="18" t="str">
        <f>B1525&amp;C1525&amp;D1525&amp;E1525&amp;F1525</f>
        <v>GEN15.8150ND1</v>
      </c>
      <c r="H1525" s="4" t="s">
        <v>2</v>
      </c>
      <c r="I1525" s="4">
        <v>1</v>
      </c>
      <c r="J1525" s="4">
        <v>9.5500000000000007</v>
      </c>
      <c r="K1525" s="4">
        <v>4.4999999999999998E-2</v>
      </c>
      <c r="L1525" s="4">
        <v>1.5</v>
      </c>
      <c r="M1525" s="4">
        <v>0.15</v>
      </c>
      <c r="N1525" s="4">
        <v>4.2</v>
      </c>
      <c r="O1525" s="4">
        <v>0</v>
      </c>
      <c r="P1525" s="4">
        <v>2.496</v>
      </c>
      <c r="Q1525" s="4">
        <v>2.3719999999999999</v>
      </c>
      <c r="R1525" s="4">
        <v>0.32700000000000001</v>
      </c>
      <c r="S1525" s="4">
        <v>0.61299999999999999</v>
      </c>
      <c r="T1525" s="4">
        <v>0.14099999999999999</v>
      </c>
      <c r="U1525" s="4">
        <v>0.1</v>
      </c>
      <c r="V1525" s="4">
        <v>0.125</v>
      </c>
      <c r="W1525" s="4">
        <v>0.57399999999999995</v>
      </c>
      <c r="X1525" s="4" t="s">
        <v>1</v>
      </c>
      <c r="Y1525" s="4" t="s">
        <v>1</v>
      </c>
      <c r="Z1525" s="4" t="str">
        <f>""</f>
        <v/>
      </c>
      <c r="AA1525" s="4" t="str">
        <f>""</f>
        <v/>
      </c>
      <c r="AB1525" s="4" t="str">
        <f>""</f>
        <v/>
      </c>
      <c r="AC1525" s="4" t="str">
        <f>""</f>
        <v/>
      </c>
      <c r="AD1525" s="4" t="str">
        <f>""</f>
        <v/>
      </c>
      <c r="AE1525" s="4" t="str">
        <f>""</f>
        <v/>
      </c>
      <c r="AF1525" s="4" t="str">
        <f>""</f>
        <v/>
      </c>
      <c r="AG1525" s="4" t="str">
        <f>""</f>
        <v/>
      </c>
      <c r="AH1525" s="4" t="str">
        <f>""</f>
        <v/>
      </c>
      <c r="AI1525" s="4" t="str">
        <f>""</f>
        <v/>
      </c>
      <c r="AJ1525" s="4" t="str">
        <f>""</f>
        <v/>
      </c>
      <c r="AK1525" s="4" t="str">
        <f>""</f>
        <v/>
      </c>
      <c r="AL1525" s="4" t="str">
        <f>""</f>
        <v/>
      </c>
      <c r="AM1525" s="4" t="str">
        <f>""</f>
        <v/>
      </c>
      <c r="AN1525" s="4" t="str">
        <f>""</f>
        <v/>
      </c>
      <c r="AO1525" s="4" t="str">
        <f>""</f>
        <v/>
      </c>
      <c r="AP1525" s="4" t="str">
        <f>""</f>
        <v/>
      </c>
      <c r="AQ1525" s="4" t="str">
        <f>""</f>
        <v/>
      </c>
      <c r="AR1525" s="4" t="str">
        <f>""</f>
        <v/>
      </c>
      <c r="AS1525" s="4" t="str">
        <f>""</f>
        <v/>
      </c>
    </row>
    <row r="1526" spans="1:45" x14ac:dyDescent="0.25">
      <c r="A1526" s="15"/>
      <c r="B1526" s="16"/>
      <c r="C1526" s="16"/>
      <c r="D1526" s="16"/>
      <c r="E1526" s="16"/>
      <c r="F1526" s="16"/>
      <c r="G1526" s="16"/>
      <c r="H1526" s="14" t="s">
        <v>25</v>
      </c>
      <c r="I1526" s="34"/>
      <c r="J1526" s="7" t="s">
        <v>64</v>
      </c>
      <c r="K1526" s="7" t="s">
        <v>94</v>
      </c>
      <c r="L1526" s="7" t="s">
        <v>95</v>
      </c>
      <c r="M1526" s="7" t="s">
        <v>96</v>
      </c>
      <c r="N1526" s="7" t="s">
        <v>127</v>
      </c>
      <c r="O1526" s="7" t="s">
        <v>128</v>
      </c>
      <c r="P1526" s="7" t="s">
        <v>122</v>
      </c>
      <c r="Q1526" s="7" t="s">
        <v>123</v>
      </c>
      <c r="R1526" s="7" t="s">
        <v>74</v>
      </c>
      <c r="U1526" s="4" t="str">
        <f>""</f>
        <v/>
      </c>
      <c r="V1526" s="4" t="str">
        <f>""</f>
        <v/>
      </c>
      <c r="W1526" s="4" t="str">
        <f>""</f>
        <v/>
      </c>
      <c r="X1526" s="4" t="str">
        <f>""</f>
        <v/>
      </c>
      <c r="Y1526" s="4" t="str">
        <f>""</f>
        <v/>
      </c>
      <c r="Z1526" s="4" t="str">
        <f>""</f>
        <v/>
      </c>
      <c r="AA1526" s="4" t="str">
        <f>""</f>
        <v/>
      </c>
      <c r="AB1526" s="4" t="str">
        <f>""</f>
        <v/>
      </c>
      <c r="AC1526" s="4" t="str">
        <f>""</f>
        <v/>
      </c>
      <c r="AD1526" s="4" t="str">
        <f>""</f>
        <v/>
      </c>
      <c r="AE1526" s="4" t="str">
        <f>""</f>
        <v/>
      </c>
      <c r="AF1526" s="4" t="str">
        <f>""</f>
        <v/>
      </c>
      <c r="AG1526" s="4" t="str">
        <f>""</f>
        <v/>
      </c>
      <c r="AH1526" s="4" t="str">
        <f>""</f>
        <v/>
      </c>
      <c r="AI1526" s="4" t="str">
        <f>""</f>
        <v/>
      </c>
      <c r="AJ1526" s="4" t="str">
        <f>""</f>
        <v/>
      </c>
      <c r="AK1526" s="4" t="str">
        <f>""</f>
        <v/>
      </c>
      <c r="AL1526" s="4" t="str">
        <f>""</f>
        <v/>
      </c>
      <c r="AM1526" s="4" t="str">
        <f>""</f>
        <v/>
      </c>
      <c r="AN1526" s="4" t="str">
        <f>""</f>
        <v/>
      </c>
      <c r="AO1526" s="4" t="str">
        <f>""</f>
        <v/>
      </c>
      <c r="AP1526" s="4" t="str">
        <f>""</f>
        <v/>
      </c>
      <c r="AQ1526" s="4" t="str">
        <f>""</f>
        <v/>
      </c>
      <c r="AR1526" s="4" t="str">
        <f>""</f>
        <v/>
      </c>
      <c r="AS1526" s="4" t="str">
        <f>""</f>
        <v/>
      </c>
    </row>
    <row r="1527" spans="1:45" x14ac:dyDescent="0.25">
      <c r="A1527" s="15"/>
      <c r="B1527" s="17"/>
      <c r="C1527" s="17"/>
      <c r="D1527" s="17"/>
      <c r="E1527" s="17"/>
      <c r="F1527" s="17"/>
      <c r="G1527" s="17"/>
      <c r="I1527" s="8" t="s">
        <v>39</v>
      </c>
      <c r="J1527" s="8"/>
      <c r="K1527" s="8"/>
      <c r="L1527" s="8"/>
      <c r="M1527" s="8"/>
      <c r="N1527" s="8"/>
      <c r="O1527" s="8"/>
      <c r="P1527" s="8"/>
      <c r="Q1527" s="8"/>
      <c r="R1527" s="8"/>
      <c r="U1527" s="4" t="str">
        <f>""</f>
        <v/>
      </c>
      <c r="V1527" s="4" t="str">
        <f>""</f>
        <v/>
      </c>
      <c r="W1527" s="4" t="str">
        <f>""</f>
        <v/>
      </c>
      <c r="X1527" s="4" t="str">
        <f>""</f>
        <v/>
      </c>
      <c r="Y1527" s="4" t="str">
        <f>""</f>
        <v/>
      </c>
      <c r="Z1527" s="4" t="str">
        <f>""</f>
        <v/>
      </c>
      <c r="AA1527" s="4" t="str">
        <f>""</f>
        <v/>
      </c>
      <c r="AB1527" s="4" t="str">
        <f>""</f>
        <v/>
      </c>
      <c r="AC1527" s="4" t="str">
        <f>""</f>
        <v/>
      </c>
      <c r="AD1527" s="4" t="str">
        <f>""</f>
        <v/>
      </c>
      <c r="AE1527" s="4" t="str">
        <f>""</f>
        <v/>
      </c>
      <c r="AF1527" s="4" t="str">
        <f>""</f>
        <v/>
      </c>
      <c r="AG1527" s="4" t="str">
        <f>""</f>
        <v/>
      </c>
      <c r="AH1527" s="4" t="str">
        <f>""</f>
        <v/>
      </c>
      <c r="AI1527" s="4" t="str">
        <f>""</f>
        <v/>
      </c>
      <c r="AJ1527" s="4" t="str">
        <f>""</f>
        <v/>
      </c>
      <c r="AK1527" s="4" t="str">
        <f>""</f>
        <v/>
      </c>
      <c r="AL1527" s="4" t="str">
        <f>""</f>
        <v/>
      </c>
      <c r="AM1527" s="4" t="str">
        <f>""</f>
        <v/>
      </c>
      <c r="AN1527" s="4" t="str">
        <f>""</f>
        <v/>
      </c>
      <c r="AO1527" s="4" t="str">
        <f>""</f>
        <v/>
      </c>
      <c r="AP1527" s="4" t="str">
        <f>""</f>
        <v/>
      </c>
      <c r="AQ1527" s="4" t="str">
        <f>""</f>
        <v/>
      </c>
      <c r="AR1527" s="4" t="str">
        <f>""</f>
        <v/>
      </c>
      <c r="AS1527" s="4" t="str">
        <f>""</f>
        <v/>
      </c>
    </row>
    <row r="1528" spans="1:45" x14ac:dyDescent="0.25">
      <c r="A1528" s="15"/>
      <c r="B1528" s="17"/>
      <c r="C1528" s="17"/>
      <c r="D1528" s="17"/>
      <c r="E1528" s="17"/>
      <c r="F1528" s="17"/>
      <c r="G1528" s="17"/>
      <c r="I1528" s="8" t="s">
        <v>40</v>
      </c>
      <c r="J1528" s="8"/>
      <c r="K1528" s="8"/>
      <c r="L1528" s="8"/>
      <c r="M1528" s="8"/>
      <c r="N1528" s="8"/>
      <c r="O1528" s="8"/>
      <c r="P1528" s="8"/>
      <c r="Q1528" s="8"/>
      <c r="R1528" s="8"/>
      <c r="U1528" s="4" t="str">
        <f>""</f>
        <v/>
      </c>
      <c r="V1528" s="4" t="str">
        <f>""</f>
        <v/>
      </c>
      <c r="W1528" s="4" t="str">
        <f>""</f>
        <v/>
      </c>
      <c r="X1528" s="4" t="str">
        <f>""</f>
        <v/>
      </c>
      <c r="Y1528" s="4" t="str">
        <f>""</f>
        <v/>
      </c>
      <c r="Z1528" s="4" t="str">
        <f>""</f>
        <v/>
      </c>
      <c r="AA1528" s="4" t="str">
        <f>""</f>
        <v/>
      </c>
      <c r="AB1528" s="4" t="str">
        <f>""</f>
        <v/>
      </c>
      <c r="AC1528" s="4" t="str">
        <f>""</f>
        <v/>
      </c>
      <c r="AD1528" s="4" t="str">
        <f>""</f>
        <v/>
      </c>
      <c r="AE1528" s="4" t="str">
        <f>""</f>
        <v/>
      </c>
      <c r="AF1528" s="4" t="str">
        <f>""</f>
        <v/>
      </c>
      <c r="AG1528" s="4" t="str">
        <f>""</f>
        <v/>
      </c>
      <c r="AH1528" s="4" t="str">
        <f>""</f>
        <v/>
      </c>
      <c r="AI1528" s="4" t="str">
        <f>""</f>
        <v/>
      </c>
      <c r="AJ1528" s="4" t="str">
        <f>""</f>
        <v/>
      </c>
      <c r="AK1528" s="4" t="str">
        <f>""</f>
        <v/>
      </c>
      <c r="AL1528" s="4" t="str">
        <f>""</f>
        <v/>
      </c>
      <c r="AM1528" s="4" t="str">
        <f>""</f>
        <v/>
      </c>
      <c r="AN1528" s="4" t="str">
        <f>""</f>
        <v/>
      </c>
      <c r="AO1528" s="4" t="str">
        <f>""</f>
        <v/>
      </c>
      <c r="AP1528" s="4" t="str">
        <f>""</f>
        <v/>
      </c>
      <c r="AQ1528" s="4" t="str">
        <f>""</f>
        <v/>
      </c>
      <c r="AR1528" s="4" t="str">
        <f>""</f>
        <v/>
      </c>
      <c r="AS1528" s="4" t="str">
        <f>""</f>
        <v/>
      </c>
    </row>
    <row r="1529" spans="1:45" x14ac:dyDescent="0.25">
      <c r="A1529" s="23" t="s">
        <v>41</v>
      </c>
      <c r="B1529" s="18" t="s">
        <v>76</v>
      </c>
      <c r="C1529" s="18">
        <v>15.8</v>
      </c>
      <c r="D1529" s="18">
        <v>150</v>
      </c>
      <c r="E1529" s="18" t="s">
        <v>120</v>
      </c>
      <c r="F1529" s="18">
        <v>1</v>
      </c>
      <c r="G1529" s="18" t="str">
        <f>B1529&amp;C1529&amp;D1529&amp;E1529&amp;F1529</f>
        <v>GOV15.8150ND1</v>
      </c>
      <c r="H1529" s="4" t="s">
        <v>8</v>
      </c>
      <c r="I1529" s="4">
        <v>1</v>
      </c>
      <c r="J1529" s="4">
        <v>0.05</v>
      </c>
      <c r="K1529" s="4">
        <v>0.4</v>
      </c>
      <c r="L1529" s="4">
        <v>0.1</v>
      </c>
      <c r="M1529" s="4">
        <v>3</v>
      </c>
      <c r="N1529" s="4">
        <v>1</v>
      </c>
      <c r="O1529" s="4">
        <v>2</v>
      </c>
      <c r="P1529" s="4">
        <v>0.85</v>
      </c>
      <c r="Q1529" s="4">
        <v>0</v>
      </c>
      <c r="R1529" s="4">
        <v>0</v>
      </c>
      <c r="S1529" s="4" t="s">
        <v>1</v>
      </c>
      <c r="T1529" s="4" t="s">
        <v>1</v>
      </c>
      <c r="U1529" s="4" t="str">
        <f>""</f>
        <v/>
      </c>
      <c r="V1529" s="4" t="str">
        <f>""</f>
        <v/>
      </c>
      <c r="W1529" s="4" t="str">
        <f>""</f>
        <v/>
      </c>
      <c r="X1529" s="4" t="str">
        <f>""</f>
        <v/>
      </c>
      <c r="Y1529" s="4" t="str">
        <f>""</f>
        <v/>
      </c>
      <c r="Z1529" s="4" t="str">
        <f>""</f>
        <v/>
      </c>
      <c r="AA1529" s="4" t="str">
        <f>""</f>
        <v/>
      </c>
      <c r="AB1529" s="4" t="str">
        <f>""</f>
        <v/>
      </c>
      <c r="AC1529" s="4" t="str">
        <f>""</f>
        <v/>
      </c>
      <c r="AD1529" s="4" t="str">
        <f>""</f>
        <v/>
      </c>
      <c r="AE1529" s="4" t="str">
        <f>""</f>
        <v/>
      </c>
      <c r="AF1529" s="4" t="str">
        <f>""</f>
        <v/>
      </c>
      <c r="AG1529" s="4" t="str">
        <f>""</f>
        <v/>
      </c>
      <c r="AH1529" s="4" t="str">
        <f>""</f>
        <v/>
      </c>
      <c r="AI1529" s="4" t="str">
        <f>""</f>
        <v/>
      </c>
      <c r="AJ1529" s="4" t="str">
        <f>""</f>
        <v/>
      </c>
      <c r="AK1529" s="4" t="str">
        <f>""</f>
        <v/>
      </c>
      <c r="AL1529" s="4" t="str">
        <f>""</f>
        <v/>
      </c>
      <c r="AM1529" s="4" t="str">
        <f>""</f>
        <v/>
      </c>
      <c r="AN1529" s="4" t="str">
        <f>""</f>
        <v/>
      </c>
      <c r="AO1529" s="4" t="str">
        <f>""</f>
        <v/>
      </c>
      <c r="AP1529" s="4" t="str">
        <f>""</f>
        <v/>
      </c>
      <c r="AQ1529" s="4" t="str">
        <f>""</f>
        <v/>
      </c>
      <c r="AR1529" s="4" t="str">
        <f>""</f>
        <v/>
      </c>
      <c r="AS1529" s="4" t="str">
        <f>""</f>
        <v/>
      </c>
    </row>
    <row r="1530" spans="1:45" x14ac:dyDescent="0.25">
      <c r="A1530" s="15"/>
      <c r="B1530" s="16"/>
      <c r="C1530" s="16"/>
      <c r="D1530" s="16"/>
      <c r="E1530" s="16"/>
      <c r="F1530" s="16"/>
      <c r="G1530" s="16"/>
      <c r="H1530" s="14" t="s">
        <v>25</v>
      </c>
      <c r="I1530" s="7" t="s">
        <v>26</v>
      </c>
      <c r="J1530" s="7" t="s">
        <v>77</v>
      </c>
      <c r="K1530" s="7" t="s">
        <v>78</v>
      </c>
      <c r="L1530" s="7" t="s">
        <v>79</v>
      </c>
      <c r="M1530" s="7" t="s">
        <v>80</v>
      </c>
      <c r="N1530" s="7" t="s">
        <v>81</v>
      </c>
      <c r="O1530" s="7" t="s">
        <v>82</v>
      </c>
      <c r="P1530" s="7" t="s">
        <v>83</v>
      </c>
      <c r="Q1530" s="7" t="s">
        <v>84</v>
      </c>
      <c r="R1530" s="7" t="s">
        <v>85</v>
      </c>
      <c r="S1530" s="7" t="s">
        <v>86</v>
      </c>
      <c r="T1530" s="7" t="s">
        <v>87</v>
      </c>
      <c r="U1530" s="7" t="s">
        <v>88</v>
      </c>
      <c r="V1530" s="7" t="s">
        <v>89</v>
      </c>
      <c r="W1530" s="7" t="s">
        <v>90</v>
      </c>
      <c r="X1530" s="7" t="s">
        <v>91</v>
      </c>
      <c r="Y1530" s="7" t="s">
        <v>92</v>
      </c>
      <c r="Z1530" s="7" t="s">
        <v>93</v>
      </c>
      <c r="AA1530" s="7" t="s">
        <v>94</v>
      </c>
      <c r="AB1530" s="7" t="s">
        <v>95</v>
      </c>
      <c r="AC1530" s="7" t="s">
        <v>96</v>
      </c>
      <c r="AD1530" s="7" t="s">
        <v>97</v>
      </c>
      <c r="AE1530" s="7" t="s">
        <v>98</v>
      </c>
      <c r="AF1530" s="7" t="s">
        <v>99</v>
      </c>
      <c r="AI1530" s="4" t="str">
        <f>""</f>
        <v/>
      </c>
      <c r="AJ1530" s="4" t="str">
        <f>""</f>
        <v/>
      </c>
      <c r="AK1530" s="4" t="str">
        <f>""</f>
        <v/>
      </c>
      <c r="AL1530" s="4" t="str">
        <f>""</f>
        <v/>
      </c>
      <c r="AM1530" s="4" t="str">
        <f>""</f>
        <v/>
      </c>
      <c r="AN1530" s="4" t="str">
        <f>""</f>
        <v/>
      </c>
      <c r="AO1530" s="4" t="str">
        <f>""</f>
        <v/>
      </c>
      <c r="AP1530" s="4" t="str">
        <f>""</f>
        <v/>
      </c>
      <c r="AQ1530" s="4" t="str">
        <f>""</f>
        <v/>
      </c>
      <c r="AR1530" s="4" t="str">
        <f>""</f>
        <v/>
      </c>
      <c r="AS1530" s="4" t="str">
        <f>""</f>
        <v/>
      </c>
    </row>
    <row r="1531" spans="1:45" x14ac:dyDescent="0.25">
      <c r="A1531" s="15"/>
      <c r="B1531" s="17"/>
      <c r="C1531" s="17"/>
      <c r="D1531" s="17"/>
      <c r="E1531" s="17"/>
      <c r="F1531" s="17"/>
      <c r="G1531" s="17"/>
      <c r="I1531" s="8" t="s">
        <v>39</v>
      </c>
      <c r="J1531" s="8"/>
      <c r="K1531" s="8"/>
      <c r="L1531" s="8"/>
      <c r="M1531" s="8"/>
      <c r="N1531" s="8"/>
      <c r="O1531" s="8"/>
      <c r="P1531" s="8">
        <v>15</v>
      </c>
      <c r="Q1531" s="8">
        <v>15</v>
      </c>
      <c r="R1531" s="8"/>
      <c r="S1531" s="8">
        <v>15</v>
      </c>
      <c r="T1531" s="8">
        <v>15</v>
      </c>
      <c r="U1531" s="8"/>
      <c r="V1531" s="8"/>
      <c r="W1531" s="8"/>
      <c r="X1531" s="8">
        <v>2</v>
      </c>
      <c r="Y1531" s="8">
        <v>2</v>
      </c>
      <c r="Z1531" s="8"/>
      <c r="AA1531" s="8">
        <v>2</v>
      </c>
      <c r="AB1531" s="8">
        <v>2</v>
      </c>
      <c r="AC1531" s="8">
        <v>2</v>
      </c>
      <c r="AD1531" s="8">
        <v>2</v>
      </c>
      <c r="AE1531" s="8">
        <v>0.99</v>
      </c>
      <c r="AF1531" s="8">
        <v>0</v>
      </c>
      <c r="AI1531" s="4" t="str">
        <f>""</f>
        <v/>
      </c>
      <c r="AJ1531" s="4" t="str">
        <f>""</f>
        <v/>
      </c>
      <c r="AK1531" s="4" t="str">
        <f>""</f>
        <v/>
      </c>
      <c r="AL1531" s="4" t="str">
        <f>""</f>
        <v/>
      </c>
      <c r="AM1531" s="4" t="str">
        <f>""</f>
        <v/>
      </c>
      <c r="AN1531" s="4" t="str">
        <f>""</f>
        <v/>
      </c>
      <c r="AO1531" s="4" t="str">
        <f>""</f>
        <v/>
      </c>
      <c r="AP1531" s="4" t="str">
        <f>""</f>
        <v/>
      </c>
      <c r="AQ1531" s="4" t="str">
        <f>""</f>
        <v/>
      </c>
      <c r="AR1531" s="4" t="str">
        <f>""</f>
        <v/>
      </c>
      <c r="AS1531" s="4" t="str">
        <f>""</f>
        <v/>
      </c>
    </row>
    <row r="1532" spans="1:45" x14ac:dyDescent="0.25">
      <c r="A1532" s="15"/>
      <c r="B1532" s="17"/>
      <c r="C1532" s="17"/>
      <c r="D1532" s="17"/>
      <c r="E1532" s="17"/>
      <c r="F1532" s="17"/>
      <c r="G1532" s="17"/>
      <c r="I1532" s="8" t="s">
        <v>40</v>
      </c>
      <c r="J1532" s="8"/>
      <c r="K1532" s="8"/>
      <c r="L1532" s="8"/>
      <c r="M1532" s="8"/>
      <c r="N1532" s="8"/>
      <c r="O1532" s="8"/>
      <c r="P1532" s="8">
        <v>1.5</v>
      </c>
      <c r="Q1532" s="8">
        <v>1.5</v>
      </c>
      <c r="R1532" s="8">
        <f>2*$K$2</f>
        <v>0.02</v>
      </c>
      <c r="S1532" s="8">
        <v>1.5</v>
      </c>
      <c r="T1532" s="8">
        <v>1.5</v>
      </c>
      <c r="U1532" s="8">
        <f>2*$K$2</f>
        <v>0.02</v>
      </c>
      <c r="V1532" s="8"/>
      <c r="W1532" s="8"/>
      <c r="X1532" s="8">
        <f t="shared" ref="X1532:Y1532" si="184">2*$K$2</f>
        <v>0.02</v>
      </c>
      <c r="Y1532" s="8">
        <f t="shared" si="184"/>
        <v>0.02</v>
      </c>
      <c r="Z1532" s="8"/>
      <c r="AA1532" s="8">
        <f t="shared" ref="AA1532:AD1532" si="185">2*$K$2</f>
        <v>0.02</v>
      </c>
      <c r="AB1532" s="8">
        <f t="shared" si="185"/>
        <v>0.02</v>
      </c>
      <c r="AC1532" s="8">
        <f t="shared" si="185"/>
        <v>0.02</v>
      </c>
      <c r="AD1532" s="8">
        <f t="shared" si="185"/>
        <v>0.02</v>
      </c>
      <c r="AE1532" s="8">
        <v>0</v>
      </c>
      <c r="AF1532" s="8">
        <v>-0.3</v>
      </c>
      <c r="AI1532" s="4" t="str">
        <f>""</f>
        <v/>
      </c>
      <c r="AJ1532" s="4" t="str">
        <f>""</f>
        <v/>
      </c>
      <c r="AK1532" s="4" t="str">
        <f>""</f>
        <v/>
      </c>
      <c r="AL1532" s="4" t="str">
        <f>""</f>
        <v/>
      </c>
      <c r="AM1532" s="4" t="str">
        <f>""</f>
        <v/>
      </c>
      <c r="AN1532" s="4" t="str">
        <f>""</f>
        <v/>
      </c>
      <c r="AO1532" s="4" t="str">
        <f>""</f>
        <v/>
      </c>
      <c r="AP1532" s="4" t="str">
        <f>""</f>
        <v/>
      </c>
      <c r="AQ1532" s="4" t="str">
        <f>""</f>
        <v/>
      </c>
      <c r="AR1532" s="4" t="str">
        <f>""</f>
        <v/>
      </c>
      <c r="AS1532" s="4" t="str">
        <f>""</f>
        <v/>
      </c>
    </row>
    <row r="1533" spans="1:45" x14ac:dyDescent="0.25">
      <c r="A1533" s="24" t="s">
        <v>41</v>
      </c>
      <c r="B1533" s="18" t="s">
        <v>100</v>
      </c>
      <c r="C1533" s="18">
        <v>15.8</v>
      </c>
      <c r="D1533" s="18">
        <v>150</v>
      </c>
      <c r="E1533" s="18" t="s">
        <v>120</v>
      </c>
      <c r="F1533" s="18">
        <v>1</v>
      </c>
      <c r="G1533" s="18" t="str">
        <f>B1533&amp;C1533&amp;D1533&amp;E1533&amp;F1533</f>
        <v>PSS15.8150ND1</v>
      </c>
      <c r="H1533" s="4" t="s">
        <v>9</v>
      </c>
      <c r="I1533" s="4">
        <v>1</v>
      </c>
      <c r="J1533" s="4">
        <v>1</v>
      </c>
      <c r="K1533" s="4">
        <v>0</v>
      </c>
      <c r="L1533" s="4">
        <v>3</v>
      </c>
      <c r="M1533" s="4">
        <v>0</v>
      </c>
      <c r="N1533" s="4">
        <v>5</v>
      </c>
      <c r="O1533" s="4">
        <v>1</v>
      </c>
      <c r="P1533" s="4">
        <v>2.5</v>
      </c>
      <c r="Q1533" s="4">
        <v>2.5</v>
      </c>
      <c r="R1533" s="4">
        <v>0</v>
      </c>
      <c r="S1533" s="4">
        <v>2.5</v>
      </c>
      <c r="T1533" s="4">
        <v>0</v>
      </c>
      <c r="U1533" s="4">
        <v>2.5</v>
      </c>
      <c r="V1533" s="4">
        <v>0.39</v>
      </c>
      <c r="W1533" s="4">
        <v>1</v>
      </c>
      <c r="X1533" s="4">
        <v>0</v>
      </c>
      <c r="Y1533" s="4">
        <v>0.1</v>
      </c>
      <c r="Z1533" s="4">
        <v>6.5</v>
      </c>
      <c r="AA1533" s="4">
        <v>0.44</v>
      </c>
      <c r="AB1533" s="4">
        <v>0.08</v>
      </c>
      <c r="AC1533" s="4">
        <v>0.2</v>
      </c>
      <c r="AD1533" s="4">
        <v>0.98</v>
      </c>
      <c r="AE1533" s="4">
        <v>0.1</v>
      </c>
      <c r="AF1533" s="4">
        <v>-0.1</v>
      </c>
      <c r="AG1533" s="4" t="s">
        <v>1</v>
      </c>
      <c r="AH1533" s="4" t="s">
        <v>1</v>
      </c>
      <c r="AI1533" s="4" t="str">
        <f>""</f>
        <v/>
      </c>
      <c r="AJ1533" s="4" t="str">
        <f>""</f>
        <v/>
      </c>
      <c r="AK1533" s="4" t="str">
        <f>""</f>
        <v/>
      </c>
      <c r="AL1533" s="4" t="str">
        <f>""</f>
        <v/>
      </c>
      <c r="AM1533" s="4" t="str">
        <f>""</f>
        <v/>
      </c>
      <c r="AN1533" s="4" t="str">
        <f>""</f>
        <v/>
      </c>
      <c r="AO1533" s="4" t="str">
        <f>""</f>
        <v/>
      </c>
      <c r="AP1533" s="4" t="str">
        <f>""</f>
        <v/>
      </c>
      <c r="AQ1533" s="4" t="str">
        <f>""</f>
        <v/>
      </c>
      <c r="AR1533" s="4" t="str">
        <f>""</f>
        <v/>
      </c>
      <c r="AS1533" s="4" t="str">
        <f>""</f>
        <v/>
      </c>
    </row>
    <row r="1534" spans="1:45" x14ac:dyDescent="0.25">
      <c r="AC1534" s="4" t="str">
        <f>""</f>
        <v/>
      </c>
      <c r="AD1534" s="4" t="str">
        <f>""</f>
        <v/>
      </c>
      <c r="AE1534" s="4" t="str">
        <f>""</f>
        <v/>
      </c>
      <c r="AF1534" s="4" t="str">
        <f>""</f>
        <v/>
      </c>
      <c r="AG1534" s="4" t="str">
        <f>""</f>
        <v/>
      </c>
      <c r="AH1534" s="4" t="str">
        <f>""</f>
        <v/>
      </c>
      <c r="AI1534" s="4" t="str">
        <f>""</f>
        <v/>
      </c>
      <c r="AJ1534" s="4" t="str">
        <f>""</f>
        <v/>
      </c>
      <c r="AK1534" s="4" t="str">
        <f>""</f>
        <v/>
      </c>
      <c r="AL1534" s="4" t="str">
        <f>""</f>
        <v/>
      </c>
      <c r="AM1534" s="4" t="str">
        <f>""</f>
        <v/>
      </c>
      <c r="AN1534" s="4" t="str">
        <f>""</f>
        <v/>
      </c>
      <c r="AO1534" s="4" t="str">
        <f>""</f>
        <v/>
      </c>
      <c r="AP1534" s="4" t="str">
        <f>""</f>
        <v/>
      </c>
      <c r="AQ1534" s="4" t="str">
        <f>""</f>
        <v/>
      </c>
      <c r="AR1534" s="4" t="str">
        <f>""</f>
        <v/>
      </c>
      <c r="AS1534" s="4" t="str">
        <f>""</f>
        <v/>
      </c>
    </row>
    <row r="1535" spans="1:45" x14ac:dyDescent="0.25">
      <c r="A1535" s="27" t="s">
        <v>217</v>
      </c>
      <c r="B1535" s="9"/>
      <c r="C1535" s="9"/>
      <c r="D1535" s="9"/>
      <c r="E1535" s="9"/>
      <c r="F1535" s="9"/>
      <c r="G1535" s="16"/>
      <c r="H1535" s="14" t="s">
        <v>25</v>
      </c>
      <c r="I1535" s="7" t="s">
        <v>26</v>
      </c>
      <c r="J1535" s="7" t="s">
        <v>103</v>
      </c>
      <c r="K1535" s="7" t="s">
        <v>104</v>
      </c>
      <c r="L1535" s="7" t="s">
        <v>105</v>
      </c>
      <c r="M1535" s="7" t="s">
        <v>106</v>
      </c>
      <c r="N1535" s="7" t="s">
        <v>107</v>
      </c>
      <c r="O1535" s="7" t="s">
        <v>108</v>
      </c>
      <c r="P1535" s="7" t="s">
        <v>109</v>
      </c>
      <c r="Q1535" s="7" t="s">
        <v>110</v>
      </c>
      <c r="R1535" s="7" t="s">
        <v>111</v>
      </c>
      <c r="S1535" s="7" t="s">
        <v>112</v>
      </c>
      <c r="T1535" s="7" t="s">
        <v>113</v>
      </c>
      <c r="U1535" s="7" t="s">
        <v>114</v>
      </c>
      <c r="V1535" s="7" t="s">
        <v>115</v>
      </c>
      <c r="W1535" s="7" t="s">
        <v>116</v>
      </c>
      <c r="X1535" s="7" t="s">
        <v>117</v>
      </c>
      <c r="Y1535" s="7" t="s">
        <v>118</v>
      </c>
      <c r="Z1535" s="7" t="s">
        <v>119</v>
      </c>
      <c r="AC1535" s="4" t="str">
        <f>""</f>
        <v/>
      </c>
      <c r="AD1535" s="4" t="str">
        <f>""</f>
        <v/>
      </c>
      <c r="AE1535" s="4" t="str">
        <f>""</f>
        <v/>
      </c>
      <c r="AF1535" s="4" t="str">
        <f>""</f>
        <v/>
      </c>
      <c r="AG1535" s="4" t="str">
        <f>""</f>
        <v/>
      </c>
      <c r="AH1535" s="4" t="str">
        <f>""</f>
        <v/>
      </c>
      <c r="AI1535" s="4" t="str">
        <f>""</f>
        <v/>
      </c>
      <c r="AJ1535" s="4" t="str">
        <f>""</f>
        <v/>
      </c>
      <c r="AK1535" s="4" t="str">
        <f>""</f>
        <v/>
      </c>
      <c r="AL1535" s="4" t="str">
        <f>""</f>
        <v/>
      </c>
      <c r="AM1535" s="4" t="str">
        <f>""</f>
        <v/>
      </c>
      <c r="AN1535" s="4" t="str">
        <f>""</f>
        <v/>
      </c>
      <c r="AO1535" s="4" t="str">
        <f>""</f>
        <v/>
      </c>
      <c r="AP1535" s="4" t="str">
        <f>""</f>
        <v/>
      </c>
      <c r="AQ1535" s="4" t="str">
        <f>""</f>
        <v/>
      </c>
      <c r="AR1535" s="4" t="str">
        <f>""</f>
        <v/>
      </c>
      <c r="AS1535" s="4" t="str">
        <f>""</f>
        <v/>
      </c>
    </row>
    <row r="1536" spans="1:45" x14ac:dyDescent="0.25">
      <c r="A1536" s="25"/>
      <c r="B1536" s="10"/>
      <c r="C1536" s="10"/>
      <c r="D1536" s="10"/>
      <c r="E1536" s="10"/>
      <c r="F1536" s="10"/>
      <c r="G1536" s="17"/>
      <c r="I1536" s="8" t="s">
        <v>39</v>
      </c>
      <c r="J1536" s="8">
        <v>0.5</v>
      </c>
      <c r="K1536" s="8">
        <v>75</v>
      </c>
      <c r="L1536" s="8">
        <v>75</v>
      </c>
      <c r="M1536" s="8">
        <v>10</v>
      </c>
      <c r="N1536" s="8">
        <v>0</v>
      </c>
      <c r="O1536" s="8">
        <v>1</v>
      </c>
      <c r="P1536" s="8">
        <v>1.2</v>
      </c>
      <c r="Q1536" s="8">
        <v>18</v>
      </c>
      <c r="R1536" s="8">
        <v>118</v>
      </c>
      <c r="S1536" s="8">
        <v>0</v>
      </c>
      <c r="T1536" s="8">
        <v>1.1000000000000001</v>
      </c>
      <c r="U1536" s="8">
        <v>10</v>
      </c>
      <c r="V1536" s="8">
        <v>1.1000000000000001</v>
      </c>
      <c r="W1536" s="8">
        <v>20</v>
      </c>
      <c r="X1536" s="8">
        <v>1</v>
      </c>
      <c r="Y1536" s="8">
        <v>0.5</v>
      </c>
      <c r="Z1536" s="8">
        <v>90</v>
      </c>
      <c r="AC1536" s="4" t="str">
        <f>""</f>
        <v/>
      </c>
      <c r="AD1536" s="4" t="str">
        <f>""</f>
        <v/>
      </c>
      <c r="AE1536" s="4" t="str">
        <f>""</f>
        <v/>
      </c>
      <c r="AF1536" s="4" t="str">
        <f>""</f>
        <v/>
      </c>
      <c r="AG1536" s="4" t="str">
        <f>""</f>
        <v/>
      </c>
      <c r="AH1536" s="4" t="str">
        <f>""</f>
        <v/>
      </c>
      <c r="AI1536" s="4" t="str">
        <f>""</f>
        <v/>
      </c>
      <c r="AJ1536" s="4" t="str">
        <f>""</f>
        <v/>
      </c>
      <c r="AK1536" s="4" t="str">
        <f>""</f>
        <v/>
      </c>
      <c r="AL1536" s="4" t="str">
        <f>""</f>
        <v/>
      </c>
      <c r="AM1536" s="4" t="str">
        <f>""</f>
        <v/>
      </c>
      <c r="AN1536" s="4" t="str">
        <f>""</f>
        <v/>
      </c>
      <c r="AO1536" s="4" t="str">
        <f>""</f>
        <v/>
      </c>
      <c r="AP1536" s="4" t="str">
        <f>""</f>
        <v/>
      </c>
      <c r="AQ1536" s="4" t="str">
        <f>""</f>
        <v/>
      </c>
      <c r="AR1536" s="4" t="str">
        <f>""</f>
        <v/>
      </c>
      <c r="AS1536" s="4" t="str">
        <f>""</f>
        <v/>
      </c>
    </row>
    <row r="1537" spans="1:45" x14ac:dyDescent="0.25">
      <c r="A1537" s="25"/>
      <c r="B1537" s="10"/>
      <c r="C1537" s="10"/>
      <c r="D1537" s="10"/>
      <c r="E1537" s="10"/>
      <c r="F1537" s="10"/>
      <c r="G1537" s="17"/>
      <c r="I1537" s="9" t="s">
        <v>40</v>
      </c>
      <c r="J1537" s="8">
        <v>0</v>
      </c>
      <c r="K1537" s="8">
        <v>0</v>
      </c>
      <c r="L1537" s="8">
        <v>0</v>
      </c>
      <c r="M1537" s="8">
        <v>0.8</v>
      </c>
      <c r="N1537" s="8">
        <v>-6</v>
      </c>
      <c r="O1537" s="8">
        <v>0</v>
      </c>
      <c r="P1537" s="8">
        <v>0</v>
      </c>
      <c r="Q1537" s="8">
        <v>0</v>
      </c>
      <c r="R1537" s="8">
        <v>0.8</v>
      </c>
      <c r="S1537" s="8">
        <v>-118</v>
      </c>
      <c r="T1537" s="8">
        <v>0</v>
      </c>
      <c r="U1537" s="8">
        <v>1</v>
      </c>
      <c r="V1537" s="8">
        <v>0</v>
      </c>
      <c r="W1537" s="8">
        <v>1</v>
      </c>
      <c r="X1537" s="8">
        <v>0</v>
      </c>
      <c r="Y1537" s="8">
        <v>0</v>
      </c>
      <c r="Z1537" s="8">
        <v>-90</v>
      </c>
      <c r="AC1537" s="4" t="str">
        <f>""</f>
        <v/>
      </c>
      <c r="AD1537" s="4" t="str">
        <f>""</f>
        <v/>
      </c>
      <c r="AE1537" s="4" t="str">
        <f>""</f>
        <v/>
      </c>
      <c r="AF1537" s="4" t="str">
        <f>""</f>
        <v/>
      </c>
      <c r="AG1537" s="4" t="str">
        <f>""</f>
        <v/>
      </c>
      <c r="AH1537" s="4" t="str">
        <f>""</f>
        <v/>
      </c>
      <c r="AI1537" s="4" t="str">
        <f>""</f>
        <v/>
      </c>
      <c r="AJ1537" s="4" t="str">
        <f>""</f>
        <v/>
      </c>
      <c r="AK1537" s="4" t="str">
        <f>""</f>
        <v/>
      </c>
      <c r="AL1537" s="4" t="str">
        <f>""</f>
        <v/>
      </c>
      <c r="AM1537" s="4" t="str">
        <f>""</f>
        <v/>
      </c>
      <c r="AN1537" s="4" t="str">
        <f>""</f>
        <v/>
      </c>
      <c r="AO1537" s="4" t="str">
        <f>""</f>
        <v/>
      </c>
      <c r="AP1537" s="4" t="str">
        <f>""</f>
        <v/>
      </c>
      <c r="AQ1537" s="4" t="str">
        <f>""</f>
        <v/>
      </c>
      <c r="AR1537" s="4" t="str">
        <f>""</f>
        <v/>
      </c>
      <c r="AS1537" s="4" t="str">
        <f>""</f>
        <v/>
      </c>
    </row>
    <row r="1538" spans="1:45" x14ac:dyDescent="0.25">
      <c r="A1538" s="22" t="s">
        <v>41</v>
      </c>
      <c r="B1538" s="18" t="s">
        <v>42</v>
      </c>
      <c r="C1538" s="18">
        <v>15.8</v>
      </c>
      <c r="D1538" s="18">
        <v>145</v>
      </c>
      <c r="E1538" s="18" t="s">
        <v>120</v>
      </c>
      <c r="F1538" s="18">
        <v>1</v>
      </c>
      <c r="G1538" s="18" t="str">
        <f>B1538&amp;C1538&amp;D1538&amp;E1538&amp;F1538</f>
        <v>AVR15.8145ND1</v>
      </c>
      <c r="H1538" s="4" t="s">
        <v>3</v>
      </c>
      <c r="I1538" s="4">
        <v>1</v>
      </c>
      <c r="J1538" s="4">
        <v>0</v>
      </c>
      <c r="K1538" s="4">
        <v>10.75</v>
      </c>
      <c r="L1538" s="4">
        <v>10.75</v>
      </c>
      <c r="M1538" s="4">
        <v>5</v>
      </c>
      <c r="N1538" s="4">
        <v>-0.87</v>
      </c>
      <c r="O1538" s="4">
        <v>0</v>
      </c>
      <c r="P1538" s="4">
        <v>1</v>
      </c>
      <c r="Q1538" s="4">
        <v>0</v>
      </c>
      <c r="R1538" s="4">
        <v>99</v>
      </c>
      <c r="S1538" s="4">
        <v>-99</v>
      </c>
      <c r="T1538" s="4">
        <v>0</v>
      </c>
      <c r="U1538" s="4">
        <v>9.3000000000000007</v>
      </c>
      <c r="V1538" s="4">
        <v>0</v>
      </c>
      <c r="W1538" s="4">
        <v>11.63</v>
      </c>
      <c r="X1538" s="4">
        <v>0.113</v>
      </c>
      <c r="Y1538" s="4">
        <v>0.124</v>
      </c>
      <c r="Z1538" s="4">
        <v>0</v>
      </c>
      <c r="AA1538" s="4" t="s">
        <v>1</v>
      </c>
      <c r="AB1538" s="4" t="s">
        <v>1</v>
      </c>
      <c r="AC1538" s="4" t="str">
        <f>""</f>
        <v/>
      </c>
      <c r="AD1538" s="4" t="str">
        <f>""</f>
        <v/>
      </c>
      <c r="AE1538" s="4" t="str">
        <f>""</f>
        <v/>
      </c>
      <c r="AF1538" s="4" t="str">
        <f>""</f>
        <v/>
      </c>
      <c r="AG1538" s="4" t="str">
        <f>""</f>
        <v/>
      </c>
      <c r="AH1538" s="4" t="str">
        <f>""</f>
        <v/>
      </c>
      <c r="AI1538" s="4" t="str">
        <f>""</f>
        <v/>
      </c>
      <c r="AJ1538" s="4" t="str">
        <f>""</f>
        <v/>
      </c>
      <c r="AK1538" s="4" t="str">
        <f>""</f>
        <v/>
      </c>
      <c r="AL1538" s="4" t="str">
        <f>""</f>
        <v/>
      </c>
      <c r="AM1538" s="4" t="str">
        <f>""</f>
        <v/>
      </c>
      <c r="AN1538" s="4" t="str">
        <f>""</f>
        <v/>
      </c>
      <c r="AO1538" s="4" t="str">
        <f>""</f>
        <v/>
      </c>
      <c r="AP1538" s="4" t="str">
        <f>""</f>
        <v/>
      </c>
      <c r="AQ1538" s="4" t="str">
        <f>""</f>
        <v/>
      </c>
      <c r="AR1538" s="4" t="str">
        <f>""</f>
        <v/>
      </c>
      <c r="AS1538" s="4" t="str">
        <f>""</f>
        <v/>
      </c>
    </row>
    <row r="1539" spans="1:45" x14ac:dyDescent="0.25">
      <c r="A1539" s="15"/>
      <c r="B1539" s="16"/>
      <c r="C1539" s="16"/>
      <c r="D1539" s="16"/>
      <c r="E1539" s="16"/>
      <c r="F1539" s="16"/>
      <c r="G1539" s="16"/>
      <c r="H1539" s="30" t="s">
        <v>25</v>
      </c>
      <c r="I1539" s="31" t="s">
        <v>26</v>
      </c>
      <c r="J1539" s="7" t="s">
        <v>44</v>
      </c>
      <c r="K1539" s="7" t="s">
        <v>45</v>
      </c>
      <c r="L1539" s="7" t="s">
        <v>46</v>
      </c>
      <c r="M1539" s="7" t="s">
        <v>46</v>
      </c>
      <c r="N1539" s="7" t="s">
        <v>47</v>
      </c>
      <c r="O1539" s="7" t="s">
        <v>48</v>
      </c>
      <c r="P1539" s="7" t="s">
        <v>49</v>
      </c>
      <c r="Q1539" s="7" t="s">
        <v>50</v>
      </c>
      <c r="R1539" s="7" t="s">
        <v>51</v>
      </c>
      <c r="S1539" s="7" t="s">
        <v>121</v>
      </c>
      <c r="T1539" s="7" t="s">
        <v>52</v>
      </c>
      <c r="U1539" s="7" t="s">
        <v>53</v>
      </c>
      <c r="V1539" s="7" t="s">
        <v>54</v>
      </c>
      <c r="W1539" s="7" t="s">
        <v>55</v>
      </c>
      <c r="Z1539" s="4" t="str">
        <f>""</f>
        <v/>
      </c>
      <c r="AA1539" s="4" t="str">
        <f>""</f>
        <v/>
      </c>
      <c r="AB1539" s="4" t="str">
        <f>""</f>
        <v/>
      </c>
      <c r="AC1539" s="4" t="str">
        <f>""</f>
        <v/>
      </c>
      <c r="AD1539" s="4" t="str">
        <f>""</f>
        <v/>
      </c>
      <c r="AE1539" s="4" t="str">
        <f>""</f>
        <v/>
      </c>
      <c r="AF1539" s="4" t="str">
        <f>""</f>
        <v/>
      </c>
      <c r="AG1539" s="4" t="str">
        <f>""</f>
        <v/>
      </c>
      <c r="AH1539" s="4" t="str">
        <f>""</f>
        <v/>
      </c>
      <c r="AI1539" s="4" t="str">
        <f>""</f>
        <v/>
      </c>
      <c r="AJ1539" s="4" t="str">
        <f>""</f>
        <v/>
      </c>
      <c r="AK1539" s="4" t="str">
        <f>""</f>
        <v/>
      </c>
      <c r="AL1539" s="4" t="str">
        <f>""</f>
        <v/>
      </c>
      <c r="AM1539" s="4" t="str">
        <f>""</f>
        <v/>
      </c>
      <c r="AN1539" s="4" t="str">
        <f>""</f>
        <v/>
      </c>
      <c r="AO1539" s="4" t="str">
        <f>""</f>
        <v/>
      </c>
      <c r="AP1539" s="4" t="str">
        <f>""</f>
        <v/>
      </c>
      <c r="AQ1539" s="4" t="str">
        <f>""</f>
        <v/>
      </c>
      <c r="AR1539" s="4" t="str">
        <f>""</f>
        <v/>
      </c>
      <c r="AS1539" s="4" t="str">
        <f>""</f>
        <v/>
      </c>
    </row>
    <row r="1540" spans="1:45" x14ac:dyDescent="0.25">
      <c r="A1540" s="15"/>
      <c r="B1540" s="17"/>
      <c r="C1540" s="17"/>
      <c r="D1540" s="17"/>
      <c r="E1540" s="17"/>
      <c r="F1540" s="17"/>
      <c r="G1540" s="17"/>
      <c r="I1540" s="8" t="s">
        <v>39</v>
      </c>
      <c r="J1540" s="8">
        <v>10</v>
      </c>
      <c r="K1540" s="8">
        <v>0.2</v>
      </c>
      <c r="L1540" s="8">
        <v>0.2</v>
      </c>
      <c r="M1540" s="8">
        <v>0.2</v>
      </c>
      <c r="N1540" s="8">
        <v>10</v>
      </c>
      <c r="O1540" s="8">
        <v>3</v>
      </c>
      <c r="P1540" s="8">
        <v>2.5</v>
      </c>
      <c r="Q1540" s="8"/>
      <c r="R1540" s="8"/>
      <c r="S1540" s="8"/>
      <c r="T1540" s="8"/>
      <c r="U1540" s="8"/>
      <c r="V1540" s="8"/>
      <c r="W1540" s="8"/>
      <c r="Z1540" s="4" t="str">
        <f>""</f>
        <v/>
      </c>
      <c r="AA1540" s="4" t="str">
        <f>""</f>
        <v/>
      </c>
      <c r="AB1540" s="4" t="str">
        <f>""</f>
        <v/>
      </c>
      <c r="AC1540" s="4" t="str">
        <f>""</f>
        <v/>
      </c>
      <c r="AD1540" s="4" t="str">
        <f>""</f>
        <v/>
      </c>
      <c r="AE1540" s="4" t="str">
        <f>""</f>
        <v/>
      </c>
      <c r="AF1540" s="4" t="str">
        <f>""</f>
        <v/>
      </c>
      <c r="AG1540" s="4" t="str">
        <f>""</f>
        <v/>
      </c>
      <c r="AH1540" s="4" t="str">
        <f>""</f>
        <v/>
      </c>
      <c r="AI1540" s="4" t="str">
        <f>""</f>
        <v/>
      </c>
      <c r="AJ1540" s="4" t="str">
        <f>""</f>
        <v/>
      </c>
      <c r="AK1540" s="4" t="str">
        <f>""</f>
        <v/>
      </c>
      <c r="AL1540" s="4" t="str">
        <f>""</f>
        <v/>
      </c>
      <c r="AM1540" s="4" t="str">
        <f>""</f>
        <v/>
      </c>
      <c r="AN1540" s="4" t="str">
        <f>""</f>
        <v/>
      </c>
      <c r="AO1540" s="4" t="str">
        <f>""</f>
        <v/>
      </c>
      <c r="AP1540" s="4" t="str">
        <f>""</f>
        <v/>
      </c>
      <c r="AQ1540" s="4" t="str">
        <f>""</f>
        <v/>
      </c>
      <c r="AR1540" s="4" t="str">
        <f>""</f>
        <v/>
      </c>
      <c r="AS1540" s="4" t="str">
        <f>""</f>
        <v/>
      </c>
    </row>
    <row r="1541" spans="1:45" x14ac:dyDescent="0.25">
      <c r="A1541" s="15"/>
      <c r="B1541" s="17"/>
      <c r="C1541" s="17"/>
      <c r="D1541" s="17"/>
      <c r="E1541" s="17"/>
      <c r="F1541" s="17"/>
      <c r="G1541" s="17"/>
      <c r="I1541" s="8" t="s">
        <v>40</v>
      </c>
      <c r="J1541" s="8">
        <v>1</v>
      </c>
      <c r="K1541" s="8">
        <f>4*$K$2</f>
        <v>0.04</v>
      </c>
      <c r="L1541" s="8">
        <f>4*$K$2</f>
        <v>0.04</v>
      </c>
      <c r="M1541" s="8">
        <f>4*$K$2</f>
        <v>0.04</v>
      </c>
      <c r="N1541" s="8">
        <v>1</v>
      </c>
      <c r="O1541" s="8">
        <v>0</v>
      </c>
      <c r="P1541" s="8"/>
      <c r="Q1541" s="8"/>
      <c r="R1541" s="8"/>
      <c r="S1541" s="8"/>
      <c r="T1541" s="8"/>
      <c r="U1541" s="8"/>
      <c r="V1541" s="8">
        <v>0</v>
      </c>
      <c r="W1541" s="8"/>
      <c r="Z1541" s="4" t="str">
        <f>""</f>
        <v/>
      </c>
      <c r="AA1541" s="4" t="str">
        <f>""</f>
        <v/>
      </c>
      <c r="AB1541" s="4" t="str">
        <f>""</f>
        <v/>
      </c>
      <c r="AC1541" s="4" t="str">
        <f>""</f>
        <v/>
      </c>
      <c r="AD1541" s="4" t="str">
        <f>""</f>
        <v/>
      </c>
      <c r="AE1541" s="4" t="str">
        <f>""</f>
        <v/>
      </c>
      <c r="AF1541" s="4" t="str">
        <f>""</f>
        <v/>
      </c>
      <c r="AG1541" s="4" t="str">
        <f>""</f>
        <v/>
      </c>
      <c r="AH1541" s="4" t="str">
        <f>""</f>
        <v/>
      </c>
      <c r="AI1541" s="4" t="str">
        <f>""</f>
        <v/>
      </c>
      <c r="AJ1541" s="4" t="str">
        <f>""</f>
        <v/>
      </c>
      <c r="AK1541" s="4" t="str">
        <f>""</f>
        <v/>
      </c>
      <c r="AL1541" s="4" t="str">
        <f>""</f>
        <v/>
      </c>
      <c r="AM1541" s="4" t="str">
        <f>""</f>
        <v/>
      </c>
      <c r="AN1541" s="4" t="str">
        <f>""</f>
        <v/>
      </c>
      <c r="AO1541" s="4" t="str">
        <f>""</f>
        <v/>
      </c>
      <c r="AP1541" s="4" t="str">
        <f>""</f>
        <v/>
      </c>
      <c r="AQ1541" s="4" t="str">
        <f>""</f>
        <v/>
      </c>
      <c r="AR1541" s="4" t="str">
        <f>""</f>
        <v/>
      </c>
      <c r="AS1541" s="4" t="str">
        <f>""</f>
        <v/>
      </c>
    </row>
    <row r="1542" spans="1:45" x14ac:dyDescent="0.25">
      <c r="A1542" s="23" t="s">
        <v>41</v>
      </c>
      <c r="B1542" s="18" t="s">
        <v>62</v>
      </c>
      <c r="C1542" s="18">
        <v>15.8</v>
      </c>
      <c r="D1542" s="18">
        <v>145</v>
      </c>
      <c r="E1542" s="18" t="s">
        <v>120</v>
      </c>
      <c r="F1542" s="18">
        <v>1</v>
      </c>
      <c r="G1542" s="18" t="str">
        <f>B1542&amp;C1542&amp;D1542&amp;E1542&amp;F1542</f>
        <v>GEN15.8145ND1</v>
      </c>
      <c r="H1542" s="4" t="s">
        <v>2</v>
      </c>
      <c r="I1542" s="4">
        <v>1</v>
      </c>
      <c r="J1542" s="4">
        <v>9.5500000000000007</v>
      </c>
      <c r="K1542" s="4">
        <v>4.4999999999999998E-2</v>
      </c>
      <c r="L1542" s="4">
        <v>1.5</v>
      </c>
      <c r="M1542" s="4">
        <v>0.15</v>
      </c>
      <c r="N1542" s="4">
        <v>4.2</v>
      </c>
      <c r="O1542" s="4">
        <v>0</v>
      </c>
      <c r="P1542" s="4">
        <v>2.496</v>
      </c>
      <c r="Q1542" s="4">
        <v>2.3719999999999999</v>
      </c>
      <c r="R1542" s="4">
        <v>0.32700000000000001</v>
      </c>
      <c r="S1542" s="4">
        <v>0.61299999999999999</v>
      </c>
      <c r="T1542" s="4">
        <v>0.14099999999999999</v>
      </c>
      <c r="U1542" s="4">
        <v>0.1</v>
      </c>
      <c r="V1542" s="4">
        <v>0.125</v>
      </c>
      <c r="W1542" s="4">
        <v>0.57399999999999995</v>
      </c>
      <c r="X1542" s="4" t="s">
        <v>1</v>
      </c>
      <c r="Y1542" s="4" t="s">
        <v>1</v>
      </c>
      <c r="Z1542" s="4" t="str">
        <f>""</f>
        <v/>
      </c>
      <c r="AA1542" s="4" t="str">
        <f>""</f>
        <v/>
      </c>
      <c r="AB1542" s="4" t="str">
        <f>""</f>
        <v/>
      </c>
      <c r="AC1542" s="4" t="str">
        <f>""</f>
        <v/>
      </c>
      <c r="AD1542" s="4" t="str">
        <f>""</f>
        <v/>
      </c>
      <c r="AE1542" s="4" t="str">
        <f>""</f>
        <v/>
      </c>
      <c r="AF1542" s="4" t="str">
        <f>""</f>
        <v/>
      </c>
      <c r="AG1542" s="4" t="str">
        <f>""</f>
        <v/>
      </c>
      <c r="AH1542" s="4" t="str">
        <f>""</f>
        <v/>
      </c>
      <c r="AI1542" s="4" t="str">
        <f>""</f>
        <v/>
      </c>
      <c r="AJ1542" s="4" t="str">
        <f>""</f>
        <v/>
      </c>
      <c r="AK1542" s="4" t="str">
        <f>""</f>
        <v/>
      </c>
      <c r="AL1542" s="4" t="str">
        <f>""</f>
        <v/>
      </c>
      <c r="AM1542" s="4" t="str">
        <f>""</f>
        <v/>
      </c>
      <c r="AN1542" s="4" t="str">
        <f>""</f>
        <v/>
      </c>
      <c r="AO1542" s="4" t="str">
        <f>""</f>
        <v/>
      </c>
      <c r="AP1542" s="4" t="str">
        <f>""</f>
        <v/>
      </c>
      <c r="AQ1542" s="4" t="str">
        <f>""</f>
        <v/>
      </c>
      <c r="AR1542" s="4" t="str">
        <f>""</f>
        <v/>
      </c>
      <c r="AS1542" s="4" t="str">
        <f>""</f>
        <v/>
      </c>
    </row>
    <row r="1543" spans="1:45" x14ac:dyDescent="0.25">
      <c r="A1543" s="15"/>
      <c r="B1543" s="16"/>
      <c r="C1543" s="16"/>
      <c r="D1543" s="16"/>
      <c r="E1543" s="16"/>
      <c r="F1543" s="16"/>
      <c r="G1543" s="16"/>
      <c r="H1543" s="14" t="s">
        <v>25</v>
      </c>
      <c r="I1543" s="34"/>
      <c r="J1543" s="7" t="s">
        <v>64</v>
      </c>
      <c r="K1543" s="7" t="s">
        <v>94</v>
      </c>
      <c r="L1543" s="7" t="s">
        <v>95</v>
      </c>
      <c r="M1543" s="7" t="s">
        <v>96</v>
      </c>
      <c r="N1543" s="7" t="s">
        <v>127</v>
      </c>
      <c r="O1543" s="7" t="s">
        <v>128</v>
      </c>
      <c r="P1543" s="7" t="s">
        <v>122</v>
      </c>
      <c r="Q1543" s="7" t="s">
        <v>123</v>
      </c>
      <c r="R1543" s="7" t="s">
        <v>74</v>
      </c>
      <c r="U1543" s="4" t="str">
        <f>""</f>
        <v/>
      </c>
      <c r="V1543" s="4" t="str">
        <f>""</f>
        <v/>
      </c>
      <c r="W1543" s="4" t="str">
        <f>""</f>
        <v/>
      </c>
      <c r="X1543" s="4" t="str">
        <f>""</f>
        <v/>
      </c>
      <c r="Y1543" s="4" t="str">
        <f>""</f>
        <v/>
      </c>
      <c r="Z1543" s="4" t="str">
        <f>""</f>
        <v/>
      </c>
      <c r="AA1543" s="4" t="str">
        <f>""</f>
        <v/>
      </c>
      <c r="AB1543" s="4" t="str">
        <f>""</f>
        <v/>
      </c>
      <c r="AC1543" s="4" t="str">
        <f>""</f>
        <v/>
      </c>
      <c r="AD1543" s="4" t="str">
        <f>""</f>
        <v/>
      </c>
      <c r="AE1543" s="4" t="str">
        <f>""</f>
        <v/>
      </c>
      <c r="AF1543" s="4" t="str">
        <f>""</f>
        <v/>
      </c>
      <c r="AG1543" s="4" t="str">
        <f>""</f>
        <v/>
      </c>
      <c r="AH1543" s="4" t="str">
        <f>""</f>
        <v/>
      </c>
      <c r="AI1543" s="4" t="str">
        <f>""</f>
        <v/>
      </c>
      <c r="AJ1543" s="4" t="str">
        <f>""</f>
        <v/>
      </c>
      <c r="AK1543" s="4" t="str">
        <f>""</f>
        <v/>
      </c>
      <c r="AL1543" s="4" t="str">
        <f>""</f>
        <v/>
      </c>
      <c r="AM1543" s="4" t="str">
        <f>""</f>
        <v/>
      </c>
      <c r="AN1543" s="4" t="str">
        <f>""</f>
        <v/>
      </c>
      <c r="AO1543" s="4" t="str">
        <f>""</f>
        <v/>
      </c>
      <c r="AP1543" s="4" t="str">
        <f>""</f>
        <v/>
      </c>
      <c r="AQ1543" s="4" t="str">
        <f>""</f>
        <v/>
      </c>
      <c r="AR1543" s="4" t="str">
        <f>""</f>
        <v/>
      </c>
      <c r="AS1543" s="4" t="str">
        <f>""</f>
        <v/>
      </c>
    </row>
    <row r="1544" spans="1:45" x14ac:dyDescent="0.25">
      <c r="A1544" s="15"/>
      <c r="B1544" s="17"/>
      <c r="C1544" s="17"/>
      <c r="D1544" s="17"/>
      <c r="E1544" s="17"/>
      <c r="F1544" s="17"/>
      <c r="G1544" s="17"/>
      <c r="I1544" s="8" t="s">
        <v>39</v>
      </c>
      <c r="J1544" s="8"/>
      <c r="K1544" s="8"/>
      <c r="L1544" s="8"/>
      <c r="M1544" s="8"/>
      <c r="N1544" s="8"/>
      <c r="O1544" s="8"/>
      <c r="P1544" s="8"/>
      <c r="Q1544" s="8"/>
      <c r="R1544" s="8"/>
      <c r="U1544" s="4" t="str">
        <f>""</f>
        <v/>
      </c>
      <c r="V1544" s="4" t="str">
        <f>""</f>
        <v/>
      </c>
      <c r="W1544" s="4" t="str">
        <f>""</f>
        <v/>
      </c>
      <c r="X1544" s="4" t="str">
        <f>""</f>
        <v/>
      </c>
      <c r="Y1544" s="4" t="str">
        <f>""</f>
        <v/>
      </c>
      <c r="Z1544" s="4" t="str">
        <f>""</f>
        <v/>
      </c>
      <c r="AA1544" s="4" t="str">
        <f>""</f>
        <v/>
      </c>
      <c r="AB1544" s="4" t="str">
        <f>""</f>
        <v/>
      </c>
      <c r="AC1544" s="4" t="str">
        <f>""</f>
        <v/>
      </c>
      <c r="AD1544" s="4" t="str">
        <f>""</f>
        <v/>
      </c>
      <c r="AE1544" s="4" t="str">
        <f>""</f>
        <v/>
      </c>
      <c r="AF1544" s="4" t="str">
        <f>""</f>
        <v/>
      </c>
      <c r="AG1544" s="4" t="str">
        <f>""</f>
        <v/>
      </c>
      <c r="AH1544" s="4" t="str">
        <f>""</f>
        <v/>
      </c>
      <c r="AI1544" s="4" t="str">
        <f>""</f>
        <v/>
      </c>
      <c r="AJ1544" s="4" t="str">
        <f>""</f>
        <v/>
      </c>
      <c r="AK1544" s="4" t="str">
        <f>""</f>
        <v/>
      </c>
      <c r="AL1544" s="4" t="str">
        <f>""</f>
        <v/>
      </c>
      <c r="AM1544" s="4" t="str">
        <f>""</f>
        <v/>
      </c>
      <c r="AN1544" s="4" t="str">
        <f>""</f>
        <v/>
      </c>
      <c r="AO1544" s="4" t="str">
        <f>""</f>
        <v/>
      </c>
      <c r="AP1544" s="4" t="str">
        <f>""</f>
        <v/>
      </c>
      <c r="AQ1544" s="4" t="str">
        <f>""</f>
        <v/>
      </c>
      <c r="AR1544" s="4" t="str">
        <f>""</f>
        <v/>
      </c>
      <c r="AS1544" s="4" t="str">
        <f>""</f>
        <v/>
      </c>
    </row>
    <row r="1545" spans="1:45" x14ac:dyDescent="0.25">
      <c r="A1545" s="15"/>
      <c r="B1545" s="17"/>
      <c r="C1545" s="17"/>
      <c r="D1545" s="17"/>
      <c r="E1545" s="17"/>
      <c r="F1545" s="17"/>
      <c r="G1545" s="17"/>
      <c r="I1545" s="8" t="s">
        <v>40</v>
      </c>
      <c r="J1545" s="8"/>
      <c r="K1545" s="8"/>
      <c r="L1545" s="8"/>
      <c r="M1545" s="8"/>
      <c r="N1545" s="8"/>
      <c r="O1545" s="8"/>
      <c r="P1545" s="8"/>
      <c r="Q1545" s="8"/>
      <c r="R1545" s="8"/>
      <c r="U1545" s="4" t="str">
        <f>""</f>
        <v/>
      </c>
      <c r="V1545" s="4" t="str">
        <f>""</f>
        <v/>
      </c>
      <c r="W1545" s="4" t="str">
        <f>""</f>
        <v/>
      </c>
      <c r="X1545" s="4" t="str">
        <f>""</f>
        <v/>
      </c>
      <c r="Y1545" s="4" t="str">
        <f>""</f>
        <v/>
      </c>
      <c r="Z1545" s="4" t="str">
        <f>""</f>
        <v/>
      </c>
      <c r="AA1545" s="4" t="str">
        <f>""</f>
        <v/>
      </c>
      <c r="AB1545" s="4" t="str">
        <f>""</f>
        <v/>
      </c>
      <c r="AC1545" s="4" t="str">
        <f>""</f>
        <v/>
      </c>
      <c r="AD1545" s="4" t="str">
        <f>""</f>
        <v/>
      </c>
      <c r="AE1545" s="4" t="str">
        <f>""</f>
        <v/>
      </c>
      <c r="AF1545" s="4" t="str">
        <f>""</f>
        <v/>
      </c>
      <c r="AG1545" s="4" t="str">
        <f>""</f>
        <v/>
      </c>
      <c r="AH1545" s="4" t="str">
        <f>""</f>
        <v/>
      </c>
      <c r="AI1545" s="4" t="str">
        <f>""</f>
        <v/>
      </c>
      <c r="AJ1545" s="4" t="str">
        <f>""</f>
        <v/>
      </c>
      <c r="AK1545" s="4" t="str">
        <f>""</f>
        <v/>
      </c>
      <c r="AL1545" s="4" t="str">
        <f>""</f>
        <v/>
      </c>
      <c r="AM1545" s="4" t="str">
        <f>""</f>
        <v/>
      </c>
      <c r="AN1545" s="4" t="str">
        <f>""</f>
        <v/>
      </c>
      <c r="AO1545" s="4" t="str">
        <f>""</f>
        <v/>
      </c>
      <c r="AP1545" s="4" t="str">
        <f>""</f>
        <v/>
      </c>
      <c r="AQ1545" s="4" t="str">
        <f>""</f>
        <v/>
      </c>
      <c r="AR1545" s="4" t="str">
        <f>""</f>
        <v/>
      </c>
      <c r="AS1545" s="4" t="str">
        <f>""</f>
        <v/>
      </c>
    </row>
    <row r="1546" spans="1:45" x14ac:dyDescent="0.25">
      <c r="A1546" s="23" t="s">
        <v>41</v>
      </c>
      <c r="B1546" s="18" t="s">
        <v>76</v>
      </c>
      <c r="C1546" s="18">
        <v>15.8</v>
      </c>
      <c r="D1546" s="18">
        <v>145</v>
      </c>
      <c r="E1546" s="18" t="s">
        <v>120</v>
      </c>
      <c r="F1546" s="18">
        <v>1</v>
      </c>
      <c r="G1546" s="18" t="str">
        <f>B1546&amp;C1546&amp;D1546&amp;E1546&amp;F1546</f>
        <v>GOV15.8145ND1</v>
      </c>
      <c r="H1546" s="4" t="s">
        <v>8</v>
      </c>
      <c r="I1546" s="4">
        <v>1</v>
      </c>
      <c r="J1546" s="4">
        <v>0.05</v>
      </c>
      <c r="K1546" s="4">
        <v>0.4</v>
      </c>
      <c r="L1546" s="4">
        <v>0.1</v>
      </c>
      <c r="M1546" s="4">
        <v>3</v>
      </c>
      <c r="N1546" s="4">
        <v>1</v>
      </c>
      <c r="O1546" s="4">
        <v>2</v>
      </c>
      <c r="P1546" s="4">
        <v>0.85</v>
      </c>
      <c r="Q1546" s="4">
        <v>0</v>
      </c>
      <c r="R1546" s="4">
        <v>0</v>
      </c>
      <c r="S1546" s="4" t="s">
        <v>1</v>
      </c>
      <c r="T1546" s="4" t="s">
        <v>1</v>
      </c>
      <c r="U1546" s="4" t="str">
        <f>""</f>
        <v/>
      </c>
      <c r="V1546" s="4" t="str">
        <f>""</f>
        <v/>
      </c>
      <c r="W1546" s="4" t="str">
        <f>""</f>
        <v/>
      </c>
      <c r="X1546" s="4" t="str">
        <f>""</f>
        <v/>
      </c>
      <c r="Y1546" s="4" t="str">
        <f>""</f>
        <v/>
      </c>
      <c r="Z1546" s="4" t="str">
        <f>""</f>
        <v/>
      </c>
      <c r="AA1546" s="4" t="str">
        <f>""</f>
        <v/>
      </c>
      <c r="AB1546" s="4" t="str">
        <f>""</f>
        <v/>
      </c>
      <c r="AC1546" s="4" t="str">
        <f>""</f>
        <v/>
      </c>
      <c r="AD1546" s="4" t="str">
        <f>""</f>
        <v/>
      </c>
      <c r="AE1546" s="4" t="str">
        <f>""</f>
        <v/>
      </c>
      <c r="AF1546" s="4" t="str">
        <f>""</f>
        <v/>
      </c>
      <c r="AG1546" s="4" t="str">
        <f>""</f>
        <v/>
      </c>
      <c r="AH1546" s="4" t="str">
        <f>""</f>
        <v/>
      </c>
      <c r="AI1546" s="4" t="str">
        <f>""</f>
        <v/>
      </c>
      <c r="AJ1546" s="4" t="str">
        <f>""</f>
        <v/>
      </c>
      <c r="AK1546" s="4" t="str">
        <f>""</f>
        <v/>
      </c>
      <c r="AL1546" s="4" t="str">
        <f>""</f>
        <v/>
      </c>
      <c r="AM1546" s="4" t="str">
        <f>""</f>
        <v/>
      </c>
      <c r="AN1546" s="4" t="str">
        <f>""</f>
        <v/>
      </c>
      <c r="AO1546" s="4" t="str">
        <f>""</f>
        <v/>
      </c>
      <c r="AP1546" s="4" t="str">
        <f>""</f>
        <v/>
      </c>
      <c r="AQ1546" s="4" t="str">
        <f>""</f>
        <v/>
      </c>
      <c r="AR1546" s="4" t="str">
        <f>""</f>
        <v/>
      </c>
      <c r="AS1546" s="4" t="str">
        <f>""</f>
        <v/>
      </c>
    </row>
    <row r="1547" spans="1:45" x14ac:dyDescent="0.25">
      <c r="A1547" s="15"/>
      <c r="B1547" s="16"/>
      <c r="C1547" s="16"/>
      <c r="D1547" s="16"/>
      <c r="E1547" s="16"/>
      <c r="F1547" s="16"/>
      <c r="G1547" s="16"/>
      <c r="H1547" s="14" t="s">
        <v>25</v>
      </c>
      <c r="I1547" s="7" t="s">
        <v>26</v>
      </c>
      <c r="J1547" s="7" t="s">
        <v>77</v>
      </c>
      <c r="K1547" s="7" t="s">
        <v>78</v>
      </c>
      <c r="L1547" s="7" t="s">
        <v>79</v>
      </c>
      <c r="M1547" s="7" t="s">
        <v>80</v>
      </c>
      <c r="N1547" s="7" t="s">
        <v>81</v>
      </c>
      <c r="O1547" s="7" t="s">
        <v>82</v>
      </c>
      <c r="P1547" s="7" t="s">
        <v>83</v>
      </c>
      <c r="Q1547" s="7" t="s">
        <v>84</v>
      </c>
      <c r="R1547" s="7" t="s">
        <v>85</v>
      </c>
      <c r="S1547" s="7" t="s">
        <v>86</v>
      </c>
      <c r="T1547" s="7" t="s">
        <v>87</v>
      </c>
      <c r="U1547" s="7" t="s">
        <v>88</v>
      </c>
      <c r="V1547" s="7" t="s">
        <v>89</v>
      </c>
      <c r="W1547" s="7" t="s">
        <v>90</v>
      </c>
      <c r="X1547" s="7" t="s">
        <v>91</v>
      </c>
      <c r="Y1547" s="7" t="s">
        <v>92</v>
      </c>
      <c r="Z1547" s="7" t="s">
        <v>93</v>
      </c>
      <c r="AA1547" s="7" t="s">
        <v>94</v>
      </c>
      <c r="AB1547" s="7" t="s">
        <v>95</v>
      </c>
      <c r="AC1547" s="7" t="s">
        <v>96</v>
      </c>
      <c r="AD1547" s="7" t="s">
        <v>97</v>
      </c>
      <c r="AE1547" s="7" t="s">
        <v>98</v>
      </c>
      <c r="AF1547" s="7" t="s">
        <v>99</v>
      </c>
      <c r="AI1547" s="4" t="str">
        <f>""</f>
        <v/>
      </c>
      <c r="AJ1547" s="4" t="str">
        <f>""</f>
        <v/>
      </c>
      <c r="AK1547" s="4" t="str">
        <f>""</f>
        <v/>
      </c>
      <c r="AL1547" s="4" t="str">
        <f>""</f>
        <v/>
      </c>
      <c r="AM1547" s="4" t="str">
        <f>""</f>
        <v/>
      </c>
      <c r="AN1547" s="4" t="str">
        <f>""</f>
        <v/>
      </c>
      <c r="AO1547" s="4" t="str">
        <f>""</f>
        <v/>
      </c>
      <c r="AP1547" s="4" t="str">
        <f>""</f>
        <v/>
      </c>
      <c r="AQ1547" s="4" t="str">
        <f>""</f>
        <v/>
      </c>
      <c r="AR1547" s="4" t="str">
        <f>""</f>
        <v/>
      </c>
      <c r="AS1547" s="4" t="str">
        <f>""</f>
        <v/>
      </c>
    </row>
    <row r="1548" spans="1:45" x14ac:dyDescent="0.25">
      <c r="A1548" s="15"/>
      <c r="B1548" s="17"/>
      <c r="C1548" s="17"/>
      <c r="D1548" s="17"/>
      <c r="E1548" s="17"/>
      <c r="F1548" s="17"/>
      <c r="G1548" s="17"/>
      <c r="I1548" s="8" t="s">
        <v>39</v>
      </c>
      <c r="J1548" s="8"/>
      <c r="K1548" s="8"/>
      <c r="L1548" s="8"/>
      <c r="M1548" s="8"/>
      <c r="N1548" s="8"/>
      <c r="O1548" s="8"/>
      <c r="P1548" s="8">
        <v>15</v>
      </c>
      <c r="Q1548" s="8">
        <v>15</v>
      </c>
      <c r="R1548" s="8"/>
      <c r="S1548" s="8">
        <v>15</v>
      </c>
      <c r="T1548" s="8">
        <v>15</v>
      </c>
      <c r="U1548" s="8"/>
      <c r="V1548" s="8"/>
      <c r="W1548" s="8"/>
      <c r="X1548" s="8">
        <v>2</v>
      </c>
      <c r="Y1548" s="8">
        <v>2</v>
      </c>
      <c r="Z1548" s="8"/>
      <c r="AA1548" s="8">
        <v>2</v>
      </c>
      <c r="AB1548" s="8">
        <v>2</v>
      </c>
      <c r="AC1548" s="8">
        <v>2</v>
      </c>
      <c r="AD1548" s="8">
        <v>2</v>
      </c>
      <c r="AE1548" s="8">
        <v>0.99</v>
      </c>
      <c r="AF1548" s="8">
        <v>0</v>
      </c>
      <c r="AI1548" s="4" t="str">
        <f>""</f>
        <v/>
      </c>
      <c r="AJ1548" s="4" t="str">
        <f>""</f>
        <v/>
      </c>
      <c r="AK1548" s="4" t="str">
        <f>""</f>
        <v/>
      </c>
      <c r="AL1548" s="4" t="str">
        <f>""</f>
        <v/>
      </c>
      <c r="AM1548" s="4" t="str">
        <f>""</f>
        <v/>
      </c>
      <c r="AN1548" s="4" t="str">
        <f>""</f>
        <v/>
      </c>
      <c r="AO1548" s="4" t="str">
        <f>""</f>
        <v/>
      </c>
      <c r="AP1548" s="4" t="str">
        <f>""</f>
        <v/>
      </c>
      <c r="AQ1548" s="4" t="str">
        <f>""</f>
        <v/>
      </c>
      <c r="AR1548" s="4" t="str">
        <f>""</f>
        <v/>
      </c>
      <c r="AS1548" s="4" t="str">
        <f>""</f>
        <v/>
      </c>
    </row>
    <row r="1549" spans="1:45" x14ac:dyDescent="0.25">
      <c r="A1549" s="15"/>
      <c r="B1549" s="17"/>
      <c r="C1549" s="17"/>
      <c r="D1549" s="17"/>
      <c r="E1549" s="17"/>
      <c r="F1549" s="17"/>
      <c r="G1549" s="17"/>
      <c r="I1549" s="8" t="s">
        <v>40</v>
      </c>
      <c r="J1549" s="8"/>
      <c r="K1549" s="8"/>
      <c r="L1549" s="8"/>
      <c r="M1549" s="8"/>
      <c r="N1549" s="8"/>
      <c r="O1549" s="8"/>
      <c r="P1549" s="8">
        <v>1.5</v>
      </c>
      <c r="Q1549" s="8">
        <v>1.5</v>
      </c>
      <c r="R1549" s="8">
        <f>2*$K$2</f>
        <v>0.02</v>
      </c>
      <c r="S1549" s="8">
        <v>1.5</v>
      </c>
      <c r="T1549" s="8">
        <v>1.5</v>
      </c>
      <c r="U1549" s="8">
        <f>2*$K$2</f>
        <v>0.02</v>
      </c>
      <c r="V1549" s="8"/>
      <c r="W1549" s="8"/>
      <c r="X1549" s="8">
        <f t="shared" ref="X1549:Y1549" si="186">2*$K$2</f>
        <v>0.02</v>
      </c>
      <c r="Y1549" s="8">
        <f t="shared" si="186"/>
        <v>0.02</v>
      </c>
      <c r="Z1549" s="8"/>
      <c r="AA1549" s="8">
        <f t="shared" ref="AA1549:AD1549" si="187">2*$K$2</f>
        <v>0.02</v>
      </c>
      <c r="AB1549" s="8">
        <f t="shared" si="187"/>
        <v>0.02</v>
      </c>
      <c r="AC1549" s="8">
        <f t="shared" si="187"/>
        <v>0.02</v>
      </c>
      <c r="AD1549" s="8">
        <f t="shared" si="187"/>
        <v>0.02</v>
      </c>
      <c r="AE1549" s="8">
        <v>0</v>
      </c>
      <c r="AF1549" s="8">
        <v>-0.3</v>
      </c>
      <c r="AI1549" s="4" t="str">
        <f>""</f>
        <v/>
      </c>
      <c r="AJ1549" s="4" t="str">
        <f>""</f>
        <v/>
      </c>
      <c r="AK1549" s="4" t="str">
        <f>""</f>
        <v/>
      </c>
      <c r="AL1549" s="4" t="str">
        <f>""</f>
        <v/>
      </c>
      <c r="AM1549" s="4" t="str">
        <f>""</f>
        <v/>
      </c>
      <c r="AN1549" s="4" t="str">
        <f>""</f>
        <v/>
      </c>
      <c r="AO1549" s="4" t="str">
        <f>""</f>
        <v/>
      </c>
      <c r="AP1549" s="4" t="str">
        <f>""</f>
        <v/>
      </c>
      <c r="AQ1549" s="4" t="str">
        <f>""</f>
        <v/>
      </c>
      <c r="AR1549" s="4" t="str">
        <f>""</f>
        <v/>
      </c>
      <c r="AS1549" s="4" t="str">
        <f>""</f>
        <v/>
      </c>
    </row>
    <row r="1550" spans="1:45" x14ac:dyDescent="0.25">
      <c r="A1550" s="24" t="s">
        <v>41</v>
      </c>
      <c r="B1550" s="18" t="s">
        <v>100</v>
      </c>
      <c r="C1550" s="18">
        <v>15.8</v>
      </c>
      <c r="D1550" s="18">
        <v>145</v>
      </c>
      <c r="E1550" s="18" t="s">
        <v>120</v>
      </c>
      <c r="F1550" s="18">
        <v>1</v>
      </c>
      <c r="G1550" s="18" t="str">
        <f>B1550&amp;C1550&amp;D1550&amp;E1550&amp;F1550</f>
        <v>PSS15.8145ND1</v>
      </c>
      <c r="H1550" s="4" t="s">
        <v>9</v>
      </c>
      <c r="I1550" s="4">
        <v>1</v>
      </c>
      <c r="J1550" s="4">
        <v>1</v>
      </c>
      <c r="K1550" s="4">
        <v>0</v>
      </c>
      <c r="L1550" s="4">
        <v>3</v>
      </c>
      <c r="M1550" s="4">
        <v>0</v>
      </c>
      <c r="N1550" s="4">
        <v>5</v>
      </c>
      <c r="O1550" s="4">
        <v>1</v>
      </c>
      <c r="P1550" s="4">
        <v>2.5</v>
      </c>
      <c r="Q1550" s="4">
        <v>2.5</v>
      </c>
      <c r="R1550" s="4">
        <v>0</v>
      </c>
      <c r="S1550" s="4">
        <v>2.5</v>
      </c>
      <c r="T1550" s="4">
        <v>0</v>
      </c>
      <c r="U1550" s="4">
        <v>2.5</v>
      </c>
      <c r="V1550" s="4">
        <v>0.39</v>
      </c>
      <c r="W1550" s="4">
        <v>1</v>
      </c>
      <c r="X1550" s="4">
        <v>0</v>
      </c>
      <c r="Y1550" s="4">
        <v>0.1</v>
      </c>
      <c r="Z1550" s="4">
        <v>6.5</v>
      </c>
      <c r="AA1550" s="4">
        <v>0.44</v>
      </c>
      <c r="AB1550" s="4">
        <v>0.08</v>
      </c>
      <c r="AC1550" s="4">
        <v>0.2</v>
      </c>
      <c r="AD1550" s="4">
        <v>0.98</v>
      </c>
      <c r="AE1550" s="4">
        <v>0.1</v>
      </c>
      <c r="AF1550" s="4">
        <v>-0.1</v>
      </c>
      <c r="AG1550" s="4" t="s">
        <v>1</v>
      </c>
      <c r="AH1550" s="4" t="s">
        <v>1</v>
      </c>
      <c r="AI1550" s="4" t="str">
        <f>""</f>
        <v/>
      </c>
      <c r="AJ1550" s="4" t="str">
        <f>""</f>
        <v/>
      </c>
      <c r="AK1550" s="4" t="str">
        <f>""</f>
        <v/>
      </c>
      <c r="AL1550" s="4" t="str">
        <f>""</f>
        <v/>
      </c>
      <c r="AM1550" s="4" t="str">
        <f>""</f>
        <v/>
      </c>
      <c r="AN1550" s="4" t="str">
        <f>""</f>
        <v/>
      </c>
      <c r="AO1550" s="4" t="str">
        <f>""</f>
        <v/>
      </c>
      <c r="AP1550" s="4" t="str">
        <f>""</f>
        <v/>
      </c>
      <c r="AQ1550" s="4" t="str">
        <f>""</f>
        <v/>
      </c>
      <c r="AR1550" s="4" t="str">
        <f>""</f>
        <v/>
      </c>
      <c r="AS1550" s="4" t="str">
        <f>""</f>
        <v/>
      </c>
    </row>
    <row r="1551" spans="1:45" x14ac:dyDescent="0.25">
      <c r="AC1551" s="4" t="str">
        <f>""</f>
        <v/>
      </c>
      <c r="AD1551" s="4" t="str">
        <f>""</f>
        <v/>
      </c>
      <c r="AE1551" s="4" t="str">
        <f>""</f>
        <v/>
      </c>
      <c r="AF1551" s="4" t="str">
        <f>""</f>
        <v/>
      </c>
      <c r="AG1551" s="4" t="str">
        <f>""</f>
        <v/>
      </c>
      <c r="AH1551" s="4" t="str">
        <f>""</f>
        <v/>
      </c>
      <c r="AI1551" s="4" t="str">
        <f>""</f>
        <v/>
      </c>
      <c r="AJ1551" s="4" t="str">
        <f>""</f>
        <v/>
      </c>
      <c r="AK1551" s="4" t="str">
        <f>""</f>
        <v/>
      </c>
      <c r="AL1551" s="4" t="str">
        <f>""</f>
        <v/>
      </c>
      <c r="AM1551" s="4" t="str">
        <f>""</f>
        <v/>
      </c>
      <c r="AN1551" s="4" t="str">
        <f>""</f>
        <v/>
      </c>
      <c r="AO1551" s="4" t="str">
        <f>""</f>
        <v/>
      </c>
      <c r="AP1551" s="4" t="str">
        <f>""</f>
        <v/>
      </c>
      <c r="AQ1551" s="4" t="str">
        <f>""</f>
        <v/>
      </c>
      <c r="AR1551" s="4" t="str">
        <f>""</f>
        <v/>
      </c>
      <c r="AS1551" s="4" t="str">
        <f>""</f>
        <v/>
      </c>
    </row>
    <row r="1552" spans="1:45" x14ac:dyDescent="0.25">
      <c r="A1552" s="27" t="s">
        <v>218</v>
      </c>
      <c r="B1552" s="9"/>
      <c r="C1552" s="9"/>
      <c r="D1552" s="9"/>
      <c r="E1552" s="9"/>
      <c r="F1552" s="9"/>
      <c r="G1552" s="16"/>
      <c r="H1552" s="14" t="s">
        <v>25</v>
      </c>
      <c r="I1552" s="7" t="s">
        <v>26</v>
      </c>
      <c r="J1552" s="7" t="s">
        <v>103</v>
      </c>
      <c r="K1552" s="7" t="s">
        <v>104</v>
      </c>
      <c r="L1552" s="7" t="s">
        <v>105</v>
      </c>
      <c r="M1552" s="7" t="s">
        <v>106</v>
      </c>
      <c r="N1552" s="7" t="s">
        <v>107</v>
      </c>
      <c r="O1552" s="7" t="s">
        <v>108</v>
      </c>
      <c r="P1552" s="7" t="s">
        <v>109</v>
      </c>
      <c r="Q1552" s="7" t="s">
        <v>110</v>
      </c>
      <c r="R1552" s="7" t="s">
        <v>111</v>
      </c>
      <c r="S1552" s="7" t="s">
        <v>112</v>
      </c>
      <c r="T1552" s="7" t="s">
        <v>113</v>
      </c>
      <c r="U1552" s="7" t="s">
        <v>114</v>
      </c>
      <c r="V1552" s="7" t="s">
        <v>115</v>
      </c>
      <c r="W1552" s="7" t="s">
        <v>116</v>
      </c>
      <c r="X1552" s="7" t="s">
        <v>117</v>
      </c>
      <c r="Y1552" s="7" t="s">
        <v>118</v>
      </c>
      <c r="Z1552" s="7" t="s">
        <v>119</v>
      </c>
      <c r="AC1552" s="4" t="str">
        <f>""</f>
        <v/>
      </c>
      <c r="AD1552" s="4" t="str">
        <f>""</f>
        <v/>
      </c>
      <c r="AE1552" s="4" t="str">
        <f>""</f>
        <v/>
      </c>
      <c r="AF1552" s="4" t="str">
        <f>""</f>
        <v/>
      </c>
      <c r="AG1552" s="4" t="str">
        <f>""</f>
        <v/>
      </c>
      <c r="AH1552" s="4" t="str">
        <f>""</f>
        <v/>
      </c>
      <c r="AI1552" s="4" t="str">
        <f>""</f>
        <v/>
      </c>
      <c r="AJ1552" s="4" t="str">
        <f>""</f>
        <v/>
      </c>
      <c r="AK1552" s="4" t="str">
        <f>""</f>
        <v/>
      </c>
      <c r="AL1552" s="4" t="str">
        <f>""</f>
        <v/>
      </c>
      <c r="AM1552" s="4" t="str">
        <f>""</f>
        <v/>
      </c>
      <c r="AN1552" s="4" t="str">
        <f>""</f>
        <v/>
      </c>
      <c r="AO1552" s="4" t="str">
        <f>""</f>
        <v/>
      </c>
      <c r="AP1552" s="4" t="str">
        <f>""</f>
        <v/>
      </c>
      <c r="AQ1552" s="4" t="str">
        <f>""</f>
        <v/>
      </c>
      <c r="AR1552" s="4" t="str">
        <f>""</f>
        <v/>
      </c>
      <c r="AS1552" s="4" t="str">
        <f>""</f>
        <v/>
      </c>
    </row>
    <row r="1553" spans="1:45" x14ac:dyDescent="0.25">
      <c r="A1553" s="25"/>
      <c r="B1553" s="10"/>
      <c r="C1553" s="10"/>
      <c r="D1553" s="10"/>
      <c r="E1553" s="10"/>
      <c r="F1553" s="10"/>
      <c r="G1553" s="17"/>
      <c r="I1553" s="8" t="s">
        <v>39</v>
      </c>
      <c r="J1553" s="8">
        <v>0.5</v>
      </c>
      <c r="K1553" s="8">
        <v>75</v>
      </c>
      <c r="L1553" s="8">
        <v>75</v>
      </c>
      <c r="M1553" s="8">
        <v>10</v>
      </c>
      <c r="N1553" s="8">
        <v>0</v>
      </c>
      <c r="O1553" s="8">
        <v>1</v>
      </c>
      <c r="P1553" s="8">
        <v>1.2</v>
      </c>
      <c r="Q1553" s="8">
        <v>18</v>
      </c>
      <c r="R1553" s="8">
        <v>118</v>
      </c>
      <c r="S1553" s="8">
        <v>0</v>
      </c>
      <c r="T1553" s="8">
        <v>1.1000000000000001</v>
      </c>
      <c r="U1553" s="8">
        <v>10</v>
      </c>
      <c r="V1553" s="8">
        <v>1.1000000000000001</v>
      </c>
      <c r="W1553" s="8">
        <v>20</v>
      </c>
      <c r="X1553" s="8">
        <v>1</v>
      </c>
      <c r="Y1553" s="8">
        <v>0.5</v>
      </c>
      <c r="Z1553" s="8">
        <v>90</v>
      </c>
      <c r="AC1553" s="4" t="str">
        <f>""</f>
        <v/>
      </c>
      <c r="AD1553" s="4" t="str">
        <f>""</f>
        <v/>
      </c>
      <c r="AE1553" s="4" t="str">
        <f>""</f>
        <v/>
      </c>
      <c r="AF1553" s="4" t="str">
        <f>""</f>
        <v/>
      </c>
      <c r="AG1553" s="4" t="str">
        <f>""</f>
        <v/>
      </c>
      <c r="AH1553" s="4" t="str">
        <f>""</f>
        <v/>
      </c>
      <c r="AI1553" s="4" t="str">
        <f>""</f>
        <v/>
      </c>
      <c r="AJ1553" s="4" t="str">
        <f>""</f>
        <v/>
      </c>
      <c r="AK1553" s="4" t="str">
        <f>""</f>
        <v/>
      </c>
      <c r="AL1553" s="4" t="str">
        <f>""</f>
        <v/>
      </c>
      <c r="AM1553" s="4" t="str">
        <f>""</f>
        <v/>
      </c>
      <c r="AN1553" s="4" t="str">
        <f>""</f>
        <v/>
      </c>
      <c r="AO1553" s="4" t="str">
        <f>""</f>
        <v/>
      </c>
      <c r="AP1553" s="4" t="str">
        <f>""</f>
        <v/>
      </c>
      <c r="AQ1553" s="4" t="str">
        <f>""</f>
        <v/>
      </c>
      <c r="AR1553" s="4" t="str">
        <f>""</f>
        <v/>
      </c>
      <c r="AS1553" s="4" t="str">
        <f>""</f>
        <v/>
      </c>
    </row>
    <row r="1554" spans="1:45" x14ac:dyDescent="0.25">
      <c r="A1554" s="25"/>
      <c r="B1554" s="10"/>
      <c r="C1554" s="10"/>
      <c r="D1554" s="10"/>
      <c r="E1554" s="10"/>
      <c r="F1554" s="10"/>
      <c r="G1554" s="17"/>
      <c r="I1554" s="9" t="s">
        <v>40</v>
      </c>
      <c r="J1554" s="8">
        <v>0</v>
      </c>
      <c r="K1554" s="8">
        <v>0</v>
      </c>
      <c r="L1554" s="8">
        <v>0</v>
      </c>
      <c r="M1554" s="8">
        <v>0.8</v>
      </c>
      <c r="N1554" s="8">
        <v>-6</v>
      </c>
      <c r="O1554" s="8">
        <v>0</v>
      </c>
      <c r="P1554" s="8">
        <v>0</v>
      </c>
      <c r="Q1554" s="8">
        <v>0</v>
      </c>
      <c r="R1554" s="8">
        <v>0.8</v>
      </c>
      <c r="S1554" s="8">
        <v>-118</v>
      </c>
      <c r="T1554" s="8">
        <v>0</v>
      </c>
      <c r="U1554" s="8">
        <v>1</v>
      </c>
      <c r="V1554" s="8">
        <v>0</v>
      </c>
      <c r="W1554" s="8">
        <v>1</v>
      </c>
      <c r="X1554" s="8">
        <v>0</v>
      </c>
      <c r="Y1554" s="8">
        <v>0</v>
      </c>
      <c r="Z1554" s="8">
        <v>-90</v>
      </c>
      <c r="AC1554" s="4" t="str">
        <f>""</f>
        <v/>
      </c>
      <c r="AD1554" s="4" t="str">
        <f>""</f>
        <v/>
      </c>
      <c r="AE1554" s="4" t="str">
        <f>""</f>
        <v/>
      </c>
      <c r="AF1554" s="4" t="str">
        <f>""</f>
        <v/>
      </c>
      <c r="AG1554" s="4" t="str">
        <f>""</f>
        <v/>
      </c>
      <c r="AH1554" s="4" t="str">
        <f>""</f>
        <v/>
      </c>
      <c r="AI1554" s="4" t="str">
        <f>""</f>
        <v/>
      </c>
      <c r="AJ1554" s="4" t="str">
        <f>""</f>
        <v/>
      </c>
      <c r="AK1554" s="4" t="str">
        <f>""</f>
        <v/>
      </c>
      <c r="AL1554" s="4" t="str">
        <f>""</f>
        <v/>
      </c>
      <c r="AM1554" s="4" t="str">
        <f>""</f>
        <v/>
      </c>
      <c r="AN1554" s="4" t="str">
        <f>""</f>
        <v/>
      </c>
      <c r="AO1554" s="4" t="str">
        <f>""</f>
        <v/>
      </c>
      <c r="AP1554" s="4" t="str">
        <f>""</f>
        <v/>
      </c>
      <c r="AQ1554" s="4" t="str">
        <f>""</f>
        <v/>
      </c>
      <c r="AR1554" s="4" t="str">
        <f>""</f>
        <v/>
      </c>
      <c r="AS1554" s="4" t="str">
        <f>""</f>
        <v/>
      </c>
    </row>
    <row r="1555" spans="1:45" x14ac:dyDescent="0.25">
      <c r="A1555" s="22" t="s">
        <v>41</v>
      </c>
      <c r="B1555" s="18" t="s">
        <v>42</v>
      </c>
      <c r="C1555" s="18">
        <v>15.8</v>
      </c>
      <c r="D1555" s="18">
        <v>130</v>
      </c>
      <c r="E1555" s="18" t="s">
        <v>43</v>
      </c>
      <c r="F1555" s="18">
        <v>1</v>
      </c>
      <c r="G1555" s="18" t="str">
        <f>B1555&amp;C1555&amp;D1555&amp;E1555&amp;F1555</f>
        <v>AVR15.8130TD1</v>
      </c>
      <c r="H1555" s="4" t="s">
        <v>3</v>
      </c>
      <c r="I1555" s="4">
        <v>1</v>
      </c>
      <c r="J1555" s="4">
        <v>0</v>
      </c>
      <c r="K1555" s="4">
        <v>10.75</v>
      </c>
      <c r="L1555" s="4">
        <v>10.75</v>
      </c>
      <c r="M1555" s="4">
        <v>5</v>
      </c>
      <c r="N1555" s="4">
        <v>-0.87</v>
      </c>
      <c r="O1555" s="4">
        <v>0</v>
      </c>
      <c r="P1555" s="4">
        <v>1</v>
      </c>
      <c r="Q1555" s="4">
        <v>0</v>
      </c>
      <c r="R1555" s="4">
        <v>99</v>
      </c>
      <c r="S1555" s="4">
        <v>-99</v>
      </c>
      <c r="T1555" s="4">
        <v>0</v>
      </c>
      <c r="U1555" s="4">
        <v>9.3000000000000007</v>
      </c>
      <c r="V1555" s="4">
        <v>0</v>
      </c>
      <c r="W1555" s="4">
        <v>11.63</v>
      </c>
      <c r="X1555" s="4">
        <v>0.113</v>
      </c>
      <c r="Y1555" s="4">
        <v>0.124</v>
      </c>
      <c r="Z1555" s="4">
        <v>0</v>
      </c>
      <c r="AA1555" s="4" t="s">
        <v>1</v>
      </c>
      <c r="AB1555" s="4" t="s">
        <v>1</v>
      </c>
      <c r="AC1555" s="4" t="str">
        <f>""</f>
        <v/>
      </c>
      <c r="AD1555" s="4" t="str">
        <f>""</f>
        <v/>
      </c>
      <c r="AE1555" s="4" t="str">
        <f>""</f>
        <v/>
      </c>
      <c r="AF1555" s="4" t="str">
        <f>""</f>
        <v/>
      </c>
      <c r="AG1555" s="4" t="str">
        <f>""</f>
        <v/>
      </c>
      <c r="AH1555" s="4" t="str">
        <f>""</f>
        <v/>
      </c>
      <c r="AI1555" s="4" t="str">
        <f>""</f>
        <v/>
      </c>
      <c r="AJ1555" s="4" t="str">
        <f>""</f>
        <v/>
      </c>
      <c r="AK1555" s="4" t="str">
        <f>""</f>
        <v/>
      </c>
      <c r="AL1555" s="4" t="str">
        <f>""</f>
        <v/>
      </c>
      <c r="AM1555" s="4" t="str">
        <f>""</f>
        <v/>
      </c>
      <c r="AN1555" s="4" t="str">
        <f>""</f>
        <v/>
      </c>
      <c r="AO1555" s="4" t="str">
        <f>""</f>
        <v/>
      </c>
      <c r="AP1555" s="4" t="str">
        <f>""</f>
        <v/>
      </c>
      <c r="AQ1555" s="4" t="str">
        <f>""</f>
        <v/>
      </c>
      <c r="AR1555" s="4" t="str">
        <f>""</f>
        <v/>
      </c>
      <c r="AS1555" s="4" t="str">
        <f>""</f>
        <v/>
      </c>
    </row>
    <row r="1556" spans="1:45" x14ac:dyDescent="0.25">
      <c r="A1556" s="15"/>
      <c r="B1556" s="16"/>
      <c r="C1556" s="16"/>
      <c r="D1556" s="16"/>
      <c r="E1556" s="16"/>
      <c r="F1556" s="16"/>
      <c r="G1556" s="16"/>
      <c r="H1556" s="30" t="s">
        <v>25</v>
      </c>
      <c r="I1556" s="31" t="s">
        <v>26</v>
      </c>
      <c r="J1556" s="7" t="s">
        <v>44</v>
      </c>
      <c r="K1556" s="7" t="s">
        <v>45</v>
      </c>
      <c r="L1556" s="7" t="s">
        <v>46</v>
      </c>
      <c r="M1556" s="7" t="s">
        <v>46</v>
      </c>
      <c r="N1556" s="7" t="s">
        <v>47</v>
      </c>
      <c r="O1556" s="7" t="s">
        <v>48</v>
      </c>
      <c r="P1556" s="7" t="s">
        <v>49</v>
      </c>
      <c r="Q1556" s="7" t="s">
        <v>50</v>
      </c>
      <c r="R1556" s="7" t="s">
        <v>51</v>
      </c>
      <c r="S1556" s="7" t="s">
        <v>121</v>
      </c>
      <c r="T1556" s="7" t="s">
        <v>52</v>
      </c>
      <c r="U1556" s="7" t="s">
        <v>53</v>
      </c>
      <c r="V1556" s="7" t="s">
        <v>54</v>
      </c>
      <c r="W1556" s="7" t="s">
        <v>55</v>
      </c>
      <c r="Z1556" s="4" t="str">
        <f>""</f>
        <v/>
      </c>
      <c r="AA1556" s="4" t="str">
        <f>""</f>
        <v/>
      </c>
      <c r="AB1556" s="4" t="str">
        <f>""</f>
        <v/>
      </c>
      <c r="AC1556" s="4" t="str">
        <f>""</f>
        <v/>
      </c>
      <c r="AD1556" s="4" t="str">
        <f>""</f>
        <v/>
      </c>
      <c r="AE1556" s="4" t="str">
        <f>""</f>
        <v/>
      </c>
      <c r="AF1556" s="4" t="str">
        <f>""</f>
        <v/>
      </c>
      <c r="AG1556" s="4" t="str">
        <f>""</f>
        <v/>
      </c>
      <c r="AH1556" s="4" t="str">
        <f>""</f>
        <v/>
      </c>
      <c r="AI1556" s="4" t="str">
        <f>""</f>
        <v/>
      </c>
      <c r="AJ1556" s="4" t="str">
        <f>""</f>
        <v/>
      </c>
      <c r="AK1556" s="4" t="str">
        <f>""</f>
        <v/>
      </c>
      <c r="AL1556" s="4" t="str">
        <f>""</f>
        <v/>
      </c>
      <c r="AM1556" s="4" t="str">
        <f>""</f>
        <v/>
      </c>
      <c r="AN1556" s="4" t="str">
        <f>""</f>
        <v/>
      </c>
      <c r="AO1556" s="4" t="str">
        <f>""</f>
        <v/>
      </c>
      <c r="AP1556" s="4" t="str">
        <f>""</f>
        <v/>
      </c>
      <c r="AQ1556" s="4" t="str">
        <f>""</f>
        <v/>
      </c>
      <c r="AR1556" s="4" t="str">
        <f>""</f>
        <v/>
      </c>
      <c r="AS1556" s="4" t="str">
        <f>""</f>
        <v/>
      </c>
    </row>
    <row r="1557" spans="1:45" x14ac:dyDescent="0.25">
      <c r="A1557" s="15"/>
      <c r="B1557" s="17"/>
      <c r="C1557" s="17"/>
      <c r="D1557" s="17"/>
      <c r="E1557" s="17"/>
      <c r="F1557" s="17"/>
      <c r="G1557" s="17"/>
      <c r="I1557" s="8" t="s">
        <v>39</v>
      </c>
      <c r="J1557" s="8">
        <v>10</v>
      </c>
      <c r="K1557" s="8">
        <v>0.2</v>
      </c>
      <c r="L1557" s="8">
        <v>0.2</v>
      </c>
      <c r="M1557" s="8">
        <v>0.2</v>
      </c>
      <c r="N1557" s="8">
        <v>10</v>
      </c>
      <c r="O1557" s="8">
        <v>3</v>
      </c>
      <c r="P1557" s="8">
        <v>2.5</v>
      </c>
      <c r="Q1557" s="8"/>
      <c r="R1557" s="8"/>
      <c r="S1557" s="8"/>
      <c r="T1557" s="8"/>
      <c r="U1557" s="8"/>
      <c r="V1557" s="8"/>
      <c r="W1557" s="8"/>
      <c r="Z1557" s="4" t="str">
        <f>""</f>
        <v/>
      </c>
      <c r="AA1557" s="4" t="str">
        <f>""</f>
        <v/>
      </c>
      <c r="AB1557" s="4" t="str">
        <f>""</f>
        <v/>
      </c>
      <c r="AC1557" s="4" t="str">
        <f>""</f>
        <v/>
      </c>
      <c r="AD1557" s="4" t="str">
        <f>""</f>
        <v/>
      </c>
      <c r="AE1557" s="4" t="str">
        <f>""</f>
        <v/>
      </c>
      <c r="AF1557" s="4" t="str">
        <f>""</f>
        <v/>
      </c>
      <c r="AG1557" s="4" t="str">
        <f>""</f>
        <v/>
      </c>
      <c r="AH1557" s="4" t="str">
        <f>""</f>
        <v/>
      </c>
      <c r="AI1557" s="4" t="str">
        <f>""</f>
        <v/>
      </c>
      <c r="AJ1557" s="4" t="str">
        <f>""</f>
        <v/>
      </c>
      <c r="AK1557" s="4" t="str">
        <f>""</f>
        <v/>
      </c>
      <c r="AL1557" s="4" t="str">
        <f>""</f>
        <v/>
      </c>
      <c r="AM1557" s="4" t="str">
        <f>""</f>
        <v/>
      </c>
      <c r="AN1557" s="4" t="str">
        <f>""</f>
        <v/>
      </c>
      <c r="AO1557" s="4" t="str">
        <f>""</f>
        <v/>
      </c>
      <c r="AP1557" s="4" t="str">
        <f>""</f>
        <v/>
      </c>
      <c r="AQ1557" s="4" t="str">
        <f>""</f>
        <v/>
      </c>
      <c r="AR1557" s="4" t="str">
        <f>""</f>
        <v/>
      </c>
      <c r="AS1557" s="4" t="str">
        <f>""</f>
        <v/>
      </c>
    </row>
    <row r="1558" spans="1:45" x14ac:dyDescent="0.25">
      <c r="A1558" s="15"/>
      <c r="B1558" s="17"/>
      <c r="C1558" s="17"/>
      <c r="D1558" s="17"/>
      <c r="E1558" s="17"/>
      <c r="F1558" s="17"/>
      <c r="G1558" s="17"/>
      <c r="I1558" s="8" t="s">
        <v>40</v>
      </c>
      <c r="J1558" s="8">
        <v>1</v>
      </c>
      <c r="K1558" s="8">
        <f>4*$K$2</f>
        <v>0.04</v>
      </c>
      <c r="L1558" s="8">
        <f>4*$K$2</f>
        <v>0.04</v>
      </c>
      <c r="M1558" s="8">
        <f>4*$K$2</f>
        <v>0.04</v>
      </c>
      <c r="N1558" s="8">
        <v>1</v>
      </c>
      <c r="O1558" s="8">
        <v>0</v>
      </c>
      <c r="P1558" s="8"/>
      <c r="Q1558" s="8"/>
      <c r="R1558" s="8"/>
      <c r="S1558" s="8"/>
      <c r="T1558" s="8"/>
      <c r="U1558" s="8"/>
      <c r="V1558" s="8">
        <v>0</v>
      </c>
      <c r="W1558" s="8"/>
      <c r="Z1558" s="4" t="str">
        <f>""</f>
        <v/>
      </c>
      <c r="AA1558" s="4" t="str">
        <f>""</f>
        <v/>
      </c>
      <c r="AB1558" s="4" t="str">
        <f>""</f>
        <v/>
      </c>
      <c r="AC1558" s="4" t="str">
        <f>""</f>
        <v/>
      </c>
      <c r="AD1558" s="4" t="str">
        <f>""</f>
        <v/>
      </c>
      <c r="AE1558" s="4" t="str">
        <f>""</f>
        <v/>
      </c>
      <c r="AF1558" s="4" t="str">
        <f>""</f>
        <v/>
      </c>
      <c r="AG1558" s="4" t="str">
        <f>""</f>
        <v/>
      </c>
      <c r="AH1558" s="4" t="str">
        <f>""</f>
        <v/>
      </c>
      <c r="AI1558" s="4" t="str">
        <f>""</f>
        <v/>
      </c>
      <c r="AJ1558" s="4" t="str">
        <f>""</f>
        <v/>
      </c>
      <c r="AK1558" s="4" t="str">
        <f>""</f>
        <v/>
      </c>
      <c r="AL1558" s="4" t="str">
        <f>""</f>
        <v/>
      </c>
      <c r="AM1558" s="4" t="str">
        <f>""</f>
        <v/>
      </c>
      <c r="AN1558" s="4" t="str">
        <f>""</f>
        <v/>
      </c>
      <c r="AO1558" s="4" t="str">
        <f>""</f>
        <v/>
      </c>
      <c r="AP1558" s="4" t="str">
        <f>""</f>
        <v/>
      </c>
      <c r="AQ1558" s="4" t="str">
        <f>""</f>
        <v/>
      </c>
      <c r="AR1558" s="4" t="str">
        <f>""</f>
        <v/>
      </c>
      <c r="AS1558" s="4" t="str">
        <f>""</f>
        <v/>
      </c>
    </row>
    <row r="1559" spans="1:45" x14ac:dyDescent="0.25">
      <c r="A1559" s="23" t="s">
        <v>41</v>
      </c>
      <c r="B1559" s="18" t="s">
        <v>62</v>
      </c>
      <c r="C1559" s="18">
        <v>15.8</v>
      </c>
      <c r="D1559" s="18">
        <v>130</v>
      </c>
      <c r="E1559" s="18" t="s">
        <v>43</v>
      </c>
      <c r="F1559" s="18">
        <v>1</v>
      </c>
      <c r="G1559" s="18" t="str">
        <f>B1559&amp;C1559&amp;D1559&amp;E1559&amp;F1559</f>
        <v>GEN15.8130TD1</v>
      </c>
      <c r="H1559" s="4" t="s">
        <v>2</v>
      </c>
      <c r="I1559" s="4">
        <v>1</v>
      </c>
      <c r="J1559" s="4">
        <v>9.5500000000000007</v>
      </c>
      <c r="K1559" s="4">
        <v>4.4999999999999998E-2</v>
      </c>
      <c r="L1559" s="4">
        <v>1.5</v>
      </c>
      <c r="M1559" s="4">
        <v>0.15</v>
      </c>
      <c r="N1559" s="4">
        <v>4.2</v>
      </c>
      <c r="O1559" s="4">
        <v>0</v>
      </c>
      <c r="P1559" s="4">
        <v>2.496</v>
      </c>
      <c r="Q1559" s="4">
        <v>2.3719999999999999</v>
      </c>
      <c r="R1559" s="4">
        <v>0.32700000000000001</v>
      </c>
      <c r="S1559" s="4">
        <v>0.61299999999999999</v>
      </c>
      <c r="T1559" s="4">
        <v>0.14099999999999999</v>
      </c>
      <c r="U1559" s="4">
        <v>0.1</v>
      </c>
      <c r="V1559" s="4">
        <v>0.125</v>
      </c>
      <c r="W1559" s="4">
        <v>0.57399999999999995</v>
      </c>
      <c r="X1559" s="4" t="s">
        <v>1</v>
      </c>
      <c r="Y1559" s="4" t="s">
        <v>1</v>
      </c>
      <c r="Z1559" s="4" t="str">
        <f>""</f>
        <v/>
      </c>
      <c r="AA1559" s="4" t="str">
        <f>""</f>
        <v/>
      </c>
      <c r="AB1559" s="4" t="str">
        <f>""</f>
        <v/>
      </c>
      <c r="AC1559" s="4" t="str">
        <f>""</f>
        <v/>
      </c>
      <c r="AD1559" s="4" t="str">
        <f>""</f>
        <v/>
      </c>
      <c r="AE1559" s="4" t="str">
        <f>""</f>
        <v/>
      </c>
      <c r="AF1559" s="4" t="str">
        <f>""</f>
        <v/>
      </c>
      <c r="AG1559" s="4" t="str">
        <f>""</f>
        <v/>
      </c>
      <c r="AH1559" s="4" t="str">
        <f>""</f>
        <v/>
      </c>
      <c r="AI1559" s="4" t="str">
        <f>""</f>
        <v/>
      </c>
      <c r="AJ1559" s="4" t="str">
        <f>""</f>
        <v/>
      </c>
      <c r="AK1559" s="4" t="str">
        <f>""</f>
        <v/>
      </c>
      <c r="AL1559" s="4" t="str">
        <f>""</f>
        <v/>
      </c>
      <c r="AM1559" s="4" t="str">
        <f>""</f>
        <v/>
      </c>
      <c r="AN1559" s="4" t="str">
        <f>""</f>
        <v/>
      </c>
      <c r="AO1559" s="4" t="str">
        <f>""</f>
        <v/>
      </c>
      <c r="AP1559" s="4" t="str">
        <f>""</f>
        <v/>
      </c>
      <c r="AQ1559" s="4" t="str">
        <f>""</f>
        <v/>
      </c>
      <c r="AR1559" s="4" t="str">
        <f>""</f>
        <v/>
      </c>
      <c r="AS1559" s="4" t="str">
        <f>""</f>
        <v/>
      </c>
    </row>
    <row r="1560" spans="1:45" x14ac:dyDescent="0.25">
      <c r="A1560" s="15"/>
      <c r="B1560" s="16"/>
      <c r="C1560" s="16"/>
      <c r="D1560" s="16"/>
      <c r="E1560" s="16"/>
      <c r="F1560" s="16"/>
      <c r="G1560" s="16"/>
      <c r="H1560" s="14" t="s">
        <v>25</v>
      </c>
      <c r="I1560" s="34"/>
      <c r="J1560" s="7" t="s">
        <v>64</v>
      </c>
      <c r="K1560" s="7" t="s">
        <v>94</v>
      </c>
      <c r="L1560" s="7" t="s">
        <v>95</v>
      </c>
      <c r="M1560" s="7" t="s">
        <v>96</v>
      </c>
      <c r="N1560" s="7" t="s">
        <v>127</v>
      </c>
      <c r="O1560" s="7" t="s">
        <v>128</v>
      </c>
      <c r="P1560" s="7" t="s">
        <v>122</v>
      </c>
      <c r="Q1560" s="7" t="s">
        <v>123</v>
      </c>
      <c r="R1560" s="7" t="s">
        <v>74</v>
      </c>
      <c r="U1560" s="4" t="str">
        <f>""</f>
        <v/>
      </c>
      <c r="V1560" s="4" t="str">
        <f>""</f>
        <v/>
      </c>
      <c r="W1560" s="4" t="str">
        <f>""</f>
        <v/>
      </c>
      <c r="X1560" s="4" t="str">
        <f>""</f>
        <v/>
      </c>
      <c r="Y1560" s="4" t="str">
        <f>""</f>
        <v/>
      </c>
      <c r="Z1560" s="4" t="str">
        <f>""</f>
        <v/>
      </c>
      <c r="AA1560" s="4" t="str">
        <f>""</f>
        <v/>
      </c>
      <c r="AB1560" s="4" t="str">
        <f>""</f>
        <v/>
      </c>
      <c r="AC1560" s="4" t="str">
        <f>""</f>
        <v/>
      </c>
      <c r="AD1560" s="4" t="str">
        <f>""</f>
        <v/>
      </c>
      <c r="AE1560" s="4" t="str">
        <f>""</f>
        <v/>
      </c>
      <c r="AF1560" s="4" t="str">
        <f>""</f>
        <v/>
      </c>
      <c r="AG1560" s="4" t="str">
        <f>""</f>
        <v/>
      </c>
      <c r="AH1560" s="4" t="str">
        <f>""</f>
        <v/>
      </c>
      <c r="AI1560" s="4" t="str">
        <f>""</f>
        <v/>
      </c>
      <c r="AJ1560" s="4" t="str">
        <f>""</f>
        <v/>
      </c>
      <c r="AK1560" s="4" t="str">
        <f>""</f>
        <v/>
      </c>
      <c r="AL1560" s="4" t="str">
        <f>""</f>
        <v/>
      </c>
      <c r="AM1560" s="4" t="str">
        <f>""</f>
        <v/>
      </c>
      <c r="AN1560" s="4" t="str">
        <f>""</f>
        <v/>
      </c>
      <c r="AO1560" s="4" t="str">
        <f>""</f>
        <v/>
      </c>
      <c r="AP1560" s="4" t="str">
        <f>""</f>
        <v/>
      </c>
      <c r="AQ1560" s="4" t="str">
        <f>""</f>
        <v/>
      </c>
      <c r="AR1560" s="4" t="str">
        <f>""</f>
        <v/>
      </c>
      <c r="AS1560" s="4" t="str">
        <f>""</f>
        <v/>
      </c>
    </row>
    <row r="1561" spans="1:45" x14ac:dyDescent="0.25">
      <c r="A1561" s="15"/>
      <c r="B1561" s="17"/>
      <c r="C1561" s="17"/>
      <c r="D1561" s="17"/>
      <c r="E1561" s="17"/>
      <c r="F1561" s="17"/>
      <c r="G1561" s="17"/>
      <c r="I1561" s="8" t="s">
        <v>39</v>
      </c>
      <c r="J1561" s="8"/>
      <c r="K1561" s="8"/>
      <c r="L1561" s="8"/>
      <c r="M1561" s="8"/>
      <c r="N1561" s="8"/>
      <c r="O1561" s="8"/>
      <c r="P1561" s="8"/>
      <c r="Q1561" s="8"/>
      <c r="R1561" s="8"/>
      <c r="U1561" s="4" t="str">
        <f>""</f>
        <v/>
      </c>
      <c r="V1561" s="4" t="str">
        <f>""</f>
        <v/>
      </c>
      <c r="W1561" s="4" t="str">
        <f>""</f>
        <v/>
      </c>
      <c r="X1561" s="4" t="str">
        <f>""</f>
        <v/>
      </c>
      <c r="Y1561" s="4" t="str">
        <f>""</f>
        <v/>
      </c>
      <c r="Z1561" s="4" t="str">
        <f>""</f>
        <v/>
      </c>
      <c r="AA1561" s="4" t="str">
        <f>""</f>
        <v/>
      </c>
      <c r="AB1561" s="4" t="str">
        <f>""</f>
        <v/>
      </c>
      <c r="AC1561" s="4" t="str">
        <f>""</f>
        <v/>
      </c>
      <c r="AD1561" s="4" t="str">
        <f>""</f>
        <v/>
      </c>
      <c r="AE1561" s="4" t="str">
        <f>""</f>
        <v/>
      </c>
      <c r="AF1561" s="4" t="str">
        <f>""</f>
        <v/>
      </c>
      <c r="AG1561" s="4" t="str">
        <f>""</f>
        <v/>
      </c>
      <c r="AH1561" s="4" t="str">
        <f>""</f>
        <v/>
      </c>
      <c r="AI1561" s="4" t="str">
        <f>""</f>
        <v/>
      </c>
      <c r="AJ1561" s="4" t="str">
        <f>""</f>
        <v/>
      </c>
      <c r="AK1561" s="4" t="str">
        <f>""</f>
        <v/>
      </c>
      <c r="AL1561" s="4" t="str">
        <f>""</f>
        <v/>
      </c>
      <c r="AM1561" s="4" t="str">
        <f>""</f>
        <v/>
      </c>
      <c r="AN1561" s="4" t="str">
        <f>""</f>
        <v/>
      </c>
      <c r="AO1561" s="4" t="str">
        <f>""</f>
        <v/>
      </c>
      <c r="AP1561" s="4" t="str">
        <f>""</f>
        <v/>
      </c>
      <c r="AQ1561" s="4" t="str">
        <f>""</f>
        <v/>
      </c>
      <c r="AR1561" s="4" t="str">
        <f>""</f>
        <v/>
      </c>
      <c r="AS1561" s="4" t="str">
        <f>""</f>
        <v/>
      </c>
    </row>
    <row r="1562" spans="1:45" x14ac:dyDescent="0.25">
      <c r="A1562" s="15"/>
      <c r="B1562" s="17"/>
      <c r="C1562" s="17"/>
      <c r="D1562" s="17"/>
      <c r="E1562" s="17"/>
      <c r="F1562" s="17"/>
      <c r="G1562" s="17"/>
      <c r="I1562" s="8" t="s">
        <v>40</v>
      </c>
      <c r="J1562" s="8"/>
      <c r="K1562" s="8"/>
      <c r="L1562" s="8"/>
      <c r="M1562" s="8"/>
      <c r="N1562" s="8"/>
      <c r="O1562" s="8"/>
      <c r="P1562" s="8"/>
      <c r="Q1562" s="8"/>
      <c r="R1562" s="8"/>
      <c r="U1562" s="4" t="str">
        <f>""</f>
        <v/>
      </c>
      <c r="V1562" s="4" t="str">
        <f>""</f>
        <v/>
      </c>
      <c r="W1562" s="4" t="str">
        <f>""</f>
        <v/>
      </c>
      <c r="X1562" s="4" t="str">
        <f>""</f>
        <v/>
      </c>
      <c r="Y1562" s="4" t="str">
        <f>""</f>
        <v/>
      </c>
      <c r="Z1562" s="4" t="str">
        <f>""</f>
        <v/>
      </c>
      <c r="AA1562" s="4" t="str">
        <f>""</f>
        <v/>
      </c>
      <c r="AB1562" s="4" t="str">
        <f>""</f>
        <v/>
      </c>
      <c r="AC1562" s="4" t="str">
        <f>""</f>
        <v/>
      </c>
      <c r="AD1562" s="4" t="str">
        <f>""</f>
        <v/>
      </c>
      <c r="AE1562" s="4" t="str">
        <f>""</f>
        <v/>
      </c>
      <c r="AF1562" s="4" t="str">
        <f>""</f>
        <v/>
      </c>
      <c r="AG1562" s="4" t="str">
        <f>""</f>
        <v/>
      </c>
      <c r="AH1562" s="4" t="str">
        <f>""</f>
        <v/>
      </c>
      <c r="AI1562" s="4" t="str">
        <f>""</f>
        <v/>
      </c>
      <c r="AJ1562" s="4" t="str">
        <f>""</f>
        <v/>
      </c>
      <c r="AK1562" s="4" t="str">
        <f>""</f>
        <v/>
      </c>
      <c r="AL1562" s="4" t="str">
        <f>""</f>
        <v/>
      </c>
      <c r="AM1562" s="4" t="str">
        <f>""</f>
        <v/>
      </c>
      <c r="AN1562" s="4" t="str">
        <f>""</f>
        <v/>
      </c>
      <c r="AO1562" s="4" t="str">
        <f>""</f>
        <v/>
      </c>
      <c r="AP1562" s="4" t="str">
        <f>""</f>
        <v/>
      </c>
      <c r="AQ1562" s="4" t="str">
        <f>""</f>
        <v/>
      </c>
      <c r="AR1562" s="4" t="str">
        <f>""</f>
        <v/>
      </c>
      <c r="AS1562" s="4" t="str">
        <f>""</f>
        <v/>
      </c>
    </row>
    <row r="1563" spans="1:45" x14ac:dyDescent="0.25">
      <c r="A1563" s="23" t="s">
        <v>41</v>
      </c>
      <c r="B1563" s="18" t="s">
        <v>76</v>
      </c>
      <c r="C1563" s="18">
        <v>15.8</v>
      </c>
      <c r="D1563" s="18">
        <v>130</v>
      </c>
      <c r="E1563" s="18" t="s">
        <v>43</v>
      </c>
      <c r="F1563" s="18">
        <v>1</v>
      </c>
      <c r="G1563" s="18" t="str">
        <f>B1563&amp;C1563&amp;D1563&amp;E1563&amp;F1563</f>
        <v>GOV15.8130TD1</v>
      </c>
      <c r="H1563" s="4" t="s">
        <v>8</v>
      </c>
      <c r="I1563" s="4">
        <v>1</v>
      </c>
      <c r="J1563" s="4">
        <v>0.05</v>
      </c>
      <c r="K1563" s="4">
        <v>0.4</v>
      </c>
      <c r="L1563" s="4">
        <v>0.1</v>
      </c>
      <c r="M1563" s="4">
        <v>3</v>
      </c>
      <c r="N1563" s="4">
        <v>1</v>
      </c>
      <c r="O1563" s="4">
        <v>2</v>
      </c>
      <c r="P1563" s="4">
        <v>0.85</v>
      </c>
      <c r="Q1563" s="4">
        <v>0</v>
      </c>
      <c r="R1563" s="4">
        <v>0</v>
      </c>
      <c r="S1563" s="4" t="s">
        <v>1</v>
      </c>
      <c r="T1563" s="4" t="s">
        <v>1</v>
      </c>
      <c r="U1563" s="4" t="str">
        <f>""</f>
        <v/>
      </c>
      <c r="V1563" s="4" t="str">
        <f>""</f>
        <v/>
      </c>
      <c r="W1563" s="4" t="str">
        <f>""</f>
        <v/>
      </c>
      <c r="X1563" s="4" t="str">
        <f>""</f>
        <v/>
      </c>
      <c r="Y1563" s="4" t="str">
        <f>""</f>
        <v/>
      </c>
      <c r="Z1563" s="4" t="str">
        <f>""</f>
        <v/>
      </c>
      <c r="AA1563" s="4" t="str">
        <f>""</f>
        <v/>
      </c>
      <c r="AB1563" s="4" t="str">
        <f>""</f>
        <v/>
      </c>
      <c r="AC1563" s="4" t="str">
        <f>""</f>
        <v/>
      </c>
      <c r="AD1563" s="4" t="str">
        <f>""</f>
        <v/>
      </c>
      <c r="AE1563" s="4" t="str">
        <f>""</f>
        <v/>
      </c>
      <c r="AF1563" s="4" t="str">
        <f>""</f>
        <v/>
      </c>
      <c r="AG1563" s="4" t="str">
        <f>""</f>
        <v/>
      </c>
      <c r="AH1563" s="4" t="str">
        <f>""</f>
        <v/>
      </c>
      <c r="AI1563" s="4" t="str">
        <f>""</f>
        <v/>
      </c>
      <c r="AJ1563" s="4" t="str">
        <f>""</f>
        <v/>
      </c>
      <c r="AK1563" s="4" t="str">
        <f>""</f>
        <v/>
      </c>
      <c r="AL1563" s="4" t="str">
        <f>""</f>
        <v/>
      </c>
      <c r="AM1563" s="4" t="str">
        <f>""</f>
        <v/>
      </c>
      <c r="AN1563" s="4" t="str">
        <f>""</f>
        <v/>
      </c>
      <c r="AO1563" s="4" t="str">
        <f>""</f>
        <v/>
      </c>
      <c r="AP1563" s="4" t="str">
        <f>""</f>
        <v/>
      </c>
      <c r="AQ1563" s="4" t="str">
        <f>""</f>
        <v/>
      </c>
      <c r="AR1563" s="4" t="str">
        <f>""</f>
        <v/>
      </c>
      <c r="AS1563" s="4" t="str">
        <f>""</f>
        <v/>
      </c>
    </row>
    <row r="1564" spans="1:45" x14ac:dyDescent="0.25">
      <c r="A1564" s="15"/>
      <c r="B1564" s="16"/>
      <c r="C1564" s="16"/>
      <c r="D1564" s="16"/>
      <c r="E1564" s="16"/>
      <c r="F1564" s="16"/>
      <c r="G1564" s="16"/>
      <c r="H1564" s="14" t="s">
        <v>25</v>
      </c>
      <c r="I1564" s="7" t="s">
        <v>26</v>
      </c>
      <c r="J1564" s="7" t="s">
        <v>77</v>
      </c>
      <c r="K1564" s="7" t="s">
        <v>78</v>
      </c>
      <c r="L1564" s="7" t="s">
        <v>79</v>
      </c>
      <c r="M1564" s="7" t="s">
        <v>80</v>
      </c>
      <c r="N1564" s="7" t="s">
        <v>81</v>
      </c>
      <c r="O1564" s="7" t="s">
        <v>82</v>
      </c>
      <c r="P1564" s="7" t="s">
        <v>83</v>
      </c>
      <c r="Q1564" s="7" t="s">
        <v>84</v>
      </c>
      <c r="R1564" s="7" t="s">
        <v>85</v>
      </c>
      <c r="S1564" s="7" t="s">
        <v>86</v>
      </c>
      <c r="T1564" s="7" t="s">
        <v>87</v>
      </c>
      <c r="U1564" s="7" t="s">
        <v>88</v>
      </c>
      <c r="V1564" s="7" t="s">
        <v>89</v>
      </c>
      <c r="W1564" s="7" t="s">
        <v>90</v>
      </c>
      <c r="X1564" s="7" t="s">
        <v>91</v>
      </c>
      <c r="Y1564" s="7" t="s">
        <v>92</v>
      </c>
      <c r="Z1564" s="7" t="s">
        <v>93</v>
      </c>
      <c r="AA1564" s="7" t="s">
        <v>94</v>
      </c>
      <c r="AB1564" s="7" t="s">
        <v>95</v>
      </c>
      <c r="AC1564" s="7" t="s">
        <v>96</v>
      </c>
      <c r="AD1564" s="7" t="s">
        <v>97</v>
      </c>
      <c r="AE1564" s="7" t="s">
        <v>98</v>
      </c>
      <c r="AF1564" s="7" t="s">
        <v>99</v>
      </c>
      <c r="AI1564" s="4" t="str">
        <f>""</f>
        <v/>
      </c>
      <c r="AJ1564" s="4" t="str">
        <f>""</f>
        <v/>
      </c>
      <c r="AK1564" s="4" t="str">
        <f>""</f>
        <v/>
      </c>
      <c r="AL1564" s="4" t="str">
        <f>""</f>
        <v/>
      </c>
      <c r="AM1564" s="4" t="str">
        <f>""</f>
        <v/>
      </c>
      <c r="AN1564" s="4" t="str">
        <f>""</f>
        <v/>
      </c>
      <c r="AO1564" s="4" t="str">
        <f>""</f>
        <v/>
      </c>
      <c r="AP1564" s="4" t="str">
        <f>""</f>
        <v/>
      </c>
      <c r="AQ1564" s="4" t="str">
        <f>""</f>
        <v/>
      </c>
      <c r="AR1564" s="4" t="str">
        <f>""</f>
        <v/>
      </c>
      <c r="AS1564" s="4" t="str">
        <f>""</f>
        <v/>
      </c>
    </row>
    <row r="1565" spans="1:45" x14ac:dyDescent="0.25">
      <c r="A1565" s="15"/>
      <c r="B1565" s="17"/>
      <c r="C1565" s="17"/>
      <c r="D1565" s="17"/>
      <c r="E1565" s="17"/>
      <c r="F1565" s="17"/>
      <c r="G1565" s="17"/>
      <c r="I1565" s="8" t="s">
        <v>39</v>
      </c>
      <c r="J1565" s="8"/>
      <c r="K1565" s="8"/>
      <c r="L1565" s="8"/>
      <c r="M1565" s="8"/>
      <c r="N1565" s="8"/>
      <c r="O1565" s="8"/>
      <c r="P1565" s="8">
        <v>15</v>
      </c>
      <c r="Q1565" s="8">
        <v>15</v>
      </c>
      <c r="R1565" s="8"/>
      <c r="S1565" s="8">
        <v>15</v>
      </c>
      <c r="T1565" s="8">
        <v>15</v>
      </c>
      <c r="U1565" s="8"/>
      <c r="V1565" s="8"/>
      <c r="W1565" s="8"/>
      <c r="X1565" s="8">
        <v>2</v>
      </c>
      <c r="Y1565" s="8">
        <v>2</v>
      </c>
      <c r="Z1565" s="8"/>
      <c r="AA1565" s="8">
        <v>2</v>
      </c>
      <c r="AB1565" s="8">
        <v>2</v>
      </c>
      <c r="AC1565" s="8">
        <v>2</v>
      </c>
      <c r="AD1565" s="8">
        <v>2</v>
      </c>
      <c r="AE1565" s="8">
        <v>0.99</v>
      </c>
      <c r="AF1565" s="8">
        <v>0</v>
      </c>
      <c r="AI1565" s="4" t="str">
        <f>""</f>
        <v/>
      </c>
      <c r="AJ1565" s="4" t="str">
        <f>""</f>
        <v/>
      </c>
      <c r="AK1565" s="4" t="str">
        <f>""</f>
        <v/>
      </c>
      <c r="AL1565" s="4" t="str">
        <f>""</f>
        <v/>
      </c>
      <c r="AM1565" s="4" t="str">
        <f>""</f>
        <v/>
      </c>
      <c r="AN1565" s="4" t="str">
        <f>""</f>
        <v/>
      </c>
      <c r="AO1565" s="4" t="str">
        <f>""</f>
        <v/>
      </c>
      <c r="AP1565" s="4" t="str">
        <f>""</f>
        <v/>
      </c>
      <c r="AQ1565" s="4" t="str">
        <f>""</f>
        <v/>
      </c>
      <c r="AR1565" s="4" t="str">
        <f>""</f>
        <v/>
      </c>
      <c r="AS1565" s="4" t="str">
        <f>""</f>
        <v/>
      </c>
    </row>
    <row r="1566" spans="1:45" x14ac:dyDescent="0.25">
      <c r="A1566" s="15"/>
      <c r="B1566" s="17"/>
      <c r="C1566" s="17"/>
      <c r="D1566" s="17"/>
      <c r="E1566" s="17"/>
      <c r="F1566" s="17"/>
      <c r="G1566" s="17"/>
      <c r="I1566" s="8" t="s">
        <v>40</v>
      </c>
      <c r="J1566" s="8"/>
      <c r="K1566" s="8"/>
      <c r="L1566" s="8"/>
      <c r="M1566" s="8"/>
      <c r="N1566" s="8"/>
      <c r="O1566" s="8"/>
      <c r="P1566" s="8">
        <v>1.5</v>
      </c>
      <c r="Q1566" s="8">
        <v>1.5</v>
      </c>
      <c r="R1566" s="8">
        <f>2*$K$2</f>
        <v>0.02</v>
      </c>
      <c r="S1566" s="8">
        <v>1.5</v>
      </c>
      <c r="T1566" s="8">
        <v>1.5</v>
      </c>
      <c r="U1566" s="8">
        <f>2*$K$2</f>
        <v>0.02</v>
      </c>
      <c r="V1566" s="8"/>
      <c r="W1566" s="8"/>
      <c r="X1566" s="8">
        <f t="shared" ref="X1566:Y1566" si="188">2*$K$2</f>
        <v>0.02</v>
      </c>
      <c r="Y1566" s="8">
        <f t="shared" si="188"/>
        <v>0.02</v>
      </c>
      <c r="Z1566" s="8"/>
      <c r="AA1566" s="8">
        <f t="shared" ref="AA1566:AD1566" si="189">2*$K$2</f>
        <v>0.02</v>
      </c>
      <c r="AB1566" s="8">
        <f t="shared" si="189"/>
        <v>0.02</v>
      </c>
      <c r="AC1566" s="8">
        <f t="shared" si="189"/>
        <v>0.02</v>
      </c>
      <c r="AD1566" s="8">
        <f t="shared" si="189"/>
        <v>0.02</v>
      </c>
      <c r="AE1566" s="8">
        <v>0</v>
      </c>
      <c r="AF1566" s="8">
        <v>-0.3</v>
      </c>
      <c r="AI1566" s="4" t="str">
        <f>""</f>
        <v/>
      </c>
      <c r="AJ1566" s="4" t="str">
        <f>""</f>
        <v/>
      </c>
      <c r="AK1566" s="4" t="str">
        <f>""</f>
        <v/>
      </c>
      <c r="AL1566" s="4" t="str">
        <f>""</f>
        <v/>
      </c>
      <c r="AM1566" s="4" t="str">
        <f>""</f>
        <v/>
      </c>
      <c r="AN1566" s="4" t="str">
        <f>""</f>
        <v/>
      </c>
      <c r="AO1566" s="4" t="str">
        <f>""</f>
        <v/>
      </c>
      <c r="AP1566" s="4" t="str">
        <f>""</f>
        <v/>
      </c>
      <c r="AQ1566" s="4" t="str">
        <f>""</f>
        <v/>
      </c>
      <c r="AR1566" s="4" t="str">
        <f>""</f>
        <v/>
      </c>
      <c r="AS1566" s="4" t="str">
        <f>""</f>
        <v/>
      </c>
    </row>
    <row r="1567" spans="1:45" x14ac:dyDescent="0.25">
      <c r="A1567" s="24" t="s">
        <v>41</v>
      </c>
      <c r="B1567" s="18" t="s">
        <v>100</v>
      </c>
      <c r="C1567" s="18">
        <v>15.8</v>
      </c>
      <c r="D1567" s="18">
        <v>145</v>
      </c>
      <c r="E1567" s="18" t="s">
        <v>120</v>
      </c>
      <c r="F1567" s="18">
        <v>1</v>
      </c>
      <c r="G1567" s="18" t="str">
        <f>B1567&amp;C1567&amp;D1567&amp;E1567&amp;F1567</f>
        <v>PSS15.8145ND1</v>
      </c>
      <c r="H1567" s="4" t="s">
        <v>9</v>
      </c>
      <c r="I1567" s="4">
        <v>1</v>
      </c>
      <c r="J1567" s="4">
        <v>1</v>
      </c>
      <c r="K1567" s="4">
        <v>0</v>
      </c>
      <c r="L1567" s="4">
        <v>3</v>
      </c>
      <c r="M1567" s="4">
        <v>0</v>
      </c>
      <c r="N1567" s="4">
        <v>5</v>
      </c>
      <c r="O1567" s="4">
        <v>1</v>
      </c>
      <c r="P1567" s="4">
        <v>2.5</v>
      </c>
      <c r="Q1567" s="4">
        <v>2.5</v>
      </c>
      <c r="R1567" s="4">
        <v>0</v>
      </c>
      <c r="S1567" s="4">
        <v>2.5</v>
      </c>
      <c r="T1567" s="4">
        <v>0</v>
      </c>
      <c r="U1567" s="4">
        <v>2.5</v>
      </c>
      <c r="V1567" s="4">
        <v>0.39</v>
      </c>
      <c r="W1567" s="4">
        <v>1</v>
      </c>
      <c r="X1567" s="4">
        <v>0</v>
      </c>
      <c r="Y1567" s="4">
        <v>0.1</v>
      </c>
      <c r="Z1567" s="4">
        <v>6.5</v>
      </c>
      <c r="AA1567" s="4">
        <v>0.44</v>
      </c>
      <c r="AB1567" s="4">
        <v>0.08</v>
      </c>
      <c r="AC1567" s="4">
        <v>0.2</v>
      </c>
      <c r="AD1567" s="4">
        <v>0.98</v>
      </c>
      <c r="AE1567" s="4">
        <v>0.1</v>
      </c>
      <c r="AF1567" s="4">
        <v>-0.1</v>
      </c>
      <c r="AG1567" s="4" t="s">
        <v>1</v>
      </c>
      <c r="AH1567" s="4" t="s">
        <v>1</v>
      </c>
      <c r="AI1567" s="4" t="str">
        <f>""</f>
        <v/>
      </c>
      <c r="AJ1567" s="4" t="str">
        <f>""</f>
        <v/>
      </c>
      <c r="AK1567" s="4" t="str">
        <f>""</f>
        <v/>
      </c>
      <c r="AL1567" s="4" t="str">
        <f>""</f>
        <v/>
      </c>
      <c r="AM1567" s="4" t="str">
        <f>""</f>
        <v/>
      </c>
      <c r="AN1567" s="4" t="str">
        <f>""</f>
        <v/>
      </c>
      <c r="AO1567" s="4" t="str">
        <f>""</f>
        <v/>
      </c>
      <c r="AP1567" s="4" t="str">
        <f>""</f>
        <v/>
      </c>
      <c r="AQ1567" s="4" t="str">
        <f>""</f>
        <v/>
      </c>
      <c r="AR1567" s="4" t="str">
        <f>""</f>
        <v/>
      </c>
      <c r="AS1567" s="4" t="str">
        <f>""</f>
        <v/>
      </c>
    </row>
    <row r="1568" spans="1:45" x14ac:dyDescent="0.25">
      <c r="AC1568" s="4" t="str">
        <f>""</f>
        <v/>
      </c>
      <c r="AD1568" s="4" t="str">
        <f>""</f>
        <v/>
      </c>
      <c r="AE1568" s="4" t="str">
        <f>""</f>
        <v/>
      </c>
      <c r="AF1568" s="4" t="str">
        <f>""</f>
        <v/>
      </c>
      <c r="AG1568" s="4" t="str">
        <f>""</f>
        <v/>
      </c>
      <c r="AH1568" s="4" t="str">
        <f>""</f>
        <v/>
      </c>
      <c r="AI1568" s="4" t="str">
        <f>""</f>
        <v/>
      </c>
      <c r="AJ1568" s="4" t="str">
        <f>""</f>
        <v/>
      </c>
      <c r="AK1568" s="4" t="str">
        <f>""</f>
        <v/>
      </c>
      <c r="AL1568" s="4" t="str">
        <f>""</f>
        <v/>
      </c>
      <c r="AM1568" s="4" t="str">
        <f>""</f>
        <v/>
      </c>
      <c r="AN1568" s="4" t="str">
        <f>""</f>
        <v/>
      </c>
      <c r="AO1568" s="4" t="str">
        <f>""</f>
        <v/>
      </c>
      <c r="AP1568" s="4" t="str">
        <f>""</f>
        <v/>
      </c>
      <c r="AQ1568" s="4" t="str">
        <f>""</f>
        <v/>
      </c>
      <c r="AR1568" s="4" t="str">
        <f>""</f>
        <v/>
      </c>
      <c r="AS1568" s="4" t="str">
        <f>""</f>
        <v/>
      </c>
    </row>
    <row r="1569" spans="1:45" x14ac:dyDescent="0.25">
      <c r="A1569" s="27" t="s">
        <v>219</v>
      </c>
      <c r="B1569" s="9"/>
      <c r="C1569" s="9"/>
      <c r="D1569" s="9"/>
      <c r="E1569" s="9"/>
      <c r="F1569" s="9"/>
      <c r="G1569" s="16"/>
      <c r="H1569" s="14" t="s">
        <v>25</v>
      </c>
      <c r="I1569" s="7" t="s">
        <v>26</v>
      </c>
      <c r="J1569" s="7" t="s">
        <v>103</v>
      </c>
      <c r="K1569" s="7" t="s">
        <v>104</v>
      </c>
      <c r="L1569" s="7" t="s">
        <v>105</v>
      </c>
      <c r="M1569" s="7" t="s">
        <v>106</v>
      </c>
      <c r="N1569" s="7" t="s">
        <v>107</v>
      </c>
      <c r="O1569" s="7" t="s">
        <v>108</v>
      </c>
      <c r="P1569" s="7" t="s">
        <v>109</v>
      </c>
      <c r="Q1569" s="7" t="s">
        <v>110</v>
      </c>
      <c r="R1569" s="7" t="s">
        <v>111</v>
      </c>
      <c r="S1569" s="7" t="s">
        <v>112</v>
      </c>
      <c r="T1569" s="7" t="s">
        <v>113</v>
      </c>
      <c r="U1569" s="7" t="s">
        <v>114</v>
      </c>
      <c r="V1569" s="7" t="s">
        <v>115</v>
      </c>
      <c r="W1569" s="7" t="s">
        <v>116</v>
      </c>
      <c r="X1569" s="7" t="s">
        <v>117</v>
      </c>
      <c r="Y1569" s="7" t="s">
        <v>118</v>
      </c>
      <c r="Z1569" s="7" t="s">
        <v>119</v>
      </c>
      <c r="AC1569" s="4" t="str">
        <f>""</f>
        <v/>
      </c>
      <c r="AD1569" s="4" t="str">
        <f>""</f>
        <v/>
      </c>
      <c r="AE1569" s="4" t="str">
        <f>""</f>
        <v/>
      </c>
      <c r="AF1569" s="4" t="str">
        <f>""</f>
        <v/>
      </c>
      <c r="AG1569" s="4" t="str">
        <f>""</f>
        <v/>
      </c>
      <c r="AH1569" s="4" t="str">
        <f>""</f>
        <v/>
      </c>
      <c r="AI1569" s="4" t="str">
        <f>""</f>
        <v/>
      </c>
      <c r="AJ1569" s="4" t="str">
        <f>""</f>
        <v/>
      </c>
      <c r="AK1569" s="4" t="str">
        <f>""</f>
        <v/>
      </c>
      <c r="AL1569" s="4" t="str">
        <f>""</f>
        <v/>
      </c>
      <c r="AM1569" s="4" t="str">
        <f>""</f>
        <v/>
      </c>
      <c r="AN1569" s="4" t="str">
        <f>""</f>
        <v/>
      </c>
      <c r="AO1569" s="4" t="str">
        <f>""</f>
        <v/>
      </c>
      <c r="AP1569" s="4" t="str">
        <f>""</f>
        <v/>
      </c>
      <c r="AQ1569" s="4" t="str">
        <f>""</f>
        <v/>
      </c>
      <c r="AR1569" s="4" t="str">
        <f>""</f>
        <v/>
      </c>
      <c r="AS1569" s="4" t="str">
        <f>""</f>
        <v/>
      </c>
    </row>
    <row r="1570" spans="1:45" x14ac:dyDescent="0.25">
      <c r="A1570" s="25"/>
      <c r="B1570" s="10"/>
      <c r="C1570" s="10"/>
      <c r="D1570" s="10"/>
      <c r="E1570" s="10"/>
      <c r="F1570" s="10"/>
      <c r="G1570" s="17"/>
      <c r="I1570" s="8" t="s">
        <v>39</v>
      </c>
      <c r="J1570" s="8">
        <v>0.5</v>
      </c>
      <c r="K1570" s="8">
        <v>75</v>
      </c>
      <c r="L1570" s="8">
        <v>75</v>
      </c>
      <c r="M1570" s="8">
        <v>10</v>
      </c>
      <c r="N1570" s="8">
        <v>0</v>
      </c>
      <c r="O1570" s="8">
        <v>1</v>
      </c>
      <c r="P1570" s="8">
        <v>1.2</v>
      </c>
      <c r="Q1570" s="8">
        <v>18</v>
      </c>
      <c r="R1570" s="8">
        <v>118</v>
      </c>
      <c r="S1570" s="8">
        <v>0</v>
      </c>
      <c r="T1570" s="8">
        <v>1.1000000000000001</v>
      </c>
      <c r="U1570" s="8">
        <v>10</v>
      </c>
      <c r="V1570" s="8">
        <v>1.1000000000000001</v>
      </c>
      <c r="W1570" s="8">
        <v>20</v>
      </c>
      <c r="X1570" s="8">
        <v>1</v>
      </c>
      <c r="Y1570" s="8">
        <v>0.5</v>
      </c>
      <c r="Z1570" s="8">
        <v>90</v>
      </c>
      <c r="AC1570" s="4" t="str">
        <f>""</f>
        <v/>
      </c>
      <c r="AD1570" s="4" t="str">
        <f>""</f>
        <v/>
      </c>
      <c r="AE1570" s="4" t="str">
        <f>""</f>
        <v/>
      </c>
      <c r="AF1570" s="4" t="str">
        <f>""</f>
        <v/>
      </c>
      <c r="AG1570" s="4" t="str">
        <f>""</f>
        <v/>
      </c>
      <c r="AH1570" s="4" t="str">
        <f>""</f>
        <v/>
      </c>
      <c r="AI1570" s="4" t="str">
        <f>""</f>
        <v/>
      </c>
      <c r="AJ1570" s="4" t="str">
        <f>""</f>
        <v/>
      </c>
      <c r="AK1570" s="4" t="str">
        <f>""</f>
        <v/>
      </c>
      <c r="AL1570" s="4" t="str">
        <f>""</f>
        <v/>
      </c>
      <c r="AM1570" s="4" t="str">
        <f>""</f>
        <v/>
      </c>
      <c r="AN1570" s="4" t="str">
        <f>""</f>
        <v/>
      </c>
      <c r="AO1570" s="4" t="str">
        <f>""</f>
        <v/>
      </c>
      <c r="AP1570" s="4" t="str">
        <f>""</f>
        <v/>
      </c>
      <c r="AQ1570" s="4" t="str">
        <f>""</f>
        <v/>
      </c>
      <c r="AR1570" s="4" t="str">
        <f>""</f>
        <v/>
      </c>
      <c r="AS1570" s="4" t="str">
        <f>""</f>
        <v/>
      </c>
    </row>
    <row r="1571" spans="1:45" x14ac:dyDescent="0.25">
      <c r="A1571" s="25"/>
      <c r="B1571" s="10"/>
      <c r="C1571" s="10"/>
      <c r="D1571" s="10"/>
      <c r="E1571" s="10"/>
      <c r="F1571" s="10"/>
      <c r="G1571" s="17"/>
      <c r="I1571" s="9" t="s">
        <v>40</v>
      </c>
      <c r="J1571" s="8">
        <v>0</v>
      </c>
      <c r="K1571" s="8">
        <v>0</v>
      </c>
      <c r="L1571" s="8">
        <v>0</v>
      </c>
      <c r="M1571" s="8">
        <v>0.8</v>
      </c>
      <c r="N1571" s="8">
        <v>-6</v>
      </c>
      <c r="O1571" s="8">
        <v>0</v>
      </c>
      <c r="P1571" s="8">
        <v>0</v>
      </c>
      <c r="Q1571" s="8">
        <v>0</v>
      </c>
      <c r="R1571" s="8">
        <v>0.8</v>
      </c>
      <c r="S1571" s="8">
        <v>-118</v>
      </c>
      <c r="T1571" s="8">
        <v>0</v>
      </c>
      <c r="U1571" s="8">
        <v>1</v>
      </c>
      <c r="V1571" s="8">
        <v>0</v>
      </c>
      <c r="W1571" s="8">
        <v>1</v>
      </c>
      <c r="X1571" s="8">
        <v>0</v>
      </c>
      <c r="Y1571" s="8">
        <v>0</v>
      </c>
      <c r="Z1571" s="8">
        <v>-90</v>
      </c>
      <c r="AC1571" s="4" t="str">
        <f>""</f>
        <v/>
      </c>
      <c r="AD1571" s="4" t="str">
        <f>""</f>
        <v/>
      </c>
      <c r="AE1571" s="4" t="str">
        <f>""</f>
        <v/>
      </c>
      <c r="AF1571" s="4" t="str">
        <f>""</f>
        <v/>
      </c>
      <c r="AG1571" s="4" t="str">
        <f>""</f>
        <v/>
      </c>
      <c r="AH1571" s="4" t="str">
        <f>""</f>
        <v/>
      </c>
      <c r="AI1571" s="4" t="str">
        <f>""</f>
        <v/>
      </c>
      <c r="AJ1571" s="4" t="str">
        <f>""</f>
        <v/>
      </c>
      <c r="AK1571" s="4" t="str">
        <f>""</f>
        <v/>
      </c>
      <c r="AL1571" s="4" t="str">
        <f>""</f>
        <v/>
      </c>
      <c r="AM1571" s="4" t="str">
        <f>""</f>
        <v/>
      </c>
      <c r="AN1571" s="4" t="str">
        <f>""</f>
        <v/>
      </c>
      <c r="AO1571" s="4" t="str">
        <f>""</f>
        <v/>
      </c>
      <c r="AP1571" s="4" t="str">
        <f>""</f>
        <v/>
      </c>
      <c r="AQ1571" s="4" t="str">
        <f>""</f>
        <v/>
      </c>
      <c r="AR1571" s="4" t="str">
        <f>""</f>
        <v/>
      </c>
      <c r="AS1571" s="4" t="str">
        <f>""</f>
        <v/>
      </c>
    </row>
    <row r="1572" spans="1:45" x14ac:dyDescent="0.25">
      <c r="A1572" s="22" t="s">
        <v>41</v>
      </c>
      <c r="B1572" s="18" t="s">
        <v>42</v>
      </c>
      <c r="C1572" s="18">
        <v>13</v>
      </c>
      <c r="D1572" s="18">
        <v>72</v>
      </c>
      <c r="E1572" s="18" t="s">
        <v>120</v>
      </c>
      <c r="F1572" s="18">
        <v>1</v>
      </c>
      <c r="G1572" s="18" t="str">
        <f>B1572&amp;C1572&amp;D1572&amp;E1572&amp;F1572</f>
        <v>AVR1372ND1</v>
      </c>
      <c r="H1572" s="4" t="s">
        <v>3</v>
      </c>
      <c r="I1572" s="4">
        <v>1</v>
      </c>
      <c r="J1572" s="4">
        <v>0</v>
      </c>
      <c r="K1572" s="4">
        <v>10.75</v>
      </c>
      <c r="L1572" s="4">
        <v>10.75</v>
      </c>
      <c r="M1572" s="4">
        <v>5</v>
      </c>
      <c r="N1572" s="4">
        <v>-0.87</v>
      </c>
      <c r="O1572" s="4">
        <v>0</v>
      </c>
      <c r="P1572" s="4">
        <v>1</v>
      </c>
      <c r="Q1572" s="4">
        <v>0</v>
      </c>
      <c r="R1572" s="4">
        <v>99</v>
      </c>
      <c r="S1572" s="4">
        <v>-99</v>
      </c>
      <c r="T1572" s="4">
        <v>0</v>
      </c>
      <c r="U1572" s="4">
        <v>9.3000000000000007</v>
      </c>
      <c r="V1572" s="4">
        <v>0</v>
      </c>
      <c r="W1572" s="4">
        <v>11.63</v>
      </c>
      <c r="X1572" s="4">
        <v>0.113</v>
      </c>
      <c r="Y1572" s="4">
        <v>0.124</v>
      </c>
      <c r="Z1572" s="4">
        <v>0</v>
      </c>
      <c r="AA1572" s="4" t="s">
        <v>1</v>
      </c>
      <c r="AB1572" s="4" t="s">
        <v>1</v>
      </c>
      <c r="AC1572" s="4" t="str">
        <f>""</f>
        <v/>
      </c>
      <c r="AD1572" s="4" t="str">
        <f>""</f>
        <v/>
      </c>
      <c r="AE1572" s="4" t="str">
        <f>""</f>
        <v/>
      </c>
      <c r="AF1572" s="4" t="str">
        <f>""</f>
        <v/>
      </c>
      <c r="AG1572" s="4" t="str">
        <f>""</f>
        <v/>
      </c>
      <c r="AH1572" s="4" t="str">
        <f>""</f>
        <v/>
      </c>
      <c r="AI1572" s="4" t="str">
        <f>""</f>
        <v/>
      </c>
      <c r="AJ1572" s="4" t="str">
        <f>""</f>
        <v/>
      </c>
      <c r="AK1572" s="4" t="str">
        <f>""</f>
        <v/>
      </c>
      <c r="AL1572" s="4" t="str">
        <f>""</f>
        <v/>
      </c>
      <c r="AM1572" s="4" t="str">
        <f>""</f>
        <v/>
      </c>
      <c r="AN1572" s="4" t="str">
        <f>""</f>
        <v/>
      </c>
      <c r="AO1572" s="4" t="str">
        <f>""</f>
        <v/>
      </c>
      <c r="AP1572" s="4" t="str">
        <f>""</f>
        <v/>
      </c>
      <c r="AQ1572" s="4" t="str">
        <f>""</f>
        <v/>
      </c>
      <c r="AR1572" s="4" t="str">
        <f>""</f>
        <v/>
      </c>
      <c r="AS1572" s="4" t="str">
        <f>""</f>
        <v/>
      </c>
    </row>
    <row r="1573" spans="1:45" x14ac:dyDescent="0.25">
      <c r="A1573" s="15"/>
      <c r="B1573" s="16"/>
      <c r="C1573" s="16"/>
      <c r="D1573" s="16"/>
      <c r="E1573" s="16"/>
      <c r="F1573" s="16"/>
      <c r="G1573" s="16"/>
      <c r="H1573" s="30" t="s">
        <v>25</v>
      </c>
      <c r="I1573" s="31" t="s">
        <v>26</v>
      </c>
      <c r="J1573" s="7" t="s">
        <v>44</v>
      </c>
      <c r="K1573" s="7" t="s">
        <v>45</v>
      </c>
      <c r="L1573" s="7" t="s">
        <v>46</v>
      </c>
      <c r="M1573" s="7" t="s">
        <v>46</v>
      </c>
      <c r="N1573" s="7" t="s">
        <v>47</v>
      </c>
      <c r="O1573" s="7" t="s">
        <v>48</v>
      </c>
      <c r="P1573" s="7" t="s">
        <v>49</v>
      </c>
      <c r="Q1573" s="7" t="s">
        <v>50</v>
      </c>
      <c r="R1573" s="7" t="s">
        <v>51</v>
      </c>
      <c r="S1573" s="7" t="s">
        <v>121</v>
      </c>
      <c r="T1573" s="7" t="s">
        <v>52</v>
      </c>
      <c r="U1573" s="7" t="s">
        <v>53</v>
      </c>
      <c r="V1573" s="7" t="s">
        <v>54</v>
      </c>
      <c r="W1573" s="7" t="s">
        <v>55</v>
      </c>
      <c r="Z1573" s="4" t="str">
        <f>""</f>
        <v/>
      </c>
      <c r="AA1573" s="4" t="str">
        <f>""</f>
        <v/>
      </c>
      <c r="AB1573" s="4" t="str">
        <f>""</f>
        <v/>
      </c>
      <c r="AC1573" s="4" t="str">
        <f>""</f>
        <v/>
      </c>
      <c r="AD1573" s="4" t="str">
        <f>""</f>
        <v/>
      </c>
      <c r="AE1573" s="4" t="str">
        <f>""</f>
        <v/>
      </c>
      <c r="AF1573" s="4" t="str">
        <f>""</f>
        <v/>
      </c>
      <c r="AG1573" s="4" t="str">
        <f>""</f>
        <v/>
      </c>
      <c r="AH1573" s="4" t="str">
        <f>""</f>
        <v/>
      </c>
      <c r="AI1573" s="4" t="str">
        <f>""</f>
        <v/>
      </c>
      <c r="AJ1573" s="4" t="str">
        <f>""</f>
        <v/>
      </c>
      <c r="AK1573" s="4" t="str">
        <f>""</f>
        <v/>
      </c>
      <c r="AL1573" s="4" t="str">
        <f>""</f>
        <v/>
      </c>
      <c r="AM1573" s="4" t="str">
        <f>""</f>
        <v/>
      </c>
      <c r="AN1573" s="4" t="str">
        <f>""</f>
        <v/>
      </c>
      <c r="AO1573" s="4" t="str">
        <f>""</f>
        <v/>
      </c>
      <c r="AP1573" s="4" t="str">
        <f>""</f>
        <v/>
      </c>
      <c r="AQ1573" s="4" t="str">
        <f>""</f>
        <v/>
      </c>
      <c r="AR1573" s="4" t="str">
        <f>""</f>
        <v/>
      </c>
      <c r="AS1573" s="4" t="str">
        <f>""</f>
        <v/>
      </c>
    </row>
    <row r="1574" spans="1:45" x14ac:dyDescent="0.25">
      <c r="A1574" s="15"/>
      <c r="B1574" s="17"/>
      <c r="C1574" s="17"/>
      <c r="D1574" s="17"/>
      <c r="E1574" s="17"/>
      <c r="F1574" s="17"/>
      <c r="G1574" s="17"/>
      <c r="I1574" s="8" t="s">
        <v>39</v>
      </c>
      <c r="J1574" s="8">
        <v>10</v>
      </c>
      <c r="K1574" s="8">
        <v>0.2</v>
      </c>
      <c r="L1574" s="8">
        <v>0.2</v>
      </c>
      <c r="M1574" s="8">
        <v>0.2</v>
      </c>
      <c r="N1574" s="8">
        <v>10</v>
      </c>
      <c r="O1574" s="8">
        <v>3</v>
      </c>
      <c r="P1574" s="8">
        <v>2.5</v>
      </c>
      <c r="Q1574" s="8"/>
      <c r="R1574" s="8"/>
      <c r="S1574" s="8"/>
      <c r="T1574" s="8"/>
      <c r="U1574" s="8"/>
      <c r="V1574" s="8"/>
      <c r="W1574" s="8"/>
      <c r="Z1574" s="4" t="str">
        <f>""</f>
        <v/>
      </c>
      <c r="AA1574" s="4" t="str">
        <f>""</f>
        <v/>
      </c>
      <c r="AB1574" s="4" t="str">
        <f>""</f>
        <v/>
      </c>
      <c r="AC1574" s="4" t="str">
        <f>""</f>
        <v/>
      </c>
      <c r="AD1574" s="4" t="str">
        <f>""</f>
        <v/>
      </c>
      <c r="AE1574" s="4" t="str">
        <f>""</f>
        <v/>
      </c>
      <c r="AF1574" s="4" t="str">
        <f>""</f>
        <v/>
      </c>
      <c r="AG1574" s="4" t="str">
        <f>""</f>
        <v/>
      </c>
      <c r="AH1574" s="4" t="str">
        <f>""</f>
        <v/>
      </c>
      <c r="AI1574" s="4" t="str">
        <f>""</f>
        <v/>
      </c>
      <c r="AJ1574" s="4" t="str">
        <f>""</f>
        <v/>
      </c>
      <c r="AK1574" s="4" t="str">
        <f>""</f>
        <v/>
      </c>
      <c r="AL1574" s="4" t="str">
        <f>""</f>
        <v/>
      </c>
      <c r="AM1574" s="4" t="str">
        <f>""</f>
        <v/>
      </c>
      <c r="AN1574" s="4" t="str">
        <f>""</f>
        <v/>
      </c>
      <c r="AO1574" s="4" t="str">
        <f>""</f>
        <v/>
      </c>
      <c r="AP1574" s="4" t="str">
        <f>""</f>
        <v/>
      </c>
      <c r="AQ1574" s="4" t="str">
        <f>""</f>
        <v/>
      </c>
      <c r="AR1574" s="4" t="str">
        <f>""</f>
        <v/>
      </c>
      <c r="AS1574" s="4" t="str">
        <f>""</f>
        <v/>
      </c>
    </row>
    <row r="1575" spans="1:45" x14ac:dyDescent="0.25">
      <c r="A1575" s="15"/>
      <c r="B1575" s="17"/>
      <c r="C1575" s="17"/>
      <c r="D1575" s="17"/>
      <c r="E1575" s="17"/>
      <c r="F1575" s="17"/>
      <c r="G1575" s="17"/>
      <c r="I1575" s="8" t="s">
        <v>40</v>
      </c>
      <c r="J1575" s="8">
        <v>1</v>
      </c>
      <c r="K1575" s="8">
        <f>4*$K$2</f>
        <v>0.04</v>
      </c>
      <c r="L1575" s="8">
        <f>4*$K$2</f>
        <v>0.04</v>
      </c>
      <c r="M1575" s="8">
        <f>4*$K$2</f>
        <v>0.04</v>
      </c>
      <c r="N1575" s="8">
        <v>1</v>
      </c>
      <c r="O1575" s="8">
        <v>0</v>
      </c>
      <c r="P1575" s="8"/>
      <c r="Q1575" s="8"/>
      <c r="R1575" s="8"/>
      <c r="S1575" s="8"/>
      <c r="T1575" s="8"/>
      <c r="U1575" s="8"/>
      <c r="V1575" s="8">
        <v>0</v>
      </c>
      <c r="W1575" s="8"/>
      <c r="Z1575" s="4" t="str">
        <f>""</f>
        <v/>
      </c>
      <c r="AA1575" s="4" t="str">
        <f>""</f>
        <v/>
      </c>
      <c r="AB1575" s="4" t="str">
        <f>""</f>
        <v/>
      </c>
      <c r="AC1575" s="4" t="str">
        <f>""</f>
        <v/>
      </c>
      <c r="AD1575" s="4" t="str">
        <f>""</f>
        <v/>
      </c>
      <c r="AE1575" s="4" t="str">
        <f>""</f>
        <v/>
      </c>
      <c r="AF1575" s="4" t="str">
        <f>""</f>
        <v/>
      </c>
      <c r="AG1575" s="4" t="str">
        <f>""</f>
        <v/>
      </c>
      <c r="AH1575" s="4" t="str">
        <f>""</f>
        <v/>
      </c>
      <c r="AI1575" s="4" t="str">
        <f>""</f>
        <v/>
      </c>
      <c r="AJ1575" s="4" t="str">
        <f>""</f>
        <v/>
      </c>
      <c r="AK1575" s="4" t="str">
        <f>""</f>
        <v/>
      </c>
      <c r="AL1575" s="4" t="str">
        <f>""</f>
        <v/>
      </c>
      <c r="AM1575" s="4" t="str">
        <f>""</f>
        <v/>
      </c>
      <c r="AN1575" s="4" t="str">
        <f>""</f>
        <v/>
      </c>
      <c r="AO1575" s="4" t="str">
        <f>""</f>
        <v/>
      </c>
      <c r="AP1575" s="4" t="str">
        <f>""</f>
        <v/>
      </c>
      <c r="AQ1575" s="4" t="str">
        <f>""</f>
        <v/>
      </c>
      <c r="AR1575" s="4" t="str">
        <f>""</f>
        <v/>
      </c>
      <c r="AS1575" s="4" t="str">
        <f>""</f>
        <v/>
      </c>
    </row>
    <row r="1576" spans="1:45" x14ac:dyDescent="0.25">
      <c r="A1576" s="23" t="s">
        <v>41</v>
      </c>
      <c r="B1576" s="18" t="s">
        <v>62</v>
      </c>
      <c r="C1576" s="18">
        <v>13</v>
      </c>
      <c r="D1576" s="18">
        <v>72</v>
      </c>
      <c r="E1576" s="18" t="s">
        <v>120</v>
      </c>
      <c r="F1576" s="18">
        <v>1</v>
      </c>
      <c r="G1576" s="18" t="str">
        <f>B1576&amp;C1576&amp;D1576&amp;E1576&amp;F1576</f>
        <v>GEN1372ND1</v>
      </c>
      <c r="H1576" s="4" t="s">
        <v>2</v>
      </c>
      <c r="I1576" s="4">
        <v>1</v>
      </c>
      <c r="J1576" s="4">
        <v>6.9</v>
      </c>
      <c r="K1576" s="4">
        <v>0.19900000000000001</v>
      </c>
      <c r="L1576" s="4">
        <v>0.45</v>
      </c>
      <c r="M1576" s="4">
        <v>7.0000000000000007E-2</v>
      </c>
      <c r="N1576" s="4">
        <v>3.8</v>
      </c>
      <c r="O1576" s="4">
        <v>0</v>
      </c>
      <c r="P1576" s="4">
        <v>2.2999999999999998</v>
      </c>
      <c r="Q1576" s="4">
        <v>2.21</v>
      </c>
      <c r="R1576" s="4">
        <v>0.28999999999999998</v>
      </c>
      <c r="S1576" s="4">
        <v>0.46</v>
      </c>
      <c r="T1576" s="4">
        <v>0.13600000000000001</v>
      </c>
      <c r="U1576" s="4">
        <v>0.16700000000000001</v>
      </c>
      <c r="V1576" s="4">
        <v>0.08</v>
      </c>
      <c r="W1576" s="4">
        <v>0.56000000000000005</v>
      </c>
      <c r="X1576" s="4" t="s">
        <v>1</v>
      </c>
      <c r="Y1576" s="4" t="s">
        <v>1</v>
      </c>
      <c r="Z1576" s="4" t="str">
        <f>""</f>
        <v/>
      </c>
      <c r="AA1576" s="4" t="str">
        <f>""</f>
        <v/>
      </c>
      <c r="AB1576" s="4" t="str">
        <f>""</f>
        <v/>
      </c>
      <c r="AC1576" s="4" t="str">
        <f>""</f>
        <v/>
      </c>
      <c r="AD1576" s="4" t="str">
        <f>""</f>
        <v/>
      </c>
      <c r="AE1576" s="4" t="str">
        <f>""</f>
        <v/>
      </c>
      <c r="AF1576" s="4" t="str">
        <f>""</f>
        <v/>
      </c>
      <c r="AG1576" s="4" t="str">
        <f>""</f>
        <v/>
      </c>
      <c r="AH1576" s="4" t="str">
        <f>""</f>
        <v/>
      </c>
      <c r="AI1576" s="4" t="str">
        <f>""</f>
        <v/>
      </c>
      <c r="AJ1576" s="4" t="str">
        <f>""</f>
        <v/>
      </c>
      <c r="AK1576" s="4" t="str">
        <f>""</f>
        <v/>
      </c>
      <c r="AL1576" s="4" t="str">
        <f>""</f>
        <v/>
      </c>
      <c r="AM1576" s="4" t="str">
        <f>""</f>
        <v/>
      </c>
      <c r="AN1576" s="4" t="str">
        <f>""</f>
        <v/>
      </c>
      <c r="AO1576" s="4" t="str">
        <f>""</f>
        <v/>
      </c>
      <c r="AP1576" s="4" t="str">
        <f>""</f>
        <v/>
      </c>
      <c r="AQ1576" s="4" t="str">
        <f>""</f>
        <v/>
      </c>
      <c r="AR1576" s="4" t="str">
        <f>""</f>
        <v/>
      </c>
      <c r="AS1576" s="4" t="str">
        <f>""</f>
        <v/>
      </c>
    </row>
    <row r="1577" spans="1:45" x14ac:dyDescent="0.25">
      <c r="A1577" s="15"/>
      <c r="B1577" s="16"/>
      <c r="C1577" s="16"/>
      <c r="D1577" s="16"/>
      <c r="E1577" s="16"/>
      <c r="F1577" s="16"/>
      <c r="G1577" s="16"/>
      <c r="H1577" s="14" t="s">
        <v>25</v>
      </c>
      <c r="I1577" s="34"/>
      <c r="J1577" s="7" t="s">
        <v>64</v>
      </c>
      <c r="K1577" s="7" t="s">
        <v>94</v>
      </c>
      <c r="L1577" s="7" t="s">
        <v>122</v>
      </c>
      <c r="M1577" s="7" t="s">
        <v>123</v>
      </c>
      <c r="N1577" s="7" t="s">
        <v>95</v>
      </c>
      <c r="O1577" s="7" t="s">
        <v>96</v>
      </c>
      <c r="P1577" s="7" t="s">
        <v>124</v>
      </c>
      <c r="U1577" s="4" t="str">
        <f>""</f>
        <v/>
      </c>
      <c r="V1577" s="4" t="str">
        <f>""</f>
        <v/>
      </c>
      <c r="W1577" s="4" t="str">
        <f>""</f>
        <v/>
      </c>
      <c r="X1577" s="4" t="str">
        <f>""</f>
        <v/>
      </c>
      <c r="Y1577" s="4" t="str">
        <f>""</f>
        <v/>
      </c>
      <c r="Z1577" s="4" t="str">
        <f>""</f>
        <v/>
      </c>
      <c r="AA1577" s="4" t="str">
        <f>""</f>
        <v/>
      </c>
      <c r="AB1577" s="4" t="str">
        <f>""</f>
        <v/>
      </c>
      <c r="AC1577" s="4" t="str">
        <f>""</f>
        <v/>
      </c>
      <c r="AD1577" s="4" t="str">
        <f>""</f>
        <v/>
      </c>
      <c r="AE1577" s="4" t="str">
        <f>""</f>
        <v/>
      </c>
      <c r="AF1577" s="4" t="str">
        <f>""</f>
        <v/>
      </c>
      <c r="AG1577" s="4" t="str">
        <f>""</f>
        <v/>
      </c>
      <c r="AH1577" s="4" t="str">
        <f>""</f>
        <v/>
      </c>
      <c r="AI1577" s="4" t="str">
        <f>""</f>
        <v/>
      </c>
      <c r="AJ1577" s="4" t="str">
        <f>""</f>
        <v/>
      </c>
      <c r="AK1577" s="4" t="str">
        <f>""</f>
        <v/>
      </c>
      <c r="AL1577" s="4" t="str">
        <f>""</f>
        <v/>
      </c>
      <c r="AM1577" s="4" t="str">
        <f>""</f>
        <v/>
      </c>
      <c r="AN1577" s="4" t="str">
        <f>""</f>
        <v/>
      </c>
      <c r="AO1577" s="4" t="str">
        <f>""</f>
        <v/>
      </c>
      <c r="AP1577" s="4" t="str">
        <f>""</f>
        <v/>
      </c>
      <c r="AQ1577" s="4" t="str">
        <f>""</f>
        <v/>
      </c>
      <c r="AR1577" s="4" t="str">
        <f>""</f>
        <v/>
      </c>
      <c r="AS1577" s="4" t="str">
        <f>""</f>
        <v/>
      </c>
    </row>
    <row r="1578" spans="1:45" x14ac:dyDescent="0.25">
      <c r="A1578" s="15"/>
      <c r="B1578" s="17"/>
      <c r="C1578" s="17"/>
      <c r="D1578" s="17"/>
      <c r="E1578" s="17"/>
      <c r="F1578" s="17"/>
      <c r="G1578" s="17"/>
      <c r="I1578" s="8" t="s">
        <v>39</v>
      </c>
      <c r="J1578" s="8"/>
      <c r="K1578" s="8"/>
      <c r="L1578" s="8"/>
      <c r="M1578" s="8"/>
      <c r="N1578" s="8"/>
      <c r="O1578" s="8"/>
      <c r="P1578" s="8"/>
      <c r="U1578" s="4" t="str">
        <f>""</f>
        <v/>
      </c>
      <c r="V1578" s="4" t="str">
        <f>""</f>
        <v/>
      </c>
      <c r="W1578" s="4" t="str">
        <f>""</f>
        <v/>
      </c>
      <c r="X1578" s="4" t="str">
        <f>""</f>
        <v/>
      </c>
      <c r="Y1578" s="4" t="str">
        <f>""</f>
        <v/>
      </c>
      <c r="Z1578" s="4" t="str">
        <f>""</f>
        <v/>
      </c>
      <c r="AA1578" s="4" t="str">
        <f>""</f>
        <v/>
      </c>
      <c r="AB1578" s="4" t="str">
        <f>""</f>
        <v/>
      </c>
      <c r="AC1578" s="4" t="str">
        <f>""</f>
        <v/>
      </c>
      <c r="AD1578" s="4" t="str">
        <f>""</f>
        <v/>
      </c>
      <c r="AE1578" s="4" t="str">
        <f>""</f>
        <v/>
      </c>
      <c r="AF1578" s="4" t="str">
        <f>""</f>
        <v/>
      </c>
      <c r="AG1578" s="4" t="str">
        <f>""</f>
        <v/>
      </c>
      <c r="AH1578" s="4" t="str">
        <f>""</f>
        <v/>
      </c>
      <c r="AI1578" s="4" t="str">
        <f>""</f>
        <v/>
      </c>
      <c r="AJ1578" s="4" t="str">
        <f>""</f>
        <v/>
      </c>
      <c r="AK1578" s="4" t="str">
        <f>""</f>
        <v/>
      </c>
      <c r="AL1578" s="4" t="str">
        <f>""</f>
        <v/>
      </c>
      <c r="AM1578" s="4" t="str">
        <f>""</f>
        <v/>
      </c>
      <c r="AN1578" s="4" t="str">
        <f>""</f>
        <v/>
      </c>
      <c r="AO1578" s="4" t="str">
        <f>""</f>
        <v/>
      </c>
      <c r="AP1578" s="4" t="str">
        <f>""</f>
        <v/>
      </c>
      <c r="AQ1578" s="4" t="str">
        <f>""</f>
        <v/>
      </c>
      <c r="AR1578" s="4" t="str">
        <f>""</f>
        <v/>
      </c>
      <c r="AS1578" s="4" t="str">
        <f>""</f>
        <v/>
      </c>
    </row>
    <row r="1579" spans="1:45" x14ac:dyDescent="0.25">
      <c r="A1579" s="15"/>
      <c r="B1579" s="17"/>
      <c r="C1579" s="17"/>
      <c r="D1579" s="17"/>
      <c r="E1579" s="17"/>
      <c r="F1579" s="17"/>
      <c r="G1579" s="17"/>
      <c r="I1579" s="8" t="s">
        <v>40</v>
      </c>
      <c r="J1579" s="8"/>
      <c r="K1579" s="8"/>
      <c r="L1579" s="8"/>
      <c r="M1579" s="8"/>
      <c r="N1579" s="8"/>
      <c r="O1579" s="8"/>
      <c r="P1579" s="8"/>
      <c r="U1579" s="4" t="str">
        <f>""</f>
        <v/>
      </c>
      <c r="V1579" s="4" t="str">
        <f>""</f>
        <v/>
      </c>
      <c r="W1579" s="4" t="str">
        <f>""</f>
        <v/>
      </c>
      <c r="X1579" s="4" t="str">
        <f>""</f>
        <v/>
      </c>
      <c r="Y1579" s="4" t="str">
        <f>""</f>
        <v/>
      </c>
      <c r="Z1579" s="4" t="str">
        <f>""</f>
        <v/>
      </c>
      <c r="AA1579" s="4" t="str">
        <f>""</f>
        <v/>
      </c>
      <c r="AB1579" s="4" t="str">
        <f>""</f>
        <v/>
      </c>
      <c r="AC1579" s="4" t="str">
        <f>""</f>
        <v/>
      </c>
      <c r="AD1579" s="4" t="str">
        <f>""</f>
        <v/>
      </c>
      <c r="AE1579" s="4" t="str">
        <f>""</f>
        <v/>
      </c>
      <c r="AF1579" s="4" t="str">
        <f>""</f>
        <v/>
      </c>
      <c r="AG1579" s="4" t="str">
        <f>""</f>
        <v/>
      </c>
      <c r="AH1579" s="4" t="str">
        <f>""</f>
        <v/>
      </c>
      <c r="AI1579" s="4" t="str">
        <f>""</f>
        <v/>
      </c>
      <c r="AJ1579" s="4" t="str">
        <f>""</f>
        <v/>
      </c>
      <c r="AK1579" s="4" t="str">
        <f>""</f>
        <v/>
      </c>
      <c r="AL1579" s="4" t="str">
        <f>""</f>
        <v/>
      </c>
      <c r="AM1579" s="4" t="str">
        <f>""</f>
        <v/>
      </c>
      <c r="AN1579" s="4" t="str">
        <f>""</f>
        <v/>
      </c>
      <c r="AO1579" s="4" t="str">
        <f>""</f>
        <v/>
      </c>
      <c r="AP1579" s="4" t="str">
        <f>""</f>
        <v/>
      </c>
      <c r="AQ1579" s="4" t="str">
        <f>""</f>
        <v/>
      </c>
      <c r="AR1579" s="4" t="str">
        <f>""</f>
        <v/>
      </c>
      <c r="AS1579" s="4" t="str">
        <f>""</f>
        <v/>
      </c>
    </row>
    <row r="1580" spans="1:45" x14ac:dyDescent="0.25">
      <c r="A1580" s="23" t="s">
        <v>41</v>
      </c>
      <c r="B1580" s="18" t="s">
        <v>76</v>
      </c>
      <c r="C1580" s="18">
        <v>13</v>
      </c>
      <c r="D1580" s="18">
        <v>72</v>
      </c>
      <c r="E1580" s="18" t="s">
        <v>120</v>
      </c>
      <c r="F1580" s="18">
        <v>1</v>
      </c>
      <c r="G1580" s="18" t="str">
        <f>B1580&amp;C1580&amp;D1580&amp;E1580&amp;F1580</f>
        <v>GOV1372ND1</v>
      </c>
      <c r="H1580" s="4" t="s">
        <v>7</v>
      </c>
      <c r="I1580" s="4">
        <v>1</v>
      </c>
      <c r="J1580" s="4">
        <v>0.03</v>
      </c>
      <c r="K1580" s="4">
        <v>0.499</v>
      </c>
      <c r="L1580" s="4">
        <v>1</v>
      </c>
      <c r="M1580" s="4">
        <v>0</v>
      </c>
      <c r="N1580" s="4">
        <v>4</v>
      </c>
      <c r="O1580" s="4">
        <v>9</v>
      </c>
      <c r="P1580" s="4">
        <v>0.1</v>
      </c>
      <c r="Q1580" s="4" t="s">
        <v>1</v>
      </c>
      <c r="R1580" s="4" t="s">
        <v>1</v>
      </c>
      <c r="S1580" s="4" t="str">
        <f>""</f>
        <v/>
      </c>
      <c r="T1580" s="4" t="str">
        <f>""</f>
        <v/>
      </c>
      <c r="U1580" s="4" t="str">
        <f>""</f>
        <v/>
      </c>
      <c r="V1580" s="4" t="str">
        <f>""</f>
        <v/>
      </c>
      <c r="W1580" s="4" t="str">
        <f>""</f>
        <v/>
      </c>
      <c r="X1580" s="4" t="str">
        <f>""</f>
        <v/>
      </c>
      <c r="Y1580" s="4" t="str">
        <f>""</f>
        <v/>
      </c>
      <c r="Z1580" s="4" t="str">
        <f>""</f>
        <v/>
      </c>
      <c r="AA1580" s="4" t="str">
        <f>""</f>
        <v/>
      </c>
      <c r="AB1580" s="4" t="str">
        <f>""</f>
        <v/>
      </c>
      <c r="AC1580" s="4" t="str">
        <f>""</f>
        <v/>
      </c>
      <c r="AD1580" s="4" t="str">
        <f>""</f>
        <v/>
      </c>
      <c r="AE1580" s="4" t="str">
        <f>""</f>
        <v/>
      </c>
      <c r="AF1580" s="4" t="str">
        <f>""</f>
        <v/>
      </c>
      <c r="AG1580" s="4" t="str">
        <f>""</f>
        <v/>
      </c>
      <c r="AH1580" s="4" t="str">
        <f>""</f>
        <v/>
      </c>
      <c r="AI1580" s="4" t="str">
        <f>""</f>
        <v/>
      </c>
      <c r="AJ1580" s="4" t="str">
        <f>""</f>
        <v/>
      </c>
      <c r="AK1580" s="4" t="str">
        <f>""</f>
        <v/>
      </c>
      <c r="AL1580" s="4" t="str">
        <f>""</f>
        <v/>
      </c>
      <c r="AM1580" s="4" t="str">
        <f>""</f>
        <v/>
      </c>
      <c r="AN1580" s="4" t="str">
        <f>""</f>
        <v/>
      </c>
      <c r="AO1580" s="4" t="str">
        <f>""</f>
        <v/>
      </c>
      <c r="AP1580" s="4" t="str">
        <f>""</f>
        <v/>
      </c>
      <c r="AQ1580" s="4" t="str">
        <f>""</f>
        <v/>
      </c>
      <c r="AR1580" s="4" t="str">
        <f>""</f>
        <v/>
      </c>
      <c r="AS1580" s="4" t="str">
        <f>""</f>
        <v/>
      </c>
    </row>
    <row r="1581" spans="1:45" x14ac:dyDescent="0.25">
      <c r="A1581" s="15"/>
      <c r="B1581" s="16"/>
      <c r="C1581" s="16"/>
      <c r="D1581" s="16"/>
      <c r="E1581" s="16"/>
      <c r="F1581" s="16"/>
      <c r="G1581" s="16"/>
      <c r="H1581" s="14" t="s">
        <v>25</v>
      </c>
      <c r="I1581" s="7" t="s">
        <v>26</v>
      </c>
      <c r="J1581" s="7" t="s">
        <v>77</v>
      </c>
      <c r="K1581" s="7" t="s">
        <v>78</v>
      </c>
      <c r="L1581" s="7" t="s">
        <v>79</v>
      </c>
      <c r="M1581" s="7" t="s">
        <v>80</v>
      </c>
      <c r="N1581" s="7" t="s">
        <v>81</v>
      </c>
      <c r="O1581" s="7" t="s">
        <v>82</v>
      </c>
      <c r="P1581" s="7" t="s">
        <v>83</v>
      </c>
      <c r="Q1581" s="7" t="s">
        <v>84</v>
      </c>
      <c r="R1581" s="7" t="s">
        <v>85</v>
      </c>
      <c r="S1581" s="7" t="s">
        <v>86</v>
      </c>
      <c r="T1581" s="7" t="s">
        <v>87</v>
      </c>
      <c r="U1581" s="7" t="s">
        <v>88</v>
      </c>
      <c r="V1581" s="7" t="s">
        <v>89</v>
      </c>
      <c r="W1581" s="7" t="s">
        <v>90</v>
      </c>
      <c r="X1581" s="7" t="s">
        <v>91</v>
      </c>
      <c r="Y1581" s="7" t="s">
        <v>92</v>
      </c>
      <c r="Z1581" s="7" t="s">
        <v>93</v>
      </c>
      <c r="AA1581" s="7" t="s">
        <v>94</v>
      </c>
      <c r="AB1581" s="7" t="s">
        <v>95</v>
      </c>
      <c r="AC1581" s="7" t="s">
        <v>96</v>
      </c>
      <c r="AD1581" s="7" t="s">
        <v>97</v>
      </c>
      <c r="AE1581" s="7" t="s">
        <v>98</v>
      </c>
      <c r="AF1581" s="7" t="s">
        <v>99</v>
      </c>
      <c r="AI1581" s="4" t="str">
        <f>""</f>
        <v/>
      </c>
      <c r="AJ1581" s="4" t="str">
        <f>""</f>
        <v/>
      </c>
      <c r="AK1581" s="4" t="str">
        <f>""</f>
        <v/>
      </c>
      <c r="AL1581" s="4" t="str">
        <f>""</f>
        <v/>
      </c>
      <c r="AM1581" s="4" t="str">
        <f>""</f>
        <v/>
      </c>
      <c r="AN1581" s="4" t="str">
        <f>""</f>
        <v/>
      </c>
      <c r="AO1581" s="4" t="str">
        <f>""</f>
        <v/>
      </c>
      <c r="AP1581" s="4" t="str">
        <f>""</f>
        <v/>
      </c>
      <c r="AQ1581" s="4" t="str">
        <f>""</f>
        <v/>
      </c>
      <c r="AR1581" s="4" t="str">
        <f>""</f>
        <v/>
      </c>
      <c r="AS1581" s="4" t="str">
        <f>""</f>
        <v/>
      </c>
    </row>
    <row r="1582" spans="1:45" x14ac:dyDescent="0.25">
      <c r="A1582" s="15"/>
      <c r="B1582" s="17"/>
      <c r="C1582" s="17"/>
      <c r="D1582" s="17"/>
      <c r="E1582" s="17"/>
      <c r="F1582" s="17"/>
      <c r="G1582" s="17"/>
      <c r="I1582" s="8" t="s">
        <v>39</v>
      </c>
      <c r="J1582" s="8"/>
      <c r="K1582" s="8"/>
      <c r="L1582" s="8"/>
      <c r="M1582" s="8"/>
      <c r="N1582" s="8"/>
      <c r="O1582" s="8"/>
      <c r="P1582" s="8">
        <v>15</v>
      </c>
      <c r="Q1582" s="8">
        <v>15</v>
      </c>
      <c r="R1582" s="8"/>
      <c r="S1582" s="8">
        <v>15</v>
      </c>
      <c r="T1582" s="8">
        <v>15</v>
      </c>
      <c r="U1582" s="8"/>
      <c r="V1582" s="8"/>
      <c r="W1582" s="8"/>
      <c r="X1582" s="8">
        <v>2</v>
      </c>
      <c r="Y1582" s="8">
        <v>2</v>
      </c>
      <c r="Z1582" s="8"/>
      <c r="AA1582" s="8">
        <v>2</v>
      </c>
      <c r="AB1582" s="8">
        <v>2</v>
      </c>
      <c r="AC1582" s="8">
        <v>2</v>
      </c>
      <c r="AD1582" s="8">
        <v>2</v>
      </c>
      <c r="AE1582" s="8">
        <v>0.99</v>
      </c>
      <c r="AF1582" s="8">
        <v>0</v>
      </c>
      <c r="AI1582" s="4" t="str">
        <f>""</f>
        <v/>
      </c>
      <c r="AJ1582" s="4" t="str">
        <f>""</f>
        <v/>
      </c>
      <c r="AK1582" s="4" t="str">
        <f>""</f>
        <v/>
      </c>
      <c r="AL1582" s="4" t="str">
        <f>""</f>
        <v/>
      </c>
      <c r="AM1582" s="4" t="str">
        <f>""</f>
        <v/>
      </c>
      <c r="AN1582" s="4" t="str">
        <f>""</f>
        <v/>
      </c>
      <c r="AO1582" s="4" t="str">
        <f>""</f>
        <v/>
      </c>
      <c r="AP1582" s="4" t="str">
        <f>""</f>
        <v/>
      </c>
      <c r="AQ1582" s="4" t="str">
        <f>""</f>
        <v/>
      </c>
      <c r="AR1582" s="4" t="str">
        <f>""</f>
        <v/>
      </c>
      <c r="AS1582" s="4" t="str">
        <f>""</f>
        <v/>
      </c>
    </row>
    <row r="1583" spans="1:45" x14ac:dyDescent="0.25">
      <c r="A1583" s="15"/>
      <c r="B1583" s="17"/>
      <c r="C1583" s="17"/>
      <c r="D1583" s="17"/>
      <c r="E1583" s="17"/>
      <c r="F1583" s="17"/>
      <c r="G1583" s="17"/>
      <c r="I1583" s="8" t="s">
        <v>40</v>
      </c>
      <c r="J1583" s="8"/>
      <c r="K1583" s="8"/>
      <c r="L1583" s="8"/>
      <c r="M1583" s="8"/>
      <c r="N1583" s="8"/>
      <c r="O1583" s="8"/>
      <c r="P1583" s="8">
        <v>1.5</v>
      </c>
      <c r="Q1583" s="8">
        <v>1.5</v>
      </c>
      <c r="R1583" s="8">
        <f>2*$K$2</f>
        <v>0.02</v>
      </c>
      <c r="S1583" s="8">
        <v>1.5</v>
      </c>
      <c r="T1583" s="8">
        <v>1.5</v>
      </c>
      <c r="U1583" s="8">
        <f>2*$K$2</f>
        <v>0.02</v>
      </c>
      <c r="V1583" s="8"/>
      <c r="W1583" s="8"/>
      <c r="X1583" s="8">
        <f t="shared" ref="X1583:Y1583" si="190">2*$K$2</f>
        <v>0.02</v>
      </c>
      <c r="Y1583" s="8">
        <f t="shared" si="190"/>
        <v>0.02</v>
      </c>
      <c r="Z1583" s="8"/>
      <c r="AA1583" s="8">
        <f t="shared" ref="AA1583:AD1583" si="191">2*$K$2</f>
        <v>0.02</v>
      </c>
      <c r="AB1583" s="8">
        <f t="shared" si="191"/>
        <v>0.02</v>
      </c>
      <c r="AC1583" s="8">
        <f t="shared" si="191"/>
        <v>0.02</v>
      </c>
      <c r="AD1583" s="8">
        <f t="shared" si="191"/>
        <v>0.02</v>
      </c>
      <c r="AE1583" s="8">
        <v>0</v>
      </c>
      <c r="AF1583" s="8">
        <v>-0.3</v>
      </c>
      <c r="AI1583" s="4" t="str">
        <f>""</f>
        <v/>
      </c>
      <c r="AJ1583" s="4" t="str">
        <f>""</f>
        <v/>
      </c>
      <c r="AK1583" s="4" t="str">
        <f>""</f>
        <v/>
      </c>
      <c r="AL1583" s="4" t="str">
        <f>""</f>
        <v/>
      </c>
      <c r="AM1583" s="4" t="str">
        <f>""</f>
        <v/>
      </c>
      <c r="AN1583" s="4" t="str">
        <f>""</f>
        <v/>
      </c>
      <c r="AO1583" s="4" t="str">
        <f>""</f>
        <v/>
      </c>
      <c r="AP1583" s="4" t="str">
        <f>""</f>
        <v/>
      </c>
      <c r="AQ1583" s="4" t="str">
        <f>""</f>
        <v/>
      </c>
      <c r="AR1583" s="4" t="str">
        <f>""</f>
        <v/>
      </c>
      <c r="AS1583" s="4" t="str">
        <f>""</f>
        <v/>
      </c>
    </row>
    <row r="1584" spans="1:45" x14ac:dyDescent="0.25">
      <c r="A1584" s="24" t="s">
        <v>41</v>
      </c>
      <c r="B1584" s="18" t="s">
        <v>100</v>
      </c>
      <c r="C1584" s="18">
        <v>13</v>
      </c>
      <c r="D1584" s="18">
        <v>72</v>
      </c>
      <c r="E1584" s="18" t="s">
        <v>120</v>
      </c>
      <c r="F1584" s="18">
        <v>1</v>
      </c>
      <c r="G1584" s="18" t="str">
        <f>B1584&amp;C1584&amp;D1584&amp;E1584&amp;F1584</f>
        <v>PSS1372ND1</v>
      </c>
      <c r="H1584" s="4" t="s">
        <v>9</v>
      </c>
      <c r="I1584" s="4">
        <v>1</v>
      </c>
      <c r="J1584" s="4">
        <v>1</v>
      </c>
      <c r="K1584" s="4">
        <v>0</v>
      </c>
      <c r="L1584" s="4">
        <v>3</v>
      </c>
      <c r="M1584" s="4">
        <v>0</v>
      </c>
      <c r="N1584" s="4">
        <v>5</v>
      </c>
      <c r="O1584" s="4">
        <v>1</v>
      </c>
      <c r="P1584" s="4">
        <v>2.5</v>
      </c>
      <c r="Q1584" s="4">
        <v>2.5</v>
      </c>
      <c r="R1584" s="4">
        <v>0</v>
      </c>
      <c r="S1584" s="4">
        <v>2.5</v>
      </c>
      <c r="T1584" s="4">
        <v>0</v>
      </c>
      <c r="U1584" s="4">
        <v>2.5</v>
      </c>
      <c r="V1584" s="4">
        <v>0.39</v>
      </c>
      <c r="W1584" s="4">
        <v>1</v>
      </c>
      <c r="X1584" s="4">
        <v>0</v>
      </c>
      <c r="Y1584" s="4">
        <v>0.1</v>
      </c>
      <c r="Z1584" s="4">
        <v>6.5</v>
      </c>
      <c r="AA1584" s="4">
        <v>0.44</v>
      </c>
      <c r="AB1584" s="4">
        <v>0.08</v>
      </c>
      <c r="AC1584" s="4">
        <v>0.2</v>
      </c>
      <c r="AD1584" s="4">
        <v>0.98</v>
      </c>
      <c r="AE1584" s="4">
        <v>0.1</v>
      </c>
      <c r="AF1584" s="4">
        <v>-0.1</v>
      </c>
      <c r="AG1584" s="4" t="s">
        <v>1</v>
      </c>
      <c r="AH1584" s="4" t="s">
        <v>1</v>
      </c>
      <c r="AI1584" s="4" t="str">
        <f>""</f>
        <v/>
      </c>
      <c r="AJ1584" s="4" t="str">
        <f>""</f>
        <v/>
      </c>
      <c r="AK1584" s="4" t="str">
        <f>""</f>
        <v/>
      </c>
      <c r="AL1584" s="4" t="str">
        <f>""</f>
        <v/>
      </c>
      <c r="AM1584" s="4" t="str">
        <f>""</f>
        <v/>
      </c>
      <c r="AN1584" s="4" t="str">
        <f>""</f>
        <v/>
      </c>
      <c r="AO1584" s="4" t="str">
        <f>""</f>
        <v/>
      </c>
      <c r="AP1584" s="4" t="str">
        <f>""</f>
        <v/>
      </c>
      <c r="AQ1584" s="4" t="str">
        <f>""</f>
        <v/>
      </c>
      <c r="AR1584" s="4" t="str">
        <f>""</f>
        <v/>
      </c>
      <c r="AS1584" s="4" t="str">
        <f>""</f>
        <v/>
      </c>
    </row>
    <row r="1585" spans="1:45" x14ac:dyDescent="0.25">
      <c r="AC1585" s="4" t="str">
        <f>""</f>
        <v/>
      </c>
      <c r="AD1585" s="4" t="str">
        <f>""</f>
        <v/>
      </c>
      <c r="AE1585" s="4" t="str">
        <f>""</f>
        <v/>
      </c>
      <c r="AF1585" s="4" t="str">
        <f>""</f>
        <v/>
      </c>
      <c r="AG1585" s="4" t="str">
        <f>""</f>
        <v/>
      </c>
      <c r="AH1585" s="4" t="str">
        <f>""</f>
        <v/>
      </c>
      <c r="AI1585" s="4" t="str">
        <f>""</f>
        <v/>
      </c>
      <c r="AJ1585" s="4" t="str">
        <f>""</f>
        <v/>
      </c>
      <c r="AK1585" s="4" t="str">
        <f>""</f>
        <v/>
      </c>
      <c r="AL1585" s="4" t="str">
        <f>""</f>
        <v/>
      </c>
      <c r="AM1585" s="4" t="str">
        <f>""</f>
        <v/>
      </c>
      <c r="AN1585" s="4" t="str">
        <f>""</f>
        <v/>
      </c>
      <c r="AO1585" s="4" t="str">
        <f>""</f>
        <v/>
      </c>
      <c r="AP1585" s="4" t="str">
        <f>""</f>
        <v/>
      </c>
      <c r="AQ1585" s="4" t="str">
        <f>""</f>
        <v/>
      </c>
      <c r="AR1585" s="4" t="str">
        <f>""</f>
        <v/>
      </c>
      <c r="AS1585" s="4" t="str">
        <f>""</f>
        <v/>
      </c>
    </row>
    <row r="1586" spans="1:45" x14ac:dyDescent="0.25">
      <c r="A1586" s="27" t="s">
        <v>220</v>
      </c>
      <c r="B1586" s="9"/>
      <c r="C1586" s="9"/>
      <c r="D1586" s="9"/>
      <c r="E1586" s="9"/>
      <c r="F1586" s="9"/>
      <c r="G1586" s="16"/>
      <c r="H1586" s="14" t="s">
        <v>25</v>
      </c>
      <c r="I1586" s="7" t="s">
        <v>26</v>
      </c>
      <c r="J1586" s="7" t="s">
        <v>103</v>
      </c>
      <c r="K1586" s="7" t="s">
        <v>104</v>
      </c>
      <c r="L1586" s="7" t="s">
        <v>105</v>
      </c>
      <c r="M1586" s="7" t="s">
        <v>106</v>
      </c>
      <c r="N1586" s="7" t="s">
        <v>107</v>
      </c>
      <c r="O1586" s="7" t="s">
        <v>108</v>
      </c>
      <c r="P1586" s="7" t="s">
        <v>109</v>
      </c>
      <c r="Q1586" s="7" t="s">
        <v>110</v>
      </c>
      <c r="R1586" s="7" t="s">
        <v>111</v>
      </c>
      <c r="S1586" s="7" t="s">
        <v>112</v>
      </c>
      <c r="T1586" s="7" t="s">
        <v>113</v>
      </c>
      <c r="U1586" s="7" t="s">
        <v>114</v>
      </c>
      <c r="V1586" s="7" t="s">
        <v>115</v>
      </c>
      <c r="W1586" s="7" t="s">
        <v>116</v>
      </c>
      <c r="X1586" s="7" t="s">
        <v>117</v>
      </c>
      <c r="Y1586" s="7" t="s">
        <v>118</v>
      </c>
      <c r="Z1586" s="7" t="s">
        <v>119</v>
      </c>
      <c r="AC1586" s="4" t="str">
        <f>""</f>
        <v/>
      </c>
      <c r="AD1586" s="4" t="str">
        <f>""</f>
        <v/>
      </c>
      <c r="AE1586" s="4" t="str">
        <f>""</f>
        <v/>
      </c>
      <c r="AF1586" s="4" t="str">
        <f>""</f>
        <v/>
      </c>
      <c r="AG1586" s="4" t="str">
        <f>""</f>
        <v/>
      </c>
      <c r="AH1586" s="4" t="str">
        <f>""</f>
        <v/>
      </c>
      <c r="AI1586" s="4" t="str">
        <f>""</f>
        <v/>
      </c>
      <c r="AJ1586" s="4" t="str">
        <f>""</f>
        <v/>
      </c>
      <c r="AK1586" s="4" t="str">
        <f>""</f>
        <v/>
      </c>
      <c r="AL1586" s="4" t="str">
        <f>""</f>
        <v/>
      </c>
      <c r="AM1586" s="4" t="str">
        <f>""</f>
        <v/>
      </c>
      <c r="AN1586" s="4" t="str">
        <f>""</f>
        <v/>
      </c>
      <c r="AO1586" s="4" t="str">
        <f>""</f>
        <v/>
      </c>
      <c r="AP1586" s="4" t="str">
        <f>""</f>
        <v/>
      </c>
      <c r="AQ1586" s="4" t="str">
        <f>""</f>
        <v/>
      </c>
      <c r="AR1586" s="4" t="str">
        <f>""</f>
        <v/>
      </c>
      <c r="AS1586" s="4" t="str">
        <f>""</f>
        <v/>
      </c>
    </row>
    <row r="1587" spans="1:45" x14ac:dyDescent="0.25">
      <c r="A1587" s="25"/>
      <c r="B1587" s="10"/>
      <c r="C1587" s="10"/>
      <c r="D1587" s="10"/>
      <c r="E1587" s="10"/>
      <c r="F1587" s="10"/>
      <c r="G1587" s="17"/>
      <c r="I1587" s="8" t="s">
        <v>39</v>
      </c>
      <c r="J1587" s="8">
        <v>0.5</v>
      </c>
      <c r="K1587" s="8">
        <v>75</v>
      </c>
      <c r="L1587" s="8">
        <v>75</v>
      </c>
      <c r="M1587" s="8">
        <v>10</v>
      </c>
      <c r="N1587" s="8">
        <v>0</v>
      </c>
      <c r="O1587" s="8">
        <v>1</v>
      </c>
      <c r="P1587" s="8">
        <v>1.2</v>
      </c>
      <c r="Q1587" s="8">
        <v>18</v>
      </c>
      <c r="R1587" s="8">
        <v>118</v>
      </c>
      <c r="S1587" s="8">
        <v>0</v>
      </c>
      <c r="T1587" s="8">
        <v>1.1000000000000001</v>
      </c>
      <c r="U1587" s="8">
        <v>10</v>
      </c>
      <c r="V1587" s="8">
        <v>1.1000000000000001</v>
      </c>
      <c r="W1587" s="8">
        <v>20</v>
      </c>
      <c r="X1587" s="8">
        <v>1</v>
      </c>
      <c r="Y1587" s="8">
        <v>0.5</v>
      </c>
      <c r="Z1587" s="8">
        <v>90</v>
      </c>
      <c r="AC1587" s="4" t="str">
        <f>""</f>
        <v/>
      </c>
      <c r="AD1587" s="4" t="str">
        <f>""</f>
        <v/>
      </c>
      <c r="AE1587" s="4" t="str">
        <f>""</f>
        <v/>
      </c>
      <c r="AF1587" s="4" t="str">
        <f>""</f>
        <v/>
      </c>
      <c r="AG1587" s="4" t="str">
        <f>""</f>
        <v/>
      </c>
      <c r="AH1587" s="4" t="str">
        <f>""</f>
        <v/>
      </c>
      <c r="AI1587" s="4" t="str">
        <f>""</f>
        <v/>
      </c>
      <c r="AJ1587" s="4" t="str">
        <f>""</f>
        <v/>
      </c>
      <c r="AK1587" s="4" t="str">
        <f>""</f>
        <v/>
      </c>
      <c r="AL1587" s="4" t="str">
        <f>""</f>
        <v/>
      </c>
      <c r="AM1587" s="4" t="str">
        <f>""</f>
        <v/>
      </c>
      <c r="AN1587" s="4" t="str">
        <f>""</f>
        <v/>
      </c>
      <c r="AO1587" s="4" t="str">
        <f>""</f>
        <v/>
      </c>
      <c r="AP1587" s="4" t="str">
        <f>""</f>
        <v/>
      </c>
      <c r="AQ1587" s="4" t="str">
        <f>""</f>
        <v/>
      </c>
      <c r="AR1587" s="4" t="str">
        <f>""</f>
        <v/>
      </c>
      <c r="AS1587" s="4" t="str">
        <f>""</f>
        <v/>
      </c>
    </row>
    <row r="1588" spans="1:45" x14ac:dyDescent="0.25">
      <c r="A1588" s="25"/>
      <c r="B1588" s="10"/>
      <c r="C1588" s="10"/>
      <c r="D1588" s="10"/>
      <c r="E1588" s="10"/>
      <c r="F1588" s="10"/>
      <c r="G1588" s="17"/>
      <c r="I1588" s="9" t="s">
        <v>40</v>
      </c>
      <c r="J1588" s="8">
        <v>0</v>
      </c>
      <c r="K1588" s="8">
        <v>0</v>
      </c>
      <c r="L1588" s="8">
        <v>0</v>
      </c>
      <c r="M1588" s="8">
        <v>0.8</v>
      </c>
      <c r="N1588" s="8">
        <v>-6</v>
      </c>
      <c r="O1588" s="8">
        <v>0</v>
      </c>
      <c r="P1588" s="8">
        <v>0</v>
      </c>
      <c r="Q1588" s="8">
        <v>0</v>
      </c>
      <c r="R1588" s="8">
        <v>0.8</v>
      </c>
      <c r="S1588" s="8">
        <v>-118</v>
      </c>
      <c r="T1588" s="8">
        <v>0</v>
      </c>
      <c r="U1588" s="8">
        <v>1</v>
      </c>
      <c r="V1588" s="8">
        <v>0</v>
      </c>
      <c r="W1588" s="8">
        <v>1</v>
      </c>
      <c r="X1588" s="8">
        <v>0</v>
      </c>
      <c r="Y1588" s="8">
        <v>0</v>
      </c>
      <c r="Z1588" s="8">
        <v>-90</v>
      </c>
      <c r="AC1588" s="4" t="str">
        <f>""</f>
        <v/>
      </c>
      <c r="AD1588" s="4" t="str">
        <f>""</f>
        <v/>
      </c>
      <c r="AE1588" s="4" t="str">
        <f>""</f>
        <v/>
      </c>
      <c r="AF1588" s="4" t="str">
        <f>""</f>
        <v/>
      </c>
      <c r="AG1588" s="4" t="str">
        <f>""</f>
        <v/>
      </c>
      <c r="AH1588" s="4" t="str">
        <f>""</f>
        <v/>
      </c>
      <c r="AI1588" s="4" t="str">
        <f>""</f>
        <v/>
      </c>
      <c r="AJ1588" s="4" t="str">
        <f>""</f>
        <v/>
      </c>
      <c r="AK1588" s="4" t="str">
        <f>""</f>
        <v/>
      </c>
      <c r="AL1588" s="4" t="str">
        <f>""</f>
        <v/>
      </c>
      <c r="AM1588" s="4" t="str">
        <f>""</f>
        <v/>
      </c>
      <c r="AN1588" s="4" t="str">
        <f>""</f>
        <v/>
      </c>
      <c r="AO1588" s="4" t="str">
        <f>""</f>
        <v/>
      </c>
      <c r="AP1588" s="4" t="str">
        <f>""</f>
        <v/>
      </c>
      <c r="AQ1588" s="4" t="str">
        <f>""</f>
        <v/>
      </c>
      <c r="AR1588" s="4" t="str">
        <f>""</f>
        <v/>
      </c>
      <c r="AS1588" s="4" t="str">
        <f>""</f>
        <v/>
      </c>
    </row>
    <row r="1589" spans="1:45" x14ac:dyDescent="0.25">
      <c r="A1589" s="22" t="s">
        <v>41</v>
      </c>
      <c r="B1589" s="18" t="s">
        <v>42</v>
      </c>
      <c r="C1589" s="18">
        <v>13</v>
      </c>
      <c r="D1589" s="18">
        <v>33</v>
      </c>
      <c r="E1589" s="18" t="s">
        <v>120</v>
      </c>
      <c r="F1589" s="18">
        <v>1</v>
      </c>
      <c r="G1589" s="18" t="str">
        <f>B1589&amp;C1589&amp;D1589&amp;E1589&amp;F1589</f>
        <v>AVR1333ND1</v>
      </c>
      <c r="H1589" s="4" t="s">
        <v>3</v>
      </c>
      <c r="I1589" s="4">
        <v>1</v>
      </c>
      <c r="J1589" s="4">
        <v>0</v>
      </c>
      <c r="K1589" s="4">
        <v>10.75</v>
      </c>
      <c r="L1589" s="4">
        <v>10.75</v>
      </c>
      <c r="M1589" s="4">
        <v>5</v>
      </c>
      <c r="N1589" s="4">
        <v>-0.87</v>
      </c>
      <c r="O1589" s="4">
        <v>0</v>
      </c>
      <c r="P1589" s="4">
        <v>1</v>
      </c>
      <c r="Q1589" s="4">
        <v>0</v>
      </c>
      <c r="R1589" s="4">
        <v>99</v>
      </c>
      <c r="S1589" s="4">
        <v>-99</v>
      </c>
      <c r="T1589" s="4">
        <v>0</v>
      </c>
      <c r="U1589" s="4">
        <v>9.3000000000000007</v>
      </c>
      <c r="V1589" s="4">
        <v>0</v>
      </c>
      <c r="W1589" s="4">
        <v>11.63</v>
      </c>
      <c r="X1589" s="4">
        <v>0.113</v>
      </c>
      <c r="Y1589" s="4">
        <v>0.124</v>
      </c>
      <c r="Z1589" s="4">
        <v>0</v>
      </c>
      <c r="AA1589" s="4" t="s">
        <v>1</v>
      </c>
      <c r="AB1589" s="4" t="s">
        <v>1</v>
      </c>
      <c r="AC1589" s="4" t="str">
        <f>""</f>
        <v/>
      </c>
      <c r="AD1589" s="4" t="str">
        <f>""</f>
        <v/>
      </c>
      <c r="AE1589" s="4" t="str">
        <f>""</f>
        <v/>
      </c>
      <c r="AF1589" s="4" t="str">
        <f>""</f>
        <v/>
      </c>
      <c r="AG1589" s="4" t="str">
        <f>""</f>
        <v/>
      </c>
      <c r="AH1589" s="4" t="str">
        <f>""</f>
        <v/>
      </c>
      <c r="AI1589" s="4" t="str">
        <f>""</f>
        <v/>
      </c>
      <c r="AJ1589" s="4" t="str">
        <f>""</f>
        <v/>
      </c>
      <c r="AK1589" s="4" t="str">
        <f>""</f>
        <v/>
      </c>
      <c r="AL1589" s="4" t="str">
        <f>""</f>
        <v/>
      </c>
      <c r="AM1589" s="4" t="str">
        <f>""</f>
        <v/>
      </c>
      <c r="AN1589" s="4" t="str">
        <f>""</f>
        <v/>
      </c>
      <c r="AO1589" s="4" t="str">
        <f>""</f>
        <v/>
      </c>
      <c r="AP1589" s="4" t="str">
        <f>""</f>
        <v/>
      </c>
      <c r="AQ1589" s="4" t="str">
        <f>""</f>
        <v/>
      </c>
      <c r="AR1589" s="4" t="str">
        <f>""</f>
        <v/>
      </c>
      <c r="AS1589" s="4" t="str">
        <f>""</f>
        <v/>
      </c>
    </row>
    <row r="1590" spans="1:45" x14ac:dyDescent="0.25">
      <c r="A1590" s="15"/>
      <c r="B1590" s="16"/>
      <c r="C1590" s="16"/>
      <c r="D1590" s="16"/>
      <c r="E1590" s="16"/>
      <c r="F1590" s="16"/>
      <c r="G1590" s="16"/>
      <c r="H1590" s="30" t="s">
        <v>25</v>
      </c>
      <c r="I1590" s="31" t="s">
        <v>26</v>
      </c>
      <c r="J1590" s="7" t="s">
        <v>44</v>
      </c>
      <c r="K1590" s="7" t="s">
        <v>45</v>
      </c>
      <c r="L1590" s="7" t="s">
        <v>46</v>
      </c>
      <c r="M1590" s="7" t="s">
        <v>46</v>
      </c>
      <c r="N1590" s="7" t="s">
        <v>47</v>
      </c>
      <c r="O1590" s="7" t="s">
        <v>48</v>
      </c>
      <c r="P1590" s="7" t="s">
        <v>49</v>
      </c>
      <c r="Q1590" s="7" t="s">
        <v>50</v>
      </c>
      <c r="R1590" s="7" t="s">
        <v>51</v>
      </c>
      <c r="S1590" s="7" t="s">
        <v>121</v>
      </c>
      <c r="T1590" s="7" t="s">
        <v>52</v>
      </c>
      <c r="U1590" s="7" t="s">
        <v>53</v>
      </c>
      <c r="V1590" s="7" t="s">
        <v>54</v>
      </c>
      <c r="W1590" s="7" t="s">
        <v>55</v>
      </c>
      <c r="Z1590" s="4" t="str">
        <f>""</f>
        <v/>
      </c>
      <c r="AA1590" s="4" t="str">
        <f>""</f>
        <v/>
      </c>
      <c r="AB1590" s="4" t="str">
        <f>""</f>
        <v/>
      </c>
      <c r="AC1590" s="4" t="str">
        <f>""</f>
        <v/>
      </c>
      <c r="AD1590" s="4" t="str">
        <f>""</f>
        <v/>
      </c>
      <c r="AE1590" s="4" t="str">
        <f>""</f>
        <v/>
      </c>
      <c r="AF1590" s="4" t="str">
        <f>""</f>
        <v/>
      </c>
      <c r="AG1590" s="4" t="str">
        <f>""</f>
        <v/>
      </c>
      <c r="AH1590" s="4" t="str">
        <f>""</f>
        <v/>
      </c>
      <c r="AI1590" s="4" t="str">
        <f>""</f>
        <v/>
      </c>
      <c r="AJ1590" s="4" t="str">
        <f>""</f>
        <v/>
      </c>
      <c r="AK1590" s="4" t="str">
        <f>""</f>
        <v/>
      </c>
      <c r="AL1590" s="4" t="str">
        <f>""</f>
        <v/>
      </c>
      <c r="AM1590" s="4" t="str">
        <f>""</f>
        <v/>
      </c>
      <c r="AN1590" s="4" t="str">
        <f>""</f>
        <v/>
      </c>
      <c r="AO1590" s="4" t="str">
        <f>""</f>
        <v/>
      </c>
      <c r="AP1590" s="4" t="str">
        <f>""</f>
        <v/>
      </c>
      <c r="AQ1590" s="4" t="str">
        <f>""</f>
        <v/>
      </c>
      <c r="AR1590" s="4" t="str">
        <f>""</f>
        <v/>
      </c>
      <c r="AS1590" s="4" t="str">
        <f>""</f>
        <v/>
      </c>
    </row>
    <row r="1591" spans="1:45" x14ac:dyDescent="0.25">
      <c r="A1591" s="15"/>
      <c r="B1591" s="17"/>
      <c r="C1591" s="17"/>
      <c r="D1591" s="17"/>
      <c r="E1591" s="17"/>
      <c r="F1591" s="17"/>
      <c r="G1591" s="17"/>
      <c r="I1591" s="8" t="s">
        <v>39</v>
      </c>
      <c r="J1591" s="8">
        <v>10</v>
      </c>
      <c r="K1591" s="8">
        <v>0.2</v>
      </c>
      <c r="L1591" s="8">
        <v>0.2</v>
      </c>
      <c r="M1591" s="8">
        <v>0.2</v>
      </c>
      <c r="N1591" s="8">
        <v>10</v>
      </c>
      <c r="O1591" s="8">
        <v>3</v>
      </c>
      <c r="P1591" s="8">
        <v>2.5</v>
      </c>
      <c r="Q1591" s="8"/>
      <c r="R1591" s="8"/>
      <c r="S1591" s="8"/>
      <c r="T1591" s="8"/>
      <c r="U1591" s="8"/>
      <c r="V1591" s="8"/>
      <c r="W1591" s="8"/>
      <c r="Z1591" s="4" t="str">
        <f>""</f>
        <v/>
      </c>
      <c r="AA1591" s="4" t="str">
        <f>""</f>
        <v/>
      </c>
      <c r="AB1591" s="4" t="str">
        <f>""</f>
        <v/>
      </c>
      <c r="AC1591" s="4" t="str">
        <f>""</f>
        <v/>
      </c>
      <c r="AD1591" s="4" t="str">
        <f>""</f>
        <v/>
      </c>
      <c r="AE1591" s="4" t="str">
        <f>""</f>
        <v/>
      </c>
      <c r="AF1591" s="4" t="str">
        <f>""</f>
        <v/>
      </c>
      <c r="AG1591" s="4" t="str">
        <f>""</f>
        <v/>
      </c>
      <c r="AH1591" s="4" t="str">
        <f>""</f>
        <v/>
      </c>
      <c r="AI1591" s="4" t="str">
        <f>""</f>
        <v/>
      </c>
      <c r="AJ1591" s="4" t="str">
        <f>""</f>
        <v/>
      </c>
      <c r="AK1591" s="4" t="str">
        <f>""</f>
        <v/>
      </c>
      <c r="AL1591" s="4" t="str">
        <f>""</f>
        <v/>
      </c>
      <c r="AM1591" s="4" t="str">
        <f>""</f>
        <v/>
      </c>
      <c r="AN1591" s="4" t="str">
        <f>""</f>
        <v/>
      </c>
      <c r="AO1591" s="4" t="str">
        <f>""</f>
        <v/>
      </c>
      <c r="AP1591" s="4" t="str">
        <f>""</f>
        <v/>
      </c>
      <c r="AQ1591" s="4" t="str">
        <f>""</f>
        <v/>
      </c>
      <c r="AR1591" s="4" t="str">
        <f>""</f>
        <v/>
      </c>
      <c r="AS1591" s="4" t="str">
        <f>""</f>
        <v/>
      </c>
    </row>
    <row r="1592" spans="1:45" x14ac:dyDescent="0.25">
      <c r="A1592" s="15"/>
      <c r="B1592" s="17"/>
      <c r="C1592" s="17"/>
      <c r="D1592" s="17"/>
      <c r="E1592" s="17"/>
      <c r="F1592" s="17"/>
      <c r="G1592" s="17"/>
      <c r="I1592" s="8" t="s">
        <v>40</v>
      </c>
      <c r="J1592" s="8">
        <v>1</v>
      </c>
      <c r="K1592" s="8">
        <f>4*$K$2</f>
        <v>0.04</v>
      </c>
      <c r="L1592" s="8">
        <f>4*$K$2</f>
        <v>0.04</v>
      </c>
      <c r="M1592" s="8">
        <f>4*$K$2</f>
        <v>0.04</v>
      </c>
      <c r="N1592" s="8">
        <v>1</v>
      </c>
      <c r="O1592" s="8">
        <v>0</v>
      </c>
      <c r="P1592" s="8"/>
      <c r="Q1592" s="8"/>
      <c r="R1592" s="8"/>
      <c r="S1592" s="8"/>
      <c r="T1592" s="8"/>
      <c r="U1592" s="8"/>
      <c r="V1592" s="8">
        <v>0</v>
      </c>
      <c r="W1592" s="8"/>
      <c r="Z1592" s="4" t="str">
        <f>""</f>
        <v/>
      </c>
      <c r="AA1592" s="4" t="str">
        <f>""</f>
        <v/>
      </c>
      <c r="AB1592" s="4" t="str">
        <f>""</f>
        <v/>
      </c>
      <c r="AC1592" s="4" t="str">
        <f>""</f>
        <v/>
      </c>
      <c r="AD1592" s="4" t="str">
        <f>""</f>
        <v/>
      </c>
      <c r="AE1592" s="4" t="str">
        <f>""</f>
        <v/>
      </c>
      <c r="AF1592" s="4" t="str">
        <f>""</f>
        <v/>
      </c>
      <c r="AG1592" s="4" t="str">
        <f>""</f>
        <v/>
      </c>
      <c r="AH1592" s="4" t="str">
        <f>""</f>
        <v/>
      </c>
      <c r="AI1592" s="4" t="str">
        <f>""</f>
        <v/>
      </c>
      <c r="AJ1592" s="4" t="str">
        <f>""</f>
        <v/>
      </c>
      <c r="AK1592" s="4" t="str">
        <f>""</f>
        <v/>
      </c>
      <c r="AL1592" s="4" t="str">
        <f>""</f>
        <v/>
      </c>
      <c r="AM1592" s="4" t="str">
        <f>""</f>
        <v/>
      </c>
      <c r="AN1592" s="4" t="str">
        <f>""</f>
        <v/>
      </c>
      <c r="AO1592" s="4" t="str">
        <f>""</f>
        <v/>
      </c>
      <c r="AP1592" s="4" t="str">
        <f>""</f>
        <v/>
      </c>
      <c r="AQ1592" s="4" t="str">
        <f>""</f>
        <v/>
      </c>
      <c r="AR1592" s="4" t="str">
        <f>""</f>
        <v/>
      </c>
      <c r="AS1592" s="4" t="str">
        <f>""</f>
        <v/>
      </c>
    </row>
    <row r="1593" spans="1:45" x14ac:dyDescent="0.25">
      <c r="A1593" s="23" t="s">
        <v>41</v>
      </c>
      <c r="B1593" s="18" t="s">
        <v>62</v>
      </c>
      <c r="C1593" s="18">
        <v>13</v>
      </c>
      <c r="D1593" s="18">
        <v>33</v>
      </c>
      <c r="E1593" s="18" t="s">
        <v>120</v>
      </c>
      <c r="F1593" s="18">
        <v>1</v>
      </c>
      <c r="G1593" s="18" t="str">
        <f>B1593&amp;C1593&amp;D1593&amp;E1593&amp;F1593</f>
        <v>GEN1333ND1</v>
      </c>
      <c r="H1593" s="4" t="s">
        <v>2</v>
      </c>
      <c r="I1593" s="4">
        <v>1</v>
      </c>
      <c r="J1593" s="4">
        <v>6.9</v>
      </c>
      <c r="K1593" s="4">
        <v>0.19900000000000001</v>
      </c>
      <c r="L1593" s="4">
        <v>0.45</v>
      </c>
      <c r="M1593" s="4">
        <v>7.0000000000000007E-2</v>
      </c>
      <c r="N1593" s="4">
        <v>3.8</v>
      </c>
      <c r="O1593" s="4">
        <v>0</v>
      </c>
      <c r="P1593" s="4">
        <v>2.2999999999999998</v>
      </c>
      <c r="Q1593" s="4">
        <v>2.21</v>
      </c>
      <c r="R1593" s="4">
        <v>0.28999999999999998</v>
      </c>
      <c r="S1593" s="4">
        <v>0.46</v>
      </c>
      <c r="T1593" s="4">
        <v>0.22</v>
      </c>
      <c r="U1593" s="4">
        <v>0.16700000000000001</v>
      </c>
      <c r="V1593" s="4">
        <v>0.08</v>
      </c>
      <c r="W1593" s="4">
        <v>0.56000000000000005</v>
      </c>
      <c r="X1593" s="4" t="s">
        <v>1</v>
      </c>
      <c r="Y1593" s="4" t="s">
        <v>1</v>
      </c>
      <c r="Z1593" s="4" t="str">
        <f>""</f>
        <v/>
      </c>
      <c r="AA1593" s="4" t="str">
        <f>""</f>
        <v/>
      </c>
      <c r="AB1593" s="4" t="str">
        <f>""</f>
        <v/>
      </c>
      <c r="AC1593" s="4" t="str">
        <f>""</f>
        <v/>
      </c>
      <c r="AD1593" s="4" t="str">
        <f>""</f>
        <v/>
      </c>
      <c r="AE1593" s="4" t="str">
        <f>""</f>
        <v/>
      </c>
      <c r="AF1593" s="4" t="str">
        <f>""</f>
        <v/>
      </c>
      <c r="AG1593" s="4" t="str">
        <f>""</f>
        <v/>
      </c>
      <c r="AH1593" s="4" t="str">
        <f>""</f>
        <v/>
      </c>
      <c r="AI1593" s="4" t="str">
        <f>""</f>
        <v/>
      </c>
      <c r="AJ1593" s="4" t="str">
        <f>""</f>
        <v/>
      </c>
      <c r="AK1593" s="4" t="str">
        <f>""</f>
        <v/>
      </c>
      <c r="AL1593" s="4" t="str">
        <f>""</f>
        <v/>
      </c>
      <c r="AM1593" s="4" t="str">
        <f>""</f>
        <v/>
      </c>
      <c r="AN1593" s="4" t="str">
        <f>""</f>
        <v/>
      </c>
      <c r="AO1593" s="4" t="str">
        <f>""</f>
        <v/>
      </c>
      <c r="AP1593" s="4" t="str">
        <f>""</f>
        <v/>
      </c>
      <c r="AQ1593" s="4" t="str">
        <f>""</f>
        <v/>
      </c>
      <c r="AR1593" s="4" t="str">
        <f>""</f>
        <v/>
      </c>
      <c r="AS1593" s="4" t="str">
        <f>""</f>
        <v/>
      </c>
    </row>
    <row r="1594" spans="1:45" x14ac:dyDescent="0.25">
      <c r="A1594" s="15"/>
      <c r="B1594" s="16"/>
      <c r="C1594" s="16"/>
      <c r="D1594" s="16"/>
      <c r="E1594" s="16"/>
      <c r="F1594" s="16"/>
      <c r="G1594" s="16"/>
      <c r="H1594" s="14" t="s">
        <v>25</v>
      </c>
      <c r="I1594" s="34"/>
      <c r="J1594" s="7" t="s">
        <v>64</v>
      </c>
      <c r="K1594" s="7" t="s">
        <v>94</v>
      </c>
      <c r="L1594" s="7" t="s">
        <v>122</v>
      </c>
      <c r="M1594" s="7" t="s">
        <v>123</v>
      </c>
      <c r="N1594" s="7" t="s">
        <v>95</v>
      </c>
      <c r="O1594" s="7" t="s">
        <v>96</v>
      </c>
      <c r="P1594" s="7" t="s">
        <v>124</v>
      </c>
      <c r="Z1594" s="4" t="str">
        <f>""</f>
        <v/>
      </c>
      <c r="AA1594" s="4" t="str">
        <f>""</f>
        <v/>
      </c>
      <c r="AB1594" s="4" t="str">
        <f>""</f>
        <v/>
      </c>
      <c r="AC1594" s="4" t="str">
        <f>""</f>
        <v/>
      </c>
      <c r="AD1594" s="4" t="str">
        <f>""</f>
        <v/>
      </c>
      <c r="AE1594" s="4" t="str">
        <f>""</f>
        <v/>
      </c>
      <c r="AF1594" s="4" t="str">
        <f>""</f>
        <v/>
      </c>
      <c r="AG1594" s="4" t="str">
        <f>""</f>
        <v/>
      </c>
      <c r="AH1594" s="4" t="str">
        <f>""</f>
        <v/>
      </c>
      <c r="AI1594" s="4" t="str">
        <f>""</f>
        <v/>
      </c>
      <c r="AJ1594" s="4" t="str">
        <f>""</f>
        <v/>
      </c>
      <c r="AK1594" s="4" t="str">
        <f>""</f>
        <v/>
      </c>
      <c r="AL1594" s="4" t="str">
        <f>""</f>
        <v/>
      </c>
      <c r="AM1594" s="4" t="str">
        <f>""</f>
        <v/>
      </c>
      <c r="AN1594" s="4" t="str">
        <f>""</f>
        <v/>
      </c>
      <c r="AO1594" s="4" t="str">
        <f>""</f>
        <v/>
      </c>
      <c r="AP1594" s="4" t="str">
        <f>""</f>
        <v/>
      </c>
      <c r="AQ1594" s="4" t="str">
        <f>""</f>
        <v/>
      </c>
      <c r="AR1594" s="4" t="str">
        <f>""</f>
        <v/>
      </c>
      <c r="AS1594" s="4" t="str">
        <f>""</f>
        <v/>
      </c>
    </row>
    <row r="1595" spans="1:45" x14ac:dyDescent="0.25">
      <c r="A1595" s="15"/>
      <c r="B1595" s="17"/>
      <c r="C1595" s="17"/>
      <c r="D1595" s="17"/>
      <c r="E1595" s="17"/>
      <c r="F1595" s="17"/>
      <c r="G1595" s="17"/>
      <c r="I1595" s="8" t="s">
        <v>39</v>
      </c>
      <c r="J1595" s="8"/>
      <c r="K1595" s="8"/>
      <c r="L1595" s="8"/>
      <c r="M1595" s="8"/>
      <c r="N1595" s="8"/>
      <c r="O1595" s="8"/>
      <c r="P1595" s="8"/>
      <c r="Z1595" s="4" t="str">
        <f>""</f>
        <v/>
      </c>
      <c r="AA1595" s="4" t="str">
        <f>""</f>
        <v/>
      </c>
      <c r="AB1595" s="4" t="str">
        <f>""</f>
        <v/>
      </c>
      <c r="AC1595" s="4" t="str">
        <f>""</f>
        <v/>
      </c>
      <c r="AD1595" s="4" t="str">
        <f>""</f>
        <v/>
      </c>
      <c r="AE1595" s="4" t="str">
        <f>""</f>
        <v/>
      </c>
      <c r="AF1595" s="4" t="str">
        <f>""</f>
        <v/>
      </c>
      <c r="AG1595" s="4" t="str">
        <f>""</f>
        <v/>
      </c>
      <c r="AH1595" s="4" t="str">
        <f>""</f>
        <v/>
      </c>
      <c r="AI1595" s="4" t="str">
        <f>""</f>
        <v/>
      </c>
      <c r="AJ1595" s="4" t="str">
        <f>""</f>
        <v/>
      </c>
      <c r="AK1595" s="4" t="str">
        <f>""</f>
        <v/>
      </c>
      <c r="AL1595" s="4" t="str">
        <f>""</f>
        <v/>
      </c>
      <c r="AM1595" s="4" t="str">
        <f>""</f>
        <v/>
      </c>
      <c r="AN1595" s="4" t="str">
        <f>""</f>
        <v/>
      </c>
      <c r="AO1595" s="4" t="str">
        <f>""</f>
        <v/>
      </c>
      <c r="AP1595" s="4" t="str">
        <f>""</f>
        <v/>
      </c>
      <c r="AQ1595" s="4" t="str">
        <f>""</f>
        <v/>
      </c>
      <c r="AR1595" s="4" t="str">
        <f>""</f>
        <v/>
      </c>
      <c r="AS1595" s="4" t="str">
        <f>""</f>
        <v/>
      </c>
    </row>
    <row r="1596" spans="1:45" x14ac:dyDescent="0.25">
      <c r="A1596" s="15"/>
      <c r="B1596" s="17"/>
      <c r="C1596" s="17"/>
      <c r="D1596" s="17"/>
      <c r="E1596" s="17"/>
      <c r="F1596" s="17"/>
      <c r="G1596" s="17"/>
      <c r="I1596" s="8" t="s">
        <v>40</v>
      </c>
      <c r="J1596" s="8"/>
      <c r="K1596" s="8"/>
      <c r="L1596" s="8"/>
      <c r="M1596" s="8"/>
      <c r="N1596" s="8"/>
      <c r="O1596" s="8"/>
      <c r="P1596" s="8"/>
      <c r="Z1596" s="4" t="str">
        <f>""</f>
        <v/>
      </c>
      <c r="AA1596" s="4" t="str">
        <f>""</f>
        <v/>
      </c>
      <c r="AB1596" s="4" t="str">
        <f>""</f>
        <v/>
      </c>
      <c r="AC1596" s="4" t="str">
        <f>""</f>
        <v/>
      </c>
      <c r="AD1596" s="4" t="str">
        <f>""</f>
        <v/>
      </c>
      <c r="AE1596" s="4" t="str">
        <f>""</f>
        <v/>
      </c>
      <c r="AF1596" s="4" t="str">
        <f>""</f>
        <v/>
      </c>
      <c r="AG1596" s="4" t="str">
        <f>""</f>
        <v/>
      </c>
      <c r="AH1596" s="4" t="str">
        <f>""</f>
        <v/>
      </c>
      <c r="AI1596" s="4" t="str">
        <f>""</f>
        <v/>
      </c>
      <c r="AJ1596" s="4" t="str">
        <f>""</f>
        <v/>
      </c>
      <c r="AK1596" s="4" t="str">
        <f>""</f>
        <v/>
      </c>
      <c r="AL1596" s="4" t="str">
        <f>""</f>
        <v/>
      </c>
      <c r="AM1596" s="4" t="str">
        <f>""</f>
        <v/>
      </c>
      <c r="AN1596" s="4" t="str">
        <f>""</f>
        <v/>
      </c>
      <c r="AO1596" s="4" t="str">
        <f>""</f>
        <v/>
      </c>
      <c r="AP1596" s="4" t="str">
        <f>""</f>
        <v/>
      </c>
      <c r="AQ1596" s="4" t="str">
        <f>""</f>
        <v/>
      </c>
      <c r="AR1596" s="4" t="str">
        <f>""</f>
        <v/>
      </c>
      <c r="AS1596" s="4" t="str">
        <f>""</f>
        <v/>
      </c>
    </row>
    <row r="1597" spans="1:45" x14ac:dyDescent="0.25">
      <c r="A1597" s="23" t="s">
        <v>41</v>
      </c>
      <c r="B1597" s="18" t="s">
        <v>76</v>
      </c>
      <c r="C1597" s="18">
        <v>13</v>
      </c>
      <c r="D1597" s="18">
        <v>33</v>
      </c>
      <c r="E1597" s="18" t="s">
        <v>120</v>
      </c>
      <c r="F1597" s="18">
        <v>1</v>
      </c>
      <c r="G1597" s="18" t="str">
        <f>B1597&amp;C1597&amp;D1597&amp;E1597&amp;F1597</f>
        <v>GOV1333ND1</v>
      </c>
      <c r="H1597" s="4" t="s">
        <v>7</v>
      </c>
      <c r="I1597" s="4">
        <v>1</v>
      </c>
      <c r="J1597" s="4">
        <v>0.03</v>
      </c>
      <c r="K1597" s="4">
        <v>0.499</v>
      </c>
      <c r="L1597" s="4">
        <v>1</v>
      </c>
      <c r="M1597" s="4">
        <v>0</v>
      </c>
      <c r="N1597" s="4">
        <v>4</v>
      </c>
      <c r="O1597" s="4">
        <v>9</v>
      </c>
      <c r="P1597" s="4">
        <v>0.1</v>
      </c>
      <c r="Q1597" s="4" t="s">
        <v>1</v>
      </c>
      <c r="R1597" s="4" t="s">
        <v>1</v>
      </c>
      <c r="S1597" s="4" t="str">
        <f>""</f>
        <v/>
      </c>
      <c r="T1597" s="4" t="str">
        <f>""</f>
        <v/>
      </c>
      <c r="U1597" s="4" t="str">
        <f>""</f>
        <v/>
      </c>
      <c r="V1597" s="4" t="str">
        <f>""</f>
        <v/>
      </c>
      <c r="W1597" s="4" t="str">
        <f>""</f>
        <v/>
      </c>
      <c r="X1597" s="4" t="str">
        <f>""</f>
        <v/>
      </c>
      <c r="Y1597" s="4" t="str">
        <f>""</f>
        <v/>
      </c>
      <c r="Z1597" s="4" t="str">
        <f>""</f>
        <v/>
      </c>
      <c r="AA1597" s="4" t="str">
        <f>""</f>
        <v/>
      </c>
      <c r="AB1597" s="4" t="str">
        <f>""</f>
        <v/>
      </c>
      <c r="AC1597" s="4" t="str">
        <f>""</f>
        <v/>
      </c>
      <c r="AD1597" s="4" t="str">
        <f>""</f>
        <v/>
      </c>
      <c r="AE1597" s="4" t="str">
        <f>""</f>
        <v/>
      </c>
      <c r="AF1597" s="4" t="str">
        <f>""</f>
        <v/>
      </c>
      <c r="AG1597" s="4" t="str">
        <f>""</f>
        <v/>
      </c>
      <c r="AH1597" s="4" t="str">
        <f>""</f>
        <v/>
      </c>
      <c r="AI1597" s="4" t="str">
        <f>""</f>
        <v/>
      </c>
      <c r="AJ1597" s="4" t="str">
        <f>""</f>
        <v/>
      </c>
      <c r="AK1597" s="4" t="str">
        <f>""</f>
        <v/>
      </c>
      <c r="AL1597" s="4" t="str">
        <f>""</f>
        <v/>
      </c>
      <c r="AM1597" s="4" t="str">
        <f>""</f>
        <v/>
      </c>
      <c r="AN1597" s="4" t="str">
        <f>""</f>
        <v/>
      </c>
      <c r="AO1597" s="4" t="str">
        <f>""</f>
        <v/>
      </c>
      <c r="AP1597" s="4" t="str">
        <f>""</f>
        <v/>
      </c>
      <c r="AQ1597" s="4" t="str">
        <f>""</f>
        <v/>
      </c>
      <c r="AR1597" s="4" t="str">
        <f>""</f>
        <v/>
      </c>
      <c r="AS1597" s="4" t="str">
        <f>""</f>
        <v/>
      </c>
    </row>
    <row r="1598" spans="1:45" x14ac:dyDescent="0.25">
      <c r="A1598" s="15"/>
      <c r="B1598" s="16"/>
      <c r="C1598" s="16"/>
      <c r="D1598" s="16"/>
      <c r="E1598" s="16"/>
      <c r="F1598" s="16"/>
      <c r="G1598" s="16"/>
      <c r="H1598" s="14" t="s">
        <v>25</v>
      </c>
      <c r="I1598" s="7" t="s">
        <v>26</v>
      </c>
      <c r="J1598" s="7" t="s">
        <v>77</v>
      </c>
      <c r="K1598" s="7" t="s">
        <v>78</v>
      </c>
      <c r="L1598" s="7" t="s">
        <v>79</v>
      </c>
      <c r="M1598" s="7" t="s">
        <v>80</v>
      </c>
      <c r="N1598" s="7" t="s">
        <v>81</v>
      </c>
      <c r="O1598" s="7" t="s">
        <v>82</v>
      </c>
      <c r="P1598" s="7" t="s">
        <v>83</v>
      </c>
      <c r="Q1598" s="7" t="s">
        <v>84</v>
      </c>
      <c r="R1598" s="7" t="s">
        <v>85</v>
      </c>
      <c r="S1598" s="7" t="s">
        <v>86</v>
      </c>
      <c r="T1598" s="7" t="s">
        <v>87</v>
      </c>
      <c r="U1598" s="7" t="s">
        <v>88</v>
      </c>
      <c r="V1598" s="7" t="s">
        <v>89</v>
      </c>
      <c r="W1598" s="7" t="s">
        <v>90</v>
      </c>
      <c r="X1598" s="7" t="s">
        <v>91</v>
      </c>
      <c r="Y1598" s="7" t="s">
        <v>92</v>
      </c>
      <c r="Z1598" s="7" t="s">
        <v>93</v>
      </c>
      <c r="AA1598" s="7" t="s">
        <v>94</v>
      </c>
      <c r="AB1598" s="7" t="s">
        <v>95</v>
      </c>
      <c r="AC1598" s="7" t="s">
        <v>96</v>
      </c>
      <c r="AD1598" s="7" t="s">
        <v>97</v>
      </c>
      <c r="AE1598" s="7" t="s">
        <v>98</v>
      </c>
      <c r="AF1598" s="7" t="s">
        <v>99</v>
      </c>
      <c r="AI1598" s="4" t="str">
        <f>""</f>
        <v/>
      </c>
      <c r="AJ1598" s="4" t="str">
        <f>""</f>
        <v/>
      </c>
      <c r="AK1598" s="4" t="str">
        <f>""</f>
        <v/>
      </c>
      <c r="AL1598" s="4" t="str">
        <f>""</f>
        <v/>
      </c>
      <c r="AM1598" s="4" t="str">
        <f>""</f>
        <v/>
      </c>
      <c r="AN1598" s="4" t="str">
        <f>""</f>
        <v/>
      </c>
      <c r="AO1598" s="4" t="str">
        <f>""</f>
        <v/>
      </c>
      <c r="AP1598" s="4" t="str">
        <f>""</f>
        <v/>
      </c>
      <c r="AQ1598" s="4" t="str">
        <f>""</f>
        <v/>
      </c>
      <c r="AR1598" s="4" t="str">
        <f>""</f>
        <v/>
      </c>
      <c r="AS1598" s="4" t="str">
        <f>""</f>
        <v/>
      </c>
    </row>
    <row r="1599" spans="1:45" x14ac:dyDescent="0.25">
      <c r="A1599" s="15"/>
      <c r="B1599" s="17"/>
      <c r="C1599" s="17"/>
      <c r="D1599" s="17"/>
      <c r="E1599" s="17"/>
      <c r="F1599" s="17"/>
      <c r="G1599" s="17"/>
      <c r="I1599" s="8" t="s">
        <v>39</v>
      </c>
      <c r="J1599" s="8"/>
      <c r="K1599" s="8"/>
      <c r="L1599" s="8"/>
      <c r="M1599" s="8"/>
      <c r="N1599" s="8"/>
      <c r="O1599" s="8"/>
      <c r="P1599" s="8">
        <v>15</v>
      </c>
      <c r="Q1599" s="8">
        <v>15</v>
      </c>
      <c r="R1599" s="8"/>
      <c r="S1599" s="8">
        <v>15</v>
      </c>
      <c r="T1599" s="8">
        <v>15</v>
      </c>
      <c r="U1599" s="8"/>
      <c r="V1599" s="8"/>
      <c r="W1599" s="8"/>
      <c r="X1599" s="8">
        <v>2</v>
      </c>
      <c r="Y1599" s="8">
        <v>2</v>
      </c>
      <c r="Z1599" s="8"/>
      <c r="AA1599" s="8">
        <v>2</v>
      </c>
      <c r="AB1599" s="8">
        <v>2</v>
      </c>
      <c r="AC1599" s="8">
        <v>2</v>
      </c>
      <c r="AD1599" s="8">
        <v>2</v>
      </c>
      <c r="AE1599" s="8">
        <v>0.99</v>
      </c>
      <c r="AF1599" s="8">
        <v>0</v>
      </c>
      <c r="AI1599" s="4" t="str">
        <f>""</f>
        <v/>
      </c>
      <c r="AJ1599" s="4" t="str">
        <f>""</f>
        <v/>
      </c>
      <c r="AK1599" s="4" t="str">
        <f>""</f>
        <v/>
      </c>
      <c r="AL1599" s="4" t="str">
        <f>""</f>
        <v/>
      </c>
      <c r="AM1599" s="4" t="str">
        <f>""</f>
        <v/>
      </c>
      <c r="AN1599" s="4" t="str">
        <f>""</f>
        <v/>
      </c>
      <c r="AO1599" s="4" t="str">
        <f>""</f>
        <v/>
      </c>
      <c r="AP1599" s="4" t="str">
        <f>""</f>
        <v/>
      </c>
      <c r="AQ1599" s="4" t="str">
        <f>""</f>
        <v/>
      </c>
      <c r="AR1599" s="4" t="str">
        <f>""</f>
        <v/>
      </c>
      <c r="AS1599" s="4" t="str">
        <f>""</f>
        <v/>
      </c>
    </row>
    <row r="1600" spans="1:45" x14ac:dyDescent="0.25">
      <c r="A1600" s="15"/>
      <c r="B1600" s="17"/>
      <c r="C1600" s="17"/>
      <c r="D1600" s="17"/>
      <c r="E1600" s="17"/>
      <c r="F1600" s="17"/>
      <c r="G1600" s="17"/>
      <c r="I1600" s="8" t="s">
        <v>40</v>
      </c>
      <c r="J1600" s="8"/>
      <c r="K1600" s="8"/>
      <c r="L1600" s="8"/>
      <c r="M1600" s="8"/>
      <c r="N1600" s="8"/>
      <c r="O1600" s="8"/>
      <c r="P1600" s="8">
        <v>1.5</v>
      </c>
      <c r="Q1600" s="8">
        <v>1.5</v>
      </c>
      <c r="R1600" s="8">
        <f>2*$K$2</f>
        <v>0.02</v>
      </c>
      <c r="S1600" s="8">
        <v>1.5</v>
      </c>
      <c r="T1600" s="8">
        <v>1.5</v>
      </c>
      <c r="U1600" s="8">
        <f>2*$K$2</f>
        <v>0.02</v>
      </c>
      <c r="V1600" s="8"/>
      <c r="W1600" s="8"/>
      <c r="X1600" s="8">
        <f t="shared" ref="X1600:Y1600" si="192">2*$K$2</f>
        <v>0.02</v>
      </c>
      <c r="Y1600" s="8">
        <f t="shared" si="192"/>
        <v>0.02</v>
      </c>
      <c r="Z1600" s="8"/>
      <c r="AA1600" s="8">
        <f t="shared" ref="AA1600:AD1600" si="193">2*$K$2</f>
        <v>0.02</v>
      </c>
      <c r="AB1600" s="8">
        <f t="shared" si="193"/>
        <v>0.02</v>
      </c>
      <c r="AC1600" s="8">
        <f t="shared" si="193"/>
        <v>0.02</v>
      </c>
      <c r="AD1600" s="8">
        <f t="shared" si="193"/>
        <v>0.02</v>
      </c>
      <c r="AE1600" s="8">
        <v>0</v>
      </c>
      <c r="AF1600" s="8">
        <v>-0.3</v>
      </c>
      <c r="AI1600" s="4" t="str">
        <f>""</f>
        <v/>
      </c>
      <c r="AJ1600" s="4" t="str">
        <f>""</f>
        <v/>
      </c>
      <c r="AK1600" s="4" t="str">
        <f>""</f>
        <v/>
      </c>
      <c r="AL1600" s="4" t="str">
        <f>""</f>
        <v/>
      </c>
      <c r="AM1600" s="4" t="str">
        <f>""</f>
        <v/>
      </c>
      <c r="AN1600" s="4" t="str">
        <f>""</f>
        <v/>
      </c>
      <c r="AO1600" s="4" t="str">
        <f>""</f>
        <v/>
      </c>
      <c r="AP1600" s="4" t="str">
        <f>""</f>
        <v/>
      </c>
      <c r="AQ1600" s="4" t="str">
        <f>""</f>
        <v/>
      </c>
      <c r="AR1600" s="4" t="str">
        <f>""</f>
        <v/>
      </c>
      <c r="AS1600" s="4" t="str">
        <f>""</f>
        <v/>
      </c>
    </row>
    <row r="1601" spans="1:45" x14ac:dyDescent="0.25">
      <c r="A1601" s="24" t="s">
        <v>41</v>
      </c>
      <c r="B1601" s="18" t="s">
        <v>100</v>
      </c>
      <c r="C1601" s="18">
        <v>13</v>
      </c>
      <c r="D1601" s="18">
        <v>33</v>
      </c>
      <c r="E1601" s="18" t="s">
        <v>120</v>
      </c>
      <c r="F1601" s="18">
        <v>1</v>
      </c>
      <c r="G1601" s="18" t="str">
        <f>B1601&amp;C1601&amp;D1601&amp;E1601&amp;F1601</f>
        <v>PSS1333ND1</v>
      </c>
      <c r="H1601" s="4" t="s">
        <v>9</v>
      </c>
      <c r="I1601" s="4">
        <v>1</v>
      </c>
      <c r="J1601" s="4">
        <v>1</v>
      </c>
      <c r="K1601" s="4">
        <v>0</v>
      </c>
      <c r="L1601" s="4">
        <v>3</v>
      </c>
      <c r="M1601" s="4">
        <v>0</v>
      </c>
      <c r="N1601" s="4">
        <v>5</v>
      </c>
      <c r="O1601" s="4">
        <v>1</v>
      </c>
      <c r="P1601" s="4">
        <v>2.5</v>
      </c>
      <c r="Q1601" s="4">
        <v>2.5</v>
      </c>
      <c r="R1601" s="4">
        <v>0</v>
      </c>
      <c r="S1601" s="4">
        <v>2.5</v>
      </c>
      <c r="T1601" s="4">
        <v>0</v>
      </c>
      <c r="U1601" s="4">
        <v>2.5</v>
      </c>
      <c r="V1601" s="4">
        <v>0.39</v>
      </c>
      <c r="W1601" s="4">
        <v>1</v>
      </c>
      <c r="X1601" s="4">
        <v>0</v>
      </c>
      <c r="Y1601" s="4">
        <v>0.1</v>
      </c>
      <c r="Z1601" s="4">
        <v>6.5</v>
      </c>
      <c r="AA1601" s="4">
        <v>0.44</v>
      </c>
      <c r="AB1601" s="4">
        <v>0.08</v>
      </c>
      <c r="AC1601" s="4">
        <v>0.2</v>
      </c>
      <c r="AD1601" s="4">
        <v>0.98</v>
      </c>
      <c r="AE1601" s="4">
        <v>0.1</v>
      </c>
      <c r="AF1601" s="4">
        <v>-0.1</v>
      </c>
      <c r="AG1601" s="4" t="s">
        <v>1</v>
      </c>
      <c r="AH1601" s="4" t="s">
        <v>1</v>
      </c>
      <c r="AI1601" s="4" t="str">
        <f>""</f>
        <v/>
      </c>
      <c r="AJ1601" s="4" t="str">
        <f>""</f>
        <v/>
      </c>
      <c r="AK1601" s="4" t="str">
        <f>""</f>
        <v/>
      </c>
      <c r="AL1601" s="4" t="str">
        <f>""</f>
        <v/>
      </c>
      <c r="AM1601" s="4" t="str">
        <f>""</f>
        <v/>
      </c>
      <c r="AN1601" s="4" t="str">
        <f>""</f>
        <v/>
      </c>
      <c r="AO1601" s="4" t="str">
        <f>""</f>
        <v/>
      </c>
      <c r="AP1601" s="4" t="str">
        <f>""</f>
        <v/>
      </c>
      <c r="AQ1601" s="4" t="str">
        <f>""</f>
        <v/>
      </c>
      <c r="AR1601" s="4" t="str">
        <f>""</f>
        <v/>
      </c>
      <c r="AS1601" s="4" t="str">
        <f>""</f>
        <v/>
      </c>
    </row>
    <row r="1602" spans="1:45" x14ac:dyDescent="0.25">
      <c r="V1602" s="4" t="str">
        <f>""</f>
        <v/>
      </c>
      <c r="W1602" s="4" t="str">
        <f>""</f>
        <v/>
      </c>
      <c r="X1602" s="4" t="str">
        <f>""</f>
        <v/>
      </c>
      <c r="Y1602" s="4" t="str">
        <f>""</f>
        <v/>
      </c>
      <c r="Z1602" s="4" t="str">
        <f>""</f>
        <v/>
      </c>
      <c r="AA1602" s="4" t="str">
        <f>""</f>
        <v/>
      </c>
      <c r="AB1602" s="4" t="str">
        <f>""</f>
        <v/>
      </c>
      <c r="AC1602" s="4" t="str">
        <f>""</f>
        <v/>
      </c>
      <c r="AD1602" s="4" t="str">
        <f>""</f>
        <v/>
      </c>
      <c r="AE1602" s="4" t="str">
        <f>""</f>
        <v/>
      </c>
      <c r="AF1602" s="4" t="str">
        <f>""</f>
        <v/>
      </c>
      <c r="AG1602" s="4" t="str">
        <f>""</f>
        <v/>
      </c>
      <c r="AH1602" s="4" t="str">
        <f>""</f>
        <v/>
      </c>
      <c r="AI1602" s="4" t="str">
        <f>""</f>
        <v/>
      </c>
      <c r="AJ1602" s="4" t="str">
        <f>""</f>
        <v/>
      </c>
      <c r="AK1602" s="4" t="str">
        <f>""</f>
        <v/>
      </c>
      <c r="AL1602" s="4" t="str">
        <f>""</f>
        <v/>
      </c>
      <c r="AM1602" s="4" t="str">
        <f>""</f>
        <v/>
      </c>
      <c r="AN1602" s="4" t="str">
        <f>""</f>
        <v/>
      </c>
      <c r="AO1602" s="4" t="str">
        <f>""</f>
        <v/>
      </c>
      <c r="AP1602" s="4" t="str">
        <f>""</f>
        <v/>
      </c>
      <c r="AQ1602" s="4" t="str">
        <f>""</f>
        <v/>
      </c>
      <c r="AR1602" s="4" t="str">
        <f>""</f>
        <v/>
      </c>
      <c r="AS1602" s="4" t="str">
        <f>""</f>
        <v/>
      </c>
    </row>
    <row r="1603" spans="1:45" x14ac:dyDescent="0.25">
      <c r="A1603" s="27" t="s">
        <v>221</v>
      </c>
      <c r="B1603" s="9"/>
      <c r="C1603" s="9"/>
      <c r="D1603" s="9"/>
      <c r="E1603" s="9"/>
      <c r="F1603" s="9"/>
      <c r="G1603" s="16"/>
      <c r="H1603" s="14" t="s">
        <v>25</v>
      </c>
      <c r="I1603" s="7" t="s">
        <v>26</v>
      </c>
      <c r="J1603" s="7" t="s">
        <v>27</v>
      </c>
      <c r="K1603" s="7" t="s">
        <v>28</v>
      </c>
      <c r="L1603" s="7" t="s">
        <v>29</v>
      </c>
      <c r="M1603" s="7" t="s">
        <v>30</v>
      </c>
      <c r="N1603" s="7" t="s">
        <v>31</v>
      </c>
      <c r="O1603" s="7" t="s">
        <v>32</v>
      </c>
      <c r="P1603" s="7" t="s">
        <v>33</v>
      </c>
      <c r="Q1603" s="7" t="s">
        <v>34</v>
      </c>
      <c r="R1603" s="7" t="s">
        <v>35</v>
      </c>
      <c r="S1603" s="7" t="s">
        <v>36</v>
      </c>
      <c r="V1603" s="4" t="str">
        <f>""</f>
        <v/>
      </c>
      <c r="W1603" s="4" t="str">
        <f>""</f>
        <v/>
      </c>
      <c r="X1603" s="4" t="str">
        <f>""</f>
        <v/>
      </c>
      <c r="Y1603" s="4" t="str">
        <f>""</f>
        <v/>
      </c>
      <c r="Z1603" s="4" t="str">
        <f>""</f>
        <v/>
      </c>
      <c r="AA1603" s="4" t="str">
        <f>""</f>
        <v/>
      </c>
      <c r="AB1603" s="4" t="str">
        <f>""</f>
        <v/>
      </c>
      <c r="AC1603" s="4" t="str">
        <f>""</f>
        <v/>
      </c>
      <c r="AD1603" s="4" t="str">
        <f>""</f>
        <v/>
      </c>
      <c r="AE1603" s="4" t="str">
        <f>""</f>
        <v/>
      </c>
      <c r="AF1603" s="4" t="str">
        <f>""</f>
        <v/>
      </c>
      <c r="AG1603" s="4" t="str">
        <f>""</f>
        <v/>
      </c>
      <c r="AH1603" s="4" t="str">
        <f>""</f>
        <v/>
      </c>
      <c r="AI1603" s="4" t="str">
        <f>""</f>
        <v/>
      </c>
      <c r="AJ1603" s="4" t="str">
        <f>""</f>
        <v/>
      </c>
      <c r="AK1603" s="4" t="str">
        <f>""</f>
        <v/>
      </c>
      <c r="AL1603" s="4" t="str">
        <f>""</f>
        <v/>
      </c>
      <c r="AM1603" s="4" t="str">
        <f>""</f>
        <v/>
      </c>
      <c r="AN1603" s="4" t="str">
        <f>""</f>
        <v/>
      </c>
      <c r="AO1603" s="4" t="str">
        <f>""</f>
        <v/>
      </c>
      <c r="AP1603" s="4" t="str">
        <f>""</f>
        <v/>
      </c>
      <c r="AQ1603" s="4" t="str">
        <f>""</f>
        <v/>
      </c>
      <c r="AR1603" s="4" t="str">
        <f>""</f>
        <v/>
      </c>
      <c r="AS1603" s="4" t="str">
        <f>""</f>
        <v/>
      </c>
    </row>
    <row r="1604" spans="1:45" x14ac:dyDescent="0.25">
      <c r="A1604" s="25"/>
      <c r="B1604" s="10"/>
      <c r="C1604" s="10"/>
      <c r="D1604" s="10"/>
      <c r="E1604" s="10"/>
      <c r="F1604" s="10"/>
      <c r="G1604" s="17"/>
      <c r="I1604" s="8" t="s">
        <v>39</v>
      </c>
      <c r="J1604" s="8">
        <v>0.1</v>
      </c>
      <c r="K1604" s="8">
        <v>0.2</v>
      </c>
      <c r="L1604" s="8">
        <v>0</v>
      </c>
      <c r="M1604" s="8">
        <v>10</v>
      </c>
      <c r="N1604" s="8">
        <v>20</v>
      </c>
      <c r="O1604" s="8">
        <v>1000</v>
      </c>
      <c r="P1604" s="8">
        <v>0.5</v>
      </c>
      <c r="Q1604" s="8">
        <v>8</v>
      </c>
      <c r="R1604" s="8">
        <v>-3</v>
      </c>
      <c r="S1604" s="8">
        <v>0.3</v>
      </c>
      <c r="V1604" s="4" t="str">
        <f>""</f>
        <v/>
      </c>
      <c r="W1604" s="4" t="str">
        <f>""</f>
        <v/>
      </c>
      <c r="X1604" s="4" t="str">
        <f>""</f>
        <v/>
      </c>
      <c r="Y1604" s="4" t="str">
        <f>""</f>
        <v/>
      </c>
      <c r="Z1604" s="4" t="str">
        <f>""</f>
        <v/>
      </c>
      <c r="AA1604" s="4" t="str">
        <f>""</f>
        <v/>
      </c>
      <c r="AB1604" s="4" t="str">
        <f>""</f>
        <v/>
      </c>
      <c r="AC1604" s="4" t="str">
        <f>""</f>
        <v/>
      </c>
      <c r="AD1604" s="4" t="str">
        <f>""</f>
        <v/>
      </c>
      <c r="AE1604" s="4" t="str">
        <f>""</f>
        <v/>
      </c>
      <c r="AF1604" s="4" t="str">
        <f>""</f>
        <v/>
      </c>
      <c r="AG1604" s="4" t="str">
        <f>""</f>
        <v/>
      </c>
      <c r="AH1604" s="4" t="str">
        <f>""</f>
        <v/>
      </c>
      <c r="AI1604" s="4" t="str">
        <f>""</f>
        <v/>
      </c>
      <c r="AJ1604" s="4" t="str">
        <f>""</f>
        <v/>
      </c>
      <c r="AK1604" s="4" t="str">
        <f>""</f>
        <v/>
      </c>
      <c r="AL1604" s="4" t="str">
        <f>""</f>
        <v/>
      </c>
      <c r="AM1604" s="4" t="str">
        <f>""</f>
        <v/>
      </c>
      <c r="AN1604" s="4" t="str">
        <f>""</f>
        <v/>
      </c>
      <c r="AO1604" s="4" t="str">
        <f>""</f>
        <v/>
      </c>
      <c r="AP1604" s="4" t="str">
        <f>""</f>
        <v/>
      </c>
      <c r="AQ1604" s="4" t="str">
        <f>""</f>
        <v/>
      </c>
      <c r="AR1604" s="4" t="str">
        <f>""</f>
        <v/>
      </c>
      <c r="AS1604" s="4" t="str">
        <f>""</f>
        <v/>
      </c>
    </row>
    <row r="1605" spans="1:45" x14ac:dyDescent="0.25">
      <c r="A1605" s="25"/>
      <c r="B1605" s="10"/>
      <c r="C1605" s="10"/>
      <c r="D1605" s="10"/>
      <c r="E1605" s="10"/>
      <c r="F1605" s="10"/>
      <c r="G1605" s="17"/>
      <c r="I1605" s="9" t="s">
        <v>40</v>
      </c>
      <c r="J1605" s="8">
        <v>0</v>
      </c>
      <c r="K1605" s="8">
        <v>0</v>
      </c>
      <c r="L1605" s="8">
        <v>-0.2</v>
      </c>
      <c r="M1605" s="8">
        <v>0</v>
      </c>
      <c r="N1605" s="8">
        <f>4*$K$2</f>
        <v>0.04</v>
      </c>
      <c r="O1605" s="8">
        <v>50</v>
      </c>
      <c r="P1605" s="8">
        <v>0</v>
      </c>
      <c r="Q1605" s="8">
        <v>3</v>
      </c>
      <c r="R1605" s="8">
        <v>-8</v>
      </c>
      <c r="S1605" s="8">
        <v>0</v>
      </c>
      <c r="V1605" s="4" t="str">
        <f>""</f>
        <v/>
      </c>
      <c r="W1605" s="4" t="str">
        <f>""</f>
        <v/>
      </c>
      <c r="X1605" s="4" t="str">
        <f>""</f>
        <v/>
      </c>
      <c r="Y1605" s="4" t="str">
        <f>""</f>
        <v/>
      </c>
      <c r="Z1605" s="4" t="str">
        <f>""</f>
        <v/>
      </c>
      <c r="AA1605" s="4" t="str">
        <f>""</f>
        <v/>
      </c>
      <c r="AB1605" s="4" t="str">
        <f>""</f>
        <v/>
      </c>
      <c r="AC1605" s="4" t="str">
        <f>""</f>
        <v/>
      </c>
      <c r="AD1605" s="4" t="str">
        <f>""</f>
        <v/>
      </c>
      <c r="AE1605" s="4" t="str">
        <f>""</f>
        <v/>
      </c>
      <c r="AF1605" s="4" t="str">
        <f>""</f>
        <v/>
      </c>
      <c r="AG1605" s="4" t="str">
        <f>""</f>
        <v/>
      </c>
      <c r="AH1605" s="4" t="str">
        <f>""</f>
        <v/>
      </c>
      <c r="AI1605" s="4" t="str">
        <f>""</f>
        <v/>
      </c>
      <c r="AJ1605" s="4" t="str">
        <f>""</f>
        <v/>
      </c>
      <c r="AK1605" s="4" t="str">
        <f>""</f>
        <v/>
      </c>
      <c r="AL1605" s="4" t="str">
        <f>""</f>
        <v/>
      </c>
      <c r="AM1605" s="4" t="str">
        <f>""</f>
        <v/>
      </c>
      <c r="AN1605" s="4" t="str">
        <f>""</f>
        <v/>
      </c>
      <c r="AO1605" s="4" t="str">
        <f>""</f>
        <v/>
      </c>
      <c r="AP1605" s="4" t="str">
        <f>""</f>
        <v/>
      </c>
      <c r="AQ1605" s="4" t="str">
        <f>""</f>
        <v/>
      </c>
      <c r="AR1605" s="4" t="str">
        <f>""</f>
        <v/>
      </c>
      <c r="AS1605" s="4" t="str">
        <f>""</f>
        <v/>
      </c>
    </row>
    <row r="1606" spans="1:45" x14ac:dyDescent="0.25">
      <c r="A1606" s="22" t="s">
        <v>41</v>
      </c>
      <c r="B1606" s="18" t="s">
        <v>42</v>
      </c>
      <c r="C1606" s="18">
        <v>13.8</v>
      </c>
      <c r="D1606" s="18">
        <v>88</v>
      </c>
      <c r="E1606" s="18" t="s">
        <v>43</v>
      </c>
      <c r="F1606" s="18">
        <v>1</v>
      </c>
      <c r="G1606" s="18" t="str">
        <f>B1606&amp;C1606&amp;D1606&amp;E1606&amp;F1606</f>
        <v>AVR13.888TD1</v>
      </c>
      <c r="H1606" s="4" t="s">
        <v>4</v>
      </c>
      <c r="I1606" s="4">
        <v>1</v>
      </c>
      <c r="J1606" s="4">
        <v>0</v>
      </c>
      <c r="K1606" s="4">
        <v>0.2</v>
      </c>
      <c r="L1606" s="4">
        <v>-0.19900000000000001</v>
      </c>
      <c r="M1606" s="4">
        <v>0</v>
      </c>
      <c r="N1606" s="4">
        <v>5</v>
      </c>
      <c r="O1606" s="4">
        <v>250</v>
      </c>
      <c r="P1606" s="4">
        <v>0.05</v>
      </c>
      <c r="Q1606" s="4">
        <v>5.64</v>
      </c>
      <c r="R1606" s="4">
        <v>0</v>
      </c>
      <c r="S1606" s="4">
        <v>0</v>
      </c>
      <c r="T1606" s="4" t="s">
        <v>1</v>
      </c>
      <c r="U1606" s="4" t="s">
        <v>1</v>
      </c>
      <c r="V1606" s="4" t="str">
        <f>""</f>
        <v/>
      </c>
      <c r="W1606" s="4" t="str">
        <f>""</f>
        <v/>
      </c>
      <c r="X1606" s="4" t="str">
        <f>""</f>
        <v/>
      </c>
      <c r="Y1606" s="4" t="str">
        <f>""</f>
        <v/>
      </c>
      <c r="Z1606" s="4" t="str">
        <f>""</f>
        <v/>
      </c>
      <c r="AA1606" s="4" t="str">
        <f>""</f>
        <v/>
      </c>
      <c r="AB1606" s="4" t="str">
        <f>""</f>
        <v/>
      </c>
      <c r="AC1606" s="4" t="str">
        <f>""</f>
        <v/>
      </c>
      <c r="AD1606" s="4" t="str">
        <f>""</f>
        <v/>
      </c>
      <c r="AE1606" s="4" t="str">
        <f>""</f>
        <v/>
      </c>
      <c r="AF1606" s="4" t="str">
        <f>""</f>
        <v/>
      </c>
      <c r="AG1606" s="4" t="str">
        <f>""</f>
        <v/>
      </c>
      <c r="AH1606" s="4" t="str">
        <f>""</f>
        <v/>
      </c>
      <c r="AI1606" s="4" t="str">
        <f>""</f>
        <v/>
      </c>
      <c r="AJ1606" s="4" t="str">
        <f>""</f>
        <v/>
      </c>
      <c r="AK1606" s="4" t="str">
        <f>""</f>
        <v/>
      </c>
      <c r="AL1606" s="4" t="str">
        <f>""</f>
        <v/>
      </c>
      <c r="AM1606" s="4" t="str">
        <f>""</f>
        <v/>
      </c>
      <c r="AN1606" s="4" t="str">
        <f>""</f>
        <v/>
      </c>
      <c r="AO1606" s="4" t="str">
        <f>""</f>
        <v/>
      </c>
      <c r="AP1606" s="4" t="str">
        <f>""</f>
        <v/>
      </c>
      <c r="AQ1606" s="4" t="str">
        <f>""</f>
        <v/>
      </c>
      <c r="AR1606" s="4" t="str">
        <f>""</f>
        <v/>
      </c>
      <c r="AS1606" s="4" t="str">
        <f>""</f>
        <v/>
      </c>
    </row>
    <row r="1607" spans="1:45" x14ac:dyDescent="0.25">
      <c r="A1607" s="15"/>
      <c r="B1607" s="16"/>
      <c r="C1607" s="16"/>
      <c r="D1607" s="16"/>
      <c r="E1607" s="16"/>
      <c r="F1607" s="16"/>
      <c r="G1607" s="16"/>
      <c r="H1607" s="30" t="s">
        <v>25</v>
      </c>
      <c r="I1607" s="31" t="s">
        <v>26</v>
      </c>
      <c r="J1607" s="7" t="s">
        <v>44</v>
      </c>
      <c r="K1607" s="7" t="s">
        <v>45</v>
      </c>
      <c r="L1607" s="7" t="s">
        <v>46</v>
      </c>
      <c r="M1607" s="7" t="s">
        <v>47</v>
      </c>
      <c r="N1607" s="7" t="s">
        <v>48</v>
      </c>
      <c r="O1607" s="7" t="s">
        <v>49</v>
      </c>
      <c r="P1607" s="7" t="s">
        <v>50</v>
      </c>
      <c r="Q1607" s="7" t="s">
        <v>51</v>
      </c>
      <c r="R1607" s="7" t="s">
        <v>52</v>
      </c>
      <c r="S1607" s="7" t="s">
        <v>53</v>
      </c>
      <c r="T1607" s="7" t="s">
        <v>54</v>
      </c>
      <c r="U1607" s="7" t="s">
        <v>55</v>
      </c>
      <c r="V1607" s="4" t="str">
        <f>""</f>
        <v/>
      </c>
      <c r="W1607" s="4" t="str">
        <f>""</f>
        <v/>
      </c>
      <c r="X1607" s="4" t="str">
        <f>""</f>
        <v/>
      </c>
      <c r="Y1607" s="4" t="str">
        <f>""</f>
        <v/>
      </c>
      <c r="Z1607" s="4" t="str">
        <f>""</f>
        <v/>
      </c>
      <c r="AA1607" s="4" t="str">
        <f>""</f>
        <v/>
      </c>
      <c r="AB1607" s="4" t="str">
        <f>""</f>
        <v/>
      </c>
      <c r="AC1607" s="4" t="str">
        <f>""</f>
        <v/>
      </c>
      <c r="AD1607" s="4" t="str">
        <f>""</f>
        <v/>
      </c>
      <c r="AE1607" s="4" t="str">
        <f>""</f>
        <v/>
      </c>
      <c r="AF1607" s="4" t="str">
        <f>""</f>
        <v/>
      </c>
      <c r="AG1607" s="4" t="str">
        <f>""</f>
        <v/>
      </c>
      <c r="AH1607" s="4" t="str">
        <f>""</f>
        <v/>
      </c>
      <c r="AI1607" s="4" t="str">
        <f>""</f>
        <v/>
      </c>
      <c r="AJ1607" s="4" t="str">
        <f>""</f>
        <v/>
      </c>
      <c r="AK1607" s="4" t="str">
        <f>""</f>
        <v/>
      </c>
      <c r="AL1607" s="4" t="str">
        <f>""</f>
        <v/>
      </c>
      <c r="AM1607" s="4" t="str">
        <f>""</f>
        <v/>
      </c>
      <c r="AN1607" s="4" t="str">
        <f>""</f>
        <v/>
      </c>
      <c r="AO1607" s="4" t="str">
        <f>""</f>
        <v/>
      </c>
      <c r="AP1607" s="4" t="str">
        <f>""</f>
        <v/>
      </c>
      <c r="AQ1607" s="4" t="str">
        <f>""</f>
        <v/>
      </c>
      <c r="AR1607" s="4" t="str">
        <f>""</f>
        <v/>
      </c>
      <c r="AS1607" s="4" t="str">
        <f>""</f>
        <v/>
      </c>
    </row>
    <row r="1608" spans="1:45" x14ac:dyDescent="0.25">
      <c r="A1608" s="15"/>
      <c r="B1608" s="17"/>
      <c r="C1608" s="17"/>
      <c r="D1608" s="17"/>
      <c r="E1608" s="17"/>
      <c r="F1608" s="17"/>
      <c r="G1608" s="17"/>
      <c r="I1608" s="8" t="s">
        <v>39</v>
      </c>
      <c r="J1608" s="8">
        <v>10</v>
      </c>
      <c r="K1608" s="8">
        <v>0.2</v>
      </c>
      <c r="L1608" s="8">
        <v>0.2</v>
      </c>
      <c r="M1608" s="8">
        <v>10</v>
      </c>
      <c r="N1608" s="8">
        <v>3</v>
      </c>
      <c r="O1608" s="8">
        <v>2.5</v>
      </c>
      <c r="P1608" s="8"/>
      <c r="Q1608" s="8"/>
      <c r="R1608" s="8"/>
      <c r="S1608" s="8"/>
      <c r="T1608" s="8"/>
      <c r="U1608" s="8"/>
      <c r="X1608" s="4" t="str">
        <f>""</f>
        <v/>
      </c>
      <c r="Y1608" s="4" t="str">
        <f>""</f>
        <v/>
      </c>
      <c r="Z1608" s="4" t="str">
        <f>""</f>
        <v/>
      </c>
      <c r="AA1608" s="4" t="str">
        <f>""</f>
        <v/>
      </c>
      <c r="AB1608" s="4" t="str">
        <f>""</f>
        <v/>
      </c>
      <c r="AC1608" s="4" t="str">
        <f>""</f>
        <v/>
      </c>
      <c r="AD1608" s="4" t="str">
        <f>""</f>
        <v/>
      </c>
      <c r="AE1608" s="4" t="str">
        <f>""</f>
        <v/>
      </c>
      <c r="AF1608" s="4" t="str">
        <f>""</f>
        <v/>
      </c>
      <c r="AG1608" s="4" t="str">
        <f>""</f>
        <v/>
      </c>
      <c r="AH1608" s="4" t="str">
        <f>""</f>
        <v/>
      </c>
      <c r="AI1608" s="4" t="str">
        <f>""</f>
        <v/>
      </c>
      <c r="AJ1608" s="4" t="str">
        <f>""</f>
        <v/>
      </c>
      <c r="AK1608" s="4" t="str">
        <f>""</f>
        <v/>
      </c>
      <c r="AL1608" s="4" t="str">
        <f>""</f>
        <v/>
      </c>
      <c r="AM1608" s="4" t="str">
        <f>""</f>
        <v/>
      </c>
      <c r="AN1608" s="4" t="str">
        <f>""</f>
        <v/>
      </c>
      <c r="AO1608" s="4" t="str">
        <f>""</f>
        <v/>
      </c>
      <c r="AP1608" s="4" t="str">
        <f>""</f>
        <v/>
      </c>
      <c r="AQ1608" s="4" t="str">
        <f>""</f>
        <v/>
      </c>
      <c r="AR1608" s="4" t="str">
        <f>""</f>
        <v/>
      </c>
      <c r="AS1608" s="4" t="str">
        <f>""</f>
        <v/>
      </c>
    </row>
    <row r="1609" spans="1:45" x14ac:dyDescent="0.25">
      <c r="A1609" s="15"/>
      <c r="B1609" s="17"/>
      <c r="C1609" s="17"/>
      <c r="D1609" s="17"/>
      <c r="E1609" s="17"/>
      <c r="F1609" s="17"/>
      <c r="G1609" s="17"/>
      <c r="I1609" s="8" t="s">
        <v>40</v>
      </c>
      <c r="J1609" s="8">
        <v>1</v>
      </c>
      <c r="K1609" s="8">
        <f>4*$K$2</f>
        <v>0.04</v>
      </c>
      <c r="L1609" s="8">
        <f>4*$K$2</f>
        <v>0.04</v>
      </c>
      <c r="M1609" s="8">
        <v>1</v>
      </c>
      <c r="N1609" s="8">
        <v>0</v>
      </c>
      <c r="O1609" s="8"/>
      <c r="P1609" s="8"/>
      <c r="Q1609" s="8"/>
      <c r="R1609" s="8"/>
      <c r="S1609" s="8"/>
      <c r="T1609" s="8">
        <v>0</v>
      </c>
      <c r="U1609" s="8"/>
      <c r="X1609" s="4" t="str">
        <f>""</f>
        <v/>
      </c>
      <c r="Y1609" s="4" t="str">
        <f>""</f>
        <v/>
      </c>
      <c r="Z1609" s="4" t="str">
        <f>""</f>
        <v/>
      </c>
      <c r="AA1609" s="4" t="str">
        <f>""</f>
        <v/>
      </c>
      <c r="AB1609" s="4" t="str">
        <f>""</f>
        <v/>
      </c>
      <c r="AC1609" s="4" t="str">
        <f>""</f>
        <v/>
      </c>
      <c r="AD1609" s="4" t="str">
        <f>""</f>
        <v/>
      </c>
      <c r="AE1609" s="4" t="str">
        <f>""</f>
        <v/>
      </c>
      <c r="AF1609" s="4" t="str">
        <f>""</f>
        <v/>
      </c>
      <c r="AG1609" s="4" t="str">
        <f>""</f>
        <v/>
      </c>
      <c r="AH1609" s="4" t="str">
        <f>""</f>
        <v/>
      </c>
      <c r="AI1609" s="4" t="str">
        <f>""</f>
        <v/>
      </c>
      <c r="AJ1609" s="4" t="str">
        <f>""</f>
        <v/>
      </c>
      <c r="AK1609" s="4" t="str">
        <f>""</f>
        <v/>
      </c>
      <c r="AL1609" s="4" t="str">
        <f>""</f>
        <v/>
      </c>
      <c r="AM1609" s="4" t="str">
        <f>""</f>
        <v/>
      </c>
      <c r="AN1609" s="4" t="str">
        <f>""</f>
        <v/>
      </c>
      <c r="AO1609" s="4" t="str">
        <f>""</f>
        <v/>
      </c>
      <c r="AP1609" s="4" t="str">
        <f>""</f>
        <v/>
      </c>
      <c r="AQ1609" s="4" t="str">
        <f>""</f>
        <v/>
      </c>
      <c r="AR1609" s="4" t="str">
        <f>""</f>
        <v/>
      </c>
      <c r="AS1609" s="4" t="str">
        <f>""</f>
        <v/>
      </c>
    </row>
    <row r="1610" spans="1:45" x14ac:dyDescent="0.25">
      <c r="A1610" s="23" t="s">
        <v>41</v>
      </c>
      <c r="B1610" s="18" t="s">
        <v>62</v>
      </c>
      <c r="C1610" s="18">
        <v>13.8</v>
      </c>
      <c r="D1610" s="18">
        <v>88</v>
      </c>
      <c r="E1610" s="18" t="s">
        <v>43</v>
      </c>
      <c r="F1610" s="18">
        <v>1</v>
      </c>
      <c r="G1610" s="18" t="str">
        <f>B1610&amp;C1610&amp;D1610&amp;E1610&amp;F1610</f>
        <v>GEN13.888TD1</v>
      </c>
      <c r="H1610" s="4" t="s">
        <v>0</v>
      </c>
      <c r="I1610" s="4">
        <v>1</v>
      </c>
      <c r="J1610" s="4">
        <v>6.87</v>
      </c>
      <c r="K1610" s="4">
        <v>5.6000000000000001E-2</v>
      </c>
      <c r="L1610" s="4">
        <v>7.0999999999999994E-2</v>
      </c>
      <c r="M1610" s="4">
        <v>3.76</v>
      </c>
      <c r="N1610" s="4">
        <v>0.5</v>
      </c>
      <c r="O1610" s="4">
        <v>1.0429999999999999</v>
      </c>
      <c r="P1610" s="4">
        <v>0.82</v>
      </c>
      <c r="Q1610" s="4">
        <v>0.47399999999999998</v>
      </c>
      <c r="R1610" s="4">
        <v>0.372</v>
      </c>
      <c r="S1610" s="4">
        <v>0.12</v>
      </c>
      <c r="T1610" s="4">
        <v>7.4999999999999997E-2</v>
      </c>
      <c r="U1610" s="4">
        <v>0.27200000000000002</v>
      </c>
      <c r="V1610" s="4" t="s">
        <v>1</v>
      </c>
      <c r="W1610" s="4" t="s">
        <v>1</v>
      </c>
      <c r="X1610" s="4" t="str">
        <f>""</f>
        <v/>
      </c>
      <c r="Y1610" s="4" t="str">
        <f>""</f>
        <v/>
      </c>
      <c r="Z1610" s="4" t="str">
        <f>""</f>
        <v/>
      </c>
      <c r="AA1610" s="4" t="str">
        <f>""</f>
        <v/>
      </c>
      <c r="AB1610" s="4" t="str">
        <f>""</f>
        <v/>
      </c>
      <c r="AC1610" s="4" t="str">
        <f>""</f>
        <v/>
      </c>
      <c r="AD1610" s="4" t="str">
        <f>""</f>
        <v/>
      </c>
      <c r="AE1610" s="4" t="str">
        <f>""</f>
        <v/>
      </c>
      <c r="AF1610" s="4" t="str">
        <f>""</f>
        <v/>
      </c>
      <c r="AG1610" s="4" t="str">
        <f>""</f>
        <v/>
      </c>
      <c r="AH1610" s="4" t="str">
        <f>""</f>
        <v/>
      </c>
      <c r="AI1610" s="4" t="str">
        <f>""</f>
        <v/>
      </c>
      <c r="AJ1610" s="4" t="str">
        <f>""</f>
        <v/>
      </c>
      <c r="AK1610" s="4" t="str">
        <f>""</f>
        <v/>
      </c>
      <c r="AL1610" s="4" t="str">
        <f>""</f>
        <v/>
      </c>
      <c r="AM1610" s="4" t="str">
        <f>""</f>
        <v/>
      </c>
      <c r="AN1610" s="4" t="str">
        <f>""</f>
        <v/>
      </c>
      <c r="AO1610" s="4" t="str">
        <f>""</f>
        <v/>
      </c>
      <c r="AP1610" s="4" t="str">
        <f>""</f>
        <v/>
      </c>
      <c r="AQ1610" s="4" t="str">
        <f>""</f>
        <v/>
      </c>
      <c r="AR1610" s="4" t="str">
        <f>""</f>
        <v/>
      </c>
      <c r="AS1610" s="4" t="str">
        <f>""</f>
        <v/>
      </c>
    </row>
    <row r="1611" spans="1:45" x14ac:dyDescent="0.25">
      <c r="A1611" s="15"/>
      <c r="B1611" s="16"/>
      <c r="C1611" s="16"/>
      <c r="D1611" s="16"/>
      <c r="E1611" s="16"/>
      <c r="F1611" s="16"/>
      <c r="G1611" s="16"/>
      <c r="H1611" s="14" t="s">
        <v>25</v>
      </c>
      <c r="I1611" s="34"/>
      <c r="J1611" s="7" t="s">
        <v>64</v>
      </c>
      <c r="K1611" s="7" t="s">
        <v>65</v>
      </c>
      <c r="L1611" s="7" t="s">
        <v>66</v>
      </c>
      <c r="M1611" s="7" t="s">
        <v>67</v>
      </c>
      <c r="N1611" s="7" t="s">
        <v>68</v>
      </c>
      <c r="O1611" s="7" t="s">
        <v>69</v>
      </c>
      <c r="P1611" s="7" t="s">
        <v>70</v>
      </c>
      <c r="Q1611" s="7" t="s">
        <v>71</v>
      </c>
      <c r="R1611" s="7" t="s">
        <v>72</v>
      </c>
      <c r="S1611" s="7" t="s">
        <v>73</v>
      </c>
      <c r="T1611" s="7" t="s">
        <v>74</v>
      </c>
      <c r="U1611" s="7" t="s">
        <v>75</v>
      </c>
      <c r="X1611" s="4" t="str">
        <f>""</f>
        <v/>
      </c>
      <c r="Y1611" s="4" t="str">
        <f>""</f>
        <v/>
      </c>
      <c r="Z1611" s="4" t="str">
        <f>""</f>
        <v/>
      </c>
      <c r="AA1611" s="4" t="str">
        <f>""</f>
        <v/>
      </c>
      <c r="AB1611" s="4" t="str">
        <f>""</f>
        <v/>
      </c>
      <c r="AC1611" s="4" t="str">
        <f>""</f>
        <v/>
      </c>
      <c r="AD1611" s="4" t="str">
        <f>""</f>
        <v/>
      </c>
      <c r="AE1611" s="4" t="str">
        <f>""</f>
        <v/>
      </c>
      <c r="AF1611" s="4" t="str">
        <f>""</f>
        <v/>
      </c>
      <c r="AG1611" s="4" t="str">
        <f>""</f>
        <v/>
      </c>
      <c r="AH1611" s="4" t="str">
        <f>""</f>
        <v/>
      </c>
      <c r="AI1611" s="4" t="str">
        <f>""</f>
        <v/>
      </c>
      <c r="AJ1611" s="4" t="str">
        <f>""</f>
        <v/>
      </c>
      <c r="AK1611" s="4" t="str">
        <f>""</f>
        <v/>
      </c>
      <c r="AL1611" s="4" t="str">
        <f>""</f>
        <v/>
      </c>
      <c r="AM1611" s="4" t="str">
        <f>""</f>
        <v/>
      </c>
      <c r="AN1611" s="4" t="str">
        <f>""</f>
        <v/>
      </c>
      <c r="AO1611" s="4" t="str">
        <f>""</f>
        <v/>
      </c>
      <c r="AP1611" s="4" t="str">
        <f>""</f>
        <v/>
      </c>
      <c r="AQ1611" s="4" t="str">
        <f>""</f>
        <v/>
      </c>
      <c r="AR1611" s="4" t="str">
        <f>""</f>
        <v/>
      </c>
      <c r="AS1611" s="4" t="str">
        <f>""</f>
        <v/>
      </c>
    </row>
    <row r="1612" spans="1:45" x14ac:dyDescent="0.25">
      <c r="A1612" s="15"/>
      <c r="B1612" s="17"/>
      <c r="C1612" s="17"/>
      <c r="D1612" s="17"/>
      <c r="E1612" s="17"/>
      <c r="F1612" s="17"/>
      <c r="G1612" s="17"/>
      <c r="I1612" s="8" t="s">
        <v>39</v>
      </c>
      <c r="J1612" s="8">
        <v>1</v>
      </c>
      <c r="K1612" s="8">
        <v>2</v>
      </c>
      <c r="L1612" s="8">
        <v>30</v>
      </c>
      <c r="M1612" s="8">
        <v>0.1</v>
      </c>
      <c r="N1612" s="8">
        <v>1</v>
      </c>
      <c r="O1612" s="8">
        <v>0.3</v>
      </c>
      <c r="P1612" s="8">
        <v>1</v>
      </c>
      <c r="Q1612" s="8">
        <v>1</v>
      </c>
      <c r="R1612" s="8">
        <v>30</v>
      </c>
      <c r="S1612" s="8">
        <v>1.5</v>
      </c>
      <c r="T1612" s="8">
        <v>0.5</v>
      </c>
      <c r="U1612" s="8">
        <v>0.15</v>
      </c>
      <c r="X1612" s="4" t="str">
        <f>""</f>
        <v/>
      </c>
      <c r="Y1612" s="4" t="str">
        <f>""</f>
        <v/>
      </c>
      <c r="Z1612" s="4" t="str">
        <f>""</f>
        <v/>
      </c>
      <c r="AA1612" s="4" t="str">
        <f>""</f>
        <v/>
      </c>
      <c r="AB1612" s="4" t="str">
        <f>""</f>
        <v/>
      </c>
      <c r="AC1612" s="4" t="str">
        <f>""</f>
        <v/>
      </c>
      <c r="AD1612" s="4" t="str">
        <f>""</f>
        <v/>
      </c>
      <c r="AE1612" s="4" t="str">
        <f>""</f>
        <v/>
      </c>
      <c r="AF1612" s="4" t="str">
        <f>""</f>
        <v/>
      </c>
      <c r="AG1612" s="4" t="str">
        <f>""</f>
        <v/>
      </c>
      <c r="AH1612" s="4" t="str">
        <f>""</f>
        <v/>
      </c>
      <c r="AI1612" s="4" t="str">
        <f>""</f>
        <v/>
      </c>
      <c r="AJ1612" s="4" t="str">
        <f>""</f>
        <v/>
      </c>
      <c r="AK1612" s="4" t="str">
        <f>""</f>
        <v/>
      </c>
      <c r="AL1612" s="4" t="str">
        <f>""</f>
        <v/>
      </c>
      <c r="AM1612" s="4" t="str">
        <f>""</f>
        <v/>
      </c>
      <c r="AN1612" s="4" t="str">
        <f>""</f>
        <v/>
      </c>
      <c r="AO1612" s="4" t="str">
        <f>""</f>
        <v/>
      </c>
      <c r="AP1612" s="4" t="str">
        <f>""</f>
        <v/>
      </c>
      <c r="AQ1612" s="4" t="str">
        <f>""</f>
        <v/>
      </c>
      <c r="AR1612" s="4" t="str">
        <f>""</f>
        <v/>
      </c>
      <c r="AS1612" s="4" t="str">
        <f>""</f>
        <v/>
      </c>
    </row>
    <row r="1613" spans="1:45" x14ac:dyDescent="0.25">
      <c r="A1613" s="15"/>
      <c r="B1613" s="17"/>
      <c r="C1613" s="17"/>
      <c r="D1613" s="17"/>
      <c r="E1613" s="17"/>
      <c r="F1613" s="17"/>
      <c r="G1613" s="17"/>
      <c r="I1613" s="8" t="s">
        <v>40</v>
      </c>
      <c r="J1613" s="8">
        <v>0</v>
      </c>
      <c r="K1613" s="8">
        <v>0</v>
      </c>
      <c r="L1613" s="8">
        <f>4*$K$2</f>
        <v>0.04</v>
      </c>
      <c r="M1613" s="8">
        <f>4*$K$2</f>
        <v>0.04</v>
      </c>
      <c r="N1613" s="8">
        <f>4*$K$2</f>
        <v>0.04</v>
      </c>
      <c r="O1613" s="8">
        <v>0</v>
      </c>
      <c r="P1613" s="8">
        <v>0</v>
      </c>
      <c r="Q1613" s="8">
        <v>0</v>
      </c>
      <c r="R1613" s="8">
        <v>0.5</v>
      </c>
      <c r="S1613" s="8">
        <v>0.8</v>
      </c>
      <c r="T1613" s="8">
        <v>0</v>
      </c>
      <c r="U1613" s="8">
        <v>0</v>
      </c>
      <c r="X1613" s="4" t="str">
        <f>""</f>
        <v/>
      </c>
      <c r="Y1613" s="4" t="str">
        <f>""</f>
        <v/>
      </c>
      <c r="Z1613" s="4" t="str">
        <f>""</f>
        <v/>
      </c>
      <c r="AA1613" s="4" t="str">
        <f>""</f>
        <v/>
      </c>
      <c r="AB1613" s="4" t="str">
        <f>""</f>
        <v/>
      </c>
      <c r="AC1613" s="4" t="str">
        <f>""</f>
        <v/>
      </c>
      <c r="AD1613" s="4" t="str">
        <f>""</f>
        <v/>
      </c>
      <c r="AE1613" s="4" t="str">
        <f>""</f>
        <v/>
      </c>
      <c r="AF1613" s="4" t="str">
        <f>""</f>
        <v/>
      </c>
      <c r="AG1613" s="4" t="str">
        <f>""</f>
        <v/>
      </c>
      <c r="AH1613" s="4" t="str">
        <f>""</f>
        <v/>
      </c>
      <c r="AI1613" s="4" t="str">
        <f>""</f>
        <v/>
      </c>
      <c r="AJ1613" s="4" t="str">
        <f>""</f>
        <v/>
      </c>
      <c r="AK1613" s="4" t="str">
        <f>""</f>
        <v/>
      </c>
      <c r="AL1613" s="4" t="str">
        <f>""</f>
        <v/>
      </c>
      <c r="AM1613" s="4" t="str">
        <f>""</f>
        <v/>
      </c>
      <c r="AN1613" s="4" t="str">
        <f>""</f>
        <v/>
      </c>
      <c r="AO1613" s="4" t="str">
        <f>""</f>
        <v/>
      </c>
      <c r="AP1613" s="4" t="str">
        <f>""</f>
        <v/>
      </c>
      <c r="AQ1613" s="4" t="str">
        <f>""</f>
        <v/>
      </c>
      <c r="AR1613" s="4" t="str">
        <f>""</f>
        <v/>
      </c>
      <c r="AS1613" s="4" t="str">
        <f>""</f>
        <v/>
      </c>
    </row>
    <row r="1614" spans="1:45" x14ac:dyDescent="0.25">
      <c r="A1614" s="23" t="s">
        <v>41</v>
      </c>
      <c r="B1614" s="18" t="s">
        <v>76</v>
      </c>
      <c r="C1614" s="18">
        <v>13.8</v>
      </c>
      <c r="D1614" s="18">
        <v>88</v>
      </c>
      <c r="E1614" s="18" t="s">
        <v>43</v>
      </c>
      <c r="F1614" s="18">
        <v>1</v>
      </c>
      <c r="G1614" s="18" t="str">
        <f>B1614&amp;C1614&amp;D1614&amp;E1614&amp;F1614</f>
        <v>GOV13.888TD1</v>
      </c>
      <c r="H1614" s="4" t="s">
        <v>6</v>
      </c>
      <c r="I1614" s="4">
        <v>1</v>
      </c>
      <c r="J1614" s="4">
        <v>0.06</v>
      </c>
      <c r="K1614" s="4">
        <v>0.4</v>
      </c>
      <c r="L1614" s="4">
        <v>3</v>
      </c>
      <c r="M1614" s="4">
        <v>9.9000000000000005E-2</v>
      </c>
      <c r="N1614" s="4">
        <v>0.4</v>
      </c>
      <c r="O1614" s="4">
        <v>0.15</v>
      </c>
      <c r="P1614" s="4">
        <v>1</v>
      </c>
      <c r="Q1614" s="4">
        <v>0.1</v>
      </c>
      <c r="R1614" s="4">
        <v>1.35</v>
      </c>
      <c r="S1614" s="4">
        <v>1.4</v>
      </c>
      <c r="T1614" s="4">
        <v>0.1</v>
      </c>
      <c r="U1614" s="4">
        <v>0.1</v>
      </c>
      <c r="V1614" s="4" t="s">
        <v>1</v>
      </c>
      <c r="W1614" s="4" t="s">
        <v>1</v>
      </c>
      <c r="X1614" s="4" t="str">
        <f>""</f>
        <v/>
      </c>
      <c r="Y1614" s="4" t="str">
        <f>""</f>
        <v/>
      </c>
      <c r="Z1614" s="4" t="str">
        <f>""</f>
        <v/>
      </c>
      <c r="AA1614" s="4" t="str">
        <f>""</f>
        <v/>
      </c>
      <c r="AB1614" s="4" t="str">
        <f>""</f>
        <v/>
      </c>
      <c r="AC1614" s="4" t="str">
        <f>""</f>
        <v/>
      </c>
      <c r="AD1614" s="4" t="str">
        <f>""</f>
        <v/>
      </c>
      <c r="AE1614" s="4" t="str">
        <f>""</f>
        <v/>
      </c>
      <c r="AF1614" s="4" t="str">
        <f>""</f>
        <v/>
      </c>
      <c r="AG1614" s="4" t="str">
        <f>""</f>
        <v/>
      </c>
      <c r="AH1614" s="4" t="str">
        <f>""</f>
        <v/>
      </c>
      <c r="AI1614" s="4" t="str">
        <f>""</f>
        <v/>
      </c>
      <c r="AJ1614" s="4" t="str">
        <f>""</f>
        <v/>
      </c>
      <c r="AK1614" s="4" t="str">
        <f>""</f>
        <v/>
      </c>
      <c r="AL1614" s="4" t="str">
        <f>""</f>
        <v/>
      </c>
      <c r="AM1614" s="4" t="str">
        <f>""</f>
        <v/>
      </c>
      <c r="AN1614" s="4" t="str">
        <f>""</f>
        <v/>
      </c>
      <c r="AO1614" s="4" t="str">
        <f>""</f>
        <v/>
      </c>
      <c r="AP1614" s="4" t="str">
        <f>""</f>
        <v/>
      </c>
      <c r="AQ1614" s="4" t="str">
        <f>""</f>
        <v/>
      </c>
      <c r="AR1614" s="4" t="str">
        <f>""</f>
        <v/>
      </c>
      <c r="AS1614" s="4" t="str">
        <f>""</f>
        <v/>
      </c>
    </row>
    <row r="1615" spans="1:45" x14ac:dyDescent="0.25">
      <c r="A1615" s="15"/>
      <c r="B1615" s="16"/>
      <c r="C1615" s="16"/>
      <c r="D1615" s="16"/>
      <c r="E1615" s="16"/>
      <c r="F1615" s="16"/>
      <c r="G1615" s="16"/>
      <c r="H1615" s="14" t="s">
        <v>25</v>
      </c>
      <c r="I1615" s="7" t="s">
        <v>26</v>
      </c>
      <c r="J1615" s="7" t="s">
        <v>77</v>
      </c>
      <c r="K1615" s="7" t="s">
        <v>78</v>
      </c>
      <c r="L1615" s="7" t="s">
        <v>79</v>
      </c>
      <c r="M1615" s="7" t="s">
        <v>80</v>
      </c>
      <c r="N1615" s="7" t="s">
        <v>81</v>
      </c>
      <c r="O1615" s="7" t="s">
        <v>82</v>
      </c>
      <c r="P1615" s="7" t="s">
        <v>83</v>
      </c>
      <c r="Q1615" s="7" t="s">
        <v>84</v>
      </c>
      <c r="R1615" s="7" t="s">
        <v>85</v>
      </c>
      <c r="S1615" s="7" t="s">
        <v>86</v>
      </c>
      <c r="T1615" s="7" t="s">
        <v>87</v>
      </c>
      <c r="U1615" s="7" t="s">
        <v>88</v>
      </c>
      <c r="V1615" s="7" t="s">
        <v>89</v>
      </c>
      <c r="W1615" s="7" t="s">
        <v>90</v>
      </c>
      <c r="X1615" s="7" t="s">
        <v>91</v>
      </c>
      <c r="Y1615" s="7" t="s">
        <v>92</v>
      </c>
      <c r="Z1615" s="7" t="s">
        <v>93</v>
      </c>
      <c r="AA1615" s="7" t="s">
        <v>94</v>
      </c>
      <c r="AB1615" s="7" t="s">
        <v>95</v>
      </c>
      <c r="AC1615" s="7" t="s">
        <v>96</v>
      </c>
      <c r="AD1615" s="7" t="s">
        <v>97</v>
      </c>
      <c r="AE1615" s="7" t="s">
        <v>98</v>
      </c>
      <c r="AF1615" s="7" t="s">
        <v>99</v>
      </c>
      <c r="AI1615" s="4" t="str">
        <f>""</f>
        <v/>
      </c>
      <c r="AJ1615" s="4" t="str">
        <f>""</f>
        <v/>
      </c>
      <c r="AK1615" s="4" t="str">
        <f>""</f>
        <v/>
      </c>
      <c r="AL1615" s="4" t="str">
        <f>""</f>
        <v/>
      </c>
      <c r="AM1615" s="4" t="str">
        <f>""</f>
        <v/>
      </c>
      <c r="AN1615" s="4" t="str">
        <f>""</f>
        <v/>
      </c>
      <c r="AO1615" s="4" t="str">
        <f>""</f>
        <v/>
      </c>
      <c r="AP1615" s="4" t="str">
        <f>""</f>
        <v/>
      </c>
      <c r="AQ1615" s="4" t="str">
        <f>""</f>
        <v/>
      </c>
      <c r="AR1615" s="4" t="str">
        <f>""</f>
        <v/>
      </c>
      <c r="AS1615" s="4" t="str">
        <f>""</f>
        <v/>
      </c>
    </row>
    <row r="1616" spans="1:45" x14ac:dyDescent="0.25">
      <c r="A1616" s="15"/>
      <c r="B1616" s="17"/>
      <c r="C1616" s="17"/>
      <c r="D1616" s="17"/>
      <c r="E1616" s="17"/>
      <c r="F1616" s="17"/>
      <c r="G1616" s="17"/>
      <c r="I1616" s="8" t="s">
        <v>39</v>
      </c>
      <c r="J1616" s="8"/>
      <c r="K1616" s="8"/>
      <c r="L1616" s="8"/>
      <c r="M1616" s="8"/>
      <c r="N1616" s="8"/>
      <c r="O1616" s="8"/>
      <c r="P1616" s="8">
        <v>15</v>
      </c>
      <c r="Q1616" s="8">
        <v>15</v>
      </c>
      <c r="R1616" s="8"/>
      <c r="S1616" s="8">
        <v>15</v>
      </c>
      <c r="T1616" s="8">
        <v>15</v>
      </c>
      <c r="U1616" s="8"/>
      <c r="V1616" s="8"/>
      <c r="W1616" s="8"/>
      <c r="X1616" s="8">
        <v>2</v>
      </c>
      <c r="Y1616" s="8">
        <v>2</v>
      </c>
      <c r="Z1616" s="8"/>
      <c r="AA1616" s="8">
        <v>2</v>
      </c>
      <c r="AB1616" s="8">
        <v>2</v>
      </c>
      <c r="AC1616" s="8">
        <v>2</v>
      </c>
      <c r="AD1616" s="8">
        <v>2</v>
      </c>
      <c r="AE1616" s="8">
        <v>0.99</v>
      </c>
      <c r="AF1616" s="8">
        <v>0</v>
      </c>
      <c r="AI1616" s="4" t="str">
        <f>""</f>
        <v/>
      </c>
      <c r="AJ1616" s="4" t="str">
        <f>""</f>
        <v/>
      </c>
      <c r="AK1616" s="4" t="str">
        <f>""</f>
        <v/>
      </c>
      <c r="AL1616" s="4" t="str">
        <f>""</f>
        <v/>
      </c>
      <c r="AM1616" s="4" t="str">
        <f>""</f>
        <v/>
      </c>
      <c r="AN1616" s="4" t="str">
        <f>""</f>
        <v/>
      </c>
      <c r="AO1616" s="4" t="str">
        <f>""</f>
        <v/>
      </c>
      <c r="AP1616" s="4" t="str">
        <f>""</f>
        <v/>
      </c>
      <c r="AQ1616" s="4" t="str">
        <f>""</f>
        <v/>
      </c>
      <c r="AR1616" s="4" t="str">
        <f>""</f>
        <v/>
      </c>
      <c r="AS1616" s="4" t="str">
        <f>""</f>
        <v/>
      </c>
    </row>
    <row r="1617" spans="1:45" x14ac:dyDescent="0.25">
      <c r="A1617" s="15"/>
      <c r="B1617" s="17"/>
      <c r="C1617" s="17"/>
      <c r="D1617" s="17"/>
      <c r="E1617" s="17"/>
      <c r="F1617" s="17"/>
      <c r="G1617" s="17"/>
      <c r="I1617" s="8" t="s">
        <v>40</v>
      </c>
      <c r="J1617" s="8"/>
      <c r="K1617" s="8"/>
      <c r="L1617" s="8"/>
      <c r="M1617" s="8"/>
      <c r="N1617" s="8"/>
      <c r="O1617" s="8"/>
      <c r="P1617" s="8">
        <v>1.5</v>
      </c>
      <c r="Q1617" s="8">
        <v>1.5</v>
      </c>
      <c r="R1617" s="8">
        <f>2*$K$2</f>
        <v>0.02</v>
      </c>
      <c r="S1617" s="8">
        <v>1.5</v>
      </c>
      <c r="T1617" s="8">
        <v>1.5</v>
      </c>
      <c r="U1617" s="8">
        <f>2*$K$2</f>
        <v>0.02</v>
      </c>
      <c r="V1617" s="8"/>
      <c r="W1617" s="8"/>
      <c r="X1617" s="8">
        <f t="shared" ref="X1617:Y1617" si="194">2*$K$2</f>
        <v>0.02</v>
      </c>
      <c r="Y1617" s="8">
        <f t="shared" si="194"/>
        <v>0.02</v>
      </c>
      <c r="Z1617" s="8"/>
      <c r="AA1617" s="8">
        <f t="shared" ref="AA1617:AD1617" si="195">2*$K$2</f>
        <v>0.02</v>
      </c>
      <c r="AB1617" s="8">
        <f t="shared" si="195"/>
        <v>0.02</v>
      </c>
      <c r="AC1617" s="8">
        <f t="shared" si="195"/>
        <v>0.02</v>
      </c>
      <c r="AD1617" s="8">
        <f t="shared" si="195"/>
        <v>0.02</v>
      </c>
      <c r="AE1617" s="8">
        <v>0</v>
      </c>
      <c r="AF1617" s="8">
        <v>-0.3</v>
      </c>
      <c r="AI1617" s="4" t="str">
        <f>""</f>
        <v/>
      </c>
      <c r="AJ1617" s="4" t="str">
        <f>""</f>
        <v/>
      </c>
      <c r="AK1617" s="4" t="str">
        <f>""</f>
        <v/>
      </c>
      <c r="AL1617" s="4" t="str">
        <f>""</f>
        <v/>
      </c>
      <c r="AM1617" s="4" t="str">
        <f>""</f>
        <v/>
      </c>
      <c r="AN1617" s="4" t="str">
        <f>""</f>
        <v/>
      </c>
      <c r="AO1617" s="4" t="str">
        <f>""</f>
        <v/>
      </c>
      <c r="AP1617" s="4" t="str">
        <f>""</f>
        <v/>
      </c>
      <c r="AQ1617" s="4" t="str">
        <f>""</f>
        <v/>
      </c>
      <c r="AR1617" s="4" t="str">
        <f>""</f>
        <v/>
      </c>
      <c r="AS1617" s="4" t="str">
        <f>""</f>
        <v/>
      </c>
    </row>
    <row r="1618" spans="1:45" x14ac:dyDescent="0.25">
      <c r="A1618" s="24" t="s">
        <v>41</v>
      </c>
      <c r="B1618" s="18" t="s">
        <v>100</v>
      </c>
      <c r="C1618" s="18">
        <v>13.8</v>
      </c>
      <c r="D1618" s="18">
        <v>88</v>
      </c>
      <c r="E1618" s="18" t="s">
        <v>43</v>
      </c>
      <c r="F1618" s="18">
        <v>1</v>
      </c>
      <c r="G1618" s="18" t="str">
        <f>B1618&amp;C1618&amp;D1618&amp;E1618&amp;F1618</f>
        <v>PSS13.888TD1</v>
      </c>
      <c r="H1618" s="4" t="s">
        <v>9</v>
      </c>
      <c r="I1618" s="4">
        <v>1</v>
      </c>
      <c r="J1618" s="4">
        <v>1</v>
      </c>
      <c r="K1618" s="4">
        <v>0</v>
      </c>
      <c r="L1618" s="4">
        <v>3</v>
      </c>
      <c r="M1618" s="4">
        <v>0</v>
      </c>
      <c r="N1618" s="4">
        <v>5</v>
      </c>
      <c r="O1618" s="4">
        <v>1</v>
      </c>
      <c r="P1618" s="4">
        <v>2.5</v>
      </c>
      <c r="Q1618" s="4">
        <v>2.5</v>
      </c>
      <c r="R1618" s="4">
        <v>0</v>
      </c>
      <c r="S1618" s="4">
        <v>2.5</v>
      </c>
      <c r="T1618" s="4">
        <v>0</v>
      </c>
      <c r="U1618" s="4">
        <v>2.5</v>
      </c>
      <c r="V1618" s="4">
        <v>0.39</v>
      </c>
      <c r="W1618" s="4">
        <v>1</v>
      </c>
      <c r="X1618" s="4">
        <v>0</v>
      </c>
      <c r="Y1618" s="4">
        <v>0.1</v>
      </c>
      <c r="Z1618" s="4">
        <v>6.5</v>
      </c>
      <c r="AA1618" s="4">
        <v>0.44</v>
      </c>
      <c r="AB1618" s="4">
        <v>0.08</v>
      </c>
      <c r="AC1618" s="4">
        <v>0.2</v>
      </c>
      <c r="AD1618" s="4">
        <v>0.98</v>
      </c>
      <c r="AE1618" s="4">
        <v>0.1</v>
      </c>
      <c r="AF1618" s="4">
        <v>-0.1</v>
      </c>
      <c r="AG1618" s="4" t="s">
        <v>1</v>
      </c>
      <c r="AH1618" s="4" t="s">
        <v>1</v>
      </c>
      <c r="AI1618" s="4" t="str">
        <f>""</f>
        <v/>
      </c>
      <c r="AJ1618" s="4" t="str">
        <f>""</f>
        <v/>
      </c>
      <c r="AK1618" s="4" t="str">
        <f>""</f>
        <v/>
      </c>
      <c r="AL1618" s="4" t="str">
        <f>""</f>
        <v/>
      </c>
      <c r="AM1618" s="4" t="str">
        <f>""</f>
        <v/>
      </c>
      <c r="AN1618" s="4" t="str">
        <f>""</f>
        <v/>
      </c>
      <c r="AO1618" s="4" t="str">
        <f>""</f>
        <v/>
      </c>
      <c r="AP1618" s="4" t="str">
        <f>""</f>
        <v/>
      </c>
      <c r="AQ1618" s="4" t="str">
        <f>""</f>
        <v/>
      </c>
      <c r="AR1618" s="4" t="str">
        <f>""</f>
        <v/>
      </c>
      <c r="AS1618" s="4" t="str">
        <f>""</f>
        <v/>
      </c>
    </row>
    <row r="1619" spans="1:45" x14ac:dyDescent="0.25">
      <c r="AC1619" s="4" t="str">
        <f>""</f>
        <v/>
      </c>
      <c r="AD1619" s="4" t="str">
        <f>""</f>
        <v/>
      </c>
      <c r="AE1619" s="4" t="str">
        <f>""</f>
        <v/>
      </c>
      <c r="AF1619" s="4" t="str">
        <f>""</f>
        <v/>
      </c>
      <c r="AG1619" s="4" t="str">
        <f>""</f>
        <v/>
      </c>
      <c r="AH1619" s="4" t="str">
        <f>""</f>
        <v/>
      </c>
      <c r="AI1619" s="4" t="str">
        <f>""</f>
        <v/>
      </c>
      <c r="AJ1619" s="4" t="str">
        <f>""</f>
        <v/>
      </c>
      <c r="AK1619" s="4" t="str">
        <f>""</f>
        <v/>
      </c>
      <c r="AL1619" s="4" t="str">
        <f>""</f>
        <v/>
      </c>
      <c r="AM1619" s="4" t="str">
        <f>""</f>
        <v/>
      </c>
      <c r="AN1619" s="4" t="str">
        <f>""</f>
        <v/>
      </c>
      <c r="AO1619" s="4" t="str">
        <f>""</f>
        <v/>
      </c>
      <c r="AP1619" s="4" t="str">
        <f>""</f>
        <v/>
      </c>
      <c r="AQ1619" s="4" t="str">
        <f>""</f>
        <v/>
      </c>
      <c r="AR1619" s="4" t="str">
        <f>""</f>
        <v/>
      </c>
      <c r="AS1619" s="4" t="str">
        <f>""</f>
        <v/>
      </c>
    </row>
    <row r="1620" spans="1:45" x14ac:dyDescent="0.25">
      <c r="A1620" s="27" t="s">
        <v>222</v>
      </c>
      <c r="B1620" s="9"/>
      <c r="C1620" s="9"/>
      <c r="D1620" s="9"/>
      <c r="E1620" s="9"/>
      <c r="F1620" s="9"/>
      <c r="G1620" s="16"/>
      <c r="H1620" s="14" t="s">
        <v>25</v>
      </c>
      <c r="I1620" s="7" t="s">
        <v>26</v>
      </c>
      <c r="J1620" s="7" t="s">
        <v>103</v>
      </c>
      <c r="K1620" s="7" t="s">
        <v>104</v>
      </c>
      <c r="L1620" s="7" t="s">
        <v>105</v>
      </c>
      <c r="M1620" s="7" t="s">
        <v>106</v>
      </c>
      <c r="N1620" s="7" t="s">
        <v>107</v>
      </c>
      <c r="O1620" s="7" t="s">
        <v>108</v>
      </c>
      <c r="P1620" s="7" t="s">
        <v>109</v>
      </c>
      <c r="Q1620" s="7" t="s">
        <v>110</v>
      </c>
      <c r="R1620" s="7" t="s">
        <v>111</v>
      </c>
      <c r="S1620" s="7" t="s">
        <v>112</v>
      </c>
      <c r="T1620" s="7" t="s">
        <v>113</v>
      </c>
      <c r="U1620" s="7" t="s">
        <v>114</v>
      </c>
      <c r="V1620" s="7" t="s">
        <v>115</v>
      </c>
      <c r="W1620" s="7" t="s">
        <v>116</v>
      </c>
      <c r="X1620" s="7" t="s">
        <v>117</v>
      </c>
      <c r="Y1620" s="7" t="s">
        <v>118</v>
      </c>
      <c r="Z1620" s="7" t="s">
        <v>119</v>
      </c>
      <c r="AC1620" s="4" t="str">
        <f>""</f>
        <v/>
      </c>
      <c r="AD1620" s="4" t="str">
        <f>""</f>
        <v/>
      </c>
      <c r="AE1620" s="4" t="str">
        <f>""</f>
        <v/>
      </c>
      <c r="AF1620" s="4" t="str">
        <f>""</f>
        <v/>
      </c>
      <c r="AG1620" s="4" t="str">
        <f>""</f>
        <v/>
      </c>
      <c r="AH1620" s="4" t="str">
        <f>""</f>
        <v/>
      </c>
      <c r="AI1620" s="4" t="str">
        <f>""</f>
        <v/>
      </c>
      <c r="AJ1620" s="4" t="str">
        <f>""</f>
        <v/>
      </c>
      <c r="AK1620" s="4" t="str">
        <f>""</f>
        <v/>
      </c>
      <c r="AL1620" s="4" t="str">
        <f>""</f>
        <v/>
      </c>
      <c r="AM1620" s="4" t="str">
        <f>""</f>
        <v/>
      </c>
      <c r="AN1620" s="4" t="str">
        <f>""</f>
        <v/>
      </c>
      <c r="AO1620" s="4" t="str">
        <f>""</f>
        <v/>
      </c>
      <c r="AP1620" s="4" t="str">
        <f>""</f>
        <v/>
      </c>
      <c r="AQ1620" s="4" t="str">
        <f>""</f>
        <v/>
      </c>
      <c r="AR1620" s="4" t="str">
        <f>""</f>
        <v/>
      </c>
      <c r="AS1620" s="4" t="str">
        <f>""</f>
        <v/>
      </c>
    </row>
    <row r="1621" spans="1:45" x14ac:dyDescent="0.25">
      <c r="A1621" s="25"/>
      <c r="B1621" s="10"/>
      <c r="C1621" s="10"/>
      <c r="D1621" s="10"/>
      <c r="E1621" s="10"/>
      <c r="F1621" s="10"/>
      <c r="G1621" s="17"/>
      <c r="I1621" s="8" t="s">
        <v>39</v>
      </c>
      <c r="J1621" s="8">
        <v>0.5</v>
      </c>
      <c r="K1621" s="8">
        <v>75</v>
      </c>
      <c r="L1621" s="8">
        <v>75</v>
      </c>
      <c r="M1621" s="8">
        <v>10</v>
      </c>
      <c r="N1621" s="8">
        <v>0</v>
      </c>
      <c r="O1621" s="8">
        <v>1</v>
      </c>
      <c r="P1621" s="8">
        <v>1.2</v>
      </c>
      <c r="Q1621" s="8">
        <v>18</v>
      </c>
      <c r="R1621" s="8">
        <v>118</v>
      </c>
      <c r="S1621" s="8">
        <v>0</v>
      </c>
      <c r="T1621" s="8">
        <v>1.1000000000000001</v>
      </c>
      <c r="U1621" s="8">
        <v>10</v>
      </c>
      <c r="V1621" s="8">
        <v>1.1000000000000001</v>
      </c>
      <c r="W1621" s="8">
        <v>20</v>
      </c>
      <c r="X1621" s="8">
        <v>1</v>
      </c>
      <c r="Y1621" s="8">
        <v>0.5</v>
      </c>
      <c r="Z1621" s="8">
        <v>90</v>
      </c>
      <c r="AC1621" s="4" t="str">
        <f>""</f>
        <v/>
      </c>
      <c r="AD1621" s="4" t="str">
        <f>""</f>
        <v/>
      </c>
      <c r="AE1621" s="4" t="str">
        <f>""</f>
        <v/>
      </c>
      <c r="AF1621" s="4" t="str">
        <f>""</f>
        <v/>
      </c>
      <c r="AG1621" s="4" t="str">
        <f>""</f>
        <v/>
      </c>
      <c r="AH1621" s="4" t="str">
        <f>""</f>
        <v/>
      </c>
      <c r="AI1621" s="4" t="str">
        <f>""</f>
        <v/>
      </c>
      <c r="AJ1621" s="4" t="str">
        <f>""</f>
        <v/>
      </c>
      <c r="AK1621" s="4" t="str">
        <f>""</f>
        <v/>
      </c>
      <c r="AL1621" s="4" t="str">
        <f>""</f>
        <v/>
      </c>
      <c r="AM1621" s="4" t="str">
        <f>""</f>
        <v/>
      </c>
      <c r="AN1621" s="4" t="str">
        <f>""</f>
        <v/>
      </c>
      <c r="AO1621" s="4" t="str">
        <f>""</f>
        <v/>
      </c>
      <c r="AP1621" s="4" t="str">
        <f>""</f>
        <v/>
      </c>
      <c r="AQ1621" s="4" t="str">
        <f>""</f>
        <v/>
      </c>
      <c r="AR1621" s="4" t="str">
        <f>""</f>
        <v/>
      </c>
      <c r="AS1621" s="4" t="str">
        <f>""</f>
        <v/>
      </c>
    </row>
    <row r="1622" spans="1:45" x14ac:dyDescent="0.25">
      <c r="A1622" s="25"/>
      <c r="B1622" s="10"/>
      <c r="C1622" s="10"/>
      <c r="D1622" s="10"/>
      <c r="E1622" s="10"/>
      <c r="F1622" s="10"/>
      <c r="G1622" s="17"/>
      <c r="I1622" s="9" t="s">
        <v>40</v>
      </c>
      <c r="J1622" s="8">
        <v>0</v>
      </c>
      <c r="K1622" s="8">
        <v>0</v>
      </c>
      <c r="L1622" s="8">
        <v>0</v>
      </c>
      <c r="M1622" s="8">
        <v>0.8</v>
      </c>
      <c r="N1622" s="8">
        <v>-6</v>
      </c>
      <c r="O1622" s="8">
        <v>0</v>
      </c>
      <c r="P1622" s="8">
        <v>0</v>
      </c>
      <c r="Q1622" s="8">
        <v>0</v>
      </c>
      <c r="R1622" s="8">
        <v>0.8</v>
      </c>
      <c r="S1622" s="8">
        <v>-118</v>
      </c>
      <c r="T1622" s="8">
        <v>0</v>
      </c>
      <c r="U1622" s="8">
        <v>1</v>
      </c>
      <c r="V1622" s="8">
        <v>0</v>
      </c>
      <c r="W1622" s="8">
        <v>1</v>
      </c>
      <c r="X1622" s="8">
        <v>0</v>
      </c>
      <c r="Y1622" s="8">
        <v>0</v>
      </c>
      <c r="Z1622" s="8">
        <v>-90</v>
      </c>
      <c r="AC1622" s="4" t="str">
        <f>""</f>
        <v/>
      </c>
      <c r="AD1622" s="4" t="str">
        <f>""</f>
        <v/>
      </c>
      <c r="AE1622" s="4" t="str">
        <f>""</f>
        <v/>
      </c>
      <c r="AF1622" s="4" t="str">
        <f>""</f>
        <v/>
      </c>
      <c r="AG1622" s="4" t="str">
        <f>""</f>
        <v/>
      </c>
      <c r="AH1622" s="4" t="str">
        <f>""</f>
        <v/>
      </c>
      <c r="AI1622" s="4" t="str">
        <f>""</f>
        <v/>
      </c>
      <c r="AJ1622" s="4" t="str">
        <f>""</f>
        <v/>
      </c>
      <c r="AK1622" s="4" t="str">
        <f>""</f>
        <v/>
      </c>
      <c r="AL1622" s="4" t="str">
        <f>""</f>
        <v/>
      </c>
      <c r="AM1622" s="4" t="str">
        <f>""</f>
        <v/>
      </c>
      <c r="AN1622" s="4" t="str">
        <f>""</f>
        <v/>
      </c>
      <c r="AO1622" s="4" t="str">
        <f>""</f>
        <v/>
      </c>
      <c r="AP1622" s="4" t="str">
        <f>""</f>
        <v/>
      </c>
      <c r="AQ1622" s="4" t="str">
        <f>""</f>
        <v/>
      </c>
      <c r="AR1622" s="4" t="str">
        <f>""</f>
        <v/>
      </c>
      <c r="AS1622" s="4" t="str">
        <f>""</f>
        <v/>
      </c>
    </row>
    <row r="1623" spans="1:45" x14ac:dyDescent="0.25">
      <c r="A1623" s="22" t="s">
        <v>41</v>
      </c>
      <c r="B1623" s="18" t="s">
        <v>42</v>
      </c>
      <c r="C1623" s="18">
        <v>13.8</v>
      </c>
      <c r="D1623" s="18">
        <v>87</v>
      </c>
      <c r="E1623" s="18" t="s">
        <v>43</v>
      </c>
      <c r="F1623" s="18">
        <v>1</v>
      </c>
      <c r="G1623" s="18" t="str">
        <f>B1623&amp;C1623&amp;D1623&amp;E1623&amp;F1623</f>
        <v>AVR13.887TD1</v>
      </c>
      <c r="H1623" s="4" t="s">
        <v>3</v>
      </c>
      <c r="I1623" s="4">
        <v>1</v>
      </c>
      <c r="J1623" s="4">
        <v>0</v>
      </c>
      <c r="K1623" s="4">
        <v>10.75</v>
      </c>
      <c r="L1623" s="4">
        <v>10.75</v>
      </c>
      <c r="M1623" s="4">
        <v>5</v>
      </c>
      <c r="N1623" s="4">
        <v>-0.87</v>
      </c>
      <c r="O1623" s="4">
        <v>0</v>
      </c>
      <c r="P1623" s="4">
        <v>1</v>
      </c>
      <c r="Q1623" s="4">
        <v>0</v>
      </c>
      <c r="R1623" s="4">
        <v>99</v>
      </c>
      <c r="S1623" s="4">
        <v>-99</v>
      </c>
      <c r="T1623" s="4">
        <v>0</v>
      </c>
      <c r="U1623" s="4">
        <v>9.3000000000000007</v>
      </c>
      <c r="V1623" s="4">
        <v>0</v>
      </c>
      <c r="W1623" s="4">
        <v>11.63</v>
      </c>
      <c r="X1623" s="4">
        <v>0.113</v>
      </c>
      <c r="Y1623" s="4">
        <v>0.124</v>
      </c>
      <c r="Z1623" s="4">
        <v>0</v>
      </c>
      <c r="AA1623" s="4" t="s">
        <v>1</v>
      </c>
      <c r="AB1623" s="4" t="s">
        <v>1</v>
      </c>
      <c r="AC1623" s="4" t="str">
        <f>""</f>
        <v/>
      </c>
      <c r="AD1623" s="4" t="str">
        <f>""</f>
        <v/>
      </c>
      <c r="AE1623" s="4" t="str">
        <f>""</f>
        <v/>
      </c>
      <c r="AF1623" s="4" t="str">
        <f>""</f>
        <v/>
      </c>
      <c r="AG1623" s="4" t="str">
        <f>""</f>
        <v/>
      </c>
      <c r="AH1623" s="4" t="str">
        <f>""</f>
        <v/>
      </c>
      <c r="AI1623" s="4" t="str">
        <f>""</f>
        <v/>
      </c>
      <c r="AJ1623" s="4" t="str">
        <f>""</f>
        <v/>
      </c>
      <c r="AK1623" s="4" t="str">
        <f>""</f>
        <v/>
      </c>
      <c r="AL1623" s="4" t="str">
        <f>""</f>
        <v/>
      </c>
      <c r="AM1623" s="4" t="str">
        <f>""</f>
        <v/>
      </c>
      <c r="AN1623" s="4" t="str">
        <f>""</f>
        <v/>
      </c>
      <c r="AO1623" s="4" t="str">
        <f>""</f>
        <v/>
      </c>
      <c r="AP1623" s="4" t="str">
        <f>""</f>
        <v/>
      </c>
      <c r="AQ1623" s="4" t="str">
        <f>""</f>
        <v/>
      </c>
      <c r="AR1623" s="4" t="str">
        <f>""</f>
        <v/>
      </c>
      <c r="AS1623" s="4" t="str">
        <f>""</f>
        <v/>
      </c>
    </row>
    <row r="1624" spans="1:45" x14ac:dyDescent="0.25">
      <c r="A1624" s="15"/>
      <c r="B1624" s="16"/>
      <c r="C1624" s="16"/>
      <c r="D1624" s="16"/>
      <c r="E1624" s="16"/>
      <c r="F1624" s="16"/>
      <c r="G1624" s="16"/>
      <c r="H1624" s="30" t="s">
        <v>25</v>
      </c>
      <c r="I1624" s="31" t="s">
        <v>26</v>
      </c>
      <c r="J1624" s="7" t="s">
        <v>44</v>
      </c>
      <c r="K1624" s="7" t="s">
        <v>45</v>
      </c>
      <c r="L1624" s="7" t="s">
        <v>46</v>
      </c>
      <c r="M1624" s="7" t="s">
        <v>47</v>
      </c>
      <c r="N1624" s="7" t="s">
        <v>48</v>
      </c>
      <c r="O1624" s="7" t="s">
        <v>49</v>
      </c>
      <c r="P1624" s="7" t="s">
        <v>50</v>
      </c>
      <c r="Q1624" s="7" t="s">
        <v>51</v>
      </c>
      <c r="R1624" s="7" t="s">
        <v>52</v>
      </c>
      <c r="S1624" s="7" t="s">
        <v>53</v>
      </c>
      <c r="T1624" s="7" t="s">
        <v>54</v>
      </c>
      <c r="U1624" s="7" t="s">
        <v>55</v>
      </c>
      <c r="X1624" s="4" t="str">
        <f>""</f>
        <v/>
      </c>
      <c r="Y1624" s="4" t="str">
        <f>""</f>
        <v/>
      </c>
      <c r="Z1624" s="4" t="str">
        <f>""</f>
        <v/>
      </c>
      <c r="AA1624" s="4" t="str">
        <f>""</f>
        <v/>
      </c>
      <c r="AB1624" s="4" t="str">
        <f>""</f>
        <v/>
      </c>
      <c r="AC1624" s="4" t="str">
        <f>""</f>
        <v/>
      </c>
      <c r="AD1624" s="4" t="str">
        <f>""</f>
        <v/>
      </c>
      <c r="AE1624" s="4" t="str">
        <f>""</f>
        <v/>
      </c>
      <c r="AF1624" s="4" t="str">
        <f>""</f>
        <v/>
      </c>
      <c r="AG1624" s="4" t="str">
        <f>""</f>
        <v/>
      </c>
      <c r="AH1624" s="4" t="str">
        <f>""</f>
        <v/>
      </c>
      <c r="AI1624" s="4" t="str">
        <f>""</f>
        <v/>
      </c>
      <c r="AJ1624" s="4" t="str">
        <f>""</f>
        <v/>
      </c>
      <c r="AK1624" s="4" t="str">
        <f>""</f>
        <v/>
      </c>
      <c r="AL1624" s="4" t="str">
        <f>""</f>
        <v/>
      </c>
      <c r="AM1624" s="4" t="str">
        <f>""</f>
        <v/>
      </c>
      <c r="AN1624" s="4" t="str">
        <f>""</f>
        <v/>
      </c>
      <c r="AO1624" s="4" t="str">
        <f>""</f>
        <v/>
      </c>
      <c r="AP1624" s="4" t="str">
        <f>""</f>
        <v/>
      </c>
      <c r="AQ1624" s="4" t="str">
        <f>""</f>
        <v/>
      </c>
      <c r="AR1624" s="4" t="str">
        <f>""</f>
        <v/>
      </c>
      <c r="AS1624" s="4" t="str">
        <f>""</f>
        <v/>
      </c>
    </row>
    <row r="1625" spans="1:45" x14ac:dyDescent="0.25">
      <c r="A1625" s="15"/>
      <c r="B1625" s="17"/>
      <c r="C1625" s="17"/>
      <c r="D1625" s="17"/>
      <c r="E1625" s="17"/>
      <c r="F1625" s="17"/>
      <c r="G1625" s="17"/>
      <c r="I1625" s="8" t="s">
        <v>39</v>
      </c>
      <c r="J1625" s="8">
        <v>10</v>
      </c>
      <c r="K1625" s="8">
        <v>0.2</v>
      </c>
      <c r="L1625" s="8">
        <v>0.2</v>
      </c>
      <c r="M1625" s="8">
        <v>10</v>
      </c>
      <c r="N1625" s="8">
        <v>3</v>
      </c>
      <c r="O1625" s="8">
        <v>2.5</v>
      </c>
      <c r="P1625" s="8"/>
      <c r="Q1625" s="8"/>
      <c r="R1625" s="8"/>
      <c r="S1625" s="8"/>
      <c r="T1625" s="8"/>
      <c r="U1625" s="8"/>
      <c r="X1625" s="4" t="str">
        <f>""</f>
        <v/>
      </c>
      <c r="Y1625" s="4" t="str">
        <f>""</f>
        <v/>
      </c>
      <c r="Z1625" s="4" t="str">
        <f>""</f>
        <v/>
      </c>
      <c r="AA1625" s="4" t="str">
        <f>""</f>
        <v/>
      </c>
      <c r="AB1625" s="4" t="str">
        <f>""</f>
        <v/>
      </c>
      <c r="AC1625" s="4" t="str">
        <f>""</f>
        <v/>
      </c>
      <c r="AD1625" s="4" t="str">
        <f>""</f>
        <v/>
      </c>
      <c r="AE1625" s="4" t="str">
        <f>""</f>
        <v/>
      </c>
      <c r="AF1625" s="4" t="str">
        <f>""</f>
        <v/>
      </c>
      <c r="AG1625" s="4" t="str">
        <f>""</f>
        <v/>
      </c>
      <c r="AH1625" s="4" t="str">
        <f>""</f>
        <v/>
      </c>
      <c r="AI1625" s="4" t="str">
        <f>""</f>
        <v/>
      </c>
      <c r="AJ1625" s="4" t="str">
        <f>""</f>
        <v/>
      </c>
      <c r="AK1625" s="4" t="str">
        <f>""</f>
        <v/>
      </c>
      <c r="AL1625" s="4" t="str">
        <f>""</f>
        <v/>
      </c>
      <c r="AM1625" s="4" t="str">
        <f>""</f>
        <v/>
      </c>
      <c r="AN1625" s="4" t="str">
        <f>""</f>
        <v/>
      </c>
      <c r="AO1625" s="4" t="str">
        <f>""</f>
        <v/>
      </c>
      <c r="AP1625" s="4" t="str">
        <f>""</f>
        <v/>
      </c>
      <c r="AQ1625" s="4" t="str">
        <f>""</f>
        <v/>
      </c>
      <c r="AR1625" s="4" t="str">
        <f>""</f>
        <v/>
      </c>
      <c r="AS1625" s="4" t="str">
        <f>""</f>
        <v/>
      </c>
    </row>
    <row r="1626" spans="1:45" x14ac:dyDescent="0.25">
      <c r="A1626" s="15"/>
      <c r="B1626" s="17"/>
      <c r="C1626" s="17"/>
      <c r="D1626" s="17"/>
      <c r="E1626" s="17"/>
      <c r="F1626" s="17"/>
      <c r="G1626" s="17"/>
      <c r="I1626" s="8" t="s">
        <v>40</v>
      </c>
      <c r="J1626" s="8">
        <v>1</v>
      </c>
      <c r="K1626" s="8">
        <f>4*$K$2</f>
        <v>0.04</v>
      </c>
      <c r="L1626" s="8">
        <f>4*$K$2</f>
        <v>0.04</v>
      </c>
      <c r="M1626" s="8">
        <v>1</v>
      </c>
      <c r="N1626" s="8">
        <v>0</v>
      </c>
      <c r="O1626" s="8"/>
      <c r="P1626" s="8"/>
      <c r="Q1626" s="8"/>
      <c r="R1626" s="8"/>
      <c r="S1626" s="8"/>
      <c r="T1626" s="8">
        <v>0</v>
      </c>
      <c r="U1626" s="8"/>
      <c r="X1626" s="4" t="str">
        <f>""</f>
        <v/>
      </c>
      <c r="Y1626" s="4" t="str">
        <f>""</f>
        <v/>
      </c>
      <c r="Z1626" s="4" t="str">
        <f>""</f>
        <v/>
      </c>
      <c r="AA1626" s="4" t="str">
        <f>""</f>
        <v/>
      </c>
      <c r="AB1626" s="4" t="str">
        <f>""</f>
        <v/>
      </c>
      <c r="AC1626" s="4" t="str">
        <f>""</f>
        <v/>
      </c>
      <c r="AD1626" s="4" t="str">
        <f>""</f>
        <v/>
      </c>
      <c r="AE1626" s="4" t="str">
        <f>""</f>
        <v/>
      </c>
      <c r="AF1626" s="4" t="str">
        <f>""</f>
        <v/>
      </c>
      <c r="AG1626" s="4" t="str">
        <f>""</f>
        <v/>
      </c>
      <c r="AH1626" s="4" t="str">
        <f>""</f>
        <v/>
      </c>
      <c r="AI1626" s="4" t="str">
        <f>""</f>
        <v/>
      </c>
      <c r="AJ1626" s="4" t="str">
        <f>""</f>
        <v/>
      </c>
      <c r="AK1626" s="4" t="str">
        <f>""</f>
        <v/>
      </c>
      <c r="AL1626" s="4" t="str">
        <f>""</f>
        <v/>
      </c>
      <c r="AM1626" s="4" t="str">
        <f>""</f>
        <v/>
      </c>
      <c r="AN1626" s="4" t="str">
        <f>""</f>
        <v/>
      </c>
      <c r="AO1626" s="4" t="str">
        <f>""</f>
        <v/>
      </c>
      <c r="AP1626" s="4" t="str">
        <f>""</f>
        <v/>
      </c>
      <c r="AQ1626" s="4" t="str">
        <f>""</f>
        <v/>
      </c>
      <c r="AR1626" s="4" t="str">
        <f>""</f>
        <v/>
      </c>
      <c r="AS1626" s="4" t="str">
        <f>""</f>
        <v/>
      </c>
    </row>
    <row r="1627" spans="1:45" x14ac:dyDescent="0.25">
      <c r="A1627" s="23" t="s">
        <v>41</v>
      </c>
      <c r="B1627" s="18" t="s">
        <v>62</v>
      </c>
      <c r="C1627" s="18">
        <v>13.8</v>
      </c>
      <c r="D1627" s="18">
        <v>87</v>
      </c>
      <c r="E1627" s="18" t="s">
        <v>43</v>
      </c>
      <c r="F1627" s="18">
        <v>1</v>
      </c>
      <c r="G1627" s="18" t="str">
        <f>B1627&amp;C1627&amp;D1627&amp;E1627&amp;F1627</f>
        <v>GEN13.887TD1</v>
      </c>
      <c r="H1627" s="4" t="s">
        <v>0</v>
      </c>
      <c r="I1627" s="4">
        <v>1</v>
      </c>
      <c r="J1627" s="4">
        <v>6.87</v>
      </c>
      <c r="K1627" s="4">
        <v>5.6000000000000001E-2</v>
      </c>
      <c r="L1627" s="4">
        <v>7.0999999999999994E-2</v>
      </c>
      <c r="M1627" s="4">
        <v>3.76</v>
      </c>
      <c r="N1627" s="4">
        <v>0.5</v>
      </c>
      <c r="O1627" s="4">
        <v>1.0429999999999999</v>
      </c>
      <c r="P1627" s="4">
        <v>0.82</v>
      </c>
      <c r="Q1627" s="4">
        <v>0.47399999999999998</v>
      </c>
      <c r="R1627" s="4">
        <v>0.22</v>
      </c>
      <c r="S1627" s="4">
        <v>0.12</v>
      </c>
      <c r="T1627" s="4">
        <v>7.4999999999999997E-2</v>
      </c>
      <c r="U1627" s="4">
        <v>0.27200000000000002</v>
      </c>
      <c r="V1627" s="4" t="s">
        <v>1</v>
      </c>
      <c r="W1627" s="4" t="s">
        <v>1</v>
      </c>
      <c r="X1627" s="4" t="str">
        <f>""</f>
        <v/>
      </c>
      <c r="Y1627" s="4" t="str">
        <f>""</f>
        <v/>
      </c>
      <c r="Z1627" s="4" t="str">
        <f>""</f>
        <v/>
      </c>
      <c r="AA1627" s="4" t="str">
        <f>""</f>
        <v/>
      </c>
      <c r="AB1627" s="4" t="str">
        <f>""</f>
        <v/>
      </c>
      <c r="AC1627" s="4" t="str">
        <f>""</f>
        <v/>
      </c>
      <c r="AD1627" s="4" t="str">
        <f>""</f>
        <v/>
      </c>
      <c r="AE1627" s="4" t="str">
        <f>""</f>
        <v/>
      </c>
      <c r="AF1627" s="4" t="str">
        <f>""</f>
        <v/>
      </c>
      <c r="AG1627" s="4" t="str">
        <f>""</f>
        <v/>
      </c>
      <c r="AH1627" s="4" t="str">
        <f>""</f>
        <v/>
      </c>
      <c r="AI1627" s="4" t="str">
        <f>""</f>
        <v/>
      </c>
      <c r="AJ1627" s="4" t="str">
        <f>""</f>
        <v/>
      </c>
      <c r="AK1627" s="4" t="str">
        <f>""</f>
        <v/>
      </c>
      <c r="AL1627" s="4" t="str">
        <f>""</f>
        <v/>
      </c>
      <c r="AM1627" s="4" t="str">
        <f>""</f>
        <v/>
      </c>
      <c r="AN1627" s="4" t="str">
        <f>""</f>
        <v/>
      </c>
      <c r="AO1627" s="4" t="str">
        <f>""</f>
        <v/>
      </c>
      <c r="AP1627" s="4" t="str">
        <f>""</f>
        <v/>
      </c>
      <c r="AQ1627" s="4" t="str">
        <f>""</f>
        <v/>
      </c>
      <c r="AR1627" s="4" t="str">
        <f>""</f>
        <v/>
      </c>
      <c r="AS1627" s="4" t="str">
        <f>""</f>
        <v/>
      </c>
    </row>
    <row r="1628" spans="1:45" x14ac:dyDescent="0.25">
      <c r="A1628" s="15"/>
      <c r="B1628" s="16"/>
      <c r="C1628" s="16"/>
      <c r="D1628" s="16"/>
      <c r="E1628" s="16"/>
      <c r="F1628" s="16"/>
      <c r="G1628" s="16"/>
      <c r="H1628" s="14" t="s">
        <v>25</v>
      </c>
      <c r="I1628" s="34"/>
      <c r="J1628" s="7" t="s">
        <v>64</v>
      </c>
      <c r="K1628" s="7" t="s">
        <v>65</v>
      </c>
      <c r="L1628" s="7" t="s">
        <v>66</v>
      </c>
      <c r="M1628" s="7" t="s">
        <v>67</v>
      </c>
      <c r="N1628" s="7" t="s">
        <v>68</v>
      </c>
      <c r="O1628" s="7" t="s">
        <v>69</v>
      </c>
      <c r="P1628" s="7" t="s">
        <v>70</v>
      </c>
      <c r="Q1628" s="7" t="s">
        <v>71</v>
      </c>
      <c r="R1628" s="7" t="s">
        <v>72</v>
      </c>
      <c r="S1628" s="7" t="s">
        <v>73</v>
      </c>
      <c r="T1628" s="7" t="s">
        <v>74</v>
      </c>
      <c r="U1628" s="7" t="s">
        <v>75</v>
      </c>
      <c r="X1628" s="4" t="str">
        <f>""</f>
        <v/>
      </c>
      <c r="Y1628" s="4" t="str">
        <f>""</f>
        <v/>
      </c>
      <c r="Z1628" s="4" t="str">
        <f>""</f>
        <v/>
      </c>
      <c r="AA1628" s="4" t="str">
        <f>""</f>
        <v/>
      </c>
      <c r="AB1628" s="4" t="str">
        <f>""</f>
        <v/>
      </c>
      <c r="AC1628" s="4" t="str">
        <f>""</f>
        <v/>
      </c>
      <c r="AD1628" s="4" t="str">
        <f>""</f>
        <v/>
      </c>
      <c r="AE1628" s="4" t="str">
        <f>""</f>
        <v/>
      </c>
      <c r="AF1628" s="4" t="str">
        <f>""</f>
        <v/>
      </c>
      <c r="AG1628" s="4" t="str">
        <f>""</f>
        <v/>
      </c>
      <c r="AH1628" s="4" t="str">
        <f>""</f>
        <v/>
      </c>
      <c r="AI1628" s="4" t="str">
        <f>""</f>
        <v/>
      </c>
      <c r="AJ1628" s="4" t="str">
        <f>""</f>
        <v/>
      </c>
      <c r="AK1628" s="4" t="str">
        <f>""</f>
        <v/>
      </c>
      <c r="AL1628" s="4" t="str">
        <f>""</f>
        <v/>
      </c>
      <c r="AM1628" s="4" t="str">
        <f>""</f>
        <v/>
      </c>
      <c r="AN1628" s="4" t="str">
        <f>""</f>
        <v/>
      </c>
      <c r="AO1628" s="4" t="str">
        <f>""</f>
        <v/>
      </c>
      <c r="AP1628" s="4" t="str">
        <f>""</f>
        <v/>
      </c>
      <c r="AQ1628" s="4" t="str">
        <f>""</f>
        <v/>
      </c>
      <c r="AR1628" s="4" t="str">
        <f>""</f>
        <v/>
      </c>
      <c r="AS1628" s="4" t="str">
        <f>""</f>
        <v/>
      </c>
    </row>
    <row r="1629" spans="1:45" x14ac:dyDescent="0.25">
      <c r="A1629" s="15"/>
      <c r="B1629" s="17"/>
      <c r="C1629" s="17"/>
      <c r="D1629" s="17"/>
      <c r="E1629" s="17"/>
      <c r="F1629" s="17"/>
      <c r="G1629" s="17"/>
      <c r="I1629" s="8" t="s">
        <v>39</v>
      </c>
      <c r="J1629" s="8">
        <v>1</v>
      </c>
      <c r="K1629" s="8">
        <v>2</v>
      </c>
      <c r="L1629" s="8">
        <v>30</v>
      </c>
      <c r="M1629" s="8">
        <v>0.1</v>
      </c>
      <c r="N1629" s="8">
        <v>1</v>
      </c>
      <c r="O1629" s="8">
        <v>0.3</v>
      </c>
      <c r="P1629" s="8">
        <v>1</v>
      </c>
      <c r="Q1629" s="8">
        <v>1</v>
      </c>
      <c r="R1629" s="8">
        <v>30</v>
      </c>
      <c r="S1629" s="8">
        <v>1.5</v>
      </c>
      <c r="T1629" s="8">
        <v>0.5</v>
      </c>
      <c r="U1629" s="8">
        <v>0.15</v>
      </c>
      <c r="X1629" s="4" t="str">
        <f>""</f>
        <v/>
      </c>
      <c r="Y1629" s="4" t="str">
        <f>""</f>
        <v/>
      </c>
      <c r="Z1629" s="4" t="str">
        <f>""</f>
        <v/>
      </c>
      <c r="AA1629" s="4" t="str">
        <f>""</f>
        <v/>
      </c>
      <c r="AB1629" s="4" t="str">
        <f>""</f>
        <v/>
      </c>
      <c r="AC1629" s="4" t="str">
        <f>""</f>
        <v/>
      </c>
      <c r="AD1629" s="4" t="str">
        <f>""</f>
        <v/>
      </c>
      <c r="AE1629" s="4" t="str">
        <f>""</f>
        <v/>
      </c>
      <c r="AF1629" s="4" t="str">
        <f>""</f>
        <v/>
      </c>
      <c r="AG1629" s="4" t="str">
        <f>""</f>
        <v/>
      </c>
      <c r="AH1629" s="4" t="str">
        <f>""</f>
        <v/>
      </c>
      <c r="AI1629" s="4" t="str">
        <f>""</f>
        <v/>
      </c>
      <c r="AJ1629" s="4" t="str">
        <f>""</f>
        <v/>
      </c>
      <c r="AK1629" s="4" t="str">
        <f>""</f>
        <v/>
      </c>
      <c r="AL1629" s="4" t="str">
        <f>""</f>
        <v/>
      </c>
      <c r="AM1629" s="4" t="str">
        <f>""</f>
        <v/>
      </c>
      <c r="AN1629" s="4" t="str">
        <f>""</f>
        <v/>
      </c>
      <c r="AO1629" s="4" t="str">
        <f>""</f>
        <v/>
      </c>
      <c r="AP1629" s="4" t="str">
        <f>""</f>
        <v/>
      </c>
      <c r="AQ1629" s="4" t="str">
        <f>""</f>
        <v/>
      </c>
      <c r="AR1629" s="4" t="str">
        <f>""</f>
        <v/>
      </c>
      <c r="AS1629" s="4" t="str">
        <f>""</f>
        <v/>
      </c>
    </row>
    <row r="1630" spans="1:45" x14ac:dyDescent="0.25">
      <c r="A1630" s="15"/>
      <c r="B1630" s="17"/>
      <c r="C1630" s="17"/>
      <c r="D1630" s="17"/>
      <c r="E1630" s="17"/>
      <c r="F1630" s="17"/>
      <c r="G1630" s="17"/>
      <c r="I1630" s="8" t="s">
        <v>40</v>
      </c>
      <c r="J1630" s="8">
        <v>0</v>
      </c>
      <c r="K1630" s="8">
        <v>0</v>
      </c>
      <c r="L1630" s="8">
        <f>4*$K$2</f>
        <v>0.04</v>
      </c>
      <c r="M1630" s="8">
        <f>4*$K$2</f>
        <v>0.04</v>
      </c>
      <c r="N1630" s="8">
        <f>4*$K$2</f>
        <v>0.04</v>
      </c>
      <c r="O1630" s="8">
        <v>0</v>
      </c>
      <c r="P1630" s="8">
        <v>0</v>
      </c>
      <c r="Q1630" s="8">
        <v>0</v>
      </c>
      <c r="R1630" s="8">
        <v>0.5</v>
      </c>
      <c r="S1630" s="8">
        <v>0.8</v>
      </c>
      <c r="T1630" s="8">
        <v>0</v>
      </c>
      <c r="U1630" s="8">
        <v>0</v>
      </c>
      <c r="X1630" s="4" t="str">
        <f>""</f>
        <v/>
      </c>
      <c r="Y1630" s="4" t="str">
        <f>""</f>
        <v/>
      </c>
      <c r="Z1630" s="4" t="str">
        <f>""</f>
        <v/>
      </c>
      <c r="AA1630" s="4" t="str">
        <f>""</f>
        <v/>
      </c>
      <c r="AB1630" s="4" t="str">
        <f>""</f>
        <v/>
      </c>
      <c r="AC1630" s="4" t="str">
        <f>""</f>
        <v/>
      </c>
      <c r="AD1630" s="4" t="str">
        <f>""</f>
        <v/>
      </c>
      <c r="AE1630" s="4" t="str">
        <f>""</f>
        <v/>
      </c>
      <c r="AF1630" s="4" t="str">
        <f>""</f>
        <v/>
      </c>
      <c r="AG1630" s="4" t="str">
        <f>""</f>
        <v/>
      </c>
      <c r="AH1630" s="4" t="str">
        <f>""</f>
        <v/>
      </c>
      <c r="AI1630" s="4" t="str">
        <f>""</f>
        <v/>
      </c>
      <c r="AJ1630" s="4" t="str">
        <f>""</f>
        <v/>
      </c>
      <c r="AK1630" s="4" t="str">
        <f>""</f>
        <v/>
      </c>
      <c r="AL1630" s="4" t="str">
        <f>""</f>
        <v/>
      </c>
      <c r="AM1630" s="4" t="str">
        <f>""</f>
        <v/>
      </c>
      <c r="AN1630" s="4" t="str">
        <f>""</f>
        <v/>
      </c>
      <c r="AO1630" s="4" t="str">
        <f>""</f>
        <v/>
      </c>
      <c r="AP1630" s="4" t="str">
        <f>""</f>
        <v/>
      </c>
      <c r="AQ1630" s="4" t="str">
        <f>""</f>
        <v/>
      </c>
      <c r="AR1630" s="4" t="str">
        <f>""</f>
        <v/>
      </c>
      <c r="AS1630" s="4" t="str">
        <f>""</f>
        <v/>
      </c>
    </row>
    <row r="1631" spans="1:45" x14ac:dyDescent="0.25">
      <c r="A1631" s="23" t="s">
        <v>41</v>
      </c>
      <c r="B1631" s="18" t="s">
        <v>76</v>
      </c>
      <c r="C1631" s="18">
        <v>13.8</v>
      </c>
      <c r="D1631" s="18">
        <v>87</v>
      </c>
      <c r="E1631" s="18" t="s">
        <v>43</v>
      </c>
      <c r="F1631" s="18">
        <v>1</v>
      </c>
      <c r="G1631" s="18" t="str">
        <f>B1631&amp;C1631&amp;D1631&amp;E1631&amp;F1631</f>
        <v>GOV13.887TD1</v>
      </c>
      <c r="H1631" s="4" t="s">
        <v>6</v>
      </c>
      <c r="I1631" s="4">
        <v>1</v>
      </c>
      <c r="J1631" s="4">
        <v>0.06</v>
      </c>
      <c r="K1631" s="4">
        <v>0.4</v>
      </c>
      <c r="L1631" s="4">
        <v>3</v>
      </c>
      <c r="M1631" s="4">
        <v>9.9000000000000005E-2</v>
      </c>
      <c r="N1631" s="4">
        <v>0.4</v>
      </c>
      <c r="O1631" s="4">
        <v>0.15</v>
      </c>
      <c r="P1631" s="4">
        <v>1</v>
      </c>
      <c r="Q1631" s="4">
        <v>0.1</v>
      </c>
      <c r="R1631" s="4">
        <v>1.35</v>
      </c>
      <c r="S1631" s="4">
        <v>1.4</v>
      </c>
      <c r="T1631" s="4">
        <v>0.1</v>
      </c>
      <c r="U1631" s="4">
        <v>0.1</v>
      </c>
      <c r="V1631" s="4" t="s">
        <v>1</v>
      </c>
      <c r="W1631" s="4" t="s">
        <v>1</v>
      </c>
      <c r="X1631" s="4" t="str">
        <f>""</f>
        <v/>
      </c>
      <c r="Y1631" s="4" t="str">
        <f>""</f>
        <v/>
      </c>
      <c r="Z1631" s="4" t="str">
        <f>""</f>
        <v/>
      </c>
      <c r="AA1631" s="4" t="str">
        <f>""</f>
        <v/>
      </c>
      <c r="AB1631" s="4" t="str">
        <f>""</f>
        <v/>
      </c>
      <c r="AC1631" s="4" t="str">
        <f>""</f>
        <v/>
      </c>
      <c r="AD1631" s="4" t="str">
        <f>""</f>
        <v/>
      </c>
      <c r="AE1631" s="4" t="str">
        <f>""</f>
        <v/>
      </c>
      <c r="AF1631" s="4" t="str">
        <f>""</f>
        <v/>
      </c>
      <c r="AG1631" s="4" t="str">
        <f>""</f>
        <v/>
      </c>
      <c r="AH1631" s="4" t="str">
        <f>""</f>
        <v/>
      </c>
      <c r="AI1631" s="4" t="str">
        <f>""</f>
        <v/>
      </c>
      <c r="AJ1631" s="4" t="str">
        <f>""</f>
        <v/>
      </c>
      <c r="AK1631" s="4" t="str">
        <f>""</f>
        <v/>
      </c>
      <c r="AL1631" s="4" t="str">
        <f>""</f>
        <v/>
      </c>
      <c r="AM1631" s="4" t="str">
        <f>""</f>
        <v/>
      </c>
      <c r="AN1631" s="4" t="str">
        <f>""</f>
        <v/>
      </c>
      <c r="AO1631" s="4" t="str">
        <f>""</f>
        <v/>
      </c>
      <c r="AP1631" s="4" t="str">
        <f>""</f>
        <v/>
      </c>
      <c r="AQ1631" s="4" t="str">
        <f>""</f>
        <v/>
      </c>
      <c r="AR1631" s="4" t="str">
        <f>""</f>
        <v/>
      </c>
      <c r="AS1631" s="4" t="str">
        <f>""</f>
        <v/>
      </c>
    </row>
    <row r="1632" spans="1:45" x14ac:dyDescent="0.25">
      <c r="A1632" s="15"/>
      <c r="B1632" s="16"/>
      <c r="C1632" s="16"/>
      <c r="D1632" s="16"/>
      <c r="E1632" s="16"/>
      <c r="F1632" s="16"/>
      <c r="G1632" s="16"/>
      <c r="H1632" s="14" t="s">
        <v>25</v>
      </c>
      <c r="I1632" s="7" t="s">
        <v>26</v>
      </c>
      <c r="J1632" s="7" t="s">
        <v>77</v>
      </c>
      <c r="K1632" s="7" t="s">
        <v>78</v>
      </c>
      <c r="L1632" s="7" t="s">
        <v>79</v>
      </c>
      <c r="M1632" s="7" t="s">
        <v>80</v>
      </c>
      <c r="N1632" s="7" t="s">
        <v>81</v>
      </c>
      <c r="O1632" s="7" t="s">
        <v>82</v>
      </c>
      <c r="P1632" s="7" t="s">
        <v>83</v>
      </c>
      <c r="Q1632" s="7" t="s">
        <v>84</v>
      </c>
      <c r="R1632" s="7" t="s">
        <v>85</v>
      </c>
      <c r="S1632" s="7" t="s">
        <v>86</v>
      </c>
      <c r="T1632" s="7" t="s">
        <v>87</v>
      </c>
      <c r="U1632" s="7" t="s">
        <v>88</v>
      </c>
      <c r="V1632" s="7" t="s">
        <v>89</v>
      </c>
      <c r="W1632" s="7" t="s">
        <v>90</v>
      </c>
      <c r="X1632" s="7" t="s">
        <v>91</v>
      </c>
      <c r="Y1632" s="7" t="s">
        <v>92</v>
      </c>
      <c r="Z1632" s="7" t="s">
        <v>93</v>
      </c>
      <c r="AA1632" s="7" t="s">
        <v>94</v>
      </c>
      <c r="AB1632" s="7" t="s">
        <v>95</v>
      </c>
      <c r="AC1632" s="7" t="s">
        <v>96</v>
      </c>
      <c r="AD1632" s="7" t="s">
        <v>97</v>
      </c>
      <c r="AE1632" s="7" t="s">
        <v>98</v>
      </c>
      <c r="AF1632" s="7" t="s">
        <v>99</v>
      </c>
      <c r="AI1632" s="4" t="str">
        <f>""</f>
        <v/>
      </c>
      <c r="AJ1632" s="4" t="str">
        <f>""</f>
        <v/>
      </c>
      <c r="AK1632" s="4" t="str">
        <f>""</f>
        <v/>
      </c>
      <c r="AL1632" s="4" t="str">
        <f>""</f>
        <v/>
      </c>
      <c r="AM1632" s="4" t="str">
        <f>""</f>
        <v/>
      </c>
      <c r="AN1632" s="4" t="str">
        <f>""</f>
        <v/>
      </c>
      <c r="AO1632" s="4" t="str">
        <f>""</f>
        <v/>
      </c>
      <c r="AP1632" s="4" t="str">
        <f>""</f>
        <v/>
      </c>
      <c r="AQ1632" s="4" t="str">
        <f>""</f>
        <v/>
      </c>
      <c r="AR1632" s="4" t="str">
        <f>""</f>
        <v/>
      </c>
      <c r="AS1632" s="4" t="str">
        <f>""</f>
        <v/>
      </c>
    </row>
    <row r="1633" spans="1:45" x14ac:dyDescent="0.25">
      <c r="A1633" s="15"/>
      <c r="B1633" s="17"/>
      <c r="C1633" s="17"/>
      <c r="D1633" s="17"/>
      <c r="E1633" s="17"/>
      <c r="F1633" s="17"/>
      <c r="G1633" s="17"/>
      <c r="I1633" s="8" t="s">
        <v>39</v>
      </c>
      <c r="J1633" s="8"/>
      <c r="K1633" s="8"/>
      <c r="L1633" s="8"/>
      <c r="M1633" s="8"/>
      <c r="N1633" s="8"/>
      <c r="O1633" s="8"/>
      <c r="P1633" s="8">
        <v>15</v>
      </c>
      <c r="Q1633" s="8">
        <v>15</v>
      </c>
      <c r="R1633" s="8"/>
      <c r="S1633" s="8">
        <v>15</v>
      </c>
      <c r="T1633" s="8">
        <v>15</v>
      </c>
      <c r="U1633" s="8"/>
      <c r="V1633" s="8"/>
      <c r="W1633" s="8"/>
      <c r="X1633" s="8">
        <v>2</v>
      </c>
      <c r="Y1633" s="8">
        <v>2</v>
      </c>
      <c r="Z1633" s="8"/>
      <c r="AA1633" s="8">
        <v>2</v>
      </c>
      <c r="AB1633" s="8">
        <v>2</v>
      </c>
      <c r="AC1633" s="8">
        <v>2</v>
      </c>
      <c r="AD1633" s="8">
        <v>2</v>
      </c>
      <c r="AE1633" s="8">
        <v>0.99</v>
      </c>
      <c r="AF1633" s="8">
        <v>0</v>
      </c>
      <c r="AI1633" s="4" t="str">
        <f>""</f>
        <v/>
      </c>
      <c r="AJ1633" s="4" t="str">
        <f>""</f>
        <v/>
      </c>
      <c r="AK1633" s="4" t="str">
        <f>""</f>
        <v/>
      </c>
      <c r="AL1633" s="4" t="str">
        <f>""</f>
        <v/>
      </c>
      <c r="AM1633" s="4" t="str">
        <f>""</f>
        <v/>
      </c>
      <c r="AN1633" s="4" t="str">
        <f>""</f>
        <v/>
      </c>
      <c r="AO1633" s="4" t="str">
        <f>""</f>
        <v/>
      </c>
      <c r="AP1633" s="4" t="str">
        <f>""</f>
        <v/>
      </c>
      <c r="AQ1633" s="4" t="str">
        <f>""</f>
        <v/>
      </c>
      <c r="AR1633" s="4" t="str">
        <f>""</f>
        <v/>
      </c>
      <c r="AS1633" s="4" t="str">
        <f>""</f>
        <v/>
      </c>
    </row>
    <row r="1634" spans="1:45" x14ac:dyDescent="0.25">
      <c r="A1634" s="15"/>
      <c r="B1634" s="17"/>
      <c r="C1634" s="17"/>
      <c r="D1634" s="17"/>
      <c r="E1634" s="17"/>
      <c r="F1634" s="17"/>
      <c r="G1634" s="17"/>
      <c r="I1634" s="8" t="s">
        <v>40</v>
      </c>
      <c r="J1634" s="8"/>
      <c r="K1634" s="8"/>
      <c r="L1634" s="8"/>
      <c r="M1634" s="8"/>
      <c r="N1634" s="8"/>
      <c r="O1634" s="8"/>
      <c r="P1634" s="8">
        <v>1.5</v>
      </c>
      <c r="Q1634" s="8">
        <v>1.5</v>
      </c>
      <c r="R1634" s="8">
        <f>2*$K$2</f>
        <v>0.02</v>
      </c>
      <c r="S1634" s="8">
        <v>1.5</v>
      </c>
      <c r="T1634" s="8">
        <v>1.5</v>
      </c>
      <c r="U1634" s="8">
        <f>2*$K$2</f>
        <v>0.02</v>
      </c>
      <c r="V1634" s="8"/>
      <c r="W1634" s="8"/>
      <c r="X1634" s="8">
        <f t="shared" ref="X1634:Y1634" si="196">2*$K$2</f>
        <v>0.02</v>
      </c>
      <c r="Y1634" s="8">
        <f t="shared" si="196"/>
        <v>0.02</v>
      </c>
      <c r="Z1634" s="8"/>
      <c r="AA1634" s="8">
        <f t="shared" ref="AA1634:AD1634" si="197">2*$K$2</f>
        <v>0.02</v>
      </c>
      <c r="AB1634" s="8">
        <f t="shared" si="197"/>
        <v>0.02</v>
      </c>
      <c r="AC1634" s="8">
        <f t="shared" si="197"/>
        <v>0.02</v>
      </c>
      <c r="AD1634" s="8">
        <f t="shared" si="197"/>
        <v>0.02</v>
      </c>
      <c r="AE1634" s="8">
        <v>0</v>
      </c>
      <c r="AF1634" s="8">
        <v>-0.3</v>
      </c>
      <c r="AI1634" s="4" t="str">
        <f>""</f>
        <v/>
      </c>
      <c r="AJ1634" s="4" t="str">
        <f>""</f>
        <v/>
      </c>
      <c r="AK1634" s="4" t="str">
        <f>""</f>
        <v/>
      </c>
      <c r="AL1634" s="4" t="str">
        <f>""</f>
        <v/>
      </c>
      <c r="AM1634" s="4" t="str">
        <f>""</f>
        <v/>
      </c>
      <c r="AN1634" s="4" t="str">
        <f>""</f>
        <v/>
      </c>
      <c r="AO1634" s="4" t="str">
        <f>""</f>
        <v/>
      </c>
      <c r="AP1634" s="4" t="str">
        <f>""</f>
        <v/>
      </c>
      <c r="AQ1634" s="4" t="str">
        <f>""</f>
        <v/>
      </c>
      <c r="AR1634" s="4" t="str">
        <f>""</f>
        <v/>
      </c>
      <c r="AS1634" s="4" t="str">
        <f>""</f>
        <v/>
      </c>
    </row>
    <row r="1635" spans="1:45" x14ac:dyDescent="0.25">
      <c r="A1635" s="24" t="s">
        <v>41</v>
      </c>
      <c r="B1635" s="18" t="s">
        <v>100</v>
      </c>
      <c r="C1635" s="18">
        <v>13.8</v>
      </c>
      <c r="D1635" s="18">
        <v>87</v>
      </c>
      <c r="E1635" s="18" t="s">
        <v>43</v>
      </c>
      <c r="F1635" s="18">
        <v>1</v>
      </c>
      <c r="G1635" s="18" t="str">
        <f>B1635&amp;C1635&amp;D1635&amp;E1635&amp;F1635</f>
        <v>PSS13.887TD1</v>
      </c>
      <c r="H1635" s="4" t="s">
        <v>9</v>
      </c>
      <c r="I1635" s="4">
        <v>1</v>
      </c>
      <c r="J1635" s="4">
        <v>1</v>
      </c>
      <c r="K1635" s="4">
        <v>0</v>
      </c>
      <c r="L1635" s="4">
        <v>3</v>
      </c>
      <c r="M1635" s="4">
        <v>0</v>
      </c>
      <c r="N1635" s="4">
        <v>5</v>
      </c>
      <c r="O1635" s="4">
        <v>1</v>
      </c>
      <c r="P1635" s="4">
        <v>2.5</v>
      </c>
      <c r="Q1635" s="4">
        <v>2.5</v>
      </c>
      <c r="R1635" s="4">
        <v>0</v>
      </c>
      <c r="S1635" s="4">
        <v>2.5</v>
      </c>
      <c r="T1635" s="4">
        <v>0</v>
      </c>
      <c r="U1635" s="4">
        <v>2.5</v>
      </c>
      <c r="V1635" s="4">
        <v>0.39</v>
      </c>
      <c r="W1635" s="4">
        <v>1</v>
      </c>
      <c r="X1635" s="4">
        <v>0</v>
      </c>
      <c r="Y1635" s="4">
        <v>0.1</v>
      </c>
      <c r="Z1635" s="4">
        <v>6.5</v>
      </c>
      <c r="AA1635" s="4">
        <v>0.44</v>
      </c>
      <c r="AB1635" s="4">
        <v>0.08</v>
      </c>
      <c r="AC1635" s="4">
        <v>0.2</v>
      </c>
      <c r="AD1635" s="4">
        <v>0.98</v>
      </c>
      <c r="AE1635" s="4">
        <v>0.1</v>
      </c>
      <c r="AF1635" s="4">
        <v>-0.1</v>
      </c>
      <c r="AG1635" s="4" t="s">
        <v>1</v>
      </c>
      <c r="AH1635" s="4" t="s">
        <v>1</v>
      </c>
      <c r="AI1635" s="4" t="str">
        <f>""</f>
        <v/>
      </c>
      <c r="AJ1635" s="4" t="str">
        <f>""</f>
        <v/>
      </c>
      <c r="AK1635" s="4" t="str">
        <f>""</f>
        <v/>
      </c>
      <c r="AL1635" s="4" t="str">
        <f>""</f>
        <v/>
      </c>
      <c r="AM1635" s="4" t="str">
        <f>""</f>
        <v/>
      </c>
      <c r="AN1635" s="4" t="str">
        <f>""</f>
        <v/>
      </c>
      <c r="AO1635" s="4" t="str">
        <f>""</f>
        <v/>
      </c>
      <c r="AP1635" s="4" t="str">
        <f>""</f>
        <v/>
      </c>
      <c r="AQ1635" s="4" t="str">
        <f>""</f>
        <v/>
      </c>
      <c r="AR1635" s="4" t="str">
        <f>""</f>
        <v/>
      </c>
      <c r="AS1635" s="4" t="str">
        <f>""</f>
        <v/>
      </c>
    </row>
    <row r="1636" spans="1:45" x14ac:dyDescent="0.25">
      <c r="AC1636" s="4" t="str">
        <f>""</f>
        <v/>
      </c>
      <c r="AD1636" s="4" t="str">
        <f>""</f>
        <v/>
      </c>
      <c r="AE1636" s="4" t="str">
        <f>""</f>
        <v/>
      </c>
      <c r="AF1636" s="4" t="str">
        <f>""</f>
        <v/>
      </c>
      <c r="AG1636" s="4" t="str">
        <f>""</f>
        <v/>
      </c>
      <c r="AH1636" s="4" t="str">
        <f>""</f>
        <v/>
      </c>
      <c r="AI1636" s="4" t="str">
        <f>""</f>
        <v/>
      </c>
      <c r="AJ1636" s="4" t="str">
        <f>""</f>
        <v/>
      </c>
      <c r="AK1636" s="4" t="str">
        <f>""</f>
        <v/>
      </c>
      <c r="AL1636" s="4" t="str">
        <f>""</f>
        <v/>
      </c>
      <c r="AM1636" s="4" t="str">
        <f>""</f>
        <v/>
      </c>
      <c r="AN1636" s="4" t="str">
        <f>""</f>
        <v/>
      </c>
      <c r="AO1636" s="4" t="str">
        <f>""</f>
        <v/>
      </c>
      <c r="AP1636" s="4" t="str">
        <f>""</f>
        <v/>
      </c>
      <c r="AQ1636" s="4" t="str">
        <f>""</f>
        <v/>
      </c>
      <c r="AR1636" s="4" t="str">
        <f>""</f>
        <v/>
      </c>
      <c r="AS1636" s="4" t="str">
        <f>""</f>
        <v/>
      </c>
    </row>
    <row r="1637" spans="1:45" x14ac:dyDescent="0.25">
      <c r="A1637" s="27" t="s">
        <v>223</v>
      </c>
      <c r="B1637" s="9"/>
      <c r="C1637" s="9"/>
      <c r="D1637" s="9"/>
      <c r="E1637" s="9"/>
      <c r="F1637" s="9"/>
      <c r="G1637" s="16"/>
      <c r="H1637" s="14" t="s">
        <v>25</v>
      </c>
      <c r="I1637" s="7" t="s">
        <v>26</v>
      </c>
      <c r="J1637" s="7" t="s">
        <v>103</v>
      </c>
      <c r="K1637" s="7" t="s">
        <v>104</v>
      </c>
      <c r="L1637" s="7" t="s">
        <v>105</v>
      </c>
      <c r="M1637" s="7" t="s">
        <v>106</v>
      </c>
      <c r="N1637" s="7" t="s">
        <v>107</v>
      </c>
      <c r="O1637" s="7" t="s">
        <v>108</v>
      </c>
      <c r="P1637" s="7" t="s">
        <v>109</v>
      </c>
      <c r="Q1637" s="7" t="s">
        <v>110</v>
      </c>
      <c r="R1637" s="7" t="s">
        <v>111</v>
      </c>
      <c r="S1637" s="7" t="s">
        <v>112</v>
      </c>
      <c r="T1637" s="7" t="s">
        <v>113</v>
      </c>
      <c r="U1637" s="7" t="s">
        <v>114</v>
      </c>
      <c r="V1637" s="7" t="s">
        <v>115</v>
      </c>
      <c r="W1637" s="7" t="s">
        <v>116</v>
      </c>
      <c r="X1637" s="7" t="s">
        <v>117</v>
      </c>
      <c r="Y1637" s="7" t="s">
        <v>118</v>
      </c>
      <c r="Z1637" s="7" t="s">
        <v>119</v>
      </c>
      <c r="AC1637" s="4" t="str">
        <f>""</f>
        <v/>
      </c>
      <c r="AD1637" s="4" t="str">
        <f>""</f>
        <v/>
      </c>
      <c r="AE1637" s="4" t="str">
        <f>""</f>
        <v/>
      </c>
      <c r="AF1637" s="4" t="str">
        <f>""</f>
        <v/>
      </c>
      <c r="AG1637" s="4" t="str">
        <f>""</f>
        <v/>
      </c>
      <c r="AH1637" s="4" t="str">
        <f>""</f>
        <v/>
      </c>
      <c r="AI1637" s="4" t="str">
        <f>""</f>
        <v/>
      </c>
      <c r="AJ1637" s="4" t="str">
        <f>""</f>
        <v/>
      </c>
      <c r="AK1637" s="4" t="str">
        <f>""</f>
        <v/>
      </c>
      <c r="AL1637" s="4" t="str">
        <f>""</f>
        <v/>
      </c>
      <c r="AM1637" s="4" t="str">
        <f>""</f>
        <v/>
      </c>
      <c r="AN1637" s="4" t="str">
        <f>""</f>
        <v/>
      </c>
      <c r="AO1637" s="4" t="str">
        <f>""</f>
        <v/>
      </c>
      <c r="AP1637" s="4" t="str">
        <f>""</f>
        <v/>
      </c>
      <c r="AQ1637" s="4" t="str">
        <f>""</f>
        <v/>
      </c>
      <c r="AR1637" s="4" t="str">
        <f>""</f>
        <v/>
      </c>
      <c r="AS1637" s="4" t="str">
        <f>""</f>
        <v/>
      </c>
    </row>
    <row r="1638" spans="1:45" x14ac:dyDescent="0.25">
      <c r="A1638" s="25"/>
      <c r="B1638" s="10"/>
      <c r="C1638" s="10"/>
      <c r="D1638" s="10"/>
      <c r="E1638" s="10"/>
      <c r="F1638" s="10"/>
      <c r="G1638" s="17"/>
      <c r="I1638" s="8" t="s">
        <v>39</v>
      </c>
      <c r="J1638" s="8">
        <v>0.5</v>
      </c>
      <c r="K1638" s="8">
        <v>75</v>
      </c>
      <c r="L1638" s="8">
        <v>75</v>
      </c>
      <c r="M1638" s="8">
        <v>10</v>
      </c>
      <c r="N1638" s="8">
        <v>0</v>
      </c>
      <c r="O1638" s="8">
        <v>1</v>
      </c>
      <c r="P1638" s="8">
        <v>1.2</v>
      </c>
      <c r="Q1638" s="8">
        <v>18</v>
      </c>
      <c r="R1638" s="8">
        <v>118</v>
      </c>
      <c r="S1638" s="8">
        <v>0</v>
      </c>
      <c r="T1638" s="8">
        <v>1.1000000000000001</v>
      </c>
      <c r="U1638" s="8">
        <v>10</v>
      </c>
      <c r="V1638" s="8">
        <v>1.1000000000000001</v>
      </c>
      <c r="W1638" s="8">
        <v>20</v>
      </c>
      <c r="X1638" s="8">
        <v>1</v>
      </c>
      <c r="Y1638" s="8">
        <v>0.5</v>
      </c>
      <c r="Z1638" s="8">
        <v>90</v>
      </c>
      <c r="AC1638" s="4" t="str">
        <f>""</f>
        <v/>
      </c>
      <c r="AD1638" s="4" t="str">
        <f>""</f>
        <v/>
      </c>
      <c r="AE1638" s="4" t="str">
        <f>""</f>
        <v/>
      </c>
      <c r="AF1638" s="4" t="str">
        <f>""</f>
        <v/>
      </c>
      <c r="AG1638" s="4" t="str">
        <f>""</f>
        <v/>
      </c>
      <c r="AH1638" s="4" t="str">
        <f>""</f>
        <v/>
      </c>
      <c r="AI1638" s="4" t="str">
        <f>""</f>
        <v/>
      </c>
      <c r="AJ1638" s="4" t="str">
        <f>""</f>
        <v/>
      </c>
      <c r="AK1638" s="4" t="str">
        <f>""</f>
        <v/>
      </c>
      <c r="AL1638" s="4" t="str">
        <f>""</f>
        <v/>
      </c>
      <c r="AM1638" s="4" t="str">
        <f>""</f>
        <v/>
      </c>
      <c r="AN1638" s="4" t="str">
        <f>""</f>
        <v/>
      </c>
      <c r="AO1638" s="4" t="str">
        <f>""</f>
        <v/>
      </c>
      <c r="AP1638" s="4" t="str">
        <f>""</f>
        <v/>
      </c>
      <c r="AQ1638" s="4" t="str">
        <f>""</f>
        <v/>
      </c>
      <c r="AR1638" s="4" t="str">
        <f>""</f>
        <v/>
      </c>
      <c r="AS1638" s="4" t="str">
        <f>""</f>
        <v/>
      </c>
    </row>
    <row r="1639" spans="1:45" x14ac:dyDescent="0.25">
      <c r="A1639" s="25"/>
      <c r="B1639" s="10"/>
      <c r="C1639" s="10"/>
      <c r="D1639" s="10"/>
      <c r="E1639" s="10"/>
      <c r="F1639" s="10"/>
      <c r="G1639" s="17"/>
      <c r="I1639" s="9" t="s">
        <v>40</v>
      </c>
      <c r="J1639" s="8">
        <v>0</v>
      </c>
      <c r="K1639" s="8">
        <v>0</v>
      </c>
      <c r="L1639" s="8">
        <v>0</v>
      </c>
      <c r="M1639" s="8">
        <v>0.8</v>
      </c>
      <c r="N1639" s="8">
        <v>-6</v>
      </c>
      <c r="O1639" s="8">
        <v>0</v>
      </c>
      <c r="P1639" s="8">
        <v>0</v>
      </c>
      <c r="Q1639" s="8">
        <v>0</v>
      </c>
      <c r="R1639" s="8">
        <v>0.8</v>
      </c>
      <c r="S1639" s="8">
        <v>-118</v>
      </c>
      <c r="T1639" s="8">
        <v>0</v>
      </c>
      <c r="U1639" s="8">
        <v>1</v>
      </c>
      <c r="V1639" s="8">
        <v>0</v>
      </c>
      <c r="W1639" s="8">
        <v>1</v>
      </c>
      <c r="X1639" s="8">
        <v>0</v>
      </c>
      <c r="Y1639" s="8">
        <v>0</v>
      </c>
      <c r="Z1639" s="8">
        <v>-90</v>
      </c>
      <c r="AC1639" s="4" t="str">
        <f>""</f>
        <v/>
      </c>
      <c r="AD1639" s="4" t="str">
        <f>""</f>
        <v/>
      </c>
      <c r="AE1639" s="4" t="str">
        <f>""</f>
        <v/>
      </c>
      <c r="AF1639" s="4" t="str">
        <f>""</f>
        <v/>
      </c>
      <c r="AG1639" s="4" t="str">
        <f>""</f>
        <v/>
      </c>
      <c r="AH1639" s="4" t="str">
        <f>""</f>
        <v/>
      </c>
      <c r="AI1639" s="4" t="str">
        <f>""</f>
        <v/>
      </c>
      <c r="AJ1639" s="4" t="str">
        <f>""</f>
        <v/>
      </c>
      <c r="AK1639" s="4" t="str">
        <f>""</f>
        <v/>
      </c>
      <c r="AL1639" s="4" t="str">
        <f>""</f>
        <v/>
      </c>
      <c r="AM1639" s="4" t="str">
        <f>""</f>
        <v/>
      </c>
      <c r="AN1639" s="4" t="str">
        <f>""</f>
        <v/>
      </c>
      <c r="AO1639" s="4" t="str">
        <f>""</f>
        <v/>
      </c>
      <c r="AP1639" s="4" t="str">
        <f>""</f>
        <v/>
      </c>
      <c r="AQ1639" s="4" t="str">
        <f>""</f>
        <v/>
      </c>
      <c r="AR1639" s="4" t="str">
        <f>""</f>
        <v/>
      </c>
      <c r="AS1639" s="4" t="str">
        <f>""</f>
        <v/>
      </c>
    </row>
    <row r="1640" spans="1:45" x14ac:dyDescent="0.25">
      <c r="A1640" s="22" t="s">
        <v>41</v>
      </c>
      <c r="B1640" s="18" t="s">
        <v>42</v>
      </c>
      <c r="C1640" s="18">
        <v>13.8</v>
      </c>
      <c r="D1640" s="18">
        <v>81</v>
      </c>
      <c r="E1640" s="18" t="s">
        <v>43</v>
      </c>
      <c r="F1640" s="18">
        <v>1</v>
      </c>
      <c r="G1640" s="18" t="str">
        <f>B1640&amp;C1640&amp;D1640&amp;E1640&amp;F1640</f>
        <v>AVR13.881TD1</v>
      </c>
      <c r="H1640" s="4" t="s">
        <v>3</v>
      </c>
      <c r="I1640" s="4">
        <v>1</v>
      </c>
      <c r="J1640" s="4">
        <v>0</v>
      </c>
      <c r="K1640" s="4">
        <v>10.75</v>
      </c>
      <c r="L1640" s="4">
        <v>10.75</v>
      </c>
      <c r="M1640" s="4">
        <v>5</v>
      </c>
      <c r="N1640" s="4">
        <v>-0.87</v>
      </c>
      <c r="O1640" s="4">
        <v>0</v>
      </c>
      <c r="P1640" s="4">
        <v>1</v>
      </c>
      <c r="Q1640" s="4">
        <v>0</v>
      </c>
      <c r="R1640" s="4">
        <v>99</v>
      </c>
      <c r="S1640" s="4">
        <v>-99</v>
      </c>
      <c r="T1640" s="4">
        <v>0</v>
      </c>
      <c r="U1640" s="4">
        <v>9.3000000000000007</v>
      </c>
      <c r="V1640" s="4">
        <v>0</v>
      </c>
      <c r="W1640" s="4">
        <v>11.63</v>
      </c>
      <c r="X1640" s="4">
        <v>0.113</v>
      </c>
      <c r="Y1640" s="4">
        <v>0.124</v>
      </c>
      <c r="Z1640" s="4">
        <v>0</v>
      </c>
      <c r="AA1640" s="4" t="s">
        <v>1</v>
      </c>
      <c r="AB1640" s="4" t="s">
        <v>1</v>
      </c>
      <c r="AC1640" s="4" t="str">
        <f>""</f>
        <v/>
      </c>
      <c r="AD1640" s="4" t="str">
        <f>""</f>
        <v/>
      </c>
      <c r="AE1640" s="4" t="str">
        <f>""</f>
        <v/>
      </c>
      <c r="AF1640" s="4" t="str">
        <f>""</f>
        <v/>
      </c>
      <c r="AG1640" s="4" t="str">
        <f>""</f>
        <v/>
      </c>
      <c r="AH1640" s="4" t="str">
        <f>""</f>
        <v/>
      </c>
      <c r="AI1640" s="4" t="str">
        <f>""</f>
        <v/>
      </c>
      <c r="AJ1640" s="4" t="str">
        <f>""</f>
        <v/>
      </c>
      <c r="AK1640" s="4" t="str">
        <f>""</f>
        <v/>
      </c>
      <c r="AL1640" s="4" t="str">
        <f>""</f>
        <v/>
      </c>
      <c r="AM1640" s="4" t="str">
        <f>""</f>
        <v/>
      </c>
      <c r="AN1640" s="4" t="str">
        <f>""</f>
        <v/>
      </c>
      <c r="AO1640" s="4" t="str">
        <f>""</f>
        <v/>
      </c>
      <c r="AP1640" s="4" t="str">
        <f>""</f>
        <v/>
      </c>
      <c r="AQ1640" s="4" t="str">
        <f>""</f>
        <v/>
      </c>
      <c r="AR1640" s="4" t="str">
        <f>""</f>
        <v/>
      </c>
      <c r="AS1640" s="4" t="str">
        <f>""</f>
        <v/>
      </c>
    </row>
    <row r="1641" spans="1:45" x14ac:dyDescent="0.25">
      <c r="A1641" s="15"/>
      <c r="B1641" s="16"/>
      <c r="C1641" s="16"/>
      <c r="D1641" s="16"/>
      <c r="E1641" s="16"/>
      <c r="F1641" s="16"/>
      <c r="G1641" s="16"/>
      <c r="H1641" s="30" t="s">
        <v>25</v>
      </c>
      <c r="I1641" s="31" t="s">
        <v>26</v>
      </c>
      <c r="J1641" s="7" t="s">
        <v>44</v>
      </c>
      <c r="K1641" s="7" t="s">
        <v>45</v>
      </c>
      <c r="L1641" s="7" t="s">
        <v>46</v>
      </c>
      <c r="M1641" s="7" t="s">
        <v>47</v>
      </c>
      <c r="N1641" s="7" t="s">
        <v>48</v>
      </c>
      <c r="O1641" s="7" t="s">
        <v>49</v>
      </c>
      <c r="P1641" s="7" t="s">
        <v>50</v>
      </c>
      <c r="Q1641" s="7" t="s">
        <v>51</v>
      </c>
      <c r="R1641" s="7" t="s">
        <v>52</v>
      </c>
      <c r="S1641" s="7" t="s">
        <v>53</v>
      </c>
      <c r="T1641" s="7" t="s">
        <v>54</v>
      </c>
      <c r="U1641" s="7" t="s">
        <v>55</v>
      </c>
      <c r="X1641" s="4" t="str">
        <f>""</f>
        <v/>
      </c>
      <c r="Y1641" s="4" t="str">
        <f>""</f>
        <v/>
      </c>
      <c r="Z1641" s="4" t="str">
        <f>""</f>
        <v/>
      </c>
      <c r="AA1641" s="4" t="str">
        <f>""</f>
        <v/>
      </c>
      <c r="AB1641" s="4" t="str">
        <f>""</f>
        <v/>
      </c>
      <c r="AC1641" s="4" t="str">
        <f>""</f>
        <v/>
      </c>
      <c r="AD1641" s="4" t="str">
        <f>""</f>
        <v/>
      </c>
      <c r="AE1641" s="4" t="str">
        <f>""</f>
        <v/>
      </c>
      <c r="AF1641" s="4" t="str">
        <f>""</f>
        <v/>
      </c>
      <c r="AG1641" s="4" t="str">
        <f>""</f>
        <v/>
      </c>
      <c r="AH1641" s="4" t="str">
        <f>""</f>
        <v/>
      </c>
      <c r="AI1641" s="4" t="str">
        <f>""</f>
        <v/>
      </c>
      <c r="AJ1641" s="4" t="str">
        <f>""</f>
        <v/>
      </c>
      <c r="AK1641" s="4" t="str">
        <f>""</f>
        <v/>
      </c>
      <c r="AL1641" s="4" t="str">
        <f>""</f>
        <v/>
      </c>
      <c r="AM1641" s="4" t="str">
        <f>""</f>
        <v/>
      </c>
      <c r="AN1641" s="4" t="str">
        <f>""</f>
        <v/>
      </c>
      <c r="AO1641" s="4" t="str">
        <f>""</f>
        <v/>
      </c>
      <c r="AP1641" s="4" t="str">
        <f>""</f>
        <v/>
      </c>
      <c r="AQ1641" s="4" t="str">
        <f>""</f>
        <v/>
      </c>
      <c r="AR1641" s="4" t="str">
        <f>""</f>
        <v/>
      </c>
      <c r="AS1641" s="4" t="str">
        <f>""</f>
        <v/>
      </c>
    </row>
    <row r="1642" spans="1:45" x14ac:dyDescent="0.25">
      <c r="A1642" s="15"/>
      <c r="B1642" s="17"/>
      <c r="C1642" s="17"/>
      <c r="D1642" s="17"/>
      <c r="E1642" s="17"/>
      <c r="F1642" s="17"/>
      <c r="G1642" s="17"/>
      <c r="I1642" s="8" t="s">
        <v>39</v>
      </c>
      <c r="J1642" s="8">
        <v>10</v>
      </c>
      <c r="K1642" s="8">
        <v>0.2</v>
      </c>
      <c r="L1642" s="8">
        <v>0.2</v>
      </c>
      <c r="M1642" s="8">
        <v>10</v>
      </c>
      <c r="N1642" s="8">
        <v>3</v>
      </c>
      <c r="O1642" s="8">
        <v>2.5</v>
      </c>
      <c r="P1642" s="8"/>
      <c r="Q1642" s="8"/>
      <c r="R1642" s="8"/>
      <c r="S1642" s="8"/>
      <c r="T1642" s="8"/>
      <c r="U1642" s="8"/>
      <c r="X1642" s="4" t="str">
        <f>""</f>
        <v/>
      </c>
      <c r="Y1642" s="4" t="str">
        <f>""</f>
        <v/>
      </c>
      <c r="Z1642" s="4" t="str">
        <f>""</f>
        <v/>
      </c>
      <c r="AA1642" s="4" t="str">
        <f>""</f>
        <v/>
      </c>
      <c r="AB1642" s="4" t="str">
        <f>""</f>
        <v/>
      </c>
      <c r="AC1642" s="4" t="str">
        <f>""</f>
        <v/>
      </c>
      <c r="AD1642" s="4" t="str">
        <f>""</f>
        <v/>
      </c>
      <c r="AE1642" s="4" t="str">
        <f>""</f>
        <v/>
      </c>
      <c r="AF1642" s="4" t="str">
        <f>""</f>
        <v/>
      </c>
      <c r="AG1642" s="4" t="str">
        <f>""</f>
        <v/>
      </c>
      <c r="AH1642" s="4" t="str">
        <f>""</f>
        <v/>
      </c>
      <c r="AI1642" s="4" t="str">
        <f>""</f>
        <v/>
      </c>
      <c r="AJ1642" s="4" t="str">
        <f>""</f>
        <v/>
      </c>
      <c r="AK1642" s="4" t="str">
        <f>""</f>
        <v/>
      </c>
      <c r="AL1642" s="4" t="str">
        <f>""</f>
        <v/>
      </c>
      <c r="AM1642" s="4" t="str">
        <f>""</f>
        <v/>
      </c>
      <c r="AN1642" s="4" t="str">
        <f>""</f>
        <v/>
      </c>
      <c r="AO1642" s="4" t="str">
        <f>""</f>
        <v/>
      </c>
      <c r="AP1642" s="4" t="str">
        <f>""</f>
        <v/>
      </c>
      <c r="AQ1642" s="4" t="str">
        <f>""</f>
        <v/>
      </c>
      <c r="AR1642" s="4" t="str">
        <f>""</f>
        <v/>
      </c>
      <c r="AS1642" s="4" t="str">
        <f>""</f>
        <v/>
      </c>
    </row>
    <row r="1643" spans="1:45" x14ac:dyDescent="0.25">
      <c r="A1643" s="15"/>
      <c r="B1643" s="17"/>
      <c r="C1643" s="17"/>
      <c r="D1643" s="17"/>
      <c r="E1643" s="17"/>
      <c r="F1643" s="17"/>
      <c r="G1643" s="17"/>
      <c r="I1643" s="8" t="s">
        <v>40</v>
      </c>
      <c r="J1643" s="8">
        <v>1</v>
      </c>
      <c r="K1643" s="8">
        <f>4*$K$2</f>
        <v>0.04</v>
      </c>
      <c r="L1643" s="8">
        <f>4*$K$2</f>
        <v>0.04</v>
      </c>
      <c r="M1643" s="8">
        <v>1</v>
      </c>
      <c r="N1643" s="8">
        <v>0</v>
      </c>
      <c r="O1643" s="8"/>
      <c r="P1643" s="8"/>
      <c r="Q1643" s="8"/>
      <c r="R1643" s="8"/>
      <c r="S1643" s="8"/>
      <c r="T1643" s="8">
        <v>0</v>
      </c>
      <c r="U1643" s="8"/>
      <c r="X1643" s="4" t="str">
        <f>""</f>
        <v/>
      </c>
      <c r="Y1643" s="4" t="str">
        <f>""</f>
        <v/>
      </c>
      <c r="Z1643" s="4" t="str">
        <f>""</f>
        <v/>
      </c>
      <c r="AA1643" s="4" t="str">
        <f>""</f>
        <v/>
      </c>
      <c r="AB1643" s="4" t="str">
        <f>""</f>
        <v/>
      </c>
      <c r="AC1643" s="4" t="str">
        <f>""</f>
        <v/>
      </c>
      <c r="AD1643" s="4" t="str">
        <f>""</f>
        <v/>
      </c>
      <c r="AE1643" s="4" t="str">
        <f>""</f>
        <v/>
      </c>
      <c r="AF1643" s="4" t="str">
        <f>""</f>
        <v/>
      </c>
      <c r="AG1643" s="4" t="str">
        <f>""</f>
        <v/>
      </c>
      <c r="AH1643" s="4" t="str">
        <f>""</f>
        <v/>
      </c>
      <c r="AI1643" s="4" t="str">
        <f>""</f>
        <v/>
      </c>
      <c r="AJ1643" s="4" t="str">
        <f>""</f>
        <v/>
      </c>
      <c r="AK1643" s="4" t="str">
        <f>""</f>
        <v/>
      </c>
      <c r="AL1643" s="4" t="str">
        <f>""</f>
        <v/>
      </c>
      <c r="AM1643" s="4" t="str">
        <f>""</f>
        <v/>
      </c>
      <c r="AN1643" s="4" t="str">
        <f>""</f>
        <v/>
      </c>
      <c r="AO1643" s="4" t="str">
        <f>""</f>
        <v/>
      </c>
      <c r="AP1643" s="4" t="str">
        <f>""</f>
        <v/>
      </c>
      <c r="AQ1643" s="4" t="str">
        <f>""</f>
        <v/>
      </c>
      <c r="AR1643" s="4" t="str">
        <f>""</f>
        <v/>
      </c>
      <c r="AS1643" s="4" t="str">
        <f>""</f>
        <v/>
      </c>
    </row>
    <row r="1644" spans="1:45" x14ac:dyDescent="0.25">
      <c r="A1644" s="23" t="s">
        <v>41</v>
      </c>
      <c r="B1644" s="18" t="s">
        <v>62</v>
      </c>
      <c r="C1644" s="18">
        <v>13.8</v>
      </c>
      <c r="D1644" s="18">
        <v>81</v>
      </c>
      <c r="E1644" s="18" t="s">
        <v>43</v>
      </c>
      <c r="F1644" s="18">
        <v>1</v>
      </c>
      <c r="G1644" s="18" t="str">
        <f>B1644&amp;C1644&amp;D1644&amp;E1644&amp;F1644</f>
        <v>GEN13.881TD1</v>
      </c>
      <c r="H1644" s="4" t="s">
        <v>0</v>
      </c>
      <c r="I1644" s="4">
        <v>1</v>
      </c>
      <c r="J1644" s="4">
        <v>6.87</v>
      </c>
      <c r="K1644" s="4">
        <v>5.6000000000000001E-2</v>
      </c>
      <c r="L1644" s="4">
        <v>7.0999999999999994E-2</v>
      </c>
      <c r="M1644" s="4">
        <v>3.76</v>
      </c>
      <c r="N1644" s="4">
        <v>0.5</v>
      </c>
      <c r="O1644" s="4">
        <v>1.0429999999999999</v>
      </c>
      <c r="P1644" s="4">
        <v>0.82</v>
      </c>
      <c r="Q1644" s="4">
        <v>0.47399999999999998</v>
      </c>
      <c r="R1644" s="4">
        <v>0.27</v>
      </c>
      <c r="S1644" s="4">
        <v>0.12</v>
      </c>
      <c r="T1644" s="4">
        <v>7.4999999999999997E-2</v>
      </c>
      <c r="U1644" s="4">
        <v>0.27200000000000002</v>
      </c>
      <c r="V1644" s="4" t="s">
        <v>1</v>
      </c>
      <c r="W1644" s="4" t="s">
        <v>1</v>
      </c>
      <c r="X1644" s="4" t="str">
        <f>""</f>
        <v/>
      </c>
      <c r="Y1644" s="4" t="str">
        <f>""</f>
        <v/>
      </c>
      <c r="Z1644" s="4" t="str">
        <f>""</f>
        <v/>
      </c>
      <c r="AA1644" s="4" t="str">
        <f>""</f>
        <v/>
      </c>
      <c r="AB1644" s="4" t="str">
        <f>""</f>
        <v/>
      </c>
      <c r="AC1644" s="4" t="str">
        <f>""</f>
        <v/>
      </c>
      <c r="AD1644" s="4" t="str">
        <f>""</f>
        <v/>
      </c>
      <c r="AE1644" s="4" t="str">
        <f>""</f>
        <v/>
      </c>
      <c r="AF1644" s="4" t="str">
        <f>""</f>
        <v/>
      </c>
      <c r="AG1644" s="4" t="str">
        <f>""</f>
        <v/>
      </c>
      <c r="AH1644" s="4" t="str">
        <f>""</f>
        <v/>
      </c>
      <c r="AI1644" s="4" t="str">
        <f>""</f>
        <v/>
      </c>
      <c r="AJ1644" s="4" t="str">
        <f>""</f>
        <v/>
      </c>
      <c r="AK1644" s="4" t="str">
        <f>""</f>
        <v/>
      </c>
      <c r="AL1644" s="4" t="str">
        <f>""</f>
        <v/>
      </c>
      <c r="AM1644" s="4" t="str">
        <f>""</f>
        <v/>
      </c>
      <c r="AN1644" s="4" t="str">
        <f>""</f>
        <v/>
      </c>
      <c r="AO1644" s="4" t="str">
        <f>""</f>
        <v/>
      </c>
      <c r="AP1644" s="4" t="str">
        <f>""</f>
        <v/>
      </c>
      <c r="AQ1644" s="4" t="str">
        <f>""</f>
        <v/>
      </c>
      <c r="AR1644" s="4" t="str">
        <f>""</f>
        <v/>
      </c>
      <c r="AS1644" s="4" t="str">
        <f>""</f>
        <v/>
      </c>
    </row>
    <row r="1645" spans="1:45" x14ac:dyDescent="0.25">
      <c r="A1645" s="15"/>
      <c r="B1645" s="16"/>
      <c r="C1645" s="16"/>
      <c r="D1645" s="16"/>
      <c r="E1645" s="16"/>
      <c r="F1645" s="16"/>
      <c r="G1645" s="16"/>
      <c r="H1645" s="14" t="s">
        <v>25</v>
      </c>
      <c r="I1645" s="34"/>
      <c r="J1645" s="7" t="s">
        <v>64</v>
      </c>
      <c r="K1645" s="7" t="s">
        <v>65</v>
      </c>
      <c r="L1645" s="7" t="s">
        <v>66</v>
      </c>
      <c r="M1645" s="7" t="s">
        <v>67</v>
      </c>
      <c r="N1645" s="7" t="s">
        <v>68</v>
      </c>
      <c r="O1645" s="7" t="s">
        <v>69</v>
      </c>
      <c r="P1645" s="7" t="s">
        <v>70</v>
      </c>
      <c r="Q1645" s="7" t="s">
        <v>71</v>
      </c>
      <c r="R1645" s="7" t="s">
        <v>72</v>
      </c>
      <c r="S1645" s="7" t="s">
        <v>73</v>
      </c>
      <c r="T1645" s="7" t="s">
        <v>74</v>
      </c>
      <c r="U1645" s="7" t="s">
        <v>75</v>
      </c>
      <c r="X1645" s="4" t="str">
        <f>""</f>
        <v/>
      </c>
      <c r="Y1645" s="4" t="str">
        <f>""</f>
        <v/>
      </c>
      <c r="Z1645" s="4" t="str">
        <f>""</f>
        <v/>
      </c>
      <c r="AA1645" s="4" t="str">
        <f>""</f>
        <v/>
      </c>
      <c r="AB1645" s="4" t="str">
        <f>""</f>
        <v/>
      </c>
      <c r="AC1645" s="4" t="str">
        <f>""</f>
        <v/>
      </c>
      <c r="AD1645" s="4" t="str">
        <f>""</f>
        <v/>
      </c>
      <c r="AE1645" s="4" t="str">
        <f>""</f>
        <v/>
      </c>
      <c r="AF1645" s="4" t="str">
        <f>""</f>
        <v/>
      </c>
      <c r="AG1645" s="4" t="str">
        <f>""</f>
        <v/>
      </c>
      <c r="AH1645" s="4" t="str">
        <f>""</f>
        <v/>
      </c>
      <c r="AI1645" s="4" t="str">
        <f>""</f>
        <v/>
      </c>
      <c r="AJ1645" s="4" t="str">
        <f>""</f>
        <v/>
      </c>
      <c r="AK1645" s="4" t="str">
        <f>""</f>
        <v/>
      </c>
      <c r="AL1645" s="4" t="str">
        <f>""</f>
        <v/>
      </c>
      <c r="AM1645" s="4" t="str">
        <f>""</f>
        <v/>
      </c>
      <c r="AN1645" s="4" t="str">
        <f>""</f>
        <v/>
      </c>
      <c r="AO1645" s="4" t="str">
        <f>""</f>
        <v/>
      </c>
      <c r="AP1645" s="4" t="str">
        <f>""</f>
        <v/>
      </c>
      <c r="AQ1645" s="4" t="str">
        <f>""</f>
        <v/>
      </c>
      <c r="AR1645" s="4" t="str">
        <f>""</f>
        <v/>
      </c>
      <c r="AS1645" s="4" t="str">
        <f>""</f>
        <v/>
      </c>
    </row>
    <row r="1646" spans="1:45" x14ac:dyDescent="0.25">
      <c r="A1646" s="15"/>
      <c r="B1646" s="17"/>
      <c r="C1646" s="17"/>
      <c r="D1646" s="17"/>
      <c r="E1646" s="17"/>
      <c r="F1646" s="17"/>
      <c r="G1646" s="17"/>
      <c r="I1646" s="8" t="s">
        <v>39</v>
      </c>
      <c r="J1646" s="8">
        <v>1</v>
      </c>
      <c r="K1646" s="8">
        <v>2</v>
      </c>
      <c r="L1646" s="8">
        <v>30</v>
      </c>
      <c r="M1646" s="8">
        <v>0.1</v>
      </c>
      <c r="N1646" s="8">
        <v>1</v>
      </c>
      <c r="O1646" s="8">
        <v>0.3</v>
      </c>
      <c r="P1646" s="8">
        <v>1</v>
      </c>
      <c r="Q1646" s="8">
        <v>1</v>
      </c>
      <c r="R1646" s="8">
        <v>30</v>
      </c>
      <c r="S1646" s="8">
        <v>1.5</v>
      </c>
      <c r="T1646" s="8">
        <v>0.5</v>
      </c>
      <c r="U1646" s="8">
        <v>0.15</v>
      </c>
      <c r="X1646" s="4" t="str">
        <f>""</f>
        <v/>
      </c>
      <c r="Y1646" s="4" t="str">
        <f>""</f>
        <v/>
      </c>
      <c r="Z1646" s="4" t="str">
        <f>""</f>
        <v/>
      </c>
      <c r="AA1646" s="4" t="str">
        <f>""</f>
        <v/>
      </c>
      <c r="AB1646" s="4" t="str">
        <f>""</f>
        <v/>
      </c>
      <c r="AC1646" s="4" t="str">
        <f>""</f>
        <v/>
      </c>
      <c r="AD1646" s="4" t="str">
        <f>""</f>
        <v/>
      </c>
      <c r="AE1646" s="4" t="str">
        <f>""</f>
        <v/>
      </c>
      <c r="AF1646" s="4" t="str">
        <f>""</f>
        <v/>
      </c>
      <c r="AG1646" s="4" t="str">
        <f>""</f>
        <v/>
      </c>
      <c r="AH1646" s="4" t="str">
        <f>""</f>
        <v/>
      </c>
      <c r="AI1646" s="4" t="str">
        <f>""</f>
        <v/>
      </c>
      <c r="AJ1646" s="4" t="str">
        <f>""</f>
        <v/>
      </c>
      <c r="AK1646" s="4" t="str">
        <f>""</f>
        <v/>
      </c>
      <c r="AL1646" s="4" t="str">
        <f>""</f>
        <v/>
      </c>
      <c r="AM1646" s="4" t="str">
        <f>""</f>
        <v/>
      </c>
      <c r="AN1646" s="4" t="str">
        <f>""</f>
        <v/>
      </c>
      <c r="AO1646" s="4" t="str">
        <f>""</f>
        <v/>
      </c>
      <c r="AP1646" s="4" t="str">
        <f>""</f>
        <v/>
      </c>
      <c r="AQ1646" s="4" t="str">
        <f>""</f>
        <v/>
      </c>
      <c r="AR1646" s="4" t="str">
        <f>""</f>
        <v/>
      </c>
      <c r="AS1646" s="4" t="str">
        <f>""</f>
        <v/>
      </c>
    </row>
    <row r="1647" spans="1:45" x14ac:dyDescent="0.25">
      <c r="A1647" s="15"/>
      <c r="B1647" s="17"/>
      <c r="C1647" s="17"/>
      <c r="D1647" s="17"/>
      <c r="E1647" s="17"/>
      <c r="F1647" s="17"/>
      <c r="G1647" s="17"/>
      <c r="I1647" s="8" t="s">
        <v>40</v>
      </c>
      <c r="J1647" s="8">
        <v>0</v>
      </c>
      <c r="K1647" s="8">
        <v>0</v>
      </c>
      <c r="L1647" s="8">
        <f>4*$K$2</f>
        <v>0.04</v>
      </c>
      <c r="M1647" s="8">
        <f>4*$K$2</f>
        <v>0.04</v>
      </c>
      <c r="N1647" s="8">
        <f>4*$K$2</f>
        <v>0.04</v>
      </c>
      <c r="O1647" s="8">
        <v>0</v>
      </c>
      <c r="P1647" s="8">
        <v>0</v>
      </c>
      <c r="Q1647" s="8">
        <v>0</v>
      </c>
      <c r="R1647" s="8">
        <v>0.5</v>
      </c>
      <c r="S1647" s="8">
        <v>0.8</v>
      </c>
      <c r="T1647" s="8">
        <v>0</v>
      </c>
      <c r="U1647" s="8">
        <v>0</v>
      </c>
      <c r="X1647" s="4" t="str">
        <f>""</f>
        <v/>
      </c>
      <c r="Y1647" s="4" t="str">
        <f>""</f>
        <v/>
      </c>
      <c r="Z1647" s="4" t="str">
        <f>""</f>
        <v/>
      </c>
      <c r="AA1647" s="4" t="str">
        <f>""</f>
        <v/>
      </c>
      <c r="AB1647" s="4" t="str">
        <f>""</f>
        <v/>
      </c>
      <c r="AC1647" s="4" t="str">
        <f>""</f>
        <v/>
      </c>
      <c r="AD1647" s="4" t="str">
        <f>""</f>
        <v/>
      </c>
      <c r="AE1647" s="4" t="str">
        <f>""</f>
        <v/>
      </c>
      <c r="AF1647" s="4" t="str">
        <f>""</f>
        <v/>
      </c>
      <c r="AG1647" s="4" t="str">
        <f>""</f>
        <v/>
      </c>
      <c r="AH1647" s="4" t="str">
        <f>""</f>
        <v/>
      </c>
      <c r="AI1647" s="4" t="str">
        <f>""</f>
        <v/>
      </c>
      <c r="AJ1647" s="4" t="str">
        <f>""</f>
        <v/>
      </c>
      <c r="AK1647" s="4" t="str">
        <f>""</f>
        <v/>
      </c>
      <c r="AL1647" s="4" t="str">
        <f>""</f>
        <v/>
      </c>
      <c r="AM1647" s="4" t="str">
        <f>""</f>
        <v/>
      </c>
      <c r="AN1647" s="4" t="str">
        <f>""</f>
        <v/>
      </c>
      <c r="AO1647" s="4" t="str">
        <f>""</f>
        <v/>
      </c>
      <c r="AP1647" s="4" t="str">
        <f>""</f>
        <v/>
      </c>
      <c r="AQ1647" s="4" t="str">
        <f>""</f>
        <v/>
      </c>
      <c r="AR1647" s="4" t="str">
        <f>""</f>
        <v/>
      </c>
      <c r="AS1647" s="4" t="str">
        <f>""</f>
        <v/>
      </c>
    </row>
    <row r="1648" spans="1:45" x14ac:dyDescent="0.25">
      <c r="A1648" s="23" t="s">
        <v>41</v>
      </c>
      <c r="B1648" s="18" t="s">
        <v>76</v>
      </c>
      <c r="C1648" s="18">
        <v>13.8</v>
      </c>
      <c r="D1648" s="18">
        <v>81</v>
      </c>
      <c r="E1648" s="18" t="s">
        <v>43</v>
      </c>
      <c r="F1648" s="18">
        <v>1</v>
      </c>
      <c r="G1648" s="18" t="str">
        <f>B1648&amp;C1648&amp;D1648&amp;E1648&amp;F1648</f>
        <v>GOV13.881TD1</v>
      </c>
      <c r="H1648" s="4" t="s">
        <v>6</v>
      </c>
      <c r="I1648" s="4">
        <v>1</v>
      </c>
      <c r="J1648" s="4">
        <v>0.06</v>
      </c>
      <c r="K1648" s="4">
        <v>0.4</v>
      </c>
      <c r="L1648" s="4">
        <v>3</v>
      </c>
      <c r="M1648" s="4">
        <v>9.9000000000000005E-2</v>
      </c>
      <c r="N1648" s="4">
        <v>0.4</v>
      </c>
      <c r="O1648" s="4">
        <v>0.15</v>
      </c>
      <c r="P1648" s="4">
        <v>1</v>
      </c>
      <c r="Q1648" s="4">
        <v>0.1</v>
      </c>
      <c r="R1648" s="4">
        <v>1.35</v>
      </c>
      <c r="S1648" s="4">
        <v>1.4</v>
      </c>
      <c r="T1648" s="4">
        <v>0.1</v>
      </c>
      <c r="U1648" s="4">
        <v>0.1</v>
      </c>
      <c r="V1648" s="4" t="s">
        <v>1</v>
      </c>
      <c r="W1648" s="4" t="s">
        <v>1</v>
      </c>
      <c r="X1648" s="4" t="str">
        <f>""</f>
        <v/>
      </c>
      <c r="Y1648" s="4" t="str">
        <f>""</f>
        <v/>
      </c>
      <c r="Z1648" s="4" t="str">
        <f>""</f>
        <v/>
      </c>
      <c r="AA1648" s="4" t="str">
        <f>""</f>
        <v/>
      </c>
      <c r="AB1648" s="4" t="str">
        <f>""</f>
        <v/>
      </c>
      <c r="AC1648" s="4" t="str">
        <f>""</f>
        <v/>
      </c>
      <c r="AD1648" s="4" t="str">
        <f>""</f>
        <v/>
      </c>
      <c r="AE1648" s="4" t="str">
        <f>""</f>
        <v/>
      </c>
      <c r="AF1648" s="4" t="str">
        <f>""</f>
        <v/>
      </c>
      <c r="AG1648" s="4" t="str">
        <f>""</f>
        <v/>
      </c>
      <c r="AH1648" s="4" t="str">
        <f>""</f>
        <v/>
      </c>
      <c r="AI1648" s="4" t="str">
        <f>""</f>
        <v/>
      </c>
      <c r="AJ1648" s="4" t="str">
        <f>""</f>
        <v/>
      </c>
      <c r="AK1648" s="4" t="str">
        <f>""</f>
        <v/>
      </c>
      <c r="AL1648" s="4" t="str">
        <f>""</f>
        <v/>
      </c>
      <c r="AM1648" s="4" t="str">
        <f>""</f>
        <v/>
      </c>
      <c r="AN1648" s="4" t="str">
        <f>""</f>
        <v/>
      </c>
      <c r="AO1648" s="4" t="str">
        <f>""</f>
        <v/>
      </c>
      <c r="AP1648" s="4" t="str">
        <f>""</f>
        <v/>
      </c>
      <c r="AQ1648" s="4" t="str">
        <f>""</f>
        <v/>
      </c>
      <c r="AR1648" s="4" t="str">
        <f>""</f>
        <v/>
      </c>
      <c r="AS1648" s="4" t="str">
        <f>""</f>
        <v/>
      </c>
    </row>
    <row r="1649" spans="1:45" x14ac:dyDescent="0.25">
      <c r="A1649" s="15"/>
      <c r="B1649" s="16"/>
      <c r="C1649" s="16"/>
      <c r="D1649" s="16"/>
      <c r="E1649" s="16"/>
      <c r="F1649" s="16"/>
      <c r="G1649" s="16"/>
      <c r="H1649" s="14" t="s">
        <v>25</v>
      </c>
      <c r="I1649" s="7" t="s">
        <v>26</v>
      </c>
      <c r="J1649" s="7" t="s">
        <v>77</v>
      </c>
      <c r="K1649" s="7" t="s">
        <v>78</v>
      </c>
      <c r="L1649" s="7" t="s">
        <v>79</v>
      </c>
      <c r="M1649" s="7" t="s">
        <v>80</v>
      </c>
      <c r="N1649" s="7" t="s">
        <v>81</v>
      </c>
      <c r="O1649" s="7" t="s">
        <v>82</v>
      </c>
      <c r="P1649" s="7" t="s">
        <v>83</v>
      </c>
      <c r="Q1649" s="7" t="s">
        <v>84</v>
      </c>
      <c r="R1649" s="7" t="s">
        <v>85</v>
      </c>
      <c r="S1649" s="7" t="s">
        <v>86</v>
      </c>
      <c r="T1649" s="7" t="s">
        <v>87</v>
      </c>
      <c r="U1649" s="7" t="s">
        <v>88</v>
      </c>
      <c r="V1649" s="7" t="s">
        <v>89</v>
      </c>
      <c r="W1649" s="7" t="s">
        <v>90</v>
      </c>
      <c r="X1649" s="7" t="s">
        <v>91</v>
      </c>
      <c r="Y1649" s="7" t="s">
        <v>92</v>
      </c>
      <c r="Z1649" s="7" t="s">
        <v>93</v>
      </c>
      <c r="AA1649" s="7" t="s">
        <v>94</v>
      </c>
      <c r="AB1649" s="7" t="s">
        <v>95</v>
      </c>
      <c r="AC1649" s="7" t="s">
        <v>96</v>
      </c>
      <c r="AD1649" s="7" t="s">
        <v>97</v>
      </c>
      <c r="AE1649" s="7" t="s">
        <v>98</v>
      </c>
      <c r="AF1649" s="7" t="s">
        <v>99</v>
      </c>
      <c r="AI1649" s="4" t="str">
        <f>""</f>
        <v/>
      </c>
      <c r="AJ1649" s="4" t="str">
        <f>""</f>
        <v/>
      </c>
      <c r="AK1649" s="4" t="str">
        <f>""</f>
        <v/>
      </c>
      <c r="AL1649" s="4" t="str">
        <f>""</f>
        <v/>
      </c>
      <c r="AM1649" s="4" t="str">
        <f>""</f>
        <v/>
      </c>
      <c r="AN1649" s="4" t="str">
        <f>""</f>
        <v/>
      </c>
      <c r="AO1649" s="4" t="str">
        <f>""</f>
        <v/>
      </c>
      <c r="AP1649" s="4" t="str">
        <f>""</f>
        <v/>
      </c>
      <c r="AQ1649" s="4" t="str">
        <f>""</f>
        <v/>
      </c>
      <c r="AR1649" s="4" t="str">
        <f>""</f>
        <v/>
      </c>
      <c r="AS1649" s="4" t="str">
        <f>""</f>
        <v/>
      </c>
    </row>
    <row r="1650" spans="1:45" x14ac:dyDescent="0.25">
      <c r="A1650" s="15"/>
      <c r="B1650" s="17"/>
      <c r="C1650" s="17"/>
      <c r="D1650" s="17"/>
      <c r="E1650" s="17"/>
      <c r="F1650" s="17"/>
      <c r="G1650" s="17"/>
      <c r="I1650" s="8" t="s">
        <v>39</v>
      </c>
      <c r="J1650" s="8"/>
      <c r="K1650" s="8"/>
      <c r="L1650" s="8"/>
      <c r="M1650" s="8"/>
      <c r="N1650" s="8"/>
      <c r="O1650" s="8"/>
      <c r="P1650" s="8">
        <v>15</v>
      </c>
      <c r="Q1650" s="8">
        <v>15</v>
      </c>
      <c r="R1650" s="8"/>
      <c r="S1650" s="8">
        <v>15</v>
      </c>
      <c r="T1650" s="8">
        <v>15</v>
      </c>
      <c r="U1650" s="8"/>
      <c r="V1650" s="8"/>
      <c r="W1650" s="8"/>
      <c r="X1650" s="8">
        <v>2</v>
      </c>
      <c r="Y1650" s="8">
        <v>2</v>
      </c>
      <c r="Z1650" s="8"/>
      <c r="AA1650" s="8">
        <v>2</v>
      </c>
      <c r="AB1650" s="8">
        <v>2</v>
      </c>
      <c r="AC1650" s="8">
        <v>2</v>
      </c>
      <c r="AD1650" s="8">
        <v>2</v>
      </c>
      <c r="AE1650" s="8">
        <v>0.99</v>
      </c>
      <c r="AF1650" s="8">
        <v>0</v>
      </c>
      <c r="AI1650" s="4" t="str">
        <f>""</f>
        <v/>
      </c>
      <c r="AJ1650" s="4" t="str">
        <f>""</f>
        <v/>
      </c>
      <c r="AK1650" s="4" t="str">
        <f>""</f>
        <v/>
      </c>
      <c r="AL1650" s="4" t="str">
        <f>""</f>
        <v/>
      </c>
      <c r="AM1650" s="4" t="str">
        <f>""</f>
        <v/>
      </c>
      <c r="AN1650" s="4" t="str">
        <f>""</f>
        <v/>
      </c>
      <c r="AO1650" s="4" t="str">
        <f>""</f>
        <v/>
      </c>
      <c r="AP1650" s="4" t="str">
        <f>""</f>
        <v/>
      </c>
      <c r="AQ1650" s="4" t="str">
        <f>""</f>
        <v/>
      </c>
      <c r="AR1650" s="4" t="str">
        <f>""</f>
        <v/>
      </c>
      <c r="AS1650" s="4" t="str">
        <f>""</f>
        <v/>
      </c>
    </row>
    <row r="1651" spans="1:45" x14ac:dyDescent="0.25">
      <c r="A1651" s="15"/>
      <c r="B1651" s="17"/>
      <c r="C1651" s="17"/>
      <c r="D1651" s="17"/>
      <c r="E1651" s="17"/>
      <c r="F1651" s="17"/>
      <c r="G1651" s="17"/>
      <c r="I1651" s="8" t="s">
        <v>40</v>
      </c>
      <c r="J1651" s="8"/>
      <c r="K1651" s="8"/>
      <c r="L1651" s="8"/>
      <c r="M1651" s="8"/>
      <c r="N1651" s="8"/>
      <c r="O1651" s="8"/>
      <c r="P1651" s="8">
        <v>1.5</v>
      </c>
      <c r="Q1651" s="8">
        <v>1.5</v>
      </c>
      <c r="R1651" s="8">
        <f>2*$K$2</f>
        <v>0.02</v>
      </c>
      <c r="S1651" s="8">
        <v>1.5</v>
      </c>
      <c r="T1651" s="8">
        <v>1.5</v>
      </c>
      <c r="U1651" s="8">
        <f>2*$K$2</f>
        <v>0.02</v>
      </c>
      <c r="V1651" s="8"/>
      <c r="W1651" s="8"/>
      <c r="X1651" s="8">
        <f t="shared" ref="X1651:Y1651" si="198">2*$K$2</f>
        <v>0.02</v>
      </c>
      <c r="Y1651" s="8">
        <f t="shared" si="198"/>
        <v>0.02</v>
      </c>
      <c r="Z1651" s="8"/>
      <c r="AA1651" s="8">
        <f t="shared" ref="AA1651:AD1651" si="199">2*$K$2</f>
        <v>0.02</v>
      </c>
      <c r="AB1651" s="8">
        <f t="shared" si="199"/>
        <v>0.02</v>
      </c>
      <c r="AC1651" s="8">
        <f t="shared" si="199"/>
        <v>0.02</v>
      </c>
      <c r="AD1651" s="8">
        <f t="shared" si="199"/>
        <v>0.02</v>
      </c>
      <c r="AE1651" s="8">
        <v>0</v>
      </c>
      <c r="AF1651" s="8">
        <v>-0.3</v>
      </c>
      <c r="AI1651" s="4" t="str">
        <f>""</f>
        <v/>
      </c>
      <c r="AJ1651" s="4" t="str">
        <f>""</f>
        <v/>
      </c>
      <c r="AK1651" s="4" t="str">
        <f>""</f>
        <v/>
      </c>
      <c r="AL1651" s="4" t="str">
        <f>""</f>
        <v/>
      </c>
      <c r="AM1651" s="4" t="str">
        <f>""</f>
        <v/>
      </c>
      <c r="AN1651" s="4" t="str">
        <f>""</f>
        <v/>
      </c>
      <c r="AO1651" s="4" t="str">
        <f>""</f>
        <v/>
      </c>
      <c r="AP1651" s="4" t="str">
        <f>""</f>
        <v/>
      </c>
      <c r="AQ1651" s="4" t="str">
        <f>""</f>
        <v/>
      </c>
      <c r="AR1651" s="4" t="str">
        <f>""</f>
        <v/>
      </c>
      <c r="AS1651" s="4" t="str">
        <f>""</f>
        <v/>
      </c>
    </row>
    <row r="1652" spans="1:45" x14ac:dyDescent="0.25">
      <c r="A1652" s="24" t="s">
        <v>41</v>
      </c>
      <c r="B1652" s="18" t="s">
        <v>100</v>
      </c>
      <c r="C1652" s="18">
        <v>13.8</v>
      </c>
      <c r="D1652" s="18">
        <v>81</v>
      </c>
      <c r="E1652" s="18" t="s">
        <v>43</v>
      </c>
      <c r="F1652" s="18">
        <v>1</v>
      </c>
      <c r="G1652" s="18" t="str">
        <f>B1652&amp;C1652&amp;D1652&amp;E1652&amp;F1652</f>
        <v>PSS13.881TD1</v>
      </c>
      <c r="H1652" s="4" t="s">
        <v>9</v>
      </c>
      <c r="I1652" s="4">
        <v>1</v>
      </c>
      <c r="J1652" s="4">
        <v>1</v>
      </c>
      <c r="K1652" s="4">
        <v>0</v>
      </c>
      <c r="L1652" s="4">
        <v>3</v>
      </c>
      <c r="M1652" s="4">
        <v>0</v>
      </c>
      <c r="N1652" s="4">
        <v>5</v>
      </c>
      <c r="O1652" s="4">
        <v>1</v>
      </c>
      <c r="P1652" s="4">
        <v>2.5</v>
      </c>
      <c r="Q1652" s="4">
        <v>2.5</v>
      </c>
      <c r="R1652" s="4">
        <v>0</v>
      </c>
      <c r="S1652" s="4">
        <v>2.5</v>
      </c>
      <c r="T1652" s="4">
        <v>0</v>
      </c>
      <c r="U1652" s="4">
        <v>2.5</v>
      </c>
      <c r="V1652" s="4">
        <v>0.39</v>
      </c>
      <c r="W1652" s="4">
        <v>1</v>
      </c>
      <c r="X1652" s="4">
        <v>0</v>
      </c>
      <c r="Y1652" s="4">
        <v>0.1</v>
      </c>
      <c r="Z1652" s="4">
        <v>6.5</v>
      </c>
      <c r="AA1652" s="4">
        <v>0.44</v>
      </c>
      <c r="AB1652" s="4">
        <v>0.08</v>
      </c>
      <c r="AC1652" s="4">
        <v>0.2</v>
      </c>
      <c r="AD1652" s="4">
        <v>0.98</v>
      </c>
      <c r="AE1652" s="4">
        <v>0.1</v>
      </c>
      <c r="AF1652" s="4">
        <v>-0.1</v>
      </c>
      <c r="AG1652" s="4" t="s">
        <v>1</v>
      </c>
      <c r="AH1652" s="4" t="s">
        <v>1</v>
      </c>
      <c r="AI1652" s="4" t="str">
        <f>""</f>
        <v/>
      </c>
      <c r="AJ1652" s="4" t="str">
        <f>""</f>
        <v/>
      </c>
      <c r="AK1652" s="4" t="str">
        <f>""</f>
        <v/>
      </c>
      <c r="AL1652" s="4" t="str">
        <f>""</f>
        <v/>
      </c>
      <c r="AM1652" s="4" t="str">
        <f>""</f>
        <v/>
      </c>
      <c r="AN1652" s="4" t="str">
        <f>""</f>
        <v/>
      </c>
      <c r="AO1652" s="4" t="str">
        <f>""</f>
        <v/>
      </c>
      <c r="AP1652" s="4" t="str">
        <f>""</f>
        <v/>
      </c>
      <c r="AQ1652" s="4" t="str">
        <f>""</f>
        <v/>
      </c>
      <c r="AR1652" s="4" t="str">
        <f>""</f>
        <v/>
      </c>
      <c r="AS1652" s="4" t="str">
        <f>""</f>
        <v/>
      </c>
    </row>
    <row r="1653" spans="1:45" x14ac:dyDescent="0.25">
      <c r="AC1653" s="4" t="str">
        <f>""</f>
        <v/>
      </c>
      <c r="AD1653" s="4" t="str">
        <f>""</f>
        <v/>
      </c>
      <c r="AE1653" s="4" t="str">
        <f>""</f>
        <v/>
      </c>
      <c r="AF1653" s="4" t="str">
        <f>""</f>
        <v/>
      </c>
      <c r="AG1653" s="4" t="str">
        <f>""</f>
        <v/>
      </c>
      <c r="AH1653" s="4" t="str">
        <f>""</f>
        <v/>
      </c>
      <c r="AI1653" s="4" t="str">
        <f>""</f>
        <v/>
      </c>
      <c r="AJ1653" s="4" t="str">
        <f>""</f>
        <v/>
      </c>
      <c r="AK1653" s="4" t="str">
        <f>""</f>
        <v/>
      </c>
      <c r="AL1653" s="4" t="str">
        <f>""</f>
        <v/>
      </c>
      <c r="AM1653" s="4" t="str">
        <f>""</f>
        <v/>
      </c>
      <c r="AN1653" s="4" t="str">
        <f>""</f>
        <v/>
      </c>
      <c r="AO1653" s="4" t="str">
        <f>""</f>
        <v/>
      </c>
      <c r="AP1653" s="4" t="str">
        <f>""</f>
        <v/>
      </c>
      <c r="AQ1653" s="4" t="str">
        <f>""</f>
        <v/>
      </c>
      <c r="AR1653" s="4" t="str">
        <f>""</f>
        <v/>
      </c>
      <c r="AS1653" s="4" t="str">
        <f>""</f>
        <v/>
      </c>
    </row>
    <row r="1654" spans="1:45" x14ac:dyDescent="0.25">
      <c r="A1654" s="27" t="s">
        <v>224</v>
      </c>
      <c r="B1654" s="9"/>
      <c r="C1654" s="9"/>
      <c r="D1654" s="9"/>
      <c r="E1654" s="9"/>
      <c r="F1654" s="9"/>
      <c r="G1654" s="16"/>
      <c r="H1654" s="14" t="s">
        <v>25</v>
      </c>
      <c r="I1654" s="7" t="s">
        <v>26</v>
      </c>
      <c r="J1654" s="7" t="s">
        <v>103</v>
      </c>
      <c r="K1654" s="7" t="s">
        <v>104</v>
      </c>
      <c r="L1654" s="7" t="s">
        <v>105</v>
      </c>
      <c r="M1654" s="7" t="s">
        <v>106</v>
      </c>
      <c r="N1654" s="7" t="s">
        <v>107</v>
      </c>
      <c r="O1654" s="7" t="s">
        <v>108</v>
      </c>
      <c r="P1654" s="7" t="s">
        <v>109</v>
      </c>
      <c r="Q1654" s="7" t="s">
        <v>110</v>
      </c>
      <c r="R1654" s="7" t="s">
        <v>111</v>
      </c>
      <c r="S1654" s="7" t="s">
        <v>112</v>
      </c>
      <c r="T1654" s="7" t="s">
        <v>113</v>
      </c>
      <c r="U1654" s="7" t="s">
        <v>114</v>
      </c>
      <c r="V1654" s="7" t="s">
        <v>115</v>
      </c>
      <c r="W1654" s="7" t="s">
        <v>116</v>
      </c>
      <c r="X1654" s="7" t="s">
        <v>117</v>
      </c>
      <c r="Y1654" s="7" t="s">
        <v>118</v>
      </c>
      <c r="Z1654" s="7" t="s">
        <v>119</v>
      </c>
      <c r="AC1654" s="4" t="str">
        <f>""</f>
        <v/>
      </c>
      <c r="AD1654" s="4" t="str">
        <f>""</f>
        <v/>
      </c>
      <c r="AE1654" s="4" t="str">
        <f>""</f>
        <v/>
      </c>
      <c r="AF1654" s="4" t="str">
        <f>""</f>
        <v/>
      </c>
      <c r="AG1654" s="4" t="str">
        <f>""</f>
        <v/>
      </c>
      <c r="AH1654" s="4" t="str">
        <f>""</f>
        <v/>
      </c>
      <c r="AI1654" s="4" t="str">
        <f>""</f>
        <v/>
      </c>
      <c r="AJ1654" s="4" t="str">
        <f>""</f>
        <v/>
      </c>
      <c r="AK1654" s="4" t="str">
        <f>""</f>
        <v/>
      </c>
      <c r="AL1654" s="4" t="str">
        <f>""</f>
        <v/>
      </c>
      <c r="AM1654" s="4" t="str">
        <f>""</f>
        <v/>
      </c>
      <c r="AN1654" s="4" t="str">
        <f>""</f>
        <v/>
      </c>
      <c r="AO1654" s="4" t="str">
        <f>""</f>
        <v/>
      </c>
      <c r="AP1654" s="4" t="str">
        <f>""</f>
        <v/>
      </c>
      <c r="AQ1654" s="4" t="str">
        <f>""</f>
        <v/>
      </c>
      <c r="AR1654" s="4" t="str">
        <f>""</f>
        <v/>
      </c>
      <c r="AS1654" s="4" t="str">
        <f>""</f>
        <v/>
      </c>
    </row>
    <row r="1655" spans="1:45" x14ac:dyDescent="0.25">
      <c r="A1655" s="25"/>
      <c r="B1655" s="10"/>
      <c r="C1655" s="10"/>
      <c r="D1655" s="10"/>
      <c r="E1655" s="10"/>
      <c r="F1655" s="10"/>
      <c r="G1655" s="17"/>
      <c r="I1655" s="8" t="s">
        <v>39</v>
      </c>
      <c r="J1655" s="8">
        <v>0.5</v>
      </c>
      <c r="K1655" s="8">
        <v>75</v>
      </c>
      <c r="L1655" s="8">
        <v>75</v>
      </c>
      <c r="M1655" s="8">
        <v>10</v>
      </c>
      <c r="N1655" s="8">
        <v>0</v>
      </c>
      <c r="O1655" s="8">
        <v>1</v>
      </c>
      <c r="P1655" s="8">
        <v>1.2</v>
      </c>
      <c r="Q1655" s="8">
        <v>18</v>
      </c>
      <c r="R1655" s="8">
        <v>118</v>
      </c>
      <c r="S1655" s="8">
        <v>0</v>
      </c>
      <c r="T1655" s="8">
        <v>1.1000000000000001</v>
      </c>
      <c r="U1655" s="8">
        <v>10</v>
      </c>
      <c r="V1655" s="8">
        <v>1.1000000000000001</v>
      </c>
      <c r="W1655" s="8">
        <v>20</v>
      </c>
      <c r="X1655" s="8">
        <v>1</v>
      </c>
      <c r="Y1655" s="8">
        <v>0.5</v>
      </c>
      <c r="Z1655" s="8">
        <v>90</v>
      </c>
      <c r="AC1655" s="4" t="str">
        <f>""</f>
        <v/>
      </c>
      <c r="AD1655" s="4" t="str">
        <f>""</f>
        <v/>
      </c>
      <c r="AE1655" s="4" t="str">
        <f>""</f>
        <v/>
      </c>
      <c r="AF1655" s="4" t="str">
        <f>""</f>
        <v/>
      </c>
      <c r="AG1655" s="4" t="str">
        <f>""</f>
        <v/>
      </c>
      <c r="AH1655" s="4" t="str">
        <f>""</f>
        <v/>
      </c>
      <c r="AI1655" s="4" t="str">
        <f>""</f>
        <v/>
      </c>
      <c r="AJ1655" s="4" t="str">
        <f>""</f>
        <v/>
      </c>
      <c r="AK1655" s="4" t="str">
        <f>""</f>
        <v/>
      </c>
      <c r="AL1655" s="4" t="str">
        <f>""</f>
        <v/>
      </c>
      <c r="AM1655" s="4" t="str">
        <f>""</f>
        <v/>
      </c>
      <c r="AN1655" s="4" t="str">
        <f>""</f>
        <v/>
      </c>
      <c r="AO1655" s="4" t="str">
        <f>""</f>
        <v/>
      </c>
      <c r="AP1655" s="4" t="str">
        <f>""</f>
        <v/>
      </c>
      <c r="AQ1655" s="4" t="str">
        <f>""</f>
        <v/>
      </c>
      <c r="AR1655" s="4" t="str">
        <f>""</f>
        <v/>
      </c>
      <c r="AS1655" s="4" t="str">
        <f>""</f>
        <v/>
      </c>
    </row>
    <row r="1656" spans="1:45" x14ac:dyDescent="0.25">
      <c r="A1656" s="25"/>
      <c r="B1656" s="10"/>
      <c r="C1656" s="10"/>
      <c r="D1656" s="10"/>
      <c r="E1656" s="10"/>
      <c r="F1656" s="10"/>
      <c r="G1656" s="17"/>
      <c r="I1656" s="9" t="s">
        <v>40</v>
      </c>
      <c r="J1656" s="8">
        <v>0</v>
      </c>
      <c r="K1656" s="8">
        <v>0</v>
      </c>
      <c r="L1656" s="8">
        <v>0</v>
      </c>
      <c r="M1656" s="8">
        <v>0.8</v>
      </c>
      <c r="N1656" s="8">
        <v>-6</v>
      </c>
      <c r="O1656" s="8">
        <v>0</v>
      </c>
      <c r="P1656" s="8">
        <v>0</v>
      </c>
      <c r="Q1656" s="8">
        <v>0</v>
      </c>
      <c r="R1656" s="8">
        <v>0.8</v>
      </c>
      <c r="S1656" s="8">
        <v>-118</v>
      </c>
      <c r="T1656" s="8">
        <v>0</v>
      </c>
      <c r="U1656" s="8">
        <v>1</v>
      </c>
      <c r="V1656" s="8">
        <v>0</v>
      </c>
      <c r="W1656" s="8">
        <v>1</v>
      </c>
      <c r="X1656" s="8">
        <v>0</v>
      </c>
      <c r="Y1656" s="8">
        <v>0</v>
      </c>
      <c r="Z1656" s="8">
        <v>-90</v>
      </c>
      <c r="AC1656" s="4" t="str">
        <f>""</f>
        <v/>
      </c>
      <c r="AD1656" s="4" t="str">
        <f>""</f>
        <v/>
      </c>
      <c r="AE1656" s="4" t="str">
        <f>""</f>
        <v/>
      </c>
      <c r="AF1656" s="4" t="str">
        <f>""</f>
        <v/>
      </c>
      <c r="AG1656" s="4" t="str">
        <f>""</f>
        <v/>
      </c>
      <c r="AH1656" s="4" t="str">
        <f>""</f>
        <v/>
      </c>
      <c r="AI1656" s="4" t="str">
        <f>""</f>
        <v/>
      </c>
      <c r="AJ1656" s="4" t="str">
        <f>""</f>
        <v/>
      </c>
      <c r="AK1656" s="4" t="str">
        <f>""</f>
        <v/>
      </c>
      <c r="AL1656" s="4" t="str">
        <f>""</f>
        <v/>
      </c>
      <c r="AM1656" s="4" t="str">
        <f>""</f>
        <v/>
      </c>
      <c r="AN1656" s="4" t="str">
        <f>""</f>
        <v/>
      </c>
      <c r="AO1656" s="4" t="str">
        <f>""</f>
        <v/>
      </c>
      <c r="AP1656" s="4" t="str">
        <f>""</f>
        <v/>
      </c>
      <c r="AQ1656" s="4" t="str">
        <f>""</f>
        <v/>
      </c>
      <c r="AR1656" s="4" t="str">
        <f>""</f>
        <v/>
      </c>
      <c r="AS1656" s="4" t="str">
        <f>""</f>
        <v/>
      </c>
    </row>
    <row r="1657" spans="1:45" x14ac:dyDescent="0.25">
      <c r="A1657" s="22" t="s">
        <v>41</v>
      </c>
      <c r="B1657" s="18" t="s">
        <v>42</v>
      </c>
      <c r="C1657" s="18">
        <v>13.8</v>
      </c>
      <c r="D1657" s="18">
        <v>80</v>
      </c>
      <c r="E1657" s="18" t="s">
        <v>43</v>
      </c>
      <c r="F1657" s="18">
        <v>1</v>
      </c>
      <c r="G1657" s="18" t="str">
        <f>B1657&amp;C1657&amp;D1657&amp;E1657&amp;F1657</f>
        <v>AVR13.880TD1</v>
      </c>
      <c r="H1657" s="4" t="s">
        <v>3</v>
      </c>
      <c r="I1657" s="4">
        <v>1</v>
      </c>
      <c r="J1657" s="4">
        <v>0</v>
      </c>
      <c r="K1657" s="4">
        <v>10.75</v>
      </c>
      <c r="L1657" s="4">
        <v>10.75</v>
      </c>
      <c r="M1657" s="4">
        <v>5</v>
      </c>
      <c r="N1657" s="4">
        <v>-0.87</v>
      </c>
      <c r="O1657" s="4">
        <v>0</v>
      </c>
      <c r="P1657" s="4">
        <v>1</v>
      </c>
      <c r="Q1657" s="4">
        <v>0</v>
      </c>
      <c r="R1657" s="4">
        <v>99</v>
      </c>
      <c r="S1657" s="4">
        <v>-99</v>
      </c>
      <c r="T1657" s="4">
        <v>0</v>
      </c>
      <c r="U1657" s="4">
        <v>9.3000000000000007</v>
      </c>
      <c r="V1657" s="4">
        <v>0</v>
      </c>
      <c r="W1657" s="4">
        <v>11.63</v>
      </c>
      <c r="X1657" s="4">
        <v>0.113</v>
      </c>
      <c r="Y1657" s="4">
        <v>0.124</v>
      </c>
      <c r="Z1657" s="4">
        <v>0</v>
      </c>
      <c r="AA1657" s="4" t="s">
        <v>1</v>
      </c>
      <c r="AB1657" s="4" t="s">
        <v>1</v>
      </c>
      <c r="AC1657" s="4" t="str">
        <f>""</f>
        <v/>
      </c>
      <c r="AD1657" s="4" t="str">
        <f>""</f>
        <v/>
      </c>
      <c r="AE1657" s="4" t="str">
        <f>""</f>
        <v/>
      </c>
      <c r="AF1657" s="4" t="str">
        <f>""</f>
        <v/>
      </c>
      <c r="AG1657" s="4" t="str">
        <f>""</f>
        <v/>
      </c>
      <c r="AH1657" s="4" t="str">
        <f>""</f>
        <v/>
      </c>
      <c r="AI1657" s="4" t="str">
        <f>""</f>
        <v/>
      </c>
      <c r="AJ1657" s="4" t="str">
        <f>""</f>
        <v/>
      </c>
      <c r="AK1657" s="4" t="str">
        <f>""</f>
        <v/>
      </c>
      <c r="AL1657" s="4" t="str">
        <f>""</f>
        <v/>
      </c>
      <c r="AM1657" s="4" t="str">
        <f>""</f>
        <v/>
      </c>
      <c r="AN1657" s="4" t="str">
        <f>""</f>
        <v/>
      </c>
      <c r="AO1657" s="4" t="str">
        <f>""</f>
        <v/>
      </c>
      <c r="AP1657" s="4" t="str">
        <f>""</f>
        <v/>
      </c>
      <c r="AQ1657" s="4" t="str">
        <f>""</f>
        <v/>
      </c>
      <c r="AR1657" s="4" t="str">
        <f>""</f>
        <v/>
      </c>
      <c r="AS1657" s="4" t="str">
        <f>""</f>
        <v/>
      </c>
    </row>
    <row r="1658" spans="1:45" x14ac:dyDescent="0.25">
      <c r="A1658" s="15"/>
      <c r="B1658" s="16"/>
      <c r="C1658" s="16"/>
      <c r="D1658" s="16"/>
      <c r="E1658" s="16"/>
      <c r="F1658" s="16"/>
      <c r="G1658" s="16"/>
      <c r="H1658" s="30" t="s">
        <v>25</v>
      </c>
      <c r="I1658" s="31" t="s">
        <v>26</v>
      </c>
      <c r="J1658" s="7" t="s">
        <v>44</v>
      </c>
      <c r="K1658" s="7" t="s">
        <v>45</v>
      </c>
      <c r="L1658" s="7" t="s">
        <v>46</v>
      </c>
      <c r="M1658" s="7" t="s">
        <v>47</v>
      </c>
      <c r="N1658" s="7" t="s">
        <v>48</v>
      </c>
      <c r="O1658" s="7" t="s">
        <v>49</v>
      </c>
      <c r="P1658" s="7" t="s">
        <v>50</v>
      </c>
      <c r="Q1658" s="7" t="s">
        <v>51</v>
      </c>
      <c r="R1658" s="7" t="s">
        <v>52</v>
      </c>
      <c r="S1658" s="7" t="s">
        <v>53</v>
      </c>
      <c r="T1658" s="7" t="s">
        <v>54</v>
      </c>
      <c r="U1658" s="7" t="s">
        <v>55</v>
      </c>
      <c r="X1658" s="4" t="str">
        <f>""</f>
        <v/>
      </c>
      <c r="Y1658" s="4" t="str">
        <f>""</f>
        <v/>
      </c>
      <c r="Z1658" s="4" t="str">
        <f>""</f>
        <v/>
      </c>
      <c r="AA1658" s="4" t="str">
        <f>""</f>
        <v/>
      </c>
      <c r="AB1658" s="4" t="str">
        <f>""</f>
        <v/>
      </c>
      <c r="AC1658" s="4" t="str">
        <f>""</f>
        <v/>
      </c>
      <c r="AD1658" s="4" t="str">
        <f>""</f>
        <v/>
      </c>
      <c r="AE1658" s="4" t="str">
        <f>""</f>
        <v/>
      </c>
      <c r="AF1658" s="4" t="str">
        <f>""</f>
        <v/>
      </c>
      <c r="AG1658" s="4" t="str">
        <f>""</f>
        <v/>
      </c>
      <c r="AH1658" s="4" t="str">
        <f>""</f>
        <v/>
      </c>
      <c r="AI1658" s="4" t="str">
        <f>""</f>
        <v/>
      </c>
      <c r="AJ1658" s="4" t="str">
        <f>""</f>
        <v/>
      </c>
      <c r="AK1658" s="4" t="str">
        <f>""</f>
        <v/>
      </c>
      <c r="AL1658" s="4" t="str">
        <f>""</f>
        <v/>
      </c>
      <c r="AM1658" s="4" t="str">
        <f>""</f>
        <v/>
      </c>
      <c r="AN1658" s="4" t="str">
        <f>""</f>
        <v/>
      </c>
      <c r="AO1658" s="4" t="str">
        <f>""</f>
        <v/>
      </c>
      <c r="AP1658" s="4" t="str">
        <f>""</f>
        <v/>
      </c>
      <c r="AQ1658" s="4" t="str">
        <f>""</f>
        <v/>
      </c>
      <c r="AR1658" s="4" t="str">
        <f>""</f>
        <v/>
      </c>
      <c r="AS1658" s="4" t="str">
        <f>""</f>
        <v/>
      </c>
    </row>
    <row r="1659" spans="1:45" x14ac:dyDescent="0.25">
      <c r="A1659" s="15"/>
      <c r="B1659" s="17"/>
      <c r="C1659" s="17"/>
      <c r="D1659" s="17"/>
      <c r="E1659" s="17"/>
      <c r="F1659" s="17"/>
      <c r="G1659" s="17"/>
      <c r="I1659" s="8" t="s">
        <v>39</v>
      </c>
      <c r="J1659" s="8">
        <v>10</v>
      </c>
      <c r="K1659" s="8">
        <v>0.2</v>
      </c>
      <c r="L1659" s="8">
        <v>0.2</v>
      </c>
      <c r="M1659" s="8">
        <v>10</v>
      </c>
      <c r="N1659" s="8">
        <v>3</v>
      </c>
      <c r="O1659" s="8">
        <v>2.5</v>
      </c>
      <c r="P1659" s="8"/>
      <c r="Q1659" s="8"/>
      <c r="R1659" s="8"/>
      <c r="S1659" s="8"/>
      <c r="T1659" s="8"/>
      <c r="U1659" s="8"/>
      <c r="X1659" s="4" t="str">
        <f>""</f>
        <v/>
      </c>
      <c r="Y1659" s="4" t="str">
        <f>""</f>
        <v/>
      </c>
      <c r="Z1659" s="4" t="str">
        <f>""</f>
        <v/>
      </c>
      <c r="AA1659" s="4" t="str">
        <f>""</f>
        <v/>
      </c>
      <c r="AB1659" s="4" t="str">
        <f>""</f>
        <v/>
      </c>
      <c r="AC1659" s="4" t="str">
        <f>""</f>
        <v/>
      </c>
      <c r="AD1659" s="4" t="str">
        <f>""</f>
        <v/>
      </c>
      <c r="AE1659" s="4" t="str">
        <f>""</f>
        <v/>
      </c>
      <c r="AF1659" s="4" t="str">
        <f>""</f>
        <v/>
      </c>
      <c r="AG1659" s="4" t="str">
        <f>""</f>
        <v/>
      </c>
      <c r="AH1659" s="4" t="str">
        <f>""</f>
        <v/>
      </c>
      <c r="AI1659" s="4" t="str">
        <f>""</f>
        <v/>
      </c>
      <c r="AJ1659" s="4" t="str">
        <f>""</f>
        <v/>
      </c>
      <c r="AK1659" s="4" t="str">
        <f>""</f>
        <v/>
      </c>
      <c r="AL1659" s="4" t="str">
        <f>""</f>
        <v/>
      </c>
      <c r="AM1659" s="4" t="str">
        <f>""</f>
        <v/>
      </c>
      <c r="AN1659" s="4" t="str">
        <f>""</f>
        <v/>
      </c>
      <c r="AO1659" s="4" t="str">
        <f>""</f>
        <v/>
      </c>
      <c r="AP1659" s="4" t="str">
        <f>""</f>
        <v/>
      </c>
      <c r="AQ1659" s="4" t="str">
        <f>""</f>
        <v/>
      </c>
      <c r="AR1659" s="4" t="str">
        <f>""</f>
        <v/>
      </c>
      <c r="AS1659" s="4" t="str">
        <f>""</f>
        <v/>
      </c>
    </row>
    <row r="1660" spans="1:45" x14ac:dyDescent="0.25">
      <c r="A1660" s="15"/>
      <c r="B1660" s="17"/>
      <c r="C1660" s="17"/>
      <c r="D1660" s="17"/>
      <c r="E1660" s="17"/>
      <c r="F1660" s="17"/>
      <c r="G1660" s="17"/>
      <c r="I1660" s="8" t="s">
        <v>40</v>
      </c>
      <c r="J1660" s="8">
        <v>1</v>
      </c>
      <c r="K1660" s="8">
        <f>4*$K$2</f>
        <v>0.04</v>
      </c>
      <c r="L1660" s="8">
        <f>4*$K$2</f>
        <v>0.04</v>
      </c>
      <c r="M1660" s="8">
        <v>1</v>
      </c>
      <c r="N1660" s="8">
        <v>0</v>
      </c>
      <c r="O1660" s="8"/>
      <c r="P1660" s="8"/>
      <c r="Q1660" s="8"/>
      <c r="R1660" s="8"/>
      <c r="S1660" s="8"/>
      <c r="T1660" s="8">
        <v>0</v>
      </c>
      <c r="U1660" s="8"/>
      <c r="X1660" s="4" t="str">
        <f>""</f>
        <v/>
      </c>
      <c r="Y1660" s="4" t="str">
        <f>""</f>
        <v/>
      </c>
      <c r="Z1660" s="4" t="str">
        <f>""</f>
        <v/>
      </c>
      <c r="AA1660" s="4" t="str">
        <f>""</f>
        <v/>
      </c>
      <c r="AB1660" s="4" t="str">
        <f>""</f>
        <v/>
      </c>
      <c r="AC1660" s="4" t="str">
        <f>""</f>
        <v/>
      </c>
      <c r="AD1660" s="4" t="str">
        <f>""</f>
        <v/>
      </c>
      <c r="AE1660" s="4" t="str">
        <f>""</f>
        <v/>
      </c>
      <c r="AF1660" s="4" t="str">
        <f>""</f>
        <v/>
      </c>
      <c r="AG1660" s="4" t="str">
        <f>""</f>
        <v/>
      </c>
      <c r="AH1660" s="4" t="str">
        <f>""</f>
        <v/>
      </c>
      <c r="AI1660" s="4" t="str">
        <f>""</f>
        <v/>
      </c>
      <c r="AJ1660" s="4" t="str">
        <f>""</f>
        <v/>
      </c>
      <c r="AK1660" s="4" t="str">
        <f>""</f>
        <v/>
      </c>
      <c r="AL1660" s="4" t="str">
        <f>""</f>
        <v/>
      </c>
      <c r="AM1660" s="4" t="str">
        <f>""</f>
        <v/>
      </c>
      <c r="AN1660" s="4" t="str">
        <f>""</f>
        <v/>
      </c>
      <c r="AO1660" s="4" t="str">
        <f>""</f>
        <v/>
      </c>
      <c r="AP1660" s="4" t="str">
        <f>""</f>
        <v/>
      </c>
      <c r="AQ1660" s="4" t="str">
        <f>""</f>
        <v/>
      </c>
      <c r="AR1660" s="4" t="str">
        <f>""</f>
        <v/>
      </c>
      <c r="AS1660" s="4" t="str">
        <f>""</f>
        <v/>
      </c>
    </row>
    <row r="1661" spans="1:45" x14ac:dyDescent="0.25">
      <c r="A1661" s="23" t="s">
        <v>41</v>
      </c>
      <c r="B1661" s="18" t="s">
        <v>62</v>
      </c>
      <c r="C1661" s="18">
        <v>13.8</v>
      </c>
      <c r="D1661" s="18">
        <v>80</v>
      </c>
      <c r="E1661" s="18" t="s">
        <v>43</v>
      </c>
      <c r="F1661" s="18">
        <v>1</v>
      </c>
      <c r="G1661" s="18" t="str">
        <f>B1661&amp;C1661&amp;D1661&amp;E1661&amp;F1661</f>
        <v>GEN13.880TD1</v>
      </c>
      <c r="H1661" s="4" t="s">
        <v>0</v>
      </c>
      <c r="I1661" s="4">
        <v>1</v>
      </c>
      <c r="J1661" s="4">
        <v>9.3000000000000007</v>
      </c>
      <c r="K1661" s="4">
        <v>9.6000000000000002E-2</v>
      </c>
      <c r="L1661" s="4">
        <v>7.4999999999999997E-2</v>
      </c>
      <c r="M1661" s="4">
        <v>3.42</v>
      </c>
      <c r="N1661" s="4">
        <v>0</v>
      </c>
      <c r="O1661" s="4">
        <v>1.1499999999999999</v>
      </c>
      <c r="P1661" s="4">
        <v>0.748</v>
      </c>
      <c r="Q1661" s="4">
        <v>0.32</v>
      </c>
      <c r="R1661" s="4">
        <v>0.22</v>
      </c>
      <c r="S1661" s="4">
        <v>0.13</v>
      </c>
      <c r="T1661" s="4">
        <v>0.245</v>
      </c>
      <c r="U1661" s="4">
        <v>0.77</v>
      </c>
      <c r="V1661" s="4" t="s">
        <v>1</v>
      </c>
      <c r="W1661" s="4" t="s">
        <v>1</v>
      </c>
      <c r="X1661" s="4" t="str">
        <f>""</f>
        <v/>
      </c>
      <c r="Y1661" s="4" t="str">
        <f>""</f>
        <v/>
      </c>
      <c r="Z1661" s="4" t="str">
        <f>""</f>
        <v/>
      </c>
      <c r="AA1661" s="4" t="str">
        <f>""</f>
        <v/>
      </c>
      <c r="AB1661" s="4" t="str">
        <f>""</f>
        <v/>
      </c>
      <c r="AC1661" s="4" t="str">
        <f>""</f>
        <v/>
      </c>
      <c r="AD1661" s="4" t="str">
        <f>""</f>
        <v/>
      </c>
      <c r="AE1661" s="4" t="str">
        <f>""</f>
        <v/>
      </c>
      <c r="AF1661" s="4" t="str">
        <f>""</f>
        <v/>
      </c>
      <c r="AG1661" s="4" t="str">
        <f>""</f>
        <v/>
      </c>
      <c r="AH1661" s="4" t="str">
        <f>""</f>
        <v/>
      </c>
      <c r="AI1661" s="4" t="str">
        <f>""</f>
        <v/>
      </c>
      <c r="AJ1661" s="4" t="str">
        <f>""</f>
        <v/>
      </c>
      <c r="AK1661" s="4" t="str">
        <f>""</f>
        <v/>
      </c>
      <c r="AL1661" s="4" t="str">
        <f>""</f>
        <v/>
      </c>
      <c r="AM1661" s="4" t="str">
        <f>""</f>
        <v/>
      </c>
      <c r="AN1661" s="4" t="str">
        <f>""</f>
        <v/>
      </c>
      <c r="AO1661" s="4" t="str">
        <f>""</f>
        <v/>
      </c>
      <c r="AP1661" s="4" t="str">
        <f>""</f>
        <v/>
      </c>
      <c r="AQ1661" s="4" t="str">
        <f>""</f>
        <v/>
      </c>
      <c r="AR1661" s="4" t="str">
        <f>""</f>
        <v/>
      </c>
      <c r="AS1661" s="4" t="str">
        <f>""</f>
        <v/>
      </c>
    </row>
    <row r="1662" spans="1:45" x14ac:dyDescent="0.25">
      <c r="A1662" s="15"/>
      <c r="B1662" s="16"/>
      <c r="C1662" s="16"/>
      <c r="D1662" s="16"/>
      <c r="E1662" s="16"/>
      <c r="F1662" s="16"/>
      <c r="G1662" s="16"/>
      <c r="H1662" s="14" t="s">
        <v>25</v>
      </c>
      <c r="I1662" s="34"/>
      <c r="J1662" s="7" t="s">
        <v>64</v>
      </c>
      <c r="K1662" s="7" t="s">
        <v>65</v>
      </c>
      <c r="L1662" s="7" t="s">
        <v>66</v>
      </c>
      <c r="M1662" s="7" t="s">
        <v>67</v>
      </c>
      <c r="N1662" s="7" t="s">
        <v>68</v>
      </c>
      <c r="O1662" s="7" t="s">
        <v>69</v>
      </c>
      <c r="P1662" s="7" t="s">
        <v>70</v>
      </c>
      <c r="Q1662" s="7" t="s">
        <v>71</v>
      </c>
      <c r="R1662" s="7" t="s">
        <v>72</v>
      </c>
      <c r="S1662" s="7" t="s">
        <v>73</v>
      </c>
      <c r="T1662" s="7" t="s">
        <v>74</v>
      </c>
      <c r="U1662" s="7" t="s">
        <v>75</v>
      </c>
      <c r="X1662" s="4" t="str">
        <f>""</f>
        <v/>
      </c>
      <c r="Y1662" s="4" t="str">
        <f>""</f>
        <v/>
      </c>
      <c r="Z1662" s="4" t="str">
        <f>""</f>
        <v/>
      </c>
      <c r="AA1662" s="4" t="str">
        <f>""</f>
        <v/>
      </c>
      <c r="AB1662" s="4" t="str">
        <f>""</f>
        <v/>
      </c>
      <c r="AC1662" s="4" t="str">
        <f>""</f>
        <v/>
      </c>
      <c r="AD1662" s="4" t="str">
        <f>""</f>
        <v/>
      </c>
      <c r="AE1662" s="4" t="str">
        <f>""</f>
        <v/>
      </c>
      <c r="AF1662" s="4" t="str">
        <f>""</f>
        <v/>
      </c>
      <c r="AG1662" s="4" t="str">
        <f>""</f>
        <v/>
      </c>
      <c r="AH1662" s="4" t="str">
        <f>""</f>
        <v/>
      </c>
      <c r="AI1662" s="4" t="str">
        <f>""</f>
        <v/>
      </c>
      <c r="AJ1662" s="4" t="str">
        <f>""</f>
        <v/>
      </c>
      <c r="AK1662" s="4" t="str">
        <f>""</f>
        <v/>
      </c>
      <c r="AL1662" s="4" t="str">
        <f>""</f>
        <v/>
      </c>
      <c r="AM1662" s="4" t="str">
        <f>""</f>
        <v/>
      </c>
      <c r="AN1662" s="4" t="str">
        <f>""</f>
        <v/>
      </c>
      <c r="AO1662" s="4" t="str">
        <f>""</f>
        <v/>
      </c>
      <c r="AP1662" s="4" t="str">
        <f>""</f>
        <v/>
      </c>
      <c r="AQ1662" s="4" t="str">
        <f>""</f>
        <v/>
      </c>
      <c r="AR1662" s="4" t="str">
        <f>""</f>
        <v/>
      </c>
      <c r="AS1662" s="4" t="str">
        <f>""</f>
        <v/>
      </c>
    </row>
    <row r="1663" spans="1:45" x14ac:dyDescent="0.25">
      <c r="A1663" s="15"/>
      <c r="B1663" s="17"/>
      <c r="C1663" s="17"/>
      <c r="D1663" s="17"/>
      <c r="E1663" s="17"/>
      <c r="F1663" s="17"/>
      <c r="G1663" s="17"/>
      <c r="I1663" s="8" t="s">
        <v>39</v>
      </c>
      <c r="J1663" s="8">
        <v>1</v>
      </c>
      <c r="K1663" s="8">
        <v>2</v>
      </c>
      <c r="L1663" s="8">
        <v>30</v>
      </c>
      <c r="M1663" s="8">
        <v>0.1</v>
      </c>
      <c r="N1663" s="8">
        <v>1</v>
      </c>
      <c r="O1663" s="8">
        <v>0.3</v>
      </c>
      <c r="P1663" s="8">
        <v>1</v>
      </c>
      <c r="Q1663" s="8">
        <v>1</v>
      </c>
      <c r="R1663" s="8">
        <v>30</v>
      </c>
      <c r="S1663" s="8">
        <v>1.5</v>
      </c>
      <c r="T1663" s="8">
        <v>0.5</v>
      </c>
      <c r="U1663" s="8">
        <v>0.15</v>
      </c>
      <c r="X1663" s="4" t="str">
        <f>""</f>
        <v/>
      </c>
      <c r="Y1663" s="4" t="str">
        <f>""</f>
        <v/>
      </c>
      <c r="Z1663" s="4" t="str">
        <f>""</f>
        <v/>
      </c>
      <c r="AA1663" s="4" t="str">
        <f>""</f>
        <v/>
      </c>
      <c r="AB1663" s="4" t="str">
        <f>""</f>
        <v/>
      </c>
      <c r="AC1663" s="4" t="str">
        <f>""</f>
        <v/>
      </c>
      <c r="AD1663" s="4" t="str">
        <f>""</f>
        <v/>
      </c>
      <c r="AE1663" s="4" t="str">
        <f>""</f>
        <v/>
      </c>
      <c r="AF1663" s="4" t="str">
        <f>""</f>
        <v/>
      </c>
      <c r="AG1663" s="4" t="str">
        <f>""</f>
        <v/>
      </c>
      <c r="AH1663" s="4" t="str">
        <f>""</f>
        <v/>
      </c>
      <c r="AI1663" s="4" t="str">
        <f>""</f>
        <v/>
      </c>
      <c r="AJ1663" s="4" t="str">
        <f>""</f>
        <v/>
      </c>
      <c r="AK1663" s="4" t="str">
        <f>""</f>
        <v/>
      </c>
      <c r="AL1663" s="4" t="str">
        <f>""</f>
        <v/>
      </c>
      <c r="AM1663" s="4" t="str">
        <f>""</f>
        <v/>
      </c>
      <c r="AN1663" s="4" t="str">
        <f>""</f>
        <v/>
      </c>
      <c r="AO1663" s="4" t="str">
        <f>""</f>
        <v/>
      </c>
      <c r="AP1663" s="4" t="str">
        <f>""</f>
        <v/>
      </c>
      <c r="AQ1663" s="4" t="str">
        <f>""</f>
        <v/>
      </c>
      <c r="AR1663" s="4" t="str">
        <f>""</f>
        <v/>
      </c>
      <c r="AS1663" s="4" t="str">
        <f>""</f>
        <v/>
      </c>
    </row>
    <row r="1664" spans="1:45" x14ac:dyDescent="0.25">
      <c r="A1664" s="15"/>
      <c r="B1664" s="17"/>
      <c r="C1664" s="17"/>
      <c r="D1664" s="17"/>
      <c r="E1664" s="17"/>
      <c r="F1664" s="17"/>
      <c r="G1664" s="17"/>
      <c r="I1664" s="8" t="s">
        <v>40</v>
      </c>
      <c r="J1664" s="8">
        <v>0</v>
      </c>
      <c r="K1664" s="8">
        <v>0</v>
      </c>
      <c r="L1664" s="8">
        <f>4*$K$2</f>
        <v>0.04</v>
      </c>
      <c r="M1664" s="8">
        <f>4*$K$2</f>
        <v>0.04</v>
      </c>
      <c r="N1664" s="8">
        <f>4*$K$2</f>
        <v>0.04</v>
      </c>
      <c r="O1664" s="8">
        <v>0</v>
      </c>
      <c r="P1664" s="8">
        <v>0</v>
      </c>
      <c r="Q1664" s="8">
        <v>0</v>
      </c>
      <c r="R1664" s="8">
        <v>0.5</v>
      </c>
      <c r="S1664" s="8">
        <v>0.8</v>
      </c>
      <c r="T1664" s="8">
        <v>0</v>
      </c>
      <c r="U1664" s="8">
        <v>0</v>
      </c>
      <c r="X1664" s="4" t="str">
        <f>""</f>
        <v/>
      </c>
      <c r="Y1664" s="4" t="str">
        <f>""</f>
        <v/>
      </c>
      <c r="Z1664" s="4" t="str">
        <f>""</f>
        <v/>
      </c>
      <c r="AA1664" s="4" t="str">
        <f>""</f>
        <v/>
      </c>
      <c r="AB1664" s="4" t="str">
        <f>""</f>
        <v/>
      </c>
      <c r="AC1664" s="4" t="str">
        <f>""</f>
        <v/>
      </c>
      <c r="AD1664" s="4" t="str">
        <f>""</f>
        <v/>
      </c>
      <c r="AE1664" s="4" t="str">
        <f>""</f>
        <v/>
      </c>
      <c r="AF1664" s="4" t="str">
        <f>""</f>
        <v/>
      </c>
      <c r="AG1664" s="4" t="str">
        <f>""</f>
        <v/>
      </c>
      <c r="AH1664" s="4" t="str">
        <f>""</f>
        <v/>
      </c>
      <c r="AI1664" s="4" t="str">
        <f>""</f>
        <v/>
      </c>
      <c r="AJ1664" s="4" t="str">
        <f>""</f>
        <v/>
      </c>
      <c r="AK1664" s="4" t="str">
        <f>""</f>
        <v/>
      </c>
      <c r="AL1664" s="4" t="str">
        <f>""</f>
        <v/>
      </c>
      <c r="AM1664" s="4" t="str">
        <f>""</f>
        <v/>
      </c>
      <c r="AN1664" s="4" t="str">
        <f>""</f>
        <v/>
      </c>
      <c r="AO1664" s="4" t="str">
        <f>""</f>
        <v/>
      </c>
      <c r="AP1664" s="4" t="str">
        <f>""</f>
        <v/>
      </c>
      <c r="AQ1664" s="4" t="str">
        <f>""</f>
        <v/>
      </c>
      <c r="AR1664" s="4" t="str">
        <f>""</f>
        <v/>
      </c>
      <c r="AS1664" s="4" t="str">
        <f>""</f>
        <v/>
      </c>
    </row>
    <row r="1665" spans="1:45" x14ac:dyDescent="0.25">
      <c r="A1665" s="23" t="s">
        <v>41</v>
      </c>
      <c r="B1665" s="18" t="s">
        <v>76</v>
      </c>
      <c r="C1665" s="18">
        <v>13.8</v>
      </c>
      <c r="D1665" s="18">
        <v>80</v>
      </c>
      <c r="E1665" s="18" t="s">
        <v>43</v>
      </c>
      <c r="F1665" s="18">
        <v>1</v>
      </c>
      <c r="G1665" s="18" t="str">
        <f>B1665&amp;C1665&amp;D1665&amp;E1665&amp;F1665</f>
        <v>GOV13.880TD1</v>
      </c>
      <c r="H1665" s="4" t="s">
        <v>6</v>
      </c>
      <c r="I1665" s="4">
        <v>1</v>
      </c>
      <c r="J1665" s="4">
        <v>0.06</v>
      </c>
      <c r="K1665" s="4">
        <v>0.4</v>
      </c>
      <c r="L1665" s="4">
        <v>3</v>
      </c>
      <c r="M1665" s="4">
        <v>9.9000000000000005E-2</v>
      </c>
      <c r="N1665" s="4">
        <v>0.4</v>
      </c>
      <c r="O1665" s="4">
        <v>0.15</v>
      </c>
      <c r="P1665" s="4">
        <v>1</v>
      </c>
      <c r="Q1665" s="4">
        <v>0.1</v>
      </c>
      <c r="R1665" s="4">
        <v>1.35</v>
      </c>
      <c r="S1665" s="4">
        <v>1.4</v>
      </c>
      <c r="T1665" s="4">
        <v>0.1</v>
      </c>
      <c r="U1665" s="4">
        <v>0.1</v>
      </c>
      <c r="V1665" s="4" t="s">
        <v>1</v>
      </c>
      <c r="W1665" s="4" t="s">
        <v>1</v>
      </c>
      <c r="X1665" s="4" t="str">
        <f>""</f>
        <v/>
      </c>
      <c r="Y1665" s="4" t="str">
        <f>""</f>
        <v/>
      </c>
      <c r="Z1665" s="4" t="str">
        <f>""</f>
        <v/>
      </c>
      <c r="AA1665" s="4" t="str">
        <f>""</f>
        <v/>
      </c>
      <c r="AB1665" s="4" t="str">
        <f>""</f>
        <v/>
      </c>
      <c r="AC1665" s="4" t="str">
        <f>""</f>
        <v/>
      </c>
      <c r="AD1665" s="4" t="str">
        <f>""</f>
        <v/>
      </c>
      <c r="AE1665" s="4" t="str">
        <f>""</f>
        <v/>
      </c>
      <c r="AF1665" s="4" t="str">
        <f>""</f>
        <v/>
      </c>
      <c r="AG1665" s="4" t="str">
        <f>""</f>
        <v/>
      </c>
      <c r="AH1665" s="4" t="str">
        <f>""</f>
        <v/>
      </c>
      <c r="AI1665" s="4" t="str">
        <f>""</f>
        <v/>
      </c>
      <c r="AJ1665" s="4" t="str">
        <f>""</f>
        <v/>
      </c>
      <c r="AK1665" s="4" t="str">
        <f>""</f>
        <v/>
      </c>
      <c r="AL1665" s="4" t="str">
        <f>""</f>
        <v/>
      </c>
      <c r="AM1665" s="4" t="str">
        <f>""</f>
        <v/>
      </c>
      <c r="AN1665" s="4" t="str">
        <f>""</f>
        <v/>
      </c>
      <c r="AO1665" s="4" t="str">
        <f>""</f>
        <v/>
      </c>
      <c r="AP1665" s="4" t="str">
        <f>""</f>
        <v/>
      </c>
      <c r="AQ1665" s="4" t="str">
        <f>""</f>
        <v/>
      </c>
      <c r="AR1665" s="4" t="str">
        <f>""</f>
        <v/>
      </c>
      <c r="AS1665" s="4" t="str">
        <f>""</f>
        <v/>
      </c>
    </row>
    <row r="1666" spans="1:45" x14ac:dyDescent="0.25">
      <c r="A1666" s="15"/>
      <c r="B1666" s="16"/>
      <c r="C1666" s="16"/>
      <c r="D1666" s="16"/>
      <c r="E1666" s="16"/>
      <c r="F1666" s="16"/>
      <c r="G1666" s="16"/>
      <c r="H1666" s="14" t="s">
        <v>25</v>
      </c>
      <c r="I1666" s="7" t="s">
        <v>26</v>
      </c>
      <c r="J1666" s="7" t="s">
        <v>77</v>
      </c>
      <c r="K1666" s="7" t="s">
        <v>78</v>
      </c>
      <c r="L1666" s="7" t="s">
        <v>79</v>
      </c>
      <c r="M1666" s="7" t="s">
        <v>80</v>
      </c>
      <c r="N1666" s="7" t="s">
        <v>81</v>
      </c>
      <c r="O1666" s="7" t="s">
        <v>82</v>
      </c>
      <c r="P1666" s="7" t="s">
        <v>83</v>
      </c>
      <c r="Q1666" s="7" t="s">
        <v>84</v>
      </c>
      <c r="R1666" s="7" t="s">
        <v>85</v>
      </c>
      <c r="S1666" s="7" t="s">
        <v>86</v>
      </c>
      <c r="T1666" s="7" t="s">
        <v>87</v>
      </c>
      <c r="U1666" s="7" t="s">
        <v>88</v>
      </c>
      <c r="V1666" s="7" t="s">
        <v>89</v>
      </c>
      <c r="W1666" s="7" t="s">
        <v>90</v>
      </c>
      <c r="X1666" s="7" t="s">
        <v>91</v>
      </c>
      <c r="Y1666" s="7" t="s">
        <v>92</v>
      </c>
      <c r="Z1666" s="7" t="s">
        <v>93</v>
      </c>
      <c r="AA1666" s="7" t="s">
        <v>94</v>
      </c>
      <c r="AB1666" s="7" t="s">
        <v>95</v>
      </c>
      <c r="AC1666" s="7" t="s">
        <v>96</v>
      </c>
      <c r="AD1666" s="7" t="s">
        <v>97</v>
      </c>
      <c r="AE1666" s="7" t="s">
        <v>98</v>
      </c>
      <c r="AF1666" s="7" t="s">
        <v>99</v>
      </c>
      <c r="AI1666" s="4" t="str">
        <f>""</f>
        <v/>
      </c>
      <c r="AJ1666" s="4" t="str">
        <f>""</f>
        <v/>
      </c>
      <c r="AK1666" s="4" t="str">
        <f>""</f>
        <v/>
      </c>
      <c r="AL1666" s="4" t="str">
        <f>""</f>
        <v/>
      </c>
      <c r="AM1666" s="4" t="str">
        <f>""</f>
        <v/>
      </c>
      <c r="AN1666" s="4" t="str">
        <f>""</f>
        <v/>
      </c>
      <c r="AO1666" s="4" t="str">
        <f>""</f>
        <v/>
      </c>
      <c r="AP1666" s="4" t="str">
        <f>""</f>
        <v/>
      </c>
      <c r="AQ1666" s="4" t="str">
        <f>""</f>
        <v/>
      </c>
      <c r="AR1666" s="4" t="str">
        <f>""</f>
        <v/>
      </c>
      <c r="AS1666" s="4" t="str">
        <f>""</f>
        <v/>
      </c>
    </row>
    <row r="1667" spans="1:45" x14ac:dyDescent="0.25">
      <c r="A1667" s="15"/>
      <c r="B1667" s="17"/>
      <c r="C1667" s="17"/>
      <c r="D1667" s="17"/>
      <c r="E1667" s="17"/>
      <c r="F1667" s="17"/>
      <c r="G1667" s="17"/>
      <c r="I1667" s="8" t="s">
        <v>39</v>
      </c>
      <c r="J1667" s="8"/>
      <c r="K1667" s="8"/>
      <c r="L1667" s="8"/>
      <c r="M1667" s="8"/>
      <c r="N1667" s="8"/>
      <c r="O1667" s="8"/>
      <c r="P1667" s="8">
        <v>15</v>
      </c>
      <c r="Q1667" s="8">
        <v>15</v>
      </c>
      <c r="R1667" s="8"/>
      <c r="S1667" s="8">
        <v>15</v>
      </c>
      <c r="T1667" s="8">
        <v>15</v>
      </c>
      <c r="U1667" s="8"/>
      <c r="V1667" s="8"/>
      <c r="W1667" s="8"/>
      <c r="X1667" s="8">
        <v>2</v>
      </c>
      <c r="Y1667" s="8">
        <v>2</v>
      </c>
      <c r="Z1667" s="8"/>
      <c r="AA1667" s="8">
        <v>2</v>
      </c>
      <c r="AB1667" s="8">
        <v>2</v>
      </c>
      <c r="AC1667" s="8">
        <v>2</v>
      </c>
      <c r="AD1667" s="8">
        <v>2</v>
      </c>
      <c r="AE1667" s="8">
        <v>0.99</v>
      </c>
      <c r="AF1667" s="8">
        <v>0</v>
      </c>
      <c r="AI1667" s="4" t="str">
        <f>""</f>
        <v/>
      </c>
      <c r="AJ1667" s="4" t="str">
        <f>""</f>
        <v/>
      </c>
      <c r="AK1667" s="4" t="str">
        <f>""</f>
        <v/>
      </c>
      <c r="AL1667" s="4" t="str">
        <f>""</f>
        <v/>
      </c>
      <c r="AM1667" s="4" t="str">
        <f>""</f>
        <v/>
      </c>
      <c r="AN1667" s="4" t="str">
        <f>""</f>
        <v/>
      </c>
      <c r="AO1667" s="4" t="str">
        <f>""</f>
        <v/>
      </c>
      <c r="AP1667" s="4" t="str">
        <f>""</f>
        <v/>
      </c>
      <c r="AQ1667" s="4" t="str">
        <f>""</f>
        <v/>
      </c>
      <c r="AR1667" s="4" t="str">
        <f>""</f>
        <v/>
      </c>
      <c r="AS1667" s="4" t="str">
        <f>""</f>
        <v/>
      </c>
    </row>
    <row r="1668" spans="1:45" x14ac:dyDescent="0.25">
      <c r="A1668" s="15"/>
      <c r="B1668" s="17"/>
      <c r="C1668" s="17"/>
      <c r="D1668" s="17"/>
      <c r="E1668" s="17"/>
      <c r="F1668" s="17"/>
      <c r="G1668" s="17"/>
      <c r="I1668" s="8" t="s">
        <v>40</v>
      </c>
      <c r="J1668" s="8"/>
      <c r="K1668" s="8"/>
      <c r="L1668" s="8"/>
      <c r="M1668" s="8"/>
      <c r="N1668" s="8"/>
      <c r="O1668" s="8"/>
      <c r="P1668" s="8">
        <v>1.5</v>
      </c>
      <c r="Q1668" s="8">
        <v>1.5</v>
      </c>
      <c r="R1668" s="8">
        <f>2*$K$2</f>
        <v>0.02</v>
      </c>
      <c r="S1668" s="8">
        <v>1.5</v>
      </c>
      <c r="T1668" s="8">
        <v>1.5</v>
      </c>
      <c r="U1668" s="8">
        <f>2*$K$2</f>
        <v>0.02</v>
      </c>
      <c r="V1668" s="8"/>
      <c r="W1668" s="8"/>
      <c r="X1668" s="8">
        <f t="shared" ref="X1668:Y1668" si="200">2*$K$2</f>
        <v>0.02</v>
      </c>
      <c r="Y1668" s="8">
        <f t="shared" si="200"/>
        <v>0.02</v>
      </c>
      <c r="Z1668" s="8"/>
      <c r="AA1668" s="8">
        <f t="shared" ref="AA1668:AD1668" si="201">2*$K$2</f>
        <v>0.02</v>
      </c>
      <c r="AB1668" s="8">
        <f t="shared" si="201"/>
        <v>0.02</v>
      </c>
      <c r="AC1668" s="8">
        <f t="shared" si="201"/>
        <v>0.02</v>
      </c>
      <c r="AD1668" s="8">
        <f t="shared" si="201"/>
        <v>0.02</v>
      </c>
      <c r="AE1668" s="8">
        <v>0</v>
      </c>
      <c r="AF1668" s="8">
        <v>-0.3</v>
      </c>
      <c r="AI1668" s="4" t="str">
        <f>""</f>
        <v/>
      </c>
      <c r="AJ1668" s="4" t="str">
        <f>""</f>
        <v/>
      </c>
      <c r="AK1668" s="4" t="str">
        <f>""</f>
        <v/>
      </c>
      <c r="AL1668" s="4" t="str">
        <f>""</f>
        <v/>
      </c>
      <c r="AM1668" s="4" t="str">
        <f>""</f>
        <v/>
      </c>
      <c r="AN1668" s="4" t="str">
        <f>""</f>
        <v/>
      </c>
      <c r="AO1668" s="4" t="str">
        <f>""</f>
        <v/>
      </c>
      <c r="AP1668" s="4" t="str">
        <f>""</f>
        <v/>
      </c>
      <c r="AQ1668" s="4" t="str">
        <f>""</f>
        <v/>
      </c>
      <c r="AR1668" s="4" t="str">
        <f>""</f>
        <v/>
      </c>
      <c r="AS1668" s="4" t="str">
        <f>""</f>
        <v/>
      </c>
    </row>
    <row r="1669" spans="1:45" x14ac:dyDescent="0.25">
      <c r="A1669" s="24" t="s">
        <v>41</v>
      </c>
      <c r="B1669" s="18" t="s">
        <v>100</v>
      </c>
      <c r="C1669" s="18">
        <v>13.8</v>
      </c>
      <c r="D1669" s="18">
        <v>80</v>
      </c>
      <c r="E1669" s="18" t="s">
        <v>43</v>
      </c>
      <c r="F1669" s="18">
        <v>1</v>
      </c>
      <c r="G1669" s="18" t="str">
        <f>B1669&amp;C1669&amp;D1669&amp;E1669&amp;F1669</f>
        <v>PSS13.880TD1</v>
      </c>
      <c r="H1669" s="4" t="s">
        <v>9</v>
      </c>
      <c r="I1669" s="4">
        <v>1</v>
      </c>
      <c r="J1669" s="4">
        <v>1</v>
      </c>
      <c r="K1669" s="4">
        <v>0</v>
      </c>
      <c r="L1669" s="4">
        <v>3</v>
      </c>
      <c r="M1669" s="4">
        <v>0</v>
      </c>
      <c r="N1669" s="4">
        <v>5</v>
      </c>
      <c r="O1669" s="4">
        <v>1</v>
      </c>
      <c r="P1669" s="4">
        <v>2.5</v>
      </c>
      <c r="Q1669" s="4">
        <v>2.5</v>
      </c>
      <c r="R1669" s="4">
        <v>0</v>
      </c>
      <c r="S1669" s="4">
        <v>2.5</v>
      </c>
      <c r="T1669" s="4">
        <v>0</v>
      </c>
      <c r="U1669" s="4">
        <v>2.5</v>
      </c>
      <c r="V1669" s="4">
        <v>0.39</v>
      </c>
      <c r="W1669" s="4">
        <v>1</v>
      </c>
      <c r="X1669" s="4">
        <v>0</v>
      </c>
      <c r="Y1669" s="4">
        <v>0.1</v>
      </c>
      <c r="Z1669" s="4">
        <v>6.5</v>
      </c>
      <c r="AA1669" s="4">
        <v>0.44</v>
      </c>
      <c r="AB1669" s="4">
        <v>0.08</v>
      </c>
      <c r="AC1669" s="4">
        <v>0.2</v>
      </c>
      <c r="AD1669" s="4">
        <v>0.98</v>
      </c>
      <c r="AE1669" s="4">
        <v>0.1</v>
      </c>
      <c r="AF1669" s="4">
        <v>-0.1</v>
      </c>
      <c r="AG1669" s="4" t="s">
        <v>1</v>
      </c>
      <c r="AH1669" s="4" t="s">
        <v>1</v>
      </c>
      <c r="AI1669" s="4" t="str">
        <f>""</f>
        <v/>
      </c>
      <c r="AJ1669" s="4" t="str">
        <f>""</f>
        <v/>
      </c>
      <c r="AK1669" s="4" t="str">
        <f>""</f>
        <v/>
      </c>
      <c r="AL1669" s="4" t="str">
        <f>""</f>
        <v/>
      </c>
      <c r="AM1669" s="4" t="str">
        <f>""</f>
        <v/>
      </c>
      <c r="AN1669" s="4" t="str">
        <f>""</f>
        <v/>
      </c>
      <c r="AO1669" s="4" t="str">
        <f>""</f>
        <v/>
      </c>
      <c r="AP1669" s="4" t="str">
        <f>""</f>
        <v/>
      </c>
      <c r="AQ1669" s="4" t="str">
        <f>""</f>
        <v/>
      </c>
      <c r="AR1669" s="4" t="str">
        <f>""</f>
        <v/>
      </c>
      <c r="AS1669" s="4" t="str">
        <f>""</f>
        <v/>
      </c>
    </row>
    <row r="1670" spans="1:45" x14ac:dyDescent="0.25">
      <c r="AC1670" s="4" t="str">
        <f>""</f>
        <v/>
      </c>
      <c r="AD1670" s="4" t="str">
        <f>""</f>
        <v/>
      </c>
      <c r="AE1670" s="4" t="str">
        <f>""</f>
        <v/>
      </c>
      <c r="AF1670" s="4" t="str">
        <f>""</f>
        <v/>
      </c>
      <c r="AG1670" s="4" t="str">
        <f>""</f>
        <v/>
      </c>
      <c r="AH1670" s="4" t="str">
        <f>""</f>
        <v/>
      </c>
      <c r="AI1670" s="4" t="str">
        <f>""</f>
        <v/>
      </c>
      <c r="AJ1670" s="4" t="str">
        <f>""</f>
        <v/>
      </c>
      <c r="AK1670" s="4" t="str">
        <f>""</f>
        <v/>
      </c>
      <c r="AL1670" s="4" t="str">
        <f>""</f>
        <v/>
      </c>
      <c r="AM1670" s="4" t="str">
        <f>""</f>
        <v/>
      </c>
      <c r="AN1670" s="4" t="str">
        <f>""</f>
        <v/>
      </c>
      <c r="AO1670" s="4" t="str">
        <f>""</f>
        <v/>
      </c>
      <c r="AP1670" s="4" t="str">
        <f>""</f>
        <v/>
      </c>
      <c r="AQ1670" s="4" t="str">
        <f>""</f>
        <v/>
      </c>
      <c r="AR1670" s="4" t="str">
        <f>""</f>
        <v/>
      </c>
      <c r="AS1670" s="4" t="str">
        <f>""</f>
        <v/>
      </c>
    </row>
    <row r="1671" spans="1:45" x14ac:dyDescent="0.25">
      <c r="A1671" s="27" t="s">
        <v>225</v>
      </c>
      <c r="B1671" s="9"/>
      <c r="C1671" s="9"/>
      <c r="D1671" s="9"/>
      <c r="E1671" s="9"/>
      <c r="F1671" s="9"/>
      <c r="G1671" s="16"/>
      <c r="H1671" s="14" t="s">
        <v>25</v>
      </c>
      <c r="I1671" s="7" t="s">
        <v>26</v>
      </c>
      <c r="J1671" s="7" t="s">
        <v>103</v>
      </c>
      <c r="K1671" s="7" t="s">
        <v>104</v>
      </c>
      <c r="L1671" s="7" t="s">
        <v>105</v>
      </c>
      <c r="M1671" s="7" t="s">
        <v>106</v>
      </c>
      <c r="N1671" s="7" t="s">
        <v>107</v>
      </c>
      <c r="O1671" s="7" t="s">
        <v>108</v>
      </c>
      <c r="P1671" s="7" t="s">
        <v>109</v>
      </c>
      <c r="Q1671" s="7" t="s">
        <v>110</v>
      </c>
      <c r="R1671" s="7" t="s">
        <v>111</v>
      </c>
      <c r="S1671" s="7" t="s">
        <v>112</v>
      </c>
      <c r="T1671" s="7" t="s">
        <v>113</v>
      </c>
      <c r="U1671" s="7" t="s">
        <v>114</v>
      </c>
      <c r="V1671" s="7" t="s">
        <v>115</v>
      </c>
      <c r="W1671" s="7" t="s">
        <v>116</v>
      </c>
      <c r="X1671" s="7" t="s">
        <v>117</v>
      </c>
      <c r="Y1671" s="7" t="s">
        <v>118</v>
      </c>
      <c r="Z1671" s="7" t="s">
        <v>119</v>
      </c>
      <c r="AC1671" s="4" t="str">
        <f>""</f>
        <v/>
      </c>
      <c r="AD1671" s="4" t="str">
        <f>""</f>
        <v/>
      </c>
      <c r="AE1671" s="4" t="str">
        <f>""</f>
        <v/>
      </c>
      <c r="AF1671" s="4" t="str">
        <f>""</f>
        <v/>
      </c>
      <c r="AG1671" s="4" t="str">
        <f>""</f>
        <v/>
      </c>
      <c r="AH1671" s="4" t="str">
        <f>""</f>
        <v/>
      </c>
      <c r="AI1671" s="4" t="str">
        <f>""</f>
        <v/>
      </c>
      <c r="AJ1671" s="4" t="str">
        <f>""</f>
        <v/>
      </c>
      <c r="AK1671" s="4" t="str">
        <f>""</f>
        <v/>
      </c>
      <c r="AL1671" s="4" t="str">
        <f>""</f>
        <v/>
      </c>
      <c r="AM1671" s="4" t="str">
        <f>""</f>
        <v/>
      </c>
      <c r="AN1671" s="4" t="str">
        <f>""</f>
        <v/>
      </c>
      <c r="AO1671" s="4" t="str">
        <f>""</f>
        <v/>
      </c>
      <c r="AP1671" s="4" t="str">
        <f>""</f>
        <v/>
      </c>
      <c r="AQ1671" s="4" t="str">
        <f>""</f>
        <v/>
      </c>
      <c r="AR1671" s="4" t="str">
        <f>""</f>
        <v/>
      </c>
      <c r="AS1671" s="4" t="str">
        <f>""</f>
        <v/>
      </c>
    </row>
    <row r="1672" spans="1:45" x14ac:dyDescent="0.25">
      <c r="A1672" s="25"/>
      <c r="B1672" s="10"/>
      <c r="C1672" s="10"/>
      <c r="D1672" s="10"/>
      <c r="E1672" s="10"/>
      <c r="F1672" s="10"/>
      <c r="G1672" s="17"/>
      <c r="I1672" s="8" t="s">
        <v>39</v>
      </c>
      <c r="J1672" s="8">
        <v>0.5</v>
      </c>
      <c r="K1672" s="8">
        <v>75</v>
      </c>
      <c r="L1672" s="8">
        <v>75</v>
      </c>
      <c r="M1672" s="8">
        <v>10</v>
      </c>
      <c r="N1672" s="8">
        <v>0</v>
      </c>
      <c r="O1672" s="8">
        <v>1</v>
      </c>
      <c r="P1672" s="8">
        <v>1.2</v>
      </c>
      <c r="Q1672" s="8">
        <v>18</v>
      </c>
      <c r="R1672" s="8">
        <v>118</v>
      </c>
      <c r="S1672" s="8">
        <v>0</v>
      </c>
      <c r="T1672" s="8">
        <v>1.1000000000000001</v>
      </c>
      <c r="U1672" s="8">
        <v>10</v>
      </c>
      <c r="V1672" s="8">
        <v>1.1000000000000001</v>
      </c>
      <c r="W1672" s="8">
        <v>20</v>
      </c>
      <c r="X1672" s="8">
        <v>1</v>
      </c>
      <c r="Y1672" s="8">
        <v>0.5</v>
      </c>
      <c r="Z1672" s="8">
        <v>90</v>
      </c>
      <c r="AC1672" s="4" t="str">
        <f>""</f>
        <v/>
      </c>
      <c r="AD1672" s="4" t="str">
        <f>""</f>
        <v/>
      </c>
      <c r="AE1672" s="4" t="str">
        <f>""</f>
        <v/>
      </c>
      <c r="AF1672" s="4" t="str">
        <f>""</f>
        <v/>
      </c>
      <c r="AG1672" s="4" t="str">
        <f>""</f>
        <v/>
      </c>
      <c r="AH1672" s="4" t="str">
        <f>""</f>
        <v/>
      </c>
      <c r="AI1672" s="4" t="str">
        <f>""</f>
        <v/>
      </c>
      <c r="AJ1672" s="4" t="str">
        <f>""</f>
        <v/>
      </c>
      <c r="AK1672" s="4" t="str">
        <f>""</f>
        <v/>
      </c>
      <c r="AL1672" s="4" t="str">
        <f>""</f>
        <v/>
      </c>
      <c r="AM1672" s="4" t="str">
        <f>""</f>
        <v/>
      </c>
      <c r="AN1672" s="4" t="str">
        <f>""</f>
        <v/>
      </c>
      <c r="AO1672" s="4" t="str">
        <f>""</f>
        <v/>
      </c>
      <c r="AP1672" s="4" t="str">
        <f>""</f>
        <v/>
      </c>
      <c r="AQ1672" s="4" t="str">
        <f>""</f>
        <v/>
      </c>
      <c r="AR1672" s="4" t="str">
        <f>""</f>
        <v/>
      </c>
      <c r="AS1672" s="4" t="str">
        <f>""</f>
        <v/>
      </c>
    </row>
    <row r="1673" spans="1:45" x14ac:dyDescent="0.25">
      <c r="A1673" s="25"/>
      <c r="B1673" s="10"/>
      <c r="C1673" s="10"/>
      <c r="D1673" s="10"/>
      <c r="E1673" s="10"/>
      <c r="F1673" s="10"/>
      <c r="G1673" s="17"/>
      <c r="I1673" s="9" t="s">
        <v>40</v>
      </c>
      <c r="J1673" s="8">
        <v>0</v>
      </c>
      <c r="K1673" s="8">
        <v>0</v>
      </c>
      <c r="L1673" s="8">
        <v>0</v>
      </c>
      <c r="M1673" s="8">
        <v>0.8</v>
      </c>
      <c r="N1673" s="8">
        <v>-6</v>
      </c>
      <c r="O1673" s="8">
        <v>0</v>
      </c>
      <c r="P1673" s="8">
        <v>0</v>
      </c>
      <c r="Q1673" s="8">
        <v>0</v>
      </c>
      <c r="R1673" s="8">
        <v>0.8</v>
      </c>
      <c r="S1673" s="8">
        <v>-118</v>
      </c>
      <c r="T1673" s="8">
        <v>0</v>
      </c>
      <c r="U1673" s="8">
        <v>1</v>
      </c>
      <c r="V1673" s="8">
        <v>0</v>
      </c>
      <c r="W1673" s="8">
        <v>1</v>
      </c>
      <c r="X1673" s="8">
        <v>0</v>
      </c>
      <c r="Y1673" s="8">
        <v>0</v>
      </c>
      <c r="Z1673" s="8">
        <v>-90</v>
      </c>
      <c r="AC1673" s="4" t="str">
        <f>""</f>
        <v/>
      </c>
      <c r="AD1673" s="4" t="str">
        <f>""</f>
        <v/>
      </c>
      <c r="AE1673" s="4" t="str">
        <f>""</f>
        <v/>
      </c>
      <c r="AF1673" s="4" t="str">
        <f>""</f>
        <v/>
      </c>
      <c r="AG1673" s="4" t="str">
        <f>""</f>
        <v/>
      </c>
      <c r="AH1673" s="4" t="str">
        <f>""</f>
        <v/>
      </c>
      <c r="AI1673" s="4" t="str">
        <f>""</f>
        <v/>
      </c>
      <c r="AJ1673" s="4" t="str">
        <f>""</f>
        <v/>
      </c>
      <c r="AK1673" s="4" t="str">
        <f>""</f>
        <v/>
      </c>
      <c r="AL1673" s="4" t="str">
        <f>""</f>
        <v/>
      </c>
      <c r="AM1673" s="4" t="str">
        <f>""</f>
        <v/>
      </c>
      <c r="AN1673" s="4" t="str">
        <f>""</f>
        <v/>
      </c>
      <c r="AO1673" s="4" t="str">
        <f>""</f>
        <v/>
      </c>
      <c r="AP1673" s="4" t="str">
        <f>""</f>
        <v/>
      </c>
      <c r="AQ1673" s="4" t="str">
        <f>""</f>
        <v/>
      </c>
      <c r="AR1673" s="4" t="str">
        <f>""</f>
        <v/>
      </c>
      <c r="AS1673" s="4" t="str">
        <f>""</f>
        <v/>
      </c>
    </row>
    <row r="1674" spans="1:45" x14ac:dyDescent="0.25">
      <c r="A1674" s="22" t="s">
        <v>41</v>
      </c>
      <c r="B1674" s="18" t="s">
        <v>42</v>
      </c>
      <c r="C1674" s="18">
        <v>13.8</v>
      </c>
      <c r="D1674" s="18">
        <v>76</v>
      </c>
      <c r="E1674" s="18" t="s">
        <v>43</v>
      </c>
      <c r="F1674" s="18">
        <v>1</v>
      </c>
      <c r="G1674" s="18" t="str">
        <f>B1674&amp;C1674&amp;D1674&amp;E1674&amp;F1674</f>
        <v>AVR13.876TD1</v>
      </c>
      <c r="H1674" s="4" t="s">
        <v>3</v>
      </c>
      <c r="I1674" s="4">
        <v>1</v>
      </c>
      <c r="J1674" s="4">
        <v>0</v>
      </c>
      <c r="K1674" s="4">
        <v>10.75</v>
      </c>
      <c r="L1674" s="4">
        <v>10.75</v>
      </c>
      <c r="M1674" s="4">
        <v>5</v>
      </c>
      <c r="N1674" s="4">
        <v>-0.87</v>
      </c>
      <c r="O1674" s="4">
        <v>0</v>
      </c>
      <c r="P1674" s="4">
        <v>1</v>
      </c>
      <c r="Q1674" s="4">
        <v>0</v>
      </c>
      <c r="R1674" s="4">
        <v>99</v>
      </c>
      <c r="S1674" s="4">
        <v>-99</v>
      </c>
      <c r="T1674" s="4">
        <v>0</v>
      </c>
      <c r="U1674" s="4">
        <v>9.3000000000000007</v>
      </c>
      <c r="V1674" s="4">
        <v>0</v>
      </c>
      <c r="W1674" s="4">
        <v>11.63</v>
      </c>
      <c r="X1674" s="4">
        <v>0.113</v>
      </c>
      <c r="Y1674" s="4">
        <v>0.124</v>
      </c>
      <c r="Z1674" s="4">
        <v>0</v>
      </c>
      <c r="AA1674" s="4" t="s">
        <v>1</v>
      </c>
      <c r="AB1674" s="4" t="s">
        <v>1</v>
      </c>
      <c r="AC1674" s="4" t="str">
        <f>""</f>
        <v/>
      </c>
      <c r="AD1674" s="4" t="str">
        <f>""</f>
        <v/>
      </c>
      <c r="AE1674" s="4" t="str">
        <f>""</f>
        <v/>
      </c>
      <c r="AF1674" s="4" t="str">
        <f>""</f>
        <v/>
      </c>
      <c r="AG1674" s="4" t="str">
        <f>""</f>
        <v/>
      </c>
      <c r="AH1674" s="4" t="str">
        <f>""</f>
        <v/>
      </c>
      <c r="AI1674" s="4" t="str">
        <f>""</f>
        <v/>
      </c>
      <c r="AJ1674" s="4" t="str">
        <f>""</f>
        <v/>
      </c>
      <c r="AK1674" s="4" t="str">
        <f>""</f>
        <v/>
      </c>
      <c r="AL1674" s="4" t="str">
        <f>""</f>
        <v/>
      </c>
      <c r="AM1674" s="4" t="str">
        <f>""</f>
        <v/>
      </c>
      <c r="AN1674" s="4" t="str">
        <f>""</f>
        <v/>
      </c>
      <c r="AO1674" s="4" t="str">
        <f>""</f>
        <v/>
      </c>
      <c r="AP1674" s="4" t="str">
        <f>""</f>
        <v/>
      </c>
      <c r="AQ1674" s="4" t="str">
        <f>""</f>
        <v/>
      </c>
      <c r="AR1674" s="4" t="str">
        <f>""</f>
        <v/>
      </c>
      <c r="AS1674" s="4" t="str">
        <f>""</f>
        <v/>
      </c>
    </row>
    <row r="1675" spans="1:45" x14ac:dyDescent="0.25">
      <c r="A1675" s="15"/>
      <c r="B1675" s="16"/>
      <c r="C1675" s="16"/>
      <c r="D1675" s="16"/>
      <c r="E1675" s="16"/>
      <c r="F1675" s="16"/>
      <c r="G1675" s="16"/>
      <c r="H1675" s="30" t="s">
        <v>25</v>
      </c>
      <c r="I1675" s="31" t="s">
        <v>26</v>
      </c>
      <c r="J1675" s="7" t="s">
        <v>44</v>
      </c>
      <c r="K1675" s="7" t="s">
        <v>45</v>
      </c>
      <c r="L1675" s="7" t="s">
        <v>46</v>
      </c>
      <c r="M1675" s="7" t="s">
        <v>47</v>
      </c>
      <c r="N1675" s="7" t="s">
        <v>48</v>
      </c>
      <c r="O1675" s="7" t="s">
        <v>49</v>
      </c>
      <c r="P1675" s="7" t="s">
        <v>50</v>
      </c>
      <c r="Q1675" s="7" t="s">
        <v>51</v>
      </c>
      <c r="R1675" s="7" t="s">
        <v>52</v>
      </c>
      <c r="S1675" s="7" t="s">
        <v>53</v>
      </c>
      <c r="T1675" s="7" t="s">
        <v>54</v>
      </c>
      <c r="U1675" s="7" t="s">
        <v>55</v>
      </c>
      <c r="X1675" s="4" t="str">
        <f>""</f>
        <v/>
      </c>
      <c r="Y1675" s="4" t="str">
        <f>""</f>
        <v/>
      </c>
      <c r="Z1675" s="4" t="str">
        <f>""</f>
        <v/>
      </c>
      <c r="AA1675" s="4" t="str">
        <f>""</f>
        <v/>
      </c>
      <c r="AB1675" s="4" t="str">
        <f>""</f>
        <v/>
      </c>
      <c r="AC1675" s="4" t="str">
        <f>""</f>
        <v/>
      </c>
      <c r="AD1675" s="4" t="str">
        <f>""</f>
        <v/>
      </c>
      <c r="AE1675" s="4" t="str">
        <f>""</f>
        <v/>
      </c>
      <c r="AF1675" s="4" t="str">
        <f>""</f>
        <v/>
      </c>
      <c r="AG1675" s="4" t="str">
        <f>""</f>
        <v/>
      </c>
      <c r="AH1675" s="4" t="str">
        <f>""</f>
        <v/>
      </c>
      <c r="AI1675" s="4" t="str">
        <f>""</f>
        <v/>
      </c>
      <c r="AJ1675" s="4" t="str">
        <f>""</f>
        <v/>
      </c>
      <c r="AK1675" s="4" t="str">
        <f>""</f>
        <v/>
      </c>
      <c r="AL1675" s="4" t="str">
        <f>""</f>
        <v/>
      </c>
      <c r="AM1675" s="4" t="str">
        <f>""</f>
        <v/>
      </c>
      <c r="AN1675" s="4" t="str">
        <f>""</f>
        <v/>
      </c>
      <c r="AO1675" s="4" t="str">
        <f>""</f>
        <v/>
      </c>
      <c r="AP1675" s="4" t="str">
        <f>""</f>
        <v/>
      </c>
      <c r="AQ1675" s="4" t="str">
        <f>""</f>
        <v/>
      </c>
      <c r="AR1675" s="4" t="str">
        <f>""</f>
        <v/>
      </c>
      <c r="AS1675" s="4" t="str">
        <f>""</f>
        <v/>
      </c>
    </row>
    <row r="1676" spans="1:45" x14ac:dyDescent="0.25">
      <c r="A1676" s="15"/>
      <c r="B1676" s="17"/>
      <c r="C1676" s="17"/>
      <c r="D1676" s="17"/>
      <c r="E1676" s="17"/>
      <c r="F1676" s="17"/>
      <c r="G1676" s="17"/>
      <c r="I1676" s="8" t="s">
        <v>39</v>
      </c>
      <c r="J1676" s="8">
        <v>10</v>
      </c>
      <c r="K1676" s="8">
        <v>0.2</v>
      </c>
      <c r="L1676" s="8">
        <v>0.2</v>
      </c>
      <c r="M1676" s="8">
        <v>10</v>
      </c>
      <c r="N1676" s="8">
        <v>3</v>
      </c>
      <c r="O1676" s="8">
        <v>2.5</v>
      </c>
      <c r="P1676" s="8"/>
      <c r="Q1676" s="8"/>
      <c r="R1676" s="8"/>
      <c r="S1676" s="8"/>
      <c r="T1676" s="8"/>
      <c r="U1676" s="8"/>
      <c r="X1676" s="4" t="str">
        <f>""</f>
        <v/>
      </c>
      <c r="Y1676" s="4" t="str">
        <f>""</f>
        <v/>
      </c>
      <c r="Z1676" s="4" t="str">
        <f>""</f>
        <v/>
      </c>
      <c r="AA1676" s="4" t="str">
        <f>""</f>
        <v/>
      </c>
      <c r="AB1676" s="4" t="str">
        <f>""</f>
        <v/>
      </c>
      <c r="AC1676" s="4" t="str">
        <f>""</f>
        <v/>
      </c>
      <c r="AD1676" s="4" t="str">
        <f>""</f>
        <v/>
      </c>
      <c r="AE1676" s="4" t="str">
        <f>""</f>
        <v/>
      </c>
      <c r="AF1676" s="4" t="str">
        <f>""</f>
        <v/>
      </c>
      <c r="AG1676" s="4" t="str">
        <f>""</f>
        <v/>
      </c>
      <c r="AH1676" s="4" t="str">
        <f>""</f>
        <v/>
      </c>
      <c r="AI1676" s="4" t="str">
        <f>""</f>
        <v/>
      </c>
      <c r="AJ1676" s="4" t="str">
        <f>""</f>
        <v/>
      </c>
      <c r="AK1676" s="4" t="str">
        <f>""</f>
        <v/>
      </c>
      <c r="AL1676" s="4" t="str">
        <f>""</f>
        <v/>
      </c>
      <c r="AM1676" s="4" t="str">
        <f>""</f>
        <v/>
      </c>
      <c r="AN1676" s="4" t="str">
        <f>""</f>
        <v/>
      </c>
      <c r="AO1676" s="4" t="str">
        <f>""</f>
        <v/>
      </c>
      <c r="AP1676" s="4" t="str">
        <f>""</f>
        <v/>
      </c>
      <c r="AQ1676" s="4" t="str">
        <f>""</f>
        <v/>
      </c>
      <c r="AR1676" s="4" t="str">
        <f>""</f>
        <v/>
      </c>
      <c r="AS1676" s="4" t="str">
        <f>""</f>
        <v/>
      </c>
    </row>
    <row r="1677" spans="1:45" x14ac:dyDescent="0.25">
      <c r="A1677" s="15"/>
      <c r="B1677" s="17"/>
      <c r="C1677" s="17"/>
      <c r="D1677" s="17"/>
      <c r="E1677" s="17"/>
      <c r="F1677" s="17"/>
      <c r="G1677" s="17"/>
      <c r="I1677" s="8" t="s">
        <v>40</v>
      </c>
      <c r="J1677" s="8">
        <v>1</v>
      </c>
      <c r="K1677" s="8">
        <f>4*$K$2</f>
        <v>0.04</v>
      </c>
      <c r="L1677" s="8">
        <f>4*$K$2</f>
        <v>0.04</v>
      </c>
      <c r="M1677" s="8">
        <v>1</v>
      </c>
      <c r="N1677" s="8">
        <v>0</v>
      </c>
      <c r="O1677" s="8"/>
      <c r="P1677" s="8"/>
      <c r="Q1677" s="8"/>
      <c r="R1677" s="8"/>
      <c r="S1677" s="8"/>
      <c r="T1677" s="8">
        <v>0</v>
      </c>
      <c r="U1677" s="8"/>
      <c r="X1677" s="4" t="str">
        <f>""</f>
        <v/>
      </c>
      <c r="Y1677" s="4" t="str">
        <f>""</f>
        <v/>
      </c>
      <c r="Z1677" s="4" t="str">
        <f>""</f>
        <v/>
      </c>
      <c r="AA1677" s="4" t="str">
        <f>""</f>
        <v/>
      </c>
      <c r="AB1677" s="4" t="str">
        <f>""</f>
        <v/>
      </c>
      <c r="AC1677" s="4" t="str">
        <f>""</f>
        <v/>
      </c>
      <c r="AD1677" s="4" t="str">
        <f>""</f>
        <v/>
      </c>
      <c r="AE1677" s="4" t="str">
        <f>""</f>
        <v/>
      </c>
      <c r="AF1677" s="4" t="str">
        <f>""</f>
        <v/>
      </c>
      <c r="AG1677" s="4" t="str">
        <f>""</f>
        <v/>
      </c>
      <c r="AH1677" s="4" t="str">
        <f>""</f>
        <v/>
      </c>
      <c r="AI1677" s="4" t="str">
        <f>""</f>
        <v/>
      </c>
      <c r="AJ1677" s="4" t="str">
        <f>""</f>
        <v/>
      </c>
      <c r="AK1677" s="4" t="str">
        <f>""</f>
        <v/>
      </c>
      <c r="AL1677" s="4" t="str">
        <f>""</f>
        <v/>
      </c>
      <c r="AM1677" s="4" t="str">
        <f>""</f>
        <v/>
      </c>
      <c r="AN1677" s="4" t="str">
        <f>""</f>
        <v/>
      </c>
      <c r="AO1677" s="4" t="str">
        <f>""</f>
        <v/>
      </c>
      <c r="AP1677" s="4" t="str">
        <f>""</f>
        <v/>
      </c>
      <c r="AQ1677" s="4" t="str">
        <f>""</f>
        <v/>
      </c>
      <c r="AR1677" s="4" t="str">
        <f>""</f>
        <v/>
      </c>
      <c r="AS1677" s="4" t="str">
        <f>""</f>
        <v/>
      </c>
    </row>
    <row r="1678" spans="1:45" x14ac:dyDescent="0.25">
      <c r="A1678" s="23" t="s">
        <v>41</v>
      </c>
      <c r="B1678" s="18" t="s">
        <v>62</v>
      </c>
      <c r="C1678" s="18">
        <v>13.8</v>
      </c>
      <c r="D1678" s="18">
        <v>76</v>
      </c>
      <c r="E1678" s="18" t="s">
        <v>43</v>
      </c>
      <c r="F1678" s="18">
        <v>1</v>
      </c>
      <c r="G1678" s="18" t="str">
        <f>B1678&amp;C1678&amp;D1678&amp;E1678&amp;F1678</f>
        <v>GEN13.876TD1</v>
      </c>
      <c r="H1678" s="4" t="s">
        <v>0</v>
      </c>
      <c r="I1678" s="4">
        <v>1</v>
      </c>
      <c r="J1678" s="4">
        <v>7.2</v>
      </c>
      <c r="K1678" s="4">
        <v>0.123</v>
      </c>
      <c r="L1678" s="4">
        <v>7.4999999999999997E-2</v>
      </c>
      <c r="M1678" s="4">
        <v>4.6769999999999996</v>
      </c>
      <c r="N1678" s="4">
        <v>0</v>
      </c>
      <c r="O1678" s="4">
        <v>0.87</v>
      </c>
      <c r="P1678" s="4">
        <v>0.57999999999999996</v>
      </c>
      <c r="Q1678" s="4">
        <v>0.27</v>
      </c>
      <c r="R1678" s="4">
        <v>0.28000000000000003</v>
      </c>
      <c r="S1678" s="4">
        <v>0.11600000000000001</v>
      </c>
      <c r="T1678" s="4">
        <v>0.17799999999999999</v>
      </c>
      <c r="U1678" s="4">
        <v>0.59199999999999997</v>
      </c>
      <c r="V1678" s="4" t="s">
        <v>1</v>
      </c>
      <c r="W1678" s="4" t="s">
        <v>1</v>
      </c>
      <c r="X1678" s="4" t="str">
        <f>""</f>
        <v/>
      </c>
      <c r="Y1678" s="4" t="str">
        <f>""</f>
        <v/>
      </c>
      <c r="Z1678" s="4" t="str">
        <f>""</f>
        <v/>
      </c>
      <c r="AA1678" s="4" t="str">
        <f>""</f>
        <v/>
      </c>
      <c r="AB1678" s="4" t="str">
        <f>""</f>
        <v/>
      </c>
      <c r="AC1678" s="4" t="str">
        <f>""</f>
        <v/>
      </c>
      <c r="AD1678" s="4" t="str">
        <f>""</f>
        <v/>
      </c>
      <c r="AE1678" s="4" t="str">
        <f>""</f>
        <v/>
      </c>
      <c r="AF1678" s="4" t="str">
        <f>""</f>
        <v/>
      </c>
      <c r="AG1678" s="4" t="str">
        <f>""</f>
        <v/>
      </c>
      <c r="AH1678" s="4" t="str">
        <f>""</f>
        <v/>
      </c>
      <c r="AI1678" s="4" t="str">
        <f>""</f>
        <v/>
      </c>
      <c r="AJ1678" s="4" t="str">
        <f>""</f>
        <v/>
      </c>
      <c r="AK1678" s="4" t="str">
        <f>""</f>
        <v/>
      </c>
      <c r="AL1678" s="4" t="str">
        <f>""</f>
        <v/>
      </c>
      <c r="AM1678" s="4" t="str">
        <f>""</f>
        <v/>
      </c>
      <c r="AN1678" s="4" t="str">
        <f>""</f>
        <v/>
      </c>
      <c r="AO1678" s="4" t="str">
        <f>""</f>
        <v/>
      </c>
      <c r="AP1678" s="4" t="str">
        <f>""</f>
        <v/>
      </c>
      <c r="AQ1678" s="4" t="str">
        <f>""</f>
        <v/>
      </c>
      <c r="AR1678" s="4" t="str">
        <f>""</f>
        <v/>
      </c>
      <c r="AS1678" s="4" t="str">
        <f>""</f>
        <v/>
      </c>
    </row>
    <row r="1679" spans="1:45" x14ac:dyDescent="0.25">
      <c r="A1679" s="15"/>
      <c r="B1679" s="16"/>
      <c r="C1679" s="16"/>
      <c r="D1679" s="16"/>
      <c r="E1679" s="16"/>
      <c r="F1679" s="16"/>
      <c r="G1679" s="16"/>
      <c r="H1679" s="14" t="s">
        <v>25</v>
      </c>
      <c r="I1679" s="34"/>
      <c r="J1679" s="7" t="s">
        <v>64</v>
      </c>
      <c r="K1679" s="7" t="s">
        <v>65</v>
      </c>
      <c r="L1679" s="7" t="s">
        <v>66</v>
      </c>
      <c r="M1679" s="7" t="s">
        <v>67</v>
      </c>
      <c r="N1679" s="7" t="s">
        <v>68</v>
      </c>
      <c r="O1679" s="7" t="s">
        <v>69</v>
      </c>
      <c r="P1679" s="7" t="s">
        <v>70</v>
      </c>
      <c r="Q1679" s="7" t="s">
        <v>71</v>
      </c>
      <c r="R1679" s="7" t="s">
        <v>72</v>
      </c>
      <c r="S1679" s="7" t="s">
        <v>73</v>
      </c>
      <c r="T1679" s="7" t="s">
        <v>74</v>
      </c>
      <c r="U1679" s="7" t="s">
        <v>75</v>
      </c>
      <c r="X1679" s="4" t="str">
        <f>""</f>
        <v/>
      </c>
      <c r="Y1679" s="4" t="str">
        <f>""</f>
        <v/>
      </c>
      <c r="Z1679" s="4" t="str">
        <f>""</f>
        <v/>
      </c>
      <c r="AA1679" s="4" t="str">
        <f>""</f>
        <v/>
      </c>
      <c r="AB1679" s="4" t="str">
        <f>""</f>
        <v/>
      </c>
      <c r="AC1679" s="4" t="str">
        <f>""</f>
        <v/>
      </c>
      <c r="AD1679" s="4" t="str">
        <f>""</f>
        <v/>
      </c>
      <c r="AE1679" s="4" t="str">
        <f>""</f>
        <v/>
      </c>
      <c r="AF1679" s="4" t="str">
        <f>""</f>
        <v/>
      </c>
      <c r="AG1679" s="4" t="str">
        <f>""</f>
        <v/>
      </c>
      <c r="AH1679" s="4" t="str">
        <f>""</f>
        <v/>
      </c>
      <c r="AI1679" s="4" t="str">
        <f>""</f>
        <v/>
      </c>
      <c r="AJ1679" s="4" t="str">
        <f>""</f>
        <v/>
      </c>
      <c r="AK1679" s="4" t="str">
        <f>""</f>
        <v/>
      </c>
      <c r="AL1679" s="4" t="str">
        <f>""</f>
        <v/>
      </c>
      <c r="AM1679" s="4" t="str">
        <f>""</f>
        <v/>
      </c>
      <c r="AN1679" s="4" t="str">
        <f>""</f>
        <v/>
      </c>
      <c r="AO1679" s="4" t="str">
        <f>""</f>
        <v/>
      </c>
      <c r="AP1679" s="4" t="str">
        <f>""</f>
        <v/>
      </c>
      <c r="AQ1679" s="4" t="str">
        <f>""</f>
        <v/>
      </c>
      <c r="AR1679" s="4" t="str">
        <f>""</f>
        <v/>
      </c>
      <c r="AS1679" s="4" t="str">
        <f>""</f>
        <v/>
      </c>
    </row>
    <row r="1680" spans="1:45" x14ac:dyDescent="0.25">
      <c r="A1680" s="15"/>
      <c r="B1680" s="17"/>
      <c r="C1680" s="17"/>
      <c r="D1680" s="17"/>
      <c r="E1680" s="17"/>
      <c r="F1680" s="17"/>
      <c r="G1680" s="17"/>
      <c r="I1680" s="8" t="s">
        <v>39</v>
      </c>
      <c r="J1680" s="8">
        <v>1</v>
      </c>
      <c r="K1680" s="8">
        <v>2</v>
      </c>
      <c r="L1680" s="8">
        <v>30</v>
      </c>
      <c r="M1680" s="8">
        <v>0.1</v>
      </c>
      <c r="N1680" s="8">
        <v>1</v>
      </c>
      <c r="O1680" s="8">
        <v>0.3</v>
      </c>
      <c r="P1680" s="8">
        <v>1</v>
      </c>
      <c r="Q1680" s="8">
        <v>1</v>
      </c>
      <c r="R1680" s="8">
        <v>30</v>
      </c>
      <c r="S1680" s="8">
        <v>1.5</v>
      </c>
      <c r="T1680" s="8">
        <v>0.5</v>
      </c>
      <c r="U1680" s="8">
        <v>0.15</v>
      </c>
      <c r="X1680" s="4" t="str">
        <f>""</f>
        <v/>
      </c>
      <c r="Y1680" s="4" t="str">
        <f>""</f>
        <v/>
      </c>
      <c r="Z1680" s="4" t="str">
        <f>""</f>
        <v/>
      </c>
      <c r="AA1680" s="4" t="str">
        <f>""</f>
        <v/>
      </c>
      <c r="AB1680" s="4" t="str">
        <f>""</f>
        <v/>
      </c>
      <c r="AC1680" s="4" t="str">
        <f>""</f>
        <v/>
      </c>
      <c r="AD1680" s="4" t="str">
        <f>""</f>
        <v/>
      </c>
      <c r="AE1680" s="4" t="str">
        <f>""</f>
        <v/>
      </c>
      <c r="AF1680" s="4" t="str">
        <f>""</f>
        <v/>
      </c>
      <c r="AG1680" s="4" t="str">
        <f>""</f>
        <v/>
      </c>
      <c r="AH1680" s="4" t="str">
        <f>""</f>
        <v/>
      </c>
      <c r="AI1680" s="4" t="str">
        <f>""</f>
        <v/>
      </c>
      <c r="AJ1680" s="4" t="str">
        <f>""</f>
        <v/>
      </c>
      <c r="AK1680" s="4" t="str">
        <f>""</f>
        <v/>
      </c>
      <c r="AL1680" s="4" t="str">
        <f>""</f>
        <v/>
      </c>
      <c r="AM1680" s="4" t="str">
        <f>""</f>
        <v/>
      </c>
      <c r="AN1680" s="4" t="str">
        <f>""</f>
        <v/>
      </c>
      <c r="AO1680" s="4" t="str">
        <f>""</f>
        <v/>
      </c>
      <c r="AP1680" s="4" t="str">
        <f>""</f>
        <v/>
      </c>
      <c r="AQ1680" s="4" t="str">
        <f>""</f>
        <v/>
      </c>
      <c r="AR1680" s="4" t="str">
        <f>""</f>
        <v/>
      </c>
      <c r="AS1680" s="4" t="str">
        <f>""</f>
        <v/>
      </c>
    </row>
    <row r="1681" spans="1:45" x14ac:dyDescent="0.25">
      <c r="A1681" s="15"/>
      <c r="B1681" s="17"/>
      <c r="C1681" s="17"/>
      <c r="D1681" s="17"/>
      <c r="E1681" s="17"/>
      <c r="F1681" s="17"/>
      <c r="G1681" s="17"/>
      <c r="I1681" s="8" t="s">
        <v>40</v>
      </c>
      <c r="J1681" s="8">
        <v>0</v>
      </c>
      <c r="K1681" s="8">
        <v>0</v>
      </c>
      <c r="L1681" s="8">
        <f>4*$K$2</f>
        <v>0.04</v>
      </c>
      <c r="M1681" s="8">
        <f>4*$K$2</f>
        <v>0.04</v>
      </c>
      <c r="N1681" s="8">
        <f>4*$K$2</f>
        <v>0.04</v>
      </c>
      <c r="O1681" s="8">
        <v>0</v>
      </c>
      <c r="P1681" s="8">
        <v>0</v>
      </c>
      <c r="Q1681" s="8">
        <v>0</v>
      </c>
      <c r="R1681" s="8">
        <v>0.5</v>
      </c>
      <c r="S1681" s="8">
        <v>0.8</v>
      </c>
      <c r="T1681" s="8">
        <v>0</v>
      </c>
      <c r="U1681" s="8">
        <v>0</v>
      </c>
      <c r="X1681" s="4" t="str">
        <f>""</f>
        <v/>
      </c>
      <c r="Y1681" s="4" t="str">
        <f>""</f>
        <v/>
      </c>
      <c r="Z1681" s="4" t="str">
        <f>""</f>
        <v/>
      </c>
      <c r="AA1681" s="4" t="str">
        <f>""</f>
        <v/>
      </c>
      <c r="AB1681" s="4" t="str">
        <f>""</f>
        <v/>
      </c>
      <c r="AC1681" s="4" t="str">
        <f>""</f>
        <v/>
      </c>
      <c r="AD1681" s="4" t="str">
        <f>""</f>
        <v/>
      </c>
      <c r="AE1681" s="4" t="str">
        <f>""</f>
        <v/>
      </c>
      <c r="AF1681" s="4" t="str">
        <f>""</f>
        <v/>
      </c>
      <c r="AG1681" s="4" t="str">
        <f>""</f>
        <v/>
      </c>
      <c r="AH1681" s="4" t="str">
        <f>""</f>
        <v/>
      </c>
      <c r="AI1681" s="4" t="str">
        <f>""</f>
        <v/>
      </c>
      <c r="AJ1681" s="4" t="str">
        <f>""</f>
        <v/>
      </c>
      <c r="AK1681" s="4" t="str">
        <f>""</f>
        <v/>
      </c>
      <c r="AL1681" s="4" t="str">
        <f>""</f>
        <v/>
      </c>
      <c r="AM1681" s="4" t="str">
        <f>""</f>
        <v/>
      </c>
      <c r="AN1681" s="4" t="str">
        <f>""</f>
        <v/>
      </c>
      <c r="AO1681" s="4" t="str">
        <f>""</f>
        <v/>
      </c>
      <c r="AP1681" s="4" t="str">
        <f>""</f>
        <v/>
      </c>
      <c r="AQ1681" s="4" t="str">
        <f>""</f>
        <v/>
      </c>
      <c r="AR1681" s="4" t="str">
        <f>""</f>
        <v/>
      </c>
      <c r="AS1681" s="4" t="str">
        <f>""</f>
        <v/>
      </c>
    </row>
    <row r="1682" spans="1:45" x14ac:dyDescent="0.25">
      <c r="A1682" s="23" t="s">
        <v>41</v>
      </c>
      <c r="B1682" s="18" t="s">
        <v>76</v>
      </c>
      <c r="C1682" s="18">
        <v>13.8</v>
      </c>
      <c r="D1682" s="18">
        <v>76</v>
      </c>
      <c r="E1682" s="18" t="s">
        <v>43</v>
      </c>
      <c r="F1682" s="18">
        <v>1</v>
      </c>
      <c r="G1682" s="18" t="str">
        <f>B1682&amp;C1682&amp;D1682&amp;E1682&amp;F1682</f>
        <v>GOV13.876TD1</v>
      </c>
      <c r="H1682" s="4" t="s">
        <v>6</v>
      </c>
      <c r="I1682" s="4">
        <v>1</v>
      </c>
      <c r="J1682" s="4">
        <v>0.03</v>
      </c>
      <c r="K1682" s="4">
        <v>0.18</v>
      </c>
      <c r="L1682" s="4">
        <v>6.64</v>
      </c>
      <c r="M1682" s="4">
        <v>0.05</v>
      </c>
      <c r="N1682" s="4">
        <v>0.5</v>
      </c>
      <c r="O1682" s="4">
        <v>0.15</v>
      </c>
      <c r="P1682" s="4">
        <v>1</v>
      </c>
      <c r="Q1682" s="4">
        <v>0</v>
      </c>
      <c r="R1682" s="4">
        <v>1.66</v>
      </c>
      <c r="S1682" s="4">
        <v>1.41</v>
      </c>
      <c r="T1682" s="4">
        <v>0.499</v>
      </c>
      <c r="U1682" s="4">
        <v>0.06</v>
      </c>
      <c r="V1682" s="4" t="s">
        <v>1</v>
      </c>
      <c r="W1682" s="4" t="s">
        <v>1</v>
      </c>
      <c r="X1682" s="4" t="str">
        <f>""</f>
        <v/>
      </c>
      <c r="Y1682" s="4" t="str">
        <f>""</f>
        <v/>
      </c>
      <c r="Z1682" s="4" t="str">
        <f>""</f>
        <v/>
      </c>
      <c r="AA1682" s="4" t="str">
        <f>""</f>
        <v/>
      </c>
      <c r="AB1682" s="4" t="str">
        <f>""</f>
        <v/>
      </c>
      <c r="AC1682" s="4" t="str">
        <f>""</f>
        <v/>
      </c>
      <c r="AD1682" s="4" t="str">
        <f>""</f>
        <v/>
      </c>
      <c r="AE1682" s="4" t="str">
        <f>""</f>
        <v/>
      </c>
      <c r="AF1682" s="4" t="str">
        <f>""</f>
        <v/>
      </c>
      <c r="AG1682" s="4" t="str">
        <f>""</f>
        <v/>
      </c>
      <c r="AH1682" s="4" t="str">
        <f>""</f>
        <v/>
      </c>
      <c r="AI1682" s="4" t="str">
        <f>""</f>
        <v/>
      </c>
      <c r="AJ1682" s="4" t="str">
        <f>""</f>
        <v/>
      </c>
      <c r="AK1682" s="4" t="str">
        <f>""</f>
        <v/>
      </c>
      <c r="AL1682" s="4" t="str">
        <f>""</f>
        <v/>
      </c>
      <c r="AM1682" s="4" t="str">
        <f>""</f>
        <v/>
      </c>
      <c r="AN1682" s="4" t="str">
        <f>""</f>
        <v/>
      </c>
      <c r="AO1682" s="4" t="str">
        <f>""</f>
        <v/>
      </c>
      <c r="AP1682" s="4" t="str">
        <f>""</f>
        <v/>
      </c>
      <c r="AQ1682" s="4" t="str">
        <f>""</f>
        <v/>
      </c>
      <c r="AR1682" s="4" t="str">
        <f>""</f>
        <v/>
      </c>
      <c r="AS1682" s="4" t="str">
        <f>""</f>
        <v/>
      </c>
    </row>
    <row r="1683" spans="1:45" x14ac:dyDescent="0.25">
      <c r="A1683" s="15"/>
      <c r="B1683" s="16"/>
      <c r="C1683" s="16"/>
      <c r="D1683" s="16"/>
      <c r="E1683" s="16"/>
      <c r="F1683" s="16"/>
      <c r="G1683" s="16"/>
      <c r="H1683" s="14" t="s">
        <v>25</v>
      </c>
      <c r="I1683" s="7" t="s">
        <v>26</v>
      </c>
      <c r="J1683" s="7" t="s">
        <v>77</v>
      </c>
      <c r="K1683" s="7" t="s">
        <v>78</v>
      </c>
      <c r="L1683" s="7" t="s">
        <v>79</v>
      </c>
      <c r="M1683" s="7" t="s">
        <v>80</v>
      </c>
      <c r="N1683" s="7" t="s">
        <v>81</v>
      </c>
      <c r="O1683" s="7" t="s">
        <v>82</v>
      </c>
      <c r="P1683" s="7" t="s">
        <v>83</v>
      </c>
      <c r="Q1683" s="7" t="s">
        <v>84</v>
      </c>
      <c r="R1683" s="7" t="s">
        <v>85</v>
      </c>
      <c r="S1683" s="7" t="s">
        <v>86</v>
      </c>
      <c r="T1683" s="7" t="s">
        <v>87</v>
      </c>
      <c r="U1683" s="7" t="s">
        <v>88</v>
      </c>
      <c r="V1683" s="7" t="s">
        <v>89</v>
      </c>
      <c r="W1683" s="7" t="s">
        <v>90</v>
      </c>
      <c r="X1683" s="7" t="s">
        <v>91</v>
      </c>
      <c r="Y1683" s="7" t="s">
        <v>92</v>
      </c>
      <c r="Z1683" s="7" t="s">
        <v>93</v>
      </c>
      <c r="AA1683" s="7" t="s">
        <v>94</v>
      </c>
      <c r="AB1683" s="7" t="s">
        <v>95</v>
      </c>
      <c r="AC1683" s="7" t="s">
        <v>96</v>
      </c>
      <c r="AD1683" s="7" t="s">
        <v>97</v>
      </c>
      <c r="AE1683" s="7" t="s">
        <v>98</v>
      </c>
      <c r="AF1683" s="7" t="s">
        <v>99</v>
      </c>
      <c r="AI1683" s="4" t="str">
        <f>""</f>
        <v/>
      </c>
      <c r="AJ1683" s="4" t="str">
        <f>""</f>
        <v/>
      </c>
      <c r="AK1683" s="4" t="str">
        <f>""</f>
        <v/>
      </c>
      <c r="AL1683" s="4" t="str">
        <f>""</f>
        <v/>
      </c>
      <c r="AM1683" s="4" t="str">
        <f>""</f>
        <v/>
      </c>
      <c r="AN1683" s="4" t="str">
        <f>""</f>
        <v/>
      </c>
      <c r="AO1683" s="4" t="str">
        <f>""</f>
        <v/>
      </c>
      <c r="AP1683" s="4" t="str">
        <f>""</f>
        <v/>
      </c>
      <c r="AQ1683" s="4" t="str">
        <f>""</f>
        <v/>
      </c>
      <c r="AR1683" s="4" t="str">
        <f>""</f>
        <v/>
      </c>
      <c r="AS1683" s="4" t="str">
        <f>""</f>
        <v/>
      </c>
    </row>
    <row r="1684" spans="1:45" x14ac:dyDescent="0.25">
      <c r="A1684" s="15"/>
      <c r="B1684" s="17"/>
      <c r="C1684" s="17"/>
      <c r="D1684" s="17"/>
      <c r="E1684" s="17"/>
      <c r="F1684" s="17"/>
      <c r="G1684" s="17"/>
      <c r="I1684" s="8" t="s">
        <v>39</v>
      </c>
      <c r="J1684" s="8"/>
      <c r="K1684" s="8"/>
      <c r="L1684" s="8"/>
      <c r="M1684" s="8"/>
      <c r="N1684" s="8"/>
      <c r="O1684" s="8"/>
      <c r="P1684" s="8">
        <v>15</v>
      </c>
      <c r="Q1684" s="8">
        <v>15</v>
      </c>
      <c r="R1684" s="8"/>
      <c r="S1684" s="8">
        <v>15</v>
      </c>
      <c r="T1684" s="8">
        <v>15</v>
      </c>
      <c r="U1684" s="8"/>
      <c r="V1684" s="8"/>
      <c r="W1684" s="8"/>
      <c r="X1684" s="8">
        <v>2</v>
      </c>
      <c r="Y1684" s="8">
        <v>2</v>
      </c>
      <c r="Z1684" s="8"/>
      <c r="AA1684" s="8">
        <v>2</v>
      </c>
      <c r="AB1684" s="8">
        <v>2</v>
      </c>
      <c r="AC1684" s="8">
        <v>2</v>
      </c>
      <c r="AD1684" s="8">
        <v>2</v>
      </c>
      <c r="AE1684" s="8">
        <v>0.99</v>
      </c>
      <c r="AF1684" s="8">
        <v>0</v>
      </c>
      <c r="AI1684" s="4" t="str">
        <f>""</f>
        <v/>
      </c>
      <c r="AJ1684" s="4" t="str">
        <f>""</f>
        <v/>
      </c>
      <c r="AK1684" s="4" t="str">
        <f>""</f>
        <v/>
      </c>
      <c r="AL1684" s="4" t="str">
        <f>""</f>
        <v/>
      </c>
      <c r="AM1684" s="4" t="str">
        <f>""</f>
        <v/>
      </c>
      <c r="AN1684" s="4" t="str">
        <f>""</f>
        <v/>
      </c>
      <c r="AO1684" s="4" t="str">
        <f>""</f>
        <v/>
      </c>
      <c r="AP1684" s="4" t="str">
        <f>""</f>
        <v/>
      </c>
      <c r="AQ1684" s="4" t="str">
        <f>""</f>
        <v/>
      </c>
      <c r="AR1684" s="4" t="str">
        <f>""</f>
        <v/>
      </c>
      <c r="AS1684" s="4" t="str">
        <f>""</f>
        <v/>
      </c>
    </row>
    <row r="1685" spans="1:45" x14ac:dyDescent="0.25">
      <c r="A1685" s="15"/>
      <c r="B1685" s="17"/>
      <c r="C1685" s="17"/>
      <c r="D1685" s="17"/>
      <c r="E1685" s="17"/>
      <c r="F1685" s="17"/>
      <c r="G1685" s="17"/>
      <c r="I1685" s="8" t="s">
        <v>40</v>
      </c>
      <c r="J1685" s="8"/>
      <c r="K1685" s="8"/>
      <c r="L1685" s="8"/>
      <c r="M1685" s="8"/>
      <c r="N1685" s="8"/>
      <c r="O1685" s="8"/>
      <c r="P1685" s="8">
        <v>1.5</v>
      </c>
      <c r="Q1685" s="8">
        <v>1.5</v>
      </c>
      <c r="R1685" s="8">
        <f>2*$K$2</f>
        <v>0.02</v>
      </c>
      <c r="S1685" s="8">
        <v>1.5</v>
      </c>
      <c r="T1685" s="8">
        <v>1.5</v>
      </c>
      <c r="U1685" s="8">
        <f>2*$K$2</f>
        <v>0.02</v>
      </c>
      <c r="V1685" s="8"/>
      <c r="W1685" s="8"/>
      <c r="X1685" s="8">
        <f t="shared" ref="X1685:Y1685" si="202">2*$K$2</f>
        <v>0.02</v>
      </c>
      <c r="Y1685" s="8">
        <f t="shared" si="202"/>
        <v>0.02</v>
      </c>
      <c r="Z1685" s="8"/>
      <c r="AA1685" s="8">
        <f t="shared" ref="AA1685:AD1685" si="203">2*$K$2</f>
        <v>0.02</v>
      </c>
      <c r="AB1685" s="8">
        <f t="shared" si="203"/>
        <v>0.02</v>
      </c>
      <c r="AC1685" s="8">
        <f t="shared" si="203"/>
        <v>0.02</v>
      </c>
      <c r="AD1685" s="8">
        <f t="shared" si="203"/>
        <v>0.02</v>
      </c>
      <c r="AE1685" s="8">
        <v>0</v>
      </c>
      <c r="AF1685" s="8">
        <v>-0.3</v>
      </c>
      <c r="AI1685" s="4" t="str">
        <f>""</f>
        <v/>
      </c>
      <c r="AJ1685" s="4" t="str">
        <f>""</f>
        <v/>
      </c>
      <c r="AK1685" s="4" t="str">
        <f>""</f>
        <v/>
      </c>
      <c r="AL1685" s="4" t="str">
        <f>""</f>
        <v/>
      </c>
      <c r="AM1685" s="4" t="str">
        <f>""</f>
        <v/>
      </c>
      <c r="AN1685" s="4" t="str">
        <f>""</f>
        <v/>
      </c>
      <c r="AO1685" s="4" t="str">
        <f>""</f>
        <v/>
      </c>
      <c r="AP1685" s="4" t="str">
        <f>""</f>
        <v/>
      </c>
      <c r="AQ1685" s="4" t="str">
        <f>""</f>
        <v/>
      </c>
      <c r="AR1685" s="4" t="str">
        <f>""</f>
        <v/>
      </c>
      <c r="AS1685" s="4" t="str">
        <f>""</f>
        <v/>
      </c>
    </row>
    <row r="1686" spans="1:45" x14ac:dyDescent="0.25">
      <c r="A1686" s="24" t="s">
        <v>41</v>
      </c>
      <c r="B1686" s="18" t="s">
        <v>100</v>
      </c>
      <c r="C1686" s="18">
        <v>13.8</v>
      </c>
      <c r="D1686" s="18">
        <v>76</v>
      </c>
      <c r="E1686" s="18" t="s">
        <v>43</v>
      </c>
      <c r="F1686" s="18">
        <v>1</v>
      </c>
      <c r="G1686" s="18" t="str">
        <f>B1686&amp;C1686&amp;D1686&amp;E1686&amp;F1686</f>
        <v>PSS13.876TD1</v>
      </c>
      <c r="H1686" s="4" t="s">
        <v>9</v>
      </c>
      <c r="I1686" s="4">
        <v>1</v>
      </c>
      <c r="J1686" s="4">
        <v>1</v>
      </c>
      <c r="K1686" s="4">
        <v>0</v>
      </c>
      <c r="L1686" s="4">
        <v>3</v>
      </c>
      <c r="M1686" s="4">
        <v>0</v>
      </c>
      <c r="N1686" s="4">
        <v>5</v>
      </c>
      <c r="O1686" s="4">
        <v>1</v>
      </c>
      <c r="P1686" s="4">
        <v>2.5</v>
      </c>
      <c r="Q1686" s="4">
        <v>2.5</v>
      </c>
      <c r="R1686" s="4">
        <v>0</v>
      </c>
      <c r="S1686" s="4">
        <v>2.5</v>
      </c>
      <c r="T1686" s="4">
        <v>0</v>
      </c>
      <c r="U1686" s="4">
        <v>2.5</v>
      </c>
      <c r="V1686" s="4">
        <v>0.39</v>
      </c>
      <c r="W1686" s="4">
        <v>1</v>
      </c>
      <c r="X1686" s="4">
        <v>0</v>
      </c>
      <c r="Y1686" s="4">
        <v>0.1</v>
      </c>
      <c r="Z1686" s="4">
        <v>6.5</v>
      </c>
      <c r="AA1686" s="4">
        <v>0.44</v>
      </c>
      <c r="AB1686" s="4">
        <v>0.08</v>
      </c>
      <c r="AC1686" s="4">
        <v>0.2</v>
      </c>
      <c r="AD1686" s="4">
        <v>0.98</v>
      </c>
      <c r="AE1686" s="4">
        <v>0.1</v>
      </c>
      <c r="AF1686" s="4">
        <v>-0.1</v>
      </c>
      <c r="AG1686" s="4" t="s">
        <v>1</v>
      </c>
      <c r="AH1686" s="4" t="s">
        <v>1</v>
      </c>
      <c r="AI1686" s="4" t="str">
        <f>""</f>
        <v/>
      </c>
      <c r="AJ1686" s="4" t="str">
        <f>""</f>
        <v/>
      </c>
      <c r="AK1686" s="4" t="str">
        <f>""</f>
        <v/>
      </c>
      <c r="AL1686" s="4" t="str">
        <f>""</f>
        <v/>
      </c>
      <c r="AM1686" s="4" t="str">
        <f>""</f>
        <v/>
      </c>
      <c r="AN1686" s="4" t="str">
        <f>""</f>
        <v/>
      </c>
      <c r="AO1686" s="4" t="str">
        <f>""</f>
        <v/>
      </c>
      <c r="AP1686" s="4" t="str">
        <f>""</f>
        <v/>
      </c>
      <c r="AQ1686" s="4" t="str">
        <f>""</f>
        <v/>
      </c>
      <c r="AR1686" s="4" t="str">
        <f>""</f>
        <v/>
      </c>
      <c r="AS1686" s="4" t="str">
        <f>""</f>
        <v/>
      </c>
    </row>
    <row r="1687" spans="1:45" x14ac:dyDescent="0.25">
      <c r="AI1687" s="4" t="str">
        <f>""</f>
        <v/>
      </c>
      <c r="AJ1687" s="4" t="str">
        <f>""</f>
        <v/>
      </c>
      <c r="AK1687" s="4" t="str">
        <f>""</f>
        <v/>
      </c>
      <c r="AL1687" s="4" t="str">
        <f>""</f>
        <v/>
      </c>
      <c r="AM1687" s="4" t="str">
        <f>""</f>
        <v/>
      </c>
      <c r="AN1687" s="4" t="str">
        <f>""</f>
        <v/>
      </c>
      <c r="AO1687" s="4" t="str">
        <f>""</f>
        <v/>
      </c>
      <c r="AP1687" s="4" t="str">
        <f>""</f>
        <v/>
      </c>
      <c r="AQ1687" s="4" t="str">
        <f>""</f>
        <v/>
      </c>
      <c r="AR1687" s="4" t="str">
        <f>""</f>
        <v/>
      </c>
      <c r="AS1687" s="4" t="str">
        <f>""</f>
        <v/>
      </c>
    </row>
    <row r="1688" spans="1:45" x14ac:dyDescent="0.25">
      <c r="A1688" s="27" t="s">
        <v>226</v>
      </c>
      <c r="B1688" s="9"/>
      <c r="C1688" s="9"/>
      <c r="D1688" s="9"/>
      <c r="E1688" s="9"/>
      <c r="F1688" s="9"/>
      <c r="G1688" s="16"/>
      <c r="H1688" s="14" t="s">
        <v>25</v>
      </c>
      <c r="I1688" s="7" t="s">
        <v>26</v>
      </c>
      <c r="J1688" s="7" t="s">
        <v>103</v>
      </c>
      <c r="K1688" s="7" t="s">
        <v>104</v>
      </c>
      <c r="L1688" s="7" t="s">
        <v>105</v>
      </c>
      <c r="M1688" s="7" t="s">
        <v>106</v>
      </c>
      <c r="N1688" s="7" t="s">
        <v>107</v>
      </c>
      <c r="O1688" s="7" t="s">
        <v>108</v>
      </c>
      <c r="P1688" s="7" t="s">
        <v>109</v>
      </c>
      <c r="Q1688" s="7" t="s">
        <v>110</v>
      </c>
      <c r="R1688" s="7" t="s">
        <v>111</v>
      </c>
      <c r="S1688" s="7" t="s">
        <v>112</v>
      </c>
      <c r="T1688" s="7" t="s">
        <v>113</v>
      </c>
      <c r="U1688" s="7" t="s">
        <v>114</v>
      </c>
      <c r="V1688" s="7" t="s">
        <v>115</v>
      </c>
      <c r="W1688" s="7" t="s">
        <v>116</v>
      </c>
      <c r="X1688" s="7" t="s">
        <v>117</v>
      </c>
      <c r="Y1688" s="7" t="s">
        <v>118</v>
      </c>
      <c r="Z1688" s="7" t="s">
        <v>119</v>
      </c>
      <c r="AI1688" s="4" t="str">
        <f>""</f>
        <v/>
      </c>
      <c r="AJ1688" s="4" t="str">
        <f>""</f>
        <v/>
      </c>
      <c r="AK1688" s="4" t="str">
        <f>""</f>
        <v/>
      </c>
      <c r="AL1688" s="4" t="str">
        <f>""</f>
        <v/>
      </c>
      <c r="AM1688" s="4" t="str">
        <f>""</f>
        <v/>
      </c>
      <c r="AN1688" s="4" t="str">
        <f>""</f>
        <v/>
      </c>
      <c r="AO1688" s="4" t="str">
        <f>""</f>
        <v/>
      </c>
      <c r="AP1688" s="4" t="str">
        <f>""</f>
        <v/>
      </c>
      <c r="AQ1688" s="4" t="str">
        <f>""</f>
        <v/>
      </c>
      <c r="AR1688" s="4" t="str">
        <f>""</f>
        <v/>
      </c>
      <c r="AS1688" s="4" t="str">
        <f>""</f>
        <v/>
      </c>
    </row>
    <row r="1689" spans="1:45" x14ac:dyDescent="0.25">
      <c r="A1689" s="25"/>
      <c r="B1689" s="10"/>
      <c r="C1689" s="10"/>
      <c r="D1689" s="10"/>
      <c r="E1689" s="10"/>
      <c r="F1689" s="10"/>
      <c r="G1689" s="17"/>
      <c r="I1689" s="8" t="s">
        <v>39</v>
      </c>
      <c r="J1689" s="8">
        <v>0.5</v>
      </c>
      <c r="K1689" s="8">
        <v>75</v>
      </c>
      <c r="L1689" s="8">
        <v>75</v>
      </c>
      <c r="M1689" s="8">
        <v>10</v>
      </c>
      <c r="N1689" s="8">
        <v>0</v>
      </c>
      <c r="O1689" s="8">
        <v>1</v>
      </c>
      <c r="P1689" s="8">
        <v>1.2</v>
      </c>
      <c r="Q1689" s="8">
        <v>18</v>
      </c>
      <c r="R1689" s="8">
        <v>118</v>
      </c>
      <c r="S1689" s="8">
        <v>0</v>
      </c>
      <c r="T1689" s="8">
        <v>1.1000000000000001</v>
      </c>
      <c r="U1689" s="8">
        <v>10</v>
      </c>
      <c r="V1689" s="8">
        <v>1.1000000000000001</v>
      </c>
      <c r="W1689" s="8">
        <v>20</v>
      </c>
      <c r="X1689" s="8">
        <v>1</v>
      </c>
      <c r="Y1689" s="8">
        <v>0.5</v>
      </c>
      <c r="Z1689" s="8">
        <v>90</v>
      </c>
      <c r="AI1689" s="4" t="str">
        <f>""</f>
        <v/>
      </c>
      <c r="AJ1689" s="4" t="str">
        <f>""</f>
        <v/>
      </c>
      <c r="AK1689" s="4" t="str">
        <f>""</f>
        <v/>
      </c>
      <c r="AL1689" s="4" t="str">
        <f>""</f>
        <v/>
      </c>
      <c r="AM1689" s="4" t="str">
        <f>""</f>
        <v/>
      </c>
      <c r="AN1689" s="4" t="str">
        <f>""</f>
        <v/>
      </c>
      <c r="AO1689" s="4" t="str">
        <f>""</f>
        <v/>
      </c>
      <c r="AP1689" s="4" t="str">
        <f>""</f>
        <v/>
      </c>
      <c r="AQ1689" s="4" t="str">
        <f>""</f>
        <v/>
      </c>
      <c r="AR1689" s="4" t="str">
        <f>""</f>
        <v/>
      </c>
      <c r="AS1689" s="4" t="str">
        <f>""</f>
        <v/>
      </c>
    </row>
    <row r="1690" spans="1:45" x14ac:dyDescent="0.25">
      <c r="A1690" s="25"/>
      <c r="B1690" s="10"/>
      <c r="C1690" s="10"/>
      <c r="D1690" s="10"/>
      <c r="E1690" s="10"/>
      <c r="F1690" s="10"/>
      <c r="G1690" s="17"/>
      <c r="I1690" s="9" t="s">
        <v>40</v>
      </c>
      <c r="J1690" s="8">
        <v>0</v>
      </c>
      <c r="K1690" s="8">
        <v>0</v>
      </c>
      <c r="L1690" s="8">
        <v>0</v>
      </c>
      <c r="M1690" s="8">
        <v>0.8</v>
      </c>
      <c r="N1690" s="8">
        <v>-6</v>
      </c>
      <c r="O1690" s="8">
        <v>0</v>
      </c>
      <c r="P1690" s="8">
        <v>0</v>
      </c>
      <c r="Q1690" s="8">
        <v>0</v>
      </c>
      <c r="R1690" s="8">
        <v>0.8</v>
      </c>
      <c r="S1690" s="8">
        <v>-118</v>
      </c>
      <c r="T1690" s="8">
        <v>0</v>
      </c>
      <c r="U1690" s="8">
        <v>1</v>
      </c>
      <c r="V1690" s="8">
        <v>0</v>
      </c>
      <c r="W1690" s="8">
        <v>1</v>
      </c>
      <c r="X1690" s="8">
        <v>0</v>
      </c>
      <c r="Y1690" s="8">
        <v>0</v>
      </c>
      <c r="Z1690" s="8">
        <v>-90</v>
      </c>
      <c r="AI1690" s="4" t="str">
        <f>""</f>
        <v/>
      </c>
      <c r="AJ1690" s="4" t="str">
        <f>""</f>
        <v/>
      </c>
      <c r="AK1690" s="4" t="str">
        <f>""</f>
        <v/>
      </c>
      <c r="AL1690" s="4" t="str">
        <f>""</f>
        <v/>
      </c>
      <c r="AM1690" s="4" t="str">
        <f>""</f>
        <v/>
      </c>
      <c r="AN1690" s="4" t="str">
        <f>""</f>
        <v/>
      </c>
      <c r="AO1690" s="4" t="str">
        <f>""</f>
        <v/>
      </c>
      <c r="AP1690" s="4" t="str">
        <f>""</f>
        <v/>
      </c>
      <c r="AQ1690" s="4" t="str">
        <f>""</f>
        <v/>
      </c>
      <c r="AR1690" s="4" t="str">
        <f>""</f>
        <v/>
      </c>
      <c r="AS1690" s="4" t="str">
        <f>""</f>
        <v/>
      </c>
    </row>
    <row r="1691" spans="1:45" x14ac:dyDescent="0.25">
      <c r="A1691" s="22" t="s">
        <v>41</v>
      </c>
      <c r="B1691" s="18" t="s">
        <v>42</v>
      </c>
      <c r="C1691" s="18">
        <v>13.8</v>
      </c>
      <c r="D1691" s="18">
        <v>75</v>
      </c>
      <c r="E1691" s="18" t="s">
        <v>43</v>
      </c>
      <c r="F1691" s="18">
        <v>1</v>
      </c>
      <c r="G1691" s="18" t="str">
        <f>B1691&amp;C1691&amp;D1691&amp;E1691&amp;F1691</f>
        <v>AVR13.875TD1</v>
      </c>
      <c r="H1691" s="4" t="s">
        <v>3</v>
      </c>
      <c r="I1691" s="4">
        <v>1</v>
      </c>
      <c r="J1691" s="4">
        <v>0</v>
      </c>
      <c r="K1691" s="4">
        <v>10.75</v>
      </c>
      <c r="L1691" s="4">
        <v>10.75</v>
      </c>
      <c r="M1691" s="4">
        <v>5</v>
      </c>
      <c r="N1691" s="4">
        <v>-0.87</v>
      </c>
      <c r="O1691" s="4">
        <v>0</v>
      </c>
      <c r="P1691" s="4">
        <v>1</v>
      </c>
      <c r="Q1691" s="4">
        <v>0</v>
      </c>
      <c r="R1691" s="4">
        <v>99</v>
      </c>
      <c r="S1691" s="4">
        <v>-99</v>
      </c>
      <c r="T1691" s="4">
        <v>0</v>
      </c>
      <c r="U1691" s="4">
        <v>9.3000000000000007</v>
      </c>
      <c r="V1691" s="4">
        <v>0</v>
      </c>
      <c r="W1691" s="4">
        <v>11.63</v>
      </c>
      <c r="X1691" s="4">
        <v>0.113</v>
      </c>
      <c r="Y1691" s="4">
        <v>0.124</v>
      </c>
      <c r="Z1691" s="4">
        <v>0</v>
      </c>
      <c r="AA1691" s="4" t="s">
        <v>1</v>
      </c>
      <c r="AB1691" s="4" t="s">
        <v>1</v>
      </c>
      <c r="AC1691" s="4" t="str">
        <f>""</f>
        <v/>
      </c>
      <c r="AD1691" s="4" t="str">
        <f>""</f>
        <v/>
      </c>
      <c r="AE1691" s="4" t="str">
        <f>""</f>
        <v/>
      </c>
      <c r="AF1691" s="4" t="str">
        <f>""</f>
        <v/>
      </c>
      <c r="AG1691" s="4" t="str">
        <f>""</f>
        <v/>
      </c>
      <c r="AH1691" s="4" t="str">
        <f>""</f>
        <v/>
      </c>
      <c r="AI1691" s="4" t="str">
        <f>""</f>
        <v/>
      </c>
      <c r="AJ1691" s="4" t="str">
        <f>""</f>
        <v/>
      </c>
      <c r="AK1691" s="4" t="str">
        <f>""</f>
        <v/>
      </c>
      <c r="AL1691" s="4" t="str">
        <f>""</f>
        <v/>
      </c>
      <c r="AM1691" s="4" t="str">
        <f>""</f>
        <v/>
      </c>
      <c r="AN1691" s="4" t="str">
        <f>""</f>
        <v/>
      </c>
      <c r="AO1691" s="4" t="str">
        <f>""</f>
        <v/>
      </c>
      <c r="AP1691" s="4" t="str">
        <f>""</f>
        <v/>
      </c>
      <c r="AQ1691" s="4" t="str">
        <f>""</f>
        <v/>
      </c>
      <c r="AR1691" s="4" t="str">
        <f>""</f>
        <v/>
      </c>
      <c r="AS1691" s="4" t="str">
        <f>""</f>
        <v/>
      </c>
    </row>
    <row r="1692" spans="1:45" x14ac:dyDescent="0.25">
      <c r="A1692" s="15"/>
      <c r="B1692" s="16"/>
      <c r="C1692" s="16"/>
      <c r="D1692" s="16"/>
      <c r="E1692" s="16"/>
      <c r="F1692" s="16"/>
      <c r="G1692" s="16"/>
      <c r="H1692" s="30" t="s">
        <v>25</v>
      </c>
      <c r="I1692" s="31" t="s">
        <v>26</v>
      </c>
      <c r="J1692" s="7" t="s">
        <v>44</v>
      </c>
      <c r="K1692" s="7" t="s">
        <v>45</v>
      </c>
      <c r="L1692" s="7" t="s">
        <v>46</v>
      </c>
      <c r="M1692" s="7" t="s">
        <v>47</v>
      </c>
      <c r="N1692" s="7" t="s">
        <v>48</v>
      </c>
      <c r="O1692" s="7" t="s">
        <v>49</v>
      </c>
      <c r="P1692" s="7" t="s">
        <v>50</v>
      </c>
      <c r="Q1692" s="7" t="s">
        <v>51</v>
      </c>
      <c r="R1692" s="7" t="s">
        <v>52</v>
      </c>
      <c r="S1692" s="7" t="s">
        <v>53</v>
      </c>
      <c r="T1692" s="7" t="s">
        <v>54</v>
      </c>
      <c r="U1692" s="7" t="s">
        <v>55</v>
      </c>
      <c r="AI1692" s="4" t="str">
        <f>""</f>
        <v/>
      </c>
      <c r="AJ1692" s="4" t="str">
        <f>""</f>
        <v/>
      </c>
      <c r="AK1692" s="4" t="str">
        <f>""</f>
        <v/>
      </c>
      <c r="AL1692" s="4" t="str">
        <f>""</f>
        <v/>
      </c>
      <c r="AM1692" s="4" t="str">
        <f>""</f>
        <v/>
      </c>
      <c r="AN1692" s="4" t="str">
        <f>""</f>
        <v/>
      </c>
      <c r="AO1692" s="4" t="str">
        <f>""</f>
        <v/>
      </c>
      <c r="AP1692" s="4" t="str">
        <f>""</f>
        <v/>
      </c>
      <c r="AQ1692" s="4" t="str">
        <f>""</f>
        <v/>
      </c>
      <c r="AR1692" s="4" t="str">
        <f>""</f>
        <v/>
      </c>
      <c r="AS1692" s="4" t="str">
        <f>""</f>
        <v/>
      </c>
    </row>
    <row r="1693" spans="1:45" x14ac:dyDescent="0.25">
      <c r="A1693" s="15"/>
      <c r="B1693" s="17"/>
      <c r="C1693" s="17"/>
      <c r="D1693" s="17"/>
      <c r="E1693" s="17"/>
      <c r="F1693" s="17"/>
      <c r="G1693" s="17"/>
      <c r="I1693" s="8" t="s">
        <v>39</v>
      </c>
      <c r="J1693" s="8">
        <v>10</v>
      </c>
      <c r="K1693" s="8">
        <v>0.2</v>
      </c>
      <c r="L1693" s="8">
        <v>0.2</v>
      </c>
      <c r="M1693" s="8">
        <v>10</v>
      </c>
      <c r="N1693" s="8">
        <v>3</v>
      </c>
      <c r="O1693" s="8">
        <v>2.5</v>
      </c>
      <c r="P1693" s="8"/>
      <c r="Q1693" s="8"/>
      <c r="R1693" s="8"/>
      <c r="S1693" s="8"/>
      <c r="T1693" s="8"/>
      <c r="U1693" s="8"/>
      <c r="AC1693" s="4" t="str">
        <f>""</f>
        <v/>
      </c>
      <c r="AI1693" s="4" t="str">
        <f>""</f>
        <v/>
      </c>
      <c r="AJ1693" s="4" t="str">
        <f>""</f>
        <v/>
      </c>
      <c r="AK1693" s="4" t="str">
        <f>""</f>
        <v/>
      </c>
      <c r="AL1693" s="4" t="str">
        <f>""</f>
        <v/>
      </c>
      <c r="AM1693" s="4" t="str">
        <f>""</f>
        <v/>
      </c>
      <c r="AN1693" s="4" t="str">
        <f>""</f>
        <v/>
      </c>
      <c r="AO1693" s="4" t="str">
        <f>""</f>
        <v/>
      </c>
      <c r="AP1693" s="4" t="str">
        <f>""</f>
        <v/>
      </c>
      <c r="AQ1693" s="4" t="str">
        <f>""</f>
        <v/>
      </c>
      <c r="AR1693" s="4" t="str">
        <f>""</f>
        <v/>
      </c>
      <c r="AS1693" s="4" t="str">
        <f>""</f>
        <v/>
      </c>
    </row>
    <row r="1694" spans="1:45" x14ac:dyDescent="0.25">
      <c r="A1694" s="15"/>
      <c r="B1694" s="17"/>
      <c r="C1694" s="17"/>
      <c r="D1694" s="17"/>
      <c r="E1694" s="17"/>
      <c r="F1694" s="17"/>
      <c r="G1694" s="17"/>
      <c r="I1694" s="8" t="s">
        <v>40</v>
      </c>
      <c r="J1694" s="8">
        <v>1</v>
      </c>
      <c r="K1694" s="8">
        <f>4*$K$2</f>
        <v>0.04</v>
      </c>
      <c r="L1694" s="8">
        <f>4*$K$2</f>
        <v>0.04</v>
      </c>
      <c r="M1694" s="8">
        <v>1</v>
      </c>
      <c r="N1694" s="8">
        <v>0</v>
      </c>
      <c r="O1694" s="8"/>
      <c r="P1694" s="8"/>
      <c r="Q1694" s="8"/>
      <c r="R1694" s="8"/>
      <c r="S1694" s="8"/>
      <c r="T1694" s="8">
        <v>0</v>
      </c>
      <c r="U1694" s="8"/>
      <c r="AI1694" s="4" t="str">
        <f>""</f>
        <v/>
      </c>
      <c r="AJ1694" s="4" t="str">
        <f>""</f>
        <v/>
      </c>
      <c r="AK1694" s="4" t="str">
        <f>""</f>
        <v/>
      </c>
      <c r="AL1694" s="4" t="str">
        <f>""</f>
        <v/>
      </c>
      <c r="AM1694" s="4" t="str">
        <f>""</f>
        <v/>
      </c>
      <c r="AN1694" s="4" t="str">
        <f>""</f>
        <v/>
      </c>
      <c r="AO1694" s="4" t="str">
        <f>""</f>
        <v/>
      </c>
      <c r="AP1694" s="4" t="str">
        <f>""</f>
        <v/>
      </c>
      <c r="AQ1694" s="4" t="str">
        <f>""</f>
        <v/>
      </c>
      <c r="AR1694" s="4" t="str">
        <f>""</f>
        <v/>
      </c>
      <c r="AS1694" s="4" t="str">
        <f>""</f>
        <v/>
      </c>
    </row>
    <row r="1695" spans="1:45" x14ac:dyDescent="0.25">
      <c r="A1695" s="23" t="s">
        <v>41</v>
      </c>
      <c r="B1695" s="18" t="s">
        <v>62</v>
      </c>
      <c r="C1695" s="18">
        <v>13.8</v>
      </c>
      <c r="D1695" s="18">
        <v>75</v>
      </c>
      <c r="E1695" s="18" t="s">
        <v>43</v>
      </c>
      <c r="F1695" s="18">
        <v>1</v>
      </c>
      <c r="G1695" s="18" t="str">
        <f>B1695&amp;C1695&amp;D1695&amp;E1695&amp;F1695</f>
        <v>GEN13.875TD1</v>
      </c>
      <c r="H1695" s="4" t="s">
        <v>0</v>
      </c>
      <c r="I1695" s="4">
        <v>1</v>
      </c>
      <c r="J1695" s="4">
        <v>7.2</v>
      </c>
      <c r="K1695" s="4">
        <v>0.123</v>
      </c>
      <c r="L1695" s="4">
        <v>7.4999999999999997E-2</v>
      </c>
      <c r="M1695" s="4">
        <v>4.6769999999999996</v>
      </c>
      <c r="N1695" s="4">
        <v>0</v>
      </c>
      <c r="O1695" s="4">
        <v>0.87</v>
      </c>
      <c r="P1695" s="4">
        <v>0.57999999999999996</v>
      </c>
      <c r="Q1695" s="4">
        <v>0.27</v>
      </c>
      <c r="R1695" s="4">
        <v>0.22</v>
      </c>
      <c r="S1695" s="4">
        <v>0.11600000000000001</v>
      </c>
      <c r="T1695" s="4">
        <v>0.17799999999999999</v>
      </c>
      <c r="U1695" s="4">
        <v>0.59199999999999997</v>
      </c>
      <c r="V1695" s="4" t="s">
        <v>1</v>
      </c>
      <c r="W1695" s="4" t="s">
        <v>1</v>
      </c>
      <c r="X1695" s="4" t="str">
        <f>""</f>
        <v/>
      </c>
      <c r="Y1695" s="4" t="str">
        <f>""</f>
        <v/>
      </c>
      <c r="Z1695" s="4" t="str">
        <f>""</f>
        <v/>
      </c>
      <c r="AA1695" s="4" t="str">
        <f>""</f>
        <v/>
      </c>
      <c r="AB1695" s="4" t="str">
        <f>""</f>
        <v/>
      </c>
      <c r="AC1695" s="4" t="str">
        <f>""</f>
        <v/>
      </c>
      <c r="AD1695" s="4" t="str">
        <f>""</f>
        <v/>
      </c>
      <c r="AE1695" s="4" t="str">
        <f>""</f>
        <v/>
      </c>
      <c r="AF1695" s="4" t="str">
        <f>""</f>
        <v/>
      </c>
      <c r="AG1695" s="4" t="str">
        <f>""</f>
        <v/>
      </c>
      <c r="AH1695" s="4" t="str">
        <f>""</f>
        <v/>
      </c>
      <c r="AI1695" s="4" t="str">
        <f>""</f>
        <v/>
      </c>
      <c r="AJ1695" s="4" t="str">
        <f>""</f>
        <v/>
      </c>
      <c r="AK1695" s="4" t="str">
        <f>""</f>
        <v/>
      </c>
      <c r="AL1695" s="4" t="str">
        <f>""</f>
        <v/>
      </c>
      <c r="AM1695" s="4" t="str">
        <f>""</f>
        <v/>
      </c>
      <c r="AN1695" s="4" t="str">
        <f>""</f>
        <v/>
      </c>
      <c r="AO1695" s="4" t="str">
        <f>""</f>
        <v/>
      </c>
      <c r="AP1695" s="4" t="str">
        <f>""</f>
        <v/>
      </c>
      <c r="AQ1695" s="4" t="str">
        <f>""</f>
        <v/>
      </c>
      <c r="AR1695" s="4" t="str">
        <f>""</f>
        <v/>
      </c>
      <c r="AS1695" s="4" t="str">
        <f>""</f>
        <v/>
      </c>
    </row>
    <row r="1696" spans="1:45" x14ac:dyDescent="0.25">
      <c r="A1696" s="15"/>
      <c r="B1696" s="16"/>
      <c r="C1696" s="16"/>
      <c r="D1696" s="16"/>
      <c r="E1696" s="16"/>
      <c r="F1696" s="16"/>
      <c r="G1696" s="16"/>
      <c r="H1696" s="14" t="s">
        <v>25</v>
      </c>
      <c r="I1696" s="34"/>
      <c r="J1696" s="7" t="s">
        <v>64</v>
      </c>
      <c r="K1696" s="7" t="s">
        <v>65</v>
      </c>
      <c r="L1696" s="7" t="s">
        <v>66</v>
      </c>
      <c r="M1696" s="7" t="s">
        <v>67</v>
      </c>
      <c r="N1696" s="7" t="s">
        <v>68</v>
      </c>
      <c r="O1696" s="7" t="s">
        <v>69</v>
      </c>
      <c r="P1696" s="7" t="s">
        <v>70</v>
      </c>
      <c r="Q1696" s="7" t="s">
        <v>71</v>
      </c>
      <c r="R1696" s="7" t="s">
        <v>72</v>
      </c>
      <c r="S1696" s="7" t="s">
        <v>73</v>
      </c>
      <c r="T1696" s="7" t="s">
        <v>74</v>
      </c>
      <c r="U1696" s="7" t="s">
        <v>75</v>
      </c>
      <c r="X1696" s="4" t="str">
        <f>""</f>
        <v/>
      </c>
      <c r="AI1696" s="4" t="str">
        <f>""</f>
        <v/>
      </c>
      <c r="AJ1696" s="4" t="str">
        <f>""</f>
        <v/>
      </c>
      <c r="AK1696" s="4" t="str">
        <f>""</f>
        <v/>
      </c>
      <c r="AL1696" s="4" t="str">
        <f>""</f>
        <v/>
      </c>
      <c r="AM1696" s="4" t="str">
        <f>""</f>
        <v/>
      </c>
      <c r="AN1696" s="4" t="str">
        <f>""</f>
        <v/>
      </c>
      <c r="AO1696" s="4" t="str">
        <f>""</f>
        <v/>
      </c>
      <c r="AP1696" s="4" t="str">
        <f>""</f>
        <v/>
      </c>
      <c r="AQ1696" s="4" t="str">
        <f>""</f>
        <v/>
      </c>
      <c r="AR1696" s="4" t="str">
        <f>""</f>
        <v/>
      </c>
      <c r="AS1696" s="4" t="str">
        <f>""</f>
        <v/>
      </c>
    </row>
    <row r="1697" spans="1:45" x14ac:dyDescent="0.25">
      <c r="A1697" s="15"/>
      <c r="B1697" s="17"/>
      <c r="C1697" s="17"/>
      <c r="D1697" s="17"/>
      <c r="E1697" s="17"/>
      <c r="F1697" s="17"/>
      <c r="G1697" s="17"/>
      <c r="I1697" s="8" t="s">
        <v>39</v>
      </c>
      <c r="J1697" s="8">
        <v>1</v>
      </c>
      <c r="K1697" s="8">
        <v>2</v>
      </c>
      <c r="L1697" s="8">
        <v>30</v>
      </c>
      <c r="M1697" s="8">
        <v>0.1</v>
      </c>
      <c r="N1697" s="8">
        <v>1</v>
      </c>
      <c r="O1697" s="8">
        <v>0.3</v>
      </c>
      <c r="P1697" s="8">
        <v>1</v>
      </c>
      <c r="Q1697" s="8">
        <v>1</v>
      </c>
      <c r="R1697" s="8">
        <v>30</v>
      </c>
      <c r="S1697" s="8">
        <v>1.5</v>
      </c>
      <c r="T1697" s="8">
        <v>0.5</v>
      </c>
      <c r="U1697" s="8">
        <v>0.15</v>
      </c>
      <c r="X1697" s="4" t="str">
        <f>""</f>
        <v/>
      </c>
      <c r="AI1697" s="4" t="str">
        <f>""</f>
        <v/>
      </c>
      <c r="AJ1697" s="4" t="str">
        <f>""</f>
        <v/>
      </c>
      <c r="AK1697" s="4" t="str">
        <f>""</f>
        <v/>
      </c>
      <c r="AL1697" s="4" t="str">
        <f>""</f>
        <v/>
      </c>
      <c r="AM1697" s="4" t="str">
        <f>""</f>
        <v/>
      </c>
      <c r="AN1697" s="4" t="str">
        <f>""</f>
        <v/>
      </c>
      <c r="AO1697" s="4" t="str">
        <f>""</f>
        <v/>
      </c>
      <c r="AP1697" s="4" t="str">
        <f>""</f>
        <v/>
      </c>
      <c r="AQ1697" s="4" t="str">
        <f>""</f>
        <v/>
      </c>
      <c r="AR1697" s="4" t="str">
        <f>""</f>
        <v/>
      </c>
      <c r="AS1697" s="4" t="str">
        <f>""</f>
        <v/>
      </c>
    </row>
    <row r="1698" spans="1:45" x14ac:dyDescent="0.25">
      <c r="A1698" s="15"/>
      <c r="B1698" s="17"/>
      <c r="C1698" s="17"/>
      <c r="D1698" s="17"/>
      <c r="E1698" s="17"/>
      <c r="F1698" s="17"/>
      <c r="G1698" s="17"/>
      <c r="I1698" s="8" t="s">
        <v>40</v>
      </c>
      <c r="J1698" s="8">
        <v>0</v>
      </c>
      <c r="K1698" s="8">
        <v>0</v>
      </c>
      <c r="L1698" s="8">
        <f>4*$K$2</f>
        <v>0.04</v>
      </c>
      <c r="M1698" s="8">
        <f>4*$K$2</f>
        <v>0.04</v>
      </c>
      <c r="N1698" s="8">
        <f>4*$K$2</f>
        <v>0.04</v>
      </c>
      <c r="O1698" s="8">
        <v>0</v>
      </c>
      <c r="P1698" s="8">
        <v>0</v>
      </c>
      <c r="Q1698" s="8">
        <v>0</v>
      </c>
      <c r="R1698" s="8">
        <v>0.5</v>
      </c>
      <c r="S1698" s="8">
        <v>0.8</v>
      </c>
      <c r="T1698" s="8">
        <v>0</v>
      </c>
      <c r="U1698" s="8">
        <v>0</v>
      </c>
      <c r="X1698" s="4" t="str">
        <f>""</f>
        <v/>
      </c>
      <c r="AI1698" s="4" t="str">
        <f>""</f>
        <v/>
      </c>
      <c r="AJ1698" s="4" t="str">
        <f>""</f>
        <v/>
      </c>
      <c r="AK1698" s="4" t="str">
        <f>""</f>
        <v/>
      </c>
      <c r="AL1698" s="4" t="str">
        <f>""</f>
        <v/>
      </c>
      <c r="AM1698" s="4" t="str">
        <f>""</f>
        <v/>
      </c>
      <c r="AN1698" s="4" t="str">
        <f>""</f>
        <v/>
      </c>
      <c r="AO1698" s="4" t="str">
        <f>""</f>
        <v/>
      </c>
      <c r="AP1698" s="4" t="str">
        <f>""</f>
        <v/>
      </c>
      <c r="AQ1698" s="4" t="str">
        <f>""</f>
        <v/>
      </c>
      <c r="AR1698" s="4" t="str">
        <f>""</f>
        <v/>
      </c>
      <c r="AS1698" s="4" t="str">
        <f>""</f>
        <v/>
      </c>
    </row>
    <row r="1699" spans="1:45" x14ac:dyDescent="0.25">
      <c r="A1699" s="23" t="s">
        <v>41</v>
      </c>
      <c r="B1699" s="18" t="s">
        <v>76</v>
      </c>
      <c r="C1699" s="18">
        <v>13.8</v>
      </c>
      <c r="D1699" s="18">
        <v>75</v>
      </c>
      <c r="E1699" s="18" t="s">
        <v>43</v>
      </c>
      <c r="F1699" s="18">
        <v>1</v>
      </c>
      <c r="G1699" s="18" t="str">
        <f>B1699&amp;C1699&amp;D1699&amp;E1699&amp;F1699</f>
        <v>GOV13.875TD1</v>
      </c>
      <c r="H1699" s="4" t="s">
        <v>6</v>
      </c>
      <c r="I1699" s="4">
        <v>1</v>
      </c>
      <c r="J1699" s="4">
        <v>0.03</v>
      </c>
      <c r="K1699" s="4">
        <v>0.18</v>
      </c>
      <c r="L1699" s="4">
        <v>6.64</v>
      </c>
      <c r="M1699" s="4">
        <v>0.05</v>
      </c>
      <c r="N1699" s="4">
        <v>0.5</v>
      </c>
      <c r="O1699" s="4">
        <v>0.15</v>
      </c>
      <c r="P1699" s="4">
        <v>1</v>
      </c>
      <c r="Q1699" s="4">
        <v>0</v>
      </c>
      <c r="R1699" s="4">
        <v>1.66</v>
      </c>
      <c r="S1699" s="4">
        <v>1.41</v>
      </c>
      <c r="T1699" s="4">
        <v>0.499</v>
      </c>
      <c r="U1699" s="4">
        <v>0.06</v>
      </c>
      <c r="V1699" s="4" t="s">
        <v>1</v>
      </c>
      <c r="W1699" s="4" t="s">
        <v>1</v>
      </c>
      <c r="X1699" s="4" t="str">
        <f>""</f>
        <v/>
      </c>
      <c r="Y1699" s="4" t="str">
        <f>""</f>
        <v/>
      </c>
      <c r="Z1699" s="4" t="str">
        <f>""</f>
        <v/>
      </c>
      <c r="AA1699" s="4" t="str">
        <f>""</f>
        <v/>
      </c>
      <c r="AB1699" s="4" t="str">
        <f>""</f>
        <v/>
      </c>
      <c r="AC1699" s="4" t="str">
        <f>""</f>
        <v/>
      </c>
      <c r="AD1699" s="4" t="str">
        <f>""</f>
        <v/>
      </c>
      <c r="AE1699" s="4" t="str">
        <f>""</f>
        <v/>
      </c>
      <c r="AF1699" s="4" t="str">
        <f>""</f>
        <v/>
      </c>
      <c r="AG1699" s="4" t="str">
        <f>""</f>
        <v/>
      </c>
      <c r="AH1699" s="4" t="str">
        <f>""</f>
        <v/>
      </c>
      <c r="AI1699" s="4" t="str">
        <f>""</f>
        <v/>
      </c>
      <c r="AJ1699" s="4" t="str">
        <f>""</f>
        <v/>
      </c>
      <c r="AK1699" s="4" t="str">
        <f>""</f>
        <v/>
      </c>
      <c r="AL1699" s="4" t="str">
        <f>""</f>
        <v/>
      </c>
      <c r="AM1699" s="4" t="str">
        <f>""</f>
        <v/>
      </c>
      <c r="AN1699" s="4" t="str">
        <f>""</f>
        <v/>
      </c>
      <c r="AO1699" s="4" t="str">
        <f>""</f>
        <v/>
      </c>
      <c r="AP1699" s="4" t="str">
        <f>""</f>
        <v/>
      </c>
      <c r="AQ1699" s="4" t="str">
        <f>""</f>
        <v/>
      </c>
      <c r="AR1699" s="4" t="str">
        <f>""</f>
        <v/>
      </c>
      <c r="AS1699" s="4" t="str">
        <f>""</f>
        <v/>
      </c>
    </row>
    <row r="1700" spans="1:45" x14ac:dyDescent="0.25">
      <c r="A1700" s="15"/>
      <c r="B1700" s="16"/>
      <c r="C1700" s="16"/>
      <c r="D1700" s="16"/>
      <c r="E1700" s="16"/>
      <c r="F1700" s="16"/>
      <c r="G1700" s="16"/>
      <c r="H1700" s="14" t="s">
        <v>25</v>
      </c>
      <c r="I1700" s="7" t="s">
        <v>26</v>
      </c>
      <c r="J1700" s="7" t="s">
        <v>77</v>
      </c>
      <c r="K1700" s="7" t="s">
        <v>78</v>
      </c>
      <c r="L1700" s="7" t="s">
        <v>79</v>
      </c>
      <c r="M1700" s="7" t="s">
        <v>80</v>
      </c>
      <c r="N1700" s="7" t="s">
        <v>81</v>
      </c>
      <c r="O1700" s="7" t="s">
        <v>82</v>
      </c>
      <c r="P1700" s="7" t="s">
        <v>83</v>
      </c>
      <c r="Q1700" s="7" t="s">
        <v>84</v>
      </c>
      <c r="R1700" s="7" t="s">
        <v>85</v>
      </c>
      <c r="S1700" s="7" t="s">
        <v>86</v>
      </c>
      <c r="T1700" s="7" t="s">
        <v>87</v>
      </c>
      <c r="U1700" s="7" t="s">
        <v>88</v>
      </c>
      <c r="V1700" s="7" t="s">
        <v>89</v>
      </c>
      <c r="W1700" s="7" t="s">
        <v>90</v>
      </c>
      <c r="X1700" s="7" t="s">
        <v>91</v>
      </c>
      <c r="Y1700" s="7" t="s">
        <v>92</v>
      </c>
      <c r="Z1700" s="7" t="s">
        <v>93</v>
      </c>
      <c r="AA1700" s="7" t="s">
        <v>94</v>
      </c>
      <c r="AB1700" s="7" t="s">
        <v>95</v>
      </c>
      <c r="AC1700" s="7" t="s">
        <v>96</v>
      </c>
      <c r="AD1700" s="7" t="s">
        <v>97</v>
      </c>
      <c r="AE1700" s="7" t="s">
        <v>98</v>
      </c>
      <c r="AF1700" s="7" t="s">
        <v>99</v>
      </c>
      <c r="AI1700" s="4" t="str">
        <f>""</f>
        <v/>
      </c>
      <c r="AJ1700" s="4" t="str">
        <f>""</f>
        <v/>
      </c>
      <c r="AK1700" s="4" t="str">
        <f>""</f>
        <v/>
      </c>
      <c r="AL1700" s="4" t="str">
        <f>""</f>
        <v/>
      </c>
      <c r="AM1700" s="4" t="str">
        <f>""</f>
        <v/>
      </c>
      <c r="AN1700" s="4" t="str">
        <f>""</f>
        <v/>
      </c>
      <c r="AO1700" s="4" t="str">
        <f>""</f>
        <v/>
      </c>
      <c r="AP1700" s="4" t="str">
        <f>""</f>
        <v/>
      </c>
      <c r="AQ1700" s="4" t="str">
        <f>""</f>
        <v/>
      </c>
      <c r="AR1700" s="4" t="str">
        <f>""</f>
        <v/>
      </c>
      <c r="AS1700" s="4" t="str">
        <f>""</f>
        <v/>
      </c>
    </row>
    <row r="1701" spans="1:45" x14ac:dyDescent="0.25">
      <c r="A1701" s="15"/>
      <c r="B1701" s="17"/>
      <c r="C1701" s="17"/>
      <c r="D1701" s="17"/>
      <c r="E1701" s="17"/>
      <c r="F1701" s="17"/>
      <c r="G1701" s="17"/>
      <c r="I1701" s="8" t="s">
        <v>39</v>
      </c>
      <c r="J1701" s="8"/>
      <c r="K1701" s="8"/>
      <c r="L1701" s="8"/>
      <c r="M1701" s="8"/>
      <c r="N1701" s="8"/>
      <c r="O1701" s="8"/>
      <c r="P1701" s="8">
        <v>15</v>
      </c>
      <c r="Q1701" s="8">
        <v>15</v>
      </c>
      <c r="R1701" s="8"/>
      <c r="S1701" s="8">
        <v>15</v>
      </c>
      <c r="T1701" s="8">
        <v>15</v>
      </c>
      <c r="U1701" s="8"/>
      <c r="V1701" s="8"/>
      <c r="W1701" s="8"/>
      <c r="X1701" s="8">
        <v>2</v>
      </c>
      <c r="Y1701" s="8">
        <v>2</v>
      </c>
      <c r="Z1701" s="8"/>
      <c r="AA1701" s="8">
        <v>2</v>
      </c>
      <c r="AB1701" s="8">
        <v>2</v>
      </c>
      <c r="AC1701" s="8">
        <v>2</v>
      </c>
      <c r="AD1701" s="8">
        <v>2</v>
      </c>
      <c r="AE1701" s="8">
        <v>0.99</v>
      </c>
      <c r="AF1701" s="8">
        <v>0</v>
      </c>
      <c r="AI1701" s="4" t="str">
        <f>""</f>
        <v/>
      </c>
      <c r="AJ1701" s="4" t="str">
        <f>""</f>
        <v/>
      </c>
      <c r="AK1701" s="4" t="str">
        <f>""</f>
        <v/>
      </c>
      <c r="AL1701" s="4" t="str">
        <f>""</f>
        <v/>
      </c>
      <c r="AM1701" s="4" t="str">
        <f>""</f>
        <v/>
      </c>
      <c r="AN1701" s="4" t="str">
        <f>""</f>
        <v/>
      </c>
      <c r="AO1701" s="4" t="str">
        <f>""</f>
        <v/>
      </c>
      <c r="AP1701" s="4" t="str">
        <f>""</f>
        <v/>
      </c>
      <c r="AQ1701" s="4" t="str">
        <f>""</f>
        <v/>
      </c>
      <c r="AR1701" s="4" t="str">
        <f>""</f>
        <v/>
      </c>
      <c r="AS1701" s="4" t="str">
        <f>""</f>
        <v/>
      </c>
    </row>
    <row r="1702" spans="1:45" x14ac:dyDescent="0.25">
      <c r="A1702" s="15"/>
      <c r="B1702" s="17"/>
      <c r="C1702" s="17"/>
      <c r="D1702" s="17"/>
      <c r="E1702" s="17"/>
      <c r="F1702" s="17"/>
      <c r="G1702" s="17"/>
      <c r="I1702" s="8" t="s">
        <v>40</v>
      </c>
      <c r="J1702" s="8"/>
      <c r="K1702" s="8"/>
      <c r="L1702" s="8"/>
      <c r="M1702" s="8"/>
      <c r="N1702" s="8"/>
      <c r="O1702" s="8"/>
      <c r="P1702" s="8">
        <v>1.5</v>
      </c>
      <c r="Q1702" s="8">
        <v>1.5</v>
      </c>
      <c r="R1702" s="8">
        <f>2*$K$2</f>
        <v>0.02</v>
      </c>
      <c r="S1702" s="8">
        <v>1.5</v>
      </c>
      <c r="T1702" s="8">
        <v>1.5</v>
      </c>
      <c r="U1702" s="8">
        <f>2*$K$2</f>
        <v>0.02</v>
      </c>
      <c r="V1702" s="8"/>
      <c r="W1702" s="8"/>
      <c r="X1702" s="8">
        <f t="shared" ref="X1702:Y1702" si="204">2*$K$2</f>
        <v>0.02</v>
      </c>
      <c r="Y1702" s="8">
        <f t="shared" si="204"/>
        <v>0.02</v>
      </c>
      <c r="Z1702" s="8"/>
      <c r="AA1702" s="8">
        <f t="shared" ref="AA1702:AD1702" si="205">2*$K$2</f>
        <v>0.02</v>
      </c>
      <c r="AB1702" s="8">
        <f t="shared" si="205"/>
        <v>0.02</v>
      </c>
      <c r="AC1702" s="8">
        <f t="shared" si="205"/>
        <v>0.02</v>
      </c>
      <c r="AD1702" s="8">
        <f t="shared" si="205"/>
        <v>0.02</v>
      </c>
      <c r="AE1702" s="8">
        <v>0</v>
      </c>
      <c r="AF1702" s="8">
        <v>-0.3</v>
      </c>
      <c r="AI1702" s="4" t="str">
        <f>""</f>
        <v/>
      </c>
      <c r="AJ1702" s="4" t="str">
        <f>""</f>
        <v/>
      </c>
      <c r="AK1702" s="4" t="str">
        <f>""</f>
        <v/>
      </c>
      <c r="AL1702" s="4" t="str">
        <f>""</f>
        <v/>
      </c>
      <c r="AM1702" s="4" t="str">
        <f>""</f>
        <v/>
      </c>
      <c r="AN1702" s="4" t="str">
        <f>""</f>
        <v/>
      </c>
      <c r="AO1702" s="4" t="str">
        <f>""</f>
        <v/>
      </c>
      <c r="AP1702" s="4" t="str">
        <f>""</f>
        <v/>
      </c>
      <c r="AQ1702" s="4" t="str">
        <f>""</f>
        <v/>
      </c>
      <c r="AR1702" s="4" t="str">
        <f>""</f>
        <v/>
      </c>
      <c r="AS1702" s="4" t="str">
        <f>""</f>
        <v/>
      </c>
    </row>
    <row r="1703" spans="1:45" x14ac:dyDescent="0.25">
      <c r="A1703" s="24" t="s">
        <v>41</v>
      </c>
      <c r="B1703" s="18" t="s">
        <v>100</v>
      </c>
      <c r="C1703" s="18">
        <v>13.8</v>
      </c>
      <c r="D1703" s="18">
        <v>75</v>
      </c>
      <c r="E1703" s="18" t="s">
        <v>43</v>
      </c>
      <c r="F1703" s="18">
        <v>1</v>
      </c>
      <c r="G1703" s="18" t="str">
        <f>B1703&amp;C1703&amp;D1703&amp;E1703&amp;F1703</f>
        <v>PSS13.875TD1</v>
      </c>
      <c r="H1703" s="4" t="s">
        <v>9</v>
      </c>
      <c r="I1703" s="4">
        <v>1</v>
      </c>
      <c r="J1703" s="4">
        <v>1</v>
      </c>
      <c r="K1703" s="4">
        <v>0</v>
      </c>
      <c r="L1703" s="4">
        <v>3</v>
      </c>
      <c r="M1703" s="4">
        <v>0</v>
      </c>
      <c r="N1703" s="4">
        <v>5</v>
      </c>
      <c r="O1703" s="4">
        <v>1</v>
      </c>
      <c r="P1703" s="4">
        <v>2.5</v>
      </c>
      <c r="Q1703" s="4">
        <v>2.5</v>
      </c>
      <c r="R1703" s="4">
        <v>0</v>
      </c>
      <c r="S1703" s="4">
        <v>2.5</v>
      </c>
      <c r="T1703" s="4">
        <v>0</v>
      </c>
      <c r="U1703" s="4">
        <v>2.5</v>
      </c>
      <c r="V1703" s="4">
        <v>0.39</v>
      </c>
      <c r="W1703" s="4">
        <v>1</v>
      </c>
      <c r="X1703" s="4">
        <v>0</v>
      </c>
      <c r="Y1703" s="4">
        <v>0.1</v>
      </c>
      <c r="Z1703" s="4">
        <v>6.5</v>
      </c>
      <c r="AA1703" s="4">
        <v>0.44</v>
      </c>
      <c r="AB1703" s="4">
        <v>0.08</v>
      </c>
      <c r="AC1703" s="4">
        <v>0.2</v>
      </c>
      <c r="AD1703" s="4">
        <v>0.98</v>
      </c>
      <c r="AE1703" s="4">
        <v>0.1</v>
      </c>
      <c r="AF1703" s="4">
        <v>-0.1</v>
      </c>
      <c r="AG1703" s="4" t="s">
        <v>1</v>
      </c>
      <c r="AH1703" s="4" t="s">
        <v>1</v>
      </c>
      <c r="AI1703" s="4" t="str">
        <f>""</f>
        <v/>
      </c>
      <c r="AJ1703" s="4" t="str">
        <f>""</f>
        <v/>
      </c>
      <c r="AK1703" s="4" t="str">
        <f>""</f>
        <v/>
      </c>
      <c r="AL1703" s="4" t="str">
        <f>""</f>
        <v/>
      </c>
      <c r="AM1703" s="4" t="str">
        <f>""</f>
        <v/>
      </c>
      <c r="AN1703" s="4" t="str">
        <f>""</f>
        <v/>
      </c>
      <c r="AO1703" s="4" t="str">
        <f>""</f>
        <v/>
      </c>
      <c r="AP1703" s="4" t="str">
        <f>""</f>
        <v/>
      </c>
      <c r="AQ1703" s="4" t="str">
        <f>""</f>
        <v/>
      </c>
      <c r="AR1703" s="4" t="str">
        <f>""</f>
        <v/>
      </c>
      <c r="AS1703" s="4" t="str">
        <f>""</f>
        <v/>
      </c>
    </row>
    <row r="1704" spans="1:45" x14ac:dyDescent="0.25">
      <c r="AI1704" s="4" t="str">
        <f>""</f>
        <v/>
      </c>
      <c r="AJ1704" s="4" t="str">
        <f>""</f>
        <v/>
      </c>
      <c r="AK1704" s="4" t="str">
        <f>""</f>
        <v/>
      </c>
      <c r="AL1704" s="4" t="str">
        <f>""</f>
        <v/>
      </c>
      <c r="AM1704" s="4" t="str">
        <f>""</f>
        <v/>
      </c>
      <c r="AN1704" s="4" t="str">
        <f>""</f>
        <v/>
      </c>
      <c r="AO1704" s="4" t="str">
        <f>""</f>
        <v/>
      </c>
      <c r="AP1704" s="4" t="str">
        <f>""</f>
        <v/>
      </c>
      <c r="AQ1704" s="4" t="str">
        <f>""</f>
        <v/>
      </c>
      <c r="AR1704" s="4" t="str">
        <f>""</f>
        <v/>
      </c>
      <c r="AS1704" s="4" t="str">
        <f>""</f>
        <v/>
      </c>
    </row>
    <row r="1705" spans="1:45" x14ac:dyDescent="0.25">
      <c r="A1705" s="27" t="s">
        <v>227</v>
      </c>
      <c r="B1705" s="9"/>
      <c r="C1705" s="9"/>
      <c r="D1705" s="9"/>
      <c r="E1705" s="9"/>
      <c r="F1705" s="9"/>
      <c r="G1705" s="16"/>
      <c r="H1705" s="14" t="s">
        <v>25</v>
      </c>
      <c r="I1705" s="7" t="s">
        <v>26</v>
      </c>
      <c r="J1705" s="7" t="s">
        <v>103</v>
      </c>
      <c r="K1705" s="7" t="s">
        <v>104</v>
      </c>
      <c r="L1705" s="7" t="s">
        <v>105</v>
      </c>
      <c r="M1705" s="7" t="s">
        <v>106</v>
      </c>
      <c r="N1705" s="7" t="s">
        <v>107</v>
      </c>
      <c r="O1705" s="7" t="s">
        <v>108</v>
      </c>
      <c r="P1705" s="7" t="s">
        <v>109</v>
      </c>
      <c r="Q1705" s="7" t="s">
        <v>110</v>
      </c>
      <c r="R1705" s="7" t="s">
        <v>111</v>
      </c>
      <c r="S1705" s="7" t="s">
        <v>112</v>
      </c>
      <c r="T1705" s="7" t="s">
        <v>113</v>
      </c>
      <c r="U1705" s="7" t="s">
        <v>114</v>
      </c>
      <c r="V1705" s="7" t="s">
        <v>115</v>
      </c>
      <c r="W1705" s="7" t="s">
        <v>116</v>
      </c>
      <c r="X1705" s="7" t="s">
        <v>117</v>
      </c>
      <c r="Y1705" s="7" t="s">
        <v>118</v>
      </c>
      <c r="Z1705" s="7" t="s">
        <v>119</v>
      </c>
      <c r="AI1705" s="4" t="str">
        <f>""</f>
        <v/>
      </c>
      <c r="AJ1705" s="4" t="str">
        <f>""</f>
        <v/>
      </c>
      <c r="AK1705" s="4" t="str">
        <f>""</f>
        <v/>
      </c>
      <c r="AL1705" s="4" t="str">
        <f>""</f>
        <v/>
      </c>
      <c r="AM1705" s="4" t="str">
        <f>""</f>
        <v/>
      </c>
      <c r="AN1705" s="4" t="str">
        <f>""</f>
        <v/>
      </c>
      <c r="AO1705" s="4" t="str">
        <f>""</f>
        <v/>
      </c>
      <c r="AP1705" s="4" t="str">
        <f>""</f>
        <v/>
      </c>
      <c r="AQ1705" s="4" t="str">
        <f>""</f>
        <v/>
      </c>
      <c r="AR1705" s="4" t="str">
        <f>""</f>
        <v/>
      </c>
      <c r="AS1705" s="4" t="str">
        <f>""</f>
        <v/>
      </c>
    </row>
    <row r="1706" spans="1:45" x14ac:dyDescent="0.25">
      <c r="A1706" s="25"/>
      <c r="B1706" s="10"/>
      <c r="C1706" s="10"/>
      <c r="D1706" s="10"/>
      <c r="E1706" s="10"/>
      <c r="F1706" s="10"/>
      <c r="G1706" s="17"/>
      <c r="I1706" s="8" t="s">
        <v>39</v>
      </c>
      <c r="J1706" s="8">
        <v>0.5</v>
      </c>
      <c r="K1706" s="8">
        <v>75</v>
      </c>
      <c r="L1706" s="8">
        <v>75</v>
      </c>
      <c r="M1706" s="8">
        <v>10</v>
      </c>
      <c r="N1706" s="8">
        <v>0</v>
      </c>
      <c r="O1706" s="8">
        <v>1</v>
      </c>
      <c r="P1706" s="8">
        <v>1.2</v>
      </c>
      <c r="Q1706" s="8">
        <v>18</v>
      </c>
      <c r="R1706" s="8">
        <v>118</v>
      </c>
      <c r="S1706" s="8">
        <v>0</v>
      </c>
      <c r="T1706" s="8">
        <v>1.1000000000000001</v>
      </c>
      <c r="U1706" s="8">
        <v>10</v>
      </c>
      <c r="V1706" s="8">
        <v>1.1000000000000001</v>
      </c>
      <c r="W1706" s="8">
        <v>20</v>
      </c>
      <c r="X1706" s="8">
        <v>1</v>
      </c>
      <c r="Y1706" s="8">
        <v>0.5</v>
      </c>
      <c r="Z1706" s="8">
        <v>90</v>
      </c>
      <c r="AI1706" s="4" t="str">
        <f>""</f>
        <v/>
      </c>
      <c r="AJ1706" s="4" t="str">
        <f>""</f>
        <v/>
      </c>
      <c r="AK1706" s="4" t="str">
        <f>""</f>
        <v/>
      </c>
      <c r="AL1706" s="4" t="str">
        <f>""</f>
        <v/>
      </c>
      <c r="AM1706" s="4" t="str">
        <f>""</f>
        <v/>
      </c>
      <c r="AN1706" s="4" t="str">
        <f>""</f>
        <v/>
      </c>
      <c r="AO1706" s="4" t="str">
        <f>""</f>
        <v/>
      </c>
      <c r="AP1706" s="4" t="str">
        <f>""</f>
        <v/>
      </c>
      <c r="AQ1706" s="4" t="str">
        <f>""</f>
        <v/>
      </c>
      <c r="AR1706" s="4" t="str">
        <f>""</f>
        <v/>
      </c>
      <c r="AS1706" s="4" t="str">
        <f>""</f>
        <v/>
      </c>
    </row>
    <row r="1707" spans="1:45" x14ac:dyDescent="0.25">
      <c r="A1707" s="25"/>
      <c r="B1707" s="10"/>
      <c r="C1707" s="10"/>
      <c r="D1707" s="10"/>
      <c r="E1707" s="10"/>
      <c r="F1707" s="10"/>
      <c r="G1707" s="17"/>
      <c r="I1707" s="9" t="s">
        <v>40</v>
      </c>
      <c r="J1707" s="8">
        <v>0</v>
      </c>
      <c r="K1707" s="8">
        <v>0</v>
      </c>
      <c r="L1707" s="8">
        <v>0</v>
      </c>
      <c r="M1707" s="8">
        <v>0.8</v>
      </c>
      <c r="N1707" s="8">
        <v>-6</v>
      </c>
      <c r="O1707" s="8">
        <v>0</v>
      </c>
      <c r="P1707" s="8">
        <v>0</v>
      </c>
      <c r="Q1707" s="8">
        <v>0</v>
      </c>
      <c r="R1707" s="8">
        <v>0.8</v>
      </c>
      <c r="S1707" s="8">
        <v>-118</v>
      </c>
      <c r="T1707" s="8">
        <v>0</v>
      </c>
      <c r="U1707" s="8">
        <v>1</v>
      </c>
      <c r="V1707" s="8">
        <v>0</v>
      </c>
      <c r="W1707" s="8">
        <v>1</v>
      </c>
      <c r="X1707" s="8">
        <v>0</v>
      </c>
      <c r="Y1707" s="8">
        <v>0</v>
      </c>
      <c r="Z1707" s="8">
        <v>-90</v>
      </c>
      <c r="AI1707" s="4" t="str">
        <f>""</f>
        <v/>
      </c>
      <c r="AJ1707" s="4" t="str">
        <f>""</f>
        <v/>
      </c>
      <c r="AK1707" s="4" t="str">
        <f>""</f>
        <v/>
      </c>
      <c r="AL1707" s="4" t="str">
        <f>""</f>
        <v/>
      </c>
      <c r="AM1707" s="4" t="str">
        <f>""</f>
        <v/>
      </c>
      <c r="AN1707" s="4" t="str">
        <f>""</f>
        <v/>
      </c>
      <c r="AO1707" s="4" t="str">
        <f>""</f>
        <v/>
      </c>
      <c r="AP1707" s="4" t="str">
        <f>""</f>
        <v/>
      </c>
      <c r="AQ1707" s="4" t="str">
        <f>""</f>
        <v/>
      </c>
      <c r="AR1707" s="4" t="str">
        <f>""</f>
        <v/>
      </c>
      <c r="AS1707" s="4" t="str">
        <f>""</f>
        <v/>
      </c>
    </row>
    <row r="1708" spans="1:45" x14ac:dyDescent="0.25">
      <c r="A1708" s="22" t="s">
        <v>41</v>
      </c>
      <c r="B1708" s="18" t="s">
        <v>42</v>
      </c>
      <c r="C1708" s="18">
        <v>13.8</v>
      </c>
      <c r="D1708" s="18">
        <v>74</v>
      </c>
      <c r="E1708" s="18" t="s">
        <v>43</v>
      </c>
      <c r="F1708" s="18">
        <v>1</v>
      </c>
      <c r="G1708" s="18" t="str">
        <f>B1708&amp;C1708&amp;D1708&amp;E1708&amp;F1708</f>
        <v>AVR13.874TD1</v>
      </c>
      <c r="H1708" s="4" t="s">
        <v>3</v>
      </c>
      <c r="I1708" s="4">
        <v>1</v>
      </c>
      <c r="J1708" s="4">
        <v>0</v>
      </c>
      <c r="K1708" s="4">
        <v>10.75</v>
      </c>
      <c r="L1708" s="4">
        <v>10.75</v>
      </c>
      <c r="M1708" s="4">
        <v>5</v>
      </c>
      <c r="N1708" s="4">
        <v>-0.87</v>
      </c>
      <c r="O1708" s="4">
        <v>0</v>
      </c>
      <c r="P1708" s="4">
        <v>1</v>
      </c>
      <c r="Q1708" s="4">
        <v>0</v>
      </c>
      <c r="R1708" s="4">
        <v>99</v>
      </c>
      <c r="S1708" s="4">
        <v>-99</v>
      </c>
      <c r="T1708" s="4">
        <v>0</v>
      </c>
      <c r="U1708" s="4">
        <v>9.3000000000000007</v>
      </c>
      <c r="V1708" s="4">
        <v>0</v>
      </c>
      <c r="W1708" s="4">
        <v>11.63</v>
      </c>
      <c r="X1708" s="4">
        <v>0.113</v>
      </c>
      <c r="Y1708" s="4">
        <v>0.124</v>
      </c>
      <c r="Z1708" s="4">
        <v>0</v>
      </c>
      <c r="AA1708" s="4" t="s">
        <v>1</v>
      </c>
      <c r="AB1708" s="4" t="s">
        <v>1</v>
      </c>
      <c r="AC1708" s="4" t="str">
        <f>""</f>
        <v/>
      </c>
      <c r="AD1708" s="4" t="str">
        <f>""</f>
        <v/>
      </c>
      <c r="AE1708" s="4" t="str">
        <f>""</f>
        <v/>
      </c>
      <c r="AF1708" s="4" t="str">
        <f>""</f>
        <v/>
      </c>
      <c r="AG1708" s="4" t="str">
        <f>""</f>
        <v/>
      </c>
      <c r="AH1708" s="4" t="str">
        <f>""</f>
        <v/>
      </c>
      <c r="AI1708" s="4" t="str">
        <f>""</f>
        <v/>
      </c>
      <c r="AJ1708" s="4" t="str">
        <f>""</f>
        <v/>
      </c>
      <c r="AK1708" s="4" t="str">
        <f>""</f>
        <v/>
      </c>
      <c r="AL1708" s="4" t="str">
        <f>""</f>
        <v/>
      </c>
      <c r="AM1708" s="4" t="str">
        <f>""</f>
        <v/>
      </c>
      <c r="AN1708" s="4" t="str">
        <f>""</f>
        <v/>
      </c>
      <c r="AO1708" s="4" t="str">
        <f>""</f>
        <v/>
      </c>
      <c r="AP1708" s="4" t="str">
        <f>""</f>
        <v/>
      </c>
      <c r="AQ1708" s="4" t="str">
        <f>""</f>
        <v/>
      </c>
      <c r="AR1708" s="4" t="str">
        <f>""</f>
        <v/>
      </c>
      <c r="AS1708" s="4" t="str">
        <f>""</f>
        <v/>
      </c>
    </row>
    <row r="1709" spans="1:45" x14ac:dyDescent="0.25">
      <c r="A1709" s="15"/>
      <c r="B1709" s="16"/>
      <c r="C1709" s="16"/>
      <c r="D1709" s="16"/>
      <c r="E1709" s="16"/>
      <c r="F1709" s="16"/>
      <c r="G1709" s="16"/>
      <c r="H1709" s="30" t="s">
        <v>25</v>
      </c>
      <c r="I1709" s="31" t="s">
        <v>26</v>
      </c>
      <c r="J1709" s="7" t="s">
        <v>44</v>
      </c>
      <c r="K1709" s="7" t="s">
        <v>45</v>
      </c>
      <c r="L1709" s="7" t="s">
        <v>46</v>
      </c>
      <c r="M1709" s="7" t="s">
        <v>47</v>
      </c>
      <c r="N1709" s="7" t="s">
        <v>48</v>
      </c>
      <c r="O1709" s="7" t="s">
        <v>49</v>
      </c>
      <c r="P1709" s="7" t="s">
        <v>50</v>
      </c>
      <c r="Q1709" s="7" t="s">
        <v>51</v>
      </c>
      <c r="R1709" s="7" t="s">
        <v>52</v>
      </c>
      <c r="S1709" s="7" t="s">
        <v>53</v>
      </c>
      <c r="T1709" s="7" t="s">
        <v>54</v>
      </c>
      <c r="U1709" s="7" t="s">
        <v>55</v>
      </c>
      <c r="V1709" s="31"/>
      <c r="W1709" s="31"/>
      <c r="AI1709" s="4" t="str">
        <f>""</f>
        <v/>
      </c>
      <c r="AJ1709" s="4" t="str">
        <f>""</f>
        <v/>
      </c>
      <c r="AK1709" s="4" t="str">
        <f>""</f>
        <v/>
      </c>
      <c r="AL1709" s="4" t="str">
        <f>""</f>
        <v/>
      </c>
      <c r="AM1709" s="4" t="str">
        <f>""</f>
        <v/>
      </c>
      <c r="AN1709" s="4" t="str">
        <f>""</f>
        <v/>
      </c>
      <c r="AO1709" s="4" t="str">
        <f>""</f>
        <v/>
      </c>
      <c r="AP1709" s="4" t="str">
        <f>""</f>
        <v/>
      </c>
      <c r="AQ1709" s="4" t="str">
        <f>""</f>
        <v/>
      </c>
      <c r="AR1709" s="4" t="str">
        <f>""</f>
        <v/>
      </c>
      <c r="AS1709" s="4" t="str">
        <f>""</f>
        <v/>
      </c>
    </row>
    <row r="1710" spans="1:45" x14ac:dyDescent="0.25">
      <c r="A1710" s="15"/>
      <c r="B1710" s="17"/>
      <c r="C1710" s="17"/>
      <c r="D1710" s="17"/>
      <c r="E1710" s="17"/>
      <c r="F1710" s="17"/>
      <c r="G1710" s="17"/>
      <c r="I1710" s="8" t="s">
        <v>39</v>
      </c>
      <c r="J1710" s="8">
        <v>10</v>
      </c>
      <c r="K1710" s="8">
        <v>0.2</v>
      </c>
      <c r="L1710" s="8">
        <v>0.2</v>
      </c>
      <c r="M1710" s="8">
        <v>10</v>
      </c>
      <c r="N1710" s="8">
        <v>3</v>
      </c>
      <c r="O1710" s="8">
        <v>2.5</v>
      </c>
      <c r="P1710" s="8"/>
      <c r="Q1710" s="8"/>
      <c r="R1710" s="8"/>
      <c r="S1710" s="8"/>
      <c r="T1710" s="8"/>
      <c r="U1710" s="8"/>
      <c r="V1710" s="8"/>
      <c r="W1710" s="8"/>
      <c r="AI1710" s="4" t="str">
        <f>""</f>
        <v/>
      </c>
      <c r="AJ1710" s="4" t="str">
        <f>""</f>
        <v/>
      </c>
      <c r="AK1710" s="4" t="str">
        <f>""</f>
        <v/>
      </c>
      <c r="AL1710" s="4" t="str">
        <f>""</f>
        <v/>
      </c>
      <c r="AM1710" s="4" t="str">
        <f>""</f>
        <v/>
      </c>
      <c r="AN1710" s="4" t="str">
        <f>""</f>
        <v/>
      </c>
      <c r="AO1710" s="4" t="str">
        <f>""</f>
        <v/>
      </c>
      <c r="AP1710" s="4" t="str">
        <f>""</f>
        <v/>
      </c>
      <c r="AQ1710" s="4" t="str">
        <f>""</f>
        <v/>
      </c>
      <c r="AR1710" s="4" t="str">
        <f>""</f>
        <v/>
      </c>
      <c r="AS1710" s="4" t="str">
        <f>""</f>
        <v/>
      </c>
    </row>
    <row r="1711" spans="1:45" x14ac:dyDescent="0.25">
      <c r="A1711" s="15"/>
      <c r="B1711" s="17"/>
      <c r="C1711" s="17"/>
      <c r="D1711" s="17"/>
      <c r="E1711" s="17"/>
      <c r="F1711" s="17"/>
      <c r="G1711" s="17"/>
      <c r="I1711" s="8" t="s">
        <v>40</v>
      </c>
      <c r="J1711" s="8">
        <v>1</v>
      </c>
      <c r="K1711" s="8">
        <f>4*$K$2</f>
        <v>0.04</v>
      </c>
      <c r="L1711" s="8">
        <f>4*$K$2</f>
        <v>0.04</v>
      </c>
      <c r="M1711" s="8">
        <v>1</v>
      </c>
      <c r="N1711" s="8">
        <v>0</v>
      </c>
      <c r="O1711" s="8"/>
      <c r="P1711" s="8"/>
      <c r="Q1711" s="8"/>
      <c r="R1711" s="8"/>
      <c r="S1711" s="8"/>
      <c r="T1711" s="8">
        <v>0</v>
      </c>
      <c r="U1711" s="8"/>
      <c r="V1711" s="8"/>
      <c r="W1711" s="8"/>
      <c r="AI1711" s="4" t="str">
        <f>""</f>
        <v/>
      </c>
      <c r="AJ1711" s="4" t="str">
        <f>""</f>
        <v/>
      </c>
      <c r="AK1711" s="4" t="str">
        <f>""</f>
        <v/>
      </c>
      <c r="AL1711" s="4" t="str">
        <f>""</f>
        <v/>
      </c>
      <c r="AM1711" s="4" t="str">
        <f>""</f>
        <v/>
      </c>
      <c r="AN1711" s="4" t="str">
        <f>""</f>
        <v/>
      </c>
      <c r="AO1711" s="4" t="str">
        <f>""</f>
        <v/>
      </c>
      <c r="AP1711" s="4" t="str">
        <f>""</f>
        <v/>
      </c>
      <c r="AQ1711" s="4" t="str">
        <f>""</f>
        <v/>
      </c>
      <c r="AR1711" s="4" t="str">
        <f>""</f>
        <v/>
      </c>
      <c r="AS1711" s="4" t="str">
        <f>""</f>
        <v/>
      </c>
    </row>
    <row r="1712" spans="1:45" x14ac:dyDescent="0.25">
      <c r="A1712" s="23" t="s">
        <v>41</v>
      </c>
      <c r="B1712" s="18" t="s">
        <v>62</v>
      </c>
      <c r="C1712" s="18">
        <v>13.8</v>
      </c>
      <c r="D1712" s="18">
        <v>74</v>
      </c>
      <c r="E1712" s="18" t="s">
        <v>43</v>
      </c>
      <c r="F1712" s="18">
        <v>1</v>
      </c>
      <c r="G1712" s="18" t="str">
        <f>B1712&amp;C1712&amp;D1712&amp;E1712&amp;F1712</f>
        <v>GEN13.874TD1</v>
      </c>
      <c r="H1712" s="4" t="s">
        <v>0</v>
      </c>
      <c r="I1712" s="4">
        <v>1</v>
      </c>
      <c r="J1712" s="4">
        <v>7.2</v>
      </c>
      <c r="K1712" s="4">
        <v>0.123</v>
      </c>
      <c r="L1712" s="4">
        <v>7.4999999999999997E-2</v>
      </c>
      <c r="M1712" s="4">
        <v>4.6769999999999996</v>
      </c>
      <c r="N1712" s="4">
        <v>0</v>
      </c>
      <c r="O1712" s="4">
        <v>0.87</v>
      </c>
      <c r="P1712" s="4">
        <v>0.57999999999999996</v>
      </c>
      <c r="Q1712" s="4">
        <v>0.27</v>
      </c>
      <c r="R1712" s="4">
        <v>0.22</v>
      </c>
      <c r="S1712" s="4">
        <v>0.11600000000000001</v>
      </c>
      <c r="T1712" s="4">
        <v>0.17799999999999999</v>
      </c>
      <c r="U1712" s="4">
        <v>0.59199999999999997</v>
      </c>
      <c r="V1712" s="4" t="s">
        <v>1</v>
      </c>
      <c r="W1712" s="4" t="s">
        <v>1</v>
      </c>
      <c r="X1712" s="4" t="str">
        <f>""</f>
        <v/>
      </c>
      <c r="Y1712" s="4" t="str">
        <f>""</f>
        <v/>
      </c>
      <c r="Z1712" s="4" t="str">
        <f>""</f>
        <v/>
      </c>
      <c r="AA1712" s="4" t="str">
        <f>""</f>
        <v/>
      </c>
      <c r="AB1712" s="4" t="str">
        <f>""</f>
        <v/>
      </c>
      <c r="AC1712" s="4" t="str">
        <f>""</f>
        <v/>
      </c>
      <c r="AD1712" s="4" t="str">
        <f>""</f>
        <v/>
      </c>
      <c r="AE1712" s="4" t="str">
        <f>""</f>
        <v/>
      </c>
      <c r="AF1712" s="4" t="str">
        <f>""</f>
        <v/>
      </c>
      <c r="AG1712" s="4" t="str">
        <f>""</f>
        <v/>
      </c>
      <c r="AH1712" s="4" t="str">
        <f>""</f>
        <v/>
      </c>
      <c r="AI1712" s="4" t="str">
        <f>""</f>
        <v/>
      </c>
      <c r="AJ1712" s="4" t="str">
        <f>""</f>
        <v/>
      </c>
      <c r="AK1712" s="4" t="str">
        <f>""</f>
        <v/>
      </c>
      <c r="AL1712" s="4" t="str">
        <f>""</f>
        <v/>
      </c>
      <c r="AM1712" s="4" t="str">
        <f>""</f>
        <v/>
      </c>
      <c r="AN1712" s="4" t="str">
        <f>""</f>
        <v/>
      </c>
      <c r="AO1712" s="4" t="str">
        <f>""</f>
        <v/>
      </c>
      <c r="AP1712" s="4" t="str">
        <f>""</f>
        <v/>
      </c>
      <c r="AQ1712" s="4" t="str">
        <f>""</f>
        <v/>
      </c>
      <c r="AR1712" s="4" t="str">
        <f>""</f>
        <v/>
      </c>
      <c r="AS1712" s="4" t="str">
        <f>""</f>
        <v/>
      </c>
    </row>
    <row r="1713" spans="1:45" x14ac:dyDescent="0.25">
      <c r="A1713" s="15"/>
      <c r="B1713" s="16"/>
      <c r="C1713" s="16"/>
      <c r="D1713" s="16"/>
      <c r="E1713" s="16"/>
      <c r="F1713" s="16"/>
      <c r="G1713" s="16"/>
      <c r="H1713" s="14" t="s">
        <v>25</v>
      </c>
      <c r="I1713" s="34"/>
      <c r="J1713" s="7" t="s">
        <v>64</v>
      </c>
      <c r="K1713" s="7" t="s">
        <v>65</v>
      </c>
      <c r="L1713" s="7" t="s">
        <v>66</v>
      </c>
      <c r="M1713" s="7" t="s">
        <v>67</v>
      </c>
      <c r="N1713" s="7" t="s">
        <v>68</v>
      </c>
      <c r="O1713" s="7" t="s">
        <v>69</v>
      </c>
      <c r="P1713" s="7" t="s">
        <v>70</v>
      </c>
      <c r="Q1713" s="7" t="s">
        <v>71</v>
      </c>
      <c r="R1713" s="7" t="s">
        <v>72</v>
      </c>
      <c r="S1713" s="7" t="s">
        <v>73</v>
      </c>
      <c r="T1713" s="7" t="s">
        <v>74</v>
      </c>
      <c r="U1713" s="7" t="s">
        <v>75</v>
      </c>
      <c r="AI1713" s="4" t="str">
        <f>""</f>
        <v/>
      </c>
      <c r="AJ1713" s="4" t="str">
        <f>""</f>
        <v/>
      </c>
      <c r="AK1713" s="4" t="str">
        <f>""</f>
        <v/>
      </c>
      <c r="AL1713" s="4" t="str">
        <f>""</f>
        <v/>
      </c>
      <c r="AM1713" s="4" t="str">
        <f>""</f>
        <v/>
      </c>
      <c r="AN1713" s="4" t="str">
        <f>""</f>
        <v/>
      </c>
      <c r="AO1713" s="4" t="str">
        <f>""</f>
        <v/>
      </c>
      <c r="AP1713" s="4" t="str">
        <f>""</f>
        <v/>
      </c>
      <c r="AQ1713" s="4" t="str">
        <f>""</f>
        <v/>
      </c>
      <c r="AR1713" s="4" t="str">
        <f>""</f>
        <v/>
      </c>
      <c r="AS1713" s="4" t="str">
        <f>""</f>
        <v/>
      </c>
    </row>
    <row r="1714" spans="1:45" x14ac:dyDescent="0.25">
      <c r="A1714" s="15"/>
      <c r="B1714" s="17"/>
      <c r="C1714" s="17"/>
      <c r="D1714" s="17"/>
      <c r="E1714" s="17"/>
      <c r="F1714" s="17"/>
      <c r="G1714" s="17"/>
      <c r="I1714" s="8" t="s">
        <v>39</v>
      </c>
      <c r="J1714" s="8">
        <v>1</v>
      </c>
      <c r="K1714" s="8">
        <v>2</v>
      </c>
      <c r="L1714" s="8">
        <v>30</v>
      </c>
      <c r="M1714" s="8">
        <v>0.1</v>
      </c>
      <c r="N1714" s="8">
        <v>1</v>
      </c>
      <c r="O1714" s="8">
        <v>0.3</v>
      </c>
      <c r="P1714" s="8">
        <v>1</v>
      </c>
      <c r="Q1714" s="8">
        <v>1</v>
      </c>
      <c r="R1714" s="8">
        <v>30</v>
      </c>
      <c r="S1714" s="8">
        <v>1.5</v>
      </c>
      <c r="T1714" s="8">
        <v>0.5</v>
      </c>
      <c r="U1714" s="8">
        <v>0.15</v>
      </c>
      <c r="AI1714" s="4" t="str">
        <f>""</f>
        <v/>
      </c>
      <c r="AJ1714" s="4" t="str">
        <f>""</f>
        <v/>
      </c>
      <c r="AK1714" s="4" t="str">
        <f>""</f>
        <v/>
      </c>
      <c r="AL1714" s="4" t="str">
        <f>""</f>
        <v/>
      </c>
      <c r="AM1714" s="4" t="str">
        <f>""</f>
        <v/>
      </c>
      <c r="AN1714" s="4" t="str">
        <f>""</f>
        <v/>
      </c>
      <c r="AO1714" s="4" t="str">
        <f>""</f>
        <v/>
      </c>
      <c r="AP1714" s="4" t="str">
        <f>""</f>
        <v/>
      </c>
      <c r="AQ1714" s="4" t="str">
        <f>""</f>
        <v/>
      </c>
      <c r="AR1714" s="4" t="str">
        <f>""</f>
        <v/>
      </c>
      <c r="AS1714" s="4" t="str">
        <f>""</f>
        <v/>
      </c>
    </row>
    <row r="1715" spans="1:45" x14ac:dyDescent="0.25">
      <c r="A1715" s="15"/>
      <c r="B1715" s="17"/>
      <c r="C1715" s="17"/>
      <c r="D1715" s="17"/>
      <c r="E1715" s="17"/>
      <c r="F1715" s="17"/>
      <c r="G1715" s="17"/>
      <c r="I1715" s="8" t="s">
        <v>40</v>
      </c>
      <c r="J1715" s="8">
        <v>0</v>
      </c>
      <c r="K1715" s="8">
        <v>0</v>
      </c>
      <c r="L1715" s="8">
        <f>4*$K$2</f>
        <v>0.04</v>
      </c>
      <c r="M1715" s="8">
        <f>4*$K$2</f>
        <v>0.04</v>
      </c>
      <c r="N1715" s="8">
        <f>4*$K$2</f>
        <v>0.04</v>
      </c>
      <c r="O1715" s="8">
        <v>0</v>
      </c>
      <c r="P1715" s="8">
        <v>0</v>
      </c>
      <c r="Q1715" s="8">
        <v>0</v>
      </c>
      <c r="R1715" s="8">
        <v>0.5</v>
      </c>
      <c r="S1715" s="8">
        <v>0.8</v>
      </c>
      <c r="T1715" s="8">
        <v>0</v>
      </c>
      <c r="U1715" s="8">
        <v>0</v>
      </c>
      <c r="AI1715" s="4" t="str">
        <f>""</f>
        <v/>
      </c>
      <c r="AJ1715" s="4" t="str">
        <f>""</f>
        <v/>
      </c>
      <c r="AK1715" s="4" t="str">
        <f>""</f>
        <v/>
      </c>
      <c r="AL1715" s="4" t="str">
        <f>""</f>
        <v/>
      </c>
      <c r="AM1715" s="4" t="str">
        <f>""</f>
        <v/>
      </c>
      <c r="AN1715" s="4" t="str">
        <f>""</f>
        <v/>
      </c>
      <c r="AO1715" s="4" t="str">
        <f>""</f>
        <v/>
      </c>
      <c r="AP1715" s="4" t="str">
        <f>""</f>
        <v/>
      </c>
      <c r="AQ1715" s="4" t="str">
        <f>""</f>
        <v/>
      </c>
      <c r="AR1715" s="4" t="str">
        <f>""</f>
        <v/>
      </c>
      <c r="AS1715" s="4" t="str">
        <f>""</f>
        <v/>
      </c>
    </row>
    <row r="1716" spans="1:45" x14ac:dyDescent="0.25">
      <c r="A1716" s="23" t="s">
        <v>41</v>
      </c>
      <c r="B1716" s="18" t="s">
        <v>76</v>
      </c>
      <c r="C1716" s="18">
        <v>13.8</v>
      </c>
      <c r="D1716" s="18">
        <v>74</v>
      </c>
      <c r="E1716" s="18" t="s">
        <v>43</v>
      </c>
      <c r="F1716" s="18">
        <v>1</v>
      </c>
      <c r="G1716" s="18" t="str">
        <f>B1716&amp;C1716&amp;D1716&amp;E1716&amp;F1716</f>
        <v>GOV13.874TD1</v>
      </c>
      <c r="H1716" s="4" t="s">
        <v>6</v>
      </c>
      <c r="I1716" s="4">
        <v>1</v>
      </c>
      <c r="J1716" s="4">
        <v>0.03</v>
      </c>
      <c r="K1716" s="4">
        <v>0.18</v>
      </c>
      <c r="L1716" s="4">
        <v>6.64</v>
      </c>
      <c r="M1716" s="4">
        <v>0.05</v>
      </c>
      <c r="N1716" s="4">
        <v>0.5</v>
      </c>
      <c r="O1716" s="4">
        <v>0.15</v>
      </c>
      <c r="P1716" s="4">
        <v>1</v>
      </c>
      <c r="Q1716" s="4">
        <v>0</v>
      </c>
      <c r="R1716" s="4">
        <v>1.66</v>
      </c>
      <c r="S1716" s="4">
        <v>1.41</v>
      </c>
      <c r="T1716" s="4">
        <v>0.499</v>
      </c>
      <c r="U1716" s="4">
        <v>0.06</v>
      </c>
      <c r="V1716" s="4" t="s">
        <v>1</v>
      </c>
      <c r="W1716" s="4" t="s">
        <v>1</v>
      </c>
      <c r="X1716" s="4" t="str">
        <f>""</f>
        <v/>
      </c>
      <c r="Y1716" s="4" t="str">
        <f>""</f>
        <v/>
      </c>
      <c r="Z1716" s="4" t="str">
        <f>""</f>
        <v/>
      </c>
      <c r="AA1716" s="4" t="str">
        <f>""</f>
        <v/>
      </c>
      <c r="AB1716" s="4" t="str">
        <f>""</f>
        <v/>
      </c>
      <c r="AC1716" s="4" t="str">
        <f>""</f>
        <v/>
      </c>
      <c r="AD1716" s="4" t="str">
        <f>""</f>
        <v/>
      </c>
      <c r="AE1716" s="4" t="str">
        <f>""</f>
        <v/>
      </c>
      <c r="AF1716" s="4" t="str">
        <f>""</f>
        <v/>
      </c>
      <c r="AG1716" s="4" t="str">
        <f>""</f>
        <v/>
      </c>
      <c r="AH1716" s="4" t="str">
        <f>""</f>
        <v/>
      </c>
      <c r="AI1716" s="4" t="str">
        <f>""</f>
        <v/>
      </c>
      <c r="AJ1716" s="4" t="str">
        <f>""</f>
        <v/>
      </c>
      <c r="AK1716" s="4" t="str">
        <f>""</f>
        <v/>
      </c>
      <c r="AL1716" s="4" t="str">
        <f>""</f>
        <v/>
      </c>
      <c r="AM1716" s="4" t="str">
        <f>""</f>
        <v/>
      </c>
      <c r="AN1716" s="4" t="str">
        <f>""</f>
        <v/>
      </c>
      <c r="AO1716" s="4" t="str">
        <f>""</f>
        <v/>
      </c>
      <c r="AP1716" s="4" t="str">
        <f>""</f>
        <v/>
      </c>
      <c r="AQ1716" s="4" t="str">
        <f>""</f>
        <v/>
      </c>
      <c r="AR1716" s="4" t="str">
        <f>""</f>
        <v/>
      </c>
      <c r="AS1716" s="4" t="str">
        <f>""</f>
        <v/>
      </c>
    </row>
    <row r="1717" spans="1:45" x14ac:dyDescent="0.25">
      <c r="A1717" s="15"/>
      <c r="B1717" s="16"/>
      <c r="C1717" s="16"/>
      <c r="D1717" s="16"/>
      <c r="E1717" s="16"/>
      <c r="F1717" s="16"/>
      <c r="G1717" s="16"/>
      <c r="H1717" s="14" t="s">
        <v>25</v>
      </c>
      <c r="I1717" s="7" t="s">
        <v>26</v>
      </c>
      <c r="J1717" s="7" t="s">
        <v>77</v>
      </c>
      <c r="K1717" s="7" t="s">
        <v>78</v>
      </c>
      <c r="L1717" s="7" t="s">
        <v>79</v>
      </c>
      <c r="M1717" s="7" t="s">
        <v>80</v>
      </c>
      <c r="N1717" s="7" t="s">
        <v>81</v>
      </c>
      <c r="O1717" s="7" t="s">
        <v>82</v>
      </c>
      <c r="P1717" s="7" t="s">
        <v>83</v>
      </c>
      <c r="Q1717" s="7" t="s">
        <v>84</v>
      </c>
      <c r="R1717" s="7" t="s">
        <v>85</v>
      </c>
      <c r="S1717" s="7" t="s">
        <v>86</v>
      </c>
      <c r="T1717" s="7" t="s">
        <v>87</v>
      </c>
      <c r="U1717" s="7" t="s">
        <v>88</v>
      </c>
      <c r="V1717" s="7" t="s">
        <v>89</v>
      </c>
      <c r="W1717" s="7" t="s">
        <v>90</v>
      </c>
      <c r="X1717" s="7" t="s">
        <v>91</v>
      </c>
      <c r="Y1717" s="7" t="s">
        <v>92</v>
      </c>
      <c r="Z1717" s="7" t="s">
        <v>93</v>
      </c>
      <c r="AA1717" s="7" t="s">
        <v>94</v>
      </c>
      <c r="AB1717" s="7" t="s">
        <v>95</v>
      </c>
      <c r="AC1717" s="7" t="s">
        <v>96</v>
      </c>
      <c r="AD1717" s="7" t="s">
        <v>97</v>
      </c>
      <c r="AE1717" s="7" t="s">
        <v>98</v>
      </c>
      <c r="AF1717" s="7" t="s">
        <v>99</v>
      </c>
      <c r="AI1717" s="4" t="str">
        <f>""</f>
        <v/>
      </c>
      <c r="AJ1717" s="4" t="str">
        <f>""</f>
        <v/>
      </c>
      <c r="AK1717" s="4" t="str">
        <f>""</f>
        <v/>
      </c>
      <c r="AL1717" s="4" t="str">
        <f>""</f>
        <v/>
      </c>
      <c r="AM1717" s="4" t="str">
        <f>""</f>
        <v/>
      </c>
      <c r="AN1717" s="4" t="str">
        <f>""</f>
        <v/>
      </c>
      <c r="AO1717" s="4" t="str">
        <f>""</f>
        <v/>
      </c>
      <c r="AP1717" s="4" t="str">
        <f>""</f>
        <v/>
      </c>
      <c r="AQ1717" s="4" t="str">
        <f>""</f>
        <v/>
      </c>
      <c r="AR1717" s="4" t="str">
        <f>""</f>
        <v/>
      </c>
      <c r="AS1717" s="4" t="str">
        <f>""</f>
        <v/>
      </c>
    </row>
    <row r="1718" spans="1:45" x14ac:dyDescent="0.25">
      <c r="A1718" s="15"/>
      <c r="B1718" s="17"/>
      <c r="C1718" s="17"/>
      <c r="D1718" s="17"/>
      <c r="E1718" s="17"/>
      <c r="F1718" s="17"/>
      <c r="G1718" s="17"/>
      <c r="I1718" s="8" t="s">
        <v>39</v>
      </c>
      <c r="J1718" s="8"/>
      <c r="K1718" s="8"/>
      <c r="L1718" s="8"/>
      <c r="M1718" s="8"/>
      <c r="N1718" s="8"/>
      <c r="O1718" s="8"/>
      <c r="P1718" s="8">
        <v>15</v>
      </c>
      <c r="Q1718" s="8">
        <v>15</v>
      </c>
      <c r="R1718" s="8"/>
      <c r="S1718" s="8">
        <v>15</v>
      </c>
      <c r="T1718" s="8">
        <v>15</v>
      </c>
      <c r="U1718" s="8"/>
      <c r="V1718" s="8"/>
      <c r="W1718" s="8"/>
      <c r="X1718" s="8">
        <v>2</v>
      </c>
      <c r="Y1718" s="8">
        <v>2</v>
      </c>
      <c r="Z1718" s="8"/>
      <c r="AA1718" s="8">
        <v>2</v>
      </c>
      <c r="AB1718" s="8">
        <v>2</v>
      </c>
      <c r="AC1718" s="8">
        <v>2</v>
      </c>
      <c r="AD1718" s="8">
        <v>2</v>
      </c>
      <c r="AE1718" s="8">
        <v>0.99</v>
      </c>
      <c r="AF1718" s="8">
        <v>0</v>
      </c>
      <c r="AI1718" s="4" t="str">
        <f>""</f>
        <v/>
      </c>
      <c r="AJ1718" s="4" t="str">
        <f>""</f>
        <v/>
      </c>
      <c r="AK1718" s="4" t="str">
        <f>""</f>
        <v/>
      </c>
      <c r="AL1718" s="4" t="str">
        <f>""</f>
        <v/>
      </c>
      <c r="AM1718" s="4" t="str">
        <f>""</f>
        <v/>
      </c>
      <c r="AN1718" s="4" t="str">
        <f>""</f>
        <v/>
      </c>
      <c r="AO1718" s="4" t="str">
        <f>""</f>
        <v/>
      </c>
      <c r="AP1718" s="4" t="str">
        <f>""</f>
        <v/>
      </c>
      <c r="AQ1718" s="4" t="str">
        <f>""</f>
        <v/>
      </c>
      <c r="AR1718" s="4" t="str">
        <f>""</f>
        <v/>
      </c>
      <c r="AS1718" s="4" t="str">
        <f>""</f>
        <v/>
      </c>
    </row>
    <row r="1719" spans="1:45" x14ac:dyDescent="0.25">
      <c r="A1719" s="15"/>
      <c r="B1719" s="17"/>
      <c r="C1719" s="17"/>
      <c r="D1719" s="17"/>
      <c r="E1719" s="17"/>
      <c r="F1719" s="17"/>
      <c r="G1719" s="17"/>
      <c r="I1719" s="8" t="s">
        <v>40</v>
      </c>
      <c r="J1719" s="8"/>
      <c r="K1719" s="8"/>
      <c r="L1719" s="8"/>
      <c r="M1719" s="8"/>
      <c r="N1719" s="8"/>
      <c r="O1719" s="8"/>
      <c r="P1719" s="8">
        <v>1.5</v>
      </c>
      <c r="Q1719" s="8">
        <v>1.5</v>
      </c>
      <c r="R1719" s="8">
        <f>2*$K$2</f>
        <v>0.02</v>
      </c>
      <c r="S1719" s="8">
        <v>1.5</v>
      </c>
      <c r="T1719" s="8">
        <v>1.5</v>
      </c>
      <c r="U1719" s="8">
        <f>2*$K$2</f>
        <v>0.02</v>
      </c>
      <c r="V1719" s="8"/>
      <c r="W1719" s="8"/>
      <c r="X1719" s="8">
        <f t="shared" ref="X1719:Y1719" si="206">2*$K$2</f>
        <v>0.02</v>
      </c>
      <c r="Y1719" s="8">
        <f t="shared" si="206"/>
        <v>0.02</v>
      </c>
      <c r="Z1719" s="8"/>
      <c r="AA1719" s="8">
        <f t="shared" ref="AA1719:AD1719" si="207">2*$K$2</f>
        <v>0.02</v>
      </c>
      <c r="AB1719" s="8">
        <f t="shared" si="207"/>
        <v>0.02</v>
      </c>
      <c r="AC1719" s="8">
        <f t="shared" si="207"/>
        <v>0.02</v>
      </c>
      <c r="AD1719" s="8">
        <f t="shared" si="207"/>
        <v>0.02</v>
      </c>
      <c r="AE1719" s="8">
        <v>0</v>
      </c>
      <c r="AF1719" s="8">
        <v>-0.3</v>
      </c>
      <c r="AI1719" s="4" t="str">
        <f>""</f>
        <v/>
      </c>
      <c r="AJ1719" s="4" t="str">
        <f>""</f>
        <v/>
      </c>
      <c r="AK1719" s="4" t="str">
        <f>""</f>
        <v/>
      </c>
      <c r="AL1719" s="4" t="str">
        <f>""</f>
        <v/>
      </c>
      <c r="AM1719" s="4" t="str">
        <f>""</f>
        <v/>
      </c>
      <c r="AN1719" s="4" t="str">
        <f>""</f>
        <v/>
      </c>
      <c r="AO1719" s="4" t="str">
        <f>""</f>
        <v/>
      </c>
      <c r="AP1719" s="4" t="str">
        <f>""</f>
        <v/>
      </c>
      <c r="AQ1719" s="4" t="str">
        <f>""</f>
        <v/>
      </c>
      <c r="AR1719" s="4" t="str">
        <f>""</f>
        <v/>
      </c>
      <c r="AS1719" s="4" t="str">
        <f>""</f>
        <v/>
      </c>
    </row>
    <row r="1720" spans="1:45" x14ac:dyDescent="0.25">
      <c r="A1720" s="24" t="s">
        <v>41</v>
      </c>
      <c r="B1720" s="18" t="s">
        <v>100</v>
      </c>
      <c r="C1720" s="18">
        <v>13.8</v>
      </c>
      <c r="D1720" s="18">
        <v>74</v>
      </c>
      <c r="E1720" s="18" t="s">
        <v>43</v>
      </c>
      <c r="F1720" s="18">
        <v>1</v>
      </c>
      <c r="G1720" s="18" t="str">
        <f>B1720&amp;C1720&amp;D1720&amp;E1720&amp;F1720</f>
        <v>PSS13.874TD1</v>
      </c>
      <c r="H1720" s="4" t="s">
        <v>9</v>
      </c>
      <c r="I1720" s="4">
        <v>1</v>
      </c>
      <c r="J1720" s="4">
        <v>1</v>
      </c>
      <c r="K1720" s="4">
        <v>0</v>
      </c>
      <c r="L1720" s="4">
        <v>3</v>
      </c>
      <c r="M1720" s="4">
        <v>0</v>
      </c>
      <c r="N1720" s="4">
        <v>5</v>
      </c>
      <c r="O1720" s="4">
        <v>1</v>
      </c>
      <c r="P1720" s="4">
        <v>2.5</v>
      </c>
      <c r="Q1720" s="4">
        <v>2.5</v>
      </c>
      <c r="R1720" s="4">
        <v>0</v>
      </c>
      <c r="S1720" s="4">
        <v>2.5</v>
      </c>
      <c r="T1720" s="4">
        <v>0</v>
      </c>
      <c r="U1720" s="4">
        <v>2.5</v>
      </c>
      <c r="V1720" s="4">
        <v>0.39</v>
      </c>
      <c r="W1720" s="4">
        <v>1</v>
      </c>
      <c r="X1720" s="4">
        <v>0</v>
      </c>
      <c r="Y1720" s="4">
        <v>0.1</v>
      </c>
      <c r="Z1720" s="4">
        <v>6.5</v>
      </c>
      <c r="AA1720" s="4">
        <v>0.44</v>
      </c>
      <c r="AB1720" s="4">
        <v>0.08</v>
      </c>
      <c r="AC1720" s="4">
        <v>0.2</v>
      </c>
      <c r="AD1720" s="4">
        <v>0.98</v>
      </c>
      <c r="AE1720" s="4">
        <v>0.1</v>
      </c>
      <c r="AF1720" s="4">
        <v>-0.1</v>
      </c>
      <c r="AG1720" s="4" t="s">
        <v>1</v>
      </c>
      <c r="AH1720" s="4" t="s">
        <v>1</v>
      </c>
      <c r="AI1720" s="4" t="str">
        <f>""</f>
        <v/>
      </c>
      <c r="AJ1720" s="4" t="str">
        <f>""</f>
        <v/>
      </c>
      <c r="AK1720" s="4" t="str">
        <f>""</f>
        <v/>
      </c>
      <c r="AL1720" s="4" t="str">
        <f>""</f>
        <v/>
      </c>
      <c r="AM1720" s="4" t="str">
        <f>""</f>
        <v/>
      </c>
      <c r="AN1720" s="4" t="str">
        <f>""</f>
        <v/>
      </c>
      <c r="AO1720" s="4" t="str">
        <f>""</f>
        <v/>
      </c>
      <c r="AP1720" s="4" t="str">
        <f>""</f>
        <v/>
      </c>
      <c r="AQ1720" s="4" t="str">
        <f>""</f>
        <v/>
      </c>
      <c r="AR1720" s="4" t="str">
        <f>""</f>
        <v/>
      </c>
      <c r="AS1720" s="4" t="str">
        <f>""</f>
        <v/>
      </c>
    </row>
    <row r="1721" spans="1:45" x14ac:dyDescent="0.25">
      <c r="AI1721" s="4" t="str">
        <f>""</f>
        <v/>
      </c>
      <c r="AJ1721" s="4" t="str">
        <f>""</f>
        <v/>
      </c>
      <c r="AK1721" s="4" t="str">
        <f>""</f>
        <v/>
      </c>
      <c r="AL1721" s="4" t="str">
        <f>""</f>
        <v/>
      </c>
      <c r="AM1721" s="4" t="str">
        <f>""</f>
        <v/>
      </c>
      <c r="AN1721" s="4" t="str">
        <f>""</f>
        <v/>
      </c>
      <c r="AO1721" s="4" t="str">
        <f>""</f>
        <v/>
      </c>
      <c r="AP1721" s="4" t="str">
        <f>""</f>
        <v/>
      </c>
      <c r="AQ1721" s="4" t="str">
        <f>""</f>
        <v/>
      </c>
      <c r="AR1721" s="4" t="str">
        <f>""</f>
        <v/>
      </c>
      <c r="AS1721" s="4" t="str">
        <f>""</f>
        <v/>
      </c>
    </row>
    <row r="1722" spans="1:45" x14ac:dyDescent="0.25">
      <c r="A1722" s="27" t="s">
        <v>228</v>
      </c>
      <c r="B1722" s="9"/>
      <c r="C1722" s="9"/>
      <c r="D1722" s="9"/>
      <c r="E1722" s="9"/>
      <c r="F1722" s="9"/>
      <c r="G1722" s="16"/>
      <c r="H1722" s="14" t="s">
        <v>25</v>
      </c>
      <c r="I1722" s="7" t="s">
        <v>26</v>
      </c>
      <c r="J1722" s="7" t="s">
        <v>103</v>
      </c>
      <c r="K1722" s="7" t="s">
        <v>104</v>
      </c>
      <c r="L1722" s="7" t="s">
        <v>105</v>
      </c>
      <c r="M1722" s="7" t="s">
        <v>106</v>
      </c>
      <c r="N1722" s="7" t="s">
        <v>107</v>
      </c>
      <c r="O1722" s="7" t="s">
        <v>108</v>
      </c>
      <c r="P1722" s="7" t="s">
        <v>109</v>
      </c>
      <c r="Q1722" s="7" t="s">
        <v>110</v>
      </c>
      <c r="R1722" s="7" t="s">
        <v>111</v>
      </c>
      <c r="S1722" s="7" t="s">
        <v>112</v>
      </c>
      <c r="T1722" s="7" t="s">
        <v>113</v>
      </c>
      <c r="U1722" s="7" t="s">
        <v>114</v>
      </c>
      <c r="V1722" s="7" t="s">
        <v>115</v>
      </c>
      <c r="W1722" s="7" t="s">
        <v>116</v>
      </c>
      <c r="X1722" s="7" t="s">
        <v>117</v>
      </c>
      <c r="Y1722" s="7" t="s">
        <v>118</v>
      </c>
      <c r="Z1722" s="7" t="s">
        <v>119</v>
      </c>
      <c r="AI1722" s="4" t="str">
        <f>""</f>
        <v/>
      </c>
      <c r="AJ1722" s="4" t="str">
        <f>""</f>
        <v/>
      </c>
      <c r="AK1722" s="4" t="str">
        <f>""</f>
        <v/>
      </c>
      <c r="AL1722" s="4" t="str">
        <f>""</f>
        <v/>
      </c>
      <c r="AM1722" s="4" t="str">
        <f>""</f>
        <v/>
      </c>
      <c r="AN1722" s="4" t="str">
        <f>""</f>
        <v/>
      </c>
      <c r="AO1722" s="4" t="str">
        <f>""</f>
        <v/>
      </c>
      <c r="AP1722" s="4" t="str">
        <f>""</f>
        <v/>
      </c>
      <c r="AQ1722" s="4" t="str">
        <f>""</f>
        <v/>
      </c>
      <c r="AR1722" s="4" t="str">
        <f>""</f>
        <v/>
      </c>
      <c r="AS1722" s="4" t="str">
        <f>""</f>
        <v/>
      </c>
    </row>
    <row r="1723" spans="1:45" x14ac:dyDescent="0.25">
      <c r="A1723" s="25"/>
      <c r="B1723" s="10"/>
      <c r="C1723" s="10"/>
      <c r="D1723" s="10"/>
      <c r="E1723" s="10"/>
      <c r="F1723" s="10"/>
      <c r="G1723" s="17"/>
      <c r="I1723" s="8" t="s">
        <v>39</v>
      </c>
      <c r="J1723" s="8">
        <v>0.5</v>
      </c>
      <c r="K1723" s="8">
        <v>75</v>
      </c>
      <c r="L1723" s="8">
        <v>75</v>
      </c>
      <c r="M1723" s="8">
        <v>10</v>
      </c>
      <c r="N1723" s="8">
        <v>0</v>
      </c>
      <c r="O1723" s="8">
        <v>1</v>
      </c>
      <c r="P1723" s="8">
        <v>1.2</v>
      </c>
      <c r="Q1723" s="8">
        <v>18</v>
      </c>
      <c r="R1723" s="8">
        <v>118</v>
      </c>
      <c r="S1723" s="8">
        <v>0</v>
      </c>
      <c r="T1723" s="8">
        <v>1.1000000000000001</v>
      </c>
      <c r="U1723" s="8">
        <v>10</v>
      </c>
      <c r="V1723" s="8">
        <v>1.1000000000000001</v>
      </c>
      <c r="W1723" s="8">
        <v>20</v>
      </c>
      <c r="X1723" s="8">
        <v>1</v>
      </c>
      <c r="Y1723" s="8">
        <v>0.5</v>
      </c>
      <c r="Z1723" s="8">
        <v>90</v>
      </c>
      <c r="AI1723" s="4" t="str">
        <f>""</f>
        <v/>
      </c>
      <c r="AJ1723" s="4" t="str">
        <f>""</f>
        <v/>
      </c>
      <c r="AK1723" s="4" t="str">
        <f>""</f>
        <v/>
      </c>
      <c r="AL1723" s="4" t="str">
        <f>""</f>
        <v/>
      </c>
      <c r="AM1723" s="4" t="str">
        <f>""</f>
        <v/>
      </c>
      <c r="AN1723" s="4" t="str">
        <f>""</f>
        <v/>
      </c>
      <c r="AO1723" s="4" t="str">
        <f>""</f>
        <v/>
      </c>
      <c r="AP1723" s="4" t="str">
        <f>""</f>
        <v/>
      </c>
      <c r="AQ1723" s="4" t="str">
        <f>""</f>
        <v/>
      </c>
      <c r="AR1723" s="4" t="str">
        <f>""</f>
        <v/>
      </c>
      <c r="AS1723" s="4" t="str">
        <f>""</f>
        <v/>
      </c>
    </row>
    <row r="1724" spans="1:45" x14ac:dyDescent="0.25">
      <c r="A1724" s="25"/>
      <c r="B1724" s="10"/>
      <c r="C1724" s="10"/>
      <c r="D1724" s="10"/>
      <c r="E1724" s="10"/>
      <c r="F1724" s="10"/>
      <c r="G1724" s="17"/>
      <c r="I1724" s="9" t="s">
        <v>40</v>
      </c>
      <c r="J1724" s="8">
        <v>0</v>
      </c>
      <c r="K1724" s="8">
        <v>0</v>
      </c>
      <c r="L1724" s="8">
        <v>0</v>
      </c>
      <c r="M1724" s="8">
        <v>0.8</v>
      </c>
      <c r="N1724" s="8">
        <v>-6</v>
      </c>
      <c r="O1724" s="8">
        <v>0</v>
      </c>
      <c r="P1724" s="8">
        <v>0</v>
      </c>
      <c r="Q1724" s="8">
        <v>0</v>
      </c>
      <c r="R1724" s="8">
        <v>0.8</v>
      </c>
      <c r="S1724" s="8">
        <v>-118</v>
      </c>
      <c r="T1724" s="8">
        <v>0</v>
      </c>
      <c r="U1724" s="8">
        <v>1</v>
      </c>
      <c r="V1724" s="8">
        <v>0</v>
      </c>
      <c r="W1724" s="8">
        <v>1</v>
      </c>
      <c r="X1724" s="8">
        <v>0</v>
      </c>
      <c r="Y1724" s="8">
        <v>0</v>
      </c>
      <c r="Z1724" s="8">
        <v>-90</v>
      </c>
      <c r="AI1724" s="4" t="str">
        <f>""</f>
        <v/>
      </c>
      <c r="AJ1724" s="4" t="str">
        <f>""</f>
        <v/>
      </c>
      <c r="AK1724" s="4" t="str">
        <f>""</f>
        <v/>
      </c>
      <c r="AL1724" s="4" t="str">
        <f>""</f>
        <v/>
      </c>
      <c r="AM1724" s="4" t="str">
        <f>""</f>
        <v/>
      </c>
      <c r="AN1724" s="4" t="str">
        <f>""</f>
        <v/>
      </c>
      <c r="AO1724" s="4" t="str">
        <f>""</f>
        <v/>
      </c>
      <c r="AP1724" s="4" t="str">
        <f>""</f>
        <v/>
      </c>
      <c r="AQ1724" s="4" t="str">
        <f>""</f>
        <v/>
      </c>
      <c r="AR1724" s="4" t="str">
        <f>""</f>
        <v/>
      </c>
      <c r="AS1724" s="4" t="str">
        <f>""</f>
        <v/>
      </c>
    </row>
    <row r="1725" spans="1:45" x14ac:dyDescent="0.25">
      <c r="A1725" s="22" t="s">
        <v>41</v>
      </c>
      <c r="B1725" s="18" t="s">
        <v>42</v>
      </c>
      <c r="C1725" s="18">
        <v>15</v>
      </c>
      <c r="D1725" s="18">
        <v>238.7</v>
      </c>
      <c r="E1725" s="18" t="s">
        <v>120</v>
      </c>
      <c r="F1725" s="18">
        <v>1</v>
      </c>
      <c r="G1725" s="18" t="str">
        <f>B1725&amp;C1725&amp;D1725&amp;E1725&amp;F1725</f>
        <v>AVR15238.7ND1</v>
      </c>
      <c r="H1725" s="4" t="s">
        <v>3</v>
      </c>
      <c r="I1725" s="4">
        <v>1</v>
      </c>
      <c r="J1725" s="4">
        <v>0</v>
      </c>
      <c r="K1725" s="4">
        <v>10.75</v>
      </c>
      <c r="L1725" s="4">
        <v>10.75</v>
      </c>
      <c r="M1725" s="4">
        <v>5</v>
      </c>
      <c r="N1725" s="4">
        <v>-0.87</v>
      </c>
      <c r="O1725" s="4">
        <v>0</v>
      </c>
      <c r="P1725" s="4">
        <v>1</v>
      </c>
      <c r="Q1725" s="4">
        <v>0</v>
      </c>
      <c r="R1725" s="4">
        <v>99</v>
      </c>
      <c r="S1725" s="4">
        <v>-99</v>
      </c>
      <c r="T1725" s="4">
        <v>0</v>
      </c>
      <c r="U1725" s="4">
        <v>9.3000000000000007</v>
      </c>
      <c r="V1725" s="4">
        <v>0</v>
      </c>
      <c r="W1725" s="4">
        <v>11.63</v>
      </c>
      <c r="X1725" s="4">
        <v>0.113</v>
      </c>
      <c r="Y1725" s="4">
        <v>0.124</v>
      </c>
      <c r="Z1725" s="4">
        <v>0</v>
      </c>
      <c r="AA1725" s="4" t="s">
        <v>1</v>
      </c>
      <c r="AB1725" s="4" t="s">
        <v>1</v>
      </c>
      <c r="AC1725" s="4" t="str">
        <f>""</f>
        <v/>
      </c>
      <c r="AD1725" s="4" t="str">
        <f>""</f>
        <v/>
      </c>
      <c r="AE1725" s="4" t="str">
        <f>""</f>
        <v/>
      </c>
      <c r="AF1725" s="4" t="str">
        <f>""</f>
        <v/>
      </c>
      <c r="AG1725" s="4" t="str">
        <f>""</f>
        <v/>
      </c>
      <c r="AH1725" s="4" t="str">
        <f>""</f>
        <v/>
      </c>
      <c r="AI1725" s="4" t="str">
        <f>""</f>
        <v/>
      </c>
      <c r="AJ1725" s="4" t="str">
        <f>""</f>
        <v/>
      </c>
      <c r="AK1725" s="4" t="str">
        <f>""</f>
        <v/>
      </c>
      <c r="AL1725" s="4" t="str">
        <f>""</f>
        <v/>
      </c>
      <c r="AM1725" s="4" t="str">
        <f>""</f>
        <v/>
      </c>
      <c r="AN1725" s="4" t="str">
        <f>""</f>
        <v/>
      </c>
      <c r="AO1725" s="4" t="str">
        <f>""</f>
        <v/>
      </c>
      <c r="AP1725" s="4" t="str">
        <f>""</f>
        <v/>
      </c>
      <c r="AQ1725" s="4" t="str">
        <f>""</f>
        <v/>
      </c>
      <c r="AR1725" s="4" t="str">
        <f>""</f>
        <v/>
      </c>
      <c r="AS1725" s="4" t="str">
        <f>""</f>
        <v/>
      </c>
    </row>
    <row r="1726" spans="1:45" x14ac:dyDescent="0.25">
      <c r="A1726" s="15"/>
      <c r="B1726" s="16"/>
      <c r="C1726" s="16"/>
      <c r="D1726" s="16"/>
      <c r="E1726" s="16"/>
      <c r="F1726" s="16"/>
      <c r="G1726" s="16"/>
      <c r="H1726" s="30" t="s">
        <v>25</v>
      </c>
      <c r="I1726" s="31" t="s">
        <v>26</v>
      </c>
      <c r="J1726" s="7" t="s">
        <v>44</v>
      </c>
      <c r="K1726" s="7" t="s">
        <v>45</v>
      </c>
      <c r="L1726" s="7" t="s">
        <v>46</v>
      </c>
      <c r="M1726" s="7" t="s">
        <v>47</v>
      </c>
      <c r="N1726" s="7" t="s">
        <v>48</v>
      </c>
      <c r="O1726" s="7" t="s">
        <v>49</v>
      </c>
      <c r="P1726" s="7" t="s">
        <v>50</v>
      </c>
      <c r="Q1726" s="7" t="s">
        <v>51</v>
      </c>
      <c r="R1726" s="7" t="s">
        <v>52</v>
      </c>
      <c r="S1726" s="7" t="s">
        <v>53</v>
      </c>
      <c r="T1726" s="7" t="s">
        <v>54</v>
      </c>
      <c r="U1726" s="7" t="s">
        <v>55</v>
      </c>
      <c r="V1726" s="31"/>
      <c r="W1726" s="31"/>
      <c r="AI1726" s="4" t="str">
        <f>""</f>
        <v/>
      </c>
      <c r="AJ1726" s="4" t="str">
        <f>""</f>
        <v/>
      </c>
      <c r="AK1726" s="4" t="str">
        <f>""</f>
        <v/>
      </c>
      <c r="AL1726" s="4" t="str">
        <f>""</f>
        <v/>
      </c>
      <c r="AM1726" s="4" t="str">
        <f>""</f>
        <v/>
      </c>
      <c r="AN1726" s="4" t="str">
        <f>""</f>
        <v/>
      </c>
      <c r="AO1726" s="4" t="str">
        <f>""</f>
        <v/>
      </c>
      <c r="AP1726" s="4" t="str">
        <f>""</f>
        <v/>
      </c>
      <c r="AQ1726" s="4" t="str">
        <f>""</f>
        <v/>
      </c>
      <c r="AR1726" s="4" t="str">
        <f>""</f>
        <v/>
      </c>
      <c r="AS1726" s="4" t="str">
        <f>""</f>
        <v/>
      </c>
    </row>
    <row r="1727" spans="1:45" x14ac:dyDescent="0.25">
      <c r="A1727" s="15"/>
      <c r="B1727" s="17"/>
      <c r="C1727" s="17"/>
      <c r="D1727" s="17"/>
      <c r="E1727" s="17"/>
      <c r="F1727" s="17"/>
      <c r="G1727" s="17"/>
      <c r="I1727" s="8" t="s">
        <v>39</v>
      </c>
      <c r="J1727" s="8">
        <v>10</v>
      </c>
      <c r="K1727" s="8">
        <v>0.2</v>
      </c>
      <c r="L1727" s="8">
        <v>0.2</v>
      </c>
      <c r="M1727" s="8">
        <v>10</v>
      </c>
      <c r="N1727" s="8">
        <v>3</v>
      </c>
      <c r="O1727" s="8">
        <v>2.5</v>
      </c>
      <c r="P1727" s="8"/>
      <c r="Q1727" s="8"/>
      <c r="R1727" s="8"/>
      <c r="S1727" s="8"/>
      <c r="T1727" s="8"/>
      <c r="U1727" s="8"/>
      <c r="V1727" s="8"/>
      <c r="W1727" s="8"/>
      <c r="AI1727" s="4" t="str">
        <f>""</f>
        <v/>
      </c>
      <c r="AJ1727" s="4" t="str">
        <f>""</f>
        <v/>
      </c>
      <c r="AK1727" s="4" t="str">
        <f>""</f>
        <v/>
      </c>
      <c r="AL1727" s="4" t="str">
        <f>""</f>
        <v/>
      </c>
      <c r="AM1727" s="4" t="str">
        <f>""</f>
        <v/>
      </c>
      <c r="AN1727" s="4" t="str">
        <f>""</f>
        <v/>
      </c>
      <c r="AO1727" s="4" t="str">
        <f>""</f>
        <v/>
      </c>
      <c r="AP1727" s="4" t="str">
        <f>""</f>
        <v/>
      </c>
      <c r="AQ1727" s="4" t="str">
        <f>""</f>
        <v/>
      </c>
      <c r="AR1727" s="4" t="str">
        <f>""</f>
        <v/>
      </c>
      <c r="AS1727" s="4" t="str">
        <f>""</f>
        <v/>
      </c>
    </row>
    <row r="1728" spans="1:45" x14ac:dyDescent="0.25">
      <c r="A1728" s="15"/>
      <c r="B1728" s="17"/>
      <c r="C1728" s="17"/>
      <c r="D1728" s="17"/>
      <c r="E1728" s="17"/>
      <c r="F1728" s="17"/>
      <c r="G1728" s="17"/>
      <c r="I1728" s="8" t="s">
        <v>40</v>
      </c>
      <c r="J1728" s="8">
        <v>1</v>
      </c>
      <c r="K1728" s="8">
        <f>4*$K$2</f>
        <v>0.04</v>
      </c>
      <c r="L1728" s="8">
        <f>4*$K$2</f>
        <v>0.04</v>
      </c>
      <c r="M1728" s="8">
        <v>1</v>
      </c>
      <c r="N1728" s="8">
        <v>0</v>
      </c>
      <c r="O1728" s="8"/>
      <c r="P1728" s="8"/>
      <c r="Q1728" s="8"/>
      <c r="R1728" s="8"/>
      <c r="S1728" s="8"/>
      <c r="T1728" s="8">
        <v>0</v>
      </c>
      <c r="U1728" s="8"/>
      <c r="V1728" s="8"/>
      <c r="W1728" s="8"/>
      <c r="AI1728" s="4" t="str">
        <f>""</f>
        <v/>
      </c>
      <c r="AJ1728" s="4" t="str">
        <f>""</f>
        <v/>
      </c>
      <c r="AK1728" s="4" t="str">
        <f>""</f>
        <v/>
      </c>
      <c r="AL1728" s="4" t="str">
        <f>""</f>
        <v/>
      </c>
      <c r="AM1728" s="4" t="str">
        <f>""</f>
        <v/>
      </c>
      <c r="AN1728" s="4" t="str">
        <f>""</f>
        <v/>
      </c>
      <c r="AO1728" s="4" t="str">
        <f>""</f>
        <v/>
      </c>
      <c r="AP1728" s="4" t="str">
        <f>""</f>
        <v/>
      </c>
      <c r="AQ1728" s="4" t="str">
        <f>""</f>
        <v/>
      </c>
      <c r="AR1728" s="4" t="str">
        <f>""</f>
        <v/>
      </c>
      <c r="AS1728" s="4" t="str">
        <f>""</f>
        <v/>
      </c>
    </row>
    <row r="1729" spans="1:45" x14ac:dyDescent="0.25">
      <c r="A1729" s="23" t="s">
        <v>41</v>
      </c>
      <c r="B1729" s="18" t="s">
        <v>62</v>
      </c>
      <c r="C1729" s="18">
        <v>15</v>
      </c>
      <c r="D1729" s="18">
        <v>238.7</v>
      </c>
      <c r="E1729" s="18" t="s">
        <v>120</v>
      </c>
      <c r="F1729" s="18">
        <v>1</v>
      </c>
      <c r="G1729" s="18" t="str">
        <f>B1729&amp;C1729&amp;D1729&amp;E1729&amp;F1729</f>
        <v>GEN15238.7ND1</v>
      </c>
      <c r="H1729" s="4" t="s">
        <v>0</v>
      </c>
      <c r="I1729" s="4">
        <v>1</v>
      </c>
      <c r="J1729" s="4">
        <v>6.6</v>
      </c>
      <c r="K1729" s="4">
        <v>0.05</v>
      </c>
      <c r="L1729" s="4">
        <v>0.155</v>
      </c>
      <c r="M1729" s="4">
        <v>2</v>
      </c>
      <c r="N1729" s="4">
        <v>0</v>
      </c>
      <c r="O1729" s="4">
        <v>1.1299999999999999</v>
      </c>
      <c r="P1729" s="4">
        <v>0.73399999999999999</v>
      </c>
      <c r="Q1729" s="4">
        <v>0.26</v>
      </c>
      <c r="R1729" s="4">
        <v>0.25600000000000001</v>
      </c>
      <c r="S1729" s="4">
        <v>0.104</v>
      </c>
      <c r="T1729" s="4">
        <v>0.19400000000000001</v>
      </c>
      <c r="U1729" s="4">
        <v>0.68500000000000005</v>
      </c>
      <c r="V1729" s="4" t="s">
        <v>1</v>
      </c>
      <c r="W1729" s="4" t="s">
        <v>1</v>
      </c>
      <c r="X1729" s="4" t="str">
        <f>""</f>
        <v/>
      </c>
      <c r="Y1729" s="4" t="str">
        <f>""</f>
        <v/>
      </c>
      <c r="Z1729" s="4" t="str">
        <f>""</f>
        <v/>
      </c>
      <c r="AA1729" s="4" t="str">
        <f>""</f>
        <v/>
      </c>
      <c r="AB1729" s="4" t="str">
        <f>""</f>
        <v/>
      </c>
      <c r="AC1729" s="4" t="str">
        <f>""</f>
        <v/>
      </c>
      <c r="AD1729" s="4" t="str">
        <f>""</f>
        <v/>
      </c>
      <c r="AE1729" s="4" t="str">
        <f>""</f>
        <v/>
      </c>
      <c r="AF1729" s="4" t="str">
        <f>""</f>
        <v/>
      </c>
      <c r="AG1729" s="4" t="str">
        <f>""</f>
        <v/>
      </c>
      <c r="AH1729" s="4" t="str">
        <f>""</f>
        <v/>
      </c>
      <c r="AI1729" s="4" t="str">
        <f>""</f>
        <v/>
      </c>
      <c r="AJ1729" s="4" t="str">
        <f>""</f>
        <v/>
      </c>
      <c r="AK1729" s="4" t="str">
        <f>""</f>
        <v/>
      </c>
      <c r="AL1729" s="4" t="str">
        <f>""</f>
        <v/>
      </c>
      <c r="AM1729" s="4" t="str">
        <f>""</f>
        <v/>
      </c>
      <c r="AN1729" s="4" t="str">
        <f>""</f>
        <v/>
      </c>
      <c r="AO1729" s="4" t="str">
        <f>""</f>
        <v/>
      </c>
      <c r="AP1729" s="4" t="str">
        <f>""</f>
        <v/>
      </c>
      <c r="AQ1729" s="4" t="str">
        <f>""</f>
        <v/>
      </c>
      <c r="AR1729" s="4" t="str">
        <f>""</f>
        <v/>
      </c>
      <c r="AS1729" s="4" t="str">
        <f>""</f>
        <v/>
      </c>
    </row>
    <row r="1730" spans="1:45" x14ac:dyDescent="0.25">
      <c r="A1730" s="15"/>
      <c r="B1730" s="16"/>
      <c r="C1730" s="16"/>
      <c r="D1730" s="16"/>
      <c r="E1730" s="16"/>
      <c r="F1730" s="16"/>
      <c r="G1730" s="16"/>
      <c r="H1730" s="14" t="s">
        <v>25</v>
      </c>
      <c r="I1730" s="34"/>
      <c r="J1730" s="7" t="s">
        <v>64</v>
      </c>
      <c r="K1730" s="7" t="s">
        <v>65</v>
      </c>
      <c r="L1730" s="7" t="s">
        <v>66</v>
      </c>
      <c r="M1730" s="7" t="s">
        <v>67</v>
      </c>
      <c r="N1730" s="7" t="s">
        <v>68</v>
      </c>
      <c r="O1730" s="7" t="s">
        <v>69</v>
      </c>
      <c r="P1730" s="7" t="s">
        <v>70</v>
      </c>
      <c r="Q1730" s="7" t="s">
        <v>71</v>
      </c>
      <c r="R1730" s="7" t="s">
        <v>72</v>
      </c>
      <c r="S1730" s="7" t="s">
        <v>73</v>
      </c>
      <c r="T1730" s="7" t="s">
        <v>74</v>
      </c>
      <c r="U1730" s="7" t="s">
        <v>75</v>
      </c>
      <c r="AI1730" s="4" t="str">
        <f>""</f>
        <v/>
      </c>
      <c r="AJ1730" s="4" t="str">
        <f>""</f>
        <v/>
      </c>
      <c r="AK1730" s="4" t="str">
        <f>""</f>
        <v/>
      </c>
      <c r="AL1730" s="4" t="str">
        <f>""</f>
        <v/>
      </c>
      <c r="AM1730" s="4" t="str">
        <f>""</f>
        <v/>
      </c>
      <c r="AN1730" s="4" t="str">
        <f>""</f>
        <v/>
      </c>
      <c r="AO1730" s="4" t="str">
        <f>""</f>
        <v/>
      </c>
      <c r="AP1730" s="4" t="str">
        <f>""</f>
        <v/>
      </c>
      <c r="AQ1730" s="4" t="str">
        <f>""</f>
        <v/>
      </c>
      <c r="AR1730" s="4" t="str">
        <f>""</f>
        <v/>
      </c>
      <c r="AS1730" s="4" t="str">
        <f>""</f>
        <v/>
      </c>
    </row>
    <row r="1731" spans="1:45" x14ac:dyDescent="0.25">
      <c r="A1731" s="15"/>
      <c r="B1731" s="17"/>
      <c r="C1731" s="17"/>
      <c r="D1731" s="17"/>
      <c r="E1731" s="17"/>
      <c r="F1731" s="17"/>
      <c r="G1731" s="17"/>
      <c r="I1731" s="8" t="s">
        <v>39</v>
      </c>
      <c r="J1731" s="8">
        <v>1</v>
      </c>
      <c r="K1731" s="8">
        <v>2</v>
      </c>
      <c r="L1731" s="8">
        <v>30</v>
      </c>
      <c r="M1731" s="8">
        <v>0.1</v>
      </c>
      <c r="N1731" s="8">
        <v>1</v>
      </c>
      <c r="O1731" s="8">
        <v>0.3</v>
      </c>
      <c r="P1731" s="8">
        <v>1</v>
      </c>
      <c r="Q1731" s="8">
        <v>1</v>
      </c>
      <c r="R1731" s="8">
        <v>30</v>
      </c>
      <c r="S1731" s="8">
        <v>1.5</v>
      </c>
      <c r="T1731" s="8">
        <v>0.5</v>
      </c>
      <c r="U1731" s="8">
        <v>0.15</v>
      </c>
      <c r="AI1731" s="4" t="str">
        <f>""</f>
        <v/>
      </c>
      <c r="AJ1731" s="4" t="str">
        <f>""</f>
        <v/>
      </c>
      <c r="AK1731" s="4" t="str">
        <f>""</f>
        <v/>
      </c>
      <c r="AL1731" s="4" t="str">
        <f>""</f>
        <v/>
      </c>
      <c r="AM1731" s="4" t="str">
        <f>""</f>
        <v/>
      </c>
      <c r="AN1731" s="4" t="str">
        <f>""</f>
        <v/>
      </c>
      <c r="AO1731" s="4" t="str">
        <f>""</f>
        <v/>
      </c>
      <c r="AP1731" s="4" t="str">
        <f>""</f>
        <v/>
      </c>
      <c r="AQ1731" s="4" t="str">
        <f>""</f>
        <v/>
      </c>
      <c r="AR1731" s="4" t="str">
        <f>""</f>
        <v/>
      </c>
      <c r="AS1731" s="4" t="str">
        <f>""</f>
        <v/>
      </c>
    </row>
    <row r="1732" spans="1:45" x14ac:dyDescent="0.25">
      <c r="A1732" s="15"/>
      <c r="B1732" s="17"/>
      <c r="C1732" s="17"/>
      <c r="D1732" s="17"/>
      <c r="E1732" s="17"/>
      <c r="F1732" s="17"/>
      <c r="G1732" s="17"/>
      <c r="I1732" s="8" t="s">
        <v>40</v>
      </c>
      <c r="J1732" s="8">
        <v>0</v>
      </c>
      <c r="K1732" s="8">
        <v>0</v>
      </c>
      <c r="L1732" s="8">
        <f>4*$K$2</f>
        <v>0.04</v>
      </c>
      <c r="M1732" s="8">
        <f>4*$K$2</f>
        <v>0.04</v>
      </c>
      <c r="N1732" s="8">
        <f>4*$K$2</f>
        <v>0.04</v>
      </c>
      <c r="O1732" s="8">
        <v>0</v>
      </c>
      <c r="P1732" s="8">
        <v>0</v>
      </c>
      <c r="Q1732" s="8">
        <v>0</v>
      </c>
      <c r="R1732" s="8">
        <v>0.5</v>
      </c>
      <c r="S1732" s="8">
        <v>0.8</v>
      </c>
      <c r="T1732" s="8">
        <v>0</v>
      </c>
      <c r="U1732" s="8">
        <v>0</v>
      </c>
      <c r="AI1732" s="4" t="str">
        <f>""</f>
        <v/>
      </c>
      <c r="AJ1732" s="4" t="str">
        <f>""</f>
        <v/>
      </c>
      <c r="AK1732" s="4" t="str">
        <f>""</f>
        <v/>
      </c>
      <c r="AL1732" s="4" t="str">
        <f>""</f>
        <v/>
      </c>
      <c r="AM1732" s="4" t="str">
        <f>""</f>
        <v/>
      </c>
      <c r="AN1732" s="4" t="str">
        <f>""</f>
        <v/>
      </c>
      <c r="AO1732" s="4" t="str">
        <f>""</f>
        <v/>
      </c>
      <c r="AP1732" s="4" t="str">
        <f>""</f>
        <v/>
      </c>
      <c r="AQ1732" s="4" t="str">
        <f>""</f>
        <v/>
      </c>
      <c r="AR1732" s="4" t="str">
        <f>""</f>
        <v/>
      </c>
      <c r="AS1732" s="4" t="str">
        <f>""</f>
        <v/>
      </c>
    </row>
    <row r="1733" spans="1:45" x14ac:dyDescent="0.25">
      <c r="A1733" s="23" t="s">
        <v>41</v>
      </c>
      <c r="B1733" s="18" t="s">
        <v>76</v>
      </c>
      <c r="C1733" s="18">
        <v>15</v>
      </c>
      <c r="D1733" s="18">
        <v>238.7</v>
      </c>
      <c r="E1733" s="18" t="s">
        <v>120</v>
      </c>
      <c r="F1733" s="18">
        <v>1</v>
      </c>
      <c r="G1733" s="18" t="str">
        <f>B1733&amp;C1733&amp;D1733&amp;E1733&amp;F1733</f>
        <v>GOV15238.7ND1</v>
      </c>
      <c r="H1733" s="4" t="s">
        <v>6</v>
      </c>
      <c r="I1733" s="4">
        <v>1</v>
      </c>
      <c r="J1733" s="4">
        <v>0.06</v>
      </c>
      <c r="K1733" s="4">
        <v>0.4</v>
      </c>
      <c r="L1733" s="4">
        <v>3</v>
      </c>
      <c r="M1733" s="4">
        <v>9.9000000000000005E-2</v>
      </c>
      <c r="N1733" s="4">
        <v>0.4</v>
      </c>
      <c r="O1733" s="4">
        <v>0.15</v>
      </c>
      <c r="P1733" s="4">
        <v>1</v>
      </c>
      <c r="Q1733" s="4">
        <v>0.1</v>
      </c>
      <c r="R1733" s="4">
        <v>1.35</v>
      </c>
      <c r="S1733" s="4">
        <v>1.4</v>
      </c>
      <c r="T1733" s="4">
        <v>0.1</v>
      </c>
      <c r="U1733" s="4">
        <v>0.1</v>
      </c>
      <c r="V1733" s="4" t="s">
        <v>1</v>
      </c>
      <c r="W1733" s="4" t="s">
        <v>1</v>
      </c>
      <c r="X1733" s="4" t="str">
        <f>""</f>
        <v/>
      </c>
      <c r="Y1733" s="4" t="str">
        <f>""</f>
        <v/>
      </c>
      <c r="Z1733" s="4" t="str">
        <f>""</f>
        <v/>
      </c>
      <c r="AA1733" s="4" t="str">
        <f>""</f>
        <v/>
      </c>
      <c r="AB1733" s="4" t="str">
        <f>""</f>
        <v/>
      </c>
      <c r="AC1733" s="4" t="str">
        <f>""</f>
        <v/>
      </c>
      <c r="AD1733" s="4" t="str">
        <f>""</f>
        <v/>
      </c>
      <c r="AE1733" s="4" t="str">
        <f>""</f>
        <v/>
      </c>
      <c r="AF1733" s="4" t="str">
        <f>""</f>
        <v/>
      </c>
      <c r="AG1733" s="4" t="str">
        <f>""</f>
        <v/>
      </c>
      <c r="AH1733" s="4" t="str">
        <f>""</f>
        <v/>
      </c>
      <c r="AI1733" s="4" t="str">
        <f>""</f>
        <v/>
      </c>
      <c r="AJ1733" s="4" t="str">
        <f>""</f>
        <v/>
      </c>
      <c r="AK1733" s="4" t="str">
        <f>""</f>
        <v/>
      </c>
      <c r="AL1733" s="4" t="str">
        <f>""</f>
        <v/>
      </c>
      <c r="AM1733" s="4" t="str">
        <f>""</f>
        <v/>
      </c>
      <c r="AN1733" s="4" t="str">
        <f>""</f>
        <v/>
      </c>
      <c r="AO1733" s="4" t="str">
        <f>""</f>
        <v/>
      </c>
      <c r="AP1733" s="4" t="str">
        <f>""</f>
        <v/>
      </c>
      <c r="AQ1733" s="4" t="str">
        <f>""</f>
        <v/>
      </c>
      <c r="AR1733" s="4" t="str">
        <f>""</f>
        <v/>
      </c>
      <c r="AS1733" s="4" t="str">
        <f>""</f>
        <v/>
      </c>
    </row>
    <row r="1734" spans="1:45" x14ac:dyDescent="0.25">
      <c r="A1734" s="15"/>
      <c r="B1734" s="16"/>
      <c r="C1734" s="16"/>
      <c r="D1734" s="16"/>
      <c r="E1734" s="16"/>
      <c r="F1734" s="16"/>
      <c r="G1734" s="16"/>
      <c r="H1734" s="14" t="s">
        <v>25</v>
      </c>
      <c r="I1734" s="7" t="s">
        <v>26</v>
      </c>
      <c r="J1734" s="7" t="s">
        <v>77</v>
      </c>
      <c r="K1734" s="7" t="s">
        <v>78</v>
      </c>
      <c r="L1734" s="7" t="s">
        <v>79</v>
      </c>
      <c r="M1734" s="7" t="s">
        <v>80</v>
      </c>
      <c r="N1734" s="7" t="s">
        <v>81</v>
      </c>
      <c r="O1734" s="7" t="s">
        <v>82</v>
      </c>
      <c r="P1734" s="7" t="s">
        <v>83</v>
      </c>
      <c r="Q1734" s="7" t="s">
        <v>84</v>
      </c>
      <c r="R1734" s="7" t="s">
        <v>85</v>
      </c>
      <c r="S1734" s="7" t="s">
        <v>86</v>
      </c>
      <c r="T1734" s="7" t="s">
        <v>87</v>
      </c>
      <c r="U1734" s="7" t="s">
        <v>88</v>
      </c>
      <c r="V1734" s="7" t="s">
        <v>89</v>
      </c>
      <c r="W1734" s="7" t="s">
        <v>90</v>
      </c>
      <c r="X1734" s="7" t="s">
        <v>91</v>
      </c>
      <c r="Y1734" s="7" t="s">
        <v>92</v>
      </c>
      <c r="Z1734" s="7" t="s">
        <v>93</v>
      </c>
      <c r="AA1734" s="7" t="s">
        <v>94</v>
      </c>
      <c r="AB1734" s="7" t="s">
        <v>95</v>
      </c>
      <c r="AC1734" s="7" t="s">
        <v>96</v>
      </c>
      <c r="AD1734" s="7" t="s">
        <v>97</v>
      </c>
      <c r="AE1734" s="7" t="s">
        <v>98</v>
      </c>
      <c r="AF1734" s="7" t="s">
        <v>99</v>
      </c>
      <c r="AI1734" s="4" t="str">
        <f>""</f>
        <v/>
      </c>
      <c r="AJ1734" s="4" t="str">
        <f>""</f>
        <v/>
      </c>
      <c r="AK1734" s="4" t="str">
        <f>""</f>
        <v/>
      </c>
      <c r="AL1734" s="4" t="str">
        <f>""</f>
        <v/>
      </c>
      <c r="AM1734" s="4" t="str">
        <f>""</f>
        <v/>
      </c>
      <c r="AN1734" s="4" t="str">
        <f>""</f>
        <v/>
      </c>
      <c r="AO1734" s="4" t="str">
        <f>""</f>
        <v/>
      </c>
      <c r="AP1734" s="4" t="str">
        <f>""</f>
        <v/>
      </c>
      <c r="AQ1734" s="4" t="str">
        <f>""</f>
        <v/>
      </c>
      <c r="AR1734" s="4" t="str">
        <f>""</f>
        <v/>
      </c>
      <c r="AS1734" s="4" t="str">
        <f>""</f>
        <v/>
      </c>
    </row>
    <row r="1735" spans="1:45" x14ac:dyDescent="0.25">
      <c r="A1735" s="15"/>
      <c r="B1735" s="17"/>
      <c r="C1735" s="17"/>
      <c r="D1735" s="17"/>
      <c r="E1735" s="17"/>
      <c r="F1735" s="17"/>
      <c r="G1735" s="17"/>
      <c r="I1735" s="8" t="s">
        <v>39</v>
      </c>
      <c r="J1735" s="8"/>
      <c r="K1735" s="8"/>
      <c r="L1735" s="8"/>
      <c r="M1735" s="8"/>
      <c r="N1735" s="8"/>
      <c r="O1735" s="8"/>
      <c r="P1735" s="8">
        <v>15</v>
      </c>
      <c r="Q1735" s="8">
        <v>15</v>
      </c>
      <c r="R1735" s="8"/>
      <c r="S1735" s="8">
        <v>15</v>
      </c>
      <c r="T1735" s="8">
        <v>15</v>
      </c>
      <c r="U1735" s="8"/>
      <c r="V1735" s="8"/>
      <c r="W1735" s="8"/>
      <c r="X1735" s="8">
        <v>2</v>
      </c>
      <c r="Y1735" s="8">
        <v>2</v>
      </c>
      <c r="Z1735" s="8"/>
      <c r="AA1735" s="8">
        <v>2</v>
      </c>
      <c r="AB1735" s="8">
        <v>2</v>
      </c>
      <c r="AC1735" s="8">
        <v>2</v>
      </c>
      <c r="AD1735" s="8">
        <v>2</v>
      </c>
      <c r="AE1735" s="8">
        <v>0.99</v>
      </c>
      <c r="AF1735" s="8">
        <v>0</v>
      </c>
      <c r="AI1735" s="4" t="str">
        <f>""</f>
        <v/>
      </c>
      <c r="AJ1735" s="4" t="str">
        <f>""</f>
        <v/>
      </c>
      <c r="AK1735" s="4" t="str">
        <f>""</f>
        <v/>
      </c>
      <c r="AL1735" s="4" t="str">
        <f>""</f>
        <v/>
      </c>
      <c r="AM1735" s="4" t="str">
        <f>""</f>
        <v/>
      </c>
      <c r="AN1735" s="4" t="str">
        <f>""</f>
        <v/>
      </c>
      <c r="AO1735" s="4" t="str">
        <f>""</f>
        <v/>
      </c>
      <c r="AP1735" s="4" t="str">
        <f>""</f>
        <v/>
      </c>
      <c r="AQ1735" s="4" t="str">
        <f>""</f>
        <v/>
      </c>
      <c r="AR1735" s="4" t="str">
        <f>""</f>
        <v/>
      </c>
      <c r="AS1735" s="4" t="str">
        <f>""</f>
        <v/>
      </c>
    </row>
    <row r="1736" spans="1:45" x14ac:dyDescent="0.25">
      <c r="A1736" s="15"/>
      <c r="B1736" s="17"/>
      <c r="C1736" s="17"/>
      <c r="D1736" s="17"/>
      <c r="E1736" s="17"/>
      <c r="F1736" s="17"/>
      <c r="G1736" s="17"/>
      <c r="I1736" s="8" t="s">
        <v>40</v>
      </c>
      <c r="J1736" s="8"/>
      <c r="K1736" s="8"/>
      <c r="L1736" s="8"/>
      <c r="M1736" s="8"/>
      <c r="N1736" s="8"/>
      <c r="O1736" s="8"/>
      <c r="P1736" s="8">
        <v>1.5</v>
      </c>
      <c r="Q1736" s="8">
        <v>1.5</v>
      </c>
      <c r="R1736" s="8">
        <f>2*$K$2</f>
        <v>0.02</v>
      </c>
      <c r="S1736" s="8">
        <v>1.5</v>
      </c>
      <c r="T1736" s="8">
        <v>1.5</v>
      </c>
      <c r="U1736" s="8">
        <f>2*$K$2</f>
        <v>0.02</v>
      </c>
      <c r="V1736" s="8"/>
      <c r="W1736" s="8"/>
      <c r="X1736" s="8">
        <f t="shared" ref="X1736:Y1736" si="208">2*$K$2</f>
        <v>0.02</v>
      </c>
      <c r="Y1736" s="8">
        <f t="shared" si="208"/>
        <v>0.02</v>
      </c>
      <c r="Z1736" s="8"/>
      <c r="AA1736" s="8">
        <f t="shared" ref="AA1736:AD1736" si="209">2*$K$2</f>
        <v>0.02</v>
      </c>
      <c r="AB1736" s="8">
        <f t="shared" si="209"/>
        <v>0.02</v>
      </c>
      <c r="AC1736" s="8">
        <f t="shared" si="209"/>
        <v>0.02</v>
      </c>
      <c r="AD1736" s="8">
        <f t="shared" si="209"/>
        <v>0.02</v>
      </c>
      <c r="AE1736" s="8">
        <v>0</v>
      </c>
      <c r="AF1736" s="8">
        <v>-0.3</v>
      </c>
      <c r="AI1736" s="4" t="str">
        <f>""</f>
        <v/>
      </c>
      <c r="AJ1736" s="4" t="str">
        <f>""</f>
        <v/>
      </c>
      <c r="AK1736" s="4" t="str">
        <f>""</f>
        <v/>
      </c>
      <c r="AL1736" s="4" t="str">
        <f>""</f>
        <v/>
      </c>
      <c r="AM1736" s="4" t="str">
        <f>""</f>
        <v/>
      </c>
      <c r="AN1736" s="4" t="str">
        <f>""</f>
        <v/>
      </c>
      <c r="AO1736" s="4" t="str">
        <f>""</f>
        <v/>
      </c>
      <c r="AP1736" s="4" t="str">
        <f>""</f>
        <v/>
      </c>
      <c r="AQ1736" s="4" t="str">
        <f>""</f>
        <v/>
      </c>
      <c r="AR1736" s="4" t="str">
        <f>""</f>
        <v/>
      </c>
      <c r="AS1736" s="4" t="str">
        <f>""</f>
        <v/>
      </c>
    </row>
    <row r="1737" spans="1:45" x14ac:dyDescent="0.25">
      <c r="A1737" s="24" t="s">
        <v>41</v>
      </c>
      <c r="B1737" s="18" t="s">
        <v>100</v>
      </c>
      <c r="C1737" s="18">
        <v>15</v>
      </c>
      <c r="D1737" s="18">
        <v>238.7</v>
      </c>
      <c r="E1737" s="18" t="s">
        <v>120</v>
      </c>
      <c r="F1737" s="18">
        <v>1</v>
      </c>
      <c r="G1737" s="18" t="str">
        <f>B1737&amp;C1737&amp;D1737&amp;E1737&amp;F1737</f>
        <v>PSS15238.7ND1</v>
      </c>
      <c r="H1737" s="4" t="s">
        <v>9</v>
      </c>
      <c r="I1737" s="4">
        <v>1</v>
      </c>
      <c r="J1737" s="4">
        <v>1</v>
      </c>
      <c r="K1737" s="4">
        <v>0</v>
      </c>
      <c r="L1737" s="4">
        <v>3</v>
      </c>
      <c r="M1737" s="4">
        <v>0</v>
      </c>
      <c r="N1737" s="4">
        <v>5</v>
      </c>
      <c r="O1737" s="4">
        <v>1</v>
      </c>
      <c r="P1737" s="4">
        <v>2.5</v>
      </c>
      <c r="Q1737" s="4">
        <v>2.5</v>
      </c>
      <c r="R1737" s="4">
        <v>0</v>
      </c>
      <c r="S1737" s="4">
        <v>2.5</v>
      </c>
      <c r="T1737" s="4">
        <v>0</v>
      </c>
      <c r="U1737" s="4">
        <v>2.5</v>
      </c>
      <c r="V1737" s="4">
        <v>0.39</v>
      </c>
      <c r="W1737" s="4">
        <v>1</v>
      </c>
      <c r="X1737" s="4">
        <v>0</v>
      </c>
      <c r="Y1737" s="4">
        <v>0.1</v>
      </c>
      <c r="Z1737" s="4">
        <v>6.5</v>
      </c>
      <c r="AA1737" s="4">
        <v>0.44</v>
      </c>
      <c r="AB1737" s="4">
        <v>0.08</v>
      </c>
      <c r="AC1737" s="4">
        <v>0.2</v>
      </c>
      <c r="AD1737" s="4">
        <v>0.98</v>
      </c>
      <c r="AE1737" s="4">
        <v>0.1</v>
      </c>
      <c r="AF1737" s="4">
        <v>-0.1</v>
      </c>
      <c r="AG1737" s="4" t="s">
        <v>1</v>
      </c>
      <c r="AH1737" s="4" t="s">
        <v>1</v>
      </c>
      <c r="AI1737" s="4" t="str">
        <f>""</f>
        <v/>
      </c>
      <c r="AJ1737" s="4" t="str">
        <f>""</f>
        <v/>
      </c>
      <c r="AK1737" s="4" t="str">
        <f>""</f>
        <v/>
      </c>
      <c r="AL1737" s="4" t="str">
        <f>""</f>
        <v/>
      </c>
      <c r="AM1737" s="4" t="str">
        <f>""</f>
        <v/>
      </c>
      <c r="AN1737" s="4" t="str">
        <f>""</f>
        <v/>
      </c>
      <c r="AO1737" s="4" t="str">
        <f>""</f>
        <v/>
      </c>
      <c r="AP1737" s="4" t="str">
        <f>""</f>
        <v/>
      </c>
      <c r="AQ1737" s="4" t="str">
        <f>""</f>
        <v/>
      </c>
      <c r="AR1737" s="4" t="str">
        <f>""</f>
        <v/>
      </c>
      <c r="AS1737" s="4" t="str">
        <f>""</f>
        <v/>
      </c>
    </row>
    <row r="1738" spans="1:45" x14ac:dyDescent="0.25">
      <c r="AI1738" s="4" t="str">
        <f>""</f>
        <v/>
      </c>
      <c r="AJ1738" s="4" t="str">
        <f>""</f>
        <v/>
      </c>
      <c r="AK1738" s="4" t="str">
        <f>""</f>
        <v/>
      </c>
      <c r="AL1738" s="4" t="str">
        <f>""</f>
        <v/>
      </c>
      <c r="AM1738" s="4" t="str">
        <f>""</f>
        <v/>
      </c>
      <c r="AN1738" s="4" t="str">
        <f>""</f>
        <v/>
      </c>
      <c r="AO1738" s="4" t="str">
        <f>""</f>
        <v/>
      </c>
      <c r="AP1738" s="4" t="str">
        <f>""</f>
        <v/>
      </c>
      <c r="AQ1738" s="4" t="str">
        <f>""</f>
        <v/>
      </c>
      <c r="AR1738" s="4" t="str">
        <f>""</f>
        <v/>
      </c>
      <c r="AS1738" s="4" t="str">
        <f>""</f>
        <v/>
      </c>
    </row>
    <row r="1739" spans="1:45" x14ac:dyDescent="0.25">
      <c r="A1739" s="27" t="s">
        <v>229</v>
      </c>
      <c r="B1739" s="9"/>
      <c r="C1739" s="9"/>
      <c r="D1739" s="9"/>
      <c r="E1739" s="9"/>
      <c r="F1739" s="9"/>
      <c r="G1739" s="16"/>
      <c r="H1739" s="14" t="s">
        <v>25</v>
      </c>
      <c r="I1739" s="7" t="s">
        <v>26</v>
      </c>
      <c r="J1739" s="7" t="s">
        <v>103</v>
      </c>
      <c r="K1739" s="7" t="s">
        <v>104</v>
      </c>
      <c r="L1739" s="7" t="s">
        <v>105</v>
      </c>
      <c r="M1739" s="7" t="s">
        <v>106</v>
      </c>
      <c r="N1739" s="7" t="s">
        <v>107</v>
      </c>
      <c r="O1739" s="7" t="s">
        <v>108</v>
      </c>
      <c r="P1739" s="7" t="s">
        <v>109</v>
      </c>
      <c r="Q1739" s="7" t="s">
        <v>110</v>
      </c>
      <c r="R1739" s="7" t="s">
        <v>111</v>
      </c>
      <c r="S1739" s="7" t="s">
        <v>112</v>
      </c>
      <c r="T1739" s="7" t="s">
        <v>113</v>
      </c>
      <c r="U1739" s="7" t="s">
        <v>114</v>
      </c>
      <c r="V1739" s="7" t="s">
        <v>115</v>
      </c>
      <c r="W1739" s="7" t="s">
        <v>116</v>
      </c>
      <c r="X1739" s="7" t="s">
        <v>117</v>
      </c>
      <c r="Y1739" s="7" t="s">
        <v>118</v>
      </c>
      <c r="Z1739" s="7" t="s">
        <v>119</v>
      </c>
      <c r="AI1739" s="4" t="str">
        <f>""</f>
        <v/>
      </c>
      <c r="AJ1739" s="4" t="str">
        <f>""</f>
        <v/>
      </c>
      <c r="AK1739" s="4" t="str">
        <f>""</f>
        <v/>
      </c>
      <c r="AL1739" s="4" t="str">
        <f>""</f>
        <v/>
      </c>
      <c r="AM1739" s="4" t="str">
        <f>""</f>
        <v/>
      </c>
      <c r="AN1739" s="4" t="str">
        <f>""</f>
        <v/>
      </c>
      <c r="AO1739" s="4" t="str">
        <f>""</f>
        <v/>
      </c>
      <c r="AP1739" s="4" t="str">
        <f>""</f>
        <v/>
      </c>
      <c r="AQ1739" s="4" t="str">
        <f>""</f>
        <v/>
      </c>
      <c r="AR1739" s="4" t="str">
        <f>""</f>
        <v/>
      </c>
      <c r="AS1739" s="4" t="str">
        <f>""</f>
        <v/>
      </c>
    </row>
    <row r="1740" spans="1:45" x14ac:dyDescent="0.25">
      <c r="A1740" s="25"/>
      <c r="B1740" s="10"/>
      <c r="C1740" s="10"/>
      <c r="D1740" s="10"/>
      <c r="E1740" s="10"/>
      <c r="F1740" s="10"/>
      <c r="G1740" s="17"/>
      <c r="I1740" s="8" t="s">
        <v>39</v>
      </c>
      <c r="J1740" s="8">
        <v>0.5</v>
      </c>
      <c r="K1740" s="8">
        <v>75</v>
      </c>
      <c r="L1740" s="8">
        <v>75</v>
      </c>
      <c r="M1740" s="8">
        <v>10</v>
      </c>
      <c r="N1740" s="8">
        <v>0</v>
      </c>
      <c r="O1740" s="8">
        <v>1</v>
      </c>
      <c r="P1740" s="8">
        <v>1.2</v>
      </c>
      <c r="Q1740" s="8">
        <v>18</v>
      </c>
      <c r="R1740" s="8">
        <v>118</v>
      </c>
      <c r="S1740" s="8">
        <v>0</v>
      </c>
      <c r="T1740" s="8">
        <v>1.1000000000000001</v>
      </c>
      <c r="U1740" s="8">
        <v>10</v>
      </c>
      <c r="V1740" s="8">
        <v>1.1000000000000001</v>
      </c>
      <c r="W1740" s="8">
        <v>20</v>
      </c>
      <c r="X1740" s="8">
        <v>1</v>
      </c>
      <c r="Y1740" s="8">
        <v>0.5</v>
      </c>
      <c r="Z1740" s="8">
        <v>90</v>
      </c>
      <c r="AI1740" s="4" t="str">
        <f>""</f>
        <v/>
      </c>
      <c r="AJ1740" s="4" t="str">
        <f>""</f>
        <v/>
      </c>
      <c r="AK1740" s="4" t="str">
        <f>""</f>
        <v/>
      </c>
      <c r="AL1740" s="4" t="str">
        <f>""</f>
        <v/>
      </c>
      <c r="AM1740" s="4" t="str">
        <f>""</f>
        <v/>
      </c>
      <c r="AN1740" s="4" t="str">
        <f>""</f>
        <v/>
      </c>
      <c r="AO1740" s="4" t="str">
        <f>""</f>
        <v/>
      </c>
      <c r="AP1740" s="4" t="str">
        <f>""</f>
        <v/>
      </c>
      <c r="AQ1740" s="4" t="str">
        <f>""</f>
        <v/>
      </c>
      <c r="AR1740" s="4" t="str">
        <f>""</f>
        <v/>
      </c>
      <c r="AS1740" s="4" t="str">
        <f>""</f>
        <v/>
      </c>
    </row>
    <row r="1741" spans="1:45" x14ac:dyDescent="0.25">
      <c r="A1741" s="25"/>
      <c r="B1741" s="10"/>
      <c r="C1741" s="10"/>
      <c r="D1741" s="10"/>
      <c r="E1741" s="10"/>
      <c r="F1741" s="10"/>
      <c r="G1741" s="17"/>
      <c r="I1741" s="9" t="s">
        <v>40</v>
      </c>
      <c r="J1741" s="8">
        <v>0</v>
      </c>
      <c r="K1741" s="8">
        <v>0</v>
      </c>
      <c r="L1741" s="8">
        <v>0</v>
      </c>
      <c r="M1741" s="8">
        <v>0.8</v>
      </c>
      <c r="N1741" s="8">
        <v>-6</v>
      </c>
      <c r="O1741" s="8">
        <v>0</v>
      </c>
      <c r="P1741" s="8">
        <v>0</v>
      </c>
      <c r="Q1741" s="8">
        <v>0</v>
      </c>
      <c r="R1741" s="8">
        <v>0.8</v>
      </c>
      <c r="S1741" s="8">
        <v>-118</v>
      </c>
      <c r="T1741" s="8">
        <v>0</v>
      </c>
      <c r="U1741" s="8">
        <v>1</v>
      </c>
      <c r="V1741" s="8">
        <v>0</v>
      </c>
      <c r="W1741" s="8">
        <v>1</v>
      </c>
      <c r="X1741" s="8">
        <v>0</v>
      </c>
      <c r="Y1741" s="8">
        <v>0</v>
      </c>
      <c r="Z1741" s="8">
        <v>-90</v>
      </c>
      <c r="AI1741" s="4" t="str">
        <f>""</f>
        <v/>
      </c>
      <c r="AJ1741" s="4" t="str">
        <f>""</f>
        <v/>
      </c>
      <c r="AK1741" s="4" t="str">
        <f>""</f>
        <v/>
      </c>
      <c r="AL1741" s="4" t="str">
        <f>""</f>
        <v/>
      </c>
      <c r="AM1741" s="4" t="str">
        <f>""</f>
        <v/>
      </c>
      <c r="AN1741" s="4" t="str">
        <f>""</f>
        <v/>
      </c>
      <c r="AO1741" s="4" t="str">
        <f>""</f>
        <v/>
      </c>
      <c r="AP1741" s="4" t="str">
        <f>""</f>
        <v/>
      </c>
      <c r="AQ1741" s="4" t="str">
        <f>""</f>
        <v/>
      </c>
      <c r="AR1741" s="4" t="str">
        <f>""</f>
        <v/>
      </c>
      <c r="AS1741" s="4" t="str">
        <f>""</f>
        <v/>
      </c>
    </row>
    <row r="1742" spans="1:45" x14ac:dyDescent="0.25">
      <c r="A1742" s="22" t="s">
        <v>41</v>
      </c>
      <c r="B1742" s="18" t="s">
        <v>42</v>
      </c>
      <c r="C1742" s="18">
        <v>10.5</v>
      </c>
      <c r="D1742" s="18">
        <v>32</v>
      </c>
      <c r="E1742" s="18" t="s">
        <v>43</v>
      </c>
      <c r="F1742" s="18">
        <v>1</v>
      </c>
      <c r="G1742" s="18" t="str">
        <f>B1742&amp;C1742&amp;D1742&amp;E1742&amp;F1742</f>
        <v>AVR10.532TD1</v>
      </c>
      <c r="H1742" s="4" t="s">
        <v>3</v>
      </c>
      <c r="I1742" s="4">
        <v>1</v>
      </c>
      <c r="J1742" s="4">
        <v>0</v>
      </c>
      <c r="K1742" s="4">
        <v>10.75</v>
      </c>
      <c r="L1742" s="4">
        <v>10.75</v>
      </c>
      <c r="M1742" s="4">
        <v>5</v>
      </c>
      <c r="N1742" s="4">
        <v>-0.87</v>
      </c>
      <c r="O1742" s="4">
        <v>0</v>
      </c>
      <c r="P1742" s="4">
        <v>1</v>
      </c>
      <c r="Q1742" s="4">
        <v>0</v>
      </c>
      <c r="R1742" s="4">
        <v>99</v>
      </c>
      <c r="S1742" s="4">
        <v>-99</v>
      </c>
      <c r="T1742" s="4">
        <v>0</v>
      </c>
      <c r="U1742" s="4">
        <v>9.3000000000000007</v>
      </c>
      <c r="V1742" s="4">
        <v>0</v>
      </c>
      <c r="W1742" s="4">
        <v>11.63</v>
      </c>
      <c r="X1742" s="4">
        <v>0.113</v>
      </c>
      <c r="Y1742" s="4">
        <v>0.124</v>
      </c>
      <c r="Z1742" s="4">
        <v>0</v>
      </c>
      <c r="AA1742" s="4" t="s">
        <v>1</v>
      </c>
      <c r="AB1742" s="4" t="s">
        <v>1</v>
      </c>
      <c r="AC1742" s="4" t="str">
        <f>""</f>
        <v/>
      </c>
      <c r="AD1742" s="4" t="str">
        <f>""</f>
        <v/>
      </c>
      <c r="AE1742" s="4" t="str">
        <f>""</f>
        <v/>
      </c>
      <c r="AF1742" s="4" t="str">
        <f>""</f>
        <v/>
      </c>
      <c r="AG1742" s="4" t="str">
        <f>""</f>
        <v/>
      </c>
      <c r="AH1742" s="4" t="str">
        <f>""</f>
        <v/>
      </c>
      <c r="AI1742" s="4" t="str">
        <f>""</f>
        <v/>
      </c>
      <c r="AJ1742" s="4" t="str">
        <f>""</f>
        <v/>
      </c>
      <c r="AK1742" s="4" t="str">
        <f>""</f>
        <v/>
      </c>
      <c r="AL1742" s="4" t="str">
        <f>""</f>
        <v/>
      </c>
      <c r="AM1742" s="4" t="str">
        <f>""</f>
        <v/>
      </c>
      <c r="AN1742" s="4" t="str">
        <f>""</f>
        <v/>
      </c>
      <c r="AO1742" s="4" t="str">
        <f>""</f>
        <v/>
      </c>
      <c r="AP1742" s="4" t="str">
        <f>""</f>
        <v/>
      </c>
      <c r="AQ1742" s="4" t="str">
        <f>""</f>
        <v/>
      </c>
      <c r="AR1742" s="4" t="str">
        <f>""</f>
        <v/>
      </c>
      <c r="AS1742" s="4" t="str">
        <f>""</f>
        <v/>
      </c>
    </row>
    <row r="1743" spans="1:45" x14ac:dyDescent="0.25">
      <c r="A1743" s="15"/>
      <c r="B1743" s="16"/>
      <c r="C1743" s="16"/>
      <c r="D1743" s="16"/>
      <c r="E1743" s="16"/>
      <c r="F1743" s="16"/>
      <c r="G1743" s="16"/>
      <c r="H1743" s="30" t="s">
        <v>25</v>
      </c>
      <c r="I1743" s="31" t="s">
        <v>26</v>
      </c>
      <c r="J1743" s="7" t="s">
        <v>44</v>
      </c>
      <c r="K1743" s="7" t="s">
        <v>45</v>
      </c>
      <c r="L1743" s="7" t="s">
        <v>46</v>
      </c>
      <c r="M1743" s="7" t="s">
        <v>47</v>
      </c>
      <c r="N1743" s="7" t="s">
        <v>48</v>
      </c>
      <c r="O1743" s="7" t="s">
        <v>49</v>
      </c>
      <c r="P1743" s="7" t="s">
        <v>50</v>
      </c>
      <c r="Q1743" s="7" t="s">
        <v>51</v>
      </c>
      <c r="R1743" s="7" t="s">
        <v>52</v>
      </c>
      <c r="S1743" s="7" t="s">
        <v>53</v>
      </c>
      <c r="T1743" s="7" t="s">
        <v>54</v>
      </c>
      <c r="U1743" s="7" t="s">
        <v>55</v>
      </c>
      <c r="V1743" s="31"/>
      <c r="W1743" s="31"/>
      <c r="AI1743" s="4" t="str">
        <f>""</f>
        <v/>
      </c>
      <c r="AJ1743" s="4" t="str">
        <f>""</f>
        <v/>
      </c>
      <c r="AK1743" s="4" t="str">
        <f>""</f>
        <v/>
      </c>
      <c r="AL1743" s="4" t="str">
        <f>""</f>
        <v/>
      </c>
      <c r="AM1743" s="4" t="str">
        <f>""</f>
        <v/>
      </c>
      <c r="AN1743" s="4" t="str">
        <f>""</f>
        <v/>
      </c>
      <c r="AO1743" s="4" t="str">
        <f>""</f>
        <v/>
      </c>
      <c r="AP1743" s="4" t="str">
        <f>""</f>
        <v/>
      </c>
      <c r="AQ1743" s="4" t="str">
        <f>""</f>
        <v/>
      </c>
      <c r="AR1743" s="4" t="str">
        <f>""</f>
        <v/>
      </c>
      <c r="AS1743" s="4" t="str">
        <f>""</f>
        <v/>
      </c>
    </row>
    <row r="1744" spans="1:45" x14ac:dyDescent="0.25">
      <c r="A1744" s="15"/>
      <c r="B1744" s="17"/>
      <c r="C1744" s="17"/>
      <c r="D1744" s="17"/>
      <c r="E1744" s="17"/>
      <c r="F1744" s="17"/>
      <c r="G1744" s="17"/>
      <c r="I1744" s="8" t="s">
        <v>39</v>
      </c>
      <c r="J1744" s="8">
        <v>10</v>
      </c>
      <c r="K1744" s="8">
        <v>0.2</v>
      </c>
      <c r="L1744" s="8">
        <v>0.2</v>
      </c>
      <c r="M1744" s="8">
        <v>10</v>
      </c>
      <c r="N1744" s="8">
        <v>3</v>
      </c>
      <c r="O1744" s="8">
        <v>2.5</v>
      </c>
      <c r="P1744" s="8"/>
      <c r="Q1744" s="8"/>
      <c r="R1744" s="8"/>
      <c r="S1744" s="8"/>
      <c r="T1744" s="8"/>
      <c r="U1744" s="8"/>
      <c r="V1744" s="8"/>
      <c r="W1744" s="8"/>
      <c r="AI1744" s="4" t="str">
        <f>""</f>
        <v/>
      </c>
      <c r="AJ1744" s="4" t="str">
        <f>""</f>
        <v/>
      </c>
      <c r="AK1744" s="4" t="str">
        <f>""</f>
        <v/>
      </c>
      <c r="AL1744" s="4" t="str">
        <f>""</f>
        <v/>
      </c>
      <c r="AM1744" s="4" t="str">
        <f>""</f>
        <v/>
      </c>
      <c r="AN1744" s="4" t="str">
        <f>""</f>
        <v/>
      </c>
      <c r="AO1744" s="4" t="str">
        <f>""</f>
        <v/>
      </c>
      <c r="AP1744" s="4" t="str">
        <f>""</f>
        <v/>
      </c>
      <c r="AQ1744" s="4" t="str">
        <f>""</f>
        <v/>
      </c>
      <c r="AR1744" s="4" t="str">
        <f>""</f>
        <v/>
      </c>
      <c r="AS1744" s="4" t="str">
        <f>""</f>
        <v/>
      </c>
    </row>
    <row r="1745" spans="1:45" x14ac:dyDescent="0.25">
      <c r="A1745" s="15"/>
      <c r="B1745" s="17"/>
      <c r="C1745" s="17"/>
      <c r="D1745" s="17"/>
      <c r="E1745" s="17"/>
      <c r="F1745" s="17"/>
      <c r="G1745" s="17"/>
      <c r="I1745" s="8" t="s">
        <v>40</v>
      </c>
      <c r="J1745" s="8">
        <v>1</v>
      </c>
      <c r="K1745" s="8">
        <f>4*$K$2</f>
        <v>0.04</v>
      </c>
      <c r="L1745" s="8">
        <f>4*$K$2</f>
        <v>0.04</v>
      </c>
      <c r="M1745" s="8">
        <v>1</v>
      </c>
      <c r="N1745" s="8">
        <v>0</v>
      </c>
      <c r="O1745" s="8"/>
      <c r="P1745" s="8"/>
      <c r="Q1745" s="8"/>
      <c r="R1745" s="8"/>
      <c r="S1745" s="8"/>
      <c r="T1745" s="8">
        <v>0</v>
      </c>
      <c r="U1745" s="8"/>
      <c r="V1745" s="8"/>
      <c r="W1745" s="8"/>
      <c r="AI1745" s="4" t="str">
        <f>""</f>
        <v/>
      </c>
      <c r="AJ1745" s="4" t="str">
        <f>""</f>
        <v/>
      </c>
      <c r="AK1745" s="4" t="str">
        <f>""</f>
        <v/>
      </c>
      <c r="AL1745" s="4" t="str">
        <f>""</f>
        <v/>
      </c>
      <c r="AM1745" s="4" t="str">
        <f>""</f>
        <v/>
      </c>
      <c r="AN1745" s="4" t="str">
        <f>""</f>
        <v/>
      </c>
      <c r="AO1745" s="4" t="str">
        <f>""</f>
        <v/>
      </c>
      <c r="AP1745" s="4" t="str">
        <f>""</f>
        <v/>
      </c>
      <c r="AQ1745" s="4" t="str">
        <f>""</f>
        <v/>
      </c>
      <c r="AR1745" s="4" t="str">
        <f>""</f>
        <v/>
      </c>
      <c r="AS1745" s="4" t="str">
        <f>""</f>
        <v/>
      </c>
    </row>
    <row r="1746" spans="1:45" x14ac:dyDescent="0.25">
      <c r="A1746" s="23" t="s">
        <v>41</v>
      </c>
      <c r="B1746" s="18" t="s">
        <v>62</v>
      </c>
      <c r="C1746" s="18">
        <v>10.5</v>
      </c>
      <c r="D1746" s="18">
        <v>32</v>
      </c>
      <c r="E1746" s="18" t="s">
        <v>43</v>
      </c>
      <c r="F1746" s="18">
        <v>1</v>
      </c>
      <c r="G1746" s="18" t="str">
        <f>B1746&amp;C1746&amp;D1746&amp;E1746&amp;F1746</f>
        <v>GEN10.532TD1</v>
      </c>
      <c r="H1746" s="4" t="s">
        <v>0</v>
      </c>
      <c r="I1746" s="4">
        <v>1</v>
      </c>
      <c r="J1746" s="4">
        <v>6.6</v>
      </c>
      <c r="K1746" s="4">
        <v>0.05</v>
      </c>
      <c r="L1746" s="4">
        <v>0.155</v>
      </c>
      <c r="M1746" s="4">
        <v>2</v>
      </c>
      <c r="N1746" s="4">
        <v>0</v>
      </c>
      <c r="O1746" s="4">
        <v>1.1299999999999999</v>
      </c>
      <c r="P1746" s="4">
        <v>0.73399999999999999</v>
      </c>
      <c r="Q1746" s="4">
        <v>0.26</v>
      </c>
      <c r="R1746" s="4">
        <v>0.25600000000000001</v>
      </c>
      <c r="S1746" s="4">
        <v>0.104</v>
      </c>
      <c r="T1746" s="4">
        <v>0.19400000000000001</v>
      </c>
      <c r="U1746" s="4">
        <v>0.68500000000000005</v>
      </c>
      <c r="V1746" s="4" t="s">
        <v>1</v>
      </c>
      <c r="W1746" s="4" t="s">
        <v>1</v>
      </c>
      <c r="X1746" s="4" t="str">
        <f>""</f>
        <v/>
      </c>
      <c r="Y1746" s="4" t="str">
        <f>""</f>
        <v/>
      </c>
      <c r="Z1746" s="4" t="str">
        <f>""</f>
        <v/>
      </c>
      <c r="AA1746" s="4" t="str">
        <f>""</f>
        <v/>
      </c>
      <c r="AB1746" s="4" t="str">
        <f>""</f>
        <v/>
      </c>
      <c r="AC1746" s="4" t="str">
        <f>""</f>
        <v/>
      </c>
      <c r="AD1746" s="4" t="str">
        <f>""</f>
        <v/>
      </c>
      <c r="AE1746" s="4" t="str">
        <f>""</f>
        <v/>
      </c>
      <c r="AF1746" s="4" t="str">
        <f>""</f>
        <v/>
      </c>
      <c r="AG1746" s="4" t="str">
        <f>""</f>
        <v/>
      </c>
      <c r="AH1746" s="4" t="str">
        <f>""</f>
        <v/>
      </c>
      <c r="AI1746" s="4" t="str">
        <f>""</f>
        <v/>
      </c>
      <c r="AJ1746" s="4" t="str">
        <f>""</f>
        <v/>
      </c>
      <c r="AK1746" s="4" t="str">
        <f>""</f>
        <v/>
      </c>
      <c r="AL1746" s="4" t="str">
        <f>""</f>
        <v/>
      </c>
      <c r="AM1746" s="4" t="str">
        <f>""</f>
        <v/>
      </c>
      <c r="AN1746" s="4" t="str">
        <f>""</f>
        <v/>
      </c>
      <c r="AO1746" s="4" t="str">
        <f>""</f>
        <v/>
      </c>
      <c r="AP1746" s="4" t="str">
        <f>""</f>
        <v/>
      </c>
      <c r="AQ1746" s="4" t="str">
        <f>""</f>
        <v/>
      </c>
      <c r="AR1746" s="4" t="str">
        <f>""</f>
        <v/>
      </c>
      <c r="AS1746" s="4" t="str">
        <f>""</f>
        <v/>
      </c>
    </row>
    <row r="1747" spans="1:45" x14ac:dyDescent="0.25">
      <c r="A1747" s="15"/>
      <c r="B1747" s="16"/>
      <c r="C1747" s="16"/>
      <c r="D1747" s="16"/>
      <c r="E1747" s="16"/>
      <c r="F1747" s="16"/>
      <c r="G1747" s="16"/>
      <c r="H1747" s="14" t="s">
        <v>25</v>
      </c>
      <c r="I1747" s="34"/>
      <c r="J1747" s="7" t="s">
        <v>64</v>
      </c>
      <c r="K1747" s="7" t="s">
        <v>65</v>
      </c>
      <c r="L1747" s="7" t="s">
        <v>66</v>
      </c>
      <c r="M1747" s="7" t="s">
        <v>67</v>
      </c>
      <c r="N1747" s="7" t="s">
        <v>68</v>
      </c>
      <c r="O1747" s="7" t="s">
        <v>69</v>
      </c>
      <c r="P1747" s="7" t="s">
        <v>70</v>
      </c>
      <c r="Q1747" s="7" t="s">
        <v>71</v>
      </c>
      <c r="R1747" s="7" t="s">
        <v>72</v>
      </c>
      <c r="S1747" s="7" t="s">
        <v>73</v>
      </c>
      <c r="T1747" s="7" t="s">
        <v>74</v>
      </c>
      <c r="U1747" s="7" t="s">
        <v>75</v>
      </c>
      <c r="AI1747" s="4" t="str">
        <f>""</f>
        <v/>
      </c>
      <c r="AJ1747" s="4" t="str">
        <f>""</f>
        <v/>
      </c>
      <c r="AK1747" s="4" t="str">
        <f>""</f>
        <v/>
      </c>
      <c r="AL1747" s="4" t="str">
        <f>""</f>
        <v/>
      </c>
      <c r="AM1747" s="4" t="str">
        <f>""</f>
        <v/>
      </c>
      <c r="AN1747" s="4" t="str">
        <f>""</f>
        <v/>
      </c>
      <c r="AO1747" s="4" t="str">
        <f>""</f>
        <v/>
      </c>
      <c r="AP1747" s="4" t="str">
        <f>""</f>
        <v/>
      </c>
      <c r="AQ1747" s="4" t="str">
        <f>""</f>
        <v/>
      </c>
      <c r="AR1747" s="4" t="str">
        <f>""</f>
        <v/>
      </c>
      <c r="AS1747" s="4" t="str">
        <f>""</f>
        <v/>
      </c>
    </row>
    <row r="1748" spans="1:45" x14ac:dyDescent="0.25">
      <c r="A1748" s="15"/>
      <c r="B1748" s="17"/>
      <c r="C1748" s="17"/>
      <c r="D1748" s="17"/>
      <c r="E1748" s="17"/>
      <c r="F1748" s="17"/>
      <c r="G1748" s="17"/>
      <c r="I1748" s="8" t="s">
        <v>39</v>
      </c>
      <c r="J1748" s="8">
        <v>1</v>
      </c>
      <c r="K1748" s="8">
        <v>2</v>
      </c>
      <c r="L1748" s="8">
        <v>30</v>
      </c>
      <c r="M1748" s="8">
        <v>0.1</v>
      </c>
      <c r="N1748" s="8">
        <v>1</v>
      </c>
      <c r="O1748" s="8">
        <v>0.3</v>
      </c>
      <c r="P1748" s="8">
        <v>1</v>
      </c>
      <c r="Q1748" s="8">
        <v>1</v>
      </c>
      <c r="R1748" s="8">
        <v>30</v>
      </c>
      <c r="S1748" s="8">
        <v>1.5</v>
      </c>
      <c r="T1748" s="8">
        <v>0.5</v>
      </c>
      <c r="U1748" s="8">
        <v>0.15</v>
      </c>
      <c r="AI1748" s="4" t="str">
        <f>""</f>
        <v/>
      </c>
      <c r="AJ1748" s="4" t="str">
        <f>""</f>
        <v/>
      </c>
      <c r="AK1748" s="4" t="str">
        <f>""</f>
        <v/>
      </c>
      <c r="AL1748" s="4" t="str">
        <f>""</f>
        <v/>
      </c>
      <c r="AM1748" s="4" t="str">
        <f>""</f>
        <v/>
      </c>
      <c r="AN1748" s="4" t="str">
        <f>""</f>
        <v/>
      </c>
      <c r="AO1748" s="4" t="str">
        <f>""</f>
        <v/>
      </c>
      <c r="AP1748" s="4" t="str">
        <f>""</f>
        <v/>
      </c>
      <c r="AQ1748" s="4" t="str">
        <f>""</f>
        <v/>
      </c>
      <c r="AR1748" s="4" t="str">
        <f>""</f>
        <v/>
      </c>
      <c r="AS1748" s="4" t="str">
        <f>""</f>
        <v/>
      </c>
    </row>
    <row r="1749" spans="1:45" x14ac:dyDescent="0.25">
      <c r="A1749" s="15"/>
      <c r="B1749" s="17"/>
      <c r="C1749" s="17"/>
      <c r="D1749" s="17"/>
      <c r="E1749" s="17"/>
      <c r="F1749" s="17"/>
      <c r="G1749" s="17"/>
      <c r="I1749" s="8" t="s">
        <v>40</v>
      </c>
      <c r="J1749" s="8">
        <v>0</v>
      </c>
      <c r="K1749" s="8">
        <v>0</v>
      </c>
      <c r="L1749" s="8">
        <f>4*$K$2</f>
        <v>0.04</v>
      </c>
      <c r="M1749" s="8">
        <f>4*$K$2</f>
        <v>0.04</v>
      </c>
      <c r="N1749" s="8">
        <f>4*$K$2</f>
        <v>0.04</v>
      </c>
      <c r="O1749" s="8">
        <v>0</v>
      </c>
      <c r="P1749" s="8">
        <v>0</v>
      </c>
      <c r="Q1749" s="8">
        <v>0</v>
      </c>
      <c r="R1749" s="8">
        <v>0.5</v>
      </c>
      <c r="S1749" s="8">
        <v>0.8</v>
      </c>
      <c r="T1749" s="8">
        <v>0</v>
      </c>
      <c r="U1749" s="8">
        <v>0</v>
      </c>
      <c r="AI1749" s="4" t="str">
        <f>""</f>
        <v/>
      </c>
      <c r="AJ1749" s="4" t="str">
        <f>""</f>
        <v/>
      </c>
      <c r="AK1749" s="4" t="str">
        <f>""</f>
        <v/>
      </c>
      <c r="AL1749" s="4" t="str">
        <f>""</f>
        <v/>
      </c>
      <c r="AM1749" s="4" t="str">
        <f>""</f>
        <v/>
      </c>
      <c r="AN1749" s="4" t="str">
        <f>""</f>
        <v/>
      </c>
      <c r="AO1749" s="4" t="str">
        <f>""</f>
        <v/>
      </c>
      <c r="AP1749" s="4" t="str">
        <f>""</f>
        <v/>
      </c>
      <c r="AQ1749" s="4" t="str">
        <f>""</f>
        <v/>
      </c>
      <c r="AR1749" s="4" t="str">
        <f>""</f>
        <v/>
      </c>
      <c r="AS1749" s="4" t="str">
        <f>""</f>
        <v/>
      </c>
    </row>
    <row r="1750" spans="1:45" x14ac:dyDescent="0.25">
      <c r="A1750" s="23" t="s">
        <v>41</v>
      </c>
      <c r="B1750" s="18" t="s">
        <v>76</v>
      </c>
      <c r="C1750" s="18">
        <v>10.5</v>
      </c>
      <c r="D1750" s="18">
        <v>32</v>
      </c>
      <c r="E1750" s="18" t="s">
        <v>43</v>
      </c>
      <c r="F1750" s="18">
        <v>1</v>
      </c>
      <c r="G1750" s="18" t="str">
        <f>B1750&amp;C1750&amp;D1750&amp;E1750&amp;F1750</f>
        <v>GOV10.532TD1</v>
      </c>
      <c r="H1750" s="4" t="s">
        <v>6</v>
      </c>
      <c r="I1750" s="4">
        <v>1</v>
      </c>
      <c r="J1750" s="4">
        <v>0.06</v>
      </c>
      <c r="K1750" s="4">
        <v>0.4</v>
      </c>
      <c r="L1750" s="4">
        <v>3</v>
      </c>
      <c r="M1750" s="4">
        <v>9.9000000000000005E-2</v>
      </c>
      <c r="N1750" s="4">
        <v>0.4</v>
      </c>
      <c r="O1750" s="4">
        <v>0.15</v>
      </c>
      <c r="P1750" s="4">
        <v>1</v>
      </c>
      <c r="Q1750" s="4">
        <v>0.1</v>
      </c>
      <c r="R1750" s="4">
        <v>1.35</v>
      </c>
      <c r="S1750" s="4">
        <v>1.4</v>
      </c>
      <c r="T1750" s="4">
        <v>0.1</v>
      </c>
      <c r="U1750" s="4">
        <v>0.1</v>
      </c>
      <c r="V1750" s="4" t="s">
        <v>1</v>
      </c>
      <c r="W1750" s="4" t="s">
        <v>1</v>
      </c>
      <c r="X1750" s="4" t="str">
        <f>""</f>
        <v/>
      </c>
      <c r="Y1750" s="4" t="str">
        <f>""</f>
        <v/>
      </c>
      <c r="Z1750" s="4" t="str">
        <f>""</f>
        <v/>
      </c>
      <c r="AA1750" s="4" t="str">
        <f>""</f>
        <v/>
      </c>
      <c r="AB1750" s="4" t="str">
        <f>""</f>
        <v/>
      </c>
      <c r="AC1750" s="4" t="str">
        <f>""</f>
        <v/>
      </c>
      <c r="AD1750" s="4" t="str">
        <f>""</f>
        <v/>
      </c>
      <c r="AE1750" s="4" t="str">
        <f>""</f>
        <v/>
      </c>
      <c r="AF1750" s="4" t="str">
        <f>""</f>
        <v/>
      </c>
      <c r="AG1750" s="4" t="str">
        <f>""</f>
        <v/>
      </c>
      <c r="AH1750" s="4" t="str">
        <f>""</f>
        <v/>
      </c>
      <c r="AI1750" s="4" t="str">
        <f>""</f>
        <v/>
      </c>
      <c r="AJ1750" s="4" t="str">
        <f>""</f>
        <v/>
      </c>
      <c r="AK1750" s="4" t="str">
        <f>""</f>
        <v/>
      </c>
      <c r="AL1750" s="4" t="str">
        <f>""</f>
        <v/>
      </c>
      <c r="AM1750" s="4" t="str">
        <f>""</f>
        <v/>
      </c>
      <c r="AN1750" s="4" t="str">
        <f>""</f>
        <v/>
      </c>
      <c r="AO1750" s="4" t="str">
        <f>""</f>
        <v/>
      </c>
      <c r="AP1750" s="4" t="str">
        <f>""</f>
        <v/>
      </c>
      <c r="AQ1750" s="4" t="str">
        <f>""</f>
        <v/>
      </c>
      <c r="AR1750" s="4" t="str">
        <f>""</f>
        <v/>
      </c>
      <c r="AS1750" s="4" t="str">
        <f>""</f>
        <v/>
      </c>
    </row>
    <row r="1751" spans="1:45" x14ac:dyDescent="0.25">
      <c r="A1751" s="15"/>
      <c r="B1751" s="16"/>
      <c r="C1751" s="16"/>
      <c r="D1751" s="16"/>
      <c r="E1751" s="16"/>
      <c r="F1751" s="16"/>
      <c r="G1751" s="16"/>
      <c r="H1751" s="14" t="s">
        <v>25</v>
      </c>
      <c r="I1751" s="7" t="s">
        <v>26</v>
      </c>
      <c r="J1751" s="7" t="s">
        <v>77</v>
      </c>
      <c r="K1751" s="7" t="s">
        <v>78</v>
      </c>
      <c r="L1751" s="7" t="s">
        <v>79</v>
      </c>
      <c r="M1751" s="7" t="s">
        <v>80</v>
      </c>
      <c r="N1751" s="7" t="s">
        <v>81</v>
      </c>
      <c r="O1751" s="7" t="s">
        <v>82</v>
      </c>
      <c r="P1751" s="7" t="s">
        <v>83</v>
      </c>
      <c r="Q1751" s="7" t="s">
        <v>84</v>
      </c>
      <c r="R1751" s="7" t="s">
        <v>85</v>
      </c>
      <c r="S1751" s="7" t="s">
        <v>86</v>
      </c>
      <c r="T1751" s="7" t="s">
        <v>87</v>
      </c>
      <c r="U1751" s="7" t="s">
        <v>88</v>
      </c>
      <c r="V1751" s="7" t="s">
        <v>89</v>
      </c>
      <c r="W1751" s="7" t="s">
        <v>90</v>
      </c>
      <c r="X1751" s="7" t="s">
        <v>91</v>
      </c>
      <c r="Y1751" s="7" t="s">
        <v>92</v>
      </c>
      <c r="Z1751" s="7" t="s">
        <v>93</v>
      </c>
      <c r="AA1751" s="7" t="s">
        <v>94</v>
      </c>
      <c r="AB1751" s="7" t="s">
        <v>95</v>
      </c>
      <c r="AC1751" s="7" t="s">
        <v>96</v>
      </c>
      <c r="AD1751" s="7" t="s">
        <v>97</v>
      </c>
      <c r="AE1751" s="7" t="s">
        <v>98</v>
      </c>
      <c r="AF1751" s="7" t="s">
        <v>99</v>
      </c>
      <c r="AI1751" s="4" t="str">
        <f>""</f>
        <v/>
      </c>
      <c r="AJ1751" s="4" t="str">
        <f>""</f>
        <v/>
      </c>
      <c r="AK1751" s="4" t="str">
        <f>""</f>
        <v/>
      </c>
      <c r="AL1751" s="4" t="str">
        <f>""</f>
        <v/>
      </c>
      <c r="AM1751" s="4" t="str">
        <f>""</f>
        <v/>
      </c>
      <c r="AN1751" s="4" t="str">
        <f>""</f>
        <v/>
      </c>
      <c r="AO1751" s="4" t="str">
        <f>""</f>
        <v/>
      </c>
      <c r="AP1751" s="4" t="str">
        <f>""</f>
        <v/>
      </c>
      <c r="AQ1751" s="4" t="str">
        <f>""</f>
        <v/>
      </c>
      <c r="AR1751" s="4" t="str">
        <f>""</f>
        <v/>
      </c>
      <c r="AS1751" s="4" t="str">
        <f>""</f>
        <v/>
      </c>
    </row>
    <row r="1752" spans="1:45" x14ac:dyDescent="0.25">
      <c r="A1752" s="15"/>
      <c r="B1752" s="17"/>
      <c r="C1752" s="17"/>
      <c r="D1752" s="17"/>
      <c r="E1752" s="17"/>
      <c r="F1752" s="17"/>
      <c r="G1752" s="17"/>
      <c r="I1752" s="8" t="s">
        <v>39</v>
      </c>
      <c r="J1752" s="8"/>
      <c r="K1752" s="8"/>
      <c r="L1752" s="8"/>
      <c r="M1752" s="8"/>
      <c r="N1752" s="8"/>
      <c r="O1752" s="8"/>
      <c r="P1752" s="8">
        <v>15</v>
      </c>
      <c r="Q1752" s="8">
        <v>15</v>
      </c>
      <c r="R1752" s="8"/>
      <c r="S1752" s="8">
        <v>15</v>
      </c>
      <c r="T1752" s="8">
        <v>15</v>
      </c>
      <c r="U1752" s="8"/>
      <c r="V1752" s="8"/>
      <c r="W1752" s="8"/>
      <c r="X1752" s="8">
        <v>2</v>
      </c>
      <c r="Y1752" s="8">
        <v>2</v>
      </c>
      <c r="Z1752" s="8"/>
      <c r="AA1752" s="8">
        <v>2</v>
      </c>
      <c r="AB1752" s="8">
        <v>2</v>
      </c>
      <c r="AC1752" s="8">
        <v>2</v>
      </c>
      <c r="AD1752" s="8">
        <v>2</v>
      </c>
      <c r="AE1752" s="8">
        <v>0.99</v>
      </c>
      <c r="AF1752" s="8">
        <v>0</v>
      </c>
      <c r="AI1752" s="4" t="str">
        <f>""</f>
        <v/>
      </c>
      <c r="AJ1752" s="4" t="str">
        <f>""</f>
        <v/>
      </c>
      <c r="AK1752" s="4" t="str">
        <f>""</f>
        <v/>
      </c>
      <c r="AL1752" s="4" t="str">
        <f>""</f>
        <v/>
      </c>
      <c r="AM1752" s="4" t="str">
        <f>""</f>
        <v/>
      </c>
      <c r="AN1752" s="4" t="str">
        <f>""</f>
        <v/>
      </c>
      <c r="AO1752" s="4" t="str">
        <f>""</f>
        <v/>
      </c>
      <c r="AP1752" s="4" t="str">
        <f>""</f>
        <v/>
      </c>
      <c r="AQ1752" s="4" t="str">
        <f>""</f>
        <v/>
      </c>
      <c r="AR1752" s="4" t="str">
        <f>""</f>
        <v/>
      </c>
      <c r="AS1752" s="4" t="str">
        <f>""</f>
        <v/>
      </c>
    </row>
    <row r="1753" spans="1:45" x14ac:dyDescent="0.25">
      <c r="A1753" s="15"/>
      <c r="B1753" s="17"/>
      <c r="C1753" s="17"/>
      <c r="D1753" s="17"/>
      <c r="E1753" s="17"/>
      <c r="F1753" s="17"/>
      <c r="G1753" s="17"/>
      <c r="I1753" s="8" t="s">
        <v>40</v>
      </c>
      <c r="J1753" s="8"/>
      <c r="K1753" s="8"/>
      <c r="L1753" s="8"/>
      <c r="M1753" s="8"/>
      <c r="N1753" s="8"/>
      <c r="O1753" s="8"/>
      <c r="P1753" s="8">
        <v>1.5</v>
      </c>
      <c r="Q1753" s="8">
        <v>1.5</v>
      </c>
      <c r="R1753" s="8">
        <f>2*$K$2</f>
        <v>0.02</v>
      </c>
      <c r="S1753" s="8">
        <v>1.5</v>
      </c>
      <c r="T1753" s="8">
        <v>1.5</v>
      </c>
      <c r="U1753" s="8">
        <f>2*$K$2</f>
        <v>0.02</v>
      </c>
      <c r="V1753" s="8"/>
      <c r="W1753" s="8"/>
      <c r="X1753" s="8">
        <f t="shared" ref="X1753:Y1753" si="210">2*$K$2</f>
        <v>0.02</v>
      </c>
      <c r="Y1753" s="8">
        <f t="shared" si="210"/>
        <v>0.02</v>
      </c>
      <c r="Z1753" s="8"/>
      <c r="AA1753" s="8">
        <f t="shared" ref="AA1753:AD1753" si="211">2*$K$2</f>
        <v>0.02</v>
      </c>
      <c r="AB1753" s="8">
        <f t="shared" si="211"/>
        <v>0.02</v>
      </c>
      <c r="AC1753" s="8">
        <f t="shared" si="211"/>
        <v>0.02</v>
      </c>
      <c r="AD1753" s="8">
        <f t="shared" si="211"/>
        <v>0.02</v>
      </c>
      <c r="AE1753" s="8">
        <v>0</v>
      </c>
      <c r="AF1753" s="8">
        <v>-0.3</v>
      </c>
      <c r="AI1753" s="4" t="str">
        <f>""</f>
        <v/>
      </c>
      <c r="AJ1753" s="4" t="str">
        <f>""</f>
        <v/>
      </c>
      <c r="AK1753" s="4" t="str">
        <f>""</f>
        <v/>
      </c>
      <c r="AL1753" s="4" t="str">
        <f>""</f>
        <v/>
      </c>
      <c r="AM1753" s="4" t="str">
        <f>""</f>
        <v/>
      </c>
      <c r="AN1753" s="4" t="str">
        <f>""</f>
        <v/>
      </c>
      <c r="AO1753" s="4" t="str">
        <f>""</f>
        <v/>
      </c>
      <c r="AP1753" s="4" t="str">
        <f>""</f>
        <v/>
      </c>
      <c r="AQ1753" s="4" t="str">
        <f>""</f>
        <v/>
      </c>
      <c r="AR1753" s="4" t="str">
        <f>""</f>
        <v/>
      </c>
      <c r="AS1753" s="4" t="str">
        <f>""</f>
        <v/>
      </c>
    </row>
    <row r="1754" spans="1:45" x14ac:dyDescent="0.25">
      <c r="A1754" s="24" t="s">
        <v>41</v>
      </c>
      <c r="B1754" s="18" t="s">
        <v>100</v>
      </c>
      <c r="C1754" s="18">
        <v>10.5</v>
      </c>
      <c r="D1754" s="18">
        <v>32</v>
      </c>
      <c r="E1754" s="18" t="s">
        <v>43</v>
      </c>
      <c r="F1754" s="18">
        <v>1</v>
      </c>
      <c r="G1754" s="18" t="str">
        <f>B1754&amp;C1754&amp;D1754&amp;E1754&amp;F1754</f>
        <v>PSS10.532TD1</v>
      </c>
      <c r="H1754" s="4" t="s">
        <v>9</v>
      </c>
      <c r="I1754" s="4">
        <v>1</v>
      </c>
      <c r="J1754" s="4">
        <v>1</v>
      </c>
      <c r="K1754" s="4">
        <v>0</v>
      </c>
      <c r="L1754" s="4">
        <v>3</v>
      </c>
      <c r="M1754" s="4">
        <v>0</v>
      </c>
      <c r="N1754" s="4">
        <v>5</v>
      </c>
      <c r="O1754" s="4">
        <v>1</v>
      </c>
      <c r="P1754" s="4">
        <v>2.5</v>
      </c>
      <c r="Q1754" s="4">
        <v>2.5</v>
      </c>
      <c r="R1754" s="4">
        <v>0</v>
      </c>
      <c r="S1754" s="4">
        <v>2.5</v>
      </c>
      <c r="T1754" s="4">
        <v>0</v>
      </c>
      <c r="U1754" s="4">
        <v>2.5</v>
      </c>
      <c r="V1754" s="4">
        <v>0.39</v>
      </c>
      <c r="W1754" s="4">
        <v>1</v>
      </c>
      <c r="X1754" s="4">
        <v>0</v>
      </c>
      <c r="Y1754" s="4">
        <v>0.1</v>
      </c>
      <c r="Z1754" s="4">
        <v>6.5</v>
      </c>
      <c r="AA1754" s="4">
        <v>0.44</v>
      </c>
      <c r="AB1754" s="4">
        <v>0.08</v>
      </c>
      <c r="AC1754" s="4">
        <v>0.2</v>
      </c>
      <c r="AD1754" s="4">
        <v>0.98</v>
      </c>
      <c r="AE1754" s="4">
        <v>0.1</v>
      </c>
      <c r="AF1754" s="4">
        <v>-0.1</v>
      </c>
      <c r="AG1754" s="4" t="s">
        <v>1</v>
      </c>
      <c r="AH1754" s="4" t="s">
        <v>1</v>
      </c>
      <c r="AI1754" s="4" t="str">
        <f>""</f>
        <v/>
      </c>
      <c r="AJ1754" s="4" t="str">
        <f>""</f>
        <v/>
      </c>
      <c r="AK1754" s="4" t="str">
        <f>""</f>
        <v/>
      </c>
      <c r="AL1754" s="4" t="str">
        <f>""</f>
        <v/>
      </c>
      <c r="AM1754" s="4" t="str">
        <f>""</f>
        <v/>
      </c>
      <c r="AN1754" s="4" t="str">
        <f>""</f>
        <v/>
      </c>
      <c r="AO1754" s="4" t="str">
        <f>""</f>
        <v/>
      </c>
      <c r="AP1754" s="4" t="str">
        <f>""</f>
        <v/>
      </c>
      <c r="AQ1754" s="4" t="str">
        <f>""</f>
        <v/>
      </c>
      <c r="AR1754" s="4" t="str">
        <f>""</f>
        <v/>
      </c>
      <c r="AS1754" s="4" t="str">
        <f>""</f>
        <v/>
      </c>
    </row>
    <row r="1755" spans="1:45" x14ac:dyDescent="0.25">
      <c r="AI1755" s="4" t="str">
        <f>""</f>
        <v/>
      </c>
      <c r="AJ1755" s="4" t="str">
        <f>""</f>
        <v/>
      </c>
      <c r="AK1755" s="4" t="str">
        <f>""</f>
        <v/>
      </c>
      <c r="AL1755" s="4" t="str">
        <f>""</f>
        <v/>
      </c>
      <c r="AM1755" s="4" t="str">
        <f>""</f>
        <v/>
      </c>
      <c r="AN1755" s="4" t="str">
        <f>""</f>
        <v/>
      </c>
      <c r="AO1755" s="4" t="str">
        <f>""</f>
        <v/>
      </c>
      <c r="AP1755" s="4" t="str">
        <f>""</f>
        <v/>
      </c>
      <c r="AQ1755" s="4" t="str">
        <f>""</f>
        <v/>
      </c>
      <c r="AR1755" s="4" t="str">
        <f>""</f>
        <v/>
      </c>
      <c r="AS1755" s="4" t="str">
        <f>""</f>
        <v/>
      </c>
    </row>
    <row r="1756" spans="1:45" x14ac:dyDescent="0.25">
      <c r="A1756" s="27" t="s">
        <v>230</v>
      </c>
      <c r="B1756" s="9"/>
      <c r="C1756" s="9"/>
      <c r="D1756" s="9"/>
      <c r="E1756" s="9"/>
      <c r="F1756" s="9"/>
      <c r="G1756" s="16"/>
      <c r="H1756" s="14" t="s">
        <v>25</v>
      </c>
      <c r="I1756" s="7" t="s">
        <v>26</v>
      </c>
      <c r="J1756" s="7" t="s">
        <v>103</v>
      </c>
      <c r="K1756" s="7" t="s">
        <v>104</v>
      </c>
      <c r="L1756" s="7" t="s">
        <v>105</v>
      </c>
      <c r="M1756" s="7" t="s">
        <v>106</v>
      </c>
      <c r="N1756" s="7" t="s">
        <v>107</v>
      </c>
      <c r="O1756" s="7" t="s">
        <v>108</v>
      </c>
      <c r="P1756" s="7" t="s">
        <v>109</v>
      </c>
      <c r="Q1756" s="7" t="s">
        <v>110</v>
      </c>
      <c r="R1756" s="7" t="s">
        <v>111</v>
      </c>
      <c r="S1756" s="7" t="s">
        <v>112</v>
      </c>
      <c r="T1756" s="7" t="s">
        <v>113</v>
      </c>
      <c r="U1756" s="7" t="s">
        <v>114</v>
      </c>
      <c r="V1756" s="7" t="s">
        <v>115</v>
      </c>
      <c r="W1756" s="7" t="s">
        <v>116</v>
      </c>
      <c r="X1756" s="7" t="s">
        <v>117</v>
      </c>
      <c r="Y1756" s="7" t="s">
        <v>118</v>
      </c>
      <c r="Z1756" s="7" t="s">
        <v>119</v>
      </c>
      <c r="AI1756" s="4" t="str">
        <f>""</f>
        <v/>
      </c>
      <c r="AJ1756" s="4" t="str">
        <f>""</f>
        <v/>
      </c>
      <c r="AK1756" s="4" t="str">
        <f>""</f>
        <v/>
      </c>
      <c r="AL1756" s="4" t="str">
        <f>""</f>
        <v/>
      </c>
      <c r="AM1756" s="4" t="str">
        <f>""</f>
        <v/>
      </c>
      <c r="AN1756" s="4" t="str">
        <f>""</f>
        <v/>
      </c>
      <c r="AO1756" s="4" t="str">
        <f>""</f>
        <v/>
      </c>
      <c r="AP1756" s="4" t="str">
        <f>""</f>
        <v/>
      </c>
      <c r="AQ1756" s="4" t="str">
        <f>""</f>
        <v/>
      </c>
      <c r="AR1756" s="4" t="str">
        <f>""</f>
        <v/>
      </c>
      <c r="AS1756" s="4" t="str">
        <f>""</f>
        <v/>
      </c>
    </row>
    <row r="1757" spans="1:45" x14ac:dyDescent="0.25">
      <c r="A1757" s="25"/>
      <c r="B1757" s="10"/>
      <c r="C1757" s="10"/>
      <c r="D1757" s="10"/>
      <c r="E1757" s="10"/>
      <c r="F1757" s="10"/>
      <c r="G1757" s="17"/>
      <c r="I1757" s="8" t="s">
        <v>39</v>
      </c>
      <c r="J1757" s="8">
        <v>0.5</v>
      </c>
      <c r="K1757" s="8">
        <v>75</v>
      </c>
      <c r="L1757" s="8">
        <v>75</v>
      </c>
      <c r="M1757" s="8">
        <v>10</v>
      </c>
      <c r="N1757" s="8">
        <v>0</v>
      </c>
      <c r="O1757" s="8">
        <v>1</v>
      </c>
      <c r="P1757" s="8">
        <v>1.2</v>
      </c>
      <c r="Q1757" s="8">
        <v>18</v>
      </c>
      <c r="R1757" s="8">
        <v>118</v>
      </c>
      <c r="S1757" s="8">
        <v>0</v>
      </c>
      <c r="T1757" s="8">
        <v>1.1000000000000001</v>
      </c>
      <c r="U1757" s="8">
        <v>10</v>
      </c>
      <c r="V1757" s="8">
        <v>1.1000000000000001</v>
      </c>
      <c r="W1757" s="8">
        <v>20</v>
      </c>
      <c r="X1757" s="8">
        <v>1</v>
      </c>
      <c r="Y1757" s="8">
        <v>0.5</v>
      </c>
      <c r="Z1757" s="8">
        <v>90</v>
      </c>
      <c r="AI1757" s="4" t="str">
        <f>""</f>
        <v/>
      </c>
      <c r="AJ1757" s="4" t="str">
        <f>""</f>
        <v/>
      </c>
      <c r="AK1757" s="4" t="str">
        <f>""</f>
        <v/>
      </c>
      <c r="AL1757" s="4" t="str">
        <f>""</f>
        <v/>
      </c>
      <c r="AM1757" s="4" t="str">
        <f>""</f>
        <v/>
      </c>
      <c r="AN1757" s="4" t="str">
        <f>""</f>
        <v/>
      </c>
      <c r="AO1757" s="4" t="str">
        <f>""</f>
        <v/>
      </c>
      <c r="AP1757" s="4" t="str">
        <f>""</f>
        <v/>
      </c>
      <c r="AQ1757" s="4" t="str">
        <f>""</f>
        <v/>
      </c>
      <c r="AR1757" s="4" t="str">
        <f>""</f>
        <v/>
      </c>
      <c r="AS1757" s="4" t="str">
        <f>""</f>
        <v/>
      </c>
    </row>
    <row r="1758" spans="1:45" x14ac:dyDescent="0.25">
      <c r="A1758" s="25"/>
      <c r="B1758" s="10"/>
      <c r="C1758" s="10"/>
      <c r="D1758" s="10"/>
      <c r="E1758" s="10"/>
      <c r="F1758" s="10"/>
      <c r="G1758" s="17"/>
      <c r="I1758" s="9" t="s">
        <v>40</v>
      </c>
      <c r="J1758" s="8">
        <v>0</v>
      </c>
      <c r="K1758" s="8">
        <v>0</v>
      </c>
      <c r="L1758" s="8">
        <v>0</v>
      </c>
      <c r="M1758" s="8">
        <v>0.8</v>
      </c>
      <c r="N1758" s="8">
        <v>-6</v>
      </c>
      <c r="O1758" s="8">
        <v>0</v>
      </c>
      <c r="P1758" s="8">
        <v>0</v>
      </c>
      <c r="Q1758" s="8">
        <v>0</v>
      </c>
      <c r="R1758" s="8">
        <v>0.8</v>
      </c>
      <c r="S1758" s="8">
        <v>-118</v>
      </c>
      <c r="T1758" s="8">
        <v>0</v>
      </c>
      <c r="U1758" s="8">
        <v>1</v>
      </c>
      <c r="V1758" s="8">
        <v>0</v>
      </c>
      <c r="W1758" s="8">
        <v>1</v>
      </c>
      <c r="X1758" s="8">
        <v>0</v>
      </c>
      <c r="Y1758" s="8">
        <v>0</v>
      </c>
      <c r="Z1758" s="8">
        <v>-90</v>
      </c>
      <c r="AI1758" s="4" t="str">
        <f>""</f>
        <v/>
      </c>
      <c r="AJ1758" s="4" t="str">
        <f>""</f>
        <v/>
      </c>
      <c r="AK1758" s="4" t="str">
        <f>""</f>
        <v/>
      </c>
      <c r="AL1758" s="4" t="str">
        <f>""</f>
        <v/>
      </c>
      <c r="AM1758" s="4" t="str">
        <f>""</f>
        <v/>
      </c>
      <c r="AN1758" s="4" t="str">
        <f>""</f>
        <v/>
      </c>
      <c r="AO1758" s="4" t="str">
        <f>""</f>
        <v/>
      </c>
      <c r="AP1758" s="4" t="str">
        <f>""</f>
        <v/>
      </c>
      <c r="AQ1758" s="4" t="str">
        <f>""</f>
        <v/>
      </c>
      <c r="AR1758" s="4" t="str">
        <f>""</f>
        <v/>
      </c>
      <c r="AS1758" s="4" t="str">
        <f>""</f>
        <v/>
      </c>
    </row>
    <row r="1759" spans="1:45" x14ac:dyDescent="0.25">
      <c r="A1759" s="22" t="s">
        <v>41</v>
      </c>
      <c r="B1759" s="18" t="s">
        <v>42</v>
      </c>
      <c r="C1759" s="18">
        <v>10.5</v>
      </c>
      <c r="D1759" s="18">
        <v>57.5</v>
      </c>
      <c r="E1759" s="18" t="s">
        <v>120</v>
      </c>
      <c r="F1759" s="18">
        <v>1</v>
      </c>
      <c r="G1759" s="18" t="str">
        <f>B1759&amp;C1759&amp;D1759&amp;E1759&amp;F1759</f>
        <v>AVR10.557.5ND1</v>
      </c>
      <c r="H1759" s="4" t="s">
        <v>3</v>
      </c>
      <c r="I1759" s="4">
        <v>1</v>
      </c>
      <c r="J1759" s="4">
        <v>0</v>
      </c>
      <c r="K1759" s="4">
        <v>10.75</v>
      </c>
      <c r="L1759" s="4">
        <v>10.75</v>
      </c>
      <c r="M1759" s="4">
        <v>5</v>
      </c>
      <c r="N1759" s="4">
        <v>-0.87</v>
      </c>
      <c r="O1759" s="4">
        <v>0</v>
      </c>
      <c r="P1759" s="4">
        <v>1</v>
      </c>
      <c r="Q1759" s="4">
        <v>0</v>
      </c>
      <c r="R1759" s="4">
        <v>99</v>
      </c>
      <c r="S1759" s="4">
        <v>-99</v>
      </c>
      <c r="T1759" s="4">
        <v>0</v>
      </c>
      <c r="U1759" s="4">
        <v>9.3000000000000007</v>
      </c>
      <c r="V1759" s="4">
        <v>0</v>
      </c>
      <c r="W1759" s="4">
        <v>11.63</v>
      </c>
      <c r="X1759" s="4">
        <v>0.113</v>
      </c>
      <c r="Y1759" s="4">
        <v>0.124</v>
      </c>
      <c r="Z1759" s="4">
        <v>0</v>
      </c>
      <c r="AA1759" s="4" t="s">
        <v>1</v>
      </c>
      <c r="AB1759" s="4" t="s">
        <v>1</v>
      </c>
      <c r="AC1759" s="4" t="str">
        <f>""</f>
        <v/>
      </c>
      <c r="AD1759" s="4" t="str">
        <f>""</f>
        <v/>
      </c>
      <c r="AE1759" s="4" t="str">
        <f>""</f>
        <v/>
      </c>
      <c r="AF1759" s="4" t="str">
        <f>""</f>
        <v/>
      </c>
      <c r="AG1759" s="4" t="str">
        <f>""</f>
        <v/>
      </c>
      <c r="AH1759" s="4" t="str">
        <f>""</f>
        <v/>
      </c>
      <c r="AI1759" s="4" t="str">
        <f>""</f>
        <v/>
      </c>
      <c r="AJ1759" s="4" t="str">
        <f>""</f>
        <v/>
      </c>
      <c r="AK1759" s="4" t="str">
        <f>""</f>
        <v/>
      </c>
      <c r="AL1759" s="4" t="str">
        <f>""</f>
        <v/>
      </c>
      <c r="AM1759" s="4" t="str">
        <f>""</f>
        <v/>
      </c>
      <c r="AN1759" s="4" t="str">
        <f>""</f>
        <v/>
      </c>
      <c r="AO1759" s="4" t="str">
        <f>""</f>
        <v/>
      </c>
      <c r="AP1759" s="4" t="str">
        <f>""</f>
        <v/>
      </c>
      <c r="AQ1759" s="4" t="str">
        <f>""</f>
        <v/>
      </c>
      <c r="AR1759" s="4" t="str">
        <f>""</f>
        <v/>
      </c>
      <c r="AS1759" s="4" t="str">
        <f>""</f>
        <v/>
      </c>
    </row>
    <row r="1760" spans="1:45" x14ac:dyDescent="0.25">
      <c r="A1760" s="15"/>
      <c r="B1760" s="16"/>
      <c r="C1760" s="16"/>
      <c r="D1760" s="16"/>
      <c r="E1760" s="16"/>
      <c r="F1760" s="16"/>
      <c r="G1760" s="16"/>
      <c r="H1760" s="30" t="s">
        <v>25</v>
      </c>
      <c r="I1760" s="31" t="s">
        <v>26</v>
      </c>
      <c r="J1760" s="7" t="s">
        <v>44</v>
      </c>
      <c r="K1760" s="7" t="s">
        <v>45</v>
      </c>
      <c r="L1760" s="7" t="s">
        <v>46</v>
      </c>
      <c r="M1760" s="7" t="s">
        <v>46</v>
      </c>
      <c r="N1760" s="7" t="s">
        <v>47</v>
      </c>
      <c r="O1760" s="7" t="s">
        <v>48</v>
      </c>
      <c r="P1760" s="7" t="s">
        <v>49</v>
      </c>
      <c r="Q1760" s="7" t="s">
        <v>50</v>
      </c>
      <c r="R1760" s="7" t="s">
        <v>51</v>
      </c>
      <c r="S1760" s="7" t="s">
        <v>121</v>
      </c>
      <c r="T1760" s="7" t="s">
        <v>52</v>
      </c>
      <c r="U1760" s="7" t="s">
        <v>53</v>
      </c>
      <c r="V1760" s="7" t="s">
        <v>54</v>
      </c>
      <c r="W1760" s="7" t="s">
        <v>55</v>
      </c>
      <c r="AI1760" s="4" t="str">
        <f>""</f>
        <v/>
      </c>
      <c r="AJ1760" s="4" t="str">
        <f>""</f>
        <v/>
      </c>
      <c r="AK1760" s="4" t="str">
        <f>""</f>
        <v/>
      </c>
      <c r="AL1760" s="4" t="str">
        <f>""</f>
        <v/>
      </c>
      <c r="AM1760" s="4" t="str">
        <f>""</f>
        <v/>
      </c>
      <c r="AN1760" s="4" t="str">
        <f>""</f>
        <v/>
      </c>
      <c r="AO1760" s="4" t="str">
        <f>""</f>
        <v/>
      </c>
      <c r="AP1760" s="4" t="str">
        <f>""</f>
        <v/>
      </c>
      <c r="AQ1760" s="4" t="str">
        <f>""</f>
        <v/>
      </c>
      <c r="AR1760" s="4" t="str">
        <f>""</f>
        <v/>
      </c>
      <c r="AS1760" s="4" t="str">
        <f>""</f>
        <v/>
      </c>
    </row>
    <row r="1761" spans="1:45" x14ac:dyDescent="0.25">
      <c r="A1761" s="15"/>
      <c r="B1761" s="17"/>
      <c r="C1761" s="17"/>
      <c r="D1761" s="17"/>
      <c r="E1761" s="17"/>
      <c r="F1761" s="17"/>
      <c r="G1761" s="17"/>
      <c r="I1761" s="8" t="s">
        <v>39</v>
      </c>
      <c r="J1761" s="8">
        <v>10</v>
      </c>
      <c r="K1761" s="8">
        <v>0.2</v>
      </c>
      <c r="L1761" s="8">
        <v>0.2</v>
      </c>
      <c r="M1761" s="8">
        <v>0.2</v>
      </c>
      <c r="N1761" s="8">
        <v>10</v>
      </c>
      <c r="O1761" s="8">
        <v>3</v>
      </c>
      <c r="P1761" s="8">
        <v>2.5</v>
      </c>
      <c r="Q1761" s="8"/>
      <c r="R1761" s="8"/>
      <c r="S1761" s="8"/>
      <c r="T1761" s="8"/>
      <c r="U1761" s="8"/>
      <c r="V1761" s="8"/>
      <c r="W1761" s="8"/>
      <c r="AI1761" s="4" t="str">
        <f>""</f>
        <v/>
      </c>
      <c r="AJ1761" s="4" t="str">
        <f>""</f>
        <v/>
      </c>
      <c r="AK1761" s="4" t="str">
        <f>""</f>
        <v/>
      </c>
      <c r="AL1761" s="4" t="str">
        <f>""</f>
        <v/>
      </c>
      <c r="AM1761" s="4" t="str">
        <f>""</f>
        <v/>
      </c>
      <c r="AN1761" s="4" t="str">
        <f>""</f>
        <v/>
      </c>
      <c r="AO1761" s="4" t="str">
        <f>""</f>
        <v/>
      </c>
      <c r="AP1761" s="4" t="str">
        <f>""</f>
        <v/>
      </c>
      <c r="AQ1761" s="4" t="str">
        <f>""</f>
        <v/>
      </c>
      <c r="AR1761" s="4" t="str">
        <f>""</f>
        <v/>
      </c>
      <c r="AS1761" s="4" t="str">
        <f>""</f>
        <v/>
      </c>
    </row>
    <row r="1762" spans="1:45" x14ac:dyDescent="0.25">
      <c r="A1762" s="15"/>
      <c r="B1762" s="17"/>
      <c r="C1762" s="17"/>
      <c r="D1762" s="17"/>
      <c r="E1762" s="17"/>
      <c r="F1762" s="17"/>
      <c r="G1762" s="17"/>
      <c r="I1762" s="8" t="s">
        <v>40</v>
      </c>
      <c r="J1762" s="8">
        <v>1</v>
      </c>
      <c r="K1762" s="8">
        <f>4*$K$2</f>
        <v>0.04</v>
      </c>
      <c r="L1762" s="8">
        <f>4*$K$2</f>
        <v>0.04</v>
      </c>
      <c r="M1762" s="8">
        <f>4*$K$2</f>
        <v>0.04</v>
      </c>
      <c r="N1762" s="8">
        <v>1</v>
      </c>
      <c r="O1762" s="8">
        <v>0</v>
      </c>
      <c r="P1762" s="8"/>
      <c r="Q1762" s="8"/>
      <c r="R1762" s="8"/>
      <c r="S1762" s="8"/>
      <c r="T1762" s="8"/>
      <c r="U1762" s="8"/>
      <c r="V1762" s="8">
        <v>0</v>
      </c>
      <c r="W1762" s="8"/>
      <c r="AI1762" s="4" t="str">
        <f>""</f>
        <v/>
      </c>
      <c r="AJ1762" s="4" t="str">
        <f>""</f>
        <v/>
      </c>
      <c r="AK1762" s="4" t="str">
        <f>""</f>
        <v/>
      </c>
      <c r="AL1762" s="4" t="str">
        <f>""</f>
        <v/>
      </c>
      <c r="AM1762" s="4" t="str">
        <f>""</f>
        <v/>
      </c>
      <c r="AN1762" s="4" t="str">
        <f>""</f>
        <v/>
      </c>
      <c r="AO1762" s="4" t="str">
        <f>""</f>
        <v/>
      </c>
      <c r="AP1762" s="4" t="str">
        <f>""</f>
        <v/>
      </c>
      <c r="AQ1762" s="4" t="str">
        <f>""</f>
        <v/>
      </c>
      <c r="AR1762" s="4" t="str">
        <f>""</f>
        <v/>
      </c>
      <c r="AS1762" s="4" t="str">
        <f>""</f>
        <v/>
      </c>
    </row>
    <row r="1763" spans="1:45" x14ac:dyDescent="0.25">
      <c r="A1763" s="23" t="s">
        <v>41</v>
      </c>
      <c r="B1763" s="18" t="s">
        <v>62</v>
      </c>
      <c r="C1763" s="18">
        <v>10.5</v>
      </c>
      <c r="D1763" s="18">
        <v>57.5</v>
      </c>
      <c r="E1763" s="18" t="s">
        <v>120</v>
      </c>
      <c r="F1763" s="18">
        <v>1</v>
      </c>
      <c r="G1763" s="18" t="str">
        <f>B1763&amp;C1763&amp;D1763&amp;E1763&amp;F1763</f>
        <v>GEN10.557.5ND1</v>
      </c>
      <c r="H1763" s="4" t="s">
        <v>2</v>
      </c>
      <c r="I1763" s="4">
        <v>1</v>
      </c>
      <c r="J1763" s="4">
        <v>6.9</v>
      </c>
      <c r="K1763" s="4">
        <v>0.19900000000000001</v>
      </c>
      <c r="L1763" s="4">
        <v>0.45</v>
      </c>
      <c r="M1763" s="4">
        <v>7.0000000000000007E-2</v>
      </c>
      <c r="N1763" s="4">
        <v>3.8</v>
      </c>
      <c r="O1763" s="4">
        <v>0</v>
      </c>
      <c r="P1763" s="4">
        <v>2.2999999999999998</v>
      </c>
      <c r="Q1763" s="4">
        <v>2.21</v>
      </c>
      <c r="R1763" s="4">
        <v>0.28999999999999998</v>
      </c>
      <c r="S1763" s="4">
        <v>0.46</v>
      </c>
      <c r="T1763" s="4">
        <v>0.17</v>
      </c>
      <c r="U1763" s="4">
        <v>0.16700000000000001</v>
      </c>
      <c r="V1763" s="4">
        <v>0.08</v>
      </c>
      <c r="W1763" s="4">
        <v>0.56000000000000005</v>
      </c>
      <c r="X1763" s="4" t="s">
        <v>1</v>
      </c>
      <c r="Y1763" s="4" t="s">
        <v>1</v>
      </c>
      <c r="Z1763" s="4" t="str">
        <f>""</f>
        <v/>
      </c>
      <c r="AA1763" s="4" t="str">
        <f>""</f>
        <v/>
      </c>
      <c r="AB1763" s="4" t="str">
        <f>""</f>
        <v/>
      </c>
      <c r="AC1763" s="4" t="str">
        <f>""</f>
        <v/>
      </c>
      <c r="AD1763" s="4" t="str">
        <f>""</f>
        <v/>
      </c>
      <c r="AE1763" s="4" t="str">
        <f>""</f>
        <v/>
      </c>
      <c r="AF1763" s="4" t="str">
        <f>""</f>
        <v/>
      </c>
      <c r="AG1763" s="4" t="str">
        <f>""</f>
        <v/>
      </c>
      <c r="AH1763" s="4" t="str">
        <f>""</f>
        <v/>
      </c>
      <c r="AI1763" s="4" t="str">
        <f>""</f>
        <v/>
      </c>
      <c r="AJ1763" s="4" t="str">
        <f>""</f>
        <v/>
      </c>
      <c r="AK1763" s="4" t="str">
        <f>""</f>
        <v/>
      </c>
      <c r="AL1763" s="4" t="str">
        <f>""</f>
        <v/>
      </c>
      <c r="AM1763" s="4" t="str">
        <f>""</f>
        <v/>
      </c>
      <c r="AN1763" s="4" t="str">
        <f>""</f>
        <v/>
      </c>
      <c r="AO1763" s="4" t="str">
        <f>""</f>
        <v/>
      </c>
      <c r="AP1763" s="4" t="str">
        <f>""</f>
        <v/>
      </c>
      <c r="AQ1763" s="4" t="str">
        <f>""</f>
        <v/>
      </c>
      <c r="AR1763" s="4" t="str">
        <f>""</f>
        <v/>
      </c>
      <c r="AS1763" s="4" t="str">
        <f>""</f>
        <v/>
      </c>
    </row>
    <row r="1764" spans="1:45" x14ac:dyDescent="0.25">
      <c r="A1764" s="15"/>
      <c r="B1764" s="16"/>
      <c r="C1764" s="16"/>
      <c r="D1764" s="16"/>
      <c r="E1764" s="16"/>
      <c r="F1764" s="16"/>
      <c r="G1764" s="16"/>
      <c r="H1764" s="14" t="s">
        <v>25</v>
      </c>
      <c r="I1764" s="34"/>
      <c r="J1764" s="7" t="s">
        <v>64</v>
      </c>
      <c r="K1764" s="7" t="s">
        <v>94</v>
      </c>
      <c r="L1764" s="7" t="s">
        <v>122</v>
      </c>
      <c r="M1764" s="7" t="s">
        <v>123</v>
      </c>
      <c r="N1764" s="7" t="s">
        <v>95</v>
      </c>
      <c r="O1764" s="7" t="s">
        <v>96</v>
      </c>
      <c r="P1764" s="7" t="s">
        <v>124</v>
      </c>
      <c r="AI1764" s="4" t="str">
        <f>""</f>
        <v/>
      </c>
      <c r="AJ1764" s="4" t="str">
        <f>""</f>
        <v/>
      </c>
      <c r="AK1764" s="4" t="str">
        <f>""</f>
        <v/>
      </c>
      <c r="AL1764" s="4" t="str">
        <f>""</f>
        <v/>
      </c>
      <c r="AM1764" s="4" t="str">
        <f>""</f>
        <v/>
      </c>
      <c r="AN1764" s="4" t="str">
        <f>""</f>
        <v/>
      </c>
      <c r="AO1764" s="4" t="str">
        <f>""</f>
        <v/>
      </c>
      <c r="AP1764" s="4" t="str">
        <f>""</f>
        <v/>
      </c>
      <c r="AQ1764" s="4" t="str">
        <f>""</f>
        <v/>
      </c>
      <c r="AR1764" s="4" t="str">
        <f>""</f>
        <v/>
      </c>
      <c r="AS1764" s="4" t="str">
        <f>""</f>
        <v/>
      </c>
    </row>
    <row r="1765" spans="1:45" x14ac:dyDescent="0.25">
      <c r="A1765" s="15"/>
      <c r="B1765" s="17"/>
      <c r="C1765" s="17"/>
      <c r="D1765" s="17"/>
      <c r="E1765" s="17"/>
      <c r="F1765" s="17"/>
      <c r="G1765" s="17"/>
      <c r="I1765" s="8" t="s">
        <v>39</v>
      </c>
      <c r="J1765" s="8"/>
      <c r="K1765" s="8"/>
      <c r="L1765" s="8"/>
      <c r="M1765" s="8"/>
      <c r="N1765" s="8"/>
      <c r="O1765" s="8"/>
      <c r="P1765" s="8"/>
      <c r="AI1765" s="4" t="str">
        <f>""</f>
        <v/>
      </c>
      <c r="AJ1765" s="4" t="str">
        <f>""</f>
        <v/>
      </c>
      <c r="AK1765" s="4" t="str">
        <f>""</f>
        <v/>
      </c>
      <c r="AL1765" s="4" t="str">
        <f>""</f>
        <v/>
      </c>
      <c r="AM1765" s="4" t="str">
        <f>""</f>
        <v/>
      </c>
      <c r="AN1765" s="4" t="str">
        <f>""</f>
        <v/>
      </c>
      <c r="AO1765" s="4" t="str">
        <f>""</f>
        <v/>
      </c>
      <c r="AP1765" s="4" t="str">
        <f>""</f>
        <v/>
      </c>
      <c r="AQ1765" s="4" t="str">
        <f>""</f>
        <v/>
      </c>
      <c r="AR1765" s="4" t="str">
        <f>""</f>
        <v/>
      </c>
      <c r="AS1765" s="4" t="str">
        <f>""</f>
        <v/>
      </c>
    </row>
    <row r="1766" spans="1:45" x14ac:dyDescent="0.25">
      <c r="A1766" s="15"/>
      <c r="B1766" s="17"/>
      <c r="C1766" s="17"/>
      <c r="D1766" s="17"/>
      <c r="E1766" s="17"/>
      <c r="F1766" s="17"/>
      <c r="G1766" s="17"/>
      <c r="I1766" s="8" t="s">
        <v>40</v>
      </c>
      <c r="J1766" s="8"/>
      <c r="K1766" s="8"/>
      <c r="L1766" s="8"/>
      <c r="M1766" s="8"/>
      <c r="N1766" s="8"/>
      <c r="O1766" s="8"/>
      <c r="P1766" s="8"/>
      <c r="AI1766" s="4" t="str">
        <f>""</f>
        <v/>
      </c>
      <c r="AJ1766" s="4" t="str">
        <f>""</f>
        <v/>
      </c>
      <c r="AK1766" s="4" t="str">
        <f>""</f>
        <v/>
      </c>
      <c r="AL1766" s="4" t="str">
        <f>""</f>
        <v/>
      </c>
      <c r="AM1766" s="4" t="str">
        <f>""</f>
        <v/>
      </c>
      <c r="AN1766" s="4" t="str">
        <f>""</f>
        <v/>
      </c>
      <c r="AO1766" s="4" t="str">
        <f>""</f>
        <v/>
      </c>
      <c r="AP1766" s="4" t="str">
        <f>""</f>
        <v/>
      </c>
      <c r="AQ1766" s="4" t="str">
        <f>""</f>
        <v/>
      </c>
      <c r="AR1766" s="4" t="str">
        <f>""</f>
        <v/>
      </c>
      <c r="AS1766" s="4" t="str">
        <f>""</f>
        <v/>
      </c>
    </row>
    <row r="1767" spans="1:45" x14ac:dyDescent="0.25">
      <c r="A1767" s="23" t="s">
        <v>41</v>
      </c>
      <c r="B1767" s="18" t="s">
        <v>76</v>
      </c>
      <c r="C1767" s="18">
        <v>10.5</v>
      </c>
      <c r="D1767" s="18">
        <v>57.5</v>
      </c>
      <c r="E1767" s="18" t="s">
        <v>120</v>
      </c>
      <c r="F1767" s="18">
        <v>1</v>
      </c>
      <c r="G1767" s="18" t="str">
        <f>B1767&amp;C1767&amp;D1767&amp;E1767&amp;F1767</f>
        <v>GOV10.557.5ND1</v>
      </c>
      <c r="H1767" s="4" t="s">
        <v>7</v>
      </c>
      <c r="I1767" s="4">
        <v>1</v>
      </c>
      <c r="J1767" s="4">
        <v>0.03</v>
      </c>
      <c r="K1767" s="4">
        <v>0.499</v>
      </c>
      <c r="L1767" s="4">
        <v>1</v>
      </c>
      <c r="M1767" s="4">
        <v>0</v>
      </c>
      <c r="N1767" s="4">
        <v>4</v>
      </c>
      <c r="O1767" s="4">
        <v>9</v>
      </c>
      <c r="P1767" s="4">
        <v>0.1</v>
      </c>
      <c r="Q1767" s="4" t="s">
        <v>1</v>
      </c>
      <c r="R1767" s="4" t="s">
        <v>1</v>
      </c>
      <c r="S1767" s="4" t="str">
        <f>""</f>
        <v/>
      </c>
      <c r="T1767" s="4" t="str">
        <f>""</f>
        <v/>
      </c>
      <c r="U1767" s="4" t="str">
        <f>""</f>
        <v/>
      </c>
      <c r="V1767" s="4" t="str">
        <f>""</f>
        <v/>
      </c>
      <c r="W1767" s="4" t="str">
        <f>""</f>
        <v/>
      </c>
      <c r="X1767" s="4" t="str">
        <f>""</f>
        <v/>
      </c>
      <c r="Y1767" s="4" t="str">
        <f>""</f>
        <v/>
      </c>
      <c r="Z1767" s="4" t="str">
        <f>""</f>
        <v/>
      </c>
      <c r="AA1767" s="4" t="str">
        <f>""</f>
        <v/>
      </c>
      <c r="AB1767" s="4" t="str">
        <f>""</f>
        <v/>
      </c>
      <c r="AC1767" s="4" t="str">
        <f>""</f>
        <v/>
      </c>
      <c r="AD1767" s="4" t="str">
        <f>""</f>
        <v/>
      </c>
      <c r="AE1767" s="4" t="str">
        <f>""</f>
        <v/>
      </c>
      <c r="AF1767" s="4" t="str">
        <f>""</f>
        <v/>
      </c>
      <c r="AG1767" s="4" t="str">
        <f>""</f>
        <v/>
      </c>
      <c r="AH1767" s="4" t="str">
        <f>""</f>
        <v/>
      </c>
      <c r="AI1767" s="4" t="str">
        <f>""</f>
        <v/>
      </c>
      <c r="AJ1767" s="4" t="str">
        <f>""</f>
        <v/>
      </c>
      <c r="AK1767" s="4" t="str">
        <f>""</f>
        <v/>
      </c>
      <c r="AL1767" s="4" t="str">
        <f>""</f>
        <v/>
      </c>
      <c r="AM1767" s="4" t="str">
        <f>""</f>
        <v/>
      </c>
      <c r="AN1767" s="4" t="str">
        <f>""</f>
        <v/>
      </c>
      <c r="AO1767" s="4" t="str">
        <f>""</f>
        <v/>
      </c>
      <c r="AP1767" s="4" t="str">
        <f>""</f>
        <v/>
      </c>
      <c r="AQ1767" s="4" t="str">
        <f>""</f>
        <v/>
      </c>
      <c r="AR1767" s="4" t="str">
        <f>""</f>
        <v/>
      </c>
      <c r="AS1767" s="4" t="str">
        <f>""</f>
        <v/>
      </c>
    </row>
    <row r="1768" spans="1:45" x14ac:dyDescent="0.25">
      <c r="A1768" s="15"/>
      <c r="B1768" s="16"/>
      <c r="C1768" s="16"/>
      <c r="D1768" s="16"/>
      <c r="E1768" s="16"/>
      <c r="F1768" s="16"/>
      <c r="G1768" s="16"/>
      <c r="H1768" s="14" t="s">
        <v>25</v>
      </c>
      <c r="I1768" s="7" t="s">
        <v>26</v>
      </c>
      <c r="J1768" s="7" t="s">
        <v>77</v>
      </c>
      <c r="K1768" s="7" t="s">
        <v>78</v>
      </c>
      <c r="L1768" s="7" t="s">
        <v>79</v>
      </c>
      <c r="M1768" s="7" t="s">
        <v>80</v>
      </c>
      <c r="N1768" s="7" t="s">
        <v>81</v>
      </c>
      <c r="O1768" s="7" t="s">
        <v>82</v>
      </c>
      <c r="P1768" s="7" t="s">
        <v>83</v>
      </c>
      <c r="Q1768" s="7" t="s">
        <v>84</v>
      </c>
      <c r="R1768" s="7" t="s">
        <v>85</v>
      </c>
      <c r="S1768" s="7" t="s">
        <v>86</v>
      </c>
      <c r="T1768" s="7" t="s">
        <v>87</v>
      </c>
      <c r="U1768" s="7" t="s">
        <v>88</v>
      </c>
      <c r="V1768" s="7" t="s">
        <v>89</v>
      </c>
      <c r="W1768" s="7" t="s">
        <v>90</v>
      </c>
      <c r="X1768" s="7" t="s">
        <v>91</v>
      </c>
      <c r="Y1768" s="7" t="s">
        <v>92</v>
      </c>
      <c r="Z1768" s="7" t="s">
        <v>93</v>
      </c>
      <c r="AA1768" s="7" t="s">
        <v>94</v>
      </c>
      <c r="AB1768" s="7" t="s">
        <v>95</v>
      </c>
      <c r="AC1768" s="7" t="s">
        <v>96</v>
      </c>
      <c r="AD1768" s="7" t="s">
        <v>97</v>
      </c>
      <c r="AE1768" s="7" t="s">
        <v>98</v>
      </c>
      <c r="AF1768" s="7" t="s">
        <v>99</v>
      </c>
      <c r="AI1768" s="4" t="str">
        <f>""</f>
        <v/>
      </c>
      <c r="AJ1768" s="4" t="str">
        <f>""</f>
        <v/>
      </c>
      <c r="AK1768" s="4" t="str">
        <f>""</f>
        <v/>
      </c>
      <c r="AL1768" s="4" t="str">
        <f>""</f>
        <v/>
      </c>
      <c r="AM1768" s="4" t="str">
        <f>""</f>
        <v/>
      </c>
      <c r="AN1768" s="4" t="str">
        <f>""</f>
        <v/>
      </c>
      <c r="AO1768" s="4" t="str">
        <f>""</f>
        <v/>
      </c>
      <c r="AP1768" s="4" t="str">
        <f>""</f>
        <v/>
      </c>
      <c r="AQ1768" s="4" t="str">
        <f>""</f>
        <v/>
      </c>
      <c r="AR1768" s="4" t="str">
        <f>""</f>
        <v/>
      </c>
      <c r="AS1768" s="4" t="str">
        <f>""</f>
        <v/>
      </c>
    </row>
    <row r="1769" spans="1:45" x14ac:dyDescent="0.25">
      <c r="A1769" s="15"/>
      <c r="B1769" s="17"/>
      <c r="C1769" s="17"/>
      <c r="D1769" s="17"/>
      <c r="E1769" s="17"/>
      <c r="F1769" s="17"/>
      <c r="G1769" s="17"/>
      <c r="I1769" s="8" t="s">
        <v>39</v>
      </c>
      <c r="J1769" s="8"/>
      <c r="K1769" s="8"/>
      <c r="L1769" s="8"/>
      <c r="M1769" s="8"/>
      <c r="N1769" s="8"/>
      <c r="O1769" s="8"/>
      <c r="P1769" s="8">
        <v>15</v>
      </c>
      <c r="Q1769" s="8">
        <v>15</v>
      </c>
      <c r="R1769" s="8"/>
      <c r="S1769" s="8">
        <v>15</v>
      </c>
      <c r="T1769" s="8">
        <v>15</v>
      </c>
      <c r="U1769" s="8"/>
      <c r="V1769" s="8"/>
      <c r="W1769" s="8"/>
      <c r="X1769" s="8">
        <v>2</v>
      </c>
      <c r="Y1769" s="8">
        <v>2</v>
      </c>
      <c r="Z1769" s="8"/>
      <c r="AA1769" s="8">
        <v>2</v>
      </c>
      <c r="AB1769" s="8">
        <v>2</v>
      </c>
      <c r="AC1769" s="8">
        <v>2</v>
      </c>
      <c r="AD1769" s="8">
        <v>2</v>
      </c>
      <c r="AE1769" s="8">
        <v>0.99</v>
      </c>
      <c r="AF1769" s="8">
        <v>0</v>
      </c>
      <c r="AI1769" s="4" t="str">
        <f>""</f>
        <v/>
      </c>
      <c r="AJ1769" s="4" t="str">
        <f>""</f>
        <v/>
      </c>
      <c r="AK1769" s="4" t="str">
        <f>""</f>
        <v/>
      </c>
      <c r="AL1769" s="4" t="str">
        <f>""</f>
        <v/>
      </c>
      <c r="AM1769" s="4" t="str">
        <f>""</f>
        <v/>
      </c>
      <c r="AN1769" s="4" t="str">
        <f>""</f>
        <v/>
      </c>
      <c r="AO1769" s="4" t="str">
        <f>""</f>
        <v/>
      </c>
      <c r="AP1769" s="4" t="str">
        <f>""</f>
        <v/>
      </c>
      <c r="AQ1769" s="4" t="str">
        <f>""</f>
        <v/>
      </c>
      <c r="AR1769" s="4" t="str">
        <f>""</f>
        <v/>
      </c>
      <c r="AS1769" s="4" t="str">
        <f>""</f>
        <v/>
      </c>
    </row>
    <row r="1770" spans="1:45" x14ac:dyDescent="0.25">
      <c r="A1770" s="15"/>
      <c r="B1770" s="17"/>
      <c r="C1770" s="17"/>
      <c r="D1770" s="17"/>
      <c r="E1770" s="17"/>
      <c r="F1770" s="17"/>
      <c r="G1770" s="17"/>
      <c r="I1770" s="8" t="s">
        <v>40</v>
      </c>
      <c r="J1770" s="8"/>
      <c r="K1770" s="8"/>
      <c r="L1770" s="8"/>
      <c r="M1770" s="8"/>
      <c r="N1770" s="8"/>
      <c r="O1770" s="8"/>
      <c r="P1770" s="8">
        <v>1.5</v>
      </c>
      <c r="Q1770" s="8">
        <v>1.5</v>
      </c>
      <c r="R1770" s="8">
        <f>2*$K$2</f>
        <v>0.02</v>
      </c>
      <c r="S1770" s="8">
        <v>1.5</v>
      </c>
      <c r="T1770" s="8">
        <v>1.5</v>
      </c>
      <c r="U1770" s="8">
        <f>2*$K$2</f>
        <v>0.02</v>
      </c>
      <c r="V1770" s="8"/>
      <c r="W1770" s="8"/>
      <c r="X1770" s="8">
        <f t="shared" ref="X1770:Y1770" si="212">2*$K$2</f>
        <v>0.02</v>
      </c>
      <c r="Y1770" s="8">
        <f t="shared" si="212"/>
        <v>0.02</v>
      </c>
      <c r="Z1770" s="8"/>
      <c r="AA1770" s="8">
        <f t="shared" ref="AA1770:AD1770" si="213">2*$K$2</f>
        <v>0.02</v>
      </c>
      <c r="AB1770" s="8">
        <f t="shared" si="213"/>
        <v>0.02</v>
      </c>
      <c r="AC1770" s="8">
        <f t="shared" si="213"/>
        <v>0.02</v>
      </c>
      <c r="AD1770" s="8">
        <f t="shared" si="213"/>
        <v>0.02</v>
      </c>
      <c r="AE1770" s="8">
        <v>0</v>
      </c>
      <c r="AF1770" s="8">
        <v>-0.3</v>
      </c>
      <c r="AI1770" s="4" t="str">
        <f>""</f>
        <v/>
      </c>
      <c r="AJ1770" s="4" t="str">
        <f>""</f>
        <v/>
      </c>
      <c r="AK1770" s="4" t="str">
        <f>""</f>
        <v/>
      </c>
      <c r="AL1770" s="4" t="str">
        <f>""</f>
        <v/>
      </c>
      <c r="AM1770" s="4" t="str">
        <f>""</f>
        <v/>
      </c>
      <c r="AN1770" s="4" t="str">
        <f>""</f>
        <v/>
      </c>
      <c r="AO1770" s="4" t="str">
        <f>""</f>
        <v/>
      </c>
      <c r="AP1770" s="4" t="str">
        <f>""</f>
        <v/>
      </c>
      <c r="AQ1770" s="4" t="str">
        <f>""</f>
        <v/>
      </c>
      <c r="AR1770" s="4" t="str">
        <f>""</f>
        <v/>
      </c>
      <c r="AS1770" s="4" t="str">
        <f>""</f>
        <v/>
      </c>
    </row>
    <row r="1771" spans="1:45" x14ac:dyDescent="0.25">
      <c r="A1771" s="24" t="s">
        <v>41</v>
      </c>
      <c r="B1771" s="18" t="s">
        <v>100</v>
      </c>
      <c r="C1771" s="18">
        <v>10.5</v>
      </c>
      <c r="D1771" s="18">
        <v>57.5</v>
      </c>
      <c r="E1771" s="18" t="s">
        <v>120</v>
      </c>
      <c r="F1771" s="18">
        <v>1</v>
      </c>
      <c r="G1771" s="18" t="str">
        <f>B1771&amp;C1771&amp;D1771&amp;E1771&amp;F1771</f>
        <v>PSS10.557.5ND1</v>
      </c>
      <c r="H1771" s="4" t="s">
        <v>9</v>
      </c>
      <c r="I1771" s="4">
        <v>1</v>
      </c>
      <c r="J1771" s="4">
        <v>1</v>
      </c>
      <c r="K1771" s="4">
        <v>0</v>
      </c>
      <c r="L1771" s="4">
        <v>3</v>
      </c>
      <c r="M1771" s="4">
        <v>0</v>
      </c>
      <c r="N1771" s="4">
        <v>5</v>
      </c>
      <c r="O1771" s="4">
        <v>1</v>
      </c>
      <c r="P1771" s="4">
        <v>2.5</v>
      </c>
      <c r="Q1771" s="4">
        <v>2.5</v>
      </c>
      <c r="R1771" s="4">
        <v>0</v>
      </c>
      <c r="S1771" s="4">
        <v>2.5</v>
      </c>
      <c r="T1771" s="4">
        <v>0</v>
      </c>
      <c r="U1771" s="4">
        <v>2.5</v>
      </c>
      <c r="V1771" s="4">
        <v>0.39</v>
      </c>
      <c r="W1771" s="4">
        <v>1</v>
      </c>
      <c r="X1771" s="4">
        <v>0</v>
      </c>
      <c r="Y1771" s="4">
        <v>0.1</v>
      </c>
      <c r="Z1771" s="4">
        <v>6.5</v>
      </c>
      <c r="AA1771" s="4">
        <v>0.44</v>
      </c>
      <c r="AB1771" s="4">
        <v>0.08</v>
      </c>
      <c r="AC1771" s="4">
        <v>0.2</v>
      </c>
      <c r="AD1771" s="4">
        <v>0.98</v>
      </c>
      <c r="AE1771" s="4">
        <v>0.1</v>
      </c>
      <c r="AF1771" s="4">
        <v>-0.1</v>
      </c>
      <c r="AG1771" s="4" t="s">
        <v>1</v>
      </c>
      <c r="AH1771" s="4" t="s">
        <v>1</v>
      </c>
      <c r="AI1771" s="4" t="str">
        <f>""</f>
        <v/>
      </c>
      <c r="AJ1771" s="4" t="str">
        <f>""</f>
        <v/>
      </c>
      <c r="AK1771" s="4" t="str">
        <f>""</f>
        <v/>
      </c>
      <c r="AL1771" s="4" t="str">
        <f>""</f>
        <v/>
      </c>
      <c r="AM1771" s="4" t="str">
        <f>""</f>
        <v/>
      </c>
      <c r="AN1771" s="4" t="str">
        <f>""</f>
        <v/>
      </c>
      <c r="AO1771" s="4" t="str">
        <f>""</f>
        <v/>
      </c>
      <c r="AP1771" s="4" t="str">
        <f>""</f>
        <v/>
      </c>
      <c r="AQ1771" s="4" t="str">
        <f>""</f>
        <v/>
      </c>
      <c r="AR1771" s="4" t="str">
        <f>""</f>
        <v/>
      </c>
      <c r="AS1771" s="4" t="str">
        <f>""</f>
        <v/>
      </c>
    </row>
    <row r="1772" spans="1:45" x14ac:dyDescent="0.25">
      <c r="AI1772" s="4" t="str">
        <f>""</f>
        <v/>
      </c>
      <c r="AJ1772" s="4" t="str">
        <f>""</f>
        <v/>
      </c>
      <c r="AK1772" s="4" t="str">
        <f>""</f>
        <v/>
      </c>
      <c r="AL1772" s="4" t="str">
        <f>""</f>
        <v/>
      </c>
      <c r="AM1772" s="4" t="str">
        <f>""</f>
        <v/>
      </c>
      <c r="AN1772" s="4" t="str">
        <f>""</f>
        <v/>
      </c>
      <c r="AO1772" s="4" t="str">
        <f>""</f>
        <v/>
      </c>
      <c r="AP1772" s="4" t="str">
        <f>""</f>
        <v/>
      </c>
      <c r="AQ1772" s="4" t="str">
        <f>""</f>
        <v/>
      </c>
      <c r="AR1772" s="4" t="str">
        <f>""</f>
        <v/>
      </c>
      <c r="AS1772" s="4" t="str">
        <f>""</f>
        <v/>
      </c>
    </row>
    <row r="1773" spans="1:45" x14ac:dyDescent="0.25">
      <c r="A1773" s="27" t="s">
        <v>231</v>
      </c>
      <c r="B1773" s="9"/>
      <c r="C1773" s="9"/>
      <c r="D1773" s="9"/>
      <c r="E1773" s="9"/>
      <c r="F1773" s="9"/>
      <c r="G1773" s="16"/>
      <c r="H1773" s="14" t="s">
        <v>25</v>
      </c>
      <c r="I1773" s="7" t="s">
        <v>26</v>
      </c>
      <c r="J1773" s="7" t="s">
        <v>103</v>
      </c>
      <c r="K1773" s="7" t="s">
        <v>104</v>
      </c>
      <c r="L1773" s="7" t="s">
        <v>105</v>
      </c>
      <c r="M1773" s="7" t="s">
        <v>106</v>
      </c>
      <c r="N1773" s="7" t="s">
        <v>107</v>
      </c>
      <c r="O1773" s="7" t="s">
        <v>108</v>
      </c>
      <c r="P1773" s="7" t="s">
        <v>109</v>
      </c>
      <c r="Q1773" s="7" t="s">
        <v>110</v>
      </c>
      <c r="R1773" s="7" t="s">
        <v>111</v>
      </c>
      <c r="S1773" s="7" t="s">
        <v>112</v>
      </c>
      <c r="T1773" s="7" t="s">
        <v>113</v>
      </c>
      <c r="U1773" s="7" t="s">
        <v>114</v>
      </c>
      <c r="V1773" s="7" t="s">
        <v>115</v>
      </c>
      <c r="W1773" s="7" t="s">
        <v>116</v>
      </c>
      <c r="X1773" s="7" t="s">
        <v>117</v>
      </c>
      <c r="Y1773" s="7" t="s">
        <v>118</v>
      </c>
      <c r="Z1773" s="7" t="s">
        <v>119</v>
      </c>
      <c r="AI1773" s="4" t="str">
        <f>""</f>
        <v/>
      </c>
      <c r="AJ1773" s="4" t="str">
        <f>""</f>
        <v/>
      </c>
      <c r="AK1773" s="4" t="str">
        <f>""</f>
        <v/>
      </c>
      <c r="AL1773" s="4" t="str">
        <f>""</f>
        <v/>
      </c>
      <c r="AM1773" s="4" t="str">
        <f>""</f>
        <v/>
      </c>
      <c r="AN1773" s="4" t="str">
        <f>""</f>
        <v/>
      </c>
      <c r="AO1773" s="4" t="str">
        <f>""</f>
        <v/>
      </c>
      <c r="AP1773" s="4" t="str">
        <f>""</f>
        <v/>
      </c>
      <c r="AQ1773" s="4" t="str">
        <f>""</f>
        <v/>
      </c>
      <c r="AR1773" s="4" t="str">
        <f>""</f>
        <v/>
      </c>
      <c r="AS1773" s="4" t="str">
        <f>""</f>
        <v/>
      </c>
    </row>
    <row r="1774" spans="1:45" x14ac:dyDescent="0.25">
      <c r="A1774" s="25"/>
      <c r="B1774" s="10"/>
      <c r="C1774" s="10"/>
      <c r="D1774" s="10"/>
      <c r="E1774" s="10"/>
      <c r="F1774" s="10"/>
      <c r="G1774" s="17"/>
      <c r="I1774" s="8" t="s">
        <v>39</v>
      </c>
      <c r="J1774" s="8">
        <v>0.5</v>
      </c>
      <c r="K1774" s="8">
        <v>75</v>
      </c>
      <c r="L1774" s="8">
        <v>75</v>
      </c>
      <c r="M1774" s="8">
        <v>10</v>
      </c>
      <c r="N1774" s="8">
        <v>0</v>
      </c>
      <c r="O1774" s="8">
        <v>1</v>
      </c>
      <c r="P1774" s="8">
        <v>1.2</v>
      </c>
      <c r="Q1774" s="8">
        <v>18</v>
      </c>
      <c r="R1774" s="8">
        <v>118</v>
      </c>
      <c r="S1774" s="8">
        <v>0</v>
      </c>
      <c r="T1774" s="8">
        <v>1.1000000000000001</v>
      </c>
      <c r="U1774" s="8">
        <v>10</v>
      </c>
      <c r="V1774" s="8">
        <v>1.1000000000000001</v>
      </c>
      <c r="W1774" s="8">
        <v>20</v>
      </c>
      <c r="X1774" s="8">
        <v>1</v>
      </c>
      <c r="Y1774" s="8">
        <v>0.5</v>
      </c>
      <c r="Z1774" s="8">
        <v>90</v>
      </c>
      <c r="AI1774" s="4" t="str">
        <f>""</f>
        <v/>
      </c>
      <c r="AJ1774" s="4" t="str">
        <f>""</f>
        <v/>
      </c>
      <c r="AK1774" s="4" t="str">
        <f>""</f>
        <v/>
      </c>
      <c r="AL1774" s="4" t="str">
        <f>""</f>
        <v/>
      </c>
      <c r="AM1774" s="4" t="str">
        <f>""</f>
        <v/>
      </c>
      <c r="AN1774" s="4" t="str">
        <f>""</f>
        <v/>
      </c>
      <c r="AO1774" s="4" t="str">
        <f>""</f>
        <v/>
      </c>
      <c r="AP1774" s="4" t="str">
        <f>""</f>
        <v/>
      </c>
      <c r="AQ1774" s="4" t="str">
        <f>""</f>
        <v/>
      </c>
      <c r="AR1774" s="4" t="str">
        <f>""</f>
        <v/>
      </c>
      <c r="AS1774" s="4" t="str">
        <f>""</f>
        <v/>
      </c>
    </row>
    <row r="1775" spans="1:45" x14ac:dyDescent="0.25">
      <c r="A1775" s="25"/>
      <c r="B1775" s="10"/>
      <c r="C1775" s="10"/>
      <c r="D1775" s="10"/>
      <c r="E1775" s="10"/>
      <c r="F1775" s="10"/>
      <c r="G1775" s="17"/>
      <c r="I1775" s="9" t="s">
        <v>40</v>
      </c>
      <c r="J1775" s="8">
        <v>0</v>
      </c>
      <c r="K1775" s="8">
        <v>0</v>
      </c>
      <c r="L1775" s="8">
        <v>0</v>
      </c>
      <c r="M1775" s="8">
        <v>0.8</v>
      </c>
      <c r="N1775" s="8">
        <v>-6</v>
      </c>
      <c r="O1775" s="8">
        <v>0</v>
      </c>
      <c r="P1775" s="8">
        <v>0</v>
      </c>
      <c r="Q1775" s="8">
        <v>0</v>
      </c>
      <c r="R1775" s="8">
        <v>0.8</v>
      </c>
      <c r="S1775" s="8">
        <v>-118</v>
      </c>
      <c r="T1775" s="8">
        <v>0</v>
      </c>
      <c r="U1775" s="8">
        <v>1</v>
      </c>
      <c r="V1775" s="8">
        <v>0</v>
      </c>
      <c r="W1775" s="8">
        <v>1</v>
      </c>
      <c r="X1775" s="8">
        <v>0</v>
      </c>
      <c r="Y1775" s="8">
        <v>0</v>
      </c>
      <c r="Z1775" s="8">
        <v>-90</v>
      </c>
      <c r="AI1775" s="4" t="str">
        <f>""</f>
        <v/>
      </c>
      <c r="AJ1775" s="4" t="str">
        <f>""</f>
        <v/>
      </c>
      <c r="AK1775" s="4" t="str">
        <f>""</f>
        <v/>
      </c>
      <c r="AL1775" s="4" t="str">
        <f>""</f>
        <v/>
      </c>
      <c r="AM1775" s="4" t="str">
        <f>""</f>
        <v/>
      </c>
      <c r="AN1775" s="4" t="str">
        <f>""</f>
        <v/>
      </c>
      <c r="AO1775" s="4" t="str">
        <f>""</f>
        <v/>
      </c>
      <c r="AP1775" s="4" t="str">
        <f>""</f>
        <v/>
      </c>
      <c r="AQ1775" s="4" t="str">
        <f>""</f>
        <v/>
      </c>
      <c r="AR1775" s="4" t="str">
        <f>""</f>
        <v/>
      </c>
      <c r="AS1775" s="4" t="str">
        <f>""</f>
        <v/>
      </c>
    </row>
    <row r="1776" spans="1:45" x14ac:dyDescent="0.25">
      <c r="A1776" s="22" t="s">
        <v>41</v>
      </c>
      <c r="B1776" s="18" t="s">
        <v>42</v>
      </c>
      <c r="C1776" s="18">
        <v>10.5</v>
      </c>
      <c r="D1776" s="18">
        <v>13</v>
      </c>
      <c r="E1776" s="18" t="s">
        <v>120</v>
      </c>
      <c r="F1776" s="18">
        <v>1</v>
      </c>
      <c r="G1776" s="18" t="str">
        <f>B1776&amp;C1776&amp;D1776&amp;E1776&amp;F1776</f>
        <v>AVR10.513ND1</v>
      </c>
      <c r="H1776" s="4" t="s">
        <v>3</v>
      </c>
      <c r="I1776" s="4">
        <v>1</v>
      </c>
      <c r="J1776" s="4">
        <v>0</v>
      </c>
      <c r="K1776" s="4">
        <v>10.75</v>
      </c>
      <c r="L1776" s="4">
        <v>10.75</v>
      </c>
      <c r="M1776" s="4">
        <v>5</v>
      </c>
      <c r="N1776" s="4">
        <v>-0.87</v>
      </c>
      <c r="O1776" s="4">
        <v>0</v>
      </c>
      <c r="P1776" s="4">
        <v>1</v>
      </c>
      <c r="Q1776" s="4">
        <v>0</v>
      </c>
      <c r="R1776" s="4">
        <v>99</v>
      </c>
      <c r="S1776" s="4">
        <v>-99</v>
      </c>
      <c r="T1776" s="4">
        <v>0</v>
      </c>
      <c r="U1776" s="4">
        <v>9.3000000000000007</v>
      </c>
      <c r="V1776" s="4">
        <v>0</v>
      </c>
      <c r="W1776" s="4">
        <v>11.63</v>
      </c>
      <c r="X1776" s="4">
        <v>0.113</v>
      </c>
      <c r="Y1776" s="4">
        <v>0.124</v>
      </c>
      <c r="Z1776" s="4">
        <v>0</v>
      </c>
      <c r="AA1776" s="4" t="s">
        <v>1</v>
      </c>
      <c r="AB1776" s="4" t="s">
        <v>1</v>
      </c>
      <c r="AC1776" s="4" t="str">
        <f>""</f>
        <v/>
      </c>
      <c r="AD1776" s="4" t="str">
        <f>""</f>
        <v/>
      </c>
      <c r="AE1776" s="4" t="str">
        <f>""</f>
        <v/>
      </c>
      <c r="AF1776" s="4" t="str">
        <f>""</f>
        <v/>
      </c>
      <c r="AG1776" s="4" t="str">
        <f>""</f>
        <v/>
      </c>
      <c r="AH1776" s="4" t="str">
        <f>""</f>
        <v/>
      </c>
      <c r="AI1776" s="4" t="str">
        <f>""</f>
        <v/>
      </c>
      <c r="AJ1776" s="4" t="str">
        <f>""</f>
        <v/>
      </c>
      <c r="AK1776" s="4" t="str">
        <f>""</f>
        <v/>
      </c>
      <c r="AL1776" s="4" t="str">
        <f>""</f>
        <v/>
      </c>
      <c r="AM1776" s="4" t="str">
        <f>""</f>
        <v/>
      </c>
      <c r="AN1776" s="4" t="str">
        <f>""</f>
        <v/>
      </c>
      <c r="AO1776" s="4" t="str">
        <f>""</f>
        <v/>
      </c>
      <c r="AP1776" s="4" t="str">
        <f>""</f>
        <v/>
      </c>
      <c r="AQ1776" s="4" t="str">
        <f>""</f>
        <v/>
      </c>
      <c r="AR1776" s="4" t="str">
        <f>""</f>
        <v/>
      </c>
      <c r="AS1776" s="4" t="str">
        <f>""</f>
        <v/>
      </c>
    </row>
    <row r="1777" spans="1:45" x14ac:dyDescent="0.25">
      <c r="A1777" s="15"/>
      <c r="B1777" s="16"/>
      <c r="C1777" s="16"/>
      <c r="D1777" s="16"/>
      <c r="E1777" s="16"/>
      <c r="F1777" s="16"/>
      <c r="G1777" s="16"/>
      <c r="H1777" s="30" t="s">
        <v>25</v>
      </c>
      <c r="I1777" s="31" t="s">
        <v>26</v>
      </c>
      <c r="J1777" s="7" t="s">
        <v>44</v>
      </c>
      <c r="K1777" s="7" t="s">
        <v>45</v>
      </c>
      <c r="L1777" s="7" t="s">
        <v>46</v>
      </c>
      <c r="M1777" s="7" t="s">
        <v>46</v>
      </c>
      <c r="N1777" s="7" t="s">
        <v>47</v>
      </c>
      <c r="O1777" s="7" t="s">
        <v>48</v>
      </c>
      <c r="P1777" s="7" t="s">
        <v>49</v>
      </c>
      <c r="Q1777" s="7" t="s">
        <v>50</v>
      </c>
      <c r="R1777" s="7" t="s">
        <v>51</v>
      </c>
      <c r="S1777" s="7" t="s">
        <v>121</v>
      </c>
      <c r="T1777" s="7" t="s">
        <v>52</v>
      </c>
      <c r="U1777" s="7" t="s">
        <v>53</v>
      </c>
      <c r="V1777" s="7" t="s">
        <v>54</v>
      </c>
      <c r="W1777" s="7" t="s">
        <v>55</v>
      </c>
      <c r="AI1777" s="4" t="str">
        <f>""</f>
        <v/>
      </c>
      <c r="AJ1777" s="4" t="str">
        <f>""</f>
        <v/>
      </c>
      <c r="AK1777" s="4" t="str">
        <f>""</f>
        <v/>
      </c>
      <c r="AL1777" s="4" t="str">
        <f>""</f>
        <v/>
      </c>
      <c r="AM1777" s="4" t="str">
        <f>""</f>
        <v/>
      </c>
      <c r="AN1777" s="4" t="str">
        <f>""</f>
        <v/>
      </c>
      <c r="AO1777" s="4" t="str">
        <f>""</f>
        <v/>
      </c>
      <c r="AP1777" s="4" t="str">
        <f>""</f>
        <v/>
      </c>
      <c r="AQ1777" s="4" t="str">
        <f>""</f>
        <v/>
      </c>
      <c r="AR1777" s="4" t="str">
        <f>""</f>
        <v/>
      </c>
      <c r="AS1777" s="4" t="str">
        <f>""</f>
        <v/>
      </c>
    </row>
    <row r="1778" spans="1:45" x14ac:dyDescent="0.25">
      <c r="A1778" s="15"/>
      <c r="B1778" s="17"/>
      <c r="C1778" s="17"/>
      <c r="D1778" s="17"/>
      <c r="E1778" s="17"/>
      <c r="F1778" s="17"/>
      <c r="G1778" s="17"/>
      <c r="I1778" s="8" t="s">
        <v>39</v>
      </c>
      <c r="J1778" s="8">
        <v>10</v>
      </c>
      <c r="K1778" s="8">
        <v>0.2</v>
      </c>
      <c r="L1778" s="8">
        <v>0.2</v>
      </c>
      <c r="M1778" s="8">
        <v>0.2</v>
      </c>
      <c r="N1778" s="8">
        <v>10</v>
      </c>
      <c r="O1778" s="8">
        <v>3</v>
      </c>
      <c r="P1778" s="8">
        <v>2.5</v>
      </c>
      <c r="Q1778" s="8"/>
      <c r="R1778" s="8"/>
      <c r="S1778" s="8"/>
      <c r="T1778" s="8"/>
      <c r="U1778" s="8"/>
      <c r="V1778" s="8"/>
      <c r="W1778" s="8"/>
      <c r="AI1778" s="4" t="str">
        <f>""</f>
        <v/>
      </c>
      <c r="AJ1778" s="4" t="str">
        <f>""</f>
        <v/>
      </c>
      <c r="AK1778" s="4" t="str">
        <f>""</f>
        <v/>
      </c>
      <c r="AL1778" s="4" t="str">
        <f>""</f>
        <v/>
      </c>
      <c r="AM1778" s="4" t="str">
        <f>""</f>
        <v/>
      </c>
      <c r="AN1778" s="4" t="str">
        <f>""</f>
        <v/>
      </c>
      <c r="AO1778" s="4" t="str">
        <f>""</f>
        <v/>
      </c>
      <c r="AP1778" s="4" t="str">
        <f>""</f>
        <v/>
      </c>
      <c r="AQ1778" s="4" t="str">
        <f>""</f>
        <v/>
      </c>
      <c r="AR1778" s="4" t="str">
        <f>""</f>
        <v/>
      </c>
      <c r="AS1778" s="4" t="str">
        <f>""</f>
        <v/>
      </c>
    </row>
    <row r="1779" spans="1:45" x14ac:dyDescent="0.25">
      <c r="A1779" s="15"/>
      <c r="B1779" s="17"/>
      <c r="C1779" s="17"/>
      <c r="D1779" s="17"/>
      <c r="E1779" s="17"/>
      <c r="F1779" s="17"/>
      <c r="G1779" s="17"/>
      <c r="I1779" s="8" t="s">
        <v>40</v>
      </c>
      <c r="J1779" s="8">
        <v>1</v>
      </c>
      <c r="K1779" s="8">
        <f>4*$K$2</f>
        <v>0.04</v>
      </c>
      <c r="L1779" s="8">
        <f>4*$K$2</f>
        <v>0.04</v>
      </c>
      <c r="M1779" s="8">
        <f>4*$K$2</f>
        <v>0.04</v>
      </c>
      <c r="N1779" s="8">
        <v>1</v>
      </c>
      <c r="O1779" s="8">
        <v>0</v>
      </c>
      <c r="P1779" s="8"/>
      <c r="Q1779" s="8"/>
      <c r="R1779" s="8"/>
      <c r="S1779" s="8"/>
      <c r="T1779" s="8"/>
      <c r="U1779" s="8"/>
      <c r="V1779" s="8">
        <v>0</v>
      </c>
      <c r="W1779" s="8"/>
      <c r="AI1779" s="4" t="str">
        <f>""</f>
        <v/>
      </c>
      <c r="AJ1779" s="4" t="str">
        <f>""</f>
        <v/>
      </c>
      <c r="AK1779" s="4" t="str">
        <f>""</f>
        <v/>
      </c>
      <c r="AL1779" s="4" t="str">
        <f>""</f>
        <v/>
      </c>
      <c r="AM1779" s="4" t="str">
        <f>""</f>
        <v/>
      </c>
      <c r="AN1779" s="4" t="str">
        <f>""</f>
        <v/>
      </c>
      <c r="AO1779" s="4" t="str">
        <f>""</f>
        <v/>
      </c>
      <c r="AP1779" s="4" t="str">
        <f>""</f>
        <v/>
      </c>
      <c r="AQ1779" s="4" t="str">
        <f>""</f>
        <v/>
      </c>
      <c r="AR1779" s="4" t="str">
        <f>""</f>
        <v/>
      </c>
      <c r="AS1779" s="4" t="str">
        <f>""</f>
        <v/>
      </c>
    </row>
    <row r="1780" spans="1:45" x14ac:dyDescent="0.25">
      <c r="A1780" s="23" t="s">
        <v>41</v>
      </c>
      <c r="B1780" s="18" t="s">
        <v>62</v>
      </c>
      <c r="C1780" s="18">
        <v>10.5</v>
      </c>
      <c r="D1780" s="18">
        <v>13</v>
      </c>
      <c r="E1780" s="18" t="s">
        <v>120</v>
      </c>
      <c r="F1780" s="18">
        <v>1</v>
      </c>
      <c r="G1780" s="18" t="str">
        <f>B1780&amp;C1780&amp;D1780&amp;E1780&amp;F1780</f>
        <v>GEN10.513ND1</v>
      </c>
      <c r="H1780" s="4" t="s">
        <v>2</v>
      </c>
      <c r="I1780" s="4">
        <v>1</v>
      </c>
      <c r="J1780" s="4">
        <v>6.9</v>
      </c>
      <c r="K1780" s="4">
        <v>0.19900000000000001</v>
      </c>
      <c r="L1780" s="4">
        <v>0.45</v>
      </c>
      <c r="M1780" s="4">
        <v>7.0000000000000007E-2</v>
      </c>
      <c r="N1780" s="4">
        <v>3.8</v>
      </c>
      <c r="O1780" s="4">
        <v>0</v>
      </c>
      <c r="P1780" s="4">
        <v>2.2999999999999998</v>
      </c>
      <c r="Q1780" s="4">
        <v>2.21</v>
      </c>
      <c r="R1780" s="4">
        <v>0.28999999999999998</v>
      </c>
      <c r="S1780" s="4">
        <v>0.46</v>
      </c>
      <c r="T1780" s="4">
        <v>0.22</v>
      </c>
      <c r="U1780" s="4">
        <v>0.16700000000000001</v>
      </c>
      <c r="V1780" s="4">
        <v>0.08</v>
      </c>
      <c r="W1780" s="4">
        <v>0.56000000000000005</v>
      </c>
      <c r="X1780" s="4" t="s">
        <v>1</v>
      </c>
      <c r="Y1780" s="4" t="s">
        <v>1</v>
      </c>
      <c r="Z1780" s="4" t="str">
        <f>""</f>
        <v/>
      </c>
      <c r="AA1780" s="4" t="str">
        <f>""</f>
        <v/>
      </c>
      <c r="AB1780" s="4" t="str">
        <f>""</f>
        <v/>
      </c>
      <c r="AC1780" s="4" t="str">
        <f>""</f>
        <v/>
      </c>
      <c r="AD1780" s="4" t="str">
        <f>""</f>
        <v/>
      </c>
      <c r="AE1780" s="4" t="str">
        <f>""</f>
        <v/>
      </c>
      <c r="AF1780" s="4" t="str">
        <f>""</f>
        <v/>
      </c>
      <c r="AG1780" s="4" t="str">
        <f>""</f>
        <v/>
      </c>
      <c r="AH1780" s="4" t="str">
        <f>""</f>
        <v/>
      </c>
      <c r="AI1780" s="4" t="str">
        <f>""</f>
        <v/>
      </c>
      <c r="AJ1780" s="4" t="str">
        <f>""</f>
        <v/>
      </c>
      <c r="AK1780" s="4" t="str">
        <f>""</f>
        <v/>
      </c>
      <c r="AL1780" s="4" t="str">
        <f>""</f>
        <v/>
      </c>
      <c r="AM1780" s="4" t="str">
        <f>""</f>
        <v/>
      </c>
      <c r="AN1780" s="4" t="str">
        <f>""</f>
        <v/>
      </c>
      <c r="AO1780" s="4" t="str">
        <f>""</f>
        <v/>
      </c>
      <c r="AP1780" s="4" t="str">
        <f>""</f>
        <v/>
      </c>
      <c r="AQ1780" s="4" t="str">
        <f>""</f>
        <v/>
      </c>
      <c r="AR1780" s="4" t="str">
        <f>""</f>
        <v/>
      </c>
      <c r="AS1780" s="4" t="str">
        <f>""</f>
        <v/>
      </c>
    </row>
    <row r="1781" spans="1:45" x14ac:dyDescent="0.25">
      <c r="A1781" s="15"/>
      <c r="B1781" s="16"/>
      <c r="C1781" s="16"/>
      <c r="D1781" s="16"/>
      <c r="E1781" s="16"/>
      <c r="F1781" s="16"/>
      <c r="G1781" s="16"/>
      <c r="H1781" s="14" t="s">
        <v>25</v>
      </c>
      <c r="I1781" s="34"/>
      <c r="J1781" s="7" t="s">
        <v>64</v>
      </c>
      <c r="K1781" s="7" t="s">
        <v>94</v>
      </c>
      <c r="L1781" s="7" t="s">
        <v>122</v>
      </c>
      <c r="M1781" s="7" t="s">
        <v>123</v>
      </c>
      <c r="N1781" s="7" t="s">
        <v>95</v>
      </c>
      <c r="O1781" s="7" t="s">
        <v>96</v>
      </c>
      <c r="P1781" s="7" t="s">
        <v>124</v>
      </c>
      <c r="AI1781" s="4" t="str">
        <f>""</f>
        <v/>
      </c>
      <c r="AJ1781" s="4" t="str">
        <f>""</f>
        <v/>
      </c>
      <c r="AK1781" s="4" t="str">
        <f>""</f>
        <v/>
      </c>
      <c r="AL1781" s="4" t="str">
        <f>""</f>
        <v/>
      </c>
      <c r="AM1781" s="4" t="str">
        <f>""</f>
        <v/>
      </c>
      <c r="AN1781" s="4" t="str">
        <f>""</f>
        <v/>
      </c>
      <c r="AO1781" s="4" t="str">
        <f>""</f>
        <v/>
      </c>
      <c r="AP1781" s="4" t="str">
        <f>""</f>
        <v/>
      </c>
      <c r="AQ1781" s="4" t="str">
        <f>""</f>
        <v/>
      </c>
      <c r="AR1781" s="4" t="str">
        <f>""</f>
        <v/>
      </c>
      <c r="AS1781" s="4" t="str">
        <f>""</f>
        <v/>
      </c>
    </row>
    <row r="1782" spans="1:45" x14ac:dyDescent="0.25">
      <c r="A1782" s="15"/>
      <c r="B1782" s="17"/>
      <c r="C1782" s="17"/>
      <c r="D1782" s="17"/>
      <c r="E1782" s="17"/>
      <c r="F1782" s="17"/>
      <c r="G1782" s="17"/>
      <c r="I1782" s="8" t="s">
        <v>39</v>
      </c>
      <c r="J1782" s="8"/>
      <c r="K1782" s="8"/>
      <c r="L1782" s="8"/>
      <c r="M1782" s="8"/>
      <c r="N1782" s="8"/>
      <c r="O1782" s="8"/>
      <c r="P1782" s="8"/>
      <c r="AI1782" s="4" t="str">
        <f>""</f>
        <v/>
      </c>
      <c r="AJ1782" s="4" t="str">
        <f>""</f>
        <v/>
      </c>
      <c r="AK1782" s="4" t="str">
        <f>""</f>
        <v/>
      </c>
      <c r="AL1782" s="4" t="str">
        <f>""</f>
        <v/>
      </c>
      <c r="AM1782" s="4" t="str">
        <f>""</f>
        <v/>
      </c>
      <c r="AN1782" s="4" t="str">
        <f>""</f>
        <v/>
      </c>
      <c r="AO1782" s="4" t="str">
        <f>""</f>
        <v/>
      </c>
      <c r="AP1782" s="4" t="str">
        <f>""</f>
        <v/>
      </c>
      <c r="AQ1782" s="4" t="str">
        <f>""</f>
        <v/>
      </c>
      <c r="AR1782" s="4" t="str">
        <f>""</f>
        <v/>
      </c>
      <c r="AS1782" s="4" t="str">
        <f>""</f>
        <v/>
      </c>
    </row>
    <row r="1783" spans="1:45" x14ac:dyDescent="0.25">
      <c r="A1783" s="15"/>
      <c r="B1783" s="17"/>
      <c r="C1783" s="17"/>
      <c r="D1783" s="17"/>
      <c r="E1783" s="17"/>
      <c r="F1783" s="17"/>
      <c r="G1783" s="17"/>
      <c r="I1783" s="8" t="s">
        <v>40</v>
      </c>
      <c r="J1783" s="8"/>
      <c r="K1783" s="8"/>
      <c r="L1783" s="8"/>
      <c r="M1783" s="8"/>
      <c r="N1783" s="8"/>
      <c r="O1783" s="8"/>
      <c r="P1783" s="8"/>
      <c r="AI1783" s="4" t="str">
        <f>""</f>
        <v/>
      </c>
      <c r="AJ1783" s="4" t="str">
        <f>""</f>
        <v/>
      </c>
      <c r="AK1783" s="4" t="str">
        <f>""</f>
        <v/>
      </c>
      <c r="AL1783" s="4" t="str">
        <f>""</f>
        <v/>
      </c>
      <c r="AM1783" s="4" t="str">
        <f>""</f>
        <v/>
      </c>
      <c r="AN1783" s="4" t="str">
        <f>""</f>
        <v/>
      </c>
      <c r="AO1783" s="4" t="str">
        <f>""</f>
        <v/>
      </c>
      <c r="AP1783" s="4" t="str">
        <f>""</f>
        <v/>
      </c>
      <c r="AQ1783" s="4" t="str">
        <f>""</f>
        <v/>
      </c>
      <c r="AR1783" s="4" t="str">
        <f>""</f>
        <v/>
      </c>
      <c r="AS1783" s="4" t="str">
        <f>""</f>
        <v/>
      </c>
    </row>
    <row r="1784" spans="1:45" x14ac:dyDescent="0.25">
      <c r="A1784" s="23" t="s">
        <v>41</v>
      </c>
      <c r="B1784" s="18" t="s">
        <v>76</v>
      </c>
      <c r="C1784" s="18">
        <v>10.5</v>
      </c>
      <c r="D1784" s="18">
        <v>13</v>
      </c>
      <c r="E1784" s="18" t="s">
        <v>120</v>
      </c>
      <c r="F1784" s="18">
        <v>1</v>
      </c>
      <c r="G1784" s="18" t="str">
        <f>B1784&amp;C1784&amp;D1784&amp;E1784&amp;F1784</f>
        <v>GOV10.513ND1</v>
      </c>
      <c r="H1784" s="4" t="s">
        <v>7</v>
      </c>
      <c r="I1784" s="4">
        <v>1</v>
      </c>
      <c r="J1784" s="4">
        <v>0.03</v>
      </c>
      <c r="K1784" s="4">
        <v>0.499</v>
      </c>
      <c r="L1784" s="4">
        <v>1</v>
      </c>
      <c r="M1784" s="4">
        <v>0</v>
      </c>
      <c r="N1784" s="4">
        <v>4</v>
      </c>
      <c r="O1784" s="4">
        <v>9</v>
      </c>
      <c r="P1784" s="4">
        <v>0.1</v>
      </c>
      <c r="Q1784" s="4" t="s">
        <v>1</v>
      </c>
      <c r="R1784" s="4" t="s">
        <v>1</v>
      </c>
      <c r="S1784" s="4" t="str">
        <f>""</f>
        <v/>
      </c>
      <c r="T1784" s="4" t="str">
        <f>""</f>
        <v/>
      </c>
      <c r="U1784" s="4" t="str">
        <f>""</f>
        <v/>
      </c>
      <c r="V1784" s="4" t="str">
        <f>""</f>
        <v/>
      </c>
      <c r="W1784" s="4" t="str">
        <f>""</f>
        <v/>
      </c>
      <c r="X1784" s="4" t="str">
        <f>""</f>
        <v/>
      </c>
      <c r="Y1784" s="4" t="str">
        <f>""</f>
        <v/>
      </c>
      <c r="Z1784" s="4" t="str">
        <f>""</f>
        <v/>
      </c>
      <c r="AA1784" s="4" t="str">
        <f>""</f>
        <v/>
      </c>
      <c r="AB1784" s="4" t="str">
        <f>""</f>
        <v/>
      </c>
      <c r="AC1784" s="4" t="str">
        <f>""</f>
        <v/>
      </c>
      <c r="AD1784" s="4" t="str">
        <f>""</f>
        <v/>
      </c>
      <c r="AE1784" s="4" t="str">
        <f>""</f>
        <v/>
      </c>
      <c r="AF1784" s="4" t="str">
        <f>""</f>
        <v/>
      </c>
      <c r="AG1784" s="4" t="str">
        <f>""</f>
        <v/>
      </c>
      <c r="AH1784" s="4" t="str">
        <f>""</f>
        <v/>
      </c>
      <c r="AI1784" s="4" t="str">
        <f>""</f>
        <v/>
      </c>
      <c r="AJ1784" s="4" t="str">
        <f>""</f>
        <v/>
      </c>
      <c r="AK1784" s="4" t="str">
        <f>""</f>
        <v/>
      </c>
      <c r="AL1784" s="4" t="str">
        <f>""</f>
        <v/>
      </c>
      <c r="AM1784" s="4" t="str">
        <f>""</f>
        <v/>
      </c>
      <c r="AN1784" s="4" t="str">
        <f>""</f>
        <v/>
      </c>
      <c r="AO1784" s="4" t="str">
        <f>""</f>
        <v/>
      </c>
      <c r="AP1784" s="4" t="str">
        <f>""</f>
        <v/>
      </c>
      <c r="AQ1784" s="4" t="str">
        <f>""</f>
        <v/>
      </c>
      <c r="AR1784" s="4" t="str">
        <f>""</f>
        <v/>
      </c>
      <c r="AS1784" s="4" t="str">
        <f>""</f>
        <v/>
      </c>
    </row>
    <row r="1785" spans="1:45" x14ac:dyDescent="0.25">
      <c r="A1785" s="15"/>
      <c r="B1785" s="16"/>
      <c r="C1785" s="16"/>
      <c r="D1785" s="16"/>
      <c r="E1785" s="16"/>
      <c r="F1785" s="16"/>
      <c r="G1785" s="16"/>
      <c r="H1785" s="14" t="s">
        <v>25</v>
      </c>
      <c r="I1785" s="7" t="s">
        <v>26</v>
      </c>
      <c r="J1785" s="7" t="s">
        <v>77</v>
      </c>
      <c r="K1785" s="7" t="s">
        <v>78</v>
      </c>
      <c r="L1785" s="7" t="s">
        <v>79</v>
      </c>
      <c r="M1785" s="7" t="s">
        <v>80</v>
      </c>
      <c r="N1785" s="7" t="s">
        <v>81</v>
      </c>
      <c r="O1785" s="7" t="s">
        <v>82</v>
      </c>
      <c r="P1785" s="7" t="s">
        <v>83</v>
      </c>
      <c r="Q1785" s="7" t="s">
        <v>84</v>
      </c>
      <c r="R1785" s="7" t="s">
        <v>85</v>
      </c>
      <c r="S1785" s="7" t="s">
        <v>86</v>
      </c>
      <c r="T1785" s="7" t="s">
        <v>87</v>
      </c>
      <c r="U1785" s="7" t="s">
        <v>88</v>
      </c>
      <c r="V1785" s="7" t="s">
        <v>89</v>
      </c>
      <c r="W1785" s="7" t="s">
        <v>90</v>
      </c>
      <c r="X1785" s="7" t="s">
        <v>91</v>
      </c>
      <c r="Y1785" s="7" t="s">
        <v>92</v>
      </c>
      <c r="Z1785" s="7" t="s">
        <v>93</v>
      </c>
      <c r="AA1785" s="7" t="s">
        <v>94</v>
      </c>
      <c r="AB1785" s="7" t="s">
        <v>95</v>
      </c>
      <c r="AC1785" s="7" t="s">
        <v>96</v>
      </c>
      <c r="AD1785" s="7" t="s">
        <v>97</v>
      </c>
      <c r="AE1785" s="7" t="s">
        <v>98</v>
      </c>
      <c r="AF1785" s="7" t="s">
        <v>99</v>
      </c>
      <c r="AI1785" s="4" t="str">
        <f>""</f>
        <v/>
      </c>
      <c r="AJ1785" s="4" t="str">
        <f>""</f>
        <v/>
      </c>
      <c r="AK1785" s="4" t="str">
        <f>""</f>
        <v/>
      </c>
      <c r="AL1785" s="4" t="str">
        <f>""</f>
        <v/>
      </c>
      <c r="AM1785" s="4" t="str">
        <f>""</f>
        <v/>
      </c>
      <c r="AN1785" s="4" t="str">
        <f>""</f>
        <v/>
      </c>
      <c r="AO1785" s="4" t="str">
        <f>""</f>
        <v/>
      </c>
      <c r="AP1785" s="4" t="str">
        <f>""</f>
        <v/>
      </c>
      <c r="AQ1785" s="4" t="str">
        <f>""</f>
        <v/>
      </c>
      <c r="AR1785" s="4" t="str">
        <f>""</f>
        <v/>
      </c>
      <c r="AS1785" s="4" t="str">
        <f>""</f>
        <v/>
      </c>
    </row>
    <row r="1786" spans="1:45" x14ac:dyDescent="0.25">
      <c r="A1786" s="15"/>
      <c r="B1786" s="17"/>
      <c r="C1786" s="17"/>
      <c r="D1786" s="17"/>
      <c r="E1786" s="17"/>
      <c r="F1786" s="17"/>
      <c r="G1786" s="17"/>
      <c r="I1786" s="8" t="s">
        <v>39</v>
      </c>
      <c r="J1786" s="8"/>
      <c r="K1786" s="8"/>
      <c r="L1786" s="8"/>
      <c r="M1786" s="8"/>
      <c r="N1786" s="8"/>
      <c r="O1786" s="8"/>
      <c r="P1786" s="8">
        <v>15</v>
      </c>
      <c r="Q1786" s="8">
        <v>15</v>
      </c>
      <c r="R1786" s="8"/>
      <c r="S1786" s="8">
        <v>15</v>
      </c>
      <c r="T1786" s="8">
        <v>15</v>
      </c>
      <c r="U1786" s="8"/>
      <c r="V1786" s="8"/>
      <c r="W1786" s="8"/>
      <c r="X1786" s="8">
        <v>2</v>
      </c>
      <c r="Y1786" s="8">
        <v>2</v>
      </c>
      <c r="Z1786" s="8"/>
      <c r="AA1786" s="8">
        <v>2</v>
      </c>
      <c r="AB1786" s="8">
        <v>2</v>
      </c>
      <c r="AC1786" s="8">
        <v>2</v>
      </c>
      <c r="AD1786" s="8">
        <v>2</v>
      </c>
      <c r="AE1786" s="8">
        <v>0.99</v>
      </c>
      <c r="AF1786" s="8">
        <v>0</v>
      </c>
      <c r="AI1786" s="4" t="str">
        <f>""</f>
        <v/>
      </c>
      <c r="AJ1786" s="4" t="str">
        <f>""</f>
        <v/>
      </c>
      <c r="AK1786" s="4" t="str">
        <f>""</f>
        <v/>
      </c>
      <c r="AL1786" s="4" t="str">
        <f>""</f>
        <v/>
      </c>
      <c r="AM1786" s="4" t="str">
        <f>""</f>
        <v/>
      </c>
      <c r="AN1786" s="4" t="str">
        <f>""</f>
        <v/>
      </c>
      <c r="AO1786" s="4" t="str">
        <f>""</f>
        <v/>
      </c>
      <c r="AP1786" s="4" t="str">
        <f>""</f>
        <v/>
      </c>
      <c r="AQ1786" s="4" t="str">
        <f>""</f>
        <v/>
      </c>
      <c r="AR1786" s="4" t="str">
        <f>""</f>
        <v/>
      </c>
      <c r="AS1786" s="4" t="str">
        <f>""</f>
        <v/>
      </c>
    </row>
    <row r="1787" spans="1:45" x14ac:dyDescent="0.25">
      <c r="A1787" s="15"/>
      <c r="B1787" s="17"/>
      <c r="C1787" s="17"/>
      <c r="D1787" s="17"/>
      <c r="E1787" s="17"/>
      <c r="F1787" s="17"/>
      <c r="G1787" s="17"/>
      <c r="I1787" s="8" t="s">
        <v>40</v>
      </c>
      <c r="J1787" s="8"/>
      <c r="K1787" s="8"/>
      <c r="L1787" s="8"/>
      <c r="M1787" s="8"/>
      <c r="N1787" s="8"/>
      <c r="O1787" s="8"/>
      <c r="P1787" s="8">
        <v>1.5</v>
      </c>
      <c r="Q1787" s="8">
        <v>1.5</v>
      </c>
      <c r="R1787" s="8">
        <f>2*$K$2</f>
        <v>0.02</v>
      </c>
      <c r="S1787" s="8">
        <v>1.5</v>
      </c>
      <c r="T1787" s="8">
        <v>1.5</v>
      </c>
      <c r="U1787" s="8">
        <f>2*$K$2</f>
        <v>0.02</v>
      </c>
      <c r="V1787" s="8"/>
      <c r="W1787" s="8"/>
      <c r="X1787" s="8">
        <f t="shared" ref="X1787:Y1787" si="214">2*$K$2</f>
        <v>0.02</v>
      </c>
      <c r="Y1787" s="8">
        <f t="shared" si="214"/>
        <v>0.02</v>
      </c>
      <c r="Z1787" s="8"/>
      <c r="AA1787" s="8">
        <f t="shared" ref="AA1787:AD1787" si="215">2*$K$2</f>
        <v>0.02</v>
      </c>
      <c r="AB1787" s="8">
        <f t="shared" si="215"/>
        <v>0.02</v>
      </c>
      <c r="AC1787" s="8">
        <f t="shared" si="215"/>
        <v>0.02</v>
      </c>
      <c r="AD1787" s="8">
        <f t="shared" si="215"/>
        <v>0.02</v>
      </c>
      <c r="AE1787" s="8">
        <v>0</v>
      </c>
      <c r="AF1787" s="8">
        <v>-0.3</v>
      </c>
      <c r="AI1787" s="4" t="str">
        <f>""</f>
        <v/>
      </c>
      <c r="AJ1787" s="4" t="str">
        <f>""</f>
        <v/>
      </c>
      <c r="AK1787" s="4" t="str">
        <f>""</f>
        <v/>
      </c>
      <c r="AL1787" s="4" t="str">
        <f>""</f>
        <v/>
      </c>
      <c r="AM1787" s="4" t="str">
        <f>""</f>
        <v/>
      </c>
      <c r="AN1787" s="4" t="str">
        <f>""</f>
        <v/>
      </c>
      <c r="AO1787" s="4" t="str">
        <f>""</f>
        <v/>
      </c>
      <c r="AP1787" s="4" t="str">
        <f>""</f>
        <v/>
      </c>
      <c r="AQ1787" s="4" t="str">
        <f>""</f>
        <v/>
      </c>
      <c r="AR1787" s="4" t="str">
        <f>""</f>
        <v/>
      </c>
      <c r="AS1787" s="4" t="str">
        <f>""</f>
        <v/>
      </c>
    </row>
    <row r="1788" spans="1:45" x14ac:dyDescent="0.25">
      <c r="A1788" s="24" t="s">
        <v>41</v>
      </c>
      <c r="B1788" s="18" t="s">
        <v>100</v>
      </c>
      <c r="C1788" s="18">
        <v>10.5</v>
      </c>
      <c r="D1788" s="18">
        <v>13</v>
      </c>
      <c r="E1788" s="18" t="s">
        <v>120</v>
      </c>
      <c r="F1788" s="18">
        <v>1</v>
      </c>
      <c r="G1788" s="18" t="str">
        <f>B1788&amp;C1788&amp;D1788&amp;E1788&amp;F1788</f>
        <v>PSS10.513ND1</v>
      </c>
      <c r="H1788" s="4" t="s">
        <v>9</v>
      </c>
      <c r="I1788" s="4">
        <v>1</v>
      </c>
      <c r="J1788" s="4">
        <v>1</v>
      </c>
      <c r="K1788" s="4">
        <v>0</v>
      </c>
      <c r="L1788" s="4">
        <v>3</v>
      </c>
      <c r="M1788" s="4">
        <v>0</v>
      </c>
      <c r="N1788" s="4">
        <v>5</v>
      </c>
      <c r="O1788" s="4">
        <v>1</v>
      </c>
      <c r="P1788" s="4">
        <v>2.5</v>
      </c>
      <c r="Q1788" s="4">
        <v>2.5</v>
      </c>
      <c r="R1788" s="4">
        <v>0</v>
      </c>
      <c r="S1788" s="4">
        <v>2.5</v>
      </c>
      <c r="T1788" s="4">
        <v>0</v>
      </c>
      <c r="U1788" s="4">
        <v>2.5</v>
      </c>
      <c r="V1788" s="4">
        <v>0.39</v>
      </c>
      <c r="W1788" s="4">
        <v>1</v>
      </c>
      <c r="X1788" s="4">
        <v>0</v>
      </c>
      <c r="Y1788" s="4">
        <v>0.1</v>
      </c>
      <c r="Z1788" s="4">
        <v>6.5</v>
      </c>
      <c r="AA1788" s="4">
        <v>0.44</v>
      </c>
      <c r="AB1788" s="4">
        <v>0.08</v>
      </c>
      <c r="AC1788" s="4">
        <v>0.2</v>
      </c>
      <c r="AD1788" s="4">
        <v>0.98</v>
      </c>
      <c r="AE1788" s="4">
        <v>0.1</v>
      </c>
      <c r="AF1788" s="4">
        <v>-0.1</v>
      </c>
      <c r="AG1788" s="4" t="s">
        <v>1</v>
      </c>
      <c r="AH1788" s="4" t="s">
        <v>1</v>
      </c>
      <c r="AI1788" s="4" t="str">
        <f>""</f>
        <v/>
      </c>
      <c r="AJ1788" s="4" t="str">
        <f>""</f>
        <v/>
      </c>
      <c r="AK1788" s="4" t="str">
        <f>""</f>
        <v/>
      </c>
      <c r="AL1788" s="4" t="str">
        <f>""</f>
        <v/>
      </c>
      <c r="AM1788" s="4" t="str">
        <f>""</f>
        <v/>
      </c>
      <c r="AN1788" s="4" t="str">
        <f>""</f>
        <v/>
      </c>
      <c r="AO1788" s="4" t="str">
        <f>""</f>
        <v/>
      </c>
      <c r="AP1788" s="4" t="str">
        <f>""</f>
        <v/>
      </c>
      <c r="AQ1788" s="4" t="str">
        <f>""</f>
        <v/>
      </c>
      <c r="AR1788" s="4" t="str">
        <f>""</f>
        <v/>
      </c>
      <c r="AS1788" s="4" t="str">
        <f>""</f>
        <v/>
      </c>
    </row>
    <row r="1789" spans="1:45" x14ac:dyDescent="0.25">
      <c r="AI1789" s="4" t="str">
        <f>""</f>
        <v/>
      </c>
      <c r="AJ1789" s="4" t="str">
        <f>""</f>
        <v/>
      </c>
      <c r="AK1789" s="4" t="str">
        <f>""</f>
        <v/>
      </c>
      <c r="AL1789" s="4" t="str">
        <f>""</f>
        <v/>
      </c>
      <c r="AM1789" s="4" t="str">
        <f>""</f>
        <v/>
      </c>
      <c r="AN1789" s="4" t="str">
        <f>""</f>
        <v/>
      </c>
      <c r="AO1789" s="4" t="str">
        <f>""</f>
        <v/>
      </c>
      <c r="AP1789" s="4" t="str">
        <f>""</f>
        <v/>
      </c>
      <c r="AQ1789" s="4" t="str">
        <f>""</f>
        <v/>
      </c>
      <c r="AR1789" s="4" t="str">
        <f>""</f>
        <v/>
      </c>
      <c r="AS1789" s="4" t="str">
        <f>""</f>
        <v/>
      </c>
    </row>
    <row r="1790" spans="1:45" x14ac:dyDescent="0.25">
      <c r="A1790" s="27" t="s">
        <v>232</v>
      </c>
      <c r="B1790" s="9"/>
      <c r="C1790" s="9"/>
      <c r="D1790" s="9"/>
      <c r="E1790" s="9"/>
      <c r="F1790" s="9"/>
      <c r="G1790" s="16"/>
      <c r="H1790" s="14" t="s">
        <v>25</v>
      </c>
      <c r="I1790" s="7" t="s">
        <v>26</v>
      </c>
      <c r="J1790" s="7" t="s">
        <v>103</v>
      </c>
      <c r="K1790" s="7" t="s">
        <v>104</v>
      </c>
      <c r="L1790" s="7" t="s">
        <v>105</v>
      </c>
      <c r="M1790" s="7" t="s">
        <v>106</v>
      </c>
      <c r="N1790" s="7" t="s">
        <v>107</v>
      </c>
      <c r="O1790" s="7" t="s">
        <v>108</v>
      </c>
      <c r="P1790" s="7" t="s">
        <v>109</v>
      </c>
      <c r="Q1790" s="7" t="s">
        <v>110</v>
      </c>
      <c r="R1790" s="7" t="s">
        <v>111</v>
      </c>
      <c r="S1790" s="7" t="s">
        <v>112</v>
      </c>
      <c r="T1790" s="7" t="s">
        <v>113</v>
      </c>
      <c r="U1790" s="7" t="s">
        <v>114</v>
      </c>
      <c r="V1790" s="7" t="s">
        <v>115</v>
      </c>
      <c r="W1790" s="7" t="s">
        <v>116</v>
      </c>
      <c r="X1790" s="7" t="s">
        <v>117</v>
      </c>
      <c r="Y1790" s="7" t="s">
        <v>118</v>
      </c>
      <c r="Z1790" s="7" t="s">
        <v>119</v>
      </c>
      <c r="AI1790" s="4" t="str">
        <f>""</f>
        <v/>
      </c>
      <c r="AJ1790" s="4" t="str">
        <f>""</f>
        <v/>
      </c>
      <c r="AK1790" s="4" t="str">
        <f>""</f>
        <v/>
      </c>
      <c r="AL1790" s="4" t="str">
        <f>""</f>
        <v/>
      </c>
      <c r="AM1790" s="4" t="str">
        <f>""</f>
        <v/>
      </c>
      <c r="AN1790" s="4" t="str">
        <f>""</f>
        <v/>
      </c>
      <c r="AO1790" s="4" t="str">
        <f>""</f>
        <v/>
      </c>
      <c r="AP1790" s="4" t="str">
        <f>""</f>
        <v/>
      </c>
      <c r="AQ1790" s="4" t="str">
        <f>""</f>
        <v/>
      </c>
      <c r="AR1790" s="4" t="str">
        <f>""</f>
        <v/>
      </c>
      <c r="AS1790" s="4" t="str">
        <f>""</f>
        <v/>
      </c>
    </row>
    <row r="1791" spans="1:45" x14ac:dyDescent="0.25">
      <c r="A1791" s="25"/>
      <c r="B1791" s="10"/>
      <c r="C1791" s="10"/>
      <c r="D1791" s="10"/>
      <c r="E1791" s="10"/>
      <c r="F1791" s="10"/>
      <c r="G1791" s="17"/>
      <c r="I1791" s="8" t="s">
        <v>39</v>
      </c>
      <c r="J1791" s="8">
        <v>0.5</v>
      </c>
      <c r="K1791" s="8">
        <v>75</v>
      </c>
      <c r="L1791" s="8">
        <v>75</v>
      </c>
      <c r="M1791" s="8">
        <v>10</v>
      </c>
      <c r="N1791" s="8">
        <v>0</v>
      </c>
      <c r="O1791" s="8">
        <v>1</v>
      </c>
      <c r="P1791" s="8">
        <v>1.2</v>
      </c>
      <c r="Q1791" s="8">
        <v>18</v>
      </c>
      <c r="R1791" s="8">
        <v>118</v>
      </c>
      <c r="S1791" s="8">
        <v>0</v>
      </c>
      <c r="T1791" s="8">
        <v>1.1000000000000001</v>
      </c>
      <c r="U1791" s="8">
        <v>10</v>
      </c>
      <c r="V1791" s="8">
        <v>1.1000000000000001</v>
      </c>
      <c r="W1791" s="8">
        <v>20</v>
      </c>
      <c r="X1791" s="8">
        <v>1</v>
      </c>
      <c r="Y1791" s="8">
        <v>0.5</v>
      </c>
      <c r="Z1791" s="8">
        <v>90</v>
      </c>
      <c r="AI1791" s="4" t="str">
        <f>""</f>
        <v/>
      </c>
      <c r="AJ1791" s="4" t="str">
        <f>""</f>
        <v/>
      </c>
      <c r="AK1791" s="4" t="str">
        <f>""</f>
        <v/>
      </c>
      <c r="AL1791" s="4" t="str">
        <f>""</f>
        <v/>
      </c>
      <c r="AM1791" s="4" t="str">
        <f>""</f>
        <v/>
      </c>
      <c r="AN1791" s="4" t="str">
        <f>""</f>
        <v/>
      </c>
      <c r="AO1791" s="4" t="str">
        <f>""</f>
        <v/>
      </c>
      <c r="AP1791" s="4" t="str">
        <f>""</f>
        <v/>
      </c>
      <c r="AQ1791" s="4" t="str">
        <f>""</f>
        <v/>
      </c>
      <c r="AR1791" s="4" t="str">
        <f>""</f>
        <v/>
      </c>
      <c r="AS1791" s="4" t="str">
        <f>""</f>
        <v/>
      </c>
    </row>
    <row r="1792" spans="1:45" x14ac:dyDescent="0.25">
      <c r="A1792" s="25"/>
      <c r="B1792" s="10"/>
      <c r="C1792" s="10"/>
      <c r="D1792" s="10"/>
      <c r="E1792" s="10"/>
      <c r="F1792" s="10"/>
      <c r="G1792" s="17"/>
      <c r="I1792" s="9" t="s">
        <v>40</v>
      </c>
      <c r="J1792" s="8">
        <v>0</v>
      </c>
      <c r="K1792" s="8">
        <v>0</v>
      </c>
      <c r="L1792" s="8">
        <v>0</v>
      </c>
      <c r="M1792" s="8">
        <v>0.8</v>
      </c>
      <c r="N1792" s="8">
        <v>-6</v>
      </c>
      <c r="O1792" s="8">
        <v>0</v>
      </c>
      <c r="P1792" s="8">
        <v>0</v>
      </c>
      <c r="Q1792" s="8">
        <v>0</v>
      </c>
      <c r="R1792" s="8">
        <v>0.8</v>
      </c>
      <c r="S1792" s="8">
        <v>-118</v>
      </c>
      <c r="T1792" s="8">
        <v>0</v>
      </c>
      <c r="U1792" s="8">
        <v>1</v>
      </c>
      <c r="V1792" s="8">
        <v>0</v>
      </c>
      <c r="W1792" s="8">
        <v>1</v>
      </c>
      <c r="X1792" s="8">
        <v>0</v>
      </c>
      <c r="Y1792" s="8">
        <v>0</v>
      </c>
      <c r="Z1792" s="8">
        <v>-90</v>
      </c>
      <c r="AI1792" s="4" t="str">
        <f>""</f>
        <v/>
      </c>
      <c r="AJ1792" s="4" t="str">
        <f>""</f>
        <v/>
      </c>
      <c r="AK1792" s="4" t="str">
        <f>""</f>
        <v/>
      </c>
      <c r="AL1792" s="4" t="str">
        <f>""</f>
        <v/>
      </c>
      <c r="AM1792" s="4" t="str">
        <f>""</f>
        <v/>
      </c>
      <c r="AN1792" s="4" t="str">
        <f>""</f>
        <v/>
      </c>
      <c r="AO1792" s="4" t="str">
        <f>""</f>
        <v/>
      </c>
      <c r="AP1792" s="4" t="str">
        <f>""</f>
        <v/>
      </c>
      <c r="AQ1792" s="4" t="str">
        <f>""</f>
        <v/>
      </c>
      <c r="AR1792" s="4" t="str">
        <f>""</f>
        <v/>
      </c>
      <c r="AS1792" s="4" t="str">
        <f>""</f>
        <v/>
      </c>
    </row>
    <row r="1793" spans="1:45" x14ac:dyDescent="0.25">
      <c r="A1793" s="22" t="s">
        <v>41</v>
      </c>
      <c r="B1793" s="18" t="s">
        <v>42</v>
      </c>
      <c r="C1793" s="18">
        <v>11</v>
      </c>
      <c r="D1793" s="18">
        <v>24</v>
      </c>
      <c r="E1793" s="18" t="s">
        <v>43</v>
      </c>
      <c r="F1793" s="18">
        <v>1</v>
      </c>
      <c r="G1793" s="18" t="str">
        <f>B1793&amp;C1793&amp;D1793&amp;E1793&amp;F1793</f>
        <v>AVR1124TD1</v>
      </c>
      <c r="H1793" s="4" t="s">
        <v>3</v>
      </c>
      <c r="I1793" s="4">
        <v>1</v>
      </c>
      <c r="J1793" s="4">
        <v>0</v>
      </c>
      <c r="K1793" s="4">
        <v>10.75</v>
      </c>
      <c r="L1793" s="4">
        <v>10.75</v>
      </c>
      <c r="M1793" s="4">
        <v>5</v>
      </c>
      <c r="N1793" s="4">
        <v>-0.87</v>
      </c>
      <c r="O1793" s="4">
        <v>0</v>
      </c>
      <c r="P1793" s="4">
        <v>1</v>
      </c>
      <c r="Q1793" s="4">
        <v>0</v>
      </c>
      <c r="R1793" s="4">
        <v>99</v>
      </c>
      <c r="S1793" s="4">
        <v>-99</v>
      </c>
      <c r="T1793" s="4">
        <v>0</v>
      </c>
      <c r="U1793" s="4">
        <v>9.3000000000000007</v>
      </c>
      <c r="V1793" s="4">
        <v>0</v>
      </c>
      <c r="W1793" s="4">
        <v>11.63</v>
      </c>
      <c r="X1793" s="4">
        <v>0.113</v>
      </c>
      <c r="Y1793" s="4">
        <v>0.124</v>
      </c>
      <c r="Z1793" s="4">
        <v>0</v>
      </c>
      <c r="AA1793" s="4" t="s">
        <v>1</v>
      </c>
      <c r="AB1793" s="4" t="s">
        <v>1</v>
      </c>
      <c r="AC1793" s="4" t="str">
        <f>""</f>
        <v/>
      </c>
      <c r="AD1793" s="4" t="str">
        <f>""</f>
        <v/>
      </c>
      <c r="AE1793" s="4" t="str">
        <f>""</f>
        <v/>
      </c>
      <c r="AF1793" s="4" t="str">
        <f>""</f>
        <v/>
      </c>
      <c r="AG1793" s="4" t="str">
        <f>""</f>
        <v/>
      </c>
      <c r="AH1793" s="4" t="str">
        <f>""</f>
        <v/>
      </c>
      <c r="AI1793" s="4" t="str">
        <f>""</f>
        <v/>
      </c>
      <c r="AJ1793" s="4" t="str">
        <f>""</f>
        <v/>
      </c>
      <c r="AK1793" s="4" t="str">
        <f>""</f>
        <v/>
      </c>
      <c r="AL1793" s="4" t="str">
        <f>""</f>
        <v/>
      </c>
      <c r="AM1793" s="4" t="str">
        <f>""</f>
        <v/>
      </c>
      <c r="AN1793" s="4" t="str">
        <f>""</f>
        <v/>
      </c>
      <c r="AO1793" s="4" t="str">
        <f>""</f>
        <v/>
      </c>
      <c r="AP1793" s="4" t="str">
        <f>""</f>
        <v/>
      </c>
      <c r="AQ1793" s="4" t="str">
        <f>""</f>
        <v/>
      </c>
      <c r="AR1793" s="4" t="str">
        <f>""</f>
        <v/>
      </c>
      <c r="AS1793" s="4" t="str">
        <f>""</f>
        <v/>
      </c>
    </row>
    <row r="1794" spans="1:45" x14ac:dyDescent="0.25">
      <c r="A1794" s="15"/>
      <c r="B1794" s="16"/>
      <c r="C1794" s="16"/>
      <c r="D1794" s="16"/>
      <c r="E1794" s="16"/>
      <c r="F1794" s="16"/>
      <c r="G1794" s="16"/>
      <c r="H1794" s="30" t="s">
        <v>25</v>
      </c>
      <c r="I1794" s="31" t="s">
        <v>26</v>
      </c>
      <c r="J1794" s="7" t="s">
        <v>44</v>
      </c>
      <c r="K1794" s="7" t="s">
        <v>45</v>
      </c>
      <c r="L1794" s="7" t="s">
        <v>46</v>
      </c>
      <c r="M1794" s="7" t="s">
        <v>46</v>
      </c>
      <c r="N1794" s="7" t="s">
        <v>47</v>
      </c>
      <c r="O1794" s="7" t="s">
        <v>48</v>
      </c>
      <c r="P1794" s="7" t="s">
        <v>49</v>
      </c>
      <c r="Q1794" s="7" t="s">
        <v>50</v>
      </c>
      <c r="R1794" s="7" t="s">
        <v>51</v>
      </c>
      <c r="S1794" s="7" t="s">
        <v>121</v>
      </c>
      <c r="T1794" s="7" t="s">
        <v>52</v>
      </c>
      <c r="U1794" s="7" t="s">
        <v>53</v>
      </c>
      <c r="V1794" s="7" t="s">
        <v>54</v>
      </c>
      <c r="W1794" s="7" t="s">
        <v>55</v>
      </c>
      <c r="AI1794" s="4" t="str">
        <f>""</f>
        <v/>
      </c>
      <c r="AJ1794" s="4" t="str">
        <f>""</f>
        <v/>
      </c>
      <c r="AK1794" s="4" t="str">
        <f>""</f>
        <v/>
      </c>
      <c r="AL1794" s="4" t="str">
        <f>""</f>
        <v/>
      </c>
      <c r="AM1794" s="4" t="str">
        <f>""</f>
        <v/>
      </c>
      <c r="AN1794" s="4" t="str">
        <f>""</f>
        <v/>
      </c>
      <c r="AO1794" s="4" t="str">
        <f>""</f>
        <v/>
      </c>
      <c r="AP1794" s="4" t="str">
        <f>""</f>
        <v/>
      </c>
      <c r="AQ1794" s="4" t="str">
        <f>""</f>
        <v/>
      </c>
      <c r="AR1794" s="4" t="str">
        <f>""</f>
        <v/>
      </c>
      <c r="AS1794" s="4" t="str">
        <f>""</f>
        <v/>
      </c>
    </row>
    <row r="1795" spans="1:45" x14ac:dyDescent="0.25">
      <c r="A1795" s="15"/>
      <c r="B1795" s="17"/>
      <c r="C1795" s="17"/>
      <c r="D1795" s="17"/>
      <c r="E1795" s="17"/>
      <c r="F1795" s="17"/>
      <c r="G1795" s="17"/>
      <c r="I1795" s="8" t="s">
        <v>39</v>
      </c>
      <c r="J1795" s="8">
        <v>10</v>
      </c>
      <c r="K1795" s="8">
        <v>0.2</v>
      </c>
      <c r="L1795" s="8">
        <v>0.2</v>
      </c>
      <c r="M1795" s="8">
        <v>0.2</v>
      </c>
      <c r="N1795" s="8">
        <v>10</v>
      </c>
      <c r="O1795" s="8">
        <v>3</v>
      </c>
      <c r="P1795" s="8">
        <v>2.5</v>
      </c>
      <c r="Q1795" s="8"/>
      <c r="R1795" s="8"/>
      <c r="S1795" s="8"/>
      <c r="T1795" s="8"/>
      <c r="U1795" s="8"/>
      <c r="V1795" s="8"/>
      <c r="W1795" s="8"/>
      <c r="AI1795" s="4" t="str">
        <f>""</f>
        <v/>
      </c>
      <c r="AJ1795" s="4" t="str">
        <f>""</f>
        <v/>
      </c>
      <c r="AK1795" s="4" t="str">
        <f>""</f>
        <v/>
      </c>
      <c r="AL1795" s="4" t="str">
        <f>""</f>
        <v/>
      </c>
      <c r="AM1795" s="4" t="str">
        <f>""</f>
        <v/>
      </c>
      <c r="AN1795" s="4" t="str">
        <f>""</f>
        <v/>
      </c>
      <c r="AO1795" s="4" t="str">
        <f>""</f>
        <v/>
      </c>
      <c r="AP1795" s="4" t="str">
        <f>""</f>
        <v/>
      </c>
      <c r="AQ1795" s="4" t="str">
        <f>""</f>
        <v/>
      </c>
      <c r="AR1795" s="4" t="str">
        <f>""</f>
        <v/>
      </c>
      <c r="AS1795" s="4" t="str">
        <f>""</f>
        <v/>
      </c>
    </row>
    <row r="1796" spans="1:45" x14ac:dyDescent="0.25">
      <c r="A1796" s="15"/>
      <c r="B1796" s="17"/>
      <c r="C1796" s="17"/>
      <c r="D1796" s="17"/>
      <c r="E1796" s="17"/>
      <c r="F1796" s="17"/>
      <c r="G1796" s="17"/>
      <c r="I1796" s="8" t="s">
        <v>40</v>
      </c>
      <c r="J1796" s="8">
        <v>1</v>
      </c>
      <c r="K1796" s="8">
        <f>4*$K$2</f>
        <v>0.04</v>
      </c>
      <c r="L1796" s="8">
        <f>4*$K$2</f>
        <v>0.04</v>
      </c>
      <c r="M1796" s="8">
        <f>4*$K$2</f>
        <v>0.04</v>
      </c>
      <c r="N1796" s="8">
        <v>1</v>
      </c>
      <c r="O1796" s="8">
        <v>0</v>
      </c>
      <c r="P1796" s="8"/>
      <c r="Q1796" s="8"/>
      <c r="R1796" s="8"/>
      <c r="S1796" s="8"/>
      <c r="T1796" s="8"/>
      <c r="U1796" s="8"/>
      <c r="V1796" s="8">
        <v>0</v>
      </c>
      <c r="W1796" s="8"/>
      <c r="AI1796" s="4" t="str">
        <f>""</f>
        <v/>
      </c>
      <c r="AJ1796" s="4" t="str">
        <f>""</f>
        <v/>
      </c>
      <c r="AK1796" s="4" t="str">
        <f>""</f>
        <v/>
      </c>
      <c r="AL1796" s="4" t="str">
        <f>""</f>
        <v/>
      </c>
      <c r="AM1796" s="4" t="str">
        <f>""</f>
        <v/>
      </c>
      <c r="AN1796" s="4" t="str">
        <f>""</f>
        <v/>
      </c>
      <c r="AO1796" s="4" t="str">
        <f>""</f>
        <v/>
      </c>
      <c r="AP1796" s="4" t="str">
        <f>""</f>
        <v/>
      </c>
      <c r="AQ1796" s="4" t="str">
        <f>""</f>
        <v/>
      </c>
      <c r="AR1796" s="4" t="str">
        <f>""</f>
        <v/>
      </c>
      <c r="AS1796" s="4" t="str">
        <f>""</f>
        <v/>
      </c>
    </row>
    <row r="1797" spans="1:45" x14ac:dyDescent="0.25">
      <c r="A1797" s="23" t="s">
        <v>41</v>
      </c>
      <c r="B1797" s="18" t="s">
        <v>62</v>
      </c>
      <c r="C1797" s="18">
        <v>11</v>
      </c>
      <c r="D1797" s="18">
        <v>24</v>
      </c>
      <c r="E1797" s="18" t="s">
        <v>43</v>
      </c>
      <c r="F1797" s="18">
        <v>1</v>
      </c>
      <c r="G1797" s="18" t="str">
        <f>B1797&amp;C1797&amp;D1797&amp;E1797&amp;F1797</f>
        <v>GEN1124TD1</v>
      </c>
      <c r="H1797" s="4" t="s">
        <v>2</v>
      </c>
      <c r="I1797" s="4">
        <v>1</v>
      </c>
      <c r="J1797" s="4">
        <v>6.9</v>
      </c>
      <c r="K1797" s="4">
        <v>0.19900000000000001</v>
      </c>
      <c r="L1797" s="4">
        <v>0.45</v>
      </c>
      <c r="M1797" s="4">
        <v>7.0000000000000007E-2</v>
      </c>
      <c r="N1797" s="4">
        <v>3.8</v>
      </c>
      <c r="O1797" s="4">
        <v>0</v>
      </c>
      <c r="P1797" s="4">
        <v>2.2999999999999998</v>
      </c>
      <c r="Q1797" s="4">
        <v>2.21</v>
      </c>
      <c r="R1797" s="4">
        <v>0.28999999999999998</v>
      </c>
      <c r="S1797" s="4">
        <v>0.46</v>
      </c>
      <c r="T1797" s="4">
        <v>0.22</v>
      </c>
      <c r="U1797" s="4">
        <v>0.16700000000000001</v>
      </c>
      <c r="V1797" s="4">
        <v>0.08</v>
      </c>
      <c r="W1797" s="4">
        <v>0.56000000000000005</v>
      </c>
      <c r="X1797" s="4" t="s">
        <v>1</v>
      </c>
      <c r="Y1797" s="4" t="s">
        <v>1</v>
      </c>
      <c r="Z1797" s="4" t="str">
        <f>""</f>
        <v/>
      </c>
      <c r="AA1797" s="4" t="str">
        <f>""</f>
        <v/>
      </c>
      <c r="AB1797" s="4" t="str">
        <f>""</f>
        <v/>
      </c>
      <c r="AC1797" s="4" t="str">
        <f>""</f>
        <v/>
      </c>
      <c r="AD1797" s="4" t="str">
        <f>""</f>
        <v/>
      </c>
      <c r="AE1797" s="4" t="str">
        <f>""</f>
        <v/>
      </c>
      <c r="AF1797" s="4" t="str">
        <f>""</f>
        <v/>
      </c>
      <c r="AG1797" s="4" t="str">
        <f>""</f>
        <v/>
      </c>
      <c r="AH1797" s="4" t="str">
        <f>""</f>
        <v/>
      </c>
      <c r="AI1797" s="4" t="str">
        <f>""</f>
        <v/>
      </c>
      <c r="AJ1797" s="4" t="str">
        <f>""</f>
        <v/>
      </c>
      <c r="AK1797" s="4" t="str">
        <f>""</f>
        <v/>
      </c>
      <c r="AL1797" s="4" t="str">
        <f>""</f>
        <v/>
      </c>
      <c r="AM1797" s="4" t="str">
        <f>""</f>
        <v/>
      </c>
      <c r="AN1797" s="4" t="str">
        <f>""</f>
        <v/>
      </c>
      <c r="AO1797" s="4" t="str">
        <f>""</f>
        <v/>
      </c>
      <c r="AP1797" s="4" t="str">
        <f>""</f>
        <v/>
      </c>
      <c r="AQ1797" s="4" t="str">
        <f>""</f>
        <v/>
      </c>
      <c r="AR1797" s="4" t="str">
        <f>""</f>
        <v/>
      </c>
      <c r="AS1797" s="4" t="str">
        <f>""</f>
        <v/>
      </c>
    </row>
    <row r="1798" spans="1:45" x14ac:dyDescent="0.25">
      <c r="A1798" s="15"/>
      <c r="B1798" s="16"/>
      <c r="C1798" s="16"/>
      <c r="D1798" s="16"/>
      <c r="E1798" s="16"/>
      <c r="F1798" s="16"/>
      <c r="G1798" s="16"/>
      <c r="H1798" s="14" t="s">
        <v>25</v>
      </c>
      <c r="I1798" s="34"/>
      <c r="J1798" s="7" t="s">
        <v>64</v>
      </c>
      <c r="K1798" s="7" t="s">
        <v>65</v>
      </c>
      <c r="L1798" s="7" t="s">
        <v>66</v>
      </c>
      <c r="M1798" s="7" t="s">
        <v>67</v>
      </c>
      <c r="N1798" s="7" t="s">
        <v>68</v>
      </c>
      <c r="O1798" s="7" t="s">
        <v>69</v>
      </c>
      <c r="P1798" s="7" t="s">
        <v>70</v>
      </c>
      <c r="Q1798" s="7" t="s">
        <v>71</v>
      </c>
      <c r="R1798" s="7" t="s">
        <v>72</v>
      </c>
      <c r="S1798" s="7" t="s">
        <v>73</v>
      </c>
      <c r="T1798" s="7" t="s">
        <v>74</v>
      </c>
      <c r="U1798" s="7" t="s">
        <v>75</v>
      </c>
      <c r="AI1798" s="4" t="str">
        <f>""</f>
        <v/>
      </c>
      <c r="AJ1798" s="4" t="str">
        <f>""</f>
        <v/>
      </c>
      <c r="AK1798" s="4" t="str">
        <f>""</f>
        <v/>
      </c>
      <c r="AL1798" s="4" t="str">
        <f>""</f>
        <v/>
      </c>
      <c r="AM1798" s="4" t="str">
        <f>""</f>
        <v/>
      </c>
      <c r="AN1798" s="4" t="str">
        <f>""</f>
        <v/>
      </c>
      <c r="AO1798" s="4" t="str">
        <f>""</f>
        <v/>
      </c>
      <c r="AP1798" s="4" t="str">
        <f>""</f>
        <v/>
      </c>
      <c r="AQ1798" s="4" t="str">
        <f>""</f>
        <v/>
      </c>
      <c r="AR1798" s="4" t="str">
        <f>""</f>
        <v/>
      </c>
      <c r="AS1798" s="4" t="str">
        <f>""</f>
        <v/>
      </c>
    </row>
    <row r="1799" spans="1:45" x14ac:dyDescent="0.25">
      <c r="A1799" s="15"/>
      <c r="B1799" s="17"/>
      <c r="C1799" s="17"/>
      <c r="D1799" s="17"/>
      <c r="E1799" s="17"/>
      <c r="F1799" s="17"/>
      <c r="G1799" s="17"/>
      <c r="I1799" s="8" t="s">
        <v>39</v>
      </c>
      <c r="J1799" s="8">
        <v>1</v>
      </c>
      <c r="K1799" s="8">
        <v>2</v>
      </c>
      <c r="L1799" s="8">
        <v>30</v>
      </c>
      <c r="M1799" s="8">
        <v>0.1</v>
      </c>
      <c r="N1799" s="8">
        <v>1</v>
      </c>
      <c r="O1799" s="8">
        <v>0.3</v>
      </c>
      <c r="P1799" s="8">
        <v>1</v>
      </c>
      <c r="Q1799" s="8">
        <v>1</v>
      </c>
      <c r="R1799" s="8">
        <v>30</v>
      </c>
      <c r="S1799" s="8">
        <v>1.5</v>
      </c>
      <c r="T1799" s="8">
        <v>0.5</v>
      </c>
      <c r="U1799" s="8">
        <v>0.15</v>
      </c>
      <c r="AI1799" s="4" t="str">
        <f>""</f>
        <v/>
      </c>
      <c r="AJ1799" s="4" t="str">
        <f>""</f>
        <v/>
      </c>
      <c r="AK1799" s="4" t="str">
        <f>""</f>
        <v/>
      </c>
      <c r="AL1799" s="4" t="str">
        <f>""</f>
        <v/>
      </c>
      <c r="AM1799" s="4" t="str">
        <f>""</f>
        <v/>
      </c>
      <c r="AN1799" s="4" t="str">
        <f>""</f>
        <v/>
      </c>
      <c r="AO1799" s="4" t="str">
        <f>""</f>
        <v/>
      </c>
      <c r="AP1799" s="4" t="str">
        <f>""</f>
        <v/>
      </c>
      <c r="AQ1799" s="4" t="str">
        <f>""</f>
        <v/>
      </c>
      <c r="AR1799" s="4" t="str">
        <f>""</f>
        <v/>
      </c>
      <c r="AS1799" s="4" t="str">
        <f>""</f>
        <v/>
      </c>
    </row>
    <row r="1800" spans="1:45" x14ac:dyDescent="0.25">
      <c r="A1800" s="15"/>
      <c r="B1800" s="17"/>
      <c r="C1800" s="17"/>
      <c r="D1800" s="17"/>
      <c r="E1800" s="17"/>
      <c r="F1800" s="17"/>
      <c r="G1800" s="17"/>
      <c r="I1800" s="8" t="s">
        <v>40</v>
      </c>
      <c r="J1800" s="8">
        <v>0</v>
      </c>
      <c r="K1800" s="8">
        <v>0</v>
      </c>
      <c r="L1800" s="8">
        <f>4*$K$2</f>
        <v>0.04</v>
      </c>
      <c r="M1800" s="8">
        <f>4*$K$2</f>
        <v>0.04</v>
      </c>
      <c r="N1800" s="8">
        <f>4*$K$2</f>
        <v>0.04</v>
      </c>
      <c r="O1800" s="8">
        <v>0</v>
      </c>
      <c r="P1800" s="8">
        <v>0</v>
      </c>
      <c r="Q1800" s="8">
        <v>0</v>
      </c>
      <c r="R1800" s="8">
        <v>0.5</v>
      </c>
      <c r="S1800" s="8">
        <v>0.8</v>
      </c>
      <c r="T1800" s="8">
        <v>0</v>
      </c>
      <c r="U1800" s="8">
        <v>0</v>
      </c>
      <c r="AI1800" s="4" t="str">
        <f>""</f>
        <v/>
      </c>
      <c r="AJ1800" s="4" t="str">
        <f>""</f>
        <v/>
      </c>
      <c r="AK1800" s="4" t="str">
        <f>""</f>
        <v/>
      </c>
      <c r="AL1800" s="4" t="str">
        <f>""</f>
        <v/>
      </c>
      <c r="AM1800" s="4" t="str">
        <f>""</f>
        <v/>
      </c>
      <c r="AN1800" s="4" t="str">
        <f>""</f>
        <v/>
      </c>
      <c r="AO1800" s="4" t="str">
        <f>""</f>
        <v/>
      </c>
      <c r="AP1800" s="4" t="str">
        <f>""</f>
        <v/>
      </c>
      <c r="AQ1800" s="4" t="str">
        <f>""</f>
        <v/>
      </c>
      <c r="AR1800" s="4" t="str">
        <f>""</f>
        <v/>
      </c>
      <c r="AS1800" s="4" t="str">
        <f>""</f>
        <v/>
      </c>
    </row>
    <row r="1801" spans="1:45" x14ac:dyDescent="0.25">
      <c r="A1801" s="23" t="s">
        <v>41</v>
      </c>
      <c r="B1801" s="18" t="s">
        <v>76</v>
      </c>
      <c r="C1801" s="18">
        <v>11</v>
      </c>
      <c r="D1801" s="18">
        <v>24</v>
      </c>
      <c r="E1801" s="18" t="s">
        <v>43</v>
      </c>
      <c r="F1801" s="18">
        <v>1</v>
      </c>
      <c r="G1801" s="18" t="str">
        <f>B1801&amp;C1801&amp;D1801&amp;E1801&amp;F1801</f>
        <v>GOV1124TD1</v>
      </c>
      <c r="H1801" s="4" t="s">
        <v>6</v>
      </c>
      <c r="I1801" s="4">
        <v>1</v>
      </c>
      <c r="J1801" s="4">
        <v>0.06</v>
      </c>
      <c r="K1801" s="4">
        <v>0.4</v>
      </c>
      <c r="L1801" s="4">
        <v>3</v>
      </c>
      <c r="M1801" s="4">
        <v>9.9000000000000005E-2</v>
      </c>
      <c r="N1801" s="4">
        <v>0.4</v>
      </c>
      <c r="O1801" s="4">
        <v>0.15</v>
      </c>
      <c r="P1801" s="4">
        <v>1</v>
      </c>
      <c r="Q1801" s="4">
        <v>0.1</v>
      </c>
      <c r="R1801" s="4">
        <v>1.35</v>
      </c>
      <c r="S1801" s="4">
        <v>1.4</v>
      </c>
      <c r="T1801" s="4">
        <v>0.1</v>
      </c>
      <c r="U1801" s="4">
        <v>0.1</v>
      </c>
      <c r="V1801" s="4" t="s">
        <v>1</v>
      </c>
      <c r="W1801" s="4" t="s">
        <v>1</v>
      </c>
      <c r="X1801" s="4" t="str">
        <f>""</f>
        <v/>
      </c>
      <c r="Y1801" s="4" t="str">
        <f>""</f>
        <v/>
      </c>
      <c r="Z1801" s="4" t="str">
        <f>""</f>
        <v/>
      </c>
      <c r="AA1801" s="4" t="str">
        <f>""</f>
        <v/>
      </c>
      <c r="AB1801" s="4" t="str">
        <f>""</f>
        <v/>
      </c>
      <c r="AC1801" s="4" t="str">
        <f>""</f>
        <v/>
      </c>
      <c r="AD1801" s="4" t="str">
        <f>""</f>
        <v/>
      </c>
      <c r="AE1801" s="4" t="str">
        <f>""</f>
        <v/>
      </c>
      <c r="AF1801" s="4" t="str">
        <f>""</f>
        <v/>
      </c>
      <c r="AG1801" s="4" t="str">
        <f>""</f>
        <v/>
      </c>
      <c r="AH1801" s="4" t="str">
        <f>""</f>
        <v/>
      </c>
      <c r="AI1801" s="4" t="str">
        <f>""</f>
        <v/>
      </c>
      <c r="AJ1801" s="4" t="str">
        <f>""</f>
        <v/>
      </c>
      <c r="AK1801" s="4" t="str">
        <f>""</f>
        <v/>
      </c>
      <c r="AL1801" s="4" t="str">
        <f>""</f>
        <v/>
      </c>
      <c r="AM1801" s="4" t="str">
        <f>""</f>
        <v/>
      </c>
      <c r="AN1801" s="4" t="str">
        <f>""</f>
        <v/>
      </c>
      <c r="AO1801" s="4" t="str">
        <f>""</f>
        <v/>
      </c>
      <c r="AP1801" s="4" t="str">
        <f>""</f>
        <v/>
      </c>
      <c r="AQ1801" s="4" t="str">
        <f>""</f>
        <v/>
      </c>
      <c r="AR1801" s="4" t="str">
        <f>""</f>
        <v/>
      </c>
      <c r="AS1801" s="4" t="str">
        <f>""</f>
        <v/>
      </c>
    </row>
    <row r="1802" spans="1:45" x14ac:dyDescent="0.25">
      <c r="A1802" s="15"/>
      <c r="B1802" s="16"/>
      <c r="C1802" s="16"/>
      <c r="D1802" s="16"/>
      <c r="E1802" s="16"/>
      <c r="F1802" s="16"/>
      <c r="G1802" s="16"/>
      <c r="H1802" s="14" t="s">
        <v>25</v>
      </c>
      <c r="I1802" s="7" t="s">
        <v>26</v>
      </c>
      <c r="J1802" s="7" t="s">
        <v>77</v>
      </c>
      <c r="K1802" s="7" t="s">
        <v>78</v>
      </c>
      <c r="L1802" s="7" t="s">
        <v>79</v>
      </c>
      <c r="M1802" s="7" t="s">
        <v>80</v>
      </c>
      <c r="N1802" s="7" t="s">
        <v>81</v>
      </c>
      <c r="O1802" s="7" t="s">
        <v>82</v>
      </c>
      <c r="P1802" s="7" t="s">
        <v>83</v>
      </c>
      <c r="Q1802" s="7" t="s">
        <v>84</v>
      </c>
      <c r="R1802" s="7" t="s">
        <v>85</v>
      </c>
      <c r="S1802" s="7" t="s">
        <v>86</v>
      </c>
      <c r="T1802" s="7" t="s">
        <v>87</v>
      </c>
      <c r="U1802" s="7" t="s">
        <v>88</v>
      </c>
      <c r="V1802" s="7" t="s">
        <v>89</v>
      </c>
      <c r="W1802" s="7" t="s">
        <v>90</v>
      </c>
      <c r="X1802" s="7" t="s">
        <v>91</v>
      </c>
      <c r="Y1802" s="7" t="s">
        <v>92</v>
      </c>
      <c r="Z1802" s="7" t="s">
        <v>93</v>
      </c>
      <c r="AA1802" s="7" t="s">
        <v>94</v>
      </c>
      <c r="AB1802" s="7" t="s">
        <v>95</v>
      </c>
      <c r="AC1802" s="7" t="s">
        <v>96</v>
      </c>
      <c r="AD1802" s="7" t="s">
        <v>97</v>
      </c>
      <c r="AE1802" s="7" t="s">
        <v>98</v>
      </c>
      <c r="AF1802" s="7" t="s">
        <v>99</v>
      </c>
      <c r="AI1802" s="4" t="str">
        <f>""</f>
        <v/>
      </c>
      <c r="AJ1802" s="4" t="str">
        <f>""</f>
        <v/>
      </c>
      <c r="AK1802" s="4" t="str">
        <f>""</f>
        <v/>
      </c>
      <c r="AL1802" s="4" t="str">
        <f>""</f>
        <v/>
      </c>
      <c r="AM1802" s="4" t="str">
        <f>""</f>
        <v/>
      </c>
      <c r="AN1802" s="4" t="str">
        <f>""</f>
        <v/>
      </c>
      <c r="AO1802" s="4" t="str">
        <f>""</f>
        <v/>
      </c>
      <c r="AP1802" s="4" t="str">
        <f>""</f>
        <v/>
      </c>
      <c r="AQ1802" s="4" t="str">
        <f>""</f>
        <v/>
      </c>
      <c r="AR1802" s="4" t="str">
        <f>""</f>
        <v/>
      </c>
      <c r="AS1802" s="4" t="str">
        <f>""</f>
        <v/>
      </c>
    </row>
    <row r="1803" spans="1:45" x14ac:dyDescent="0.25">
      <c r="A1803" s="15"/>
      <c r="B1803" s="17"/>
      <c r="C1803" s="17"/>
      <c r="D1803" s="17"/>
      <c r="E1803" s="17"/>
      <c r="F1803" s="17"/>
      <c r="G1803" s="17"/>
      <c r="I1803" s="8" t="s">
        <v>39</v>
      </c>
      <c r="J1803" s="8"/>
      <c r="K1803" s="8"/>
      <c r="L1803" s="8"/>
      <c r="M1803" s="8"/>
      <c r="N1803" s="8"/>
      <c r="O1803" s="8"/>
      <c r="P1803" s="8">
        <v>15</v>
      </c>
      <c r="Q1803" s="8">
        <v>15</v>
      </c>
      <c r="R1803" s="8"/>
      <c r="S1803" s="8">
        <v>15</v>
      </c>
      <c r="T1803" s="8">
        <v>15</v>
      </c>
      <c r="U1803" s="8"/>
      <c r="V1803" s="8"/>
      <c r="W1803" s="8"/>
      <c r="X1803" s="8">
        <v>2</v>
      </c>
      <c r="Y1803" s="8">
        <v>2</v>
      </c>
      <c r="Z1803" s="8"/>
      <c r="AA1803" s="8">
        <v>2</v>
      </c>
      <c r="AB1803" s="8">
        <v>2</v>
      </c>
      <c r="AC1803" s="8">
        <v>2</v>
      </c>
      <c r="AD1803" s="8">
        <v>2</v>
      </c>
      <c r="AE1803" s="8">
        <v>0.99</v>
      </c>
      <c r="AF1803" s="8">
        <v>0</v>
      </c>
      <c r="AI1803" s="4" t="str">
        <f>""</f>
        <v/>
      </c>
      <c r="AJ1803" s="4" t="str">
        <f>""</f>
        <v/>
      </c>
      <c r="AK1803" s="4" t="str">
        <f>""</f>
        <v/>
      </c>
      <c r="AL1803" s="4" t="str">
        <f>""</f>
        <v/>
      </c>
      <c r="AM1803" s="4" t="str">
        <f>""</f>
        <v/>
      </c>
      <c r="AN1803" s="4" t="str">
        <f>""</f>
        <v/>
      </c>
      <c r="AO1803" s="4" t="str">
        <f>""</f>
        <v/>
      </c>
      <c r="AP1803" s="4" t="str">
        <f>""</f>
        <v/>
      </c>
      <c r="AQ1803" s="4" t="str">
        <f>""</f>
        <v/>
      </c>
      <c r="AR1803" s="4" t="str">
        <f>""</f>
        <v/>
      </c>
      <c r="AS1803" s="4" t="str">
        <f>""</f>
        <v/>
      </c>
    </row>
    <row r="1804" spans="1:45" x14ac:dyDescent="0.25">
      <c r="A1804" s="15"/>
      <c r="B1804" s="17"/>
      <c r="C1804" s="17"/>
      <c r="D1804" s="17"/>
      <c r="E1804" s="17"/>
      <c r="F1804" s="17"/>
      <c r="G1804" s="17"/>
      <c r="I1804" s="8" t="s">
        <v>40</v>
      </c>
      <c r="J1804" s="8"/>
      <c r="K1804" s="8"/>
      <c r="L1804" s="8"/>
      <c r="M1804" s="8"/>
      <c r="N1804" s="8"/>
      <c r="O1804" s="8"/>
      <c r="P1804" s="8">
        <v>1.5</v>
      </c>
      <c r="Q1804" s="8">
        <v>1.5</v>
      </c>
      <c r="R1804" s="8">
        <f>2*$K$2</f>
        <v>0.02</v>
      </c>
      <c r="S1804" s="8">
        <v>1.5</v>
      </c>
      <c r="T1804" s="8">
        <v>1.5</v>
      </c>
      <c r="U1804" s="8">
        <f>2*$K$2</f>
        <v>0.02</v>
      </c>
      <c r="V1804" s="8"/>
      <c r="W1804" s="8"/>
      <c r="X1804" s="8">
        <f t="shared" ref="X1804:Y1804" si="216">2*$K$2</f>
        <v>0.02</v>
      </c>
      <c r="Y1804" s="8">
        <f t="shared" si="216"/>
        <v>0.02</v>
      </c>
      <c r="Z1804" s="8"/>
      <c r="AA1804" s="8">
        <f t="shared" ref="AA1804:AD1804" si="217">2*$K$2</f>
        <v>0.02</v>
      </c>
      <c r="AB1804" s="8">
        <f t="shared" si="217"/>
        <v>0.02</v>
      </c>
      <c r="AC1804" s="8">
        <f t="shared" si="217"/>
        <v>0.02</v>
      </c>
      <c r="AD1804" s="8">
        <f t="shared" si="217"/>
        <v>0.02</v>
      </c>
      <c r="AE1804" s="8">
        <v>0</v>
      </c>
      <c r="AF1804" s="8">
        <v>-0.3</v>
      </c>
      <c r="AI1804" s="4" t="str">
        <f>""</f>
        <v/>
      </c>
      <c r="AJ1804" s="4" t="str">
        <f>""</f>
        <v/>
      </c>
      <c r="AK1804" s="4" t="str">
        <f>""</f>
        <v/>
      </c>
      <c r="AL1804" s="4" t="str">
        <f>""</f>
        <v/>
      </c>
      <c r="AM1804" s="4" t="str">
        <f>""</f>
        <v/>
      </c>
      <c r="AN1804" s="4" t="str">
        <f>""</f>
        <v/>
      </c>
      <c r="AO1804" s="4" t="str">
        <f>""</f>
        <v/>
      </c>
      <c r="AP1804" s="4" t="str">
        <f>""</f>
        <v/>
      </c>
      <c r="AQ1804" s="4" t="str">
        <f>""</f>
        <v/>
      </c>
      <c r="AR1804" s="4" t="str">
        <f>""</f>
        <v/>
      </c>
      <c r="AS1804" s="4" t="str">
        <f>""</f>
        <v/>
      </c>
    </row>
    <row r="1805" spans="1:45" x14ac:dyDescent="0.25">
      <c r="A1805" s="24" t="s">
        <v>41</v>
      </c>
      <c r="B1805" s="18" t="s">
        <v>100</v>
      </c>
      <c r="C1805" s="18">
        <v>11</v>
      </c>
      <c r="D1805" s="18">
        <v>24</v>
      </c>
      <c r="E1805" s="18" t="s">
        <v>43</v>
      </c>
      <c r="F1805" s="18">
        <v>1</v>
      </c>
      <c r="G1805" s="18" t="str">
        <f>B1805&amp;C1805&amp;D1805&amp;E1805&amp;F1805</f>
        <v>PSS1124TD1</v>
      </c>
      <c r="H1805" s="4" t="s">
        <v>9</v>
      </c>
      <c r="I1805" s="4">
        <v>1</v>
      </c>
      <c r="J1805" s="4">
        <v>1</v>
      </c>
      <c r="K1805" s="4">
        <v>0</v>
      </c>
      <c r="L1805" s="4">
        <v>3</v>
      </c>
      <c r="M1805" s="4">
        <v>0</v>
      </c>
      <c r="N1805" s="4">
        <v>5</v>
      </c>
      <c r="O1805" s="4">
        <v>1</v>
      </c>
      <c r="P1805" s="4">
        <v>2.5</v>
      </c>
      <c r="Q1805" s="4">
        <v>2.5</v>
      </c>
      <c r="R1805" s="4">
        <v>0</v>
      </c>
      <c r="S1805" s="4">
        <v>2.5</v>
      </c>
      <c r="T1805" s="4">
        <v>0</v>
      </c>
      <c r="U1805" s="4">
        <v>2.5</v>
      </c>
      <c r="V1805" s="4">
        <v>0.39</v>
      </c>
      <c r="W1805" s="4">
        <v>1</v>
      </c>
      <c r="X1805" s="4">
        <v>0</v>
      </c>
      <c r="Y1805" s="4">
        <v>0.1</v>
      </c>
      <c r="Z1805" s="4">
        <v>6.5</v>
      </c>
      <c r="AA1805" s="4">
        <v>0.44</v>
      </c>
      <c r="AB1805" s="4">
        <v>0.08</v>
      </c>
      <c r="AC1805" s="4">
        <v>0.2</v>
      </c>
      <c r="AD1805" s="4">
        <v>0.98</v>
      </c>
      <c r="AE1805" s="4">
        <v>0.1</v>
      </c>
      <c r="AF1805" s="4">
        <v>-0.1</v>
      </c>
      <c r="AG1805" s="4" t="s">
        <v>1</v>
      </c>
      <c r="AH1805" s="4" t="s">
        <v>1</v>
      </c>
      <c r="AI1805" s="4" t="str">
        <f>""</f>
        <v/>
      </c>
      <c r="AJ1805" s="4" t="str">
        <f>""</f>
        <v/>
      </c>
      <c r="AK1805" s="4" t="str">
        <f>""</f>
        <v/>
      </c>
      <c r="AL1805" s="4" t="str">
        <f>""</f>
        <v/>
      </c>
      <c r="AM1805" s="4" t="str">
        <f>""</f>
        <v/>
      </c>
      <c r="AN1805" s="4" t="str">
        <f>""</f>
        <v/>
      </c>
      <c r="AO1805" s="4" t="str">
        <f>""</f>
        <v/>
      </c>
      <c r="AP1805" s="4" t="str">
        <f>""</f>
        <v/>
      </c>
      <c r="AQ1805" s="4" t="str">
        <f>""</f>
        <v/>
      </c>
      <c r="AR1805" s="4" t="str">
        <f>""</f>
        <v/>
      </c>
      <c r="AS1805" s="4" t="str">
        <f>""</f>
        <v/>
      </c>
    </row>
    <row r="1806" spans="1:45" x14ac:dyDescent="0.25">
      <c r="AI1806" s="4" t="str">
        <f>""</f>
        <v/>
      </c>
      <c r="AJ1806" s="4" t="str">
        <f>""</f>
        <v/>
      </c>
      <c r="AK1806" s="4" t="str">
        <f>""</f>
        <v/>
      </c>
      <c r="AL1806" s="4" t="str">
        <f>""</f>
        <v/>
      </c>
      <c r="AM1806" s="4" t="str">
        <f>""</f>
        <v/>
      </c>
      <c r="AN1806" s="4" t="str">
        <f>""</f>
        <v/>
      </c>
      <c r="AO1806" s="4" t="str">
        <f>""</f>
        <v/>
      </c>
      <c r="AP1806" s="4" t="str">
        <f>""</f>
        <v/>
      </c>
      <c r="AQ1806" s="4" t="str">
        <f>""</f>
        <v/>
      </c>
      <c r="AR1806" s="4" t="str">
        <f>""</f>
        <v/>
      </c>
      <c r="AS1806" s="4" t="str">
        <f>""</f>
        <v/>
      </c>
    </row>
    <row r="1807" spans="1:45" x14ac:dyDescent="0.25">
      <c r="A1807" s="27" t="s">
        <v>233</v>
      </c>
      <c r="B1807" s="9"/>
      <c r="C1807" s="9"/>
      <c r="D1807" s="9"/>
      <c r="E1807" s="9"/>
      <c r="F1807" s="9"/>
      <c r="G1807" s="16"/>
      <c r="H1807" s="14" t="s">
        <v>25</v>
      </c>
      <c r="I1807" s="7" t="s">
        <v>26</v>
      </c>
      <c r="J1807" s="7" t="s">
        <v>103</v>
      </c>
      <c r="K1807" s="7" t="s">
        <v>104</v>
      </c>
      <c r="L1807" s="7" t="s">
        <v>105</v>
      </c>
      <c r="M1807" s="7" t="s">
        <v>106</v>
      </c>
      <c r="N1807" s="7" t="s">
        <v>107</v>
      </c>
      <c r="O1807" s="7" t="s">
        <v>108</v>
      </c>
      <c r="P1807" s="7" t="s">
        <v>109</v>
      </c>
      <c r="Q1807" s="7" t="s">
        <v>110</v>
      </c>
      <c r="R1807" s="7" t="s">
        <v>111</v>
      </c>
      <c r="S1807" s="7" t="s">
        <v>112</v>
      </c>
      <c r="T1807" s="7" t="s">
        <v>113</v>
      </c>
      <c r="U1807" s="7" t="s">
        <v>114</v>
      </c>
      <c r="V1807" s="7" t="s">
        <v>115</v>
      </c>
      <c r="W1807" s="7" t="s">
        <v>116</v>
      </c>
      <c r="X1807" s="7" t="s">
        <v>117</v>
      </c>
      <c r="Y1807" s="7" t="s">
        <v>118</v>
      </c>
      <c r="Z1807" s="7" t="s">
        <v>119</v>
      </c>
      <c r="AI1807" s="4" t="str">
        <f>""</f>
        <v/>
      </c>
      <c r="AJ1807" s="4" t="str">
        <f>""</f>
        <v/>
      </c>
      <c r="AK1807" s="4" t="str">
        <f>""</f>
        <v/>
      </c>
      <c r="AL1807" s="4" t="str">
        <f>""</f>
        <v/>
      </c>
      <c r="AM1807" s="4" t="str">
        <f>""</f>
        <v/>
      </c>
      <c r="AN1807" s="4" t="str">
        <f>""</f>
        <v/>
      </c>
      <c r="AO1807" s="4" t="str">
        <f>""</f>
        <v/>
      </c>
      <c r="AP1807" s="4" t="str">
        <f>""</f>
        <v/>
      </c>
      <c r="AQ1807" s="4" t="str">
        <f>""</f>
        <v/>
      </c>
      <c r="AR1807" s="4" t="str">
        <f>""</f>
        <v/>
      </c>
      <c r="AS1807" s="4" t="str">
        <f>""</f>
        <v/>
      </c>
    </row>
    <row r="1808" spans="1:45" x14ac:dyDescent="0.25">
      <c r="A1808" s="25"/>
      <c r="B1808" s="10"/>
      <c r="C1808" s="10"/>
      <c r="D1808" s="10"/>
      <c r="E1808" s="10"/>
      <c r="F1808" s="10"/>
      <c r="G1808" s="17"/>
      <c r="I1808" s="8" t="s">
        <v>39</v>
      </c>
      <c r="J1808" s="8">
        <v>0.5</v>
      </c>
      <c r="K1808" s="8">
        <v>75</v>
      </c>
      <c r="L1808" s="8">
        <v>75</v>
      </c>
      <c r="M1808" s="8">
        <v>10</v>
      </c>
      <c r="N1808" s="8">
        <v>0</v>
      </c>
      <c r="O1808" s="8">
        <v>1</v>
      </c>
      <c r="P1808" s="8">
        <v>1.2</v>
      </c>
      <c r="Q1808" s="8">
        <v>18</v>
      </c>
      <c r="R1808" s="8">
        <v>118</v>
      </c>
      <c r="S1808" s="8">
        <v>0</v>
      </c>
      <c r="T1808" s="8">
        <v>1.1000000000000001</v>
      </c>
      <c r="U1808" s="8">
        <v>10</v>
      </c>
      <c r="V1808" s="8">
        <v>1.1000000000000001</v>
      </c>
      <c r="W1808" s="8">
        <v>20</v>
      </c>
      <c r="X1808" s="8">
        <v>1</v>
      </c>
      <c r="Y1808" s="8">
        <v>0.5</v>
      </c>
      <c r="Z1808" s="8">
        <v>90</v>
      </c>
      <c r="AI1808" s="4" t="str">
        <f>""</f>
        <v/>
      </c>
      <c r="AJ1808" s="4" t="str">
        <f>""</f>
        <v/>
      </c>
      <c r="AK1808" s="4" t="str">
        <f>""</f>
        <v/>
      </c>
      <c r="AL1808" s="4" t="str">
        <f>""</f>
        <v/>
      </c>
      <c r="AM1808" s="4" t="str">
        <f>""</f>
        <v/>
      </c>
      <c r="AN1808" s="4" t="str">
        <f>""</f>
        <v/>
      </c>
      <c r="AO1808" s="4" t="str">
        <f>""</f>
        <v/>
      </c>
      <c r="AP1808" s="4" t="str">
        <f>""</f>
        <v/>
      </c>
      <c r="AQ1808" s="4" t="str">
        <f>""</f>
        <v/>
      </c>
      <c r="AR1808" s="4" t="str">
        <f>""</f>
        <v/>
      </c>
      <c r="AS1808" s="4" t="str">
        <f>""</f>
        <v/>
      </c>
    </row>
    <row r="1809" spans="1:45" x14ac:dyDescent="0.25">
      <c r="A1809" s="25"/>
      <c r="B1809" s="10"/>
      <c r="C1809" s="10"/>
      <c r="D1809" s="10"/>
      <c r="E1809" s="10"/>
      <c r="F1809" s="10"/>
      <c r="G1809" s="17"/>
      <c r="I1809" s="9" t="s">
        <v>40</v>
      </c>
      <c r="J1809" s="8">
        <v>0</v>
      </c>
      <c r="K1809" s="8">
        <v>0</v>
      </c>
      <c r="L1809" s="8">
        <v>0</v>
      </c>
      <c r="M1809" s="8">
        <v>0.8</v>
      </c>
      <c r="N1809" s="8">
        <v>-6</v>
      </c>
      <c r="O1809" s="8">
        <v>0</v>
      </c>
      <c r="P1809" s="8">
        <v>0</v>
      </c>
      <c r="Q1809" s="8">
        <v>0</v>
      </c>
      <c r="R1809" s="8">
        <v>0.8</v>
      </c>
      <c r="S1809" s="8">
        <v>-118</v>
      </c>
      <c r="T1809" s="8">
        <v>0</v>
      </c>
      <c r="U1809" s="8">
        <v>1</v>
      </c>
      <c r="V1809" s="8">
        <v>0</v>
      </c>
      <c r="W1809" s="8">
        <v>1</v>
      </c>
      <c r="X1809" s="8">
        <v>0</v>
      </c>
      <c r="Y1809" s="8">
        <v>0</v>
      </c>
      <c r="Z1809" s="8">
        <v>-90</v>
      </c>
      <c r="AI1809" s="4" t="str">
        <f>""</f>
        <v/>
      </c>
      <c r="AJ1809" s="4" t="str">
        <f>""</f>
        <v/>
      </c>
      <c r="AK1809" s="4" t="str">
        <f>""</f>
        <v/>
      </c>
      <c r="AL1809" s="4" t="str">
        <f>""</f>
        <v/>
      </c>
      <c r="AM1809" s="4" t="str">
        <f>""</f>
        <v/>
      </c>
      <c r="AN1809" s="4" t="str">
        <f>""</f>
        <v/>
      </c>
      <c r="AO1809" s="4" t="str">
        <f>""</f>
        <v/>
      </c>
      <c r="AP1809" s="4" t="str">
        <f>""</f>
        <v/>
      </c>
      <c r="AQ1809" s="4" t="str">
        <f>""</f>
        <v/>
      </c>
      <c r="AR1809" s="4" t="str">
        <f>""</f>
        <v/>
      </c>
      <c r="AS1809" s="4" t="str">
        <f>""</f>
        <v/>
      </c>
    </row>
    <row r="1810" spans="1:45" x14ac:dyDescent="0.25">
      <c r="A1810" s="22" t="s">
        <v>41</v>
      </c>
      <c r="B1810" s="18" t="s">
        <v>42</v>
      </c>
      <c r="C1810" s="18">
        <v>15.8</v>
      </c>
      <c r="D1810" s="18">
        <v>248</v>
      </c>
      <c r="E1810" s="18" t="s">
        <v>43</v>
      </c>
      <c r="F1810" s="18">
        <v>1</v>
      </c>
      <c r="G1810" s="18" t="str">
        <f>B1810&amp;C1810&amp;D1810&amp;E1810&amp;F1810</f>
        <v>AVR15.8248TD1</v>
      </c>
      <c r="H1810" s="4" t="s">
        <v>3</v>
      </c>
      <c r="I1810" s="4">
        <v>1</v>
      </c>
      <c r="J1810" s="4">
        <v>0</v>
      </c>
      <c r="K1810" s="4">
        <v>10.75</v>
      </c>
      <c r="L1810" s="4">
        <v>10.75</v>
      </c>
      <c r="M1810" s="4">
        <v>5</v>
      </c>
      <c r="N1810" s="4">
        <v>-0.87</v>
      </c>
      <c r="O1810" s="4">
        <v>0</v>
      </c>
      <c r="P1810" s="4">
        <v>1</v>
      </c>
      <c r="Q1810" s="4">
        <v>0</v>
      </c>
      <c r="R1810" s="4">
        <v>99</v>
      </c>
      <c r="S1810" s="4">
        <v>-99</v>
      </c>
      <c r="T1810" s="4">
        <v>0</v>
      </c>
      <c r="U1810" s="4">
        <v>9.3000000000000007</v>
      </c>
      <c r="V1810" s="4">
        <v>0</v>
      </c>
      <c r="W1810" s="4">
        <v>11.63</v>
      </c>
      <c r="X1810" s="4">
        <v>0.113</v>
      </c>
      <c r="Y1810" s="4">
        <v>0.124</v>
      </c>
      <c r="Z1810" s="4">
        <v>0</v>
      </c>
      <c r="AA1810" s="4" t="s">
        <v>1</v>
      </c>
      <c r="AB1810" s="4" t="s">
        <v>1</v>
      </c>
      <c r="AC1810" s="4" t="str">
        <f>""</f>
        <v/>
      </c>
      <c r="AD1810" s="4" t="str">
        <f>""</f>
        <v/>
      </c>
      <c r="AE1810" s="4" t="str">
        <f>""</f>
        <v/>
      </c>
      <c r="AF1810" s="4" t="str">
        <f>""</f>
        <v/>
      </c>
      <c r="AG1810" s="4" t="str">
        <f>""</f>
        <v/>
      </c>
      <c r="AH1810" s="4" t="str">
        <f>""</f>
        <v/>
      </c>
      <c r="AI1810" s="4" t="str">
        <f>""</f>
        <v/>
      </c>
      <c r="AJ1810" s="4" t="str">
        <f>""</f>
        <v/>
      </c>
      <c r="AK1810" s="4" t="str">
        <f>""</f>
        <v/>
      </c>
      <c r="AL1810" s="4" t="str">
        <f>""</f>
        <v/>
      </c>
      <c r="AM1810" s="4" t="str">
        <f>""</f>
        <v/>
      </c>
      <c r="AN1810" s="4" t="str">
        <f>""</f>
        <v/>
      </c>
      <c r="AO1810" s="4" t="str">
        <f>""</f>
        <v/>
      </c>
      <c r="AP1810" s="4" t="str">
        <f>""</f>
        <v/>
      </c>
      <c r="AQ1810" s="4" t="str">
        <f>""</f>
        <v/>
      </c>
      <c r="AR1810" s="4" t="str">
        <f>""</f>
        <v/>
      </c>
      <c r="AS1810" s="4" t="str">
        <f>""</f>
        <v/>
      </c>
    </row>
    <row r="1811" spans="1:45" x14ac:dyDescent="0.25">
      <c r="A1811" s="15"/>
      <c r="B1811" s="16"/>
      <c r="C1811" s="16"/>
      <c r="D1811" s="16"/>
      <c r="E1811" s="16"/>
      <c r="F1811" s="16"/>
      <c r="G1811" s="16"/>
      <c r="H1811" s="30" t="s">
        <v>25</v>
      </c>
      <c r="I1811" s="31" t="s">
        <v>26</v>
      </c>
      <c r="J1811" s="7" t="s">
        <v>44</v>
      </c>
      <c r="K1811" s="7" t="s">
        <v>45</v>
      </c>
      <c r="L1811" s="7" t="s">
        <v>46</v>
      </c>
      <c r="M1811" s="7" t="s">
        <v>47</v>
      </c>
      <c r="N1811" s="7" t="s">
        <v>48</v>
      </c>
      <c r="O1811" s="7" t="s">
        <v>49</v>
      </c>
      <c r="P1811" s="7" t="s">
        <v>50</v>
      </c>
      <c r="Q1811" s="7" t="s">
        <v>51</v>
      </c>
      <c r="R1811" s="7" t="s">
        <v>52</v>
      </c>
      <c r="S1811" s="7" t="s">
        <v>53</v>
      </c>
      <c r="T1811" s="7" t="s">
        <v>54</v>
      </c>
      <c r="U1811" s="7" t="s">
        <v>55</v>
      </c>
      <c r="AI1811" s="4" t="str">
        <f>""</f>
        <v/>
      </c>
      <c r="AJ1811" s="4" t="str">
        <f>""</f>
        <v/>
      </c>
      <c r="AK1811" s="4" t="str">
        <f>""</f>
        <v/>
      </c>
      <c r="AL1811" s="4" t="str">
        <f>""</f>
        <v/>
      </c>
      <c r="AM1811" s="4" t="str">
        <f>""</f>
        <v/>
      </c>
      <c r="AN1811" s="4" t="str">
        <f>""</f>
        <v/>
      </c>
      <c r="AO1811" s="4" t="str">
        <f>""</f>
        <v/>
      </c>
      <c r="AP1811" s="4" t="str">
        <f>""</f>
        <v/>
      </c>
      <c r="AQ1811" s="4" t="str">
        <f>""</f>
        <v/>
      </c>
      <c r="AR1811" s="4" t="str">
        <f>""</f>
        <v/>
      </c>
      <c r="AS1811" s="4" t="str">
        <f>""</f>
        <v/>
      </c>
    </row>
    <row r="1812" spans="1:45" x14ac:dyDescent="0.25">
      <c r="A1812" s="15"/>
      <c r="B1812" s="17"/>
      <c r="C1812" s="17"/>
      <c r="D1812" s="17"/>
      <c r="E1812" s="17"/>
      <c r="F1812" s="17"/>
      <c r="G1812" s="17"/>
      <c r="I1812" s="8" t="s">
        <v>39</v>
      </c>
      <c r="J1812" s="8">
        <v>10</v>
      </c>
      <c r="K1812" s="8">
        <v>0.2</v>
      </c>
      <c r="L1812" s="8">
        <v>0.2</v>
      </c>
      <c r="M1812" s="8">
        <v>10</v>
      </c>
      <c r="N1812" s="8">
        <v>3</v>
      </c>
      <c r="O1812" s="8">
        <v>2.5</v>
      </c>
      <c r="P1812" s="8"/>
      <c r="Q1812" s="8"/>
      <c r="R1812" s="8"/>
      <c r="S1812" s="8"/>
      <c r="T1812" s="8"/>
      <c r="U1812" s="8"/>
      <c r="AI1812" s="4" t="str">
        <f>""</f>
        <v/>
      </c>
      <c r="AJ1812" s="4" t="str">
        <f>""</f>
        <v/>
      </c>
      <c r="AK1812" s="4" t="str">
        <f>""</f>
        <v/>
      </c>
      <c r="AL1812" s="4" t="str">
        <f>""</f>
        <v/>
      </c>
      <c r="AM1812" s="4" t="str">
        <f>""</f>
        <v/>
      </c>
      <c r="AN1812" s="4" t="str">
        <f>""</f>
        <v/>
      </c>
      <c r="AO1812" s="4" t="str">
        <f>""</f>
        <v/>
      </c>
      <c r="AP1812" s="4" t="str">
        <f>""</f>
        <v/>
      </c>
      <c r="AQ1812" s="4" t="str">
        <f>""</f>
        <v/>
      </c>
      <c r="AR1812" s="4" t="str">
        <f>""</f>
        <v/>
      </c>
      <c r="AS1812" s="4" t="str">
        <f>""</f>
        <v/>
      </c>
    </row>
    <row r="1813" spans="1:45" x14ac:dyDescent="0.25">
      <c r="A1813" s="15"/>
      <c r="B1813" s="17"/>
      <c r="C1813" s="17"/>
      <c r="D1813" s="17"/>
      <c r="E1813" s="17"/>
      <c r="F1813" s="17"/>
      <c r="G1813" s="17"/>
      <c r="I1813" s="8" t="s">
        <v>40</v>
      </c>
      <c r="J1813" s="8">
        <v>1</v>
      </c>
      <c r="K1813" s="8">
        <f>4*$K$2</f>
        <v>0.04</v>
      </c>
      <c r="L1813" s="8">
        <f>4*$K$2</f>
        <v>0.04</v>
      </c>
      <c r="M1813" s="8">
        <v>1</v>
      </c>
      <c r="N1813" s="8">
        <v>0</v>
      </c>
      <c r="O1813" s="8"/>
      <c r="P1813" s="8"/>
      <c r="Q1813" s="8"/>
      <c r="R1813" s="8"/>
      <c r="S1813" s="8"/>
      <c r="T1813" s="8">
        <v>0</v>
      </c>
      <c r="U1813" s="8"/>
      <c r="AI1813" s="4" t="str">
        <f>""</f>
        <v/>
      </c>
      <c r="AJ1813" s="4" t="str">
        <f>""</f>
        <v/>
      </c>
      <c r="AK1813" s="4" t="str">
        <f>""</f>
        <v/>
      </c>
      <c r="AL1813" s="4" t="str">
        <f>""</f>
        <v/>
      </c>
      <c r="AM1813" s="4" t="str">
        <f>""</f>
        <v/>
      </c>
      <c r="AN1813" s="4" t="str">
        <f>""</f>
        <v/>
      </c>
      <c r="AO1813" s="4" t="str">
        <f>""</f>
        <v/>
      </c>
      <c r="AP1813" s="4" t="str">
        <f>""</f>
        <v/>
      </c>
      <c r="AQ1813" s="4" t="str">
        <f>""</f>
        <v/>
      </c>
      <c r="AR1813" s="4" t="str">
        <f>""</f>
        <v/>
      </c>
      <c r="AS1813" s="4" t="str">
        <f>""</f>
        <v/>
      </c>
    </row>
    <row r="1814" spans="1:45" x14ac:dyDescent="0.25">
      <c r="A1814" s="23" t="s">
        <v>41</v>
      </c>
      <c r="B1814" s="18" t="s">
        <v>62</v>
      </c>
      <c r="C1814" s="18">
        <v>15.8</v>
      </c>
      <c r="D1814" s="18">
        <v>248</v>
      </c>
      <c r="E1814" s="18" t="s">
        <v>43</v>
      </c>
      <c r="F1814" s="18">
        <v>1</v>
      </c>
      <c r="G1814" s="18" t="str">
        <f>B1814&amp;C1814&amp;D1814&amp;E1814&amp;F1814</f>
        <v>GEN15.8248TD1</v>
      </c>
      <c r="H1814" s="4" t="s">
        <v>0</v>
      </c>
      <c r="I1814" s="4">
        <v>1</v>
      </c>
      <c r="J1814" s="4">
        <v>7.83</v>
      </c>
      <c r="K1814" s="4">
        <v>5.7000000000000002E-2</v>
      </c>
      <c r="L1814" s="4">
        <v>7.0000000000000007E-2</v>
      </c>
      <c r="M1814" s="4">
        <v>4</v>
      </c>
      <c r="N1814" s="4">
        <v>0.5</v>
      </c>
      <c r="O1814" s="4">
        <v>1.083</v>
      </c>
      <c r="P1814" s="4">
        <v>0.83</v>
      </c>
      <c r="Q1814" s="4">
        <v>0.375</v>
      </c>
      <c r="R1814" s="4">
        <v>0.22</v>
      </c>
      <c r="S1814" s="4">
        <v>0.107</v>
      </c>
      <c r="T1814" s="4">
        <v>0.13</v>
      </c>
      <c r="U1814" s="4">
        <v>0.436</v>
      </c>
      <c r="V1814" s="4" t="s">
        <v>1</v>
      </c>
      <c r="W1814" s="4" t="s">
        <v>1</v>
      </c>
      <c r="X1814" s="4" t="str">
        <f>""</f>
        <v/>
      </c>
      <c r="Y1814" s="4" t="str">
        <f>""</f>
        <v/>
      </c>
      <c r="Z1814" s="4" t="str">
        <f>""</f>
        <v/>
      </c>
      <c r="AA1814" s="4" t="str">
        <f>""</f>
        <v/>
      </c>
      <c r="AB1814" s="4" t="str">
        <f>""</f>
        <v/>
      </c>
      <c r="AC1814" s="4" t="str">
        <f>""</f>
        <v/>
      </c>
      <c r="AD1814" s="4" t="str">
        <f>""</f>
        <v/>
      </c>
      <c r="AE1814" s="4" t="str">
        <f>""</f>
        <v/>
      </c>
      <c r="AF1814" s="4" t="str">
        <f>""</f>
        <v/>
      </c>
      <c r="AG1814" s="4" t="str">
        <f>""</f>
        <v/>
      </c>
      <c r="AH1814" s="4" t="str">
        <f>""</f>
        <v/>
      </c>
      <c r="AI1814" s="4" t="str">
        <f>""</f>
        <v/>
      </c>
      <c r="AJ1814" s="4" t="str">
        <f>""</f>
        <v/>
      </c>
      <c r="AK1814" s="4" t="str">
        <f>""</f>
        <v/>
      </c>
      <c r="AL1814" s="4" t="str">
        <f>""</f>
        <v/>
      </c>
      <c r="AM1814" s="4" t="str">
        <f>""</f>
        <v/>
      </c>
      <c r="AN1814" s="4" t="str">
        <f>""</f>
        <v/>
      </c>
      <c r="AO1814" s="4" t="str">
        <f>""</f>
        <v/>
      </c>
      <c r="AP1814" s="4" t="str">
        <f>""</f>
        <v/>
      </c>
      <c r="AQ1814" s="4" t="str">
        <f>""</f>
        <v/>
      </c>
      <c r="AR1814" s="4" t="str">
        <f>""</f>
        <v/>
      </c>
      <c r="AS1814" s="4" t="str">
        <f>""</f>
        <v/>
      </c>
    </row>
    <row r="1815" spans="1:45" x14ac:dyDescent="0.25">
      <c r="A1815" s="15"/>
      <c r="B1815" s="16"/>
      <c r="C1815" s="16"/>
      <c r="D1815" s="16"/>
      <c r="E1815" s="16"/>
      <c r="F1815" s="16"/>
      <c r="G1815" s="16"/>
      <c r="H1815" s="14" t="s">
        <v>25</v>
      </c>
      <c r="I1815" s="34"/>
      <c r="J1815" s="7" t="s">
        <v>64</v>
      </c>
      <c r="K1815" s="7" t="s">
        <v>65</v>
      </c>
      <c r="L1815" s="7" t="s">
        <v>66</v>
      </c>
      <c r="M1815" s="7" t="s">
        <v>67</v>
      </c>
      <c r="N1815" s="7" t="s">
        <v>68</v>
      </c>
      <c r="O1815" s="7" t="s">
        <v>69</v>
      </c>
      <c r="P1815" s="7" t="s">
        <v>70</v>
      </c>
      <c r="Q1815" s="7" t="s">
        <v>71</v>
      </c>
      <c r="R1815" s="7" t="s">
        <v>72</v>
      </c>
      <c r="S1815" s="7" t="s">
        <v>73</v>
      </c>
      <c r="T1815" s="7" t="s">
        <v>74</v>
      </c>
      <c r="U1815" s="7" t="s">
        <v>75</v>
      </c>
      <c r="AI1815" s="4" t="str">
        <f>""</f>
        <v/>
      </c>
      <c r="AJ1815" s="4" t="str">
        <f>""</f>
        <v/>
      </c>
      <c r="AK1815" s="4" t="str">
        <f>""</f>
        <v/>
      </c>
      <c r="AL1815" s="4" t="str">
        <f>""</f>
        <v/>
      </c>
      <c r="AM1815" s="4" t="str">
        <f>""</f>
        <v/>
      </c>
      <c r="AN1815" s="4" t="str">
        <f>""</f>
        <v/>
      </c>
      <c r="AO1815" s="4" t="str">
        <f>""</f>
        <v/>
      </c>
      <c r="AP1815" s="4" t="str">
        <f>""</f>
        <v/>
      </c>
      <c r="AQ1815" s="4" t="str">
        <f>""</f>
        <v/>
      </c>
      <c r="AR1815" s="4" t="str">
        <f>""</f>
        <v/>
      </c>
      <c r="AS1815" s="4" t="str">
        <f>""</f>
        <v/>
      </c>
    </row>
    <row r="1816" spans="1:45" x14ac:dyDescent="0.25">
      <c r="A1816" s="15"/>
      <c r="B1816" s="17"/>
      <c r="C1816" s="17"/>
      <c r="D1816" s="17"/>
      <c r="E1816" s="17"/>
      <c r="F1816" s="17"/>
      <c r="G1816" s="17"/>
      <c r="I1816" s="8" t="s">
        <v>39</v>
      </c>
      <c r="J1816" s="8">
        <v>1</v>
      </c>
      <c r="K1816" s="8">
        <v>2</v>
      </c>
      <c r="L1816" s="8">
        <v>30</v>
      </c>
      <c r="M1816" s="8">
        <v>0.1</v>
      </c>
      <c r="N1816" s="8">
        <v>1</v>
      </c>
      <c r="O1816" s="8">
        <v>0.3</v>
      </c>
      <c r="P1816" s="8">
        <v>1</v>
      </c>
      <c r="Q1816" s="8">
        <v>1</v>
      </c>
      <c r="R1816" s="8">
        <v>30</v>
      </c>
      <c r="S1816" s="8">
        <v>1.5</v>
      </c>
      <c r="T1816" s="8">
        <v>0.5</v>
      </c>
      <c r="U1816" s="8">
        <v>0.15</v>
      </c>
      <c r="AI1816" s="4" t="str">
        <f>""</f>
        <v/>
      </c>
      <c r="AJ1816" s="4" t="str">
        <f>""</f>
        <v/>
      </c>
      <c r="AK1816" s="4" t="str">
        <f>""</f>
        <v/>
      </c>
      <c r="AL1816" s="4" t="str">
        <f>""</f>
        <v/>
      </c>
      <c r="AM1816" s="4" t="str">
        <f>""</f>
        <v/>
      </c>
      <c r="AN1816" s="4" t="str">
        <f>""</f>
        <v/>
      </c>
      <c r="AO1816" s="4" t="str">
        <f>""</f>
        <v/>
      </c>
      <c r="AP1816" s="4" t="str">
        <f>""</f>
        <v/>
      </c>
      <c r="AQ1816" s="4" t="str">
        <f>""</f>
        <v/>
      </c>
      <c r="AR1816" s="4" t="str">
        <f>""</f>
        <v/>
      </c>
      <c r="AS1816" s="4" t="str">
        <f>""</f>
        <v/>
      </c>
    </row>
    <row r="1817" spans="1:45" x14ac:dyDescent="0.25">
      <c r="A1817" s="15"/>
      <c r="B1817" s="17"/>
      <c r="C1817" s="17"/>
      <c r="D1817" s="17"/>
      <c r="E1817" s="17"/>
      <c r="F1817" s="17"/>
      <c r="G1817" s="17"/>
      <c r="I1817" s="8" t="s">
        <v>40</v>
      </c>
      <c r="J1817" s="8">
        <v>0</v>
      </c>
      <c r="K1817" s="8">
        <v>0</v>
      </c>
      <c r="L1817" s="8">
        <f>4*$K$2</f>
        <v>0.04</v>
      </c>
      <c r="M1817" s="8">
        <f>4*$K$2</f>
        <v>0.04</v>
      </c>
      <c r="N1817" s="8">
        <f>4*$K$2</f>
        <v>0.04</v>
      </c>
      <c r="O1817" s="8">
        <v>0</v>
      </c>
      <c r="P1817" s="8">
        <v>0</v>
      </c>
      <c r="Q1817" s="8">
        <v>0</v>
      </c>
      <c r="R1817" s="8">
        <v>0.5</v>
      </c>
      <c r="S1817" s="8">
        <v>0.8</v>
      </c>
      <c r="T1817" s="8">
        <v>0</v>
      </c>
      <c r="U1817" s="8">
        <v>0</v>
      </c>
      <c r="AI1817" s="4" t="str">
        <f>""</f>
        <v/>
      </c>
      <c r="AJ1817" s="4" t="str">
        <f>""</f>
        <v/>
      </c>
      <c r="AK1817" s="4" t="str">
        <f>""</f>
        <v/>
      </c>
      <c r="AL1817" s="4" t="str">
        <f>""</f>
        <v/>
      </c>
      <c r="AM1817" s="4" t="str">
        <f>""</f>
        <v/>
      </c>
      <c r="AN1817" s="4" t="str">
        <f>""</f>
        <v/>
      </c>
      <c r="AO1817" s="4" t="str">
        <f>""</f>
        <v/>
      </c>
      <c r="AP1817" s="4" t="str">
        <f>""</f>
        <v/>
      </c>
      <c r="AQ1817" s="4" t="str">
        <f>""</f>
        <v/>
      </c>
      <c r="AR1817" s="4" t="str">
        <f>""</f>
        <v/>
      </c>
      <c r="AS1817" s="4" t="str">
        <f>""</f>
        <v/>
      </c>
    </row>
    <row r="1818" spans="1:45" x14ac:dyDescent="0.25">
      <c r="A1818" s="23" t="s">
        <v>41</v>
      </c>
      <c r="B1818" s="18" t="s">
        <v>76</v>
      </c>
      <c r="C1818" s="18">
        <v>15.8</v>
      </c>
      <c r="D1818" s="18">
        <v>248</v>
      </c>
      <c r="E1818" s="18" t="s">
        <v>43</v>
      </c>
      <c r="F1818" s="18">
        <v>1</v>
      </c>
      <c r="G1818" s="18" t="str">
        <f>B1818&amp;C1818&amp;D1818&amp;E1818&amp;F1818</f>
        <v>GOV15.8248TD1</v>
      </c>
      <c r="H1818" s="4" t="s">
        <v>6</v>
      </c>
      <c r="I1818" s="4">
        <v>1</v>
      </c>
      <c r="J1818" s="4">
        <v>0.03</v>
      </c>
      <c r="K1818" s="4">
        <v>0.18</v>
      </c>
      <c r="L1818" s="4">
        <v>6.64</v>
      </c>
      <c r="M1818" s="4">
        <v>0.05</v>
      </c>
      <c r="N1818" s="4">
        <v>0.5</v>
      </c>
      <c r="O1818" s="4">
        <v>0.15</v>
      </c>
      <c r="P1818" s="4">
        <v>1</v>
      </c>
      <c r="Q1818" s="4">
        <v>0</v>
      </c>
      <c r="R1818" s="4">
        <v>1.66</v>
      </c>
      <c r="S1818" s="4">
        <v>1.41</v>
      </c>
      <c r="T1818" s="4">
        <v>0.499</v>
      </c>
      <c r="U1818" s="4">
        <v>0.06</v>
      </c>
      <c r="V1818" s="4" t="s">
        <v>1</v>
      </c>
      <c r="W1818" s="4" t="s">
        <v>1</v>
      </c>
      <c r="X1818" s="4" t="str">
        <f>""</f>
        <v/>
      </c>
      <c r="Y1818" s="4" t="str">
        <f>""</f>
        <v/>
      </c>
      <c r="Z1818" s="4" t="str">
        <f>""</f>
        <v/>
      </c>
      <c r="AA1818" s="4" t="str">
        <f>""</f>
        <v/>
      </c>
      <c r="AB1818" s="4" t="str">
        <f>""</f>
        <v/>
      </c>
      <c r="AC1818" s="4" t="str">
        <f>""</f>
        <v/>
      </c>
      <c r="AD1818" s="4" t="str">
        <f>""</f>
        <v/>
      </c>
      <c r="AE1818" s="4" t="str">
        <f>""</f>
        <v/>
      </c>
      <c r="AF1818" s="4" t="str">
        <f>""</f>
        <v/>
      </c>
      <c r="AG1818" s="4" t="str">
        <f>""</f>
        <v/>
      </c>
      <c r="AH1818" s="4" t="str">
        <f>""</f>
        <v/>
      </c>
      <c r="AI1818" s="4" t="str">
        <f>""</f>
        <v/>
      </c>
      <c r="AJ1818" s="4" t="str">
        <f>""</f>
        <v/>
      </c>
      <c r="AK1818" s="4" t="str">
        <f>""</f>
        <v/>
      </c>
      <c r="AL1818" s="4" t="str">
        <f>""</f>
        <v/>
      </c>
      <c r="AM1818" s="4" t="str">
        <f>""</f>
        <v/>
      </c>
      <c r="AN1818" s="4" t="str">
        <f>""</f>
        <v/>
      </c>
      <c r="AO1818" s="4" t="str">
        <f>""</f>
        <v/>
      </c>
      <c r="AP1818" s="4" t="str">
        <f>""</f>
        <v/>
      </c>
      <c r="AQ1818" s="4" t="str">
        <f>""</f>
        <v/>
      </c>
      <c r="AR1818" s="4" t="str">
        <f>""</f>
        <v/>
      </c>
      <c r="AS1818" s="4" t="str">
        <f>""</f>
        <v/>
      </c>
    </row>
    <row r="1819" spans="1:45" x14ac:dyDescent="0.25">
      <c r="A1819" s="15"/>
      <c r="B1819" s="16"/>
      <c r="C1819" s="16"/>
      <c r="D1819" s="16"/>
      <c r="E1819" s="16"/>
      <c r="F1819" s="16"/>
      <c r="G1819" s="16"/>
      <c r="H1819" s="14" t="s">
        <v>25</v>
      </c>
      <c r="I1819" s="7" t="s">
        <v>26</v>
      </c>
      <c r="J1819" s="7" t="s">
        <v>77</v>
      </c>
      <c r="K1819" s="7" t="s">
        <v>78</v>
      </c>
      <c r="L1819" s="7" t="s">
        <v>79</v>
      </c>
      <c r="M1819" s="7" t="s">
        <v>80</v>
      </c>
      <c r="N1819" s="7" t="s">
        <v>81</v>
      </c>
      <c r="O1819" s="7" t="s">
        <v>82</v>
      </c>
      <c r="P1819" s="7" t="s">
        <v>83</v>
      </c>
      <c r="Q1819" s="7" t="s">
        <v>84</v>
      </c>
      <c r="R1819" s="7" t="s">
        <v>85</v>
      </c>
      <c r="S1819" s="7" t="s">
        <v>86</v>
      </c>
      <c r="T1819" s="7" t="s">
        <v>87</v>
      </c>
      <c r="U1819" s="7" t="s">
        <v>88</v>
      </c>
      <c r="V1819" s="7" t="s">
        <v>89</v>
      </c>
      <c r="W1819" s="7" t="s">
        <v>90</v>
      </c>
      <c r="X1819" s="7" t="s">
        <v>91</v>
      </c>
      <c r="Y1819" s="7" t="s">
        <v>92</v>
      </c>
      <c r="Z1819" s="7" t="s">
        <v>93</v>
      </c>
      <c r="AA1819" s="7" t="s">
        <v>94</v>
      </c>
      <c r="AB1819" s="7" t="s">
        <v>95</v>
      </c>
      <c r="AC1819" s="7" t="s">
        <v>96</v>
      </c>
      <c r="AD1819" s="7" t="s">
        <v>97</v>
      </c>
      <c r="AE1819" s="7" t="s">
        <v>98</v>
      </c>
      <c r="AF1819" s="7" t="s">
        <v>99</v>
      </c>
      <c r="AI1819" s="4" t="str">
        <f>""</f>
        <v/>
      </c>
      <c r="AJ1819" s="4" t="str">
        <f>""</f>
        <v/>
      </c>
      <c r="AK1819" s="4" t="str">
        <f>""</f>
        <v/>
      </c>
      <c r="AL1819" s="4" t="str">
        <f>""</f>
        <v/>
      </c>
      <c r="AM1819" s="4" t="str">
        <f>""</f>
        <v/>
      </c>
      <c r="AN1819" s="4" t="str">
        <f>""</f>
        <v/>
      </c>
      <c r="AO1819" s="4" t="str">
        <f>""</f>
        <v/>
      </c>
      <c r="AP1819" s="4" t="str">
        <f>""</f>
        <v/>
      </c>
      <c r="AQ1819" s="4" t="str">
        <f>""</f>
        <v/>
      </c>
      <c r="AR1819" s="4" t="str">
        <f>""</f>
        <v/>
      </c>
      <c r="AS1819" s="4" t="str">
        <f>""</f>
        <v/>
      </c>
    </row>
    <row r="1820" spans="1:45" x14ac:dyDescent="0.25">
      <c r="A1820" s="15"/>
      <c r="B1820" s="17"/>
      <c r="C1820" s="17"/>
      <c r="D1820" s="17"/>
      <c r="E1820" s="17"/>
      <c r="F1820" s="17"/>
      <c r="G1820" s="17"/>
      <c r="I1820" s="8" t="s">
        <v>39</v>
      </c>
      <c r="J1820" s="8"/>
      <c r="K1820" s="8"/>
      <c r="L1820" s="8"/>
      <c r="M1820" s="8"/>
      <c r="N1820" s="8"/>
      <c r="O1820" s="8"/>
      <c r="P1820" s="8">
        <v>15</v>
      </c>
      <c r="Q1820" s="8">
        <v>15</v>
      </c>
      <c r="R1820" s="8"/>
      <c r="S1820" s="8">
        <v>15</v>
      </c>
      <c r="T1820" s="8">
        <v>15</v>
      </c>
      <c r="U1820" s="8"/>
      <c r="V1820" s="8"/>
      <c r="W1820" s="8"/>
      <c r="X1820" s="8">
        <v>2</v>
      </c>
      <c r="Y1820" s="8">
        <v>2</v>
      </c>
      <c r="Z1820" s="8"/>
      <c r="AA1820" s="8">
        <v>2</v>
      </c>
      <c r="AB1820" s="8">
        <v>2</v>
      </c>
      <c r="AC1820" s="8">
        <v>2</v>
      </c>
      <c r="AD1820" s="8">
        <v>2</v>
      </c>
      <c r="AE1820" s="8">
        <v>0.99</v>
      </c>
      <c r="AF1820" s="8">
        <v>0</v>
      </c>
      <c r="AI1820" s="4" t="str">
        <f>""</f>
        <v/>
      </c>
      <c r="AJ1820" s="4" t="str">
        <f>""</f>
        <v/>
      </c>
      <c r="AK1820" s="4" t="str">
        <f>""</f>
        <v/>
      </c>
      <c r="AL1820" s="4" t="str">
        <f>""</f>
        <v/>
      </c>
      <c r="AM1820" s="4" t="str">
        <f>""</f>
        <v/>
      </c>
      <c r="AN1820" s="4" t="str">
        <f>""</f>
        <v/>
      </c>
      <c r="AO1820" s="4" t="str">
        <f>""</f>
        <v/>
      </c>
      <c r="AP1820" s="4" t="str">
        <f>""</f>
        <v/>
      </c>
      <c r="AQ1820" s="4" t="str">
        <f>""</f>
        <v/>
      </c>
      <c r="AR1820" s="4" t="str">
        <f>""</f>
        <v/>
      </c>
      <c r="AS1820" s="4" t="str">
        <f>""</f>
        <v/>
      </c>
    </row>
    <row r="1821" spans="1:45" x14ac:dyDescent="0.25">
      <c r="A1821" s="15"/>
      <c r="B1821" s="17"/>
      <c r="C1821" s="17"/>
      <c r="D1821" s="17"/>
      <c r="E1821" s="17"/>
      <c r="F1821" s="17"/>
      <c r="G1821" s="17"/>
      <c r="I1821" s="8" t="s">
        <v>40</v>
      </c>
      <c r="J1821" s="8"/>
      <c r="K1821" s="8"/>
      <c r="L1821" s="8"/>
      <c r="M1821" s="8"/>
      <c r="N1821" s="8"/>
      <c r="O1821" s="8"/>
      <c r="P1821" s="8">
        <v>1.5</v>
      </c>
      <c r="Q1821" s="8">
        <v>1.5</v>
      </c>
      <c r="R1821" s="8">
        <f>2*$K$2</f>
        <v>0.02</v>
      </c>
      <c r="S1821" s="8">
        <v>1.5</v>
      </c>
      <c r="T1821" s="8">
        <v>1.5</v>
      </c>
      <c r="U1821" s="8">
        <f>2*$K$2</f>
        <v>0.02</v>
      </c>
      <c r="V1821" s="8"/>
      <c r="W1821" s="8"/>
      <c r="X1821" s="8">
        <f t="shared" ref="X1821:Y1821" si="218">2*$K$2</f>
        <v>0.02</v>
      </c>
      <c r="Y1821" s="8">
        <f t="shared" si="218"/>
        <v>0.02</v>
      </c>
      <c r="Z1821" s="8"/>
      <c r="AA1821" s="8">
        <f t="shared" ref="AA1821:AD1821" si="219">2*$K$2</f>
        <v>0.02</v>
      </c>
      <c r="AB1821" s="8">
        <f t="shared" si="219"/>
        <v>0.02</v>
      </c>
      <c r="AC1821" s="8">
        <f t="shared" si="219"/>
        <v>0.02</v>
      </c>
      <c r="AD1821" s="8">
        <f t="shared" si="219"/>
        <v>0.02</v>
      </c>
      <c r="AE1821" s="8">
        <v>0</v>
      </c>
      <c r="AF1821" s="8">
        <v>-0.3</v>
      </c>
      <c r="AI1821" s="4" t="str">
        <f>""</f>
        <v/>
      </c>
      <c r="AJ1821" s="4" t="str">
        <f>""</f>
        <v/>
      </c>
      <c r="AK1821" s="4" t="str">
        <f>""</f>
        <v/>
      </c>
      <c r="AL1821" s="4" t="str">
        <f>""</f>
        <v/>
      </c>
      <c r="AM1821" s="4" t="str">
        <f>""</f>
        <v/>
      </c>
      <c r="AN1821" s="4" t="str">
        <f>""</f>
        <v/>
      </c>
      <c r="AO1821" s="4" t="str">
        <f>""</f>
        <v/>
      </c>
      <c r="AP1821" s="4" t="str">
        <f>""</f>
        <v/>
      </c>
      <c r="AQ1821" s="4" t="str">
        <f>""</f>
        <v/>
      </c>
      <c r="AR1821" s="4" t="str">
        <f>""</f>
        <v/>
      </c>
      <c r="AS1821" s="4" t="str">
        <f>""</f>
        <v/>
      </c>
    </row>
    <row r="1822" spans="1:45" x14ac:dyDescent="0.25">
      <c r="A1822" s="24" t="s">
        <v>41</v>
      </c>
      <c r="B1822" s="18" t="s">
        <v>100</v>
      </c>
      <c r="C1822" s="18">
        <v>15.8</v>
      </c>
      <c r="D1822" s="18">
        <v>248</v>
      </c>
      <c r="E1822" s="18" t="s">
        <v>43</v>
      </c>
      <c r="F1822" s="18">
        <v>1</v>
      </c>
      <c r="G1822" s="18" t="str">
        <f>B1822&amp;C1822&amp;D1822&amp;E1822&amp;F1822</f>
        <v>PSS15.8248TD1</v>
      </c>
      <c r="H1822" s="4" t="s">
        <v>9</v>
      </c>
      <c r="I1822" s="4">
        <v>1</v>
      </c>
      <c r="J1822" s="4">
        <v>1</v>
      </c>
      <c r="K1822" s="4">
        <v>0</v>
      </c>
      <c r="L1822" s="4">
        <v>3</v>
      </c>
      <c r="M1822" s="4">
        <v>0</v>
      </c>
      <c r="N1822" s="4">
        <v>5</v>
      </c>
      <c r="O1822" s="4">
        <v>1</v>
      </c>
      <c r="P1822" s="4">
        <v>2.5</v>
      </c>
      <c r="Q1822" s="4">
        <v>2.5</v>
      </c>
      <c r="R1822" s="4">
        <v>0</v>
      </c>
      <c r="S1822" s="4">
        <v>2.5</v>
      </c>
      <c r="T1822" s="4">
        <v>0</v>
      </c>
      <c r="U1822" s="4">
        <v>2.5</v>
      </c>
      <c r="V1822" s="4">
        <v>0.39</v>
      </c>
      <c r="W1822" s="4">
        <v>1</v>
      </c>
      <c r="X1822" s="4">
        <v>0</v>
      </c>
      <c r="Y1822" s="4">
        <v>0.1</v>
      </c>
      <c r="Z1822" s="4">
        <v>6.5</v>
      </c>
      <c r="AA1822" s="4">
        <v>0.44</v>
      </c>
      <c r="AB1822" s="4">
        <v>0.08</v>
      </c>
      <c r="AC1822" s="4">
        <v>0.2</v>
      </c>
      <c r="AD1822" s="4">
        <v>0.98</v>
      </c>
      <c r="AE1822" s="4">
        <v>0.1</v>
      </c>
      <c r="AF1822" s="4">
        <v>-0.1</v>
      </c>
      <c r="AG1822" s="4" t="s">
        <v>1</v>
      </c>
      <c r="AH1822" s="4" t="s">
        <v>1</v>
      </c>
      <c r="AI1822" s="4" t="str">
        <f>""</f>
        <v/>
      </c>
      <c r="AJ1822" s="4" t="str">
        <f>""</f>
        <v/>
      </c>
      <c r="AK1822" s="4" t="str">
        <f>""</f>
        <v/>
      </c>
      <c r="AL1822" s="4" t="str">
        <f>""</f>
        <v/>
      </c>
      <c r="AM1822" s="4" t="str">
        <f>""</f>
        <v/>
      </c>
      <c r="AN1822" s="4" t="str">
        <f>""</f>
        <v/>
      </c>
      <c r="AO1822" s="4" t="str">
        <f>""</f>
        <v/>
      </c>
      <c r="AP1822" s="4" t="str">
        <f>""</f>
        <v/>
      </c>
      <c r="AQ1822" s="4" t="str">
        <f>""</f>
        <v/>
      </c>
      <c r="AR1822" s="4" t="str">
        <f>""</f>
        <v/>
      </c>
      <c r="AS1822" s="4" t="str">
        <f>""</f>
        <v/>
      </c>
    </row>
    <row r="1823" spans="1:45" x14ac:dyDescent="0.25">
      <c r="AI1823" s="4" t="str">
        <f>""</f>
        <v/>
      </c>
      <c r="AJ1823" s="4" t="str">
        <f>""</f>
        <v/>
      </c>
      <c r="AK1823" s="4" t="str">
        <f>""</f>
        <v/>
      </c>
      <c r="AL1823" s="4" t="str">
        <f>""</f>
        <v/>
      </c>
      <c r="AM1823" s="4" t="str">
        <f>""</f>
        <v/>
      </c>
      <c r="AN1823" s="4" t="str">
        <f>""</f>
        <v/>
      </c>
      <c r="AO1823" s="4" t="str">
        <f>""</f>
        <v/>
      </c>
      <c r="AP1823" s="4" t="str">
        <f>""</f>
        <v/>
      </c>
      <c r="AQ1823" s="4" t="str">
        <f>""</f>
        <v/>
      </c>
      <c r="AR1823" s="4" t="str">
        <f>""</f>
        <v/>
      </c>
      <c r="AS1823" s="4" t="str">
        <f>""</f>
        <v/>
      </c>
    </row>
    <row r="1824" spans="1:45" x14ac:dyDescent="0.25">
      <c r="A1824" s="27" t="s">
        <v>234</v>
      </c>
      <c r="B1824" s="9"/>
      <c r="C1824" s="9"/>
      <c r="D1824" s="9"/>
      <c r="E1824" s="9"/>
      <c r="F1824" s="9"/>
      <c r="G1824" s="16"/>
      <c r="H1824" s="14" t="s">
        <v>25</v>
      </c>
      <c r="I1824" s="7" t="s">
        <v>26</v>
      </c>
      <c r="J1824" s="7" t="s">
        <v>103</v>
      </c>
      <c r="K1824" s="7" t="s">
        <v>104</v>
      </c>
      <c r="L1824" s="7" t="s">
        <v>105</v>
      </c>
      <c r="M1824" s="7" t="s">
        <v>106</v>
      </c>
      <c r="N1824" s="7" t="s">
        <v>107</v>
      </c>
      <c r="O1824" s="7" t="s">
        <v>108</v>
      </c>
      <c r="P1824" s="7" t="s">
        <v>109</v>
      </c>
      <c r="Q1824" s="7" t="s">
        <v>110</v>
      </c>
      <c r="R1824" s="7" t="s">
        <v>111</v>
      </c>
      <c r="S1824" s="7" t="s">
        <v>112</v>
      </c>
      <c r="T1824" s="7" t="s">
        <v>113</v>
      </c>
      <c r="U1824" s="7" t="s">
        <v>114</v>
      </c>
      <c r="V1824" s="7" t="s">
        <v>115</v>
      </c>
      <c r="W1824" s="7" t="s">
        <v>116</v>
      </c>
      <c r="X1824" s="7" t="s">
        <v>117</v>
      </c>
      <c r="Y1824" s="7" t="s">
        <v>118</v>
      </c>
      <c r="Z1824" s="7" t="s">
        <v>119</v>
      </c>
      <c r="AI1824" s="4" t="str">
        <f>""</f>
        <v/>
      </c>
      <c r="AJ1824" s="4" t="str">
        <f>""</f>
        <v/>
      </c>
      <c r="AK1824" s="4" t="str">
        <f>""</f>
        <v/>
      </c>
      <c r="AL1824" s="4" t="str">
        <f>""</f>
        <v/>
      </c>
      <c r="AM1824" s="4" t="str">
        <f>""</f>
        <v/>
      </c>
      <c r="AN1824" s="4" t="str">
        <f>""</f>
        <v/>
      </c>
      <c r="AO1824" s="4" t="str">
        <f>""</f>
        <v/>
      </c>
      <c r="AP1824" s="4" t="str">
        <f>""</f>
        <v/>
      </c>
      <c r="AQ1824" s="4" t="str">
        <f>""</f>
        <v/>
      </c>
      <c r="AR1824" s="4" t="str">
        <f>""</f>
        <v/>
      </c>
      <c r="AS1824" s="4" t="str">
        <f>""</f>
        <v/>
      </c>
    </row>
    <row r="1825" spans="1:45" x14ac:dyDescent="0.25">
      <c r="A1825" s="25"/>
      <c r="B1825" s="10"/>
      <c r="C1825" s="10"/>
      <c r="D1825" s="10"/>
      <c r="E1825" s="10"/>
      <c r="F1825" s="10"/>
      <c r="G1825" s="17"/>
      <c r="I1825" s="8" t="s">
        <v>39</v>
      </c>
      <c r="J1825" s="8">
        <v>0.5</v>
      </c>
      <c r="K1825" s="8">
        <v>75</v>
      </c>
      <c r="L1825" s="8">
        <v>75</v>
      </c>
      <c r="M1825" s="8">
        <v>10</v>
      </c>
      <c r="N1825" s="8">
        <v>0</v>
      </c>
      <c r="O1825" s="8">
        <v>1</v>
      </c>
      <c r="P1825" s="8">
        <v>1.2</v>
      </c>
      <c r="Q1825" s="8">
        <v>18</v>
      </c>
      <c r="R1825" s="8">
        <v>118</v>
      </c>
      <c r="S1825" s="8">
        <v>0</v>
      </c>
      <c r="T1825" s="8">
        <v>1.1000000000000001</v>
      </c>
      <c r="U1825" s="8">
        <v>10</v>
      </c>
      <c r="V1825" s="8">
        <v>1.1000000000000001</v>
      </c>
      <c r="W1825" s="8">
        <v>20</v>
      </c>
      <c r="X1825" s="8">
        <v>1</v>
      </c>
      <c r="Y1825" s="8">
        <v>0.5</v>
      </c>
      <c r="Z1825" s="8">
        <v>90</v>
      </c>
      <c r="AI1825" s="4" t="str">
        <f>""</f>
        <v/>
      </c>
      <c r="AJ1825" s="4" t="str">
        <f>""</f>
        <v/>
      </c>
      <c r="AK1825" s="4" t="str">
        <f>""</f>
        <v/>
      </c>
      <c r="AL1825" s="4" t="str">
        <f>""</f>
        <v/>
      </c>
      <c r="AM1825" s="4" t="str">
        <f>""</f>
        <v/>
      </c>
      <c r="AN1825" s="4" t="str">
        <f>""</f>
        <v/>
      </c>
      <c r="AO1825" s="4" t="str">
        <f>""</f>
        <v/>
      </c>
      <c r="AP1825" s="4" t="str">
        <f>""</f>
        <v/>
      </c>
      <c r="AQ1825" s="4" t="str">
        <f>""</f>
        <v/>
      </c>
      <c r="AR1825" s="4" t="str">
        <f>""</f>
        <v/>
      </c>
      <c r="AS1825" s="4" t="str">
        <f>""</f>
        <v/>
      </c>
    </row>
    <row r="1826" spans="1:45" x14ac:dyDescent="0.25">
      <c r="A1826" s="25"/>
      <c r="B1826" s="10"/>
      <c r="C1826" s="10"/>
      <c r="D1826" s="10"/>
      <c r="E1826" s="10"/>
      <c r="F1826" s="10"/>
      <c r="G1826" s="17"/>
      <c r="I1826" s="9" t="s">
        <v>40</v>
      </c>
      <c r="J1826" s="8">
        <v>0</v>
      </c>
      <c r="K1826" s="8">
        <v>0</v>
      </c>
      <c r="L1826" s="8">
        <v>0</v>
      </c>
      <c r="M1826" s="8">
        <v>0.8</v>
      </c>
      <c r="N1826" s="8">
        <v>-6</v>
      </c>
      <c r="O1826" s="8">
        <v>0</v>
      </c>
      <c r="P1826" s="8">
        <v>0</v>
      </c>
      <c r="Q1826" s="8">
        <v>0</v>
      </c>
      <c r="R1826" s="8">
        <v>0.8</v>
      </c>
      <c r="S1826" s="8">
        <v>-118</v>
      </c>
      <c r="T1826" s="8">
        <v>0</v>
      </c>
      <c r="U1826" s="8">
        <v>1</v>
      </c>
      <c r="V1826" s="8">
        <v>0</v>
      </c>
      <c r="W1826" s="8">
        <v>1</v>
      </c>
      <c r="X1826" s="8">
        <v>0</v>
      </c>
      <c r="Y1826" s="8">
        <v>0</v>
      </c>
      <c r="Z1826" s="8">
        <v>-90</v>
      </c>
      <c r="AI1826" s="4" t="str">
        <f>""</f>
        <v/>
      </c>
      <c r="AJ1826" s="4" t="str">
        <f>""</f>
        <v/>
      </c>
      <c r="AK1826" s="4" t="str">
        <f>""</f>
        <v/>
      </c>
      <c r="AL1826" s="4" t="str">
        <f>""</f>
        <v/>
      </c>
      <c r="AM1826" s="4" t="str">
        <f>""</f>
        <v/>
      </c>
      <c r="AN1826" s="4" t="str">
        <f>""</f>
        <v/>
      </c>
      <c r="AO1826" s="4" t="str">
        <f>""</f>
        <v/>
      </c>
      <c r="AP1826" s="4" t="str">
        <f>""</f>
        <v/>
      </c>
      <c r="AQ1826" s="4" t="str">
        <f>""</f>
        <v/>
      </c>
      <c r="AR1826" s="4" t="str">
        <f>""</f>
        <v/>
      </c>
      <c r="AS1826" s="4" t="str">
        <f>""</f>
        <v/>
      </c>
    </row>
    <row r="1827" spans="1:45" x14ac:dyDescent="0.25">
      <c r="A1827" s="22" t="s">
        <v>41</v>
      </c>
      <c r="B1827" s="18" t="s">
        <v>42</v>
      </c>
      <c r="C1827" s="18">
        <v>13.8</v>
      </c>
      <c r="D1827" s="18">
        <v>106</v>
      </c>
      <c r="E1827" s="18" t="s">
        <v>43</v>
      </c>
      <c r="F1827" s="18">
        <v>1</v>
      </c>
      <c r="G1827" s="18" t="str">
        <f>B1827&amp;C1827&amp;D1827&amp;E1827&amp;F1827</f>
        <v>AVR13.8106TD1</v>
      </c>
      <c r="H1827" s="4" t="s">
        <v>3</v>
      </c>
      <c r="I1827" s="4">
        <v>1</v>
      </c>
      <c r="J1827" s="4">
        <v>0</v>
      </c>
      <c r="K1827" s="4">
        <v>10.75</v>
      </c>
      <c r="L1827" s="4">
        <v>10.75</v>
      </c>
      <c r="M1827" s="4">
        <v>5</v>
      </c>
      <c r="N1827" s="4">
        <v>-0.87</v>
      </c>
      <c r="O1827" s="4">
        <v>0</v>
      </c>
      <c r="P1827" s="4">
        <v>1</v>
      </c>
      <c r="Q1827" s="4">
        <v>0</v>
      </c>
      <c r="R1827" s="4">
        <v>99</v>
      </c>
      <c r="S1827" s="4">
        <v>-99</v>
      </c>
      <c r="T1827" s="4">
        <v>0</v>
      </c>
      <c r="U1827" s="4">
        <v>9.3000000000000007</v>
      </c>
      <c r="V1827" s="4">
        <v>0</v>
      </c>
      <c r="W1827" s="4">
        <v>11.63</v>
      </c>
      <c r="X1827" s="4">
        <v>0.113</v>
      </c>
      <c r="Y1827" s="4">
        <v>0.124</v>
      </c>
      <c r="Z1827" s="4">
        <v>0</v>
      </c>
      <c r="AA1827" s="4" t="s">
        <v>1</v>
      </c>
      <c r="AB1827" s="4" t="s">
        <v>1</v>
      </c>
      <c r="AC1827" s="4" t="str">
        <f>""</f>
        <v/>
      </c>
      <c r="AD1827" s="4" t="str">
        <f>""</f>
        <v/>
      </c>
      <c r="AE1827" s="4" t="str">
        <f>""</f>
        <v/>
      </c>
      <c r="AF1827" s="4" t="str">
        <f>""</f>
        <v/>
      </c>
      <c r="AG1827" s="4" t="str">
        <f>""</f>
        <v/>
      </c>
      <c r="AH1827" s="4" t="str">
        <f>""</f>
        <v/>
      </c>
      <c r="AI1827" s="4" t="str">
        <f>""</f>
        <v/>
      </c>
      <c r="AJ1827" s="4" t="str">
        <f>""</f>
        <v/>
      </c>
      <c r="AK1827" s="4" t="str">
        <f>""</f>
        <v/>
      </c>
      <c r="AL1827" s="4" t="str">
        <f>""</f>
        <v/>
      </c>
      <c r="AM1827" s="4" t="str">
        <f>""</f>
        <v/>
      </c>
      <c r="AN1827" s="4" t="str">
        <f>""</f>
        <v/>
      </c>
      <c r="AO1827" s="4" t="str">
        <f>""</f>
        <v/>
      </c>
      <c r="AP1827" s="4" t="str">
        <f>""</f>
        <v/>
      </c>
      <c r="AQ1827" s="4" t="str">
        <f>""</f>
        <v/>
      </c>
      <c r="AR1827" s="4" t="str">
        <f>""</f>
        <v/>
      </c>
      <c r="AS1827" s="4" t="str">
        <f>""</f>
        <v/>
      </c>
    </row>
    <row r="1828" spans="1:45" x14ac:dyDescent="0.25">
      <c r="A1828" s="15"/>
      <c r="B1828" s="16"/>
      <c r="C1828" s="16"/>
      <c r="D1828" s="16"/>
      <c r="E1828" s="16"/>
      <c r="F1828" s="16"/>
      <c r="G1828" s="16"/>
      <c r="H1828" s="30" t="s">
        <v>25</v>
      </c>
      <c r="I1828" s="31" t="s">
        <v>26</v>
      </c>
      <c r="J1828" s="7" t="s">
        <v>44</v>
      </c>
      <c r="K1828" s="7" t="s">
        <v>45</v>
      </c>
      <c r="L1828" s="7" t="s">
        <v>46</v>
      </c>
      <c r="M1828" s="7" t="s">
        <v>47</v>
      </c>
      <c r="N1828" s="7" t="s">
        <v>48</v>
      </c>
      <c r="O1828" s="7" t="s">
        <v>49</v>
      </c>
      <c r="P1828" s="7" t="s">
        <v>50</v>
      </c>
      <c r="Q1828" s="7" t="s">
        <v>51</v>
      </c>
      <c r="R1828" s="7" t="s">
        <v>52</v>
      </c>
      <c r="S1828" s="7" t="s">
        <v>53</v>
      </c>
      <c r="T1828" s="7" t="s">
        <v>54</v>
      </c>
      <c r="U1828" s="7" t="s">
        <v>55</v>
      </c>
      <c r="V1828" s="31"/>
      <c r="W1828" s="31"/>
      <c r="AI1828" s="4" t="str">
        <f>""</f>
        <v/>
      </c>
      <c r="AJ1828" s="4" t="str">
        <f>""</f>
        <v/>
      </c>
      <c r="AK1828" s="4" t="str">
        <f>""</f>
        <v/>
      </c>
      <c r="AL1828" s="4" t="str">
        <f>""</f>
        <v/>
      </c>
      <c r="AM1828" s="4" t="str">
        <f>""</f>
        <v/>
      </c>
      <c r="AN1828" s="4" t="str">
        <f>""</f>
        <v/>
      </c>
      <c r="AO1828" s="4" t="str">
        <f>""</f>
        <v/>
      </c>
      <c r="AP1828" s="4" t="str">
        <f>""</f>
        <v/>
      </c>
      <c r="AQ1828" s="4" t="str">
        <f>""</f>
        <v/>
      </c>
      <c r="AR1828" s="4" t="str">
        <f>""</f>
        <v/>
      </c>
      <c r="AS1828" s="4" t="str">
        <f>""</f>
        <v/>
      </c>
    </row>
    <row r="1829" spans="1:45" x14ac:dyDescent="0.25">
      <c r="A1829" s="15"/>
      <c r="B1829" s="17"/>
      <c r="C1829" s="17"/>
      <c r="D1829" s="17"/>
      <c r="E1829" s="17"/>
      <c r="F1829" s="17"/>
      <c r="G1829" s="17"/>
      <c r="I1829" s="8" t="s">
        <v>39</v>
      </c>
      <c r="J1829" s="8">
        <v>10</v>
      </c>
      <c r="K1829" s="8">
        <v>0.2</v>
      </c>
      <c r="L1829" s="8">
        <v>0.2</v>
      </c>
      <c r="M1829" s="8">
        <v>10</v>
      </c>
      <c r="N1829" s="8">
        <v>3</v>
      </c>
      <c r="O1829" s="8">
        <v>2.5</v>
      </c>
      <c r="P1829" s="8"/>
      <c r="Q1829" s="8"/>
      <c r="R1829" s="8"/>
      <c r="S1829" s="8"/>
      <c r="T1829" s="8"/>
      <c r="U1829" s="8"/>
      <c r="V1829" s="8"/>
      <c r="W1829" s="8"/>
      <c r="AI1829" s="4" t="str">
        <f>""</f>
        <v/>
      </c>
      <c r="AJ1829" s="4" t="str">
        <f>""</f>
        <v/>
      </c>
      <c r="AK1829" s="4" t="str">
        <f>""</f>
        <v/>
      </c>
      <c r="AL1829" s="4" t="str">
        <f>""</f>
        <v/>
      </c>
      <c r="AM1829" s="4" t="str">
        <f>""</f>
        <v/>
      </c>
      <c r="AN1829" s="4" t="str">
        <f>""</f>
        <v/>
      </c>
      <c r="AO1829" s="4" t="str">
        <f>""</f>
        <v/>
      </c>
      <c r="AP1829" s="4" t="str">
        <f>""</f>
        <v/>
      </c>
      <c r="AQ1829" s="4" t="str">
        <f>""</f>
        <v/>
      </c>
      <c r="AR1829" s="4" t="str">
        <f>""</f>
        <v/>
      </c>
      <c r="AS1829" s="4" t="str">
        <f>""</f>
        <v/>
      </c>
    </row>
    <row r="1830" spans="1:45" x14ac:dyDescent="0.25">
      <c r="A1830" s="15"/>
      <c r="B1830" s="17"/>
      <c r="C1830" s="17"/>
      <c r="D1830" s="17"/>
      <c r="E1830" s="17"/>
      <c r="F1830" s="17"/>
      <c r="G1830" s="17"/>
      <c r="I1830" s="8" t="s">
        <v>40</v>
      </c>
      <c r="J1830" s="8">
        <v>1</v>
      </c>
      <c r="K1830" s="8">
        <f>4*$K$2</f>
        <v>0.04</v>
      </c>
      <c r="L1830" s="8">
        <f>4*$K$2</f>
        <v>0.04</v>
      </c>
      <c r="M1830" s="8">
        <v>1</v>
      </c>
      <c r="N1830" s="8">
        <v>0</v>
      </c>
      <c r="O1830" s="8"/>
      <c r="P1830" s="8"/>
      <c r="Q1830" s="8"/>
      <c r="R1830" s="8"/>
      <c r="S1830" s="8"/>
      <c r="T1830" s="8">
        <v>0</v>
      </c>
      <c r="U1830" s="8"/>
      <c r="V1830" s="8"/>
      <c r="W1830" s="8"/>
      <c r="AI1830" s="4" t="str">
        <f>""</f>
        <v/>
      </c>
      <c r="AJ1830" s="4" t="str">
        <f>""</f>
        <v/>
      </c>
      <c r="AK1830" s="4" t="str">
        <f>""</f>
        <v/>
      </c>
      <c r="AL1830" s="4" t="str">
        <f>""</f>
        <v/>
      </c>
      <c r="AM1830" s="4" t="str">
        <f>""</f>
        <v/>
      </c>
      <c r="AN1830" s="4" t="str">
        <f>""</f>
        <v/>
      </c>
      <c r="AO1830" s="4" t="str">
        <f>""</f>
        <v/>
      </c>
      <c r="AP1830" s="4" t="str">
        <f>""</f>
        <v/>
      </c>
      <c r="AQ1830" s="4" t="str">
        <f>""</f>
        <v/>
      </c>
      <c r="AR1830" s="4" t="str">
        <f>""</f>
        <v/>
      </c>
      <c r="AS1830" s="4" t="str">
        <f>""</f>
        <v/>
      </c>
    </row>
    <row r="1831" spans="1:45" x14ac:dyDescent="0.25">
      <c r="A1831" s="23" t="s">
        <v>41</v>
      </c>
      <c r="B1831" s="18" t="s">
        <v>62</v>
      </c>
      <c r="C1831" s="18">
        <v>13.8</v>
      </c>
      <c r="D1831" s="18">
        <v>106</v>
      </c>
      <c r="E1831" s="18" t="s">
        <v>43</v>
      </c>
      <c r="F1831" s="18">
        <v>1</v>
      </c>
      <c r="G1831" s="18" t="str">
        <f>B1831&amp;C1831&amp;D1831&amp;E1831&amp;F1831</f>
        <v>GEN13.8106TD1</v>
      </c>
      <c r="H1831" s="4" t="s">
        <v>0</v>
      </c>
      <c r="I1831" s="4">
        <v>1</v>
      </c>
      <c r="J1831" s="4">
        <v>9.3000000000000007</v>
      </c>
      <c r="K1831" s="4">
        <v>9.6000000000000002E-2</v>
      </c>
      <c r="L1831" s="4">
        <v>7.4999999999999997E-2</v>
      </c>
      <c r="M1831" s="4">
        <v>3.42</v>
      </c>
      <c r="N1831" s="4">
        <v>0</v>
      </c>
      <c r="O1831" s="4">
        <v>1.1499999999999999</v>
      </c>
      <c r="P1831" s="4">
        <v>0.748</v>
      </c>
      <c r="Q1831" s="4">
        <v>0.32</v>
      </c>
      <c r="R1831" s="4">
        <v>0.28000000000000003</v>
      </c>
      <c r="S1831" s="4">
        <v>0.13</v>
      </c>
      <c r="T1831" s="4">
        <v>0.245</v>
      </c>
      <c r="U1831" s="4">
        <v>0.77</v>
      </c>
      <c r="V1831" s="4" t="s">
        <v>1</v>
      </c>
      <c r="W1831" s="4" t="s">
        <v>1</v>
      </c>
      <c r="X1831" s="4" t="s">
        <v>1</v>
      </c>
      <c r="Y1831" s="4" t="s">
        <v>1</v>
      </c>
      <c r="Z1831" s="4" t="str">
        <f>""</f>
        <v/>
      </c>
      <c r="AA1831" s="4" t="str">
        <f>""</f>
        <v/>
      </c>
      <c r="AB1831" s="4" t="str">
        <f>""</f>
        <v/>
      </c>
      <c r="AC1831" s="4" t="str">
        <f>""</f>
        <v/>
      </c>
      <c r="AD1831" s="4" t="str">
        <f>""</f>
        <v/>
      </c>
      <c r="AE1831" s="4" t="str">
        <f>""</f>
        <v/>
      </c>
      <c r="AF1831" s="4" t="str">
        <f>""</f>
        <v/>
      </c>
      <c r="AG1831" s="4" t="str">
        <f>""</f>
        <v/>
      </c>
      <c r="AH1831" s="4" t="str">
        <f>""</f>
        <v/>
      </c>
      <c r="AI1831" s="4" t="str">
        <f>""</f>
        <v/>
      </c>
      <c r="AJ1831" s="4" t="str">
        <f>""</f>
        <v/>
      </c>
      <c r="AK1831" s="4" t="str">
        <f>""</f>
        <v/>
      </c>
      <c r="AL1831" s="4" t="str">
        <f>""</f>
        <v/>
      </c>
      <c r="AM1831" s="4" t="str">
        <f>""</f>
        <v/>
      </c>
      <c r="AN1831" s="4" t="str">
        <f>""</f>
        <v/>
      </c>
      <c r="AO1831" s="4" t="str">
        <f>""</f>
        <v/>
      </c>
      <c r="AP1831" s="4" t="str">
        <f>""</f>
        <v/>
      </c>
      <c r="AQ1831" s="4" t="str">
        <f>""</f>
        <v/>
      </c>
      <c r="AR1831" s="4" t="str">
        <f>""</f>
        <v/>
      </c>
      <c r="AS1831" s="4" t="str">
        <f>""</f>
        <v/>
      </c>
    </row>
    <row r="1832" spans="1:45" x14ac:dyDescent="0.25">
      <c r="A1832" s="15"/>
      <c r="B1832" s="16"/>
      <c r="C1832" s="16"/>
      <c r="D1832" s="16"/>
      <c r="E1832" s="16"/>
      <c r="F1832" s="16"/>
      <c r="G1832" s="16"/>
      <c r="H1832" s="14" t="s">
        <v>25</v>
      </c>
      <c r="I1832" s="34"/>
      <c r="J1832" s="7" t="s">
        <v>64</v>
      </c>
      <c r="K1832" s="7" t="s">
        <v>65</v>
      </c>
      <c r="L1832" s="7" t="s">
        <v>66</v>
      </c>
      <c r="M1832" s="7" t="s">
        <v>67</v>
      </c>
      <c r="N1832" s="7" t="s">
        <v>68</v>
      </c>
      <c r="O1832" s="7" t="s">
        <v>69</v>
      </c>
      <c r="P1832" s="7" t="s">
        <v>70</v>
      </c>
      <c r="Q1832" s="7" t="s">
        <v>71</v>
      </c>
      <c r="R1832" s="7" t="s">
        <v>72</v>
      </c>
      <c r="S1832" s="7" t="s">
        <v>73</v>
      </c>
      <c r="T1832" s="7" t="s">
        <v>74</v>
      </c>
      <c r="U1832" s="7" t="s">
        <v>75</v>
      </c>
      <c r="AI1832" s="4" t="str">
        <f>""</f>
        <v/>
      </c>
      <c r="AJ1832" s="4" t="str">
        <f>""</f>
        <v/>
      </c>
      <c r="AK1832" s="4" t="str">
        <f>""</f>
        <v/>
      </c>
      <c r="AL1832" s="4" t="str">
        <f>""</f>
        <v/>
      </c>
      <c r="AM1832" s="4" t="str">
        <f>""</f>
        <v/>
      </c>
      <c r="AN1832" s="4" t="str">
        <f>""</f>
        <v/>
      </c>
      <c r="AO1832" s="4" t="str">
        <f>""</f>
        <v/>
      </c>
      <c r="AP1832" s="4" t="str">
        <f>""</f>
        <v/>
      </c>
      <c r="AQ1832" s="4" t="str">
        <f>""</f>
        <v/>
      </c>
      <c r="AR1832" s="4" t="str">
        <f>""</f>
        <v/>
      </c>
      <c r="AS1832" s="4" t="str">
        <f>""</f>
        <v/>
      </c>
    </row>
    <row r="1833" spans="1:45" x14ac:dyDescent="0.25">
      <c r="A1833" s="15"/>
      <c r="B1833" s="17"/>
      <c r="C1833" s="17"/>
      <c r="D1833" s="17"/>
      <c r="E1833" s="17"/>
      <c r="F1833" s="17"/>
      <c r="G1833" s="17"/>
      <c r="I1833" s="8" t="s">
        <v>39</v>
      </c>
      <c r="J1833" s="8">
        <v>1</v>
      </c>
      <c r="K1833" s="8">
        <v>2</v>
      </c>
      <c r="L1833" s="8">
        <v>30</v>
      </c>
      <c r="M1833" s="8">
        <v>0.1</v>
      </c>
      <c r="N1833" s="8">
        <v>1</v>
      </c>
      <c r="O1833" s="8">
        <v>0.3</v>
      </c>
      <c r="P1833" s="8">
        <v>1</v>
      </c>
      <c r="Q1833" s="8">
        <v>1</v>
      </c>
      <c r="R1833" s="8">
        <v>30</v>
      </c>
      <c r="S1833" s="8">
        <v>1.5</v>
      </c>
      <c r="T1833" s="8">
        <v>0.5</v>
      </c>
      <c r="U1833" s="8">
        <v>0.15</v>
      </c>
      <c r="AI1833" s="4" t="str">
        <f>""</f>
        <v/>
      </c>
      <c r="AJ1833" s="4" t="str">
        <f>""</f>
        <v/>
      </c>
      <c r="AK1833" s="4" t="str">
        <f>""</f>
        <v/>
      </c>
      <c r="AL1833" s="4" t="str">
        <f>""</f>
        <v/>
      </c>
      <c r="AM1833" s="4" t="str">
        <f>""</f>
        <v/>
      </c>
      <c r="AN1833" s="4" t="str">
        <f>""</f>
        <v/>
      </c>
      <c r="AO1833" s="4" t="str">
        <f>""</f>
        <v/>
      </c>
      <c r="AP1833" s="4" t="str">
        <f>""</f>
        <v/>
      </c>
      <c r="AQ1833" s="4" t="str">
        <f>""</f>
        <v/>
      </c>
      <c r="AR1833" s="4" t="str">
        <f>""</f>
        <v/>
      </c>
      <c r="AS1833" s="4" t="str">
        <f>""</f>
        <v/>
      </c>
    </row>
    <row r="1834" spans="1:45" x14ac:dyDescent="0.25">
      <c r="A1834" s="15"/>
      <c r="B1834" s="17"/>
      <c r="C1834" s="17"/>
      <c r="D1834" s="17"/>
      <c r="E1834" s="17"/>
      <c r="F1834" s="17"/>
      <c r="G1834" s="17"/>
      <c r="I1834" s="8" t="s">
        <v>40</v>
      </c>
      <c r="J1834" s="8">
        <v>0</v>
      </c>
      <c r="K1834" s="8">
        <v>0</v>
      </c>
      <c r="L1834" s="8">
        <f>4*$K$2</f>
        <v>0.04</v>
      </c>
      <c r="M1834" s="8">
        <f>4*$K$2</f>
        <v>0.04</v>
      </c>
      <c r="N1834" s="8">
        <f>4*$K$2</f>
        <v>0.04</v>
      </c>
      <c r="O1834" s="8">
        <v>0</v>
      </c>
      <c r="P1834" s="8">
        <v>0</v>
      </c>
      <c r="Q1834" s="8">
        <v>0</v>
      </c>
      <c r="R1834" s="8">
        <v>0.5</v>
      </c>
      <c r="S1834" s="8">
        <v>0.8</v>
      </c>
      <c r="T1834" s="8">
        <v>0</v>
      </c>
      <c r="U1834" s="8">
        <v>0</v>
      </c>
      <c r="AI1834" s="4" t="str">
        <f>""</f>
        <v/>
      </c>
      <c r="AJ1834" s="4" t="str">
        <f>""</f>
        <v/>
      </c>
      <c r="AK1834" s="4" t="str">
        <f>""</f>
        <v/>
      </c>
      <c r="AL1834" s="4" t="str">
        <f>""</f>
        <v/>
      </c>
      <c r="AM1834" s="4" t="str">
        <f>""</f>
        <v/>
      </c>
      <c r="AN1834" s="4" t="str">
        <f>""</f>
        <v/>
      </c>
      <c r="AO1834" s="4" t="str">
        <f>""</f>
        <v/>
      </c>
      <c r="AP1834" s="4" t="str">
        <f>""</f>
        <v/>
      </c>
      <c r="AQ1834" s="4" t="str">
        <f>""</f>
        <v/>
      </c>
      <c r="AR1834" s="4" t="str">
        <f>""</f>
        <v/>
      </c>
      <c r="AS1834" s="4" t="str">
        <f>""</f>
        <v/>
      </c>
    </row>
    <row r="1835" spans="1:45" x14ac:dyDescent="0.25">
      <c r="A1835" s="23" t="s">
        <v>41</v>
      </c>
      <c r="B1835" s="18" t="s">
        <v>76</v>
      </c>
      <c r="C1835" s="18">
        <v>13.8</v>
      </c>
      <c r="D1835" s="18">
        <v>106</v>
      </c>
      <c r="E1835" s="18" t="s">
        <v>43</v>
      </c>
      <c r="F1835" s="18">
        <v>1</v>
      </c>
      <c r="G1835" s="18" t="str">
        <f>B1835&amp;C1835&amp;D1835&amp;E1835&amp;F1835</f>
        <v>GOV13.8106TD1</v>
      </c>
      <c r="H1835" s="4" t="s">
        <v>6</v>
      </c>
      <c r="I1835" s="4">
        <v>1</v>
      </c>
      <c r="J1835" s="4">
        <v>0.06</v>
      </c>
      <c r="K1835" s="4">
        <v>0.4</v>
      </c>
      <c r="L1835" s="4">
        <v>3</v>
      </c>
      <c r="M1835" s="4">
        <v>9.9000000000000005E-2</v>
      </c>
      <c r="N1835" s="4">
        <v>0.4</v>
      </c>
      <c r="O1835" s="4">
        <v>0.15</v>
      </c>
      <c r="P1835" s="4">
        <v>1</v>
      </c>
      <c r="Q1835" s="4">
        <v>0.1</v>
      </c>
      <c r="R1835" s="4">
        <v>1.35</v>
      </c>
      <c r="S1835" s="4">
        <v>1.4</v>
      </c>
      <c r="T1835" s="4">
        <v>0.1</v>
      </c>
      <c r="U1835" s="4">
        <v>0.1</v>
      </c>
      <c r="V1835" s="4" t="s">
        <v>1</v>
      </c>
      <c r="W1835" s="4" t="s">
        <v>1</v>
      </c>
      <c r="X1835" s="4" t="str">
        <f>""</f>
        <v/>
      </c>
      <c r="Y1835" s="4" t="str">
        <f>""</f>
        <v/>
      </c>
      <c r="Z1835" s="4" t="str">
        <f>""</f>
        <v/>
      </c>
      <c r="AA1835" s="4" t="str">
        <f>""</f>
        <v/>
      </c>
      <c r="AB1835" s="4" t="str">
        <f>""</f>
        <v/>
      </c>
      <c r="AC1835" s="4" t="str">
        <f>""</f>
        <v/>
      </c>
      <c r="AD1835" s="4" t="str">
        <f>""</f>
        <v/>
      </c>
      <c r="AE1835" s="4" t="str">
        <f>""</f>
        <v/>
      </c>
      <c r="AF1835" s="4" t="str">
        <f>""</f>
        <v/>
      </c>
      <c r="AG1835" s="4" t="str">
        <f>""</f>
        <v/>
      </c>
      <c r="AH1835" s="4" t="str">
        <f>""</f>
        <v/>
      </c>
      <c r="AI1835" s="4" t="str">
        <f>""</f>
        <v/>
      </c>
      <c r="AJ1835" s="4" t="str">
        <f>""</f>
        <v/>
      </c>
      <c r="AK1835" s="4" t="str">
        <f>""</f>
        <v/>
      </c>
      <c r="AL1835" s="4" t="str">
        <f>""</f>
        <v/>
      </c>
      <c r="AM1835" s="4" t="str">
        <f>""</f>
        <v/>
      </c>
      <c r="AN1835" s="4" t="str">
        <f>""</f>
        <v/>
      </c>
      <c r="AO1835" s="4" t="str">
        <f>""</f>
        <v/>
      </c>
      <c r="AP1835" s="4" t="str">
        <f>""</f>
        <v/>
      </c>
      <c r="AQ1835" s="4" t="str">
        <f>""</f>
        <v/>
      </c>
      <c r="AR1835" s="4" t="str">
        <f>""</f>
        <v/>
      </c>
      <c r="AS1835" s="4" t="str">
        <f>""</f>
        <v/>
      </c>
    </row>
    <row r="1836" spans="1:45" x14ac:dyDescent="0.25">
      <c r="A1836" s="15"/>
      <c r="B1836" s="16"/>
      <c r="C1836" s="16"/>
      <c r="D1836" s="16"/>
      <c r="E1836" s="16"/>
      <c r="F1836" s="16"/>
      <c r="G1836" s="16"/>
      <c r="H1836" s="14" t="s">
        <v>25</v>
      </c>
      <c r="I1836" s="7" t="s">
        <v>26</v>
      </c>
      <c r="J1836" s="7" t="s">
        <v>77</v>
      </c>
      <c r="K1836" s="7" t="s">
        <v>78</v>
      </c>
      <c r="L1836" s="7" t="s">
        <v>79</v>
      </c>
      <c r="M1836" s="7" t="s">
        <v>80</v>
      </c>
      <c r="N1836" s="7" t="s">
        <v>81</v>
      </c>
      <c r="O1836" s="7" t="s">
        <v>82</v>
      </c>
      <c r="P1836" s="7" t="s">
        <v>83</v>
      </c>
      <c r="Q1836" s="7" t="s">
        <v>84</v>
      </c>
      <c r="R1836" s="7" t="s">
        <v>85</v>
      </c>
      <c r="S1836" s="7" t="s">
        <v>86</v>
      </c>
      <c r="T1836" s="7" t="s">
        <v>87</v>
      </c>
      <c r="U1836" s="7" t="s">
        <v>88</v>
      </c>
      <c r="V1836" s="7" t="s">
        <v>89</v>
      </c>
      <c r="W1836" s="7" t="s">
        <v>90</v>
      </c>
      <c r="X1836" s="7" t="s">
        <v>91</v>
      </c>
      <c r="Y1836" s="7" t="s">
        <v>92</v>
      </c>
      <c r="Z1836" s="7" t="s">
        <v>93</v>
      </c>
      <c r="AA1836" s="7" t="s">
        <v>94</v>
      </c>
      <c r="AB1836" s="7" t="s">
        <v>95</v>
      </c>
      <c r="AC1836" s="7" t="s">
        <v>96</v>
      </c>
      <c r="AD1836" s="7" t="s">
        <v>97</v>
      </c>
      <c r="AE1836" s="7" t="s">
        <v>98</v>
      </c>
      <c r="AF1836" s="7" t="s">
        <v>99</v>
      </c>
      <c r="AI1836" s="4" t="str">
        <f>""</f>
        <v/>
      </c>
      <c r="AJ1836" s="4" t="str">
        <f>""</f>
        <v/>
      </c>
      <c r="AK1836" s="4" t="str">
        <f>""</f>
        <v/>
      </c>
      <c r="AL1836" s="4" t="str">
        <f>""</f>
        <v/>
      </c>
      <c r="AM1836" s="4" t="str">
        <f>""</f>
        <v/>
      </c>
      <c r="AN1836" s="4" t="str">
        <f>""</f>
        <v/>
      </c>
      <c r="AO1836" s="4" t="str">
        <f>""</f>
        <v/>
      </c>
      <c r="AP1836" s="4" t="str">
        <f>""</f>
        <v/>
      </c>
      <c r="AQ1836" s="4" t="str">
        <f>""</f>
        <v/>
      </c>
      <c r="AR1836" s="4" t="str">
        <f>""</f>
        <v/>
      </c>
      <c r="AS1836" s="4" t="str">
        <f>""</f>
        <v/>
      </c>
    </row>
    <row r="1837" spans="1:45" x14ac:dyDescent="0.25">
      <c r="A1837" s="15"/>
      <c r="B1837" s="17"/>
      <c r="C1837" s="17"/>
      <c r="D1837" s="17"/>
      <c r="E1837" s="17"/>
      <c r="F1837" s="17"/>
      <c r="G1837" s="17"/>
      <c r="I1837" s="8" t="s">
        <v>39</v>
      </c>
      <c r="J1837" s="8"/>
      <c r="K1837" s="8"/>
      <c r="L1837" s="8"/>
      <c r="M1837" s="8"/>
      <c r="N1837" s="8"/>
      <c r="O1837" s="8"/>
      <c r="P1837" s="8">
        <v>15</v>
      </c>
      <c r="Q1837" s="8">
        <v>15</v>
      </c>
      <c r="R1837" s="8"/>
      <c r="S1837" s="8">
        <v>15</v>
      </c>
      <c r="T1837" s="8">
        <v>15</v>
      </c>
      <c r="U1837" s="8"/>
      <c r="V1837" s="8"/>
      <c r="W1837" s="8"/>
      <c r="X1837" s="8">
        <v>2</v>
      </c>
      <c r="Y1837" s="8">
        <v>2</v>
      </c>
      <c r="Z1837" s="8"/>
      <c r="AA1837" s="8">
        <v>2</v>
      </c>
      <c r="AB1837" s="8">
        <v>2</v>
      </c>
      <c r="AC1837" s="8">
        <v>2</v>
      </c>
      <c r="AD1837" s="8">
        <v>2</v>
      </c>
      <c r="AE1837" s="8">
        <v>0.99</v>
      </c>
      <c r="AF1837" s="8">
        <v>0</v>
      </c>
      <c r="AI1837" s="4" t="str">
        <f>""</f>
        <v/>
      </c>
      <c r="AJ1837" s="4" t="str">
        <f>""</f>
        <v/>
      </c>
      <c r="AK1837" s="4" t="str">
        <f>""</f>
        <v/>
      </c>
      <c r="AL1837" s="4" t="str">
        <f>""</f>
        <v/>
      </c>
      <c r="AM1837" s="4" t="str">
        <f>""</f>
        <v/>
      </c>
      <c r="AN1837" s="4" t="str">
        <f>""</f>
        <v/>
      </c>
      <c r="AO1837" s="4" t="str">
        <f>""</f>
        <v/>
      </c>
      <c r="AP1837" s="4" t="str">
        <f>""</f>
        <v/>
      </c>
      <c r="AQ1837" s="4" t="str">
        <f>""</f>
        <v/>
      </c>
      <c r="AR1837" s="4" t="str">
        <f>""</f>
        <v/>
      </c>
      <c r="AS1837" s="4" t="str">
        <f>""</f>
        <v/>
      </c>
    </row>
    <row r="1838" spans="1:45" x14ac:dyDescent="0.25">
      <c r="A1838" s="15"/>
      <c r="B1838" s="17"/>
      <c r="C1838" s="17"/>
      <c r="D1838" s="17"/>
      <c r="E1838" s="17"/>
      <c r="F1838" s="17"/>
      <c r="G1838" s="17"/>
      <c r="I1838" s="8" t="s">
        <v>40</v>
      </c>
      <c r="J1838" s="8"/>
      <c r="K1838" s="8"/>
      <c r="L1838" s="8"/>
      <c r="M1838" s="8"/>
      <c r="N1838" s="8"/>
      <c r="O1838" s="8"/>
      <c r="P1838" s="8">
        <v>1.5</v>
      </c>
      <c r="Q1838" s="8">
        <v>1.5</v>
      </c>
      <c r="R1838" s="8">
        <f>2*$K$2</f>
        <v>0.02</v>
      </c>
      <c r="S1838" s="8">
        <v>1.5</v>
      </c>
      <c r="T1838" s="8">
        <v>1.5</v>
      </c>
      <c r="U1838" s="8">
        <f>2*$K$2</f>
        <v>0.02</v>
      </c>
      <c r="V1838" s="8"/>
      <c r="W1838" s="8"/>
      <c r="X1838" s="8">
        <f t="shared" ref="X1838:Y1838" si="220">2*$K$2</f>
        <v>0.02</v>
      </c>
      <c r="Y1838" s="8">
        <f t="shared" si="220"/>
        <v>0.02</v>
      </c>
      <c r="Z1838" s="8"/>
      <c r="AA1838" s="8">
        <f t="shared" ref="AA1838:AD1838" si="221">2*$K$2</f>
        <v>0.02</v>
      </c>
      <c r="AB1838" s="8">
        <f t="shared" si="221"/>
        <v>0.02</v>
      </c>
      <c r="AC1838" s="8">
        <f t="shared" si="221"/>
        <v>0.02</v>
      </c>
      <c r="AD1838" s="8">
        <f t="shared" si="221"/>
        <v>0.02</v>
      </c>
      <c r="AE1838" s="8">
        <v>0</v>
      </c>
      <c r="AF1838" s="8">
        <v>-0.3</v>
      </c>
      <c r="AI1838" s="4" t="str">
        <f>""</f>
        <v/>
      </c>
      <c r="AJ1838" s="4" t="str">
        <f>""</f>
        <v/>
      </c>
      <c r="AK1838" s="4" t="str">
        <f>""</f>
        <v/>
      </c>
      <c r="AL1838" s="4" t="str">
        <f>""</f>
        <v/>
      </c>
      <c r="AM1838" s="4" t="str">
        <f>""</f>
        <v/>
      </c>
      <c r="AN1838" s="4" t="str">
        <f>""</f>
        <v/>
      </c>
      <c r="AO1838" s="4" t="str">
        <f>""</f>
        <v/>
      </c>
      <c r="AP1838" s="4" t="str">
        <f>""</f>
        <v/>
      </c>
      <c r="AQ1838" s="4" t="str">
        <f>""</f>
        <v/>
      </c>
      <c r="AR1838" s="4" t="str">
        <f>""</f>
        <v/>
      </c>
      <c r="AS1838" s="4" t="str">
        <f>""</f>
        <v/>
      </c>
    </row>
    <row r="1839" spans="1:45" x14ac:dyDescent="0.25">
      <c r="A1839" s="24" t="s">
        <v>41</v>
      </c>
      <c r="B1839" s="18" t="s">
        <v>100</v>
      </c>
      <c r="C1839" s="18">
        <v>13.8</v>
      </c>
      <c r="D1839" s="18">
        <v>106</v>
      </c>
      <c r="E1839" s="18" t="s">
        <v>43</v>
      </c>
      <c r="F1839" s="18">
        <v>1</v>
      </c>
      <c r="G1839" s="18" t="str">
        <f>B1839&amp;C1839&amp;D1839&amp;E1839&amp;F1839</f>
        <v>PSS13.8106TD1</v>
      </c>
      <c r="H1839" s="4" t="s">
        <v>9</v>
      </c>
      <c r="I1839" s="4">
        <v>1</v>
      </c>
      <c r="J1839" s="4">
        <v>1</v>
      </c>
      <c r="K1839" s="4">
        <v>0</v>
      </c>
      <c r="L1839" s="4">
        <v>3</v>
      </c>
      <c r="M1839" s="4">
        <v>0</v>
      </c>
      <c r="N1839" s="4">
        <v>5</v>
      </c>
      <c r="O1839" s="4">
        <v>1</v>
      </c>
      <c r="P1839" s="4">
        <v>2.5</v>
      </c>
      <c r="Q1839" s="4">
        <v>2.5</v>
      </c>
      <c r="R1839" s="4">
        <v>0</v>
      </c>
      <c r="S1839" s="4">
        <v>2.5</v>
      </c>
      <c r="T1839" s="4">
        <v>0</v>
      </c>
      <c r="U1839" s="4">
        <v>2.5</v>
      </c>
      <c r="V1839" s="4">
        <v>0.39</v>
      </c>
      <c r="W1839" s="4">
        <v>1</v>
      </c>
      <c r="X1839" s="4">
        <v>0</v>
      </c>
      <c r="Y1839" s="4">
        <v>0.1</v>
      </c>
      <c r="Z1839" s="4">
        <v>6.5</v>
      </c>
      <c r="AA1839" s="4">
        <v>0.44</v>
      </c>
      <c r="AB1839" s="4">
        <v>0.08</v>
      </c>
      <c r="AC1839" s="4">
        <v>0.2</v>
      </c>
      <c r="AD1839" s="4">
        <v>0.98</v>
      </c>
      <c r="AE1839" s="4">
        <v>0.1</v>
      </c>
      <c r="AF1839" s="4">
        <v>-0.1</v>
      </c>
      <c r="AG1839" s="4" t="s">
        <v>1</v>
      </c>
      <c r="AH1839" s="4" t="s">
        <v>1</v>
      </c>
      <c r="AI1839" s="4" t="str">
        <f>""</f>
        <v/>
      </c>
      <c r="AJ1839" s="4" t="str">
        <f>""</f>
        <v/>
      </c>
      <c r="AK1839" s="4" t="str">
        <f>""</f>
        <v/>
      </c>
      <c r="AL1839" s="4" t="str">
        <f>""</f>
        <v/>
      </c>
      <c r="AM1839" s="4" t="str">
        <f>""</f>
        <v/>
      </c>
      <c r="AN1839" s="4" t="str">
        <f>""</f>
        <v/>
      </c>
      <c r="AO1839" s="4" t="str">
        <f>""</f>
        <v/>
      </c>
      <c r="AP1839" s="4" t="str">
        <f>""</f>
        <v/>
      </c>
      <c r="AQ1839" s="4" t="str">
        <f>""</f>
        <v/>
      </c>
      <c r="AR1839" s="4" t="str">
        <f>""</f>
        <v/>
      </c>
      <c r="AS1839" s="4" t="str">
        <f>""</f>
        <v/>
      </c>
    </row>
    <row r="1840" spans="1:45" x14ac:dyDescent="0.25">
      <c r="AI1840" s="4" t="str">
        <f>""</f>
        <v/>
      </c>
      <c r="AJ1840" s="4" t="str">
        <f>""</f>
        <v/>
      </c>
      <c r="AK1840" s="4" t="str">
        <f>""</f>
        <v/>
      </c>
      <c r="AL1840" s="4" t="str">
        <f>""</f>
        <v/>
      </c>
      <c r="AM1840" s="4" t="str">
        <f>""</f>
        <v/>
      </c>
      <c r="AN1840" s="4" t="str">
        <f>""</f>
        <v/>
      </c>
      <c r="AO1840" s="4" t="str">
        <f>""</f>
        <v/>
      </c>
      <c r="AP1840" s="4" t="str">
        <f>""</f>
        <v/>
      </c>
      <c r="AQ1840" s="4" t="str">
        <f>""</f>
        <v/>
      </c>
      <c r="AR1840" s="4" t="str">
        <f>""</f>
        <v/>
      </c>
      <c r="AS1840" s="4" t="str">
        <f>""</f>
        <v/>
      </c>
    </row>
    <row r="1841" spans="1:45" x14ac:dyDescent="0.25">
      <c r="A1841" s="27" t="s">
        <v>219</v>
      </c>
      <c r="B1841" s="9"/>
      <c r="C1841" s="9"/>
      <c r="D1841" s="9"/>
      <c r="E1841" s="9"/>
      <c r="F1841" s="9"/>
      <c r="G1841" s="16"/>
      <c r="H1841" s="14" t="s">
        <v>25</v>
      </c>
      <c r="I1841" s="7" t="s">
        <v>26</v>
      </c>
      <c r="J1841" s="7" t="s">
        <v>103</v>
      </c>
      <c r="K1841" s="7" t="s">
        <v>104</v>
      </c>
      <c r="L1841" s="7" t="s">
        <v>105</v>
      </c>
      <c r="M1841" s="7" t="s">
        <v>106</v>
      </c>
      <c r="N1841" s="7" t="s">
        <v>107</v>
      </c>
      <c r="O1841" s="7" t="s">
        <v>108</v>
      </c>
      <c r="P1841" s="7" t="s">
        <v>109</v>
      </c>
      <c r="Q1841" s="7" t="s">
        <v>110</v>
      </c>
      <c r="R1841" s="7" t="s">
        <v>111</v>
      </c>
      <c r="S1841" s="7" t="s">
        <v>112</v>
      </c>
      <c r="T1841" s="7" t="s">
        <v>113</v>
      </c>
      <c r="U1841" s="7" t="s">
        <v>114</v>
      </c>
      <c r="V1841" s="7" t="s">
        <v>115</v>
      </c>
      <c r="W1841" s="7" t="s">
        <v>116</v>
      </c>
      <c r="X1841" s="7" t="s">
        <v>117</v>
      </c>
      <c r="Y1841" s="7" t="s">
        <v>118</v>
      </c>
      <c r="Z1841" s="7" t="s">
        <v>119</v>
      </c>
      <c r="AI1841" s="4" t="str">
        <f>""</f>
        <v/>
      </c>
      <c r="AJ1841" s="4" t="str">
        <f>""</f>
        <v/>
      </c>
      <c r="AK1841" s="4" t="str">
        <f>""</f>
        <v/>
      </c>
      <c r="AL1841" s="4" t="str">
        <f>""</f>
        <v/>
      </c>
      <c r="AM1841" s="4" t="str">
        <f>""</f>
        <v/>
      </c>
      <c r="AN1841" s="4" t="str">
        <f>""</f>
        <v/>
      </c>
      <c r="AO1841" s="4" t="str">
        <f>""</f>
        <v/>
      </c>
      <c r="AP1841" s="4" t="str">
        <f>""</f>
        <v/>
      </c>
      <c r="AQ1841" s="4" t="str">
        <f>""</f>
        <v/>
      </c>
      <c r="AR1841" s="4" t="str">
        <f>""</f>
        <v/>
      </c>
      <c r="AS1841" s="4" t="str">
        <f>""</f>
        <v/>
      </c>
    </row>
    <row r="1842" spans="1:45" x14ac:dyDescent="0.25">
      <c r="A1842" s="25"/>
      <c r="B1842" s="10"/>
      <c r="C1842" s="10"/>
      <c r="D1842" s="10"/>
      <c r="E1842" s="10"/>
      <c r="F1842" s="10"/>
      <c r="G1842" s="17"/>
      <c r="I1842" s="8" t="s">
        <v>39</v>
      </c>
      <c r="J1842" s="8">
        <v>0.5</v>
      </c>
      <c r="K1842" s="8">
        <v>75</v>
      </c>
      <c r="L1842" s="8">
        <v>75</v>
      </c>
      <c r="M1842" s="8">
        <v>10</v>
      </c>
      <c r="N1842" s="8">
        <v>0</v>
      </c>
      <c r="O1842" s="8">
        <v>1</v>
      </c>
      <c r="P1842" s="8">
        <v>1.2</v>
      </c>
      <c r="Q1842" s="8">
        <v>18</v>
      </c>
      <c r="R1842" s="8">
        <v>118</v>
      </c>
      <c r="S1842" s="8">
        <v>0</v>
      </c>
      <c r="T1842" s="8">
        <v>1.1000000000000001</v>
      </c>
      <c r="U1842" s="8">
        <v>10</v>
      </c>
      <c r="V1842" s="8">
        <v>1.1000000000000001</v>
      </c>
      <c r="W1842" s="8">
        <v>20</v>
      </c>
      <c r="X1842" s="8">
        <v>1</v>
      </c>
      <c r="Y1842" s="8">
        <v>0.5</v>
      </c>
      <c r="Z1842" s="8">
        <v>90</v>
      </c>
      <c r="AI1842" s="4" t="str">
        <f>""</f>
        <v/>
      </c>
      <c r="AJ1842" s="4" t="str">
        <f>""</f>
        <v/>
      </c>
      <c r="AK1842" s="4" t="str">
        <f>""</f>
        <v/>
      </c>
      <c r="AL1842" s="4" t="str">
        <f>""</f>
        <v/>
      </c>
      <c r="AM1842" s="4" t="str">
        <f>""</f>
        <v/>
      </c>
      <c r="AN1842" s="4" t="str">
        <f>""</f>
        <v/>
      </c>
      <c r="AO1842" s="4" t="str">
        <f>""</f>
        <v/>
      </c>
      <c r="AP1842" s="4" t="str">
        <f>""</f>
        <v/>
      </c>
      <c r="AQ1842" s="4" t="str">
        <f>""</f>
        <v/>
      </c>
      <c r="AR1842" s="4" t="str">
        <f>""</f>
        <v/>
      </c>
      <c r="AS1842" s="4" t="str">
        <f>""</f>
        <v/>
      </c>
    </row>
    <row r="1843" spans="1:45" x14ac:dyDescent="0.25">
      <c r="A1843" s="25"/>
      <c r="B1843" s="10"/>
      <c r="C1843" s="10"/>
      <c r="D1843" s="10"/>
      <c r="E1843" s="10"/>
      <c r="F1843" s="10"/>
      <c r="G1843" s="17"/>
      <c r="I1843" s="9" t="s">
        <v>40</v>
      </c>
      <c r="J1843" s="8">
        <v>0</v>
      </c>
      <c r="K1843" s="8">
        <v>0</v>
      </c>
      <c r="L1843" s="8">
        <v>0</v>
      </c>
      <c r="M1843" s="8">
        <v>0.8</v>
      </c>
      <c r="N1843" s="8">
        <v>-6</v>
      </c>
      <c r="O1843" s="8">
        <v>0</v>
      </c>
      <c r="P1843" s="8">
        <v>0</v>
      </c>
      <c r="Q1843" s="8">
        <v>0</v>
      </c>
      <c r="R1843" s="8">
        <v>0.8</v>
      </c>
      <c r="S1843" s="8">
        <v>-118</v>
      </c>
      <c r="T1843" s="8">
        <v>0</v>
      </c>
      <c r="U1843" s="8">
        <v>1</v>
      </c>
      <c r="V1843" s="8">
        <v>0</v>
      </c>
      <c r="W1843" s="8">
        <v>1</v>
      </c>
      <c r="X1843" s="8">
        <v>0</v>
      </c>
      <c r="Y1843" s="8">
        <v>0</v>
      </c>
      <c r="Z1843" s="8">
        <v>-90</v>
      </c>
      <c r="AI1843" s="4" t="str">
        <f>""</f>
        <v/>
      </c>
      <c r="AJ1843" s="4" t="str">
        <f>""</f>
        <v/>
      </c>
      <c r="AK1843" s="4" t="str">
        <f>""</f>
        <v/>
      </c>
      <c r="AL1843" s="4" t="str">
        <f>""</f>
        <v/>
      </c>
      <c r="AM1843" s="4" t="str">
        <f>""</f>
        <v/>
      </c>
      <c r="AN1843" s="4" t="str">
        <f>""</f>
        <v/>
      </c>
      <c r="AO1843" s="4" t="str">
        <f>""</f>
        <v/>
      </c>
      <c r="AP1843" s="4" t="str">
        <f>""</f>
        <v/>
      </c>
      <c r="AQ1843" s="4" t="str">
        <f>""</f>
        <v/>
      </c>
      <c r="AR1843" s="4" t="str">
        <f>""</f>
        <v/>
      </c>
      <c r="AS1843" s="4" t="str">
        <f>""</f>
        <v/>
      </c>
    </row>
    <row r="1844" spans="1:45" x14ac:dyDescent="0.25">
      <c r="A1844" s="22" t="s">
        <v>41</v>
      </c>
      <c r="B1844" s="18" t="s">
        <v>42</v>
      </c>
      <c r="C1844" s="18">
        <v>13</v>
      </c>
      <c r="D1844" s="18">
        <v>72</v>
      </c>
      <c r="E1844" s="18" t="s">
        <v>120</v>
      </c>
      <c r="F1844" s="18">
        <v>1</v>
      </c>
      <c r="G1844" s="18" t="str">
        <f>B1844&amp;C1844&amp;D1844&amp;E1844&amp;F1844</f>
        <v>AVR1372ND1</v>
      </c>
      <c r="H1844" s="4" t="s">
        <v>3</v>
      </c>
      <c r="I1844" s="4">
        <v>1</v>
      </c>
      <c r="J1844" s="4">
        <v>0</v>
      </c>
      <c r="K1844" s="4">
        <v>10.75</v>
      </c>
      <c r="L1844" s="4">
        <v>10.75</v>
      </c>
      <c r="M1844" s="4">
        <v>5</v>
      </c>
      <c r="N1844" s="4">
        <v>-0.87</v>
      </c>
      <c r="O1844" s="4">
        <v>0</v>
      </c>
      <c r="P1844" s="4">
        <v>1</v>
      </c>
      <c r="Q1844" s="4">
        <v>0</v>
      </c>
      <c r="R1844" s="4">
        <v>99</v>
      </c>
      <c r="S1844" s="4">
        <v>-99</v>
      </c>
      <c r="T1844" s="4">
        <v>0</v>
      </c>
      <c r="U1844" s="4">
        <v>9.3000000000000007</v>
      </c>
      <c r="V1844" s="4">
        <v>0</v>
      </c>
      <c r="W1844" s="4">
        <v>11.63</v>
      </c>
      <c r="X1844" s="4">
        <v>0.113</v>
      </c>
      <c r="Y1844" s="4">
        <v>0.124</v>
      </c>
      <c r="Z1844" s="4">
        <v>0</v>
      </c>
      <c r="AA1844" s="4" t="s">
        <v>1</v>
      </c>
      <c r="AB1844" s="4" t="s">
        <v>1</v>
      </c>
      <c r="AC1844" s="4" t="str">
        <f>""</f>
        <v/>
      </c>
      <c r="AD1844" s="4" t="str">
        <f>""</f>
        <v/>
      </c>
      <c r="AE1844" s="4" t="str">
        <f>""</f>
        <v/>
      </c>
      <c r="AF1844" s="4" t="str">
        <f>""</f>
        <v/>
      </c>
      <c r="AG1844" s="4" t="str">
        <f>""</f>
        <v/>
      </c>
      <c r="AH1844" s="4" t="str">
        <f>""</f>
        <v/>
      </c>
      <c r="AI1844" s="4" t="str">
        <f>""</f>
        <v/>
      </c>
      <c r="AJ1844" s="4" t="str">
        <f>""</f>
        <v/>
      </c>
      <c r="AK1844" s="4" t="str">
        <f>""</f>
        <v/>
      </c>
      <c r="AL1844" s="4" t="str">
        <f>""</f>
        <v/>
      </c>
      <c r="AM1844" s="4" t="str">
        <f>""</f>
        <v/>
      </c>
      <c r="AN1844" s="4" t="str">
        <f>""</f>
        <v/>
      </c>
      <c r="AO1844" s="4" t="str">
        <f>""</f>
        <v/>
      </c>
      <c r="AP1844" s="4" t="str">
        <f>""</f>
        <v/>
      </c>
      <c r="AQ1844" s="4" t="str">
        <f>""</f>
        <v/>
      </c>
      <c r="AR1844" s="4" t="str">
        <f>""</f>
        <v/>
      </c>
      <c r="AS1844" s="4" t="str">
        <f>""</f>
        <v/>
      </c>
    </row>
    <row r="1845" spans="1:45" x14ac:dyDescent="0.25">
      <c r="A1845" s="15"/>
      <c r="B1845" s="16"/>
      <c r="C1845" s="16"/>
      <c r="D1845" s="16"/>
      <c r="E1845" s="16"/>
      <c r="F1845" s="16"/>
      <c r="G1845" s="16"/>
      <c r="H1845" s="30" t="s">
        <v>25</v>
      </c>
      <c r="I1845" s="31" t="s">
        <v>26</v>
      </c>
      <c r="J1845" s="7" t="s">
        <v>44</v>
      </c>
      <c r="K1845" s="7" t="s">
        <v>45</v>
      </c>
      <c r="L1845" s="7" t="s">
        <v>46</v>
      </c>
      <c r="M1845" s="7" t="s">
        <v>46</v>
      </c>
      <c r="N1845" s="7" t="s">
        <v>47</v>
      </c>
      <c r="O1845" s="7" t="s">
        <v>48</v>
      </c>
      <c r="P1845" s="7" t="s">
        <v>49</v>
      </c>
      <c r="Q1845" s="7" t="s">
        <v>50</v>
      </c>
      <c r="R1845" s="7" t="s">
        <v>51</v>
      </c>
      <c r="S1845" s="7" t="s">
        <v>121</v>
      </c>
      <c r="T1845" s="7" t="s">
        <v>52</v>
      </c>
      <c r="U1845" s="7" t="s">
        <v>53</v>
      </c>
      <c r="V1845" s="7" t="s">
        <v>54</v>
      </c>
      <c r="W1845" s="7" t="s">
        <v>55</v>
      </c>
      <c r="AI1845" s="4" t="str">
        <f>""</f>
        <v/>
      </c>
      <c r="AJ1845" s="4" t="str">
        <f>""</f>
        <v/>
      </c>
      <c r="AK1845" s="4" t="str">
        <f>""</f>
        <v/>
      </c>
      <c r="AL1845" s="4" t="str">
        <f>""</f>
        <v/>
      </c>
      <c r="AM1845" s="4" t="str">
        <f>""</f>
        <v/>
      </c>
      <c r="AN1845" s="4" t="str">
        <f>""</f>
        <v/>
      </c>
      <c r="AO1845" s="4" t="str">
        <f>""</f>
        <v/>
      </c>
      <c r="AP1845" s="4" t="str">
        <f>""</f>
        <v/>
      </c>
      <c r="AQ1845" s="4" t="str">
        <f>""</f>
        <v/>
      </c>
      <c r="AR1845" s="4" t="str">
        <f>""</f>
        <v/>
      </c>
      <c r="AS1845" s="4" t="str">
        <f>""</f>
        <v/>
      </c>
    </row>
    <row r="1846" spans="1:45" x14ac:dyDescent="0.25">
      <c r="A1846" s="15"/>
      <c r="B1846" s="17"/>
      <c r="C1846" s="17"/>
      <c r="D1846" s="17"/>
      <c r="E1846" s="17"/>
      <c r="F1846" s="17"/>
      <c r="G1846" s="17"/>
      <c r="I1846" s="8" t="s">
        <v>39</v>
      </c>
      <c r="J1846" s="8">
        <v>10</v>
      </c>
      <c r="K1846" s="8">
        <v>0.2</v>
      </c>
      <c r="L1846" s="8">
        <v>0.2</v>
      </c>
      <c r="M1846" s="8">
        <v>0.2</v>
      </c>
      <c r="N1846" s="8">
        <v>10</v>
      </c>
      <c r="O1846" s="8">
        <v>3</v>
      </c>
      <c r="P1846" s="8">
        <v>2.5</v>
      </c>
      <c r="Q1846" s="8"/>
      <c r="R1846" s="8"/>
      <c r="S1846" s="8"/>
      <c r="T1846" s="8"/>
      <c r="U1846" s="8"/>
      <c r="V1846" s="8"/>
      <c r="W1846" s="8"/>
      <c r="AI1846" s="4" t="str">
        <f>""</f>
        <v/>
      </c>
      <c r="AJ1846" s="4" t="str">
        <f>""</f>
        <v/>
      </c>
      <c r="AK1846" s="4" t="str">
        <f>""</f>
        <v/>
      </c>
      <c r="AL1846" s="4" t="str">
        <f>""</f>
        <v/>
      </c>
      <c r="AM1846" s="4" t="str">
        <f>""</f>
        <v/>
      </c>
      <c r="AN1846" s="4" t="str">
        <f>""</f>
        <v/>
      </c>
      <c r="AO1846" s="4" t="str">
        <f>""</f>
        <v/>
      </c>
      <c r="AP1846" s="4" t="str">
        <f>""</f>
        <v/>
      </c>
      <c r="AQ1846" s="4" t="str">
        <f>""</f>
        <v/>
      </c>
      <c r="AR1846" s="4" t="str">
        <f>""</f>
        <v/>
      </c>
      <c r="AS1846" s="4" t="str">
        <f>""</f>
        <v/>
      </c>
    </row>
    <row r="1847" spans="1:45" x14ac:dyDescent="0.25">
      <c r="A1847" s="15"/>
      <c r="B1847" s="17"/>
      <c r="C1847" s="17"/>
      <c r="D1847" s="17"/>
      <c r="E1847" s="17"/>
      <c r="F1847" s="17"/>
      <c r="G1847" s="17"/>
      <c r="I1847" s="8" t="s">
        <v>40</v>
      </c>
      <c r="J1847" s="8">
        <v>1</v>
      </c>
      <c r="K1847" s="8">
        <f>4*$K$2</f>
        <v>0.04</v>
      </c>
      <c r="L1847" s="8">
        <f>4*$K$2</f>
        <v>0.04</v>
      </c>
      <c r="M1847" s="8">
        <f>4*$K$2</f>
        <v>0.04</v>
      </c>
      <c r="N1847" s="8">
        <v>1</v>
      </c>
      <c r="O1847" s="8">
        <v>0</v>
      </c>
      <c r="P1847" s="8"/>
      <c r="Q1847" s="8"/>
      <c r="R1847" s="8"/>
      <c r="S1847" s="8"/>
      <c r="T1847" s="8"/>
      <c r="U1847" s="8"/>
      <c r="V1847" s="8">
        <v>0</v>
      </c>
      <c r="W1847" s="8"/>
      <c r="AI1847" s="4" t="str">
        <f>""</f>
        <v/>
      </c>
      <c r="AJ1847" s="4" t="str">
        <f>""</f>
        <v/>
      </c>
      <c r="AK1847" s="4" t="str">
        <f>""</f>
        <v/>
      </c>
      <c r="AL1847" s="4" t="str">
        <f>""</f>
        <v/>
      </c>
      <c r="AM1847" s="4" t="str">
        <f>""</f>
        <v/>
      </c>
      <c r="AN1847" s="4" t="str">
        <f>""</f>
        <v/>
      </c>
      <c r="AO1847" s="4" t="str">
        <f>""</f>
        <v/>
      </c>
      <c r="AP1847" s="4" t="str">
        <f>""</f>
        <v/>
      </c>
      <c r="AQ1847" s="4" t="str">
        <f>""</f>
        <v/>
      </c>
      <c r="AR1847" s="4" t="str">
        <f>""</f>
        <v/>
      </c>
      <c r="AS1847" s="4" t="str">
        <f>""</f>
        <v/>
      </c>
    </row>
    <row r="1848" spans="1:45" x14ac:dyDescent="0.25">
      <c r="A1848" s="23" t="s">
        <v>41</v>
      </c>
      <c r="B1848" s="18" t="s">
        <v>62</v>
      </c>
      <c r="C1848" s="18">
        <v>13</v>
      </c>
      <c r="D1848" s="18">
        <v>72</v>
      </c>
      <c r="E1848" s="18" t="s">
        <v>120</v>
      </c>
      <c r="F1848" s="18">
        <v>1</v>
      </c>
      <c r="G1848" s="18" t="str">
        <f>B1848&amp;C1848&amp;D1848&amp;E1848&amp;F1848</f>
        <v>GEN1372ND1</v>
      </c>
      <c r="H1848" s="4" t="s">
        <v>2</v>
      </c>
      <c r="I1848" s="4">
        <v>1</v>
      </c>
      <c r="J1848" s="4">
        <v>6.9</v>
      </c>
      <c r="K1848" s="4">
        <v>0.19900000000000001</v>
      </c>
      <c r="L1848" s="4">
        <v>0.45</v>
      </c>
      <c r="M1848" s="4">
        <v>7.0000000000000007E-2</v>
      </c>
      <c r="N1848" s="4">
        <v>3.8</v>
      </c>
      <c r="O1848" s="4">
        <v>0</v>
      </c>
      <c r="P1848" s="4">
        <v>2.2999999999999998</v>
      </c>
      <c r="Q1848" s="4">
        <v>2.21</v>
      </c>
      <c r="R1848" s="4">
        <v>0.28999999999999998</v>
      </c>
      <c r="S1848" s="4">
        <v>0.46</v>
      </c>
      <c r="T1848" s="4">
        <v>0.13600000000000001</v>
      </c>
      <c r="U1848" s="4">
        <v>0.16700000000000001</v>
      </c>
      <c r="V1848" s="4">
        <v>0.08</v>
      </c>
      <c r="W1848" s="4">
        <v>0.56000000000000005</v>
      </c>
      <c r="X1848" s="4" t="s">
        <v>1</v>
      </c>
      <c r="Y1848" s="4" t="s">
        <v>1</v>
      </c>
      <c r="Z1848" s="4" t="str">
        <f>""</f>
        <v/>
      </c>
      <c r="AA1848" s="4" t="str">
        <f>""</f>
        <v/>
      </c>
      <c r="AB1848" s="4" t="str">
        <f>""</f>
        <v/>
      </c>
      <c r="AC1848" s="4" t="str">
        <f>""</f>
        <v/>
      </c>
      <c r="AD1848" s="4" t="str">
        <f>""</f>
        <v/>
      </c>
      <c r="AE1848" s="4" t="str">
        <f>""</f>
        <v/>
      </c>
      <c r="AF1848" s="4" t="str">
        <f>""</f>
        <v/>
      </c>
      <c r="AG1848" s="4" t="str">
        <f>""</f>
        <v/>
      </c>
      <c r="AH1848" s="4" t="str">
        <f>""</f>
        <v/>
      </c>
      <c r="AI1848" s="4" t="str">
        <f>""</f>
        <v/>
      </c>
      <c r="AJ1848" s="4" t="str">
        <f>""</f>
        <v/>
      </c>
      <c r="AK1848" s="4" t="str">
        <f>""</f>
        <v/>
      </c>
      <c r="AL1848" s="4" t="str">
        <f>""</f>
        <v/>
      </c>
      <c r="AM1848" s="4" t="str">
        <f>""</f>
        <v/>
      </c>
      <c r="AN1848" s="4" t="str">
        <f>""</f>
        <v/>
      </c>
      <c r="AO1848" s="4" t="str">
        <f>""</f>
        <v/>
      </c>
      <c r="AP1848" s="4" t="str">
        <f>""</f>
        <v/>
      </c>
      <c r="AQ1848" s="4" t="str">
        <f>""</f>
        <v/>
      </c>
      <c r="AR1848" s="4" t="str">
        <f>""</f>
        <v/>
      </c>
      <c r="AS1848" s="4" t="str">
        <f>""</f>
        <v/>
      </c>
    </row>
    <row r="1849" spans="1:45" x14ac:dyDescent="0.25">
      <c r="A1849" s="15"/>
      <c r="B1849" s="16"/>
      <c r="C1849" s="16"/>
      <c r="D1849" s="16"/>
      <c r="E1849" s="16"/>
      <c r="F1849" s="16"/>
      <c r="G1849" s="16"/>
      <c r="H1849" s="14" t="s">
        <v>25</v>
      </c>
      <c r="I1849" s="34"/>
      <c r="J1849" s="7" t="s">
        <v>64</v>
      </c>
      <c r="K1849" s="7" t="s">
        <v>94</v>
      </c>
      <c r="L1849" s="7" t="s">
        <v>122</v>
      </c>
      <c r="M1849" s="7" t="s">
        <v>123</v>
      </c>
      <c r="N1849" s="7" t="s">
        <v>95</v>
      </c>
      <c r="O1849" s="7" t="s">
        <v>96</v>
      </c>
      <c r="P1849" s="7" t="s">
        <v>124</v>
      </c>
      <c r="AI1849" s="4" t="str">
        <f>""</f>
        <v/>
      </c>
      <c r="AJ1849" s="4" t="str">
        <f>""</f>
        <v/>
      </c>
      <c r="AK1849" s="4" t="str">
        <f>""</f>
        <v/>
      </c>
      <c r="AL1849" s="4" t="str">
        <f>""</f>
        <v/>
      </c>
      <c r="AM1849" s="4" t="str">
        <f>""</f>
        <v/>
      </c>
      <c r="AN1849" s="4" t="str">
        <f>""</f>
        <v/>
      </c>
      <c r="AO1849" s="4" t="str">
        <f>""</f>
        <v/>
      </c>
      <c r="AP1849" s="4" t="str">
        <f>""</f>
        <v/>
      </c>
      <c r="AQ1849" s="4" t="str">
        <f>""</f>
        <v/>
      </c>
      <c r="AR1849" s="4" t="str">
        <f>""</f>
        <v/>
      </c>
      <c r="AS1849" s="4" t="str">
        <f>""</f>
        <v/>
      </c>
    </row>
    <row r="1850" spans="1:45" x14ac:dyDescent="0.25">
      <c r="A1850" s="15"/>
      <c r="B1850" s="17"/>
      <c r="C1850" s="17"/>
      <c r="D1850" s="17"/>
      <c r="E1850" s="17"/>
      <c r="F1850" s="17"/>
      <c r="G1850" s="17"/>
      <c r="I1850" s="8" t="s">
        <v>39</v>
      </c>
      <c r="J1850" s="8"/>
      <c r="K1850" s="8"/>
      <c r="L1850" s="8"/>
      <c r="M1850" s="8"/>
      <c r="N1850" s="8"/>
      <c r="O1850" s="8"/>
      <c r="P1850" s="8"/>
      <c r="AI1850" s="4" t="str">
        <f>""</f>
        <v/>
      </c>
      <c r="AJ1850" s="4" t="str">
        <f>""</f>
        <v/>
      </c>
      <c r="AK1850" s="4" t="str">
        <f>""</f>
        <v/>
      </c>
      <c r="AL1850" s="4" t="str">
        <f>""</f>
        <v/>
      </c>
      <c r="AM1850" s="4" t="str">
        <f>""</f>
        <v/>
      </c>
      <c r="AN1850" s="4" t="str">
        <f>""</f>
        <v/>
      </c>
      <c r="AO1850" s="4" t="str">
        <f>""</f>
        <v/>
      </c>
      <c r="AP1850" s="4" t="str">
        <f>""</f>
        <v/>
      </c>
      <c r="AQ1850" s="4" t="str">
        <f>""</f>
        <v/>
      </c>
      <c r="AR1850" s="4" t="str">
        <f>""</f>
        <v/>
      </c>
      <c r="AS1850" s="4" t="str">
        <f>""</f>
        <v/>
      </c>
    </row>
    <row r="1851" spans="1:45" x14ac:dyDescent="0.25">
      <c r="A1851" s="15"/>
      <c r="B1851" s="17"/>
      <c r="C1851" s="17"/>
      <c r="D1851" s="17"/>
      <c r="E1851" s="17"/>
      <c r="F1851" s="17"/>
      <c r="G1851" s="17"/>
      <c r="I1851" s="8" t="s">
        <v>40</v>
      </c>
      <c r="J1851" s="8"/>
      <c r="K1851" s="8"/>
      <c r="L1851" s="8"/>
      <c r="M1851" s="8"/>
      <c r="N1851" s="8"/>
      <c r="O1851" s="8"/>
      <c r="P1851" s="8"/>
      <c r="AI1851" s="4" t="str">
        <f>""</f>
        <v/>
      </c>
      <c r="AJ1851" s="4" t="str">
        <f>""</f>
        <v/>
      </c>
      <c r="AK1851" s="4" t="str">
        <f>""</f>
        <v/>
      </c>
      <c r="AL1851" s="4" t="str">
        <f>""</f>
        <v/>
      </c>
      <c r="AM1851" s="4" t="str">
        <f>""</f>
        <v/>
      </c>
      <c r="AN1851" s="4" t="str">
        <f>""</f>
        <v/>
      </c>
      <c r="AO1851" s="4" t="str">
        <f>""</f>
        <v/>
      </c>
      <c r="AP1851" s="4" t="str">
        <f>""</f>
        <v/>
      </c>
      <c r="AQ1851" s="4" t="str">
        <f>""</f>
        <v/>
      </c>
      <c r="AR1851" s="4" t="str">
        <f>""</f>
        <v/>
      </c>
      <c r="AS1851" s="4" t="str">
        <f>""</f>
        <v/>
      </c>
    </row>
    <row r="1852" spans="1:45" x14ac:dyDescent="0.25">
      <c r="A1852" s="23" t="s">
        <v>41</v>
      </c>
      <c r="B1852" s="18" t="s">
        <v>76</v>
      </c>
      <c r="C1852" s="18">
        <v>13</v>
      </c>
      <c r="D1852" s="18">
        <v>72</v>
      </c>
      <c r="E1852" s="18" t="s">
        <v>120</v>
      </c>
      <c r="F1852" s="18">
        <v>1</v>
      </c>
      <c r="G1852" s="18" t="str">
        <f>B1852&amp;C1852&amp;D1852&amp;E1852&amp;F1852</f>
        <v>GOV1372ND1</v>
      </c>
      <c r="H1852" s="4" t="s">
        <v>7</v>
      </c>
      <c r="I1852" s="4">
        <v>1</v>
      </c>
      <c r="J1852" s="4">
        <v>0.03</v>
      </c>
      <c r="K1852" s="4">
        <v>0.499</v>
      </c>
      <c r="L1852" s="4">
        <v>1</v>
      </c>
      <c r="M1852" s="4">
        <v>0</v>
      </c>
      <c r="N1852" s="4">
        <v>4</v>
      </c>
      <c r="O1852" s="4">
        <v>9</v>
      </c>
      <c r="P1852" s="4">
        <v>0.1</v>
      </c>
      <c r="Q1852" s="4" t="s">
        <v>1</v>
      </c>
      <c r="R1852" s="4" t="s">
        <v>1</v>
      </c>
      <c r="S1852" s="4" t="str">
        <f>""</f>
        <v/>
      </c>
      <c r="T1852" s="4" t="str">
        <f>""</f>
        <v/>
      </c>
      <c r="U1852" s="4" t="str">
        <f>""</f>
        <v/>
      </c>
      <c r="V1852" s="4" t="str">
        <f>""</f>
        <v/>
      </c>
      <c r="W1852" s="4" t="str">
        <f>""</f>
        <v/>
      </c>
      <c r="X1852" s="4" t="str">
        <f>""</f>
        <v/>
      </c>
      <c r="Y1852" s="4" t="str">
        <f>""</f>
        <v/>
      </c>
      <c r="Z1852" s="4" t="str">
        <f>""</f>
        <v/>
      </c>
      <c r="AA1852" s="4" t="str">
        <f>""</f>
        <v/>
      </c>
      <c r="AB1852" s="4" t="str">
        <f>""</f>
        <v/>
      </c>
      <c r="AC1852" s="4" t="str">
        <f>""</f>
        <v/>
      </c>
      <c r="AD1852" s="4" t="str">
        <f>""</f>
        <v/>
      </c>
      <c r="AE1852" s="4" t="str">
        <f>""</f>
        <v/>
      </c>
      <c r="AF1852" s="4" t="str">
        <f>""</f>
        <v/>
      </c>
      <c r="AG1852" s="4" t="str">
        <f>""</f>
        <v/>
      </c>
      <c r="AH1852" s="4" t="str">
        <f>""</f>
        <v/>
      </c>
      <c r="AI1852" s="4" t="str">
        <f>""</f>
        <v/>
      </c>
      <c r="AJ1852" s="4" t="str">
        <f>""</f>
        <v/>
      </c>
      <c r="AK1852" s="4" t="str">
        <f>""</f>
        <v/>
      </c>
      <c r="AL1852" s="4" t="str">
        <f>""</f>
        <v/>
      </c>
      <c r="AM1852" s="4" t="str">
        <f>""</f>
        <v/>
      </c>
      <c r="AN1852" s="4" t="str">
        <f>""</f>
        <v/>
      </c>
      <c r="AO1852" s="4" t="str">
        <f>""</f>
        <v/>
      </c>
      <c r="AP1852" s="4" t="str">
        <f>""</f>
        <v/>
      </c>
      <c r="AQ1852" s="4" t="str">
        <f>""</f>
        <v/>
      </c>
      <c r="AR1852" s="4" t="str">
        <f>""</f>
        <v/>
      </c>
      <c r="AS1852" s="4" t="str">
        <f>""</f>
        <v/>
      </c>
    </row>
    <row r="1853" spans="1:45" x14ac:dyDescent="0.25">
      <c r="A1853" s="15"/>
      <c r="B1853" s="16"/>
      <c r="C1853" s="16"/>
      <c r="D1853" s="16"/>
      <c r="E1853" s="16"/>
      <c r="F1853" s="16"/>
      <c r="G1853" s="16"/>
      <c r="H1853" s="14" t="s">
        <v>25</v>
      </c>
      <c r="I1853" s="7" t="s">
        <v>26</v>
      </c>
      <c r="J1853" s="7" t="s">
        <v>77</v>
      </c>
      <c r="K1853" s="7" t="s">
        <v>78</v>
      </c>
      <c r="L1853" s="7" t="s">
        <v>79</v>
      </c>
      <c r="M1853" s="7" t="s">
        <v>80</v>
      </c>
      <c r="N1853" s="7" t="s">
        <v>81</v>
      </c>
      <c r="O1853" s="7" t="s">
        <v>82</v>
      </c>
      <c r="P1853" s="7" t="s">
        <v>83</v>
      </c>
      <c r="Q1853" s="7" t="s">
        <v>84</v>
      </c>
      <c r="R1853" s="7" t="s">
        <v>85</v>
      </c>
      <c r="S1853" s="7" t="s">
        <v>86</v>
      </c>
      <c r="T1853" s="7" t="s">
        <v>87</v>
      </c>
      <c r="U1853" s="7" t="s">
        <v>88</v>
      </c>
      <c r="V1853" s="7" t="s">
        <v>89</v>
      </c>
      <c r="W1853" s="7" t="s">
        <v>90</v>
      </c>
      <c r="X1853" s="7" t="s">
        <v>91</v>
      </c>
      <c r="Y1853" s="7" t="s">
        <v>92</v>
      </c>
      <c r="Z1853" s="7" t="s">
        <v>93</v>
      </c>
      <c r="AA1853" s="7" t="s">
        <v>94</v>
      </c>
      <c r="AB1853" s="7" t="s">
        <v>95</v>
      </c>
      <c r="AC1853" s="7" t="s">
        <v>96</v>
      </c>
      <c r="AD1853" s="7" t="s">
        <v>97</v>
      </c>
      <c r="AE1853" s="7" t="s">
        <v>98</v>
      </c>
      <c r="AF1853" s="7" t="s">
        <v>99</v>
      </c>
      <c r="AI1853" s="4" t="str">
        <f>""</f>
        <v/>
      </c>
      <c r="AJ1853" s="4" t="str">
        <f>""</f>
        <v/>
      </c>
      <c r="AK1853" s="4" t="str">
        <f>""</f>
        <v/>
      </c>
      <c r="AL1853" s="4" t="str">
        <f>""</f>
        <v/>
      </c>
      <c r="AM1853" s="4" t="str">
        <f>""</f>
        <v/>
      </c>
      <c r="AN1853" s="4" t="str">
        <f>""</f>
        <v/>
      </c>
      <c r="AO1853" s="4" t="str">
        <f>""</f>
        <v/>
      </c>
      <c r="AP1853" s="4" t="str">
        <f>""</f>
        <v/>
      </c>
      <c r="AQ1853" s="4" t="str">
        <f>""</f>
        <v/>
      </c>
      <c r="AR1853" s="4" t="str">
        <f>""</f>
        <v/>
      </c>
      <c r="AS1853" s="4" t="str">
        <f>""</f>
        <v/>
      </c>
    </row>
    <row r="1854" spans="1:45" x14ac:dyDescent="0.25">
      <c r="A1854" s="15"/>
      <c r="B1854" s="17"/>
      <c r="C1854" s="17"/>
      <c r="D1854" s="17"/>
      <c r="E1854" s="17"/>
      <c r="F1854" s="17"/>
      <c r="G1854" s="17"/>
      <c r="I1854" s="8" t="s">
        <v>39</v>
      </c>
      <c r="J1854" s="8"/>
      <c r="K1854" s="8"/>
      <c r="L1854" s="8"/>
      <c r="M1854" s="8"/>
      <c r="N1854" s="8"/>
      <c r="O1854" s="8"/>
      <c r="P1854" s="8">
        <v>15</v>
      </c>
      <c r="Q1854" s="8">
        <v>15</v>
      </c>
      <c r="R1854" s="8"/>
      <c r="S1854" s="8">
        <v>15</v>
      </c>
      <c r="T1854" s="8">
        <v>15</v>
      </c>
      <c r="U1854" s="8"/>
      <c r="V1854" s="8"/>
      <c r="W1854" s="8"/>
      <c r="X1854" s="8">
        <v>2</v>
      </c>
      <c r="Y1854" s="8">
        <v>2</v>
      </c>
      <c r="Z1854" s="8"/>
      <c r="AA1854" s="8">
        <v>2</v>
      </c>
      <c r="AB1854" s="8">
        <v>2</v>
      </c>
      <c r="AC1854" s="8">
        <v>2</v>
      </c>
      <c r="AD1854" s="8">
        <v>2</v>
      </c>
      <c r="AE1854" s="8">
        <v>0.99</v>
      </c>
      <c r="AF1854" s="8">
        <v>0</v>
      </c>
      <c r="AI1854" s="4" t="str">
        <f>""</f>
        <v/>
      </c>
      <c r="AJ1854" s="4" t="str">
        <f>""</f>
        <v/>
      </c>
      <c r="AK1854" s="4" t="str">
        <f>""</f>
        <v/>
      </c>
      <c r="AL1854" s="4" t="str">
        <f>""</f>
        <v/>
      </c>
      <c r="AM1854" s="4" t="str">
        <f>""</f>
        <v/>
      </c>
      <c r="AN1854" s="4" t="str">
        <f>""</f>
        <v/>
      </c>
      <c r="AO1854" s="4" t="str">
        <f>""</f>
        <v/>
      </c>
      <c r="AP1854" s="4" t="str">
        <f>""</f>
        <v/>
      </c>
      <c r="AQ1854" s="4" t="str">
        <f>""</f>
        <v/>
      </c>
      <c r="AR1854" s="4" t="str">
        <f>""</f>
        <v/>
      </c>
      <c r="AS1854" s="4" t="str">
        <f>""</f>
        <v/>
      </c>
    </row>
    <row r="1855" spans="1:45" x14ac:dyDescent="0.25">
      <c r="A1855" s="15"/>
      <c r="B1855" s="17"/>
      <c r="C1855" s="17"/>
      <c r="D1855" s="17"/>
      <c r="E1855" s="17"/>
      <c r="F1855" s="17"/>
      <c r="G1855" s="17"/>
      <c r="I1855" s="8" t="s">
        <v>40</v>
      </c>
      <c r="J1855" s="8"/>
      <c r="K1855" s="8"/>
      <c r="L1855" s="8"/>
      <c r="M1855" s="8"/>
      <c r="N1855" s="8"/>
      <c r="O1855" s="8"/>
      <c r="P1855" s="8">
        <v>1.5</v>
      </c>
      <c r="Q1855" s="8">
        <v>1.5</v>
      </c>
      <c r="R1855" s="8">
        <f>2*$K$2</f>
        <v>0.02</v>
      </c>
      <c r="S1855" s="8">
        <v>1.5</v>
      </c>
      <c r="T1855" s="8">
        <v>1.5</v>
      </c>
      <c r="U1855" s="8">
        <f>2*$K$2</f>
        <v>0.02</v>
      </c>
      <c r="V1855" s="8"/>
      <c r="W1855" s="8"/>
      <c r="X1855" s="8">
        <f t="shared" ref="X1855:Y1855" si="222">2*$K$2</f>
        <v>0.02</v>
      </c>
      <c r="Y1855" s="8">
        <f t="shared" si="222"/>
        <v>0.02</v>
      </c>
      <c r="Z1855" s="8"/>
      <c r="AA1855" s="8">
        <f t="shared" ref="AA1855:AD1855" si="223">2*$K$2</f>
        <v>0.02</v>
      </c>
      <c r="AB1855" s="8">
        <f t="shared" si="223"/>
        <v>0.02</v>
      </c>
      <c r="AC1855" s="8">
        <f t="shared" si="223"/>
        <v>0.02</v>
      </c>
      <c r="AD1855" s="8">
        <f t="shared" si="223"/>
        <v>0.02</v>
      </c>
      <c r="AE1855" s="8">
        <v>0</v>
      </c>
      <c r="AF1855" s="8">
        <v>-0.3</v>
      </c>
      <c r="AI1855" s="4" t="str">
        <f>""</f>
        <v/>
      </c>
      <c r="AJ1855" s="4" t="str">
        <f>""</f>
        <v/>
      </c>
      <c r="AK1855" s="4" t="str">
        <f>""</f>
        <v/>
      </c>
      <c r="AL1855" s="4" t="str">
        <f>""</f>
        <v/>
      </c>
      <c r="AM1855" s="4" t="str">
        <f>""</f>
        <v/>
      </c>
      <c r="AN1855" s="4" t="str">
        <f>""</f>
        <v/>
      </c>
      <c r="AO1855" s="4" t="str">
        <f>""</f>
        <v/>
      </c>
      <c r="AP1855" s="4" t="str">
        <f>""</f>
        <v/>
      </c>
      <c r="AQ1855" s="4" t="str">
        <f>""</f>
        <v/>
      </c>
      <c r="AR1855" s="4" t="str">
        <f>""</f>
        <v/>
      </c>
      <c r="AS1855" s="4" t="str">
        <f>""</f>
        <v/>
      </c>
    </row>
    <row r="1856" spans="1:45" x14ac:dyDescent="0.25">
      <c r="A1856" s="24" t="s">
        <v>41</v>
      </c>
      <c r="B1856" s="18" t="s">
        <v>100</v>
      </c>
      <c r="C1856" s="18">
        <v>13</v>
      </c>
      <c r="D1856" s="18">
        <v>72</v>
      </c>
      <c r="E1856" s="18" t="s">
        <v>120</v>
      </c>
      <c r="F1856" s="18">
        <v>1</v>
      </c>
      <c r="G1856" s="18" t="str">
        <f>B1856&amp;C1856&amp;D1856&amp;E1856&amp;F1856</f>
        <v>PSS1372ND1</v>
      </c>
      <c r="H1856" s="4" t="s">
        <v>9</v>
      </c>
      <c r="I1856" s="4">
        <v>1</v>
      </c>
      <c r="J1856" s="4">
        <v>1</v>
      </c>
      <c r="K1856" s="4">
        <v>0</v>
      </c>
      <c r="L1856" s="4">
        <v>3</v>
      </c>
      <c r="M1856" s="4">
        <v>0</v>
      </c>
      <c r="N1856" s="4">
        <v>5</v>
      </c>
      <c r="O1856" s="4">
        <v>1</v>
      </c>
      <c r="P1856" s="4">
        <v>2.5</v>
      </c>
      <c r="Q1856" s="4">
        <v>2.5</v>
      </c>
      <c r="R1856" s="4">
        <v>0</v>
      </c>
      <c r="S1856" s="4">
        <v>2.5</v>
      </c>
      <c r="T1856" s="4">
        <v>0</v>
      </c>
      <c r="U1856" s="4">
        <v>2.5</v>
      </c>
      <c r="V1856" s="4">
        <v>0.39</v>
      </c>
      <c r="W1856" s="4">
        <v>1</v>
      </c>
      <c r="X1856" s="4">
        <v>0</v>
      </c>
      <c r="Y1856" s="4">
        <v>0.1</v>
      </c>
      <c r="Z1856" s="4">
        <v>6.5</v>
      </c>
      <c r="AA1856" s="4">
        <v>0.44</v>
      </c>
      <c r="AB1856" s="4">
        <v>0.08</v>
      </c>
      <c r="AC1856" s="4">
        <v>0.2</v>
      </c>
      <c r="AD1856" s="4">
        <v>0.98</v>
      </c>
      <c r="AE1856" s="4">
        <v>0.1</v>
      </c>
      <c r="AF1856" s="4">
        <v>-0.1</v>
      </c>
      <c r="AG1856" s="4" t="s">
        <v>1</v>
      </c>
      <c r="AH1856" s="4" t="s">
        <v>1</v>
      </c>
      <c r="AI1856" s="4" t="str">
        <f>""</f>
        <v/>
      </c>
      <c r="AJ1856" s="4" t="str">
        <f>""</f>
        <v/>
      </c>
      <c r="AK1856" s="4" t="str">
        <f>""</f>
        <v/>
      </c>
      <c r="AL1856" s="4" t="str">
        <f>""</f>
        <v/>
      </c>
      <c r="AM1856" s="4" t="str">
        <f>""</f>
        <v/>
      </c>
      <c r="AN1856" s="4" t="str">
        <f>""</f>
        <v/>
      </c>
      <c r="AO1856" s="4" t="str">
        <f>""</f>
        <v/>
      </c>
      <c r="AP1856" s="4" t="str">
        <f>""</f>
        <v/>
      </c>
      <c r="AQ1856" s="4" t="str">
        <f>""</f>
        <v/>
      </c>
      <c r="AR1856" s="4" t="str">
        <f>""</f>
        <v/>
      </c>
      <c r="AS1856" s="4" t="str">
        <f>""</f>
        <v/>
      </c>
    </row>
    <row r="1857" spans="1:45" x14ac:dyDescent="0.25">
      <c r="AI1857" s="4" t="str">
        <f>""</f>
        <v/>
      </c>
      <c r="AJ1857" s="4" t="str">
        <f>""</f>
        <v/>
      </c>
      <c r="AK1857" s="4" t="str">
        <f>""</f>
        <v/>
      </c>
      <c r="AL1857" s="4" t="str">
        <f>""</f>
        <v/>
      </c>
      <c r="AM1857" s="4" t="str">
        <f>""</f>
        <v/>
      </c>
      <c r="AN1857" s="4" t="str">
        <f>""</f>
        <v/>
      </c>
      <c r="AO1857" s="4" t="str">
        <f>""</f>
        <v/>
      </c>
      <c r="AP1857" s="4" t="str">
        <f>""</f>
        <v/>
      </c>
      <c r="AQ1857" s="4" t="str">
        <f>""</f>
        <v/>
      </c>
      <c r="AR1857" s="4" t="str">
        <f>""</f>
        <v/>
      </c>
      <c r="AS1857" s="4" t="str">
        <f>""</f>
        <v/>
      </c>
    </row>
    <row r="1858" spans="1:45" x14ac:dyDescent="0.25">
      <c r="A1858" s="27" t="s">
        <v>235</v>
      </c>
      <c r="B1858" s="9"/>
      <c r="C1858" s="9"/>
      <c r="D1858" s="9"/>
      <c r="E1858" s="9"/>
      <c r="F1858" s="9"/>
      <c r="G1858" s="16"/>
      <c r="H1858" s="14" t="s">
        <v>25</v>
      </c>
      <c r="I1858" s="7" t="s">
        <v>26</v>
      </c>
      <c r="J1858" s="7" t="s">
        <v>103</v>
      </c>
      <c r="K1858" s="7" t="s">
        <v>104</v>
      </c>
      <c r="L1858" s="7" t="s">
        <v>105</v>
      </c>
      <c r="M1858" s="7" t="s">
        <v>106</v>
      </c>
      <c r="N1858" s="7" t="s">
        <v>107</v>
      </c>
      <c r="O1858" s="7" t="s">
        <v>108</v>
      </c>
      <c r="P1858" s="7" t="s">
        <v>109</v>
      </c>
      <c r="Q1858" s="7" t="s">
        <v>110</v>
      </c>
      <c r="R1858" s="7" t="s">
        <v>111</v>
      </c>
      <c r="S1858" s="7" t="s">
        <v>112</v>
      </c>
      <c r="T1858" s="7" t="s">
        <v>113</v>
      </c>
      <c r="U1858" s="7" t="s">
        <v>114</v>
      </c>
      <c r="V1858" s="7" t="s">
        <v>115</v>
      </c>
      <c r="W1858" s="7" t="s">
        <v>116</v>
      </c>
      <c r="X1858" s="7" t="s">
        <v>117</v>
      </c>
      <c r="Y1858" s="7" t="s">
        <v>118</v>
      </c>
      <c r="Z1858" s="7" t="s">
        <v>119</v>
      </c>
      <c r="AI1858" s="4" t="str">
        <f>""</f>
        <v/>
      </c>
      <c r="AJ1858" s="4" t="str">
        <f>""</f>
        <v/>
      </c>
      <c r="AK1858" s="4" t="str">
        <f>""</f>
        <v/>
      </c>
      <c r="AL1858" s="4" t="str">
        <f>""</f>
        <v/>
      </c>
      <c r="AM1858" s="4" t="str">
        <f>""</f>
        <v/>
      </c>
      <c r="AN1858" s="4" t="str">
        <f>""</f>
        <v/>
      </c>
      <c r="AO1858" s="4" t="str">
        <f>""</f>
        <v/>
      </c>
      <c r="AP1858" s="4" t="str">
        <f>""</f>
        <v/>
      </c>
      <c r="AQ1858" s="4" t="str">
        <f>""</f>
        <v/>
      </c>
      <c r="AR1858" s="4" t="str">
        <f>""</f>
        <v/>
      </c>
      <c r="AS1858" s="4" t="str">
        <f>""</f>
        <v/>
      </c>
    </row>
    <row r="1859" spans="1:45" x14ac:dyDescent="0.25">
      <c r="A1859" s="25"/>
      <c r="B1859" s="10"/>
      <c r="C1859" s="10"/>
      <c r="D1859" s="10"/>
      <c r="E1859" s="10"/>
      <c r="F1859" s="10"/>
      <c r="G1859" s="17"/>
      <c r="I1859" s="8" t="s">
        <v>39</v>
      </c>
      <c r="J1859" s="8">
        <v>0.5</v>
      </c>
      <c r="K1859" s="8">
        <v>75</v>
      </c>
      <c r="L1859" s="8">
        <v>75</v>
      </c>
      <c r="M1859" s="8">
        <v>10</v>
      </c>
      <c r="N1859" s="8">
        <v>0</v>
      </c>
      <c r="O1859" s="8">
        <v>1</v>
      </c>
      <c r="P1859" s="8">
        <v>1.2</v>
      </c>
      <c r="Q1859" s="8">
        <v>18</v>
      </c>
      <c r="R1859" s="8">
        <v>118</v>
      </c>
      <c r="S1859" s="8">
        <v>0</v>
      </c>
      <c r="T1859" s="8">
        <v>1.1000000000000001</v>
      </c>
      <c r="U1859" s="8">
        <v>10</v>
      </c>
      <c r="V1859" s="8">
        <v>1.1000000000000001</v>
      </c>
      <c r="W1859" s="8">
        <v>20</v>
      </c>
      <c r="X1859" s="8">
        <v>1</v>
      </c>
      <c r="Y1859" s="8">
        <v>0.5</v>
      </c>
      <c r="Z1859" s="8">
        <v>90</v>
      </c>
      <c r="AI1859" s="4" t="str">
        <f>""</f>
        <v/>
      </c>
      <c r="AJ1859" s="4" t="str">
        <f>""</f>
        <v/>
      </c>
      <c r="AK1859" s="4" t="str">
        <f>""</f>
        <v/>
      </c>
      <c r="AL1859" s="4" t="str">
        <f>""</f>
        <v/>
      </c>
      <c r="AM1859" s="4" t="str">
        <f>""</f>
        <v/>
      </c>
      <c r="AN1859" s="4" t="str">
        <f>""</f>
        <v/>
      </c>
      <c r="AO1859" s="4" t="str">
        <f>""</f>
        <v/>
      </c>
      <c r="AP1859" s="4" t="str">
        <f>""</f>
        <v/>
      </c>
      <c r="AQ1859" s="4" t="str">
        <f>""</f>
        <v/>
      </c>
      <c r="AR1859" s="4" t="str">
        <f>""</f>
        <v/>
      </c>
      <c r="AS1859" s="4" t="str">
        <f>""</f>
        <v/>
      </c>
    </row>
    <row r="1860" spans="1:45" x14ac:dyDescent="0.25">
      <c r="A1860" s="25"/>
      <c r="B1860" s="10"/>
      <c r="C1860" s="10"/>
      <c r="D1860" s="10"/>
      <c r="E1860" s="10"/>
      <c r="F1860" s="10"/>
      <c r="G1860" s="17"/>
      <c r="I1860" s="9" t="s">
        <v>40</v>
      </c>
      <c r="J1860" s="8">
        <v>0</v>
      </c>
      <c r="K1860" s="8">
        <v>0</v>
      </c>
      <c r="L1860" s="8">
        <v>0</v>
      </c>
      <c r="M1860" s="8">
        <v>0.8</v>
      </c>
      <c r="N1860" s="8">
        <v>-6</v>
      </c>
      <c r="O1860" s="8">
        <v>0</v>
      </c>
      <c r="P1860" s="8">
        <v>0</v>
      </c>
      <c r="Q1860" s="8">
        <v>0</v>
      </c>
      <c r="R1860" s="8">
        <v>0.8</v>
      </c>
      <c r="S1860" s="8">
        <v>-118</v>
      </c>
      <c r="T1860" s="8">
        <v>0</v>
      </c>
      <c r="U1860" s="8">
        <v>1</v>
      </c>
      <c r="V1860" s="8">
        <v>0</v>
      </c>
      <c r="W1860" s="8">
        <v>1</v>
      </c>
      <c r="X1860" s="8">
        <v>0</v>
      </c>
      <c r="Y1860" s="8">
        <v>0</v>
      </c>
      <c r="Z1860" s="8">
        <v>-90</v>
      </c>
      <c r="AI1860" s="4" t="str">
        <f>""</f>
        <v/>
      </c>
      <c r="AJ1860" s="4" t="str">
        <f>""</f>
        <v/>
      </c>
      <c r="AK1860" s="4" t="str">
        <f>""</f>
        <v/>
      </c>
      <c r="AL1860" s="4" t="str">
        <f>""</f>
        <v/>
      </c>
      <c r="AM1860" s="4" t="str">
        <f>""</f>
        <v/>
      </c>
      <c r="AN1860" s="4" t="str">
        <f>""</f>
        <v/>
      </c>
      <c r="AO1860" s="4" t="str">
        <f>""</f>
        <v/>
      </c>
      <c r="AP1860" s="4" t="str">
        <f>""</f>
        <v/>
      </c>
      <c r="AQ1860" s="4" t="str">
        <f>""</f>
        <v/>
      </c>
      <c r="AR1860" s="4" t="str">
        <f>""</f>
        <v/>
      </c>
      <c r="AS1860" s="4" t="str">
        <f>""</f>
        <v/>
      </c>
    </row>
    <row r="1861" spans="1:45" x14ac:dyDescent="0.25">
      <c r="A1861" s="22" t="s">
        <v>41</v>
      </c>
      <c r="B1861" s="18" t="s">
        <v>42</v>
      </c>
      <c r="C1861" s="18">
        <v>13.8</v>
      </c>
      <c r="D1861" s="18">
        <v>100</v>
      </c>
      <c r="E1861" s="18" t="s">
        <v>43</v>
      </c>
      <c r="F1861" s="18">
        <v>1</v>
      </c>
      <c r="G1861" s="18" t="str">
        <f>B1861&amp;C1861&amp;D1861&amp;E1861&amp;F1861</f>
        <v>AVR13.8100TD1</v>
      </c>
      <c r="H1861" s="4" t="s">
        <v>3</v>
      </c>
      <c r="I1861" s="4">
        <v>1</v>
      </c>
      <c r="J1861" s="4">
        <v>0</v>
      </c>
      <c r="K1861" s="4">
        <v>10.75</v>
      </c>
      <c r="L1861" s="4">
        <v>10.75</v>
      </c>
      <c r="M1861" s="4">
        <v>5</v>
      </c>
      <c r="N1861" s="4">
        <v>-0.87</v>
      </c>
      <c r="O1861" s="4">
        <v>0</v>
      </c>
      <c r="P1861" s="4">
        <v>1</v>
      </c>
      <c r="Q1861" s="4">
        <v>0</v>
      </c>
      <c r="R1861" s="4">
        <v>99</v>
      </c>
      <c r="S1861" s="4">
        <v>-99</v>
      </c>
      <c r="T1861" s="4">
        <v>0</v>
      </c>
      <c r="U1861" s="4">
        <v>9.3000000000000007</v>
      </c>
      <c r="V1861" s="4">
        <v>0</v>
      </c>
      <c r="W1861" s="4">
        <v>11.63</v>
      </c>
      <c r="X1861" s="4">
        <v>0.113</v>
      </c>
      <c r="Y1861" s="4">
        <v>0.124</v>
      </c>
      <c r="Z1861" s="4">
        <v>0</v>
      </c>
      <c r="AA1861" s="4" t="s">
        <v>1</v>
      </c>
      <c r="AB1861" s="4" t="s">
        <v>1</v>
      </c>
      <c r="AC1861" s="4" t="str">
        <f>""</f>
        <v/>
      </c>
      <c r="AD1861" s="4" t="str">
        <f>""</f>
        <v/>
      </c>
      <c r="AE1861" s="4" t="str">
        <f>""</f>
        <v/>
      </c>
      <c r="AF1861" s="4" t="str">
        <f>""</f>
        <v/>
      </c>
      <c r="AG1861" s="4" t="str">
        <f>""</f>
        <v/>
      </c>
      <c r="AH1861" s="4" t="str">
        <f>""</f>
        <v/>
      </c>
      <c r="AI1861" s="4" t="str">
        <f>""</f>
        <v/>
      </c>
      <c r="AJ1861" s="4" t="str">
        <f>""</f>
        <v/>
      </c>
      <c r="AK1861" s="4" t="str">
        <f>""</f>
        <v/>
      </c>
      <c r="AL1861" s="4" t="str">
        <f>""</f>
        <v/>
      </c>
      <c r="AM1861" s="4" t="str">
        <f>""</f>
        <v/>
      </c>
      <c r="AN1861" s="4" t="str">
        <f>""</f>
        <v/>
      </c>
      <c r="AO1861" s="4" t="str">
        <f>""</f>
        <v/>
      </c>
      <c r="AP1861" s="4" t="str">
        <f>""</f>
        <v/>
      </c>
      <c r="AQ1861" s="4" t="str">
        <f>""</f>
        <v/>
      </c>
      <c r="AR1861" s="4" t="str">
        <f>""</f>
        <v/>
      </c>
      <c r="AS1861" s="4" t="str">
        <f>""</f>
        <v/>
      </c>
    </row>
    <row r="1862" spans="1:45" x14ac:dyDescent="0.25">
      <c r="A1862" s="15"/>
      <c r="B1862" s="16"/>
      <c r="C1862" s="16"/>
      <c r="D1862" s="16"/>
      <c r="E1862" s="16"/>
      <c r="F1862" s="16"/>
      <c r="G1862" s="16"/>
      <c r="H1862" s="30" t="s">
        <v>25</v>
      </c>
      <c r="I1862" s="31" t="s">
        <v>26</v>
      </c>
      <c r="J1862" s="7" t="s">
        <v>44</v>
      </c>
      <c r="K1862" s="7" t="s">
        <v>45</v>
      </c>
      <c r="L1862" s="7" t="s">
        <v>46</v>
      </c>
      <c r="M1862" s="7" t="s">
        <v>47</v>
      </c>
      <c r="N1862" s="7" t="s">
        <v>48</v>
      </c>
      <c r="O1862" s="7" t="s">
        <v>49</v>
      </c>
      <c r="P1862" s="7" t="s">
        <v>50</v>
      </c>
      <c r="Q1862" s="7" t="s">
        <v>51</v>
      </c>
      <c r="R1862" s="7" t="s">
        <v>52</v>
      </c>
      <c r="S1862" s="7" t="s">
        <v>53</v>
      </c>
      <c r="T1862" s="7" t="s">
        <v>54</v>
      </c>
      <c r="U1862" s="7" t="s">
        <v>55</v>
      </c>
      <c r="AI1862" s="4" t="str">
        <f>""</f>
        <v/>
      </c>
      <c r="AJ1862" s="4" t="str">
        <f>""</f>
        <v/>
      </c>
      <c r="AK1862" s="4" t="str">
        <f>""</f>
        <v/>
      </c>
      <c r="AL1862" s="4" t="str">
        <f>""</f>
        <v/>
      </c>
      <c r="AM1862" s="4" t="str">
        <f>""</f>
        <v/>
      </c>
      <c r="AN1862" s="4" t="str">
        <f>""</f>
        <v/>
      </c>
      <c r="AO1862" s="4" t="str">
        <f>""</f>
        <v/>
      </c>
      <c r="AP1862" s="4" t="str">
        <f>""</f>
        <v/>
      </c>
      <c r="AQ1862" s="4" t="str">
        <f>""</f>
        <v/>
      </c>
      <c r="AR1862" s="4" t="str">
        <f>""</f>
        <v/>
      </c>
      <c r="AS1862" s="4" t="str">
        <f>""</f>
        <v/>
      </c>
    </row>
    <row r="1863" spans="1:45" x14ac:dyDescent="0.25">
      <c r="A1863" s="15"/>
      <c r="B1863" s="17"/>
      <c r="C1863" s="17"/>
      <c r="D1863" s="17"/>
      <c r="E1863" s="17"/>
      <c r="F1863" s="17"/>
      <c r="G1863" s="17"/>
      <c r="I1863" s="8" t="s">
        <v>39</v>
      </c>
      <c r="J1863" s="8">
        <v>10</v>
      </c>
      <c r="K1863" s="8">
        <v>0.2</v>
      </c>
      <c r="L1863" s="8">
        <v>0.2</v>
      </c>
      <c r="M1863" s="8">
        <v>10</v>
      </c>
      <c r="N1863" s="8">
        <v>3</v>
      </c>
      <c r="O1863" s="8">
        <v>2.5</v>
      </c>
      <c r="P1863" s="8"/>
      <c r="Q1863" s="8"/>
      <c r="R1863" s="8"/>
      <c r="S1863" s="8"/>
      <c r="T1863" s="8"/>
      <c r="U1863" s="8"/>
      <c r="AI1863" s="4" t="str">
        <f>""</f>
        <v/>
      </c>
      <c r="AJ1863" s="4" t="str">
        <f>""</f>
        <v/>
      </c>
      <c r="AK1863" s="4" t="str">
        <f>""</f>
        <v/>
      </c>
      <c r="AL1863" s="4" t="str">
        <f>""</f>
        <v/>
      </c>
      <c r="AM1863" s="4" t="str">
        <f>""</f>
        <v/>
      </c>
      <c r="AN1863" s="4" t="str">
        <f>""</f>
        <v/>
      </c>
      <c r="AO1863" s="4" t="str">
        <f>""</f>
        <v/>
      </c>
      <c r="AP1863" s="4" t="str">
        <f>""</f>
        <v/>
      </c>
      <c r="AQ1863" s="4" t="str">
        <f>""</f>
        <v/>
      </c>
      <c r="AR1863" s="4" t="str">
        <f>""</f>
        <v/>
      </c>
      <c r="AS1863" s="4" t="str">
        <f>""</f>
        <v/>
      </c>
    </row>
    <row r="1864" spans="1:45" x14ac:dyDescent="0.25">
      <c r="A1864" s="15"/>
      <c r="B1864" s="17"/>
      <c r="C1864" s="17"/>
      <c r="D1864" s="17"/>
      <c r="E1864" s="17"/>
      <c r="F1864" s="17"/>
      <c r="G1864" s="17"/>
      <c r="I1864" s="8" t="s">
        <v>40</v>
      </c>
      <c r="J1864" s="8">
        <v>1</v>
      </c>
      <c r="K1864" s="8">
        <f>4*$K$2</f>
        <v>0.04</v>
      </c>
      <c r="L1864" s="8">
        <f>4*$K$2</f>
        <v>0.04</v>
      </c>
      <c r="M1864" s="8">
        <v>1</v>
      </c>
      <c r="N1864" s="8">
        <v>0</v>
      </c>
      <c r="O1864" s="8"/>
      <c r="P1864" s="8"/>
      <c r="Q1864" s="8"/>
      <c r="R1864" s="8"/>
      <c r="S1864" s="8"/>
      <c r="T1864" s="8">
        <v>0</v>
      </c>
      <c r="U1864" s="8"/>
      <c r="AI1864" s="4" t="str">
        <f>""</f>
        <v/>
      </c>
      <c r="AJ1864" s="4" t="str">
        <f>""</f>
        <v/>
      </c>
      <c r="AK1864" s="4" t="str">
        <f>""</f>
        <v/>
      </c>
      <c r="AL1864" s="4" t="str">
        <f>""</f>
        <v/>
      </c>
      <c r="AM1864" s="4" t="str">
        <f>""</f>
        <v/>
      </c>
      <c r="AN1864" s="4" t="str">
        <f>""</f>
        <v/>
      </c>
      <c r="AO1864" s="4" t="str">
        <f>""</f>
        <v/>
      </c>
      <c r="AP1864" s="4" t="str">
        <f>""</f>
        <v/>
      </c>
      <c r="AQ1864" s="4" t="str">
        <f>""</f>
        <v/>
      </c>
      <c r="AR1864" s="4" t="str">
        <f>""</f>
        <v/>
      </c>
      <c r="AS1864" s="4" t="str">
        <f>""</f>
        <v/>
      </c>
    </row>
    <row r="1865" spans="1:45" x14ac:dyDescent="0.25">
      <c r="A1865" s="23" t="s">
        <v>41</v>
      </c>
      <c r="B1865" s="18" t="s">
        <v>62</v>
      </c>
      <c r="C1865" s="18">
        <v>13.8</v>
      </c>
      <c r="D1865" s="18">
        <v>100</v>
      </c>
      <c r="E1865" s="18" t="s">
        <v>43</v>
      </c>
      <c r="F1865" s="18">
        <v>1</v>
      </c>
      <c r="G1865" s="18" t="str">
        <f>B1865&amp;C1865&amp;D1865&amp;E1865&amp;F1865</f>
        <v>GEN13.8100TD1</v>
      </c>
      <c r="H1865" s="4" t="s">
        <v>0</v>
      </c>
      <c r="I1865" s="4">
        <v>1</v>
      </c>
      <c r="J1865" s="4">
        <v>7.2</v>
      </c>
      <c r="K1865" s="4">
        <v>0.123</v>
      </c>
      <c r="L1865" s="4">
        <v>7.4999999999999997E-2</v>
      </c>
      <c r="M1865" s="4">
        <v>4.6769999999999996</v>
      </c>
      <c r="N1865" s="4">
        <v>0</v>
      </c>
      <c r="O1865" s="4">
        <v>0.87</v>
      </c>
      <c r="P1865" s="4">
        <v>0.57999999999999996</v>
      </c>
      <c r="Q1865" s="4">
        <v>0.27</v>
      </c>
      <c r="R1865" s="4">
        <v>0.18</v>
      </c>
      <c r="S1865" s="4">
        <v>0.11600000000000001</v>
      </c>
      <c r="T1865" s="4">
        <v>0.17799999999999999</v>
      </c>
      <c r="U1865" s="4">
        <v>0.59199999999999997</v>
      </c>
      <c r="V1865" s="4" t="s">
        <v>1</v>
      </c>
      <c r="W1865" s="4" t="s">
        <v>1</v>
      </c>
      <c r="Z1865" s="4" t="str">
        <f>""</f>
        <v/>
      </c>
      <c r="AA1865" s="4" t="str">
        <f>""</f>
        <v/>
      </c>
      <c r="AB1865" s="4" t="str">
        <f>""</f>
        <v/>
      </c>
      <c r="AC1865" s="4" t="str">
        <f>""</f>
        <v/>
      </c>
      <c r="AD1865" s="4" t="str">
        <f>""</f>
        <v/>
      </c>
      <c r="AE1865" s="4" t="str">
        <f>""</f>
        <v/>
      </c>
      <c r="AF1865" s="4" t="str">
        <f>""</f>
        <v/>
      </c>
      <c r="AG1865" s="4" t="str">
        <f>""</f>
        <v/>
      </c>
      <c r="AH1865" s="4" t="str">
        <f>""</f>
        <v/>
      </c>
      <c r="AI1865" s="4" t="str">
        <f>""</f>
        <v/>
      </c>
      <c r="AJ1865" s="4" t="str">
        <f>""</f>
        <v/>
      </c>
      <c r="AK1865" s="4" t="str">
        <f>""</f>
        <v/>
      </c>
      <c r="AL1865" s="4" t="str">
        <f>""</f>
        <v/>
      </c>
      <c r="AM1865" s="4" t="str">
        <f>""</f>
        <v/>
      </c>
      <c r="AN1865" s="4" t="str">
        <f>""</f>
        <v/>
      </c>
      <c r="AO1865" s="4" t="str">
        <f>""</f>
        <v/>
      </c>
      <c r="AP1865" s="4" t="str">
        <f>""</f>
        <v/>
      </c>
      <c r="AQ1865" s="4" t="str">
        <f>""</f>
        <v/>
      </c>
      <c r="AR1865" s="4" t="str">
        <f>""</f>
        <v/>
      </c>
      <c r="AS1865" s="4" t="str">
        <f>""</f>
        <v/>
      </c>
    </row>
    <row r="1866" spans="1:45" x14ac:dyDescent="0.25">
      <c r="A1866" s="15"/>
      <c r="B1866" s="16"/>
      <c r="C1866" s="16"/>
      <c r="D1866" s="16"/>
      <c r="E1866" s="16"/>
      <c r="F1866" s="16"/>
      <c r="G1866" s="16"/>
      <c r="H1866" s="14" t="s">
        <v>25</v>
      </c>
      <c r="I1866" s="34"/>
      <c r="J1866" s="7" t="s">
        <v>64</v>
      </c>
      <c r="K1866" s="7" t="s">
        <v>65</v>
      </c>
      <c r="L1866" s="7" t="s">
        <v>66</v>
      </c>
      <c r="M1866" s="7" t="s">
        <v>67</v>
      </c>
      <c r="N1866" s="7" t="s">
        <v>68</v>
      </c>
      <c r="O1866" s="7" t="s">
        <v>69</v>
      </c>
      <c r="P1866" s="7" t="s">
        <v>70</v>
      </c>
      <c r="Q1866" s="7" t="s">
        <v>71</v>
      </c>
      <c r="R1866" s="7" t="s">
        <v>72</v>
      </c>
      <c r="S1866" s="7" t="s">
        <v>73</v>
      </c>
      <c r="T1866" s="7" t="s">
        <v>74</v>
      </c>
      <c r="U1866" s="7" t="s">
        <v>75</v>
      </c>
      <c r="AI1866" s="4" t="str">
        <f>""</f>
        <v/>
      </c>
      <c r="AJ1866" s="4" t="str">
        <f>""</f>
        <v/>
      </c>
      <c r="AK1866" s="4" t="str">
        <f>""</f>
        <v/>
      </c>
      <c r="AL1866" s="4" t="str">
        <f>""</f>
        <v/>
      </c>
      <c r="AM1866" s="4" t="str">
        <f>""</f>
        <v/>
      </c>
      <c r="AN1866" s="4" t="str">
        <f>""</f>
        <v/>
      </c>
      <c r="AO1866" s="4" t="str">
        <f>""</f>
        <v/>
      </c>
      <c r="AP1866" s="4" t="str">
        <f>""</f>
        <v/>
      </c>
      <c r="AQ1866" s="4" t="str">
        <f>""</f>
        <v/>
      </c>
      <c r="AR1866" s="4" t="str">
        <f>""</f>
        <v/>
      </c>
      <c r="AS1866" s="4" t="str">
        <f>""</f>
        <v/>
      </c>
    </row>
    <row r="1867" spans="1:45" x14ac:dyDescent="0.25">
      <c r="A1867" s="15"/>
      <c r="B1867" s="17"/>
      <c r="C1867" s="17"/>
      <c r="D1867" s="17"/>
      <c r="E1867" s="17"/>
      <c r="F1867" s="17"/>
      <c r="G1867" s="17"/>
      <c r="I1867" s="8" t="s">
        <v>39</v>
      </c>
      <c r="J1867" s="8">
        <v>1</v>
      </c>
      <c r="K1867" s="8">
        <v>2</v>
      </c>
      <c r="L1867" s="8">
        <v>30</v>
      </c>
      <c r="M1867" s="8">
        <v>0.1</v>
      </c>
      <c r="N1867" s="8">
        <v>1</v>
      </c>
      <c r="O1867" s="8">
        <v>0.3</v>
      </c>
      <c r="P1867" s="8">
        <v>1</v>
      </c>
      <c r="Q1867" s="8">
        <v>1</v>
      </c>
      <c r="R1867" s="8">
        <v>30</v>
      </c>
      <c r="S1867" s="8">
        <v>1.5</v>
      </c>
      <c r="T1867" s="8">
        <v>0.5</v>
      </c>
      <c r="U1867" s="8">
        <v>0.15</v>
      </c>
      <c r="AI1867" s="4" t="str">
        <f>""</f>
        <v/>
      </c>
      <c r="AJ1867" s="4" t="str">
        <f>""</f>
        <v/>
      </c>
      <c r="AK1867" s="4" t="str">
        <f>""</f>
        <v/>
      </c>
      <c r="AL1867" s="4" t="str">
        <f>""</f>
        <v/>
      </c>
      <c r="AM1867" s="4" t="str">
        <f>""</f>
        <v/>
      </c>
      <c r="AN1867" s="4" t="str">
        <f>""</f>
        <v/>
      </c>
      <c r="AO1867" s="4" t="str">
        <f>""</f>
        <v/>
      </c>
      <c r="AP1867" s="4" t="str">
        <f>""</f>
        <v/>
      </c>
      <c r="AQ1867" s="4" t="str">
        <f>""</f>
        <v/>
      </c>
      <c r="AR1867" s="4" t="str">
        <f>""</f>
        <v/>
      </c>
      <c r="AS1867" s="4" t="str">
        <f>""</f>
        <v/>
      </c>
    </row>
    <row r="1868" spans="1:45" x14ac:dyDescent="0.25">
      <c r="A1868" s="15"/>
      <c r="B1868" s="17"/>
      <c r="C1868" s="17"/>
      <c r="D1868" s="17"/>
      <c r="E1868" s="17"/>
      <c r="F1868" s="17"/>
      <c r="G1868" s="17"/>
      <c r="I1868" s="8" t="s">
        <v>40</v>
      </c>
      <c r="J1868" s="8">
        <v>0</v>
      </c>
      <c r="K1868" s="8">
        <v>0</v>
      </c>
      <c r="L1868" s="8">
        <f>4*$K$2</f>
        <v>0.04</v>
      </c>
      <c r="M1868" s="8">
        <f>4*$K$2</f>
        <v>0.04</v>
      </c>
      <c r="N1868" s="8">
        <f>4*$K$2</f>
        <v>0.04</v>
      </c>
      <c r="O1868" s="8">
        <v>0</v>
      </c>
      <c r="P1868" s="8">
        <v>0</v>
      </c>
      <c r="Q1868" s="8">
        <v>0</v>
      </c>
      <c r="R1868" s="8">
        <v>0.5</v>
      </c>
      <c r="S1868" s="8">
        <v>0.8</v>
      </c>
      <c r="T1868" s="8">
        <v>0</v>
      </c>
      <c r="U1868" s="8">
        <v>0</v>
      </c>
      <c r="AI1868" s="4" t="str">
        <f>""</f>
        <v/>
      </c>
      <c r="AJ1868" s="4" t="str">
        <f>""</f>
        <v/>
      </c>
      <c r="AK1868" s="4" t="str">
        <f>""</f>
        <v/>
      </c>
      <c r="AL1868" s="4" t="str">
        <f>""</f>
        <v/>
      </c>
      <c r="AM1868" s="4" t="str">
        <f>""</f>
        <v/>
      </c>
      <c r="AN1868" s="4" t="str">
        <f>""</f>
        <v/>
      </c>
      <c r="AO1868" s="4" t="str">
        <f>""</f>
        <v/>
      </c>
      <c r="AP1868" s="4" t="str">
        <f>""</f>
        <v/>
      </c>
      <c r="AQ1868" s="4" t="str">
        <f>""</f>
        <v/>
      </c>
      <c r="AR1868" s="4" t="str">
        <f>""</f>
        <v/>
      </c>
      <c r="AS1868" s="4" t="str">
        <f>""</f>
        <v/>
      </c>
    </row>
    <row r="1869" spans="1:45" x14ac:dyDescent="0.25">
      <c r="A1869" s="23" t="s">
        <v>41</v>
      </c>
      <c r="B1869" s="18" t="s">
        <v>76</v>
      </c>
      <c r="C1869" s="18">
        <v>13.8</v>
      </c>
      <c r="D1869" s="18">
        <v>100</v>
      </c>
      <c r="E1869" s="18" t="s">
        <v>43</v>
      </c>
      <c r="F1869" s="18">
        <v>1</v>
      </c>
      <c r="G1869" s="18" t="str">
        <f>B1869&amp;C1869&amp;D1869&amp;E1869&amp;F1869</f>
        <v>GOV13.8100TD1</v>
      </c>
      <c r="H1869" s="4" t="s">
        <v>6</v>
      </c>
      <c r="I1869" s="4">
        <v>1</v>
      </c>
      <c r="J1869" s="4">
        <v>0.03</v>
      </c>
      <c r="K1869" s="4">
        <v>0.18</v>
      </c>
      <c r="L1869" s="4">
        <v>6.64</v>
      </c>
      <c r="M1869" s="4">
        <v>0.05</v>
      </c>
      <c r="N1869" s="4">
        <v>0.5</v>
      </c>
      <c r="O1869" s="4">
        <v>0.15</v>
      </c>
      <c r="P1869" s="4">
        <v>1</v>
      </c>
      <c r="Q1869" s="4">
        <v>0</v>
      </c>
      <c r="R1869" s="4">
        <v>1.66</v>
      </c>
      <c r="S1869" s="4">
        <v>1.41</v>
      </c>
      <c r="T1869" s="4">
        <v>0.499</v>
      </c>
      <c r="U1869" s="4">
        <v>0.06</v>
      </c>
      <c r="V1869" s="4" t="s">
        <v>1</v>
      </c>
      <c r="W1869" s="4" t="s">
        <v>1</v>
      </c>
      <c r="X1869" s="4" t="str">
        <f>""</f>
        <v/>
      </c>
      <c r="Y1869" s="4" t="str">
        <f>""</f>
        <v/>
      </c>
      <c r="Z1869" s="4" t="str">
        <f>""</f>
        <v/>
      </c>
      <c r="AA1869" s="4" t="str">
        <f>""</f>
        <v/>
      </c>
      <c r="AB1869" s="4" t="str">
        <f>""</f>
        <v/>
      </c>
      <c r="AC1869" s="4" t="str">
        <f>""</f>
        <v/>
      </c>
      <c r="AD1869" s="4" t="str">
        <f>""</f>
        <v/>
      </c>
      <c r="AE1869" s="4" t="str">
        <f>""</f>
        <v/>
      </c>
      <c r="AF1869" s="4" t="str">
        <f>""</f>
        <v/>
      </c>
      <c r="AG1869" s="4" t="str">
        <f>""</f>
        <v/>
      </c>
      <c r="AH1869" s="4" t="str">
        <f>""</f>
        <v/>
      </c>
      <c r="AI1869" s="4" t="str">
        <f>""</f>
        <v/>
      </c>
      <c r="AJ1869" s="4" t="str">
        <f>""</f>
        <v/>
      </c>
      <c r="AK1869" s="4" t="str">
        <f>""</f>
        <v/>
      </c>
      <c r="AL1869" s="4" t="str">
        <f>""</f>
        <v/>
      </c>
      <c r="AM1869" s="4" t="str">
        <f>""</f>
        <v/>
      </c>
      <c r="AN1869" s="4" t="str">
        <f>""</f>
        <v/>
      </c>
      <c r="AO1869" s="4" t="str">
        <f>""</f>
        <v/>
      </c>
      <c r="AP1869" s="4" t="str">
        <f>""</f>
        <v/>
      </c>
      <c r="AQ1869" s="4" t="str">
        <f>""</f>
        <v/>
      </c>
      <c r="AR1869" s="4" t="str">
        <f>""</f>
        <v/>
      </c>
      <c r="AS1869" s="4" t="str">
        <f>""</f>
        <v/>
      </c>
    </row>
    <row r="1870" spans="1:45" x14ac:dyDescent="0.25">
      <c r="A1870" s="15"/>
      <c r="B1870" s="16"/>
      <c r="C1870" s="16"/>
      <c r="D1870" s="16"/>
      <c r="E1870" s="16"/>
      <c r="F1870" s="16"/>
      <c r="G1870" s="16"/>
      <c r="H1870" s="14" t="s">
        <v>25</v>
      </c>
      <c r="I1870" s="7" t="s">
        <v>26</v>
      </c>
      <c r="J1870" s="7" t="s">
        <v>77</v>
      </c>
      <c r="K1870" s="7" t="s">
        <v>78</v>
      </c>
      <c r="L1870" s="7" t="s">
        <v>79</v>
      </c>
      <c r="M1870" s="7" t="s">
        <v>80</v>
      </c>
      <c r="N1870" s="7" t="s">
        <v>81</v>
      </c>
      <c r="O1870" s="7" t="s">
        <v>82</v>
      </c>
      <c r="P1870" s="7" t="s">
        <v>83</v>
      </c>
      <c r="Q1870" s="7" t="s">
        <v>84</v>
      </c>
      <c r="R1870" s="7" t="s">
        <v>85</v>
      </c>
      <c r="S1870" s="7" t="s">
        <v>86</v>
      </c>
      <c r="T1870" s="7" t="s">
        <v>87</v>
      </c>
      <c r="U1870" s="7" t="s">
        <v>88</v>
      </c>
      <c r="V1870" s="7" t="s">
        <v>89</v>
      </c>
      <c r="W1870" s="7" t="s">
        <v>90</v>
      </c>
      <c r="X1870" s="7" t="s">
        <v>91</v>
      </c>
      <c r="Y1870" s="7" t="s">
        <v>92</v>
      </c>
      <c r="Z1870" s="7" t="s">
        <v>93</v>
      </c>
      <c r="AA1870" s="7" t="s">
        <v>94</v>
      </c>
      <c r="AB1870" s="7" t="s">
        <v>95</v>
      </c>
      <c r="AC1870" s="7" t="s">
        <v>96</v>
      </c>
      <c r="AD1870" s="7" t="s">
        <v>97</v>
      </c>
      <c r="AE1870" s="7" t="s">
        <v>98</v>
      </c>
      <c r="AF1870" s="7" t="s">
        <v>99</v>
      </c>
      <c r="AI1870" s="4" t="str">
        <f>""</f>
        <v/>
      </c>
      <c r="AJ1870" s="4" t="str">
        <f>""</f>
        <v/>
      </c>
      <c r="AK1870" s="4" t="str">
        <f>""</f>
        <v/>
      </c>
      <c r="AL1870" s="4" t="str">
        <f>""</f>
        <v/>
      </c>
      <c r="AM1870" s="4" t="str">
        <f>""</f>
        <v/>
      </c>
      <c r="AN1870" s="4" t="str">
        <f>""</f>
        <v/>
      </c>
      <c r="AO1870" s="4" t="str">
        <f>""</f>
        <v/>
      </c>
      <c r="AP1870" s="4" t="str">
        <f>""</f>
        <v/>
      </c>
      <c r="AQ1870" s="4" t="str">
        <f>""</f>
        <v/>
      </c>
      <c r="AR1870" s="4" t="str">
        <f>""</f>
        <v/>
      </c>
      <c r="AS1870" s="4" t="str">
        <f>""</f>
        <v/>
      </c>
    </row>
    <row r="1871" spans="1:45" x14ac:dyDescent="0.25">
      <c r="A1871" s="15"/>
      <c r="B1871" s="17"/>
      <c r="C1871" s="17"/>
      <c r="D1871" s="17"/>
      <c r="E1871" s="17"/>
      <c r="F1871" s="17"/>
      <c r="G1871" s="17"/>
      <c r="I1871" s="8" t="s">
        <v>39</v>
      </c>
      <c r="J1871" s="8"/>
      <c r="K1871" s="8"/>
      <c r="L1871" s="8"/>
      <c r="M1871" s="8"/>
      <c r="N1871" s="8"/>
      <c r="O1871" s="8"/>
      <c r="P1871" s="8">
        <v>15</v>
      </c>
      <c r="Q1871" s="8">
        <v>15</v>
      </c>
      <c r="R1871" s="8"/>
      <c r="S1871" s="8">
        <v>15</v>
      </c>
      <c r="T1871" s="8">
        <v>15</v>
      </c>
      <c r="U1871" s="8"/>
      <c r="V1871" s="8"/>
      <c r="W1871" s="8"/>
      <c r="X1871" s="8">
        <v>2</v>
      </c>
      <c r="Y1871" s="8">
        <v>2</v>
      </c>
      <c r="Z1871" s="8"/>
      <c r="AA1871" s="8">
        <v>2</v>
      </c>
      <c r="AB1871" s="8">
        <v>2</v>
      </c>
      <c r="AC1871" s="8">
        <v>2</v>
      </c>
      <c r="AD1871" s="8">
        <v>2</v>
      </c>
      <c r="AE1871" s="8">
        <v>0.99</v>
      </c>
      <c r="AF1871" s="8">
        <v>0</v>
      </c>
      <c r="AI1871" s="4" t="str">
        <f>""</f>
        <v/>
      </c>
      <c r="AJ1871" s="4" t="str">
        <f>""</f>
        <v/>
      </c>
      <c r="AK1871" s="4" t="str">
        <f>""</f>
        <v/>
      </c>
      <c r="AL1871" s="4" t="str">
        <f>""</f>
        <v/>
      </c>
      <c r="AM1871" s="4" t="str">
        <f>""</f>
        <v/>
      </c>
      <c r="AN1871" s="4" t="str">
        <f>""</f>
        <v/>
      </c>
      <c r="AO1871" s="4" t="str">
        <f>""</f>
        <v/>
      </c>
      <c r="AP1871" s="4" t="str">
        <f>""</f>
        <v/>
      </c>
      <c r="AQ1871" s="4" t="str">
        <f>""</f>
        <v/>
      </c>
      <c r="AR1871" s="4" t="str">
        <f>""</f>
        <v/>
      </c>
      <c r="AS1871" s="4" t="str">
        <f>""</f>
        <v/>
      </c>
    </row>
    <row r="1872" spans="1:45" x14ac:dyDescent="0.25">
      <c r="A1872" s="15"/>
      <c r="B1872" s="17"/>
      <c r="C1872" s="17"/>
      <c r="D1872" s="17"/>
      <c r="E1872" s="17"/>
      <c r="F1872" s="17"/>
      <c r="G1872" s="17"/>
      <c r="I1872" s="8" t="s">
        <v>40</v>
      </c>
      <c r="J1872" s="8"/>
      <c r="K1872" s="8"/>
      <c r="L1872" s="8"/>
      <c r="M1872" s="8"/>
      <c r="N1872" s="8"/>
      <c r="O1872" s="8"/>
      <c r="P1872" s="8">
        <v>1.5</v>
      </c>
      <c r="Q1872" s="8">
        <v>1.5</v>
      </c>
      <c r="R1872" s="8">
        <f>2*$K$2</f>
        <v>0.02</v>
      </c>
      <c r="S1872" s="8">
        <v>1.5</v>
      </c>
      <c r="T1872" s="8">
        <v>1.5</v>
      </c>
      <c r="U1872" s="8">
        <f>2*$K$2</f>
        <v>0.02</v>
      </c>
      <c r="V1872" s="8"/>
      <c r="W1872" s="8"/>
      <c r="X1872" s="8">
        <f t="shared" ref="X1872:Y1872" si="224">2*$K$2</f>
        <v>0.02</v>
      </c>
      <c r="Y1872" s="8">
        <f t="shared" si="224"/>
        <v>0.02</v>
      </c>
      <c r="Z1872" s="8"/>
      <c r="AA1872" s="8">
        <f t="shared" ref="AA1872:AD1872" si="225">2*$K$2</f>
        <v>0.02</v>
      </c>
      <c r="AB1872" s="8">
        <f t="shared" si="225"/>
        <v>0.02</v>
      </c>
      <c r="AC1872" s="8">
        <f t="shared" si="225"/>
        <v>0.02</v>
      </c>
      <c r="AD1872" s="8">
        <f t="shared" si="225"/>
        <v>0.02</v>
      </c>
      <c r="AE1872" s="8">
        <v>0</v>
      </c>
      <c r="AF1872" s="8">
        <v>-0.3</v>
      </c>
      <c r="AI1872" s="4" t="str">
        <f>""</f>
        <v/>
      </c>
      <c r="AJ1872" s="4" t="str">
        <f>""</f>
        <v/>
      </c>
      <c r="AK1872" s="4" t="str">
        <f>""</f>
        <v/>
      </c>
      <c r="AL1872" s="4" t="str">
        <f>""</f>
        <v/>
      </c>
      <c r="AM1872" s="4" t="str">
        <f>""</f>
        <v/>
      </c>
      <c r="AN1872" s="4" t="str">
        <f>""</f>
        <v/>
      </c>
      <c r="AO1872" s="4" t="str">
        <f>""</f>
        <v/>
      </c>
      <c r="AP1872" s="4" t="str">
        <f>""</f>
        <v/>
      </c>
      <c r="AQ1872" s="4" t="str">
        <f>""</f>
        <v/>
      </c>
      <c r="AR1872" s="4" t="str">
        <f>""</f>
        <v/>
      </c>
      <c r="AS1872" s="4" t="str">
        <f>""</f>
        <v/>
      </c>
    </row>
    <row r="1873" spans="1:45" x14ac:dyDescent="0.25">
      <c r="A1873" s="24" t="s">
        <v>41</v>
      </c>
      <c r="B1873" s="18" t="s">
        <v>100</v>
      </c>
      <c r="C1873" s="18">
        <v>13.8</v>
      </c>
      <c r="D1873" s="18">
        <v>100</v>
      </c>
      <c r="E1873" s="18" t="s">
        <v>43</v>
      </c>
      <c r="F1873" s="18">
        <v>1</v>
      </c>
      <c r="G1873" s="18" t="str">
        <f>B1873&amp;C1873&amp;D1873&amp;E1873&amp;F1873</f>
        <v>PSS13.8100TD1</v>
      </c>
      <c r="H1873" s="4" t="s">
        <v>9</v>
      </c>
      <c r="I1873" s="4">
        <v>1</v>
      </c>
      <c r="J1873" s="4">
        <v>1</v>
      </c>
      <c r="K1873" s="4">
        <v>0</v>
      </c>
      <c r="L1873" s="4">
        <v>3</v>
      </c>
      <c r="M1873" s="4">
        <v>0</v>
      </c>
      <c r="N1873" s="4">
        <v>5</v>
      </c>
      <c r="O1873" s="4">
        <v>1</v>
      </c>
      <c r="P1873" s="4">
        <v>2.5</v>
      </c>
      <c r="Q1873" s="4">
        <v>2.5</v>
      </c>
      <c r="R1873" s="4">
        <v>0</v>
      </c>
      <c r="S1873" s="4">
        <v>2.5</v>
      </c>
      <c r="T1873" s="4">
        <v>0</v>
      </c>
      <c r="U1873" s="4">
        <v>2.5</v>
      </c>
      <c r="V1873" s="4">
        <v>0.39</v>
      </c>
      <c r="W1873" s="4">
        <v>1</v>
      </c>
      <c r="X1873" s="4">
        <v>0</v>
      </c>
      <c r="Y1873" s="4">
        <v>0.1</v>
      </c>
      <c r="Z1873" s="4">
        <v>6.5</v>
      </c>
      <c r="AA1873" s="4">
        <v>0.44</v>
      </c>
      <c r="AB1873" s="4">
        <v>0.08</v>
      </c>
      <c r="AC1873" s="4">
        <v>0.2</v>
      </c>
      <c r="AD1873" s="4">
        <v>0.98</v>
      </c>
      <c r="AE1873" s="4">
        <v>0.1</v>
      </c>
      <c r="AF1873" s="4">
        <v>-0.1</v>
      </c>
      <c r="AG1873" s="4" t="s">
        <v>1</v>
      </c>
      <c r="AH1873" s="4" t="s">
        <v>1</v>
      </c>
      <c r="AI1873" s="4" t="str">
        <f>""</f>
        <v/>
      </c>
      <c r="AJ1873" s="4" t="str">
        <f>""</f>
        <v/>
      </c>
      <c r="AK1873" s="4" t="str">
        <f>""</f>
        <v/>
      </c>
      <c r="AL1873" s="4" t="str">
        <f>""</f>
        <v/>
      </c>
      <c r="AM1873" s="4" t="str">
        <f>""</f>
        <v/>
      </c>
      <c r="AN1873" s="4" t="str">
        <f>""</f>
        <v/>
      </c>
      <c r="AO1873" s="4" t="str">
        <f>""</f>
        <v/>
      </c>
      <c r="AP1873" s="4" t="str">
        <f>""</f>
        <v/>
      </c>
      <c r="AQ1873" s="4" t="str">
        <f>""</f>
        <v/>
      </c>
      <c r="AR1873" s="4" t="str">
        <f>""</f>
        <v/>
      </c>
      <c r="AS1873" s="4" t="str">
        <f>""</f>
        <v/>
      </c>
    </row>
    <row r="1874" spans="1:45" x14ac:dyDescent="0.25">
      <c r="AI1874" s="4" t="str">
        <f>""</f>
        <v/>
      </c>
      <c r="AJ1874" s="4" t="str">
        <f>""</f>
        <v/>
      </c>
      <c r="AK1874" s="4" t="str">
        <f>""</f>
        <v/>
      </c>
      <c r="AL1874" s="4" t="str">
        <f>""</f>
        <v/>
      </c>
      <c r="AM1874" s="4" t="str">
        <f>""</f>
        <v/>
      </c>
      <c r="AN1874" s="4" t="str">
        <f>""</f>
        <v/>
      </c>
      <c r="AO1874" s="4" t="str">
        <f>""</f>
        <v/>
      </c>
      <c r="AP1874" s="4" t="str">
        <f>""</f>
        <v/>
      </c>
      <c r="AQ1874" s="4" t="str">
        <f>""</f>
        <v/>
      </c>
      <c r="AR1874" s="4" t="str">
        <f>""</f>
        <v/>
      </c>
      <c r="AS1874" s="4" t="str">
        <f>""</f>
        <v/>
      </c>
    </row>
    <row r="1875" spans="1:45" x14ac:dyDescent="0.25">
      <c r="A1875" s="27" t="s">
        <v>236</v>
      </c>
      <c r="B1875" s="9"/>
      <c r="C1875" s="9"/>
      <c r="D1875" s="9"/>
      <c r="E1875" s="9"/>
      <c r="F1875" s="9"/>
      <c r="G1875" s="16"/>
      <c r="H1875" s="14" t="s">
        <v>25</v>
      </c>
      <c r="I1875" s="7" t="s">
        <v>26</v>
      </c>
      <c r="J1875" s="7" t="s">
        <v>103</v>
      </c>
      <c r="K1875" s="7" t="s">
        <v>104</v>
      </c>
      <c r="L1875" s="7" t="s">
        <v>105</v>
      </c>
      <c r="M1875" s="7" t="s">
        <v>106</v>
      </c>
      <c r="N1875" s="7" t="s">
        <v>107</v>
      </c>
      <c r="O1875" s="7" t="s">
        <v>108</v>
      </c>
      <c r="P1875" s="7" t="s">
        <v>109</v>
      </c>
      <c r="Q1875" s="7" t="s">
        <v>110</v>
      </c>
      <c r="R1875" s="7" t="s">
        <v>111</v>
      </c>
      <c r="S1875" s="7" t="s">
        <v>112</v>
      </c>
      <c r="T1875" s="7" t="s">
        <v>113</v>
      </c>
      <c r="U1875" s="7" t="s">
        <v>114</v>
      </c>
      <c r="V1875" s="7" t="s">
        <v>115</v>
      </c>
      <c r="W1875" s="7" t="s">
        <v>116</v>
      </c>
      <c r="X1875" s="7" t="s">
        <v>117</v>
      </c>
      <c r="Y1875" s="7" t="s">
        <v>118</v>
      </c>
      <c r="Z1875" s="7" t="s">
        <v>119</v>
      </c>
      <c r="AI1875" s="4" t="str">
        <f>""</f>
        <v/>
      </c>
      <c r="AJ1875" s="4" t="str">
        <f>""</f>
        <v/>
      </c>
      <c r="AK1875" s="4" t="str">
        <f>""</f>
        <v/>
      </c>
      <c r="AL1875" s="4" t="str">
        <f>""</f>
        <v/>
      </c>
      <c r="AM1875" s="4" t="str">
        <f>""</f>
        <v/>
      </c>
      <c r="AN1875" s="4" t="str">
        <f>""</f>
        <v/>
      </c>
      <c r="AO1875" s="4" t="str">
        <f>""</f>
        <v/>
      </c>
      <c r="AP1875" s="4" t="str">
        <f>""</f>
        <v/>
      </c>
      <c r="AQ1875" s="4" t="str">
        <f>""</f>
        <v/>
      </c>
      <c r="AR1875" s="4" t="str">
        <f>""</f>
        <v/>
      </c>
      <c r="AS1875" s="4" t="str">
        <f>""</f>
        <v/>
      </c>
    </row>
    <row r="1876" spans="1:45" x14ac:dyDescent="0.25">
      <c r="A1876" s="25"/>
      <c r="B1876" s="10"/>
      <c r="C1876" s="10"/>
      <c r="D1876" s="10"/>
      <c r="E1876" s="10"/>
      <c r="F1876" s="10"/>
      <c r="G1876" s="17"/>
      <c r="I1876" s="8" t="s">
        <v>39</v>
      </c>
      <c r="J1876" s="8">
        <v>0.5</v>
      </c>
      <c r="K1876" s="8">
        <v>75</v>
      </c>
      <c r="L1876" s="8">
        <v>75</v>
      </c>
      <c r="M1876" s="8">
        <v>10</v>
      </c>
      <c r="N1876" s="8">
        <v>0</v>
      </c>
      <c r="O1876" s="8">
        <v>1</v>
      </c>
      <c r="P1876" s="8">
        <v>1.2</v>
      </c>
      <c r="Q1876" s="8">
        <v>18</v>
      </c>
      <c r="R1876" s="8">
        <v>118</v>
      </c>
      <c r="S1876" s="8">
        <v>0</v>
      </c>
      <c r="T1876" s="8">
        <v>1.1000000000000001</v>
      </c>
      <c r="U1876" s="8">
        <v>10</v>
      </c>
      <c r="V1876" s="8">
        <v>1.1000000000000001</v>
      </c>
      <c r="W1876" s="8">
        <v>20</v>
      </c>
      <c r="X1876" s="8">
        <v>1</v>
      </c>
      <c r="Y1876" s="8">
        <v>0.5</v>
      </c>
      <c r="Z1876" s="8">
        <v>90</v>
      </c>
      <c r="AI1876" s="4" t="str">
        <f>""</f>
        <v/>
      </c>
      <c r="AJ1876" s="4" t="str">
        <f>""</f>
        <v/>
      </c>
      <c r="AK1876" s="4" t="str">
        <f>""</f>
        <v/>
      </c>
      <c r="AL1876" s="4" t="str">
        <f>""</f>
        <v/>
      </c>
      <c r="AM1876" s="4" t="str">
        <f>""</f>
        <v/>
      </c>
      <c r="AN1876" s="4" t="str">
        <f>""</f>
        <v/>
      </c>
      <c r="AO1876" s="4" t="str">
        <f>""</f>
        <v/>
      </c>
      <c r="AP1876" s="4" t="str">
        <f>""</f>
        <v/>
      </c>
      <c r="AQ1876" s="4" t="str">
        <f>""</f>
        <v/>
      </c>
      <c r="AR1876" s="4" t="str">
        <f>""</f>
        <v/>
      </c>
      <c r="AS1876" s="4" t="str">
        <f>""</f>
        <v/>
      </c>
    </row>
    <row r="1877" spans="1:45" x14ac:dyDescent="0.25">
      <c r="A1877" s="25"/>
      <c r="B1877" s="10"/>
      <c r="C1877" s="10"/>
      <c r="D1877" s="10"/>
      <c r="E1877" s="10"/>
      <c r="F1877" s="10"/>
      <c r="G1877" s="17"/>
      <c r="I1877" s="9" t="s">
        <v>40</v>
      </c>
      <c r="J1877" s="8">
        <v>0</v>
      </c>
      <c r="K1877" s="8">
        <v>0</v>
      </c>
      <c r="L1877" s="8">
        <v>0</v>
      </c>
      <c r="M1877" s="8">
        <v>0.8</v>
      </c>
      <c r="N1877" s="8">
        <v>-6</v>
      </c>
      <c r="O1877" s="8">
        <v>0</v>
      </c>
      <c r="P1877" s="8">
        <v>0</v>
      </c>
      <c r="Q1877" s="8">
        <v>0</v>
      </c>
      <c r="R1877" s="8">
        <v>0.8</v>
      </c>
      <c r="S1877" s="8">
        <v>-118</v>
      </c>
      <c r="T1877" s="8">
        <v>0</v>
      </c>
      <c r="U1877" s="8">
        <v>1</v>
      </c>
      <c r="V1877" s="8">
        <v>0</v>
      </c>
      <c r="W1877" s="8">
        <v>1</v>
      </c>
      <c r="X1877" s="8">
        <v>0</v>
      </c>
      <c r="Y1877" s="8">
        <v>0</v>
      </c>
      <c r="Z1877" s="8">
        <v>-90</v>
      </c>
      <c r="AI1877" s="4" t="str">
        <f>""</f>
        <v/>
      </c>
      <c r="AJ1877" s="4" t="str">
        <f>""</f>
        <v/>
      </c>
      <c r="AK1877" s="4" t="str">
        <f>""</f>
        <v/>
      </c>
      <c r="AL1877" s="4" t="str">
        <f>""</f>
        <v/>
      </c>
      <c r="AM1877" s="4" t="str">
        <f>""</f>
        <v/>
      </c>
      <c r="AN1877" s="4" t="str">
        <f>""</f>
        <v/>
      </c>
      <c r="AO1877" s="4" t="str">
        <f>""</f>
        <v/>
      </c>
      <c r="AP1877" s="4" t="str">
        <f>""</f>
        <v/>
      </c>
      <c r="AQ1877" s="4" t="str">
        <f>""</f>
        <v/>
      </c>
      <c r="AR1877" s="4" t="str">
        <f>""</f>
        <v/>
      </c>
      <c r="AS1877" s="4" t="str">
        <f>""</f>
        <v/>
      </c>
    </row>
    <row r="1878" spans="1:45" x14ac:dyDescent="0.25">
      <c r="A1878" s="22" t="s">
        <v>41</v>
      </c>
      <c r="B1878" s="18" t="s">
        <v>42</v>
      </c>
      <c r="C1878" s="18">
        <v>13.8</v>
      </c>
      <c r="D1878" s="18">
        <v>33</v>
      </c>
      <c r="E1878" s="18" t="s">
        <v>120</v>
      </c>
      <c r="F1878" s="18">
        <v>1</v>
      </c>
      <c r="G1878" s="18" t="str">
        <f>B1878&amp;C1878&amp;D1878&amp;E1878&amp;F1878</f>
        <v>AVR13.833ND1</v>
      </c>
      <c r="H1878" s="4" t="s">
        <v>3</v>
      </c>
      <c r="I1878" s="4">
        <v>1</v>
      </c>
      <c r="J1878" s="4">
        <v>0</v>
      </c>
      <c r="K1878" s="4">
        <v>10.75</v>
      </c>
      <c r="L1878" s="4">
        <v>10.75</v>
      </c>
      <c r="M1878" s="4">
        <v>5</v>
      </c>
      <c r="N1878" s="4">
        <v>-0.87</v>
      </c>
      <c r="O1878" s="4">
        <v>0</v>
      </c>
      <c r="P1878" s="4">
        <v>1</v>
      </c>
      <c r="Q1878" s="4">
        <v>0</v>
      </c>
      <c r="R1878" s="4">
        <v>99</v>
      </c>
      <c r="S1878" s="4">
        <v>-99</v>
      </c>
      <c r="T1878" s="4">
        <v>0</v>
      </c>
      <c r="U1878" s="4">
        <v>9.3000000000000007</v>
      </c>
      <c r="V1878" s="4">
        <v>0</v>
      </c>
      <c r="W1878" s="4">
        <v>11.63</v>
      </c>
      <c r="X1878" s="4">
        <v>0.113</v>
      </c>
      <c r="Y1878" s="4">
        <v>0.124</v>
      </c>
      <c r="Z1878" s="4">
        <v>0</v>
      </c>
      <c r="AA1878" s="4" t="s">
        <v>1</v>
      </c>
      <c r="AB1878" s="4" t="s">
        <v>1</v>
      </c>
      <c r="AC1878" s="4" t="str">
        <f>""</f>
        <v/>
      </c>
      <c r="AD1878" s="4" t="str">
        <f>""</f>
        <v/>
      </c>
      <c r="AE1878" s="4" t="str">
        <f>""</f>
        <v/>
      </c>
      <c r="AF1878" s="4" t="str">
        <f>""</f>
        <v/>
      </c>
      <c r="AG1878" s="4" t="str">
        <f>""</f>
        <v/>
      </c>
      <c r="AH1878" s="4" t="str">
        <f>""</f>
        <v/>
      </c>
      <c r="AI1878" s="4" t="str">
        <f>""</f>
        <v/>
      </c>
      <c r="AJ1878" s="4" t="str">
        <f>""</f>
        <v/>
      </c>
      <c r="AK1878" s="4" t="str">
        <f>""</f>
        <v/>
      </c>
      <c r="AL1878" s="4" t="str">
        <f>""</f>
        <v/>
      </c>
      <c r="AM1878" s="4" t="str">
        <f>""</f>
        <v/>
      </c>
      <c r="AN1878" s="4" t="str">
        <f>""</f>
        <v/>
      </c>
      <c r="AO1878" s="4" t="str">
        <f>""</f>
        <v/>
      </c>
      <c r="AP1878" s="4" t="str">
        <f>""</f>
        <v/>
      </c>
      <c r="AQ1878" s="4" t="str">
        <f>""</f>
        <v/>
      </c>
      <c r="AR1878" s="4" t="str">
        <f>""</f>
        <v/>
      </c>
      <c r="AS1878" s="4" t="str">
        <f>""</f>
        <v/>
      </c>
    </row>
    <row r="1879" spans="1:45" x14ac:dyDescent="0.25">
      <c r="A1879" s="15"/>
      <c r="B1879" s="16"/>
      <c r="C1879" s="16"/>
      <c r="D1879" s="16"/>
      <c r="E1879" s="16"/>
      <c r="F1879" s="16"/>
      <c r="G1879" s="16"/>
      <c r="H1879" s="30" t="s">
        <v>25</v>
      </c>
      <c r="I1879" s="31" t="s">
        <v>26</v>
      </c>
      <c r="J1879" s="7" t="s">
        <v>44</v>
      </c>
      <c r="K1879" s="7" t="s">
        <v>45</v>
      </c>
      <c r="L1879" s="7" t="s">
        <v>46</v>
      </c>
      <c r="M1879" s="7" t="s">
        <v>46</v>
      </c>
      <c r="N1879" s="7" t="s">
        <v>47</v>
      </c>
      <c r="O1879" s="7" t="s">
        <v>48</v>
      </c>
      <c r="P1879" s="7" t="s">
        <v>49</v>
      </c>
      <c r="Q1879" s="7" t="s">
        <v>50</v>
      </c>
      <c r="R1879" s="7" t="s">
        <v>51</v>
      </c>
      <c r="S1879" s="7" t="s">
        <v>121</v>
      </c>
      <c r="T1879" s="7" t="s">
        <v>52</v>
      </c>
      <c r="U1879" s="7" t="s">
        <v>53</v>
      </c>
      <c r="V1879" s="7" t="s">
        <v>54</v>
      </c>
      <c r="W1879" s="7" t="s">
        <v>55</v>
      </c>
      <c r="AI1879" s="4" t="str">
        <f>""</f>
        <v/>
      </c>
      <c r="AJ1879" s="4" t="str">
        <f>""</f>
        <v/>
      </c>
      <c r="AK1879" s="4" t="str">
        <f>""</f>
        <v/>
      </c>
      <c r="AL1879" s="4" t="str">
        <f>""</f>
        <v/>
      </c>
      <c r="AM1879" s="4" t="str">
        <f>""</f>
        <v/>
      </c>
      <c r="AN1879" s="4" t="str">
        <f>""</f>
        <v/>
      </c>
      <c r="AO1879" s="4" t="str">
        <f>""</f>
        <v/>
      </c>
      <c r="AP1879" s="4" t="str">
        <f>""</f>
        <v/>
      </c>
      <c r="AQ1879" s="4" t="str">
        <f>""</f>
        <v/>
      </c>
      <c r="AR1879" s="4" t="str">
        <f>""</f>
        <v/>
      </c>
      <c r="AS1879" s="4" t="str">
        <f>""</f>
        <v/>
      </c>
    </row>
    <row r="1880" spans="1:45" x14ac:dyDescent="0.25">
      <c r="A1880" s="15"/>
      <c r="B1880" s="17"/>
      <c r="C1880" s="17"/>
      <c r="D1880" s="17"/>
      <c r="E1880" s="17"/>
      <c r="F1880" s="17"/>
      <c r="G1880" s="17"/>
      <c r="I1880" s="8" t="s">
        <v>39</v>
      </c>
      <c r="J1880" s="8">
        <v>10</v>
      </c>
      <c r="K1880" s="8">
        <v>0.2</v>
      </c>
      <c r="L1880" s="8">
        <v>0.2</v>
      </c>
      <c r="M1880" s="8">
        <v>0.2</v>
      </c>
      <c r="N1880" s="8">
        <v>10</v>
      </c>
      <c r="O1880" s="8">
        <v>3</v>
      </c>
      <c r="P1880" s="8">
        <v>2.5</v>
      </c>
      <c r="Q1880" s="8"/>
      <c r="R1880" s="8"/>
      <c r="S1880" s="8"/>
      <c r="T1880" s="8"/>
      <c r="U1880" s="8"/>
      <c r="V1880" s="8"/>
      <c r="W1880" s="8"/>
      <c r="AI1880" s="4" t="str">
        <f>""</f>
        <v/>
      </c>
      <c r="AJ1880" s="4" t="str">
        <f>""</f>
        <v/>
      </c>
      <c r="AK1880" s="4" t="str">
        <f>""</f>
        <v/>
      </c>
      <c r="AL1880" s="4" t="str">
        <f>""</f>
        <v/>
      </c>
      <c r="AM1880" s="4" t="str">
        <f>""</f>
        <v/>
      </c>
      <c r="AN1880" s="4" t="str">
        <f>""</f>
        <v/>
      </c>
      <c r="AO1880" s="4" t="str">
        <f>""</f>
        <v/>
      </c>
      <c r="AP1880" s="4" t="str">
        <f>""</f>
        <v/>
      </c>
      <c r="AQ1880" s="4" t="str">
        <f>""</f>
        <v/>
      </c>
      <c r="AR1880" s="4" t="str">
        <f>""</f>
        <v/>
      </c>
      <c r="AS1880" s="4" t="str">
        <f>""</f>
        <v/>
      </c>
    </row>
    <row r="1881" spans="1:45" x14ac:dyDescent="0.25">
      <c r="A1881" s="15"/>
      <c r="B1881" s="17"/>
      <c r="C1881" s="17"/>
      <c r="D1881" s="17"/>
      <c r="E1881" s="17"/>
      <c r="F1881" s="17"/>
      <c r="G1881" s="17"/>
      <c r="I1881" s="8" t="s">
        <v>40</v>
      </c>
      <c r="J1881" s="8">
        <v>1</v>
      </c>
      <c r="K1881" s="8">
        <f>4*$K$2</f>
        <v>0.04</v>
      </c>
      <c r="L1881" s="8">
        <f>4*$K$2</f>
        <v>0.04</v>
      </c>
      <c r="M1881" s="8">
        <f>4*$K$2</f>
        <v>0.04</v>
      </c>
      <c r="N1881" s="8">
        <v>1</v>
      </c>
      <c r="O1881" s="8">
        <v>0</v>
      </c>
      <c r="P1881" s="8"/>
      <c r="Q1881" s="8"/>
      <c r="R1881" s="8"/>
      <c r="S1881" s="8"/>
      <c r="T1881" s="8"/>
      <c r="U1881" s="8"/>
      <c r="V1881" s="8">
        <v>0</v>
      </c>
      <c r="W1881" s="8"/>
      <c r="AI1881" s="4" t="str">
        <f>""</f>
        <v/>
      </c>
      <c r="AJ1881" s="4" t="str">
        <f>""</f>
        <v/>
      </c>
      <c r="AK1881" s="4" t="str">
        <f>""</f>
        <v/>
      </c>
      <c r="AL1881" s="4" t="str">
        <f>""</f>
        <v/>
      </c>
      <c r="AM1881" s="4" t="str">
        <f>""</f>
        <v/>
      </c>
      <c r="AN1881" s="4" t="str">
        <f>""</f>
        <v/>
      </c>
      <c r="AO1881" s="4" t="str">
        <f>""</f>
        <v/>
      </c>
      <c r="AP1881" s="4" t="str">
        <f>""</f>
        <v/>
      </c>
      <c r="AQ1881" s="4" t="str">
        <f>""</f>
        <v/>
      </c>
      <c r="AR1881" s="4" t="str">
        <f>""</f>
        <v/>
      </c>
      <c r="AS1881" s="4" t="str">
        <f>""</f>
        <v/>
      </c>
    </row>
    <row r="1882" spans="1:45" x14ac:dyDescent="0.25">
      <c r="A1882" s="23" t="s">
        <v>41</v>
      </c>
      <c r="B1882" s="18" t="s">
        <v>62</v>
      </c>
      <c r="C1882" s="18">
        <v>13.8</v>
      </c>
      <c r="D1882" s="18">
        <v>33</v>
      </c>
      <c r="E1882" s="18" t="s">
        <v>120</v>
      </c>
      <c r="F1882" s="18">
        <v>1</v>
      </c>
      <c r="G1882" s="18" t="str">
        <f>B1882&amp;C1882&amp;D1882&amp;E1882&amp;F1882</f>
        <v>GEN13.833ND1</v>
      </c>
      <c r="H1882" s="4" t="s">
        <v>2</v>
      </c>
      <c r="I1882" s="4">
        <v>1</v>
      </c>
      <c r="J1882" s="4">
        <v>6.9</v>
      </c>
      <c r="K1882" s="4">
        <v>0.19900000000000001</v>
      </c>
      <c r="L1882" s="4">
        <v>0.45</v>
      </c>
      <c r="M1882" s="4">
        <v>7.0000000000000007E-2</v>
      </c>
      <c r="N1882" s="4">
        <v>3.8</v>
      </c>
      <c r="O1882" s="4">
        <v>0</v>
      </c>
      <c r="P1882" s="4">
        <v>2.2999999999999998</v>
      </c>
      <c r="Q1882" s="4">
        <v>2.21</v>
      </c>
      <c r="R1882" s="4">
        <v>0.28999999999999998</v>
      </c>
      <c r="S1882" s="4">
        <v>0.46</v>
      </c>
      <c r="T1882" s="4">
        <v>0.185</v>
      </c>
      <c r="U1882" s="4">
        <v>0.16700000000000001</v>
      </c>
      <c r="V1882" s="4">
        <v>0.08</v>
      </c>
      <c r="W1882" s="4">
        <v>0.56000000000000005</v>
      </c>
      <c r="X1882" s="4" t="s">
        <v>1</v>
      </c>
      <c r="Y1882" s="4" t="s">
        <v>1</v>
      </c>
      <c r="Z1882" s="4" t="str">
        <f>""</f>
        <v/>
      </c>
      <c r="AA1882" s="4" t="str">
        <f>""</f>
        <v/>
      </c>
      <c r="AB1882" s="4" t="str">
        <f>""</f>
        <v/>
      </c>
      <c r="AC1882" s="4" t="str">
        <f>""</f>
        <v/>
      </c>
      <c r="AD1882" s="4" t="str">
        <f>""</f>
        <v/>
      </c>
      <c r="AE1882" s="4" t="str">
        <f>""</f>
        <v/>
      </c>
      <c r="AF1882" s="4" t="str">
        <f>""</f>
        <v/>
      </c>
      <c r="AG1882" s="4" t="str">
        <f>""</f>
        <v/>
      </c>
      <c r="AH1882" s="4" t="str">
        <f>""</f>
        <v/>
      </c>
      <c r="AI1882" s="4" t="str">
        <f>""</f>
        <v/>
      </c>
      <c r="AJ1882" s="4" t="str">
        <f>""</f>
        <v/>
      </c>
      <c r="AK1882" s="4" t="str">
        <f>""</f>
        <v/>
      </c>
      <c r="AL1882" s="4" t="str">
        <f>""</f>
        <v/>
      </c>
      <c r="AM1882" s="4" t="str">
        <f>""</f>
        <v/>
      </c>
      <c r="AN1882" s="4" t="str">
        <f>""</f>
        <v/>
      </c>
      <c r="AO1882" s="4" t="str">
        <f>""</f>
        <v/>
      </c>
      <c r="AP1882" s="4" t="str">
        <f>""</f>
        <v/>
      </c>
      <c r="AQ1882" s="4" t="str">
        <f>""</f>
        <v/>
      </c>
      <c r="AR1882" s="4" t="str">
        <f>""</f>
        <v/>
      </c>
      <c r="AS1882" s="4" t="str">
        <f>""</f>
        <v/>
      </c>
    </row>
    <row r="1883" spans="1:45" x14ac:dyDescent="0.25">
      <c r="A1883" s="15"/>
      <c r="B1883" s="16"/>
      <c r="C1883" s="16"/>
      <c r="D1883" s="16"/>
      <c r="E1883" s="16"/>
      <c r="F1883" s="16"/>
      <c r="G1883" s="16"/>
      <c r="H1883" s="14" t="s">
        <v>25</v>
      </c>
      <c r="I1883" s="34"/>
      <c r="J1883" s="7" t="s">
        <v>64</v>
      </c>
      <c r="K1883" s="7" t="s">
        <v>94</v>
      </c>
      <c r="L1883" s="7" t="s">
        <v>122</v>
      </c>
      <c r="M1883" s="7" t="s">
        <v>123</v>
      </c>
      <c r="N1883" s="7" t="s">
        <v>95</v>
      </c>
      <c r="O1883" s="7" t="s">
        <v>96</v>
      </c>
      <c r="P1883" s="7" t="s">
        <v>124</v>
      </c>
      <c r="AI1883" s="4" t="str">
        <f>""</f>
        <v/>
      </c>
      <c r="AJ1883" s="4" t="str">
        <f>""</f>
        <v/>
      </c>
      <c r="AK1883" s="4" t="str">
        <f>""</f>
        <v/>
      </c>
      <c r="AL1883" s="4" t="str">
        <f>""</f>
        <v/>
      </c>
      <c r="AM1883" s="4" t="str">
        <f>""</f>
        <v/>
      </c>
      <c r="AN1883" s="4" t="str">
        <f>""</f>
        <v/>
      </c>
      <c r="AO1883" s="4" t="str">
        <f>""</f>
        <v/>
      </c>
      <c r="AP1883" s="4" t="str">
        <f>""</f>
        <v/>
      </c>
      <c r="AQ1883" s="4" t="str">
        <f>""</f>
        <v/>
      </c>
      <c r="AR1883" s="4" t="str">
        <f>""</f>
        <v/>
      </c>
      <c r="AS1883" s="4" t="str">
        <f>""</f>
        <v/>
      </c>
    </row>
    <row r="1884" spans="1:45" x14ac:dyDescent="0.25">
      <c r="A1884" s="15"/>
      <c r="B1884" s="17"/>
      <c r="C1884" s="17"/>
      <c r="D1884" s="17"/>
      <c r="E1884" s="17"/>
      <c r="F1884" s="17"/>
      <c r="G1884" s="17"/>
      <c r="I1884" s="8" t="s">
        <v>39</v>
      </c>
      <c r="J1884" s="8"/>
      <c r="K1884" s="8"/>
      <c r="L1884" s="8"/>
      <c r="M1884" s="8"/>
      <c r="N1884" s="8"/>
      <c r="O1884" s="8"/>
      <c r="P1884" s="8"/>
      <c r="AI1884" s="4" t="str">
        <f>""</f>
        <v/>
      </c>
      <c r="AJ1884" s="4" t="str">
        <f>""</f>
        <v/>
      </c>
      <c r="AK1884" s="4" t="str">
        <f>""</f>
        <v/>
      </c>
      <c r="AL1884" s="4" t="str">
        <f>""</f>
        <v/>
      </c>
      <c r="AM1884" s="4" t="str">
        <f>""</f>
        <v/>
      </c>
      <c r="AN1884" s="4" t="str">
        <f>""</f>
        <v/>
      </c>
      <c r="AO1884" s="4" t="str">
        <f>""</f>
        <v/>
      </c>
      <c r="AP1884" s="4" t="str">
        <f>""</f>
        <v/>
      </c>
      <c r="AQ1884" s="4" t="str">
        <f>""</f>
        <v/>
      </c>
      <c r="AR1884" s="4" t="str">
        <f>""</f>
        <v/>
      </c>
      <c r="AS1884" s="4" t="str">
        <f>""</f>
        <v/>
      </c>
    </row>
    <row r="1885" spans="1:45" x14ac:dyDescent="0.25">
      <c r="A1885" s="15"/>
      <c r="B1885" s="17"/>
      <c r="C1885" s="17"/>
      <c r="D1885" s="17"/>
      <c r="E1885" s="17"/>
      <c r="F1885" s="17"/>
      <c r="G1885" s="17"/>
      <c r="I1885" s="8" t="s">
        <v>40</v>
      </c>
      <c r="J1885" s="8"/>
      <c r="K1885" s="8"/>
      <c r="L1885" s="8"/>
      <c r="M1885" s="8"/>
      <c r="N1885" s="8"/>
      <c r="O1885" s="8"/>
      <c r="P1885" s="8"/>
      <c r="AI1885" s="4" t="str">
        <f>""</f>
        <v/>
      </c>
      <c r="AJ1885" s="4" t="str">
        <f>""</f>
        <v/>
      </c>
      <c r="AK1885" s="4" t="str">
        <f>""</f>
        <v/>
      </c>
      <c r="AL1885" s="4" t="str">
        <f>""</f>
        <v/>
      </c>
      <c r="AM1885" s="4" t="str">
        <f>""</f>
        <v/>
      </c>
      <c r="AN1885" s="4" t="str">
        <f>""</f>
        <v/>
      </c>
      <c r="AO1885" s="4" t="str">
        <f>""</f>
        <v/>
      </c>
      <c r="AP1885" s="4" t="str">
        <f>""</f>
        <v/>
      </c>
      <c r="AQ1885" s="4" t="str">
        <f>""</f>
        <v/>
      </c>
      <c r="AR1885" s="4" t="str">
        <f>""</f>
        <v/>
      </c>
      <c r="AS1885" s="4" t="str">
        <f>""</f>
        <v/>
      </c>
    </row>
    <row r="1886" spans="1:45" x14ac:dyDescent="0.25">
      <c r="A1886" s="23" t="s">
        <v>41</v>
      </c>
      <c r="B1886" s="18" t="s">
        <v>76</v>
      </c>
      <c r="C1886" s="18">
        <v>13.8</v>
      </c>
      <c r="D1886" s="18">
        <v>33</v>
      </c>
      <c r="E1886" s="18" t="s">
        <v>120</v>
      </c>
      <c r="F1886" s="18">
        <v>1</v>
      </c>
      <c r="G1886" s="18" t="str">
        <f>B1886&amp;C1886&amp;D1886&amp;E1886&amp;F1886</f>
        <v>GOV13.833ND1</v>
      </c>
      <c r="H1886" s="4" t="s">
        <v>7</v>
      </c>
      <c r="I1886" s="4">
        <v>1</v>
      </c>
      <c r="J1886" s="4">
        <v>0.03</v>
      </c>
      <c r="K1886" s="4">
        <v>0.499</v>
      </c>
      <c r="L1886" s="4">
        <v>1</v>
      </c>
      <c r="M1886" s="4">
        <v>0</v>
      </c>
      <c r="N1886" s="4">
        <v>4</v>
      </c>
      <c r="O1886" s="4">
        <v>9</v>
      </c>
      <c r="P1886" s="4">
        <v>0.1</v>
      </c>
      <c r="Q1886" s="4" t="s">
        <v>1</v>
      </c>
      <c r="R1886" s="4" t="s">
        <v>1</v>
      </c>
      <c r="S1886" s="4" t="str">
        <f>""</f>
        <v/>
      </c>
      <c r="T1886" s="4" t="str">
        <f>""</f>
        <v/>
      </c>
      <c r="U1886" s="4" t="str">
        <f>""</f>
        <v/>
      </c>
      <c r="V1886" s="4" t="str">
        <f>""</f>
        <v/>
      </c>
      <c r="W1886" s="4" t="str">
        <f>""</f>
        <v/>
      </c>
      <c r="X1886" s="4" t="str">
        <f>""</f>
        <v/>
      </c>
      <c r="Y1886" s="4" t="str">
        <f>""</f>
        <v/>
      </c>
      <c r="Z1886" s="4" t="str">
        <f>""</f>
        <v/>
      </c>
      <c r="AA1886" s="4" t="str">
        <f>""</f>
        <v/>
      </c>
      <c r="AB1886" s="4" t="str">
        <f>""</f>
        <v/>
      </c>
      <c r="AC1886" s="4" t="str">
        <f>""</f>
        <v/>
      </c>
      <c r="AD1886" s="4" t="str">
        <f>""</f>
        <v/>
      </c>
      <c r="AE1886" s="4" t="str">
        <f>""</f>
        <v/>
      </c>
      <c r="AF1886" s="4" t="str">
        <f>""</f>
        <v/>
      </c>
      <c r="AG1886" s="4" t="str">
        <f>""</f>
        <v/>
      </c>
      <c r="AH1886" s="4" t="str">
        <f>""</f>
        <v/>
      </c>
      <c r="AI1886" s="4" t="str">
        <f>""</f>
        <v/>
      </c>
      <c r="AJ1886" s="4" t="str">
        <f>""</f>
        <v/>
      </c>
      <c r="AK1886" s="4" t="str">
        <f>""</f>
        <v/>
      </c>
      <c r="AL1886" s="4" t="str">
        <f>""</f>
        <v/>
      </c>
      <c r="AM1886" s="4" t="str">
        <f>""</f>
        <v/>
      </c>
      <c r="AN1886" s="4" t="str">
        <f>""</f>
        <v/>
      </c>
      <c r="AO1886" s="4" t="str">
        <f>""</f>
        <v/>
      </c>
      <c r="AP1886" s="4" t="str">
        <f>""</f>
        <v/>
      </c>
      <c r="AQ1886" s="4" t="str">
        <f>""</f>
        <v/>
      </c>
      <c r="AR1886" s="4" t="str">
        <f>""</f>
        <v/>
      </c>
      <c r="AS1886" s="4" t="str">
        <f>""</f>
        <v/>
      </c>
    </row>
    <row r="1887" spans="1:45" x14ac:dyDescent="0.25">
      <c r="A1887" s="15"/>
      <c r="B1887" s="16"/>
      <c r="C1887" s="16"/>
      <c r="D1887" s="16"/>
      <c r="E1887" s="16"/>
      <c r="F1887" s="16"/>
      <c r="G1887" s="16"/>
      <c r="H1887" s="14" t="s">
        <v>25</v>
      </c>
      <c r="I1887" s="7" t="s">
        <v>26</v>
      </c>
      <c r="J1887" s="7" t="s">
        <v>77</v>
      </c>
      <c r="K1887" s="7" t="s">
        <v>78</v>
      </c>
      <c r="L1887" s="7" t="s">
        <v>79</v>
      </c>
      <c r="M1887" s="7" t="s">
        <v>80</v>
      </c>
      <c r="N1887" s="7" t="s">
        <v>81</v>
      </c>
      <c r="O1887" s="7" t="s">
        <v>82</v>
      </c>
      <c r="P1887" s="7" t="s">
        <v>83</v>
      </c>
      <c r="Q1887" s="7" t="s">
        <v>84</v>
      </c>
      <c r="R1887" s="7" t="s">
        <v>85</v>
      </c>
      <c r="S1887" s="7" t="s">
        <v>86</v>
      </c>
      <c r="T1887" s="7" t="s">
        <v>87</v>
      </c>
      <c r="U1887" s="7" t="s">
        <v>88</v>
      </c>
      <c r="V1887" s="7" t="s">
        <v>89</v>
      </c>
      <c r="W1887" s="7" t="s">
        <v>90</v>
      </c>
      <c r="X1887" s="7" t="s">
        <v>91</v>
      </c>
      <c r="Y1887" s="7" t="s">
        <v>92</v>
      </c>
      <c r="Z1887" s="7" t="s">
        <v>93</v>
      </c>
      <c r="AA1887" s="7" t="s">
        <v>94</v>
      </c>
      <c r="AB1887" s="7" t="s">
        <v>95</v>
      </c>
      <c r="AC1887" s="7" t="s">
        <v>96</v>
      </c>
      <c r="AD1887" s="7" t="s">
        <v>97</v>
      </c>
      <c r="AE1887" s="7" t="s">
        <v>98</v>
      </c>
      <c r="AF1887" s="7" t="s">
        <v>99</v>
      </c>
      <c r="AI1887" s="4" t="str">
        <f>""</f>
        <v/>
      </c>
      <c r="AJ1887" s="4" t="str">
        <f>""</f>
        <v/>
      </c>
      <c r="AK1887" s="4" t="str">
        <f>""</f>
        <v/>
      </c>
      <c r="AL1887" s="4" t="str">
        <f>""</f>
        <v/>
      </c>
      <c r="AM1887" s="4" t="str">
        <f>""</f>
        <v/>
      </c>
      <c r="AN1887" s="4" t="str">
        <f>""</f>
        <v/>
      </c>
      <c r="AO1887" s="4" t="str">
        <f>""</f>
        <v/>
      </c>
      <c r="AP1887" s="4" t="str">
        <f>""</f>
        <v/>
      </c>
      <c r="AQ1887" s="4" t="str">
        <f>""</f>
        <v/>
      </c>
      <c r="AR1887" s="4" t="str">
        <f>""</f>
        <v/>
      </c>
      <c r="AS1887" s="4" t="str">
        <f>""</f>
        <v/>
      </c>
    </row>
    <row r="1888" spans="1:45" x14ac:dyDescent="0.25">
      <c r="A1888" s="15"/>
      <c r="B1888" s="17"/>
      <c r="C1888" s="17"/>
      <c r="D1888" s="17"/>
      <c r="E1888" s="17"/>
      <c r="F1888" s="17"/>
      <c r="G1888" s="17"/>
      <c r="I1888" s="8" t="s">
        <v>39</v>
      </c>
      <c r="J1888" s="8"/>
      <c r="K1888" s="8"/>
      <c r="L1888" s="8"/>
      <c r="M1888" s="8"/>
      <c r="N1888" s="8"/>
      <c r="O1888" s="8"/>
      <c r="P1888" s="8">
        <v>15</v>
      </c>
      <c r="Q1888" s="8">
        <v>15</v>
      </c>
      <c r="R1888" s="8"/>
      <c r="S1888" s="8">
        <v>15</v>
      </c>
      <c r="T1888" s="8">
        <v>15</v>
      </c>
      <c r="U1888" s="8"/>
      <c r="V1888" s="8"/>
      <c r="W1888" s="8"/>
      <c r="X1888" s="8">
        <v>2</v>
      </c>
      <c r="Y1888" s="8">
        <v>2</v>
      </c>
      <c r="Z1888" s="8"/>
      <c r="AA1888" s="8">
        <v>2</v>
      </c>
      <c r="AB1888" s="8">
        <v>2</v>
      </c>
      <c r="AC1888" s="8">
        <v>2</v>
      </c>
      <c r="AD1888" s="8">
        <v>2</v>
      </c>
      <c r="AE1888" s="8">
        <v>0.99</v>
      </c>
      <c r="AF1888" s="8">
        <v>0</v>
      </c>
      <c r="AI1888" s="4" t="str">
        <f>""</f>
        <v/>
      </c>
      <c r="AJ1888" s="4" t="str">
        <f>""</f>
        <v/>
      </c>
      <c r="AK1888" s="4" t="str">
        <f>""</f>
        <v/>
      </c>
      <c r="AL1888" s="4" t="str">
        <f>""</f>
        <v/>
      </c>
      <c r="AM1888" s="4" t="str">
        <f>""</f>
        <v/>
      </c>
      <c r="AN1888" s="4" t="str">
        <f>""</f>
        <v/>
      </c>
      <c r="AO1888" s="4" t="str">
        <f>""</f>
        <v/>
      </c>
      <c r="AP1888" s="4" t="str">
        <f>""</f>
        <v/>
      </c>
      <c r="AQ1888" s="4" t="str">
        <f>""</f>
        <v/>
      </c>
      <c r="AR1888" s="4" t="str">
        <f>""</f>
        <v/>
      </c>
      <c r="AS1888" s="4" t="str">
        <f>""</f>
        <v/>
      </c>
    </row>
    <row r="1889" spans="1:45" x14ac:dyDescent="0.25">
      <c r="A1889" s="15"/>
      <c r="B1889" s="17"/>
      <c r="C1889" s="17"/>
      <c r="D1889" s="17"/>
      <c r="E1889" s="17"/>
      <c r="F1889" s="17"/>
      <c r="G1889" s="17"/>
      <c r="I1889" s="8" t="s">
        <v>40</v>
      </c>
      <c r="J1889" s="8"/>
      <c r="K1889" s="8"/>
      <c r="L1889" s="8"/>
      <c r="M1889" s="8"/>
      <c r="N1889" s="8"/>
      <c r="O1889" s="8"/>
      <c r="P1889" s="8">
        <v>1.5</v>
      </c>
      <c r="Q1889" s="8">
        <v>1.5</v>
      </c>
      <c r="R1889" s="8">
        <f>2*$K$2</f>
        <v>0.02</v>
      </c>
      <c r="S1889" s="8">
        <v>1.5</v>
      </c>
      <c r="T1889" s="8">
        <v>1.5</v>
      </c>
      <c r="U1889" s="8">
        <f>2*$K$2</f>
        <v>0.02</v>
      </c>
      <c r="V1889" s="8"/>
      <c r="W1889" s="8"/>
      <c r="X1889" s="8">
        <f t="shared" ref="X1889:Y1889" si="226">2*$K$2</f>
        <v>0.02</v>
      </c>
      <c r="Y1889" s="8">
        <f t="shared" si="226"/>
        <v>0.02</v>
      </c>
      <c r="Z1889" s="8"/>
      <c r="AA1889" s="8">
        <f t="shared" ref="AA1889:AD1889" si="227">2*$K$2</f>
        <v>0.02</v>
      </c>
      <c r="AB1889" s="8">
        <f t="shared" si="227"/>
        <v>0.02</v>
      </c>
      <c r="AC1889" s="8">
        <f t="shared" si="227"/>
        <v>0.02</v>
      </c>
      <c r="AD1889" s="8">
        <f t="shared" si="227"/>
        <v>0.02</v>
      </c>
      <c r="AE1889" s="8">
        <v>0</v>
      </c>
      <c r="AF1889" s="8">
        <v>-0.3</v>
      </c>
      <c r="AI1889" s="4" t="str">
        <f>""</f>
        <v/>
      </c>
      <c r="AJ1889" s="4" t="str">
        <f>""</f>
        <v/>
      </c>
      <c r="AK1889" s="4" t="str">
        <f>""</f>
        <v/>
      </c>
      <c r="AL1889" s="4" t="str">
        <f>""</f>
        <v/>
      </c>
      <c r="AM1889" s="4" t="str">
        <f>""</f>
        <v/>
      </c>
      <c r="AN1889" s="4" t="str">
        <f>""</f>
        <v/>
      </c>
      <c r="AO1889" s="4" t="str">
        <f>""</f>
        <v/>
      </c>
      <c r="AP1889" s="4" t="str">
        <f>""</f>
        <v/>
      </c>
      <c r="AQ1889" s="4" t="str">
        <f>""</f>
        <v/>
      </c>
      <c r="AR1889" s="4" t="str">
        <f>""</f>
        <v/>
      </c>
      <c r="AS1889" s="4" t="str">
        <f>""</f>
        <v/>
      </c>
    </row>
    <row r="1890" spans="1:45" x14ac:dyDescent="0.25">
      <c r="A1890" s="24" t="s">
        <v>41</v>
      </c>
      <c r="B1890" s="18" t="s">
        <v>100</v>
      </c>
      <c r="C1890" s="18">
        <v>13.8</v>
      </c>
      <c r="D1890" s="18">
        <v>33</v>
      </c>
      <c r="E1890" s="18" t="s">
        <v>120</v>
      </c>
      <c r="F1890" s="18">
        <v>1</v>
      </c>
      <c r="G1890" s="18" t="str">
        <f>B1890&amp;C1890&amp;D1890&amp;E1890&amp;F1890</f>
        <v>PSS13.833ND1</v>
      </c>
      <c r="H1890" s="4" t="s">
        <v>9</v>
      </c>
      <c r="I1890" s="4">
        <v>1</v>
      </c>
      <c r="J1890" s="4">
        <v>1</v>
      </c>
      <c r="K1890" s="4">
        <v>0</v>
      </c>
      <c r="L1890" s="4">
        <v>3</v>
      </c>
      <c r="M1890" s="4">
        <v>0</v>
      </c>
      <c r="N1890" s="4">
        <v>5</v>
      </c>
      <c r="O1890" s="4">
        <v>1</v>
      </c>
      <c r="P1890" s="4">
        <v>2.5</v>
      </c>
      <c r="Q1890" s="4">
        <v>2.5</v>
      </c>
      <c r="R1890" s="4">
        <v>0</v>
      </c>
      <c r="S1890" s="4">
        <v>2.5</v>
      </c>
      <c r="T1890" s="4">
        <v>0</v>
      </c>
      <c r="U1890" s="4">
        <v>2.5</v>
      </c>
      <c r="V1890" s="4">
        <v>0.39</v>
      </c>
      <c r="W1890" s="4">
        <v>1</v>
      </c>
      <c r="X1890" s="4">
        <v>0</v>
      </c>
      <c r="Y1890" s="4">
        <v>0.1</v>
      </c>
      <c r="Z1890" s="4">
        <v>6.5</v>
      </c>
      <c r="AA1890" s="4">
        <v>0.44</v>
      </c>
      <c r="AB1890" s="4">
        <v>0.08</v>
      </c>
      <c r="AC1890" s="4">
        <v>0.2</v>
      </c>
      <c r="AD1890" s="4">
        <v>0.98</v>
      </c>
      <c r="AE1890" s="4">
        <v>0.1</v>
      </c>
      <c r="AF1890" s="4">
        <v>-0.1</v>
      </c>
      <c r="AG1890" s="4" t="s">
        <v>1</v>
      </c>
      <c r="AH1890" s="4" t="s">
        <v>1</v>
      </c>
      <c r="AI1890" s="4" t="str">
        <f>""</f>
        <v/>
      </c>
      <c r="AJ1890" s="4" t="str">
        <f>""</f>
        <v/>
      </c>
      <c r="AK1890" s="4" t="str">
        <f>""</f>
        <v/>
      </c>
      <c r="AL1890" s="4" t="str">
        <f>""</f>
        <v/>
      </c>
      <c r="AM1890" s="4" t="str">
        <f>""</f>
        <v/>
      </c>
      <c r="AN1890" s="4" t="str">
        <f>""</f>
        <v/>
      </c>
      <c r="AO1890" s="4" t="str">
        <f>""</f>
        <v/>
      </c>
      <c r="AP1890" s="4" t="str">
        <f>""</f>
        <v/>
      </c>
      <c r="AQ1890" s="4" t="str">
        <f>""</f>
        <v/>
      </c>
      <c r="AR1890" s="4" t="str">
        <f>""</f>
        <v/>
      </c>
      <c r="AS1890" s="4" t="str">
        <f>""</f>
        <v/>
      </c>
    </row>
    <row r="1891" spans="1:45" x14ac:dyDescent="0.25">
      <c r="AI1891" s="4" t="str">
        <f>""</f>
        <v/>
      </c>
      <c r="AJ1891" s="4" t="str">
        <f>""</f>
        <v/>
      </c>
      <c r="AK1891" s="4" t="str">
        <f>""</f>
        <v/>
      </c>
      <c r="AL1891" s="4" t="str">
        <f>""</f>
        <v/>
      </c>
      <c r="AM1891" s="4" t="str">
        <f>""</f>
        <v/>
      </c>
      <c r="AN1891" s="4" t="str">
        <f>""</f>
        <v/>
      </c>
      <c r="AO1891" s="4" t="str">
        <f>""</f>
        <v/>
      </c>
      <c r="AP1891" s="4" t="str">
        <f>""</f>
        <v/>
      </c>
      <c r="AQ1891" s="4" t="str">
        <f>""</f>
        <v/>
      </c>
      <c r="AR1891" s="4" t="str">
        <f>""</f>
        <v/>
      </c>
      <c r="AS1891" s="4" t="str">
        <f>""</f>
        <v/>
      </c>
    </row>
    <row r="1892" spans="1:45" x14ac:dyDescent="0.25">
      <c r="A1892" s="27" t="s">
        <v>237</v>
      </c>
      <c r="B1892" s="9"/>
      <c r="C1892" s="9"/>
      <c r="D1892" s="9"/>
      <c r="E1892" s="9"/>
      <c r="F1892" s="9"/>
      <c r="G1892" s="16"/>
      <c r="H1892" s="14" t="s">
        <v>25</v>
      </c>
      <c r="I1892" s="7" t="s">
        <v>26</v>
      </c>
      <c r="J1892" s="7" t="s">
        <v>103</v>
      </c>
      <c r="K1892" s="7" t="s">
        <v>104</v>
      </c>
      <c r="L1892" s="7" t="s">
        <v>105</v>
      </c>
      <c r="M1892" s="7" t="s">
        <v>106</v>
      </c>
      <c r="N1892" s="7" t="s">
        <v>107</v>
      </c>
      <c r="O1892" s="7" t="s">
        <v>108</v>
      </c>
      <c r="P1892" s="7" t="s">
        <v>109</v>
      </c>
      <c r="Q1892" s="7" t="s">
        <v>110</v>
      </c>
      <c r="R1892" s="7" t="s">
        <v>111</v>
      </c>
      <c r="S1892" s="7" t="s">
        <v>112</v>
      </c>
      <c r="T1892" s="7" t="s">
        <v>113</v>
      </c>
      <c r="U1892" s="7" t="s">
        <v>114</v>
      </c>
      <c r="V1892" s="7" t="s">
        <v>115</v>
      </c>
      <c r="W1892" s="7" t="s">
        <v>116</v>
      </c>
      <c r="X1892" s="7" t="s">
        <v>117</v>
      </c>
      <c r="Y1892" s="7" t="s">
        <v>118</v>
      </c>
      <c r="Z1892" s="7" t="s">
        <v>119</v>
      </c>
      <c r="AI1892" s="4" t="str">
        <f>""</f>
        <v/>
      </c>
      <c r="AJ1892" s="4" t="str">
        <f>""</f>
        <v/>
      </c>
      <c r="AK1892" s="4" t="str">
        <f>""</f>
        <v/>
      </c>
      <c r="AL1892" s="4" t="str">
        <f>""</f>
        <v/>
      </c>
      <c r="AM1892" s="4" t="str">
        <f>""</f>
        <v/>
      </c>
      <c r="AN1892" s="4" t="str">
        <f>""</f>
        <v/>
      </c>
      <c r="AO1892" s="4" t="str">
        <f>""</f>
        <v/>
      </c>
      <c r="AP1892" s="4" t="str">
        <f>""</f>
        <v/>
      </c>
      <c r="AQ1892" s="4" t="str">
        <f>""</f>
        <v/>
      </c>
      <c r="AR1892" s="4" t="str">
        <f>""</f>
        <v/>
      </c>
      <c r="AS1892" s="4" t="str">
        <f>""</f>
        <v/>
      </c>
    </row>
    <row r="1893" spans="1:45" x14ac:dyDescent="0.25">
      <c r="A1893" s="25"/>
      <c r="B1893" s="10"/>
      <c r="C1893" s="10"/>
      <c r="D1893" s="10"/>
      <c r="E1893" s="10"/>
      <c r="F1893" s="10"/>
      <c r="G1893" s="17"/>
      <c r="I1893" s="8" t="s">
        <v>39</v>
      </c>
      <c r="J1893" s="8">
        <v>0.5</v>
      </c>
      <c r="K1893" s="8">
        <v>75</v>
      </c>
      <c r="L1893" s="8">
        <v>75</v>
      </c>
      <c r="M1893" s="8">
        <v>10</v>
      </c>
      <c r="N1893" s="8">
        <v>0</v>
      </c>
      <c r="O1893" s="8">
        <v>1</v>
      </c>
      <c r="P1893" s="8">
        <v>1.2</v>
      </c>
      <c r="Q1893" s="8">
        <v>18</v>
      </c>
      <c r="R1893" s="8">
        <v>118</v>
      </c>
      <c r="S1893" s="8">
        <v>0</v>
      </c>
      <c r="T1893" s="8">
        <v>1.1000000000000001</v>
      </c>
      <c r="U1893" s="8">
        <v>10</v>
      </c>
      <c r="V1893" s="8">
        <v>1.1000000000000001</v>
      </c>
      <c r="W1893" s="8">
        <v>20</v>
      </c>
      <c r="X1893" s="8">
        <v>1</v>
      </c>
      <c r="Y1893" s="8">
        <v>0.5</v>
      </c>
      <c r="Z1893" s="8">
        <v>90</v>
      </c>
      <c r="AI1893" s="4" t="str">
        <f>""</f>
        <v/>
      </c>
      <c r="AJ1893" s="4" t="str">
        <f>""</f>
        <v/>
      </c>
      <c r="AK1893" s="4" t="str">
        <f>""</f>
        <v/>
      </c>
      <c r="AL1893" s="4" t="str">
        <f>""</f>
        <v/>
      </c>
      <c r="AM1893" s="4" t="str">
        <f>""</f>
        <v/>
      </c>
      <c r="AN1893" s="4" t="str">
        <f>""</f>
        <v/>
      </c>
      <c r="AO1893" s="4" t="str">
        <f>""</f>
        <v/>
      </c>
      <c r="AP1893" s="4" t="str">
        <f>""</f>
        <v/>
      </c>
      <c r="AQ1893" s="4" t="str">
        <f>""</f>
        <v/>
      </c>
      <c r="AR1893" s="4" t="str">
        <f>""</f>
        <v/>
      </c>
      <c r="AS1893" s="4" t="str">
        <f>""</f>
        <v/>
      </c>
    </row>
    <row r="1894" spans="1:45" x14ac:dyDescent="0.25">
      <c r="A1894" s="25"/>
      <c r="B1894" s="10"/>
      <c r="C1894" s="10"/>
      <c r="D1894" s="10"/>
      <c r="E1894" s="10"/>
      <c r="F1894" s="10"/>
      <c r="G1894" s="17"/>
      <c r="I1894" s="9" t="s">
        <v>40</v>
      </c>
      <c r="J1894" s="8">
        <v>0</v>
      </c>
      <c r="K1894" s="8">
        <v>0</v>
      </c>
      <c r="L1894" s="8">
        <v>0</v>
      </c>
      <c r="M1894" s="8">
        <v>0.8</v>
      </c>
      <c r="N1894" s="8">
        <v>-6</v>
      </c>
      <c r="O1894" s="8">
        <v>0</v>
      </c>
      <c r="P1894" s="8">
        <v>0</v>
      </c>
      <c r="Q1894" s="8">
        <v>0</v>
      </c>
      <c r="R1894" s="8">
        <v>0.8</v>
      </c>
      <c r="S1894" s="8">
        <v>-118</v>
      </c>
      <c r="T1894" s="8">
        <v>0</v>
      </c>
      <c r="U1894" s="8">
        <v>1</v>
      </c>
      <c r="V1894" s="8">
        <v>0</v>
      </c>
      <c r="W1894" s="8">
        <v>1</v>
      </c>
      <c r="X1894" s="8">
        <v>0</v>
      </c>
      <c r="Y1894" s="8">
        <v>0</v>
      </c>
      <c r="Z1894" s="8">
        <v>-90</v>
      </c>
      <c r="AI1894" s="4" t="str">
        <f>""</f>
        <v/>
      </c>
      <c r="AJ1894" s="4" t="str">
        <f>""</f>
        <v/>
      </c>
      <c r="AK1894" s="4" t="str">
        <f>""</f>
        <v/>
      </c>
      <c r="AL1894" s="4" t="str">
        <f>""</f>
        <v/>
      </c>
      <c r="AM1894" s="4" t="str">
        <f>""</f>
        <v/>
      </c>
      <c r="AN1894" s="4" t="str">
        <f>""</f>
        <v/>
      </c>
      <c r="AO1894" s="4" t="str">
        <f>""</f>
        <v/>
      </c>
      <c r="AP1894" s="4" t="str">
        <f>""</f>
        <v/>
      </c>
      <c r="AQ1894" s="4" t="str">
        <f>""</f>
        <v/>
      </c>
      <c r="AR1894" s="4" t="str">
        <f>""</f>
        <v/>
      </c>
      <c r="AS1894" s="4" t="str">
        <f>""</f>
        <v/>
      </c>
    </row>
    <row r="1895" spans="1:45" x14ac:dyDescent="0.25">
      <c r="A1895" s="22" t="s">
        <v>41</v>
      </c>
      <c r="B1895" s="18" t="s">
        <v>42</v>
      </c>
      <c r="C1895" s="18">
        <v>11</v>
      </c>
      <c r="D1895" s="18">
        <v>58</v>
      </c>
      <c r="E1895" s="18" t="s">
        <v>120</v>
      </c>
      <c r="F1895" s="18">
        <v>1</v>
      </c>
      <c r="G1895" s="18" t="str">
        <f>B1895&amp;C1895&amp;D1895&amp;E1895&amp;F1895</f>
        <v>AVR1158ND1</v>
      </c>
      <c r="H1895" s="4" t="s">
        <v>3</v>
      </c>
      <c r="I1895" s="4">
        <v>1</v>
      </c>
      <c r="J1895" s="4">
        <v>0</v>
      </c>
      <c r="K1895" s="4">
        <v>10.75</v>
      </c>
      <c r="L1895" s="4">
        <v>10.75</v>
      </c>
      <c r="M1895" s="4">
        <v>5</v>
      </c>
      <c r="N1895" s="4">
        <v>-0.87</v>
      </c>
      <c r="O1895" s="4">
        <v>0</v>
      </c>
      <c r="P1895" s="4">
        <v>1</v>
      </c>
      <c r="Q1895" s="4">
        <v>0</v>
      </c>
      <c r="R1895" s="4">
        <v>99</v>
      </c>
      <c r="S1895" s="4">
        <v>-99</v>
      </c>
      <c r="T1895" s="4">
        <v>0</v>
      </c>
      <c r="U1895" s="4">
        <v>9.3000000000000007</v>
      </c>
      <c r="V1895" s="4">
        <v>0</v>
      </c>
      <c r="W1895" s="4">
        <v>11.63</v>
      </c>
      <c r="X1895" s="4">
        <v>0.113</v>
      </c>
      <c r="Y1895" s="4">
        <v>0.124</v>
      </c>
      <c r="Z1895" s="4">
        <v>0</v>
      </c>
      <c r="AA1895" s="4" t="s">
        <v>1</v>
      </c>
      <c r="AB1895" s="4" t="s">
        <v>1</v>
      </c>
      <c r="AC1895" s="4" t="str">
        <f>""</f>
        <v/>
      </c>
      <c r="AD1895" s="4" t="str">
        <f>""</f>
        <v/>
      </c>
      <c r="AE1895" s="4" t="str">
        <f>""</f>
        <v/>
      </c>
      <c r="AF1895" s="4" t="str">
        <f>""</f>
        <v/>
      </c>
      <c r="AG1895" s="4" t="str">
        <f>""</f>
        <v/>
      </c>
      <c r="AH1895" s="4" t="str">
        <f>""</f>
        <v/>
      </c>
      <c r="AI1895" s="4" t="str">
        <f>""</f>
        <v/>
      </c>
      <c r="AJ1895" s="4" t="str">
        <f>""</f>
        <v/>
      </c>
      <c r="AK1895" s="4" t="str">
        <f>""</f>
        <v/>
      </c>
      <c r="AL1895" s="4" t="str">
        <f>""</f>
        <v/>
      </c>
      <c r="AM1895" s="4" t="str">
        <f>""</f>
        <v/>
      </c>
      <c r="AN1895" s="4" t="str">
        <f>""</f>
        <v/>
      </c>
      <c r="AO1895" s="4" t="str">
        <f>""</f>
        <v/>
      </c>
      <c r="AP1895" s="4" t="str">
        <f>""</f>
        <v/>
      </c>
      <c r="AQ1895" s="4" t="str">
        <f>""</f>
        <v/>
      </c>
      <c r="AR1895" s="4" t="str">
        <f>""</f>
        <v/>
      </c>
      <c r="AS1895" s="4" t="str">
        <f>""</f>
        <v/>
      </c>
    </row>
    <row r="1896" spans="1:45" x14ac:dyDescent="0.25">
      <c r="A1896" s="15"/>
      <c r="B1896" s="16"/>
      <c r="C1896" s="16"/>
      <c r="D1896" s="16"/>
      <c r="E1896" s="16"/>
      <c r="F1896" s="16"/>
      <c r="G1896" s="16"/>
      <c r="H1896" s="30" t="s">
        <v>25</v>
      </c>
      <c r="I1896" s="31" t="s">
        <v>26</v>
      </c>
      <c r="J1896" s="7" t="s">
        <v>44</v>
      </c>
      <c r="K1896" s="7" t="s">
        <v>45</v>
      </c>
      <c r="L1896" s="7" t="s">
        <v>46</v>
      </c>
      <c r="M1896" s="7" t="s">
        <v>46</v>
      </c>
      <c r="N1896" s="7" t="s">
        <v>47</v>
      </c>
      <c r="O1896" s="7" t="s">
        <v>48</v>
      </c>
      <c r="P1896" s="7" t="s">
        <v>49</v>
      </c>
      <c r="Q1896" s="7" t="s">
        <v>50</v>
      </c>
      <c r="R1896" s="7" t="s">
        <v>51</v>
      </c>
      <c r="S1896" s="7" t="s">
        <v>121</v>
      </c>
      <c r="T1896" s="7" t="s">
        <v>52</v>
      </c>
      <c r="U1896" s="7" t="s">
        <v>53</v>
      </c>
      <c r="V1896" s="7" t="s">
        <v>54</v>
      </c>
      <c r="W1896" s="7" t="s">
        <v>55</v>
      </c>
      <c r="AI1896" s="4" t="str">
        <f>""</f>
        <v/>
      </c>
      <c r="AJ1896" s="4" t="str">
        <f>""</f>
        <v/>
      </c>
      <c r="AK1896" s="4" t="str">
        <f>""</f>
        <v/>
      </c>
      <c r="AL1896" s="4" t="str">
        <f>""</f>
        <v/>
      </c>
      <c r="AM1896" s="4" t="str">
        <f>""</f>
        <v/>
      </c>
      <c r="AN1896" s="4" t="str">
        <f>""</f>
        <v/>
      </c>
      <c r="AO1896" s="4" t="str">
        <f>""</f>
        <v/>
      </c>
      <c r="AP1896" s="4" t="str">
        <f>""</f>
        <v/>
      </c>
      <c r="AQ1896" s="4" t="str">
        <f>""</f>
        <v/>
      </c>
      <c r="AR1896" s="4" t="str">
        <f>""</f>
        <v/>
      </c>
      <c r="AS1896" s="4" t="str">
        <f>""</f>
        <v/>
      </c>
    </row>
    <row r="1897" spans="1:45" x14ac:dyDescent="0.25">
      <c r="A1897" s="15"/>
      <c r="B1897" s="17"/>
      <c r="C1897" s="17"/>
      <c r="D1897" s="17"/>
      <c r="E1897" s="17"/>
      <c r="F1897" s="17"/>
      <c r="G1897" s="17"/>
      <c r="I1897" s="8" t="s">
        <v>39</v>
      </c>
      <c r="J1897" s="8">
        <v>10</v>
      </c>
      <c r="K1897" s="8">
        <v>0.2</v>
      </c>
      <c r="L1897" s="8">
        <v>0.2</v>
      </c>
      <c r="M1897" s="8">
        <v>0.2</v>
      </c>
      <c r="N1897" s="8">
        <v>10</v>
      </c>
      <c r="O1897" s="8">
        <v>3</v>
      </c>
      <c r="P1897" s="8">
        <v>2.5</v>
      </c>
      <c r="Q1897" s="8"/>
      <c r="R1897" s="8"/>
      <c r="S1897" s="8"/>
      <c r="T1897" s="8"/>
      <c r="U1897" s="8"/>
      <c r="V1897" s="8"/>
      <c r="W1897" s="8"/>
      <c r="AI1897" s="4" t="str">
        <f>""</f>
        <v/>
      </c>
      <c r="AJ1897" s="4" t="str">
        <f>""</f>
        <v/>
      </c>
      <c r="AK1897" s="4" t="str">
        <f>""</f>
        <v/>
      </c>
      <c r="AL1897" s="4" t="str">
        <f>""</f>
        <v/>
      </c>
      <c r="AM1897" s="4" t="str">
        <f>""</f>
        <v/>
      </c>
      <c r="AN1897" s="4" t="str">
        <f>""</f>
        <v/>
      </c>
      <c r="AO1897" s="4" t="str">
        <f>""</f>
        <v/>
      </c>
      <c r="AP1897" s="4" t="str">
        <f>""</f>
        <v/>
      </c>
      <c r="AQ1897" s="4" t="str">
        <f>""</f>
        <v/>
      </c>
      <c r="AR1897" s="4" t="str">
        <f>""</f>
        <v/>
      </c>
      <c r="AS1897" s="4" t="str">
        <f>""</f>
        <v/>
      </c>
    </row>
    <row r="1898" spans="1:45" x14ac:dyDescent="0.25">
      <c r="A1898" s="15"/>
      <c r="B1898" s="17"/>
      <c r="C1898" s="17"/>
      <c r="D1898" s="17"/>
      <c r="E1898" s="17"/>
      <c r="F1898" s="17"/>
      <c r="G1898" s="17"/>
      <c r="I1898" s="8" t="s">
        <v>40</v>
      </c>
      <c r="J1898" s="8">
        <v>1</v>
      </c>
      <c r="K1898" s="8">
        <f>4*$K$2</f>
        <v>0.04</v>
      </c>
      <c r="L1898" s="8">
        <f>4*$K$2</f>
        <v>0.04</v>
      </c>
      <c r="M1898" s="8">
        <f>4*$K$2</f>
        <v>0.04</v>
      </c>
      <c r="N1898" s="8">
        <v>1</v>
      </c>
      <c r="O1898" s="8">
        <v>0</v>
      </c>
      <c r="P1898" s="8"/>
      <c r="Q1898" s="8"/>
      <c r="R1898" s="8"/>
      <c r="S1898" s="8"/>
      <c r="T1898" s="8"/>
      <c r="U1898" s="8"/>
      <c r="V1898" s="8">
        <v>0</v>
      </c>
      <c r="W1898" s="8"/>
      <c r="AI1898" s="4" t="str">
        <f>""</f>
        <v/>
      </c>
      <c r="AJ1898" s="4" t="str">
        <f>""</f>
        <v/>
      </c>
      <c r="AK1898" s="4" t="str">
        <f>""</f>
        <v/>
      </c>
      <c r="AL1898" s="4" t="str">
        <f>""</f>
        <v/>
      </c>
      <c r="AM1898" s="4" t="str">
        <f>""</f>
        <v/>
      </c>
      <c r="AN1898" s="4" t="str">
        <f>""</f>
        <v/>
      </c>
      <c r="AO1898" s="4" t="str">
        <f>""</f>
        <v/>
      </c>
      <c r="AP1898" s="4" t="str">
        <f>""</f>
        <v/>
      </c>
      <c r="AQ1898" s="4" t="str">
        <f>""</f>
        <v/>
      </c>
      <c r="AR1898" s="4" t="str">
        <f>""</f>
        <v/>
      </c>
      <c r="AS1898" s="4" t="str">
        <f>""</f>
        <v/>
      </c>
    </row>
    <row r="1899" spans="1:45" x14ac:dyDescent="0.25">
      <c r="A1899" s="23" t="s">
        <v>41</v>
      </c>
      <c r="B1899" s="18" t="s">
        <v>62</v>
      </c>
      <c r="C1899" s="18">
        <v>11</v>
      </c>
      <c r="D1899" s="18">
        <v>58</v>
      </c>
      <c r="E1899" s="18" t="s">
        <v>120</v>
      </c>
      <c r="F1899" s="18">
        <v>1</v>
      </c>
      <c r="G1899" s="18" t="str">
        <f>B1899&amp;C1899&amp;D1899&amp;E1899&amp;F1899</f>
        <v>GEN1158ND1</v>
      </c>
      <c r="H1899" s="4" t="s">
        <v>2</v>
      </c>
      <c r="I1899" s="4">
        <v>1</v>
      </c>
      <c r="J1899" s="4">
        <v>5.51</v>
      </c>
      <c r="K1899" s="4">
        <v>0.04</v>
      </c>
      <c r="L1899" s="4">
        <v>0.2</v>
      </c>
      <c r="M1899" s="4">
        <v>6.7000000000000004E-2</v>
      </c>
      <c r="N1899" s="4">
        <v>6.5</v>
      </c>
      <c r="O1899" s="4">
        <v>0</v>
      </c>
      <c r="P1899" s="4">
        <v>1.671</v>
      </c>
      <c r="Q1899" s="4">
        <v>1.601</v>
      </c>
      <c r="R1899" s="4">
        <v>0.23699999999999999</v>
      </c>
      <c r="S1899" s="4">
        <v>0.33700000000000002</v>
      </c>
      <c r="T1899" s="4">
        <v>0.13500000000000001</v>
      </c>
      <c r="U1899" s="4">
        <v>8.7999999999999995E-2</v>
      </c>
      <c r="V1899" s="4">
        <v>0.17599999999999999</v>
      </c>
      <c r="W1899" s="4">
        <v>0.63600000000000001</v>
      </c>
      <c r="X1899" s="4" t="s">
        <v>1</v>
      </c>
      <c r="Y1899" s="4" t="s">
        <v>1</v>
      </c>
      <c r="Z1899" s="4" t="str">
        <f>""</f>
        <v/>
      </c>
      <c r="AA1899" s="4" t="str">
        <f>""</f>
        <v/>
      </c>
      <c r="AB1899" s="4" t="str">
        <f>""</f>
        <v/>
      </c>
      <c r="AC1899" s="4" t="str">
        <f>""</f>
        <v/>
      </c>
      <c r="AD1899" s="4" t="str">
        <f>""</f>
        <v/>
      </c>
      <c r="AE1899" s="4" t="str">
        <f>""</f>
        <v/>
      </c>
      <c r="AF1899" s="4" t="str">
        <f>""</f>
        <v/>
      </c>
      <c r="AG1899" s="4" t="str">
        <f>""</f>
        <v/>
      </c>
      <c r="AH1899" s="4" t="str">
        <f>""</f>
        <v/>
      </c>
      <c r="AI1899" s="4" t="str">
        <f>""</f>
        <v/>
      </c>
      <c r="AJ1899" s="4" t="str">
        <f>""</f>
        <v/>
      </c>
      <c r="AK1899" s="4" t="str">
        <f>""</f>
        <v/>
      </c>
      <c r="AL1899" s="4" t="str">
        <f>""</f>
        <v/>
      </c>
      <c r="AM1899" s="4" t="str">
        <f>""</f>
        <v/>
      </c>
      <c r="AN1899" s="4" t="str">
        <f>""</f>
        <v/>
      </c>
      <c r="AO1899" s="4" t="str">
        <f>""</f>
        <v/>
      </c>
      <c r="AP1899" s="4" t="str">
        <f>""</f>
        <v/>
      </c>
      <c r="AQ1899" s="4" t="str">
        <f>""</f>
        <v/>
      </c>
      <c r="AR1899" s="4" t="str">
        <f>""</f>
        <v/>
      </c>
      <c r="AS1899" s="4" t="str">
        <f>""</f>
        <v/>
      </c>
    </row>
    <row r="1900" spans="1:45" x14ac:dyDescent="0.25">
      <c r="A1900" s="15"/>
      <c r="B1900" s="16"/>
      <c r="C1900" s="16"/>
      <c r="D1900" s="16"/>
      <c r="E1900" s="16"/>
      <c r="F1900" s="16"/>
      <c r="G1900" s="16"/>
      <c r="H1900" s="14" t="s">
        <v>25</v>
      </c>
      <c r="I1900" s="34"/>
      <c r="J1900" s="7" t="s">
        <v>64</v>
      </c>
      <c r="K1900" s="7" t="s">
        <v>94</v>
      </c>
      <c r="L1900" s="7" t="s">
        <v>95</v>
      </c>
      <c r="M1900" s="7" t="s">
        <v>96</v>
      </c>
      <c r="N1900" s="7" t="s">
        <v>127</v>
      </c>
      <c r="O1900" s="7" t="s">
        <v>128</v>
      </c>
      <c r="P1900" s="7" t="s">
        <v>122</v>
      </c>
      <c r="Q1900" s="7" t="s">
        <v>123</v>
      </c>
      <c r="R1900" s="7" t="s">
        <v>74</v>
      </c>
      <c r="AI1900" s="4" t="str">
        <f>""</f>
        <v/>
      </c>
      <c r="AJ1900" s="4" t="str">
        <f>""</f>
        <v/>
      </c>
      <c r="AK1900" s="4" t="str">
        <f>""</f>
        <v/>
      </c>
      <c r="AL1900" s="4" t="str">
        <f>""</f>
        <v/>
      </c>
      <c r="AM1900" s="4" t="str">
        <f>""</f>
        <v/>
      </c>
      <c r="AN1900" s="4" t="str">
        <f>""</f>
        <v/>
      </c>
      <c r="AO1900" s="4" t="str">
        <f>""</f>
        <v/>
      </c>
      <c r="AP1900" s="4" t="str">
        <f>""</f>
        <v/>
      </c>
      <c r="AQ1900" s="4" t="str">
        <f>""</f>
        <v/>
      </c>
      <c r="AR1900" s="4" t="str">
        <f>""</f>
        <v/>
      </c>
      <c r="AS1900" s="4" t="str">
        <f>""</f>
        <v/>
      </c>
    </row>
    <row r="1901" spans="1:45" x14ac:dyDescent="0.25">
      <c r="A1901" s="15"/>
      <c r="B1901" s="17"/>
      <c r="C1901" s="17"/>
      <c r="D1901" s="17"/>
      <c r="E1901" s="17"/>
      <c r="F1901" s="17"/>
      <c r="G1901" s="17"/>
      <c r="I1901" s="8" t="s">
        <v>39</v>
      </c>
      <c r="J1901" s="8"/>
      <c r="K1901" s="8"/>
      <c r="L1901" s="8"/>
      <c r="M1901" s="8"/>
      <c r="N1901" s="8"/>
      <c r="O1901" s="8"/>
      <c r="P1901" s="8"/>
      <c r="Q1901" s="8"/>
      <c r="R1901" s="8"/>
      <c r="AI1901" s="4" t="str">
        <f>""</f>
        <v/>
      </c>
      <c r="AJ1901" s="4" t="str">
        <f>""</f>
        <v/>
      </c>
      <c r="AK1901" s="4" t="str">
        <f>""</f>
        <v/>
      </c>
      <c r="AL1901" s="4" t="str">
        <f>""</f>
        <v/>
      </c>
      <c r="AM1901" s="4" t="str">
        <f>""</f>
        <v/>
      </c>
      <c r="AN1901" s="4" t="str">
        <f>""</f>
        <v/>
      </c>
      <c r="AO1901" s="4" t="str">
        <f>""</f>
        <v/>
      </c>
      <c r="AP1901" s="4" t="str">
        <f>""</f>
        <v/>
      </c>
      <c r="AQ1901" s="4" t="str">
        <f>""</f>
        <v/>
      </c>
      <c r="AR1901" s="4" t="str">
        <f>""</f>
        <v/>
      </c>
      <c r="AS1901" s="4" t="str">
        <f>""</f>
        <v/>
      </c>
    </row>
    <row r="1902" spans="1:45" x14ac:dyDescent="0.25">
      <c r="A1902" s="15"/>
      <c r="B1902" s="17"/>
      <c r="C1902" s="17"/>
      <c r="D1902" s="17"/>
      <c r="E1902" s="17"/>
      <c r="F1902" s="17"/>
      <c r="G1902" s="17"/>
      <c r="I1902" s="8" t="s">
        <v>40</v>
      </c>
      <c r="J1902" s="8"/>
      <c r="K1902" s="8"/>
      <c r="L1902" s="8"/>
      <c r="M1902" s="8"/>
      <c r="N1902" s="8"/>
      <c r="O1902" s="8"/>
      <c r="P1902" s="8"/>
      <c r="Q1902" s="8"/>
      <c r="R1902" s="8"/>
      <c r="AI1902" s="4" t="str">
        <f>""</f>
        <v/>
      </c>
      <c r="AJ1902" s="4" t="str">
        <f>""</f>
        <v/>
      </c>
      <c r="AK1902" s="4" t="str">
        <f>""</f>
        <v/>
      </c>
      <c r="AL1902" s="4" t="str">
        <f>""</f>
        <v/>
      </c>
      <c r="AM1902" s="4" t="str">
        <f>""</f>
        <v/>
      </c>
      <c r="AN1902" s="4" t="str">
        <f>""</f>
        <v/>
      </c>
      <c r="AO1902" s="4" t="str">
        <f>""</f>
        <v/>
      </c>
      <c r="AP1902" s="4" t="str">
        <f>""</f>
        <v/>
      </c>
      <c r="AQ1902" s="4" t="str">
        <f>""</f>
        <v/>
      </c>
      <c r="AR1902" s="4" t="str">
        <f>""</f>
        <v/>
      </c>
      <c r="AS1902" s="4" t="str">
        <f>""</f>
        <v/>
      </c>
    </row>
    <row r="1903" spans="1:45" x14ac:dyDescent="0.25">
      <c r="A1903" s="23" t="s">
        <v>41</v>
      </c>
      <c r="B1903" s="18" t="s">
        <v>76</v>
      </c>
      <c r="C1903" s="18">
        <v>11</v>
      </c>
      <c r="D1903" s="18">
        <v>58</v>
      </c>
      <c r="E1903" s="18" t="s">
        <v>120</v>
      </c>
      <c r="F1903" s="18">
        <v>1</v>
      </c>
      <c r="G1903" s="18" t="str">
        <f>B1903&amp;C1903&amp;D1903&amp;E1903&amp;F1903</f>
        <v>GOV1158ND1</v>
      </c>
      <c r="H1903" s="4" t="s">
        <v>8</v>
      </c>
      <c r="I1903" s="4">
        <v>1</v>
      </c>
      <c r="J1903" s="4">
        <v>0.05</v>
      </c>
      <c r="K1903" s="4">
        <v>0.4</v>
      </c>
      <c r="L1903" s="4">
        <v>0.1</v>
      </c>
      <c r="M1903" s="4">
        <v>3</v>
      </c>
      <c r="N1903" s="4">
        <v>1</v>
      </c>
      <c r="O1903" s="4">
        <v>2</v>
      </c>
      <c r="P1903" s="4">
        <v>0.85</v>
      </c>
      <c r="Q1903" s="4">
        <v>0</v>
      </c>
      <c r="R1903" s="4">
        <v>0</v>
      </c>
      <c r="S1903" s="4" t="s">
        <v>1</v>
      </c>
      <c r="T1903" s="4" t="s">
        <v>1</v>
      </c>
      <c r="U1903" s="4" t="str">
        <f>""</f>
        <v/>
      </c>
      <c r="V1903" s="4" t="str">
        <f>""</f>
        <v/>
      </c>
      <c r="W1903" s="4" t="str">
        <f>""</f>
        <v/>
      </c>
      <c r="X1903" s="4" t="str">
        <f>""</f>
        <v/>
      </c>
      <c r="Y1903" s="4" t="str">
        <f>""</f>
        <v/>
      </c>
      <c r="Z1903" s="4" t="str">
        <f>""</f>
        <v/>
      </c>
      <c r="AA1903" s="4" t="str">
        <f>""</f>
        <v/>
      </c>
      <c r="AB1903" s="4" t="str">
        <f>""</f>
        <v/>
      </c>
      <c r="AC1903" s="4" t="str">
        <f>""</f>
        <v/>
      </c>
      <c r="AD1903" s="4" t="str">
        <f>""</f>
        <v/>
      </c>
      <c r="AE1903" s="4" t="str">
        <f>""</f>
        <v/>
      </c>
      <c r="AF1903" s="4" t="str">
        <f>""</f>
        <v/>
      </c>
      <c r="AG1903" s="4" t="str">
        <f>""</f>
        <v/>
      </c>
      <c r="AH1903" s="4" t="str">
        <f>""</f>
        <v/>
      </c>
      <c r="AI1903" s="4" t="str">
        <f>""</f>
        <v/>
      </c>
      <c r="AJ1903" s="4" t="str">
        <f>""</f>
        <v/>
      </c>
      <c r="AK1903" s="4" t="str">
        <f>""</f>
        <v/>
      </c>
      <c r="AL1903" s="4" t="str">
        <f>""</f>
        <v/>
      </c>
      <c r="AM1903" s="4" t="str">
        <f>""</f>
        <v/>
      </c>
      <c r="AN1903" s="4" t="str">
        <f>""</f>
        <v/>
      </c>
      <c r="AO1903" s="4" t="str">
        <f>""</f>
        <v/>
      </c>
      <c r="AP1903" s="4" t="str">
        <f>""</f>
        <v/>
      </c>
      <c r="AQ1903" s="4" t="str">
        <f>""</f>
        <v/>
      </c>
      <c r="AR1903" s="4" t="str">
        <f>""</f>
        <v/>
      </c>
      <c r="AS1903" s="4" t="str">
        <f>""</f>
        <v/>
      </c>
    </row>
    <row r="1904" spans="1:45" x14ac:dyDescent="0.25">
      <c r="A1904" s="15"/>
      <c r="B1904" s="16"/>
      <c r="C1904" s="16"/>
      <c r="D1904" s="16"/>
      <c r="E1904" s="16"/>
      <c r="F1904" s="16"/>
      <c r="G1904" s="16"/>
      <c r="H1904" s="14" t="s">
        <v>25</v>
      </c>
      <c r="I1904" s="7" t="s">
        <v>26</v>
      </c>
      <c r="J1904" s="7" t="s">
        <v>77</v>
      </c>
      <c r="K1904" s="7" t="s">
        <v>78</v>
      </c>
      <c r="L1904" s="7" t="s">
        <v>79</v>
      </c>
      <c r="M1904" s="7" t="s">
        <v>80</v>
      </c>
      <c r="N1904" s="7" t="s">
        <v>81</v>
      </c>
      <c r="O1904" s="7" t="s">
        <v>82</v>
      </c>
      <c r="P1904" s="7" t="s">
        <v>83</v>
      </c>
      <c r="Q1904" s="7" t="s">
        <v>84</v>
      </c>
      <c r="R1904" s="7" t="s">
        <v>85</v>
      </c>
      <c r="S1904" s="7" t="s">
        <v>86</v>
      </c>
      <c r="T1904" s="7" t="s">
        <v>87</v>
      </c>
      <c r="U1904" s="7" t="s">
        <v>88</v>
      </c>
      <c r="V1904" s="7" t="s">
        <v>89</v>
      </c>
      <c r="W1904" s="7" t="s">
        <v>90</v>
      </c>
      <c r="X1904" s="7" t="s">
        <v>91</v>
      </c>
      <c r="Y1904" s="7" t="s">
        <v>92</v>
      </c>
      <c r="Z1904" s="7" t="s">
        <v>93</v>
      </c>
      <c r="AA1904" s="7" t="s">
        <v>94</v>
      </c>
      <c r="AB1904" s="7" t="s">
        <v>95</v>
      </c>
      <c r="AC1904" s="7" t="s">
        <v>96</v>
      </c>
      <c r="AD1904" s="7" t="s">
        <v>97</v>
      </c>
      <c r="AE1904" s="7" t="s">
        <v>98</v>
      </c>
      <c r="AF1904" s="7" t="s">
        <v>99</v>
      </c>
      <c r="AI1904" s="4" t="str">
        <f>""</f>
        <v/>
      </c>
      <c r="AJ1904" s="4" t="str">
        <f>""</f>
        <v/>
      </c>
      <c r="AK1904" s="4" t="str">
        <f>""</f>
        <v/>
      </c>
      <c r="AL1904" s="4" t="str">
        <f>""</f>
        <v/>
      </c>
      <c r="AM1904" s="4" t="str">
        <f>""</f>
        <v/>
      </c>
      <c r="AN1904" s="4" t="str">
        <f>""</f>
        <v/>
      </c>
      <c r="AO1904" s="4" t="str">
        <f>""</f>
        <v/>
      </c>
      <c r="AP1904" s="4" t="str">
        <f>""</f>
        <v/>
      </c>
      <c r="AQ1904" s="4" t="str">
        <f>""</f>
        <v/>
      </c>
      <c r="AR1904" s="4" t="str">
        <f>""</f>
        <v/>
      </c>
      <c r="AS1904" s="4" t="str">
        <f>""</f>
        <v/>
      </c>
    </row>
    <row r="1905" spans="1:45" x14ac:dyDescent="0.25">
      <c r="A1905" s="15"/>
      <c r="B1905" s="17"/>
      <c r="C1905" s="17"/>
      <c r="D1905" s="17"/>
      <c r="E1905" s="17"/>
      <c r="F1905" s="17"/>
      <c r="G1905" s="17"/>
      <c r="I1905" s="8" t="s">
        <v>39</v>
      </c>
      <c r="J1905" s="8"/>
      <c r="K1905" s="8"/>
      <c r="L1905" s="8"/>
      <c r="M1905" s="8"/>
      <c r="N1905" s="8"/>
      <c r="O1905" s="8"/>
      <c r="P1905" s="8">
        <v>15</v>
      </c>
      <c r="Q1905" s="8">
        <v>15</v>
      </c>
      <c r="R1905" s="8"/>
      <c r="S1905" s="8">
        <v>15</v>
      </c>
      <c r="T1905" s="8">
        <v>15</v>
      </c>
      <c r="U1905" s="8"/>
      <c r="V1905" s="8"/>
      <c r="W1905" s="8"/>
      <c r="X1905" s="8">
        <v>2</v>
      </c>
      <c r="Y1905" s="8">
        <v>2</v>
      </c>
      <c r="Z1905" s="8"/>
      <c r="AA1905" s="8">
        <v>2</v>
      </c>
      <c r="AB1905" s="8">
        <v>2</v>
      </c>
      <c r="AC1905" s="8">
        <v>2</v>
      </c>
      <c r="AD1905" s="8">
        <v>2</v>
      </c>
      <c r="AE1905" s="8">
        <v>0.99</v>
      </c>
      <c r="AF1905" s="8">
        <v>0</v>
      </c>
      <c r="AI1905" s="4" t="str">
        <f>""</f>
        <v/>
      </c>
      <c r="AJ1905" s="4" t="str">
        <f>""</f>
        <v/>
      </c>
      <c r="AK1905" s="4" t="str">
        <f>""</f>
        <v/>
      </c>
      <c r="AL1905" s="4" t="str">
        <f>""</f>
        <v/>
      </c>
      <c r="AM1905" s="4" t="str">
        <f>""</f>
        <v/>
      </c>
      <c r="AN1905" s="4" t="str">
        <f>""</f>
        <v/>
      </c>
      <c r="AO1905" s="4" t="str">
        <f>""</f>
        <v/>
      </c>
      <c r="AP1905" s="4" t="str">
        <f>""</f>
        <v/>
      </c>
      <c r="AQ1905" s="4" t="str">
        <f>""</f>
        <v/>
      </c>
      <c r="AR1905" s="4" t="str">
        <f>""</f>
        <v/>
      </c>
      <c r="AS1905" s="4" t="str">
        <f>""</f>
        <v/>
      </c>
    </row>
    <row r="1906" spans="1:45" x14ac:dyDescent="0.25">
      <c r="A1906" s="15"/>
      <c r="B1906" s="17"/>
      <c r="C1906" s="17"/>
      <c r="D1906" s="17"/>
      <c r="E1906" s="17"/>
      <c r="F1906" s="17"/>
      <c r="G1906" s="17"/>
      <c r="I1906" s="8" t="s">
        <v>40</v>
      </c>
      <c r="J1906" s="8"/>
      <c r="K1906" s="8"/>
      <c r="L1906" s="8"/>
      <c r="M1906" s="8"/>
      <c r="N1906" s="8"/>
      <c r="O1906" s="8"/>
      <c r="P1906" s="8">
        <v>1.5</v>
      </c>
      <c r="Q1906" s="8">
        <v>1.5</v>
      </c>
      <c r="R1906" s="8">
        <f>2*$K$2</f>
        <v>0.02</v>
      </c>
      <c r="S1906" s="8">
        <v>1.5</v>
      </c>
      <c r="T1906" s="8">
        <v>1.5</v>
      </c>
      <c r="U1906" s="8">
        <f>2*$K$2</f>
        <v>0.02</v>
      </c>
      <c r="V1906" s="8"/>
      <c r="W1906" s="8"/>
      <c r="X1906" s="8">
        <f t="shared" ref="X1906:Y1906" si="228">2*$K$2</f>
        <v>0.02</v>
      </c>
      <c r="Y1906" s="8">
        <f t="shared" si="228"/>
        <v>0.02</v>
      </c>
      <c r="Z1906" s="8"/>
      <c r="AA1906" s="8">
        <f t="shared" ref="AA1906:AD1906" si="229">2*$K$2</f>
        <v>0.02</v>
      </c>
      <c r="AB1906" s="8">
        <f t="shared" si="229"/>
        <v>0.02</v>
      </c>
      <c r="AC1906" s="8">
        <f t="shared" si="229"/>
        <v>0.02</v>
      </c>
      <c r="AD1906" s="8">
        <f t="shared" si="229"/>
        <v>0.02</v>
      </c>
      <c r="AE1906" s="8">
        <v>0</v>
      </c>
      <c r="AF1906" s="8">
        <v>-0.3</v>
      </c>
      <c r="AI1906" s="4" t="str">
        <f>""</f>
        <v/>
      </c>
      <c r="AJ1906" s="4" t="str">
        <f>""</f>
        <v/>
      </c>
      <c r="AK1906" s="4" t="str">
        <f>""</f>
        <v/>
      </c>
      <c r="AL1906" s="4" t="str">
        <f>""</f>
        <v/>
      </c>
      <c r="AM1906" s="4" t="str">
        <f>""</f>
        <v/>
      </c>
      <c r="AN1906" s="4" t="str">
        <f>""</f>
        <v/>
      </c>
      <c r="AO1906" s="4" t="str">
        <f>""</f>
        <v/>
      </c>
      <c r="AP1906" s="4" t="str">
        <f>""</f>
        <v/>
      </c>
      <c r="AQ1906" s="4" t="str">
        <f>""</f>
        <v/>
      </c>
      <c r="AR1906" s="4" t="str">
        <f>""</f>
        <v/>
      </c>
      <c r="AS1906" s="4" t="str">
        <f>""</f>
        <v/>
      </c>
    </row>
    <row r="1907" spans="1:45" x14ac:dyDescent="0.25">
      <c r="A1907" s="24" t="s">
        <v>41</v>
      </c>
      <c r="B1907" s="18" t="s">
        <v>100</v>
      </c>
      <c r="C1907" s="18">
        <v>11</v>
      </c>
      <c r="D1907" s="18">
        <v>58</v>
      </c>
      <c r="E1907" s="18" t="s">
        <v>120</v>
      </c>
      <c r="F1907" s="18">
        <v>1</v>
      </c>
      <c r="G1907" s="18" t="str">
        <f>B1907&amp;C1907&amp;D1907&amp;E1907&amp;F1907</f>
        <v>PSS1158ND1</v>
      </c>
      <c r="H1907" s="4" t="s">
        <v>9</v>
      </c>
      <c r="I1907" s="4">
        <v>1</v>
      </c>
      <c r="J1907" s="4">
        <v>1</v>
      </c>
      <c r="K1907" s="4">
        <v>0</v>
      </c>
      <c r="L1907" s="4">
        <v>3</v>
      </c>
      <c r="M1907" s="4">
        <v>0</v>
      </c>
      <c r="N1907" s="4">
        <v>5</v>
      </c>
      <c r="O1907" s="4">
        <v>1</v>
      </c>
      <c r="P1907" s="4">
        <v>2.5</v>
      </c>
      <c r="Q1907" s="4">
        <v>2.5</v>
      </c>
      <c r="R1907" s="4">
        <v>0</v>
      </c>
      <c r="S1907" s="4">
        <v>2.5</v>
      </c>
      <c r="T1907" s="4">
        <v>0</v>
      </c>
      <c r="U1907" s="4">
        <v>2.5</v>
      </c>
      <c r="V1907" s="4">
        <v>0.39</v>
      </c>
      <c r="W1907" s="4">
        <v>1</v>
      </c>
      <c r="X1907" s="4">
        <v>0</v>
      </c>
      <c r="Y1907" s="4">
        <v>0.1</v>
      </c>
      <c r="Z1907" s="4">
        <v>6.5</v>
      </c>
      <c r="AA1907" s="4">
        <v>0.44</v>
      </c>
      <c r="AB1907" s="4">
        <v>0.08</v>
      </c>
      <c r="AC1907" s="4">
        <v>0.2</v>
      </c>
      <c r="AD1907" s="4">
        <v>0.98</v>
      </c>
      <c r="AE1907" s="4">
        <v>0.1</v>
      </c>
      <c r="AF1907" s="4">
        <v>-0.1</v>
      </c>
      <c r="AG1907" s="4" t="s">
        <v>1</v>
      </c>
      <c r="AH1907" s="4" t="s">
        <v>1</v>
      </c>
      <c r="AI1907" s="4" t="str">
        <f>""</f>
        <v/>
      </c>
      <c r="AJ1907" s="4" t="str">
        <f>""</f>
        <v/>
      </c>
      <c r="AK1907" s="4" t="str">
        <f>""</f>
        <v/>
      </c>
      <c r="AL1907" s="4" t="str">
        <f>""</f>
        <v/>
      </c>
      <c r="AM1907" s="4" t="str">
        <f>""</f>
        <v/>
      </c>
      <c r="AN1907" s="4" t="str">
        <f>""</f>
        <v/>
      </c>
      <c r="AO1907" s="4" t="str">
        <f>""</f>
        <v/>
      </c>
      <c r="AP1907" s="4" t="str">
        <f>""</f>
        <v/>
      </c>
      <c r="AQ1907" s="4" t="str">
        <f>""</f>
        <v/>
      </c>
      <c r="AR1907" s="4" t="str">
        <f>""</f>
        <v/>
      </c>
      <c r="AS1907" s="4" t="str">
        <f>""</f>
        <v/>
      </c>
    </row>
    <row r="1908" spans="1:45" x14ac:dyDescent="0.25">
      <c r="AI1908" s="4" t="str">
        <f>""</f>
        <v/>
      </c>
      <c r="AJ1908" s="4" t="str">
        <f>""</f>
        <v/>
      </c>
      <c r="AK1908" s="4" t="str">
        <f>""</f>
        <v/>
      </c>
      <c r="AL1908" s="4" t="str">
        <f>""</f>
        <v/>
      </c>
      <c r="AM1908" s="4" t="str">
        <f>""</f>
        <v/>
      </c>
      <c r="AN1908" s="4" t="str">
        <f>""</f>
        <v/>
      </c>
      <c r="AO1908" s="4" t="str">
        <f>""</f>
        <v/>
      </c>
      <c r="AP1908" s="4" t="str">
        <f>""</f>
        <v/>
      </c>
      <c r="AQ1908" s="4" t="str">
        <f>""</f>
        <v/>
      </c>
      <c r="AR1908" s="4" t="str">
        <f>""</f>
        <v/>
      </c>
      <c r="AS1908" s="4" t="str">
        <f>""</f>
        <v/>
      </c>
    </row>
    <row r="1909" spans="1:45" x14ac:dyDescent="0.25">
      <c r="A1909" s="27" t="s">
        <v>238</v>
      </c>
      <c r="B1909" s="9"/>
      <c r="C1909" s="9"/>
      <c r="D1909" s="9"/>
      <c r="E1909" s="9"/>
      <c r="F1909" s="9"/>
      <c r="G1909" s="16"/>
      <c r="H1909" s="14" t="s">
        <v>25</v>
      </c>
      <c r="I1909" s="7" t="s">
        <v>26</v>
      </c>
      <c r="J1909" s="7" t="s">
        <v>103</v>
      </c>
      <c r="K1909" s="7" t="s">
        <v>104</v>
      </c>
      <c r="L1909" s="7" t="s">
        <v>105</v>
      </c>
      <c r="M1909" s="7" t="s">
        <v>106</v>
      </c>
      <c r="N1909" s="7" t="s">
        <v>107</v>
      </c>
      <c r="O1909" s="7" t="s">
        <v>108</v>
      </c>
      <c r="P1909" s="7" t="s">
        <v>109</v>
      </c>
      <c r="Q1909" s="7" t="s">
        <v>110</v>
      </c>
      <c r="R1909" s="7" t="s">
        <v>111</v>
      </c>
      <c r="S1909" s="7" t="s">
        <v>112</v>
      </c>
      <c r="T1909" s="7" t="s">
        <v>113</v>
      </c>
      <c r="U1909" s="7" t="s">
        <v>114</v>
      </c>
      <c r="V1909" s="7" t="s">
        <v>115</v>
      </c>
      <c r="W1909" s="7" t="s">
        <v>116</v>
      </c>
      <c r="X1909" s="7" t="s">
        <v>117</v>
      </c>
      <c r="Y1909" s="7" t="s">
        <v>118</v>
      </c>
      <c r="Z1909" s="7" t="s">
        <v>119</v>
      </c>
      <c r="AI1909" s="4" t="str">
        <f>""</f>
        <v/>
      </c>
      <c r="AJ1909" s="4" t="str">
        <f>""</f>
        <v/>
      </c>
      <c r="AK1909" s="4" t="str">
        <f>""</f>
        <v/>
      </c>
      <c r="AL1909" s="4" t="str">
        <f>""</f>
        <v/>
      </c>
      <c r="AM1909" s="4" t="str">
        <f>""</f>
        <v/>
      </c>
      <c r="AN1909" s="4" t="str">
        <f>""</f>
        <v/>
      </c>
      <c r="AO1909" s="4" t="str">
        <f>""</f>
        <v/>
      </c>
      <c r="AP1909" s="4" t="str">
        <f>""</f>
        <v/>
      </c>
      <c r="AQ1909" s="4" t="str">
        <f>""</f>
        <v/>
      </c>
      <c r="AR1909" s="4" t="str">
        <f>""</f>
        <v/>
      </c>
      <c r="AS1909" s="4" t="str">
        <f>""</f>
        <v/>
      </c>
    </row>
    <row r="1910" spans="1:45" x14ac:dyDescent="0.25">
      <c r="A1910" s="25"/>
      <c r="B1910" s="10"/>
      <c r="C1910" s="10"/>
      <c r="D1910" s="10"/>
      <c r="E1910" s="10"/>
      <c r="F1910" s="10"/>
      <c r="G1910" s="17"/>
      <c r="I1910" s="8" t="s">
        <v>39</v>
      </c>
      <c r="J1910" s="8">
        <v>0.5</v>
      </c>
      <c r="K1910" s="8">
        <v>75</v>
      </c>
      <c r="L1910" s="8">
        <v>75</v>
      </c>
      <c r="M1910" s="8">
        <v>10</v>
      </c>
      <c r="N1910" s="8">
        <v>0</v>
      </c>
      <c r="O1910" s="8">
        <v>1</v>
      </c>
      <c r="P1910" s="8">
        <v>1.2</v>
      </c>
      <c r="Q1910" s="8">
        <v>18</v>
      </c>
      <c r="R1910" s="8">
        <v>118</v>
      </c>
      <c r="S1910" s="8">
        <v>0</v>
      </c>
      <c r="T1910" s="8">
        <v>1.1000000000000001</v>
      </c>
      <c r="U1910" s="8">
        <v>10</v>
      </c>
      <c r="V1910" s="8">
        <v>1.1000000000000001</v>
      </c>
      <c r="W1910" s="8">
        <v>20</v>
      </c>
      <c r="X1910" s="8">
        <v>1</v>
      </c>
      <c r="Y1910" s="8">
        <v>0.5</v>
      </c>
      <c r="Z1910" s="8">
        <v>90</v>
      </c>
      <c r="AI1910" s="4" t="str">
        <f>""</f>
        <v/>
      </c>
      <c r="AJ1910" s="4" t="str">
        <f>""</f>
        <v/>
      </c>
      <c r="AK1910" s="4" t="str">
        <f>""</f>
        <v/>
      </c>
      <c r="AL1910" s="4" t="str">
        <f>""</f>
        <v/>
      </c>
      <c r="AM1910" s="4" t="str">
        <f>""</f>
        <v/>
      </c>
      <c r="AN1910" s="4" t="str">
        <f>""</f>
        <v/>
      </c>
      <c r="AO1910" s="4" t="str">
        <f>""</f>
        <v/>
      </c>
      <c r="AP1910" s="4" t="str">
        <f>""</f>
        <v/>
      </c>
      <c r="AQ1910" s="4" t="str">
        <f>""</f>
        <v/>
      </c>
      <c r="AR1910" s="4" t="str">
        <f>""</f>
        <v/>
      </c>
      <c r="AS1910" s="4" t="str">
        <f>""</f>
        <v/>
      </c>
    </row>
    <row r="1911" spans="1:45" x14ac:dyDescent="0.25">
      <c r="A1911" s="25"/>
      <c r="B1911" s="10"/>
      <c r="C1911" s="10"/>
      <c r="D1911" s="10"/>
      <c r="E1911" s="10"/>
      <c r="F1911" s="10"/>
      <c r="G1911" s="17"/>
      <c r="I1911" s="9" t="s">
        <v>40</v>
      </c>
      <c r="J1911" s="8">
        <v>0</v>
      </c>
      <c r="K1911" s="8">
        <v>0</v>
      </c>
      <c r="L1911" s="8">
        <v>0</v>
      </c>
      <c r="M1911" s="8">
        <v>0.8</v>
      </c>
      <c r="N1911" s="8">
        <v>-6</v>
      </c>
      <c r="O1911" s="8">
        <v>0</v>
      </c>
      <c r="P1911" s="8">
        <v>0</v>
      </c>
      <c r="Q1911" s="8">
        <v>0</v>
      </c>
      <c r="R1911" s="8">
        <v>0.8</v>
      </c>
      <c r="S1911" s="8">
        <v>-118</v>
      </c>
      <c r="T1911" s="8">
        <v>0</v>
      </c>
      <c r="U1911" s="8">
        <v>1</v>
      </c>
      <c r="V1911" s="8">
        <v>0</v>
      </c>
      <c r="W1911" s="8">
        <v>1</v>
      </c>
      <c r="X1911" s="8">
        <v>0</v>
      </c>
      <c r="Y1911" s="8">
        <v>0</v>
      </c>
      <c r="Z1911" s="8">
        <v>-90</v>
      </c>
      <c r="AI1911" s="4" t="str">
        <f>""</f>
        <v/>
      </c>
      <c r="AJ1911" s="4" t="str">
        <f>""</f>
        <v/>
      </c>
      <c r="AK1911" s="4" t="str">
        <f>""</f>
        <v/>
      </c>
      <c r="AL1911" s="4" t="str">
        <f>""</f>
        <v/>
      </c>
      <c r="AM1911" s="4" t="str">
        <f>""</f>
        <v/>
      </c>
      <c r="AN1911" s="4" t="str">
        <f>""</f>
        <v/>
      </c>
      <c r="AO1911" s="4" t="str">
        <f>""</f>
        <v/>
      </c>
      <c r="AP1911" s="4" t="str">
        <f>""</f>
        <v/>
      </c>
      <c r="AQ1911" s="4" t="str">
        <f>""</f>
        <v/>
      </c>
      <c r="AR1911" s="4" t="str">
        <f>""</f>
        <v/>
      </c>
      <c r="AS1911" s="4" t="str">
        <f>""</f>
        <v/>
      </c>
    </row>
    <row r="1912" spans="1:45" x14ac:dyDescent="0.25">
      <c r="A1912" s="22" t="s">
        <v>41</v>
      </c>
      <c r="B1912" s="18" t="s">
        <v>42</v>
      </c>
      <c r="C1912" s="18">
        <v>11.5</v>
      </c>
      <c r="D1912" s="18">
        <v>18.5</v>
      </c>
      <c r="E1912" s="18" t="s">
        <v>120</v>
      </c>
      <c r="F1912" s="18">
        <v>1</v>
      </c>
      <c r="G1912" s="18" t="str">
        <f>B1912&amp;C1912&amp;D1912&amp;E1912&amp;F1912</f>
        <v>AVR11.518.5ND1</v>
      </c>
      <c r="H1912" s="4" t="s">
        <v>3</v>
      </c>
      <c r="I1912" s="4">
        <v>1</v>
      </c>
      <c r="J1912" s="4">
        <v>0</v>
      </c>
      <c r="K1912" s="4">
        <v>10.75</v>
      </c>
      <c r="L1912" s="4">
        <v>10.75</v>
      </c>
      <c r="M1912" s="4">
        <v>5</v>
      </c>
      <c r="N1912" s="4">
        <v>-0.87</v>
      </c>
      <c r="O1912" s="4">
        <v>0</v>
      </c>
      <c r="P1912" s="4">
        <v>1</v>
      </c>
      <c r="Q1912" s="4">
        <v>0</v>
      </c>
      <c r="R1912" s="4">
        <v>99</v>
      </c>
      <c r="S1912" s="4">
        <v>-99</v>
      </c>
      <c r="T1912" s="4">
        <v>0</v>
      </c>
      <c r="U1912" s="4">
        <v>9.3000000000000007</v>
      </c>
      <c r="V1912" s="4">
        <v>0</v>
      </c>
      <c r="W1912" s="4">
        <v>11.63</v>
      </c>
      <c r="X1912" s="4">
        <v>0.113</v>
      </c>
      <c r="Y1912" s="4">
        <v>0.124</v>
      </c>
      <c r="Z1912" s="4">
        <v>0</v>
      </c>
      <c r="AA1912" s="4" t="s">
        <v>1</v>
      </c>
      <c r="AB1912" s="4" t="s">
        <v>1</v>
      </c>
      <c r="AC1912" s="4" t="str">
        <f>""</f>
        <v/>
      </c>
      <c r="AD1912" s="4" t="str">
        <f>""</f>
        <v/>
      </c>
      <c r="AE1912" s="4" t="str">
        <f>""</f>
        <v/>
      </c>
      <c r="AF1912" s="4" t="str">
        <f>""</f>
        <v/>
      </c>
      <c r="AG1912" s="4" t="str">
        <f>""</f>
        <v/>
      </c>
      <c r="AH1912" s="4" t="str">
        <f>""</f>
        <v/>
      </c>
      <c r="AI1912" s="4" t="str">
        <f>""</f>
        <v/>
      </c>
      <c r="AJ1912" s="4" t="str">
        <f>""</f>
        <v/>
      </c>
      <c r="AK1912" s="4" t="str">
        <f>""</f>
        <v/>
      </c>
      <c r="AL1912" s="4" t="str">
        <f>""</f>
        <v/>
      </c>
      <c r="AM1912" s="4" t="str">
        <f>""</f>
        <v/>
      </c>
      <c r="AN1912" s="4" t="str">
        <f>""</f>
        <v/>
      </c>
      <c r="AO1912" s="4" t="str">
        <f>""</f>
        <v/>
      </c>
      <c r="AP1912" s="4" t="str">
        <f>""</f>
        <v/>
      </c>
      <c r="AQ1912" s="4" t="str">
        <f>""</f>
        <v/>
      </c>
      <c r="AR1912" s="4" t="str">
        <f>""</f>
        <v/>
      </c>
      <c r="AS1912" s="4" t="str">
        <f>""</f>
        <v/>
      </c>
    </row>
    <row r="1913" spans="1:45" x14ac:dyDescent="0.25">
      <c r="A1913" s="15"/>
      <c r="B1913" s="16"/>
      <c r="C1913" s="16"/>
      <c r="D1913" s="16"/>
      <c r="E1913" s="16"/>
      <c r="F1913" s="16"/>
      <c r="G1913" s="16"/>
      <c r="H1913" s="30" t="s">
        <v>25</v>
      </c>
      <c r="I1913" s="31" t="s">
        <v>26</v>
      </c>
      <c r="J1913" s="7" t="s">
        <v>44</v>
      </c>
      <c r="K1913" s="7" t="s">
        <v>45</v>
      </c>
      <c r="L1913" s="7" t="s">
        <v>46</v>
      </c>
      <c r="M1913" s="7" t="s">
        <v>46</v>
      </c>
      <c r="N1913" s="7" t="s">
        <v>47</v>
      </c>
      <c r="O1913" s="7" t="s">
        <v>48</v>
      </c>
      <c r="P1913" s="7" t="s">
        <v>49</v>
      </c>
      <c r="Q1913" s="7" t="s">
        <v>50</v>
      </c>
      <c r="R1913" s="7" t="s">
        <v>51</v>
      </c>
      <c r="S1913" s="7" t="s">
        <v>121</v>
      </c>
      <c r="T1913" s="7" t="s">
        <v>52</v>
      </c>
      <c r="U1913" s="7" t="s">
        <v>53</v>
      </c>
      <c r="V1913" s="7" t="s">
        <v>54</v>
      </c>
      <c r="W1913" s="7" t="s">
        <v>55</v>
      </c>
      <c r="AI1913" s="4" t="str">
        <f>""</f>
        <v/>
      </c>
      <c r="AJ1913" s="4" t="str">
        <f>""</f>
        <v/>
      </c>
      <c r="AK1913" s="4" t="str">
        <f>""</f>
        <v/>
      </c>
      <c r="AL1913" s="4" t="str">
        <f>""</f>
        <v/>
      </c>
      <c r="AM1913" s="4" t="str">
        <f>""</f>
        <v/>
      </c>
      <c r="AN1913" s="4" t="str">
        <f>""</f>
        <v/>
      </c>
      <c r="AO1913" s="4" t="str">
        <f>""</f>
        <v/>
      </c>
      <c r="AP1913" s="4" t="str">
        <f>""</f>
        <v/>
      </c>
      <c r="AQ1913" s="4" t="str">
        <f>""</f>
        <v/>
      </c>
      <c r="AR1913" s="4" t="str">
        <f>""</f>
        <v/>
      </c>
      <c r="AS1913" s="4" t="str">
        <f>""</f>
        <v/>
      </c>
    </row>
    <row r="1914" spans="1:45" x14ac:dyDescent="0.25">
      <c r="A1914" s="15"/>
      <c r="B1914" s="17"/>
      <c r="C1914" s="17"/>
      <c r="D1914" s="17"/>
      <c r="E1914" s="17"/>
      <c r="F1914" s="17"/>
      <c r="G1914" s="17"/>
      <c r="I1914" s="8" t="s">
        <v>39</v>
      </c>
      <c r="J1914" s="8">
        <v>10</v>
      </c>
      <c r="K1914" s="8">
        <v>0.2</v>
      </c>
      <c r="L1914" s="8">
        <v>0.2</v>
      </c>
      <c r="M1914" s="8">
        <v>0.2</v>
      </c>
      <c r="N1914" s="8">
        <v>10</v>
      </c>
      <c r="O1914" s="8">
        <v>3</v>
      </c>
      <c r="P1914" s="8">
        <v>2.5</v>
      </c>
      <c r="Q1914" s="8"/>
      <c r="R1914" s="8"/>
      <c r="S1914" s="8"/>
      <c r="T1914" s="8"/>
      <c r="U1914" s="8"/>
      <c r="V1914" s="8"/>
      <c r="W1914" s="8"/>
      <c r="AI1914" s="4" t="str">
        <f>""</f>
        <v/>
      </c>
      <c r="AJ1914" s="4" t="str">
        <f>""</f>
        <v/>
      </c>
      <c r="AK1914" s="4" t="str">
        <f>""</f>
        <v/>
      </c>
      <c r="AL1914" s="4" t="str">
        <f>""</f>
        <v/>
      </c>
      <c r="AM1914" s="4" t="str">
        <f>""</f>
        <v/>
      </c>
      <c r="AN1914" s="4" t="str">
        <f>""</f>
        <v/>
      </c>
      <c r="AO1914" s="4" t="str">
        <f>""</f>
        <v/>
      </c>
      <c r="AP1914" s="4" t="str">
        <f>""</f>
        <v/>
      </c>
      <c r="AQ1914" s="4" t="str">
        <f>""</f>
        <v/>
      </c>
      <c r="AR1914" s="4" t="str">
        <f>""</f>
        <v/>
      </c>
      <c r="AS1914" s="4" t="str">
        <f>""</f>
        <v/>
      </c>
    </row>
    <row r="1915" spans="1:45" x14ac:dyDescent="0.25">
      <c r="A1915" s="15"/>
      <c r="B1915" s="17"/>
      <c r="C1915" s="17"/>
      <c r="D1915" s="17"/>
      <c r="E1915" s="17"/>
      <c r="F1915" s="17"/>
      <c r="G1915" s="17"/>
      <c r="I1915" s="8" t="s">
        <v>40</v>
      </c>
      <c r="J1915" s="8">
        <v>1</v>
      </c>
      <c r="K1915" s="8">
        <f>4*$K$2</f>
        <v>0.04</v>
      </c>
      <c r="L1915" s="8">
        <f>4*$K$2</f>
        <v>0.04</v>
      </c>
      <c r="M1915" s="8">
        <f>4*$K$2</f>
        <v>0.04</v>
      </c>
      <c r="N1915" s="8">
        <v>1</v>
      </c>
      <c r="O1915" s="8">
        <v>0</v>
      </c>
      <c r="P1915" s="8"/>
      <c r="Q1915" s="8"/>
      <c r="R1915" s="8"/>
      <c r="S1915" s="8"/>
      <c r="T1915" s="8"/>
      <c r="U1915" s="8"/>
      <c r="V1915" s="8">
        <v>0</v>
      </c>
      <c r="W1915" s="8"/>
      <c r="AI1915" s="4" t="str">
        <f>""</f>
        <v/>
      </c>
      <c r="AJ1915" s="4" t="str">
        <f>""</f>
        <v/>
      </c>
      <c r="AK1915" s="4" t="str">
        <f>""</f>
        <v/>
      </c>
      <c r="AL1915" s="4" t="str">
        <f>""</f>
        <v/>
      </c>
      <c r="AM1915" s="4" t="str">
        <f>""</f>
        <v/>
      </c>
      <c r="AN1915" s="4" t="str">
        <f>""</f>
        <v/>
      </c>
      <c r="AO1915" s="4" t="str">
        <f>""</f>
        <v/>
      </c>
      <c r="AP1915" s="4" t="str">
        <f>""</f>
        <v/>
      </c>
      <c r="AQ1915" s="4" t="str">
        <f>""</f>
        <v/>
      </c>
      <c r="AR1915" s="4" t="str">
        <f>""</f>
        <v/>
      </c>
      <c r="AS1915" s="4" t="str">
        <f>""</f>
        <v/>
      </c>
    </row>
    <row r="1916" spans="1:45" x14ac:dyDescent="0.25">
      <c r="A1916" s="23" t="s">
        <v>41</v>
      </c>
      <c r="B1916" s="18" t="s">
        <v>62</v>
      </c>
      <c r="C1916" s="18">
        <v>11.5</v>
      </c>
      <c r="D1916" s="18">
        <v>18.5</v>
      </c>
      <c r="E1916" s="18" t="s">
        <v>120</v>
      </c>
      <c r="F1916" s="18">
        <v>1</v>
      </c>
      <c r="G1916" s="18" t="str">
        <f>B1916&amp;C1916&amp;D1916&amp;E1916&amp;F1916</f>
        <v>GEN11.518.5ND1</v>
      </c>
      <c r="H1916" s="4" t="s">
        <v>2</v>
      </c>
      <c r="I1916" s="4">
        <v>1</v>
      </c>
      <c r="J1916" s="4">
        <v>5.51</v>
      </c>
      <c r="K1916" s="4">
        <v>0.04</v>
      </c>
      <c r="L1916" s="4">
        <v>0.2</v>
      </c>
      <c r="M1916" s="4">
        <v>6.7000000000000004E-2</v>
      </c>
      <c r="N1916" s="4">
        <v>6.5</v>
      </c>
      <c r="O1916" s="4">
        <v>0</v>
      </c>
      <c r="P1916" s="4">
        <v>1.671</v>
      </c>
      <c r="Q1916" s="4">
        <v>1.601</v>
      </c>
      <c r="R1916" s="4">
        <v>0.23699999999999999</v>
      </c>
      <c r="S1916" s="4">
        <v>0.33700000000000002</v>
      </c>
      <c r="T1916" s="4">
        <v>0.16500000000000001</v>
      </c>
      <c r="U1916" s="4">
        <v>8.7999999999999995E-2</v>
      </c>
      <c r="V1916" s="4">
        <v>0.17599999999999999</v>
      </c>
      <c r="W1916" s="4">
        <v>0.63600000000000001</v>
      </c>
      <c r="X1916" s="4" t="s">
        <v>1</v>
      </c>
      <c r="Y1916" s="4" t="s">
        <v>1</v>
      </c>
      <c r="Z1916" s="4" t="str">
        <f>""</f>
        <v/>
      </c>
      <c r="AA1916" s="4" t="str">
        <f>""</f>
        <v/>
      </c>
      <c r="AB1916" s="4" t="str">
        <f>""</f>
        <v/>
      </c>
      <c r="AC1916" s="4" t="str">
        <f>""</f>
        <v/>
      </c>
      <c r="AD1916" s="4" t="str">
        <f>""</f>
        <v/>
      </c>
      <c r="AE1916" s="4" t="str">
        <f>""</f>
        <v/>
      </c>
      <c r="AF1916" s="4" t="str">
        <f>""</f>
        <v/>
      </c>
      <c r="AG1916" s="4" t="str">
        <f>""</f>
        <v/>
      </c>
      <c r="AH1916" s="4" t="str">
        <f>""</f>
        <v/>
      </c>
      <c r="AI1916" s="4" t="str">
        <f>""</f>
        <v/>
      </c>
      <c r="AJ1916" s="4" t="str">
        <f>""</f>
        <v/>
      </c>
      <c r="AK1916" s="4" t="str">
        <f>""</f>
        <v/>
      </c>
      <c r="AL1916" s="4" t="str">
        <f>""</f>
        <v/>
      </c>
      <c r="AM1916" s="4" t="str">
        <f>""</f>
        <v/>
      </c>
      <c r="AN1916" s="4" t="str">
        <f>""</f>
        <v/>
      </c>
      <c r="AO1916" s="4" t="str">
        <f>""</f>
        <v/>
      </c>
      <c r="AP1916" s="4" t="str">
        <f>""</f>
        <v/>
      </c>
      <c r="AQ1916" s="4" t="str">
        <f>""</f>
        <v/>
      </c>
      <c r="AR1916" s="4" t="str">
        <f>""</f>
        <v/>
      </c>
      <c r="AS1916" s="4" t="str">
        <f>""</f>
        <v/>
      </c>
    </row>
    <row r="1917" spans="1:45" x14ac:dyDescent="0.25">
      <c r="A1917" s="15"/>
      <c r="B1917" s="16"/>
      <c r="C1917" s="16"/>
      <c r="D1917" s="16"/>
      <c r="E1917" s="16"/>
      <c r="F1917" s="16"/>
      <c r="G1917" s="16"/>
      <c r="H1917" s="14" t="s">
        <v>25</v>
      </c>
      <c r="I1917" s="34"/>
      <c r="J1917" s="7" t="s">
        <v>64</v>
      </c>
      <c r="K1917" s="7" t="s">
        <v>94</v>
      </c>
      <c r="L1917" s="7" t="s">
        <v>95</v>
      </c>
      <c r="M1917" s="7" t="s">
        <v>96</v>
      </c>
      <c r="N1917" s="7" t="s">
        <v>127</v>
      </c>
      <c r="O1917" s="7" t="s">
        <v>128</v>
      </c>
      <c r="P1917" s="7" t="s">
        <v>122</v>
      </c>
      <c r="Q1917" s="7" t="s">
        <v>123</v>
      </c>
      <c r="R1917" s="7" t="s">
        <v>74</v>
      </c>
      <c r="S1917" s="34"/>
      <c r="T1917" s="34"/>
      <c r="U1917" s="34"/>
      <c r="AI1917" s="4" t="str">
        <f>""</f>
        <v/>
      </c>
      <c r="AJ1917" s="4" t="str">
        <f>""</f>
        <v/>
      </c>
      <c r="AK1917" s="4" t="str">
        <f>""</f>
        <v/>
      </c>
      <c r="AL1917" s="4" t="str">
        <f>""</f>
        <v/>
      </c>
      <c r="AM1917" s="4" t="str">
        <f>""</f>
        <v/>
      </c>
      <c r="AN1917" s="4" t="str">
        <f>""</f>
        <v/>
      </c>
      <c r="AO1917" s="4" t="str">
        <f>""</f>
        <v/>
      </c>
      <c r="AP1917" s="4" t="str">
        <f>""</f>
        <v/>
      </c>
      <c r="AQ1917" s="4" t="str">
        <f>""</f>
        <v/>
      </c>
      <c r="AR1917" s="4" t="str">
        <f>""</f>
        <v/>
      </c>
      <c r="AS1917" s="4" t="str">
        <f>""</f>
        <v/>
      </c>
    </row>
    <row r="1918" spans="1:45" x14ac:dyDescent="0.25">
      <c r="A1918" s="15"/>
      <c r="B1918" s="17"/>
      <c r="C1918" s="17"/>
      <c r="D1918" s="17"/>
      <c r="E1918" s="17"/>
      <c r="F1918" s="17"/>
      <c r="G1918" s="17"/>
      <c r="I1918" s="8" t="s">
        <v>39</v>
      </c>
      <c r="J1918" s="8"/>
      <c r="K1918" s="8"/>
      <c r="L1918" s="8"/>
      <c r="M1918" s="8"/>
      <c r="N1918" s="8"/>
      <c r="O1918" s="8"/>
      <c r="P1918" s="8"/>
      <c r="Q1918" s="8"/>
      <c r="R1918" s="8"/>
      <c r="S1918" s="8"/>
      <c r="T1918" s="8"/>
      <c r="U1918" s="8"/>
      <c r="AI1918" s="4" t="str">
        <f>""</f>
        <v/>
      </c>
      <c r="AJ1918" s="4" t="str">
        <f>""</f>
        <v/>
      </c>
      <c r="AK1918" s="4" t="str">
        <f>""</f>
        <v/>
      </c>
      <c r="AL1918" s="4" t="str">
        <f>""</f>
        <v/>
      </c>
      <c r="AM1918" s="4" t="str">
        <f>""</f>
        <v/>
      </c>
      <c r="AN1918" s="4" t="str">
        <f>""</f>
        <v/>
      </c>
      <c r="AO1918" s="4" t="str">
        <f>""</f>
        <v/>
      </c>
      <c r="AP1918" s="4" t="str">
        <f>""</f>
        <v/>
      </c>
      <c r="AQ1918" s="4" t="str">
        <f>""</f>
        <v/>
      </c>
      <c r="AR1918" s="4" t="str">
        <f>""</f>
        <v/>
      </c>
      <c r="AS1918" s="4" t="str">
        <f>""</f>
        <v/>
      </c>
    </row>
    <row r="1919" spans="1:45" x14ac:dyDescent="0.25">
      <c r="A1919" s="15"/>
      <c r="B1919" s="17"/>
      <c r="C1919" s="17"/>
      <c r="D1919" s="17"/>
      <c r="E1919" s="17"/>
      <c r="F1919" s="17"/>
      <c r="G1919" s="17"/>
      <c r="I1919" s="8" t="s">
        <v>40</v>
      </c>
      <c r="J1919" s="8"/>
      <c r="K1919" s="8"/>
      <c r="L1919" s="8"/>
      <c r="M1919" s="8"/>
      <c r="N1919" s="8"/>
      <c r="O1919" s="8"/>
      <c r="P1919" s="8"/>
      <c r="Q1919" s="8"/>
      <c r="R1919" s="8"/>
      <c r="S1919" s="8"/>
      <c r="T1919" s="8"/>
      <c r="U1919" s="8"/>
      <c r="AI1919" s="4" t="str">
        <f>""</f>
        <v/>
      </c>
      <c r="AJ1919" s="4" t="str">
        <f>""</f>
        <v/>
      </c>
      <c r="AK1919" s="4" t="str">
        <f>""</f>
        <v/>
      </c>
      <c r="AL1919" s="4" t="str">
        <f>""</f>
        <v/>
      </c>
      <c r="AM1919" s="4" t="str">
        <f>""</f>
        <v/>
      </c>
      <c r="AN1919" s="4" t="str">
        <f>""</f>
        <v/>
      </c>
      <c r="AO1919" s="4" t="str">
        <f>""</f>
        <v/>
      </c>
      <c r="AP1919" s="4" t="str">
        <f>""</f>
        <v/>
      </c>
      <c r="AQ1919" s="4" t="str">
        <f>""</f>
        <v/>
      </c>
      <c r="AR1919" s="4" t="str">
        <f>""</f>
        <v/>
      </c>
      <c r="AS1919" s="4" t="str">
        <f>""</f>
        <v/>
      </c>
    </row>
    <row r="1920" spans="1:45" x14ac:dyDescent="0.25">
      <c r="A1920" s="23" t="s">
        <v>41</v>
      </c>
      <c r="B1920" s="18" t="s">
        <v>76</v>
      </c>
      <c r="C1920" s="18">
        <v>11.5</v>
      </c>
      <c r="D1920" s="18">
        <v>18.5</v>
      </c>
      <c r="E1920" s="18" t="s">
        <v>120</v>
      </c>
      <c r="F1920" s="18">
        <v>1</v>
      </c>
      <c r="G1920" s="18" t="str">
        <f>B1920&amp;C1920&amp;D1920&amp;E1920&amp;F1920</f>
        <v>GOV11.518.5ND1</v>
      </c>
      <c r="H1920" s="4" t="s">
        <v>8</v>
      </c>
      <c r="I1920" s="4">
        <v>1</v>
      </c>
      <c r="J1920" s="4">
        <v>0.05</v>
      </c>
      <c r="K1920" s="4">
        <v>0.4</v>
      </c>
      <c r="L1920" s="4">
        <v>0.1</v>
      </c>
      <c r="M1920" s="4">
        <v>3</v>
      </c>
      <c r="N1920" s="4">
        <v>1</v>
      </c>
      <c r="O1920" s="4">
        <v>2</v>
      </c>
      <c r="P1920" s="4">
        <v>0.85</v>
      </c>
      <c r="Q1920" s="4">
        <v>0</v>
      </c>
      <c r="R1920" s="4">
        <v>0</v>
      </c>
      <c r="S1920" s="4" t="s">
        <v>1</v>
      </c>
      <c r="T1920" s="4" t="s">
        <v>1</v>
      </c>
      <c r="U1920" s="4" t="str">
        <f>""</f>
        <v/>
      </c>
      <c r="V1920" s="4" t="str">
        <f>""</f>
        <v/>
      </c>
      <c r="W1920" s="4" t="str">
        <f>""</f>
        <v/>
      </c>
      <c r="X1920" s="4" t="str">
        <f>""</f>
        <v/>
      </c>
      <c r="Y1920" s="4" t="str">
        <f>""</f>
        <v/>
      </c>
      <c r="Z1920" s="4" t="str">
        <f>""</f>
        <v/>
      </c>
      <c r="AA1920" s="4" t="str">
        <f>""</f>
        <v/>
      </c>
      <c r="AB1920" s="4" t="str">
        <f>""</f>
        <v/>
      </c>
      <c r="AC1920" s="4" t="str">
        <f>""</f>
        <v/>
      </c>
      <c r="AD1920" s="4" t="str">
        <f>""</f>
        <v/>
      </c>
      <c r="AE1920" s="4" t="str">
        <f>""</f>
        <v/>
      </c>
      <c r="AF1920" s="4" t="str">
        <f>""</f>
        <v/>
      </c>
      <c r="AG1920" s="4" t="str">
        <f>""</f>
        <v/>
      </c>
      <c r="AH1920" s="4" t="str">
        <f>""</f>
        <v/>
      </c>
      <c r="AI1920" s="4" t="str">
        <f>""</f>
        <v/>
      </c>
      <c r="AJ1920" s="4" t="str">
        <f>""</f>
        <v/>
      </c>
      <c r="AK1920" s="4" t="str">
        <f>""</f>
        <v/>
      </c>
      <c r="AL1920" s="4" t="str">
        <f>""</f>
        <v/>
      </c>
      <c r="AM1920" s="4" t="str">
        <f>""</f>
        <v/>
      </c>
      <c r="AN1920" s="4" t="str">
        <f>""</f>
        <v/>
      </c>
      <c r="AO1920" s="4" t="str">
        <f>""</f>
        <v/>
      </c>
      <c r="AP1920" s="4" t="str">
        <f>""</f>
        <v/>
      </c>
      <c r="AQ1920" s="4" t="str">
        <f>""</f>
        <v/>
      </c>
      <c r="AR1920" s="4" t="str">
        <f>""</f>
        <v/>
      </c>
      <c r="AS1920" s="4" t="str">
        <f>""</f>
        <v/>
      </c>
    </row>
    <row r="1921" spans="1:45" x14ac:dyDescent="0.25">
      <c r="A1921" s="15"/>
      <c r="B1921" s="16"/>
      <c r="C1921" s="16"/>
      <c r="D1921" s="16"/>
      <c r="E1921" s="16"/>
      <c r="F1921" s="16"/>
      <c r="G1921" s="16"/>
      <c r="H1921" s="14" t="s">
        <v>25</v>
      </c>
      <c r="I1921" s="7" t="s">
        <v>26</v>
      </c>
      <c r="J1921" s="7" t="s">
        <v>77</v>
      </c>
      <c r="K1921" s="7" t="s">
        <v>78</v>
      </c>
      <c r="L1921" s="7" t="s">
        <v>79</v>
      </c>
      <c r="M1921" s="7" t="s">
        <v>80</v>
      </c>
      <c r="N1921" s="7" t="s">
        <v>81</v>
      </c>
      <c r="O1921" s="7" t="s">
        <v>82</v>
      </c>
      <c r="P1921" s="7" t="s">
        <v>83</v>
      </c>
      <c r="Q1921" s="7" t="s">
        <v>84</v>
      </c>
      <c r="R1921" s="7" t="s">
        <v>85</v>
      </c>
      <c r="S1921" s="7" t="s">
        <v>86</v>
      </c>
      <c r="T1921" s="7" t="s">
        <v>87</v>
      </c>
      <c r="U1921" s="7" t="s">
        <v>88</v>
      </c>
      <c r="V1921" s="7" t="s">
        <v>89</v>
      </c>
      <c r="W1921" s="7" t="s">
        <v>90</v>
      </c>
      <c r="X1921" s="7" t="s">
        <v>91</v>
      </c>
      <c r="Y1921" s="7" t="s">
        <v>92</v>
      </c>
      <c r="Z1921" s="7" t="s">
        <v>93</v>
      </c>
      <c r="AA1921" s="7" t="s">
        <v>94</v>
      </c>
      <c r="AB1921" s="7" t="s">
        <v>95</v>
      </c>
      <c r="AC1921" s="7" t="s">
        <v>96</v>
      </c>
      <c r="AD1921" s="7" t="s">
        <v>97</v>
      </c>
      <c r="AE1921" s="7" t="s">
        <v>98</v>
      </c>
      <c r="AF1921" s="7" t="s">
        <v>99</v>
      </c>
      <c r="AI1921" s="4" t="str">
        <f>""</f>
        <v/>
      </c>
      <c r="AJ1921" s="4" t="str">
        <f>""</f>
        <v/>
      </c>
      <c r="AK1921" s="4" t="str">
        <f>""</f>
        <v/>
      </c>
      <c r="AL1921" s="4" t="str">
        <f>""</f>
        <v/>
      </c>
      <c r="AM1921" s="4" t="str">
        <f>""</f>
        <v/>
      </c>
      <c r="AN1921" s="4" t="str">
        <f>""</f>
        <v/>
      </c>
      <c r="AO1921" s="4" t="str">
        <f>""</f>
        <v/>
      </c>
      <c r="AP1921" s="4" t="str">
        <f>""</f>
        <v/>
      </c>
      <c r="AQ1921" s="4" t="str">
        <f>""</f>
        <v/>
      </c>
      <c r="AR1921" s="4" t="str">
        <f>""</f>
        <v/>
      </c>
      <c r="AS1921" s="4" t="str">
        <f>""</f>
        <v/>
      </c>
    </row>
    <row r="1922" spans="1:45" x14ac:dyDescent="0.25">
      <c r="A1922" s="15"/>
      <c r="B1922" s="17"/>
      <c r="C1922" s="17"/>
      <c r="D1922" s="17"/>
      <c r="E1922" s="17"/>
      <c r="F1922" s="17"/>
      <c r="G1922" s="17"/>
      <c r="I1922" s="8" t="s">
        <v>39</v>
      </c>
      <c r="J1922" s="8"/>
      <c r="K1922" s="8"/>
      <c r="L1922" s="8"/>
      <c r="M1922" s="8"/>
      <c r="N1922" s="8"/>
      <c r="O1922" s="8"/>
      <c r="P1922" s="8">
        <v>15</v>
      </c>
      <c r="Q1922" s="8">
        <v>15</v>
      </c>
      <c r="R1922" s="8"/>
      <c r="S1922" s="8">
        <v>15</v>
      </c>
      <c r="T1922" s="8">
        <v>15</v>
      </c>
      <c r="U1922" s="8"/>
      <c r="V1922" s="8"/>
      <c r="W1922" s="8"/>
      <c r="X1922" s="8">
        <v>2</v>
      </c>
      <c r="Y1922" s="8">
        <v>2</v>
      </c>
      <c r="Z1922" s="8"/>
      <c r="AA1922" s="8">
        <v>2</v>
      </c>
      <c r="AB1922" s="8">
        <v>2</v>
      </c>
      <c r="AC1922" s="8">
        <v>2</v>
      </c>
      <c r="AD1922" s="8">
        <v>2</v>
      </c>
      <c r="AE1922" s="8">
        <v>0.99</v>
      </c>
      <c r="AF1922" s="8">
        <v>0</v>
      </c>
      <c r="AI1922" s="4" t="str">
        <f>""</f>
        <v/>
      </c>
      <c r="AJ1922" s="4" t="str">
        <f>""</f>
        <v/>
      </c>
      <c r="AK1922" s="4" t="str">
        <f>""</f>
        <v/>
      </c>
      <c r="AL1922" s="4" t="str">
        <f>""</f>
        <v/>
      </c>
      <c r="AM1922" s="4" t="str">
        <f>""</f>
        <v/>
      </c>
      <c r="AN1922" s="4" t="str">
        <f>""</f>
        <v/>
      </c>
      <c r="AO1922" s="4" t="str">
        <f>""</f>
        <v/>
      </c>
      <c r="AP1922" s="4" t="str">
        <f>""</f>
        <v/>
      </c>
      <c r="AQ1922" s="4" t="str">
        <f>""</f>
        <v/>
      </c>
      <c r="AR1922" s="4" t="str">
        <f>""</f>
        <v/>
      </c>
      <c r="AS1922" s="4" t="str">
        <f>""</f>
        <v/>
      </c>
    </row>
    <row r="1923" spans="1:45" x14ac:dyDescent="0.25">
      <c r="A1923" s="15"/>
      <c r="B1923" s="17"/>
      <c r="C1923" s="17"/>
      <c r="D1923" s="17"/>
      <c r="E1923" s="17"/>
      <c r="F1923" s="17"/>
      <c r="G1923" s="17"/>
      <c r="I1923" s="8" t="s">
        <v>40</v>
      </c>
      <c r="J1923" s="8"/>
      <c r="K1923" s="8"/>
      <c r="L1923" s="8"/>
      <c r="M1923" s="8"/>
      <c r="N1923" s="8"/>
      <c r="O1923" s="8"/>
      <c r="P1923" s="8">
        <v>1.5</v>
      </c>
      <c r="Q1923" s="8">
        <v>1.5</v>
      </c>
      <c r="R1923" s="8">
        <f>2*$K$2</f>
        <v>0.02</v>
      </c>
      <c r="S1923" s="8">
        <v>1.5</v>
      </c>
      <c r="T1923" s="8">
        <v>1.5</v>
      </c>
      <c r="U1923" s="8">
        <f>2*$K$2</f>
        <v>0.02</v>
      </c>
      <c r="V1923" s="8"/>
      <c r="W1923" s="8"/>
      <c r="X1923" s="8">
        <f t="shared" ref="X1923:Y1923" si="230">2*$K$2</f>
        <v>0.02</v>
      </c>
      <c r="Y1923" s="8">
        <f t="shared" si="230"/>
        <v>0.02</v>
      </c>
      <c r="Z1923" s="8"/>
      <c r="AA1923" s="8">
        <f t="shared" ref="AA1923:AD1923" si="231">2*$K$2</f>
        <v>0.02</v>
      </c>
      <c r="AB1923" s="8">
        <f t="shared" si="231"/>
        <v>0.02</v>
      </c>
      <c r="AC1923" s="8">
        <f t="shared" si="231"/>
        <v>0.02</v>
      </c>
      <c r="AD1923" s="8">
        <f t="shared" si="231"/>
        <v>0.02</v>
      </c>
      <c r="AE1923" s="8">
        <v>0</v>
      </c>
      <c r="AF1923" s="8">
        <v>-0.3</v>
      </c>
      <c r="AI1923" s="4" t="str">
        <f>""</f>
        <v/>
      </c>
      <c r="AJ1923" s="4" t="str">
        <f>""</f>
        <v/>
      </c>
      <c r="AK1923" s="4" t="str">
        <f>""</f>
        <v/>
      </c>
      <c r="AL1923" s="4" t="str">
        <f>""</f>
        <v/>
      </c>
      <c r="AM1923" s="4" t="str">
        <f>""</f>
        <v/>
      </c>
      <c r="AN1923" s="4" t="str">
        <f>""</f>
        <v/>
      </c>
      <c r="AO1923" s="4" t="str">
        <f>""</f>
        <v/>
      </c>
      <c r="AP1923" s="4" t="str">
        <f>""</f>
        <v/>
      </c>
      <c r="AQ1923" s="4" t="str">
        <f>""</f>
        <v/>
      </c>
      <c r="AR1923" s="4" t="str">
        <f>""</f>
        <v/>
      </c>
      <c r="AS1923" s="4" t="str">
        <f>""</f>
        <v/>
      </c>
    </row>
    <row r="1924" spans="1:45" x14ac:dyDescent="0.25">
      <c r="A1924" s="24" t="s">
        <v>41</v>
      </c>
      <c r="B1924" s="18" t="s">
        <v>100</v>
      </c>
      <c r="C1924" s="18">
        <v>11.5</v>
      </c>
      <c r="D1924" s="18">
        <v>18.5</v>
      </c>
      <c r="E1924" s="18" t="s">
        <v>120</v>
      </c>
      <c r="F1924" s="18">
        <v>1</v>
      </c>
      <c r="G1924" s="18" t="str">
        <f>B1924&amp;C1924&amp;D1924&amp;E1924&amp;F1924</f>
        <v>PSS11.518.5ND1</v>
      </c>
      <c r="H1924" s="4" t="s">
        <v>9</v>
      </c>
      <c r="I1924" s="4">
        <v>1</v>
      </c>
      <c r="J1924" s="4">
        <v>1</v>
      </c>
      <c r="K1924" s="4">
        <v>0</v>
      </c>
      <c r="L1924" s="4">
        <v>3</v>
      </c>
      <c r="M1924" s="4">
        <v>0</v>
      </c>
      <c r="N1924" s="4">
        <v>5</v>
      </c>
      <c r="O1924" s="4">
        <v>1</v>
      </c>
      <c r="P1924" s="4">
        <v>2.5</v>
      </c>
      <c r="Q1924" s="4">
        <v>2.5</v>
      </c>
      <c r="R1924" s="4">
        <v>0</v>
      </c>
      <c r="S1924" s="4">
        <v>2.5</v>
      </c>
      <c r="T1924" s="4">
        <v>0</v>
      </c>
      <c r="U1924" s="4">
        <v>2.5</v>
      </c>
      <c r="V1924" s="4">
        <v>0.39</v>
      </c>
      <c r="W1924" s="4">
        <v>1</v>
      </c>
      <c r="X1924" s="4">
        <v>0</v>
      </c>
      <c r="Y1924" s="4">
        <v>0.1</v>
      </c>
      <c r="Z1924" s="4">
        <v>6.5</v>
      </c>
      <c r="AA1924" s="4">
        <v>0.44</v>
      </c>
      <c r="AB1924" s="4">
        <v>0.08</v>
      </c>
      <c r="AC1924" s="4">
        <v>0.2</v>
      </c>
      <c r="AD1924" s="4">
        <v>0.98</v>
      </c>
      <c r="AE1924" s="4">
        <v>0.1</v>
      </c>
      <c r="AF1924" s="4">
        <v>-0.1</v>
      </c>
      <c r="AG1924" s="4" t="s">
        <v>1</v>
      </c>
      <c r="AH1924" s="4" t="s">
        <v>1</v>
      </c>
      <c r="AI1924" s="4" t="str">
        <f>""</f>
        <v/>
      </c>
      <c r="AJ1924" s="4" t="str">
        <f>""</f>
        <v/>
      </c>
      <c r="AK1924" s="4" t="str">
        <f>""</f>
        <v/>
      </c>
      <c r="AL1924" s="4" t="str">
        <f>""</f>
        <v/>
      </c>
      <c r="AM1924" s="4" t="str">
        <f>""</f>
        <v/>
      </c>
      <c r="AN1924" s="4" t="str">
        <f>""</f>
        <v/>
      </c>
      <c r="AO1924" s="4" t="str">
        <f>""</f>
        <v/>
      </c>
      <c r="AP1924" s="4" t="str">
        <f>""</f>
        <v/>
      </c>
      <c r="AQ1924" s="4" t="str">
        <f>""</f>
        <v/>
      </c>
      <c r="AR1924" s="4" t="str">
        <f>""</f>
        <v/>
      </c>
      <c r="AS1924" s="4" t="str">
        <f>""</f>
        <v/>
      </c>
    </row>
    <row r="1925" spans="1:45" x14ac:dyDescent="0.25">
      <c r="AI1925" s="4" t="str">
        <f>""</f>
        <v/>
      </c>
      <c r="AJ1925" s="4" t="str">
        <f>""</f>
        <v/>
      </c>
      <c r="AK1925" s="4" t="str">
        <f>""</f>
        <v/>
      </c>
      <c r="AL1925" s="4" t="str">
        <f>""</f>
        <v/>
      </c>
      <c r="AM1925" s="4" t="str">
        <f>""</f>
        <v/>
      </c>
      <c r="AN1925" s="4" t="str">
        <f>""</f>
        <v/>
      </c>
      <c r="AO1925" s="4" t="str">
        <f>""</f>
        <v/>
      </c>
      <c r="AP1925" s="4" t="str">
        <f>""</f>
        <v/>
      </c>
      <c r="AQ1925" s="4" t="str">
        <f>""</f>
        <v/>
      </c>
      <c r="AR1925" s="4" t="str">
        <f>""</f>
        <v/>
      </c>
      <c r="AS1925" s="4" t="str">
        <f>""</f>
        <v/>
      </c>
    </row>
    <row r="1926" spans="1:45" x14ac:dyDescent="0.25">
      <c r="A1926" s="27" t="s">
        <v>239</v>
      </c>
      <c r="B1926" s="9"/>
      <c r="C1926" s="9"/>
      <c r="D1926" s="9"/>
      <c r="E1926" s="9"/>
      <c r="F1926" s="9"/>
      <c r="G1926" s="16"/>
      <c r="H1926" s="14" t="s">
        <v>25</v>
      </c>
      <c r="I1926" s="7" t="s">
        <v>26</v>
      </c>
      <c r="J1926" s="7" t="s">
        <v>103</v>
      </c>
      <c r="K1926" s="7" t="s">
        <v>104</v>
      </c>
      <c r="L1926" s="7" t="s">
        <v>105</v>
      </c>
      <c r="M1926" s="7" t="s">
        <v>106</v>
      </c>
      <c r="N1926" s="7" t="s">
        <v>107</v>
      </c>
      <c r="O1926" s="7" t="s">
        <v>108</v>
      </c>
      <c r="P1926" s="7" t="s">
        <v>109</v>
      </c>
      <c r="Q1926" s="7" t="s">
        <v>110</v>
      </c>
      <c r="R1926" s="7" t="s">
        <v>111</v>
      </c>
      <c r="S1926" s="7" t="s">
        <v>112</v>
      </c>
      <c r="T1926" s="7" t="s">
        <v>113</v>
      </c>
      <c r="U1926" s="7" t="s">
        <v>114</v>
      </c>
      <c r="V1926" s="7" t="s">
        <v>115</v>
      </c>
      <c r="W1926" s="7" t="s">
        <v>116</v>
      </c>
      <c r="X1926" s="7" t="s">
        <v>117</v>
      </c>
      <c r="Y1926" s="7" t="s">
        <v>118</v>
      </c>
      <c r="Z1926" s="7" t="s">
        <v>119</v>
      </c>
      <c r="AI1926" s="4" t="str">
        <f>""</f>
        <v/>
      </c>
      <c r="AJ1926" s="4" t="str">
        <f>""</f>
        <v/>
      </c>
      <c r="AK1926" s="4" t="str">
        <f>""</f>
        <v/>
      </c>
      <c r="AL1926" s="4" t="str">
        <f>""</f>
        <v/>
      </c>
      <c r="AM1926" s="4" t="str">
        <f>""</f>
        <v/>
      </c>
      <c r="AN1926" s="4" t="str">
        <f>""</f>
        <v/>
      </c>
      <c r="AO1926" s="4" t="str">
        <f>""</f>
        <v/>
      </c>
      <c r="AP1926" s="4" t="str">
        <f>""</f>
        <v/>
      </c>
      <c r="AQ1926" s="4" t="str">
        <f>""</f>
        <v/>
      </c>
      <c r="AR1926" s="4" t="str">
        <f>""</f>
        <v/>
      </c>
      <c r="AS1926" s="4" t="str">
        <f>""</f>
        <v/>
      </c>
    </row>
    <row r="1927" spans="1:45" x14ac:dyDescent="0.25">
      <c r="A1927" s="25"/>
      <c r="B1927" s="10"/>
      <c r="C1927" s="10"/>
      <c r="D1927" s="10"/>
      <c r="E1927" s="10"/>
      <c r="F1927" s="10"/>
      <c r="G1927" s="17"/>
      <c r="I1927" s="8" t="s">
        <v>39</v>
      </c>
      <c r="J1927" s="8">
        <v>0.5</v>
      </c>
      <c r="K1927" s="8">
        <v>75</v>
      </c>
      <c r="L1927" s="8">
        <v>75</v>
      </c>
      <c r="M1927" s="8">
        <v>10</v>
      </c>
      <c r="N1927" s="8">
        <v>0</v>
      </c>
      <c r="O1927" s="8">
        <v>1</v>
      </c>
      <c r="P1927" s="8">
        <v>1.2</v>
      </c>
      <c r="Q1927" s="8">
        <v>18</v>
      </c>
      <c r="R1927" s="8">
        <v>118</v>
      </c>
      <c r="S1927" s="8">
        <v>0</v>
      </c>
      <c r="T1927" s="8">
        <v>1.1000000000000001</v>
      </c>
      <c r="U1927" s="8">
        <v>10</v>
      </c>
      <c r="V1927" s="8">
        <v>1.1000000000000001</v>
      </c>
      <c r="W1927" s="8">
        <v>20</v>
      </c>
      <c r="X1927" s="8">
        <v>1</v>
      </c>
      <c r="Y1927" s="8">
        <v>0.5</v>
      </c>
      <c r="Z1927" s="8">
        <v>90</v>
      </c>
      <c r="AI1927" s="4" t="str">
        <f>""</f>
        <v/>
      </c>
      <c r="AJ1927" s="4" t="str">
        <f>""</f>
        <v/>
      </c>
      <c r="AK1927" s="4" t="str">
        <f>""</f>
        <v/>
      </c>
      <c r="AL1927" s="4" t="str">
        <f>""</f>
        <v/>
      </c>
      <c r="AM1927" s="4" t="str">
        <f>""</f>
        <v/>
      </c>
      <c r="AN1927" s="4" t="str">
        <f>""</f>
        <v/>
      </c>
      <c r="AO1927" s="4" t="str">
        <f>""</f>
        <v/>
      </c>
      <c r="AP1927" s="4" t="str">
        <f>""</f>
        <v/>
      </c>
      <c r="AQ1927" s="4" t="str">
        <f>""</f>
        <v/>
      </c>
      <c r="AR1927" s="4" t="str">
        <f>""</f>
        <v/>
      </c>
      <c r="AS1927" s="4" t="str">
        <f>""</f>
        <v/>
      </c>
    </row>
    <row r="1928" spans="1:45" x14ac:dyDescent="0.25">
      <c r="A1928" s="25"/>
      <c r="B1928" s="10"/>
      <c r="C1928" s="10"/>
      <c r="D1928" s="10"/>
      <c r="E1928" s="10"/>
      <c r="F1928" s="10"/>
      <c r="G1928" s="17"/>
      <c r="I1928" s="9" t="s">
        <v>40</v>
      </c>
      <c r="J1928" s="8">
        <v>0</v>
      </c>
      <c r="K1928" s="8">
        <v>0</v>
      </c>
      <c r="L1928" s="8">
        <v>0</v>
      </c>
      <c r="M1928" s="8">
        <v>0.8</v>
      </c>
      <c r="N1928" s="8">
        <v>-6</v>
      </c>
      <c r="O1928" s="8">
        <v>0</v>
      </c>
      <c r="P1928" s="8">
        <v>0</v>
      </c>
      <c r="Q1928" s="8">
        <v>0</v>
      </c>
      <c r="R1928" s="8">
        <v>0.8</v>
      </c>
      <c r="S1928" s="8">
        <v>-118</v>
      </c>
      <c r="T1928" s="8">
        <v>0</v>
      </c>
      <c r="U1928" s="8">
        <v>1</v>
      </c>
      <c r="V1928" s="8">
        <v>0</v>
      </c>
      <c r="W1928" s="8">
        <v>1</v>
      </c>
      <c r="X1928" s="8">
        <v>0</v>
      </c>
      <c r="Y1928" s="8">
        <v>0</v>
      </c>
      <c r="Z1928" s="8">
        <v>-90</v>
      </c>
      <c r="AI1928" s="4" t="str">
        <f>""</f>
        <v/>
      </c>
      <c r="AJ1928" s="4" t="str">
        <f>""</f>
        <v/>
      </c>
      <c r="AK1928" s="4" t="str">
        <f>""</f>
        <v/>
      </c>
      <c r="AL1928" s="4" t="str">
        <f>""</f>
        <v/>
      </c>
      <c r="AM1928" s="4" t="str">
        <f>""</f>
        <v/>
      </c>
      <c r="AN1928" s="4" t="str">
        <f>""</f>
        <v/>
      </c>
      <c r="AO1928" s="4" t="str">
        <f>""</f>
        <v/>
      </c>
      <c r="AP1928" s="4" t="str">
        <f>""</f>
        <v/>
      </c>
      <c r="AQ1928" s="4" t="str">
        <f>""</f>
        <v/>
      </c>
      <c r="AR1928" s="4" t="str">
        <f>""</f>
        <v/>
      </c>
      <c r="AS1928" s="4" t="str">
        <f>""</f>
        <v/>
      </c>
    </row>
    <row r="1929" spans="1:45" x14ac:dyDescent="0.25">
      <c r="A1929" s="22" t="s">
        <v>41</v>
      </c>
      <c r="B1929" s="18" t="s">
        <v>42</v>
      </c>
      <c r="C1929" s="18">
        <v>11</v>
      </c>
      <c r="D1929" s="18">
        <v>0</v>
      </c>
      <c r="E1929" s="18" t="s">
        <v>120</v>
      </c>
      <c r="F1929" s="18">
        <v>1</v>
      </c>
      <c r="G1929" s="18" t="str">
        <f>B1929&amp;C1929&amp;D1929&amp;E1929&amp;F1929</f>
        <v>AVR110ND1</v>
      </c>
      <c r="H1929" s="4" t="s">
        <v>3</v>
      </c>
      <c r="I1929" s="4">
        <v>1</v>
      </c>
      <c r="J1929" s="4">
        <v>0</v>
      </c>
      <c r="K1929" s="4">
        <v>10.75</v>
      </c>
      <c r="L1929" s="4">
        <v>10.75</v>
      </c>
      <c r="M1929" s="4">
        <v>5</v>
      </c>
      <c r="N1929" s="4">
        <v>-0.87</v>
      </c>
      <c r="O1929" s="4">
        <v>0</v>
      </c>
      <c r="P1929" s="4">
        <v>1</v>
      </c>
      <c r="Q1929" s="4">
        <v>0</v>
      </c>
      <c r="R1929" s="4">
        <v>99</v>
      </c>
      <c r="S1929" s="4">
        <v>-99</v>
      </c>
      <c r="T1929" s="4">
        <v>0</v>
      </c>
      <c r="U1929" s="4">
        <v>9.3000000000000007</v>
      </c>
      <c r="V1929" s="4">
        <v>0</v>
      </c>
      <c r="W1929" s="4">
        <v>11.63</v>
      </c>
      <c r="X1929" s="4">
        <v>0.113</v>
      </c>
      <c r="Y1929" s="4">
        <v>0.124</v>
      </c>
      <c r="Z1929" s="4">
        <v>0</v>
      </c>
      <c r="AA1929" s="4" t="s">
        <v>1</v>
      </c>
      <c r="AB1929" s="4" t="s">
        <v>1</v>
      </c>
      <c r="AC1929" s="4" t="str">
        <f>""</f>
        <v/>
      </c>
      <c r="AD1929" s="4" t="str">
        <f>""</f>
        <v/>
      </c>
      <c r="AE1929" s="4" t="str">
        <f>""</f>
        <v/>
      </c>
      <c r="AF1929" s="4" t="str">
        <f>""</f>
        <v/>
      </c>
      <c r="AG1929" s="4" t="str">
        <f>""</f>
        <v/>
      </c>
      <c r="AH1929" s="4" t="str">
        <f>""</f>
        <v/>
      </c>
      <c r="AI1929" s="4" t="str">
        <f>""</f>
        <v/>
      </c>
      <c r="AJ1929" s="4" t="str">
        <f>""</f>
        <v/>
      </c>
      <c r="AK1929" s="4" t="str">
        <f>""</f>
        <v/>
      </c>
      <c r="AL1929" s="4" t="str">
        <f>""</f>
        <v/>
      </c>
      <c r="AM1929" s="4" t="str">
        <f>""</f>
        <v/>
      </c>
      <c r="AN1929" s="4" t="str">
        <f>""</f>
        <v/>
      </c>
      <c r="AO1929" s="4" t="str">
        <f>""</f>
        <v/>
      </c>
      <c r="AP1929" s="4" t="str">
        <f>""</f>
        <v/>
      </c>
      <c r="AQ1929" s="4" t="str">
        <f>""</f>
        <v/>
      </c>
      <c r="AR1929" s="4" t="str">
        <f>""</f>
        <v/>
      </c>
      <c r="AS1929" s="4" t="str">
        <f>""</f>
        <v/>
      </c>
    </row>
    <row r="1930" spans="1:45" x14ac:dyDescent="0.25">
      <c r="A1930" s="15"/>
      <c r="B1930" s="16"/>
      <c r="C1930" s="16"/>
      <c r="D1930" s="16"/>
      <c r="E1930" s="16"/>
      <c r="F1930" s="16"/>
      <c r="G1930" s="16"/>
      <c r="H1930" s="30" t="s">
        <v>25</v>
      </c>
      <c r="I1930" s="31" t="s">
        <v>26</v>
      </c>
      <c r="J1930" s="7" t="s">
        <v>44</v>
      </c>
      <c r="K1930" s="7" t="s">
        <v>45</v>
      </c>
      <c r="L1930" s="7" t="s">
        <v>46</v>
      </c>
      <c r="M1930" s="7" t="s">
        <v>46</v>
      </c>
      <c r="N1930" s="7" t="s">
        <v>47</v>
      </c>
      <c r="O1930" s="7" t="s">
        <v>48</v>
      </c>
      <c r="P1930" s="7" t="s">
        <v>49</v>
      </c>
      <c r="Q1930" s="7" t="s">
        <v>50</v>
      </c>
      <c r="R1930" s="7" t="s">
        <v>51</v>
      </c>
      <c r="S1930" s="7" t="s">
        <v>121</v>
      </c>
      <c r="T1930" s="7" t="s">
        <v>52</v>
      </c>
      <c r="U1930" s="7" t="s">
        <v>53</v>
      </c>
      <c r="V1930" s="7" t="s">
        <v>54</v>
      </c>
      <c r="W1930" s="7" t="s">
        <v>55</v>
      </c>
      <c r="AI1930" s="4" t="str">
        <f>""</f>
        <v/>
      </c>
      <c r="AJ1930" s="4" t="str">
        <f>""</f>
        <v/>
      </c>
      <c r="AK1930" s="4" t="str">
        <f>""</f>
        <v/>
      </c>
      <c r="AL1930" s="4" t="str">
        <f>""</f>
        <v/>
      </c>
      <c r="AM1930" s="4" t="str">
        <f>""</f>
        <v/>
      </c>
      <c r="AN1930" s="4" t="str">
        <f>""</f>
        <v/>
      </c>
      <c r="AO1930" s="4" t="str">
        <f>""</f>
        <v/>
      </c>
      <c r="AP1930" s="4" t="str">
        <f>""</f>
        <v/>
      </c>
      <c r="AQ1930" s="4" t="str">
        <f>""</f>
        <v/>
      </c>
      <c r="AR1930" s="4" t="str">
        <f>""</f>
        <v/>
      </c>
      <c r="AS1930" s="4" t="str">
        <f>""</f>
        <v/>
      </c>
    </row>
    <row r="1931" spans="1:45" x14ac:dyDescent="0.25">
      <c r="A1931" s="15"/>
      <c r="B1931" s="17"/>
      <c r="C1931" s="17"/>
      <c r="D1931" s="17"/>
      <c r="E1931" s="17"/>
      <c r="F1931" s="17"/>
      <c r="G1931" s="17"/>
      <c r="I1931" s="8" t="s">
        <v>39</v>
      </c>
      <c r="J1931" s="8">
        <v>10</v>
      </c>
      <c r="K1931" s="8">
        <v>0.2</v>
      </c>
      <c r="L1931" s="8">
        <v>0.2</v>
      </c>
      <c r="M1931" s="8">
        <v>0.2</v>
      </c>
      <c r="N1931" s="8">
        <v>10</v>
      </c>
      <c r="O1931" s="8">
        <v>3</v>
      </c>
      <c r="P1931" s="8">
        <v>2.5</v>
      </c>
      <c r="Q1931" s="8"/>
      <c r="R1931" s="8"/>
      <c r="S1931" s="8"/>
      <c r="T1931" s="8"/>
      <c r="U1931" s="8"/>
      <c r="V1931" s="8"/>
      <c r="W1931" s="8"/>
      <c r="AI1931" s="4" t="str">
        <f>""</f>
        <v/>
      </c>
      <c r="AJ1931" s="4" t="str">
        <f>""</f>
        <v/>
      </c>
      <c r="AK1931" s="4" t="str">
        <f>""</f>
        <v/>
      </c>
      <c r="AL1931" s="4" t="str">
        <f>""</f>
        <v/>
      </c>
      <c r="AM1931" s="4" t="str">
        <f>""</f>
        <v/>
      </c>
      <c r="AN1931" s="4" t="str">
        <f>""</f>
        <v/>
      </c>
      <c r="AO1931" s="4" t="str">
        <f>""</f>
        <v/>
      </c>
      <c r="AP1931" s="4" t="str">
        <f>""</f>
        <v/>
      </c>
      <c r="AQ1931" s="4" t="str">
        <f>""</f>
        <v/>
      </c>
      <c r="AR1931" s="4" t="str">
        <f>""</f>
        <v/>
      </c>
      <c r="AS1931" s="4" t="str">
        <f>""</f>
        <v/>
      </c>
    </row>
    <row r="1932" spans="1:45" x14ac:dyDescent="0.25">
      <c r="A1932" s="15"/>
      <c r="B1932" s="17"/>
      <c r="C1932" s="17"/>
      <c r="D1932" s="17"/>
      <c r="E1932" s="17"/>
      <c r="F1932" s="17"/>
      <c r="G1932" s="17"/>
      <c r="I1932" s="8" t="s">
        <v>40</v>
      </c>
      <c r="J1932" s="8">
        <v>1</v>
      </c>
      <c r="K1932" s="8">
        <f>4*$K$2</f>
        <v>0.04</v>
      </c>
      <c r="L1932" s="8">
        <f>4*$K$2</f>
        <v>0.04</v>
      </c>
      <c r="M1932" s="8">
        <f>4*$K$2</f>
        <v>0.04</v>
      </c>
      <c r="N1932" s="8">
        <v>1</v>
      </c>
      <c r="O1932" s="8">
        <v>0</v>
      </c>
      <c r="P1932" s="8"/>
      <c r="Q1932" s="8"/>
      <c r="R1932" s="8"/>
      <c r="S1932" s="8"/>
      <c r="T1932" s="8"/>
      <c r="U1932" s="8"/>
      <c r="V1932" s="8">
        <v>0</v>
      </c>
      <c r="W1932" s="8"/>
      <c r="AI1932" s="4" t="str">
        <f>""</f>
        <v/>
      </c>
      <c r="AJ1932" s="4" t="str">
        <f>""</f>
        <v/>
      </c>
      <c r="AK1932" s="4" t="str">
        <f>""</f>
        <v/>
      </c>
      <c r="AL1932" s="4" t="str">
        <f>""</f>
        <v/>
      </c>
      <c r="AM1932" s="4" t="str">
        <f>""</f>
        <v/>
      </c>
      <c r="AN1932" s="4" t="str">
        <f>""</f>
        <v/>
      </c>
      <c r="AO1932" s="4" t="str">
        <f>""</f>
        <v/>
      </c>
      <c r="AP1932" s="4" t="str">
        <f>""</f>
        <v/>
      </c>
      <c r="AQ1932" s="4" t="str">
        <f>""</f>
        <v/>
      </c>
      <c r="AR1932" s="4" t="str">
        <f>""</f>
        <v/>
      </c>
      <c r="AS1932" s="4" t="str">
        <f>""</f>
        <v/>
      </c>
    </row>
    <row r="1933" spans="1:45" x14ac:dyDescent="0.25">
      <c r="A1933" s="23" t="s">
        <v>41</v>
      </c>
      <c r="B1933" s="18" t="s">
        <v>62</v>
      </c>
      <c r="C1933" s="18">
        <v>11</v>
      </c>
      <c r="D1933" s="18">
        <v>0</v>
      </c>
      <c r="E1933" s="18" t="s">
        <v>120</v>
      </c>
      <c r="F1933" s="18">
        <v>1</v>
      </c>
      <c r="G1933" s="18" t="str">
        <f>B1933&amp;C1933&amp;D1933&amp;E1933&amp;F1933</f>
        <v>GEN110ND1</v>
      </c>
      <c r="H1933" s="4" t="s">
        <v>2</v>
      </c>
      <c r="I1933" s="4">
        <v>1</v>
      </c>
      <c r="J1933" s="4">
        <v>7.82</v>
      </c>
      <c r="K1933" s="4">
        <v>4.9000000000000002E-2</v>
      </c>
      <c r="L1933" s="4">
        <v>1.5</v>
      </c>
      <c r="M1933" s="4">
        <v>0.19900000000000001</v>
      </c>
      <c r="N1933" s="4">
        <v>5.6</v>
      </c>
      <c r="O1933" s="4">
        <v>0</v>
      </c>
      <c r="P1933" s="4">
        <v>1.9370000000000001</v>
      </c>
      <c r="Q1933" s="4">
        <v>1.867</v>
      </c>
      <c r="R1933" s="4">
        <v>0.21</v>
      </c>
      <c r="S1933" s="4">
        <v>0.35</v>
      </c>
      <c r="T1933" s="4">
        <v>0.13500000000000001</v>
      </c>
      <c r="U1933" s="4">
        <v>8.6999999999999994E-2</v>
      </c>
      <c r="V1933" s="4">
        <v>0.17599999999999999</v>
      </c>
      <c r="W1933" s="4">
        <v>0.63600000000000001</v>
      </c>
      <c r="X1933" s="4" t="s">
        <v>1</v>
      </c>
      <c r="Y1933" s="4" t="s">
        <v>1</v>
      </c>
      <c r="Z1933" s="4" t="str">
        <f>""</f>
        <v/>
      </c>
      <c r="AA1933" s="4" t="str">
        <f>""</f>
        <v/>
      </c>
      <c r="AB1933" s="4" t="str">
        <f>""</f>
        <v/>
      </c>
      <c r="AC1933" s="4" t="str">
        <f>""</f>
        <v/>
      </c>
      <c r="AD1933" s="4" t="str">
        <f>""</f>
        <v/>
      </c>
      <c r="AE1933" s="4" t="str">
        <f>""</f>
        <v/>
      </c>
      <c r="AF1933" s="4" t="str">
        <f>""</f>
        <v/>
      </c>
      <c r="AG1933" s="4" t="str">
        <f>""</f>
        <v/>
      </c>
      <c r="AH1933" s="4" t="str">
        <f>""</f>
        <v/>
      </c>
      <c r="AI1933" s="4" t="str">
        <f>""</f>
        <v/>
      </c>
      <c r="AJ1933" s="4" t="str">
        <f>""</f>
        <v/>
      </c>
      <c r="AK1933" s="4" t="str">
        <f>""</f>
        <v/>
      </c>
      <c r="AL1933" s="4" t="str">
        <f>""</f>
        <v/>
      </c>
      <c r="AM1933" s="4" t="str">
        <f>""</f>
        <v/>
      </c>
      <c r="AN1933" s="4" t="str">
        <f>""</f>
        <v/>
      </c>
      <c r="AO1933" s="4" t="str">
        <f>""</f>
        <v/>
      </c>
      <c r="AP1933" s="4" t="str">
        <f>""</f>
        <v/>
      </c>
      <c r="AQ1933" s="4" t="str">
        <f>""</f>
        <v/>
      </c>
      <c r="AR1933" s="4" t="str">
        <f>""</f>
        <v/>
      </c>
      <c r="AS1933" s="4" t="str">
        <f>""</f>
        <v/>
      </c>
    </row>
    <row r="1934" spans="1:45" x14ac:dyDescent="0.25">
      <c r="A1934" s="15"/>
      <c r="B1934" s="16"/>
      <c r="C1934" s="16"/>
      <c r="D1934" s="16"/>
      <c r="E1934" s="16"/>
      <c r="F1934" s="16"/>
      <c r="G1934" s="16"/>
      <c r="H1934" s="14" t="s">
        <v>25</v>
      </c>
      <c r="I1934" s="34"/>
      <c r="J1934" s="7" t="s">
        <v>64</v>
      </c>
      <c r="K1934" s="7" t="s">
        <v>94</v>
      </c>
      <c r="L1934" s="7" t="s">
        <v>122</v>
      </c>
      <c r="M1934" s="7" t="s">
        <v>123</v>
      </c>
      <c r="N1934" s="7" t="s">
        <v>95</v>
      </c>
      <c r="O1934" s="7" t="s">
        <v>96</v>
      </c>
      <c r="P1934" s="7" t="s">
        <v>124</v>
      </c>
      <c r="AI1934" s="4" t="str">
        <f>""</f>
        <v/>
      </c>
      <c r="AJ1934" s="4" t="str">
        <f>""</f>
        <v/>
      </c>
      <c r="AK1934" s="4" t="str">
        <f>""</f>
        <v/>
      </c>
      <c r="AL1934" s="4" t="str">
        <f>""</f>
        <v/>
      </c>
      <c r="AM1934" s="4" t="str">
        <f>""</f>
        <v/>
      </c>
      <c r="AN1934" s="4" t="str">
        <f>""</f>
        <v/>
      </c>
      <c r="AO1934" s="4" t="str">
        <f>""</f>
        <v/>
      </c>
      <c r="AP1934" s="4" t="str">
        <f>""</f>
        <v/>
      </c>
      <c r="AQ1934" s="4" t="str">
        <f>""</f>
        <v/>
      </c>
      <c r="AR1934" s="4" t="str">
        <f>""</f>
        <v/>
      </c>
      <c r="AS1934" s="4" t="str">
        <f>""</f>
        <v/>
      </c>
    </row>
    <row r="1935" spans="1:45" x14ac:dyDescent="0.25">
      <c r="A1935" s="15"/>
      <c r="B1935" s="17"/>
      <c r="C1935" s="17"/>
      <c r="D1935" s="17"/>
      <c r="E1935" s="17"/>
      <c r="F1935" s="17"/>
      <c r="G1935" s="17"/>
      <c r="I1935" s="8" t="s">
        <v>39</v>
      </c>
      <c r="J1935" s="8"/>
      <c r="K1935" s="8"/>
      <c r="L1935" s="8"/>
      <c r="M1935" s="8"/>
      <c r="N1935" s="8"/>
      <c r="O1935" s="8"/>
      <c r="P1935" s="8"/>
      <c r="AI1935" s="4" t="str">
        <f>""</f>
        <v/>
      </c>
      <c r="AJ1935" s="4" t="str">
        <f>""</f>
        <v/>
      </c>
      <c r="AK1935" s="4" t="str">
        <f>""</f>
        <v/>
      </c>
      <c r="AL1935" s="4" t="str">
        <f>""</f>
        <v/>
      </c>
      <c r="AM1935" s="4" t="str">
        <f>""</f>
        <v/>
      </c>
      <c r="AN1935" s="4" t="str">
        <f>""</f>
        <v/>
      </c>
      <c r="AO1935" s="4" t="str">
        <f>""</f>
        <v/>
      </c>
      <c r="AP1935" s="4" t="str">
        <f>""</f>
        <v/>
      </c>
      <c r="AQ1935" s="4" t="str">
        <f>""</f>
        <v/>
      </c>
      <c r="AR1935" s="4" t="str">
        <f>""</f>
        <v/>
      </c>
      <c r="AS1935" s="4" t="str">
        <f>""</f>
        <v/>
      </c>
    </row>
    <row r="1936" spans="1:45" x14ac:dyDescent="0.25">
      <c r="A1936" s="15"/>
      <c r="B1936" s="17"/>
      <c r="C1936" s="17"/>
      <c r="D1936" s="17"/>
      <c r="E1936" s="17"/>
      <c r="F1936" s="17"/>
      <c r="G1936" s="17"/>
      <c r="I1936" s="8" t="s">
        <v>40</v>
      </c>
      <c r="J1936" s="8"/>
      <c r="K1936" s="8"/>
      <c r="L1936" s="8"/>
      <c r="M1936" s="8"/>
      <c r="N1936" s="8"/>
      <c r="O1936" s="8"/>
      <c r="P1936" s="8"/>
      <c r="AI1936" s="4" t="str">
        <f>""</f>
        <v/>
      </c>
      <c r="AJ1936" s="4" t="str">
        <f>""</f>
        <v/>
      </c>
      <c r="AK1936" s="4" t="str">
        <f>""</f>
        <v/>
      </c>
      <c r="AL1936" s="4" t="str">
        <f>""</f>
        <v/>
      </c>
      <c r="AM1936" s="4" t="str">
        <f>""</f>
        <v/>
      </c>
      <c r="AN1936" s="4" t="str">
        <f>""</f>
        <v/>
      </c>
      <c r="AO1936" s="4" t="str">
        <f>""</f>
        <v/>
      </c>
      <c r="AP1936" s="4" t="str">
        <f>""</f>
        <v/>
      </c>
      <c r="AQ1936" s="4" t="str">
        <f>""</f>
        <v/>
      </c>
      <c r="AR1936" s="4" t="str">
        <f>""</f>
        <v/>
      </c>
      <c r="AS1936" s="4" t="str">
        <f>""</f>
        <v/>
      </c>
    </row>
    <row r="1937" spans="1:45" x14ac:dyDescent="0.25">
      <c r="A1937" s="23" t="s">
        <v>41</v>
      </c>
      <c r="B1937" s="18" t="s">
        <v>76</v>
      </c>
      <c r="C1937" s="18">
        <v>11</v>
      </c>
      <c r="D1937" s="18">
        <v>0</v>
      </c>
      <c r="E1937" s="18" t="s">
        <v>120</v>
      </c>
      <c r="F1937" s="18">
        <v>1</v>
      </c>
      <c r="G1937" s="18" t="str">
        <f>B1937&amp;C1937&amp;D1937&amp;E1937&amp;F1937</f>
        <v>GOV110ND1</v>
      </c>
      <c r="H1937" s="4" t="s">
        <v>7</v>
      </c>
      <c r="I1937" s="4">
        <v>1</v>
      </c>
      <c r="J1937" s="4">
        <v>0.03</v>
      </c>
      <c r="K1937" s="4">
        <v>0.499</v>
      </c>
      <c r="L1937" s="4">
        <v>1</v>
      </c>
      <c r="M1937" s="4">
        <v>0</v>
      </c>
      <c r="N1937" s="4">
        <v>4</v>
      </c>
      <c r="O1937" s="4">
        <v>9</v>
      </c>
      <c r="P1937" s="4">
        <v>0.1</v>
      </c>
      <c r="Q1937" s="4" t="s">
        <v>1</v>
      </c>
      <c r="R1937" s="4" t="s">
        <v>1</v>
      </c>
      <c r="S1937" s="4" t="str">
        <f>""</f>
        <v/>
      </c>
      <c r="T1937" s="4" t="str">
        <f>""</f>
        <v/>
      </c>
      <c r="U1937" s="4" t="str">
        <f>""</f>
        <v/>
      </c>
      <c r="V1937" s="4" t="str">
        <f>""</f>
        <v/>
      </c>
      <c r="W1937" s="4" t="str">
        <f>""</f>
        <v/>
      </c>
      <c r="X1937" s="4" t="str">
        <f>""</f>
        <v/>
      </c>
      <c r="Y1937" s="4" t="str">
        <f>""</f>
        <v/>
      </c>
      <c r="Z1937" s="4" t="str">
        <f>""</f>
        <v/>
      </c>
      <c r="AA1937" s="4" t="str">
        <f>""</f>
        <v/>
      </c>
      <c r="AB1937" s="4" t="str">
        <f>""</f>
        <v/>
      </c>
      <c r="AC1937" s="4" t="str">
        <f>""</f>
        <v/>
      </c>
      <c r="AD1937" s="4" t="str">
        <f>""</f>
        <v/>
      </c>
      <c r="AE1937" s="4" t="str">
        <f>""</f>
        <v/>
      </c>
      <c r="AF1937" s="4" t="str">
        <f>""</f>
        <v/>
      </c>
      <c r="AG1937" s="4" t="str">
        <f>""</f>
        <v/>
      </c>
      <c r="AH1937" s="4" t="str">
        <f>""</f>
        <v/>
      </c>
      <c r="AI1937" s="4" t="str">
        <f>""</f>
        <v/>
      </c>
      <c r="AJ1937" s="4" t="str">
        <f>""</f>
        <v/>
      </c>
      <c r="AK1937" s="4" t="str">
        <f>""</f>
        <v/>
      </c>
      <c r="AL1937" s="4" t="str">
        <f>""</f>
        <v/>
      </c>
      <c r="AM1937" s="4" t="str">
        <f>""</f>
        <v/>
      </c>
      <c r="AN1937" s="4" t="str">
        <f>""</f>
        <v/>
      </c>
      <c r="AO1937" s="4" t="str">
        <f>""</f>
        <v/>
      </c>
      <c r="AP1937" s="4" t="str">
        <f>""</f>
        <v/>
      </c>
      <c r="AQ1937" s="4" t="str">
        <f>""</f>
        <v/>
      </c>
      <c r="AR1937" s="4" t="str">
        <f>""</f>
        <v/>
      </c>
      <c r="AS1937" s="4" t="str">
        <f>""</f>
        <v/>
      </c>
    </row>
    <row r="1938" spans="1:45" x14ac:dyDescent="0.25">
      <c r="A1938" s="15"/>
      <c r="B1938" s="16"/>
      <c r="C1938" s="16"/>
      <c r="D1938" s="16"/>
      <c r="E1938" s="16"/>
      <c r="F1938" s="16"/>
      <c r="G1938" s="16"/>
      <c r="H1938" s="14" t="s">
        <v>25</v>
      </c>
      <c r="I1938" s="7" t="s">
        <v>26</v>
      </c>
      <c r="J1938" s="7" t="s">
        <v>77</v>
      </c>
      <c r="K1938" s="7" t="s">
        <v>78</v>
      </c>
      <c r="L1938" s="7" t="s">
        <v>79</v>
      </c>
      <c r="M1938" s="7" t="s">
        <v>80</v>
      </c>
      <c r="N1938" s="7" t="s">
        <v>81</v>
      </c>
      <c r="O1938" s="7" t="s">
        <v>82</v>
      </c>
      <c r="P1938" s="7" t="s">
        <v>83</v>
      </c>
      <c r="Q1938" s="7" t="s">
        <v>84</v>
      </c>
      <c r="R1938" s="7" t="s">
        <v>85</v>
      </c>
      <c r="S1938" s="7" t="s">
        <v>86</v>
      </c>
      <c r="T1938" s="7" t="s">
        <v>87</v>
      </c>
      <c r="U1938" s="7" t="s">
        <v>88</v>
      </c>
      <c r="V1938" s="7" t="s">
        <v>89</v>
      </c>
      <c r="W1938" s="7" t="s">
        <v>90</v>
      </c>
      <c r="X1938" s="7" t="s">
        <v>91</v>
      </c>
      <c r="Y1938" s="7" t="s">
        <v>92</v>
      </c>
      <c r="Z1938" s="7" t="s">
        <v>93</v>
      </c>
      <c r="AA1938" s="7" t="s">
        <v>94</v>
      </c>
      <c r="AB1938" s="7" t="s">
        <v>95</v>
      </c>
      <c r="AC1938" s="7" t="s">
        <v>96</v>
      </c>
      <c r="AD1938" s="7" t="s">
        <v>97</v>
      </c>
      <c r="AE1938" s="7" t="s">
        <v>98</v>
      </c>
      <c r="AF1938" s="7" t="s">
        <v>99</v>
      </c>
      <c r="AI1938" s="4" t="str">
        <f>""</f>
        <v/>
      </c>
      <c r="AJ1938" s="4" t="str">
        <f>""</f>
        <v/>
      </c>
      <c r="AK1938" s="4" t="str">
        <f>""</f>
        <v/>
      </c>
      <c r="AL1938" s="4" t="str">
        <f>""</f>
        <v/>
      </c>
      <c r="AM1938" s="4" t="str">
        <f>""</f>
        <v/>
      </c>
      <c r="AN1938" s="4" t="str">
        <f>""</f>
        <v/>
      </c>
      <c r="AO1938" s="4" t="str">
        <f>""</f>
        <v/>
      </c>
      <c r="AP1938" s="4" t="str">
        <f>""</f>
        <v/>
      </c>
      <c r="AQ1938" s="4" t="str">
        <f>""</f>
        <v/>
      </c>
      <c r="AR1938" s="4" t="str">
        <f>""</f>
        <v/>
      </c>
      <c r="AS1938" s="4" t="str">
        <f>""</f>
        <v/>
      </c>
    </row>
    <row r="1939" spans="1:45" x14ac:dyDescent="0.25">
      <c r="A1939" s="15"/>
      <c r="B1939" s="17"/>
      <c r="C1939" s="17"/>
      <c r="D1939" s="17"/>
      <c r="E1939" s="17"/>
      <c r="F1939" s="17"/>
      <c r="G1939" s="17"/>
      <c r="I1939" s="8" t="s">
        <v>39</v>
      </c>
      <c r="J1939" s="8"/>
      <c r="K1939" s="8"/>
      <c r="L1939" s="8"/>
      <c r="M1939" s="8"/>
      <c r="N1939" s="8"/>
      <c r="O1939" s="8"/>
      <c r="P1939" s="8">
        <v>15</v>
      </c>
      <c r="Q1939" s="8">
        <v>15</v>
      </c>
      <c r="R1939" s="8"/>
      <c r="S1939" s="8">
        <v>15</v>
      </c>
      <c r="T1939" s="8">
        <v>15</v>
      </c>
      <c r="U1939" s="8"/>
      <c r="V1939" s="8"/>
      <c r="W1939" s="8"/>
      <c r="X1939" s="8">
        <v>2</v>
      </c>
      <c r="Y1939" s="8">
        <v>2</v>
      </c>
      <c r="Z1939" s="8"/>
      <c r="AA1939" s="8">
        <v>2</v>
      </c>
      <c r="AB1939" s="8">
        <v>2</v>
      </c>
      <c r="AC1939" s="8">
        <v>2</v>
      </c>
      <c r="AD1939" s="8">
        <v>2</v>
      </c>
      <c r="AE1939" s="8">
        <v>0.99</v>
      </c>
      <c r="AF1939" s="8">
        <v>0</v>
      </c>
      <c r="AI1939" s="4" t="str">
        <f>""</f>
        <v/>
      </c>
      <c r="AJ1939" s="4" t="str">
        <f>""</f>
        <v/>
      </c>
      <c r="AK1939" s="4" t="str">
        <f>""</f>
        <v/>
      </c>
      <c r="AL1939" s="4" t="str">
        <f>""</f>
        <v/>
      </c>
      <c r="AM1939" s="4" t="str">
        <f>""</f>
        <v/>
      </c>
      <c r="AN1939" s="4" t="str">
        <f>""</f>
        <v/>
      </c>
      <c r="AO1939" s="4" t="str">
        <f>""</f>
        <v/>
      </c>
      <c r="AP1939" s="4" t="str">
        <f>""</f>
        <v/>
      </c>
      <c r="AQ1939" s="4" t="str">
        <f>""</f>
        <v/>
      </c>
      <c r="AR1939" s="4" t="str">
        <f>""</f>
        <v/>
      </c>
      <c r="AS1939" s="4" t="str">
        <f>""</f>
        <v/>
      </c>
    </row>
    <row r="1940" spans="1:45" x14ac:dyDescent="0.25">
      <c r="A1940" s="15"/>
      <c r="B1940" s="17"/>
      <c r="C1940" s="17"/>
      <c r="D1940" s="17"/>
      <c r="E1940" s="17"/>
      <c r="F1940" s="17"/>
      <c r="G1940" s="17"/>
      <c r="I1940" s="8" t="s">
        <v>40</v>
      </c>
      <c r="J1940" s="8"/>
      <c r="K1940" s="8"/>
      <c r="L1940" s="8"/>
      <c r="M1940" s="8"/>
      <c r="N1940" s="8"/>
      <c r="O1940" s="8"/>
      <c r="P1940" s="8">
        <v>1.5</v>
      </c>
      <c r="Q1940" s="8">
        <v>1.5</v>
      </c>
      <c r="R1940" s="8">
        <f>2*$K$2</f>
        <v>0.02</v>
      </c>
      <c r="S1940" s="8">
        <v>1.5</v>
      </c>
      <c r="T1940" s="8">
        <v>1.5</v>
      </c>
      <c r="U1940" s="8">
        <f>2*$K$2</f>
        <v>0.02</v>
      </c>
      <c r="V1940" s="8"/>
      <c r="W1940" s="8"/>
      <c r="X1940" s="8">
        <f t="shared" ref="X1940:Y1940" si="232">2*$K$2</f>
        <v>0.02</v>
      </c>
      <c r="Y1940" s="8">
        <f t="shared" si="232"/>
        <v>0.02</v>
      </c>
      <c r="Z1940" s="8"/>
      <c r="AA1940" s="8">
        <f t="shared" ref="AA1940:AD1940" si="233">2*$K$2</f>
        <v>0.02</v>
      </c>
      <c r="AB1940" s="8">
        <f t="shared" si="233"/>
        <v>0.02</v>
      </c>
      <c r="AC1940" s="8">
        <f t="shared" si="233"/>
        <v>0.02</v>
      </c>
      <c r="AD1940" s="8">
        <f t="shared" si="233"/>
        <v>0.02</v>
      </c>
      <c r="AE1940" s="8">
        <v>0</v>
      </c>
      <c r="AF1940" s="8">
        <v>-0.3</v>
      </c>
      <c r="AI1940" s="4" t="str">
        <f>""</f>
        <v/>
      </c>
      <c r="AJ1940" s="4" t="str">
        <f>""</f>
        <v/>
      </c>
      <c r="AK1940" s="4" t="str">
        <f>""</f>
        <v/>
      </c>
      <c r="AL1940" s="4" t="str">
        <f>""</f>
        <v/>
      </c>
      <c r="AM1940" s="4" t="str">
        <f>""</f>
        <v/>
      </c>
      <c r="AN1940" s="4" t="str">
        <f>""</f>
        <v/>
      </c>
      <c r="AO1940" s="4" t="str">
        <f>""</f>
        <v/>
      </c>
      <c r="AP1940" s="4" t="str">
        <f>""</f>
        <v/>
      </c>
      <c r="AQ1940" s="4" t="str">
        <f>""</f>
        <v/>
      </c>
      <c r="AR1940" s="4" t="str">
        <f>""</f>
        <v/>
      </c>
      <c r="AS1940" s="4" t="str">
        <f>""</f>
        <v/>
      </c>
    </row>
    <row r="1941" spans="1:45" x14ac:dyDescent="0.25">
      <c r="A1941" s="24" t="s">
        <v>41</v>
      </c>
      <c r="B1941" s="18" t="s">
        <v>100</v>
      </c>
      <c r="C1941" s="18">
        <v>11</v>
      </c>
      <c r="D1941" s="18">
        <v>0</v>
      </c>
      <c r="E1941" s="18" t="s">
        <v>120</v>
      </c>
      <c r="F1941" s="18">
        <v>1</v>
      </c>
      <c r="G1941" s="18" t="str">
        <f>B1941&amp;C1941&amp;D1941&amp;E1941&amp;F1941</f>
        <v>PSS110ND1</v>
      </c>
      <c r="H1941" s="4" t="s">
        <v>9</v>
      </c>
      <c r="I1941" s="4">
        <v>1</v>
      </c>
      <c r="J1941" s="4">
        <v>1</v>
      </c>
      <c r="K1941" s="4">
        <v>0</v>
      </c>
      <c r="L1941" s="4">
        <v>3</v>
      </c>
      <c r="M1941" s="4">
        <v>0</v>
      </c>
      <c r="N1941" s="4">
        <v>5</v>
      </c>
      <c r="O1941" s="4">
        <v>1</v>
      </c>
      <c r="P1941" s="4">
        <v>2.5</v>
      </c>
      <c r="Q1941" s="4">
        <v>2.5</v>
      </c>
      <c r="R1941" s="4">
        <v>0</v>
      </c>
      <c r="S1941" s="4">
        <v>2.5</v>
      </c>
      <c r="T1941" s="4">
        <v>0</v>
      </c>
      <c r="U1941" s="4">
        <v>2.5</v>
      </c>
      <c r="V1941" s="4">
        <v>0.39</v>
      </c>
      <c r="W1941" s="4">
        <v>1</v>
      </c>
      <c r="X1941" s="4">
        <v>0</v>
      </c>
      <c r="Y1941" s="4">
        <v>0.1</v>
      </c>
      <c r="Z1941" s="4">
        <v>6.5</v>
      </c>
      <c r="AA1941" s="4">
        <v>0.44</v>
      </c>
      <c r="AB1941" s="4">
        <v>0.08</v>
      </c>
      <c r="AC1941" s="4">
        <v>0.2</v>
      </c>
      <c r="AD1941" s="4">
        <v>0.98</v>
      </c>
      <c r="AE1941" s="4">
        <v>0.1</v>
      </c>
      <c r="AF1941" s="4">
        <v>-0.1</v>
      </c>
      <c r="AG1941" s="4" t="s">
        <v>1</v>
      </c>
      <c r="AH1941" s="4" t="s">
        <v>1</v>
      </c>
      <c r="AI1941" s="4" t="str">
        <f>""</f>
        <v/>
      </c>
      <c r="AJ1941" s="4" t="str">
        <f>""</f>
        <v/>
      </c>
      <c r="AK1941" s="4" t="str">
        <f>""</f>
        <v/>
      </c>
      <c r="AL1941" s="4" t="str">
        <f>""</f>
        <v/>
      </c>
      <c r="AM1941" s="4" t="str">
        <f>""</f>
        <v/>
      </c>
      <c r="AN1941" s="4" t="str">
        <f>""</f>
        <v/>
      </c>
      <c r="AO1941" s="4" t="str">
        <f>""</f>
        <v/>
      </c>
      <c r="AP1941" s="4" t="str">
        <f>""</f>
        <v/>
      </c>
      <c r="AQ1941" s="4" t="str">
        <f>""</f>
        <v/>
      </c>
      <c r="AR1941" s="4" t="str">
        <f>""</f>
        <v/>
      </c>
      <c r="AS1941" s="4" t="str">
        <f>""</f>
        <v/>
      </c>
    </row>
    <row r="1942" spans="1:45" x14ac:dyDescent="0.25">
      <c r="AI1942" s="4" t="str">
        <f>""</f>
        <v/>
      </c>
      <c r="AJ1942" s="4" t="str">
        <f>""</f>
        <v/>
      </c>
      <c r="AK1942" s="4" t="str">
        <f>""</f>
        <v/>
      </c>
      <c r="AL1942" s="4" t="str">
        <f>""</f>
        <v/>
      </c>
      <c r="AM1942" s="4" t="str">
        <f>""</f>
        <v/>
      </c>
      <c r="AN1942" s="4" t="str">
        <f>""</f>
        <v/>
      </c>
      <c r="AO1942" s="4" t="str">
        <f>""</f>
        <v/>
      </c>
      <c r="AP1942" s="4" t="str">
        <f>""</f>
        <v/>
      </c>
      <c r="AQ1942" s="4" t="str">
        <f>""</f>
        <v/>
      </c>
      <c r="AR1942" s="4" t="str">
        <f>""</f>
        <v/>
      </c>
      <c r="AS1942" s="4" t="str">
        <f>""</f>
        <v/>
      </c>
    </row>
    <row r="1943" spans="1:45" x14ac:dyDescent="0.25">
      <c r="A1943" s="27" t="s">
        <v>240</v>
      </c>
      <c r="B1943" s="9"/>
      <c r="C1943" s="9"/>
      <c r="D1943" s="9"/>
      <c r="E1943" s="9"/>
      <c r="F1943" s="9"/>
      <c r="G1943" s="16"/>
      <c r="H1943" s="14" t="s">
        <v>25</v>
      </c>
      <c r="I1943" s="7" t="s">
        <v>26</v>
      </c>
      <c r="J1943" s="7" t="s">
        <v>103</v>
      </c>
      <c r="K1943" s="7" t="s">
        <v>104</v>
      </c>
      <c r="L1943" s="7" t="s">
        <v>105</v>
      </c>
      <c r="M1943" s="7" t="s">
        <v>106</v>
      </c>
      <c r="N1943" s="7" t="s">
        <v>107</v>
      </c>
      <c r="O1943" s="7" t="s">
        <v>108</v>
      </c>
      <c r="P1943" s="7" t="s">
        <v>109</v>
      </c>
      <c r="Q1943" s="7" t="s">
        <v>110</v>
      </c>
      <c r="R1943" s="7" t="s">
        <v>111</v>
      </c>
      <c r="S1943" s="7" t="s">
        <v>112</v>
      </c>
      <c r="T1943" s="7" t="s">
        <v>113</v>
      </c>
      <c r="U1943" s="7" t="s">
        <v>114</v>
      </c>
      <c r="V1943" s="7" t="s">
        <v>115</v>
      </c>
      <c r="W1943" s="7" t="s">
        <v>116</v>
      </c>
      <c r="X1943" s="7" t="s">
        <v>117</v>
      </c>
      <c r="Y1943" s="7" t="s">
        <v>118</v>
      </c>
      <c r="Z1943" s="7" t="s">
        <v>119</v>
      </c>
      <c r="AI1943" s="4" t="str">
        <f>""</f>
        <v/>
      </c>
      <c r="AJ1943" s="4" t="str">
        <f>""</f>
        <v/>
      </c>
      <c r="AK1943" s="4" t="str">
        <f>""</f>
        <v/>
      </c>
      <c r="AL1943" s="4" t="str">
        <f>""</f>
        <v/>
      </c>
      <c r="AM1943" s="4" t="str">
        <f>""</f>
        <v/>
      </c>
      <c r="AN1943" s="4" t="str">
        <f>""</f>
        <v/>
      </c>
      <c r="AO1943" s="4" t="str">
        <f>""</f>
        <v/>
      </c>
      <c r="AP1943" s="4" t="str">
        <f>""</f>
        <v/>
      </c>
      <c r="AQ1943" s="4" t="str">
        <f>""</f>
        <v/>
      </c>
      <c r="AR1943" s="4" t="str">
        <f>""</f>
        <v/>
      </c>
      <c r="AS1943" s="4" t="str">
        <f>""</f>
        <v/>
      </c>
    </row>
    <row r="1944" spans="1:45" x14ac:dyDescent="0.25">
      <c r="A1944" s="25"/>
      <c r="B1944" s="10"/>
      <c r="C1944" s="10"/>
      <c r="D1944" s="10"/>
      <c r="E1944" s="10"/>
      <c r="F1944" s="10"/>
      <c r="G1944" s="17"/>
      <c r="I1944" s="8" t="s">
        <v>39</v>
      </c>
      <c r="J1944" s="8">
        <v>0.5</v>
      </c>
      <c r="K1944" s="8">
        <v>75</v>
      </c>
      <c r="L1944" s="8">
        <v>75</v>
      </c>
      <c r="M1944" s="8">
        <v>10</v>
      </c>
      <c r="N1944" s="8">
        <v>0</v>
      </c>
      <c r="O1944" s="8">
        <v>1</v>
      </c>
      <c r="P1944" s="8">
        <v>1.2</v>
      </c>
      <c r="Q1944" s="8">
        <v>18</v>
      </c>
      <c r="R1944" s="8">
        <v>118</v>
      </c>
      <c r="S1944" s="8">
        <v>0</v>
      </c>
      <c r="T1944" s="8">
        <v>1.1000000000000001</v>
      </c>
      <c r="U1944" s="8">
        <v>10</v>
      </c>
      <c r="V1944" s="8">
        <v>1.1000000000000001</v>
      </c>
      <c r="W1944" s="8">
        <v>20</v>
      </c>
      <c r="X1944" s="8">
        <v>1</v>
      </c>
      <c r="Y1944" s="8">
        <v>0.5</v>
      </c>
      <c r="Z1944" s="8">
        <v>90</v>
      </c>
      <c r="AI1944" s="4" t="str">
        <f>""</f>
        <v/>
      </c>
      <c r="AJ1944" s="4" t="str">
        <f>""</f>
        <v/>
      </c>
      <c r="AK1944" s="4" t="str">
        <f>""</f>
        <v/>
      </c>
      <c r="AL1944" s="4" t="str">
        <f>""</f>
        <v/>
      </c>
      <c r="AM1944" s="4" t="str">
        <f>""</f>
        <v/>
      </c>
      <c r="AN1944" s="4" t="str">
        <f>""</f>
        <v/>
      </c>
      <c r="AO1944" s="4" t="str">
        <f>""</f>
        <v/>
      </c>
      <c r="AP1944" s="4" t="str">
        <f>""</f>
        <v/>
      </c>
      <c r="AQ1944" s="4" t="str">
        <f>""</f>
        <v/>
      </c>
      <c r="AR1944" s="4" t="str">
        <f>""</f>
        <v/>
      </c>
      <c r="AS1944" s="4" t="str">
        <f>""</f>
        <v/>
      </c>
    </row>
    <row r="1945" spans="1:45" x14ac:dyDescent="0.25">
      <c r="A1945" s="25"/>
      <c r="B1945" s="10"/>
      <c r="C1945" s="10"/>
      <c r="D1945" s="10"/>
      <c r="E1945" s="10"/>
      <c r="F1945" s="10"/>
      <c r="G1945" s="17"/>
      <c r="I1945" s="9" t="s">
        <v>40</v>
      </c>
      <c r="J1945" s="8">
        <v>0</v>
      </c>
      <c r="K1945" s="8">
        <v>0</v>
      </c>
      <c r="L1945" s="8">
        <v>0</v>
      </c>
      <c r="M1945" s="8">
        <v>0.8</v>
      </c>
      <c r="N1945" s="8">
        <v>-6</v>
      </c>
      <c r="O1945" s="8">
        <v>0</v>
      </c>
      <c r="P1945" s="8">
        <v>0</v>
      </c>
      <c r="Q1945" s="8">
        <v>0</v>
      </c>
      <c r="R1945" s="8">
        <v>0.8</v>
      </c>
      <c r="S1945" s="8">
        <v>-118</v>
      </c>
      <c r="T1945" s="8">
        <v>0</v>
      </c>
      <c r="U1945" s="8">
        <v>1</v>
      </c>
      <c r="V1945" s="8">
        <v>0</v>
      </c>
      <c r="W1945" s="8">
        <v>1</v>
      </c>
      <c r="X1945" s="8">
        <v>0</v>
      </c>
      <c r="Y1945" s="8">
        <v>0</v>
      </c>
      <c r="Z1945" s="8">
        <v>-90</v>
      </c>
      <c r="AI1945" s="4" t="str">
        <f>""</f>
        <v/>
      </c>
      <c r="AJ1945" s="4" t="str">
        <f>""</f>
        <v/>
      </c>
      <c r="AK1945" s="4" t="str">
        <f>""</f>
        <v/>
      </c>
      <c r="AL1945" s="4" t="str">
        <f>""</f>
        <v/>
      </c>
      <c r="AM1945" s="4" t="str">
        <f>""</f>
        <v/>
      </c>
      <c r="AN1945" s="4" t="str">
        <f>""</f>
        <v/>
      </c>
      <c r="AO1945" s="4" t="str">
        <f>""</f>
        <v/>
      </c>
      <c r="AP1945" s="4" t="str">
        <f>""</f>
        <v/>
      </c>
      <c r="AQ1945" s="4" t="str">
        <f>""</f>
        <v/>
      </c>
      <c r="AR1945" s="4" t="str">
        <f>""</f>
        <v/>
      </c>
      <c r="AS1945" s="4" t="str">
        <f>""</f>
        <v/>
      </c>
    </row>
    <row r="1946" spans="1:45" x14ac:dyDescent="0.25">
      <c r="A1946" s="22" t="s">
        <v>41</v>
      </c>
      <c r="B1946" s="18" t="s">
        <v>42</v>
      </c>
      <c r="C1946" s="18">
        <v>110</v>
      </c>
      <c r="D1946" s="18">
        <v>150</v>
      </c>
      <c r="E1946" s="18" t="s">
        <v>190</v>
      </c>
      <c r="F1946" s="18">
        <v>1</v>
      </c>
      <c r="G1946" s="18" t="str">
        <f>B1946&amp;C1946&amp;D1946&amp;E1946&amp;F1946</f>
        <v>AVR110150TQ1</v>
      </c>
      <c r="H1946" s="4" t="s">
        <v>3</v>
      </c>
      <c r="I1946" s="4">
        <v>1</v>
      </c>
      <c r="J1946" s="4">
        <v>0</v>
      </c>
      <c r="K1946" s="4">
        <v>15</v>
      </c>
      <c r="L1946" s="4">
        <v>15</v>
      </c>
      <c r="M1946" s="4">
        <v>5</v>
      </c>
      <c r="N1946" s="4">
        <v>-0.87</v>
      </c>
      <c r="O1946" s="4">
        <v>0</v>
      </c>
      <c r="P1946" s="4">
        <v>1</v>
      </c>
      <c r="Q1946" s="4">
        <v>0</v>
      </c>
      <c r="R1946" s="4">
        <v>99</v>
      </c>
      <c r="S1946" s="4">
        <v>-99</v>
      </c>
      <c r="T1946" s="4">
        <v>0</v>
      </c>
      <c r="U1946" s="4">
        <v>9.3000000000000007</v>
      </c>
      <c r="V1946" s="4">
        <v>0</v>
      </c>
      <c r="W1946" s="4">
        <v>11.63</v>
      </c>
      <c r="X1946" s="4">
        <v>0.113</v>
      </c>
      <c r="Y1946" s="4">
        <v>0.124</v>
      </c>
      <c r="Z1946" s="4">
        <v>0</v>
      </c>
      <c r="AA1946" s="4" t="s">
        <v>1</v>
      </c>
      <c r="AB1946" s="4" t="s">
        <v>1</v>
      </c>
      <c r="AC1946" s="4" t="str">
        <f>""</f>
        <v/>
      </c>
      <c r="AD1946" s="4" t="str">
        <f>""</f>
        <v/>
      </c>
      <c r="AE1946" s="4" t="str">
        <f>""</f>
        <v/>
      </c>
      <c r="AF1946" s="4" t="str">
        <f>""</f>
        <v/>
      </c>
      <c r="AG1946" s="4" t="str">
        <f>""</f>
        <v/>
      </c>
      <c r="AH1946" s="4" t="str">
        <f>""</f>
        <v/>
      </c>
      <c r="AI1946" s="4" t="str">
        <f>""</f>
        <v/>
      </c>
      <c r="AJ1946" s="4" t="str">
        <f>""</f>
        <v/>
      </c>
      <c r="AK1946" s="4" t="str">
        <f>""</f>
        <v/>
      </c>
      <c r="AL1946" s="4" t="str">
        <f>""</f>
        <v/>
      </c>
      <c r="AM1946" s="4" t="str">
        <f>""</f>
        <v/>
      </c>
      <c r="AN1946" s="4" t="str">
        <f>""</f>
        <v/>
      </c>
      <c r="AO1946" s="4" t="str">
        <f>""</f>
        <v/>
      </c>
      <c r="AP1946" s="4" t="str">
        <f>""</f>
        <v/>
      </c>
      <c r="AQ1946" s="4" t="str">
        <f>""</f>
        <v/>
      </c>
      <c r="AR1946" s="4" t="str">
        <f>""</f>
        <v/>
      </c>
      <c r="AS1946" s="4" t="str">
        <f>""</f>
        <v/>
      </c>
    </row>
    <row r="1947" spans="1:45" x14ac:dyDescent="0.25">
      <c r="A1947" s="15"/>
      <c r="B1947" s="16"/>
      <c r="C1947" s="16"/>
      <c r="D1947" s="16"/>
      <c r="E1947" s="16"/>
      <c r="F1947" s="16"/>
      <c r="G1947" s="16"/>
      <c r="H1947" s="30" t="s">
        <v>25</v>
      </c>
      <c r="I1947" s="31" t="s">
        <v>26</v>
      </c>
      <c r="J1947" s="7" t="s">
        <v>44</v>
      </c>
      <c r="K1947" s="7" t="s">
        <v>45</v>
      </c>
      <c r="L1947" s="7" t="s">
        <v>46</v>
      </c>
      <c r="M1947" s="7" t="s">
        <v>47</v>
      </c>
      <c r="N1947" s="7" t="s">
        <v>48</v>
      </c>
      <c r="O1947" s="7" t="s">
        <v>49</v>
      </c>
      <c r="P1947" s="7" t="s">
        <v>50</v>
      </c>
      <c r="Q1947" s="7" t="s">
        <v>51</v>
      </c>
      <c r="R1947" s="7" t="s">
        <v>52</v>
      </c>
      <c r="S1947" s="7" t="s">
        <v>53</v>
      </c>
      <c r="T1947" s="7" t="s">
        <v>54</v>
      </c>
      <c r="U1947" s="7" t="s">
        <v>55</v>
      </c>
      <c r="V1947" s="31"/>
      <c r="W1947" s="31"/>
      <c r="AI1947" s="4" t="str">
        <f>""</f>
        <v/>
      </c>
      <c r="AJ1947" s="4" t="str">
        <f>""</f>
        <v/>
      </c>
      <c r="AK1947" s="4" t="str">
        <f>""</f>
        <v/>
      </c>
      <c r="AL1947" s="4" t="str">
        <f>""</f>
        <v/>
      </c>
      <c r="AM1947" s="4" t="str">
        <f>""</f>
        <v/>
      </c>
      <c r="AN1947" s="4" t="str">
        <f>""</f>
        <v/>
      </c>
      <c r="AO1947" s="4" t="str">
        <f>""</f>
        <v/>
      </c>
      <c r="AP1947" s="4" t="str">
        <f>""</f>
        <v/>
      </c>
      <c r="AQ1947" s="4" t="str">
        <f>""</f>
        <v/>
      </c>
      <c r="AR1947" s="4" t="str">
        <f>""</f>
        <v/>
      </c>
      <c r="AS1947" s="4" t="str">
        <f>""</f>
        <v/>
      </c>
    </row>
    <row r="1948" spans="1:45" x14ac:dyDescent="0.25">
      <c r="A1948" s="15"/>
      <c r="B1948" s="17"/>
      <c r="C1948" s="17"/>
      <c r="D1948" s="17"/>
      <c r="E1948" s="17"/>
      <c r="F1948" s="17"/>
      <c r="G1948" s="17"/>
      <c r="I1948" s="8" t="s">
        <v>39</v>
      </c>
      <c r="J1948" s="8">
        <v>10</v>
      </c>
      <c r="K1948" s="8">
        <v>0.2</v>
      </c>
      <c r="L1948" s="8">
        <v>0.2</v>
      </c>
      <c r="M1948" s="8">
        <v>10</v>
      </c>
      <c r="N1948" s="8">
        <v>3</v>
      </c>
      <c r="O1948" s="8">
        <v>2.5</v>
      </c>
      <c r="P1948" s="8"/>
      <c r="Q1948" s="8"/>
      <c r="R1948" s="8"/>
      <c r="S1948" s="8"/>
      <c r="T1948" s="8"/>
      <c r="U1948" s="8"/>
      <c r="V1948" s="8"/>
      <c r="W1948" s="8"/>
      <c r="AI1948" s="4" t="str">
        <f>""</f>
        <v/>
      </c>
      <c r="AJ1948" s="4" t="str">
        <f>""</f>
        <v/>
      </c>
      <c r="AK1948" s="4" t="str">
        <f>""</f>
        <v/>
      </c>
      <c r="AL1948" s="4" t="str">
        <f>""</f>
        <v/>
      </c>
      <c r="AM1948" s="4" t="str">
        <f>""</f>
        <v/>
      </c>
      <c r="AN1948" s="4" t="str">
        <f>""</f>
        <v/>
      </c>
      <c r="AO1948" s="4" t="str">
        <f>""</f>
        <v/>
      </c>
      <c r="AP1948" s="4" t="str">
        <f>""</f>
        <v/>
      </c>
      <c r="AQ1948" s="4" t="str">
        <f>""</f>
        <v/>
      </c>
      <c r="AR1948" s="4" t="str">
        <f>""</f>
        <v/>
      </c>
      <c r="AS1948" s="4" t="str">
        <f>""</f>
        <v/>
      </c>
    </row>
    <row r="1949" spans="1:45" x14ac:dyDescent="0.25">
      <c r="A1949" s="15"/>
      <c r="B1949" s="17"/>
      <c r="C1949" s="17"/>
      <c r="D1949" s="17"/>
      <c r="E1949" s="17"/>
      <c r="F1949" s="17"/>
      <c r="G1949" s="17"/>
      <c r="I1949" s="8" t="s">
        <v>40</v>
      </c>
      <c r="J1949" s="8">
        <v>1</v>
      </c>
      <c r="K1949" s="8">
        <f>4*$K$2</f>
        <v>0.04</v>
      </c>
      <c r="L1949" s="8">
        <f>4*$K$2</f>
        <v>0.04</v>
      </c>
      <c r="M1949" s="8">
        <v>1</v>
      </c>
      <c r="N1949" s="8">
        <v>0</v>
      </c>
      <c r="O1949" s="8"/>
      <c r="P1949" s="8"/>
      <c r="Q1949" s="8"/>
      <c r="R1949" s="8"/>
      <c r="S1949" s="8"/>
      <c r="T1949" s="8">
        <v>0</v>
      </c>
      <c r="U1949" s="8"/>
      <c r="V1949" s="8"/>
      <c r="W1949" s="8"/>
      <c r="AI1949" s="4" t="str">
        <f>""</f>
        <v/>
      </c>
      <c r="AJ1949" s="4" t="str">
        <f>""</f>
        <v/>
      </c>
      <c r="AK1949" s="4" t="str">
        <f>""</f>
        <v/>
      </c>
      <c r="AL1949" s="4" t="str">
        <f>""</f>
        <v/>
      </c>
      <c r="AM1949" s="4" t="str">
        <f>""</f>
        <v/>
      </c>
      <c r="AN1949" s="4" t="str">
        <f>""</f>
        <v/>
      </c>
      <c r="AO1949" s="4" t="str">
        <f>""</f>
        <v/>
      </c>
      <c r="AP1949" s="4" t="str">
        <f>""</f>
        <v/>
      </c>
      <c r="AQ1949" s="4" t="str">
        <f>""</f>
        <v/>
      </c>
      <c r="AR1949" s="4" t="str">
        <f>""</f>
        <v/>
      </c>
      <c r="AS1949" s="4" t="str">
        <f>""</f>
        <v/>
      </c>
    </row>
    <row r="1950" spans="1:45" x14ac:dyDescent="0.25">
      <c r="A1950" s="23" t="s">
        <v>41</v>
      </c>
      <c r="B1950" s="18" t="s">
        <v>62</v>
      </c>
      <c r="C1950" s="18">
        <v>110</v>
      </c>
      <c r="D1950" s="18">
        <v>150</v>
      </c>
      <c r="E1950" s="18" t="s">
        <v>190</v>
      </c>
      <c r="F1950" s="18">
        <v>1</v>
      </c>
      <c r="G1950" s="18" t="str">
        <f>B1950&amp;C1950&amp;D1950&amp;E1950&amp;F1950</f>
        <v>GEN110150TQ1</v>
      </c>
      <c r="H1950" s="4" t="s">
        <v>0</v>
      </c>
      <c r="I1950" s="4">
        <v>1</v>
      </c>
      <c r="J1950" s="4">
        <v>5</v>
      </c>
      <c r="K1950" s="4">
        <v>0.05</v>
      </c>
      <c r="L1950" s="4">
        <v>0.2</v>
      </c>
      <c r="M1950" s="4">
        <v>5</v>
      </c>
      <c r="N1950" s="4">
        <v>0</v>
      </c>
      <c r="O1950" s="4">
        <v>1</v>
      </c>
      <c r="P1950" s="4">
        <v>0.75</v>
      </c>
      <c r="Q1950" s="4">
        <v>0.4</v>
      </c>
      <c r="R1950" s="4">
        <v>0.22</v>
      </c>
      <c r="S1950" s="4">
        <v>0.1</v>
      </c>
      <c r="T1950" s="4">
        <v>0.11</v>
      </c>
      <c r="U1950" s="4">
        <v>0.62</v>
      </c>
      <c r="V1950" s="4" t="s">
        <v>1</v>
      </c>
      <c r="W1950" s="4" t="s">
        <v>1</v>
      </c>
      <c r="X1950" s="4" t="s">
        <v>1</v>
      </c>
      <c r="Y1950" s="4" t="s">
        <v>1</v>
      </c>
      <c r="Z1950" s="4" t="str">
        <f>""</f>
        <v/>
      </c>
      <c r="AA1950" s="4" t="str">
        <f>""</f>
        <v/>
      </c>
      <c r="AB1950" s="4" t="str">
        <f>""</f>
        <v/>
      </c>
      <c r="AC1950" s="4" t="str">
        <f>""</f>
        <v/>
      </c>
      <c r="AD1950" s="4" t="str">
        <f>""</f>
        <v/>
      </c>
      <c r="AE1950" s="4" t="str">
        <f>""</f>
        <v/>
      </c>
      <c r="AF1950" s="4" t="str">
        <f>""</f>
        <v/>
      </c>
      <c r="AG1950" s="4" t="str">
        <f>""</f>
        <v/>
      </c>
      <c r="AH1950" s="4" t="str">
        <f>""</f>
        <v/>
      </c>
      <c r="AI1950" s="4" t="str">
        <f>""</f>
        <v/>
      </c>
      <c r="AJ1950" s="4" t="str">
        <f>""</f>
        <v/>
      </c>
      <c r="AK1950" s="4" t="str">
        <f>""</f>
        <v/>
      </c>
      <c r="AL1950" s="4" t="str">
        <f>""</f>
        <v/>
      </c>
      <c r="AM1950" s="4" t="str">
        <f>""</f>
        <v/>
      </c>
      <c r="AN1950" s="4" t="str">
        <f>""</f>
        <v/>
      </c>
      <c r="AO1950" s="4" t="str">
        <f>""</f>
        <v/>
      </c>
      <c r="AP1950" s="4" t="str">
        <f>""</f>
        <v/>
      </c>
      <c r="AQ1950" s="4" t="str">
        <f>""</f>
        <v/>
      </c>
      <c r="AR1950" s="4" t="str">
        <f>""</f>
        <v/>
      </c>
      <c r="AS1950" s="4" t="str">
        <f>""</f>
        <v/>
      </c>
    </row>
    <row r="1951" spans="1:45" x14ac:dyDescent="0.25">
      <c r="A1951" s="15"/>
      <c r="B1951" s="16"/>
      <c r="C1951" s="16"/>
      <c r="D1951" s="16"/>
      <c r="E1951" s="16"/>
      <c r="F1951" s="16"/>
      <c r="G1951" s="16"/>
      <c r="H1951" s="14" t="s">
        <v>25</v>
      </c>
      <c r="I1951" s="34"/>
      <c r="J1951" s="7" t="s">
        <v>64</v>
      </c>
      <c r="K1951" s="7" t="s">
        <v>65</v>
      </c>
      <c r="L1951" s="7" t="s">
        <v>66</v>
      </c>
      <c r="M1951" s="7" t="s">
        <v>67</v>
      </c>
      <c r="N1951" s="7" t="s">
        <v>68</v>
      </c>
      <c r="O1951" s="7" t="s">
        <v>69</v>
      </c>
      <c r="P1951" s="7" t="s">
        <v>70</v>
      </c>
      <c r="Q1951" s="7" t="s">
        <v>71</v>
      </c>
      <c r="R1951" s="7" t="s">
        <v>72</v>
      </c>
      <c r="S1951" s="7" t="s">
        <v>73</v>
      </c>
      <c r="T1951" s="7" t="s">
        <v>74</v>
      </c>
      <c r="U1951" s="7" t="s">
        <v>75</v>
      </c>
      <c r="AI1951" s="4" t="str">
        <f>""</f>
        <v/>
      </c>
      <c r="AJ1951" s="4" t="str">
        <f>""</f>
        <v/>
      </c>
      <c r="AK1951" s="4" t="str">
        <f>""</f>
        <v/>
      </c>
      <c r="AL1951" s="4" t="str">
        <f>""</f>
        <v/>
      </c>
      <c r="AM1951" s="4" t="str">
        <f>""</f>
        <v/>
      </c>
      <c r="AN1951" s="4" t="str">
        <f>""</f>
        <v/>
      </c>
      <c r="AO1951" s="4" t="str">
        <f>""</f>
        <v/>
      </c>
      <c r="AP1951" s="4" t="str">
        <f>""</f>
        <v/>
      </c>
      <c r="AQ1951" s="4" t="str">
        <f>""</f>
        <v/>
      </c>
      <c r="AR1951" s="4" t="str">
        <f>""</f>
        <v/>
      </c>
      <c r="AS1951" s="4" t="str">
        <f>""</f>
        <v/>
      </c>
    </row>
    <row r="1952" spans="1:45" x14ac:dyDescent="0.25">
      <c r="A1952" s="15"/>
      <c r="B1952" s="17"/>
      <c r="C1952" s="17"/>
      <c r="D1952" s="17"/>
      <c r="E1952" s="17"/>
      <c r="F1952" s="17"/>
      <c r="G1952" s="17"/>
      <c r="I1952" s="8" t="s">
        <v>39</v>
      </c>
      <c r="J1952" s="8">
        <v>1</v>
      </c>
      <c r="K1952" s="8">
        <v>2</v>
      </c>
      <c r="L1952" s="8">
        <v>30</v>
      </c>
      <c r="M1952" s="8">
        <v>0.1</v>
      </c>
      <c r="N1952" s="8">
        <v>1</v>
      </c>
      <c r="O1952" s="8">
        <v>0.3</v>
      </c>
      <c r="P1952" s="8">
        <v>1</v>
      </c>
      <c r="Q1952" s="8">
        <v>1</v>
      </c>
      <c r="R1952" s="8">
        <v>30</v>
      </c>
      <c r="S1952" s="8">
        <v>1.5</v>
      </c>
      <c r="T1952" s="8">
        <v>0.5</v>
      </c>
      <c r="U1952" s="8">
        <v>0.15</v>
      </c>
      <c r="AI1952" s="4" t="str">
        <f>""</f>
        <v/>
      </c>
      <c r="AJ1952" s="4" t="str">
        <f>""</f>
        <v/>
      </c>
      <c r="AK1952" s="4" t="str">
        <f>""</f>
        <v/>
      </c>
      <c r="AL1952" s="4" t="str">
        <f>""</f>
        <v/>
      </c>
      <c r="AM1952" s="4" t="str">
        <f>""</f>
        <v/>
      </c>
      <c r="AN1952" s="4" t="str">
        <f>""</f>
        <v/>
      </c>
      <c r="AO1952" s="4" t="str">
        <f>""</f>
        <v/>
      </c>
      <c r="AP1952" s="4" t="str">
        <f>""</f>
        <v/>
      </c>
      <c r="AQ1952" s="4" t="str">
        <f>""</f>
        <v/>
      </c>
      <c r="AR1952" s="4" t="str">
        <f>""</f>
        <v/>
      </c>
      <c r="AS1952" s="4" t="str">
        <f>""</f>
        <v/>
      </c>
    </row>
    <row r="1953" spans="1:45" x14ac:dyDescent="0.25">
      <c r="A1953" s="15"/>
      <c r="B1953" s="17"/>
      <c r="C1953" s="17"/>
      <c r="D1953" s="17"/>
      <c r="E1953" s="17"/>
      <c r="F1953" s="17"/>
      <c r="G1953" s="17"/>
      <c r="I1953" s="8" t="s">
        <v>40</v>
      </c>
      <c r="J1953" s="8">
        <v>0</v>
      </c>
      <c r="K1953" s="8">
        <v>0</v>
      </c>
      <c r="L1953" s="8">
        <f>4*$K$2</f>
        <v>0.04</v>
      </c>
      <c r="M1953" s="8">
        <f>4*$K$2</f>
        <v>0.04</v>
      </c>
      <c r="N1953" s="8">
        <f>4*$K$2</f>
        <v>0.04</v>
      </c>
      <c r="O1953" s="8">
        <v>0</v>
      </c>
      <c r="P1953" s="8">
        <v>0</v>
      </c>
      <c r="Q1953" s="8">
        <v>0</v>
      </c>
      <c r="R1953" s="8">
        <v>0.5</v>
      </c>
      <c r="S1953" s="8">
        <v>0.8</v>
      </c>
      <c r="T1953" s="8">
        <v>0</v>
      </c>
      <c r="U1953" s="8">
        <v>0</v>
      </c>
      <c r="AI1953" s="4" t="str">
        <f>""</f>
        <v/>
      </c>
      <c r="AJ1953" s="4" t="str">
        <f>""</f>
        <v/>
      </c>
      <c r="AK1953" s="4" t="str">
        <f>""</f>
        <v/>
      </c>
      <c r="AL1953" s="4" t="str">
        <f>""</f>
        <v/>
      </c>
      <c r="AM1953" s="4" t="str">
        <f>""</f>
        <v/>
      </c>
      <c r="AN1953" s="4" t="str">
        <f>""</f>
        <v/>
      </c>
      <c r="AO1953" s="4" t="str">
        <f>""</f>
        <v/>
      </c>
      <c r="AP1953" s="4" t="str">
        <f>""</f>
        <v/>
      </c>
      <c r="AQ1953" s="4" t="str">
        <f>""</f>
        <v/>
      </c>
      <c r="AR1953" s="4" t="str">
        <f>""</f>
        <v/>
      </c>
      <c r="AS1953" s="4" t="str">
        <f>""</f>
        <v/>
      </c>
    </row>
    <row r="1954" spans="1:45" x14ac:dyDescent="0.25">
      <c r="A1954" s="23" t="s">
        <v>41</v>
      </c>
      <c r="B1954" s="18" t="s">
        <v>76</v>
      </c>
      <c r="C1954" s="18">
        <v>110</v>
      </c>
      <c r="D1954" s="18">
        <v>150</v>
      </c>
      <c r="E1954" s="18" t="s">
        <v>190</v>
      </c>
      <c r="F1954" s="18">
        <v>1</v>
      </c>
      <c r="G1954" s="18" t="str">
        <f>B1954&amp;C1954&amp;D1954&amp;E1954&amp;F1954</f>
        <v>GOV110150TQ1</v>
      </c>
      <c r="H1954" s="4" t="s">
        <v>6</v>
      </c>
      <c r="I1954" s="4">
        <v>1</v>
      </c>
      <c r="J1954" s="4">
        <v>0.03</v>
      </c>
      <c r="K1954" s="4">
        <v>0.18</v>
      </c>
      <c r="L1954" s="4">
        <v>6.64</v>
      </c>
      <c r="M1954" s="4">
        <v>0.05</v>
      </c>
      <c r="N1954" s="4">
        <v>0.5</v>
      </c>
      <c r="O1954" s="4">
        <v>0.15</v>
      </c>
      <c r="P1954" s="4">
        <v>1</v>
      </c>
      <c r="Q1954" s="4">
        <v>0</v>
      </c>
      <c r="R1954" s="4">
        <v>1.66</v>
      </c>
      <c r="S1954" s="4">
        <v>1.41</v>
      </c>
      <c r="T1954" s="4">
        <v>0.499</v>
      </c>
      <c r="U1954" s="4">
        <v>0.06</v>
      </c>
      <c r="V1954" s="4" t="s">
        <v>1</v>
      </c>
      <c r="W1954" s="4" t="s">
        <v>1</v>
      </c>
      <c r="X1954" s="4" t="str">
        <f>""</f>
        <v/>
      </c>
      <c r="Y1954" s="4" t="str">
        <f>""</f>
        <v/>
      </c>
      <c r="Z1954" s="4" t="str">
        <f>""</f>
        <v/>
      </c>
      <c r="AA1954" s="4" t="str">
        <f>""</f>
        <v/>
      </c>
      <c r="AB1954" s="4" t="str">
        <f>""</f>
        <v/>
      </c>
      <c r="AC1954" s="4" t="str">
        <f>""</f>
        <v/>
      </c>
      <c r="AD1954" s="4" t="str">
        <f>""</f>
        <v/>
      </c>
      <c r="AE1954" s="4" t="str">
        <f>""</f>
        <v/>
      </c>
      <c r="AF1954" s="4" t="str">
        <f>""</f>
        <v/>
      </c>
      <c r="AG1954" s="4" t="str">
        <f>""</f>
        <v/>
      </c>
      <c r="AH1954" s="4" t="str">
        <f>""</f>
        <v/>
      </c>
      <c r="AI1954" s="4" t="str">
        <f>""</f>
        <v/>
      </c>
      <c r="AJ1954" s="4" t="str">
        <f>""</f>
        <v/>
      </c>
      <c r="AK1954" s="4" t="str">
        <f>""</f>
        <v/>
      </c>
      <c r="AL1954" s="4" t="str">
        <f>""</f>
        <v/>
      </c>
      <c r="AM1954" s="4" t="str">
        <f>""</f>
        <v/>
      </c>
      <c r="AN1954" s="4" t="str">
        <f>""</f>
        <v/>
      </c>
      <c r="AO1954" s="4" t="str">
        <f>""</f>
        <v/>
      </c>
      <c r="AP1954" s="4" t="str">
        <f>""</f>
        <v/>
      </c>
      <c r="AQ1954" s="4" t="str">
        <f>""</f>
        <v/>
      </c>
      <c r="AR1954" s="4" t="str">
        <f>""</f>
        <v/>
      </c>
      <c r="AS1954" s="4" t="str">
        <f>""</f>
        <v/>
      </c>
    </row>
    <row r="1955" spans="1:45" x14ac:dyDescent="0.25">
      <c r="A1955" s="15"/>
      <c r="B1955" s="16"/>
      <c r="C1955" s="16"/>
      <c r="D1955" s="16"/>
      <c r="E1955" s="16"/>
      <c r="F1955" s="16"/>
      <c r="G1955" s="16"/>
      <c r="H1955" s="14" t="s">
        <v>25</v>
      </c>
      <c r="I1955" s="7" t="s">
        <v>26</v>
      </c>
      <c r="J1955" s="7" t="s">
        <v>77</v>
      </c>
      <c r="K1955" s="7" t="s">
        <v>78</v>
      </c>
      <c r="L1955" s="7" t="s">
        <v>79</v>
      </c>
      <c r="M1955" s="7" t="s">
        <v>80</v>
      </c>
      <c r="N1955" s="7" t="s">
        <v>81</v>
      </c>
      <c r="O1955" s="7" t="s">
        <v>82</v>
      </c>
      <c r="P1955" s="7" t="s">
        <v>83</v>
      </c>
      <c r="Q1955" s="7" t="s">
        <v>84</v>
      </c>
      <c r="R1955" s="7" t="s">
        <v>85</v>
      </c>
      <c r="S1955" s="7" t="s">
        <v>86</v>
      </c>
      <c r="T1955" s="7" t="s">
        <v>87</v>
      </c>
      <c r="U1955" s="7" t="s">
        <v>88</v>
      </c>
      <c r="V1955" s="7" t="s">
        <v>89</v>
      </c>
      <c r="W1955" s="7" t="s">
        <v>90</v>
      </c>
      <c r="X1955" s="7" t="s">
        <v>91</v>
      </c>
      <c r="Y1955" s="7" t="s">
        <v>92</v>
      </c>
      <c r="Z1955" s="7" t="s">
        <v>93</v>
      </c>
      <c r="AA1955" s="7" t="s">
        <v>94</v>
      </c>
      <c r="AB1955" s="7" t="s">
        <v>95</v>
      </c>
      <c r="AC1955" s="7" t="s">
        <v>96</v>
      </c>
      <c r="AD1955" s="7" t="s">
        <v>97</v>
      </c>
      <c r="AE1955" s="7" t="s">
        <v>98</v>
      </c>
      <c r="AF1955" s="7" t="s">
        <v>99</v>
      </c>
      <c r="AI1955" s="4" t="str">
        <f>""</f>
        <v/>
      </c>
      <c r="AJ1955" s="4" t="str">
        <f>""</f>
        <v/>
      </c>
      <c r="AK1955" s="4" t="str">
        <f>""</f>
        <v/>
      </c>
      <c r="AL1955" s="4" t="str">
        <f>""</f>
        <v/>
      </c>
      <c r="AM1955" s="4" t="str">
        <f>""</f>
        <v/>
      </c>
      <c r="AN1955" s="4" t="str">
        <f>""</f>
        <v/>
      </c>
      <c r="AO1955" s="4" t="str">
        <f>""</f>
        <v/>
      </c>
      <c r="AP1955" s="4" t="str">
        <f>""</f>
        <v/>
      </c>
      <c r="AQ1955" s="4" t="str">
        <f>""</f>
        <v/>
      </c>
      <c r="AR1955" s="4" t="str">
        <f>""</f>
        <v/>
      </c>
      <c r="AS1955" s="4" t="str">
        <f>""</f>
        <v/>
      </c>
    </row>
    <row r="1956" spans="1:45" x14ac:dyDescent="0.25">
      <c r="A1956" s="15"/>
      <c r="B1956" s="17"/>
      <c r="C1956" s="17"/>
      <c r="D1956" s="17"/>
      <c r="E1956" s="17"/>
      <c r="F1956" s="17"/>
      <c r="G1956" s="17"/>
      <c r="I1956" s="8" t="s">
        <v>39</v>
      </c>
      <c r="J1956" s="8"/>
      <c r="K1956" s="8"/>
      <c r="L1956" s="8"/>
      <c r="M1956" s="8"/>
      <c r="N1956" s="8"/>
      <c r="O1956" s="8"/>
      <c r="P1956" s="8">
        <v>15</v>
      </c>
      <c r="Q1956" s="8">
        <v>15</v>
      </c>
      <c r="R1956" s="8"/>
      <c r="S1956" s="8">
        <v>15</v>
      </c>
      <c r="T1956" s="8">
        <v>15</v>
      </c>
      <c r="U1956" s="8"/>
      <c r="V1956" s="8"/>
      <c r="W1956" s="8"/>
      <c r="X1956" s="8">
        <v>2</v>
      </c>
      <c r="Y1956" s="8">
        <v>2</v>
      </c>
      <c r="Z1956" s="8"/>
      <c r="AA1956" s="8">
        <v>2</v>
      </c>
      <c r="AB1956" s="8">
        <v>2</v>
      </c>
      <c r="AC1956" s="8">
        <v>2</v>
      </c>
      <c r="AD1956" s="8">
        <v>2</v>
      </c>
      <c r="AE1956" s="8">
        <v>0.99</v>
      </c>
      <c r="AF1956" s="8">
        <v>0</v>
      </c>
      <c r="AI1956" s="4" t="str">
        <f>""</f>
        <v/>
      </c>
      <c r="AJ1956" s="4" t="str">
        <f>""</f>
        <v/>
      </c>
      <c r="AK1956" s="4" t="str">
        <f>""</f>
        <v/>
      </c>
      <c r="AL1956" s="4" t="str">
        <f>""</f>
        <v/>
      </c>
      <c r="AM1956" s="4" t="str">
        <f>""</f>
        <v/>
      </c>
      <c r="AN1956" s="4" t="str">
        <f>""</f>
        <v/>
      </c>
      <c r="AO1956" s="4" t="str">
        <f>""</f>
        <v/>
      </c>
      <c r="AP1956" s="4" t="str">
        <f>""</f>
        <v/>
      </c>
      <c r="AQ1956" s="4" t="str">
        <f>""</f>
        <v/>
      </c>
      <c r="AR1956" s="4" t="str">
        <f>""</f>
        <v/>
      </c>
      <c r="AS1956" s="4" t="str">
        <f>""</f>
        <v/>
      </c>
    </row>
    <row r="1957" spans="1:45" x14ac:dyDescent="0.25">
      <c r="A1957" s="15"/>
      <c r="B1957" s="17"/>
      <c r="C1957" s="17"/>
      <c r="D1957" s="17"/>
      <c r="E1957" s="17"/>
      <c r="F1957" s="17"/>
      <c r="G1957" s="17"/>
      <c r="I1957" s="8" t="s">
        <v>40</v>
      </c>
      <c r="J1957" s="8"/>
      <c r="K1957" s="8"/>
      <c r="L1957" s="8"/>
      <c r="M1957" s="8"/>
      <c r="N1957" s="8"/>
      <c r="O1957" s="8"/>
      <c r="P1957" s="8">
        <v>1.5</v>
      </c>
      <c r="Q1957" s="8">
        <v>1.5</v>
      </c>
      <c r="R1957" s="8">
        <f>2*$K$2</f>
        <v>0.02</v>
      </c>
      <c r="S1957" s="8">
        <v>1.5</v>
      </c>
      <c r="T1957" s="8">
        <v>1.5</v>
      </c>
      <c r="U1957" s="8">
        <f>2*$K$2</f>
        <v>0.02</v>
      </c>
      <c r="V1957" s="8"/>
      <c r="W1957" s="8"/>
      <c r="X1957" s="8">
        <f t="shared" ref="X1957:Y1957" si="234">2*$K$2</f>
        <v>0.02</v>
      </c>
      <c r="Y1957" s="8">
        <f t="shared" si="234"/>
        <v>0.02</v>
      </c>
      <c r="Z1957" s="8"/>
      <c r="AA1957" s="8">
        <f t="shared" ref="AA1957:AD1957" si="235">2*$K$2</f>
        <v>0.02</v>
      </c>
      <c r="AB1957" s="8">
        <f t="shared" si="235"/>
        <v>0.02</v>
      </c>
      <c r="AC1957" s="8">
        <f t="shared" si="235"/>
        <v>0.02</v>
      </c>
      <c r="AD1957" s="8">
        <f t="shared" si="235"/>
        <v>0.02</v>
      </c>
      <c r="AE1957" s="8">
        <v>0</v>
      </c>
      <c r="AF1957" s="8">
        <v>-0.3</v>
      </c>
      <c r="AI1957" s="4" t="str">
        <f>""</f>
        <v/>
      </c>
      <c r="AJ1957" s="4" t="str">
        <f>""</f>
        <v/>
      </c>
      <c r="AK1957" s="4" t="str">
        <f>""</f>
        <v/>
      </c>
      <c r="AL1957" s="4" t="str">
        <f>""</f>
        <v/>
      </c>
      <c r="AM1957" s="4" t="str">
        <f>""</f>
        <v/>
      </c>
      <c r="AN1957" s="4" t="str">
        <f>""</f>
        <v/>
      </c>
      <c r="AO1957" s="4" t="str">
        <f>""</f>
        <v/>
      </c>
      <c r="AP1957" s="4" t="str">
        <f>""</f>
        <v/>
      </c>
      <c r="AQ1957" s="4" t="str">
        <f>""</f>
        <v/>
      </c>
      <c r="AR1957" s="4" t="str">
        <f>""</f>
        <v/>
      </c>
      <c r="AS1957" s="4" t="str">
        <f>""</f>
        <v/>
      </c>
    </row>
    <row r="1958" spans="1:45" x14ac:dyDescent="0.25">
      <c r="A1958" s="24" t="s">
        <v>41</v>
      </c>
      <c r="B1958" s="18" t="s">
        <v>100</v>
      </c>
      <c r="C1958" s="18">
        <v>110</v>
      </c>
      <c r="D1958" s="18">
        <v>150</v>
      </c>
      <c r="E1958" s="18" t="s">
        <v>190</v>
      </c>
      <c r="F1958" s="18">
        <v>1</v>
      </c>
      <c r="G1958" s="18" t="str">
        <f>B1958&amp;C1958&amp;D1958&amp;E1958&amp;F1958</f>
        <v>PSS110150TQ1</v>
      </c>
      <c r="H1958" s="4" t="s">
        <v>9</v>
      </c>
      <c r="I1958" s="4">
        <v>1</v>
      </c>
      <c r="J1958" s="4">
        <v>1</v>
      </c>
      <c r="K1958" s="4">
        <v>0</v>
      </c>
      <c r="L1958" s="4">
        <v>3</v>
      </c>
      <c r="M1958" s="4">
        <v>0</v>
      </c>
      <c r="N1958" s="4">
        <v>5</v>
      </c>
      <c r="O1958" s="4">
        <v>1</v>
      </c>
      <c r="P1958" s="4">
        <v>2.5</v>
      </c>
      <c r="Q1958" s="4">
        <v>2.5</v>
      </c>
      <c r="R1958" s="4">
        <v>0</v>
      </c>
      <c r="S1958" s="4">
        <v>2.5</v>
      </c>
      <c r="T1958" s="4">
        <v>0</v>
      </c>
      <c r="U1958" s="4">
        <v>2.5</v>
      </c>
      <c r="V1958" s="4">
        <v>0.39</v>
      </c>
      <c r="W1958" s="4">
        <v>1</v>
      </c>
      <c r="X1958" s="4">
        <v>0</v>
      </c>
      <c r="Y1958" s="4">
        <v>0.1</v>
      </c>
      <c r="Z1958" s="4">
        <v>6.5</v>
      </c>
      <c r="AA1958" s="4">
        <v>0.44</v>
      </c>
      <c r="AB1958" s="4">
        <v>0.08</v>
      </c>
      <c r="AC1958" s="4">
        <v>0.2</v>
      </c>
      <c r="AD1958" s="4">
        <v>0.98</v>
      </c>
      <c r="AE1958" s="4">
        <v>0.1</v>
      </c>
      <c r="AF1958" s="4">
        <v>-0.1</v>
      </c>
      <c r="AG1958" s="4" t="s">
        <v>1</v>
      </c>
      <c r="AH1958" s="4" t="s">
        <v>1</v>
      </c>
      <c r="AI1958" s="4" t="str">
        <f>""</f>
        <v/>
      </c>
      <c r="AJ1958" s="4" t="str">
        <f>""</f>
        <v/>
      </c>
      <c r="AK1958" s="4" t="str">
        <f>""</f>
        <v/>
      </c>
      <c r="AL1958" s="4" t="str">
        <f>""</f>
        <v/>
      </c>
      <c r="AM1958" s="4" t="str">
        <f>""</f>
        <v/>
      </c>
      <c r="AN1958" s="4" t="str">
        <f>""</f>
        <v/>
      </c>
      <c r="AO1958" s="4" t="str">
        <f>""</f>
        <v/>
      </c>
      <c r="AP1958" s="4" t="str">
        <f>""</f>
        <v/>
      </c>
      <c r="AQ1958" s="4" t="str">
        <f>""</f>
        <v/>
      </c>
      <c r="AR1958" s="4" t="str">
        <f>""</f>
        <v/>
      </c>
      <c r="AS1958" s="4" t="str">
        <f>""</f>
        <v/>
      </c>
    </row>
    <row r="1959" spans="1:45" x14ac:dyDescent="0.25">
      <c r="AI1959" s="4" t="str">
        <f>""</f>
        <v/>
      </c>
      <c r="AJ1959" s="4" t="str">
        <f>""</f>
        <v/>
      </c>
      <c r="AK1959" s="4" t="str">
        <f>""</f>
        <v/>
      </c>
      <c r="AL1959" s="4" t="str">
        <f>""</f>
        <v/>
      </c>
      <c r="AM1959" s="4" t="str">
        <f>""</f>
        <v/>
      </c>
      <c r="AN1959" s="4" t="str">
        <f>""</f>
        <v/>
      </c>
      <c r="AO1959" s="4" t="str">
        <f>""</f>
        <v/>
      </c>
      <c r="AP1959" s="4" t="str">
        <f>""</f>
        <v/>
      </c>
      <c r="AQ1959" s="4" t="str">
        <f>""</f>
        <v/>
      </c>
      <c r="AR1959" s="4" t="str">
        <f>""</f>
        <v/>
      </c>
      <c r="AS1959" s="4" t="str">
        <f>""</f>
        <v/>
      </c>
    </row>
    <row r="1960" spans="1:45" x14ac:dyDescent="0.25">
      <c r="AI1960" s="4" t="str">
        <f>""</f>
        <v/>
      </c>
      <c r="AJ1960" s="4" t="str">
        <f>""</f>
        <v/>
      </c>
      <c r="AK1960" s="4" t="str">
        <f>""</f>
        <v/>
      </c>
      <c r="AL1960" s="4" t="str">
        <f>""</f>
        <v/>
      </c>
      <c r="AM1960" s="4" t="str">
        <f>""</f>
        <v/>
      </c>
      <c r="AN1960" s="4" t="str">
        <f>""</f>
        <v/>
      </c>
      <c r="AO1960" s="4" t="str">
        <f>""</f>
        <v/>
      </c>
      <c r="AP1960" s="4" t="str">
        <f>""</f>
        <v/>
      </c>
      <c r="AQ1960" s="4" t="str">
        <f>""</f>
        <v/>
      </c>
      <c r="AR1960" s="4" t="str">
        <f>""</f>
        <v/>
      </c>
      <c r="AS1960" s="4" t="str">
        <f>""</f>
        <v/>
      </c>
    </row>
    <row r="1961" spans="1:45" x14ac:dyDescent="0.25">
      <c r="AI1961" s="4" t="str">
        <f>""</f>
        <v/>
      </c>
      <c r="AJ1961" s="4" t="str">
        <f>""</f>
        <v/>
      </c>
      <c r="AK1961" s="4" t="str">
        <f>""</f>
        <v/>
      </c>
      <c r="AL1961" s="4" t="str">
        <f>""</f>
        <v/>
      </c>
      <c r="AM1961" s="4" t="str">
        <f>""</f>
        <v/>
      </c>
      <c r="AN1961" s="4" t="str">
        <f>""</f>
        <v/>
      </c>
      <c r="AO1961" s="4" t="str">
        <f>""</f>
        <v/>
      </c>
      <c r="AP1961" s="4" t="str">
        <f>""</f>
        <v/>
      </c>
      <c r="AQ1961" s="4" t="str">
        <f>""</f>
        <v/>
      </c>
      <c r="AR1961" s="4" t="str">
        <f>""</f>
        <v/>
      </c>
      <c r="AS1961" s="4" t="str">
        <f>""</f>
        <v/>
      </c>
    </row>
  </sheetData>
  <autoFilter ref="H1:H1961" xr:uid="{00000000-0001-0000-0400-000000000000}"/>
  <conditionalFormatting sqref="L6">
    <cfRule type="cellIs" dxfId="344" priority="679" operator="equal">
      <formula>L5</formula>
    </cfRule>
    <cfRule type="cellIs" dxfId="343" priority="689" operator="lessThan">
      <formula>L5</formula>
    </cfRule>
    <cfRule type="cellIs" dxfId="342" priority="690" operator="greaterThan">
      <formula>L4</formula>
    </cfRule>
  </conditionalFormatting>
  <conditionalFormatting sqref="K6">
    <cfRule type="cellIs" dxfId="341" priority="680" operator="equal">
      <formula>K5</formula>
    </cfRule>
    <cfRule type="cellIs" dxfId="340" priority="685" operator="lessThan">
      <formula>K5</formula>
    </cfRule>
    <cfRule type="cellIs" dxfId="339" priority="686" operator="greaterThan">
      <formula>K4</formula>
    </cfRule>
  </conditionalFormatting>
  <conditionalFormatting sqref="J6">
    <cfRule type="cellIs" dxfId="338" priority="681" operator="equal">
      <formula>J4</formula>
    </cfRule>
    <cfRule type="cellIs" dxfId="337" priority="682" operator="lessThan">
      <formula>J5</formula>
    </cfRule>
    <cfRule type="cellIs" dxfId="336" priority="683" operator="greaterThan">
      <formula>J4</formula>
    </cfRule>
  </conditionalFormatting>
  <conditionalFormatting sqref="M6">
    <cfRule type="cellIs" dxfId="335" priority="673" operator="equal">
      <formula>M4</formula>
    </cfRule>
    <cfRule type="cellIs" dxfId="334" priority="674" operator="lessThan">
      <formula>M5</formula>
    </cfRule>
    <cfRule type="cellIs" dxfId="333" priority="675" operator="greaterThan">
      <formula>M4</formula>
    </cfRule>
  </conditionalFormatting>
  <conditionalFormatting sqref="N6">
    <cfRule type="cellIs" dxfId="332" priority="671" operator="lessThan">
      <formula>N5</formula>
    </cfRule>
    <cfRule type="cellIs" dxfId="331" priority="672" operator="greaterThan">
      <formula>N4</formula>
    </cfRule>
  </conditionalFormatting>
  <conditionalFormatting sqref="O6">
    <cfRule type="cellIs" dxfId="330" priority="667" operator="equal">
      <formula>O5</formula>
    </cfRule>
    <cfRule type="cellIs" dxfId="329" priority="668" operator="lessThan">
      <formula>O5</formula>
    </cfRule>
    <cfRule type="cellIs" dxfId="328" priority="669" operator="greaterThan">
      <formula>O4</formula>
    </cfRule>
  </conditionalFormatting>
  <conditionalFormatting sqref="P6">
    <cfRule type="cellIs" dxfId="327" priority="664" operator="equal">
      <formula>P4</formula>
    </cfRule>
    <cfRule type="cellIs" dxfId="326" priority="665" operator="lessThan">
      <formula>P5</formula>
    </cfRule>
    <cfRule type="cellIs" dxfId="325" priority="666" operator="greaterThan">
      <formula>P4</formula>
    </cfRule>
  </conditionalFormatting>
  <conditionalFormatting sqref="Q6">
    <cfRule type="cellIs" dxfId="324" priority="662" operator="lessThan">
      <formula>Q5</formula>
    </cfRule>
    <cfRule type="cellIs" dxfId="323" priority="663" operator="greaterThan">
      <formula>Q4</formula>
    </cfRule>
  </conditionalFormatting>
  <conditionalFormatting sqref="R6">
    <cfRule type="cellIs" dxfId="322" priority="658" operator="lessThan">
      <formula>R5</formula>
    </cfRule>
    <cfRule type="cellIs" dxfId="321" priority="659" operator="greaterThan">
      <formula>R4</formula>
    </cfRule>
  </conditionalFormatting>
  <conditionalFormatting sqref="S6">
    <cfRule type="cellIs" dxfId="320" priority="653" operator="equal">
      <formula>S4</formula>
    </cfRule>
    <cfRule type="cellIs" dxfId="319" priority="654" operator="lessThan">
      <formula>S5</formula>
    </cfRule>
    <cfRule type="cellIs" dxfId="318" priority="655" operator="greaterThan">
      <formula>S4</formula>
    </cfRule>
  </conditionalFormatting>
  <conditionalFormatting sqref="X3">
    <cfRule type="cellIs" dxfId="317" priority="648" operator="equal">
      <formula>X5</formula>
    </cfRule>
    <cfRule type="cellIs" dxfId="316" priority="649" operator="equal">
      <formula>X4</formula>
    </cfRule>
    <cfRule type="cellIs" dxfId="315" priority="650" operator="lessThan">
      <formula>X5</formula>
    </cfRule>
    <cfRule type="cellIs" dxfId="314" priority="651" operator="greaterThan">
      <formula>X4</formula>
    </cfRule>
  </conditionalFormatting>
  <conditionalFormatting sqref="M10">
    <cfRule type="cellIs" dxfId="313" priority="646" operator="lessThan">
      <formula>M9</formula>
    </cfRule>
    <cfRule type="cellIs" dxfId="312" priority="647" operator="greaterThan">
      <formula>M8</formula>
    </cfRule>
  </conditionalFormatting>
  <conditionalFormatting sqref="N10">
    <cfRule type="cellIs" dxfId="311" priority="641" operator="equal">
      <formula>N8</formula>
    </cfRule>
    <cfRule type="cellIs" dxfId="310" priority="642" operator="lessThan">
      <formula>N9</formula>
    </cfRule>
    <cfRule type="cellIs" dxfId="309" priority="643" operator="greaterThan">
      <formula>N8</formula>
    </cfRule>
  </conditionalFormatting>
  <conditionalFormatting sqref="J10">
    <cfRule type="cellIs" dxfId="308" priority="636" operator="equal">
      <formula>J9</formula>
    </cfRule>
    <cfRule type="cellIs" dxfId="307" priority="637" operator="equal">
      <formula>J8</formula>
    </cfRule>
    <cfRule type="cellIs" dxfId="306" priority="638" operator="lessThan">
      <formula>J9</formula>
    </cfRule>
    <cfRule type="cellIs" dxfId="305" priority="639" operator="greaterThan">
      <formula>J8</formula>
    </cfRule>
  </conditionalFormatting>
  <conditionalFormatting sqref="K10">
    <cfRule type="cellIs" dxfId="304" priority="632" operator="equal">
      <formula>K9</formula>
    </cfRule>
    <cfRule type="cellIs" dxfId="303" priority="633" operator="equal">
      <formula>K8</formula>
    </cfRule>
    <cfRule type="cellIs" dxfId="302" priority="634" operator="lessThan">
      <formula>K9</formula>
    </cfRule>
    <cfRule type="cellIs" dxfId="301" priority="635" operator="greaterThan">
      <formula>K8</formula>
    </cfRule>
  </conditionalFormatting>
  <conditionalFormatting sqref="L10">
    <cfRule type="cellIs" dxfId="300" priority="628" operator="equal">
      <formula>L9</formula>
    </cfRule>
    <cfRule type="cellIs" dxfId="299" priority="629" operator="equal">
      <formula>L8</formula>
    </cfRule>
    <cfRule type="cellIs" dxfId="298" priority="630" operator="lessThan">
      <formula>L9</formula>
    </cfRule>
    <cfRule type="cellIs" dxfId="297" priority="631" operator="greaterThan">
      <formula>L8</formula>
    </cfRule>
  </conditionalFormatting>
  <conditionalFormatting sqref="O10">
    <cfRule type="cellIs" dxfId="296" priority="625" operator="equal">
      <formula>O8</formula>
    </cfRule>
    <cfRule type="cellIs" dxfId="295" priority="627" operator="greaterThan">
      <formula>O8</formula>
    </cfRule>
  </conditionalFormatting>
  <conditionalFormatting sqref="Z7">
    <cfRule type="cellIs" dxfId="294" priority="620" operator="equal">
      <formula>Z9</formula>
    </cfRule>
    <cfRule type="cellIs" dxfId="293" priority="622" operator="lessThan">
      <formula>Z9</formula>
    </cfRule>
  </conditionalFormatting>
  <conditionalFormatting sqref="AB7">
    <cfRule type="cellIs" dxfId="292" priority="616" operator="equal">
      <formula>AB9</formula>
    </cfRule>
    <cfRule type="cellIs" dxfId="291" priority="618" operator="lessThan">
      <formula>AB9</formula>
    </cfRule>
  </conditionalFormatting>
  <conditionalFormatting sqref="AD7">
    <cfRule type="cellIs" dxfId="290" priority="614" operator="equal">
      <formula>AD9</formula>
    </cfRule>
    <cfRule type="cellIs" dxfId="289" priority="615" operator="lessThan">
      <formula>AD9</formula>
    </cfRule>
  </conditionalFormatting>
  <conditionalFormatting sqref="AF7">
    <cfRule type="cellIs" dxfId="288" priority="612" operator="equal">
      <formula>AF9</formula>
    </cfRule>
    <cfRule type="cellIs" dxfId="287" priority="613" operator="lessThan">
      <formula>AF9</formula>
    </cfRule>
  </conditionalFormatting>
  <conditionalFormatting sqref="AH7">
    <cfRule type="cellIs" dxfId="286" priority="610" operator="equal">
      <formula>AH9</formula>
    </cfRule>
    <cfRule type="cellIs" dxfId="285" priority="611" operator="lessThan">
      <formula>AH9</formula>
    </cfRule>
  </conditionalFormatting>
  <conditionalFormatting sqref="T10">
    <cfRule type="cellIs" dxfId="284" priority="606" operator="equal">
      <formula>T9</formula>
    </cfRule>
    <cfRule type="cellIs" dxfId="283" priority="608" operator="lessThan">
      <formula>T9</formula>
    </cfRule>
  </conditionalFormatting>
  <conditionalFormatting sqref="J14">
    <cfRule type="cellIs" dxfId="282" priority="600" operator="equal">
      <formula>J13</formula>
    </cfRule>
    <cfRule type="cellIs" dxfId="281" priority="601" operator="equal">
      <formula>J12</formula>
    </cfRule>
    <cfRule type="cellIs" dxfId="280" priority="602" operator="lessThan">
      <formula>J13</formula>
    </cfRule>
    <cfRule type="cellIs" dxfId="279" priority="603" operator="greaterThan">
      <formula>J12</formula>
    </cfRule>
  </conditionalFormatting>
  <conditionalFormatting sqref="K14">
    <cfRule type="cellIs" dxfId="278" priority="555" operator="lessThan">
      <formula>$J$14</formula>
    </cfRule>
    <cfRule type="cellIs" dxfId="277" priority="596" operator="equal">
      <formula>K13</formula>
    </cfRule>
    <cfRule type="cellIs" dxfId="276" priority="597" operator="equal">
      <formula>K12</formula>
    </cfRule>
    <cfRule type="cellIs" dxfId="275" priority="598" operator="lessThan">
      <formula>K13</formula>
    </cfRule>
    <cfRule type="cellIs" dxfId="274" priority="599" operator="greaterThan">
      <formula>K12</formula>
    </cfRule>
  </conditionalFormatting>
  <conditionalFormatting sqref="L14">
    <cfRule type="cellIs" dxfId="273" priority="592" operator="equal">
      <formula>L13</formula>
    </cfRule>
    <cfRule type="cellIs" dxfId="272" priority="593" operator="equal">
      <formula>L12</formula>
    </cfRule>
    <cfRule type="cellIs" dxfId="271" priority="594" operator="lessThan">
      <formula>L13</formula>
    </cfRule>
    <cfRule type="cellIs" dxfId="270" priority="595" operator="greaterThan">
      <formula>L12</formula>
    </cfRule>
  </conditionalFormatting>
  <conditionalFormatting sqref="M14">
    <cfRule type="cellIs" dxfId="269" priority="588" operator="equal">
      <formula>M13</formula>
    </cfRule>
    <cfRule type="cellIs" dxfId="268" priority="589" operator="equal">
      <formula>M12</formula>
    </cfRule>
    <cfRule type="cellIs" dxfId="267" priority="590" operator="lessThan">
      <formula>M13</formula>
    </cfRule>
    <cfRule type="cellIs" dxfId="266" priority="591" operator="greaterThan">
      <formula>M12</formula>
    </cfRule>
  </conditionalFormatting>
  <conditionalFormatting sqref="N14">
    <cfRule type="cellIs" dxfId="265" priority="584" operator="equal">
      <formula>N13</formula>
    </cfRule>
    <cfRule type="cellIs" dxfId="264" priority="585" operator="equal">
      <formula>N12</formula>
    </cfRule>
    <cfRule type="cellIs" dxfId="263" priority="586" operator="lessThan">
      <formula>N13</formula>
    </cfRule>
    <cfRule type="cellIs" dxfId="262" priority="587" operator="greaterThan">
      <formula>N12</formula>
    </cfRule>
  </conditionalFormatting>
  <conditionalFormatting sqref="O14">
    <cfRule type="cellIs" dxfId="261" priority="580" operator="equal">
      <formula>O13</formula>
    </cfRule>
    <cfRule type="cellIs" dxfId="260" priority="581" operator="equal">
      <formula>O12</formula>
    </cfRule>
    <cfRule type="cellIs" dxfId="259" priority="582" operator="lessThan">
      <formula>O13</formula>
    </cfRule>
    <cfRule type="cellIs" dxfId="258" priority="583" operator="greaterThan">
      <formula>O12</formula>
    </cfRule>
  </conditionalFormatting>
  <conditionalFormatting sqref="Q14">
    <cfRule type="cellIs" dxfId="257" priority="573" operator="equal">
      <formula>Q12</formula>
    </cfRule>
    <cfRule type="cellIs" dxfId="256" priority="574" operator="lessThan">
      <formula>Q13</formula>
    </cfRule>
    <cfRule type="cellIs" dxfId="255" priority="575" operator="greaterThan">
      <formula>Q12</formula>
    </cfRule>
  </conditionalFormatting>
  <conditionalFormatting sqref="R14">
    <cfRule type="cellIs" dxfId="254" priority="568" operator="equal">
      <formula>R13</formula>
    </cfRule>
    <cfRule type="cellIs" dxfId="253" priority="569" operator="equal">
      <formula>R12</formula>
    </cfRule>
    <cfRule type="cellIs" dxfId="252" priority="570" operator="lessThan">
      <formula>R13</formula>
    </cfRule>
    <cfRule type="cellIs" dxfId="251" priority="571" operator="greaterThan">
      <formula>R12</formula>
    </cfRule>
  </conditionalFormatting>
  <conditionalFormatting sqref="S14">
    <cfRule type="cellIs" dxfId="250" priority="564" operator="equal">
      <formula>S13</formula>
    </cfRule>
    <cfRule type="cellIs" dxfId="249" priority="565" operator="equal">
      <formula>S12</formula>
    </cfRule>
    <cfRule type="cellIs" dxfId="248" priority="566" operator="lessThan">
      <formula>S13</formula>
    </cfRule>
    <cfRule type="cellIs" dxfId="247" priority="567" operator="greaterThan">
      <formula>S12</formula>
    </cfRule>
  </conditionalFormatting>
  <conditionalFormatting sqref="T14">
    <cfRule type="cellIs" dxfId="246" priority="560" operator="equal">
      <formula>T13</formula>
    </cfRule>
    <cfRule type="cellIs" dxfId="245" priority="561" operator="equal">
      <formula>T12</formula>
    </cfRule>
    <cfRule type="cellIs" dxfId="244" priority="562" operator="lessThan">
      <formula>T13</formula>
    </cfRule>
    <cfRule type="cellIs" dxfId="243" priority="563" operator="greaterThan">
      <formula>T12</formula>
    </cfRule>
  </conditionalFormatting>
  <conditionalFormatting sqref="U14">
    <cfRule type="cellIs" dxfId="242" priority="556" operator="equal">
      <formula>U13</formula>
    </cfRule>
    <cfRule type="cellIs" dxfId="241" priority="557" operator="equal">
      <formula>U12</formula>
    </cfRule>
    <cfRule type="cellIs" dxfId="240" priority="558" operator="lessThan">
      <formula>U13</formula>
    </cfRule>
    <cfRule type="cellIs" dxfId="239" priority="559" operator="greaterThan">
      <formula>U12</formula>
    </cfRule>
  </conditionalFormatting>
  <conditionalFormatting sqref="P14">
    <cfRule type="cellIs" dxfId="238" priority="542" operator="lessThan">
      <formula>$Q$14</formula>
    </cfRule>
    <cfRule type="cellIs" dxfId="237" priority="543" operator="equal">
      <formula>P13</formula>
    </cfRule>
    <cfRule type="cellIs" dxfId="236" priority="545" operator="lessThan">
      <formula>P13</formula>
    </cfRule>
    <cfRule type="cellIs" dxfId="235" priority="546" operator="greaterThan">
      <formula>P12</formula>
    </cfRule>
  </conditionalFormatting>
  <conditionalFormatting sqref="L22">
    <cfRule type="cellIs" dxfId="234" priority="533" operator="equal">
      <formula>L21</formula>
    </cfRule>
    <cfRule type="cellIs" dxfId="233" priority="540" operator="lessThan">
      <formula>L21</formula>
    </cfRule>
    <cfRule type="cellIs" dxfId="232" priority="541" operator="greaterThan">
      <formula>L20</formula>
    </cfRule>
  </conditionalFormatting>
  <conditionalFormatting sqref="K22">
    <cfRule type="cellIs" dxfId="231" priority="534" operator="equal">
      <formula>K21</formula>
    </cfRule>
    <cfRule type="cellIs" dxfId="230" priority="538" operator="lessThan">
      <formula>K21</formula>
    </cfRule>
    <cfRule type="cellIs" dxfId="229" priority="539" operator="greaterThan">
      <formula>K20</formula>
    </cfRule>
  </conditionalFormatting>
  <conditionalFormatting sqref="J22">
    <cfRule type="cellIs" dxfId="228" priority="535" operator="equal">
      <formula>J20</formula>
    </cfRule>
    <cfRule type="cellIs" dxfId="227" priority="536" operator="lessThan">
      <formula>J21</formula>
    </cfRule>
    <cfRule type="cellIs" dxfId="226" priority="537" operator="greaterThan">
      <formula>J20</formula>
    </cfRule>
  </conditionalFormatting>
  <conditionalFormatting sqref="M22">
    <cfRule type="cellIs" dxfId="225" priority="530" operator="equal">
      <formula>M20</formula>
    </cfRule>
    <cfRule type="cellIs" dxfId="224" priority="531" operator="lessThan">
      <formula>M21</formula>
    </cfRule>
    <cfRule type="cellIs" dxfId="223" priority="532" operator="greaterThan">
      <formula>M20</formula>
    </cfRule>
  </conditionalFormatting>
  <conditionalFormatting sqref="N22">
    <cfRule type="cellIs" dxfId="222" priority="528" operator="lessThan">
      <formula>N21</formula>
    </cfRule>
    <cfRule type="cellIs" dxfId="221" priority="529" operator="greaterThan">
      <formula>N20</formula>
    </cfRule>
  </conditionalFormatting>
  <conditionalFormatting sqref="O22">
    <cfRule type="cellIs" dxfId="220" priority="525" operator="equal">
      <formula>O21</formula>
    </cfRule>
    <cfRule type="cellIs" dxfId="219" priority="526" operator="lessThan">
      <formula>O21</formula>
    </cfRule>
    <cfRule type="cellIs" dxfId="218" priority="527" operator="greaterThan">
      <formula>O20</formula>
    </cfRule>
  </conditionalFormatting>
  <conditionalFormatting sqref="P22">
    <cfRule type="cellIs" dxfId="217" priority="522" operator="equal">
      <formula>P20</formula>
    </cfRule>
    <cfRule type="cellIs" dxfId="216" priority="523" operator="lessThan">
      <formula>P21</formula>
    </cfRule>
    <cfRule type="cellIs" dxfId="215" priority="524" operator="greaterThan">
      <formula>P20</formula>
    </cfRule>
  </conditionalFormatting>
  <conditionalFormatting sqref="Q22">
    <cfRule type="cellIs" dxfId="214" priority="520" operator="lessThan">
      <formula>Q21</formula>
    </cfRule>
    <cfRule type="cellIs" dxfId="213" priority="521" operator="greaterThan">
      <formula>Q20</formula>
    </cfRule>
  </conditionalFormatting>
  <conditionalFormatting sqref="R22">
    <cfRule type="cellIs" dxfId="212" priority="516" operator="lessThan">
      <formula>R21</formula>
    </cfRule>
    <cfRule type="cellIs" dxfId="211" priority="517" operator="greaterThan">
      <formula>R20</formula>
    </cfRule>
  </conditionalFormatting>
  <conditionalFormatting sqref="S22">
    <cfRule type="cellIs" dxfId="210" priority="511" operator="equal">
      <formula>S20</formula>
    </cfRule>
    <cfRule type="cellIs" dxfId="209" priority="512" operator="lessThan">
      <formula>S21</formula>
    </cfRule>
    <cfRule type="cellIs" dxfId="208" priority="513" operator="greaterThan">
      <formula>S20</formula>
    </cfRule>
  </conditionalFormatting>
  <conditionalFormatting sqref="M26">
    <cfRule type="cellIs" dxfId="207" priority="509" operator="lessThan">
      <formula>M25</formula>
    </cfRule>
    <cfRule type="cellIs" dxfId="206" priority="510" operator="greaterThan">
      <formula>M24</formula>
    </cfRule>
  </conditionalFormatting>
  <conditionalFormatting sqref="N26">
    <cfRule type="cellIs" dxfId="205" priority="506" operator="equal">
      <formula>N24</formula>
    </cfRule>
    <cfRule type="cellIs" dxfId="204" priority="507" operator="lessThan">
      <formula>N25</formula>
    </cfRule>
    <cfRule type="cellIs" dxfId="203" priority="508" operator="greaterThan">
      <formula>N24</formula>
    </cfRule>
  </conditionalFormatting>
  <conditionalFormatting sqref="J26">
    <cfRule type="cellIs" dxfId="202" priority="502" operator="equal">
      <formula>J25</formula>
    </cfRule>
    <cfRule type="cellIs" dxfId="201" priority="503" operator="equal">
      <formula>J24</formula>
    </cfRule>
    <cfRule type="cellIs" dxfId="200" priority="504" operator="lessThan">
      <formula>J25</formula>
    </cfRule>
    <cfRule type="cellIs" dxfId="199" priority="505" operator="greaterThan">
      <formula>J24</formula>
    </cfRule>
  </conditionalFormatting>
  <conditionalFormatting sqref="K26">
    <cfRule type="cellIs" dxfId="198" priority="498" operator="equal">
      <formula>K25</formula>
    </cfRule>
    <cfRule type="cellIs" dxfId="197" priority="499" operator="equal">
      <formula>K24</formula>
    </cfRule>
    <cfRule type="cellIs" dxfId="196" priority="500" operator="lessThan">
      <formula>K25</formula>
    </cfRule>
    <cfRule type="cellIs" dxfId="195" priority="501" operator="greaterThan">
      <formula>K24</formula>
    </cfRule>
  </conditionalFormatting>
  <conditionalFormatting sqref="L26">
    <cfRule type="cellIs" dxfId="194" priority="494" operator="equal">
      <formula>L25</formula>
    </cfRule>
    <cfRule type="cellIs" dxfId="193" priority="495" operator="equal">
      <formula>L24</formula>
    </cfRule>
    <cfRule type="cellIs" dxfId="192" priority="496" operator="lessThan">
      <formula>L25</formula>
    </cfRule>
    <cfRule type="cellIs" dxfId="191" priority="497" operator="greaterThan">
      <formula>L24</formula>
    </cfRule>
  </conditionalFormatting>
  <conditionalFormatting sqref="O26">
    <cfRule type="cellIs" dxfId="190" priority="492" operator="equal">
      <formula>O24</formula>
    </cfRule>
    <cfRule type="cellIs" dxfId="189" priority="493" operator="greaterThan">
      <formula>O24</formula>
    </cfRule>
  </conditionalFormatting>
  <conditionalFormatting sqref="T26">
    <cfRule type="cellIs" dxfId="188" priority="490" operator="equal">
      <formula>T25</formula>
    </cfRule>
    <cfRule type="cellIs" dxfId="187" priority="491" operator="lessThan">
      <formula>T25</formula>
    </cfRule>
  </conditionalFormatting>
  <conditionalFormatting sqref="J30">
    <cfRule type="cellIs" dxfId="186" priority="486" operator="equal">
      <formula>J29</formula>
    </cfRule>
    <cfRule type="cellIs" dxfId="185" priority="487" operator="equal">
      <formula>J28</formula>
    </cfRule>
    <cfRule type="cellIs" dxfId="184" priority="488" operator="lessThan">
      <formula>J29</formula>
    </cfRule>
    <cfRule type="cellIs" dxfId="183" priority="489" operator="greaterThan">
      <formula>J28</formula>
    </cfRule>
  </conditionalFormatting>
  <conditionalFormatting sqref="K30">
    <cfRule type="cellIs" dxfId="182" priority="446" operator="lessThan">
      <formula>$J$14</formula>
    </cfRule>
    <cfRule type="cellIs" dxfId="181" priority="482" operator="equal">
      <formula>K29</formula>
    </cfRule>
    <cfRule type="cellIs" dxfId="180" priority="483" operator="equal">
      <formula>K28</formula>
    </cfRule>
    <cfRule type="cellIs" dxfId="179" priority="484" operator="lessThan">
      <formula>K29</formula>
    </cfRule>
    <cfRule type="cellIs" dxfId="178" priority="485" operator="greaterThan">
      <formula>K28</formula>
    </cfRule>
  </conditionalFormatting>
  <conditionalFormatting sqref="L30">
    <cfRule type="cellIs" dxfId="177" priority="478" operator="equal">
      <formula>L29</formula>
    </cfRule>
    <cfRule type="cellIs" dxfId="176" priority="479" operator="equal">
      <formula>L28</formula>
    </cfRule>
    <cfRule type="cellIs" dxfId="175" priority="480" operator="lessThan">
      <formula>L29</formula>
    </cfRule>
    <cfRule type="cellIs" dxfId="174" priority="481" operator="greaterThan">
      <formula>L28</formula>
    </cfRule>
  </conditionalFormatting>
  <conditionalFormatting sqref="M30">
    <cfRule type="cellIs" dxfId="173" priority="474" operator="equal">
      <formula>M29</formula>
    </cfRule>
    <cfRule type="cellIs" dxfId="172" priority="475" operator="equal">
      <formula>M28</formula>
    </cfRule>
    <cfRule type="cellIs" dxfId="171" priority="476" operator="lessThan">
      <formula>M29</formula>
    </cfRule>
    <cfRule type="cellIs" dxfId="170" priority="477" operator="greaterThan">
      <formula>M28</formula>
    </cfRule>
  </conditionalFormatting>
  <conditionalFormatting sqref="N30">
    <cfRule type="cellIs" dxfId="169" priority="470" operator="equal">
      <formula>N29</formula>
    </cfRule>
    <cfRule type="cellIs" dxfId="168" priority="471" operator="equal">
      <formula>N28</formula>
    </cfRule>
    <cfRule type="cellIs" dxfId="167" priority="472" operator="lessThan">
      <formula>N29</formula>
    </cfRule>
    <cfRule type="cellIs" dxfId="166" priority="473" operator="greaterThan">
      <formula>N28</formula>
    </cfRule>
  </conditionalFormatting>
  <conditionalFormatting sqref="O30">
    <cfRule type="cellIs" dxfId="165" priority="466" operator="equal">
      <formula>O29</formula>
    </cfRule>
    <cfRule type="cellIs" dxfId="164" priority="467" operator="equal">
      <formula>O28</formula>
    </cfRule>
    <cfRule type="cellIs" dxfId="163" priority="468" operator="lessThan">
      <formula>O29</formula>
    </cfRule>
    <cfRule type="cellIs" dxfId="162" priority="469" operator="greaterThan">
      <formula>O28</formula>
    </cfRule>
  </conditionalFormatting>
  <conditionalFormatting sqref="Q30">
    <cfRule type="cellIs" dxfId="161" priority="463" operator="equal">
      <formula>Q28</formula>
    </cfRule>
    <cfRule type="cellIs" dxfId="160" priority="464" operator="lessThan">
      <formula>Q29</formula>
    </cfRule>
    <cfRule type="cellIs" dxfId="159" priority="465" operator="greaterThan">
      <formula>Q28</formula>
    </cfRule>
  </conditionalFormatting>
  <conditionalFormatting sqref="R30">
    <cfRule type="cellIs" dxfId="158" priority="459" operator="equal">
      <formula>R29</formula>
    </cfRule>
    <cfRule type="cellIs" dxfId="157" priority="460" operator="equal">
      <formula>R28</formula>
    </cfRule>
    <cfRule type="cellIs" dxfId="156" priority="461" operator="lessThan">
      <formula>R29</formula>
    </cfRule>
    <cfRule type="cellIs" dxfId="155" priority="462" operator="greaterThan">
      <formula>R28</formula>
    </cfRule>
  </conditionalFormatting>
  <conditionalFormatting sqref="S30">
    <cfRule type="cellIs" dxfId="154" priority="455" operator="equal">
      <formula>S29</formula>
    </cfRule>
    <cfRule type="cellIs" dxfId="153" priority="456" operator="equal">
      <formula>S28</formula>
    </cfRule>
    <cfRule type="cellIs" dxfId="152" priority="457" operator="lessThan">
      <formula>S29</formula>
    </cfRule>
    <cfRule type="cellIs" dxfId="151" priority="458" operator="greaterThan">
      <formula>S28</formula>
    </cfRule>
  </conditionalFormatting>
  <conditionalFormatting sqref="T30">
    <cfRule type="cellIs" dxfId="150" priority="451" operator="equal">
      <formula>T29</formula>
    </cfRule>
    <cfRule type="cellIs" dxfId="149" priority="452" operator="equal">
      <formula>T28</formula>
    </cfRule>
    <cfRule type="cellIs" dxfId="148" priority="453" operator="lessThan">
      <formula>T29</formula>
    </cfRule>
    <cfRule type="cellIs" dxfId="147" priority="454" operator="greaterThan">
      <formula>T28</formula>
    </cfRule>
  </conditionalFormatting>
  <conditionalFormatting sqref="U30">
    <cfRule type="cellIs" dxfId="146" priority="447" operator="equal">
      <formula>U29</formula>
    </cfRule>
    <cfRule type="cellIs" dxfId="145" priority="448" operator="equal">
      <formula>U28</formula>
    </cfRule>
    <cfRule type="cellIs" dxfId="144" priority="449" operator="lessThan">
      <formula>U29</formula>
    </cfRule>
    <cfRule type="cellIs" dxfId="143" priority="450" operator="greaterThan">
      <formula>U28</formula>
    </cfRule>
  </conditionalFormatting>
  <conditionalFormatting sqref="P30">
    <cfRule type="cellIs" dxfId="142" priority="442" operator="lessThan">
      <formula>$Q$14</formula>
    </cfRule>
    <cfRule type="cellIs" dxfId="141" priority="443" operator="equal">
      <formula>P29</formula>
    </cfRule>
    <cfRule type="cellIs" dxfId="140" priority="444" operator="lessThan">
      <formula>P29</formula>
    </cfRule>
    <cfRule type="cellIs" dxfId="139" priority="445" operator="greaterThan">
      <formula>P28</formula>
    </cfRule>
  </conditionalFormatting>
  <conditionalFormatting sqref="U26">
    <cfRule type="cellIs" dxfId="138" priority="315" operator="equal">
      <formula>T26</formula>
    </cfRule>
    <cfRule type="cellIs" dxfId="137" priority="316" operator="lessThan">
      <formula>T26</formula>
    </cfRule>
  </conditionalFormatting>
  <conditionalFormatting sqref="U10">
    <cfRule type="cellIs" dxfId="136" priority="309" operator="equal">
      <formula>T10</formula>
    </cfRule>
    <cfRule type="cellIs" dxfId="135" priority="310" operator="lessThan">
      <formula>T10</formula>
    </cfRule>
  </conditionalFormatting>
  <conditionalFormatting sqref="Z23">
    <cfRule type="cellIs" dxfId="134" priority="307" operator="equal">
      <formula>Z25</formula>
    </cfRule>
    <cfRule type="cellIs" dxfId="133" priority="308" operator="lessThan">
      <formula>Z25</formula>
    </cfRule>
  </conditionalFormatting>
  <conditionalFormatting sqref="AB23">
    <cfRule type="cellIs" dxfId="132" priority="305" operator="equal">
      <formula>AB25</formula>
    </cfRule>
    <cfRule type="cellIs" dxfId="131" priority="306" operator="lessThan">
      <formula>AB25</formula>
    </cfRule>
  </conditionalFormatting>
  <conditionalFormatting sqref="AD23">
    <cfRule type="cellIs" dxfId="130" priority="303" operator="equal">
      <formula>AD25</formula>
    </cfRule>
    <cfRule type="cellIs" dxfId="129" priority="304" operator="lessThan">
      <formula>AD25</formula>
    </cfRule>
  </conditionalFormatting>
  <conditionalFormatting sqref="AF23">
    <cfRule type="cellIs" dxfId="128" priority="301" operator="equal">
      <formula>AF25</formula>
    </cfRule>
    <cfRule type="cellIs" dxfId="127" priority="302" operator="lessThan">
      <formula>AF25</formula>
    </cfRule>
  </conditionalFormatting>
  <conditionalFormatting sqref="AH23">
    <cfRule type="cellIs" dxfId="126" priority="299" operator="equal">
      <formula>AH25</formula>
    </cfRule>
    <cfRule type="cellIs" dxfId="125" priority="300" operator="lessThan">
      <formula>AH25</formula>
    </cfRule>
  </conditionalFormatting>
  <conditionalFormatting sqref="X19">
    <cfRule type="cellIs" dxfId="124" priority="93" operator="equal">
      <formula>X21</formula>
    </cfRule>
    <cfRule type="cellIs" dxfId="123" priority="94" operator="equal">
      <formula>X20</formula>
    </cfRule>
    <cfRule type="cellIs" dxfId="122" priority="95" operator="lessThan">
      <formula>X21</formula>
    </cfRule>
    <cfRule type="cellIs" dxfId="121" priority="96" operator="greaterThan">
      <formula>X20</formula>
    </cfRule>
  </conditionalFormatting>
  <conditionalFormatting sqref="P18">
    <cfRule type="cellIs" dxfId="120" priority="89" operator="equal">
      <formula>P17</formula>
    </cfRule>
    <cfRule type="cellIs" dxfId="119" priority="90" operator="equal">
      <formula>P16</formula>
    </cfRule>
    <cfRule type="cellIs" dxfId="118" priority="91" operator="lessThan">
      <formula>P17</formula>
    </cfRule>
    <cfRule type="cellIs" dxfId="117" priority="92" operator="greaterThan">
      <formula>P16</formula>
    </cfRule>
  </conditionalFormatting>
  <conditionalFormatting sqref="Q18">
    <cfRule type="cellIs" dxfId="116" priority="81" operator="equal">
      <formula>Q17</formula>
    </cfRule>
    <cfRule type="cellIs" dxfId="115" priority="82" operator="equal">
      <formula>Q16</formula>
    </cfRule>
    <cfRule type="cellIs" dxfId="114" priority="83" operator="lessThan">
      <formula>Q17</formula>
    </cfRule>
    <cfRule type="cellIs" dxfId="113" priority="84" operator="greaterThan">
      <formula>Q16</formula>
    </cfRule>
  </conditionalFormatting>
  <conditionalFormatting sqref="R18">
    <cfRule type="cellIs" dxfId="112" priority="77" operator="equal">
      <formula>R17</formula>
    </cfRule>
    <cfRule type="cellIs" dxfId="111" priority="79" operator="lessThan">
      <formula>R17</formula>
    </cfRule>
  </conditionalFormatting>
  <conditionalFormatting sqref="S18">
    <cfRule type="cellIs" dxfId="110" priority="73" operator="equal">
      <formula>S17</formula>
    </cfRule>
    <cfRule type="cellIs" dxfId="109" priority="74" operator="equal">
      <formula>S16</formula>
    </cfRule>
    <cfRule type="cellIs" dxfId="108" priority="75" operator="lessThan">
      <formula>S17</formula>
    </cfRule>
    <cfRule type="cellIs" dxfId="107" priority="76" operator="greaterThan">
      <formula>S16</formula>
    </cfRule>
  </conditionalFormatting>
  <conditionalFormatting sqref="T18">
    <cfRule type="cellIs" dxfId="106" priority="69" operator="equal">
      <formula>T17</formula>
    </cfRule>
    <cfRule type="cellIs" dxfId="105" priority="70" operator="equal">
      <formula>T16</formula>
    </cfRule>
    <cfRule type="cellIs" dxfId="104" priority="71" operator="lessThan">
      <formula>T17</formula>
    </cfRule>
    <cfRule type="cellIs" dxfId="103" priority="72" operator="greaterThan">
      <formula>T16</formula>
    </cfRule>
  </conditionalFormatting>
  <conditionalFormatting sqref="U18">
    <cfRule type="cellIs" dxfId="102" priority="67" operator="equal">
      <formula>U17</formula>
    </cfRule>
    <cfRule type="cellIs" dxfId="101" priority="68" operator="lessThan">
      <formula>U17</formula>
    </cfRule>
  </conditionalFormatting>
  <conditionalFormatting sqref="X18">
    <cfRule type="cellIs" dxfId="100" priority="63" operator="equal">
      <formula>X17</formula>
    </cfRule>
    <cfRule type="cellIs" dxfId="99" priority="65" operator="lessThan">
      <formula>X17</formula>
    </cfRule>
    <cfRule type="cellIs" dxfId="98" priority="66" operator="greaterThan">
      <formula>X16</formula>
    </cfRule>
  </conditionalFormatting>
  <conditionalFormatting sqref="Y18">
    <cfRule type="cellIs" dxfId="97" priority="60" operator="equal">
      <formula>Y17</formula>
    </cfRule>
    <cfRule type="cellIs" dxfId="96" priority="61" operator="lessThan">
      <formula>Y17</formula>
    </cfRule>
    <cfRule type="cellIs" dxfId="95" priority="62" operator="greaterThan">
      <formula>Y16</formula>
    </cfRule>
  </conditionalFormatting>
  <conditionalFormatting sqref="AA18">
    <cfRule type="cellIs" dxfId="94" priority="58" operator="lessThan">
      <formula>AA17</formula>
    </cfRule>
    <cfRule type="cellIs" dxfId="93" priority="59" operator="greaterThan">
      <formula>AA16</formula>
    </cfRule>
  </conditionalFormatting>
  <conditionalFormatting sqref="AB18">
    <cfRule type="cellIs" dxfId="92" priority="55" operator="lessThan">
      <formula>AB17</formula>
    </cfRule>
    <cfRule type="cellIs" dxfId="91" priority="56" operator="greaterThan">
      <formula>AB16</formula>
    </cfRule>
  </conditionalFormatting>
  <conditionalFormatting sqref="AC18">
    <cfRule type="cellIs" dxfId="90" priority="52" operator="lessThan">
      <formula>AC17</formula>
    </cfRule>
    <cfRule type="cellIs" dxfId="89" priority="53" operator="greaterThan">
      <formula>AC16</formula>
    </cfRule>
  </conditionalFormatting>
  <conditionalFormatting sqref="AD18">
    <cfRule type="cellIs" dxfId="88" priority="49" operator="lessThan">
      <formula>AD17</formula>
    </cfRule>
    <cfRule type="cellIs" dxfId="87" priority="50" operator="greaterThan">
      <formula>AD16</formula>
    </cfRule>
  </conditionalFormatting>
  <conditionalFormatting sqref="AF18">
    <cfRule type="cellIs" dxfId="86" priority="40" operator="lessThan">
      <formula>AF17</formula>
    </cfRule>
    <cfRule type="cellIs" dxfId="85" priority="41" operator="greaterThan">
      <formula>AF16</formula>
    </cfRule>
  </conditionalFormatting>
  <conditionalFormatting sqref="AE18">
    <cfRule type="cellIs" dxfId="84" priority="35" operator="equal">
      <formula>AE17</formula>
    </cfRule>
    <cfRule type="cellIs" dxfId="83" priority="36" operator="equal">
      <formula>AE16</formula>
    </cfRule>
    <cfRule type="cellIs" dxfId="82" priority="37" operator="lessThan">
      <formula>AE17</formula>
    </cfRule>
    <cfRule type="cellIs" dxfId="81" priority="38" operator="greaterThan">
      <formula>AE16</formula>
    </cfRule>
  </conditionalFormatting>
  <conditionalFormatting sqref="AB39">
    <cfRule type="cellIs" dxfId="80" priority="33" operator="equal">
      <formula>AB41</formula>
    </cfRule>
    <cfRule type="cellIs" dxfId="79" priority="34" operator="lessThan">
      <formula>AB41</formula>
    </cfRule>
  </conditionalFormatting>
  <conditionalFormatting sqref="AD39">
    <cfRule type="cellIs" dxfId="78" priority="31" operator="equal">
      <formula>AD41</formula>
    </cfRule>
    <cfRule type="cellIs" dxfId="77" priority="32" operator="lessThan">
      <formula>AD41</formula>
    </cfRule>
  </conditionalFormatting>
  <conditionalFormatting sqref="AF39">
    <cfRule type="cellIs" dxfId="76" priority="27" operator="equal">
      <formula>AF41</formula>
    </cfRule>
    <cfRule type="cellIs" dxfId="75" priority="28" operator="lessThan">
      <formula>AF41</formula>
    </cfRule>
  </conditionalFormatting>
  <conditionalFormatting sqref="AH39">
    <cfRule type="cellIs" dxfId="74" priority="25" operator="equal">
      <formula>AH41</formula>
    </cfRule>
    <cfRule type="cellIs" dxfId="73" priority="26" operator="lessThan">
      <formula>AH41</formula>
    </cfRule>
  </conditionalFormatting>
  <conditionalFormatting sqref="J38">
    <cfRule type="cellIs" dxfId="72" priority="22" operator="equal">
      <formula>J36</formula>
    </cfRule>
    <cfRule type="cellIs" dxfId="71" priority="23" operator="lessThan">
      <formula>J37</formula>
    </cfRule>
    <cfRule type="cellIs" dxfId="70" priority="24" operator="greaterThan">
      <formula>J36</formula>
    </cfRule>
  </conditionalFormatting>
  <conditionalFormatting sqref="K38">
    <cfRule type="cellIs" dxfId="69" priority="19" operator="lessThan">
      <formula>K37</formula>
    </cfRule>
    <cfRule type="cellIs" dxfId="68" priority="20" operator="greaterThan">
      <formula>K36</formula>
    </cfRule>
  </conditionalFormatting>
  <conditionalFormatting sqref="L38">
    <cfRule type="cellIs" dxfId="67" priority="15" operator="lessThan">
      <formula>L37</formula>
    </cfRule>
    <cfRule type="cellIs" dxfId="66" priority="16" operator="greaterThan">
      <formula>L36</formula>
    </cfRule>
  </conditionalFormatting>
  <conditionalFormatting sqref="M38">
    <cfRule type="cellIs" dxfId="65" priority="13" operator="lessThan">
      <formula>M37</formula>
    </cfRule>
    <cfRule type="cellIs" dxfId="64" priority="14" operator="greaterThan">
      <formula>M36</formula>
    </cfRule>
  </conditionalFormatting>
  <conditionalFormatting sqref="N38">
    <cfRule type="cellIs" dxfId="63" priority="11" operator="lessThan">
      <formula>N37</formula>
    </cfRule>
    <cfRule type="cellIs" dxfId="62" priority="12" operator="greaterThan">
      <formula>N36</formula>
    </cfRule>
  </conditionalFormatting>
  <conditionalFormatting sqref="O38">
    <cfRule type="cellIs" dxfId="61" priority="8" operator="equal">
      <formula>O36</formula>
    </cfRule>
    <cfRule type="cellIs" dxfId="60" priority="9" operator="lessThan">
      <formula>O37</formula>
    </cfRule>
    <cfRule type="cellIs" dxfId="59" priority="10" operator="greaterThan">
      <formula>O36</formula>
    </cfRule>
  </conditionalFormatting>
  <conditionalFormatting sqref="P38">
    <cfRule type="cellIs" dxfId="58" priority="5" operator="lessThan">
      <formula>P37</formula>
    </cfRule>
    <cfRule type="cellIs" dxfId="57" priority="6" operator="greaterThan">
      <formula>P36</formula>
    </cfRule>
  </conditionalFormatting>
  <conditionalFormatting sqref="Q38">
    <cfRule type="cellIs" dxfId="56" priority="3" operator="lessThan">
      <formula>Q37</formula>
    </cfRule>
    <cfRule type="cellIs" dxfId="55" priority="4" operator="greaterThan">
      <formula>Q36</formula>
    </cfRule>
  </conditionalFormatting>
  <conditionalFormatting sqref="R38">
    <cfRule type="cellIs" dxfId="54" priority="1" operator="lessThan">
      <formula>R37</formula>
    </cfRule>
    <cfRule type="cellIs" dxfId="53" priority="2" operator="greaterThan">
      <formula>R36</formula>
    </cfRule>
  </conditionalFormatting>
  <pageMargins left="0.7" right="0.7" top="0.75" bottom="0.75" header="0.3" footer="0.3"/>
  <pageSetup orientation="portrait" horizontalDpi="1200" verticalDpi="1200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T595"/>
  <sheetViews>
    <sheetView workbookViewId="0">
      <selection activeCell="K352" sqref="K352"/>
    </sheetView>
  </sheetViews>
  <sheetFormatPr defaultColWidth="9.109375" defaultRowHeight="13.8" x14ac:dyDescent="0.25"/>
  <cols>
    <col min="1" max="1" width="9.109375" style="4" customWidth="1"/>
    <col min="2" max="2" width="18" style="4" bestFit="1" customWidth="1"/>
    <col min="3" max="8" width="9.109375" style="4" customWidth="1"/>
    <col min="9" max="16384" width="9.109375" style="4"/>
  </cols>
  <sheetData>
    <row r="1" spans="1:46" x14ac:dyDescent="0.25">
      <c r="A1" s="4">
        <f>PSSE!A3</f>
        <v>113015</v>
      </c>
      <c r="B1" s="4" t="str">
        <f>PSSE!B3</f>
        <v>HAKHAU1</v>
      </c>
      <c r="C1" s="4">
        <f>PSSE!D3</f>
        <v>110</v>
      </c>
      <c r="D1" s="4">
        <f>PSSE!E3</f>
        <v>150</v>
      </c>
      <c r="E1" s="4" t="str">
        <f>PSSE!F3</f>
        <v>TQ</v>
      </c>
      <c r="F1" s="4">
        <f>PSSE!G3</f>
        <v>1</v>
      </c>
      <c r="G1" s="4" t="str">
        <f>"PSS"&amp;C1&amp;D1&amp;E1&amp;F1</f>
        <v>PSS110150TQ1</v>
      </c>
      <c r="H1" s="4">
        <f>COUNTIF(Data!$G$3:$BA$2935,PSS!$G1)</f>
        <v>1</v>
      </c>
      <c r="I1" s="4" t="str">
        <f>IF($H1=0,"",VLOOKUP($G1,Data!$G$3:$BA$2935,2,FALSE))</f>
        <v>'PSS2A'</v>
      </c>
      <c r="J1" s="4">
        <f>PSSE!C3</f>
        <v>1</v>
      </c>
      <c r="K1" s="4">
        <f>IF($H1=0,"",VLOOKUP($G1,Data!$G$3:$BA$2935,4,FALSE))</f>
        <v>1</v>
      </c>
      <c r="L1" s="4">
        <f>IF($H1=0,"",VLOOKUP($G1,Data!$G$3:$BA$2935,5,FALSE))</f>
        <v>0</v>
      </c>
      <c r="M1" s="4">
        <f>IF($H1=0,"",VLOOKUP($G1,Data!$G$3:$BA$2935,6,FALSE))</f>
        <v>3</v>
      </c>
      <c r="N1" s="4">
        <f>IF($H1=0,"",VLOOKUP($G1,Data!$G$3:$BA$2935,7,FALSE))</f>
        <v>0</v>
      </c>
      <c r="O1" s="4">
        <f>IF($H1=0,"",VLOOKUP($G1,Data!$G$3:$BA$2935,8,FALSE))</f>
        <v>5</v>
      </c>
      <c r="P1" s="4">
        <f>IF($H1=0,"",VLOOKUP($G1,Data!$G$3:$BA$2935,9,FALSE))</f>
        <v>1</v>
      </c>
      <c r="Q1" s="4">
        <f>IF($H1=0,"",VLOOKUP($G1,Data!$G$3:$BA$2935,10,FALSE))</f>
        <v>2.5</v>
      </c>
      <c r="R1" s="4">
        <f>IF($H1=0,"",VLOOKUP($G1,Data!$G$3:$BA$2935,11,FALSE))</f>
        <v>2.5</v>
      </c>
      <c r="S1" s="4">
        <f>IF($H1=0,"",VLOOKUP($G1,Data!$G$3:$BA$2935,12,FALSE))</f>
        <v>0</v>
      </c>
      <c r="T1" s="4">
        <f>IF($H1=0,"",VLOOKUP($G1,Data!$G$3:$BA$2935,13,FALSE))</f>
        <v>2.5</v>
      </c>
      <c r="U1" s="4">
        <f>IF($H1=0,"",VLOOKUP($G1,Data!$G$3:$BA$2935,14,FALSE))</f>
        <v>0</v>
      </c>
      <c r="V1" s="4">
        <f>IF($H1=0,"",VLOOKUP($G1,Data!$G$3:$BA$2935,15,FALSE))</f>
        <v>2.5</v>
      </c>
      <c r="W1" s="4">
        <f>IF($H1=0,"",VLOOKUP($G1,Data!$G$3:$BA$2935,16,FALSE))</f>
        <v>0.39</v>
      </c>
      <c r="X1" s="4">
        <f>IF($H1=0,"",VLOOKUP($G1,Data!$G$3:$BA$2935,17,FALSE))</f>
        <v>1</v>
      </c>
      <c r="Y1" s="4">
        <f>IF($H1=0,"",VLOOKUP($G1,Data!$G$3:$BA$2935,18,FALSE))</f>
        <v>0</v>
      </c>
      <c r="Z1" s="4">
        <f>IF($H1=0,"",VLOOKUP($G1,Data!$G$3:$BA$2935,19,FALSE))</f>
        <v>0.1</v>
      </c>
      <c r="AA1" s="4">
        <f>IF($H1=0,"",VLOOKUP($G1,Data!$G$3:$BA$2935,20,FALSE))</f>
        <v>6.5</v>
      </c>
      <c r="AB1" s="4">
        <f>IF($H1=0,"",VLOOKUP($G1,Data!$G$3:$BA$2935,21,FALSE))</f>
        <v>0.44</v>
      </c>
      <c r="AC1" s="4">
        <f>IF($H1=0,"",VLOOKUP($G1,Data!$G$3:$BA$2935,22,FALSE))</f>
        <v>0.08</v>
      </c>
      <c r="AD1" s="4">
        <f>IF($H1=0,"",VLOOKUP($G1,Data!$G$3:$BA$2935,23,FALSE))</f>
        <v>0.2</v>
      </c>
      <c r="AE1" s="4">
        <f>IF($H1=0,"",VLOOKUP($G1,Data!$G$3:$BA$2935,24,FALSE))</f>
        <v>0.98</v>
      </c>
      <c r="AF1" s="4">
        <f>IF($H1=0,"",VLOOKUP($G1,Data!$G$3:$BA$2935,25,FALSE))</f>
        <v>0.1</v>
      </c>
      <c r="AG1" s="4">
        <f>IF($H1=0,"",VLOOKUP($G1,Data!$G$3:$BA$2935,26,FALSE))</f>
        <v>-0.1</v>
      </c>
      <c r="AH1" s="4" t="str">
        <f>IF($H1=0,"",VLOOKUP($G1,Data!$G$3:$BA$2935,27,FALSE))</f>
        <v>/</v>
      </c>
      <c r="AI1" s="4" t="str">
        <f>IF($H1=0,"",VLOOKUP($G1,Data!$G$3:$BA$2935,28,FALSE))</f>
        <v>/</v>
      </c>
      <c r="AJ1" s="4" t="str">
        <f>IF($H1=0,"",VLOOKUP($G1,Data!$G$3:$BA$2935,29,FALSE))</f>
        <v/>
      </c>
      <c r="AK1" s="4" t="str">
        <f>IF($H1=0,"",VLOOKUP($G1,Data!$G$3:$BA$2935,30,FALSE))</f>
        <v/>
      </c>
      <c r="AL1" s="4" t="str">
        <f>IF($H1=0,"",VLOOKUP($G1,Data!$G$3:$BA$2935,31,FALSE))</f>
        <v/>
      </c>
      <c r="AM1" s="4" t="str">
        <f>IF($H1=0,"",VLOOKUP($G1,Data!$G$3:$BA$2935,32,FALSE))</f>
        <v/>
      </c>
      <c r="AN1" s="4" t="str">
        <f>IF($H1=0,"",VLOOKUP($G1,Data!$G$3:$BA$2935,33,FALSE))</f>
        <v/>
      </c>
      <c r="AO1" s="4" t="str">
        <f>IF($H1=0,"",VLOOKUP($G1,Data!$G$3:$BA$2935,34,FALSE))</f>
        <v/>
      </c>
      <c r="AP1" s="4" t="str">
        <f>IF($H1=0,"",VLOOKUP($G1,Data!$G$3:$BA$2935,35,FALSE))</f>
        <v/>
      </c>
      <c r="AQ1" s="4" t="str">
        <f>IF($H1=0,"",VLOOKUP($G1,Data!$G$3:$BA$2935,36,FALSE))</f>
        <v/>
      </c>
      <c r="AR1" s="4" t="str">
        <f>IF($H1=0,"",VLOOKUP($G1,Data!$G$3:$BA$2935,37,FALSE))</f>
        <v/>
      </c>
      <c r="AS1" s="4" t="str">
        <f>IF($H1=0,"",VLOOKUP($G1,Data!$G$3:$BA$2935,38,FALSE))</f>
        <v/>
      </c>
      <c r="AT1" s="4" t="str">
        <f>IF($H1=0,"",VLOOKUP($G1,Data!$G$3:$BA$2935,39,FALSE))</f>
        <v/>
      </c>
    </row>
    <row r="2" spans="1:46" x14ac:dyDescent="0.25">
      <c r="A2" s="4">
        <f>PSSE!A4</f>
        <v>113017</v>
      </c>
      <c r="B2" s="4" t="str">
        <f>PSSE!B4</f>
        <v>MAOMAOTIAO1</v>
      </c>
      <c r="C2" s="4">
        <f>PSSE!D4</f>
        <v>110</v>
      </c>
      <c r="D2" s="4">
        <f>PSSE!E4</f>
        <v>150</v>
      </c>
      <c r="E2" s="4" t="str">
        <f>PSSE!F4</f>
        <v>TQ</v>
      </c>
      <c r="F2" s="4">
        <f>PSSE!G4</f>
        <v>1</v>
      </c>
      <c r="G2" s="4" t="str">
        <f t="shared" ref="G2:G65" si="0">"PSS"&amp;C2&amp;D2&amp;E2&amp;F2</f>
        <v>PSS110150TQ1</v>
      </c>
      <c r="H2" s="4">
        <f>COUNTIF(Data!$G$3:$BA$2935,PSS!$G2)</f>
        <v>1</v>
      </c>
      <c r="I2" s="4" t="str">
        <f>IF($H2=0,"",VLOOKUP($G2,Data!$G$3:$BA$2935,2,FALSE))</f>
        <v>'PSS2A'</v>
      </c>
      <c r="J2" s="4">
        <f>PSSE!C4</f>
        <v>1</v>
      </c>
      <c r="K2" s="4">
        <f>IF($H2=0,"",VLOOKUP($G2,Data!$G$3:$BA$2935,4,FALSE))</f>
        <v>1</v>
      </c>
      <c r="L2" s="4">
        <f>IF($H2=0,"",VLOOKUP($G2,Data!$G$3:$BA$2935,5,FALSE))</f>
        <v>0</v>
      </c>
      <c r="M2" s="4">
        <f>IF($H2=0,"",VLOOKUP($G2,Data!$G$3:$BA$2935,6,FALSE))</f>
        <v>3</v>
      </c>
      <c r="N2" s="4">
        <f>IF($H2=0,"",VLOOKUP($G2,Data!$G$3:$BA$2935,7,FALSE))</f>
        <v>0</v>
      </c>
      <c r="O2" s="4">
        <f>IF($H2=0,"",VLOOKUP($G2,Data!$G$3:$BA$2935,8,FALSE))</f>
        <v>5</v>
      </c>
      <c r="P2" s="4">
        <f>IF($H2=0,"",VLOOKUP($G2,Data!$G$3:$BA$2935,9,FALSE))</f>
        <v>1</v>
      </c>
      <c r="Q2" s="4">
        <f>IF($H2=0,"",VLOOKUP($G2,Data!$G$3:$BA$2935,10,FALSE))</f>
        <v>2.5</v>
      </c>
      <c r="R2" s="4">
        <f>IF($H2=0,"",VLOOKUP($G2,Data!$G$3:$BA$2935,11,FALSE))</f>
        <v>2.5</v>
      </c>
      <c r="S2" s="4">
        <f>IF($H2=0,"",VLOOKUP($G2,Data!$G$3:$BA$2935,12,FALSE))</f>
        <v>0</v>
      </c>
      <c r="T2" s="4">
        <f>IF($H2=0,"",VLOOKUP($G2,Data!$G$3:$BA$2935,13,FALSE))</f>
        <v>2.5</v>
      </c>
      <c r="U2" s="4">
        <f>IF($H2=0,"",VLOOKUP($G2,Data!$G$3:$BA$2935,14,FALSE))</f>
        <v>0</v>
      </c>
      <c r="V2" s="4">
        <f>IF($H2=0,"",VLOOKUP($G2,Data!$G$3:$BA$2935,15,FALSE))</f>
        <v>2.5</v>
      </c>
      <c r="W2" s="4">
        <f>IF($H2=0,"",VLOOKUP($G2,Data!$G$3:$BA$2935,16,FALSE))</f>
        <v>0.39</v>
      </c>
      <c r="X2" s="4">
        <f>IF($H2=0,"",VLOOKUP($G2,Data!$G$3:$BA$2935,17,FALSE))</f>
        <v>1</v>
      </c>
      <c r="Y2" s="4">
        <f>IF($H2=0,"",VLOOKUP($G2,Data!$G$3:$BA$2935,18,FALSE))</f>
        <v>0</v>
      </c>
      <c r="Z2" s="4">
        <f>IF($H2=0,"",VLOOKUP($G2,Data!$G$3:$BA$2935,19,FALSE))</f>
        <v>0.1</v>
      </c>
      <c r="AA2" s="4">
        <f>IF($H2=0,"",VLOOKUP($G2,Data!$G$3:$BA$2935,20,FALSE))</f>
        <v>6.5</v>
      </c>
      <c r="AB2" s="4">
        <f>IF($H2=0,"",VLOOKUP($G2,Data!$G$3:$BA$2935,21,FALSE))</f>
        <v>0.44</v>
      </c>
      <c r="AC2" s="4">
        <f>IF($H2=0,"",VLOOKUP($G2,Data!$G$3:$BA$2935,22,FALSE))</f>
        <v>0.08</v>
      </c>
      <c r="AD2" s="4">
        <f>IF($H2=0,"",VLOOKUP($G2,Data!$G$3:$BA$2935,23,FALSE))</f>
        <v>0.2</v>
      </c>
      <c r="AE2" s="4">
        <f>IF($H2=0,"",VLOOKUP($G2,Data!$G$3:$BA$2935,24,FALSE))</f>
        <v>0.98</v>
      </c>
      <c r="AF2" s="4">
        <f>IF($H2=0,"",VLOOKUP($G2,Data!$G$3:$BA$2935,25,FALSE))</f>
        <v>0.1</v>
      </c>
      <c r="AG2" s="4">
        <f>IF($H2=0,"",VLOOKUP($G2,Data!$G$3:$BA$2935,26,FALSE))</f>
        <v>-0.1</v>
      </c>
      <c r="AH2" s="4" t="str">
        <f>IF($H2=0,"",VLOOKUP($G2,Data!$G$3:$BA$2935,27,FALSE))</f>
        <v>/</v>
      </c>
      <c r="AI2" s="4" t="str">
        <f>IF($H2=0,"",VLOOKUP($G2,Data!$G$3:$BA$2935,28,FALSE))</f>
        <v>/</v>
      </c>
      <c r="AJ2" s="4" t="str">
        <f>IF($H2=0,"",VLOOKUP($G2,Data!$G$3:$BA$2935,29,FALSE))</f>
        <v/>
      </c>
      <c r="AK2" s="4" t="str">
        <f>IF($H2=0,"",VLOOKUP($G2,Data!$G$3:$BA$2935,30,FALSE))</f>
        <v/>
      </c>
      <c r="AL2" s="4" t="str">
        <f>IF($H2=0,"",VLOOKUP($G2,Data!$G$3:$BA$2935,31,FALSE))</f>
        <v/>
      </c>
      <c r="AM2" s="4" t="str">
        <f>IF($H2=0,"",VLOOKUP($G2,Data!$G$3:$BA$2935,32,FALSE))</f>
        <v/>
      </c>
      <c r="AN2" s="4" t="str">
        <f>IF($H2=0,"",VLOOKUP($G2,Data!$G$3:$BA$2935,33,FALSE))</f>
        <v/>
      </c>
      <c r="AO2" s="4" t="str">
        <f>IF($H2=0,"",VLOOKUP($G2,Data!$G$3:$BA$2935,34,FALSE))</f>
        <v/>
      </c>
      <c r="AP2" s="4" t="str">
        <f>IF($H2=0,"",VLOOKUP($G2,Data!$G$3:$BA$2935,35,FALSE))</f>
        <v/>
      </c>
      <c r="AQ2" s="4" t="str">
        <f>IF($H2=0,"",VLOOKUP($G2,Data!$G$3:$BA$2935,36,FALSE))</f>
        <v/>
      </c>
      <c r="AR2" s="4" t="str">
        <f>IF($H2=0,"",VLOOKUP($G2,Data!$G$3:$BA$2935,37,FALSE))</f>
        <v/>
      </c>
      <c r="AS2" s="4" t="str">
        <f>IF($H2=0,"",VLOOKUP($G2,Data!$G$3:$BA$2935,38,FALSE))</f>
        <v/>
      </c>
      <c r="AT2" s="4" t="str">
        <f>IF($H2=0,"",VLOOKUP($G2,Data!$G$3:$BA$2935,39,FALSE))</f>
        <v/>
      </c>
    </row>
    <row r="3" spans="1:46" x14ac:dyDescent="0.25">
      <c r="A3" s="4">
        <f>PSSE!A5</f>
        <v>126047</v>
      </c>
      <c r="B3" s="4" t="str">
        <f>PSSE!B5</f>
        <v>THAMCAU1</v>
      </c>
      <c r="C3" s="4">
        <f>PSSE!D5</f>
        <v>110</v>
      </c>
      <c r="D3" s="4">
        <f>PSSE!E5</f>
        <v>150</v>
      </c>
      <c r="E3" s="4" t="str">
        <f>PSSE!F5</f>
        <v>TQ</v>
      </c>
      <c r="F3" s="4">
        <f>PSSE!G5</f>
        <v>1</v>
      </c>
      <c r="G3" s="4" t="str">
        <f t="shared" si="0"/>
        <v>PSS110150TQ1</v>
      </c>
      <c r="H3" s="4">
        <f>COUNTIF(Data!$G$3:$BA$2935,PSS!$G3)</f>
        <v>1</v>
      </c>
      <c r="I3" s="4" t="str">
        <f>IF($H3=0,"",VLOOKUP($G3,Data!$G$3:$BA$2935,2,FALSE))</f>
        <v>'PSS2A'</v>
      </c>
      <c r="J3" s="4">
        <f>PSSE!C5</f>
        <v>1</v>
      </c>
      <c r="K3" s="4">
        <f>IF($H3=0,"",VLOOKUP($G3,Data!$G$3:$BA$2935,4,FALSE))</f>
        <v>1</v>
      </c>
      <c r="L3" s="4">
        <f>IF($H3=0,"",VLOOKUP($G3,Data!$G$3:$BA$2935,5,FALSE))</f>
        <v>0</v>
      </c>
      <c r="M3" s="4">
        <f>IF($H3=0,"",VLOOKUP($G3,Data!$G$3:$BA$2935,6,FALSE))</f>
        <v>3</v>
      </c>
      <c r="N3" s="4">
        <f>IF($H3=0,"",VLOOKUP($G3,Data!$G$3:$BA$2935,7,FALSE))</f>
        <v>0</v>
      </c>
      <c r="O3" s="4">
        <f>IF($H3=0,"",VLOOKUP($G3,Data!$G$3:$BA$2935,8,FALSE))</f>
        <v>5</v>
      </c>
      <c r="P3" s="4">
        <f>IF($H3=0,"",VLOOKUP($G3,Data!$G$3:$BA$2935,9,FALSE))</f>
        <v>1</v>
      </c>
      <c r="Q3" s="4">
        <f>IF($H3=0,"",VLOOKUP($G3,Data!$G$3:$BA$2935,10,FALSE))</f>
        <v>2.5</v>
      </c>
      <c r="R3" s="4">
        <f>IF($H3=0,"",VLOOKUP($G3,Data!$G$3:$BA$2935,11,FALSE))</f>
        <v>2.5</v>
      </c>
      <c r="S3" s="4">
        <f>IF($H3=0,"",VLOOKUP($G3,Data!$G$3:$BA$2935,12,FALSE))</f>
        <v>0</v>
      </c>
      <c r="T3" s="4">
        <f>IF($H3=0,"",VLOOKUP($G3,Data!$G$3:$BA$2935,13,FALSE))</f>
        <v>2.5</v>
      </c>
      <c r="U3" s="4">
        <f>IF($H3=0,"",VLOOKUP($G3,Data!$G$3:$BA$2935,14,FALSE))</f>
        <v>0</v>
      </c>
      <c r="V3" s="4">
        <f>IF($H3=0,"",VLOOKUP($G3,Data!$G$3:$BA$2935,15,FALSE))</f>
        <v>2.5</v>
      </c>
      <c r="W3" s="4">
        <f>IF($H3=0,"",VLOOKUP($G3,Data!$G$3:$BA$2935,16,FALSE))</f>
        <v>0.39</v>
      </c>
      <c r="X3" s="4">
        <f>IF($H3=0,"",VLOOKUP($G3,Data!$G$3:$BA$2935,17,FALSE))</f>
        <v>1</v>
      </c>
      <c r="Y3" s="4">
        <f>IF($H3=0,"",VLOOKUP($G3,Data!$G$3:$BA$2935,18,FALSE))</f>
        <v>0</v>
      </c>
      <c r="Z3" s="4">
        <f>IF($H3=0,"",VLOOKUP($G3,Data!$G$3:$BA$2935,19,FALSE))</f>
        <v>0.1</v>
      </c>
      <c r="AA3" s="4">
        <f>IF($H3=0,"",VLOOKUP($G3,Data!$G$3:$BA$2935,20,FALSE))</f>
        <v>6.5</v>
      </c>
      <c r="AB3" s="4">
        <f>IF($H3=0,"",VLOOKUP($G3,Data!$G$3:$BA$2935,21,FALSE))</f>
        <v>0.44</v>
      </c>
      <c r="AC3" s="4">
        <f>IF($H3=0,"",VLOOKUP($G3,Data!$G$3:$BA$2935,22,FALSE))</f>
        <v>0.08</v>
      </c>
      <c r="AD3" s="4">
        <f>IF($H3=0,"",VLOOKUP($G3,Data!$G$3:$BA$2935,23,FALSE))</f>
        <v>0.2</v>
      </c>
      <c r="AE3" s="4">
        <f>IF($H3=0,"",VLOOKUP($G3,Data!$G$3:$BA$2935,24,FALSE))</f>
        <v>0.98</v>
      </c>
      <c r="AF3" s="4">
        <f>IF($H3=0,"",VLOOKUP($G3,Data!$G$3:$BA$2935,25,FALSE))</f>
        <v>0.1</v>
      </c>
      <c r="AG3" s="4">
        <f>IF($H3=0,"",VLOOKUP($G3,Data!$G$3:$BA$2935,26,FALSE))</f>
        <v>-0.1</v>
      </c>
      <c r="AH3" s="4" t="str">
        <f>IF($H3=0,"",VLOOKUP($G3,Data!$G$3:$BA$2935,27,FALSE))</f>
        <v>/</v>
      </c>
      <c r="AI3" s="4" t="str">
        <f>IF($H3=0,"",VLOOKUP($G3,Data!$G$3:$BA$2935,28,FALSE))</f>
        <v>/</v>
      </c>
      <c r="AJ3" s="4" t="str">
        <f>IF($H3=0,"",VLOOKUP($G3,Data!$G$3:$BA$2935,29,FALSE))</f>
        <v/>
      </c>
      <c r="AK3" s="4" t="str">
        <f>IF($H3=0,"",VLOOKUP($G3,Data!$G$3:$BA$2935,30,FALSE))</f>
        <v/>
      </c>
      <c r="AL3" s="4" t="str">
        <f>IF($H3=0,"",VLOOKUP($G3,Data!$G$3:$BA$2935,31,FALSE))</f>
        <v/>
      </c>
      <c r="AM3" s="4" t="str">
        <f>IF($H3=0,"",VLOOKUP($G3,Data!$G$3:$BA$2935,32,FALSE))</f>
        <v/>
      </c>
      <c r="AN3" s="4" t="str">
        <f>IF($H3=0,"",VLOOKUP($G3,Data!$G$3:$BA$2935,33,FALSE))</f>
        <v/>
      </c>
      <c r="AO3" s="4" t="str">
        <f>IF($H3=0,"",VLOOKUP($G3,Data!$G$3:$BA$2935,34,FALSE))</f>
        <v/>
      </c>
      <c r="AP3" s="4" t="str">
        <f>IF($H3=0,"",VLOOKUP($G3,Data!$G$3:$BA$2935,35,FALSE))</f>
        <v/>
      </c>
      <c r="AQ3" s="4" t="str">
        <f>IF($H3=0,"",VLOOKUP($G3,Data!$G$3:$BA$2935,36,FALSE))</f>
        <v/>
      </c>
      <c r="AR3" s="4" t="str">
        <f>IF($H3=0,"",VLOOKUP($G3,Data!$G$3:$BA$2935,37,FALSE))</f>
        <v/>
      </c>
      <c r="AS3" s="4" t="str">
        <f>IF($H3=0,"",VLOOKUP($G3,Data!$G$3:$BA$2935,38,FALSE))</f>
        <v/>
      </c>
      <c r="AT3" s="4" t="str">
        <f>IF($H3=0,"",VLOOKUP($G3,Data!$G$3:$BA$2935,39,FALSE))</f>
        <v/>
      </c>
    </row>
    <row r="4" spans="1:46" x14ac:dyDescent="0.25">
      <c r="A4" s="4">
        <f>PSSE!A6</f>
        <v>151019</v>
      </c>
      <c r="B4" s="4" t="str">
        <f>PSSE!B6</f>
        <v>TD_NHO</v>
      </c>
      <c r="C4" s="4">
        <f>PSSE!D6</f>
        <v>110</v>
      </c>
      <c r="D4" s="4">
        <f>PSSE!E6</f>
        <v>10</v>
      </c>
      <c r="E4" s="4" t="str">
        <f>PSSE!F6</f>
        <v>TQ</v>
      </c>
      <c r="F4" s="4">
        <f>PSSE!G6</f>
        <v>1</v>
      </c>
      <c r="G4" s="4" t="str">
        <f t="shared" si="0"/>
        <v>PSS11010TQ1</v>
      </c>
      <c r="H4" s="4">
        <f>COUNTIF(Data!$G$3:$BA$2935,PSS!$G4)</f>
        <v>0</v>
      </c>
      <c r="I4" s="4" t="str">
        <f>IF($H4=0,"",VLOOKUP($G4,Data!$G$3:$BA$2935,2,FALSE))</f>
        <v/>
      </c>
      <c r="J4" s="4">
        <f>PSSE!C6</f>
        <v>1</v>
      </c>
      <c r="K4" s="4" t="str">
        <f>IF($H4=0,"",VLOOKUP($G4,Data!$G$3:$BA$2935,4,FALSE))</f>
        <v/>
      </c>
      <c r="L4" s="4" t="str">
        <f>IF($H4=0,"",VLOOKUP($G4,Data!$G$3:$BA$2935,5,FALSE))</f>
        <v/>
      </c>
      <c r="M4" s="4" t="str">
        <f>IF($H4=0,"",VLOOKUP($G4,Data!$G$3:$BA$2935,6,FALSE))</f>
        <v/>
      </c>
      <c r="N4" s="4" t="str">
        <f>IF($H4=0,"",VLOOKUP($G4,Data!$G$3:$BA$2935,7,FALSE))</f>
        <v/>
      </c>
      <c r="O4" s="4" t="str">
        <f>IF($H4=0,"",VLOOKUP($G4,Data!$G$3:$BA$2935,8,FALSE))</f>
        <v/>
      </c>
      <c r="P4" s="4" t="str">
        <f>IF($H4=0,"",VLOOKUP($G4,Data!$G$3:$BA$2935,9,FALSE))</f>
        <v/>
      </c>
      <c r="Q4" s="4" t="str">
        <f>IF($H4=0,"",VLOOKUP($G4,Data!$G$3:$BA$2935,10,FALSE))</f>
        <v/>
      </c>
      <c r="R4" s="4" t="str">
        <f>IF($H4=0,"",VLOOKUP($G4,Data!$G$3:$BA$2935,11,FALSE))</f>
        <v/>
      </c>
      <c r="S4" s="4" t="str">
        <f>IF($H4=0,"",VLOOKUP($G4,Data!$G$3:$BA$2935,12,FALSE))</f>
        <v/>
      </c>
      <c r="T4" s="4" t="str">
        <f>IF($H4=0,"",VLOOKUP($G4,Data!$G$3:$BA$2935,13,FALSE))</f>
        <v/>
      </c>
      <c r="U4" s="4" t="str">
        <f>IF($H4=0,"",VLOOKUP($G4,Data!$G$3:$BA$2935,14,FALSE))</f>
        <v/>
      </c>
      <c r="V4" s="4" t="str">
        <f>IF($H4=0,"",VLOOKUP($G4,Data!$G$3:$BA$2935,15,FALSE))</f>
        <v/>
      </c>
      <c r="W4" s="4" t="str">
        <f>IF($H4=0,"",VLOOKUP($G4,Data!$G$3:$BA$2935,16,FALSE))</f>
        <v/>
      </c>
      <c r="X4" s="4" t="str">
        <f>IF($H4=0,"",VLOOKUP($G4,Data!$G$3:$BA$2935,17,FALSE))</f>
        <v/>
      </c>
      <c r="Y4" s="4" t="str">
        <f>IF($H4=0,"",VLOOKUP($G4,Data!$G$3:$BA$2935,18,FALSE))</f>
        <v/>
      </c>
      <c r="Z4" s="4" t="str">
        <f>IF($H4=0,"",VLOOKUP($G4,Data!$G$3:$BA$2935,19,FALSE))</f>
        <v/>
      </c>
      <c r="AA4" s="4" t="str">
        <f>IF($H4=0,"",VLOOKUP($G4,Data!$G$3:$BA$2935,20,FALSE))</f>
        <v/>
      </c>
      <c r="AB4" s="4" t="str">
        <f>IF($H4=0,"",VLOOKUP($G4,Data!$G$3:$BA$2935,21,FALSE))</f>
        <v/>
      </c>
      <c r="AC4" s="4" t="str">
        <f>IF($H4=0,"",VLOOKUP($G4,Data!$G$3:$BA$2935,22,FALSE))</f>
        <v/>
      </c>
      <c r="AD4" s="4" t="str">
        <f>IF($H4=0,"",VLOOKUP($G4,Data!$G$3:$BA$2935,23,FALSE))</f>
        <v/>
      </c>
      <c r="AE4" s="4" t="str">
        <f>IF($H4=0,"",VLOOKUP($G4,Data!$G$3:$BA$2935,24,FALSE))</f>
        <v/>
      </c>
      <c r="AF4" s="4" t="str">
        <f>IF($H4=0,"",VLOOKUP($G4,Data!$G$3:$BA$2935,25,FALSE))</f>
        <v/>
      </c>
      <c r="AG4" s="4" t="str">
        <f>IF($H4=0,"",VLOOKUP($G4,Data!$G$3:$BA$2935,26,FALSE))</f>
        <v/>
      </c>
      <c r="AH4" s="4" t="str">
        <f>IF($H4=0,"",VLOOKUP($G4,Data!$G$3:$BA$2935,27,FALSE))</f>
        <v/>
      </c>
      <c r="AI4" s="4" t="str">
        <f>IF($H4=0,"",VLOOKUP($G4,Data!$G$3:$BA$2935,28,FALSE))</f>
        <v/>
      </c>
      <c r="AJ4" s="4" t="str">
        <f>IF($H4=0,"",VLOOKUP($G4,Data!$G$3:$BA$2935,29,FALSE))</f>
        <v/>
      </c>
      <c r="AK4" s="4" t="str">
        <f>IF($H4=0,"",VLOOKUP($G4,Data!$G$3:$BA$2935,30,FALSE))</f>
        <v/>
      </c>
      <c r="AL4" s="4" t="str">
        <f>IF($H4=0,"",VLOOKUP($G4,Data!$G$3:$BA$2935,31,FALSE))</f>
        <v/>
      </c>
      <c r="AM4" s="4" t="str">
        <f>IF($H4=0,"",VLOOKUP($G4,Data!$G$3:$BA$2935,32,FALSE))</f>
        <v/>
      </c>
      <c r="AN4" s="4" t="str">
        <f>IF($H4=0,"",VLOOKUP($G4,Data!$G$3:$BA$2935,33,FALSE))</f>
        <v/>
      </c>
      <c r="AO4" s="4" t="str">
        <f>IF($H4=0,"",VLOOKUP($G4,Data!$G$3:$BA$2935,34,FALSE))</f>
        <v/>
      </c>
      <c r="AP4" s="4" t="str">
        <f>IF($H4=0,"",VLOOKUP($G4,Data!$G$3:$BA$2935,35,FALSE))</f>
        <v/>
      </c>
      <c r="AQ4" s="4" t="str">
        <f>IF($H4=0,"",VLOOKUP($G4,Data!$G$3:$BA$2935,36,FALSE))</f>
        <v/>
      </c>
      <c r="AR4" s="4" t="str">
        <f>IF($H4=0,"",VLOOKUP($G4,Data!$G$3:$BA$2935,37,FALSE))</f>
        <v/>
      </c>
      <c r="AS4" s="4" t="str">
        <f>IF($H4=0,"",VLOOKUP($G4,Data!$G$3:$BA$2935,38,FALSE))</f>
        <v/>
      </c>
      <c r="AT4" s="4" t="str">
        <f>IF($H4=0,"",VLOOKUP($G4,Data!$G$3:$BA$2935,39,FALSE))</f>
        <v/>
      </c>
    </row>
    <row r="5" spans="1:46" x14ac:dyDescent="0.25">
      <c r="A5" s="4">
        <f>PSSE!A7</f>
        <v>151027</v>
      </c>
      <c r="B5" s="4" t="str">
        <f>PSSE!B7</f>
        <v>VANXA</v>
      </c>
      <c r="C5" s="4">
        <f>PSSE!D7</f>
        <v>110</v>
      </c>
      <c r="D5" s="4">
        <f>PSSE!E7</f>
        <v>25</v>
      </c>
      <c r="E5" s="4" t="str">
        <f>PSSE!F7</f>
        <v>TQ</v>
      </c>
      <c r="F5" s="4">
        <f>PSSE!G7</f>
        <v>1</v>
      </c>
      <c r="G5" s="4" t="str">
        <f t="shared" si="0"/>
        <v>PSS11025TQ1</v>
      </c>
      <c r="H5" s="4">
        <f>COUNTIF(Data!$G$3:$BA$2935,PSS!$G5)</f>
        <v>0</v>
      </c>
      <c r="I5" s="4" t="str">
        <f>IF($H5=0,"",VLOOKUP($G5,Data!$G$3:$BA$2935,2,FALSE))</f>
        <v/>
      </c>
      <c r="J5" s="4">
        <f>PSSE!C7</f>
        <v>1</v>
      </c>
      <c r="K5" s="4" t="str">
        <f>IF($H5=0,"",VLOOKUP($G5,Data!$G$3:$BA$2935,4,FALSE))</f>
        <v/>
      </c>
      <c r="L5" s="4" t="str">
        <f>IF($H5=0,"",VLOOKUP($G5,Data!$G$3:$BA$2935,5,FALSE))</f>
        <v/>
      </c>
      <c r="M5" s="4" t="str">
        <f>IF($H5=0,"",VLOOKUP($G5,Data!$G$3:$BA$2935,6,FALSE))</f>
        <v/>
      </c>
      <c r="N5" s="4" t="str">
        <f>IF($H5=0,"",VLOOKUP($G5,Data!$G$3:$BA$2935,7,FALSE))</f>
        <v/>
      </c>
      <c r="O5" s="4" t="str">
        <f>IF($H5=0,"",VLOOKUP($G5,Data!$G$3:$BA$2935,8,FALSE))</f>
        <v/>
      </c>
      <c r="P5" s="4" t="str">
        <f>IF($H5=0,"",VLOOKUP($G5,Data!$G$3:$BA$2935,9,FALSE))</f>
        <v/>
      </c>
      <c r="Q5" s="4" t="str">
        <f>IF($H5=0,"",VLOOKUP($G5,Data!$G$3:$BA$2935,10,FALSE))</f>
        <v/>
      </c>
      <c r="R5" s="4" t="str">
        <f>IF($H5=0,"",VLOOKUP($G5,Data!$G$3:$BA$2935,11,FALSE))</f>
        <v/>
      </c>
      <c r="S5" s="4" t="str">
        <f>IF($H5=0,"",VLOOKUP($G5,Data!$G$3:$BA$2935,12,FALSE))</f>
        <v/>
      </c>
      <c r="T5" s="4" t="str">
        <f>IF($H5=0,"",VLOOKUP($G5,Data!$G$3:$BA$2935,13,FALSE))</f>
        <v/>
      </c>
      <c r="U5" s="4" t="str">
        <f>IF($H5=0,"",VLOOKUP($G5,Data!$G$3:$BA$2935,14,FALSE))</f>
        <v/>
      </c>
      <c r="V5" s="4" t="str">
        <f>IF($H5=0,"",VLOOKUP($G5,Data!$G$3:$BA$2935,15,FALSE))</f>
        <v/>
      </c>
      <c r="W5" s="4" t="str">
        <f>IF($H5=0,"",VLOOKUP($G5,Data!$G$3:$BA$2935,16,FALSE))</f>
        <v/>
      </c>
      <c r="X5" s="4" t="str">
        <f>IF($H5=0,"",VLOOKUP($G5,Data!$G$3:$BA$2935,17,FALSE))</f>
        <v/>
      </c>
      <c r="Y5" s="4" t="str">
        <f>IF($H5=0,"",VLOOKUP($G5,Data!$G$3:$BA$2935,18,FALSE))</f>
        <v/>
      </c>
      <c r="Z5" s="4" t="str">
        <f>IF($H5=0,"",VLOOKUP($G5,Data!$G$3:$BA$2935,19,FALSE))</f>
        <v/>
      </c>
      <c r="AA5" s="4" t="str">
        <f>IF($H5=0,"",VLOOKUP($G5,Data!$G$3:$BA$2935,20,FALSE))</f>
        <v/>
      </c>
      <c r="AB5" s="4" t="str">
        <f>IF($H5=0,"",VLOOKUP($G5,Data!$G$3:$BA$2935,21,FALSE))</f>
        <v/>
      </c>
      <c r="AC5" s="4" t="str">
        <f>IF($H5=0,"",VLOOKUP($G5,Data!$G$3:$BA$2935,22,FALSE))</f>
        <v/>
      </c>
      <c r="AD5" s="4" t="str">
        <f>IF($H5=0,"",VLOOKUP($G5,Data!$G$3:$BA$2935,23,FALSE))</f>
        <v/>
      </c>
      <c r="AE5" s="4" t="str">
        <f>IF($H5=0,"",VLOOKUP($G5,Data!$G$3:$BA$2935,24,FALSE))</f>
        <v/>
      </c>
      <c r="AF5" s="4" t="str">
        <f>IF($H5=0,"",VLOOKUP($G5,Data!$G$3:$BA$2935,25,FALSE))</f>
        <v/>
      </c>
      <c r="AG5" s="4" t="str">
        <f>IF($H5=0,"",VLOOKUP($G5,Data!$G$3:$BA$2935,26,FALSE))</f>
        <v/>
      </c>
      <c r="AH5" s="4" t="str">
        <f>IF($H5=0,"",VLOOKUP($G5,Data!$G$3:$BA$2935,27,FALSE))</f>
        <v/>
      </c>
      <c r="AI5" s="4" t="str">
        <f>IF($H5=0,"",VLOOKUP($G5,Data!$G$3:$BA$2935,28,FALSE))</f>
        <v/>
      </c>
      <c r="AJ5" s="4" t="str">
        <f>IF($H5=0,"",VLOOKUP($G5,Data!$G$3:$BA$2935,29,FALSE))</f>
        <v/>
      </c>
      <c r="AK5" s="4" t="str">
        <f>IF($H5=0,"",VLOOKUP($G5,Data!$G$3:$BA$2935,30,FALSE))</f>
        <v/>
      </c>
      <c r="AL5" s="4" t="str">
        <f>IF($H5=0,"",VLOOKUP($G5,Data!$G$3:$BA$2935,31,FALSE))</f>
        <v/>
      </c>
      <c r="AM5" s="4" t="str">
        <f>IF($H5=0,"",VLOOKUP($G5,Data!$G$3:$BA$2935,32,FALSE))</f>
        <v/>
      </c>
      <c r="AN5" s="4" t="str">
        <f>IF($H5=0,"",VLOOKUP($G5,Data!$G$3:$BA$2935,33,FALSE))</f>
        <v/>
      </c>
      <c r="AO5" s="4" t="str">
        <f>IF($H5=0,"",VLOOKUP($G5,Data!$G$3:$BA$2935,34,FALSE))</f>
        <v/>
      </c>
      <c r="AP5" s="4" t="str">
        <f>IF($H5=0,"",VLOOKUP($G5,Data!$G$3:$BA$2935,35,FALSE))</f>
        <v/>
      </c>
      <c r="AQ5" s="4" t="str">
        <f>IF($H5=0,"",VLOOKUP($G5,Data!$G$3:$BA$2935,36,FALSE))</f>
        <v/>
      </c>
      <c r="AR5" s="4" t="str">
        <f>IF($H5=0,"",VLOOKUP($G5,Data!$G$3:$BA$2935,37,FALSE))</f>
        <v/>
      </c>
      <c r="AS5" s="4" t="str">
        <f>IF($H5=0,"",VLOOKUP($G5,Data!$G$3:$BA$2935,38,FALSE))</f>
        <v/>
      </c>
      <c r="AT5" s="4" t="str">
        <f>IF($H5=0,"",VLOOKUP($G5,Data!$G$3:$BA$2935,39,FALSE))</f>
        <v/>
      </c>
    </row>
    <row r="6" spans="1:46" x14ac:dyDescent="0.25">
      <c r="A6" s="4">
        <f>PSSE!A8</f>
        <v>151028</v>
      </c>
      <c r="B6" s="4" t="str">
        <f>PSSE!B8</f>
        <v>DONGLAM</v>
      </c>
      <c r="C6" s="4">
        <f>PSSE!D8</f>
        <v>110</v>
      </c>
      <c r="D6" s="4">
        <f>PSSE!E8</f>
        <v>27</v>
      </c>
      <c r="E6" s="4" t="str">
        <f>PSSE!F8</f>
        <v>TQ</v>
      </c>
      <c r="F6" s="4">
        <f>PSSE!G8</f>
        <v>1</v>
      </c>
      <c r="G6" s="4" t="str">
        <f t="shared" si="0"/>
        <v>PSS11027TQ1</v>
      </c>
      <c r="H6" s="4">
        <f>COUNTIF(Data!$G$3:$BA$2935,PSS!$G6)</f>
        <v>0</v>
      </c>
      <c r="I6" s="4" t="str">
        <f>IF($H6=0,"",VLOOKUP($G6,Data!$G$3:$BA$2935,2,FALSE))</f>
        <v/>
      </c>
      <c r="J6" s="4">
        <f>PSSE!C8</f>
        <v>1</v>
      </c>
      <c r="K6" s="4" t="str">
        <f>IF($H6=0,"",VLOOKUP($G6,Data!$G$3:$BA$2935,4,FALSE))</f>
        <v/>
      </c>
      <c r="L6" s="4" t="str">
        <f>IF($H6=0,"",VLOOKUP($G6,Data!$G$3:$BA$2935,5,FALSE))</f>
        <v/>
      </c>
      <c r="M6" s="4" t="str">
        <f>IF($H6=0,"",VLOOKUP($G6,Data!$G$3:$BA$2935,6,FALSE))</f>
        <v/>
      </c>
      <c r="N6" s="4" t="str">
        <f>IF($H6=0,"",VLOOKUP($G6,Data!$G$3:$BA$2935,7,FALSE))</f>
        <v/>
      </c>
      <c r="O6" s="4" t="str">
        <f>IF($H6=0,"",VLOOKUP($G6,Data!$G$3:$BA$2935,8,FALSE))</f>
        <v/>
      </c>
      <c r="P6" s="4" t="str">
        <f>IF($H6=0,"",VLOOKUP($G6,Data!$G$3:$BA$2935,9,FALSE))</f>
        <v/>
      </c>
      <c r="Q6" s="4" t="str">
        <f>IF($H6=0,"",VLOOKUP($G6,Data!$G$3:$BA$2935,10,FALSE))</f>
        <v/>
      </c>
      <c r="R6" s="4" t="str">
        <f>IF($H6=0,"",VLOOKUP($G6,Data!$G$3:$BA$2935,11,FALSE))</f>
        <v/>
      </c>
      <c r="S6" s="4" t="str">
        <f>IF($H6=0,"",VLOOKUP($G6,Data!$G$3:$BA$2935,12,FALSE))</f>
        <v/>
      </c>
      <c r="T6" s="4" t="str">
        <f>IF($H6=0,"",VLOOKUP($G6,Data!$G$3:$BA$2935,13,FALSE))</f>
        <v/>
      </c>
      <c r="U6" s="4" t="str">
        <f>IF($H6=0,"",VLOOKUP($G6,Data!$G$3:$BA$2935,14,FALSE))</f>
        <v/>
      </c>
      <c r="V6" s="4" t="str">
        <f>IF($H6=0,"",VLOOKUP($G6,Data!$G$3:$BA$2935,15,FALSE))</f>
        <v/>
      </c>
      <c r="W6" s="4" t="str">
        <f>IF($H6=0,"",VLOOKUP($G6,Data!$G$3:$BA$2935,16,FALSE))</f>
        <v/>
      </c>
      <c r="X6" s="4" t="str">
        <f>IF($H6=0,"",VLOOKUP($G6,Data!$G$3:$BA$2935,17,FALSE))</f>
        <v/>
      </c>
      <c r="Y6" s="4" t="str">
        <f>IF($H6=0,"",VLOOKUP($G6,Data!$G$3:$BA$2935,18,FALSE))</f>
        <v/>
      </c>
      <c r="Z6" s="4" t="str">
        <f>IF($H6=0,"",VLOOKUP($G6,Data!$G$3:$BA$2935,19,FALSE))</f>
        <v/>
      </c>
      <c r="AA6" s="4" t="str">
        <f>IF($H6=0,"",VLOOKUP($G6,Data!$G$3:$BA$2935,20,FALSE))</f>
        <v/>
      </c>
      <c r="AB6" s="4" t="str">
        <f>IF($H6=0,"",VLOOKUP($G6,Data!$G$3:$BA$2935,21,FALSE))</f>
        <v/>
      </c>
      <c r="AC6" s="4" t="str">
        <f>IF($H6=0,"",VLOOKUP($G6,Data!$G$3:$BA$2935,22,FALSE))</f>
        <v/>
      </c>
      <c r="AD6" s="4" t="str">
        <f>IF($H6=0,"",VLOOKUP($G6,Data!$G$3:$BA$2935,23,FALSE))</f>
        <v/>
      </c>
      <c r="AE6" s="4" t="str">
        <f>IF($H6=0,"",VLOOKUP($G6,Data!$G$3:$BA$2935,24,FALSE))</f>
        <v/>
      </c>
      <c r="AF6" s="4" t="str">
        <f>IF($H6=0,"",VLOOKUP($G6,Data!$G$3:$BA$2935,25,FALSE))</f>
        <v/>
      </c>
      <c r="AG6" s="4" t="str">
        <f>IF($H6=0,"",VLOOKUP($G6,Data!$G$3:$BA$2935,26,FALSE))</f>
        <v/>
      </c>
      <c r="AH6" s="4" t="str">
        <f>IF($H6=0,"",VLOOKUP($G6,Data!$G$3:$BA$2935,27,FALSE))</f>
        <v/>
      </c>
      <c r="AI6" s="4" t="str">
        <f>IF($H6=0,"",VLOOKUP($G6,Data!$G$3:$BA$2935,28,FALSE))</f>
        <v/>
      </c>
      <c r="AJ6" s="4" t="str">
        <f>IF($H6=0,"",VLOOKUP($G6,Data!$G$3:$BA$2935,29,FALSE))</f>
        <v/>
      </c>
      <c r="AK6" s="4" t="str">
        <f>IF($H6=0,"",VLOOKUP($G6,Data!$G$3:$BA$2935,30,FALSE))</f>
        <v/>
      </c>
      <c r="AL6" s="4" t="str">
        <f>IF($H6=0,"",VLOOKUP($G6,Data!$G$3:$BA$2935,31,FALSE))</f>
        <v/>
      </c>
      <c r="AM6" s="4" t="str">
        <f>IF($H6=0,"",VLOOKUP($G6,Data!$G$3:$BA$2935,32,FALSE))</f>
        <v/>
      </c>
      <c r="AN6" s="4" t="str">
        <f>IF($H6=0,"",VLOOKUP($G6,Data!$G$3:$BA$2935,33,FALSE))</f>
        <v/>
      </c>
      <c r="AO6" s="4" t="str">
        <f>IF($H6=0,"",VLOOKUP($G6,Data!$G$3:$BA$2935,34,FALSE))</f>
        <v/>
      </c>
      <c r="AP6" s="4" t="str">
        <f>IF($H6=0,"",VLOOKUP($G6,Data!$G$3:$BA$2935,35,FALSE))</f>
        <v/>
      </c>
      <c r="AQ6" s="4" t="str">
        <f>IF($H6=0,"",VLOOKUP($G6,Data!$G$3:$BA$2935,36,FALSE))</f>
        <v/>
      </c>
      <c r="AR6" s="4" t="str">
        <f>IF($H6=0,"",VLOOKUP($G6,Data!$G$3:$BA$2935,37,FALSE))</f>
        <v/>
      </c>
      <c r="AS6" s="4" t="str">
        <f>IF($H6=0,"",VLOOKUP($G6,Data!$G$3:$BA$2935,38,FALSE))</f>
        <v/>
      </c>
      <c r="AT6" s="4" t="str">
        <f>IF($H6=0,"",VLOOKUP($G6,Data!$G$3:$BA$2935,39,FALSE))</f>
        <v/>
      </c>
    </row>
    <row r="7" spans="1:46" x14ac:dyDescent="0.25">
      <c r="A7" s="4">
        <f>PSSE!A9</f>
        <v>152027</v>
      </c>
      <c r="B7" s="4" t="str">
        <f>PSSE!B9</f>
        <v>TD_TATRACH</v>
      </c>
      <c r="C7" s="4">
        <f>PSSE!D9</f>
        <v>110</v>
      </c>
      <c r="D7" s="4">
        <f>PSSE!E9</f>
        <v>13</v>
      </c>
      <c r="E7" s="4" t="str">
        <f>PSSE!F9</f>
        <v>TQ</v>
      </c>
      <c r="F7" s="4">
        <f>PSSE!G9</f>
        <v>1</v>
      </c>
      <c r="G7" s="4" t="str">
        <f t="shared" si="0"/>
        <v>PSS11013TQ1</v>
      </c>
      <c r="H7" s="4">
        <f>COUNTIF(Data!$G$3:$BA$2935,PSS!$G7)</f>
        <v>0</v>
      </c>
      <c r="I7" s="4" t="str">
        <f>IF($H7=0,"",VLOOKUP($G7,Data!$G$3:$BA$2935,2,FALSE))</f>
        <v/>
      </c>
      <c r="J7" s="4">
        <f>PSSE!C9</f>
        <v>1</v>
      </c>
      <c r="K7" s="4" t="str">
        <f>IF($H7=0,"",VLOOKUP($G7,Data!$G$3:$BA$2935,4,FALSE))</f>
        <v/>
      </c>
      <c r="L7" s="4" t="str">
        <f>IF($H7=0,"",VLOOKUP($G7,Data!$G$3:$BA$2935,5,FALSE))</f>
        <v/>
      </c>
      <c r="M7" s="4" t="str">
        <f>IF($H7=0,"",VLOOKUP($G7,Data!$G$3:$BA$2935,6,FALSE))</f>
        <v/>
      </c>
      <c r="N7" s="4" t="str">
        <f>IF($H7=0,"",VLOOKUP($G7,Data!$G$3:$BA$2935,7,FALSE))</f>
        <v/>
      </c>
      <c r="O7" s="4" t="str">
        <f>IF($H7=0,"",VLOOKUP($G7,Data!$G$3:$BA$2935,8,FALSE))</f>
        <v/>
      </c>
      <c r="P7" s="4" t="str">
        <f>IF($H7=0,"",VLOOKUP($G7,Data!$G$3:$BA$2935,9,FALSE))</f>
        <v/>
      </c>
      <c r="Q7" s="4" t="str">
        <f>IF($H7=0,"",VLOOKUP($G7,Data!$G$3:$BA$2935,10,FALSE))</f>
        <v/>
      </c>
      <c r="R7" s="4" t="str">
        <f>IF($H7=0,"",VLOOKUP($G7,Data!$G$3:$BA$2935,11,FALSE))</f>
        <v/>
      </c>
      <c r="S7" s="4" t="str">
        <f>IF($H7=0,"",VLOOKUP($G7,Data!$G$3:$BA$2935,12,FALSE))</f>
        <v/>
      </c>
      <c r="T7" s="4" t="str">
        <f>IF($H7=0,"",VLOOKUP($G7,Data!$G$3:$BA$2935,13,FALSE))</f>
        <v/>
      </c>
      <c r="U7" s="4" t="str">
        <f>IF($H7=0,"",VLOOKUP($G7,Data!$G$3:$BA$2935,14,FALSE))</f>
        <v/>
      </c>
      <c r="V7" s="4" t="str">
        <f>IF($H7=0,"",VLOOKUP($G7,Data!$G$3:$BA$2935,15,FALSE))</f>
        <v/>
      </c>
      <c r="W7" s="4" t="str">
        <f>IF($H7=0,"",VLOOKUP($G7,Data!$G$3:$BA$2935,16,FALSE))</f>
        <v/>
      </c>
      <c r="X7" s="4" t="str">
        <f>IF($H7=0,"",VLOOKUP($G7,Data!$G$3:$BA$2935,17,FALSE))</f>
        <v/>
      </c>
      <c r="Y7" s="4" t="str">
        <f>IF($H7=0,"",VLOOKUP($G7,Data!$G$3:$BA$2935,18,FALSE))</f>
        <v/>
      </c>
      <c r="Z7" s="4" t="str">
        <f>IF($H7=0,"",VLOOKUP($G7,Data!$G$3:$BA$2935,19,FALSE))</f>
        <v/>
      </c>
      <c r="AA7" s="4" t="str">
        <f>IF($H7=0,"",VLOOKUP($G7,Data!$G$3:$BA$2935,20,FALSE))</f>
        <v/>
      </c>
      <c r="AB7" s="4" t="str">
        <f>IF($H7=0,"",VLOOKUP($G7,Data!$G$3:$BA$2935,21,FALSE))</f>
        <v/>
      </c>
      <c r="AC7" s="4" t="str">
        <f>IF($H7=0,"",VLOOKUP($G7,Data!$G$3:$BA$2935,22,FALSE))</f>
        <v/>
      </c>
      <c r="AD7" s="4" t="str">
        <f>IF($H7=0,"",VLOOKUP($G7,Data!$G$3:$BA$2935,23,FALSE))</f>
        <v/>
      </c>
      <c r="AE7" s="4" t="str">
        <f>IF($H7=0,"",VLOOKUP($G7,Data!$G$3:$BA$2935,24,FALSE))</f>
        <v/>
      </c>
      <c r="AF7" s="4" t="str">
        <f>IF($H7=0,"",VLOOKUP($G7,Data!$G$3:$BA$2935,25,FALSE))</f>
        <v/>
      </c>
      <c r="AG7" s="4" t="str">
        <f>IF($H7=0,"",VLOOKUP($G7,Data!$G$3:$BA$2935,26,FALSE))</f>
        <v/>
      </c>
      <c r="AH7" s="4" t="str">
        <f>IF($H7=0,"",VLOOKUP($G7,Data!$G$3:$BA$2935,27,FALSE))</f>
        <v/>
      </c>
      <c r="AI7" s="4" t="str">
        <f>IF($H7=0,"",VLOOKUP($G7,Data!$G$3:$BA$2935,28,FALSE))</f>
        <v/>
      </c>
      <c r="AJ7" s="4" t="str">
        <f>IF($H7=0,"",VLOOKUP($G7,Data!$G$3:$BA$2935,29,FALSE))</f>
        <v/>
      </c>
      <c r="AK7" s="4" t="str">
        <f>IF($H7=0,"",VLOOKUP($G7,Data!$G$3:$BA$2935,30,FALSE))</f>
        <v/>
      </c>
      <c r="AL7" s="4" t="str">
        <f>IF($H7=0,"",VLOOKUP($G7,Data!$G$3:$BA$2935,31,FALSE))</f>
        <v/>
      </c>
      <c r="AM7" s="4" t="str">
        <f>IF($H7=0,"",VLOOKUP($G7,Data!$G$3:$BA$2935,32,FALSE))</f>
        <v/>
      </c>
      <c r="AN7" s="4" t="str">
        <f>IF($H7=0,"",VLOOKUP($G7,Data!$G$3:$BA$2935,33,FALSE))</f>
        <v/>
      </c>
      <c r="AO7" s="4" t="str">
        <f>IF($H7=0,"",VLOOKUP($G7,Data!$G$3:$BA$2935,34,FALSE))</f>
        <v/>
      </c>
      <c r="AP7" s="4" t="str">
        <f>IF($H7=0,"",VLOOKUP($G7,Data!$G$3:$BA$2935,35,FALSE))</f>
        <v/>
      </c>
      <c r="AQ7" s="4" t="str">
        <f>IF($H7=0,"",VLOOKUP($G7,Data!$G$3:$BA$2935,36,FALSE))</f>
        <v/>
      </c>
      <c r="AR7" s="4" t="str">
        <f>IF($H7=0,"",VLOOKUP($G7,Data!$G$3:$BA$2935,37,FALSE))</f>
        <v/>
      </c>
      <c r="AS7" s="4" t="str">
        <f>IF($H7=0,"",VLOOKUP($G7,Data!$G$3:$BA$2935,38,FALSE))</f>
        <v/>
      </c>
      <c r="AT7" s="4" t="str">
        <f>IF($H7=0,"",VLOOKUP($G7,Data!$G$3:$BA$2935,39,FALSE))</f>
        <v/>
      </c>
    </row>
    <row r="8" spans="1:46" x14ac:dyDescent="0.25">
      <c r="A8" s="4">
        <f>PSSE!A10</f>
        <v>213019</v>
      </c>
      <c r="B8" s="4" t="str">
        <f>PSSE!B10</f>
        <v>MAGUAN2</v>
      </c>
      <c r="C8" s="4">
        <f>PSSE!D10</f>
        <v>220</v>
      </c>
      <c r="D8" s="4">
        <f>PSSE!E10</f>
        <v>300</v>
      </c>
      <c r="E8" s="4" t="str">
        <f>PSSE!F10</f>
        <v>TQ</v>
      </c>
      <c r="F8" s="4">
        <f>PSSE!G10</f>
        <v>1</v>
      </c>
      <c r="G8" s="4" t="str">
        <f t="shared" si="0"/>
        <v>PSS220300TQ1</v>
      </c>
      <c r="H8" s="4">
        <f>COUNTIF(Data!$G$3:$BA$2935,PSS!$G8)</f>
        <v>1</v>
      </c>
      <c r="I8" s="4" t="str">
        <f>IF($H8=0,"",VLOOKUP($G8,Data!$G$3:$BA$2935,2,FALSE))</f>
        <v>'PSS2A'</v>
      </c>
      <c r="J8" s="4">
        <f>PSSE!C10</f>
        <v>1</v>
      </c>
      <c r="K8" s="4">
        <f>IF($H8=0,"",VLOOKUP($G8,Data!$G$3:$BA$2935,4,FALSE))</f>
        <v>1</v>
      </c>
      <c r="L8" s="4">
        <f>IF($H8=0,"",VLOOKUP($G8,Data!$G$3:$BA$2935,5,FALSE))</f>
        <v>0</v>
      </c>
      <c r="M8" s="4">
        <f>IF($H8=0,"",VLOOKUP($G8,Data!$G$3:$BA$2935,6,FALSE))</f>
        <v>3</v>
      </c>
      <c r="N8" s="4">
        <f>IF($H8=0,"",VLOOKUP($G8,Data!$G$3:$BA$2935,7,FALSE))</f>
        <v>0</v>
      </c>
      <c r="O8" s="4">
        <f>IF($H8=0,"",VLOOKUP($G8,Data!$G$3:$BA$2935,8,FALSE))</f>
        <v>5</v>
      </c>
      <c r="P8" s="4">
        <f>IF($H8=0,"",VLOOKUP($G8,Data!$G$3:$BA$2935,9,FALSE))</f>
        <v>1</v>
      </c>
      <c r="Q8" s="4">
        <f>IF($H8=0,"",VLOOKUP($G8,Data!$G$3:$BA$2935,10,FALSE))</f>
        <v>2.5</v>
      </c>
      <c r="R8" s="4">
        <f>IF($H8=0,"",VLOOKUP($G8,Data!$G$3:$BA$2935,11,FALSE))</f>
        <v>2.5</v>
      </c>
      <c r="S8" s="4">
        <f>IF($H8=0,"",VLOOKUP($G8,Data!$G$3:$BA$2935,12,FALSE))</f>
        <v>0</v>
      </c>
      <c r="T8" s="4">
        <f>IF($H8=0,"",VLOOKUP($G8,Data!$G$3:$BA$2935,13,FALSE))</f>
        <v>2.5</v>
      </c>
      <c r="U8" s="4">
        <f>IF($H8=0,"",VLOOKUP($G8,Data!$G$3:$BA$2935,14,FALSE))</f>
        <v>0</v>
      </c>
      <c r="V8" s="4">
        <f>IF($H8=0,"",VLOOKUP($G8,Data!$G$3:$BA$2935,15,FALSE))</f>
        <v>2.5</v>
      </c>
      <c r="W8" s="4">
        <f>IF($H8=0,"",VLOOKUP($G8,Data!$G$3:$BA$2935,16,FALSE))</f>
        <v>0.39</v>
      </c>
      <c r="X8" s="4">
        <f>IF($H8=0,"",VLOOKUP($G8,Data!$G$3:$BA$2935,17,FALSE))</f>
        <v>1</v>
      </c>
      <c r="Y8" s="4">
        <f>IF($H8=0,"",VLOOKUP($G8,Data!$G$3:$BA$2935,18,FALSE))</f>
        <v>0</v>
      </c>
      <c r="Z8" s="4">
        <f>IF($H8=0,"",VLOOKUP($G8,Data!$G$3:$BA$2935,19,FALSE))</f>
        <v>0.1</v>
      </c>
      <c r="AA8" s="4">
        <f>IF($H8=0,"",VLOOKUP($G8,Data!$G$3:$BA$2935,20,FALSE))</f>
        <v>6.5</v>
      </c>
      <c r="AB8" s="4">
        <f>IF($H8=0,"",VLOOKUP($G8,Data!$G$3:$BA$2935,21,FALSE))</f>
        <v>0.44</v>
      </c>
      <c r="AC8" s="4">
        <f>IF($H8=0,"",VLOOKUP($G8,Data!$G$3:$BA$2935,22,FALSE))</f>
        <v>0.08</v>
      </c>
      <c r="AD8" s="4">
        <f>IF($H8=0,"",VLOOKUP($G8,Data!$G$3:$BA$2935,23,FALSE))</f>
        <v>0.2</v>
      </c>
      <c r="AE8" s="4">
        <f>IF($H8=0,"",VLOOKUP($G8,Data!$G$3:$BA$2935,24,FALSE))</f>
        <v>0.98</v>
      </c>
      <c r="AF8" s="4">
        <f>IF($H8=0,"",VLOOKUP($G8,Data!$G$3:$BA$2935,25,FALSE))</f>
        <v>0.1</v>
      </c>
      <c r="AG8" s="4">
        <f>IF($H8=0,"",VLOOKUP($G8,Data!$G$3:$BA$2935,26,FALSE))</f>
        <v>-0.1</v>
      </c>
      <c r="AH8" s="4" t="str">
        <f>IF($H8=0,"",VLOOKUP($G8,Data!$G$3:$BA$2935,27,FALSE))</f>
        <v>/</v>
      </c>
      <c r="AI8" s="4" t="str">
        <f>IF($H8=0,"",VLOOKUP($G8,Data!$G$3:$BA$2935,28,FALSE))</f>
        <v>/</v>
      </c>
      <c r="AJ8" s="4" t="str">
        <f>IF($H8=0,"",VLOOKUP($G8,Data!$G$3:$BA$2935,29,FALSE))</f>
        <v/>
      </c>
      <c r="AK8" s="4" t="str">
        <f>IF($H8=0,"",VLOOKUP($G8,Data!$G$3:$BA$2935,30,FALSE))</f>
        <v/>
      </c>
      <c r="AL8" s="4" t="str">
        <f>IF($H8=0,"",VLOOKUP($G8,Data!$G$3:$BA$2935,31,FALSE))</f>
        <v/>
      </c>
      <c r="AM8" s="4" t="str">
        <f>IF($H8=0,"",VLOOKUP($G8,Data!$G$3:$BA$2935,32,FALSE))</f>
        <v/>
      </c>
      <c r="AN8" s="4" t="str">
        <f>IF($H8=0,"",VLOOKUP($G8,Data!$G$3:$BA$2935,33,FALSE))</f>
        <v/>
      </c>
      <c r="AO8" s="4" t="str">
        <f>IF($H8=0,"",VLOOKUP($G8,Data!$G$3:$BA$2935,34,FALSE))</f>
        <v/>
      </c>
      <c r="AP8" s="4" t="str">
        <f>IF($H8=0,"",VLOOKUP($G8,Data!$G$3:$BA$2935,35,FALSE))</f>
        <v/>
      </c>
      <c r="AQ8" s="4" t="str">
        <f>IF($H8=0,"",VLOOKUP($G8,Data!$G$3:$BA$2935,36,FALSE))</f>
        <v/>
      </c>
      <c r="AR8" s="4" t="str">
        <f>IF($H8=0,"",VLOOKUP($G8,Data!$G$3:$BA$2935,37,FALSE))</f>
        <v/>
      </c>
      <c r="AS8" s="4" t="str">
        <f>IF($H8=0,"",VLOOKUP($G8,Data!$G$3:$BA$2935,38,FALSE))</f>
        <v/>
      </c>
      <c r="AT8" s="4" t="str">
        <f>IF($H8=0,"",VLOOKUP($G8,Data!$G$3:$BA$2935,39,FALSE))</f>
        <v/>
      </c>
    </row>
    <row r="9" spans="1:46" x14ac:dyDescent="0.25">
      <c r="A9" s="4">
        <f>PSSE!A11</f>
        <v>216011</v>
      </c>
      <c r="B9" s="4" t="str">
        <f>PSSE!B11</f>
        <v>TANKIEU2</v>
      </c>
      <c r="C9" s="4">
        <f>PSSE!D11</f>
        <v>220</v>
      </c>
      <c r="D9" s="4">
        <f>PSSE!E11</f>
        <v>300</v>
      </c>
      <c r="E9" s="4" t="str">
        <f>PSSE!F11</f>
        <v>TQ</v>
      </c>
      <c r="F9" s="4">
        <f>PSSE!G11</f>
        <v>1</v>
      </c>
      <c r="G9" s="4" t="str">
        <f t="shared" si="0"/>
        <v>PSS220300TQ1</v>
      </c>
      <c r="H9" s="4">
        <f>COUNTIF(Data!$G$3:$BA$2935,PSS!$G9)</f>
        <v>1</v>
      </c>
      <c r="I9" s="4" t="str">
        <f>IF($H9=0,"",VLOOKUP($G9,Data!$G$3:$BA$2935,2,FALSE))</f>
        <v>'PSS2A'</v>
      </c>
      <c r="J9" s="4">
        <f>PSSE!C11</f>
        <v>1</v>
      </c>
      <c r="K9" s="4">
        <f>IF($H9=0,"",VLOOKUP($G9,Data!$G$3:$BA$2935,4,FALSE))</f>
        <v>1</v>
      </c>
      <c r="L9" s="4">
        <f>IF($H9=0,"",VLOOKUP($G9,Data!$G$3:$BA$2935,5,FALSE))</f>
        <v>0</v>
      </c>
      <c r="M9" s="4">
        <f>IF($H9=0,"",VLOOKUP($G9,Data!$G$3:$BA$2935,6,FALSE))</f>
        <v>3</v>
      </c>
      <c r="N9" s="4">
        <f>IF($H9=0,"",VLOOKUP($G9,Data!$G$3:$BA$2935,7,FALSE))</f>
        <v>0</v>
      </c>
      <c r="O9" s="4">
        <f>IF($H9=0,"",VLOOKUP($G9,Data!$G$3:$BA$2935,8,FALSE))</f>
        <v>5</v>
      </c>
      <c r="P9" s="4">
        <f>IF($H9=0,"",VLOOKUP($G9,Data!$G$3:$BA$2935,9,FALSE))</f>
        <v>1</v>
      </c>
      <c r="Q9" s="4">
        <f>IF($H9=0,"",VLOOKUP($G9,Data!$G$3:$BA$2935,10,FALSE))</f>
        <v>2.5</v>
      </c>
      <c r="R9" s="4">
        <f>IF($H9=0,"",VLOOKUP($G9,Data!$G$3:$BA$2935,11,FALSE))</f>
        <v>2.5</v>
      </c>
      <c r="S9" s="4">
        <f>IF($H9=0,"",VLOOKUP($G9,Data!$G$3:$BA$2935,12,FALSE))</f>
        <v>0</v>
      </c>
      <c r="T9" s="4">
        <f>IF($H9=0,"",VLOOKUP($G9,Data!$G$3:$BA$2935,13,FALSE))</f>
        <v>2.5</v>
      </c>
      <c r="U9" s="4">
        <f>IF($H9=0,"",VLOOKUP($G9,Data!$G$3:$BA$2935,14,FALSE))</f>
        <v>0</v>
      </c>
      <c r="V9" s="4">
        <f>IF($H9=0,"",VLOOKUP($G9,Data!$G$3:$BA$2935,15,FALSE))</f>
        <v>2.5</v>
      </c>
      <c r="W9" s="4">
        <f>IF($H9=0,"",VLOOKUP($G9,Data!$G$3:$BA$2935,16,FALSE))</f>
        <v>0.39</v>
      </c>
      <c r="X9" s="4">
        <f>IF($H9=0,"",VLOOKUP($G9,Data!$G$3:$BA$2935,17,FALSE))</f>
        <v>1</v>
      </c>
      <c r="Y9" s="4">
        <f>IF($H9=0,"",VLOOKUP($G9,Data!$G$3:$BA$2935,18,FALSE))</f>
        <v>0</v>
      </c>
      <c r="Z9" s="4">
        <f>IF($H9=0,"",VLOOKUP($G9,Data!$G$3:$BA$2935,19,FALSE))</f>
        <v>0.1</v>
      </c>
      <c r="AA9" s="4">
        <f>IF($H9=0,"",VLOOKUP($G9,Data!$G$3:$BA$2935,20,FALSE))</f>
        <v>6.5</v>
      </c>
      <c r="AB9" s="4">
        <f>IF($H9=0,"",VLOOKUP($G9,Data!$G$3:$BA$2935,21,FALSE))</f>
        <v>0.44</v>
      </c>
      <c r="AC9" s="4">
        <f>IF($H9=0,"",VLOOKUP($G9,Data!$G$3:$BA$2935,22,FALSE))</f>
        <v>0.08</v>
      </c>
      <c r="AD9" s="4">
        <f>IF($H9=0,"",VLOOKUP($G9,Data!$G$3:$BA$2935,23,FALSE))</f>
        <v>0.2</v>
      </c>
      <c r="AE9" s="4">
        <f>IF($H9=0,"",VLOOKUP($G9,Data!$G$3:$BA$2935,24,FALSE))</f>
        <v>0.98</v>
      </c>
      <c r="AF9" s="4">
        <f>IF($H9=0,"",VLOOKUP($G9,Data!$G$3:$BA$2935,25,FALSE))</f>
        <v>0.1</v>
      </c>
      <c r="AG9" s="4">
        <f>IF($H9=0,"",VLOOKUP($G9,Data!$G$3:$BA$2935,26,FALSE))</f>
        <v>-0.1</v>
      </c>
      <c r="AH9" s="4" t="str">
        <f>IF($H9=0,"",VLOOKUP($G9,Data!$G$3:$BA$2935,27,FALSE))</f>
        <v>/</v>
      </c>
      <c r="AI9" s="4" t="str">
        <f>IF($H9=0,"",VLOOKUP($G9,Data!$G$3:$BA$2935,28,FALSE))</f>
        <v>/</v>
      </c>
      <c r="AJ9" s="4" t="str">
        <f>IF($H9=0,"",VLOOKUP($G9,Data!$G$3:$BA$2935,29,FALSE))</f>
        <v/>
      </c>
      <c r="AK9" s="4" t="str">
        <f>IF($H9=0,"",VLOOKUP($G9,Data!$G$3:$BA$2935,30,FALSE))</f>
        <v/>
      </c>
      <c r="AL9" s="4" t="str">
        <f>IF($H9=0,"",VLOOKUP($G9,Data!$G$3:$BA$2935,31,FALSE))</f>
        <v/>
      </c>
      <c r="AM9" s="4" t="str">
        <f>IF($H9=0,"",VLOOKUP($G9,Data!$G$3:$BA$2935,32,FALSE))</f>
        <v/>
      </c>
      <c r="AN9" s="4" t="str">
        <f>IF($H9=0,"",VLOOKUP($G9,Data!$G$3:$BA$2935,33,FALSE))</f>
        <v/>
      </c>
      <c r="AO9" s="4" t="str">
        <f>IF($H9=0,"",VLOOKUP($G9,Data!$G$3:$BA$2935,34,FALSE))</f>
        <v/>
      </c>
      <c r="AP9" s="4" t="str">
        <f>IF($H9=0,"",VLOOKUP($G9,Data!$G$3:$BA$2935,35,FALSE))</f>
        <v/>
      </c>
      <c r="AQ9" s="4" t="str">
        <f>IF($H9=0,"",VLOOKUP($G9,Data!$G$3:$BA$2935,36,FALSE))</f>
        <v/>
      </c>
      <c r="AR9" s="4" t="str">
        <f>IF($H9=0,"",VLOOKUP($G9,Data!$G$3:$BA$2935,37,FALSE))</f>
        <v/>
      </c>
      <c r="AS9" s="4" t="str">
        <f>IF($H9=0,"",VLOOKUP($G9,Data!$G$3:$BA$2935,38,FALSE))</f>
        <v/>
      </c>
      <c r="AT9" s="4" t="str">
        <f>IF($H9=0,"",VLOOKUP($G9,Data!$G$3:$BA$2935,39,FALSE))</f>
        <v/>
      </c>
    </row>
    <row r="10" spans="1:46" hidden="1" x14ac:dyDescent="0.25">
      <c r="A10" s="4">
        <f>PSSE!A12</f>
        <v>451011</v>
      </c>
      <c r="B10" s="4" t="str">
        <f>PSSE!B12</f>
        <v>TD_QT_S1</v>
      </c>
      <c r="C10" s="4">
        <f>PSSE!D12</f>
        <v>13.8</v>
      </c>
      <c r="D10" s="4">
        <f>PSSE!E12</f>
        <v>25</v>
      </c>
      <c r="E10" s="4" t="str">
        <f>PSSE!F12</f>
        <v>TQ</v>
      </c>
      <c r="F10" s="4">
        <f>PSSE!G12</f>
        <v>1</v>
      </c>
      <c r="G10" s="4" t="str">
        <f t="shared" si="0"/>
        <v>PSS13.825TQ1</v>
      </c>
      <c r="H10" s="4">
        <f>COUNTIF(Data!$G$3:$BA$2935,PSS!$G10)</f>
        <v>0</v>
      </c>
      <c r="I10" s="4" t="str">
        <f>IF($H10=0,"",VLOOKUP($G10,Data!$G$3:$BA$2935,2,FALSE))</f>
        <v/>
      </c>
      <c r="J10" s="4">
        <f>PSSE!C12</f>
        <v>1</v>
      </c>
      <c r="K10" s="4" t="str">
        <f>IF($H10=0,"",VLOOKUP($G10,Data!$G$3:$BA$2935,4,FALSE))</f>
        <v/>
      </c>
      <c r="L10" s="4" t="str">
        <f>IF($H10=0,"",VLOOKUP($G10,Data!$G$3:$BA$2935,5,FALSE))</f>
        <v/>
      </c>
      <c r="M10" s="4" t="str">
        <f>IF($H10=0,"",VLOOKUP($G10,Data!$G$3:$BA$2935,6,FALSE))</f>
        <v/>
      </c>
      <c r="N10" s="4" t="str">
        <f>IF($H10=0,"",VLOOKUP($G10,Data!$G$3:$BA$2935,7,FALSE))</f>
        <v/>
      </c>
      <c r="O10" s="4" t="str">
        <f>IF($H10=0,"",VLOOKUP($G10,Data!$G$3:$BA$2935,8,FALSE))</f>
        <v/>
      </c>
      <c r="P10" s="4" t="str">
        <f>IF($H10=0,"",VLOOKUP($G10,Data!$G$3:$BA$2935,9,FALSE))</f>
        <v/>
      </c>
      <c r="Q10" s="4" t="str">
        <f>IF($H10=0,"",VLOOKUP($G10,Data!$G$3:$BA$2935,10,FALSE))</f>
        <v/>
      </c>
      <c r="R10" s="4" t="str">
        <f>IF($H10=0,"",VLOOKUP($G10,Data!$G$3:$BA$2935,11,FALSE))</f>
        <v/>
      </c>
      <c r="S10" s="4" t="str">
        <f>IF($H10=0,"",VLOOKUP($G10,Data!$G$3:$BA$2935,12,FALSE))</f>
        <v/>
      </c>
      <c r="T10" s="4" t="str">
        <f>IF($H10=0,"",VLOOKUP($G10,Data!$G$3:$BA$2935,13,FALSE))</f>
        <v/>
      </c>
      <c r="U10" s="4" t="str">
        <f>IF($H10=0,"",VLOOKUP($G10,Data!$G$3:$BA$2935,14,FALSE))</f>
        <v/>
      </c>
      <c r="V10" s="4" t="str">
        <f>IF($H10=0,"",VLOOKUP($G10,Data!$G$3:$BA$2935,15,FALSE))</f>
        <v/>
      </c>
      <c r="W10" s="4" t="str">
        <f>IF($H10=0,"",VLOOKUP($G10,Data!$G$3:$BA$2935,16,FALSE))</f>
        <v/>
      </c>
      <c r="X10" s="4" t="str">
        <f>IF($H10=0,"",VLOOKUP($G10,Data!$G$3:$BA$2935,17,FALSE))</f>
        <v/>
      </c>
      <c r="Y10" s="4" t="str">
        <f>IF($H10=0,"",VLOOKUP($G10,Data!$G$3:$BA$2935,18,FALSE))</f>
        <v/>
      </c>
      <c r="Z10" s="4" t="str">
        <f>IF($H10=0,"",VLOOKUP($G10,Data!$G$3:$BA$2935,19,FALSE))</f>
        <v/>
      </c>
      <c r="AA10" s="4" t="str">
        <f>IF($H10=0,"",VLOOKUP($G10,Data!$G$3:$BA$2935,20,FALSE))</f>
        <v/>
      </c>
      <c r="AB10" s="4" t="str">
        <f>IF($H10=0,"",VLOOKUP($G10,Data!$G$3:$BA$2935,21,FALSE))</f>
        <v/>
      </c>
      <c r="AC10" s="4" t="str">
        <f>IF($H10=0,"",VLOOKUP($G10,Data!$G$3:$BA$2935,22,FALSE))</f>
        <v/>
      </c>
      <c r="AD10" s="4" t="str">
        <f>IF($H10=0,"",VLOOKUP($G10,Data!$G$3:$BA$2935,23,FALSE))</f>
        <v/>
      </c>
      <c r="AE10" s="4" t="str">
        <f>IF($H10=0,"",VLOOKUP($G10,Data!$G$3:$BA$2935,24,FALSE))</f>
        <v/>
      </c>
      <c r="AF10" s="4" t="str">
        <f>IF($H10=0,"",VLOOKUP($G10,Data!$G$3:$BA$2935,25,FALSE))</f>
        <v/>
      </c>
      <c r="AG10" s="4" t="str">
        <f>IF($H10=0,"",VLOOKUP($G10,Data!$G$3:$BA$2935,26,FALSE))</f>
        <v/>
      </c>
      <c r="AH10" s="4" t="str">
        <f>IF($H10=0,"",VLOOKUP($G10,Data!$G$3:$BA$2935,27,FALSE))</f>
        <v/>
      </c>
      <c r="AI10" s="4" t="str">
        <f>IF($H10=0,"",VLOOKUP($G10,Data!$G$3:$BA$2935,28,FALSE))</f>
        <v/>
      </c>
      <c r="AJ10" s="4" t="str">
        <f>IF($H10=0,"",VLOOKUP($G10,Data!$G$3:$BA$2935,29,FALSE))</f>
        <v/>
      </c>
      <c r="AK10" s="4" t="str">
        <f>IF($H10=0,"",VLOOKUP($G10,Data!$G$3:$BA$2935,30,FALSE))</f>
        <v/>
      </c>
      <c r="AL10" s="4" t="str">
        <f>IF($H10=0,"",VLOOKUP($G10,Data!$G$3:$BA$2935,31,FALSE))</f>
        <v/>
      </c>
      <c r="AM10" s="4" t="str">
        <f>IF($H10=0,"",VLOOKUP($G10,Data!$G$3:$BA$2935,32,FALSE))</f>
        <v/>
      </c>
      <c r="AN10" s="4" t="str">
        <f>IF($H10=0,"",VLOOKUP($G10,Data!$G$3:$BA$2935,33,FALSE))</f>
        <v/>
      </c>
      <c r="AO10" s="4" t="str">
        <f>IF($H10=0,"",VLOOKUP($G10,Data!$G$3:$BA$2935,34,FALSE))</f>
        <v/>
      </c>
      <c r="AP10" s="4" t="str">
        <f>IF($H10=0,"",VLOOKUP($G10,Data!$G$3:$BA$2935,35,FALSE))</f>
        <v/>
      </c>
      <c r="AQ10" s="4" t="str">
        <f>IF($H10=0,"",VLOOKUP($G10,Data!$G$3:$BA$2935,36,FALSE))</f>
        <v/>
      </c>
      <c r="AR10" s="4" t="str">
        <f>IF($H10=0,"",VLOOKUP($G10,Data!$G$3:$BA$2935,37,FALSE))</f>
        <v/>
      </c>
      <c r="AS10" s="4" t="str">
        <f>IF($H10=0,"",VLOOKUP($G10,Data!$G$3:$BA$2935,38,FALSE))</f>
        <v/>
      </c>
      <c r="AT10" s="4" t="str">
        <f>IF($H10=0,"",VLOOKUP($G10,Data!$G$3:$BA$2935,39,FALSE))</f>
        <v/>
      </c>
    </row>
    <row r="11" spans="1:46" x14ac:dyDescent="0.25">
      <c r="A11" s="4">
        <f>PSSE!A13</f>
        <v>821012</v>
      </c>
      <c r="B11" s="4" t="str">
        <f>PSSE!B13</f>
        <v>SVC_VIETTRI4</v>
      </c>
      <c r="C11" s="4">
        <f>PSSE!D13</f>
        <v>23</v>
      </c>
      <c r="D11" s="4">
        <f>PSSE!E13</f>
        <v>0</v>
      </c>
      <c r="E11" s="4" t="str">
        <f>PSSE!F13</f>
        <v>SVC</v>
      </c>
      <c r="F11" s="4">
        <f>PSSE!G13</f>
        <v>1</v>
      </c>
      <c r="G11" s="4" t="str">
        <f t="shared" si="0"/>
        <v>PSS230SVC1</v>
      </c>
      <c r="H11" s="4">
        <f>COUNTIF(Data!$G$3:$BA$2935,PSS!$G11)</f>
        <v>1</v>
      </c>
      <c r="I11" s="4" t="str">
        <f>IF($H11=0,"",VLOOKUP($G11,Data!$G$3:$BA$2935,2,FALSE))</f>
        <v>'PSS2A'</v>
      </c>
      <c r="J11" s="4">
        <f>PSSE!C13</f>
        <v>1</v>
      </c>
      <c r="K11" s="4">
        <f>IF($H11=0,"",VLOOKUP($G11,Data!$G$3:$BA$2935,4,FALSE))</f>
        <v>1</v>
      </c>
      <c r="L11" s="4">
        <f>IF($H11=0,"",VLOOKUP($G11,Data!$G$3:$BA$2935,5,FALSE))</f>
        <v>0</v>
      </c>
      <c r="M11" s="4">
        <f>IF($H11=0,"",VLOOKUP($G11,Data!$G$3:$BA$2935,6,FALSE))</f>
        <v>3</v>
      </c>
      <c r="N11" s="4">
        <f>IF($H11=0,"",VLOOKUP($G11,Data!$G$3:$BA$2935,7,FALSE))</f>
        <v>0</v>
      </c>
      <c r="O11" s="4">
        <f>IF($H11=0,"",VLOOKUP($G11,Data!$G$3:$BA$2935,8,FALSE))</f>
        <v>5</v>
      </c>
      <c r="P11" s="4">
        <f>IF($H11=0,"",VLOOKUP($G11,Data!$G$3:$BA$2935,9,FALSE))</f>
        <v>1</v>
      </c>
      <c r="Q11" s="4">
        <f>IF($H11=0,"",VLOOKUP($G11,Data!$G$3:$BA$2935,10,FALSE))</f>
        <v>2.5</v>
      </c>
      <c r="R11" s="4">
        <f>IF($H11=0,"",VLOOKUP($G11,Data!$G$3:$BA$2935,11,FALSE))</f>
        <v>2.5</v>
      </c>
      <c r="S11" s="4">
        <f>IF($H11=0,"",VLOOKUP($G11,Data!$G$3:$BA$2935,12,FALSE))</f>
        <v>0</v>
      </c>
      <c r="T11" s="4">
        <f>IF($H11=0,"",VLOOKUP($G11,Data!$G$3:$BA$2935,13,FALSE))</f>
        <v>2.5</v>
      </c>
      <c r="U11" s="4">
        <f>IF($H11=0,"",VLOOKUP($G11,Data!$G$3:$BA$2935,14,FALSE))</f>
        <v>0</v>
      </c>
      <c r="V11" s="4">
        <f>IF($H11=0,"",VLOOKUP($G11,Data!$G$3:$BA$2935,15,FALSE))</f>
        <v>2.5</v>
      </c>
      <c r="W11" s="4">
        <f>IF($H11=0,"",VLOOKUP($G11,Data!$G$3:$BA$2935,16,FALSE))</f>
        <v>0.39</v>
      </c>
      <c r="X11" s="4">
        <f>IF($H11=0,"",VLOOKUP($G11,Data!$G$3:$BA$2935,17,FALSE))</f>
        <v>1</v>
      </c>
      <c r="Y11" s="4">
        <f>IF($H11=0,"",VLOOKUP($G11,Data!$G$3:$BA$2935,18,FALSE))</f>
        <v>0</v>
      </c>
      <c r="Z11" s="4">
        <f>IF($H11=0,"",VLOOKUP($G11,Data!$G$3:$BA$2935,19,FALSE))</f>
        <v>0.1</v>
      </c>
      <c r="AA11" s="4">
        <f>IF($H11=0,"",VLOOKUP($G11,Data!$G$3:$BA$2935,20,FALSE))</f>
        <v>6.5</v>
      </c>
      <c r="AB11" s="4">
        <f>IF($H11=0,"",VLOOKUP($G11,Data!$G$3:$BA$2935,21,FALSE))</f>
        <v>0.44</v>
      </c>
      <c r="AC11" s="4">
        <f>IF($H11=0,"",VLOOKUP($G11,Data!$G$3:$BA$2935,22,FALSE))</f>
        <v>0.08</v>
      </c>
      <c r="AD11" s="4">
        <f>IF($H11=0,"",VLOOKUP($G11,Data!$G$3:$BA$2935,23,FALSE))</f>
        <v>0.2</v>
      </c>
      <c r="AE11" s="4">
        <f>IF($H11=0,"",VLOOKUP($G11,Data!$G$3:$BA$2935,24,FALSE))</f>
        <v>0.98</v>
      </c>
      <c r="AF11" s="4">
        <f>IF($H11=0,"",VLOOKUP($G11,Data!$G$3:$BA$2935,25,FALSE))</f>
        <v>0.1</v>
      </c>
      <c r="AG11" s="4">
        <f>IF($H11=0,"",VLOOKUP($G11,Data!$G$3:$BA$2935,26,FALSE))</f>
        <v>-0.1</v>
      </c>
      <c r="AH11" s="4" t="str">
        <f>IF($H11=0,"",VLOOKUP($G11,Data!$G$3:$BA$2935,27,FALSE))</f>
        <v>/</v>
      </c>
      <c r="AI11" s="4" t="str">
        <f>IF($H11=0,"",VLOOKUP($G11,Data!$G$3:$BA$2935,28,FALSE))</f>
        <v>/</v>
      </c>
      <c r="AJ11" s="4" t="str">
        <f>IF($H11=0,"",VLOOKUP($G11,Data!$G$3:$BA$2935,29,FALSE))</f>
        <v/>
      </c>
      <c r="AK11" s="4" t="str">
        <f>IF($H11=0,"",VLOOKUP($G11,Data!$G$3:$BA$2935,30,FALSE))</f>
        <v/>
      </c>
      <c r="AL11" s="4" t="str">
        <f>IF($H11=0,"",VLOOKUP($G11,Data!$G$3:$BA$2935,31,FALSE))</f>
        <v/>
      </c>
      <c r="AM11" s="4" t="str">
        <f>IF($H11=0,"",VLOOKUP($G11,Data!$G$3:$BA$2935,32,FALSE))</f>
        <v/>
      </c>
      <c r="AN11" s="4" t="str">
        <f>IF($H11=0,"",VLOOKUP($G11,Data!$G$3:$BA$2935,33,FALSE))</f>
        <v/>
      </c>
      <c r="AO11" s="4" t="str">
        <f>IF($H11=0,"",VLOOKUP($G11,Data!$G$3:$BA$2935,34,FALSE))</f>
        <v/>
      </c>
      <c r="AP11" s="4" t="str">
        <f>IF($H11=0,"",VLOOKUP($G11,Data!$G$3:$BA$2935,35,FALSE))</f>
        <v/>
      </c>
      <c r="AQ11" s="4" t="str">
        <f>IF($H11=0,"",VLOOKUP($G11,Data!$G$3:$BA$2935,36,FALSE))</f>
        <v/>
      </c>
      <c r="AR11" s="4" t="str">
        <f>IF($H11=0,"",VLOOKUP($G11,Data!$G$3:$BA$2935,37,FALSE))</f>
        <v/>
      </c>
      <c r="AS11" s="4" t="str">
        <f>IF($H11=0,"",VLOOKUP($G11,Data!$G$3:$BA$2935,38,FALSE))</f>
        <v/>
      </c>
      <c r="AT11" s="4" t="str">
        <f>IF($H11=0,"",VLOOKUP($G11,Data!$G$3:$BA$2935,39,FALSE))</f>
        <v/>
      </c>
    </row>
    <row r="12" spans="1:46" x14ac:dyDescent="0.25">
      <c r="A12" s="4">
        <f>PSSE!A14</f>
        <v>910011</v>
      </c>
      <c r="B12" s="4" t="str">
        <f>PSSE!B14</f>
        <v>BAOLAC_H1</v>
      </c>
      <c r="C12" s="4">
        <f>PSSE!D14</f>
        <v>15.8</v>
      </c>
      <c r="D12" s="4">
        <f>PSSE!E14</f>
        <v>180</v>
      </c>
      <c r="E12" s="4" t="str">
        <f>PSSE!F14</f>
        <v>TD</v>
      </c>
      <c r="F12" s="4">
        <f>PSSE!G14</f>
        <v>1</v>
      </c>
      <c r="G12" s="4" t="str">
        <f t="shared" si="0"/>
        <v>PSS15.8180TD1</v>
      </c>
      <c r="H12" s="4">
        <f>COUNTIF(Data!$G$3:$BA$2935,PSS!$G12)</f>
        <v>1</v>
      </c>
      <c r="I12" s="4" t="str">
        <f>IF($H12=0,"",VLOOKUP($G12,Data!$G$3:$BA$2935,2,FALSE))</f>
        <v>'PSS2A'</v>
      </c>
      <c r="J12" s="4">
        <f>PSSE!C14</f>
        <v>1</v>
      </c>
      <c r="K12" s="4">
        <f>IF($H12=0,"",VLOOKUP($G12,Data!$G$3:$BA$2935,4,FALSE))</f>
        <v>1</v>
      </c>
      <c r="L12" s="4">
        <f>IF($H12=0,"",VLOOKUP($G12,Data!$G$3:$BA$2935,5,FALSE))</f>
        <v>0</v>
      </c>
      <c r="M12" s="4">
        <f>IF($H12=0,"",VLOOKUP($G12,Data!$G$3:$BA$2935,6,FALSE))</f>
        <v>3</v>
      </c>
      <c r="N12" s="4">
        <f>IF($H12=0,"",VLOOKUP($G12,Data!$G$3:$BA$2935,7,FALSE))</f>
        <v>0</v>
      </c>
      <c r="O12" s="4">
        <f>IF($H12=0,"",VLOOKUP($G12,Data!$G$3:$BA$2935,8,FALSE))</f>
        <v>5</v>
      </c>
      <c r="P12" s="4">
        <f>IF($H12=0,"",VLOOKUP($G12,Data!$G$3:$BA$2935,9,FALSE))</f>
        <v>1</v>
      </c>
      <c r="Q12" s="4">
        <f>IF($H12=0,"",VLOOKUP($G12,Data!$G$3:$BA$2935,10,FALSE))</f>
        <v>2.5</v>
      </c>
      <c r="R12" s="4">
        <f>IF($H12=0,"",VLOOKUP($G12,Data!$G$3:$BA$2935,11,FALSE))</f>
        <v>2.5</v>
      </c>
      <c r="S12" s="4">
        <f>IF($H12=0,"",VLOOKUP($G12,Data!$G$3:$BA$2935,12,FALSE))</f>
        <v>0</v>
      </c>
      <c r="T12" s="4">
        <f>IF($H12=0,"",VLOOKUP($G12,Data!$G$3:$BA$2935,13,FALSE))</f>
        <v>2.5</v>
      </c>
      <c r="U12" s="4">
        <f>IF($H12=0,"",VLOOKUP($G12,Data!$G$3:$BA$2935,14,FALSE))</f>
        <v>0</v>
      </c>
      <c r="V12" s="4">
        <f>IF($H12=0,"",VLOOKUP($G12,Data!$G$3:$BA$2935,15,FALSE))</f>
        <v>2.5</v>
      </c>
      <c r="W12" s="4">
        <f>IF($H12=0,"",VLOOKUP($G12,Data!$G$3:$BA$2935,16,FALSE))</f>
        <v>0.39</v>
      </c>
      <c r="X12" s="4">
        <f>IF($H12=0,"",VLOOKUP($G12,Data!$G$3:$BA$2935,17,FALSE))</f>
        <v>1</v>
      </c>
      <c r="Y12" s="4">
        <f>IF($H12=0,"",VLOOKUP($G12,Data!$G$3:$BA$2935,18,FALSE))</f>
        <v>0</v>
      </c>
      <c r="Z12" s="4">
        <f>IF($H12=0,"",VLOOKUP($G12,Data!$G$3:$BA$2935,19,FALSE))</f>
        <v>0.1</v>
      </c>
      <c r="AA12" s="4">
        <f>IF($H12=0,"",VLOOKUP($G12,Data!$G$3:$BA$2935,20,FALSE))</f>
        <v>6.5</v>
      </c>
      <c r="AB12" s="4">
        <f>IF($H12=0,"",VLOOKUP($G12,Data!$G$3:$BA$2935,21,FALSE))</f>
        <v>0.44</v>
      </c>
      <c r="AC12" s="4">
        <f>IF($H12=0,"",VLOOKUP($G12,Data!$G$3:$BA$2935,22,FALSE))</f>
        <v>0.08</v>
      </c>
      <c r="AD12" s="4">
        <f>IF($H12=0,"",VLOOKUP($G12,Data!$G$3:$BA$2935,23,FALSE))</f>
        <v>0.2</v>
      </c>
      <c r="AE12" s="4">
        <f>IF($H12=0,"",VLOOKUP($G12,Data!$G$3:$BA$2935,24,FALSE))</f>
        <v>0.98</v>
      </c>
      <c r="AF12" s="4">
        <f>IF($H12=0,"",VLOOKUP($G12,Data!$G$3:$BA$2935,25,FALSE))</f>
        <v>0.1</v>
      </c>
      <c r="AG12" s="4">
        <f>IF($H12=0,"",VLOOKUP($G12,Data!$G$3:$BA$2935,26,FALSE))</f>
        <v>-0.1</v>
      </c>
      <c r="AH12" s="4" t="str">
        <f>IF($H12=0,"",VLOOKUP($G12,Data!$G$3:$BA$2935,27,FALSE))</f>
        <v>/</v>
      </c>
      <c r="AI12" s="4" t="str">
        <f>IF($H12=0,"",VLOOKUP($G12,Data!$G$3:$BA$2935,28,FALSE))</f>
        <v>/</v>
      </c>
      <c r="AJ12" s="4" t="str">
        <f>IF($H12=0,"",VLOOKUP($G12,Data!$G$3:$BA$2935,29,FALSE))</f>
        <v/>
      </c>
      <c r="AK12" s="4" t="str">
        <f>IF($H12=0,"",VLOOKUP($G12,Data!$G$3:$BA$2935,30,FALSE))</f>
        <v/>
      </c>
      <c r="AL12" s="4" t="str">
        <f>IF($H12=0,"",VLOOKUP($G12,Data!$G$3:$BA$2935,31,FALSE))</f>
        <v/>
      </c>
      <c r="AM12" s="4" t="str">
        <f>IF($H12=0,"",VLOOKUP($G12,Data!$G$3:$BA$2935,32,FALSE))</f>
        <v/>
      </c>
      <c r="AN12" s="4" t="str">
        <f>IF($H12=0,"",VLOOKUP($G12,Data!$G$3:$BA$2935,33,FALSE))</f>
        <v/>
      </c>
      <c r="AO12" s="4" t="str">
        <f>IF($H12=0,"",VLOOKUP($G12,Data!$G$3:$BA$2935,34,FALSE))</f>
        <v/>
      </c>
      <c r="AP12" s="4" t="str">
        <f>IF($H12=0,"",VLOOKUP($G12,Data!$G$3:$BA$2935,35,FALSE))</f>
        <v/>
      </c>
      <c r="AQ12" s="4" t="str">
        <f>IF($H12=0,"",VLOOKUP($G12,Data!$G$3:$BA$2935,36,FALSE))</f>
        <v/>
      </c>
      <c r="AR12" s="4" t="str">
        <f>IF($H12=0,"",VLOOKUP($G12,Data!$G$3:$BA$2935,37,FALSE))</f>
        <v/>
      </c>
      <c r="AS12" s="4" t="str">
        <f>IF($H12=0,"",VLOOKUP($G12,Data!$G$3:$BA$2935,38,FALSE))</f>
        <v/>
      </c>
      <c r="AT12" s="4" t="str">
        <f>IF($H12=0,"",VLOOKUP($G12,Data!$G$3:$BA$2935,39,FALSE))</f>
        <v/>
      </c>
    </row>
    <row r="13" spans="1:46" x14ac:dyDescent="0.25">
      <c r="A13" s="4">
        <f>PSSE!A15</f>
        <v>910021</v>
      </c>
      <c r="B13" s="4" t="str">
        <f>PSSE!B15</f>
        <v>BANRA1_S1</v>
      </c>
      <c r="C13" s="4">
        <f>PSSE!D15</f>
        <v>6.3</v>
      </c>
      <c r="D13" s="4">
        <f>PSSE!E15</f>
        <v>55</v>
      </c>
      <c r="E13" s="4" t="str">
        <f>PSSE!F15</f>
        <v>ND</v>
      </c>
      <c r="F13" s="4">
        <f>PSSE!G15</f>
        <v>1</v>
      </c>
      <c r="G13" s="4" t="str">
        <f t="shared" si="0"/>
        <v>PSS6.355ND1</v>
      </c>
      <c r="H13" s="4">
        <f>COUNTIF(Data!$G$3:$BA$2935,PSS!$G13)</f>
        <v>1</v>
      </c>
      <c r="I13" s="4" t="str">
        <f>IF($H13=0,"",VLOOKUP($G13,Data!$G$3:$BA$2935,2,FALSE))</f>
        <v>'PSS2A'</v>
      </c>
      <c r="J13" s="4">
        <f>PSSE!C15</f>
        <v>1</v>
      </c>
      <c r="K13" s="4">
        <f>IF($H13=0,"",VLOOKUP($G13,Data!$G$3:$BA$2935,4,FALSE))</f>
        <v>1</v>
      </c>
      <c r="L13" s="4">
        <f>IF($H13=0,"",VLOOKUP($G13,Data!$G$3:$BA$2935,5,FALSE))</f>
        <v>0</v>
      </c>
      <c r="M13" s="4">
        <f>IF($H13=0,"",VLOOKUP($G13,Data!$G$3:$BA$2935,6,FALSE))</f>
        <v>3</v>
      </c>
      <c r="N13" s="4">
        <f>IF($H13=0,"",VLOOKUP($G13,Data!$G$3:$BA$2935,7,FALSE))</f>
        <v>0</v>
      </c>
      <c r="O13" s="4">
        <f>IF($H13=0,"",VLOOKUP($G13,Data!$G$3:$BA$2935,8,FALSE))</f>
        <v>5</v>
      </c>
      <c r="P13" s="4">
        <f>IF($H13=0,"",VLOOKUP($G13,Data!$G$3:$BA$2935,9,FALSE))</f>
        <v>1</v>
      </c>
      <c r="Q13" s="4">
        <f>IF($H13=0,"",VLOOKUP($G13,Data!$G$3:$BA$2935,10,FALSE))</f>
        <v>2.5</v>
      </c>
      <c r="R13" s="4">
        <f>IF($H13=0,"",VLOOKUP($G13,Data!$G$3:$BA$2935,11,FALSE))</f>
        <v>2.5</v>
      </c>
      <c r="S13" s="4">
        <f>IF($H13=0,"",VLOOKUP($G13,Data!$G$3:$BA$2935,12,FALSE))</f>
        <v>0</v>
      </c>
      <c r="T13" s="4">
        <f>IF($H13=0,"",VLOOKUP($G13,Data!$G$3:$BA$2935,13,FALSE))</f>
        <v>2.5</v>
      </c>
      <c r="U13" s="4">
        <f>IF($H13=0,"",VLOOKUP($G13,Data!$G$3:$BA$2935,14,FALSE))</f>
        <v>0</v>
      </c>
      <c r="V13" s="4">
        <f>IF($H13=0,"",VLOOKUP($G13,Data!$G$3:$BA$2935,15,FALSE))</f>
        <v>2.5</v>
      </c>
      <c r="W13" s="4">
        <f>IF($H13=0,"",VLOOKUP($G13,Data!$G$3:$BA$2935,16,FALSE))</f>
        <v>0.39</v>
      </c>
      <c r="X13" s="4">
        <f>IF($H13=0,"",VLOOKUP($G13,Data!$G$3:$BA$2935,17,FALSE))</f>
        <v>1</v>
      </c>
      <c r="Y13" s="4">
        <f>IF($H13=0,"",VLOOKUP($G13,Data!$G$3:$BA$2935,18,FALSE))</f>
        <v>0</v>
      </c>
      <c r="Z13" s="4">
        <f>IF($H13=0,"",VLOOKUP($G13,Data!$G$3:$BA$2935,19,FALSE))</f>
        <v>0.1</v>
      </c>
      <c r="AA13" s="4">
        <f>IF($H13=0,"",VLOOKUP($G13,Data!$G$3:$BA$2935,20,FALSE))</f>
        <v>6.5</v>
      </c>
      <c r="AB13" s="4">
        <f>IF($H13=0,"",VLOOKUP($G13,Data!$G$3:$BA$2935,21,FALSE))</f>
        <v>0.44</v>
      </c>
      <c r="AC13" s="4">
        <f>IF($H13=0,"",VLOOKUP($G13,Data!$G$3:$BA$2935,22,FALSE))</f>
        <v>0.08</v>
      </c>
      <c r="AD13" s="4">
        <f>IF($H13=0,"",VLOOKUP($G13,Data!$G$3:$BA$2935,23,FALSE))</f>
        <v>0.2</v>
      </c>
      <c r="AE13" s="4">
        <f>IF($H13=0,"",VLOOKUP($G13,Data!$G$3:$BA$2935,24,FALSE))</f>
        <v>0.98</v>
      </c>
      <c r="AF13" s="4">
        <f>IF($H13=0,"",VLOOKUP($G13,Data!$G$3:$BA$2935,25,FALSE))</f>
        <v>0.1</v>
      </c>
      <c r="AG13" s="4">
        <f>IF($H13=0,"",VLOOKUP($G13,Data!$G$3:$BA$2935,26,FALSE))</f>
        <v>-0.1</v>
      </c>
      <c r="AH13" s="4" t="str">
        <f>IF($H13=0,"",VLOOKUP($G13,Data!$G$3:$BA$2935,27,FALSE))</f>
        <v>/</v>
      </c>
      <c r="AI13" s="4" t="str">
        <f>IF($H13=0,"",VLOOKUP($G13,Data!$G$3:$BA$2935,28,FALSE))</f>
        <v>/</v>
      </c>
      <c r="AJ13" s="4" t="str">
        <f>IF($H13=0,"",VLOOKUP($G13,Data!$G$3:$BA$2935,29,FALSE))</f>
        <v/>
      </c>
      <c r="AK13" s="4" t="str">
        <f>IF($H13=0,"",VLOOKUP($G13,Data!$G$3:$BA$2935,30,FALSE))</f>
        <v/>
      </c>
      <c r="AL13" s="4" t="str">
        <f>IF($H13=0,"",VLOOKUP($G13,Data!$G$3:$BA$2935,31,FALSE))</f>
        <v/>
      </c>
      <c r="AM13" s="4" t="str">
        <f>IF($H13=0,"",VLOOKUP($G13,Data!$G$3:$BA$2935,32,FALSE))</f>
        <v/>
      </c>
      <c r="AN13" s="4" t="str">
        <f>IF($H13=0,"",VLOOKUP($G13,Data!$G$3:$BA$2935,33,FALSE))</f>
        <v/>
      </c>
      <c r="AO13" s="4" t="str">
        <f>IF($H13=0,"",VLOOKUP($G13,Data!$G$3:$BA$2935,34,FALSE))</f>
        <v/>
      </c>
      <c r="AP13" s="4" t="str">
        <f>IF($H13=0,"",VLOOKUP($G13,Data!$G$3:$BA$2935,35,FALSE))</f>
        <v/>
      </c>
      <c r="AQ13" s="4" t="str">
        <f>IF($H13=0,"",VLOOKUP($G13,Data!$G$3:$BA$2935,36,FALSE))</f>
        <v/>
      </c>
      <c r="AR13" s="4" t="str">
        <f>IF($H13=0,"",VLOOKUP($G13,Data!$G$3:$BA$2935,37,FALSE))</f>
        <v/>
      </c>
      <c r="AS13" s="4" t="str">
        <f>IF($H13=0,"",VLOOKUP($G13,Data!$G$3:$BA$2935,38,FALSE))</f>
        <v/>
      </c>
      <c r="AT13" s="4" t="str">
        <f>IF($H13=0,"",VLOOKUP($G13,Data!$G$3:$BA$2935,39,FALSE))</f>
        <v/>
      </c>
    </row>
    <row r="14" spans="1:46" x14ac:dyDescent="0.25">
      <c r="A14" s="4">
        <f>PSSE!A16</f>
        <v>912011</v>
      </c>
      <c r="B14" s="4" t="str">
        <f>PSSE!B16</f>
        <v>NADUONG1_S1</v>
      </c>
      <c r="C14" s="4">
        <f>PSSE!D16</f>
        <v>6.3</v>
      </c>
      <c r="D14" s="4">
        <f>PSSE!E16</f>
        <v>55</v>
      </c>
      <c r="E14" s="4" t="str">
        <f>PSSE!F16</f>
        <v>ND</v>
      </c>
      <c r="F14" s="4">
        <f>PSSE!G16</f>
        <v>1</v>
      </c>
      <c r="G14" s="4" t="str">
        <f t="shared" si="0"/>
        <v>PSS6.355ND1</v>
      </c>
      <c r="H14" s="4">
        <f>COUNTIF(Data!$G$3:$BA$2935,PSS!$G14)</f>
        <v>1</v>
      </c>
      <c r="I14" s="4" t="str">
        <f>IF($H14=0,"",VLOOKUP($G14,Data!$G$3:$BA$2935,2,FALSE))</f>
        <v>'PSS2A'</v>
      </c>
      <c r="J14" s="4">
        <f>PSSE!C16</f>
        <v>1</v>
      </c>
      <c r="K14" s="4">
        <f>IF($H14=0,"",VLOOKUP($G14,Data!$G$3:$BA$2935,4,FALSE))</f>
        <v>1</v>
      </c>
      <c r="L14" s="4">
        <f>IF($H14=0,"",VLOOKUP($G14,Data!$G$3:$BA$2935,5,FALSE))</f>
        <v>0</v>
      </c>
      <c r="M14" s="4">
        <f>IF($H14=0,"",VLOOKUP($G14,Data!$G$3:$BA$2935,6,FALSE))</f>
        <v>3</v>
      </c>
      <c r="N14" s="4">
        <f>IF($H14=0,"",VLOOKUP($G14,Data!$G$3:$BA$2935,7,FALSE))</f>
        <v>0</v>
      </c>
      <c r="O14" s="4">
        <f>IF($H14=0,"",VLOOKUP($G14,Data!$G$3:$BA$2935,8,FALSE))</f>
        <v>5</v>
      </c>
      <c r="P14" s="4">
        <f>IF($H14=0,"",VLOOKUP($G14,Data!$G$3:$BA$2935,9,FALSE))</f>
        <v>1</v>
      </c>
      <c r="Q14" s="4">
        <f>IF($H14=0,"",VLOOKUP($G14,Data!$G$3:$BA$2935,10,FALSE))</f>
        <v>2.5</v>
      </c>
      <c r="R14" s="4">
        <f>IF($H14=0,"",VLOOKUP($G14,Data!$G$3:$BA$2935,11,FALSE))</f>
        <v>2.5</v>
      </c>
      <c r="S14" s="4">
        <f>IF($H14=0,"",VLOOKUP($G14,Data!$G$3:$BA$2935,12,FALSE))</f>
        <v>0</v>
      </c>
      <c r="T14" s="4">
        <f>IF($H14=0,"",VLOOKUP($G14,Data!$G$3:$BA$2935,13,FALSE))</f>
        <v>2.5</v>
      </c>
      <c r="U14" s="4">
        <f>IF($H14=0,"",VLOOKUP($G14,Data!$G$3:$BA$2935,14,FALSE))</f>
        <v>0</v>
      </c>
      <c r="V14" s="4">
        <f>IF($H14=0,"",VLOOKUP($G14,Data!$G$3:$BA$2935,15,FALSE))</f>
        <v>2.5</v>
      </c>
      <c r="W14" s="4">
        <f>IF($H14=0,"",VLOOKUP($G14,Data!$G$3:$BA$2935,16,FALSE))</f>
        <v>0.39</v>
      </c>
      <c r="X14" s="4">
        <f>IF($H14=0,"",VLOOKUP($G14,Data!$G$3:$BA$2935,17,FALSE))</f>
        <v>1</v>
      </c>
      <c r="Y14" s="4">
        <f>IF($H14=0,"",VLOOKUP($G14,Data!$G$3:$BA$2935,18,FALSE))</f>
        <v>0</v>
      </c>
      <c r="Z14" s="4">
        <f>IF($H14=0,"",VLOOKUP($G14,Data!$G$3:$BA$2935,19,FALSE))</f>
        <v>0.1</v>
      </c>
      <c r="AA14" s="4">
        <f>IF($H14=0,"",VLOOKUP($G14,Data!$G$3:$BA$2935,20,FALSE))</f>
        <v>6.5</v>
      </c>
      <c r="AB14" s="4">
        <f>IF($H14=0,"",VLOOKUP($G14,Data!$G$3:$BA$2935,21,FALSE))</f>
        <v>0.44</v>
      </c>
      <c r="AC14" s="4">
        <f>IF($H14=0,"",VLOOKUP($G14,Data!$G$3:$BA$2935,22,FALSE))</f>
        <v>0.08</v>
      </c>
      <c r="AD14" s="4">
        <f>IF($H14=0,"",VLOOKUP($G14,Data!$G$3:$BA$2935,23,FALSE))</f>
        <v>0.2</v>
      </c>
      <c r="AE14" s="4">
        <f>IF($H14=0,"",VLOOKUP($G14,Data!$G$3:$BA$2935,24,FALSE))</f>
        <v>0.98</v>
      </c>
      <c r="AF14" s="4">
        <f>IF($H14=0,"",VLOOKUP($G14,Data!$G$3:$BA$2935,25,FALSE))</f>
        <v>0.1</v>
      </c>
      <c r="AG14" s="4">
        <f>IF($H14=0,"",VLOOKUP($G14,Data!$G$3:$BA$2935,26,FALSE))</f>
        <v>-0.1</v>
      </c>
      <c r="AH14" s="4" t="str">
        <f>IF($H14=0,"",VLOOKUP($G14,Data!$G$3:$BA$2935,27,FALSE))</f>
        <v>/</v>
      </c>
      <c r="AI14" s="4" t="str">
        <f>IF($H14=0,"",VLOOKUP($G14,Data!$G$3:$BA$2935,28,FALSE))</f>
        <v>/</v>
      </c>
      <c r="AJ14" s="4" t="str">
        <f>IF($H14=0,"",VLOOKUP($G14,Data!$G$3:$BA$2935,29,FALSE))</f>
        <v/>
      </c>
      <c r="AK14" s="4" t="str">
        <f>IF($H14=0,"",VLOOKUP($G14,Data!$G$3:$BA$2935,30,FALSE))</f>
        <v/>
      </c>
      <c r="AL14" s="4" t="str">
        <f>IF($H14=0,"",VLOOKUP($G14,Data!$G$3:$BA$2935,31,FALSE))</f>
        <v/>
      </c>
      <c r="AM14" s="4" t="str">
        <f>IF($H14=0,"",VLOOKUP($G14,Data!$G$3:$BA$2935,32,FALSE))</f>
        <v/>
      </c>
      <c r="AN14" s="4" t="str">
        <f>IF($H14=0,"",VLOOKUP($G14,Data!$G$3:$BA$2935,33,FALSE))</f>
        <v/>
      </c>
      <c r="AO14" s="4" t="str">
        <f>IF($H14=0,"",VLOOKUP($G14,Data!$G$3:$BA$2935,34,FALSE))</f>
        <v/>
      </c>
      <c r="AP14" s="4" t="str">
        <f>IF($H14=0,"",VLOOKUP($G14,Data!$G$3:$BA$2935,35,FALSE))</f>
        <v/>
      </c>
      <c r="AQ14" s="4" t="str">
        <f>IF($H14=0,"",VLOOKUP($G14,Data!$G$3:$BA$2935,36,FALSE))</f>
        <v/>
      </c>
      <c r="AR14" s="4" t="str">
        <f>IF($H14=0,"",VLOOKUP($G14,Data!$G$3:$BA$2935,37,FALSE))</f>
        <v/>
      </c>
      <c r="AS14" s="4" t="str">
        <f>IF($H14=0,"",VLOOKUP($G14,Data!$G$3:$BA$2935,38,FALSE))</f>
        <v/>
      </c>
      <c r="AT14" s="4" t="str">
        <f>IF($H14=0,"",VLOOKUP($G14,Data!$G$3:$BA$2935,39,FALSE))</f>
        <v/>
      </c>
    </row>
    <row r="15" spans="1:46" x14ac:dyDescent="0.25">
      <c r="A15" s="4">
        <f>PSSE!A17</f>
        <v>912012</v>
      </c>
      <c r="B15" s="4" t="str">
        <f>PSSE!B17</f>
        <v>NADUONG1_S2</v>
      </c>
      <c r="C15" s="4">
        <f>PSSE!D17</f>
        <v>6.3</v>
      </c>
      <c r="D15" s="4">
        <f>PSSE!E17</f>
        <v>55</v>
      </c>
      <c r="E15" s="4" t="str">
        <f>PSSE!F17</f>
        <v>ND</v>
      </c>
      <c r="F15" s="4">
        <f>PSSE!G17</f>
        <v>1</v>
      </c>
      <c r="G15" s="4" t="str">
        <f t="shared" si="0"/>
        <v>PSS6.355ND1</v>
      </c>
      <c r="H15" s="4">
        <f>COUNTIF(Data!$G$3:$BA$2935,PSS!$G15)</f>
        <v>1</v>
      </c>
      <c r="I15" s="4" t="str">
        <f>IF($H15=0,"",VLOOKUP($G15,Data!$G$3:$BA$2935,2,FALSE))</f>
        <v>'PSS2A'</v>
      </c>
      <c r="J15" s="4">
        <f>PSSE!C17</f>
        <v>1</v>
      </c>
      <c r="K15" s="4">
        <f>IF($H15=0,"",VLOOKUP($G15,Data!$G$3:$BA$2935,4,FALSE))</f>
        <v>1</v>
      </c>
      <c r="L15" s="4">
        <f>IF($H15=0,"",VLOOKUP($G15,Data!$G$3:$BA$2935,5,FALSE))</f>
        <v>0</v>
      </c>
      <c r="M15" s="4">
        <f>IF($H15=0,"",VLOOKUP($G15,Data!$G$3:$BA$2935,6,FALSE))</f>
        <v>3</v>
      </c>
      <c r="N15" s="4">
        <f>IF($H15=0,"",VLOOKUP($G15,Data!$G$3:$BA$2935,7,FALSE))</f>
        <v>0</v>
      </c>
      <c r="O15" s="4">
        <f>IF($H15=0,"",VLOOKUP($G15,Data!$G$3:$BA$2935,8,FALSE))</f>
        <v>5</v>
      </c>
      <c r="P15" s="4">
        <f>IF($H15=0,"",VLOOKUP($G15,Data!$G$3:$BA$2935,9,FALSE))</f>
        <v>1</v>
      </c>
      <c r="Q15" s="4">
        <f>IF($H15=0,"",VLOOKUP($G15,Data!$G$3:$BA$2935,10,FALSE))</f>
        <v>2.5</v>
      </c>
      <c r="R15" s="4">
        <f>IF($H15=0,"",VLOOKUP($G15,Data!$G$3:$BA$2935,11,FALSE))</f>
        <v>2.5</v>
      </c>
      <c r="S15" s="4">
        <f>IF($H15=0,"",VLOOKUP($G15,Data!$G$3:$BA$2935,12,FALSE))</f>
        <v>0</v>
      </c>
      <c r="T15" s="4">
        <f>IF($H15=0,"",VLOOKUP($G15,Data!$G$3:$BA$2935,13,FALSE))</f>
        <v>2.5</v>
      </c>
      <c r="U15" s="4">
        <f>IF($H15=0,"",VLOOKUP($G15,Data!$G$3:$BA$2935,14,FALSE))</f>
        <v>0</v>
      </c>
      <c r="V15" s="4">
        <f>IF($H15=0,"",VLOOKUP($G15,Data!$G$3:$BA$2935,15,FALSE))</f>
        <v>2.5</v>
      </c>
      <c r="W15" s="4">
        <f>IF($H15=0,"",VLOOKUP($G15,Data!$G$3:$BA$2935,16,FALSE))</f>
        <v>0.39</v>
      </c>
      <c r="X15" s="4">
        <f>IF($H15=0,"",VLOOKUP($G15,Data!$G$3:$BA$2935,17,FALSE))</f>
        <v>1</v>
      </c>
      <c r="Y15" s="4">
        <f>IF($H15=0,"",VLOOKUP($G15,Data!$G$3:$BA$2935,18,FALSE))</f>
        <v>0</v>
      </c>
      <c r="Z15" s="4">
        <f>IF($H15=0,"",VLOOKUP($G15,Data!$G$3:$BA$2935,19,FALSE))</f>
        <v>0.1</v>
      </c>
      <c r="AA15" s="4">
        <f>IF($H15=0,"",VLOOKUP($G15,Data!$G$3:$BA$2935,20,FALSE))</f>
        <v>6.5</v>
      </c>
      <c r="AB15" s="4">
        <f>IF($H15=0,"",VLOOKUP($G15,Data!$G$3:$BA$2935,21,FALSE))</f>
        <v>0.44</v>
      </c>
      <c r="AC15" s="4">
        <f>IF($H15=0,"",VLOOKUP($G15,Data!$G$3:$BA$2935,22,FALSE))</f>
        <v>0.08</v>
      </c>
      <c r="AD15" s="4">
        <f>IF($H15=0,"",VLOOKUP($G15,Data!$G$3:$BA$2935,23,FALSE))</f>
        <v>0.2</v>
      </c>
      <c r="AE15" s="4">
        <f>IF($H15=0,"",VLOOKUP($G15,Data!$G$3:$BA$2935,24,FALSE))</f>
        <v>0.98</v>
      </c>
      <c r="AF15" s="4">
        <f>IF($H15=0,"",VLOOKUP($G15,Data!$G$3:$BA$2935,25,FALSE))</f>
        <v>0.1</v>
      </c>
      <c r="AG15" s="4">
        <f>IF($H15=0,"",VLOOKUP($G15,Data!$G$3:$BA$2935,26,FALSE))</f>
        <v>-0.1</v>
      </c>
      <c r="AH15" s="4" t="str">
        <f>IF($H15=0,"",VLOOKUP($G15,Data!$G$3:$BA$2935,27,FALSE))</f>
        <v>/</v>
      </c>
      <c r="AI15" s="4" t="str">
        <f>IF($H15=0,"",VLOOKUP($G15,Data!$G$3:$BA$2935,28,FALSE))</f>
        <v>/</v>
      </c>
      <c r="AJ15" s="4" t="str">
        <f>IF($H15=0,"",VLOOKUP($G15,Data!$G$3:$BA$2935,29,FALSE))</f>
        <v/>
      </c>
      <c r="AK15" s="4" t="str">
        <f>IF($H15=0,"",VLOOKUP($G15,Data!$G$3:$BA$2935,30,FALSE))</f>
        <v/>
      </c>
      <c r="AL15" s="4" t="str">
        <f>IF($H15=0,"",VLOOKUP($G15,Data!$G$3:$BA$2935,31,FALSE))</f>
        <v/>
      </c>
      <c r="AM15" s="4" t="str">
        <f>IF($H15=0,"",VLOOKUP($G15,Data!$G$3:$BA$2935,32,FALSE))</f>
        <v/>
      </c>
      <c r="AN15" s="4" t="str">
        <f>IF($H15=0,"",VLOOKUP($G15,Data!$G$3:$BA$2935,33,FALSE))</f>
        <v/>
      </c>
      <c r="AO15" s="4" t="str">
        <f>IF($H15=0,"",VLOOKUP($G15,Data!$G$3:$BA$2935,34,FALSE))</f>
        <v/>
      </c>
      <c r="AP15" s="4" t="str">
        <f>IF($H15=0,"",VLOOKUP($G15,Data!$G$3:$BA$2935,35,FALSE))</f>
        <v/>
      </c>
      <c r="AQ15" s="4" t="str">
        <f>IF($H15=0,"",VLOOKUP($G15,Data!$G$3:$BA$2935,36,FALSE))</f>
        <v/>
      </c>
      <c r="AR15" s="4" t="str">
        <f>IF($H15=0,"",VLOOKUP($G15,Data!$G$3:$BA$2935,37,FALSE))</f>
        <v/>
      </c>
      <c r="AS15" s="4" t="str">
        <f>IF($H15=0,"",VLOOKUP($G15,Data!$G$3:$BA$2935,38,FALSE))</f>
        <v/>
      </c>
      <c r="AT15" s="4" t="str">
        <f>IF($H15=0,"",VLOOKUP($G15,Data!$G$3:$BA$2935,39,FALSE))</f>
        <v/>
      </c>
    </row>
    <row r="16" spans="1:46" x14ac:dyDescent="0.25">
      <c r="A16" s="4">
        <f>PSSE!A18</f>
        <v>912013</v>
      </c>
      <c r="B16" s="4" t="str">
        <f>PSSE!B18</f>
        <v>NADUONG2_S1</v>
      </c>
      <c r="C16" s="4">
        <f>PSSE!D18</f>
        <v>6.3</v>
      </c>
      <c r="D16" s="4">
        <f>PSSE!E18</f>
        <v>55</v>
      </c>
      <c r="E16" s="4" t="str">
        <f>PSSE!F18</f>
        <v>ND</v>
      </c>
      <c r="F16" s="4">
        <f>PSSE!G18</f>
        <v>1</v>
      </c>
      <c r="G16" s="4" t="str">
        <f t="shared" si="0"/>
        <v>PSS6.355ND1</v>
      </c>
      <c r="H16" s="4">
        <f>COUNTIF(Data!$G$3:$BA$2935,PSS!$G16)</f>
        <v>1</v>
      </c>
      <c r="I16" s="4" t="str">
        <f>IF($H16=0,"",VLOOKUP($G16,Data!$G$3:$BA$2935,2,FALSE))</f>
        <v>'PSS2A'</v>
      </c>
      <c r="J16" s="4">
        <f>PSSE!C18</f>
        <v>1</v>
      </c>
      <c r="K16" s="4">
        <f>IF($H16=0,"",VLOOKUP($G16,Data!$G$3:$BA$2935,4,FALSE))</f>
        <v>1</v>
      </c>
      <c r="L16" s="4">
        <f>IF($H16=0,"",VLOOKUP($G16,Data!$G$3:$BA$2935,5,FALSE))</f>
        <v>0</v>
      </c>
      <c r="M16" s="4">
        <f>IF($H16=0,"",VLOOKUP($G16,Data!$G$3:$BA$2935,6,FALSE))</f>
        <v>3</v>
      </c>
      <c r="N16" s="4">
        <f>IF($H16=0,"",VLOOKUP($G16,Data!$G$3:$BA$2935,7,FALSE))</f>
        <v>0</v>
      </c>
      <c r="O16" s="4">
        <f>IF($H16=0,"",VLOOKUP($G16,Data!$G$3:$BA$2935,8,FALSE))</f>
        <v>5</v>
      </c>
      <c r="P16" s="4">
        <f>IF($H16=0,"",VLOOKUP($G16,Data!$G$3:$BA$2935,9,FALSE))</f>
        <v>1</v>
      </c>
      <c r="Q16" s="4">
        <f>IF($H16=0,"",VLOOKUP($G16,Data!$G$3:$BA$2935,10,FALSE))</f>
        <v>2.5</v>
      </c>
      <c r="R16" s="4">
        <f>IF($H16=0,"",VLOOKUP($G16,Data!$G$3:$BA$2935,11,FALSE))</f>
        <v>2.5</v>
      </c>
      <c r="S16" s="4">
        <f>IF($H16=0,"",VLOOKUP($G16,Data!$G$3:$BA$2935,12,FALSE))</f>
        <v>0</v>
      </c>
      <c r="T16" s="4">
        <f>IF($H16=0,"",VLOOKUP($G16,Data!$G$3:$BA$2935,13,FALSE))</f>
        <v>2.5</v>
      </c>
      <c r="U16" s="4">
        <f>IF($H16=0,"",VLOOKUP($G16,Data!$G$3:$BA$2935,14,FALSE))</f>
        <v>0</v>
      </c>
      <c r="V16" s="4">
        <f>IF($H16=0,"",VLOOKUP($G16,Data!$G$3:$BA$2935,15,FALSE))</f>
        <v>2.5</v>
      </c>
      <c r="W16" s="4">
        <f>IF($H16=0,"",VLOOKUP($G16,Data!$G$3:$BA$2935,16,FALSE))</f>
        <v>0.39</v>
      </c>
      <c r="X16" s="4">
        <f>IF($H16=0,"",VLOOKUP($G16,Data!$G$3:$BA$2935,17,FALSE))</f>
        <v>1</v>
      </c>
      <c r="Y16" s="4">
        <f>IF($H16=0,"",VLOOKUP($G16,Data!$G$3:$BA$2935,18,FALSE))</f>
        <v>0</v>
      </c>
      <c r="Z16" s="4">
        <f>IF($H16=0,"",VLOOKUP($G16,Data!$G$3:$BA$2935,19,FALSE))</f>
        <v>0.1</v>
      </c>
      <c r="AA16" s="4">
        <f>IF($H16=0,"",VLOOKUP($G16,Data!$G$3:$BA$2935,20,FALSE))</f>
        <v>6.5</v>
      </c>
      <c r="AB16" s="4">
        <f>IF($H16=0,"",VLOOKUP($G16,Data!$G$3:$BA$2935,21,FALSE))</f>
        <v>0.44</v>
      </c>
      <c r="AC16" s="4">
        <f>IF($H16=0,"",VLOOKUP($G16,Data!$G$3:$BA$2935,22,FALSE))</f>
        <v>0.08</v>
      </c>
      <c r="AD16" s="4">
        <f>IF($H16=0,"",VLOOKUP($G16,Data!$G$3:$BA$2935,23,FALSE))</f>
        <v>0.2</v>
      </c>
      <c r="AE16" s="4">
        <f>IF($H16=0,"",VLOOKUP($G16,Data!$G$3:$BA$2935,24,FALSE))</f>
        <v>0.98</v>
      </c>
      <c r="AF16" s="4">
        <f>IF($H16=0,"",VLOOKUP($G16,Data!$G$3:$BA$2935,25,FALSE))</f>
        <v>0.1</v>
      </c>
      <c r="AG16" s="4">
        <f>IF($H16=0,"",VLOOKUP($G16,Data!$G$3:$BA$2935,26,FALSE))</f>
        <v>-0.1</v>
      </c>
      <c r="AH16" s="4" t="str">
        <f>IF($H16=0,"",VLOOKUP($G16,Data!$G$3:$BA$2935,27,FALSE))</f>
        <v>/</v>
      </c>
      <c r="AI16" s="4" t="str">
        <f>IF($H16=0,"",VLOOKUP($G16,Data!$G$3:$BA$2935,28,FALSE))</f>
        <v>/</v>
      </c>
      <c r="AJ16" s="4" t="str">
        <f>IF($H16=0,"",VLOOKUP($G16,Data!$G$3:$BA$2935,29,FALSE))</f>
        <v/>
      </c>
      <c r="AK16" s="4" t="str">
        <f>IF($H16=0,"",VLOOKUP($G16,Data!$G$3:$BA$2935,30,FALSE))</f>
        <v/>
      </c>
      <c r="AL16" s="4" t="str">
        <f>IF($H16=0,"",VLOOKUP($G16,Data!$G$3:$BA$2935,31,FALSE))</f>
        <v/>
      </c>
      <c r="AM16" s="4" t="str">
        <f>IF($H16=0,"",VLOOKUP($G16,Data!$G$3:$BA$2935,32,FALSE))</f>
        <v/>
      </c>
      <c r="AN16" s="4" t="str">
        <f>IF($H16=0,"",VLOOKUP($G16,Data!$G$3:$BA$2935,33,FALSE))</f>
        <v/>
      </c>
      <c r="AO16" s="4" t="str">
        <f>IF($H16=0,"",VLOOKUP($G16,Data!$G$3:$BA$2935,34,FALSE))</f>
        <v/>
      </c>
      <c r="AP16" s="4" t="str">
        <f>IF($H16=0,"",VLOOKUP($G16,Data!$G$3:$BA$2935,35,FALSE))</f>
        <v/>
      </c>
      <c r="AQ16" s="4" t="str">
        <f>IF($H16=0,"",VLOOKUP($G16,Data!$G$3:$BA$2935,36,FALSE))</f>
        <v/>
      </c>
      <c r="AR16" s="4" t="str">
        <f>IF($H16=0,"",VLOOKUP($G16,Data!$G$3:$BA$2935,37,FALSE))</f>
        <v/>
      </c>
      <c r="AS16" s="4" t="str">
        <f>IF($H16=0,"",VLOOKUP($G16,Data!$G$3:$BA$2935,38,FALSE))</f>
        <v/>
      </c>
      <c r="AT16" s="4" t="str">
        <f>IF($H16=0,"",VLOOKUP($G16,Data!$G$3:$BA$2935,39,FALSE))</f>
        <v/>
      </c>
    </row>
    <row r="17" spans="1:46" x14ac:dyDescent="0.25">
      <c r="A17" s="4">
        <f>PSSE!A19</f>
        <v>912014</v>
      </c>
      <c r="B17" s="4" t="str">
        <f>PSSE!B19</f>
        <v>NADUONG2_S2</v>
      </c>
      <c r="C17" s="4">
        <f>PSSE!D19</f>
        <v>6.3</v>
      </c>
      <c r="D17" s="4">
        <f>PSSE!E19</f>
        <v>55</v>
      </c>
      <c r="E17" s="4" t="str">
        <f>PSSE!F19</f>
        <v>ND</v>
      </c>
      <c r="F17" s="4">
        <f>PSSE!G19</f>
        <v>1</v>
      </c>
      <c r="G17" s="4" t="str">
        <f t="shared" si="0"/>
        <v>PSS6.355ND1</v>
      </c>
      <c r="H17" s="4">
        <f>COUNTIF(Data!$G$3:$BA$2935,PSS!$G17)</f>
        <v>1</v>
      </c>
      <c r="I17" s="4" t="str">
        <f>IF($H17=0,"",VLOOKUP($G17,Data!$G$3:$BA$2935,2,FALSE))</f>
        <v>'PSS2A'</v>
      </c>
      <c r="J17" s="4">
        <f>PSSE!C19</f>
        <v>1</v>
      </c>
      <c r="K17" s="4">
        <f>IF($H17=0,"",VLOOKUP($G17,Data!$G$3:$BA$2935,4,FALSE))</f>
        <v>1</v>
      </c>
      <c r="L17" s="4">
        <f>IF($H17=0,"",VLOOKUP($G17,Data!$G$3:$BA$2935,5,FALSE))</f>
        <v>0</v>
      </c>
      <c r="M17" s="4">
        <f>IF($H17=0,"",VLOOKUP($G17,Data!$G$3:$BA$2935,6,FALSE))</f>
        <v>3</v>
      </c>
      <c r="N17" s="4">
        <f>IF($H17=0,"",VLOOKUP($G17,Data!$G$3:$BA$2935,7,FALSE))</f>
        <v>0</v>
      </c>
      <c r="O17" s="4">
        <f>IF($H17=0,"",VLOOKUP($G17,Data!$G$3:$BA$2935,8,FALSE))</f>
        <v>5</v>
      </c>
      <c r="P17" s="4">
        <f>IF($H17=0,"",VLOOKUP($G17,Data!$G$3:$BA$2935,9,FALSE))</f>
        <v>1</v>
      </c>
      <c r="Q17" s="4">
        <f>IF($H17=0,"",VLOOKUP($G17,Data!$G$3:$BA$2935,10,FALSE))</f>
        <v>2.5</v>
      </c>
      <c r="R17" s="4">
        <f>IF($H17=0,"",VLOOKUP($G17,Data!$G$3:$BA$2935,11,FALSE))</f>
        <v>2.5</v>
      </c>
      <c r="S17" s="4">
        <f>IF($H17=0,"",VLOOKUP($G17,Data!$G$3:$BA$2935,12,FALSE))</f>
        <v>0</v>
      </c>
      <c r="T17" s="4">
        <f>IF($H17=0,"",VLOOKUP($G17,Data!$G$3:$BA$2935,13,FALSE))</f>
        <v>2.5</v>
      </c>
      <c r="U17" s="4">
        <f>IF($H17=0,"",VLOOKUP($G17,Data!$G$3:$BA$2935,14,FALSE))</f>
        <v>0</v>
      </c>
      <c r="V17" s="4">
        <f>IF($H17=0,"",VLOOKUP($G17,Data!$G$3:$BA$2935,15,FALSE))</f>
        <v>2.5</v>
      </c>
      <c r="W17" s="4">
        <f>IF($H17=0,"",VLOOKUP($G17,Data!$G$3:$BA$2935,16,FALSE))</f>
        <v>0.39</v>
      </c>
      <c r="X17" s="4">
        <f>IF($H17=0,"",VLOOKUP($G17,Data!$G$3:$BA$2935,17,FALSE))</f>
        <v>1</v>
      </c>
      <c r="Y17" s="4">
        <f>IF($H17=0,"",VLOOKUP($G17,Data!$G$3:$BA$2935,18,FALSE))</f>
        <v>0</v>
      </c>
      <c r="Z17" s="4">
        <f>IF($H17=0,"",VLOOKUP($G17,Data!$G$3:$BA$2935,19,FALSE))</f>
        <v>0.1</v>
      </c>
      <c r="AA17" s="4">
        <f>IF($H17=0,"",VLOOKUP($G17,Data!$G$3:$BA$2935,20,FALSE))</f>
        <v>6.5</v>
      </c>
      <c r="AB17" s="4">
        <f>IF($H17=0,"",VLOOKUP($G17,Data!$G$3:$BA$2935,21,FALSE))</f>
        <v>0.44</v>
      </c>
      <c r="AC17" s="4">
        <f>IF($H17=0,"",VLOOKUP($G17,Data!$G$3:$BA$2935,22,FALSE))</f>
        <v>0.08</v>
      </c>
      <c r="AD17" s="4">
        <f>IF($H17=0,"",VLOOKUP($G17,Data!$G$3:$BA$2935,23,FALSE))</f>
        <v>0.2</v>
      </c>
      <c r="AE17" s="4">
        <f>IF($H17=0,"",VLOOKUP($G17,Data!$G$3:$BA$2935,24,FALSE))</f>
        <v>0.98</v>
      </c>
      <c r="AF17" s="4">
        <f>IF($H17=0,"",VLOOKUP($G17,Data!$G$3:$BA$2935,25,FALSE))</f>
        <v>0.1</v>
      </c>
      <c r="AG17" s="4">
        <f>IF($H17=0,"",VLOOKUP($G17,Data!$G$3:$BA$2935,26,FALSE))</f>
        <v>-0.1</v>
      </c>
      <c r="AH17" s="4" t="str">
        <f>IF($H17=0,"",VLOOKUP($G17,Data!$G$3:$BA$2935,27,FALSE))</f>
        <v>/</v>
      </c>
      <c r="AI17" s="4" t="str">
        <f>IF($H17=0,"",VLOOKUP($G17,Data!$G$3:$BA$2935,28,FALSE))</f>
        <v>/</v>
      </c>
      <c r="AJ17" s="4" t="str">
        <f>IF($H17=0,"",VLOOKUP($G17,Data!$G$3:$BA$2935,29,FALSE))</f>
        <v/>
      </c>
      <c r="AK17" s="4" t="str">
        <f>IF($H17=0,"",VLOOKUP($G17,Data!$G$3:$BA$2935,30,FALSE))</f>
        <v/>
      </c>
      <c r="AL17" s="4" t="str">
        <f>IF($H17=0,"",VLOOKUP($G17,Data!$G$3:$BA$2935,31,FALSE))</f>
        <v/>
      </c>
      <c r="AM17" s="4" t="str">
        <f>IF($H17=0,"",VLOOKUP($G17,Data!$G$3:$BA$2935,32,FALSE))</f>
        <v/>
      </c>
      <c r="AN17" s="4" t="str">
        <f>IF($H17=0,"",VLOOKUP($G17,Data!$G$3:$BA$2935,33,FALSE))</f>
        <v/>
      </c>
      <c r="AO17" s="4" t="str">
        <f>IF($H17=0,"",VLOOKUP($G17,Data!$G$3:$BA$2935,34,FALSE))</f>
        <v/>
      </c>
      <c r="AP17" s="4" t="str">
        <f>IF($H17=0,"",VLOOKUP($G17,Data!$G$3:$BA$2935,35,FALSE))</f>
        <v/>
      </c>
      <c r="AQ17" s="4" t="str">
        <f>IF($H17=0,"",VLOOKUP($G17,Data!$G$3:$BA$2935,36,FALSE))</f>
        <v/>
      </c>
      <c r="AR17" s="4" t="str">
        <f>IF($H17=0,"",VLOOKUP($G17,Data!$G$3:$BA$2935,37,FALSE))</f>
        <v/>
      </c>
      <c r="AS17" s="4" t="str">
        <f>IF($H17=0,"",VLOOKUP($G17,Data!$G$3:$BA$2935,38,FALSE))</f>
        <v/>
      </c>
      <c r="AT17" s="4" t="str">
        <f>IF($H17=0,"",VLOOKUP($G17,Data!$G$3:$BA$2935,39,FALSE))</f>
        <v/>
      </c>
    </row>
    <row r="18" spans="1:46" x14ac:dyDescent="0.25">
      <c r="A18" s="4">
        <f>PSSE!A20</f>
        <v>912021</v>
      </c>
      <c r="B18" s="4" t="str">
        <f>PSSE!B20</f>
        <v>DOAVIEN_1</v>
      </c>
      <c r="C18" s="4">
        <f>PSSE!D20</f>
        <v>6.3</v>
      </c>
      <c r="D18" s="4">
        <f>PSSE!E20</f>
        <v>55</v>
      </c>
      <c r="E18" s="4" t="str">
        <f>PSSE!F20</f>
        <v>TD</v>
      </c>
      <c r="F18" s="4">
        <f>PSSE!G20</f>
        <v>1</v>
      </c>
      <c r="G18" s="4" t="str">
        <f t="shared" si="0"/>
        <v>PSS6.355TD1</v>
      </c>
      <c r="H18" s="4">
        <f>COUNTIF(Data!$G$3:$BA$2935,PSS!$G18)</f>
        <v>1</v>
      </c>
      <c r="I18" s="4" t="str">
        <f>IF($H18=0,"",VLOOKUP($G18,Data!$G$3:$BA$2935,2,FALSE))</f>
        <v>'PSS2A'</v>
      </c>
      <c r="J18" s="4">
        <f>PSSE!C20</f>
        <v>1</v>
      </c>
      <c r="K18" s="4">
        <f>IF($H18=0,"",VLOOKUP($G18,Data!$G$3:$BA$2935,4,FALSE))</f>
        <v>1</v>
      </c>
      <c r="L18" s="4">
        <f>IF($H18=0,"",VLOOKUP($G18,Data!$G$3:$BA$2935,5,FALSE))</f>
        <v>0</v>
      </c>
      <c r="M18" s="4">
        <f>IF($H18=0,"",VLOOKUP($G18,Data!$G$3:$BA$2935,6,FALSE))</f>
        <v>3</v>
      </c>
      <c r="N18" s="4">
        <f>IF($H18=0,"",VLOOKUP($G18,Data!$G$3:$BA$2935,7,FALSE))</f>
        <v>0</v>
      </c>
      <c r="O18" s="4">
        <f>IF($H18=0,"",VLOOKUP($G18,Data!$G$3:$BA$2935,8,FALSE))</f>
        <v>5</v>
      </c>
      <c r="P18" s="4">
        <f>IF($H18=0,"",VLOOKUP($G18,Data!$G$3:$BA$2935,9,FALSE))</f>
        <v>1</v>
      </c>
      <c r="Q18" s="4">
        <f>IF($H18=0,"",VLOOKUP($G18,Data!$G$3:$BA$2935,10,FALSE))</f>
        <v>2.5</v>
      </c>
      <c r="R18" s="4">
        <f>IF($H18=0,"",VLOOKUP($G18,Data!$G$3:$BA$2935,11,FALSE))</f>
        <v>2.5</v>
      </c>
      <c r="S18" s="4">
        <f>IF($H18=0,"",VLOOKUP($G18,Data!$G$3:$BA$2935,12,FALSE))</f>
        <v>0</v>
      </c>
      <c r="T18" s="4">
        <f>IF($H18=0,"",VLOOKUP($G18,Data!$G$3:$BA$2935,13,FALSE))</f>
        <v>2.5</v>
      </c>
      <c r="U18" s="4">
        <f>IF($H18=0,"",VLOOKUP($G18,Data!$G$3:$BA$2935,14,FALSE))</f>
        <v>0</v>
      </c>
      <c r="V18" s="4">
        <f>IF($H18=0,"",VLOOKUP($G18,Data!$G$3:$BA$2935,15,FALSE))</f>
        <v>2.5</v>
      </c>
      <c r="W18" s="4">
        <f>IF($H18=0,"",VLOOKUP($G18,Data!$G$3:$BA$2935,16,FALSE))</f>
        <v>0.39</v>
      </c>
      <c r="X18" s="4">
        <f>IF($H18=0,"",VLOOKUP($G18,Data!$G$3:$BA$2935,17,FALSE))</f>
        <v>1</v>
      </c>
      <c r="Y18" s="4">
        <f>IF($H18=0,"",VLOOKUP($G18,Data!$G$3:$BA$2935,18,FALSE))</f>
        <v>0</v>
      </c>
      <c r="Z18" s="4">
        <f>IF($H18=0,"",VLOOKUP($G18,Data!$G$3:$BA$2935,19,FALSE))</f>
        <v>0.1</v>
      </c>
      <c r="AA18" s="4">
        <f>IF($H18=0,"",VLOOKUP($G18,Data!$G$3:$BA$2935,20,FALSE))</f>
        <v>6.5</v>
      </c>
      <c r="AB18" s="4">
        <f>IF($H18=0,"",VLOOKUP($G18,Data!$G$3:$BA$2935,21,FALSE))</f>
        <v>0.44</v>
      </c>
      <c r="AC18" s="4">
        <f>IF($H18=0,"",VLOOKUP($G18,Data!$G$3:$BA$2935,22,FALSE))</f>
        <v>0.08</v>
      </c>
      <c r="AD18" s="4">
        <f>IF($H18=0,"",VLOOKUP($G18,Data!$G$3:$BA$2935,23,FALSE))</f>
        <v>0.2</v>
      </c>
      <c r="AE18" s="4">
        <f>IF($H18=0,"",VLOOKUP($G18,Data!$G$3:$BA$2935,24,FALSE))</f>
        <v>0.98</v>
      </c>
      <c r="AF18" s="4">
        <f>IF($H18=0,"",VLOOKUP($G18,Data!$G$3:$BA$2935,25,FALSE))</f>
        <v>0.1</v>
      </c>
      <c r="AG18" s="4">
        <f>IF($H18=0,"",VLOOKUP($G18,Data!$G$3:$BA$2935,26,FALSE))</f>
        <v>-0.1</v>
      </c>
      <c r="AH18" s="4" t="str">
        <f>IF($H18=0,"",VLOOKUP($G18,Data!$G$3:$BA$2935,27,FALSE))</f>
        <v>/</v>
      </c>
      <c r="AI18" s="4" t="str">
        <f>IF($H18=0,"",VLOOKUP($G18,Data!$G$3:$BA$2935,28,FALSE))</f>
        <v>/</v>
      </c>
      <c r="AJ18" s="4" t="str">
        <f>IF($H18=0,"",VLOOKUP($G18,Data!$G$3:$BA$2935,29,FALSE))</f>
        <v/>
      </c>
      <c r="AK18" s="4" t="str">
        <f>IF($H18=0,"",VLOOKUP($G18,Data!$G$3:$BA$2935,30,FALSE))</f>
        <v/>
      </c>
      <c r="AL18" s="4" t="str">
        <f>IF($H18=0,"",VLOOKUP($G18,Data!$G$3:$BA$2935,31,FALSE))</f>
        <v/>
      </c>
      <c r="AM18" s="4" t="str">
        <f>IF($H18=0,"",VLOOKUP($G18,Data!$G$3:$BA$2935,32,FALSE))</f>
        <v/>
      </c>
      <c r="AN18" s="4" t="str">
        <f>IF($H18=0,"",VLOOKUP($G18,Data!$G$3:$BA$2935,33,FALSE))</f>
        <v/>
      </c>
      <c r="AO18" s="4" t="str">
        <f>IF($H18=0,"",VLOOKUP($G18,Data!$G$3:$BA$2935,34,FALSE))</f>
        <v/>
      </c>
      <c r="AP18" s="4" t="str">
        <f>IF($H18=0,"",VLOOKUP($G18,Data!$G$3:$BA$2935,35,FALSE))</f>
        <v/>
      </c>
      <c r="AQ18" s="4" t="str">
        <f>IF($H18=0,"",VLOOKUP($G18,Data!$G$3:$BA$2935,36,FALSE))</f>
        <v/>
      </c>
      <c r="AR18" s="4" t="str">
        <f>IF($H18=0,"",VLOOKUP($G18,Data!$G$3:$BA$2935,37,FALSE))</f>
        <v/>
      </c>
      <c r="AS18" s="4" t="str">
        <f>IF($H18=0,"",VLOOKUP($G18,Data!$G$3:$BA$2935,38,FALSE))</f>
        <v/>
      </c>
      <c r="AT18" s="4" t="str">
        <f>IF($H18=0,"",VLOOKUP($G18,Data!$G$3:$BA$2935,39,FALSE))</f>
        <v/>
      </c>
    </row>
    <row r="19" spans="1:46" x14ac:dyDescent="0.25">
      <c r="A19" s="4">
        <f>PSSE!A21</f>
        <v>912031</v>
      </c>
      <c r="B19" s="4" t="str">
        <f>PSSE!B21</f>
        <v>TANVIET_1</v>
      </c>
      <c r="C19" s="4">
        <f>PSSE!D21</f>
        <v>6.3</v>
      </c>
      <c r="D19" s="4">
        <f>PSSE!E21</f>
        <v>55</v>
      </c>
      <c r="E19" s="4" t="str">
        <f>PSSE!F21</f>
        <v>TD</v>
      </c>
      <c r="F19" s="4">
        <f>PSSE!G21</f>
        <v>1</v>
      </c>
      <c r="G19" s="4" t="str">
        <f t="shared" si="0"/>
        <v>PSS6.355TD1</v>
      </c>
      <c r="H19" s="4">
        <f>COUNTIF(Data!$G$3:$BA$2935,PSS!$G19)</f>
        <v>1</v>
      </c>
      <c r="I19" s="4" t="str">
        <f>IF($H19=0,"",VLOOKUP($G19,Data!$G$3:$BA$2935,2,FALSE))</f>
        <v>'PSS2A'</v>
      </c>
      <c r="J19" s="4">
        <f>PSSE!C21</f>
        <v>1</v>
      </c>
      <c r="K19" s="4">
        <f>IF($H19=0,"",VLOOKUP($G19,Data!$G$3:$BA$2935,4,FALSE))</f>
        <v>1</v>
      </c>
      <c r="L19" s="4">
        <f>IF($H19=0,"",VLOOKUP($G19,Data!$G$3:$BA$2935,5,FALSE))</f>
        <v>0</v>
      </c>
      <c r="M19" s="4">
        <f>IF($H19=0,"",VLOOKUP($G19,Data!$G$3:$BA$2935,6,FALSE))</f>
        <v>3</v>
      </c>
      <c r="N19" s="4">
        <f>IF($H19=0,"",VLOOKUP($G19,Data!$G$3:$BA$2935,7,FALSE))</f>
        <v>0</v>
      </c>
      <c r="O19" s="4">
        <f>IF($H19=0,"",VLOOKUP($G19,Data!$G$3:$BA$2935,8,FALSE))</f>
        <v>5</v>
      </c>
      <c r="P19" s="4">
        <f>IF($H19=0,"",VLOOKUP($G19,Data!$G$3:$BA$2935,9,FALSE))</f>
        <v>1</v>
      </c>
      <c r="Q19" s="4">
        <f>IF($H19=0,"",VLOOKUP($G19,Data!$G$3:$BA$2935,10,FALSE))</f>
        <v>2.5</v>
      </c>
      <c r="R19" s="4">
        <f>IF($H19=0,"",VLOOKUP($G19,Data!$G$3:$BA$2935,11,FALSE))</f>
        <v>2.5</v>
      </c>
      <c r="S19" s="4">
        <f>IF($H19=0,"",VLOOKUP($G19,Data!$G$3:$BA$2935,12,FALSE))</f>
        <v>0</v>
      </c>
      <c r="T19" s="4">
        <f>IF($H19=0,"",VLOOKUP($G19,Data!$G$3:$BA$2935,13,FALSE))</f>
        <v>2.5</v>
      </c>
      <c r="U19" s="4">
        <f>IF($H19=0,"",VLOOKUP($G19,Data!$G$3:$BA$2935,14,FALSE))</f>
        <v>0</v>
      </c>
      <c r="V19" s="4">
        <f>IF($H19=0,"",VLOOKUP($G19,Data!$G$3:$BA$2935,15,FALSE))</f>
        <v>2.5</v>
      </c>
      <c r="W19" s="4">
        <f>IF($H19=0,"",VLOOKUP($G19,Data!$G$3:$BA$2935,16,FALSE))</f>
        <v>0.39</v>
      </c>
      <c r="X19" s="4">
        <f>IF($H19=0,"",VLOOKUP($G19,Data!$G$3:$BA$2935,17,FALSE))</f>
        <v>1</v>
      </c>
      <c r="Y19" s="4">
        <f>IF($H19=0,"",VLOOKUP($G19,Data!$G$3:$BA$2935,18,FALSE))</f>
        <v>0</v>
      </c>
      <c r="Z19" s="4">
        <f>IF($H19=0,"",VLOOKUP($G19,Data!$G$3:$BA$2935,19,FALSE))</f>
        <v>0.1</v>
      </c>
      <c r="AA19" s="4">
        <f>IF($H19=0,"",VLOOKUP($G19,Data!$G$3:$BA$2935,20,FALSE))</f>
        <v>6.5</v>
      </c>
      <c r="AB19" s="4">
        <f>IF($H19=0,"",VLOOKUP($G19,Data!$G$3:$BA$2935,21,FALSE))</f>
        <v>0.44</v>
      </c>
      <c r="AC19" s="4">
        <f>IF($H19=0,"",VLOOKUP($G19,Data!$G$3:$BA$2935,22,FALSE))</f>
        <v>0.08</v>
      </c>
      <c r="AD19" s="4">
        <f>IF($H19=0,"",VLOOKUP($G19,Data!$G$3:$BA$2935,23,FALSE))</f>
        <v>0.2</v>
      </c>
      <c r="AE19" s="4">
        <f>IF($H19=0,"",VLOOKUP($G19,Data!$G$3:$BA$2935,24,FALSE))</f>
        <v>0.98</v>
      </c>
      <c r="AF19" s="4">
        <f>IF($H19=0,"",VLOOKUP($G19,Data!$G$3:$BA$2935,25,FALSE))</f>
        <v>0.1</v>
      </c>
      <c r="AG19" s="4">
        <f>IF($H19=0,"",VLOOKUP($G19,Data!$G$3:$BA$2935,26,FALSE))</f>
        <v>-0.1</v>
      </c>
      <c r="AH19" s="4" t="str">
        <f>IF($H19=0,"",VLOOKUP($G19,Data!$G$3:$BA$2935,27,FALSE))</f>
        <v>/</v>
      </c>
      <c r="AI19" s="4" t="str">
        <f>IF($H19=0,"",VLOOKUP($G19,Data!$G$3:$BA$2935,28,FALSE))</f>
        <v>/</v>
      </c>
      <c r="AJ19" s="4" t="str">
        <f>IF($H19=0,"",VLOOKUP($G19,Data!$G$3:$BA$2935,29,FALSE))</f>
        <v/>
      </c>
      <c r="AK19" s="4" t="str">
        <f>IF($H19=0,"",VLOOKUP($G19,Data!$G$3:$BA$2935,30,FALSE))</f>
        <v/>
      </c>
      <c r="AL19" s="4" t="str">
        <f>IF($H19=0,"",VLOOKUP($G19,Data!$G$3:$BA$2935,31,FALSE))</f>
        <v/>
      </c>
      <c r="AM19" s="4" t="str">
        <f>IF($H19=0,"",VLOOKUP($G19,Data!$G$3:$BA$2935,32,FALSE))</f>
        <v/>
      </c>
      <c r="AN19" s="4" t="str">
        <f>IF($H19=0,"",VLOOKUP($G19,Data!$G$3:$BA$2935,33,FALSE))</f>
        <v/>
      </c>
      <c r="AO19" s="4" t="str">
        <f>IF($H19=0,"",VLOOKUP($G19,Data!$G$3:$BA$2935,34,FALSE))</f>
        <v/>
      </c>
      <c r="AP19" s="4" t="str">
        <f>IF($H19=0,"",VLOOKUP($G19,Data!$G$3:$BA$2935,35,FALSE))</f>
        <v/>
      </c>
      <c r="AQ19" s="4" t="str">
        <f>IF($H19=0,"",VLOOKUP($G19,Data!$G$3:$BA$2935,36,FALSE))</f>
        <v/>
      </c>
      <c r="AR19" s="4" t="str">
        <f>IF($H19=0,"",VLOOKUP($G19,Data!$G$3:$BA$2935,37,FALSE))</f>
        <v/>
      </c>
      <c r="AS19" s="4" t="str">
        <f>IF($H19=0,"",VLOOKUP($G19,Data!$G$3:$BA$2935,38,FALSE))</f>
        <v/>
      </c>
      <c r="AT19" s="4" t="str">
        <f>IF($H19=0,"",VLOOKUP($G19,Data!$G$3:$BA$2935,39,FALSE))</f>
        <v/>
      </c>
    </row>
    <row r="20" spans="1:46" x14ac:dyDescent="0.25">
      <c r="A20" s="4">
        <f>PSSE!A22</f>
        <v>912041</v>
      </c>
      <c r="B20" s="4" t="str">
        <f>PSSE!B22</f>
        <v>THACXANG1</v>
      </c>
      <c r="C20" s="4">
        <f>PSSE!D22</f>
        <v>6.3</v>
      </c>
      <c r="D20" s="4">
        <f>PSSE!E22</f>
        <v>55</v>
      </c>
      <c r="E20" s="4" t="str">
        <f>PSSE!F22</f>
        <v>TD</v>
      </c>
      <c r="F20" s="4">
        <f>PSSE!G22</f>
        <v>1</v>
      </c>
      <c r="G20" s="4" t="str">
        <f t="shared" si="0"/>
        <v>PSS6.355TD1</v>
      </c>
      <c r="H20" s="4">
        <f>COUNTIF(Data!$G$3:$BA$2935,PSS!$G20)</f>
        <v>1</v>
      </c>
      <c r="I20" s="4" t="str">
        <f>IF($H20=0,"",VLOOKUP($G20,Data!$G$3:$BA$2935,2,FALSE))</f>
        <v>'PSS2A'</v>
      </c>
      <c r="J20" s="4">
        <f>PSSE!C22</f>
        <v>1</v>
      </c>
      <c r="K20" s="4">
        <f>IF($H20=0,"",VLOOKUP($G20,Data!$G$3:$BA$2935,4,FALSE))</f>
        <v>1</v>
      </c>
      <c r="L20" s="4">
        <f>IF($H20=0,"",VLOOKUP($G20,Data!$G$3:$BA$2935,5,FALSE))</f>
        <v>0</v>
      </c>
      <c r="M20" s="4">
        <f>IF($H20=0,"",VLOOKUP($G20,Data!$G$3:$BA$2935,6,FALSE))</f>
        <v>3</v>
      </c>
      <c r="N20" s="4">
        <f>IF($H20=0,"",VLOOKUP($G20,Data!$G$3:$BA$2935,7,FALSE))</f>
        <v>0</v>
      </c>
      <c r="O20" s="4">
        <f>IF($H20=0,"",VLOOKUP($G20,Data!$G$3:$BA$2935,8,FALSE))</f>
        <v>5</v>
      </c>
      <c r="P20" s="4">
        <f>IF($H20=0,"",VLOOKUP($G20,Data!$G$3:$BA$2935,9,FALSE))</f>
        <v>1</v>
      </c>
      <c r="Q20" s="4">
        <f>IF($H20=0,"",VLOOKUP($G20,Data!$G$3:$BA$2935,10,FALSE))</f>
        <v>2.5</v>
      </c>
      <c r="R20" s="4">
        <f>IF($H20=0,"",VLOOKUP($G20,Data!$G$3:$BA$2935,11,FALSE))</f>
        <v>2.5</v>
      </c>
      <c r="S20" s="4">
        <f>IF($H20=0,"",VLOOKUP($G20,Data!$G$3:$BA$2935,12,FALSE))</f>
        <v>0</v>
      </c>
      <c r="T20" s="4">
        <f>IF($H20=0,"",VLOOKUP($G20,Data!$G$3:$BA$2935,13,FALSE))</f>
        <v>2.5</v>
      </c>
      <c r="U20" s="4">
        <f>IF($H20=0,"",VLOOKUP($G20,Data!$G$3:$BA$2935,14,FALSE))</f>
        <v>0</v>
      </c>
      <c r="V20" s="4">
        <f>IF($H20=0,"",VLOOKUP($G20,Data!$G$3:$BA$2935,15,FALSE))</f>
        <v>2.5</v>
      </c>
      <c r="W20" s="4">
        <f>IF($H20=0,"",VLOOKUP($G20,Data!$G$3:$BA$2935,16,FALSE))</f>
        <v>0.39</v>
      </c>
      <c r="X20" s="4">
        <f>IF($H20=0,"",VLOOKUP($G20,Data!$G$3:$BA$2935,17,FALSE))</f>
        <v>1</v>
      </c>
      <c r="Y20" s="4">
        <f>IF($H20=0,"",VLOOKUP($G20,Data!$G$3:$BA$2935,18,FALSE))</f>
        <v>0</v>
      </c>
      <c r="Z20" s="4">
        <f>IF($H20=0,"",VLOOKUP($G20,Data!$G$3:$BA$2935,19,FALSE))</f>
        <v>0.1</v>
      </c>
      <c r="AA20" s="4">
        <f>IF($H20=0,"",VLOOKUP($G20,Data!$G$3:$BA$2935,20,FALSE))</f>
        <v>6.5</v>
      </c>
      <c r="AB20" s="4">
        <f>IF($H20=0,"",VLOOKUP($G20,Data!$G$3:$BA$2935,21,FALSE))</f>
        <v>0.44</v>
      </c>
      <c r="AC20" s="4">
        <f>IF($H20=0,"",VLOOKUP($G20,Data!$G$3:$BA$2935,22,FALSE))</f>
        <v>0.08</v>
      </c>
      <c r="AD20" s="4">
        <f>IF($H20=0,"",VLOOKUP($G20,Data!$G$3:$BA$2935,23,FALSE))</f>
        <v>0.2</v>
      </c>
      <c r="AE20" s="4">
        <f>IF($H20=0,"",VLOOKUP($G20,Data!$G$3:$BA$2935,24,FALSE))</f>
        <v>0.98</v>
      </c>
      <c r="AF20" s="4">
        <f>IF($H20=0,"",VLOOKUP($G20,Data!$G$3:$BA$2935,25,FALSE))</f>
        <v>0.1</v>
      </c>
      <c r="AG20" s="4">
        <f>IF($H20=0,"",VLOOKUP($G20,Data!$G$3:$BA$2935,26,FALSE))</f>
        <v>-0.1</v>
      </c>
      <c r="AH20" s="4" t="str">
        <f>IF($H20=0,"",VLOOKUP($G20,Data!$G$3:$BA$2935,27,FALSE))</f>
        <v>/</v>
      </c>
      <c r="AI20" s="4" t="str">
        <f>IF($H20=0,"",VLOOKUP($G20,Data!$G$3:$BA$2935,28,FALSE))</f>
        <v>/</v>
      </c>
      <c r="AJ20" s="4" t="str">
        <f>IF($H20=0,"",VLOOKUP($G20,Data!$G$3:$BA$2935,29,FALSE))</f>
        <v/>
      </c>
      <c r="AK20" s="4" t="str">
        <f>IF($H20=0,"",VLOOKUP($G20,Data!$G$3:$BA$2935,30,FALSE))</f>
        <v/>
      </c>
      <c r="AL20" s="4" t="str">
        <f>IF($H20=0,"",VLOOKUP($G20,Data!$G$3:$BA$2935,31,FALSE))</f>
        <v/>
      </c>
      <c r="AM20" s="4" t="str">
        <f>IF($H20=0,"",VLOOKUP($G20,Data!$G$3:$BA$2935,32,FALSE))</f>
        <v/>
      </c>
      <c r="AN20" s="4" t="str">
        <f>IF($H20=0,"",VLOOKUP($G20,Data!$G$3:$BA$2935,33,FALSE))</f>
        <v/>
      </c>
      <c r="AO20" s="4" t="str">
        <f>IF($H20=0,"",VLOOKUP($G20,Data!$G$3:$BA$2935,34,FALSE))</f>
        <v/>
      </c>
      <c r="AP20" s="4" t="str">
        <f>IF($H20=0,"",VLOOKUP($G20,Data!$G$3:$BA$2935,35,FALSE))</f>
        <v/>
      </c>
      <c r="AQ20" s="4" t="str">
        <f>IF($H20=0,"",VLOOKUP($G20,Data!$G$3:$BA$2935,36,FALSE))</f>
        <v/>
      </c>
      <c r="AR20" s="4" t="str">
        <f>IF($H20=0,"",VLOOKUP($G20,Data!$G$3:$BA$2935,37,FALSE))</f>
        <v/>
      </c>
      <c r="AS20" s="4" t="str">
        <f>IF($H20=0,"",VLOOKUP($G20,Data!$G$3:$BA$2935,38,FALSE))</f>
        <v/>
      </c>
      <c r="AT20" s="4" t="str">
        <f>IF($H20=0,"",VLOOKUP($G20,Data!$G$3:$BA$2935,39,FALSE))</f>
        <v/>
      </c>
    </row>
    <row r="21" spans="1:46" x14ac:dyDescent="0.25">
      <c r="A21" s="4">
        <f>PSSE!A23</f>
        <v>912051</v>
      </c>
      <c r="B21" s="4" t="str">
        <f>PSSE!B23</f>
        <v>PDMAUSON1</v>
      </c>
      <c r="C21" s="4">
        <f>PSSE!D23</f>
        <v>6.3</v>
      </c>
      <c r="D21" s="4">
        <f>PSSE!E23</f>
        <v>55</v>
      </c>
      <c r="E21" s="4" t="str">
        <f>PSSE!F23</f>
        <v>TD</v>
      </c>
      <c r="F21" s="4">
        <f>PSSE!G23</f>
        <v>1</v>
      </c>
      <c r="G21" s="4" t="str">
        <f t="shared" si="0"/>
        <v>PSS6.355TD1</v>
      </c>
      <c r="H21" s="4">
        <f>COUNTIF(Data!$G$3:$BA$2935,PSS!$G21)</f>
        <v>1</v>
      </c>
      <c r="I21" s="4" t="str">
        <f>IF($H21=0,"",VLOOKUP($G21,Data!$G$3:$BA$2935,2,FALSE))</f>
        <v>'PSS2A'</v>
      </c>
      <c r="J21" s="4">
        <f>PSSE!C23</f>
        <v>1</v>
      </c>
      <c r="K21" s="4">
        <f>IF($H21=0,"",VLOOKUP($G21,Data!$G$3:$BA$2935,4,FALSE))</f>
        <v>1</v>
      </c>
      <c r="L21" s="4">
        <f>IF($H21=0,"",VLOOKUP($G21,Data!$G$3:$BA$2935,5,FALSE))</f>
        <v>0</v>
      </c>
      <c r="M21" s="4">
        <f>IF($H21=0,"",VLOOKUP($G21,Data!$G$3:$BA$2935,6,FALSE))</f>
        <v>3</v>
      </c>
      <c r="N21" s="4">
        <f>IF($H21=0,"",VLOOKUP($G21,Data!$G$3:$BA$2935,7,FALSE))</f>
        <v>0</v>
      </c>
      <c r="O21" s="4">
        <f>IF($H21=0,"",VLOOKUP($G21,Data!$G$3:$BA$2935,8,FALSE))</f>
        <v>5</v>
      </c>
      <c r="P21" s="4">
        <f>IF($H21=0,"",VLOOKUP($G21,Data!$G$3:$BA$2935,9,FALSE))</f>
        <v>1</v>
      </c>
      <c r="Q21" s="4">
        <f>IF($H21=0,"",VLOOKUP($G21,Data!$G$3:$BA$2935,10,FALSE))</f>
        <v>2.5</v>
      </c>
      <c r="R21" s="4">
        <f>IF($H21=0,"",VLOOKUP($G21,Data!$G$3:$BA$2935,11,FALSE))</f>
        <v>2.5</v>
      </c>
      <c r="S21" s="4">
        <f>IF($H21=0,"",VLOOKUP($G21,Data!$G$3:$BA$2935,12,FALSE))</f>
        <v>0</v>
      </c>
      <c r="T21" s="4">
        <f>IF($H21=0,"",VLOOKUP($G21,Data!$G$3:$BA$2935,13,FALSE))</f>
        <v>2.5</v>
      </c>
      <c r="U21" s="4">
        <f>IF($H21=0,"",VLOOKUP($G21,Data!$G$3:$BA$2935,14,FALSE))</f>
        <v>0</v>
      </c>
      <c r="V21" s="4">
        <f>IF($H21=0,"",VLOOKUP($G21,Data!$G$3:$BA$2935,15,FALSE))</f>
        <v>2.5</v>
      </c>
      <c r="W21" s="4">
        <f>IF($H21=0,"",VLOOKUP($G21,Data!$G$3:$BA$2935,16,FALSE))</f>
        <v>0.39</v>
      </c>
      <c r="X21" s="4">
        <f>IF($H21=0,"",VLOOKUP($G21,Data!$G$3:$BA$2935,17,FALSE))</f>
        <v>1</v>
      </c>
      <c r="Y21" s="4">
        <f>IF($H21=0,"",VLOOKUP($G21,Data!$G$3:$BA$2935,18,FALSE))</f>
        <v>0</v>
      </c>
      <c r="Z21" s="4">
        <f>IF($H21=0,"",VLOOKUP($G21,Data!$G$3:$BA$2935,19,FALSE))</f>
        <v>0.1</v>
      </c>
      <c r="AA21" s="4">
        <f>IF($H21=0,"",VLOOKUP($G21,Data!$G$3:$BA$2935,20,FALSE))</f>
        <v>6.5</v>
      </c>
      <c r="AB21" s="4">
        <f>IF($H21=0,"",VLOOKUP($G21,Data!$G$3:$BA$2935,21,FALSE))</f>
        <v>0.44</v>
      </c>
      <c r="AC21" s="4">
        <f>IF($H21=0,"",VLOOKUP($G21,Data!$G$3:$BA$2935,22,FALSE))</f>
        <v>0.08</v>
      </c>
      <c r="AD21" s="4">
        <f>IF($H21=0,"",VLOOKUP($G21,Data!$G$3:$BA$2935,23,FALSE))</f>
        <v>0.2</v>
      </c>
      <c r="AE21" s="4">
        <f>IF($H21=0,"",VLOOKUP($G21,Data!$G$3:$BA$2935,24,FALSE))</f>
        <v>0.98</v>
      </c>
      <c r="AF21" s="4">
        <f>IF($H21=0,"",VLOOKUP($G21,Data!$G$3:$BA$2935,25,FALSE))</f>
        <v>0.1</v>
      </c>
      <c r="AG21" s="4">
        <f>IF($H21=0,"",VLOOKUP($G21,Data!$G$3:$BA$2935,26,FALSE))</f>
        <v>-0.1</v>
      </c>
      <c r="AH21" s="4" t="str">
        <f>IF($H21=0,"",VLOOKUP($G21,Data!$G$3:$BA$2935,27,FALSE))</f>
        <v>/</v>
      </c>
      <c r="AI21" s="4" t="str">
        <f>IF($H21=0,"",VLOOKUP($G21,Data!$G$3:$BA$2935,28,FALSE))</f>
        <v>/</v>
      </c>
      <c r="AJ21" s="4" t="str">
        <f>IF($H21=0,"",VLOOKUP($G21,Data!$G$3:$BA$2935,29,FALSE))</f>
        <v/>
      </c>
      <c r="AK21" s="4" t="str">
        <f>IF($H21=0,"",VLOOKUP($G21,Data!$G$3:$BA$2935,30,FALSE))</f>
        <v/>
      </c>
      <c r="AL21" s="4" t="str">
        <f>IF($H21=0,"",VLOOKUP($G21,Data!$G$3:$BA$2935,31,FALSE))</f>
        <v/>
      </c>
      <c r="AM21" s="4" t="str">
        <f>IF($H21=0,"",VLOOKUP($G21,Data!$G$3:$BA$2935,32,FALSE))</f>
        <v/>
      </c>
      <c r="AN21" s="4" t="str">
        <f>IF($H21=0,"",VLOOKUP($G21,Data!$G$3:$BA$2935,33,FALSE))</f>
        <v/>
      </c>
      <c r="AO21" s="4" t="str">
        <f>IF($H21=0,"",VLOOKUP($G21,Data!$G$3:$BA$2935,34,FALSE))</f>
        <v/>
      </c>
      <c r="AP21" s="4" t="str">
        <f>IF($H21=0,"",VLOOKUP($G21,Data!$G$3:$BA$2935,35,FALSE))</f>
        <v/>
      </c>
      <c r="AQ21" s="4" t="str">
        <f>IF($H21=0,"",VLOOKUP($G21,Data!$G$3:$BA$2935,36,FALSE))</f>
        <v/>
      </c>
      <c r="AR21" s="4" t="str">
        <f>IF($H21=0,"",VLOOKUP($G21,Data!$G$3:$BA$2935,37,FALSE))</f>
        <v/>
      </c>
      <c r="AS21" s="4" t="str">
        <f>IF($H21=0,"",VLOOKUP($G21,Data!$G$3:$BA$2935,38,FALSE))</f>
        <v/>
      </c>
      <c r="AT21" s="4" t="str">
        <f>IF($H21=0,"",VLOOKUP($G21,Data!$G$3:$BA$2935,39,FALSE))</f>
        <v/>
      </c>
    </row>
    <row r="22" spans="1:46" x14ac:dyDescent="0.25">
      <c r="A22" s="4">
        <f>PSSE!A24</f>
        <v>913021</v>
      </c>
      <c r="B22" s="4" t="str">
        <f>PSSE!B24</f>
        <v>NHOQUE3_H1</v>
      </c>
      <c r="C22" s="4">
        <f>PSSE!D24</f>
        <v>13.8</v>
      </c>
      <c r="D22" s="4">
        <f>PSSE!E24</f>
        <v>110</v>
      </c>
      <c r="E22" s="4" t="str">
        <f>PSSE!F24</f>
        <v>TD</v>
      </c>
      <c r="F22" s="4">
        <f>PSSE!G24</f>
        <v>1</v>
      </c>
      <c r="G22" s="4" t="str">
        <f t="shared" si="0"/>
        <v>PSS13.8110TD1</v>
      </c>
      <c r="H22" s="4">
        <f>COUNTIF(Data!$G$3:$BA$2935,PSS!$G22)</f>
        <v>1</v>
      </c>
      <c r="I22" s="4" t="str">
        <f>IF($H22=0,"",VLOOKUP($G22,Data!$G$3:$BA$2935,2,FALSE))</f>
        <v>'PSS2A'</v>
      </c>
      <c r="J22" s="4">
        <f>PSSE!C24</f>
        <v>1</v>
      </c>
      <c r="K22" s="4">
        <f>IF($H22=0,"",VLOOKUP($G22,Data!$G$3:$BA$2935,4,FALSE))</f>
        <v>1</v>
      </c>
      <c r="L22" s="4">
        <f>IF($H22=0,"",VLOOKUP($G22,Data!$G$3:$BA$2935,5,FALSE))</f>
        <v>0</v>
      </c>
      <c r="M22" s="4">
        <f>IF($H22=0,"",VLOOKUP($G22,Data!$G$3:$BA$2935,6,FALSE))</f>
        <v>3</v>
      </c>
      <c r="N22" s="4">
        <f>IF($H22=0,"",VLOOKUP($G22,Data!$G$3:$BA$2935,7,FALSE))</f>
        <v>0</v>
      </c>
      <c r="O22" s="4">
        <f>IF($H22=0,"",VLOOKUP($G22,Data!$G$3:$BA$2935,8,FALSE))</f>
        <v>5</v>
      </c>
      <c r="P22" s="4">
        <f>IF($H22=0,"",VLOOKUP($G22,Data!$G$3:$BA$2935,9,FALSE))</f>
        <v>1</v>
      </c>
      <c r="Q22" s="4">
        <f>IF($H22=0,"",VLOOKUP($G22,Data!$G$3:$BA$2935,10,FALSE))</f>
        <v>2.5</v>
      </c>
      <c r="R22" s="4">
        <f>IF($H22=0,"",VLOOKUP($G22,Data!$G$3:$BA$2935,11,FALSE))</f>
        <v>2.5</v>
      </c>
      <c r="S22" s="4">
        <f>IF($H22=0,"",VLOOKUP($G22,Data!$G$3:$BA$2935,12,FALSE))</f>
        <v>0</v>
      </c>
      <c r="T22" s="4">
        <f>IF($H22=0,"",VLOOKUP($G22,Data!$G$3:$BA$2935,13,FALSE))</f>
        <v>2.5</v>
      </c>
      <c r="U22" s="4">
        <f>IF($H22=0,"",VLOOKUP($G22,Data!$G$3:$BA$2935,14,FALSE))</f>
        <v>0</v>
      </c>
      <c r="V22" s="4">
        <f>IF($H22=0,"",VLOOKUP($G22,Data!$G$3:$BA$2935,15,FALSE))</f>
        <v>2.5</v>
      </c>
      <c r="W22" s="4">
        <f>IF($H22=0,"",VLOOKUP($G22,Data!$G$3:$BA$2935,16,FALSE))</f>
        <v>0.39</v>
      </c>
      <c r="X22" s="4">
        <f>IF($H22=0,"",VLOOKUP($G22,Data!$G$3:$BA$2935,17,FALSE))</f>
        <v>1</v>
      </c>
      <c r="Y22" s="4">
        <f>IF($H22=0,"",VLOOKUP($G22,Data!$G$3:$BA$2935,18,FALSE))</f>
        <v>0</v>
      </c>
      <c r="Z22" s="4">
        <f>IF($H22=0,"",VLOOKUP($G22,Data!$G$3:$BA$2935,19,FALSE))</f>
        <v>0.1</v>
      </c>
      <c r="AA22" s="4">
        <f>IF($H22=0,"",VLOOKUP($G22,Data!$G$3:$BA$2935,20,FALSE))</f>
        <v>6.5</v>
      </c>
      <c r="AB22" s="4">
        <f>IF($H22=0,"",VLOOKUP($G22,Data!$G$3:$BA$2935,21,FALSE))</f>
        <v>0.44</v>
      </c>
      <c r="AC22" s="4">
        <f>IF($H22=0,"",VLOOKUP($G22,Data!$G$3:$BA$2935,22,FALSE))</f>
        <v>0.08</v>
      </c>
      <c r="AD22" s="4">
        <f>IF($H22=0,"",VLOOKUP($G22,Data!$G$3:$BA$2935,23,FALSE))</f>
        <v>0.2</v>
      </c>
      <c r="AE22" s="4">
        <f>IF($H22=0,"",VLOOKUP($G22,Data!$G$3:$BA$2935,24,FALSE))</f>
        <v>0.98</v>
      </c>
      <c r="AF22" s="4">
        <f>IF($H22=0,"",VLOOKUP($G22,Data!$G$3:$BA$2935,25,FALSE))</f>
        <v>0.1</v>
      </c>
      <c r="AG22" s="4">
        <f>IF($H22=0,"",VLOOKUP($G22,Data!$G$3:$BA$2935,26,FALSE))</f>
        <v>-0.1</v>
      </c>
      <c r="AH22" s="4" t="str">
        <f>IF($H22=0,"",VLOOKUP($G22,Data!$G$3:$BA$2935,27,FALSE))</f>
        <v>/</v>
      </c>
      <c r="AI22" s="4" t="str">
        <f>IF($H22=0,"",VLOOKUP($G22,Data!$G$3:$BA$2935,28,FALSE))</f>
        <v>/</v>
      </c>
      <c r="AJ22" s="4" t="str">
        <f>IF($H22=0,"",VLOOKUP($G22,Data!$G$3:$BA$2935,29,FALSE))</f>
        <v/>
      </c>
      <c r="AK22" s="4" t="str">
        <f>IF($H22=0,"",VLOOKUP($G22,Data!$G$3:$BA$2935,30,FALSE))</f>
        <v/>
      </c>
      <c r="AL22" s="4" t="str">
        <f>IF($H22=0,"",VLOOKUP($G22,Data!$G$3:$BA$2935,31,FALSE))</f>
        <v/>
      </c>
      <c r="AM22" s="4" t="str">
        <f>IF($H22=0,"",VLOOKUP($G22,Data!$G$3:$BA$2935,32,FALSE))</f>
        <v/>
      </c>
      <c r="AN22" s="4" t="str">
        <f>IF($H22=0,"",VLOOKUP($G22,Data!$G$3:$BA$2935,33,FALSE))</f>
        <v/>
      </c>
      <c r="AO22" s="4" t="str">
        <f>IF($H22=0,"",VLOOKUP($G22,Data!$G$3:$BA$2935,34,FALSE))</f>
        <v/>
      </c>
      <c r="AP22" s="4" t="str">
        <f>IF($H22=0,"",VLOOKUP($G22,Data!$G$3:$BA$2935,35,FALSE))</f>
        <v/>
      </c>
      <c r="AQ22" s="4" t="str">
        <f>IF($H22=0,"",VLOOKUP($G22,Data!$G$3:$BA$2935,36,FALSE))</f>
        <v/>
      </c>
      <c r="AR22" s="4" t="str">
        <f>IF($H22=0,"",VLOOKUP($G22,Data!$G$3:$BA$2935,37,FALSE))</f>
        <v/>
      </c>
      <c r="AS22" s="4" t="str">
        <f>IF($H22=0,"",VLOOKUP($G22,Data!$G$3:$BA$2935,38,FALSE))</f>
        <v/>
      </c>
      <c r="AT22" s="4" t="str">
        <f>IF($H22=0,"",VLOOKUP($G22,Data!$G$3:$BA$2935,39,FALSE))</f>
        <v/>
      </c>
    </row>
    <row r="23" spans="1:46" x14ac:dyDescent="0.25">
      <c r="A23" s="4">
        <f>PSSE!A25</f>
        <v>913031</v>
      </c>
      <c r="B23" s="4" t="str">
        <f>PSSE!B25</f>
        <v>NHOQUE1_H1</v>
      </c>
      <c r="C23" s="4">
        <f>PSSE!D25</f>
        <v>10.5</v>
      </c>
      <c r="D23" s="4">
        <f>PSSE!E25</f>
        <v>40</v>
      </c>
      <c r="E23" s="4" t="str">
        <f>PSSE!F25</f>
        <v>TD</v>
      </c>
      <c r="F23" s="4">
        <f>PSSE!G25</f>
        <v>1</v>
      </c>
      <c r="G23" s="4" t="str">
        <f t="shared" si="0"/>
        <v>PSS10.540TD1</v>
      </c>
      <c r="H23" s="4">
        <f>COUNTIF(Data!$G$3:$BA$2935,PSS!$G23)</f>
        <v>1</v>
      </c>
      <c r="I23" s="4" t="str">
        <f>IF($H23=0,"",VLOOKUP($G23,Data!$G$3:$BA$2935,2,FALSE))</f>
        <v>'PSS2A'</v>
      </c>
      <c r="J23" s="4">
        <f>PSSE!C25</f>
        <v>1</v>
      </c>
      <c r="K23" s="4">
        <f>IF($H23=0,"",VLOOKUP($G23,Data!$G$3:$BA$2935,4,FALSE))</f>
        <v>1</v>
      </c>
      <c r="L23" s="4">
        <f>IF($H23=0,"",VLOOKUP($G23,Data!$G$3:$BA$2935,5,FALSE))</f>
        <v>0</v>
      </c>
      <c r="M23" s="4">
        <f>IF($H23=0,"",VLOOKUP($G23,Data!$G$3:$BA$2935,6,FALSE))</f>
        <v>3</v>
      </c>
      <c r="N23" s="4">
        <f>IF($H23=0,"",VLOOKUP($G23,Data!$G$3:$BA$2935,7,FALSE))</f>
        <v>0</v>
      </c>
      <c r="O23" s="4">
        <f>IF($H23=0,"",VLOOKUP($G23,Data!$G$3:$BA$2935,8,FALSE))</f>
        <v>5</v>
      </c>
      <c r="P23" s="4">
        <f>IF($H23=0,"",VLOOKUP($G23,Data!$G$3:$BA$2935,9,FALSE))</f>
        <v>1</v>
      </c>
      <c r="Q23" s="4">
        <f>IF($H23=0,"",VLOOKUP($G23,Data!$G$3:$BA$2935,10,FALSE))</f>
        <v>2.5</v>
      </c>
      <c r="R23" s="4">
        <f>IF($H23=0,"",VLOOKUP($G23,Data!$G$3:$BA$2935,11,FALSE))</f>
        <v>2.5</v>
      </c>
      <c r="S23" s="4">
        <f>IF($H23=0,"",VLOOKUP($G23,Data!$G$3:$BA$2935,12,FALSE))</f>
        <v>0</v>
      </c>
      <c r="T23" s="4">
        <f>IF($H23=0,"",VLOOKUP($G23,Data!$G$3:$BA$2935,13,FALSE))</f>
        <v>2.5</v>
      </c>
      <c r="U23" s="4">
        <f>IF($H23=0,"",VLOOKUP($G23,Data!$G$3:$BA$2935,14,FALSE))</f>
        <v>0</v>
      </c>
      <c r="V23" s="4">
        <f>IF($H23=0,"",VLOOKUP($G23,Data!$G$3:$BA$2935,15,FALSE))</f>
        <v>2.5</v>
      </c>
      <c r="W23" s="4">
        <f>IF($H23=0,"",VLOOKUP($G23,Data!$G$3:$BA$2935,16,FALSE))</f>
        <v>0.39</v>
      </c>
      <c r="X23" s="4">
        <f>IF($H23=0,"",VLOOKUP($G23,Data!$G$3:$BA$2935,17,FALSE))</f>
        <v>1</v>
      </c>
      <c r="Y23" s="4">
        <f>IF($H23=0,"",VLOOKUP($G23,Data!$G$3:$BA$2935,18,FALSE))</f>
        <v>0</v>
      </c>
      <c r="Z23" s="4">
        <f>IF($H23=0,"",VLOOKUP($G23,Data!$G$3:$BA$2935,19,FALSE))</f>
        <v>0.1</v>
      </c>
      <c r="AA23" s="4">
        <f>IF($H23=0,"",VLOOKUP($G23,Data!$G$3:$BA$2935,20,FALSE))</f>
        <v>6.5</v>
      </c>
      <c r="AB23" s="4">
        <f>IF($H23=0,"",VLOOKUP($G23,Data!$G$3:$BA$2935,21,FALSE))</f>
        <v>0.44</v>
      </c>
      <c r="AC23" s="4">
        <f>IF($H23=0,"",VLOOKUP($G23,Data!$G$3:$BA$2935,22,FALSE))</f>
        <v>0.08</v>
      </c>
      <c r="AD23" s="4">
        <f>IF($H23=0,"",VLOOKUP($G23,Data!$G$3:$BA$2935,23,FALSE))</f>
        <v>0.2</v>
      </c>
      <c r="AE23" s="4">
        <f>IF($H23=0,"",VLOOKUP($G23,Data!$G$3:$BA$2935,24,FALSE))</f>
        <v>0.98</v>
      </c>
      <c r="AF23" s="4">
        <f>IF($H23=0,"",VLOOKUP($G23,Data!$G$3:$BA$2935,25,FALSE))</f>
        <v>0.1</v>
      </c>
      <c r="AG23" s="4">
        <f>IF($H23=0,"",VLOOKUP($G23,Data!$G$3:$BA$2935,26,FALSE))</f>
        <v>-0.1</v>
      </c>
      <c r="AH23" s="4" t="str">
        <f>IF($H23=0,"",VLOOKUP($G23,Data!$G$3:$BA$2935,27,FALSE))</f>
        <v>/</v>
      </c>
      <c r="AI23" s="4" t="str">
        <f>IF($H23=0,"",VLOOKUP($G23,Data!$G$3:$BA$2935,28,FALSE))</f>
        <v>/</v>
      </c>
      <c r="AJ23" s="4" t="str">
        <f>IF($H23=0,"",VLOOKUP($G23,Data!$G$3:$BA$2935,29,FALSE))</f>
        <v/>
      </c>
      <c r="AK23" s="4" t="str">
        <f>IF($H23=0,"",VLOOKUP($G23,Data!$G$3:$BA$2935,30,FALSE))</f>
        <v/>
      </c>
      <c r="AL23" s="4" t="str">
        <f>IF($H23=0,"",VLOOKUP($G23,Data!$G$3:$BA$2935,31,FALSE))</f>
        <v/>
      </c>
      <c r="AM23" s="4" t="str">
        <f>IF($H23=0,"",VLOOKUP($G23,Data!$G$3:$BA$2935,32,FALSE))</f>
        <v/>
      </c>
      <c r="AN23" s="4" t="str">
        <f>IF($H23=0,"",VLOOKUP($G23,Data!$G$3:$BA$2935,33,FALSE))</f>
        <v/>
      </c>
      <c r="AO23" s="4" t="str">
        <f>IF($H23=0,"",VLOOKUP($G23,Data!$G$3:$BA$2935,34,FALSE))</f>
        <v/>
      </c>
      <c r="AP23" s="4" t="str">
        <f>IF($H23=0,"",VLOOKUP($G23,Data!$G$3:$BA$2935,35,FALSE))</f>
        <v/>
      </c>
      <c r="AQ23" s="4" t="str">
        <f>IF($H23=0,"",VLOOKUP($G23,Data!$G$3:$BA$2935,36,FALSE))</f>
        <v/>
      </c>
      <c r="AR23" s="4" t="str">
        <f>IF($H23=0,"",VLOOKUP($G23,Data!$G$3:$BA$2935,37,FALSE))</f>
        <v/>
      </c>
      <c r="AS23" s="4" t="str">
        <f>IF($H23=0,"",VLOOKUP($G23,Data!$G$3:$BA$2935,38,FALSE))</f>
        <v/>
      </c>
      <c r="AT23" s="4" t="str">
        <f>IF($H23=0,"",VLOOKUP($G23,Data!$G$3:$BA$2935,39,FALSE))</f>
        <v/>
      </c>
    </row>
    <row r="24" spans="1:46" x14ac:dyDescent="0.25">
      <c r="A24" s="4">
        <f>PSSE!A26</f>
        <v>913041</v>
      </c>
      <c r="B24" s="4" t="str">
        <f>PSSE!B26</f>
        <v>NHOQUE2_H1</v>
      </c>
      <c r="C24" s="4">
        <f>PSSE!D26</f>
        <v>10.5</v>
      </c>
      <c r="D24" s="4">
        <f>PSSE!E26</f>
        <v>40</v>
      </c>
      <c r="E24" s="4" t="str">
        <f>PSSE!F26</f>
        <v>TD</v>
      </c>
      <c r="F24" s="4">
        <f>PSSE!G26</f>
        <v>1</v>
      </c>
      <c r="G24" s="4" t="str">
        <f t="shared" si="0"/>
        <v>PSS10.540TD1</v>
      </c>
      <c r="H24" s="4">
        <f>COUNTIF(Data!$G$3:$BA$2935,PSS!$G24)</f>
        <v>1</v>
      </c>
      <c r="I24" s="4" t="str">
        <f>IF($H24=0,"",VLOOKUP($G24,Data!$G$3:$BA$2935,2,FALSE))</f>
        <v>'PSS2A'</v>
      </c>
      <c r="J24" s="4">
        <f>PSSE!C26</f>
        <v>1</v>
      </c>
      <c r="K24" s="4">
        <f>IF($H24=0,"",VLOOKUP($G24,Data!$G$3:$BA$2935,4,FALSE))</f>
        <v>1</v>
      </c>
      <c r="L24" s="4">
        <f>IF($H24=0,"",VLOOKUP($G24,Data!$G$3:$BA$2935,5,FALSE))</f>
        <v>0</v>
      </c>
      <c r="M24" s="4">
        <f>IF($H24=0,"",VLOOKUP($G24,Data!$G$3:$BA$2935,6,FALSE))</f>
        <v>3</v>
      </c>
      <c r="N24" s="4">
        <f>IF($H24=0,"",VLOOKUP($G24,Data!$G$3:$BA$2935,7,FALSE))</f>
        <v>0</v>
      </c>
      <c r="O24" s="4">
        <f>IF($H24=0,"",VLOOKUP($G24,Data!$G$3:$BA$2935,8,FALSE))</f>
        <v>5</v>
      </c>
      <c r="P24" s="4">
        <f>IF($H24=0,"",VLOOKUP($G24,Data!$G$3:$BA$2935,9,FALSE))</f>
        <v>1</v>
      </c>
      <c r="Q24" s="4">
        <f>IF($H24=0,"",VLOOKUP($G24,Data!$G$3:$BA$2935,10,FALSE))</f>
        <v>2.5</v>
      </c>
      <c r="R24" s="4">
        <f>IF($H24=0,"",VLOOKUP($G24,Data!$G$3:$BA$2935,11,FALSE))</f>
        <v>2.5</v>
      </c>
      <c r="S24" s="4">
        <f>IF($H24=0,"",VLOOKUP($G24,Data!$G$3:$BA$2935,12,FALSE))</f>
        <v>0</v>
      </c>
      <c r="T24" s="4">
        <f>IF($H24=0,"",VLOOKUP($G24,Data!$G$3:$BA$2935,13,FALSE))</f>
        <v>2.5</v>
      </c>
      <c r="U24" s="4">
        <f>IF($H24=0,"",VLOOKUP($G24,Data!$G$3:$BA$2935,14,FALSE))</f>
        <v>0</v>
      </c>
      <c r="V24" s="4">
        <f>IF($H24=0,"",VLOOKUP($G24,Data!$G$3:$BA$2935,15,FALSE))</f>
        <v>2.5</v>
      </c>
      <c r="W24" s="4">
        <f>IF($H24=0,"",VLOOKUP($G24,Data!$G$3:$BA$2935,16,FALSE))</f>
        <v>0.39</v>
      </c>
      <c r="X24" s="4">
        <f>IF($H24=0,"",VLOOKUP($G24,Data!$G$3:$BA$2935,17,FALSE))</f>
        <v>1</v>
      </c>
      <c r="Y24" s="4">
        <f>IF($H24=0,"",VLOOKUP($G24,Data!$G$3:$BA$2935,18,FALSE))</f>
        <v>0</v>
      </c>
      <c r="Z24" s="4">
        <f>IF($H24=0,"",VLOOKUP($G24,Data!$G$3:$BA$2935,19,FALSE))</f>
        <v>0.1</v>
      </c>
      <c r="AA24" s="4">
        <f>IF($H24=0,"",VLOOKUP($G24,Data!$G$3:$BA$2935,20,FALSE))</f>
        <v>6.5</v>
      </c>
      <c r="AB24" s="4">
        <f>IF($H24=0,"",VLOOKUP($G24,Data!$G$3:$BA$2935,21,FALSE))</f>
        <v>0.44</v>
      </c>
      <c r="AC24" s="4">
        <f>IF($H24=0,"",VLOOKUP($G24,Data!$G$3:$BA$2935,22,FALSE))</f>
        <v>0.08</v>
      </c>
      <c r="AD24" s="4">
        <f>IF($H24=0,"",VLOOKUP($G24,Data!$G$3:$BA$2935,23,FALSE))</f>
        <v>0.2</v>
      </c>
      <c r="AE24" s="4">
        <f>IF($H24=0,"",VLOOKUP($G24,Data!$G$3:$BA$2935,24,FALSE))</f>
        <v>0.98</v>
      </c>
      <c r="AF24" s="4">
        <f>IF($H24=0,"",VLOOKUP($G24,Data!$G$3:$BA$2935,25,FALSE))</f>
        <v>0.1</v>
      </c>
      <c r="AG24" s="4">
        <f>IF($H24=0,"",VLOOKUP($G24,Data!$G$3:$BA$2935,26,FALSE))</f>
        <v>-0.1</v>
      </c>
      <c r="AH24" s="4" t="str">
        <f>IF($H24=0,"",VLOOKUP($G24,Data!$G$3:$BA$2935,27,FALSE))</f>
        <v>/</v>
      </c>
      <c r="AI24" s="4" t="str">
        <f>IF($H24=0,"",VLOOKUP($G24,Data!$G$3:$BA$2935,28,FALSE))</f>
        <v>/</v>
      </c>
      <c r="AJ24" s="4" t="str">
        <f>IF($H24=0,"",VLOOKUP($G24,Data!$G$3:$BA$2935,29,FALSE))</f>
        <v/>
      </c>
      <c r="AK24" s="4" t="str">
        <f>IF($H24=0,"",VLOOKUP($G24,Data!$G$3:$BA$2935,30,FALSE))</f>
        <v/>
      </c>
      <c r="AL24" s="4" t="str">
        <f>IF($H24=0,"",VLOOKUP($G24,Data!$G$3:$BA$2935,31,FALSE))</f>
        <v/>
      </c>
      <c r="AM24" s="4" t="str">
        <f>IF($H24=0,"",VLOOKUP($G24,Data!$G$3:$BA$2935,32,FALSE))</f>
        <v/>
      </c>
      <c r="AN24" s="4" t="str">
        <f>IF($H24=0,"",VLOOKUP($G24,Data!$G$3:$BA$2935,33,FALSE))</f>
        <v/>
      </c>
      <c r="AO24" s="4" t="str">
        <f>IF($H24=0,"",VLOOKUP($G24,Data!$G$3:$BA$2935,34,FALSE))</f>
        <v/>
      </c>
      <c r="AP24" s="4" t="str">
        <f>IF($H24=0,"",VLOOKUP($G24,Data!$G$3:$BA$2935,35,FALSE))</f>
        <v/>
      </c>
      <c r="AQ24" s="4" t="str">
        <f>IF($H24=0,"",VLOOKUP($G24,Data!$G$3:$BA$2935,36,FALSE))</f>
        <v/>
      </c>
      <c r="AR24" s="4" t="str">
        <f>IF($H24=0,"",VLOOKUP($G24,Data!$G$3:$BA$2935,37,FALSE))</f>
        <v/>
      </c>
      <c r="AS24" s="4" t="str">
        <f>IF($H24=0,"",VLOOKUP($G24,Data!$G$3:$BA$2935,38,FALSE))</f>
        <v/>
      </c>
      <c r="AT24" s="4" t="str">
        <f>IF($H24=0,"",VLOOKUP($G24,Data!$G$3:$BA$2935,39,FALSE))</f>
        <v/>
      </c>
    </row>
    <row r="25" spans="1:46" x14ac:dyDescent="0.25">
      <c r="A25" s="4">
        <f>PSSE!A27</f>
        <v>913051</v>
      </c>
      <c r="B25" s="4" t="str">
        <f>PSSE!B27</f>
        <v>BACME_H1</v>
      </c>
      <c r="C25" s="4">
        <f>PSSE!D27</f>
        <v>13.8</v>
      </c>
      <c r="D25" s="4">
        <f>PSSE!E27</f>
        <v>75</v>
      </c>
      <c r="E25" s="4" t="str">
        <f>PSSE!F27</f>
        <v>TD</v>
      </c>
      <c r="F25" s="4">
        <f>PSSE!G27</f>
        <v>1</v>
      </c>
      <c r="G25" s="4" t="str">
        <f t="shared" si="0"/>
        <v>PSS13.875TD1</v>
      </c>
      <c r="H25" s="4">
        <f>COUNTIF(Data!$G$3:$BA$2935,PSS!$G25)</f>
        <v>1</v>
      </c>
      <c r="I25" s="4" t="str">
        <f>IF($H25=0,"",VLOOKUP($G25,Data!$G$3:$BA$2935,2,FALSE))</f>
        <v>'PSS2A'</v>
      </c>
      <c r="J25" s="4">
        <f>PSSE!C27</f>
        <v>1</v>
      </c>
      <c r="K25" s="4">
        <f>IF($H25=0,"",VLOOKUP($G25,Data!$G$3:$BA$2935,4,FALSE))</f>
        <v>1</v>
      </c>
      <c r="L25" s="4">
        <f>IF($H25=0,"",VLOOKUP($G25,Data!$G$3:$BA$2935,5,FALSE))</f>
        <v>0</v>
      </c>
      <c r="M25" s="4">
        <f>IF($H25=0,"",VLOOKUP($G25,Data!$G$3:$BA$2935,6,FALSE))</f>
        <v>3</v>
      </c>
      <c r="N25" s="4">
        <f>IF($H25=0,"",VLOOKUP($G25,Data!$G$3:$BA$2935,7,FALSE))</f>
        <v>0</v>
      </c>
      <c r="O25" s="4">
        <f>IF($H25=0,"",VLOOKUP($G25,Data!$G$3:$BA$2935,8,FALSE))</f>
        <v>5</v>
      </c>
      <c r="P25" s="4">
        <f>IF($H25=0,"",VLOOKUP($G25,Data!$G$3:$BA$2935,9,FALSE))</f>
        <v>1</v>
      </c>
      <c r="Q25" s="4">
        <f>IF($H25=0,"",VLOOKUP($G25,Data!$G$3:$BA$2935,10,FALSE))</f>
        <v>2.5</v>
      </c>
      <c r="R25" s="4">
        <f>IF($H25=0,"",VLOOKUP($G25,Data!$G$3:$BA$2935,11,FALSE))</f>
        <v>2.5</v>
      </c>
      <c r="S25" s="4">
        <f>IF($H25=0,"",VLOOKUP($G25,Data!$G$3:$BA$2935,12,FALSE))</f>
        <v>0</v>
      </c>
      <c r="T25" s="4">
        <f>IF($H25=0,"",VLOOKUP($G25,Data!$G$3:$BA$2935,13,FALSE))</f>
        <v>2.5</v>
      </c>
      <c r="U25" s="4">
        <f>IF($H25=0,"",VLOOKUP($G25,Data!$G$3:$BA$2935,14,FALSE))</f>
        <v>0</v>
      </c>
      <c r="V25" s="4">
        <f>IF($H25=0,"",VLOOKUP($G25,Data!$G$3:$BA$2935,15,FALSE))</f>
        <v>2.5</v>
      </c>
      <c r="W25" s="4">
        <f>IF($H25=0,"",VLOOKUP($G25,Data!$G$3:$BA$2935,16,FALSE))</f>
        <v>0.39</v>
      </c>
      <c r="X25" s="4">
        <f>IF($H25=0,"",VLOOKUP($G25,Data!$G$3:$BA$2935,17,FALSE))</f>
        <v>1</v>
      </c>
      <c r="Y25" s="4">
        <f>IF($H25=0,"",VLOOKUP($G25,Data!$G$3:$BA$2935,18,FALSE))</f>
        <v>0</v>
      </c>
      <c r="Z25" s="4">
        <f>IF($H25=0,"",VLOOKUP($G25,Data!$G$3:$BA$2935,19,FALSE))</f>
        <v>0.1</v>
      </c>
      <c r="AA25" s="4">
        <f>IF($H25=0,"",VLOOKUP($G25,Data!$G$3:$BA$2935,20,FALSE))</f>
        <v>6.5</v>
      </c>
      <c r="AB25" s="4">
        <f>IF($H25=0,"",VLOOKUP($G25,Data!$G$3:$BA$2935,21,FALSE))</f>
        <v>0.44</v>
      </c>
      <c r="AC25" s="4">
        <f>IF($H25=0,"",VLOOKUP($G25,Data!$G$3:$BA$2935,22,FALSE))</f>
        <v>0.08</v>
      </c>
      <c r="AD25" s="4">
        <f>IF($H25=0,"",VLOOKUP($G25,Data!$G$3:$BA$2935,23,FALSE))</f>
        <v>0.2</v>
      </c>
      <c r="AE25" s="4">
        <f>IF($H25=0,"",VLOOKUP($G25,Data!$G$3:$BA$2935,24,FALSE))</f>
        <v>0.98</v>
      </c>
      <c r="AF25" s="4">
        <f>IF($H25=0,"",VLOOKUP($G25,Data!$G$3:$BA$2935,25,FALSE))</f>
        <v>0.1</v>
      </c>
      <c r="AG25" s="4">
        <f>IF($H25=0,"",VLOOKUP($G25,Data!$G$3:$BA$2935,26,FALSE))</f>
        <v>-0.1</v>
      </c>
      <c r="AH25" s="4" t="str">
        <f>IF($H25=0,"",VLOOKUP($G25,Data!$G$3:$BA$2935,27,FALSE))</f>
        <v>/</v>
      </c>
      <c r="AI25" s="4" t="str">
        <f>IF($H25=0,"",VLOOKUP($G25,Data!$G$3:$BA$2935,28,FALSE))</f>
        <v>/</v>
      </c>
      <c r="AJ25" s="4" t="str">
        <f>IF($H25=0,"",VLOOKUP($G25,Data!$G$3:$BA$2935,29,FALSE))</f>
        <v/>
      </c>
      <c r="AK25" s="4" t="str">
        <f>IF($H25=0,"",VLOOKUP($G25,Data!$G$3:$BA$2935,30,FALSE))</f>
        <v/>
      </c>
      <c r="AL25" s="4" t="str">
        <f>IF($H25=0,"",VLOOKUP($G25,Data!$G$3:$BA$2935,31,FALSE))</f>
        <v/>
      </c>
      <c r="AM25" s="4" t="str">
        <f>IF($H25=0,"",VLOOKUP($G25,Data!$G$3:$BA$2935,32,FALSE))</f>
        <v/>
      </c>
      <c r="AN25" s="4" t="str">
        <f>IF($H25=0,"",VLOOKUP($G25,Data!$G$3:$BA$2935,33,FALSE))</f>
        <v/>
      </c>
      <c r="AO25" s="4" t="str">
        <f>IF($H25=0,"",VLOOKUP($G25,Data!$G$3:$BA$2935,34,FALSE))</f>
        <v/>
      </c>
      <c r="AP25" s="4" t="str">
        <f>IF($H25=0,"",VLOOKUP($G25,Data!$G$3:$BA$2935,35,FALSE))</f>
        <v/>
      </c>
      <c r="AQ25" s="4" t="str">
        <f>IF($H25=0,"",VLOOKUP($G25,Data!$G$3:$BA$2935,36,FALSE))</f>
        <v/>
      </c>
      <c r="AR25" s="4" t="str">
        <f>IF($H25=0,"",VLOOKUP($G25,Data!$G$3:$BA$2935,37,FALSE))</f>
        <v/>
      </c>
      <c r="AS25" s="4" t="str">
        <f>IF($H25=0,"",VLOOKUP($G25,Data!$G$3:$BA$2935,38,FALSE))</f>
        <v/>
      </c>
      <c r="AT25" s="4" t="str">
        <f>IF($H25=0,"",VLOOKUP($G25,Data!$G$3:$BA$2935,39,FALSE))</f>
        <v/>
      </c>
    </row>
    <row r="26" spans="1:46" x14ac:dyDescent="0.25">
      <c r="A26" s="4">
        <f>PSSE!A28</f>
        <v>913099</v>
      </c>
      <c r="B26" s="4" t="str">
        <f>PSSE!B28</f>
        <v>CHINA_2   _1</v>
      </c>
      <c r="C26" s="4">
        <f>PSSE!D28</f>
        <v>15</v>
      </c>
      <c r="D26" s="4">
        <f>PSSE!E28</f>
        <v>238.7</v>
      </c>
      <c r="E26" s="4" t="str">
        <f>PSSE!F28</f>
        <v>ND</v>
      </c>
      <c r="F26" s="4">
        <f>PSSE!G28</f>
        <v>1</v>
      </c>
      <c r="G26" s="4" t="str">
        <f t="shared" si="0"/>
        <v>PSS15238.7ND1</v>
      </c>
      <c r="H26" s="4">
        <f>COUNTIF(Data!$G$3:$BA$2935,PSS!$G26)</f>
        <v>1</v>
      </c>
      <c r="I26" s="4" t="str">
        <f>IF($H26=0,"",VLOOKUP($G26,Data!$G$3:$BA$2935,2,FALSE))</f>
        <v>'PSS2A'</v>
      </c>
      <c r="J26" s="4">
        <f>PSSE!C28</f>
        <v>1</v>
      </c>
      <c r="K26" s="4">
        <f>IF($H26=0,"",VLOOKUP($G26,Data!$G$3:$BA$2935,4,FALSE))</f>
        <v>1</v>
      </c>
      <c r="L26" s="4">
        <f>IF($H26=0,"",VLOOKUP($G26,Data!$G$3:$BA$2935,5,FALSE))</f>
        <v>0</v>
      </c>
      <c r="M26" s="4">
        <f>IF($H26=0,"",VLOOKUP($G26,Data!$G$3:$BA$2935,6,FALSE))</f>
        <v>3</v>
      </c>
      <c r="N26" s="4">
        <f>IF($H26=0,"",VLOOKUP($G26,Data!$G$3:$BA$2935,7,FALSE))</f>
        <v>0</v>
      </c>
      <c r="O26" s="4">
        <f>IF($H26=0,"",VLOOKUP($G26,Data!$G$3:$BA$2935,8,FALSE))</f>
        <v>5</v>
      </c>
      <c r="P26" s="4">
        <f>IF($H26=0,"",VLOOKUP($G26,Data!$G$3:$BA$2935,9,FALSE))</f>
        <v>1</v>
      </c>
      <c r="Q26" s="4">
        <f>IF($H26=0,"",VLOOKUP($G26,Data!$G$3:$BA$2935,10,FALSE))</f>
        <v>2.5</v>
      </c>
      <c r="R26" s="4">
        <f>IF($H26=0,"",VLOOKUP($G26,Data!$G$3:$BA$2935,11,FALSE))</f>
        <v>2.5</v>
      </c>
      <c r="S26" s="4">
        <f>IF($H26=0,"",VLOOKUP($G26,Data!$G$3:$BA$2935,12,FALSE))</f>
        <v>0</v>
      </c>
      <c r="T26" s="4">
        <f>IF($H26=0,"",VLOOKUP($G26,Data!$G$3:$BA$2935,13,FALSE))</f>
        <v>2.5</v>
      </c>
      <c r="U26" s="4">
        <f>IF($H26=0,"",VLOOKUP($G26,Data!$G$3:$BA$2935,14,FALSE))</f>
        <v>0</v>
      </c>
      <c r="V26" s="4">
        <f>IF($H26=0,"",VLOOKUP($G26,Data!$G$3:$BA$2935,15,FALSE))</f>
        <v>2.5</v>
      </c>
      <c r="W26" s="4">
        <f>IF($H26=0,"",VLOOKUP($G26,Data!$G$3:$BA$2935,16,FALSE))</f>
        <v>0.39</v>
      </c>
      <c r="X26" s="4">
        <f>IF($H26=0,"",VLOOKUP($G26,Data!$G$3:$BA$2935,17,FALSE))</f>
        <v>1</v>
      </c>
      <c r="Y26" s="4">
        <f>IF($H26=0,"",VLOOKUP($G26,Data!$G$3:$BA$2935,18,FALSE))</f>
        <v>0</v>
      </c>
      <c r="Z26" s="4">
        <f>IF($H26=0,"",VLOOKUP($G26,Data!$G$3:$BA$2935,19,FALSE))</f>
        <v>0.1</v>
      </c>
      <c r="AA26" s="4">
        <f>IF($H26=0,"",VLOOKUP($G26,Data!$G$3:$BA$2935,20,FALSE))</f>
        <v>6.5</v>
      </c>
      <c r="AB26" s="4">
        <f>IF($H26=0,"",VLOOKUP($G26,Data!$G$3:$BA$2935,21,FALSE))</f>
        <v>0.44</v>
      </c>
      <c r="AC26" s="4">
        <f>IF($H26=0,"",VLOOKUP($G26,Data!$G$3:$BA$2935,22,FALSE))</f>
        <v>0.08</v>
      </c>
      <c r="AD26" s="4">
        <f>IF($H26=0,"",VLOOKUP($G26,Data!$G$3:$BA$2935,23,FALSE))</f>
        <v>0.2</v>
      </c>
      <c r="AE26" s="4">
        <f>IF($H26=0,"",VLOOKUP($G26,Data!$G$3:$BA$2935,24,FALSE))</f>
        <v>0.98</v>
      </c>
      <c r="AF26" s="4">
        <f>IF($H26=0,"",VLOOKUP($G26,Data!$G$3:$BA$2935,25,FALSE))</f>
        <v>0.1</v>
      </c>
      <c r="AG26" s="4">
        <f>IF($H26=0,"",VLOOKUP($G26,Data!$G$3:$BA$2935,26,FALSE))</f>
        <v>-0.1</v>
      </c>
      <c r="AH26" s="4" t="str">
        <f>IF($H26=0,"",VLOOKUP($G26,Data!$G$3:$BA$2935,27,FALSE))</f>
        <v>/</v>
      </c>
      <c r="AI26" s="4" t="str">
        <f>IF($H26=0,"",VLOOKUP($G26,Data!$G$3:$BA$2935,28,FALSE))</f>
        <v>/</v>
      </c>
      <c r="AJ26" s="4" t="str">
        <f>IF($H26=0,"",VLOOKUP($G26,Data!$G$3:$BA$2935,29,FALSE))</f>
        <v/>
      </c>
      <c r="AK26" s="4" t="str">
        <f>IF($H26=0,"",VLOOKUP($G26,Data!$G$3:$BA$2935,30,FALSE))</f>
        <v/>
      </c>
      <c r="AL26" s="4" t="str">
        <f>IF($H26=0,"",VLOOKUP($G26,Data!$G$3:$BA$2935,31,FALSE))</f>
        <v/>
      </c>
      <c r="AM26" s="4" t="str">
        <f>IF($H26=0,"",VLOOKUP($G26,Data!$G$3:$BA$2935,32,FALSE))</f>
        <v/>
      </c>
      <c r="AN26" s="4" t="str">
        <f>IF($H26=0,"",VLOOKUP($G26,Data!$G$3:$BA$2935,33,FALSE))</f>
        <v/>
      </c>
      <c r="AO26" s="4" t="str">
        <f>IF($H26=0,"",VLOOKUP($G26,Data!$G$3:$BA$2935,34,FALSE))</f>
        <v/>
      </c>
      <c r="AP26" s="4" t="str">
        <f>IF($H26=0,"",VLOOKUP($G26,Data!$G$3:$BA$2935,35,FALSE))</f>
        <v/>
      </c>
      <c r="AQ26" s="4" t="str">
        <f>IF($H26=0,"",VLOOKUP($G26,Data!$G$3:$BA$2935,36,FALSE))</f>
        <v/>
      </c>
      <c r="AR26" s="4" t="str">
        <f>IF($H26=0,"",VLOOKUP($G26,Data!$G$3:$BA$2935,37,FALSE))</f>
        <v/>
      </c>
      <c r="AS26" s="4" t="str">
        <f>IF($H26=0,"",VLOOKUP($G26,Data!$G$3:$BA$2935,38,FALSE))</f>
        <v/>
      </c>
      <c r="AT26" s="4" t="str">
        <f>IF($H26=0,"",VLOOKUP($G26,Data!$G$3:$BA$2935,39,FALSE))</f>
        <v/>
      </c>
    </row>
    <row r="27" spans="1:46" x14ac:dyDescent="0.25">
      <c r="A27" s="4">
        <f>PSSE!A29</f>
        <v>914001</v>
      </c>
      <c r="B27" s="4" t="str">
        <f>PSSE!B29</f>
        <v>NGHIALO_H1</v>
      </c>
      <c r="C27" s="4">
        <f>PSSE!D29</f>
        <v>10.5</v>
      </c>
      <c r="D27" s="4">
        <f>PSSE!E29</f>
        <v>20</v>
      </c>
      <c r="E27" s="4" t="str">
        <f>PSSE!F29</f>
        <v>TD</v>
      </c>
      <c r="F27" s="4">
        <f>PSSE!G29</f>
        <v>1</v>
      </c>
      <c r="G27" s="4" t="str">
        <f t="shared" si="0"/>
        <v>PSS10.520TD1</v>
      </c>
      <c r="H27" s="4">
        <f>COUNTIF(Data!$G$3:$BA$2935,PSS!$G27)</f>
        <v>1</v>
      </c>
      <c r="I27" s="4" t="str">
        <f>IF($H27=0,"",VLOOKUP($G27,Data!$G$3:$BA$2935,2,FALSE))</f>
        <v>'PSS2A'</v>
      </c>
      <c r="J27" s="4">
        <f>PSSE!C29</f>
        <v>1</v>
      </c>
      <c r="K27" s="4">
        <f>IF($H27=0,"",VLOOKUP($G27,Data!$G$3:$BA$2935,4,FALSE))</f>
        <v>1</v>
      </c>
      <c r="L27" s="4">
        <f>IF($H27=0,"",VLOOKUP($G27,Data!$G$3:$BA$2935,5,FALSE))</f>
        <v>0</v>
      </c>
      <c r="M27" s="4">
        <f>IF($H27=0,"",VLOOKUP($G27,Data!$G$3:$BA$2935,6,FALSE))</f>
        <v>3</v>
      </c>
      <c r="N27" s="4">
        <f>IF($H27=0,"",VLOOKUP($G27,Data!$G$3:$BA$2935,7,FALSE))</f>
        <v>0</v>
      </c>
      <c r="O27" s="4">
        <f>IF($H27=0,"",VLOOKUP($G27,Data!$G$3:$BA$2935,8,FALSE))</f>
        <v>5</v>
      </c>
      <c r="P27" s="4">
        <f>IF($H27=0,"",VLOOKUP($G27,Data!$G$3:$BA$2935,9,FALSE))</f>
        <v>1</v>
      </c>
      <c r="Q27" s="4">
        <f>IF($H27=0,"",VLOOKUP($G27,Data!$G$3:$BA$2935,10,FALSE))</f>
        <v>2.5</v>
      </c>
      <c r="R27" s="4">
        <f>IF($H27=0,"",VLOOKUP($G27,Data!$G$3:$BA$2935,11,FALSE))</f>
        <v>2.5</v>
      </c>
      <c r="S27" s="4">
        <f>IF($H27=0,"",VLOOKUP($G27,Data!$G$3:$BA$2935,12,FALSE))</f>
        <v>0</v>
      </c>
      <c r="T27" s="4">
        <f>IF($H27=0,"",VLOOKUP($G27,Data!$G$3:$BA$2935,13,FALSE))</f>
        <v>2.5</v>
      </c>
      <c r="U27" s="4">
        <f>IF($H27=0,"",VLOOKUP($G27,Data!$G$3:$BA$2935,14,FALSE))</f>
        <v>0</v>
      </c>
      <c r="V27" s="4">
        <f>IF($H27=0,"",VLOOKUP($G27,Data!$G$3:$BA$2935,15,FALSE))</f>
        <v>2.5</v>
      </c>
      <c r="W27" s="4">
        <f>IF($H27=0,"",VLOOKUP($G27,Data!$G$3:$BA$2935,16,FALSE))</f>
        <v>0.39</v>
      </c>
      <c r="X27" s="4">
        <f>IF($H27=0,"",VLOOKUP($G27,Data!$G$3:$BA$2935,17,FALSE))</f>
        <v>1</v>
      </c>
      <c r="Y27" s="4">
        <f>IF($H27=0,"",VLOOKUP($G27,Data!$G$3:$BA$2935,18,FALSE))</f>
        <v>0</v>
      </c>
      <c r="Z27" s="4">
        <f>IF($H27=0,"",VLOOKUP($G27,Data!$G$3:$BA$2935,19,FALSE))</f>
        <v>0.1</v>
      </c>
      <c r="AA27" s="4">
        <f>IF($H27=0,"",VLOOKUP($G27,Data!$G$3:$BA$2935,20,FALSE))</f>
        <v>6.5</v>
      </c>
      <c r="AB27" s="4">
        <f>IF($H27=0,"",VLOOKUP($G27,Data!$G$3:$BA$2935,21,FALSE))</f>
        <v>0.44</v>
      </c>
      <c r="AC27" s="4">
        <f>IF($H27=0,"",VLOOKUP($G27,Data!$G$3:$BA$2935,22,FALSE))</f>
        <v>0.08</v>
      </c>
      <c r="AD27" s="4">
        <f>IF($H27=0,"",VLOOKUP($G27,Data!$G$3:$BA$2935,23,FALSE))</f>
        <v>0.2</v>
      </c>
      <c r="AE27" s="4">
        <f>IF($H27=0,"",VLOOKUP($G27,Data!$G$3:$BA$2935,24,FALSE))</f>
        <v>0.98</v>
      </c>
      <c r="AF27" s="4">
        <f>IF($H27=0,"",VLOOKUP($G27,Data!$G$3:$BA$2935,25,FALSE))</f>
        <v>0.1</v>
      </c>
      <c r="AG27" s="4">
        <f>IF($H27=0,"",VLOOKUP($G27,Data!$G$3:$BA$2935,26,FALSE))</f>
        <v>-0.1</v>
      </c>
      <c r="AH27" s="4" t="str">
        <f>IF($H27=0,"",VLOOKUP($G27,Data!$G$3:$BA$2935,27,FALSE))</f>
        <v>/</v>
      </c>
      <c r="AI27" s="4" t="str">
        <f>IF($H27=0,"",VLOOKUP($G27,Data!$G$3:$BA$2935,28,FALSE))</f>
        <v>/</v>
      </c>
      <c r="AJ27" s="4" t="str">
        <f>IF($H27=0,"",VLOOKUP($G27,Data!$G$3:$BA$2935,29,FALSE))</f>
        <v/>
      </c>
      <c r="AK27" s="4" t="str">
        <f>IF($H27=0,"",VLOOKUP($G27,Data!$G$3:$BA$2935,30,FALSE))</f>
        <v/>
      </c>
      <c r="AL27" s="4" t="str">
        <f>IF($H27=0,"",VLOOKUP($G27,Data!$G$3:$BA$2935,31,FALSE))</f>
        <v/>
      </c>
      <c r="AM27" s="4" t="str">
        <f>IF($H27=0,"",VLOOKUP($G27,Data!$G$3:$BA$2935,32,FALSE))</f>
        <v/>
      </c>
      <c r="AN27" s="4" t="str">
        <f>IF($H27=0,"",VLOOKUP($G27,Data!$G$3:$BA$2935,33,FALSE))</f>
        <v/>
      </c>
      <c r="AO27" s="4" t="str">
        <f>IF($H27=0,"",VLOOKUP($G27,Data!$G$3:$BA$2935,34,FALSE))</f>
        <v/>
      </c>
      <c r="AP27" s="4" t="str">
        <f>IF($H27=0,"",VLOOKUP($G27,Data!$G$3:$BA$2935,35,FALSE))</f>
        <v/>
      </c>
      <c r="AQ27" s="4" t="str">
        <f>IF($H27=0,"",VLOOKUP($G27,Data!$G$3:$BA$2935,36,FALSE))</f>
        <v/>
      </c>
      <c r="AR27" s="4" t="str">
        <f>IF($H27=0,"",VLOOKUP($G27,Data!$G$3:$BA$2935,37,FALSE))</f>
        <v/>
      </c>
      <c r="AS27" s="4" t="str">
        <f>IF($H27=0,"",VLOOKUP($G27,Data!$G$3:$BA$2935,38,FALSE))</f>
        <v/>
      </c>
      <c r="AT27" s="4" t="str">
        <f>IF($H27=0,"",VLOOKUP($G27,Data!$G$3:$BA$2935,39,FALSE))</f>
        <v/>
      </c>
    </row>
    <row r="28" spans="1:46" x14ac:dyDescent="0.25">
      <c r="A28" s="4">
        <f>PSSE!A30</f>
        <v>914002</v>
      </c>
      <c r="B28" s="4" t="str">
        <f>PSSE!B30</f>
        <v>NGHIALO_H2</v>
      </c>
      <c r="C28" s="4">
        <f>PSSE!D30</f>
        <v>6</v>
      </c>
      <c r="D28" s="4">
        <f>PSSE!E30</f>
        <v>7.5</v>
      </c>
      <c r="E28" s="4" t="str">
        <f>PSSE!F30</f>
        <v>TD</v>
      </c>
      <c r="F28" s="4">
        <f>PSSE!G30</f>
        <v>1</v>
      </c>
      <c r="G28" s="4" t="str">
        <f t="shared" si="0"/>
        <v>PSS67.5TD1</v>
      </c>
      <c r="H28" s="4">
        <f>COUNTIF(Data!$G$3:$BA$2935,PSS!$G28)</f>
        <v>1</v>
      </c>
      <c r="I28" s="4" t="str">
        <f>IF($H28=0,"",VLOOKUP($G28,Data!$G$3:$BA$2935,2,FALSE))</f>
        <v>'PSS2A'</v>
      </c>
      <c r="J28" s="4">
        <f>PSSE!C30</f>
        <v>1</v>
      </c>
      <c r="K28" s="4">
        <f>IF($H28=0,"",VLOOKUP($G28,Data!$G$3:$BA$2935,4,FALSE))</f>
        <v>1</v>
      </c>
      <c r="L28" s="4">
        <f>IF($H28=0,"",VLOOKUP($G28,Data!$G$3:$BA$2935,5,FALSE))</f>
        <v>0</v>
      </c>
      <c r="M28" s="4">
        <f>IF($H28=0,"",VLOOKUP($G28,Data!$G$3:$BA$2935,6,FALSE))</f>
        <v>3</v>
      </c>
      <c r="N28" s="4">
        <f>IF($H28=0,"",VLOOKUP($G28,Data!$G$3:$BA$2935,7,FALSE))</f>
        <v>0</v>
      </c>
      <c r="O28" s="4">
        <f>IF($H28=0,"",VLOOKUP($G28,Data!$G$3:$BA$2935,8,FALSE))</f>
        <v>5</v>
      </c>
      <c r="P28" s="4">
        <f>IF($H28=0,"",VLOOKUP($G28,Data!$G$3:$BA$2935,9,FALSE))</f>
        <v>1</v>
      </c>
      <c r="Q28" s="4">
        <f>IF($H28=0,"",VLOOKUP($G28,Data!$G$3:$BA$2935,10,FALSE))</f>
        <v>2.5</v>
      </c>
      <c r="R28" s="4">
        <f>IF($H28=0,"",VLOOKUP($G28,Data!$G$3:$BA$2935,11,FALSE))</f>
        <v>2.5</v>
      </c>
      <c r="S28" s="4">
        <f>IF($H28=0,"",VLOOKUP($G28,Data!$G$3:$BA$2935,12,FALSE))</f>
        <v>0</v>
      </c>
      <c r="T28" s="4">
        <f>IF($H28=0,"",VLOOKUP($G28,Data!$G$3:$BA$2935,13,FALSE))</f>
        <v>2.5</v>
      </c>
      <c r="U28" s="4">
        <f>IF($H28=0,"",VLOOKUP($G28,Data!$G$3:$BA$2935,14,FALSE))</f>
        <v>0</v>
      </c>
      <c r="V28" s="4">
        <f>IF($H28=0,"",VLOOKUP($G28,Data!$G$3:$BA$2935,15,FALSE))</f>
        <v>2.5</v>
      </c>
      <c r="W28" s="4">
        <f>IF($H28=0,"",VLOOKUP($G28,Data!$G$3:$BA$2935,16,FALSE))</f>
        <v>0.39</v>
      </c>
      <c r="X28" s="4">
        <f>IF($H28=0,"",VLOOKUP($G28,Data!$G$3:$BA$2935,17,FALSE))</f>
        <v>1</v>
      </c>
      <c r="Y28" s="4">
        <f>IF($H28=0,"",VLOOKUP($G28,Data!$G$3:$BA$2935,18,FALSE))</f>
        <v>0</v>
      </c>
      <c r="Z28" s="4">
        <f>IF($H28=0,"",VLOOKUP($G28,Data!$G$3:$BA$2935,19,FALSE))</f>
        <v>0.1</v>
      </c>
      <c r="AA28" s="4">
        <f>IF($H28=0,"",VLOOKUP($G28,Data!$G$3:$BA$2935,20,FALSE))</f>
        <v>6.5</v>
      </c>
      <c r="AB28" s="4">
        <f>IF($H28=0,"",VLOOKUP($G28,Data!$G$3:$BA$2935,21,FALSE))</f>
        <v>0.44</v>
      </c>
      <c r="AC28" s="4">
        <f>IF($H28=0,"",VLOOKUP($G28,Data!$G$3:$BA$2935,22,FALSE))</f>
        <v>0.08</v>
      </c>
      <c r="AD28" s="4">
        <f>IF($H28=0,"",VLOOKUP($G28,Data!$G$3:$BA$2935,23,FALSE))</f>
        <v>0.2</v>
      </c>
      <c r="AE28" s="4">
        <f>IF($H28=0,"",VLOOKUP($G28,Data!$G$3:$BA$2935,24,FALSE))</f>
        <v>0.98</v>
      </c>
      <c r="AF28" s="4">
        <f>IF($H28=0,"",VLOOKUP($G28,Data!$G$3:$BA$2935,25,FALSE))</f>
        <v>0.1</v>
      </c>
      <c r="AG28" s="4">
        <f>IF($H28=0,"",VLOOKUP($G28,Data!$G$3:$BA$2935,26,FALSE))</f>
        <v>-0.1</v>
      </c>
      <c r="AH28" s="4" t="str">
        <f>IF($H28=0,"",VLOOKUP($G28,Data!$G$3:$BA$2935,27,FALSE))</f>
        <v>/</v>
      </c>
      <c r="AI28" s="4" t="str">
        <f>IF($H28=0,"",VLOOKUP($G28,Data!$G$3:$BA$2935,28,FALSE))</f>
        <v>/</v>
      </c>
      <c r="AJ28" s="4" t="str">
        <f>IF($H28=0,"",VLOOKUP($G28,Data!$G$3:$BA$2935,29,FALSE))</f>
        <v/>
      </c>
      <c r="AK28" s="4" t="str">
        <f>IF($H28=0,"",VLOOKUP($G28,Data!$G$3:$BA$2935,30,FALSE))</f>
        <v/>
      </c>
      <c r="AL28" s="4" t="str">
        <f>IF($H28=0,"",VLOOKUP($G28,Data!$G$3:$BA$2935,31,FALSE))</f>
        <v/>
      </c>
      <c r="AM28" s="4" t="str">
        <f>IF($H28=0,"",VLOOKUP($G28,Data!$G$3:$BA$2935,32,FALSE))</f>
        <v/>
      </c>
      <c r="AN28" s="4" t="str">
        <f>IF($H28=0,"",VLOOKUP($G28,Data!$G$3:$BA$2935,33,FALSE))</f>
        <v/>
      </c>
      <c r="AO28" s="4" t="str">
        <f>IF($H28=0,"",VLOOKUP($G28,Data!$G$3:$BA$2935,34,FALSE))</f>
        <v/>
      </c>
      <c r="AP28" s="4" t="str">
        <f>IF($H28=0,"",VLOOKUP($G28,Data!$G$3:$BA$2935,35,FALSE))</f>
        <v/>
      </c>
      <c r="AQ28" s="4" t="str">
        <f>IF($H28=0,"",VLOOKUP($G28,Data!$G$3:$BA$2935,36,FALSE))</f>
        <v/>
      </c>
      <c r="AR28" s="4" t="str">
        <f>IF($H28=0,"",VLOOKUP($G28,Data!$G$3:$BA$2935,37,FALSE))</f>
        <v/>
      </c>
      <c r="AS28" s="4" t="str">
        <f>IF($H28=0,"",VLOOKUP($G28,Data!$G$3:$BA$2935,38,FALSE))</f>
        <v/>
      </c>
      <c r="AT28" s="4" t="str">
        <f>IF($H28=0,"",VLOOKUP($G28,Data!$G$3:$BA$2935,39,FALSE))</f>
        <v/>
      </c>
    </row>
    <row r="29" spans="1:46" x14ac:dyDescent="0.25">
      <c r="A29" s="4">
        <f>PSSE!A31</f>
        <v>914009</v>
      </c>
      <c r="B29" s="4" t="str">
        <f>PSSE!B31</f>
        <v>TRAMTAU_H1</v>
      </c>
      <c r="C29" s="4">
        <f>PSSE!D31</f>
        <v>11</v>
      </c>
      <c r="D29" s="4">
        <f>PSSE!E31</f>
        <v>32</v>
      </c>
      <c r="E29" s="4" t="str">
        <f>PSSE!F31</f>
        <v>TD</v>
      </c>
      <c r="F29" s="4">
        <f>PSSE!G31</f>
        <v>1</v>
      </c>
      <c r="G29" s="4" t="str">
        <f t="shared" si="0"/>
        <v>PSS1132TD1</v>
      </c>
      <c r="H29" s="4">
        <f>COUNTIF(Data!$G$3:$BA$2935,PSS!$G29)</f>
        <v>1</v>
      </c>
      <c r="I29" s="4" t="str">
        <f>IF($H29=0,"",VLOOKUP($G29,Data!$G$3:$BA$2935,2,FALSE))</f>
        <v>'PSS2A'</v>
      </c>
      <c r="J29" s="4">
        <f>PSSE!C31</f>
        <v>1</v>
      </c>
      <c r="K29" s="4">
        <f>IF($H29=0,"",VLOOKUP($G29,Data!$G$3:$BA$2935,4,FALSE))</f>
        <v>1</v>
      </c>
      <c r="L29" s="4">
        <f>IF($H29=0,"",VLOOKUP($G29,Data!$G$3:$BA$2935,5,FALSE))</f>
        <v>0</v>
      </c>
      <c r="M29" s="4">
        <f>IF($H29=0,"",VLOOKUP($G29,Data!$G$3:$BA$2935,6,FALSE))</f>
        <v>3</v>
      </c>
      <c r="N29" s="4">
        <f>IF($H29=0,"",VLOOKUP($G29,Data!$G$3:$BA$2935,7,FALSE))</f>
        <v>0</v>
      </c>
      <c r="O29" s="4">
        <f>IF($H29=0,"",VLOOKUP($G29,Data!$G$3:$BA$2935,8,FALSE))</f>
        <v>5</v>
      </c>
      <c r="P29" s="4">
        <f>IF($H29=0,"",VLOOKUP($G29,Data!$G$3:$BA$2935,9,FALSE))</f>
        <v>1</v>
      </c>
      <c r="Q29" s="4">
        <f>IF($H29=0,"",VLOOKUP($G29,Data!$G$3:$BA$2935,10,FALSE))</f>
        <v>2.5</v>
      </c>
      <c r="R29" s="4">
        <f>IF($H29=0,"",VLOOKUP($G29,Data!$G$3:$BA$2935,11,FALSE))</f>
        <v>2.5</v>
      </c>
      <c r="S29" s="4">
        <f>IF($H29=0,"",VLOOKUP($G29,Data!$G$3:$BA$2935,12,FALSE))</f>
        <v>0</v>
      </c>
      <c r="T29" s="4">
        <f>IF($H29=0,"",VLOOKUP($G29,Data!$G$3:$BA$2935,13,FALSE))</f>
        <v>2.5</v>
      </c>
      <c r="U29" s="4">
        <f>IF($H29=0,"",VLOOKUP($G29,Data!$G$3:$BA$2935,14,FALSE))</f>
        <v>0</v>
      </c>
      <c r="V29" s="4">
        <f>IF($H29=0,"",VLOOKUP($G29,Data!$G$3:$BA$2935,15,FALSE))</f>
        <v>2.5</v>
      </c>
      <c r="W29" s="4">
        <f>IF($H29=0,"",VLOOKUP($G29,Data!$G$3:$BA$2935,16,FALSE))</f>
        <v>0.39</v>
      </c>
      <c r="X29" s="4">
        <f>IF($H29=0,"",VLOOKUP($G29,Data!$G$3:$BA$2935,17,FALSE))</f>
        <v>1</v>
      </c>
      <c r="Y29" s="4">
        <f>IF($H29=0,"",VLOOKUP($G29,Data!$G$3:$BA$2935,18,FALSE))</f>
        <v>0</v>
      </c>
      <c r="Z29" s="4">
        <f>IF($H29=0,"",VLOOKUP($G29,Data!$G$3:$BA$2935,19,FALSE))</f>
        <v>0.1</v>
      </c>
      <c r="AA29" s="4">
        <f>IF($H29=0,"",VLOOKUP($G29,Data!$G$3:$BA$2935,20,FALSE))</f>
        <v>6.5</v>
      </c>
      <c r="AB29" s="4">
        <f>IF($H29=0,"",VLOOKUP($G29,Data!$G$3:$BA$2935,21,FALSE))</f>
        <v>0.44</v>
      </c>
      <c r="AC29" s="4">
        <f>IF($H29=0,"",VLOOKUP($G29,Data!$G$3:$BA$2935,22,FALSE))</f>
        <v>0.08</v>
      </c>
      <c r="AD29" s="4">
        <f>IF($H29=0,"",VLOOKUP($G29,Data!$G$3:$BA$2935,23,FALSE))</f>
        <v>0.2</v>
      </c>
      <c r="AE29" s="4">
        <f>IF($H29=0,"",VLOOKUP($G29,Data!$G$3:$BA$2935,24,FALSE))</f>
        <v>0.98</v>
      </c>
      <c r="AF29" s="4">
        <f>IF($H29=0,"",VLOOKUP($G29,Data!$G$3:$BA$2935,25,FALSE))</f>
        <v>0.1</v>
      </c>
      <c r="AG29" s="4">
        <f>IF($H29=0,"",VLOOKUP($G29,Data!$G$3:$BA$2935,26,FALSE))</f>
        <v>-0.1</v>
      </c>
      <c r="AH29" s="4" t="str">
        <f>IF($H29=0,"",VLOOKUP($G29,Data!$G$3:$BA$2935,27,FALSE))</f>
        <v>/</v>
      </c>
      <c r="AI29" s="4" t="str">
        <f>IF($H29=0,"",VLOOKUP($G29,Data!$G$3:$BA$2935,28,FALSE))</f>
        <v>/</v>
      </c>
      <c r="AJ29" s="4" t="str">
        <f>IF($H29=0,"",VLOOKUP($G29,Data!$G$3:$BA$2935,29,FALSE))</f>
        <v/>
      </c>
      <c r="AK29" s="4" t="str">
        <f>IF($H29=0,"",VLOOKUP($G29,Data!$G$3:$BA$2935,30,FALSE))</f>
        <v/>
      </c>
      <c r="AL29" s="4" t="str">
        <f>IF($H29=0,"",VLOOKUP($G29,Data!$G$3:$BA$2935,31,FALSE))</f>
        <v/>
      </c>
      <c r="AM29" s="4" t="str">
        <f>IF($H29=0,"",VLOOKUP($G29,Data!$G$3:$BA$2935,32,FALSE))</f>
        <v/>
      </c>
      <c r="AN29" s="4" t="str">
        <f>IF($H29=0,"",VLOOKUP($G29,Data!$G$3:$BA$2935,33,FALSE))</f>
        <v/>
      </c>
      <c r="AO29" s="4" t="str">
        <f>IF($H29=0,"",VLOOKUP($G29,Data!$G$3:$BA$2935,34,FALSE))</f>
        <v/>
      </c>
      <c r="AP29" s="4" t="str">
        <f>IF($H29=0,"",VLOOKUP($G29,Data!$G$3:$BA$2935,35,FALSE))</f>
        <v/>
      </c>
      <c r="AQ29" s="4" t="str">
        <f>IF($H29=0,"",VLOOKUP($G29,Data!$G$3:$BA$2935,36,FALSE))</f>
        <v/>
      </c>
      <c r="AR29" s="4" t="str">
        <f>IF($H29=0,"",VLOOKUP($G29,Data!$G$3:$BA$2935,37,FALSE))</f>
        <v/>
      </c>
      <c r="AS29" s="4" t="str">
        <f>IF($H29=0,"",VLOOKUP($G29,Data!$G$3:$BA$2935,38,FALSE))</f>
        <v/>
      </c>
      <c r="AT29" s="4" t="str">
        <f>IF($H29=0,"",VLOOKUP($G29,Data!$G$3:$BA$2935,39,FALSE))</f>
        <v/>
      </c>
    </row>
    <row r="30" spans="1:46" x14ac:dyDescent="0.25">
      <c r="A30" s="4">
        <f>PSSE!A32</f>
        <v>914011</v>
      </c>
      <c r="B30" s="4" t="str">
        <f>PSSE!B32</f>
        <v>THACBA_H1</v>
      </c>
      <c r="C30" s="4">
        <f>PSSE!D32</f>
        <v>10.5</v>
      </c>
      <c r="D30" s="4">
        <f>PSSE!E32</f>
        <v>40</v>
      </c>
      <c r="E30" s="4" t="str">
        <f>PSSE!F32</f>
        <v>TD</v>
      </c>
      <c r="F30" s="4">
        <f>PSSE!G32</f>
        <v>1</v>
      </c>
      <c r="G30" s="4" t="str">
        <f t="shared" si="0"/>
        <v>PSS10.540TD1</v>
      </c>
      <c r="H30" s="4">
        <f>COUNTIF(Data!$G$3:$BA$2935,PSS!$G30)</f>
        <v>1</v>
      </c>
      <c r="I30" s="4" t="str">
        <f>IF($H30=0,"",VLOOKUP($G30,Data!$G$3:$BA$2935,2,FALSE))</f>
        <v>'PSS2A'</v>
      </c>
      <c r="J30" s="4">
        <f>PSSE!C32</f>
        <v>1</v>
      </c>
      <c r="K30" s="4">
        <f>IF($H30=0,"",VLOOKUP($G30,Data!$G$3:$BA$2935,4,FALSE))</f>
        <v>1</v>
      </c>
      <c r="L30" s="4">
        <f>IF($H30=0,"",VLOOKUP($G30,Data!$G$3:$BA$2935,5,FALSE))</f>
        <v>0</v>
      </c>
      <c r="M30" s="4">
        <f>IF($H30=0,"",VLOOKUP($G30,Data!$G$3:$BA$2935,6,FALSE))</f>
        <v>3</v>
      </c>
      <c r="N30" s="4">
        <f>IF($H30=0,"",VLOOKUP($G30,Data!$G$3:$BA$2935,7,FALSE))</f>
        <v>0</v>
      </c>
      <c r="O30" s="4">
        <f>IF($H30=0,"",VLOOKUP($G30,Data!$G$3:$BA$2935,8,FALSE))</f>
        <v>5</v>
      </c>
      <c r="P30" s="4">
        <f>IF($H30=0,"",VLOOKUP($G30,Data!$G$3:$BA$2935,9,FALSE))</f>
        <v>1</v>
      </c>
      <c r="Q30" s="4">
        <f>IF($H30=0,"",VLOOKUP($G30,Data!$G$3:$BA$2935,10,FALSE))</f>
        <v>2.5</v>
      </c>
      <c r="R30" s="4">
        <f>IF($H30=0,"",VLOOKUP($G30,Data!$G$3:$BA$2935,11,FALSE))</f>
        <v>2.5</v>
      </c>
      <c r="S30" s="4">
        <f>IF($H30=0,"",VLOOKUP($G30,Data!$G$3:$BA$2935,12,FALSE))</f>
        <v>0</v>
      </c>
      <c r="T30" s="4">
        <f>IF($H30=0,"",VLOOKUP($G30,Data!$G$3:$BA$2935,13,FALSE))</f>
        <v>2.5</v>
      </c>
      <c r="U30" s="4">
        <f>IF($H30=0,"",VLOOKUP($G30,Data!$G$3:$BA$2935,14,FALSE))</f>
        <v>0</v>
      </c>
      <c r="V30" s="4">
        <f>IF($H30=0,"",VLOOKUP($G30,Data!$G$3:$BA$2935,15,FALSE))</f>
        <v>2.5</v>
      </c>
      <c r="W30" s="4">
        <f>IF($H30=0,"",VLOOKUP($G30,Data!$G$3:$BA$2935,16,FALSE))</f>
        <v>0.39</v>
      </c>
      <c r="X30" s="4">
        <f>IF($H30=0,"",VLOOKUP($G30,Data!$G$3:$BA$2935,17,FALSE))</f>
        <v>1</v>
      </c>
      <c r="Y30" s="4">
        <f>IF($H30=0,"",VLOOKUP($G30,Data!$G$3:$BA$2935,18,FALSE))</f>
        <v>0</v>
      </c>
      <c r="Z30" s="4">
        <f>IF($H30=0,"",VLOOKUP($G30,Data!$G$3:$BA$2935,19,FALSE))</f>
        <v>0.1</v>
      </c>
      <c r="AA30" s="4">
        <f>IF($H30=0,"",VLOOKUP($G30,Data!$G$3:$BA$2935,20,FALSE))</f>
        <v>6.5</v>
      </c>
      <c r="AB30" s="4">
        <f>IF($H30=0,"",VLOOKUP($G30,Data!$G$3:$BA$2935,21,FALSE))</f>
        <v>0.44</v>
      </c>
      <c r="AC30" s="4">
        <f>IF($H30=0,"",VLOOKUP($G30,Data!$G$3:$BA$2935,22,FALSE))</f>
        <v>0.08</v>
      </c>
      <c r="AD30" s="4">
        <f>IF($H30=0,"",VLOOKUP($G30,Data!$G$3:$BA$2935,23,FALSE))</f>
        <v>0.2</v>
      </c>
      <c r="AE30" s="4">
        <f>IF($H30=0,"",VLOOKUP($G30,Data!$G$3:$BA$2935,24,FALSE))</f>
        <v>0.98</v>
      </c>
      <c r="AF30" s="4">
        <f>IF($H30=0,"",VLOOKUP($G30,Data!$G$3:$BA$2935,25,FALSE))</f>
        <v>0.1</v>
      </c>
      <c r="AG30" s="4">
        <f>IF($H30=0,"",VLOOKUP($G30,Data!$G$3:$BA$2935,26,FALSE))</f>
        <v>-0.1</v>
      </c>
      <c r="AH30" s="4" t="str">
        <f>IF($H30=0,"",VLOOKUP($G30,Data!$G$3:$BA$2935,27,FALSE))</f>
        <v>/</v>
      </c>
      <c r="AI30" s="4" t="str">
        <f>IF($H30=0,"",VLOOKUP($G30,Data!$G$3:$BA$2935,28,FALSE))</f>
        <v>/</v>
      </c>
      <c r="AJ30" s="4" t="str">
        <f>IF($H30=0,"",VLOOKUP($G30,Data!$G$3:$BA$2935,29,FALSE))</f>
        <v/>
      </c>
      <c r="AK30" s="4" t="str">
        <f>IF($H30=0,"",VLOOKUP($G30,Data!$G$3:$BA$2935,30,FALSE))</f>
        <v/>
      </c>
      <c r="AL30" s="4" t="str">
        <f>IF($H30=0,"",VLOOKUP($G30,Data!$G$3:$BA$2935,31,FALSE))</f>
        <v/>
      </c>
      <c r="AM30" s="4" t="str">
        <f>IF($H30=0,"",VLOOKUP($G30,Data!$G$3:$BA$2935,32,FALSE))</f>
        <v/>
      </c>
      <c r="AN30" s="4" t="str">
        <f>IF($H30=0,"",VLOOKUP($G30,Data!$G$3:$BA$2935,33,FALSE))</f>
        <v/>
      </c>
      <c r="AO30" s="4" t="str">
        <f>IF($H30=0,"",VLOOKUP($G30,Data!$G$3:$BA$2935,34,FALSE))</f>
        <v/>
      </c>
      <c r="AP30" s="4" t="str">
        <f>IF($H30=0,"",VLOOKUP($G30,Data!$G$3:$BA$2935,35,FALSE))</f>
        <v/>
      </c>
      <c r="AQ30" s="4" t="str">
        <f>IF($H30=0,"",VLOOKUP($G30,Data!$G$3:$BA$2935,36,FALSE))</f>
        <v/>
      </c>
      <c r="AR30" s="4" t="str">
        <f>IF($H30=0,"",VLOOKUP($G30,Data!$G$3:$BA$2935,37,FALSE))</f>
        <v/>
      </c>
      <c r="AS30" s="4" t="str">
        <f>IF($H30=0,"",VLOOKUP($G30,Data!$G$3:$BA$2935,38,FALSE))</f>
        <v/>
      </c>
      <c r="AT30" s="4" t="str">
        <f>IF($H30=0,"",VLOOKUP($G30,Data!$G$3:$BA$2935,39,FALSE))</f>
        <v/>
      </c>
    </row>
    <row r="31" spans="1:46" x14ac:dyDescent="0.25">
      <c r="A31" s="4">
        <f>PSSE!A33</f>
        <v>914012</v>
      </c>
      <c r="B31" s="4" t="str">
        <f>PSSE!B33</f>
        <v>THACBA_H2</v>
      </c>
      <c r="C31" s="4">
        <f>PSSE!D33</f>
        <v>10.5</v>
      </c>
      <c r="D31" s="4">
        <f>PSSE!E33</f>
        <v>40</v>
      </c>
      <c r="E31" s="4" t="str">
        <f>PSSE!F33</f>
        <v>TD</v>
      </c>
      <c r="F31" s="4">
        <f>PSSE!G33</f>
        <v>1</v>
      </c>
      <c r="G31" s="4" t="str">
        <f t="shared" si="0"/>
        <v>PSS10.540TD1</v>
      </c>
      <c r="H31" s="4">
        <f>COUNTIF(Data!$G$3:$BA$2935,PSS!$G31)</f>
        <v>1</v>
      </c>
      <c r="I31" s="4" t="str">
        <f>IF($H31=0,"",VLOOKUP($G31,Data!$G$3:$BA$2935,2,FALSE))</f>
        <v>'PSS2A'</v>
      </c>
      <c r="J31" s="4">
        <f>PSSE!C33</f>
        <v>1</v>
      </c>
      <c r="K31" s="4">
        <f>IF($H31=0,"",VLOOKUP($G31,Data!$G$3:$BA$2935,4,FALSE))</f>
        <v>1</v>
      </c>
      <c r="L31" s="4">
        <f>IF($H31=0,"",VLOOKUP($G31,Data!$G$3:$BA$2935,5,FALSE))</f>
        <v>0</v>
      </c>
      <c r="M31" s="4">
        <f>IF($H31=0,"",VLOOKUP($G31,Data!$G$3:$BA$2935,6,FALSE))</f>
        <v>3</v>
      </c>
      <c r="N31" s="4">
        <f>IF($H31=0,"",VLOOKUP($G31,Data!$G$3:$BA$2935,7,FALSE))</f>
        <v>0</v>
      </c>
      <c r="O31" s="4">
        <f>IF($H31=0,"",VLOOKUP($G31,Data!$G$3:$BA$2935,8,FALSE))</f>
        <v>5</v>
      </c>
      <c r="P31" s="4">
        <f>IF($H31=0,"",VLOOKUP($G31,Data!$G$3:$BA$2935,9,FALSE))</f>
        <v>1</v>
      </c>
      <c r="Q31" s="4">
        <f>IF($H31=0,"",VLOOKUP($G31,Data!$G$3:$BA$2935,10,FALSE))</f>
        <v>2.5</v>
      </c>
      <c r="R31" s="4">
        <f>IF($H31=0,"",VLOOKUP($G31,Data!$G$3:$BA$2935,11,FALSE))</f>
        <v>2.5</v>
      </c>
      <c r="S31" s="4">
        <f>IF($H31=0,"",VLOOKUP($G31,Data!$G$3:$BA$2935,12,FALSE))</f>
        <v>0</v>
      </c>
      <c r="T31" s="4">
        <f>IF($H31=0,"",VLOOKUP($G31,Data!$G$3:$BA$2935,13,FALSE))</f>
        <v>2.5</v>
      </c>
      <c r="U31" s="4">
        <f>IF($H31=0,"",VLOOKUP($G31,Data!$G$3:$BA$2935,14,FALSE))</f>
        <v>0</v>
      </c>
      <c r="V31" s="4">
        <f>IF($H31=0,"",VLOOKUP($G31,Data!$G$3:$BA$2935,15,FALSE))</f>
        <v>2.5</v>
      </c>
      <c r="W31" s="4">
        <f>IF($H31=0,"",VLOOKUP($G31,Data!$G$3:$BA$2935,16,FALSE))</f>
        <v>0.39</v>
      </c>
      <c r="X31" s="4">
        <f>IF($H31=0,"",VLOOKUP($G31,Data!$G$3:$BA$2935,17,FALSE))</f>
        <v>1</v>
      </c>
      <c r="Y31" s="4">
        <f>IF($H31=0,"",VLOOKUP($G31,Data!$G$3:$BA$2935,18,FALSE))</f>
        <v>0</v>
      </c>
      <c r="Z31" s="4">
        <f>IF($H31=0,"",VLOOKUP($G31,Data!$G$3:$BA$2935,19,FALSE))</f>
        <v>0.1</v>
      </c>
      <c r="AA31" s="4">
        <f>IF($H31=0,"",VLOOKUP($G31,Data!$G$3:$BA$2935,20,FALSE))</f>
        <v>6.5</v>
      </c>
      <c r="AB31" s="4">
        <f>IF($H31=0,"",VLOOKUP($G31,Data!$G$3:$BA$2935,21,FALSE))</f>
        <v>0.44</v>
      </c>
      <c r="AC31" s="4">
        <f>IF($H31=0,"",VLOOKUP($G31,Data!$G$3:$BA$2935,22,FALSE))</f>
        <v>0.08</v>
      </c>
      <c r="AD31" s="4">
        <f>IF($H31=0,"",VLOOKUP($G31,Data!$G$3:$BA$2935,23,FALSE))</f>
        <v>0.2</v>
      </c>
      <c r="AE31" s="4">
        <f>IF($H31=0,"",VLOOKUP($G31,Data!$G$3:$BA$2935,24,FALSE))</f>
        <v>0.98</v>
      </c>
      <c r="AF31" s="4">
        <f>IF($H31=0,"",VLOOKUP($G31,Data!$G$3:$BA$2935,25,FALSE))</f>
        <v>0.1</v>
      </c>
      <c r="AG31" s="4">
        <f>IF($H31=0,"",VLOOKUP($G31,Data!$G$3:$BA$2935,26,FALSE))</f>
        <v>-0.1</v>
      </c>
      <c r="AH31" s="4" t="str">
        <f>IF($H31=0,"",VLOOKUP($G31,Data!$G$3:$BA$2935,27,FALSE))</f>
        <v>/</v>
      </c>
      <c r="AI31" s="4" t="str">
        <f>IF($H31=0,"",VLOOKUP($G31,Data!$G$3:$BA$2935,28,FALSE))</f>
        <v>/</v>
      </c>
      <c r="AJ31" s="4" t="str">
        <f>IF($H31=0,"",VLOOKUP($G31,Data!$G$3:$BA$2935,29,FALSE))</f>
        <v/>
      </c>
      <c r="AK31" s="4" t="str">
        <f>IF($H31=0,"",VLOOKUP($G31,Data!$G$3:$BA$2935,30,FALSE))</f>
        <v/>
      </c>
      <c r="AL31" s="4" t="str">
        <f>IF($H31=0,"",VLOOKUP($G31,Data!$G$3:$BA$2935,31,FALSE))</f>
        <v/>
      </c>
      <c r="AM31" s="4" t="str">
        <f>IF($H31=0,"",VLOOKUP($G31,Data!$G$3:$BA$2935,32,FALSE))</f>
        <v/>
      </c>
      <c r="AN31" s="4" t="str">
        <f>IF($H31=0,"",VLOOKUP($G31,Data!$G$3:$BA$2935,33,FALSE))</f>
        <v/>
      </c>
      <c r="AO31" s="4" t="str">
        <f>IF($H31=0,"",VLOOKUP($G31,Data!$G$3:$BA$2935,34,FALSE))</f>
        <v/>
      </c>
      <c r="AP31" s="4" t="str">
        <f>IF($H31=0,"",VLOOKUP($G31,Data!$G$3:$BA$2935,35,FALSE))</f>
        <v/>
      </c>
      <c r="AQ31" s="4" t="str">
        <f>IF($H31=0,"",VLOOKUP($G31,Data!$G$3:$BA$2935,36,FALSE))</f>
        <v/>
      </c>
      <c r="AR31" s="4" t="str">
        <f>IF($H31=0,"",VLOOKUP($G31,Data!$G$3:$BA$2935,37,FALSE))</f>
        <v/>
      </c>
      <c r="AS31" s="4" t="str">
        <f>IF($H31=0,"",VLOOKUP($G31,Data!$G$3:$BA$2935,38,FALSE))</f>
        <v/>
      </c>
      <c r="AT31" s="4" t="str">
        <f>IF($H31=0,"",VLOOKUP($G31,Data!$G$3:$BA$2935,39,FALSE))</f>
        <v/>
      </c>
    </row>
    <row r="32" spans="1:46" x14ac:dyDescent="0.25">
      <c r="A32" s="4">
        <f>PSSE!A34</f>
        <v>914013</v>
      </c>
      <c r="B32" s="4" t="str">
        <f>PSSE!B34</f>
        <v>THACBA_H3</v>
      </c>
      <c r="C32" s="4">
        <f>PSSE!D34</f>
        <v>10.5</v>
      </c>
      <c r="D32" s="4">
        <f>PSSE!E34</f>
        <v>40</v>
      </c>
      <c r="E32" s="4" t="str">
        <f>PSSE!F34</f>
        <v>TD</v>
      </c>
      <c r="F32" s="4">
        <f>PSSE!G34</f>
        <v>1</v>
      </c>
      <c r="G32" s="4" t="str">
        <f t="shared" si="0"/>
        <v>PSS10.540TD1</v>
      </c>
      <c r="H32" s="4">
        <f>COUNTIF(Data!$G$3:$BA$2935,PSS!$G32)</f>
        <v>1</v>
      </c>
      <c r="I32" s="4" t="str">
        <f>IF($H32=0,"",VLOOKUP($G32,Data!$G$3:$BA$2935,2,FALSE))</f>
        <v>'PSS2A'</v>
      </c>
      <c r="J32" s="4">
        <f>PSSE!C34</f>
        <v>1</v>
      </c>
      <c r="K32" s="4">
        <f>IF($H32=0,"",VLOOKUP($G32,Data!$G$3:$BA$2935,4,FALSE))</f>
        <v>1</v>
      </c>
      <c r="L32" s="4">
        <f>IF($H32=0,"",VLOOKUP($G32,Data!$G$3:$BA$2935,5,FALSE))</f>
        <v>0</v>
      </c>
      <c r="M32" s="4">
        <f>IF($H32=0,"",VLOOKUP($G32,Data!$G$3:$BA$2935,6,FALSE))</f>
        <v>3</v>
      </c>
      <c r="N32" s="4">
        <f>IF($H32=0,"",VLOOKUP($G32,Data!$G$3:$BA$2935,7,FALSE))</f>
        <v>0</v>
      </c>
      <c r="O32" s="4">
        <f>IF($H32=0,"",VLOOKUP($G32,Data!$G$3:$BA$2935,8,FALSE))</f>
        <v>5</v>
      </c>
      <c r="P32" s="4">
        <f>IF($H32=0,"",VLOOKUP($G32,Data!$G$3:$BA$2935,9,FALSE))</f>
        <v>1</v>
      </c>
      <c r="Q32" s="4">
        <f>IF($H32=0,"",VLOOKUP($G32,Data!$G$3:$BA$2935,10,FALSE))</f>
        <v>2.5</v>
      </c>
      <c r="R32" s="4">
        <f>IF($H32=0,"",VLOOKUP($G32,Data!$G$3:$BA$2935,11,FALSE))</f>
        <v>2.5</v>
      </c>
      <c r="S32" s="4">
        <f>IF($H32=0,"",VLOOKUP($G32,Data!$G$3:$BA$2935,12,FALSE))</f>
        <v>0</v>
      </c>
      <c r="T32" s="4">
        <f>IF($H32=0,"",VLOOKUP($G32,Data!$G$3:$BA$2935,13,FALSE))</f>
        <v>2.5</v>
      </c>
      <c r="U32" s="4">
        <f>IF($H32=0,"",VLOOKUP($G32,Data!$G$3:$BA$2935,14,FALSE))</f>
        <v>0</v>
      </c>
      <c r="V32" s="4">
        <f>IF($H32=0,"",VLOOKUP($G32,Data!$G$3:$BA$2935,15,FALSE))</f>
        <v>2.5</v>
      </c>
      <c r="W32" s="4">
        <f>IF($H32=0,"",VLOOKUP($G32,Data!$G$3:$BA$2935,16,FALSE))</f>
        <v>0.39</v>
      </c>
      <c r="X32" s="4">
        <f>IF($H32=0,"",VLOOKUP($G32,Data!$G$3:$BA$2935,17,FALSE))</f>
        <v>1</v>
      </c>
      <c r="Y32" s="4">
        <f>IF($H32=0,"",VLOOKUP($G32,Data!$G$3:$BA$2935,18,FALSE))</f>
        <v>0</v>
      </c>
      <c r="Z32" s="4">
        <f>IF($H32=0,"",VLOOKUP($G32,Data!$G$3:$BA$2935,19,FALSE))</f>
        <v>0.1</v>
      </c>
      <c r="AA32" s="4">
        <f>IF($H32=0,"",VLOOKUP($G32,Data!$G$3:$BA$2935,20,FALSE))</f>
        <v>6.5</v>
      </c>
      <c r="AB32" s="4">
        <f>IF($H32=0,"",VLOOKUP($G32,Data!$G$3:$BA$2935,21,FALSE))</f>
        <v>0.44</v>
      </c>
      <c r="AC32" s="4">
        <f>IF($H32=0,"",VLOOKUP($G32,Data!$G$3:$BA$2935,22,FALSE))</f>
        <v>0.08</v>
      </c>
      <c r="AD32" s="4">
        <f>IF($H32=0,"",VLOOKUP($G32,Data!$G$3:$BA$2935,23,FALSE))</f>
        <v>0.2</v>
      </c>
      <c r="AE32" s="4">
        <f>IF($H32=0,"",VLOOKUP($G32,Data!$G$3:$BA$2935,24,FALSE))</f>
        <v>0.98</v>
      </c>
      <c r="AF32" s="4">
        <f>IF($H32=0,"",VLOOKUP($G32,Data!$G$3:$BA$2935,25,FALSE))</f>
        <v>0.1</v>
      </c>
      <c r="AG32" s="4">
        <f>IF($H32=0,"",VLOOKUP($G32,Data!$G$3:$BA$2935,26,FALSE))</f>
        <v>-0.1</v>
      </c>
      <c r="AH32" s="4" t="str">
        <f>IF($H32=0,"",VLOOKUP($G32,Data!$G$3:$BA$2935,27,FALSE))</f>
        <v>/</v>
      </c>
      <c r="AI32" s="4" t="str">
        <f>IF($H32=0,"",VLOOKUP($G32,Data!$G$3:$BA$2935,28,FALSE))</f>
        <v>/</v>
      </c>
      <c r="AJ32" s="4" t="str">
        <f>IF($H32=0,"",VLOOKUP($G32,Data!$G$3:$BA$2935,29,FALSE))</f>
        <v/>
      </c>
      <c r="AK32" s="4" t="str">
        <f>IF($H32=0,"",VLOOKUP($G32,Data!$G$3:$BA$2935,30,FALSE))</f>
        <v/>
      </c>
      <c r="AL32" s="4" t="str">
        <f>IF($H32=0,"",VLOOKUP($G32,Data!$G$3:$BA$2935,31,FALSE))</f>
        <v/>
      </c>
      <c r="AM32" s="4" t="str">
        <f>IF($H32=0,"",VLOOKUP($G32,Data!$G$3:$BA$2935,32,FALSE))</f>
        <v/>
      </c>
      <c r="AN32" s="4" t="str">
        <f>IF($H32=0,"",VLOOKUP($G32,Data!$G$3:$BA$2935,33,FALSE))</f>
        <v/>
      </c>
      <c r="AO32" s="4" t="str">
        <f>IF($H32=0,"",VLOOKUP($G32,Data!$G$3:$BA$2935,34,FALSE))</f>
        <v/>
      </c>
      <c r="AP32" s="4" t="str">
        <f>IF($H32=0,"",VLOOKUP($G32,Data!$G$3:$BA$2935,35,FALSE))</f>
        <v/>
      </c>
      <c r="AQ32" s="4" t="str">
        <f>IF($H32=0,"",VLOOKUP($G32,Data!$G$3:$BA$2935,36,FALSE))</f>
        <v/>
      </c>
      <c r="AR32" s="4" t="str">
        <f>IF($H32=0,"",VLOOKUP($G32,Data!$G$3:$BA$2935,37,FALSE))</f>
        <v/>
      </c>
      <c r="AS32" s="4" t="str">
        <f>IF($H32=0,"",VLOOKUP($G32,Data!$G$3:$BA$2935,38,FALSE))</f>
        <v/>
      </c>
      <c r="AT32" s="4" t="str">
        <f>IF($H32=0,"",VLOOKUP($G32,Data!$G$3:$BA$2935,39,FALSE))</f>
        <v/>
      </c>
    </row>
    <row r="33" spans="1:46" x14ac:dyDescent="0.25">
      <c r="A33" s="4">
        <f>PSSE!A35</f>
        <v>914015</v>
      </c>
      <c r="B33" s="4" t="str">
        <f>PSSE!B35</f>
        <v>NGOIHUT2_H1</v>
      </c>
      <c r="C33" s="4">
        <f>PSSE!D35</f>
        <v>13.8</v>
      </c>
      <c r="D33" s="4">
        <f>PSSE!E35</f>
        <v>75</v>
      </c>
      <c r="E33" s="4" t="str">
        <f>PSSE!F35</f>
        <v>TD</v>
      </c>
      <c r="F33" s="4">
        <f>PSSE!G35</f>
        <v>1</v>
      </c>
      <c r="G33" s="4" t="str">
        <f t="shared" si="0"/>
        <v>PSS13.875TD1</v>
      </c>
      <c r="H33" s="4">
        <f>COUNTIF(Data!$G$3:$BA$2935,PSS!$G33)</f>
        <v>1</v>
      </c>
      <c r="I33" s="4" t="str">
        <f>IF($H33=0,"",VLOOKUP($G33,Data!$G$3:$BA$2935,2,FALSE))</f>
        <v>'PSS2A'</v>
      </c>
      <c r="J33" s="4">
        <f>PSSE!C35</f>
        <v>1</v>
      </c>
      <c r="K33" s="4">
        <f>IF($H33=0,"",VLOOKUP($G33,Data!$G$3:$BA$2935,4,FALSE))</f>
        <v>1</v>
      </c>
      <c r="L33" s="4">
        <f>IF($H33=0,"",VLOOKUP($G33,Data!$G$3:$BA$2935,5,FALSE))</f>
        <v>0</v>
      </c>
      <c r="M33" s="4">
        <f>IF($H33=0,"",VLOOKUP($G33,Data!$G$3:$BA$2935,6,FALSE))</f>
        <v>3</v>
      </c>
      <c r="N33" s="4">
        <f>IF($H33=0,"",VLOOKUP($G33,Data!$G$3:$BA$2935,7,FALSE))</f>
        <v>0</v>
      </c>
      <c r="O33" s="4">
        <f>IF($H33=0,"",VLOOKUP($G33,Data!$G$3:$BA$2935,8,FALSE))</f>
        <v>5</v>
      </c>
      <c r="P33" s="4">
        <f>IF($H33=0,"",VLOOKUP($G33,Data!$G$3:$BA$2935,9,FALSE))</f>
        <v>1</v>
      </c>
      <c r="Q33" s="4">
        <f>IF($H33=0,"",VLOOKUP($G33,Data!$G$3:$BA$2935,10,FALSE))</f>
        <v>2.5</v>
      </c>
      <c r="R33" s="4">
        <f>IF($H33=0,"",VLOOKUP($G33,Data!$G$3:$BA$2935,11,FALSE))</f>
        <v>2.5</v>
      </c>
      <c r="S33" s="4">
        <f>IF($H33=0,"",VLOOKUP($G33,Data!$G$3:$BA$2935,12,FALSE))</f>
        <v>0</v>
      </c>
      <c r="T33" s="4">
        <f>IF($H33=0,"",VLOOKUP($G33,Data!$G$3:$BA$2935,13,FALSE))</f>
        <v>2.5</v>
      </c>
      <c r="U33" s="4">
        <f>IF($H33=0,"",VLOOKUP($G33,Data!$G$3:$BA$2935,14,FALSE))</f>
        <v>0</v>
      </c>
      <c r="V33" s="4">
        <f>IF($H33=0,"",VLOOKUP($G33,Data!$G$3:$BA$2935,15,FALSE))</f>
        <v>2.5</v>
      </c>
      <c r="W33" s="4">
        <f>IF($H33=0,"",VLOOKUP($G33,Data!$G$3:$BA$2935,16,FALSE))</f>
        <v>0.39</v>
      </c>
      <c r="X33" s="4">
        <f>IF($H33=0,"",VLOOKUP($G33,Data!$G$3:$BA$2935,17,FALSE))</f>
        <v>1</v>
      </c>
      <c r="Y33" s="4">
        <f>IF($H33=0,"",VLOOKUP($G33,Data!$G$3:$BA$2935,18,FALSE))</f>
        <v>0</v>
      </c>
      <c r="Z33" s="4">
        <f>IF($H33=0,"",VLOOKUP($G33,Data!$G$3:$BA$2935,19,FALSE))</f>
        <v>0.1</v>
      </c>
      <c r="AA33" s="4">
        <f>IF($H33=0,"",VLOOKUP($G33,Data!$G$3:$BA$2935,20,FALSE))</f>
        <v>6.5</v>
      </c>
      <c r="AB33" s="4">
        <f>IF($H33=0,"",VLOOKUP($G33,Data!$G$3:$BA$2935,21,FALSE))</f>
        <v>0.44</v>
      </c>
      <c r="AC33" s="4">
        <f>IF($H33=0,"",VLOOKUP($G33,Data!$G$3:$BA$2935,22,FALSE))</f>
        <v>0.08</v>
      </c>
      <c r="AD33" s="4">
        <f>IF($H33=0,"",VLOOKUP($G33,Data!$G$3:$BA$2935,23,FALSE))</f>
        <v>0.2</v>
      </c>
      <c r="AE33" s="4">
        <f>IF($H33=0,"",VLOOKUP($G33,Data!$G$3:$BA$2935,24,FALSE))</f>
        <v>0.98</v>
      </c>
      <c r="AF33" s="4">
        <f>IF($H33=0,"",VLOOKUP($G33,Data!$G$3:$BA$2935,25,FALSE))</f>
        <v>0.1</v>
      </c>
      <c r="AG33" s="4">
        <f>IF($H33=0,"",VLOOKUP($G33,Data!$G$3:$BA$2935,26,FALSE))</f>
        <v>-0.1</v>
      </c>
      <c r="AH33" s="4" t="str">
        <f>IF($H33=0,"",VLOOKUP($G33,Data!$G$3:$BA$2935,27,FALSE))</f>
        <v>/</v>
      </c>
      <c r="AI33" s="4" t="str">
        <f>IF($H33=0,"",VLOOKUP($G33,Data!$G$3:$BA$2935,28,FALSE))</f>
        <v>/</v>
      </c>
      <c r="AJ33" s="4" t="str">
        <f>IF($H33=0,"",VLOOKUP($G33,Data!$G$3:$BA$2935,29,FALSE))</f>
        <v/>
      </c>
      <c r="AK33" s="4" t="str">
        <f>IF($H33=0,"",VLOOKUP($G33,Data!$G$3:$BA$2935,30,FALSE))</f>
        <v/>
      </c>
      <c r="AL33" s="4" t="str">
        <f>IF($H33=0,"",VLOOKUP($G33,Data!$G$3:$BA$2935,31,FALSE))</f>
        <v/>
      </c>
      <c r="AM33" s="4" t="str">
        <f>IF($H33=0,"",VLOOKUP($G33,Data!$G$3:$BA$2935,32,FALSE))</f>
        <v/>
      </c>
      <c r="AN33" s="4" t="str">
        <f>IF($H33=0,"",VLOOKUP($G33,Data!$G$3:$BA$2935,33,FALSE))</f>
        <v/>
      </c>
      <c r="AO33" s="4" t="str">
        <f>IF($H33=0,"",VLOOKUP($G33,Data!$G$3:$BA$2935,34,FALSE))</f>
        <v/>
      </c>
      <c r="AP33" s="4" t="str">
        <f>IF($H33=0,"",VLOOKUP($G33,Data!$G$3:$BA$2935,35,FALSE))</f>
        <v/>
      </c>
      <c r="AQ33" s="4" t="str">
        <f>IF($H33=0,"",VLOOKUP($G33,Data!$G$3:$BA$2935,36,FALSE))</f>
        <v/>
      </c>
      <c r="AR33" s="4" t="str">
        <f>IF($H33=0,"",VLOOKUP($G33,Data!$G$3:$BA$2935,37,FALSE))</f>
        <v/>
      </c>
      <c r="AS33" s="4" t="str">
        <f>IF($H33=0,"",VLOOKUP($G33,Data!$G$3:$BA$2935,38,FALSE))</f>
        <v/>
      </c>
      <c r="AT33" s="4" t="str">
        <f>IF($H33=0,"",VLOOKUP($G33,Data!$G$3:$BA$2935,39,FALSE))</f>
        <v/>
      </c>
    </row>
    <row r="34" spans="1:46" x14ac:dyDescent="0.25">
      <c r="A34" s="4">
        <f>PSSE!A36</f>
        <v>914017</v>
      </c>
      <c r="B34" s="4" t="str">
        <f>PSSE!B36</f>
        <v>DONGNGAI_H1</v>
      </c>
      <c r="C34" s="4">
        <f>PSSE!D36</f>
        <v>10.5</v>
      </c>
      <c r="D34" s="4">
        <f>PSSE!E36</f>
        <v>20</v>
      </c>
      <c r="E34" s="4" t="str">
        <f>PSSE!F36</f>
        <v>TD</v>
      </c>
      <c r="F34" s="4">
        <f>PSSE!G36</f>
        <v>1</v>
      </c>
      <c r="G34" s="4" t="str">
        <f t="shared" si="0"/>
        <v>PSS10.520TD1</v>
      </c>
      <c r="H34" s="4">
        <f>COUNTIF(Data!$G$3:$BA$2935,PSS!$G34)</f>
        <v>1</v>
      </c>
      <c r="I34" s="4" t="str">
        <f>IF($H34=0,"",VLOOKUP($G34,Data!$G$3:$BA$2935,2,FALSE))</f>
        <v>'PSS2A'</v>
      </c>
      <c r="J34" s="4">
        <f>PSSE!C36</f>
        <v>1</v>
      </c>
      <c r="K34" s="4">
        <f>IF($H34=0,"",VLOOKUP($G34,Data!$G$3:$BA$2935,4,FALSE))</f>
        <v>1</v>
      </c>
      <c r="L34" s="4">
        <f>IF($H34=0,"",VLOOKUP($G34,Data!$G$3:$BA$2935,5,FALSE))</f>
        <v>0</v>
      </c>
      <c r="M34" s="4">
        <f>IF($H34=0,"",VLOOKUP($G34,Data!$G$3:$BA$2935,6,FALSE))</f>
        <v>3</v>
      </c>
      <c r="N34" s="4">
        <f>IF($H34=0,"",VLOOKUP($G34,Data!$G$3:$BA$2935,7,FALSE))</f>
        <v>0</v>
      </c>
      <c r="O34" s="4">
        <f>IF($H34=0,"",VLOOKUP($G34,Data!$G$3:$BA$2935,8,FALSE))</f>
        <v>5</v>
      </c>
      <c r="P34" s="4">
        <f>IF($H34=0,"",VLOOKUP($G34,Data!$G$3:$BA$2935,9,FALSE))</f>
        <v>1</v>
      </c>
      <c r="Q34" s="4">
        <f>IF($H34=0,"",VLOOKUP($G34,Data!$G$3:$BA$2935,10,FALSE))</f>
        <v>2.5</v>
      </c>
      <c r="R34" s="4">
        <f>IF($H34=0,"",VLOOKUP($G34,Data!$G$3:$BA$2935,11,FALSE))</f>
        <v>2.5</v>
      </c>
      <c r="S34" s="4">
        <f>IF($H34=0,"",VLOOKUP($G34,Data!$G$3:$BA$2935,12,FALSE))</f>
        <v>0</v>
      </c>
      <c r="T34" s="4">
        <f>IF($H34=0,"",VLOOKUP($G34,Data!$G$3:$BA$2935,13,FALSE))</f>
        <v>2.5</v>
      </c>
      <c r="U34" s="4">
        <f>IF($H34=0,"",VLOOKUP($G34,Data!$G$3:$BA$2935,14,FALSE))</f>
        <v>0</v>
      </c>
      <c r="V34" s="4">
        <f>IF($H34=0,"",VLOOKUP($G34,Data!$G$3:$BA$2935,15,FALSE))</f>
        <v>2.5</v>
      </c>
      <c r="W34" s="4">
        <f>IF($H34=0,"",VLOOKUP($G34,Data!$G$3:$BA$2935,16,FALSE))</f>
        <v>0.39</v>
      </c>
      <c r="X34" s="4">
        <f>IF($H34=0,"",VLOOKUP($G34,Data!$G$3:$BA$2935,17,FALSE))</f>
        <v>1</v>
      </c>
      <c r="Y34" s="4">
        <f>IF($H34=0,"",VLOOKUP($G34,Data!$G$3:$BA$2935,18,FALSE))</f>
        <v>0</v>
      </c>
      <c r="Z34" s="4">
        <f>IF($H34=0,"",VLOOKUP($G34,Data!$G$3:$BA$2935,19,FALSE))</f>
        <v>0.1</v>
      </c>
      <c r="AA34" s="4">
        <f>IF($H34=0,"",VLOOKUP($G34,Data!$G$3:$BA$2935,20,FALSE))</f>
        <v>6.5</v>
      </c>
      <c r="AB34" s="4">
        <f>IF($H34=0,"",VLOOKUP($G34,Data!$G$3:$BA$2935,21,FALSE))</f>
        <v>0.44</v>
      </c>
      <c r="AC34" s="4">
        <f>IF($H34=0,"",VLOOKUP($G34,Data!$G$3:$BA$2935,22,FALSE))</f>
        <v>0.08</v>
      </c>
      <c r="AD34" s="4">
        <f>IF($H34=0,"",VLOOKUP($G34,Data!$G$3:$BA$2935,23,FALSE))</f>
        <v>0.2</v>
      </c>
      <c r="AE34" s="4">
        <f>IF($H34=0,"",VLOOKUP($G34,Data!$G$3:$BA$2935,24,FALSE))</f>
        <v>0.98</v>
      </c>
      <c r="AF34" s="4">
        <f>IF($H34=0,"",VLOOKUP($G34,Data!$G$3:$BA$2935,25,FALSE))</f>
        <v>0.1</v>
      </c>
      <c r="AG34" s="4">
        <f>IF($H34=0,"",VLOOKUP($G34,Data!$G$3:$BA$2935,26,FALSE))</f>
        <v>-0.1</v>
      </c>
      <c r="AH34" s="4" t="str">
        <f>IF($H34=0,"",VLOOKUP($G34,Data!$G$3:$BA$2935,27,FALSE))</f>
        <v>/</v>
      </c>
      <c r="AI34" s="4" t="str">
        <f>IF($H34=0,"",VLOOKUP($G34,Data!$G$3:$BA$2935,28,FALSE))</f>
        <v>/</v>
      </c>
      <c r="AJ34" s="4" t="str">
        <f>IF($H34=0,"",VLOOKUP($G34,Data!$G$3:$BA$2935,29,FALSE))</f>
        <v/>
      </c>
      <c r="AK34" s="4" t="str">
        <f>IF($H34=0,"",VLOOKUP($G34,Data!$G$3:$BA$2935,30,FALSE))</f>
        <v/>
      </c>
      <c r="AL34" s="4" t="str">
        <f>IF($H34=0,"",VLOOKUP($G34,Data!$G$3:$BA$2935,31,FALSE))</f>
        <v/>
      </c>
      <c r="AM34" s="4" t="str">
        <f>IF($H34=0,"",VLOOKUP($G34,Data!$G$3:$BA$2935,32,FALSE))</f>
        <v/>
      </c>
      <c r="AN34" s="4" t="str">
        <f>IF($H34=0,"",VLOOKUP($G34,Data!$G$3:$BA$2935,33,FALSE))</f>
        <v/>
      </c>
      <c r="AO34" s="4" t="str">
        <f>IF($H34=0,"",VLOOKUP($G34,Data!$G$3:$BA$2935,34,FALSE))</f>
        <v/>
      </c>
      <c r="AP34" s="4" t="str">
        <f>IF($H34=0,"",VLOOKUP($G34,Data!$G$3:$BA$2935,35,FALSE))</f>
        <v/>
      </c>
      <c r="AQ34" s="4" t="str">
        <f>IF($H34=0,"",VLOOKUP($G34,Data!$G$3:$BA$2935,36,FALSE))</f>
        <v/>
      </c>
      <c r="AR34" s="4" t="str">
        <f>IF($H34=0,"",VLOOKUP($G34,Data!$G$3:$BA$2935,37,FALSE))</f>
        <v/>
      </c>
      <c r="AS34" s="4" t="str">
        <f>IF($H34=0,"",VLOOKUP($G34,Data!$G$3:$BA$2935,38,FALSE))</f>
        <v/>
      </c>
      <c r="AT34" s="4" t="str">
        <f>IF($H34=0,"",VLOOKUP($G34,Data!$G$3:$BA$2935,39,FALSE))</f>
        <v/>
      </c>
    </row>
    <row r="35" spans="1:46" x14ac:dyDescent="0.25">
      <c r="A35" s="4">
        <f>PSSE!A37</f>
        <v>914019</v>
      </c>
      <c r="B35" s="4" t="str">
        <f>PSSE!B37</f>
        <v>CHANTHINH_H1</v>
      </c>
      <c r="C35" s="4">
        <f>PSSE!D37</f>
        <v>10.5</v>
      </c>
      <c r="D35" s="4">
        <f>PSSE!E37</f>
        <v>20</v>
      </c>
      <c r="E35" s="4" t="str">
        <f>PSSE!F37</f>
        <v>TD</v>
      </c>
      <c r="F35" s="4">
        <f>PSSE!G37</f>
        <v>1</v>
      </c>
      <c r="G35" s="4" t="str">
        <f t="shared" si="0"/>
        <v>PSS10.520TD1</v>
      </c>
      <c r="H35" s="4">
        <f>COUNTIF(Data!$G$3:$BA$2935,PSS!$G35)</f>
        <v>1</v>
      </c>
      <c r="I35" s="4" t="str">
        <f>IF($H35=0,"",VLOOKUP($G35,Data!$G$3:$BA$2935,2,FALSE))</f>
        <v>'PSS2A'</v>
      </c>
      <c r="J35" s="4">
        <f>PSSE!C37</f>
        <v>1</v>
      </c>
      <c r="K35" s="4">
        <f>IF($H35=0,"",VLOOKUP($G35,Data!$G$3:$BA$2935,4,FALSE))</f>
        <v>1</v>
      </c>
      <c r="L35" s="4">
        <f>IF($H35=0,"",VLOOKUP($G35,Data!$G$3:$BA$2935,5,FALSE))</f>
        <v>0</v>
      </c>
      <c r="M35" s="4">
        <f>IF($H35=0,"",VLOOKUP($G35,Data!$G$3:$BA$2935,6,FALSE))</f>
        <v>3</v>
      </c>
      <c r="N35" s="4">
        <f>IF($H35=0,"",VLOOKUP($G35,Data!$G$3:$BA$2935,7,FALSE))</f>
        <v>0</v>
      </c>
      <c r="O35" s="4">
        <f>IF($H35=0,"",VLOOKUP($G35,Data!$G$3:$BA$2935,8,FALSE))</f>
        <v>5</v>
      </c>
      <c r="P35" s="4">
        <f>IF($H35=0,"",VLOOKUP($G35,Data!$G$3:$BA$2935,9,FALSE))</f>
        <v>1</v>
      </c>
      <c r="Q35" s="4">
        <f>IF($H35=0,"",VLOOKUP($G35,Data!$G$3:$BA$2935,10,FALSE))</f>
        <v>2.5</v>
      </c>
      <c r="R35" s="4">
        <f>IF($H35=0,"",VLOOKUP($G35,Data!$G$3:$BA$2935,11,FALSE))</f>
        <v>2.5</v>
      </c>
      <c r="S35" s="4">
        <f>IF($H35=0,"",VLOOKUP($G35,Data!$G$3:$BA$2935,12,FALSE))</f>
        <v>0</v>
      </c>
      <c r="T35" s="4">
        <f>IF($H35=0,"",VLOOKUP($G35,Data!$G$3:$BA$2935,13,FALSE))</f>
        <v>2.5</v>
      </c>
      <c r="U35" s="4">
        <f>IF($H35=0,"",VLOOKUP($G35,Data!$G$3:$BA$2935,14,FALSE))</f>
        <v>0</v>
      </c>
      <c r="V35" s="4">
        <f>IF($H35=0,"",VLOOKUP($G35,Data!$G$3:$BA$2935,15,FALSE))</f>
        <v>2.5</v>
      </c>
      <c r="W35" s="4">
        <f>IF($H35=0,"",VLOOKUP($G35,Data!$G$3:$BA$2935,16,FALSE))</f>
        <v>0.39</v>
      </c>
      <c r="X35" s="4">
        <f>IF($H35=0,"",VLOOKUP($G35,Data!$G$3:$BA$2935,17,FALSE))</f>
        <v>1</v>
      </c>
      <c r="Y35" s="4">
        <f>IF($H35=0,"",VLOOKUP($G35,Data!$G$3:$BA$2935,18,FALSE))</f>
        <v>0</v>
      </c>
      <c r="Z35" s="4">
        <f>IF($H35=0,"",VLOOKUP($G35,Data!$G$3:$BA$2935,19,FALSE))</f>
        <v>0.1</v>
      </c>
      <c r="AA35" s="4">
        <f>IF($H35=0,"",VLOOKUP($G35,Data!$G$3:$BA$2935,20,FALSE))</f>
        <v>6.5</v>
      </c>
      <c r="AB35" s="4">
        <f>IF($H35=0,"",VLOOKUP($G35,Data!$G$3:$BA$2935,21,FALSE))</f>
        <v>0.44</v>
      </c>
      <c r="AC35" s="4">
        <f>IF($H35=0,"",VLOOKUP($G35,Data!$G$3:$BA$2935,22,FALSE))</f>
        <v>0.08</v>
      </c>
      <c r="AD35" s="4">
        <f>IF($H35=0,"",VLOOKUP($G35,Data!$G$3:$BA$2935,23,FALSE))</f>
        <v>0.2</v>
      </c>
      <c r="AE35" s="4">
        <f>IF($H35=0,"",VLOOKUP($G35,Data!$G$3:$BA$2935,24,FALSE))</f>
        <v>0.98</v>
      </c>
      <c r="AF35" s="4">
        <f>IF($H35=0,"",VLOOKUP($G35,Data!$G$3:$BA$2935,25,FALSE))</f>
        <v>0.1</v>
      </c>
      <c r="AG35" s="4">
        <f>IF($H35=0,"",VLOOKUP($G35,Data!$G$3:$BA$2935,26,FALSE))</f>
        <v>-0.1</v>
      </c>
      <c r="AH35" s="4" t="str">
        <f>IF($H35=0,"",VLOOKUP($G35,Data!$G$3:$BA$2935,27,FALSE))</f>
        <v>/</v>
      </c>
      <c r="AI35" s="4" t="str">
        <f>IF($H35=0,"",VLOOKUP($G35,Data!$G$3:$BA$2935,28,FALSE))</f>
        <v>/</v>
      </c>
      <c r="AJ35" s="4" t="str">
        <f>IF($H35=0,"",VLOOKUP($G35,Data!$G$3:$BA$2935,29,FALSE))</f>
        <v/>
      </c>
      <c r="AK35" s="4" t="str">
        <f>IF($H35=0,"",VLOOKUP($G35,Data!$G$3:$BA$2935,30,FALSE))</f>
        <v/>
      </c>
      <c r="AL35" s="4" t="str">
        <f>IF($H35=0,"",VLOOKUP($G35,Data!$G$3:$BA$2935,31,FALSE))</f>
        <v/>
      </c>
      <c r="AM35" s="4" t="str">
        <f>IF($H35=0,"",VLOOKUP($G35,Data!$G$3:$BA$2935,32,FALSE))</f>
        <v/>
      </c>
      <c r="AN35" s="4" t="str">
        <f>IF($H35=0,"",VLOOKUP($G35,Data!$G$3:$BA$2935,33,FALSE))</f>
        <v/>
      </c>
      <c r="AO35" s="4" t="str">
        <f>IF($H35=0,"",VLOOKUP($G35,Data!$G$3:$BA$2935,34,FALSE))</f>
        <v/>
      </c>
      <c r="AP35" s="4" t="str">
        <f>IF($H35=0,"",VLOOKUP($G35,Data!$G$3:$BA$2935,35,FALSE))</f>
        <v/>
      </c>
      <c r="AQ35" s="4" t="str">
        <f>IF($H35=0,"",VLOOKUP($G35,Data!$G$3:$BA$2935,36,FALSE))</f>
        <v/>
      </c>
      <c r="AR35" s="4" t="str">
        <f>IF($H35=0,"",VLOOKUP($G35,Data!$G$3:$BA$2935,37,FALSE))</f>
        <v/>
      </c>
      <c r="AS35" s="4" t="str">
        <f>IF($H35=0,"",VLOOKUP($G35,Data!$G$3:$BA$2935,38,FALSE))</f>
        <v/>
      </c>
      <c r="AT35" s="4" t="str">
        <f>IF($H35=0,"",VLOOKUP($G35,Data!$G$3:$BA$2935,39,FALSE))</f>
        <v/>
      </c>
    </row>
    <row r="36" spans="1:46" x14ac:dyDescent="0.25">
      <c r="A36" s="4">
        <f>PSSE!A38</f>
        <v>914021</v>
      </c>
      <c r="B36" s="4" t="str">
        <f>PSSE!B38</f>
        <v>SUOISAP_H1</v>
      </c>
      <c r="C36" s="4">
        <f>PSSE!D38</f>
        <v>10.5</v>
      </c>
      <c r="D36" s="4">
        <f>PSSE!E38</f>
        <v>20</v>
      </c>
      <c r="E36" s="4" t="str">
        <f>PSSE!F38</f>
        <v>TD</v>
      </c>
      <c r="F36" s="4">
        <f>PSSE!G38</f>
        <v>1</v>
      </c>
      <c r="G36" s="4" t="str">
        <f t="shared" si="0"/>
        <v>PSS10.520TD1</v>
      </c>
      <c r="H36" s="4">
        <f>COUNTIF(Data!$G$3:$BA$2935,PSS!$G36)</f>
        <v>1</v>
      </c>
      <c r="I36" s="4" t="str">
        <f>IF($H36=0,"",VLOOKUP($G36,Data!$G$3:$BA$2935,2,FALSE))</f>
        <v>'PSS2A'</v>
      </c>
      <c r="J36" s="4">
        <f>PSSE!C38</f>
        <v>1</v>
      </c>
      <c r="K36" s="4">
        <f>IF($H36=0,"",VLOOKUP($G36,Data!$G$3:$BA$2935,4,FALSE))</f>
        <v>1</v>
      </c>
      <c r="L36" s="4">
        <f>IF($H36=0,"",VLOOKUP($G36,Data!$G$3:$BA$2935,5,FALSE))</f>
        <v>0</v>
      </c>
      <c r="M36" s="4">
        <f>IF($H36=0,"",VLOOKUP($G36,Data!$G$3:$BA$2935,6,FALSE))</f>
        <v>3</v>
      </c>
      <c r="N36" s="4">
        <f>IF($H36=0,"",VLOOKUP($G36,Data!$G$3:$BA$2935,7,FALSE))</f>
        <v>0</v>
      </c>
      <c r="O36" s="4">
        <f>IF($H36=0,"",VLOOKUP($G36,Data!$G$3:$BA$2935,8,FALSE))</f>
        <v>5</v>
      </c>
      <c r="P36" s="4">
        <f>IF($H36=0,"",VLOOKUP($G36,Data!$G$3:$BA$2935,9,FALSE))</f>
        <v>1</v>
      </c>
      <c r="Q36" s="4">
        <f>IF($H36=0,"",VLOOKUP($G36,Data!$G$3:$BA$2935,10,FALSE))</f>
        <v>2.5</v>
      </c>
      <c r="R36" s="4">
        <f>IF($H36=0,"",VLOOKUP($G36,Data!$G$3:$BA$2935,11,FALSE))</f>
        <v>2.5</v>
      </c>
      <c r="S36" s="4">
        <f>IF($H36=0,"",VLOOKUP($G36,Data!$G$3:$BA$2935,12,FALSE))</f>
        <v>0</v>
      </c>
      <c r="T36" s="4">
        <f>IF($H36=0,"",VLOOKUP($G36,Data!$G$3:$BA$2935,13,FALSE))</f>
        <v>2.5</v>
      </c>
      <c r="U36" s="4">
        <f>IF($H36=0,"",VLOOKUP($G36,Data!$G$3:$BA$2935,14,FALSE))</f>
        <v>0</v>
      </c>
      <c r="V36" s="4">
        <f>IF($H36=0,"",VLOOKUP($G36,Data!$G$3:$BA$2935,15,FALSE))</f>
        <v>2.5</v>
      </c>
      <c r="W36" s="4">
        <f>IF($H36=0,"",VLOOKUP($G36,Data!$G$3:$BA$2935,16,FALSE))</f>
        <v>0.39</v>
      </c>
      <c r="X36" s="4">
        <f>IF($H36=0,"",VLOOKUP($G36,Data!$G$3:$BA$2935,17,FALSE))</f>
        <v>1</v>
      </c>
      <c r="Y36" s="4">
        <f>IF($H36=0,"",VLOOKUP($G36,Data!$G$3:$BA$2935,18,FALSE))</f>
        <v>0</v>
      </c>
      <c r="Z36" s="4">
        <f>IF($H36=0,"",VLOOKUP($G36,Data!$G$3:$BA$2935,19,FALSE))</f>
        <v>0.1</v>
      </c>
      <c r="AA36" s="4">
        <f>IF($H36=0,"",VLOOKUP($G36,Data!$G$3:$BA$2935,20,FALSE))</f>
        <v>6.5</v>
      </c>
      <c r="AB36" s="4">
        <f>IF($H36=0,"",VLOOKUP($G36,Data!$G$3:$BA$2935,21,FALSE))</f>
        <v>0.44</v>
      </c>
      <c r="AC36" s="4">
        <f>IF($H36=0,"",VLOOKUP($G36,Data!$G$3:$BA$2935,22,FALSE))</f>
        <v>0.08</v>
      </c>
      <c r="AD36" s="4">
        <f>IF($H36=0,"",VLOOKUP($G36,Data!$G$3:$BA$2935,23,FALSE))</f>
        <v>0.2</v>
      </c>
      <c r="AE36" s="4">
        <f>IF($H36=0,"",VLOOKUP($G36,Data!$G$3:$BA$2935,24,FALSE))</f>
        <v>0.98</v>
      </c>
      <c r="AF36" s="4">
        <f>IF($H36=0,"",VLOOKUP($G36,Data!$G$3:$BA$2935,25,FALSE))</f>
        <v>0.1</v>
      </c>
      <c r="AG36" s="4">
        <f>IF($H36=0,"",VLOOKUP($G36,Data!$G$3:$BA$2935,26,FALSE))</f>
        <v>-0.1</v>
      </c>
      <c r="AH36" s="4" t="str">
        <f>IF($H36=0,"",VLOOKUP($G36,Data!$G$3:$BA$2935,27,FALSE))</f>
        <v>/</v>
      </c>
      <c r="AI36" s="4" t="str">
        <f>IF($H36=0,"",VLOOKUP($G36,Data!$G$3:$BA$2935,28,FALSE))</f>
        <v>/</v>
      </c>
      <c r="AJ36" s="4" t="str">
        <f>IF($H36=0,"",VLOOKUP($G36,Data!$G$3:$BA$2935,29,FALSE))</f>
        <v/>
      </c>
      <c r="AK36" s="4" t="str">
        <f>IF($H36=0,"",VLOOKUP($G36,Data!$G$3:$BA$2935,30,FALSE))</f>
        <v/>
      </c>
      <c r="AL36" s="4" t="str">
        <f>IF($H36=0,"",VLOOKUP($G36,Data!$G$3:$BA$2935,31,FALSE))</f>
        <v/>
      </c>
      <c r="AM36" s="4" t="str">
        <f>IF($H36=0,"",VLOOKUP($G36,Data!$G$3:$BA$2935,32,FALSE))</f>
        <v/>
      </c>
      <c r="AN36" s="4" t="str">
        <f>IF($H36=0,"",VLOOKUP($G36,Data!$G$3:$BA$2935,33,FALSE))</f>
        <v/>
      </c>
      <c r="AO36" s="4" t="str">
        <f>IF($H36=0,"",VLOOKUP($G36,Data!$G$3:$BA$2935,34,FALSE))</f>
        <v/>
      </c>
      <c r="AP36" s="4" t="str">
        <f>IF($H36=0,"",VLOOKUP($G36,Data!$G$3:$BA$2935,35,FALSE))</f>
        <v/>
      </c>
      <c r="AQ36" s="4" t="str">
        <f>IF($H36=0,"",VLOOKUP($G36,Data!$G$3:$BA$2935,36,FALSE))</f>
        <v/>
      </c>
      <c r="AR36" s="4" t="str">
        <f>IF($H36=0,"",VLOOKUP($G36,Data!$G$3:$BA$2935,37,FALSE))</f>
        <v/>
      </c>
      <c r="AS36" s="4" t="str">
        <f>IF($H36=0,"",VLOOKUP($G36,Data!$G$3:$BA$2935,38,FALSE))</f>
        <v/>
      </c>
      <c r="AT36" s="4" t="str">
        <f>IF($H36=0,"",VLOOKUP($G36,Data!$G$3:$BA$2935,39,FALSE))</f>
        <v/>
      </c>
    </row>
    <row r="37" spans="1:46" x14ac:dyDescent="0.25">
      <c r="A37" s="4">
        <f>PSSE!A39</f>
        <v>914023</v>
      </c>
      <c r="B37" s="4" t="str">
        <f>PSSE!B39</f>
        <v>DONGSUNG_H1</v>
      </c>
      <c r="C37" s="4">
        <f>PSSE!D39</f>
        <v>10.5</v>
      </c>
      <c r="D37" s="4">
        <f>PSSE!E39</f>
        <v>20</v>
      </c>
      <c r="E37" s="4" t="str">
        <f>PSSE!F39</f>
        <v>TD</v>
      </c>
      <c r="F37" s="4">
        <f>PSSE!G39</f>
        <v>1</v>
      </c>
      <c r="G37" s="4" t="str">
        <f t="shared" si="0"/>
        <v>PSS10.520TD1</v>
      </c>
      <c r="H37" s="4">
        <f>COUNTIF(Data!$G$3:$BA$2935,PSS!$G37)</f>
        <v>1</v>
      </c>
      <c r="I37" s="4" t="str">
        <f>IF($H37=0,"",VLOOKUP($G37,Data!$G$3:$BA$2935,2,FALSE))</f>
        <v>'PSS2A'</v>
      </c>
      <c r="J37" s="4">
        <f>PSSE!C39</f>
        <v>1</v>
      </c>
      <c r="K37" s="4">
        <f>IF($H37=0,"",VLOOKUP($G37,Data!$G$3:$BA$2935,4,FALSE))</f>
        <v>1</v>
      </c>
      <c r="L37" s="4">
        <f>IF($H37=0,"",VLOOKUP($G37,Data!$G$3:$BA$2935,5,FALSE))</f>
        <v>0</v>
      </c>
      <c r="M37" s="4">
        <f>IF($H37=0,"",VLOOKUP($G37,Data!$G$3:$BA$2935,6,FALSE))</f>
        <v>3</v>
      </c>
      <c r="N37" s="4">
        <f>IF($H37=0,"",VLOOKUP($G37,Data!$G$3:$BA$2935,7,FALSE))</f>
        <v>0</v>
      </c>
      <c r="O37" s="4">
        <f>IF($H37=0,"",VLOOKUP($G37,Data!$G$3:$BA$2935,8,FALSE))</f>
        <v>5</v>
      </c>
      <c r="P37" s="4">
        <f>IF($H37=0,"",VLOOKUP($G37,Data!$G$3:$BA$2935,9,FALSE))</f>
        <v>1</v>
      </c>
      <c r="Q37" s="4">
        <f>IF($H37=0,"",VLOOKUP($G37,Data!$G$3:$BA$2935,10,FALSE))</f>
        <v>2.5</v>
      </c>
      <c r="R37" s="4">
        <f>IF($H37=0,"",VLOOKUP($G37,Data!$G$3:$BA$2935,11,FALSE))</f>
        <v>2.5</v>
      </c>
      <c r="S37" s="4">
        <f>IF($H37=0,"",VLOOKUP($G37,Data!$G$3:$BA$2935,12,FALSE))</f>
        <v>0</v>
      </c>
      <c r="T37" s="4">
        <f>IF($H37=0,"",VLOOKUP($G37,Data!$G$3:$BA$2935,13,FALSE))</f>
        <v>2.5</v>
      </c>
      <c r="U37" s="4">
        <f>IF($H37=0,"",VLOOKUP($G37,Data!$G$3:$BA$2935,14,FALSE))</f>
        <v>0</v>
      </c>
      <c r="V37" s="4">
        <f>IF($H37=0,"",VLOOKUP($G37,Data!$G$3:$BA$2935,15,FALSE))</f>
        <v>2.5</v>
      </c>
      <c r="W37" s="4">
        <f>IF($H37=0,"",VLOOKUP($G37,Data!$G$3:$BA$2935,16,FALSE))</f>
        <v>0.39</v>
      </c>
      <c r="X37" s="4">
        <f>IF($H37=0,"",VLOOKUP($G37,Data!$G$3:$BA$2935,17,FALSE))</f>
        <v>1</v>
      </c>
      <c r="Y37" s="4">
        <f>IF($H37=0,"",VLOOKUP($G37,Data!$G$3:$BA$2935,18,FALSE))</f>
        <v>0</v>
      </c>
      <c r="Z37" s="4">
        <f>IF($H37=0,"",VLOOKUP($G37,Data!$G$3:$BA$2935,19,FALSE))</f>
        <v>0.1</v>
      </c>
      <c r="AA37" s="4">
        <f>IF($H37=0,"",VLOOKUP($G37,Data!$G$3:$BA$2935,20,FALSE))</f>
        <v>6.5</v>
      </c>
      <c r="AB37" s="4">
        <f>IF($H37=0,"",VLOOKUP($G37,Data!$G$3:$BA$2935,21,FALSE))</f>
        <v>0.44</v>
      </c>
      <c r="AC37" s="4">
        <f>IF($H37=0,"",VLOOKUP($G37,Data!$G$3:$BA$2935,22,FALSE))</f>
        <v>0.08</v>
      </c>
      <c r="AD37" s="4">
        <f>IF($H37=0,"",VLOOKUP($G37,Data!$G$3:$BA$2935,23,FALSE))</f>
        <v>0.2</v>
      </c>
      <c r="AE37" s="4">
        <f>IF($H37=0,"",VLOOKUP($G37,Data!$G$3:$BA$2935,24,FALSE))</f>
        <v>0.98</v>
      </c>
      <c r="AF37" s="4">
        <f>IF($H37=0,"",VLOOKUP($G37,Data!$G$3:$BA$2935,25,FALSE))</f>
        <v>0.1</v>
      </c>
      <c r="AG37" s="4">
        <f>IF($H37=0,"",VLOOKUP($G37,Data!$G$3:$BA$2935,26,FALSE))</f>
        <v>-0.1</v>
      </c>
      <c r="AH37" s="4" t="str">
        <f>IF($H37=0,"",VLOOKUP($G37,Data!$G$3:$BA$2935,27,FALSE))</f>
        <v>/</v>
      </c>
      <c r="AI37" s="4" t="str">
        <f>IF($H37=0,"",VLOOKUP($G37,Data!$G$3:$BA$2935,28,FALSE))</f>
        <v>/</v>
      </c>
      <c r="AJ37" s="4" t="str">
        <f>IF($H37=0,"",VLOOKUP($G37,Data!$G$3:$BA$2935,29,FALSE))</f>
        <v/>
      </c>
      <c r="AK37" s="4" t="str">
        <f>IF($H37=0,"",VLOOKUP($G37,Data!$G$3:$BA$2935,30,FALSE))</f>
        <v/>
      </c>
      <c r="AL37" s="4" t="str">
        <f>IF($H37=0,"",VLOOKUP($G37,Data!$G$3:$BA$2935,31,FALSE))</f>
        <v/>
      </c>
      <c r="AM37" s="4" t="str">
        <f>IF($H37=0,"",VLOOKUP($G37,Data!$G$3:$BA$2935,32,FALSE))</f>
        <v/>
      </c>
      <c r="AN37" s="4" t="str">
        <f>IF($H37=0,"",VLOOKUP($G37,Data!$G$3:$BA$2935,33,FALSE))</f>
        <v/>
      </c>
      <c r="AO37" s="4" t="str">
        <f>IF($H37=0,"",VLOOKUP($G37,Data!$G$3:$BA$2935,34,FALSE))</f>
        <v/>
      </c>
      <c r="AP37" s="4" t="str">
        <f>IF($H37=0,"",VLOOKUP($G37,Data!$G$3:$BA$2935,35,FALSE))</f>
        <v/>
      </c>
      <c r="AQ37" s="4" t="str">
        <f>IF($H37=0,"",VLOOKUP($G37,Data!$G$3:$BA$2935,36,FALSE))</f>
        <v/>
      </c>
      <c r="AR37" s="4" t="str">
        <f>IF($H37=0,"",VLOOKUP($G37,Data!$G$3:$BA$2935,37,FALSE))</f>
        <v/>
      </c>
      <c r="AS37" s="4" t="str">
        <f>IF($H37=0,"",VLOOKUP($G37,Data!$G$3:$BA$2935,38,FALSE))</f>
        <v/>
      </c>
      <c r="AT37" s="4" t="str">
        <f>IF($H37=0,"",VLOOKUP($G37,Data!$G$3:$BA$2935,39,FALSE))</f>
        <v/>
      </c>
    </row>
    <row r="38" spans="1:46" x14ac:dyDescent="0.25">
      <c r="A38" s="4">
        <f>PSSE!A40</f>
        <v>914025</v>
      </c>
      <c r="B38" s="4" t="str">
        <f>PSSE!B40</f>
        <v>THACCA_H1</v>
      </c>
      <c r="C38" s="4">
        <f>PSSE!D40</f>
        <v>11</v>
      </c>
      <c r="D38" s="4">
        <f>PSSE!E40</f>
        <v>25.5</v>
      </c>
      <c r="E38" s="4" t="str">
        <f>PSSE!F40</f>
        <v>TD</v>
      </c>
      <c r="F38" s="4">
        <f>PSSE!G40</f>
        <v>1</v>
      </c>
      <c r="G38" s="4" t="str">
        <f t="shared" si="0"/>
        <v>PSS1125.5TD1</v>
      </c>
      <c r="H38" s="4">
        <f>COUNTIF(Data!$G$3:$BA$2935,PSS!$G38)</f>
        <v>1</v>
      </c>
      <c r="I38" s="4" t="str">
        <f>IF($H38=0,"",VLOOKUP($G38,Data!$G$3:$BA$2935,2,FALSE))</f>
        <v>'PSS2A'</v>
      </c>
      <c r="J38" s="4">
        <f>PSSE!C40</f>
        <v>1</v>
      </c>
      <c r="K38" s="4">
        <f>IF($H38=0,"",VLOOKUP($G38,Data!$G$3:$BA$2935,4,FALSE))</f>
        <v>1</v>
      </c>
      <c r="L38" s="4">
        <f>IF($H38=0,"",VLOOKUP($G38,Data!$G$3:$BA$2935,5,FALSE))</f>
        <v>0</v>
      </c>
      <c r="M38" s="4">
        <f>IF($H38=0,"",VLOOKUP($G38,Data!$G$3:$BA$2935,6,FALSE))</f>
        <v>3</v>
      </c>
      <c r="N38" s="4">
        <f>IF($H38=0,"",VLOOKUP($G38,Data!$G$3:$BA$2935,7,FALSE))</f>
        <v>0</v>
      </c>
      <c r="O38" s="4">
        <f>IF($H38=0,"",VLOOKUP($G38,Data!$G$3:$BA$2935,8,FALSE))</f>
        <v>5</v>
      </c>
      <c r="P38" s="4">
        <f>IF($H38=0,"",VLOOKUP($G38,Data!$G$3:$BA$2935,9,FALSE))</f>
        <v>1</v>
      </c>
      <c r="Q38" s="4">
        <f>IF($H38=0,"",VLOOKUP($G38,Data!$G$3:$BA$2935,10,FALSE))</f>
        <v>2.5</v>
      </c>
      <c r="R38" s="4">
        <f>IF($H38=0,"",VLOOKUP($G38,Data!$G$3:$BA$2935,11,FALSE))</f>
        <v>2.5</v>
      </c>
      <c r="S38" s="4">
        <f>IF($H38=0,"",VLOOKUP($G38,Data!$G$3:$BA$2935,12,FALSE))</f>
        <v>0</v>
      </c>
      <c r="T38" s="4">
        <f>IF($H38=0,"",VLOOKUP($G38,Data!$G$3:$BA$2935,13,FALSE))</f>
        <v>2.5</v>
      </c>
      <c r="U38" s="4">
        <f>IF($H38=0,"",VLOOKUP($G38,Data!$G$3:$BA$2935,14,FALSE))</f>
        <v>0</v>
      </c>
      <c r="V38" s="4">
        <f>IF($H38=0,"",VLOOKUP($G38,Data!$G$3:$BA$2935,15,FALSE))</f>
        <v>2.5</v>
      </c>
      <c r="W38" s="4">
        <f>IF($H38=0,"",VLOOKUP($G38,Data!$G$3:$BA$2935,16,FALSE))</f>
        <v>0.39</v>
      </c>
      <c r="X38" s="4">
        <f>IF($H38=0,"",VLOOKUP($G38,Data!$G$3:$BA$2935,17,FALSE))</f>
        <v>1</v>
      </c>
      <c r="Y38" s="4">
        <f>IF($H38=0,"",VLOOKUP($G38,Data!$G$3:$BA$2935,18,FALSE))</f>
        <v>0</v>
      </c>
      <c r="Z38" s="4">
        <f>IF($H38=0,"",VLOOKUP($G38,Data!$G$3:$BA$2935,19,FALSE))</f>
        <v>0.1</v>
      </c>
      <c r="AA38" s="4">
        <f>IF($H38=0,"",VLOOKUP($G38,Data!$G$3:$BA$2935,20,FALSE))</f>
        <v>6.5</v>
      </c>
      <c r="AB38" s="4">
        <f>IF($H38=0,"",VLOOKUP($G38,Data!$G$3:$BA$2935,21,FALSE))</f>
        <v>0.44</v>
      </c>
      <c r="AC38" s="4">
        <f>IF($H38=0,"",VLOOKUP($G38,Data!$G$3:$BA$2935,22,FALSE))</f>
        <v>0.08</v>
      </c>
      <c r="AD38" s="4">
        <f>IF($H38=0,"",VLOOKUP($G38,Data!$G$3:$BA$2935,23,FALSE))</f>
        <v>0.2</v>
      </c>
      <c r="AE38" s="4">
        <f>IF($H38=0,"",VLOOKUP($G38,Data!$G$3:$BA$2935,24,FALSE))</f>
        <v>0.98</v>
      </c>
      <c r="AF38" s="4">
        <f>IF($H38=0,"",VLOOKUP($G38,Data!$G$3:$BA$2935,25,FALSE))</f>
        <v>0.1</v>
      </c>
      <c r="AG38" s="4">
        <f>IF($H38=0,"",VLOOKUP($G38,Data!$G$3:$BA$2935,26,FALSE))</f>
        <v>-0.1</v>
      </c>
      <c r="AH38" s="4" t="str">
        <f>IF($H38=0,"",VLOOKUP($G38,Data!$G$3:$BA$2935,27,FALSE))</f>
        <v>/</v>
      </c>
      <c r="AI38" s="4" t="str">
        <f>IF($H38=0,"",VLOOKUP($G38,Data!$G$3:$BA$2935,28,FALSE))</f>
        <v>/</v>
      </c>
      <c r="AJ38" s="4" t="str">
        <f>IF($H38=0,"",VLOOKUP($G38,Data!$G$3:$BA$2935,29,FALSE))</f>
        <v/>
      </c>
      <c r="AK38" s="4" t="str">
        <f>IF($H38=0,"",VLOOKUP($G38,Data!$G$3:$BA$2935,30,FALSE))</f>
        <v/>
      </c>
      <c r="AL38" s="4" t="str">
        <f>IF($H38=0,"",VLOOKUP($G38,Data!$G$3:$BA$2935,31,FALSE))</f>
        <v/>
      </c>
      <c r="AM38" s="4" t="str">
        <f>IF($H38=0,"",VLOOKUP($G38,Data!$G$3:$BA$2935,32,FALSE))</f>
        <v/>
      </c>
      <c r="AN38" s="4" t="str">
        <f>IF($H38=0,"",VLOOKUP($G38,Data!$G$3:$BA$2935,33,FALSE))</f>
        <v/>
      </c>
      <c r="AO38" s="4" t="str">
        <f>IF($H38=0,"",VLOOKUP($G38,Data!$G$3:$BA$2935,34,FALSE))</f>
        <v/>
      </c>
      <c r="AP38" s="4" t="str">
        <f>IF($H38=0,"",VLOOKUP($G38,Data!$G$3:$BA$2935,35,FALSE))</f>
        <v/>
      </c>
      <c r="AQ38" s="4" t="str">
        <f>IF($H38=0,"",VLOOKUP($G38,Data!$G$3:$BA$2935,36,FALSE))</f>
        <v/>
      </c>
      <c r="AR38" s="4" t="str">
        <f>IF($H38=0,"",VLOOKUP($G38,Data!$G$3:$BA$2935,37,FALSE))</f>
        <v/>
      </c>
      <c r="AS38" s="4" t="str">
        <f>IF($H38=0,"",VLOOKUP($G38,Data!$G$3:$BA$2935,38,FALSE))</f>
        <v/>
      </c>
      <c r="AT38" s="4" t="str">
        <f>IF($H38=0,"",VLOOKUP($G38,Data!$G$3:$BA$2935,39,FALSE))</f>
        <v/>
      </c>
    </row>
    <row r="39" spans="1:46" x14ac:dyDescent="0.25">
      <c r="A39" s="4">
        <f>PSSE!A41</f>
        <v>914035</v>
      </c>
      <c r="B39" s="4" t="str">
        <f>PSSE!B41</f>
        <v>VANCHAN</v>
      </c>
      <c r="C39" s="4">
        <f>PSSE!D41</f>
        <v>13.8</v>
      </c>
      <c r="D39" s="4">
        <f>PSSE!E41</f>
        <v>75</v>
      </c>
      <c r="E39" s="4" t="str">
        <f>PSSE!F41</f>
        <v>TD</v>
      </c>
      <c r="F39" s="4">
        <f>PSSE!G41</f>
        <v>1</v>
      </c>
      <c r="G39" s="4" t="str">
        <f t="shared" si="0"/>
        <v>PSS13.875TD1</v>
      </c>
      <c r="H39" s="4">
        <f>COUNTIF(Data!$G$3:$BA$2935,PSS!$G39)</f>
        <v>1</v>
      </c>
      <c r="I39" s="4" t="str">
        <f>IF($H39=0,"",VLOOKUP($G39,Data!$G$3:$BA$2935,2,FALSE))</f>
        <v>'PSS2A'</v>
      </c>
      <c r="J39" s="4">
        <f>PSSE!C41</f>
        <v>1</v>
      </c>
      <c r="K39" s="4">
        <f>IF($H39=0,"",VLOOKUP($G39,Data!$G$3:$BA$2935,4,FALSE))</f>
        <v>1</v>
      </c>
      <c r="L39" s="4">
        <f>IF($H39=0,"",VLOOKUP($G39,Data!$G$3:$BA$2935,5,FALSE))</f>
        <v>0</v>
      </c>
      <c r="M39" s="4">
        <f>IF($H39=0,"",VLOOKUP($G39,Data!$G$3:$BA$2935,6,FALSE))</f>
        <v>3</v>
      </c>
      <c r="N39" s="4">
        <f>IF($H39=0,"",VLOOKUP($G39,Data!$G$3:$BA$2935,7,FALSE))</f>
        <v>0</v>
      </c>
      <c r="O39" s="4">
        <f>IF($H39=0,"",VLOOKUP($G39,Data!$G$3:$BA$2935,8,FALSE))</f>
        <v>5</v>
      </c>
      <c r="P39" s="4">
        <f>IF($H39=0,"",VLOOKUP($G39,Data!$G$3:$BA$2935,9,FALSE))</f>
        <v>1</v>
      </c>
      <c r="Q39" s="4">
        <f>IF($H39=0,"",VLOOKUP($G39,Data!$G$3:$BA$2935,10,FALSE))</f>
        <v>2.5</v>
      </c>
      <c r="R39" s="4">
        <f>IF($H39=0,"",VLOOKUP($G39,Data!$G$3:$BA$2935,11,FALSE))</f>
        <v>2.5</v>
      </c>
      <c r="S39" s="4">
        <f>IF($H39=0,"",VLOOKUP($G39,Data!$G$3:$BA$2935,12,FALSE))</f>
        <v>0</v>
      </c>
      <c r="T39" s="4">
        <f>IF($H39=0,"",VLOOKUP($G39,Data!$G$3:$BA$2935,13,FALSE))</f>
        <v>2.5</v>
      </c>
      <c r="U39" s="4">
        <f>IF($H39=0,"",VLOOKUP($G39,Data!$G$3:$BA$2935,14,FALSE))</f>
        <v>0</v>
      </c>
      <c r="V39" s="4">
        <f>IF($H39=0,"",VLOOKUP($G39,Data!$G$3:$BA$2935,15,FALSE))</f>
        <v>2.5</v>
      </c>
      <c r="W39" s="4">
        <f>IF($H39=0,"",VLOOKUP($G39,Data!$G$3:$BA$2935,16,FALSE))</f>
        <v>0.39</v>
      </c>
      <c r="X39" s="4">
        <f>IF($H39=0,"",VLOOKUP($G39,Data!$G$3:$BA$2935,17,FALSE))</f>
        <v>1</v>
      </c>
      <c r="Y39" s="4">
        <f>IF($H39=0,"",VLOOKUP($G39,Data!$G$3:$BA$2935,18,FALSE))</f>
        <v>0</v>
      </c>
      <c r="Z39" s="4">
        <f>IF($H39=0,"",VLOOKUP($G39,Data!$G$3:$BA$2935,19,FALSE))</f>
        <v>0.1</v>
      </c>
      <c r="AA39" s="4">
        <f>IF($H39=0,"",VLOOKUP($G39,Data!$G$3:$BA$2935,20,FALSE))</f>
        <v>6.5</v>
      </c>
      <c r="AB39" s="4">
        <f>IF($H39=0,"",VLOOKUP($G39,Data!$G$3:$BA$2935,21,FALSE))</f>
        <v>0.44</v>
      </c>
      <c r="AC39" s="4">
        <f>IF($H39=0,"",VLOOKUP($G39,Data!$G$3:$BA$2935,22,FALSE))</f>
        <v>0.08</v>
      </c>
      <c r="AD39" s="4">
        <f>IF($H39=0,"",VLOOKUP($G39,Data!$G$3:$BA$2935,23,FALSE))</f>
        <v>0.2</v>
      </c>
      <c r="AE39" s="4">
        <f>IF($H39=0,"",VLOOKUP($G39,Data!$G$3:$BA$2935,24,FALSE))</f>
        <v>0.98</v>
      </c>
      <c r="AF39" s="4">
        <f>IF($H39=0,"",VLOOKUP($G39,Data!$G$3:$BA$2935,25,FALSE))</f>
        <v>0.1</v>
      </c>
      <c r="AG39" s="4">
        <f>IF($H39=0,"",VLOOKUP($G39,Data!$G$3:$BA$2935,26,FALSE))</f>
        <v>-0.1</v>
      </c>
      <c r="AH39" s="4" t="str">
        <f>IF($H39=0,"",VLOOKUP($G39,Data!$G$3:$BA$2935,27,FALSE))</f>
        <v>/</v>
      </c>
      <c r="AI39" s="4" t="str">
        <f>IF($H39=0,"",VLOOKUP($G39,Data!$G$3:$BA$2935,28,FALSE))</f>
        <v>/</v>
      </c>
      <c r="AJ39" s="4" t="str">
        <f>IF($H39=0,"",VLOOKUP($G39,Data!$G$3:$BA$2935,29,FALSE))</f>
        <v/>
      </c>
      <c r="AK39" s="4" t="str">
        <f>IF($H39=0,"",VLOOKUP($G39,Data!$G$3:$BA$2935,30,FALSE))</f>
        <v/>
      </c>
      <c r="AL39" s="4" t="str">
        <f>IF($H39=0,"",VLOOKUP($G39,Data!$G$3:$BA$2935,31,FALSE))</f>
        <v/>
      </c>
      <c r="AM39" s="4" t="str">
        <f>IF($H39=0,"",VLOOKUP($G39,Data!$G$3:$BA$2935,32,FALSE))</f>
        <v/>
      </c>
      <c r="AN39" s="4" t="str">
        <f>IF($H39=0,"",VLOOKUP($G39,Data!$G$3:$BA$2935,33,FALSE))</f>
        <v/>
      </c>
      <c r="AO39" s="4" t="str">
        <f>IF($H39=0,"",VLOOKUP($G39,Data!$G$3:$BA$2935,34,FALSE))</f>
        <v/>
      </c>
      <c r="AP39" s="4" t="str">
        <f>IF($H39=0,"",VLOOKUP($G39,Data!$G$3:$BA$2935,35,FALSE))</f>
        <v/>
      </c>
      <c r="AQ39" s="4" t="str">
        <f>IF($H39=0,"",VLOOKUP($G39,Data!$G$3:$BA$2935,36,FALSE))</f>
        <v/>
      </c>
      <c r="AR39" s="4" t="str">
        <f>IF($H39=0,"",VLOOKUP($G39,Data!$G$3:$BA$2935,37,FALSE))</f>
        <v/>
      </c>
      <c r="AS39" s="4" t="str">
        <f>IF($H39=0,"",VLOOKUP($G39,Data!$G$3:$BA$2935,38,FALSE))</f>
        <v/>
      </c>
      <c r="AT39" s="4" t="str">
        <f>IF($H39=0,"",VLOOKUP($G39,Data!$G$3:$BA$2935,39,FALSE))</f>
        <v/>
      </c>
    </row>
    <row r="40" spans="1:46" x14ac:dyDescent="0.25">
      <c r="A40" s="4">
        <f>PSSE!A42</f>
        <v>915001</v>
      </c>
      <c r="B40" s="4" t="str">
        <f>PSSE!B42</f>
        <v>NAHANG_H1</v>
      </c>
      <c r="C40" s="4">
        <f>PSSE!D42</f>
        <v>13.8</v>
      </c>
      <c r="D40" s="4">
        <f>PSSE!E42</f>
        <v>114</v>
      </c>
      <c r="E40" s="4" t="str">
        <f>PSSE!F42</f>
        <v>TD</v>
      </c>
      <c r="F40" s="4">
        <f>PSSE!G42</f>
        <v>1</v>
      </c>
      <c r="G40" s="4" t="str">
        <f t="shared" si="0"/>
        <v>PSS13.8114TD1</v>
      </c>
      <c r="H40" s="4">
        <f>COUNTIF(Data!$G$3:$BA$2935,PSS!$G40)</f>
        <v>1</v>
      </c>
      <c r="I40" s="4" t="str">
        <f>IF($H40=0,"",VLOOKUP($G40,Data!$G$3:$BA$2935,2,FALSE))</f>
        <v>'PSS2A'</v>
      </c>
      <c r="J40" s="4">
        <f>PSSE!C42</f>
        <v>1</v>
      </c>
      <c r="K40" s="4">
        <f>IF($H40=0,"",VLOOKUP($G40,Data!$G$3:$BA$2935,4,FALSE))</f>
        <v>1</v>
      </c>
      <c r="L40" s="4">
        <f>IF($H40=0,"",VLOOKUP($G40,Data!$G$3:$BA$2935,5,FALSE))</f>
        <v>0</v>
      </c>
      <c r="M40" s="4">
        <f>IF($H40=0,"",VLOOKUP($G40,Data!$G$3:$BA$2935,6,FALSE))</f>
        <v>3</v>
      </c>
      <c r="N40" s="4">
        <f>IF($H40=0,"",VLOOKUP($G40,Data!$G$3:$BA$2935,7,FALSE))</f>
        <v>0</v>
      </c>
      <c r="O40" s="4">
        <f>IF($H40=0,"",VLOOKUP($G40,Data!$G$3:$BA$2935,8,FALSE))</f>
        <v>5</v>
      </c>
      <c r="P40" s="4">
        <f>IF($H40=0,"",VLOOKUP($G40,Data!$G$3:$BA$2935,9,FALSE))</f>
        <v>1</v>
      </c>
      <c r="Q40" s="4">
        <f>IF($H40=0,"",VLOOKUP($G40,Data!$G$3:$BA$2935,10,FALSE))</f>
        <v>2.5</v>
      </c>
      <c r="R40" s="4">
        <f>IF($H40=0,"",VLOOKUP($G40,Data!$G$3:$BA$2935,11,FALSE))</f>
        <v>2.5</v>
      </c>
      <c r="S40" s="4">
        <f>IF($H40=0,"",VLOOKUP($G40,Data!$G$3:$BA$2935,12,FALSE))</f>
        <v>0</v>
      </c>
      <c r="T40" s="4">
        <f>IF($H40=0,"",VLOOKUP($G40,Data!$G$3:$BA$2935,13,FALSE))</f>
        <v>2.5</v>
      </c>
      <c r="U40" s="4">
        <f>IF($H40=0,"",VLOOKUP($G40,Data!$G$3:$BA$2935,14,FALSE))</f>
        <v>0</v>
      </c>
      <c r="V40" s="4">
        <f>IF($H40=0,"",VLOOKUP($G40,Data!$G$3:$BA$2935,15,FALSE))</f>
        <v>2.5</v>
      </c>
      <c r="W40" s="4">
        <f>IF($H40=0,"",VLOOKUP($G40,Data!$G$3:$BA$2935,16,FALSE))</f>
        <v>0.39</v>
      </c>
      <c r="X40" s="4">
        <f>IF($H40=0,"",VLOOKUP($G40,Data!$G$3:$BA$2935,17,FALSE))</f>
        <v>1</v>
      </c>
      <c r="Y40" s="4">
        <f>IF($H40=0,"",VLOOKUP($G40,Data!$G$3:$BA$2935,18,FALSE))</f>
        <v>0</v>
      </c>
      <c r="Z40" s="4">
        <f>IF($H40=0,"",VLOOKUP($G40,Data!$G$3:$BA$2935,19,FALSE))</f>
        <v>0.1</v>
      </c>
      <c r="AA40" s="4">
        <f>IF($H40=0,"",VLOOKUP($G40,Data!$G$3:$BA$2935,20,FALSE))</f>
        <v>6.5</v>
      </c>
      <c r="AB40" s="4">
        <f>IF($H40=0,"",VLOOKUP($G40,Data!$G$3:$BA$2935,21,FALSE))</f>
        <v>0.44</v>
      </c>
      <c r="AC40" s="4">
        <f>IF($H40=0,"",VLOOKUP($G40,Data!$G$3:$BA$2935,22,FALSE))</f>
        <v>0.08</v>
      </c>
      <c r="AD40" s="4">
        <f>IF($H40=0,"",VLOOKUP($G40,Data!$G$3:$BA$2935,23,FALSE))</f>
        <v>0.2</v>
      </c>
      <c r="AE40" s="4">
        <f>IF($H40=0,"",VLOOKUP($G40,Data!$G$3:$BA$2935,24,FALSE))</f>
        <v>0.98</v>
      </c>
      <c r="AF40" s="4">
        <f>IF($H40=0,"",VLOOKUP($G40,Data!$G$3:$BA$2935,25,FALSE))</f>
        <v>0.1</v>
      </c>
      <c r="AG40" s="4">
        <f>IF($H40=0,"",VLOOKUP($G40,Data!$G$3:$BA$2935,26,FALSE))</f>
        <v>-0.1</v>
      </c>
      <c r="AH40" s="4" t="str">
        <f>IF($H40=0,"",VLOOKUP($G40,Data!$G$3:$BA$2935,27,FALSE))</f>
        <v>/</v>
      </c>
      <c r="AI40" s="4" t="str">
        <f>IF($H40=0,"",VLOOKUP($G40,Data!$G$3:$BA$2935,28,FALSE))</f>
        <v>/</v>
      </c>
      <c r="AJ40" s="4" t="str">
        <f>IF($H40=0,"",VLOOKUP($G40,Data!$G$3:$BA$2935,29,FALSE))</f>
        <v/>
      </c>
      <c r="AK40" s="4" t="str">
        <f>IF($H40=0,"",VLOOKUP($G40,Data!$G$3:$BA$2935,30,FALSE))</f>
        <v/>
      </c>
      <c r="AL40" s="4" t="str">
        <f>IF($H40=0,"",VLOOKUP($G40,Data!$G$3:$BA$2935,31,FALSE))</f>
        <v/>
      </c>
      <c r="AM40" s="4" t="str">
        <f>IF($H40=0,"",VLOOKUP($G40,Data!$G$3:$BA$2935,32,FALSE))</f>
        <v/>
      </c>
      <c r="AN40" s="4" t="str">
        <f>IF($H40=0,"",VLOOKUP($G40,Data!$G$3:$BA$2935,33,FALSE))</f>
        <v/>
      </c>
      <c r="AO40" s="4" t="str">
        <f>IF($H40=0,"",VLOOKUP($G40,Data!$G$3:$BA$2935,34,FALSE))</f>
        <v/>
      </c>
      <c r="AP40" s="4" t="str">
        <f>IF($H40=0,"",VLOOKUP($G40,Data!$G$3:$BA$2935,35,FALSE))</f>
        <v/>
      </c>
      <c r="AQ40" s="4" t="str">
        <f>IF($H40=0,"",VLOOKUP($G40,Data!$G$3:$BA$2935,36,FALSE))</f>
        <v/>
      </c>
      <c r="AR40" s="4" t="str">
        <f>IF($H40=0,"",VLOOKUP($G40,Data!$G$3:$BA$2935,37,FALSE))</f>
        <v/>
      </c>
      <c r="AS40" s="4" t="str">
        <f>IF($H40=0,"",VLOOKUP($G40,Data!$G$3:$BA$2935,38,FALSE))</f>
        <v/>
      </c>
      <c r="AT40" s="4" t="str">
        <f>IF($H40=0,"",VLOOKUP($G40,Data!$G$3:$BA$2935,39,FALSE))</f>
        <v/>
      </c>
    </row>
    <row r="41" spans="1:46" x14ac:dyDescent="0.25">
      <c r="A41" s="4">
        <f>PSSE!A43</f>
        <v>915002</v>
      </c>
      <c r="B41" s="4" t="str">
        <f>PSSE!B43</f>
        <v>NAHANG_H2</v>
      </c>
      <c r="C41" s="4">
        <f>PSSE!D43</f>
        <v>13.8</v>
      </c>
      <c r="D41" s="4">
        <f>PSSE!E43</f>
        <v>114</v>
      </c>
      <c r="E41" s="4" t="str">
        <f>PSSE!F43</f>
        <v>TD</v>
      </c>
      <c r="F41" s="4">
        <f>PSSE!G43</f>
        <v>1</v>
      </c>
      <c r="G41" s="4" t="str">
        <f t="shared" si="0"/>
        <v>PSS13.8114TD1</v>
      </c>
      <c r="H41" s="4">
        <f>COUNTIF(Data!$G$3:$BA$2935,PSS!$G41)</f>
        <v>1</v>
      </c>
      <c r="I41" s="4" t="str">
        <f>IF($H41=0,"",VLOOKUP($G41,Data!$G$3:$BA$2935,2,FALSE))</f>
        <v>'PSS2A'</v>
      </c>
      <c r="J41" s="4">
        <f>PSSE!C43</f>
        <v>1</v>
      </c>
      <c r="K41" s="4">
        <f>IF($H41=0,"",VLOOKUP($G41,Data!$G$3:$BA$2935,4,FALSE))</f>
        <v>1</v>
      </c>
      <c r="L41" s="4">
        <f>IF($H41=0,"",VLOOKUP($G41,Data!$G$3:$BA$2935,5,FALSE))</f>
        <v>0</v>
      </c>
      <c r="M41" s="4">
        <f>IF($H41=0,"",VLOOKUP($G41,Data!$G$3:$BA$2935,6,FALSE))</f>
        <v>3</v>
      </c>
      <c r="N41" s="4">
        <f>IF($H41=0,"",VLOOKUP($G41,Data!$G$3:$BA$2935,7,FALSE))</f>
        <v>0</v>
      </c>
      <c r="O41" s="4">
        <f>IF($H41=0,"",VLOOKUP($G41,Data!$G$3:$BA$2935,8,FALSE))</f>
        <v>5</v>
      </c>
      <c r="P41" s="4">
        <f>IF($H41=0,"",VLOOKUP($G41,Data!$G$3:$BA$2935,9,FALSE))</f>
        <v>1</v>
      </c>
      <c r="Q41" s="4">
        <f>IF($H41=0,"",VLOOKUP($G41,Data!$G$3:$BA$2935,10,FALSE))</f>
        <v>2.5</v>
      </c>
      <c r="R41" s="4">
        <f>IF($H41=0,"",VLOOKUP($G41,Data!$G$3:$BA$2935,11,FALSE))</f>
        <v>2.5</v>
      </c>
      <c r="S41" s="4">
        <f>IF($H41=0,"",VLOOKUP($G41,Data!$G$3:$BA$2935,12,FALSE))</f>
        <v>0</v>
      </c>
      <c r="T41" s="4">
        <f>IF($H41=0,"",VLOOKUP($G41,Data!$G$3:$BA$2935,13,FALSE))</f>
        <v>2.5</v>
      </c>
      <c r="U41" s="4">
        <f>IF($H41=0,"",VLOOKUP($G41,Data!$G$3:$BA$2935,14,FALSE))</f>
        <v>0</v>
      </c>
      <c r="V41" s="4">
        <f>IF($H41=0,"",VLOOKUP($G41,Data!$G$3:$BA$2935,15,FALSE))</f>
        <v>2.5</v>
      </c>
      <c r="W41" s="4">
        <f>IF($H41=0,"",VLOOKUP($G41,Data!$G$3:$BA$2935,16,FALSE))</f>
        <v>0.39</v>
      </c>
      <c r="X41" s="4">
        <f>IF($H41=0,"",VLOOKUP($G41,Data!$G$3:$BA$2935,17,FALSE))</f>
        <v>1</v>
      </c>
      <c r="Y41" s="4">
        <f>IF($H41=0,"",VLOOKUP($G41,Data!$G$3:$BA$2935,18,FALSE))</f>
        <v>0</v>
      </c>
      <c r="Z41" s="4">
        <f>IF($H41=0,"",VLOOKUP($G41,Data!$G$3:$BA$2935,19,FALSE))</f>
        <v>0.1</v>
      </c>
      <c r="AA41" s="4">
        <f>IF($H41=0,"",VLOOKUP($G41,Data!$G$3:$BA$2935,20,FALSE))</f>
        <v>6.5</v>
      </c>
      <c r="AB41" s="4">
        <f>IF($H41=0,"",VLOOKUP($G41,Data!$G$3:$BA$2935,21,FALSE))</f>
        <v>0.44</v>
      </c>
      <c r="AC41" s="4">
        <f>IF($H41=0,"",VLOOKUP($G41,Data!$G$3:$BA$2935,22,FALSE))</f>
        <v>0.08</v>
      </c>
      <c r="AD41" s="4">
        <f>IF($H41=0,"",VLOOKUP($G41,Data!$G$3:$BA$2935,23,FALSE))</f>
        <v>0.2</v>
      </c>
      <c r="AE41" s="4">
        <f>IF($H41=0,"",VLOOKUP($G41,Data!$G$3:$BA$2935,24,FALSE))</f>
        <v>0.98</v>
      </c>
      <c r="AF41" s="4">
        <f>IF($H41=0,"",VLOOKUP($G41,Data!$G$3:$BA$2935,25,FALSE))</f>
        <v>0.1</v>
      </c>
      <c r="AG41" s="4">
        <f>IF($H41=0,"",VLOOKUP($G41,Data!$G$3:$BA$2935,26,FALSE))</f>
        <v>-0.1</v>
      </c>
      <c r="AH41" s="4" t="str">
        <f>IF($H41=0,"",VLOOKUP($G41,Data!$G$3:$BA$2935,27,FALSE))</f>
        <v>/</v>
      </c>
      <c r="AI41" s="4" t="str">
        <f>IF($H41=0,"",VLOOKUP($G41,Data!$G$3:$BA$2935,28,FALSE))</f>
        <v>/</v>
      </c>
      <c r="AJ41" s="4" t="str">
        <f>IF($H41=0,"",VLOOKUP($G41,Data!$G$3:$BA$2935,29,FALSE))</f>
        <v/>
      </c>
      <c r="AK41" s="4" t="str">
        <f>IF($H41=0,"",VLOOKUP($G41,Data!$G$3:$BA$2935,30,FALSE))</f>
        <v/>
      </c>
      <c r="AL41" s="4" t="str">
        <f>IF($H41=0,"",VLOOKUP($G41,Data!$G$3:$BA$2935,31,FALSE))</f>
        <v/>
      </c>
      <c r="AM41" s="4" t="str">
        <f>IF($H41=0,"",VLOOKUP($G41,Data!$G$3:$BA$2935,32,FALSE))</f>
        <v/>
      </c>
      <c r="AN41" s="4" t="str">
        <f>IF($H41=0,"",VLOOKUP($G41,Data!$G$3:$BA$2935,33,FALSE))</f>
        <v/>
      </c>
      <c r="AO41" s="4" t="str">
        <f>IF($H41=0,"",VLOOKUP($G41,Data!$G$3:$BA$2935,34,FALSE))</f>
        <v/>
      </c>
      <c r="AP41" s="4" t="str">
        <f>IF($H41=0,"",VLOOKUP($G41,Data!$G$3:$BA$2935,35,FALSE))</f>
        <v/>
      </c>
      <c r="AQ41" s="4" t="str">
        <f>IF($H41=0,"",VLOOKUP($G41,Data!$G$3:$BA$2935,36,FALSE))</f>
        <v/>
      </c>
      <c r="AR41" s="4" t="str">
        <f>IF($H41=0,"",VLOOKUP($G41,Data!$G$3:$BA$2935,37,FALSE))</f>
        <v/>
      </c>
      <c r="AS41" s="4" t="str">
        <f>IF($H41=0,"",VLOOKUP($G41,Data!$G$3:$BA$2935,38,FALSE))</f>
        <v/>
      </c>
      <c r="AT41" s="4" t="str">
        <f>IF($H41=0,"",VLOOKUP($G41,Data!$G$3:$BA$2935,39,FALSE))</f>
        <v/>
      </c>
    </row>
    <row r="42" spans="1:46" x14ac:dyDescent="0.25">
      <c r="A42" s="4">
        <f>PSSE!A44</f>
        <v>915003</v>
      </c>
      <c r="B42" s="4" t="str">
        <f>PSSE!B44</f>
        <v>NAHANG_H3</v>
      </c>
      <c r="C42" s="4">
        <f>PSSE!D44</f>
        <v>13.8</v>
      </c>
      <c r="D42" s="4">
        <f>PSSE!E44</f>
        <v>114</v>
      </c>
      <c r="E42" s="4" t="str">
        <f>PSSE!F44</f>
        <v>TD</v>
      </c>
      <c r="F42" s="4">
        <f>PSSE!G44</f>
        <v>1</v>
      </c>
      <c r="G42" s="4" t="str">
        <f t="shared" si="0"/>
        <v>PSS13.8114TD1</v>
      </c>
      <c r="H42" s="4">
        <f>COUNTIF(Data!$G$3:$BA$2935,PSS!$G42)</f>
        <v>1</v>
      </c>
      <c r="I42" s="4" t="str">
        <f>IF($H42=0,"",VLOOKUP($G42,Data!$G$3:$BA$2935,2,FALSE))</f>
        <v>'PSS2A'</v>
      </c>
      <c r="J42" s="4">
        <f>PSSE!C44</f>
        <v>1</v>
      </c>
      <c r="K42" s="4">
        <f>IF($H42=0,"",VLOOKUP($G42,Data!$G$3:$BA$2935,4,FALSE))</f>
        <v>1</v>
      </c>
      <c r="L42" s="4">
        <f>IF($H42=0,"",VLOOKUP($G42,Data!$G$3:$BA$2935,5,FALSE))</f>
        <v>0</v>
      </c>
      <c r="M42" s="4">
        <f>IF($H42=0,"",VLOOKUP($G42,Data!$G$3:$BA$2935,6,FALSE))</f>
        <v>3</v>
      </c>
      <c r="N42" s="4">
        <f>IF($H42=0,"",VLOOKUP($G42,Data!$G$3:$BA$2935,7,FALSE))</f>
        <v>0</v>
      </c>
      <c r="O42" s="4">
        <f>IF($H42=0,"",VLOOKUP($G42,Data!$G$3:$BA$2935,8,FALSE))</f>
        <v>5</v>
      </c>
      <c r="P42" s="4">
        <f>IF($H42=0,"",VLOOKUP($G42,Data!$G$3:$BA$2935,9,FALSE))</f>
        <v>1</v>
      </c>
      <c r="Q42" s="4">
        <f>IF($H42=0,"",VLOOKUP($G42,Data!$G$3:$BA$2935,10,FALSE))</f>
        <v>2.5</v>
      </c>
      <c r="R42" s="4">
        <f>IF($H42=0,"",VLOOKUP($G42,Data!$G$3:$BA$2935,11,FALSE))</f>
        <v>2.5</v>
      </c>
      <c r="S42" s="4">
        <f>IF($H42=0,"",VLOOKUP($G42,Data!$G$3:$BA$2935,12,FALSE))</f>
        <v>0</v>
      </c>
      <c r="T42" s="4">
        <f>IF($H42=0,"",VLOOKUP($G42,Data!$G$3:$BA$2935,13,FALSE))</f>
        <v>2.5</v>
      </c>
      <c r="U42" s="4">
        <f>IF($H42=0,"",VLOOKUP($G42,Data!$G$3:$BA$2935,14,FALSE))</f>
        <v>0</v>
      </c>
      <c r="V42" s="4">
        <f>IF($H42=0,"",VLOOKUP($G42,Data!$G$3:$BA$2935,15,FALSE))</f>
        <v>2.5</v>
      </c>
      <c r="W42" s="4">
        <f>IF($H42=0,"",VLOOKUP($G42,Data!$G$3:$BA$2935,16,FALSE))</f>
        <v>0.39</v>
      </c>
      <c r="X42" s="4">
        <f>IF($H42=0,"",VLOOKUP($G42,Data!$G$3:$BA$2935,17,FALSE))</f>
        <v>1</v>
      </c>
      <c r="Y42" s="4">
        <f>IF($H42=0,"",VLOOKUP($G42,Data!$G$3:$BA$2935,18,FALSE))</f>
        <v>0</v>
      </c>
      <c r="Z42" s="4">
        <f>IF($H42=0,"",VLOOKUP($G42,Data!$G$3:$BA$2935,19,FALSE))</f>
        <v>0.1</v>
      </c>
      <c r="AA42" s="4">
        <f>IF($H42=0,"",VLOOKUP($G42,Data!$G$3:$BA$2935,20,FALSE))</f>
        <v>6.5</v>
      </c>
      <c r="AB42" s="4">
        <f>IF($H42=0,"",VLOOKUP($G42,Data!$G$3:$BA$2935,21,FALSE))</f>
        <v>0.44</v>
      </c>
      <c r="AC42" s="4">
        <f>IF($H42=0,"",VLOOKUP($G42,Data!$G$3:$BA$2935,22,FALSE))</f>
        <v>0.08</v>
      </c>
      <c r="AD42" s="4">
        <f>IF($H42=0,"",VLOOKUP($G42,Data!$G$3:$BA$2935,23,FALSE))</f>
        <v>0.2</v>
      </c>
      <c r="AE42" s="4">
        <f>IF($H42=0,"",VLOOKUP($G42,Data!$G$3:$BA$2935,24,FALSE))</f>
        <v>0.98</v>
      </c>
      <c r="AF42" s="4">
        <f>IF($H42=0,"",VLOOKUP($G42,Data!$G$3:$BA$2935,25,FALSE))</f>
        <v>0.1</v>
      </c>
      <c r="AG42" s="4">
        <f>IF($H42=0,"",VLOOKUP($G42,Data!$G$3:$BA$2935,26,FALSE))</f>
        <v>-0.1</v>
      </c>
      <c r="AH42" s="4" t="str">
        <f>IF($H42=0,"",VLOOKUP($G42,Data!$G$3:$BA$2935,27,FALSE))</f>
        <v>/</v>
      </c>
      <c r="AI42" s="4" t="str">
        <f>IF($H42=0,"",VLOOKUP($G42,Data!$G$3:$BA$2935,28,FALSE))</f>
        <v>/</v>
      </c>
      <c r="AJ42" s="4" t="str">
        <f>IF($H42=0,"",VLOOKUP($G42,Data!$G$3:$BA$2935,29,FALSE))</f>
        <v/>
      </c>
      <c r="AK42" s="4" t="str">
        <f>IF($H42=0,"",VLOOKUP($G42,Data!$G$3:$BA$2935,30,FALSE))</f>
        <v/>
      </c>
      <c r="AL42" s="4" t="str">
        <f>IF($H42=0,"",VLOOKUP($G42,Data!$G$3:$BA$2935,31,FALSE))</f>
        <v/>
      </c>
      <c r="AM42" s="4" t="str">
        <f>IF($H42=0,"",VLOOKUP($G42,Data!$G$3:$BA$2935,32,FALSE))</f>
        <v/>
      </c>
      <c r="AN42" s="4" t="str">
        <f>IF($H42=0,"",VLOOKUP($G42,Data!$G$3:$BA$2935,33,FALSE))</f>
        <v/>
      </c>
      <c r="AO42" s="4" t="str">
        <f>IF($H42=0,"",VLOOKUP($G42,Data!$G$3:$BA$2935,34,FALSE))</f>
        <v/>
      </c>
      <c r="AP42" s="4" t="str">
        <f>IF($H42=0,"",VLOOKUP($G42,Data!$G$3:$BA$2935,35,FALSE))</f>
        <v/>
      </c>
      <c r="AQ42" s="4" t="str">
        <f>IF($H42=0,"",VLOOKUP($G42,Data!$G$3:$BA$2935,36,FALSE))</f>
        <v/>
      </c>
      <c r="AR42" s="4" t="str">
        <f>IF($H42=0,"",VLOOKUP($G42,Data!$G$3:$BA$2935,37,FALSE))</f>
        <v/>
      </c>
      <c r="AS42" s="4" t="str">
        <f>IF($H42=0,"",VLOOKUP($G42,Data!$G$3:$BA$2935,38,FALSE))</f>
        <v/>
      </c>
      <c r="AT42" s="4" t="str">
        <f>IF($H42=0,"",VLOOKUP($G42,Data!$G$3:$BA$2935,39,FALSE))</f>
        <v/>
      </c>
    </row>
    <row r="43" spans="1:46" x14ac:dyDescent="0.25">
      <c r="A43" s="4">
        <f>PSSE!A45</f>
        <v>915011</v>
      </c>
      <c r="B43" s="4" t="str">
        <f>PSSE!B45</f>
        <v>TUYENQUAG_H1</v>
      </c>
      <c r="C43" s="4">
        <f>PSSE!D45</f>
        <v>13.8</v>
      </c>
      <c r="D43" s="4">
        <f>PSSE!E45</f>
        <v>114</v>
      </c>
      <c r="E43" s="4" t="str">
        <f>PSSE!F45</f>
        <v>TD</v>
      </c>
      <c r="F43" s="4">
        <f>PSSE!G45</f>
        <v>1</v>
      </c>
      <c r="G43" s="4" t="str">
        <f t="shared" si="0"/>
        <v>PSS13.8114TD1</v>
      </c>
      <c r="H43" s="4">
        <f>COUNTIF(Data!$G$3:$BA$2935,PSS!$G43)</f>
        <v>1</v>
      </c>
      <c r="I43" s="4" t="str">
        <f>IF($H43=0,"",VLOOKUP($G43,Data!$G$3:$BA$2935,2,FALSE))</f>
        <v>'PSS2A'</v>
      </c>
      <c r="J43" s="4">
        <f>PSSE!C45</f>
        <v>1</v>
      </c>
      <c r="K43" s="4">
        <f>IF($H43=0,"",VLOOKUP($G43,Data!$G$3:$BA$2935,4,FALSE))</f>
        <v>1</v>
      </c>
      <c r="L43" s="4">
        <f>IF($H43=0,"",VLOOKUP($G43,Data!$G$3:$BA$2935,5,FALSE))</f>
        <v>0</v>
      </c>
      <c r="M43" s="4">
        <f>IF($H43=0,"",VLOOKUP($G43,Data!$G$3:$BA$2935,6,FALSE))</f>
        <v>3</v>
      </c>
      <c r="N43" s="4">
        <f>IF($H43=0,"",VLOOKUP($G43,Data!$G$3:$BA$2935,7,FALSE))</f>
        <v>0</v>
      </c>
      <c r="O43" s="4">
        <f>IF($H43=0,"",VLOOKUP($G43,Data!$G$3:$BA$2935,8,FALSE))</f>
        <v>5</v>
      </c>
      <c r="P43" s="4">
        <f>IF($H43=0,"",VLOOKUP($G43,Data!$G$3:$BA$2935,9,FALSE))</f>
        <v>1</v>
      </c>
      <c r="Q43" s="4">
        <f>IF($H43=0,"",VLOOKUP($G43,Data!$G$3:$BA$2935,10,FALSE))</f>
        <v>2.5</v>
      </c>
      <c r="R43" s="4">
        <f>IF($H43=0,"",VLOOKUP($G43,Data!$G$3:$BA$2935,11,FALSE))</f>
        <v>2.5</v>
      </c>
      <c r="S43" s="4">
        <f>IF($H43=0,"",VLOOKUP($G43,Data!$G$3:$BA$2935,12,FALSE))</f>
        <v>0</v>
      </c>
      <c r="T43" s="4">
        <f>IF($H43=0,"",VLOOKUP($G43,Data!$G$3:$BA$2935,13,FALSE))</f>
        <v>2.5</v>
      </c>
      <c r="U43" s="4">
        <f>IF($H43=0,"",VLOOKUP($G43,Data!$G$3:$BA$2935,14,FALSE))</f>
        <v>0</v>
      </c>
      <c r="V43" s="4">
        <f>IF($H43=0,"",VLOOKUP($G43,Data!$G$3:$BA$2935,15,FALSE))</f>
        <v>2.5</v>
      </c>
      <c r="W43" s="4">
        <f>IF($H43=0,"",VLOOKUP($G43,Data!$G$3:$BA$2935,16,FALSE))</f>
        <v>0.39</v>
      </c>
      <c r="X43" s="4">
        <f>IF($H43=0,"",VLOOKUP($G43,Data!$G$3:$BA$2935,17,FALSE))</f>
        <v>1</v>
      </c>
      <c r="Y43" s="4">
        <f>IF($H43=0,"",VLOOKUP($G43,Data!$G$3:$BA$2935,18,FALSE))</f>
        <v>0</v>
      </c>
      <c r="Z43" s="4">
        <f>IF($H43=0,"",VLOOKUP($G43,Data!$G$3:$BA$2935,19,FALSE))</f>
        <v>0.1</v>
      </c>
      <c r="AA43" s="4">
        <f>IF($H43=0,"",VLOOKUP($G43,Data!$G$3:$BA$2935,20,FALSE))</f>
        <v>6.5</v>
      </c>
      <c r="AB43" s="4">
        <f>IF($H43=0,"",VLOOKUP($G43,Data!$G$3:$BA$2935,21,FALSE))</f>
        <v>0.44</v>
      </c>
      <c r="AC43" s="4">
        <f>IF($H43=0,"",VLOOKUP($G43,Data!$G$3:$BA$2935,22,FALSE))</f>
        <v>0.08</v>
      </c>
      <c r="AD43" s="4">
        <f>IF($H43=0,"",VLOOKUP($G43,Data!$G$3:$BA$2935,23,FALSE))</f>
        <v>0.2</v>
      </c>
      <c r="AE43" s="4">
        <f>IF($H43=0,"",VLOOKUP($G43,Data!$G$3:$BA$2935,24,FALSE))</f>
        <v>0.98</v>
      </c>
      <c r="AF43" s="4">
        <f>IF($H43=0,"",VLOOKUP($G43,Data!$G$3:$BA$2935,25,FALSE))</f>
        <v>0.1</v>
      </c>
      <c r="AG43" s="4">
        <f>IF($H43=0,"",VLOOKUP($G43,Data!$G$3:$BA$2935,26,FALSE))</f>
        <v>-0.1</v>
      </c>
      <c r="AH43" s="4" t="str">
        <f>IF($H43=0,"",VLOOKUP($G43,Data!$G$3:$BA$2935,27,FALSE))</f>
        <v>/</v>
      </c>
      <c r="AI43" s="4" t="str">
        <f>IF($H43=0,"",VLOOKUP($G43,Data!$G$3:$BA$2935,28,FALSE))</f>
        <v>/</v>
      </c>
      <c r="AJ43" s="4" t="str">
        <f>IF($H43=0,"",VLOOKUP($G43,Data!$G$3:$BA$2935,29,FALSE))</f>
        <v/>
      </c>
      <c r="AK43" s="4" t="str">
        <f>IF($H43=0,"",VLOOKUP($G43,Data!$G$3:$BA$2935,30,FALSE))</f>
        <v/>
      </c>
      <c r="AL43" s="4" t="str">
        <f>IF($H43=0,"",VLOOKUP($G43,Data!$G$3:$BA$2935,31,FALSE))</f>
        <v/>
      </c>
      <c r="AM43" s="4" t="str">
        <f>IF($H43=0,"",VLOOKUP($G43,Data!$G$3:$BA$2935,32,FALSE))</f>
        <v/>
      </c>
      <c r="AN43" s="4" t="str">
        <f>IF($H43=0,"",VLOOKUP($G43,Data!$G$3:$BA$2935,33,FALSE))</f>
        <v/>
      </c>
      <c r="AO43" s="4" t="str">
        <f>IF($H43=0,"",VLOOKUP($G43,Data!$G$3:$BA$2935,34,FALSE))</f>
        <v/>
      </c>
      <c r="AP43" s="4" t="str">
        <f>IF($H43=0,"",VLOOKUP($G43,Data!$G$3:$BA$2935,35,FALSE))</f>
        <v/>
      </c>
      <c r="AQ43" s="4" t="str">
        <f>IF($H43=0,"",VLOOKUP($G43,Data!$G$3:$BA$2935,36,FALSE))</f>
        <v/>
      </c>
      <c r="AR43" s="4" t="str">
        <f>IF($H43=0,"",VLOOKUP($G43,Data!$G$3:$BA$2935,37,FALSE))</f>
        <v/>
      </c>
      <c r="AS43" s="4" t="str">
        <f>IF($H43=0,"",VLOOKUP($G43,Data!$G$3:$BA$2935,38,FALSE))</f>
        <v/>
      </c>
      <c r="AT43" s="4" t="str">
        <f>IF($H43=0,"",VLOOKUP($G43,Data!$G$3:$BA$2935,39,FALSE))</f>
        <v/>
      </c>
    </row>
    <row r="44" spans="1:46" x14ac:dyDescent="0.25">
      <c r="A44" s="4">
        <f>PSSE!A46</f>
        <v>915012</v>
      </c>
      <c r="B44" s="4" t="str">
        <f>PSSE!B46</f>
        <v>TUYENQUAG_H2</v>
      </c>
      <c r="C44" s="4">
        <f>PSSE!D46</f>
        <v>13.8</v>
      </c>
      <c r="D44" s="4">
        <f>PSSE!E46</f>
        <v>114</v>
      </c>
      <c r="E44" s="4" t="str">
        <f>PSSE!F46</f>
        <v>TD</v>
      </c>
      <c r="F44" s="4">
        <f>PSSE!G46</f>
        <v>1</v>
      </c>
      <c r="G44" s="4" t="str">
        <f t="shared" si="0"/>
        <v>PSS13.8114TD1</v>
      </c>
      <c r="H44" s="4">
        <f>COUNTIF(Data!$G$3:$BA$2935,PSS!$G44)</f>
        <v>1</v>
      </c>
      <c r="I44" s="4" t="str">
        <f>IF($H44=0,"",VLOOKUP($G44,Data!$G$3:$BA$2935,2,FALSE))</f>
        <v>'PSS2A'</v>
      </c>
      <c r="J44" s="4">
        <f>PSSE!C46</f>
        <v>1</v>
      </c>
      <c r="K44" s="4">
        <f>IF($H44=0,"",VLOOKUP($G44,Data!$G$3:$BA$2935,4,FALSE))</f>
        <v>1</v>
      </c>
      <c r="L44" s="4">
        <f>IF($H44=0,"",VLOOKUP($G44,Data!$G$3:$BA$2935,5,FALSE))</f>
        <v>0</v>
      </c>
      <c r="M44" s="4">
        <f>IF($H44=0,"",VLOOKUP($G44,Data!$G$3:$BA$2935,6,FALSE))</f>
        <v>3</v>
      </c>
      <c r="N44" s="4">
        <f>IF($H44=0,"",VLOOKUP($G44,Data!$G$3:$BA$2935,7,FALSE))</f>
        <v>0</v>
      </c>
      <c r="O44" s="4">
        <f>IF($H44=0,"",VLOOKUP($G44,Data!$G$3:$BA$2935,8,FALSE))</f>
        <v>5</v>
      </c>
      <c r="P44" s="4">
        <f>IF($H44=0,"",VLOOKUP($G44,Data!$G$3:$BA$2935,9,FALSE))</f>
        <v>1</v>
      </c>
      <c r="Q44" s="4">
        <f>IF($H44=0,"",VLOOKUP($G44,Data!$G$3:$BA$2935,10,FALSE))</f>
        <v>2.5</v>
      </c>
      <c r="R44" s="4">
        <f>IF($H44=0,"",VLOOKUP($G44,Data!$G$3:$BA$2935,11,FALSE))</f>
        <v>2.5</v>
      </c>
      <c r="S44" s="4">
        <f>IF($H44=0,"",VLOOKUP($G44,Data!$G$3:$BA$2935,12,FALSE))</f>
        <v>0</v>
      </c>
      <c r="T44" s="4">
        <f>IF($H44=0,"",VLOOKUP($G44,Data!$G$3:$BA$2935,13,FALSE))</f>
        <v>2.5</v>
      </c>
      <c r="U44" s="4">
        <f>IF($H44=0,"",VLOOKUP($G44,Data!$G$3:$BA$2935,14,FALSE))</f>
        <v>0</v>
      </c>
      <c r="V44" s="4">
        <f>IF($H44=0,"",VLOOKUP($G44,Data!$G$3:$BA$2935,15,FALSE))</f>
        <v>2.5</v>
      </c>
      <c r="W44" s="4">
        <f>IF($H44=0,"",VLOOKUP($G44,Data!$G$3:$BA$2935,16,FALSE))</f>
        <v>0.39</v>
      </c>
      <c r="X44" s="4">
        <f>IF($H44=0,"",VLOOKUP($G44,Data!$G$3:$BA$2935,17,FALSE))</f>
        <v>1</v>
      </c>
      <c r="Y44" s="4">
        <f>IF($H44=0,"",VLOOKUP($G44,Data!$G$3:$BA$2935,18,FALSE))</f>
        <v>0</v>
      </c>
      <c r="Z44" s="4">
        <f>IF($H44=0,"",VLOOKUP($G44,Data!$G$3:$BA$2935,19,FALSE))</f>
        <v>0.1</v>
      </c>
      <c r="AA44" s="4">
        <f>IF($H44=0,"",VLOOKUP($G44,Data!$G$3:$BA$2935,20,FALSE))</f>
        <v>6.5</v>
      </c>
      <c r="AB44" s="4">
        <f>IF($H44=0,"",VLOOKUP($G44,Data!$G$3:$BA$2935,21,FALSE))</f>
        <v>0.44</v>
      </c>
      <c r="AC44" s="4">
        <f>IF($H44=0,"",VLOOKUP($G44,Data!$G$3:$BA$2935,22,FALSE))</f>
        <v>0.08</v>
      </c>
      <c r="AD44" s="4">
        <f>IF($H44=0,"",VLOOKUP($G44,Data!$G$3:$BA$2935,23,FALSE))</f>
        <v>0.2</v>
      </c>
      <c r="AE44" s="4">
        <f>IF($H44=0,"",VLOOKUP($G44,Data!$G$3:$BA$2935,24,FALSE))</f>
        <v>0.98</v>
      </c>
      <c r="AF44" s="4">
        <f>IF($H44=0,"",VLOOKUP($G44,Data!$G$3:$BA$2935,25,FALSE))</f>
        <v>0.1</v>
      </c>
      <c r="AG44" s="4">
        <f>IF($H44=0,"",VLOOKUP($G44,Data!$G$3:$BA$2935,26,FALSE))</f>
        <v>-0.1</v>
      </c>
      <c r="AH44" s="4" t="str">
        <f>IF($H44=0,"",VLOOKUP($G44,Data!$G$3:$BA$2935,27,FALSE))</f>
        <v>/</v>
      </c>
      <c r="AI44" s="4" t="str">
        <f>IF($H44=0,"",VLOOKUP($G44,Data!$G$3:$BA$2935,28,FALSE))</f>
        <v>/</v>
      </c>
      <c r="AJ44" s="4" t="str">
        <f>IF($H44=0,"",VLOOKUP($G44,Data!$G$3:$BA$2935,29,FALSE))</f>
        <v/>
      </c>
      <c r="AK44" s="4" t="str">
        <f>IF($H44=0,"",VLOOKUP($G44,Data!$G$3:$BA$2935,30,FALSE))</f>
        <v/>
      </c>
      <c r="AL44" s="4" t="str">
        <f>IF($H44=0,"",VLOOKUP($G44,Data!$G$3:$BA$2935,31,FALSE))</f>
        <v/>
      </c>
      <c r="AM44" s="4" t="str">
        <f>IF($H44=0,"",VLOOKUP($G44,Data!$G$3:$BA$2935,32,FALSE))</f>
        <v/>
      </c>
      <c r="AN44" s="4" t="str">
        <f>IF($H44=0,"",VLOOKUP($G44,Data!$G$3:$BA$2935,33,FALSE))</f>
        <v/>
      </c>
      <c r="AO44" s="4" t="str">
        <f>IF($H44=0,"",VLOOKUP($G44,Data!$G$3:$BA$2935,34,FALSE))</f>
        <v/>
      </c>
      <c r="AP44" s="4" t="str">
        <f>IF($H44=0,"",VLOOKUP($G44,Data!$G$3:$BA$2935,35,FALSE))</f>
        <v/>
      </c>
      <c r="AQ44" s="4" t="str">
        <f>IF($H44=0,"",VLOOKUP($G44,Data!$G$3:$BA$2935,36,FALSE))</f>
        <v/>
      </c>
      <c r="AR44" s="4" t="str">
        <f>IF($H44=0,"",VLOOKUP($G44,Data!$G$3:$BA$2935,37,FALSE))</f>
        <v/>
      </c>
      <c r="AS44" s="4" t="str">
        <f>IF($H44=0,"",VLOOKUP($G44,Data!$G$3:$BA$2935,38,FALSE))</f>
        <v/>
      </c>
      <c r="AT44" s="4" t="str">
        <f>IF($H44=0,"",VLOOKUP($G44,Data!$G$3:$BA$2935,39,FALSE))</f>
        <v/>
      </c>
    </row>
    <row r="45" spans="1:46" x14ac:dyDescent="0.25">
      <c r="A45" s="4">
        <f>PSSE!A47</f>
        <v>915013</v>
      </c>
      <c r="B45" s="4" t="str">
        <f>PSSE!B47</f>
        <v>TUYENQUAG_H3</v>
      </c>
      <c r="C45" s="4">
        <f>PSSE!D47</f>
        <v>13.8</v>
      </c>
      <c r="D45" s="4">
        <f>PSSE!E47</f>
        <v>114</v>
      </c>
      <c r="E45" s="4" t="str">
        <f>PSSE!F47</f>
        <v>TD</v>
      </c>
      <c r="F45" s="4">
        <f>PSSE!G47</f>
        <v>1</v>
      </c>
      <c r="G45" s="4" t="str">
        <f t="shared" si="0"/>
        <v>PSS13.8114TD1</v>
      </c>
      <c r="H45" s="4">
        <f>COUNTIF(Data!$G$3:$BA$2935,PSS!$G45)</f>
        <v>1</v>
      </c>
      <c r="I45" s="4" t="str">
        <f>IF($H45=0,"",VLOOKUP($G45,Data!$G$3:$BA$2935,2,FALSE))</f>
        <v>'PSS2A'</v>
      </c>
      <c r="J45" s="4">
        <f>PSSE!C47</f>
        <v>1</v>
      </c>
      <c r="K45" s="4">
        <f>IF($H45=0,"",VLOOKUP($G45,Data!$G$3:$BA$2935,4,FALSE))</f>
        <v>1</v>
      </c>
      <c r="L45" s="4">
        <f>IF($H45=0,"",VLOOKUP($G45,Data!$G$3:$BA$2935,5,FALSE))</f>
        <v>0</v>
      </c>
      <c r="M45" s="4">
        <f>IF($H45=0,"",VLOOKUP($G45,Data!$G$3:$BA$2935,6,FALSE))</f>
        <v>3</v>
      </c>
      <c r="N45" s="4">
        <f>IF($H45=0,"",VLOOKUP($G45,Data!$G$3:$BA$2935,7,FALSE))</f>
        <v>0</v>
      </c>
      <c r="O45" s="4">
        <f>IF($H45=0,"",VLOOKUP($G45,Data!$G$3:$BA$2935,8,FALSE))</f>
        <v>5</v>
      </c>
      <c r="P45" s="4">
        <f>IF($H45=0,"",VLOOKUP($G45,Data!$G$3:$BA$2935,9,FALSE))</f>
        <v>1</v>
      </c>
      <c r="Q45" s="4">
        <f>IF($H45=0,"",VLOOKUP($G45,Data!$G$3:$BA$2935,10,FALSE))</f>
        <v>2.5</v>
      </c>
      <c r="R45" s="4">
        <f>IF($H45=0,"",VLOOKUP($G45,Data!$G$3:$BA$2935,11,FALSE))</f>
        <v>2.5</v>
      </c>
      <c r="S45" s="4">
        <f>IF($H45=0,"",VLOOKUP($G45,Data!$G$3:$BA$2935,12,FALSE))</f>
        <v>0</v>
      </c>
      <c r="T45" s="4">
        <f>IF($H45=0,"",VLOOKUP($G45,Data!$G$3:$BA$2935,13,FALSE))</f>
        <v>2.5</v>
      </c>
      <c r="U45" s="4">
        <f>IF($H45=0,"",VLOOKUP($G45,Data!$G$3:$BA$2935,14,FALSE))</f>
        <v>0</v>
      </c>
      <c r="V45" s="4">
        <f>IF($H45=0,"",VLOOKUP($G45,Data!$G$3:$BA$2935,15,FALSE))</f>
        <v>2.5</v>
      </c>
      <c r="W45" s="4">
        <f>IF($H45=0,"",VLOOKUP($G45,Data!$G$3:$BA$2935,16,FALSE))</f>
        <v>0.39</v>
      </c>
      <c r="X45" s="4">
        <f>IF($H45=0,"",VLOOKUP($G45,Data!$G$3:$BA$2935,17,FALSE))</f>
        <v>1</v>
      </c>
      <c r="Y45" s="4">
        <f>IF($H45=0,"",VLOOKUP($G45,Data!$G$3:$BA$2935,18,FALSE))</f>
        <v>0</v>
      </c>
      <c r="Z45" s="4">
        <f>IF($H45=0,"",VLOOKUP($G45,Data!$G$3:$BA$2935,19,FALSE))</f>
        <v>0.1</v>
      </c>
      <c r="AA45" s="4">
        <f>IF($H45=0,"",VLOOKUP($G45,Data!$G$3:$BA$2935,20,FALSE))</f>
        <v>6.5</v>
      </c>
      <c r="AB45" s="4">
        <f>IF($H45=0,"",VLOOKUP($G45,Data!$G$3:$BA$2935,21,FALSE))</f>
        <v>0.44</v>
      </c>
      <c r="AC45" s="4">
        <f>IF($H45=0,"",VLOOKUP($G45,Data!$G$3:$BA$2935,22,FALSE))</f>
        <v>0.08</v>
      </c>
      <c r="AD45" s="4">
        <f>IF($H45=0,"",VLOOKUP($G45,Data!$G$3:$BA$2935,23,FALSE))</f>
        <v>0.2</v>
      </c>
      <c r="AE45" s="4">
        <f>IF($H45=0,"",VLOOKUP($G45,Data!$G$3:$BA$2935,24,FALSE))</f>
        <v>0.98</v>
      </c>
      <c r="AF45" s="4">
        <f>IF($H45=0,"",VLOOKUP($G45,Data!$G$3:$BA$2935,25,FALSE))</f>
        <v>0.1</v>
      </c>
      <c r="AG45" s="4">
        <f>IF($H45=0,"",VLOOKUP($G45,Data!$G$3:$BA$2935,26,FALSE))</f>
        <v>-0.1</v>
      </c>
      <c r="AH45" s="4" t="str">
        <f>IF($H45=0,"",VLOOKUP($G45,Data!$G$3:$BA$2935,27,FALSE))</f>
        <v>/</v>
      </c>
      <c r="AI45" s="4" t="str">
        <f>IF($H45=0,"",VLOOKUP($G45,Data!$G$3:$BA$2935,28,FALSE))</f>
        <v>/</v>
      </c>
      <c r="AJ45" s="4" t="str">
        <f>IF($H45=0,"",VLOOKUP($G45,Data!$G$3:$BA$2935,29,FALSE))</f>
        <v/>
      </c>
      <c r="AK45" s="4" t="str">
        <f>IF($H45=0,"",VLOOKUP($G45,Data!$G$3:$BA$2935,30,FALSE))</f>
        <v/>
      </c>
      <c r="AL45" s="4" t="str">
        <f>IF($H45=0,"",VLOOKUP($G45,Data!$G$3:$BA$2935,31,FALSE))</f>
        <v/>
      </c>
      <c r="AM45" s="4" t="str">
        <f>IF($H45=0,"",VLOOKUP($G45,Data!$G$3:$BA$2935,32,FALSE))</f>
        <v/>
      </c>
      <c r="AN45" s="4" t="str">
        <f>IF($H45=0,"",VLOOKUP($G45,Data!$G$3:$BA$2935,33,FALSE))</f>
        <v/>
      </c>
      <c r="AO45" s="4" t="str">
        <f>IF($H45=0,"",VLOOKUP($G45,Data!$G$3:$BA$2935,34,FALSE))</f>
        <v/>
      </c>
      <c r="AP45" s="4" t="str">
        <f>IF($H45=0,"",VLOOKUP($G45,Data!$G$3:$BA$2935,35,FALSE))</f>
        <v/>
      </c>
      <c r="AQ45" s="4" t="str">
        <f>IF($H45=0,"",VLOOKUP($G45,Data!$G$3:$BA$2935,36,FALSE))</f>
        <v/>
      </c>
      <c r="AR45" s="4" t="str">
        <f>IF($H45=0,"",VLOOKUP($G45,Data!$G$3:$BA$2935,37,FALSE))</f>
        <v/>
      </c>
      <c r="AS45" s="4" t="str">
        <f>IF($H45=0,"",VLOOKUP($G45,Data!$G$3:$BA$2935,38,FALSE))</f>
        <v/>
      </c>
      <c r="AT45" s="4" t="str">
        <f>IF($H45=0,"",VLOOKUP($G45,Data!$G$3:$BA$2935,39,FALSE))</f>
        <v/>
      </c>
    </row>
    <row r="46" spans="1:46" x14ac:dyDescent="0.25">
      <c r="A46" s="4">
        <f>PSSE!A48</f>
        <v>916015</v>
      </c>
      <c r="B46" s="4" t="str">
        <f>PSSE!B48</f>
        <v>LAOCAI2_H1</v>
      </c>
      <c r="C46" s="4">
        <f>PSSE!D48</f>
        <v>10.5</v>
      </c>
      <c r="D46" s="4">
        <f>PSSE!E48</f>
        <v>20</v>
      </c>
      <c r="E46" s="4" t="str">
        <f>PSSE!F48</f>
        <v>TD</v>
      </c>
      <c r="F46" s="4">
        <f>PSSE!G48</f>
        <v>1</v>
      </c>
      <c r="G46" s="4" t="str">
        <f t="shared" si="0"/>
        <v>PSS10.520TD1</v>
      </c>
      <c r="H46" s="4">
        <f>COUNTIF(Data!$G$3:$BA$2935,PSS!$G46)</f>
        <v>1</v>
      </c>
      <c r="I46" s="4" t="str">
        <f>IF($H46=0,"",VLOOKUP($G46,Data!$G$3:$BA$2935,2,FALSE))</f>
        <v>'PSS2A'</v>
      </c>
      <c r="J46" s="4">
        <f>PSSE!C48</f>
        <v>1</v>
      </c>
      <c r="K46" s="4">
        <f>IF($H46=0,"",VLOOKUP($G46,Data!$G$3:$BA$2935,4,FALSE))</f>
        <v>1</v>
      </c>
      <c r="L46" s="4">
        <f>IF($H46=0,"",VLOOKUP($G46,Data!$G$3:$BA$2935,5,FALSE))</f>
        <v>0</v>
      </c>
      <c r="M46" s="4">
        <f>IF($H46=0,"",VLOOKUP($G46,Data!$G$3:$BA$2935,6,FALSE))</f>
        <v>3</v>
      </c>
      <c r="N46" s="4">
        <f>IF($H46=0,"",VLOOKUP($G46,Data!$G$3:$BA$2935,7,FALSE))</f>
        <v>0</v>
      </c>
      <c r="O46" s="4">
        <f>IF($H46=0,"",VLOOKUP($G46,Data!$G$3:$BA$2935,8,FALSE))</f>
        <v>5</v>
      </c>
      <c r="P46" s="4">
        <f>IF($H46=0,"",VLOOKUP($G46,Data!$G$3:$BA$2935,9,FALSE))</f>
        <v>1</v>
      </c>
      <c r="Q46" s="4">
        <f>IF($H46=0,"",VLOOKUP($G46,Data!$G$3:$BA$2935,10,FALSE))</f>
        <v>2.5</v>
      </c>
      <c r="R46" s="4">
        <f>IF($H46=0,"",VLOOKUP($G46,Data!$G$3:$BA$2935,11,FALSE))</f>
        <v>2.5</v>
      </c>
      <c r="S46" s="4">
        <f>IF($H46=0,"",VLOOKUP($G46,Data!$G$3:$BA$2935,12,FALSE))</f>
        <v>0</v>
      </c>
      <c r="T46" s="4">
        <f>IF($H46=0,"",VLOOKUP($G46,Data!$G$3:$BA$2935,13,FALSE))</f>
        <v>2.5</v>
      </c>
      <c r="U46" s="4">
        <f>IF($H46=0,"",VLOOKUP($G46,Data!$G$3:$BA$2935,14,FALSE))</f>
        <v>0</v>
      </c>
      <c r="V46" s="4">
        <f>IF($H46=0,"",VLOOKUP($G46,Data!$G$3:$BA$2935,15,FALSE))</f>
        <v>2.5</v>
      </c>
      <c r="W46" s="4">
        <f>IF($H46=0,"",VLOOKUP($G46,Data!$G$3:$BA$2935,16,FALSE))</f>
        <v>0.39</v>
      </c>
      <c r="X46" s="4">
        <f>IF($H46=0,"",VLOOKUP($G46,Data!$G$3:$BA$2935,17,FALSE))</f>
        <v>1</v>
      </c>
      <c r="Y46" s="4">
        <f>IF($H46=0,"",VLOOKUP($G46,Data!$G$3:$BA$2935,18,FALSE))</f>
        <v>0</v>
      </c>
      <c r="Z46" s="4">
        <f>IF($H46=0,"",VLOOKUP($G46,Data!$G$3:$BA$2935,19,FALSE))</f>
        <v>0.1</v>
      </c>
      <c r="AA46" s="4">
        <f>IF($H46=0,"",VLOOKUP($G46,Data!$G$3:$BA$2935,20,FALSE))</f>
        <v>6.5</v>
      </c>
      <c r="AB46" s="4">
        <f>IF($H46=0,"",VLOOKUP($G46,Data!$G$3:$BA$2935,21,FALSE))</f>
        <v>0.44</v>
      </c>
      <c r="AC46" s="4">
        <f>IF($H46=0,"",VLOOKUP($G46,Data!$G$3:$BA$2935,22,FALSE))</f>
        <v>0.08</v>
      </c>
      <c r="AD46" s="4">
        <f>IF($H46=0,"",VLOOKUP($G46,Data!$G$3:$BA$2935,23,FALSE))</f>
        <v>0.2</v>
      </c>
      <c r="AE46" s="4">
        <f>IF($H46=0,"",VLOOKUP($G46,Data!$G$3:$BA$2935,24,FALSE))</f>
        <v>0.98</v>
      </c>
      <c r="AF46" s="4">
        <f>IF($H46=0,"",VLOOKUP($G46,Data!$G$3:$BA$2935,25,FALSE))</f>
        <v>0.1</v>
      </c>
      <c r="AG46" s="4">
        <f>IF($H46=0,"",VLOOKUP($G46,Data!$G$3:$BA$2935,26,FALSE))</f>
        <v>-0.1</v>
      </c>
      <c r="AH46" s="4" t="str">
        <f>IF($H46=0,"",VLOOKUP($G46,Data!$G$3:$BA$2935,27,FALSE))</f>
        <v>/</v>
      </c>
      <c r="AI46" s="4" t="str">
        <f>IF($H46=0,"",VLOOKUP($G46,Data!$G$3:$BA$2935,28,FALSE))</f>
        <v>/</v>
      </c>
      <c r="AJ46" s="4" t="str">
        <f>IF($H46=0,"",VLOOKUP($G46,Data!$G$3:$BA$2935,29,FALSE))</f>
        <v/>
      </c>
      <c r="AK46" s="4" t="str">
        <f>IF($H46=0,"",VLOOKUP($G46,Data!$G$3:$BA$2935,30,FALSE))</f>
        <v/>
      </c>
      <c r="AL46" s="4" t="str">
        <f>IF($H46=0,"",VLOOKUP($G46,Data!$G$3:$BA$2935,31,FALSE))</f>
        <v/>
      </c>
      <c r="AM46" s="4" t="str">
        <f>IF($H46=0,"",VLOOKUP($G46,Data!$G$3:$BA$2935,32,FALSE))</f>
        <v/>
      </c>
      <c r="AN46" s="4" t="str">
        <f>IF($H46=0,"",VLOOKUP($G46,Data!$G$3:$BA$2935,33,FALSE))</f>
        <v/>
      </c>
      <c r="AO46" s="4" t="str">
        <f>IF($H46=0,"",VLOOKUP($G46,Data!$G$3:$BA$2935,34,FALSE))</f>
        <v/>
      </c>
      <c r="AP46" s="4" t="str">
        <f>IF($H46=0,"",VLOOKUP($G46,Data!$G$3:$BA$2935,35,FALSE))</f>
        <v/>
      </c>
      <c r="AQ46" s="4" t="str">
        <f>IF($H46=0,"",VLOOKUP($G46,Data!$G$3:$BA$2935,36,FALSE))</f>
        <v/>
      </c>
      <c r="AR46" s="4" t="str">
        <f>IF($H46=0,"",VLOOKUP($G46,Data!$G$3:$BA$2935,37,FALSE))</f>
        <v/>
      </c>
      <c r="AS46" s="4" t="str">
        <f>IF($H46=0,"",VLOOKUP($G46,Data!$G$3:$BA$2935,38,FALSE))</f>
        <v/>
      </c>
      <c r="AT46" s="4" t="str">
        <f>IF($H46=0,"",VLOOKUP($G46,Data!$G$3:$BA$2935,39,FALSE))</f>
        <v/>
      </c>
    </row>
    <row r="47" spans="1:46" x14ac:dyDescent="0.25">
      <c r="A47" s="4">
        <f>PSSE!A49</f>
        <v>916016</v>
      </c>
      <c r="B47" s="4" t="str">
        <f>PSSE!B49</f>
        <v>LAOCAI2_H2</v>
      </c>
      <c r="C47" s="4">
        <f>PSSE!D49</f>
        <v>10.5</v>
      </c>
      <c r="D47" s="4">
        <f>PSSE!E49</f>
        <v>20</v>
      </c>
      <c r="E47" s="4" t="str">
        <f>PSSE!F49</f>
        <v>TD</v>
      </c>
      <c r="F47" s="4">
        <f>PSSE!G49</f>
        <v>1</v>
      </c>
      <c r="G47" s="4" t="str">
        <f t="shared" si="0"/>
        <v>PSS10.520TD1</v>
      </c>
      <c r="H47" s="4">
        <f>COUNTIF(Data!$G$3:$BA$2935,PSS!$G47)</f>
        <v>1</v>
      </c>
      <c r="I47" s="4" t="str">
        <f>IF($H47=0,"",VLOOKUP($G47,Data!$G$3:$BA$2935,2,FALSE))</f>
        <v>'PSS2A'</v>
      </c>
      <c r="J47" s="4">
        <f>PSSE!C49</f>
        <v>1</v>
      </c>
      <c r="K47" s="4">
        <f>IF($H47=0,"",VLOOKUP($G47,Data!$G$3:$BA$2935,4,FALSE))</f>
        <v>1</v>
      </c>
      <c r="L47" s="4">
        <f>IF($H47=0,"",VLOOKUP($G47,Data!$G$3:$BA$2935,5,FALSE))</f>
        <v>0</v>
      </c>
      <c r="M47" s="4">
        <f>IF($H47=0,"",VLOOKUP($G47,Data!$G$3:$BA$2935,6,FALSE))</f>
        <v>3</v>
      </c>
      <c r="N47" s="4">
        <f>IF($H47=0,"",VLOOKUP($G47,Data!$G$3:$BA$2935,7,FALSE))</f>
        <v>0</v>
      </c>
      <c r="O47" s="4">
        <f>IF($H47=0,"",VLOOKUP($G47,Data!$G$3:$BA$2935,8,FALSE))</f>
        <v>5</v>
      </c>
      <c r="P47" s="4">
        <f>IF($H47=0,"",VLOOKUP($G47,Data!$G$3:$BA$2935,9,FALSE))</f>
        <v>1</v>
      </c>
      <c r="Q47" s="4">
        <f>IF($H47=0,"",VLOOKUP($G47,Data!$G$3:$BA$2935,10,FALSE))</f>
        <v>2.5</v>
      </c>
      <c r="R47" s="4">
        <f>IF($H47=0,"",VLOOKUP($G47,Data!$G$3:$BA$2935,11,FALSE))</f>
        <v>2.5</v>
      </c>
      <c r="S47" s="4">
        <f>IF($H47=0,"",VLOOKUP($G47,Data!$G$3:$BA$2935,12,FALSE))</f>
        <v>0</v>
      </c>
      <c r="T47" s="4">
        <f>IF($H47=0,"",VLOOKUP($G47,Data!$G$3:$BA$2935,13,FALSE))</f>
        <v>2.5</v>
      </c>
      <c r="U47" s="4">
        <f>IF($H47=0,"",VLOOKUP($G47,Data!$G$3:$BA$2935,14,FALSE))</f>
        <v>0</v>
      </c>
      <c r="V47" s="4">
        <f>IF($H47=0,"",VLOOKUP($G47,Data!$G$3:$BA$2935,15,FALSE))</f>
        <v>2.5</v>
      </c>
      <c r="W47" s="4">
        <f>IF($H47=0,"",VLOOKUP($G47,Data!$G$3:$BA$2935,16,FALSE))</f>
        <v>0.39</v>
      </c>
      <c r="X47" s="4">
        <f>IF($H47=0,"",VLOOKUP($G47,Data!$G$3:$BA$2935,17,FALSE))</f>
        <v>1</v>
      </c>
      <c r="Y47" s="4">
        <f>IF($H47=0,"",VLOOKUP($G47,Data!$G$3:$BA$2935,18,FALSE))</f>
        <v>0</v>
      </c>
      <c r="Z47" s="4">
        <f>IF($H47=0,"",VLOOKUP($G47,Data!$G$3:$BA$2935,19,FALSE))</f>
        <v>0.1</v>
      </c>
      <c r="AA47" s="4">
        <f>IF($H47=0,"",VLOOKUP($G47,Data!$G$3:$BA$2935,20,FALSE))</f>
        <v>6.5</v>
      </c>
      <c r="AB47" s="4">
        <f>IF($H47=0,"",VLOOKUP($G47,Data!$G$3:$BA$2935,21,FALSE))</f>
        <v>0.44</v>
      </c>
      <c r="AC47" s="4">
        <f>IF($H47=0,"",VLOOKUP($G47,Data!$G$3:$BA$2935,22,FALSE))</f>
        <v>0.08</v>
      </c>
      <c r="AD47" s="4">
        <f>IF($H47=0,"",VLOOKUP($G47,Data!$G$3:$BA$2935,23,FALSE))</f>
        <v>0.2</v>
      </c>
      <c r="AE47" s="4">
        <f>IF($H47=0,"",VLOOKUP($G47,Data!$G$3:$BA$2935,24,FALSE))</f>
        <v>0.98</v>
      </c>
      <c r="AF47" s="4">
        <f>IF($H47=0,"",VLOOKUP($G47,Data!$G$3:$BA$2935,25,FALSE))</f>
        <v>0.1</v>
      </c>
      <c r="AG47" s="4">
        <f>IF($H47=0,"",VLOOKUP($G47,Data!$G$3:$BA$2935,26,FALSE))</f>
        <v>-0.1</v>
      </c>
      <c r="AH47" s="4" t="str">
        <f>IF($H47=0,"",VLOOKUP($G47,Data!$G$3:$BA$2935,27,FALSE))</f>
        <v>/</v>
      </c>
      <c r="AI47" s="4" t="str">
        <f>IF($H47=0,"",VLOOKUP($G47,Data!$G$3:$BA$2935,28,FALSE))</f>
        <v>/</v>
      </c>
      <c r="AJ47" s="4" t="str">
        <f>IF($H47=0,"",VLOOKUP($G47,Data!$G$3:$BA$2935,29,FALSE))</f>
        <v/>
      </c>
      <c r="AK47" s="4" t="str">
        <f>IF($H47=0,"",VLOOKUP($G47,Data!$G$3:$BA$2935,30,FALSE))</f>
        <v/>
      </c>
      <c r="AL47" s="4" t="str">
        <f>IF($H47=0,"",VLOOKUP($G47,Data!$G$3:$BA$2935,31,FALSE))</f>
        <v/>
      </c>
      <c r="AM47" s="4" t="str">
        <f>IF($H47=0,"",VLOOKUP($G47,Data!$G$3:$BA$2935,32,FALSE))</f>
        <v/>
      </c>
      <c r="AN47" s="4" t="str">
        <f>IF($H47=0,"",VLOOKUP($G47,Data!$G$3:$BA$2935,33,FALSE))</f>
        <v/>
      </c>
      <c r="AO47" s="4" t="str">
        <f>IF($H47=0,"",VLOOKUP($G47,Data!$G$3:$BA$2935,34,FALSE))</f>
        <v/>
      </c>
      <c r="AP47" s="4" t="str">
        <f>IF($H47=0,"",VLOOKUP($G47,Data!$G$3:$BA$2935,35,FALSE))</f>
        <v/>
      </c>
      <c r="AQ47" s="4" t="str">
        <f>IF($H47=0,"",VLOOKUP($G47,Data!$G$3:$BA$2935,36,FALSE))</f>
        <v/>
      </c>
      <c r="AR47" s="4" t="str">
        <f>IF($H47=0,"",VLOOKUP($G47,Data!$G$3:$BA$2935,37,FALSE))</f>
        <v/>
      </c>
      <c r="AS47" s="4" t="str">
        <f>IF($H47=0,"",VLOOKUP($G47,Data!$G$3:$BA$2935,38,FALSE))</f>
        <v/>
      </c>
      <c r="AT47" s="4" t="str">
        <f>IF($H47=0,"",VLOOKUP($G47,Data!$G$3:$BA$2935,39,FALSE))</f>
        <v/>
      </c>
    </row>
    <row r="48" spans="1:46" x14ac:dyDescent="0.25">
      <c r="A48" s="4">
        <f>PSSE!A50</f>
        <v>916017</v>
      </c>
      <c r="B48" s="4" t="str">
        <f>PSSE!B50</f>
        <v>TANGLOONG_H1</v>
      </c>
      <c r="C48" s="4">
        <f>PSSE!D50</f>
        <v>10.5</v>
      </c>
      <c r="D48" s="4">
        <f>PSSE!E50</f>
        <v>20</v>
      </c>
      <c r="E48" s="4" t="str">
        <f>PSSE!F50</f>
        <v>TD</v>
      </c>
      <c r="F48" s="4">
        <f>PSSE!G50</f>
        <v>1</v>
      </c>
      <c r="G48" s="4" t="str">
        <f t="shared" si="0"/>
        <v>PSS10.520TD1</v>
      </c>
      <c r="H48" s="4">
        <f>COUNTIF(Data!$G$3:$BA$2935,PSS!$G48)</f>
        <v>1</v>
      </c>
      <c r="I48" s="4" t="str">
        <f>IF($H48=0,"",VLOOKUP($G48,Data!$G$3:$BA$2935,2,FALSE))</f>
        <v>'PSS2A'</v>
      </c>
      <c r="J48" s="4">
        <f>PSSE!C50</f>
        <v>1</v>
      </c>
      <c r="K48" s="4">
        <f>IF($H48=0,"",VLOOKUP($G48,Data!$G$3:$BA$2935,4,FALSE))</f>
        <v>1</v>
      </c>
      <c r="L48" s="4">
        <f>IF($H48=0,"",VLOOKUP($G48,Data!$G$3:$BA$2935,5,FALSE))</f>
        <v>0</v>
      </c>
      <c r="M48" s="4">
        <f>IF($H48=0,"",VLOOKUP($G48,Data!$G$3:$BA$2935,6,FALSE))</f>
        <v>3</v>
      </c>
      <c r="N48" s="4">
        <f>IF($H48=0,"",VLOOKUP($G48,Data!$G$3:$BA$2935,7,FALSE))</f>
        <v>0</v>
      </c>
      <c r="O48" s="4">
        <f>IF($H48=0,"",VLOOKUP($G48,Data!$G$3:$BA$2935,8,FALSE))</f>
        <v>5</v>
      </c>
      <c r="P48" s="4">
        <f>IF($H48=0,"",VLOOKUP($G48,Data!$G$3:$BA$2935,9,FALSE))</f>
        <v>1</v>
      </c>
      <c r="Q48" s="4">
        <f>IF($H48=0,"",VLOOKUP($G48,Data!$G$3:$BA$2935,10,FALSE))</f>
        <v>2.5</v>
      </c>
      <c r="R48" s="4">
        <f>IF($H48=0,"",VLOOKUP($G48,Data!$G$3:$BA$2935,11,FALSE))</f>
        <v>2.5</v>
      </c>
      <c r="S48" s="4">
        <f>IF($H48=0,"",VLOOKUP($G48,Data!$G$3:$BA$2935,12,FALSE))</f>
        <v>0</v>
      </c>
      <c r="T48" s="4">
        <f>IF($H48=0,"",VLOOKUP($G48,Data!$G$3:$BA$2935,13,FALSE))</f>
        <v>2.5</v>
      </c>
      <c r="U48" s="4">
        <f>IF($H48=0,"",VLOOKUP($G48,Data!$G$3:$BA$2935,14,FALSE))</f>
        <v>0</v>
      </c>
      <c r="V48" s="4">
        <f>IF($H48=0,"",VLOOKUP($G48,Data!$G$3:$BA$2935,15,FALSE))</f>
        <v>2.5</v>
      </c>
      <c r="W48" s="4">
        <f>IF($H48=0,"",VLOOKUP($G48,Data!$G$3:$BA$2935,16,FALSE))</f>
        <v>0.39</v>
      </c>
      <c r="X48" s="4">
        <f>IF($H48=0,"",VLOOKUP($G48,Data!$G$3:$BA$2935,17,FALSE))</f>
        <v>1</v>
      </c>
      <c r="Y48" s="4">
        <f>IF($H48=0,"",VLOOKUP($G48,Data!$G$3:$BA$2935,18,FALSE))</f>
        <v>0</v>
      </c>
      <c r="Z48" s="4">
        <f>IF($H48=0,"",VLOOKUP($G48,Data!$G$3:$BA$2935,19,FALSE))</f>
        <v>0.1</v>
      </c>
      <c r="AA48" s="4">
        <f>IF($H48=0,"",VLOOKUP($G48,Data!$G$3:$BA$2935,20,FALSE))</f>
        <v>6.5</v>
      </c>
      <c r="AB48" s="4">
        <f>IF($H48=0,"",VLOOKUP($G48,Data!$G$3:$BA$2935,21,FALSE))</f>
        <v>0.44</v>
      </c>
      <c r="AC48" s="4">
        <f>IF($H48=0,"",VLOOKUP($G48,Data!$G$3:$BA$2935,22,FALSE))</f>
        <v>0.08</v>
      </c>
      <c r="AD48" s="4">
        <f>IF($H48=0,"",VLOOKUP($G48,Data!$G$3:$BA$2935,23,FALSE))</f>
        <v>0.2</v>
      </c>
      <c r="AE48" s="4">
        <f>IF($H48=0,"",VLOOKUP($G48,Data!$G$3:$BA$2935,24,FALSE))</f>
        <v>0.98</v>
      </c>
      <c r="AF48" s="4">
        <f>IF($H48=0,"",VLOOKUP($G48,Data!$G$3:$BA$2935,25,FALSE))</f>
        <v>0.1</v>
      </c>
      <c r="AG48" s="4">
        <f>IF($H48=0,"",VLOOKUP($G48,Data!$G$3:$BA$2935,26,FALSE))</f>
        <v>-0.1</v>
      </c>
      <c r="AH48" s="4" t="str">
        <f>IF($H48=0,"",VLOOKUP($G48,Data!$G$3:$BA$2935,27,FALSE))</f>
        <v>/</v>
      </c>
      <c r="AI48" s="4" t="str">
        <f>IF($H48=0,"",VLOOKUP($G48,Data!$G$3:$BA$2935,28,FALSE))</f>
        <v>/</v>
      </c>
      <c r="AJ48" s="4" t="str">
        <f>IF($H48=0,"",VLOOKUP($G48,Data!$G$3:$BA$2935,29,FALSE))</f>
        <v/>
      </c>
      <c r="AK48" s="4" t="str">
        <f>IF($H48=0,"",VLOOKUP($G48,Data!$G$3:$BA$2935,30,FALSE))</f>
        <v/>
      </c>
      <c r="AL48" s="4" t="str">
        <f>IF($H48=0,"",VLOOKUP($G48,Data!$G$3:$BA$2935,31,FALSE))</f>
        <v/>
      </c>
      <c r="AM48" s="4" t="str">
        <f>IF($H48=0,"",VLOOKUP($G48,Data!$G$3:$BA$2935,32,FALSE))</f>
        <v/>
      </c>
      <c r="AN48" s="4" t="str">
        <f>IF($H48=0,"",VLOOKUP($G48,Data!$G$3:$BA$2935,33,FALSE))</f>
        <v/>
      </c>
      <c r="AO48" s="4" t="str">
        <f>IF($H48=0,"",VLOOKUP($G48,Data!$G$3:$BA$2935,34,FALSE))</f>
        <v/>
      </c>
      <c r="AP48" s="4" t="str">
        <f>IF($H48=0,"",VLOOKUP($G48,Data!$G$3:$BA$2935,35,FALSE))</f>
        <v/>
      </c>
      <c r="AQ48" s="4" t="str">
        <f>IF($H48=0,"",VLOOKUP($G48,Data!$G$3:$BA$2935,36,FALSE))</f>
        <v/>
      </c>
      <c r="AR48" s="4" t="str">
        <f>IF($H48=0,"",VLOOKUP($G48,Data!$G$3:$BA$2935,37,FALSE))</f>
        <v/>
      </c>
      <c r="AS48" s="4" t="str">
        <f>IF($H48=0,"",VLOOKUP($G48,Data!$G$3:$BA$2935,38,FALSE))</f>
        <v/>
      </c>
      <c r="AT48" s="4" t="str">
        <f>IF($H48=0,"",VLOOKUP($G48,Data!$G$3:$BA$2935,39,FALSE))</f>
        <v/>
      </c>
    </row>
    <row r="49" spans="1:46" x14ac:dyDescent="0.25">
      <c r="A49" s="4">
        <f>PSSE!A51</f>
        <v>916020</v>
      </c>
      <c r="B49" s="4" t="str">
        <f>PSSE!B51</f>
        <v>XIMANGVI_H1</v>
      </c>
      <c r="C49" s="4">
        <f>PSSE!D51</f>
        <v>6</v>
      </c>
      <c r="D49" s="4">
        <f>PSSE!E51</f>
        <v>7.5</v>
      </c>
      <c r="E49" s="4" t="str">
        <f>PSSE!F51</f>
        <v>TD</v>
      </c>
      <c r="F49" s="4">
        <f>PSSE!G51</f>
        <v>1</v>
      </c>
      <c r="G49" s="4" t="str">
        <f t="shared" si="0"/>
        <v>PSS67.5TD1</v>
      </c>
      <c r="H49" s="4">
        <f>COUNTIF(Data!$G$3:$BA$2935,PSS!$G49)</f>
        <v>1</v>
      </c>
      <c r="I49" s="4" t="str">
        <f>IF($H49=0,"",VLOOKUP($G49,Data!$G$3:$BA$2935,2,FALSE))</f>
        <v>'PSS2A'</v>
      </c>
      <c r="J49" s="4">
        <f>PSSE!C51</f>
        <v>1</v>
      </c>
      <c r="K49" s="4">
        <f>IF($H49=0,"",VLOOKUP($G49,Data!$G$3:$BA$2935,4,FALSE))</f>
        <v>1</v>
      </c>
      <c r="L49" s="4">
        <f>IF($H49=0,"",VLOOKUP($G49,Data!$G$3:$BA$2935,5,FALSE))</f>
        <v>0</v>
      </c>
      <c r="M49" s="4">
        <f>IF($H49=0,"",VLOOKUP($G49,Data!$G$3:$BA$2935,6,FALSE))</f>
        <v>3</v>
      </c>
      <c r="N49" s="4">
        <f>IF($H49=0,"",VLOOKUP($G49,Data!$G$3:$BA$2935,7,FALSE))</f>
        <v>0</v>
      </c>
      <c r="O49" s="4">
        <f>IF($H49=0,"",VLOOKUP($G49,Data!$G$3:$BA$2935,8,FALSE))</f>
        <v>5</v>
      </c>
      <c r="P49" s="4">
        <f>IF($H49=0,"",VLOOKUP($G49,Data!$G$3:$BA$2935,9,FALSE))</f>
        <v>1</v>
      </c>
      <c r="Q49" s="4">
        <f>IF($H49=0,"",VLOOKUP($G49,Data!$G$3:$BA$2935,10,FALSE))</f>
        <v>2.5</v>
      </c>
      <c r="R49" s="4">
        <f>IF($H49=0,"",VLOOKUP($G49,Data!$G$3:$BA$2935,11,FALSE))</f>
        <v>2.5</v>
      </c>
      <c r="S49" s="4">
        <f>IF($H49=0,"",VLOOKUP($G49,Data!$G$3:$BA$2935,12,FALSE))</f>
        <v>0</v>
      </c>
      <c r="T49" s="4">
        <f>IF($H49=0,"",VLOOKUP($G49,Data!$G$3:$BA$2935,13,FALSE))</f>
        <v>2.5</v>
      </c>
      <c r="U49" s="4">
        <f>IF($H49=0,"",VLOOKUP($G49,Data!$G$3:$BA$2935,14,FALSE))</f>
        <v>0</v>
      </c>
      <c r="V49" s="4">
        <f>IF($H49=0,"",VLOOKUP($G49,Data!$G$3:$BA$2935,15,FALSE))</f>
        <v>2.5</v>
      </c>
      <c r="W49" s="4">
        <f>IF($H49=0,"",VLOOKUP($G49,Data!$G$3:$BA$2935,16,FALSE))</f>
        <v>0.39</v>
      </c>
      <c r="X49" s="4">
        <f>IF($H49=0,"",VLOOKUP($G49,Data!$G$3:$BA$2935,17,FALSE))</f>
        <v>1</v>
      </c>
      <c r="Y49" s="4">
        <f>IF($H49=0,"",VLOOKUP($G49,Data!$G$3:$BA$2935,18,FALSE))</f>
        <v>0</v>
      </c>
      <c r="Z49" s="4">
        <f>IF($H49=0,"",VLOOKUP($G49,Data!$G$3:$BA$2935,19,FALSE))</f>
        <v>0.1</v>
      </c>
      <c r="AA49" s="4">
        <f>IF($H49=0,"",VLOOKUP($G49,Data!$G$3:$BA$2935,20,FALSE))</f>
        <v>6.5</v>
      </c>
      <c r="AB49" s="4">
        <f>IF($H49=0,"",VLOOKUP($G49,Data!$G$3:$BA$2935,21,FALSE))</f>
        <v>0.44</v>
      </c>
      <c r="AC49" s="4">
        <f>IF($H49=0,"",VLOOKUP($G49,Data!$G$3:$BA$2935,22,FALSE))</f>
        <v>0.08</v>
      </c>
      <c r="AD49" s="4">
        <f>IF($H49=0,"",VLOOKUP($G49,Data!$G$3:$BA$2935,23,FALSE))</f>
        <v>0.2</v>
      </c>
      <c r="AE49" s="4">
        <f>IF($H49=0,"",VLOOKUP($G49,Data!$G$3:$BA$2935,24,FALSE))</f>
        <v>0.98</v>
      </c>
      <c r="AF49" s="4">
        <f>IF($H49=0,"",VLOOKUP($G49,Data!$G$3:$BA$2935,25,FALSE))</f>
        <v>0.1</v>
      </c>
      <c r="AG49" s="4">
        <f>IF($H49=0,"",VLOOKUP($G49,Data!$G$3:$BA$2935,26,FALSE))</f>
        <v>-0.1</v>
      </c>
      <c r="AH49" s="4" t="str">
        <f>IF($H49=0,"",VLOOKUP($G49,Data!$G$3:$BA$2935,27,FALSE))</f>
        <v>/</v>
      </c>
      <c r="AI49" s="4" t="str">
        <f>IF($H49=0,"",VLOOKUP($G49,Data!$G$3:$BA$2935,28,FALSE))</f>
        <v>/</v>
      </c>
      <c r="AJ49" s="4" t="str">
        <f>IF($H49=0,"",VLOOKUP($G49,Data!$G$3:$BA$2935,29,FALSE))</f>
        <v/>
      </c>
      <c r="AK49" s="4" t="str">
        <f>IF($H49=0,"",VLOOKUP($G49,Data!$G$3:$BA$2935,30,FALSE))</f>
        <v/>
      </c>
      <c r="AL49" s="4" t="str">
        <f>IF($H49=0,"",VLOOKUP($G49,Data!$G$3:$BA$2935,31,FALSE))</f>
        <v/>
      </c>
      <c r="AM49" s="4" t="str">
        <f>IF($H49=0,"",VLOOKUP($G49,Data!$G$3:$BA$2935,32,FALSE))</f>
        <v/>
      </c>
      <c r="AN49" s="4" t="str">
        <f>IF($H49=0,"",VLOOKUP($G49,Data!$G$3:$BA$2935,33,FALSE))</f>
        <v/>
      </c>
      <c r="AO49" s="4" t="str">
        <f>IF($H49=0,"",VLOOKUP($G49,Data!$G$3:$BA$2935,34,FALSE))</f>
        <v/>
      </c>
      <c r="AP49" s="4" t="str">
        <f>IF($H49=0,"",VLOOKUP($G49,Data!$G$3:$BA$2935,35,FALSE))</f>
        <v/>
      </c>
      <c r="AQ49" s="4" t="str">
        <f>IF($H49=0,"",VLOOKUP($G49,Data!$G$3:$BA$2935,36,FALSE))</f>
        <v/>
      </c>
      <c r="AR49" s="4" t="str">
        <f>IF($H49=0,"",VLOOKUP($G49,Data!$G$3:$BA$2935,37,FALSE))</f>
        <v/>
      </c>
      <c r="AS49" s="4" t="str">
        <f>IF($H49=0,"",VLOOKUP($G49,Data!$G$3:$BA$2935,38,FALSE))</f>
        <v/>
      </c>
      <c r="AT49" s="4" t="str">
        <f>IF($H49=0,"",VLOOKUP($G49,Data!$G$3:$BA$2935,39,FALSE))</f>
        <v/>
      </c>
    </row>
    <row r="50" spans="1:46" x14ac:dyDescent="0.25">
      <c r="A50" s="4">
        <f>PSSE!A52</f>
        <v>916023</v>
      </c>
      <c r="B50" s="4" t="str">
        <f>PSSE!B52</f>
        <v>NAMMU_H1</v>
      </c>
      <c r="C50" s="4">
        <f>PSSE!D52</f>
        <v>6</v>
      </c>
      <c r="D50" s="4">
        <f>PSSE!E52</f>
        <v>7.5</v>
      </c>
      <c r="E50" s="4" t="str">
        <f>PSSE!F52</f>
        <v>TD</v>
      </c>
      <c r="F50" s="4">
        <f>PSSE!G52</f>
        <v>1</v>
      </c>
      <c r="G50" s="4" t="str">
        <f t="shared" si="0"/>
        <v>PSS67.5TD1</v>
      </c>
      <c r="H50" s="4">
        <f>COUNTIF(Data!$G$3:$BA$2935,PSS!$G50)</f>
        <v>1</v>
      </c>
      <c r="I50" s="4" t="str">
        <f>IF($H50=0,"",VLOOKUP($G50,Data!$G$3:$BA$2935,2,FALSE))</f>
        <v>'PSS2A'</v>
      </c>
      <c r="J50" s="4">
        <f>PSSE!C52</f>
        <v>1</v>
      </c>
      <c r="K50" s="4">
        <f>IF($H50=0,"",VLOOKUP($G50,Data!$G$3:$BA$2935,4,FALSE))</f>
        <v>1</v>
      </c>
      <c r="L50" s="4">
        <f>IF($H50=0,"",VLOOKUP($G50,Data!$G$3:$BA$2935,5,FALSE))</f>
        <v>0</v>
      </c>
      <c r="M50" s="4">
        <f>IF($H50=0,"",VLOOKUP($G50,Data!$G$3:$BA$2935,6,FALSE))</f>
        <v>3</v>
      </c>
      <c r="N50" s="4">
        <f>IF($H50=0,"",VLOOKUP($G50,Data!$G$3:$BA$2935,7,FALSE))</f>
        <v>0</v>
      </c>
      <c r="O50" s="4">
        <f>IF($H50=0,"",VLOOKUP($G50,Data!$G$3:$BA$2935,8,FALSE))</f>
        <v>5</v>
      </c>
      <c r="P50" s="4">
        <f>IF($H50=0,"",VLOOKUP($G50,Data!$G$3:$BA$2935,9,FALSE))</f>
        <v>1</v>
      </c>
      <c r="Q50" s="4">
        <f>IF($H50=0,"",VLOOKUP($G50,Data!$G$3:$BA$2935,10,FALSE))</f>
        <v>2.5</v>
      </c>
      <c r="R50" s="4">
        <f>IF($H50=0,"",VLOOKUP($G50,Data!$G$3:$BA$2935,11,FALSE))</f>
        <v>2.5</v>
      </c>
      <c r="S50" s="4">
        <f>IF($H50=0,"",VLOOKUP($G50,Data!$G$3:$BA$2935,12,FALSE))</f>
        <v>0</v>
      </c>
      <c r="T50" s="4">
        <f>IF($H50=0,"",VLOOKUP($G50,Data!$G$3:$BA$2935,13,FALSE))</f>
        <v>2.5</v>
      </c>
      <c r="U50" s="4">
        <f>IF($H50=0,"",VLOOKUP($G50,Data!$G$3:$BA$2935,14,FALSE))</f>
        <v>0</v>
      </c>
      <c r="V50" s="4">
        <f>IF($H50=0,"",VLOOKUP($G50,Data!$G$3:$BA$2935,15,FALSE))</f>
        <v>2.5</v>
      </c>
      <c r="W50" s="4">
        <f>IF($H50=0,"",VLOOKUP($G50,Data!$G$3:$BA$2935,16,FALSE))</f>
        <v>0.39</v>
      </c>
      <c r="X50" s="4">
        <f>IF($H50=0,"",VLOOKUP($G50,Data!$G$3:$BA$2935,17,FALSE))</f>
        <v>1</v>
      </c>
      <c r="Y50" s="4">
        <f>IF($H50=0,"",VLOOKUP($G50,Data!$G$3:$BA$2935,18,FALSE))</f>
        <v>0</v>
      </c>
      <c r="Z50" s="4">
        <f>IF($H50=0,"",VLOOKUP($G50,Data!$G$3:$BA$2935,19,FALSE))</f>
        <v>0.1</v>
      </c>
      <c r="AA50" s="4">
        <f>IF($H50=0,"",VLOOKUP($G50,Data!$G$3:$BA$2935,20,FALSE))</f>
        <v>6.5</v>
      </c>
      <c r="AB50" s="4">
        <f>IF($H50=0,"",VLOOKUP($G50,Data!$G$3:$BA$2935,21,FALSE))</f>
        <v>0.44</v>
      </c>
      <c r="AC50" s="4">
        <f>IF($H50=0,"",VLOOKUP($G50,Data!$G$3:$BA$2935,22,FALSE))</f>
        <v>0.08</v>
      </c>
      <c r="AD50" s="4">
        <f>IF($H50=0,"",VLOOKUP($G50,Data!$G$3:$BA$2935,23,FALSE))</f>
        <v>0.2</v>
      </c>
      <c r="AE50" s="4">
        <f>IF($H50=0,"",VLOOKUP($G50,Data!$G$3:$BA$2935,24,FALSE))</f>
        <v>0.98</v>
      </c>
      <c r="AF50" s="4">
        <f>IF($H50=0,"",VLOOKUP($G50,Data!$G$3:$BA$2935,25,FALSE))</f>
        <v>0.1</v>
      </c>
      <c r="AG50" s="4">
        <f>IF($H50=0,"",VLOOKUP($G50,Data!$G$3:$BA$2935,26,FALSE))</f>
        <v>-0.1</v>
      </c>
      <c r="AH50" s="4" t="str">
        <f>IF($H50=0,"",VLOOKUP($G50,Data!$G$3:$BA$2935,27,FALSE))</f>
        <v>/</v>
      </c>
      <c r="AI50" s="4" t="str">
        <f>IF($H50=0,"",VLOOKUP($G50,Data!$G$3:$BA$2935,28,FALSE))</f>
        <v>/</v>
      </c>
      <c r="AJ50" s="4" t="str">
        <f>IF($H50=0,"",VLOOKUP($G50,Data!$G$3:$BA$2935,29,FALSE))</f>
        <v/>
      </c>
      <c r="AK50" s="4" t="str">
        <f>IF($H50=0,"",VLOOKUP($G50,Data!$G$3:$BA$2935,30,FALSE))</f>
        <v/>
      </c>
      <c r="AL50" s="4" t="str">
        <f>IF($H50=0,"",VLOOKUP($G50,Data!$G$3:$BA$2935,31,FALSE))</f>
        <v/>
      </c>
      <c r="AM50" s="4" t="str">
        <f>IF($H50=0,"",VLOOKUP($G50,Data!$G$3:$BA$2935,32,FALSE))</f>
        <v/>
      </c>
      <c r="AN50" s="4" t="str">
        <f>IF($H50=0,"",VLOOKUP($G50,Data!$G$3:$BA$2935,33,FALSE))</f>
        <v/>
      </c>
      <c r="AO50" s="4" t="str">
        <f>IF($H50=0,"",VLOOKUP($G50,Data!$G$3:$BA$2935,34,FALSE))</f>
        <v/>
      </c>
      <c r="AP50" s="4" t="str">
        <f>IF($H50=0,"",VLOOKUP($G50,Data!$G$3:$BA$2935,35,FALSE))</f>
        <v/>
      </c>
      <c r="AQ50" s="4" t="str">
        <f>IF($H50=0,"",VLOOKUP($G50,Data!$G$3:$BA$2935,36,FALSE))</f>
        <v/>
      </c>
      <c r="AR50" s="4" t="str">
        <f>IF($H50=0,"",VLOOKUP($G50,Data!$G$3:$BA$2935,37,FALSE))</f>
        <v/>
      </c>
      <c r="AS50" s="4" t="str">
        <f>IF($H50=0,"",VLOOKUP($G50,Data!$G$3:$BA$2935,38,FALSE))</f>
        <v/>
      </c>
      <c r="AT50" s="4" t="str">
        <f>IF($H50=0,"",VLOOKUP($G50,Data!$G$3:$BA$2935,39,FALSE))</f>
        <v/>
      </c>
    </row>
    <row r="51" spans="1:46" x14ac:dyDescent="0.25">
      <c r="A51" s="4">
        <f>PSSE!A53</f>
        <v>916024</v>
      </c>
      <c r="B51" s="4" t="str">
        <f>PSSE!B53</f>
        <v>BAONHAI_H1</v>
      </c>
      <c r="C51" s="4">
        <f>PSSE!D53</f>
        <v>10.5</v>
      </c>
      <c r="D51" s="4">
        <f>PSSE!E53</f>
        <v>20</v>
      </c>
      <c r="E51" s="4" t="str">
        <f>PSSE!F53</f>
        <v>TD</v>
      </c>
      <c r="F51" s="4">
        <f>PSSE!G53</f>
        <v>1</v>
      </c>
      <c r="G51" s="4" t="str">
        <f t="shared" si="0"/>
        <v>PSS10.520TD1</v>
      </c>
      <c r="H51" s="4">
        <f>COUNTIF(Data!$G$3:$BA$2935,PSS!$G51)</f>
        <v>1</v>
      </c>
      <c r="I51" s="4" t="str">
        <f>IF($H51=0,"",VLOOKUP($G51,Data!$G$3:$BA$2935,2,FALSE))</f>
        <v>'PSS2A'</v>
      </c>
      <c r="J51" s="4">
        <f>PSSE!C53</f>
        <v>1</v>
      </c>
      <c r="K51" s="4">
        <f>IF($H51=0,"",VLOOKUP($G51,Data!$G$3:$BA$2935,4,FALSE))</f>
        <v>1</v>
      </c>
      <c r="L51" s="4">
        <f>IF($H51=0,"",VLOOKUP($G51,Data!$G$3:$BA$2935,5,FALSE))</f>
        <v>0</v>
      </c>
      <c r="M51" s="4">
        <f>IF($H51=0,"",VLOOKUP($G51,Data!$G$3:$BA$2935,6,FALSE))</f>
        <v>3</v>
      </c>
      <c r="N51" s="4">
        <f>IF($H51=0,"",VLOOKUP($G51,Data!$G$3:$BA$2935,7,FALSE))</f>
        <v>0</v>
      </c>
      <c r="O51" s="4">
        <f>IF($H51=0,"",VLOOKUP($G51,Data!$G$3:$BA$2935,8,FALSE))</f>
        <v>5</v>
      </c>
      <c r="P51" s="4">
        <f>IF($H51=0,"",VLOOKUP($G51,Data!$G$3:$BA$2935,9,FALSE))</f>
        <v>1</v>
      </c>
      <c r="Q51" s="4">
        <f>IF($H51=0,"",VLOOKUP($G51,Data!$G$3:$BA$2935,10,FALSE))</f>
        <v>2.5</v>
      </c>
      <c r="R51" s="4">
        <f>IF($H51=0,"",VLOOKUP($G51,Data!$G$3:$BA$2935,11,FALSE))</f>
        <v>2.5</v>
      </c>
      <c r="S51" s="4">
        <f>IF($H51=0,"",VLOOKUP($G51,Data!$G$3:$BA$2935,12,FALSE))</f>
        <v>0</v>
      </c>
      <c r="T51" s="4">
        <f>IF($H51=0,"",VLOOKUP($G51,Data!$G$3:$BA$2935,13,FALSE))</f>
        <v>2.5</v>
      </c>
      <c r="U51" s="4">
        <f>IF($H51=0,"",VLOOKUP($G51,Data!$G$3:$BA$2935,14,FALSE))</f>
        <v>0</v>
      </c>
      <c r="V51" s="4">
        <f>IF($H51=0,"",VLOOKUP($G51,Data!$G$3:$BA$2935,15,FALSE))</f>
        <v>2.5</v>
      </c>
      <c r="W51" s="4">
        <f>IF($H51=0,"",VLOOKUP($G51,Data!$G$3:$BA$2935,16,FALSE))</f>
        <v>0.39</v>
      </c>
      <c r="X51" s="4">
        <f>IF($H51=0,"",VLOOKUP($G51,Data!$G$3:$BA$2935,17,FALSE))</f>
        <v>1</v>
      </c>
      <c r="Y51" s="4">
        <f>IF($H51=0,"",VLOOKUP($G51,Data!$G$3:$BA$2935,18,FALSE))</f>
        <v>0</v>
      </c>
      <c r="Z51" s="4">
        <f>IF($H51=0,"",VLOOKUP($G51,Data!$G$3:$BA$2935,19,FALSE))</f>
        <v>0.1</v>
      </c>
      <c r="AA51" s="4">
        <f>IF($H51=0,"",VLOOKUP($G51,Data!$G$3:$BA$2935,20,FALSE))</f>
        <v>6.5</v>
      </c>
      <c r="AB51" s="4">
        <f>IF($H51=0,"",VLOOKUP($G51,Data!$G$3:$BA$2935,21,FALSE))</f>
        <v>0.44</v>
      </c>
      <c r="AC51" s="4">
        <f>IF($H51=0,"",VLOOKUP($G51,Data!$G$3:$BA$2935,22,FALSE))</f>
        <v>0.08</v>
      </c>
      <c r="AD51" s="4">
        <f>IF($H51=0,"",VLOOKUP($G51,Data!$G$3:$BA$2935,23,FALSE))</f>
        <v>0.2</v>
      </c>
      <c r="AE51" s="4">
        <f>IF($H51=0,"",VLOOKUP($G51,Data!$G$3:$BA$2935,24,FALSE))</f>
        <v>0.98</v>
      </c>
      <c r="AF51" s="4">
        <f>IF($H51=0,"",VLOOKUP($G51,Data!$G$3:$BA$2935,25,FALSE))</f>
        <v>0.1</v>
      </c>
      <c r="AG51" s="4">
        <f>IF($H51=0,"",VLOOKUP($G51,Data!$G$3:$BA$2935,26,FALSE))</f>
        <v>-0.1</v>
      </c>
      <c r="AH51" s="4" t="str">
        <f>IF($H51=0,"",VLOOKUP($G51,Data!$G$3:$BA$2935,27,FALSE))</f>
        <v>/</v>
      </c>
      <c r="AI51" s="4" t="str">
        <f>IF($H51=0,"",VLOOKUP($G51,Data!$G$3:$BA$2935,28,FALSE))</f>
        <v>/</v>
      </c>
      <c r="AJ51" s="4" t="str">
        <f>IF($H51=0,"",VLOOKUP($G51,Data!$G$3:$BA$2935,29,FALSE))</f>
        <v/>
      </c>
      <c r="AK51" s="4" t="str">
        <f>IF($H51=0,"",VLOOKUP($G51,Data!$G$3:$BA$2935,30,FALSE))</f>
        <v/>
      </c>
      <c r="AL51" s="4" t="str">
        <f>IF($H51=0,"",VLOOKUP($G51,Data!$G$3:$BA$2935,31,FALSE))</f>
        <v/>
      </c>
      <c r="AM51" s="4" t="str">
        <f>IF($H51=0,"",VLOOKUP($G51,Data!$G$3:$BA$2935,32,FALSE))</f>
        <v/>
      </c>
      <c r="AN51" s="4" t="str">
        <f>IF($H51=0,"",VLOOKUP($G51,Data!$G$3:$BA$2935,33,FALSE))</f>
        <v/>
      </c>
      <c r="AO51" s="4" t="str">
        <f>IF($H51=0,"",VLOOKUP($G51,Data!$G$3:$BA$2935,34,FALSE))</f>
        <v/>
      </c>
      <c r="AP51" s="4" t="str">
        <f>IF($H51=0,"",VLOOKUP($G51,Data!$G$3:$BA$2935,35,FALSE))</f>
        <v/>
      </c>
      <c r="AQ51" s="4" t="str">
        <f>IF($H51=0,"",VLOOKUP($G51,Data!$G$3:$BA$2935,36,FALSE))</f>
        <v/>
      </c>
      <c r="AR51" s="4" t="str">
        <f>IF($H51=0,"",VLOOKUP($G51,Data!$G$3:$BA$2935,37,FALSE))</f>
        <v/>
      </c>
      <c r="AS51" s="4" t="str">
        <f>IF($H51=0,"",VLOOKUP($G51,Data!$G$3:$BA$2935,38,FALSE))</f>
        <v/>
      </c>
      <c r="AT51" s="4" t="str">
        <f>IF($H51=0,"",VLOOKUP($G51,Data!$G$3:$BA$2935,39,FALSE))</f>
        <v/>
      </c>
    </row>
    <row r="52" spans="1:46" x14ac:dyDescent="0.25">
      <c r="A52" s="4">
        <f>PSSE!A54</f>
        <v>916028</v>
      </c>
      <c r="B52" s="4" t="str">
        <f>PSSE!B54</f>
        <v>NAMPHANG_H1</v>
      </c>
      <c r="C52" s="4">
        <f>PSSE!D54</f>
        <v>11</v>
      </c>
      <c r="D52" s="4">
        <f>PSSE!E54</f>
        <v>40.5</v>
      </c>
      <c r="E52" s="4" t="str">
        <f>PSSE!F54</f>
        <v>TD</v>
      </c>
      <c r="F52" s="4">
        <f>PSSE!G54</f>
        <v>1</v>
      </c>
      <c r="G52" s="4" t="str">
        <f t="shared" si="0"/>
        <v>PSS1140.5TD1</v>
      </c>
      <c r="H52" s="4">
        <f>COUNTIF(Data!$G$3:$BA$2935,PSS!$G52)</f>
        <v>1</v>
      </c>
      <c r="I52" s="4" t="str">
        <f>IF($H52=0,"",VLOOKUP($G52,Data!$G$3:$BA$2935,2,FALSE))</f>
        <v>'PSS2A'</v>
      </c>
      <c r="J52" s="4">
        <f>PSSE!C54</f>
        <v>1</v>
      </c>
      <c r="K52" s="4">
        <f>IF($H52=0,"",VLOOKUP($G52,Data!$G$3:$BA$2935,4,FALSE))</f>
        <v>1</v>
      </c>
      <c r="L52" s="4">
        <f>IF($H52=0,"",VLOOKUP($G52,Data!$G$3:$BA$2935,5,FALSE))</f>
        <v>0</v>
      </c>
      <c r="M52" s="4">
        <f>IF($H52=0,"",VLOOKUP($G52,Data!$G$3:$BA$2935,6,FALSE))</f>
        <v>3</v>
      </c>
      <c r="N52" s="4">
        <f>IF($H52=0,"",VLOOKUP($G52,Data!$G$3:$BA$2935,7,FALSE))</f>
        <v>0</v>
      </c>
      <c r="O52" s="4">
        <f>IF($H52=0,"",VLOOKUP($G52,Data!$G$3:$BA$2935,8,FALSE))</f>
        <v>5</v>
      </c>
      <c r="P52" s="4">
        <f>IF($H52=0,"",VLOOKUP($G52,Data!$G$3:$BA$2935,9,FALSE))</f>
        <v>1</v>
      </c>
      <c r="Q52" s="4">
        <f>IF($H52=0,"",VLOOKUP($G52,Data!$G$3:$BA$2935,10,FALSE))</f>
        <v>2.5</v>
      </c>
      <c r="R52" s="4">
        <f>IF($H52=0,"",VLOOKUP($G52,Data!$G$3:$BA$2935,11,FALSE))</f>
        <v>2.5</v>
      </c>
      <c r="S52" s="4">
        <f>IF($H52=0,"",VLOOKUP($G52,Data!$G$3:$BA$2935,12,FALSE))</f>
        <v>0</v>
      </c>
      <c r="T52" s="4">
        <f>IF($H52=0,"",VLOOKUP($G52,Data!$G$3:$BA$2935,13,FALSE))</f>
        <v>2.5</v>
      </c>
      <c r="U52" s="4">
        <f>IF($H52=0,"",VLOOKUP($G52,Data!$G$3:$BA$2935,14,FALSE))</f>
        <v>0</v>
      </c>
      <c r="V52" s="4">
        <f>IF($H52=0,"",VLOOKUP($G52,Data!$G$3:$BA$2935,15,FALSE))</f>
        <v>2.5</v>
      </c>
      <c r="W52" s="4">
        <f>IF($H52=0,"",VLOOKUP($G52,Data!$G$3:$BA$2935,16,FALSE))</f>
        <v>0.39</v>
      </c>
      <c r="X52" s="4">
        <f>IF($H52=0,"",VLOOKUP($G52,Data!$G$3:$BA$2935,17,FALSE))</f>
        <v>1</v>
      </c>
      <c r="Y52" s="4">
        <f>IF($H52=0,"",VLOOKUP($G52,Data!$G$3:$BA$2935,18,FALSE))</f>
        <v>0</v>
      </c>
      <c r="Z52" s="4">
        <f>IF($H52=0,"",VLOOKUP($G52,Data!$G$3:$BA$2935,19,FALSE))</f>
        <v>0.1</v>
      </c>
      <c r="AA52" s="4">
        <f>IF($H52=0,"",VLOOKUP($G52,Data!$G$3:$BA$2935,20,FALSE))</f>
        <v>6.5</v>
      </c>
      <c r="AB52" s="4">
        <f>IF($H52=0,"",VLOOKUP($G52,Data!$G$3:$BA$2935,21,FALSE))</f>
        <v>0.44</v>
      </c>
      <c r="AC52" s="4">
        <f>IF($H52=0,"",VLOOKUP($G52,Data!$G$3:$BA$2935,22,FALSE))</f>
        <v>0.08</v>
      </c>
      <c r="AD52" s="4">
        <f>IF($H52=0,"",VLOOKUP($G52,Data!$G$3:$BA$2935,23,FALSE))</f>
        <v>0.2</v>
      </c>
      <c r="AE52" s="4">
        <f>IF($H52=0,"",VLOOKUP($G52,Data!$G$3:$BA$2935,24,FALSE))</f>
        <v>0.98</v>
      </c>
      <c r="AF52" s="4">
        <f>IF($H52=0,"",VLOOKUP($G52,Data!$G$3:$BA$2935,25,FALSE))</f>
        <v>0.1</v>
      </c>
      <c r="AG52" s="4">
        <f>IF($H52=0,"",VLOOKUP($G52,Data!$G$3:$BA$2935,26,FALSE))</f>
        <v>-0.1</v>
      </c>
      <c r="AH52" s="4" t="str">
        <f>IF($H52=0,"",VLOOKUP($G52,Data!$G$3:$BA$2935,27,FALSE))</f>
        <v>/</v>
      </c>
      <c r="AI52" s="4" t="str">
        <f>IF($H52=0,"",VLOOKUP($G52,Data!$G$3:$BA$2935,28,FALSE))</f>
        <v>/</v>
      </c>
      <c r="AJ52" s="4" t="str">
        <f>IF($H52=0,"",VLOOKUP($G52,Data!$G$3:$BA$2935,29,FALSE))</f>
        <v/>
      </c>
      <c r="AK52" s="4" t="str">
        <f>IF($H52=0,"",VLOOKUP($G52,Data!$G$3:$BA$2935,30,FALSE))</f>
        <v/>
      </c>
      <c r="AL52" s="4" t="str">
        <f>IF($H52=0,"",VLOOKUP($G52,Data!$G$3:$BA$2935,31,FALSE))</f>
        <v/>
      </c>
      <c r="AM52" s="4" t="str">
        <f>IF($H52=0,"",VLOOKUP($G52,Data!$G$3:$BA$2935,32,FALSE))</f>
        <v/>
      </c>
      <c r="AN52" s="4" t="str">
        <f>IF($H52=0,"",VLOOKUP($G52,Data!$G$3:$BA$2935,33,FALSE))</f>
        <v/>
      </c>
      <c r="AO52" s="4" t="str">
        <f>IF($H52=0,"",VLOOKUP($G52,Data!$G$3:$BA$2935,34,FALSE))</f>
        <v/>
      </c>
      <c r="AP52" s="4" t="str">
        <f>IF($H52=0,"",VLOOKUP($G52,Data!$G$3:$BA$2935,35,FALSE))</f>
        <v/>
      </c>
      <c r="AQ52" s="4" t="str">
        <f>IF($H52=0,"",VLOOKUP($G52,Data!$G$3:$BA$2935,36,FALSE))</f>
        <v/>
      </c>
      <c r="AR52" s="4" t="str">
        <f>IF($H52=0,"",VLOOKUP($G52,Data!$G$3:$BA$2935,37,FALSE))</f>
        <v/>
      </c>
      <c r="AS52" s="4" t="str">
        <f>IF($H52=0,"",VLOOKUP($G52,Data!$G$3:$BA$2935,38,FALSE))</f>
        <v/>
      </c>
      <c r="AT52" s="4" t="str">
        <f>IF($H52=0,"",VLOOKUP($G52,Data!$G$3:$BA$2935,39,FALSE))</f>
        <v/>
      </c>
    </row>
    <row r="53" spans="1:46" x14ac:dyDescent="0.25">
      <c r="A53" s="4">
        <f>PSSE!A55</f>
        <v>916030</v>
      </c>
      <c r="B53" s="4" t="str">
        <f>PSSE!B55</f>
        <v>NAMLUC_H1</v>
      </c>
      <c r="C53" s="4">
        <f>PSSE!D55</f>
        <v>11</v>
      </c>
      <c r="D53" s="4">
        <f>PSSE!E55</f>
        <v>25.5</v>
      </c>
      <c r="E53" s="4" t="str">
        <f>PSSE!F55</f>
        <v>TD</v>
      </c>
      <c r="F53" s="4">
        <f>PSSE!G55</f>
        <v>1</v>
      </c>
      <c r="G53" s="4" t="str">
        <f t="shared" si="0"/>
        <v>PSS1125.5TD1</v>
      </c>
      <c r="H53" s="4">
        <f>COUNTIF(Data!$G$3:$BA$2935,PSS!$G53)</f>
        <v>1</v>
      </c>
      <c r="I53" s="4" t="str">
        <f>IF($H53=0,"",VLOOKUP($G53,Data!$G$3:$BA$2935,2,FALSE))</f>
        <v>'PSS2A'</v>
      </c>
      <c r="J53" s="4">
        <f>PSSE!C55</f>
        <v>1</v>
      </c>
      <c r="K53" s="4">
        <f>IF($H53=0,"",VLOOKUP($G53,Data!$G$3:$BA$2935,4,FALSE))</f>
        <v>1</v>
      </c>
      <c r="L53" s="4">
        <f>IF($H53=0,"",VLOOKUP($G53,Data!$G$3:$BA$2935,5,FALSE))</f>
        <v>0</v>
      </c>
      <c r="M53" s="4">
        <f>IF($H53=0,"",VLOOKUP($G53,Data!$G$3:$BA$2935,6,FALSE))</f>
        <v>3</v>
      </c>
      <c r="N53" s="4">
        <f>IF($H53=0,"",VLOOKUP($G53,Data!$G$3:$BA$2935,7,FALSE))</f>
        <v>0</v>
      </c>
      <c r="O53" s="4">
        <f>IF($H53=0,"",VLOOKUP($G53,Data!$G$3:$BA$2935,8,FALSE))</f>
        <v>5</v>
      </c>
      <c r="P53" s="4">
        <f>IF($H53=0,"",VLOOKUP($G53,Data!$G$3:$BA$2935,9,FALSE))</f>
        <v>1</v>
      </c>
      <c r="Q53" s="4">
        <f>IF($H53=0,"",VLOOKUP($G53,Data!$G$3:$BA$2935,10,FALSE))</f>
        <v>2.5</v>
      </c>
      <c r="R53" s="4">
        <f>IF($H53=0,"",VLOOKUP($G53,Data!$G$3:$BA$2935,11,FALSE))</f>
        <v>2.5</v>
      </c>
      <c r="S53" s="4">
        <f>IF($H53=0,"",VLOOKUP($G53,Data!$G$3:$BA$2935,12,FALSE))</f>
        <v>0</v>
      </c>
      <c r="T53" s="4">
        <f>IF($H53=0,"",VLOOKUP($G53,Data!$G$3:$BA$2935,13,FALSE))</f>
        <v>2.5</v>
      </c>
      <c r="U53" s="4">
        <f>IF($H53=0,"",VLOOKUP($G53,Data!$G$3:$BA$2935,14,FALSE))</f>
        <v>0</v>
      </c>
      <c r="V53" s="4">
        <f>IF($H53=0,"",VLOOKUP($G53,Data!$G$3:$BA$2935,15,FALSE))</f>
        <v>2.5</v>
      </c>
      <c r="W53" s="4">
        <f>IF($H53=0,"",VLOOKUP($G53,Data!$G$3:$BA$2935,16,FALSE))</f>
        <v>0.39</v>
      </c>
      <c r="X53" s="4">
        <f>IF($H53=0,"",VLOOKUP($G53,Data!$G$3:$BA$2935,17,FALSE))</f>
        <v>1</v>
      </c>
      <c r="Y53" s="4">
        <f>IF($H53=0,"",VLOOKUP($G53,Data!$G$3:$BA$2935,18,FALSE))</f>
        <v>0</v>
      </c>
      <c r="Z53" s="4">
        <f>IF($H53=0,"",VLOOKUP($G53,Data!$G$3:$BA$2935,19,FALSE))</f>
        <v>0.1</v>
      </c>
      <c r="AA53" s="4">
        <f>IF($H53=0,"",VLOOKUP($G53,Data!$G$3:$BA$2935,20,FALSE))</f>
        <v>6.5</v>
      </c>
      <c r="AB53" s="4">
        <f>IF($H53=0,"",VLOOKUP($G53,Data!$G$3:$BA$2935,21,FALSE))</f>
        <v>0.44</v>
      </c>
      <c r="AC53" s="4">
        <f>IF($H53=0,"",VLOOKUP($G53,Data!$G$3:$BA$2935,22,FALSE))</f>
        <v>0.08</v>
      </c>
      <c r="AD53" s="4">
        <f>IF($H53=0,"",VLOOKUP($G53,Data!$G$3:$BA$2935,23,FALSE))</f>
        <v>0.2</v>
      </c>
      <c r="AE53" s="4">
        <f>IF($H53=0,"",VLOOKUP($G53,Data!$G$3:$BA$2935,24,FALSE))</f>
        <v>0.98</v>
      </c>
      <c r="AF53" s="4">
        <f>IF($H53=0,"",VLOOKUP($G53,Data!$G$3:$BA$2935,25,FALSE))</f>
        <v>0.1</v>
      </c>
      <c r="AG53" s="4">
        <f>IF($H53=0,"",VLOOKUP($G53,Data!$G$3:$BA$2935,26,FALSE))</f>
        <v>-0.1</v>
      </c>
      <c r="AH53" s="4" t="str">
        <f>IF($H53=0,"",VLOOKUP($G53,Data!$G$3:$BA$2935,27,FALSE))</f>
        <v>/</v>
      </c>
      <c r="AI53" s="4" t="str">
        <f>IF($H53=0,"",VLOOKUP($G53,Data!$G$3:$BA$2935,28,FALSE))</f>
        <v>/</v>
      </c>
      <c r="AJ53" s="4" t="str">
        <f>IF($H53=0,"",VLOOKUP($G53,Data!$G$3:$BA$2935,29,FALSE))</f>
        <v/>
      </c>
      <c r="AK53" s="4" t="str">
        <f>IF($H53=0,"",VLOOKUP($G53,Data!$G$3:$BA$2935,30,FALSE))</f>
        <v/>
      </c>
      <c r="AL53" s="4" t="str">
        <f>IF($H53=0,"",VLOOKUP($G53,Data!$G$3:$BA$2935,31,FALSE))</f>
        <v/>
      </c>
      <c r="AM53" s="4" t="str">
        <f>IF($H53=0,"",VLOOKUP($G53,Data!$G$3:$BA$2935,32,FALSE))</f>
        <v/>
      </c>
      <c r="AN53" s="4" t="str">
        <f>IF($H53=0,"",VLOOKUP($G53,Data!$G$3:$BA$2935,33,FALSE))</f>
        <v/>
      </c>
      <c r="AO53" s="4" t="str">
        <f>IF($H53=0,"",VLOOKUP($G53,Data!$G$3:$BA$2935,34,FALSE))</f>
        <v/>
      </c>
      <c r="AP53" s="4" t="str">
        <f>IF($H53=0,"",VLOOKUP($G53,Data!$G$3:$BA$2935,35,FALSE))</f>
        <v/>
      </c>
      <c r="AQ53" s="4" t="str">
        <f>IF($H53=0,"",VLOOKUP($G53,Data!$G$3:$BA$2935,36,FALSE))</f>
        <v/>
      </c>
      <c r="AR53" s="4" t="str">
        <f>IF($H53=0,"",VLOOKUP($G53,Data!$G$3:$BA$2935,37,FALSE))</f>
        <v/>
      </c>
      <c r="AS53" s="4" t="str">
        <f>IF($H53=0,"",VLOOKUP($G53,Data!$G$3:$BA$2935,38,FALSE))</f>
        <v/>
      </c>
      <c r="AT53" s="4" t="str">
        <f>IF($H53=0,"",VLOOKUP($G53,Data!$G$3:$BA$2935,39,FALSE))</f>
        <v/>
      </c>
    </row>
    <row r="54" spans="1:46" x14ac:dyDescent="0.25">
      <c r="A54" s="4">
        <f>PSSE!A56</f>
        <v>916031</v>
      </c>
      <c r="B54" s="4" t="str">
        <f>PSSE!B56</f>
        <v>PAKE_H1</v>
      </c>
      <c r="C54" s="4">
        <f>PSSE!D56</f>
        <v>10.5</v>
      </c>
      <c r="D54" s="4">
        <f>PSSE!E56</f>
        <v>20</v>
      </c>
      <c r="E54" s="4" t="str">
        <f>PSSE!F56</f>
        <v>TD</v>
      </c>
      <c r="F54" s="4">
        <f>PSSE!G56</f>
        <v>1</v>
      </c>
      <c r="G54" s="4" t="str">
        <f t="shared" si="0"/>
        <v>PSS10.520TD1</v>
      </c>
      <c r="H54" s="4">
        <f>COUNTIF(Data!$G$3:$BA$2935,PSS!$G54)</f>
        <v>1</v>
      </c>
      <c r="I54" s="4" t="str">
        <f>IF($H54=0,"",VLOOKUP($G54,Data!$G$3:$BA$2935,2,FALSE))</f>
        <v>'PSS2A'</v>
      </c>
      <c r="J54" s="4">
        <f>PSSE!C56</f>
        <v>1</v>
      </c>
      <c r="K54" s="4">
        <f>IF($H54=0,"",VLOOKUP($G54,Data!$G$3:$BA$2935,4,FALSE))</f>
        <v>1</v>
      </c>
      <c r="L54" s="4">
        <f>IF($H54=0,"",VLOOKUP($G54,Data!$G$3:$BA$2935,5,FALSE))</f>
        <v>0</v>
      </c>
      <c r="M54" s="4">
        <f>IF($H54=0,"",VLOOKUP($G54,Data!$G$3:$BA$2935,6,FALSE))</f>
        <v>3</v>
      </c>
      <c r="N54" s="4">
        <f>IF($H54=0,"",VLOOKUP($G54,Data!$G$3:$BA$2935,7,FALSE))</f>
        <v>0</v>
      </c>
      <c r="O54" s="4">
        <f>IF($H54=0,"",VLOOKUP($G54,Data!$G$3:$BA$2935,8,FALSE))</f>
        <v>5</v>
      </c>
      <c r="P54" s="4">
        <f>IF($H54=0,"",VLOOKUP($G54,Data!$G$3:$BA$2935,9,FALSE))</f>
        <v>1</v>
      </c>
      <c r="Q54" s="4">
        <f>IF($H54=0,"",VLOOKUP($G54,Data!$G$3:$BA$2935,10,FALSE))</f>
        <v>2.5</v>
      </c>
      <c r="R54" s="4">
        <f>IF($H54=0,"",VLOOKUP($G54,Data!$G$3:$BA$2935,11,FALSE))</f>
        <v>2.5</v>
      </c>
      <c r="S54" s="4">
        <f>IF($H54=0,"",VLOOKUP($G54,Data!$G$3:$BA$2935,12,FALSE))</f>
        <v>0</v>
      </c>
      <c r="T54" s="4">
        <f>IF($H54=0,"",VLOOKUP($G54,Data!$G$3:$BA$2935,13,FALSE))</f>
        <v>2.5</v>
      </c>
      <c r="U54" s="4">
        <f>IF($H54=0,"",VLOOKUP($G54,Data!$G$3:$BA$2935,14,FALSE))</f>
        <v>0</v>
      </c>
      <c r="V54" s="4">
        <f>IF($H54=0,"",VLOOKUP($G54,Data!$G$3:$BA$2935,15,FALSE))</f>
        <v>2.5</v>
      </c>
      <c r="W54" s="4">
        <f>IF($H54=0,"",VLOOKUP($G54,Data!$G$3:$BA$2935,16,FALSE))</f>
        <v>0.39</v>
      </c>
      <c r="X54" s="4">
        <f>IF($H54=0,"",VLOOKUP($G54,Data!$G$3:$BA$2935,17,FALSE))</f>
        <v>1</v>
      </c>
      <c r="Y54" s="4">
        <f>IF($H54=0,"",VLOOKUP($G54,Data!$G$3:$BA$2935,18,FALSE))</f>
        <v>0</v>
      </c>
      <c r="Z54" s="4">
        <f>IF($H54=0,"",VLOOKUP($G54,Data!$G$3:$BA$2935,19,FALSE))</f>
        <v>0.1</v>
      </c>
      <c r="AA54" s="4">
        <f>IF($H54=0,"",VLOOKUP($G54,Data!$G$3:$BA$2935,20,FALSE))</f>
        <v>6.5</v>
      </c>
      <c r="AB54" s="4">
        <f>IF($H54=0,"",VLOOKUP($G54,Data!$G$3:$BA$2935,21,FALSE))</f>
        <v>0.44</v>
      </c>
      <c r="AC54" s="4">
        <f>IF($H54=0,"",VLOOKUP($G54,Data!$G$3:$BA$2935,22,FALSE))</f>
        <v>0.08</v>
      </c>
      <c r="AD54" s="4">
        <f>IF($H54=0,"",VLOOKUP($G54,Data!$G$3:$BA$2935,23,FALSE))</f>
        <v>0.2</v>
      </c>
      <c r="AE54" s="4">
        <f>IF($H54=0,"",VLOOKUP($G54,Data!$G$3:$BA$2935,24,FALSE))</f>
        <v>0.98</v>
      </c>
      <c r="AF54" s="4">
        <f>IF($H54=0,"",VLOOKUP($G54,Data!$G$3:$BA$2935,25,FALSE))</f>
        <v>0.1</v>
      </c>
      <c r="AG54" s="4">
        <f>IF($H54=0,"",VLOOKUP($G54,Data!$G$3:$BA$2935,26,FALSE))</f>
        <v>-0.1</v>
      </c>
      <c r="AH54" s="4" t="str">
        <f>IF($H54=0,"",VLOOKUP($G54,Data!$G$3:$BA$2935,27,FALSE))</f>
        <v>/</v>
      </c>
      <c r="AI54" s="4" t="str">
        <f>IF($H54=0,"",VLOOKUP($G54,Data!$G$3:$BA$2935,28,FALSE))</f>
        <v>/</v>
      </c>
      <c r="AJ54" s="4" t="str">
        <f>IF($H54=0,"",VLOOKUP($G54,Data!$G$3:$BA$2935,29,FALSE))</f>
        <v/>
      </c>
      <c r="AK54" s="4" t="str">
        <f>IF($H54=0,"",VLOOKUP($G54,Data!$G$3:$BA$2935,30,FALSE))</f>
        <v/>
      </c>
      <c r="AL54" s="4" t="str">
        <f>IF($H54=0,"",VLOOKUP($G54,Data!$G$3:$BA$2935,31,FALSE))</f>
        <v/>
      </c>
      <c r="AM54" s="4" t="str">
        <f>IF($H54=0,"",VLOOKUP($G54,Data!$G$3:$BA$2935,32,FALSE))</f>
        <v/>
      </c>
      <c r="AN54" s="4" t="str">
        <f>IF($H54=0,"",VLOOKUP($G54,Data!$G$3:$BA$2935,33,FALSE))</f>
        <v/>
      </c>
      <c r="AO54" s="4" t="str">
        <f>IF($H54=0,"",VLOOKUP($G54,Data!$G$3:$BA$2935,34,FALSE))</f>
        <v/>
      </c>
      <c r="AP54" s="4" t="str">
        <f>IF($H54=0,"",VLOOKUP($G54,Data!$G$3:$BA$2935,35,FALSE))</f>
        <v/>
      </c>
      <c r="AQ54" s="4" t="str">
        <f>IF($H54=0,"",VLOOKUP($G54,Data!$G$3:$BA$2935,36,FALSE))</f>
        <v/>
      </c>
      <c r="AR54" s="4" t="str">
        <f>IF($H54=0,"",VLOOKUP($G54,Data!$G$3:$BA$2935,37,FALSE))</f>
        <v/>
      </c>
      <c r="AS54" s="4" t="str">
        <f>IF($H54=0,"",VLOOKUP($G54,Data!$G$3:$BA$2935,38,FALSE))</f>
        <v/>
      </c>
      <c r="AT54" s="4" t="str">
        <f>IF($H54=0,"",VLOOKUP($G54,Data!$G$3:$BA$2935,39,FALSE))</f>
        <v/>
      </c>
    </row>
    <row r="55" spans="1:46" x14ac:dyDescent="0.25">
      <c r="A55" s="4">
        <f>PSSE!A57</f>
        <v>916032</v>
      </c>
      <c r="B55" s="4" t="str">
        <f>PSSE!B57</f>
        <v>NAMKHANH_H1</v>
      </c>
      <c r="C55" s="4">
        <f>PSSE!D57</f>
        <v>10.5</v>
      </c>
      <c r="D55" s="4">
        <f>PSSE!E57</f>
        <v>20</v>
      </c>
      <c r="E55" s="4" t="str">
        <f>PSSE!F57</f>
        <v>TD</v>
      </c>
      <c r="F55" s="4">
        <f>PSSE!G57</f>
        <v>1</v>
      </c>
      <c r="G55" s="4" t="str">
        <f t="shared" si="0"/>
        <v>PSS10.520TD1</v>
      </c>
      <c r="H55" s="4">
        <f>COUNTIF(Data!$G$3:$BA$2935,PSS!$G55)</f>
        <v>1</v>
      </c>
      <c r="I55" s="4" t="str">
        <f>IF($H55=0,"",VLOOKUP($G55,Data!$G$3:$BA$2935,2,FALSE))</f>
        <v>'PSS2A'</v>
      </c>
      <c r="J55" s="4">
        <f>PSSE!C57</f>
        <v>1</v>
      </c>
      <c r="K55" s="4">
        <f>IF($H55=0,"",VLOOKUP($G55,Data!$G$3:$BA$2935,4,FALSE))</f>
        <v>1</v>
      </c>
      <c r="L55" s="4">
        <f>IF($H55=0,"",VLOOKUP($G55,Data!$G$3:$BA$2935,5,FALSE))</f>
        <v>0</v>
      </c>
      <c r="M55" s="4">
        <f>IF($H55=0,"",VLOOKUP($G55,Data!$G$3:$BA$2935,6,FALSE))</f>
        <v>3</v>
      </c>
      <c r="N55" s="4">
        <f>IF($H55=0,"",VLOOKUP($G55,Data!$G$3:$BA$2935,7,FALSE))</f>
        <v>0</v>
      </c>
      <c r="O55" s="4">
        <f>IF($H55=0,"",VLOOKUP($G55,Data!$G$3:$BA$2935,8,FALSE))</f>
        <v>5</v>
      </c>
      <c r="P55" s="4">
        <f>IF($H55=0,"",VLOOKUP($G55,Data!$G$3:$BA$2935,9,FALSE))</f>
        <v>1</v>
      </c>
      <c r="Q55" s="4">
        <f>IF($H55=0,"",VLOOKUP($G55,Data!$G$3:$BA$2935,10,FALSE))</f>
        <v>2.5</v>
      </c>
      <c r="R55" s="4">
        <f>IF($H55=0,"",VLOOKUP($G55,Data!$G$3:$BA$2935,11,FALSE))</f>
        <v>2.5</v>
      </c>
      <c r="S55" s="4">
        <f>IF($H55=0,"",VLOOKUP($G55,Data!$G$3:$BA$2935,12,FALSE))</f>
        <v>0</v>
      </c>
      <c r="T55" s="4">
        <f>IF($H55=0,"",VLOOKUP($G55,Data!$G$3:$BA$2935,13,FALSE))</f>
        <v>2.5</v>
      </c>
      <c r="U55" s="4">
        <f>IF($H55=0,"",VLOOKUP($G55,Data!$G$3:$BA$2935,14,FALSE))</f>
        <v>0</v>
      </c>
      <c r="V55" s="4">
        <f>IF($H55=0,"",VLOOKUP($G55,Data!$G$3:$BA$2935,15,FALSE))</f>
        <v>2.5</v>
      </c>
      <c r="W55" s="4">
        <f>IF($H55=0,"",VLOOKUP($G55,Data!$G$3:$BA$2935,16,FALSE))</f>
        <v>0.39</v>
      </c>
      <c r="X55" s="4">
        <f>IF($H55=0,"",VLOOKUP($G55,Data!$G$3:$BA$2935,17,FALSE))</f>
        <v>1</v>
      </c>
      <c r="Y55" s="4">
        <f>IF($H55=0,"",VLOOKUP($G55,Data!$G$3:$BA$2935,18,FALSE))</f>
        <v>0</v>
      </c>
      <c r="Z55" s="4">
        <f>IF($H55=0,"",VLOOKUP($G55,Data!$G$3:$BA$2935,19,FALSE))</f>
        <v>0.1</v>
      </c>
      <c r="AA55" s="4">
        <f>IF($H55=0,"",VLOOKUP($G55,Data!$G$3:$BA$2935,20,FALSE))</f>
        <v>6.5</v>
      </c>
      <c r="AB55" s="4">
        <f>IF($H55=0,"",VLOOKUP($G55,Data!$G$3:$BA$2935,21,FALSE))</f>
        <v>0.44</v>
      </c>
      <c r="AC55" s="4">
        <f>IF($H55=0,"",VLOOKUP($G55,Data!$G$3:$BA$2935,22,FALSE))</f>
        <v>0.08</v>
      </c>
      <c r="AD55" s="4">
        <f>IF($H55=0,"",VLOOKUP($G55,Data!$G$3:$BA$2935,23,FALSE))</f>
        <v>0.2</v>
      </c>
      <c r="AE55" s="4">
        <f>IF($H55=0,"",VLOOKUP($G55,Data!$G$3:$BA$2935,24,FALSE))</f>
        <v>0.98</v>
      </c>
      <c r="AF55" s="4">
        <f>IF($H55=0,"",VLOOKUP($G55,Data!$G$3:$BA$2935,25,FALSE))</f>
        <v>0.1</v>
      </c>
      <c r="AG55" s="4">
        <f>IF($H55=0,"",VLOOKUP($G55,Data!$G$3:$BA$2935,26,FALSE))</f>
        <v>-0.1</v>
      </c>
      <c r="AH55" s="4" t="str">
        <f>IF($H55=0,"",VLOOKUP($G55,Data!$G$3:$BA$2935,27,FALSE))</f>
        <v>/</v>
      </c>
      <c r="AI55" s="4" t="str">
        <f>IF($H55=0,"",VLOOKUP($G55,Data!$G$3:$BA$2935,28,FALSE))</f>
        <v>/</v>
      </c>
      <c r="AJ55" s="4" t="str">
        <f>IF($H55=0,"",VLOOKUP($G55,Data!$G$3:$BA$2935,29,FALSE))</f>
        <v/>
      </c>
      <c r="AK55" s="4" t="str">
        <f>IF($H55=0,"",VLOOKUP($G55,Data!$G$3:$BA$2935,30,FALSE))</f>
        <v/>
      </c>
      <c r="AL55" s="4" t="str">
        <f>IF($H55=0,"",VLOOKUP($G55,Data!$G$3:$BA$2935,31,FALSE))</f>
        <v/>
      </c>
      <c r="AM55" s="4" t="str">
        <f>IF($H55=0,"",VLOOKUP($G55,Data!$G$3:$BA$2935,32,FALSE))</f>
        <v/>
      </c>
      <c r="AN55" s="4" t="str">
        <f>IF($H55=0,"",VLOOKUP($G55,Data!$G$3:$BA$2935,33,FALSE))</f>
        <v/>
      </c>
      <c r="AO55" s="4" t="str">
        <f>IF($H55=0,"",VLOOKUP($G55,Data!$G$3:$BA$2935,34,FALSE))</f>
        <v/>
      </c>
      <c r="AP55" s="4" t="str">
        <f>IF($H55=0,"",VLOOKUP($G55,Data!$G$3:$BA$2935,35,FALSE))</f>
        <v/>
      </c>
      <c r="AQ55" s="4" t="str">
        <f>IF($H55=0,"",VLOOKUP($G55,Data!$G$3:$BA$2935,36,FALSE))</f>
        <v/>
      </c>
      <c r="AR55" s="4" t="str">
        <f>IF($H55=0,"",VLOOKUP($G55,Data!$G$3:$BA$2935,37,FALSE))</f>
        <v/>
      </c>
      <c r="AS55" s="4" t="str">
        <f>IF($H55=0,"",VLOOKUP($G55,Data!$G$3:$BA$2935,38,FALSE))</f>
        <v/>
      </c>
      <c r="AT55" s="4" t="str">
        <f>IF($H55=0,"",VLOOKUP($G55,Data!$G$3:$BA$2935,39,FALSE))</f>
        <v/>
      </c>
    </row>
    <row r="56" spans="1:46" x14ac:dyDescent="0.25">
      <c r="A56" s="4">
        <f>PSSE!A58</f>
        <v>916033</v>
      </c>
      <c r="B56" s="4" t="str">
        <f>PSSE!B58</f>
        <v>BACNA_H1</v>
      </c>
      <c r="C56" s="4">
        <f>PSSE!D58</f>
        <v>10.5</v>
      </c>
      <c r="D56" s="4">
        <f>PSSE!E58</f>
        <v>20</v>
      </c>
      <c r="E56" s="4" t="str">
        <f>PSSE!F58</f>
        <v>TD</v>
      </c>
      <c r="F56" s="4">
        <f>PSSE!G58</f>
        <v>1</v>
      </c>
      <c r="G56" s="4" t="str">
        <f t="shared" si="0"/>
        <v>PSS10.520TD1</v>
      </c>
      <c r="H56" s="4">
        <f>COUNTIF(Data!$G$3:$BA$2935,PSS!$G56)</f>
        <v>1</v>
      </c>
      <c r="I56" s="4" t="str">
        <f>IF($H56=0,"",VLOOKUP($G56,Data!$G$3:$BA$2935,2,FALSE))</f>
        <v>'PSS2A'</v>
      </c>
      <c r="J56" s="4">
        <f>PSSE!C58</f>
        <v>1</v>
      </c>
      <c r="K56" s="4">
        <f>IF($H56=0,"",VLOOKUP($G56,Data!$G$3:$BA$2935,4,FALSE))</f>
        <v>1</v>
      </c>
      <c r="L56" s="4">
        <f>IF($H56=0,"",VLOOKUP($G56,Data!$G$3:$BA$2935,5,FALSE))</f>
        <v>0</v>
      </c>
      <c r="M56" s="4">
        <f>IF($H56=0,"",VLOOKUP($G56,Data!$G$3:$BA$2935,6,FALSE))</f>
        <v>3</v>
      </c>
      <c r="N56" s="4">
        <f>IF($H56=0,"",VLOOKUP($G56,Data!$G$3:$BA$2935,7,FALSE))</f>
        <v>0</v>
      </c>
      <c r="O56" s="4">
        <f>IF($H56=0,"",VLOOKUP($G56,Data!$G$3:$BA$2935,8,FALSE))</f>
        <v>5</v>
      </c>
      <c r="P56" s="4">
        <f>IF($H56=0,"",VLOOKUP($G56,Data!$G$3:$BA$2935,9,FALSE))</f>
        <v>1</v>
      </c>
      <c r="Q56" s="4">
        <f>IF($H56=0,"",VLOOKUP($G56,Data!$G$3:$BA$2935,10,FALSE))</f>
        <v>2.5</v>
      </c>
      <c r="R56" s="4">
        <f>IF($H56=0,"",VLOOKUP($G56,Data!$G$3:$BA$2935,11,FALSE))</f>
        <v>2.5</v>
      </c>
      <c r="S56" s="4">
        <f>IF($H56=0,"",VLOOKUP($G56,Data!$G$3:$BA$2935,12,FALSE))</f>
        <v>0</v>
      </c>
      <c r="T56" s="4">
        <f>IF($H56=0,"",VLOOKUP($G56,Data!$G$3:$BA$2935,13,FALSE))</f>
        <v>2.5</v>
      </c>
      <c r="U56" s="4">
        <f>IF($H56=0,"",VLOOKUP($G56,Data!$G$3:$BA$2935,14,FALSE))</f>
        <v>0</v>
      </c>
      <c r="V56" s="4">
        <f>IF($H56=0,"",VLOOKUP($G56,Data!$G$3:$BA$2935,15,FALSE))</f>
        <v>2.5</v>
      </c>
      <c r="W56" s="4">
        <f>IF($H56=0,"",VLOOKUP($G56,Data!$G$3:$BA$2935,16,FALSE))</f>
        <v>0.39</v>
      </c>
      <c r="X56" s="4">
        <f>IF($H56=0,"",VLOOKUP($G56,Data!$G$3:$BA$2935,17,FALSE))</f>
        <v>1</v>
      </c>
      <c r="Y56" s="4">
        <f>IF($H56=0,"",VLOOKUP($G56,Data!$G$3:$BA$2935,18,FALSE))</f>
        <v>0</v>
      </c>
      <c r="Z56" s="4">
        <f>IF($H56=0,"",VLOOKUP($G56,Data!$G$3:$BA$2935,19,FALSE))</f>
        <v>0.1</v>
      </c>
      <c r="AA56" s="4">
        <f>IF($H56=0,"",VLOOKUP($G56,Data!$G$3:$BA$2935,20,FALSE))</f>
        <v>6.5</v>
      </c>
      <c r="AB56" s="4">
        <f>IF($H56=0,"",VLOOKUP($G56,Data!$G$3:$BA$2935,21,FALSE))</f>
        <v>0.44</v>
      </c>
      <c r="AC56" s="4">
        <f>IF($H56=0,"",VLOOKUP($G56,Data!$G$3:$BA$2935,22,FALSE))</f>
        <v>0.08</v>
      </c>
      <c r="AD56" s="4">
        <f>IF($H56=0,"",VLOOKUP($G56,Data!$G$3:$BA$2935,23,FALSE))</f>
        <v>0.2</v>
      </c>
      <c r="AE56" s="4">
        <f>IF($H56=0,"",VLOOKUP($G56,Data!$G$3:$BA$2935,24,FALSE))</f>
        <v>0.98</v>
      </c>
      <c r="AF56" s="4">
        <f>IF($H56=0,"",VLOOKUP($G56,Data!$G$3:$BA$2935,25,FALSE))</f>
        <v>0.1</v>
      </c>
      <c r="AG56" s="4">
        <f>IF($H56=0,"",VLOOKUP($G56,Data!$G$3:$BA$2935,26,FALSE))</f>
        <v>-0.1</v>
      </c>
      <c r="AH56" s="4" t="str">
        <f>IF($H56=0,"",VLOOKUP($G56,Data!$G$3:$BA$2935,27,FALSE))</f>
        <v>/</v>
      </c>
      <c r="AI56" s="4" t="str">
        <f>IF($H56=0,"",VLOOKUP($G56,Data!$G$3:$BA$2935,28,FALSE))</f>
        <v>/</v>
      </c>
      <c r="AJ56" s="4" t="str">
        <f>IF($H56=0,"",VLOOKUP($G56,Data!$G$3:$BA$2935,29,FALSE))</f>
        <v/>
      </c>
      <c r="AK56" s="4" t="str">
        <f>IF($H56=0,"",VLOOKUP($G56,Data!$G$3:$BA$2935,30,FALSE))</f>
        <v/>
      </c>
      <c r="AL56" s="4" t="str">
        <f>IF($H56=0,"",VLOOKUP($G56,Data!$G$3:$BA$2935,31,FALSE))</f>
        <v/>
      </c>
      <c r="AM56" s="4" t="str">
        <f>IF($H56=0,"",VLOOKUP($G56,Data!$G$3:$BA$2935,32,FALSE))</f>
        <v/>
      </c>
      <c r="AN56" s="4" t="str">
        <f>IF($H56=0,"",VLOOKUP($G56,Data!$G$3:$BA$2935,33,FALSE))</f>
        <v/>
      </c>
      <c r="AO56" s="4" t="str">
        <f>IF($H56=0,"",VLOOKUP($G56,Data!$G$3:$BA$2935,34,FALSE))</f>
        <v/>
      </c>
      <c r="AP56" s="4" t="str">
        <f>IF($H56=0,"",VLOOKUP($G56,Data!$G$3:$BA$2935,35,FALSE))</f>
        <v/>
      </c>
      <c r="AQ56" s="4" t="str">
        <f>IF($H56=0,"",VLOOKUP($G56,Data!$G$3:$BA$2935,36,FALSE))</f>
        <v/>
      </c>
      <c r="AR56" s="4" t="str">
        <f>IF($H56=0,"",VLOOKUP($G56,Data!$G$3:$BA$2935,37,FALSE))</f>
        <v/>
      </c>
      <c r="AS56" s="4" t="str">
        <f>IF($H56=0,"",VLOOKUP($G56,Data!$G$3:$BA$2935,38,FALSE))</f>
        <v/>
      </c>
      <c r="AT56" s="4" t="str">
        <f>IF($H56=0,"",VLOOKUP($G56,Data!$G$3:$BA$2935,39,FALSE))</f>
        <v/>
      </c>
    </row>
    <row r="57" spans="1:46" x14ac:dyDescent="0.25">
      <c r="A57" s="4">
        <f>PSSE!A59</f>
        <v>916036</v>
      </c>
      <c r="B57" s="4" t="str">
        <f>PSSE!B59</f>
        <v>VINHHA_H1</v>
      </c>
      <c r="C57" s="4">
        <f>PSSE!D59</f>
        <v>10.5</v>
      </c>
      <c r="D57" s="4">
        <f>PSSE!E59</f>
        <v>20</v>
      </c>
      <c r="E57" s="4" t="str">
        <f>PSSE!F59</f>
        <v>TD</v>
      </c>
      <c r="F57" s="4">
        <f>PSSE!G59</f>
        <v>1</v>
      </c>
      <c r="G57" s="4" t="str">
        <f t="shared" si="0"/>
        <v>PSS10.520TD1</v>
      </c>
      <c r="H57" s="4">
        <f>COUNTIF(Data!$G$3:$BA$2935,PSS!$G57)</f>
        <v>1</v>
      </c>
      <c r="I57" s="4" t="str">
        <f>IF($H57=0,"",VLOOKUP($G57,Data!$G$3:$BA$2935,2,FALSE))</f>
        <v>'PSS2A'</v>
      </c>
      <c r="J57" s="4">
        <f>PSSE!C59</f>
        <v>1</v>
      </c>
      <c r="K57" s="4">
        <f>IF($H57=0,"",VLOOKUP($G57,Data!$G$3:$BA$2935,4,FALSE))</f>
        <v>1</v>
      </c>
      <c r="L57" s="4">
        <f>IF($H57=0,"",VLOOKUP($G57,Data!$G$3:$BA$2935,5,FALSE))</f>
        <v>0</v>
      </c>
      <c r="M57" s="4">
        <f>IF($H57=0,"",VLOOKUP($G57,Data!$G$3:$BA$2935,6,FALSE))</f>
        <v>3</v>
      </c>
      <c r="N57" s="4">
        <f>IF($H57=0,"",VLOOKUP($G57,Data!$G$3:$BA$2935,7,FALSE))</f>
        <v>0</v>
      </c>
      <c r="O57" s="4">
        <f>IF($H57=0,"",VLOOKUP($G57,Data!$G$3:$BA$2935,8,FALSE))</f>
        <v>5</v>
      </c>
      <c r="P57" s="4">
        <f>IF($H57=0,"",VLOOKUP($G57,Data!$G$3:$BA$2935,9,FALSE))</f>
        <v>1</v>
      </c>
      <c r="Q57" s="4">
        <f>IF($H57=0,"",VLOOKUP($G57,Data!$G$3:$BA$2935,10,FALSE))</f>
        <v>2.5</v>
      </c>
      <c r="R57" s="4">
        <f>IF($H57=0,"",VLOOKUP($G57,Data!$G$3:$BA$2935,11,FALSE))</f>
        <v>2.5</v>
      </c>
      <c r="S57" s="4">
        <f>IF($H57=0,"",VLOOKUP($G57,Data!$G$3:$BA$2935,12,FALSE))</f>
        <v>0</v>
      </c>
      <c r="T57" s="4">
        <f>IF($H57=0,"",VLOOKUP($G57,Data!$G$3:$BA$2935,13,FALSE))</f>
        <v>2.5</v>
      </c>
      <c r="U57" s="4">
        <f>IF($H57=0,"",VLOOKUP($G57,Data!$G$3:$BA$2935,14,FALSE))</f>
        <v>0</v>
      </c>
      <c r="V57" s="4">
        <f>IF($H57=0,"",VLOOKUP($G57,Data!$G$3:$BA$2935,15,FALSE))</f>
        <v>2.5</v>
      </c>
      <c r="W57" s="4">
        <f>IF($H57=0,"",VLOOKUP($G57,Data!$G$3:$BA$2935,16,FALSE))</f>
        <v>0.39</v>
      </c>
      <c r="X57" s="4">
        <f>IF($H57=0,"",VLOOKUP($G57,Data!$G$3:$BA$2935,17,FALSE))</f>
        <v>1</v>
      </c>
      <c r="Y57" s="4">
        <f>IF($H57=0,"",VLOOKUP($G57,Data!$G$3:$BA$2935,18,FALSE))</f>
        <v>0</v>
      </c>
      <c r="Z57" s="4">
        <f>IF($H57=0,"",VLOOKUP($G57,Data!$G$3:$BA$2935,19,FALSE))</f>
        <v>0.1</v>
      </c>
      <c r="AA57" s="4">
        <f>IF($H57=0,"",VLOOKUP($G57,Data!$G$3:$BA$2935,20,FALSE))</f>
        <v>6.5</v>
      </c>
      <c r="AB57" s="4">
        <f>IF($H57=0,"",VLOOKUP($G57,Data!$G$3:$BA$2935,21,FALSE))</f>
        <v>0.44</v>
      </c>
      <c r="AC57" s="4">
        <f>IF($H57=0,"",VLOOKUP($G57,Data!$G$3:$BA$2935,22,FALSE))</f>
        <v>0.08</v>
      </c>
      <c r="AD57" s="4">
        <f>IF($H57=0,"",VLOOKUP($G57,Data!$G$3:$BA$2935,23,FALSE))</f>
        <v>0.2</v>
      </c>
      <c r="AE57" s="4">
        <f>IF($H57=0,"",VLOOKUP($G57,Data!$G$3:$BA$2935,24,FALSE))</f>
        <v>0.98</v>
      </c>
      <c r="AF57" s="4">
        <f>IF($H57=0,"",VLOOKUP($G57,Data!$G$3:$BA$2935,25,FALSE))</f>
        <v>0.1</v>
      </c>
      <c r="AG57" s="4">
        <f>IF($H57=0,"",VLOOKUP($G57,Data!$G$3:$BA$2935,26,FALSE))</f>
        <v>-0.1</v>
      </c>
      <c r="AH57" s="4" t="str">
        <f>IF($H57=0,"",VLOOKUP($G57,Data!$G$3:$BA$2935,27,FALSE))</f>
        <v>/</v>
      </c>
      <c r="AI57" s="4" t="str">
        <f>IF($H57=0,"",VLOOKUP($G57,Data!$G$3:$BA$2935,28,FALSE))</f>
        <v>/</v>
      </c>
      <c r="AJ57" s="4" t="str">
        <f>IF($H57=0,"",VLOOKUP($G57,Data!$G$3:$BA$2935,29,FALSE))</f>
        <v/>
      </c>
      <c r="AK57" s="4" t="str">
        <f>IF($H57=0,"",VLOOKUP($G57,Data!$G$3:$BA$2935,30,FALSE))</f>
        <v/>
      </c>
      <c r="AL57" s="4" t="str">
        <f>IF($H57=0,"",VLOOKUP($G57,Data!$G$3:$BA$2935,31,FALSE))</f>
        <v/>
      </c>
      <c r="AM57" s="4" t="str">
        <f>IF($H57=0,"",VLOOKUP($G57,Data!$G$3:$BA$2935,32,FALSE))</f>
        <v/>
      </c>
      <c r="AN57" s="4" t="str">
        <f>IF($H57=0,"",VLOOKUP($G57,Data!$G$3:$BA$2935,33,FALSE))</f>
        <v/>
      </c>
      <c r="AO57" s="4" t="str">
        <f>IF($H57=0,"",VLOOKUP($G57,Data!$G$3:$BA$2935,34,FALSE))</f>
        <v/>
      </c>
      <c r="AP57" s="4" t="str">
        <f>IF($H57=0,"",VLOOKUP($G57,Data!$G$3:$BA$2935,35,FALSE))</f>
        <v/>
      </c>
      <c r="AQ57" s="4" t="str">
        <f>IF($H57=0,"",VLOOKUP($G57,Data!$G$3:$BA$2935,36,FALSE))</f>
        <v/>
      </c>
      <c r="AR57" s="4" t="str">
        <f>IF($H57=0,"",VLOOKUP($G57,Data!$G$3:$BA$2935,37,FALSE))</f>
        <v/>
      </c>
      <c r="AS57" s="4" t="str">
        <f>IF($H57=0,"",VLOOKUP($G57,Data!$G$3:$BA$2935,38,FALSE))</f>
        <v/>
      </c>
      <c r="AT57" s="4" t="str">
        <f>IF($H57=0,"",VLOOKUP($G57,Data!$G$3:$BA$2935,39,FALSE))</f>
        <v/>
      </c>
    </row>
    <row r="58" spans="1:46" x14ac:dyDescent="0.25">
      <c r="A58" s="4">
        <f>PSSE!A60</f>
        <v>916038</v>
      </c>
      <c r="B58" s="4" t="str">
        <f>PSSE!B60</f>
        <v>SUOICHAN1_H1</v>
      </c>
      <c r="C58" s="4">
        <f>PSSE!D60</f>
        <v>10.5</v>
      </c>
      <c r="D58" s="4">
        <f>PSSE!E60</f>
        <v>20</v>
      </c>
      <c r="E58" s="4" t="str">
        <f>PSSE!F60</f>
        <v>TD</v>
      </c>
      <c r="F58" s="4">
        <f>PSSE!G60</f>
        <v>1</v>
      </c>
      <c r="G58" s="4" t="str">
        <f t="shared" si="0"/>
        <v>PSS10.520TD1</v>
      </c>
      <c r="H58" s="4">
        <f>COUNTIF(Data!$G$3:$BA$2935,PSS!$G58)</f>
        <v>1</v>
      </c>
      <c r="I58" s="4" t="str">
        <f>IF($H58=0,"",VLOOKUP($G58,Data!$G$3:$BA$2935,2,FALSE))</f>
        <v>'PSS2A'</v>
      </c>
      <c r="J58" s="4">
        <f>PSSE!C60</f>
        <v>1</v>
      </c>
      <c r="K58" s="4">
        <f>IF($H58=0,"",VLOOKUP($G58,Data!$G$3:$BA$2935,4,FALSE))</f>
        <v>1</v>
      </c>
      <c r="L58" s="4">
        <f>IF($H58=0,"",VLOOKUP($G58,Data!$G$3:$BA$2935,5,FALSE))</f>
        <v>0</v>
      </c>
      <c r="M58" s="4">
        <f>IF($H58=0,"",VLOOKUP($G58,Data!$G$3:$BA$2935,6,FALSE))</f>
        <v>3</v>
      </c>
      <c r="N58" s="4">
        <f>IF($H58=0,"",VLOOKUP($G58,Data!$G$3:$BA$2935,7,FALSE))</f>
        <v>0</v>
      </c>
      <c r="O58" s="4">
        <f>IF($H58=0,"",VLOOKUP($G58,Data!$G$3:$BA$2935,8,FALSE))</f>
        <v>5</v>
      </c>
      <c r="P58" s="4">
        <f>IF($H58=0,"",VLOOKUP($G58,Data!$G$3:$BA$2935,9,FALSE))</f>
        <v>1</v>
      </c>
      <c r="Q58" s="4">
        <f>IF($H58=0,"",VLOOKUP($G58,Data!$G$3:$BA$2935,10,FALSE))</f>
        <v>2.5</v>
      </c>
      <c r="R58" s="4">
        <f>IF($H58=0,"",VLOOKUP($G58,Data!$G$3:$BA$2935,11,FALSE))</f>
        <v>2.5</v>
      </c>
      <c r="S58" s="4">
        <f>IF($H58=0,"",VLOOKUP($G58,Data!$G$3:$BA$2935,12,FALSE))</f>
        <v>0</v>
      </c>
      <c r="T58" s="4">
        <f>IF($H58=0,"",VLOOKUP($G58,Data!$G$3:$BA$2935,13,FALSE))</f>
        <v>2.5</v>
      </c>
      <c r="U58" s="4">
        <f>IF($H58=0,"",VLOOKUP($G58,Data!$G$3:$BA$2935,14,FALSE))</f>
        <v>0</v>
      </c>
      <c r="V58" s="4">
        <f>IF($H58=0,"",VLOOKUP($G58,Data!$G$3:$BA$2935,15,FALSE))</f>
        <v>2.5</v>
      </c>
      <c r="W58" s="4">
        <f>IF($H58=0,"",VLOOKUP($G58,Data!$G$3:$BA$2935,16,FALSE))</f>
        <v>0.39</v>
      </c>
      <c r="X58" s="4">
        <f>IF($H58=0,"",VLOOKUP($G58,Data!$G$3:$BA$2935,17,FALSE))</f>
        <v>1</v>
      </c>
      <c r="Y58" s="4">
        <f>IF($H58=0,"",VLOOKUP($G58,Data!$G$3:$BA$2935,18,FALSE))</f>
        <v>0</v>
      </c>
      <c r="Z58" s="4">
        <f>IF($H58=0,"",VLOOKUP($G58,Data!$G$3:$BA$2935,19,FALSE))</f>
        <v>0.1</v>
      </c>
      <c r="AA58" s="4">
        <f>IF($H58=0,"",VLOOKUP($G58,Data!$G$3:$BA$2935,20,FALSE))</f>
        <v>6.5</v>
      </c>
      <c r="AB58" s="4">
        <f>IF($H58=0,"",VLOOKUP($G58,Data!$G$3:$BA$2935,21,FALSE))</f>
        <v>0.44</v>
      </c>
      <c r="AC58" s="4">
        <f>IF($H58=0,"",VLOOKUP($G58,Data!$G$3:$BA$2935,22,FALSE))</f>
        <v>0.08</v>
      </c>
      <c r="AD58" s="4">
        <f>IF($H58=0,"",VLOOKUP($G58,Data!$G$3:$BA$2935,23,FALSE))</f>
        <v>0.2</v>
      </c>
      <c r="AE58" s="4">
        <f>IF($H58=0,"",VLOOKUP($G58,Data!$G$3:$BA$2935,24,FALSE))</f>
        <v>0.98</v>
      </c>
      <c r="AF58" s="4">
        <f>IF($H58=0,"",VLOOKUP($G58,Data!$G$3:$BA$2935,25,FALSE))</f>
        <v>0.1</v>
      </c>
      <c r="AG58" s="4">
        <f>IF($H58=0,"",VLOOKUP($G58,Data!$G$3:$BA$2935,26,FALSE))</f>
        <v>-0.1</v>
      </c>
      <c r="AH58" s="4" t="str">
        <f>IF($H58=0,"",VLOOKUP($G58,Data!$G$3:$BA$2935,27,FALSE))</f>
        <v>/</v>
      </c>
      <c r="AI58" s="4" t="str">
        <f>IF($H58=0,"",VLOOKUP($G58,Data!$G$3:$BA$2935,28,FALSE))</f>
        <v>/</v>
      </c>
      <c r="AJ58" s="4" t="str">
        <f>IF($H58=0,"",VLOOKUP($G58,Data!$G$3:$BA$2935,29,FALSE))</f>
        <v/>
      </c>
      <c r="AK58" s="4" t="str">
        <f>IF($H58=0,"",VLOOKUP($G58,Data!$G$3:$BA$2935,30,FALSE))</f>
        <v/>
      </c>
      <c r="AL58" s="4" t="str">
        <f>IF($H58=0,"",VLOOKUP($G58,Data!$G$3:$BA$2935,31,FALSE))</f>
        <v/>
      </c>
      <c r="AM58" s="4" t="str">
        <f>IF($H58=0,"",VLOOKUP($G58,Data!$G$3:$BA$2935,32,FALSE))</f>
        <v/>
      </c>
      <c r="AN58" s="4" t="str">
        <f>IF($H58=0,"",VLOOKUP($G58,Data!$G$3:$BA$2935,33,FALSE))</f>
        <v/>
      </c>
      <c r="AO58" s="4" t="str">
        <f>IF($H58=0,"",VLOOKUP($G58,Data!$G$3:$BA$2935,34,FALSE))</f>
        <v/>
      </c>
      <c r="AP58" s="4" t="str">
        <f>IF($H58=0,"",VLOOKUP($G58,Data!$G$3:$BA$2935,35,FALSE))</f>
        <v/>
      </c>
      <c r="AQ58" s="4" t="str">
        <f>IF($H58=0,"",VLOOKUP($G58,Data!$G$3:$BA$2935,36,FALSE))</f>
        <v/>
      </c>
      <c r="AR58" s="4" t="str">
        <f>IF($H58=0,"",VLOOKUP($G58,Data!$G$3:$BA$2935,37,FALSE))</f>
        <v/>
      </c>
      <c r="AS58" s="4" t="str">
        <f>IF($H58=0,"",VLOOKUP($G58,Data!$G$3:$BA$2935,38,FALSE))</f>
        <v/>
      </c>
      <c r="AT58" s="4" t="str">
        <f>IF($H58=0,"",VLOOKUP($G58,Data!$G$3:$BA$2935,39,FALSE))</f>
        <v/>
      </c>
    </row>
    <row r="59" spans="1:46" x14ac:dyDescent="0.25">
      <c r="A59" s="4">
        <f>PSSE!A61</f>
        <v>916039</v>
      </c>
      <c r="B59" s="4" t="str">
        <f>PSSE!B61</f>
        <v>SUOICHAN2_H1</v>
      </c>
      <c r="C59" s="4">
        <f>PSSE!D61</f>
        <v>10.5</v>
      </c>
      <c r="D59" s="4">
        <f>PSSE!E61</f>
        <v>20</v>
      </c>
      <c r="E59" s="4" t="str">
        <f>PSSE!F61</f>
        <v>TD</v>
      </c>
      <c r="F59" s="4">
        <f>PSSE!G61</f>
        <v>1</v>
      </c>
      <c r="G59" s="4" t="str">
        <f t="shared" si="0"/>
        <v>PSS10.520TD1</v>
      </c>
      <c r="H59" s="4">
        <f>COUNTIF(Data!$G$3:$BA$2935,PSS!$G59)</f>
        <v>1</v>
      </c>
      <c r="I59" s="4" t="str">
        <f>IF($H59=0,"",VLOOKUP($G59,Data!$G$3:$BA$2935,2,FALSE))</f>
        <v>'PSS2A'</v>
      </c>
      <c r="J59" s="4">
        <f>PSSE!C61</f>
        <v>1</v>
      </c>
      <c r="K59" s="4">
        <f>IF($H59=0,"",VLOOKUP($G59,Data!$G$3:$BA$2935,4,FALSE))</f>
        <v>1</v>
      </c>
      <c r="L59" s="4">
        <f>IF($H59=0,"",VLOOKUP($G59,Data!$G$3:$BA$2935,5,FALSE))</f>
        <v>0</v>
      </c>
      <c r="M59" s="4">
        <f>IF($H59=0,"",VLOOKUP($G59,Data!$G$3:$BA$2935,6,FALSE))</f>
        <v>3</v>
      </c>
      <c r="N59" s="4">
        <f>IF($H59=0,"",VLOOKUP($G59,Data!$G$3:$BA$2935,7,FALSE))</f>
        <v>0</v>
      </c>
      <c r="O59" s="4">
        <f>IF($H59=0,"",VLOOKUP($G59,Data!$G$3:$BA$2935,8,FALSE))</f>
        <v>5</v>
      </c>
      <c r="P59" s="4">
        <f>IF($H59=0,"",VLOOKUP($G59,Data!$G$3:$BA$2935,9,FALSE))</f>
        <v>1</v>
      </c>
      <c r="Q59" s="4">
        <f>IF($H59=0,"",VLOOKUP($G59,Data!$G$3:$BA$2935,10,FALSE))</f>
        <v>2.5</v>
      </c>
      <c r="R59" s="4">
        <f>IF($H59=0,"",VLOOKUP($G59,Data!$G$3:$BA$2935,11,FALSE))</f>
        <v>2.5</v>
      </c>
      <c r="S59" s="4">
        <f>IF($H59=0,"",VLOOKUP($G59,Data!$G$3:$BA$2935,12,FALSE))</f>
        <v>0</v>
      </c>
      <c r="T59" s="4">
        <f>IF($H59=0,"",VLOOKUP($G59,Data!$G$3:$BA$2935,13,FALSE))</f>
        <v>2.5</v>
      </c>
      <c r="U59" s="4">
        <f>IF($H59=0,"",VLOOKUP($G59,Data!$G$3:$BA$2935,14,FALSE))</f>
        <v>0</v>
      </c>
      <c r="V59" s="4">
        <f>IF($H59=0,"",VLOOKUP($G59,Data!$G$3:$BA$2935,15,FALSE))</f>
        <v>2.5</v>
      </c>
      <c r="W59" s="4">
        <f>IF($H59=0,"",VLOOKUP($G59,Data!$G$3:$BA$2935,16,FALSE))</f>
        <v>0.39</v>
      </c>
      <c r="X59" s="4">
        <f>IF($H59=0,"",VLOOKUP($G59,Data!$G$3:$BA$2935,17,FALSE))</f>
        <v>1</v>
      </c>
      <c r="Y59" s="4">
        <f>IF($H59=0,"",VLOOKUP($G59,Data!$G$3:$BA$2935,18,FALSE))</f>
        <v>0</v>
      </c>
      <c r="Z59" s="4">
        <f>IF($H59=0,"",VLOOKUP($G59,Data!$G$3:$BA$2935,19,FALSE))</f>
        <v>0.1</v>
      </c>
      <c r="AA59" s="4">
        <f>IF($H59=0,"",VLOOKUP($G59,Data!$G$3:$BA$2935,20,FALSE))</f>
        <v>6.5</v>
      </c>
      <c r="AB59" s="4">
        <f>IF($H59=0,"",VLOOKUP($G59,Data!$G$3:$BA$2935,21,FALSE))</f>
        <v>0.44</v>
      </c>
      <c r="AC59" s="4">
        <f>IF($H59=0,"",VLOOKUP($G59,Data!$G$3:$BA$2935,22,FALSE))</f>
        <v>0.08</v>
      </c>
      <c r="AD59" s="4">
        <f>IF($H59=0,"",VLOOKUP($G59,Data!$G$3:$BA$2935,23,FALSE))</f>
        <v>0.2</v>
      </c>
      <c r="AE59" s="4">
        <f>IF($H59=0,"",VLOOKUP($G59,Data!$G$3:$BA$2935,24,FALSE))</f>
        <v>0.98</v>
      </c>
      <c r="AF59" s="4">
        <f>IF($H59=0,"",VLOOKUP($G59,Data!$G$3:$BA$2935,25,FALSE))</f>
        <v>0.1</v>
      </c>
      <c r="AG59" s="4">
        <f>IF($H59=0,"",VLOOKUP($G59,Data!$G$3:$BA$2935,26,FALSE))</f>
        <v>-0.1</v>
      </c>
      <c r="AH59" s="4" t="str">
        <f>IF($H59=0,"",VLOOKUP($G59,Data!$G$3:$BA$2935,27,FALSE))</f>
        <v>/</v>
      </c>
      <c r="AI59" s="4" t="str">
        <f>IF($H59=0,"",VLOOKUP($G59,Data!$G$3:$BA$2935,28,FALSE))</f>
        <v>/</v>
      </c>
      <c r="AJ59" s="4" t="str">
        <f>IF($H59=0,"",VLOOKUP($G59,Data!$G$3:$BA$2935,29,FALSE))</f>
        <v/>
      </c>
      <c r="AK59" s="4" t="str">
        <f>IF($H59=0,"",VLOOKUP($G59,Data!$G$3:$BA$2935,30,FALSE))</f>
        <v/>
      </c>
      <c r="AL59" s="4" t="str">
        <f>IF($H59=0,"",VLOOKUP($G59,Data!$G$3:$BA$2935,31,FALSE))</f>
        <v/>
      </c>
      <c r="AM59" s="4" t="str">
        <f>IF($H59=0,"",VLOOKUP($G59,Data!$G$3:$BA$2935,32,FALSE))</f>
        <v/>
      </c>
      <c r="AN59" s="4" t="str">
        <f>IF($H59=0,"",VLOOKUP($G59,Data!$G$3:$BA$2935,33,FALSE))</f>
        <v/>
      </c>
      <c r="AO59" s="4" t="str">
        <f>IF($H59=0,"",VLOOKUP($G59,Data!$G$3:$BA$2935,34,FALSE))</f>
        <v/>
      </c>
      <c r="AP59" s="4" t="str">
        <f>IF($H59=0,"",VLOOKUP($G59,Data!$G$3:$BA$2935,35,FALSE))</f>
        <v/>
      </c>
      <c r="AQ59" s="4" t="str">
        <f>IF($H59=0,"",VLOOKUP($G59,Data!$G$3:$BA$2935,36,FALSE))</f>
        <v/>
      </c>
      <c r="AR59" s="4" t="str">
        <f>IF($H59=0,"",VLOOKUP($G59,Data!$G$3:$BA$2935,37,FALSE))</f>
        <v/>
      </c>
      <c r="AS59" s="4" t="str">
        <f>IF($H59=0,"",VLOOKUP($G59,Data!$G$3:$BA$2935,38,FALSE))</f>
        <v/>
      </c>
      <c r="AT59" s="4" t="str">
        <f>IF($H59=0,"",VLOOKUP($G59,Data!$G$3:$BA$2935,39,FALSE))</f>
        <v/>
      </c>
    </row>
    <row r="60" spans="1:46" x14ac:dyDescent="0.25">
      <c r="A60" s="4">
        <f>PSSE!A62</f>
        <v>916045</v>
      </c>
      <c r="B60" s="4" t="str">
        <f>PSSE!B62</f>
        <v>NAMTHA_H1</v>
      </c>
      <c r="C60" s="4">
        <f>PSSE!D62</f>
        <v>11</v>
      </c>
      <c r="D60" s="4">
        <f>PSSE!E62</f>
        <v>25.5</v>
      </c>
      <c r="E60" s="4" t="str">
        <f>PSSE!F62</f>
        <v>TD</v>
      </c>
      <c r="F60" s="4">
        <f>PSSE!G62</f>
        <v>1</v>
      </c>
      <c r="G60" s="4" t="str">
        <f t="shared" si="0"/>
        <v>PSS1125.5TD1</v>
      </c>
      <c r="H60" s="4">
        <f>COUNTIF(Data!$G$3:$BA$2935,PSS!$G60)</f>
        <v>1</v>
      </c>
      <c r="I60" s="4" t="str">
        <f>IF($H60=0,"",VLOOKUP($G60,Data!$G$3:$BA$2935,2,FALSE))</f>
        <v>'PSS2A'</v>
      </c>
      <c r="J60" s="4">
        <f>PSSE!C62</f>
        <v>1</v>
      </c>
      <c r="K60" s="4">
        <f>IF($H60=0,"",VLOOKUP($G60,Data!$G$3:$BA$2935,4,FALSE))</f>
        <v>1</v>
      </c>
      <c r="L60" s="4">
        <f>IF($H60=0,"",VLOOKUP($G60,Data!$G$3:$BA$2935,5,FALSE))</f>
        <v>0</v>
      </c>
      <c r="M60" s="4">
        <f>IF($H60=0,"",VLOOKUP($G60,Data!$G$3:$BA$2935,6,FALSE))</f>
        <v>3</v>
      </c>
      <c r="N60" s="4">
        <f>IF($H60=0,"",VLOOKUP($G60,Data!$G$3:$BA$2935,7,FALSE))</f>
        <v>0</v>
      </c>
      <c r="O60" s="4">
        <f>IF($H60=0,"",VLOOKUP($G60,Data!$G$3:$BA$2935,8,FALSE))</f>
        <v>5</v>
      </c>
      <c r="P60" s="4">
        <f>IF($H60=0,"",VLOOKUP($G60,Data!$G$3:$BA$2935,9,FALSE))</f>
        <v>1</v>
      </c>
      <c r="Q60" s="4">
        <f>IF($H60=0,"",VLOOKUP($G60,Data!$G$3:$BA$2935,10,FALSE))</f>
        <v>2.5</v>
      </c>
      <c r="R60" s="4">
        <f>IF($H60=0,"",VLOOKUP($G60,Data!$G$3:$BA$2935,11,FALSE))</f>
        <v>2.5</v>
      </c>
      <c r="S60" s="4">
        <f>IF($H60=0,"",VLOOKUP($G60,Data!$G$3:$BA$2935,12,FALSE))</f>
        <v>0</v>
      </c>
      <c r="T60" s="4">
        <f>IF($H60=0,"",VLOOKUP($G60,Data!$G$3:$BA$2935,13,FALSE))</f>
        <v>2.5</v>
      </c>
      <c r="U60" s="4">
        <f>IF($H60=0,"",VLOOKUP($G60,Data!$G$3:$BA$2935,14,FALSE))</f>
        <v>0</v>
      </c>
      <c r="V60" s="4">
        <f>IF($H60=0,"",VLOOKUP($G60,Data!$G$3:$BA$2935,15,FALSE))</f>
        <v>2.5</v>
      </c>
      <c r="W60" s="4">
        <f>IF($H60=0,"",VLOOKUP($G60,Data!$G$3:$BA$2935,16,FALSE))</f>
        <v>0.39</v>
      </c>
      <c r="X60" s="4">
        <f>IF($H60=0,"",VLOOKUP($G60,Data!$G$3:$BA$2935,17,FALSE))</f>
        <v>1</v>
      </c>
      <c r="Y60" s="4">
        <f>IF($H60=0,"",VLOOKUP($G60,Data!$G$3:$BA$2935,18,FALSE))</f>
        <v>0</v>
      </c>
      <c r="Z60" s="4">
        <f>IF($H60=0,"",VLOOKUP($G60,Data!$G$3:$BA$2935,19,FALSE))</f>
        <v>0.1</v>
      </c>
      <c r="AA60" s="4">
        <f>IF($H60=0,"",VLOOKUP($G60,Data!$G$3:$BA$2935,20,FALSE))</f>
        <v>6.5</v>
      </c>
      <c r="AB60" s="4">
        <f>IF($H60=0,"",VLOOKUP($G60,Data!$G$3:$BA$2935,21,FALSE))</f>
        <v>0.44</v>
      </c>
      <c r="AC60" s="4">
        <f>IF($H60=0,"",VLOOKUP($G60,Data!$G$3:$BA$2935,22,FALSE))</f>
        <v>0.08</v>
      </c>
      <c r="AD60" s="4">
        <f>IF($H60=0,"",VLOOKUP($G60,Data!$G$3:$BA$2935,23,FALSE))</f>
        <v>0.2</v>
      </c>
      <c r="AE60" s="4">
        <f>IF($H60=0,"",VLOOKUP($G60,Data!$G$3:$BA$2935,24,FALSE))</f>
        <v>0.98</v>
      </c>
      <c r="AF60" s="4">
        <f>IF($H60=0,"",VLOOKUP($G60,Data!$G$3:$BA$2935,25,FALSE))</f>
        <v>0.1</v>
      </c>
      <c r="AG60" s="4">
        <f>IF($H60=0,"",VLOOKUP($G60,Data!$G$3:$BA$2935,26,FALSE))</f>
        <v>-0.1</v>
      </c>
      <c r="AH60" s="4" t="str">
        <f>IF($H60=0,"",VLOOKUP($G60,Data!$G$3:$BA$2935,27,FALSE))</f>
        <v>/</v>
      </c>
      <c r="AI60" s="4" t="str">
        <f>IF($H60=0,"",VLOOKUP($G60,Data!$G$3:$BA$2935,28,FALSE))</f>
        <v>/</v>
      </c>
      <c r="AJ60" s="4" t="str">
        <f>IF($H60=0,"",VLOOKUP($G60,Data!$G$3:$BA$2935,29,FALSE))</f>
        <v/>
      </c>
      <c r="AK60" s="4" t="str">
        <f>IF($H60=0,"",VLOOKUP($G60,Data!$G$3:$BA$2935,30,FALSE))</f>
        <v/>
      </c>
      <c r="AL60" s="4" t="str">
        <f>IF($H60=0,"",VLOOKUP($G60,Data!$G$3:$BA$2935,31,FALSE))</f>
        <v/>
      </c>
      <c r="AM60" s="4" t="str">
        <f>IF($H60=0,"",VLOOKUP($G60,Data!$G$3:$BA$2935,32,FALSE))</f>
        <v/>
      </c>
      <c r="AN60" s="4" t="str">
        <f>IF($H60=0,"",VLOOKUP($G60,Data!$G$3:$BA$2935,33,FALSE))</f>
        <v/>
      </c>
      <c r="AO60" s="4" t="str">
        <f>IF($H60=0,"",VLOOKUP($G60,Data!$G$3:$BA$2935,34,FALSE))</f>
        <v/>
      </c>
      <c r="AP60" s="4" t="str">
        <f>IF($H60=0,"",VLOOKUP($G60,Data!$G$3:$BA$2935,35,FALSE))</f>
        <v/>
      </c>
      <c r="AQ60" s="4" t="str">
        <f>IF($H60=0,"",VLOOKUP($G60,Data!$G$3:$BA$2935,36,FALSE))</f>
        <v/>
      </c>
      <c r="AR60" s="4" t="str">
        <f>IF($H60=0,"",VLOOKUP($G60,Data!$G$3:$BA$2935,37,FALSE))</f>
        <v/>
      </c>
      <c r="AS60" s="4" t="str">
        <f>IF($H60=0,"",VLOOKUP($G60,Data!$G$3:$BA$2935,38,FALSE))</f>
        <v/>
      </c>
      <c r="AT60" s="4" t="str">
        <f>IF($H60=0,"",VLOOKUP($G60,Data!$G$3:$BA$2935,39,FALSE))</f>
        <v/>
      </c>
    </row>
    <row r="61" spans="1:46" x14ac:dyDescent="0.25">
      <c r="A61" s="4">
        <f>PSSE!A63</f>
        <v>916046</v>
      </c>
      <c r="B61" s="4" t="str">
        <f>PSSE!B63</f>
        <v>NAMTHA_H1</v>
      </c>
      <c r="C61" s="4">
        <f>PSSE!D63</f>
        <v>10.5</v>
      </c>
      <c r="D61" s="4">
        <f>PSSE!E63</f>
        <v>20</v>
      </c>
      <c r="E61" s="4" t="str">
        <f>PSSE!F63</f>
        <v>TD</v>
      </c>
      <c r="F61" s="4">
        <f>PSSE!G63</f>
        <v>1</v>
      </c>
      <c r="G61" s="4" t="str">
        <f t="shared" si="0"/>
        <v>PSS10.520TD1</v>
      </c>
      <c r="H61" s="4">
        <f>COUNTIF(Data!$G$3:$BA$2935,PSS!$G61)</f>
        <v>1</v>
      </c>
      <c r="I61" s="4" t="str">
        <f>IF($H61=0,"",VLOOKUP($G61,Data!$G$3:$BA$2935,2,FALSE))</f>
        <v>'PSS2A'</v>
      </c>
      <c r="J61" s="4">
        <f>PSSE!C63</f>
        <v>1</v>
      </c>
      <c r="K61" s="4">
        <f>IF($H61=0,"",VLOOKUP($G61,Data!$G$3:$BA$2935,4,FALSE))</f>
        <v>1</v>
      </c>
      <c r="L61" s="4">
        <f>IF($H61=0,"",VLOOKUP($G61,Data!$G$3:$BA$2935,5,FALSE))</f>
        <v>0</v>
      </c>
      <c r="M61" s="4">
        <f>IF($H61=0,"",VLOOKUP($G61,Data!$G$3:$BA$2935,6,FALSE))</f>
        <v>3</v>
      </c>
      <c r="N61" s="4">
        <f>IF($H61=0,"",VLOOKUP($G61,Data!$G$3:$BA$2935,7,FALSE))</f>
        <v>0</v>
      </c>
      <c r="O61" s="4">
        <f>IF($H61=0,"",VLOOKUP($G61,Data!$G$3:$BA$2935,8,FALSE))</f>
        <v>5</v>
      </c>
      <c r="P61" s="4">
        <f>IF($H61=0,"",VLOOKUP($G61,Data!$G$3:$BA$2935,9,FALSE))</f>
        <v>1</v>
      </c>
      <c r="Q61" s="4">
        <f>IF($H61=0,"",VLOOKUP($G61,Data!$G$3:$BA$2935,10,FALSE))</f>
        <v>2.5</v>
      </c>
      <c r="R61" s="4">
        <f>IF($H61=0,"",VLOOKUP($G61,Data!$G$3:$BA$2935,11,FALSE))</f>
        <v>2.5</v>
      </c>
      <c r="S61" s="4">
        <f>IF($H61=0,"",VLOOKUP($G61,Data!$G$3:$BA$2935,12,FALSE))</f>
        <v>0</v>
      </c>
      <c r="T61" s="4">
        <f>IF($H61=0,"",VLOOKUP($G61,Data!$G$3:$BA$2935,13,FALSE))</f>
        <v>2.5</v>
      </c>
      <c r="U61" s="4">
        <f>IF($H61=0,"",VLOOKUP($G61,Data!$G$3:$BA$2935,14,FALSE))</f>
        <v>0</v>
      </c>
      <c r="V61" s="4">
        <f>IF($H61=0,"",VLOOKUP($G61,Data!$G$3:$BA$2935,15,FALSE))</f>
        <v>2.5</v>
      </c>
      <c r="W61" s="4">
        <f>IF($H61=0,"",VLOOKUP($G61,Data!$G$3:$BA$2935,16,FALSE))</f>
        <v>0.39</v>
      </c>
      <c r="X61" s="4">
        <f>IF($H61=0,"",VLOOKUP($G61,Data!$G$3:$BA$2935,17,FALSE))</f>
        <v>1</v>
      </c>
      <c r="Y61" s="4">
        <f>IF($H61=0,"",VLOOKUP($G61,Data!$G$3:$BA$2935,18,FALSE))</f>
        <v>0</v>
      </c>
      <c r="Z61" s="4">
        <f>IF($H61=0,"",VLOOKUP($G61,Data!$G$3:$BA$2935,19,FALSE))</f>
        <v>0.1</v>
      </c>
      <c r="AA61" s="4">
        <f>IF($H61=0,"",VLOOKUP($G61,Data!$G$3:$BA$2935,20,FALSE))</f>
        <v>6.5</v>
      </c>
      <c r="AB61" s="4">
        <f>IF($H61=0,"",VLOOKUP($G61,Data!$G$3:$BA$2935,21,FALSE))</f>
        <v>0.44</v>
      </c>
      <c r="AC61" s="4">
        <f>IF($H61=0,"",VLOOKUP($G61,Data!$G$3:$BA$2935,22,FALSE))</f>
        <v>0.08</v>
      </c>
      <c r="AD61" s="4">
        <f>IF($H61=0,"",VLOOKUP($G61,Data!$G$3:$BA$2935,23,FALSE))</f>
        <v>0.2</v>
      </c>
      <c r="AE61" s="4">
        <f>IF($H61=0,"",VLOOKUP($G61,Data!$G$3:$BA$2935,24,FALSE))</f>
        <v>0.98</v>
      </c>
      <c r="AF61" s="4">
        <f>IF($H61=0,"",VLOOKUP($G61,Data!$G$3:$BA$2935,25,FALSE))</f>
        <v>0.1</v>
      </c>
      <c r="AG61" s="4">
        <f>IF($H61=0,"",VLOOKUP($G61,Data!$G$3:$BA$2935,26,FALSE))</f>
        <v>-0.1</v>
      </c>
      <c r="AH61" s="4" t="str">
        <f>IF($H61=0,"",VLOOKUP($G61,Data!$G$3:$BA$2935,27,FALSE))</f>
        <v>/</v>
      </c>
      <c r="AI61" s="4" t="str">
        <f>IF($H61=0,"",VLOOKUP($G61,Data!$G$3:$BA$2935,28,FALSE))</f>
        <v>/</v>
      </c>
      <c r="AJ61" s="4" t="str">
        <f>IF($H61=0,"",VLOOKUP($G61,Data!$G$3:$BA$2935,29,FALSE))</f>
        <v/>
      </c>
      <c r="AK61" s="4" t="str">
        <f>IF($H61=0,"",VLOOKUP($G61,Data!$G$3:$BA$2935,30,FALSE))</f>
        <v/>
      </c>
      <c r="AL61" s="4" t="str">
        <f>IF($H61=0,"",VLOOKUP($G61,Data!$G$3:$BA$2935,31,FALSE))</f>
        <v/>
      </c>
      <c r="AM61" s="4" t="str">
        <f>IF($H61=0,"",VLOOKUP($G61,Data!$G$3:$BA$2935,32,FALSE))</f>
        <v/>
      </c>
      <c r="AN61" s="4" t="str">
        <f>IF($H61=0,"",VLOOKUP($G61,Data!$G$3:$BA$2935,33,FALSE))</f>
        <v/>
      </c>
      <c r="AO61" s="4" t="str">
        <f>IF($H61=0,"",VLOOKUP($G61,Data!$G$3:$BA$2935,34,FALSE))</f>
        <v/>
      </c>
      <c r="AP61" s="4" t="str">
        <f>IF($H61=0,"",VLOOKUP($G61,Data!$G$3:$BA$2935,35,FALSE))</f>
        <v/>
      </c>
      <c r="AQ61" s="4" t="str">
        <f>IF($H61=0,"",VLOOKUP($G61,Data!$G$3:$BA$2935,36,FALSE))</f>
        <v/>
      </c>
      <c r="AR61" s="4" t="str">
        <f>IF($H61=0,"",VLOOKUP($G61,Data!$G$3:$BA$2935,37,FALSE))</f>
        <v/>
      </c>
      <c r="AS61" s="4" t="str">
        <f>IF($H61=0,"",VLOOKUP($G61,Data!$G$3:$BA$2935,38,FALSE))</f>
        <v/>
      </c>
      <c r="AT61" s="4" t="str">
        <f>IF($H61=0,"",VLOOKUP($G61,Data!$G$3:$BA$2935,39,FALSE))</f>
        <v/>
      </c>
    </row>
    <row r="62" spans="1:46" x14ac:dyDescent="0.25">
      <c r="A62" s="4">
        <f>PSSE!A64</f>
        <v>916047</v>
      </c>
      <c r="B62" s="4" t="str">
        <f>PSSE!B64</f>
        <v>VANBAN_H1</v>
      </c>
      <c r="C62" s="4">
        <f>PSSE!D64</f>
        <v>11</v>
      </c>
      <c r="D62" s="4">
        <f>PSSE!E64</f>
        <v>25.5</v>
      </c>
      <c r="E62" s="4" t="str">
        <f>PSSE!F64</f>
        <v>TD</v>
      </c>
      <c r="F62" s="4">
        <f>PSSE!G64</f>
        <v>1</v>
      </c>
      <c r="G62" s="4" t="str">
        <f t="shared" si="0"/>
        <v>PSS1125.5TD1</v>
      </c>
      <c r="H62" s="4">
        <f>COUNTIF(Data!$G$3:$BA$2935,PSS!$G62)</f>
        <v>1</v>
      </c>
      <c r="I62" s="4" t="str">
        <f>IF($H62=0,"",VLOOKUP($G62,Data!$G$3:$BA$2935,2,FALSE))</f>
        <v>'PSS2A'</v>
      </c>
      <c r="J62" s="4">
        <f>PSSE!C64</f>
        <v>1</v>
      </c>
      <c r="K62" s="4">
        <f>IF($H62=0,"",VLOOKUP($G62,Data!$G$3:$BA$2935,4,FALSE))</f>
        <v>1</v>
      </c>
      <c r="L62" s="4">
        <f>IF($H62=0,"",VLOOKUP($G62,Data!$G$3:$BA$2935,5,FALSE))</f>
        <v>0</v>
      </c>
      <c r="M62" s="4">
        <f>IF($H62=0,"",VLOOKUP($G62,Data!$G$3:$BA$2935,6,FALSE))</f>
        <v>3</v>
      </c>
      <c r="N62" s="4">
        <f>IF($H62=0,"",VLOOKUP($G62,Data!$G$3:$BA$2935,7,FALSE))</f>
        <v>0</v>
      </c>
      <c r="O62" s="4">
        <f>IF($H62=0,"",VLOOKUP($G62,Data!$G$3:$BA$2935,8,FALSE))</f>
        <v>5</v>
      </c>
      <c r="P62" s="4">
        <f>IF($H62=0,"",VLOOKUP($G62,Data!$G$3:$BA$2935,9,FALSE))</f>
        <v>1</v>
      </c>
      <c r="Q62" s="4">
        <f>IF($H62=0,"",VLOOKUP($G62,Data!$G$3:$BA$2935,10,FALSE))</f>
        <v>2.5</v>
      </c>
      <c r="R62" s="4">
        <f>IF($H62=0,"",VLOOKUP($G62,Data!$G$3:$BA$2935,11,FALSE))</f>
        <v>2.5</v>
      </c>
      <c r="S62" s="4">
        <f>IF($H62=0,"",VLOOKUP($G62,Data!$G$3:$BA$2935,12,FALSE))</f>
        <v>0</v>
      </c>
      <c r="T62" s="4">
        <f>IF($H62=0,"",VLOOKUP($G62,Data!$G$3:$BA$2935,13,FALSE))</f>
        <v>2.5</v>
      </c>
      <c r="U62" s="4">
        <f>IF($H62=0,"",VLOOKUP($G62,Data!$G$3:$BA$2935,14,FALSE))</f>
        <v>0</v>
      </c>
      <c r="V62" s="4">
        <f>IF($H62=0,"",VLOOKUP($G62,Data!$G$3:$BA$2935,15,FALSE))</f>
        <v>2.5</v>
      </c>
      <c r="W62" s="4">
        <f>IF($H62=0,"",VLOOKUP($G62,Data!$G$3:$BA$2935,16,FALSE))</f>
        <v>0.39</v>
      </c>
      <c r="X62" s="4">
        <f>IF($H62=0,"",VLOOKUP($G62,Data!$G$3:$BA$2935,17,FALSE))</f>
        <v>1</v>
      </c>
      <c r="Y62" s="4">
        <f>IF($H62=0,"",VLOOKUP($G62,Data!$G$3:$BA$2935,18,FALSE))</f>
        <v>0</v>
      </c>
      <c r="Z62" s="4">
        <f>IF($H62=0,"",VLOOKUP($G62,Data!$G$3:$BA$2935,19,FALSE))</f>
        <v>0.1</v>
      </c>
      <c r="AA62" s="4">
        <f>IF($H62=0,"",VLOOKUP($G62,Data!$G$3:$BA$2935,20,FALSE))</f>
        <v>6.5</v>
      </c>
      <c r="AB62" s="4">
        <f>IF($H62=0,"",VLOOKUP($G62,Data!$G$3:$BA$2935,21,FALSE))</f>
        <v>0.44</v>
      </c>
      <c r="AC62" s="4">
        <f>IF($H62=0,"",VLOOKUP($G62,Data!$G$3:$BA$2935,22,FALSE))</f>
        <v>0.08</v>
      </c>
      <c r="AD62" s="4">
        <f>IF($H62=0,"",VLOOKUP($G62,Data!$G$3:$BA$2935,23,FALSE))</f>
        <v>0.2</v>
      </c>
      <c r="AE62" s="4">
        <f>IF($H62=0,"",VLOOKUP($G62,Data!$G$3:$BA$2935,24,FALSE))</f>
        <v>0.98</v>
      </c>
      <c r="AF62" s="4">
        <f>IF($H62=0,"",VLOOKUP($G62,Data!$G$3:$BA$2935,25,FALSE))</f>
        <v>0.1</v>
      </c>
      <c r="AG62" s="4">
        <f>IF($H62=0,"",VLOOKUP($G62,Data!$G$3:$BA$2935,26,FALSE))</f>
        <v>-0.1</v>
      </c>
      <c r="AH62" s="4" t="str">
        <f>IF($H62=0,"",VLOOKUP($G62,Data!$G$3:$BA$2935,27,FALSE))</f>
        <v>/</v>
      </c>
      <c r="AI62" s="4" t="str">
        <f>IF($H62=0,"",VLOOKUP($G62,Data!$G$3:$BA$2935,28,FALSE))</f>
        <v>/</v>
      </c>
      <c r="AJ62" s="4" t="str">
        <f>IF($H62=0,"",VLOOKUP($G62,Data!$G$3:$BA$2935,29,FALSE))</f>
        <v/>
      </c>
      <c r="AK62" s="4" t="str">
        <f>IF($H62=0,"",VLOOKUP($G62,Data!$G$3:$BA$2935,30,FALSE))</f>
        <v/>
      </c>
      <c r="AL62" s="4" t="str">
        <f>IF($H62=0,"",VLOOKUP($G62,Data!$G$3:$BA$2935,31,FALSE))</f>
        <v/>
      </c>
      <c r="AM62" s="4" t="str">
        <f>IF($H62=0,"",VLOOKUP($G62,Data!$G$3:$BA$2935,32,FALSE))</f>
        <v/>
      </c>
      <c r="AN62" s="4" t="str">
        <f>IF($H62=0,"",VLOOKUP($G62,Data!$G$3:$BA$2935,33,FALSE))</f>
        <v/>
      </c>
      <c r="AO62" s="4" t="str">
        <f>IF($H62=0,"",VLOOKUP($G62,Data!$G$3:$BA$2935,34,FALSE))</f>
        <v/>
      </c>
      <c r="AP62" s="4" t="str">
        <f>IF($H62=0,"",VLOOKUP($G62,Data!$G$3:$BA$2935,35,FALSE))</f>
        <v/>
      </c>
      <c r="AQ62" s="4" t="str">
        <f>IF($H62=0,"",VLOOKUP($G62,Data!$G$3:$BA$2935,36,FALSE))</f>
        <v/>
      </c>
      <c r="AR62" s="4" t="str">
        <f>IF($H62=0,"",VLOOKUP($G62,Data!$G$3:$BA$2935,37,FALSE))</f>
        <v/>
      </c>
      <c r="AS62" s="4" t="str">
        <f>IF($H62=0,"",VLOOKUP($G62,Data!$G$3:$BA$2935,38,FALSE))</f>
        <v/>
      </c>
      <c r="AT62" s="4" t="str">
        <f>IF($H62=0,"",VLOOKUP($G62,Data!$G$3:$BA$2935,39,FALSE))</f>
        <v/>
      </c>
    </row>
    <row r="63" spans="1:46" x14ac:dyDescent="0.25">
      <c r="A63" s="4">
        <f>PSSE!A65</f>
        <v>916048</v>
      </c>
      <c r="B63" s="4" t="str">
        <f>PSSE!B65</f>
        <v>VANBAN_H2</v>
      </c>
      <c r="C63" s="4">
        <f>PSSE!D65</f>
        <v>10.5</v>
      </c>
      <c r="D63" s="4">
        <f>PSSE!E65</f>
        <v>32</v>
      </c>
      <c r="E63" s="4" t="str">
        <f>PSSE!F65</f>
        <v>TD</v>
      </c>
      <c r="F63" s="4">
        <f>PSSE!G65</f>
        <v>1</v>
      </c>
      <c r="G63" s="4" t="str">
        <f t="shared" si="0"/>
        <v>PSS10.532TD1</v>
      </c>
      <c r="H63" s="4">
        <f>COUNTIF(Data!$G$3:$BA$2935,PSS!$G63)</f>
        <v>1</v>
      </c>
      <c r="I63" s="4" t="str">
        <f>IF($H63=0,"",VLOOKUP($G63,Data!$G$3:$BA$2935,2,FALSE))</f>
        <v>'PSS2A'</v>
      </c>
      <c r="J63" s="4">
        <f>PSSE!C65</f>
        <v>1</v>
      </c>
      <c r="K63" s="4">
        <f>IF($H63=0,"",VLOOKUP($G63,Data!$G$3:$BA$2935,4,FALSE))</f>
        <v>1</v>
      </c>
      <c r="L63" s="4">
        <f>IF($H63=0,"",VLOOKUP($G63,Data!$G$3:$BA$2935,5,FALSE))</f>
        <v>0</v>
      </c>
      <c r="M63" s="4">
        <f>IF($H63=0,"",VLOOKUP($G63,Data!$G$3:$BA$2935,6,FALSE))</f>
        <v>3</v>
      </c>
      <c r="N63" s="4">
        <f>IF($H63=0,"",VLOOKUP($G63,Data!$G$3:$BA$2935,7,FALSE))</f>
        <v>0</v>
      </c>
      <c r="O63" s="4">
        <f>IF($H63=0,"",VLOOKUP($G63,Data!$G$3:$BA$2935,8,FALSE))</f>
        <v>5</v>
      </c>
      <c r="P63" s="4">
        <f>IF($H63=0,"",VLOOKUP($G63,Data!$G$3:$BA$2935,9,FALSE))</f>
        <v>1</v>
      </c>
      <c r="Q63" s="4">
        <f>IF($H63=0,"",VLOOKUP($G63,Data!$G$3:$BA$2935,10,FALSE))</f>
        <v>2.5</v>
      </c>
      <c r="R63" s="4">
        <f>IF($H63=0,"",VLOOKUP($G63,Data!$G$3:$BA$2935,11,FALSE))</f>
        <v>2.5</v>
      </c>
      <c r="S63" s="4">
        <f>IF($H63=0,"",VLOOKUP($G63,Data!$G$3:$BA$2935,12,FALSE))</f>
        <v>0</v>
      </c>
      <c r="T63" s="4">
        <f>IF($H63=0,"",VLOOKUP($G63,Data!$G$3:$BA$2935,13,FALSE))</f>
        <v>2.5</v>
      </c>
      <c r="U63" s="4">
        <f>IF($H63=0,"",VLOOKUP($G63,Data!$G$3:$BA$2935,14,FALSE))</f>
        <v>0</v>
      </c>
      <c r="V63" s="4">
        <f>IF($H63=0,"",VLOOKUP($G63,Data!$G$3:$BA$2935,15,FALSE))</f>
        <v>2.5</v>
      </c>
      <c r="W63" s="4">
        <f>IF($H63=0,"",VLOOKUP($G63,Data!$G$3:$BA$2935,16,FALSE))</f>
        <v>0.39</v>
      </c>
      <c r="X63" s="4">
        <f>IF($H63=0,"",VLOOKUP($G63,Data!$G$3:$BA$2935,17,FALSE))</f>
        <v>1</v>
      </c>
      <c r="Y63" s="4">
        <f>IF($H63=0,"",VLOOKUP($G63,Data!$G$3:$BA$2935,18,FALSE))</f>
        <v>0</v>
      </c>
      <c r="Z63" s="4">
        <f>IF($H63=0,"",VLOOKUP($G63,Data!$G$3:$BA$2935,19,FALSE))</f>
        <v>0.1</v>
      </c>
      <c r="AA63" s="4">
        <f>IF($H63=0,"",VLOOKUP($G63,Data!$G$3:$BA$2935,20,FALSE))</f>
        <v>6.5</v>
      </c>
      <c r="AB63" s="4">
        <f>IF($H63=0,"",VLOOKUP($G63,Data!$G$3:$BA$2935,21,FALSE))</f>
        <v>0.44</v>
      </c>
      <c r="AC63" s="4">
        <f>IF($H63=0,"",VLOOKUP($G63,Data!$G$3:$BA$2935,22,FALSE))</f>
        <v>0.08</v>
      </c>
      <c r="AD63" s="4">
        <f>IF($H63=0,"",VLOOKUP($G63,Data!$G$3:$BA$2935,23,FALSE))</f>
        <v>0.2</v>
      </c>
      <c r="AE63" s="4">
        <f>IF($H63=0,"",VLOOKUP($G63,Data!$G$3:$BA$2935,24,FALSE))</f>
        <v>0.98</v>
      </c>
      <c r="AF63" s="4">
        <f>IF($H63=0,"",VLOOKUP($G63,Data!$G$3:$BA$2935,25,FALSE))</f>
        <v>0.1</v>
      </c>
      <c r="AG63" s="4">
        <f>IF($H63=0,"",VLOOKUP($G63,Data!$G$3:$BA$2935,26,FALSE))</f>
        <v>-0.1</v>
      </c>
      <c r="AH63" s="4" t="str">
        <f>IF($H63=0,"",VLOOKUP($G63,Data!$G$3:$BA$2935,27,FALSE))</f>
        <v>/</v>
      </c>
      <c r="AI63" s="4" t="str">
        <f>IF($H63=0,"",VLOOKUP($G63,Data!$G$3:$BA$2935,28,FALSE))</f>
        <v>/</v>
      </c>
      <c r="AJ63" s="4" t="str">
        <f>IF($H63=0,"",VLOOKUP($G63,Data!$G$3:$BA$2935,29,FALSE))</f>
        <v/>
      </c>
      <c r="AK63" s="4" t="str">
        <f>IF($H63=0,"",VLOOKUP($G63,Data!$G$3:$BA$2935,30,FALSE))</f>
        <v/>
      </c>
      <c r="AL63" s="4" t="str">
        <f>IF($H63=0,"",VLOOKUP($G63,Data!$G$3:$BA$2935,31,FALSE))</f>
        <v/>
      </c>
      <c r="AM63" s="4" t="str">
        <f>IF($H63=0,"",VLOOKUP($G63,Data!$G$3:$BA$2935,32,FALSE))</f>
        <v/>
      </c>
      <c r="AN63" s="4" t="str">
        <f>IF($H63=0,"",VLOOKUP($G63,Data!$G$3:$BA$2935,33,FALSE))</f>
        <v/>
      </c>
      <c r="AO63" s="4" t="str">
        <f>IF($H63=0,"",VLOOKUP($G63,Data!$G$3:$BA$2935,34,FALSE))</f>
        <v/>
      </c>
      <c r="AP63" s="4" t="str">
        <f>IF($H63=0,"",VLOOKUP($G63,Data!$G$3:$BA$2935,35,FALSE))</f>
        <v/>
      </c>
      <c r="AQ63" s="4" t="str">
        <f>IF($H63=0,"",VLOOKUP($G63,Data!$G$3:$BA$2935,36,FALSE))</f>
        <v/>
      </c>
      <c r="AR63" s="4" t="str">
        <f>IF($H63=0,"",VLOOKUP($G63,Data!$G$3:$BA$2935,37,FALSE))</f>
        <v/>
      </c>
      <c r="AS63" s="4" t="str">
        <f>IF($H63=0,"",VLOOKUP($G63,Data!$G$3:$BA$2935,38,FALSE))</f>
        <v/>
      </c>
      <c r="AT63" s="4" t="str">
        <f>IF($H63=0,"",VLOOKUP($G63,Data!$G$3:$BA$2935,39,FALSE))</f>
        <v/>
      </c>
    </row>
    <row r="64" spans="1:46" x14ac:dyDescent="0.25">
      <c r="A64" s="4">
        <f>PSSE!A66</f>
        <v>916049</v>
      </c>
      <c r="B64" s="4" t="str">
        <f>PSSE!B66</f>
        <v>NAMCANG_H1</v>
      </c>
      <c r="C64" s="4">
        <f>PSSE!D66</f>
        <v>10.5</v>
      </c>
      <c r="D64" s="4">
        <f>PSSE!E66</f>
        <v>20</v>
      </c>
      <c r="E64" s="4" t="str">
        <f>PSSE!F66</f>
        <v>TD</v>
      </c>
      <c r="F64" s="4">
        <f>PSSE!G66</f>
        <v>1</v>
      </c>
      <c r="G64" s="4" t="str">
        <f t="shared" si="0"/>
        <v>PSS10.520TD1</v>
      </c>
      <c r="H64" s="4">
        <f>COUNTIF(Data!$G$3:$BA$2935,PSS!$G64)</f>
        <v>1</v>
      </c>
      <c r="I64" s="4" t="str">
        <f>IF($H64=0,"",VLOOKUP($G64,Data!$G$3:$BA$2935,2,FALSE))</f>
        <v>'PSS2A'</v>
      </c>
      <c r="J64" s="4">
        <f>PSSE!C66</f>
        <v>1</v>
      </c>
      <c r="K64" s="4">
        <f>IF($H64=0,"",VLOOKUP($G64,Data!$G$3:$BA$2935,4,FALSE))</f>
        <v>1</v>
      </c>
      <c r="L64" s="4">
        <f>IF($H64=0,"",VLOOKUP($G64,Data!$G$3:$BA$2935,5,FALSE))</f>
        <v>0</v>
      </c>
      <c r="M64" s="4">
        <f>IF($H64=0,"",VLOOKUP($G64,Data!$G$3:$BA$2935,6,FALSE))</f>
        <v>3</v>
      </c>
      <c r="N64" s="4">
        <f>IF($H64=0,"",VLOOKUP($G64,Data!$G$3:$BA$2935,7,FALSE))</f>
        <v>0</v>
      </c>
      <c r="O64" s="4">
        <f>IF($H64=0,"",VLOOKUP($G64,Data!$G$3:$BA$2935,8,FALSE))</f>
        <v>5</v>
      </c>
      <c r="P64" s="4">
        <f>IF($H64=0,"",VLOOKUP($G64,Data!$G$3:$BA$2935,9,FALSE))</f>
        <v>1</v>
      </c>
      <c r="Q64" s="4">
        <f>IF($H64=0,"",VLOOKUP($G64,Data!$G$3:$BA$2935,10,FALSE))</f>
        <v>2.5</v>
      </c>
      <c r="R64" s="4">
        <f>IF($H64=0,"",VLOOKUP($G64,Data!$G$3:$BA$2935,11,FALSE))</f>
        <v>2.5</v>
      </c>
      <c r="S64" s="4">
        <f>IF($H64=0,"",VLOOKUP($G64,Data!$G$3:$BA$2935,12,FALSE))</f>
        <v>0</v>
      </c>
      <c r="T64" s="4">
        <f>IF($H64=0,"",VLOOKUP($G64,Data!$G$3:$BA$2935,13,FALSE))</f>
        <v>2.5</v>
      </c>
      <c r="U64" s="4">
        <f>IF($H64=0,"",VLOOKUP($G64,Data!$G$3:$BA$2935,14,FALSE))</f>
        <v>0</v>
      </c>
      <c r="V64" s="4">
        <f>IF($H64=0,"",VLOOKUP($G64,Data!$G$3:$BA$2935,15,FALSE))</f>
        <v>2.5</v>
      </c>
      <c r="W64" s="4">
        <f>IF($H64=0,"",VLOOKUP($G64,Data!$G$3:$BA$2935,16,FALSE))</f>
        <v>0.39</v>
      </c>
      <c r="X64" s="4">
        <f>IF($H64=0,"",VLOOKUP($G64,Data!$G$3:$BA$2935,17,FALSE))</f>
        <v>1</v>
      </c>
      <c r="Y64" s="4">
        <f>IF($H64=0,"",VLOOKUP($G64,Data!$G$3:$BA$2935,18,FALSE))</f>
        <v>0</v>
      </c>
      <c r="Z64" s="4">
        <f>IF($H64=0,"",VLOOKUP($G64,Data!$G$3:$BA$2935,19,FALSE))</f>
        <v>0.1</v>
      </c>
      <c r="AA64" s="4">
        <f>IF($H64=0,"",VLOOKUP($G64,Data!$G$3:$BA$2935,20,FALSE))</f>
        <v>6.5</v>
      </c>
      <c r="AB64" s="4">
        <f>IF($H64=0,"",VLOOKUP($G64,Data!$G$3:$BA$2935,21,FALSE))</f>
        <v>0.44</v>
      </c>
      <c r="AC64" s="4">
        <f>IF($H64=0,"",VLOOKUP($G64,Data!$G$3:$BA$2935,22,FALSE))</f>
        <v>0.08</v>
      </c>
      <c r="AD64" s="4">
        <f>IF($H64=0,"",VLOOKUP($G64,Data!$G$3:$BA$2935,23,FALSE))</f>
        <v>0.2</v>
      </c>
      <c r="AE64" s="4">
        <f>IF($H64=0,"",VLOOKUP($G64,Data!$G$3:$BA$2935,24,FALSE))</f>
        <v>0.98</v>
      </c>
      <c r="AF64" s="4">
        <f>IF($H64=0,"",VLOOKUP($G64,Data!$G$3:$BA$2935,25,FALSE))</f>
        <v>0.1</v>
      </c>
      <c r="AG64" s="4">
        <f>IF($H64=0,"",VLOOKUP($G64,Data!$G$3:$BA$2935,26,FALSE))</f>
        <v>-0.1</v>
      </c>
      <c r="AH64" s="4" t="str">
        <f>IF($H64=0,"",VLOOKUP($G64,Data!$G$3:$BA$2935,27,FALSE))</f>
        <v>/</v>
      </c>
      <c r="AI64" s="4" t="str">
        <f>IF($H64=0,"",VLOOKUP($G64,Data!$G$3:$BA$2935,28,FALSE))</f>
        <v>/</v>
      </c>
      <c r="AJ64" s="4" t="str">
        <f>IF($H64=0,"",VLOOKUP($G64,Data!$G$3:$BA$2935,29,FALSE))</f>
        <v/>
      </c>
      <c r="AK64" s="4" t="str">
        <f>IF($H64=0,"",VLOOKUP($G64,Data!$G$3:$BA$2935,30,FALSE))</f>
        <v/>
      </c>
      <c r="AL64" s="4" t="str">
        <f>IF($H64=0,"",VLOOKUP($G64,Data!$G$3:$BA$2935,31,FALSE))</f>
        <v/>
      </c>
      <c r="AM64" s="4" t="str">
        <f>IF($H64=0,"",VLOOKUP($G64,Data!$G$3:$BA$2935,32,FALSE))</f>
        <v/>
      </c>
      <c r="AN64" s="4" t="str">
        <f>IF($H64=0,"",VLOOKUP($G64,Data!$G$3:$BA$2935,33,FALSE))</f>
        <v/>
      </c>
      <c r="AO64" s="4" t="str">
        <f>IF($H64=0,"",VLOOKUP($G64,Data!$G$3:$BA$2935,34,FALSE))</f>
        <v/>
      </c>
      <c r="AP64" s="4" t="str">
        <f>IF($H64=0,"",VLOOKUP($G64,Data!$G$3:$BA$2935,35,FALSE))</f>
        <v/>
      </c>
      <c r="AQ64" s="4" t="str">
        <f>IF($H64=0,"",VLOOKUP($G64,Data!$G$3:$BA$2935,36,FALSE))</f>
        <v/>
      </c>
      <c r="AR64" s="4" t="str">
        <f>IF($H64=0,"",VLOOKUP($G64,Data!$G$3:$BA$2935,37,FALSE))</f>
        <v/>
      </c>
      <c r="AS64" s="4" t="str">
        <f>IF($H64=0,"",VLOOKUP($G64,Data!$G$3:$BA$2935,38,FALSE))</f>
        <v/>
      </c>
      <c r="AT64" s="4" t="str">
        <f>IF($H64=0,"",VLOOKUP($G64,Data!$G$3:$BA$2935,39,FALSE))</f>
        <v/>
      </c>
    </row>
    <row r="65" spans="1:46" x14ac:dyDescent="0.25">
      <c r="A65" s="4">
        <f>PSSE!A67</f>
        <v>916050</v>
      </c>
      <c r="B65" s="4" t="str">
        <f>PSSE!B67</f>
        <v>NAMCUM_H1</v>
      </c>
      <c r="C65" s="4">
        <f>PSSE!D67</f>
        <v>13.8</v>
      </c>
      <c r="D65" s="4">
        <f>PSSE!E67</f>
        <v>40</v>
      </c>
      <c r="E65" s="4" t="str">
        <f>PSSE!F67</f>
        <v>TD</v>
      </c>
      <c r="F65" s="4">
        <f>PSSE!G67</f>
        <v>1</v>
      </c>
      <c r="G65" s="4" t="str">
        <f t="shared" si="0"/>
        <v>PSS13.840TD1</v>
      </c>
      <c r="H65" s="4">
        <f>COUNTIF(Data!$G$3:$BA$2935,PSS!$G65)</f>
        <v>1</v>
      </c>
      <c r="I65" s="4" t="str">
        <f>IF($H65=0,"",VLOOKUP($G65,Data!$G$3:$BA$2935,2,FALSE))</f>
        <v>'PSS2A'</v>
      </c>
      <c r="J65" s="4">
        <f>PSSE!C67</f>
        <v>1</v>
      </c>
      <c r="K65" s="4">
        <f>IF($H65=0,"",VLOOKUP($G65,Data!$G$3:$BA$2935,4,FALSE))</f>
        <v>1</v>
      </c>
      <c r="L65" s="4">
        <f>IF($H65=0,"",VLOOKUP($G65,Data!$G$3:$BA$2935,5,FALSE))</f>
        <v>0</v>
      </c>
      <c r="M65" s="4">
        <f>IF($H65=0,"",VLOOKUP($G65,Data!$G$3:$BA$2935,6,FALSE))</f>
        <v>3</v>
      </c>
      <c r="N65" s="4">
        <f>IF($H65=0,"",VLOOKUP($G65,Data!$G$3:$BA$2935,7,FALSE))</f>
        <v>0</v>
      </c>
      <c r="O65" s="4">
        <f>IF($H65=0,"",VLOOKUP($G65,Data!$G$3:$BA$2935,8,FALSE))</f>
        <v>5</v>
      </c>
      <c r="P65" s="4">
        <f>IF($H65=0,"",VLOOKUP($G65,Data!$G$3:$BA$2935,9,FALSE))</f>
        <v>1</v>
      </c>
      <c r="Q65" s="4">
        <f>IF($H65=0,"",VLOOKUP($G65,Data!$G$3:$BA$2935,10,FALSE))</f>
        <v>2.5</v>
      </c>
      <c r="R65" s="4">
        <f>IF($H65=0,"",VLOOKUP($G65,Data!$G$3:$BA$2935,11,FALSE))</f>
        <v>2.5</v>
      </c>
      <c r="S65" s="4">
        <f>IF($H65=0,"",VLOOKUP($G65,Data!$G$3:$BA$2935,12,FALSE))</f>
        <v>0</v>
      </c>
      <c r="T65" s="4">
        <f>IF($H65=0,"",VLOOKUP($G65,Data!$G$3:$BA$2935,13,FALSE))</f>
        <v>2.5</v>
      </c>
      <c r="U65" s="4">
        <f>IF($H65=0,"",VLOOKUP($G65,Data!$G$3:$BA$2935,14,FALSE))</f>
        <v>0</v>
      </c>
      <c r="V65" s="4">
        <f>IF($H65=0,"",VLOOKUP($G65,Data!$G$3:$BA$2935,15,FALSE))</f>
        <v>2.5</v>
      </c>
      <c r="W65" s="4">
        <f>IF($H65=0,"",VLOOKUP($G65,Data!$G$3:$BA$2935,16,FALSE))</f>
        <v>0.39</v>
      </c>
      <c r="X65" s="4">
        <f>IF($H65=0,"",VLOOKUP($G65,Data!$G$3:$BA$2935,17,FALSE))</f>
        <v>1</v>
      </c>
      <c r="Y65" s="4">
        <f>IF($H65=0,"",VLOOKUP($G65,Data!$G$3:$BA$2935,18,FALSE))</f>
        <v>0</v>
      </c>
      <c r="Z65" s="4">
        <f>IF($H65=0,"",VLOOKUP($G65,Data!$G$3:$BA$2935,19,FALSE))</f>
        <v>0.1</v>
      </c>
      <c r="AA65" s="4">
        <f>IF($H65=0,"",VLOOKUP($G65,Data!$G$3:$BA$2935,20,FALSE))</f>
        <v>6.5</v>
      </c>
      <c r="AB65" s="4">
        <f>IF($H65=0,"",VLOOKUP($G65,Data!$G$3:$BA$2935,21,FALSE))</f>
        <v>0.44</v>
      </c>
      <c r="AC65" s="4">
        <f>IF($H65=0,"",VLOOKUP($G65,Data!$G$3:$BA$2935,22,FALSE))</f>
        <v>0.08</v>
      </c>
      <c r="AD65" s="4">
        <f>IF($H65=0,"",VLOOKUP($G65,Data!$G$3:$BA$2935,23,FALSE))</f>
        <v>0.2</v>
      </c>
      <c r="AE65" s="4">
        <f>IF($H65=0,"",VLOOKUP($G65,Data!$G$3:$BA$2935,24,FALSE))</f>
        <v>0.98</v>
      </c>
      <c r="AF65" s="4">
        <f>IF($H65=0,"",VLOOKUP($G65,Data!$G$3:$BA$2935,25,FALSE))</f>
        <v>0.1</v>
      </c>
      <c r="AG65" s="4">
        <f>IF($H65=0,"",VLOOKUP($G65,Data!$G$3:$BA$2935,26,FALSE))</f>
        <v>-0.1</v>
      </c>
      <c r="AH65" s="4" t="str">
        <f>IF($H65=0,"",VLOOKUP($G65,Data!$G$3:$BA$2935,27,FALSE))</f>
        <v>/</v>
      </c>
      <c r="AI65" s="4" t="str">
        <f>IF($H65=0,"",VLOOKUP($G65,Data!$G$3:$BA$2935,28,FALSE))</f>
        <v>/</v>
      </c>
      <c r="AJ65" s="4" t="str">
        <f>IF($H65=0,"",VLOOKUP($G65,Data!$G$3:$BA$2935,29,FALSE))</f>
        <v/>
      </c>
      <c r="AK65" s="4" t="str">
        <f>IF($H65=0,"",VLOOKUP($G65,Data!$G$3:$BA$2935,30,FALSE))</f>
        <v/>
      </c>
      <c r="AL65" s="4" t="str">
        <f>IF($H65=0,"",VLOOKUP($G65,Data!$G$3:$BA$2935,31,FALSE))</f>
        <v/>
      </c>
      <c r="AM65" s="4" t="str">
        <f>IF($H65=0,"",VLOOKUP($G65,Data!$G$3:$BA$2935,32,FALSE))</f>
        <v/>
      </c>
      <c r="AN65" s="4" t="str">
        <f>IF($H65=0,"",VLOOKUP($G65,Data!$G$3:$BA$2935,33,FALSE))</f>
        <v/>
      </c>
      <c r="AO65" s="4" t="str">
        <f>IF($H65=0,"",VLOOKUP($G65,Data!$G$3:$BA$2935,34,FALSE))</f>
        <v/>
      </c>
      <c r="AP65" s="4" t="str">
        <f>IF($H65=0,"",VLOOKUP($G65,Data!$G$3:$BA$2935,35,FALSE))</f>
        <v/>
      </c>
      <c r="AQ65" s="4" t="str">
        <f>IF($H65=0,"",VLOOKUP($G65,Data!$G$3:$BA$2935,36,FALSE))</f>
        <v/>
      </c>
      <c r="AR65" s="4" t="str">
        <f>IF($H65=0,"",VLOOKUP($G65,Data!$G$3:$BA$2935,37,FALSE))</f>
        <v/>
      </c>
      <c r="AS65" s="4" t="str">
        <f>IF($H65=0,"",VLOOKUP($G65,Data!$G$3:$BA$2935,38,FALSE))</f>
        <v/>
      </c>
      <c r="AT65" s="4" t="str">
        <f>IF($H65=0,"",VLOOKUP($G65,Data!$G$3:$BA$2935,39,FALSE))</f>
        <v/>
      </c>
    </row>
    <row r="66" spans="1:46" x14ac:dyDescent="0.25">
      <c r="A66" s="4">
        <f>PSSE!A68</f>
        <v>916051</v>
      </c>
      <c r="B66" s="4" t="str">
        <f>PSSE!B68</f>
        <v>CHULINH_H1</v>
      </c>
      <c r="C66" s="4">
        <f>PSSE!D68</f>
        <v>10.5</v>
      </c>
      <c r="D66" s="4">
        <f>PSSE!E68</f>
        <v>20</v>
      </c>
      <c r="E66" s="4" t="str">
        <f>PSSE!F68</f>
        <v>TD</v>
      </c>
      <c r="F66" s="4">
        <f>PSSE!G68</f>
        <v>1</v>
      </c>
      <c r="G66" s="4" t="str">
        <f t="shared" ref="G66:G129" si="1">"PSS"&amp;C66&amp;D66&amp;E66&amp;F66</f>
        <v>PSS10.520TD1</v>
      </c>
      <c r="H66" s="4">
        <f>COUNTIF(Data!$G$3:$BA$2935,PSS!$G66)</f>
        <v>1</v>
      </c>
      <c r="I66" s="4" t="str">
        <f>IF($H66=0,"",VLOOKUP($G66,Data!$G$3:$BA$2935,2,FALSE))</f>
        <v>'PSS2A'</v>
      </c>
      <c r="J66" s="4">
        <f>PSSE!C68</f>
        <v>1</v>
      </c>
      <c r="K66" s="4">
        <f>IF($H66=0,"",VLOOKUP($G66,Data!$G$3:$BA$2935,4,FALSE))</f>
        <v>1</v>
      </c>
      <c r="L66" s="4">
        <f>IF($H66=0,"",VLOOKUP($G66,Data!$G$3:$BA$2935,5,FALSE))</f>
        <v>0</v>
      </c>
      <c r="M66" s="4">
        <f>IF($H66=0,"",VLOOKUP($G66,Data!$G$3:$BA$2935,6,FALSE))</f>
        <v>3</v>
      </c>
      <c r="N66" s="4">
        <f>IF($H66=0,"",VLOOKUP($G66,Data!$G$3:$BA$2935,7,FALSE))</f>
        <v>0</v>
      </c>
      <c r="O66" s="4">
        <f>IF($H66=0,"",VLOOKUP($G66,Data!$G$3:$BA$2935,8,FALSE))</f>
        <v>5</v>
      </c>
      <c r="P66" s="4">
        <f>IF($H66=0,"",VLOOKUP($G66,Data!$G$3:$BA$2935,9,FALSE))</f>
        <v>1</v>
      </c>
      <c r="Q66" s="4">
        <f>IF($H66=0,"",VLOOKUP($G66,Data!$G$3:$BA$2935,10,FALSE))</f>
        <v>2.5</v>
      </c>
      <c r="R66" s="4">
        <f>IF($H66=0,"",VLOOKUP($G66,Data!$G$3:$BA$2935,11,FALSE))</f>
        <v>2.5</v>
      </c>
      <c r="S66" s="4">
        <f>IF($H66=0,"",VLOOKUP($G66,Data!$G$3:$BA$2935,12,FALSE))</f>
        <v>0</v>
      </c>
      <c r="T66" s="4">
        <f>IF($H66=0,"",VLOOKUP($G66,Data!$G$3:$BA$2935,13,FALSE))</f>
        <v>2.5</v>
      </c>
      <c r="U66" s="4">
        <f>IF($H66=0,"",VLOOKUP($G66,Data!$G$3:$BA$2935,14,FALSE))</f>
        <v>0</v>
      </c>
      <c r="V66" s="4">
        <f>IF($H66=0,"",VLOOKUP($G66,Data!$G$3:$BA$2935,15,FALSE))</f>
        <v>2.5</v>
      </c>
      <c r="W66" s="4">
        <f>IF($H66=0,"",VLOOKUP($G66,Data!$G$3:$BA$2935,16,FALSE))</f>
        <v>0.39</v>
      </c>
      <c r="X66" s="4">
        <f>IF($H66=0,"",VLOOKUP($G66,Data!$G$3:$BA$2935,17,FALSE))</f>
        <v>1</v>
      </c>
      <c r="Y66" s="4">
        <f>IF($H66=0,"",VLOOKUP($G66,Data!$G$3:$BA$2935,18,FALSE))</f>
        <v>0</v>
      </c>
      <c r="Z66" s="4">
        <f>IF($H66=0,"",VLOOKUP($G66,Data!$G$3:$BA$2935,19,FALSE))</f>
        <v>0.1</v>
      </c>
      <c r="AA66" s="4">
        <f>IF($H66=0,"",VLOOKUP($G66,Data!$G$3:$BA$2935,20,FALSE))</f>
        <v>6.5</v>
      </c>
      <c r="AB66" s="4">
        <f>IF($H66=0,"",VLOOKUP($G66,Data!$G$3:$BA$2935,21,FALSE))</f>
        <v>0.44</v>
      </c>
      <c r="AC66" s="4">
        <f>IF($H66=0,"",VLOOKUP($G66,Data!$G$3:$BA$2935,22,FALSE))</f>
        <v>0.08</v>
      </c>
      <c r="AD66" s="4">
        <f>IF($H66=0,"",VLOOKUP($G66,Data!$G$3:$BA$2935,23,FALSE))</f>
        <v>0.2</v>
      </c>
      <c r="AE66" s="4">
        <f>IF($H66=0,"",VLOOKUP($G66,Data!$G$3:$BA$2935,24,FALSE))</f>
        <v>0.98</v>
      </c>
      <c r="AF66" s="4">
        <f>IF($H66=0,"",VLOOKUP($G66,Data!$G$3:$BA$2935,25,FALSE))</f>
        <v>0.1</v>
      </c>
      <c r="AG66" s="4">
        <f>IF($H66=0,"",VLOOKUP($G66,Data!$G$3:$BA$2935,26,FALSE))</f>
        <v>-0.1</v>
      </c>
      <c r="AH66" s="4" t="str">
        <f>IF($H66=0,"",VLOOKUP($G66,Data!$G$3:$BA$2935,27,FALSE))</f>
        <v>/</v>
      </c>
      <c r="AI66" s="4" t="str">
        <f>IF($H66=0,"",VLOOKUP($G66,Data!$G$3:$BA$2935,28,FALSE))</f>
        <v>/</v>
      </c>
      <c r="AJ66" s="4" t="str">
        <f>IF($H66=0,"",VLOOKUP($G66,Data!$G$3:$BA$2935,29,FALSE))</f>
        <v/>
      </c>
      <c r="AK66" s="4" t="str">
        <f>IF($H66=0,"",VLOOKUP($G66,Data!$G$3:$BA$2935,30,FALSE))</f>
        <v/>
      </c>
      <c r="AL66" s="4" t="str">
        <f>IF($H66=0,"",VLOOKUP($G66,Data!$G$3:$BA$2935,31,FALSE))</f>
        <v/>
      </c>
      <c r="AM66" s="4" t="str">
        <f>IF($H66=0,"",VLOOKUP($G66,Data!$G$3:$BA$2935,32,FALSE))</f>
        <v/>
      </c>
      <c r="AN66" s="4" t="str">
        <f>IF($H66=0,"",VLOOKUP($G66,Data!$G$3:$BA$2935,33,FALSE))</f>
        <v/>
      </c>
      <c r="AO66" s="4" t="str">
        <f>IF($H66=0,"",VLOOKUP($G66,Data!$G$3:$BA$2935,34,FALSE))</f>
        <v/>
      </c>
      <c r="AP66" s="4" t="str">
        <f>IF($H66=0,"",VLOOKUP($G66,Data!$G$3:$BA$2935,35,FALSE))</f>
        <v/>
      </c>
      <c r="AQ66" s="4" t="str">
        <f>IF($H66=0,"",VLOOKUP($G66,Data!$G$3:$BA$2935,36,FALSE))</f>
        <v/>
      </c>
      <c r="AR66" s="4" t="str">
        <f>IF($H66=0,"",VLOOKUP($G66,Data!$G$3:$BA$2935,37,FALSE))</f>
        <v/>
      </c>
      <c r="AS66" s="4" t="str">
        <f>IF($H66=0,"",VLOOKUP($G66,Data!$G$3:$BA$2935,38,FALSE))</f>
        <v/>
      </c>
      <c r="AT66" s="4" t="str">
        <f>IF($H66=0,"",VLOOKUP($G66,Data!$G$3:$BA$2935,39,FALSE))</f>
        <v/>
      </c>
    </row>
    <row r="67" spans="1:46" x14ac:dyDescent="0.25">
      <c r="A67" s="4">
        <f>PSSE!A69</f>
        <v>916055</v>
      </c>
      <c r="B67" s="4" t="str">
        <f>PSSE!B69</f>
        <v>VANBAN_H1</v>
      </c>
      <c r="C67" s="4">
        <f>PSSE!D69</f>
        <v>11</v>
      </c>
      <c r="D67" s="4">
        <f>PSSE!E69</f>
        <v>25.5</v>
      </c>
      <c r="E67" s="4" t="str">
        <f>PSSE!F69</f>
        <v>TD</v>
      </c>
      <c r="F67" s="4">
        <f>PSSE!G69</f>
        <v>1</v>
      </c>
      <c r="G67" s="4" t="str">
        <f t="shared" si="1"/>
        <v>PSS1125.5TD1</v>
      </c>
      <c r="H67" s="4">
        <f>COUNTIF(Data!$G$3:$BA$2935,PSS!$G67)</f>
        <v>1</v>
      </c>
      <c r="I67" s="4" t="str">
        <f>IF($H67=0,"",VLOOKUP($G67,Data!$G$3:$BA$2935,2,FALSE))</f>
        <v>'PSS2A'</v>
      </c>
      <c r="J67" s="4">
        <f>PSSE!C69</f>
        <v>1</v>
      </c>
      <c r="K67" s="4">
        <f>IF($H67=0,"",VLOOKUP($G67,Data!$G$3:$BA$2935,4,FALSE))</f>
        <v>1</v>
      </c>
      <c r="L67" s="4">
        <f>IF($H67=0,"",VLOOKUP($G67,Data!$G$3:$BA$2935,5,FALSE))</f>
        <v>0</v>
      </c>
      <c r="M67" s="4">
        <f>IF($H67=0,"",VLOOKUP($G67,Data!$G$3:$BA$2935,6,FALSE))</f>
        <v>3</v>
      </c>
      <c r="N67" s="4">
        <f>IF($H67=0,"",VLOOKUP($G67,Data!$G$3:$BA$2935,7,FALSE))</f>
        <v>0</v>
      </c>
      <c r="O67" s="4">
        <f>IF($H67=0,"",VLOOKUP($G67,Data!$G$3:$BA$2935,8,FALSE))</f>
        <v>5</v>
      </c>
      <c r="P67" s="4">
        <f>IF($H67=0,"",VLOOKUP($G67,Data!$G$3:$BA$2935,9,FALSE))</f>
        <v>1</v>
      </c>
      <c r="Q67" s="4">
        <f>IF($H67=0,"",VLOOKUP($G67,Data!$G$3:$BA$2935,10,FALSE))</f>
        <v>2.5</v>
      </c>
      <c r="R67" s="4">
        <f>IF($H67=0,"",VLOOKUP($G67,Data!$G$3:$BA$2935,11,FALSE))</f>
        <v>2.5</v>
      </c>
      <c r="S67" s="4">
        <f>IF($H67=0,"",VLOOKUP($G67,Data!$G$3:$BA$2935,12,FALSE))</f>
        <v>0</v>
      </c>
      <c r="T67" s="4">
        <f>IF($H67=0,"",VLOOKUP($G67,Data!$G$3:$BA$2935,13,FALSE))</f>
        <v>2.5</v>
      </c>
      <c r="U67" s="4">
        <f>IF($H67=0,"",VLOOKUP($G67,Data!$G$3:$BA$2935,14,FALSE))</f>
        <v>0</v>
      </c>
      <c r="V67" s="4">
        <f>IF($H67=0,"",VLOOKUP($G67,Data!$G$3:$BA$2935,15,FALSE))</f>
        <v>2.5</v>
      </c>
      <c r="W67" s="4">
        <f>IF($H67=0,"",VLOOKUP($G67,Data!$G$3:$BA$2935,16,FALSE))</f>
        <v>0.39</v>
      </c>
      <c r="X67" s="4">
        <f>IF($H67=0,"",VLOOKUP($G67,Data!$G$3:$BA$2935,17,FALSE))</f>
        <v>1</v>
      </c>
      <c r="Y67" s="4">
        <f>IF($H67=0,"",VLOOKUP($G67,Data!$G$3:$BA$2935,18,FALSE))</f>
        <v>0</v>
      </c>
      <c r="Z67" s="4">
        <f>IF($H67=0,"",VLOOKUP($G67,Data!$G$3:$BA$2935,19,FALSE))</f>
        <v>0.1</v>
      </c>
      <c r="AA67" s="4">
        <f>IF($H67=0,"",VLOOKUP($G67,Data!$G$3:$BA$2935,20,FALSE))</f>
        <v>6.5</v>
      </c>
      <c r="AB67" s="4">
        <f>IF($H67=0,"",VLOOKUP($G67,Data!$G$3:$BA$2935,21,FALSE))</f>
        <v>0.44</v>
      </c>
      <c r="AC67" s="4">
        <f>IF($H67=0,"",VLOOKUP($G67,Data!$G$3:$BA$2935,22,FALSE))</f>
        <v>0.08</v>
      </c>
      <c r="AD67" s="4">
        <f>IF($H67=0,"",VLOOKUP($G67,Data!$G$3:$BA$2935,23,FALSE))</f>
        <v>0.2</v>
      </c>
      <c r="AE67" s="4">
        <f>IF($H67=0,"",VLOOKUP($G67,Data!$G$3:$BA$2935,24,FALSE))</f>
        <v>0.98</v>
      </c>
      <c r="AF67" s="4">
        <f>IF($H67=0,"",VLOOKUP($G67,Data!$G$3:$BA$2935,25,FALSE))</f>
        <v>0.1</v>
      </c>
      <c r="AG67" s="4">
        <f>IF($H67=0,"",VLOOKUP($G67,Data!$G$3:$BA$2935,26,FALSE))</f>
        <v>-0.1</v>
      </c>
      <c r="AH67" s="4" t="str">
        <f>IF($H67=0,"",VLOOKUP($G67,Data!$G$3:$BA$2935,27,FALSE))</f>
        <v>/</v>
      </c>
      <c r="AI67" s="4" t="str">
        <f>IF($H67=0,"",VLOOKUP($G67,Data!$G$3:$BA$2935,28,FALSE))</f>
        <v>/</v>
      </c>
      <c r="AJ67" s="4" t="str">
        <f>IF($H67=0,"",VLOOKUP($G67,Data!$G$3:$BA$2935,29,FALSE))</f>
        <v/>
      </c>
      <c r="AK67" s="4" t="str">
        <f>IF($H67=0,"",VLOOKUP($G67,Data!$G$3:$BA$2935,30,FALSE))</f>
        <v/>
      </c>
      <c r="AL67" s="4" t="str">
        <f>IF($H67=0,"",VLOOKUP($G67,Data!$G$3:$BA$2935,31,FALSE))</f>
        <v/>
      </c>
      <c r="AM67" s="4" t="str">
        <f>IF($H67=0,"",VLOOKUP($G67,Data!$G$3:$BA$2935,32,FALSE))</f>
        <v/>
      </c>
      <c r="AN67" s="4" t="str">
        <f>IF($H67=0,"",VLOOKUP($G67,Data!$G$3:$BA$2935,33,FALSE))</f>
        <v/>
      </c>
      <c r="AO67" s="4" t="str">
        <f>IF($H67=0,"",VLOOKUP($G67,Data!$G$3:$BA$2935,34,FALSE))</f>
        <v/>
      </c>
      <c r="AP67" s="4" t="str">
        <f>IF($H67=0,"",VLOOKUP($G67,Data!$G$3:$BA$2935,35,FALSE))</f>
        <v/>
      </c>
      <c r="AQ67" s="4" t="str">
        <f>IF($H67=0,"",VLOOKUP($G67,Data!$G$3:$BA$2935,36,FALSE))</f>
        <v/>
      </c>
      <c r="AR67" s="4" t="str">
        <f>IF($H67=0,"",VLOOKUP($G67,Data!$G$3:$BA$2935,37,FALSE))</f>
        <v/>
      </c>
      <c r="AS67" s="4" t="str">
        <f>IF($H67=0,"",VLOOKUP($G67,Data!$G$3:$BA$2935,38,FALSE))</f>
        <v/>
      </c>
      <c r="AT67" s="4" t="str">
        <f>IF($H67=0,"",VLOOKUP($G67,Data!$G$3:$BA$2935,39,FALSE))</f>
        <v/>
      </c>
    </row>
    <row r="68" spans="1:46" x14ac:dyDescent="0.25">
      <c r="A68" s="4">
        <f>PSSE!A70</f>
        <v>916056</v>
      </c>
      <c r="B68" s="4" t="str">
        <f>PSSE!B70</f>
        <v>SUPAN_H1</v>
      </c>
      <c r="C68" s="4">
        <f>PSSE!D70</f>
        <v>10.5</v>
      </c>
      <c r="D68" s="4">
        <f>PSSE!E70</f>
        <v>40</v>
      </c>
      <c r="E68" s="4" t="str">
        <f>PSSE!F70</f>
        <v>TD</v>
      </c>
      <c r="F68" s="4">
        <f>PSSE!G70</f>
        <v>1</v>
      </c>
      <c r="G68" s="4" t="str">
        <f t="shared" si="1"/>
        <v>PSS10.540TD1</v>
      </c>
      <c r="H68" s="4">
        <f>COUNTIF(Data!$G$3:$BA$2935,PSS!$G68)</f>
        <v>1</v>
      </c>
      <c r="I68" s="4" t="str">
        <f>IF($H68=0,"",VLOOKUP($G68,Data!$G$3:$BA$2935,2,FALSE))</f>
        <v>'PSS2A'</v>
      </c>
      <c r="J68" s="4">
        <f>PSSE!C70</f>
        <v>1</v>
      </c>
      <c r="K68" s="4">
        <f>IF($H68=0,"",VLOOKUP($G68,Data!$G$3:$BA$2935,4,FALSE))</f>
        <v>1</v>
      </c>
      <c r="L68" s="4">
        <f>IF($H68=0,"",VLOOKUP($G68,Data!$G$3:$BA$2935,5,FALSE))</f>
        <v>0</v>
      </c>
      <c r="M68" s="4">
        <f>IF($H68=0,"",VLOOKUP($G68,Data!$G$3:$BA$2935,6,FALSE))</f>
        <v>3</v>
      </c>
      <c r="N68" s="4">
        <f>IF($H68=0,"",VLOOKUP($G68,Data!$G$3:$BA$2935,7,FALSE))</f>
        <v>0</v>
      </c>
      <c r="O68" s="4">
        <f>IF($H68=0,"",VLOOKUP($G68,Data!$G$3:$BA$2935,8,FALSE))</f>
        <v>5</v>
      </c>
      <c r="P68" s="4">
        <f>IF($H68=0,"",VLOOKUP($G68,Data!$G$3:$BA$2935,9,FALSE))</f>
        <v>1</v>
      </c>
      <c r="Q68" s="4">
        <f>IF($H68=0,"",VLOOKUP($G68,Data!$G$3:$BA$2935,10,FALSE))</f>
        <v>2.5</v>
      </c>
      <c r="R68" s="4">
        <f>IF($H68=0,"",VLOOKUP($G68,Data!$G$3:$BA$2935,11,FALSE))</f>
        <v>2.5</v>
      </c>
      <c r="S68" s="4">
        <f>IF($H68=0,"",VLOOKUP($G68,Data!$G$3:$BA$2935,12,FALSE))</f>
        <v>0</v>
      </c>
      <c r="T68" s="4">
        <f>IF($H68=0,"",VLOOKUP($G68,Data!$G$3:$BA$2935,13,FALSE))</f>
        <v>2.5</v>
      </c>
      <c r="U68" s="4">
        <f>IF($H68=0,"",VLOOKUP($G68,Data!$G$3:$BA$2935,14,FALSE))</f>
        <v>0</v>
      </c>
      <c r="V68" s="4">
        <f>IF($H68=0,"",VLOOKUP($G68,Data!$G$3:$BA$2935,15,FALSE))</f>
        <v>2.5</v>
      </c>
      <c r="W68" s="4">
        <f>IF($H68=0,"",VLOOKUP($G68,Data!$G$3:$BA$2935,16,FALSE))</f>
        <v>0.39</v>
      </c>
      <c r="X68" s="4">
        <f>IF($H68=0,"",VLOOKUP($G68,Data!$G$3:$BA$2935,17,FALSE))</f>
        <v>1</v>
      </c>
      <c r="Y68" s="4">
        <f>IF($H68=0,"",VLOOKUP($G68,Data!$G$3:$BA$2935,18,FALSE))</f>
        <v>0</v>
      </c>
      <c r="Z68" s="4">
        <f>IF($H68=0,"",VLOOKUP($G68,Data!$G$3:$BA$2935,19,FALSE))</f>
        <v>0.1</v>
      </c>
      <c r="AA68" s="4">
        <f>IF($H68=0,"",VLOOKUP($G68,Data!$G$3:$BA$2935,20,FALSE))</f>
        <v>6.5</v>
      </c>
      <c r="AB68" s="4">
        <f>IF($H68=0,"",VLOOKUP($G68,Data!$G$3:$BA$2935,21,FALSE))</f>
        <v>0.44</v>
      </c>
      <c r="AC68" s="4">
        <f>IF($H68=0,"",VLOOKUP($G68,Data!$G$3:$BA$2935,22,FALSE))</f>
        <v>0.08</v>
      </c>
      <c r="AD68" s="4">
        <f>IF($H68=0,"",VLOOKUP($G68,Data!$G$3:$BA$2935,23,FALSE))</f>
        <v>0.2</v>
      </c>
      <c r="AE68" s="4">
        <f>IF($H68=0,"",VLOOKUP($G68,Data!$G$3:$BA$2935,24,FALSE))</f>
        <v>0.98</v>
      </c>
      <c r="AF68" s="4">
        <f>IF($H68=0,"",VLOOKUP($G68,Data!$G$3:$BA$2935,25,FALSE))</f>
        <v>0.1</v>
      </c>
      <c r="AG68" s="4">
        <f>IF($H68=0,"",VLOOKUP($G68,Data!$G$3:$BA$2935,26,FALSE))</f>
        <v>-0.1</v>
      </c>
      <c r="AH68" s="4" t="str">
        <f>IF($H68=0,"",VLOOKUP($G68,Data!$G$3:$BA$2935,27,FALSE))</f>
        <v>/</v>
      </c>
      <c r="AI68" s="4" t="str">
        <f>IF($H68=0,"",VLOOKUP($G68,Data!$G$3:$BA$2935,28,FALSE))</f>
        <v>/</v>
      </c>
      <c r="AJ68" s="4" t="str">
        <f>IF($H68=0,"",VLOOKUP($G68,Data!$G$3:$BA$2935,29,FALSE))</f>
        <v/>
      </c>
      <c r="AK68" s="4" t="str">
        <f>IF($H68=0,"",VLOOKUP($G68,Data!$G$3:$BA$2935,30,FALSE))</f>
        <v/>
      </c>
      <c r="AL68" s="4" t="str">
        <f>IF($H68=0,"",VLOOKUP($G68,Data!$G$3:$BA$2935,31,FALSE))</f>
        <v/>
      </c>
      <c r="AM68" s="4" t="str">
        <f>IF($H68=0,"",VLOOKUP($G68,Data!$G$3:$BA$2935,32,FALSE))</f>
        <v/>
      </c>
      <c r="AN68" s="4" t="str">
        <f>IF($H68=0,"",VLOOKUP($G68,Data!$G$3:$BA$2935,33,FALSE))</f>
        <v/>
      </c>
      <c r="AO68" s="4" t="str">
        <f>IF($H68=0,"",VLOOKUP($G68,Data!$G$3:$BA$2935,34,FALSE))</f>
        <v/>
      </c>
      <c r="AP68" s="4" t="str">
        <f>IF($H68=0,"",VLOOKUP($G68,Data!$G$3:$BA$2935,35,FALSE))</f>
        <v/>
      </c>
      <c r="AQ68" s="4" t="str">
        <f>IF($H68=0,"",VLOOKUP($G68,Data!$G$3:$BA$2935,36,FALSE))</f>
        <v/>
      </c>
      <c r="AR68" s="4" t="str">
        <f>IF($H68=0,"",VLOOKUP($G68,Data!$G$3:$BA$2935,37,FALSE))</f>
        <v/>
      </c>
      <c r="AS68" s="4" t="str">
        <f>IF($H68=0,"",VLOOKUP($G68,Data!$G$3:$BA$2935,38,FALSE))</f>
        <v/>
      </c>
      <c r="AT68" s="4" t="str">
        <f>IF($H68=0,"",VLOOKUP($G68,Data!$G$3:$BA$2935,39,FALSE))</f>
        <v/>
      </c>
    </row>
    <row r="69" spans="1:46" x14ac:dyDescent="0.25">
      <c r="A69" s="4">
        <f>PSSE!A71</f>
        <v>916057</v>
      </c>
      <c r="B69" s="4" t="str">
        <f>PSSE!B71</f>
        <v>SUPAN1_H1</v>
      </c>
      <c r="C69" s="4">
        <f>PSSE!D71</f>
        <v>10.5</v>
      </c>
      <c r="D69" s="4">
        <f>PSSE!E71</f>
        <v>20</v>
      </c>
      <c r="E69" s="4" t="str">
        <f>PSSE!F71</f>
        <v>TD</v>
      </c>
      <c r="F69" s="4">
        <f>PSSE!G71</f>
        <v>1</v>
      </c>
      <c r="G69" s="4" t="str">
        <f t="shared" si="1"/>
        <v>PSS10.520TD1</v>
      </c>
      <c r="H69" s="4">
        <f>COUNTIF(Data!$G$3:$BA$2935,PSS!$G69)</f>
        <v>1</v>
      </c>
      <c r="I69" s="4" t="str">
        <f>IF($H69=0,"",VLOOKUP($G69,Data!$G$3:$BA$2935,2,FALSE))</f>
        <v>'PSS2A'</v>
      </c>
      <c r="J69" s="4">
        <f>PSSE!C71</f>
        <v>1</v>
      </c>
      <c r="K69" s="4">
        <f>IF($H69=0,"",VLOOKUP($G69,Data!$G$3:$BA$2935,4,FALSE))</f>
        <v>1</v>
      </c>
      <c r="L69" s="4">
        <f>IF($H69=0,"",VLOOKUP($G69,Data!$G$3:$BA$2935,5,FALSE))</f>
        <v>0</v>
      </c>
      <c r="M69" s="4">
        <f>IF($H69=0,"",VLOOKUP($G69,Data!$G$3:$BA$2935,6,FALSE))</f>
        <v>3</v>
      </c>
      <c r="N69" s="4">
        <f>IF($H69=0,"",VLOOKUP($G69,Data!$G$3:$BA$2935,7,FALSE))</f>
        <v>0</v>
      </c>
      <c r="O69" s="4">
        <f>IF($H69=0,"",VLOOKUP($G69,Data!$G$3:$BA$2935,8,FALSE))</f>
        <v>5</v>
      </c>
      <c r="P69" s="4">
        <f>IF($H69=0,"",VLOOKUP($G69,Data!$G$3:$BA$2935,9,FALSE))</f>
        <v>1</v>
      </c>
      <c r="Q69" s="4">
        <f>IF($H69=0,"",VLOOKUP($G69,Data!$G$3:$BA$2935,10,FALSE))</f>
        <v>2.5</v>
      </c>
      <c r="R69" s="4">
        <f>IF($H69=0,"",VLOOKUP($G69,Data!$G$3:$BA$2935,11,FALSE))</f>
        <v>2.5</v>
      </c>
      <c r="S69" s="4">
        <f>IF($H69=0,"",VLOOKUP($G69,Data!$G$3:$BA$2935,12,FALSE))</f>
        <v>0</v>
      </c>
      <c r="T69" s="4">
        <f>IF($H69=0,"",VLOOKUP($G69,Data!$G$3:$BA$2935,13,FALSE))</f>
        <v>2.5</v>
      </c>
      <c r="U69" s="4">
        <f>IF($H69=0,"",VLOOKUP($G69,Data!$G$3:$BA$2935,14,FALSE))</f>
        <v>0</v>
      </c>
      <c r="V69" s="4">
        <f>IF($H69=0,"",VLOOKUP($G69,Data!$G$3:$BA$2935,15,FALSE))</f>
        <v>2.5</v>
      </c>
      <c r="W69" s="4">
        <f>IF($H69=0,"",VLOOKUP($G69,Data!$G$3:$BA$2935,16,FALSE))</f>
        <v>0.39</v>
      </c>
      <c r="X69" s="4">
        <f>IF($H69=0,"",VLOOKUP($G69,Data!$G$3:$BA$2935,17,FALSE))</f>
        <v>1</v>
      </c>
      <c r="Y69" s="4">
        <f>IF($H69=0,"",VLOOKUP($G69,Data!$G$3:$BA$2935,18,FALSE))</f>
        <v>0</v>
      </c>
      <c r="Z69" s="4">
        <f>IF($H69=0,"",VLOOKUP($G69,Data!$G$3:$BA$2935,19,FALSE))</f>
        <v>0.1</v>
      </c>
      <c r="AA69" s="4">
        <f>IF($H69=0,"",VLOOKUP($G69,Data!$G$3:$BA$2935,20,FALSE))</f>
        <v>6.5</v>
      </c>
      <c r="AB69" s="4">
        <f>IF($H69=0,"",VLOOKUP($G69,Data!$G$3:$BA$2935,21,FALSE))</f>
        <v>0.44</v>
      </c>
      <c r="AC69" s="4">
        <f>IF($H69=0,"",VLOOKUP($G69,Data!$G$3:$BA$2935,22,FALSE))</f>
        <v>0.08</v>
      </c>
      <c r="AD69" s="4">
        <f>IF($H69=0,"",VLOOKUP($G69,Data!$G$3:$BA$2935,23,FALSE))</f>
        <v>0.2</v>
      </c>
      <c r="AE69" s="4">
        <f>IF($H69=0,"",VLOOKUP($G69,Data!$G$3:$BA$2935,24,FALSE))</f>
        <v>0.98</v>
      </c>
      <c r="AF69" s="4">
        <f>IF($H69=0,"",VLOOKUP($G69,Data!$G$3:$BA$2935,25,FALSE))</f>
        <v>0.1</v>
      </c>
      <c r="AG69" s="4">
        <f>IF($H69=0,"",VLOOKUP($G69,Data!$G$3:$BA$2935,26,FALSE))</f>
        <v>-0.1</v>
      </c>
      <c r="AH69" s="4" t="str">
        <f>IF($H69=0,"",VLOOKUP($G69,Data!$G$3:$BA$2935,27,FALSE))</f>
        <v>/</v>
      </c>
      <c r="AI69" s="4" t="str">
        <f>IF($H69=0,"",VLOOKUP($G69,Data!$G$3:$BA$2935,28,FALSE))</f>
        <v>/</v>
      </c>
      <c r="AJ69" s="4" t="str">
        <f>IF($H69=0,"",VLOOKUP($G69,Data!$G$3:$BA$2935,29,FALSE))</f>
        <v/>
      </c>
      <c r="AK69" s="4" t="str">
        <f>IF($H69=0,"",VLOOKUP($G69,Data!$G$3:$BA$2935,30,FALSE))</f>
        <v/>
      </c>
      <c r="AL69" s="4" t="str">
        <f>IF($H69=0,"",VLOOKUP($G69,Data!$G$3:$BA$2935,31,FALSE))</f>
        <v/>
      </c>
      <c r="AM69" s="4" t="str">
        <f>IF($H69=0,"",VLOOKUP($G69,Data!$G$3:$BA$2935,32,FALSE))</f>
        <v/>
      </c>
      <c r="AN69" s="4" t="str">
        <f>IF($H69=0,"",VLOOKUP($G69,Data!$G$3:$BA$2935,33,FALSE))</f>
        <v/>
      </c>
      <c r="AO69" s="4" t="str">
        <f>IF($H69=0,"",VLOOKUP($G69,Data!$G$3:$BA$2935,34,FALSE))</f>
        <v/>
      </c>
      <c r="AP69" s="4" t="str">
        <f>IF($H69=0,"",VLOOKUP($G69,Data!$G$3:$BA$2935,35,FALSE))</f>
        <v/>
      </c>
      <c r="AQ69" s="4" t="str">
        <f>IF($H69=0,"",VLOOKUP($G69,Data!$G$3:$BA$2935,36,FALSE))</f>
        <v/>
      </c>
      <c r="AR69" s="4" t="str">
        <f>IF($H69=0,"",VLOOKUP($G69,Data!$G$3:$BA$2935,37,FALSE))</f>
        <v/>
      </c>
      <c r="AS69" s="4" t="str">
        <f>IF($H69=0,"",VLOOKUP($G69,Data!$G$3:$BA$2935,38,FALSE))</f>
        <v/>
      </c>
      <c r="AT69" s="4" t="str">
        <f>IF($H69=0,"",VLOOKUP($G69,Data!$G$3:$BA$2935,39,FALSE))</f>
        <v/>
      </c>
    </row>
    <row r="70" spans="1:46" x14ac:dyDescent="0.25">
      <c r="A70" s="4">
        <f>PSSE!A72</f>
        <v>916061</v>
      </c>
      <c r="B70" s="4" t="str">
        <f>PSSE!B72</f>
        <v>NALE_H1</v>
      </c>
      <c r="C70" s="4">
        <f>PSSE!D72</f>
        <v>13.8</v>
      </c>
      <c r="D70" s="4">
        <f>PSSE!E72</f>
        <v>87</v>
      </c>
      <c r="E70" s="4" t="str">
        <f>PSSE!F72</f>
        <v>TD</v>
      </c>
      <c r="F70" s="4">
        <f>PSSE!G72</f>
        <v>1</v>
      </c>
      <c r="G70" s="4" t="str">
        <f t="shared" si="1"/>
        <v>PSS13.887TD1</v>
      </c>
      <c r="H70" s="4">
        <f>COUNTIF(Data!$G$3:$BA$2935,PSS!$G70)</f>
        <v>1</v>
      </c>
      <c r="I70" s="4" t="str">
        <f>IF($H70=0,"",VLOOKUP($G70,Data!$G$3:$BA$2935,2,FALSE))</f>
        <v>'PSS2A'</v>
      </c>
      <c r="J70" s="4">
        <f>PSSE!C72</f>
        <v>1</v>
      </c>
      <c r="K70" s="4">
        <f>IF($H70=0,"",VLOOKUP($G70,Data!$G$3:$BA$2935,4,FALSE))</f>
        <v>1</v>
      </c>
      <c r="L70" s="4">
        <f>IF($H70=0,"",VLOOKUP($G70,Data!$G$3:$BA$2935,5,FALSE))</f>
        <v>0</v>
      </c>
      <c r="M70" s="4">
        <f>IF($H70=0,"",VLOOKUP($G70,Data!$G$3:$BA$2935,6,FALSE))</f>
        <v>3</v>
      </c>
      <c r="N70" s="4">
        <f>IF($H70=0,"",VLOOKUP($G70,Data!$G$3:$BA$2935,7,FALSE))</f>
        <v>0</v>
      </c>
      <c r="O70" s="4">
        <f>IF($H70=0,"",VLOOKUP($G70,Data!$G$3:$BA$2935,8,FALSE))</f>
        <v>5</v>
      </c>
      <c r="P70" s="4">
        <f>IF($H70=0,"",VLOOKUP($G70,Data!$G$3:$BA$2935,9,FALSE))</f>
        <v>1</v>
      </c>
      <c r="Q70" s="4">
        <f>IF($H70=0,"",VLOOKUP($G70,Data!$G$3:$BA$2935,10,FALSE))</f>
        <v>2.5</v>
      </c>
      <c r="R70" s="4">
        <f>IF($H70=0,"",VLOOKUP($G70,Data!$G$3:$BA$2935,11,FALSE))</f>
        <v>2.5</v>
      </c>
      <c r="S70" s="4">
        <f>IF($H70=0,"",VLOOKUP($G70,Data!$G$3:$BA$2935,12,FALSE))</f>
        <v>0</v>
      </c>
      <c r="T70" s="4">
        <f>IF($H70=0,"",VLOOKUP($G70,Data!$G$3:$BA$2935,13,FALSE))</f>
        <v>2.5</v>
      </c>
      <c r="U70" s="4">
        <f>IF($H70=0,"",VLOOKUP($G70,Data!$G$3:$BA$2935,14,FALSE))</f>
        <v>0</v>
      </c>
      <c r="V70" s="4">
        <f>IF($H70=0,"",VLOOKUP($G70,Data!$G$3:$BA$2935,15,FALSE))</f>
        <v>2.5</v>
      </c>
      <c r="W70" s="4">
        <f>IF($H70=0,"",VLOOKUP($G70,Data!$G$3:$BA$2935,16,FALSE))</f>
        <v>0.39</v>
      </c>
      <c r="X70" s="4">
        <f>IF($H70=0,"",VLOOKUP($G70,Data!$G$3:$BA$2935,17,FALSE))</f>
        <v>1</v>
      </c>
      <c r="Y70" s="4">
        <f>IF($H70=0,"",VLOOKUP($G70,Data!$G$3:$BA$2935,18,FALSE))</f>
        <v>0</v>
      </c>
      <c r="Z70" s="4">
        <f>IF($H70=0,"",VLOOKUP($G70,Data!$G$3:$BA$2935,19,FALSE))</f>
        <v>0.1</v>
      </c>
      <c r="AA70" s="4">
        <f>IF($H70=0,"",VLOOKUP($G70,Data!$G$3:$BA$2935,20,FALSE))</f>
        <v>6.5</v>
      </c>
      <c r="AB70" s="4">
        <f>IF($H70=0,"",VLOOKUP($G70,Data!$G$3:$BA$2935,21,FALSE))</f>
        <v>0.44</v>
      </c>
      <c r="AC70" s="4">
        <f>IF($H70=0,"",VLOOKUP($G70,Data!$G$3:$BA$2935,22,FALSE))</f>
        <v>0.08</v>
      </c>
      <c r="AD70" s="4">
        <f>IF($H70=0,"",VLOOKUP($G70,Data!$G$3:$BA$2935,23,FALSE))</f>
        <v>0.2</v>
      </c>
      <c r="AE70" s="4">
        <f>IF($H70=0,"",VLOOKUP($G70,Data!$G$3:$BA$2935,24,FALSE))</f>
        <v>0.98</v>
      </c>
      <c r="AF70" s="4">
        <f>IF($H70=0,"",VLOOKUP($G70,Data!$G$3:$BA$2935,25,FALSE))</f>
        <v>0.1</v>
      </c>
      <c r="AG70" s="4">
        <f>IF($H70=0,"",VLOOKUP($G70,Data!$G$3:$BA$2935,26,FALSE))</f>
        <v>-0.1</v>
      </c>
      <c r="AH70" s="4" t="str">
        <f>IF($H70=0,"",VLOOKUP($G70,Data!$G$3:$BA$2935,27,FALSE))</f>
        <v>/</v>
      </c>
      <c r="AI70" s="4" t="str">
        <f>IF($H70=0,"",VLOOKUP($G70,Data!$G$3:$BA$2935,28,FALSE))</f>
        <v>/</v>
      </c>
      <c r="AJ70" s="4" t="str">
        <f>IF($H70=0,"",VLOOKUP($G70,Data!$G$3:$BA$2935,29,FALSE))</f>
        <v/>
      </c>
      <c r="AK70" s="4" t="str">
        <f>IF($H70=0,"",VLOOKUP($G70,Data!$G$3:$BA$2935,30,FALSE))</f>
        <v/>
      </c>
      <c r="AL70" s="4" t="str">
        <f>IF($H70=0,"",VLOOKUP($G70,Data!$G$3:$BA$2935,31,FALSE))</f>
        <v/>
      </c>
      <c r="AM70" s="4" t="str">
        <f>IF($H70=0,"",VLOOKUP($G70,Data!$G$3:$BA$2935,32,FALSE))</f>
        <v/>
      </c>
      <c r="AN70" s="4" t="str">
        <f>IF($H70=0,"",VLOOKUP($G70,Data!$G$3:$BA$2935,33,FALSE))</f>
        <v/>
      </c>
      <c r="AO70" s="4" t="str">
        <f>IF($H70=0,"",VLOOKUP($G70,Data!$G$3:$BA$2935,34,FALSE))</f>
        <v/>
      </c>
      <c r="AP70" s="4" t="str">
        <f>IF($H70=0,"",VLOOKUP($G70,Data!$G$3:$BA$2935,35,FALSE))</f>
        <v/>
      </c>
      <c r="AQ70" s="4" t="str">
        <f>IF($H70=0,"",VLOOKUP($G70,Data!$G$3:$BA$2935,36,FALSE))</f>
        <v/>
      </c>
      <c r="AR70" s="4" t="str">
        <f>IF($H70=0,"",VLOOKUP($G70,Data!$G$3:$BA$2935,37,FALSE))</f>
        <v/>
      </c>
      <c r="AS70" s="4" t="str">
        <f>IF($H70=0,"",VLOOKUP($G70,Data!$G$3:$BA$2935,38,FALSE))</f>
        <v/>
      </c>
      <c r="AT70" s="4" t="str">
        <f>IF($H70=0,"",VLOOKUP($G70,Data!$G$3:$BA$2935,39,FALSE))</f>
        <v/>
      </c>
    </row>
    <row r="71" spans="1:46" x14ac:dyDescent="0.25">
      <c r="A71" s="4">
        <f>PSSE!A73</f>
        <v>916064</v>
      </c>
      <c r="B71" s="4" t="str">
        <f>PSSE!B73</f>
        <v>NAMTONG_H1</v>
      </c>
      <c r="C71" s="4">
        <f>PSSE!D73</f>
        <v>13.8</v>
      </c>
      <c r="D71" s="4">
        <f>PSSE!E73</f>
        <v>40</v>
      </c>
      <c r="E71" s="4" t="str">
        <f>PSSE!F73</f>
        <v>TD</v>
      </c>
      <c r="F71" s="4">
        <f>PSSE!G73</f>
        <v>1</v>
      </c>
      <c r="G71" s="4" t="str">
        <f t="shared" si="1"/>
        <v>PSS13.840TD1</v>
      </c>
      <c r="H71" s="4">
        <f>COUNTIF(Data!$G$3:$BA$2935,PSS!$G71)</f>
        <v>1</v>
      </c>
      <c r="I71" s="4" t="str">
        <f>IF($H71=0,"",VLOOKUP($G71,Data!$G$3:$BA$2935,2,FALSE))</f>
        <v>'PSS2A'</v>
      </c>
      <c r="J71" s="4">
        <f>PSSE!C73</f>
        <v>1</v>
      </c>
      <c r="K71" s="4">
        <f>IF($H71=0,"",VLOOKUP($G71,Data!$G$3:$BA$2935,4,FALSE))</f>
        <v>1</v>
      </c>
      <c r="L71" s="4">
        <f>IF($H71=0,"",VLOOKUP($G71,Data!$G$3:$BA$2935,5,FALSE))</f>
        <v>0</v>
      </c>
      <c r="M71" s="4">
        <f>IF($H71=0,"",VLOOKUP($G71,Data!$G$3:$BA$2935,6,FALSE))</f>
        <v>3</v>
      </c>
      <c r="N71" s="4">
        <f>IF($H71=0,"",VLOOKUP($G71,Data!$G$3:$BA$2935,7,FALSE))</f>
        <v>0</v>
      </c>
      <c r="O71" s="4">
        <f>IF($H71=0,"",VLOOKUP($G71,Data!$G$3:$BA$2935,8,FALSE))</f>
        <v>5</v>
      </c>
      <c r="P71" s="4">
        <f>IF($H71=0,"",VLOOKUP($G71,Data!$G$3:$BA$2935,9,FALSE))</f>
        <v>1</v>
      </c>
      <c r="Q71" s="4">
        <f>IF($H71=0,"",VLOOKUP($G71,Data!$G$3:$BA$2935,10,FALSE))</f>
        <v>2.5</v>
      </c>
      <c r="R71" s="4">
        <f>IF($H71=0,"",VLOOKUP($G71,Data!$G$3:$BA$2935,11,FALSE))</f>
        <v>2.5</v>
      </c>
      <c r="S71" s="4">
        <f>IF($H71=0,"",VLOOKUP($G71,Data!$G$3:$BA$2935,12,FALSE))</f>
        <v>0</v>
      </c>
      <c r="T71" s="4">
        <f>IF($H71=0,"",VLOOKUP($G71,Data!$G$3:$BA$2935,13,FALSE))</f>
        <v>2.5</v>
      </c>
      <c r="U71" s="4">
        <f>IF($H71=0,"",VLOOKUP($G71,Data!$G$3:$BA$2935,14,FALSE))</f>
        <v>0</v>
      </c>
      <c r="V71" s="4">
        <f>IF($H71=0,"",VLOOKUP($G71,Data!$G$3:$BA$2935,15,FALSE))</f>
        <v>2.5</v>
      </c>
      <c r="W71" s="4">
        <f>IF($H71=0,"",VLOOKUP($G71,Data!$G$3:$BA$2935,16,FALSE))</f>
        <v>0.39</v>
      </c>
      <c r="X71" s="4">
        <f>IF($H71=0,"",VLOOKUP($G71,Data!$G$3:$BA$2935,17,FALSE))</f>
        <v>1</v>
      </c>
      <c r="Y71" s="4">
        <f>IF($H71=0,"",VLOOKUP($G71,Data!$G$3:$BA$2935,18,FALSE))</f>
        <v>0</v>
      </c>
      <c r="Z71" s="4">
        <f>IF($H71=0,"",VLOOKUP($G71,Data!$G$3:$BA$2935,19,FALSE))</f>
        <v>0.1</v>
      </c>
      <c r="AA71" s="4">
        <f>IF($H71=0,"",VLOOKUP($G71,Data!$G$3:$BA$2935,20,FALSE))</f>
        <v>6.5</v>
      </c>
      <c r="AB71" s="4">
        <f>IF($H71=0,"",VLOOKUP($G71,Data!$G$3:$BA$2935,21,FALSE))</f>
        <v>0.44</v>
      </c>
      <c r="AC71" s="4">
        <f>IF($H71=0,"",VLOOKUP($G71,Data!$G$3:$BA$2935,22,FALSE))</f>
        <v>0.08</v>
      </c>
      <c r="AD71" s="4">
        <f>IF($H71=0,"",VLOOKUP($G71,Data!$G$3:$BA$2935,23,FALSE))</f>
        <v>0.2</v>
      </c>
      <c r="AE71" s="4">
        <f>IF($H71=0,"",VLOOKUP($G71,Data!$G$3:$BA$2935,24,FALSE))</f>
        <v>0.98</v>
      </c>
      <c r="AF71" s="4">
        <f>IF($H71=0,"",VLOOKUP($G71,Data!$G$3:$BA$2935,25,FALSE))</f>
        <v>0.1</v>
      </c>
      <c r="AG71" s="4">
        <f>IF($H71=0,"",VLOOKUP($G71,Data!$G$3:$BA$2935,26,FALSE))</f>
        <v>-0.1</v>
      </c>
      <c r="AH71" s="4" t="str">
        <f>IF($H71=0,"",VLOOKUP($G71,Data!$G$3:$BA$2935,27,FALSE))</f>
        <v>/</v>
      </c>
      <c r="AI71" s="4" t="str">
        <f>IF($H71=0,"",VLOOKUP($G71,Data!$G$3:$BA$2935,28,FALSE))</f>
        <v>/</v>
      </c>
      <c r="AJ71" s="4" t="str">
        <f>IF($H71=0,"",VLOOKUP($G71,Data!$G$3:$BA$2935,29,FALSE))</f>
        <v/>
      </c>
      <c r="AK71" s="4" t="str">
        <f>IF($H71=0,"",VLOOKUP($G71,Data!$G$3:$BA$2935,30,FALSE))</f>
        <v/>
      </c>
      <c r="AL71" s="4" t="str">
        <f>IF($H71=0,"",VLOOKUP($G71,Data!$G$3:$BA$2935,31,FALSE))</f>
        <v/>
      </c>
      <c r="AM71" s="4" t="str">
        <f>IF($H71=0,"",VLOOKUP($G71,Data!$G$3:$BA$2935,32,FALSE))</f>
        <v/>
      </c>
      <c r="AN71" s="4" t="str">
        <f>IF($H71=0,"",VLOOKUP($G71,Data!$G$3:$BA$2935,33,FALSE))</f>
        <v/>
      </c>
      <c r="AO71" s="4" t="str">
        <f>IF($H71=0,"",VLOOKUP($G71,Data!$G$3:$BA$2935,34,FALSE))</f>
        <v/>
      </c>
      <c r="AP71" s="4" t="str">
        <f>IF($H71=0,"",VLOOKUP($G71,Data!$G$3:$BA$2935,35,FALSE))</f>
        <v/>
      </c>
      <c r="AQ71" s="4" t="str">
        <f>IF($H71=0,"",VLOOKUP($G71,Data!$G$3:$BA$2935,36,FALSE))</f>
        <v/>
      </c>
      <c r="AR71" s="4" t="str">
        <f>IF($H71=0,"",VLOOKUP($G71,Data!$G$3:$BA$2935,37,FALSE))</f>
        <v/>
      </c>
      <c r="AS71" s="4" t="str">
        <f>IF($H71=0,"",VLOOKUP($G71,Data!$G$3:$BA$2935,38,FALSE))</f>
        <v/>
      </c>
      <c r="AT71" s="4" t="str">
        <f>IF($H71=0,"",VLOOKUP($G71,Data!$G$3:$BA$2935,39,FALSE))</f>
        <v/>
      </c>
    </row>
    <row r="72" spans="1:46" x14ac:dyDescent="0.25">
      <c r="A72" s="4">
        <f>PSSE!A74</f>
        <v>916065</v>
      </c>
      <c r="B72" s="4" t="str">
        <f>PSSE!B74</f>
        <v>SEOCHUNGH_H1</v>
      </c>
      <c r="C72" s="4">
        <f>PSSE!D74</f>
        <v>10.5</v>
      </c>
      <c r="D72" s="4">
        <f>PSSE!E74</f>
        <v>20</v>
      </c>
      <c r="E72" s="4" t="str">
        <f>PSSE!F74</f>
        <v>TD</v>
      </c>
      <c r="F72" s="4">
        <f>PSSE!G74</f>
        <v>1</v>
      </c>
      <c r="G72" s="4" t="str">
        <f t="shared" si="1"/>
        <v>PSS10.520TD1</v>
      </c>
      <c r="H72" s="4">
        <f>COUNTIF(Data!$G$3:$BA$2935,PSS!$G72)</f>
        <v>1</v>
      </c>
      <c r="I72" s="4" t="str">
        <f>IF($H72=0,"",VLOOKUP($G72,Data!$G$3:$BA$2935,2,FALSE))</f>
        <v>'PSS2A'</v>
      </c>
      <c r="J72" s="4">
        <f>PSSE!C74</f>
        <v>1</v>
      </c>
      <c r="K72" s="4">
        <f>IF($H72=0,"",VLOOKUP($G72,Data!$G$3:$BA$2935,4,FALSE))</f>
        <v>1</v>
      </c>
      <c r="L72" s="4">
        <f>IF($H72=0,"",VLOOKUP($G72,Data!$G$3:$BA$2935,5,FALSE))</f>
        <v>0</v>
      </c>
      <c r="M72" s="4">
        <f>IF($H72=0,"",VLOOKUP($G72,Data!$G$3:$BA$2935,6,FALSE))</f>
        <v>3</v>
      </c>
      <c r="N72" s="4">
        <f>IF($H72=0,"",VLOOKUP($G72,Data!$G$3:$BA$2935,7,FALSE))</f>
        <v>0</v>
      </c>
      <c r="O72" s="4">
        <f>IF($H72=0,"",VLOOKUP($G72,Data!$G$3:$BA$2935,8,FALSE))</f>
        <v>5</v>
      </c>
      <c r="P72" s="4">
        <f>IF($H72=0,"",VLOOKUP($G72,Data!$G$3:$BA$2935,9,FALSE))</f>
        <v>1</v>
      </c>
      <c r="Q72" s="4">
        <f>IF($H72=0,"",VLOOKUP($G72,Data!$G$3:$BA$2935,10,FALSE))</f>
        <v>2.5</v>
      </c>
      <c r="R72" s="4">
        <f>IF($H72=0,"",VLOOKUP($G72,Data!$G$3:$BA$2935,11,FALSE))</f>
        <v>2.5</v>
      </c>
      <c r="S72" s="4">
        <f>IF($H72=0,"",VLOOKUP($G72,Data!$G$3:$BA$2935,12,FALSE))</f>
        <v>0</v>
      </c>
      <c r="T72" s="4">
        <f>IF($H72=0,"",VLOOKUP($G72,Data!$G$3:$BA$2935,13,FALSE))</f>
        <v>2.5</v>
      </c>
      <c r="U72" s="4">
        <f>IF($H72=0,"",VLOOKUP($G72,Data!$G$3:$BA$2935,14,FALSE))</f>
        <v>0</v>
      </c>
      <c r="V72" s="4">
        <f>IF($H72=0,"",VLOOKUP($G72,Data!$G$3:$BA$2935,15,FALSE))</f>
        <v>2.5</v>
      </c>
      <c r="W72" s="4">
        <f>IF($H72=0,"",VLOOKUP($G72,Data!$G$3:$BA$2935,16,FALSE))</f>
        <v>0.39</v>
      </c>
      <c r="X72" s="4">
        <f>IF($H72=0,"",VLOOKUP($G72,Data!$G$3:$BA$2935,17,FALSE))</f>
        <v>1</v>
      </c>
      <c r="Y72" s="4">
        <f>IF($H72=0,"",VLOOKUP($G72,Data!$G$3:$BA$2935,18,FALSE))</f>
        <v>0</v>
      </c>
      <c r="Z72" s="4">
        <f>IF($H72=0,"",VLOOKUP($G72,Data!$G$3:$BA$2935,19,FALSE))</f>
        <v>0.1</v>
      </c>
      <c r="AA72" s="4">
        <f>IF($H72=0,"",VLOOKUP($G72,Data!$G$3:$BA$2935,20,FALSE))</f>
        <v>6.5</v>
      </c>
      <c r="AB72" s="4">
        <f>IF($H72=0,"",VLOOKUP($G72,Data!$G$3:$BA$2935,21,FALSE))</f>
        <v>0.44</v>
      </c>
      <c r="AC72" s="4">
        <f>IF($H72=0,"",VLOOKUP($G72,Data!$G$3:$BA$2935,22,FALSE))</f>
        <v>0.08</v>
      </c>
      <c r="AD72" s="4">
        <f>IF($H72=0,"",VLOOKUP($G72,Data!$G$3:$BA$2935,23,FALSE))</f>
        <v>0.2</v>
      </c>
      <c r="AE72" s="4">
        <f>IF($H72=0,"",VLOOKUP($G72,Data!$G$3:$BA$2935,24,FALSE))</f>
        <v>0.98</v>
      </c>
      <c r="AF72" s="4">
        <f>IF($H72=0,"",VLOOKUP($G72,Data!$G$3:$BA$2935,25,FALSE))</f>
        <v>0.1</v>
      </c>
      <c r="AG72" s="4">
        <f>IF($H72=0,"",VLOOKUP($G72,Data!$G$3:$BA$2935,26,FALSE))</f>
        <v>-0.1</v>
      </c>
      <c r="AH72" s="4" t="str">
        <f>IF($H72=0,"",VLOOKUP($G72,Data!$G$3:$BA$2935,27,FALSE))</f>
        <v>/</v>
      </c>
      <c r="AI72" s="4" t="str">
        <f>IF($H72=0,"",VLOOKUP($G72,Data!$G$3:$BA$2935,28,FALSE))</f>
        <v>/</v>
      </c>
      <c r="AJ72" s="4" t="str">
        <f>IF($H72=0,"",VLOOKUP($G72,Data!$G$3:$BA$2935,29,FALSE))</f>
        <v/>
      </c>
      <c r="AK72" s="4" t="str">
        <f>IF($H72=0,"",VLOOKUP($G72,Data!$G$3:$BA$2935,30,FALSE))</f>
        <v/>
      </c>
      <c r="AL72" s="4" t="str">
        <f>IF($H72=0,"",VLOOKUP($G72,Data!$G$3:$BA$2935,31,FALSE))</f>
        <v/>
      </c>
      <c r="AM72" s="4" t="str">
        <f>IF($H72=0,"",VLOOKUP($G72,Data!$G$3:$BA$2935,32,FALSE))</f>
        <v/>
      </c>
      <c r="AN72" s="4" t="str">
        <f>IF($H72=0,"",VLOOKUP($G72,Data!$G$3:$BA$2935,33,FALSE))</f>
        <v/>
      </c>
      <c r="AO72" s="4" t="str">
        <f>IF($H72=0,"",VLOOKUP($G72,Data!$G$3:$BA$2935,34,FALSE))</f>
        <v/>
      </c>
      <c r="AP72" s="4" t="str">
        <f>IF($H72=0,"",VLOOKUP($G72,Data!$G$3:$BA$2935,35,FALSE))</f>
        <v/>
      </c>
      <c r="AQ72" s="4" t="str">
        <f>IF($H72=0,"",VLOOKUP($G72,Data!$G$3:$BA$2935,36,FALSE))</f>
        <v/>
      </c>
      <c r="AR72" s="4" t="str">
        <f>IF($H72=0,"",VLOOKUP($G72,Data!$G$3:$BA$2935,37,FALSE))</f>
        <v/>
      </c>
      <c r="AS72" s="4" t="str">
        <f>IF($H72=0,"",VLOOKUP($G72,Data!$G$3:$BA$2935,38,FALSE))</f>
        <v/>
      </c>
      <c r="AT72" s="4" t="str">
        <f>IF($H72=0,"",VLOOKUP($G72,Data!$G$3:$BA$2935,39,FALSE))</f>
        <v/>
      </c>
    </row>
    <row r="73" spans="1:46" x14ac:dyDescent="0.25">
      <c r="A73" s="4">
        <f>PSSE!A75</f>
        <v>916066</v>
      </c>
      <c r="B73" s="4" t="str">
        <f>PSSE!B75</f>
        <v>SAPA_H1</v>
      </c>
      <c r="C73" s="4">
        <f>PSSE!D75</f>
        <v>6</v>
      </c>
      <c r="D73" s="4">
        <f>PSSE!E75</f>
        <v>7.5</v>
      </c>
      <c r="E73" s="4" t="str">
        <f>PSSE!F75</f>
        <v>TD</v>
      </c>
      <c r="F73" s="4">
        <f>PSSE!G75</f>
        <v>1</v>
      </c>
      <c r="G73" s="4" t="str">
        <f t="shared" si="1"/>
        <v>PSS67.5TD1</v>
      </c>
      <c r="H73" s="4">
        <f>COUNTIF(Data!$G$3:$BA$2935,PSS!$G73)</f>
        <v>1</v>
      </c>
      <c r="I73" s="4" t="str">
        <f>IF($H73=0,"",VLOOKUP($G73,Data!$G$3:$BA$2935,2,FALSE))</f>
        <v>'PSS2A'</v>
      </c>
      <c r="J73" s="4">
        <f>PSSE!C75</f>
        <v>1</v>
      </c>
      <c r="K73" s="4">
        <f>IF($H73=0,"",VLOOKUP($G73,Data!$G$3:$BA$2935,4,FALSE))</f>
        <v>1</v>
      </c>
      <c r="L73" s="4">
        <f>IF($H73=0,"",VLOOKUP($G73,Data!$G$3:$BA$2935,5,FALSE))</f>
        <v>0</v>
      </c>
      <c r="M73" s="4">
        <f>IF($H73=0,"",VLOOKUP($G73,Data!$G$3:$BA$2935,6,FALSE))</f>
        <v>3</v>
      </c>
      <c r="N73" s="4">
        <f>IF($H73=0,"",VLOOKUP($G73,Data!$G$3:$BA$2935,7,FALSE))</f>
        <v>0</v>
      </c>
      <c r="O73" s="4">
        <f>IF($H73=0,"",VLOOKUP($G73,Data!$G$3:$BA$2935,8,FALSE))</f>
        <v>5</v>
      </c>
      <c r="P73" s="4">
        <f>IF($H73=0,"",VLOOKUP($G73,Data!$G$3:$BA$2935,9,FALSE))</f>
        <v>1</v>
      </c>
      <c r="Q73" s="4">
        <f>IF($H73=0,"",VLOOKUP($G73,Data!$G$3:$BA$2935,10,FALSE))</f>
        <v>2.5</v>
      </c>
      <c r="R73" s="4">
        <f>IF($H73=0,"",VLOOKUP($G73,Data!$G$3:$BA$2935,11,FALSE))</f>
        <v>2.5</v>
      </c>
      <c r="S73" s="4">
        <f>IF($H73=0,"",VLOOKUP($G73,Data!$G$3:$BA$2935,12,FALSE))</f>
        <v>0</v>
      </c>
      <c r="T73" s="4">
        <f>IF($H73=0,"",VLOOKUP($G73,Data!$G$3:$BA$2935,13,FALSE))</f>
        <v>2.5</v>
      </c>
      <c r="U73" s="4">
        <f>IF($H73=0,"",VLOOKUP($G73,Data!$G$3:$BA$2935,14,FALSE))</f>
        <v>0</v>
      </c>
      <c r="V73" s="4">
        <f>IF($H73=0,"",VLOOKUP($G73,Data!$G$3:$BA$2935,15,FALSE))</f>
        <v>2.5</v>
      </c>
      <c r="W73" s="4">
        <f>IF($H73=0,"",VLOOKUP($G73,Data!$G$3:$BA$2935,16,FALSE))</f>
        <v>0.39</v>
      </c>
      <c r="X73" s="4">
        <f>IF($H73=0,"",VLOOKUP($G73,Data!$G$3:$BA$2935,17,FALSE))</f>
        <v>1</v>
      </c>
      <c r="Y73" s="4">
        <f>IF($H73=0,"",VLOOKUP($G73,Data!$G$3:$BA$2935,18,FALSE))</f>
        <v>0</v>
      </c>
      <c r="Z73" s="4">
        <f>IF($H73=0,"",VLOOKUP($G73,Data!$G$3:$BA$2935,19,FALSE))</f>
        <v>0.1</v>
      </c>
      <c r="AA73" s="4">
        <f>IF($H73=0,"",VLOOKUP($G73,Data!$G$3:$BA$2935,20,FALSE))</f>
        <v>6.5</v>
      </c>
      <c r="AB73" s="4">
        <f>IF($H73=0,"",VLOOKUP($G73,Data!$G$3:$BA$2935,21,FALSE))</f>
        <v>0.44</v>
      </c>
      <c r="AC73" s="4">
        <f>IF($H73=0,"",VLOOKUP($G73,Data!$G$3:$BA$2935,22,FALSE))</f>
        <v>0.08</v>
      </c>
      <c r="AD73" s="4">
        <f>IF($H73=0,"",VLOOKUP($G73,Data!$G$3:$BA$2935,23,FALSE))</f>
        <v>0.2</v>
      </c>
      <c r="AE73" s="4">
        <f>IF($H73=0,"",VLOOKUP($G73,Data!$G$3:$BA$2935,24,FALSE))</f>
        <v>0.98</v>
      </c>
      <c r="AF73" s="4">
        <f>IF($H73=0,"",VLOOKUP($G73,Data!$G$3:$BA$2935,25,FALSE))</f>
        <v>0.1</v>
      </c>
      <c r="AG73" s="4">
        <f>IF($H73=0,"",VLOOKUP($G73,Data!$G$3:$BA$2935,26,FALSE))</f>
        <v>-0.1</v>
      </c>
      <c r="AH73" s="4" t="str">
        <f>IF($H73=0,"",VLOOKUP($G73,Data!$G$3:$BA$2935,27,FALSE))</f>
        <v>/</v>
      </c>
      <c r="AI73" s="4" t="str">
        <f>IF($H73=0,"",VLOOKUP($G73,Data!$G$3:$BA$2935,28,FALSE))</f>
        <v>/</v>
      </c>
      <c r="AJ73" s="4" t="str">
        <f>IF($H73=0,"",VLOOKUP($G73,Data!$G$3:$BA$2935,29,FALSE))</f>
        <v/>
      </c>
      <c r="AK73" s="4" t="str">
        <f>IF($H73=0,"",VLOOKUP($G73,Data!$G$3:$BA$2935,30,FALSE))</f>
        <v/>
      </c>
      <c r="AL73" s="4" t="str">
        <f>IF($H73=0,"",VLOOKUP($G73,Data!$G$3:$BA$2935,31,FALSE))</f>
        <v/>
      </c>
      <c r="AM73" s="4" t="str">
        <f>IF($H73=0,"",VLOOKUP($G73,Data!$G$3:$BA$2935,32,FALSE))</f>
        <v/>
      </c>
      <c r="AN73" s="4" t="str">
        <f>IF($H73=0,"",VLOOKUP($G73,Data!$G$3:$BA$2935,33,FALSE))</f>
        <v/>
      </c>
      <c r="AO73" s="4" t="str">
        <f>IF($H73=0,"",VLOOKUP($G73,Data!$G$3:$BA$2935,34,FALSE))</f>
        <v/>
      </c>
      <c r="AP73" s="4" t="str">
        <f>IF($H73=0,"",VLOOKUP($G73,Data!$G$3:$BA$2935,35,FALSE))</f>
        <v/>
      </c>
      <c r="AQ73" s="4" t="str">
        <f>IF($H73=0,"",VLOOKUP($G73,Data!$G$3:$BA$2935,36,FALSE))</f>
        <v/>
      </c>
      <c r="AR73" s="4" t="str">
        <f>IF($H73=0,"",VLOOKUP($G73,Data!$G$3:$BA$2935,37,FALSE))</f>
        <v/>
      </c>
      <c r="AS73" s="4" t="str">
        <f>IF($H73=0,"",VLOOKUP($G73,Data!$G$3:$BA$2935,38,FALSE))</f>
        <v/>
      </c>
      <c r="AT73" s="4" t="str">
        <f>IF($H73=0,"",VLOOKUP($G73,Data!$G$3:$BA$2935,39,FALSE))</f>
        <v/>
      </c>
    </row>
    <row r="74" spans="1:46" x14ac:dyDescent="0.25">
      <c r="A74" s="4">
        <f>PSSE!A76</f>
        <v>916070</v>
      </c>
      <c r="B74" s="4" t="str">
        <f>PSSE!B76</f>
        <v>COCXAN_H1</v>
      </c>
      <c r="C74" s="4">
        <f>PSSE!D76</f>
        <v>11</v>
      </c>
      <c r="D74" s="4">
        <f>PSSE!E76</f>
        <v>32</v>
      </c>
      <c r="E74" s="4" t="str">
        <f>PSSE!F76</f>
        <v>TD</v>
      </c>
      <c r="F74" s="4">
        <f>PSSE!G76</f>
        <v>1</v>
      </c>
      <c r="G74" s="4" t="str">
        <f t="shared" si="1"/>
        <v>PSS1132TD1</v>
      </c>
      <c r="H74" s="4">
        <f>COUNTIF(Data!$G$3:$BA$2935,PSS!$G74)</f>
        <v>1</v>
      </c>
      <c r="I74" s="4" t="str">
        <f>IF($H74=0,"",VLOOKUP($G74,Data!$G$3:$BA$2935,2,FALSE))</f>
        <v>'PSS2A'</v>
      </c>
      <c r="J74" s="4">
        <f>PSSE!C76</f>
        <v>1</v>
      </c>
      <c r="K74" s="4">
        <f>IF($H74=0,"",VLOOKUP($G74,Data!$G$3:$BA$2935,4,FALSE))</f>
        <v>1</v>
      </c>
      <c r="L74" s="4">
        <f>IF($H74=0,"",VLOOKUP($G74,Data!$G$3:$BA$2935,5,FALSE))</f>
        <v>0</v>
      </c>
      <c r="M74" s="4">
        <f>IF($H74=0,"",VLOOKUP($G74,Data!$G$3:$BA$2935,6,FALSE))</f>
        <v>3</v>
      </c>
      <c r="N74" s="4">
        <f>IF($H74=0,"",VLOOKUP($G74,Data!$G$3:$BA$2935,7,FALSE))</f>
        <v>0</v>
      </c>
      <c r="O74" s="4">
        <f>IF($H74=0,"",VLOOKUP($G74,Data!$G$3:$BA$2935,8,FALSE))</f>
        <v>5</v>
      </c>
      <c r="P74" s="4">
        <f>IF($H74=0,"",VLOOKUP($G74,Data!$G$3:$BA$2935,9,FALSE))</f>
        <v>1</v>
      </c>
      <c r="Q74" s="4">
        <f>IF($H74=0,"",VLOOKUP($G74,Data!$G$3:$BA$2935,10,FALSE))</f>
        <v>2.5</v>
      </c>
      <c r="R74" s="4">
        <f>IF($H74=0,"",VLOOKUP($G74,Data!$G$3:$BA$2935,11,FALSE))</f>
        <v>2.5</v>
      </c>
      <c r="S74" s="4">
        <f>IF($H74=0,"",VLOOKUP($G74,Data!$G$3:$BA$2935,12,FALSE))</f>
        <v>0</v>
      </c>
      <c r="T74" s="4">
        <f>IF($H74=0,"",VLOOKUP($G74,Data!$G$3:$BA$2935,13,FALSE))</f>
        <v>2.5</v>
      </c>
      <c r="U74" s="4">
        <f>IF($H74=0,"",VLOOKUP($G74,Data!$G$3:$BA$2935,14,FALSE))</f>
        <v>0</v>
      </c>
      <c r="V74" s="4">
        <f>IF($H74=0,"",VLOOKUP($G74,Data!$G$3:$BA$2935,15,FALSE))</f>
        <v>2.5</v>
      </c>
      <c r="W74" s="4">
        <f>IF($H74=0,"",VLOOKUP($G74,Data!$G$3:$BA$2935,16,FALSE))</f>
        <v>0.39</v>
      </c>
      <c r="X74" s="4">
        <f>IF($H74=0,"",VLOOKUP($G74,Data!$G$3:$BA$2935,17,FALSE))</f>
        <v>1</v>
      </c>
      <c r="Y74" s="4">
        <f>IF($H74=0,"",VLOOKUP($G74,Data!$G$3:$BA$2935,18,FALSE))</f>
        <v>0</v>
      </c>
      <c r="Z74" s="4">
        <f>IF($H74=0,"",VLOOKUP($G74,Data!$G$3:$BA$2935,19,FALSE))</f>
        <v>0.1</v>
      </c>
      <c r="AA74" s="4">
        <f>IF($H74=0,"",VLOOKUP($G74,Data!$G$3:$BA$2935,20,FALSE))</f>
        <v>6.5</v>
      </c>
      <c r="AB74" s="4">
        <f>IF($H74=0,"",VLOOKUP($G74,Data!$G$3:$BA$2935,21,FALSE))</f>
        <v>0.44</v>
      </c>
      <c r="AC74" s="4">
        <f>IF($H74=0,"",VLOOKUP($G74,Data!$G$3:$BA$2935,22,FALSE))</f>
        <v>0.08</v>
      </c>
      <c r="AD74" s="4">
        <f>IF($H74=0,"",VLOOKUP($G74,Data!$G$3:$BA$2935,23,FALSE))</f>
        <v>0.2</v>
      </c>
      <c r="AE74" s="4">
        <f>IF($H74=0,"",VLOOKUP($G74,Data!$G$3:$BA$2935,24,FALSE))</f>
        <v>0.98</v>
      </c>
      <c r="AF74" s="4">
        <f>IF($H74=0,"",VLOOKUP($G74,Data!$G$3:$BA$2935,25,FALSE))</f>
        <v>0.1</v>
      </c>
      <c r="AG74" s="4">
        <f>IF($H74=0,"",VLOOKUP($G74,Data!$G$3:$BA$2935,26,FALSE))</f>
        <v>-0.1</v>
      </c>
      <c r="AH74" s="4" t="str">
        <f>IF($H74=0,"",VLOOKUP($G74,Data!$G$3:$BA$2935,27,FALSE))</f>
        <v>/</v>
      </c>
      <c r="AI74" s="4" t="str">
        <f>IF($H74=0,"",VLOOKUP($G74,Data!$G$3:$BA$2935,28,FALSE))</f>
        <v>/</v>
      </c>
      <c r="AJ74" s="4" t="str">
        <f>IF($H74=0,"",VLOOKUP($G74,Data!$G$3:$BA$2935,29,FALSE))</f>
        <v/>
      </c>
      <c r="AK74" s="4" t="str">
        <f>IF($H74=0,"",VLOOKUP($G74,Data!$G$3:$BA$2935,30,FALSE))</f>
        <v/>
      </c>
      <c r="AL74" s="4" t="str">
        <f>IF($H74=0,"",VLOOKUP($G74,Data!$G$3:$BA$2935,31,FALSE))</f>
        <v/>
      </c>
      <c r="AM74" s="4" t="str">
        <f>IF($H74=0,"",VLOOKUP($G74,Data!$G$3:$BA$2935,32,FALSE))</f>
        <v/>
      </c>
      <c r="AN74" s="4" t="str">
        <f>IF($H74=0,"",VLOOKUP($G74,Data!$G$3:$BA$2935,33,FALSE))</f>
        <v/>
      </c>
      <c r="AO74" s="4" t="str">
        <f>IF($H74=0,"",VLOOKUP($G74,Data!$G$3:$BA$2935,34,FALSE))</f>
        <v/>
      </c>
      <c r="AP74" s="4" t="str">
        <f>IF($H74=0,"",VLOOKUP($G74,Data!$G$3:$BA$2935,35,FALSE))</f>
        <v/>
      </c>
      <c r="AQ74" s="4" t="str">
        <f>IF($H74=0,"",VLOOKUP($G74,Data!$G$3:$BA$2935,36,FALSE))</f>
        <v/>
      </c>
      <c r="AR74" s="4" t="str">
        <f>IF($H74=0,"",VLOOKUP($G74,Data!$G$3:$BA$2935,37,FALSE))</f>
        <v/>
      </c>
      <c r="AS74" s="4" t="str">
        <f>IF($H74=0,"",VLOOKUP($G74,Data!$G$3:$BA$2935,38,FALSE))</f>
        <v/>
      </c>
      <c r="AT74" s="4" t="str">
        <f>IF($H74=0,"",VLOOKUP($G74,Data!$G$3:$BA$2935,39,FALSE))</f>
        <v/>
      </c>
    </row>
    <row r="75" spans="1:46" x14ac:dyDescent="0.25">
      <c r="A75" s="4">
        <f>PSSE!A77</f>
        <v>916073</v>
      </c>
      <c r="B75" s="4" t="str">
        <f>PSSE!B77</f>
        <v>NGOIXAN_H1</v>
      </c>
      <c r="C75" s="4">
        <f>PSSE!D77</f>
        <v>13.8</v>
      </c>
      <c r="D75" s="4">
        <f>PSSE!E77</f>
        <v>40</v>
      </c>
      <c r="E75" s="4" t="str">
        <f>PSSE!F77</f>
        <v>TD</v>
      </c>
      <c r="F75" s="4">
        <f>PSSE!G77</f>
        <v>1</v>
      </c>
      <c r="G75" s="4" t="str">
        <f t="shared" si="1"/>
        <v>PSS13.840TD1</v>
      </c>
      <c r="H75" s="4">
        <f>COUNTIF(Data!$G$3:$BA$2935,PSS!$G75)</f>
        <v>1</v>
      </c>
      <c r="I75" s="4" t="str">
        <f>IF($H75=0,"",VLOOKUP($G75,Data!$G$3:$BA$2935,2,FALSE))</f>
        <v>'PSS2A'</v>
      </c>
      <c r="J75" s="4">
        <f>PSSE!C77</f>
        <v>1</v>
      </c>
      <c r="K75" s="4">
        <f>IF($H75=0,"",VLOOKUP($G75,Data!$G$3:$BA$2935,4,FALSE))</f>
        <v>1</v>
      </c>
      <c r="L75" s="4">
        <f>IF($H75=0,"",VLOOKUP($G75,Data!$G$3:$BA$2935,5,FALSE))</f>
        <v>0</v>
      </c>
      <c r="M75" s="4">
        <f>IF($H75=0,"",VLOOKUP($G75,Data!$G$3:$BA$2935,6,FALSE))</f>
        <v>3</v>
      </c>
      <c r="N75" s="4">
        <f>IF($H75=0,"",VLOOKUP($G75,Data!$G$3:$BA$2935,7,FALSE))</f>
        <v>0</v>
      </c>
      <c r="O75" s="4">
        <f>IF($H75=0,"",VLOOKUP($G75,Data!$G$3:$BA$2935,8,FALSE))</f>
        <v>5</v>
      </c>
      <c r="P75" s="4">
        <f>IF($H75=0,"",VLOOKUP($G75,Data!$G$3:$BA$2935,9,FALSE))</f>
        <v>1</v>
      </c>
      <c r="Q75" s="4">
        <f>IF($H75=0,"",VLOOKUP($G75,Data!$G$3:$BA$2935,10,FALSE))</f>
        <v>2.5</v>
      </c>
      <c r="R75" s="4">
        <f>IF($H75=0,"",VLOOKUP($G75,Data!$G$3:$BA$2935,11,FALSE))</f>
        <v>2.5</v>
      </c>
      <c r="S75" s="4">
        <f>IF($H75=0,"",VLOOKUP($G75,Data!$G$3:$BA$2935,12,FALSE))</f>
        <v>0</v>
      </c>
      <c r="T75" s="4">
        <f>IF($H75=0,"",VLOOKUP($G75,Data!$G$3:$BA$2935,13,FALSE))</f>
        <v>2.5</v>
      </c>
      <c r="U75" s="4">
        <f>IF($H75=0,"",VLOOKUP($G75,Data!$G$3:$BA$2935,14,FALSE))</f>
        <v>0</v>
      </c>
      <c r="V75" s="4">
        <f>IF($H75=0,"",VLOOKUP($G75,Data!$G$3:$BA$2935,15,FALSE))</f>
        <v>2.5</v>
      </c>
      <c r="W75" s="4">
        <f>IF($H75=0,"",VLOOKUP($G75,Data!$G$3:$BA$2935,16,FALSE))</f>
        <v>0.39</v>
      </c>
      <c r="X75" s="4">
        <f>IF($H75=0,"",VLOOKUP($G75,Data!$G$3:$BA$2935,17,FALSE))</f>
        <v>1</v>
      </c>
      <c r="Y75" s="4">
        <f>IF($H75=0,"",VLOOKUP($G75,Data!$G$3:$BA$2935,18,FALSE))</f>
        <v>0</v>
      </c>
      <c r="Z75" s="4">
        <f>IF($H75=0,"",VLOOKUP($G75,Data!$G$3:$BA$2935,19,FALSE))</f>
        <v>0.1</v>
      </c>
      <c r="AA75" s="4">
        <f>IF($H75=0,"",VLOOKUP($G75,Data!$G$3:$BA$2935,20,FALSE))</f>
        <v>6.5</v>
      </c>
      <c r="AB75" s="4">
        <f>IF($H75=0,"",VLOOKUP($G75,Data!$G$3:$BA$2935,21,FALSE))</f>
        <v>0.44</v>
      </c>
      <c r="AC75" s="4">
        <f>IF($H75=0,"",VLOOKUP($G75,Data!$G$3:$BA$2935,22,FALSE))</f>
        <v>0.08</v>
      </c>
      <c r="AD75" s="4">
        <f>IF($H75=0,"",VLOOKUP($G75,Data!$G$3:$BA$2935,23,FALSE))</f>
        <v>0.2</v>
      </c>
      <c r="AE75" s="4">
        <f>IF($H75=0,"",VLOOKUP($G75,Data!$G$3:$BA$2935,24,FALSE))</f>
        <v>0.98</v>
      </c>
      <c r="AF75" s="4">
        <f>IF($H75=0,"",VLOOKUP($G75,Data!$G$3:$BA$2935,25,FALSE))</f>
        <v>0.1</v>
      </c>
      <c r="AG75" s="4">
        <f>IF($H75=0,"",VLOOKUP($G75,Data!$G$3:$BA$2935,26,FALSE))</f>
        <v>-0.1</v>
      </c>
      <c r="AH75" s="4" t="str">
        <f>IF($H75=0,"",VLOOKUP($G75,Data!$G$3:$BA$2935,27,FALSE))</f>
        <v>/</v>
      </c>
      <c r="AI75" s="4" t="str">
        <f>IF($H75=0,"",VLOOKUP($G75,Data!$G$3:$BA$2935,28,FALSE))</f>
        <v>/</v>
      </c>
      <c r="AJ75" s="4" t="str">
        <f>IF($H75=0,"",VLOOKUP($G75,Data!$G$3:$BA$2935,29,FALSE))</f>
        <v/>
      </c>
      <c r="AK75" s="4" t="str">
        <f>IF($H75=0,"",VLOOKUP($G75,Data!$G$3:$BA$2935,30,FALSE))</f>
        <v/>
      </c>
      <c r="AL75" s="4" t="str">
        <f>IF($H75=0,"",VLOOKUP($G75,Data!$G$3:$BA$2935,31,FALSE))</f>
        <v/>
      </c>
      <c r="AM75" s="4" t="str">
        <f>IF($H75=0,"",VLOOKUP($G75,Data!$G$3:$BA$2935,32,FALSE))</f>
        <v/>
      </c>
      <c r="AN75" s="4" t="str">
        <f>IF($H75=0,"",VLOOKUP($G75,Data!$G$3:$BA$2935,33,FALSE))</f>
        <v/>
      </c>
      <c r="AO75" s="4" t="str">
        <f>IF($H75=0,"",VLOOKUP($G75,Data!$G$3:$BA$2935,34,FALSE))</f>
        <v/>
      </c>
      <c r="AP75" s="4" t="str">
        <f>IF($H75=0,"",VLOOKUP($G75,Data!$G$3:$BA$2935,35,FALSE))</f>
        <v/>
      </c>
      <c r="AQ75" s="4" t="str">
        <f>IF($H75=0,"",VLOOKUP($G75,Data!$G$3:$BA$2935,36,FALSE))</f>
        <v/>
      </c>
      <c r="AR75" s="4" t="str">
        <f>IF($H75=0,"",VLOOKUP($G75,Data!$G$3:$BA$2935,37,FALSE))</f>
        <v/>
      </c>
      <c r="AS75" s="4" t="str">
        <f>IF($H75=0,"",VLOOKUP($G75,Data!$G$3:$BA$2935,38,FALSE))</f>
        <v/>
      </c>
      <c r="AT75" s="4" t="str">
        <f>IF($H75=0,"",VLOOKUP($G75,Data!$G$3:$BA$2935,39,FALSE))</f>
        <v/>
      </c>
    </row>
    <row r="76" spans="1:46" x14ac:dyDescent="0.25">
      <c r="A76" s="4">
        <f>PSSE!A78</f>
        <v>916074</v>
      </c>
      <c r="B76" s="4" t="str">
        <f>PSSE!B78</f>
        <v>NGOIXAN_H2</v>
      </c>
      <c r="C76" s="4">
        <f>PSSE!D78</f>
        <v>6</v>
      </c>
      <c r="D76" s="4">
        <f>PSSE!E78</f>
        <v>7.5</v>
      </c>
      <c r="E76" s="4" t="str">
        <f>PSSE!F78</f>
        <v>TD</v>
      </c>
      <c r="F76" s="4">
        <f>PSSE!G78</f>
        <v>1</v>
      </c>
      <c r="G76" s="4" t="str">
        <f t="shared" si="1"/>
        <v>PSS67.5TD1</v>
      </c>
      <c r="H76" s="4">
        <f>COUNTIF(Data!$G$3:$BA$2935,PSS!$G76)</f>
        <v>1</v>
      </c>
      <c r="I76" s="4" t="str">
        <f>IF($H76=0,"",VLOOKUP($G76,Data!$G$3:$BA$2935,2,FALSE))</f>
        <v>'PSS2A'</v>
      </c>
      <c r="J76" s="4">
        <f>PSSE!C78</f>
        <v>1</v>
      </c>
      <c r="K76" s="4">
        <f>IF($H76=0,"",VLOOKUP($G76,Data!$G$3:$BA$2935,4,FALSE))</f>
        <v>1</v>
      </c>
      <c r="L76" s="4">
        <f>IF($H76=0,"",VLOOKUP($G76,Data!$G$3:$BA$2935,5,FALSE))</f>
        <v>0</v>
      </c>
      <c r="M76" s="4">
        <f>IF($H76=0,"",VLOOKUP($G76,Data!$G$3:$BA$2935,6,FALSE))</f>
        <v>3</v>
      </c>
      <c r="N76" s="4">
        <f>IF($H76=0,"",VLOOKUP($G76,Data!$G$3:$BA$2935,7,FALSE))</f>
        <v>0</v>
      </c>
      <c r="O76" s="4">
        <f>IF($H76=0,"",VLOOKUP($G76,Data!$G$3:$BA$2935,8,FALSE))</f>
        <v>5</v>
      </c>
      <c r="P76" s="4">
        <f>IF($H76=0,"",VLOOKUP($G76,Data!$G$3:$BA$2935,9,FALSE))</f>
        <v>1</v>
      </c>
      <c r="Q76" s="4">
        <f>IF($H76=0,"",VLOOKUP($G76,Data!$G$3:$BA$2935,10,FALSE))</f>
        <v>2.5</v>
      </c>
      <c r="R76" s="4">
        <f>IF($H76=0,"",VLOOKUP($G76,Data!$G$3:$BA$2935,11,FALSE))</f>
        <v>2.5</v>
      </c>
      <c r="S76" s="4">
        <f>IF($H76=0,"",VLOOKUP($G76,Data!$G$3:$BA$2935,12,FALSE))</f>
        <v>0</v>
      </c>
      <c r="T76" s="4">
        <f>IF($H76=0,"",VLOOKUP($G76,Data!$G$3:$BA$2935,13,FALSE))</f>
        <v>2.5</v>
      </c>
      <c r="U76" s="4">
        <f>IF($H76=0,"",VLOOKUP($G76,Data!$G$3:$BA$2935,14,FALSE))</f>
        <v>0</v>
      </c>
      <c r="V76" s="4">
        <f>IF($H76=0,"",VLOOKUP($G76,Data!$G$3:$BA$2935,15,FALSE))</f>
        <v>2.5</v>
      </c>
      <c r="W76" s="4">
        <f>IF($H76=0,"",VLOOKUP($G76,Data!$G$3:$BA$2935,16,FALSE))</f>
        <v>0.39</v>
      </c>
      <c r="X76" s="4">
        <f>IF($H76=0,"",VLOOKUP($G76,Data!$G$3:$BA$2935,17,FALSE))</f>
        <v>1</v>
      </c>
      <c r="Y76" s="4">
        <f>IF($H76=0,"",VLOOKUP($G76,Data!$G$3:$BA$2935,18,FALSE))</f>
        <v>0</v>
      </c>
      <c r="Z76" s="4">
        <f>IF($H76=0,"",VLOOKUP($G76,Data!$G$3:$BA$2935,19,FALSE))</f>
        <v>0.1</v>
      </c>
      <c r="AA76" s="4">
        <f>IF($H76=0,"",VLOOKUP($G76,Data!$G$3:$BA$2935,20,FALSE))</f>
        <v>6.5</v>
      </c>
      <c r="AB76" s="4">
        <f>IF($H76=0,"",VLOOKUP($G76,Data!$G$3:$BA$2935,21,FALSE))</f>
        <v>0.44</v>
      </c>
      <c r="AC76" s="4">
        <f>IF($H76=0,"",VLOOKUP($G76,Data!$G$3:$BA$2935,22,FALSE))</f>
        <v>0.08</v>
      </c>
      <c r="AD76" s="4">
        <f>IF($H76=0,"",VLOOKUP($G76,Data!$G$3:$BA$2935,23,FALSE))</f>
        <v>0.2</v>
      </c>
      <c r="AE76" s="4">
        <f>IF($H76=0,"",VLOOKUP($G76,Data!$G$3:$BA$2935,24,FALSE))</f>
        <v>0.98</v>
      </c>
      <c r="AF76" s="4">
        <f>IF($H76=0,"",VLOOKUP($G76,Data!$G$3:$BA$2935,25,FALSE))</f>
        <v>0.1</v>
      </c>
      <c r="AG76" s="4">
        <f>IF($H76=0,"",VLOOKUP($G76,Data!$G$3:$BA$2935,26,FALSE))</f>
        <v>-0.1</v>
      </c>
      <c r="AH76" s="4" t="str">
        <f>IF($H76=0,"",VLOOKUP($G76,Data!$G$3:$BA$2935,27,FALSE))</f>
        <v>/</v>
      </c>
      <c r="AI76" s="4" t="str">
        <f>IF($H76=0,"",VLOOKUP($G76,Data!$G$3:$BA$2935,28,FALSE))</f>
        <v>/</v>
      </c>
      <c r="AJ76" s="4" t="str">
        <f>IF($H76=0,"",VLOOKUP($G76,Data!$G$3:$BA$2935,29,FALSE))</f>
        <v/>
      </c>
      <c r="AK76" s="4" t="str">
        <f>IF($H76=0,"",VLOOKUP($G76,Data!$G$3:$BA$2935,30,FALSE))</f>
        <v/>
      </c>
      <c r="AL76" s="4" t="str">
        <f>IF($H76=0,"",VLOOKUP($G76,Data!$G$3:$BA$2935,31,FALSE))</f>
        <v/>
      </c>
      <c r="AM76" s="4" t="str">
        <f>IF($H76=0,"",VLOOKUP($G76,Data!$G$3:$BA$2935,32,FALSE))</f>
        <v/>
      </c>
      <c r="AN76" s="4" t="str">
        <f>IF($H76=0,"",VLOOKUP($G76,Data!$G$3:$BA$2935,33,FALSE))</f>
        <v/>
      </c>
      <c r="AO76" s="4" t="str">
        <f>IF($H76=0,"",VLOOKUP($G76,Data!$G$3:$BA$2935,34,FALSE))</f>
        <v/>
      </c>
      <c r="AP76" s="4" t="str">
        <f>IF($H76=0,"",VLOOKUP($G76,Data!$G$3:$BA$2935,35,FALSE))</f>
        <v/>
      </c>
      <c r="AQ76" s="4" t="str">
        <f>IF($H76=0,"",VLOOKUP($G76,Data!$G$3:$BA$2935,36,FALSE))</f>
        <v/>
      </c>
      <c r="AR76" s="4" t="str">
        <f>IF($H76=0,"",VLOOKUP($G76,Data!$G$3:$BA$2935,37,FALSE))</f>
        <v/>
      </c>
      <c r="AS76" s="4" t="str">
        <f>IF($H76=0,"",VLOOKUP($G76,Data!$G$3:$BA$2935,38,FALSE))</f>
        <v/>
      </c>
      <c r="AT76" s="4" t="str">
        <f>IF($H76=0,"",VLOOKUP($G76,Data!$G$3:$BA$2935,39,FALSE))</f>
        <v/>
      </c>
    </row>
    <row r="77" spans="1:46" x14ac:dyDescent="0.25">
      <c r="A77" s="4">
        <f>PSSE!A79</f>
        <v>916075</v>
      </c>
      <c r="B77" s="4" t="str">
        <f>PSSE!B79</f>
        <v>NGOIPHAT_H1</v>
      </c>
      <c r="C77" s="4">
        <f>PSSE!D79</f>
        <v>13.8</v>
      </c>
      <c r="D77" s="4">
        <f>PSSE!E79</f>
        <v>75</v>
      </c>
      <c r="E77" s="4" t="str">
        <f>PSSE!F79</f>
        <v>TD</v>
      </c>
      <c r="F77" s="4">
        <f>PSSE!G79</f>
        <v>1</v>
      </c>
      <c r="G77" s="4" t="str">
        <f t="shared" si="1"/>
        <v>PSS13.875TD1</v>
      </c>
      <c r="H77" s="4">
        <f>COUNTIF(Data!$G$3:$BA$2935,PSS!$G77)</f>
        <v>1</v>
      </c>
      <c r="I77" s="4" t="str">
        <f>IF($H77=0,"",VLOOKUP($G77,Data!$G$3:$BA$2935,2,FALSE))</f>
        <v>'PSS2A'</v>
      </c>
      <c r="J77" s="4">
        <f>PSSE!C79</f>
        <v>1</v>
      </c>
      <c r="K77" s="4">
        <f>IF($H77=0,"",VLOOKUP($G77,Data!$G$3:$BA$2935,4,FALSE))</f>
        <v>1</v>
      </c>
      <c r="L77" s="4">
        <f>IF($H77=0,"",VLOOKUP($G77,Data!$G$3:$BA$2935,5,FALSE))</f>
        <v>0</v>
      </c>
      <c r="M77" s="4">
        <f>IF($H77=0,"",VLOOKUP($G77,Data!$G$3:$BA$2935,6,FALSE))</f>
        <v>3</v>
      </c>
      <c r="N77" s="4">
        <f>IF($H77=0,"",VLOOKUP($G77,Data!$G$3:$BA$2935,7,FALSE))</f>
        <v>0</v>
      </c>
      <c r="O77" s="4">
        <f>IF($H77=0,"",VLOOKUP($G77,Data!$G$3:$BA$2935,8,FALSE))</f>
        <v>5</v>
      </c>
      <c r="P77" s="4">
        <f>IF($H77=0,"",VLOOKUP($G77,Data!$G$3:$BA$2935,9,FALSE))</f>
        <v>1</v>
      </c>
      <c r="Q77" s="4">
        <f>IF($H77=0,"",VLOOKUP($G77,Data!$G$3:$BA$2935,10,FALSE))</f>
        <v>2.5</v>
      </c>
      <c r="R77" s="4">
        <f>IF($H77=0,"",VLOOKUP($G77,Data!$G$3:$BA$2935,11,FALSE))</f>
        <v>2.5</v>
      </c>
      <c r="S77" s="4">
        <f>IF($H77=0,"",VLOOKUP($G77,Data!$G$3:$BA$2935,12,FALSE))</f>
        <v>0</v>
      </c>
      <c r="T77" s="4">
        <f>IF($H77=0,"",VLOOKUP($G77,Data!$G$3:$BA$2935,13,FALSE))</f>
        <v>2.5</v>
      </c>
      <c r="U77" s="4">
        <f>IF($H77=0,"",VLOOKUP($G77,Data!$G$3:$BA$2935,14,FALSE))</f>
        <v>0</v>
      </c>
      <c r="V77" s="4">
        <f>IF($H77=0,"",VLOOKUP($G77,Data!$G$3:$BA$2935,15,FALSE))</f>
        <v>2.5</v>
      </c>
      <c r="W77" s="4">
        <f>IF($H77=0,"",VLOOKUP($G77,Data!$G$3:$BA$2935,16,FALSE))</f>
        <v>0.39</v>
      </c>
      <c r="X77" s="4">
        <f>IF($H77=0,"",VLOOKUP($G77,Data!$G$3:$BA$2935,17,FALSE))</f>
        <v>1</v>
      </c>
      <c r="Y77" s="4">
        <f>IF($H77=0,"",VLOOKUP($G77,Data!$G$3:$BA$2935,18,FALSE))</f>
        <v>0</v>
      </c>
      <c r="Z77" s="4">
        <f>IF($H77=0,"",VLOOKUP($G77,Data!$G$3:$BA$2935,19,FALSE))</f>
        <v>0.1</v>
      </c>
      <c r="AA77" s="4">
        <f>IF($H77=0,"",VLOOKUP($G77,Data!$G$3:$BA$2935,20,FALSE))</f>
        <v>6.5</v>
      </c>
      <c r="AB77" s="4">
        <f>IF($H77=0,"",VLOOKUP($G77,Data!$G$3:$BA$2935,21,FALSE))</f>
        <v>0.44</v>
      </c>
      <c r="AC77" s="4">
        <f>IF($H77=0,"",VLOOKUP($G77,Data!$G$3:$BA$2935,22,FALSE))</f>
        <v>0.08</v>
      </c>
      <c r="AD77" s="4">
        <f>IF($H77=0,"",VLOOKUP($G77,Data!$G$3:$BA$2935,23,FALSE))</f>
        <v>0.2</v>
      </c>
      <c r="AE77" s="4">
        <f>IF($H77=0,"",VLOOKUP($G77,Data!$G$3:$BA$2935,24,FALSE))</f>
        <v>0.98</v>
      </c>
      <c r="AF77" s="4">
        <f>IF($H77=0,"",VLOOKUP($G77,Data!$G$3:$BA$2935,25,FALSE))</f>
        <v>0.1</v>
      </c>
      <c r="AG77" s="4">
        <f>IF($H77=0,"",VLOOKUP($G77,Data!$G$3:$BA$2935,26,FALSE))</f>
        <v>-0.1</v>
      </c>
      <c r="AH77" s="4" t="str">
        <f>IF($H77=0,"",VLOOKUP($G77,Data!$G$3:$BA$2935,27,FALSE))</f>
        <v>/</v>
      </c>
      <c r="AI77" s="4" t="str">
        <f>IF($H77=0,"",VLOOKUP($G77,Data!$G$3:$BA$2935,28,FALSE))</f>
        <v>/</v>
      </c>
      <c r="AJ77" s="4" t="str">
        <f>IF($H77=0,"",VLOOKUP($G77,Data!$G$3:$BA$2935,29,FALSE))</f>
        <v/>
      </c>
      <c r="AK77" s="4" t="str">
        <f>IF($H77=0,"",VLOOKUP($G77,Data!$G$3:$BA$2935,30,FALSE))</f>
        <v/>
      </c>
      <c r="AL77" s="4" t="str">
        <f>IF($H77=0,"",VLOOKUP($G77,Data!$G$3:$BA$2935,31,FALSE))</f>
        <v/>
      </c>
      <c r="AM77" s="4" t="str">
        <f>IF($H77=0,"",VLOOKUP($G77,Data!$G$3:$BA$2935,32,FALSE))</f>
        <v/>
      </c>
      <c r="AN77" s="4" t="str">
        <f>IF($H77=0,"",VLOOKUP($G77,Data!$G$3:$BA$2935,33,FALSE))</f>
        <v/>
      </c>
      <c r="AO77" s="4" t="str">
        <f>IF($H77=0,"",VLOOKUP($G77,Data!$G$3:$BA$2935,34,FALSE))</f>
        <v/>
      </c>
      <c r="AP77" s="4" t="str">
        <f>IF($H77=0,"",VLOOKUP($G77,Data!$G$3:$BA$2935,35,FALSE))</f>
        <v/>
      </c>
      <c r="AQ77" s="4" t="str">
        <f>IF($H77=0,"",VLOOKUP($G77,Data!$G$3:$BA$2935,36,FALSE))</f>
        <v/>
      </c>
      <c r="AR77" s="4" t="str">
        <f>IF($H77=0,"",VLOOKUP($G77,Data!$G$3:$BA$2935,37,FALSE))</f>
        <v/>
      </c>
      <c r="AS77" s="4" t="str">
        <f>IF($H77=0,"",VLOOKUP($G77,Data!$G$3:$BA$2935,38,FALSE))</f>
        <v/>
      </c>
      <c r="AT77" s="4" t="str">
        <f>IF($H77=0,"",VLOOKUP($G77,Data!$G$3:$BA$2935,39,FALSE))</f>
        <v/>
      </c>
    </row>
    <row r="78" spans="1:46" x14ac:dyDescent="0.25">
      <c r="A78" s="4">
        <f>PSSE!A80</f>
        <v>916077</v>
      </c>
      <c r="B78" s="4" t="str">
        <f>PSSE!B80</f>
        <v>NAMXAY_H1</v>
      </c>
      <c r="C78" s="4">
        <f>PSSE!D80</f>
        <v>11</v>
      </c>
      <c r="D78" s="4">
        <f>PSSE!E80</f>
        <v>32</v>
      </c>
      <c r="E78" s="4" t="str">
        <f>PSSE!F80</f>
        <v>TD</v>
      </c>
      <c r="F78" s="4">
        <f>PSSE!G80</f>
        <v>1</v>
      </c>
      <c r="G78" s="4" t="str">
        <f t="shared" si="1"/>
        <v>PSS1132TD1</v>
      </c>
      <c r="H78" s="4">
        <f>COUNTIF(Data!$G$3:$BA$2935,PSS!$G78)</f>
        <v>1</v>
      </c>
      <c r="I78" s="4" t="str">
        <f>IF($H78=0,"",VLOOKUP($G78,Data!$G$3:$BA$2935,2,FALSE))</f>
        <v>'PSS2A'</v>
      </c>
      <c r="J78" s="4">
        <f>PSSE!C80</f>
        <v>1</v>
      </c>
      <c r="K78" s="4">
        <f>IF($H78=0,"",VLOOKUP($G78,Data!$G$3:$BA$2935,4,FALSE))</f>
        <v>1</v>
      </c>
      <c r="L78" s="4">
        <f>IF($H78=0,"",VLOOKUP($G78,Data!$G$3:$BA$2935,5,FALSE))</f>
        <v>0</v>
      </c>
      <c r="M78" s="4">
        <f>IF($H78=0,"",VLOOKUP($G78,Data!$G$3:$BA$2935,6,FALSE))</f>
        <v>3</v>
      </c>
      <c r="N78" s="4">
        <f>IF($H78=0,"",VLOOKUP($G78,Data!$G$3:$BA$2935,7,FALSE))</f>
        <v>0</v>
      </c>
      <c r="O78" s="4">
        <f>IF($H78=0,"",VLOOKUP($G78,Data!$G$3:$BA$2935,8,FALSE))</f>
        <v>5</v>
      </c>
      <c r="P78" s="4">
        <f>IF($H78=0,"",VLOOKUP($G78,Data!$G$3:$BA$2935,9,FALSE))</f>
        <v>1</v>
      </c>
      <c r="Q78" s="4">
        <f>IF($H78=0,"",VLOOKUP($G78,Data!$G$3:$BA$2935,10,FALSE))</f>
        <v>2.5</v>
      </c>
      <c r="R78" s="4">
        <f>IF($H78=0,"",VLOOKUP($G78,Data!$G$3:$BA$2935,11,FALSE))</f>
        <v>2.5</v>
      </c>
      <c r="S78" s="4">
        <f>IF($H78=0,"",VLOOKUP($G78,Data!$G$3:$BA$2935,12,FALSE))</f>
        <v>0</v>
      </c>
      <c r="T78" s="4">
        <f>IF($H78=0,"",VLOOKUP($G78,Data!$G$3:$BA$2935,13,FALSE))</f>
        <v>2.5</v>
      </c>
      <c r="U78" s="4">
        <f>IF($H78=0,"",VLOOKUP($G78,Data!$G$3:$BA$2935,14,FALSE))</f>
        <v>0</v>
      </c>
      <c r="V78" s="4">
        <f>IF($H78=0,"",VLOOKUP($G78,Data!$G$3:$BA$2935,15,FALSE))</f>
        <v>2.5</v>
      </c>
      <c r="W78" s="4">
        <f>IF($H78=0,"",VLOOKUP($G78,Data!$G$3:$BA$2935,16,FALSE))</f>
        <v>0.39</v>
      </c>
      <c r="X78" s="4">
        <f>IF($H78=0,"",VLOOKUP($G78,Data!$G$3:$BA$2935,17,FALSE))</f>
        <v>1</v>
      </c>
      <c r="Y78" s="4">
        <f>IF($H78=0,"",VLOOKUP($G78,Data!$G$3:$BA$2935,18,FALSE))</f>
        <v>0</v>
      </c>
      <c r="Z78" s="4">
        <f>IF($H78=0,"",VLOOKUP($G78,Data!$G$3:$BA$2935,19,FALSE))</f>
        <v>0.1</v>
      </c>
      <c r="AA78" s="4">
        <f>IF($H78=0,"",VLOOKUP($G78,Data!$G$3:$BA$2935,20,FALSE))</f>
        <v>6.5</v>
      </c>
      <c r="AB78" s="4">
        <f>IF($H78=0,"",VLOOKUP($G78,Data!$G$3:$BA$2935,21,FALSE))</f>
        <v>0.44</v>
      </c>
      <c r="AC78" s="4">
        <f>IF($H78=0,"",VLOOKUP($G78,Data!$G$3:$BA$2935,22,FALSE))</f>
        <v>0.08</v>
      </c>
      <c r="AD78" s="4">
        <f>IF($H78=0,"",VLOOKUP($G78,Data!$G$3:$BA$2935,23,FALSE))</f>
        <v>0.2</v>
      </c>
      <c r="AE78" s="4">
        <f>IF($H78=0,"",VLOOKUP($G78,Data!$G$3:$BA$2935,24,FALSE))</f>
        <v>0.98</v>
      </c>
      <c r="AF78" s="4">
        <f>IF($H78=0,"",VLOOKUP($G78,Data!$G$3:$BA$2935,25,FALSE))</f>
        <v>0.1</v>
      </c>
      <c r="AG78" s="4">
        <f>IF($H78=0,"",VLOOKUP($G78,Data!$G$3:$BA$2935,26,FALSE))</f>
        <v>-0.1</v>
      </c>
      <c r="AH78" s="4" t="str">
        <f>IF($H78=0,"",VLOOKUP($G78,Data!$G$3:$BA$2935,27,FALSE))</f>
        <v>/</v>
      </c>
      <c r="AI78" s="4" t="str">
        <f>IF($H78=0,"",VLOOKUP($G78,Data!$G$3:$BA$2935,28,FALSE))</f>
        <v>/</v>
      </c>
      <c r="AJ78" s="4" t="str">
        <f>IF($H78=0,"",VLOOKUP($G78,Data!$G$3:$BA$2935,29,FALSE))</f>
        <v/>
      </c>
      <c r="AK78" s="4" t="str">
        <f>IF($H78=0,"",VLOOKUP($G78,Data!$G$3:$BA$2935,30,FALSE))</f>
        <v/>
      </c>
      <c r="AL78" s="4" t="str">
        <f>IF($H78=0,"",VLOOKUP($G78,Data!$G$3:$BA$2935,31,FALSE))</f>
        <v/>
      </c>
      <c r="AM78" s="4" t="str">
        <f>IF($H78=0,"",VLOOKUP($G78,Data!$G$3:$BA$2935,32,FALSE))</f>
        <v/>
      </c>
      <c r="AN78" s="4" t="str">
        <f>IF($H78=0,"",VLOOKUP($G78,Data!$G$3:$BA$2935,33,FALSE))</f>
        <v/>
      </c>
      <c r="AO78" s="4" t="str">
        <f>IF($H78=0,"",VLOOKUP($G78,Data!$G$3:$BA$2935,34,FALSE))</f>
        <v/>
      </c>
      <c r="AP78" s="4" t="str">
        <f>IF($H78=0,"",VLOOKUP($G78,Data!$G$3:$BA$2935,35,FALSE))</f>
        <v/>
      </c>
      <c r="AQ78" s="4" t="str">
        <f>IF($H78=0,"",VLOOKUP($G78,Data!$G$3:$BA$2935,36,FALSE))</f>
        <v/>
      </c>
      <c r="AR78" s="4" t="str">
        <f>IF($H78=0,"",VLOOKUP($G78,Data!$G$3:$BA$2935,37,FALSE))</f>
        <v/>
      </c>
      <c r="AS78" s="4" t="str">
        <f>IF($H78=0,"",VLOOKUP($G78,Data!$G$3:$BA$2935,38,FALSE))</f>
        <v/>
      </c>
      <c r="AT78" s="4" t="str">
        <f>IF($H78=0,"",VLOOKUP($G78,Data!$G$3:$BA$2935,39,FALSE))</f>
        <v/>
      </c>
    </row>
    <row r="79" spans="1:46" x14ac:dyDescent="0.25">
      <c r="A79" s="4">
        <f>PSSE!A81</f>
        <v>916078</v>
      </c>
      <c r="B79" s="4" t="str">
        <f>PSSE!B81</f>
        <v>NAMXAY_H2</v>
      </c>
      <c r="C79" s="4">
        <f>PSSE!D81</f>
        <v>10.5</v>
      </c>
      <c r="D79" s="4">
        <f>PSSE!E81</f>
        <v>20</v>
      </c>
      <c r="E79" s="4" t="str">
        <f>PSSE!F81</f>
        <v>TD</v>
      </c>
      <c r="F79" s="4">
        <f>PSSE!G81</f>
        <v>1</v>
      </c>
      <c r="G79" s="4" t="str">
        <f t="shared" si="1"/>
        <v>PSS10.520TD1</v>
      </c>
      <c r="H79" s="4">
        <f>COUNTIF(Data!$G$3:$BA$2935,PSS!$G79)</f>
        <v>1</v>
      </c>
      <c r="I79" s="4" t="str">
        <f>IF($H79=0,"",VLOOKUP($G79,Data!$G$3:$BA$2935,2,FALSE))</f>
        <v>'PSS2A'</v>
      </c>
      <c r="J79" s="4">
        <f>PSSE!C81</f>
        <v>1</v>
      </c>
      <c r="K79" s="4">
        <f>IF($H79=0,"",VLOOKUP($G79,Data!$G$3:$BA$2935,4,FALSE))</f>
        <v>1</v>
      </c>
      <c r="L79" s="4">
        <f>IF($H79=0,"",VLOOKUP($G79,Data!$G$3:$BA$2935,5,FALSE))</f>
        <v>0</v>
      </c>
      <c r="M79" s="4">
        <f>IF($H79=0,"",VLOOKUP($G79,Data!$G$3:$BA$2935,6,FALSE))</f>
        <v>3</v>
      </c>
      <c r="N79" s="4">
        <f>IF($H79=0,"",VLOOKUP($G79,Data!$G$3:$BA$2935,7,FALSE))</f>
        <v>0</v>
      </c>
      <c r="O79" s="4">
        <f>IF($H79=0,"",VLOOKUP($G79,Data!$G$3:$BA$2935,8,FALSE))</f>
        <v>5</v>
      </c>
      <c r="P79" s="4">
        <f>IF($H79=0,"",VLOOKUP($G79,Data!$G$3:$BA$2935,9,FALSE))</f>
        <v>1</v>
      </c>
      <c r="Q79" s="4">
        <f>IF($H79=0,"",VLOOKUP($G79,Data!$G$3:$BA$2935,10,FALSE))</f>
        <v>2.5</v>
      </c>
      <c r="R79" s="4">
        <f>IF($H79=0,"",VLOOKUP($G79,Data!$G$3:$BA$2935,11,FALSE))</f>
        <v>2.5</v>
      </c>
      <c r="S79" s="4">
        <f>IF($H79=0,"",VLOOKUP($G79,Data!$G$3:$BA$2935,12,FALSE))</f>
        <v>0</v>
      </c>
      <c r="T79" s="4">
        <f>IF($H79=0,"",VLOOKUP($G79,Data!$G$3:$BA$2935,13,FALSE))</f>
        <v>2.5</v>
      </c>
      <c r="U79" s="4">
        <f>IF($H79=0,"",VLOOKUP($G79,Data!$G$3:$BA$2935,14,FALSE))</f>
        <v>0</v>
      </c>
      <c r="V79" s="4">
        <f>IF($H79=0,"",VLOOKUP($G79,Data!$G$3:$BA$2935,15,FALSE))</f>
        <v>2.5</v>
      </c>
      <c r="W79" s="4">
        <f>IF($H79=0,"",VLOOKUP($G79,Data!$G$3:$BA$2935,16,FALSE))</f>
        <v>0.39</v>
      </c>
      <c r="X79" s="4">
        <f>IF($H79=0,"",VLOOKUP($G79,Data!$G$3:$BA$2935,17,FALSE))</f>
        <v>1</v>
      </c>
      <c r="Y79" s="4">
        <f>IF($H79=0,"",VLOOKUP($G79,Data!$G$3:$BA$2935,18,FALSE))</f>
        <v>0</v>
      </c>
      <c r="Z79" s="4">
        <f>IF($H79=0,"",VLOOKUP($G79,Data!$G$3:$BA$2935,19,FALSE))</f>
        <v>0.1</v>
      </c>
      <c r="AA79" s="4">
        <f>IF($H79=0,"",VLOOKUP($G79,Data!$G$3:$BA$2935,20,FALSE))</f>
        <v>6.5</v>
      </c>
      <c r="AB79" s="4">
        <f>IF($H79=0,"",VLOOKUP($G79,Data!$G$3:$BA$2935,21,FALSE))</f>
        <v>0.44</v>
      </c>
      <c r="AC79" s="4">
        <f>IF($H79=0,"",VLOOKUP($G79,Data!$G$3:$BA$2935,22,FALSE))</f>
        <v>0.08</v>
      </c>
      <c r="AD79" s="4">
        <f>IF($H79=0,"",VLOOKUP($G79,Data!$G$3:$BA$2935,23,FALSE))</f>
        <v>0.2</v>
      </c>
      <c r="AE79" s="4">
        <f>IF($H79=0,"",VLOOKUP($G79,Data!$G$3:$BA$2935,24,FALSE))</f>
        <v>0.98</v>
      </c>
      <c r="AF79" s="4">
        <f>IF($H79=0,"",VLOOKUP($G79,Data!$G$3:$BA$2935,25,FALSE))</f>
        <v>0.1</v>
      </c>
      <c r="AG79" s="4">
        <f>IF($H79=0,"",VLOOKUP($G79,Data!$G$3:$BA$2935,26,FALSE))</f>
        <v>-0.1</v>
      </c>
      <c r="AH79" s="4" t="str">
        <f>IF($H79=0,"",VLOOKUP($G79,Data!$G$3:$BA$2935,27,FALSE))</f>
        <v>/</v>
      </c>
      <c r="AI79" s="4" t="str">
        <f>IF($H79=0,"",VLOOKUP($G79,Data!$G$3:$BA$2935,28,FALSE))</f>
        <v>/</v>
      </c>
      <c r="AJ79" s="4" t="str">
        <f>IF($H79=0,"",VLOOKUP($G79,Data!$G$3:$BA$2935,29,FALSE))</f>
        <v/>
      </c>
      <c r="AK79" s="4" t="str">
        <f>IF($H79=0,"",VLOOKUP($G79,Data!$G$3:$BA$2935,30,FALSE))</f>
        <v/>
      </c>
      <c r="AL79" s="4" t="str">
        <f>IF($H79=0,"",VLOOKUP($G79,Data!$G$3:$BA$2935,31,FALSE))</f>
        <v/>
      </c>
      <c r="AM79" s="4" t="str">
        <f>IF($H79=0,"",VLOOKUP($G79,Data!$G$3:$BA$2935,32,FALSE))</f>
        <v/>
      </c>
      <c r="AN79" s="4" t="str">
        <f>IF($H79=0,"",VLOOKUP($G79,Data!$G$3:$BA$2935,33,FALSE))</f>
        <v/>
      </c>
      <c r="AO79" s="4" t="str">
        <f>IF($H79=0,"",VLOOKUP($G79,Data!$G$3:$BA$2935,34,FALSE))</f>
        <v/>
      </c>
      <c r="AP79" s="4" t="str">
        <f>IF($H79=0,"",VLOOKUP($G79,Data!$G$3:$BA$2935,35,FALSE))</f>
        <v/>
      </c>
      <c r="AQ79" s="4" t="str">
        <f>IF($H79=0,"",VLOOKUP($G79,Data!$G$3:$BA$2935,36,FALSE))</f>
        <v/>
      </c>
      <c r="AR79" s="4" t="str">
        <f>IF($H79=0,"",VLOOKUP($G79,Data!$G$3:$BA$2935,37,FALSE))</f>
        <v/>
      </c>
      <c r="AS79" s="4" t="str">
        <f>IF($H79=0,"",VLOOKUP($G79,Data!$G$3:$BA$2935,38,FALSE))</f>
        <v/>
      </c>
      <c r="AT79" s="4" t="str">
        <f>IF($H79=0,"",VLOOKUP($G79,Data!$G$3:$BA$2935,39,FALSE))</f>
        <v/>
      </c>
    </row>
    <row r="80" spans="1:46" x14ac:dyDescent="0.25">
      <c r="A80" s="4">
        <f>PSSE!A82</f>
        <v>916079</v>
      </c>
      <c r="B80" s="4" t="str">
        <f>PSSE!B82</f>
        <v>NAMKHOA3_H1</v>
      </c>
      <c r="C80" s="4">
        <f>PSSE!D82</f>
        <v>10.5</v>
      </c>
      <c r="D80" s="4">
        <f>PSSE!E82</f>
        <v>20</v>
      </c>
      <c r="E80" s="4" t="str">
        <f>PSSE!F82</f>
        <v>TD</v>
      </c>
      <c r="F80" s="4">
        <f>PSSE!G82</f>
        <v>1</v>
      </c>
      <c r="G80" s="4" t="str">
        <f t="shared" si="1"/>
        <v>PSS10.520TD1</v>
      </c>
      <c r="H80" s="4">
        <f>COUNTIF(Data!$G$3:$BA$2935,PSS!$G80)</f>
        <v>1</v>
      </c>
      <c r="I80" s="4" t="str">
        <f>IF($H80=0,"",VLOOKUP($G80,Data!$G$3:$BA$2935,2,FALSE))</f>
        <v>'PSS2A'</v>
      </c>
      <c r="J80" s="4">
        <f>PSSE!C82</f>
        <v>1</v>
      </c>
      <c r="K80" s="4">
        <f>IF($H80=0,"",VLOOKUP($G80,Data!$G$3:$BA$2935,4,FALSE))</f>
        <v>1</v>
      </c>
      <c r="L80" s="4">
        <f>IF($H80=0,"",VLOOKUP($G80,Data!$G$3:$BA$2935,5,FALSE))</f>
        <v>0</v>
      </c>
      <c r="M80" s="4">
        <f>IF($H80=0,"",VLOOKUP($G80,Data!$G$3:$BA$2935,6,FALSE))</f>
        <v>3</v>
      </c>
      <c r="N80" s="4">
        <f>IF($H80=0,"",VLOOKUP($G80,Data!$G$3:$BA$2935,7,FALSE))</f>
        <v>0</v>
      </c>
      <c r="O80" s="4">
        <f>IF($H80=0,"",VLOOKUP($G80,Data!$G$3:$BA$2935,8,FALSE))</f>
        <v>5</v>
      </c>
      <c r="P80" s="4">
        <f>IF($H80=0,"",VLOOKUP($G80,Data!$G$3:$BA$2935,9,FALSE))</f>
        <v>1</v>
      </c>
      <c r="Q80" s="4">
        <f>IF($H80=0,"",VLOOKUP($G80,Data!$G$3:$BA$2935,10,FALSE))</f>
        <v>2.5</v>
      </c>
      <c r="R80" s="4">
        <f>IF($H80=0,"",VLOOKUP($G80,Data!$G$3:$BA$2935,11,FALSE))</f>
        <v>2.5</v>
      </c>
      <c r="S80" s="4">
        <f>IF($H80=0,"",VLOOKUP($G80,Data!$G$3:$BA$2935,12,FALSE))</f>
        <v>0</v>
      </c>
      <c r="T80" s="4">
        <f>IF($H80=0,"",VLOOKUP($G80,Data!$G$3:$BA$2935,13,FALSE))</f>
        <v>2.5</v>
      </c>
      <c r="U80" s="4">
        <f>IF($H80=0,"",VLOOKUP($G80,Data!$G$3:$BA$2935,14,FALSE))</f>
        <v>0</v>
      </c>
      <c r="V80" s="4">
        <f>IF($H80=0,"",VLOOKUP($G80,Data!$G$3:$BA$2935,15,FALSE))</f>
        <v>2.5</v>
      </c>
      <c r="W80" s="4">
        <f>IF($H80=0,"",VLOOKUP($G80,Data!$G$3:$BA$2935,16,FALSE))</f>
        <v>0.39</v>
      </c>
      <c r="X80" s="4">
        <f>IF($H80=0,"",VLOOKUP($G80,Data!$G$3:$BA$2935,17,FALSE))</f>
        <v>1</v>
      </c>
      <c r="Y80" s="4">
        <f>IF($H80=0,"",VLOOKUP($G80,Data!$G$3:$BA$2935,18,FALSE))</f>
        <v>0</v>
      </c>
      <c r="Z80" s="4">
        <f>IF($H80=0,"",VLOOKUP($G80,Data!$G$3:$BA$2935,19,FALSE))</f>
        <v>0.1</v>
      </c>
      <c r="AA80" s="4">
        <f>IF($H80=0,"",VLOOKUP($G80,Data!$G$3:$BA$2935,20,FALSE))</f>
        <v>6.5</v>
      </c>
      <c r="AB80" s="4">
        <f>IF($H80=0,"",VLOOKUP($G80,Data!$G$3:$BA$2935,21,FALSE))</f>
        <v>0.44</v>
      </c>
      <c r="AC80" s="4">
        <f>IF($H80=0,"",VLOOKUP($G80,Data!$G$3:$BA$2935,22,FALSE))</f>
        <v>0.08</v>
      </c>
      <c r="AD80" s="4">
        <f>IF($H80=0,"",VLOOKUP($G80,Data!$G$3:$BA$2935,23,FALSE))</f>
        <v>0.2</v>
      </c>
      <c r="AE80" s="4">
        <f>IF($H80=0,"",VLOOKUP($G80,Data!$G$3:$BA$2935,24,FALSE))</f>
        <v>0.98</v>
      </c>
      <c r="AF80" s="4">
        <f>IF($H80=0,"",VLOOKUP($G80,Data!$G$3:$BA$2935,25,FALSE))</f>
        <v>0.1</v>
      </c>
      <c r="AG80" s="4">
        <f>IF($H80=0,"",VLOOKUP($G80,Data!$G$3:$BA$2935,26,FALSE))</f>
        <v>-0.1</v>
      </c>
      <c r="AH80" s="4" t="str">
        <f>IF($H80=0,"",VLOOKUP($G80,Data!$G$3:$BA$2935,27,FALSE))</f>
        <v>/</v>
      </c>
      <c r="AI80" s="4" t="str">
        <f>IF($H80=0,"",VLOOKUP($G80,Data!$G$3:$BA$2935,28,FALSE))</f>
        <v>/</v>
      </c>
      <c r="AJ80" s="4" t="str">
        <f>IF($H80=0,"",VLOOKUP($G80,Data!$G$3:$BA$2935,29,FALSE))</f>
        <v/>
      </c>
      <c r="AK80" s="4" t="str">
        <f>IF($H80=0,"",VLOOKUP($G80,Data!$G$3:$BA$2935,30,FALSE))</f>
        <v/>
      </c>
      <c r="AL80" s="4" t="str">
        <f>IF($H80=0,"",VLOOKUP($G80,Data!$G$3:$BA$2935,31,FALSE))</f>
        <v/>
      </c>
      <c r="AM80" s="4" t="str">
        <f>IF($H80=0,"",VLOOKUP($G80,Data!$G$3:$BA$2935,32,FALSE))</f>
        <v/>
      </c>
      <c r="AN80" s="4" t="str">
        <f>IF($H80=0,"",VLOOKUP($G80,Data!$G$3:$BA$2935,33,FALSE))</f>
        <v/>
      </c>
      <c r="AO80" s="4" t="str">
        <f>IF($H80=0,"",VLOOKUP($G80,Data!$G$3:$BA$2935,34,FALSE))</f>
        <v/>
      </c>
      <c r="AP80" s="4" t="str">
        <f>IF($H80=0,"",VLOOKUP($G80,Data!$G$3:$BA$2935,35,FALSE))</f>
        <v/>
      </c>
      <c r="AQ80" s="4" t="str">
        <f>IF($H80=0,"",VLOOKUP($G80,Data!$G$3:$BA$2935,36,FALSE))</f>
        <v/>
      </c>
      <c r="AR80" s="4" t="str">
        <f>IF($H80=0,"",VLOOKUP($G80,Data!$G$3:$BA$2935,37,FALSE))</f>
        <v/>
      </c>
      <c r="AS80" s="4" t="str">
        <f>IF($H80=0,"",VLOOKUP($G80,Data!$G$3:$BA$2935,38,FALSE))</f>
        <v/>
      </c>
      <c r="AT80" s="4" t="str">
        <f>IF($H80=0,"",VLOOKUP($G80,Data!$G$3:$BA$2935,39,FALSE))</f>
        <v/>
      </c>
    </row>
    <row r="81" spans="1:46" x14ac:dyDescent="0.25">
      <c r="A81" s="4">
        <f>PSSE!A83</f>
        <v>916081</v>
      </c>
      <c r="B81" s="4" t="str">
        <f>PSSE!B83</f>
        <v>MINHLUONG_H1</v>
      </c>
      <c r="C81" s="4">
        <f>PSSE!D83</f>
        <v>11</v>
      </c>
      <c r="D81" s="4">
        <f>PSSE!E83</f>
        <v>25.5</v>
      </c>
      <c r="E81" s="4" t="str">
        <f>PSSE!F83</f>
        <v>TD</v>
      </c>
      <c r="F81" s="4">
        <f>PSSE!G83</f>
        <v>1</v>
      </c>
      <c r="G81" s="4" t="str">
        <f t="shared" si="1"/>
        <v>PSS1125.5TD1</v>
      </c>
      <c r="H81" s="4">
        <f>COUNTIF(Data!$G$3:$BA$2935,PSS!$G81)</f>
        <v>1</v>
      </c>
      <c r="I81" s="4" t="str">
        <f>IF($H81=0,"",VLOOKUP($G81,Data!$G$3:$BA$2935,2,FALSE))</f>
        <v>'PSS2A'</v>
      </c>
      <c r="J81" s="4">
        <f>PSSE!C83</f>
        <v>1</v>
      </c>
      <c r="K81" s="4">
        <f>IF($H81=0,"",VLOOKUP($G81,Data!$G$3:$BA$2935,4,FALSE))</f>
        <v>1</v>
      </c>
      <c r="L81" s="4">
        <f>IF($H81=0,"",VLOOKUP($G81,Data!$G$3:$BA$2935,5,FALSE))</f>
        <v>0</v>
      </c>
      <c r="M81" s="4">
        <f>IF($H81=0,"",VLOOKUP($G81,Data!$G$3:$BA$2935,6,FALSE))</f>
        <v>3</v>
      </c>
      <c r="N81" s="4">
        <f>IF($H81=0,"",VLOOKUP($G81,Data!$G$3:$BA$2935,7,FALSE))</f>
        <v>0</v>
      </c>
      <c r="O81" s="4">
        <f>IF($H81=0,"",VLOOKUP($G81,Data!$G$3:$BA$2935,8,FALSE))</f>
        <v>5</v>
      </c>
      <c r="P81" s="4">
        <f>IF($H81=0,"",VLOOKUP($G81,Data!$G$3:$BA$2935,9,FALSE))</f>
        <v>1</v>
      </c>
      <c r="Q81" s="4">
        <f>IF($H81=0,"",VLOOKUP($G81,Data!$G$3:$BA$2935,10,FALSE))</f>
        <v>2.5</v>
      </c>
      <c r="R81" s="4">
        <f>IF($H81=0,"",VLOOKUP($G81,Data!$G$3:$BA$2935,11,FALSE))</f>
        <v>2.5</v>
      </c>
      <c r="S81" s="4">
        <f>IF($H81=0,"",VLOOKUP($G81,Data!$G$3:$BA$2935,12,FALSE))</f>
        <v>0</v>
      </c>
      <c r="T81" s="4">
        <f>IF($H81=0,"",VLOOKUP($G81,Data!$G$3:$BA$2935,13,FALSE))</f>
        <v>2.5</v>
      </c>
      <c r="U81" s="4">
        <f>IF($H81=0,"",VLOOKUP($G81,Data!$G$3:$BA$2935,14,FALSE))</f>
        <v>0</v>
      </c>
      <c r="V81" s="4">
        <f>IF($H81=0,"",VLOOKUP($G81,Data!$G$3:$BA$2935,15,FALSE))</f>
        <v>2.5</v>
      </c>
      <c r="W81" s="4">
        <f>IF($H81=0,"",VLOOKUP($G81,Data!$G$3:$BA$2935,16,FALSE))</f>
        <v>0.39</v>
      </c>
      <c r="X81" s="4">
        <f>IF($H81=0,"",VLOOKUP($G81,Data!$G$3:$BA$2935,17,FALSE))</f>
        <v>1</v>
      </c>
      <c r="Y81" s="4">
        <f>IF($H81=0,"",VLOOKUP($G81,Data!$G$3:$BA$2935,18,FALSE))</f>
        <v>0</v>
      </c>
      <c r="Z81" s="4">
        <f>IF($H81=0,"",VLOOKUP($G81,Data!$G$3:$BA$2935,19,FALSE))</f>
        <v>0.1</v>
      </c>
      <c r="AA81" s="4">
        <f>IF($H81=0,"",VLOOKUP($G81,Data!$G$3:$BA$2935,20,FALSE))</f>
        <v>6.5</v>
      </c>
      <c r="AB81" s="4">
        <f>IF($H81=0,"",VLOOKUP($G81,Data!$G$3:$BA$2935,21,FALSE))</f>
        <v>0.44</v>
      </c>
      <c r="AC81" s="4">
        <f>IF($H81=0,"",VLOOKUP($G81,Data!$G$3:$BA$2935,22,FALSE))</f>
        <v>0.08</v>
      </c>
      <c r="AD81" s="4">
        <f>IF($H81=0,"",VLOOKUP($G81,Data!$G$3:$BA$2935,23,FALSE))</f>
        <v>0.2</v>
      </c>
      <c r="AE81" s="4">
        <f>IF($H81=0,"",VLOOKUP($G81,Data!$G$3:$BA$2935,24,FALSE))</f>
        <v>0.98</v>
      </c>
      <c r="AF81" s="4">
        <f>IF($H81=0,"",VLOOKUP($G81,Data!$G$3:$BA$2935,25,FALSE))</f>
        <v>0.1</v>
      </c>
      <c r="AG81" s="4">
        <f>IF($H81=0,"",VLOOKUP($G81,Data!$G$3:$BA$2935,26,FALSE))</f>
        <v>-0.1</v>
      </c>
      <c r="AH81" s="4" t="str">
        <f>IF($H81=0,"",VLOOKUP($G81,Data!$G$3:$BA$2935,27,FALSE))</f>
        <v>/</v>
      </c>
      <c r="AI81" s="4" t="str">
        <f>IF($H81=0,"",VLOOKUP($G81,Data!$G$3:$BA$2935,28,FALSE))</f>
        <v>/</v>
      </c>
      <c r="AJ81" s="4" t="str">
        <f>IF($H81=0,"",VLOOKUP($G81,Data!$G$3:$BA$2935,29,FALSE))</f>
        <v/>
      </c>
      <c r="AK81" s="4" t="str">
        <f>IF($H81=0,"",VLOOKUP($G81,Data!$G$3:$BA$2935,30,FALSE))</f>
        <v/>
      </c>
      <c r="AL81" s="4" t="str">
        <f>IF($H81=0,"",VLOOKUP($G81,Data!$G$3:$BA$2935,31,FALSE))</f>
        <v/>
      </c>
      <c r="AM81" s="4" t="str">
        <f>IF($H81=0,"",VLOOKUP($G81,Data!$G$3:$BA$2935,32,FALSE))</f>
        <v/>
      </c>
      <c r="AN81" s="4" t="str">
        <f>IF($H81=0,"",VLOOKUP($G81,Data!$G$3:$BA$2935,33,FALSE))</f>
        <v/>
      </c>
      <c r="AO81" s="4" t="str">
        <f>IF($H81=0,"",VLOOKUP($G81,Data!$G$3:$BA$2935,34,FALSE))</f>
        <v/>
      </c>
      <c r="AP81" s="4" t="str">
        <f>IF($H81=0,"",VLOOKUP($G81,Data!$G$3:$BA$2935,35,FALSE))</f>
        <v/>
      </c>
      <c r="AQ81" s="4" t="str">
        <f>IF($H81=0,"",VLOOKUP($G81,Data!$G$3:$BA$2935,36,FALSE))</f>
        <v/>
      </c>
      <c r="AR81" s="4" t="str">
        <f>IF($H81=0,"",VLOOKUP($G81,Data!$G$3:$BA$2935,37,FALSE))</f>
        <v/>
      </c>
      <c r="AS81" s="4" t="str">
        <f>IF($H81=0,"",VLOOKUP($G81,Data!$G$3:$BA$2935,38,FALSE))</f>
        <v/>
      </c>
      <c r="AT81" s="4" t="str">
        <f>IF($H81=0,"",VLOOKUP($G81,Data!$G$3:$BA$2935,39,FALSE))</f>
        <v/>
      </c>
    </row>
    <row r="82" spans="1:46" x14ac:dyDescent="0.25">
      <c r="A82" s="4">
        <f>PSSE!A84</f>
        <v>916085</v>
      </c>
      <c r="B82" s="4" t="str">
        <f>PSSE!B84</f>
        <v>MUONGHUM_H1</v>
      </c>
      <c r="C82" s="4">
        <f>PSSE!D84</f>
        <v>11</v>
      </c>
      <c r="D82" s="4">
        <f>PSSE!E84</f>
        <v>32</v>
      </c>
      <c r="E82" s="4" t="str">
        <f>PSSE!F84</f>
        <v>TD</v>
      </c>
      <c r="F82" s="4">
        <f>PSSE!G84</f>
        <v>1</v>
      </c>
      <c r="G82" s="4" t="str">
        <f t="shared" si="1"/>
        <v>PSS1132TD1</v>
      </c>
      <c r="H82" s="4">
        <f>COUNTIF(Data!$G$3:$BA$2935,PSS!$G82)</f>
        <v>1</v>
      </c>
      <c r="I82" s="4" t="str">
        <f>IF($H82=0,"",VLOOKUP($G82,Data!$G$3:$BA$2935,2,FALSE))</f>
        <v>'PSS2A'</v>
      </c>
      <c r="J82" s="4">
        <f>PSSE!C84</f>
        <v>1</v>
      </c>
      <c r="K82" s="4">
        <f>IF($H82=0,"",VLOOKUP($G82,Data!$G$3:$BA$2935,4,FALSE))</f>
        <v>1</v>
      </c>
      <c r="L82" s="4">
        <f>IF($H82=0,"",VLOOKUP($G82,Data!$G$3:$BA$2935,5,FALSE))</f>
        <v>0</v>
      </c>
      <c r="M82" s="4">
        <f>IF($H82=0,"",VLOOKUP($G82,Data!$G$3:$BA$2935,6,FALSE))</f>
        <v>3</v>
      </c>
      <c r="N82" s="4">
        <f>IF($H82=0,"",VLOOKUP($G82,Data!$G$3:$BA$2935,7,FALSE))</f>
        <v>0</v>
      </c>
      <c r="O82" s="4">
        <f>IF($H82=0,"",VLOOKUP($G82,Data!$G$3:$BA$2935,8,FALSE))</f>
        <v>5</v>
      </c>
      <c r="P82" s="4">
        <f>IF($H82=0,"",VLOOKUP($G82,Data!$G$3:$BA$2935,9,FALSE))</f>
        <v>1</v>
      </c>
      <c r="Q82" s="4">
        <f>IF($H82=0,"",VLOOKUP($G82,Data!$G$3:$BA$2935,10,FALSE))</f>
        <v>2.5</v>
      </c>
      <c r="R82" s="4">
        <f>IF($H82=0,"",VLOOKUP($G82,Data!$G$3:$BA$2935,11,FALSE))</f>
        <v>2.5</v>
      </c>
      <c r="S82" s="4">
        <f>IF($H82=0,"",VLOOKUP($G82,Data!$G$3:$BA$2935,12,FALSE))</f>
        <v>0</v>
      </c>
      <c r="T82" s="4">
        <f>IF($H82=0,"",VLOOKUP($G82,Data!$G$3:$BA$2935,13,FALSE))</f>
        <v>2.5</v>
      </c>
      <c r="U82" s="4">
        <f>IF($H82=0,"",VLOOKUP($G82,Data!$G$3:$BA$2935,14,FALSE))</f>
        <v>0</v>
      </c>
      <c r="V82" s="4">
        <f>IF($H82=0,"",VLOOKUP($G82,Data!$G$3:$BA$2935,15,FALSE))</f>
        <v>2.5</v>
      </c>
      <c r="W82" s="4">
        <f>IF($H82=0,"",VLOOKUP($G82,Data!$G$3:$BA$2935,16,FALSE))</f>
        <v>0.39</v>
      </c>
      <c r="X82" s="4">
        <f>IF($H82=0,"",VLOOKUP($G82,Data!$G$3:$BA$2935,17,FALSE))</f>
        <v>1</v>
      </c>
      <c r="Y82" s="4">
        <f>IF($H82=0,"",VLOOKUP($G82,Data!$G$3:$BA$2935,18,FALSE))</f>
        <v>0</v>
      </c>
      <c r="Z82" s="4">
        <f>IF($H82=0,"",VLOOKUP($G82,Data!$G$3:$BA$2935,19,FALSE))</f>
        <v>0.1</v>
      </c>
      <c r="AA82" s="4">
        <f>IF($H82=0,"",VLOOKUP($G82,Data!$G$3:$BA$2935,20,FALSE))</f>
        <v>6.5</v>
      </c>
      <c r="AB82" s="4">
        <f>IF($H82=0,"",VLOOKUP($G82,Data!$G$3:$BA$2935,21,FALSE))</f>
        <v>0.44</v>
      </c>
      <c r="AC82" s="4">
        <f>IF($H82=0,"",VLOOKUP($G82,Data!$G$3:$BA$2935,22,FALSE))</f>
        <v>0.08</v>
      </c>
      <c r="AD82" s="4">
        <f>IF($H82=0,"",VLOOKUP($G82,Data!$G$3:$BA$2935,23,FALSE))</f>
        <v>0.2</v>
      </c>
      <c r="AE82" s="4">
        <f>IF($H82=0,"",VLOOKUP($G82,Data!$G$3:$BA$2935,24,FALSE))</f>
        <v>0.98</v>
      </c>
      <c r="AF82" s="4">
        <f>IF($H82=0,"",VLOOKUP($G82,Data!$G$3:$BA$2935,25,FALSE))</f>
        <v>0.1</v>
      </c>
      <c r="AG82" s="4">
        <f>IF($H82=0,"",VLOOKUP($G82,Data!$G$3:$BA$2935,26,FALSE))</f>
        <v>-0.1</v>
      </c>
      <c r="AH82" s="4" t="str">
        <f>IF($H82=0,"",VLOOKUP($G82,Data!$G$3:$BA$2935,27,FALSE))</f>
        <v>/</v>
      </c>
      <c r="AI82" s="4" t="str">
        <f>IF($H82=0,"",VLOOKUP($G82,Data!$G$3:$BA$2935,28,FALSE))</f>
        <v>/</v>
      </c>
      <c r="AJ82" s="4" t="str">
        <f>IF($H82=0,"",VLOOKUP($G82,Data!$G$3:$BA$2935,29,FALSE))</f>
        <v/>
      </c>
      <c r="AK82" s="4" t="str">
        <f>IF($H82=0,"",VLOOKUP($G82,Data!$G$3:$BA$2935,30,FALSE))</f>
        <v/>
      </c>
      <c r="AL82" s="4" t="str">
        <f>IF($H82=0,"",VLOOKUP($G82,Data!$G$3:$BA$2935,31,FALSE))</f>
        <v/>
      </c>
      <c r="AM82" s="4" t="str">
        <f>IF($H82=0,"",VLOOKUP($G82,Data!$G$3:$BA$2935,32,FALSE))</f>
        <v/>
      </c>
      <c r="AN82" s="4" t="str">
        <f>IF($H82=0,"",VLOOKUP($G82,Data!$G$3:$BA$2935,33,FALSE))</f>
        <v/>
      </c>
      <c r="AO82" s="4" t="str">
        <f>IF($H82=0,"",VLOOKUP($G82,Data!$G$3:$BA$2935,34,FALSE))</f>
        <v/>
      </c>
      <c r="AP82" s="4" t="str">
        <f>IF($H82=0,"",VLOOKUP($G82,Data!$G$3:$BA$2935,35,FALSE))</f>
        <v/>
      </c>
      <c r="AQ82" s="4" t="str">
        <f>IF($H82=0,"",VLOOKUP($G82,Data!$G$3:$BA$2935,36,FALSE))</f>
        <v/>
      </c>
      <c r="AR82" s="4" t="str">
        <f>IF($H82=0,"",VLOOKUP($G82,Data!$G$3:$BA$2935,37,FALSE))</f>
        <v/>
      </c>
      <c r="AS82" s="4" t="str">
        <f>IF($H82=0,"",VLOOKUP($G82,Data!$G$3:$BA$2935,38,FALSE))</f>
        <v/>
      </c>
      <c r="AT82" s="4" t="str">
        <f>IF($H82=0,"",VLOOKUP($G82,Data!$G$3:$BA$2935,39,FALSE))</f>
        <v/>
      </c>
    </row>
    <row r="83" spans="1:46" x14ac:dyDescent="0.25">
      <c r="A83" s="4">
        <f>PSSE!A85</f>
        <v>916087</v>
      </c>
      <c r="B83" s="4" t="str">
        <f>PSSE!B85</f>
        <v>NAMPUNG_H1</v>
      </c>
      <c r="C83" s="4">
        <f>PSSE!D85</f>
        <v>11</v>
      </c>
      <c r="D83" s="4">
        <f>PSSE!E85</f>
        <v>25.5</v>
      </c>
      <c r="E83" s="4" t="str">
        <f>PSSE!F85</f>
        <v>TD</v>
      </c>
      <c r="F83" s="4">
        <f>PSSE!G85</f>
        <v>1</v>
      </c>
      <c r="G83" s="4" t="str">
        <f t="shared" si="1"/>
        <v>PSS1125.5TD1</v>
      </c>
      <c r="H83" s="4">
        <f>COUNTIF(Data!$G$3:$BA$2935,PSS!$G83)</f>
        <v>1</v>
      </c>
      <c r="I83" s="4" t="str">
        <f>IF($H83=0,"",VLOOKUP($G83,Data!$G$3:$BA$2935,2,FALSE))</f>
        <v>'PSS2A'</v>
      </c>
      <c r="J83" s="4">
        <f>PSSE!C85</f>
        <v>1</v>
      </c>
      <c r="K83" s="4">
        <f>IF($H83=0,"",VLOOKUP($G83,Data!$G$3:$BA$2935,4,FALSE))</f>
        <v>1</v>
      </c>
      <c r="L83" s="4">
        <f>IF($H83=0,"",VLOOKUP($G83,Data!$G$3:$BA$2935,5,FALSE))</f>
        <v>0</v>
      </c>
      <c r="M83" s="4">
        <f>IF($H83=0,"",VLOOKUP($G83,Data!$G$3:$BA$2935,6,FALSE))</f>
        <v>3</v>
      </c>
      <c r="N83" s="4">
        <f>IF($H83=0,"",VLOOKUP($G83,Data!$G$3:$BA$2935,7,FALSE))</f>
        <v>0</v>
      </c>
      <c r="O83" s="4">
        <f>IF($H83=0,"",VLOOKUP($G83,Data!$G$3:$BA$2935,8,FALSE))</f>
        <v>5</v>
      </c>
      <c r="P83" s="4">
        <f>IF($H83=0,"",VLOOKUP($G83,Data!$G$3:$BA$2935,9,FALSE))</f>
        <v>1</v>
      </c>
      <c r="Q83" s="4">
        <f>IF($H83=0,"",VLOOKUP($G83,Data!$G$3:$BA$2935,10,FALSE))</f>
        <v>2.5</v>
      </c>
      <c r="R83" s="4">
        <f>IF($H83=0,"",VLOOKUP($G83,Data!$G$3:$BA$2935,11,FALSE))</f>
        <v>2.5</v>
      </c>
      <c r="S83" s="4">
        <f>IF($H83=0,"",VLOOKUP($G83,Data!$G$3:$BA$2935,12,FALSE))</f>
        <v>0</v>
      </c>
      <c r="T83" s="4">
        <f>IF($H83=0,"",VLOOKUP($G83,Data!$G$3:$BA$2935,13,FALSE))</f>
        <v>2.5</v>
      </c>
      <c r="U83" s="4">
        <f>IF($H83=0,"",VLOOKUP($G83,Data!$G$3:$BA$2935,14,FALSE))</f>
        <v>0</v>
      </c>
      <c r="V83" s="4">
        <f>IF($H83=0,"",VLOOKUP($G83,Data!$G$3:$BA$2935,15,FALSE))</f>
        <v>2.5</v>
      </c>
      <c r="W83" s="4">
        <f>IF($H83=0,"",VLOOKUP($G83,Data!$G$3:$BA$2935,16,FALSE))</f>
        <v>0.39</v>
      </c>
      <c r="X83" s="4">
        <f>IF($H83=0,"",VLOOKUP($G83,Data!$G$3:$BA$2935,17,FALSE))</f>
        <v>1</v>
      </c>
      <c r="Y83" s="4">
        <f>IF($H83=0,"",VLOOKUP($G83,Data!$G$3:$BA$2935,18,FALSE))</f>
        <v>0</v>
      </c>
      <c r="Z83" s="4">
        <f>IF($H83=0,"",VLOOKUP($G83,Data!$G$3:$BA$2935,19,FALSE))</f>
        <v>0.1</v>
      </c>
      <c r="AA83" s="4">
        <f>IF($H83=0,"",VLOOKUP($G83,Data!$G$3:$BA$2935,20,FALSE))</f>
        <v>6.5</v>
      </c>
      <c r="AB83" s="4">
        <f>IF($H83=0,"",VLOOKUP($G83,Data!$G$3:$BA$2935,21,FALSE))</f>
        <v>0.44</v>
      </c>
      <c r="AC83" s="4">
        <f>IF($H83=0,"",VLOOKUP($G83,Data!$G$3:$BA$2935,22,FALSE))</f>
        <v>0.08</v>
      </c>
      <c r="AD83" s="4">
        <f>IF($H83=0,"",VLOOKUP($G83,Data!$G$3:$BA$2935,23,FALSE))</f>
        <v>0.2</v>
      </c>
      <c r="AE83" s="4">
        <f>IF($H83=0,"",VLOOKUP($G83,Data!$G$3:$BA$2935,24,FALSE))</f>
        <v>0.98</v>
      </c>
      <c r="AF83" s="4">
        <f>IF($H83=0,"",VLOOKUP($G83,Data!$G$3:$BA$2935,25,FALSE))</f>
        <v>0.1</v>
      </c>
      <c r="AG83" s="4">
        <f>IF($H83=0,"",VLOOKUP($G83,Data!$G$3:$BA$2935,26,FALSE))</f>
        <v>-0.1</v>
      </c>
      <c r="AH83" s="4" t="str">
        <f>IF($H83=0,"",VLOOKUP($G83,Data!$G$3:$BA$2935,27,FALSE))</f>
        <v>/</v>
      </c>
      <c r="AI83" s="4" t="str">
        <f>IF($H83=0,"",VLOOKUP($G83,Data!$G$3:$BA$2935,28,FALSE))</f>
        <v>/</v>
      </c>
      <c r="AJ83" s="4" t="str">
        <f>IF($H83=0,"",VLOOKUP($G83,Data!$G$3:$BA$2935,29,FALSE))</f>
        <v/>
      </c>
      <c r="AK83" s="4" t="str">
        <f>IF($H83=0,"",VLOOKUP($G83,Data!$G$3:$BA$2935,30,FALSE))</f>
        <v/>
      </c>
      <c r="AL83" s="4" t="str">
        <f>IF($H83=0,"",VLOOKUP($G83,Data!$G$3:$BA$2935,31,FALSE))</f>
        <v/>
      </c>
      <c r="AM83" s="4" t="str">
        <f>IF($H83=0,"",VLOOKUP($G83,Data!$G$3:$BA$2935,32,FALSE))</f>
        <v/>
      </c>
      <c r="AN83" s="4" t="str">
        <f>IF($H83=0,"",VLOOKUP($G83,Data!$G$3:$BA$2935,33,FALSE))</f>
        <v/>
      </c>
      <c r="AO83" s="4" t="str">
        <f>IF($H83=0,"",VLOOKUP($G83,Data!$G$3:$BA$2935,34,FALSE))</f>
        <v/>
      </c>
      <c r="AP83" s="4" t="str">
        <f>IF($H83=0,"",VLOOKUP($G83,Data!$G$3:$BA$2935,35,FALSE))</f>
        <v/>
      </c>
      <c r="AQ83" s="4" t="str">
        <f>IF($H83=0,"",VLOOKUP($G83,Data!$G$3:$BA$2935,36,FALSE))</f>
        <v/>
      </c>
      <c r="AR83" s="4" t="str">
        <f>IF($H83=0,"",VLOOKUP($G83,Data!$G$3:$BA$2935,37,FALSE))</f>
        <v/>
      </c>
      <c r="AS83" s="4" t="str">
        <f>IF($H83=0,"",VLOOKUP($G83,Data!$G$3:$BA$2935,38,FALSE))</f>
        <v/>
      </c>
      <c r="AT83" s="4" t="str">
        <f>IF($H83=0,"",VLOOKUP($G83,Data!$G$3:$BA$2935,39,FALSE))</f>
        <v/>
      </c>
    </row>
    <row r="84" spans="1:46" x14ac:dyDescent="0.25">
      <c r="A84" s="4">
        <f>PSSE!A86</f>
        <v>916088</v>
      </c>
      <c r="B84" s="4" t="str">
        <f>PSSE!B86</f>
        <v>NAMPUNG_H2</v>
      </c>
      <c r="C84" s="4">
        <f>PSSE!D86</f>
        <v>11</v>
      </c>
      <c r="D84" s="4">
        <f>PSSE!E86</f>
        <v>25.5</v>
      </c>
      <c r="E84" s="4" t="str">
        <f>PSSE!F86</f>
        <v>TD</v>
      </c>
      <c r="F84" s="4">
        <f>PSSE!G86</f>
        <v>1</v>
      </c>
      <c r="G84" s="4" t="str">
        <f t="shared" si="1"/>
        <v>PSS1125.5TD1</v>
      </c>
      <c r="H84" s="4">
        <f>COUNTIF(Data!$G$3:$BA$2935,PSS!$G84)</f>
        <v>1</v>
      </c>
      <c r="I84" s="4" t="str">
        <f>IF($H84=0,"",VLOOKUP($G84,Data!$G$3:$BA$2935,2,FALSE))</f>
        <v>'PSS2A'</v>
      </c>
      <c r="J84" s="4">
        <f>PSSE!C86</f>
        <v>1</v>
      </c>
      <c r="K84" s="4">
        <f>IF($H84=0,"",VLOOKUP($G84,Data!$G$3:$BA$2935,4,FALSE))</f>
        <v>1</v>
      </c>
      <c r="L84" s="4">
        <f>IF($H84=0,"",VLOOKUP($G84,Data!$G$3:$BA$2935,5,FALSE))</f>
        <v>0</v>
      </c>
      <c r="M84" s="4">
        <f>IF($H84=0,"",VLOOKUP($G84,Data!$G$3:$BA$2935,6,FALSE))</f>
        <v>3</v>
      </c>
      <c r="N84" s="4">
        <f>IF($H84=0,"",VLOOKUP($G84,Data!$G$3:$BA$2935,7,FALSE))</f>
        <v>0</v>
      </c>
      <c r="O84" s="4">
        <f>IF($H84=0,"",VLOOKUP($G84,Data!$G$3:$BA$2935,8,FALSE))</f>
        <v>5</v>
      </c>
      <c r="P84" s="4">
        <f>IF($H84=0,"",VLOOKUP($G84,Data!$G$3:$BA$2935,9,FALSE))</f>
        <v>1</v>
      </c>
      <c r="Q84" s="4">
        <f>IF($H84=0,"",VLOOKUP($G84,Data!$G$3:$BA$2935,10,FALSE))</f>
        <v>2.5</v>
      </c>
      <c r="R84" s="4">
        <f>IF($H84=0,"",VLOOKUP($G84,Data!$G$3:$BA$2935,11,FALSE))</f>
        <v>2.5</v>
      </c>
      <c r="S84" s="4">
        <f>IF($H84=0,"",VLOOKUP($G84,Data!$G$3:$BA$2935,12,FALSE))</f>
        <v>0</v>
      </c>
      <c r="T84" s="4">
        <f>IF($H84=0,"",VLOOKUP($G84,Data!$G$3:$BA$2935,13,FALSE))</f>
        <v>2.5</v>
      </c>
      <c r="U84" s="4">
        <f>IF($H84=0,"",VLOOKUP($G84,Data!$G$3:$BA$2935,14,FALSE))</f>
        <v>0</v>
      </c>
      <c r="V84" s="4">
        <f>IF($H84=0,"",VLOOKUP($G84,Data!$G$3:$BA$2935,15,FALSE))</f>
        <v>2.5</v>
      </c>
      <c r="W84" s="4">
        <f>IF($H84=0,"",VLOOKUP($G84,Data!$G$3:$BA$2935,16,FALSE))</f>
        <v>0.39</v>
      </c>
      <c r="X84" s="4">
        <f>IF($H84=0,"",VLOOKUP($G84,Data!$G$3:$BA$2935,17,FALSE))</f>
        <v>1</v>
      </c>
      <c r="Y84" s="4">
        <f>IF($H84=0,"",VLOOKUP($G84,Data!$G$3:$BA$2935,18,FALSE))</f>
        <v>0</v>
      </c>
      <c r="Z84" s="4">
        <f>IF($H84=0,"",VLOOKUP($G84,Data!$G$3:$BA$2935,19,FALSE))</f>
        <v>0.1</v>
      </c>
      <c r="AA84" s="4">
        <f>IF($H84=0,"",VLOOKUP($G84,Data!$G$3:$BA$2935,20,FALSE))</f>
        <v>6.5</v>
      </c>
      <c r="AB84" s="4">
        <f>IF($H84=0,"",VLOOKUP($G84,Data!$G$3:$BA$2935,21,FALSE))</f>
        <v>0.44</v>
      </c>
      <c r="AC84" s="4">
        <f>IF($H84=0,"",VLOOKUP($G84,Data!$G$3:$BA$2935,22,FALSE))</f>
        <v>0.08</v>
      </c>
      <c r="AD84" s="4">
        <f>IF($H84=0,"",VLOOKUP($G84,Data!$G$3:$BA$2935,23,FALSE))</f>
        <v>0.2</v>
      </c>
      <c r="AE84" s="4">
        <f>IF($H84=0,"",VLOOKUP($G84,Data!$G$3:$BA$2935,24,FALSE))</f>
        <v>0.98</v>
      </c>
      <c r="AF84" s="4">
        <f>IF($H84=0,"",VLOOKUP($G84,Data!$G$3:$BA$2935,25,FALSE))</f>
        <v>0.1</v>
      </c>
      <c r="AG84" s="4">
        <f>IF($H84=0,"",VLOOKUP($G84,Data!$G$3:$BA$2935,26,FALSE))</f>
        <v>-0.1</v>
      </c>
      <c r="AH84" s="4" t="str">
        <f>IF($H84=0,"",VLOOKUP($G84,Data!$G$3:$BA$2935,27,FALSE))</f>
        <v>/</v>
      </c>
      <c r="AI84" s="4" t="str">
        <f>IF($H84=0,"",VLOOKUP($G84,Data!$G$3:$BA$2935,28,FALSE))</f>
        <v>/</v>
      </c>
      <c r="AJ84" s="4" t="str">
        <f>IF($H84=0,"",VLOOKUP($G84,Data!$G$3:$BA$2935,29,FALSE))</f>
        <v/>
      </c>
      <c r="AK84" s="4" t="str">
        <f>IF($H84=0,"",VLOOKUP($G84,Data!$G$3:$BA$2935,30,FALSE))</f>
        <v/>
      </c>
      <c r="AL84" s="4" t="str">
        <f>IF($H84=0,"",VLOOKUP($G84,Data!$G$3:$BA$2935,31,FALSE))</f>
        <v/>
      </c>
      <c r="AM84" s="4" t="str">
        <f>IF($H84=0,"",VLOOKUP($G84,Data!$G$3:$BA$2935,32,FALSE))</f>
        <v/>
      </c>
      <c r="AN84" s="4" t="str">
        <f>IF($H84=0,"",VLOOKUP($G84,Data!$G$3:$BA$2935,33,FALSE))</f>
        <v/>
      </c>
      <c r="AO84" s="4" t="str">
        <f>IF($H84=0,"",VLOOKUP($G84,Data!$G$3:$BA$2935,34,FALSE))</f>
        <v/>
      </c>
      <c r="AP84" s="4" t="str">
        <f>IF($H84=0,"",VLOOKUP($G84,Data!$G$3:$BA$2935,35,FALSE))</f>
        <v/>
      </c>
      <c r="AQ84" s="4" t="str">
        <f>IF($H84=0,"",VLOOKUP($G84,Data!$G$3:$BA$2935,36,FALSE))</f>
        <v/>
      </c>
      <c r="AR84" s="4" t="str">
        <f>IF($H84=0,"",VLOOKUP($G84,Data!$G$3:$BA$2935,37,FALSE))</f>
        <v/>
      </c>
      <c r="AS84" s="4" t="str">
        <f>IF($H84=0,"",VLOOKUP($G84,Data!$G$3:$BA$2935,38,FALSE))</f>
        <v/>
      </c>
      <c r="AT84" s="4" t="str">
        <f>IF($H84=0,"",VLOOKUP($G84,Data!$G$3:$BA$2935,39,FALSE))</f>
        <v/>
      </c>
    </row>
    <row r="85" spans="1:46" x14ac:dyDescent="0.25">
      <c r="A85" s="4">
        <f>PSSE!A87</f>
        <v>916089</v>
      </c>
      <c r="B85" s="4" t="str">
        <f>PSSE!B87</f>
        <v>LAOCAI_H1</v>
      </c>
      <c r="C85" s="4">
        <f>PSSE!D87</f>
        <v>11</v>
      </c>
      <c r="D85" s="4">
        <f>PSSE!E87</f>
        <v>25.5</v>
      </c>
      <c r="E85" s="4" t="str">
        <f>PSSE!F87</f>
        <v>TD</v>
      </c>
      <c r="F85" s="4">
        <f>PSSE!G87</f>
        <v>1</v>
      </c>
      <c r="G85" s="4" t="str">
        <f t="shared" si="1"/>
        <v>PSS1125.5TD1</v>
      </c>
      <c r="H85" s="4">
        <f>COUNTIF(Data!$G$3:$BA$2935,PSS!$G85)</f>
        <v>1</v>
      </c>
      <c r="I85" s="4" t="str">
        <f>IF($H85=0,"",VLOOKUP($G85,Data!$G$3:$BA$2935,2,FALSE))</f>
        <v>'PSS2A'</v>
      </c>
      <c r="J85" s="4">
        <f>PSSE!C87</f>
        <v>1</v>
      </c>
      <c r="K85" s="4">
        <f>IF($H85=0,"",VLOOKUP($G85,Data!$G$3:$BA$2935,4,FALSE))</f>
        <v>1</v>
      </c>
      <c r="L85" s="4">
        <f>IF($H85=0,"",VLOOKUP($G85,Data!$G$3:$BA$2935,5,FALSE))</f>
        <v>0</v>
      </c>
      <c r="M85" s="4">
        <f>IF($H85=0,"",VLOOKUP($G85,Data!$G$3:$BA$2935,6,FALSE))</f>
        <v>3</v>
      </c>
      <c r="N85" s="4">
        <f>IF($H85=0,"",VLOOKUP($G85,Data!$G$3:$BA$2935,7,FALSE))</f>
        <v>0</v>
      </c>
      <c r="O85" s="4">
        <f>IF($H85=0,"",VLOOKUP($G85,Data!$G$3:$BA$2935,8,FALSE))</f>
        <v>5</v>
      </c>
      <c r="P85" s="4">
        <f>IF($H85=0,"",VLOOKUP($G85,Data!$G$3:$BA$2935,9,FALSE))</f>
        <v>1</v>
      </c>
      <c r="Q85" s="4">
        <f>IF($H85=0,"",VLOOKUP($G85,Data!$G$3:$BA$2935,10,FALSE))</f>
        <v>2.5</v>
      </c>
      <c r="R85" s="4">
        <f>IF($H85=0,"",VLOOKUP($G85,Data!$G$3:$BA$2935,11,FALSE))</f>
        <v>2.5</v>
      </c>
      <c r="S85" s="4">
        <f>IF($H85=0,"",VLOOKUP($G85,Data!$G$3:$BA$2935,12,FALSE))</f>
        <v>0</v>
      </c>
      <c r="T85" s="4">
        <f>IF($H85=0,"",VLOOKUP($G85,Data!$G$3:$BA$2935,13,FALSE))</f>
        <v>2.5</v>
      </c>
      <c r="U85" s="4">
        <f>IF($H85=0,"",VLOOKUP($G85,Data!$G$3:$BA$2935,14,FALSE))</f>
        <v>0</v>
      </c>
      <c r="V85" s="4">
        <f>IF($H85=0,"",VLOOKUP($G85,Data!$G$3:$BA$2935,15,FALSE))</f>
        <v>2.5</v>
      </c>
      <c r="W85" s="4">
        <f>IF($H85=0,"",VLOOKUP($G85,Data!$G$3:$BA$2935,16,FALSE))</f>
        <v>0.39</v>
      </c>
      <c r="X85" s="4">
        <f>IF($H85=0,"",VLOOKUP($G85,Data!$G$3:$BA$2935,17,FALSE))</f>
        <v>1</v>
      </c>
      <c r="Y85" s="4">
        <f>IF($H85=0,"",VLOOKUP($G85,Data!$G$3:$BA$2935,18,FALSE))</f>
        <v>0</v>
      </c>
      <c r="Z85" s="4">
        <f>IF($H85=0,"",VLOOKUP($G85,Data!$G$3:$BA$2935,19,FALSE))</f>
        <v>0.1</v>
      </c>
      <c r="AA85" s="4">
        <f>IF($H85=0,"",VLOOKUP($G85,Data!$G$3:$BA$2935,20,FALSE))</f>
        <v>6.5</v>
      </c>
      <c r="AB85" s="4">
        <f>IF($H85=0,"",VLOOKUP($G85,Data!$G$3:$BA$2935,21,FALSE))</f>
        <v>0.44</v>
      </c>
      <c r="AC85" s="4">
        <f>IF($H85=0,"",VLOOKUP($G85,Data!$G$3:$BA$2935,22,FALSE))</f>
        <v>0.08</v>
      </c>
      <c r="AD85" s="4">
        <f>IF($H85=0,"",VLOOKUP($G85,Data!$G$3:$BA$2935,23,FALSE))</f>
        <v>0.2</v>
      </c>
      <c r="AE85" s="4">
        <f>IF($H85=0,"",VLOOKUP($G85,Data!$G$3:$BA$2935,24,FALSE))</f>
        <v>0.98</v>
      </c>
      <c r="AF85" s="4">
        <f>IF($H85=0,"",VLOOKUP($G85,Data!$G$3:$BA$2935,25,FALSE))</f>
        <v>0.1</v>
      </c>
      <c r="AG85" s="4">
        <f>IF($H85=0,"",VLOOKUP($G85,Data!$G$3:$BA$2935,26,FALSE))</f>
        <v>-0.1</v>
      </c>
      <c r="AH85" s="4" t="str">
        <f>IF($H85=0,"",VLOOKUP($G85,Data!$G$3:$BA$2935,27,FALSE))</f>
        <v>/</v>
      </c>
      <c r="AI85" s="4" t="str">
        <f>IF($H85=0,"",VLOOKUP($G85,Data!$G$3:$BA$2935,28,FALSE))</f>
        <v>/</v>
      </c>
      <c r="AJ85" s="4" t="str">
        <f>IF($H85=0,"",VLOOKUP($G85,Data!$G$3:$BA$2935,29,FALSE))</f>
        <v/>
      </c>
      <c r="AK85" s="4" t="str">
        <f>IF($H85=0,"",VLOOKUP($G85,Data!$G$3:$BA$2935,30,FALSE))</f>
        <v/>
      </c>
      <c r="AL85" s="4" t="str">
        <f>IF($H85=0,"",VLOOKUP($G85,Data!$G$3:$BA$2935,31,FALSE))</f>
        <v/>
      </c>
      <c r="AM85" s="4" t="str">
        <f>IF($H85=0,"",VLOOKUP($G85,Data!$G$3:$BA$2935,32,FALSE))</f>
        <v/>
      </c>
      <c r="AN85" s="4" t="str">
        <f>IF($H85=0,"",VLOOKUP($G85,Data!$G$3:$BA$2935,33,FALSE))</f>
        <v/>
      </c>
      <c r="AO85" s="4" t="str">
        <f>IF($H85=0,"",VLOOKUP($G85,Data!$G$3:$BA$2935,34,FALSE))</f>
        <v/>
      </c>
      <c r="AP85" s="4" t="str">
        <f>IF($H85=0,"",VLOOKUP($G85,Data!$G$3:$BA$2935,35,FALSE))</f>
        <v/>
      </c>
      <c r="AQ85" s="4" t="str">
        <f>IF($H85=0,"",VLOOKUP($G85,Data!$G$3:$BA$2935,36,FALSE))</f>
        <v/>
      </c>
      <c r="AR85" s="4" t="str">
        <f>IF($H85=0,"",VLOOKUP($G85,Data!$G$3:$BA$2935,37,FALSE))</f>
        <v/>
      </c>
      <c r="AS85" s="4" t="str">
        <f>IF($H85=0,"",VLOOKUP($G85,Data!$G$3:$BA$2935,38,FALSE))</f>
        <v/>
      </c>
      <c r="AT85" s="4" t="str">
        <f>IF($H85=0,"",VLOOKUP($G85,Data!$G$3:$BA$2935,39,FALSE))</f>
        <v/>
      </c>
    </row>
    <row r="86" spans="1:46" x14ac:dyDescent="0.25">
      <c r="A86" s="4">
        <f>PSSE!A88</f>
        <v>916091</v>
      </c>
      <c r="B86" s="4" t="str">
        <f>PSSE!B88</f>
        <v>TATHANG_H1</v>
      </c>
      <c r="C86" s="4">
        <f>PSSE!D88</f>
        <v>10.5</v>
      </c>
      <c r="D86" s="4">
        <f>PSSE!E88</f>
        <v>20</v>
      </c>
      <c r="E86" s="4" t="str">
        <f>PSSE!F88</f>
        <v>TD</v>
      </c>
      <c r="F86" s="4">
        <f>PSSE!G88</f>
        <v>1</v>
      </c>
      <c r="G86" s="4" t="str">
        <f t="shared" si="1"/>
        <v>PSS10.520TD1</v>
      </c>
      <c r="H86" s="4">
        <f>COUNTIF(Data!$G$3:$BA$2935,PSS!$G86)</f>
        <v>1</v>
      </c>
      <c r="I86" s="4" t="str">
        <f>IF($H86=0,"",VLOOKUP($G86,Data!$G$3:$BA$2935,2,FALSE))</f>
        <v>'PSS2A'</v>
      </c>
      <c r="J86" s="4">
        <f>PSSE!C88</f>
        <v>1</v>
      </c>
      <c r="K86" s="4">
        <f>IF($H86=0,"",VLOOKUP($G86,Data!$G$3:$BA$2935,4,FALSE))</f>
        <v>1</v>
      </c>
      <c r="L86" s="4">
        <f>IF($H86=0,"",VLOOKUP($G86,Data!$G$3:$BA$2935,5,FALSE))</f>
        <v>0</v>
      </c>
      <c r="M86" s="4">
        <f>IF($H86=0,"",VLOOKUP($G86,Data!$G$3:$BA$2935,6,FALSE))</f>
        <v>3</v>
      </c>
      <c r="N86" s="4">
        <f>IF($H86=0,"",VLOOKUP($G86,Data!$G$3:$BA$2935,7,FALSE))</f>
        <v>0</v>
      </c>
      <c r="O86" s="4">
        <f>IF($H86=0,"",VLOOKUP($G86,Data!$G$3:$BA$2935,8,FALSE))</f>
        <v>5</v>
      </c>
      <c r="P86" s="4">
        <f>IF($H86=0,"",VLOOKUP($G86,Data!$G$3:$BA$2935,9,FALSE))</f>
        <v>1</v>
      </c>
      <c r="Q86" s="4">
        <f>IF($H86=0,"",VLOOKUP($G86,Data!$G$3:$BA$2935,10,FALSE))</f>
        <v>2.5</v>
      </c>
      <c r="R86" s="4">
        <f>IF($H86=0,"",VLOOKUP($G86,Data!$G$3:$BA$2935,11,FALSE))</f>
        <v>2.5</v>
      </c>
      <c r="S86" s="4">
        <f>IF($H86=0,"",VLOOKUP($G86,Data!$G$3:$BA$2935,12,FALSE))</f>
        <v>0</v>
      </c>
      <c r="T86" s="4">
        <f>IF($H86=0,"",VLOOKUP($G86,Data!$G$3:$BA$2935,13,FALSE))</f>
        <v>2.5</v>
      </c>
      <c r="U86" s="4">
        <f>IF($H86=0,"",VLOOKUP($G86,Data!$G$3:$BA$2935,14,FALSE))</f>
        <v>0</v>
      </c>
      <c r="V86" s="4">
        <f>IF($H86=0,"",VLOOKUP($G86,Data!$G$3:$BA$2935,15,FALSE))</f>
        <v>2.5</v>
      </c>
      <c r="W86" s="4">
        <f>IF($H86=0,"",VLOOKUP($G86,Data!$G$3:$BA$2935,16,FALSE))</f>
        <v>0.39</v>
      </c>
      <c r="X86" s="4">
        <f>IF($H86=0,"",VLOOKUP($G86,Data!$G$3:$BA$2935,17,FALSE))</f>
        <v>1</v>
      </c>
      <c r="Y86" s="4">
        <f>IF($H86=0,"",VLOOKUP($G86,Data!$G$3:$BA$2935,18,FALSE))</f>
        <v>0</v>
      </c>
      <c r="Z86" s="4">
        <f>IF($H86=0,"",VLOOKUP($G86,Data!$G$3:$BA$2935,19,FALSE))</f>
        <v>0.1</v>
      </c>
      <c r="AA86" s="4">
        <f>IF($H86=0,"",VLOOKUP($G86,Data!$G$3:$BA$2935,20,FALSE))</f>
        <v>6.5</v>
      </c>
      <c r="AB86" s="4">
        <f>IF($H86=0,"",VLOOKUP($G86,Data!$G$3:$BA$2935,21,FALSE))</f>
        <v>0.44</v>
      </c>
      <c r="AC86" s="4">
        <f>IF($H86=0,"",VLOOKUP($G86,Data!$G$3:$BA$2935,22,FALSE))</f>
        <v>0.08</v>
      </c>
      <c r="AD86" s="4">
        <f>IF($H86=0,"",VLOOKUP($G86,Data!$G$3:$BA$2935,23,FALSE))</f>
        <v>0.2</v>
      </c>
      <c r="AE86" s="4">
        <f>IF($H86=0,"",VLOOKUP($G86,Data!$G$3:$BA$2935,24,FALSE))</f>
        <v>0.98</v>
      </c>
      <c r="AF86" s="4">
        <f>IF($H86=0,"",VLOOKUP($G86,Data!$G$3:$BA$2935,25,FALSE))</f>
        <v>0.1</v>
      </c>
      <c r="AG86" s="4">
        <f>IF($H86=0,"",VLOOKUP($G86,Data!$G$3:$BA$2935,26,FALSE))</f>
        <v>-0.1</v>
      </c>
      <c r="AH86" s="4" t="str">
        <f>IF($H86=0,"",VLOOKUP($G86,Data!$G$3:$BA$2935,27,FALSE))</f>
        <v>/</v>
      </c>
      <c r="AI86" s="4" t="str">
        <f>IF($H86=0,"",VLOOKUP($G86,Data!$G$3:$BA$2935,28,FALSE))</f>
        <v>/</v>
      </c>
      <c r="AJ86" s="4" t="str">
        <f>IF($H86=0,"",VLOOKUP($G86,Data!$G$3:$BA$2935,29,FALSE))</f>
        <v/>
      </c>
      <c r="AK86" s="4" t="str">
        <f>IF($H86=0,"",VLOOKUP($G86,Data!$G$3:$BA$2935,30,FALSE))</f>
        <v/>
      </c>
      <c r="AL86" s="4" t="str">
        <f>IF($H86=0,"",VLOOKUP($G86,Data!$G$3:$BA$2935,31,FALSE))</f>
        <v/>
      </c>
      <c r="AM86" s="4" t="str">
        <f>IF($H86=0,"",VLOOKUP($G86,Data!$G$3:$BA$2935,32,FALSE))</f>
        <v/>
      </c>
      <c r="AN86" s="4" t="str">
        <f>IF($H86=0,"",VLOOKUP($G86,Data!$G$3:$BA$2935,33,FALSE))</f>
        <v/>
      </c>
      <c r="AO86" s="4" t="str">
        <f>IF($H86=0,"",VLOOKUP($G86,Data!$G$3:$BA$2935,34,FALSE))</f>
        <v/>
      </c>
      <c r="AP86" s="4" t="str">
        <f>IF($H86=0,"",VLOOKUP($G86,Data!$G$3:$BA$2935,35,FALSE))</f>
        <v/>
      </c>
      <c r="AQ86" s="4" t="str">
        <f>IF($H86=0,"",VLOOKUP($G86,Data!$G$3:$BA$2935,36,FALSE))</f>
        <v/>
      </c>
      <c r="AR86" s="4" t="str">
        <f>IF($H86=0,"",VLOOKUP($G86,Data!$G$3:$BA$2935,37,FALSE))</f>
        <v/>
      </c>
      <c r="AS86" s="4" t="str">
        <f>IF($H86=0,"",VLOOKUP($G86,Data!$G$3:$BA$2935,38,FALSE))</f>
        <v/>
      </c>
      <c r="AT86" s="4" t="str">
        <f>IF($H86=0,"",VLOOKUP($G86,Data!$G$3:$BA$2935,39,FALSE))</f>
        <v/>
      </c>
    </row>
    <row r="87" spans="1:46" x14ac:dyDescent="0.25">
      <c r="A87" s="4">
        <f>PSSE!A89</f>
        <v>916099</v>
      </c>
      <c r="B87" s="4" t="str">
        <f>PSSE!B89</f>
        <v>CHINA_2</v>
      </c>
      <c r="C87" s="4">
        <f>PSSE!D89</f>
        <v>15</v>
      </c>
      <c r="D87" s="4">
        <f>PSSE!E89</f>
        <v>238.7</v>
      </c>
      <c r="E87" s="4" t="str">
        <f>PSSE!F89</f>
        <v>ND</v>
      </c>
      <c r="F87" s="4">
        <f>PSSE!G89</f>
        <v>1</v>
      </c>
      <c r="G87" s="4" t="str">
        <f t="shared" si="1"/>
        <v>PSS15238.7ND1</v>
      </c>
      <c r="H87" s="4">
        <f>COUNTIF(Data!$G$3:$BA$2935,PSS!$G87)</f>
        <v>1</v>
      </c>
      <c r="I87" s="4" t="str">
        <f>IF($H87=0,"",VLOOKUP($G87,Data!$G$3:$BA$2935,2,FALSE))</f>
        <v>'PSS2A'</v>
      </c>
      <c r="J87" s="4">
        <f>PSSE!C89</f>
        <v>1</v>
      </c>
      <c r="K87" s="4">
        <f>IF($H87=0,"",VLOOKUP($G87,Data!$G$3:$BA$2935,4,FALSE))</f>
        <v>1</v>
      </c>
      <c r="L87" s="4">
        <f>IF($H87=0,"",VLOOKUP($G87,Data!$G$3:$BA$2935,5,FALSE))</f>
        <v>0</v>
      </c>
      <c r="M87" s="4">
        <f>IF($H87=0,"",VLOOKUP($G87,Data!$G$3:$BA$2935,6,FALSE))</f>
        <v>3</v>
      </c>
      <c r="N87" s="4">
        <f>IF($H87=0,"",VLOOKUP($G87,Data!$G$3:$BA$2935,7,FALSE))</f>
        <v>0</v>
      </c>
      <c r="O87" s="4">
        <f>IF($H87=0,"",VLOOKUP($G87,Data!$G$3:$BA$2935,8,FALSE))</f>
        <v>5</v>
      </c>
      <c r="P87" s="4">
        <f>IF($H87=0,"",VLOOKUP($G87,Data!$G$3:$BA$2935,9,FALSE))</f>
        <v>1</v>
      </c>
      <c r="Q87" s="4">
        <f>IF($H87=0,"",VLOOKUP($G87,Data!$G$3:$BA$2935,10,FALSE))</f>
        <v>2.5</v>
      </c>
      <c r="R87" s="4">
        <f>IF($H87=0,"",VLOOKUP($G87,Data!$G$3:$BA$2935,11,FALSE))</f>
        <v>2.5</v>
      </c>
      <c r="S87" s="4">
        <f>IF($H87=0,"",VLOOKUP($G87,Data!$G$3:$BA$2935,12,FALSE))</f>
        <v>0</v>
      </c>
      <c r="T87" s="4">
        <f>IF($H87=0,"",VLOOKUP($G87,Data!$G$3:$BA$2935,13,FALSE))</f>
        <v>2.5</v>
      </c>
      <c r="U87" s="4">
        <f>IF($H87=0,"",VLOOKUP($G87,Data!$G$3:$BA$2935,14,FALSE))</f>
        <v>0</v>
      </c>
      <c r="V87" s="4">
        <f>IF($H87=0,"",VLOOKUP($G87,Data!$G$3:$BA$2935,15,FALSE))</f>
        <v>2.5</v>
      </c>
      <c r="W87" s="4">
        <f>IF($H87=0,"",VLOOKUP($G87,Data!$G$3:$BA$2935,16,FALSE))</f>
        <v>0.39</v>
      </c>
      <c r="X87" s="4">
        <f>IF($H87=0,"",VLOOKUP($G87,Data!$G$3:$BA$2935,17,FALSE))</f>
        <v>1</v>
      </c>
      <c r="Y87" s="4">
        <f>IF($H87=0,"",VLOOKUP($G87,Data!$G$3:$BA$2935,18,FALSE))</f>
        <v>0</v>
      </c>
      <c r="Z87" s="4">
        <f>IF($H87=0,"",VLOOKUP($G87,Data!$G$3:$BA$2935,19,FALSE))</f>
        <v>0.1</v>
      </c>
      <c r="AA87" s="4">
        <f>IF($H87=0,"",VLOOKUP($G87,Data!$G$3:$BA$2935,20,FALSE))</f>
        <v>6.5</v>
      </c>
      <c r="AB87" s="4">
        <f>IF($H87=0,"",VLOOKUP($G87,Data!$G$3:$BA$2935,21,FALSE))</f>
        <v>0.44</v>
      </c>
      <c r="AC87" s="4">
        <f>IF($H87=0,"",VLOOKUP($G87,Data!$G$3:$BA$2935,22,FALSE))</f>
        <v>0.08</v>
      </c>
      <c r="AD87" s="4">
        <f>IF($H87=0,"",VLOOKUP($G87,Data!$G$3:$BA$2935,23,FALSE))</f>
        <v>0.2</v>
      </c>
      <c r="AE87" s="4">
        <f>IF($H87=0,"",VLOOKUP($G87,Data!$G$3:$BA$2935,24,FALSE))</f>
        <v>0.98</v>
      </c>
      <c r="AF87" s="4">
        <f>IF($H87=0,"",VLOOKUP($G87,Data!$G$3:$BA$2935,25,FALSE))</f>
        <v>0.1</v>
      </c>
      <c r="AG87" s="4">
        <f>IF($H87=0,"",VLOOKUP($G87,Data!$G$3:$BA$2935,26,FALSE))</f>
        <v>-0.1</v>
      </c>
      <c r="AH87" s="4" t="str">
        <f>IF($H87=0,"",VLOOKUP($G87,Data!$G$3:$BA$2935,27,FALSE))</f>
        <v>/</v>
      </c>
      <c r="AI87" s="4" t="str">
        <f>IF($H87=0,"",VLOOKUP($G87,Data!$G$3:$BA$2935,28,FALSE))</f>
        <v>/</v>
      </c>
      <c r="AJ87" s="4" t="str">
        <f>IF($H87=0,"",VLOOKUP($G87,Data!$G$3:$BA$2935,29,FALSE))</f>
        <v/>
      </c>
      <c r="AK87" s="4" t="str">
        <f>IF($H87=0,"",VLOOKUP($G87,Data!$G$3:$BA$2935,30,FALSE))</f>
        <v/>
      </c>
      <c r="AL87" s="4" t="str">
        <f>IF($H87=0,"",VLOOKUP($G87,Data!$G$3:$BA$2935,31,FALSE))</f>
        <v/>
      </c>
      <c r="AM87" s="4" t="str">
        <f>IF($H87=0,"",VLOOKUP($G87,Data!$G$3:$BA$2935,32,FALSE))</f>
        <v/>
      </c>
      <c r="AN87" s="4" t="str">
        <f>IF($H87=0,"",VLOOKUP($G87,Data!$G$3:$BA$2935,33,FALSE))</f>
        <v/>
      </c>
      <c r="AO87" s="4" t="str">
        <f>IF($H87=0,"",VLOOKUP($G87,Data!$G$3:$BA$2935,34,FALSE))</f>
        <v/>
      </c>
      <c r="AP87" s="4" t="str">
        <f>IF($H87=0,"",VLOOKUP($G87,Data!$G$3:$BA$2935,35,FALSE))</f>
        <v/>
      </c>
      <c r="AQ87" s="4" t="str">
        <f>IF($H87=0,"",VLOOKUP($G87,Data!$G$3:$BA$2935,36,FALSE))</f>
        <v/>
      </c>
      <c r="AR87" s="4" t="str">
        <f>IF($H87=0,"",VLOOKUP($G87,Data!$G$3:$BA$2935,37,FALSE))</f>
        <v/>
      </c>
      <c r="AS87" s="4" t="str">
        <f>IF($H87=0,"",VLOOKUP($G87,Data!$G$3:$BA$2935,38,FALSE))</f>
        <v/>
      </c>
      <c r="AT87" s="4" t="str">
        <f>IF($H87=0,"",VLOOKUP($G87,Data!$G$3:$BA$2935,39,FALSE))</f>
        <v/>
      </c>
    </row>
    <row r="88" spans="1:46" x14ac:dyDescent="0.25">
      <c r="A88" s="4">
        <f>PSSE!A90</f>
        <v>916100</v>
      </c>
      <c r="B88" s="4" t="str">
        <f>PSSE!B90</f>
        <v>NAMTHI_H1</v>
      </c>
      <c r="C88" s="4">
        <f>PSSE!D90</f>
        <v>10.5</v>
      </c>
      <c r="D88" s="4">
        <f>PSSE!E90</f>
        <v>20</v>
      </c>
      <c r="E88" s="4" t="str">
        <f>PSSE!F90</f>
        <v>TD</v>
      </c>
      <c r="F88" s="4">
        <f>PSSE!G90</f>
        <v>1</v>
      </c>
      <c r="G88" s="4" t="str">
        <f t="shared" si="1"/>
        <v>PSS10.520TD1</v>
      </c>
      <c r="H88" s="4">
        <f>COUNTIF(Data!$G$3:$BA$2935,PSS!$G88)</f>
        <v>1</v>
      </c>
      <c r="I88" s="4" t="str">
        <f>IF($H88=0,"",VLOOKUP($G88,Data!$G$3:$BA$2935,2,FALSE))</f>
        <v>'PSS2A'</v>
      </c>
      <c r="J88" s="4">
        <f>PSSE!C90</f>
        <v>1</v>
      </c>
      <c r="K88" s="4">
        <f>IF($H88=0,"",VLOOKUP($G88,Data!$G$3:$BA$2935,4,FALSE))</f>
        <v>1</v>
      </c>
      <c r="L88" s="4">
        <f>IF($H88=0,"",VLOOKUP($G88,Data!$G$3:$BA$2935,5,FALSE))</f>
        <v>0</v>
      </c>
      <c r="M88" s="4">
        <f>IF($H88=0,"",VLOOKUP($G88,Data!$G$3:$BA$2935,6,FALSE))</f>
        <v>3</v>
      </c>
      <c r="N88" s="4">
        <f>IF($H88=0,"",VLOOKUP($G88,Data!$G$3:$BA$2935,7,FALSE))</f>
        <v>0</v>
      </c>
      <c r="O88" s="4">
        <f>IF($H88=0,"",VLOOKUP($G88,Data!$G$3:$BA$2935,8,FALSE))</f>
        <v>5</v>
      </c>
      <c r="P88" s="4">
        <f>IF($H88=0,"",VLOOKUP($G88,Data!$G$3:$BA$2935,9,FALSE))</f>
        <v>1</v>
      </c>
      <c r="Q88" s="4">
        <f>IF($H88=0,"",VLOOKUP($G88,Data!$G$3:$BA$2935,10,FALSE))</f>
        <v>2.5</v>
      </c>
      <c r="R88" s="4">
        <f>IF($H88=0,"",VLOOKUP($G88,Data!$G$3:$BA$2935,11,FALSE))</f>
        <v>2.5</v>
      </c>
      <c r="S88" s="4">
        <f>IF($H88=0,"",VLOOKUP($G88,Data!$G$3:$BA$2935,12,FALSE))</f>
        <v>0</v>
      </c>
      <c r="T88" s="4">
        <f>IF($H88=0,"",VLOOKUP($G88,Data!$G$3:$BA$2935,13,FALSE))</f>
        <v>2.5</v>
      </c>
      <c r="U88" s="4">
        <f>IF($H88=0,"",VLOOKUP($G88,Data!$G$3:$BA$2935,14,FALSE))</f>
        <v>0</v>
      </c>
      <c r="V88" s="4">
        <f>IF($H88=0,"",VLOOKUP($G88,Data!$G$3:$BA$2935,15,FALSE))</f>
        <v>2.5</v>
      </c>
      <c r="W88" s="4">
        <f>IF($H88=0,"",VLOOKUP($G88,Data!$G$3:$BA$2935,16,FALSE))</f>
        <v>0.39</v>
      </c>
      <c r="X88" s="4">
        <f>IF($H88=0,"",VLOOKUP($G88,Data!$G$3:$BA$2935,17,FALSE))</f>
        <v>1</v>
      </c>
      <c r="Y88" s="4">
        <f>IF($H88=0,"",VLOOKUP($G88,Data!$G$3:$BA$2935,18,FALSE))</f>
        <v>0</v>
      </c>
      <c r="Z88" s="4">
        <f>IF($H88=0,"",VLOOKUP($G88,Data!$G$3:$BA$2935,19,FALSE))</f>
        <v>0.1</v>
      </c>
      <c r="AA88" s="4">
        <f>IF($H88=0,"",VLOOKUP($G88,Data!$G$3:$BA$2935,20,FALSE))</f>
        <v>6.5</v>
      </c>
      <c r="AB88" s="4">
        <f>IF($H88=0,"",VLOOKUP($G88,Data!$G$3:$BA$2935,21,FALSE))</f>
        <v>0.44</v>
      </c>
      <c r="AC88" s="4">
        <f>IF($H88=0,"",VLOOKUP($G88,Data!$G$3:$BA$2935,22,FALSE))</f>
        <v>0.08</v>
      </c>
      <c r="AD88" s="4">
        <f>IF($H88=0,"",VLOOKUP($G88,Data!$G$3:$BA$2935,23,FALSE))</f>
        <v>0.2</v>
      </c>
      <c r="AE88" s="4">
        <f>IF($H88=0,"",VLOOKUP($G88,Data!$G$3:$BA$2935,24,FALSE))</f>
        <v>0.98</v>
      </c>
      <c r="AF88" s="4">
        <f>IF($H88=0,"",VLOOKUP($G88,Data!$G$3:$BA$2935,25,FALSE))</f>
        <v>0.1</v>
      </c>
      <c r="AG88" s="4">
        <f>IF($H88=0,"",VLOOKUP($G88,Data!$G$3:$BA$2935,26,FALSE))</f>
        <v>-0.1</v>
      </c>
      <c r="AH88" s="4" t="str">
        <f>IF($H88=0,"",VLOOKUP($G88,Data!$G$3:$BA$2935,27,FALSE))</f>
        <v>/</v>
      </c>
      <c r="AI88" s="4" t="str">
        <f>IF($H88=0,"",VLOOKUP($G88,Data!$G$3:$BA$2935,28,FALSE))</f>
        <v>/</v>
      </c>
      <c r="AJ88" s="4" t="str">
        <f>IF($H88=0,"",VLOOKUP($G88,Data!$G$3:$BA$2935,29,FALSE))</f>
        <v/>
      </c>
      <c r="AK88" s="4" t="str">
        <f>IF($H88=0,"",VLOOKUP($G88,Data!$G$3:$BA$2935,30,FALSE))</f>
        <v/>
      </c>
      <c r="AL88" s="4" t="str">
        <f>IF($H88=0,"",VLOOKUP($G88,Data!$G$3:$BA$2935,31,FALSE))</f>
        <v/>
      </c>
      <c r="AM88" s="4" t="str">
        <f>IF($H88=0,"",VLOOKUP($G88,Data!$G$3:$BA$2935,32,FALSE))</f>
        <v/>
      </c>
      <c r="AN88" s="4" t="str">
        <f>IF($H88=0,"",VLOOKUP($G88,Data!$G$3:$BA$2935,33,FALSE))</f>
        <v/>
      </c>
      <c r="AO88" s="4" t="str">
        <f>IF($H88=0,"",VLOOKUP($G88,Data!$G$3:$BA$2935,34,FALSE))</f>
        <v/>
      </c>
      <c r="AP88" s="4" t="str">
        <f>IF($H88=0,"",VLOOKUP($G88,Data!$G$3:$BA$2935,35,FALSE))</f>
        <v/>
      </c>
      <c r="AQ88" s="4" t="str">
        <f>IF($H88=0,"",VLOOKUP($G88,Data!$G$3:$BA$2935,36,FALSE))</f>
        <v/>
      </c>
      <c r="AR88" s="4" t="str">
        <f>IF($H88=0,"",VLOOKUP($G88,Data!$G$3:$BA$2935,37,FALSE))</f>
        <v/>
      </c>
      <c r="AS88" s="4" t="str">
        <f>IF($H88=0,"",VLOOKUP($G88,Data!$G$3:$BA$2935,38,FALSE))</f>
        <v/>
      </c>
      <c r="AT88" s="4" t="str">
        <f>IF($H88=0,"",VLOOKUP($G88,Data!$G$3:$BA$2935,39,FALSE))</f>
        <v/>
      </c>
    </row>
    <row r="89" spans="1:46" x14ac:dyDescent="0.25">
      <c r="A89" s="4">
        <f>PSSE!A91</f>
        <v>916107</v>
      </c>
      <c r="B89" s="4" t="str">
        <f>PSSE!B91</f>
        <v>BAOYEN_H1</v>
      </c>
      <c r="C89" s="4">
        <f>PSSE!D91</f>
        <v>10.5</v>
      </c>
      <c r="D89" s="4">
        <f>PSSE!E91</f>
        <v>20</v>
      </c>
      <c r="E89" s="4" t="str">
        <f>PSSE!F91</f>
        <v>TD</v>
      </c>
      <c r="F89" s="4">
        <f>PSSE!G91</f>
        <v>1</v>
      </c>
      <c r="G89" s="4" t="str">
        <f t="shared" si="1"/>
        <v>PSS10.520TD1</v>
      </c>
      <c r="H89" s="4">
        <f>COUNTIF(Data!$G$3:$BA$2935,PSS!$G89)</f>
        <v>1</v>
      </c>
      <c r="I89" s="4" t="str">
        <f>IF($H89=0,"",VLOOKUP($G89,Data!$G$3:$BA$2935,2,FALSE))</f>
        <v>'PSS2A'</v>
      </c>
      <c r="J89" s="4">
        <f>PSSE!C91</f>
        <v>1</v>
      </c>
      <c r="K89" s="4">
        <f>IF($H89=0,"",VLOOKUP($G89,Data!$G$3:$BA$2935,4,FALSE))</f>
        <v>1</v>
      </c>
      <c r="L89" s="4">
        <f>IF($H89=0,"",VLOOKUP($G89,Data!$G$3:$BA$2935,5,FALSE))</f>
        <v>0</v>
      </c>
      <c r="M89" s="4">
        <f>IF($H89=0,"",VLOOKUP($G89,Data!$G$3:$BA$2935,6,FALSE))</f>
        <v>3</v>
      </c>
      <c r="N89" s="4">
        <f>IF($H89=0,"",VLOOKUP($G89,Data!$G$3:$BA$2935,7,FALSE))</f>
        <v>0</v>
      </c>
      <c r="O89" s="4">
        <f>IF($H89=0,"",VLOOKUP($G89,Data!$G$3:$BA$2935,8,FALSE))</f>
        <v>5</v>
      </c>
      <c r="P89" s="4">
        <f>IF($H89=0,"",VLOOKUP($G89,Data!$G$3:$BA$2935,9,FALSE))</f>
        <v>1</v>
      </c>
      <c r="Q89" s="4">
        <f>IF($H89=0,"",VLOOKUP($G89,Data!$G$3:$BA$2935,10,FALSE))</f>
        <v>2.5</v>
      </c>
      <c r="R89" s="4">
        <f>IF($H89=0,"",VLOOKUP($G89,Data!$G$3:$BA$2935,11,FALSE))</f>
        <v>2.5</v>
      </c>
      <c r="S89" s="4">
        <f>IF($H89=0,"",VLOOKUP($G89,Data!$G$3:$BA$2935,12,FALSE))</f>
        <v>0</v>
      </c>
      <c r="T89" s="4">
        <f>IF($H89=0,"",VLOOKUP($G89,Data!$G$3:$BA$2935,13,FALSE))</f>
        <v>2.5</v>
      </c>
      <c r="U89" s="4">
        <f>IF($H89=0,"",VLOOKUP($G89,Data!$G$3:$BA$2935,14,FALSE))</f>
        <v>0</v>
      </c>
      <c r="V89" s="4">
        <f>IF($H89=0,"",VLOOKUP($G89,Data!$G$3:$BA$2935,15,FALSE))</f>
        <v>2.5</v>
      </c>
      <c r="W89" s="4">
        <f>IF($H89=0,"",VLOOKUP($G89,Data!$G$3:$BA$2935,16,FALSE))</f>
        <v>0.39</v>
      </c>
      <c r="X89" s="4">
        <f>IF($H89=0,"",VLOOKUP($G89,Data!$G$3:$BA$2935,17,FALSE))</f>
        <v>1</v>
      </c>
      <c r="Y89" s="4">
        <f>IF($H89=0,"",VLOOKUP($G89,Data!$G$3:$BA$2935,18,FALSE))</f>
        <v>0</v>
      </c>
      <c r="Z89" s="4">
        <f>IF($H89=0,"",VLOOKUP($G89,Data!$G$3:$BA$2935,19,FALSE))</f>
        <v>0.1</v>
      </c>
      <c r="AA89" s="4">
        <f>IF($H89=0,"",VLOOKUP($G89,Data!$G$3:$BA$2935,20,FALSE))</f>
        <v>6.5</v>
      </c>
      <c r="AB89" s="4">
        <f>IF($H89=0,"",VLOOKUP($G89,Data!$G$3:$BA$2935,21,FALSE))</f>
        <v>0.44</v>
      </c>
      <c r="AC89" s="4">
        <f>IF($H89=0,"",VLOOKUP($G89,Data!$G$3:$BA$2935,22,FALSE))</f>
        <v>0.08</v>
      </c>
      <c r="AD89" s="4">
        <f>IF($H89=0,"",VLOOKUP($G89,Data!$G$3:$BA$2935,23,FALSE))</f>
        <v>0.2</v>
      </c>
      <c r="AE89" s="4">
        <f>IF($H89=0,"",VLOOKUP($G89,Data!$G$3:$BA$2935,24,FALSE))</f>
        <v>0.98</v>
      </c>
      <c r="AF89" s="4">
        <f>IF($H89=0,"",VLOOKUP($G89,Data!$G$3:$BA$2935,25,FALSE))</f>
        <v>0.1</v>
      </c>
      <c r="AG89" s="4">
        <f>IF($H89=0,"",VLOOKUP($G89,Data!$G$3:$BA$2935,26,FALSE))</f>
        <v>-0.1</v>
      </c>
      <c r="AH89" s="4" t="str">
        <f>IF($H89=0,"",VLOOKUP($G89,Data!$G$3:$BA$2935,27,FALSE))</f>
        <v>/</v>
      </c>
      <c r="AI89" s="4" t="str">
        <f>IF($H89=0,"",VLOOKUP($G89,Data!$G$3:$BA$2935,28,FALSE))</f>
        <v>/</v>
      </c>
      <c r="AJ89" s="4" t="str">
        <f>IF($H89=0,"",VLOOKUP($G89,Data!$G$3:$BA$2935,29,FALSE))</f>
        <v/>
      </c>
      <c r="AK89" s="4" t="str">
        <f>IF($H89=0,"",VLOOKUP($G89,Data!$G$3:$BA$2935,30,FALSE))</f>
        <v/>
      </c>
      <c r="AL89" s="4" t="str">
        <f>IF($H89=0,"",VLOOKUP($G89,Data!$G$3:$BA$2935,31,FALSE))</f>
        <v/>
      </c>
      <c r="AM89" s="4" t="str">
        <f>IF($H89=0,"",VLOOKUP($G89,Data!$G$3:$BA$2935,32,FALSE))</f>
        <v/>
      </c>
      <c r="AN89" s="4" t="str">
        <f>IF($H89=0,"",VLOOKUP($G89,Data!$G$3:$BA$2935,33,FALSE))</f>
        <v/>
      </c>
      <c r="AO89" s="4" t="str">
        <f>IF($H89=0,"",VLOOKUP($G89,Data!$G$3:$BA$2935,34,FALSE))</f>
        <v/>
      </c>
      <c r="AP89" s="4" t="str">
        <f>IF($H89=0,"",VLOOKUP($G89,Data!$G$3:$BA$2935,35,FALSE))</f>
        <v/>
      </c>
      <c r="AQ89" s="4" t="str">
        <f>IF($H89=0,"",VLOOKUP($G89,Data!$G$3:$BA$2935,36,FALSE))</f>
        <v/>
      </c>
      <c r="AR89" s="4" t="str">
        <f>IF($H89=0,"",VLOOKUP($G89,Data!$G$3:$BA$2935,37,FALSE))</f>
        <v/>
      </c>
      <c r="AS89" s="4" t="str">
        <f>IF($H89=0,"",VLOOKUP($G89,Data!$G$3:$BA$2935,38,FALSE))</f>
        <v/>
      </c>
      <c r="AT89" s="4" t="str">
        <f>IF($H89=0,"",VLOOKUP($G89,Data!$G$3:$BA$2935,39,FALSE))</f>
        <v/>
      </c>
    </row>
    <row r="90" spans="1:46" x14ac:dyDescent="0.25">
      <c r="A90" s="4">
        <f>PSSE!A92</f>
        <v>917011</v>
      </c>
      <c r="B90" s="4" t="str">
        <f>PSSE!B92</f>
        <v>BANCHAT_H1</v>
      </c>
      <c r="C90" s="4">
        <f>PSSE!D92</f>
        <v>13.8</v>
      </c>
      <c r="D90" s="4">
        <f>PSSE!E92</f>
        <v>105</v>
      </c>
      <c r="E90" s="4" t="str">
        <f>PSSE!F92</f>
        <v>TD</v>
      </c>
      <c r="F90" s="4">
        <f>PSSE!G92</f>
        <v>1</v>
      </c>
      <c r="G90" s="4" t="str">
        <f t="shared" si="1"/>
        <v>PSS13.8105TD1</v>
      </c>
      <c r="H90" s="4">
        <f>COUNTIF(Data!$G$3:$BA$2935,PSS!$G90)</f>
        <v>1</v>
      </c>
      <c r="I90" s="4" t="str">
        <f>IF($H90=0,"",VLOOKUP($G90,Data!$G$3:$BA$2935,2,FALSE))</f>
        <v>'PSS2A'</v>
      </c>
      <c r="J90" s="4">
        <f>PSSE!C92</f>
        <v>1</v>
      </c>
      <c r="K90" s="4">
        <f>IF($H90=0,"",VLOOKUP($G90,Data!$G$3:$BA$2935,4,FALSE))</f>
        <v>1</v>
      </c>
      <c r="L90" s="4">
        <f>IF($H90=0,"",VLOOKUP($G90,Data!$G$3:$BA$2935,5,FALSE))</f>
        <v>0</v>
      </c>
      <c r="M90" s="4">
        <f>IF($H90=0,"",VLOOKUP($G90,Data!$G$3:$BA$2935,6,FALSE))</f>
        <v>3</v>
      </c>
      <c r="N90" s="4">
        <f>IF($H90=0,"",VLOOKUP($G90,Data!$G$3:$BA$2935,7,FALSE))</f>
        <v>0</v>
      </c>
      <c r="O90" s="4">
        <f>IF($H90=0,"",VLOOKUP($G90,Data!$G$3:$BA$2935,8,FALSE))</f>
        <v>5</v>
      </c>
      <c r="P90" s="4">
        <f>IF($H90=0,"",VLOOKUP($G90,Data!$G$3:$BA$2935,9,FALSE))</f>
        <v>1</v>
      </c>
      <c r="Q90" s="4">
        <f>IF($H90=0,"",VLOOKUP($G90,Data!$G$3:$BA$2935,10,FALSE))</f>
        <v>2.5</v>
      </c>
      <c r="R90" s="4">
        <f>IF($H90=0,"",VLOOKUP($G90,Data!$G$3:$BA$2935,11,FALSE))</f>
        <v>2.5</v>
      </c>
      <c r="S90" s="4">
        <f>IF($H90=0,"",VLOOKUP($G90,Data!$G$3:$BA$2935,12,FALSE))</f>
        <v>0</v>
      </c>
      <c r="T90" s="4">
        <f>IF($H90=0,"",VLOOKUP($G90,Data!$G$3:$BA$2935,13,FALSE))</f>
        <v>2.5</v>
      </c>
      <c r="U90" s="4">
        <f>IF($H90=0,"",VLOOKUP($G90,Data!$G$3:$BA$2935,14,FALSE))</f>
        <v>0</v>
      </c>
      <c r="V90" s="4">
        <f>IF($H90=0,"",VLOOKUP($G90,Data!$G$3:$BA$2935,15,FALSE))</f>
        <v>2.5</v>
      </c>
      <c r="W90" s="4">
        <f>IF($H90=0,"",VLOOKUP($G90,Data!$G$3:$BA$2935,16,FALSE))</f>
        <v>0.39</v>
      </c>
      <c r="X90" s="4">
        <f>IF($H90=0,"",VLOOKUP($G90,Data!$G$3:$BA$2935,17,FALSE))</f>
        <v>1</v>
      </c>
      <c r="Y90" s="4">
        <f>IF($H90=0,"",VLOOKUP($G90,Data!$G$3:$BA$2935,18,FALSE))</f>
        <v>0</v>
      </c>
      <c r="Z90" s="4">
        <f>IF($H90=0,"",VLOOKUP($G90,Data!$G$3:$BA$2935,19,FALSE))</f>
        <v>0.1</v>
      </c>
      <c r="AA90" s="4">
        <f>IF($H90=0,"",VLOOKUP($G90,Data!$G$3:$BA$2935,20,FALSE))</f>
        <v>6.5</v>
      </c>
      <c r="AB90" s="4">
        <f>IF($H90=0,"",VLOOKUP($G90,Data!$G$3:$BA$2935,21,FALSE))</f>
        <v>0.44</v>
      </c>
      <c r="AC90" s="4">
        <f>IF($H90=0,"",VLOOKUP($G90,Data!$G$3:$BA$2935,22,FALSE))</f>
        <v>0.08</v>
      </c>
      <c r="AD90" s="4">
        <f>IF($H90=0,"",VLOOKUP($G90,Data!$G$3:$BA$2935,23,FALSE))</f>
        <v>0.2</v>
      </c>
      <c r="AE90" s="4">
        <f>IF($H90=0,"",VLOOKUP($G90,Data!$G$3:$BA$2935,24,FALSE))</f>
        <v>0.98</v>
      </c>
      <c r="AF90" s="4">
        <f>IF($H90=0,"",VLOOKUP($G90,Data!$G$3:$BA$2935,25,FALSE))</f>
        <v>0.1</v>
      </c>
      <c r="AG90" s="4">
        <f>IF($H90=0,"",VLOOKUP($G90,Data!$G$3:$BA$2935,26,FALSE))</f>
        <v>-0.1</v>
      </c>
      <c r="AH90" s="4" t="str">
        <f>IF($H90=0,"",VLOOKUP($G90,Data!$G$3:$BA$2935,27,FALSE))</f>
        <v>/</v>
      </c>
      <c r="AI90" s="4" t="str">
        <f>IF($H90=0,"",VLOOKUP($G90,Data!$G$3:$BA$2935,28,FALSE))</f>
        <v>/</v>
      </c>
      <c r="AJ90" s="4" t="str">
        <f>IF($H90=0,"",VLOOKUP($G90,Data!$G$3:$BA$2935,29,FALSE))</f>
        <v/>
      </c>
      <c r="AK90" s="4" t="str">
        <f>IF($H90=0,"",VLOOKUP($G90,Data!$G$3:$BA$2935,30,FALSE))</f>
        <v/>
      </c>
      <c r="AL90" s="4" t="str">
        <f>IF($H90=0,"",VLOOKUP($G90,Data!$G$3:$BA$2935,31,FALSE))</f>
        <v/>
      </c>
      <c r="AM90" s="4" t="str">
        <f>IF($H90=0,"",VLOOKUP($G90,Data!$G$3:$BA$2935,32,FALSE))</f>
        <v/>
      </c>
      <c r="AN90" s="4" t="str">
        <f>IF($H90=0,"",VLOOKUP($G90,Data!$G$3:$BA$2935,33,FALSE))</f>
        <v/>
      </c>
      <c r="AO90" s="4" t="str">
        <f>IF($H90=0,"",VLOOKUP($G90,Data!$G$3:$BA$2935,34,FALSE))</f>
        <v/>
      </c>
      <c r="AP90" s="4" t="str">
        <f>IF($H90=0,"",VLOOKUP($G90,Data!$G$3:$BA$2935,35,FALSE))</f>
        <v/>
      </c>
      <c r="AQ90" s="4" t="str">
        <f>IF($H90=0,"",VLOOKUP($G90,Data!$G$3:$BA$2935,36,FALSE))</f>
        <v/>
      </c>
      <c r="AR90" s="4" t="str">
        <f>IF($H90=0,"",VLOOKUP($G90,Data!$G$3:$BA$2935,37,FALSE))</f>
        <v/>
      </c>
      <c r="AS90" s="4" t="str">
        <f>IF($H90=0,"",VLOOKUP($G90,Data!$G$3:$BA$2935,38,FALSE))</f>
        <v/>
      </c>
      <c r="AT90" s="4" t="str">
        <f>IF($H90=0,"",VLOOKUP($G90,Data!$G$3:$BA$2935,39,FALSE))</f>
        <v/>
      </c>
    </row>
    <row r="91" spans="1:46" x14ac:dyDescent="0.25">
      <c r="A91" s="4">
        <f>PSSE!A93</f>
        <v>917012</v>
      </c>
      <c r="B91" s="4" t="str">
        <f>PSSE!B93</f>
        <v>BANCHAT_H2</v>
      </c>
      <c r="C91" s="4">
        <f>PSSE!D93</f>
        <v>13.8</v>
      </c>
      <c r="D91" s="4">
        <f>PSSE!E93</f>
        <v>105</v>
      </c>
      <c r="E91" s="4" t="str">
        <f>PSSE!F93</f>
        <v>TD</v>
      </c>
      <c r="F91" s="4">
        <f>PSSE!G93</f>
        <v>1</v>
      </c>
      <c r="G91" s="4" t="str">
        <f t="shared" si="1"/>
        <v>PSS13.8105TD1</v>
      </c>
      <c r="H91" s="4">
        <f>COUNTIF(Data!$G$3:$BA$2935,PSS!$G91)</f>
        <v>1</v>
      </c>
      <c r="I91" s="4" t="str">
        <f>IF($H91=0,"",VLOOKUP($G91,Data!$G$3:$BA$2935,2,FALSE))</f>
        <v>'PSS2A'</v>
      </c>
      <c r="J91" s="4">
        <f>PSSE!C93</f>
        <v>1</v>
      </c>
      <c r="K91" s="4">
        <f>IF($H91=0,"",VLOOKUP($G91,Data!$G$3:$BA$2935,4,FALSE))</f>
        <v>1</v>
      </c>
      <c r="L91" s="4">
        <f>IF($H91=0,"",VLOOKUP($G91,Data!$G$3:$BA$2935,5,FALSE))</f>
        <v>0</v>
      </c>
      <c r="M91" s="4">
        <f>IF($H91=0,"",VLOOKUP($G91,Data!$G$3:$BA$2935,6,FALSE))</f>
        <v>3</v>
      </c>
      <c r="N91" s="4">
        <f>IF($H91=0,"",VLOOKUP($G91,Data!$G$3:$BA$2935,7,FALSE))</f>
        <v>0</v>
      </c>
      <c r="O91" s="4">
        <f>IF($H91=0,"",VLOOKUP($G91,Data!$G$3:$BA$2935,8,FALSE))</f>
        <v>5</v>
      </c>
      <c r="P91" s="4">
        <f>IF($H91=0,"",VLOOKUP($G91,Data!$G$3:$BA$2935,9,FALSE))</f>
        <v>1</v>
      </c>
      <c r="Q91" s="4">
        <f>IF($H91=0,"",VLOOKUP($G91,Data!$G$3:$BA$2935,10,FALSE))</f>
        <v>2.5</v>
      </c>
      <c r="R91" s="4">
        <f>IF($H91=0,"",VLOOKUP($G91,Data!$G$3:$BA$2935,11,FALSE))</f>
        <v>2.5</v>
      </c>
      <c r="S91" s="4">
        <f>IF($H91=0,"",VLOOKUP($G91,Data!$G$3:$BA$2935,12,FALSE))</f>
        <v>0</v>
      </c>
      <c r="T91" s="4">
        <f>IF($H91=0,"",VLOOKUP($G91,Data!$G$3:$BA$2935,13,FALSE))</f>
        <v>2.5</v>
      </c>
      <c r="U91" s="4">
        <f>IF($H91=0,"",VLOOKUP($G91,Data!$G$3:$BA$2935,14,FALSE))</f>
        <v>0</v>
      </c>
      <c r="V91" s="4">
        <f>IF($H91=0,"",VLOOKUP($G91,Data!$G$3:$BA$2935,15,FALSE))</f>
        <v>2.5</v>
      </c>
      <c r="W91" s="4">
        <f>IF($H91=0,"",VLOOKUP($G91,Data!$G$3:$BA$2935,16,FALSE))</f>
        <v>0.39</v>
      </c>
      <c r="X91" s="4">
        <f>IF($H91=0,"",VLOOKUP($G91,Data!$G$3:$BA$2935,17,FALSE))</f>
        <v>1</v>
      </c>
      <c r="Y91" s="4">
        <f>IF($H91=0,"",VLOOKUP($G91,Data!$G$3:$BA$2935,18,FALSE))</f>
        <v>0</v>
      </c>
      <c r="Z91" s="4">
        <f>IF($H91=0,"",VLOOKUP($G91,Data!$G$3:$BA$2935,19,FALSE))</f>
        <v>0.1</v>
      </c>
      <c r="AA91" s="4">
        <f>IF($H91=0,"",VLOOKUP($G91,Data!$G$3:$BA$2935,20,FALSE))</f>
        <v>6.5</v>
      </c>
      <c r="AB91" s="4">
        <f>IF($H91=0,"",VLOOKUP($G91,Data!$G$3:$BA$2935,21,FALSE))</f>
        <v>0.44</v>
      </c>
      <c r="AC91" s="4">
        <f>IF($H91=0,"",VLOOKUP($G91,Data!$G$3:$BA$2935,22,FALSE))</f>
        <v>0.08</v>
      </c>
      <c r="AD91" s="4">
        <f>IF($H91=0,"",VLOOKUP($G91,Data!$G$3:$BA$2935,23,FALSE))</f>
        <v>0.2</v>
      </c>
      <c r="AE91" s="4">
        <f>IF($H91=0,"",VLOOKUP($G91,Data!$G$3:$BA$2935,24,FALSE))</f>
        <v>0.98</v>
      </c>
      <c r="AF91" s="4">
        <f>IF($H91=0,"",VLOOKUP($G91,Data!$G$3:$BA$2935,25,FALSE))</f>
        <v>0.1</v>
      </c>
      <c r="AG91" s="4">
        <f>IF($H91=0,"",VLOOKUP($G91,Data!$G$3:$BA$2935,26,FALSE))</f>
        <v>-0.1</v>
      </c>
      <c r="AH91" s="4" t="str">
        <f>IF($H91=0,"",VLOOKUP($G91,Data!$G$3:$BA$2935,27,FALSE))</f>
        <v>/</v>
      </c>
      <c r="AI91" s="4" t="str">
        <f>IF($H91=0,"",VLOOKUP($G91,Data!$G$3:$BA$2935,28,FALSE))</f>
        <v>/</v>
      </c>
      <c r="AJ91" s="4" t="str">
        <f>IF($H91=0,"",VLOOKUP($G91,Data!$G$3:$BA$2935,29,FALSE))</f>
        <v/>
      </c>
      <c r="AK91" s="4" t="str">
        <f>IF($H91=0,"",VLOOKUP($G91,Data!$G$3:$BA$2935,30,FALSE))</f>
        <v/>
      </c>
      <c r="AL91" s="4" t="str">
        <f>IF($H91=0,"",VLOOKUP($G91,Data!$G$3:$BA$2935,31,FALSE))</f>
        <v/>
      </c>
      <c r="AM91" s="4" t="str">
        <f>IF($H91=0,"",VLOOKUP($G91,Data!$G$3:$BA$2935,32,FALSE))</f>
        <v/>
      </c>
      <c r="AN91" s="4" t="str">
        <f>IF($H91=0,"",VLOOKUP($G91,Data!$G$3:$BA$2935,33,FALSE))</f>
        <v/>
      </c>
      <c r="AO91" s="4" t="str">
        <f>IF($H91=0,"",VLOOKUP($G91,Data!$G$3:$BA$2935,34,FALSE))</f>
        <v/>
      </c>
      <c r="AP91" s="4" t="str">
        <f>IF($H91=0,"",VLOOKUP($G91,Data!$G$3:$BA$2935,35,FALSE))</f>
        <v/>
      </c>
      <c r="AQ91" s="4" t="str">
        <f>IF($H91=0,"",VLOOKUP($G91,Data!$G$3:$BA$2935,36,FALSE))</f>
        <v/>
      </c>
      <c r="AR91" s="4" t="str">
        <f>IF($H91=0,"",VLOOKUP($G91,Data!$G$3:$BA$2935,37,FALSE))</f>
        <v/>
      </c>
      <c r="AS91" s="4" t="str">
        <f>IF($H91=0,"",VLOOKUP($G91,Data!$G$3:$BA$2935,38,FALSE))</f>
        <v/>
      </c>
      <c r="AT91" s="4" t="str">
        <f>IF($H91=0,"",VLOOKUP($G91,Data!$G$3:$BA$2935,39,FALSE))</f>
        <v/>
      </c>
    </row>
    <row r="92" spans="1:46" x14ac:dyDescent="0.25">
      <c r="A92" s="4">
        <f>PSSE!A94</f>
        <v>917021</v>
      </c>
      <c r="B92" s="4" t="str">
        <f>PSSE!B94</f>
        <v>LAICHAU_H1</v>
      </c>
      <c r="C92" s="4">
        <f>PSSE!D94</f>
        <v>15.8</v>
      </c>
      <c r="D92" s="4">
        <f>PSSE!E94</f>
        <v>400</v>
      </c>
      <c r="E92" s="4" t="str">
        <f>PSSE!F94</f>
        <v>TD</v>
      </c>
      <c r="F92" s="4">
        <f>PSSE!G94</f>
        <v>1</v>
      </c>
      <c r="G92" s="4" t="str">
        <f t="shared" si="1"/>
        <v>PSS15.8400TD1</v>
      </c>
      <c r="H92" s="4">
        <f>COUNTIF(Data!$G$3:$BA$2935,PSS!$G92)</f>
        <v>1</v>
      </c>
      <c r="I92" s="4" t="str">
        <f>IF($H92=0,"",VLOOKUP($G92,Data!$G$3:$BA$2935,2,FALSE))</f>
        <v>'PSS2A'</v>
      </c>
      <c r="J92" s="4">
        <f>PSSE!C94</f>
        <v>1</v>
      </c>
      <c r="K92" s="4">
        <f>IF($H92=0,"",VLOOKUP($G92,Data!$G$3:$BA$2935,4,FALSE))</f>
        <v>1</v>
      </c>
      <c r="L92" s="4">
        <f>IF($H92=0,"",VLOOKUP($G92,Data!$G$3:$BA$2935,5,FALSE))</f>
        <v>0</v>
      </c>
      <c r="M92" s="4">
        <f>IF($H92=0,"",VLOOKUP($G92,Data!$G$3:$BA$2935,6,FALSE))</f>
        <v>3</v>
      </c>
      <c r="N92" s="4">
        <f>IF($H92=0,"",VLOOKUP($G92,Data!$G$3:$BA$2935,7,FALSE))</f>
        <v>0</v>
      </c>
      <c r="O92" s="4">
        <f>IF($H92=0,"",VLOOKUP($G92,Data!$G$3:$BA$2935,8,FALSE))</f>
        <v>5</v>
      </c>
      <c r="P92" s="4">
        <f>IF($H92=0,"",VLOOKUP($G92,Data!$G$3:$BA$2935,9,FALSE))</f>
        <v>1</v>
      </c>
      <c r="Q92" s="4">
        <f>IF($H92=0,"",VLOOKUP($G92,Data!$G$3:$BA$2935,10,FALSE))</f>
        <v>2.5</v>
      </c>
      <c r="R92" s="4">
        <f>IF($H92=0,"",VLOOKUP($G92,Data!$G$3:$BA$2935,11,FALSE))</f>
        <v>2.5</v>
      </c>
      <c r="S92" s="4">
        <f>IF($H92=0,"",VLOOKUP($G92,Data!$G$3:$BA$2935,12,FALSE))</f>
        <v>0</v>
      </c>
      <c r="T92" s="4">
        <f>IF($H92=0,"",VLOOKUP($G92,Data!$G$3:$BA$2935,13,FALSE))</f>
        <v>2.5</v>
      </c>
      <c r="U92" s="4">
        <f>IF($H92=0,"",VLOOKUP($G92,Data!$G$3:$BA$2935,14,FALSE))</f>
        <v>0</v>
      </c>
      <c r="V92" s="4">
        <f>IF($H92=0,"",VLOOKUP($G92,Data!$G$3:$BA$2935,15,FALSE))</f>
        <v>2.5</v>
      </c>
      <c r="W92" s="4">
        <f>IF($H92=0,"",VLOOKUP($G92,Data!$G$3:$BA$2935,16,FALSE))</f>
        <v>0.39</v>
      </c>
      <c r="X92" s="4">
        <f>IF($H92=0,"",VLOOKUP($G92,Data!$G$3:$BA$2935,17,FALSE))</f>
        <v>1</v>
      </c>
      <c r="Y92" s="4">
        <f>IF($H92=0,"",VLOOKUP($G92,Data!$G$3:$BA$2935,18,FALSE))</f>
        <v>0</v>
      </c>
      <c r="Z92" s="4">
        <f>IF($H92=0,"",VLOOKUP($G92,Data!$G$3:$BA$2935,19,FALSE))</f>
        <v>0.1</v>
      </c>
      <c r="AA92" s="4">
        <f>IF($H92=0,"",VLOOKUP($G92,Data!$G$3:$BA$2935,20,FALSE))</f>
        <v>6.5</v>
      </c>
      <c r="AB92" s="4">
        <f>IF($H92=0,"",VLOOKUP($G92,Data!$G$3:$BA$2935,21,FALSE))</f>
        <v>0.44</v>
      </c>
      <c r="AC92" s="4">
        <f>IF($H92=0,"",VLOOKUP($G92,Data!$G$3:$BA$2935,22,FALSE))</f>
        <v>0.08</v>
      </c>
      <c r="AD92" s="4">
        <f>IF($H92=0,"",VLOOKUP($G92,Data!$G$3:$BA$2935,23,FALSE))</f>
        <v>0.2</v>
      </c>
      <c r="AE92" s="4">
        <f>IF($H92=0,"",VLOOKUP($G92,Data!$G$3:$BA$2935,24,FALSE))</f>
        <v>0.98</v>
      </c>
      <c r="AF92" s="4">
        <f>IF($H92=0,"",VLOOKUP($G92,Data!$G$3:$BA$2935,25,FALSE))</f>
        <v>0.1</v>
      </c>
      <c r="AG92" s="4">
        <f>IF($H92=0,"",VLOOKUP($G92,Data!$G$3:$BA$2935,26,FALSE))</f>
        <v>-0.1</v>
      </c>
      <c r="AH92" s="4" t="str">
        <f>IF($H92=0,"",VLOOKUP($G92,Data!$G$3:$BA$2935,27,FALSE))</f>
        <v>/</v>
      </c>
      <c r="AI92" s="4" t="str">
        <f>IF($H92=0,"",VLOOKUP($G92,Data!$G$3:$BA$2935,28,FALSE))</f>
        <v>/</v>
      </c>
      <c r="AJ92" s="4" t="str">
        <f>IF($H92=0,"",VLOOKUP($G92,Data!$G$3:$BA$2935,29,FALSE))</f>
        <v/>
      </c>
      <c r="AK92" s="4" t="str">
        <f>IF($H92=0,"",VLOOKUP($G92,Data!$G$3:$BA$2935,30,FALSE))</f>
        <v/>
      </c>
      <c r="AL92" s="4" t="str">
        <f>IF($H92=0,"",VLOOKUP($G92,Data!$G$3:$BA$2935,31,FALSE))</f>
        <v/>
      </c>
      <c r="AM92" s="4" t="str">
        <f>IF($H92=0,"",VLOOKUP($G92,Data!$G$3:$BA$2935,32,FALSE))</f>
        <v/>
      </c>
      <c r="AN92" s="4" t="str">
        <f>IF($H92=0,"",VLOOKUP($G92,Data!$G$3:$BA$2935,33,FALSE))</f>
        <v/>
      </c>
      <c r="AO92" s="4" t="str">
        <f>IF($H92=0,"",VLOOKUP($G92,Data!$G$3:$BA$2935,34,FALSE))</f>
        <v/>
      </c>
      <c r="AP92" s="4" t="str">
        <f>IF($H92=0,"",VLOOKUP($G92,Data!$G$3:$BA$2935,35,FALSE))</f>
        <v/>
      </c>
      <c r="AQ92" s="4" t="str">
        <f>IF($H92=0,"",VLOOKUP($G92,Data!$G$3:$BA$2935,36,FALSE))</f>
        <v/>
      </c>
      <c r="AR92" s="4" t="str">
        <f>IF($H92=0,"",VLOOKUP($G92,Data!$G$3:$BA$2935,37,FALSE))</f>
        <v/>
      </c>
      <c r="AS92" s="4" t="str">
        <f>IF($H92=0,"",VLOOKUP($G92,Data!$G$3:$BA$2935,38,FALSE))</f>
        <v/>
      </c>
      <c r="AT92" s="4" t="str">
        <f>IF($H92=0,"",VLOOKUP($G92,Data!$G$3:$BA$2935,39,FALSE))</f>
        <v/>
      </c>
    </row>
    <row r="93" spans="1:46" x14ac:dyDescent="0.25">
      <c r="A93" s="4">
        <f>PSSE!A95</f>
        <v>917022</v>
      </c>
      <c r="B93" s="4" t="str">
        <f>PSSE!B95</f>
        <v>LAICHAU_H2</v>
      </c>
      <c r="C93" s="4">
        <f>PSSE!D95</f>
        <v>15.8</v>
      </c>
      <c r="D93" s="4">
        <f>PSSE!E95</f>
        <v>400</v>
      </c>
      <c r="E93" s="4" t="str">
        <f>PSSE!F95</f>
        <v>TD</v>
      </c>
      <c r="F93" s="4">
        <f>PSSE!G95</f>
        <v>1</v>
      </c>
      <c r="G93" s="4" t="str">
        <f t="shared" si="1"/>
        <v>PSS15.8400TD1</v>
      </c>
      <c r="H93" s="4">
        <f>COUNTIF(Data!$G$3:$BA$2935,PSS!$G93)</f>
        <v>1</v>
      </c>
      <c r="I93" s="4" t="str">
        <f>IF($H93=0,"",VLOOKUP($G93,Data!$G$3:$BA$2935,2,FALSE))</f>
        <v>'PSS2A'</v>
      </c>
      <c r="J93" s="4">
        <f>PSSE!C95</f>
        <v>1</v>
      </c>
      <c r="K93" s="4">
        <f>IF($H93=0,"",VLOOKUP($G93,Data!$G$3:$BA$2935,4,FALSE))</f>
        <v>1</v>
      </c>
      <c r="L93" s="4">
        <f>IF($H93=0,"",VLOOKUP($G93,Data!$G$3:$BA$2935,5,FALSE))</f>
        <v>0</v>
      </c>
      <c r="M93" s="4">
        <f>IF($H93=0,"",VLOOKUP($G93,Data!$G$3:$BA$2935,6,FALSE))</f>
        <v>3</v>
      </c>
      <c r="N93" s="4">
        <f>IF($H93=0,"",VLOOKUP($G93,Data!$G$3:$BA$2935,7,FALSE))</f>
        <v>0</v>
      </c>
      <c r="O93" s="4">
        <f>IF($H93=0,"",VLOOKUP($G93,Data!$G$3:$BA$2935,8,FALSE))</f>
        <v>5</v>
      </c>
      <c r="P93" s="4">
        <f>IF($H93=0,"",VLOOKUP($G93,Data!$G$3:$BA$2935,9,FALSE))</f>
        <v>1</v>
      </c>
      <c r="Q93" s="4">
        <f>IF($H93=0,"",VLOOKUP($G93,Data!$G$3:$BA$2935,10,FALSE))</f>
        <v>2.5</v>
      </c>
      <c r="R93" s="4">
        <f>IF($H93=0,"",VLOOKUP($G93,Data!$G$3:$BA$2935,11,FALSE))</f>
        <v>2.5</v>
      </c>
      <c r="S93" s="4">
        <f>IF($H93=0,"",VLOOKUP($G93,Data!$G$3:$BA$2935,12,FALSE))</f>
        <v>0</v>
      </c>
      <c r="T93" s="4">
        <f>IF($H93=0,"",VLOOKUP($G93,Data!$G$3:$BA$2935,13,FALSE))</f>
        <v>2.5</v>
      </c>
      <c r="U93" s="4">
        <f>IF($H93=0,"",VLOOKUP($G93,Data!$G$3:$BA$2935,14,FALSE))</f>
        <v>0</v>
      </c>
      <c r="V93" s="4">
        <f>IF($H93=0,"",VLOOKUP($G93,Data!$G$3:$BA$2935,15,FALSE))</f>
        <v>2.5</v>
      </c>
      <c r="W93" s="4">
        <f>IF($H93=0,"",VLOOKUP($G93,Data!$G$3:$BA$2935,16,FALSE))</f>
        <v>0.39</v>
      </c>
      <c r="X93" s="4">
        <f>IF($H93=0,"",VLOOKUP($G93,Data!$G$3:$BA$2935,17,FALSE))</f>
        <v>1</v>
      </c>
      <c r="Y93" s="4">
        <f>IF($H93=0,"",VLOOKUP($G93,Data!$G$3:$BA$2935,18,FALSE))</f>
        <v>0</v>
      </c>
      <c r="Z93" s="4">
        <f>IF($H93=0,"",VLOOKUP($G93,Data!$G$3:$BA$2935,19,FALSE))</f>
        <v>0.1</v>
      </c>
      <c r="AA93" s="4">
        <f>IF($H93=0,"",VLOOKUP($G93,Data!$G$3:$BA$2935,20,FALSE))</f>
        <v>6.5</v>
      </c>
      <c r="AB93" s="4">
        <f>IF($H93=0,"",VLOOKUP($G93,Data!$G$3:$BA$2935,21,FALSE))</f>
        <v>0.44</v>
      </c>
      <c r="AC93" s="4">
        <f>IF($H93=0,"",VLOOKUP($G93,Data!$G$3:$BA$2935,22,FALSE))</f>
        <v>0.08</v>
      </c>
      <c r="AD93" s="4">
        <f>IF($H93=0,"",VLOOKUP($G93,Data!$G$3:$BA$2935,23,FALSE))</f>
        <v>0.2</v>
      </c>
      <c r="AE93" s="4">
        <f>IF($H93=0,"",VLOOKUP($G93,Data!$G$3:$BA$2935,24,FALSE))</f>
        <v>0.98</v>
      </c>
      <c r="AF93" s="4">
        <f>IF($H93=0,"",VLOOKUP($G93,Data!$G$3:$BA$2935,25,FALSE))</f>
        <v>0.1</v>
      </c>
      <c r="AG93" s="4">
        <f>IF($H93=0,"",VLOOKUP($G93,Data!$G$3:$BA$2935,26,FALSE))</f>
        <v>-0.1</v>
      </c>
      <c r="AH93" s="4" t="str">
        <f>IF($H93=0,"",VLOOKUP($G93,Data!$G$3:$BA$2935,27,FALSE))</f>
        <v>/</v>
      </c>
      <c r="AI93" s="4" t="str">
        <f>IF($H93=0,"",VLOOKUP($G93,Data!$G$3:$BA$2935,28,FALSE))</f>
        <v>/</v>
      </c>
      <c r="AJ93" s="4" t="str">
        <f>IF($H93=0,"",VLOOKUP($G93,Data!$G$3:$BA$2935,29,FALSE))</f>
        <v/>
      </c>
      <c r="AK93" s="4" t="str">
        <f>IF($H93=0,"",VLOOKUP($G93,Data!$G$3:$BA$2935,30,FALSE))</f>
        <v/>
      </c>
      <c r="AL93" s="4" t="str">
        <f>IF($H93=0,"",VLOOKUP($G93,Data!$G$3:$BA$2935,31,FALSE))</f>
        <v/>
      </c>
      <c r="AM93" s="4" t="str">
        <f>IF($H93=0,"",VLOOKUP($G93,Data!$G$3:$BA$2935,32,FALSE))</f>
        <v/>
      </c>
      <c r="AN93" s="4" t="str">
        <f>IF($H93=0,"",VLOOKUP($G93,Data!$G$3:$BA$2935,33,FALSE))</f>
        <v/>
      </c>
      <c r="AO93" s="4" t="str">
        <f>IF($H93=0,"",VLOOKUP($G93,Data!$G$3:$BA$2935,34,FALSE))</f>
        <v/>
      </c>
      <c r="AP93" s="4" t="str">
        <f>IF($H93=0,"",VLOOKUP($G93,Data!$G$3:$BA$2935,35,FALSE))</f>
        <v/>
      </c>
      <c r="AQ93" s="4" t="str">
        <f>IF($H93=0,"",VLOOKUP($G93,Data!$G$3:$BA$2935,36,FALSE))</f>
        <v/>
      </c>
      <c r="AR93" s="4" t="str">
        <f>IF($H93=0,"",VLOOKUP($G93,Data!$G$3:$BA$2935,37,FALSE))</f>
        <v/>
      </c>
      <c r="AS93" s="4" t="str">
        <f>IF($H93=0,"",VLOOKUP($G93,Data!$G$3:$BA$2935,38,FALSE))</f>
        <v/>
      </c>
      <c r="AT93" s="4" t="str">
        <f>IF($H93=0,"",VLOOKUP($G93,Data!$G$3:$BA$2935,39,FALSE))</f>
        <v/>
      </c>
    </row>
    <row r="94" spans="1:46" x14ac:dyDescent="0.25">
      <c r="A94" s="4">
        <f>PSSE!A96</f>
        <v>917023</v>
      </c>
      <c r="B94" s="4" t="str">
        <f>PSSE!B96</f>
        <v>LAICHAU_H3</v>
      </c>
      <c r="C94" s="4">
        <f>PSSE!D96</f>
        <v>15.8</v>
      </c>
      <c r="D94" s="4">
        <f>PSSE!E96</f>
        <v>400</v>
      </c>
      <c r="E94" s="4" t="str">
        <f>PSSE!F96</f>
        <v>TD</v>
      </c>
      <c r="F94" s="4">
        <f>PSSE!G96</f>
        <v>1</v>
      </c>
      <c r="G94" s="4" t="str">
        <f t="shared" si="1"/>
        <v>PSS15.8400TD1</v>
      </c>
      <c r="H94" s="4">
        <f>COUNTIF(Data!$G$3:$BA$2935,PSS!$G94)</f>
        <v>1</v>
      </c>
      <c r="I94" s="4" t="str">
        <f>IF($H94=0,"",VLOOKUP($G94,Data!$G$3:$BA$2935,2,FALSE))</f>
        <v>'PSS2A'</v>
      </c>
      <c r="J94" s="4">
        <f>PSSE!C96</f>
        <v>1</v>
      </c>
      <c r="K94" s="4">
        <f>IF($H94=0,"",VLOOKUP($G94,Data!$G$3:$BA$2935,4,FALSE))</f>
        <v>1</v>
      </c>
      <c r="L94" s="4">
        <f>IF($H94=0,"",VLOOKUP($G94,Data!$G$3:$BA$2935,5,FALSE))</f>
        <v>0</v>
      </c>
      <c r="M94" s="4">
        <f>IF($H94=0,"",VLOOKUP($G94,Data!$G$3:$BA$2935,6,FALSE))</f>
        <v>3</v>
      </c>
      <c r="N94" s="4">
        <f>IF($H94=0,"",VLOOKUP($G94,Data!$G$3:$BA$2935,7,FALSE))</f>
        <v>0</v>
      </c>
      <c r="O94" s="4">
        <f>IF($H94=0,"",VLOOKUP($G94,Data!$G$3:$BA$2935,8,FALSE))</f>
        <v>5</v>
      </c>
      <c r="P94" s="4">
        <f>IF($H94=0,"",VLOOKUP($G94,Data!$G$3:$BA$2935,9,FALSE))</f>
        <v>1</v>
      </c>
      <c r="Q94" s="4">
        <f>IF($H94=0,"",VLOOKUP($G94,Data!$G$3:$BA$2935,10,FALSE))</f>
        <v>2.5</v>
      </c>
      <c r="R94" s="4">
        <f>IF($H94=0,"",VLOOKUP($G94,Data!$G$3:$BA$2935,11,FALSE))</f>
        <v>2.5</v>
      </c>
      <c r="S94" s="4">
        <f>IF($H94=0,"",VLOOKUP($G94,Data!$G$3:$BA$2935,12,FALSE))</f>
        <v>0</v>
      </c>
      <c r="T94" s="4">
        <f>IF($H94=0,"",VLOOKUP($G94,Data!$G$3:$BA$2935,13,FALSE))</f>
        <v>2.5</v>
      </c>
      <c r="U94" s="4">
        <f>IF($H94=0,"",VLOOKUP($G94,Data!$G$3:$BA$2935,14,FALSE))</f>
        <v>0</v>
      </c>
      <c r="V94" s="4">
        <f>IF($H94=0,"",VLOOKUP($G94,Data!$G$3:$BA$2935,15,FALSE))</f>
        <v>2.5</v>
      </c>
      <c r="W94" s="4">
        <f>IF($H94=0,"",VLOOKUP($G94,Data!$G$3:$BA$2935,16,FALSE))</f>
        <v>0.39</v>
      </c>
      <c r="X94" s="4">
        <f>IF($H94=0,"",VLOOKUP($G94,Data!$G$3:$BA$2935,17,FALSE))</f>
        <v>1</v>
      </c>
      <c r="Y94" s="4">
        <f>IF($H94=0,"",VLOOKUP($G94,Data!$G$3:$BA$2935,18,FALSE))</f>
        <v>0</v>
      </c>
      <c r="Z94" s="4">
        <f>IF($H94=0,"",VLOOKUP($G94,Data!$G$3:$BA$2935,19,FALSE))</f>
        <v>0.1</v>
      </c>
      <c r="AA94" s="4">
        <f>IF($H94=0,"",VLOOKUP($G94,Data!$G$3:$BA$2935,20,FALSE))</f>
        <v>6.5</v>
      </c>
      <c r="AB94" s="4">
        <f>IF($H94=0,"",VLOOKUP($G94,Data!$G$3:$BA$2935,21,FALSE))</f>
        <v>0.44</v>
      </c>
      <c r="AC94" s="4">
        <f>IF($H94=0,"",VLOOKUP($G94,Data!$G$3:$BA$2935,22,FALSE))</f>
        <v>0.08</v>
      </c>
      <c r="AD94" s="4">
        <f>IF($H94=0,"",VLOOKUP($G94,Data!$G$3:$BA$2935,23,FALSE))</f>
        <v>0.2</v>
      </c>
      <c r="AE94" s="4">
        <f>IF($H94=0,"",VLOOKUP($G94,Data!$G$3:$BA$2935,24,FALSE))</f>
        <v>0.98</v>
      </c>
      <c r="AF94" s="4">
        <f>IF($H94=0,"",VLOOKUP($G94,Data!$G$3:$BA$2935,25,FALSE))</f>
        <v>0.1</v>
      </c>
      <c r="AG94" s="4">
        <f>IF($H94=0,"",VLOOKUP($G94,Data!$G$3:$BA$2935,26,FALSE))</f>
        <v>-0.1</v>
      </c>
      <c r="AH94" s="4" t="str">
        <f>IF($H94=0,"",VLOOKUP($G94,Data!$G$3:$BA$2935,27,FALSE))</f>
        <v>/</v>
      </c>
      <c r="AI94" s="4" t="str">
        <f>IF($H94=0,"",VLOOKUP($G94,Data!$G$3:$BA$2935,28,FALSE))</f>
        <v>/</v>
      </c>
      <c r="AJ94" s="4" t="str">
        <f>IF($H94=0,"",VLOOKUP($G94,Data!$G$3:$BA$2935,29,FALSE))</f>
        <v/>
      </c>
      <c r="AK94" s="4" t="str">
        <f>IF($H94=0,"",VLOOKUP($G94,Data!$G$3:$BA$2935,30,FALSE))</f>
        <v/>
      </c>
      <c r="AL94" s="4" t="str">
        <f>IF($H94=0,"",VLOOKUP($G94,Data!$G$3:$BA$2935,31,FALSE))</f>
        <v/>
      </c>
      <c r="AM94" s="4" t="str">
        <f>IF($H94=0,"",VLOOKUP($G94,Data!$G$3:$BA$2935,32,FALSE))</f>
        <v/>
      </c>
      <c r="AN94" s="4" t="str">
        <f>IF($H94=0,"",VLOOKUP($G94,Data!$G$3:$BA$2935,33,FALSE))</f>
        <v/>
      </c>
      <c r="AO94" s="4" t="str">
        <f>IF($H94=0,"",VLOOKUP($G94,Data!$G$3:$BA$2935,34,FALSE))</f>
        <v/>
      </c>
      <c r="AP94" s="4" t="str">
        <f>IF($H94=0,"",VLOOKUP($G94,Data!$G$3:$BA$2935,35,FALSE))</f>
        <v/>
      </c>
      <c r="AQ94" s="4" t="str">
        <f>IF($H94=0,"",VLOOKUP($G94,Data!$G$3:$BA$2935,36,FALSE))</f>
        <v/>
      </c>
      <c r="AR94" s="4" t="str">
        <f>IF($H94=0,"",VLOOKUP($G94,Data!$G$3:$BA$2935,37,FALSE))</f>
        <v/>
      </c>
      <c r="AS94" s="4" t="str">
        <f>IF($H94=0,"",VLOOKUP($G94,Data!$G$3:$BA$2935,38,FALSE))</f>
        <v/>
      </c>
      <c r="AT94" s="4" t="str">
        <f>IF($H94=0,"",VLOOKUP($G94,Data!$G$3:$BA$2935,39,FALSE))</f>
        <v/>
      </c>
    </row>
    <row r="95" spans="1:46" x14ac:dyDescent="0.25">
      <c r="A95" s="4">
        <f>PSSE!A97</f>
        <v>917024</v>
      </c>
      <c r="B95" s="4" t="str">
        <f>PSSE!B97</f>
        <v>LAICHAU_H4</v>
      </c>
      <c r="C95" s="4">
        <f>PSSE!D97</f>
        <v>15.8</v>
      </c>
      <c r="D95" s="4">
        <f>PSSE!E97</f>
        <v>400</v>
      </c>
      <c r="E95" s="4" t="str">
        <f>PSSE!F97</f>
        <v>TD</v>
      </c>
      <c r="F95" s="4">
        <f>PSSE!G97</f>
        <v>1</v>
      </c>
      <c r="G95" s="4" t="str">
        <f t="shared" si="1"/>
        <v>PSS15.8400TD1</v>
      </c>
      <c r="H95" s="4">
        <f>COUNTIF(Data!$G$3:$BA$2935,PSS!$G95)</f>
        <v>1</v>
      </c>
      <c r="I95" s="4" t="str">
        <f>IF($H95=0,"",VLOOKUP($G95,Data!$G$3:$BA$2935,2,FALSE))</f>
        <v>'PSS2A'</v>
      </c>
      <c r="J95" s="4">
        <f>PSSE!C97</f>
        <v>1</v>
      </c>
      <c r="K95" s="4">
        <f>IF($H95=0,"",VLOOKUP($G95,Data!$G$3:$BA$2935,4,FALSE))</f>
        <v>1</v>
      </c>
      <c r="L95" s="4">
        <f>IF($H95=0,"",VLOOKUP($G95,Data!$G$3:$BA$2935,5,FALSE))</f>
        <v>0</v>
      </c>
      <c r="M95" s="4">
        <f>IF($H95=0,"",VLOOKUP($G95,Data!$G$3:$BA$2935,6,FALSE))</f>
        <v>3</v>
      </c>
      <c r="N95" s="4">
        <f>IF($H95=0,"",VLOOKUP($G95,Data!$G$3:$BA$2935,7,FALSE))</f>
        <v>0</v>
      </c>
      <c r="O95" s="4">
        <f>IF($H95=0,"",VLOOKUP($G95,Data!$G$3:$BA$2935,8,FALSE))</f>
        <v>5</v>
      </c>
      <c r="P95" s="4">
        <f>IF($H95=0,"",VLOOKUP($G95,Data!$G$3:$BA$2935,9,FALSE))</f>
        <v>1</v>
      </c>
      <c r="Q95" s="4">
        <f>IF($H95=0,"",VLOOKUP($G95,Data!$G$3:$BA$2935,10,FALSE))</f>
        <v>2.5</v>
      </c>
      <c r="R95" s="4">
        <f>IF($H95=0,"",VLOOKUP($G95,Data!$G$3:$BA$2935,11,FALSE))</f>
        <v>2.5</v>
      </c>
      <c r="S95" s="4">
        <f>IF($H95=0,"",VLOOKUP($G95,Data!$G$3:$BA$2935,12,FALSE))</f>
        <v>0</v>
      </c>
      <c r="T95" s="4">
        <f>IF($H95=0,"",VLOOKUP($G95,Data!$G$3:$BA$2935,13,FALSE))</f>
        <v>2.5</v>
      </c>
      <c r="U95" s="4">
        <f>IF($H95=0,"",VLOOKUP($G95,Data!$G$3:$BA$2935,14,FALSE))</f>
        <v>0</v>
      </c>
      <c r="V95" s="4">
        <f>IF($H95=0,"",VLOOKUP($G95,Data!$G$3:$BA$2935,15,FALSE))</f>
        <v>2.5</v>
      </c>
      <c r="W95" s="4">
        <f>IF($H95=0,"",VLOOKUP($G95,Data!$G$3:$BA$2935,16,FALSE))</f>
        <v>0.39</v>
      </c>
      <c r="X95" s="4">
        <f>IF($H95=0,"",VLOOKUP($G95,Data!$G$3:$BA$2935,17,FALSE))</f>
        <v>1</v>
      </c>
      <c r="Y95" s="4">
        <f>IF($H95=0,"",VLOOKUP($G95,Data!$G$3:$BA$2935,18,FALSE))</f>
        <v>0</v>
      </c>
      <c r="Z95" s="4">
        <f>IF($H95=0,"",VLOOKUP($G95,Data!$G$3:$BA$2935,19,FALSE))</f>
        <v>0.1</v>
      </c>
      <c r="AA95" s="4">
        <f>IF($H95=0,"",VLOOKUP($G95,Data!$G$3:$BA$2935,20,FALSE))</f>
        <v>6.5</v>
      </c>
      <c r="AB95" s="4">
        <f>IF($H95=0,"",VLOOKUP($G95,Data!$G$3:$BA$2935,21,FALSE))</f>
        <v>0.44</v>
      </c>
      <c r="AC95" s="4">
        <f>IF($H95=0,"",VLOOKUP($G95,Data!$G$3:$BA$2935,22,FALSE))</f>
        <v>0.08</v>
      </c>
      <c r="AD95" s="4">
        <f>IF($H95=0,"",VLOOKUP($G95,Data!$G$3:$BA$2935,23,FALSE))</f>
        <v>0.2</v>
      </c>
      <c r="AE95" s="4">
        <f>IF($H95=0,"",VLOOKUP($G95,Data!$G$3:$BA$2935,24,FALSE))</f>
        <v>0.98</v>
      </c>
      <c r="AF95" s="4">
        <f>IF($H95=0,"",VLOOKUP($G95,Data!$G$3:$BA$2935,25,FALSE))</f>
        <v>0.1</v>
      </c>
      <c r="AG95" s="4">
        <f>IF($H95=0,"",VLOOKUP($G95,Data!$G$3:$BA$2935,26,FALSE))</f>
        <v>-0.1</v>
      </c>
      <c r="AH95" s="4" t="str">
        <f>IF($H95=0,"",VLOOKUP($G95,Data!$G$3:$BA$2935,27,FALSE))</f>
        <v>/</v>
      </c>
      <c r="AI95" s="4" t="str">
        <f>IF($H95=0,"",VLOOKUP($G95,Data!$G$3:$BA$2935,28,FALSE))</f>
        <v>/</v>
      </c>
      <c r="AJ95" s="4" t="str">
        <f>IF($H95=0,"",VLOOKUP($G95,Data!$G$3:$BA$2935,29,FALSE))</f>
        <v/>
      </c>
      <c r="AK95" s="4" t="str">
        <f>IF($H95=0,"",VLOOKUP($G95,Data!$G$3:$BA$2935,30,FALSE))</f>
        <v/>
      </c>
      <c r="AL95" s="4" t="str">
        <f>IF($H95=0,"",VLOOKUP($G95,Data!$G$3:$BA$2935,31,FALSE))</f>
        <v/>
      </c>
      <c r="AM95" s="4" t="str">
        <f>IF($H95=0,"",VLOOKUP($G95,Data!$G$3:$BA$2935,32,FALSE))</f>
        <v/>
      </c>
      <c r="AN95" s="4" t="str">
        <f>IF($H95=0,"",VLOOKUP($G95,Data!$G$3:$BA$2935,33,FALSE))</f>
        <v/>
      </c>
      <c r="AO95" s="4" t="str">
        <f>IF($H95=0,"",VLOOKUP($G95,Data!$G$3:$BA$2935,34,FALSE))</f>
        <v/>
      </c>
      <c r="AP95" s="4" t="str">
        <f>IF($H95=0,"",VLOOKUP($G95,Data!$G$3:$BA$2935,35,FALSE))</f>
        <v/>
      </c>
      <c r="AQ95" s="4" t="str">
        <f>IF($H95=0,"",VLOOKUP($G95,Data!$G$3:$BA$2935,36,FALSE))</f>
        <v/>
      </c>
      <c r="AR95" s="4" t="str">
        <f>IF($H95=0,"",VLOOKUP($G95,Data!$G$3:$BA$2935,37,FALSE))</f>
        <v/>
      </c>
      <c r="AS95" s="4" t="str">
        <f>IF($H95=0,"",VLOOKUP($G95,Data!$G$3:$BA$2935,38,FALSE))</f>
        <v/>
      </c>
      <c r="AT95" s="4" t="str">
        <f>IF($H95=0,"",VLOOKUP($G95,Data!$G$3:$BA$2935,39,FALSE))</f>
        <v/>
      </c>
    </row>
    <row r="96" spans="1:46" x14ac:dyDescent="0.25">
      <c r="A96" s="4">
        <f>PSSE!A98</f>
        <v>917031</v>
      </c>
      <c r="B96" s="4" t="str">
        <f>PSSE!B98</f>
        <v>HUOIQUANG_H1</v>
      </c>
      <c r="C96" s="4">
        <f>PSSE!D98</f>
        <v>15.8</v>
      </c>
      <c r="D96" s="4">
        <f>PSSE!E98</f>
        <v>300</v>
      </c>
      <c r="E96" s="4" t="str">
        <f>PSSE!F98</f>
        <v>TD</v>
      </c>
      <c r="F96" s="4">
        <f>PSSE!G98</f>
        <v>1</v>
      </c>
      <c r="G96" s="4" t="str">
        <f t="shared" si="1"/>
        <v>PSS15.8300TD1</v>
      </c>
      <c r="H96" s="4">
        <f>COUNTIF(Data!$G$3:$BA$2935,PSS!$G96)</f>
        <v>1</v>
      </c>
      <c r="I96" s="4" t="str">
        <f>IF($H96=0,"",VLOOKUP($G96,Data!$G$3:$BA$2935,2,FALSE))</f>
        <v>'PSS2A'</v>
      </c>
      <c r="J96" s="4">
        <f>PSSE!C98</f>
        <v>1</v>
      </c>
      <c r="K96" s="4">
        <f>IF($H96=0,"",VLOOKUP($G96,Data!$G$3:$BA$2935,4,FALSE))</f>
        <v>1</v>
      </c>
      <c r="L96" s="4">
        <f>IF($H96=0,"",VLOOKUP($G96,Data!$G$3:$BA$2935,5,FALSE))</f>
        <v>0</v>
      </c>
      <c r="M96" s="4">
        <f>IF($H96=0,"",VLOOKUP($G96,Data!$G$3:$BA$2935,6,FALSE))</f>
        <v>3</v>
      </c>
      <c r="N96" s="4">
        <f>IF($H96=0,"",VLOOKUP($G96,Data!$G$3:$BA$2935,7,FALSE))</f>
        <v>0</v>
      </c>
      <c r="O96" s="4">
        <f>IF($H96=0,"",VLOOKUP($G96,Data!$G$3:$BA$2935,8,FALSE))</f>
        <v>5</v>
      </c>
      <c r="P96" s="4">
        <f>IF($H96=0,"",VLOOKUP($G96,Data!$G$3:$BA$2935,9,FALSE))</f>
        <v>1</v>
      </c>
      <c r="Q96" s="4">
        <f>IF($H96=0,"",VLOOKUP($G96,Data!$G$3:$BA$2935,10,FALSE))</f>
        <v>2.5</v>
      </c>
      <c r="R96" s="4">
        <f>IF($H96=0,"",VLOOKUP($G96,Data!$G$3:$BA$2935,11,FALSE))</f>
        <v>2.5</v>
      </c>
      <c r="S96" s="4">
        <f>IF($H96=0,"",VLOOKUP($G96,Data!$G$3:$BA$2935,12,FALSE))</f>
        <v>0</v>
      </c>
      <c r="T96" s="4">
        <f>IF($H96=0,"",VLOOKUP($G96,Data!$G$3:$BA$2935,13,FALSE))</f>
        <v>2.5</v>
      </c>
      <c r="U96" s="4">
        <f>IF($H96=0,"",VLOOKUP($G96,Data!$G$3:$BA$2935,14,FALSE))</f>
        <v>0</v>
      </c>
      <c r="V96" s="4">
        <f>IF($H96=0,"",VLOOKUP($G96,Data!$G$3:$BA$2935,15,FALSE))</f>
        <v>2.5</v>
      </c>
      <c r="W96" s="4">
        <f>IF($H96=0,"",VLOOKUP($G96,Data!$G$3:$BA$2935,16,FALSE))</f>
        <v>0.39</v>
      </c>
      <c r="X96" s="4">
        <f>IF($H96=0,"",VLOOKUP($G96,Data!$G$3:$BA$2935,17,FALSE))</f>
        <v>1</v>
      </c>
      <c r="Y96" s="4">
        <f>IF($H96=0,"",VLOOKUP($G96,Data!$G$3:$BA$2935,18,FALSE))</f>
        <v>0</v>
      </c>
      <c r="Z96" s="4">
        <f>IF($H96=0,"",VLOOKUP($G96,Data!$G$3:$BA$2935,19,FALSE))</f>
        <v>0.1</v>
      </c>
      <c r="AA96" s="4">
        <f>IF($H96=0,"",VLOOKUP($G96,Data!$G$3:$BA$2935,20,FALSE))</f>
        <v>6.5</v>
      </c>
      <c r="AB96" s="4">
        <f>IF($H96=0,"",VLOOKUP($G96,Data!$G$3:$BA$2935,21,FALSE))</f>
        <v>0.44</v>
      </c>
      <c r="AC96" s="4">
        <f>IF($H96=0,"",VLOOKUP($G96,Data!$G$3:$BA$2935,22,FALSE))</f>
        <v>0.08</v>
      </c>
      <c r="AD96" s="4">
        <f>IF($H96=0,"",VLOOKUP($G96,Data!$G$3:$BA$2935,23,FALSE))</f>
        <v>0.2</v>
      </c>
      <c r="AE96" s="4">
        <f>IF($H96=0,"",VLOOKUP($G96,Data!$G$3:$BA$2935,24,FALSE))</f>
        <v>0.98</v>
      </c>
      <c r="AF96" s="4">
        <f>IF($H96=0,"",VLOOKUP($G96,Data!$G$3:$BA$2935,25,FALSE))</f>
        <v>0.1</v>
      </c>
      <c r="AG96" s="4">
        <f>IF($H96=0,"",VLOOKUP($G96,Data!$G$3:$BA$2935,26,FALSE))</f>
        <v>-0.1</v>
      </c>
      <c r="AH96" s="4" t="str">
        <f>IF($H96=0,"",VLOOKUP($G96,Data!$G$3:$BA$2935,27,FALSE))</f>
        <v>/</v>
      </c>
      <c r="AI96" s="4" t="str">
        <f>IF($H96=0,"",VLOOKUP($G96,Data!$G$3:$BA$2935,28,FALSE))</f>
        <v>/</v>
      </c>
      <c r="AJ96" s="4" t="str">
        <f>IF($H96=0,"",VLOOKUP($G96,Data!$G$3:$BA$2935,29,FALSE))</f>
        <v/>
      </c>
      <c r="AK96" s="4" t="str">
        <f>IF($H96=0,"",VLOOKUP($G96,Data!$G$3:$BA$2935,30,FALSE))</f>
        <v/>
      </c>
      <c r="AL96" s="4" t="str">
        <f>IF($H96=0,"",VLOOKUP($G96,Data!$G$3:$BA$2935,31,FALSE))</f>
        <v/>
      </c>
      <c r="AM96" s="4" t="str">
        <f>IF($H96=0,"",VLOOKUP($G96,Data!$G$3:$BA$2935,32,FALSE))</f>
        <v/>
      </c>
      <c r="AN96" s="4" t="str">
        <f>IF($H96=0,"",VLOOKUP($G96,Data!$G$3:$BA$2935,33,FALSE))</f>
        <v/>
      </c>
      <c r="AO96" s="4" t="str">
        <f>IF($H96=0,"",VLOOKUP($G96,Data!$G$3:$BA$2935,34,FALSE))</f>
        <v/>
      </c>
      <c r="AP96" s="4" t="str">
        <f>IF($H96=0,"",VLOOKUP($G96,Data!$G$3:$BA$2935,35,FALSE))</f>
        <v/>
      </c>
      <c r="AQ96" s="4" t="str">
        <f>IF($H96=0,"",VLOOKUP($G96,Data!$G$3:$BA$2935,36,FALSE))</f>
        <v/>
      </c>
      <c r="AR96" s="4" t="str">
        <f>IF($H96=0,"",VLOOKUP($G96,Data!$G$3:$BA$2935,37,FALSE))</f>
        <v/>
      </c>
      <c r="AS96" s="4" t="str">
        <f>IF($H96=0,"",VLOOKUP($G96,Data!$G$3:$BA$2935,38,FALSE))</f>
        <v/>
      </c>
      <c r="AT96" s="4" t="str">
        <f>IF($H96=0,"",VLOOKUP($G96,Data!$G$3:$BA$2935,39,FALSE))</f>
        <v/>
      </c>
    </row>
    <row r="97" spans="1:46" x14ac:dyDescent="0.25">
      <c r="A97" s="4">
        <f>PSSE!A99</f>
        <v>917032</v>
      </c>
      <c r="B97" s="4" t="str">
        <f>PSSE!B99</f>
        <v>HUOIQUANG_H2</v>
      </c>
      <c r="C97" s="4">
        <f>PSSE!D99</f>
        <v>15.8</v>
      </c>
      <c r="D97" s="4">
        <f>PSSE!E99</f>
        <v>300</v>
      </c>
      <c r="E97" s="4" t="str">
        <f>PSSE!F99</f>
        <v>TD</v>
      </c>
      <c r="F97" s="4">
        <f>PSSE!G99</f>
        <v>1</v>
      </c>
      <c r="G97" s="4" t="str">
        <f t="shared" si="1"/>
        <v>PSS15.8300TD1</v>
      </c>
      <c r="H97" s="4">
        <f>COUNTIF(Data!$G$3:$BA$2935,PSS!$G97)</f>
        <v>1</v>
      </c>
      <c r="I97" s="4" t="str">
        <f>IF($H97=0,"",VLOOKUP($G97,Data!$G$3:$BA$2935,2,FALSE))</f>
        <v>'PSS2A'</v>
      </c>
      <c r="J97" s="4">
        <f>PSSE!C99</f>
        <v>1</v>
      </c>
      <c r="K97" s="4">
        <f>IF($H97=0,"",VLOOKUP($G97,Data!$G$3:$BA$2935,4,FALSE))</f>
        <v>1</v>
      </c>
      <c r="L97" s="4">
        <f>IF($H97=0,"",VLOOKUP($G97,Data!$G$3:$BA$2935,5,FALSE))</f>
        <v>0</v>
      </c>
      <c r="M97" s="4">
        <f>IF($H97=0,"",VLOOKUP($G97,Data!$G$3:$BA$2935,6,FALSE))</f>
        <v>3</v>
      </c>
      <c r="N97" s="4">
        <f>IF($H97=0,"",VLOOKUP($G97,Data!$G$3:$BA$2935,7,FALSE))</f>
        <v>0</v>
      </c>
      <c r="O97" s="4">
        <f>IF($H97=0,"",VLOOKUP($G97,Data!$G$3:$BA$2935,8,FALSE))</f>
        <v>5</v>
      </c>
      <c r="P97" s="4">
        <f>IF($H97=0,"",VLOOKUP($G97,Data!$G$3:$BA$2935,9,FALSE))</f>
        <v>1</v>
      </c>
      <c r="Q97" s="4">
        <f>IF($H97=0,"",VLOOKUP($G97,Data!$G$3:$BA$2935,10,FALSE))</f>
        <v>2.5</v>
      </c>
      <c r="R97" s="4">
        <f>IF($H97=0,"",VLOOKUP($G97,Data!$G$3:$BA$2935,11,FALSE))</f>
        <v>2.5</v>
      </c>
      <c r="S97" s="4">
        <f>IF($H97=0,"",VLOOKUP($G97,Data!$G$3:$BA$2935,12,FALSE))</f>
        <v>0</v>
      </c>
      <c r="T97" s="4">
        <f>IF($H97=0,"",VLOOKUP($G97,Data!$G$3:$BA$2935,13,FALSE))</f>
        <v>2.5</v>
      </c>
      <c r="U97" s="4">
        <f>IF($H97=0,"",VLOOKUP($G97,Data!$G$3:$BA$2935,14,FALSE))</f>
        <v>0</v>
      </c>
      <c r="V97" s="4">
        <f>IF($H97=0,"",VLOOKUP($G97,Data!$G$3:$BA$2935,15,FALSE))</f>
        <v>2.5</v>
      </c>
      <c r="W97" s="4">
        <f>IF($H97=0,"",VLOOKUP($G97,Data!$G$3:$BA$2935,16,FALSE))</f>
        <v>0.39</v>
      </c>
      <c r="X97" s="4">
        <f>IF($H97=0,"",VLOOKUP($G97,Data!$G$3:$BA$2935,17,FALSE))</f>
        <v>1</v>
      </c>
      <c r="Y97" s="4">
        <f>IF($H97=0,"",VLOOKUP($G97,Data!$G$3:$BA$2935,18,FALSE))</f>
        <v>0</v>
      </c>
      <c r="Z97" s="4">
        <f>IF($H97=0,"",VLOOKUP($G97,Data!$G$3:$BA$2935,19,FALSE))</f>
        <v>0.1</v>
      </c>
      <c r="AA97" s="4">
        <f>IF($H97=0,"",VLOOKUP($G97,Data!$G$3:$BA$2935,20,FALSE))</f>
        <v>6.5</v>
      </c>
      <c r="AB97" s="4">
        <f>IF($H97=0,"",VLOOKUP($G97,Data!$G$3:$BA$2935,21,FALSE))</f>
        <v>0.44</v>
      </c>
      <c r="AC97" s="4">
        <f>IF($H97=0,"",VLOOKUP($G97,Data!$G$3:$BA$2935,22,FALSE))</f>
        <v>0.08</v>
      </c>
      <c r="AD97" s="4">
        <f>IF($H97=0,"",VLOOKUP($G97,Data!$G$3:$BA$2935,23,FALSE))</f>
        <v>0.2</v>
      </c>
      <c r="AE97" s="4">
        <f>IF($H97=0,"",VLOOKUP($G97,Data!$G$3:$BA$2935,24,FALSE))</f>
        <v>0.98</v>
      </c>
      <c r="AF97" s="4">
        <f>IF($H97=0,"",VLOOKUP($G97,Data!$G$3:$BA$2935,25,FALSE))</f>
        <v>0.1</v>
      </c>
      <c r="AG97" s="4">
        <f>IF($H97=0,"",VLOOKUP($G97,Data!$G$3:$BA$2935,26,FALSE))</f>
        <v>-0.1</v>
      </c>
      <c r="AH97" s="4" t="str">
        <f>IF($H97=0,"",VLOOKUP($G97,Data!$G$3:$BA$2935,27,FALSE))</f>
        <v>/</v>
      </c>
      <c r="AI97" s="4" t="str">
        <f>IF($H97=0,"",VLOOKUP($G97,Data!$G$3:$BA$2935,28,FALSE))</f>
        <v>/</v>
      </c>
      <c r="AJ97" s="4" t="str">
        <f>IF($H97=0,"",VLOOKUP($G97,Data!$G$3:$BA$2935,29,FALSE))</f>
        <v/>
      </c>
      <c r="AK97" s="4" t="str">
        <f>IF($H97=0,"",VLOOKUP($G97,Data!$G$3:$BA$2935,30,FALSE))</f>
        <v/>
      </c>
      <c r="AL97" s="4" t="str">
        <f>IF($H97=0,"",VLOOKUP($G97,Data!$G$3:$BA$2935,31,FALSE))</f>
        <v/>
      </c>
      <c r="AM97" s="4" t="str">
        <f>IF($H97=0,"",VLOOKUP($G97,Data!$G$3:$BA$2935,32,FALSE))</f>
        <v/>
      </c>
      <c r="AN97" s="4" t="str">
        <f>IF($H97=0,"",VLOOKUP($G97,Data!$G$3:$BA$2935,33,FALSE))</f>
        <v/>
      </c>
      <c r="AO97" s="4" t="str">
        <f>IF($H97=0,"",VLOOKUP($G97,Data!$G$3:$BA$2935,34,FALSE))</f>
        <v/>
      </c>
      <c r="AP97" s="4" t="str">
        <f>IF($H97=0,"",VLOOKUP($G97,Data!$G$3:$BA$2935,35,FALSE))</f>
        <v/>
      </c>
      <c r="AQ97" s="4" t="str">
        <f>IF($H97=0,"",VLOOKUP($G97,Data!$G$3:$BA$2935,36,FALSE))</f>
        <v/>
      </c>
      <c r="AR97" s="4" t="str">
        <f>IF($H97=0,"",VLOOKUP($G97,Data!$G$3:$BA$2935,37,FALSE))</f>
        <v/>
      </c>
      <c r="AS97" s="4" t="str">
        <f>IF($H97=0,"",VLOOKUP($G97,Data!$G$3:$BA$2935,38,FALSE))</f>
        <v/>
      </c>
      <c r="AT97" s="4" t="str">
        <f>IF($H97=0,"",VLOOKUP($G97,Data!$G$3:$BA$2935,39,FALSE))</f>
        <v/>
      </c>
    </row>
    <row r="98" spans="1:46" x14ac:dyDescent="0.25">
      <c r="A98" s="4">
        <f>PSSE!A100</f>
        <v>918010</v>
      </c>
      <c r="B98" s="4" t="str">
        <f>PSSE!B100</f>
        <v>DIENBIEN_H1</v>
      </c>
      <c r="C98" s="4">
        <f>PSSE!D100</f>
        <v>10.5</v>
      </c>
      <c r="D98" s="4">
        <f>PSSE!E100</f>
        <v>50</v>
      </c>
      <c r="E98" s="4" t="str">
        <f>PSSE!F100</f>
        <v>TD</v>
      </c>
      <c r="F98" s="4">
        <f>PSSE!G100</f>
        <v>1</v>
      </c>
      <c r="G98" s="4" t="str">
        <f t="shared" si="1"/>
        <v>PSS10.550TD1</v>
      </c>
      <c r="H98" s="4">
        <f>COUNTIF(Data!$G$3:$BA$2935,PSS!$G98)</f>
        <v>1</v>
      </c>
      <c r="I98" s="4" t="str">
        <f>IF($H98=0,"",VLOOKUP($G98,Data!$G$3:$BA$2935,2,FALSE))</f>
        <v>'PSS2A'</v>
      </c>
      <c r="J98" s="4">
        <f>PSSE!C100</f>
        <v>1</v>
      </c>
      <c r="K98" s="4">
        <f>IF($H98=0,"",VLOOKUP($G98,Data!$G$3:$BA$2935,4,FALSE))</f>
        <v>1</v>
      </c>
      <c r="L98" s="4">
        <f>IF($H98=0,"",VLOOKUP($G98,Data!$G$3:$BA$2935,5,FALSE))</f>
        <v>0</v>
      </c>
      <c r="M98" s="4">
        <f>IF($H98=0,"",VLOOKUP($G98,Data!$G$3:$BA$2935,6,FALSE))</f>
        <v>3</v>
      </c>
      <c r="N98" s="4">
        <f>IF($H98=0,"",VLOOKUP($G98,Data!$G$3:$BA$2935,7,FALSE))</f>
        <v>0</v>
      </c>
      <c r="O98" s="4">
        <f>IF($H98=0,"",VLOOKUP($G98,Data!$G$3:$BA$2935,8,FALSE))</f>
        <v>5</v>
      </c>
      <c r="P98" s="4">
        <f>IF($H98=0,"",VLOOKUP($G98,Data!$G$3:$BA$2935,9,FALSE))</f>
        <v>1</v>
      </c>
      <c r="Q98" s="4">
        <f>IF($H98=0,"",VLOOKUP($G98,Data!$G$3:$BA$2935,10,FALSE))</f>
        <v>2.5</v>
      </c>
      <c r="R98" s="4">
        <f>IF($H98=0,"",VLOOKUP($G98,Data!$G$3:$BA$2935,11,FALSE))</f>
        <v>2.5</v>
      </c>
      <c r="S98" s="4">
        <f>IF($H98=0,"",VLOOKUP($G98,Data!$G$3:$BA$2935,12,FALSE))</f>
        <v>0</v>
      </c>
      <c r="T98" s="4">
        <f>IF($H98=0,"",VLOOKUP($G98,Data!$G$3:$BA$2935,13,FALSE))</f>
        <v>2.5</v>
      </c>
      <c r="U98" s="4">
        <f>IF($H98=0,"",VLOOKUP($G98,Data!$G$3:$BA$2935,14,FALSE))</f>
        <v>0</v>
      </c>
      <c r="V98" s="4">
        <f>IF($H98=0,"",VLOOKUP($G98,Data!$G$3:$BA$2935,15,FALSE))</f>
        <v>2.5</v>
      </c>
      <c r="W98" s="4">
        <f>IF($H98=0,"",VLOOKUP($G98,Data!$G$3:$BA$2935,16,FALSE))</f>
        <v>0.39</v>
      </c>
      <c r="X98" s="4">
        <f>IF($H98=0,"",VLOOKUP($G98,Data!$G$3:$BA$2935,17,FALSE))</f>
        <v>1</v>
      </c>
      <c r="Y98" s="4">
        <f>IF($H98=0,"",VLOOKUP($G98,Data!$G$3:$BA$2935,18,FALSE))</f>
        <v>0</v>
      </c>
      <c r="Z98" s="4">
        <f>IF($H98=0,"",VLOOKUP($G98,Data!$G$3:$BA$2935,19,FALSE))</f>
        <v>0.1</v>
      </c>
      <c r="AA98" s="4">
        <f>IF($H98=0,"",VLOOKUP($G98,Data!$G$3:$BA$2935,20,FALSE))</f>
        <v>6.5</v>
      </c>
      <c r="AB98" s="4">
        <f>IF($H98=0,"",VLOOKUP($G98,Data!$G$3:$BA$2935,21,FALSE))</f>
        <v>0.44</v>
      </c>
      <c r="AC98" s="4">
        <f>IF($H98=0,"",VLOOKUP($G98,Data!$G$3:$BA$2935,22,FALSE))</f>
        <v>0.08</v>
      </c>
      <c r="AD98" s="4">
        <f>IF($H98=0,"",VLOOKUP($G98,Data!$G$3:$BA$2935,23,FALSE))</f>
        <v>0.2</v>
      </c>
      <c r="AE98" s="4">
        <f>IF($H98=0,"",VLOOKUP($G98,Data!$G$3:$BA$2935,24,FALSE))</f>
        <v>0.98</v>
      </c>
      <c r="AF98" s="4">
        <f>IF($H98=0,"",VLOOKUP($G98,Data!$G$3:$BA$2935,25,FALSE))</f>
        <v>0.1</v>
      </c>
      <c r="AG98" s="4">
        <f>IF($H98=0,"",VLOOKUP($G98,Data!$G$3:$BA$2935,26,FALSE))</f>
        <v>-0.1</v>
      </c>
      <c r="AH98" s="4" t="str">
        <f>IF($H98=0,"",VLOOKUP($G98,Data!$G$3:$BA$2935,27,FALSE))</f>
        <v>/</v>
      </c>
      <c r="AI98" s="4" t="str">
        <f>IF($H98=0,"",VLOOKUP($G98,Data!$G$3:$BA$2935,28,FALSE))</f>
        <v>/</v>
      </c>
      <c r="AJ98" s="4" t="str">
        <f>IF($H98=0,"",VLOOKUP($G98,Data!$G$3:$BA$2935,29,FALSE))</f>
        <v/>
      </c>
      <c r="AK98" s="4" t="str">
        <f>IF($H98=0,"",VLOOKUP($G98,Data!$G$3:$BA$2935,30,FALSE))</f>
        <v/>
      </c>
      <c r="AL98" s="4" t="str">
        <f>IF($H98=0,"",VLOOKUP($G98,Data!$G$3:$BA$2935,31,FALSE))</f>
        <v/>
      </c>
      <c r="AM98" s="4" t="str">
        <f>IF($H98=0,"",VLOOKUP($G98,Data!$G$3:$BA$2935,32,FALSE))</f>
        <v/>
      </c>
      <c r="AN98" s="4" t="str">
        <f>IF($H98=0,"",VLOOKUP($G98,Data!$G$3:$BA$2935,33,FALSE))</f>
        <v/>
      </c>
      <c r="AO98" s="4" t="str">
        <f>IF($H98=0,"",VLOOKUP($G98,Data!$G$3:$BA$2935,34,FALSE))</f>
        <v/>
      </c>
      <c r="AP98" s="4" t="str">
        <f>IF($H98=0,"",VLOOKUP($G98,Data!$G$3:$BA$2935,35,FALSE))</f>
        <v/>
      </c>
      <c r="AQ98" s="4" t="str">
        <f>IF($H98=0,"",VLOOKUP($G98,Data!$G$3:$BA$2935,36,FALSE))</f>
        <v/>
      </c>
      <c r="AR98" s="4" t="str">
        <f>IF($H98=0,"",VLOOKUP($G98,Data!$G$3:$BA$2935,37,FALSE))</f>
        <v/>
      </c>
      <c r="AS98" s="4" t="str">
        <f>IF($H98=0,"",VLOOKUP($G98,Data!$G$3:$BA$2935,38,FALSE))</f>
        <v/>
      </c>
      <c r="AT98" s="4" t="str">
        <f>IF($H98=0,"",VLOOKUP($G98,Data!$G$3:$BA$2935,39,FALSE))</f>
        <v/>
      </c>
    </row>
    <row r="99" spans="1:46" x14ac:dyDescent="0.25">
      <c r="A99" s="4">
        <f>PSSE!A101</f>
        <v>919011</v>
      </c>
      <c r="B99" s="4" t="str">
        <f>PSSE!B101</f>
        <v>SONLA_H1</v>
      </c>
      <c r="C99" s="4">
        <f>PSSE!D101</f>
        <v>15.8</v>
      </c>
      <c r="D99" s="4">
        <f>PSSE!E101</f>
        <v>400</v>
      </c>
      <c r="E99" s="4" t="str">
        <f>PSSE!F101</f>
        <v>TD</v>
      </c>
      <c r="F99" s="4">
        <f>PSSE!G101</f>
        <v>1</v>
      </c>
      <c r="G99" s="4" t="str">
        <f t="shared" si="1"/>
        <v>PSS15.8400TD1</v>
      </c>
      <c r="H99" s="4">
        <f>COUNTIF(Data!$G$3:$BA$2935,PSS!$G99)</f>
        <v>1</v>
      </c>
      <c r="I99" s="4" t="str">
        <f>IF($H99=0,"",VLOOKUP($G99,Data!$G$3:$BA$2935,2,FALSE))</f>
        <v>'PSS2A'</v>
      </c>
      <c r="J99" s="4">
        <f>PSSE!C101</f>
        <v>1</v>
      </c>
      <c r="K99" s="4">
        <f>IF($H99=0,"",VLOOKUP($G99,Data!$G$3:$BA$2935,4,FALSE))</f>
        <v>1</v>
      </c>
      <c r="L99" s="4">
        <f>IF($H99=0,"",VLOOKUP($G99,Data!$G$3:$BA$2935,5,FALSE))</f>
        <v>0</v>
      </c>
      <c r="M99" s="4">
        <f>IF($H99=0,"",VLOOKUP($G99,Data!$G$3:$BA$2935,6,FALSE))</f>
        <v>3</v>
      </c>
      <c r="N99" s="4">
        <f>IF($H99=0,"",VLOOKUP($G99,Data!$G$3:$BA$2935,7,FALSE))</f>
        <v>0</v>
      </c>
      <c r="O99" s="4">
        <f>IF($H99=0,"",VLOOKUP($G99,Data!$G$3:$BA$2935,8,FALSE))</f>
        <v>5</v>
      </c>
      <c r="P99" s="4">
        <f>IF($H99=0,"",VLOOKUP($G99,Data!$G$3:$BA$2935,9,FALSE))</f>
        <v>1</v>
      </c>
      <c r="Q99" s="4">
        <f>IF($H99=0,"",VLOOKUP($G99,Data!$G$3:$BA$2935,10,FALSE))</f>
        <v>2.5</v>
      </c>
      <c r="R99" s="4">
        <f>IF($H99=0,"",VLOOKUP($G99,Data!$G$3:$BA$2935,11,FALSE))</f>
        <v>2.5</v>
      </c>
      <c r="S99" s="4">
        <f>IF($H99=0,"",VLOOKUP($G99,Data!$G$3:$BA$2935,12,FALSE))</f>
        <v>0</v>
      </c>
      <c r="T99" s="4">
        <f>IF($H99=0,"",VLOOKUP($G99,Data!$G$3:$BA$2935,13,FALSE))</f>
        <v>2.5</v>
      </c>
      <c r="U99" s="4">
        <f>IF($H99=0,"",VLOOKUP($G99,Data!$G$3:$BA$2935,14,FALSE))</f>
        <v>0</v>
      </c>
      <c r="V99" s="4">
        <f>IF($H99=0,"",VLOOKUP($G99,Data!$G$3:$BA$2935,15,FALSE))</f>
        <v>2.5</v>
      </c>
      <c r="W99" s="4">
        <f>IF($H99=0,"",VLOOKUP($G99,Data!$G$3:$BA$2935,16,FALSE))</f>
        <v>0.39</v>
      </c>
      <c r="X99" s="4">
        <f>IF($H99=0,"",VLOOKUP($G99,Data!$G$3:$BA$2935,17,FALSE))</f>
        <v>1</v>
      </c>
      <c r="Y99" s="4">
        <f>IF($H99=0,"",VLOOKUP($G99,Data!$G$3:$BA$2935,18,FALSE))</f>
        <v>0</v>
      </c>
      <c r="Z99" s="4">
        <f>IF($H99=0,"",VLOOKUP($G99,Data!$G$3:$BA$2935,19,FALSE))</f>
        <v>0.1</v>
      </c>
      <c r="AA99" s="4">
        <f>IF($H99=0,"",VLOOKUP($G99,Data!$G$3:$BA$2935,20,FALSE))</f>
        <v>6.5</v>
      </c>
      <c r="AB99" s="4">
        <f>IF($H99=0,"",VLOOKUP($G99,Data!$G$3:$BA$2935,21,FALSE))</f>
        <v>0.44</v>
      </c>
      <c r="AC99" s="4">
        <f>IF($H99=0,"",VLOOKUP($G99,Data!$G$3:$BA$2935,22,FALSE))</f>
        <v>0.08</v>
      </c>
      <c r="AD99" s="4">
        <f>IF($H99=0,"",VLOOKUP($G99,Data!$G$3:$BA$2935,23,FALSE))</f>
        <v>0.2</v>
      </c>
      <c r="AE99" s="4">
        <f>IF($H99=0,"",VLOOKUP($G99,Data!$G$3:$BA$2935,24,FALSE))</f>
        <v>0.98</v>
      </c>
      <c r="AF99" s="4">
        <f>IF($H99=0,"",VLOOKUP($G99,Data!$G$3:$BA$2935,25,FALSE))</f>
        <v>0.1</v>
      </c>
      <c r="AG99" s="4">
        <f>IF($H99=0,"",VLOOKUP($G99,Data!$G$3:$BA$2935,26,FALSE))</f>
        <v>-0.1</v>
      </c>
      <c r="AH99" s="4" t="str">
        <f>IF($H99=0,"",VLOOKUP($G99,Data!$G$3:$BA$2935,27,FALSE))</f>
        <v>/</v>
      </c>
      <c r="AI99" s="4" t="str">
        <f>IF($H99=0,"",VLOOKUP($G99,Data!$G$3:$BA$2935,28,FALSE))</f>
        <v>/</v>
      </c>
      <c r="AJ99" s="4" t="str">
        <f>IF($H99=0,"",VLOOKUP($G99,Data!$G$3:$BA$2935,29,FALSE))</f>
        <v/>
      </c>
      <c r="AK99" s="4" t="str">
        <f>IF($H99=0,"",VLOOKUP($G99,Data!$G$3:$BA$2935,30,FALSE))</f>
        <v/>
      </c>
      <c r="AL99" s="4" t="str">
        <f>IF($H99=0,"",VLOOKUP($G99,Data!$G$3:$BA$2935,31,FALSE))</f>
        <v/>
      </c>
      <c r="AM99" s="4" t="str">
        <f>IF($H99=0,"",VLOOKUP($G99,Data!$G$3:$BA$2935,32,FALSE))</f>
        <v/>
      </c>
      <c r="AN99" s="4" t="str">
        <f>IF($H99=0,"",VLOOKUP($G99,Data!$G$3:$BA$2935,33,FALSE))</f>
        <v/>
      </c>
      <c r="AO99" s="4" t="str">
        <f>IF($H99=0,"",VLOOKUP($G99,Data!$G$3:$BA$2935,34,FALSE))</f>
        <v/>
      </c>
      <c r="AP99" s="4" t="str">
        <f>IF($H99=0,"",VLOOKUP($G99,Data!$G$3:$BA$2935,35,FALSE))</f>
        <v/>
      </c>
      <c r="AQ99" s="4" t="str">
        <f>IF($H99=0,"",VLOOKUP($G99,Data!$G$3:$BA$2935,36,FALSE))</f>
        <v/>
      </c>
      <c r="AR99" s="4" t="str">
        <f>IF($H99=0,"",VLOOKUP($G99,Data!$G$3:$BA$2935,37,FALSE))</f>
        <v/>
      </c>
      <c r="AS99" s="4" t="str">
        <f>IF($H99=0,"",VLOOKUP($G99,Data!$G$3:$BA$2935,38,FALSE))</f>
        <v/>
      </c>
      <c r="AT99" s="4" t="str">
        <f>IF($H99=0,"",VLOOKUP($G99,Data!$G$3:$BA$2935,39,FALSE))</f>
        <v/>
      </c>
    </row>
    <row r="100" spans="1:46" x14ac:dyDescent="0.25">
      <c r="A100" s="4">
        <f>PSSE!A102</f>
        <v>919012</v>
      </c>
      <c r="B100" s="4" t="str">
        <f>PSSE!B102</f>
        <v>SONLA_H2</v>
      </c>
      <c r="C100" s="4">
        <f>PSSE!D102</f>
        <v>15.8</v>
      </c>
      <c r="D100" s="4">
        <f>PSSE!E102</f>
        <v>400</v>
      </c>
      <c r="E100" s="4" t="str">
        <f>PSSE!F102</f>
        <v>TD</v>
      </c>
      <c r="F100" s="4">
        <f>PSSE!G102</f>
        <v>1</v>
      </c>
      <c r="G100" s="4" t="str">
        <f t="shared" si="1"/>
        <v>PSS15.8400TD1</v>
      </c>
      <c r="H100" s="4">
        <f>COUNTIF(Data!$G$3:$BA$2935,PSS!$G100)</f>
        <v>1</v>
      </c>
      <c r="I100" s="4" t="str">
        <f>IF($H100=0,"",VLOOKUP($G100,Data!$G$3:$BA$2935,2,FALSE))</f>
        <v>'PSS2A'</v>
      </c>
      <c r="J100" s="4">
        <f>PSSE!C102</f>
        <v>1</v>
      </c>
      <c r="K100" s="4">
        <f>IF($H100=0,"",VLOOKUP($G100,Data!$G$3:$BA$2935,4,FALSE))</f>
        <v>1</v>
      </c>
      <c r="L100" s="4">
        <f>IF($H100=0,"",VLOOKUP($G100,Data!$G$3:$BA$2935,5,FALSE))</f>
        <v>0</v>
      </c>
      <c r="M100" s="4">
        <f>IF($H100=0,"",VLOOKUP($G100,Data!$G$3:$BA$2935,6,FALSE))</f>
        <v>3</v>
      </c>
      <c r="N100" s="4">
        <f>IF($H100=0,"",VLOOKUP($G100,Data!$G$3:$BA$2935,7,FALSE))</f>
        <v>0</v>
      </c>
      <c r="O100" s="4">
        <f>IF($H100=0,"",VLOOKUP($G100,Data!$G$3:$BA$2935,8,FALSE))</f>
        <v>5</v>
      </c>
      <c r="P100" s="4">
        <f>IF($H100=0,"",VLOOKUP($G100,Data!$G$3:$BA$2935,9,FALSE))</f>
        <v>1</v>
      </c>
      <c r="Q100" s="4">
        <f>IF($H100=0,"",VLOOKUP($G100,Data!$G$3:$BA$2935,10,FALSE))</f>
        <v>2.5</v>
      </c>
      <c r="R100" s="4">
        <f>IF($H100=0,"",VLOOKUP($G100,Data!$G$3:$BA$2935,11,FALSE))</f>
        <v>2.5</v>
      </c>
      <c r="S100" s="4">
        <f>IF($H100=0,"",VLOOKUP($G100,Data!$G$3:$BA$2935,12,FALSE))</f>
        <v>0</v>
      </c>
      <c r="T100" s="4">
        <f>IF($H100=0,"",VLOOKUP($G100,Data!$G$3:$BA$2935,13,FALSE))</f>
        <v>2.5</v>
      </c>
      <c r="U100" s="4">
        <f>IF($H100=0,"",VLOOKUP($G100,Data!$G$3:$BA$2935,14,FALSE))</f>
        <v>0</v>
      </c>
      <c r="V100" s="4">
        <f>IF($H100=0,"",VLOOKUP($G100,Data!$G$3:$BA$2935,15,FALSE))</f>
        <v>2.5</v>
      </c>
      <c r="W100" s="4">
        <f>IF($H100=0,"",VLOOKUP($G100,Data!$G$3:$BA$2935,16,FALSE))</f>
        <v>0.39</v>
      </c>
      <c r="X100" s="4">
        <f>IF($H100=0,"",VLOOKUP($G100,Data!$G$3:$BA$2935,17,FALSE))</f>
        <v>1</v>
      </c>
      <c r="Y100" s="4">
        <f>IF($H100=0,"",VLOOKUP($G100,Data!$G$3:$BA$2935,18,FALSE))</f>
        <v>0</v>
      </c>
      <c r="Z100" s="4">
        <f>IF($H100=0,"",VLOOKUP($G100,Data!$G$3:$BA$2935,19,FALSE))</f>
        <v>0.1</v>
      </c>
      <c r="AA100" s="4">
        <f>IF($H100=0,"",VLOOKUP($G100,Data!$G$3:$BA$2935,20,FALSE))</f>
        <v>6.5</v>
      </c>
      <c r="AB100" s="4">
        <f>IF($H100=0,"",VLOOKUP($G100,Data!$G$3:$BA$2935,21,FALSE))</f>
        <v>0.44</v>
      </c>
      <c r="AC100" s="4">
        <f>IF($H100=0,"",VLOOKUP($G100,Data!$G$3:$BA$2935,22,FALSE))</f>
        <v>0.08</v>
      </c>
      <c r="AD100" s="4">
        <f>IF($H100=0,"",VLOOKUP($G100,Data!$G$3:$BA$2935,23,FALSE))</f>
        <v>0.2</v>
      </c>
      <c r="AE100" s="4">
        <f>IF($H100=0,"",VLOOKUP($G100,Data!$G$3:$BA$2935,24,FALSE))</f>
        <v>0.98</v>
      </c>
      <c r="AF100" s="4">
        <f>IF($H100=0,"",VLOOKUP($G100,Data!$G$3:$BA$2935,25,FALSE))</f>
        <v>0.1</v>
      </c>
      <c r="AG100" s="4">
        <f>IF($H100=0,"",VLOOKUP($G100,Data!$G$3:$BA$2935,26,FALSE))</f>
        <v>-0.1</v>
      </c>
      <c r="AH100" s="4" t="str">
        <f>IF($H100=0,"",VLOOKUP($G100,Data!$G$3:$BA$2935,27,FALSE))</f>
        <v>/</v>
      </c>
      <c r="AI100" s="4" t="str">
        <f>IF($H100=0,"",VLOOKUP($G100,Data!$G$3:$BA$2935,28,FALSE))</f>
        <v>/</v>
      </c>
      <c r="AJ100" s="4" t="str">
        <f>IF($H100=0,"",VLOOKUP($G100,Data!$G$3:$BA$2935,29,FALSE))</f>
        <v/>
      </c>
      <c r="AK100" s="4" t="str">
        <f>IF($H100=0,"",VLOOKUP($G100,Data!$G$3:$BA$2935,30,FALSE))</f>
        <v/>
      </c>
      <c r="AL100" s="4" t="str">
        <f>IF($H100=0,"",VLOOKUP($G100,Data!$G$3:$BA$2935,31,FALSE))</f>
        <v/>
      </c>
      <c r="AM100" s="4" t="str">
        <f>IF($H100=0,"",VLOOKUP($G100,Data!$G$3:$BA$2935,32,FALSE))</f>
        <v/>
      </c>
      <c r="AN100" s="4" t="str">
        <f>IF($H100=0,"",VLOOKUP($G100,Data!$G$3:$BA$2935,33,FALSE))</f>
        <v/>
      </c>
      <c r="AO100" s="4" t="str">
        <f>IF($H100=0,"",VLOOKUP($G100,Data!$G$3:$BA$2935,34,FALSE))</f>
        <v/>
      </c>
      <c r="AP100" s="4" t="str">
        <f>IF($H100=0,"",VLOOKUP($G100,Data!$G$3:$BA$2935,35,FALSE))</f>
        <v/>
      </c>
      <c r="AQ100" s="4" t="str">
        <f>IF($H100=0,"",VLOOKUP($G100,Data!$G$3:$BA$2935,36,FALSE))</f>
        <v/>
      </c>
      <c r="AR100" s="4" t="str">
        <f>IF($H100=0,"",VLOOKUP($G100,Data!$G$3:$BA$2935,37,FALSE))</f>
        <v/>
      </c>
      <c r="AS100" s="4" t="str">
        <f>IF($H100=0,"",VLOOKUP($G100,Data!$G$3:$BA$2935,38,FALSE))</f>
        <v/>
      </c>
      <c r="AT100" s="4" t="str">
        <f>IF($H100=0,"",VLOOKUP($G100,Data!$G$3:$BA$2935,39,FALSE))</f>
        <v/>
      </c>
    </row>
    <row r="101" spans="1:46" x14ac:dyDescent="0.25">
      <c r="A101" s="4">
        <f>PSSE!A103</f>
        <v>919013</v>
      </c>
      <c r="B101" s="4" t="str">
        <f>PSSE!B103</f>
        <v>SONLA_H3</v>
      </c>
      <c r="C101" s="4">
        <f>PSSE!D103</f>
        <v>15.8</v>
      </c>
      <c r="D101" s="4">
        <f>PSSE!E103</f>
        <v>400</v>
      </c>
      <c r="E101" s="4" t="str">
        <f>PSSE!F103</f>
        <v>TD</v>
      </c>
      <c r="F101" s="4">
        <f>PSSE!G103</f>
        <v>1</v>
      </c>
      <c r="G101" s="4" t="str">
        <f t="shared" si="1"/>
        <v>PSS15.8400TD1</v>
      </c>
      <c r="H101" s="4">
        <f>COUNTIF(Data!$G$3:$BA$2935,PSS!$G101)</f>
        <v>1</v>
      </c>
      <c r="I101" s="4" t="str">
        <f>IF($H101=0,"",VLOOKUP($G101,Data!$G$3:$BA$2935,2,FALSE))</f>
        <v>'PSS2A'</v>
      </c>
      <c r="J101" s="4">
        <f>PSSE!C103</f>
        <v>1</v>
      </c>
      <c r="K101" s="4">
        <f>IF($H101=0,"",VLOOKUP($G101,Data!$G$3:$BA$2935,4,FALSE))</f>
        <v>1</v>
      </c>
      <c r="L101" s="4">
        <f>IF($H101=0,"",VLOOKUP($G101,Data!$G$3:$BA$2935,5,FALSE))</f>
        <v>0</v>
      </c>
      <c r="M101" s="4">
        <f>IF($H101=0,"",VLOOKUP($G101,Data!$G$3:$BA$2935,6,FALSE))</f>
        <v>3</v>
      </c>
      <c r="N101" s="4">
        <f>IF($H101=0,"",VLOOKUP($G101,Data!$G$3:$BA$2935,7,FALSE))</f>
        <v>0</v>
      </c>
      <c r="O101" s="4">
        <f>IF($H101=0,"",VLOOKUP($G101,Data!$G$3:$BA$2935,8,FALSE))</f>
        <v>5</v>
      </c>
      <c r="P101" s="4">
        <f>IF($H101=0,"",VLOOKUP($G101,Data!$G$3:$BA$2935,9,FALSE))</f>
        <v>1</v>
      </c>
      <c r="Q101" s="4">
        <f>IF($H101=0,"",VLOOKUP($G101,Data!$G$3:$BA$2935,10,FALSE))</f>
        <v>2.5</v>
      </c>
      <c r="R101" s="4">
        <f>IF($H101=0,"",VLOOKUP($G101,Data!$G$3:$BA$2935,11,FALSE))</f>
        <v>2.5</v>
      </c>
      <c r="S101" s="4">
        <f>IF($H101=0,"",VLOOKUP($G101,Data!$G$3:$BA$2935,12,FALSE))</f>
        <v>0</v>
      </c>
      <c r="T101" s="4">
        <f>IF($H101=0,"",VLOOKUP($G101,Data!$G$3:$BA$2935,13,FALSE))</f>
        <v>2.5</v>
      </c>
      <c r="U101" s="4">
        <f>IF($H101=0,"",VLOOKUP($G101,Data!$G$3:$BA$2935,14,FALSE))</f>
        <v>0</v>
      </c>
      <c r="V101" s="4">
        <f>IF($H101=0,"",VLOOKUP($G101,Data!$G$3:$BA$2935,15,FALSE))</f>
        <v>2.5</v>
      </c>
      <c r="W101" s="4">
        <f>IF($H101=0,"",VLOOKUP($G101,Data!$G$3:$BA$2935,16,FALSE))</f>
        <v>0.39</v>
      </c>
      <c r="X101" s="4">
        <f>IF($H101=0,"",VLOOKUP($G101,Data!$G$3:$BA$2935,17,FALSE))</f>
        <v>1</v>
      </c>
      <c r="Y101" s="4">
        <f>IF($H101=0,"",VLOOKUP($G101,Data!$G$3:$BA$2935,18,FALSE))</f>
        <v>0</v>
      </c>
      <c r="Z101" s="4">
        <f>IF($H101=0,"",VLOOKUP($G101,Data!$G$3:$BA$2935,19,FALSE))</f>
        <v>0.1</v>
      </c>
      <c r="AA101" s="4">
        <f>IF($H101=0,"",VLOOKUP($G101,Data!$G$3:$BA$2935,20,FALSE))</f>
        <v>6.5</v>
      </c>
      <c r="AB101" s="4">
        <f>IF($H101=0,"",VLOOKUP($G101,Data!$G$3:$BA$2935,21,FALSE))</f>
        <v>0.44</v>
      </c>
      <c r="AC101" s="4">
        <f>IF($H101=0,"",VLOOKUP($G101,Data!$G$3:$BA$2935,22,FALSE))</f>
        <v>0.08</v>
      </c>
      <c r="AD101" s="4">
        <f>IF($H101=0,"",VLOOKUP($G101,Data!$G$3:$BA$2935,23,FALSE))</f>
        <v>0.2</v>
      </c>
      <c r="AE101" s="4">
        <f>IF($H101=0,"",VLOOKUP($G101,Data!$G$3:$BA$2935,24,FALSE))</f>
        <v>0.98</v>
      </c>
      <c r="AF101" s="4">
        <f>IF($H101=0,"",VLOOKUP($G101,Data!$G$3:$BA$2935,25,FALSE))</f>
        <v>0.1</v>
      </c>
      <c r="AG101" s="4">
        <f>IF($H101=0,"",VLOOKUP($G101,Data!$G$3:$BA$2935,26,FALSE))</f>
        <v>-0.1</v>
      </c>
      <c r="AH101" s="4" t="str">
        <f>IF($H101=0,"",VLOOKUP($G101,Data!$G$3:$BA$2935,27,FALSE))</f>
        <v>/</v>
      </c>
      <c r="AI101" s="4" t="str">
        <f>IF($H101=0,"",VLOOKUP($G101,Data!$G$3:$BA$2935,28,FALSE))</f>
        <v>/</v>
      </c>
      <c r="AJ101" s="4" t="str">
        <f>IF($H101=0,"",VLOOKUP($G101,Data!$G$3:$BA$2935,29,FALSE))</f>
        <v/>
      </c>
      <c r="AK101" s="4" t="str">
        <f>IF($H101=0,"",VLOOKUP($G101,Data!$G$3:$BA$2935,30,FALSE))</f>
        <v/>
      </c>
      <c r="AL101" s="4" t="str">
        <f>IF($H101=0,"",VLOOKUP($G101,Data!$G$3:$BA$2935,31,FALSE))</f>
        <v/>
      </c>
      <c r="AM101" s="4" t="str">
        <f>IF($H101=0,"",VLOOKUP($G101,Data!$G$3:$BA$2935,32,FALSE))</f>
        <v/>
      </c>
      <c r="AN101" s="4" t="str">
        <f>IF($H101=0,"",VLOOKUP($G101,Data!$G$3:$BA$2935,33,FALSE))</f>
        <v/>
      </c>
      <c r="AO101" s="4" t="str">
        <f>IF($H101=0,"",VLOOKUP($G101,Data!$G$3:$BA$2935,34,FALSE))</f>
        <v/>
      </c>
      <c r="AP101" s="4" t="str">
        <f>IF($H101=0,"",VLOOKUP($G101,Data!$G$3:$BA$2935,35,FALSE))</f>
        <v/>
      </c>
      <c r="AQ101" s="4" t="str">
        <f>IF($H101=0,"",VLOOKUP($G101,Data!$G$3:$BA$2935,36,FALSE))</f>
        <v/>
      </c>
      <c r="AR101" s="4" t="str">
        <f>IF($H101=0,"",VLOOKUP($G101,Data!$G$3:$BA$2935,37,FALSE))</f>
        <v/>
      </c>
      <c r="AS101" s="4" t="str">
        <f>IF($H101=0,"",VLOOKUP($G101,Data!$G$3:$BA$2935,38,FALSE))</f>
        <v/>
      </c>
      <c r="AT101" s="4" t="str">
        <f>IF($H101=0,"",VLOOKUP($G101,Data!$G$3:$BA$2935,39,FALSE))</f>
        <v/>
      </c>
    </row>
    <row r="102" spans="1:46" x14ac:dyDescent="0.25">
      <c r="A102" s="4">
        <f>PSSE!A104</f>
        <v>919014</v>
      </c>
      <c r="B102" s="4" t="str">
        <f>PSSE!B104</f>
        <v>SONLA_H4</v>
      </c>
      <c r="C102" s="4">
        <f>PSSE!D104</f>
        <v>15.8</v>
      </c>
      <c r="D102" s="4">
        <f>PSSE!E104</f>
        <v>400</v>
      </c>
      <c r="E102" s="4" t="str">
        <f>PSSE!F104</f>
        <v>TD</v>
      </c>
      <c r="F102" s="4">
        <f>PSSE!G104</f>
        <v>1</v>
      </c>
      <c r="G102" s="4" t="str">
        <f t="shared" si="1"/>
        <v>PSS15.8400TD1</v>
      </c>
      <c r="H102" s="4">
        <f>COUNTIF(Data!$G$3:$BA$2935,PSS!$G102)</f>
        <v>1</v>
      </c>
      <c r="I102" s="4" t="str">
        <f>IF($H102=0,"",VLOOKUP($G102,Data!$G$3:$BA$2935,2,FALSE))</f>
        <v>'PSS2A'</v>
      </c>
      <c r="J102" s="4">
        <f>PSSE!C104</f>
        <v>1</v>
      </c>
      <c r="K102" s="4">
        <f>IF($H102=0,"",VLOOKUP($G102,Data!$G$3:$BA$2935,4,FALSE))</f>
        <v>1</v>
      </c>
      <c r="L102" s="4">
        <f>IF($H102=0,"",VLOOKUP($G102,Data!$G$3:$BA$2935,5,FALSE))</f>
        <v>0</v>
      </c>
      <c r="M102" s="4">
        <f>IF($H102=0,"",VLOOKUP($G102,Data!$G$3:$BA$2935,6,FALSE))</f>
        <v>3</v>
      </c>
      <c r="N102" s="4">
        <f>IF($H102=0,"",VLOOKUP($G102,Data!$G$3:$BA$2935,7,FALSE))</f>
        <v>0</v>
      </c>
      <c r="O102" s="4">
        <f>IF($H102=0,"",VLOOKUP($G102,Data!$G$3:$BA$2935,8,FALSE))</f>
        <v>5</v>
      </c>
      <c r="P102" s="4">
        <f>IF($H102=0,"",VLOOKUP($G102,Data!$G$3:$BA$2935,9,FALSE))</f>
        <v>1</v>
      </c>
      <c r="Q102" s="4">
        <f>IF($H102=0,"",VLOOKUP($G102,Data!$G$3:$BA$2935,10,FALSE))</f>
        <v>2.5</v>
      </c>
      <c r="R102" s="4">
        <f>IF($H102=0,"",VLOOKUP($G102,Data!$G$3:$BA$2935,11,FALSE))</f>
        <v>2.5</v>
      </c>
      <c r="S102" s="4">
        <f>IF($H102=0,"",VLOOKUP($G102,Data!$G$3:$BA$2935,12,FALSE))</f>
        <v>0</v>
      </c>
      <c r="T102" s="4">
        <f>IF($H102=0,"",VLOOKUP($G102,Data!$G$3:$BA$2935,13,FALSE))</f>
        <v>2.5</v>
      </c>
      <c r="U102" s="4">
        <f>IF($H102=0,"",VLOOKUP($G102,Data!$G$3:$BA$2935,14,FALSE))</f>
        <v>0</v>
      </c>
      <c r="V102" s="4">
        <f>IF($H102=0,"",VLOOKUP($G102,Data!$G$3:$BA$2935,15,FALSE))</f>
        <v>2.5</v>
      </c>
      <c r="W102" s="4">
        <f>IF($H102=0,"",VLOOKUP($G102,Data!$G$3:$BA$2935,16,FALSE))</f>
        <v>0.39</v>
      </c>
      <c r="X102" s="4">
        <f>IF($H102=0,"",VLOOKUP($G102,Data!$G$3:$BA$2935,17,FALSE))</f>
        <v>1</v>
      </c>
      <c r="Y102" s="4">
        <f>IF($H102=0,"",VLOOKUP($G102,Data!$G$3:$BA$2935,18,FALSE))</f>
        <v>0</v>
      </c>
      <c r="Z102" s="4">
        <f>IF($H102=0,"",VLOOKUP($G102,Data!$G$3:$BA$2935,19,FALSE))</f>
        <v>0.1</v>
      </c>
      <c r="AA102" s="4">
        <f>IF($H102=0,"",VLOOKUP($G102,Data!$G$3:$BA$2935,20,FALSE))</f>
        <v>6.5</v>
      </c>
      <c r="AB102" s="4">
        <f>IF($H102=0,"",VLOOKUP($G102,Data!$G$3:$BA$2935,21,FALSE))</f>
        <v>0.44</v>
      </c>
      <c r="AC102" s="4">
        <f>IF($H102=0,"",VLOOKUP($G102,Data!$G$3:$BA$2935,22,FALSE))</f>
        <v>0.08</v>
      </c>
      <c r="AD102" s="4">
        <f>IF($H102=0,"",VLOOKUP($G102,Data!$G$3:$BA$2935,23,FALSE))</f>
        <v>0.2</v>
      </c>
      <c r="AE102" s="4">
        <f>IF($H102=0,"",VLOOKUP($G102,Data!$G$3:$BA$2935,24,FALSE))</f>
        <v>0.98</v>
      </c>
      <c r="AF102" s="4">
        <f>IF($H102=0,"",VLOOKUP($G102,Data!$G$3:$BA$2935,25,FALSE))</f>
        <v>0.1</v>
      </c>
      <c r="AG102" s="4">
        <f>IF($H102=0,"",VLOOKUP($G102,Data!$G$3:$BA$2935,26,FALSE))</f>
        <v>-0.1</v>
      </c>
      <c r="AH102" s="4" t="str">
        <f>IF($H102=0,"",VLOOKUP($G102,Data!$G$3:$BA$2935,27,FALSE))</f>
        <v>/</v>
      </c>
      <c r="AI102" s="4" t="str">
        <f>IF($H102=0,"",VLOOKUP($G102,Data!$G$3:$BA$2935,28,FALSE))</f>
        <v>/</v>
      </c>
      <c r="AJ102" s="4" t="str">
        <f>IF($H102=0,"",VLOOKUP($G102,Data!$G$3:$BA$2935,29,FALSE))</f>
        <v/>
      </c>
      <c r="AK102" s="4" t="str">
        <f>IF($H102=0,"",VLOOKUP($G102,Data!$G$3:$BA$2935,30,FALSE))</f>
        <v/>
      </c>
      <c r="AL102" s="4" t="str">
        <f>IF($H102=0,"",VLOOKUP($G102,Data!$G$3:$BA$2935,31,FALSE))</f>
        <v/>
      </c>
      <c r="AM102" s="4" t="str">
        <f>IF($H102=0,"",VLOOKUP($G102,Data!$G$3:$BA$2935,32,FALSE))</f>
        <v/>
      </c>
      <c r="AN102" s="4" t="str">
        <f>IF($H102=0,"",VLOOKUP($G102,Data!$G$3:$BA$2935,33,FALSE))</f>
        <v/>
      </c>
      <c r="AO102" s="4" t="str">
        <f>IF($H102=0,"",VLOOKUP($G102,Data!$G$3:$BA$2935,34,FALSE))</f>
        <v/>
      </c>
      <c r="AP102" s="4" t="str">
        <f>IF($H102=0,"",VLOOKUP($G102,Data!$G$3:$BA$2935,35,FALSE))</f>
        <v/>
      </c>
      <c r="AQ102" s="4" t="str">
        <f>IF($H102=0,"",VLOOKUP($G102,Data!$G$3:$BA$2935,36,FALSE))</f>
        <v/>
      </c>
      <c r="AR102" s="4" t="str">
        <f>IF($H102=0,"",VLOOKUP($G102,Data!$G$3:$BA$2935,37,FALSE))</f>
        <v/>
      </c>
      <c r="AS102" s="4" t="str">
        <f>IF($H102=0,"",VLOOKUP($G102,Data!$G$3:$BA$2935,38,FALSE))</f>
        <v/>
      </c>
      <c r="AT102" s="4" t="str">
        <f>IF($H102=0,"",VLOOKUP($G102,Data!$G$3:$BA$2935,39,FALSE))</f>
        <v/>
      </c>
    </row>
    <row r="103" spans="1:46" x14ac:dyDescent="0.25">
      <c r="A103" s="4">
        <f>PSSE!A105</f>
        <v>919015</v>
      </c>
      <c r="B103" s="4" t="str">
        <f>PSSE!B105</f>
        <v>SONLA_H5</v>
      </c>
      <c r="C103" s="4">
        <f>PSSE!D105</f>
        <v>15.8</v>
      </c>
      <c r="D103" s="4">
        <f>PSSE!E105</f>
        <v>400</v>
      </c>
      <c r="E103" s="4" t="str">
        <f>PSSE!F105</f>
        <v>TD</v>
      </c>
      <c r="F103" s="4">
        <f>PSSE!G105</f>
        <v>1</v>
      </c>
      <c r="G103" s="4" t="str">
        <f t="shared" si="1"/>
        <v>PSS15.8400TD1</v>
      </c>
      <c r="H103" s="4">
        <f>COUNTIF(Data!$G$3:$BA$2935,PSS!$G103)</f>
        <v>1</v>
      </c>
      <c r="I103" s="4" t="str">
        <f>IF($H103=0,"",VLOOKUP($G103,Data!$G$3:$BA$2935,2,FALSE))</f>
        <v>'PSS2A'</v>
      </c>
      <c r="J103" s="4">
        <f>PSSE!C105</f>
        <v>1</v>
      </c>
      <c r="K103" s="4">
        <f>IF($H103=0,"",VLOOKUP($G103,Data!$G$3:$BA$2935,4,FALSE))</f>
        <v>1</v>
      </c>
      <c r="L103" s="4">
        <f>IF($H103=0,"",VLOOKUP($G103,Data!$G$3:$BA$2935,5,FALSE))</f>
        <v>0</v>
      </c>
      <c r="M103" s="4">
        <f>IF($H103=0,"",VLOOKUP($G103,Data!$G$3:$BA$2935,6,FALSE))</f>
        <v>3</v>
      </c>
      <c r="N103" s="4">
        <f>IF($H103=0,"",VLOOKUP($G103,Data!$G$3:$BA$2935,7,FALSE))</f>
        <v>0</v>
      </c>
      <c r="O103" s="4">
        <f>IF($H103=0,"",VLOOKUP($G103,Data!$G$3:$BA$2935,8,FALSE))</f>
        <v>5</v>
      </c>
      <c r="P103" s="4">
        <f>IF($H103=0,"",VLOOKUP($G103,Data!$G$3:$BA$2935,9,FALSE))</f>
        <v>1</v>
      </c>
      <c r="Q103" s="4">
        <f>IF($H103=0,"",VLOOKUP($G103,Data!$G$3:$BA$2935,10,FALSE))</f>
        <v>2.5</v>
      </c>
      <c r="R103" s="4">
        <f>IF($H103=0,"",VLOOKUP($G103,Data!$G$3:$BA$2935,11,FALSE))</f>
        <v>2.5</v>
      </c>
      <c r="S103" s="4">
        <f>IF($H103=0,"",VLOOKUP($G103,Data!$G$3:$BA$2935,12,FALSE))</f>
        <v>0</v>
      </c>
      <c r="T103" s="4">
        <f>IF($H103=0,"",VLOOKUP($G103,Data!$G$3:$BA$2935,13,FALSE))</f>
        <v>2.5</v>
      </c>
      <c r="U103" s="4">
        <f>IF($H103=0,"",VLOOKUP($G103,Data!$G$3:$BA$2935,14,FALSE))</f>
        <v>0</v>
      </c>
      <c r="V103" s="4">
        <f>IF($H103=0,"",VLOOKUP($G103,Data!$G$3:$BA$2935,15,FALSE))</f>
        <v>2.5</v>
      </c>
      <c r="W103" s="4">
        <f>IF($H103=0,"",VLOOKUP($G103,Data!$G$3:$BA$2935,16,FALSE))</f>
        <v>0.39</v>
      </c>
      <c r="X103" s="4">
        <f>IF($H103=0,"",VLOOKUP($G103,Data!$G$3:$BA$2935,17,FALSE))</f>
        <v>1</v>
      </c>
      <c r="Y103" s="4">
        <f>IF($H103=0,"",VLOOKUP($G103,Data!$G$3:$BA$2935,18,FALSE))</f>
        <v>0</v>
      </c>
      <c r="Z103" s="4">
        <f>IF($H103=0,"",VLOOKUP($G103,Data!$G$3:$BA$2935,19,FALSE))</f>
        <v>0.1</v>
      </c>
      <c r="AA103" s="4">
        <f>IF($H103=0,"",VLOOKUP($G103,Data!$G$3:$BA$2935,20,FALSE))</f>
        <v>6.5</v>
      </c>
      <c r="AB103" s="4">
        <f>IF($H103=0,"",VLOOKUP($G103,Data!$G$3:$BA$2935,21,FALSE))</f>
        <v>0.44</v>
      </c>
      <c r="AC103" s="4">
        <f>IF($H103=0,"",VLOOKUP($G103,Data!$G$3:$BA$2935,22,FALSE))</f>
        <v>0.08</v>
      </c>
      <c r="AD103" s="4">
        <f>IF($H103=0,"",VLOOKUP($G103,Data!$G$3:$BA$2935,23,FALSE))</f>
        <v>0.2</v>
      </c>
      <c r="AE103" s="4">
        <f>IF($H103=0,"",VLOOKUP($G103,Data!$G$3:$BA$2935,24,FALSE))</f>
        <v>0.98</v>
      </c>
      <c r="AF103" s="4">
        <f>IF($H103=0,"",VLOOKUP($G103,Data!$G$3:$BA$2935,25,FALSE))</f>
        <v>0.1</v>
      </c>
      <c r="AG103" s="4">
        <f>IF($H103=0,"",VLOOKUP($G103,Data!$G$3:$BA$2935,26,FALSE))</f>
        <v>-0.1</v>
      </c>
      <c r="AH103" s="4" t="str">
        <f>IF($H103=0,"",VLOOKUP($G103,Data!$G$3:$BA$2935,27,FALSE))</f>
        <v>/</v>
      </c>
      <c r="AI103" s="4" t="str">
        <f>IF($H103=0,"",VLOOKUP($G103,Data!$G$3:$BA$2935,28,FALSE))</f>
        <v>/</v>
      </c>
      <c r="AJ103" s="4" t="str">
        <f>IF($H103=0,"",VLOOKUP($G103,Data!$G$3:$BA$2935,29,FALSE))</f>
        <v/>
      </c>
      <c r="AK103" s="4" t="str">
        <f>IF($H103=0,"",VLOOKUP($G103,Data!$G$3:$BA$2935,30,FALSE))</f>
        <v/>
      </c>
      <c r="AL103" s="4" t="str">
        <f>IF($H103=0,"",VLOOKUP($G103,Data!$G$3:$BA$2935,31,FALSE))</f>
        <v/>
      </c>
      <c r="AM103" s="4" t="str">
        <f>IF($H103=0,"",VLOOKUP($G103,Data!$G$3:$BA$2935,32,FALSE))</f>
        <v/>
      </c>
      <c r="AN103" s="4" t="str">
        <f>IF($H103=0,"",VLOOKUP($G103,Data!$G$3:$BA$2935,33,FALSE))</f>
        <v/>
      </c>
      <c r="AO103" s="4" t="str">
        <f>IF($H103=0,"",VLOOKUP($G103,Data!$G$3:$BA$2935,34,FALSE))</f>
        <v/>
      </c>
      <c r="AP103" s="4" t="str">
        <f>IF($H103=0,"",VLOOKUP($G103,Data!$G$3:$BA$2935,35,FALSE))</f>
        <v/>
      </c>
      <c r="AQ103" s="4" t="str">
        <f>IF($H103=0,"",VLOOKUP($G103,Data!$G$3:$BA$2935,36,FALSE))</f>
        <v/>
      </c>
      <c r="AR103" s="4" t="str">
        <f>IF($H103=0,"",VLOOKUP($G103,Data!$G$3:$BA$2935,37,FALSE))</f>
        <v/>
      </c>
      <c r="AS103" s="4" t="str">
        <f>IF($H103=0,"",VLOOKUP($G103,Data!$G$3:$BA$2935,38,FALSE))</f>
        <v/>
      </c>
      <c r="AT103" s="4" t="str">
        <f>IF($H103=0,"",VLOOKUP($G103,Data!$G$3:$BA$2935,39,FALSE))</f>
        <v/>
      </c>
    </row>
    <row r="104" spans="1:46" x14ac:dyDescent="0.25">
      <c r="A104" s="4">
        <f>PSSE!A106</f>
        <v>919016</v>
      </c>
      <c r="B104" s="4" t="str">
        <f>PSSE!B106</f>
        <v>SONLA_H6</v>
      </c>
      <c r="C104" s="4">
        <f>PSSE!D106</f>
        <v>15.8</v>
      </c>
      <c r="D104" s="4">
        <f>PSSE!E106</f>
        <v>400</v>
      </c>
      <c r="E104" s="4" t="str">
        <f>PSSE!F106</f>
        <v>TD</v>
      </c>
      <c r="F104" s="4">
        <f>PSSE!G106</f>
        <v>1</v>
      </c>
      <c r="G104" s="4" t="str">
        <f t="shared" si="1"/>
        <v>PSS15.8400TD1</v>
      </c>
      <c r="H104" s="4">
        <f>COUNTIF(Data!$G$3:$BA$2935,PSS!$G104)</f>
        <v>1</v>
      </c>
      <c r="I104" s="4" t="str">
        <f>IF($H104=0,"",VLOOKUP($G104,Data!$G$3:$BA$2935,2,FALSE))</f>
        <v>'PSS2A'</v>
      </c>
      <c r="J104" s="4">
        <f>PSSE!C106</f>
        <v>1</v>
      </c>
      <c r="K104" s="4">
        <f>IF($H104=0,"",VLOOKUP($G104,Data!$G$3:$BA$2935,4,FALSE))</f>
        <v>1</v>
      </c>
      <c r="L104" s="4">
        <f>IF($H104=0,"",VLOOKUP($G104,Data!$G$3:$BA$2935,5,FALSE))</f>
        <v>0</v>
      </c>
      <c r="M104" s="4">
        <f>IF($H104=0,"",VLOOKUP($G104,Data!$G$3:$BA$2935,6,FALSE))</f>
        <v>3</v>
      </c>
      <c r="N104" s="4">
        <f>IF($H104=0,"",VLOOKUP($G104,Data!$G$3:$BA$2935,7,FALSE))</f>
        <v>0</v>
      </c>
      <c r="O104" s="4">
        <f>IF($H104=0,"",VLOOKUP($G104,Data!$G$3:$BA$2935,8,FALSE))</f>
        <v>5</v>
      </c>
      <c r="P104" s="4">
        <f>IF($H104=0,"",VLOOKUP($G104,Data!$G$3:$BA$2935,9,FALSE))</f>
        <v>1</v>
      </c>
      <c r="Q104" s="4">
        <f>IF($H104=0,"",VLOOKUP($G104,Data!$G$3:$BA$2935,10,FALSE))</f>
        <v>2.5</v>
      </c>
      <c r="R104" s="4">
        <f>IF($H104=0,"",VLOOKUP($G104,Data!$G$3:$BA$2935,11,FALSE))</f>
        <v>2.5</v>
      </c>
      <c r="S104" s="4">
        <f>IF($H104=0,"",VLOOKUP($G104,Data!$G$3:$BA$2935,12,FALSE))</f>
        <v>0</v>
      </c>
      <c r="T104" s="4">
        <f>IF($H104=0,"",VLOOKUP($G104,Data!$G$3:$BA$2935,13,FALSE))</f>
        <v>2.5</v>
      </c>
      <c r="U104" s="4">
        <f>IF($H104=0,"",VLOOKUP($G104,Data!$G$3:$BA$2935,14,FALSE))</f>
        <v>0</v>
      </c>
      <c r="V104" s="4">
        <f>IF($H104=0,"",VLOOKUP($G104,Data!$G$3:$BA$2935,15,FALSE))</f>
        <v>2.5</v>
      </c>
      <c r="W104" s="4">
        <f>IF($H104=0,"",VLOOKUP($G104,Data!$G$3:$BA$2935,16,FALSE))</f>
        <v>0.39</v>
      </c>
      <c r="X104" s="4">
        <f>IF($H104=0,"",VLOOKUP($G104,Data!$G$3:$BA$2935,17,FALSE))</f>
        <v>1</v>
      </c>
      <c r="Y104" s="4">
        <f>IF($H104=0,"",VLOOKUP($G104,Data!$G$3:$BA$2935,18,FALSE))</f>
        <v>0</v>
      </c>
      <c r="Z104" s="4">
        <f>IF($H104=0,"",VLOOKUP($G104,Data!$G$3:$BA$2935,19,FALSE))</f>
        <v>0.1</v>
      </c>
      <c r="AA104" s="4">
        <f>IF($H104=0,"",VLOOKUP($G104,Data!$G$3:$BA$2935,20,FALSE))</f>
        <v>6.5</v>
      </c>
      <c r="AB104" s="4">
        <f>IF($H104=0,"",VLOOKUP($G104,Data!$G$3:$BA$2935,21,FALSE))</f>
        <v>0.44</v>
      </c>
      <c r="AC104" s="4">
        <f>IF($H104=0,"",VLOOKUP($G104,Data!$G$3:$BA$2935,22,FALSE))</f>
        <v>0.08</v>
      </c>
      <c r="AD104" s="4">
        <f>IF($H104=0,"",VLOOKUP($G104,Data!$G$3:$BA$2935,23,FALSE))</f>
        <v>0.2</v>
      </c>
      <c r="AE104" s="4">
        <f>IF($H104=0,"",VLOOKUP($G104,Data!$G$3:$BA$2935,24,FALSE))</f>
        <v>0.98</v>
      </c>
      <c r="AF104" s="4">
        <f>IF($H104=0,"",VLOOKUP($G104,Data!$G$3:$BA$2935,25,FALSE))</f>
        <v>0.1</v>
      </c>
      <c r="AG104" s="4">
        <f>IF($H104=0,"",VLOOKUP($G104,Data!$G$3:$BA$2935,26,FALSE))</f>
        <v>-0.1</v>
      </c>
      <c r="AH104" s="4" t="str">
        <f>IF($H104=0,"",VLOOKUP($G104,Data!$G$3:$BA$2935,27,FALSE))</f>
        <v>/</v>
      </c>
      <c r="AI104" s="4" t="str">
        <f>IF($H104=0,"",VLOOKUP($G104,Data!$G$3:$BA$2935,28,FALSE))</f>
        <v>/</v>
      </c>
      <c r="AJ104" s="4" t="str">
        <f>IF($H104=0,"",VLOOKUP($G104,Data!$G$3:$BA$2935,29,FALSE))</f>
        <v/>
      </c>
      <c r="AK104" s="4" t="str">
        <f>IF($H104=0,"",VLOOKUP($G104,Data!$G$3:$BA$2935,30,FALSE))</f>
        <v/>
      </c>
      <c r="AL104" s="4" t="str">
        <f>IF($H104=0,"",VLOOKUP($G104,Data!$G$3:$BA$2935,31,FALSE))</f>
        <v/>
      </c>
      <c r="AM104" s="4" t="str">
        <f>IF($H104=0,"",VLOOKUP($G104,Data!$G$3:$BA$2935,32,FALSE))</f>
        <v/>
      </c>
      <c r="AN104" s="4" t="str">
        <f>IF($H104=0,"",VLOOKUP($G104,Data!$G$3:$BA$2935,33,FALSE))</f>
        <v/>
      </c>
      <c r="AO104" s="4" t="str">
        <f>IF($H104=0,"",VLOOKUP($G104,Data!$G$3:$BA$2935,34,FALSE))</f>
        <v/>
      </c>
      <c r="AP104" s="4" t="str">
        <f>IF($H104=0,"",VLOOKUP($G104,Data!$G$3:$BA$2935,35,FALSE))</f>
        <v/>
      </c>
      <c r="AQ104" s="4" t="str">
        <f>IF($H104=0,"",VLOOKUP($G104,Data!$G$3:$BA$2935,36,FALSE))</f>
        <v/>
      </c>
      <c r="AR104" s="4" t="str">
        <f>IF($H104=0,"",VLOOKUP($G104,Data!$G$3:$BA$2935,37,FALSE))</f>
        <v/>
      </c>
      <c r="AS104" s="4" t="str">
        <f>IF($H104=0,"",VLOOKUP($G104,Data!$G$3:$BA$2935,38,FALSE))</f>
        <v/>
      </c>
      <c r="AT104" s="4" t="str">
        <f>IF($H104=0,"",VLOOKUP($G104,Data!$G$3:$BA$2935,39,FALSE))</f>
        <v/>
      </c>
    </row>
    <row r="105" spans="1:46" x14ac:dyDescent="0.25">
      <c r="A105" s="4">
        <f>PSSE!A107</f>
        <v>919021</v>
      </c>
      <c r="B105" s="4" t="str">
        <f>PSSE!B107</f>
        <v>NAMCHIEN_H1</v>
      </c>
      <c r="C105" s="4">
        <f>PSSE!D107</f>
        <v>13.8</v>
      </c>
      <c r="D105" s="4">
        <f>PSSE!E107</f>
        <v>110</v>
      </c>
      <c r="E105" s="4" t="str">
        <f>PSSE!F107</f>
        <v>TD</v>
      </c>
      <c r="F105" s="4">
        <f>PSSE!G107</f>
        <v>1</v>
      </c>
      <c r="G105" s="4" t="str">
        <f t="shared" si="1"/>
        <v>PSS13.8110TD1</v>
      </c>
      <c r="H105" s="4">
        <f>COUNTIF(Data!$G$3:$BA$2935,PSS!$G105)</f>
        <v>1</v>
      </c>
      <c r="I105" s="4" t="str">
        <f>IF($H105=0,"",VLOOKUP($G105,Data!$G$3:$BA$2935,2,FALSE))</f>
        <v>'PSS2A'</v>
      </c>
      <c r="J105" s="4">
        <f>PSSE!C107</f>
        <v>1</v>
      </c>
      <c r="K105" s="4">
        <f>IF($H105=0,"",VLOOKUP($G105,Data!$G$3:$BA$2935,4,FALSE))</f>
        <v>1</v>
      </c>
      <c r="L105" s="4">
        <f>IF($H105=0,"",VLOOKUP($G105,Data!$G$3:$BA$2935,5,FALSE))</f>
        <v>0</v>
      </c>
      <c r="M105" s="4">
        <f>IF($H105=0,"",VLOOKUP($G105,Data!$G$3:$BA$2935,6,FALSE))</f>
        <v>3</v>
      </c>
      <c r="N105" s="4">
        <f>IF($H105=0,"",VLOOKUP($G105,Data!$G$3:$BA$2935,7,FALSE))</f>
        <v>0</v>
      </c>
      <c r="O105" s="4">
        <f>IF($H105=0,"",VLOOKUP($G105,Data!$G$3:$BA$2935,8,FALSE))</f>
        <v>5</v>
      </c>
      <c r="P105" s="4">
        <f>IF($H105=0,"",VLOOKUP($G105,Data!$G$3:$BA$2935,9,FALSE))</f>
        <v>1</v>
      </c>
      <c r="Q105" s="4">
        <f>IF($H105=0,"",VLOOKUP($G105,Data!$G$3:$BA$2935,10,FALSE))</f>
        <v>2.5</v>
      </c>
      <c r="R105" s="4">
        <f>IF($H105=0,"",VLOOKUP($G105,Data!$G$3:$BA$2935,11,FALSE))</f>
        <v>2.5</v>
      </c>
      <c r="S105" s="4">
        <f>IF($H105=0,"",VLOOKUP($G105,Data!$G$3:$BA$2935,12,FALSE))</f>
        <v>0</v>
      </c>
      <c r="T105" s="4">
        <f>IF($H105=0,"",VLOOKUP($G105,Data!$G$3:$BA$2935,13,FALSE))</f>
        <v>2.5</v>
      </c>
      <c r="U105" s="4">
        <f>IF($H105=0,"",VLOOKUP($G105,Data!$G$3:$BA$2935,14,FALSE))</f>
        <v>0</v>
      </c>
      <c r="V105" s="4">
        <f>IF($H105=0,"",VLOOKUP($G105,Data!$G$3:$BA$2935,15,FALSE))</f>
        <v>2.5</v>
      </c>
      <c r="W105" s="4">
        <f>IF($H105=0,"",VLOOKUP($G105,Data!$G$3:$BA$2935,16,FALSE))</f>
        <v>0.39</v>
      </c>
      <c r="X105" s="4">
        <f>IF($H105=0,"",VLOOKUP($G105,Data!$G$3:$BA$2935,17,FALSE))</f>
        <v>1</v>
      </c>
      <c r="Y105" s="4">
        <f>IF($H105=0,"",VLOOKUP($G105,Data!$G$3:$BA$2935,18,FALSE))</f>
        <v>0</v>
      </c>
      <c r="Z105" s="4">
        <f>IF($H105=0,"",VLOOKUP($G105,Data!$G$3:$BA$2935,19,FALSE))</f>
        <v>0.1</v>
      </c>
      <c r="AA105" s="4">
        <f>IF($H105=0,"",VLOOKUP($G105,Data!$G$3:$BA$2935,20,FALSE))</f>
        <v>6.5</v>
      </c>
      <c r="AB105" s="4">
        <f>IF($H105=0,"",VLOOKUP($G105,Data!$G$3:$BA$2935,21,FALSE))</f>
        <v>0.44</v>
      </c>
      <c r="AC105" s="4">
        <f>IF($H105=0,"",VLOOKUP($G105,Data!$G$3:$BA$2935,22,FALSE))</f>
        <v>0.08</v>
      </c>
      <c r="AD105" s="4">
        <f>IF($H105=0,"",VLOOKUP($G105,Data!$G$3:$BA$2935,23,FALSE))</f>
        <v>0.2</v>
      </c>
      <c r="AE105" s="4">
        <f>IF($H105=0,"",VLOOKUP($G105,Data!$G$3:$BA$2935,24,FALSE))</f>
        <v>0.98</v>
      </c>
      <c r="AF105" s="4">
        <f>IF($H105=0,"",VLOOKUP($G105,Data!$G$3:$BA$2935,25,FALSE))</f>
        <v>0.1</v>
      </c>
      <c r="AG105" s="4">
        <f>IF($H105=0,"",VLOOKUP($G105,Data!$G$3:$BA$2935,26,FALSE))</f>
        <v>-0.1</v>
      </c>
      <c r="AH105" s="4" t="str">
        <f>IF($H105=0,"",VLOOKUP($G105,Data!$G$3:$BA$2935,27,FALSE))</f>
        <v>/</v>
      </c>
      <c r="AI105" s="4" t="str">
        <f>IF($H105=0,"",VLOOKUP($G105,Data!$G$3:$BA$2935,28,FALSE))</f>
        <v>/</v>
      </c>
      <c r="AJ105" s="4" t="str">
        <f>IF($H105=0,"",VLOOKUP($G105,Data!$G$3:$BA$2935,29,FALSE))</f>
        <v/>
      </c>
      <c r="AK105" s="4" t="str">
        <f>IF($H105=0,"",VLOOKUP($G105,Data!$G$3:$BA$2935,30,FALSE))</f>
        <v/>
      </c>
      <c r="AL105" s="4" t="str">
        <f>IF($H105=0,"",VLOOKUP($G105,Data!$G$3:$BA$2935,31,FALSE))</f>
        <v/>
      </c>
      <c r="AM105" s="4" t="str">
        <f>IF($H105=0,"",VLOOKUP($G105,Data!$G$3:$BA$2935,32,FALSE))</f>
        <v/>
      </c>
      <c r="AN105" s="4" t="str">
        <f>IF($H105=0,"",VLOOKUP($G105,Data!$G$3:$BA$2935,33,FALSE))</f>
        <v/>
      </c>
      <c r="AO105" s="4" t="str">
        <f>IF($H105=0,"",VLOOKUP($G105,Data!$G$3:$BA$2935,34,FALSE))</f>
        <v/>
      </c>
      <c r="AP105" s="4" t="str">
        <f>IF($H105=0,"",VLOOKUP($G105,Data!$G$3:$BA$2935,35,FALSE))</f>
        <v/>
      </c>
      <c r="AQ105" s="4" t="str">
        <f>IF($H105=0,"",VLOOKUP($G105,Data!$G$3:$BA$2935,36,FALSE))</f>
        <v/>
      </c>
      <c r="AR105" s="4" t="str">
        <f>IF($H105=0,"",VLOOKUP($G105,Data!$G$3:$BA$2935,37,FALSE))</f>
        <v/>
      </c>
      <c r="AS105" s="4" t="str">
        <f>IF($H105=0,"",VLOOKUP($G105,Data!$G$3:$BA$2935,38,FALSE))</f>
        <v/>
      </c>
      <c r="AT105" s="4" t="str">
        <f>IF($H105=0,"",VLOOKUP($G105,Data!$G$3:$BA$2935,39,FALSE))</f>
        <v/>
      </c>
    </row>
    <row r="106" spans="1:46" x14ac:dyDescent="0.25">
      <c r="A106" s="4">
        <f>PSSE!A108</f>
        <v>919022</v>
      </c>
      <c r="B106" s="4" t="str">
        <f>PSSE!B108</f>
        <v>NAMCHIEN_H2</v>
      </c>
      <c r="C106" s="4">
        <f>PSSE!D108</f>
        <v>13.8</v>
      </c>
      <c r="D106" s="4">
        <f>PSSE!E108</f>
        <v>110</v>
      </c>
      <c r="E106" s="4" t="str">
        <f>PSSE!F108</f>
        <v>TD</v>
      </c>
      <c r="F106" s="4">
        <f>PSSE!G108</f>
        <v>1</v>
      </c>
      <c r="G106" s="4" t="str">
        <f t="shared" si="1"/>
        <v>PSS13.8110TD1</v>
      </c>
      <c r="H106" s="4">
        <f>COUNTIF(Data!$G$3:$BA$2935,PSS!$G106)</f>
        <v>1</v>
      </c>
      <c r="I106" s="4" t="str">
        <f>IF($H106=0,"",VLOOKUP($G106,Data!$G$3:$BA$2935,2,FALSE))</f>
        <v>'PSS2A'</v>
      </c>
      <c r="J106" s="4">
        <f>PSSE!C108</f>
        <v>1</v>
      </c>
      <c r="K106" s="4">
        <f>IF($H106=0,"",VLOOKUP($G106,Data!$G$3:$BA$2935,4,FALSE))</f>
        <v>1</v>
      </c>
      <c r="L106" s="4">
        <f>IF($H106=0,"",VLOOKUP($G106,Data!$G$3:$BA$2935,5,FALSE))</f>
        <v>0</v>
      </c>
      <c r="M106" s="4">
        <f>IF($H106=0,"",VLOOKUP($G106,Data!$G$3:$BA$2935,6,FALSE))</f>
        <v>3</v>
      </c>
      <c r="N106" s="4">
        <f>IF($H106=0,"",VLOOKUP($G106,Data!$G$3:$BA$2935,7,FALSE))</f>
        <v>0</v>
      </c>
      <c r="O106" s="4">
        <f>IF($H106=0,"",VLOOKUP($G106,Data!$G$3:$BA$2935,8,FALSE))</f>
        <v>5</v>
      </c>
      <c r="P106" s="4">
        <f>IF($H106=0,"",VLOOKUP($G106,Data!$G$3:$BA$2935,9,FALSE))</f>
        <v>1</v>
      </c>
      <c r="Q106" s="4">
        <f>IF($H106=0,"",VLOOKUP($G106,Data!$G$3:$BA$2935,10,FALSE))</f>
        <v>2.5</v>
      </c>
      <c r="R106" s="4">
        <f>IF($H106=0,"",VLOOKUP($G106,Data!$G$3:$BA$2935,11,FALSE))</f>
        <v>2.5</v>
      </c>
      <c r="S106" s="4">
        <f>IF($H106=0,"",VLOOKUP($G106,Data!$G$3:$BA$2935,12,FALSE))</f>
        <v>0</v>
      </c>
      <c r="T106" s="4">
        <f>IF($H106=0,"",VLOOKUP($G106,Data!$G$3:$BA$2935,13,FALSE))</f>
        <v>2.5</v>
      </c>
      <c r="U106" s="4">
        <f>IF($H106=0,"",VLOOKUP($G106,Data!$G$3:$BA$2935,14,FALSE))</f>
        <v>0</v>
      </c>
      <c r="V106" s="4">
        <f>IF($H106=0,"",VLOOKUP($G106,Data!$G$3:$BA$2935,15,FALSE))</f>
        <v>2.5</v>
      </c>
      <c r="W106" s="4">
        <f>IF($H106=0,"",VLOOKUP($G106,Data!$G$3:$BA$2935,16,FALSE))</f>
        <v>0.39</v>
      </c>
      <c r="X106" s="4">
        <f>IF($H106=0,"",VLOOKUP($G106,Data!$G$3:$BA$2935,17,FALSE))</f>
        <v>1</v>
      </c>
      <c r="Y106" s="4">
        <f>IF($H106=0,"",VLOOKUP($G106,Data!$G$3:$BA$2935,18,FALSE))</f>
        <v>0</v>
      </c>
      <c r="Z106" s="4">
        <f>IF($H106=0,"",VLOOKUP($G106,Data!$G$3:$BA$2935,19,FALSE))</f>
        <v>0.1</v>
      </c>
      <c r="AA106" s="4">
        <f>IF($H106=0,"",VLOOKUP($G106,Data!$G$3:$BA$2935,20,FALSE))</f>
        <v>6.5</v>
      </c>
      <c r="AB106" s="4">
        <f>IF($H106=0,"",VLOOKUP($G106,Data!$G$3:$BA$2935,21,FALSE))</f>
        <v>0.44</v>
      </c>
      <c r="AC106" s="4">
        <f>IF($H106=0,"",VLOOKUP($G106,Data!$G$3:$BA$2935,22,FALSE))</f>
        <v>0.08</v>
      </c>
      <c r="AD106" s="4">
        <f>IF($H106=0,"",VLOOKUP($G106,Data!$G$3:$BA$2935,23,FALSE))</f>
        <v>0.2</v>
      </c>
      <c r="AE106" s="4">
        <f>IF($H106=0,"",VLOOKUP($G106,Data!$G$3:$BA$2935,24,FALSE))</f>
        <v>0.98</v>
      </c>
      <c r="AF106" s="4">
        <f>IF($H106=0,"",VLOOKUP($G106,Data!$G$3:$BA$2935,25,FALSE))</f>
        <v>0.1</v>
      </c>
      <c r="AG106" s="4">
        <f>IF($H106=0,"",VLOOKUP($G106,Data!$G$3:$BA$2935,26,FALSE))</f>
        <v>-0.1</v>
      </c>
      <c r="AH106" s="4" t="str">
        <f>IF($H106=0,"",VLOOKUP($G106,Data!$G$3:$BA$2935,27,FALSE))</f>
        <v>/</v>
      </c>
      <c r="AI106" s="4" t="str">
        <f>IF($H106=0,"",VLOOKUP($G106,Data!$G$3:$BA$2935,28,FALSE))</f>
        <v>/</v>
      </c>
      <c r="AJ106" s="4" t="str">
        <f>IF($H106=0,"",VLOOKUP($G106,Data!$G$3:$BA$2935,29,FALSE))</f>
        <v/>
      </c>
      <c r="AK106" s="4" t="str">
        <f>IF($H106=0,"",VLOOKUP($G106,Data!$G$3:$BA$2935,30,FALSE))</f>
        <v/>
      </c>
      <c r="AL106" s="4" t="str">
        <f>IF($H106=0,"",VLOOKUP($G106,Data!$G$3:$BA$2935,31,FALSE))</f>
        <v/>
      </c>
      <c r="AM106" s="4" t="str">
        <f>IF($H106=0,"",VLOOKUP($G106,Data!$G$3:$BA$2935,32,FALSE))</f>
        <v/>
      </c>
      <c r="AN106" s="4" t="str">
        <f>IF($H106=0,"",VLOOKUP($G106,Data!$G$3:$BA$2935,33,FALSE))</f>
        <v/>
      </c>
      <c r="AO106" s="4" t="str">
        <f>IF($H106=0,"",VLOOKUP($G106,Data!$G$3:$BA$2935,34,FALSE))</f>
        <v/>
      </c>
      <c r="AP106" s="4" t="str">
        <f>IF($H106=0,"",VLOOKUP($G106,Data!$G$3:$BA$2935,35,FALSE))</f>
        <v/>
      </c>
      <c r="AQ106" s="4" t="str">
        <f>IF($H106=0,"",VLOOKUP($G106,Data!$G$3:$BA$2935,36,FALSE))</f>
        <v/>
      </c>
      <c r="AR106" s="4" t="str">
        <f>IF($H106=0,"",VLOOKUP($G106,Data!$G$3:$BA$2935,37,FALSE))</f>
        <v/>
      </c>
      <c r="AS106" s="4" t="str">
        <f>IF($H106=0,"",VLOOKUP($G106,Data!$G$3:$BA$2935,38,FALSE))</f>
        <v/>
      </c>
      <c r="AT106" s="4" t="str">
        <f>IF($H106=0,"",VLOOKUP($G106,Data!$G$3:$BA$2935,39,FALSE))</f>
        <v/>
      </c>
    </row>
    <row r="107" spans="1:46" x14ac:dyDescent="0.25">
      <c r="A107" s="4">
        <f>PSSE!A109</f>
        <v>919041</v>
      </c>
      <c r="B107" s="4" t="str">
        <f>PSSE!B109</f>
        <v>LUONGPRAB_H1</v>
      </c>
      <c r="C107" s="4">
        <f>PSSE!D109</f>
        <v>15.8</v>
      </c>
      <c r="D107" s="4">
        <f>PSSE!E109</f>
        <v>240</v>
      </c>
      <c r="E107" s="4" t="str">
        <f>PSSE!F109</f>
        <v>TD</v>
      </c>
      <c r="F107" s="4">
        <f>PSSE!G109</f>
        <v>1</v>
      </c>
      <c r="G107" s="4" t="str">
        <f t="shared" si="1"/>
        <v>PSS15.8240TD1</v>
      </c>
      <c r="H107" s="4">
        <f>COUNTIF(Data!$G$3:$BA$2935,PSS!$G107)</f>
        <v>1</v>
      </c>
      <c r="I107" s="4" t="str">
        <f>IF($H107=0,"",VLOOKUP($G107,Data!$G$3:$BA$2935,2,FALSE))</f>
        <v>'PSS2A'</v>
      </c>
      <c r="J107" s="4">
        <f>PSSE!C109</f>
        <v>1</v>
      </c>
      <c r="K107" s="4">
        <f>IF($H107=0,"",VLOOKUP($G107,Data!$G$3:$BA$2935,4,FALSE))</f>
        <v>1</v>
      </c>
      <c r="L107" s="4">
        <f>IF($H107=0,"",VLOOKUP($G107,Data!$G$3:$BA$2935,5,FALSE))</f>
        <v>0</v>
      </c>
      <c r="M107" s="4">
        <f>IF($H107=0,"",VLOOKUP($G107,Data!$G$3:$BA$2935,6,FALSE))</f>
        <v>3</v>
      </c>
      <c r="N107" s="4">
        <f>IF($H107=0,"",VLOOKUP($G107,Data!$G$3:$BA$2935,7,FALSE))</f>
        <v>0</v>
      </c>
      <c r="O107" s="4">
        <f>IF($H107=0,"",VLOOKUP($G107,Data!$G$3:$BA$2935,8,FALSE))</f>
        <v>5</v>
      </c>
      <c r="P107" s="4">
        <f>IF($H107=0,"",VLOOKUP($G107,Data!$G$3:$BA$2935,9,FALSE))</f>
        <v>1</v>
      </c>
      <c r="Q107" s="4">
        <f>IF($H107=0,"",VLOOKUP($G107,Data!$G$3:$BA$2935,10,FALSE))</f>
        <v>2.5</v>
      </c>
      <c r="R107" s="4">
        <f>IF($H107=0,"",VLOOKUP($G107,Data!$G$3:$BA$2935,11,FALSE))</f>
        <v>2.5</v>
      </c>
      <c r="S107" s="4">
        <f>IF($H107=0,"",VLOOKUP($G107,Data!$G$3:$BA$2935,12,FALSE))</f>
        <v>2.5</v>
      </c>
      <c r="T107" s="4">
        <f>IF($H107=0,"",VLOOKUP($G107,Data!$G$3:$BA$2935,13,FALSE))</f>
        <v>2.5</v>
      </c>
      <c r="U107" s="4">
        <f>IF($H107=0,"",VLOOKUP($G107,Data!$G$3:$BA$2935,14,FALSE))</f>
        <v>0</v>
      </c>
      <c r="V107" s="4">
        <f>IF($H107=0,"",VLOOKUP($G107,Data!$G$3:$BA$2935,15,FALSE))</f>
        <v>2.5</v>
      </c>
      <c r="W107" s="4">
        <f>IF($H107=0,"",VLOOKUP($G107,Data!$G$3:$BA$2935,16,FALSE))</f>
        <v>0.39</v>
      </c>
      <c r="X107" s="4">
        <f>IF($H107=0,"",VLOOKUP($G107,Data!$G$3:$BA$2935,17,FALSE))</f>
        <v>1</v>
      </c>
      <c r="Y107" s="4">
        <f>IF($H107=0,"",VLOOKUP($G107,Data!$G$3:$BA$2935,18,FALSE))</f>
        <v>0</v>
      </c>
      <c r="Z107" s="4">
        <f>IF($H107=0,"",VLOOKUP($G107,Data!$G$3:$BA$2935,19,FALSE))</f>
        <v>0.1</v>
      </c>
      <c r="AA107" s="4">
        <f>IF($H107=0,"",VLOOKUP($G107,Data!$G$3:$BA$2935,20,FALSE))</f>
        <v>6.5</v>
      </c>
      <c r="AB107" s="4">
        <f>IF($H107=0,"",VLOOKUP($G107,Data!$G$3:$BA$2935,21,FALSE))</f>
        <v>0.44</v>
      </c>
      <c r="AC107" s="4">
        <f>IF($H107=0,"",VLOOKUP($G107,Data!$G$3:$BA$2935,22,FALSE))</f>
        <v>0.08</v>
      </c>
      <c r="AD107" s="4">
        <f>IF($H107=0,"",VLOOKUP($G107,Data!$G$3:$BA$2935,23,FALSE))</f>
        <v>0.2</v>
      </c>
      <c r="AE107" s="4">
        <f>IF($H107=0,"",VLOOKUP($G107,Data!$G$3:$BA$2935,24,FALSE))</f>
        <v>0.98</v>
      </c>
      <c r="AF107" s="4">
        <f>IF($H107=0,"",VLOOKUP($G107,Data!$G$3:$BA$2935,25,FALSE))</f>
        <v>0.1</v>
      </c>
      <c r="AG107" s="4">
        <f>IF($H107=0,"",VLOOKUP($G107,Data!$G$3:$BA$2935,26,FALSE))</f>
        <v>-0.1</v>
      </c>
      <c r="AH107" s="4" t="str">
        <f>IF($H107=0,"",VLOOKUP($G107,Data!$G$3:$BA$2935,27,FALSE))</f>
        <v>/</v>
      </c>
      <c r="AI107" s="4" t="str">
        <f>IF($H107=0,"",VLOOKUP($G107,Data!$G$3:$BA$2935,28,FALSE))</f>
        <v>/</v>
      </c>
      <c r="AJ107" s="4" t="str">
        <f>IF($H107=0,"",VLOOKUP($G107,Data!$G$3:$BA$2935,29,FALSE))</f>
        <v/>
      </c>
      <c r="AK107" s="4" t="str">
        <f>IF($H107=0,"",VLOOKUP($G107,Data!$G$3:$BA$2935,30,FALSE))</f>
        <v/>
      </c>
      <c r="AL107" s="4" t="str">
        <f>IF($H107=0,"",VLOOKUP($G107,Data!$G$3:$BA$2935,31,FALSE))</f>
        <v/>
      </c>
      <c r="AM107" s="4" t="str">
        <f>IF($H107=0,"",VLOOKUP($G107,Data!$G$3:$BA$2935,32,FALSE))</f>
        <v/>
      </c>
      <c r="AN107" s="4" t="str">
        <f>IF($H107=0,"",VLOOKUP($G107,Data!$G$3:$BA$2935,33,FALSE))</f>
        <v/>
      </c>
      <c r="AO107" s="4" t="str">
        <f>IF($H107=0,"",VLOOKUP($G107,Data!$G$3:$BA$2935,34,FALSE))</f>
        <v/>
      </c>
      <c r="AP107" s="4" t="str">
        <f>IF($H107=0,"",VLOOKUP($G107,Data!$G$3:$BA$2935,35,FALSE))</f>
        <v/>
      </c>
      <c r="AQ107" s="4" t="str">
        <f>IF($H107=0,"",VLOOKUP($G107,Data!$G$3:$BA$2935,36,FALSE))</f>
        <v/>
      </c>
      <c r="AR107" s="4" t="str">
        <f>IF($H107=0,"",VLOOKUP($G107,Data!$G$3:$BA$2935,37,FALSE))</f>
        <v/>
      </c>
      <c r="AS107" s="4" t="str">
        <f>IF($H107=0,"",VLOOKUP($G107,Data!$G$3:$BA$2935,38,FALSE))</f>
        <v/>
      </c>
      <c r="AT107" s="4" t="str">
        <f>IF($H107=0,"",VLOOKUP($G107,Data!$G$3:$BA$2935,39,FALSE))</f>
        <v/>
      </c>
    </row>
    <row r="108" spans="1:46" x14ac:dyDescent="0.25">
      <c r="A108" s="4">
        <f>PSSE!A110</f>
        <v>919042</v>
      </c>
      <c r="B108" s="4" t="str">
        <f>PSSE!B110</f>
        <v>LUONGPRAB_H2</v>
      </c>
      <c r="C108" s="4">
        <f>PSSE!D110</f>
        <v>15.8</v>
      </c>
      <c r="D108" s="4">
        <f>PSSE!E110</f>
        <v>240</v>
      </c>
      <c r="E108" s="4" t="str">
        <f>PSSE!F110</f>
        <v>TD</v>
      </c>
      <c r="F108" s="4">
        <f>PSSE!G110</f>
        <v>1</v>
      </c>
      <c r="G108" s="4" t="str">
        <f t="shared" si="1"/>
        <v>PSS15.8240TD1</v>
      </c>
      <c r="H108" s="4">
        <f>COUNTIF(Data!$G$3:$BA$2935,PSS!$G108)</f>
        <v>1</v>
      </c>
      <c r="I108" s="4" t="str">
        <f>IF($H108=0,"",VLOOKUP($G108,Data!$G$3:$BA$2935,2,FALSE))</f>
        <v>'PSS2A'</v>
      </c>
      <c r="J108" s="4">
        <f>PSSE!C110</f>
        <v>1</v>
      </c>
      <c r="K108" s="4">
        <f>IF($H108=0,"",VLOOKUP($G108,Data!$G$3:$BA$2935,4,FALSE))</f>
        <v>1</v>
      </c>
      <c r="L108" s="4">
        <f>IF($H108=0,"",VLOOKUP($G108,Data!$G$3:$BA$2935,5,FALSE))</f>
        <v>0</v>
      </c>
      <c r="M108" s="4">
        <f>IF($H108=0,"",VLOOKUP($G108,Data!$G$3:$BA$2935,6,FALSE))</f>
        <v>3</v>
      </c>
      <c r="N108" s="4">
        <f>IF($H108=0,"",VLOOKUP($G108,Data!$G$3:$BA$2935,7,FALSE))</f>
        <v>0</v>
      </c>
      <c r="O108" s="4">
        <f>IF($H108=0,"",VLOOKUP($G108,Data!$G$3:$BA$2935,8,FALSE))</f>
        <v>5</v>
      </c>
      <c r="P108" s="4">
        <f>IF($H108=0,"",VLOOKUP($G108,Data!$G$3:$BA$2935,9,FALSE))</f>
        <v>1</v>
      </c>
      <c r="Q108" s="4">
        <f>IF($H108=0,"",VLOOKUP($G108,Data!$G$3:$BA$2935,10,FALSE))</f>
        <v>2.5</v>
      </c>
      <c r="R108" s="4">
        <f>IF($H108=0,"",VLOOKUP($G108,Data!$G$3:$BA$2935,11,FALSE))</f>
        <v>2.5</v>
      </c>
      <c r="S108" s="4">
        <f>IF($H108=0,"",VLOOKUP($G108,Data!$G$3:$BA$2935,12,FALSE))</f>
        <v>2.5</v>
      </c>
      <c r="T108" s="4">
        <f>IF($H108=0,"",VLOOKUP($G108,Data!$G$3:$BA$2935,13,FALSE))</f>
        <v>2.5</v>
      </c>
      <c r="U108" s="4">
        <f>IF($H108=0,"",VLOOKUP($G108,Data!$G$3:$BA$2935,14,FALSE))</f>
        <v>0</v>
      </c>
      <c r="V108" s="4">
        <f>IF($H108=0,"",VLOOKUP($G108,Data!$G$3:$BA$2935,15,FALSE))</f>
        <v>2.5</v>
      </c>
      <c r="W108" s="4">
        <f>IF($H108=0,"",VLOOKUP($G108,Data!$G$3:$BA$2935,16,FALSE))</f>
        <v>0.39</v>
      </c>
      <c r="X108" s="4">
        <f>IF($H108=0,"",VLOOKUP($G108,Data!$G$3:$BA$2935,17,FALSE))</f>
        <v>1</v>
      </c>
      <c r="Y108" s="4">
        <f>IF($H108=0,"",VLOOKUP($G108,Data!$G$3:$BA$2935,18,FALSE))</f>
        <v>0</v>
      </c>
      <c r="Z108" s="4">
        <f>IF($H108=0,"",VLOOKUP($G108,Data!$G$3:$BA$2935,19,FALSE))</f>
        <v>0.1</v>
      </c>
      <c r="AA108" s="4">
        <f>IF($H108=0,"",VLOOKUP($G108,Data!$G$3:$BA$2935,20,FALSE))</f>
        <v>6.5</v>
      </c>
      <c r="AB108" s="4">
        <f>IF($H108=0,"",VLOOKUP($G108,Data!$G$3:$BA$2935,21,FALSE))</f>
        <v>0.44</v>
      </c>
      <c r="AC108" s="4">
        <f>IF($H108=0,"",VLOOKUP($G108,Data!$G$3:$BA$2935,22,FALSE))</f>
        <v>0.08</v>
      </c>
      <c r="AD108" s="4">
        <f>IF($H108=0,"",VLOOKUP($G108,Data!$G$3:$BA$2935,23,FALSE))</f>
        <v>0.2</v>
      </c>
      <c r="AE108" s="4">
        <f>IF($H108=0,"",VLOOKUP($G108,Data!$G$3:$BA$2935,24,FALSE))</f>
        <v>0.98</v>
      </c>
      <c r="AF108" s="4">
        <f>IF($H108=0,"",VLOOKUP($G108,Data!$G$3:$BA$2935,25,FALSE))</f>
        <v>0.1</v>
      </c>
      <c r="AG108" s="4">
        <f>IF($H108=0,"",VLOOKUP($G108,Data!$G$3:$BA$2935,26,FALSE))</f>
        <v>-0.1</v>
      </c>
      <c r="AH108" s="4" t="str">
        <f>IF($H108=0,"",VLOOKUP($G108,Data!$G$3:$BA$2935,27,FALSE))</f>
        <v>/</v>
      </c>
      <c r="AI108" s="4" t="str">
        <f>IF($H108=0,"",VLOOKUP($G108,Data!$G$3:$BA$2935,28,FALSE))</f>
        <v>/</v>
      </c>
      <c r="AJ108" s="4" t="str">
        <f>IF($H108=0,"",VLOOKUP($G108,Data!$G$3:$BA$2935,29,FALSE))</f>
        <v/>
      </c>
      <c r="AK108" s="4" t="str">
        <f>IF($H108=0,"",VLOOKUP($G108,Data!$G$3:$BA$2935,30,FALSE))</f>
        <v/>
      </c>
      <c r="AL108" s="4" t="str">
        <f>IF($H108=0,"",VLOOKUP($G108,Data!$G$3:$BA$2935,31,FALSE))</f>
        <v/>
      </c>
      <c r="AM108" s="4" t="str">
        <f>IF($H108=0,"",VLOOKUP($G108,Data!$G$3:$BA$2935,32,FALSE))</f>
        <v/>
      </c>
      <c r="AN108" s="4" t="str">
        <f>IF($H108=0,"",VLOOKUP($G108,Data!$G$3:$BA$2935,33,FALSE))</f>
        <v/>
      </c>
      <c r="AO108" s="4" t="str">
        <f>IF($H108=0,"",VLOOKUP($G108,Data!$G$3:$BA$2935,34,FALSE))</f>
        <v/>
      </c>
      <c r="AP108" s="4" t="str">
        <f>IF($H108=0,"",VLOOKUP($G108,Data!$G$3:$BA$2935,35,FALSE))</f>
        <v/>
      </c>
      <c r="AQ108" s="4" t="str">
        <f>IF($H108=0,"",VLOOKUP($G108,Data!$G$3:$BA$2935,36,FALSE))</f>
        <v/>
      </c>
      <c r="AR108" s="4" t="str">
        <f>IF($H108=0,"",VLOOKUP($G108,Data!$G$3:$BA$2935,37,FALSE))</f>
        <v/>
      </c>
      <c r="AS108" s="4" t="str">
        <f>IF($H108=0,"",VLOOKUP($G108,Data!$G$3:$BA$2935,38,FALSE))</f>
        <v/>
      </c>
      <c r="AT108" s="4" t="str">
        <f>IF($H108=0,"",VLOOKUP($G108,Data!$G$3:$BA$2935,39,FALSE))</f>
        <v/>
      </c>
    </row>
    <row r="109" spans="1:46" x14ac:dyDescent="0.25">
      <c r="A109" s="4">
        <f>PSSE!A111</f>
        <v>919043</v>
      </c>
      <c r="B109" s="4" t="str">
        <f>PSSE!B111</f>
        <v>LUONGPRAB_H3</v>
      </c>
      <c r="C109" s="4">
        <f>PSSE!D111</f>
        <v>15.8</v>
      </c>
      <c r="D109" s="4">
        <f>PSSE!E111</f>
        <v>240</v>
      </c>
      <c r="E109" s="4" t="str">
        <f>PSSE!F111</f>
        <v>TD</v>
      </c>
      <c r="F109" s="4">
        <f>PSSE!G111</f>
        <v>1</v>
      </c>
      <c r="G109" s="4" t="str">
        <f t="shared" si="1"/>
        <v>PSS15.8240TD1</v>
      </c>
      <c r="H109" s="4">
        <f>COUNTIF(Data!$G$3:$BA$2935,PSS!$G109)</f>
        <v>1</v>
      </c>
      <c r="I109" s="4" t="str">
        <f>IF($H109=0,"",VLOOKUP($G109,Data!$G$3:$BA$2935,2,FALSE))</f>
        <v>'PSS2A'</v>
      </c>
      <c r="J109" s="4">
        <f>PSSE!C111</f>
        <v>1</v>
      </c>
      <c r="K109" s="4">
        <f>IF($H109=0,"",VLOOKUP($G109,Data!$G$3:$BA$2935,4,FALSE))</f>
        <v>1</v>
      </c>
      <c r="L109" s="4">
        <f>IF($H109=0,"",VLOOKUP($G109,Data!$G$3:$BA$2935,5,FALSE))</f>
        <v>0</v>
      </c>
      <c r="M109" s="4">
        <f>IF($H109=0,"",VLOOKUP($G109,Data!$G$3:$BA$2935,6,FALSE))</f>
        <v>3</v>
      </c>
      <c r="N109" s="4">
        <f>IF($H109=0,"",VLOOKUP($G109,Data!$G$3:$BA$2935,7,FALSE))</f>
        <v>0</v>
      </c>
      <c r="O109" s="4">
        <f>IF($H109=0,"",VLOOKUP($G109,Data!$G$3:$BA$2935,8,FALSE))</f>
        <v>5</v>
      </c>
      <c r="P109" s="4">
        <f>IF($H109=0,"",VLOOKUP($G109,Data!$G$3:$BA$2935,9,FALSE))</f>
        <v>1</v>
      </c>
      <c r="Q109" s="4">
        <f>IF($H109=0,"",VLOOKUP($G109,Data!$G$3:$BA$2935,10,FALSE))</f>
        <v>2.5</v>
      </c>
      <c r="R109" s="4">
        <f>IF($H109=0,"",VLOOKUP($G109,Data!$G$3:$BA$2935,11,FALSE))</f>
        <v>2.5</v>
      </c>
      <c r="S109" s="4">
        <f>IF($H109=0,"",VLOOKUP($G109,Data!$G$3:$BA$2935,12,FALSE))</f>
        <v>2.5</v>
      </c>
      <c r="T109" s="4">
        <f>IF($H109=0,"",VLOOKUP($G109,Data!$G$3:$BA$2935,13,FALSE))</f>
        <v>2.5</v>
      </c>
      <c r="U109" s="4">
        <f>IF($H109=0,"",VLOOKUP($G109,Data!$G$3:$BA$2935,14,FALSE))</f>
        <v>0</v>
      </c>
      <c r="V109" s="4">
        <f>IF($H109=0,"",VLOOKUP($G109,Data!$G$3:$BA$2935,15,FALSE))</f>
        <v>2.5</v>
      </c>
      <c r="W109" s="4">
        <f>IF($H109=0,"",VLOOKUP($G109,Data!$G$3:$BA$2935,16,FALSE))</f>
        <v>0.39</v>
      </c>
      <c r="X109" s="4">
        <f>IF($H109=0,"",VLOOKUP($G109,Data!$G$3:$BA$2935,17,FALSE))</f>
        <v>1</v>
      </c>
      <c r="Y109" s="4">
        <f>IF($H109=0,"",VLOOKUP($G109,Data!$G$3:$BA$2935,18,FALSE))</f>
        <v>0</v>
      </c>
      <c r="Z109" s="4">
        <f>IF($H109=0,"",VLOOKUP($G109,Data!$G$3:$BA$2935,19,FALSE))</f>
        <v>0.1</v>
      </c>
      <c r="AA109" s="4">
        <f>IF($H109=0,"",VLOOKUP($G109,Data!$G$3:$BA$2935,20,FALSE))</f>
        <v>6.5</v>
      </c>
      <c r="AB109" s="4">
        <f>IF($H109=0,"",VLOOKUP($G109,Data!$G$3:$BA$2935,21,FALSE))</f>
        <v>0.44</v>
      </c>
      <c r="AC109" s="4">
        <f>IF($H109=0,"",VLOOKUP($G109,Data!$G$3:$BA$2935,22,FALSE))</f>
        <v>0.08</v>
      </c>
      <c r="AD109" s="4">
        <f>IF($H109=0,"",VLOOKUP($G109,Data!$G$3:$BA$2935,23,FALSE))</f>
        <v>0.2</v>
      </c>
      <c r="AE109" s="4">
        <f>IF($H109=0,"",VLOOKUP($G109,Data!$G$3:$BA$2935,24,FALSE))</f>
        <v>0.98</v>
      </c>
      <c r="AF109" s="4">
        <f>IF($H109=0,"",VLOOKUP($G109,Data!$G$3:$BA$2935,25,FALSE))</f>
        <v>0.1</v>
      </c>
      <c r="AG109" s="4">
        <f>IF($H109=0,"",VLOOKUP($G109,Data!$G$3:$BA$2935,26,FALSE))</f>
        <v>-0.1</v>
      </c>
      <c r="AH109" s="4" t="str">
        <f>IF($H109=0,"",VLOOKUP($G109,Data!$G$3:$BA$2935,27,FALSE))</f>
        <v>/</v>
      </c>
      <c r="AI109" s="4" t="str">
        <f>IF($H109=0,"",VLOOKUP($G109,Data!$G$3:$BA$2935,28,FALSE))</f>
        <v>/</v>
      </c>
      <c r="AJ109" s="4" t="str">
        <f>IF($H109=0,"",VLOOKUP($G109,Data!$G$3:$BA$2935,29,FALSE))</f>
        <v/>
      </c>
      <c r="AK109" s="4" t="str">
        <f>IF($H109=0,"",VLOOKUP($G109,Data!$G$3:$BA$2935,30,FALSE))</f>
        <v/>
      </c>
      <c r="AL109" s="4" t="str">
        <f>IF($H109=0,"",VLOOKUP($G109,Data!$G$3:$BA$2935,31,FALSE))</f>
        <v/>
      </c>
      <c r="AM109" s="4" t="str">
        <f>IF($H109=0,"",VLOOKUP($G109,Data!$G$3:$BA$2935,32,FALSE))</f>
        <v/>
      </c>
      <c r="AN109" s="4" t="str">
        <f>IF($H109=0,"",VLOOKUP($G109,Data!$G$3:$BA$2935,33,FALSE))</f>
        <v/>
      </c>
      <c r="AO109" s="4" t="str">
        <f>IF($H109=0,"",VLOOKUP($G109,Data!$G$3:$BA$2935,34,FALSE))</f>
        <v/>
      </c>
      <c r="AP109" s="4" t="str">
        <f>IF($H109=0,"",VLOOKUP($G109,Data!$G$3:$BA$2935,35,FALSE))</f>
        <v/>
      </c>
      <c r="AQ109" s="4" t="str">
        <f>IF($H109=0,"",VLOOKUP($G109,Data!$G$3:$BA$2935,36,FALSE))</f>
        <v/>
      </c>
      <c r="AR109" s="4" t="str">
        <f>IF($H109=0,"",VLOOKUP($G109,Data!$G$3:$BA$2935,37,FALSE))</f>
        <v/>
      </c>
      <c r="AS109" s="4" t="str">
        <f>IF($H109=0,"",VLOOKUP($G109,Data!$G$3:$BA$2935,38,FALSE))</f>
        <v/>
      </c>
      <c r="AT109" s="4" t="str">
        <f>IF($H109=0,"",VLOOKUP($G109,Data!$G$3:$BA$2935,39,FALSE))</f>
        <v/>
      </c>
    </row>
    <row r="110" spans="1:46" x14ac:dyDescent="0.25">
      <c r="A110" s="4">
        <f>PSSE!A112</f>
        <v>919044</v>
      </c>
      <c r="B110" s="4" t="str">
        <f>PSSE!B112</f>
        <v>LUONGPRAB_H4</v>
      </c>
      <c r="C110" s="4">
        <f>PSSE!D112</f>
        <v>15.8</v>
      </c>
      <c r="D110" s="4">
        <f>PSSE!E112</f>
        <v>240</v>
      </c>
      <c r="E110" s="4" t="str">
        <f>PSSE!F112</f>
        <v>TD</v>
      </c>
      <c r="F110" s="4">
        <f>PSSE!G112</f>
        <v>1</v>
      </c>
      <c r="G110" s="4" t="str">
        <f t="shared" si="1"/>
        <v>PSS15.8240TD1</v>
      </c>
      <c r="H110" s="4">
        <f>COUNTIF(Data!$G$3:$BA$2935,PSS!$G110)</f>
        <v>1</v>
      </c>
      <c r="I110" s="4" t="str">
        <f>IF($H110=0,"",VLOOKUP($G110,Data!$G$3:$BA$2935,2,FALSE))</f>
        <v>'PSS2A'</v>
      </c>
      <c r="J110" s="4">
        <f>PSSE!C112</f>
        <v>1</v>
      </c>
      <c r="K110" s="4">
        <f>IF($H110=0,"",VLOOKUP($G110,Data!$G$3:$BA$2935,4,FALSE))</f>
        <v>1</v>
      </c>
      <c r="L110" s="4">
        <f>IF($H110=0,"",VLOOKUP($G110,Data!$G$3:$BA$2935,5,FALSE))</f>
        <v>0</v>
      </c>
      <c r="M110" s="4">
        <f>IF($H110=0,"",VLOOKUP($G110,Data!$G$3:$BA$2935,6,FALSE))</f>
        <v>3</v>
      </c>
      <c r="N110" s="4">
        <f>IF($H110=0,"",VLOOKUP($G110,Data!$G$3:$BA$2935,7,FALSE))</f>
        <v>0</v>
      </c>
      <c r="O110" s="4">
        <f>IF($H110=0,"",VLOOKUP($G110,Data!$G$3:$BA$2935,8,FALSE))</f>
        <v>5</v>
      </c>
      <c r="P110" s="4">
        <f>IF($H110=0,"",VLOOKUP($G110,Data!$G$3:$BA$2935,9,FALSE))</f>
        <v>1</v>
      </c>
      <c r="Q110" s="4">
        <f>IF($H110=0,"",VLOOKUP($G110,Data!$G$3:$BA$2935,10,FALSE))</f>
        <v>2.5</v>
      </c>
      <c r="R110" s="4">
        <f>IF($H110=0,"",VLOOKUP($G110,Data!$G$3:$BA$2935,11,FALSE))</f>
        <v>2.5</v>
      </c>
      <c r="S110" s="4">
        <f>IF($H110=0,"",VLOOKUP($G110,Data!$G$3:$BA$2935,12,FALSE))</f>
        <v>2.5</v>
      </c>
      <c r="T110" s="4">
        <f>IF($H110=0,"",VLOOKUP($G110,Data!$G$3:$BA$2935,13,FALSE))</f>
        <v>2.5</v>
      </c>
      <c r="U110" s="4">
        <f>IF($H110=0,"",VLOOKUP($G110,Data!$G$3:$BA$2935,14,FALSE))</f>
        <v>0</v>
      </c>
      <c r="V110" s="4">
        <f>IF($H110=0,"",VLOOKUP($G110,Data!$G$3:$BA$2935,15,FALSE))</f>
        <v>2.5</v>
      </c>
      <c r="W110" s="4">
        <f>IF($H110=0,"",VLOOKUP($G110,Data!$G$3:$BA$2935,16,FALSE))</f>
        <v>0.39</v>
      </c>
      <c r="X110" s="4">
        <f>IF($H110=0,"",VLOOKUP($G110,Data!$G$3:$BA$2935,17,FALSE))</f>
        <v>1</v>
      </c>
      <c r="Y110" s="4">
        <f>IF($H110=0,"",VLOOKUP($G110,Data!$G$3:$BA$2935,18,FALSE))</f>
        <v>0</v>
      </c>
      <c r="Z110" s="4">
        <f>IF($H110=0,"",VLOOKUP($G110,Data!$G$3:$BA$2935,19,FALSE))</f>
        <v>0.1</v>
      </c>
      <c r="AA110" s="4">
        <f>IF($H110=0,"",VLOOKUP($G110,Data!$G$3:$BA$2935,20,FALSE))</f>
        <v>6.5</v>
      </c>
      <c r="AB110" s="4">
        <f>IF($H110=0,"",VLOOKUP($G110,Data!$G$3:$BA$2935,21,FALSE))</f>
        <v>0.44</v>
      </c>
      <c r="AC110" s="4">
        <f>IF($H110=0,"",VLOOKUP($G110,Data!$G$3:$BA$2935,22,FALSE))</f>
        <v>0.08</v>
      </c>
      <c r="AD110" s="4">
        <f>IF($H110=0,"",VLOOKUP($G110,Data!$G$3:$BA$2935,23,FALSE))</f>
        <v>0.2</v>
      </c>
      <c r="AE110" s="4">
        <f>IF($H110=0,"",VLOOKUP($G110,Data!$G$3:$BA$2935,24,FALSE))</f>
        <v>0.98</v>
      </c>
      <c r="AF110" s="4">
        <f>IF($H110=0,"",VLOOKUP($G110,Data!$G$3:$BA$2935,25,FALSE))</f>
        <v>0.1</v>
      </c>
      <c r="AG110" s="4">
        <f>IF($H110=0,"",VLOOKUP($G110,Data!$G$3:$BA$2935,26,FALSE))</f>
        <v>-0.1</v>
      </c>
      <c r="AH110" s="4" t="str">
        <f>IF($H110=0,"",VLOOKUP($G110,Data!$G$3:$BA$2935,27,FALSE))</f>
        <v>/</v>
      </c>
      <c r="AI110" s="4" t="str">
        <f>IF($H110=0,"",VLOOKUP($G110,Data!$G$3:$BA$2935,28,FALSE))</f>
        <v>/</v>
      </c>
      <c r="AJ110" s="4" t="str">
        <f>IF($H110=0,"",VLOOKUP($G110,Data!$G$3:$BA$2935,29,FALSE))</f>
        <v/>
      </c>
      <c r="AK110" s="4" t="str">
        <f>IF($H110=0,"",VLOOKUP($G110,Data!$G$3:$BA$2935,30,FALSE))</f>
        <v/>
      </c>
      <c r="AL110" s="4" t="str">
        <f>IF($H110=0,"",VLOOKUP($G110,Data!$G$3:$BA$2935,31,FALSE))</f>
        <v/>
      </c>
      <c r="AM110" s="4" t="str">
        <f>IF($H110=0,"",VLOOKUP($G110,Data!$G$3:$BA$2935,32,FALSE))</f>
        <v/>
      </c>
      <c r="AN110" s="4" t="str">
        <f>IF($H110=0,"",VLOOKUP($G110,Data!$G$3:$BA$2935,33,FALSE))</f>
        <v/>
      </c>
      <c r="AO110" s="4" t="str">
        <f>IF($H110=0,"",VLOOKUP($G110,Data!$G$3:$BA$2935,34,FALSE))</f>
        <v/>
      </c>
      <c r="AP110" s="4" t="str">
        <f>IF($H110=0,"",VLOOKUP($G110,Data!$G$3:$BA$2935,35,FALSE))</f>
        <v/>
      </c>
      <c r="AQ110" s="4" t="str">
        <f>IF($H110=0,"",VLOOKUP($G110,Data!$G$3:$BA$2935,36,FALSE))</f>
        <v/>
      </c>
      <c r="AR110" s="4" t="str">
        <f>IF($H110=0,"",VLOOKUP($G110,Data!$G$3:$BA$2935,37,FALSE))</f>
        <v/>
      </c>
      <c r="AS110" s="4" t="str">
        <f>IF($H110=0,"",VLOOKUP($G110,Data!$G$3:$BA$2935,38,FALSE))</f>
        <v/>
      </c>
      <c r="AT110" s="4" t="str">
        <f>IF($H110=0,"",VLOOKUP($G110,Data!$G$3:$BA$2935,39,FALSE))</f>
        <v/>
      </c>
    </row>
    <row r="111" spans="1:46" x14ac:dyDescent="0.25">
      <c r="A111" s="4">
        <f>PSSE!A113</f>
        <v>919045</v>
      </c>
      <c r="B111" s="4" t="str">
        <f>PSSE!B113</f>
        <v>LUONGPRAB_H5</v>
      </c>
      <c r="C111" s="4">
        <f>PSSE!D113</f>
        <v>15.8</v>
      </c>
      <c r="D111" s="4">
        <f>PSSE!E113</f>
        <v>240</v>
      </c>
      <c r="E111" s="4" t="str">
        <f>PSSE!F113</f>
        <v>TD</v>
      </c>
      <c r="F111" s="4">
        <f>PSSE!G113</f>
        <v>1</v>
      </c>
      <c r="G111" s="4" t="str">
        <f t="shared" si="1"/>
        <v>PSS15.8240TD1</v>
      </c>
      <c r="H111" s="4">
        <f>COUNTIF(Data!$G$3:$BA$2935,PSS!$G111)</f>
        <v>1</v>
      </c>
      <c r="I111" s="4" t="str">
        <f>IF($H111=0,"",VLOOKUP($G111,Data!$G$3:$BA$2935,2,FALSE))</f>
        <v>'PSS2A'</v>
      </c>
      <c r="J111" s="4">
        <f>PSSE!C113</f>
        <v>1</v>
      </c>
      <c r="K111" s="4">
        <f>IF($H111=0,"",VLOOKUP($G111,Data!$G$3:$BA$2935,4,FALSE))</f>
        <v>1</v>
      </c>
      <c r="L111" s="4">
        <f>IF($H111=0,"",VLOOKUP($G111,Data!$G$3:$BA$2935,5,FALSE))</f>
        <v>0</v>
      </c>
      <c r="M111" s="4">
        <f>IF($H111=0,"",VLOOKUP($G111,Data!$G$3:$BA$2935,6,FALSE))</f>
        <v>3</v>
      </c>
      <c r="N111" s="4">
        <f>IF($H111=0,"",VLOOKUP($G111,Data!$G$3:$BA$2935,7,FALSE))</f>
        <v>0</v>
      </c>
      <c r="O111" s="4">
        <f>IF($H111=0,"",VLOOKUP($G111,Data!$G$3:$BA$2935,8,FALSE))</f>
        <v>5</v>
      </c>
      <c r="P111" s="4">
        <f>IF($H111=0,"",VLOOKUP($G111,Data!$G$3:$BA$2935,9,FALSE))</f>
        <v>1</v>
      </c>
      <c r="Q111" s="4">
        <f>IF($H111=0,"",VLOOKUP($G111,Data!$G$3:$BA$2935,10,FALSE))</f>
        <v>2.5</v>
      </c>
      <c r="R111" s="4">
        <f>IF($H111=0,"",VLOOKUP($G111,Data!$G$3:$BA$2935,11,FALSE))</f>
        <v>2.5</v>
      </c>
      <c r="S111" s="4">
        <f>IF($H111=0,"",VLOOKUP($G111,Data!$G$3:$BA$2935,12,FALSE))</f>
        <v>2.5</v>
      </c>
      <c r="T111" s="4">
        <f>IF($H111=0,"",VLOOKUP($G111,Data!$G$3:$BA$2935,13,FALSE))</f>
        <v>2.5</v>
      </c>
      <c r="U111" s="4">
        <f>IF($H111=0,"",VLOOKUP($G111,Data!$G$3:$BA$2935,14,FALSE))</f>
        <v>0</v>
      </c>
      <c r="V111" s="4">
        <f>IF($H111=0,"",VLOOKUP($G111,Data!$G$3:$BA$2935,15,FALSE))</f>
        <v>2.5</v>
      </c>
      <c r="W111" s="4">
        <f>IF($H111=0,"",VLOOKUP($G111,Data!$G$3:$BA$2935,16,FALSE))</f>
        <v>0.39</v>
      </c>
      <c r="X111" s="4">
        <f>IF($H111=0,"",VLOOKUP($G111,Data!$G$3:$BA$2935,17,FALSE))</f>
        <v>1</v>
      </c>
      <c r="Y111" s="4">
        <f>IF($H111=0,"",VLOOKUP($G111,Data!$G$3:$BA$2935,18,FALSE))</f>
        <v>0</v>
      </c>
      <c r="Z111" s="4">
        <f>IF($H111=0,"",VLOOKUP($G111,Data!$G$3:$BA$2935,19,FALSE))</f>
        <v>0.1</v>
      </c>
      <c r="AA111" s="4">
        <f>IF($H111=0,"",VLOOKUP($G111,Data!$G$3:$BA$2935,20,FALSE))</f>
        <v>6.5</v>
      </c>
      <c r="AB111" s="4">
        <f>IF($H111=0,"",VLOOKUP($G111,Data!$G$3:$BA$2935,21,FALSE))</f>
        <v>0.44</v>
      </c>
      <c r="AC111" s="4">
        <f>IF($H111=0,"",VLOOKUP($G111,Data!$G$3:$BA$2935,22,FALSE))</f>
        <v>0.08</v>
      </c>
      <c r="AD111" s="4">
        <f>IF($H111=0,"",VLOOKUP($G111,Data!$G$3:$BA$2935,23,FALSE))</f>
        <v>0.2</v>
      </c>
      <c r="AE111" s="4">
        <f>IF($H111=0,"",VLOOKUP($G111,Data!$G$3:$BA$2935,24,FALSE))</f>
        <v>0.98</v>
      </c>
      <c r="AF111" s="4">
        <f>IF($H111=0,"",VLOOKUP($G111,Data!$G$3:$BA$2935,25,FALSE))</f>
        <v>0.1</v>
      </c>
      <c r="AG111" s="4">
        <f>IF($H111=0,"",VLOOKUP($G111,Data!$G$3:$BA$2935,26,FALSE))</f>
        <v>-0.1</v>
      </c>
      <c r="AH111" s="4" t="str">
        <f>IF($H111=0,"",VLOOKUP($G111,Data!$G$3:$BA$2935,27,FALSE))</f>
        <v>/</v>
      </c>
      <c r="AI111" s="4" t="str">
        <f>IF($H111=0,"",VLOOKUP($G111,Data!$G$3:$BA$2935,28,FALSE))</f>
        <v>/</v>
      </c>
      <c r="AJ111" s="4" t="str">
        <f>IF($H111=0,"",VLOOKUP($G111,Data!$G$3:$BA$2935,29,FALSE))</f>
        <v/>
      </c>
      <c r="AK111" s="4" t="str">
        <f>IF($H111=0,"",VLOOKUP($G111,Data!$G$3:$BA$2935,30,FALSE))</f>
        <v/>
      </c>
      <c r="AL111" s="4" t="str">
        <f>IF($H111=0,"",VLOOKUP($G111,Data!$G$3:$BA$2935,31,FALSE))</f>
        <v/>
      </c>
      <c r="AM111" s="4" t="str">
        <f>IF($H111=0,"",VLOOKUP($G111,Data!$G$3:$BA$2935,32,FALSE))</f>
        <v/>
      </c>
      <c r="AN111" s="4" t="str">
        <f>IF($H111=0,"",VLOOKUP($G111,Data!$G$3:$BA$2935,33,FALSE))</f>
        <v/>
      </c>
      <c r="AO111" s="4" t="str">
        <f>IF($H111=0,"",VLOOKUP($G111,Data!$G$3:$BA$2935,34,FALSE))</f>
        <v/>
      </c>
      <c r="AP111" s="4" t="str">
        <f>IF($H111=0,"",VLOOKUP($G111,Data!$G$3:$BA$2935,35,FALSE))</f>
        <v/>
      </c>
      <c r="AQ111" s="4" t="str">
        <f>IF($H111=0,"",VLOOKUP($G111,Data!$G$3:$BA$2935,36,FALSE))</f>
        <v/>
      </c>
      <c r="AR111" s="4" t="str">
        <f>IF($H111=0,"",VLOOKUP($G111,Data!$G$3:$BA$2935,37,FALSE))</f>
        <v/>
      </c>
      <c r="AS111" s="4" t="str">
        <f>IF($H111=0,"",VLOOKUP($G111,Data!$G$3:$BA$2935,38,FALSE))</f>
        <v/>
      </c>
      <c r="AT111" s="4" t="str">
        <f>IF($H111=0,"",VLOOKUP($G111,Data!$G$3:$BA$2935,39,FALSE))</f>
        <v/>
      </c>
    </row>
    <row r="112" spans="1:46" x14ac:dyDescent="0.25">
      <c r="A112" s="4">
        <f>PSSE!A114</f>
        <v>919046</v>
      </c>
      <c r="B112" s="4" t="str">
        <f>PSSE!B114</f>
        <v>LUONGPRAB_H6</v>
      </c>
      <c r="C112" s="4">
        <f>PSSE!D114</f>
        <v>15.8</v>
      </c>
      <c r="D112" s="4">
        <f>PSSE!E114</f>
        <v>240</v>
      </c>
      <c r="E112" s="4" t="str">
        <f>PSSE!F114</f>
        <v>TD</v>
      </c>
      <c r="F112" s="4">
        <f>PSSE!G114</f>
        <v>1</v>
      </c>
      <c r="G112" s="4" t="str">
        <f t="shared" si="1"/>
        <v>PSS15.8240TD1</v>
      </c>
      <c r="H112" s="4">
        <f>COUNTIF(Data!$G$3:$BA$2935,PSS!$G112)</f>
        <v>1</v>
      </c>
      <c r="I112" s="4" t="str">
        <f>IF($H112=0,"",VLOOKUP($G112,Data!$G$3:$BA$2935,2,FALSE))</f>
        <v>'PSS2A'</v>
      </c>
      <c r="J112" s="4">
        <f>PSSE!C114</f>
        <v>1</v>
      </c>
      <c r="K112" s="4">
        <f>IF($H112=0,"",VLOOKUP($G112,Data!$G$3:$BA$2935,4,FALSE))</f>
        <v>1</v>
      </c>
      <c r="L112" s="4">
        <f>IF($H112=0,"",VLOOKUP($G112,Data!$G$3:$BA$2935,5,FALSE))</f>
        <v>0</v>
      </c>
      <c r="M112" s="4">
        <f>IF($H112=0,"",VLOOKUP($G112,Data!$G$3:$BA$2935,6,FALSE))</f>
        <v>3</v>
      </c>
      <c r="N112" s="4">
        <f>IF($H112=0,"",VLOOKUP($G112,Data!$G$3:$BA$2935,7,FALSE))</f>
        <v>0</v>
      </c>
      <c r="O112" s="4">
        <f>IF($H112=0,"",VLOOKUP($G112,Data!$G$3:$BA$2935,8,FALSE))</f>
        <v>5</v>
      </c>
      <c r="P112" s="4">
        <f>IF($H112=0,"",VLOOKUP($G112,Data!$G$3:$BA$2935,9,FALSE))</f>
        <v>1</v>
      </c>
      <c r="Q112" s="4">
        <f>IF($H112=0,"",VLOOKUP($G112,Data!$G$3:$BA$2935,10,FALSE))</f>
        <v>2.5</v>
      </c>
      <c r="R112" s="4">
        <f>IF($H112=0,"",VLOOKUP($G112,Data!$G$3:$BA$2935,11,FALSE))</f>
        <v>2.5</v>
      </c>
      <c r="S112" s="4">
        <f>IF($H112=0,"",VLOOKUP($G112,Data!$G$3:$BA$2935,12,FALSE))</f>
        <v>2.5</v>
      </c>
      <c r="T112" s="4">
        <f>IF($H112=0,"",VLOOKUP($G112,Data!$G$3:$BA$2935,13,FALSE))</f>
        <v>2.5</v>
      </c>
      <c r="U112" s="4">
        <f>IF($H112=0,"",VLOOKUP($G112,Data!$G$3:$BA$2935,14,FALSE))</f>
        <v>0</v>
      </c>
      <c r="V112" s="4">
        <f>IF($H112=0,"",VLOOKUP($G112,Data!$G$3:$BA$2935,15,FALSE))</f>
        <v>2.5</v>
      </c>
      <c r="W112" s="4">
        <f>IF($H112=0,"",VLOOKUP($G112,Data!$G$3:$BA$2935,16,FALSE))</f>
        <v>0.39</v>
      </c>
      <c r="X112" s="4">
        <f>IF($H112=0,"",VLOOKUP($G112,Data!$G$3:$BA$2935,17,FALSE))</f>
        <v>1</v>
      </c>
      <c r="Y112" s="4">
        <f>IF($H112=0,"",VLOOKUP($G112,Data!$G$3:$BA$2935,18,FALSE))</f>
        <v>0</v>
      </c>
      <c r="Z112" s="4">
        <f>IF($H112=0,"",VLOOKUP($G112,Data!$G$3:$BA$2935,19,FALSE))</f>
        <v>0.1</v>
      </c>
      <c r="AA112" s="4">
        <f>IF($H112=0,"",VLOOKUP($G112,Data!$G$3:$BA$2935,20,FALSE))</f>
        <v>6.5</v>
      </c>
      <c r="AB112" s="4">
        <f>IF($H112=0,"",VLOOKUP($G112,Data!$G$3:$BA$2935,21,FALSE))</f>
        <v>0.44</v>
      </c>
      <c r="AC112" s="4">
        <f>IF($H112=0,"",VLOOKUP($G112,Data!$G$3:$BA$2935,22,FALSE))</f>
        <v>0.08</v>
      </c>
      <c r="AD112" s="4">
        <f>IF($H112=0,"",VLOOKUP($G112,Data!$G$3:$BA$2935,23,FALSE))</f>
        <v>0.2</v>
      </c>
      <c r="AE112" s="4">
        <f>IF($H112=0,"",VLOOKUP($G112,Data!$G$3:$BA$2935,24,FALSE))</f>
        <v>0.98</v>
      </c>
      <c r="AF112" s="4">
        <f>IF($H112=0,"",VLOOKUP($G112,Data!$G$3:$BA$2935,25,FALSE))</f>
        <v>0.1</v>
      </c>
      <c r="AG112" s="4">
        <f>IF($H112=0,"",VLOOKUP($G112,Data!$G$3:$BA$2935,26,FALSE))</f>
        <v>-0.1</v>
      </c>
      <c r="AH112" s="4" t="str">
        <f>IF($H112=0,"",VLOOKUP($G112,Data!$G$3:$BA$2935,27,FALSE))</f>
        <v>/</v>
      </c>
      <c r="AI112" s="4" t="str">
        <f>IF($H112=0,"",VLOOKUP($G112,Data!$G$3:$BA$2935,28,FALSE))</f>
        <v>/</v>
      </c>
      <c r="AJ112" s="4" t="str">
        <f>IF($H112=0,"",VLOOKUP($G112,Data!$G$3:$BA$2935,29,FALSE))</f>
        <v/>
      </c>
      <c r="AK112" s="4" t="str">
        <f>IF($H112=0,"",VLOOKUP($G112,Data!$G$3:$BA$2935,30,FALSE))</f>
        <v/>
      </c>
      <c r="AL112" s="4" t="str">
        <f>IF($H112=0,"",VLOOKUP($G112,Data!$G$3:$BA$2935,31,FALSE))</f>
        <v/>
      </c>
      <c r="AM112" s="4" t="str">
        <f>IF($H112=0,"",VLOOKUP($G112,Data!$G$3:$BA$2935,32,FALSE))</f>
        <v/>
      </c>
      <c r="AN112" s="4" t="str">
        <f>IF($H112=0,"",VLOOKUP($G112,Data!$G$3:$BA$2935,33,FALSE))</f>
        <v/>
      </c>
      <c r="AO112" s="4" t="str">
        <f>IF($H112=0,"",VLOOKUP($G112,Data!$G$3:$BA$2935,34,FALSE))</f>
        <v/>
      </c>
      <c r="AP112" s="4" t="str">
        <f>IF($H112=0,"",VLOOKUP($G112,Data!$G$3:$BA$2935,35,FALSE))</f>
        <v/>
      </c>
      <c r="AQ112" s="4" t="str">
        <f>IF($H112=0,"",VLOOKUP($G112,Data!$G$3:$BA$2935,36,FALSE))</f>
        <v/>
      </c>
      <c r="AR112" s="4" t="str">
        <f>IF($H112=0,"",VLOOKUP($G112,Data!$G$3:$BA$2935,37,FALSE))</f>
        <v/>
      </c>
      <c r="AS112" s="4" t="str">
        <f>IF($H112=0,"",VLOOKUP($G112,Data!$G$3:$BA$2935,38,FALSE))</f>
        <v/>
      </c>
      <c r="AT112" s="4" t="str">
        <f>IF($H112=0,"",VLOOKUP($G112,Data!$G$3:$BA$2935,39,FALSE))</f>
        <v/>
      </c>
    </row>
    <row r="113" spans="1:46" x14ac:dyDescent="0.25">
      <c r="A113" s="4">
        <f>PSSE!A115</f>
        <v>920094</v>
      </c>
      <c r="B113" s="4" t="str">
        <f>PSSE!B115</f>
        <v>CHINA_S5  _1</v>
      </c>
      <c r="C113" s="4">
        <f>PSSE!D115</f>
        <v>13</v>
      </c>
      <c r="D113" s="4">
        <f>PSSE!E115</f>
        <v>600</v>
      </c>
      <c r="E113" s="4" t="str">
        <f>PSSE!F115</f>
        <v>ND</v>
      </c>
      <c r="F113" s="4">
        <f>PSSE!G115</f>
        <v>1</v>
      </c>
      <c r="G113" s="4" t="str">
        <f t="shared" si="1"/>
        <v>PSS13600ND1</v>
      </c>
      <c r="H113" s="4">
        <f>COUNTIF(Data!$G$3:$BA$2935,PSS!$G113)</f>
        <v>0</v>
      </c>
      <c r="I113" s="4" t="str">
        <f>IF($H113=0,"",VLOOKUP($G113,Data!$G$3:$BA$2935,2,FALSE))</f>
        <v/>
      </c>
      <c r="J113" s="4">
        <f>PSSE!C115</f>
        <v>1</v>
      </c>
      <c r="K113" s="4" t="str">
        <f>IF($H113=0,"",VLOOKUP($G113,Data!$G$3:$BA$2935,4,FALSE))</f>
        <v/>
      </c>
      <c r="L113" s="4" t="str">
        <f>IF($H113=0,"",VLOOKUP($G113,Data!$G$3:$BA$2935,5,FALSE))</f>
        <v/>
      </c>
      <c r="M113" s="4" t="str">
        <f>IF($H113=0,"",VLOOKUP($G113,Data!$G$3:$BA$2935,6,FALSE))</f>
        <v/>
      </c>
      <c r="N113" s="4" t="str">
        <f>IF($H113=0,"",VLOOKUP($G113,Data!$G$3:$BA$2935,7,FALSE))</f>
        <v/>
      </c>
      <c r="O113" s="4" t="str">
        <f>IF($H113=0,"",VLOOKUP($G113,Data!$G$3:$BA$2935,8,FALSE))</f>
        <v/>
      </c>
      <c r="P113" s="4" t="str">
        <f>IF($H113=0,"",VLOOKUP($G113,Data!$G$3:$BA$2935,9,FALSE))</f>
        <v/>
      </c>
      <c r="Q113" s="4" t="str">
        <f>IF($H113=0,"",VLOOKUP($G113,Data!$G$3:$BA$2935,10,FALSE))</f>
        <v/>
      </c>
      <c r="R113" s="4" t="str">
        <f>IF($H113=0,"",VLOOKUP($G113,Data!$G$3:$BA$2935,11,FALSE))</f>
        <v/>
      </c>
      <c r="S113" s="4" t="str">
        <f>IF($H113=0,"",VLOOKUP($G113,Data!$G$3:$BA$2935,12,FALSE))</f>
        <v/>
      </c>
      <c r="T113" s="4" t="str">
        <f>IF($H113=0,"",VLOOKUP($G113,Data!$G$3:$BA$2935,13,FALSE))</f>
        <v/>
      </c>
      <c r="U113" s="4" t="str">
        <f>IF($H113=0,"",VLOOKUP($G113,Data!$G$3:$BA$2935,14,FALSE))</f>
        <v/>
      </c>
      <c r="V113" s="4" t="str">
        <f>IF($H113=0,"",VLOOKUP($G113,Data!$G$3:$BA$2935,15,FALSE))</f>
        <v/>
      </c>
      <c r="W113" s="4" t="str">
        <f>IF($H113=0,"",VLOOKUP($G113,Data!$G$3:$BA$2935,16,FALSE))</f>
        <v/>
      </c>
      <c r="X113" s="4" t="str">
        <f>IF($H113=0,"",VLOOKUP($G113,Data!$G$3:$BA$2935,17,FALSE))</f>
        <v/>
      </c>
      <c r="Y113" s="4" t="str">
        <f>IF($H113=0,"",VLOOKUP($G113,Data!$G$3:$BA$2935,18,FALSE))</f>
        <v/>
      </c>
      <c r="Z113" s="4" t="str">
        <f>IF($H113=0,"",VLOOKUP($G113,Data!$G$3:$BA$2935,19,FALSE))</f>
        <v/>
      </c>
      <c r="AA113" s="4" t="str">
        <f>IF($H113=0,"",VLOOKUP($G113,Data!$G$3:$BA$2935,20,FALSE))</f>
        <v/>
      </c>
      <c r="AB113" s="4" t="str">
        <f>IF($H113=0,"",VLOOKUP($G113,Data!$G$3:$BA$2935,21,FALSE))</f>
        <v/>
      </c>
      <c r="AC113" s="4" t="str">
        <f>IF($H113=0,"",VLOOKUP($G113,Data!$G$3:$BA$2935,22,FALSE))</f>
        <v/>
      </c>
      <c r="AD113" s="4" t="str">
        <f>IF($H113=0,"",VLOOKUP($G113,Data!$G$3:$BA$2935,23,FALSE))</f>
        <v/>
      </c>
      <c r="AE113" s="4" t="str">
        <f>IF($H113=0,"",VLOOKUP($G113,Data!$G$3:$BA$2935,24,FALSE))</f>
        <v/>
      </c>
      <c r="AF113" s="4" t="str">
        <f>IF($H113=0,"",VLOOKUP($G113,Data!$G$3:$BA$2935,25,FALSE))</f>
        <v/>
      </c>
      <c r="AG113" s="4" t="str">
        <f>IF($H113=0,"",VLOOKUP($G113,Data!$G$3:$BA$2935,26,FALSE))</f>
        <v/>
      </c>
      <c r="AH113" s="4" t="str">
        <f>IF($H113=0,"",VLOOKUP($G113,Data!$G$3:$BA$2935,27,FALSE))</f>
        <v/>
      </c>
      <c r="AI113" s="4" t="str">
        <f>IF($H113=0,"",VLOOKUP($G113,Data!$G$3:$BA$2935,28,FALSE))</f>
        <v/>
      </c>
      <c r="AJ113" s="4" t="str">
        <f>IF($H113=0,"",VLOOKUP($G113,Data!$G$3:$BA$2935,29,FALSE))</f>
        <v/>
      </c>
      <c r="AK113" s="4" t="str">
        <f>IF($H113=0,"",VLOOKUP($G113,Data!$G$3:$BA$2935,30,FALSE))</f>
        <v/>
      </c>
      <c r="AL113" s="4" t="str">
        <f>IF($H113=0,"",VLOOKUP($G113,Data!$G$3:$BA$2935,31,FALSE))</f>
        <v/>
      </c>
      <c r="AM113" s="4" t="str">
        <f>IF($H113=0,"",VLOOKUP($G113,Data!$G$3:$BA$2935,32,FALSE))</f>
        <v/>
      </c>
      <c r="AN113" s="4" t="str">
        <f>IF($H113=0,"",VLOOKUP($G113,Data!$G$3:$BA$2935,33,FALSE))</f>
        <v/>
      </c>
      <c r="AO113" s="4" t="str">
        <f>IF($H113=0,"",VLOOKUP($G113,Data!$G$3:$BA$2935,34,FALSE))</f>
        <v/>
      </c>
      <c r="AP113" s="4" t="str">
        <f>IF($H113=0,"",VLOOKUP($G113,Data!$G$3:$BA$2935,35,FALSE))</f>
        <v/>
      </c>
      <c r="AQ113" s="4" t="str">
        <f>IF($H113=0,"",VLOOKUP($G113,Data!$G$3:$BA$2935,36,FALSE))</f>
        <v/>
      </c>
      <c r="AR113" s="4" t="str">
        <f>IF($H113=0,"",VLOOKUP($G113,Data!$G$3:$BA$2935,37,FALSE))</f>
        <v/>
      </c>
      <c r="AS113" s="4" t="str">
        <f>IF($H113=0,"",VLOOKUP($G113,Data!$G$3:$BA$2935,38,FALSE))</f>
        <v/>
      </c>
      <c r="AT113" s="4" t="str">
        <f>IF($H113=0,"",VLOOKUP($G113,Data!$G$3:$BA$2935,39,FALSE))</f>
        <v/>
      </c>
    </row>
    <row r="114" spans="1:46" x14ac:dyDescent="0.25">
      <c r="A114" s="4">
        <f>PSSE!A116</f>
        <v>920095</v>
      </c>
      <c r="B114" s="4" t="str">
        <f>PSSE!B116</f>
        <v>CHINA_S6  _1</v>
      </c>
      <c r="C114" s="4">
        <f>PSSE!D116</f>
        <v>13</v>
      </c>
      <c r="D114" s="4">
        <f>PSSE!E116</f>
        <v>600</v>
      </c>
      <c r="E114" s="4" t="str">
        <f>PSSE!F116</f>
        <v>ND</v>
      </c>
      <c r="F114" s="4">
        <f>PSSE!G116</f>
        <v>1</v>
      </c>
      <c r="G114" s="4" t="str">
        <f t="shared" si="1"/>
        <v>PSS13600ND1</v>
      </c>
      <c r="H114" s="4">
        <f>COUNTIF(Data!$G$3:$BA$2935,PSS!$G114)</f>
        <v>0</v>
      </c>
      <c r="I114" s="4" t="str">
        <f>IF($H114=0,"",VLOOKUP($G114,Data!$G$3:$BA$2935,2,FALSE))</f>
        <v/>
      </c>
      <c r="J114" s="4">
        <f>PSSE!C116</f>
        <v>1</v>
      </c>
      <c r="K114" s="4" t="str">
        <f>IF($H114=0,"",VLOOKUP($G114,Data!$G$3:$BA$2935,4,FALSE))</f>
        <v/>
      </c>
      <c r="L114" s="4" t="str">
        <f>IF($H114=0,"",VLOOKUP($G114,Data!$G$3:$BA$2935,5,FALSE))</f>
        <v/>
      </c>
      <c r="M114" s="4" t="str">
        <f>IF($H114=0,"",VLOOKUP($G114,Data!$G$3:$BA$2935,6,FALSE))</f>
        <v/>
      </c>
      <c r="N114" s="4" t="str">
        <f>IF($H114=0,"",VLOOKUP($G114,Data!$G$3:$BA$2935,7,FALSE))</f>
        <v/>
      </c>
      <c r="O114" s="4" t="str">
        <f>IF($H114=0,"",VLOOKUP($G114,Data!$G$3:$BA$2935,8,FALSE))</f>
        <v/>
      </c>
      <c r="P114" s="4" t="str">
        <f>IF($H114=0,"",VLOOKUP($G114,Data!$G$3:$BA$2935,9,FALSE))</f>
        <v/>
      </c>
      <c r="Q114" s="4" t="str">
        <f>IF($H114=0,"",VLOOKUP($G114,Data!$G$3:$BA$2935,10,FALSE))</f>
        <v/>
      </c>
      <c r="R114" s="4" t="str">
        <f>IF($H114=0,"",VLOOKUP($G114,Data!$G$3:$BA$2935,11,FALSE))</f>
        <v/>
      </c>
      <c r="S114" s="4" t="str">
        <f>IF($H114=0,"",VLOOKUP($G114,Data!$G$3:$BA$2935,12,FALSE))</f>
        <v/>
      </c>
      <c r="T114" s="4" t="str">
        <f>IF($H114=0,"",VLOOKUP($G114,Data!$G$3:$BA$2935,13,FALSE))</f>
        <v/>
      </c>
      <c r="U114" s="4" t="str">
        <f>IF($H114=0,"",VLOOKUP($G114,Data!$G$3:$BA$2935,14,FALSE))</f>
        <v/>
      </c>
      <c r="V114" s="4" t="str">
        <f>IF($H114=0,"",VLOOKUP($G114,Data!$G$3:$BA$2935,15,FALSE))</f>
        <v/>
      </c>
      <c r="W114" s="4" t="str">
        <f>IF($H114=0,"",VLOOKUP($G114,Data!$G$3:$BA$2935,16,FALSE))</f>
        <v/>
      </c>
      <c r="X114" s="4" t="str">
        <f>IF($H114=0,"",VLOOKUP($G114,Data!$G$3:$BA$2935,17,FALSE))</f>
        <v/>
      </c>
      <c r="Y114" s="4" t="str">
        <f>IF($H114=0,"",VLOOKUP($G114,Data!$G$3:$BA$2935,18,FALSE))</f>
        <v/>
      </c>
      <c r="Z114" s="4" t="str">
        <f>IF($H114=0,"",VLOOKUP($G114,Data!$G$3:$BA$2935,19,FALSE))</f>
        <v/>
      </c>
      <c r="AA114" s="4" t="str">
        <f>IF($H114=0,"",VLOOKUP($G114,Data!$G$3:$BA$2935,20,FALSE))</f>
        <v/>
      </c>
      <c r="AB114" s="4" t="str">
        <f>IF($H114=0,"",VLOOKUP($G114,Data!$G$3:$BA$2935,21,FALSE))</f>
        <v/>
      </c>
      <c r="AC114" s="4" t="str">
        <f>IF($H114=0,"",VLOOKUP($G114,Data!$G$3:$BA$2935,22,FALSE))</f>
        <v/>
      </c>
      <c r="AD114" s="4" t="str">
        <f>IF($H114=0,"",VLOOKUP($G114,Data!$G$3:$BA$2935,23,FALSE))</f>
        <v/>
      </c>
      <c r="AE114" s="4" t="str">
        <f>IF($H114=0,"",VLOOKUP($G114,Data!$G$3:$BA$2935,24,FALSE))</f>
        <v/>
      </c>
      <c r="AF114" s="4" t="str">
        <f>IF($H114=0,"",VLOOKUP($G114,Data!$G$3:$BA$2935,25,FALSE))</f>
        <v/>
      </c>
      <c r="AG114" s="4" t="str">
        <f>IF($H114=0,"",VLOOKUP($G114,Data!$G$3:$BA$2935,26,FALSE))</f>
        <v/>
      </c>
      <c r="AH114" s="4" t="str">
        <f>IF($H114=0,"",VLOOKUP($G114,Data!$G$3:$BA$2935,27,FALSE))</f>
        <v/>
      </c>
      <c r="AI114" s="4" t="str">
        <f>IF($H114=0,"",VLOOKUP($G114,Data!$G$3:$BA$2935,28,FALSE))</f>
        <v/>
      </c>
      <c r="AJ114" s="4" t="str">
        <f>IF($H114=0,"",VLOOKUP($G114,Data!$G$3:$BA$2935,29,FALSE))</f>
        <v/>
      </c>
      <c r="AK114" s="4" t="str">
        <f>IF($H114=0,"",VLOOKUP($G114,Data!$G$3:$BA$2935,30,FALSE))</f>
        <v/>
      </c>
      <c r="AL114" s="4" t="str">
        <f>IF($H114=0,"",VLOOKUP($G114,Data!$G$3:$BA$2935,31,FALSE))</f>
        <v/>
      </c>
      <c r="AM114" s="4" t="str">
        <f>IF($H114=0,"",VLOOKUP($G114,Data!$G$3:$BA$2935,32,FALSE))</f>
        <v/>
      </c>
      <c r="AN114" s="4" t="str">
        <f>IF($H114=0,"",VLOOKUP($G114,Data!$G$3:$BA$2935,33,FALSE))</f>
        <v/>
      </c>
      <c r="AO114" s="4" t="str">
        <f>IF($H114=0,"",VLOOKUP($G114,Data!$G$3:$BA$2935,34,FALSE))</f>
        <v/>
      </c>
      <c r="AP114" s="4" t="str">
        <f>IF($H114=0,"",VLOOKUP($G114,Data!$G$3:$BA$2935,35,FALSE))</f>
        <v/>
      </c>
      <c r="AQ114" s="4" t="str">
        <f>IF($H114=0,"",VLOOKUP($G114,Data!$G$3:$BA$2935,36,FALSE))</f>
        <v/>
      </c>
      <c r="AR114" s="4" t="str">
        <f>IF($H114=0,"",VLOOKUP($G114,Data!$G$3:$BA$2935,37,FALSE))</f>
        <v/>
      </c>
      <c r="AS114" s="4" t="str">
        <f>IF($H114=0,"",VLOOKUP($G114,Data!$G$3:$BA$2935,38,FALSE))</f>
        <v/>
      </c>
      <c r="AT114" s="4" t="str">
        <f>IF($H114=0,"",VLOOKUP($G114,Data!$G$3:$BA$2935,39,FALSE))</f>
        <v/>
      </c>
    </row>
    <row r="115" spans="1:46" x14ac:dyDescent="0.25">
      <c r="A115" s="4">
        <f>PSSE!A117</f>
        <v>920096</v>
      </c>
      <c r="B115" s="4" t="str">
        <f>PSSE!B117</f>
        <v>CHINA_S4</v>
      </c>
      <c r="C115" s="4">
        <f>PSSE!D117</f>
        <v>13</v>
      </c>
      <c r="D115" s="4">
        <f>PSSE!E117</f>
        <v>600</v>
      </c>
      <c r="E115" s="4" t="str">
        <f>PSSE!F117</f>
        <v>ND</v>
      </c>
      <c r="F115" s="4">
        <f>PSSE!G117</f>
        <v>1</v>
      </c>
      <c r="G115" s="4" t="str">
        <f t="shared" si="1"/>
        <v>PSS13600ND1</v>
      </c>
      <c r="H115" s="4">
        <f>COUNTIF(Data!$G$3:$BA$2935,PSS!$G115)</f>
        <v>0</v>
      </c>
      <c r="I115" s="4" t="str">
        <f>IF($H115=0,"",VLOOKUP($G115,Data!$G$3:$BA$2935,2,FALSE))</f>
        <v/>
      </c>
      <c r="J115" s="4">
        <f>PSSE!C117</f>
        <v>1</v>
      </c>
      <c r="K115" s="4" t="str">
        <f>IF($H115=0,"",VLOOKUP($G115,Data!$G$3:$BA$2935,4,FALSE))</f>
        <v/>
      </c>
      <c r="L115" s="4" t="str">
        <f>IF($H115=0,"",VLOOKUP($G115,Data!$G$3:$BA$2935,5,FALSE))</f>
        <v/>
      </c>
      <c r="M115" s="4" t="str">
        <f>IF($H115=0,"",VLOOKUP($G115,Data!$G$3:$BA$2935,6,FALSE))</f>
        <v/>
      </c>
      <c r="N115" s="4" t="str">
        <f>IF($H115=0,"",VLOOKUP($G115,Data!$G$3:$BA$2935,7,FALSE))</f>
        <v/>
      </c>
      <c r="O115" s="4" t="str">
        <f>IF($H115=0,"",VLOOKUP($G115,Data!$G$3:$BA$2935,8,FALSE))</f>
        <v/>
      </c>
      <c r="P115" s="4" t="str">
        <f>IF($H115=0,"",VLOOKUP($G115,Data!$G$3:$BA$2935,9,FALSE))</f>
        <v/>
      </c>
      <c r="Q115" s="4" t="str">
        <f>IF($H115=0,"",VLOOKUP($G115,Data!$G$3:$BA$2935,10,FALSE))</f>
        <v/>
      </c>
      <c r="R115" s="4" t="str">
        <f>IF($H115=0,"",VLOOKUP($G115,Data!$G$3:$BA$2935,11,FALSE))</f>
        <v/>
      </c>
      <c r="S115" s="4" t="str">
        <f>IF($H115=0,"",VLOOKUP($G115,Data!$G$3:$BA$2935,12,FALSE))</f>
        <v/>
      </c>
      <c r="T115" s="4" t="str">
        <f>IF($H115=0,"",VLOOKUP($G115,Data!$G$3:$BA$2935,13,FALSE))</f>
        <v/>
      </c>
      <c r="U115" s="4" t="str">
        <f>IF($H115=0,"",VLOOKUP($G115,Data!$G$3:$BA$2935,14,FALSE))</f>
        <v/>
      </c>
      <c r="V115" s="4" t="str">
        <f>IF($H115=0,"",VLOOKUP($G115,Data!$G$3:$BA$2935,15,FALSE))</f>
        <v/>
      </c>
      <c r="W115" s="4" t="str">
        <f>IF($H115=0,"",VLOOKUP($G115,Data!$G$3:$BA$2935,16,FALSE))</f>
        <v/>
      </c>
      <c r="X115" s="4" t="str">
        <f>IF($H115=0,"",VLOOKUP($G115,Data!$G$3:$BA$2935,17,FALSE))</f>
        <v/>
      </c>
      <c r="Y115" s="4" t="str">
        <f>IF($H115=0,"",VLOOKUP($G115,Data!$G$3:$BA$2935,18,FALSE))</f>
        <v/>
      </c>
      <c r="Z115" s="4" t="str">
        <f>IF($H115=0,"",VLOOKUP($G115,Data!$G$3:$BA$2935,19,FALSE))</f>
        <v/>
      </c>
      <c r="AA115" s="4" t="str">
        <f>IF($H115=0,"",VLOOKUP($G115,Data!$G$3:$BA$2935,20,FALSE))</f>
        <v/>
      </c>
      <c r="AB115" s="4" t="str">
        <f>IF($H115=0,"",VLOOKUP($G115,Data!$G$3:$BA$2935,21,FALSE))</f>
        <v/>
      </c>
      <c r="AC115" s="4" t="str">
        <f>IF($H115=0,"",VLOOKUP($G115,Data!$G$3:$BA$2935,22,FALSE))</f>
        <v/>
      </c>
      <c r="AD115" s="4" t="str">
        <f>IF($H115=0,"",VLOOKUP($G115,Data!$G$3:$BA$2935,23,FALSE))</f>
        <v/>
      </c>
      <c r="AE115" s="4" t="str">
        <f>IF($H115=0,"",VLOOKUP($G115,Data!$G$3:$BA$2935,24,FALSE))</f>
        <v/>
      </c>
      <c r="AF115" s="4" t="str">
        <f>IF($H115=0,"",VLOOKUP($G115,Data!$G$3:$BA$2935,25,FALSE))</f>
        <v/>
      </c>
      <c r="AG115" s="4" t="str">
        <f>IF($H115=0,"",VLOOKUP($G115,Data!$G$3:$BA$2935,26,FALSE))</f>
        <v/>
      </c>
      <c r="AH115" s="4" t="str">
        <f>IF($H115=0,"",VLOOKUP($G115,Data!$G$3:$BA$2935,27,FALSE))</f>
        <v/>
      </c>
      <c r="AI115" s="4" t="str">
        <f>IF($H115=0,"",VLOOKUP($G115,Data!$G$3:$BA$2935,28,FALSE))</f>
        <v/>
      </c>
      <c r="AJ115" s="4" t="str">
        <f>IF($H115=0,"",VLOOKUP($G115,Data!$G$3:$BA$2935,29,FALSE))</f>
        <v/>
      </c>
      <c r="AK115" s="4" t="str">
        <f>IF($H115=0,"",VLOOKUP($G115,Data!$G$3:$BA$2935,30,FALSE))</f>
        <v/>
      </c>
      <c r="AL115" s="4" t="str">
        <f>IF($H115=0,"",VLOOKUP($G115,Data!$G$3:$BA$2935,31,FALSE))</f>
        <v/>
      </c>
      <c r="AM115" s="4" t="str">
        <f>IF($H115=0,"",VLOOKUP($G115,Data!$G$3:$BA$2935,32,FALSE))</f>
        <v/>
      </c>
      <c r="AN115" s="4" t="str">
        <f>IF($H115=0,"",VLOOKUP($G115,Data!$G$3:$BA$2935,33,FALSE))</f>
        <v/>
      </c>
      <c r="AO115" s="4" t="str">
        <f>IF($H115=0,"",VLOOKUP($G115,Data!$G$3:$BA$2935,34,FALSE))</f>
        <v/>
      </c>
      <c r="AP115" s="4" t="str">
        <f>IF($H115=0,"",VLOOKUP($G115,Data!$G$3:$BA$2935,35,FALSE))</f>
        <v/>
      </c>
      <c r="AQ115" s="4" t="str">
        <f>IF($H115=0,"",VLOOKUP($G115,Data!$G$3:$BA$2935,36,FALSE))</f>
        <v/>
      </c>
      <c r="AR115" s="4" t="str">
        <f>IF($H115=0,"",VLOOKUP($G115,Data!$G$3:$BA$2935,37,FALSE))</f>
        <v/>
      </c>
      <c r="AS115" s="4" t="str">
        <f>IF($H115=0,"",VLOOKUP($G115,Data!$G$3:$BA$2935,38,FALSE))</f>
        <v/>
      </c>
      <c r="AT115" s="4" t="str">
        <f>IF($H115=0,"",VLOOKUP($G115,Data!$G$3:$BA$2935,39,FALSE))</f>
        <v/>
      </c>
    </row>
    <row r="116" spans="1:46" x14ac:dyDescent="0.25">
      <c r="A116" s="4">
        <f>PSSE!A118</f>
        <v>920097</v>
      </c>
      <c r="B116" s="4" t="str">
        <f>PSSE!B118</f>
        <v>CHINA_S3</v>
      </c>
      <c r="C116" s="4">
        <f>PSSE!D118</f>
        <v>13</v>
      </c>
      <c r="D116" s="4">
        <f>PSSE!E118</f>
        <v>600</v>
      </c>
      <c r="E116" s="4" t="str">
        <f>PSSE!F118</f>
        <v>ND</v>
      </c>
      <c r="F116" s="4">
        <f>PSSE!G118</f>
        <v>1</v>
      </c>
      <c r="G116" s="4" t="str">
        <f t="shared" si="1"/>
        <v>PSS13600ND1</v>
      </c>
      <c r="H116" s="4">
        <f>COUNTIF(Data!$G$3:$BA$2935,PSS!$G116)</f>
        <v>0</v>
      </c>
      <c r="I116" s="4" t="str">
        <f>IF($H116=0,"",VLOOKUP($G116,Data!$G$3:$BA$2935,2,FALSE))</f>
        <v/>
      </c>
      <c r="J116" s="4">
        <f>PSSE!C118</f>
        <v>1</v>
      </c>
      <c r="K116" s="4" t="str">
        <f>IF($H116=0,"",VLOOKUP($G116,Data!$G$3:$BA$2935,4,FALSE))</f>
        <v/>
      </c>
      <c r="L116" s="4" t="str">
        <f>IF($H116=0,"",VLOOKUP($G116,Data!$G$3:$BA$2935,5,FALSE))</f>
        <v/>
      </c>
      <c r="M116" s="4" t="str">
        <f>IF($H116=0,"",VLOOKUP($G116,Data!$G$3:$BA$2935,6,FALSE))</f>
        <v/>
      </c>
      <c r="N116" s="4" t="str">
        <f>IF($H116=0,"",VLOOKUP($G116,Data!$G$3:$BA$2935,7,FALSE))</f>
        <v/>
      </c>
      <c r="O116" s="4" t="str">
        <f>IF($H116=0,"",VLOOKUP($G116,Data!$G$3:$BA$2935,8,FALSE))</f>
        <v/>
      </c>
      <c r="P116" s="4" t="str">
        <f>IF($H116=0,"",VLOOKUP($G116,Data!$G$3:$BA$2935,9,FALSE))</f>
        <v/>
      </c>
      <c r="Q116" s="4" t="str">
        <f>IF($H116=0,"",VLOOKUP($G116,Data!$G$3:$BA$2935,10,FALSE))</f>
        <v/>
      </c>
      <c r="R116" s="4" t="str">
        <f>IF($H116=0,"",VLOOKUP($G116,Data!$G$3:$BA$2935,11,FALSE))</f>
        <v/>
      </c>
      <c r="S116" s="4" t="str">
        <f>IF($H116=0,"",VLOOKUP($G116,Data!$G$3:$BA$2935,12,FALSE))</f>
        <v/>
      </c>
      <c r="T116" s="4" t="str">
        <f>IF($H116=0,"",VLOOKUP($G116,Data!$G$3:$BA$2935,13,FALSE))</f>
        <v/>
      </c>
      <c r="U116" s="4" t="str">
        <f>IF($H116=0,"",VLOOKUP($G116,Data!$G$3:$BA$2935,14,FALSE))</f>
        <v/>
      </c>
      <c r="V116" s="4" t="str">
        <f>IF($H116=0,"",VLOOKUP($G116,Data!$G$3:$BA$2935,15,FALSE))</f>
        <v/>
      </c>
      <c r="W116" s="4" t="str">
        <f>IF($H116=0,"",VLOOKUP($G116,Data!$G$3:$BA$2935,16,FALSE))</f>
        <v/>
      </c>
      <c r="X116" s="4" t="str">
        <f>IF($H116=0,"",VLOOKUP($G116,Data!$G$3:$BA$2935,17,FALSE))</f>
        <v/>
      </c>
      <c r="Y116" s="4" t="str">
        <f>IF($H116=0,"",VLOOKUP($G116,Data!$G$3:$BA$2935,18,FALSE))</f>
        <v/>
      </c>
      <c r="Z116" s="4" t="str">
        <f>IF($H116=0,"",VLOOKUP($G116,Data!$G$3:$BA$2935,19,FALSE))</f>
        <v/>
      </c>
      <c r="AA116" s="4" t="str">
        <f>IF($H116=0,"",VLOOKUP($G116,Data!$G$3:$BA$2935,20,FALSE))</f>
        <v/>
      </c>
      <c r="AB116" s="4" t="str">
        <f>IF($H116=0,"",VLOOKUP($G116,Data!$G$3:$BA$2935,21,FALSE))</f>
        <v/>
      </c>
      <c r="AC116" s="4" t="str">
        <f>IF($H116=0,"",VLOOKUP($G116,Data!$G$3:$BA$2935,22,FALSE))</f>
        <v/>
      </c>
      <c r="AD116" s="4" t="str">
        <f>IF($H116=0,"",VLOOKUP($G116,Data!$G$3:$BA$2935,23,FALSE))</f>
        <v/>
      </c>
      <c r="AE116" s="4" t="str">
        <f>IF($H116=0,"",VLOOKUP($G116,Data!$G$3:$BA$2935,24,FALSE))</f>
        <v/>
      </c>
      <c r="AF116" s="4" t="str">
        <f>IF($H116=0,"",VLOOKUP($G116,Data!$G$3:$BA$2935,25,FALSE))</f>
        <v/>
      </c>
      <c r="AG116" s="4" t="str">
        <f>IF($H116=0,"",VLOOKUP($G116,Data!$G$3:$BA$2935,26,FALSE))</f>
        <v/>
      </c>
      <c r="AH116" s="4" t="str">
        <f>IF($H116=0,"",VLOOKUP($G116,Data!$G$3:$BA$2935,27,FALSE))</f>
        <v/>
      </c>
      <c r="AI116" s="4" t="str">
        <f>IF($H116=0,"",VLOOKUP($G116,Data!$G$3:$BA$2935,28,FALSE))</f>
        <v/>
      </c>
      <c r="AJ116" s="4" t="str">
        <f>IF($H116=0,"",VLOOKUP($G116,Data!$G$3:$BA$2935,29,FALSE))</f>
        <v/>
      </c>
      <c r="AK116" s="4" t="str">
        <f>IF($H116=0,"",VLOOKUP($G116,Data!$G$3:$BA$2935,30,FALSE))</f>
        <v/>
      </c>
      <c r="AL116" s="4" t="str">
        <f>IF($H116=0,"",VLOOKUP($G116,Data!$G$3:$BA$2935,31,FALSE))</f>
        <v/>
      </c>
      <c r="AM116" s="4" t="str">
        <f>IF($H116=0,"",VLOOKUP($G116,Data!$G$3:$BA$2935,32,FALSE))</f>
        <v/>
      </c>
      <c r="AN116" s="4" t="str">
        <f>IF($H116=0,"",VLOOKUP($G116,Data!$G$3:$BA$2935,33,FALSE))</f>
        <v/>
      </c>
      <c r="AO116" s="4" t="str">
        <f>IF($H116=0,"",VLOOKUP($G116,Data!$G$3:$BA$2935,34,FALSE))</f>
        <v/>
      </c>
      <c r="AP116" s="4" t="str">
        <f>IF($H116=0,"",VLOOKUP($G116,Data!$G$3:$BA$2935,35,FALSE))</f>
        <v/>
      </c>
      <c r="AQ116" s="4" t="str">
        <f>IF($H116=0,"",VLOOKUP($G116,Data!$G$3:$BA$2935,36,FALSE))</f>
        <v/>
      </c>
      <c r="AR116" s="4" t="str">
        <f>IF($H116=0,"",VLOOKUP($G116,Data!$G$3:$BA$2935,37,FALSE))</f>
        <v/>
      </c>
      <c r="AS116" s="4" t="str">
        <f>IF($H116=0,"",VLOOKUP($G116,Data!$G$3:$BA$2935,38,FALSE))</f>
        <v/>
      </c>
      <c r="AT116" s="4" t="str">
        <f>IF($H116=0,"",VLOOKUP($G116,Data!$G$3:$BA$2935,39,FALSE))</f>
        <v/>
      </c>
    </row>
    <row r="117" spans="1:46" x14ac:dyDescent="0.25">
      <c r="A117" s="4">
        <f>PSSE!A119</f>
        <v>920098</v>
      </c>
      <c r="B117" s="4" t="str">
        <f>PSSE!B119</f>
        <v>CHINA_S2</v>
      </c>
      <c r="C117" s="4">
        <f>PSSE!D119</f>
        <v>13</v>
      </c>
      <c r="D117" s="4">
        <f>PSSE!E119</f>
        <v>600</v>
      </c>
      <c r="E117" s="4" t="str">
        <f>PSSE!F119</f>
        <v>ND</v>
      </c>
      <c r="F117" s="4">
        <f>PSSE!G119</f>
        <v>1</v>
      </c>
      <c r="G117" s="4" t="str">
        <f t="shared" si="1"/>
        <v>PSS13600ND1</v>
      </c>
      <c r="H117" s="4">
        <f>COUNTIF(Data!$G$3:$BA$2935,PSS!$G117)</f>
        <v>0</v>
      </c>
      <c r="I117" s="4" t="str">
        <f>IF($H117=0,"",VLOOKUP($G117,Data!$G$3:$BA$2935,2,FALSE))</f>
        <v/>
      </c>
      <c r="J117" s="4">
        <f>PSSE!C119</f>
        <v>1</v>
      </c>
      <c r="K117" s="4" t="str">
        <f>IF($H117=0,"",VLOOKUP($G117,Data!$G$3:$BA$2935,4,FALSE))</f>
        <v/>
      </c>
      <c r="L117" s="4" t="str">
        <f>IF($H117=0,"",VLOOKUP($G117,Data!$G$3:$BA$2935,5,FALSE))</f>
        <v/>
      </c>
      <c r="M117" s="4" t="str">
        <f>IF($H117=0,"",VLOOKUP($G117,Data!$G$3:$BA$2935,6,FALSE))</f>
        <v/>
      </c>
      <c r="N117" s="4" t="str">
        <f>IF($H117=0,"",VLOOKUP($G117,Data!$G$3:$BA$2935,7,FALSE))</f>
        <v/>
      </c>
      <c r="O117" s="4" t="str">
        <f>IF($H117=0,"",VLOOKUP($G117,Data!$G$3:$BA$2935,8,FALSE))</f>
        <v/>
      </c>
      <c r="P117" s="4" t="str">
        <f>IF($H117=0,"",VLOOKUP($G117,Data!$G$3:$BA$2935,9,FALSE))</f>
        <v/>
      </c>
      <c r="Q117" s="4" t="str">
        <f>IF($H117=0,"",VLOOKUP($G117,Data!$G$3:$BA$2935,10,FALSE))</f>
        <v/>
      </c>
      <c r="R117" s="4" t="str">
        <f>IF($H117=0,"",VLOOKUP($G117,Data!$G$3:$BA$2935,11,FALSE))</f>
        <v/>
      </c>
      <c r="S117" s="4" t="str">
        <f>IF($H117=0,"",VLOOKUP($G117,Data!$G$3:$BA$2935,12,FALSE))</f>
        <v/>
      </c>
      <c r="T117" s="4" t="str">
        <f>IF($H117=0,"",VLOOKUP($G117,Data!$G$3:$BA$2935,13,FALSE))</f>
        <v/>
      </c>
      <c r="U117" s="4" t="str">
        <f>IF($H117=0,"",VLOOKUP($G117,Data!$G$3:$BA$2935,14,FALSE))</f>
        <v/>
      </c>
      <c r="V117" s="4" t="str">
        <f>IF($H117=0,"",VLOOKUP($G117,Data!$G$3:$BA$2935,15,FALSE))</f>
        <v/>
      </c>
      <c r="W117" s="4" t="str">
        <f>IF($H117=0,"",VLOOKUP($G117,Data!$G$3:$BA$2935,16,FALSE))</f>
        <v/>
      </c>
      <c r="X117" s="4" t="str">
        <f>IF($H117=0,"",VLOOKUP($G117,Data!$G$3:$BA$2935,17,FALSE))</f>
        <v/>
      </c>
      <c r="Y117" s="4" t="str">
        <f>IF($H117=0,"",VLOOKUP($G117,Data!$G$3:$BA$2935,18,FALSE))</f>
        <v/>
      </c>
      <c r="Z117" s="4" t="str">
        <f>IF($H117=0,"",VLOOKUP($G117,Data!$G$3:$BA$2935,19,FALSE))</f>
        <v/>
      </c>
      <c r="AA117" s="4" t="str">
        <f>IF($H117=0,"",VLOOKUP($G117,Data!$G$3:$BA$2935,20,FALSE))</f>
        <v/>
      </c>
      <c r="AB117" s="4" t="str">
        <f>IF($H117=0,"",VLOOKUP($G117,Data!$G$3:$BA$2935,21,FALSE))</f>
        <v/>
      </c>
      <c r="AC117" s="4" t="str">
        <f>IF($H117=0,"",VLOOKUP($G117,Data!$G$3:$BA$2935,22,FALSE))</f>
        <v/>
      </c>
      <c r="AD117" s="4" t="str">
        <f>IF($H117=0,"",VLOOKUP($G117,Data!$G$3:$BA$2935,23,FALSE))</f>
        <v/>
      </c>
      <c r="AE117" s="4" t="str">
        <f>IF($H117=0,"",VLOOKUP($G117,Data!$G$3:$BA$2935,24,FALSE))</f>
        <v/>
      </c>
      <c r="AF117" s="4" t="str">
        <f>IF($H117=0,"",VLOOKUP($G117,Data!$G$3:$BA$2935,25,FALSE))</f>
        <v/>
      </c>
      <c r="AG117" s="4" t="str">
        <f>IF($H117=0,"",VLOOKUP($G117,Data!$G$3:$BA$2935,26,FALSE))</f>
        <v/>
      </c>
      <c r="AH117" s="4" t="str">
        <f>IF($H117=0,"",VLOOKUP($G117,Data!$G$3:$BA$2935,27,FALSE))</f>
        <v/>
      </c>
      <c r="AI117" s="4" t="str">
        <f>IF($H117=0,"",VLOOKUP($G117,Data!$G$3:$BA$2935,28,FALSE))</f>
        <v/>
      </c>
      <c r="AJ117" s="4" t="str">
        <f>IF($H117=0,"",VLOOKUP($G117,Data!$G$3:$BA$2935,29,FALSE))</f>
        <v/>
      </c>
      <c r="AK117" s="4" t="str">
        <f>IF($H117=0,"",VLOOKUP($G117,Data!$G$3:$BA$2935,30,FALSE))</f>
        <v/>
      </c>
      <c r="AL117" s="4" t="str">
        <f>IF($H117=0,"",VLOOKUP($G117,Data!$G$3:$BA$2935,31,FALSE))</f>
        <v/>
      </c>
      <c r="AM117" s="4" t="str">
        <f>IF($H117=0,"",VLOOKUP($G117,Data!$G$3:$BA$2935,32,FALSE))</f>
        <v/>
      </c>
      <c r="AN117" s="4" t="str">
        <f>IF($H117=0,"",VLOOKUP($G117,Data!$G$3:$BA$2935,33,FALSE))</f>
        <v/>
      </c>
      <c r="AO117" s="4" t="str">
        <f>IF($H117=0,"",VLOOKUP($G117,Data!$G$3:$BA$2935,34,FALSE))</f>
        <v/>
      </c>
      <c r="AP117" s="4" t="str">
        <f>IF($H117=0,"",VLOOKUP($G117,Data!$G$3:$BA$2935,35,FALSE))</f>
        <v/>
      </c>
      <c r="AQ117" s="4" t="str">
        <f>IF($H117=0,"",VLOOKUP($G117,Data!$G$3:$BA$2935,36,FALSE))</f>
        <v/>
      </c>
      <c r="AR117" s="4" t="str">
        <f>IF($H117=0,"",VLOOKUP($G117,Data!$G$3:$BA$2935,37,FALSE))</f>
        <v/>
      </c>
      <c r="AS117" s="4" t="str">
        <f>IF($H117=0,"",VLOOKUP($G117,Data!$G$3:$BA$2935,38,FALSE))</f>
        <v/>
      </c>
      <c r="AT117" s="4" t="str">
        <f>IF($H117=0,"",VLOOKUP($G117,Data!$G$3:$BA$2935,39,FALSE))</f>
        <v/>
      </c>
    </row>
    <row r="118" spans="1:46" x14ac:dyDescent="0.25">
      <c r="A118" s="4">
        <f>PSSE!A120</f>
        <v>920099</v>
      </c>
      <c r="B118" s="4" t="str">
        <f>PSSE!B120</f>
        <v>CHINA_S1</v>
      </c>
      <c r="C118" s="4">
        <f>PSSE!D120</f>
        <v>13</v>
      </c>
      <c r="D118" s="4">
        <f>PSSE!E120</f>
        <v>600</v>
      </c>
      <c r="E118" s="4" t="str">
        <f>PSSE!F120</f>
        <v>ND</v>
      </c>
      <c r="F118" s="4">
        <f>PSSE!G120</f>
        <v>1</v>
      </c>
      <c r="G118" s="4" t="str">
        <f t="shared" si="1"/>
        <v>PSS13600ND1</v>
      </c>
      <c r="H118" s="4">
        <f>COUNTIF(Data!$G$3:$BA$2935,PSS!$G118)</f>
        <v>0</v>
      </c>
      <c r="I118" s="4" t="str">
        <f>IF($H118=0,"",VLOOKUP($G118,Data!$G$3:$BA$2935,2,FALSE))</f>
        <v/>
      </c>
      <c r="J118" s="4">
        <f>PSSE!C120</f>
        <v>1</v>
      </c>
      <c r="K118" s="4" t="str">
        <f>IF($H118=0,"",VLOOKUP($G118,Data!$G$3:$BA$2935,4,FALSE))</f>
        <v/>
      </c>
      <c r="L118" s="4" t="str">
        <f>IF($H118=0,"",VLOOKUP($G118,Data!$G$3:$BA$2935,5,FALSE))</f>
        <v/>
      </c>
      <c r="M118" s="4" t="str">
        <f>IF($H118=0,"",VLOOKUP($G118,Data!$G$3:$BA$2935,6,FALSE))</f>
        <v/>
      </c>
      <c r="N118" s="4" t="str">
        <f>IF($H118=0,"",VLOOKUP($G118,Data!$G$3:$BA$2935,7,FALSE))</f>
        <v/>
      </c>
      <c r="O118" s="4" t="str">
        <f>IF($H118=0,"",VLOOKUP($G118,Data!$G$3:$BA$2935,8,FALSE))</f>
        <v/>
      </c>
      <c r="P118" s="4" t="str">
        <f>IF($H118=0,"",VLOOKUP($G118,Data!$G$3:$BA$2935,9,FALSE))</f>
        <v/>
      </c>
      <c r="Q118" s="4" t="str">
        <f>IF($H118=0,"",VLOOKUP($G118,Data!$G$3:$BA$2935,10,FALSE))</f>
        <v/>
      </c>
      <c r="R118" s="4" t="str">
        <f>IF($H118=0,"",VLOOKUP($G118,Data!$G$3:$BA$2935,11,FALSE))</f>
        <v/>
      </c>
      <c r="S118" s="4" t="str">
        <f>IF($H118=0,"",VLOOKUP($G118,Data!$G$3:$BA$2935,12,FALSE))</f>
        <v/>
      </c>
      <c r="T118" s="4" t="str">
        <f>IF($H118=0,"",VLOOKUP($G118,Data!$G$3:$BA$2935,13,FALSE))</f>
        <v/>
      </c>
      <c r="U118" s="4" t="str">
        <f>IF($H118=0,"",VLOOKUP($G118,Data!$G$3:$BA$2935,14,FALSE))</f>
        <v/>
      </c>
      <c r="V118" s="4" t="str">
        <f>IF($H118=0,"",VLOOKUP($G118,Data!$G$3:$BA$2935,15,FALSE))</f>
        <v/>
      </c>
      <c r="W118" s="4" t="str">
        <f>IF($H118=0,"",VLOOKUP($G118,Data!$G$3:$BA$2935,16,FALSE))</f>
        <v/>
      </c>
      <c r="X118" s="4" t="str">
        <f>IF($H118=0,"",VLOOKUP($G118,Data!$G$3:$BA$2935,17,FALSE))</f>
        <v/>
      </c>
      <c r="Y118" s="4" t="str">
        <f>IF($H118=0,"",VLOOKUP($G118,Data!$G$3:$BA$2935,18,FALSE))</f>
        <v/>
      </c>
      <c r="Z118" s="4" t="str">
        <f>IF($H118=0,"",VLOOKUP($G118,Data!$G$3:$BA$2935,19,FALSE))</f>
        <v/>
      </c>
      <c r="AA118" s="4" t="str">
        <f>IF($H118=0,"",VLOOKUP($G118,Data!$G$3:$BA$2935,20,FALSE))</f>
        <v/>
      </c>
      <c r="AB118" s="4" t="str">
        <f>IF($H118=0,"",VLOOKUP($G118,Data!$G$3:$BA$2935,21,FALSE))</f>
        <v/>
      </c>
      <c r="AC118" s="4" t="str">
        <f>IF($H118=0,"",VLOOKUP($G118,Data!$G$3:$BA$2935,22,FALSE))</f>
        <v/>
      </c>
      <c r="AD118" s="4" t="str">
        <f>IF($H118=0,"",VLOOKUP($G118,Data!$G$3:$BA$2935,23,FALSE))</f>
        <v/>
      </c>
      <c r="AE118" s="4" t="str">
        <f>IF($H118=0,"",VLOOKUP($G118,Data!$G$3:$BA$2935,24,FALSE))</f>
        <v/>
      </c>
      <c r="AF118" s="4" t="str">
        <f>IF($H118=0,"",VLOOKUP($G118,Data!$G$3:$BA$2935,25,FALSE))</f>
        <v/>
      </c>
      <c r="AG118" s="4" t="str">
        <f>IF($H118=0,"",VLOOKUP($G118,Data!$G$3:$BA$2935,26,FALSE))</f>
        <v/>
      </c>
      <c r="AH118" s="4" t="str">
        <f>IF($H118=0,"",VLOOKUP($G118,Data!$G$3:$BA$2935,27,FALSE))</f>
        <v/>
      </c>
      <c r="AI118" s="4" t="str">
        <f>IF($H118=0,"",VLOOKUP($G118,Data!$G$3:$BA$2935,28,FALSE))</f>
        <v/>
      </c>
      <c r="AJ118" s="4" t="str">
        <f>IF($H118=0,"",VLOOKUP($G118,Data!$G$3:$BA$2935,29,FALSE))</f>
        <v/>
      </c>
      <c r="AK118" s="4" t="str">
        <f>IF($H118=0,"",VLOOKUP($G118,Data!$G$3:$BA$2935,30,FALSE))</f>
        <v/>
      </c>
      <c r="AL118" s="4" t="str">
        <f>IF($H118=0,"",VLOOKUP($G118,Data!$G$3:$BA$2935,31,FALSE))</f>
        <v/>
      </c>
      <c r="AM118" s="4" t="str">
        <f>IF($H118=0,"",VLOOKUP($G118,Data!$G$3:$BA$2935,32,FALSE))</f>
        <v/>
      </c>
      <c r="AN118" s="4" t="str">
        <f>IF($H118=0,"",VLOOKUP($G118,Data!$G$3:$BA$2935,33,FALSE))</f>
        <v/>
      </c>
      <c r="AO118" s="4" t="str">
        <f>IF($H118=0,"",VLOOKUP($G118,Data!$G$3:$BA$2935,34,FALSE))</f>
        <v/>
      </c>
      <c r="AP118" s="4" t="str">
        <f>IF($H118=0,"",VLOOKUP($G118,Data!$G$3:$BA$2935,35,FALSE))</f>
        <v/>
      </c>
      <c r="AQ118" s="4" t="str">
        <f>IF($H118=0,"",VLOOKUP($G118,Data!$G$3:$BA$2935,36,FALSE))</f>
        <v/>
      </c>
      <c r="AR118" s="4" t="str">
        <f>IF($H118=0,"",VLOOKUP($G118,Data!$G$3:$BA$2935,37,FALSE))</f>
        <v/>
      </c>
      <c r="AS118" s="4" t="str">
        <f>IF($H118=0,"",VLOOKUP($G118,Data!$G$3:$BA$2935,38,FALSE))</f>
        <v/>
      </c>
      <c r="AT118" s="4" t="str">
        <f>IF($H118=0,"",VLOOKUP($G118,Data!$G$3:$BA$2935,39,FALSE))</f>
        <v/>
      </c>
    </row>
    <row r="119" spans="1:46" x14ac:dyDescent="0.25">
      <c r="A119" s="4">
        <f>PSSE!A121</f>
        <v>922011</v>
      </c>
      <c r="B119" s="4" t="str">
        <f>PSSE!B121</f>
        <v>CAONGAN_S1</v>
      </c>
      <c r="C119" s="4">
        <f>PSSE!D121</f>
        <v>10.5</v>
      </c>
      <c r="D119" s="4">
        <f>PSSE!E121</f>
        <v>57.5</v>
      </c>
      <c r="E119" s="4" t="str">
        <f>PSSE!F121</f>
        <v>ND</v>
      </c>
      <c r="F119" s="4">
        <f>PSSE!G121</f>
        <v>1</v>
      </c>
      <c r="G119" s="4" t="str">
        <f t="shared" si="1"/>
        <v>PSS10.557.5ND1</v>
      </c>
      <c r="H119" s="4">
        <f>COUNTIF(Data!$G$3:$BA$2935,PSS!$G119)</f>
        <v>1</v>
      </c>
      <c r="I119" s="4" t="str">
        <f>IF($H119=0,"",VLOOKUP($G119,Data!$G$3:$BA$2935,2,FALSE))</f>
        <v>'PSS2A'</v>
      </c>
      <c r="J119" s="4">
        <f>PSSE!C121</f>
        <v>1</v>
      </c>
      <c r="K119" s="4">
        <f>IF($H119=0,"",VLOOKUP($G119,Data!$G$3:$BA$2935,4,FALSE))</f>
        <v>1</v>
      </c>
      <c r="L119" s="4">
        <f>IF($H119=0,"",VLOOKUP($G119,Data!$G$3:$BA$2935,5,FALSE))</f>
        <v>0</v>
      </c>
      <c r="M119" s="4">
        <f>IF($H119=0,"",VLOOKUP($G119,Data!$G$3:$BA$2935,6,FALSE))</f>
        <v>3</v>
      </c>
      <c r="N119" s="4">
        <f>IF($H119=0,"",VLOOKUP($G119,Data!$G$3:$BA$2935,7,FALSE))</f>
        <v>0</v>
      </c>
      <c r="O119" s="4">
        <f>IF($H119=0,"",VLOOKUP($G119,Data!$G$3:$BA$2935,8,FALSE))</f>
        <v>5</v>
      </c>
      <c r="P119" s="4">
        <f>IF($H119=0,"",VLOOKUP($G119,Data!$G$3:$BA$2935,9,FALSE))</f>
        <v>1</v>
      </c>
      <c r="Q119" s="4">
        <f>IF($H119=0,"",VLOOKUP($G119,Data!$G$3:$BA$2935,10,FALSE))</f>
        <v>2.5</v>
      </c>
      <c r="R119" s="4">
        <f>IF($H119=0,"",VLOOKUP($G119,Data!$G$3:$BA$2935,11,FALSE))</f>
        <v>2.5</v>
      </c>
      <c r="S119" s="4">
        <f>IF($H119=0,"",VLOOKUP($G119,Data!$G$3:$BA$2935,12,FALSE))</f>
        <v>0</v>
      </c>
      <c r="T119" s="4">
        <f>IF($H119=0,"",VLOOKUP($G119,Data!$G$3:$BA$2935,13,FALSE))</f>
        <v>2.5</v>
      </c>
      <c r="U119" s="4">
        <f>IF($H119=0,"",VLOOKUP($G119,Data!$G$3:$BA$2935,14,FALSE))</f>
        <v>0</v>
      </c>
      <c r="V119" s="4">
        <f>IF($H119=0,"",VLOOKUP($G119,Data!$G$3:$BA$2935,15,FALSE))</f>
        <v>2.5</v>
      </c>
      <c r="W119" s="4">
        <f>IF($H119=0,"",VLOOKUP($G119,Data!$G$3:$BA$2935,16,FALSE))</f>
        <v>0.39</v>
      </c>
      <c r="X119" s="4">
        <f>IF($H119=0,"",VLOOKUP($G119,Data!$G$3:$BA$2935,17,FALSE))</f>
        <v>1</v>
      </c>
      <c r="Y119" s="4">
        <f>IF($H119=0,"",VLOOKUP($G119,Data!$G$3:$BA$2935,18,FALSE))</f>
        <v>0</v>
      </c>
      <c r="Z119" s="4">
        <f>IF($H119=0,"",VLOOKUP($G119,Data!$G$3:$BA$2935,19,FALSE))</f>
        <v>0.1</v>
      </c>
      <c r="AA119" s="4">
        <f>IF($H119=0,"",VLOOKUP($G119,Data!$G$3:$BA$2935,20,FALSE))</f>
        <v>6.5</v>
      </c>
      <c r="AB119" s="4">
        <f>IF($H119=0,"",VLOOKUP($G119,Data!$G$3:$BA$2935,21,FALSE))</f>
        <v>0.44</v>
      </c>
      <c r="AC119" s="4">
        <f>IF($H119=0,"",VLOOKUP($G119,Data!$G$3:$BA$2935,22,FALSE))</f>
        <v>0.08</v>
      </c>
      <c r="AD119" s="4">
        <f>IF($H119=0,"",VLOOKUP($G119,Data!$G$3:$BA$2935,23,FALSE))</f>
        <v>0.2</v>
      </c>
      <c r="AE119" s="4">
        <f>IF($H119=0,"",VLOOKUP($G119,Data!$G$3:$BA$2935,24,FALSE))</f>
        <v>0.98</v>
      </c>
      <c r="AF119" s="4">
        <f>IF($H119=0,"",VLOOKUP($G119,Data!$G$3:$BA$2935,25,FALSE))</f>
        <v>0.1</v>
      </c>
      <c r="AG119" s="4">
        <f>IF($H119=0,"",VLOOKUP($G119,Data!$G$3:$BA$2935,26,FALSE))</f>
        <v>-0.1</v>
      </c>
      <c r="AH119" s="4" t="str">
        <f>IF($H119=0,"",VLOOKUP($G119,Data!$G$3:$BA$2935,27,FALSE))</f>
        <v>/</v>
      </c>
      <c r="AI119" s="4" t="str">
        <f>IF($H119=0,"",VLOOKUP($G119,Data!$G$3:$BA$2935,28,FALSE))</f>
        <v>/</v>
      </c>
      <c r="AJ119" s="4" t="str">
        <f>IF($H119=0,"",VLOOKUP($G119,Data!$G$3:$BA$2935,29,FALSE))</f>
        <v/>
      </c>
      <c r="AK119" s="4" t="str">
        <f>IF($H119=0,"",VLOOKUP($G119,Data!$G$3:$BA$2935,30,FALSE))</f>
        <v/>
      </c>
      <c r="AL119" s="4" t="str">
        <f>IF($H119=0,"",VLOOKUP($G119,Data!$G$3:$BA$2935,31,FALSE))</f>
        <v/>
      </c>
      <c r="AM119" s="4" t="str">
        <f>IF($H119=0,"",VLOOKUP($G119,Data!$G$3:$BA$2935,32,FALSE))</f>
        <v/>
      </c>
      <c r="AN119" s="4" t="str">
        <f>IF($H119=0,"",VLOOKUP($G119,Data!$G$3:$BA$2935,33,FALSE))</f>
        <v/>
      </c>
      <c r="AO119" s="4" t="str">
        <f>IF($H119=0,"",VLOOKUP($G119,Data!$G$3:$BA$2935,34,FALSE))</f>
        <v/>
      </c>
      <c r="AP119" s="4" t="str">
        <f>IF($H119=0,"",VLOOKUP($G119,Data!$G$3:$BA$2935,35,FALSE))</f>
        <v/>
      </c>
      <c r="AQ119" s="4" t="str">
        <f>IF($H119=0,"",VLOOKUP($G119,Data!$G$3:$BA$2935,36,FALSE))</f>
        <v/>
      </c>
      <c r="AR119" s="4" t="str">
        <f>IF($H119=0,"",VLOOKUP($G119,Data!$G$3:$BA$2935,37,FALSE))</f>
        <v/>
      </c>
      <c r="AS119" s="4" t="str">
        <f>IF($H119=0,"",VLOOKUP($G119,Data!$G$3:$BA$2935,38,FALSE))</f>
        <v/>
      </c>
      <c r="AT119" s="4" t="str">
        <f>IF($H119=0,"",VLOOKUP($G119,Data!$G$3:$BA$2935,39,FALSE))</f>
        <v/>
      </c>
    </row>
    <row r="120" spans="1:46" x14ac:dyDescent="0.25">
      <c r="A120" s="4">
        <f>PSSE!A122</f>
        <v>922012</v>
      </c>
      <c r="B120" s="4" t="str">
        <f>PSSE!B122</f>
        <v>CAONGAN_S2</v>
      </c>
      <c r="C120" s="4">
        <f>PSSE!D122</f>
        <v>10.5</v>
      </c>
      <c r="D120" s="4">
        <f>PSSE!E122</f>
        <v>57.5</v>
      </c>
      <c r="E120" s="4" t="str">
        <f>PSSE!F122</f>
        <v>ND</v>
      </c>
      <c r="F120" s="4">
        <f>PSSE!G122</f>
        <v>1</v>
      </c>
      <c r="G120" s="4" t="str">
        <f t="shared" si="1"/>
        <v>PSS10.557.5ND1</v>
      </c>
      <c r="H120" s="4">
        <f>COUNTIF(Data!$G$3:$BA$2935,PSS!$G120)</f>
        <v>1</v>
      </c>
      <c r="I120" s="4" t="str">
        <f>IF($H120=0,"",VLOOKUP($G120,Data!$G$3:$BA$2935,2,FALSE))</f>
        <v>'PSS2A'</v>
      </c>
      <c r="J120" s="4">
        <f>PSSE!C122</f>
        <v>1</v>
      </c>
      <c r="K120" s="4">
        <f>IF($H120=0,"",VLOOKUP($G120,Data!$G$3:$BA$2935,4,FALSE))</f>
        <v>1</v>
      </c>
      <c r="L120" s="4">
        <f>IF($H120=0,"",VLOOKUP($G120,Data!$G$3:$BA$2935,5,FALSE))</f>
        <v>0</v>
      </c>
      <c r="M120" s="4">
        <f>IF($H120=0,"",VLOOKUP($G120,Data!$G$3:$BA$2935,6,FALSE))</f>
        <v>3</v>
      </c>
      <c r="N120" s="4">
        <f>IF($H120=0,"",VLOOKUP($G120,Data!$G$3:$BA$2935,7,FALSE))</f>
        <v>0</v>
      </c>
      <c r="O120" s="4">
        <f>IF($H120=0,"",VLOOKUP($G120,Data!$G$3:$BA$2935,8,FALSE))</f>
        <v>5</v>
      </c>
      <c r="P120" s="4">
        <f>IF($H120=0,"",VLOOKUP($G120,Data!$G$3:$BA$2935,9,FALSE))</f>
        <v>1</v>
      </c>
      <c r="Q120" s="4">
        <f>IF($H120=0,"",VLOOKUP($G120,Data!$G$3:$BA$2935,10,FALSE))</f>
        <v>2.5</v>
      </c>
      <c r="R120" s="4">
        <f>IF($H120=0,"",VLOOKUP($G120,Data!$G$3:$BA$2935,11,FALSE))</f>
        <v>2.5</v>
      </c>
      <c r="S120" s="4">
        <f>IF($H120=0,"",VLOOKUP($G120,Data!$G$3:$BA$2935,12,FALSE))</f>
        <v>0</v>
      </c>
      <c r="T120" s="4">
        <f>IF($H120=0,"",VLOOKUP($G120,Data!$G$3:$BA$2935,13,FALSE))</f>
        <v>2.5</v>
      </c>
      <c r="U120" s="4">
        <f>IF($H120=0,"",VLOOKUP($G120,Data!$G$3:$BA$2935,14,FALSE))</f>
        <v>0</v>
      </c>
      <c r="V120" s="4">
        <f>IF($H120=0,"",VLOOKUP($G120,Data!$G$3:$BA$2935,15,FALSE))</f>
        <v>2.5</v>
      </c>
      <c r="W120" s="4">
        <f>IF($H120=0,"",VLOOKUP($G120,Data!$G$3:$BA$2935,16,FALSE))</f>
        <v>0.39</v>
      </c>
      <c r="X120" s="4">
        <f>IF($H120=0,"",VLOOKUP($G120,Data!$G$3:$BA$2935,17,FALSE))</f>
        <v>1</v>
      </c>
      <c r="Y120" s="4">
        <f>IF($H120=0,"",VLOOKUP($G120,Data!$G$3:$BA$2935,18,FALSE))</f>
        <v>0</v>
      </c>
      <c r="Z120" s="4">
        <f>IF($H120=0,"",VLOOKUP($G120,Data!$G$3:$BA$2935,19,FALSE))</f>
        <v>0.1</v>
      </c>
      <c r="AA120" s="4">
        <f>IF($H120=0,"",VLOOKUP($G120,Data!$G$3:$BA$2935,20,FALSE))</f>
        <v>6.5</v>
      </c>
      <c r="AB120" s="4">
        <f>IF($H120=0,"",VLOOKUP($G120,Data!$G$3:$BA$2935,21,FALSE))</f>
        <v>0.44</v>
      </c>
      <c r="AC120" s="4">
        <f>IF($H120=0,"",VLOOKUP($G120,Data!$G$3:$BA$2935,22,FALSE))</f>
        <v>0.08</v>
      </c>
      <c r="AD120" s="4">
        <f>IF($H120=0,"",VLOOKUP($G120,Data!$G$3:$BA$2935,23,FALSE))</f>
        <v>0.2</v>
      </c>
      <c r="AE120" s="4">
        <f>IF($H120=0,"",VLOOKUP($G120,Data!$G$3:$BA$2935,24,FALSE))</f>
        <v>0.98</v>
      </c>
      <c r="AF120" s="4">
        <f>IF($H120=0,"",VLOOKUP($G120,Data!$G$3:$BA$2935,25,FALSE))</f>
        <v>0.1</v>
      </c>
      <c r="AG120" s="4">
        <f>IF($H120=0,"",VLOOKUP($G120,Data!$G$3:$BA$2935,26,FALSE))</f>
        <v>-0.1</v>
      </c>
      <c r="AH120" s="4" t="str">
        <f>IF($H120=0,"",VLOOKUP($G120,Data!$G$3:$BA$2935,27,FALSE))</f>
        <v>/</v>
      </c>
      <c r="AI120" s="4" t="str">
        <f>IF($H120=0,"",VLOOKUP($G120,Data!$G$3:$BA$2935,28,FALSE))</f>
        <v>/</v>
      </c>
      <c r="AJ120" s="4" t="str">
        <f>IF($H120=0,"",VLOOKUP($G120,Data!$G$3:$BA$2935,29,FALSE))</f>
        <v/>
      </c>
      <c r="AK120" s="4" t="str">
        <f>IF($H120=0,"",VLOOKUP($G120,Data!$G$3:$BA$2935,30,FALSE))</f>
        <v/>
      </c>
      <c r="AL120" s="4" t="str">
        <f>IF($H120=0,"",VLOOKUP($G120,Data!$G$3:$BA$2935,31,FALSE))</f>
        <v/>
      </c>
      <c r="AM120" s="4" t="str">
        <f>IF($H120=0,"",VLOOKUP($G120,Data!$G$3:$BA$2935,32,FALSE))</f>
        <v/>
      </c>
      <c r="AN120" s="4" t="str">
        <f>IF($H120=0,"",VLOOKUP($G120,Data!$G$3:$BA$2935,33,FALSE))</f>
        <v/>
      </c>
      <c r="AO120" s="4" t="str">
        <f>IF($H120=0,"",VLOOKUP($G120,Data!$G$3:$BA$2935,34,FALSE))</f>
        <v/>
      </c>
      <c r="AP120" s="4" t="str">
        <f>IF($H120=0,"",VLOOKUP($G120,Data!$G$3:$BA$2935,35,FALSE))</f>
        <v/>
      </c>
      <c r="AQ120" s="4" t="str">
        <f>IF($H120=0,"",VLOOKUP($G120,Data!$G$3:$BA$2935,36,FALSE))</f>
        <v/>
      </c>
      <c r="AR120" s="4" t="str">
        <f>IF($H120=0,"",VLOOKUP($G120,Data!$G$3:$BA$2935,37,FALSE))</f>
        <v/>
      </c>
      <c r="AS120" s="4" t="str">
        <f>IF($H120=0,"",VLOOKUP($G120,Data!$G$3:$BA$2935,38,FALSE))</f>
        <v/>
      </c>
      <c r="AT120" s="4" t="str">
        <f>IF($H120=0,"",VLOOKUP($G120,Data!$G$3:$BA$2935,39,FALSE))</f>
        <v/>
      </c>
    </row>
    <row r="121" spans="1:46" x14ac:dyDescent="0.25">
      <c r="A121" s="4">
        <f>PSSE!A123</f>
        <v>923011</v>
      </c>
      <c r="B121" s="4" t="str">
        <f>PSSE!B123</f>
        <v>HOABINH_H1</v>
      </c>
      <c r="C121" s="4">
        <f>PSSE!D123</f>
        <v>15.8</v>
      </c>
      <c r="D121" s="4">
        <f>PSSE!E123</f>
        <v>240</v>
      </c>
      <c r="E121" s="4" t="str">
        <f>PSSE!F123</f>
        <v>TD</v>
      </c>
      <c r="F121" s="4">
        <f>PSSE!G123</f>
        <v>1</v>
      </c>
      <c r="G121" s="4" t="str">
        <f t="shared" si="1"/>
        <v>PSS15.8240TD1</v>
      </c>
      <c r="H121" s="4">
        <f>COUNTIF(Data!$G$3:$BA$2935,PSS!$G121)</f>
        <v>1</v>
      </c>
      <c r="I121" s="4" t="str">
        <f>IF($H121=0,"",VLOOKUP($G121,Data!$G$3:$BA$2935,2,FALSE))</f>
        <v>'PSS2A'</v>
      </c>
      <c r="J121" s="4">
        <f>PSSE!C123</f>
        <v>1</v>
      </c>
      <c r="K121" s="4">
        <f>IF($H121=0,"",VLOOKUP($G121,Data!$G$3:$BA$2935,4,FALSE))</f>
        <v>1</v>
      </c>
      <c r="L121" s="4">
        <f>IF($H121=0,"",VLOOKUP($G121,Data!$G$3:$BA$2935,5,FALSE))</f>
        <v>0</v>
      </c>
      <c r="M121" s="4">
        <f>IF($H121=0,"",VLOOKUP($G121,Data!$G$3:$BA$2935,6,FALSE))</f>
        <v>3</v>
      </c>
      <c r="N121" s="4">
        <f>IF($H121=0,"",VLOOKUP($G121,Data!$G$3:$BA$2935,7,FALSE))</f>
        <v>0</v>
      </c>
      <c r="O121" s="4">
        <f>IF($H121=0,"",VLOOKUP($G121,Data!$G$3:$BA$2935,8,FALSE))</f>
        <v>5</v>
      </c>
      <c r="P121" s="4">
        <f>IF($H121=0,"",VLOOKUP($G121,Data!$G$3:$BA$2935,9,FALSE))</f>
        <v>1</v>
      </c>
      <c r="Q121" s="4">
        <f>IF($H121=0,"",VLOOKUP($G121,Data!$G$3:$BA$2935,10,FALSE))</f>
        <v>2.5</v>
      </c>
      <c r="R121" s="4">
        <f>IF($H121=0,"",VLOOKUP($G121,Data!$G$3:$BA$2935,11,FALSE))</f>
        <v>2.5</v>
      </c>
      <c r="S121" s="4">
        <f>IF($H121=0,"",VLOOKUP($G121,Data!$G$3:$BA$2935,12,FALSE))</f>
        <v>2.5</v>
      </c>
      <c r="T121" s="4">
        <f>IF($H121=0,"",VLOOKUP($G121,Data!$G$3:$BA$2935,13,FALSE))</f>
        <v>2.5</v>
      </c>
      <c r="U121" s="4">
        <f>IF($H121=0,"",VLOOKUP($G121,Data!$G$3:$BA$2935,14,FALSE))</f>
        <v>0</v>
      </c>
      <c r="V121" s="4">
        <f>IF($H121=0,"",VLOOKUP($G121,Data!$G$3:$BA$2935,15,FALSE))</f>
        <v>2.5</v>
      </c>
      <c r="W121" s="4">
        <f>IF($H121=0,"",VLOOKUP($G121,Data!$G$3:$BA$2935,16,FALSE))</f>
        <v>0.39</v>
      </c>
      <c r="X121" s="4">
        <f>IF($H121=0,"",VLOOKUP($G121,Data!$G$3:$BA$2935,17,FALSE))</f>
        <v>1</v>
      </c>
      <c r="Y121" s="4">
        <f>IF($H121=0,"",VLOOKUP($G121,Data!$G$3:$BA$2935,18,FALSE))</f>
        <v>0</v>
      </c>
      <c r="Z121" s="4">
        <f>IF($H121=0,"",VLOOKUP($G121,Data!$G$3:$BA$2935,19,FALSE))</f>
        <v>0.1</v>
      </c>
      <c r="AA121" s="4">
        <f>IF($H121=0,"",VLOOKUP($G121,Data!$G$3:$BA$2935,20,FALSE))</f>
        <v>6.5</v>
      </c>
      <c r="AB121" s="4">
        <f>IF($H121=0,"",VLOOKUP($G121,Data!$G$3:$BA$2935,21,FALSE))</f>
        <v>0.44</v>
      </c>
      <c r="AC121" s="4">
        <f>IF($H121=0,"",VLOOKUP($G121,Data!$G$3:$BA$2935,22,FALSE))</f>
        <v>0.08</v>
      </c>
      <c r="AD121" s="4">
        <f>IF($H121=0,"",VLOOKUP($G121,Data!$G$3:$BA$2935,23,FALSE))</f>
        <v>0.2</v>
      </c>
      <c r="AE121" s="4">
        <f>IF($H121=0,"",VLOOKUP($G121,Data!$G$3:$BA$2935,24,FALSE))</f>
        <v>0.98</v>
      </c>
      <c r="AF121" s="4">
        <f>IF($H121=0,"",VLOOKUP($G121,Data!$G$3:$BA$2935,25,FALSE))</f>
        <v>0.1</v>
      </c>
      <c r="AG121" s="4">
        <f>IF($H121=0,"",VLOOKUP($G121,Data!$G$3:$BA$2935,26,FALSE))</f>
        <v>-0.1</v>
      </c>
      <c r="AH121" s="4" t="str">
        <f>IF($H121=0,"",VLOOKUP($G121,Data!$G$3:$BA$2935,27,FALSE))</f>
        <v>/</v>
      </c>
      <c r="AI121" s="4" t="str">
        <f>IF($H121=0,"",VLOOKUP($G121,Data!$G$3:$BA$2935,28,FALSE))</f>
        <v>/</v>
      </c>
      <c r="AJ121" s="4" t="str">
        <f>IF($H121=0,"",VLOOKUP($G121,Data!$G$3:$BA$2935,29,FALSE))</f>
        <v/>
      </c>
      <c r="AK121" s="4" t="str">
        <f>IF($H121=0,"",VLOOKUP($G121,Data!$G$3:$BA$2935,30,FALSE))</f>
        <v/>
      </c>
      <c r="AL121" s="4" t="str">
        <f>IF($H121=0,"",VLOOKUP($G121,Data!$G$3:$BA$2935,31,FALSE))</f>
        <v/>
      </c>
      <c r="AM121" s="4" t="str">
        <f>IF($H121=0,"",VLOOKUP($G121,Data!$G$3:$BA$2935,32,FALSE))</f>
        <v/>
      </c>
      <c r="AN121" s="4" t="str">
        <f>IF($H121=0,"",VLOOKUP($G121,Data!$G$3:$BA$2935,33,FALSE))</f>
        <v/>
      </c>
      <c r="AO121" s="4" t="str">
        <f>IF($H121=0,"",VLOOKUP($G121,Data!$G$3:$BA$2935,34,FALSE))</f>
        <v/>
      </c>
      <c r="AP121" s="4" t="str">
        <f>IF($H121=0,"",VLOOKUP($G121,Data!$G$3:$BA$2935,35,FALSE))</f>
        <v/>
      </c>
      <c r="AQ121" s="4" t="str">
        <f>IF($H121=0,"",VLOOKUP($G121,Data!$G$3:$BA$2935,36,FALSE))</f>
        <v/>
      </c>
      <c r="AR121" s="4" t="str">
        <f>IF($H121=0,"",VLOOKUP($G121,Data!$G$3:$BA$2935,37,FALSE))</f>
        <v/>
      </c>
      <c r="AS121" s="4" t="str">
        <f>IF($H121=0,"",VLOOKUP($G121,Data!$G$3:$BA$2935,38,FALSE))</f>
        <v/>
      </c>
      <c r="AT121" s="4" t="str">
        <f>IF($H121=0,"",VLOOKUP($G121,Data!$G$3:$BA$2935,39,FALSE))</f>
        <v/>
      </c>
    </row>
    <row r="122" spans="1:46" x14ac:dyDescent="0.25">
      <c r="A122" s="4">
        <f>PSSE!A124</f>
        <v>923012</v>
      </c>
      <c r="B122" s="4" t="str">
        <f>PSSE!B124</f>
        <v>HOABINH_H2</v>
      </c>
      <c r="C122" s="4">
        <f>PSSE!D124</f>
        <v>15.8</v>
      </c>
      <c r="D122" s="4">
        <f>PSSE!E124</f>
        <v>240</v>
      </c>
      <c r="E122" s="4" t="str">
        <f>PSSE!F124</f>
        <v>TD</v>
      </c>
      <c r="F122" s="4">
        <f>PSSE!G124</f>
        <v>1</v>
      </c>
      <c r="G122" s="4" t="str">
        <f t="shared" si="1"/>
        <v>PSS15.8240TD1</v>
      </c>
      <c r="H122" s="4">
        <f>COUNTIF(Data!$G$3:$BA$2935,PSS!$G122)</f>
        <v>1</v>
      </c>
      <c r="I122" s="4" t="str">
        <f>IF($H122=0,"",VLOOKUP($G122,Data!$G$3:$BA$2935,2,FALSE))</f>
        <v>'PSS2A'</v>
      </c>
      <c r="J122" s="4">
        <f>PSSE!C124</f>
        <v>1</v>
      </c>
      <c r="K122" s="4">
        <f>IF($H122=0,"",VLOOKUP($G122,Data!$G$3:$BA$2935,4,FALSE))</f>
        <v>1</v>
      </c>
      <c r="L122" s="4">
        <f>IF($H122=0,"",VLOOKUP($G122,Data!$G$3:$BA$2935,5,FALSE))</f>
        <v>0</v>
      </c>
      <c r="M122" s="4">
        <f>IF($H122=0,"",VLOOKUP($G122,Data!$G$3:$BA$2935,6,FALSE))</f>
        <v>3</v>
      </c>
      <c r="N122" s="4">
        <f>IF($H122=0,"",VLOOKUP($G122,Data!$G$3:$BA$2935,7,FALSE))</f>
        <v>0</v>
      </c>
      <c r="O122" s="4">
        <f>IF($H122=0,"",VLOOKUP($G122,Data!$G$3:$BA$2935,8,FALSE))</f>
        <v>5</v>
      </c>
      <c r="P122" s="4">
        <f>IF($H122=0,"",VLOOKUP($G122,Data!$G$3:$BA$2935,9,FALSE))</f>
        <v>1</v>
      </c>
      <c r="Q122" s="4">
        <f>IF($H122=0,"",VLOOKUP($G122,Data!$G$3:$BA$2935,10,FALSE))</f>
        <v>2.5</v>
      </c>
      <c r="R122" s="4">
        <f>IF($H122=0,"",VLOOKUP($G122,Data!$G$3:$BA$2935,11,FALSE))</f>
        <v>2.5</v>
      </c>
      <c r="S122" s="4">
        <f>IF($H122=0,"",VLOOKUP($G122,Data!$G$3:$BA$2935,12,FALSE))</f>
        <v>2.5</v>
      </c>
      <c r="T122" s="4">
        <f>IF($H122=0,"",VLOOKUP($G122,Data!$G$3:$BA$2935,13,FALSE))</f>
        <v>2.5</v>
      </c>
      <c r="U122" s="4">
        <f>IF($H122=0,"",VLOOKUP($G122,Data!$G$3:$BA$2935,14,FALSE))</f>
        <v>0</v>
      </c>
      <c r="V122" s="4">
        <f>IF($H122=0,"",VLOOKUP($G122,Data!$G$3:$BA$2935,15,FALSE))</f>
        <v>2.5</v>
      </c>
      <c r="W122" s="4">
        <f>IF($H122=0,"",VLOOKUP($G122,Data!$G$3:$BA$2935,16,FALSE))</f>
        <v>0.39</v>
      </c>
      <c r="X122" s="4">
        <f>IF($H122=0,"",VLOOKUP($G122,Data!$G$3:$BA$2935,17,FALSE))</f>
        <v>1</v>
      </c>
      <c r="Y122" s="4">
        <f>IF($H122=0,"",VLOOKUP($G122,Data!$G$3:$BA$2935,18,FALSE))</f>
        <v>0</v>
      </c>
      <c r="Z122" s="4">
        <f>IF($H122=0,"",VLOOKUP($G122,Data!$G$3:$BA$2935,19,FALSE))</f>
        <v>0.1</v>
      </c>
      <c r="AA122" s="4">
        <f>IF($H122=0,"",VLOOKUP($G122,Data!$G$3:$BA$2935,20,FALSE))</f>
        <v>6.5</v>
      </c>
      <c r="AB122" s="4">
        <f>IF($H122=0,"",VLOOKUP($G122,Data!$G$3:$BA$2935,21,FALSE))</f>
        <v>0.44</v>
      </c>
      <c r="AC122" s="4">
        <f>IF($H122=0,"",VLOOKUP($G122,Data!$G$3:$BA$2935,22,FALSE))</f>
        <v>0.08</v>
      </c>
      <c r="AD122" s="4">
        <f>IF($H122=0,"",VLOOKUP($G122,Data!$G$3:$BA$2935,23,FALSE))</f>
        <v>0.2</v>
      </c>
      <c r="AE122" s="4">
        <f>IF($H122=0,"",VLOOKUP($G122,Data!$G$3:$BA$2935,24,FALSE))</f>
        <v>0.98</v>
      </c>
      <c r="AF122" s="4">
        <f>IF($H122=0,"",VLOOKUP($G122,Data!$G$3:$BA$2935,25,FALSE))</f>
        <v>0.1</v>
      </c>
      <c r="AG122" s="4">
        <f>IF($H122=0,"",VLOOKUP($G122,Data!$G$3:$BA$2935,26,FALSE))</f>
        <v>-0.1</v>
      </c>
      <c r="AH122" s="4" t="str">
        <f>IF($H122=0,"",VLOOKUP($G122,Data!$G$3:$BA$2935,27,FALSE))</f>
        <v>/</v>
      </c>
      <c r="AI122" s="4" t="str">
        <f>IF($H122=0,"",VLOOKUP($G122,Data!$G$3:$BA$2935,28,FALSE))</f>
        <v>/</v>
      </c>
      <c r="AJ122" s="4" t="str">
        <f>IF($H122=0,"",VLOOKUP($G122,Data!$G$3:$BA$2935,29,FALSE))</f>
        <v/>
      </c>
      <c r="AK122" s="4" t="str">
        <f>IF($H122=0,"",VLOOKUP($G122,Data!$G$3:$BA$2935,30,FALSE))</f>
        <v/>
      </c>
      <c r="AL122" s="4" t="str">
        <f>IF($H122=0,"",VLOOKUP($G122,Data!$G$3:$BA$2935,31,FALSE))</f>
        <v/>
      </c>
      <c r="AM122" s="4" t="str">
        <f>IF($H122=0,"",VLOOKUP($G122,Data!$G$3:$BA$2935,32,FALSE))</f>
        <v/>
      </c>
      <c r="AN122" s="4" t="str">
        <f>IF($H122=0,"",VLOOKUP($G122,Data!$G$3:$BA$2935,33,FALSE))</f>
        <v/>
      </c>
      <c r="AO122" s="4" t="str">
        <f>IF($H122=0,"",VLOOKUP($G122,Data!$G$3:$BA$2935,34,FALSE))</f>
        <v/>
      </c>
      <c r="AP122" s="4" t="str">
        <f>IF($H122=0,"",VLOOKUP($G122,Data!$G$3:$BA$2935,35,FALSE))</f>
        <v/>
      </c>
      <c r="AQ122" s="4" t="str">
        <f>IF($H122=0,"",VLOOKUP($G122,Data!$G$3:$BA$2935,36,FALSE))</f>
        <v/>
      </c>
      <c r="AR122" s="4" t="str">
        <f>IF($H122=0,"",VLOOKUP($G122,Data!$G$3:$BA$2935,37,FALSE))</f>
        <v/>
      </c>
      <c r="AS122" s="4" t="str">
        <f>IF($H122=0,"",VLOOKUP($G122,Data!$G$3:$BA$2935,38,FALSE))</f>
        <v/>
      </c>
      <c r="AT122" s="4" t="str">
        <f>IF($H122=0,"",VLOOKUP($G122,Data!$G$3:$BA$2935,39,FALSE))</f>
        <v/>
      </c>
    </row>
    <row r="123" spans="1:46" x14ac:dyDescent="0.25">
      <c r="A123" s="4">
        <f>PSSE!A125</f>
        <v>923013</v>
      </c>
      <c r="B123" s="4" t="str">
        <f>PSSE!B125</f>
        <v>HOABINH_H3</v>
      </c>
      <c r="C123" s="4">
        <f>PSSE!D125</f>
        <v>15.8</v>
      </c>
      <c r="D123" s="4">
        <f>PSSE!E125</f>
        <v>240</v>
      </c>
      <c r="E123" s="4" t="str">
        <f>PSSE!F125</f>
        <v>TD</v>
      </c>
      <c r="F123" s="4">
        <f>PSSE!G125</f>
        <v>1</v>
      </c>
      <c r="G123" s="4" t="str">
        <f t="shared" si="1"/>
        <v>PSS15.8240TD1</v>
      </c>
      <c r="H123" s="4">
        <f>COUNTIF(Data!$G$3:$BA$2935,PSS!$G123)</f>
        <v>1</v>
      </c>
      <c r="I123" s="4" t="str">
        <f>IF($H123=0,"",VLOOKUP($G123,Data!$G$3:$BA$2935,2,FALSE))</f>
        <v>'PSS2A'</v>
      </c>
      <c r="J123" s="4">
        <f>PSSE!C125</f>
        <v>1</v>
      </c>
      <c r="K123" s="4">
        <f>IF($H123=0,"",VLOOKUP($G123,Data!$G$3:$BA$2935,4,FALSE))</f>
        <v>1</v>
      </c>
      <c r="L123" s="4">
        <f>IF($H123=0,"",VLOOKUP($G123,Data!$G$3:$BA$2935,5,FALSE))</f>
        <v>0</v>
      </c>
      <c r="M123" s="4">
        <f>IF($H123=0,"",VLOOKUP($G123,Data!$G$3:$BA$2935,6,FALSE))</f>
        <v>3</v>
      </c>
      <c r="N123" s="4">
        <f>IF($H123=0,"",VLOOKUP($G123,Data!$G$3:$BA$2935,7,FALSE))</f>
        <v>0</v>
      </c>
      <c r="O123" s="4">
        <f>IF($H123=0,"",VLOOKUP($G123,Data!$G$3:$BA$2935,8,FALSE))</f>
        <v>5</v>
      </c>
      <c r="P123" s="4">
        <f>IF($H123=0,"",VLOOKUP($G123,Data!$G$3:$BA$2935,9,FALSE))</f>
        <v>1</v>
      </c>
      <c r="Q123" s="4">
        <f>IF($H123=0,"",VLOOKUP($G123,Data!$G$3:$BA$2935,10,FALSE))</f>
        <v>2.5</v>
      </c>
      <c r="R123" s="4">
        <f>IF($H123=0,"",VLOOKUP($G123,Data!$G$3:$BA$2935,11,FALSE))</f>
        <v>2.5</v>
      </c>
      <c r="S123" s="4">
        <f>IF($H123=0,"",VLOOKUP($G123,Data!$G$3:$BA$2935,12,FALSE))</f>
        <v>2.5</v>
      </c>
      <c r="T123" s="4">
        <f>IF($H123=0,"",VLOOKUP($G123,Data!$G$3:$BA$2935,13,FALSE))</f>
        <v>2.5</v>
      </c>
      <c r="U123" s="4">
        <f>IF($H123=0,"",VLOOKUP($G123,Data!$G$3:$BA$2935,14,FALSE))</f>
        <v>0</v>
      </c>
      <c r="V123" s="4">
        <f>IF($H123=0,"",VLOOKUP($G123,Data!$G$3:$BA$2935,15,FALSE))</f>
        <v>2.5</v>
      </c>
      <c r="W123" s="4">
        <f>IF($H123=0,"",VLOOKUP($G123,Data!$G$3:$BA$2935,16,FALSE))</f>
        <v>0.39</v>
      </c>
      <c r="X123" s="4">
        <f>IF($H123=0,"",VLOOKUP($G123,Data!$G$3:$BA$2935,17,FALSE))</f>
        <v>1</v>
      </c>
      <c r="Y123" s="4">
        <f>IF($H123=0,"",VLOOKUP($G123,Data!$G$3:$BA$2935,18,FALSE))</f>
        <v>0</v>
      </c>
      <c r="Z123" s="4">
        <f>IF($H123=0,"",VLOOKUP($G123,Data!$G$3:$BA$2935,19,FALSE))</f>
        <v>0.1</v>
      </c>
      <c r="AA123" s="4">
        <f>IF($H123=0,"",VLOOKUP($G123,Data!$G$3:$BA$2935,20,FALSE))</f>
        <v>6.5</v>
      </c>
      <c r="AB123" s="4">
        <f>IF($H123=0,"",VLOOKUP($G123,Data!$G$3:$BA$2935,21,FALSE))</f>
        <v>0.44</v>
      </c>
      <c r="AC123" s="4">
        <f>IF($H123=0,"",VLOOKUP($G123,Data!$G$3:$BA$2935,22,FALSE))</f>
        <v>0.08</v>
      </c>
      <c r="AD123" s="4">
        <f>IF($H123=0,"",VLOOKUP($G123,Data!$G$3:$BA$2935,23,FALSE))</f>
        <v>0.2</v>
      </c>
      <c r="AE123" s="4">
        <f>IF($H123=0,"",VLOOKUP($G123,Data!$G$3:$BA$2935,24,FALSE))</f>
        <v>0.98</v>
      </c>
      <c r="AF123" s="4">
        <f>IF($H123=0,"",VLOOKUP($G123,Data!$G$3:$BA$2935,25,FALSE))</f>
        <v>0.1</v>
      </c>
      <c r="AG123" s="4">
        <f>IF($H123=0,"",VLOOKUP($G123,Data!$G$3:$BA$2935,26,FALSE))</f>
        <v>-0.1</v>
      </c>
      <c r="AH123" s="4" t="str">
        <f>IF($H123=0,"",VLOOKUP($G123,Data!$G$3:$BA$2935,27,FALSE))</f>
        <v>/</v>
      </c>
      <c r="AI123" s="4" t="str">
        <f>IF($H123=0,"",VLOOKUP($G123,Data!$G$3:$BA$2935,28,FALSE))</f>
        <v>/</v>
      </c>
      <c r="AJ123" s="4" t="str">
        <f>IF($H123=0,"",VLOOKUP($G123,Data!$G$3:$BA$2935,29,FALSE))</f>
        <v/>
      </c>
      <c r="AK123" s="4" t="str">
        <f>IF($H123=0,"",VLOOKUP($G123,Data!$G$3:$BA$2935,30,FALSE))</f>
        <v/>
      </c>
      <c r="AL123" s="4" t="str">
        <f>IF($H123=0,"",VLOOKUP($G123,Data!$G$3:$BA$2935,31,FALSE))</f>
        <v/>
      </c>
      <c r="AM123" s="4" t="str">
        <f>IF($H123=0,"",VLOOKUP($G123,Data!$G$3:$BA$2935,32,FALSE))</f>
        <v/>
      </c>
      <c r="AN123" s="4" t="str">
        <f>IF($H123=0,"",VLOOKUP($G123,Data!$G$3:$BA$2935,33,FALSE))</f>
        <v/>
      </c>
      <c r="AO123" s="4" t="str">
        <f>IF($H123=0,"",VLOOKUP($G123,Data!$G$3:$BA$2935,34,FALSE))</f>
        <v/>
      </c>
      <c r="AP123" s="4" t="str">
        <f>IF($H123=0,"",VLOOKUP($G123,Data!$G$3:$BA$2935,35,FALSE))</f>
        <v/>
      </c>
      <c r="AQ123" s="4" t="str">
        <f>IF($H123=0,"",VLOOKUP($G123,Data!$G$3:$BA$2935,36,FALSE))</f>
        <v/>
      </c>
      <c r="AR123" s="4" t="str">
        <f>IF($H123=0,"",VLOOKUP($G123,Data!$G$3:$BA$2935,37,FALSE))</f>
        <v/>
      </c>
      <c r="AS123" s="4" t="str">
        <f>IF($H123=0,"",VLOOKUP($G123,Data!$G$3:$BA$2935,38,FALSE))</f>
        <v/>
      </c>
      <c r="AT123" s="4" t="str">
        <f>IF($H123=0,"",VLOOKUP($G123,Data!$G$3:$BA$2935,39,FALSE))</f>
        <v/>
      </c>
    </row>
    <row r="124" spans="1:46" x14ac:dyDescent="0.25">
      <c r="A124" s="4">
        <f>PSSE!A126</f>
        <v>923014</v>
      </c>
      <c r="B124" s="4" t="str">
        <f>PSSE!B126</f>
        <v>HOABINH_H4</v>
      </c>
      <c r="C124" s="4">
        <f>PSSE!D126</f>
        <v>15.8</v>
      </c>
      <c r="D124" s="4">
        <f>PSSE!E126</f>
        <v>240</v>
      </c>
      <c r="E124" s="4" t="str">
        <f>PSSE!F126</f>
        <v>TD</v>
      </c>
      <c r="F124" s="4">
        <f>PSSE!G126</f>
        <v>1</v>
      </c>
      <c r="G124" s="4" t="str">
        <f t="shared" si="1"/>
        <v>PSS15.8240TD1</v>
      </c>
      <c r="H124" s="4">
        <f>COUNTIF(Data!$G$3:$BA$2935,PSS!$G124)</f>
        <v>1</v>
      </c>
      <c r="I124" s="4" t="str">
        <f>IF($H124=0,"",VLOOKUP($G124,Data!$G$3:$BA$2935,2,FALSE))</f>
        <v>'PSS2A'</v>
      </c>
      <c r="J124" s="4">
        <f>PSSE!C126</f>
        <v>1</v>
      </c>
      <c r="K124" s="4">
        <f>IF($H124=0,"",VLOOKUP($G124,Data!$G$3:$BA$2935,4,FALSE))</f>
        <v>1</v>
      </c>
      <c r="L124" s="4">
        <f>IF($H124=0,"",VLOOKUP($G124,Data!$G$3:$BA$2935,5,FALSE))</f>
        <v>0</v>
      </c>
      <c r="M124" s="4">
        <f>IF($H124=0,"",VLOOKUP($G124,Data!$G$3:$BA$2935,6,FALSE))</f>
        <v>3</v>
      </c>
      <c r="N124" s="4">
        <f>IF($H124=0,"",VLOOKUP($G124,Data!$G$3:$BA$2935,7,FALSE))</f>
        <v>0</v>
      </c>
      <c r="O124" s="4">
        <f>IF($H124=0,"",VLOOKUP($G124,Data!$G$3:$BA$2935,8,FALSE))</f>
        <v>5</v>
      </c>
      <c r="P124" s="4">
        <f>IF($H124=0,"",VLOOKUP($G124,Data!$G$3:$BA$2935,9,FALSE))</f>
        <v>1</v>
      </c>
      <c r="Q124" s="4">
        <f>IF($H124=0,"",VLOOKUP($G124,Data!$G$3:$BA$2935,10,FALSE))</f>
        <v>2.5</v>
      </c>
      <c r="R124" s="4">
        <f>IF($H124=0,"",VLOOKUP($G124,Data!$G$3:$BA$2935,11,FALSE))</f>
        <v>2.5</v>
      </c>
      <c r="S124" s="4">
        <f>IF($H124=0,"",VLOOKUP($G124,Data!$G$3:$BA$2935,12,FALSE))</f>
        <v>2.5</v>
      </c>
      <c r="T124" s="4">
        <f>IF($H124=0,"",VLOOKUP($G124,Data!$G$3:$BA$2935,13,FALSE))</f>
        <v>2.5</v>
      </c>
      <c r="U124" s="4">
        <f>IF($H124=0,"",VLOOKUP($G124,Data!$G$3:$BA$2935,14,FALSE))</f>
        <v>0</v>
      </c>
      <c r="V124" s="4">
        <f>IF($H124=0,"",VLOOKUP($G124,Data!$G$3:$BA$2935,15,FALSE))</f>
        <v>2.5</v>
      </c>
      <c r="W124" s="4">
        <f>IF($H124=0,"",VLOOKUP($G124,Data!$G$3:$BA$2935,16,FALSE))</f>
        <v>0.39</v>
      </c>
      <c r="X124" s="4">
        <f>IF($H124=0,"",VLOOKUP($G124,Data!$G$3:$BA$2935,17,FALSE))</f>
        <v>1</v>
      </c>
      <c r="Y124" s="4">
        <f>IF($H124=0,"",VLOOKUP($G124,Data!$G$3:$BA$2935,18,FALSE))</f>
        <v>0</v>
      </c>
      <c r="Z124" s="4">
        <f>IF($H124=0,"",VLOOKUP($G124,Data!$G$3:$BA$2935,19,FALSE))</f>
        <v>0.1</v>
      </c>
      <c r="AA124" s="4">
        <f>IF($H124=0,"",VLOOKUP($G124,Data!$G$3:$BA$2935,20,FALSE))</f>
        <v>6.5</v>
      </c>
      <c r="AB124" s="4">
        <f>IF($H124=0,"",VLOOKUP($G124,Data!$G$3:$BA$2935,21,FALSE))</f>
        <v>0.44</v>
      </c>
      <c r="AC124" s="4">
        <f>IF($H124=0,"",VLOOKUP($G124,Data!$G$3:$BA$2935,22,FALSE))</f>
        <v>0.08</v>
      </c>
      <c r="AD124" s="4">
        <f>IF($H124=0,"",VLOOKUP($G124,Data!$G$3:$BA$2935,23,FALSE))</f>
        <v>0.2</v>
      </c>
      <c r="AE124" s="4">
        <f>IF($H124=0,"",VLOOKUP($G124,Data!$G$3:$BA$2935,24,FALSE))</f>
        <v>0.98</v>
      </c>
      <c r="AF124" s="4">
        <f>IF($H124=0,"",VLOOKUP($G124,Data!$G$3:$BA$2935,25,FALSE))</f>
        <v>0.1</v>
      </c>
      <c r="AG124" s="4">
        <f>IF($H124=0,"",VLOOKUP($G124,Data!$G$3:$BA$2935,26,FALSE))</f>
        <v>-0.1</v>
      </c>
      <c r="AH124" s="4" t="str">
        <f>IF($H124=0,"",VLOOKUP($G124,Data!$G$3:$BA$2935,27,FALSE))</f>
        <v>/</v>
      </c>
      <c r="AI124" s="4" t="str">
        <f>IF($H124=0,"",VLOOKUP($G124,Data!$G$3:$BA$2935,28,FALSE))</f>
        <v>/</v>
      </c>
      <c r="AJ124" s="4" t="str">
        <f>IF($H124=0,"",VLOOKUP($G124,Data!$G$3:$BA$2935,29,FALSE))</f>
        <v/>
      </c>
      <c r="AK124" s="4" t="str">
        <f>IF($H124=0,"",VLOOKUP($G124,Data!$G$3:$BA$2935,30,FALSE))</f>
        <v/>
      </c>
      <c r="AL124" s="4" t="str">
        <f>IF($H124=0,"",VLOOKUP($G124,Data!$G$3:$BA$2935,31,FALSE))</f>
        <v/>
      </c>
      <c r="AM124" s="4" t="str">
        <f>IF($H124=0,"",VLOOKUP($G124,Data!$G$3:$BA$2935,32,FALSE))</f>
        <v/>
      </c>
      <c r="AN124" s="4" t="str">
        <f>IF($H124=0,"",VLOOKUP($G124,Data!$G$3:$BA$2935,33,FALSE))</f>
        <v/>
      </c>
      <c r="AO124" s="4" t="str">
        <f>IF($H124=0,"",VLOOKUP($G124,Data!$G$3:$BA$2935,34,FALSE))</f>
        <v/>
      </c>
      <c r="AP124" s="4" t="str">
        <f>IF($H124=0,"",VLOOKUP($G124,Data!$G$3:$BA$2935,35,FALSE))</f>
        <v/>
      </c>
      <c r="AQ124" s="4" t="str">
        <f>IF($H124=0,"",VLOOKUP($G124,Data!$G$3:$BA$2935,36,FALSE))</f>
        <v/>
      </c>
      <c r="AR124" s="4" t="str">
        <f>IF($H124=0,"",VLOOKUP($G124,Data!$G$3:$BA$2935,37,FALSE))</f>
        <v/>
      </c>
      <c r="AS124" s="4" t="str">
        <f>IF($H124=0,"",VLOOKUP($G124,Data!$G$3:$BA$2935,38,FALSE))</f>
        <v/>
      </c>
      <c r="AT124" s="4" t="str">
        <f>IF($H124=0,"",VLOOKUP($G124,Data!$G$3:$BA$2935,39,FALSE))</f>
        <v/>
      </c>
    </row>
    <row r="125" spans="1:46" x14ac:dyDescent="0.25">
      <c r="A125" s="4">
        <f>PSSE!A127</f>
        <v>923015</v>
      </c>
      <c r="B125" s="4" t="str">
        <f>PSSE!B127</f>
        <v>HOABINH_H5</v>
      </c>
      <c r="C125" s="4">
        <f>PSSE!D127</f>
        <v>15.8</v>
      </c>
      <c r="D125" s="4">
        <f>PSSE!E127</f>
        <v>240</v>
      </c>
      <c r="E125" s="4" t="str">
        <f>PSSE!F127</f>
        <v>TD</v>
      </c>
      <c r="F125" s="4">
        <f>PSSE!G127</f>
        <v>1</v>
      </c>
      <c r="G125" s="4" t="str">
        <f t="shared" si="1"/>
        <v>PSS15.8240TD1</v>
      </c>
      <c r="H125" s="4">
        <f>COUNTIF(Data!$G$3:$BA$2935,PSS!$G125)</f>
        <v>1</v>
      </c>
      <c r="I125" s="4" t="str">
        <f>IF($H125=0,"",VLOOKUP($G125,Data!$G$3:$BA$2935,2,FALSE))</f>
        <v>'PSS2A'</v>
      </c>
      <c r="J125" s="4">
        <f>PSSE!C127</f>
        <v>1</v>
      </c>
      <c r="K125" s="4">
        <f>IF($H125=0,"",VLOOKUP($G125,Data!$G$3:$BA$2935,4,FALSE))</f>
        <v>1</v>
      </c>
      <c r="L125" s="4">
        <f>IF($H125=0,"",VLOOKUP($G125,Data!$G$3:$BA$2935,5,FALSE))</f>
        <v>0</v>
      </c>
      <c r="M125" s="4">
        <f>IF($H125=0,"",VLOOKUP($G125,Data!$G$3:$BA$2935,6,FALSE))</f>
        <v>3</v>
      </c>
      <c r="N125" s="4">
        <f>IF($H125=0,"",VLOOKUP($G125,Data!$G$3:$BA$2935,7,FALSE))</f>
        <v>0</v>
      </c>
      <c r="O125" s="4">
        <f>IF($H125=0,"",VLOOKUP($G125,Data!$G$3:$BA$2935,8,FALSE))</f>
        <v>5</v>
      </c>
      <c r="P125" s="4">
        <f>IF($H125=0,"",VLOOKUP($G125,Data!$G$3:$BA$2935,9,FALSE))</f>
        <v>1</v>
      </c>
      <c r="Q125" s="4">
        <f>IF($H125=0,"",VLOOKUP($G125,Data!$G$3:$BA$2935,10,FALSE))</f>
        <v>2.5</v>
      </c>
      <c r="R125" s="4">
        <f>IF($H125=0,"",VLOOKUP($G125,Data!$G$3:$BA$2935,11,FALSE))</f>
        <v>2.5</v>
      </c>
      <c r="S125" s="4">
        <f>IF($H125=0,"",VLOOKUP($G125,Data!$G$3:$BA$2935,12,FALSE))</f>
        <v>2.5</v>
      </c>
      <c r="T125" s="4">
        <f>IF($H125=0,"",VLOOKUP($G125,Data!$G$3:$BA$2935,13,FALSE))</f>
        <v>2.5</v>
      </c>
      <c r="U125" s="4">
        <f>IF($H125=0,"",VLOOKUP($G125,Data!$G$3:$BA$2935,14,FALSE))</f>
        <v>0</v>
      </c>
      <c r="V125" s="4">
        <f>IF($H125=0,"",VLOOKUP($G125,Data!$G$3:$BA$2935,15,FALSE))</f>
        <v>2.5</v>
      </c>
      <c r="W125" s="4">
        <f>IF($H125=0,"",VLOOKUP($G125,Data!$G$3:$BA$2935,16,FALSE))</f>
        <v>0.39</v>
      </c>
      <c r="X125" s="4">
        <f>IF($H125=0,"",VLOOKUP($G125,Data!$G$3:$BA$2935,17,FALSE))</f>
        <v>1</v>
      </c>
      <c r="Y125" s="4">
        <f>IF($H125=0,"",VLOOKUP($G125,Data!$G$3:$BA$2935,18,FALSE))</f>
        <v>0</v>
      </c>
      <c r="Z125" s="4">
        <f>IF($H125=0,"",VLOOKUP($G125,Data!$G$3:$BA$2935,19,FALSE))</f>
        <v>0.1</v>
      </c>
      <c r="AA125" s="4">
        <f>IF($H125=0,"",VLOOKUP($G125,Data!$G$3:$BA$2935,20,FALSE))</f>
        <v>6.5</v>
      </c>
      <c r="AB125" s="4">
        <f>IF($H125=0,"",VLOOKUP($G125,Data!$G$3:$BA$2935,21,FALSE))</f>
        <v>0.44</v>
      </c>
      <c r="AC125" s="4">
        <f>IF($H125=0,"",VLOOKUP($G125,Data!$G$3:$BA$2935,22,FALSE))</f>
        <v>0.08</v>
      </c>
      <c r="AD125" s="4">
        <f>IF($H125=0,"",VLOOKUP($G125,Data!$G$3:$BA$2935,23,FALSE))</f>
        <v>0.2</v>
      </c>
      <c r="AE125" s="4">
        <f>IF($H125=0,"",VLOOKUP($G125,Data!$G$3:$BA$2935,24,FALSE))</f>
        <v>0.98</v>
      </c>
      <c r="AF125" s="4">
        <f>IF($H125=0,"",VLOOKUP($G125,Data!$G$3:$BA$2935,25,FALSE))</f>
        <v>0.1</v>
      </c>
      <c r="AG125" s="4">
        <f>IF($H125=0,"",VLOOKUP($G125,Data!$G$3:$BA$2935,26,FALSE))</f>
        <v>-0.1</v>
      </c>
      <c r="AH125" s="4" t="str">
        <f>IF($H125=0,"",VLOOKUP($G125,Data!$G$3:$BA$2935,27,FALSE))</f>
        <v>/</v>
      </c>
      <c r="AI125" s="4" t="str">
        <f>IF($H125=0,"",VLOOKUP($G125,Data!$G$3:$BA$2935,28,FALSE))</f>
        <v>/</v>
      </c>
      <c r="AJ125" s="4" t="str">
        <f>IF($H125=0,"",VLOOKUP($G125,Data!$G$3:$BA$2935,29,FALSE))</f>
        <v/>
      </c>
      <c r="AK125" s="4" t="str">
        <f>IF($H125=0,"",VLOOKUP($G125,Data!$G$3:$BA$2935,30,FALSE))</f>
        <v/>
      </c>
      <c r="AL125" s="4" t="str">
        <f>IF($H125=0,"",VLOOKUP($G125,Data!$G$3:$BA$2935,31,FALSE))</f>
        <v/>
      </c>
      <c r="AM125" s="4" t="str">
        <f>IF($H125=0,"",VLOOKUP($G125,Data!$G$3:$BA$2935,32,FALSE))</f>
        <v/>
      </c>
      <c r="AN125" s="4" t="str">
        <f>IF($H125=0,"",VLOOKUP($G125,Data!$G$3:$BA$2935,33,FALSE))</f>
        <v/>
      </c>
      <c r="AO125" s="4" t="str">
        <f>IF($H125=0,"",VLOOKUP($G125,Data!$G$3:$BA$2935,34,FALSE))</f>
        <v/>
      </c>
      <c r="AP125" s="4" t="str">
        <f>IF($H125=0,"",VLOOKUP($G125,Data!$G$3:$BA$2935,35,FALSE))</f>
        <v/>
      </c>
      <c r="AQ125" s="4" t="str">
        <f>IF($H125=0,"",VLOOKUP($G125,Data!$G$3:$BA$2935,36,FALSE))</f>
        <v/>
      </c>
      <c r="AR125" s="4" t="str">
        <f>IF($H125=0,"",VLOOKUP($G125,Data!$G$3:$BA$2935,37,FALSE))</f>
        <v/>
      </c>
      <c r="AS125" s="4" t="str">
        <f>IF($H125=0,"",VLOOKUP($G125,Data!$G$3:$BA$2935,38,FALSE))</f>
        <v/>
      </c>
      <c r="AT125" s="4" t="str">
        <f>IF($H125=0,"",VLOOKUP($G125,Data!$G$3:$BA$2935,39,FALSE))</f>
        <v/>
      </c>
    </row>
    <row r="126" spans="1:46" x14ac:dyDescent="0.25">
      <c r="A126" s="4">
        <f>PSSE!A128</f>
        <v>923016</v>
      </c>
      <c r="B126" s="4" t="str">
        <f>PSSE!B128</f>
        <v>HOABINH_H6</v>
      </c>
      <c r="C126" s="4">
        <f>PSSE!D128</f>
        <v>15.8</v>
      </c>
      <c r="D126" s="4">
        <f>PSSE!E128</f>
        <v>240</v>
      </c>
      <c r="E126" s="4" t="str">
        <f>PSSE!F128</f>
        <v>TD</v>
      </c>
      <c r="F126" s="4">
        <f>PSSE!G128</f>
        <v>1</v>
      </c>
      <c r="G126" s="4" t="str">
        <f t="shared" si="1"/>
        <v>PSS15.8240TD1</v>
      </c>
      <c r="H126" s="4">
        <f>COUNTIF(Data!$G$3:$BA$2935,PSS!$G126)</f>
        <v>1</v>
      </c>
      <c r="I126" s="4" t="str">
        <f>IF($H126=0,"",VLOOKUP($G126,Data!$G$3:$BA$2935,2,FALSE))</f>
        <v>'PSS2A'</v>
      </c>
      <c r="J126" s="4">
        <f>PSSE!C128</f>
        <v>1</v>
      </c>
      <c r="K126" s="4">
        <f>IF($H126=0,"",VLOOKUP($G126,Data!$G$3:$BA$2935,4,FALSE))</f>
        <v>1</v>
      </c>
      <c r="L126" s="4">
        <f>IF($H126=0,"",VLOOKUP($G126,Data!$G$3:$BA$2935,5,FALSE))</f>
        <v>0</v>
      </c>
      <c r="M126" s="4">
        <f>IF($H126=0,"",VLOOKUP($G126,Data!$G$3:$BA$2935,6,FALSE))</f>
        <v>3</v>
      </c>
      <c r="N126" s="4">
        <f>IF($H126=0,"",VLOOKUP($G126,Data!$G$3:$BA$2935,7,FALSE))</f>
        <v>0</v>
      </c>
      <c r="O126" s="4">
        <f>IF($H126=0,"",VLOOKUP($G126,Data!$G$3:$BA$2935,8,FALSE))</f>
        <v>5</v>
      </c>
      <c r="P126" s="4">
        <f>IF($H126=0,"",VLOOKUP($G126,Data!$G$3:$BA$2935,9,FALSE))</f>
        <v>1</v>
      </c>
      <c r="Q126" s="4">
        <f>IF($H126=0,"",VLOOKUP($G126,Data!$G$3:$BA$2935,10,FALSE))</f>
        <v>2.5</v>
      </c>
      <c r="R126" s="4">
        <f>IF($H126=0,"",VLOOKUP($G126,Data!$G$3:$BA$2935,11,FALSE))</f>
        <v>2.5</v>
      </c>
      <c r="S126" s="4">
        <f>IF($H126=0,"",VLOOKUP($G126,Data!$G$3:$BA$2935,12,FALSE))</f>
        <v>2.5</v>
      </c>
      <c r="T126" s="4">
        <f>IF($H126=0,"",VLOOKUP($G126,Data!$G$3:$BA$2935,13,FALSE))</f>
        <v>2.5</v>
      </c>
      <c r="U126" s="4">
        <f>IF($H126=0,"",VLOOKUP($G126,Data!$G$3:$BA$2935,14,FALSE))</f>
        <v>0</v>
      </c>
      <c r="V126" s="4">
        <f>IF($H126=0,"",VLOOKUP($G126,Data!$G$3:$BA$2935,15,FALSE))</f>
        <v>2.5</v>
      </c>
      <c r="W126" s="4">
        <f>IF($H126=0,"",VLOOKUP($G126,Data!$G$3:$BA$2935,16,FALSE))</f>
        <v>0.39</v>
      </c>
      <c r="X126" s="4">
        <f>IF($H126=0,"",VLOOKUP($G126,Data!$G$3:$BA$2935,17,FALSE))</f>
        <v>1</v>
      </c>
      <c r="Y126" s="4">
        <f>IF($H126=0,"",VLOOKUP($G126,Data!$G$3:$BA$2935,18,FALSE))</f>
        <v>0</v>
      </c>
      <c r="Z126" s="4">
        <f>IF($H126=0,"",VLOOKUP($G126,Data!$G$3:$BA$2935,19,FALSE))</f>
        <v>0.1</v>
      </c>
      <c r="AA126" s="4">
        <f>IF($H126=0,"",VLOOKUP($G126,Data!$G$3:$BA$2935,20,FALSE))</f>
        <v>6.5</v>
      </c>
      <c r="AB126" s="4">
        <f>IF($H126=0,"",VLOOKUP($G126,Data!$G$3:$BA$2935,21,FALSE))</f>
        <v>0.44</v>
      </c>
      <c r="AC126" s="4">
        <f>IF($H126=0,"",VLOOKUP($G126,Data!$G$3:$BA$2935,22,FALSE))</f>
        <v>0.08</v>
      </c>
      <c r="AD126" s="4">
        <f>IF($H126=0,"",VLOOKUP($G126,Data!$G$3:$BA$2935,23,FALSE))</f>
        <v>0.2</v>
      </c>
      <c r="AE126" s="4">
        <f>IF($H126=0,"",VLOOKUP($G126,Data!$G$3:$BA$2935,24,FALSE))</f>
        <v>0.98</v>
      </c>
      <c r="AF126" s="4">
        <f>IF($H126=0,"",VLOOKUP($G126,Data!$G$3:$BA$2935,25,FALSE))</f>
        <v>0.1</v>
      </c>
      <c r="AG126" s="4">
        <f>IF($H126=0,"",VLOOKUP($G126,Data!$G$3:$BA$2935,26,FALSE))</f>
        <v>-0.1</v>
      </c>
      <c r="AH126" s="4" t="str">
        <f>IF($H126=0,"",VLOOKUP($G126,Data!$G$3:$BA$2935,27,FALSE))</f>
        <v>/</v>
      </c>
      <c r="AI126" s="4" t="str">
        <f>IF($H126=0,"",VLOOKUP($G126,Data!$G$3:$BA$2935,28,FALSE))</f>
        <v>/</v>
      </c>
      <c r="AJ126" s="4" t="str">
        <f>IF($H126=0,"",VLOOKUP($G126,Data!$G$3:$BA$2935,29,FALSE))</f>
        <v/>
      </c>
      <c r="AK126" s="4" t="str">
        <f>IF($H126=0,"",VLOOKUP($G126,Data!$G$3:$BA$2935,30,FALSE))</f>
        <v/>
      </c>
      <c r="AL126" s="4" t="str">
        <f>IF($H126=0,"",VLOOKUP($G126,Data!$G$3:$BA$2935,31,FALSE))</f>
        <v/>
      </c>
      <c r="AM126" s="4" t="str">
        <f>IF($H126=0,"",VLOOKUP($G126,Data!$G$3:$BA$2935,32,FALSE))</f>
        <v/>
      </c>
      <c r="AN126" s="4" t="str">
        <f>IF($H126=0,"",VLOOKUP($G126,Data!$G$3:$BA$2935,33,FALSE))</f>
        <v/>
      </c>
      <c r="AO126" s="4" t="str">
        <f>IF($H126=0,"",VLOOKUP($G126,Data!$G$3:$BA$2935,34,FALSE))</f>
        <v/>
      </c>
      <c r="AP126" s="4" t="str">
        <f>IF($H126=0,"",VLOOKUP($G126,Data!$G$3:$BA$2935,35,FALSE))</f>
        <v/>
      </c>
      <c r="AQ126" s="4" t="str">
        <f>IF($H126=0,"",VLOOKUP($G126,Data!$G$3:$BA$2935,36,FALSE))</f>
        <v/>
      </c>
      <c r="AR126" s="4" t="str">
        <f>IF($H126=0,"",VLOOKUP($G126,Data!$G$3:$BA$2935,37,FALSE))</f>
        <v/>
      </c>
      <c r="AS126" s="4" t="str">
        <f>IF($H126=0,"",VLOOKUP($G126,Data!$G$3:$BA$2935,38,FALSE))</f>
        <v/>
      </c>
      <c r="AT126" s="4" t="str">
        <f>IF($H126=0,"",VLOOKUP($G126,Data!$G$3:$BA$2935,39,FALSE))</f>
        <v/>
      </c>
    </row>
    <row r="127" spans="1:46" x14ac:dyDescent="0.25">
      <c r="A127" s="4">
        <f>PSSE!A129</f>
        <v>923017</v>
      </c>
      <c r="B127" s="4" t="str">
        <f>PSSE!B129</f>
        <v>HOABINH_H7</v>
      </c>
      <c r="C127" s="4">
        <f>PSSE!D129</f>
        <v>15.8</v>
      </c>
      <c r="D127" s="4">
        <f>PSSE!E129</f>
        <v>240</v>
      </c>
      <c r="E127" s="4" t="str">
        <f>PSSE!F129</f>
        <v>TD</v>
      </c>
      <c r="F127" s="4">
        <f>PSSE!G129</f>
        <v>1</v>
      </c>
      <c r="G127" s="4" t="str">
        <f t="shared" si="1"/>
        <v>PSS15.8240TD1</v>
      </c>
      <c r="H127" s="4">
        <f>COUNTIF(Data!$G$3:$BA$2935,PSS!$G127)</f>
        <v>1</v>
      </c>
      <c r="I127" s="4" t="str">
        <f>IF($H127=0,"",VLOOKUP($G127,Data!$G$3:$BA$2935,2,FALSE))</f>
        <v>'PSS2A'</v>
      </c>
      <c r="J127" s="4">
        <f>PSSE!C129</f>
        <v>1</v>
      </c>
      <c r="K127" s="4">
        <f>IF($H127=0,"",VLOOKUP($G127,Data!$G$3:$BA$2935,4,FALSE))</f>
        <v>1</v>
      </c>
      <c r="L127" s="4">
        <f>IF($H127=0,"",VLOOKUP($G127,Data!$G$3:$BA$2935,5,FALSE))</f>
        <v>0</v>
      </c>
      <c r="M127" s="4">
        <f>IF($H127=0,"",VLOOKUP($G127,Data!$G$3:$BA$2935,6,FALSE))</f>
        <v>3</v>
      </c>
      <c r="N127" s="4">
        <f>IF($H127=0,"",VLOOKUP($G127,Data!$G$3:$BA$2935,7,FALSE))</f>
        <v>0</v>
      </c>
      <c r="O127" s="4">
        <f>IF($H127=0,"",VLOOKUP($G127,Data!$G$3:$BA$2935,8,FALSE))</f>
        <v>5</v>
      </c>
      <c r="P127" s="4">
        <f>IF($H127=0,"",VLOOKUP($G127,Data!$G$3:$BA$2935,9,FALSE))</f>
        <v>1</v>
      </c>
      <c r="Q127" s="4">
        <f>IF($H127=0,"",VLOOKUP($G127,Data!$G$3:$BA$2935,10,FALSE))</f>
        <v>2.5</v>
      </c>
      <c r="R127" s="4">
        <f>IF($H127=0,"",VLOOKUP($G127,Data!$G$3:$BA$2935,11,FALSE))</f>
        <v>2.5</v>
      </c>
      <c r="S127" s="4">
        <f>IF($H127=0,"",VLOOKUP($G127,Data!$G$3:$BA$2935,12,FALSE))</f>
        <v>2.5</v>
      </c>
      <c r="T127" s="4">
        <f>IF($H127=0,"",VLOOKUP($G127,Data!$G$3:$BA$2935,13,FALSE))</f>
        <v>2.5</v>
      </c>
      <c r="U127" s="4">
        <f>IF($H127=0,"",VLOOKUP($G127,Data!$G$3:$BA$2935,14,FALSE))</f>
        <v>0</v>
      </c>
      <c r="V127" s="4">
        <f>IF($H127=0,"",VLOOKUP($G127,Data!$G$3:$BA$2935,15,FALSE))</f>
        <v>2.5</v>
      </c>
      <c r="W127" s="4">
        <f>IF($H127=0,"",VLOOKUP($G127,Data!$G$3:$BA$2935,16,FALSE))</f>
        <v>0.39</v>
      </c>
      <c r="X127" s="4">
        <f>IF($H127=0,"",VLOOKUP($G127,Data!$G$3:$BA$2935,17,FALSE))</f>
        <v>1</v>
      </c>
      <c r="Y127" s="4">
        <f>IF($H127=0,"",VLOOKUP($G127,Data!$G$3:$BA$2935,18,FALSE))</f>
        <v>0</v>
      </c>
      <c r="Z127" s="4">
        <f>IF($H127=0,"",VLOOKUP($G127,Data!$G$3:$BA$2935,19,FALSE))</f>
        <v>0.1</v>
      </c>
      <c r="AA127" s="4">
        <f>IF($H127=0,"",VLOOKUP($G127,Data!$G$3:$BA$2935,20,FALSE))</f>
        <v>6.5</v>
      </c>
      <c r="AB127" s="4">
        <f>IF($H127=0,"",VLOOKUP($G127,Data!$G$3:$BA$2935,21,FALSE))</f>
        <v>0.44</v>
      </c>
      <c r="AC127" s="4">
        <f>IF($H127=0,"",VLOOKUP($G127,Data!$G$3:$BA$2935,22,FALSE))</f>
        <v>0.08</v>
      </c>
      <c r="AD127" s="4">
        <f>IF($H127=0,"",VLOOKUP($G127,Data!$G$3:$BA$2935,23,FALSE))</f>
        <v>0.2</v>
      </c>
      <c r="AE127" s="4">
        <f>IF($H127=0,"",VLOOKUP($G127,Data!$G$3:$BA$2935,24,FALSE))</f>
        <v>0.98</v>
      </c>
      <c r="AF127" s="4">
        <f>IF($H127=0,"",VLOOKUP($G127,Data!$G$3:$BA$2935,25,FALSE))</f>
        <v>0.1</v>
      </c>
      <c r="AG127" s="4">
        <f>IF($H127=0,"",VLOOKUP($G127,Data!$G$3:$BA$2935,26,FALSE))</f>
        <v>-0.1</v>
      </c>
      <c r="AH127" s="4" t="str">
        <f>IF($H127=0,"",VLOOKUP($G127,Data!$G$3:$BA$2935,27,FALSE))</f>
        <v>/</v>
      </c>
      <c r="AI127" s="4" t="str">
        <f>IF($H127=0,"",VLOOKUP($G127,Data!$G$3:$BA$2935,28,FALSE))</f>
        <v>/</v>
      </c>
      <c r="AJ127" s="4" t="str">
        <f>IF($H127=0,"",VLOOKUP($G127,Data!$G$3:$BA$2935,29,FALSE))</f>
        <v/>
      </c>
      <c r="AK127" s="4" t="str">
        <f>IF($H127=0,"",VLOOKUP($G127,Data!$G$3:$BA$2935,30,FALSE))</f>
        <v/>
      </c>
      <c r="AL127" s="4" t="str">
        <f>IF($H127=0,"",VLOOKUP($G127,Data!$G$3:$BA$2935,31,FALSE))</f>
        <v/>
      </c>
      <c r="AM127" s="4" t="str">
        <f>IF($H127=0,"",VLOOKUP($G127,Data!$G$3:$BA$2935,32,FALSE))</f>
        <v/>
      </c>
      <c r="AN127" s="4" t="str">
        <f>IF($H127=0,"",VLOOKUP($G127,Data!$G$3:$BA$2935,33,FALSE))</f>
        <v/>
      </c>
      <c r="AO127" s="4" t="str">
        <f>IF($H127=0,"",VLOOKUP($G127,Data!$G$3:$BA$2935,34,FALSE))</f>
        <v/>
      </c>
      <c r="AP127" s="4" t="str">
        <f>IF($H127=0,"",VLOOKUP($G127,Data!$G$3:$BA$2935,35,FALSE))</f>
        <v/>
      </c>
      <c r="AQ127" s="4" t="str">
        <f>IF($H127=0,"",VLOOKUP($G127,Data!$G$3:$BA$2935,36,FALSE))</f>
        <v/>
      </c>
      <c r="AR127" s="4" t="str">
        <f>IF($H127=0,"",VLOOKUP($G127,Data!$G$3:$BA$2935,37,FALSE))</f>
        <v/>
      </c>
      <c r="AS127" s="4" t="str">
        <f>IF($H127=0,"",VLOOKUP($G127,Data!$G$3:$BA$2935,38,FALSE))</f>
        <v/>
      </c>
      <c r="AT127" s="4" t="str">
        <f>IF($H127=0,"",VLOOKUP($G127,Data!$G$3:$BA$2935,39,FALSE))</f>
        <v/>
      </c>
    </row>
    <row r="128" spans="1:46" x14ac:dyDescent="0.25">
      <c r="A128" s="4">
        <f>PSSE!A130</f>
        <v>923018</v>
      </c>
      <c r="B128" s="4" t="str">
        <f>PSSE!B130</f>
        <v>HOABINH_H8</v>
      </c>
      <c r="C128" s="4">
        <f>PSSE!D130</f>
        <v>15.8</v>
      </c>
      <c r="D128" s="4">
        <f>PSSE!E130</f>
        <v>240</v>
      </c>
      <c r="E128" s="4" t="str">
        <f>PSSE!F130</f>
        <v>TD</v>
      </c>
      <c r="F128" s="4">
        <f>PSSE!G130</f>
        <v>1</v>
      </c>
      <c r="G128" s="4" t="str">
        <f t="shared" si="1"/>
        <v>PSS15.8240TD1</v>
      </c>
      <c r="H128" s="4">
        <f>COUNTIF(Data!$G$3:$BA$2935,PSS!$G128)</f>
        <v>1</v>
      </c>
      <c r="I128" s="4" t="str">
        <f>IF($H128=0,"",VLOOKUP($G128,Data!$G$3:$BA$2935,2,FALSE))</f>
        <v>'PSS2A'</v>
      </c>
      <c r="J128" s="4">
        <f>PSSE!C130</f>
        <v>1</v>
      </c>
      <c r="K128" s="4">
        <f>IF($H128=0,"",VLOOKUP($G128,Data!$G$3:$BA$2935,4,FALSE))</f>
        <v>1</v>
      </c>
      <c r="L128" s="4">
        <f>IF($H128=0,"",VLOOKUP($G128,Data!$G$3:$BA$2935,5,FALSE))</f>
        <v>0</v>
      </c>
      <c r="M128" s="4">
        <f>IF($H128=0,"",VLOOKUP($G128,Data!$G$3:$BA$2935,6,FALSE))</f>
        <v>3</v>
      </c>
      <c r="N128" s="4">
        <f>IF($H128=0,"",VLOOKUP($G128,Data!$G$3:$BA$2935,7,FALSE))</f>
        <v>0</v>
      </c>
      <c r="O128" s="4">
        <f>IF($H128=0,"",VLOOKUP($G128,Data!$G$3:$BA$2935,8,FALSE))</f>
        <v>5</v>
      </c>
      <c r="P128" s="4">
        <f>IF($H128=0,"",VLOOKUP($G128,Data!$G$3:$BA$2935,9,FALSE))</f>
        <v>1</v>
      </c>
      <c r="Q128" s="4">
        <f>IF($H128=0,"",VLOOKUP($G128,Data!$G$3:$BA$2935,10,FALSE))</f>
        <v>2.5</v>
      </c>
      <c r="R128" s="4">
        <f>IF($H128=0,"",VLOOKUP($G128,Data!$G$3:$BA$2935,11,FALSE))</f>
        <v>2.5</v>
      </c>
      <c r="S128" s="4">
        <f>IF($H128=0,"",VLOOKUP($G128,Data!$G$3:$BA$2935,12,FALSE))</f>
        <v>2.5</v>
      </c>
      <c r="T128" s="4">
        <f>IF($H128=0,"",VLOOKUP($G128,Data!$G$3:$BA$2935,13,FALSE))</f>
        <v>2.5</v>
      </c>
      <c r="U128" s="4">
        <f>IF($H128=0,"",VLOOKUP($G128,Data!$G$3:$BA$2935,14,FALSE))</f>
        <v>0</v>
      </c>
      <c r="V128" s="4">
        <f>IF($H128=0,"",VLOOKUP($G128,Data!$G$3:$BA$2935,15,FALSE))</f>
        <v>2.5</v>
      </c>
      <c r="W128" s="4">
        <f>IF($H128=0,"",VLOOKUP($G128,Data!$G$3:$BA$2935,16,FALSE))</f>
        <v>0.39</v>
      </c>
      <c r="X128" s="4">
        <f>IF($H128=0,"",VLOOKUP($G128,Data!$G$3:$BA$2935,17,FALSE))</f>
        <v>1</v>
      </c>
      <c r="Y128" s="4">
        <f>IF($H128=0,"",VLOOKUP($G128,Data!$G$3:$BA$2935,18,FALSE))</f>
        <v>0</v>
      </c>
      <c r="Z128" s="4">
        <f>IF($H128=0,"",VLOOKUP($G128,Data!$G$3:$BA$2935,19,FALSE))</f>
        <v>0.1</v>
      </c>
      <c r="AA128" s="4">
        <f>IF($H128=0,"",VLOOKUP($G128,Data!$G$3:$BA$2935,20,FALSE))</f>
        <v>6.5</v>
      </c>
      <c r="AB128" s="4">
        <f>IF($H128=0,"",VLOOKUP($G128,Data!$G$3:$BA$2935,21,FALSE))</f>
        <v>0.44</v>
      </c>
      <c r="AC128" s="4">
        <f>IF($H128=0,"",VLOOKUP($G128,Data!$G$3:$BA$2935,22,FALSE))</f>
        <v>0.08</v>
      </c>
      <c r="AD128" s="4">
        <f>IF($H128=0,"",VLOOKUP($G128,Data!$G$3:$BA$2935,23,FALSE))</f>
        <v>0.2</v>
      </c>
      <c r="AE128" s="4">
        <f>IF($H128=0,"",VLOOKUP($G128,Data!$G$3:$BA$2935,24,FALSE))</f>
        <v>0.98</v>
      </c>
      <c r="AF128" s="4">
        <f>IF($H128=0,"",VLOOKUP($G128,Data!$G$3:$BA$2935,25,FALSE))</f>
        <v>0.1</v>
      </c>
      <c r="AG128" s="4">
        <f>IF($H128=0,"",VLOOKUP($G128,Data!$G$3:$BA$2935,26,FALSE))</f>
        <v>-0.1</v>
      </c>
      <c r="AH128" s="4" t="str">
        <f>IF($H128=0,"",VLOOKUP($G128,Data!$G$3:$BA$2935,27,FALSE))</f>
        <v>/</v>
      </c>
      <c r="AI128" s="4" t="str">
        <f>IF($H128=0,"",VLOOKUP($G128,Data!$G$3:$BA$2935,28,FALSE))</f>
        <v>/</v>
      </c>
      <c r="AJ128" s="4" t="str">
        <f>IF($H128=0,"",VLOOKUP($G128,Data!$G$3:$BA$2935,29,FALSE))</f>
        <v/>
      </c>
      <c r="AK128" s="4" t="str">
        <f>IF($H128=0,"",VLOOKUP($G128,Data!$G$3:$BA$2935,30,FALSE))</f>
        <v/>
      </c>
      <c r="AL128" s="4" t="str">
        <f>IF($H128=0,"",VLOOKUP($G128,Data!$G$3:$BA$2935,31,FALSE))</f>
        <v/>
      </c>
      <c r="AM128" s="4" t="str">
        <f>IF($H128=0,"",VLOOKUP($G128,Data!$G$3:$BA$2935,32,FALSE))</f>
        <v/>
      </c>
      <c r="AN128" s="4" t="str">
        <f>IF($H128=0,"",VLOOKUP($G128,Data!$G$3:$BA$2935,33,FALSE))</f>
        <v/>
      </c>
      <c r="AO128" s="4" t="str">
        <f>IF($H128=0,"",VLOOKUP($G128,Data!$G$3:$BA$2935,34,FALSE))</f>
        <v/>
      </c>
      <c r="AP128" s="4" t="str">
        <f>IF($H128=0,"",VLOOKUP($G128,Data!$G$3:$BA$2935,35,FALSE))</f>
        <v/>
      </c>
      <c r="AQ128" s="4" t="str">
        <f>IF($H128=0,"",VLOOKUP($G128,Data!$G$3:$BA$2935,36,FALSE))</f>
        <v/>
      </c>
      <c r="AR128" s="4" t="str">
        <f>IF($H128=0,"",VLOOKUP($G128,Data!$G$3:$BA$2935,37,FALSE))</f>
        <v/>
      </c>
      <c r="AS128" s="4" t="str">
        <f>IF($H128=0,"",VLOOKUP($G128,Data!$G$3:$BA$2935,38,FALSE))</f>
        <v/>
      </c>
      <c r="AT128" s="4" t="str">
        <f>IF($H128=0,"",VLOOKUP($G128,Data!$G$3:$BA$2935,39,FALSE))</f>
        <v/>
      </c>
    </row>
    <row r="129" spans="1:46" x14ac:dyDescent="0.25">
      <c r="A129" s="4">
        <f>PSSE!A131</f>
        <v>924001</v>
      </c>
      <c r="B129" s="4" t="str">
        <f>PSSE!B131</f>
        <v>SONDONG_S1</v>
      </c>
      <c r="C129" s="4">
        <f>PSSE!D131</f>
        <v>10.5</v>
      </c>
      <c r="D129" s="4">
        <f>PSSE!E131</f>
        <v>110</v>
      </c>
      <c r="E129" s="4" t="str">
        <f>PSSE!F131</f>
        <v>ND</v>
      </c>
      <c r="F129" s="4">
        <f>PSSE!G131</f>
        <v>1</v>
      </c>
      <c r="G129" s="4" t="str">
        <f t="shared" si="1"/>
        <v>PSS10.5110ND1</v>
      </c>
      <c r="H129" s="4">
        <f>COUNTIF(Data!$G$3:$BA$2935,PSS!$G129)</f>
        <v>1</v>
      </c>
      <c r="I129" s="4" t="str">
        <f>IF($H129=0,"",VLOOKUP($G129,Data!$G$3:$BA$2935,2,FALSE))</f>
        <v>'PSS2A'</v>
      </c>
      <c r="J129" s="4">
        <f>PSSE!C131</f>
        <v>1</v>
      </c>
      <c r="K129" s="4">
        <f>IF($H129=0,"",VLOOKUP($G129,Data!$G$3:$BA$2935,4,FALSE))</f>
        <v>1</v>
      </c>
      <c r="L129" s="4">
        <f>IF($H129=0,"",VLOOKUP($G129,Data!$G$3:$BA$2935,5,FALSE))</f>
        <v>0</v>
      </c>
      <c r="M129" s="4">
        <f>IF($H129=0,"",VLOOKUP($G129,Data!$G$3:$BA$2935,6,FALSE))</f>
        <v>3</v>
      </c>
      <c r="N129" s="4">
        <f>IF($H129=0,"",VLOOKUP($G129,Data!$G$3:$BA$2935,7,FALSE))</f>
        <v>0</v>
      </c>
      <c r="O129" s="4">
        <f>IF($H129=0,"",VLOOKUP($G129,Data!$G$3:$BA$2935,8,FALSE))</f>
        <v>5</v>
      </c>
      <c r="P129" s="4">
        <f>IF($H129=0,"",VLOOKUP($G129,Data!$G$3:$BA$2935,9,FALSE))</f>
        <v>1</v>
      </c>
      <c r="Q129" s="4">
        <f>IF($H129=0,"",VLOOKUP($G129,Data!$G$3:$BA$2935,10,FALSE))</f>
        <v>2.5</v>
      </c>
      <c r="R129" s="4">
        <f>IF($H129=0,"",VLOOKUP($G129,Data!$G$3:$BA$2935,11,FALSE))</f>
        <v>2.5</v>
      </c>
      <c r="S129" s="4">
        <f>IF($H129=0,"",VLOOKUP($G129,Data!$G$3:$BA$2935,12,FALSE))</f>
        <v>0</v>
      </c>
      <c r="T129" s="4">
        <f>IF($H129=0,"",VLOOKUP($G129,Data!$G$3:$BA$2935,13,FALSE))</f>
        <v>2.5</v>
      </c>
      <c r="U129" s="4">
        <f>IF($H129=0,"",VLOOKUP($G129,Data!$G$3:$BA$2935,14,FALSE))</f>
        <v>0</v>
      </c>
      <c r="V129" s="4">
        <f>IF($H129=0,"",VLOOKUP($G129,Data!$G$3:$BA$2935,15,FALSE))</f>
        <v>2.5</v>
      </c>
      <c r="W129" s="4">
        <f>IF($H129=0,"",VLOOKUP($G129,Data!$G$3:$BA$2935,16,FALSE))</f>
        <v>0.39</v>
      </c>
      <c r="X129" s="4">
        <f>IF($H129=0,"",VLOOKUP($G129,Data!$G$3:$BA$2935,17,FALSE))</f>
        <v>1</v>
      </c>
      <c r="Y129" s="4">
        <f>IF($H129=0,"",VLOOKUP($G129,Data!$G$3:$BA$2935,18,FALSE))</f>
        <v>0</v>
      </c>
      <c r="Z129" s="4">
        <f>IF($H129=0,"",VLOOKUP($G129,Data!$G$3:$BA$2935,19,FALSE))</f>
        <v>0.1</v>
      </c>
      <c r="AA129" s="4">
        <f>IF($H129=0,"",VLOOKUP($G129,Data!$G$3:$BA$2935,20,FALSE))</f>
        <v>6.5</v>
      </c>
      <c r="AB129" s="4">
        <f>IF($H129=0,"",VLOOKUP($G129,Data!$G$3:$BA$2935,21,FALSE))</f>
        <v>0.44</v>
      </c>
      <c r="AC129" s="4">
        <f>IF($H129=0,"",VLOOKUP($G129,Data!$G$3:$BA$2935,22,FALSE))</f>
        <v>0.08</v>
      </c>
      <c r="AD129" s="4">
        <f>IF($H129=0,"",VLOOKUP($G129,Data!$G$3:$BA$2935,23,FALSE))</f>
        <v>0.2</v>
      </c>
      <c r="AE129" s="4">
        <f>IF($H129=0,"",VLOOKUP($G129,Data!$G$3:$BA$2935,24,FALSE))</f>
        <v>0.98</v>
      </c>
      <c r="AF129" s="4">
        <f>IF($H129=0,"",VLOOKUP($G129,Data!$G$3:$BA$2935,25,FALSE))</f>
        <v>0.1</v>
      </c>
      <c r="AG129" s="4">
        <f>IF($H129=0,"",VLOOKUP($G129,Data!$G$3:$BA$2935,26,FALSE))</f>
        <v>-0.1</v>
      </c>
      <c r="AH129" s="4" t="str">
        <f>IF($H129=0,"",VLOOKUP($G129,Data!$G$3:$BA$2935,27,FALSE))</f>
        <v>/</v>
      </c>
      <c r="AI129" s="4" t="str">
        <f>IF($H129=0,"",VLOOKUP($G129,Data!$G$3:$BA$2935,28,FALSE))</f>
        <v>/</v>
      </c>
      <c r="AJ129" s="4" t="str">
        <f>IF($H129=0,"",VLOOKUP($G129,Data!$G$3:$BA$2935,29,FALSE))</f>
        <v/>
      </c>
      <c r="AK129" s="4" t="str">
        <f>IF($H129=0,"",VLOOKUP($G129,Data!$G$3:$BA$2935,30,FALSE))</f>
        <v/>
      </c>
      <c r="AL129" s="4" t="str">
        <f>IF($H129=0,"",VLOOKUP($G129,Data!$G$3:$BA$2935,31,FALSE))</f>
        <v/>
      </c>
      <c r="AM129" s="4" t="str">
        <f>IF($H129=0,"",VLOOKUP($G129,Data!$G$3:$BA$2935,32,FALSE))</f>
        <v/>
      </c>
      <c r="AN129" s="4" t="str">
        <f>IF($H129=0,"",VLOOKUP($G129,Data!$G$3:$BA$2935,33,FALSE))</f>
        <v/>
      </c>
      <c r="AO129" s="4" t="str">
        <f>IF($H129=0,"",VLOOKUP($G129,Data!$G$3:$BA$2935,34,FALSE))</f>
        <v/>
      </c>
      <c r="AP129" s="4" t="str">
        <f>IF($H129=0,"",VLOOKUP($G129,Data!$G$3:$BA$2935,35,FALSE))</f>
        <v/>
      </c>
      <c r="AQ129" s="4" t="str">
        <f>IF($H129=0,"",VLOOKUP($G129,Data!$G$3:$BA$2935,36,FALSE))</f>
        <v/>
      </c>
      <c r="AR129" s="4" t="str">
        <f>IF($H129=0,"",VLOOKUP($G129,Data!$G$3:$BA$2935,37,FALSE))</f>
        <v/>
      </c>
      <c r="AS129" s="4" t="str">
        <f>IF($H129=0,"",VLOOKUP($G129,Data!$G$3:$BA$2935,38,FALSE))</f>
        <v/>
      </c>
      <c r="AT129" s="4" t="str">
        <f>IF($H129=0,"",VLOOKUP($G129,Data!$G$3:$BA$2935,39,FALSE))</f>
        <v/>
      </c>
    </row>
    <row r="130" spans="1:46" x14ac:dyDescent="0.25">
      <c r="A130" s="4">
        <f>PSSE!A132</f>
        <v>924002</v>
      </c>
      <c r="B130" s="4" t="str">
        <f>PSSE!B132</f>
        <v>SONDONG_S2</v>
      </c>
      <c r="C130" s="4">
        <f>PSSE!D132</f>
        <v>10.5</v>
      </c>
      <c r="D130" s="4">
        <f>PSSE!E132</f>
        <v>110</v>
      </c>
      <c r="E130" s="4" t="str">
        <f>PSSE!F132</f>
        <v>ND</v>
      </c>
      <c r="F130" s="4">
        <f>PSSE!G132</f>
        <v>1</v>
      </c>
      <c r="G130" s="4" t="str">
        <f t="shared" ref="G130:G193" si="2">"PSS"&amp;C130&amp;D130&amp;E130&amp;F130</f>
        <v>PSS10.5110ND1</v>
      </c>
      <c r="H130" s="4">
        <f>COUNTIF(Data!$G$3:$BA$2935,PSS!$G130)</f>
        <v>1</v>
      </c>
      <c r="I130" s="4" t="str">
        <f>IF($H130=0,"",VLOOKUP($G130,Data!$G$3:$BA$2935,2,FALSE))</f>
        <v>'PSS2A'</v>
      </c>
      <c r="J130" s="4">
        <f>PSSE!C132</f>
        <v>2</v>
      </c>
      <c r="K130" s="4">
        <f>IF($H130=0,"",VLOOKUP($G130,Data!$G$3:$BA$2935,4,FALSE))</f>
        <v>1</v>
      </c>
      <c r="L130" s="4">
        <f>IF($H130=0,"",VLOOKUP($G130,Data!$G$3:$BA$2935,5,FALSE))</f>
        <v>0</v>
      </c>
      <c r="M130" s="4">
        <f>IF($H130=0,"",VLOOKUP($G130,Data!$G$3:$BA$2935,6,FALSE))</f>
        <v>3</v>
      </c>
      <c r="N130" s="4">
        <f>IF($H130=0,"",VLOOKUP($G130,Data!$G$3:$BA$2935,7,FALSE))</f>
        <v>0</v>
      </c>
      <c r="O130" s="4">
        <f>IF($H130=0,"",VLOOKUP($G130,Data!$G$3:$BA$2935,8,FALSE))</f>
        <v>5</v>
      </c>
      <c r="P130" s="4">
        <f>IF($H130=0,"",VLOOKUP($G130,Data!$G$3:$BA$2935,9,FALSE))</f>
        <v>1</v>
      </c>
      <c r="Q130" s="4">
        <f>IF($H130=0,"",VLOOKUP($G130,Data!$G$3:$BA$2935,10,FALSE))</f>
        <v>2.5</v>
      </c>
      <c r="R130" s="4">
        <f>IF($H130=0,"",VLOOKUP($G130,Data!$G$3:$BA$2935,11,FALSE))</f>
        <v>2.5</v>
      </c>
      <c r="S130" s="4">
        <f>IF($H130=0,"",VLOOKUP($G130,Data!$G$3:$BA$2935,12,FALSE))</f>
        <v>0</v>
      </c>
      <c r="T130" s="4">
        <f>IF($H130=0,"",VLOOKUP($G130,Data!$G$3:$BA$2935,13,FALSE))</f>
        <v>2.5</v>
      </c>
      <c r="U130" s="4">
        <f>IF($H130=0,"",VLOOKUP($G130,Data!$G$3:$BA$2935,14,FALSE))</f>
        <v>0</v>
      </c>
      <c r="V130" s="4">
        <f>IF($H130=0,"",VLOOKUP($G130,Data!$G$3:$BA$2935,15,FALSE))</f>
        <v>2.5</v>
      </c>
      <c r="W130" s="4">
        <f>IF($H130=0,"",VLOOKUP($G130,Data!$G$3:$BA$2935,16,FALSE))</f>
        <v>0.39</v>
      </c>
      <c r="X130" s="4">
        <f>IF($H130=0,"",VLOOKUP($G130,Data!$G$3:$BA$2935,17,FALSE))</f>
        <v>1</v>
      </c>
      <c r="Y130" s="4">
        <f>IF($H130=0,"",VLOOKUP($G130,Data!$G$3:$BA$2935,18,FALSE))</f>
        <v>0</v>
      </c>
      <c r="Z130" s="4">
        <f>IF($H130=0,"",VLOOKUP($G130,Data!$G$3:$BA$2935,19,FALSE))</f>
        <v>0.1</v>
      </c>
      <c r="AA130" s="4">
        <f>IF($H130=0,"",VLOOKUP($G130,Data!$G$3:$BA$2935,20,FALSE))</f>
        <v>6.5</v>
      </c>
      <c r="AB130" s="4">
        <f>IF($H130=0,"",VLOOKUP($G130,Data!$G$3:$BA$2935,21,FALSE))</f>
        <v>0.44</v>
      </c>
      <c r="AC130" s="4">
        <f>IF($H130=0,"",VLOOKUP($G130,Data!$G$3:$BA$2935,22,FALSE))</f>
        <v>0.08</v>
      </c>
      <c r="AD130" s="4">
        <f>IF($H130=0,"",VLOOKUP($G130,Data!$G$3:$BA$2935,23,FALSE))</f>
        <v>0.2</v>
      </c>
      <c r="AE130" s="4">
        <f>IF($H130=0,"",VLOOKUP($G130,Data!$G$3:$BA$2935,24,FALSE))</f>
        <v>0.98</v>
      </c>
      <c r="AF130" s="4">
        <f>IF($H130=0,"",VLOOKUP($G130,Data!$G$3:$BA$2935,25,FALSE))</f>
        <v>0.1</v>
      </c>
      <c r="AG130" s="4">
        <f>IF($H130=0,"",VLOOKUP($G130,Data!$G$3:$BA$2935,26,FALSE))</f>
        <v>-0.1</v>
      </c>
      <c r="AH130" s="4" t="str">
        <f>IF($H130=0,"",VLOOKUP($G130,Data!$G$3:$BA$2935,27,FALSE))</f>
        <v>/</v>
      </c>
      <c r="AI130" s="4" t="str">
        <f>IF($H130=0,"",VLOOKUP($G130,Data!$G$3:$BA$2935,28,FALSE))</f>
        <v>/</v>
      </c>
      <c r="AJ130" s="4" t="str">
        <f>IF($H130=0,"",VLOOKUP($G130,Data!$G$3:$BA$2935,29,FALSE))</f>
        <v/>
      </c>
      <c r="AK130" s="4" t="str">
        <f>IF($H130=0,"",VLOOKUP($G130,Data!$G$3:$BA$2935,30,FALSE))</f>
        <v/>
      </c>
      <c r="AL130" s="4" t="str">
        <f>IF($H130=0,"",VLOOKUP($G130,Data!$G$3:$BA$2935,31,FALSE))</f>
        <v/>
      </c>
      <c r="AM130" s="4" t="str">
        <f>IF($H130=0,"",VLOOKUP($G130,Data!$G$3:$BA$2935,32,FALSE))</f>
        <v/>
      </c>
      <c r="AN130" s="4" t="str">
        <f>IF($H130=0,"",VLOOKUP($G130,Data!$G$3:$BA$2935,33,FALSE))</f>
        <v/>
      </c>
      <c r="AO130" s="4" t="str">
        <f>IF($H130=0,"",VLOOKUP($G130,Data!$G$3:$BA$2935,34,FALSE))</f>
        <v/>
      </c>
      <c r="AP130" s="4" t="str">
        <f>IF($H130=0,"",VLOOKUP($G130,Data!$G$3:$BA$2935,35,FALSE))</f>
        <v/>
      </c>
      <c r="AQ130" s="4" t="str">
        <f>IF($H130=0,"",VLOOKUP($G130,Data!$G$3:$BA$2935,36,FALSE))</f>
        <v/>
      </c>
      <c r="AR130" s="4" t="str">
        <f>IF($H130=0,"",VLOOKUP($G130,Data!$G$3:$BA$2935,37,FALSE))</f>
        <v/>
      </c>
      <c r="AS130" s="4" t="str">
        <f>IF($H130=0,"",VLOOKUP($G130,Data!$G$3:$BA$2935,38,FALSE))</f>
        <v/>
      </c>
      <c r="AT130" s="4" t="str">
        <f>IF($H130=0,"",VLOOKUP($G130,Data!$G$3:$BA$2935,39,FALSE))</f>
        <v/>
      </c>
    </row>
    <row r="131" spans="1:46" x14ac:dyDescent="0.25">
      <c r="A131" s="4">
        <f>PSSE!A133</f>
        <v>926011</v>
      </c>
      <c r="B131" s="4" t="str">
        <f>PSSE!B133</f>
        <v>UONGBI_S1</v>
      </c>
      <c r="C131" s="4">
        <f>PSSE!D133</f>
        <v>6.3</v>
      </c>
      <c r="D131" s="4">
        <f>PSSE!E133</f>
        <v>0</v>
      </c>
      <c r="E131" s="4" t="str">
        <f>PSSE!F133</f>
        <v>ND</v>
      </c>
      <c r="F131" s="4">
        <f>PSSE!G133</f>
        <v>1</v>
      </c>
      <c r="G131" s="4" t="str">
        <f t="shared" si="2"/>
        <v>PSS6.30ND1</v>
      </c>
      <c r="H131" s="4">
        <f>COUNTIF(Data!$G$3:$BA$2935,PSS!$G131)</f>
        <v>1</v>
      </c>
      <c r="I131" s="4" t="str">
        <f>IF($H131=0,"",VLOOKUP($G131,Data!$G$3:$BA$2935,2,FALSE))</f>
        <v>'PSS2A'</v>
      </c>
      <c r="J131" s="4">
        <f>PSSE!C133</f>
        <v>1</v>
      </c>
      <c r="K131" s="4">
        <f>IF($H131=0,"",VLOOKUP($G131,Data!$G$3:$BA$2935,4,FALSE))</f>
        <v>1</v>
      </c>
      <c r="L131" s="4">
        <f>IF($H131=0,"",VLOOKUP($G131,Data!$G$3:$BA$2935,5,FALSE))</f>
        <v>0</v>
      </c>
      <c r="M131" s="4">
        <f>IF($H131=0,"",VLOOKUP($G131,Data!$G$3:$BA$2935,6,FALSE))</f>
        <v>3</v>
      </c>
      <c r="N131" s="4">
        <f>IF($H131=0,"",VLOOKUP($G131,Data!$G$3:$BA$2935,7,FALSE))</f>
        <v>0</v>
      </c>
      <c r="O131" s="4">
        <f>IF($H131=0,"",VLOOKUP($G131,Data!$G$3:$BA$2935,8,FALSE))</f>
        <v>5</v>
      </c>
      <c r="P131" s="4">
        <f>IF($H131=0,"",VLOOKUP($G131,Data!$G$3:$BA$2935,9,FALSE))</f>
        <v>1</v>
      </c>
      <c r="Q131" s="4">
        <f>IF($H131=0,"",VLOOKUP($G131,Data!$G$3:$BA$2935,10,FALSE))</f>
        <v>2.5</v>
      </c>
      <c r="R131" s="4">
        <f>IF($H131=0,"",VLOOKUP($G131,Data!$G$3:$BA$2935,11,FALSE))</f>
        <v>2.5</v>
      </c>
      <c r="S131" s="4">
        <f>IF($H131=0,"",VLOOKUP($G131,Data!$G$3:$BA$2935,12,FALSE))</f>
        <v>0</v>
      </c>
      <c r="T131" s="4">
        <f>IF($H131=0,"",VLOOKUP($G131,Data!$G$3:$BA$2935,13,FALSE))</f>
        <v>2.5</v>
      </c>
      <c r="U131" s="4">
        <f>IF($H131=0,"",VLOOKUP($G131,Data!$G$3:$BA$2935,14,FALSE))</f>
        <v>0</v>
      </c>
      <c r="V131" s="4">
        <f>IF($H131=0,"",VLOOKUP($G131,Data!$G$3:$BA$2935,15,FALSE))</f>
        <v>2.5</v>
      </c>
      <c r="W131" s="4">
        <f>IF($H131=0,"",VLOOKUP($G131,Data!$G$3:$BA$2935,16,FALSE))</f>
        <v>0.39</v>
      </c>
      <c r="X131" s="4">
        <f>IF($H131=0,"",VLOOKUP($G131,Data!$G$3:$BA$2935,17,FALSE))</f>
        <v>1</v>
      </c>
      <c r="Y131" s="4">
        <f>IF($H131=0,"",VLOOKUP($G131,Data!$G$3:$BA$2935,18,FALSE))</f>
        <v>0</v>
      </c>
      <c r="Z131" s="4">
        <f>IF($H131=0,"",VLOOKUP($G131,Data!$G$3:$BA$2935,19,FALSE))</f>
        <v>0.1</v>
      </c>
      <c r="AA131" s="4">
        <f>IF($H131=0,"",VLOOKUP($G131,Data!$G$3:$BA$2935,20,FALSE))</f>
        <v>6.5</v>
      </c>
      <c r="AB131" s="4">
        <f>IF($H131=0,"",VLOOKUP($G131,Data!$G$3:$BA$2935,21,FALSE))</f>
        <v>0.44</v>
      </c>
      <c r="AC131" s="4">
        <f>IF($H131=0,"",VLOOKUP($G131,Data!$G$3:$BA$2935,22,FALSE))</f>
        <v>0.08</v>
      </c>
      <c r="AD131" s="4">
        <f>IF($H131=0,"",VLOOKUP($G131,Data!$G$3:$BA$2935,23,FALSE))</f>
        <v>0.2</v>
      </c>
      <c r="AE131" s="4">
        <f>IF($H131=0,"",VLOOKUP($G131,Data!$G$3:$BA$2935,24,FALSE))</f>
        <v>0.98</v>
      </c>
      <c r="AF131" s="4">
        <f>IF($H131=0,"",VLOOKUP($G131,Data!$G$3:$BA$2935,25,FALSE))</f>
        <v>0.1</v>
      </c>
      <c r="AG131" s="4">
        <f>IF($H131=0,"",VLOOKUP($G131,Data!$G$3:$BA$2935,26,FALSE))</f>
        <v>-0.1</v>
      </c>
      <c r="AH131" s="4" t="str">
        <f>IF($H131=0,"",VLOOKUP($G131,Data!$G$3:$BA$2935,27,FALSE))</f>
        <v>/</v>
      </c>
      <c r="AI131" s="4" t="str">
        <f>IF($H131=0,"",VLOOKUP($G131,Data!$G$3:$BA$2935,28,FALSE))</f>
        <v>/</v>
      </c>
      <c r="AJ131" s="4" t="str">
        <f>IF($H131=0,"",VLOOKUP($G131,Data!$G$3:$BA$2935,29,FALSE))</f>
        <v/>
      </c>
      <c r="AK131" s="4" t="str">
        <f>IF($H131=0,"",VLOOKUP($G131,Data!$G$3:$BA$2935,30,FALSE))</f>
        <v/>
      </c>
      <c r="AL131" s="4" t="str">
        <f>IF($H131=0,"",VLOOKUP($G131,Data!$G$3:$BA$2935,31,FALSE))</f>
        <v/>
      </c>
      <c r="AM131" s="4" t="str">
        <f>IF($H131=0,"",VLOOKUP($G131,Data!$G$3:$BA$2935,32,FALSE))</f>
        <v/>
      </c>
      <c r="AN131" s="4" t="str">
        <f>IF($H131=0,"",VLOOKUP($G131,Data!$G$3:$BA$2935,33,FALSE))</f>
        <v/>
      </c>
      <c r="AO131" s="4" t="str">
        <f>IF($H131=0,"",VLOOKUP($G131,Data!$G$3:$BA$2935,34,FALSE))</f>
        <v/>
      </c>
      <c r="AP131" s="4" t="str">
        <f>IF($H131=0,"",VLOOKUP($G131,Data!$G$3:$BA$2935,35,FALSE))</f>
        <v/>
      </c>
      <c r="AQ131" s="4" t="str">
        <f>IF($H131=0,"",VLOOKUP($G131,Data!$G$3:$BA$2935,36,FALSE))</f>
        <v/>
      </c>
      <c r="AR131" s="4" t="str">
        <f>IF($H131=0,"",VLOOKUP($G131,Data!$G$3:$BA$2935,37,FALSE))</f>
        <v/>
      </c>
      <c r="AS131" s="4" t="str">
        <f>IF($H131=0,"",VLOOKUP($G131,Data!$G$3:$BA$2935,38,FALSE))</f>
        <v/>
      </c>
      <c r="AT131" s="4" t="str">
        <f>IF($H131=0,"",VLOOKUP($G131,Data!$G$3:$BA$2935,39,FALSE))</f>
        <v/>
      </c>
    </row>
    <row r="132" spans="1:46" x14ac:dyDescent="0.25">
      <c r="A132" s="4">
        <f>PSSE!A134</f>
        <v>926012</v>
      </c>
      <c r="B132" s="4" t="str">
        <f>PSSE!B134</f>
        <v>UONGBI_S2</v>
      </c>
      <c r="C132" s="4">
        <f>PSSE!D134</f>
        <v>6.3</v>
      </c>
      <c r="D132" s="4">
        <f>PSSE!E134</f>
        <v>0</v>
      </c>
      <c r="E132" s="4" t="str">
        <f>PSSE!F134</f>
        <v>ND</v>
      </c>
      <c r="F132" s="4">
        <f>PSSE!G134</f>
        <v>1</v>
      </c>
      <c r="G132" s="4" t="str">
        <f t="shared" si="2"/>
        <v>PSS6.30ND1</v>
      </c>
      <c r="H132" s="4">
        <f>COUNTIF(Data!$G$3:$BA$2935,PSS!$G132)</f>
        <v>1</v>
      </c>
      <c r="I132" s="4" t="str">
        <f>IF($H132=0,"",VLOOKUP($G132,Data!$G$3:$BA$2935,2,FALSE))</f>
        <v>'PSS2A'</v>
      </c>
      <c r="J132" s="4">
        <f>PSSE!C134</f>
        <v>1</v>
      </c>
      <c r="K132" s="4">
        <f>IF($H132=0,"",VLOOKUP($G132,Data!$G$3:$BA$2935,4,FALSE))</f>
        <v>1</v>
      </c>
      <c r="L132" s="4">
        <f>IF($H132=0,"",VLOOKUP($G132,Data!$G$3:$BA$2935,5,FALSE))</f>
        <v>0</v>
      </c>
      <c r="M132" s="4">
        <f>IF($H132=0,"",VLOOKUP($G132,Data!$G$3:$BA$2935,6,FALSE))</f>
        <v>3</v>
      </c>
      <c r="N132" s="4">
        <f>IF($H132=0,"",VLOOKUP($G132,Data!$G$3:$BA$2935,7,FALSE))</f>
        <v>0</v>
      </c>
      <c r="O132" s="4">
        <f>IF($H132=0,"",VLOOKUP($G132,Data!$G$3:$BA$2935,8,FALSE))</f>
        <v>5</v>
      </c>
      <c r="P132" s="4">
        <f>IF($H132=0,"",VLOOKUP($G132,Data!$G$3:$BA$2935,9,FALSE))</f>
        <v>1</v>
      </c>
      <c r="Q132" s="4">
        <f>IF($H132=0,"",VLOOKUP($G132,Data!$G$3:$BA$2935,10,FALSE))</f>
        <v>2.5</v>
      </c>
      <c r="R132" s="4">
        <f>IF($H132=0,"",VLOOKUP($G132,Data!$G$3:$BA$2935,11,FALSE))</f>
        <v>2.5</v>
      </c>
      <c r="S132" s="4">
        <f>IF($H132=0,"",VLOOKUP($G132,Data!$G$3:$BA$2935,12,FALSE))</f>
        <v>0</v>
      </c>
      <c r="T132" s="4">
        <f>IF($H132=0,"",VLOOKUP($G132,Data!$G$3:$BA$2935,13,FALSE))</f>
        <v>2.5</v>
      </c>
      <c r="U132" s="4">
        <f>IF($H132=0,"",VLOOKUP($G132,Data!$G$3:$BA$2935,14,FALSE))</f>
        <v>0</v>
      </c>
      <c r="V132" s="4">
        <f>IF($H132=0,"",VLOOKUP($G132,Data!$G$3:$BA$2935,15,FALSE))</f>
        <v>2.5</v>
      </c>
      <c r="W132" s="4">
        <f>IF($H132=0,"",VLOOKUP($G132,Data!$G$3:$BA$2935,16,FALSE))</f>
        <v>0.39</v>
      </c>
      <c r="X132" s="4">
        <f>IF($H132=0,"",VLOOKUP($G132,Data!$G$3:$BA$2935,17,FALSE))</f>
        <v>1</v>
      </c>
      <c r="Y132" s="4">
        <f>IF($H132=0,"",VLOOKUP($G132,Data!$G$3:$BA$2935,18,FALSE))</f>
        <v>0</v>
      </c>
      <c r="Z132" s="4">
        <f>IF($H132=0,"",VLOOKUP($G132,Data!$G$3:$BA$2935,19,FALSE))</f>
        <v>0.1</v>
      </c>
      <c r="AA132" s="4">
        <f>IF($H132=0,"",VLOOKUP($G132,Data!$G$3:$BA$2935,20,FALSE))</f>
        <v>6.5</v>
      </c>
      <c r="AB132" s="4">
        <f>IF($H132=0,"",VLOOKUP($G132,Data!$G$3:$BA$2935,21,FALSE))</f>
        <v>0.44</v>
      </c>
      <c r="AC132" s="4">
        <f>IF($H132=0,"",VLOOKUP($G132,Data!$G$3:$BA$2935,22,FALSE))</f>
        <v>0.08</v>
      </c>
      <c r="AD132" s="4">
        <f>IF($H132=0,"",VLOOKUP($G132,Data!$G$3:$BA$2935,23,FALSE))</f>
        <v>0.2</v>
      </c>
      <c r="AE132" s="4">
        <f>IF($H132=0,"",VLOOKUP($G132,Data!$G$3:$BA$2935,24,FALSE))</f>
        <v>0.98</v>
      </c>
      <c r="AF132" s="4">
        <f>IF($H132=0,"",VLOOKUP($G132,Data!$G$3:$BA$2935,25,FALSE))</f>
        <v>0.1</v>
      </c>
      <c r="AG132" s="4">
        <f>IF($H132=0,"",VLOOKUP($G132,Data!$G$3:$BA$2935,26,FALSE))</f>
        <v>-0.1</v>
      </c>
      <c r="AH132" s="4" t="str">
        <f>IF($H132=0,"",VLOOKUP($G132,Data!$G$3:$BA$2935,27,FALSE))</f>
        <v>/</v>
      </c>
      <c r="AI132" s="4" t="str">
        <f>IF($H132=0,"",VLOOKUP($G132,Data!$G$3:$BA$2935,28,FALSE))</f>
        <v>/</v>
      </c>
      <c r="AJ132" s="4" t="str">
        <f>IF($H132=0,"",VLOOKUP($G132,Data!$G$3:$BA$2935,29,FALSE))</f>
        <v/>
      </c>
      <c r="AK132" s="4" t="str">
        <f>IF($H132=0,"",VLOOKUP($G132,Data!$G$3:$BA$2935,30,FALSE))</f>
        <v/>
      </c>
      <c r="AL132" s="4" t="str">
        <f>IF($H132=0,"",VLOOKUP($G132,Data!$G$3:$BA$2935,31,FALSE))</f>
        <v/>
      </c>
      <c r="AM132" s="4" t="str">
        <f>IF($H132=0,"",VLOOKUP($G132,Data!$G$3:$BA$2935,32,FALSE))</f>
        <v/>
      </c>
      <c r="AN132" s="4" t="str">
        <f>IF($H132=0,"",VLOOKUP($G132,Data!$G$3:$BA$2935,33,FALSE))</f>
        <v/>
      </c>
      <c r="AO132" s="4" t="str">
        <f>IF($H132=0,"",VLOOKUP($G132,Data!$G$3:$BA$2935,34,FALSE))</f>
        <v/>
      </c>
      <c r="AP132" s="4" t="str">
        <f>IF($H132=0,"",VLOOKUP($G132,Data!$G$3:$BA$2935,35,FALSE))</f>
        <v/>
      </c>
      <c r="AQ132" s="4" t="str">
        <f>IF($H132=0,"",VLOOKUP($G132,Data!$G$3:$BA$2935,36,FALSE))</f>
        <v/>
      </c>
      <c r="AR132" s="4" t="str">
        <f>IF($H132=0,"",VLOOKUP($G132,Data!$G$3:$BA$2935,37,FALSE))</f>
        <v/>
      </c>
      <c r="AS132" s="4" t="str">
        <f>IF($H132=0,"",VLOOKUP($G132,Data!$G$3:$BA$2935,38,FALSE))</f>
        <v/>
      </c>
      <c r="AT132" s="4" t="str">
        <f>IF($H132=0,"",VLOOKUP($G132,Data!$G$3:$BA$2935,39,FALSE))</f>
        <v/>
      </c>
    </row>
    <row r="133" spans="1:46" x14ac:dyDescent="0.25">
      <c r="A133" s="4">
        <f>PSSE!A135</f>
        <v>926013</v>
      </c>
      <c r="B133" s="4" t="str">
        <f>PSSE!B135</f>
        <v>UONGBI_S3</v>
      </c>
      <c r="C133" s="4">
        <f>PSSE!D135</f>
        <v>6.3</v>
      </c>
      <c r="D133" s="4">
        <f>PSSE!E135</f>
        <v>0</v>
      </c>
      <c r="E133" s="4" t="str">
        <f>PSSE!F135</f>
        <v>ND</v>
      </c>
      <c r="F133" s="4">
        <f>PSSE!G135</f>
        <v>1</v>
      </c>
      <c r="G133" s="4" t="str">
        <f t="shared" si="2"/>
        <v>PSS6.30ND1</v>
      </c>
      <c r="H133" s="4">
        <f>COUNTIF(Data!$G$3:$BA$2935,PSS!$G133)</f>
        <v>1</v>
      </c>
      <c r="I133" s="4" t="str">
        <f>IF($H133=0,"",VLOOKUP($G133,Data!$G$3:$BA$2935,2,FALSE))</f>
        <v>'PSS2A'</v>
      </c>
      <c r="J133" s="4">
        <f>PSSE!C135</f>
        <v>1</v>
      </c>
      <c r="K133" s="4">
        <f>IF($H133=0,"",VLOOKUP($G133,Data!$G$3:$BA$2935,4,FALSE))</f>
        <v>1</v>
      </c>
      <c r="L133" s="4">
        <f>IF($H133=0,"",VLOOKUP($G133,Data!$G$3:$BA$2935,5,FALSE))</f>
        <v>0</v>
      </c>
      <c r="M133" s="4">
        <f>IF($H133=0,"",VLOOKUP($G133,Data!$G$3:$BA$2935,6,FALSE))</f>
        <v>3</v>
      </c>
      <c r="N133" s="4">
        <f>IF($H133=0,"",VLOOKUP($G133,Data!$G$3:$BA$2935,7,FALSE))</f>
        <v>0</v>
      </c>
      <c r="O133" s="4">
        <f>IF($H133=0,"",VLOOKUP($G133,Data!$G$3:$BA$2935,8,FALSE))</f>
        <v>5</v>
      </c>
      <c r="P133" s="4">
        <f>IF($H133=0,"",VLOOKUP($G133,Data!$G$3:$BA$2935,9,FALSE))</f>
        <v>1</v>
      </c>
      <c r="Q133" s="4">
        <f>IF($H133=0,"",VLOOKUP($G133,Data!$G$3:$BA$2935,10,FALSE))</f>
        <v>2.5</v>
      </c>
      <c r="R133" s="4">
        <f>IF($H133=0,"",VLOOKUP($G133,Data!$G$3:$BA$2935,11,FALSE))</f>
        <v>2.5</v>
      </c>
      <c r="S133" s="4">
        <f>IF($H133=0,"",VLOOKUP($G133,Data!$G$3:$BA$2935,12,FALSE))</f>
        <v>0</v>
      </c>
      <c r="T133" s="4">
        <f>IF($H133=0,"",VLOOKUP($G133,Data!$G$3:$BA$2935,13,FALSE))</f>
        <v>2.5</v>
      </c>
      <c r="U133" s="4">
        <f>IF($H133=0,"",VLOOKUP($G133,Data!$G$3:$BA$2935,14,FALSE))</f>
        <v>0</v>
      </c>
      <c r="V133" s="4">
        <f>IF($H133=0,"",VLOOKUP($G133,Data!$G$3:$BA$2935,15,FALSE))</f>
        <v>2.5</v>
      </c>
      <c r="W133" s="4">
        <f>IF($H133=0,"",VLOOKUP($G133,Data!$G$3:$BA$2935,16,FALSE))</f>
        <v>0.39</v>
      </c>
      <c r="X133" s="4">
        <f>IF($H133=0,"",VLOOKUP($G133,Data!$G$3:$BA$2935,17,FALSE))</f>
        <v>1</v>
      </c>
      <c r="Y133" s="4">
        <f>IF($H133=0,"",VLOOKUP($G133,Data!$G$3:$BA$2935,18,FALSE))</f>
        <v>0</v>
      </c>
      <c r="Z133" s="4">
        <f>IF($H133=0,"",VLOOKUP($G133,Data!$G$3:$BA$2935,19,FALSE))</f>
        <v>0.1</v>
      </c>
      <c r="AA133" s="4">
        <f>IF($H133=0,"",VLOOKUP($G133,Data!$G$3:$BA$2935,20,FALSE))</f>
        <v>6.5</v>
      </c>
      <c r="AB133" s="4">
        <f>IF($H133=0,"",VLOOKUP($G133,Data!$G$3:$BA$2935,21,FALSE))</f>
        <v>0.44</v>
      </c>
      <c r="AC133" s="4">
        <f>IF($H133=0,"",VLOOKUP($G133,Data!$G$3:$BA$2935,22,FALSE))</f>
        <v>0.08</v>
      </c>
      <c r="AD133" s="4">
        <f>IF($H133=0,"",VLOOKUP($G133,Data!$G$3:$BA$2935,23,FALSE))</f>
        <v>0.2</v>
      </c>
      <c r="AE133" s="4">
        <f>IF($H133=0,"",VLOOKUP($G133,Data!$G$3:$BA$2935,24,FALSE))</f>
        <v>0.98</v>
      </c>
      <c r="AF133" s="4">
        <f>IF($H133=0,"",VLOOKUP($G133,Data!$G$3:$BA$2935,25,FALSE))</f>
        <v>0.1</v>
      </c>
      <c r="AG133" s="4">
        <f>IF($H133=0,"",VLOOKUP($G133,Data!$G$3:$BA$2935,26,FALSE))</f>
        <v>-0.1</v>
      </c>
      <c r="AH133" s="4" t="str">
        <f>IF($H133=0,"",VLOOKUP($G133,Data!$G$3:$BA$2935,27,FALSE))</f>
        <v>/</v>
      </c>
      <c r="AI133" s="4" t="str">
        <f>IF($H133=0,"",VLOOKUP($G133,Data!$G$3:$BA$2935,28,FALSE))</f>
        <v>/</v>
      </c>
      <c r="AJ133" s="4" t="str">
        <f>IF($H133=0,"",VLOOKUP($G133,Data!$G$3:$BA$2935,29,FALSE))</f>
        <v/>
      </c>
      <c r="AK133" s="4" t="str">
        <f>IF($H133=0,"",VLOOKUP($G133,Data!$G$3:$BA$2935,30,FALSE))</f>
        <v/>
      </c>
      <c r="AL133" s="4" t="str">
        <f>IF($H133=0,"",VLOOKUP($G133,Data!$G$3:$BA$2935,31,FALSE))</f>
        <v/>
      </c>
      <c r="AM133" s="4" t="str">
        <f>IF($H133=0,"",VLOOKUP($G133,Data!$G$3:$BA$2935,32,FALSE))</f>
        <v/>
      </c>
      <c r="AN133" s="4" t="str">
        <f>IF($H133=0,"",VLOOKUP($G133,Data!$G$3:$BA$2935,33,FALSE))</f>
        <v/>
      </c>
      <c r="AO133" s="4" t="str">
        <f>IF($H133=0,"",VLOOKUP($G133,Data!$G$3:$BA$2935,34,FALSE))</f>
        <v/>
      </c>
      <c r="AP133" s="4" t="str">
        <f>IF($H133=0,"",VLOOKUP($G133,Data!$G$3:$BA$2935,35,FALSE))</f>
        <v/>
      </c>
      <c r="AQ133" s="4" t="str">
        <f>IF($H133=0,"",VLOOKUP($G133,Data!$G$3:$BA$2935,36,FALSE))</f>
        <v/>
      </c>
      <c r="AR133" s="4" t="str">
        <f>IF($H133=0,"",VLOOKUP($G133,Data!$G$3:$BA$2935,37,FALSE))</f>
        <v/>
      </c>
      <c r="AS133" s="4" t="str">
        <f>IF($H133=0,"",VLOOKUP($G133,Data!$G$3:$BA$2935,38,FALSE))</f>
        <v/>
      </c>
      <c r="AT133" s="4" t="str">
        <f>IF($H133=0,"",VLOOKUP($G133,Data!$G$3:$BA$2935,39,FALSE))</f>
        <v/>
      </c>
    </row>
    <row r="134" spans="1:46" x14ac:dyDescent="0.25">
      <c r="A134" s="4">
        <f>PSSE!A136</f>
        <v>926014</v>
      </c>
      <c r="B134" s="4" t="str">
        <f>PSSE!B136</f>
        <v>UONGBI_S4</v>
      </c>
      <c r="C134" s="4">
        <f>PSSE!D136</f>
        <v>19</v>
      </c>
      <c r="D134" s="4">
        <f>PSSE!E136</f>
        <v>300</v>
      </c>
      <c r="E134" s="4" t="str">
        <f>PSSE!F136</f>
        <v>ND</v>
      </c>
      <c r="F134" s="4">
        <f>PSSE!G136</f>
        <v>1</v>
      </c>
      <c r="G134" s="4" t="str">
        <f t="shared" si="2"/>
        <v>PSS19300ND1</v>
      </c>
      <c r="H134" s="4">
        <f>COUNTIF(Data!$G$3:$BA$2935,PSS!$G134)</f>
        <v>1</v>
      </c>
      <c r="I134" s="4" t="str">
        <f>IF($H134=0,"",VLOOKUP($G134,Data!$G$3:$BA$2935,2,FALSE))</f>
        <v>'PSS2A'</v>
      </c>
      <c r="J134" s="4">
        <f>PSSE!C136</f>
        <v>1</v>
      </c>
      <c r="K134" s="4">
        <f>IF($H134=0,"",VLOOKUP($G134,Data!$G$3:$BA$2935,4,FALSE))</f>
        <v>1</v>
      </c>
      <c r="L134" s="4">
        <f>IF($H134=0,"",VLOOKUP($G134,Data!$G$3:$BA$2935,5,FALSE))</f>
        <v>0</v>
      </c>
      <c r="M134" s="4">
        <f>IF($H134=0,"",VLOOKUP($G134,Data!$G$3:$BA$2935,6,FALSE))</f>
        <v>3</v>
      </c>
      <c r="N134" s="4">
        <f>IF($H134=0,"",VLOOKUP($G134,Data!$G$3:$BA$2935,7,FALSE))</f>
        <v>0</v>
      </c>
      <c r="O134" s="4">
        <f>IF($H134=0,"",VLOOKUP($G134,Data!$G$3:$BA$2935,8,FALSE))</f>
        <v>5</v>
      </c>
      <c r="P134" s="4">
        <f>IF($H134=0,"",VLOOKUP($G134,Data!$G$3:$BA$2935,9,FALSE))</f>
        <v>1</v>
      </c>
      <c r="Q134" s="4">
        <f>IF($H134=0,"",VLOOKUP($G134,Data!$G$3:$BA$2935,10,FALSE))</f>
        <v>2.5</v>
      </c>
      <c r="R134" s="4">
        <f>IF($H134=0,"",VLOOKUP($G134,Data!$G$3:$BA$2935,11,FALSE))</f>
        <v>2.5</v>
      </c>
      <c r="S134" s="4">
        <f>IF($H134=0,"",VLOOKUP($G134,Data!$G$3:$BA$2935,12,FALSE))</f>
        <v>0</v>
      </c>
      <c r="T134" s="4">
        <f>IF($H134=0,"",VLOOKUP($G134,Data!$G$3:$BA$2935,13,FALSE))</f>
        <v>2.5</v>
      </c>
      <c r="U134" s="4">
        <f>IF($H134=0,"",VLOOKUP($G134,Data!$G$3:$BA$2935,14,FALSE))</f>
        <v>0</v>
      </c>
      <c r="V134" s="4">
        <f>IF($H134=0,"",VLOOKUP($G134,Data!$G$3:$BA$2935,15,FALSE))</f>
        <v>2.5</v>
      </c>
      <c r="W134" s="4">
        <f>IF($H134=0,"",VLOOKUP($G134,Data!$G$3:$BA$2935,16,FALSE))</f>
        <v>0.39</v>
      </c>
      <c r="X134" s="4">
        <f>IF($H134=0,"",VLOOKUP($G134,Data!$G$3:$BA$2935,17,FALSE))</f>
        <v>1</v>
      </c>
      <c r="Y134" s="4">
        <f>IF($H134=0,"",VLOOKUP($G134,Data!$G$3:$BA$2935,18,FALSE))</f>
        <v>0</v>
      </c>
      <c r="Z134" s="4">
        <f>IF($H134=0,"",VLOOKUP($G134,Data!$G$3:$BA$2935,19,FALSE))</f>
        <v>0.1</v>
      </c>
      <c r="AA134" s="4">
        <f>IF($H134=0,"",VLOOKUP($G134,Data!$G$3:$BA$2935,20,FALSE))</f>
        <v>6.5</v>
      </c>
      <c r="AB134" s="4">
        <f>IF($H134=0,"",VLOOKUP($G134,Data!$G$3:$BA$2935,21,FALSE))</f>
        <v>0.44</v>
      </c>
      <c r="AC134" s="4">
        <f>IF($H134=0,"",VLOOKUP($G134,Data!$G$3:$BA$2935,22,FALSE))</f>
        <v>0.08</v>
      </c>
      <c r="AD134" s="4">
        <f>IF($H134=0,"",VLOOKUP($G134,Data!$G$3:$BA$2935,23,FALSE))</f>
        <v>0.2</v>
      </c>
      <c r="AE134" s="4">
        <f>IF($H134=0,"",VLOOKUP($G134,Data!$G$3:$BA$2935,24,FALSE))</f>
        <v>0.98</v>
      </c>
      <c r="AF134" s="4">
        <f>IF($H134=0,"",VLOOKUP($G134,Data!$G$3:$BA$2935,25,FALSE))</f>
        <v>0.1</v>
      </c>
      <c r="AG134" s="4">
        <f>IF($H134=0,"",VLOOKUP($G134,Data!$G$3:$BA$2935,26,FALSE))</f>
        <v>-0.1</v>
      </c>
      <c r="AH134" s="4" t="str">
        <f>IF($H134=0,"",VLOOKUP($G134,Data!$G$3:$BA$2935,27,FALSE))</f>
        <v>/</v>
      </c>
      <c r="AI134" s="4" t="str">
        <f>IF($H134=0,"",VLOOKUP($G134,Data!$G$3:$BA$2935,28,FALSE))</f>
        <v>/</v>
      </c>
      <c r="AJ134" s="4" t="str">
        <f>IF($H134=0,"",VLOOKUP($G134,Data!$G$3:$BA$2935,29,FALSE))</f>
        <v/>
      </c>
      <c r="AK134" s="4" t="str">
        <f>IF($H134=0,"",VLOOKUP($G134,Data!$G$3:$BA$2935,30,FALSE))</f>
        <v/>
      </c>
      <c r="AL134" s="4" t="str">
        <f>IF($H134=0,"",VLOOKUP($G134,Data!$G$3:$BA$2935,31,FALSE))</f>
        <v/>
      </c>
      <c r="AM134" s="4" t="str">
        <f>IF($H134=0,"",VLOOKUP($G134,Data!$G$3:$BA$2935,32,FALSE))</f>
        <v/>
      </c>
      <c r="AN134" s="4" t="str">
        <f>IF($H134=0,"",VLOOKUP($G134,Data!$G$3:$BA$2935,33,FALSE))</f>
        <v/>
      </c>
      <c r="AO134" s="4" t="str">
        <f>IF($H134=0,"",VLOOKUP($G134,Data!$G$3:$BA$2935,34,FALSE))</f>
        <v/>
      </c>
      <c r="AP134" s="4" t="str">
        <f>IF($H134=0,"",VLOOKUP($G134,Data!$G$3:$BA$2935,35,FALSE))</f>
        <v/>
      </c>
      <c r="AQ134" s="4" t="str">
        <f>IF($H134=0,"",VLOOKUP($G134,Data!$G$3:$BA$2935,36,FALSE))</f>
        <v/>
      </c>
      <c r="AR134" s="4" t="str">
        <f>IF($H134=0,"",VLOOKUP($G134,Data!$G$3:$BA$2935,37,FALSE))</f>
        <v/>
      </c>
      <c r="AS134" s="4" t="str">
        <f>IF($H134=0,"",VLOOKUP($G134,Data!$G$3:$BA$2935,38,FALSE))</f>
        <v/>
      </c>
      <c r="AT134" s="4" t="str">
        <f>IF($H134=0,"",VLOOKUP($G134,Data!$G$3:$BA$2935,39,FALSE))</f>
        <v/>
      </c>
    </row>
    <row r="135" spans="1:46" x14ac:dyDescent="0.25">
      <c r="A135" s="4">
        <f>PSSE!A137</f>
        <v>926015</v>
      </c>
      <c r="B135" s="4" t="str">
        <f>PSSE!B137</f>
        <v>UONGBI_S5</v>
      </c>
      <c r="C135" s="4">
        <f>PSSE!D137</f>
        <v>6.3</v>
      </c>
      <c r="D135" s="4">
        <f>PSSE!E137</f>
        <v>55</v>
      </c>
      <c r="E135" s="4" t="str">
        <f>PSSE!F137</f>
        <v>ND</v>
      </c>
      <c r="F135" s="4">
        <f>PSSE!G137</f>
        <v>1</v>
      </c>
      <c r="G135" s="4" t="str">
        <f t="shared" si="2"/>
        <v>PSS6.355ND1</v>
      </c>
      <c r="H135" s="4">
        <f>COUNTIF(Data!$G$3:$BA$2935,PSS!$G135)</f>
        <v>1</v>
      </c>
      <c r="I135" s="4" t="str">
        <f>IF($H135=0,"",VLOOKUP($G135,Data!$G$3:$BA$2935,2,FALSE))</f>
        <v>'PSS2A'</v>
      </c>
      <c r="J135" s="4">
        <f>PSSE!C137</f>
        <v>1</v>
      </c>
      <c r="K135" s="4">
        <f>IF($H135=0,"",VLOOKUP($G135,Data!$G$3:$BA$2935,4,FALSE))</f>
        <v>1</v>
      </c>
      <c r="L135" s="4">
        <f>IF($H135=0,"",VLOOKUP($G135,Data!$G$3:$BA$2935,5,FALSE))</f>
        <v>0</v>
      </c>
      <c r="M135" s="4">
        <f>IF($H135=0,"",VLOOKUP($G135,Data!$G$3:$BA$2935,6,FALSE))</f>
        <v>3</v>
      </c>
      <c r="N135" s="4">
        <f>IF($H135=0,"",VLOOKUP($G135,Data!$G$3:$BA$2935,7,FALSE))</f>
        <v>0</v>
      </c>
      <c r="O135" s="4">
        <f>IF($H135=0,"",VLOOKUP($G135,Data!$G$3:$BA$2935,8,FALSE))</f>
        <v>5</v>
      </c>
      <c r="P135" s="4">
        <f>IF($H135=0,"",VLOOKUP($G135,Data!$G$3:$BA$2935,9,FALSE))</f>
        <v>1</v>
      </c>
      <c r="Q135" s="4">
        <f>IF($H135=0,"",VLOOKUP($G135,Data!$G$3:$BA$2935,10,FALSE))</f>
        <v>2.5</v>
      </c>
      <c r="R135" s="4">
        <f>IF($H135=0,"",VLOOKUP($G135,Data!$G$3:$BA$2935,11,FALSE))</f>
        <v>2.5</v>
      </c>
      <c r="S135" s="4">
        <f>IF($H135=0,"",VLOOKUP($G135,Data!$G$3:$BA$2935,12,FALSE))</f>
        <v>0</v>
      </c>
      <c r="T135" s="4">
        <f>IF($H135=0,"",VLOOKUP($G135,Data!$G$3:$BA$2935,13,FALSE))</f>
        <v>2.5</v>
      </c>
      <c r="U135" s="4">
        <f>IF($H135=0,"",VLOOKUP($G135,Data!$G$3:$BA$2935,14,FALSE))</f>
        <v>0</v>
      </c>
      <c r="V135" s="4">
        <f>IF($H135=0,"",VLOOKUP($G135,Data!$G$3:$BA$2935,15,FALSE))</f>
        <v>2.5</v>
      </c>
      <c r="W135" s="4">
        <f>IF($H135=0,"",VLOOKUP($G135,Data!$G$3:$BA$2935,16,FALSE))</f>
        <v>0.39</v>
      </c>
      <c r="X135" s="4">
        <f>IF($H135=0,"",VLOOKUP($G135,Data!$G$3:$BA$2935,17,FALSE))</f>
        <v>1</v>
      </c>
      <c r="Y135" s="4">
        <f>IF($H135=0,"",VLOOKUP($G135,Data!$G$3:$BA$2935,18,FALSE))</f>
        <v>0</v>
      </c>
      <c r="Z135" s="4">
        <f>IF($H135=0,"",VLOOKUP($G135,Data!$G$3:$BA$2935,19,FALSE))</f>
        <v>0.1</v>
      </c>
      <c r="AA135" s="4">
        <f>IF($H135=0,"",VLOOKUP($G135,Data!$G$3:$BA$2935,20,FALSE))</f>
        <v>6.5</v>
      </c>
      <c r="AB135" s="4">
        <f>IF($H135=0,"",VLOOKUP($G135,Data!$G$3:$BA$2935,21,FALSE))</f>
        <v>0.44</v>
      </c>
      <c r="AC135" s="4">
        <f>IF($H135=0,"",VLOOKUP($G135,Data!$G$3:$BA$2935,22,FALSE))</f>
        <v>0.08</v>
      </c>
      <c r="AD135" s="4">
        <f>IF($H135=0,"",VLOOKUP($G135,Data!$G$3:$BA$2935,23,FALSE))</f>
        <v>0.2</v>
      </c>
      <c r="AE135" s="4">
        <f>IF($H135=0,"",VLOOKUP($G135,Data!$G$3:$BA$2935,24,FALSE))</f>
        <v>0.98</v>
      </c>
      <c r="AF135" s="4">
        <f>IF($H135=0,"",VLOOKUP($G135,Data!$G$3:$BA$2935,25,FALSE))</f>
        <v>0.1</v>
      </c>
      <c r="AG135" s="4">
        <f>IF($H135=0,"",VLOOKUP($G135,Data!$G$3:$BA$2935,26,FALSE))</f>
        <v>-0.1</v>
      </c>
      <c r="AH135" s="4" t="str">
        <f>IF($H135=0,"",VLOOKUP($G135,Data!$G$3:$BA$2935,27,FALSE))</f>
        <v>/</v>
      </c>
      <c r="AI135" s="4" t="str">
        <f>IF($H135=0,"",VLOOKUP($G135,Data!$G$3:$BA$2935,28,FALSE))</f>
        <v>/</v>
      </c>
      <c r="AJ135" s="4" t="str">
        <f>IF($H135=0,"",VLOOKUP($G135,Data!$G$3:$BA$2935,29,FALSE))</f>
        <v/>
      </c>
      <c r="AK135" s="4" t="str">
        <f>IF($H135=0,"",VLOOKUP($G135,Data!$G$3:$BA$2935,30,FALSE))</f>
        <v/>
      </c>
      <c r="AL135" s="4" t="str">
        <f>IF($H135=0,"",VLOOKUP($G135,Data!$G$3:$BA$2935,31,FALSE))</f>
        <v/>
      </c>
      <c r="AM135" s="4" t="str">
        <f>IF($H135=0,"",VLOOKUP($G135,Data!$G$3:$BA$2935,32,FALSE))</f>
        <v/>
      </c>
      <c r="AN135" s="4" t="str">
        <f>IF($H135=0,"",VLOOKUP($G135,Data!$G$3:$BA$2935,33,FALSE))</f>
        <v/>
      </c>
      <c r="AO135" s="4" t="str">
        <f>IF($H135=0,"",VLOOKUP($G135,Data!$G$3:$BA$2935,34,FALSE))</f>
        <v/>
      </c>
      <c r="AP135" s="4" t="str">
        <f>IF($H135=0,"",VLOOKUP($G135,Data!$G$3:$BA$2935,35,FALSE))</f>
        <v/>
      </c>
      <c r="AQ135" s="4" t="str">
        <f>IF($H135=0,"",VLOOKUP($G135,Data!$G$3:$BA$2935,36,FALSE))</f>
        <v/>
      </c>
      <c r="AR135" s="4" t="str">
        <f>IF($H135=0,"",VLOOKUP($G135,Data!$G$3:$BA$2935,37,FALSE))</f>
        <v/>
      </c>
      <c r="AS135" s="4" t="str">
        <f>IF($H135=0,"",VLOOKUP($G135,Data!$G$3:$BA$2935,38,FALSE))</f>
        <v/>
      </c>
      <c r="AT135" s="4" t="str">
        <f>IF($H135=0,"",VLOOKUP($G135,Data!$G$3:$BA$2935,39,FALSE))</f>
        <v/>
      </c>
    </row>
    <row r="136" spans="1:46" x14ac:dyDescent="0.25">
      <c r="A136" s="4">
        <f>PSSE!A138</f>
        <v>926016</v>
      </c>
      <c r="B136" s="4" t="str">
        <f>PSSE!B138</f>
        <v>UONGBI_S6</v>
      </c>
      <c r="C136" s="4">
        <f>PSSE!D138</f>
        <v>6.3</v>
      </c>
      <c r="D136" s="4">
        <f>PSSE!E138</f>
        <v>55</v>
      </c>
      <c r="E136" s="4" t="str">
        <f>PSSE!F138</f>
        <v>ND</v>
      </c>
      <c r="F136" s="4">
        <f>PSSE!G138</f>
        <v>1</v>
      </c>
      <c r="G136" s="4" t="str">
        <f t="shared" si="2"/>
        <v>PSS6.355ND1</v>
      </c>
      <c r="H136" s="4">
        <f>COUNTIF(Data!$G$3:$BA$2935,PSS!$G136)</f>
        <v>1</v>
      </c>
      <c r="I136" s="4" t="str">
        <f>IF($H136=0,"",VLOOKUP($G136,Data!$G$3:$BA$2935,2,FALSE))</f>
        <v>'PSS2A'</v>
      </c>
      <c r="J136" s="4">
        <f>PSSE!C138</f>
        <v>1</v>
      </c>
      <c r="K136" s="4">
        <f>IF($H136=0,"",VLOOKUP($G136,Data!$G$3:$BA$2935,4,FALSE))</f>
        <v>1</v>
      </c>
      <c r="L136" s="4">
        <f>IF($H136=0,"",VLOOKUP($G136,Data!$G$3:$BA$2935,5,FALSE))</f>
        <v>0</v>
      </c>
      <c r="M136" s="4">
        <f>IF($H136=0,"",VLOOKUP($G136,Data!$G$3:$BA$2935,6,FALSE))</f>
        <v>3</v>
      </c>
      <c r="N136" s="4">
        <f>IF($H136=0,"",VLOOKUP($G136,Data!$G$3:$BA$2935,7,FALSE))</f>
        <v>0</v>
      </c>
      <c r="O136" s="4">
        <f>IF($H136=0,"",VLOOKUP($G136,Data!$G$3:$BA$2935,8,FALSE))</f>
        <v>5</v>
      </c>
      <c r="P136" s="4">
        <f>IF($H136=0,"",VLOOKUP($G136,Data!$G$3:$BA$2935,9,FALSE))</f>
        <v>1</v>
      </c>
      <c r="Q136" s="4">
        <f>IF($H136=0,"",VLOOKUP($G136,Data!$G$3:$BA$2935,10,FALSE))</f>
        <v>2.5</v>
      </c>
      <c r="R136" s="4">
        <f>IF($H136=0,"",VLOOKUP($G136,Data!$G$3:$BA$2935,11,FALSE))</f>
        <v>2.5</v>
      </c>
      <c r="S136" s="4">
        <f>IF($H136=0,"",VLOOKUP($G136,Data!$G$3:$BA$2935,12,FALSE))</f>
        <v>0</v>
      </c>
      <c r="T136" s="4">
        <f>IF($H136=0,"",VLOOKUP($G136,Data!$G$3:$BA$2935,13,FALSE))</f>
        <v>2.5</v>
      </c>
      <c r="U136" s="4">
        <f>IF($H136=0,"",VLOOKUP($G136,Data!$G$3:$BA$2935,14,FALSE))</f>
        <v>0</v>
      </c>
      <c r="V136" s="4">
        <f>IF($H136=0,"",VLOOKUP($G136,Data!$G$3:$BA$2935,15,FALSE))</f>
        <v>2.5</v>
      </c>
      <c r="W136" s="4">
        <f>IF($H136=0,"",VLOOKUP($G136,Data!$G$3:$BA$2935,16,FALSE))</f>
        <v>0.39</v>
      </c>
      <c r="X136" s="4">
        <f>IF($H136=0,"",VLOOKUP($G136,Data!$G$3:$BA$2935,17,FALSE))</f>
        <v>1</v>
      </c>
      <c r="Y136" s="4">
        <f>IF($H136=0,"",VLOOKUP($G136,Data!$G$3:$BA$2935,18,FALSE))</f>
        <v>0</v>
      </c>
      <c r="Z136" s="4">
        <f>IF($H136=0,"",VLOOKUP($G136,Data!$G$3:$BA$2935,19,FALSE))</f>
        <v>0.1</v>
      </c>
      <c r="AA136" s="4">
        <f>IF($H136=0,"",VLOOKUP($G136,Data!$G$3:$BA$2935,20,FALSE))</f>
        <v>6.5</v>
      </c>
      <c r="AB136" s="4">
        <f>IF($H136=0,"",VLOOKUP($G136,Data!$G$3:$BA$2935,21,FALSE))</f>
        <v>0.44</v>
      </c>
      <c r="AC136" s="4">
        <f>IF($H136=0,"",VLOOKUP($G136,Data!$G$3:$BA$2935,22,FALSE))</f>
        <v>0.08</v>
      </c>
      <c r="AD136" s="4">
        <f>IF($H136=0,"",VLOOKUP($G136,Data!$G$3:$BA$2935,23,FALSE))</f>
        <v>0.2</v>
      </c>
      <c r="AE136" s="4">
        <f>IF($H136=0,"",VLOOKUP($G136,Data!$G$3:$BA$2935,24,FALSE))</f>
        <v>0.98</v>
      </c>
      <c r="AF136" s="4">
        <f>IF($H136=0,"",VLOOKUP($G136,Data!$G$3:$BA$2935,25,FALSE))</f>
        <v>0.1</v>
      </c>
      <c r="AG136" s="4">
        <f>IF($H136=0,"",VLOOKUP($G136,Data!$G$3:$BA$2935,26,FALSE))</f>
        <v>-0.1</v>
      </c>
      <c r="AH136" s="4" t="str">
        <f>IF($H136=0,"",VLOOKUP($G136,Data!$G$3:$BA$2935,27,FALSE))</f>
        <v>/</v>
      </c>
      <c r="AI136" s="4" t="str">
        <f>IF($H136=0,"",VLOOKUP($G136,Data!$G$3:$BA$2935,28,FALSE))</f>
        <v>/</v>
      </c>
      <c r="AJ136" s="4" t="str">
        <f>IF($H136=0,"",VLOOKUP($G136,Data!$G$3:$BA$2935,29,FALSE))</f>
        <v/>
      </c>
      <c r="AK136" s="4" t="str">
        <f>IF($H136=0,"",VLOOKUP($G136,Data!$G$3:$BA$2935,30,FALSE))</f>
        <v/>
      </c>
      <c r="AL136" s="4" t="str">
        <f>IF($H136=0,"",VLOOKUP($G136,Data!$G$3:$BA$2935,31,FALSE))</f>
        <v/>
      </c>
      <c r="AM136" s="4" t="str">
        <f>IF($H136=0,"",VLOOKUP($G136,Data!$G$3:$BA$2935,32,FALSE))</f>
        <v/>
      </c>
      <c r="AN136" s="4" t="str">
        <f>IF($H136=0,"",VLOOKUP($G136,Data!$G$3:$BA$2935,33,FALSE))</f>
        <v/>
      </c>
      <c r="AO136" s="4" t="str">
        <f>IF($H136=0,"",VLOOKUP($G136,Data!$G$3:$BA$2935,34,FALSE))</f>
        <v/>
      </c>
      <c r="AP136" s="4" t="str">
        <f>IF($H136=0,"",VLOOKUP($G136,Data!$G$3:$BA$2935,35,FALSE))</f>
        <v/>
      </c>
      <c r="AQ136" s="4" t="str">
        <f>IF($H136=0,"",VLOOKUP($G136,Data!$G$3:$BA$2935,36,FALSE))</f>
        <v/>
      </c>
      <c r="AR136" s="4" t="str">
        <f>IF($H136=0,"",VLOOKUP($G136,Data!$G$3:$BA$2935,37,FALSE))</f>
        <v/>
      </c>
      <c r="AS136" s="4" t="str">
        <f>IF($H136=0,"",VLOOKUP($G136,Data!$G$3:$BA$2935,38,FALSE))</f>
        <v/>
      </c>
      <c r="AT136" s="4" t="str">
        <f>IF($H136=0,"",VLOOKUP($G136,Data!$G$3:$BA$2935,39,FALSE))</f>
        <v/>
      </c>
    </row>
    <row r="137" spans="1:46" x14ac:dyDescent="0.25">
      <c r="A137" s="4">
        <f>PSSE!A139</f>
        <v>926021</v>
      </c>
      <c r="B137" s="4" t="str">
        <f>PSSE!B139</f>
        <v>UONGBIMR_S1</v>
      </c>
      <c r="C137" s="4">
        <f>PSSE!D139</f>
        <v>19</v>
      </c>
      <c r="D137" s="4">
        <f>PSSE!E139</f>
        <v>300</v>
      </c>
      <c r="E137" s="4" t="str">
        <f>PSSE!F139</f>
        <v>ND</v>
      </c>
      <c r="F137" s="4">
        <f>PSSE!G139</f>
        <v>1</v>
      </c>
      <c r="G137" s="4" t="str">
        <f t="shared" si="2"/>
        <v>PSS19300ND1</v>
      </c>
      <c r="H137" s="4">
        <f>COUNTIF(Data!$G$3:$BA$2935,PSS!$G137)</f>
        <v>1</v>
      </c>
      <c r="I137" s="4" t="str">
        <f>IF($H137=0,"",VLOOKUP($G137,Data!$G$3:$BA$2935,2,FALSE))</f>
        <v>'PSS2A'</v>
      </c>
      <c r="J137" s="4">
        <f>PSSE!C139</f>
        <v>1</v>
      </c>
      <c r="K137" s="4">
        <f>IF($H137=0,"",VLOOKUP($G137,Data!$G$3:$BA$2935,4,FALSE))</f>
        <v>1</v>
      </c>
      <c r="L137" s="4">
        <f>IF($H137=0,"",VLOOKUP($G137,Data!$G$3:$BA$2935,5,FALSE))</f>
        <v>0</v>
      </c>
      <c r="M137" s="4">
        <f>IF($H137=0,"",VLOOKUP($G137,Data!$G$3:$BA$2935,6,FALSE))</f>
        <v>3</v>
      </c>
      <c r="N137" s="4">
        <f>IF($H137=0,"",VLOOKUP($G137,Data!$G$3:$BA$2935,7,FALSE))</f>
        <v>0</v>
      </c>
      <c r="O137" s="4">
        <f>IF($H137=0,"",VLOOKUP($G137,Data!$G$3:$BA$2935,8,FALSE))</f>
        <v>5</v>
      </c>
      <c r="P137" s="4">
        <f>IF($H137=0,"",VLOOKUP($G137,Data!$G$3:$BA$2935,9,FALSE))</f>
        <v>1</v>
      </c>
      <c r="Q137" s="4">
        <f>IF($H137=0,"",VLOOKUP($G137,Data!$G$3:$BA$2935,10,FALSE))</f>
        <v>2.5</v>
      </c>
      <c r="R137" s="4">
        <f>IF($H137=0,"",VLOOKUP($G137,Data!$G$3:$BA$2935,11,FALSE))</f>
        <v>2.5</v>
      </c>
      <c r="S137" s="4">
        <f>IF($H137=0,"",VLOOKUP($G137,Data!$G$3:$BA$2935,12,FALSE))</f>
        <v>0</v>
      </c>
      <c r="T137" s="4">
        <f>IF($H137=0,"",VLOOKUP($G137,Data!$G$3:$BA$2935,13,FALSE))</f>
        <v>2.5</v>
      </c>
      <c r="U137" s="4">
        <f>IF($H137=0,"",VLOOKUP($G137,Data!$G$3:$BA$2935,14,FALSE))</f>
        <v>0</v>
      </c>
      <c r="V137" s="4">
        <f>IF($H137=0,"",VLOOKUP($G137,Data!$G$3:$BA$2935,15,FALSE))</f>
        <v>2.5</v>
      </c>
      <c r="W137" s="4">
        <f>IF($H137=0,"",VLOOKUP($G137,Data!$G$3:$BA$2935,16,FALSE))</f>
        <v>0.39</v>
      </c>
      <c r="X137" s="4">
        <f>IF($H137=0,"",VLOOKUP($G137,Data!$G$3:$BA$2935,17,FALSE))</f>
        <v>1</v>
      </c>
      <c r="Y137" s="4">
        <f>IF($H137=0,"",VLOOKUP($G137,Data!$G$3:$BA$2935,18,FALSE))</f>
        <v>0</v>
      </c>
      <c r="Z137" s="4">
        <f>IF($H137=0,"",VLOOKUP($G137,Data!$G$3:$BA$2935,19,FALSE))</f>
        <v>0.1</v>
      </c>
      <c r="AA137" s="4">
        <f>IF($H137=0,"",VLOOKUP($G137,Data!$G$3:$BA$2935,20,FALSE))</f>
        <v>6.5</v>
      </c>
      <c r="AB137" s="4">
        <f>IF($H137=0,"",VLOOKUP($G137,Data!$G$3:$BA$2935,21,FALSE))</f>
        <v>0.44</v>
      </c>
      <c r="AC137" s="4">
        <f>IF($H137=0,"",VLOOKUP($G137,Data!$G$3:$BA$2935,22,FALSE))</f>
        <v>0.08</v>
      </c>
      <c r="AD137" s="4">
        <f>IF($H137=0,"",VLOOKUP($G137,Data!$G$3:$BA$2935,23,FALSE))</f>
        <v>0.2</v>
      </c>
      <c r="AE137" s="4">
        <f>IF($H137=0,"",VLOOKUP($G137,Data!$G$3:$BA$2935,24,FALSE))</f>
        <v>0.98</v>
      </c>
      <c r="AF137" s="4">
        <f>IF($H137=0,"",VLOOKUP($G137,Data!$G$3:$BA$2935,25,FALSE))</f>
        <v>0.1</v>
      </c>
      <c r="AG137" s="4">
        <f>IF($H137=0,"",VLOOKUP($G137,Data!$G$3:$BA$2935,26,FALSE))</f>
        <v>-0.1</v>
      </c>
      <c r="AH137" s="4" t="str">
        <f>IF($H137=0,"",VLOOKUP($G137,Data!$G$3:$BA$2935,27,FALSE))</f>
        <v>/</v>
      </c>
      <c r="AI137" s="4" t="str">
        <f>IF($H137=0,"",VLOOKUP($G137,Data!$G$3:$BA$2935,28,FALSE))</f>
        <v>/</v>
      </c>
      <c r="AJ137" s="4" t="str">
        <f>IF($H137=0,"",VLOOKUP($G137,Data!$G$3:$BA$2935,29,FALSE))</f>
        <v/>
      </c>
      <c r="AK137" s="4" t="str">
        <f>IF($H137=0,"",VLOOKUP($G137,Data!$G$3:$BA$2935,30,FALSE))</f>
        <v/>
      </c>
      <c r="AL137" s="4" t="str">
        <f>IF($H137=0,"",VLOOKUP($G137,Data!$G$3:$BA$2935,31,FALSE))</f>
        <v/>
      </c>
      <c r="AM137" s="4" t="str">
        <f>IF($H137=0,"",VLOOKUP($G137,Data!$G$3:$BA$2935,32,FALSE))</f>
        <v/>
      </c>
      <c r="AN137" s="4" t="str">
        <f>IF($H137=0,"",VLOOKUP($G137,Data!$G$3:$BA$2935,33,FALSE))</f>
        <v/>
      </c>
      <c r="AO137" s="4" t="str">
        <f>IF($H137=0,"",VLOOKUP($G137,Data!$G$3:$BA$2935,34,FALSE))</f>
        <v/>
      </c>
      <c r="AP137" s="4" t="str">
        <f>IF($H137=0,"",VLOOKUP($G137,Data!$G$3:$BA$2935,35,FALSE))</f>
        <v/>
      </c>
      <c r="AQ137" s="4" t="str">
        <f>IF($H137=0,"",VLOOKUP($G137,Data!$G$3:$BA$2935,36,FALSE))</f>
        <v/>
      </c>
      <c r="AR137" s="4" t="str">
        <f>IF($H137=0,"",VLOOKUP($G137,Data!$G$3:$BA$2935,37,FALSE))</f>
        <v/>
      </c>
      <c r="AS137" s="4" t="str">
        <f>IF($H137=0,"",VLOOKUP($G137,Data!$G$3:$BA$2935,38,FALSE))</f>
        <v/>
      </c>
      <c r="AT137" s="4" t="str">
        <f>IF($H137=0,"",VLOOKUP($G137,Data!$G$3:$BA$2935,39,FALSE))</f>
        <v/>
      </c>
    </row>
    <row r="138" spans="1:46" x14ac:dyDescent="0.25">
      <c r="A138" s="4">
        <f>PSSE!A140</f>
        <v>926031</v>
      </c>
      <c r="B138" s="4" t="str">
        <f>PSSE!B140</f>
        <v>CAMPHA1_S1</v>
      </c>
      <c r="C138" s="4">
        <f>PSSE!D140</f>
        <v>19</v>
      </c>
      <c r="D138" s="4">
        <f>PSSE!E140</f>
        <v>150</v>
      </c>
      <c r="E138" s="4" t="str">
        <f>PSSE!F140</f>
        <v>ND</v>
      </c>
      <c r="F138" s="4">
        <f>PSSE!G140</f>
        <v>1</v>
      </c>
      <c r="G138" s="4" t="str">
        <f t="shared" si="2"/>
        <v>PSS19150ND1</v>
      </c>
      <c r="H138" s="4">
        <f>COUNTIF(Data!$G$3:$BA$2935,PSS!$G138)</f>
        <v>1</v>
      </c>
      <c r="I138" s="4" t="str">
        <f>IF($H138=0,"",VLOOKUP($G138,Data!$G$3:$BA$2935,2,FALSE))</f>
        <v>'PSS2A'</v>
      </c>
      <c r="J138" s="4">
        <f>PSSE!C140</f>
        <v>1</v>
      </c>
      <c r="K138" s="4">
        <f>IF($H138=0,"",VLOOKUP($G138,Data!$G$3:$BA$2935,4,FALSE))</f>
        <v>1</v>
      </c>
      <c r="L138" s="4">
        <f>IF($H138=0,"",VLOOKUP($G138,Data!$G$3:$BA$2935,5,FALSE))</f>
        <v>0</v>
      </c>
      <c r="M138" s="4">
        <f>IF($H138=0,"",VLOOKUP($G138,Data!$G$3:$BA$2935,6,FALSE))</f>
        <v>3</v>
      </c>
      <c r="N138" s="4">
        <f>IF($H138=0,"",VLOOKUP($G138,Data!$G$3:$BA$2935,7,FALSE))</f>
        <v>0</v>
      </c>
      <c r="O138" s="4">
        <f>IF($H138=0,"",VLOOKUP($G138,Data!$G$3:$BA$2935,8,FALSE))</f>
        <v>5</v>
      </c>
      <c r="P138" s="4">
        <f>IF($H138=0,"",VLOOKUP($G138,Data!$G$3:$BA$2935,9,FALSE))</f>
        <v>1</v>
      </c>
      <c r="Q138" s="4">
        <f>IF($H138=0,"",VLOOKUP($G138,Data!$G$3:$BA$2935,10,FALSE))</f>
        <v>2.5</v>
      </c>
      <c r="R138" s="4">
        <f>IF($H138=0,"",VLOOKUP($G138,Data!$G$3:$BA$2935,11,FALSE))</f>
        <v>2.5</v>
      </c>
      <c r="S138" s="4">
        <f>IF($H138=0,"",VLOOKUP($G138,Data!$G$3:$BA$2935,12,FALSE))</f>
        <v>0</v>
      </c>
      <c r="T138" s="4">
        <f>IF($H138=0,"",VLOOKUP($G138,Data!$G$3:$BA$2935,13,FALSE))</f>
        <v>2.5</v>
      </c>
      <c r="U138" s="4">
        <f>IF($H138=0,"",VLOOKUP($G138,Data!$G$3:$BA$2935,14,FALSE))</f>
        <v>0</v>
      </c>
      <c r="V138" s="4">
        <f>IF($H138=0,"",VLOOKUP($G138,Data!$G$3:$BA$2935,15,FALSE))</f>
        <v>2.5</v>
      </c>
      <c r="W138" s="4">
        <f>IF($H138=0,"",VLOOKUP($G138,Data!$G$3:$BA$2935,16,FALSE))</f>
        <v>0.39</v>
      </c>
      <c r="X138" s="4">
        <f>IF($H138=0,"",VLOOKUP($G138,Data!$G$3:$BA$2935,17,FALSE))</f>
        <v>1</v>
      </c>
      <c r="Y138" s="4">
        <f>IF($H138=0,"",VLOOKUP($G138,Data!$G$3:$BA$2935,18,FALSE))</f>
        <v>0</v>
      </c>
      <c r="Z138" s="4">
        <f>IF($H138=0,"",VLOOKUP($G138,Data!$G$3:$BA$2935,19,FALSE))</f>
        <v>0.1</v>
      </c>
      <c r="AA138" s="4">
        <f>IF($H138=0,"",VLOOKUP($G138,Data!$G$3:$BA$2935,20,FALSE))</f>
        <v>6.5</v>
      </c>
      <c r="AB138" s="4">
        <f>IF($H138=0,"",VLOOKUP($G138,Data!$G$3:$BA$2935,21,FALSE))</f>
        <v>0.44</v>
      </c>
      <c r="AC138" s="4">
        <f>IF($H138=0,"",VLOOKUP($G138,Data!$G$3:$BA$2935,22,FALSE))</f>
        <v>0.08</v>
      </c>
      <c r="AD138" s="4">
        <f>IF($H138=0,"",VLOOKUP($G138,Data!$G$3:$BA$2935,23,FALSE))</f>
        <v>0.2</v>
      </c>
      <c r="AE138" s="4">
        <f>IF($H138=0,"",VLOOKUP($G138,Data!$G$3:$BA$2935,24,FALSE))</f>
        <v>0.98</v>
      </c>
      <c r="AF138" s="4">
        <f>IF($H138=0,"",VLOOKUP($G138,Data!$G$3:$BA$2935,25,FALSE))</f>
        <v>0.1</v>
      </c>
      <c r="AG138" s="4">
        <f>IF($H138=0,"",VLOOKUP($G138,Data!$G$3:$BA$2935,26,FALSE))</f>
        <v>-0.1</v>
      </c>
      <c r="AH138" s="4" t="str">
        <f>IF($H138=0,"",VLOOKUP($G138,Data!$G$3:$BA$2935,27,FALSE))</f>
        <v>/</v>
      </c>
      <c r="AI138" s="4" t="str">
        <f>IF($H138=0,"",VLOOKUP($G138,Data!$G$3:$BA$2935,28,FALSE))</f>
        <v>/</v>
      </c>
      <c r="AJ138" s="4" t="str">
        <f>IF($H138=0,"",VLOOKUP($G138,Data!$G$3:$BA$2935,29,FALSE))</f>
        <v/>
      </c>
      <c r="AK138" s="4" t="str">
        <f>IF($H138=0,"",VLOOKUP($G138,Data!$G$3:$BA$2935,30,FALSE))</f>
        <v/>
      </c>
      <c r="AL138" s="4" t="str">
        <f>IF($H138=0,"",VLOOKUP($G138,Data!$G$3:$BA$2935,31,FALSE))</f>
        <v/>
      </c>
      <c r="AM138" s="4" t="str">
        <f>IF($H138=0,"",VLOOKUP($G138,Data!$G$3:$BA$2935,32,FALSE))</f>
        <v/>
      </c>
      <c r="AN138" s="4" t="str">
        <f>IF($H138=0,"",VLOOKUP($G138,Data!$G$3:$BA$2935,33,FALSE))</f>
        <v/>
      </c>
      <c r="AO138" s="4" t="str">
        <f>IF($H138=0,"",VLOOKUP($G138,Data!$G$3:$BA$2935,34,FALSE))</f>
        <v/>
      </c>
      <c r="AP138" s="4" t="str">
        <f>IF($H138=0,"",VLOOKUP($G138,Data!$G$3:$BA$2935,35,FALSE))</f>
        <v/>
      </c>
      <c r="AQ138" s="4" t="str">
        <f>IF($H138=0,"",VLOOKUP($G138,Data!$G$3:$BA$2935,36,FALSE))</f>
        <v/>
      </c>
      <c r="AR138" s="4" t="str">
        <f>IF($H138=0,"",VLOOKUP($G138,Data!$G$3:$BA$2935,37,FALSE))</f>
        <v/>
      </c>
      <c r="AS138" s="4" t="str">
        <f>IF($H138=0,"",VLOOKUP($G138,Data!$G$3:$BA$2935,38,FALSE))</f>
        <v/>
      </c>
      <c r="AT138" s="4" t="str">
        <f>IF($H138=0,"",VLOOKUP($G138,Data!$G$3:$BA$2935,39,FALSE))</f>
        <v/>
      </c>
    </row>
    <row r="139" spans="1:46" x14ac:dyDescent="0.25">
      <c r="A139" s="4">
        <f>PSSE!A141</f>
        <v>926032</v>
      </c>
      <c r="B139" s="4" t="str">
        <f>PSSE!B141</f>
        <v>CAMPHA1_S2</v>
      </c>
      <c r="C139" s="4">
        <f>PSSE!D141</f>
        <v>19</v>
      </c>
      <c r="D139" s="4">
        <f>PSSE!E141</f>
        <v>150</v>
      </c>
      <c r="E139" s="4" t="str">
        <f>PSSE!F141</f>
        <v>ND</v>
      </c>
      <c r="F139" s="4">
        <f>PSSE!G141</f>
        <v>1</v>
      </c>
      <c r="G139" s="4" t="str">
        <f t="shared" si="2"/>
        <v>PSS19150ND1</v>
      </c>
      <c r="H139" s="4">
        <f>COUNTIF(Data!$G$3:$BA$2935,PSS!$G139)</f>
        <v>1</v>
      </c>
      <c r="I139" s="4" t="str">
        <f>IF($H139=0,"",VLOOKUP($G139,Data!$G$3:$BA$2935,2,FALSE))</f>
        <v>'PSS2A'</v>
      </c>
      <c r="J139" s="4">
        <f>PSSE!C141</f>
        <v>1</v>
      </c>
      <c r="K139" s="4">
        <f>IF($H139=0,"",VLOOKUP($G139,Data!$G$3:$BA$2935,4,FALSE))</f>
        <v>1</v>
      </c>
      <c r="L139" s="4">
        <f>IF($H139=0,"",VLOOKUP($G139,Data!$G$3:$BA$2935,5,FALSE))</f>
        <v>0</v>
      </c>
      <c r="M139" s="4">
        <f>IF($H139=0,"",VLOOKUP($G139,Data!$G$3:$BA$2935,6,FALSE))</f>
        <v>3</v>
      </c>
      <c r="N139" s="4">
        <f>IF($H139=0,"",VLOOKUP($G139,Data!$G$3:$BA$2935,7,FALSE))</f>
        <v>0</v>
      </c>
      <c r="O139" s="4">
        <f>IF($H139=0,"",VLOOKUP($G139,Data!$G$3:$BA$2935,8,FALSE))</f>
        <v>5</v>
      </c>
      <c r="P139" s="4">
        <f>IF($H139=0,"",VLOOKUP($G139,Data!$G$3:$BA$2935,9,FALSE))</f>
        <v>1</v>
      </c>
      <c r="Q139" s="4">
        <f>IF($H139=0,"",VLOOKUP($G139,Data!$G$3:$BA$2935,10,FALSE))</f>
        <v>2.5</v>
      </c>
      <c r="R139" s="4">
        <f>IF($H139=0,"",VLOOKUP($G139,Data!$G$3:$BA$2935,11,FALSE))</f>
        <v>2.5</v>
      </c>
      <c r="S139" s="4">
        <f>IF($H139=0,"",VLOOKUP($G139,Data!$G$3:$BA$2935,12,FALSE))</f>
        <v>0</v>
      </c>
      <c r="T139" s="4">
        <f>IF($H139=0,"",VLOOKUP($G139,Data!$G$3:$BA$2935,13,FALSE))</f>
        <v>2.5</v>
      </c>
      <c r="U139" s="4">
        <f>IF($H139=0,"",VLOOKUP($G139,Data!$G$3:$BA$2935,14,FALSE))</f>
        <v>0</v>
      </c>
      <c r="V139" s="4">
        <f>IF($H139=0,"",VLOOKUP($G139,Data!$G$3:$BA$2935,15,FALSE))</f>
        <v>2.5</v>
      </c>
      <c r="W139" s="4">
        <f>IF($H139=0,"",VLOOKUP($G139,Data!$G$3:$BA$2935,16,FALSE))</f>
        <v>0.39</v>
      </c>
      <c r="X139" s="4">
        <f>IF($H139=0,"",VLOOKUP($G139,Data!$G$3:$BA$2935,17,FALSE))</f>
        <v>1</v>
      </c>
      <c r="Y139" s="4">
        <f>IF($H139=0,"",VLOOKUP($G139,Data!$G$3:$BA$2935,18,FALSE))</f>
        <v>0</v>
      </c>
      <c r="Z139" s="4">
        <f>IF($H139=0,"",VLOOKUP($G139,Data!$G$3:$BA$2935,19,FALSE))</f>
        <v>0.1</v>
      </c>
      <c r="AA139" s="4">
        <f>IF($H139=0,"",VLOOKUP($G139,Data!$G$3:$BA$2935,20,FALSE))</f>
        <v>6.5</v>
      </c>
      <c r="AB139" s="4">
        <f>IF($H139=0,"",VLOOKUP($G139,Data!$G$3:$BA$2935,21,FALSE))</f>
        <v>0.44</v>
      </c>
      <c r="AC139" s="4">
        <f>IF($H139=0,"",VLOOKUP($G139,Data!$G$3:$BA$2935,22,FALSE))</f>
        <v>0.08</v>
      </c>
      <c r="AD139" s="4">
        <f>IF($H139=0,"",VLOOKUP($G139,Data!$G$3:$BA$2935,23,FALSE))</f>
        <v>0.2</v>
      </c>
      <c r="AE139" s="4">
        <f>IF($H139=0,"",VLOOKUP($G139,Data!$G$3:$BA$2935,24,FALSE))</f>
        <v>0.98</v>
      </c>
      <c r="AF139" s="4">
        <f>IF($H139=0,"",VLOOKUP($G139,Data!$G$3:$BA$2935,25,FALSE))</f>
        <v>0.1</v>
      </c>
      <c r="AG139" s="4">
        <f>IF($H139=0,"",VLOOKUP($G139,Data!$G$3:$BA$2935,26,FALSE))</f>
        <v>-0.1</v>
      </c>
      <c r="AH139" s="4" t="str">
        <f>IF($H139=0,"",VLOOKUP($G139,Data!$G$3:$BA$2935,27,FALSE))</f>
        <v>/</v>
      </c>
      <c r="AI139" s="4" t="str">
        <f>IF($H139=0,"",VLOOKUP($G139,Data!$G$3:$BA$2935,28,FALSE))</f>
        <v>/</v>
      </c>
      <c r="AJ139" s="4" t="str">
        <f>IF($H139=0,"",VLOOKUP($G139,Data!$G$3:$BA$2935,29,FALSE))</f>
        <v/>
      </c>
      <c r="AK139" s="4" t="str">
        <f>IF($H139=0,"",VLOOKUP($G139,Data!$G$3:$BA$2935,30,FALSE))</f>
        <v/>
      </c>
      <c r="AL139" s="4" t="str">
        <f>IF($H139=0,"",VLOOKUP($G139,Data!$G$3:$BA$2935,31,FALSE))</f>
        <v/>
      </c>
      <c r="AM139" s="4" t="str">
        <f>IF($H139=0,"",VLOOKUP($G139,Data!$G$3:$BA$2935,32,FALSE))</f>
        <v/>
      </c>
      <c r="AN139" s="4" t="str">
        <f>IF($H139=0,"",VLOOKUP($G139,Data!$G$3:$BA$2935,33,FALSE))</f>
        <v/>
      </c>
      <c r="AO139" s="4" t="str">
        <f>IF($H139=0,"",VLOOKUP($G139,Data!$G$3:$BA$2935,34,FALSE))</f>
        <v/>
      </c>
      <c r="AP139" s="4" t="str">
        <f>IF($H139=0,"",VLOOKUP($G139,Data!$G$3:$BA$2935,35,FALSE))</f>
        <v/>
      </c>
      <c r="AQ139" s="4" t="str">
        <f>IF($H139=0,"",VLOOKUP($G139,Data!$G$3:$BA$2935,36,FALSE))</f>
        <v/>
      </c>
      <c r="AR139" s="4" t="str">
        <f>IF($H139=0,"",VLOOKUP($G139,Data!$G$3:$BA$2935,37,FALSE))</f>
        <v/>
      </c>
      <c r="AS139" s="4" t="str">
        <f>IF($H139=0,"",VLOOKUP($G139,Data!$G$3:$BA$2935,38,FALSE))</f>
        <v/>
      </c>
      <c r="AT139" s="4" t="str">
        <f>IF($H139=0,"",VLOOKUP($G139,Data!$G$3:$BA$2935,39,FALSE))</f>
        <v/>
      </c>
    </row>
    <row r="140" spans="1:46" x14ac:dyDescent="0.25">
      <c r="A140" s="4">
        <f>PSSE!A142</f>
        <v>926041</v>
      </c>
      <c r="B140" s="4" t="str">
        <f>PSSE!B142</f>
        <v>QUANGNINI_S1</v>
      </c>
      <c r="C140" s="4">
        <f>PSSE!D142</f>
        <v>19</v>
      </c>
      <c r="D140" s="4">
        <f>PSSE!E142</f>
        <v>300</v>
      </c>
      <c r="E140" s="4" t="str">
        <f>PSSE!F142</f>
        <v>ND</v>
      </c>
      <c r="F140" s="4">
        <f>PSSE!G142</f>
        <v>1</v>
      </c>
      <c r="G140" s="4" t="str">
        <f t="shared" si="2"/>
        <v>PSS19300ND1</v>
      </c>
      <c r="H140" s="4">
        <f>COUNTIF(Data!$G$3:$BA$2935,PSS!$G140)</f>
        <v>1</v>
      </c>
      <c r="I140" s="4" t="str">
        <f>IF($H140=0,"",VLOOKUP($G140,Data!$G$3:$BA$2935,2,FALSE))</f>
        <v>'PSS2A'</v>
      </c>
      <c r="J140" s="4">
        <f>PSSE!C142</f>
        <v>1</v>
      </c>
      <c r="K140" s="4">
        <f>IF($H140=0,"",VLOOKUP($G140,Data!$G$3:$BA$2935,4,FALSE))</f>
        <v>1</v>
      </c>
      <c r="L140" s="4">
        <f>IF($H140=0,"",VLOOKUP($G140,Data!$G$3:$BA$2935,5,FALSE))</f>
        <v>0</v>
      </c>
      <c r="M140" s="4">
        <f>IF($H140=0,"",VLOOKUP($G140,Data!$G$3:$BA$2935,6,FALSE))</f>
        <v>3</v>
      </c>
      <c r="N140" s="4">
        <f>IF($H140=0,"",VLOOKUP($G140,Data!$G$3:$BA$2935,7,FALSE))</f>
        <v>0</v>
      </c>
      <c r="O140" s="4">
        <f>IF($H140=0,"",VLOOKUP($G140,Data!$G$3:$BA$2935,8,FALSE))</f>
        <v>5</v>
      </c>
      <c r="P140" s="4">
        <f>IF($H140=0,"",VLOOKUP($G140,Data!$G$3:$BA$2935,9,FALSE))</f>
        <v>1</v>
      </c>
      <c r="Q140" s="4">
        <f>IF($H140=0,"",VLOOKUP($G140,Data!$G$3:$BA$2935,10,FALSE))</f>
        <v>2.5</v>
      </c>
      <c r="R140" s="4">
        <f>IF($H140=0,"",VLOOKUP($G140,Data!$G$3:$BA$2935,11,FALSE))</f>
        <v>2.5</v>
      </c>
      <c r="S140" s="4">
        <f>IF($H140=0,"",VLOOKUP($G140,Data!$G$3:$BA$2935,12,FALSE))</f>
        <v>0</v>
      </c>
      <c r="T140" s="4">
        <f>IF($H140=0,"",VLOOKUP($G140,Data!$G$3:$BA$2935,13,FALSE))</f>
        <v>2.5</v>
      </c>
      <c r="U140" s="4">
        <f>IF($H140=0,"",VLOOKUP($G140,Data!$G$3:$BA$2935,14,FALSE))</f>
        <v>0</v>
      </c>
      <c r="V140" s="4">
        <f>IF($H140=0,"",VLOOKUP($G140,Data!$G$3:$BA$2935,15,FALSE))</f>
        <v>2.5</v>
      </c>
      <c r="W140" s="4">
        <f>IF($H140=0,"",VLOOKUP($G140,Data!$G$3:$BA$2935,16,FALSE))</f>
        <v>0.39</v>
      </c>
      <c r="X140" s="4">
        <f>IF($H140=0,"",VLOOKUP($G140,Data!$G$3:$BA$2935,17,FALSE))</f>
        <v>1</v>
      </c>
      <c r="Y140" s="4">
        <f>IF($H140=0,"",VLOOKUP($G140,Data!$G$3:$BA$2935,18,FALSE))</f>
        <v>0</v>
      </c>
      <c r="Z140" s="4">
        <f>IF($H140=0,"",VLOOKUP($G140,Data!$G$3:$BA$2935,19,FALSE))</f>
        <v>0.1</v>
      </c>
      <c r="AA140" s="4">
        <f>IF($H140=0,"",VLOOKUP($G140,Data!$G$3:$BA$2935,20,FALSE))</f>
        <v>6.5</v>
      </c>
      <c r="AB140" s="4">
        <f>IF($H140=0,"",VLOOKUP($G140,Data!$G$3:$BA$2935,21,FALSE))</f>
        <v>0.44</v>
      </c>
      <c r="AC140" s="4">
        <f>IF($H140=0,"",VLOOKUP($G140,Data!$G$3:$BA$2935,22,FALSE))</f>
        <v>0.08</v>
      </c>
      <c r="AD140" s="4">
        <f>IF($H140=0,"",VLOOKUP($G140,Data!$G$3:$BA$2935,23,FALSE))</f>
        <v>0.2</v>
      </c>
      <c r="AE140" s="4">
        <f>IF($H140=0,"",VLOOKUP($G140,Data!$G$3:$BA$2935,24,FALSE))</f>
        <v>0.98</v>
      </c>
      <c r="AF140" s="4">
        <f>IF($H140=0,"",VLOOKUP($G140,Data!$G$3:$BA$2935,25,FALSE))</f>
        <v>0.1</v>
      </c>
      <c r="AG140" s="4">
        <f>IF($H140=0,"",VLOOKUP($G140,Data!$G$3:$BA$2935,26,FALSE))</f>
        <v>-0.1</v>
      </c>
      <c r="AH140" s="4" t="str">
        <f>IF($H140=0,"",VLOOKUP($G140,Data!$G$3:$BA$2935,27,FALSE))</f>
        <v>/</v>
      </c>
      <c r="AI140" s="4" t="str">
        <f>IF($H140=0,"",VLOOKUP($G140,Data!$G$3:$BA$2935,28,FALSE))</f>
        <v>/</v>
      </c>
      <c r="AJ140" s="4" t="str">
        <f>IF($H140=0,"",VLOOKUP($G140,Data!$G$3:$BA$2935,29,FALSE))</f>
        <v/>
      </c>
      <c r="AK140" s="4" t="str">
        <f>IF($H140=0,"",VLOOKUP($G140,Data!$G$3:$BA$2935,30,FALSE))</f>
        <v/>
      </c>
      <c r="AL140" s="4" t="str">
        <f>IF($H140=0,"",VLOOKUP($G140,Data!$G$3:$BA$2935,31,FALSE))</f>
        <v/>
      </c>
      <c r="AM140" s="4" t="str">
        <f>IF($H140=0,"",VLOOKUP($G140,Data!$G$3:$BA$2935,32,FALSE))</f>
        <v/>
      </c>
      <c r="AN140" s="4" t="str">
        <f>IF($H140=0,"",VLOOKUP($G140,Data!$G$3:$BA$2935,33,FALSE))</f>
        <v/>
      </c>
      <c r="AO140" s="4" t="str">
        <f>IF($H140=0,"",VLOOKUP($G140,Data!$G$3:$BA$2935,34,FALSE))</f>
        <v/>
      </c>
      <c r="AP140" s="4" t="str">
        <f>IF($H140=0,"",VLOOKUP($G140,Data!$G$3:$BA$2935,35,FALSE))</f>
        <v/>
      </c>
      <c r="AQ140" s="4" t="str">
        <f>IF($H140=0,"",VLOOKUP($G140,Data!$G$3:$BA$2935,36,FALSE))</f>
        <v/>
      </c>
      <c r="AR140" s="4" t="str">
        <f>IF($H140=0,"",VLOOKUP($G140,Data!$G$3:$BA$2935,37,FALSE))</f>
        <v/>
      </c>
      <c r="AS140" s="4" t="str">
        <f>IF($H140=0,"",VLOOKUP($G140,Data!$G$3:$BA$2935,38,FALSE))</f>
        <v/>
      </c>
      <c r="AT140" s="4" t="str">
        <f>IF($H140=0,"",VLOOKUP($G140,Data!$G$3:$BA$2935,39,FALSE))</f>
        <v/>
      </c>
    </row>
    <row r="141" spans="1:46" x14ac:dyDescent="0.25">
      <c r="A141" s="4">
        <f>PSSE!A143</f>
        <v>926042</v>
      </c>
      <c r="B141" s="4" t="str">
        <f>PSSE!B143</f>
        <v>QUANGNINI_S2</v>
      </c>
      <c r="C141" s="4">
        <f>PSSE!D143</f>
        <v>19</v>
      </c>
      <c r="D141" s="4">
        <f>PSSE!E143</f>
        <v>300</v>
      </c>
      <c r="E141" s="4" t="str">
        <f>PSSE!F143</f>
        <v>ND</v>
      </c>
      <c r="F141" s="4">
        <f>PSSE!G143</f>
        <v>1</v>
      </c>
      <c r="G141" s="4" t="str">
        <f t="shared" si="2"/>
        <v>PSS19300ND1</v>
      </c>
      <c r="H141" s="4">
        <f>COUNTIF(Data!$G$3:$BA$2935,PSS!$G141)</f>
        <v>1</v>
      </c>
      <c r="I141" s="4" t="str">
        <f>IF($H141=0,"",VLOOKUP($G141,Data!$G$3:$BA$2935,2,FALSE))</f>
        <v>'PSS2A'</v>
      </c>
      <c r="J141" s="4">
        <f>PSSE!C143</f>
        <v>1</v>
      </c>
      <c r="K141" s="4">
        <f>IF($H141=0,"",VLOOKUP($G141,Data!$G$3:$BA$2935,4,FALSE))</f>
        <v>1</v>
      </c>
      <c r="L141" s="4">
        <f>IF($H141=0,"",VLOOKUP($G141,Data!$G$3:$BA$2935,5,FALSE))</f>
        <v>0</v>
      </c>
      <c r="M141" s="4">
        <f>IF($H141=0,"",VLOOKUP($G141,Data!$G$3:$BA$2935,6,FALSE))</f>
        <v>3</v>
      </c>
      <c r="N141" s="4">
        <f>IF($H141=0,"",VLOOKUP($G141,Data!$G$3:$BA$2935,7,FALSE))</f>
        <v>0</v>
      </c>
      <c r="O141" s="4">
        <f>IF($H141=0,"",VLOOKUP($G141,Data!$G$3:$BA$2935,8,FALSE))</f>
        <v>5</v>
      </c>
      <c r="P141" s="4">
        <f>IF($H141=0,"",VLOOKUP($G141,Data!$G$3:$BA$2935,9,FALSE))</f>
        <v>1</v>
      </c>
      <c r="Q141" s="4">
        <f>IF($H141=0,"",VLOOKUP($G141,Data!$G$3:$BA$2935,10,FALSE))</f>
        <v>2.5</v>
      </c>
      <c r="R141" s="4">
        <f>IF($H141=0,"",VLOOKUP($G141,Data!$G$3:$BA$2935,11,FALSE))</f>
        <v>2.5</v>
      </c>
      <c r="S141" s="4">
        <f>IF($H141=0,"",VLOOKUP($G141,Data!$G$3:$BA$2935,12,FALSE))</f>
        <v>0</v>
      </c>
      <c r="T141" s="4">
        <f>IF($H141=0,"",VLOOKUP($G141,Data!$G$3:$BA$2935,13,FALSE))</f>
        <v>2.5</v>
      </c>
      <c r="U141" s="4">
        <f>IF($H141=0,"",VLOOKUP($G141,Data!$G$3:$BA$2935,14,FALSE))</f>
        <v>0</v>
      </c>
      <c r="V141" s="4">
        <f>IF($H141=0,"",VLOOKUP($G141,Data!$G$3:$BA$2935,15,FALSE))</f>
        <v>2.5</v>
      </c>
      <c r="W141" s="4">
        <f>IF($H141=0,"",VLOOKUP($G141,Data!$G$3:$BA$2935,16,FALSE))</f>
        <v>0.39</v>
      </c>
      <c r="X141" s="4">
        <f>IF($H141=0,"",VLOOKUP($G141,Data!$G$3:$BA$2935,17,FALSE))</f>
        <v>1</v>
      </c>
      <c r="Y141" s="4">
        <f>IF($H141=0,"",VLOOKUP($G141,Data!$G$3:$BA$2935,18,FALSE))</f>
        <v>0</v>
      </c>
      <c r="Z141" s="4">
        <f>IF($H141=0,"",VLOOKUP($G141,Data!$G$3:$BA$2935,19,FALSE))</f>
        <v>0.1</v>
      </c>
      <c r="AA141" s="4">
        <f>IF($H141=0,"",VLOOKUP($G141,Data!$G$3:$BA$2935,20,FALSE))</f>
        <v>6.5</v>
      </c>
      <c r="AB141" s="4">
        <f>IF($H141=0,"",VLOOKUP($G141,Data!$G$3:$BA$2935,21,FALSE))</f>
        <v>0.44</v>
      </c>
      <c r="AC141" s="4">
        <f>IF($H141=0,"",VLOOKUP($G141,Data!$G$3:$BA$2935,22,FALSE))</f>
        <v>0.08</v>
      </c>
      <c r="AD141" s="4">
        <f>IF($H141=0,"",VLOOKUP($G141,Data!$G$3:$BA$2935,23,FALSE))</f>
        <v>0.2</v>
      </c>
      <c r="AE141" s="4">
        <f>IF($H141=0,"",VLOOKUP($G141,Data!$G$3:$BA$2935,24,FALSE))</f>
        <v>0.98</v>
      </c>
      <c r="AF141" s="4">
        <f>IF($H141=0,"",VLOOKUP($G141,Data!$G$3:$BA$2935,25,FALSE))</f>
        <v>0.1</v>
      </c>
      <c r="AG141" s="4">
        <f>IF($H141=0,"",VLOOKUP($G141,Data!$G$3:$BA$2935,26,FALSE))</f>
        <v>-0.1</v>
      </c>
      <c r="AH141" s="4" t="str">
        <f>IF($H141=0,"",VLOOKUP($G141,Data!$G$3:$BA$2935,27,FALSE))</f>
        <v>/</v>
      </c>
      <c r="AI141" s="4" t="str">
        <f>IF($H141=0,"",VLOOKUP($G141,Data!$G$3:$BA$2935,28,FALSE))</f>
        <v>/</v>
      </c>
      <c r="AJ141" s="4" t="str">
        <f>IF($H141=0,"",VLOOKUP($G141,Data!$G$3:$BA$2935,29,FALSE))</f>
        <v/>
      </c>
      <c r="AK141" s="4" t="str">
        <f>IF($H141=0,"",VLOOKUP($G141,Data!$G$3:$BA$2935,30,FALSE))</f>
        <v/>
      </c>
      <c r="AL141" s="4" t="str">
        <f>IF($H141=0,"",VLOOKUP($G141,Data!$G$3:$BA$2935,31,FALSE))</f>
        <v/>
      </c>
      <c r="AM141" s="4" t="str">
        <f>IF($H141=0,"",VLOOKUP($G141,Data!$G$3:$BA$2935,32,FALSE))</f>
        <v/>
      </c>
      <c r="AN141" s="4" t="str">
        <f>IF($H141=0,"",VLOOKUP($G141,Data!$G$3:$BA$2935,33,FALSE))</f>
        <v/>
      </c>
      <c r="AO141" s="4" t="str">
        <f>IF($H141=0,"",VLOOKUP($G141,Data!$G$3:$BA$2935,34,FALSE))</f>
        <v/>
      </c>
      <c r="AP141" s="4" t="str">
        <f>IF($H141=0,"",VLOOKUP($G141,Data!$G$3:$BA$2935,35,FALSE))</f>
        <v/>
      </c>
      <c r="AQ141" s="4" t="str">
        <f>IF($H141=0,"",VLOOKUP($G141,Data!$G$3:$BA$2935,36,FALSE))</f>
        <v/>
      </c>
      <c r="AR141" s="4" t="str">
        <f>IF($H141=0,"",VLOOKUP($G141,Data!$G$3:$BA$2935,37,FALSE))</f>
        <v/>
      </c>
      <c r="AS141" s="4" t="str">
        <f>IF($H141=0,"",VLOOKUP($G141,Data!$G$3:$BA$2935,38,FALSE))</f>
        <v/>
      </c>
      <c r="AT141" s="4" t="str">
        <f>IF($H141=0,"",VLOOKUP($G141,Data!$G$3:$BA$2935,39,FALSE))</f>
        <v/>
      </c>
    </row>
    <row r="142" spans="1:46" x14ac:dyDescent="0.25">
      <c r="A142" s="4">
        <f>PSSE!A144</f>
        <v>926051</v>
      </c>
      <c r="B142" s="4" t="str">
        <f>PSSE!B144</f>
        <v>MAOKHE_S1</v>
      </c>
      <c r="C142" s="4">
        <f>PSSE!D144</f>
        <v>15</v>
      </c>
      <c r="D142" s="4">
        <f>PSSE!E144</f>
        <v>240</v>
      </c>
      <c r="E142" s="4" t="str">
        <f>PSSE!F144</f>
        <v>ND</v>
      </c>
      <c r="F142" s="4">
        <f>PSSE!G144</f>
        <v>1</v>
      </c>
      <c r="G142" s="4" t="str">
        <f t="shared" si="2"/>
        <v>PSS15240ND1</v>
      </c>
      <c r="H142" s="4">
        <f>COUNTIF(Data!$G$3:$BA$2935,PSS!$G142)</f>
        <v>1</v>
      </c>
      <c r="I142" s="4" t="str">
        <f>IF($H142=0,"",VLOOKUP($G142,Data!$G$3:$BA$2935,2,FALSE))</f>
        <v>'PSS2A'</v>
      </c>
      <c r="J142" s="4">
        <f>PSSE!C144</f>
        <v>1</v>
      </c>
      <c r="K142" s="4">
        <f>IF($H142=0,"",VLOOKUP($G142,Data!$G$3:$BA$2935,4,FALSE))</f>
        <v>1</v>
      </c>
      <c r="L142" s="4">
        <f>IF($H142=0,"",VLOOKUP($G142,Data!$G$3:$BA$2935,5,FALSE))</f>
        <v>0</v>
      </c>
      <c r="M142" s="4">
        <f>IF($H142=0,"",VLOOKUP($G142,Data!$G$3:$BA$2935,6,FALSE))</f>
        <v>3</v>
      </c>
      <c r="N142" s="4">
        <f>IF($H142=0,"",VLOOKUP($G142,Data!$G$3:$BA$2935,7,FALSE))</f>
        <v>0</v>
      </c>
      <c r="O142" s="4">
        <f>IF($H142=0,"",VLOOKUP($G142,Data!$G$3:$BA$2935,8,FALSE))</f>
        <v>5</v>
      </c>
      <c r="P142" s="4">
        <f>IF($H142=0,"",VLOOKUP($G142,Data!$G$3:$BA$2935,9,FALSE))</f>
        <v>1</v>
      </c>
      <c r="Q142" s="4">
        <f>IF($H142=0,"",VLOOKUP($G142,Data!$G$3:$BA$2935,10,FALSE))</f>
        <v>2.5</v>
      </c>
      <c r="R142" s="4">
        <f>IF($H142=0,"",VLOOKUP($G142,Data!$G$3:$BA$2935,11,FALSE))</f>
        <v>2.5</v>
      </c>
      <c r="S142" s="4">
        <f>IF($H142=0,"",VLOOKUP($G142,Data!$G$3:$BA$2935,12,FALSE))</f>
        <v>0</v>
      </c>
      <c r="T142" s="4">
        <f>IF($H142=0,"",VLOOKUP($G142,Data!$G$3:$BA$2935,13,FALSE))</f>
        <v>2.5</v>
      </c>
      <c r="U142" s="4">
        <f>IF($H142=0,"",VLOOKUP($G142,Data!$G$3:$BA$2935,14,FALSE))</f>
        <v>0</v>
      </c>
      <c r="V142" s="4">
        <f>IF($H142=0,"",VLOOKUP($G142,Data!$G$3:$BA$2935,15,FALSE))</f>
        <v>2.5</v>
      </c>
      <c r="W142" s="4">
        <f>IF($H142=0,"",VLOOKUP($G142,Data!$G$3:$BA$2935,16,FALSE))</f>
        <v>0.39</v>
      </c>
      <c r="X142" s="4">
        <f>IF($H142=0,"",VLOOKUP($G142,Data!$G$3:$BA$2935,17,FALSE))</f>
        <v>1</v>
      </c>
      <c r="Y142" s="4">
        <f>IF($H142=0,"",VLOOKUP($G142,Data!$G$3:$BA$2935,18,FALSE))</f>
        <v>0</v>
      </c>
      <c r="Z142" s="4">
        <f>IF($H142=0,"",VLOOKUP($G142,Data!$G$3:$BA$2935,19,FALSE))</f>
        <v>0.1</v>
      </c>
      <c r="AA142" s="4">
        <f>IF($H142=0,"",VLOOKUP($G142,Data!$G$3:$BA$2935,20,FALSE))</f>
        <v>6.5</v>
      </c>
      <c r="AB142" s="4">
        <f>IF($H142=0,"",VLOOKUP($G142,Data!$G$3:$BA$2935,21,FALSE))</f>
        <v>0.44</v>
      </c>
      <c r="AC142" s="4">
        <f>IF($H142=0,"",VLOOKUP($G142,Data!$G$3:$BA$2935,22,FALSE))</f>
        <v>0.08</v>
      </c>
      <c r="AD142" s="4">
        <f>IF($H142=0,"",VLOOKUP($G142,Data!$G$3:$BA$2935,23,FALSE))</f>
        <v>0.2</v>
      </c>
      <c r="AE142" s="4">
        <f>IF($H142=0,"",VLOOKUP($G142,Data!$G$3:$BA$2935,24,FALSE))</f>
        <v>0.98</v>
      </c>
      <c r="AF142" s="4">
        <f>IF($H142=0,"",VLOOKUP($G142,Data!$G$3:$BA$2935,25,FALSE))</f>
        <v>0.1</v>
      </c>
      <c r="AG142" s="4">
        <f>IF($H142=0,"",VLOOKUP($G142,Data!$G$3:$BA$2935,26,FALSE))</f>
        <v>-0.1</v>
      </c>
      <c r="AH142" s="4" t="str">
        <f>IF($H142=0,"",VLOOKUP($G142,Data!$G$3:$BA$2935,27,FALSE))</f>
        <v>/</v>
      </c>
      <c r="AI142" s="4" t="str">
        <f>IF($H142=0,"",VLOOKUP($G142,Data!$G$3:$BA$2935,28,FALSE))</f>
        <v>/</v>
      </c>
      <c r="AJ142" s="4" t="str">
        <f>IF($H142=0,"",VLOOKUP($G142,Data!$G$3:$BA$2935,29,FALSE))</f>
        <v/>
      </c>
      <c r="AK142" s="4" t="str">
        <f>IF($H142=0,"",VLOOKUP($G142,Data!$G$3:$BA$2935,30,FALSE))</f>
        <v/>
      </c>
      <c r="AL142" s="4" t="str">
        <f>IF($H142=0,"",VLOOKUP($G142,Data!$G$3:$BA$2935,31,FALSE))</f>
        <v/>
      </c>
      <c r="AM142" s="4" t="str">
        <f>IF($H142=0,"",VLOOKUP($G142,Data!$G$3:$BA$2935,32,FALSE))</f>
        <v/>
      </c>
      <c r="AN142" s="4" t="str">
        <f>IF($H142=0,"",VLOOKUP($G142,Data!$G$3:$BA$2935,33,FALSE))</f>
        <v/>
      </c>
      <c r="AO142" s="4" t="str">
        <f>IF($H142=0,"",VLOOKUP($G142,Data!$G$3:$BA$2935,34,FALSE))</f>
        <v/>
      </c>
      <c r="AP142" s="4" t="str">
        <f>IF($H142=0,"",VLOOKUP($G142,Data!$G$3:$BA$2935,35,FALSE))</f>
        <v/>
      </c>
      <c r="AQ142" s="4" t="str">
        <f>IF($H142=0,"",VLOOKUP($G142,Data!$G$3:$BA$2935,36,FALSE))</f>
        <v/>
      </c>
      <c r="AR142" s="4" t="str">
        <f>IF($H142=0,"",VLOOKUP($G142,Data!$G$3:$BA$2935,37,FALSE))</f>
        <v/>
      </c>
      <c r="AS142" s="4" t="str">
        <f>IF($H142=0,"",VLOOKUP($G142,Data!$G$3:$BA$2935,38,FALSE))</f>
        <v/>
      </c>
      <c r="AT142" s="4" t="str">
        <f>IF($H142=0,"",VLOOKUP($G142,Data!$G$3:$BA$2935,39,FALSE))</f>
        <v/>
      </c>
    </row>
    <row r="143" spans="1:46" x14ac:dyDescent="0.25">
      <c r="A143" s="4">
        <f>PSSE!A145</f>
        <v>926052</v>
      </c>
      <c r="B143" s="4" t="str">
        <f>PSSE!B145</f>
        <v>MAOKHE_S2</v>
      </c>
      <c r="C143" s="4">
        <f>PSSE!D145</f>
        <v>15</v>
      </c>
      <c r="D143" s="4">
        <f>PSSE!E145</f>
        <v>240</v>
      </c>
      <c r="E143" s="4" t="str">
        <f>PSSE!F145</f>
        <v>ND</v>
      </c>
      <c r="F143" s="4">
        <f>PSSE!G145</f>
        <v>1</v>
      </c>
      <c r="G143" s="4" t="str">
        <f t="shared" si="2"/>
        <v>PSS15240ND1</v>
      </c>
      <c r="H143" s="4">
        <f>COUNTIF(Data!$G$3:$BA$2935,PSS!$G143)</f>
        <v>1</v>
      </c>
      <c r="I143" s="4" t="str">
        <f>IF($H143=0,"",VLOOKUP($G143,Data!$G$3:$BA$2935,2,FALSE))</f>
        <v>'PSS2A'</v>
      </c>
      <c r="J143" s="4">
        <f>PSSE!C145</f>
        <v>1</v>
      </c>
      <c r="K143" s="4">
        <f>IF($H143=0,"",VLOOKUP($G143,Data!$G$3:$BA$2935,4,FALSE))</f>
        <v>1</v>
      </c>
      <c r="L143" s="4">
        <f>IF($H143=0,"",VLOOKUP($G143,Data!$G$3:$BA$2935,5,FALSE))</f>
        <v>0</v>
      </c>
      <c r="M143" s="4">
        <f>IF($H143=0,"",VLOOKUP($G143,Data!$G$3:$BA$2935,6,FALSE))</f>
        <v>3</v>
      </c>
      <c r="N143" s="4">
        <f>IF($H143=0,"",VLOOKUP($G143,Data!$G$3:$BA$2935,7,FALSE))</f>
        <v>0</v>
      </c>
      <c r="O143" s="4">
        <f>IF($H143=0,"",VLOOKUP($G143,Data!$G$3:$BA$2935,8,FALSE))</f>
        <v>5</v>
      </c>
      <c r="P143" s="4">
        <f>IF($H143=0,"",VLOOKUP($G143,Data!$G$3:$BA$2935,9,FALSE))</f>
        <v>1</v>
      </c>
      <c r="Q143" s="4">
        <f>IF($H143=0,"",VLOOKUP($G143,Data!$G$3:$BA$2935,10,FALSE))</f>
        <v>2.5</v>
      </c>
      <c r="R143" s="4">
        <f>IF($H143=0,"",VLOOKUP($G143,Data!$G$3:$BA$2935,11,FALSE))</f>
        <v>2.5</v>
      </c>
      <c r="S143" s="4">
        <f>IF($H143=0,"",VLOOKUP($G143,Data!$G$3:$BA$2935,12,FALSE))</f>
        <v>0</v>
      </c>
      <c r="T143" s="4">
        <f>IF($H143=0,"",VLOOKUP($G143,Data!$G$3:$BA$2935,13,FALSE))</f>
        <v>2.5</v>
      </c>
      <c r="U143" s="4">
        <f>IF($H143=0,"",VLOOKUP($G143,Data!$G$3:$BA$2935,14,FALSE))</f>
        <v>0</v>
      </c>
      <c r="V143" s="4">
        <f>IF($H143=0,"",VLOOKUP($G143,Data!$G$3:$BA$2935,15,FALSE))</f>
        <v>2.5</v>
      </c>
      <c r="W143" s="4">
        <f>IF($H143=0,"",VLOOKUP($G143,Data!$G$3:$BA$2935,16,FALSE))</f>
        <v>0.39</v>
      </c>
      <c r="X143" s="4">
        <f>IF($H143=0,"",VLOOKUP($G143,Data!$G$3:$BA$2935,17,FALSE))</f>
        <v>1</v>
      </c>
      <c r="Y143" s="4">
        <f>IF($H143=0,"",VLOOKUP($G143,Data!$G$3:$BA$2935,18,FALSE))</f>
        <v>0</v>
      </c>
      <c r="Z143" s="4">
        <f>IF($H143=0,"",VLOOKUP($G143,Data!$G$3:$BA$2935,19,FALSE))</f>
        <v>0.1</v>
      </c>
      <c r="AA143" s="4">
        <f>IF($H143=0,"",VLOOKUP($G143,Data!$G$3:$BA$2935,20,FALSE))</f>
        <v>6.5</v>
      </c>
      <c r="AB143" s="4">
        <f>IF($H143=0,"",VLOOKUP($G143,Data!$G$3:$BA$2935,21,FALSE))</f>
        <v>0.44</v>
      </c>
      <c r="AC143" s="4">
        <f>IF($H143=0,"",VLOOKUP($G143,Data!$G$3:$BA$2935,22,FALSE))</f>
        <v>0.08</v>
      </c>
      <c r="AD143" s="4">
        <f>IF($H143=0,"",VLOOKUP($G143,Data!$G$3:$BA$2935,23,FALSE))</f>
        <v>0.2</v>
      </c>
      <c r="AE143" s="4">
        <f>IF($H143=0,"",VLOOKUP($G143,Data!$G$3:$BA$2935,24,FALSE))</f>
        <v>0.98</v>
      </c>
      <c r="AF143" s="4">
        <f>IF($H143=0,"",VLOOKUP($G143,Data!$G$3:$BA$2935,25,FALSE))</f>
        <v>0.1</v>
      </c>
      <c r="AG143" s="4">
        <f>IF($H143=0,"",VLOOKUP($G143,Data!$G$3:$BA$2935,26,FALSE))</f>
        <v>-0.1</v>
      </c>
      <c r="AH143" s="4" t="str">
        <f>IF($H143=0,"",VLOOKUP($G143,Data!$G$3:$BA$2935,27,FALSE))</f>
        <v>/</v>
      </c>
      <c r="AI143" s="4" t="str">
        <f>IF($H143=0,"",VLOOKUP($G143,Data!$G$3:$BA$2935,28,FALSE))</f>
        <v>/</v>
      </c>
      <c r="AJ143" s="4" t="str">
        <f>IF($H143=0,"",VLOOKUP($G143,Data!$G$3:$BA$2935,29,FALSE))</f>
        <v/>
      </c>
      <c r="AK143" s="4" t="str">
        <f>IF($H143=0,"",VLOOKUP($G143,Data!$G$3:$BA$2935,30,FALSE))</f>
        <v/>
      </c>
      <c r="AL143" s="4" t="str">
        <f>IF($H143=0,"",VLOOKUP($G143,Data!$G$3:$BA$2935,31,FALSE))</f>
        <v/>
      </c>
      <c r="AM143" s="4" t="str">
        <f>IF($H143=0,"",VLOOKUP($G143,Data!$G$3:$BA$2935,32,FALSE))</f>
        <v/>
      </c>
      <c r="AN143" s="4" t="str">
        <f>IF($H143=0,"",VLOOKUP($G143,Data!$G$3:$BA$2935,33,FALSE))</f>
        <v/>
      </c>
      <c r="AO143" s="4" t="str">
        <f>IF($H143=0,"",VLOOKUP($G143,Data!$G$3:$BA$2935,34,FALSE))</f>
        <v/>
      </c>
      <c r="AP143" s="4" t="str">
        <f>IF($H143=0,"",VLOOKUP($G143,Data!$G$3:$BA$2935,35,FALSE))</f>
        <v/>
      </c>
      <c r="AQ143" s="4" t="str">
        <f>IF($H143=0,"",VLOOKUP($G143,Data!$G$3:$BA$2935,36,FALSE))</f>
        <v/>
      </c>
      <c r="AR143" s="4" t="str">
        <f>IF($H143=0,"",VLOOKUP($G143,Data!$G$3:$BA$2935,37,FALSE))</f>
        <v/>
      </c>
      <c r="AS143" s="4" t="str">
        <f>IF($H143=0,"",VLOOKUP($G143,Data!$G$3:$BA$2935,38,FALSE))</f>
        <v/>
      </c>
      <c r="AT143" s="4" t="str">
        <f>IF($H143=0,"",VLOOKUP($G143,Data!$G$3:$BA$2935,39,FALSE))</f>
        <v/>
      </c>
    </row>
    <row r="144" spans="1:46" x14ac:dyDescent="0.25">
      <c r="A144" s="4">
        <f>PSSE!A146</f>
        <v>926061</v>
      </c>
      <c r="B144" s="4" t="str">
        <f>PSSE!B146</f>
        <v>CAMPHA2_S1</v>
      </c>
      <c r="C144" s="4">
        <f>PSSE!D146</f>
        <v>19</v>
      </c>
      <c r="D144" s="4">
        <f>PSSE!E146</f>
        <v>150</v>
      </c>
      <c r="E144" s="4" t="str">
        <f>PSSE!F146</f>
        <v>ND</v>
      </c>
      <c r="F144" s="4">
        <f>PSSE!G146</f>
        <v>1</v>
      </c>
      <c r="G144" s="4" t="str">
        <f t="shared" si="2"/>
        <v>PSS19150ND1</v>
      </c>
      <c r="H144" s="4">
        <f>COUNTIF(Data!$G$3:$BA$2935,PSS!$G144)</f>
        <v>1</v>
      </c>
      <c r="I144" s="4" t="str">
        <f>IF($H144=0,"",VLOOKUP($G144,Data!$G$3:$BA$2935,2,FALSE))</f>
        <v>'PSS2A'</v>
      </c>
      <c r="J144" s="4">
        <f>PSSE!C146</f>
        <v>1</v>
      </c>
      <c r="K144" s="4">
        <f>IF($H144=0,"",VLOOKUP($G144,Data!$G$3:$BA$2935,4,FALSE))</f>
        <v>1</v>
      </c>
      <c r="L144" s="4">
        <f>IF($H144=0,"",VLOOKUP($G144,Data!$G$3:$BA$2935,5,FALSE))</f>
        <v>0</v>
      </c>
      <c r="M144" s="4">
        <f>IF($H144=0,"",VLOOKUP($G144,Data!$G$3:$BA$2935,6,FALSE))</f>
        <v>3</v>
      </c>
      <c r="N144" s="4">
        <f>IF($H144=0,"",VLOOKUP($G144,Data!$G$3:$BA$2935,7,FALSE))</f>
        <v>0</v>
      </c>
      <c r="O144" s="4">
        <f>IF($H144=0,"",VLOOKUP($G144,Data!$G$3:$BA$2935,8,FALSE))</f>
        <v>5</v>
      </c>
      <c r="P144" s="4">
        <f>IF($H144=0,"",VLOOKUP($G144,Data!$G$3:$BA$2935,9,FALSE))</f>
        <v>1</v>
      </c>
      <c r="Q144" s="4">
        <f>IF($H144=0,"",VLOOKUP($G144,Data!$G$3:$BA$2935,10,FALSE))</f>
        <v>2.5</v>
      </c>
      <c r="R144" s="4">
        <f>IF($H144=0,"",VLOOKUP($G144,Data!$G$3:$BA$2935,11,FALSE))</f>
        <v>2.5</v>
      </c>
      <c r="S144" s="4">
        <f>IF($H144=0,"",VLOOKUP($G144,Data!$G$3:$BA$2935,12,FALSE))</f>
        <v>0</v>
      </c>
      <c r="T144" s="4">
        <f>IF($H144=0,"",VLOOKUP($G144,Data!$G$3:$BA$2935,13,FALSE))</f>
        <v>2.5</v>
      </c>
      <c r="U144" s="4">
        <f>IF($H144=0,"",VLOOKUP($G144,Data!$G$3:$BA$2935,14,FALSE))</f>
        <v>0</v>
      </c>
      <c r="V144" s="4">
        <f>IF($H144=0,"",VLOOKUP($G144,Data!$G$3:$BA$2935,15,FALSE))</f>
        <v>2.5</v>
      </c>
      <c r="W144" s="4">
        <f>IF($H144=0,"",VLOOKUP($G144,Data!$G$3:$BA$2935,16,FALSE))</f>
        <v>0.39</v>
      </c>
      <c r="X144" s="4">
        <f>IF($H144=0,"",VLOOKUP($G144,Data!$G$3:$BA$2935,17,FALSE))</f>
        <v>1</v>
      </c>
      <c r="Y144" s="4">
        <f>IF($H144=0,"",VLOOKUP($G144,Data!$G$3:$BA$2935,18,FALSE))</f>
        <v>0</v>
      </c>
      <c r="Z144" s="4">
        <f>IF($H144=0,"",VLOOKUP($G144,Data!$G$3:$BA$2935,19,FALSE))</f>
        <v>0.1</v>
      </c>
      <c r="AA144" s="4">
        <f>IF($H144=0,"",VLOOKUP($G144,Data!$G$3:$BA$2935,20,FALSE))</f>
        <v>6.5</v>
      </c>
      <c r="AB144" s="4">
        <f>IF($H144=0,"",VLOOKUP($G144,Data!$G$3:$BA$2935,21,FALSE))</f>
        <v>0.44</v>
      </c>
      <c r="AC144" s="4">
        <f>IF($H144=0,"",VLOOKUP($G144,Data!$G$3:$BA$2935,22,FALSE))</f>
        <v>0.08</v>
      </c>
      <c r="AD144" s="4">
        <f>IF($H144=0,"",VLOOKUP($G144,Data!$G$3:$BA$2935,23,FALSE))</f>
        <v>0.2</v>
      </c>
      <c r="AE144" s="4">
        <f>IF($H144=0,"",VLOOKUP($G144,Data!$G$3:$BA$2935,24,FALSE))</f>
        <v>0.98</v>
      </c>
      <c r="AF144" s="4">
        <f>IF($H144=0,"",VLOOKUP($G144,Data!$G$3:$BA$2935,25,FALSE))</f>
        <v>0.1</v>
      </c>
      <c r="AG144" s="4">
        <f>IF($H144=0,"",VLOOKUP($G144,Data!$G$3:$BA$2935,26,FALSE))</f>
        <v>-0.1</v>
      </c>
      <c r="AH144" s="4" t="str">
        <f>IF($H144=0,"",VLOOKUP($G144,Data!$G$3:$BA$2935,27,FALSE))</f>
        <v>/</v>
      </c>
      <c r="AI144" s="4" t="str">
        <f>IF($H144=0,"",VLOOKUP($G144,Data!$G$3:$BA$2935,28,FALSE))</f>
        <v>/</v>
      </c>
      <c r="AJ144" s="4" t="str">
        <f>IF($H144=0,"",VLOOKUP($G144,Data!$G$3:$BA$2935,29,FALSE))</f>
        <v/>
      </c>
      <c r="AK144" s="4" t="str">
        <f>IF($H144=0,"",VLOOKUP($G144,Data!$G$3:$BA$2935,30,FALSE))</f>
        <v/>
      </c>
      <c r="AL144" s="4" t="str">
        <f>IF($H144=0,"",VLOOKUP($G144,Data!$G$3:$BA$2935,31,FALSE))</f>
        <v/>
      </c>
      <c r="AM144" s="4" t="str">
        <f>IF($H144=0,"",VLOOKUP($G144,Data!$G$3:$BA$2935,32,FALSE))</f>
        <v/>
      </c>
      <c r="AN144" s="4" t="str">
        <f>IF($H144=0,"",VLOOKUP($G144,Data!$G$3:$BA$2935,33,FALSE))</f>
        <v/>
      </c>
      <c r="AO144" s="4" t="str">
        <f>IF($H144=0,"",VLOOKUP($G144,Data!$G$3:$BA$2935,34,FALSE))</f>
        <v/>
      </c>
      <c r="AP144" s="4" t="str">
        <f>IF($H144=0,"",VLOOKUP($G144,Data!$G$3:$BA$2935,35,FALSE))</f>
        <v/>
      </c>
      <c r="AQ144" s="4" t="str">
        <f>IF($H144=0,"",VLOOKUP($G144,Data!$G$3:$BA$2935,36,FALSE))</f>
        <v/>
      </c>
      <c r="AR144" s="4" t="str">
        <f>IF($H144=0,"",VLOOKUP($G144,Data!$G$3:$BA$2935,37,FALSE))</f>
        <v/>
      </c>
      <c r="AS144" s="4" t="str">
        <f>IF($H144=0,"",VLOOKUP($G144,Data!$G$3:$BA$2935,38,FALSE))</f>
        <v/>
      </c>
      <c r="AT144" s="4" t="str">
        <f>IF($H144=0,"",VLOOKUP($G144,Data!$G$3:$BA$2935,39,FALSE))</f>
        <v/>
      </c>
    </row>
    <row r="145" spans="1:46" x14ac:dyDescent="0.25">
      <c r="A145" s="4">
        <f>PSSE!A147</f>
        <v>926062</v>
      </c>
      <c r="B145" s="4" t="str">
        <f>PSSE!B147</f>
        <v>CAMPHA2_S2</v>
      </c>
      <c r="C145" s="4">
        <f>PSSE!D147</f>
        <v>19</v>
      </c>
      <c r="D145" s="4">
        <f>PSSE!E147</f>
        <v>150</v>
      </c>
      <c r="E145" s="4" t="str">
        <f>PSSE!F147</f>
        <v>ND</v>
      </c>
      <c r="F145" s="4">
        <f>PSSE!G147</f>
        <v>1</v>
      </c>
      <c r="G145" s="4" t="str">
        <f t="shared" si="2"/>
        <v>PSS19150ND1</v>
      </c>
      <c r="H145" s="4">
        <f>COUNTIF(Data!$G$3:$BA$2935,PSS!$G145)</f>
        <v>1</v>
      </c>
      <c r="I145" s="4" t="str">
        <f>IF($H145=0,"",VLOOKUP($G145,Data!$G$3:$BA$2935,2,FALSE))</f>
        <v>'PSS2A'</v>
      </c>
      <c r="J145" s="4">
        <f>PSSE!C147</f>
        <v>1</v>
      </c>
      <c r="K145" s="4">
        <f>IF($H145=0,"",VLOOKUP($G145,Data!$G$3:$BA$2935,4,FALSE))</f>
        <v>1</v>
      </c>
      <c r="L145" s="4">
        <f>IF($H145=0,"",VLOOKUP($G145,Data!$G$3:$BA$2935,5,FALSE))</f>
        <v>0</v>
      </c>
      <c r="M145" s="4">
        <f>IF($H145=0,"",VLOOKUP($G145,Data!$G$3:$BA$2935,6,FALSE))</f>
        <v>3</v>
      </c>
      <c r="N145" s="4">
        <f>IF($H145=0,"",VLOOKUP($G145,Data!$G$3:$BA$2935,7,FALSE))</f>
        <v>0</v>
      </c>
      <c r="O145" s="4">
        <f>IF($H145=0,"",VLOOKUP($G145,Data!$G$3:$BA$2935,8,FALSE))</f>
        <v>5</v>
      </c>
      <c r="P145" s="4">
        <f>IF($H145=0,"",VLOOKUP($G145,Data!$G$3:$BA$2935,9,FALSE))</f>
        <v>1</v>
      </c>
      <c r="Q145" s="4">
        <f>IF($H145=0,"",VLOOKUP($G145,Data!$G$3:$BA$2935,10,FALSE))</f>
        <v>2.5</v>
      </c>
      <c r="R145" s="4">
        <f>IF($H145=0,"",VLOOKUP($G145,Data!$G$3:$BA$2935,11,FALSE))</f>
        <v>2.5</v>
      </c>
      <c r="S145" s="4">
        <f>IF($H145=0,"",VLOOKUP($G145,Data!$G$3:$BA$2935,12,FALSE))</f>
        <v>0</v>
      </c>
      <c r="T145" s="4">
        <f>IF($H145=0,"",VLOOKUP($G145,Data!$G$3:$BA$2935,13,FALSE))</f>
        <v>2.5</v>
      </c>
      <c r="U145" s="4">
        <f>IF($H145=0,"",VLOOKUP($G145,Data!$G$3:$BA$2935,14,FALSE))</f>
        <v>0</v>
      </c>
      <c r="V145" s="4">
        <f>IF($H145=0,"",VLOOKUP($G145,Data!$G$3:$BA$2935,15,FALSE))</f>
        <v>2.5</v>
      </c>
      <c r="W145" s="4">
        <f>IF($H145=0,"",VLOOKUP($G145,Data!$G$3:$BA$2935,16,FALSE))</f>
        <v>0.39</v>
      </c>
      <c r="X145" s="4">
        <f>IF($H145=0,"",VLOOKUP($G145,Data!$G$3:$BA$2935,17,FALSE))</f>
        <v>1</v>
      </c>
      <c r="Y145" s="4">
        <f>IF($H145=0,"",VLOOKUP($G145,Data!$G$3:$BA$2935,18,FALSE))</f>
        <v>0</v>
      </c>
      <c r="Z145" s="4">
        <f>IF($H145=0,"",VLOOKUP($G145,Data!$G$3:$BA$2935,19,FALSE))</f>
        <v>0.1</v>
      </c>
      <c r="AA145" s="4">
        <f>IF($H145=0,"",VLOOKUP($G145,Data!$G$3:$BA$2935,20,FALSE))</f>
        <v>6.5</v>
      </c>
      <c r="AB145" s="4">
        <f>IF($H145=0,"",VLOOKUP($G145,Data!$G$3:$BA$2935,21,FALSE))</f>
        <v>0.44</v>
      </c>
      <c r="AC145" s="4">
        <f>IF($H145=0,"",VLOOKUP($G145,Data!$G$3:$BA$2935,22,FALSE))</f>
        <v>0.08</v>
      </c>
      <c r="AD145" s="4">
        <f>IF($H145=0,"",VLOOKUP($G145,Data!$G$3:$BA$2935,23,FALSE))</f>
        <v>0.2</v>
      </c>
      <c r="AE145" s="4">
        <f>IF($H145=0,"",VLOOKUP($G145,Data!$G$3:$BA$2935,24,FALSE))</f>
        <v>0.98</v>
      </c>
      <c r="AF145" s="4">
        <f>IF($H145=0,"",VLOOKUP($G145,Data!$G$3:$BA$2935,25,FALSE))</f>
        <v>0.1</v>
      </c>
      <c r="AG145" s="4">
        <f>IF($H145=0,"",VLOOKUP($G145,Data!$G$3:$BA$2935,26,FALSE))</f>
        <v>-0.1</v>
      </c>
      <c r="AH145" s="4" t="str">
        <f>IF($H145=0,"",VLOOKUP($G145,Data!$G$3:$BA$2935,27,FALSE))</f>
        <v>/</v>
      </c>
      <c r="AI145" s="4" t="str">
        <f>IF($H145=0,"",VLOOKUP($G145,Data!$G$3:$BA$2935,28,FALSE))</f>
        <v>/</v>
      </c>
      <c r="AJ145" s="4" t="str">
        <f>IF($H145=0,"",VLOOKUP($G145,Data!$G$3:$BA$2935,29,FALSE))</f>
        <v/>
      </c>
      <c r="AK145" s="4" t="str">
        <f>IF($H145=0,"",VLOOKUP($G145,Data!$G$3:$BA$2935,30,FALSE))</f>
        <v/>
      </c>
      <c r="AL145" s="4" t="str">
        <f>IF($H145=0,"",VLOOKUP($G145,Data!$G$3:$BA$2935,31,FALSE))</f>
        <v/>
      </c>
      <c r="AM145" s="4" t="str">
        <f>IF($H145=0,"",VLOOKUP($G145,Data!$G$3:$BA$2935,32,FALSE))</f>
        <v/>
      </c>
      <c r="AN145" s="4" t="str">
        <f>IF($H145=0,"",VLOOKUP($G145,Data!$G$3:$BA$2935,33,FALSE))</f>
        <v/>
      </c>
      <c r="AO145" s="4" t="str">
        <f>IF($H145=0,"",VLOOKUP($G145,Data!$G$3:$BA$2935,34,FALSE))</f>
        <v/>
      </c>
      <c r="AP145" s="4" t="str">
        <f>IF($H145=0,"",VLOOKUP($G145,Data!$G$3:$BA$2935,35,FALSE))</f>
        <v/>
      </c>
      <c r="AQ145" s="4" t="str">
        <f>IF($H145=0,"",VLOOKUP($G145,Data!$G$3:$BA$2935,36,FALSE))</f>
        <v/>
      </c>
      <c r="AR145" s="4" t="str">
        <f>IF($H145=0,"",VLOOKUP($G145,Data!$G$3:$BA$2935,37,FALSE))</f>
        <v/>
      </c>
      <c r="AS145" s="4" t="str">
        <f>IF($H145=0,"",VLOOKUP($G145,Data!$G$3:$BA$2935,38,FALSE))</f>
        <v/>
      </c>
      <c r="AT145" s="4" t="str">
        <f>IF($H145=0,"",VLOOKUP($G145,Data!$G$3:$BA$2935,39,FALSE))</f>
        <v/>
      </c>
    </row>
    <row r="146" spans="1:46" x14ac:dyDescent="0.25">
      <c r="A146" s="4">
        <f>PSSE!A148</f>
        <v>926071</v>
      </c>
      <c r="B146" s="4" t="str">
        <f>PSSE!B148</f>
        <v>QUANGNIN2_S1</v>
      </c>
      <c r="C146" s="4">
        <f>PSSE!D148</f>
        <v>19</v>
      </c>
      <c r="D146" s="4">
        <f>PSSE!E148</f>
        <v>300</v>
      </c>
      <c r="E146" s="4" t="str">
        <f>PSSE!F148</f>
        <v>ND</v>
      </c>
      <c r="F146" s="4">
        <f>PSSE!G148</f>
        <v>1</v>
      </c>
      <c r="G146" s="4" t="str">
        <f t="shared" si="2"/>
        <v>PSS19300ND1</v>
      </c>
      <c r="H146" s="4">
        <f>COUNTIF(Data!$G$3:$BA$2935,PSS!$G146)</f>
        <v>1</v>
      </c>
      <c r="I146" s="4" t="str">
        <f>IF($H146=0,"",VLOOKUP($G146,Data!$G$3:$BA$2935,2,FALSE))</f>
        <v>'PSS2A'</v>
      </c>
      <c r="J146" s="4">
        <f>PSSE!C148</f>
        <v>1</v>
      </c>
      <c r="K146" s="4">
        <f>IF($H146=0,"",VLOOKUP($G146,Data!$G$3:$BA$2935,4,FALSE))</f>
        <v>1</v>
      </c>
      <c r="L146" s="4">
        <f>IF($H146=0,"",VLOOKUP($G146,Data!$G$3:$BA$2935,5,FALSE))</f>
        <v>0</v>
      </c>
      <c r="M146" s="4">
        <f>IF($H146=0,"",VLOOKUP($G146,Data!$G$3:$BA$2935,6,FALSE))</f>
        <v>3</v>
      </c>
      <c r="N146" s="4">
        <f>IF($H146=0,"",VLOOKUP($G146,Data!$G$3:$BA$2935,7,FALSE))</f>
        <v>0</v>
      </c>
      <c r="O146" s="4">
        <f>IF($H146=0,"",VLOOKUP($G146,Data!$G$3:$BA$2935,8,FALSE))</f>
        <v>5</v>
      </c>
      <c r="P146" s="4">
        <f>IF($H146=0,"",VLOOKUP($G146,Data!$G$3:$BA$2935,9,FALSE))</f>
        <v>1</v>
      </c>
      <c r="Q146" s="4">
        <f>IF($H146=0,"",VLOOKUP($G146,Data!$G$3:$BA$2935,10,FALSE))</f>
        <v>2.5</v>
      </c>
      <c r="R146" s="4">
        <f>IF($H146=0,"",VLOOKUP($G146,Data!$G$3:$BA$2935,11,FALSE))</f>
        <v>2.5</v>
      </c>
      <c r="S146" s="4">
        <f>IF($H146=0,"",VLOOKUP($G146,Data!$G$3:$BA$2935,12,FALSE))</f>
        <v>0</v>
      </c>
      <c r="T146" s="4">
        <f>IF($H146=0,"",VLOOKUP($G146,Data!$G$3:$BA$2935,13,FALSE))</f>
        <v>2.5</v>
      </c>
      <c r="U146" s="4">
        <f>IF($H146=0,"",VLOOKUP($G146,Data!$G$3:$BA$2935,14,FALSE))</f>
        <v>0</v>
      </c>
      <c r="V146" s="4">
        <f>IF($H146=0,"",VLOOKUP($G146,Data!$G$3:$BA$2935,15,FALSE))</f>
        <v>2.5</v>
      </c>
      <c r="W146" s="4">
        <f>IF($H146=0,"",VLOOKUP($G146,Data!$G$3:$BA$2935,16,FALSE))</f>
        <v>0.39</v>
      </c>
      <c r="X146" s="4">
        <f>IF($H146=0,"",VLOOKUP($G146,Data!$G$3:$BA$2935,17,FALSE))</f>
        <v>1</v>
      </c>
      <c r="Y146" s="4">
        <f>IF($H146=0,"",VLOOKUP($G146,Data!$G$3:$BA$2935,18,FALSE))</f>
        <v>0</v>
      </c>
      <c r="Z146" s="4">
        <f>IF($H146=0,"",VLOOKUP($G146,Data!$G$3:$BA$2935,19,FALSE))</f>
        <v>0.1</v>
      </c>
      <c r="AA146" s="4">
        <f>IF($H146=0,"",VLOOKUP($G146,Data!$G$3:$BA$2935,20,FALSE))</f>
        <v>6.5</v>
      </c>
      <c r="AB146" s="4">
        <f>IF($H146=0,"",VLOOKUP($G146,Data!$G$3:$BA$2935,21,FALSE))</f>
        <v>0.44</v>
      </c>
      <c r="AC146" s="4">
        <f>IF($H146=0,"",VLOOKUP($G146,Data!$G$3:$BA$2935,22,FALSE))</f>
        <v>0.08</v>
      </c>
      <c r="AD146" s="4">
        <f>IF($H146=0,"",VLOOKUP($G146,Data!$G$3:$BA$2935,23,FALSE))</f>
        <v>0.2</v>
      </c>
      <c r="AE146" s="4">
        <f>IF($H146=0,"",VLOOKUP($G146,Data!$G$3:$BA$2935,24,FALSE))</f>
        <v>0.98</v>
      </c>
      <c r="AF146" s="4">
        <f>IF($H146=0,"",VLOOKUP($G146,Data!$G$3:$BA$2935,25,FALSE))</f>
        <v>0.1</v>
      </c>
      <c r="AG146" s="4">
        <f>IF($H146=0,"",VLOOKUP($G146,Data!$G$3:$BA$2935,26,FALSE))</f>
        <v>-0.1</v>
      </c>
      <c r="AH146" s="4" t="str">
        <f>IF($H146=0,"",VLOOKUP($G146,Data!$G$3:$BA$2935,27,FALSE))</f>
        <v>/</v>
      </c>
      <c r="AI146" s="4" t="str">
        <f>IF($H146=0,"",VLOOKUP($G146,Data!$G$3:$BA$2935,28,FALSE))</f>
        <v>/</v>
      </c>
      <c r="AJ146" s="4" t="str">
        <f>IF($H146=0,"",VLOOKUP($G146,Data!$G$3:$BA$2935,29,FALSE))</f>
        <v/>
      </c>
      <c r="AK146" s="4" t="str">
        <f>IF($H146=0,"",VLOOKUP($G146,Data!$G$3:$BA$2935,30,FALSE))</f>
        <v/>
      </c>
      <c r="AL146" s="4" t="str">
        <f>IF($H146=0,"",VLOOKUP($G146,Data!$G$3:$BA$2935,31,FALSE))</f>
        <v/>
      </c>
      <c r="AM146" s="4" t="str">
        <f>IF($H146=0,"",VLOOKUP($G146,Data!$G$3:$BA$2935,32,FALSE))</f>
        <v/>
      </c>
      <c r="AN146" s="4" t="str">
        <f>IF($H146=0,"",VLOOKUP($G146,Data!$G$3:$BA$2935,33,FALSE))</f>
        <v/>
      </c>
      <c r="AO146" s="4" t="str">
        <f>IF($H146=0,"",VLOOKUP($G146,Data!$G$3:$BA$2935,34,FALSE))</f>
        <v/>
      </c>
      <c r="AP146" s="4" t="str">
        <f>IF($H146=0,"",VLOOKUP($G146,Data!$G$3:$BA$2935,35,FALSE))</f>
        <v/>
      </c>
      <c r="AQ146" s="4" t="str">
        <f>IF($H146=0,"",VLOOKUP($G146,Data!$G$3:$BA$2935,36,FALSE))</f>
        <v/>
      </c>
      <c r="AR146" s="4" t="str">
        <f>IF($H146=0,"",VLOOKUP($G146,Data!$G$3:$BA$2935,37,FALSE))</f>
        <v/>
      </c>
      <c r="AS146" s="4" t="str">
        <f>IF($H146=0,"",VLOOKUP($G146,Data!$G$3:$BA$2935,38,FALSE))</f>
        <v/>
      </c>
      <c r="AT146" s="4" t="str">
        <f>IF($H146=0,"",VLOOKUP($G146,Data!$G$3:$BA$2935,39,FALSE))</f>
        <v/>
      </c>
    </row>
    <row r="147" spans="1:46" x14ac:dyDescent="0.25">
      <c r="A147" s="4">
        <f>PSSE!A149</f>
        <v>926072</v>
      </c>
      <c r="B147" s="4" t="str">
        <f>PSSE!B149</f>
        <v>QUANGNIN2_S2</v>
      </c>
      <c r="C147" s="4">
        <f>PSSE!D149</f>
        <v>19</v>
      </c>
      <c r="D147" s="4">
        <f>PSSE!E149</f>
        <v>300</v>
      </c>
      <c r="E147" s="4" t="str">
        <f>PSSE!F149</f>
        <v>ND</v>
      </c>
      <c r="F147" s="4">
        <f>PSSE!G149</f>
        <v>1</v>
      </c>
      <c r="G147" s="4" t="str">
        <f t="shared" si="2"/>
        <v>PSS19300ND1</v>
      </c>
      <c r="H147" s="4">
        <f>COUNTIF(Data!$G$3:$BA$2935,PSS!$G147)</f>
        <v>1</v>
      </c>
      <c r="I147" s="4" t="str">
        <f>IF($H147=0,"",VLOOKUP($G147,Data!$G$3:$BA$2935,2,FALSE))</f>
        <v>'PSS2A'</v>
      </c>
      <c r="J147" s="4">
        <f>PSSE!C149</f>
        <v>1</v>
      </c>
      <c r="K147" s="4">
        <f>IF($H147=0,"",VLOOKUP($G147,Data!$G$3:$BA$2935,4,FALSE))</f>
        <v>1</v>
      </c>
      <c r="L147" s="4">
        <f>IF($H147=0,"",VLOOKUP($G147,Data!$G$3:$BA$2935,5,FALSE))</f>
        <v>0</v>
      </c>
      <c r="M147" s="4">
        <f>IF($H147=0,"",VLOOKUP($G147,Data!$G$3:$BA$2935,6,FALSE))</f>
        <v>3</v>
      </c>
      <c r="N147" s="4">
        <f>IF($H147=0,"",VLOOKUP($G147,Data!$G$3:$BA$2935,7,FALSE))</f>
        <v>0</v>
      </c>
      <c r="O147" s="4">
        <f>IF($H147=0,"",VLOOKUP($G147,Data!$G$3:$BA$2935,8,FALSE))</f>
        <v>5</v>
      </c>
      <c r="P147" s="4">
        <f>IF($H147=0,"",VLOOKUP($G147,Data!$G$3:$BA$2935,9,FALSE))</f>
        <v>1</v>
      </c>
      <c r="Q147" s="4">
        <f>IF($H147=0,"",VLOOKUP($G147,Data!$G$3:$BA$2935,10,FALSE))</f>
        <v>2.5</v>
      </c>
      <c r="R147" s="4">
        <f>IF($H147=0,"",VLOOKUP($G147,Data!$G$3:$BA$2935,11,FALSE))</f>
        <v>2.5</v>
      </c>
      <c r="S147" s="4">
        <f>IF($H147=0,"",VLOOKUP($G147,Data!$G$3:$BA$2935,12,FALSE))</f>
        <v>0</v>
      </c>
      <c r="T147" s="4">
        <f>IF($H147=0,"",VLOOKUP($G147,Data!$G$3:$BA$2935,13,FALSE))</f>
        <v>2.5</v>
      </c>
      <c r="U147" s="4">
        <f>IF($H147=0,"",VLOOKUP($G147,Data!$G$3:$BA$2935,14,FALSE))</f>
        <v>0</v>
      </c>
      <c r="V147" s="4">
        <f>IF($H147=0,"",VLOOKUP($G147,Data!$G$3:$BA$2935,15,FALSE))</f>
        <v>2.5</v>
      </c>
      <c r="W147" s="4">
        <f>IF($H147=0,"",VLOOKUP($G147,Data!$G$3:$BA$2935,16,FALSE))</f>
        <v>0.39</v>
      </c>
      <c r="X147" s="4">
        <f>IF($H147=0,"",VLOOKUP($G147,Data!$G$3:$BA$2935,17,FALSE))</f>
        <v>1</v>
      </c>
      <c r="Y147" s="4">
        <f>IF($H147=0,"",VLOOKUP($G147,Data!$G$3:$BA$2935,18,FALSE))</f>
        <v>0</v>
      </c>
      <c r="Z147" s="4">
        <f>IF($H147=0,"",VLOOKUP($G147,Data!$G$3:$BA$2935,19,FALSE))</f>
        <v>0.1</v>
      </c>
      <c r="AA147" s="4">
        <f>IF($H147=0,"",VLOOKUP($G147,Data!$G$3:$BA$2935,20,FALSE))</f>
        <v>6.5</v>
      </c>
      <c r="AB147" s="4">
        <f>IF($H147=0,"",VLOOKUP($G147,Data!$G$3:$BA$2935,21,FALSE))</f>
        <v>0.44</v>
      </c>
      <c r="AC147" s="4">
        <f>IF($H147=0,"",VLOOKUP($G147,Data!$G$3:$BA$2935,22,FALSE))</f>
        <v>0.08</v>
      </c>
      <c r="AD147" s="4">
        <f>IF($H147=0,"",VLOOKUP($G147,Data!$G$3:$BA$2935,23,FALSE))</f>
        <v>0.2</v>
      </c>
      <c r="AE147" s="4">
        <f>IF($H147=0,"",VLOOKUP($G147,Data!$G$3:$BA$2935,24,FALSE))</f>
        <v>0.98</v>
      </c>
      <c r="AF147" s="4">
        <f>IF($H147=0,"",VLOOKUP($G147,Data!$G$3:$BA$2935,25,FALSE))</f>
        <v>0.1</v>
      </c>
      <c r="AG147" s="4">
        <f>IF($H147=0,"",VLOOKUP($G147,Data!$G$3:$BA$2935,26,FALSE))</f>
        <v>-0.1</v>
      </c>
      <c r="AH147" s="4" t="str">
        <f>IF($H147=0,"",VLOOKUP($G147,Data!$G$3:$BA$2935,27,FALSE))</f>
        <v>/</v>
      </c>
      <c r="AI147" s="4" t="str">
        <f>IF($H147=0,"",VLOOKUP($G147,Data!$G$3:$BA$2935,28,FALSE))</f>
        <v>/</v>
      </c>
      <c r="AJ147" s="4" t="str">
        <f>IF($H147=0,"",VLOOKUP($G147,Data!$G$3:$BA$2935,29,FALSE))</f>
        <v/>
      </c>
      <c r="AK147" s="4" t="str">
        <f>IF($H147=0,"",VLOOKUP($G147,Data!$G$3:$BA$2935,30,FALSE))</f>
        <v/>
      </c>
      <c r="AL147" s="4" t="str">
        <f>IF($H147=0,"",VLOOKUP($G147,Data!$G$3:$BA$2935,31,FALSE))</f>
        <v/>
      </c>
      <c r="AM147" s="4" t="str">
        <f>IF($H147=0,"",VLOOKUP($G147,Data!$G$3:$BA$2935,32,FALSE))</f>
        <v/>
      </c>
      <c r="AN147" s="4" t="str">
        <f>IF($H147=0,"",VLOOKUP($G147,Data!$G$3:$BA$2935,33,FALSE))</f>
        <v/>
      </c>
      <c r="AO147" s="4" t="str">
        <f>IF($H147=0,"",VLOOKUP($G147,Data!$G$3:$BA$2935,34,FALSE))</f>
        <v/>
      </c>
      <c r="AP147" s="4" t="str">
        <f>IF($H147=0,"",VLOOKUP($G147,Data!$G$3:$BA$2935,35,FALSE))</f>
        <v/>
      </c>
      <c r="AQ147" s="4" t="str">
        <f>IF($H147=0,"",VLOOKUP($G147,Data!$G$3:$BA$2935,36,FALSE))</f>
        <v/>
      </c>
      <c r="AR147" s="4" t="str">
        <f>IF($H147=0,"",VLOOKUP($G147,Data!$G$3:$BA$2935,37,FALSE))</f>
        <v/>
      </c>
      <c r="AS147" s="4" t="str">
        <f>IF($H147=0,"",VLOOKUP($G147,Data!$G$3:$BA$2935,38,FALSE))</f>
        <v/>
      </c>
      <c r="AT147" s="4" t="str">
        <f>IF($H147=0,"",VLOOKUP($G147,Data!$G$3:$BA$2935,39,FALSE))</f>
        <v/>
      </c>
    </row>
    <row r="148" spans="1:46" x14ac:dyDescent="0.25">
      <c r="A148" s="4">
        <f>PSSE!A150</f>
        <v>926075</v>
      </c>
      <c r="B148" s="4" t="str">
        <f>PSSE!B150</f>
        <v>CAMPHA3_S1</v>
      </c>
      <c r="C148" s="4">
        <f>PSSE!D150</f>
        <v>15</v>
      </c>
      <c r="D148" s="4">
        <f>PSSE!E150</f>
        <v>240</v>
      </c>
      <c r="E148" s="4" t="str">
        <f>PSSE!F150</f>
        <v>ND</v>
      </c>
      <c r="F148" s="4">
        <f>PSSE!G150</f>
        <v>1</v>
      </c>
      <c r="G148" s="4" t="str">
        <f t="shared" si="2"/>
        <v>PSS15240ND1</v>
      </c>
      <c r="H148" s="4">
        <f>COUNTIF(Data!$G$3:$BA$2935,PSS!$G148)</f>
        <v>1</v>
      </c>
      <c r="I148" s="4" t="str">
        <f>IF($H148=0,"",VLOOKUP($G148,Data!$G$3:$BA$2935,2,FALSE))</f>
        <v>'PSS2A'</v>
      </c>
      <c r="J148" s="4">
        <f>PSSE!C150</f>
        <v>1</v>
      </c>
      <c r="K148" s="4">
        <f>IF($H148=0,"",VLOOKUP($G148,Data!$G$3:$BA$2935,4,FALSE))</f>
        <v>1</v>
      </c>
      <c r="L148" s="4">
        <f>IF($H148=0,"",VLOOKUP($G148,Data!$G$3:$BA$2935,5,FALSE))</f>
        <v>0</v>
      </c>
      <c r="M148" s="4">
        <f>IF($H148=0,"",VLOOKUP($G148,Data!$G$3:$BA$2935,6,FALSE))</f>
        <v>3</v>
      </c>
      <c r="N148" s="4">
        <f>IF($H148=0,"",VLOOKUP($G148,Data!$G$3:$BA$2935,7,FALSE))</f>
        <v>0</v>
      </c>
      <c r="O148" s="4">
        <f>IF($H148=0,"",VLOOKUP($G148,Data!$G$3:$BA$2935,8,FALSE))</f>
        <v>5</v>
      </c>
      <c r="P148" s="4">
        <f>IF($H148=0,"",VLOOKUP($G148,Data!$G$3:$BA$2935,9,FALSE))</f>
        <v>1</v>
      </c>
      <c r="Q148" s="4">
        <f>IF($H148=0,"",VLOOKUP($G148,Data!$G$3:$BA$2935,10,FALSE))</f>
        <v>2.5</v>
      </c>
      <c r="R148" s="4">
        <f>IF($H148=0,"",VLOOKUP($G148,Data!$G$3:$BA$2935,11,FALSE))</f>
        <v>2.5</v>
      </c>
      <c r="S148" s="4">
        <f>IF($H148=0,"",VLOOKUP($G148,Data!$G$3:$BA$2935,12,FALSE))</f>
        <v>0</v>
      </c>
      <c r="T148" s="4">
        <f>IF($H148=0,"",VLOOKUP($G148,Data!$G$3:$BA$2935,13,FALSE))</f>
        <v>2.5</v>
      </c>
      <c r="U148" s="4">
        <f>IF($H148=0,"",VLOOKUP($G148,Data!$G$3:$BA$2935,14,FALSE))</f>
        <v>0</v>
      </c>
      <c r="V148" s="4">
        <f>IF($H148=0,"",VLOOKUP($G148,Data!$G$3:$BA$2935,15,FALSE))</f>
        <v>2.5</v>
      </c>
      <c r="W148" s="4">
        <f>IF($H148=0,"",VLOOKUP($G148,Data!$G$3:$BA$2935,16,FALSE))</f>
        <v>0.39</v>
      </c>
      <c r="X148" s="4">
        <f>IF($H148=0,"",VLOOKUP($G148,Data!$G$3:$BA$2935,17,FALSE))</f>
        <v>1</v>
      </c>
      <c r="Y148" s="4">
        <f>IF($H148=0,"",VLOOKUP($G148,Data!$G$3:$BA$2935,18,FALSE))</f>
        <v>0</v>
      </c>
      <c r="Z148" s="4">
        <f>IF($H148=0,"",VLOOKUP($G148,Data!$G$3:$BA$2935,19,FALSE))</f>
        <v>0.1</v>
      </c>
      <c r="AA148" s="4">
        <f>IF($H148=0,"",VLOOKUP($G148,Data!$G$3:$BA$2935,20,FALSE))</f>
        <v>6.5</v>
      </c>
      <c r="AB148" s="4">
        <f>IF($H148=0,"",VLOOKUP($G148,Data!$G$3:$BA$2935,21,FALSE))</f>
        <v>0.44</v>
      </c>
      <c r="AC148" s="4">
        <f>IF($H148=0,"",VLOOKUP($G148,Data!$G$3:$BA$2935,22,FALSE))</f>
        <v>0.08</v>
      </c>
      <c r="AD148" s="4">
        <f>IF($H148=0,"",VLOOKUP($G148,Data!$G$3:$BA$2935,23,FALSE))</f>
        <v>0.2</v>
      </c>
      <c r="AE148" s="4">
        <f>IF($H148=0,"",VLOOKUP($G148,Data!$G$3:$BA$2935,24,FALSE))</f>
        <v>0.98</v>
      </c>
      <c r="AF148" s="4">
        <f>IF($H148=0,"",VLOOKUP($G148,Data!$G$3:$BA$2935,25,FALSE))</f>
        <v>0.1</v>
      </c>
      <c r="AG148" s="4">
        <f>IF($H148=0,"",VLOOKUP($G148,Data!$G$3:$BA$2935,26,FALSE))</f>
        <v>-0.1</v>
      </c>
      <c r="AH148" s="4" t="str">
        <f>IF($H148=0,"",VLOOKUP($G148,Data!$G$3:$BA$2935,27,FALSE))</f>
        <v>/</v>
      </c>
      <c r="AI148" s="4" t="str">
        <f>IF($H148=0,"",VLOOKUP($G148,Data!$G$3:$BA$2935,28,FALSE))</f>
        <v>/</v>
      </c>
      <c r="AJ148" s="4" t="str">
        <f>IF($H148=0,"",VLOOKUP($G148,Data!$G$3:$BA$2935,29,FALSE))</f>
        <v/>
      </c>
      <c r="AK148" s="4" t="str">
        <f>IF($H148=0,"",VLOOKUP($G148,Data!$G$3:$BA$2935,30,FALSE))</f>
        <v/>
      </c>
      <c r="AL148" s="4" t="str">
        <f>IF($H148=0,"",VLOOKUP($G148,Data!$G$3:$BA$2935,31,FALSE))</f>
        <v/>
      </c>
      <c r="AM148" s="4" t="str">
        <f>IF($H148=0,"",VLOOKUP($G148,Data!$G$3:$BA$2935,32,FALSE))</f>
        <v/>
      </c>
      <c r="AN148" s="4" t="str">
        <f>IF($H148=0,"",VLOOKUP($G148,Data!$G$3:$BA$2935,33,FALSE))</f>
        <v/>
      </c>
      <c r="AO148" s="4" t="str">
        <f>IF($H148=0,"",VLOOKUP($G148,Data!$G$3:$BA$2935,34,FALSE))</f>
        <v/>
      </c>
      <c r="AP148" s="4" t="str">
        <f>IF($H148=0,"",VLOOKUP($G148,Data!$G$3:$BA$2935,35,FALSE))</f>
        <v/>
      </c>
      <c r="AQ148" s="4" t="str">
        <f>IF($H148=0,"",VLOOKUP($G148,Data!$G$3:$BA$2935,36,FALSE))</f>
        <v/>
      </c>
      <c r="AR148" s="4" t="str">
        <f>IF($H148=0,"",VLOOKUP($G148,Data!$G$3:$BA$2935,37,FALSE))</f>
        <v/>
      </c>
      <c r="AS148" s="4" t="str">
        <f>IF($H148=0,"",VLOOKUP($G148,Data!$G$3:$BA$2935,38,FALSE))</f>
        <v/>
      </c>
      <c r="AT148" s="4" t="str">
        <f>IF($H148=0,"",VLOOKUP($G148,Data!$G$3:$BA$2935,39,FALSE))</f>
        <v/>
      </c>
    </row>
    <row r="149" spans="1:46" x14ac:dyDescent="0.25">
      <c r="A149" s="4">
        <f>PSSE!A151</f>
        <v>926076</v>
      </c>
      <c r="B149" s="4" t="str">
        <f>PSSE!B151</f>
        <v>CAMPHA3_S2</v>
      </c>
      <c r="C149" s="4">
        <f>PSSE!D151</f>
        <v>15</v>
      </c>
      <c r="D149" s="4">
        <f>PSSE!E151</f>
        <v>240</v>
      </c>
      <c r="E149" s="4" t="str">
        <f>PSSE!F151</f>
        <v>ND</v>
      </c>
      <c r="F149" s="4">
        <f>PSSE!G151</f>
        <v>1</v>
      </c>
      <c r="G149" s="4" t="str">
        <f t="shared" si="2"/>
        <v>PSS15240ND1</v>
      </c>
      <c r="H149" s="4">
        <f>COUNTIF(Data!$G$3:$BA$2935,PSS!$G149)</f>
        <v>1</v>
      </c>
      <c r="I149" s="4" t="str">
        <f>IF($H149=0,"",VLOOKUP($G149,Data!$G$3:$BA$2935,2,FALSE))</f>
        <v>'PSS2A'</v>
      </c>
      <c r="J149" s="4">
        <f>PSSE!C151</f>
        <v>1</v>
      </c>
      <c r="K149" s="4">
        <f>IF($H149=0,"",VLOOKUP($G149,Data!$G$3:$BA$2935,4,FALSE))</f>
        <v>1</v>
      </c>
      <c r="L149" s="4">
        <f>IF($H149=0,"",VLOOKUP($G149,Data!$G$3:$BA$2935,5,FALSE))</f>
        <v>0</v>
      </c>
      <c r="M149" s="4">
        <f>IF($H149=0,"",VLOOKUP($G149,Data!$G$3:$BA$2935,6,FALSE))</f>
        <v>3</v>
      </c>
      <c r="N149" s="4">
        <f>IF($H149=0,"",VLOOKUP($G149,Data!$G$3:$BA$2935,7,FALSE))</f>
        <v>0</v>
      </c>
      <c r="O149" s="4">
        <f>IF($H149=0,"",VLOOKUP($G149,Data!$G$3:$BA$2935,8,FALSE))</f>
        <v>5</v>
      </c>
      <c r="P149" s="4">
        <f>IF($H149=0,"",VLOOKUP($G149,Data!$G$3:$BA$2935,9,FALSE))</f>
        <v>1</v>
      </c>
      <c r="Q149" s="4">
        <f>IF($H149=0,"",VLOOKUP($G149,Data!$G$3:$BA$2935,10,FALSE))</f>
        <v>2.5</v>
      </c>
      <c r="R149" s="4">
        <f>IF($H149=0,"",VLOOKUP($G149,Data!$G$3:$BA$2935,11,FALSE))</f>
        <v>2.5</v>
      </c>
      <c r="S149" s="4">
        <f>IF($H149=0,"",VLOOKUP($G149,Data!$G$3:$BA$2935,12,FALSE))</f>
        <v>0</v>
      </c>
      <c r="T149" s="4">
        <f>IF($H149=0,"",VLOOKUP($G149,Data!$G$3:$BA$2935,13,FALSE))</f>
        <v>2.5</v>
      </c>
      <c r="U149" s="4">
        <f>IF($H149=0,"",VLOOKUP($G149,Data!$G$3:$BA$2935,14,FALSE))</f>
        <v>0</v>
      </c>
      <c r="V149" s="4">
        <f>IF($H149=0,"",VLOOKUP($G149,Data!$G$3:$BA$2935,15,FALSE))</f>
        <v>2.5</v>
      </c>
      <c r="W149" s="4">
        <f>IF($H149=0,"",VLOOKUP($G149,Data!$G$3:$BA$2935,16,FALSE))</f>
        <v>0.39</v>
      </c>
      <c r="X149" s="4">
        <f>IF($H149=0,"",VLOOKUP($G149,Data!$G$3:$BA$2935,17,FALSE))</f>
        <v>1</v>
      </c>
      <c r="Y149" s="4">
        <f>IF($H149=0,"",VLOOKUP($G149,Data!$G$3:$BA$2935,18,FALSE))</f>
        <v>0</v>
      </c>
      <c r="Z149" s="4">
        <f>IF($H149=0,"",VLOOKUP($G149,Data!$G$3:$BA$2935,19,FALSE))</f>
        <v>0.1</v>
      </c>
      <c r="AA149" s="4">
        <f>IF($H149=0,"",VLOOKUP($G149,Data!$G$3:$BA$2935,20,FALSE))</f>
        <v>6.5</v>
      </c>
      <c r="AB149" s="4">
        <f>IF($H149=0,"",VLOOKUP($G149,Data!$G$3:$BA$2935,21,FALSE))</f>
        <v>0.44</v>
      </c>
      <c r="AC149" s="4">
        <f>IF($H149=0,"",VLOOKUP($G149,Data!$G$3:$BA$2935,22,FALSE))</f>
        <v>0.08</v>
      </c>
      <c r="AD149" s="4">
        <f>IF($H149=0,"",VLOOKUP($G149,Data!$G$3:$BA$2935,23,FALSE))</f>
        <v>0.2</v>
      </c>
      <c r="AE149" s="4">
        <f>IF($H149=0,"",VLOOKUP($G149,Data!$G$3:$BA$2935,24,FALSE))</f>
        <v>0.98</v>
      </c>
      <c r="AF149" s="4">
        <f>IF($H149=0,"",VLOOKUP($G149,Data!$G$3:$BA$2935,25,FALSE))</f>
        <v>0.1</v>
      </c>
      <c r="AG149" s="4">
        <f>IF($H149=0,"",VLOOKUP($G149,Data!$G$3:$BA$2935,26,FALSE))</f>
        <v>-0.1</v>
      </c>
      <c r="AH149" s="4" t="str">
        <f>IF($H149=0,"",VLOOKUP($G149,Data!$G$3:$BA$2935,27,FALSE))</f>
        <v>/</v>
      </c>
      <c r="AI149" s="4" t="str">
        <f>IF($H149=0,"",VLOOKUP($G149,Data!$G$3:$BA$2935,28,FALSE))</f>
        <v>/</v>
      </c>
      <c r="AJ149" s="4" t="str">
        <f>IF($H149=0,"",VLOOKUP($G149,Data!$G$3:$BA$2935,29,FALSE))</f>
        <v/>
      </c>
      <c r="AK149" s="4" t="str">
        <f>IF($H149=0,"",VLOOKUP($G149,Data!$G$3:$BA$2935,30,FALSE))</f>
        <v/>
      </c>
      <c r="AL149" s="4" t="str">
        <f>IF($H149=0,"",VLOOKUP($G149,Data!$G$3:$BA$2935,31,FALSE))</f>
        <v/>
      </c>
      <c r="AM149" s="4" t="str">
        <f>IF($H149=0,"",VLOOKUP($G149,Data!$G$3:$BA$2935,32,FALSE))</f>
        <v/>
      </c>
      <c r="AN149" s="4" t="str">
        <f>IF($H149=0,"",VLOOKUP($G149,Data!$G$3:$BA$2935,33,FALSE))</f>
        <v/>
      </c>
      <c r="AO149" s="4" t="str">
        <f>IF($H149=0,"",VLOOKUP($G149,Data!$G$3:$BA$2935,34,FALSE))</f>
        <v/>
      </c>
      <c r="AP149" s="4" t="str">
        <f>IF($H149=0,"",VLOOKUP($G149,Data!$G$3:$BA$2935,35,FALSE))</f>
        <v/>
      </c>
      <c r="AQ149" s="4" t="str">
        <f>IF($H149=0,"",VLOOKUP($G149,Data!$G$3:$BA$2935,36,FALSE))</f>
        <v/>
      </c>
      <c r="AR149" s="4" t="str">
        <f>IF($H149=0,"",VLOOKUP($G149,Data!$G$3:$BA$2935,37,FALSE))</f>
        <v/>
      </c>
      <c r="AS149" s="4" t="str">
        <f>IF($H149=0,"",VLOOKUP($G149,Data!$G$3:$BA$2935,38,FALSE))</f>
        <v/>
      </c>
      <c r="AT149" s="4" t="str">
        <f>IF($H149=0,"",VLOOKUP($G149,Data!$G$3:$BA$2935,39,FALSE))</f>
        <v/>
      </c>
    </row>
    <row r="150" spans="1:46" x14ac:dyDescent="0.25">
      <c r="A150" s="4">
        <f>PSSE!A152</f>
        <v>926081</v>
      </c>
      <c r="B150" s="4" t="str">
        <f>PSSE!B152</f>
        <v>MONGDUON1_S1</v>
      </c>
      <c r="C150" s="4">
        <f>PSSE!D152</f>
        <v>19</v>
      </c>
      <c r="D150" s="4">
        <f>PSSE!E152</f>
        <v>500</v>
      </c>
      <c r="E150" s="4" t="str">
        <f>PSSE!F152</f>
        <v>ND</v>
      </c>
      <c r="F150" s="4">
        <f>PSSE!G152</f>
        <v>1</v>
      </c>
      <c r="G150" s="4" t="str">
        <f t="shared" si="2"/>
        <v>PSS19500ND1</v>
      </c>
      <c r="H150" s="4">
        <f>COUNTIF(Data!$G$3:$BA$2935,PSS!$G150)</f>
        <v>1</v>
      </c>
      <c r="I150" s="4" t="str">
        <f>IF($H150=0,"",VLOOKUP($G150,Data!$G$3:$BA$2935,2,FALSE))</f>
        <v>'PSS2A'</v>
      </c>
      <c r="J150" s="4">
        <f>PSSE!C152</f>
        <v>1</v>
      </c>
      <c r="K150" s="4">
        <f>IF($H150=0,"",VLOOKUP($G150,Data!$G$3:$BA$2935,4,FALSE))</f>
        <v>1</v>
      </c>
      <c r="L150" s="4">
        <f>IF($H150=0,"",VLOOKUP($G150,Data!$G$3:$BA$2935,5,FALSE))</f>
        <v>0</v>
      </c>
      <c r="M150" s="4">
        <f>IF($H150=0,"",VLOOKUP($G150,Data!$G$3:$BA$2935,6,FALSE))</f>
        <v>3</v>
      </c>
      <c r="N150" s="4">
        <f>IF($H150=0,"",VLOOKUP($G150,Data!$G$3:$BA$2935,7,FALSE))</f>
        <v>0</v>
      </c>
      <c r="O150" s="4">
        <f>IF($H150=0,"",VLOOKUP($G150,Data!$G$3:$BA$2935,8,FALSE))</f>
        <v>5</v>
      </c>
      <c r="P150" s="4">
        <f>IF($H150=0,"",VLOOKUP($G150,Data!$G$3:$BA$2935,9,FALSE))</f>
        <v>1</v>
      </c>
      <c r="Q150" s="4">
        <f>IF($H150=0,"",VLOOKUP($G150,Data!$G$3:$BA$2935,10,FALSE))</f>
        <v>2.5</v>
      </c>
      <c r="R150" s="4">
        <f>IF($H150=0,"",VLOOKUP($G150,Data!$G$3:$BA$2935,11,FALSE))</f>
        <v>2.5</v>
      </c>
      <c r="S150" s="4">
        <f>IF($H150=0,"",VLOOKUP($G150,Data!$G$3:$BA$2935,12,FALSE))</f>
        <v>0</v>
      </c>
      <c r="T150" s="4">
        <f>IF($H150=0,"",VLOOKUP($G150,Data!$G$3:$BA$2935,13,FALSE))</f>
        <v>2.5</v>
      </c>
      <c r="U150" s="4">
        <f>IF($H150=0,"",VLOOKUP($G150,Data!$G$3:$BA$2935,14,FALSE))</f>
        <v>0</v>
      </c>
      <c r="V150" s="4">
        <f>IF($H150=0,"",VLOOKUP($G150,Data!$G$3:$BA$2935,15,FALSE))</f>
        <v>2.5</v>
      </c>
      <c r="W150" s="4">
        <f>IF($H150=0,"",VLOOKUP($G150,Data!$G$3:$BA$2935,16,FALSE))</f>
        <v>0.39</v>
      </c>
      <c r="X150" s="4">
        <f>IF($H150=0,"",VLOOKUP($G150,Data!$G$3:$BA$2935,17,FALSE))</f>
        <v>1</v>
      </c>
      <c r="Y150" s="4">
        <f>IF($H150=0,"",VLOOKUP($G150,Data!$G$3:$BA$2935,18,FALSE))</f>
        <v>0</v>
      </c>
      <c r="Z150" s="4">
        <f>IF($H150=0,"",VLOOKUP($G150,Data!$G$3:$BA$2935,19,FALSE))</f>
        <v>0.1</v>
      </c>
      <c r="AA150" s="4">
        <f>IF($H150=0,"",VLOOKUP($G150,Data!$G$3:$BA$2935,20,FALSE))</f>
        <v>6.5</v>
      </c>
      <c r="AB150" s="4">
        <f>IF($H150=0,"",VLOOKUP($G150,Data!$G$3:$BA$2935,21,FALSE))</f>
        <v>0.44</v>
      </c>
      <c r="AC150" s="4">
        <f>IF($H150=0,"",VLOOKUP($G150,Data!$G$3:$BA$2935,22,FALSE))</f>
        <v>0.08</v>
      </c>
      <c r="AD150" s="4">
        <f>IF($H150=0,"",VLOOKUP($G150,Data!$G$3:$BA$2935,23,FALSE))</f>
        <v>0.2</v>
      </c>
      <c r="AE150" s="4">
        <f>IF($H150=0,"",VLOOKUP($G150,Data!$G$3:$BA$2935,24,FALSE))</f>
        <v>0.98</v>
      </c>
      <c r="AF150" s="4">
        <f>IF($H150=0,"",VLOOKUP($G150,Data!$G$3:$BA$2935,25,FALSE))</f>
        <v>0.1</v>
      </c>
      <c r="AG150" s="4">
        <f>IF($H150=0,"",VLOOKUP($G150,Data!$G$3:$BA$2935,26,FALSE))</f>
        <v>-0.1</v>
      </c>
      <c r="AH150" s="4" t="str">
        <f>IF($H150=0,"",VLOOKUP($G150,Data!$G$3:$BA$2935,27,FALSE))</f>
        <v>/</v>
      </c>
      <c r="AI150" s="4" t="str">
        <f>IF($H150=0,"",VLOOKUP($G150,Data!$G$3:$BA$2935,28,FALSE))</f>
        <v>/</v>
      </c>
      <c r="AJ150" s="4" t="str">
        <f>IF($H150=0,"",VLOOKUP($G150,Data!$G$3:$BA$2935,29,FALSE))</f>
        <v/>
      </c>
      <c r="AK150" s="4" t="str">
        <f>IF($H150=0,"",VLOOKUP($G150,Data!$G$3:$BA$2935,30,FALSE))</f>
        <v/>
      </c>
      <c r="AL150" s="4" t="str">
        <f>IF($H150=0,"",VLOOKUP($G150,Data!$G$3:$BA$2935,31,FALSE))</f>
        <v/>
      </c>
      <c r="AM150" s="4" t="str">
        <f>IF($H150=0,"",VLOOKUP($G150,Data!$G$3:$BA$2935,32,FALSE))</f>
        <v/>
      </c>
      <c r="AN150" s="4" t="str">
        <f>IF($H150=0,"",VLOOKUP($G150,Data!$G$3:$BA$2935,33,FALSE))</f>
        <v/>
      </c>
      <c r="AO150" s="4" t="str">
        <f>IF($H150=0,"",VLOOKUP($G150,Data!$G$3:$BA$2935,34,FALSE))</f>
        <v/>
      </c>
      <c r="AP150" s="4" t="str">
        <f>IF($H150=0,"",VLOOKUP($G150,Data!$G$3:$BA$2935,35,FALSE))</f>
        <v/>
      </c>
      <c r="AQ150" s="4" t="str">
        <f>IF($H150=0,"",VLOOKUP($G150,Data!$G$3:$BA$2935,36,FALSE))</f>
        <v/>
      </c>
      <c r="AR150" s="4" t="str">
        <f>IF($H150=0,"",VLOOKUP($G150,Data!$G$3:$BA$2935,37,FALSE))</f>
        <v/>
      </c>
      <c r="AS150" s="4" t="str">
        <f>IF($H150=0,"",VLOOKUP($G150,Data!$G$3:$BA$2935,38,FALSE))</f>
        <v/>
      </c>
      <c r="AT150" s="4" t="str">
        <f>IF($H150=0,"",VLOOKUP($G150,Data!$G$3:$BA$2935,39,FALSE))</f>
        <v/>
      </c>
    </row>
    <row r="151" spans="1:46" x14ac:dyDescent="0.25">
      <c r="A151" s="4">
        <f>PSSE!A153</f>
        <v>926082</v>
      </c>
      <c r="B151" s="4" t="str">
        <f>PSSE!B153</f>
        <v>MONGDUON1_S2</v>
      </c>
      <c r="C151" s="4">
        <f>PSSE!D153</f>
        <v>19</v>
      </c>
      <c r="D151" s="4">
        <f>PSSE!E153</f>
        <v>500</v>
      </c>
      <c r="E151" s="4" t="str">
        <f>PSSE!F153</f>
        <v>ND</v>
      </c>
      <c r="F151" s="4">
        <f>PSSE!G153</f>
        <v>1</v>
      </c>
      <c r="G151" s="4" t="str">
        <f t="shared" si="2"/>
        <v>PSS19500ND1</v>
      </c>
      <c r="H151" s="4">
        <f>COUNTIF(Data!$G$3:$BA$2935,PSS!$G151)</f>
        <v>1</v>
      </c>
      <c r="I151" s="4" t="str">
        <f>IF($H151=0,"",VLOOKUP($G151,Data!$G$3:$BA$2935,2,FALSE))</f>
        <v>'PSS2A'</v>
      </c>
      <c r="J151" s="4">
        <f>PSSE!C153</f>
        <v>1</v>
      </c>
      <c r="K151" s="4">
        <f>IF($H151=0,"",VLOOKUP($G151,Data!$G$3:$BA$2935,4,FALSE))</f>
        <v>1</v>
      </c>
      <c r="L151" s="4">
        <f>IF($H151=0,"",VLOOKUP($G151,Data!$G$3:$BA$2935,5,FALSE))</f>
        <v>0</v>
      </c>
      <c r="M151" s="4">
        <f>IF($H151=0,"",VLOOKUP($G151,Data!$G$3:$BA$2935,6,FALSE))</f>
        <v>3</v>
      </c>
      <c r="N151" s="4">
        <f>IF($H151=0,"",VLOOKUP($G151,Data!$G$3:$BA$2935,7,FALSE))</f>
        <v>0</v>
      </c>
      <c r="O151" s="4">
        <f>IF($H151=0,"",VLOOKUP($G151,Data!$G$3:$BA$2935,8,FALSE))</f>
        <v>5</v>
      </c>
      <c r="P151" s="4">
        <f>IF($H151=0,"",VLOOKUP($G151,Data!$G$3:$BA$2935,9,FALSE))</f>
        <v>1</v>
      </c>
      <c r="Q151" s="4">
        <f>IF($H151=0,"",VLOOKUP($G151,Data!$G$3:$BA$2935,10,FALSE))</f>
        <v>2.5</v>
      </c>
      <c r="R151" s="4">
        <f>IF($H151=0,"",VLOOKUP($G151,Data!$G$3:$BA$2935,11,FALSE))</f>
        <v>2.5</v>
      </c>
      <c r="S151" s="4">
        <f>IF($H151=0,"",VLOOKUP($G151,Data!$G$3:$BA$2935,12,FALSE))</f>
        <v>0</v>
      </c>
      <c r="T151" s="4">
        <f>IF($H151=0,"",VLOOKUP($G151,Data!$G$3:$BA$2935,13,FALSE))</f>
        <v>2.5</v>
      </c>
      <c r="U151" s="4">
        <f>IF($H151=0,"",VLOOKUP($G151,Data!$G$3:$BA$2935,14,FALSE))</f>
        <v>0</v>
      </c>
      <c r="V151" s="4">
        <f>IF($H151=0,"",VLOOKUP($G151,Data!$G$3:$BA$2935,15,FALSE))</f>
        <v>2.5</v>
      </c>
      <c r="W151" s="4">
        <f>IF($H151=0,"",VLOOKUP($G151,Data!$G$3:$BA$2935,16,FALSE))</f>
        <v>0.39</v>
      </c>
      <c r="X151" s="4">
        <f>IF($H151=0,"",VLOOKUP($G151,Data!$G$3:$BA$2935,17,FALSE))</f>
        <v>1</v>
      </c>
      <c r="Y151" s="4">
        <f>IF($H151=0,"",VLOOKUP($G151,Data!$G$3:$BA$2935,18,FALSE))</f>
        <v>0</v>
      </c>
      <c r="Z151" s="4">
        <f>IF($H151=0,"",VLOOKUP($G151,Data!$G$3:$BA$2935,19,FALSE))</f>
        <v>0.1</v>
      </c>
      <c r="AA151" s="4">
        <f>IF($H151=0,"",VLOOKUP($G151,Data!$G$3:$BA$2935,20,FALSE))</f>
        <v>6.5</v>
      </c>
      <c r="AB151" s="4">
        <f>IF($H151=0,"",VLOOKUP($G151,Data!$G$3:$BA$2935,21,FALSE))</f>
        <v>0.44</v>
      </c>
      <c r="AC151" s="4">
        <f>IF($H151=0,"",VLOOKUP($G151,Data!$G$3:$BA$2935,22,FALSE))</f>
        <v>0.08</v>
      </c>
      <c r="AD151" s="4">
        <f>IF($H151=0,"",VLOOKUP($G151,Data!$G$3:$BA$2935,23,FALSE))</f>
        <v>0.2</v>
      </c>
      <c r="AE151" s="4">
        <f>IF($H151=0,"",VLOOKUP($G151,Data!$G$3:$BA$2935,24,FALSE))</f>
        <v>0.98</v>
      </c>
      <c r="AF151" s="4">
        <f>IF($H151=0,"",VLOOKUP($G151,Data!$G$3:$BA$2935,25,FALSE))</f>
        <v>0.1</v>
      </c>
      <c r="AG151" s="4">
        <f>IF($H151=0,"",VLOOKUP($G151,Data!$G$3:$BA$2935,26,FALSE))</f>
        <v>-0.1</v>
      </c>
      <c r="AH151" s="4" t="str">
        <f>IF($H151=0,"",VLOOKUP($G151,Data!$G$3:$BA$2935,27,FALSE))</f>
        <v>/</v>
      </c>
      <c r="AI151" s="4" t="str">
        <f>IF($H151=0,"",VLOOKUP($G151,Data!$G$3:$BA$2935,28,FALSE))</f>
        <v>/</v>
      </c>
      <c r="AJ151" s="4" t="str">
        <f>IF($H151=0,"",VLOOKUP($G151,Data!$G$3:$BA$2935,29,FALSE))</f>
        <v/>
      </c>
      <c r="AK151" s="4" t="str">
        <f>IF($H151=0,"",VLOOKUP($G151,Data!$G$3:$BA$2935,30,FALSE))</f>
        <v/>
      </c>
      <c r="AL151" s="4" t="str">
        <f>IF($H151=0,"",VLOOKUP($G151,Data!$G$3:$BA$2935,31,FALSE))</f>
        <v/>
      </c>
      <c r="AM151" s="4" t="str">
        <f>IF($H151=0,"",VLOOKUP($G151,Data!$G$3:$BA$2935,32,FALSE))</f>
        <v/>
      </c>
      <c r="AN151" s="4" t="str">
        <f>IF($H151=0,"",VLOOKUP($G151,Data!$G$3:$BA$2935,33,FALSE))</f>
        <v/>
      </c>
      <c r="AO151" s="4" t="str">
        <f>IF($H151=0,"",VLOOKUP($G151,Data!$G$3:$BA$2935,34,FALSE))</f>
        <v/>
      </c>
      <c r="AP151" s="4" t="str">
        <f>IF($H151=0,"",VLOOKUP($G151,Data!$G$3:$BA$2935,35,FALSE))</f>
        <v/>
      </c>
      <c r="AQ151" s="4" t="str">
        <f>IF($H151=0,"",VLOOKUP($G151,Data!$G$3:$BA$2935,36,FALSE))</f>
        <v/>
      </c>
      <c r="AR151" s="4" t="str">
        <f>IF($H151=0,"",VLOOKUP($G151,Data!$G$3:$BA$2935,37,FALSE))</f>
        <v/>
      </c>
      <c r="AS151" s="4" t="str">
        <f>IF($H151=0,"",VLOOKUP($G151,Data!$G$3:$BA$2935,38,FALSE))</f>
        <v/>
      </c>
      <c r="AT151" s="4" t="str">
        <f>IF($H151=0,"",VLOOKUP($G151,Data!$G$3:$BA$2935,39,FALSE))</f>
        <v/>
      </c>
    </row>
    <row r="152" spans="1:46" x14ac:dyDescent="0.25">
      <c r="A152" s="4">
        <f>PSSE!A154</f>
        <v>926091</v>
      </c>
      <c r="B152" s="4" t="str">
        <f>PSSE!B154</f>
        <v>MONGDUON2_S1</v>
      </c>
      <c r="C152" s="4">
        <f>PSSE!D154</f>
        <v>26</v>
      </c>
      <c r="D152" s="4">
        <f>PSSE!E154</f>
        <v>600</v>
      </c>
      <c r="E152" s="4" t="str">
        <f>PSSE!F154</f>
        <v>ND</v>
      </c>
      <c r="F152" s="4">
        <f>PSSE!G154</f>
        <v>1</v>
      </c>
      <c r="G152" s="4" t="str">
        <f t="shared" si="2"/>
        <v>PSS26600ND1</v>
      </c>
      <c r="H152" s="4">
        <f>COUNTIF(Data!$G$3:$BA$2935,PSS!$G152)</f>
        <v>1</v>
      </c>
      <c r="I152" s="4" t="str">
        <f>IF($H152=0,"",VLOOKUP($G152,Data!$G$3:$BA$2935,2,FALSE))</f>
        <v>'PSS2A'</v>
      </c>
      <c r="J152" s="4">
        <f>PSSE!C154</f>
        <v>1</v>
      </c>
      <c r="K152" s="4">
        <f>IF($H152=0,"",VLOOKUP($G152,Data!$G$3:$BA$2935,4,FALSE))</f>
        <v>1</v>
      </c>
      <c r="L152" s="4">
        <f>IF($H152=0,"",VLOOKUP($G152,Data!$G$3:$BA$2935,5,FALSE))</f>
        <v>0</v>
      </c>
      <c r="M152" s="4">
        <f>IF($H152=0,"",VLOOKUP($G152,Data!$G$3:$BA$2935,6,FALSE))</f>
        <v>3</v>
      </c>
      <c r="N152" s="4">
        <f>IF($H152=0,"",VLOOKUP($G152,Data!$G$3:$BA$2935,7,FALSE))</f>
        <v>0</v>
      </c>
      <c r="O152" s="4">
        <f>IF($H152=0,"",VLOOKUP($G152,Data!$G$3:$BA$2935,8,FALSE))</f>
        <v>5</v>
      </c>
      <c r="P152" s="4">
        <f>IF($H152=0,"",VLOOKUP($G152,Data!$G$3:$BA$2935,9,FALSE))</f>
        <v>1</v>
      </c>
      <c r="Q152" s="4">
        <f>IF($H152=0,"",VLOOKUP($G152,Data!$G$3:$BA$2935,10,FALSE))</f>
        <v>2.5</v>
      </c>
      <c r="R152" s="4">
        <f>IF($H152=0,"",VLOOKUP($G152,Data!$G$3:$BA$2935,11,FALSE))</f>
        <v>2.5</v>
      </c>
      <c r="S152" s="4">
        <f>IF($H152=0,"",VLOOKUP($G152,Data!$G$3:$BA$2935,12,FALSE))</f>
        <v>0</v>
      </c>
      <c r="T152" s="4">
        <f>IF($H152=0,"",VLOOKUP($G152,Data!$G$3:$BA$2935,13,FALSE))</f>
        <v>2.5</v>
      </c>
      <c r="U152" s="4">
        <f>IF($H152=0,"",VLOOKUP($G152,Data!$G$3:$BA$2935,14,FALSE))</f>
        <v>0</v>
      </c>
      <c r="V152" s="4">
        <f>IF($H152=0,"",VLOOKUP($G152,Data!$G$3:$BA$2935,15,FALSE))</f>
        <v>2.5</v>
      </c>
      <c r="W152" s="4">
        <f>IF($H152=0,"",VLOOKUP($G152,Data!$G$3:$BA$2935,16,FALSE))</f>
        <v>0.39</v>
      </c>
      <c r="X152" s="4">
        <f>IF($H152=0,"",VLOOKUP($G152,Data!$G$3:$BA$2935,17,FALSE))</f>
        <v>1</v>
      </c>
      <c r="Y152" s="4">
        <f>IF($H152=0,"",VLOOKUP($G152,Data!$G$3:$BA$2935,18,FALSE))</f>
        <v>0</v>
      </c>
      <c r="Z152" s="4">
        <f>IF($H152=0,"",VLOOKUP($G152,Data!$G$3:$BA$2935,19,FALSE))</f>
        <v>0.1</v>
      </c>
      <c r="AA152" s="4">
        <f>IF($H152=0,"",VLOOKUP($G152,Data!$G$3:$BA$2935,20,FALSE))</f>
        <v>6.5</v>
      </c>
      <c r="AB152" s="4">
        <f>IF($H152=0,"",VLOOKUP($G152,Data!$G$3:$BA$2935,21,FALSE))</f>
        <v>0.44</v>
      </c>
      <c r="AC152" s="4">
        <f>IF($H152=0,"",VLOOKUP($G152,Data!$G$3:$BA$2935,22,FALSE))</f>
        <v>0.08</v>
      </c>
      <c r="AD152" s="4">
        <f>IF($H152=0,"",VLOOKUP($G152,Data!$G$3:$BA$2935,23,FALSE))</f>
        <v>0.2</v>
      </c>
      <c r="AE152" s="4">
        <f>IF($H152=0,"",VLOOKUP($G152,Data!$G$3:$BA$2935,24,FALSE))</f>
        <v>0.98</v>
      </c>
      <c r="AF152" s="4">
        <f>IF($H152=0,"",VLOOKUP($G152,Data!$G$3:$BA$2935,25,FALSE))</f>
        <v>0.1</v>
      </c>
      <c r="AG152" s="4">
        <f>IF($H152=0,"",VLOOKUP($G152,Data!$G$3:$BA$2935,26,FALSE))</f>
        <v>-0.1</v>
      </c>
      <c r="AH152" s="4" t="str">
        <f>IF($H152=0,"",VLOOKUP($G152,Data!$G$3:$BA$2935,27,FALSE))</f>
        <v>/</v>
      </c>
      <c r="AI152" s="4" t="str">
        <f>IF($H152=0,"",VLOOKUP($G152,Data!$G$3:$BA$2935,28,FALSE))</f>
        <v>/</v>
      </c>
      <c r="AJ152" s="4" t="str">
        <f>IF($H152=0,"",VLOOKUP($G152,Data!$G$3:$BA$2935,29,FALSE))</f>
        <v/>
      </c>
      <c r="AK152" s="4" t="str">
        <f>IF($H152=0,"",VLOOKUP($G152,Data!$G$3:$BA$2935,30,FALSE))</f>
        <v/>
      </c>
      <c r="AL152" s="4" t="str">
        <f>IF($H152=0,"",VLOOKUP($G152,Data!$G$3:$BA$2935,31,FALSE))</f>
        <v/>
      </c>
      <c r="AM152" s="4" t="str">
        <f>IF($H152=0,"",VLOOKUP($G152,Data!$G$3:$BA$2935,32,FALSE))</f>
        <v/>
      </c>
      <c r="AN152" s="4" t="str">
        <f>IF($H152=0,"",VLOOKUP($G152,Data!$G$3:$BA$2935,33,FALSE))</f>
        <v/>
      </c>
      <c r="AO152" s="4" t="str">
        <f>IF($H152=0,"",VLOOKUP($G152,Data!$G$3:$BA$2935,34,FALSE))</f>
        <v/>
      </c>
      <c r="AP152" s="4" t="str">
        <f>IF($H152=0,"",VLOOKUP($G152,Data!$G$3:$BA$2935,35,FALSE))</f>
        <v/>
      </c>
      <c r="AQ152" s="4" t="str">
        <f>IF($H152=0,"",VLOOKUP($G152,Data!$G$3:$BA$2935,36,FALSE))</f>
        <v/>
      </c>
      <c r="AR152" s="4" t="str">
        <f>IF($H152=0,"",VLOOKUP($G152,Data!$G$3:$BA$2935,37,FALSE))</f>
        <v/>
      </c>
      <c r="AS152" s="4" t="str">
        <f>IF($H152=0,"",VLOOKUP($G152,Data!$G$3:$BA$2935,38,FALSE))</f>
        <v/>
      </c>
      <c r="AT152" s="4" t="str">
        <f>IF($H152=0,"",VLOOKUP($G152,Data!$G$3:$BA$2935,39,FALSE))</f>
        <v/>
      </c>
    </row>
    <row r="153" spans="1:46" x14ac:dyDescent="0.25">
      <c r="A153" s="4">
        <f>PSSE!A155</f>
        <v>926092</v>
      </c>
      <c r="B153" s="4" t="str">
        <f>PSSE!B155</f>
        <v>MONGDUON2_S2</v>
      </c>
      <c r="C153" s="4">
        <f>PSSE!D155</f>
        <v>26</v>
      </c>
      <c r="D153" s="4">
        <f>PSSE!E155</f>
        <v>600</v>
      </c>
      <c r="E153" s="4" t="str">
        <f>PSSE!F155</f>
        <v>ND</v>
      </c>
      <c r="F153" s="4">
        <f>PSSE!G155</f>
        <v>1</v>
      </c>
      <c r="G153" s="4" t="str">
        <f t="shared" si="2"/>
        <v>PSS26600ND1</v>
      </c>
      <c r="H153" s="4">
        <f>COUNTIF(Data!$G$3:$BA$2935,PSS!$G153)</f>
        <v>1</v>
      </c>
      <c r="I153" s="4" t="str">
        <f>IF($H153=0,"",VLOOKUP($G153,Data!$G$3:$BA$2935,2,FALSE))</f>
        <v>'PSS2A'</v>
      </c>
      <c r="J153" s="4">
        <f>PSSE!C155</f>
        <v>1</v>
      </c>
      <c r="K153" s="4">
        <f>IF($H153=0,"",VLOOKUP($G153,Data!$G$3:$BA$2935,4,FALSE))</f>
        <v>1</v>
      </c>
      <c r="L153" s="4">
        <f>IF($H153=0,"",VLOOKUP($G153,Data!$G$3:$BA$2935,5,FALSE))</f>
        <v>0</v>
      </c>
      <c r="M153" s="4">
        <f>IF($H153=0,"",VLOOKUP($G153,Data!$G$3:$BA$2935,6,FALSE))</f>
        <v>3</v>
      </c>
      <c r="N153" s="4">
        <f>IF($H153=0,"",VLOOKUP($G153,Data!$G$3:$BA$2935,7,FALSE))</f>
        <v>0</v>
      </c>
      <c r="O153" s="4">
        <f>IF($H153=0,"",VLOOKUP($G153,Data!$G$3:$BA$2935,8,FALSE))</f>
        <v>5</v>
      </c>
      <c r="P153" s="4">
        <f>IF($H153=0,"",VLOOKUP($G153,Data!$G$3:$BA$2935,9,FALSE))</f>
        <v>1</v>
      </c>
      <c r="Q153" s="4">
        <f>IF($H153=0,"",VLOOKUP($G153,Data!$G$3:$BA$2935,10,FALSE))</f>
        <v>2.5</v>
      </c>
      <c r="R153" s="4">
        <f>IF($H153=0,"",VLOOKUP($G153,Data!$G$3:$BA$2935,11,FALSE))</f>
        <v>2.5</v>
      </c>
      <c r="S153" s="4">
        <f>IF($H153=0,"",VLOOKUP($G153,Data!$G$3:$BA$2935,12,FALSE))</f>
        <v>0</v>
      </c>
      <c r="T153" s="4">
        <f>IF($H153=0,"",VLOOKUP($G153,Data!$G$3:$BA$2935,13,FALSE))</f>
        <v>2.5</v>
      </c>
      <c r="U153" s="4">
        <f>IF($H153=0,"",VLOOKUP($G153,Data!$G$3:$BA$2935,14,FALSE))</f>
        <v>0</v>
      </c>
      <c r="V153" s="4">
        <f>IF($H153=0,"",VLOOKUP($G153,Data!$G$3:$BA$2935,15,FALSE))</f>
        <v>2.5</v>
      </c>
      <c r="W153" s="4">
        <f>IF($H153=0,"",VLOOKUP($G153,Data!$G$3:$BA$2935,16,FALSE))</f>
        <v>0.39</v>
      </c>
      <c r="X153" s="4">
        <f>IF($H153=0,"",VLOOKUP($G153,Data!$G$3:$BA$2935,17,FALSE))</f>
        <v>1</v>
      </c>
      <c r="Y153" s="4">
        <f>IF($H153=0,"",VLOOKUP($G153,Data!$G$3:$BA$2935,18,FALSE))</f>
        <v>0</v>
      </c>
      <c r="Z153" s="4">
        <f>IF($H153=0,"",VLOOKUP($G153,Data!$G$3:$BA$2935,19,FALSE))</f>
        <v>0.1</v>
      </c>
      <c r="AA153" s="4">
        <f>IF($H153=0,"",VLOOKUP($G153,Data!$G$3:$BA$2935,20,FALSE))</f>
        <v>6.5</v>
      </c>
      <c r="AB153" s="4">
        <f>IF($H153=0,"",VLOOKUP($G153,Data!$G$3:$BA$2935,21,FALSE))</f>
        <v>0.44</v>
      </c>
      <c r="AC153" s="4">
        <f>IF($H153=0,"",VLOOKUP($G153,Data!$G$3:$BA$2935,22,FALSE))</f>
        <v>0.08</v>
      </c>
      <c r="AD153" s="4">
        <f>IF($H153=0,"",VLOOKUP($G153,Data!$G$3:$BA$2935,23,FALSE))</f>
        <v>0.2</v>
      </c>
      <c r="AE153" s="4">
        <f>IF($H153=0,"",VLOOKUP($G153,Data!$G$3:$BA$2935,24,FALSE))</f>
        <v>0.98</v>
      </c>
      <c r="AF153" s="4">
        <f>IF($H153=0,"",VLOOKUP($G153,Data!$G$3:$BA$2935,25,FALSE))</f>
        <v>0.1</v>
      </c>
      <c r="AG153" s="4">
        <f>IF($H153=0,"",VLOOKUP($G153,Data!$G$3:$BA$2935,26,FALSE))</f>
        <v>-0.1</v>
      </c>
      <c r="AH153" s="4" t="str">
        <f>IF($H153=0,"",VLOOKUP($G153,Data!$G$3:$BA$2935,27,FALSE))</f>
        <v>/</v>
      </c>
      <c r="AI153" s="4" t="str">
        <f>IF($H153=0,"",VLOOKUP($G153,Data!$G$3:$BA$2935,28,FALSE))</f>
        <v>/</v>
      </c>
      <c r="AJ153" s="4" t="str">
        <f>IF($H153=0,"",VLOOKUP($G153,Data!$G$3:$BA$2935,29,FALSE))</f>
        <v/>
      </c>
      <c r="AK153" s="4" t="str">
        <f>IF($H153=0,"",VLOOKUP($G153,Data!$G$3:$BA$2935,30,FALSE))</f>
        <v/>
      </c>
      <c r="AL153" s="4" t="str">
        <f>IF($H153=0,"",VLOOKUP($G153,Data!$G$3:$BA$2935,31,FALSE))</f>
        <v/>
      </c>
      <c r="AM153" s="4" t="str">
        <f>IF($H153=0,"",VLOOKUP($G153,Data!$G$3:$BA$2935,32,FALSE))</f>
        <v/>
      </c>
      <c r="AN153" s="4" t="str">
        <f>IF($H153=0,"",VLOOKUP($G153,Data!$G$3:$BA$2935,33,FALSE))</f>
        <v/>
      </c>
      <c r="AO153" s="4" t="str">
        <f>IF($H153=0,"",VLOOKUP($G153,Data!$G$3:$BA$2935,34,FALSE))</f>
        <v/>
      </c>
      <c r="AP153" s="4" t="str">
        <f>IF($H153=0,"",VLOOKUP($G153,Data!$G$3:$BA$2935,35,FALSE))</f>
        <v/>
      </c>
      <c r="AQ153" s="4" t="str">
        <f>IF($H153=0,"",VLOOKUP($G153,Data!$G$3:$BA$2935,36,FALSE))</f>
        <v/>
      </c>
      <c r="AR153" s="4" t="str">
        <f>IF($H153=0,"",VLOOKUP($G153,Data!$G$3:$BA$2935,37,FALSE))</f>
        <v/>
      </c>
      <c r="AS153" s="4" t="str">
        <f>IF($H153=0,"",VLOOKUP($G153,Data!$G$3:$BA$2935,38,FALSE))</f>
        <v/>
      </c>
      <c r="AT153" s="4" t="str">
        <f>IF($H153=0,"",VLOOKUP($G153,Data!$G$3:$BA$2935,39,FALSE))</f>
        <v/>
      </c>
    </row>
    <row r="154" spans="1:46" x14ac:dyDescent="0.25">
      <c r="A154" s="4">
        <f>PSSE!A156</f>
        <v>926101</v>
      </c>
      <c r="B154" s="4" t="str">
        <f>PSSE!B156</f>
        <v>THANGLONG_S1</v>
      </c>
      <c r="C154" s="4">
        <f>PSSE!D156</f>
        <v>19</v>
      </c>
      <c r="D154" s="4">
        <f>PSSE!E156</f>
        <v>305</v>
      </c>
      <c r="E154" s="4" t="str">
        <f>PSSE!F156</f>
        <v>ND</v>
      </c>
      <c r="F154" s="4">
        <f>PSSE!G156</f>
        <v>1</v>
      </c>
      <c r="G154" s="4" t="str">
        <f t="shared" si="2"/>
        <v>PSS19305ND1</v>
      </c>
      <c r="H154" s="4">
        <f>COUNTIF(Data!$G$3:$BA$2935,PSS!$G154)</f>
        <v>1</v>
      </c>
      <c r="I154" s="4" t="str">
        <f>IF($H154=0,"",VLOOKUP($G154,Data!$G$3:$BA$2935,2,FALSE))</f>
        <v>'PSS2A'</v>
      </c>
      <c r="J154" s="4">
        <f>PSSE!C156</f>
        <v>1</v>
      </c>
      <c r="K154" s="4">
        <f>IF($H154=0,"",VLOOKUP($G154,Data!$G$3:$BA$2935,4,FALSE))</f>
        <v>1</v>
      </c>
      <c r="L154" s="4">
        <f>IF($H154=0,"",VLOOKUP($G154,Data!$G$3:$BA$2935,5,FALSE))</f>
        <v>0</v>
      </c>
      <c r="M154" s="4">
        <f>IF($H154=0,"",VLOOKUP($G154,Data!$G$3:$BA$2935,6,FALSE))</f>
        <v>3</v>
      </c>
      <c r="N154" s="4">
        <f>IF($H154=0,"",VLOOKUP($G154,Data!$G$3:$BA$2935,7,FALSE))</f>
        <v>0</v>
      </c>
      <c r="O154" s="4">
        <f>IF($H154=0,"",VLOOKUP($G154,Data!$G$3:$BA$2935,8,FALSE))</f>
        <v>5</v>
      </c>
      <c r="P154" s="4">
        <f>IF($H154=0,"",VLOOKUP($G154,Data!$G$3:$BA$2935,9,FALSE))</f>
        <v>1</v>
      </c>
      <c r="Q154" s="4">
        <f>IF($H154=0,"",VLOOKUP($G154,Data!$G$3:$BA$2935,10,FALSE))</f>
        <v>2.5</v>
      </c>
      <c r="R154" s="4">
        <f>IF($H154=0,"",VLOOKUP($G154,Data!$G$3:$BA$2935,11,FALSE))</f>
        <v>2.5</v>
      </c>
      <c r="S154" s="4">
        <f>IF($H154=0,"",VLOOKUP($G154,Data!$G$3:$BA$2935,12,FALSE))</f>
        <v>0</v>
      </c>
      <c r="T154" s="4">
        <f>IF($H154=0,"",VLOOKUP($G154,Data!$G$3:$BA$2935,13,FALSE))</f>
        <v>2.5</v>
      </c>
      <c r="U154" s="4">
        <f>IF($H154=0,"",VLOOKUP($G154,Data!$G$3:$BA$2935,14,FALSE))</f>
        <v>0</v>
      </c>
      <c r="V154" s="4">
        <f>IF($H154=0,"",VLOOKUP($G154,Data!$G$3:$BA$2935,15,FALSE))</f>
        <v>2.5</v>
      </c>
      <c r="W154" s="4">
        <f>IF($H154=0,"",VLOOKUP($G154,Data!$G$3:$BA$2935,16,FALSE))</f>
        <v>0.39</v>
      </c>
      <c r="X154" s="4">
        <f>IF($H154=0,"",VLOOKUP($G154,Data!$G$3:$BA$2935,17,FALSE))</f>
        <v>1</v>
      </c>
      <c r="Y154" s="4">
        <f>IF($H154=0,"",VLOOKUP($G154,Data!$G$3:$BA$2935,18,FALSE))</f>
        <v>0</v>
      </c>
      <c r="Z154" s="4">
        <f>IF($H154=0,"",VLOOKUP($G154,Data!$G$3:$BA$2935,19,FALSE))</f>
        <v>0.1</v>
      </c>
      <c r="AA154" s="4">
        <f>IF($H154=0,"",VLOOKUP($G154,Data!$G$3:$BA$2935,20,FALSE))</f>
        <v>6.5</v>
      </c>
      <c r="AB154" s="4">
        <f>IF($H154=0,"",VLOOKUP($G154,Data!$G$3:$BA$2935,21,FALSE))</f>
        <v>0.44</v>
      </c>
      <c r="AC154" s="4">
        <f>IF($H154=0,"",VLOOKUP($G154,Data!$G$3:$BA$2935,22,FALSE))</f>
        <v>0.08</v>
      </c>
      <c r="AD154" s="4">
        <f>IF($H154=0,"",VLOOKUP($G154,Data!$G$3:$BA$2935,23,FALSE))</f>
        <v>0.2</v>
      </c>
      <c r="AE154" s="4">
        <f>IF($H154=0,"",VLOOKUP($G154,Data!$G$3:$BA$2935,24,FALSE))</f>
        <v>0.98</v>
      </c>
      <c r="AF154" s="4">
        <f>IF($H154=0,"",VLOOKUP($G154,Data!$G$3:$BA$2935,25,FALSE))</f>
        <v>0.1</v>
      </c>
      <c r="AG154" s="4">
        <f>IF($H154=0,"",VLOOKUP($G154,Data!$G$3:$BA$2935,26,FALSE))</f>
        <v>-0.1</v>
      </c>
      <c r="AH154" s="4" t="str">
        <f>IF($H154=0,"",VLOOKUP($G154,Data!$G$3:$BA$2935,27,FALSE))</f>
        <v>/</v>
      </c>
      <c r="AI154" s="4" t="str">
        <f>IF($H154=0,"",VLOOKUP($G154,Data!$G$3:$BA$2935,28,FALSE))</f>
        <v>/</v>
      </c>
      <c r="AJ154" s="4" t="str">
        <f>IF($H154=0,"",VLOOKUP($G154,Data!$G$3:$BA$2935,29,FALSE))</f>
        <v/>
      </c>
      <c r="AK154" s="4" t="str">
        <f>IF($H154=0,"",VLOOKUP($G154,Data!$G$3:$BA$2935,30,FALSE))</f>
        <v/>
      </c>
      <c r="AL154" s="4" t="str">
        <f>IF($H154=0,"",VLOOKUP($G154,Data!$G$3:$BA$2935,31,FALSE))</f>
        <v/>
      </c>
      <c r="AM154" s="4" t="str">
        <f>IF($H154=0,"",VLOOKUP($G154,Data!$G$3:$BA$2935,32,FALSE))</f>
        <v/>
      </c>
      <c r="AN154" s="4" t="str">
        <f>IF($H154=0,"",VLOOKUP($G154,Data!$G$3:$BA$2935,33,FALSE))</f>
        <v/>
      </c>
      <c r="AO154" s="4" t="str">
        <f>IF($H154=0,"",VLOOKUP($G154,Data!$G$3:$BA$2935,34,FALSE))</f>
        <v/>
      </c>
      <c r="AP154" s="4" t="str">
        <f>IF($H154=0,"",VLOOKUP($G154,Data!$G$3:$BA$2935,35,FALSE))</f>
        <v/>
      </c>
      <c r="AQ154" s="4" t="str">
        <f>IF($H154=0,"",VLOOKUP($G154,Data!$G$3:$BA$2935,36,FALSE))</f>
        <v/>
      </c>
      <c r="AR154" s="4" t="str">
        <f>IF($H154=0,"",VLOOKUP($G154,Data!$G$3:$BA$2935,37,FALSE))</f>
        <v/>
      </c>
      <c r="AS154" s="4" t="str">
        <f>IF($H154=0,"",VLOOKUP($G154,Data!$G$3:$BA$2935,38,FALSE))</f>
        <v/>
      </c>
      <c r="AT154" s="4" t="str">
        <f>IF($H154=0,"",VLOOKUP($G154,Data!$G$3:$BA$2935,39,FALSE))</f>
        <v/>
      </c>
    </row>
    <row r="155" spans="1:46" x14ac:dyDescent="0.25">
      <c r="A155" s="4">
        <f>PSSE!A157</f>
        <v>927011</v>
      </c>
      <c r="B155" s="4" t="str">
        <f>PSSE!B157</f>
        <v>NOMURA_S1</v>
      </c>
      <c r="C155" s="4">
        <f>PSSE!D157</f>
        <v>6.6</v>
      </c>
      <c r="D155" s="4">
        <f>PSSE!E157</f>
        <v>6.2</v>
      </c>
      <c r="E155" s="4" t="str">
        <f>PSSE!F157</f>
        <v>ND</v>
      </c>
      <c r="F155" s="4">
        <f>PSSE!G157</f>
        <v>1</v>
      </c>
      <c r="G155" s="4" t="str">
        <f t="shared" si="2"/>
        <v>PSS6.66.2ND1</v>
      </c>
      <c r="H155" s="4">
        <f>COUNTIF(Data!$G$3:$BA$2935,PSS!$G155)</f>
        <v>1</v>
      </c>
      <c r="I155" s="4" t="str">
        <f>IF($H155=0,"",VLOOKUP($G155,Data!$G$3:$BA$2935,2,FALSE))</f>
        <v>'PSS2A'</v>
      </c>
      <c r="J155" s="4">
        <f>PSSE!C157</f>
        <v>1</v>
      </c>
      <c r="K155" s="4">
        <f>IF($H155=0,"",VLOOKUP($G155,Data!$G$3:$BA$2935,4,FALSE))</f>
        <v>1</v>
      </c>
      <c r="L155" s="4">
        <f>IF($H155=0,"",VLOOKUP($G155,Data!$G$3:$BA$2935,5,FALSE))</f>
        <v>0</v>
      </c>
      <c r="M155" s="4">
        <f>IF($H155=0,"",VLOOKUP($G155,Data!$G$3:$BA$2935,6,FALSE))</f>
        <v>3</v>
      </c>
      <c r="N155" s="4">
        <f>IF($H155=0,"",VLOOKUP($G155,Data!$G$3:$BA$2935,7,FALSE))</f>
        <v>0</v>
      </c>
      <c r="O155" s="4">
        <f>IF($H155=0,"",VLOOKUP($G155,Data!$G$3:$BA$2935,8,FALSE))</f>
        <v>5</v>
      </c>
      <c r="P155" s="4">
        <f>IF($H155=0,"",VLOOKUP($G155,Data!$G$3:$BA$2935,9,FALSE))</f>
        <v>1</v>
      </c>
      <c r="Q155" s="4">
        <f>IF($H155=0,"",VLOOKUP($G155,Data!$G$3:$BA$2935,10,FALSE))</f>
        <v>2.5</v>
      </c>
      <c r="R155" s="4">
        <f>IF($H155=0,"",VLOOKUP($G155,Data!$G$3:$BA$2935,11,FALSE))</f>
        <v>2.5</v>
      </c>
      <c r="S155" s="4">
        <f>IF($H155=0,"",VLOOKUP($G155,Data!$G$3:$BA$2935,12,FALSE))</f>
        <v>0</v>
      </c>
      <c r="T155" s="4">
        <f>IF($H155=0,"",VLOOKUP($G155,Data!$G$3:$BA$2935,13,FALSE))</f>
        <v>2.5</v>
      </c>
      <c r="U155" s="4">
        <f>IF($H155=0,"",VLOOKUP($G155,Data!$G$3:$BA$2935,14,FALSE))</f>
        <v>0</v>
      </c>
      <c r="V155" s="4">
        <f>IF($H155=0,"",VLOOKUP($G155,Data!$G$3:$BA$2935,15,FALSE))</f>
        <v>2.5</v>
      </c>
      <c r="W155" s="4">
        <f>IF($H155=0,"",VLOOKUP($G155,Data!$G$3:$BA$2935,16,FALSE))</f>
        <v>0.39</v>
      </c>
      <c r="X155" s="4">
        <f>IF($H155=0,"",VLOOKUP($G155,Data!$G$3:$BA$2935,17,FALSE))</f>
        <v>1</v>
      </c>
      <c r="Y155" s="4">
        <f>IF($H155=0,"",VLOOKUP($G155,Data!$G$3:$BA$2935,18,FALSE))</f>
        <v>0</v>
      </c>
      <c r="Z155" s="4">
        <f>IF($H155=0,"",VLOOKUP($G155,Data!$G$3:$BA$2935,19,FALSE))</f>
        <v>0.1</v>
      </c>
      <c r="AA155" s="4">
        <f>IF($H155=0,"",VLOOKUP($G155,Data!$G$3:$BA$2935,20,FALSE))</f>
        <v>6.5</v>
      </c>
      <c r="AB155" s="4">
        <f>IF($H155=0,"",VLOOKUP($G155,Data!$G$3:$BA$2935,21,FALSE))</f>
        <v>0.44</v>
      </c>
      <c r="AC155" s="4">
        <f>IF($H155=0,"",VLOOKUP($G155,Data!$G$3:$BA$2935,22,FALSE))</f>
        <v>0.08</v>
      </c>
      <c r="AD155" s="4">
        <f>IF($H155=0,"",VLOOKUP($G155,Data!$G$3:$BA$2935,23,FALSE))</f>
        <v>0.2</v>
      </c>
      <c r="AE155" s="4">
        <f>IF($H155=0,"",VLOOKUP($G155,Data!$G$3:$BA$2935,24,FALSE))</f>
        <v>0.98</v>
      </c>
      <c r="AF155" s="4">
        <f>IF($H155=0,"",VLOOKUP($G155,Data!$G$3:$BA$2935,25,FALSE))</f>
        <v>0.1</v>
      </c>
      <c r="AG155" s="4">
        <f>IF($H155=0,"",VLOOKUP($G155,Data!$G$3:$BA$2935,26,FALSE))</f>
        <v>-0.1</v>
      </c>
      <c r="AH155" s="4" t="str">
        <f>IF($H155=0,"",VLOOKUP($G155,Data!$G$3:$BA$2935,27,FALSE))</f>
        <v>/</v>
      </c>
      <c r="AI155" s="4" t="str">
        <f>IF($H155=0,"",VLOOKUP($G155,Data!$G$3:$BA$2935,28,FALSE))</f>
        <v>/</v>
      </c>
      <c r="AJ155" s="4" t="str">
        <f>IF($H155=0,"",VLOOKUP($G155,Data!$G$3:$BA$2935,29,FALSE))</f>
        <v/>
      </c>
      <c r="AK155" s="4" t="str">
        <f>IF($H155=0,"",VLOOKUP($G155,Data!$G$3:$BA$2935,30,FALSE))</f>
        <v/>
      </c>
      <c r="AL155" s="4" t="str">
        <f>IF($H155=0,"",VLOOKUP($G155,Data!$G$3:$BA$2935,31,FALSE))</f>
        <v/>
      </c>
      <c r="AM155" s="4" t="str">
        <f>IF($H155=0,"",VLOOKUP($G155,Data!$G$3:$BA$2935,32,FALSE))</f>
        <v/>
      </c>
      <c r="AN155" s="4" t="str">
        <f>IF($H155=0,"",VLOOKUP($G155,Data!$G$3:$BA$2935,33,FALSE))</f>
        <v/>
      </c>
      <c r="AO155" s="4" t="str">
        <f>IF($H155=0,"",VLOOKUP($G155,Data!$G$3:$BA$2935,34,FALSE))</f>
        <v/>
      </c>
      <c r="AP155" s="4" t="str">
        <f>IF($H155=0,"",VLOOKUP($G155,Data!$G$3:$BA$2935,35,FALSE))</f>
        <v/>
      </c>
      <c r="AQ155" s="4" t="str">
        <f>IF($H155=0,"",VLOOKUP($G155,Data!$G$3:$BA$2935,36,FALSE))</f>
        <v/>
      </c>
      <c r="AR155" s="4" t="str">
        <f>IF($H155=0,"",VLOOKUP($G155,Data!$G$3:$BA$2935,37,FALSE))</f>
        <v/>
      </c>
      <c r="AS155" s="4" t="str">
        <f>IF($H155=0,"",VLOOKUP($G155,Data!$G$3:$BA$2935,38,FALSE))</f>
        <v/>
      </c>
      <c r="AT155" s="4" t="str">
        <f>IF($H155=0,"",VLOOKUP($G155,Data!$G$3:$BA$2935,39,FALSE))</f>
        <v/>
      </c>
    </row>
    <row r="156" spans="1:46" x14ac:dyDescent="0.25">
      <c r="A156" s="4">
        <f>PSSE!A158</f>
        <v>927011</v>
      </c>
      <c r="B156" s="4" t="str">
        <f>PSSE!B158</f>
        <v>NOMURA_S1</v>
      </c>
      <c r="C156" s="4">
        <f>PSSE!D158</f>
        <v>6.6</v>
      </c>
      <c r="D156" s="4">
        <f>PSSE!E158</f>
        <v>6.2</v>
      </c>
      <c r="E156" s="4" t="str">
        <f>PSSE!F158</f>
        <v>ND</v>
      </c>
      <c r="F156" s="4">
        <f>PSSE!G158</f>
        <v>1</v>
      </c>
      <c r="G156" s="4" t="str">
        <f t="shared" si="2"/>
        <v>PSS6.66.2ND1</v>
      </c>
      <c r="H156" s="4">
        <f>COUNTIF(Data!$G$3:$BA$2935,PSS!$G156)</f>
        <v>1</v>
      </c>
      <c r="I156" s="4" t="str">
        <f>IF($H156=0,"",VLOOKUP($G156,Data!$G$3:$BA$2935,2,FALSE))</f>
        <v>'PSS2A'</v>
      </c>
      <c r="J156" s="4">
        <f>PSSE!C158</f>
        <v>2</v>
      </c>
      <c r="K156" s="4">
        <f>IF($H156=0,"",VLOOKUP($G156,Data!$G$3:$BA$2935,4,FALSE))</f>
        <v>1</v>
      </c>
      <c r="L156" s="4">
        <f>IF($H156=0,"",VLOOKUP($G156,Data!$G$3:$BA$2935,5,FALSE))</f>
        <v>0</v>
      </c>
      <c r="M156" s="4">
        <f>IF($H156=0,"",VLOOKUP($G156,Data!$G$3:$BA$2935,6,FALSE))</f>
        <v>3</v>
      </c>
      <c r="N156" s="4">
        <f>IF($H156=0,"",VLOOKUP($G156,Data!$G$3:$BA$2935,7,FALSE))</f>
        <v>0</v>
      </c>
      <c r="O156" s="4">
        <f>IF($H156=0,"",VLOOKUP($G156,Data!$G$3:$BA$2935,8,FALSE))</f>
        <v>5</v>
      </c>
      <c r="P156" s="4">
        <f>IF($H156=0,"",VLOOKUP($G156,Data!$G$3:$BA$2935,9,FALSE))</f>
        <v>1</v>
      </c>
      <c r="Q156" s="4">
        <f>IF($H156=0,"",VLOOKUP($G156,Data!$G$3:$BA$2935,10,FALSE))</f>
        <v>2.5</v>
      </c>
      <c r="R156" s="4">
        <f>IF($H156=0,"",VLOOKUP($G156,Data!$G$3:$BA$2935,11,FALSE))</f>
        <v>2.5</v>
      </c>
      <c r="S156" s="4">
        <f>IF($H156=0,"",VLOOKUP($G156,Data!$G$3:$BA$2935,12,FALSE))</f>
        <v>0</v>
      </c>
      <c r="T156" s="4">
        <f>IF($H156=0,"",VLOOKUP($G156,Data!$G$3:$BA$2935,13,FALSE))</f>
        <v>2.5</v>
      </c>
      <c r="U156" s="4">
        <f>IF($H156=0,"",VLOOKUP($G156,Data!$G$3:$BA$2935,14,FALSE))</f>
        <v>0</v>
      </c>
      <c r="V156" s="4">
        <f>IF($H156=0,"",VLOOKUP($G156,Data!$G$3:$BA$2935,15,FALSE))</f>
        <v>2.5</v>
      </c>
      <c r="W156" s="4">
        <f>IF($H156=0,"",VLOOKUP($G156,Data!$G$3:$BA$2935,16,FALSE))</f>
        <v>0.39</v>
      </c>
      <c r="X156" s="4">
        <f>IF($H156=0,"",VLOOKUP($G156,Data!$G$3:$BA$2935,17,FALSE))</f>
        <v>1</v>
      </c>
      <c r="Y156" s="4">
        <f>IF($H156=0,"",VLOOKUP($G156,Data!$G$3:$BA$2935,18,FALSE))</f>
        <v>0</v>
      </c>
      <c r="Z156" s="4">
        <f>IF($H156=0,"",VLOOKUP($G156,Data!$G$3:$BA$2935,19,FALSE))</f>
        <v>0.1</v>
      </c>
      <c r="AA156" s="4">
        <f>IF($H156=0,"",VLOOKUP($G156,Data!$G$3:$BA$2935,20,FALSE))</f>
        <v>6.5</v>
      </c>
      <c r="AB156" s="4">
        <f>IF($H156=0,"",VLOOKUP($G156,Data!$G$3:$BA$2935,21,FALSE))</f>
        <v>0.44</v>
      </c>
      <c r="AC156" s="4">
        <f>IF($H156=0,"",VLOOKUP($G156,Data!$G$3:$BA$2935,22,FALSE))</f>
        <v>0.08</v>
      </c>
      <c r="AD156" s="4">
        <f>IF($H156=0,"",VLOOKUP($G156,Data!$G$3:$BA$2935,23,FALSE))</f>
        <v>0.2</v>
      </c>
      <c r="AE156" s="4">
        <f>IF($H156=0,"",VLOOKUP($G156,Data!$G$3:$BA$2935,24,FALSE))</f>
        <v>0.98</v>
      </c>
      <c r="AF156" s="4">
        <f>IF($H156=0,"",VLOOKUP($G156,Data!$G$3:$BA$2935,25,FALSE))</f>
        <v>0.1</v>
      </c>
      <c r="AG156" s="4">
        <f>IF($H156=0,"",VLOOKUP($G156,Data!$G$3:$BA$2935,26,FALSE))</f>
        <v>-0.1</v>
      </c>
      <c r="AH156" s="4" t="str">
        <f>IF($H156=0,"",VLOOKUP($G156,Data!$G$3:$BA$2935,27,FALSE))</f>
        <v>/</v>
      </c>
      <c r="AI156" s="4" t="str">
        <f>IF($H156=0,"",VLOOKUP($G156,Data!$G$3:$BA$2935,28,FALSE))</f>
        <v>/</v>
      </c>
      <c r="AJ156" s="4" t="str">
        <f>IF($H156=0,"",VLOOKUP($G156,Data!$G$3:$BA$2935,29,FALSE))</f>
        <v/>
      </c>
      <c r="AK156" s="4" t="str">
        <f>IF($H156=0,"",VLOOKUP($G156,Data!$G$3:$BA$2935,30,FALSE))</f>
        <v/>
      </c>
      <c r="AL156" s="4" t="str">
        <f>IF($H156=0,"",VLOOKUP($G156,Data!$G$3:$BA$2935,31,FALSE))</f>
        <v/>
      </c>
      <c r="AM156" s="4" t="str">
        <f>IF($H156=0,"",VLOOKUP($G156,Data!$G$3:$BA$2935,32,FALSE))</f>
        <v/>
      </c>
      <c r="AN156" s="4" t="str">
        <f>IF($H156=0,"",VLOOKUP($G156,Data!$G$3:$BA$2935,33,FALSE))</f>
        <v/>
      </c>
      <c r="AO156" s="4" t="str">
        <f>IF($H156=0,"",VLOOKUP($G156,Data!$G$3:$BA$2935,34,FALSE))</f>
        <v/>
      </c>
      <c r="AP156" s="4" t="str">
        <f>IF($H156=0,"",VLOOKUP($G156,Data!$G$3:$BA$2935,35,FALSE))</f>
        <v/>
      </c>
      <c r="AQ156" s="4" t="str">
        <f>IF($H156=0,"",VLOOKUP($G156,Data!$G$3:$BA$2935,36,FALSE))</f>
        <v/>
      </c>
      <c r="AR156" s="4" t="str">
        <f>IF($H156=0,"",VLOOKUP($G156,Data!$G$3:$BA$2935,37,FALSE))</f>
        <v/>
      </c>
      <c r="AS156" s="4" t="str">
        <f>IF($H156=0,"",VLOOKUP($G156,Data!$G$3:$BA$2935,38,FALSE))</f>
        <v/>
      </c>
      <c r="AT156" s="4" t="str">
        <f>IF($H156=0,"",VLOOKUP($G156,Data!$G$3:$BA$2935,39,FALSE))</f>
        <v/>
      </c>
    </row>
    <row r="157" spans="1:46" x14ac:dyDescent="0.25">
      <c r="A157" s="4">
        <f>PSSE!A159</f>
        <v>927011</v>
      </c>
      <c r="B157" s="4" t="str">
        <f>PSSE!B159</f>
        <v>NOMURA_S1</v>
      </c>
      <c r="C157" s="4">
        <f>PSSE!D159</f>
        <v>6.6</v>
      </c>
      <c r="D157" s="4">
        <f>PSSE!E159</f>
        <v>6.2</v>
      </c>
      <c r="E157" s="4" t="str">
        <f>PSSE!F159</f>
        <v>ND</v>
      </c>
      <c r="F157" s="4">
        <f>PSSE!G159</f>
        <v>1</v>
      </c>
      <c r="G157" s="4" t="str">
        <f t="shared" si="2"/>
        <v>PSS6.66.2ND1</v>
      </c>
      <c r="H157" s="4">
        <f>COUNTIF(Data!$G$3:$BA$2935,PSS!$G157)</f>
        <v>1</v>
      </c>
      <c r="I157" s="4" t="str">
        <f>IF($H157=0,"",VLOOKUP($G157,Data!$G$3:$BA$2935,2,FALSE))</f>
        <v>'PSS2A'</v>
      </c>
      <c r="J157" s="4">
        <f>PSSE!C159</f>
        <v>3</v>
      </c>
      <c r="K157" s="4">
        <f>IF($H157=0,"",VLOOKUP($G157,Data!$G$3:$BA$2935,4,FALSE))</f>
        <v>1</v>
      </c>
      <c r="L157" s="4">
        <f>IF($H157=0,"",VLOOKUP($G157,Data!$G$3:$BA$2935,5,FALSE))</f>
        <v>0</v>
      </c>
      <c r="M157" s="4">
        <f>IF($H157=0,"",VLOOKUP($G157,Data!$G$3:$BA$2935,6,FALSE))</f>
        <v>3</v>
      </c>
      <c r="N157" s="4">
        <f>IF($H157=0,"",VLOOKUP($G157,Data!$G$3:$BA$2935,7,FALSE))</f>
        <v>0</v>
      </c>
      <c r="O157" s="4">
        <f>IF($H157=0,"",VLOOKUP($G157,Data!$G$3:$BA$2935,8,FALSE))</f>
        <v>5</v>
      </c>
      <c r="P157" s="4">
        <f>IF($H157=0,"",VLOOKUP($G157,Data!$G$3:$BA$2935,9,FALSE))</f>
        <v>1</v>
      </c>
      <c r="Q157" s="4">
        <f>IF($H157=0,"",VLOOKUP($G157,Data!$G$3:$BA$2935,10,FALSE))</f>
        <v>2.5</v>
      </c>
      <c r="R157" s="4">
        <f>IF($H157=0,"",VLOOKUP($G157,Data!$G$3:$BA$2935,11,FALSE))</f>
        <v>2.5</v>
      </c>
      <c r="S157" s="4">
        <f>IF($H157=0,"",VLOOKUP($G157,Data!$G$3:$BA$2935,12,FALSE))</f>
        <v>0</v>
      </c>
      <c r="T157" s="4">
        <f>IF($H157=0,"",VLOOKUP($G157,Data!$G$3:$BA$2935,13,FALSE))</f>
        <v>2.5</v>
      </c>
      <c r="U157" s="4">
        <f>IF($H157=0,"",VLOOKUP($G157,Data!$G$3:$BA$2935,14,FALSE))</f>
        <v>0</v>
      </c>
      <c r="V157" s="4">
        <f>IF($H157=0,"",VLOOKUP($G157,Data!$G$3:$BA$2935,15,FALSE))</f>
        <v>2.5</v>
      </c>
      <c r="W157" s="4">
        <f>IF($H157=0,"",VLOOKUP($G157,Data!$G$3:$BA$2935,16,FALSE))</f>
        <v>0.39</v>
      </c>
      <c r="X157" s="4">
        <f>IF($H157=0,"",VLOOKUP($G157,Data!$G$3:$BA$2935,17,FALSE))</f>
        <v>1</v>
      </c>
      <c r="Y157" s="4">
        <f>IF($H157=0,"",VLOOKUP($G157,Data!$G$3:$BA$2935,18,FALSE))</f>
        <v>0</v>
      </c>
      <c r="Z157" s="4">
        <f>IF($H157=0,"",VLOOKUP($G157,Data!$G$3:$BA$2935,19,FALSE))</f>
        <v>0.1</v>
      </c>
      <c r="AA157" s="4">
        <f>IF($H157=0,"",VLOOKUP($G157,Data!$G$3:$BA$2935,20,FALSE))</f>
        <v>6.5</v>
      </c>
      <c r="AB157" s="4">
        <f>IF($H157=0,"",VLOOKUP($G157,Data!$G$3:$BA$2935,21,FALSE))</f>
        <v>0.44</v>
      </c>
      <c r="AC157" s="4">
        <f>IF($H157=0,"",VLOOKUP($G157,Data!$G$3:$BA$2935,22,FALSE))</f>
        <v>0.08</v>
      </c>
      <c r="AD157" s="4">
        <f>IF($H157=0,"",VLOOKUP($G157,Data!$G$3:$BA$2935,23,FALSE))</f>
        <v>0.2</v>
      </c>
      <c r="AE157" s="4">
        <f>IF($H157=0,"",VLOOKUP($G157,Data!$G$3:$BA$2935,24,FALSE))</f>
        <v>0.98</v>
      </c>
      <c r="AF157" s="4">
        <f>IF($H157=0,"",VLOOKUP($G157,Data!$G$3:$BA$2935,25,FALSE))</f>
        <v>0.1</v>
      </c>
      <c r="AG157" s="4">
        <f>IF($H157=0,"",VLOOKUP($G157,Data!$G$3:$BA$2935,26,FALSE))</f>
        <v>-0.1</v>
      </c>
      <c r="AH157" s="4" t="str">
        <f>IF($H157=0,"",VLOOKUP($G157,Data!$G$3:$BA$2935,27,FALSE))</f>
        <v>/</v>
      </c>
      <c r="AI157" s="4" t="str">
        <f>IF($H157=0,"",VLOOKUP($G157,Data!$G$3:$BA$2935,28,FALSE))</f>
        <v>/</v>
      </c>
      <c r="AJ157" s="4" t="str">
        <f>IF($H157=0,"",VLOOKUP($G157,Data!$G$3:$BA$2935,29,FALSE))</f>
        <v/>
      </c>
      <c r="AK157" s="4" t="str">
        <f>IF($H157=0,"",VLOOKUP($G157,Data!$G$3:$BA$2935,30,FALSE))</f>
        <v/>
      </c>
      <c r="AL157" s="4" t="str">
        <f>IF($H157=0,"",VLOOKUP($G157,Data!$G$3:$BA$2935,31,FALSE))</f>
        <v/>
      </c>
      <c r="AM157" s="4" t="str">
        <f>IF($H157=0,"",VLOOKUP($G157,Data!$G$3:$BA$2935,32,FALSE))</f>
        <v/>
      </c>
      <c r="AN157" s="4" t="str">
        <f>IF($H157=0,"",VLOOKUP($G157,Data!$G$3:$BA$2935,33,FALSE))</f>
        <v/>
      </c>
      <c r="AO157" s="4" t="str">
        <f>IF($H157=0,"",VLOOKUP($G157,Data!$G$3:$BA$2935,34,FALSE))</f>
        <v/>
      </c>
      <c r="AP157" s="4" t="str">
        <f>IF($H157=0,"",VLOOKUP($G157,Data!$G$3:$BA$2935,35,FALSE))</f>
        <v/>
      </c>
      <c r="AQ157" s="4" t="str">
        <f>IF($H157=0,"",VLOOKUP($G157,Data!$G$3:$BA$2935,36,FALSE))</f>
        <v/>
      </c>
      <c r="AR157" s="4" t="str">
        <f>IF($H157=0,"",VLOOKUP($G157,Data!$G$3:$BA$2935,37,FALSE))</f>
        <v/>
      </c>
      <c r="AS157" s="4" t="str">
        <f>IF($H157=0,"",VLOOKUP($G157,Data!$G$3:$BA$2935,38,FALSE))</f>
        <v/>
      </c>
      <c r="AT157" s="4" t="str">
        <f>IF($H157=0,"",VLOOKUP($G157,Data!$G$3:$BA$2935,39,FALSE))</f>
        <v/>
      </c>
    </row>
    <row r="158" spans="1:46" x14ac:dyDescent="0.25">
      <c r="A158" s="4">
        <f>PSSE!A160</f>
        <v>927011</v>
      </c>
      <c r="B158" s="4" t="str">
        <f>PSSE!B160</f>
        <v>NOMURA_S1</v>
      </c>
      <c r="C158" s="4">
        <f>PSSE!D160</f>
        <v>6.6</v>
      </c>
      <c r="D158" s="4">
        <f>PSSE!E160</f>
        <v>6.2</v>
      </c>
      <c r="E158" s="4" t="str">
        <f>PSSE!F160</f>
        <v>ND</v>
      </c>
      <c r="F158" s="4">
        <f>PSSE!G160</f>
        <v>1</v>
      </c>
      <c r="G158" s="4" t="str">
        <f t="shared" si="2"/>
        <v>PSS6.66.2ND1</v>
      </c>
      <c r="H158" s="4">
        <f>COUNTIF(Data!$G$3:$BA$2935,PSS!$G158)</f>
        <v>1</v>
      </c>
      <c r="I158" s="4" t="str">
        <f>IF($H158=0,"",VLOOKUP($G158,Data!$G$3:$BA$2935,2,FALSE))</f>
        <v>'PSS2A'</v>
      </c>
      <c r="J158" s="4">
        <f>PSSE!C160</f>
        <v>4</v>
      </c>
      <c r="K158" s="4">
        <f>IF($H158=0,"",VLOOKUP($G158,Data!$G$3:$BA$2935,4,FALSE))</f>
        <v>1</v>
      </c>
      <c r="L158" s="4">
        <f>IF($H158=0,"",VLOOKUP($G158,Data!$G$3:$BA$2935,5,FALSE))</f>
        <v>0</v>
      </c>
      <c r="M158" s="4">
        <f>IF($H158=0,"",VLOOKUP($G158,Data!$G$3:$BA$2935,6,FALSE))</f>
        <v>3</v>
      </c>
      <c r="N158" s="4">
        <f>IF($H158=0,"",VLOOKUP($G158,Data!$G$3:$BA$2935,7,FALSE))</f>
        <v>0</v>
      </c>
      <c r="O158" s="4">
        <f>IF($H158=0,"",VLOOKUP($G158,Data!$G$3:$BA$2935,8,FALSE))</f>
        <v>5</v>
      </c>
      <c r="P158" s="4">
        <f>IF($H158=0,"",VLOOKUP($G158,Data!$G$3:$BA$2935,9,FALSE))</f>
        <v>1</v>
      </c>
      <c r="Q158" s="4">
        <f>IF($H158=0,"",VLOOKUP($G158,Data!$G$3:$BA$2935,10,FALSE))</f>
        <v>2.5</v>
      </c>
      <c r="R158" s="4">
        <f>IF($H158=0,"",VLOOKUP($G158,Data!$G$3:$BA$2935,11,FALSE))</f>
        <v>2.5</v>
      </c>
      <c r="S158" s="4">
        <f>IF($H158=0,"",VLOOKUP($G158,Data!$G$3:$BA$2935,12,FALSE))</f>
        <v>0</v>
      </c>
      <c r="T158" s="4">
        <f>IF($H158=0,"",VLOOKUP($G158,Data!$G$3:$BA$2935,13,FALSE))</f>
        <v>2.5</v>
      </c>
      <c r="U158" s="4">
        <f>IF($H158=0,"",VLOOKUP($G158,Data!$G$3:$BA$2935,14,FALSE))</f>
        <v>0</v>
      </c>
      <c r="V158" s="4">
        <f>IF($H158=0,"",VLOOKUP($G158,Data!$G$3:$BA$2935,15,FALSE))</f>
        <v>2.5</v>
      </c>
      <c r="W158" s="4">
        <f>IF($H158=0,"",VLOOKUP($G158,Data!$G$3:$BA$2935,16,FALSE))</f>
        <v>0.39</v>
      </c>
      <c r="X158" s="4">
        <f>IF($H158=0,"",VLOOKUP($G158,Data!$G$3:$BA$2935,17,FALSE))</f>
        <v>1</v>
      </c>
      <c r="Y158" s="4">
        <f>IF($H158=0,"",VLOOKUP($G158,Data!$G$3:$BA$2935,18,FALSE))</f>
        <v>0</v>
      </c>
      <c r="Z158" s="4">
        <f>IF($H158=0,"",VLOOKUP($G158,Data!$G$3:$BA$2935,19,FALSE))</f>
        <v>0.1</v>
      </c>
      <c r="AA158" s="4">
        <f>IF($H158=0,"",VLOOKUP($G158,Data!$G$3:$BA$2935,20,FALSE))</f>
        <v>6.5</v>
      </c>
      <c r="AB158" s="4">
        <f>IF($H158=0,"",VLOOKUP($G158,Data!$G$3:$BA$2935,21,FALSE))</f>
        <v>0.44</v>
      </c>
      <c r="AC158" s="4">
        <f>IF($H158=0,"",VLOOKUP($G158,Data!$G$3:$BA$2935,22,FALSE))</f>
        <v>0.08</v>
      </c>
      <c r="AD158" s="4">
        <f>IF($H158=0,"",VLOOKUP($G158,Data!$G$3:$BA$2935,23,FALSE))</f>
        <v>0.2</v>
      </c>
      <c r="AE158" s="4">
        <f>IF($H158=0,"",VLOOKUP($G158,Data!$G$3:$BA$2935,24,FALSE))</f>
        <v>0.98</v>
      </c>
      <c r="AF158" s="4">
        <f>IF($H158=0,"",VLOOKUP($G158,Data!$G$3:$BA$2935,25,FALSE))</f>
        <v>0.1</v>
      </c>
      <c r="AG158" s="4">
        <f>IF($H158=0,"",VLOOKUP($G158,Data!$G$3:$BA$2935,26,FALSE))</f>
        <v>-0.1</v>
      </c>
      <c r="AH158" s="4" t="str">
        <f>IF($H158=0,"",VLOOKUP($G158,Data!$G$3:$BA$2935,27,FALSE))</f>
        <v>/</v>
      </c>
      <c r="AI158" s="4" t="str">
        <f>IF($H158=0,"",VLOOKUP($G158,Data!$G$3:$BA$2935,28,FALSE))</f>
        <v>/</v>
      </c>
      <c r="AJ158" s="4" t="str">
        <f>IF($H158=0,"",VLOOKUP($G158,Data!$G$3:$BA$2935,29,FALSE))</f>
        <v/>
      </c>
      <c r="AK158" s="4" t="str">
        <f>IF($H158=0,"",VLOOKUP($G158,Data!$G$3:$BA$2935,30,FALSE))</f>
        <v/>
      </c>
      <c r="AL158" s="4" t="str">
        <f>IF($H158=0,"",VLOOKUP($G158,Data!$G$3:$BA$2935,31,FALSE))</f>
        <v/>
      </c>
      <c r="AM158" s="4" t="str">
        <f>IF($H158=0,"",VLOOKUP($G158,Data!$G$3:$BA$2935,32,FALSE))</f>
        <v/>
      </c>
      <c r="AN158" s="4" t="str">
        <f>IF($H158=0,"",VLOOKUP($G158,Data!$G$3:$BA$2935,33,FALSE))</f>
        <v/>
      </c>
      <c r="AO158" s="4" t="str">
        <f>IF($H158=0,"",VLOOKUP($G158,Data!$G$3:$BA$2935,34,FALSE))</f>
        <v/>
      </c>
      <c r="AP158" s="4" t="str">
        <f>IF($H158=0,"",VLOOKUP($G158,Data!$G$3:$BA$2935,35,FALSE))</f>
        <v/>
      </c>
      <c r="AQ158" s="4" t="str">
        <f>IF($H158=0,"",VLOOKUP($G158,Data!$G$3:$BA$2935,36,FALSE))</f>
        <v/>
      </c>
      <c r="AR158" s="4" t="str">
        <f>IF($H158=0,"",VLOOKUP($G158,Data!$G$3:$BA$2935,37,FALSE))</f>
        <v/>
      </c>
      <c r="AS158" s="4" t="str">
        <f>IF($H158=0,"",VLOOKUP($G158,Data!$G$3:$BA$2935,38,FALSE))</f>
        <v/>
      </c>
      <c r="AT158" s="4" t="str">
        <f>IF($H158=0,"",VLOOKUP($G158,Data!$G$3:$BA$2935,39,FALSE))</f>
        <v/>
      </c>
    </row>
    <row r="159" spans="1:46" x14ac:dyDescent="0.25">
      <c r="A159" s="4">
        <f>PSSE!A161</f>
        <v>927012</v>
      </c>
      <c r="B159" s="4" t="str">
        <f>PSSE!B161</f>
        <v>NOMURA_S2</v>
      </c>
      <c r="C159" s="4">
        <f>PSSE!D161</f>
        <v>6.6</v>
      </c>
      <c r="D159" s="4">
        <f>PSSE!E161</f>
        <v>6.2</v>
      </c>
      <c r="E159" s="4" t="str">
        <f>PSSE!F161</f>
        <v>ND</v>
      </c>
      <c r="F159" s="4">
        <f>PSSE!G161</f>
        <v>1</v>
      </c>
      <c r="G159" s="4" t="str">
        <f t="shared" si="2"/>
        <v>PSS6.66.2ND1</v>
      </c>
      <c r="H159" s="4">
        <f>COUNTIF(Data!$G$3:$BA$2935,PSS!$G159)</f>
        <v>1</v>
      </c>
      <c r="I159" s="4" t="str">
        <f>IF($H159=0,"",VLOOKUP($G159,Data!$G$3:$BA$2935,2,FALSE))</f>
        <v>'PSS2A'</v>
      </c>
      <c r="J159" s="4">
        <f>PSSE!C161</f>
        <v>1</v>
      </c>
      <c r="K159" s="4">
        <f>IF($H159=0,"",VLOOKUP($G159,Data!$G$3:$BA$2935,4,FALSE))</f>
        <v>1</v>
      </c>
      <c r="L159" s="4">
        <f>IF($H159=0,"",VLOOKUP($G159,Data!$G$3:$BA$2935,5,FALSE))</f>
        <v>0</v>
      </c>
      <c r="M159" s="4">
        <f>IF($H159=0,"",VLOOKUP($G159,Data!$G$3:$BA$2935,6,FALSE))</f>
        <v>3</v>
      </c>
      <c r="N159" s="4">
        <f>IF($H159=0,"",VLOOKUP($G159,Data!$G$3:$BA$2935,7,FALSE))</f>
        <v>0</v>
      </c>
      <c r="O159" s="4">
        <f>IF($H159=0,"",VLOOKUP($G159,Data!$G$3:$BA$2935,8,FALSE))</f>
        <v>5</v>
      </c>
      <c r="P159" s="4">
        <f>IF($H159=0,"",VLOOKUP($G159,Data!$G$3:$BA$2935,9,FALSE))</f>
        <v>1</v>
      </c>
      <c r="Q159" s="4">
        <f>IF($H159=0,"",VLOOKUP($G159,Data!$G$3:$BA$2935,10,FALSE))</f>
        <v>2.5</v>
      </c>
      <c r="R159" s="4">
        <f>IF($H159=0,"",VLOOKUP($G159,Data!$G$3:$BA$2935,11,FALSE))</f>
        <v>2.5</v>
      </c>
      <c r="S159" s="4">
        <f>IF($H159=0,"",VLOOKUP($G159,Data!$G$3:$BA$2935,12,FALSE))</f>
        <v>0</v>
      </c>
      <c r="T159" s="4">
        <f>IF($H159=0,"",VLOOKUP($G159,Data!$G$3:$BA$2935,13,FALSE))</f>
        <v>2.5</v>
      </c>
      <c r="U159" s="4">
        <f>IF($H159=0,"",VLOOKUP($G159,Data!$G$3:$BA$2935,14,FALSE))</f>
        <v>0</v>
      </c>
      <c r="V159" s="4">
        <f>IF($H159=0,"",VLOOKUP($G159,Data!$G$3:$BA$2935,15,FALSE))</f>
        <v>2.5</v>
      </c>
      <c r="W159" s="4">
        <f>IF($H159=0,"",VLOOKUP($G159,Data!$G$3:$BA$2935,16,FALSE))</f>
        <v>0.39</v>
      </c>
      <c r="X159" s="4">
        <f>IF($H159=0,"",VLOOKUP($G159,Data!$G$3:$BA$2935,17,FALSE))</f>
        <v>1</v>
      </c>
      <c r="Y159" s="4">
        <f>IF($H159=0,"",VLOOKUP($G159,Data!$G$3:$BA$2935,18,FALSE))</f>
        <v>0</v>
      </c>
      <c r="Z159" s="4">
        <f>IF($H159=0,"",VLOOKUP($G159,Data!$G$3:$BA$2935,19,FALSE))</f>
        <v>0.1</v>
      </c>
      <c r="AA159" s="4">
        <f>IF($H159=0,"",VLOOKUP($G159,Data!$G$3:$BA$2935,20,FALSE))</f>
        <v>6.5</v>
      </c>
      <c r="AB159" s="4">
        <f>IF($H159=0,"",VLOOKUP($G159,Data!$G$3:$BA$2935,21,FALSE))</f>
        <v>0.44</v>
      </c>
      <c r="AC159" s="4">
        <f>IF($H159=0,"",VLOOKUP($G159,Data!$G$3:$BA$2935,22,FALSE))</f>
        <v>0.08</v>
      </c>
      <c r="AD159" s="4">
        <f>IF($H159=0,"",VLOOKUP($G159,Data!$G$3:$BA$2935,23,FALSE))</f>
        <v>0.2</v>
      </c>
      <c r="AE159" s="4">
        <f>IF($H159=0,"",VLOOKUP($G159,Data!$G$3:$BA$2935,24,FALSE))</f>
        <v>0.98</v>
      </c>
      <c r="AF159" s="4">
        <f>IF($H159=0,"",VLOOKUP($G159,Data!$G$3:$BA$2935,25,FALSE))</f>
        <v>0.1</v>
      </c>
      <c r="AG159" s="4">
        <f>IF($H159=0,"",VLOOKUP($G159,Data!$G$3:$BA$2935,26,FALSE))</f>
        <v>-0.1</v>
      </c>
      <c r="AH159" s="4" t="str">
        <f>IF($H159=0,"",VLOOKUP($G159,Data!$G$3:$BA$2935,27,FALSE))</f>
        <v>/</v>
      </c>
      <c r="AI159" s="4" t="str">
        <f>IF($H159=0,"",VLOOKUP($G159,Data!$G$3:$BA$2935,28,FALSE))</f>
        <v>/</v>
      </c>
      <c r="AJ159" s="4" t="str">
        <f>IF($H159=0,"",VLOOKUP($G159,Data!$G$3:$BA$2935,29,FALSE))</f>
        <v/>
      </c>
      <c r="AK159" s="4" t="str">
        <f>IF($H159=0,"",VLOOKUP($G159,Data!$G$3:$BA$2935,30,FALSE))</f>
        <v/>
      </c>
      <c r="AL159" s="4" t="str">
        <f>IF($H159=0,"",VLOOKUP($G159,Data!$G$3:$BA$2935,31,FALSE))</f>
        <v/>
      </c>
      <c r="AM159" s="4" t="str">
        <f>IF($H159=0,"",VLOOKUP($G159,Data!$G$3:$BA$2935,32,FALSE))</f>
        <v/>
      </c>
      <c r="AN159" s="4" t="str">
        <f>IF($H159=0,"",VLOOKUP($G159,Data!$G$3:$BA$2935,33,FALSE))</f>
        <v/>
      </c>
      <c r="AO159" s="4" t="str">
        <f>IF($H159=0,"",VLOOKUP($G159,Data!$G$3:$BA$2935,34,FALSE))</f>
        <v/>
      </c>
      <c r="AP159" s="4" t="str">
        <f>IF($H159=0,"",VLOOKUP($G159,Data!$G$3:$BA$2935,35,FALSE))</f>
        <v/>
      </c>
      <c r="AQ159" s="4" t="str">
        <f>IF($H159=0,"",VLOOKUP($G159,Data!$G$3:$BA$2935,36,FALSE))</f>
        <v/>
      </c>
      <c r="AR159" s="4" t="str">
        <f>IF($H159=0,"",VLOOKUP($G159,Data!$G$3:$BA$2935,37,FALSE))</f>
        <v/>
      </c>
      <c r="AS159" s="4" t="str">
        <f>IF($H159=0,"",VLOOKUP($G159,Data!$G$3:$BA$2935,38,FALSE))</f>
        <v/>
      </c>
      <c r="AT159" s="4" t="str">
        <f>IF($H159=0,"",VLOOKUP($G159,Data!$G$3:$BA$2935,39,FALSE))</f>
        <v/>
      </c>
    </row>
    <row r="160" spans="1:46" x14ac:dyDescent="0.25">
      <c r="A160" s="4">
        <f>PSSE!A162</f>
        <v>927013</v>
      </c>
      <c r="B160" s="4" t="str">
        <f>PSSE!B162</f>
        <v>NOMURA_S3</v>
      </c>
      <c r="C160" s="4">
        <f>PSSE!D162</f>
        <v>6.6</v>
      </c>
      <c r="D160" s="4">
        <f>PSSE!E162</f>
        <v>6.2</v>
      </c>
      <c r="E160" s="4" t="str">
        <f>PSSE!F162</f>
        <v>ND</v>
      </c>
      <c r="F160" s="4">
        <f>PSSE!G162</f>
        <v>1</v>
      </c>
      <c r="G160" s="4" t="str">
        <f t="shared" si="2"/>
        <v>PSS6.66.2ND1</v>
      </c>
      <c r="H160" s="4">
        <f>COUNTIF(Data!$G$3:$BA$2935,PSS!$G160)</f>
        <v>1</v>
      </c>
      <c r="I160" s="4" t="str">
        <f>IF($H160=0,"",VLOOKUP($G160,Data!$G$3:$BA$2935,2,FALSE))</f>
        <v>'PSS2A'</v>
      </c>
      <c r="J160" s="4">
        <f>PSSE!C162</f>
        <v>1</v>
      </c>
      <c r="K160" s="4">
        <f>IF($H160=0,"",VLOOKUP($G160,Data!$G$3:$BA$2935,4,FALSE))</f>
        <v>1</v>
      </c>
      <c r="L160" s="4">
        <f>IF($H160=0,"",VLOOKUP($G160,Data!$G$3:$BA$2935,5,FALSE))</f>
        <v>0</v>
      </c>
      <c r="M160" s="4">
        <f>IF($H160=0,"",VLOOKUP($G160,Data!$G$3:$BA$2935,6,FALSE))</f>
        <v>3</v>
      </c>
      <c r="N160" s="4">
        <f>IF($H160=0,"",VLOOKUP($G160,Data!$G$3:$BA$2935,7,FALSE))</f>
        <v>0</v>
      </c>
      <c r="O160" s="4">
        <f>IF($H160=0,"",VLOOKUP($G160,Data!$G$3:$BA$2935,8,FALSE))</f>
        <v>5</v>
      </c>
      <c r="P160" s="4">
        <f>IF($H160=0,"",VLOOKUP($G160,Data!$G$3:$BA$2935,9,FALSE))</f>
        <v>1</v>
      </c>
      <c r="Q160" s="4">
        <f>IF($H160=0,"",VLOOKUP($G160,Data!$G$3:$BA$2935,10,FALSE))</f>
        <v>2.5</v>
      </c>
      <c r="R160" s="4">
        <f>IF($H160=0,"",VLOOKUP($G160,Data!$G$3:$BA$2935,11,FALSE))</f>
        <v>2.5</v>
      </c>
      <c r="S160" s="4">
        <f>IF($H160=0,"",VLOOKUP($G160,Data!$G$3:$BA$2935,12,FALSE))</f>
        <v>0</v>
      </c>
      <c r="T160" s="4">
        <f>IF($H160=0,"",VLOOKUP($G160,Data!$G$3:$BA$2935,13,FALSE))</f>
        <v>2.5</v>
      </c>
      <c r="U160" s="4">
        <f>IF($H160=0,"",VLOOKUP($G160,Data!$G$3:$BA$2935,14,FALSE))</f>
        <v>0</v>
      </c>
      <c r="V160" s="4">
        <f>IF($H160=0,"",VLOOKUP($G160,Data!$G$3:$BA$2935,15,FALSE))</f>
        <v>2.5</v>
      </c>
      <c r="W160" s="4">
        <f>IF($H160=0,"",VLOOKUP($G160,Data!$G$3:$BA$2935,16,FALSE))</f>
        <v>0.39</v>
      </c>
      <c r="X160" s="4">
        <f>IF($H160=0,"",VLOOKUP($G160,Data!$G$3:$BA$2935,17,FALSE))</f>
        <v>1</v>
      </c>
      <c r="Y160" s="4">
        <f>IF($H160=0,"",VLOOKUP($G160,Data!$G$3:$BA$2935,18,FALSE))</f>
        <v>0</v>
      </c>
      <c r="Z160" s="4">
        <f>IF($H160=0,"",VLOOKUP($G160,Data!$G$3:$BA$2935,19,FALSE))</f>
        <v>0.1</v>
      </c>
      <c r="AA160" s="4">
        <f>IF($H160=0,"",VLOOKUP($G160,Data!$G$3:$BA$2935,20,FALSE))</f>
        <v>6.5</v>
      </c>
      <c r="AB160" s="4">
        <f>IF($H160=0,"",VLOOKUP($G160,Data!$G$3:$BA$2935,21,FALSE))</f>
        <v>0.44</v>
      </c>
      <c r="AC160" s="4">
        <f>IF($H160=0,"",VLOOKUP($G160,Data!$G$3:$BA$2935,22,FALSE))</f>
        <v>0.08</v>
      </c>
      <c r="AD160" s="4">
        <f>IF($H160=0,"",VLOOKUP($G160,Data!$G$3:$BA$2935,23,FALSE))</f>
        <v>0.2</v>
      </c>
      <c r="AE160" s="4">
        <f>IF($H160=0,"",VLOOKUP($G160,Data!$G$3:$BA$2935,24,FALSE))</f>
        <v>0.98</v>
      </c>
      <c r="AF160" s="4">
        <f>IF($H160=0,"",VLOOKUP($G160,Data!$G$3:$BA$2935,25,FALSE))</f>
        <v>0.1</v>
      </c>
      <c r="AG160" s="4">
        <f>IF($H160=0,"",VLOOKUP($G160,Data!$G$3:$BA$2935,26,FALSE))</f>
        <v>-0.1</v>
      </c>
      <c r="AH160" s="4" t="str">
        <f>IF($H160=0,"",VLOOKUP($G160,Data!$G$3:$BA$2935,27,FALSE))</f>
        <v>/</v>
      </c>
      <c r="AI160" s="4" t="str">
        <f>IF($H160=0,"",VLOOKUP($G160,Data!$G$3:$BA$2935,28,FALSE))</f>
        <v>/</v>
      </c>
      <c r="AJ160" s="4" t="str">
        <f>IF($H160=0,"",VLOOKUP($G160,Data!$G$3:$BA$2935,29,FALSE))</f>
        <v/>
      </c>
      <c r="AK160" s="4" t="str">
        <f>IF($H160=0,"",VLOOKUP($G160,Data!$G$3:$BA$2935,30,FALSE))</f>
        <v/>
      </c>
      <c r="AL160" s="4" t="str">
        <f>IF($H160=0,"",VLOOKUP($G160,Data!$G$3:$BA$2935,31,FALSE))</f>
        <v/>
      </c>
      <c r="AM160" s="4" t="str">
        <f>IF($H160=0,"",VLOOKUP($G160,Data!$G$3:$BA$2935,32,FALSE))</f>
        <v/>
      </c>
      <c r="AN160" s="4" t="str">
        <f>IF($H160=0,"",VLOOKUP($G160,Data!$G$3:$BA$2935,33,FALSE))</f>
        <v/>
      </c>
      <c r="AO160" s="4" t="str">
        <f>IF($H160=0,"",VLOOKUP($G160,Data!$G$3:$BA$2935,34,FALSE))</f>
        <v/>
      </c>
      <c r="AP160" s="4" t="str">
        <f>IF($H160=0,"",VLOOKUP($G160,Data!$G$3:$BA$2935,35,FALSE))</f>
        <v/>
      </c>
      <c r="AQ160" s="4" t="str">
        <f>IF($H160=0,"",VLOOKUP($G160,Data!$G$3:$BA$2935,36,FALSE))</f>
        <v/>
      </c>
      <c r="AR160" s="4" t="str">
        <f>IF($H160=0,"",VLOOKUP($G160,Data!$G$3:$BA$2935,37,FALSE))</f>
        <v/>
      </c>
      <c r="AS160" s="4" t="str">
        <f>IF($H160=0,"",VLOOKUP($G160,Data!$G$3:$BA$2935,38,FALSE))</f>
        <v/>
      </c>
      <c r="AT160" s="4" t="str">
        <f>IF($H160=0,"",VLOOKUP($G160,Data!$G$3:$BA$2935,39,FALSE))</f>
        <v/>
      </c>
    </row>
    <row r="161" spans="1:46" x14ac:dyDescent="0.25">
      <c r="A161" s="4">
        <f>PSSE!A163</f>
        <v>927013</v>
      </c>
      <c r="B161" s="4" t="str">
        <f>PSSE!B163</f>
        <v>NOMURA_S3</v>
      </c>
      <c r="C161" s="4">
        <f>PSSE!D163</f>
        <v>6.6</v>
      </c>
      <c r="D161" s="4">
        <f>PSSE!E163</f>
        <v>6.2</v>
      </c>
      <c r="E161" s="4" t="str">
        <f>PSSE!F163</f>
        <v>ND</v>
      </c>
      <c r="F161" s="4">
        <f>PSSE!G163</f>
        <v>1</v>
      </c>
      <c r="G161" s="4" t="str">
        <f t="shared" si="2"/>
        <v>PSS6.66.2ND1</v>
      </c>
      <c r="H161" s="4">
        <f>COUNTIF(Data!$G$3:$BA$2935,PSS!$G161)</f>
        <v>1</v>
      </c>
      <c r="I161" s="4" t="str">
        <f>IF($H161=0,"",VLOOKUP($G161,Data!$G$3:$BA$2935,2,FALSE))</f>
        <v>'PSS2A'</v>
      </c>
      <c r="J161" s="4">
        <f>PSSE!C163</f>
        <v>2</v>
      </c>
      <c r="K161" s="4">
        <f>IF($H161=0,"",VLOOKUP($G161,Data!$G$3:$BA$2935,4,FALSE))</f>
        <v>1</v>
      </c>
      <c r="L161" s="4">
        <f>IF($H161=0,"",VLOOKUP($G161,Data!$G$3:$BA$2935,5,FALSE))</f>
        <v>0</v>
      </c>
      <c r="M161" s="4">
        <f>IF($H161=0,"",VLOOKUP($G161,Data!$G$3:$BA$2935,6,FALSE))</f>
        <v>3</v>
      </c>
      <c r="N161" s="4">
        <f>IF($H161=0,"",VLOOKUP($G161,Data!$G$3:$BA$2935,7,FALSE))</f>
        <v>0</v>
      </c>
      <c r="O161" s="4">
        <f>IF($H161=0,"",VLOOKUP($G161,Data!$G$3:$BA$2935,8,FALSE))</f>
        <v>5</v>
      </c>
      <c r="P161" s="4">
        <f>IF($H161=0,"",VLOOKUP($G161,Data!$G$3:$BA$2935,9,FALSE))</f>
        <v>1</v>
      </c>
      <c r="Q161" s="4">
        <f>IF($H161=0,"",VLOOKUP($G161,Data!$G$3:$BA$2935,10,FALSE))</f>
        <v>2.5</v>
      </c>
      <c r="R161" s="4">
        <f>IF($H161=0,"",VLOOKUP($G161,Data!$G$3:$BA$2935,11,FALSE))</f>
        <v>2.5</v>
      </c>
      <c r="S161" s="4">
        <f>IF($H161=0,"",VLOOKUP($G161,Data!$G$3:$BA$2935,12,FALSE))</f>
        <v>0</v>
      </c>
      <c r="T161" s="4">
        <f>IF($H161=0,"",VLOOKUP($G161,Data!$G$3:$BA$2935,13,FALSE))</f>
        <v>2.5</v>
      </c>
      <c r="U161" s="4">
        <f>IF($H161=0,"",VLOOKUP($G161,Data!$G$3:$BA$2935,14,FALSE))</f>
        <v>0</v>
      </c>
      <c r="V161" s="4">
        <f>IF($H161=0,"",VLOOKUP($G161,Data!$G$3:$BA$2935,15,FALSE))</f>
        <v>2.5</v>
      </c>
      <c r="W161" s="4">
        <f>IF($H161=0,"",VLOOKUP($G161,Data!$G$3:$BA$2935,16,FALSE))</f>
        <v>0.39</v>
      </c>
      <c r="X161" s="4">
        <f>IF($H161=0,"",VLOOKUP($G161,Data!$G$3:$BA$2935,17,FALSE))</f>
        <v>1</v>
      </c>
      <c r="Y161" s="4">
        <f>IF($H161=0,"",VLOOKUP($G161,Data!$G$3:$BA$2935,18,FALSE))</f>
        <v>0</v>
      </c>
      <c r="Z161" s="4">
        <f>IF($H161=0,"",VLOOKUP($G161,Data!$G$3:$BA$2935,19,FALSE))</f>
        <v>0.1</v>
      </c>
      <c r="AA161" s="4">
        <f>IF($H161=0,"",VLOOKUP($G161,Data!$G$3:$BA$2935,20,FALSE))</f>
        <v>6.5</v>
      </c>
      <c r="AB161" s="4">
        <f>IF($H161=0,"",VLOOKUP($G161,Data!$G$3:$BA$2935,21,FALSE))</f>
        <v>0.44</v>
      </c>
      <c r="AC161" s="4">
        <f>IF($H161=0,"",VLOOKUP($G161,Data!$G$3:$BA$2935,22,FALSE))</f>
        <v>0.08</v>
      </c>
      <c r="AD161" s="4">
        <f>IF($H161=0,"",VLOOKUP($G161,Data!$G$3:$BA$2935,23,FALSE))</f>
        <v>0.2</v>
      </c>
      <c r="AE161" s="4">
        <f>IF($H161=0,"",VLOOKUP($G161,Data!$G$3:$BA$2935,24,FALSE))</f>
        <v>0.98</v>
      </c>
      <c r="AF161" s="4">
        <f>IF($H161=0,"",VLOOKUP($G161,Data!$G$3:$BA$2935,25,FALSE))</f>
        <v>0.1</v>
      </c>
      <c r="AG161" s="4">
        <f>IF($H161=0,"",VLOOKUP($G161,Data!$G$3:$BA$2935,26,FALSE))</f>
        <v>-0.1</v>
      </c>
      <c r="AH161" s="4" t="str">
        <f>IF($H161=0,"",VLOOKUP($G161,Data!$G$3:$BA$2935,27,FALSE))</f>
        <v>/</v>
      </c>
      <c r="AI161" s="4" t="str">
        <f>IF($H161=0,"",VLOOKUP($G161,Data!$G$3:$BA$2935,28,FALSE))</f>
        <v>/</v>
      </c>
      <c r="AJ161" s="4" t="str">
        <f>IF($H161=0,"",VLOOKUP($G161,Data!$G$3:$BA$2935,29,FALSE))</f>
        <v/>
      </c>
      <c r="AK161" s="4" t="str">
        <f>IF($H161=0,"",VLOOKUP($G161,Data!$G$3:$BA$2935,30,FALSE))</f>
        <v/>
      </c>
      <c r="AL161" s="4" t="str">
        <f>IF($H161=0,"",VLOOKUP($G161,Data!$G$3:$BA$2935,31,FALSE))</f>
        <v/>
      </c>
      <c r="AM161" s="4" t="str">
        <f>IF($H161=0,"",VLOOKUP($G161,Data!$G$3:$BA$2935,32,FALSE))</f>
        <v/>
      </c>
      <c r="AN161" s="4" t="str">
        <f>IF($H161=0,"",VLOOKUP($G161,Data!$G$3:$BA$2935,33,FALSE))</f>
        <v/>
      </c>
      <c r="AO161" s="4" t="str">
        <f>IF($H161=0,"",VLOOKUP($G161,Data!$G$3:$BA$2935,34,FALSE))</f>
        <v/>
      </c>
      <c r="AP161" s="4" t="str">
        <f>IF($H161=0,"",VLOOKUP($G161,Data!$G$3:$BA$2935,35,FALSE))</f>
        <v/>
      </c>
      <c r="AQ161" s="4" t="str">
        <f>IF($H161=0,"",VLOOKUP($G161,Data!$G$3:$BA$2935,36,FALSE))</f>
        <v/>
      </c>
      <c r="AR161" s="4" t="str">
        <f>IF($H161=0,"",VLOOKUP($G161,Data!$G$3:$BA$2935,37,FALSE))</f>
        <v/>
      </c>
      <c r="AS161" s="4" t="str">
        <f>IF($H161=0,"",VLOOKUP($G161,Data!$G$3:$BA$2935,38,FALSE))</f>
        <v/>
      </c>
      <c r="AT161" s="4" t="str">
        <f>IF($H161=0,"",VLOOKUP($G161,Data!$G$3:$BA$2935,39,FALSE))</f>
        <v/>
      </c>
    </row>
    <row r="162" spans="1:46" x14ac:dyDescent="0.25">
      <c r="A162" s="4">
        <f>PSSE!A164</f>
        <v>927013</v>
      </c>
      <c r="B162" s="4" t="str">
        <f>PSSE!B164</f>
        <v>NOMURA_S3</v>
      </c>
      <c r="C162" s="4">
        <f>PSSE!D164</f>
        <v>6.6</v>
      </c>
      <c r="D162" s="4">
        <f>PSSE!E164</f>
        <v>6.2</v>
      </c>
      <c r="E162" s="4" t="str">
        <f>PSSE!F164</f>
        <v>ND</v>
      </c>
      <c r="F162" s="4">
        <f>PSSE!G164</f>
        <v>1</v>
      </c>
      <c r="G162" s="4" t="str">
        <f t="shared" si="2"/>
        <v>PSS6.66.2ND1</v>
      </c>
      <c r="H162" s="4">
        <f>COUNTIF(Data!$G$3:$BA$2935,PSS!$G162)</f>
        <v>1</v>
      </c>
      <c r="I162" s="4" t="str">
        <f>IF($H162=0,"",VLOOKUP($G162,Data!$G$3:$BA$2935,2,FALSE))</f>
        <v>'PSS2A'</v>
      </c>
      <c r="J162" s="4">
        <f>PSSE!C164</f>
        <v>3</v>
      </c>
      <c r="K162" s="4">
        <f>IF($H162=0,"",VLOOKUP($G162,Data!$G$3:$BA$2935,4,FALSE))</f>
        <v>1</v>
      </c>
      <c r="L162" s="4">
        <f>IF($H162=0,"",VLOOKUP($G162,Data!$G$3:$BA$2935,5,FALSE))</f>
        <v>0</v>
      </c>
      <c r="M162" s="4">
        <f>IF($H162=0,"",VLOOKUP($G162,Data!$G$3:$BA$2935,6,FALSE))</f>
        <v>3</v>
      </c>
      <c r="N162" s="4">
        <f>IF($H162=0,"",VLOOKUP($G162,Data!$G$3:$BA$2935,7,FALSE))</f>
        <v>0</v>
      </c>
      <c r="O162" s="4">
        <f>IF($H162=0,"",VLOOKUP($G162,Data!$G$3:$BA$2935,8,FALSE))</f>
        <v>5</v>
      </c>
      <c r="P162" s="4">
        <f>IF($H162=0,"",VLOOKUP($G162,Data!$G$3:$BA$2935,9,FALSE))</f>
        <v>1</v>
      </c>
      <c r="Q162" s="4">
        <f>IF($H162=0,"",VLOOKUP($G162,Data!$G$3:$BA$2935,10,FALSE))</f>
        <v>2.5</v>
      </c>
      <c r="R162" s="4">
        <f>IF($H162=0,"",VLOOKUP($G162,Data!$G$3:$BA$2935,11,FALSE))</f>
        <v>2.5</v>
      </c>
      <c r="S162" s="4">
        <f>IF($H162=0,"",VLOOKUP($G162,Data!$G$3:$BA$2935,12,FALSE))</f>
        <v>0</v>
      </c>
      <c r="T162" s="4">
        <f>IF($H162=0,"",VLOOKUP($G162,Data!$G$3:$BA$2935,13,FALSE))</f>
        <v>2.5</v>
      </c>
      <c r="U162" s="4">
        <f>IF($H162=0,"",VLOOKUP($G162,Data!$G$3:$BA$2935,14,FALSE))</f>
        <v>0</v>
      </c>
      <c r="V162" s="4">
        <f>IF($H162=0,"",VLOOKUP($G162,Data!$G$3:$BA$2935,15,FALSE))</f>
        <v>2.5</v>
      </c>
      <c r="W162" s="4">
        <f>IF($H162=0,"",VLOOKUP($G162,Data!$G$3:$BA$2935,16,FALSE))</f>
        <v>0.39</v>
      </c>
      <c r="X162" s="4">
        <f>IF($H162=0,"",VLOOKUP($G162,Data!$G$3:$BA$2935,17,FALSE))</f>
        <v>1</v>
      </c>
      <c r="Y162" s="4">
        <f>IF($H162=0,"",VLOOKUP($G162,Data!$G$3:$BA$2935,18,FALSE))</f>
        <v>0</v>
      </c>
      <c r="Z162" s="4">
        <f>IF($H162=0,"",VLOOKUP($G162,Data!$G$3:$BA$2935,19,FALSE))</f>
        <v>0.1</v>
      </c>
      <c r="AA162" s="4">
        <f>IF($H162=0,"",VLOOKUP($G162,Data!$G$3:$BA$2935,20,FALSE))</f>
        <v>6.5</v>
      </c>
      <c r="AB162" s="4">
        <f>IF($H162=0,"",VLOOKUP($G162,Data!$G$3:$BA$2935,21,FALSE))</f>
        <v>0.44</v>
      </c>
      <c r="AC162" s="4">
        <f>IF($H162=0,"",VLOOKUP($G162,Data!$G$3:$BA$2935,22,FALSE))</f>
        <v>0.08</v>
      </c>
      <c r="AD162" s="4">
        <f>IF($H162=0,"",VLOOKUP($G162,Data!$G$3:$BA$2935,23,FALSE))</f>
        <v>0.2</v>
      </c>
      <c r="AE162" s="4">
        <f>IF($H162=0,"",VLOOKUP($G162,Data!$G$3:$BA$2935,24,FALSE))</f>
        <v>0.98</v>
      </c>
      <c r="AF162" s="4">
        <f>IF($H162=0,"",VLOOKUP($G162,Data!$G$3:$BA$2935,25,FALSE))</f>
        <v>0.1</v>
      </c>
      <c r="AG162" s="4">
        <f>IF($H162=0,"",VLOOKUP($G162,Data!$G$3:$BA$2935,26,FALSE))</f>
        <v>-0.1</v>
      </c>
      <c r="AH162" s="4" t="str">
        <f>IF($H162=0,"",VLOOKUP($G162,Data!$G$3:$BA$2935,27,FALSE))</f>
        <v>/</v>
      </c>
      <c r="AI162" s="4" t="str">
        <f>IF($H162=0,"",VLOOKUP($G162,Data!$G$3:$BA$2935,28,FALSE))</f>
        <v>/</v>
      </c>
      <c r="AJ162" s="4" t="str">
        <f>IF($H162=0,"",VLOOKUP($G162,Data!$G$3:$BA$2935,29,FALSE))</f>
        <v/>
      </c>
      <c r="AK162" s="4" t="str">
        <f>IF($H162=0,"",VLOOKUP($G162,Data!$G$3:$BA$2935,30,FALSE))</f>
        <v/>
      </c>
      <c r="AL162" s="4" t="str">
        <f>IF($H162=0,"",VLOOKUP($G162,Data!$G$3:$BA$2935,31,FALSE))</f>
        <v/>
      </c>
      <c r="AM162" s="4" t="str">
        <f>IF($H162=0,"",VLOOKUP($G162,Data!$G$3:$BA$2935,32,FALSE))</f>
        <v/>
      </c>
      <c r="AN162" s="4" t="str">
        <f>IF($H162=0,"",VLOOKUP($G162,Data!$G$3:$BA$2935,33,FALSE))</f>
        <v/>
      </c>
      <c r="AO162" s="4" t="str">
        <f>IF($H162=0,"",VLOOKUP($G162,Data!$G$3:$BA$2935,34,FALSE))</f>
        <v/>
      </c>
      <c r="AP162" s="4" t="str">
        <f>IF($H162=0,"",VLOOKUP($G162,Data!$G$3:$BA$2935,35,FALSE))</f>
        <v/>
      </c>
      <c r="AQ162" s="4" t="str">
        <f>IF($H162=0,"",VLOOKUP($G162,Data!$G$3:$BA$2935,36,FALSE))</f>
        <v/>
      </c>
      <c r="AR162" s="4" t="str">
        <f>IF($H162=0,"",VLOOKUP($G162,Data!$G$3:$BA$2935,37,FALSE))</f>
        <v/>
      </c>
      <c r="AS162" s="4" t="str">
        <f>IF($H162=0,"",VLOOKUP($G162,Data!$G$3:$BA$2935,38,FALSE))</f>
        <v/>
      </c>
      <c r="AT162" s="4" t="str">
        <f>IF($H162=0,"",VLOOKUP($G162,Data!$G$3:$BA$2935,39,FALSE))</f>
        <v/>
      </c>
    </row>
    <row r="163" spans="1:46" x14ac:dyDescent="0.25">
      <c r="A163" s="4">
        <f>PSSE!A165</f>
        <v>927013</v>
      </c>
      <c r="B163" s="4" t="str">
        <f>PSSE!B165</f>
        <v>NOMURA_S3</v>
      </c>
      <c r="C163" s="4">
        <f>PSSE!D165</f>
        <v>6.6</v>
      </c>
      <c r="D163" s="4">
        <f>PSSE!E165</f>
        <v>6.2</v>
      </c>
      <c r="E163" s="4" t="str">
        <f>PSSE!F165</f>
        <v>ND</v>
      </c>
      <c r="F163" s="4">
        <f>PSSE!G165</f>
        <v>1</v>
      </c>
      <c r="G163" s="4" t="str">
        <f t="shared" si="2"/>
        <v>PSS6.66.2ND1</v>
      </c>
      <c r="H163" s="4">
        <f>COUNTIF(Data!$G$3:$BA$2935,PSS!$G163)</f>
        <v>1</v>
      </c>
      <c r="I163" s="4" t="str">
        <f>IF($H163=0,"",VLOOKUP($G163,Data!$G$3:$BA$2935,2,FALSE))</f>
        <v>'PSS2A'</v>
      </c>
      <c r="J163" s="4">
        <f>PSSE!C165</f>
        <v>4</v>
      </c>
      <c r="K163" s="4">
        <f>IF($H163=0,"",VLOOKUP($G163,Data!$G$3:$BA$2935,4,FALSE))</f>
        <v>1</v>
      </c>
      <c r="L163" s="4">
        <f>IF($H163=0,"",VLOOKUP($G163,Data!$G$3:$BA$2935,5,FALSE))</f>
        <v>0</v>
      </c>
      <c r="M163" s="4">
        <f>IF($H163=0,"",VLOOKUP($G163,Data!$G$3:$BA$2935,6,FALSE))</f>
        <v>3</v>
      </c>
      <c r="N163" s="4">
        <f>IF($H163=0,"",VLOOKUP($G163,Data!$G$3:$BA$2935,7,FALSE))</f>
        <v>0</v>
      </c>
      <c r="O163" s="4">
        <f>IF($H163=0,"",VLOOKUP($G163,Data!$G$3:$BA$2935,8,FALSE))</f>
        <v>5</v>
      </c>
      <c r="P163" s="4">
        <f>IF($H163=0,"",VLOOKUP($G163,Data!$G$3:$BA$2935,9,FALSE))</f>
        <v>1</v>
      </c>
      <c r="Q163" s="4">
        <f>IF($H163=0,"",VLOOKUP($G163,Data!$G$3:$BA$2935,10,FALSE))</f>
        <v>2.5</v>
      </c>
      <c r="R163" s="4">
        <f>IF($H163=0,"",VLOOKUP($G163,Data!$G$3:$BA$2935,11,FALSE))</f>
        <v>2.5</v>
      </c>
      <c r="S163" s="4">
        <f>IF($H163=0,"",VLOOKUP($G163,Data!$G$3:$BA$2935,12,FALSE))</f>
        <v>0</v>
      </c>
      <c r="T163" s="4">
        <f>IF($H163=0,"",VLOOKUP($G163,Data!$G$3:$BA$2935,13,FALSE))</f>
        <v>2.5</v>
      </c>
      <c r="U163" s="4">
        <f>IF($H163=0,"",VLOOKUP($G163,Data!$G$3:$BA$2935,14,FALSE))</f>
        <v>0</v>
      </c>
      <c r="V163" s="4">
        <f>IF($H163=0,"",VLOOKUP($G163,Data!$G$3:$BA$2935,15,FALSE))</f>
        <v>2.5</v>
      </c>
      <c r="W163" s="4">
        <f>IF($H163=0,"",VLOOKUP($G163,Data!$G$3:$BA$2935,16,FALSE))</f>
        <v>0.39</v>
      </c>
      <c r="X163" s="4">
        <f>IF($H163=0,"",VLOOKUP($G163,Data!$G$3:$BA$2935,17,FALSE))</f>
        <v>1</v>
      </c>
      <c r="Y163" s="4">
        <f>IF($H163=0,"",VLOOKUP($G163,Data!$G$3:$BA$2935,18,FALSE))</f>
        <v>0</v>
      </c>
      <c r="Z163" s="4">
        <f>IF($H163=0,"",VLOOKUP($G163,Data!$G$3:$BA$2935,19,FALSE))</f>
        <v>0.1</v>
      </c>
      <c r="AA163" s="4">
        <f>IF($H163=0,"",VLOOKUP($G163,Data!$G$3:$BA$2935,20,FALSE))</f>
        <v>6.5</v>
      </c>
      <c r="AB163" s="4">
        <f>IF($H163=0,"",VLOOKUP($G163,Data!$G$3:$BA$2935,21,FALSE))</f>
        <v>0.44</v>
      </c>
      <c r="AC163" s="4">
        <f>IF($H163=0,"",VLOOKUP($G163,Data!$G$3:$BA$2935,22,FALSE))</f>
        <v>0.08</v>
      </c>
      <c r="AD163" s="4">
        <f>IF($H163=0,"",VLOOKUP($G163,Data!$G$3:$BA$2935,23,FALSE))</f>
        <v>0.2</v>
      </c>
      <c r="AE163" s="4">
        <f>IF($H163=0,"",VLOOKUP($G163,Data!$G$3:$BA$2935,24,FALSE))</f>
        <v>0.98</v>
      </c>
      <c r="AF163" s="4">
        <f>IF($H163=0,"",VLOOKUP($G163,Data!$G$3:$BA$2935,25,FALSE))</f>
        <v>0.1</v>
      </c>
      <c r="AG163" s="4">
        <f>IF($H163=0,"",VLOOKUP($G163,Data!$G$3:$BA$2935,26,FALSE))</f>
        <v>-0.1</v>
      </c>
      <c r="AH163" s="4" t="str">
        <f>IF($H163=0,"",VLOOKUP($G163,Data!$G$3:$BA$2935,27,FALSE))</f>
        <v>/</v>
      </c>
      <c r="AI163" s="4" t="str">
        <f>IF($H163=0,"",VLOOKUP($G163,Data!$G$3:$BA$2935,28,FALSE))</f>
        <v>/</v>
      </c>
      <c r="AJ163" s="4" t="str">
        <f>IF($H163=0,"",VLOOKUP($G163,Data!$G$3:$BA$2935,29,FALSE))</f>
        <v/>
      </c>
      <c r="AK163" s="4" t="str">
        <f>IF($H163=0,"",VLOOKUP($G163,Data!$G$3:$BA$2935,30,FALSE))</f>
        <v/>
      </c>
      <c r="AL163" s="4" t="str">
        <f>IF($H163=0,"",VLOOKUP($G163,Data!$G$3:$BA$2935,31,FALSE))</f>
        <v/>
      </c>
      <c r="AM163" s="4" t="str">
        <f>IF($H163=0,"",VLOOKUP($G163,Data!$G$3:$BA$2935,32,FALSE))</f>
        <v/>
      </c>
      <c r="AN163" s="4" t="str">
        <f>IF($H163=0,"",VLOOKUP($G163,Data!$G$3:$BA$2935,33,FALSE))</f>
        <v/>
      </c>
      <c r="AO163" s="4" t="str">
        <f>IF($H163=0,"",VLOOKUP($G163,Data!$G$3:$BA$2935,34,FALSE))</f>
        <v/>
      </c>
      <c r="AP163" s="4" t="str">
        <f>IF($H163=0,"",VLOOKUP($G163,Data!$G$3:$BA$2935,35,FALSE))</f>
        <v/>
      </c>
      <c r="AQ163" s="4" t="str">
        <f>IF($H163=0,"",VLOOKUP($G163,Data!$G$3:$BA$2935,36,FALSE))</f>
        <v/>
      </c>
      <c r="AR163" s="4" t="str">
        <f>IF($H163=0,"",VLOOKUP($G163,Data!$G$3:$BA$2935,37,FALSE))</f>
        <v/>
      </c>
      <c r="AS163" s="4" t="str">
        <f>IF($H163=0,"",VLOOKUP($G163,Data!$G$3:$BA$2935,38,FALSE))</f>
        <v/>
      </c>
      <c r="AT163" s="4" t="str">
        <f>IF($H163=0,"",VLOOKUP($G163,Data!$G$3:$BA$2935,39,FALSE))</f>
        <v/>
      </c>
    </row>
    <row r="164" spans="1:46" x14ac:dyDescent="0.25">
      <c r="A164" s="4">
        <f>PSSE!A166</f>
        <v>927021</v>
      </c>
      <c r="B164" s="4" t="str">
        <f>PSSE!B166</f>
        <v>HAIPHONG1_S1</v>
      </c>
      <c r="C164" s="4">
        <f>PSSE!D166</f>
        <v>19</v>
      </c>
      <c r="D164" s="4">
        <f>PSSE!E166</f>
        <v>305</v>
      </c>
      <c r="E164" s="4" t="str">
        <f>PSSE!F166</f>
        <v>ND</v>
      </c>
      <c r="F164" s="4">
        <f>PSSE!G166</f>
        <v>1</v>
      </c>
      <c r="G164" s="4" t="str">
        <f t="shared" si="2"/>
        <v>PSS19305ND1</v>
      </c>
      <c r="H164" s="4">
        <f>COUNTIF(Data!$G$3:$BA$2935,PSS!$G164)</f>
        <v>1</v>
      </c>
      <c r="I164" s="4" t="str">
        <f>IF($H164=0,"",VLOOKUP($G164,Data!$G$3:$BA$2935,2,FALSE))</f>
        <v>'PSS2A'</v>
      </c>
      <c r="J164" s="4">
        <f>PSSE!C166</f>
        <v>1</v>
      </c>
      <c r="K164" s="4">
        <f>IF($H164=0,"",VLOOKUP($G164,Data!$G$3:$BA$2935,4,FALSE))</f>
        <v>1</v>
      </c>
      <c r="L164" s="4">
        <f>IF($H164=0,"",VLOOKUP($G164,Data!$G$3:$BA$2935,5,FALSE))</f>
        <v>0</v>
      </c>
      <c r="M164" s="4">
        <f>IF($H164=0,"",VLOOKUP($G164,Data!$G$3:$BA$2935,6,FALSE))</f>
        <v>3</v>
      </c>
      <c r="N164" s="4">
        <f>IF($H164=0,"",VLOOKUP($G164,Data!$G$3:$BA$2935,7,FALSE))</f>
        <v>0</v>
      </c>
      <c r="O164" s="4">
        <f>IF($H164=0,"",VLOOKUP($G164,Data!$G$3:$BA$2935,8,FALSE))</f>
        <v>5</v>
      </c>
      <c r="P164" s="4">
        <f>IF($H164=0,"",VLOOKUP($G164,Data!$G$3:$BA$2935,9,FALSE))</f>
        <v>1</v>
      </c>
      <c r="Q164" s="4">
        <f>IF($H164=0,"",VLOOKUP($G164,Data!$G$3:$BA$2935,10,FALSE))</f>
        <v>2.5</v>
      </c>
      <c r="R164" s="4">
        <f>IF($H164=0,"",VLOOKUP($G164,Data!$G$3:$BA$2935,11,FALSE))</f>
        <v>2.5</v>
      </c>
      <c r="S164" s="4">
        <f>IF($H164=0,"",VLOOKUP($G164,Data!$G$3:$BA$2935,12,FALSE))</f>
        <v>0</v>
      </c>
      <c r="T164" s="4">
        <f>IF($H164=0,"",VLOOKUP($G164,Data!$G$3:$BA$2935,13,FALSE))</f>
        <v>2.5</v>
      </c>
      <c r="U164" s="4">
        <f>IF($H164=0,"",VLOOKUP($G164,Data!$G$3:$BA$2935,14,FALSE))</f>
        <v>0</v>
      </c>
      <c r="V164" s="4">
        <f>IF($H164=0,"",VLOOKUP($G164,Data!$G$3:$BA$2935,15,FALSE))</f>
        <v>2.5</v>
      </c>
      <c r="W164" s="4">
        <f>IF($H164=0,"",VLOOKUP($G164,Data!$G$3:$BA$2935,16,FALSE))</f>
        <v>0.39</v>
      </c>
      <c r="X164" s="4">
        <f>IF($H164=0,"",VLOOKUP($G164,Data!$G$3:$BA$2935,17,FALSE))</f>
        <v>1</v>
      </c>
      <c r="Y164" s="4">
        <f>IF($H164=0,"",VLOOKUP($G164,Data!$G$3:$BA$2935,18,FALSE))</f>
        <v>0</v>
      </c>
      <c r="Z164" s="4">
        <f>IF($H164=0,"",VLOOKUP($G164,Data!$G$3:$BA$2935,19,FALSE))</f>
        <v>0.1</v>
      </c>
      <c r="AA164" s="4">
        <f>IF($H164=0,"",VLOOKUP($G164,Data!$G$3:$BA$2935,20,FALSE))</f>
        <v>6.5</v>
      </c>
      <c r="AB164" s="4">
        <f>IF($H164=0,"",VLOOKUP($G164,Data!$G$3:$BA$2935,21,FALSE))</f>
        <v>0.44</v>
      </c>
      <c r="AC164" s="4">
        <f>IF($H164=0,"",VLOOKUP($G164,Data!$G$3:$BA$2935,22,FALSE))</f>
        <v>0.08</v>
      </c>
      <c r="AD164" s="4">
        <f>IF($H164=0,"",VLOOKUP($G164,Data!$G$3:$BA$2935,23,FALSE))</f>
        <v>0.2</v>
      </c>
      <c r="AE164" s="4">
        <f>IF($H164=0,"",VLOOKUP($G164,Data!$G$3:$BA$2935,24,FALSE))</f>
        <v>0.98</v>
      </c>
      <c r="AF164" s="4">
        <f>IF($H164=0,"",VLOOKUP($G164,Data!$G$3:$BA$2935,25,FALSE))</f>
        <v>0.1</v>
      </c>
      <c r="AG164" s="4">
        <f>IF($H164=0,"",VLOOKUP($G164,Data!$G$3:$BA$2935,26,FALSE))</f>
        <v>-0.1</v>
      </c>
      <c r="AH164" s="4" t="str">
        <f>IF($H164=0,"",VLOOKUP($G164,Data!$G$3:$BA$2935,27,FALSE))</f>
        <v>/</v>
      </c>
      <c r="AI164" s="4" t="str">
        <f>IF($H164=0,"",VLOOKUP($G164,Data!$G$3:$BA$2935,28,FALSE))</f>
        <v>/</v>
      </c>
      <c r="AJ164" s="4" t="str">
        <f>IF($H164=0,"",VLOOKUP($G164,Data!$G$3:$BA$2935,29,FALSE))</f>
        <v/>
      </c>
      <c r="AK164" s="4" t="str">
        <f>IF($H164=0,"",VLOOKUP($G164,Data!$G$3:$BA$2935,30,FALSE))</f>
        <v/>
      </c>
      <c r="AL164" s="4" t="str">
        <f>IF($H164=0,"",VLOOKUP($G164,Data!$G$3:$BA$2935,31,FALSE))</f>
        <v/>
      </c>
      <c r="AM164" s="4" t="str">
        <f>IF($H164=0,"",VLOOKUP($G164,Data!$G$3:$BA$2935,32,FALSE))</f>
        <v/>
      </c>
      <c r="AN164" s="4" t="str">
        <f>IF($H164=0,"",VLOOKUP($G164,Data!$G$3:$BA$2935,33,FALSE))</f>
        <v/>
      </c>
      <c r="AO164" s="4" t="str">
        <f>IF($H164=0,"",VLOOKUP($G164,Data!$G$3:$BA$2935,34,FALSE))</f>
        <v/>
      </c>
      <c r="AP164" s="4" t="str">
        <f>IF($H164=0,"",VLOOKUP($G164,Data!$G$3:$BA$2935,35,FALSE))</f>
        <v/>
      </c>
      <c r="AQ164" s="4" t="str">
        <f>IF($H164=0,"",VLOOKUP($G164,Data!$G$3:$BA$2935,36,FALSE))</f>
        <v/>
      </c>
      <c r="AR164" s="4" t="str">
        <f>IF($H164=0,"",VLOOKUP($G164,Data!$G$3:$BA$2935,37,FALSE))</f>
        <v/>
      </c>
      <c r="AS164" s="4" t="str">
        <f>IF($H164=0,"",VLOOKUP($G164,Data!$G$3:$BA$2935,38,FALSE))</f>
        <v/>
      </c>
      <c r="AT164" s="4" t="str">
        <f>IF($H164=0,"",VLOOKUP($G164,Data!$G$3:$BA$2935,39,FALSE))</f>
        <v/>
      </c>
    </row>
    <row r="165" spans="1:46" x14ac:dyDescent="0.25">
      <c r="A165" s="4">
        <f>PSSE!A167</f>
        <v>927022</v>
      </c>
      <c r="B165" s="4" t="str">
        <f>PSSE!B167</f>
        <v>HAIPHONG1_S2</v>
      </c>
      <c r="C165" s="4">
        <f>PSSE!D167</f>
        <v>19</v>
      </c>
      <c r="D165" s="4">
        <f>PSSE!E167</f>
        <v>305</v>
      </c>
      <c r="E165" s="4" t="str">
        <f>PSSE!F167</f>
        <v>ND</v>
      </c>
      <c r="F165" s="4">
        <f>PSSE!G167</f>
        <v>1</v>
      </c>
      <c r="G165" s="4" t="str">
        <f t="shared" si="2"/>
        <v>PSS19305ND1</v>
      </c>
      <c r="H165" s="4">
        <f>COUNTIF(Data!$G$3:$BA$2935,PSS!$G165)</f>
        <v>1</v>
      </c>
      <c r="I165" s="4" t="str">
        <f>IF($H165=0,"",VLOOKUP($G165,Data!$G$3:$BA$2935,2,FALSE))</f>
        <v>'PSS2A'</v>
      </c>
      <c r="J165" s="4">
        <f>PSSE!C167</f>
        <v>1</v>
      </c>
      <c r="K165" s="4">
        <f>IF($H165=0,"",VLOOKUP($G165,Data!$G$3:$BA$2935,4,FALSE))</f>
        <v>1</v>
      </c>
      <c r="L165" s="4">
        <f>IF($H165=0,"",VLOOKUP($G165,Data!$G$3:$BA$2935,5,FALSE))</f>
        <v>0</v>
      </c>
      <c r="M165" s="4">
        <f>IF($H165=0,"",VLOOKUP($G165,Data!$G$3:$BA$2935,6,FALSE))</f>
        <v>3</v>
      </c>
      <c r="N165" s="4">
        <f>IF($H165=0,"",VLOOKUP($G165,Data!$G$3:$BA$2935,7,FALSE))</f>
        <v>0</v>
      </c>
      <c r="O165" s="4">
        <f>IF($H165=0,"",VLOOKUP($G165,Data!$G$3:$BA$2935,8,FALSE))</f>
        <v>5</v>
      </c>
      <c r="P165" s="4">
        <f>IF($H165=0,"",VLOOKUP($G165,Data!$G$3:$BA$2935,9,FALSE))</f>
        <v>1</v>
      </c>
      <c r="Q165" s="4">
        <f>IF($H165=0,"",VLOOKUP($G165,Data!$G$3:$BA$2935,10,FALSE))</f>
        <v>2.5</v>
      </c>
      <c r="R165" s="4">
        <f>IF($H165=0,"",VLOOKUP($G165,Data!$G$3:$BA$2935,11,FALSE))</f>
        <v>2.5</v>
      </c>
      <c r="S165" s="4">
        <f>IF($H165=0,"",VLOOKUP($G165,Data!$G$3:$BA$2935,12,FALSE))</f>
        <v>0</v>
      </c>
      <c r="T165" s="4">
        <f>IF($H165=0,"",VLOOKUP($G165,Data!$G$3:$BA$2935,13,FALSE))</f>
        <v>2.5</v>
      </c>
      <c r="U165" s="4">
        <f>IF($H165=0,"",VLOOKUP($G165,Data!$G$3:$BA$2935,14,FALSE))</f>
        <v>0</v>
      </c>
      <c r="V165" s="4">
        <f>IF($H165=0,"",VLOOKUP($G165,Data!$G$3:$BA$2935,15,FALSE))</f>
        <v>2.5</v>
      </c>
      <c r="W165" s="4">
        <f>IF($H165=0,"",VLOOKUP($G165,Data!$G$3:$BA$2935,16,FALSE))</f>
        <v>0.39</v>
      </c>
      <c r="X165" s="4">
        <f>IF($H165=0,"",VLOOKUP($G165,Data!$G$3:$BA$2935,17,FALSE))</f>
        <v>1</v>
      </c>
      <c r="Y165" s="4">
        <f>IF($H165=0,"",VLOOKUP($G165,Data!$G$3:$BA$2935,18,FALSE))</f>
        <v>0</v>
      </c>
      <c r="Z165" s="4">
        <f>IF($H165=0,"",VLOOKUP($G165,Data!$G$3:$BA$2935,19,FALSE))</f>
        <v>0.1</v>
      </c>
      <c r="AA165" s="4">
        <f>IF($H165=0,"",VLOOKUP($G165,Data!$G$3:$BA$2935,20,FALSE))</f>
        <v>6.5</v>
      </c>
      <c r="AB165" s="4">
        <f>IF($H165=0,"",VLOOKUP($G165,Data!$G$3:$BA$2935,21,FALSE))</f>
        <v>0.44</v>
      </c>
      <c r="AC165" s="4">
        <f>IF($H165=0,"",VLOOKUP($G165,Data!$G$3:$BA$2935,22,FALSE))</f>
        <v>0.08</v>
      </c>
      <c r="AD165" s="4">
        <f>IF($H165=0,"",VLOOKUP($G165,Data!$G$3:$BA$2935,23,FALSE))</f>
        <v>0.2</v>
      </c>
      <c r="AE165" s="4">
        <f>IF($H165=0,"",VLOOKUP($G165,Data!$G$3:$BA$2935,24,FALSE))</f>
        <v>0.98</v>
      </c>
      <c r="AF165" s="4">
        <f>IF($H165=0,"",VLOOKUP($G165,Data!$G$3:$BA$2935,25,FALSE))</f>
        <v>0.1</v>
      </c>
      <c r="AG165" s="4">
        <f>IF($H165=0,"",VLOOKUP($G165,Data!$G$3:$BA$2935,26,FALSE))</f>
        <v>-0.1</v>
      </c>
      <c r="AH165" s="4" t="str">
        <f>IF($H165=0,"",VLOOKUP($G165,Data!$G$3:$BA$2935,27,FALSE))</f>
        <v>/</v>
      </c>
      <c r="AI165" s="4" t="str">
        <f>IF($H165=0,"",VLOOKUP($G165,Data!$G$3:$BA$2935,28,FALSE))</f>
        <v>/</v>
      </c>
      <c r="AJ165" s="4" t="str">
        <f>IF($H165=0,"",VLOOKUP($G165,Data!$G$3:$BA$2935,29,FALSE))</f>
        <v/>
      </c>
      <c r="AK165" s="4" t="str">
        <f>IF($H165=0,"",VLOOKUP($G165,Data!$G$3:$BA$2935,30,FALSE))</f>
        <v/>
      </c>
      <c r="AL165" s="4" t="str">
        <f>IF($H165=0,"",VLOOKUP($G165,Data!$G$3:$BA$2935,31,FALSE))</f>
        <v/>
      </c>
      <c r="AM165" s="4" t="str">
        <f>IF($H165=0,"",VLOOKUP($G165,Data!$G$3:$BA$2935,32,FALSE))</f>
        <v/>
      </c>
      <c r="AN165" s="4" t="str">
        <f>IF($H165=0,"",VLOOKUP($G165,Data!$G$3:$BA$2935,33,FALSE))</f>
        <v/>
      </c>
      <c r="AO165" s="4" t="str">
        <f>IF($H165=0,"",VLOOKUP($G165,Data!$G$3:$BA$2935,34,FALSE))</f>
        <v/>
      </c>
      <c r="AP165" s="4" t="str">
        <f>IF($H165=0,"",VLOOKUP($G165,Data!$G$3:$BA$2935,35,FALSE))</f>
        <v/>
      </c>
      <c r="AQ165" s="4" t="str">
        <f>IF($H165=0,"",VLOOKUP($G165,Data!$G$3:$BA$2935,36,FALSE))</f>
        <v/>
      </c>
      <c r="AR165" s="4" t="str">
        <f>IF($H165=0,"",VLOOKUP($G165,Data!$G$3:$BA$2935,37,FALSE))</f>
        <v/>
      </c>
      <c r="AS165" s="4" t="str">
        <f>IF($H165=0,"",VLOOKUP($G165,Data!$G$3:$BA$2935,38,FALSE))</f>
        <v/>
      </c>
      <c r="AT165" s="4" t="str">
        <f>IF($H165=0,"",VLOOKUP($G165,Data!$G$3:$BA$2935,39,FALSE))</f>
        <v/>
      </c>
    </row>
    <row r="166" spans="1:46" x14ac:dyDescent="0.25">
      <c r="A166" s="4">
        <f>PSSE!A168</f>
        <v>927023</v>
      </c>
      <c r="B166" s="4" t="str">
        <f>PSSE!B168</f>
        <v>HAIPHONG2_S1</v>
      </c>
      <c r="C166" s="4">
        <f>PSSE!D168</f>
        <v>19</v>
      </c>
      <c r="D166" s="4">
        <f>PSSE!E168</f>
        <v>305</v>
      </c>
      <c r="E166" s="4" t="str">
        <f>PSSE!F168</f>
        <v>ND</v>
      </c>
      <c r="F166" s="4">
        <f>PSSE!G168</f>
        <v>1</v>
      </c>
      <c r="G166" s="4" t="str">
        <f t="shared" si="2"/>
        <v>PSS19305ND1</v>
      </c>
      <c r="H166" s="4">
        <f>COUNTIF(Data!$G$3:$BA$2935,PSS!$G166)</f>
        <v>1</v>
      </c>
      <c r="I166" s="4" t="str">
        <f>IF($H166=0,"",VLOOKUP($G166,Data!$G$3:$BA$2935,2,FALSE))</f>
        <v>'PSS2A'</v>
      </c>
      <c r="J166" s="4">
        <f>PSSE!C168</f>
        <v>1</v>
      </c>
      <c r="K166" s="4">
        <f>IF($H166=0,"",VLOOKUP($G166,Data!$G$3:$BA$2935,4,FALSE))</f>
        <v>1</v>
      </c>
      <c r="L166" s="4">
        <f>IF($H166=0,"",VLOOKUP($G166,Data!$G$3:$BA$2935,5,FALSE))</f>
        <v>0</v>
      </c>
      <c r="M166" s="4">
        <f>IF($H166=0,"",VLOOKUP($G166,Data!$G$3:$BA$2935,6,FALSE))</f>
        <v>3</v>
      </c>
      <c r="N166" s="4">
        <f>IF($H166=0,"",VLOOKUP($G166,Data!$G$3:$BA$2935,7,FALSE))</f>
        <v>0</v>
      </c>
      <c r="O166" s="4">
        <f>IF($H166=0,"",VLOOKUP($G166,Data!$G$3:$BA$2935,8,FALSE))</f>
        <v>5</v>
      </c>
      <c r="P166" s="4">
        <f>IF($H166=0,"",VLOOKUP($G166,Data!$G$3:$BA$2935,9,FALSE))</f>
        <v>1</v>
      </c>
      <c r="Q166" s="4">
        <f>IF($H166=0,"",VLOOKUP($G166,Data!$G$3:$BA$2935,10,FALSE))</f>
        <v>2.5</v>
      </c>
      <c r="R166" s="4">
        <f>IF($H166=0,"",VLOOKUP($G166,Data!$G$3:$BA$2935,11,FALSE))</f>
        <v>2.5</v>
      </c>
      <c r="S166" s="4">
        <f>IF($H166=0,"",VLOOKUP($G166,Data!$G$3:$BA$2935,12,FALSE))</f>
        <v>0</v>
      </c>
      <c r="T166" s="4">
        <f>IF($H166=0,"",VLOOKUP($G166,Data!$G$3:$BA$2935,13,FALSE))</f>
        <v>2.5</v>
      </c>
      <c r="U166" s="4">
        <f>IF($H166=0,"",VLOOKUP($G166,Data!$G$3:$BA$2935,14,FALSE))</f>
        <v>0</v>
      </c>
      <c r="V166" s="4">
        <f>IF($H166=0,"",VLOOKUP($G166,Data!$G$3:$BA$2935,15,FALSE))</f>
        <v>2.5</v>
      </c>
      <c r="W166" s="4">
        <f>IF($H166=0,"",VLOOKUP($G166,Data!$G$3:$BA$2935,16,FALSE))</f>
        <v>0.39</v>
      </c>
      <c r="X166" s="4">
        <f>IF($H166=0,"",VLOOKUP($G166,Data!$G$3:$BA$2935,17,FALSE))</f>
        <v>1</v>
      </c>
      <c r="Y166" s="4">
        <f>IF($H166=0,"",VLOOKUP($G166,Data!$G$3:$BA$2935,18,FALSE))</f>
        <v>0</v>
      </c>
      <c r="Z166" s="4">
        <f>IF($H166=0,"",VLOOKUP($G166,Data!$G$3:$BA$2935,19,FALSE))</f>
        <v>0.1</v>
      </c>
      <c r="AA166" s="4">
        <f>IF($H166=0,"",VLOOKUP($G166,Data!$G$3:$BA$2935,20,FALSE))</f>
        <v>6.5</v>
      </c>
      <c r="AB166" s="4">
        <f>IF($H166=0,"",VLOOKUP($G166,Data!$G$3:$BA$2935,21,FALSE))</f>
        <v>0.44</v>
      </c>
      <c r="AC166" s="4">
        <f>IF($H166=0,"",VLOOKUP($G166,Data!$G$3:$BA$2935,22,FALSE))</f>
        <v>0.08</v>
      </c>
      <c r="AD166" s="4">
        <f>IF($H166=0,"",VLOOKUP($G166,Data!$G$3:$BA$2935,23,FALSE))</f>
        <v>0.2</v>
      </c>
      <c r="AE166" s="4">
        <f>IF($H166=0,"",VLOOKUP($G166,Data!$G$3:$BA$2935,24,FALSE))</f>
        <v>0.98</v>
      </c>
      <c r="AF166" s="4">
        <f>IF($H166=0,"",VLOOKUP($G166,Data!$G$3:$BA$2935,25,FALSE))</f>
        <v>0.1</v>
      </c>
      <c r="AG166" s="4">
        <f>IF($H166=0,"",VLOOKUP($G166,Data!$G$3:$BA$2935,26,FALSE))</f>
        <v>-0.1</v>
      </c>
      <c r="AH166" s="4" t="str">
        <f>IF($H166=0,"",VLOOKUP($G166,Data!$G$3:$BA$2935,27,FALSE))</f>
        <v>/</v>
      </c>
      <c r="AI166" s="4" t="str">
        <f>IF($H166=0,"",VLOOKUP($G166,Data!$G$3:$BA$2935,28,FALSE))</f>
        <v>/</v>
      </c>
      <c r="AJ166" s="4" t="str">
        <f>IF($H166=0,"",VLOOKUP($G166,Data!$G$3:$BA$2935,29,FALSE))</f>
        <v/>
      </c>
      <c r="AK166" s="4" t="str">
        <f>IF($H166=0,"",VLOOKUP($G166,Data!$G$3:$BA$2935,30,FALSE))</f>
        <v/>
      </c>
      <c r="AL166" s="4" t="str">
        <f>IF($H166=0,"",VLOOKUP($G166,Data!$G$3:$BA$2935,31,FALSE))</f>
        <v/>
      </c>
      <c r="AM166" s="4" t="str">
        <f>IF($H166=0,"",VLOOKUP($G166,Data!$G$3:$BA$2935,32,FALSE))</f>
        <v/>
      </c>
      <c r="AN166" s="4" t="str">
        <f>IF($H166=0,"",VLOOKUP($G166,Data!$G$3:$BA$2935,33,FALSE))</f>
        <v/>
      </c>
      <c r="AO166" s="4" t="str">
        <f>IF($H166=0,"",VLOOKUP($G166,Data!$G$3:$BA$2935,34,FALSE))</f>
        <v/>
      </c>
      <c r="AP166" s="4" t="str">
        <f>IF($H166=0,"",VLOOKUP($G166,Data!$G$3:$BA$2935,35,FALSE))</f>
        <v/>
      </c>
      <c r="AQ166" s="4" t="str">
        <f>IF($H166=0,"",VLOOKUP($G166,Data!$G$3:$BA$2935,36,FALSE))</f>
        <v/>
      </c>
      <c r="AR166" s="4" t="str">
        <f>IF($H166=0,"",VLOOKUP($G166,Data!$G$3:$BA$2935,37,FALSE))</f>
        <v/>
      </c>
      <c r="AS166" s="4" t="str">
        <f>IF($H166=0,"",VLOOKUP($G166,Data!$G$3:$BA$2935,38,FALSE))</f>
        <v/>
      </c>
      <c r="AT166" s="4" t="str">
        <f>IF($H166=0,"",VLOOKUP($G166,Data!$G$3:$BA$2935,39,FALSE))</f>
        <v/>
      </c>
    </row>
    <row r="167" spans="1:46" x14ac:dyDescent="0.25">
      <c r="A167" s="4">
        <f>PSSE!A169</f>
        <v>927024</v>
      </c>
      <c r="B167" s="4" t="str">
        <f>PSSE!B169</f>
        <v>HAIPHONG2_S2</v>
      </c>
      <c r="C167" s="4">
        <f>PSSE!D169</f>
        <v>19</v>
      </c>
      <c r="D167" s="4">
        <f>PSSE!E169</f>
        <v>305</v>
      </c>
      <c r="E167" s="4" t="str">
        <f>PSSE!F169</f>
        <v>ND</v>
      </c>
      <c r="F167" s="4">
        <f>PSSE!G169</f>
        <v>1</v>
      </c>
      <c r="G167" s="4" t="str">
        <f t="shared" si="2"/>
        <v>PSS19305ND1</v>
      </c>
      <c r="H167" s="4">
        <f>COUNTIF(Data!$G$3:$BA$2935,PSS!$G167)</f>
        <v>1</v>
      </c>
      <c r="I167" s="4" t="str">
        <f>IF($H167=0,"",VLOOKUP($G167,Data!$G$3:$BA$2935,2,FALSE))</f>
        <v>'PSS2A'</v>
      </c>
      <c r="J167" s="4">
        <f>PSSE!C169</f>
        <v>1</v>
      </c>
      <c r="K167" s="4">
        <f>IF($H167=0,"",VLOOKUP($G167,Data!$G$3:$BA$2935,4,FALSE))</f>
        <v>1</v>
      </c>
      <c r="L167" s="4">
        <f>IF($H167=0,"",VLOOKUP($G167,Data!$G$3:$BA$2935,5,FALSE))</f>
        <v>0</v>
      </c>
      <c r="M167" s="4">
        <f>IF($H167=0,"",VLOOKUP($G167,Data!$G$3:$BA$2935,6,FALSE))</f>
        <v>3</v>
      </c>
      <c r="N167" s="4">
        <f>IF($H167=0,"",VLOOKUP($G167,Data!$G$3:$BA$2935,7,FALSE))</f>
        <v>0</v>
      </c>
      <c r="O167" s="4">
        <f>IF($H167=0,"",VLOOKUP($G167,Data!$G$3:$BA$2935,8,FALSE))</f>
        <v>5</v>
      </c>
      <c r="P167" s="4">
        <f>IF($H167=0,"",VLOOKUP($G167,Data!$G$3:$BA$2935,9,FALSE))</f>
        <v>1</v>
      </c>
      <c r="Q167" s="4">
        <f>IF($H167=0,"",VLOOKUP($G167,Data!$G$3:$BA$2935,10,FALSE))</f>
        <v>2.5</v>
      </c>
      <c r="R167" s="4">
        <f>IF($H167=0,"",VLOOKUP($G167,Data!$G$3:$BA$2935,11,FALSE))</f>
        <v>2.5</v>
      </c>
      <c r="S167" s="4">
        <f>IF($H167=0,"",VLOOKUP($G167,Data!$G$3:$BA$2935,12,FALSE))</f>
        <v>0</v>
      </c>
      <c r="T167" s="4">
        <f>IF($H167=0,"",VLOOKUP($G167,Data!$G$3:$BA$2935,13,FALSE))</f>
        <v>2.5</v>
      </c>
      <c r="U167" s="4">
        <f>IF($H167=0,"",VLOOKUP($G167,Data!$G$3:$BA$2935,14,FALSE))</f>
        <v>0</v>
      </c>
      <c r="V167" s="4">
        <f>IF($H167=0,"",VLOOKUP($G167,Data!$G$3:$BA$2935,15,FALSE))</f>
        <v>2.5</v>
      </c>
      <c r="W167" s="4">
        <f>IF($H167=0,"",VLOOKUP($G167,Data!$G$3:$BA$2935,16,FALSE))</f>
        <v>0.39</v>
      </c>
      <c r="X167" s="4">
        <f>IF($H167=0,"",VLOOKUP($G167,Data!$G$3:$BA$2935,17,FALSE))</f>
        <v>1</v>
      </c>
      <c r="Y167" s="4">
        <f>IF($H167=0,"",VLOOKUP($G167,Data!$G$3:$BA$2935,18,FALSE))</f>
        <v>0</v>
      </c>
      <c r="Z167" s="4">
        <f>IF($H167=0,"",VLOOKUP($G167,Data!$G$3:$BA$2935,19,FALSE))</f>
        <v>0.1</v>
      </c>
      <c r="AA167" s="4">
        <f>IF($H167=0,"",VLOOKUP($G167,Data!$G$3:$BA$2935,20,FALSE))</f>
        <v>6.5</v>
      </c>
      <c r="AB167" s="4">
        <f>IF($H167=0,"",VLOOKUP($G167,Data!$G$3:$BA$2935,21,FALSE))</f>
        <v>0.44</v>
      </c>
      <c r="AC167" s="4">
        <f>IF($H167=0,"",VLOOKUP($G167,Data!$G$3:$BA$2935,22,FALSE))</f>
        <v>0.08</v>
      </c>
      <c r="AD167" s="4">
        <f>IF($H167=0,"",VLOOKUP($G167,Data!$G$3:$BA$2935,23,FALSE))</f>
        <v>0.2</v>
      </c>
      <c r="AE167" s="4">
        <f>IF($H167=0,"",VLOOKUP($G167,Data!$G$3:$BA$2935,24,FALSE))</f>
        <v>0.98</v>
      </c>
      <c r="AF167" s="4">
        <f>IF($H167=0,"",VLOOKUP($G167,Data!$G$3:$BA$2935,25,FALSE))</f>
        <v>0.1</v>
      </c>
      <c r="AG167" s="4">
        <f>IF($H167=0,"",VLOOKUP($G167,Data!$G$3:$BA$2935,26,FALSE))</f>
        <v>-0.1</v>
      </c>
      <c r="AH167" s="4" t="str">
        <f>IF($H167=0,"",VLOOKUP($G167,Data!$G$3:$BA$2935,27,FALSE))</f>
        <v>/</v>
      </c>
      <c r="AI167" s="4" t="str">
        <f>IF($H167=0,"",VLOOKUP($G167,Data!$G$3:$BA$2935,28,FALSE))</f>
        <v>/</v>
      </c>
      <c r="AJ167" s="4" t="str">
        <f>IF($H167=0,"",VLOOKUP($G167,Data!$G$3:$BA$2935,29,FALSE))</f>
        <v/>
      </c>
      <c r="AK167" s="4" t="str">
        <f>IF($H167=0,"",VLOOKUP($G167,Data!$G$3:$BA$2935,30,FALSE))</f>
        <v/>
      </c>
      <c r="AL167" s="4" t="str">
        <f>IF($H167=0,"",VLOOKUP($G167,Data!$G$3:$BA$2935,31,FALSE))</f>
        <v/>
      </c>
      <c r="AM167" s="4" t="str">
        <f>IF($H167=0,"",VLOOKUP($G167,Data!$G$3:$BA$2935,32,FALSE))</f>
        <v/>
      </c>
      <c r="AN167" s="4" t="str">
        <f>IF($H167=0,"",VLOOKUP($G167,Data!$G$3:$BA$2935,33,FALSE))</f>
        <v/>
      </c>
      <c r="AO167" s="4" t="str">
        <f>IF($H167=0,"",VLOOKUP($G167,Data!$G$3:$BA$2935,34,FALSE))</f>
        <v/>
      </c>
      <c r="AP167" s="4" t="str">
        <f>IF($H167=0,"",VLOOKUP($G167,Data!$G$3:$BA$2935,35,FALSE))</f>
        <v/>
      </c>
      <c r="AQ167" s="4" t="str">
        <f>IF($H167=0,"",VLOOKUP($G167,Data!$G$3:$BA$2935,36,FALSE))</f>
        <v/>
      </c>
      <c r="AR167" s="4" t="str">
        <f>IF($H167=0,"",VLOOKUP($G167,Data!$G$3:$BA$2935,37,FALSE))</f>
        <v/>
      </c>
      <c r="AS167" s="4" t="str">
        <f>IF($H167=0,"",VLOOKUP($G167,Data!$G$3:$BA$2935,38,FALSE))</f>
        <v/>
      </c>
      <c r="AT167" s="4" t="str">
        <f>IF($H167=0,"",VLOOKUP($G167,Data!$G$3:$BA$2935,39,FALSE))</f>
        <v/>
      </c>
    </row>
    <row r="168" spans="1:46" x14ac:dyDescent="0.25">
      <c r="A168" s="4">
        <f>PSSE!A170</f>
        <v>927041</v>
      </c>
      <c r="B168" s="4" t="str">
        <f>PSSE!B170</f>
        <v>HAIPHONG3_S1</v>
      </c>
      <c r="C168" s="4">
        <f>PSSE!D170</f>
        <v>26</v>
      </c>
      <c r="D168" s="4">
        <f>PSSE!E170</f>
        <v>600</v>
      </c>
      <c r="E168" s="4" t="str">
        <f>PSSE!F170</f>
        <v>ND</v>
      </c>
      <c r="F168" s="4">
        <f>PSSE!G170</f>
        <v>1</v>
      </c>
      <c r="G168" s="4" t="str">
        <f t="shared" si="2"/>
        <v>PSS26600ND1</v>
      </c>
      <c r="H168" s="4">
        <f>COUNTIF(Data!$G$3:$BA$2935,PSS!$G168)</f>
        <v>1</v>
      </c>
      <c r="I168" s="4" t="str">
        <f>IF($H168=0,"",VLOOKUP($G168,Data!$G$3:$BA$2935,2,FALSE))</f>
        <v>'PSS2A'</v>
      </c>
      <c r="J168" s="4">
        <f>PSSE!C170</f>
        <v>1</v>
      </c>
      <c r="K168" s="4">
        <f>IF($H168=0,"",VLOOKUP($G168,Data!$G$3:$BA$2935,4,FALSE))</f>
        <v>1</v>
      </c>
      <c r="L168" s="4">
        <f>IF($H168=0,"",VLOOKUP($G168,Data!$G$3:$BA$2935,5,FALSE))</f>
        <v>0</v>
      </c>
      <c r="M168" s="4">
        <f>IF($H168=0,"",VLOOKUP($G168,Data!$G$3:$BA$2935,6,FALSE))</f>
        <v>3</v>
      </c>
      <c r="N168" s="4">
        <f>IF($H168=0,"",VLOOKUP($G168,Data!$G$3:$BA$2935,7,FALSE))</f>
        <v>0</v>
      </c>
      <c r="O168" s="4">
        <f>IF($H168=0,"",VLOOKUP($G168,Data!$G$3:$BA$2935,8,FALSE))</f>
        <v>5</v>
      </c>
      <c r="P168" s="4">
        <f>IF($H168=0,"",VLOOKUP($G168,Data!$G$3:$BA$2935,9,FALSE))</f>
        <v>1</v>
      </c>
      <c r="Q168" s="4">
        <f>IF($H168=0,"",VLOOKUP($G168,Data!$G$3:$BA$2935,10,FALSE))</f>
        <v>2.5</v>
      </c>
      <c r="R168" s="4">
        <f>IF($H168=0,"",VLOOKUP($G168,Data!$G$3:$BA$2935,11,FALSE))</f>
        <v>2.5</v>
      </c>
      <c r="S168" s="4">
        <f>IF($H168=0,"",VLOOKUP($G168,Data!$G$3:$BA$2935,12,FALSE))</f>
        <v>0</v>
      </c>
      <c r="T168" s="4">
        <f>IF($H168=0,"",VLOOKUP($G168,Data!$G$3:$BA$2935,13,FALSE))</f>
        <v>2.5</v>
      </c>
      <c r="U168" s="4">
        <f>IF($H168=0,"",VLOOKUP($G168,Data!$G$3:$BA$2935,14,FALSE))</f>
        <v>0</v>
      </c>
      <c r="V168" s="4">
        <f>IF($H168=0,"",VLOOKUP($G168,Data!$G$3:$BA$2935,15,FALSE))</f>
        <v>2.5</v>
      </c>
      <c r="W168" s="4">
        <f>IF($H168=0,"",VLOOKUP($G168,Data!$G$3:$BA$2935,16,FALSE))</f>
        <v>0.39</v>
      </c>
      <c r="X168" s="4">
        <f>IF($H168=0,"",VLOOKUP($G168,Data!$G$3:$BA$2935,17,FALSE))</f>
        <v>1</v>
      </c>
      <c r="Y168" s="4">
        <f>IF($H168=0,"",VLOOKUP($G168,Data!$G$3:$BA$2935,18,FALSE))</f>
        <v>0</v>
      </c>
      <c r="Z168" s="4">
        <f>IF($H168=0,"",VLOOKUP($G168,Data!$G$3:$BA$2935,19,FALSE))</f>
        <v>0.1</v>
      </c>
      <c r="AA168" s="4">
        <f>IF($H168=0,"",VLOOKUP($G168,Data!$G$3:$BA$2935,20,FALSE))</f>
        <v>6.5</v>
      </c>
      <c r="AB168" s="4">
        <f>IF($H168=0,"",VLOOKUP($G168,Data!$G$3:$BA$2935,21,FALSE))</f>
        <v>0.44</v>
      </c>
      <c r="AC168" s="4">
        <f>IF($H168=0,"",VLOOKUP($G168,Data!$G$3:$BA$2935,22,FALSE))</f>
        <v>0.08</v>
      </c>
      <c r="AD168" s="4">
        <f>IF($H168=0,"",VLOOKUP($G168,Data!$G$3:$BA$2935,23,FALSE))</f>
        <v>0.2</v>
      </c>
      <c r="AE168" s="4">
        <f>IF($H168=0,"",VLOOKUP($G168,Data!$G$3:$BA$2935,24,FALSE))</f>
        <v>0.98</v>
      </c>
      <c r="AF168" s="4">
        <f>IF($H168=0,"",VLOOKUP($G168,Data!$G$3:$BA$2935,25,FALSE))</f>
        <v>0.1</v>
      </c>
      <c r="AG168" s="4">
        <f>IF($H168=0,"",VLOOKUP($G168,Data!$G$3:$BA$2935,26,FALSE))</f>
        <v>-0.1</v>
      </c>
      <c r="AH168" s="4" t="str">
        <f>IF($H168=0,"",VLOOKUP($G168,Data!$G$3:$BA$2935,27,FALSE))</f>
        <v>/</v>
      </c>
      <c r="AI168" s="4" t="str">
        <f>IF($H168=0,"",VLOOKUP($G168,Data!$G$3:$BA$2935,28,FALSE))</f>
        <v>/</v>
      </c>
      <c r="AJ168" s="4" t="str">
        <f>IF($H168=0,"",VLOOKUP($G168,Data!$G$3:$BA$2935,29,FALSE))</f>
        <v/>
      </c>
      <c r="AK168" s="4" t="str">
        <f>IF($H168=0,"",VLOOKUP($G168,Data!$G$3:$BA$2935,30,FALSE))</f>
        <v/>
      </c>
      <c r="AL168" s="4" t="str">
        <f>IF($H168=0,"",VLOOKUP($G168,Data!$G$3:$BA$2935,31,FALSE))</f>
        <v/>
      </c>
      <c r="AM168" s="4" t="str">
        <f>IF($H168=0,"",VLOOKUP($G168,Data!$G$3:$BA$2935,32,FALSE))</f>
        <v/>
      </c>
      <c r="AN168" s="4" t="str">
        <f>IF($H168=0,"",VLOOKUP($G168,Data!$G$3:$BA$2935,33,FALSE))</f>
        <v/>
      </c>
      <c r="AO168" s="4" t="str">
        <f>IF($H168=0,"",VLOOKUP($G168,Data!$G$3:$BA$2935,34,FALSE))</f>
        <v/>
      </c>
      <c r="AP168" s="4" t="str">
        <f>IF($H168=0,"",VLOOKUP($G168,Data!$G$3:$BA$2935,35,FALSE))</f>
        <v/>
      </c>
      <c r="AQ168" s="4" t="str">
        <f>IF($H168=0,"",VLOOKUP($G168,Data!$G$3:$BA$2935,36,FALSE))</f>
        <v/>
      </c>
      <c r="AR168" s="4" t="str">
        <f>IF($H168=0,"",VLOOKUP($G168,Data!$G$3:$BA$2935,37,FALSE))</f>
        <v/>
      </c>
      <c r="AS168" s="4" t="str">
        <f>IF($H168=0,"",VLOOKUP($G168,Data!$G$3:$BA$2935,38,FALSE))</f>
        <v/>
      </c>
      <c r="AT168" s="4" t="str">
        <f>IF($H168=0,"",VLOOKUP($G168,Data!$G$3:$BA$2935,39,FALSE))</f>
        <v/>
      </c>
    </row>
    <row r="169" spans="1:46" x14ac:dyDescent="0.25">
      <c r="A169" s="4">
        <f>PSSE!A171</f>
        <v>927042</v>
      </c>
      <c r="B169" s="4" t="str">
        <f>PSSE!B171</f>
        <v>HAIPHONG3_S2</v>
      </c>
      <c r="C169" s="4">
        <f>PSSE!D171</f>
        <v>26</v>
      </c>
      <c r="D169" s="4">
        <f>PSSE!E171</f>
        <v>600</v>
      </c>
      <c r="E169" s="4" t="str">
        <f>PSSE!F171</f>
        <v>ND</v>
      </c>
      <c r="F169" s="4">
        <f>PSSE!G171</f>
        <v>1</v>
      </c>
      <c r="G169" s="4" t="str">
        <f t="shared" si="2"/>
        <v>PSS26600ND1</v>
      </c>
      <c r="H169" s="4">
        <f>COUNTIF(Data!$G$3:$BA$2935,PSS!$G169)</f>
        <v>1</v>
      </c>
      <c r="I169" s="4" t="str">
        <f>IF($H169=0,"",VLOOKUP($G169,Data!$G$3:$BA$2935,2,FALSE))</f>
        <v>'PSS2A'</v>
      </c>
      <c r="J169" s="4">
        <f>PSSE!C171</f>
        <v>1</v>
      </c>
      <c r="K169" s="4">
        <f>IF($H169=0,"",VLOOKUP($G169,Data!$G$3:$BA$2935,4,FALSE))</f>
        <v>1</v>
      </c>
      <c r="L169" s="4">
        <f>IF($H169=0,"",VLOOKUP($G169,Data!$G$3:$BA$2935,5,FALSE))</f>
        <v>0</v>
      </c>
      <c r="M169" s="4">
        <f>IF($H169=0,"",VLOOKUP($G169,Data!$G$3:$BA$2935,6,FALSE))</f>
        <v>3</v>
      </c>
      <c r="N169" s="4">
        <f>IF($H169=0,"",VLOOKUP($G169,Data!$G$3:$BA$2935,7,FALSE))</f>
        <v>0</v>
      </c>
      <c r="O169" s="4">
        <f>IF($H169=0,"",VLOOKUP($G169,Data!$G$3:$BA$2935,8,FALSE))</f>
        <v>5</v>
      </c>
      <c r="P169" s="4">
        <f>IF($H169=0,"",VLOOKUP($G169,Data!$G$3:$BA$2935,9,FALSE))</f>
        <v>1</v>
      </c>
      <c r="Q169" s="4">
        <f>IF($H169=0,"",VLOOKUP($G169,Data!$G$3:$BA$2935,10,FALSE))</f>
        <v>2.5</v>
      </c>
      <c r="R169" s="4">
        <f>IF($H169=0,"",VLOOKUP($G169,Data!$G$3:$BA$2935,11,FALSE))</f>
        <v>2.5</v>
      </c>
      <c r="S169" s="4">
        <f>IF($H169=0,"",VLOOKUP($G169,Data!$G$3:$BA$2935,12,FALSE))</f>
        <v>0</v>
      </c>
      <c r="T169" s="4">
        <f>IF($H169=0,"",VLOOKUP($G169,Data!$G$3:$BA$2935,13,FALSE))</f>
        <v>2.5</v>
      </c>
      <c r="U169" s="4">
        <f>IF($H169=0,"",VLOOKUP($G169,Data!$G$3:$BA$2935,14,FALSE))</f>
        <v>0</v>
      </c>
      <c r="V169" s="4">
        <f>IF($H169=0,"",VLOOKUP($G169,Data!$G$3:$BA$2935,15,FALSE))</f>
        <v>2.5</v>
      </c>
      <c r="W169" s="4">
        <f>IF($H169=0,"",VLOOKUP($G169,Data!$G$3:$BA$2935,16,FALSE))</f>
        <v>0.39</v>
      </c>
      <c r="X169" s="4">
        <f>IF($H169=0,"",VLOOKUP($G169,Data!$G$3:$BA$2935,17,FALSE))</f>
        <v>1</v>
      </c>
      <c r="Y169" s="4">
        <f>IF($H169=0,"",VLOOKUP($G169,Data!$G$3:$BA$2935,18,FALSE))</f>
        <v>0</v>
      </c>
      <c r="Z169" s="4">
        <f>IF($H169=0,"",VLOOKUP($G169,Data!$G$3:$BA$2935,19,FALSE))</f>
        <v>0.1</v>
      </c>
      <c r="AA169" s="4">
        <f>IF($H169=0,"",VLOOKUP($G169,Data!$G$3:$BA$2935,20,FALSE))</f>
        <v>6.5</v>
      </c>
      <c r="AB169" s="4">
        <f>IF($H169=0,"",VLOOKUP($G169,Data!$G$3:$BA$2935,21,FALSE))</f>
        <v>0.44</v>
      </c>
      <c r="AC169" s="4">
        <f>IF($H169=0,"",VLOOKUP($G169,Data!$G$3:$BA$2935,22,FALSE))</f>
        <v>0.08</v>
      </c>
      <c r="AD169" s="4">
        <f>IF($H169=0,"",VLOOKUP($G169,Data!$G$3:$BA$2935,23,FALSE))</f>
        <v>0.2</v>
      </c>
      <c r="AE169" s="4">
        <f>IF($H169=0,"",VLOOKUP($G169,Data!$G$3:$BA$2935,24,FALSE))</f>
        <v>0.98</v>
      </c>
      <c r="AF169" s="4">
        <f>IF($H169=0,"",VLOOKUP($G169,Data!$G$3:$BA$2935,25,FALSE))</f>
        <v>0.1</v>
      </c>
      <c r="AG169" s="4">
        <f>IF($H169=0,"",VLOOKUP($G169,Data!$G$3:$BA$2935,26,FALSE))</f>
        <v>-0.1</v>
      </c>
      <c r="AH169" s="4" t="str">
        <f>IF($H169=0,"",VLOOKUP($G169,Data!$G$3:$BA$2935,27,FALSE))</f>
        <v>/</v>
      </c>
      <c r="AI169" s="4" t="str">
        <f>IF($H169=0,"",VLOOKUP($G169,Data!$G$3:$BA$2935,28,FALSE))</f>
        <v>/</v>
      </c>
      <c r="AJ169" s="4" t="str">
        <f>IF($H169=0,"",VLOOKUP($G169,Data!$G$3:$BA$2935,29,FALSE))</f>
        <v/>
      </c>
      <c r="AK169" s="4" t="str">
        <f>IF($H169=0,"",VLOOKUP($G169,Data!$G$3:$BA$2935,30,FALSE))</f>
        <v/>
      </c>
      <c r="AL169" s="4" t="str">
        <f>IF($H169=0,"",VLOOKUP($G169,Data!$G$3:$BA$2935,31,FALSE))</f>
        <v/>
      </c>
      <c r="AM169" s="4" t="str">
        <f>IF($H169=0,"",VLOOKUP($G169,Data!$G$3:$BA$2935,32,FALSE))</f>
        <v/>
      </c>
      <c r="AN169" s="4" t="str">
        <f>IF($H169=0,"",VLOOKUP($G169,Data!$G$3:$BA$2935,33,FALSE))</f>
        <v/>
      </c>
      <c r="AO169" s="4" t="str">
        <f>IF($H169=0,"",VLOOKUP($G169,Data!$G$3:$BA$2935,34,FALSE))</f>
        <v/>
      </c>
      <c r="AP169" s="4" t="str">
        <f>IF($H169=0,"",VLOOKUP($G169,Data!$G$3:$BA$2935,35,FALSE))</f>
        <v/>
      </c>
      <c r="AQ169" s="4" t="str">
        <f>IF($H169=0,"",VLOOKUP($G169,Data!$G$3:$BA$2935,36,FALSE))</f>
        <v/>
      </c>
      <c r="AR169" s="4" t="str">
        <f>IF($H169=0,"",VLOOKUP($G169,Data!$G$3:$BA$2935,37,FALSE))</f>
        <v/>
      </c>
      <c r="AS169" s="4" t="str">
        <f>IF($H169=0,"",VLOOKUP($G169,Data!$G$3:$BA$2935,38,FALSE))</f>
        <v/>
      </c>
      <c r="AT169" s="4" t="str">
        <f>IF($H169=0,"",VLOOKUP($G169,Data!$G$3:$BA$2935,39,FALSE))</f>
        <v/>
      </c>
    </row>
    <row r="170" spans="1:46" x14ac:dyDescent="0.25">
      <c r="A170" s="4">
        <f>PSSE!A172</f>
        <v>927043</v>
      </c>
      <c r="B170" s="4" t="str">
        <f>PSSE!B172</f>
        <v>HAIPHONG3_S3</v>
      </c>
      <c r="C170" s="4">
        <f>PSSE!D172</f>
        <v>26</v>
      </c>
      <c r="D170" s="4">
        <f>PSSE!E172</f>
        <v>600</v>
      </c>
      <c r="E170" s="4" t="str">
        <f>PSSE!F172</f>
        <v>ND</v>
      </c>
      <c r="F170" s="4">
        <f>PSSE!G172</f>
        <v>1</v>
      </c>
      <c r="G170" s="4" t="str">
        <f t="shared" si="2"/>
        <v>PSS26600ND1</v>
      </c>
      <c r="H170" s="4">
        <f>COUNTIF(Data!$G$3:$BA$2935,PSS!$G170)</f>
        <v>1</v>
      </c>
      <c r="I170" s="4" t="str">
        <f>IF($H170=0,"",VLOOKUP($G170,Data!$G$3:$BA$2935,2,FALSE))</f>
        <v>'PSS2A'</v>
      </c>
      <c r="J170" s="4">
        <f>PSSE!C172</f>
        <v>1</v>
      </c>
      <c r="K170" s="4">
        <f>IF($H170=0,"",VLOOKUP($G170,Data!$G$3:$BA$2935,4,FALSE))</f>
        <v>1</v>
      </c>
      <c r="L170" s="4">
        <f>IF($H170=0,"",VLOOKUP($G170,Data!$G$3:$BA$2935,5,FALSE))</f>
        <v>0</v>
      </c>
      <c r="M170" s="4">
        <f>IF($H170=0,"",VLOOKUP($G170,Data!$G$3:$BA$2935,6,FALSE))</f>
        <v>3</v>
      </c>
      <c r="N170" s="4">
        <f>IF($H170=0,"",VLOOKUP($G170,Data!$G$3:$BA$2935,7,FALSE))</f>
        <v>0</v>
      </c>
      <c r="O170" s="4">
        <f>IF($H170=0,"",VLOOKUP($G170,Data!$G$3:$BA$2935,8,FALSE))</f>
        <v>5</v>
      </c>
      <c r="P170" s="4">
        <f>IF($H170=0,"",VLOOKUP($G170,Data!$G$3:$BA$2935,9,FALSE))</f>
        <v>1</v>
      </c>
      <c r="Q170" s="4">
        <f>IF($H170=0,"",VLOOKUP($G170,Data!$G$3:$BA$2935,10,FALSE))</f>
        <v>2.5</v>
      </c>
      <c r="R170" s="4">
        <f>IF($H170=0,"",VLOOKUP($G170,Data!$G$3:$BA$2935,11,FALSE))</f>
        <v>2.5</v>
      </c>
      <c r="S170" s="4">
        <f>IF($H170=0,"",VLOOKUP($G170,Data!$G$3:$BA$2935,12,FALSE))</f>
        <v>0</v>
      </c>
      <c r="T170" s="4">
        <f>IF($H170=0,"",VLOOKUP($G170,Data!$G$3:$BA$2935,13,FALSE))</f>
        <v>2.5</v>
      </c>
      <c r="U170" s="4">
        <f>IF($H170=0,"",VLOOKUP($G170,Data!$G$3:$BA$2935,14,FALSE))</f>
        <v>0</v>
      </c>
      <c r="V170" s="4">
        <f>IF($H170=0,"",VLOOKUP($G170,Data!$G$3:$BA$2935,15,FALSE))</f>
        <v>2.5</v>
      </c>
      <c r="W170" s="4">
        <f>IF($H170=0,"",VLOOKUP($G170,Data!$G$3:$BA$2935,16,FALSE))</f>
        <v>0.39</v>
      </c>
      <c r="X170" s="4">
        <f>IF($H170=0,"",VLOOKUP($G170,Data!$G$3:$BA$2935,17,FALSE))</f>
        <v>1</v>
      </c>
      <c r="Y170" s="4">
        <f>IF($H170=0,"",VLOOKUP($G170,Data!$G$3:$BA$2935,18,FALSE))</f>
        <v>0</v>
      </c>
      <c r="Z170" s="4">
        <f>IF($H170=0,"",VLOOKUP($G170,Data!$G$3:$BA$2935,19,FALSE))</f>
        <v>0.1</v>
      </c>
      <c r="AA170" s="4">
        <f>IF($H170=0,"",VLOOKUP($G170,Data!$G$3:$BA$2935,20,FALSE))</f>
        <v>6.5</v>
      </c>
      <c r="AB170" s="4">
        <f>IF($H170=0,"",VLOOKUP($G170,Data!$G$3:$BA$2935,21,FALSE))</f>
        <v>0.44</v>
      </c>
      <c r="AC170" s="4">
        <f>IF($H170=0,"",VLOOKUP($G170,Data!$G$3:$BA$2935,22,FALSE))</f>
        <v>0.08</v>
      </c>
      <c r="AD170" s="4">
        <f>IF($H170=0,"",VLOOKUP($G170,Data!$G$3:$BA$2935,23,FALSE))</f>
        <v>0.2</v>
      </c>
      <c r="AE170" s="4">
        <f>IF($H170=0,"",VLOOKUP($G170,Data!$G$3:$BA$2935,24,FALSE))</f>
        <v>0.98</v>
      </c>
      <c r="AF170" s="4">
        <f>IF($H170=0,"",VLOOKUP($G170,Data!$G$3:$BA$2935,25,FALSE))</f>
        <v>0.1</v>
      </c>
      <c r="AG170" s="4">
        <f>IF($H170=0,"",VLOOKUP($G170,Data!$G$3:$BA$2935,26,FALSE))</f>
        <v>-0.1</v>
      </c>
      <c r="AH170" s="4" t="str">
        <f>IF($H170=0,"",VLOOKUP($G170,Data!$G$3:$BA$2935,27,FALSE))</f>
        <v>/</v>
      </c>
      <c r="AI170" s="4" t="str">
        <f>IF($H170=0,"",VLOOKUP($G170,Data!$G$3:$BA$2935,28,FALSE))</f>
        <v>/</v>
      </c>
      <c r="AJ170" s="4" t="str">
        <f>IF($H170=0,"",VLOOKUP($G170,Data!$G$3:$BA$2935,29,FALSE))</f>
        <v/>
      </c>
      <c r="AK170" s="4" t="str">
        <f>IF($H170=0,"",VLOOKUP($G170,Data!$G$3:$BA$2935,30,FALSE))</f>
        <v/>
      </c>
      <c r="AL170" s="4" t="str">
        <f>IF($H170=0,"",VLOOKUP($G170,Data!$G$3:$BA$2935,31,FALSE))</f>
        <v/>
      </c>
      <c r="AM170" s="4" t="str">
        <f>IF($H170=0,"",VLOOKUP($G170,Data!$G$3:$BA$2935,32,FALSE))</f>
        <v/>
      </c>
      <c r="AN170" s="4" t="str">
        <f>IF($H170=0,"",VLOOKUP($G170,Data!$G$3:$BA$2935,33,FALSE))</f>
        <v/>
      </c>
      <c r="AO170" s="4" t="str">
        <f>IF($H170=0,"",VLOOKUP($G170,Data!$G$3:$BA$2935,34,FALSE))</f>
        <v/>
      </c>
      <c r="AP170" s="4" t="str">
        <f>IF($H170=0,"",VLOOKUP($G170,Data!$G$3:$BA$2935,35,FALSE))</f>
        <v/>
      </c>
      <c r="AQ170" s="4" t="str">
        <f>IF($H170=0,"",VLOOKUP($G170,Data!$G$3:$BA$2935,36,FALSE))</f>
        <v/>
      </c>
      <c r="AR170" s="4" t="str">
        <f>IF($H170=0,"",VLOOKUP($G170,Data!$G$3:$BA$2935,37,FALSE))</f>
        <v/>
      </c>
      <c r="AS170" s="4" t="str">
        <f>IF($H170=0,"",VLOOKUP($G170,Data!$G$3:$BA$2935,38,FALSE))</f>
        <v/>
      </c>
      <c r="AT170" s="4" t="str">
        <f>IF($H170=0,"",VLOOKUP($G170,Data!$G$3:$BA$2935,39,FALSE))</f>
        <v/>
      </c>
    </row>
    <row r="171" spans="1:46" x14ac:dyDescent="0.25">
      <c r="A171" s="4">
        <f>PSSE!A173</f>
        <v>927044</v>
      </c>
      <c r="B171" s="4" t="str">
        <f>PSSE!B173</f>
        <v>HAIPHONG3_S4</v>
      </c>
      <c r="C171" s="4">
        <f>PSSE!D173</f>
        <v>26</v>
      </c>
      <c r="D171" s="4">
        <f>PSSE!E173</f>
        <v>600</v>
      </c>
      <c r="E171" s="4" t="str">
        <f>PSSE!F173</f>
        <v>ND</v>
      </c>
      <c r="F171" s="4">
        <f>PSSE!G173</f>
        <v>1</v>
      </c>
      <c r="G171" s="4" t="str">
        <f t="shared" si="2"/>
        <v>PSS26600ND1</v>
      </c>
      <c r="H171" s="4">
        <f>COUNTIF(Data!$G$3:$BA$2935,PSS!$G171)</f>
        <v>1</v>
      </c>
      <c r="I171" s="4" t="str">
        <f>IF($H171=0,"",VLOOKUP($G171,Data!$G$3:$BA$2935,2,FALSE))</f>
        <v>'PSS2A'</v>
      </c>
      <c r="J171" s="4">
        <f>PSSE!C173</f>
        <v>1</v>
      </c>
      <c r="K171" s="4">
        <f>IF($H171=0,"",VLOOKUP($G171,Data!$G$3:$BA$2935,4,FALSE))</f>
        <v>1</v>
      </c>
      <c r="L171" s="4">
        <f>IF($H171=0,"",VLOOKUP($G171,Data!$G$3:$BA$2935,5,FALSE))</f>
        <v>0</v>
      </c>
      <c r="M171" s="4">
        <f>IF($H171=0,"",VLOOKUP($G171,Data!$G$3:$BA$2935,6,FALSE))</f>
        <v>3</v>
      </c>
      <c r="N171" s="4">
        <f>IF($H171=0,"",VLOOKUP($G171,Data!$G$3:$BA$2935,7,FALSE))</f>
        <v>0</v>
      </c>
      <c r="O171" s="4">
        <f>IF($H171=0,"",VLOOKUP($G171,Data!$G$3:$BA$2935,8,FALSE))</f>
        <v>5</v>
      </c>
      <c r="P171" s="4">
        <f>IF($H171=0,"",VLOOKUP($G171,Data!$G$3:$BA$2935,9,FALSE))</f>
        <v>1</v>
      </c>
      <c r="Q171" s="4">
        <f>IF($H171=0,"",VLOOKUP($G171,Data!$G$3:$BA$2935,10,FALSE))</f>
        <v>2.5</v>
      </c>
      <c r="R171" s="4">
        <f>IF($H171=0,"",VLOOKUP($G171,Data!$G$3:$BA$2935,11,FALSE))</f>
        <v>2.5</v>
      </c>
      <c r="S171" s="4">
        <f>IF($H171=0,"",VLOOKUP($G171,Data!$G$3:$BA$2935,12,FALSE))</f>
        <v>0</v>
      </c>
      <c r="T171" s="4">
        <f>IF($H171=0,"",VLOOKUP($G171,Data!$G$3:$BA$2935,13,FALSE))</f>
        <v>2.5</v>
      </c>
      <c r="U171" s="4">
        <f>IF($H171=0,"",VLOOKUP($G171,Data!$G$3:$BA$2935,14,FALSE))</f>
        <v>0</v>
      </c>
      <c r="V171" s="4">
        <f>IF($H171=0,"",VLOOKUP($G171,Data!$G$3:$BA$2935,15,FALSE))</f>
        <v>2.5</v>
      </c>
      <c r="W171" s="4">
        <f>IF($H171=0,"",VLOOKUP($G171,Data!$G$3:$BA$2935,16,FALSE))</f>
        <v>0.39</v>
      </c>
      <c r="X171" s="4">
        <f>IF($H171=0,"",VLOOKUP($G171,Data!$G$3:$BA$2935,17,FALSE))</f>
        <v>1</v>
      </c>
      <c r="Y171" s="4">
        <f>IF($H171=0,"",VLOOKUP($G171,Data!$G$3:$BA$2935,18,FALSE))</f>
        <v>0</v>
      </c>
      <c r="Z171" s="4">
        <f>IF($H171=0,"",VLOOKUP($G171,Data!$G$3:$BA$2935,19,FALSE))</f>
        <v>0.1</v>
      </c>
      <c r="AA171" s="4">
        <f>IF($H171=0,"",VLOOKUP($G171,Data!$G$3:$BA$2935,20,FALSE))</f>
        <v>6.5</v>
      </c>
      <c r="AB171" s="4">
        <f>IF($H171=0,"",VLOOKUP($G171,Data!$G$3:$BA$2935,21,FALSE))</f>
        <v>0.44</v>
      </c>
      <c r="AC171" s="4">
        <f>IF($H171=0,"",VLOOKUP($G171,Data!$G$3:$BA$2935,22,FALSE))</f>
        <v>0.08</v>
      </c>
      <c r="AD171" s="4">
        <f>IF($H171=0,"",VLOOKUP($G171,Data!$G$3:$BA$2935,23,FALSE))</f>
        <v>0.2</v>
      </c>
      <c r="AE171" s="4">
        <f>IF($H171=0,"",VLOOKUP($G171,Data!$G$3:$BA$2935,24,FALSE))</f>
        <v>0.98</v>
      </c>
      <c r="AF171" s="4">
        <f>IF($H171=0,"",VLOOKUP($G171,Data!$G$3:$BA$2935,25,FALSE))</f>
        <v>0.1</v>
      </c>
      <c r="AG171" s="4">
        <f>IF($H171=0,"",VLOOKUP($G171,Data!$G$3:$BA$2935,26,FALSE))</f>
        <v>-0.1</v>
      </c>
      <c r="AH171" s="4" t="str">
        <f>IF($H171=0,"",VLOOKUP($G171,Data!$G$3:$BA$2935,27,FALSE))</f>
        <v>/</v>
      </c>
      <c r="AI171" s="4" t="str">
        <f>IF($H171=0,"",VLOOKUP($G171,Data!$G$3:$BA$2935,28,FALSE))</f>
        <v>/</v>
      </c>
      <c r="AJ171" s="4" t="str">
        <f>IF($H171=0,"",VLOOKUP($G171,Data!$G$3:$BA$2935,29,FALSE))</f>
        <v/>
      </c>
      <c r="AK171" s="4" t="str">
        <f>IF($H171=0,"",VLOOKUP($G171,Data!$G$3:$BA$2935,30,FALSE))</f>
        <v/>
      </c>
      <c r="AL171" s="4" t="str">
        <f>IF($H171=0,"",VLOOKUP($G171,Data!$G$3:$BA$2935,31,FALSE))</f>
        <v/>
      </c>
      <c r="AM171" s="4" t="str">
        <f>IF($H171=0,"",VLOOKUP($G171,Data!$G$3:$BA$2935,32,FALSE))</f>
        <v/>
      </c>
      <c r="AN171" s="4" t="str">
        <f>IF($H171=0,"",VLOOKUP($G171,Data!$G$3:$BA$2935,33,FALSE))</f>
        <v/>
      </c>
      <c r="AO171" s="4" t="str">
        <f>IF($H171=0,"",VLOOKUP($G171,Data!$G$3:$BA$2935,34,FALSE))</f>
        <v/>
      </c>
      <c r="AP171" s="4" t="str">
        <f>IF($H171=0,"",VLOOKUP($G171,Data!$G$3:$BA$2935,35,FALSE))</f>
        <v/>
      </c>
      <c r="AQ171" s="4" t="str">
        <f>IF($H171=0,"",VLOOKUP($G171,Data!$G$3:$BA$2935,36,FALSE))</f>
        <v/>
      </c>
      <c r="AR171" s="4" t="str">
        <f>IF($H171=0,"",VLOOKUP($G171,Data!$G$3:$BA$2935,37,FALSE))</f>
        <v/>
      </c>
      <c r="AS171" s="4" t="str">
        <f>IF($H171=0,"",VLOOKUP($G171,Data!$G$3:$BA$2935,38,FALSE))</f>
        <v/>
      </c>
      <c r="AT171" s="4" t="str">
        <f>IF($H171=0,"",VLOOKUP($G171,Data!$G$3:$BA$2935,39,FALSE))</f>
        <v/>
      </c>
    </row>
    <row r="172" spans="1:46" x14ac:dyDescent="0.25">
      <c r="A172" s="4">
        <f>PSSE!A174</f>
        <v>928011</v>
      </c>
      <c r="B172" s="4" t="str">
        <f>PSSE!B174</f>
        <v>PHALAI1_S1</v>
      </c>
      <c r="C172" s="4">
        <f>PSSE!D174</f>
        <v>10.5</v>
      </c>
      <c r="D172" s="4">
        <f>PSSE!E174</f>
        <v>110</v>
      </c>
      <c r="E172" s="4" t="str">
        <f>PSSE!F174</f>
        <v>ND</v>
      </c>
      <c r="F172" s="4">
        <f>PSSE!G174</f>
        <v>1</v>
      </c>
      <c r="G172" s="4" t="str">
        <f t="shared" si="2"/>
        <v>PSS10.5110ND1</v>
      </c>
      <c r="H172" s="4">
        <f>COUNTIF(Data!$G$3:$BA$2935,PSS!$G172)</f>
        <v>1</v>
      </c>
      <c r="I172" s="4" t="str">
        <f>IF($H172=0,"",VLOOKUP($G172,Data!$G$3:$BA$2935,2,FALSE))</f>
        <v>'PSS2A'</v>
      </c>
      <c r="J172" s="4">
        <f>PSSE!C174</f>
        <v>1</v>
      </c>
      <c r="K172" s="4">
        <f>IF($H172=0,"",VLOOKUP($G172,Data!$G$3:$BA$2935,4,FALSE))</f>
        <v>1</v>
      </c>
      <c r="L172" s="4">
        <f>IF($H172=0,"",VLOOKUP($G172,Data!$G$3:$BA$2935,5,FALSE))</f>
        <v>0</v>
      </c>
      <c r="M172" s="4">
        <f>IF($H172=0,"",VLOOKUP($G172,Data!$G$3:$BA$2935,6,FALSE))</f>
        <v>3</v>
      </c>
      <c r="N172" s="4">
        <f>IF($H172=0,"",VLOOKUP($G172,Data!$G$3:$BA$2935,7,FALSE))</f>
        <v>0</v>
      </c>
      <c r="O172" s="4">
        <f>IF($H172=0,"",VLOOKUP($G172,Data!$G$3:$BA$2935,8,FALSE))</f>
        <v>5</v>
      </c>
      <c r="P172" s="4">
        <f>IF($H172=0,"",VLOOKUP($G172,Data!$G$3:$BA$2935,9,FALSE))</f>
        <v>1</v>
      </c>
      <c r="Q172" s="4">
        <f>IF($H172=0,"",VLOOKUP($G172,Data!$G$3:$BA$2935,10,FALSE))</f>
        <v>2.5</v>
      </c>
      <c r="R172" s="4">
        <f>IF($H172=0,"",VLOOKUP($G172,Data!$G$3:$BA$2935,11,FALSE))</f>
        <v>2.5</v>
      </c>
      <c r="S172" s="4">
        <f>IF($H172=0,"",VLOOKUP($G172,Data!$G$3:$BA$2935,12,FALSE))</f>
        <v>0</v>
      </c>
      <c r="T172" s="4">
        <f>IF($H172=0,"",VLOOKUP($G172,Data!$G$3:$BA$2935,13,FALSE))</f>
        <v>2.5</v>
      </c>
      <c r="U172" s="4">
        <f>IF($H172=0,"",VLOOKUP($G172,Data!$G$3:$BA$2935,14,FALSE))</f>
        <v>0</v>
      </c>
      <c r="V172" s="4">
        <f>IF($H172=0,"",VLOOKUP($G172,Data!$G$3:$BA$2935,15,FALSE))</f>
        <v>2.5</v>
      </c>
      <c r="W172" s="4">
        <f>IF($H172=0,"",VLOOKUP($G172,Data!$G$3:$BA$2935,16,FALSE))</f>
        <v>0.39</v>
      </c>
      <c r="X172" s="4">
        <f>IF($H172=0,"",VLOOKUP($G172,Data!$G$3:$BA$2935,17,FALSE))</f>
        <v>1</v>
      </c>
      <c r="Y172" s="4">
        <f>IF($H172=0,"",VLOOKUP($G172,Data!$G$3:$BA$2935,18,FALSE))</f>
        <v>0</v>
      </c>
      <c r="Z172" s="4">
        <f>IF($H172=0,"",VLOOKUP($G172,Data!$G$3:$BA$2935,19,FALSE))</f>
        <v>0.1</v>
      </c>
      <c r="AA172" s="4">
        <f>IF($H172=0,"",VLOOKUP($G172,Data!$G$3:$BA$2935,20,FALSE))</f>
        <v>6.5</v>
      </c>
      <c r="AB172" s="4">
        <f>IF($H172=0,"",VLOOKUP($G172,Data!$G$3:$BA$2935,21,FALSE))</f>
        <v>0.44</v>
      </c>
      <c r="AC172" s="4">
        <f>IF($H172=0,"",VLOOKUP($G172,Data!$G$3:$BA$2935,22,FALSE))</f>
        <v>0.08</v>
      </c>
      <c r="AD172" s="4">
        <f>IF($H172=0,"",VLOOKUP($G172,Data!$G$3:$BA$2935,23,FALSE))</f>
        <v>0.2</v>
      </c>
      <c r="AE172" s="4">
        <f>IF($H172=0,"",VLOOKUP($G172,Data!$G$3:$BA$2935,24,FALSE))</f>
        <v>0.98</v>
      </c>
      <c r="AF172" s="4">
        <f>IF($H172=0,"",VLOOKUP($G172,Data!$G$3:$BA$2935,25,FALSE))</f>
        <v>0.1</v>
      </c>
      <c r="AG172" s="4">
        <f>IF($H172=0,"",VLOOKUP($G172,Data!$G$3:$BA$2935,26,FALSE))</f>
        <v>-0.1</v>
      </c>
      <c r="AH172" s="4" t="str">
        <f>IF($H172=0,"",VLOOKUP($G172,Data!$G$3:$BA$2935,27,FALSE))</f>
        <v>/</v>
      </c>
      <c r="AI172" s="4" t="str">
        <f>IF($H172=0,"",VLOOKUP($G172,Data!$G$3:$BA$2935,28,FALSE))</f>
        <v>/</v>
      </c>
      <c r="AJ172" s="4" t="str">
        <f>IF($H172=0,"",VLOOKUP($G172,Data!$G$3:$BA$2935,29,FALSE))</f>
        <v/>
      </c>
      <c r="AK172" s="4" t="str">
        <f>IF($H172=0,"",VLOOKUP($G172,Data!$G$3:$BA$2935,30,FALSE))</f>
        <v/>
      </c>
      <c r="AL172" s="4" t="str">
        <f>IF($H172=0,"",VLOOKUP($G172,Data!$G$3:$BA$2935,31,FALSE))</f>
        <v/>
      </c>
      <c r="AM172" s="4" t="str">
        <f>IF($H172=0,"",VLOOKUP($G172,Data!$G$3:$BA$2935,32,FALSE))</f>
        <v/>
      </c>
      <c r="AN172" s="4" t="str">
        <f>IF($H172=0,"",VLOOKUP($G172,Data!$G$3:$BA$2935,33,FALSE))</f>
        <v/>
      </c>
      <c r="AO172" s="4" t="str">
        <f>IF($H172=0,"",VLOOKUP($G172,Data!$G$3:$BA$2935,34,FALSE))</f>
        <v/>
      </c>
      <c r="AP172" s="4" t="str">
        <f>IF($H172=0,"",VLOOKUP($G172,Data!$G$3:$BA$2935,35,FALSE))</f>
        <v/>
      </c>
      <c r="AQ172" s="4" t="str">
        <f>IF($H172=0,"",VLOOKUP($G172,Data!$G$3:$BA$2935,36,FALSE))</f>
        <v/>
      </c>
      <c r="AR172" s="4" t="str">
        <f>IF($H172=0,"",VLOOKUP($G172,Data!$G$3:$BA$2935,37,FALSE))</f>
        <v/>
      </c>
      <c r="AS172" s="4" t="str">
        <f>IF($H172=0,"",VLOOKUP($G172,Data!$G$3:$BA$2935,38,FALSE))</f>
        <v/>
      </c>
      <c r="AT172" s="4" t="str">
        <f>IF($H172=0,"",VLOOKUP($G172,Data!$G$3:$BA$2935,39,FALSE))</f>
        <v/>
      </c>
    </row>
    <row r="173" spans="1:46" x14ac:dyDescent="0.25">
      <c r="A173" s="4">
        <f>PSSE!A175</f>
        <v>928012</v>
      </c>
      <c r="B173" s="4" t="str">
        <f>PSSE!B175</f>
        <v>PHALAI1_S2</v>
      </c>
      <c r="C173" s="4">
        <f>PSSE!D175</f>
        <v>10.5</v>
      </c>
      <c r="D173" s="4">
        <f>PSSE!E175</f>
        <v>110</v>
      </c>
      <c r="E173" s="4" t="str">
        <f>PSSE!F175</f>
        <v>ND</v>
      </c>
      <c r="F173" s="4">
        <f>PSSE!G175</f>
        <v>1</v>
      </c>
      <c r="G173" s="4" t="str">
        <f t="shared" si="2"/>
        <v>PSS10.5110ND1</v>
      </c>
      <c r="H173" s="4">
        <f>COUNTIF(Data!$G$3:$BA$2935,PSS!$G173)</f>
        <v>1</v>
      </c>
      <c r="I173" s="4" t="str">
        <f>IF($H173=0,"",VLOOKUP($G173,Data!$G$3:$BA$2935,2,FALSE))</f>
        <v>'PSS2A'</v>
      </c>
      <c r="J173" s="4">
        <f>PSSE!C175</f>
        <v>1</v>
      </c>
      <c r="K173" s="4">
        <f>IF($H173=0,"",VLOOKUP($G173,Data!$G$3:$BA$2935,4,FALSE))</f>
        <v>1</v>
      </c>
      <c r="L173" s="4">
        <f>IF($H173=0,"",VLOOKUP($G173,Data!$G$3:$BA$2935,5,FALSE))</f>
        <v>0</v>
      </c>
      <c r="M173" s="4">
        <f>IF($H173=0,"",VLOOKUP($G173,Data!$G$3:$BA$2935,6,FALSE))</f>
        <v>3</v>
      </c>
      <c r="N173" s="4">
        <f>IF($H173=0,"",VLOOKUP($G173,Data!$G$3:$BA$2935,7,FALSE))</f>
        <v>0</v>
      </c>
      <c r="O173" s="4">
        <f>IF($H173=0,"",VLOOKUP($G173,Data!$G$3:$BA$2935,8,FALSE))</f>
        <v>5</v>
      </c>
      <c r="P173" s="4">
        <f>IF($H173=0,"",VLOOKUP($G173,Data!$G$3:$BA$2935,9,FALSE))</f>
        <v>1</v>
      </c>
      <c r="Q173" s="4">
        <f>IF($H173=0,"",VLOOKUP($G173,Data!$G$3:$BA$2935,10,FALSE))</f>
        <v>2.5</v>
      </c>
      <c r="R173" s="4">
        <f>IF($H173=0,"",VLOOKUP($G173,Data!$G$3:$BA$2935,11,FALSE))</f>
        <v>2.5</v>
      </c>
      <c r="S173" s="4">
        <f>IF($H173=0,"",VLOOKUP($G173,Data!$G$3:$BA$2935,12,FALSE))</f>
        <v>0</v>
      </c>
      <c r="T173" s="4">
        <f>IF($H173=0,"",VLOOKUP($G173,Data!$G$3:$BA$2935,13,FALSE))</f>
        <v>2.5</v>
      </c>
      <c r="U173" s="4">
        <f>IF($H173=0,"",VLOOKUP($G173,Data!$G$3:$BA$2935,14,FALSE))</f>
        <v>0</v>
      </c>
      <c r="V173" s="4">
        <f>IF($H173=0,"",VLOOKUP($G173,Data!$G$3:$BA$2935,15,FALSE))</f>
        <v>2.5</v>
      </c>
      <c r="W173" s="4">
        <f>IF($H173=0,"",VLOOKUP($G173,Data!$G$3:$BA$2935,16,FALSE))</f>
        <v>0.39</v>
      </c>
      <c r="X173" s="4">
        <f>IF($H173=0,"",VLOOKUP($G173,Data!$G$3:$BA$2935,17,FALSE))</f>
        <v>1</v>
      </c>
      <c r="Y173" s="4">
        <f>IF($H173=0,"",VLOOKUP($G173,Data!$G$3:$BA$2935,18,FALSE))</f>
        <v>0</v>
      </c>
      <c r="Z173" s="4">
        <f>IF($H173=0,"",VLOOKUP($G173,Data!$G$3:$BA$2935,19,FALSE))</f>
        <v>0.1</v>
      </c>
      <c r="AA173" s="4">
        <f>IF($H173=0,"",VLOOKUP($G173,Data!$G$3:$BA$2935,20,FALSE))</f>
        <v>6.5</v>
      </c>
      <c r="AB173" s="4">
        <f>IF($H173=0,"",VLOOKUP($G173,Data!$G$3:$BA$2935,21,FALSE))</f>
        <v>0.44</v>
      </c>
      <c r="AC173" s="4">
        <f>IF($H173=0,"",VLOOKUP($G173,Data!$G$3:$BA$2935,22,FALSE))</f>
        <v>0.08</v>
      </c>
      <c r="AD173" s="4">
        <f>IF($H173=0,"",VLOOKUP($G173,Data!$G$3:$BA$2935,23,FALSE))</f>
        <v>0.2</v>
      </c>
      <c r="AE173" s="4">
        <f>IF($H173=0,"",VLOOKUP($G173,Data!$G$3:$BA$2935,24,FALSE))</f>
        <v>0.98</v>
      </c>
      <c r="AF173" s="4">
        <f>IF($H173=0,"",VLOOKUP($G173,Data!$G$3:$BA$2935,25,FALSE))</f>
        <v>0.1</v>
      </c>
      <c r="AG173" s="4">
        <f>IF($H173=0,"",VLOOKUP($G173,Data!$G$3:$BA$2935,26,FALSE))</f>
        <v>-0.1</v>
      </c>
      <c r="AH173" s="4" t="str">
        <f>IF($H173=0,"",VLOOKUP($G173,Data!$G$3:$BA$2935,27,FALSE))</f>
        <v>/</v>
      </c>
      <c r="AI173" s="4" t="str">
        <f>IF($H173=0,"",VLOOKUP($G173,Data!$G$3:$BA$2935,28,FALSE))</f>
        <v>/</v>
      </c>
      <c r="AJ173" s="4" t="str">
        <f>IF($H173=0,"",VLOOKUP($G173,Data!$G$3:$BA$2935,29,FALSE))</f>
        <v/>
      </c>
      <c r="AK173" s="4" t="str">
        <f>IF($H173=0,"",VLOOKUP($G173,Data!$G$3:$BA$2935,30,FALSE))</f>
        <v/>
      </c>
      <c r="AL173" s="4" t="str">
        <f>IF($H173=0,"",VLOOKUP($G173,Data!$G$3:$BA$2935,31,FALSE))</f>
        <v/>
      </c>
      <c r="AM173" s="4" t="str">
        <f>IF($H173=0,"",VLOOKUP($G173,Data!$G$3:$BA$2935,32,FALSE))</f>
        <v/>
      </c>
      <c r="AN173" s="4" t="str">
        <f>IF($H173=0,"",VLOOKUP($G173,Data!$G$3:$BA$2935,33,FALSE))</f>
        <v/>
      </c>
      <c r="AO173" s="4" t="str">
        <f>IF($H173=0,"",VLOOKUP($G173,Data!$G$3:$BA$2935,34,FALSE))</f>
        <v/>
      </c>
      <c r="AP173" s="4" t="str">
        <f>IF($H173=0,"",VLOOKUP($G173,Data!$G$3:$BA$2935,35,FALSE))</f>
        <v/>
      </c>
      <c r="AQ173" s="4" t="str">
        <f>IF($H173=0,"",VLOOKUP($G173,Data!$G$3:$BA$2935,36,FALSE))</f>
        <v/>
      </c>
      <c r="AR173" s="4" t="str">
        <f>IF($H173=0,"",VLOOKUP($G173,Data!$G$3:$BA$2935,37,FALSE))</f>
        <v/>
      </c>
      <c r="AS173" s="4" t="str">
        <f>IF($H173=0,"",VLOOKUP($G173,Data!$G$3:$BA$2935,38,FALSE))</f>
        <v/>
      </c>
      <c r="AT173" s="4" t="str">
        <f>IF($H173=0,"",VLOOKUP($G173,Data!$G$3:$BA$2935,39,FALSE))</f>
        <v/>
      </c>
    </row>
    <row r="174" spans="1:46" x14ac:dyDescent="0.25">
      <c r="A174" s="4">
        <f>PSSE!A176</f>
        <v>928013</v>
      </c>
      <c r="B174" s="4" t="str">
        <f>PSSE!B176</f>
        <v>PHALAI1_S3</v>
      </c>
      <c r="C174" s="4">
        <f>PSSE!D176</f>
        <v>10.5</v>
      </c>
      <c r="D174" s="4">
        <f>PSSE!E176</f>
        <v>110</v>
      </c>
      <c r="E174" s="4" t="str">
        <f>PSSE!F176</f>
        <v>ND</v>
      </c>
      <c r="F174" s="4">
        <f>PSSE!G176</f>
        <v>1</v>
      </c>
      <c r="G174" s="4" t="str">
        <f t="shared" si="2"/>
        <v>PSS10.5110ND1</v>
      </c>
      <c r="H174" s="4">
        <f>COUNTIF(Data!$G$3:$BA$2935,PSS!$G174)</f>
        <v>1</v>
      </c>
      <c r="I174" s="4" t="str">
        <f>IF($H174=0,"",VLOOKUP($G174,Data!$G$3:$BA$2935,2,FALSE))</f>
        <v>'PSS2A'</v>
      </c>
      <c r="J174" s="4">
        <f>PSSE!C176</f>
        <v>1</v>
      </c>
      <c r="K174" s="4">
        <f>IF($H174=0,"",VLOOKUP($G174,Data!$G$3:$BA$2935,4,FALSE))</f>
        <v>1</v>
      </c>
      <c r="L174" s="4">
        <f>IF($H174=0,"",VLOOKUP($G174,Data!$G$3:$BA$2935,5,FALSE))</f>
        <v>0</v>
      </c>
      <c r="M174" s="4">
        <f>IF($H174=0,"",VLOOKUP($G174,Data!$G$3:$BA$2935,6,FALSE))</f>
        <v>3</v>
      </c>
      <c r="N174" s="4">
        <f>IF($H174=0,"",VLOOKUP($G174,Data!$G$3:$BA$2935,7,FALSE))</f>
        <v>0</v>
      </c>
      <c r="O174" s="4">
        <f>IF($H174=0,"",VLOOKUP($G174,Data!$G$3:$BA$2935,8,FALSE))</f>
        <v>5</v>
      </c>
      <c r="P174" s="4">
        <f>IF($H174=0,"",VLOOKUP($G174,Data!$G$3:$BA$2935,9,FALSE))</f>
        <v>1</v>
      </c>
      <c r="Q174" s="4">
        <f>IF($H174=0,"",VLOOKUP($G174,Data!$G$3:$BA$2935,10,FALSE))</f>
        <v>2.5</v>
      </c>
      <c r="R174" s="4">
        <f>IF($H174=0,"",VLOOKUP($G174,Data!$G$3:$BA$2935,11,FALSE))</f>
        <v>2.5</v>
      </c>
      <c r="S174" s="4">
        <f>IF($H174=0,"",VLOOKUP($G174,Data!$G$3:$BA$2935,12,FALSE))</f>
        <v>0</v>
      </c>
      <c r="T174" s="4">
        <f>IF($H174=0,"",VLOOKUP($G174,Data!$G$3:$BA$2935,13,FALSE))</f>
        <v>2.5</v>
      </c>
      <c r="U174" s="4">
        <f>IF($H174=0,"",VLOOKUP($G174,Data!$G$3:$BA$2935,14,FALSE))</f>
        <v>0</v>
      </c>
      <c r="V174" s="4">
        <f>IF($H174=0,"",VLOOKUP($G174,Data!$G$3:$BA$2935,15,FALSE))</f>
        <v>2.5</v>
      </c>
      <c r="W174" s="4">
        <f>IF($H174=0,"",VLOOKUP($G174,Data!$G$3:$BA$2935,16,FALSE))</f>
        <v>0.39</v>
      </c>
      <c r="X174" s="4">
        <f>IF($H174=0,"",VLOOKUP($G174,Data!$G$3:$BA$2935,17,FALSE))</f>
        <v>1</v>
      </c>
      <c r="Y174" s="4">
        <f>IF($H174=0,"",VLOOKUP($G174,Data!$G$3:$BA$2935,18,FALSE))</f>
        <v>0</v>
      </c>
      <c r="Z174" s="4">
        <f>IF($H174=0,"",VLOOKUP($G174,Data!$G$3:$BA$2935,19,FALSE))</f>
        <v>0.1</v>
      </c>
      <c r="AA174" s="4">
        <f>IF($H174=0,"",VLOOKUP($G174,Data!$G$3:$BA$2935,20,FALSE))</f>
        <v>6.5</v>
      </c>
      <c r="AB174" s="4">
        <f>IF($H174=0,"",VLOOKUP($G174,Data!$G$3:$BA$2935,21,FALSE))</f>
        <v>0.44</v>
      </c>
      <c r="AC174" s="4">
        <f>IF($H174=0,"",VLOOKUP($G174,Data!$G$3:$BA$2935,22,FALSE))</f>
        <v>0.08</v>
      </c>
      <c r="AD174" s="4">
        <f>IF($H174=0,"",VLOOKUP($G174,Data!$G$3:$BA$2935,23,FALSE))</f>
        <v>0.2</v>
      </c>
      <c r="AE174" s="4">
        <f>IF($H174=0,"",VLOOKUP($G174,Data!$G$3:$BA$2935,24,FALSE))</f>
        <v>0.98</v>
      </c>
      <c r="AF174" s="4">
        <f>IF($H174=0,"",VLOOKUP($G174,Data!$G$3:$BA$2935,25,FALSE))</f>
        <v>0.1</v>
      </c>
      <c r="AG174" s="4">
        <f>IF($H174=0,"",VLOOKUP($G174,Data!$G$3:$BA$2935,26,FALSE))</f>
        <v>-0.1</v>
      </c>
      <c r="AH174" s="4" t="str">
        <f>IF($H174=0,"",VLOOKUP($G174,Data!$G$3:$BA$2935,27,FALSE))</f>
        <v>/</v>
      </c>
      <c r="AI174" s="4" t="str">
        <f>IF($H174=0,"",VLOOKUP($G174,Data!$G$3:$BA$2935,28,FALSE))</f>
        <v>/</v>
      </c>
      <c r="AJ174" s="4" t="str">
        <f>IF($H174=0,"",VLOOKUP($G174,Data!$G$3:$BA$2935,29,FALSE))</f>
        <v/>
      </c>
      <c r="AK174" s="4" t="str">
        <f>IF($H174=0,"",VLOOKUP($G174,Data!$G$3:$BA$2935,30,FALSE))</f>
        <v/>
      </c>
      <c r="AL174" s="4" t="str">
        <f>IF($H174=0,"",VLOOKUP($G174,Data!$G$3:$BA$2935,31,FALSE))</f>
        <v/>
      </c>
      <c r="AM174" s="4" t="str">
        <f>IF($H174=0,"",VLOOKUP($G174,Data!$G$3:$BA$2935,32,FALSE))</f>
        <v/>
      </c>
      <c r="AN174" s="4" t="str">
        <f>IF($H174=0,"",VLOOKUP($G174,Data!$G$3:$BA$2935,33,FALSE))</f>
        <v/>
      </c>
      <c r="AO174" s="4" t="str">
        <f>IF($H174=0,"",VLOOKUP($G174,Data!$G$3:$BA$2935,34,FALSE))</f>
        <v/>
      </c>
      <c r="AP174" s="4" t="str">
        <f>IF($H174=0,"",VLOOKUP($G174,Data!$G$3:$BA$2935,35,FALSE))</f>
        <v/>
      </c>
      <c r="AQ174" s="4" t="str">
        <f>IF($H174=0,"",VLOOKUP($G174,Data!$G$3:$BA$2935,36,FALSE))</f>
        <v/>
      </c>
      <c r="AR174" s="4" t="str">
        <f>IF($H174=0,"",VLOOKUP($G174,Data!$G$3:$BA$2935,37,FALSE))</f>
        <v/>
      </c>
      <c r="AS174" s="4" t="str">
        <f>IF($H174=0,"",VLOOKUP($G174,Data!$G$3:$BA$2935,38,FALSE))</f>
        <v/>
      </c>
      <c r="AT174" s="4" t="str">
        <f>IF($H174=0,"",VLOOKUP($G174,Data!$G$3:$BA$2935,39,FALSE))</f>
        <v/>
      </c>
    </row>
    <row r="175" spans="1:46" x14ac:dyDescent="0.25">
      <c r="A175" s="4">
        <f>PSSE!A177</f>
        <v>928014</v>
      </c>
      <c r="B175" s="4" t="str">
        <f>PSSE!B177</f>
        <v>PHALAI1_S4</v>
      </c>
      <c r="C175" s="4">
        <f>PSSE!D177</f>
        <v>10.5</v>
      </c>
      <c r="D175" s="4">
        <f>PSSE!E177</f>
        <v>110</v>
      </c>
      <c r="E175" s="4" t="str">
        <f>PSSE!F177</f>
        <v>ND</v>
      </c>
      <c r="F175" s="4">
        <f>PSSE!G177</f>
        <v>1</v>
      </c>
      <c r="G175" s="4" t="str">
        <f t="shared" si="2"/>
        <v>PSS10.5110ND1</v>
      </c>
      <c r="H175" s="4">
        <f>COUNTIF(Data!$G$3:$BA$2935,PSS!$G175)</f>
        <v>1</v>
      </c>
      <c r="I175" s="4" t="str">
        <f>IF($H175=0,"",VLOOKUP($G175,Data!$G$3:$BA$2935,2,FALSE))</f>
        <v>'PSS2A'</v>
      </c>
      <c r="J175" s="4">
        <f>PSSE!C177</f>
        <v>1</v>
      </c>
      <c r="K175" s="4">
        <f>IF($H175=0,"",VLOOKUP($G175,Data!$G$3:$BA$2935,4,FALSE))</f>
        <v>1</v>
      </c>
      <c r="L175" s="4">
        <f>IF($H175=0,"",VLOOKUP($G175,Data!$G$3:$BA$2935,5,FALSE))</f>
        <v>0</v>
      </c>
      <c r="M175" s="4">
        <f>IF($H175=0,"",VLOOKUP($G175,Data!$G$3:$BA$2935,6,FALSE))</f>
        <v>3</v>
      </c>
      <c r="N175" s="4">
        <f>IF($H175=0,"",VLOOKUP($G175,Data!$G$3:$BA$2935,7,FALSE))</f>
        <v>0</v>
      </c>
      <c r="O175" s="4">
        <f>IF($H175=0,"",VLOOKUP($G175,Data!$G$3:$BA$2935,8,FALSE))</f>
        <v>5</v>
      </c>
      <c r="P175" s="4">
        <f>IF($H175=0,"",VLOOKUP($G175,Data!$G$3:$BA$2935,9,FALSE))</f>
        <v>1</v>
      </c>
      <c r="Q175" s="4">
        <f>IF($H175=0,"",VLOOKUP($G175,Data!$G$3:$BA$2935,10,FALSE))</f>
        <v>2.5</v>
      </c>
      <c r="R175" s="4">
        <f>IF($H175=0,"",VLOOKUP($G175,Data!$G$3:$BA$2935,11,FALSE))</f>
        <v>2.5</v>
      </c>
      <c r="S175" s="4">
        <f>IF($H175=0,"",VLOOKUP($G175,Data!$G$3:$BA$2935,12,FALSE))</f>
        <v>0</v>
      </c>
      <c r="T175" s="4">
        <f>IF($H175=0,"",VLOOKUP($G175,Data!$G$3:$BA$2935,13,FALSE))</f>
        <v>2.5</v>
      </c>
      <c r="U175" s="4">
        <f>IF($H175=0,"",VLOOKUP($G175,Data!$G$3:$BA$2935,14,FALSE))</f>
        <v>0</v>
      </c>
      <c r="V175" s="4">
        <f>IF($H175=0,"",VLOOKUP($G175,Data!$G$3:$BA$2935,15,FALSE))</f>
        <v>2.5</v>
      </c>
      <c r="W175" s="4">
        <f>IF($H175=0,"",VLOOKUP($G175,Data!$G$3:$BA$2935,16,FALSE))</f>
        <v>0.39</v>
      </c>
      <c r="X175" s="4">
        <f>IF($H175=0,"",VLOOKUP($G175,Data!$G$3:$BA$2935,17,FALSE))</f>
        <v>1</v>
      </c>
      <c r="Y175" s="4">
        <f>IF($H175=0,"",VLOOKUP($G175,Data!$G$3:$BA$2935,18,FALSE))</f>
        <v>0</v>
      </c>
      <c r="Z175" s="4">
        <f>IF($H175=0,"",VLOOKUP($G175,Data!$G$3:$BA$2935,19,FALSE))</f>
        <v>0.1</v>
      </c>
      <c r="AA175" s="4">
        <f>IF($H175=0,"",VLOOKUP($G175,Data!$G$3:$BA$2935,20,FALSE))</f>
        <v>6.5</v>
      </c>
      <c r="AB175" s="4">
        <f>IF($H175=0,"",VLOOKUP($G175,Data!$G$3:$BA$2935,21,FALSE))</f>
        <v>0.44</v>
      </c>
      <c r="AC175" s="4">
        <f>IF($H175=0,"",VLOOKUP($G175,Data!$G$3:$BA$2935,22,FALSE))</f>
        <v>0.08</v>
      </c>
      <c r="AD175" s="4">
        <f>IF($H175=0,"",VLOOKUP($G175,Data!$G$3:$BA$2935,23,FALSE))</f>
        <v>0.2</v>
      </c>
      <c r="AE175" s="4">
        <f>IF($H175=0,"",VLOOKUP($G175,Data!$G$3:$BA$2935,24,FALSE))</f>
        <v>0.98</v>
      </c>
      <c r="AF175" s="4">
        <f>IF($H175=0,"",VLOOKUP($G175,Data!$G$3:$BA$2935,25,FALSE))</f>
        <v>0.1</v>
      </c>
      <c r="AG175" s="4">
        <f>IF($H175=0,"",VLOOKUP($G175,Data!$G$3:$BA$2935,26,FALSE))</f>
        <v>-0.1</v>
      </c>
      <c r="AH175" s="4" t="str">
        <f>IF($H175=0,"",VLOOKUP($G175,Data!$G$3:$BA$2935,27,FALSE))</f>
        <v>/</v>
      </c>
      <c r="AI175" s="4" t="str">
        <f>IF($H175=0,"",VLOOKUP($G175,Data!$G$3:$BA$2935,28,FALSE))</f>
        <v>/</v>
      </c>
      <c r="AJ175" s="4" t="str">
        <f>IF($H175=0,"",VLOOKUP($G175,Data!$G$3:$BA$2935,29,FALSE))</f>
        <v/>
      </c>
      <c r="AK175" s="4" t="str">
        <f>IF($H175=0,"",VLOOKUP($G175,Data!$G$3:$BA$2935,30,FALSE))</f>
        <v/>
      </c>
      <c r="AL175" s="4" t="str">
        <f>IF($H175=0,"",VLOOKUP($G175,Data!$G$3:$BA$2935,31,FALSE))</f>
        <v/>
      </c>
      <c r="AM175" s="4" t="str">
        <f>IF($H175=0,"",VLOOKUP($G175,Data!$G$3:$BA$2935,32,FALSE))</f>
        <v/>
      </c>
      <c r="AN175" s="4" t="str">
        <f>IF($H175=0,"",VLOOKUP($G175,Data!$G$3:$BA$2935,33,FALSE))</f>
        <v/>
      </c>
      <c r="AO175" s="4" t="str">
        <f>IF($H175=0,"",VLOOKUP($G175,Data!$G$3:$BA$2935,34,FALSE))</f>
        <v/>
      </c>
      <c r="AP175" s="4" t="str">
        <f>IF($H175=0,"",VLOOKUP($G175,Data!$G$3:$BA$2935,35,FALSE))</f>
        <v/>
      </c>
      <c r="AQ175" s="4" t="str">
        <f>IF($H175=0,"",VLOOKUP($G175,Data!$G$3:$BA$2935,36,FALSE))</f>
        <v/>
      </c>
      <c r="AR175" s="4" t="str">
        <f>IF($H175=0,"",VLOOKUP($G175,Data!$G$3:$BA$2935,37,FALSE))</f>
        <v/>
      </c>
      <c r="AS175" s="4" t="str">
        <f>IF($H175=0,"",VLOOKUP($G175,Data!$G$3:$BA$2935,38,FALSE))</f>
        <v/>
      </c>
      <c r="AT175" s="4" t="str">
        <f>IF($H175=0,"",VLOOKUP($G175,Data!$G$3:$BA$2935,39,FALSE))</f>
        <v/>
      </c>
    </row>
    <row r="176" spans="1:46" x14ac:dyDescent="0.25">
      <c r="A176" s="4">
        <f>PSSE!A178</f>
        <v>928021</v>
      </c>
      <c r="B176" s="4" t="str">
        <f>PSSE!B178</f>
        <v>PHALAI2_S1</v>
      </c>
      <c r="C176" s="4">
        <f>PSSE!D178</f>
        <v>19</v>
      </c>
      <c r="D176" s="4">
        <f>PSSE!E178</f>
        <v>300</v>
      </c>
      <c r="E176" s="4" t="str">
        <f>PSSE!F178</f>
        <v>ND</v>
      </c>
      <c r="F176" s="4">
        <f>PSSE!G178</f>
        <v>1</v>
      </c>
      <c r="G176" s="4" t="str">
        <f t="shared" si="2"/>
        <v>PSS19300ND1</v>
      </c>
      <c r="H176" s="4">
        <f>COUNTIF(Data!$G$3:$BA$2935,PSS!$G176)</f>
        <v>1</v>
      </c>
      <c r="I176" s="4" t="str">
        <f>IF($H176=0,"",VLOOKUP($G176,Data!$G$3:$BA$2935,2,FALSE))</f>
        <v>'PSS2A'</v>
      </c>
      <c r="J176" s="4">
        <f>PSSE!C178</f>
        <v>1</v>
      </c>
      <c r="K176" s="4">
        <f>IF($H176=0,"",VLOOKUP($G176,Data!$G$3:$BA$2935,4,FALSE))</f>
        <v>1</v>
      </c>
      <c r="L176" s="4">
        <f>IF($H176=0,"",VLOOKUP($G176,Data!$G$3:$BA$2935,5,FALSE))</f>
        <v>0</v>
      </c>
      <c r="M176" s="4">
        <f>IF($H176=0,"",VLOOKUP($G176,Data!$G$3:$BA$2935,6,FALSE))</f>
        <v>3</v>
      </c>
      <c r="N176" s="4">
        <f>IF($H176=0,"",VLOOKUP($G176,Data!$G$3:$BA$2935,7,FALSE))</f>
        <v>0</v>
      </c>
      <c r="O176" s="4">
        <f>IF($H176=0,"",VLOOKUP($G176,Data!$G$3:$BA$2935,8,FALSE))</f>
        <v>5</v>
      </c>
      <c r="P176" s="4">
        <f>IF($H176=0,"",VLOOKUP($G176,Data!$G$3:$BA$2935,9,FALSE))</f>
        <v>1</v>
      </c>
      <c r="Q176" s="4">
        <f>IF($H176=0,"",VLOOKUP($G176,Data!$G$3:$BA$2935,10,FALSE))</f>
        <v>2.5</v>
      </c>
      <c r="R176" s="4">
        <f>IF($H176=0,"",VLOOKUP($G176,Data!$G$3:$BA$2935,11,FALSE))</f>
        <v>2.5</v>
      </c>
      <c r="S176" s="4">
        <f>IF($H176=0,"",VLOOKUP($G176,Data!$G$3:$BA$2935,12,FALSE))</f>
        <v>0</v>
      </c>
      <c r="T176" s="4">
        <f>IF($H176=0,"",VLOOKUP($G176,Data!$G$3:$BA$2935,13,FALSE))</f>
        <v>2.5</v>
      </c>
      <c r="U176" s="4">
        <f>IF($H176=0,"",VLOOKUP($G176,Data!$G$3:$BA$2935,14,FALSE))</f>
        <v>0</v>
      </c>
      <c r="V176" s="4">
        <f>IF($H176=0,"",VLOOKUP($G176,Data!$G$3:$BA$2935,15,FALSE))</f>
        <v>2.5</v>
      </c>
      <c r="W176" s="4">
        <f>IF($H176=0,"",VLOOKUP($G176,Data!$G$3:$BA$2935,16,FALSE))</f>
        <v>0.39</v>
      </c>
      <c r="X176" s="4">
        <f>IF($H176=0,"",VLOOKUP($G176,Data!$G$3:$BA$2935,17,FALSE))</f>
        <v>1</v>
      </c>
      <c r="Y176" s="4">
        <f>IF($H176=0,"",VLOOKUP($G176,Data!$G$3:$BA$2935,18,FALSE))</f>
        <v>0</v>
      </c>
      <c r="Z176" s="4">
        <f>IF($H176=0,"",VLOOKUP($G176,Data!$G$3:$BA$2935,19,FALSE))</f>
        <v>0.1</v>
      </c>
      <c r="AA176" s="4">
        <f>IF($H176=0,"",VLOOKUP($G176,Data!$G$3:$BA$2935,20,FALSE))</f>
        <v>6.5</v>
      </c>
      <c r="AB176" s="4">
        <f>IF($H176=0,"",VLOOKUP($G176,Data!$G$3:$BA$2935,21,FALSE))</f>
        <v>0.44</v>
      </c>
      <c r="AC176" s="4">
        <f>IF($H176=0,"",VLOOKUP($G176,Data!$G$3:$BA$2935,22,FALSE))</f>
        <v>0.08</v>
      </c>
      <c r="AD176" s="4">
        <f>IF($H176=0,"",VLOOKUP($G176,Data!$G$3:$BA$2935,23,FALSE))</f>
        <v>0.2</v>
      </c>
      <c r="AE176" s="4">
        <f>IF($H176=0,"",VLOOKUP($G176,Data!$G$3:$BA$2935,24,FALSE))</f>
        <v>0.98</v>
      </c>
      <c r="AF176" s="4">
        <f>IF($H176=0,"",VLOOKUP($G176,Data!$G$3:$BA$2935,25,FALSE))</f>
        <v>0.1</v>
      </c>
      <c r="AG176" s="4">
        <f>IF($H176=0,"",VLOOKUP($G176,Data!$G$3:$BA$2935,26,FALSE))</f>
        <v>-0.1</v>
      </c>
      <c r="AH176" s="4" t="str">
        <f>IF($H176=0,"",VLOOKUP($G176,Data!$G$3:$BA$2935,27,FALSE))</f>
        <v>/</v>
      </c>
      <c r="AI176" s="4" t="str">
        <f>IF($H176=0,"",VLOOKUP($G176,Data!$G$3:$BA$2935,28,FALSE))</f>
        <v>/</v>
      </c>
      <c r="AJ176" s="4" t="str">
        <f>IF($H176=0,"",VLOOKUP($G176,Data!$G$3:$BA$2935,29,FALSE))</f>
        <v/>
      </c>
      <c r="AK176" s="4" t="str">
        <f>IF($H176=0,"",VLOOKUP($G176,Data!$G$3:$BA$2935,30,FALSE))</f>
        <v/>
      </c>
      <c r="AL176" s="4" t="str">
        <f>IF($H176=0,"",VLOOKUP($G176,Data!$G$3:$BA$2935,31,FALSE))</f>
        <v/>
      </c>
      <c r="AM176" s="4" t="str">
        <f>IF($H176=0,"",VLOOKUP($G176,Data!$G$3:$BA$2935,32,FALSE))</f>
        <v/>
      </c>
      <c r="AN176" s="4" t="str">
        <f>IF($H176=0,"",VLOOKUP($G176,Data!$G$3:$BA$2935,33,FALSE))</f>
        <v/>
      </c>
      <c r="AO176" s="4" t="str">
        <f>IF($H176=0,"",VLOOKUP($G176,Data!$G$3:$BA$2935,34,FALSE))</f>
        <v/>
      </c>
      <c r="AP176" s="4" t="str">
        <f>IF($H176=0,"",VLOOKUP($G176,Data!$G$3:$BA$2935,35,FALSE))</f>
        <v/>
      </c>
      <c r="AQ176" s="4" t="str">
        <f>IF($H176=0,"",VLOOKUP($G176,Data!$G$3:$BA$2935,36,FALSE))</f>
        <v/>
      </c>
      <c r="AR176" s="4" t="str">
        <f>IF($H176=0,"",VLOOKUP($G176,Data!$G$3:$BA$2935,37,FALSE))</f>
        <v/>
      </c>
      <c r="AS176" s="4" t="str">
        <f>IF($H176=0,"",VLOOKUP($G176,Data!$G$3:$BA$2935,38,FALSE))</f>
        <v/>
      </c>
      <c r="AT176" s="4" t="str">
        <f>IF($H176=0,"",VLOOKUP($G176,Data!$G$3:$BA$2935,39,FALSE))</f>
        <v/>
      </c>
    </row>
    <row r="177" spans="1:46" x14ac:dyDescent="0.25">
      <c r="A177" s="4">
        <f>PSSE!A179</f>
        <v>928022</v>
      </c>
      <c r="B177" s="4" t="str">
        <f>PSSE!B179</f>
        <v>PHALAI2_S2</v>
      </c>
      <c r="C177" s="4">
        <f>PSSE!D179</f>
        <v>19</v>
      </c>
      <c r="D177" s="4">
        <f>PSSE!E179</f>
        <v>300</v>
      </c>
      <c r="E177" s="4" t="str">
        <f>PSSE!F179</f>
        <v>ND</v>
      </c>
      <c r="F177" s="4">
        <f>PSSE!G179</f>
        <v>1</v>
      </c>
      <c r="G177" s="4" t="str">
        <f t="shared" si="2"/>
        <v>PSS19300ND1</v>
      </c>
      <c r="H177" s="4">
        <f>COUNTIF(Data!$G$3:$BA$2935,PSS!$G177)</f>
        <v>1</v>
      </c>
      <c r="I177" s="4" t="str">
        <f>IF($H177=0,"",VLOOKUP($G177,Data!$G$3:$BA$2935,2,FALSE))</f>
        <v>'PSS2A'</v>
      </c>
      <c r="J177" s="4">
        <f>PSSE!C179</f>
        <v>1</v>
      </c>
      <c r="K177" s="4">
        <f>IF($H177=0,"",VLOOKUP($G177,Data!$G$3:$BA$2935,4,FALSE))</f>
        <v>1</v>
      </c>
      <c r="L177" s="4">
        <f>IF($H177=0,"",VLOOKUP($G177,Data!$G$3:$BA$2935,5,FALSE))</f>
        <v>0</v>
      </c>
      <c r="M177" s="4">
        <f>IF($H177=0,"",VLOOKUP($G177,Data!$G$3:$BA$2935,6,FALSE))</f>
        <v>3</v>
      </c>
      <c r="N177" s="4">
        <f>IF($H177=0,"",VLOOKUP($G177,Data!$G$3:$BA$2935,7,FALSE))</f>
        <v>0</v>
      </c>
      <c r="O177" s="4">
        <f>IF($H177=0,"",VLOOKUP($G177,Data!$G$3:$BA$2935,8,FALSE))</f>
        <v>5</v>
      </c>
      <c r="P177" s="4">
        <f>IF($H177=0,"",VLOOKUP($G177,Data!$G$3:$BA$2935,9,FALSE))</f>
        <v>1</v>
      </c>
      <c r="Q177" s="4">
        <f>IF($H177=0,"",VLOOKUP($G177,Data!$G$3:$BA$2935,10,FALSE))</f>
        <v>2.5</v>
      </c>
      <c r="R177" s="4">
        <f>IF($H177=0,"",VLOOKUP($G177,Data!$G$3:$BA$2935,11,FALSE))</f>
        <v>2.5</v>
      </c>
      <c r="S177" s="4">
        <f>IF($H177=0,"",VLOOKUP($G177,Data!$G$3:$BA$2935,12,FALSE))</f>
        <v>0</v>
      </c>
      <c r="T177" s="4">
        <f>IF($H177=0,"",VLOOKUP($G177,Data!$G$3:$BA$2935,13,FALSE))</f>
        <v>2.5</v>
      </c>
      <c r="U177" s="4">
        <f>IF($H177=0,"",VLOOKUP($G177,Data!$G$3:$BA$2935,14,FALSE))</f>
        <v>0</v>
      </c>
      <c r="V177" s="4">
        <f>IF($H177=0,"",VLOOKUP($G177,Data!$G$3:$BA$2935,15,FALSE))</f>
        <v>2.5</v>
      </c>
      <c r="W177" s="4">
        <f>IF($H177=0,"",VLOOKUP($G177,Data!$G$3:$BA$2935,16,FALSE))</f>
        <v>0.39</v>
      </c>
      <c r="X177" s="4">
        <f>IF($H177=0,"",VLOOKUP($G177,Data!$G$3:$BA$2935,17,FALSE))</f>
        <v>1</v>
      </c>
      <c r="Y177" s="4">
        <f>IF($H177=0,"",VLOOKUP($G177,Data!$G$3:$BA$2935,18,FALSE))</f>
        <v>0</v>
      </c>
      <c r="Z177" s="4">
        <f>IF($H177=0,"",VLOOKUP($G177,Data!$G$3:$BA$2935,19,FALSE))</f>
        <v>0.1</v>
      </c>
      <c r="AA177" s="4">
        <f>IF($H177=0,"",VLOOKUP($G177,Data!$G$3:$BA$2935,20,FALSE))</f>
        <v>6.5</v>
      </c>
      <c r="AB177" s="4">
        <f>IF($H177=0,"",VLOOKUP($G177,Data!$G$3:$BA$2935,21,FALSE))</f>
        <v>0.44</v>
      </c>
      <c r="AC177" s="4">
        <f>IF($H177=0,"",VLOOKUP($G177,Data!$G$3:$BA$2935,22,FALSE))</f>
        <v>0.08</v>
      </c>
      <c r="AD177" s="4">
        <f>IF($H177=0,"",VLOOKUP($G177,Data!$G$3:$BA$2935,23,FALSE))</f>
        <v>0.2</v>
      </c>
      <c r="AE177" s="4">
        <f>IF($H177=0,"",VLOOKUP($G177,Data!$G$3:$BA$2935,24,FALSE))</f>
        <v>0.98</v>
      </c>
      <c r="AF177" s="4">
        <f>IF($H177=0,"",VLOOKUP($G177,Data!$G$3:$BA$2935,25,FALSE))</f>
        <v>0.1</v>
      </c>
      <c r="AG177" s="4">
        <f>IF($H177=0,"",VLOOKUP($G177,Data!$G$3:$BA$2935,26,FALSE))</f>
        <v>-0.1</v>
      </c>
      <c r="AH177" s="4" t="str">
        <f>IF($H177=0,"",VLOOKUP($G177,Data!$G$3:$BA$2935,27,FALSE))</f>
        <v>/</v>
      </c>
      <c r="AI177" s="4" t="str">
        <f>IF($H177=0,"",VLOOKUP($G177,Data!$G$3:$BA$2935,28,FALSE))</f>
        <v>/</v>
      </c>
      <c r="AJ177" s="4" t="str">
        <f>IF($H177=0,"",VLOOKUP($G177,Data!$G$3:$BA$2935,29,FALSE))</f>
        <v/>
      </c>
      <c r="AK177" s="4" t="str">
        <f>IF($H177=0,"",VLOOKUP($G177,Data!$G$3:$BA$2935,30,FALSE))</f>
        <v/>
      </c>
      <c r="AL177" s="4" t="str">
        <f>IF($H177=0,"",VLOOKUP($G177,Data!$G$3:$BA$2935,31,FALSE))</f>
        <v/>
      </c>
      <c r="AM177" s="4" t="str">
        <f>IF($H177=0,"",VLOOKUP($G177,Data!$G$3:$BA$2935,32,FALSE))</f>
        <v/>
      </c>
      <c r="AN177" s="4" t="str">
        <f>IF($H177=0,"",VLOOKUP($G177,Data!$G$3:$BA$2935,33,FALSE))</f>
        <v/>
      </c>
      <c r="AO177" s="4" t="str">
        <f>IF($H177=0,"",VLOOKUP($G177,Data!$G$3:$BA$2935,34,FALSE))</f>
        <v/>
      </c>
      <c r="AP177" s="4" t="str">
        <f>IF($H177=0,"",VLOOKUP($G177,Data!$G$3:$BA$2935,35,FALSE))</f>
        <v/>
      </c>
      <c r="AQ177" s="4" t="str">
        <f>IF($H177=0,"",VLOOKUP($G177,Data!$G$3:$BA$2935,36,FALSE))</f>
        <v/>
      </c>
      <c r="AR177" s="4" t="str">
        <f>IF($H177=0,"",VLOOKUP($G177,Data!$G$3:$BA$2935,37,FALSE))</f>
        <v/>
      </c>
      <c r="AS177" s="4" t="str">
        <f>IF($H177=0,"",VLOOKUP($G177,Data!$G$3:$BA$2935,38,FALSE))</f>
        <v/>
      </c>
      <c r="AT177" s="4" t="str">
        <f>IF($H177=0,"",VLOOKUP($G177,Data!$G$3:$BA$2935,39,FALSE))</f>
        <v/>
      </c>
    </row>
    <row r="178" spans="1:46" x14ac:dyDescent="0.25">
      <c r="A178" s="4">
        <f>PSSE!A180</f>
        <v>928051</v>
      </c>
      <c r="B178" s="4" t="str">
        <f>PSSE!B180</f>
        <v>HAIDUONG_S1</v>
      </c>
      <c r="C178" s="4">
        <f>PSSE!D180</f>
        <v>26</v>
      </c>
      <c r="D178" s="4">
        <f>PSSE!E180</f>
        <v>600</v>
      </c>
      <c r="E178" s="4" t="str">
        <f>PSSE!F180</f>
        <v>ND</v>
      </c>
      <c r="F178" s="4">
        <f>PSSE!G180</f>
        <v>1</v>
      </c>
      <c r="G178" s="4" t="str">
        <f t="shared" si="2"/>
        <v>PSS26600ND1</v>
      </c>
      <c r="H178" s="4">
        <f>COUNTIF(Data!$G$3:$BA$2935,PSS!$G178)</f>
        <v>1</v>
      </c>
      <c r="I178" s="4" t="str">
        <f>IF($H178=0,"",VLOOKUP($G178,Data!$G$3:$BA$2935,2,FALSE))</f>
        <v>'PSS2A'</v>
      </c>
      <c r="J178" s="4">
        <f>PSSE!C180</f>
        <v>1</v>
      </c>
      <c r="K178" s="4">
        <f>IF($H178=0,"",VLOOKUP($G178,Data!$G$3:$BA$2935,4,FALSE))</f>
        <v>1</v>
      </c>
      <c r="L178" s="4">
        <f>IF($H178=0,"",VLOOKUP($G178,Data!$G$3:$BA$2935,5,FALSE))</f>
        <v>0</v>
      </c>
      <c r="M178" s="4">
        <f>IF($H178=0,"",VLOOKUP($G178,Data!$G$3:$BA$2935,6,FALSE))</f>
        <v>3</v>
      </c>
      <c r="N178" s="4">
        <f>IF($H178=0,"",VLOOKUP($G178,Data!$G$3:$BA$2935,7,FALSE))</f>
        <v>0</v>
      </c>
      <c r="O178" s="4">
        <f>IF($H178=0,"",VLOOKUP($G178,Data!$G$3:$BA$2935,8,FALSE))</f>
        <v>5</v>
      </c>
      <c r="P178" s="4">
        <f>IF($H178=0,"",VLOOKUP($G178,Data!$G$3:$BA$2935,9,FALSE))</f>
        <v>1</v>
      </c>
      <c r="Q178" s="4">
        <f>IF($H178=0,"",VLOOKUP($G178,Data!$G$3:$BA$2935,10,FALSE))</f>
        <v>2.5</v>
      </c>
      <c r="R178" s="4">
        <f>IF($H178=0,"",VLOOKUP($G178,Data!$G$3:$BA$2935,11,FALSE))</f>
        <v>2.5</v>
      </c>
      <c r="S178" s="4">
        <f>IF($H178=0,"",VLOOKUP($G178,Data!$G$3:$BA$2935,12,FALSE))</f>
        <v>0</v>
      </c>
      <c r="T178" s="4">
        <f>IF($H178=0,"",VLOOKUP($G178,Data!$G$3:$BA$2935,13,FALSE))</f>
        <v>2.5</v>
      </c>
      <c r="U178" s="4">
        <f>IF($H178=0,"",VLOOKUP($G178,Data!$G$3:$BA$2935,14,FALSE))</f>
        <v>0</v>
      </c>
      <c r="V178" s="4">
        <f>IF($H178=0,"",VLOOKUP($G178,Data!$G$3:$BA$2935,15,FALSE))</f>
        <v>2.5</v>
      </c>
      <c r="W178" s="4">
        <f>IF($H178=0,"",VLOOKUP($G178,Data!$G$3:$BA$2935,16,FALSE))</f>
        <v>0.39</v>
      </c>
      <c r="X178" s="4">
        <f>IF($H178=0,"",VLOOKUP($G178,Data!$G$3:$BA$2935,17,FALSE))</f>
        <v>1</v>
      </c>
      <c r="Y178" s="4">
        <f>IF($H178=0,"",VLOOKUP($G178,Data!$G$3:$BA$2935,18,FALSE))</f>
        <v>0</v>
      </c>
      <c r="Z178" s="4">
        <f>IF($H178=0,"",VLOOKUP($G178,Data!$G$3:$BA$2935,19,FALSE))</f>
        <v>0.1</v>
      </c>
      <c r="AA178" s="4">
        <f>IF($H178=0,"",VLOOKUP($G178,Data!$G$3:$BA$2935,20,FALSE))</f>
        <v>6.5</v>
      </c>
      <c r="AB178" s="4">
        <f>IF($H178=0,"",VLOOKUP($G178,Data!$G$3:$BA$2935,21,FALSE))</f>
        <v>0.44</v>
      </c>
      <c r="AC178" s="4">
        <f>IF($H178=0,"",VLOOKUP($G178,Data!$G$3:$BA$2935,22,FALSE))</f>
        <v>0.08</v>
      </c>
      <c r="AD178" s="4">
        <f>IF($H178=0,"",VLOOKUP($G178,Data!$G$3:$BA$2935,23,FALSE))</f>
        <v>0.2</v>
      </c>
      <c r="AE178" s="4">
        <f>IF($H178=0,"",VLOOKUP($G178,Data!$G$3:$BA$2935,24,FALSE))</f>
        <v>0.98</v>
      </c>
      <c r="AF178" s="4">
        <f>IF($H178=0,"",VLOOKUP($G178,Data!$G$3:$BA$2935,25,FALSE))</f>
        <v>0.1</v>
      </c>
      <c r="AG178" s="4">
        <f>IF($H178=0,"",VLOOKUP($G178,Data!$G$3:$BA$2935,26,FALSE))</f>
        <v>-0.1</v>
      </c>
      <c r="AH178" s="4" t="str">
        <f>IF($H178=0,"",VLOOKUP($G178,Data!$G$3:$BA$2935,27,FALSE))</f>
        <v>/</v>
      </c>
      <c r="AI178" s="4" t="str">
        <f>IF($H178=0,"",VLOOKUP($G178,Data!$G$3:$BA$2935,28,FALSE))</f>
        <v>/</v>
      </c>
      <c r="AJ178" s="4" t="str">
        <f>IF($H178=0,"",VLOOKUP($G178,Data!$G$3:$BA$2935,29,FALSE))</f>
        <v/>
      </c>
      <c r="AK178" s="4" t="str">
        <f>IF($H178=0,"",VLOOKUP($G178,Data!$G$3:$BA$2935,30,FALSE))</f>
        <v/>
      </c>
      <c r="AL178" s="4" t="str">
        <f>IF($H178=0,"",VLOOKUP($G178,Data!$G$3:$BA$2935,31,FALSE))</f>
        <v/>
      </c>
      <c r="AM178" s="4" t="str">
        <f>IF($H178=0,"",VLOOKUP($G178,Data!$G$3:$BA$2935,32,FALSE))</f>
        <v/>
      </c>
      <c r="AN178" s="4" t="str">
        <f>IF($H178=0,"",VLOOKUP($G178,Data!$G$3:$BA$2935,33,FALSE))</f>
        <v/>
      </c>
      <c r="AO178" s="4" t="str">
        <f>IF($H178=0,"",VLOOKUP($G178,Data!$G$3:$BA$2935,34,FALSE))</f>
        <v/>
      </c>
      <c r="AP178" s="4" t="str">
        <f>IF($H178=0,"",VLOOKUP($G178,Data!$G$3:$BA$2935,35,FALSE))</f>
        <v/>
      </c>
      <c r="AQ178" s="4" t="str">
        <f>IF($H178=0,"",VLOOKUP($G178,Data!$G$3:$BA$2935,36,FALSE))</f>
        <v/>
      </c>
      <c r="AR178" s="4" t="str">
        <f>IF($H178=0,"",VLOOKUP($G178,Data!$G$3:$BA$2935,37,FALSE))</f>
        <v/>
      </c>
      <c r="AS178" s="4" t="str">
        <f>IF($H178=0,"",VLOOKUP($G178,Data!$G$3:$BA$2935,38,FALSE))</f>
        <v/>
      </c>
      <c r="AT178" s="4" t="str">
        <f>IF($H178=0,"",VLOOKUP($G178,Data!$G$3:$BA$2935,39,FALSE))</f>
        <v/>
      </c>
    </row>
    <row r="179" spans="1:46" x14ac:dyDescent="0.25">
      <c r="A179" s="4">
        <f>PSSE!A181</f>
        <v>928052</v>
      </c>
      <c r="B179" s="4" t="str">
        <f>PSSE!B181</f>
        <v>HAIDUONG_S2</v>
      </c>
      <c r="C179" s="4">
        <f>PSSE!D181</f>
        <v>26</v>
      </c>
      <c r="D179" s="4">
        <f>PSSE!E181</f>
        <v>600</v>
      </c>
      <c r="E179" s="4" t="str">
        <f>PSSE!F181</f>
        <v>ND</v>
      </c>
      <c r="F179" s="4">
        <f>PSSE!G181</f>
        <v>1</v>
      </c>
      <c r="G179" s="4" t="str">
        <f t="shared" si="2"/>
        <v>PSS26600ND1</v>
      </c>
      <c r="H179" s="4">
        <f>COUNTIF(Data!$G$3:$BA$2935,PSS!$G179)</f>
        <v>1</v>
      </c>
      <c r="I179" s="4" t="str">
        <f>IF($H179=0,"",VLOOKUP($G179,Data!$G$3:$BA$2935,2,FALSE))</f>
        <v>'PSS2A'</v>
      </c>
      <c r="J179" s="4">
        <f>PSSE!C181</f>
        <v>1</v>
      </c>
      <c r="K179" s="4">
        <f>IF($H179=0,"",VLOOKUP($G179,Data!$G$3:$BA$2935,4,FALSE))</f>
        <v>1</v>
      </c>
      <c r="L179" s="4">
        <f>IF($H179=0,"",VLOOKUP($G179,Data!$G$3:$BA$2935,5,FALSE))</f>
        <v>0</v>
      </c>
      <c r="M179" s="4">
        <f>IF($H179=0,"",VLOOKUP($G179,Data!$G$3:$BA$2935,6,FALSE))</f>
        <v>3</v>
      </c>
      <c r="N179" s="4">
        <f>IF($H179=0,"",VLOOKUP($G179,Data!$G$3:$BA$2935,7,FALSE))</f>
        <v>0</v>
      </c>
      <c r="O179" s="4">
        <f>IF($H179=0,"",VLOOKUP($G179,Data!$G$3:$BA$2935,8,FALSE))</f>
        <v>5</v>
      </c>
      <c r="P179" s="4">
        <f>IF($H179=0,"",VLOOKUP($G179,Data!$G$3:$BA$2935,9,FALSE))</f>
        <v>1</v>
      </c>
      <c r="Q179" s="4">
        <f>IF($H179=0,"",VLOOKUP($G179,Data!$G$3:$BA$2935,10,FALSE))</f>
        <v>2.5</v>
      </c>
      <c r="R179" s="4">
        <f>IF($H179=0,"",VLOOKUP($G179,Data!$G$3:$BA$2935,11,FALSE))</f>
        <v>2.5</v>
      </c>
      <c r="S179" s="4">
        <f>IF($H179=0,"",VLOOKUP($G179,Data!$G$3:$BA$2935,12,FALSE))</f>
        <v>0</v>
      </c>
      <c r="T179" s="4">
        <f>IF($H179=0,"",VLOOKUP($G179,Data!$G$3:$BA$2935,13,FALSE))</f>
        <v>2.5</v>
      </c>
      <c r="U179" s="4">
        <f>IF($H179=0,"",VLOOKUP($G179,Data!$G$3:$BA$2935,14,FALSE))</f>
        <v>0</v>
      </c>
      <c r="V179" s="4">
        <f>IF($H179=0,"",VLOOKUP($G179,Data!$G$3:$BA$2935,15,FALSE))</f>
        <v>2.5</v>
      </c>
      <c r="W179" s="4">
        <f>IF($H179=0,"",VLOOKUP($G179,Data!$G$3:$BA$2935,16,FALSE))</f>
        <v>0.39</v>
      </c>
      <c r="X179" s="4">
        <f>IF($H179=0,"",VLOOKUP($G179,Data!$G$3:$BA$2935,17,FALSE))</f>
        <v>1</v>
      </c>
      <c r="Y179" s="4">
        <f>IF($H179=0,"",VLOOKUP($G179,Data!$G$3:$BA$2935,18,FALSE))</f>
        <v>0</v>
      </c>
      <c r="Z179" s="4">
        <f>IF($H179=0,"",VLOOKUP($G179,Data!$G$3:$BA$2935,19,FALSE))</f>
        <v>0.1</v>
      </c>
      <c r="AA179" s="4">
        <f>IF($H179=0,"",VLOOKUP($G179,Data!$G$3:$BA$2935,20,FALSE))</f>
        <v>6.5</v>
      </c>
      <c r="AB179" s="4">
        <f>IF($H179=0,"",VLOOKUP($G179,Data!$G$3:$BA$2935,21,FALSE))</f>
        <v>0.44</v>
      </c>
      <c r="AC179" s="4">
        <f>IF($H179=0,"",VLOOKUP($G179,Data!$G$3:$BA$2935,22,FALSE))</f>
        <v>0.08</v>
      </c>
      <c r="AD179" s="4">
        <f>IF($H179=0,"",VLOOKUP($G179,Data!$G$3:$BA$2935,23,FALSE))</f>
        <v>0.2</v>
      </c>
      <c r="AE179" s="4">
        <f>IF($H179=0,"",VLOOKUP($G179,Data!$G$3:$BA$2935,24,FALSE))</f>
        <v>0.98</v>
      </c>
      <c r="AF179" s="4">
        <f>IF($H179=0,"",VLOOKUP($G179,Data!$G$3:$BA$2935,25,FALSE))</f>
        <v>0.1</v>
      </c>
      <c r="AG179" s="4">
        <f>IF($H179=0,"",VLOOKUP($G179,Data!$G$3:$BA$2935,26,FALSE))</f>
        <v>-0.1</v>
      </c>
      <c r="AH179" s="4" t="str">
        <f>IF($H179=0,"",VLOOKUP($G179,Data!$G$3:$BA$2935,27,FALSE))</f>
        <v>/</v>
      </c>
      <c r="AI179" s="4" t="str">
        <f>IF($H179=0,"",VLOOKUP($G179,Data!$G$3:$BA$2935,28,FALSE))</f>
        <v>/</v>
      </c>
      <c r="AJ179" s="4" t="str">
        <f>IF($H179=0,"",VLOOKUP($G179,Data!$G$3:$BA$2935,29,FALSE))</f>
        <v/>
      </c>
      <c r="AK179" s="4" t="str">
        <f>IF($H179=0,"",VLOOKUP($G179,Data!$G$3:$BA$2935,30,FALSE))</f>
        <v/>
      </c>
      <c r="AL179" s="4" t="str">
        <f>IF($H179=0,"",VLOOKUP($G179,Data!$G$3:$BA$2935,31,FALSE))</f>
        <v/>
      </c>
      <c r="AM179" s="4" t="str">
        <f>IF($H179=0,"",VLOOKUP($G179,Data!$G$3:$BA$2935,32,FALSE))</f>
        <v/>
      </c>
      <c r="AN179" s="4" t="str">
        <f>IF($H179=0,"",VLOOKUP($G179,Data!$G$3:$BA$2935,33,FALSE))</f>
        <v/>
      </c>
      <c r="AO179" s="4" t="str">
        <f>IF($H179=0,"",VLOOKUP($G179,Data!$G$3:$BA$2935,34,FALSE))</f>
        <v/>
      </c>
      <c r="AP179" s="4" t="str">
        <f>IF($H179=0,"",VLOOKUP($G179,Data!$G$3:$BA$2935,35,FALSE))</f>
        <v/>
      </c>
      <c r="AQ179" s="4" t="str">
        <f>IF($H179=0,"",VLOOKUP($G179,Data!$G$3:$BA$2935,36,FALSE))</f>
        <v/>
      </c>
      <c r="AR179" s="4" t="str">
        <f>IF($H179=0,"",VLOOKUP($G179,Data!$G$3:$BA$2935,37,FALSE))</f>
        <v/>
      </c>
      <c r="AS179" s="4" t="str">
        <f>IF($H179=0,"",VLOOKUP($G179,Data!$G$3:$BA$2935,38,FALSE))</f>
        <v/>
      </c>
      <c r="AT179" s="4" t="str">
        <f>IF($H179=0,"",VLOOKUP($G179,Data!$G$3:$BA$2935,39,FALSE))</f>
        <v/>
      </c>
    </row>
    <row r="180" spans="1:46" x14ac:dyDescent="0.25">
      <c r="A180" s="4">
        <f>PSSE!A182</f>
        <v>931011</v>
      </c>
      <c r="B180" s="4" t="str">
        <f>PSSE!B182</f>
        <v>TIENHAI_G1</v>
      </c>
      <c r="C180" s="4">
        <f>PSSE!D182</f>
        <v>10.5</v>
      </c>
      <c r="D180" s="4">
        <f>PSSE!E182</f>
        <v>13</v>
      </c>
      <c r="E180" s="4" t="str">
        <f>PSSE!F182</f>
        <v>ND</v>
      </c>
      <c r="F180" s="4">
        <f>PSSE!G182</f>
        <v>1</v>
      </c>
      <c r="G180" s="4" t="str">
        <f t="shared" si="2"/>
        <v>PSS10.513ND1</v>
      </c>
      <c r="H180" s="4">
        <f>COUNTIF(Data!$G$3:$BA$2935,PSS!$G180)</f>
        <v>1</v>
      </c>
      <c r="I180" s="4" t="str">
        <f>IF($H180=0,"",VLOOKUP($G180,Data!$G$3:$BA$2935,2,FALSE))</f>
        <v>'PSS2A'</v>
      </c>
      <c r="J180" s="4">
        <f>PSSE!C182</f>
        <v>1</v>
      </c>
      <c r="K180" s="4">
        <f>IF($H180=0,"",VLOOKUP($G180,Data!$G$3:$BA$2935,4,FALSE))</f>
        <v>1</v>
      </c>
      <c r="L180" s="4">
        <f>IF($H180=0,"",VLOOKUP($G180,Data!$G$3:$BA$2935,5,FALSE))</f>
        <v>0</v>
      </c>
      <c r="M180" s="4">
        <f>IF($H180=0,"",VLOOKUP($G180,Data!$G$3:$BA$2935,6,FALSE))</f>
        <v>3</v>
      </c>
      <c r="N180" s="4">
        <f>IF($H180=0,"",VLOOKUP($G180,Data!$G$3:$BA$2935,7,FALSE))</f>
        <v>0</v>
      </c>
      <c r="O180" s="4">
        <f>IF($H180=0,"",VLOOKUP($G180,Data!$G$3:$BA$2935,8,FALSE))</f>
        <v>5</v>
      </c>
      <c r="P180" s="4">
        <f>IF($H180=0,"",VLOOKUP($G180,Data!$G$3:$BA$2935,9,FALSE))</f>
        <v>1</v>
      </c>
      <c r="Q180" s="4">
        <f>IF($H180=0,"",VLOOKUP($G180,Data!$G$3:$BA$2935,10,FALSE))</f>
        <v>2.5</v>
      </c>
      <c r="R180" s="4">
        <f>IF($H180=0,"",VLOOKUP($G180,Data!$G$3:$BA$2935,11,FALSE))</f>
        <v>2.5</v>
      </c>
      <c r="S180" s="4">
        <f>IF($H180=0,"",VLOOKUP($G180,Data!$G$3:$BA$2935,12,FALSE))</f>
        <v>0</v>
      </c>
      <c r="T180" s="4">
        <f>IF($H180=0,"",VLOOKUP($G180,Data!$G$3:$BA$2935,13,FALSE))</f>
        <v>2.5</v>
      </c>
      <c r="U180" s="4">
        <f>IF($H180=0,"",VLOOKUP($G180,Data!$G$3:$BA$2935,14,FALSE))</f>
        <v>0</v>
      </c>
      <c r="V180" s="4">
        <f>IF($H180=0,"",VLOOKUP($G180,Data!$G$3:$BA$2935,15,FALSE))</f>
        <v>2.5</v>
      </c>
      <c r="W180" s="4">
        <f>IF($H180=0,"",VLOOKUP($G180,Data!$G$3:$BA$2935,16,FALSE))</f>
        <v>0.39</v>
      </c>
      <c r="X180" s="4">
        <f>IF($H180=0,"",VLOOKUP($G180,Data!$G$3:$BA$2935,17,FALSE))</f>
        <v>1</v>
      </c>
      <c r="Y180" s="4">
        <f>IF($H180=0,"",VLOOKUP($G180,Data!$G$3:$BA$2935,18,FALSE))</f>
        <v>0</v>
      </c>
      <c r="Z180" s="4">
        <f>IF($H180=0,"",VLOOKUP($G180,Data!$G$3:$BA$2935,19,FALSE))</f>
        <v>0.1</v>
      </c>
      <c r="AA180" s="4">
        <f>IF($H180=0,"",VLOOKUP($G180,Data!$G$3:$BA$2935,20,FALSE))</f>
        <v>6.5</v>
      </c>
      <c r="AB180" s="4">
        <f>IF($H180=0,"",VLOOKUP($G180,Data!$G$3:$BA$2935,21,FALSE))</f>
        <v>0.44</v>
      </c>
      <c r="AC180" s="4">
        <f>IF($H180=0,"",VLOOKUP($G180,Data!$G$3:$BA$2935,22,FALSE))</f>
        <v>0.08</v>
      </c>
      <c r="AD180" s="4">
        <f>IF($H180=0,"",VLOOKUP($G180,Data!$G$3:$BA$2935,23,FALSE))</f>
        <v>0.2</v>
      </c>
      <c r="AE180" s="4">
        <f>IF($H180=0,"",VLOOKUP($G180,Data!$G$3:$BA$2935,24,FALSE))</f>
        <v>0.98</v>
      </c>
      <c r="AF180" s="4">
        <f>IF($H180=0,"",VLOOKUP($G180,Data!$G$3:$BA$2935,25,FALSE))</f>
        <v>0.1</v>
      </c>
      <c r="AG180" s="4">
        <f>IF($H180=0,"",VLOOKUP($G180,Data!$G$3:$BA$2935,26,FALSE))</f>
        <v>-0.1</v>
      </c>
      <c r="AH180" s="4" t="str">
        <f>IF($H180=0,"",VLOOKUP($G180,Data!$G$3:$BA$2935,27,FALSE))</f>
        <v>/</v>
      </c>
      <c r="AI180" s="4" t="str">
        <f>IF($H180=0,"",VLOOKUP($G180,Data!$G$3:$BA$2935,28,FALSE))</f>
        <v>/</v>
      </c>
      <c r="AJ180" s="4" t="str">
        <f>IF($H180=0,"",VLOOKUP($G180,Data!$G$3:$BA$2935,29,FALSE))</f>
        <v/>
      </c>
      <c r="AK180" s="4" t="str">
        <f>IF($H180=0,"",VLOOKUP($G180,Data!$G$3:$BA$2935,30,FALSE))</f>
        <v/>
      </c>
      <c r="AL180" s="4" t="str">
        <f>IF($H180=0,"",VLOOKUP($G180,Data!$G$3:$BA$2935,31,FALSE))</f>
        <v/>
      </c>
      <c r="AM180" s="4" t="str">
        <f>IF($H180=0,"",VLOOKUP($G180,Data!$G$3:$BA$2935,32,FALSE))</f>
        <v/>
      </c>
      <c r="AN180" s="4" t="str">
        <f>IF($H180=0,"",VLOOKUP($G180,Data!$G$3:$BA$2935,33,FALSE))</f>
        <v/>
      </c>
      <c r="AO180" s="4" t="str">
        <f>IF($H180=0,"",VLOOKUP($G180,Data!$G$3:$BA$2935,34,FALSE))</f>
        <v/>
      </c>
      <c r="AP180" s="4" t="str">
        <f>IF($H180=0,"",VLOOKUP($G180,Data!$G$3:$BA$2935,35,FALSE))</f>
        <v/>
      </c>
      <c r="AQ180" s="4" t="str">
        <f>IF($H180=0,"",VLOOKUP($G180,Data!$G$3:$BA$2935,36,FALSE))</f>
        <v/>
      </c>
      <c r="AR180" s="4" t="str">
        <f>IF($H180=0,"",VLOOKUP($G180,Data!$G$3:$BA$2935,37,FALSE))</f>
        <v/>
      </c>
      <c r="AS180" s="4" t="str">
        <f>IF($H180=0,"",VLOOKUP($G180,Data!$G$3:$BA$2935,38,FALSE))</f>
        <v/>
      </c>
      <c r="AT180" s="4" t="str">
        <f>IF($H180=0,"",VLOOKUP($G180,Data!$G$3:$BA$2935,39,FALSE))</f>
        <v/>
      </c>
    </row>
    <row r="181" spans="1:46" x14ac:dyDescent="0.25">
      <c r="A181" s="4">
        <f>PSSE!A183</f>
        <v>931021</v>
      </c>
      <c r="B181" s="4" t="str">
        <f>PSSE!B183</f>
        <v>THAIBINH1_S1</v>
      </c>
      <c r="C181" s="4">
        <f>PSSE!D183</f>
        <v>19</v>
      </c>
      <c r="D181" s="4">
        <f>PSSE!E183</f>
        <v>300</v>
      </c>
      <c r="E181" s="4" t="str">
        <f>PSSE!F183</f>
        <v>ND</v>
      </c>
      <c r="F181" s="4">
        <f>PSSE!G183</f>
        <v>1</v>
      </c>
      <c r="G181" s="4" t="str">
        <f t="shared" si="2"/>
        <v>PSS19300ND1</v>
      </c>
      <c r="H181" s="4">
        <f>COUNTIF(Data!$G$3:$BA$2935,PSS!$G181)</f>
        <v>1</v>
      </c>
      <c r="I181" s="4" t="str">
        <f>IF($H181=0,"",VLOOKUP($G181,Data!$G$3:$BA$2935,2,FALSE))</f>
        <v>'PSS2A'</v>
      </c>
      <c r="J181" s="4">
        <f>PSSE!C183</f>
        <v>1</v>
      </c>
      <c r="K181" s="4">
        <f>IF($H181=0,"",VLOOKUP($G181,Data!$G$3:$BA$2935,4,FALSE))</f>
        <v>1</v>
      </c>
      <c r="L181" s="4">
        <f>IF($H181=0,"",VLOOKUP($G181,Data!$G$3:$BA$2935,5,FALSE))</f>
        <v>0</v>
      </c>
      <c r="M181" s="4">
        <f>IF($H181=0,"",VLOOKUP($G181,Data!$G$3:$BA$2935,6,FALSE))</f>
        <v>3</v>
      </c>
      <c r="N181" s="4">
        <f>IF($H181=0,"",VLOOKUP($G181,Data!$G$3:$BA$2935,7,FALSE))</f>
        <v>0</v>
      </c>
      <c r="O181" s="4">
        <f>IF($H181=0,"",VLOOKUP($G181,Data!$G$3:$BA$2935,8,FALSE))</f>
        <v>5</v>
      </c>
      <c r="P181" s="4">
        <f>IF($H181=0,"",VLOOKUP($G181,Data!$G$3:$BA$2935,9,FALSE))</f>
        <v>1</v>
      </c>
      <c r="Q181" s="4">
        <f>IF($H181=0,"",VLOOKUP($G181,Data!$G$3:$BA$2935,10,FALSE))</f>
        <v>2.5</v>
      </c>
      <c r="R181" s="4">
        <f>IF($H181=0,"",VLOOKUP($G181,Data!$G$3:$BA$2935,11,FALSE))</f>
        <v>2.5</v>
      </c>
      <c r="S181" s="4">
        <f>IF($H181=0,"",VLOOKUP($G181,Data!$G$3:$BA$2935,12,FALSE))</f>
        <v>0</v>
      </c>
      <c r="T181" s="4">
        <f>IF($H181=0,"",VLOOKUP($G181,Data!$G$3:$BA$2935,13,FALSE))</f>
        <v>2.5</v>
      </c>
      <c r="U181" s="4">
        <f>IF($H181=0,"",VLOOKUP($G181,Data!$G$3:$BA$2935,14,FALSE))</f>
        <v>0</v>
      </c>
      <c r="V181" s="4">
        <f>IF($H181=0,"",VLOOKUP($G181,Data!$G$3:$BA$2935,15,FALSE))</f>
        <v>2.5</v>
      </c>
      <c r="W181" s="4">
        <f>IF($H181=0,"",VLOOKUP($G181,Data!$G$3:$BA$2935,16,FALSE))</f>
        <v>0.39</v>
      </c>
      <c r="X181" s="4">
        <f>IF($H181=0,"",VLOOKUP($G181,Data!$G$3:$BA$2935,17,FALSE))</f>
        <v>1</v>
      </c>
      <c r="Y181" s="4">
        <f>IF($H181=0,"",VLOOKUP($G181,Data!$G$3:$BA$2935,18,FALSE))</f>
        <v>0</v>
      </c>
      <c r="Z181" s="4">
        <f>IF($H181=0,"",VLOOKUP($G181,Data!$G$3:$BA$2935,19,FALSE))</f>
        <v>0.1</v>
      </c>
      <c r="AA181" s="4">
        <f>IF($H181=0,"",VLOOKUP($G181,Data!$G$3:$BA$2935,20,FALSE))</f>
        <v>6.5</v>
      </c>
      <c r="AB181" s="4">
        <f>IF($H181=0,"",VLOOKUP($G181,Data!$G$3:$BA$2935,21,FALSE))</f>
        <v>0.44</v>
      </c>
      <c r="AC181" s="4">
        <f>IF($H181=0,"",VLOOKUP($G181,Data!$G$3:$BA$2935,22,FALSE))</f>
        <v>0.08</v>
      </c>
      <c r="AD181" s="4">
        <f>IF($H181=0,"",VLOOKUP($G181,Data!$G$3:$BA$2935,23,FALSE))</f>
        <v>0.2</v>
      </c>
      <c r="AE181" s="4">
        <f>IF($H181=0,"",VLOOKUP($G181,Data!$G$3:$BA$2935,24,FALSE))</f>
        <v>0.98</v>
      </c>
      <c r="AF181" s="4">
        <f>IF($H181=0,"",VLOOKUP($G181,Data!$G$3:$BA$2935,25,FALSE))</f>
        <v>0.1</v>
      </c>
      <c r="AG181" s="4">
        <f>IF($H181=0,"",VLOOKUP($G181,Data!$G$3:$BA$2935,26,FALSE))</f>
        <v>-0.1</v>
      </c>
      <c r="AH181" s="4" t="str">
        <f>IF($H181=0,"",VLOOKUP($G181,Data!$G$3:$BA$2935,27,FALSE))</f>
        <v>/</v>
      </c>
      <c r="AI181" s="4" t="str">
        <f>IF($H181=0,"",VLOOKUP($G181,Data!$G$3:$BA$2935,28,FALSE))</f>
        <v>/</v>
      </c>
      <c r="AJ181" s="4" t="str">
        <f>IF($H181=0,"",VLOOKUP($G181,Data!$G$3:$BA$2935,29,FALSE))</f>
        <v/>
      </c>
      <c r="AK181" s="4" t="str">
        <f>IF($H181=0,"",VLOOKUP($G181,Data!$G$3:$BA$2935,30,FALSE))</f>
        <v/>
      </c>
      <c r="AL181" s="4" t="str">
        <f>IF($H181=0,"",VLOOKUP($G181,Data!$G$3:$BA$2935,31,FALSE))</f>
        <v/>
      </c>
      <c r="AM181" s="4" t="str">
        <f>IF($H181=0,"",VLOOKUP($G181,Data!$G$3:$BA$2935,32,FALSE))</f>
        <v/>
      </c>
      <c r="AN181" s="4" t="str">
        <f>IF($H181=0,"",VLOOKUP($G181,Data!$G$3:$BA$2935,33,FALSE))</f>
        <v/>
      </c>
      <c r="AO181" s="4" t="str">
        <f>IF($H181=0,"",VLOOKUP($G181,Data!$G$3:$BA$2935,34,FALSE))</f>
        <v/>
      </c>
      <c r="AP181" s="4" t="str">
        <f>IF($H181=0,"",VLOOKUP($G181,Data!$G$3:$BA$2935,35,FALSE))</f>
        <v/>
      </c>
      <c r="AQ181" s="4" t="str">
        <f>IF($H181=0,"",VLOOKUP($G181,Data!$G$3:$BA$2935,36,FALSE))</f>
        <v/>
      </c>
      <c r="AR181" s="4" t="str">
        <f>IF($H181=0,"",VLOOKUP($G181,Data!$G$3:$BA$2935,37,FALSE))</f>
        <v/>
      </c>
      <c r="AS181" s="4" t="str">
        <f>IF($H181=0,"",VLOOKUP($G181,Data!$G$3:$BA$2935,38,FALSE))</f>
        <v/>
      </c>
      <c r="AT181" s="4" t="str">
        <f>IF($H181=0,"",VLOOKUP($G181,Data!$G$3:$BA$2935,39,FALSE))</f>
        <v/>
      </c>
    </row>
    <row r="182" spans="1:46" x14ac:dyDescent="0.25">
      <c r="A182" s="4">
        <f>PSSE!A184</f>
        <v>931022</v>
      </c>
      <c r="B182" s="4" t="str">
        <f>PSSE!B184</f>
        <v>THAIBINH1_S2</v>
      </c>
      <c r="C182" s="4">
        <f>PSSE!D184</f>
        <v>19</v>
      </c>
      <c r="D182" s="4">
        <f>PSSE!E184</f>
        <v>300</v>
      </c>
      <c r="E182" s="4" t="str">
        <f>PSSE!F184</f>
        <v>ND</v>
      </c>
      <c r="F182" s="4">
        <f>PSSE!G184</f>
        <v>1</v>
      </c>
      <c r="G182" s="4" t="str">
        <f t="shared" si="2"/>
        <v>PSS19300ND1</v>
      </c>
      <c r="H182" s="4">
        <f>COUNTIF(Data!$G$3:$BA$2935,PSS!$G182)</f>
        <v>1</v>
      </c>
      <c r="I182" s="4" t="str">
        <f>IF($H182=0,"",VLOOKUP($G182,Data!$G$3:$BA$2935,2,FALSE))</f>
        <v>'PSS2A'</v>
      </c>
      <c r="J182" s="4">
        <f>PSSE!C184</f>
        <v>1</v>
      </c>
      <c r="K182" s="4">
        <f>IF($H182=0,"",VLOOKUP($G182,Data!$G$3:$BA$2935,4,FALSE))</f>
        <v>1</v>
      </c>
      <c r="L182" s="4">
        <f>IF($H182=0,"",VLOOKUP($G182,Data!$G$3:$BA$2935,5,FALSE))</f>
        <v>0</v>
      </c>
      <c r="M182" s="4">
        <f>IF($H182=0,"",VLOOKUP($G182,Data!$G$3:$BA$2935,6,FALSE))</f>
        <v>3</v>
      </c>
      <c r="N182" s="4">
        <f>IF($H182=0,"",VLOOKUP($G182,Data!$G$3:$BA$2935,7,FALSE))</f>
        <v>0</v>
      </c>
      <c r="O182" s="4">
        <f>IF($H182=0,"",VLOOKUP($G182,Data!$G$3:$BA$2935,8,FALSE))</f>
        <v>5</v>
      </c>
      <c r="P182" s="4">
        <f>IF($H182=0,"",VLOOKUP($G182,Data!$G$3:$BA$2935,9,FALSE))</f>
        <v>1</v>
      </c>
      <c r="Q182" s="4">
        <f>IF($H182=0,"",VLOOKUP($G182,Data!$G$3:$BA$2935,10,FALSE))</f>
        <v>2.5</v>
      </c>
      <c r="R182" s="4">
        <f>IF($H182=0,"",VLOOKUP($G182,Data!$G$3:$BA$2935,11,FALSE))</f>
        <v>2.5</v>
      </c>
      <c r="S182" s="4">
        <f>IF($H182=0,"",VLOOKUP($G182,Data!$G$3:$BA$2935,12,FALSE))</f>
        <v>0</v>
      </c>
      <c r="T182" s="4">
        <f>IF($H182=0,"",VLOOKUP($G182,Data!$G$3:$BA$2935,13,FALSE))</f>
        <v>2.5</v>
      </c>
      <c r="U182" s="4">
        <f>IF($H182=0,"",VLOOKUP($G182,Data!$G$3:$BA$2935,14,FALSE))</f>
        <v>0</v>
      </c>
      <c r="V182" s="4">
        <f>IF($H182=0,"",VLOOKUP($G182,Data!$G$3:$BA$2935,15,FALSE))</f>
        <v>2.5</v>
      </c>
      <c r="W182" s="4">
        <f>IF($H182=0,"",VLOOKUP($G182,Data!$G$3:$BA$2935,16,FALSE))</f>
        <v>0.39</v>
      </c>
      <c r="X182" s="4">
        <f>IF($H182=0,"",VLOOKUP($G182,Data!$G$3:$BA$2935,17,FALSE))</f>
        <v>1</v>
      </c>
      <c r="Y182" s="4">
        <f>IF($H182=0,"",VLOOKUP($G182,Data!$G$3:$BA$2935,18,FALSE))</f>
        <v>0</v>
      </c>
      <c r="Z182" s="4">
        <f>IF($H182=0,"",VLOOKUP($G182,Data!$G$3:$BA$2935,19,FALSE))</f>
        <v>0.1</v>
      </c>
      <c r="AA182" s="4">
        <f>IF($H182=0,"",VLOOKUP($G182,Data!$G$3:$BA$2935,20,FALSE))</f>
        <v>6.5</v>
      </c>
      <c r="AB182" s="4">
        <f>IF($H182=0,"",VLOOKUP($G182,Data!$G$3:$BA$2935,21,FALSE))</f>
        <v>0.44</v>
      </c>
      <c r="AC182" s="4">
        <f>IF($H182=0,"",VLOOKUP($G182,Data!$G$3:$BA$2935,22,FALSE))</f>
        <v>0.08</v>
      </c>
      <c r="AD182" s="4">
        <f>IF($H182=0,"",VLOOKUP($G182,Data!$G$3:$BA$2935,23,FALSE))</f>
        <v>0.2</v>
      </c>
      <c r="AE182" s="4">
        <f>IF($H182=0,"",VLOOKUP($G182,Data!$G$3:$BA$2935,24,FALSE))</f>
        <v>0.98</v>
      </c>
      <c r="AF182" s="4">
        <f>IF($H182=0,"",VLOOKUP($G182,Data!$G$3:$BA$2935,25,FALSE))</f>
        <v>0.1</v>
      </c>
      <c r="AG182" s="4">
        <f>IF($H182=0,"",VLOOKUP($G182,Data!$G$3:$BA$2935,26,FALSE))</f>
        <v>-0.1</v>
      </c>
      <c r="AH182" s="4" t="str">
        <f>IF($H182=0,"",VLOOKUP($G182,Data!$G$3:$BA$2935,27,FALSE))</f>
        <v>/</v>
      </c>
      <c r="AI182" s="4" t="str">
        <f>IF($H182=0,"",VLOOKUP($G182,Data!$G$3:$BA$2935,28,FALSE))</f>
        <v>/</v>
      </c>
      <c r="AJ182" s="4" t="str">
        <f>IF($H182=0,"",VLOOKUP($G182,Data!$G$3:$BA$2935,29,FALSE))</f>
        <v/>
      </c>
      <c r="AK182" s="4" t="str">
        <f>IF($H182=0,"",VLOOKUP($G182,Data!$G$3:$BA$2935,30,FALSE))</f>
        <v/>
      </c>
      <c r="AL182" s="4" t="str">
        <f>IF($H182=0,"",VLOOKUP($G182,Data!$G$3:$BA$2935,31,FALSE))</f>
        <v/>
      </c>
      <c r="AM182" s="4" t="str">
        <f>IF($H182=0,"",VLOOKUP($G182,Data!$G$3:$BA$2935,32,FALSE))</f>
        <v/>
      </c>
      <c r="AN182" s="4" t="str">
        <f>IF($H182=0,"",VLOOKUP($G182,Data!$G$3:$BA$2935,33,FALSE))</f>
        <v/>
      </c>
      <c r="AO182" s="4" t="str">
        <f>IF($H182=0,"",VLOOKUP($G182,Data!$G$3:$BA$2935,34,FALSE))</f>
        <v/>
      </c>
      <c r="AP182" s="4" t="str">
        <f>IF($H182=0,"",VLOOKUP($G182,Data!$G$3:$BA$2935,35,FALSE))</f>
        <v/>
      </c>
      <c r="AQ182" s="4" t="str">
        <f>IF($H182=0,"",VLOOKUP($G182,Data!$G$3:$BA$2935,36,FALSE))</f>
        <v/>
      </c>
      <c r="AR182" s="4" t="str">
        <f>IF($H182=0,"",VLOOKUP($G182,Data!$G$3:$BA$2935,37,FALSE))</f>
        <v/>
      </c>
      <c r="AS182" s="4" t="str">
        <f>IF($H182=0,"",VLOOKUP($G182,Data!$G$3:$BA$2935,38,FALSE))</f>
        <v/>
      </c>
      <c r="AT182" s="4" t="str">
        <f>IF($H182=0,"",VLOOKUP($G182,Data!$G$3:$BA$2935,39,FALSE))</f>
        <v/>
      </c>
    </row>
    <row r="183" spans="1:46" x14ac:dyDescent="0.25">
      <c r="A183" s="4">
        <f>PSSE!A185</f>
        <v>931031</v>
      </c>
      <c r="B183" s="4" t="str">
        <f>PSSE!B185</f>
        <v>THAIBINH2_S1</v>
      </c>
      <c r="C183" s="4">
        <f>PSSE!D185</f>
        <v>19</v>
      </c>
      <c r="D183" s="4">
        <f>PSSE!E185</f>
        <v>600</v>
      </c>
      <c r="E183" s="4" t="str">
        <f>PSSE!F185</f>
        <v>ND</v>
      </c>
      <c r="F183" s="4">
        <f>PSSE!G185</f>
        <v>1</v>
      </c>
      <c r="G183" s="4" t="str">
        <f t="shared" si="2"/>
        <v>PSS19600ND1</v>
      </c>
      <c r="H183" s="4">
        <f>COUNTIF(Data!$G$3:$BA$2935,PSS!$G183)</f>
        <v>1</v>
      </c>
      <c r="I183" s="4" t="str">
        <f>IF($H183=0,"",VLOOKUP($G183,Data!$G$3:$BA$2935,2,FALSE))</f>
        <v>'PSS2A'</v>
      </c>
      <c r="J183" s="4">
        <f>PSSE!C185</f>
        <v>1</v>
      </c>
      <c r="K183" s="4">
        <f>IF($H183=0,"",VLOOKUP($G183,Data!$G$3:$BA$2935,4,FALSE))</f>
        <v>1</v>
      </c>
      <c r="L183" s="4">
        <f>IF($H183=0,"",VLOOKUP($G183,Data!$G$3:$BA$2935,5,FALSE))</f>
        <v>0</v>
      </c>
      <c r="M183" s="4">
        <f>IF($H183=0,"",VLOOKUP($G183,Data!$G$3:$BA$2935,6,FALSE))</f>
        <v>3</v>
      </c>
      <c r="N183" s="4">
        <f>IF($H183=0,"",VLOOKUP($G183,Data!$G$3:$BA$2935,7,FALSE))</f>
        <v>0</v>
      </c>
      <c r="O183" s="4">
        <f>IF($H183=0,"",VLOOKUP($G183,Data!$G$3:$BA$2935,8,FALSE))</f>
        <v>5</v>
      </c>
      <c r="P183" s="4">
        <f>IF($H183=0,"",VLOOKUP($G183,Data!$G$3:$BA$2935,9,FALSE))</f>
        <v>1</v>
      </c>
      <c r="Q183" s="4">
        <f>IF($H183=0,"",VLOOKUP($G183,Data!$G$3:$BA$2935,10,FALSE))</f>
        <v>2.5</v>
      </c>
      <c r="R183" s="4">
        <f>IF($H183=0,"",VLOOKUP($G183,Data!$G$3:$BA$2935,11,FALSE))</f>
        <v>2.5</v>
      </c>
      <c r="S183" s="4">
        <f>IF($H183=0,"",VLOOKUP($G183,Data!$G$3:$BA$2935,12,FALSE))</f>
        <v>0</v>
      </c>
      <c r="T183" s="4">
        <f>IF($H183=0,"",VLOOKUP($G183,Data!$G$3:$BA$2935,13,FALSE))</f>
        <v>2.5</v>
      </c>
      <c r="U183" s="4">
        <f>IF($H183=0,"",VLOOKUP($G183,Data!$G$3:$BA$2935,14,FALSE))</f>
        <v>0</v>
      </c>
      <c r="V183" s="4">
        <f>IF($H183=0,"",VLOOKUP($G183,Data!$G$3:$BA$2935,15,FALSE))</f>
        <v>2.5</v>
      </c>
      <c r="W183" s="4">
        <f>IF($H183=0,"",VLOOKUP($G183,Data!$G$3:$BA$2935,16,FALSE))</f>
        <v>0.39</v>
      </c>
      <c r="X183" s="4">
        <f>IF($H183=0,"",VLOOKUP($G183,Data!$G$3:$BA$2935,17,FALSE))</f>
        <v>1</v>
      </c>
      <c r="Y183" s="4">
        <f>IF($H183=0,"",VLOOKUP($G183,Data!$G$3:$BA$2935,18,FALSE))</f>
        <v>0</v>
      </c>
      <c r="Z183" s="4">
        <f>IF($H183=0,"",VLOOKUP($G183,Data!$G$3:$BA$2935,19,FALSE))</f>
        <v>0.1</v>
      </c>
      <c r="AA183" s="4">
        <f>IF($H183=0,"",VLOOKUP($G183,Data!$G$3:$BA$2935,20,FALSE))</f>
        <v>6.5</v>
      </c>
      <c r="AB183" s="4">
        <f>IF($H183=0,"",VLOOKUP($G183,Data!$G$3:$BA$2935,21,FALSE))</f>
        <v>0.44</v>
      </c>
      <c r="AC183" s="4">
        <f>IF($H183=0,"",VLOOKUP($G183,Data!$G$3:$BA$2935,22,FALSE))</f>
        <v>0.08</v>
      </c>
      <c r="AD183" s="4">
        <f>IF($H183=0,"",VLOOKUP($G183,Data!$G$3:$BA$2935,23,FALSE))</f>
        <v>0.2</v>
      </c>
      <c r="AE183" s="4">
        <f>IF($H183=0,"",VLOOKUP($G183,Data!$G$3:$BA$2935,24,FALSE))</f>
        <v>0.98</v>
      </c>
      <c r="AF183" s="4">
        <f>IF($H183=0,"",VLOOKUP($G183,Data!$G$3:$BA$2935,25,FALSE))</f>
        <v>0.1</v>
      </c>
      <c r="AG183" s="4">
        <f>IF($H183=0,"",VLOOKUP($G183,Data!$G$3:$BA$2935,26,FALSE))</f>
        <v>-0.1</v>
      </c>
      <c r="AH183" s="4" t="str">
        <f>IF($H183=0,"",VLOOKUP($G183,Data!$G$3:$BA$2935,27,FALSE))</f>
        <v>/</v>
      </c>
      <c r="AI183" s="4" t="str">
        <f>IF($H183=0,"",VLOOKUP($G183,Data!$G$3:$BA$2935,28,FALSE))</f>
        <v>/</v>
      </c>
      <c r="AJ183" s="4" t="str">
        <f>IF($H183=0,"",VLOOKUP($G183,Data!$G$3:$BA$2935,29,FALSE))</f>
        <v/>
      </c>
      <c r="AK183" s="4" t="str">
        <f>IF($H183=0,"",VLOOKUP($G183,Data!$G$3:$BA$2935,30,FALSE))</f>
        <v/>
      </c>
      <c r="AL183" s="4" t="str">
        <f>IF($H183=0,"",VLOOKUP($G183,Data!$G$3:$BA$2935,31,FALSE))</f>
        <v/>
      </c>
      <c r="AM183" s="4" t="str">
        <f>IF($H183=0,"",VLOOKUP($G183,Data!$G$3:$BA$2935,32,FALSE))</f>
        <v/>
      </c>
      <c r="AN183" s="4" t="str">
        <f>IF($H183=0,"",VLOOKUP($G183,Data!$G$3:$BA$2935,33,FALSE))</f>
        <v/>
      </c>
      <c r="AO183" s="4" t="str">
        <f>IF($H183=0,"",VLOOKUP($G183,Data!$G$3:$BA$2935,34,FALSE))</f>
        <v/>
      </c>
      <c r="AP183" s="4" t="str">
        <f>IF($H183=0,"",VLOOKUP($G183,Data!$G$3:$BA$2935,35,FALSE))</f>
        <v/>
      </c>
      <c r="AQ183" s="4" t="str">
        <f>IF($H183=0,"",VLOOKUP($G183,Data!$G$3:$BA$2935,36,FALSE))</f>
        <v/>
      </c>
      <c r="AR183" s="4" t="str">
        <f>IF($H183=0,"",VLOOKUP($G183,Data!$G$3:$BA$2935,37,FALSE))</f>
        <v/>
      </c>
      <c r="AS183" s="4" t="str">
        <f>IF($H183=0,"",VLOOKUP($G183,Data!$G$3:$BA$2935,38,FALSE))</f>
        <v/>
      </c>
      <c r="AT183" s="4" t="str">
        <f>IF($H183=0,"",VLOOKUP($G183,Data!$G$3:$BA$2935,39,FALSE))</f>
        <v/>
      </c>
    </row>
    <row r="184" spans="1:46" x14ac:dyDescent="0.25">
      <c r="A184" s="4">
        <f>PSSE!A186</f>
        <v>931032</v>
      </c>
      <c r="B184" s="4" t="str">
        <f>PSSE!B186</f>
        <v>THAIBINH2_S2</v>
      </c>
      <c r="C184" s="4">
        <f>PSSE!D186</f>
        <v>19</v>
      </c>
      <c r="D184" s="4">
        <f>PSSE!E186</f>
        <v>600</v>
      </c>
      <c r="E184" s="4" t="str">
        <f>PSSE!F186</f>
        <v>ND</v>
      </c>
      <c r="F184" s="4">
        <f>PSSE!G186</f>
        <v>1</v>
      </c>
      <c r="G184" s="4" t="str">
        <f t="shared" si="2"/>
        <v>PSS19600ND1</v>
      </c>
      <c r="H184" s="4">
        <f>COUNTIF(Data!$G$3:$BA$2935,PSS!$G184)</f>
        <v>1</v>
      </c>
      <c r="I184" s="4" t="str">
        <f>IF($H184=0,"",VLOOKUP($G184,Data!$G$3:$BA$2935,2,FALSE))</f>
        <v>'PSS2A'</v>
      </c>
      <c r="J184" s="4">
        <f>PSSE!C186</f>
        <v>1</v>
      </c>
      <c r="K184" s="4">
        <f>IF($H184=0,"",VLOOKUP($G184,Data!$G$3:$BA$2935,4,FALSE))</f>
        <v>1</v>
      </c>
      <c r="L184" s="4">
        <f>IF($H184=0,"",VLOOKUP($G184,Data!$G$3:$BA$2935,5,FALSE))</f>
        <v>0</v>
      </c>
      <c r="M184" s="4">
        <f>IF($H184=0,"",VLOOKUP($G184,Data!$G$3:$BA$2935,6,FALSE))</f>
        <v>3</v>
      </c>
      <c r="N184" s="4">
        <f>IF($H184=0,"",VLOOKUP($G184,Data!$G$3:$BA$2935,7,FALSE))</f>
        <v>0</v>
      </c>
      <c r="O184" s="4">
        <f>IF($H184=0,"",VLOOKUP($G184,Data!$G$3:$BA$2935,8,FALSE))</f>
        <v>5</v>
      </c>
      <c r="P184" s="4">
        <f>IF($H184=0,"",VLOOKUP($G184,Data!$G$3:$BA$2935,9,FALSE))</f>
        <v>1</v>
      </c>
      <c r="Q184" s="4">
        <f>IF($H184=0,"",VLOOKUP($G184,Data!$G$3:$BA$2935,10,FALSE))</f>
        <v>2.5</v>
      </c>
      <c r="R184" s="4">
        <f>IF($H184=0,"",VLOOKUP($G184,Data!$G$3:$BA$2935,11,FALSE))</f>
        <v>2.5</v>
      </c>
      <c r="S184" s="4">
        <f>IF($H184=0,"",VLOOKUP($G184,Data!$G$3:$BA$2935,12,FALSE))</f>
        <v>0</v>
      </c>
      <c r="T184" s="4">
        <f>IF($H184=0,"",VLOOKUP($G184,Data!$G$3:$BA$2935,13,FALSE))</f>
        <v>2.5</v>
      </c>
      <c r="U184" s="4">
        <f>IF($H184=0,"",VLOOKUP($G184,Data!$G$3:$BA$2935,14,FALSE))</f>
        <v>0</v>
      </c>
      <c r="V184" s="4">
        <f>IF($H184=0,"",VLOOKUP($G184,Data!$G$3:$BA$2935,15,FALSE))</f>
        <v>2.5</v>
      </c>
      <c r="W184" s="4">
        <f>IF($H184=0,"",VLOOKUP($G184,Data!$G$3:$BA$2935,16,FALSE))</f>
        <v>0.39</v>
      </c>
      <c r="X184" s="4">
        <f>IF($H184=0,"",VLOOKUP($G184,Data!$G$3:$BA$2935,17,FALSE))</f>
        <v>1</v>
      </c>
      <c r="Y184" s="4">
        <f>IF($H184=0,"",VLOOKUP($G184,Data!$G$3:$BA$2935,18,FALSE))</f>
        <v>0</v>
      </c>
      <c r="Z184" s="4">
        <f>IF($H184=0,"",VLOOKUP($G184,Data!$G$3:$BA$2935,19,FALSE))</f>
        <v>0.1</v>
      </c>
      <c r="AA184" s="4">
        <f>IF($H184=0,"",VLOOKUP($G184,Data!$G$3:$BA$2935,20,FALSE))</f>
        <v>6.5</v>
      </c>
      <c r="AB184" s="4">
        <f>IF($H184=0,"",VLOOKUP($G184,Data!$G$3:$BA$2935,21,FALSE))</f>
        <v>0.44</v>
      </c>
      <c r="AC184" s="4">
        <f>IF($H184=0,"",VLOOKUP($G184,Data!$G$3:$BA$2935,22,FALSE))</f>
        <v>0.08</v>
      </c>
      <c r="AD184" s="4">
        <f>IF($H184=0,"",VLOOKUP($G184,Data!$G$3:$BA$2935,23,FALSE))</f>
        <v>0.2</v>
      </c>
      <c r="AE184" s="4">
        <f>IF($H184=0,"",VLOOKUP($G184,Data!$G$3:$BA$2935,24,FALSE))</f>
        <v>0.98</v>
      </c>
      <c r="AF184" s="4">
        <f>IF($H184=0,"",VLOOKUP($G184,Data!$G$3:$BA$2935,25,FALSE))</f>
        <v>0.1</v>
      </c>
      <c r="AG184" s="4">
        <f>IF($H184=0,"",VLOOKUP($G184,Data!$G$3:$BA$2935,26,FALSE))</f>
        <v>-0.1</v>
      </c>
      <c r="AH184" s="4" t="str">
        <f>IF($H184=0,"",VLOOKUP($G184,Data!$G$3:$BA$2935,27,FALSE))</f>
        <v>/</v>
      </c>
      <c r="AI184" s="4" t="str">
        <f>IF($H184=0,"",VLOOKUP($G184,Data!$G$3:$BA$2935,28,FALSE))</f>
        <v>/</v>
      </c>
      <c r="AJ184" s="4" t="str">
        <f>IF($H184=0,"",VLOOKUP($G184,Data!$G$3:$BA$2935,29,FALSE))</f>
        <v/>
      </c>
      <c r="AK184" s="4" t="str">
        <f>IF($H184=0,"",VLOOKUP($G184,Data!$G$3:$BA$2935,30,FALSE))</f>
        <v/>
      </c>
      <c r="AL184" s="4" t="str">
        <f>IF($H184=0,"",VLOOKUP($G184,Data!$G$3:$BA$2935,31,FALSE))</f>
        <v/>
      </c>
      <c r="AM184" s="4" t="str">
        <f>IF($H184=0,"",VLOOKUP($G184,Data!$G$3:$BA$2935,32,FALSE))</f>
        <v/>
      </c>
      <c r="AN184" s="4" t="str">
        <f>IF($H184=0,"",VLOOKUP($G184,Data!$G$3:$BA$2935,33,FALSE))</f>
        <v/>
      </c>
      <c r="AO184" s="4" t="str">
        <f>IF($H184=0,"",VLOOKUP($G184,Data!$G$3:$BA$2935,34,FALSE))</f>
        <v/>
      </c>
      <c r="AP184" s="4" t="str">
        <f>IF($H184=0,"",VLOOKUP($G184,Data!$G$3:$BA$2935,35,FALSE))</f>
        <v/>
      </c>
      <c r="AQ184" s="4" t="str">
        <f>IF($H184=0,"",VLOOKUP($G184,Data!$G$3:$BA$2935,36,FALSE))</f>
        <v/>
      </c>
      <c r="AR184" s="4" t="str">
        <f>IF($H184=0,"",VLOOKUP($G184,Data!$G$3:$BA$2935,37,FALSE))</f>
        <v/>
      </c>
      <c r="AS184" s="4" t="str">
        <f>IF($H184=0,"",VLOOKUP($G184,Data!$G$3:$BA$2935,38,FALSE))</f>
        <v/>
      </c>
      <c r="AT184" s="4" t="str">
        <f>IF($H184=0,"",VLOOKUP($G184,Data!$G$3:$BA$2935,39,FALSE))</f>
        <v/>
      </c>
    </row>
    <row r="185" spans="1:46" x14ac:dyDescent="0.25">
      <c r="A185" s="4">
        <f>PSSE!A187</f>
        <v>932021</v>
      </c>
      <c r="B185" s="4" t="str">
        <f>PSSE!B187</f>
        <v>NAMDINH1_S1</v>
      </c>
      <c r="C185" s="4">
        <f>PSSE!D187</f>
        <v>26</v>
      </c>
      <c r="D185" s="4">
        <f>PSSE!E187</f>
        <v>600</v>
      </c>
      <c r="E185" s="4" t="str">
        <f>PSSE!F187</f>
        <v>ND</v>
      </c>
      <c r="F185" s="4">
        <f>PSSE!G187</f>
        <v>1</v>
      </c>
      <c r="G185" s="4" t="str">
        <f t="shared" si="2"/>
        <v>PSS26600ND1</v>
      </c>
      <c r="H185" s="4">
        <f>COUNTIF(Data!$G$3:$BA$2935,PSS!$G185)</f>
        <v>1</v>
      </c>
      <c r="I185" s="4" t="str">
        <f>IF($H185=0,"",VLOOKUP($G185,Data!$G$3:$BA$2935,2,FALSE))</f>
        <v>'PSS2A'</v>
      </c>
      <c r="J185" s="4">
        <f>PSSE!C187</f>
        <v>1</v>
      </c>
      <c r="K185" s="4">
        <f>IF($H185=0,"",VLOOKUP($G185,Data!$G$3:$BA$2935,4,FALSE))</f>
        <v>1</v>
      </c>
      <c r="L185" s="4">
        <f>IF($H185=0,"",VLOOKUP($G185,Data!$G$3:$BA$2935,5,FALSE))</f>
        <v>0</v>
      </c>
      <c r="M185" s="4">
        <f>IF($H185=0,"",VLOOKUP($G185,Data!$G$3:$BA$2935,6,FALSE))</f>
        <v>3</v>
      </c>
      <c r="N185" s="4">
        <f>IF($H185=0,"",VLOOKUP($G185,Data!$G$3:$BA$2935,7,FALSE))</f>
        <v>0</v>
      </c>
      <c r="O185" s="4">
        <f>IF($H185=0,"",VLOOKUP($G185,Data!$G$3:$BA$2935,8,FALSE))</f>
        <v>5</v>
      </c>
      <c r="P185" s="4">
        <f>IF($H185=0,"",VLOOKUP($G185,Data!$G$3:$BA$2935,9,FALSE))</f>
        <v>1</v>
      </c>
      <c r="Q185" s="4">
        <f>IF($H185=0,"",VLOOKUP($G185,Data!$G$3:$BA$2935,10,FALSE))</f>
        <v>2.5</v>
      </c>
      <c r="R185" s="4">
        <f>IF($H185=0,"",VLOOKUP($G185,Data!$G$3:$BA$2935,11,FALSE))</f>
        <v>2.5</v>
      </c>
      <c r="S185" s="4">
        <f>IF($H185=0,"",VLOOKUP($G185,Data!$G$3:$BA$2935,12,FALSE))</f>
        <v>0</v>
      </c>
      <c r="T185" s="4">
        <f>IF($H185=0,"",VLOOKUP($G185,Data!$G$3:$BA$2935,13,FALSE))</f>
        <v>2.5</v>
      </c>
      <c r="U185" s="4">
        <f>IF($H185=0,"",VLOOKUP($G185,Data!$G$3:$BA$2935,14,FALSE))</f>
        <v>0</v>
      </c>
      <c r="V185" s="4">
        <f>IF($H185=0,"",VLOOKUP($G185,Data!$G$3:$BA$2935,15,FALSE))</f>
        <v>2.5</v>
      </c>
      <c r="W185" s="4">
        <f>IF($H185=0,"",VLOOKUP($G185,Data!$G$3:$BA$2935,16,FALSE))</f>
        <v>0.39</v>
      </c>
      <c r="X185" s="4">
        <f>IF($H185=0,"",VLOOKUP($G185,Data!$G$3:$BA$2935,17,FALSE))</f>
        <v>1</v>
      </c>
      <c r="Y185" s="4">
        <f>IF($H185=0,"",VLOOKUP($G185,Data!$G$3:$BA$2935,18,FALSE))</f>
        <v>0</v>
      </c>
      <c r="Z185" s="4">
        <f>IF($H185=0,"",VLOOKUP($G185,Data!$G$3:$BA$2935,19,FALSE))</f>
        <v>0.1</v>
      </c>
      <c r="AA185" s="4">
        <f>IF($H185=0,"",VLOOKUP($G185,Data!$G$3:$BA$2935,20,FALSE))</f>
        <v>6.5</v>
      </c>
      <c r="AB185" s="4">
        <f>IF($H185=0,"",VLOOKUP($G185,Data!$G$3:$BA$2935,21,FALSE))</f>
        <v>0.44</v>
      </c>
      <c r="AC185" s="4">
        <f>IF($H185=0,"",VLOOKUP($G185,Data!$G$3:$BA$2935,22,FALSE))</f>
        <v>0.08</v>
      </c>
      <c r="AD185" s="4">
        <f>IF($H185=0,"",VLOOKUP($G185,Data!$G$3:$BA$2935,23,FALSE))</f>
        <v>0.2</v>
      </c>
      <c r="AE185" s="4">
        <f>IF($H185=0,"",VLOOKUP($G185,Data!$G$3:$BA$2935,24,FALSE))</f>
        <v>0.98</v>
      </c>
      <c r="AF185" s="4">
        <f>IF($H185=0,"",VLOOKUP($G185,Data!$G$3:$BA$2935,25,FALSE))</f>
        <v>0.1</v>
      </c>
      <c r="AG185" s="4">
        <f>IF($H185=0,"",VLOOKUP($G185,Data!$G$3:$BA$2935,26,FALSE))</f>
        <v>-0.1</v>
      </c>
      <c r="AH185" s="4" t="str">
        <f>IF($H185=0,"",VLOOKUP($G185,Data!$G$3:$BA$2935,27,FALSE))</f>
        <v>/</v>
      </c>
      <c r="AI185" s="4" t="str">
        <f>IF($H185=0,"",VLOOKUP($G185,Data!$G$3:$BA$2935,28,FALSE))</f>
        <v>/</v>
      </c>
      <c r="AJ185" s="4" t="str">
        <f>IF($H185=0,"",VLOOKUP($G185,Data!$G$3:$BA$2935,29,FALSE))</f>
        <v/>
      </c>
      <c r="AK185" s="4" t="str">
        <f>IF($H185=0,"",VLOOKUP($G185,Data!$G$3:$BA$2935,30,FALSE))</f>
        <v/>
      </c>
      <c r="AL185" s="4" t="str">
        <f>IF($H185=0,"",VLOOKUP($G185,Data!$G$3:$BA$2935,31,FALSE))</f>
        <v/>
      </c>
      <c r="AM185" s="4" t="str">
        <f>IF($H185=0,"",VLOOKUP($G185,Data!$G$3:$BA$2935,32,FALSE))</f>
        <v/>
      </c>
      <c r="AN185" s="4" t="str">
        <f>IF($H185=0,"",VLOOKUP($G185,Data!$G$3:$BA$2935,33,FALSE))</f>
        <v/>
      </c>
      <c r="AO185" s="4" t="str">
        <f>IF($H185=0,"",VLOOKUP($G185,Data!$G$3:$BA$2935,34,FALSE))</f>
        <v/>
      </c>
      <c r="AP185" s="4" t="str">
        <f>IF($H185=0,"",VLOOKUP($G185,Data!$G$3:$BA$2935,35,FALSE))</f>
        <v/>
      </c>
      <c r="AQ185" s="4" t="str">
        <f>IF($H185=0,"",VLOOKUP($G185,Data!$G$3:$BA$2935,36,FALSE))</f>
        <v/>
      </c>
      <c r="AR185" s="4" t="str">
        <f>IF($H185=0,"",VLOOKUP($G185,Data!$G$3:$BA$2935,37,FALSE))</f>
        <v/>
      </c>
      <c r="AS185" s="4" t="str">
        <f>IF($H185=0,"",VLOOKUP($G185,Data!$G$3:$BA$2935,38,FALSE))</f>
        <v/>
      </c>
      <c r="AT185" s="4" t="str">
        <f>IF($H185=0,"",VLOOKUP($G185,Data!$G$3:$BA$2935,39,FALSE))</f>
        <v/>
      </c>
    </row>
    <row r="186" spans="1:46" x14ac:dyDescent="0.25">
      <c r="A186" s="4">
        <f>PSSE!A188</f>
        <v>932022</v>
      </c>
      <c r="B186" s="4" t="str">
        <f>PSSE!B188</f>
        <v>NAMDINH1_S2</v>
      </c>
      <c r="C186" s="4">
        <f>PSSE!D188</f>
        <v>26</v>
      </c>
      <c r="D186" s="4">
        <f>PSSE!E188</f>
        <v>600</v>
      </c>
      <c r="E186" s="4" t="str">
        <f>PSSE!F188</f>
        <v>ND</v>
      </c>
      <c r="F186" s="4">
        <f>PSSE!G188</f>
        <v>1</v>
      </c>
      <c r="G186" s="4" t="str">
        <f t="shared" si="2"/>
        <v>PSS26600ND1</v>
      </c>
      <c r="H186" s="4">
        <f>COUNTIF(Data!$G$3:$BA$2935,PSS!$G186)</f>
        <v>1</v>
      </c>
      <c r="I186" s="4" t="str">
        <f>IF($H186=0,"",VLOOKUP($G186,Data!$G$3:$BA$2935,2,FALSE))</f>
        <v>'PSS2A'</v>
      </c>
      <c r="J186" s="4">
        <f>PSSE!C188</f>
        <v>1</v>
      </c>
      <c r="K186" s="4">
        <f>IF($H186=0,"",VLOOKUP($G186,Data!$G$3:$BA$2935,4,FALSE))</f>
        <v>1</v>
      </c>
      <c r="L186" s="4">
        <f>IF($H186=0,"",VLOOKUP($G186,Data!$G$3:$BA$2935,5,FALSE))</f>
        <v>0</v>
      </c>
      <c r="M186" s="4">
        <f>IF($H186=0,"",VLOOKUP($G186,Data!$G$3:$BA$2935,6,FALSE))</f>
        <v>3</v>
      </c>
      <c r="N186" s="4">
        <f>IF($H186=0,"",VLOOKUP($G186,Data!$G$3:$BA$2935,7,FALSE))</f>
        <v>0</v>
      </c>
      <c r="O186" s="4">
        <f>IF($H186=0,"",VLOOKUP($G186,Data!$G$3:$BA$2935,8,FALSE))</f>
        <v>5</v>
      </c>
      <c r="P186" s="4">
        <f>IF($H186=0,"",VLOOKUP($G186,Data!$G$3:$BA$2935,9,FALSE))</f>
        <v>1</v>
      </c>
      <c r="Q186" s="4">
        <f>IF($H186=0,"",VLOOKUP($G186,Data!$G$3:$BA$2935,10,FALSE))</f>
        <v>2.5</v>
      </c>
      <c r="R186" s="4">
        <f>IF($H186=0,"",VLOOKUP($G186,Data!$G$3:$BA$2935,11,FALSE))</f>
        <v>2.5</v>
      </c>
      <c r="S186" s="4">
        <f>IF($H186=0,"",VLOOKUP($G186,Data!$G$3:$BA$2935,12,FALSE))</f>
        <v>0</v>
      </c>
      <c r="T186" s="4">
        <f>IF($H186=0,"",VLOOKUP($G186,Data!$G$3:$BA$2935,13,FALSE))</f>
        <v>2.5</v>
      </c>
      <c r="U186" s="4">
        <f>IF($H186=0,"",VLOOKUP($G186,Data!$G$3:$BA$2935,14,FALSE))</f>
        <v>0</v>
      </c>
      <c r="V186" s="4">
        <f>IF($H186=0,"",VLOOKUP($G186,Data!$G$3:$BA$2935,15,FALSE))</f>
        <v>2.5</v>
      </c>
      <c r="W186" s="4">
        <f>IF($H186=0,"",VLOOKUP($G186,Data!$G$3:$BA$2935,16,FALSE))</f>
        <v>0.39</v>
      </c>
      <c r="X186" s="4">
        <f>IF($H186=0,"",VLOOKUP($G186,Data!$G$3:$BA$2935,17,FALSE))</f>
        <v>1</v>
      </c>
      <c r="Y186" s="4">
        <f>IF($H186=0,"",VLOOKUP($G186,Data!$G$3:$BA$2935,18,FALSE))</f>
        <v>0</v>
      </c>
      <c r="Z186" s="4">
        <f>IF($H186=0,"",VLOOKUP($G186,Data!$G$3:$BA$2935,19,FALSE))</f>
        <v>0.1</v>
      </c>
      <c r="AA186" s="4">
        <f>IF($H186=0,"",VLOOKUP($G186,Data!$G$3:$BA$2935,20,FALSE))</f>
        <v>6.5</v>
      </c>
      <c r="AB186" s="4">
        <f>IF($H186=0,"",VLOOKUP($G186,Data!$G$3:$BA$2935,21,FALSE))</f>
        <v>0.44</v>
      </c>
      <c r="AC186" s="4">
        <f>IF($H186=0,"",VLOOKUP($G186,Data!$G$3:$BA$2935,22,FALSE))</f>
        <v>0.08</v>
      </c>
      <c r="AD186" s="4">
        <f>IF($H186=0,"",VLOOKUP($G186,Data!$G$3:$BA$2935,23,FALSE))</f>
        <v>0.2</v>
      </c>
      <c r="AE186" s="4">
        <f>IF($H186=0,"",VLOOKUP($G186,Data!$G$3:$BA$2935,24,FALSE))</f>
        <v>0.98</v>
      </c>
      <c r="AF186" s="4">
        <f>IF($H186=0,"",VLOOKUP($G186,Data!$G$3:$BA$2935,25,FALSE))</f>
        <v>0.1</v>
      </c>
      <c r="AG186" s="4">
        <f>IF($H186=0,"",VLOOKUP($G186,Data!$G$3:$BA$2935,26,FALSE))</f>
        <v>-0.1</v>
      </c>
      <c r="AH186" s="4" t="str">
        <f>IF($H186=0,"",VLOOKUP($G186,Data!$G$3:$BA$2935,27,FALSE))</f>
        <v>/</v>
      </c>
      <c r="AI186" s="4" t="str">
        <f>IF($H186=0,"",VLOOKUP($G186,Data!$G$3:$BA$2935,28,FALSE))</f>
        <v>/</v>
      </c>
      <c r="AJ186" s="4" t="str">
        <f>IF($H186=0,"",VLOOKUP($G186,Data!$G$3:$BA$2935,29,FALSE))</f>
        <v/>
      </c>
      <c r="AK186" s="4" t="str">
        <f>IF($H186=0,"",VLOOKUP($G186,Data!$G$3:$BA$2935,30,FALSE))</f>
        <v/>
      </c>
      <c r="AL186" s="4" t="str">
        <f>IF($H186=0,"",VLOOKUP($G186,Data!$G$3:$BA$2935,31,FALSE))</f>
        <v/>
      </c>
      <c r="AM186" s="4" t="str">
        <f>IF($H186=0,"",VLOOKUP($G186,Data!$G$3:$BA$2935,32,FALSE))</f>
        <v/>
      </c>
      <c r="AN186" s="4" t="str">
        <f>IF($H186=0,"",VLOOKUP($G186,Data!$G$3:$BA$2935,33,FALSE))</f>
        <v/>
      </c>
      <c r="AO186" s="4" t="str">
        <f>IF($H186=0,"",VLOOKUP($G186,Data!$G$3:$BA$2935,34,FALSE))</f>
        <v/>
      </c>
      <c r="AP186" s="4" t="str">
        <f>IF($H186=0,"",VLOOKUP($G186,Data!$G$3:$BA$2935,35,FALSE))</f>
        <v/>
      </c>
      <c r="AQ186" s="4" t="str">
        <f>IF($H186=0,"",VLOOKUP($G186,Data!$G$3:$BA$2935,36,FALSE))</f>
        <v/>
      </c>
      <c r="AR186" s="4" t="str">
        <f>IF($H186=0,"",VLOOKUP($G186,Data!$G$3:$BA$2935,37,FALSE))</f>
        <v/>
      </c>
      <c r="AS186" s="4" t="str">
        <f>IF($H186=0,"",VLOOKUP($G186,Data!$G$3:$BA$2935,38,FALSE))</f>
        <v/>
      </c>
      <c r="AT186" s="4" t="str">
        <f>IF($H186=0,"",VLOOKUP($G186,Data!$G$3:$BA$2935,39,FALSE))</f>
        <v/>
      </c>
    </row>
    <row r="187" spans="1:46" x14ac:dyDescent="0.25">
      <c r="A187" s="4">
        <f>PSSE!A189</f>
        <v>932031</v>
      </c>
      <c r="B187" s="4" t="str">
        <f>PSSE!B189</f>
        <v>NAMDINH2_S1</v>
      </c>
      <c r="C187" s="4">
        <f>PSSE!D189</f>
        <v>26</v>
      </c>
      <c r="D187" s="4">
        <f>PSSE!E189</f>
        <v>600</v>
      </c>
      <c r="E187" s="4" t="str">
        <f>PSSE!F189</f>
        <v>ND</v>
      </c>
      <c r="F187" s="4">
        <f>PSSE!G189</f>
        <v>1</v>
      </c>
      <c r="G187" s="4" t="str">
        <f t="shared" si="2"/>
        <v>PSS26600ND1</v>
      </c>
      <c r="H187" s="4">
        <f>COUNTIF(Data!$G$3:$BA$2935,PSS!$G187)</f>
        <v>1</v>
      </c>
      <c r="I187" s="4" t="str">
        <f>IF($H187=0,"",VLOOKUP($G187,Data!$G$3:$BA$2935,2,FALSE))</f>
        <v>'PSS2A'</v>
      </c>
      <c r="J187" s="4">
        <f>PSSE!C189</f>
        <v>1</v>
      </c>
      <c r="K187" s="4">
        <f>IF($H187=0,"",VLOOKUP($G187,Data!$G$3:$BA$2935,4,FALSE))</f>
        <v>1</v>
      </c>
      <c r="L187" s="4">
        <f>IF($H187=0,"",VLOOKUP($G187,Data!$G$3:$BA$2935,5,FALSE))</f>
        <v>0</v>
      </c>
      <c r="M187" s="4">
        <f>IF($H187=0,"",VLOOKUP($G187,Data!$G$3:$BA$2935,6,FALSE))</f>
        <v>3</v>
      </c>
      <c r="N187" s="4">
        <f>IF($H187=0,"",VLOOKUP($G187,Data!$G$3:$BA$2935,7,FALSE))</f>
        <v>0</v>
      </c>
      <c r="O187" s="4">
        <f>IF($H187=0,"",VLOOKUP($G187,Data!$G$3:$BA$2935,8,FALSE))</f>
        <v>5</v>
      </c>
      <c r="P187" s="4">
        <f>IF($H187=0,"",VLOOKUP($G187,Data!$G$3:$BA$2935,9,FALSE))</f>
        <v>1</v>
      </c>
      <c r="Q187" s="4">
        <f>IF($H187=0,"",VLOOKUP($G187,Data!$G$3:$BA$2935,10,FALSE))</f>
        <v>2.5</v>
      </c>
      <c r="R187" s="4">
        <f>IF($H187=0,"",VLOOKUP($G187,Data!$G$3:$BA$2935,11,FALSE))</f>
        <v>2.5</v>
      </c>
      <c r="S187" s="4">
        <f>IF($H187=0,"",VLOOKUP($G187,Data!$G$3:$BA$2935,12,FALSE))</f>
        <v>0</v>
      </c>
      <c r="T187" s="4">
        <f>IF($H187=0,"",VLOOKUP($G187,Data!$G$3:$BA$2935,13,FALSE))</f>
        <v>2.5</v>
      </c>
      <c r="U187" s="4">
        <f>IF($H187=0,"",VLOOKUP($G187,Data!$G$3:$BA$2935,14,FALSE))</f>
        <v>0</v>
      </c>
      <c r="V187" s="4">
        <f>IF($H187=0,"",VLOOKUP($G187,Data!$G$3:$BA$2935,15,FALSE))</f>
        <v>2.5</v>
      </c>
      <c r="W187" s="4">
        <f>IF($H187=0,"",VLOOKUP($G187,Data!$G$3:$BA$2935,16,FALSE))</f>
        <v>0.39</v>
      </c>
      <c r="X187" s="4">
        <f>IF($H187=0,"",VLOOKUP($G187,Data!$G$3:$BA$2935,17,FALSE))</f>
        <v>1</v>
      </c>
      <c r="Y187" s="4">
        <f>IF($H187=0,"",VLOOKUP($G187,Data!$G$3:$BA$2935,18,FALSE))</f>
        <v>0</v>
      </c>
      <c r="Z187" s="4">
        <f>IF($H187=0,"",VLOOKUP($G187,Data!$G$3:$BA$2935,19,FALSE))</f>
        <v>0.1</v>
      </c>
      <c r="AA187" s="4">
        <f>IF($H187=0,"",VLOOKUP($G187,Data!$G$3:$BA$2935,20,FALSE))</f>
        <v>6.5</v>
      </c>
      <c r="AB187" s="4">
        <f>IF($H187=0,"",VLOOKUP($G187,Data!$G$3:$BA$2935,21,FALSE))</f>
        <v>0.44</v>
      </c>
      <c r="AC187" s="4">
        <f>IF($H187=0,"",VLOOKUP($G187,Data!$G$3:$BA$2935,22,FALSE))</f>
        <v>0.08</v>
      </c>
      <c r="AD187" s="4">
        <f>IF($H187=0,"",VLOOKUP($G187,Data!$G$3:$BA$2935,23,FALSE))</f>
        <v>0.2</v>
      </c>
      <c r="AE187" s="4">
        <f>IF($H187=0,"",VLOOKUP($G187,Data!$G$3:$BA$2935,24,FALSE))</f>
        <v>0.98</v>
      </c>
      <c r="AF187" s="4">
        <f>IF($H187=0,"",VLOOKUP($G187,Data!$G$3:$BA$2935,25,FALSE))</f>
        <v>0.1</v>
      </c>
      <c r="AG187" s="4">
        <f>IF($H187=0,"",VLOOKUP($G187,Data!$G$3:$BA$2935,26,FALSE))</f>
        <v>-0.1</v>
      </c>
      <c r="AH187" s="4" t="str">
        <f>IF($H187=0,"",VLOOKUP($G187,Data!$G$3:$BA$2935,27,FALSE))</f>
        <v>/</v>
      </c>
      <c r="AI187" s="4" t="str">
        <f>IF($H187=0,"",VLOOKUP($G187,Data!$G$3:$BA$2935,28,FALSE))</f>
        <v>/</v>
      </c>
      <c r="AJ187" s="4" t="str">
        <f>IF($H187=0,"",VLOOKUP($G187,Data!$G$3:$BA$2935,29,FALSE))</f>
        <v/>
      </c>
      <c r="AK187" s="4" t="str">
        <f>IF($H187=0,"",VLOOKUP($G187,Data!$G$3:$BA$2935,30,FALSE))</f>
        <v/>
      </c>
      <c r="AL187" s="4" t="str">
        <f>IF($H187=0,"",VLOOKUP($G187,Data!$G$3:$BA$2935,31,FALSE))</f>
        <v/>
      </c>
      <c r="AM187" s="4" t="str">
        <f>IF($H187=0,"",VLOOKUP($G187,Data!$G$3:$BA$2935,32,FALSE))</f>
        <v/>
      </c>
      <c r="AN187" s="4" t="str">
        <f>IF($H187=0,"",VLOOKUP($G187,Data!$G$3:$BA$2935,33,FALSE))</f>
        <v/>
      </c>
      <c r="AO187" s="4" t="str">
        <f>IF($H187=0,"",VLOOKUP($G187,Data!$G$3:$BA$2935,34,FALSE))</f>
        <v/>
      </c>
      <c r="AP187" s="4" t="str">
        <f>IF($H187=0,"",VLOOKUP($G187,Data!$G$3:$BA$2935,35,FALSE))</f>
        <v/>
      </c>
      <c r="AQ187" s="4" t="str">
        <f>IF($H187=0,"",VLOOKUP($G187,Data!$G$3:$BA$2935,36,FALSE))</f>
        <v/>
      </c>
      <c r="AR187" s="4" t="str">
        <f>IF($H187=0,"",VLOOKUP($G187,Data!$G$3:$BA$2935,37,FALSE))</f>
        <v/>
      </c>
      <c r="AS187" s="4" t="str">
        <f>IF($H187=0,"",VLOOKUP($G187,Data!$G$3:$BA$2935,38,FALSE))</f>
        <v/>
      </c>
      <c r="AT187" s="4" t="str">
        <f>IF($H187=0,"",VLOOKUP($G187,Data!$G$3:$BA$2935,39,FALSE))</f>
        <v/>
      </c>
    </row>
    <row r="188" spans="1:46" x14ac:dyDescent="0.25">
      <c r="A188" s="4">
        <f>PSSE!A190</f>
        <v>932032</v>
      </c>
      <c r="B188" s="4" t="str">
        <f>PSSE!B190</f>
        <v>NAMDINH2_S2</v>
      </c>
      <c r="C188" s="4">
        <f>PSSE!D190</f>
        <v>26</v>
      </c>
      <c r="D188" s="4">
        <f>PSSE!E190</f>
        <v>600</v>
      </c>
      <c r="E188" s="4" t="str">
        <f>PSSE!F190</f>
        <v>ND</v>
      </c>
      <c r="F188" s="4">
        <f>PSSE!G190</f>
        <v>1</v>
      </c>
      <c r="G188" s="4" t="str">
        <f t="shared" si="2"/>
        <v>PSS26600ND1</v>
      </c>
      <c r="H188" s="4">
        <f>COUNTIF(Data!$G$3:$BA$2935,PSS!$G188)</f>
        <v>1</v>
      </c>
      <c r="I188" s="4" t="str">
        <f>IF($H188=0,"",VLOOKUP($G188,Data!$G$3:$BA$2935,2,FALSE))</f>
        <v>'PSS2A'</v>
      </c>
      <c r="J188" s="4">
        <f>PSSE!C190</f>
        <v>1</v>
      </c>
      <c r="K188" s="4">
        <f>IF($H188=0,"",VLOOKUP($G188,Data!$G$3:$BA$2935,4,FALSE))</f>
        <v>1</v>
      </c>
      <c r="L188" s="4">
        <f>IF($H188=0,"",VLOOKUP($G188,Data!$G$3:$BA$2935,5,FALSE))</f>
        <v>0</v>
      </c>
      <c r="M188" s="4">
        <f>IF($H188=0,"",VLOOKUP($G188,Data!$G$3:$BA$2935,6,FALSE))</f>
        <v>3</v>
      </c>
      <c r="N188" s="4">
        <f>IF($H188=0,"",VLOOKUP($G188,Data!$G$3:$BA$2935,7,FALSE))</f>
        <v>0</v>
      </c>
      <c r="O188" s="4">
        <f>IF($H188=0,"",VLOOKUP($G188,Data!$G$3:$BA$2935,8,FALSE))</f>
        <v>5</v>
      </c>
      <c r="P188" s="4">
        <f>IF($H188=0,"",VLOOKUP($G188,Data!$G$3:$BA$2935,9,FALSE))</f>
        <v>1</v>
      </c>
      <c r="Q188" s="4">
        <f>IF($H188=0,"",VLOOKUP($G188,Data!$G$3:$BA$2935,10,FALSE))</f>
        <v>2.5</v>
      </c>
      <c r="R188" s="4">
        <f>IF($H188=0,"",VLOOKUP($G188,Data!$G$3:$BA$2935,11,FALSE))</f>
        <v>2.5</v>
      </c>
      <c r="S188" s="4">
        <f>IF($H188=0,"",VLOOKUP($G188,Data!$G$3:$BA$2935,12,FALSE))</f>
        <v>0</v>
      </c>
      <c r="T188" s="4">
        <f>IF($H188=0,"",VLOOKUP($G188,Data!$G$3:$BA$2935,13,FALSE))</f>
        <v>2.5</v>
      </c>
      <c r="U188" s="4">
        <f>IF($H188=0,"",VLOOKUP($G188,Data!$G$3:$BA$2935,14,FALSE))</f>
        <v>0</v>
      </c>
      <c r="V188" s="4">
        <f>IF($H188=0,"",VLOOKUP($G188,Data!$G$3:$BA$2935,15,FALSE))</f>
        <v>2.5</v>
      </c>
      <c r="W188" s="4">
        <f>IF($H188=0,"",VLOOKUP($G188,Data!$G$3:$BA$2935,16,FALSE))</f>
        <v>0.39</v>
      </c>
      <c r="X188" s="4">
        <f>IF($H188=0,"",VLOOKUP($G188,Data!$G$3:$BA$2935,17,FALSE))</f>
        <v>1</v>
      </c>
      <c r="Y188" s="4">
        <f>IF($H188=0,"",VLOOKUP($G188,Data!$G$3:$BA$2935,18,FALSE))</f>
        <v>0</v>
      </c>
      <c r="Z188" s="4">
        <f>IF($H188=0,"",VLOOKUP($G188,Data!$G$3:$BA$2935,19,FALSE))</f>
        <v>0.1</v>
      </c>
      <c r="AA188" s="4">
        <f>IF($H188=0,"",VLOOKUP($G188,Data!$G$3:$BA$2935,20,FALSE))</f>
        <v>6.5</v>
      </c>
      <c r="AB188" s="4">
        <f>IF($H188=0,"",VLOOKUP($G188,Data!$G$3:$BA$2935,21,FALSE))</f>
        <v>0.44</v>
      </c>
      <c r="AC188" s="4">
        <f>IF($H188=0,"",VLOOKUP($G188,Data!$G$3:$BA$2935,22,FALSE))</f>
        <v>0.08</v>
      </c>
      <c r="AD188" s="4">
        <f>IF($H188=0,"",VLOOKUP($G188,Data!$G$3:$BA$2935,23,FALSE))</f>
        <v>0.2</v>
      </c>
      <c r="AE188" s="4">
        <f>IF($H188=0,"",VLOOKUP($G188,Data!$G$3:$BA$2935,24,FALSE))</f>
        <v>0.98</v>
      </c>
      <c r="AF188" s="4">
        <f>IF($H188=0,"",VLOOKUP($G188,Data!$G$3:$BA$2935,25,FALSE))</f>
        <v>0.1</v>
      </c>
      <c r="AG188" s="4">
        <f>IF($H188=0,"",VLOOKUP($G188,Data!$G$3:$BA$2935,26,FALSE))</f>
        <v>-0.1</v>
      </c>
      <c r="AH188" s="4" t="str">
        <f>IF($H188=0,"",VLOOKUP($G188,Data!$G$3:$BA$2935,27,FALSE))</f>
        <v>/</v>
      </c>
      <c r="AI188" s="4" t="str">
        <f>IF($H188=0,"",VLOOKUP($G188,Data!$G$3:$BA$2935,28,FALSE))</f>
        <v>/</v>
      </c>
      <c r="AJ188" s="4" t="str">
        <f>IF($H188=0,"",VLOOKUP($G188,Data!$G$3:$BA$2935,29,FALSE))</f>
        <v/>
      </c>
      <c r="AK188" s="4" t="str">
        <f>IF($H188=0,"",VLOOKUP($G188,Data!$G$3:$BA$2935,30,FALSE))</f>
        <v/>
      </c>
      <c r="AL188" s="4" t="str">
        <f>IF($H188=0,"",VLOOKUP($G188,Data!$G$3:$BA$2935,31,FALSE))</f>
        <v/>
      </c>
      <c r="AM188" s="4" t="str">
        <f>IF($H188=0,"",VLOOKUP($G188,Data!$G$3:$BA$2935,32,FALSE))</f>
        <v/>
      </c>
      <c r="AN188" s="4" t="str">
        <f>IF($H188=0,"",VLOOKUP($G188,Data!$G$3:$BA$2935,33,FALSE))</f>
        <v/>
      </c>
      <c r="AO188" s="4" t="str">
        <f>IF($H188=0,"",VLOOKUP($G188,Data!$G$3:$BA$2935,34,FALSE))</f>
        <v/>
      </c>
      <c r="AP188" s="4" t="str">
        <f>IF($H188=0,"",VLOOKUP($G188,Data!$G$3:$BA$2935,35,FALSE))</f>
        <v/>
      </c>
      <c r="AQ188" s="4" t="str">
        <f>IF($H188=0,"",VLOOKUP($G188,Data!$G$3:$BA$2935,36,FALSE))</f>
        <v/>
      </c>
      <c r="AR188" s="4" t="str">
        <f>IF($H188=0,"",VLOOKUP($G188,Data!$G$3:$BA$2935,37,FALSE))</f>
        <v/>
      </c>
      <c r="AS188" s="4" t="str">
        <f>IF($H188=0,"",VLOOKUP($G188,Data!$G$3:$BA$2935,38,FALSE))</f>
        <v/>
      </c>
      <c r="AT188" s="4" t="str">
        <f>IF($H188=0,"",VLOOKUP($G188,Data!$G$3:$BA$2935,39,FALSE))</f>
        <v/>
      </c>
    </row>
    <row r="189" spans="1:46" x14ac:dyDescent="0.25">
      <c r="A189" s="4">
        <f>PSSE!A191</f>
        <v>933011</v>
      </c>
      <c r="B189" s="4" t="str">
        <f>PSSE!B191</f>
        <v>NINHBINH_S1</v>
      </c>
      <c r="C189" s="4">
        <f>PSSE!D191</f>
        <v>6.3</v>
      </c>
      <c r="D189" s="4">
        <f>PSSE!E191</f>
        <v>25</v>
      </c>
      <c r="E189" s="4" t="str">
        <f>PSSE!F191</f>
        <v>ND</v>
      </c>
      <c r="F189" s="4">
        <f>PSSE!G191</f>
        <v>1</v>
      </c>
      <c r="G189" s="4" t="str">
        <f t="shared" si="2"/>
        <v>PSS6.325ND1</v>
      </c>
      <c r="H189" s="4">
        <f>COUNTIF(Data!$G$3:$BA$2935,PSS!$G189)</f>
        <v>1</v>
      </c>
      <c r="I189" s="4" t="str">
        <f>IF($H189=0,"",VLOOKUP($G189,Data!$G$3:$BA$2935,2,FALSE))</f>
        <v>'PSS2A'</v>
      </c>
      <c r="J189" s="4">
        <f>PSSE!C191</f>
        <v>1</v>
      </c>
      <c r="K189" s="4">
        <f>IF($H189=0,"",VLOOKUP($G189,Data!$G$3:$BA$2935,4,FALSE))</f>
        <v>1</v>
      </c>
      <c r="L189" s="4">
        <f>IF($H189=0,"",VLOOKUP($G189,Data!$G$3:$BA$2935,5,FALSE))</f>
        <v>0</v>
      </c>
      <c r="M189" s="4">
        <f>IF($H189=0,"",VLOOKUP($G189,Data!$G$3:$BA$2935,6,FALSE))</f>
        <v>3</v>
      </c>
      <c r="N189" s="4">
        <f>IF($H189=0,"",VLOOKUP($G189,Data!$G$3:$BA$2935,7,FALSE))</f>
        <v>0</v>
      </c>
      <c r="O189" s="4">
        <f>IF($H189=0,"",VLOOKUP($G189,Data!$G$3:$BA$2935,8,FALSE))</f>
        <v>5</v>
      </c>
      <c r="P189" s="4">
        <f>IF($H189=0,"",VLOOKUP($G189,Data!$G$3:$BA$2935,9,FALSE))</f>
        <v>1</v>
      </c>
      <c r="Q189" s="4">
        <f>IF($H189=0,"",VLOOKUP($G189,Data!$G$3:$BA$2935,10,FALSE))</f>
        <v>2.5</v>
      </c>
      <c r="R189" s="4">
        <f>IF($H189=0,"",VLOOKUP($G189,Data!$G$3:$BA$2935,11,FALSE))</f>
        <v>2.5</v>
      </c>
      <c r="S189" s="4">
        <f>IF($H189=0,"",VLOOKUP($G189,Data!$G$3:$BA$2935,12,FALSE))</f>
        <v>0</v>
      </c>
      <c r="T189" s="4">
        <f>IF($H189=0,"",VLOOKUP($G189,Data!$G$3:$BA$2935,13,FALSE))</f>
        <v>2.5</v>
      </c>
      <c r="U189" s="4">
        <f>IF($H189=0,"",VLOOKUP($G189,Data!$G$3:$BA$2935,14,FALSE))</f>
        <v>0</v>
      </c>
      <c r="V189" s="4">
        <f>IF($H189=0,"",VLOOKUP($G189,Data!$G$3:$BA$2935,15,FALSE))</f>
        <v>2.5</v>
      </c>
      <c r="W189" s="4">
        <f>IF($H189=0,"",VLOOKUP($G189,Data!$G$3:$BA$2935,16,FALSE))</f>
        <v>0.39</v>
      </c>
      <c r="X189" s="4">
        <f>IF($H189=0,"",VLOOKUP($G189,Data!$G$3:$BA$2935,17,FALSE))</f>
        <v>1</v>
      </c>
      <c r="Y189" s="4">
        <f>IF($H189=0,"",VLOOKUP($G189,Data!$G$3:$BA$2935,18,FALSE))</f>
        <v>0</v>
      </c>
      <c r="Z189" s="4">
        <f>IF($H189=0,"",VLOOKUP($G189,Data!$G$3:$BA$2935,19,FALSE))</f>
        <v>0.1</v>
      </c>
      <c r="AA189" s="4">
        <f>IF($H189=0,"",VLOOKUP($G189,Data!$G$3:$BA$2935,20,FALSE))</f>
        <v>6.5</v>
      </c>
      <c r="AB189" s="4">
        <f>IF($H189=0,"",VLOOKUP($G189,Data!$G$3:$BA$2935,21,FALSE))</f>
        <v>0.44</v>
      </c>
      <c r="AC189" s="4">
        <f>IF($H189=0,"",VLOOKUP($G189,Data!$G$3:$BA$2935,22,FALSE))</f>
        <v>0.08</v>
      </c>
      <c r="AD189" s="4">
        <f>IF($H189=0,"",VLOOKUP($G189,Data!$G$3:$BA$2935,23,FALSE))</f>
        <v>0.2</v>
      </c>
      <c r="AE189" s="4">
        <f>IF($H189=0,"",VLOOKUP($G189,Data!$G$3:$BA$2935,24,FALSE))</f>
        <v>0.98</v>
      </c>
      <c r="AF189" s="4">
        <f>IF($H189=0,"",VLOOKUP($G189,Data!$G$3:$BA$2935,25,FALSE))</f>
        <v>0.1</v>
      </c>
      <c r="AG189" s="4">
        <f>IF($H189=0,"",VLOOKUP($G189,Data!$G$3:$BA$2935,26,FALSE))</f>
        <v>-0.1</v>
      </c>
      <c r="AH189" s="4" t="str">
        <f>IF($H189=0,"",VLOOKUP($G189,Data!$G$3:$BA$2935,27,FALSE))</f>
        <v>/</v>
      </c>
      <c r="AI189" s="4" t="str">
        <f>IF($H189=0,"",VLOOKUP($G189,Data!$G$3:$BA$2935,28,FALSE))</f>
        <v>/</v>
      </c>
      <c r="AJ189" s="4" t="str">
        <f>IF($H189=0,"",VLOOKUP($G189,Data!$G$3:$BA$2935,29,FALSE))</f>
        <v/>
      </c>
      <c r="AK189" s="4" t="str">
        <f>IF($H189=0,"",VLOOKUP($G189,Data!$G$3:$BA$2935,30,FALSE))</f>
        <v/>
      </c>
      <c r="AL189" s="4" t="str">
        <f>IF($H189=0,"",VLOOKUP($G189,Data!$G$3:$BA$2935,31,FALSE))</f>
        <v/>
      </c>
      <c r="AM189" s="4" t="str">
        <f>IF($H189=0,"",VLOOKUP($G189,Data!$G$3:$BA$2935,32,FALSE))</f>
        <v/>
      </c>
      <c r="AN189" s="4" t="str">
        <f>IF($H189=0,"",VLOOKUP($G189,Data!$G$3:$BA$2935,33,FALSE))</f>
        <v/>
      </c>
      <c r="AO189" s="4" t="str">
        <f>IF($H189=0,"",VLOOKUP($G189,Data!$G$3:$BA$2935,34,FALSE))</f>
        <v/>
      </c>
      <c r="AP189" s="4" t="str">
        <f>IF($H189=0,"",VLOOKUP($G189,Data!$G$3:$BA$2935,35,FALSE))</f>
        <v/>
      </c>
      <c r="AQ189" s="4" t="str">
        <f>IF($H189=0,"",VLOOKUP($G189,Data!$G$3:$BA$2935,36,FALSE))</f>
        <v/>
      </c>
      <c r="AR189" s="4" t="str">
        <f>IF($H189=0,"",VLOOKUP($G189,Data!$G$3:$BA$2935,37,FALSE))</f>
        <v/>
      </c>
      <c r="AS189" s="4" t="str">
        <f>IF($H189=0,"",VLOOKUP($G189,Data!$G$3:$BA$2935,38,FALSE))</f>
        <v/>
      </c>
      <c r="AT189" s="4" t="str">
        <f>IF($H189=0,"",VLOOKUP($G189,Data!$G$3:$BA$2935,39,FALSE))</f>
        <v/>
      </c>
    </row>
    <row r="190" spans="1:46" x14ac:dyDescent="0.25">
      <c r="A190" s="4">
        <f>PSSE!A192</f>
        <v>933012</v>
      </c>
      <c r="B190" s="4" t="str">
        <f>PSSE!B192</f>
        <v>NINHBINH_S2</v>
      </c>
      <c r="C190" s="4">
        <f>PSSE!D192</f>
        <v>6.3</v>
      </c>
      <c r="D190" s="4">
        <f>PSSE!E192</f>
        <v>25</v>
      </c>
      <c r="E190" s="4" t="str">
        <f>PSSE!F192</f>
        <v>ND</v>
      </c>
      <c r="F190" s="4">
        <f>PSSE!G192</f>
        <v>1</v>
      </c>
      <c r="G190" s="4" t="str">
        <f t="shared" si="2"/>
        <v>PSS6.325ND1</v>
      </c>
      <c r="H190" s="4">
        <f>COUNTIF(Data!$G$3:$BA$2935,PSS!$G190)</f>
        <v>1</v>
      </c>
      <c r="I190" s="4" t="str">
        <f>IF($H190=0,"",VLOOKUP($G190,Data!$G$3:$BA$2935,2,FALSE))</f>
        <v>'PSS2A'</v>
      </c>
      <c r="J190" s="4">
        <f>PSSE!C192</f>
        <v>1</v>
      </c>
      <c r="K190" s="4">
        <f>IF($H190=0,"",VLOOKUP($G190,Data!$G$3:$BA$2935,4,FALSE))</f>
        <v>1</v>
      </c>
      <c r="L190" s="4">
        <f>IF($H190=0,"",VLOOKUP($G190,Data!$G$3:$BA$2935,5,FALSE))</f>
        <v>0</v>
      </c>
      <c r="M190" s="4">
        <f>IF($H190=0,"",VLOOKUP($G190,Data!$G$3:$BA$2935,6,FALSE))</f>
        <v>3</v>
      </c>
      <c r="N190" s="4">
        <f>IF($H190=0,"",VLOOKUP($G190,Data!$G$3:$BA$2935,7,FALSE))</f>
        <v>0</v>
      </c>
      <c r="O190" s="4">
        <f>IF($H190=0,"",VLOOKUP($G190,Data!$G$3:$BA$2935,8,FALSE))</f>
        <v>5</v>
      </c>
      <c r="P190" s="4">
        <f>IF($H190=0,"",VLOOKUP($G190,Data!$G$3:$BA$2935,9,FALSE))</f>
        <v>1</v>
      </c>
      <c r="Q190" s="4">
        <f>IF($H190=0,"",VLOOKUP($G190,Data!$G$3:$BA$2935,10,FALSE))</f>
        <v>2.5</v>
      </c>
      <c r="R190" s="4">
        <f>IF($H190=0,"",VLOOKUP($G190,Data!$G$3:$BA$2935,11,FALSE))</f>
        <v>2.5</v>
      </c>
      <c r="S190" s="4">
        <f>IF($H190=0,"",VLOOKUP($G190,Data!$G$3:$BA$2935,12,FALSE))</f>
        <v>0</v>
      </c>
      <c r="T190" s="4">
        <f>IF($H190=0,"",VLOOKUP($G190,Data!$G$3:$BA$2935,13,FALSE))</f>
        <v>2.5</v>
      </c>
      <c r="U190" s="4">
        <f>IF($H190=0,"",VLOOKUP($G190,Data!$G$3:$BA$2935,14,FALSE))</f>
        <v>0</v>
      </c>
      <c r="V190" s="4">
        <f>IF($H190=0,"",VLOOKUP($G190,Data!$G$3:$BA$2935,15,FALSE))</f>
        <v>2.5</v>
      </c>
      <c r="W190" s="4">
        <f>IF($H190=0,"",VLOOKUP($G190,Data!$G$3:$BA$2935,16,FALSE))</f>
        <v>0.39</v>
      </c>
      <c r="X190" s="4">
        <f>IF($H190=0,"",VLOOKUP($G190,Data!$G$3:$BA$2935,17,FALSE))</f>
        <v>1</v>
      </c>
      <c r="Y190" s="4">
        <f>IF($H190=0,"",VLOOKUP($G190,Data!$G$3:$BA$2935,18,FALSE))</f>
        <v>0</v>
      </c>
      <c r="Z190" s="4">
        <f>IF($H190=0,"",VLOOKUP($G190,Data!$G$3:$BA$2935,19,FALSE))</f>
        <v>0.1</v>
      </c>
      <c r="AA190" s="4">
        <f>IF($H190=0,"",VLOOKUP($G190,Data!$G$3:$BA$2935,20,FALSE))</f>
        <v>6.5</v>
      </c>
      <c r="AB190" s="4">
        <f>IF($H190=0,"",VLOOKUP($G190,Data!$G$3:$BA$2935,21,FALSE))</f>
        <v>0.44</v>
      </c>
      <c r="AC190" s="4">
        <f>IF($H190=0,"",VLOOKUP($G190,Data!$G$3:$BA$2935,22,FALSE))</f>
        <v>0.08</v>
      </c>
      <c r="AD190" s="4">
        <f>IF($H190=0,"",VLOOKUP($G190,Data!$G$3:$BA$2935,23,FALSE))</f>
        <v>0.2</v>
      </c>
      <c r="AE190" s="4">
        <f>IF($H190=0,"",VLOOKUP($G190,Data!$G$3:$BA$2935,24,FALSE))</f>
        <v>0.98</v>
      </c>
      <c r="AF190" s="4">
        <f>IF($H190=0,"",VLOOKUP($G190,Data!$G$3:$BA$2935,25,FALSE))</f>
        <v>0.1</v>
      </c>
      <c r="AG190" s="4">
        <f>IF($H190=0,"",VLOOKUP($G190,Data!$G$3:$BA$2935,26,FALSE))</f>
        <v>-0.1</v>
      </c>
      <c r="AH190" s="4" t="str">
        <f>IF($H190=0,"",VLOOKUP($G190,Data!$G$3:$BA$2935,27,FALSE))</f>
        <v>/</v>
      </c>
      <c r="AI190" s="4" t="str">
        <f>IF($H190=0,"",VLOOKUP($G190,Data!$G$3:$BA$2935,28,FALSE))</f>
        <v>/</v>
      </c>
      <c r="AJ190" s="4" t="str">
        <f>IF($H190=0,"",VLOOKUP($G190,Data!$G$3:$BA$2935,29,FALSE))</f>
        <v/>
      </c>
      <c r="AK190" s="4" t="str">
        <f>IF($H190=0,"",VLOOKUP($G190,Data!$G$3:$BA$2935,30,FALSE))</f>
        <v/>
      </c>
      <c r="AL190" s="4" t="str">
        <f>IF($H190=0,"",VLOOKUP($G190,Data!$G$3:$BA$2935,31,FALSE))</f>
        <v/>
      </c>
      <c r="AM190" s="4" t="str">
        <f>IF($H190=0,"",VLOOKUP($G190,Data!$G$3:$BA$2935,32,FALSE))</f>
        <v/>
      </c>
      <c r="AN190" s="4" t="str">
        <f>IF($H190=0,"",VLOOKUP($G190,Data!$G$3:$BA$2935,33,FALSE))</f>
        <v/>
      </c>
      <c r="AO190" s="4" t="str">
        <f>IF($H190=0,"",VLOOKUP($G190,Data!$G$3:$BA$2935,34,FALSE))</f>
        <v/>
      </c>
      <c r="AP190" s="4" t="str">
        <f>IF($H190=0,"",VLOOKUP($G190,Data!$G$3:$BA$2935,35,FALSE))</f>
        <v/>
      </c>
      <c r="AQ190" s="4" t="str">
        <f>IF($H190=0,"",VLOOKUP($G190,Data!$G$3:$BA$2935,36,FALSE))</f>
        <v/>
      </c>
      <c r="AR190" s="4" t="str">
        <f>IF($H190=0,"",VLOOKUP($G190,Data!$G$3:$BA$2935,37,FALSE))</f>
        <v/>
      </c>
      <c r="AS190" s="4" t="str">
        <f>IF($H190=0,"",VLOOKUP($G190,Data!$G$3:$BA$2935,38,FALSE))</f>
        <v/>
      </c>
      <c r="AT190" s="4" t="str">
        <f>IF($H190=0,"",VLOOKUP($G190,Data!$G$3:$BA$2935,39,FALSE))</f>
        <v/>
      </c>
    </row>
    <row r="191" spans="1:46" x14ac:dyDescent="0.25">
      <c r="A191" s="4">
        <f>PSSE!A193</f>
        <v>933013</v>
      </c>
      <c r="B191" s="4" t="str">
        <f>PSSE!B193</f>
        <v>NINHBINH_S3</v>
      </c>
      <c r="C191" s="4">
        <f>PSSE!D193</f>
        <v>6.3</v>
      </c>
      <c r="D191" s="4">
        <f>PSSE!E193</f>
        <v>25</v>
      </c>
      <c r="E191" s="4" t="str">
        <f>PSSE!F193</f>
        <v>ND</v>
      </c>
      <c r="F191" s="4">
        <f>PSSE!G193</f>
        <v>1</v>
      </c>
      <c r="G191" s="4" t="str">
        <f t="shared" si="2"/>
        <v>PSS6.325ND1</v>
      </c>
      <c r="H191" s="4">
        <f>COUNTIF(Data!$G$3:$BA$2935,PSS!$G191)</f>
        <v>1</v>
      </c>
      <c r="I191" s="4" t="str">
        <f>IF($H191=0,"",VLOOKUP($G191,Data!$G$3:$BA$2935,2,FALSE))</f>
        <v>'PSS2A'</v>
      </c>
      <c r="J191" s="4">
        <f>PSSE!C193</f>
        <v>1</v>
      </c>
      <c r="K191" s="4">
        <f>IF($H191=0,"",VLOOKUP($G191,Data!$G$3:$BA$2935,4,FALSE))</f>
        <v>1</v>
      </c>
      <c r="L191" s="4">
        <f>IF($H191=0,"",VLOOKUP($G191,Data!$G$3:$BA$2935,5,FALSE))</f>
        <v>0</v>
      </c>
      <c r="M191" s="4">
        <f>IF($H191=0,"",VLOOKUP($G191,Data!$G$3:$BA$2935,6,FALSE))</f>
        <v>3</v>
      </c>
      <c r="N191" s="4">
        <f>IF($H191=0,"",VLOOKUP($G191,Data!$G$3:$BA$2935,7,FALSE))</f>
        <v>0</v>
      </c>
      <c r="O191" s="4">
        <f>IF($H191=0,"",VLOOKUP($G191,Data!$G$3:$BA$2935,8,FALSE))</f>
        <v>5</v>
      </c>
      <c r="P191" s="4">
        <f>IF($H191=0,"",VLOOKUP($G191,Data!$G$3:$BA$2935,9,FALSE))</f>
        <v>1</v>
      </c>
      <c r="Q191" s="4">
        <f>IF($H191=0,"",VLOOKUP($G191,Data!$G$3:$BA$2935,10,FALSE))</f>
        <v>2.5</v>
      </c>
      <c r="R191" s="4">
        <f>IF($H191=0,"",VLOOKUP($G191,Data!$G$3:$BA$2935,11,FALSE))</f>
        <v>2.5</v>
      </c>
      <c r="S191" s="4">
        <f>IF($H191=0,"",VLOOKUP($G191,Data!$G$3:$BA$2935,12,FALSE))</f>
        <v>0</v>
      </c>
      <c r="T191" s="4">
        <f>IF($H191=0,"",VLOOKUP($G191,Data!$G$3:$BA$2935,13,FALSE))</f>
        <v>2.5</v>
      </c>
      <c r="U191" s="4">
        <f>IF($H191=0,"",VLOOKUP($G191,Data!$G$3:$BA$2935,14,FALSE))</f>
        <v>0</v>
      </c>
      <c r="V191" s="4">
        <f>IF($H191=0,"",VLOOKUP($G191,Data!$G$3:$BA$2935,15,FALSE))</f>
        <v>2.5</v>
      </c>
      <c r="W191" s="4">
        <f>IF($H191=0,"",VLOOKUP($G191,Data!$G$3:$BA$2935,16,FALSE))</f>
        <v>0.39</v>
      </c>
      <c r="X191" s="4">
        <f>IF($H191=0,"",VLOOKUP($G191,Data!$G$3:$BA$2935,17,FALSE))</f>
        <v>1</v>
      </c>
      <c r="Y191" s="4">
        <f>IF($H191=0,"",VLOOKUP($G191,Data!$G$3:$BA$2935,18,FALSE))</f>
        <v>0</v>
      </c>
      <c r="Z191" s="4">
        <f>IF($H191=0,"",VLOOKUP($G191,Data!$G$3:$BA$2935,19,FALSE))</f>
        <v>0.1</v>
      </c>
      <c r="AA191" s="4">
        <f>IF($H191=0,"",VLOOKUP($G191,Data!$G$3:$BA$2935,20,FALSE))</f>
        <v>6.5</v>
      </c>
      <c r="AB191" s="4">
        <f>IF($H191=0,"",VLOOKUP($G191,Data!$G$3:$BA$2935,21,FALSE))</f>
        <v>0.44</v>
      </c>
      <c r="AC191" s="4">
        <f>IF($H191=0,"",VLOOKUP($G191,Data!$G$3:$BA$2935,22,FALSE))</f>
        <v>0.08</v>
      </c>
      <c r="AD191" s="4">
        <f>IF($H191=0,"",VLOOKUP($G191,Data!$G$3:$BA$2935,23,FALSE))</f>
        <v>0.2</v>
      </c>
      <c r="AE191" s="4">
        <f>IF($H191=0,"",VLOOKUP($G191,Data!$G$3:$BA$2935,24,FALSE))</f>
        <v>0.98</v>
      </c>
      <c r="AF191" s="4">
        <f>IF($H191=0,"",VLOOKUP($G191,Data!$G$3:$BA$2935,25,FALSE))</f>
        <v>0.1</v>
      </c>
      <c r="AG191" s="4">
        <f>IF($H191=0,"",VLOOKUP($G191,Data!$G$3:$BA$2935,26,FALSE))</f>
        <v>-0.1</v>
      </c>
      <c r="AH191" s="4" t="str">
        <f>IF($H191=0,"",VLOOKUP($G191,Data!$G$3:$BA$2935,27,FALSE))</f>
        <v>/</v>
      </c>
      <c r="AI191" s="4" t="str">
        <f>IF($H191=0,"",VLOOKUP($G191,Data!$G$3:$BA$2935,28,FALSE))</f>
        <v>/</v>
      </c>
      <c r="AJ191" s="4" t="str">
        <f>IF($H191=0,"",VLOOKUP($G191,Data!$G$3:$BA$2935,29,FALSE))</f>
        <v/>
      </c>
      <c r="AK191" s="4" t="str">
        <f>IF($H191=0,"",VLOOKUP($G191,Data!$G$3:$BA$2935,30,FALSE))</f>
        <v/>
      </c>
      <c r="AL191" s="4" t="str">
        <f>IF($H191=0,"",VLOOKUP($G191,Data!$G$3:$BA$2935,31,FALSE))</f>
        <v/>
      </c>
      <c r="AM191" s="4" t="str">
        <f>IF($H191=0,"",VLOOKUP($G191,Data!$G$3:$BA$2935,32,FALSE))</f>
        <v/>
      </c>
      <c r="AN191" s="4" t="str">
        <f>IF($H191=0,"",VLOOKUP($G191,Data!$G$3:$BA$2935,33,FALSE))</f>
        <v/>
      </c>
      <c r="AO191" s="4" t="str">
        <f>IF($H191=0,"",VLOOKUP($G191,Data!$G$3:$BA$2935,34,FALSE))</f>
        <v/>
      </c>
      <c r="AP191" s="4" t="str">
        <f>IF($H191=0,"",VLOOKUP($G191,Data!$G$3:$BA$2935,35,FALSE))</f>
        <v/>
      </c>
      <c r="AQ191" s="4" t="str">
        <f>IF($H191=0,"",VLOOKUP($G191,Data!$G$3:$BA$2935,36,FALSE))</f>
        <v/>
      </c>
      <c r="AR191" s="4" t="str">
        <f>IF($H191=0,"",VLOOKUP($G191,Data!$G$3:$BA$2935,37,FALSE))</f>
        <v/>
      </c>
      <c r="AS191" s="4" t="str">
        <f>IF($H191=0,"",VLOOKUP($G191,Data!$G$3:$BA$2935,38,FALSE))</f>
        <v/>
      </c>
      <c r="AT191" s="4" t="str">
        <f>IF($H191=0,"",VLOOKUP($G191,Data!$G$3:$BA$2935,39,FALSE))</f>
        <v/>
      </c>
    </row>
    <row r="192" spans="1:46" x14ac:dyDescent="0.25">
      <c r="A192" s="4">
        <f>PSSE!A194</f>
        <v>933014</v>
      </c>
      <c r="B192" s="4" t="str">
        <f>PSSE!B194</f>
        <v>NINHBINH_S4</v>
      </c>
      <c r="C192" s="4">
        <f>PSSE!D194</f>
        <v>6.3</v>
      </c>
      <c r="D192" s="4">
        <f>PSSE!E194</f>
        <v>25</v>
      </c>
      <c r="E192" s="4" t="str">
        <f>PSSE!F194</f>
        <v>ND</v>
      </c>
      <c r="F192" s="4">
        <f>PSSE!G194</f>
        <v>1</v>
      </c>
      <c r="G192" s="4" t="str">
        <f t="shared" si="2"/>
        <v>PSS6.325ND1</v>
      </c>
      <c r="H192" s="4">
        <f>COUNTIF(Data!$G$3:$BA$2935,PSS!$G192)</f>
        <v>1</v>
      </c>
      <c r="I192" s="4" t="str">
        <f>IF($H192=0,"",VLOOKUP($G192,Data!$G$3:$BA$2935,2,FALSE))</f>
        <v>'PSS2A'</v>
      </c>
      <c r="J192" s="4">
        <f>PSSE!C194</f>
        <v>1</v>
      </c>
      <c r="K192" s="4">
        <f>IF($H192=0,"",VLOOKUP($G192,Data!$G$3:$BA$2935,4,FALSE))</f>
        <v>1</v>
      </c>
      <c r="L192" s="4">
        <f>IF($H192=0,"",VLOOKUP($G192,Data!$G$3:$BA$2935,5,FALSE))</f>
        <v>0</v>
      </c>
      <c r="M192" s="4">
        <f>IF($H192=0,"",VLOOKUP($G192,Data!$G$3:$BA$2935,6,FALSE))</f>
        <v>3</v>
      </c>
      <c r="N192" s="4">
        <f>IF($H192=0,"",VLOOKUP($G192,Data!$G$3:$BA$2935,7,FALSE))</f>
        <v>0</v>
      </c>
      <c r="O192" s="4">
        <f>IF($H192=0,"",VLOOKUP($G192,Data!$G$3:$BA$2935,8,FALSE))</f>
        <v>5</v>
      </c>
      <c r="P192" s="4">
        <f>IF($H192=0,"",VLOOKUP($G192,Data!$G$3:$BA$2935,9,FALSE))</f>
        <v>1</v>
      </c>
      <c r="Q192" s="4">
        <f>IF($H192=0,"",VLOOKUP($G192,Data!$G$3:$BA$2935,10,FALSE))</f>
        <v>2.5</v>
      </c>
      <c r="R192" s="4">
        <f>IF($H192=0,"",VLOOKUP($G192,Data!$G$3:$BA$2935,11,FALSE))</f>
        <v>2.5</v>
      </c>
      <c r="S192" s="4">
        <f>IF($H192=0,"",VLOOKUP($G192,Data!$G$3:$BA$2935,12,FALSE))</f>
        <v>0</v>
      </c>
      <c r="T192" s="4">
        <f>IF($H192=0,"",VLOOKUP($G192,Data!$G$3:$BA$2935,13,FALSE))</f>
        <v>2.5</v>
      </c>
      <c r="U192" s="4">
        <f>IF($H192=0,"",VLOOKUP($G192,Data!$G$3:$BA$2935,14,FALSE))</f>
        <v>0</v>
      </c>
      <c r="V192" s="4">
        <f>IF($H192=0,"",VLOOKUP($G192,Data!$G$3:$BA$2935,15,FALSE))</f>
        <v>2.5</v>
      </c>
      <c r="W192" s="4">
        <f>IF($H192=0,"",VLOOKUP($G192,Data!$G$3:$BA$2935,16,FALSE))</f>
        <v>0.39</v>
      </c>
      <c r="X192" s="4">
        <f>IF($H192=0,"",VLOOKUP($G192,Data!$G$3:$BA$2935,17,FALSE))</f>
        <v>1</v>
      </c>
      <c r="Y192" s="4">
        <f>IF($H192=0,"",VLOOKUP($G192,Data!$G$3:$BA$2935,18,FALSE))</f>
        <v>0</v>
      </c>
      <c r="Z192" s="4">
        <f>IF($H192=0,"",VLOOKUP($G192,Data!$G$3:$BA$2935,19,FALSE))</f>
        <v>0.1</v>
      </c>
      <c r="AA192" s="4">
        <f>IF($H192=0,"",VLOOKUP($G192,Data!$G$3:$BA$2935,20,FALSE))</f>
        <v>6.5</v>
      </c>
      <c r="AB192" s="4">
        <f>IF($H192=0,"",VLOOKUP($G192,Data!$G$3:$BA$2935,21,FALSE))</f>
        <v>0.44</v>
      </c>
      <c r="AC192" s="4">
        <f>IF($H192=0,"",VLOOKUP($G192,Data!$G$3:$BA$2935,22,FALSE))</f>
        <v>0.08</v>
      </c>
      <c r="AD192" s="4">
        <f>IF($H192=0,"",VLOOKUP($G192,Data!$G$3:$BA$2935,23,FALSE))</f>
        <v>0.2</v>
      </c>
      <c r="AE192" s="4">
        <f>IF($H192=0,"",VLOOKUP($G192,Data!$G$3:$BA$2935,24,FALSE))</f>
        <v>0.98</v>
      </c>
      <c r="AF192" s="4">
        <f>IF($H192=0,"",VLOOKUP($G192,Data!$G$3:$BA$2935,25,FALSE))</f>
        <v>0.1</v>
      </c>
      <c r="AG192" s="4">
        <f>IF($H192=0,"",VLOOKUP($G192,Data!$G$3:$BA$2935,26,FALSE))</f>
        <v>-0.1</v>
      </c>
      <c r="AH192" s="4" t="str">
        <f>IF($H192=0,"",VLOOKUP($G192,Data!$G$3:$BA$2935,27,FALSE))</f>
        <v>/</v>
      </c>
      <c r="AI192" s="4" t="str">
        <f>IF($H192=0,"",VLOOKUP($G192,Data!$G$3:$BA$2935,28,FALSE))</f>
        <v>/</v>
      </c>
      <c r="AJ192" s="4" t="str">
        <f>IF($H192=0,"",VLOOKUP($G192,Data!$G$3:$BA$2935,29,FALSE))</f>
        <v/>
      </c>
      <c r="AK192" s="4" t="str">
        <f>IF($H192=0,"",VLOOKUP($G192,Data!$G$3:$BA$2935,30,FALSE))</f>
        <v/>
      </c>
      <c r="AL192" s="4" t="str">
        <f>IF($H192=0,"",VLOOKUP($G192,Data!$G$3:$BA$2935,31,FALSE))</f>
        <v/>
      </c>
      <c r="AM192" s="4" t="str">
        <f>IF($H192=0,"",VLOOKUP($G192,Data!$G$3:$BA$2935,32,FALSE))</f>
        <v/>
      </c>
      <c r="AN192" s="4" t="str">
        <f>IF($H192=0,"",VLOOKUP($G192,Data!$G$3:$BA$2935,33,FALSE))</f>
        <v/>
      </c>
      <c r="AO192" s="4" t="str">
        <f>IF($H192=0,"",VLOOKUP($G192,Data!$G$3:$BA$2935,34,FALSE))</f>
        <v/>
      </c>
      <c r="AP192" s="4" t="str">
        <f>IF($H192=0,"",VLOOKUP($G192,Data!$G$3:$BA$2935,35,FALSE))</f>
        <v/>
      </c>
      <c r="AQ192" s="4" t="str">
        <f>IF($H192=0,"",VLOOKUP($G192,Data!$G$3:$BA$2935,36,FALSE))</f>
        <v/>
      </c>
      <c r="AR192" s="4" t="str">
        <f>IF($H192=0,"",VLOOKUP($G192,Data!$G$3:$BA$2935,37,FALSE))</f>
        <v/>
      </c>
      <c r="AS192" s="4" t="str">
        <f>IF($H192=0,"",VLOOKUP($G192,Data!$G$3:$BA$2935,38,FALSE))</f>
        <v/>
      </c>
      <c r="AT192" s="4" t="str">
        <f>IF($H192=0,"",VLOOKUP($G192,Data!$G$3:$BA$2935,39,FALSE))</f>
        <v/>
      </c>
    </row>
    <row r="193" spans="1:46" x14ac:dyDescent="0.25">
      <c r="A193" s="4">
        <f>PSSE!A195</f>
        <v>933021</v>
      </c>
      <c r="B193" s="4" t="str">
        <f>PSSE!B195</f>
        <v>NINHBINMR_S1</v>
      </c>
      <c r="C193" s="4">
        <f>PSSE!D195</f>
        <v>19</v>
      </c>
      <c r="D193" s="4">
        <f>PSSE!E195</f>
        <v>305</v>
      </c>
      <c r="E193" s="4" t="str">
        <f>PSSE!F195</f>
        <v>ND</v>
      </c>
      <c r="F193" s="4">
        <f>PSSE!G195</f>
        <v>1</v>
      </c>
      <c r="G193" s="4" t="str">
        <f t="shared" si="2"/>
        <v>PSS19305ND1</v>
      </c>
      <c r="H193" s="4">
        <f>COUNTIF(Data!$G$3:$BA$2935,PSS!$G193)</f>
        <v>1</v>
      </c>
      <c r="I193" s="4" t="str">
        <f>IF($H193=0,"",VLOOKUP($G193,Data!$G$3:$BA$2935,2,FALSE))</f>
        <v>'PSS2A'</v>
      </c>
      <c r="J193" s="4">
        <f>PSSE!C195</f>
        <v>1</v>
      </c>
      <c r="K193" s="4">
        <f>IF($H193=0,"",VLOOKUP($G193,Data!$G$3:$BA$2935,4,FALSE))</f>
        <v>1</v>
      </c>
      <c r="L193" s="4">
        <f>IF($H193=0,"",VLOOKUP($G193,Data!$G$3:$BA$2935,5,FALSE))</f>
        <v>0</v>
      </c>
      <c r="M193" s="4">
        <f>IF($H193=0,"",VLOOKUP($G193,Data!$G$3:$BA$2935,6,FALSE))</f>
        <v>3</v>
      </c>
      <c r="N193" s="4">
        <f>IF($H193=0,"",VLOOKUP($G193,Data!$G$3:$BA$2935,7,FALSE))</f>
        <v>0</v>
      </c>
      <c r="O193" s="4">
        <f>IF($H193=0,"",VLOOKUP($G193,Data!$G$3:$BA$2935,8,FALSE))</f>
        <v>5</v>
      </c>
      <c r="P193" s="4">
        <f>IF($H193=0,"",VLOOKUP($G193,Data!$G$3:$BA$2935,9,FALSE))</f>
        <v>1</v>
      </c>
      <c r="Q193" s="4">
        <f>IF($H193=0,"",VLOOKUP($G193,Data!$G$3:$BA$2935,10,FALSE))</f>
        <v>2.5</v>
      </c>
      <c r="R193" s="4">
        <f>IF($H193=0,"",VLOOKUP($G193,Data!$G$3:$BA$2935,11,FALSE))</f>
        <v>2.5</v>
      </c>
      <c r="S193" s="4">
        <f>IF($H193=0,"",VLOOKUP($G193,Data!$G$3:$BA$2935,12,FALSE))</f>
        <v>0</v>
      </c>
      <c r="T193" s="4">
        <f>IF($H193=0,"",VLOOKUP($G193,Data!$G$3:$BA$2935,13,FALSE))</f>
        <v>2.5</v>
      </c>
      <c r="U193" s="4">
        <f>IF($H193=0,"",VLOOKUP($G193,Data!$G$3:$BA$2935,14,FALSE))</f>
        <v>0</v>
      </c>
      <c r="V193" s="4">
        <f>IF($H193=0,"",VLOOKUP($G193,Data!$G$3:$BA$2935,15,FALSE))</f>
        <v>2.5</v>
      </c>
      <c r="W193" s="4">
        <f>IF($H193=0,"",VLOOKUP($G193,Data!$G$3:$BA$2935,16,FALSE))</f>
        <v>0.39</v>
      </c>
      <c r="X193" s="4">
        <f>IF($H193=0,"",VLOOKUP($G193,Data!$G$3:$BA$2935,17,FALSE))</f>
        <v>1</v>
      </c>
      <c r="Y193" s="4">
        <f>IF($H193=0,"",VLOOKUP($G193,Data!$G$3:$BA$2935,18,FALSE))</f>
        <v>0</v>
      </c>
      <c r="Z193" s="4">
        <f>IF($H193=0,"",VLOOKUP($G193,Data!$G$3:$BA$2935,19,FALSE))</f>
        <v>0.1</v>
      </c>
      <c r="AA193" s="4">
        <f>IF($H193=0,"",VLOOKUP($G193,Data!$G$3:$BA$2935,20,FALSE))</f>
        <v>6.5</v>
      </c>
      <c r="AB193" s="4">
        <f>IF($H193=0,"",VLOOKUP($G193,Data!$G$3:$BA$2935,21,FALSE))</f>
        <v>0.44</v>
      </c>
      <c r="AC193" s="4">
        <f>IF($H193=0,"",VLOOKUP($G193,Data!$G$3:$BA$2935,22,FALSE))</f>
        <v>0.08</v>
      </c>
      <c r="AD193" s="4">
        <f>IF($H193=0,"",VLOOKUP($G193,Data!$G$3:$BA$2935,23,FALSE))</f>
        <v>0.2</v>
      </c>
      <c r="AE193" s="4">
        <f>IF($H193=0,"",VLOOKUP($G193,Data!$G$3:$BA$2935,24,FALSE))</f>
        <v>0.98</v>
      </c>
      <c r="AF193" s="4">
        <f>IF($H193=0,"",VLOOKUP($G193,Data!$G$3:$BA$2935,25,FALSE))</f>
        <v>0.1</v>
      </c>
      <c r="AG193" s="4">
        <f>IF($H193=0,"",VLOOKUP($G193,Data!$G$3:$BA$2935,26,FALSE))</f>
        <v>-0.1</v>
      </c>
      <c r="AH193" s="4" t="str">
        <f>IF($H193=0,"",VLOOKUP($G193,Data!$G$3:$BA$2935,27,FALSE))</f>
        <v>/</v>
      </c>
      <c r="AI193" s="4" t="str">
        <f>IF($H193=0,"",VLOOKUP($G193,Data!$G$3:$BA$2935,28,FALSE))</f>
        <v>/</v>
      </c>
      <c r="AJ193" s="4" t="str">
        <f>IF($H193=0,"",VLOOKUP($G193,Data!$G$3:$BA$2935,29,FALSE))</f>
        <v/>
      </c>
      <c r="AK193" s="4" t="str">
        <f>IF($H193=0,"",VLOOKUP($G193,Data!$G$3:$BA$2935,30,FALSE))</f>
        <v/>
      </c>
      <c r="AL193" s="4" t="str">
        <f>IF($H193=0,"",VLOOKUP($G193,Data!$G$3:$BA$2935,31,FALSE))</f>
        <v/>
      </c>
      <c r="AM193" s="4" t="str">
        <f>IF($H193=0,"",VLOOKUP($G193,Data!$G$3:$BA$2935,32,FALSE))</f>
        <v/>
      </c>
      <c r="AN193" s="4" t="str">
        <f>IF($H193=0,"",VLOOKUP($G193,Data!$G$3:$BA$2935,33,FALSE))</f>
        <v/>
      </c>
      <c r="AO193" s="4" t="str">
        <f>IF($H193=0,"",VLOOKUP($G193,Data!$G$3:$BA$2935,34,FALSE))</f>
        <v/>
      </c>
      <c r="AP193" s="4" t="str">
        <f>IF($H193=0,"",VLOOKUP($G193,Data!$G$3:$BA$2935,35,FALSE))</f>
        <v/>
      </c>
      <c r="AQ193" s="4" t="str">
        <f>IF($H193=0,"",VLOOKUP($G193,Data!$G$3:$BA$2935,36,FALSE))</f>
        <v/>
      </c>
      <c r="AR193" s="4" t="str">
        <f>IF($H193=0,"",VLOOKUP($G193,Data!$G$3:$BA$2935,37,FALSE))</f>
        <v/>
      </c>
      <c r="AS193" s="4" t="str">
        <f>IF($H193=0,"",VLOOKUP($G193,Data!$G$3:$BA$2935,38,FALSE))</f>
        <v/>
      </c>
      <c r="AT193" s="4" t="str">
        <f>IF($H193=0,"",VLOOKUP($G193,Data!$G$3:$BA$2935,39,FALSE))</f>
        <v/>
      </c>
    </row>
    <row r="194" spans="1:46" x14ac:dyDescent="0.25">
      <c r="A194" s="4">
        <f>PSSE!A196</f>
        <v>936011</v>
      </c>
      <c r="B194" s="4" t="str">
        <f>PSSE!B196</f>
        <v>CUADAT_H1</v>
      </c>
      <c r="C194" s="4">
        <f>PSSE!D196</f>
        <v>13.8</v>
      </c>
      <c r="D194" s="4">
        <f>PSSE!E196</f>
        <v>55</v>
      </c>
      <c r="E194" s="4" t="str">
        <f>PSSE!F196</f>
        <v>TD</v>
      </c>
      <c r="F194" s="4">
        <f>PSSE!G196</f>
        <v>1</v>
      </c>
      <c r="G194" s="4" t="str">
        <f t="shared" ref="G194:G257" si="3">"PSS"&amp;C194&amp;D194&amp;E194&amp;F194</f>
        <v>PSS13.855TD1</v>
      </c>
      <c r="H194" s="4">
        <f>COUNTIF(Data!$G$3:$BA$2935,PSS!$G194)</f>
        <v>1</v>
      </c>
      <c r="I194" s="4" t="str">
        <f>IF($H194=0,"",VLOOKUP($G194,Data!$G$3:$BA$2935,2,FALSE))</f>
        <v>'PSS2A'</v>
      </c>
      <c r="J194" s="4">
        <f>PSSE!C196</f>
        <v>1</v>
      </c>
      <c r="K194" s="4">
        <f>IF($H194=0,"",VLOOKUP($G194,Data!$G$3:$BA$2935,4,FALSE))</f>
        <v>1</v>
      </c>
      <c r="L194" s="4">
        <f>IF($H194=0,"",VLOOKUP($G194,Data!$G$3:$BA$2935,5,FALSE))</f>
        <v>0</v>
      </c>
      <c r="M194" s="4">
        <f>IF($H194=0,"",VLOOKUP($G194,Data!$G$3:$BA$2935,6,FALSE))</f>
        <v>3</v>
      </c>
      <c r="N194" s="4">
        <f>IF($H194=0,"",VLOOKUP($G194,Data!$G$3:$BA$2935,7,FALSE))</f>
        <v>0</v>
      </c>
      <c r="O194" s="4">
        <f>IF($H194=0,"",VLOOKUP($G194,Data!$G$3:$BA$2935,8,FALSE))</f>
        <v>5</v>
      </c>
      <c r="P194" s="4">
        <f>IF($H194=0,"",VLOOKUP($G194,Data!$G$3:$BA$2935,9,FALSE))</f>
        <v>1</v>
      </c>
      <c r="Q194" s="4">
        <f>IF($H194=0,"",VLOOKUP($G194,Data!$G$3:$BA$2935,10,FALSE))</f>
        <v>2.5</v>
      </c>
      <c r="R194" s="4">
        <f>IF($H194=0,"",VLOOKUP($G194,Data!$G$3:$BA$2935,11,FALSE))</f>
        <v>2.5</v>
      </c>
      <c r="S194" s="4">
        <f>IF($H194=0,"",VLOOKUP($G194,Data!$G$3:$BA$2935,12,FALSE))</f>
        <v>0</v>
      </c>
      <c r="T194" s="4">
        <f>IF($H194=0,"",VLOOKUP($G194,Data!$G$3:$BA$2935,13,FALSE))</f>
        <v>2.5</v>
      </c>
      <c r="U194" s="4">
        <f>IF($H194=0,"",VLOOKUP($G194,Data!$G$3:$BA$2935,14,FALSE))</f>
        <v>0</v>
      </c>
      <c r="V194" s="4">
        <f>IF($H194=0,"",VLOOKUP($G194,Data!$G$3:$BA$2935,15,FALSE))</f>
        <v>2.5</v>
      </c>
      <c r="W194" s="4">
        <f>IF($H194=0,"",VLOOKUP($G194,Data!$G$3:$BA$2935,16,FALSE))</f>
        <v>0.39</v>
      </c>
      <c r="X194" s="4">
        <f>IF($H194=0,"",VLOOKUP($G194,Data!$G$3:$BA$2935,17,FALSE))</f>
        <v>1</v>
      </c>
      <c r="Y194" s="4">
        <f>IF($H194=0,"",VLOOKUP($G194,Data!$G$3:$BA$2935,18,FALSE))</f>
        <v>0</v>
      </c>
      <c r="Z194" s="4">
        <f>IF($H194=0,"",VLOOKUP($G194,Data!$G$3:$BA$2935,19,FALSE))</f>
        <v>0.1</v>
      </c>
      <c r="AA194" s="4">
        <f>IF($H194=0,"",VLOOKUP($G194,Data!$G$3:$BA$2935,20,FALSE))</f>
        <v>6.5</v>
      </c>
      <c r="AB194" s="4">
        <f>IF($H194=0,"",VLOOKUP($G194,Data!$G$3:$BA$2935,21,FALSE))</f>
        <v>0.44</v>
      </c>
      <c r="AC194" s="4">
        <f>IF($H194=0,"",VLOOKUP($G194,Data!$G$3:$BA$2935,22,FALSE))</f>
        <v>0.08</v>
      </c>
      <c r="AD194" s="4">
        <f>IF($H194=0,"",VLOOKUP($G194,Data!$G$3:$BA$2935,23,FALSE))</f>
        <v>0.2</v>
      </c>
      <c r="AE194" s="4">
        <f>IF($H194=0,"",VLOOKUP($G194,Data!$G$3:$BA$2935,24,FALSE))</f>
        <v>0.98</v>
      </c>
      <c r="AF194" s="4">
        <f>IF($H194=0,"",VLOOKUP($G194,Data!$G$3:$BA$2935,25,FALSE))</f>
        <v>0.1</v>
      </c>
      <c r="AG194" s="4">
        <f>IF($H194=0,"",VLOOKUP($G194,Data!$G$3:$BA$2935,26,FALSE))</f>
        <v>-0.1</v>
      </c>
      <c r="AH194" s="4" t="str">
        <f>IF($H194=0,"",VLOOKUP($G194,Data!$G$3:$BA$2935,27,FALSE))</f>
        <v>/</v>
      </c>
      <c r="AI194" s="4" t="str">
        <f>IF($H194=0,"",VLOOKUP($G194,Data!$G$3:$BA$2935,28,FALSE))</f>
        <v>/</v>
      </c>
      <c r="AJ194" s="4" t="str">
        <f>IF($H194=0,"",VLOOKUP($G194,Data!$G$3:$BA$2935,29,FALSE))</f>
        <v/>
      </c>
      <c r="AK194" s="4" t="str">
        <f>IF($H194=0,"",VLOOKUP($G194,Data!$G$3:$BA$2935,30,FALSE))</f>
        <v/>
      </c>
      <c r="AL194" s="4" t="str">
        <f>IF($H194=0,"",VLOOKUP($G194,Data!$G$3:$BA$2935,31,FALSE))</f>
        <v/>
      </c>
      <c r="AM194" s="4" t="str">
        <f>IF($H194=0,"",VLOOKUP($G194,Data!$G$3:$BA$2935,32,FALSE))</f>
        <v/>
      </c>
      <c r="AN194" s="4" t="str">
        <f>IF($H194=0,"",VLOOKUP($G194,Data!$G$3:$BA$2935,33,FALSE))</f>
        <v/>
      </c>
      <c r="AO194" s="4" t="str">
        <f>IF($H194=0,"",VLOOKUP($G194,Data!$G$3:$BA$2935,34,FALSE))</f>
        <v/>
      </c>
      <c r="AP194" s="4" t="str">
        <f>IF($H194=0,"",VLOOKUP($G194,Data!$G$3:$BA$2935,35,FALSE))</f>
        <v/>
      </c>
      <c r="AQ194" s="4" t="str">
        <f>IF($H194=0,"",VLOOKUP($G194,Data!$G$3:$BA$2935,36,FALSE))</f>
        <v/>
      </c>
      <c r="AR194" s="4" t="str">
        <f>IF($H194=0,"",VLOOKUP($G194,Data!$G$3:$BA$2935,37,FALSE))</f>
        <v/>
      </c>
      <c r="AS194" s="4" t="str">
        <f>IF($H194=0,"",VLOOKUP($G194,Data!$G$3:$BA$2935,38,FALSE))</f>
        <v/>
      </c>
      <c r="AT194" s="4" t="str">
        <f>IF($H194=0,"",VLOOKUP($G194,Data!$G$3:$BA$2935,39,FALSE))</f>
        <v/>
      </c>
    </row>
    <row r="195" spans="1:46" x14ac:dyDescent="0.25">
      <c r="A195" s="4">
        <f>PSSE!A197</f>
        <v>936012</v>
      </c>
      <c r="B195" s="4" t="str">
        <f>PSSE!B197</f>
        <v>CUADAT_H2</v>
      </c>
      <c r="C195" s="4">
        <f>PSSE!D197</f>
        <v>13.8</v>
      </c>
      <c r="D195" s="4">
        <f>PSSE!E197</f>
        <v>55</v>
      </c>
      <c r="E195" s="4" t="str">
        <f>PSSE!F197</f>
        <v>TD</v>
      </c>
      <c r="F195" s="4">
        <f>PSSE!G197</f>
        <v>1</v>
      </c>
      <c r="G195" s="4" t="str">
        <f t="shared" si="3"/>
        <v>PSS13.855TD1</v>
      </c>
      <c r="H195" s="4">
        <f>COUNTIF(Data!$G$3:$BA$2935,PSS!$G195)</f>
        <v>1</v>
      </c>
      <c r="I195" s="4" t="str">
        <f>IF($H195=0,"",VLOOKUP($G195,Data!$G$3:$BA$2935,2,FALSE))</f>
        <v>'PSS2A'</v>
      </c>
      <c r="J195" s="4">
        <f>PSSE!C197</f>
        <v>1</v>
      </c>
      <c r="K195" s="4">
        <f>IF($H195=0,"",VLOOKUP($G195,Data!$G$3:$BA$2935,4,FALSE))</f>
        <v>1</v>
      </c>
      <c r="L195" s="4">
        <f>IF($H195=0,"",VLOOKUP($G195,Data!$G$3:$BA$2935,5,FALSE))</f>
        <v>0</v>
      </c>
      <c r="M195" s="4">
        <f>IF($H195=0,"",VLOOKUP($G195,Data!$G$3:$BA$2935,6,FALSE))</f>
        <v>3</v>
      </c>
      <c r="N195" s="4">
        <f>IF($H195=0,"",VLOOKUP($G195,Data!$G$3:$BA$2935,7,FALSE))</f>
        <v>0</v>
      </c>
      <c r="O195" s="4">
        <f>IF($H195=0,"",VLOOKUP($G195,Data!$G$3:$BA$2935,8,FALSE))</f>
        <v>5</v>
      </c>
      <c r="P195" s="4">
        <f>IF($H195=0,"",VLOOKUP($G195,Data!$G$3:$BA$2935,9,FALSE))</f>
        <v>1</v>
      </c>
      <c r="Q195" s="4">
        <f>IF($H195=0,"",VLOOKUP($G195,Data!$G$3:$BA$2935,10,FALSE))</f>
        <v>2.5</v>
      </c>
      <c r="R195" s="4">
        <f>IF($H195=0,"",VLOOKUP($G195,Data!$G$3:$BA$2935,11,FALSE))</f>
        <v>2.5</v>
      </c>
      <c r="S195" s="4">
        <f>IF($H195=0,"",VLOOKUP($G195,Data!$G$3:$BA$2935,12,FALSE))</f>
        <v>0</v>
      </c>
      <c r="T195" s="4">
        <f>IF($H195=0,"",VLOOKUP($G195,Data!$G$3:$BA$2935,13,FALSE))</f>
        <v>2.5</v>
      </c>
      <c r="U195" s="4">
        <f>IF($H195=0,"",VLOOKUP($G195,Data!$G$3:$BA$2935,14,FALSE))</f>
        <v>0</v>
      </c>
      <c r="V195" s="4">
        <f>IF($H195=0,"",VLOOKUP($G195,Data!$G$3:$BA$2935,15,FALSE))</f>
        <v>2.5</v>
      </c>
      <c r="W195" s="4">
        <f>IF($H195=0,"",VLOOKUP($G195,Data!$G$3:$BA$2935,16,FALSE))</f>
        <v>0.39</v>
      </c>
      <c r="X195" s="4">
        <f>IF($H195=0,"",VLOOKUP($G195,Data!$G$3:$BA$2935,17,FALSE))</f>
        <v>1</v>
      </c>
      <c r="Y195" s="4">
        <f>IF($H195=0,"",VLOOKUP($G195,Data!$G$3:$BA$2935,18,FALSE))</f>
        <v>0</v>
      </c>
      <c r="Z195" s="4">
        <f>IF($H195=0,"",VLOOKUP($G195,Data!$G$3:$BA$2935,19,FALSE))</f>
        <v>0.1</v>
      </c>
      <c r="AA195" s="4">
        <f>IF($H195=0,"",VLOOKUP($G195,Data!$G$3:$BA$2935,20,FALSE))</f>
        <v>6.5</v>
      </c>
      <c r="AB195" s="4">
        <f>IF($H195=0,"",VLOOKUP($G195,Data!$G$3:$BA$2935,21,FALSE))</f>
        <v>0.44</v>
      </c>
      <c r="AC195" s="4">
        <f>IF($H195=0,"",VLOOKUP($G195,Data!$G$3:$BA$2935,22,FALSE))</f>
        <v>0.08</v>
      </c>
      <c r="AD195" s="4">
        <f>IF($H195=0,"",VLOOKUP($G195,Data!$G$3:$BA$2935,23,FALSE))</f>
        <v>0.2</v>
      </c>
      <c r="AE195" s="4">
        <f>IF($H195=0,"",VLOOKUP($G195,Data!$G$3:$BA$2935,24,FALSE))</f>
        <v>0.98</v>
      </c>
      <c r="AF195" s="4">
        <f>IF($H195=0,"",VLOOKUP($G195,Data!$G$3:$BA$2935,25,FALSE))</f>
        <v>0.1</v>
      </c>
      <c r="AG195" s="4">
        <f>IF($H195=0,"",VLOOKUP($G195,Data!$G$3:$BA$2935,26,FALSE))</f>
        <v>-0.1</v>
      </c>
      <c r="AH195" s="4" t="str">
        <f>IF($H195=0,"",VLOOKUP($G195,Data!$G$3:$BA$2935,27,FALSE))</f>
        <v>/</v>
      </c>
      <c r="AI195" s="4" t="str">
        <f>IF($H195=0,"",VLOOKUP($G195,Data!$G$3:$BA$2935,28,FALSE))</f>
        <v>/</v>
      </c>
      <c r="AJ195" s="4" t="str">
        <f>IF($H195=0,"",VLOOKUP($G195,Data!$G$3:$BA$2935,29,FALSE))</f>
        <v/>
      </c>
      <c r="AK195" s="4" t="str">
        <f>IF($H195=0,"",VLOOKUP($G195,Data!$G$3:$BA$2935,30,FALSE))</f>
        <v/>
      </c>
      <c r="AL195" s="4" t="str">
        <f>IF($H195=0,"",VLOOKUP($G195,Data!$G$3:$BA$2935,31,FALSE))</f>
        <v/>
      </c>
      <c r="AM195" s="4" t="str">
        <f>IF($H195=0,"",VLOOKUP($G195,Data!$G$3:$BA$2935,32,FALSE))</f>
        <v/>
      </c>
      <c r="AN195" s="4" t="str">
        <f>IF($H195=0,"",VLOOKUP($G195,Data!$G$3:$BA$2935,33,FALSE))</f>
        <v/>
      </c>
      <c r="AO195" s="4" t="str">
        <f>IF($H195=0,"",VLOOKUP($G195,Data!$G$3:$BA$2935,34,FALSE))</f>
        <v/>
      </c>
      <c r="AP195" s="4" t="str">
        <f>IF($H195=0,"",VLOOKUP($G195,Data!$G$3:$BA$2935,35,FALSE))</f>
        <v/>
      </c>
      <c r="AQ195" s="4" t="str">
        <f>IF($H195=0,"",VLOOKUP($G195,Data!$G$3:$BA$2935,36,FALSE))</f>
        <v/>
      </c>
      <c r="AR195" s="4" t="str">
        <f>IF($H195=0,"",VLOOKUP($G195,Data!$G$3:$BA$2935,37,FALSE))</f>
        <v/>
      </c>
      <c r="AS195" s="4" t="str">
        <f>IF($H195=0,"",VLOOKUP($G195,Data!$G$3:$BA$2935,38,FALSE))</f>
        <v/>
      </c>
      <c r="AT195" s="4" t="str">
        <f>IF($H195=0,"",VLOOKUP($G195,Data!$G$3:$BA$2935,39,FALSE))</f>
        <v/>
      </c>
    </row>
    <row r="196" spans="1:46" x14ac:dyDescent="0.25">
      <c r="A196" s="4">
        <f>PSSE!A198</f>
        <v>936021</v>
      </c>
      <c r="B196" s="4" t="str">
        <f>PSSE!B198</f>
        <v>NGHISON1_S1</v>
      </c>
      <c r="C196" s="4">
        <f>PSSE!D198</f>
        <v>19</v>
      </c>
      <c r="D196" s="4">
        <f>PSSE!E198</f>
        <v>305</v>
      </c>
      <c r="E196" s="4" t="str">
        <f>PSSE!F198</f>
        <v>ND</v>
      </c>
      <c r="F196" s="4">
        <f>PSSE!G198</f>
        <v>1</v>
      </c>
      <c r="G196" s="4" t="str">
        <f t="shared" si="3"/>
        <v>PSS19305ND1</v>
      </c>
      <c r="H196" s="4">
        <f>COUNTIF(Data!$G$3:$BA$2935,PSS!$G196)</f>
        <v>1</v>
      </c>
      <c r="I196" s="4" t="str">
        <f>IF($H196=0,"",VLOOKUP($G196,Data!$G$3:$BA$2935,2,FALSE))</f>
        <v>'PSS2A'</v>
      </c>
      <c r="J196" s="4">
        <f>PSSE!C198</f>
        <v>1</v>
      </c>
      <c r="K196" s="4">
        <f>IF($H196=0,"",VLOOKUP($G196,Data!$G$3:$BA$2935,4,FALSE))</f>
        <v>1</v>
      </c>
      <c r="L196" s="4">
        <f>IF($H196=0,"",VLOOKUP($G196,Data!$G$3:$BA$2935,5,FALSE))</f>
        <v>0</v>
      </c>
      <c r="M196" s="4">
        <f>IF($H196=0,"",VLOOKUP($G196,Data!$G$3:$BA$2935,6,FALSE))</f>
        <v>3</v>
      </c>
      <c r="N196" s="4">
        <f>IF($H196=0,"",VLOOKUP($G196,Data!$G$3:$BA$2935,7,FALSE))</f>
        <v>0</v>
      </c>
      <c r="O196" s="4">
        <f>IF($H196=0,"",VLOOKUP($G196,Data!$G$3:$BA$2935,8,FALSE))</f>
        <v>5</v>
      </c>
      <c r="P196" s="4">
        <f>IF($H196=0,"",VLOOKUP($G196,Data!$G$3:$BA$2935,9,FALSE))</f>
        <v>1</v>
      </c>
      <c r="Q196" s="4">
        <f>IF($H196=0,"",VLOOKUP($G196,Data!$G$3:$BA$2935,10,FALSE))</f>
        <v>2.5</v>
      </c>
      <c r="R196" s="4">
        <f>IF($H196=0,"",VLOOKUP($G196,Data!$G$3:$BA$2935,11,FALSE))</f>
        <v>2.5</v>
      </c>
      <c r="S196" s="4">
        <f>IF($H196=0,"",VLOOKUP($G196,Data!$G$3:$BA$2935,12,FALSE))</f>
        <v>0</v>
      </c>
      <c r="T196" s="4">
        <f>IF($H196=0,"",VLOOKUP($G196,Data!$G$3:$BA$2935,13,FALSE))</f>
        <v>2.5</v>
      </c>
      <c r="U196" s="4">
        <f>IF($H196=0,"",VLOOKUP($G196,Data!$G$3:$BA$2935,14,FALSE))</f>
        <v>0</v>
      </c>
      <c r="V196" s="4">
        <f>IF($H196=0,"",VLOOKUP($G196,Data!$G$3:$BA$2935,15,FALSE))</f>
        <v>2.5</v>
      </c>
      <c r="W196" s="4">
        <f>IF($H196=0,"",VLOOKUP($G196,Data!$G$3:$BA$2935,16,FALSE))</f>
        <v>0.39</v>
      </c>
      <c r="X196" s="4">
        <f>IF($H196=0,"",VLOOKUP($G196,Data!$G$3:$BA$2935,17,FALSE))</f>
        <v>1</v>
      </c>
      <c r="Y196" s="4">
        <f>IF($H196=0,"",VLOOKUP($G196,Data!$G$3:$BA$2935,18,FALSE))</f>
        <v>0</v>
      </c>
      <c r="Z196" s="4">
        <f>IF($H196=0,"",VLOOKUP($G196,Data!$G$3:$BA$2935,19,FALSE))</f>
        <v>0.1</v>
      </c>
      <c r="AA196" s="4">
        <f>IF($H196=0,"",VLOOKUP($G196,Data!$G$3:$BA$2935,20,FALSE))</f>
        <v>6.5</v>
      </c>
      <c r="AB196" s="4">
        <f>IF($H196=0,"",VLOOKUP($G196,Data!$G$3:$BA$2935,21,FALSE))</f>
        <v>0.44</v>
      </c>
      <c r="AC196" s="4">
        <f>IF($H196=0,"",VLOOKUP($G196,Data!$G$3:$BA$2935,22,FALSE))</f>
        <v>0.08</v>
      </c>
      <c r="AD196" s="4">
        <f>IF($H196=0,"",VLOOKUP($G196,Data!$G$3:$BA$2935,23,FALSE))</f>
        <v>0.2</v>
      </c>
      <c r="AE196" s="4">
        <f>IF($H196=0,"",VLOOKUP($G196,Data!$G$3:$BA$2935,24,FALSE))</f>
        <v>0.98</v>
      </c>
      <c r="AF196" s="4">
        <f>IF($H196=0,"",VLOOKUP($G196,Data!$G$3:$BA$2935,25,FALSE))</f>
        <v>0.1</v>
      </c>
      <c r="AG196" s="4">
        <f>IF($H196=0,"",VLOOKUP($G196,Data!$G$3:$BA$2935,26,FALSE))</f>
        <v>-0.1</v>
      </c>
      <c r="AH196" s="4" t="str">
        <f>IF($H196=0,"",VLOOKUP($G196,Data!$G$3:$BA$2935,27,FALSE))</f>
        <v>/</v>
      </c>
      <c r="AI196" s="4" t="str">
        <f>IF($H196=0,"",VLOOKUP($G196,Data!$G$3:$BA$2935,28,FALSE))</f>
        <v>/</v>
      </c>
      <c r="AJ196" s="4" t="str">
        <f>IF($H196=0,"",VLOOKUP($G196,Data!$G$3:$BA$2935,29,FALSE))</f>
        <v/>
      </c>
      <c r="AK196" s="4" t="str">
        <f>IF($H196=0,"",VLOOKUP($G196,Data!$G$3:$BA$2935,30,FALSE))</f>
        <v/>
      </c>
      <c r="AL196" s="4" t="str">
        <f>IF($H196=0,"",VLOOKUP($G196,Data!$G$3:$BA$2935,31,FALSE))</f>
        <v/>
      </c>
      <c r="AM196" s="4" t="str">
        <f>IF($H196=0,"",VLOOKUP($G196,Data!$G$3:$BA$2935,32,FALSE))</f>
        <v/>
      </c>
      <c r="AN196" s="4" t="str">
        <f>IF($H196=0,"",VLOOKUP($G196,Data!$G$3:$BA$2935,33,FALSE))</f>
        <v/>
      </c>
      <c r="AO196" s="4" t="str">
        <f>IF($H196=0,"",VLOOKUP($G196,Data!$G$3:$BA$2935,34,FALSE))</f>
        <v/>
      </c>
      <c r="AP196" s="4" t="str">
        <f>IF($H196=0,"",VLOOKUP($G196,Data!$G$3:$BA$2935,35,FALSE))</f>
        <v/>
      </c>
      <c r="AQ196" s="4" t="str">
        <f>IF($H196=0,"",VLOOKUP($G196,Data!$G$3:$BA$2935,36,FALSE))</f>
        <v/>
      </c>
      <c r="AR196" s="4" t="str">
        <f>IF($H196=0,"",VLOOKUP($G196,Data!$G$3:$BA$2935,37,FALSE))</f>
        <v/>
      </c>
      <c r="AS196" s="4" t="str">
        <f>IF($H196=0,"",VLOOKUP($G196,Data!$G$3:$BA$2935,38,FALSE))</f>
        <v/>
      </c>
      <c r="AT196" s="4" t="str">
        <f>IF($H196=0,"",VLOOKUP($G196,Data!$G$3:$BA$2935,39,FALSE))</f>
        <v/>
      </c>
    </row>
    <row r="197" spans="1:46" x14ac:dyDescent="0.25">
      <c r="A197" s="4">
        <f>PSSE!A199</f>
        <v>936022</v>
      </c>
      <c r="B197" s="4" t="str">
        <f>PSSE!B199</f>
        <v>NGHISON1_S2</v>
      </c>
      <c r="C197" s="4">
        <f>PSSE!D199</f>
        <v>19</v>
      </c>
      <c r="D197" s="4">
        <f>PSSE!E199</f>
        <v>305</v>
      </c>
      <c r="E197" s="4" t="str">
        <f>PSSE!F199</f>
        <v>ND</v>
      </c>
      <c r="F197" s="4">
        <f>PSSE!G199</f>
        <v>1</v>
      </c>
      <c r="G197" s="4" t="str">
        <f t="shared" si="3"/>
        <v>PSS19305ND1</v>
      </c>
      <c r="H197" s="4">
        <f>COUNTIF(Data!$G$3:$BA$2935,PSS!$G197)</f>
        <v>1</v>
      </c>
      <c r="I197" s="4" t="str">
        <f>IF($H197=0,"",VLOOKUP($G197,Data!$G$3:$BA$2935,2,FALSE))</f>
        <v>'PSS2A'</v>
      </c>
      <c r="J197" s="4">
        <f>PSSE!C199</f>
        <v>1</v>
      </c>
      <c r="K197" s="4">
        <f>IF($H197=0,"",VLOOKUP($G197,Data!$G$3:$BA$2935,4,FALSE))</f>
        <v>1</v>
      </c>
      <c r="L197" s="4">
        <f>IF($H197=0,"",VLOOKUP($G197,Data!$G$3:$BA$2935,5,FALSE))</f>
        <v>0</v>
      </c>
      <c r="M197" s="4">
        <f>IF($H197=0,"",VLOOKUP($G197,Data!$G$3:$BA$2935,6,FALSE))</f>
        <v>3</v>
      </c>
      <c r="N197" s="4">
        <f>IF($H197=0,"",VLOOKUP($G197,Data!$G$3:$BA$2935,7,FALSE))</f>
        <v>0</v>
      </c>
      <c r="O197" s="4">
        <f>IF($H197=0,"",VLOOKUP($G197,Data!$G$3:$BA$2935,8,FALSE))</f>
        <v>5</v>
      </c>
      <c r="P197" s="4">
        <f>IF($H197=0,"",VLOOKUP($G197,Data!$G$3:$BA$2935,9,FALSE))</f>
        <v>1</v>
      </c>
      <c r="Q197" s="4">
        <f>IF($H197=0,"",VLOOKUP($G197,Data!$G$3:$BA$2935,10,FALSE))</f>
        <v>2.5</v>
      </c>
      <c r="R197" s="4">
        <f>IF($H197=0,"",VLOOKUP($G197,Data!$G$3:$BA$2935,11,FALSE))</f>
        <v>2.5</v>
      </c>
      <c r="S197" s="4">
        <f>IF($H197=0,"",VLOOKUP($G197,Data!$G$3:$BA$2935,12,FALSE))</f>
        <v>0</v>
      </c>
      <c r="T197" s="4">
        <f>IF($H197=0,"",VLOOKUP($G197,Data!$G$3:$BA$2935,13,FALSE))</f>
        <v>2.5</v>
      </c>
      <c r="U197" s="4">
        <f>IF($H197=0,"",VLOOKUP($G197,Data!$G$3:$BA$2935,14,FALSE))</f>
        <v>0</v>
      </c>
      <c r="V197" s="4">
        <f>IF($H197=0,"",VLOOKUP($G197,Data!$G$3:$BA$2935,15,FALSE))</f>
        <v>2.5</v>
      </c>
      <c r="W197" s="4">
        <f>IF($H197=0,"",VLOOKUP($G197,Data!$G$3:$BA$2935,16,FALSE))</f>
        <v>0.39</v>
      </c>
      <c r="X197" s="4">
        <f>IF($H197=0,"",VLOOKUP($G197,Data!$G$3:$BA$2935,17,FALSE))</f>
        <v>1</v>
      </c>
      <c r="Y197" s="4">
        <f>IF($H197=0,"",VLOOKUP($G197,Data!$G$3:$BA$2935,18,FALSE))</f>
        <v>0</v>
      </c>
      <c r="Z197" s="4">
        <f>IF($H197=0,"",VLOOKUP($G197,Data!$G$3:$BA$2935,19,FALSE))</f>
        <v>0.1</v>
      </c>
      <c r="AA197" s="4">
        <f>IF($H197=0,"",VLOOKUP($G197,Data!$G$3:$BA$2935,20,FALSE))</f>
        <v>6.5</v>
      </c>
      <c r="AB197" s="4">
        <f>IF($H197=0,"",VLOOKUP($G197,Data!$G$3:$BA$2935,21,FALSE))</f>
        <v>0.44</v>
      </c>
      <c r="AC197" s="4">
        <f>IF($H197=0,"",VLOOKUP($G197,Data!$G$3:$BA$2935,22,FALSE))</f>
        <v>0.08</v>
      </c>
      <c r="AD197" s="4">
        <f>IF($H197=0,"",VLOOKUP($G197,Data!$G$3:$BA$2935,23,FALSE))</f>
        <v>0.2</v>
      </c>
      <c r="AE197" s="4">
        <f>IF($H197=0,"",VLOOKUP($G197,Data!$G$3:$BA$2935,24,FALSE))</f>
        <v>0.98</v>
      </c>
      <c r="AF197" s="4">
        <f>IF($H197=0,"",VLOOKUP($G197,Data!$G$3:$BA$2935,25,FALSE))</f>
        <v>0.1</v>
      </c>
      <c r="AG197" s="4">
        <f>IF($H197=0,"",VLOOKUP($G197,Data!$G$3:$BA$2935,26,FALSE))</f>
        <v>-0.1</v>
      </c>
      <c r="AH197" s="4" t="str">
        <f>IF($H197=0,"",VLOOKUP($G197,Data!$G$3:$BA$2935,27,FALSE))</f>
        <v>/</v>
      </c>
      <c r="AI197" s="4" t="str">
        <f>IF($H197=0,"",VLOOKUP($G197,Data!$G$3:$BA$2935,28,FALSE))</f>
        <v>/</v>
      </c>
      <c r="AJ197" s="4" t="str">
        <f>IF($H197=0,"",VLOOKUP($G197,Data!$G$3:$BA$2935,29,FALSE))</f>
        <v/>
      </c>
      <c r="AK197" s="4" t="str">
        <f>IF($H197=0,"",VLOOKUP($G197,Data!$G$3:$BA$2935,30,FALSE))</f>
        <v/>
      </c>
      <c r="AL197" s="4" t="str">
        <f>IF($H197=0,"",VLOOKUP($G197,Data!$G$3:$BA$2935,31,FALSE))</f>
        <v/>
      </c>
      <c r="AM197" s="4" t="str">
        <f>IF($H197=0,"",VLOOKUP($G197,Data!$G$3:$BA$2935,32,FALSE))</f>
        <v/>
      </c>
      <c r="AN197" s="4" t="str">
        <f>IF($H197=0,"",VLOOKUP($G197,Data!$G$3:$BA$2935,33,FALSE))</f>
        <v/>
      </c>
      <c r="AO197" s="4" t="str">
        <f>IF($H197=0,"",VLOOKUP($G197,Data!$G$3:$BA$2935,34,FALSE))</f>
        <v/>
      </c>
      <c r="AP197" s="4" t="str">
        <f>IF($H197=0,"",VLOOKUP($G197,Data!$G$3:$BA$2935,35,FALSE))</f>
        <v/>
      </c>
      <c r="AQ197" s="4" t="str">
        <f>IF($H197=0,"",VLOOKUP($G197,Data!$G$3:$BA$2935,36,FALSE))</f>
        <v/>
      </c>
      <c r="AR197" s="4" t="str">
        <f>IF($H197=0,"",VLOOKUP($G197,Data!$G$3:$BA$2935,37,FALSE))</f>
        <v/>
      </c>
      <c r="AS197" s="4" t="str">
        <f>IF($H197=0,"",VLOOKUP($G197,Data!$G$3:$BA$2935,38,FALSE))</f>
        <v/>
      </c>
      <c r="AT197" s="4" t="str">
        <f>IF($H197=0,"",VLOOKUP($G197,Data!$G$3:$BA$2935,39,FALSE))</f>
        <v/>
      </c>
    </row>
    <row r="198" spans="1:46" x14ac:dyDescent="0.25">
      <c r="A198" s="4">
        <f>PSSE!A200</f>
        <v>936031</v>
      </c>
      <c r="B198" s="4" t="str">
        <f>PSSE!B200</f>
        <v>NGHISON2_S1</v>
      </c>
      <c r="C198" s="4">
        <f>PSSE!D200</f>
        <v>26</v>
      </c>
      <c r="D198" s="4">
        <f>PSSE!E200</f>
        <v>600</v>
      </c>
      <c r="E198" s="4" t="str">
        <f>PSSE!F200</f>
        <v>ND</v>
      </c>
      <c r="F198" s="4">
        <f>PSSE!G200</f>
        <v>1</v>
      </c>
      <c r="G198" s="4" t="str">
        <f t="shared" si="3"/>
        <v>PSS26600ND1</v>
      </c>
      <c r="H198" s="4">
        <f>COUNTIF(Data!$G$3:$BA$2935,PSS!$G198)</f>
        <v>1</v>
      </c>
      <c r="I198" s="4" t="str">
        <f>IF($H198=0,"",VLOOKUP($G198,Data!$G$3:$BA$2935,2,FALSE))</f>
        <v>'PSS2A'</v>
      </c>
      <c r="J198" s="4">
        <f>PSSE!C200</f>
        <v>1</v>
      </c>
      <c r="K198" s="4">
        <f>IF($H198=0,"",VLOOKUP($G198,Data!$G$3:$BA$2935,4,FALSE))</f>
        <v>1</v>
      </c>
      <c r="L198" s="4">
        <f>IF($H198=0,"",VLOOKUP($G198,Data!$G$3:$BA$2935,5,FALSE))</f>
        <v>0</v>
      </c>
      <c r="M198" s="4">
        <f>IF($H198=0,"",VLOOKUP($G198,Data!$G$3:$BA$2935,6,FALSE))</f>
        <v>3</v>
      </c>
      <c r="N198" s="4">
        <f>IF($H198=0,"",VLOOKUP($G198,Data!$G$3:$BA$2935,7,FALSE))</f>
        <v>0</v>
      </c>
      <c r="O198" s="4">
        <f>IF($H198=0,"",VLOOKUP($G198,Data!$G$3:$BA$2935,8,FALSE))</f>
        <v>5</v>
      </c>
      <c r="P198" s="4">
        <f>IF($H198=0,"",VLOOKUP($G198,Data!$G$3:$BA$2935,9,FALSE))</f>
        <v>1</v>
      </c>
      <c r="Q198" s="4">
        <f>IF($H198=0,"",VLOOKUP($G198,Data!$G$3:$BA$2935,10,FALSE))</f>
        <v>2.5</v>
      </c>
      <c r="R198" s="4">
        <f>IF($H198=0,"",VLOOKUP($G198,Data!$G$3:$BA$2935,11,FALSE))</f>
        <v>2.5</v>
      </c>
      <c r="S198" s="4">
        <f>IF($H198=0,"",VLOOKUP($G198,Data!$G$3:$BA$2935,12,FALSE))</f>
        <v>0</v>
      </c>
      <c r="T198" s="4">
        <f>IF($H198=0,"",VLOOKUP($G198,Data!$G$3:$BA$2935,13,FALSE))</f>
        <v>2.5</v>
      </c>
      <c r="U198" s="4">
        <f>IF($H198=0,"",VLOOKUP($G198,Data!$G$3:$BA$2935,14,FALSE))</f>
        <v>0</v>
      </c>
      <c r="V198" s="4">
        <f>IF($H198=0,"",VLOOKUP($G198,Data!$G$3:$BA$2935,15,FALSE))</f>
        <v>2.5</v>
      </c>
      <c r="W198" s="4">
        <f>IF($H198=0,"",VLOOKUP($G198,Data!$G$3:$BA$2935,16,FALSE))</f>
        <v>0.39</v>
      </c>
      <c r="X198" s="4">
        <f>IF($H198=0,"",VLOOKUP($G198,Data!$G$3:$BA$2935,17,FALSE))</f>
        <v>1</v>
      </c>
      <c r="Y198" s="4">
        <f>IF($H198=0,"",VLOOKUP($G198,Data!$G$3:$BA$2935,18,FALSE))</f>
        <v>0</v>
      </c>
      <c r="Z198" s="4">
        <f>IF($H198=0,"",VLOOKUP($G198,Data!$G$3:$BA$2935,19,FALSE))</f>
        <v>0.1</v>
      </c>
      <c r="AA198" s="4">
        <f>IF($H198=0,"",VLOOKUP($G198,Data!$G$3:$BA$2935,20,FALSE))</f>
        <v>6.5</v>
      </c>
      <c r="AB198" s="4">
        <f>IF($H198=0,"",VLOOKUP($G198,Data!$G$3:$BA$2935,21,FALSE))</f>
        <v>0.44</v>
      </c>
      <c r="AC198" s="4">
        <f>IF($H198=0,"",VLOOKUP($G198,Data!$G$3:$BA$2935,22,FALSE))</f>
        <v>0.08</v>
      </c>
      <c r="AD198" s="4">
        <f>IF($H198=0,"",VLOOKUP($G198,Data!$G$3:$BA$2935,23,FALSE))</f>
        <v>0.2</v>
      </c>
      <c r="AE198" s="4">
        <f>IF($H198=0,"",VLOOKUP($G198,Data!$G$3:$BA$2935,24,FALSE))</f>
        <v>0.98</v>
      </c>
      <c r="AF198" s="4">
        <f>IF($H198=0,"",VLOOKUP($G198,Data!$G$3:$BA$2935,25,FALSE))</f>
        <v>0.1</v>
      </c>
      <c r="AG198" s="4">
        <f>IF($H198=0,"",VLOOKUP($G198,Data!$G$3:$BA$2935,26,FALSE))</f>
        <v>-0.1</v>
      </c>
      <c r="AH198" s="4" t="str">
        <f>IF($H198=0,"",VLOOKUP($G198,Data!$G$3:$BA$2935,27,FALSE))</f>
        <v>/</v>
      </c>
      <c r="AI198" s="4" t="str">
        <f>IF($H198=0,"",VLOOKUP($G198,Data!$G$3:$BA$2935,28,FALSE))</f>
        <v>/</v>
      </c>
      <c r="AJ198" s="4" t="str">
        <f>IF($H198=0,"",VLOOKUP($G198,Data!$G$3:$BA$2935,29,FALSE))</f>
        <v/>
      </c>
      <c r="AK198" s="4" t="str">
        <f>IF($H198=0,"",VLOOKUP($G198,Data!$G$3:$BA$2935,30,FALSE))</f>
        <v/>
      </c>
      <c r="AL198" s="4" t="str">
        <f>IF($H198=0,"",VLOOKUP($G198,Data!$G$3:$BA$2935,31,FALSE))</f>
        <v/>
      </c>
      <c r="AM198" s="4" t="str">
        <f>IF($H198=0,"",VLOOKUP($G198,Data!$G$3:$BA$2935,32,FALSE))</f>
        <v/>
      </c>
      <c r="AN198" s="4" t="str">
        <f>IF($H198=0,"",VLOOKUP($G198,Data!$G$3:$BA$2935,33,FALSE))</f>
        <v/>
      </c>
      <c r="AO198" s="4" t="str">
        <f>IF($H198=0,"",VLOOKUP($G198,Data!$G$3:$BA$2935,34,FALSE))</f>
        <v/>
      </c>
      <c r="AP198" s="4" t="str">
        <f>IF($H198=0,"",VLOOKUP($G198,Data!$G$3:$BA$2935,35,FALSE))</f>
        <v/>
      </c>
      <c r="AQ198" s="4" t="str">
        <f>IF($H198=0,"",VLOOKUP($G198,Data!$G$3:$BA$2935,36,FALSE))</f>
        <v/>
      </c>
      <c r="AR198" s="4" t="str">
        <f>IF($H198=0,"",VLOOKUP($G198,Data!$G$3:$BA$2935,37,FALSE))</f>
        <v/>
      </c>
      <c r="AS198" s="4" t="str">
        <f>IF($H198=0,"",VLOOKUP($G198,Data!$G$3:$BA$2935,38,FALSE))</f>
        <v/>
      </c>
      <c r="AT198" s="4" t="str">
        <f>IF($H198=0,"",VLOOKUP($G198,Data!$G$3:$BA$2935,39,FALSE))</f>
        <v/>
      </c>
    </row>
    <row r="199" spans="1:46" x14ac:dyDescent="0.25">
      <c r="A199" s="4">
        <f>PSSE!A201</f>
        <v>936032</v>
      </c>
      <c r="B199" s="4" t="str">
        <f>PSSE!B201</f>
        <v>NGHISON2_S2</v>
      </c>
      <c r="C199" s="4">
        <f>PSSE!D201</f>
        <v>26</v>
      </c>
      <c r="D199" s="4">
        <f>PSSE!E201</f>
        <v>600</v>
      </c>
      <c r="E199" s="4" t="str">
        <f>PSSE!F201</f>
        <v>ND</v>
      </c>
      <c r="F199" s="4">
        <f>PSSE!G201</f>
        <v>1</v>
      </c>
      <c r="G199" s="4" t="str">
        <f t="shared" si="3"/>
        <v>PSS26600ND1</v>
      </c>
      <c r="H199" s="4">
        <f>COUNTIF(Data!$G$3:$BA$2935,PSS!$G199)</f>
        <v>1</v>
      </c>
      <c r="I199" s="4" t="str">
        <f>IF($H199=0,"",VLOOKUP($G199,Data!$G$3:$BA$2935,2,FALSE))</f>
        <v>'PSS2A'</v>
      </c>
      <c r="J199" s="4">
        <f>PSSE!C201</f>
        <v>1</v>
      </c>
      <c r="K199" s="4">
        <f>IF($H199=0,"",VLOOKUP($G199,Data!$G$3:$BA$2935,4,FALSE))</f>
        <v>1</v>
      </c>
      <c r="L199" s="4">
        <f>IF($H199=0,"",VLOOKUP($G199,Data!$G$3:$BA$2935,5,FALSE))</f>
        <v>0</v>
      </c>
      <c r="M199" s="4">
        <f>IF($H199=0,"",VLOOKUP($G199,Data!$G$3:$BA$2935,6,FALSE))</f>
        <v>3</v>
      </c>
      <c r="N199" s="4">
        <f>IF($H199=0,"",VLOOKUP($G199,Data!$G$3:$BA$2935,7,FALSE))</f>
        <v>0</v>
      </c>
      <c r="O199" s="4">
        <f>IF($H199=0,"",VLOOKUP($G199,Data!$G$3:$BA$2935,8,FALSE))</f>
        <v>5</v>
      </c>
      <c r="P199" s="4">
        <f>IF($H199=0,"",VLOOKUP($G199,Data!$G$3:$BA$2935,9,FALSE))</f>
        <v>1</v>
      </c>
      <c r="Q199" s="4">
        <f>IF($H199=0,"",VLOOKUP($G199,Data!$G$3:$BA$2935,10,FALSE))</f>
        <v>2.5</v>
      </c>
      <c r="R199" s="4">
        <f>IF($H199=0,"",VLOOKUP($G199,Data!$G$3:$BA$2935,11,FALSE))</f>
        <v>2.5</v>
      </c>
      <c r="S199" s="4">
        <f>IF($H199=0,"",VLOOKUP($G199,Data!$G$3:$BA$2935,12,FALSE))</f>
        <v>0</v>
      </c>
      <c r="T199" s="4">
        <f>IF($H199=0,"",VLOOKUP($G199,Data!$G$3:$BA$2935,13,FALSE))</f>
        <v>2.5</v>
      </c>
      <c r="U199" s="4">
        <f>IF($H199=0,"",VLOOKUP($G199,Data!$G$3:$BA$2935,14,FALSE))</f>
        <v>0</v>
      </c>
      <c r="V199" s="4">
        <f>IF($H199=0,"",VLOOKUP($G199,Data!$G$3:$BA$2935,15,FALSE))</f>
        <v>2.5</v>
      </c>
      <c r="W199" s="4">
        <f>IF($H199=0,"",VLOOKUP($G199,Data!$G$3:$BA$2935,16,FALSE))</f>
        <v>0.39</v>
      </c>
      <c r="X199" s="4">
        <f>IF($H199=0,"",VLOOKUP($G199,Data!$G$3:$BA$2935,17,FALSE))</f>
        <v>1</v>
      </c>
      <c r="Y199" s="4">
        <f>IF($H199=0,"",VLOOKUP($G199,Data!$G$3:$BA$2935,18,FALSE))</f>
        <v>0</v>
      </c>
      <c r="Z199" s="4">
        <f>IF($H199=0,"",VLOOKUP($G199,Data!$G$3:$BA$2935,19,FALSE))</f>
        <v>0.1</v>
      </c>
      <c r="AA199" s="4">
        <f>IF($H199=0,"",VLOOKUP($G199,Data!$G$3:$BA$2935,20,FALSE))</f>
        <v>6.5</v>
      </c>
      <c r="AB199" s="4">
        <f>IF($H199=0,"",VLOOKUP($G199,Data!$G$3:$BA$2935,21,FALSE))</f>
        <v>0.44</v>
      </c>
      <c r="AC199" s="4">
        <f>IF($H199=0,"",VLOOKUP($G199,Data!$G$3:$BA$2935,22,FALSE))</f>
        <v>0.08</v>
      </c>
      <c r="AD199" s="4">
        <f>IF($H199=0,"",VLOOKUP($G199,Data!$G$3:$BA$2935,23,FALSE))</f>
        <v>0.2</v>
      </c>
      <c r="AE199" s="4">
        <f>IF($H199=0,"",VLOOKUP($G199,Data!$G$3:$BA$2935,24,FALSE))</f>
        <v>0.98</v>
      </c>
      <c r="AF199" s="4">
        <f>IF($H199=0,"",VLOOKUP($G199,Data!$G$3:$BA$2935,25,FALSE))</f>
        <v>0.1</v>
      </c>
      <c r="AG199" s="4">
        <f>IF($H199=0,"",VLOOKUP($G199,Data!$G$3:$BA$2935,26,FALSE))</f>
        <v>-0.1</v>
      </c>
      <c r="AH199" s="4" t="str">
        <f>IF($H199=0,"",VLOOKUP($G199,Data!$G$3:$BA$2935,27,FALSE))</f>
        <v>/</v>
      </c>
      <c r="AI199" s="4" t="str">
        <f>IF($H199=0,"",VLOOKUP($G199,Data!$G$3:$BA$2935,28,FALSE))</f>
        <v>/</v>
      </c>
      <c r="AJ199" s="4" t="str">
        <f>IF($H199=0,"",VLOOKUP($G199,Data!$G$3:$BA$2935,29,FALSE))</f>
        <v/>
      </c>
      <c r="AK199" s="4" t="str">
        <f>IF($H199=0,"",VLOOKUP($G199,Data!$G$3:$BA$2935,30,FALSE))</f>
        <v/>
      </c>
      <c r="AL199" s="4" t="str">
        <f>IF($H199=0,"",VLOOKUP($G199,Data!$G$3:$BA$2935,31,FALSE))</f>
        <v/>
      </c>
      <c r="AM199" s="4" t="str">
        <f>IF($H199=0,"",VLOOKUP($G199,Data!$G$3:$BA$2935,32,FALSE))</f>
        <v/>
      </c>
      <c r="AN199" s="4" t="str">
        <f>IF($H199=0,"",VLOOKUP($G199,Data!$G$3:$BA$2935,33,FALSE))</f>
        <v/>
      </c>
      <c r="AO199" s="4" t="str">
        <f>IF($H199=0,"",VLOOKUP($G199,Data!$G$3:$BA$2935,34,FALSE))</f>
        <v/>
      </c>
      <c r="AP199" s="4" t="str">
        <f>IF($H199=0,"",VLOOKUP($G199,Data!$G$3:$BA$2935,35,FALSE))</f>
        <v/>
      </c>
      <c r="AQ199" s="4" t="str">
        <f>IF($H199=0,"",VLOOKUP($G199,Data!$G$3:$BA$2935,36,FALSE))</f>
        <v/>
      </c>
      <c r="AR199" s="4" t="str">
        <f>IF($H199=0,"",VLOOKUP($G199,Data!$G$3:$BA$2935,37,FALSE))</f>
        <v/>
      </c>
      <c r="AS199" s="4" t="str">
        <f>IF($H199=0,"",VLOOKUP($G199,Data!$G$3:$BA$2935,38,FALSE))</f>
        <v/>
      </c>
      <c r="AT199" s="4" t="str">
        <f>IF($H199=0,"",VLOOKUP($G199,Data!$G$3:$BA$2935,39,FALSE))</f>
        <v/>
      </c>
    </row>
    <row r="200" spans="1:46" x14ac:dyDescent="0.25">
      <c r="A200" s="4">
        <f>PSSE!A202</f>
        <v>936035</v>
      </c>
      <c r="B200" s="4" t="str">
        <f>PSSE!B202</f>
        <v>NDCONTHA_S1</v>
      </c>
      <c r="C200" s="4">
        <f>PSSE!D202</f>
        <v>19</v>
      </c>
      <c r="D200" s="4">
        <f>PSSE!E202</f>
        <v>305</v>
      </c>
      <c r="E200" s="4" t="str">
        <f>PSSE!F202</f>
        <v>ND</v>
      </c>
      <c r="F200" s="4">
        <f>PSSE!G202</f>
        <v>1</v>
      </c>
      <c r="G200" s="4" t="str">
        <f t="shared" si="3"/>
        <v>PSS19305ND1</v>
      </c>
      <c r="H200" s="4">
        <f>COUNTIF(Data!$G$3:$BA$2935,PSS!$G200)</f>
        <v>1</v>
      </c>
      <c r="I200" s="4" t="str">
        <f>IF($H200=0,"",VLOOKUP($G200,Data!$G$3:$BA$2935,2,FALSE))</f>
        <v>'PSS2A'</v>
      </c>
      <c r="J200" s="4">
        <f>PSSE!C202</f>
        <v>1</v>
      </c>
      <c r="K200" s="4">
        <f>IF($H200=0,"",VLOOKUP($G200,Data!$G$3:$BA$2935,4,FALSE))</f>
        <v>1</v>
      </c>
      <c r="L200" s="4">
        <f>IF($H200=0,"",VLOOKUP($G200,Data!$G$3:$BA$2935,5,FALSE))</f>
        <v>0</v>
      </c>
      <c r="M200" s="4">
        <f>IF($H200=0,"",VLOOKUP($G200,Data!$G$3:$BA$2935,6,FALSE))</f>
        <v>3</v>
      </c>
      <c r="N200" s="4">
        <f>IF($H200=0,"",VLOOKUP($G200,Data!$G$3:$BA$2935,7,FALSE))</f>
        <v>0</v>
      </c>
      <c r="O200" s="4">
        <f>IF($H200=0,"",VLOOKUP($G200,Data!$G$3:$BA$2935,8,FALSE))</f>
        <v>5</v>
      </c>
      <c r="P200" s="4">
        <f>IF($H200=0,"",VLOOKUP($G200,Data!$G$3:$BA$2935,9,FALSE))</f>
        <v>1</v>
      </c>
      <c r="Q200" s="4">
        <f>IF($H200=0,"",VLOOKUP($G200,Data!$G$3:$BA$2935,10,FALSE))</f>
        <v>2.5</v>
      </c>
      <c r="R200" s="4">
        <f>IF($H200=0,"",VLOOKUP($G200,Data!$G$3:$BA$2935,11,FALSE))</f>
        <v>2.5</v>
      </c>
      <c r="S200" s="4">
        <f>IF($H200=0,"",VLOOKUP($G200,Data!$G$3:$BA$2935,12,FALSE))</f>
        <v>0</v>
      </c>
      <c r="T200" s="4">
        <f>IF($H200=0,"",VLOOKUP($G200,Data!$G$3:$BA$2935,13,FALSE))</f>
        <v>2.5</v>
      </c>
      <c r="U200" s="4">
        <f>IF($H200=0,"",VLOOKUP($G200,Data!$G$3:$BA$2935,14,FALSE))</f>
        <v>0</v>
      </c>
      <c r="V200" s="4">
        <f>IF($H200=0,"",VLOOKUP($G200,Data!$G$3:$BA$2935,15,FALSE))</f>
        <v>2.5</v>
      </c>
      <c r="W200" s="4">
        <f>IF($H200=0,"",VLOOKUP($G200,Data!$G$3:$BA$2935,16,FALSE))</f>
        <v>0.39</v>
      </c>
      <c r="X200" s="4">
        <f>IF($H200=0,"",VLOOKUP($G200,Data!$G$3:$BA$2935,17,FALSE))</f>
        <v>1</v>
      </c>
      <c r="Y200" s="4">
        <f>IF($H200=0,"",VLOOKUP($G200,Data!$G$3:$BA$2935,18,FALSE))</f>
        <v>0</v>
      </c>
      <c r="Z200" s="4">
        <f>IF($H200=0,"",VLOOKUP($G200,Data!$G$3:$BA$2935,19,FALSE))</f>
        <v>0.1</v>
      </c>
      <c r="AA200" s="4">
        <f>IF($H200=0,"",VLOOKUP($G200,Data!$G$3:$BA$2935,20,FALSE))</f>
        <v>6.5</v>
      </c>
      <c r="AB200" s="4">
        <f>IF($H200=0,"",VLOOKUP($G200,Data!$G$3:$BA$2935,21,FALSE))</f>
        <v>0.44</v>
      </c>
      <c r="AC200" s="4">
        <f>IF($H200=0,"",VLOOKUP($G200,Data!$G$3:$BA$2935,22,FALSE))</f>
        <v>0.08</v>
      </c>
      <c r="AD200" s="4">
        <f>IF($H200=0,"",VLOOKUP($G200,Data!$G$3:$BA$2935,23,FALSE))</f>
        <v>0.2</v>
      </c>
      <c r="AE200" s="4">
        <f>IF($H200=0,"",VLOOKUP($G200,Data!$G$3:$BA$2935,24,FALSE))</f>
        <v>0.98</v>
      </c>
      <c r="AF200" s="4">
        <f>IF($H200=0,"",VLOOKUP($G200,Data!$G$3:$BA$2935,25,FALSE))</f>
        <v>0.1</v>
      </c>
      <c r="AG200" s="4">
        <f>IF($H200=0,"",VLOOKUP($G200,Data!$G$3:$BA$2935,26,FALSE))</f>
        <v>-0.1</v>
      </c>
      <c r="AH200" s="4" t="str">
        <f>IF($H200=0,"",VLOOKUP($G200,Data!$G$3:$BA$2935,27,FALSE))</f>
        <v>/</v>
      </c>
      <c r="AI200" s="4" t="str">
        <f>IF($H200=0,"",VLOOKUP($G200,Data!$G$3:$BA$2935,28,FALSE))</f>
        <v>/</v>
      </c>
      <c r="AJ200" s="4" t="str">
        <f>IF($H200=0,"",VLOOKUP($G200,Data!$G$3:$BA$2935,29,FALSE))</f>
        <v/>
      </c>
      <c r="AK200" s="4" t="str">
        <f>IF($H200=0,"",VLOOKUP($G200,Data!$G$3:$BA$2935,30,FALSE))</f>
        <v/>
      </c>
      <c r="AL200" s="4" t="str">
        <f>IF($H200=0,"",VLOOKUP($G200,Data!$G$3:$BA$2935,31,FALSE))</f>
        <v/>
      </c>
      <c r="AM200" s="4" t="str">
        <f>IF($H200=0,"",VLOOKUP($G200,Data!$G$3:$BA$2935,32,FALSE))</f>
        <v/>
      </c>
      <c r="AN200" s="4" t="str">
        <f>IF($H200=0,"",VLOOKUP($G200,Data!$G$3:$BA$2935,33,FALSE))</f>
        <v/>
      </c>
      <c r="AO200" s="4" t="str">
        <f>IF($H200=0,"",VLOOKUP($G200,Data!$G$3:$BA$2935,34,FALSE))</f>
        <v/>
      </c>
      <c r="AP200" s="4" t="str">
        <f>IF($H200=0,"",VLOOKUP($G200,Data!$G$3:$BA$2935,35,FALSE))</f>
        <v/>
      </c>
      <c r="AQ200" s="4" t="str">
        <f>IF($H200=0,"",VLOOKUP($G200,Data!$G$3:$BA$2935,36,FALSE))</f>
        <v/>
      </c>
      <c r="AR200" s="4" t="str">
        <f>IF($H200=0,"",VLOOKUP($G200,Data!$G$3:$BA$2935,37,FALSE))</f>
        <v/>
      </c>
      <c r="AS200" s="4" t="str">
        <f>IF($H200=0,"",VLOOKUP($G200,Data!$G$3:$BA$2935,38,FALSE))</f>
        <v/>
      </c>
      <c r="AT200" s="4" t="str">
        <f>IF($H200=0,"",VLOOKUP($G200,Data!$G$3:$BA$2935,39,FALSE))</f>
        <v/>
      </c>
    </row>
    <row r="201" spans="1:46" x14ac:dyDescent="0.25">
      <c r="A201" s="4">
        <f>PSSE!A203</f>
        <v>936036</v>
      </c>
      <c r="B201" s="4" t="str">
        <f>PSSE!B203</f>
        <v>NDCONTHA_S2</v>
      </c>
      <c r="C201" s="4">
        <f>PSSE!D203</f>
        <v>19</v>
      </c>
      <c r="D201" s="4">
        <f>PSSE!E203</f>
        <v>305</v>
      </c>
      <c r="E201" s="4" t="str">
        <f>PSSE!F203</f>
        <v>ND</v>
      </c>
      <c r="F201" s="4">
        <f>PSSE!G203</f>
        <v>1</v>
      </c>
      <c r="G201" s="4" t="str">
        <f t="shared" si="3"/>
        <v>PSS19305ND1</v>
      </c>
      <c r="H201" s="4">
        <f>COUNTIF(Data!$G$3:$BA$2935,PSS!$G201)</f>
        <v>1</v>
      </c>
      <c r="I201" s="4" t="str">
        <f>IF($H201=0,"",VLOOKUP($G201,Data!$G$3:$BA$2935,2,FALSE))</f>
        <v>'PSS2A'</v>
      </c>
      <c r="J201" s="4">
        <f>PSSE!C203</f>
        <v>1</v>
      </c>
      <c r="K201" s="4">
        <f>IF($H201=0,"",VLOOKUP($G201,Data!$G$3:$BA$2935,4,FALSE))</f>
        <v>1</v>
      </c>
      <c r="L201" s="4">
        <f>IF($H201=0,"",VLOOKUP($G201,Data!$G$3:$BA$2935,5,FALSE))</f>
        <v>0</v>
      </c>
      <c r="M201" s="4">
        <f>IF($H201=0,"",VLOOKUP($G201,Data!$G$3:$BA$2935,6,FALSE))</f>
        <v>3</v>
      </c>
      <c r="N201" s="4">
        <f>IF($H201=0,"",VLOOKUP($G201,Data!$G$3:$BA$2935,7,FALSE))</f>
        <v>0</v>
      </c>
      <c r="O201" s="4">
        <f>IF($H201=0,"",VLOOKUP($G201,Data!$G$3:$BA$2935,8,FALSE))</f>
        <v>5</v>
      </c>
      <c r="P201" s="4">
        <f>IF($H201=0,"",VLOOKUP($G201,Data!$G$3:$BA$2935,9,FALSE))</f>
        <v>1</v>
      </c>
      <c r="Q201" s="4">
        <f>IF($H201=0,"",VLOOKUP($G201,Data!$G$3:$BA$2935,10,FALSE))</f>
        <v>2.5</v>
      </c>
      <c r="R201" s="4">
        <f>IF($H201=0,"",VLOOKUP($G201,Data!$G$3:$BA$2935,11,FALSE))</f>
        <v>2.5</v>
      </c>
      <c r="S201" s="4">
        <f>IF($H201=0,"",VLOOKUP($G201,Data!$G$3:$BA$2935,12,FALSE))</f>
        <v>0</v>
      </c>
      <c r="T201" s="4">
        <f>IF($H201=0,"",VLOOKUP($G201,Data!$G$3:$BA$2935,13,FALSE))</f>
        <v>2.5</v>
      </c>
      <c r="U201" s="4">
        <f>IF($H201=0,"",VLOOKUP($G201,Data!$G$3:$BA$2935,14,FALSE))</f>
        <v>0</v>
      </c>
      <c r="V201" s="4">
        <f>IF($H201=0,"",VLOOKUP($G201,Data!$G$3:$BA$2935,15,FALSE))</f>
        <v>2.5</v>
      </c>
      <c r="W201" s="4">
        <f>IF($H201=0,"",VLOOKUP($G201,Data!$G$3:$BA$2935,16,FALSE))</f>
        <v>0.39</v>
      </c>
      <c r="X201" s="4">
        <f>IF($H201=0,"",VLOOKUP($G201,Data!$G$3:$BA$2935,17,FALSE))</f>
        <v>1</v>
      </c>
      <c r="Y201" s="4">
        <f>IF($H201=0,"",VLOOKUP($G201,Data!$G$3:$BA$2935,18,FALSE))</f>
        <v>0</v>
      </c>
      <c r="Z201" s="4">
        <f>IF($H201=0,"",VLOOKUP($G201,Data!$G$3:$BA$2935,19,FALSE))</f>
        <v>0.1</v>
      </c>
      <c r="AA201" s="4">
        <f>IF($H201=0,"",VLOOKUP($G201,Data!$G$3:$BA$2935,20,FALSE))</f>
        <v>6.5</v>
      </c>
      <c r="AB201" s="4">
        <f>IF($H201=0,"",VLOOKUP($G201,Data!$G$3:$BA$2935,21,FALSE))</f>
        <v>0.44</v>
      </c>
      <c r="AC201" s="4">
        <f>IF($H201=0,"",VLOOKUP($G201,Data!$G$3:$BA$2935,22,FALSE))</f>
        <v>0.08</v>
      </c>
      <c r="AD201" s="4">
        <f>IF($H201=0,"",VLOOKUP($G201,Data!$G$3:$BA$2935,23,FALSE))</f>
        <v>0.2</v>
      </c>
      <c r="AE201" s="4">
        <f>IF($H201=0,"",VLOOKUP($G201,Data!$G$3:$BA$2935,24,FALSE))</f>
        <v>0.98</v>
      </c>
      <c r="AF201" s="4">
        <f>IF($H201=0,"",VLOOKUP($G201,Data!$G$3:$BA$2935,25,FALSE))</f>
        <v>0.1</v>
      </c>
      <c r="AG201" s="4">
        <f>IF($H201=0,"",VLOOKUP($G201,Data!$G$3:$BA$2935,26,FALSE))</f>
        <v>-0.1</v>
      </c>
      <c r="AH201" s="4" t="str">
        <f>IF($H201=0,"",VLOOKUP($G201,Data!$G$3:$BA$2935,27,FALSE))</f>
        <v>/</v>
      </c>
      <c r="AI201" s="4" t="str">
        <f>IF($H201=0,"",VLOOKUP($G201,Data!$G$3:$BA$2935,28,FALSE))</f>
        <v>/</v>
      </c>
      <c r="AJ201" s="4" t="str">
        <f>IF($H201=0,"",VLOOKUP($G201,Data!$G$3:$BA$2935,29,FALSE))</f>
        <v/>
      </c>
      <c r="AK201" s="4" t="str">
        <f>IF($H201=0,"",VLOOKUP($G201,Data!$G$3:$BA$2935,30,FALSE))</f>
        <v/>
      </c>
      <c r="AL201" s="4" t="str">
        <f>IF($H201=0,"",VLOOKUP($G201,Data!$G$3:$BA$2935,31,FALSE))</f>
        <v/>
      </c>
      <c r="AM201" s="4" t="str">
        <f>IF($H201=0,"",VLOOKUP($G201,Data!$G$3:$BA$2935,32,FALSE))</f>
        <v/>
      </c>
      <c r="AN201" s="4" t="str">
        <f>IF($H201=0,"",VLOOKUP($G201,Data!$G$3:$BA$2935,33,FALSE))</f>
        <v/>
      </c>
      <c r="AO201" s="4" t="str">
        <f>IF($H201=0,"",VLOOKUP($G201,Data!$G$3:$BA$2935,34,FALSE))</f>
        <v/>
      </c>
      <c r="AP201" s="4" t="str">
        <f>IF($H201=0,"",VLOOKUP($G201,Data!$G$3:$BA$2935,35,FALSE))</f>
        <v/>
      </c>
      <c r="AQ201" s="4" t="str">
        <f>IF($H201=0,"",VLOOKUP($G201,Data!$G$3:$BA$2935,36,FALSE))</f>
        <v/>
      </c>
      <c r="AR201" s="4" t="str">
        <f>IF($H201=0,"",VLOOKUP($G201,Data!$G$3:$BA$2935,37,FALSE))</f>
        <v/>
      </c>
      <c r="AS201" s="4" t="str">
        <f>IF($H201=0,"",VLOOKUP($G201,Data!$G$3:$BA$2935,38,FALSE))</f>
        <v/>
      </c>
      <c r="AT201" s="4" t="str">
        <f>IF($H201=0,"",VLOOKUP($G201,Data!$G$3:$BA$2935,39,FALSE))</f>
        <v/>
      </c>
    </row>
    <row r="202" spans="1:46" x14ac:dyDescent="0.25">
      <c r="A202" s="4">
        <f>PSSE!A204</f>
        <v>936041</v>
      </c>
      <c r="B202" s="4" t="str">
        <f>PSSE!B204</f>
        <v>TRUNGSON_H1</v>
      </c>
      <c r="C202" s="4">
        <f>PSSE!D204</f>
        <v>15.8</v>
      </c>
      <c r="D202" s="4">
        <f>PSSE!E204</f>
        <v>130</v>
      </c>
      <c r="E202" s="4" t="str">
        <f>PSSE!F204</f>
        <v>TD</v>
      </c>
      <c r="F202" s="4">
        <f>PSSE!G204</f>
        <v>1</v>
      </c>
      <c r="G202" s="4" t="str">
        <f t="shared" si="3"/>
        <v>PSS15.8130TD1</v>
      </c>
      <c r="H202" s="4">
        <f>COUNTIF(Data!$G$3:$BA$2935,PSS!$G202)</f>
        <v>0</v>
      </c>
      <c r="I202" s="4" t="str">
        <f>IF($H202=0,"",VLOOKUP($G202,Data!$G$3:$BA$2935,2,FALSE))</f>
        <v/>
      </c>
      <c r="J202" s="4">
        <f>PSSE!C204</f>
        <v>1</v>
      </c>
      <c r="K202" s="4" t="str">
        <f>IF($H202=0,"",VLOOKUP($G202,Data!$G$3:$BA$2935,4,FALSE))</f>
        <v/>
      </c>
      <c r="L202" s="4" t="str">
        <f>IF($H202=0,"",VLOOKUP($G202,Data!$G$3:$BA$2935,5,FALSE))</f>
        <v/>
      </c>
      <c r="M202" s="4" t="str">
        <f>IF($H202=0,"",VLOOKUP($G202,Data!$G$3:$BA$2935,6,FALSE))</f>
        <v/>
      </c>
      <c r="N202" s="4" t="str">
        <f>IF($H202=0,"",VLOOKUP($G202,Data!$G$3:$BA$2935,7,FALSE))</f>
        <v/>
      </c>
      <c r="O202" s="4" t="str">
        <f>IF($H202=0,"",VLOOKUP($G202,Data!$G$3:$BA$2935,8,FALSE))</f>
        <v/>
      </c>
      <c r="P202" s="4" t="str">
        <f>IF($H202=0,"",VLOOKUP($G202,Data!$G$3:$BA$2935,9,FALSE))</f>
        <v/>
      </c>
      <c r="Q202" s="4" t="str">
        <f>IF($H202=0,"",VLOOKUP($G202,Data!$G$3:$BA$2935,10,FALSE))</f>
        <v/>
      </c>
      <c r="R202" s="4" t="str">
        <f>IF($H202=0,"",VLOOKUP($G202,Data!$G$3:$BA$2935,11,FALSE))</f>
        <v/>
      </c>
      <c r="S202" s="4" t="str">
        <f>IF($H202=0,"",VLOOKUP($G202,Data!$G$3:$BA$2935,12,FALSE))</f>
        <v/>
      </c>
      <c r="T202" s="4" t="str">
        <f>IF($H202=0,"",VLOOKUP($G202,Data!$G$3:$BA$2935,13,FALSE))</f>
        <v/>
      </c>
      <c r="U202" s="4" t="str">
        <f>IF($H202=0,"",VLOOKUP($G202,Data!$G$3:$BA$2935,14,FALSE))</f>
        <v/>
      </c>
      <c r="V202" s="4" t="str">
        <f>IF($H202=0,"",VLOOKUP($G202,Data!$G$3:$BA$2935,15,FALSE))</f>
        <v/>
      </c>
      <c r="W202" s="4" t="str">
        <f>IF($H202=0,"",VLOOKUP($G202,Data!$G$3:$BA$2935,16,FALSE))</f>
        <v/>
      </c>
      <c r="X202" s="4" t="str">
        <f>IF($H202=0,"",VLOOKUP($G202,Data!$G$3:$BA$2935,17,FALSE))</f>
        <v/>
      </c>
      <c r="Y202" s="4" t="str">
        <f>IF($H202=0,"",VLOOKUP($G202,Data!$G$3:$BA$2935,18,FALSE))</f>
        <v/>
      </c>
      <c r="Z202" s="4" t="str">
        <f>IF($H202=0,"",VLOOKUP($G202,Data!$G$3:$BA$2935,19,FALSE))</f>
        <v/>
      </c>
      <c r="AA202" s="4" t="str">
        <f>IF($H202=0,"",VLOOKUP($G202,Data!$G$3:$BA$2935,20,FALSE))</f>
        <v/>
      </c>
      <c r="AB202" s="4" t="str">
        <f>IF($H202=0,"",VLOOKUP($G202,Data!$G$3:$BA$2935,21,FALSE))</f>
        <v/>
      </c>
      <c r="AC202" s="4" t="str">
        <f>IF($H202=0,"",VLOOKUP($G202,Data!$G$3:$BA$2935,22,FALSE))</f>
        <v/>
      </c>
      <c r="AD202" s="4" t="str">
        <f>IF($H202=0,"",VLOOKUP($G202,Data!$G$3:$BA$2935,23,FALSE))</f>
        <v/>
      </c>
      <c r="AE202" s="4" t="str">
        <f>IF($H202=0,"",VLOOKUP($G202,Data!$G$3:$BA$2935,24,FALSE))</f>
        <v/>
      </c>
      <c r="AF202" s="4" t="str">
        <f>IF($H202=0,"",VLOOKUP($G202,Data!$G$3:$BA$2935,25,FALSE))</f>
        <v/>
      </c>
      <c r="AG202" s="4" t="str">
        <f>IF($H202=0,"",VLOOKUP($G202,Data!$G$3:$BA$2935,26,FALSE))</f>
        <v/>
      </c>
      <c r="AH202" s="4" t="str">
        <f>IF($H202=0,"",VLOOKUP($G202,Data!$G$3:$BA$2935,27,FALSE))</f>
        <v/>
      </c>
      <c r="AI202" s="4" t="str">
        <f>IF($H202=0,"",VLOOKUP($G202,Data!$G$3:$BA$2935,28,FALSE))</f>
        <v/>
      </c>
      <c r="AJ202" s="4" t="str">
        <f>IF($H202=0,"",VLOOKUP($G202,Data!$G$3:$BA$2935,29,FALSE))</f>
        <v/>
      </c>
      <c r="AK202" s="4" t="str">
        <f>IF($H202=0,"",VLOOKUP($G202,Data!$G$3:$BA$2935,30,FALSE))</f>
        <v/>
      </c>
      <c r="AL202" s="4" t="str">
        <f>IF($H202=0,"",VLOOKUP($G202,Data!$G$3:$BA$2935,31,FALSE))</f>
        <v/>
      </c>
      <c r="AM202" s="4" t="str">
        <f>IF($H202=0,"",VLOOKUP($G202,Data!$G$3:$BA$2935,32,FALSE))</f>
        <v/>
      </c>
      <c r="AN202" s="4" t="str">
        <f>IF($H202=0,"",VLOOKUP($G202,Data!$G$3:$BA$2935,33,FALSE))</f>
        <v/>
      </c>
      <c r="AO202" s="4" t="str">
        <f>IF($H202=0,"",VLOOKUP($G202,Data!$G$3:$BA$2935,34,FALSE))</f>
        <v/>
      </c>
      <c r="AP202" s="4" t="str">
        <f>IF($H202=0,"",VLOOKUP($G202,Data!$G$3:$BA$2935,35,FALSE))</f>
        <v/>
      </c>
      <c r="AQ202" s="4" t="str">
        <f>IF($H202=0,"",VLOOKUP($G202,Data!$G$3:$BA$2935,36,FALSE))</f>
        <v/>
      </c>
      <c r="AR202" s="4" t="str">
        <f>IF($H202=0,"",VLOOKUP($G202,Data!$G$3:$BA$2935,37,FALSE))</f>
        <v/>
      </c>
      <c r="AS202" s="4" t="str">
        <f>IF($H202=0,"",VLOOKUP($G202,Data!$G$3:$BA$2935,38,FALSE))</f>
        <v/>
      </c>
      <c r="AT202" s="4" t="str">
        <f>IF($H202=0,"",VLOOKUP($G202,Data!$G$3:$BA$2935,39,FALSE))</f>
        <v/>
      </c>
    </row>
    <row r="203" spans="1:46" x14ac:dyDescent="0.25">
      <c r="A203" s="4">
        <f>PSSE!A205</f>
        <v>936042</v>
      </c>
      <c r="B203" s="4" t="str">
        <f>PSSE!B205</f>
        <v>TRUNGSON_H2</v>
      </c>
      <c r="C203" s="4">
        <f>PSSE!D205</f>
        <v>15.8</v>
      </c>
      <c r="D203" s="4">
        <f>PSSE!E205</f>
        <v>130</v>
      </c>
      <c r="E203" s="4" t="str">
        <f>PSSE!F205</f>
        <v>TD</v>
      </c>
      <c r="F203" s="4">
        <f>PSSE!G205</f>
        <v>1</v>
      </c>
      <c r="G203" s="4" t="str">
        <f t="shared" si="3"/>
        <v>PSS15.8130TD1</v>
      </c>
      <c r="H203" s="4">
        <f>COUNTIF(Data!$G$3:$BA$2935,PSS!$G203)</f>
        <v>0</v>
      </c>
      <c r="I203" s="4" t="str">
        <f>IF($H203=0,"",VLOOKUP($G203,Data!$G$3:$BA$2935,2,FALSE))</f>
        <v/>
      </c>
      <c r="J203" s="4">
        <f>PSSE!C205</f>
        <v>1</v>
      </c>
      <c r="K203" s="4" t="str">
        <f>IF($H203=0,"",VLOOKUP($G203,Data!$G$3:$BA$2935,4,FALSE))</f>
        <v/>
      </c>
      <c r="L203" s="4" t="str">
        <f>IF($H203=0,"",VLOOKUP($G203,Data!$G$3:$BA$2935,5,FALSE))</f>
        <v/>
      </c>
      <c r="M203" s="4" t="str">
        <f>IF($H203=0,"",VLOOKUP($G203,Data!$G$3:$BA$2935,6,FALSE))</f>
        <v/>
      </c>
      <c r="N203" s="4" t="str">
        <f>IF($H203=0,"",VLOOKUP($G203,Data!$G$3:$BA$2935,7,FALSE))</f>
        <v/>
      </c>
      <c r="O203" s="4" t="str">
        <f>IF($H203=0,"",VLOOKUP($G203,Data!$G$3:$BA$2935,8,FALSE))</f>
        <v/>
      </c>
      <c r="P203" s="4" t="str">
        <f>IF($H203=0,"",VLOOKUP($G203,Data!$G$3:$BA$2935,9,FALSE))</f>
        <v/>
      </c>
      <c r="Q203" s="4" t="str">
        <f>IF($H203=0,"",VLOOKUP($G203,Data!$G$3:$BA$2935,10,FALSE))</f>
        <v/>
      </c>
      <c r="R203" s="4" t="str">
        <f>IF($H203=0,"",VLOOKUP($G203,Data!$G$3:$BA$2935,11,FALSE))</f>
        <v/>
      </c>
      <c r="S203" s="4" t="str">
        <f>IF($H203=0,"",VLOOKUP($G203,Data!$G$3:$BA$2935,12,FALSE))</f>
        <v/>
      </c>
      <c r="T203" s="4" t="str">
        <f>IF($H203=0,"",VLOOKUP($G203,Data!$G$3:$BA$2935,13,FALSE))</f>
        <v/>
      </c>
      <c r="U203" s="4" t="str">
        <f>IF($H203=0,"",VLOOKUP($G203,Data!$G$3:$BA$2935,14,FALSE))</f>
        <v/>
      </c>
      <c r="V203" s="4" t="str">
        <f>IF($H203=0,"",VLOOKUP($G203,Data!$G$3:$BA$2935,15,FALSE))</f>
        <v/>
      </c>
      <c r="W203" s="4" t="str">
        <f>IF($H203=0,"",VLOOKUP($G203,Data!$G$3:$BA$2935,16,FALSE))</f>
        <v/>
      </c>
      <c r="X203" s="4" t="str">
        <f>IF($H203=0,"",VLOOKUP($G203,Data!$G$3:$BA$2935,17,FALSE))</f>
        <v/>
      </c>
      <c r="Y203" s="4" t="str">
        <f>IF($H203=0,"",VLOOKUP($G203,Data!$G$3:$BA$2935,18,FALSE))</f>
        <v/>
      </c>
      <c r="Z203" s="4" t="str">
        <f>IF($H203=0,"",VLOOKUP($G203,Data!$G$3:$BA$2935,19,FALSE))</f>
        <v/>
      </c>
      <c r="AA203" s="4" t="str">
        <f>IF($H203=0,"",VLOOKUP($G203,Data!$G$3:$BA$2935,20,FALSE))</f>
        <v/>
      </c>
      <c r="AB203" s="4" t="str">
        <f>IF($H203=0,"",VLOOKUP($G203,Data!$G$3:$BA$2935,21,FALSE))</f>
        <v/>
      </c>
      <c r="AC203" s="4" t="str">
        <f>IF($H203=0,"",VLOOKUP($G203,Data!$G$3:$BA$2935,22,FALSE))</f>
        <v/>
      </c>
      <c r="AD203" s="4" t="str">
        <f>IF($H203=0,"",VLOOKUP($G203,Data!$G$3:$BA$2935,23,FALSE))</f>
        <v/>
      </c>
      <c r="AE203" s="4" t="str">
        <f>IF($H203=0,"",VLOOKUP($G203,Data!$G$3:$BA$2935,24,FALSE))</f>
        <v/>
      </c>
      <c r="AF203" s="4" t="str">
        <f>IF($H203=0,"",VLOOKUP($G203,Data!$G$3:$BA$2935,25,FALSE))</f>
        <v/>
      </c>
      <c r="AG203" s="4" t="str">
        <f>IF($H203=0,"",VLOOKUP($G203,Data!$G$3:$BA$2935,26,FALSE))</f>
        <v/>
      </c>
      <c r="AH203" s="4" t="str">
        <f>IF($H203=0,"",VLOOKUP($G203,Data!$G$3:$BA$2935,27,FALSE))</f>
        <v/>
      </c>
      <c r="AI203" s="4" t="str">
        <f>IF($H203=0,"",VLOOKUP($G203,Data!$G$3:$BA$2935,28,FALSE))</f>
        <v/>
      </c>
      <c r="AJ203" s="4" t="str">
        <f>IF($H203=0,"",VLOOKUP($G203,Data!$G$3:$BA$2935,29,FALSE))</f>
        <v/>
      </c>
      <c r="AK203" s="4" t="str">
        <f>IF($H203=0,"",VLOOKUP($G203,Data!$G$3:$BA$2935,30,FALSE))</f>
        <v/>
      </c>
      <c r="AL203" s="4" t="str">
        <f>IF($H203=0,"",VLOOKUP($G203,Data!$G$3:$BA$2935,31,FALSE))</f>
        <v/>
      </c>
      <c r="AM203" s="4" t="str">
        <f>IF($H203=0,"",VLOOKUP($G203,Data!$G$3:$BA$2935,32,FALSE))</f>
        <v/>
      </c>
      <c r="AN203" s="4" t="str">
        <f>IF($H203=0,"",VLOOKUP($G203,Data!$G$3:$BA$2935,33,FALSE))</f>
        <v/>
      </c>
      <c r="AO203" s="4" t="str">
        <f>IF($H203=0,"",VLOOKUP($G203,Data!$G$3:$BA$2935,34,FALSE))</f>
        <v/>
      </c>
      <c r="AP203" s="4" t="str">
        <f>IF($H203=0,"",VLOOKUP($G203,Data!$G$3:$BA$2935,35,FALSE))</f>
        <v/>
      </c>
      <c r="AQ203" s="4" t="str">
        <f>IF($H203=0,"",VLOOKUP($G203,Data!$G$3:$BA$2935,36,FALSE))</f>
        <v/>
      </c>
      <c r="AR203" s="4" t="str">
        <f>IF($H203=0,"",VLOOKUP($G203,Data!$G$3:$BA$2935,37,FALSE))</f>
        <v/>
      </c>
      <c r="AS203" s="4" t="str">
        <f>IF($H203=0,"",VLOOKUP($G203,Data!$G$3:$BA$2935,38,FALSE))</f>
        <v/>
      </c>
      <c r="AT203" s="4" t="str">
        <f>IF($H203=0,"",VLOOKUP($G203,Data!$G$3:$BA$2935,39,FALSE))</f>
        <v/>
      </c>
    </row>
    <row r="204" spans="1:46" x14ac:dyDescent="0.25">
      <c r="A204" s="4">
        <f>PSSE!A206</f>
        <v>936051</v>
      </c>
      <c r="B204" s="4" t="str">
        <f>PSSE!B206</f>
        <v>HOIXUAN_H1</v>
      </c>
      <c r="C204" s="4">
        <f>PSSE!D206</f>
        <v>13.8</v>
      </c>
      <c r="D204" s="4">
        <f>PSSE!E206</f>
        <v>110</v>
      </c>
      <c r="E204" s="4" t="str">
        <f>PSSE!F206</f>
        <v>TD</v>
      </c>
      <c r="F204" s="4">
        <f>PSSE!G206</f>
        <v>1</v>
      </c>
      <c r="G204" s="4" t="str">
        <f t="shared" si="3"/>
        <v>PSS13.8110TD1</v>
      </c>
      <c r="H204" s="4">
        <f>COUNTIF(Data!$G$3:$BA$2935,PSS!$G204)</f>
        <v>1</v>
      </c>
      <c r="I204" s="4" t="str">
        <f>IF($H204=0,"",VLOOKUP($G204,Data!$G$3:$BA$2935,2,FALSE))</f>
        <v>'PSS2A'</v>
      </c>
      <c r="J204" s="4">
        <f>PSSE!C206</f>
        <v>1</v>
      </c>
      <c r="K204" s="4">
        <f>IF($H204=0,"",VLOOKUP($G204,Data!$G$3:$BA$2935,4,FALSE))</f>
        <v>1</v>
      </c>
      <c r="L204" s="4">
        <f>IF($H204=0,"",VLOOKUP($G204,Data!$G$3:$BA$2935,5,FALSE))</f>
        <v>0</v>
      </c>
      <c r="M204" s="4">
        <f>IF($H204=0,"",VLOOKUP($G204,Data!$G$3:$BA$2935,6,FALSE))</f>
        <v>3</v>
      </c>
      <c r="N204" s="4">
        <f>IF($H204=0,"",VLOOKUP($G204,Data!$G$3:$BA$2935,7,FALSE))</f>
        <v>0</v>
      </c>
      <c r="O204" s="4">
        <f>IF($H204=0,"",VLOOKUP($G204,Data!$G$3:$BA$2935,8,FALSE))</f>
        <v>5</v>
      </c>
      <c r="P204" s="4">
        <f>IF($H204=0,"",VLOOKUP($G204,Data!$G$3:$BA$2935,9,FALSE))</f>
        <v>1</v>
      </c>
      <c r="Q204" s="4">
        <f>IF($H204=0,"",VLOOKUP($G204,Data!$G$3:$BA$2935,10,FALSE))</f>
        <v>2.5</v>
      </c>
      <c r="R204" s="4">
        <f>IF($H204=0,"",VLOOKUP($G204,Data!$G$3:$BA$2935,11,FALSE))</f>
        <v>2.5</v>
      </c>
      <c r="S204" s="4">
        <f>IF($H204=0,"",VLOOKUP($G204,Data!$G$3:$BA$2935,12,FALSE))</f>
        <v>0</v>
      </c>
      <c r="T204" s="4">
        <f>IF($H204=0,"",VLOOKUP($G204,Data!$G$3:$BA$2935,13,FALSE))</f>
        <v>2.5</v>
      </c>
      <c r="U204" s="4">
        <f>IF($H204=0,"",VLOOKUP($G204,Data!$G$3:$BA$2935,14,FALSE))</f>
        <v>0</v>
      </c>
      <c r="V204" s="4">
        <f>IF($H204=0,"",VLOOKUP($G204,Data!$G$3:$BA$2935,15,FALSE))</f>
        <v>2.5</v>
      </c>
      <c r="W204" s="4">
        <f>IF($H204=0,"",VLOOKUP($G204,Data!$G$3:$BA$2935,16,FALSE))</f>
        <v>0.39</v>
      </c>
      <c r="X204" s="4">
        <f>IF($H204=0,"",VLOOKUP($G204,Data!$G$3:$BA$2935,17,FALSE))</f>
        <v>1</v>
      </c>
      <c r="Y204" s="4">
        <f>IF($H204=0,"",VLOOKUP($G204,Data!$G$3:$BA$2935,18,FALSE))</f>
        <v>0</v>
      </c>
      <c r="Z204" s="4">
        <f>IF($H204=0,"",VLOOKUP($G204,Data!$G$3:$BA$2935,19,FALSE))</f>
        <v>0.1</v>
      </c>
      <c r="AA204" s="4">
        <f>IF($H204=0,"",VLOOKUP($G204,Data!$G$3:$BA$2935,20,FALSE))</f>
        <v>6.5</v>
      </c>
      <c r="AB204" s="4">
        <f>IF($H204=0,"",VLOOKUP($G204,Data!$G$3:$BA$2935,21,FALSE))</f>
        <v>0.44</v>
      </c>
      <c r="AC204" s="4">
        <f>IF($H204=0,"",VLOOKUP($G204,Data!$G$3:$BA$2935,22,FALSE))</f>
        <v>0.08</v>
      </c>
      <c r="AD204" s="4">
        <f>IF($H204=0,"",VLOOKUP($G204,Data!$G$3:$BA$2935,23,FALSE))</f>
        <v>0.2</v>
      </c>
      <c r="AE204" s="4">
        <f>IF($H204=0,"",VLOOKUP($G204,Data!$G$3:$BA$2935,24,FALSE))</f>
        <v>0.98</v>
      </c>
      <c r="AF204" s="4">
        <f>IF($H204=0,"",VLOOKUP($G204,Data!$G$3:$BA$2935,25,FALSE))</f>
        <v>0.1</v>
      </c>
      <c r="AG204" s="4">
        <f>IF($H204=0,"",VLOOKUP($G204,Data!$G$3:$BA$2935,26,FALSE))</f>
        <v>-0.1</v>
      </c>
      <c r="AH204" s="4" t="str">
        <f>IF($H204=0,"",VLOOKUP($G204,Data!$G$3:$BA$2935,27,FALSE))</f>
        <v>/</v>
      </c>
      <c r="AI204" s="4" t="str">
        <f>IF($H204=0,"",VLOOKUP($G204,Data!$G$3:$BA$2935,28,FALSE))</f>
        <v>/</v>
      </c>
      <c r="AJ204" s="4" t="str">
        <f>IF($H204=0,"",VLOOKUP($G204,Data!$G$3:$BA$2935,29,FALSE))</f>
        <v/>
      </c>
      <c r="AK204" s="4" t="str">
        <f>IF($H204=0,"",VLOOKUP($G204,Data!$G$3:$BA$2935,30,FALSE))</f>
        <v/>
      </c>
      <c r="AL204" s="4" t="str">
        <f>IF($H204=0,"",VLOOKUP($G204,Data!$G$3:$BA$2935,31,FALSE))</f>
        <v/>
      </c>
      <c r="AM204" s="4" t="str">
        <f>IF($H204=0,"",VLOOKUP($G204,Data!$G$3:$BA$2935,32,FALSE))</f>
        <v/>
      </c>
      <c r="AN204" s="4" t="str">
        <f>IF($H204=0,"",VLOOKUP($G204,Data!$G$3:$BA$2935,33,FALSE))</f>
        <v/>
      </c>
      <c r="AO204" s="4" t="str">
        <f>IF($H204=0,"",VLOOKUP($G204,Data!$G$3:$BA$2935,34,FALSE))</f>
        <v/>
      </c>
      <c r="AP204" s="4" t="str">
        <f>IF($H204=0,"",VLOOKUP($G204,Data!$G$3:$BA$2935,35,FALSE))</f>
        <v/>
      </c>
      <c r="AQ204" s="4" t="str">
        <f>IF($H204=0,"",VLOOKUP($G204,Data!$G$3:$BA$2935,36,FALSE))</f>
        <v/>
      </c>
      <c r="AR204" s="4" t="str">
        <f>IF($H204=0,"",VLOOKUP($G204,Data!$G$3:$BA$2935,37,FALSE))</f>
        <v/>
      </c>
      <c r="AS204" s="4" t="str">
        <f>IF($H204=0,"",VLOOKUP($G204,Data!$G$3:$BA$2935,38,FALSE))</f>
        <v/>
      </c>
      <c r="AT204" s="4" t="str">
        <f>IF($H204=0,"",VLOOKUP($G204,Data!$G$3:$BA$2935,39,FALSE))</f>
        <v/>
      </c>
    </row>
    <row r="205" spans="1:46" x14ac:dyDescent="0.25">
      <c r="A205" s="4">
        <f>PSSE!A207</f>
        <v>937001</v>
      </c>
      <c r="B205" s="4" t="str">
        <f>PSSE!B207</f>
        <v>BANVE_H1</v>
      </c>
      <c r="C205" s="4">
        <f>PSSE!D207</f>
        <v>13.8</v>
      </c>
      <c r="D205" s="4">
        <f>PSSE!E207</f>
        <v>165</v>
      </c>
      <c r="E205" s="4" t="str">
        <f>PSSE!F207</f>
        <v>TD</v>
      </c>
      <c r="F205" s="4">
        <f>PSSE!G207</f>
        <v>1</v>
      </c>
      <c r="G205" s="4" t="str">
        <f t="shared" si="3"/>
        <v>PSS13.8165TD1</v>
      </c>
      <c r="H205" s="4">
        <f>COUNTIF(Data!$G$3:$BA$2935,PSS!$G205)</f>
        <v>1</v>
      </c>
      <c r="I205" s="4" t="str">
        <f>IF($H205=0,"",VLOOKUP($G205,Data!$G$3:$BA$2935,2,FALSE))</f>
        <v>'PSS2A'</v>
      </c>
      <c r="J205" s="4">
        <f>PSSE!C207</f>
        <v>2</v>
      </c>
      <c r="K205" s="4">
        <f>IF($H205=0,"",VLOOKUP($G205,Data!$G$3:$BA$2935,4,FALSE))</f>
        <v>1</v>
      </c>
      <c r="L205" s="4">
        <f>IF($H205=0,"",VLOOKUP($G205,Data!$G$3:$BA$2935,5,FALSE))</f>
        <v>0</v>
      </c>
      <c r="M205" s="4">
        <f>IF($H205=0,"",VLOOKUP($G205,Data!$G$3:$BA$2935,6,FALSE))</f>
        <v>3</v>
      </c>
      <c r="N205" s="4">
        <f>IF($H205=0,"",VLOOKUP($G205,Data!$G$3:$BA$2935,7,FALSE))</f>
        <v>0</v>
      </c>
      <c r="O205" s="4">
        <f>IF($H205=0,"",VLOOKUP($G205,Data!$G$3:$BA$2935,8,FALSE))</f>
        <v>5</v>
      </c>
      <c r="P205" s="4">
        <f>IF($H205=0,"",VLOOKUP($G205,Data!$G$3:$BA$2935,9,FALSE))</f>
        <v>1</v>
      </c>
      <c r="Q205" s="4">
        <f>IF($H205=0,"",VLOOKUP($G205,Data!$G$3:$BA$2935,10,FALSE))</f>
        <v>2.5</v>
      </c>
      <c r="R205" s="4">
        <f>IF($H205=0,"",VLOOKUP($G205,Data!$G$3:$BA$2935,11,FALSE))</f>
        <v>2.5</v>
      </c>
      <c r="S205" s="4">
        <f>IF($H205=0,"",VLOOKUP($G205,Data!$G$3:$BA$2935,12,FALSE))</f>
        <v>0</v>
      </c>
      <c r="T205" s="4">
        <f>IF($H205=0,"",VLOOKUP($G205,Data!$G$3:$BA$2935,13,FALSE))</f>
        <v>2.5</v>
      </c>
      <c r="U205" s="4">
        <f>IF($H205=0,"",VLOOKUP($G205,Data!$G$3:$BA$2935,14,FALSE))</f>
        <v>0</v>
      </c>
      <c r="V205" s="4">
        <f>IF($H205=0,"",VLOOKUP($G205,Data!$G$3:$BA$2935,15,FALSE))</f>
        <v>2.5</v>
      </c>
      <c r="W205" s="4">
        <f>IF($H205=0,"",VLOOKUP($G205,Data!$G$3:$BA$2935,16,FALSE))</f>
        <v>0.39</v>
      </c>
      <c r="X205" s="4">
        <f>IF($H205=0,"",VLOOKUP($G205,Data!$G$3:$BA$2935,17,FALSE))</f>
        <v>1</v>
      </c>
      <c r="Y205" s="4">
        <f>IF($H205=0,"",VLOOKUP($G205,Data!$G$3:$BA$2935,18,FALSE))</f>
        <v>0</v>
      </c>
      <c r="Z205" s="4">
        <f>IF($H205=0,"",VLOOKUP($G205,Data!$G$3:$BA$2935,19,FALSE))</f>
        <v>0.1</v>
      </c>
      <c r="AA205" s="4">
        <f>IF($H205=0,"",VLOOKUP($G205,Data!$G$3:$BA$2935,20,FALSE))</f>
        <v>6.5</v>
      </c>
      <c r="AB205" s="4">
        <f>IF($H205=0,"",VLOOKUP($G205,Data!$G$3:$BA$2935,21,FALSE))</f>
        <v>0.44</v>
      </c>
      <c r="AC205" s="4">
        <f>IF($H205=0,"",VLOOKUP($G205,Data!$G$3:$BA$2935,22,FALSE))</f>
        <v>0.08</v>
      </c>
      <c r="AD205" s="4">
        <f>IF($H205=0,"",VLOOKUP($G205,Data!$G$3:$BA$2935,23,FALSE))</f>
        <v>0.2</v>
      </c>
      <c r="AE205" s="4">
        <f>IF($H205=0,"",VLOOKUP($G205,Data!$G$3:$BA$2935,24,FALSE))</f>
        <v>0.98</v>
      </c>
      <c r="AF205" s="4">
        <f>IF($H205=0,"",VLOOKUP($G205,Data!$G$3:$BA$2935,25,FALSE))</f>
        <v>0.1</v>
      </c>
      <c r="AG205" s="4">
        <f>IF($H205=0,"",VLOOKUP($G205,Data!$G$3:$BA$2935,26,FALSE))</f>
        <v>-0.1</v>
      </c>
      <c r="AH205" s="4" t="str">
        <f>IF($H205=0,"",VLOOKUP($G205,Data!$G$3:$BA$2935,27,FALSE))</f>
        <v>/</v>
      </c>
      <c r="AI205" s="4" t="str">
        <f>IF($H205=0,"",VLOOKUP($G205,Data!$G$3:$BA$2935,28,FALSE))</f>
        <v>/</v>
      </c>
      <c r="AJ205" s="4" t="str">
        <f>IF($H205=0,"",VLOOKUP($G205,Data!$G$3:$BA$2935,29,FALSE))</f>
        <v/>
      </c>
      <c r="AK205" s="4" t="str">
        <f>IF($H205=0,"",VLOOKUP($G205,Data!$G$3:$BA$2935,30,FALSE))</f>
        <v/>
      </c>
      <c r="AL205" s="4" t="str">
        <f>IF($H205=0,"",VLOOKUP($G205,Data!$G$3:$BA$2935,31,FALSE))</f>
        <v/>
      </c>
      <c r="AM205" s="4" t="str">
        <f>IF($H205=0,"",VLOOKUP($G205,Data!$G$3:$BA$2935,32,FALSE))</f>
        <v/>
      </c>
      <c r="AN205" s="4" t="str">
        <f>IF($H205=0,"",VLOOKUP($G205,Data!$G$3:$BA$2935,33,FALSE))</f>
        <v/>
      </c>
      <c r="AO205" s="4" t="str">
        <f>IF($H205=0,"",VLOOKUP($G205,Data!$G$3:$BA$2935,34,FALSE))</f>
        <v/>
      </c>
      <c r="AP205" s="4" t="str">
        <f>IF($H205=0,"",VLOOKUP($G205,Data!$G$3:$BA$2935,35,FALSE))</f>
        <v/>
      </c>
      <c r="AQ205" s="4" t="str">
        <f>IF($H205=0,"",VLOOKUP($G205,Data!$G$3:$BA$2935,36,FALSE))</f>
        <v/>
      </c>
      <c r="AR205" s="4" t="str">
        <f>IF($H205=0,"",VLOOKUP($G205,Data!$G$3:$BA$2935,37,FALSE))</f>
        <v/>
      </c>
      <c r="AS205" s="4" t="str">
        <f>IF($H205=0,"",VLOOKUP($G205,Data!$G$3:$BA$2935,38,FALSE))</f>
        <v/>
      </c>
      <c r="AT205" s="4" t="str">
        <f>IF($H205=0,"",VLOOKUP($G205,Data!$G$3:$BA$2935,39,FALSE))</f>
        <v/>
      </c>
    </row>
    <row r="206" spans="1:46" x14ac:dyDescent="0.25">
      <c r="A206" s="4">
        <f>PSSE!A208</f>
        <v>937002</v>
      </c>
      <c r="B206" s="4" t="str">
        <f>PSSE!B208</f>
        <v>BANVE_H2</v>
      </c>
      <c r="C206" s="4">
        <f>PSSE!D208</f>
        <v>13.8</v>
      </c>
      <c r="D206" s="4">
        <f>PSSE!E208</f>
        <v>165</v>
      </c>
      <c r="E206" s="4" t="str">
        <f>PSSE!F208</f>
        <v>TD</v>
      </c>
      <c r="F206" s="4">
        <f>PSSE!G208</f>
        <v>1</v>
      </c>
      <c r="G206" s="4" t="str">
        <f t="shared" si="3"/>
        <v>PSS13.8165TD1</v>
      </c>
      <c r="H206" s="4">
        <f>COUNTIF(Data!$G$3:$BA$2935,PSS!$G206)</f>
        <v>1</v>
      </c>
      <c r="I206" s="4" t="str">
        <f>IF($H206=0,"",VLOOKUP($G206,Data!$G$3:$BA$2935,2,FALSE))</f>
        <v>'PSS2A'</v>
      </c>
      <c r="J206" s="4">
        <f>PSSE!C208</f>
        <v>1</v>
      </c>
      <c r="K206" s="4">
        <f>IF($H206=0,"",VLOOKUP($G206,Data!$G$3:$BA$2935,4,FALSE))</f>
        <v>1</v>
      </c>
      <c r="L206" s="4">
        <f>IF($H206=0,"",VLOOKUP($G206,Data!$G$3:$BA$2935,5,FALSE))</f>
        <v>0</v>
      </c>
      <c r="M206" s="4">
        <f>IF($H206=0,"",VLOOKUP($G206,Data!$G$3:$BA$2935,6,FALSE))</f>
        <v>3</v>
      </c>
      <c r="N206" s="4">
        <f>IF($H206=0,"",VLOOKUP($G206,Data!$G$3:$BA$2935,7,FALSE))</f>
        <v>0</v>
      </c>
      <c r="O206" s="4">
        <f>IF($H206=0,"",VLOOKUP($G206,Data!$G$3:$BA$2935,8,FALSE))</f>
        <v>5</v>
      </c>
      <c r="P206" s="4">
        <f>IF($H206=0,"",VLOOKUP($G206,Data!$G$3:$BA$2935,9,FALSE))</f>
        <v>1</v>
      </c>
      <c r="Q206" s="4">
        <f>IF($H206=0,"",VLOOKUP($G206,Data!$G$3:$BA$2935,10,FALSE))</f>
        <v>2.5</v>
      </c>
      <c r="R206" s="4">
        <f>IF($H206=0,"",VLOOKUP($G206,Data!$G$3:$BA$2935,11,FALSE))</f>
        <v>2.5</v>
      </c>
      <c r="S206" s="4">
        <f>IF($H206=0,"",VLOOKUP($G206,Data!$G$3:$BA$2935,12,FALSE))</f>
        <v>0</v>
      </c>
      <c r="T206" s="4">
        <f>IF($H206=0,"",VLOOKUP($G206,Data!$G$3:$BA$2935,13,FALSE))</f>
        <v>2.5</v>
      </c>
      <c r="U206" s="4">
        <f>IF($H206=0,"",VLOOKUP($G206,Data!$G$3:$BA$2935,14,FALSE))</f>
        <v>0</v>
      </c>
      <c r="V206" s="4">
        <f>IF($H206=0,"",VLOOKUP($G206,Data!$G$3:$BA$2935,15,FALSE))</f>
        <v>2.5</v>
      </c>
      <c r="W206" s="4">
        <f>IF($H206=0,"",VLOOKUP($G206,Data!$G$3:$BA$2935,16,FALSE))</f>
        <v>0.39</v>
      </c>
      <c r="X206" s="4">
        <f>IF($H206=0,"",VLOOKUP($G206,Data!$G$3:$BA$2935,17,FALSE))</f>
        <v>1</v>
      </c>
      <c r="Y206" s="4">
        <f>IF($H206=0,"",VLOOKUP($G206,Data!$G$3:$BA$2935,18,FALSE))</f>
        <v>0</v>
      </c>
      <c r="Z206" s="4">
        <f>IF($H206=0,"",VLOOKUP($G206,Data!$G$3:$BA$2935,19,FALSE))</f>
        <v>0.1</v>
      </c>
      <c r="AA206" s="4">
        <f>IF($H206=0,"",VLOOKUP($G206,Data!$G$3:$BA$2935,20,FALSE))</f>
        <v>6.5</v>
      </c>
      <c r="AB206" s="4">
        <f>IF($H206=0,"",VLOOKUP($G206,Data!$G$3:$BA$2935,21,FALSE))</f>
        <v>0.44</v>
      </c>
      <c r="AC206" s="4">
        <f>IF($H206=0,"",VLOOKUP($G206,Data!$G$3:$BA$2935,22,FALSE))</f>
        <v>0.08</v>
      </c>
      <c r="AD206" s="4">
        <f>IF($H206=0,"",VLOOKUP($G206,Data!$G$3:$BA$2935,23,FALSE))</f>
        <v>0.2</v>
      </c>
      <c r="AE206" s="4">
        <f>IF($H206=0,"",VLOOKUP($G206,Data!$G$3:$BA$2935,24,FALSE))</f>
        <v>0.98</v>
      </c>
      <c r="AF206" s="4">
        <f>IF($H206=0,"",VLOOKUP($G206,Data!$G$3:$BA$2935,25,FALSE))</f>
        <v>0.1</v>
      </c>
      <c r="AG206" s="4">
        <f>IF($H206=0,"",VLOOKUP($G206,Data!$G$3:$BA$2935,26,FALSE))</f>
        <v>-0.1</v>
      </c>
      <c r="AH206" s="4" t="str">
        <f>IF($H206=0,"",VLOOKUP($G206,Data!$G$3:$BA$2935,27,FALSE))</f>
        <v>/</v>
      </c>
      <c r="AI206" s="4" t="str">
        <f>IF($H206=0,"",VLOOKUP($G206,Data!$G$3:$BA$2935,28,FALSE))</f>
        <v>/</v>
      </c>
      <c r="AJ206" s="4" t="str">
        <f>IF($H206=0,"",VLOOKUP($G206,Data!$G$3:$BA$2935,29,FALSE))</f>
        <v/>
      </c>
      <c r="AK206" s="4" t="str">
        <f>IF($H206=0,"",VLOOKUP($G206,Data!$G$3:$BA$2935,30,FALSE))</f>
        <v/>
      </c>
      <c r="AL206" s="4" t="str">
        <f>IF($H206=0,"",VLOOKUP($G206,Data!$G$3:$BA$2935,31,FALSE))</f>
        <v/>
      </c>
      <c r="AM206" s="4" t="str">
        <f>IF($H206=0,"",VLOOKUP($G206,Data!$G$3:$BA$2935,32,FALSE))</f>
        <v/>
      </c>
      <c r="AN206" s="4" t="str">
        <f>IF($H206=0,"",VLOOKUP($G206,Data!$G$3:$BA$2935,33,FALSE))</f>
        <v/>
      </c>
      <c r="AO206" s="4" t="str">
        <f>IF($H206=0,"",VLOOKUP($G206,Data!$G$3:$BA$2935,34,FALSE))</f>
        <v/>
      </c>
      <c r="AP206" s="4" t="str">
        <f>IF($H206=0,"",VLOOKUP($G206,Data!$G$3:$BA$2935,35,FALSE))</f>
        <v/>
      </c>
      <c r="AQ206" s="4" t="str">
        <f>IF($H206=0,"",VLOOKUP($G206,Data!$G$3:$BA$2935,36,FALSE))</f>
        <v/>
      </c>
      <c r="AR206" s="4" t="str">
        <f>IF($H206=0,"",VLOOKUP($G206,Data!$G$3:$BA$2935,37,FALSE))</f>
        <v/>
      </c>
      <c r="AS206" s="4" t="str">
        <f>IF($H206=0,"",VLOOKUP($G206,Data!$G$3:$BA$2935,38,FALSE))</f>
        <v/>
      </c>
      <c r="AT206" s="4" t="str">
        <f>IF($H206=0,"",VLOOKUP($G206,Data!$G$3:$BA$2935,39,FALSE))</f>
        <v/>
      </c>
    </row>
    <row r="207" spans="1:46" x14ac:dyDescent="0.25">
      <c r="A207" s="4">
        <f>PSSE!A209</f>
        <v>937011</v>
      </c>
      <c r="B207" s="4" t="str">
        <f>PSSE!B209</f>
        <v>NHANHAC_H1</v>
      </c>
      <c r="C207" s="4">
        <f>PSSE!D209</f>
        <v>10.5</v>
      </c>
      <c r="D207" s="4">
        <f>PSSE!E209</f>
        <v>55</v>
      </c>
      <c r="E207" s="4" t="str">
        <f>PSSE!F209</f>
        <v>TD</v>
      </c>
      <c r="F207" s="4">
        <f>PSSE!G209</f>
        <v>1</v>
      </c>
      <c r="G207" s="4" t="str">
        <f t="shared" si="3"/>
        <v>PSS10.555TD1</v>
      </c>
      <c r="H207" s="4">
        <f>COUNTIF(Data!$G$3:$BA$2935,PSS!$G207)</f>
        <v>1</v>
      </c>
      <c r="I207" s="4" t="str">
        <f>IF($H207=0,"",VLOOKUP($G207,Data!$G$3:$BA$2935,2,FALSE))</f>
        <v>'PSS2A'</v>
      </c>
      <c r="J207" s="4">
        <f>PSSE!C209</f>
        <v>1</v>
      </c>
      <c r="K207" s="4">
        <f>IF($H207=0,"",VLOOKUP($G207,Data!$G$3:$BA$2935,4,FALSE))</f>
        <v>1</v>
      </c>
      <c r="L207" s="4">
        <f>IF($H207=0,"",VLOOKUP($G207,Data!$G$3:$BA$2935,5,FALSE))</f>
        <v>0</v>
      </c>
      <c r="M207" s="4">
        <f>IF($H207=0,"",VLOOKUP($G207,Data!$G$3:$BA$2935,6,FALSE))</f>
        <v>3</v>
      </c>
      <c r="N207" s="4">
        <f>IF($H207=0,"",VLOOKUP($G207,Data!$G$3:$BA$2935,7,FALSE))</f>
        <v>0</v>
      </c>
      <c r="O207" s="4">
        <f>IF($H207=0,"",VLOOKUP($G207,Data!$G$3:$BA$2935,8,FALSE))</f>
        <v>5</v>
      </c>
      <c r="P207" s="4">
        <f>IF($H207=0,"",VLOOKUP($G207,Data!$G$3:$BA$2935,9,FALSE))</f>
        <v>1</v>
      </c>
      <c r="Q207" s="4">
        <f>IF($H207=0,"",VLOOKUP($G207,Data!$G$3:$BA$2935,10,FALSE))</f>
        <v>2.5</v>
      </c>
      <c r="R207" s="4">
        <f>IF($H207=0,"",VLOOKUP($G207,Data!$G$3:$BA$2935,11,FALSE))</f>
        <v>2.5</v>
      </c>
      <c r="S207" s="4">
        <f>IF($H207=0,"",VLOOKUP($G207,Data!$G$3:$BA$2935,12,FALSE))</f>
        <v>0</v>
      </c>
      <c r="T207" s="4">
        <f>IF($H207=0,"",VLOOKUP($G207,Data!$G$3:$BA$2935,13,FALSE))</f>
        <v>2.5</v>
      </c>
      <c r="U207" s="4">
        <f>IF($H207=0,"",VLOOKUP($G207,Data!$G$3:$BA$2935,14,FALSE))</f>
        <v>0</v>
      </c>
      <c r="V207" s="4">
        <f>IF($H207=0,"",VLOOKUP($G207,Data!$G$3:$BA$2935,15,FALSE))</f>
        <v>2.5</v>
      </c>
      <c r="W207" s="4">
        <f>IF($H207=0,"",VLOOKUP($G207,Data!$G$3:$BA$2935,16,FALSE))</f>
        <v>0.39</v>
      </c>
      <c r="X207" s="4">
        <f>IF($H207=0,"",VLOOKUP($G207,Data!$G$3:$BA$2935,17,FALSE))</f>
        <v>1</v>
      </c>
      <c r="Y207" s="4">
        <f>IF($H207=0,"",VLOOKUP($G207,Data!$G$3:$BA$2935,18,FALSE))</f>
        <v>0</v>
      </c>
      <c r="Z207" s="4">
        <f>IF($H207=0,"",VLOOKUP($G207,Data!$G$3:$BA$2935,19,FALSE))</f>
        <v>0.1</v>
      </c>
      <c r="AA207" s="4">
        <f>IF($H207=0,"",VLOOKUP($G207,Data!$G$3:$BA$2935,20,FALSE))</f>
        <v>6.5</v>
      </c>
      <c r="AB207" s="4">
        <f>IF($H207=0,"",VLOOKUP($G207,Data!$G$3:$BA$2935,21,FALSE))</f>
        <v>0.44</v>
      </c>
      <c r="AC207" s="4">
        <f>IF($H207=0,"",VLOOKUP($G207,Data!$G$3:$BA$2935,22,FALSE))</f>
        <v>0.08</v>
      </c>
      <c r="AD207" s="4">
        <f>IF($H207=0,"",VLOOKUP($G207,Data!$G$3:$BA$2935,23,FALSE))</f>
        <v>0.2</v>
      </c>
      <c r="AE207" s="4">
        <f>IF($H207=0,"",VLOOKUP($G207,Data!$G$3:$BA$2935,24,FALSE))</f>
        <v>0.98</v>
      </c>
      <c r="AF207" s="4">
        <f>IF($H207=0,"",VLOOKUP($G207,Data!$G$3:$BA$2935,25,FALSE))</f>
        <v>0.1</v>
      </c>
      <c r="AG207" s="4">
        <f>IF($H207=0,"",VLOOKUP($G207,Data!$G$3:$BA$2935,26,FALSE))</f>
        <v>-0.1</v>
      </c>
      <c r="AH207" s="4" t="str">
        <f>IF($H207=0,"",VLOOKUP($G207,Data!$G$3:$BA$2935,27,FALSE))</f>
        <v>/</v>
      </c>
      <c r="AI207" s="4" t="str">
        <f>IF($H207=0,"",VLOOKUP($G207,Data!$G$3:$BA$2935,28,FALSE))</f>
        <v>/</v>
      </c>
      <c r="AJ207" s="4" t="str">
        <f>IF($H207=0,"",VLOOKUP($G207,Data!$G$3:$BA$2935,29,FALSE))</f>
        <v/>
      </c>
      <c r="AK207" s="4" t="str">
        <f>IF($H207=0,"",VLOOKUP($G207,Data!$G$3:$BA$2935,30,FALSE))</f>
        <v/>
      </c>
      <c r="AL207" s="4" t="str">
        <f>IF($H207=0,"",VLOOKUP($G207,Data!$G$3:$BA$2935,31,FALSE))</f>
        <v/>
      </c>
      <c r="AM207" s="4" t="str">
        <f>IF($H207=0,"",VLOOKUP($G207,Data!$G$3:$BA$2935,32,FALSE))</f>
        <v/>
      </c>
      <c r="AN207" s="4" t="str">
        <f>IF($H207=0,"",VLOOKUP($G207,Data!$G$3:$BA$2935,33,FALSE))</f>
        <v/>
      </c>
      <c r="AO207" s="4" t="str">
        <f>IF($H207=0,"",VLOOKUP($G207,Data!$G$3:$BA$2935,34,FALSE))</f>
        <v/>
      </c>
      <c r="AP207" s="4" t="str">
        <f>IF($H207=0,"",VLOOKUP($G207,Data!$G$3:$BA$2935,35,FALSE))</f>
        <v/>
      </c>
      <c r="AQ207" s="4" t="str">
        <f>IF($H207=0,"",VLOOKUP($G207,Data!$G$3:$BA$2935,36,FALSE))</f>
        <v/>
      </c>
      <c r="AR207" s="4" t="str">
        <f>IF($H207=0,"",VLOOKUP($G207,Data!$G$3:$BA$2935,37,FALSE))</f>
        <v/>
      </c>
      <c r="AS207" s="4" t="str">
        <f>IF($H207=0,"",VLOOKUP($G207,Data!$G$3:$BA$2935,38,FALSE))</f>
        <v/>
      </c>
      <c r="AT207" s="4" t="str">
        <f>IF($H207=0,"",VLOOKUP($G207,Data!$G$3:$BA$2935,39,FALSE))</f>
        <v/>
      </c>
    </row>
    <row r="208" spans="1:46" x14ac:dyDescent="0.25">
      <c r="A208" s="4">
        <f>PSSE!A210</f>
        <v>937021</v>
      </c>
      <c r="B208" s="4" t="str">
        <f>PSSE!B210</f>
        <v>KHEBO_H1</v>
      </c>
      <c r="C208" s="4">
        <f>PSSE!D210</f>
        <v>13.8</v>
      </c>
      <c r="D208" s="4">
        <f>PSSE!E210</f>
        <v>110</v>
      </c>
      <c r="E208" s="4" t="str">
        <f>PSSE!F210</f>
        <v>TD</v>
      </c>
      <c r="F208" s="4">
        <f>PSSE!G210</f>
        <v>1</v>
      </c>
      <c r="G208" s="4" t="str">
        <f t="shared" si="3"/>
        <v>PSS13.8110TD1</v>
      </c>
      <c r="H208" s="4">
        <f>COUNTIF(Data!$G$3:$BA$2935,PSS!$G208)</f>
        <v>1</v>
      </c>
      <c r="I208" s="4" t="str">
        <f>IF($H208=0,"",VLOOKUP($G208,Data!$G$3:$BA$2935,2,FALSE))</f>
        <v>'PSS2A'</v>
      </c>
      <c r="J208" s="4">
        <f>PSSE!C210</f>
        <v>1</v>
      </c>
      <c r="K208" s="4">
        <f>IF($H208=0,"",VLOOKUP($G208,Data!$G$3:$BA$2935,4,FALSE))</f>
        <v>1</v>
      </c>
      <c r="L208" s="4">
        <f>IF($H208=0,"",VLOOKUP($G208,Data!$G$3:$BA$2935,5,FALSE))</f>
        <v>0</v>
      </c>
      <c r="M208" s="4">
        <f>IF($H208=0,"",VLOOKUP($G208,Data!$G$3:$BA$2935,6,FALSE))</f>
        <v>3</v>
      </c>
      <c r="N208" s="4">
        <f>IF($H208=0,"",VLOOKUP($G208,Data!$G$3:$BA$2935,7,FALSE))</f>
        <v>0</v>
      </c>
      <c r="O208" s="4">
        <f>IF($H208=0,"",VLOOKUP($G208,Data!$G$3:$BA$2935,8,FALSE))</f>
        <v>5</v>
      </c>
      <c r="P208" s="4">
        <f>IF($H208=0,"",VLOOKUP($G208,Data!$G$3:$BA$2935,9,FALSE))</f>
        <v>1</v>
      </c>
      <c r="Q208" s="4">
        <f>IF($H208=0,"",VLOOKUP($G208,Data!$G$3:$BA$2935,10,FALSE))</f>
        <v>2.5</v>
      </c>
      <c r="R208" s="4">
        <f>IF($H208=0,"",VLOOKUP($G208,Data!$G$3:$BA$2935,11,FALSE))</f>
        <v>2.5</v>
      </c>
      <c r="S208" s="4">
        <f>IF($H208=0,"",VLOOKUP($G208,Data!$G$3:$BA$2935,12,FALSE))</f>
        <v>0</v>
      </c>
      <c r="T208" s="4">
        <f>IF($H208=0,"",VLOOKUP($G208,Data!$G$3:$BA$2935,13,FALSE))</f>
        <v>2.5</v>
      </c>
      <c r="U208" s="4">
        <f>IF($H208=0,"",VLOOKUP($G208,Data!$G$3:$BA$2935,14,FALSE))</f>
        <v>0</v>
      </c>
      <c r="V208" s="4">
        <f>IF($H208=0,"",VLOOKUP($G208,Data!$G$3:$BA$2935,15,FALSE))</f>
        <v>2.5</v>
      </c>
      <c r="W208" s="4">
        <f>IF($H208=0,"",VLOOKUP($G208,Data!$G$3:$BA$2935,16,FALSE))</f>
        <v>0.39</v>
      </c>
      <c r="X208" s="4">
        <f>IF($H208=0,"",VLOOKUP($G208,Data!$G$3:$BA$2935,17,FALSE))</f>
        <v>1</v>
      </c>
      <c r="Y208" s="4">
        <f>IF($H208=0,"",VLOOKUP($G208,Data!$G$3:$BA$2935,18,FALSE))</f>
        <v>0</v>
      </c>
      <c r="Z208" s="4">
        <f>IF($H208=0,"",VLOOKUP($G208,Data!$G$3:$BA$2935,19,FALSE))</f>
        <v>0.1</v>
      </c>
      <c r="AA208" s="4">
        <f>IF($H208=0,"",VLOOKUP($G208,Data!$G$3:$BA$2935,20,FALSE))</f>
        <v>6.5</v>
      </c>
      <c r="AB208" s="4">
        <f>IF($H208=0,"",VLOOKUP($G208,Data!$G$3:$BA$2935,21,FALSE))</f>
        <v>0.44</v>
      </c>
      <c r="AC208" s="4">
        <f>IF($H208=0,"",VLOOKUP($G208,Data!$G$3:$BA$2935,22,FALSE))</f>
        <v>0.08</v>
      </c>
      <c r="AD208" s="4">
        <f>IF($H208=0,"",VLOOKUP($G208,Data!$G$3:$BA$2935,23,FALSE))</f>
        <v>0.2</v>
      </c>
      <c r="AE208" s="4">
        <f>IF($H208=0,"",VLOOKUP($G208,Data!$G$3:$BA$2935,24,FALSE))</f>
        <v>0.98</v>
      </c>
      <c r="AF208" s="4">
        <f>IF($H208=0,"",VLOOKUP($G208,Data!$G$3:$BA$2935,25,FALSE))</f>
        <v>0.1</v>
      </c>
      <c r="AG208" s="4">
        <f>IF($H208=0,"",VLOOKUP($G208,Data!$G$3:$BA$2935,26,FALSE))</f>
        <v>-0.1</v>
      </c>
      <c r="AH208" s="4" t="str">
        <f>IF($H208=0,"",VLOOKUP($G208,Data!$G$3:$BA$2935,27,FALSE))</f>
        <v>/</v>
      </c>
      <c r="AI208" s="4" t="str">
        <f>IF($H208=0,"",VLOOKUP($G208,Data!$G$3:$BA$2935,28,FALSE))</f>
        <v>/</v>
      </c>
      <c r="AJ208" s="4" t="str">
        <f>IF($H208=0,"",VLOOKUP($G208,Data!$G$3:$BA$2935,29,FALSE))</f>
        <v/>
      </c>
      <c r="AK208" s="4" t="str">
        <f>IF($H208=0,"",VLOOKUP($G208,Data!$G$3:$BA$2935,30,FALSE))</f>
        <v/>
      </c>
      <c r="AL208" s="4" t="str">
        <f>IF($H208=0,"",VLOOKUP($G208,Data!$G$3:$BA$2935,31,FALSE))</f>
        <v/>
      </c>
      <c r="AM208" s="4" t="str">
        <f>IF($H208=0,"",VLOOKUP($G208,Data!$G$3:$BA$2935,32,FALSE))</f>
        <v/>
      </c>
      <c r="AN208" s="4" t="str">
        <f>IF($H208=0,"",VLOOKUP($G208,Data!$G$3:$BA$2935,33,FALSE))</f>
        <v/>
      </c>
      <c r="AO208" s="4" t="str">
        <f>IF($H208=0,"",VLOOKUP($G208,Data!$G$3:$BA$2935,34,FALSE))</f>
        <v/>
      </c>
      <c r="AP208" s="4" t="str">
        <f>IF($H208=0,"",VLOOKUP($G208,Data!$G$3:$BA$2935,35,FALSE))</f>
        <v/>
      </c>
      <c r="AQ208" s="4" t="str">
        <f>IF($H208=0,"",VLOOKUP($G208,Data!$G$3:$BA$2935,36,FALSE))</f>
        <v/>
      </c>
      <c r="AR208" s="4" t="str">
        <f>IF($H208=0,"",VLOOKUP($G208,Data!$G$3:$BA$2935,37,FALSE))</f>
        <v/>
      </c>
      <c r="AS208" s="4" t="str">
        <f>IF($H208=0,"",VLOOKUP($G208,Data!$G$3:$BA$2935,38,FALSE))</f>
        <v/>
      </c>
      <c r="AT208" s="4" t="str">
        <f>IF($H208=0,"",VLOOKUP($G208,Data!$G$3:$BA$2935,39,FALSE))</f>
        <v/>
      </c>
    </row>
    <row r="209" spans="1:46" x14ac:dyDescent="0.25">
      <c r="A209" s="4">
        <f>PSSE!A211</f>
        <v>937031</v>
      </c>
      <c r="B209" s="4" t="str">
        <f>PSSE!B211</f>
        <v>NAMMO_H1</v>
      </c>
      <c r="C209" s="4">
        <f>PSSE!D211</f>
        <v>13.8</v>
      </c>
      <c r="D209" s="4">
        <f>PSSE!E211</f>
        <v>110</v>
      </c>
      <c r="E209" s="4" t="str">
        <f>PSSE!F211</f>
        <v>TD</v>
      </c>
      <c r="F209" s="4">
        <f>PSSE!G211</f>
        <v>1</v>
      </c>
      <c r="G209" s="4" t="str">
        <f t="shared" si="3"/>
        <v>PSS13.8110TD1</v>
      </c>
      <c r="H209" s="4">
        <f>COUNTIF(Data!$G$3:$BA$2935,PSS!$G209)</f>
        <v>1</v>
      </c>
      <c r="I209" s="4" t="str">
        <f>IF($H209=0,"",VLOOKUP($G209,Data!$G$3:$BA$2935,2,FALSE))</f>
        <v>'PSS2A'</v>
      </c>
      <c r="J209" s="4">
        <f>PSSE!C211</f>
        <v>1</v>
      </c>
      <c r="K209" s="4">
        <f>IF($H209=0,"",VLOOKUP($G209,Data!$G$3:$BA$2935,4,FALSE))</f>
        <v>1</v>
      </c>
      <c r="L209" s="4">
        <f>IF($H209=0,"",VLOOKUP($G209,Data!$G$3:$BA$2935,5,FALSE))</f>
        <v>0</v>
      </c>
      <c r="M209" s="4">
        <f>IF($H209=0,"",VLOOKUP($G209,Data!$G$3:$BA$2935,6,FALSE))</f>
        <v>3</v>
      </c>
      <c r="N209" s="4">
        <f>IF($H209=0,"",VLOOKUP($G209,Data!$G$3:$BA$2935,7,FALSE))</f>
        <v>0</v>
      </c>
      <c r="O209" s="4">
        <f>IF($H209=0,"",VLOOKUP($G209,Data!$G$3:$BA$2935,8,FALSE))</f>
        <v>5</v>
      </c>
      <c r="P209" s="4">
        <f>IF($H209=0,"",VLOOKUP($G209,Data!$G$3:$BA$2935,9,FALSE))</f>
        <v>1</v>
      </c>
      <c r="Q209" s="4">
        <f>IF($H209=0,"",VLOOKUP($G209,Data!$G$3:$BA$2935,10,FALSE))</f>
        <v>2.5</v>
      </c>
      <c r="R209" s="4">
        <f>IF($H209=0,"",VLOOKUP($G209,Data!$G$3:$BA$2935,11,FALSE))</f>
        <v>2.5</v>
      </c>
      <c r="S209" s="4">
        <f>IF($H209=0,"",VLOOKUP($G209,Data!$G$3:$BA$2935,12,FALSE))</f>
        <v>0</v>
      </c>
      <c r="T209" s="4">
        <f>IF($H209=0,"",VLOOKUP($G209,Data!$G$3:$BA$2935,13,FALSE))</f>
        <v>2.5</v>
      </c>
      <c r="U209" s="4">
        <f>IF($H209=0,"",VLOOKUP($G209,Data!$G$3:$BA$2935,14,FALSE))</f>
        <v>0</v>
      </c>
      <c r="V209" s="4">
        <f>IF($H209=0,"",VLOOKUP($G209,Data!$G$3:$BA$2935,15,FALSE))</f>
        <v>2.5</v>
      </c>
      <c r="W209" s="4">
        <f>IF($H209=0,"",VLOOKUP($G209,Data!$G$3:$BA$2935,16,FALSE))</f>
        <v>0.39</v>
      </c>
      <c r="X209" s="4">
        <f>IF($H209=0,"",VLOOKUP($G209,Data!$G$3:$BA$2935,17,FALSE))</f>
        <v>1</v>
      </c>
      <c r="Y209" s="4">
        <f>IF($H209=0,"",VLOOKUP($G209,Data!$G$3:$BA$2935,18,FALSE))</f>
        <v>0</v>
      </c>
      <c r="Z209" s="4">
        <f>IF($H209=0,"",VLOOKUP($G209,Data!$G$3:$BA$2935,19,FALSE))</f>
        <v>0.1</v>
      </c>
      <c r="AA209" s="4">
        <f>IF($H209=0,"",VLOOKUP($G209,Data!$G$3:$BA$2935,20,FALSE))</f>
        <v>6.5</v>
      </c>
      <c r="AB209" s="4">
        <f>IF($H209=0,"",VLOOKUP($G209,Data!$G$3:$BA$2935,21,FALSE))</f>
        <v>0.44</v>
      </c>
      <c r="AC209" s="4">
        <f>IF($H209=0,"",VLOOKUP($G209,Data!$G$3:$BA$2935,22,FALSE))</f>
        <v>0.08</v>
      </c>
      <c r="AD209" s="4">
        <f>IF($H209=0,"",VLOOKUP($G209,Data!$G$3:$BA$2935,23,FALSE))</f>
        <v>0.2</v>
      </c>
      <c r="AE209" s="4">
        <f>IF($H209=0,"",VLOOKUP($G209,Data!$G$3:$BA$2935,24,FALSE))</f>
        <v>0.98</v>
      </c>
      <c r="AF209" s="4">
        <f>IF($H209=0,"",VLOOKUP($G209,Data!$G$3:$BA$2935,25,FALSE))</f>
        <v>0.1</v>
      </c>
      <c r="AG209" s="4">
        <f>IF($H209=0,"",VLOOKUP($G209,Data!$G$3:$BA$2935,26,FALSE))</f>
        <v>-0.1</v>
      </c>
      <c r="AH209" s="4" t="str">
        <f>IF($H209=0,"",VLOOKUP($G209,Data!$G$3:$BA$2935,27,FALSE))</f>
        <v>/</v>
      </c>
      <c r="AI209" s="4" t="str">
        <f>IF($H209=0,"",VLOOKUP($G209,Data!$G$3:$BA$2935,28,FALSE))</f>
        <v>/</v>
      </c>
      <c r="AJ209" s="4" t="str">
        <f>IF($H209=0,"",VLOOKUP($G209,Data!$G$3:$BA$2935,29,FALSE))</f>
        <v/>
      </c>
      <c r="AK209" s="4" t="str">
        <f>IF($H209=0,"",VLOOKUP($G209,Data!$G$3:$BA$2935,30,FALSE))</f>
        <v/>
      </c>
      <c r="AL209" s="4" t="str">
        <f>IF($H209=0,"",VLOOKUP($G209,Data!$G$3:$BA$2935,31,FALSE))</f>
        <v/>
      </c>
      <c r="AM209" s="4" t="str">
        <f>IF($H209=0,"",VLOOKUP($G209,Data!$G$3:$BA$2935,32,FALSE))</f>
        <v/>
      </c>
      <c r="AN209" s="4" t="str">
        <f>IF($H209=0,"",VLOOKUP($G209,Data!$G$3:$BA$2935,33,FALSE))</f>
        <v/>
      </c>
      <c r="AO209" s="4" t="str">
        <f>IF($H209=0,"",VLOOKUP($G209,Data!$G$3:$BA$2935,34,FALSE))</f>
        <v/>
      </c>
      <c r="AP209" s="4" t="str">
        <f>IF($H209=0,"",VLOOKUP($G209,Data!$G$3:$BA$2935,35,FALSE))</f>
        <v/>
      </c>
      <c r="AQ209" s="4" t="str">
        <f>IF($H209=0,"",VLOOKUP($G209,Data!$G$3:$BA$2935,36,FALSE))</f>
        <v/>
      </c>
      <c r="AR209" s="4" t="str">
        <f>IF($H209=0,"",VLOOKUP($G209,Data!$G$3:$BA$2935,37,FALSE))</f>
        <v/>
      </c>
      <c r="AS209" s="4" t="str">
        <f>IF($H209=0,"",VLOOKUP($G209,Data!$G$3:$BA$2935,38,FALSE))</f>
        <v/>
      </c>
      <c r="AT209" s="4" t="str">
        <f>IF($H209=0,"",VLOOKUP($G209,Data!$G$3:$BA$2935,39,FALSE))</f>
        <v/>
      </c>
    </row>
    <row r="210" spans="1:46" x14ac:dyDescent="0.25">
      <c r="A210" s="4">
        <f>PSSE!A212</f>
        <v>937035</v>
      </c>
      <c r="B210" s="4" t="str">
        <f>PSSE!B212</f>
        <v>NAMMO1_H1</v>
      </c>
      <c r="C210" s="4">
        <f>PSSE!D212</f>
        <v>13.8</v>
      </c>
      <c r="D210" s="4">
        <f>PSSE!E212</f>
        <v>75</v>
      </c>
      <c r="E210" s="4" t="str">
        <f>PSSE!F212</f>
        <v>TD</v>
      </c>
      <c r="F210" s="4">
        <f>PSSE!G212</f>
        <v>1</v>
      </c>
      <c r="G210" s="4" t="str">
        <f t="shared" si="3"/>
        <v>PSS13.875TD1</v>
      </c>
      <c r="H210" s="4">
        <f>COUNTIF(Data!$G$3:$BA$2935,PSS!$G210)</f>
        <v>1</v>
      </c>
      <c r="I210" s="4" t="str">
        <f>IF($H210=0,"",VLOOKUP($G210,Data!$G$3:$BA$2935,2,FALSE))</f>
        <v>'PSS2A'</v>
      </c>
      <c r="J210" s="4">
        <f>PSSE!C212</f>
        <v>1</v>
      </c>
      <c r="K210" s="4">
        <f>IF($H210=0,"",VLOOKUP($G210,Data!$G$3:$BA$2935,4,FALSE))</f>
        <v>1</v>
      </c>
      <c r="L210" s="4">
        <f>IF($H210=0,"",VLOOKUP($G210,Data!$G$3:$BA$2935,5,FALSE))</f>
        <v>0</v>
      </c>
      <c r="M210" s="4">
        <f>IF($H210=0,"",VLOOKUP($G210,Data!$G$3:$BA$2935,6,FALSE))</f>
        <v>3</v>
      </c>
      <c r="N210" s="4">
        <f>IF($H210=0,"",VLOOKUP($G210,Data!$G$3:$BA$2935,7,FALSE))</f>
        <v>0</v>
      </c>
      <c r="O210" s="4">
        <f>IF($H210=0,"",VLOOKUP($G210,Data!$G$3:$BA$2935,8,FALSE))</f>
        <v>5</v>
      </c>
      <c r="P210" s="4">
        <f>IF($H210=0,"",VLOOKUP($G210,Data!$G$3:$BA$2935,9,FALSE))</f>
        <v>1</v>
      </c>
      <c r="Q210" s="4">
        <f>IF($H210=0,"",VLOOKUP($G210,Data!$G$3:$BA$2935,10,FALSE))</f>
        <v>2.5</v>
      </c>
      <c r="R210" s="4">
        <f>IF($H210=0,"",VLOOKUP($G210,Data!$G$3:$BA$2935,11,FALSE))</f>
        <v>2.5</v>
      </c>
      <c r="S210" s="4">
        <f>IF($H210=0,"",VLOOKUP($G210,Data!$G$3:$BA$2935,12,FALSE))</f>
        <v>0</v>
      </c>
      <c r="T210" s="4">
        <f>IF($H210=0,"",VLOOKUP($G210,Data!$G$3:$BA$2935,13,FALSE))</f>
        <v>2.5</v>
      </c>
      <c r="U210" s="4">
        <f>IF($H210=0,"",VLOOKUP($G210,Data!$G$3:$BA$2935,14,FALSE))</f>
        <v>0</v>
      </c>
      <c r="V210" s="4">
        <f>IF($H210=0,"",VLOOKUP($G210,Data!$G$3:$BA$2935,15,FALSE))</f>
        <v>2.5</v>
      </c>
      <c r="W210" s="4">
        <f>IF($H210=0,"",VLOOKUP($G210,Data!$G$3:$BA$2935,16,FALSE))</f>
        <v>0.39</v>
      </c>
      <c r="X210" s="4">
        <f>IF($H210=0,"",VLOOKUP($G210,Data!$G$3:$BA$2935,17,FALSE))</f>
        <v>1</v>
      </c>
      <c r="Y210" s="4">
        <f>IF($H210=0,"",VLOOKUP($G210,Data!$G$3:$BA$2935,18,FALSE))</f>
        <v>0</v>
      </c>
      <c r="Z210" s="4">
        <f>IF($H210=0,"",VLOOKUP($G210,Data!$G$3:$BA$2935,19,FALSE))</f>
        <v>0.1</v>
      </c>
      <c r="AA210" s="4">
        <f>IF($H210=0,"",VLOOKUP($G210,Data!$G$3:$BA$2935,20,FALSE))</f>
        <v>6.5</v>
      </c>
      <c r="AB210" s="4">
        <f>IF($H210=0,"",VLOOKUP($G210,Data!$G$3:$BA$2935,21,FALSE))</f>
        <v>0.44</v>
      </c>
      <c r="AC210" s="4">
        <f>IF($H210=0,"",VLOOKUP($G210,Data!$G$3:$BA$2935,22,FALSE))</f>
        <v>0.08</v>
      </c>
      <c r="AD210" s="4">
        <f>IF($H210=0,"",VLOOKUP($G210,Data!$G$3:$BA$2935,23,FALSE))</f>
        <v>0.2</v>
      </c>
      <c r="AE210" s="4">
        <f>IF($H210=0,"",VLOOKUP($G210,Data!$G$3:$BA$2935,24,FALSE))</f>
        <v>0.98</v>
      </c>
      <c r="AF210" s="4">
        <f>IF($H210=0,"",VLOOKUP($G210,Data!$G$3:$BA$2935,25,FALSE))</f>
        <v>0.1</v>
      </c>
      <c r="AG210" s="4">
        <f>IF($H210=0,"",VLOOKUP($G210,Data!$G$3:$BA$2935,26,FALSE))</f>
        <v>-0.1</v>
      </c>
      <c r="AH210" s="4" t="str">
        <f>IF($H210=0,"",VLOOKUP($G210,Data!$G$3:$BA$2935,27,FALSE))</f>
        <v>/</v>
      </c>
      <c r="AI210" s="4" t="str">
        <f>IF($H210=0,"",VLOOKUP($G210,Data!$G$3:$BA$2935,28,FALSE))</f>
        <v>/</v>
      </c>
      <c r="AJ210" s="4" t="str">
        <f>IF($H210=0,"",VLOOKUP($G210,Data!$G$3:$BA$2935,29,FALSE))</f>
        <v/>
      </c>
      <c r="AK210" s="4" t="str">
        <f>IF($H210=0,"",VLOOKUP($G210,Data!$G$3:$BA$2935,30,FALSE))</f>
        <v/>
      </c>
      <c r="AL210" s="4" t="str">
        <f>IF($H210=0,"",VLOOKUP($G210,Data!$G$3:$BA$2935,31,FALSE))</f>
        <v/>
      </c>
      <c r="AM210" s="4" t="str">
        <f>IF($H210=0,"",VLOOKUP($G210,Data!$G$3:$BA$2935,32,FALSE))</f>
        <v/>
      </c>
      <c r="AN210" s="4" t="str">
        <f>IF($H210=0,"",VLOOKUP($G210,Data!$G$3:$BA$2935,33,FALSE))</f>
        <v/>
      </c>
      <c r="AO210" s="4" t="str">
        <f>IF($H210=0,"",VLOOKUP($G210,Data!$G$3:$BA$2935,34,FALSE))</f>
        <v/>
      </c>
      <c r="AP210" s="4" t="str">
        <f>IF($H210=0,"",VLOOKUP($G210,Data!$G$3:$BA$2935,35,FALSE))</f>
        <v/>
      </c>
      <c r="AQ210" s="4" t="str">
        <f>IF($H210=0,"",VLOOKUP($G210,Data!$G$3:$BA$2935,36,FALSE))</f>
        <v/>
      </c>
      <c r="AR210" s="4" t="str">
        <f>IF($H210=0,"",VLOOKUP($G210,Data!$G$3:$BA$2935,37,FALSE))</f>
        <v/>
      </c>
      <c r="AS210" s="4" t="str">
        <f>IF($H210=0,"",VLOOKUP($G210,Data!$G$3:$BA$2935,38,FALSE))</f>
        <v/>
      </c>
      <c r="AT210" s="4" t="str">
        <f>IF($H210=0,"",VLOOKUP($G210,Data!$G$3:$BA$2935,39,FALSE))</f>
        <v/>
      </c>
    </row>
    <row r="211" spans="1:46" x14ac:dyDescent="0.25">
      <c r="A211" s="4">
        <f>PSSE!A213</f>
        <v>937041</v>
      </c>
      <c r="B211" s="4" t="str">
        <f>PSSE!B213</f>
        <v>HUANA_H1</v>
      </c>
      <c r="C211" s="4">
        <f>PSSE!D213</f>
        <v>15.8</v>
      </c>
      <c r="D211" s="4">
        <f>PSSE!E213</f>
        <v>180</v>
      </c>
      <c r="E211" s="4" t="str">
        <f>PSSE!F213</f>
        <v>TD</v>
      </c>
      <c r="F211" s="4">
        <f>PSSE!G213</f>
        <v>1</v>
      </c>
      <c r="G211" s="4" t="str">
        <f t="shared" si="3"/>
        <v>PSS15.8180TD1</v>
      </c>
      <c r="H211" s="4">
        <f>COUNTIF(Data!$G$3:$BA$2935,PSS!$G211)</f>
        <v>1</v>
      </c>
      <c r="I211" s="4" t="str">
        <f>IF($H211=0,"",VLOOKUP($G211,Data!$G$3:$BA$2935,2,FALSE))</f>
        <v>'PSS2A'</v>
      </c>
      <c r="J211" s="4">
        <f>PSSE!C213</f>
        <v>1</v>
      </c>
      <c r="K211" s="4">
        <f>IF($H211=0,"",VLOOKUP($G211,Data!$G$3:$BA$2935,4,FALSE))</f>
        <v>1</v>
      </c>
      <c r="L211" s="4">
        <f>IF($H211=0,"",VLOOKUP($G211,Data!$G$3:$BA$2935,5,FALSE))</f>
        <v>0</v>
      </c>
      <c r="M211" s="4">
        <f>IF($H211=0,"",VLOOKUP($G211,Data!$G$3:$BA$2935,6,FALSE))</f>
        <v>3</v>
      </c>
      <c r="N211" s="4">
        <f>IF($H211=0,"",VLOOKUP($G211,Data!$G$3:$BA$2935,7,FALSE))</f>
        <v>0</v>
      </c>
      <c r="O211" s="4">
        <f>IF($H211=0,"",VLOOKUP($G211,Data!$G$3:$BA$2935,8,FALSE))</f>
        <v>5</v>
      </c>
      <c r="P211" s="4">
        <f>IF($H211=0,"",VLOOKUP($G211,Data!$G$3:$BA$2935,9,FALSE))</f>
        <v>1</v>
      </c>
      <c r="Q211" s="4">
        <f>IF($H211=0,"",VLOOKUP($G211,Data!$G$3:$BA$2935,10,FALSE))</f>
        <v>2.5</v>
      </c>
      <c r="R211" s="4">
        <f>IF($H211=0,"",VLOOKUP($G211,Data!$G$3:$BA$2935,11,FALSE))</f>
        <v>2.5</v>
      </c>
      <c r="S211" s="4">
        <f>IF($H211=0,"",VLOOKUP($G211,Data!$G$3:$BA$2935,12,FALSE))</f>
        <v>0</v>
      </c>
      <c r="T211" s="4">
        <f>IF($H211=0,"",VLOOKUP($G211,Data!$G$3:$BA$2935,13,FALSE))</f>
        <v>2.5</v>
      </c>
      <c r="U211" s="4">
        <f>IF($H211=0,"",VLOOKUP($G211,Data!$G$3:$BA$2935,14,FALSE))</f>
        <v>0</v>
      </c>
      <c r="V211" s="4">
        <f>IF($H211=0,"",VLOOKUP($G211,Data!$G$3:$BA$2935,15,FALSE))</f>
        <v>2.5</v>
      </c>
      <c r="W211" s="4">
        <f>IF($H211=0,"",VLOOKUP($G211,Data!$G$3:$BA$2935,16,FALSE))</f>
        <v>0.39</v>
      </c>
      <c r="X211" s="4">
        <f>IF($H211=0,"",VLOOKUP($G211,Data!$G$3:$BA$2935,17,FALSE))</f>
        <v>1</v>
      </c>
      <c r="Y211" s="4">
        <f>IF($H211=0,"",VLOOKUP($G211,Data!$G$3:$BA$2935,18,FALSE))</f>
        <v>0</v>
      </c>
      <c r="Z211" s="4">
        <f>IF($H211=0,"",VLOOKUP($G211,Data!$G$3:$BA$2935,19,FALSE))</f>
        <v>0.1</v>
      </c>
      <c r="AA211" s="4">
        <f>IF($H211=0,"",VLOOKUP($G211,Data!$G$3:$BA$2935,20,FALSE))</f>
        <v>6.5</v>
      </c>
      <c r="AB211" s="4">
        <f>IF($H211=0,"",VLOOKUP($G211,Data!$G$3:$BA$2935,21,FALSE))</f>
        <v>0.44</v>
      </c>
      <c r="AC211" s="4">
        <f>IF($H211=0,"",VLOOKUP($G211,Data!$G$3:$BA$2935,22,FALSE))</f>
        <v>0.08</v>
      </c>
      <c r="AD211" s="4">
        <f>IF($H211=0,"",VLOOKUP($G211,Data!$G$3:$BA$2935,23,FALSE))</f>
        <v>0.2</v>
      </c>
      <c r="AE211" s="4">
        <f>IF($H211=0,"",VLOOKUP($G211,Data!$G$3:$BA$2935,24,FALSE))</f>
        <v>0.98</v>
      </c>
      <c r="AF211" s="4">
        <f>IF($H211=0,"",VLOOKUP($G211,Data!$G$3:$BA$2935,25,FALSE))</f>
        <v>0.1</v>
      </c>
      <c r="AG211" s="4">
        <f>IF($H211=0,"",VLOOKUP($G211,Data!$G$3:$BA$2935,26,FALSE))</f>
        <v>-0.1</v>
      </c>
      <c r="AH211" s="4" t="str">
        <f>IF($H211=0,"",VLOOKUP($G211,Data!$G$3:$BA$2935,27,FALSE))</f>
        <v>/</v>
      </c>
      <c r="AI211" s="4" t="str">
        <f>IF($H211=0,"",VLOOKUP($G211,Data!$G$3:$BA$2935,28,FALSE))</f>
        <v>/</v>
      </c>
      <c r="AJ211" s="4" t="str">
        <f>IF($H211=0,"",VLOOKUP($G211,Data!$G$3:$BA$2935,29,FALSE))</f>
        <v/>
      </c>
      <c r="AK211" s="4" t="str">
        <f>IF($H211=0,"",VLOOKUP($G211,Data!$G$3:$BA$2935,30,FALSE))</f>
        <v/>
      </c>
      <c r="AL211" s="4" t="str">
        <f>IF($H211=0,"",VLOOKUP($G211,Data!$G$3:$BA$2935,31,FALSE))</f>
        <v/>
      </c>
      <c r="AM211" s="4" t="str">
        <f>IF($H211=0,"",VLOOKUP($G211,Data!$G$3:$BA$2935,32,FALSE))</f>
        <v/>
      </c>
      <c r="AN211" s="4" t="str">
        <f>IF($H211=0,"",VLOOKUP($G211,Data!$G$3:$BA$2935,33,FALSE))</f>
        <v/>
      </c>
      <c r="AO211" s="4" t="str">
        <f>IF($H211=0,"",VLOOKUP($G211,Data!$G$3:$BA$2935,34,FALSE))</f>
        <v/>
      </c>
      <c r="AP211" s="4" t="str">
        <f>IF($H211=0,"",VLOOKUP($G211,Data!$G$3:$BA$2935,35,FALSE))</f>
        <v/>
      </c>
      <c r="AQ211" s="4" t="str">
        <f>IF($H211=0,"",VLOOKUP($G211,Data!$G$3:$BA$2935,36,FALSE))</f>
        <v/>
      </c>
      <c r="AR211" s="4" t="str">
        <f>IF($H211=0,"",VLOOKUP($G211,Data!$G$3:$BA$2935,37,FALSE))</f>
        <v/>
      </c>
      <c r="AS211" s="4" t="str">
        <f>IF($H211=0,"",VLOOKUP($G211,Data!$G$3:$BA$2935,38,FALSE))</f>
        <v/>
      </c>
      <c r="AT211" s="4" t="str">
        <f>IF($H211=0,"",VLOOKUP($G211,Data!$G$3:$BA$2935,39,FALSE))</f>
        <v/>
      </c>
    </row>
    <row r="212" spans="1:46" x14ac:dyDescent="0.25">
      <c r="A212" s="4">
        <f>PSSE!A214</f>
        <v>937051</v>
      </c>
      <c r="B212" s="4" t="str">
        <f>PSSE!B214</f>
        <v>SONGHIEU_H1</v>
      </c>
      <c r="C212" s="4">
        <f>PSSE!D214</f>
        <v>13.8</v>
      </c>
      <c r="D212" s="4">
        <f>PSSE!E214</f>
        <v>54</v>
      </c>
      <c r="E212" s="4" t="str">
        <f>PSSE!F214</f>
        <v>TD</v>
      </c>
      <c r="F212" s="4">
        <f>PSSE!G214</f>
        <v>1</v>
      </c>
      <c r="G212" s="4" t="str">
        <f t="shared" si="3"/>
        <v>PSS13.854TD1</v>
      </c>
      <c r="H212" s="4">
        <f>COUNTIF(Data!$G$3:$BA$2935,PSS!$G212)</f>
        <v>1</v>
      </c>
      <c r="I212" s="4" t="str">
        <f>IF($H212=0,"",VLOOKUP($G212,Data!$G$3:$BA$2935,2,FALSE))</f>
        <v>'PSS2A'</v>
      </c>
      <c r="J212" s="4">
        <f>PSSE!C214</f>
        <v>1</v>
      </c>
      <c r="K212" s="4">
        <f>IF($H212=0,"",VLOOKUP($G212,Data!$G$3:$BA$2935,4,FALSE))</f>
        <v>1</v>
      </c>
      <c r="L212" s="4">
        <f>IF($H212=0,"",VLOOKUP($G212,Data!$G$3:$BA$2935,5,FALSE))</f>
        <v>0</v>
      </c>
      <c r="M212" s="4">
        <f>IF($H212=0,"",VLOOKUP($G212,Data!$G$3:$BA$2935,6,FALSE))</f>
        <v>3</v>
      </c>
      <c r="N212" s="4">
        <f>IF($H212=0,"",VLOOKUP($G212,Data!$G$3:$BA$2935,7,FALSE))</f>
        <v>0</v>
      </c>
      <c r="O212" s="4">
        <f>IF($H212=0,"",VLOOKUP($G212,Data!$G$3:$BA$2935,8,FALSE))</f>
        <v>5</v>
      </c>
      <c r="P212" s="4">
        <f>IF($H212=0,"",VLOOKUP($G212,Data!$G$3:$BA$2935,9,FALSE))</f>
        <v>1</v>
      </c>
      <c r="Q212" s="4">
        <f>IF($H212=0,"",VLOOKUP($G212,Data!$G$3:$BA$2935,10,FALSE))</f>
        <v>2.5</v>
      </c>
      <c r="R212" s="4">
        <f>IF($H212=0,"",VLOOKUP($G212,Data!$G$3:$BA$2935,11,FALSE))</f>
        <v>2.5</v>
      </c>
      <c r="S212" s="4">
        <f>IF($H212=0,"",VLOOKUP($G212,Data!$G$3:$BA$2935,12,FALSE))</f>
        <v>0</v>
      </c>
      <c r="T212" s="4">
        <f>IF($H212=0,"",VLOOKUP($G212,Data!$G$3:$BA$2935,13,FALSE))</f>
        <v>2.5</v>
      </c>
      <c r="U212" s="4">
        <f>IF($H212=0,"",VLOOKUP($G212,Data!$G$3:$BA$2935,14,FALSE))</f>
        <v>0</v>
      </c>
      <c r="V212" s="4">
        <f>IF($H212=0,"",VLOOKUP($G212,Data!$G$3:$BA$2935,15,FALSE))</f>
        <v>2.5</v>
      </c>
      <c r="W212" s="4">
        <f>IF($H212=0,"",VLOOKUP($G212,Data!$G$3:$BA$2935,16,FALSE))</f>
        <v>0.39</v>
      </c>
      <c r="X212" s="4">
        <f>IF($H212=0,"",VLOOKUP($G212,Data!$G$3:$BA$2935,17,FALSE))</f>
        <v>1</v>
      </c>
      <c r="Y212" s="4">
        <f>IF($H212=0,"",VLOOKUP($G212,Data!$G$3:$BA$2935,18,FALSE))</f>
        <v>0</v>
      </c>
      <c r="Z212" s="4">
        <f>IF($H212=0,"",VLOOKUP($G212,Data!$G$3:$BA$2935,19,FALSE))</f>
        <v>0.1</v>
      </c>
      <c r="AA212" s="4">
        <f>IF($H212=0,"",VLOOKUP($G212,Data!$G$3:$BA$2935,20,FALSE))</f>
        <v>6.5</v>
      </c>
      <c r="AB212" s="4">
        <f>IF($H212=0,"",VLOOKUP($G212,Data!$G$3:$BA$2935,21,FALSE))</f>
        <v>0.44</v>
      </c>
      <c r="AC212" s="4">
        <f>IF($H212=0,"",VLOOKUP($G212,Data!$G$3:$BA$2935,22,FALSE))</f>
        <v>0.08</v>
      </c>
      <c r="AD212" s="4">
        <f>IF($H212=0,"",VLOOKUP($G212,Data!$G$3:$BA$2935,23,FALSE))</f>
        <v>0.2</v>
      </c>
      <c r="AE212" s="4">
        <f>IF($H212=0,"",VLOOKUP($G212,Data!$G$3:$BA$2935,24,FALSE))</f>
        <v>0.98</v>
      </c>
      <c r="AF212" s="4">
        <f>IF($H212=0,"",VLOOKUP($G212,Data!$G$3:$BA$2935,25,FALSE))</f>
        <v>0.1</v>
      </c>
      <c r="AG212" s="4">
        <f>IF($H212=0,"",VLOOKUP($G212,Data!$G$3:$BA$2935,26,FALSE))</f>
        <v>-0.1</v>
      </c>
      <c r="AH212" s="4" t="str">
        <f>IF($H212=0,"",VLOOKUP($G212,Data!$G$3:$BA$2935,27,FALSE))</f>
        <v>/</v>
      </c>
      <c r="AI212" s="4" t="str">
        <f>IF($H212=0,"",VLOOKUP($G212,Data!$G$3:$BA$2935,28,FALSE))</f>
        <v>/</v>
      </c>
      <c r="AJ212" s="4" t="str">
        <f>IF($H212=0,"",VLOOKUP($G212,Data!$G$3:$BA$2935,29,FALSE))</f>
        <v/>
      </c>
      <c r="AK212" s="4" t="str">
        <f>IF($H212=0,"",VLOOKUP($G212,Data!$G$3:$BA$2935,30,FALSE))</f>
        <v/>
      </c>
      <c r="AL212" s="4" t="str">
        <f>IF($H212=0,"",VLOOKUP($G212,Data!$G$3:$BA$2935,31,FALSE))</f>
        <v/>
      </c>
      <c r="AM212" s="4" t="str">
        <f>IF($H212=0,"",VLOOKUP($G212,Data!$G$3:$BA$2935,32,FALSE))</f>
        <v/>
      </c>
      <c r="AN212" s="4" t="str">
        <f>IF($H212=0,"",VLOOKUP($G212,Data!$G$3:$BA$2935,33,FALSE))</f>
        <v/>
      </c>
      <c r="AO212" s="4" t="str">
        <f>IF($H212=0,"",VLOOKUP($G212,Data!$G$3:$BA$2935,34,FALSE))</f>
        <v/>
      </c>
      <c r="AP212" s="4" t="str">
        <f>IF($H212=0,"",VLOOKUP($G212,Data!$G$3:$BA$2935,35,FALSE))</f>
        <v/>
      </c>
      <c r="AQ212" s="4" t="str">
        <f>IF($H212=0,"",VLOOKUP($G212,Data!$G$3:$BA$2935,36,FALSE))</f>
        <v/>
      </c>
      <c r="AR212" s="4" t="str">
        <f>IF($H212=0,"",VLOOKUP($G212,Data!$G$3:$BA$2935,37,FALSE))</f>
        <v/>
      </c>
      <c r="AS212" s="4" t="str">
        <f>IF($H212=0,"",VLOOKUP($G212,Data!$G$3:$BA$2935,38,FALSE))</f>
        <v/>
      </c>
      <c r="AT212" s="4" t="str">
        <f>IF($H212=0,"",VLOOKUP($G212,Data!$G$3:$BA$2935,39,FALSE))</f>
        <v/>
      </c>
    </row>
    <row r="213" spans="1:46" x14ac:dyDescent="0.25">
      <c r="A213" s="4">
        <f>PSSE!A215</f>
        <v>938011</v>
      </c>
      <c r="B213" s="4" t="str">
        <f>PSSE!B215</f>
        <v>VUNGANG1_S1</v>
      </c>
      <c r="C213" s="4">
        <f>PSSE!D215</f>
        <v>26</v>
      </c>
      <c r="D213" s="4">
        <f>PSSE!E215</f>
        <v>600</v>
      </c>
      <c r="E213" s="4" t="str">
        <f>PSSE!F215</f>
        <v>ND</v>
      </c>
      <c r="F213" s="4">
        <f>PSSE!G215</f>
        <v>1</v>
      </c>
      <c r="G213" s="4" t="str">
        <f t="shared" si="3"/>
        <v>PSS26600ND1</v>
      </c>
      <c r="H213" s="4">
        <f>COUNTIF(Data!$G$3:$BA$2935,PSS!$G213)</f>
        <v>1</v>
      </c>
      <c r="I213" s="4" t="str">
        <f>IF($H213=0,"",VLOOKUP($G213,Data!$G$3:$BA$2935,2,FALSE))</f>
        <v>'PSS2A'</v>
      </c>
      <c r="J213" s="4">
        <f>PSSE!C215</f>
        <v>1</v>
      </c>
      <c r="K213" s="4">
        <f>IF($H213=0,"",VLOOKUP($G213,Data!$G$3:$BA$2935,4,FALSE))</f>
        <v>1</v>
      </c>
      <c r="L213" s="4">
        <f>IF($H213=0,"",VLOOKUP($G213,Data!$G$3:$BA$2935,5,FALSE))</f>
        <v>0</v>
      </c>
      <c r="M213" s="4">
        <f>IF($H213=0,"",VLOOKUP($G213,Data!$G$3:$BA$2935,6,FALSE))</f>
        <v>3</v>
      </c>
      <c r="N213" s="4">
        <f>IF($H213=0,"",VLOOKUP($G213,Data!$G$3:$BA$2935,7,FALSE))</f>
        <v>0</v>
      </c>
      <c r="O213" s="4">
        <f>IF($H213=0,"",VLOOKUP($G213,Data!$G$3:$BA$2935,8,FALSE))</f>
        <v>5</v>
      </c>
      <c r="P213" s="4">
        <f>IF($H213=0,"",VLOOKUP($G213,Data!$G$3:$BA$2935,9,FALSE))</f>
        <v>1</v>
      </c>
      <c r="Q213" s="4">
        <f>IF($H213=0,"",VLOOKUP($G213,Data!$G$3:$BA$2935,10,FALSE))</f>
        <v>2.5</v>
      </c>
      <c r="R213" s="4">
        <f>IF($H213=0,"",VLOOKUP($G213,Data!$G$3:$BA$2935,11,FALSE))</f>
        <v>2.5</v>
      </c>
      <c r="S213" s="4">
        <f>IF($H213=0,"",VLOOKUP($G213,Data!$G$3:$BA$2935,12,FALSE))</f>
        <v>0</v>
      </c>
      <c r="T213" s="4">
        <f>IF($H213=0,"",VLOOKUP($G213,Data!$G$3:$BA$2935,13,FALSE))</f>
        <v>2.5</v>
      </c>
      <c r="U213" s="4">
        <f>IF($H213=0,"",VLOOKUP($G213,Data!$G$3:$BA$2935,14,FALSE))</f>
        <v>0</v>
      </c>
      <c r="V213" s="4">
        <f>IF($H213=0,"",VLOOKUP($G213,Data!$G$3:$BA$2935,15,FALSE))</f>
        <v>2.5</v>
      </c>
      <c r="W213" s="4">
        <f>IF($H213=0,"",VLOOKUP($G213,Data!$G$3:$BA$2935,16,FALSE))</f>
        <v>0.39</v>
      </c>
      <c r="X213" s="4">
        <f>IF($H213=0,"",VLOOKUP($G213,Data!$G$3:$BA$2935,17,FALSE))</f>
        <v>1</v>
      </c>
      <c r="Y213" s="4">
        <f>IF($H213=0,"",VLOOKUP($G213,Data!$G$3:$BA$2935,18,FALSE))</f>
        <v>0</v>
      </c>
      <c r="Z213" s="4">
        <f>IF($H213=0,"",VLOOKUP($G213,Data!$G$3:$BA$2935,19,FALSE))</f>
        <v>0.1</v>
      </c>
      <c r="AA213" s="4">
        <f>IF($H213=0,"",VLOOKUP($G213,Data!$G$3:$BA$2935,20,FALSE))</f>
        <v>6.5</v>
      </c>
      <c r="AB213" s="4">
        <f>IF($H213=0,"",VLOOKUP($G213,Data!$G$3:$BA$2935,21,FALSE))</f>
        <v>0.44</v>
      </c>
      <c r="AC213" s="4">
        <f>IF($H213=0,"",VLOOKUP($G213,Data!$G$3:$BA$2935,22,FALSE))</f>
        <v>0.08</v>
      </c>
      <c r="AD213" s="4">
        <f>IF($H213=0,"",VLOOKUP($G213,Data!$G$3:$BA$2935,23,FALSE))</f>
        <v>0.2</v>
      </c>
      <c r="AE213" s="4">
        <f>IF($H213=0,"",VLOOKUP($G213,Data!$G$3:$BA$2935,24,FALSE))</f>
        <v>0.98</v>
      </c>
      <c r="AF213" s="4">
        <f>IF($H213=0,"",VLOOKUP($G213,Data!$G$3:$BA$2935,25,FALSE))</f>
        <v>0.1</v>
      </c>
      <c r="AG213" s="4">
        <f>IF($H213=0,"",VLOOKUP($G213,Data!$G$3:$BA$2935,26,FALSE))</f>
        <v>-0.1</v>
      </c>
      <c r="AH213" s="4" t="str">
        <f>IF($H213=0,"",VLOOKUP($G213,Data!$G$3:$BA$2935,27,FALSE))</f>
        <v>/</v>
      </c>
      <c r="AI213" s="4" t="str">
        <f>IF($H213=0,"",VLOOKUP($G213,Data!$G$3:$BA$2935,28,FALSE))</f>
        <v>/</v>
      </c>
      <c r="AJ213" s="4" t="str">
        <f>IF($H213=0,"",VLOOKUP($G213,Data!$G$3:$BA$2935,29,FALSE))</f>
        <v/>
      </c>
      <c r="AK213" s="4" t="str">
        <f>IF($H213=0,"",VLOOKUP($G213,Data!$G$3:$BA$2935,30,FALSE))</f>
        <v/>
      </c>
      <c r="AL213" s="4" t="str">
        <f>IF($H213=0,"",VLOOKUP($G213,Data!$G$3:$BA$2935,31,FALSE))</f>
        <v/>
      </c>
      <c r="AM213" s="4" t="str">
        <f>IF($H213=0,"",VLOOKUP($G213,Data!$G$3:$BA$2935,32,FALSE))</f>
        <v/>
      </c>
      <c r="AN213" s="4" t="str">
        <f>IF($H213=0,"",VLOOKUP($G213,Data!$G$3:$BA$2935,33,FALSE))</f>
        <v/>
      </c>
      <c r="AO213" s="4" t="str">
        <f>IF($H213=0,"",VLOOKUP($G213,Data!$G$3:$BA$2935,34,FALSE))</f>
        <v/>
      </c>
      <c r="AP213" s="4" t="str">
        <f>IF($H213=0,"",VLOOKUP($G213,Data!$G$3:$BA$2935,35,FALSE))</f>
        <v/>
      </c>
      <c r="AQ213" s="4" t="str">
        <f>IF($H213=0,"",VLOOKUP($G213,Data!$G$3:$BA$2935,36,FALSE))</f>
        <v/>
      </c>
      <c r="AR213" s="4" t="str">
        <f>IF($H213=0,"",VLOOKUP($G213,Data!$G$3:$BA$2935,37,FALSE))</f>
        <v/>
      </c>
      <c r="AS213" s="4" t="str">
        <f>IF($H213=0,"",VLOOKUP($G213,Data!$G$3:$BA$2935,38,FALSE))</f>
        <v/>
      </c>
      <c r="AT213" s="4" t="str">
        <f>IF($H213=0,"",VLOOKUP($G213,Data!$G$3:$BA$2935,39,FALSE))</f>
        <v/>
      </c>
    </row>
    <row r="214" spans="1:46" x14ac:dyDescent="0.25">
      <c r="A214" s="4">
        <f>PSSE!A216</f>
        <v>938012</v>
      </c>
      <c r="B214" s="4" t="str">
        <f>PSSE!B216</f>
        <v>VUNGANG1_S2</v>
      </c>
      <c r="C214" s="4">
        <f>PSSE!D216</f>
        <v>26</v>
      </c>
      <c r="D214" s="4">
        <f>PSSE!E216</f>
        <v>600</v>
      </c>
      <c r="E214" s="4" t="str">
        <f>PSSE!F216</f>
        <v>ND</v>
      </c>
      <c r="F214" s="4">
        <f>PSSE!G216</f>
        <v>1</v>
      </c>
      <c r="G214" s="4" t="str">
        <f t="shared" si="3"/>
        <v>PSS26600ND1</v>
      </c>
      <c r="H214" s="4">
        <f>COUNTIF(Data!$G$3:$BA$2935,PSS!$G214)</f>
        <v>1</v>
      </c>
      <c r="I214" s="4" t="str">
        <f>IF($H214=0,"",VLOOKUP($G214,Data!$G$3:$BA$2935,2,FALSE))</f>
        <v>'PSS2A'</v>
      </c>
      <c r="J214" s="4">
        <f>PSSE!C216</f>
        <v>1</v>
      </c>
      <c r="K214" s="4">
        <f>IF($H214=0,"",VLOOKUP($G214,Data!$G$3:$BA$2935,4,FALSE))</f>
        <v>1</v>
      </c>
      <c r="L214" s="4">
        <f>IF($H214=0,"",VLOOKUP($G214,Data!$G$3:$BA$2935,5,FALSE))</f>
        <v>0</v>
      </c>
      <c r="M214" s="4">
        <f>IF($H214=0,"",VLOOKUP($G214,Data!$G$3:$BA$2935,6,FALSE))</f>
        <v>3</v>
      </c>
      <c r="N214" s="4">
        <f>IF($H214=0,"",VLOOKUP($G214,Data!$G$3:$BA$2935,7,FALSE))</f>
        <v>0</v>
      </c>
      <c r="O214" s="4">
        <f>IF($H214=0,"",VLOOKUP($G214,Data!$G$3:$BA$2935,8,FALSE))</f>
        <v>5</v>
      </c>
      <c r="P214" s="4">
        <f>IF($H214=0,"",VLOOKUP($G214,Data!$G$3:$BA$2935,9,FALSE))</f>
        <v>1</v>
      </c>
      <c r="Q214" s="4">
        <f>IF($H214=0,"",VLOOKUP($G214,Data!$G$3:$BA$2935,10,FALSE))</f>
        <v>2.5</v>
      </c>
      <c r="R214" s="4">
        <f>IF($H214=0,"",VLOOKUP($G214,Data!$G$3:$BA$2935,11,FALSE))</f>
        <v>2.5</v>
      </c>
      <c r="S214" s="4">
        <f>IF($H214=0,"",VLOOKUP($G214,Data!$G$3:$BA$2935,12,FALSE))</f>
        <v>0</v>
      </c>
      <c r="T214" s="4">
        <f>IF($H214=0,"",VLOOKUP($G214,Data!$G$3:$BA$2935,13,FALSE))</f>
        <v>2.5</v>
      </c>
      <c r="U214" s="4">
        <f>IF($H214=0,"",VLOOKUP($G214,Data!$G$3:$BA$2935,14,FALSE))</f>
        <v>0</v>
      </c>
      <c r="V214" s="4">
        <f>IF($H214=0,"",VLOOKUP($G214,Data!$G$3:$BA$2935,15,FALSE))</f>
        <v>2.5</v>
      </c>
      <c r="W214" s="4">
        <f>IF($H214=0,"",VLOOKUP($G214,Data!$G$3:$BA$2935,16,FALSE))</f>
        <v>0.39</v>
      </c>
      <c r="X214" s="4">
        <f>IF($H214=0,"",VLOOKUP($G214,Data!$G$3:$BA$2935,17,FALSE))</f>
        <v>1</v>
      </c>
      <c r="Y214" s="4">
        <f>IF($H214=0,"",VLOOKUP($G214,Data!$G$3:$BA$2935,18,FALSE))</f>
        <v>0</v>
      </c>
      <c r="Z214" s="4">
        <f>IF($H214=0,"",VLOOKUP($G214,Data!$G$3:$BA$2935,19,FALSE))</f>
        <v>0.1</v>
      </c>
      <c r="AA214" s="4">
        <f>IF($H214=0,"",VLOOKUP($G214,Data!$G$3:$BA$2935,20,FALSE))</f>
        <v>6.5</v>
      </c>
      <c r="AB214" s="4">
        <f>IF($H214=0,"",VLOOKUP($G214,Data!$G$3:$BA$2935,21,FALSE))</f>
        <v>0.44</v>
      </c>
      <c r="AC214" s="4">
        <f>IF($H214=0,"",VLOOKUP($G214,Data!$G$3:$BA$2935,22,FALSE))</f>
        <v>0.08</v>
      </c>
      <c r="AD214" s="4">
        <f>IF($H214=0,"",VLOOKUP($G214,Data!$G$3:$BA$2935,23,FALSE))</f>
        <v>0.2</v>
      </c>
      <c r="AE214" s="4">
        <f>IF($H214=0,"",VLOOKUP($G214,Data!$G$3:$BA$2935,24,FALSE))</f>
        <v>0.98</v>
      </c>
      <c r="AF214" s="4">
        <f>IF($H214=0,"",VLOOKUP($G214,Data!$G$3:$BA$2935,25,FALSE))</f>
        <v>0.1</v>
      </c>
      <c r="AG214" s="4">
        <f>IF($H214=0,"",VLOOKUP($G214,Data!$G$3:$BA$2935,26,FALSE))</f>
        <v>-0.1</v>
      </c>
      <c r="AH214" s="4" t="str">
        <f>IF($H214=0,"",VLOOKUP($G214,Data!$G$3:$BA$2935,27,FALSE))</f>
        <v>/</v>
      </c>
      <c r="AI214" s="4" t="str">
        <f>IF($H214=0,"",VLOOKUP($G214,Data!$G$3:$BA$2935,28,FALSE))</f>
        <v>/</v>
      </c>
      <c r="AJ214" s="4" t="str">
        <f>IF($H214=0,"",VLOOKUP($G214,Data!$G$3:$BA$2935,29,FALSE))</f>
        <v/>
      </c>
      <c r="AK214" s="4" t="str">
        <f>IF($H214=0,"",VLOOKUP($G214,Data!$G$3:$BA$2935,30,FALSE))</f>
        <v/>
      </c>
      <c r="AL214" s="4" t="str">
        <f>IF($H214=0,"",VLOOKUP($G214,Data!$G$3:$BA$2935,31,FALSE))</f>
        <v/>
      </c>
      <c r="AM214" s="4" t="str">
        <f>IF($H214=0,"",VLOOKUP($G214,Data!$G$3:$BA$2935,32,FALSE))</f>
        <v/>
      </c>
      <c r="AN214" s="4" t="str">
        <f>IF($H214=0,"",VLOOKUP($G214,Data!$G$3:$BA$2935,33,FALSE))</f>
        <v/>
      </c>
      <c r="AO214" s="4" t="str">
        <f>IF($H214=0,"",VLOOKUP($G214,Data!$G$3:$BA$2935,34,FALSE))</f>
        <v/>
      </c>
      <c r="AP214" s="4" t="str">
        <f>IF($H214=0,"",VLOOKUP($G214,Data!$G$3:$BA$2935,35,FALSE))</f>
        <v/>
      </c>
      <c r="AQ214" s="4" t="str">
        <f>IF($H214=0,"",VLOOKUP($G214,Data!$G$3:$BA$2935,36,FALSE))</f>
        <v/>
      </c>
      <c r="AR214" s="4" t="str">
        <f>IF($H214=0,"",VLOOKUP($G214,Data!$G$3:$BA$2935,37,FALSE))</f>
        <v/>
      </c>
      <c r="AS214" s="4" t="str">
        <f>IF($H214=0,"",VLOOKUP($G214,Data!$G$3:$BA$2935,38,FALSE))</f>
        <v/>
      </c>
      <c r="AT214" s="4" t="str">
        <f>IF($H214=0,"",VLOOKUP($G214,Data!$G$3:$BA$2935,39,FALSE))</f>
        <v/>
      </c>
    </row>
    <row r="215" spans="1:46" x14ac:dyDescent="0.25">
      <c r="A215" s="4">
        <f>PSSE!A217</f>
        <v>938021</v>
      </c>
      <c r="B215" s="4" t="str">
        <f>PSSE!B217</f>
        <v>VUNGANG2_S1</v>
      </c>
      <c r="C215" s="4">
        <f>PSSE!D217</f>
        <v>26</v>
      </c>
      <c r="D215" s="4">
        <f>PSSE!E217</f>
        <v>600</v>
      </c>
      <c r="E215" s="4" t="str">
        <f>PSSE!F217</f>
        <v>ND</v>
      </c>
      <c r="F215" s="4">
        <f>PSSE!G217</f>
        <v>1</v>
      </c>
      <c r="G215" s="4" t="str">
        <f t="shared" si="3"/>
        <v>PSS26600ND1</v>
      </c>
      <c r="H215" s="4">
        <f>COUNTIF(Data!$G$3:$BA$2935,PSS!$G215)</f>
        <v>1</v>
      </c>
      <c r="I215" s="4" t="str">
        <f>IF($H215=0,"",VLOOKUP($G215,Data!$G$3:$BA$2935,2,FALSE))</f>
        <v>'PSS2A'</v>
      </c>
      <c r="J215" s="4">
        <f>PSSE!C217</f>
        <v>1</v>
      </c>
      <c r="K215" s="4">
        <f>IF($H215=0,"",VLOOKUP($G215,Data!$G$3:$BA$2935,4,FALSE))</f>
        <v>1</v>
      </c>
      <c r="L215" s="4">
        <f>IF($H215=0,"",VLOOKUP($G215,Data!$G$3:$BA$2935,5,FALSE))</f>
        <v>0</v>
      </c>
      <c r="M215" s="4">
        <f>IF($H215=0,"",VLOOKUP($G215,Data!$G$3:$BA$2935,6,FALSE))</f>
        <v>3</v>
      </c>
      <c r="N215" s="4">
        <f>IF($H215=0,"",VLOOKUP($G215,Data!$G$3:$BA$2935,7,FALSE))</f>
        <v>0</v>
      </c>
      <c r="O215" s="4">
        <f>IF($H215=0,"",VLOOKUP($G215,Data!$G$3:$BA$2935,8,FALSE))</f>
        <v>5</v>
      </c>
      <c r="P215" s="4">
        <f>IF($H215=0,"",VLOOKUP($G215,Data!$G$3:$BA$2935,9,FALSE))</f>
        <v>1</v>
      </c>
      <c r="Q215" s="4">
        <f>IF($H215=0,"",VLOOKUP($G215,Data!$G$3:$BA$2935,10,FALSE))</f>
        <v>2.5</v>
      </c>
      <c r="R215" s="4">
        <f>IF($H215=0,"",VLOOKUP($G215,Data!$G$3:$BA$2935,11,FALSE))</f>
        <v>2.5</v>
      </c>
      <c r="S215" s="4">
        <f>IF($H215=0,"",VLOOKUP($G215,Data!$G$3:$BA$2935,12,FALSE))</f>
        <v>0</v>
      </c>
      <c r="T215" s="4">
        <f>IF($H215=0,"",VLOOKUP($G215,Data!$G$3:$BA$2935,13,FALSE))</f>
        <v>2.5</v>
      </c>
      <c r="U215" s="4">
        <f>IF($H215=0,"",VLOOKUP($G215,Data!$G$3:$BA$2935,14,FALSE))</f>
        <v>0</v>
      </c>
      <c r="V215" s="4">
        <f>IF($H215=0,"",VLOOKUP($G215,Data!$G$3:$BA$2935,15,FALSE))</f>
        <v>2.5</v>
      </c>
      <c r="W215" s="4">
        <f>IF($H215=0,"",VLOOKUP($G215,Data!$G$3:$BA$2935,16,FALSE))</f>
        <v>0.39</v>
      </c>
      <c r="X215" s="4">
        <f>IF($H215=0,"",VLOOKUP($G215,Data!$G$3:$BA$2935,17,FALSE))</f>
        <v>1</v>
      </c>
      <c r="Y215" s="4">
        <f>IF($H215=0,"",VLOOKUP($G215,Data!$G$3:$BA$2935,18,FALSE))</f>
        <v>0</v>
      </c>
      <c r="Z215" s="4">
        <f>IF($H215=0,"",VLOOKUP($G215,Data!$G$3:$BA$2935,19,FALSE))</f>
        <v>0.1</v>
      </c>
      <c r="AA215" s="4">
        <f>IF($H215=0,"",VLOOKUP($G215,Data!$G$3:$BA$2935,20,FALSE))</f>
        <v>6.5</v>
      </c>
      <c r="AB215" s="4">
        <f>IF($H215=0,"",VLOOKUP($G215,Data!$G$3:$BA$2935,21,FALSE))</f>
        <v>0.44</v>
      </c>
      <c r="AC215" s="4">
        <f>IF($H215=0,"",VLOOKUP($G215,Data!$G$3:$BA$2935,22,FALSE))</f>
        <v>0.08</v>
      </c>
      <c r="AD215" s="4">
        <f>IF($H215=0,"",VLOOKUP($G215,Data!$G$3:$BA$2935,23,FALSE))</f>
        <v>0.2</v>
      </c>
      <c r="AE215" s="4">
        <f>IF($H215=0,"",VLOOKUP($G215,Data!$G$3:$BA$2935,24,FALSE))</f>
        <v>0.98</v>
      </c>
      <c r="AF215" s="4">
        <f>IF($H215=0,"",VLOOKUP($G215,Data!$G$3:$BA$2935,25,FALSE))</f>
        <v>0.1</v>
      </c>
      <c r="AG215" s="4">
        <f>IF($H215=0,"",VLOOKUP($G215,Data!$G$3:$BA$2935,26,FALSE))</f>
        <v>-0.1</v>
      </c>
      <c r="AH215" s="4" t="str">
        <f>IF($H215=0,"",VLOOKUP($G215,Data!$G$3:$BA$2935,27,FALSE))</f>
        <v>/</v>
      </c>
      <c r="AI215" s="4" t="str">
        <f>IF($H215=0,"",VLOOKUP($G215,Data!$G$3:$BA$2935,28,FALSE))</f>
        <v>/</v>
      </c>
      <c r="AJ215" s="4" t="str">
        <f>IF($H215=0,"",VLOOKUP($G215,Data!$G$3:$BA$2935,29,FALSE))</f>
        <v/>
      </c>
      <c r="AK215" s="4" t="str">
        <f>IF($H215=0,"",VLOOKUP($G215,Data!$G$3:$BA$2935,30,FALSE))</f>
        <v/>
      </c>
      <c r="AL215" s="4" t="str">
        <f>IF($H215=0,"",VLOOKUP($G215,Data!$G$3:$BA$2935,31,FALSE))</f>
        <v/>
      </c>
      <c r="AM215" s="4" t="str">
        <f>IF($H215=0,"",VLOOKUP($G215,Data!$G$3:$BA$2935,32,FALSE))</f>
        <v/>
      </c>
      <c r="AN215" s="4" t="str">
        <f>IF($H215=0,"",VLOOKUP($G215,Data!$G$3:$BA$2935,33,FALSE))</f>
        <v/>
      </c>
      <c r="AO215" s="4" t="str">
        <f>IF($H215=0,"",VLOOKUP($G215,Data!$G$3:$BA$2935,34,FALSE))</f>
        <v/>
      </c>
      <c r="AP215" s="4" t="str">
        <f>IF($H215=0,"",VLOOKUP($G215,Data!$G$3:$BA$2935,35,FALSE))</f>
        <v/>
      </c>
      <c r="AQ215" s="4" t="str">
        <f>IF($H215=0,"",VLOOKUP($G215,Data!$G$3:$BA$2935,36,FALSE))</f>
        <v/>
      </c>
      <c r="AR215" s="4" t="str">
        <f>IF($H215=0,"",VLOOKUP($G215,Data!$G$3:$BA$2935,37,FALSE))</f>
        <v/>
      </c>
      <c r="AS215" s="4" t="str">
        <f>IF($H215=0,"",VLOOKUP($G215,Data!$G$3:$BA$2935,38,FALSE))</f>
        <v/>
      </c>
      <c r="AT215" s="4" t="str">
        <f>IF($H215=0,"",VLOOKUP($G215,Data!$G$3:$BA$2935,39,FALSE))</f>
        <v/>
      </c>
    </row>
    <row r="216" spans="1:46" x14ac:dyDescent="0.25">
      <c r="A216" s="4">
        <f>PSSE!A218</f>
        <v>938022</v>
      </c>
      <c r="B216" s="4" t="str">
        <f>PSSE!B218</f>
        <v>VUNGANG2_S2</v>
      </c>
      <c r="C216" s="4">
        <f>PSSE!D218</f>
        <v>26</v>
      </c>
      <c r="D216" s="4">
        <f>PSSE!E218</f>
        <v>600</v>
      </c>
      <c r="E216" s="4" t="str">
        <f>PSSE!F218</f>
        <v>ND</v>
      </c>
      <c r="F216" s="4">
        <f>PSSE!G218</f>
        <v>1</v>
      </c>
      <c r="G216" s="4" t="str">
        <f t="shared" si="3"/>
        <v>PSS26600ND1</v>
      </c>
      <c r="H216" s="4">
        <f>COUNTIF(Data!$G$3:$BA$2935,PSS!$G216)</f>
        <v>1</v>
      </c>
      <c r="I216" s="4" t="str">
        <f>IF($H216=0,"",VLOOKUP($G216,Data!$G$3:$BA$2935,2,FALSE))</f>
        <v>'PSS2A'</v>
      </c>
      <c r="J216" s="4">
        <f>PSSE!C218</f>
        <v>1</v>
      </c>
      <c r="K216" s="4">
        <f>IF($H216=0,"",VLOOKUP($G216,Data!$G$3:$BA$2935,4,FALSE))</f>
        <v>1</v>
      </c>
      <c r="L216" s="4">
        <f>IF($H216=0,"",VLOOKUP($G216,Data!$G$3:$BA$2935,5,FALSE))</f>
        <v>0</v>
      </c>
      <c r="M216" s="4">
        <f>IF($H216=0,"",VLOOKUP($G216,Data!$G$3:$BA$2935,6,FALSE))</f>
        <v>3</v>
      </c>
      <c r="N216" s="4">
        <f>IF($H216=0,"",VLOOKUP($G216,Data!$G$3:$BA$2935,7,FALSE))</f>
        <v>0</v>
      </c>
      <c r="O216" s="4">
        <f>IF($H216=0,"",VLOOKUP($G216,Data!$G$3:$BA$2935,8,FALSE))</f>
        <v>5</v>
      </c>
      <c r="P216" s="4">
        <f>IF($H216=0,"",VLOOKUP($G216,Data!$G$3:$BA$2935,9,FALSE))</f>
        <v>1</v>
      </c>
      <c r="Q216" s="4">
        <f>IF($H216=0,"",VLOOKUP($G216,Data!$G$3:$BA$2935,10,FALSE))</f>
        <v>2.5</v>
      </c>
      <c r="R216" s="4">
        <f>IF($H216=0,"",VLOOKUP($G216,Data!$G$3:$BA$2935,11,FALSE))</f>
        <v>2.5</v>
      </c>
      <c r="S216" s="4">
        <f>IF($H216=0,"",VLOOKUP($G216,Data!$G$3:$BA$2935,12,FALSE))</f>
        <v>0</v>
      </c>
      <c r="T216" s="4">
        <f>IF($H216=0,"",VLOOKUP($G216,Data!$G$3:$BA$2935,13,FALSE))</f>
        <v>2.5</v>
      </c>
      <c r="U216" s="4">
        <f>IF($H216=0,"",VLOOKUP($G216,Data!$G$3:$BA$2935,14,FALSE))</f>
        <v>0</v>
      </c>
      <c r="V216" s="4">
        <f>IF($H216=0,"",VLOOKUP($G216,Data!$G$3:$BA$2935,15,FALSE))</f>
        <v>2.5</v>
      </c>
      <c r="W216" s="4">
        <f>IF($H216=0,"",VLOOKUP($G216,Data!$G$3:$BA$2935,16,FALSE))</f>
        <v>0.39</v>
      </c>
      <c r="X216" s="4">
        <f>IF($H216=0,"",VLOOKUP($G216,Data!$G$3:$BA$2935,17,FALSE))</f>
        <v>1</v>
      </c>
      <c r="Y216" s="4">
        <f>IF($H216=0,"",VLOOKUP($G216,Data!$G$3:$BA$2935,18,FALSE))</f>
        <v>0</v>
      </c>
      <c r="Z216" s="4">
        <f>IF($H216=0,"",VLOOKUP($G216,Data!$G$3:$BA$2935,19,FALSE))</f>
        <v>0.1</v>
      </c>
      <c r="AA216" s="4">
        <f>IF($H216=0,"",VLOOKUP($G216,Data!$G$3:$BA$2935,20,FALSE))</f>
        <v>6.5</v>
      </c>
      <c r="AB216" s="4">
        <f>IF($H216=0,"",VLOOKUP($G216,Data!$G$3:$BA$2935,21,FALSE))</f>
        <v>0.44</v>
      </c>
      <c r="AC216" s="4">
        <f>IF($H216=0,"",VLOOKUP($G216,Data!$G$3:$BA$2935,22,FALSE))</f>
        <v>0.08</v>
      </c>
      <c r="AD216" s="4">
        <f>IF($H216=0,"",VLOOKUP($G216,Data!$G$3:$BA$2935,23,FALSE))</f>
        <v>0.2</v>
      </c>
      <c r="AE216" s="4">
        <f>IF($H216=0,"",VLOOKUP($G216,Data!$G$3:$BA$2935,24,FALSE))</f>
        <v>0.98</v>
      </c>
      <c r="AF216" s="4">
        <f>IF($H216=0,"",VLOOKUP($G216,Data!$G$3:$BA$2935,25,FALSE))</f>
        <v>0.1</v>
      </c>
      <c r="AG216" s="4">
        <f>IF($H216=0,"",VLOOKUP($G216,Data!$G$3:$BA$2935,26,FALSE))</f>
        <v>-0.1</v>
      </c>
      <c r="AH216" s="4" t="str">
        <f>IF($H216=0,"",VLOOKUP($G216,Data!$G$3:$BA$2935,27,FALSE))</f>
        <v>/</v>
      </c>
      <c r="AI216" s="4" t="str">
        <f>IF($H216=0,"",VLOOKUP($G216,Data!$G$3:$BA$2935,28,FALSE))</f>
        <v>/</v>
      </c>
      <c r="AJ216" s="4" t="str">
        <f>IF($H216=0,"",VLOOKUP($G216,Data!$G$3:$BA$2935,29,FALSE))</f>
        <v/>
      </c>
      <c r="AK216" s="4" t="str">
        <f>IF($H216=0,"",VLOOKUP($G216,Data!$G$3:$BA$2935,30,FALSE))</f>
        <v/>
      </c>
      <c r="AL216" s="4" t="str">
        <f>IF($H216=0,"",VLOOKUP($G216,Data!$G$3:$BA$2935,31,FALSE))</f>
        <v/>
      </c>
      <c r="AM216" s="4" t="str">
        <f>IF($H216=0,"",VLOOKUP($G216,Data!$G$3:$BA$2935,32,FALSE))</f>
        <v/>
      </c>
      <c r="AN216" s="4" t="str">
        <f>IF($H216=0,"",VLOOKUP($G216,Data!$G$3:$BA$2935,33,FALSE))</f>
        <v/>
      </c>
      <c r="AO216" s="4" t="str">
        <f>IF($H216=0,"",VLOOKUP($G216,Data!$G$3:$BA$2935,34,FALSE))</f>
        <v/>
      </c>
      <c r="AP216" s="4" t="str">
        <f>IF($H216=0,"",VLOOKUP($G216,Data!$G$3:$BA$2935,35,FALSE))</f>
        <v/>
      </c>
      <c r="AQ216" s="4" t="str">
        <f>IF($H216=0,"",VLOOKUP($G216,Data!$G$3:$BA$2935,36,FALSE))</f>
        <v/>
      </c>
      <c r="AR216" s="4" t="str">
        <f>IF($H216=0,"",VLOOKUP($G216,Data!$G$3:$BA$2935,37,FALSE))</f>
        <v/>
      </c>
      <c r="AS216" s="4" t="str">
        <f>IF($H216=0,"",VLOOKUP($G216,Data!$G$3:$BA$2935,38,FALSE))</f>
        <v/>
      </c>
      <c r="AT216" s="4" t="str">
        <f>IF($H216=0,"",VLOOKUP($G216,Data!$G$3:$BA$2935,39,FALSE))</f>
        <v/>
      </c>
    </row>
    <row r="217" spans="1:46" x14ac:dyDescent="0.25">
      <c r="A217" s="4">
        <f>PSSE!A219</f>
        <v>938071</v>
      </c>
      <c r="B217" s="4" t="str">
        <f>PSSE!B219</f>
        <v>FORMOSAHT_S</v>
      </c>
      <c r="C217" s="4">
        <f>PSSE!D219</f>
        <v>26</v>
      </c>
      <c r="D217" s="4">
        <f>PSSE!E219</f>
        <v>600</v>
      </c>
      <c r="E217" s="4" t="str">
        <f>PSSE!F219</f>
        <v>ND</v>
      </c>
      <c r="F217" s="4">
        <f>PSSE!G219</f>
        <v>1</v>
      </c>
      <c r="G217" s="4" t="str">
        <f t="shared" si="3"/>
        <v>PSS26600ND1</v>
      </c>
      <c r="H217" s="4">
        <f>COUNTIF(Data!$G$3:$BA$2935,PSS!$G217)</f>
        <v>1</v>
      </c>
      <c r="I217" s="4" t="str">
        <f>IF($H217=0,"",VLOOKUP($G217,Data!$G$3:$BA$2935,2,FALSE))</f>
        <v>'PSS2A'</v>
      </c>
      <c r="J217" s="4">
        <f>PSSE!C219</f>
        <v>1</v>
      </c>
      <c r="K217" s="4">
        <f>IF($H217=0,"",VLOOKUP($G217,Data!$G$3:$BA$2935,4,FALSE))</f>
        <v>1</v>
      </c>
      <c r="L217" s="4">
        <f>IF($H217=0,"",VLOOKUP($G217,Data!$G$3:$BA$2935,5,FALSE))</f>
        <v>0</v>
      </c>
      <c r="M217" s="4">
        <f>IF($H217=0,"",VLOOKUP($G217,Data!$G$3:$BA$2935,6,FALSE))</f>
        <v>3</v>
      </c>
      <c r="N217" s="4">
        <f>IF($H217=0,"",VLOOKUP($G217,Data!$G$3:$BA$2935,7,FALSE))</f>
        <v>0</v>
      </c>
      <c r="O217" s="4">
        <f>IF($H217=0,"",VLOOKUP($G217,Data!$G$3:$BA$2935,8,FALSE))</f>
        <v>5</v>
      </c>
      <c r="P217" s="4">
        <f>IF($H217=0,"",VLOOKUP($G217,Data!$G$3:$BA$2935,9,FALSE))</f>
        <v>1</v>
      </c>
      <c r="Q217" s="4">
        <f>IF($H217=0,"",VLOOKUP($G217,Data!$G$3:$BA$2935,10,FALSE))</f>
        <v>2.5</v>
      </c>
      <c r="R217" s="4">
        <f>IF($H217=0,"",VLOOKUP($G217,Data!$G$3:$BA$2935,11,FALSE))</f>
        <v>2.5</v>
      </c>
      <c r="S217" s="4">
        <f>IF($H217=0,"",VLOOKUP($G217,Data!$G$3:$BA$2935,12,FALSE))</f>
        <v>0</v>
      </c>
      <c r="T217" s="4">
        <f>IF($H217=0,"",VLOOKUP($G217,Data!$G$3:$BA$2935,13,FALSE))</f>
        <v>2.5</v>
      </c>
      <c r="U217" s="4">
        <f>IF($H217=0,"",VLOOKUP($G217,Data!$G$3:$BA$2935,14,FALSE))</f>
        <v>0</v>
      </c>
      <c r="V217" s="4">
        <f>IF($H217=0,"",VLOOKUP($G217,Data!$G$3:$BA$2935,15,FALSE))</f>
        <v>2.5</v>
      </c>
      <c r="W217" s="4">
        <f>IF($H217=0,"",VLOOKUP($G217,Data!$G$3:$BA$2935,16,FALSE))</f>
        <v>0.39</v>
      </c>
      <c r="X217" s="4">
        <f>IF($H217=0,"",VLOOKUP($G217,Data!$G$3:$BA$2935,17,FALSE))</f>
        <v>1</v>
      </c>
      <c r="Y217" s="4">
        <f>IF($H217=0,"",VLOOKUP($G217,Data!$G$3:$BA$2935,18,FALSE))</f>
        <v>0</v>
      </c>
      <c r="Z217" s="4">
        <f>IF($H217=0,"",VLOOKUP($G217,Data!$G$3:$BA$2935,19,FALSE))</f>
        <v>0.1</v>
      </c>
      <c r="AA217" s="4">
        <f>IF($H217=0,"",VLOOKUP($G217,Data!$G$3:$BA$2935,20,FALSE))</f>
        <v>6.5</v>
      </c>
      <c r="AB217" s="4">
        <f>IF($H217=0,"",VLOOKUP($G217,Data!$G$3:$BA$2935,21,FALSE))</f>
        <v>0.44</v>
      </c>
      <c r="AC217" s="4">
        <f>IF($H217=0,"",VLOOKUP($G217,Data!$G$3:$BA$2935,22,FALSE))</f>
        <v>0.08</v>
      </c>
      <c r="AD217" s="4">
        <f>IF($H217=0,"",VLOOKUP($G217,Data!$G$3:$BA$2935,23,FALSE))</f>
        <v>0.2</v>
      </c>
      <c r="AE217" s="4">
        <f>IF($H217=0,"",VLOOKUP($G217,Data!$G$3:$BA$2935,24,FALSE))</f>
        <v>0.98</v>
      </c>
      <c r="AF217" s="4">
        <f>IF($H217=0,"",VLOOKUP($G217,Data!$G$3:$BA$2935,25,FALSE))</f>
        <v>0.1</v>
      </c>
      <c r="AG217" s="4">
        <f>IF($H217=0,"",VLOOKUP($G217,Data!$G$3:$BA$2935,26,FALSE))</f>
        <v>-0.1</v>
      </c>
      <c r="AH217" s="4" t="str">
        <f>IF($H217=0,"",VLOOKUP($G217,Data!$G$3:$BA$2935,27,FALSE))</f>
        <v>/</v>
      </c>
      <c r="AI217" s="4" t="str">
        <f>IF($H217=0,"",VLOOKUP($G217,Data!$G$3:$BA$2935,28,FALSE))</f>
        <v>/</v>
      </c>
      <c r="AJ217" s="4" t="str">
        <f>IF($H217=0,"",VLOOKUP($G217,Data!$G$3:$BA$2935,29,FALSE))</f>
        <v/>
      </c>
      <c r="AK217" s="4" t="str">
        <f>IF($H217=0,"",VLOOKUP($G217,Data!$G$3:$BA$2935,30,FALSE))</f>
        <v/>
      </c>
      <c r="AL217" s="4" t="str">
        <f>IF($H217=0,"",VLOOKUP($G217,Data!$G$3:$BA$2935,31,FALSE))</f>
        <v/>
      </c>
      <c r="AM217" s="4" t="str">
        <f>IF($H217=0,"",VLOOKUP($G217,Data!$G$3:$BA$2935,32,FALSE))</f>
        <v/>
      </c>
      <c r="AN217" s="4" t="str">
        <f>IF($H217=0,"",VLOOKUP($G217,Data!$G$3:$BA$2935,33,FALSE))</f>
        <v/>
      </c>
      <c r="AO217" s="4" t="str">
        <f>IF($H217=0,"",VLOOKUP($G217,Data!$G$3:$BA$2935,34,FALSE))</f>
        <v/>
      </c>
      <c r="AP217" s="4" t="str">
        <f>IF($H217=0,"",VLOOKUP($G217,Data!$G$3:$BA$2935,35,FALSE))</f>
        <v/>
      </c>
      <c r="AQ217" s="4" t="str">
        <f>IF($H217=0,"",VLOOKUP($G217,Data!$G$3:$BA$2935,36,FALSE))</f>
        <v/>
      </c>
      <c r="AR217" s="4" t="str">
        <f>IF($H217=0,"",VLOOKUP($G217,Data!$G$3:$BA$2935,37,FALSE))</f>
        <v/>
      </c>
      <c r="AS217" s="4" t="str">
        <f>IF($H217=0,"",VLOOKUP($G217,Data!$G$3:$BA$2935,38,FALSE))</f>
        <v/>
      </c>
      <c r="AT217" s="4" t="str">
        <f>IF($H217=0,"",VLOOKUP($G217,Data!$G$3:$BA$2935,39,FALSE))</f>
        <v/>
      </c>
    </row>
    <row r="218" spans="1:46" x14ac:dyDescent="0.25">
      <c r="A218" s="4">
        <f>PSSE!A220</f>
        <v>950011</v>
      </c>
      <c r="B218" s="4" t="str">
        <f>PSSE!B220</f>
        <v>QUGTRACH1_S1</v>
      </c>
      <c r="C218" s="4">
        <f>PSSE!D220</f>
        <v>26</v>
      </c>
      <c r="D218" s="4">
        <f>PSSE!E220</f>
        <v>600</v>
      </c>
      <c r="E218" s="4" t="str">
        <f>PSSE!F220</f>
        <v>ND</v>
      </c>
      <c r="F218" s="4">
        <f>PSSE!G220</f>
        <v>1</v>
      </c>
      <c r="G218" s="4" t="str">
        <f t="shared" si="3"/>
        <v>PSS26600ND1</v>
      </c>
      <c r="H218" s="4">
        <f>COUNTIF(Data!$G$3:$BA$2935,PSS!$G218)</f>
        <v>1</v>
      </c>
      <c r="I218" s="4" t="str">
        <f>IF($H218=0,"",VLOOKUP($G218,Data!$G$3:$BA$2935,2,FALSE))</f>
        <v>'PSS2A'</v>
      </c>
      <c r="J218" s="4">
        <f>PSSE!C220</f>
        <v>1</v>
      </c>
      <c r="K218" s="4">
        <f>IF($H218=0,"",VLOOKUP($G218,Data!$G$3:$BA$2935,4,FALSE))</f>
        <v>1</v>
      </c>
      <c r="L218" s="4">
        <f>IF($H218=0,"",VLOOKUP($G218,Data!$G$3:$BA$2935,5,FALSE))</f>
        <v>0</v>
      </c>
      <c r="M218" s="4">
        <f>IF($H218=0,"",VLOOKUP($G218,Data!$G$3:$BA$2935,6,FALSE))</f>
        <v>3</v>
      </c>
      <c r="N218" s="4">
        <f>IF($H218=0,"",VLOOKUP($G218,Data!$G$3:$BA$2935,7,FALSE))</f>
        <v>0</v>
      </c>
      <c r="O218" s="4">
        <f>IF($H218=0,"",VLOOKUP($G218,Data!$G$3:$BA$2935,8,FALSE))</f>
        <v>5</v>
      </c>
      <c r="P218" s="4">
        <f>IF($H218=0,"",VLOOKUP($G218,Data!$G$3:$BA$2935,9,FALSE))</f>
        <v>1</v>
      </c>
      <c r="Q218" s="4">
        <f>IF($H218=0,"",VLOOKUP($G218,Data!$G$3:$BA$2935,10,FALSE))</f>
        <v>2.5</v>
      </c>
      <c r="R218" s="4">
        <f>IF($H218=0,"",VLOOKUP($G218,Data!$G$3:$BA$2935,11,FALSE))</f>
        <v>2.5</v>
      </c>
      <c r="S218" s="4">
        <f>IF($H218=0,"",VLOOKUP($G218,Data!$G$3:$BA$2935,12,FALSE))</f>
        <v>0</v>
      </c>
      <c r="T218" s="4">
        <f>IF($H218=0,"",VLOOKUP($G218,Data!$G$3:$BA$2935,13,FALSE))</f>
        <v>2.5</v>
      </c>
      <c r="U218" s="4">
        <f>IF($H218=0,"",VLOOKUP($G218,Data!$G$3:$BA$2935,14,FALSE))</f>
        <v>0</v>
      </c>
      <c r="V218" s="4">
        <f>IF($H218=0,"",VLOOKUP($G218,Data!$G$3:$BA$2935,15,FALSE))</f>
        <v>2.5</v>
      </c>
      <c r="W218" s="4">
        <f>IF($H218=0,"",VLOOKUP($G218,Data!$G$3:$BA$2935,16,FALSE))</f>
        <v>0.39</v>
      </c>
      <c r="X218" s="4">
        <f>IF($H218=0,"",VLOOKUP($G218,Data!$G$3:$BA$2935,17,FALSE))</f>
        <v>1</v>
      </c>
      <c r="Y218" s="4">
        <f>IF($H218=0,"",VLOOKUP($G218,Data!$G$3:$BA$2935,18,FALSE))</f>
        <v>0</v>
      </c>
      <c r="Z218" s="4">
        <f>IF($H218=0,"",VLOOKUP($G218,Data!$G$3:$BA$2935,19,FALSE))</f>
        <v>0.1</v>
      </c>
      <c r="AA218" s="4">
        <f>IF($H218=0,"",VLOOKUP($G218,Data!$G$3:$BA$2935,20,FALSE))</f>
        <v>6.5</v>
      </c>
      <c r="AB218" s="4">
        <f>IF($H218=0,"",VLOOKUP($G218,Data!$G$3:$BA$2935,21,FALSE))</f>
        <v>0.44</v>
      </c>
      <c r="AC218" s="4">
        <f>IF($H218=0,"",VLOOKUP($G218,Data!$G$3:$BA$2935,22,FALSE))</f>
        <v>0.08</v>
      </c>
      <c r="AD218" s="4">
        <f>IF($H218=0,"",VLOOKUP($G218,Data!$G$3:$BA$2935,23,FALSE))</f>
        <v>0.2</v>
      </c>
      <c r="AE218" s="4">
        <f>IF($H218=0,"",VLOOKUP($G218,Data!$G$3:$BA$2935,24,FALSE))</f>
        <v>0.98</v>
      </c>
      <c r="AF218" s="4">
        <f>IF($H218=0,"",VLOOKUP($G218,Data!$G$3:$BA$2935,25,FALSE))</f>
        <v>0.1</v>
      </c>
      <c r="AG218" s="4">
        <f>IF($H218=0,"",VLOOKUP($G218,Data!$G$3:$BA$2935,26,FALSE))</f>
        <v>-0.1</v>
      </c>
      <c r="AH218" s="4" t="str">
        <f>IF($H218=0,"",VLOOKUP($G218,Data!$G$3:$BA$2935,27,FALSE))</f>
        <v>/</v>
      </c>
      <c r="AI218" s="4" t="str">
        <f>IF($H218=0,"",VLOOKUP($G218,Data!$G$3:$BA$2935,28,FALSE))</f>
        <v>/</v>
      </c>
      <c r="AJ218" s="4" t="str">
        <f>IF($H218=0,"",VLOOKUP($G218,Data!$G$3:$BA$2935,29,FALSE))</f>
        <v/>
      </c>
      <c r="AK218" s="4" t="str">
        <f>IF($H218=0,"",VLOOKUP($G218,Data!$G$3:$BA$2935,30,FALSE))</f>
        <v/>
      </c>
      <c r="AL218" s="4" t="str">
        <f>IF($H218=0,"",VLOOKUP($G218,Data!$G$3:$BA$2935,31,FALSE))</f>
        <v/>
      </c>
      <c r="AM218" s="4" t="str">
        <f>IF($H218=0,"",VLOOKUP($G218,Data!$G$3:$BA$2935,32,FALSE))</f>
        <v/>
      </c>
      <c r="AN218" s="4" t="str">
        <f>IF($H218=0,"",VLOOKUP($G218,Data!$G$3:$BA$2935,33,FALSE))</f>
        <v/>
      </c>
      <c r="AO218" s="4" t="str">
        <f>IF($H218=0,"",VLOOKUP($G218,Data!$G$3:$BA$2935,34,FALSE))</f>
        <v/>
      </c>
      <c r="AP218" s="4" t="str">
        <f>IF($H218=0,"",VLOOKUP($G218,Data!$G$3:$BA$2935,35,FALSE))</f>
        <v/>
      </c>
      <c r="AQ218" s="4" t="str">
        <f>IF($H218=0,"",VLOOKUP($G218,Data!$G$3:$BA$2935,36,FALSE))</f>
        <v/>
      </c>
      <c r="AR218" s="4" t="str">
        <f>IF($H218=0,"",VLOOKUP($G218,Data!$G$3:$BA$2935,37,FALSE))</f>
        <v/>
      </c>
      <c r="AS218" s="4" t="str">
        <f>IF($H218=0,"",VLOOKUP($G218,Data!$G$3:$BA$2935,38,FALSE))</f>
        <v/>
      </c>
      <c r="AT218" s="4" t="str">
        <f>IF($H218=0,"",VLOOKUP($G218,Data!$G$3:$BA$2935,39,FALSE))</f>
        <v/>
      </c>
    </row>
    <row r="219" spans="1:46" x14ac:dyDescent="0.25">
      <c r="A219" s="4">
        <f>PSSE!A221</f>
        <v>950012</v>
      </c>
      <c r="B219" s="4" t="str">
        <f>PSSE!B221</f>
        <v>QUGTRACH1_S2</v>
      </c>
      <c r="C219" s="4">
        <f>PSSE!D221</f>
        <v>26</v>
      </c>
      <c r="D219" s="4">
        <f>PSSE!E221</f>
        <v>600</v>
      </c>
      <c r="E219" s="4" t="str">
        <f>PSSE!F221</f>
        <v>ND</v>
      </c>
      <c r="F219" s="4">
        <f>PSSE!G221</f>
        <v>1</v>
      </c>
      <c r="G219" s="4" t="str">
        <f t="shared" si="3"/>
        <v>PSS26600ND1</v>
      </c>
      <c r="H219" s="4">
        <f>COUNTIF(Data!$G$3:$BA$2935,PSS!$G219)</f>
        <v>1</v>
      </c>
      <c r="I219" s="4" t="str">
        <f>IF($H219=0,"",VLOOKUP($G219,Data!$G$3:$BA$2935,2,FALSE))</f>
        <v>'PSS2A'</v>
      </c>
      <c r="J219" s="4">
        <f>PSSE!C221</f>
        <v>1</v>
      </c>
      <c r="K219" s="4">
        <f>IF($H219=0,"",VLOOKUP($G219,Data!$G$3:$BA$2935,4,FALSE))</f>
        <v>1</v>
      </c>
      <c r="L219" s="4">
        <f>IF($H219=0,"",VLOOKUP($G219,Data!$G$3:$BA$2935,5,FALSE))</f>
        <v>0</v>
      </c>
      <c r="M219" s="4">
        <f>IF($H219=0,"",VLOOKUP($G219,Data!$G$3:$BA$2935,6,FALSE))</f>
        <v>3</v>
      </c>
      <c r="N219" s="4">
        <f>IF($H219=0,"",VLOOKUP($G219,Data!$G$3:$BA$2935,7,FALSE))</f>
        <v>0</v>
      </c>
      <c r="O219" s="4">
        <f>IF($H219=0,"",VLOOKUP($G219,Data!$G$3:$BA$2935,8,FALSE))</f>
        <v>5</v>
      </c>
      <c r="P219" s="4">
        <f>IF($H219=0,"",VLOOKUP($G219,Data!$G$3:$BA$2935,9,FALSE))</f>
        <v>1</v>
      </c>
      <c r="Q219" s="4">
        <f>IF($H219=0,"",VLOOKUP($G219,Data!$G$3:$BA$2935,10,FALSE))</f>
        <v>2.5</v>
      </c>
      <c r="R219" s="4">
        <f>IF($H219=0,"",VLOOKUP($G219,Data!$G$3:$BA$2935,11,FALSE))</f>
        <v>2.5</v>
      </c>
      <c r="S219" s="4">
        <f>IF($H219=0,"",VLOOKUP($G219,Data!$G$3:$BA$2935,12,FALSE))</f>
        <v>0</v>
      </c>
      <c r="T219" s="4">
        <f>IF($H219=0,"",VLOOKUP($G219,Data!$G$3:$BA$2935,13,FALSE))</f>
        <v>2.5</v>
      </c>
      <c r="U219" s="4">
        <f>IF($H219=0,"",VLOOKUP($G219,Data!$G$3:$BA$2935,14,FALSE))</f>
        <v>0</v>
      </c>
      <c r="V219" s="4">
        <f>IF($H219=0,"",VLOOKUP($G219,Data!$G$3:$BA$2935,15,FALSE))</f>
        <v>2.5</v>
      </c>
      <c r="W219" s="4">
        <f>IF($H219=0,"",VLOOKUP($G219,Data!$G$3:$BA$2935,16,FALSE))</f>
        <v>0.39</v>
      </c>
      <c r="X219" s="4">
        <f>IF($H219=0,"",VLOOKUP($G219,Data!$G$3:$BA$2935,17,FALSE))</f>
        <v>1</v>
      </c>
      <c r="Y219" s="4">
        <f>IF($H219=0,"",VLOOKUP($G219,Data!$G$3:$BA$2935,18,FALSE))</f>
        <v>0</v>
      </c>
      <c r="Z219" s="4">
        <f>IF($H219=0,"",VLOOKUP($G219,Data!$G$3:$BA$2935,19,FALSE))</f>
        <v>0.1</v>
      </c>
      <c r="AA219" s="4">
        <f>IF($H219=0,"",VLOOKUP($G219,Data!$G$3:$BA$2935,20,FALSE))</f>
        <v>6.5</v>
      </c>
      <c r="AB219" s="4">
        <f>IF($H219=0,"",VLOOKUP($G219,Data!$G$3:$BA$2935,21,FALSE))</f>
        <v>0.44</v>
      </c>
      <c r="AC219" s="4">
        <f>IF($H219=0,"",VLOOKUP($G219,Data!$G$3:$BA$2935,22,FALSE))</f>
        <v>0.08</v>
      </c>
      <c r="AD219" s="4">
        <f>IF($H219=0,"",VLOOKUP($G219,Data!$G$3:$BA$2935,23,FALSE))</f>
        <v>0.2</v>
      </c>
      <c r="AE219" s="4">
        <f>IF($H219=0,"",VLOOKUP($G219,Data!$G$3:$BA$2935,24,FALSE))</f>
        <v>0.98</v>
      </c>
      <c r="AF219" s="4">
        <f>IF($H219=0,"",VLOOKUP($G219,Data!$G$3:$BA$2935,25,FALSE))</f>
        <v>0.1</v>
      </c>
      <c r="AG219" s="4">
        <f>IF($H219=0,"",VLOOKUP($G219,Data!$G$3:$BA$2935,26,FALSE))</f>
        <v>-0.1</v>
      </c>
      <c r="AH219" s="4" t="str">
        <f>IF($H219=0,"",VLOOKUP($G219,Data!$G$3:$BA$2935,27,FALSE))</f>
        <v>/</v>
      </c>
      <c r="AI219" s="4" t="str">
        <f>IF($H219=0,"",VLOOKUP($G219,Data!$G$3:$BA$2935,28,FALSE))</f>
        <v>/</v>
      </c>
      <c r="AJ219" s="4" t="str">
        <f>IF($H219=0,"",VLOOKUP($G219,Data!$G$3:$BA$2935,29,FALSE))</f>
        <v/>
      </c>
      <c r="AK219" s="4" t="str">
        <f>IF($H219=0,"",VLOOKUP($G219,Data!$G$3:$BA$2935,30,FALSE))</f>
        <v/>
      </c>
      <c r="AL219" s="4" t="str">
        <f>IF($H219=0,"",VLOOKUP($G219,Data!$G$3:$BA$2935,31,FALSE))</f>
        <v/>
      </c>
      <c r="AM219" s="4" t="str">
        <f>IF($H219=0,"",VLOOKUP($G219,Data!$G$3:$BA$2935,32,FALSE))</f>
        <v/>
      </c>
      <c r="AN219" s="4" t="str">
        <f>IF($H219=0,"",VLOOKUP($G219,Data!$G$3:$BA$2935,33,FALSE))</f>
        <v/>
      </c>
      <c r="AO219" s="4" t="str">
        <f>IF($H219=0,"",VLOOKUP($G219,Data!$G$3:$BA$2935,34,FALSE))</f>
        <v/>
      </c>
      <c r="AP219" s="4" t="str">
        <f>IF($H219=0,"",VLOOKUP($G219,Data!$G$3:$BA$2935,35,FALSE))</f>
        <v/>
      </c>
      <c r="AQ219" s="4" t="str">
        <f>IF($H219=0,"",VLOOKUP($G219,Data!$G$3:$BA$2935,36,FALSE))</f>
        <v/>
      </c>
      <c r="AR219" s="4" t="str">
        <f>IF($H219=0,"",VLOOKUP($G219,Data!$G$3:$BA$2935,37,FALSE))</f>
        <v/>
      </c>
      <c r="AS219" s="4" t="str">
        <f>IF($H219=0,"",VLOOKUP($G219,Data!$G$3:$BA$2935,38,FALSE))</f>
        <v/>
      </c>
      <c r="AT219" s="4" t="str">
        <f>IF($H219=0,"",VLOOKUP($G219,Data!$G$3:$BA$2935,39,FALSE))</f>
        <v/>
      </c>
    </row>
    <row r="220" spans="1:46" x14ac:dyDescent="0.25">
      <c r="A220" s="4">
        <f>PSSE!A222</f>
        <v>950021</v>
      </c>
      <c r="B220" s="4" t="str">
        <f>PSSE!B222</f>
        <v>QUGTRACH2_S1</v>
      </c>
      <c r="C220" s="4">
        <f>PSSE!D222</f>
        <v>26</v>
      </c>
      <c r="D220" s="4">
        <f>PSSE!E222</f>
        <v>600</v>
      </c>
      <c r="E220" s="4" t="str">
        <f>PSSE!F222</f>
        <v>ND</v>
      </c>
      <c r="F220" s="4">
        <f>PSSE!G222</f>
        <v>1</v>
      </c>
      <c r="G220" s="4" t="str">
        <f t="shared" si="3"/>
        <v>PSS26600ND1</v>
      </c>
      <c r="H220" s="4">
        <f>COUNTIF(Data!$G$3:$BA$2935,PSS!$G220)</f>
        <v>1</v>
      </c>
      <c r="I220" s="4" t="str">
        <f>IF($H220=0,"",VLOOKUP($G220,Data!$G$3:$BA$2935,2,FALSE))</f>
        <v>'PSS2A'</v>
      </c>
      <c r="J220" s="4">
        <f>PSSE!C222</f>
        <v>1</v>
      </c>
      <c r="K220" s="4">
        <f>IF($H220=0,"",VLOOKUP($G220,Data!$G$3:$BA$2935,4,FALSE))</f>
        <v>1</v>
      </c>
      <c r="L220" s="4">
        <f>IF($H220=0,"",VLOOKUP($G220,Data!$G$3:$BA$2935,5,FALSE))</f>
        <v>0</v>
      </c>
      <c r="M220" s="4">
        <f>IF($H220=0,"",VLOOKUP($G220,Data!$G$3:$BA$2935,6,FALSE))</f>
        <v>3</v>
      </c>
      <c r="N220" s="4">
        <f>IF($H220=0,"",VLOOKUP($G220,Data!$G$3:$BA$2935,7,FALSE))</f>
        <v>0</v>
      </c>
      <c r="O220" s="4">
        <f>IF($H220=0,"",VLOOKUP($G220,Data!$G$3:$BA$2935,8,FALSE))</f>
        <v>5</v>
      </c>
      <c r="P220" s="4">
        <f>IF($H220=0,"",VLOOKUP($G220,Data!$G$3:$BA$2935,9,FALSE))</f>
        <v>1</v>
      </c>
      <c r="Q220" s="4">
        <f>IF($H220=0,"",VLOOKUP($G220,Data!$G$3:$BA$2935,10,FALSE))</f>
        <v>2.5</v>
      </c>
      <c r="R220" s="4">
        <f>IF($H220=0,"",VLOOKUP($G220,Data!$G$3:$BA$2935,11,FALSE))</f>
        <v>2.5</v>
      </c>
      <c r="S220" s="4">
        <f>IF($H220=0,"",VLOOKUP($G220,Data!$G$3:$BA$2935,12,FALSE))</f>
        <v>0</v>
      </c>
      <c r="T220" s="4">
        <f>IF($H220=0,"",VLOOKUP($G220,Data!$G$3:$BA$2935,13,FALSE))</f>
        <v>2.5</v>
      </c>
      <c r="U220" s="4">
        <f>IF($H220=0,"",VLOOKUP($G220,Data!$G$3:$BA$2935,14,FALSE))</f>
        <v>0</v>
      </c>
      <c r="V220" s="4">
        <f>IF($H220=0,"",VLOOKUP($G220,Data!$G$3:$BA$2935,15,FALSE))</f>
        <v>2.5</v>
      </c>
      <c r="W220" s="4">
        <f>IF($H220=0,"",VLOOKUP($G220,Data!$G$3:$BA$2935,16,FALSE))</f>
        <v>0.39</v>
      </c>
      <c r="X220" s="4">
        <f>IF($H220=0,"",VLOOKUP($G220,Data!$G$3:$BA$2935,17,FALSE))</f>
        <v>1</v>
      </c>
      <c r="Y220" s="4">
        <f>IF($H220=0,"",VLOOKUP($G220,Data!$G$3:$BA$2935,18,FALSE))</f>
        <v>0</v>
      </c>
      <c r="Z220" s="4">
        <f>IF($H220=0,"",VLOOKUP($G220,Data!$G$3:$BA$2935,19,FALSE))</f>
        <v>0.1</v>
      </c>
      <c r="AA220" s="4">
        <f>IF($H220=0,"",VLOOKUP($G220,Data!$G$3:$BA$2935,20,FALSE))</f>
        <v>6.5</v>
      </c>
      <c r="AB220" s="4">
        <f>IF($H220=0,"",VLOOKUP($G220,Data!$G$3:$BA$2935,21,FALSE))</f>
        <v>0.44</v>
      </c>
      <c r="AC220" s="4">
        <f>IF($H220=0,"",VLOOKUP($G220,Data!$G$3:$BA$2935,22,FALSE))</f>
        <v>0.08</v>
      </c>
      <c r="AD220" s="4">
        <f>IF($H220=0,"",VLOOKUP($G220,Data!$G$3:$BA$2935,23,FALSE))</f>
        <v>0.2</v>
      </c>
      <c r="AE220" s="4">
        <f>IF($H220=0,"",VLOOKUP($G220,Data!$G$3:$BA$2935,24,FALSE))</f>
        <v>0.98</v>
      </c>
      <c r="AF220" s="4">
        <f>IF($H220=0,"",VLOOKUP($G220,Data!$G$3:$BA$2935,25,FALSE))</f>
        <v>0.1</v>
      </c>
      <c r="AG220" s="4">
        <f>IF($H220=0,"",VLOOKUP($G220,Data!$G$3:$BA$2935,26,FALSE))</f>
        <v>-0.1</v>
      </c>
      <c r="AH220" s="4" t="str">
        <f>IF($H220=0,"",VLOOKUP($G220,Data!$G$3:$BA$2935,27,FALSE))</f>
        <v>/</v>
      </c>
      <c r="AI220" s="4" t="str">
        <f>IF($H220=0,"",VLOOKUP($G220,Data!$G$3:$BA$2935,28,FALSE))</f>
        <v>/</v>
      </c>
      <c r="AJ220" s="4" t="str">
        <f>IF($H220=0,"",VLOOKUP($G220,Data!$G$3:$BA$2935,29,FALSE))</f>
        <v/>
      </c>
      <c r="AK220" s="4" t="str">
        <f>IF($H220=0,"",VLOOKUP($G220,Data!$G$3:$BA$2935,30,FALSE))</f>
        <v/>
      </c>
      <c r="AL220" s="4" t="str">
        <f>IF($H220=0,"",VLOOKUP($G220,Data!$G$3:$BA$2935,31,FALSE))</f>
        <v/>
      </c>
      <c r="AM220" s="4" t="str">
        <f>IF($H220=0,"",VLOOKUP($G220,Data!$G$3:$BA$2935,32,FALSE))</f>
        <v/>
      </c>
      <c r="AN220" s="4" t="str">
        <f>IF($H220=0,"",VLOOKUP($G220,Data!$G$3:$BA$2935,33,FALSE))</f>
        <v/>
      </c>
      <c r="AO220" s="4" t="str">
        <f>IF($H220=0,"",VLOOKUP($G220,Data!$G$3:$BA$2935,34,FALSE))</f>
        <v/>
      </c>
      <c r="AP220" s="4" t="str">
        <f>IF($H220=0,"",VLOOKUP($G220,Data!$G$3:$BA$2935,35,FALSE))</f>
        <v/>
      </c>
      <c r="AQ220" s="4" t="str">
        <f>IF($H220=0,"",VLOOKUP($G220,Data!$G$3:$BA$2935,36,FALSE))</f>
        <v/>
      </c>
      <c r="AR220" s="4" t="str">
        <f>IF($H220=0,"",VLOOKUP($G220,Data!$G$3:$BA$2935,37,FALSE))</f>
        <v/>
      </c>
      <c r="AS220" s="4" t="str">
        <f>IF($H220=0,"",VLOOKUP($G220,Data!$G$3:$BA$2935,38,FALSE))</f>
        <v/>
      </c>
      <c r="AT220" s="4" t="str">
        <f>IF($H220=0,"",VLOOKUP($G220,Data!$G$3:$BA$2935,39,FALSE))</f>
        <v/>
      </c>
    </row>
    <row r="221" spans="1:46" x14ac:dyDescent="0.25">
      <c r="A221" s="4">
        <f>PSSE!A223</f>
        <v>950022</v>
      </c>
      <c r="B221" s="4" t="str">
        <f>PSSE!B223</f>
        <v>QUGTRACH2_S2</v>
      </c>
      <c r="C221" s="4">
        <f>PSSE!D223</f>
        <v>26</v>
      </c>
      <c r="D221" s="4">
        <f>PSSE!E223</f>
        <v>600</v>
      </c>
      <c r="E221" s="4" t="str">
        <f>PSSE!F223</f>
        <v>ND</v>
      </c>
      <c r="F221" s="4">
        <f>PSSE!G223</f>
        <v>1</v>
      </c>
      <c r="G221" s="4" t="str">
        <f t="shared" si="3"/>
        <v>PSS26600ND1</v>
      </c>
      <c r="H221" s="4">
        <f>COUNTIF(Data!$G$3:$BA$2935,PSS!$G221)</f>
        <v>1</v>
      </c>
      <c r="I221" s="4" t="str">
        <f>IF($H221=0,"",VLOOKUP($G221,Data!$G$3:$BA$2935,2,FALSE))</f>
        <v>'PSS2A'</v>
      </c>
      <c r="J221" s="4">
        <f>PSSE!C223</f>
        <v>1</v>
      </c>
      <c r="K221" s="4">
        <f>IF($H221=0,"",VLOOKUP($G221,Data!$G$3:$BA$2935,4,FALSE))</f>
        <v>1</v>
      </c>
      <c r="L221" s="4">
        <f>IF($H221=0,"",VLOOKUP($G221,Data!$G$3:$BA$2935,5,FALSE))</f>
        <v>0</v>
      </c>
      <c r="M221" s="4">
        <f>IF($H221=0,"",VLOOKUP($G221,Data!$G$3:$BA$2935,6,FALSE))</f>
        <v>3</v>
      </c>
      <c r="N221" s="4">
        <f>IF($H221=0,"",VLOOKUP($G221,Data!$G$3:$BA$2935,7,FALSE))</f>
        <v>0</v>
      </c>
      <c r="O221" s="4">
        <f>IF($H221=0,"",VLOOKUP($G221,Data!$G$3:$BA$2935,8,FALSE))</f>
        <v>5</v>
      </c>
      <c r="P221" s="4">
        <f>IF($H221=0,"",VLOOKUP($G221,Data!$G$3:$BA$2935,9,FALSE))</f>
        <v>1</v>
      </c>
      <c r="Q221" s="4">
        <f>IF($H221=0,"",VLOOKUP($G221,Data!$G$3:$BA$2935,10,FALSE))</f>
        <v>2.5</v>
      </c>
      <c r="R221" s="4">
        <f>IF($H221=0,"",VLOOKUP($G221,Data!$G$3:$BA$2935,11,FALSE))</f>
        <v>2.5</v>
      </c>
      <c r="S221" s="4">
        <f>IF($H221=0,"",VLOOKUP($G221,Data!$G$3:$BA$2935,12,FALSE))</f>
        <v>0</v>
      </c>
      <c r="T221" s="4">
        <f>IF($H221=0,"",VLOOKUP($G221,Data!$G$3:$BA$2935,13,FALSE))</f>
        <v>2.5</v>
      </c>
      <c r="U221" s="4">
        <f>IF($H221=0,"",VLOOKUP($G221,Data!$G$3:$BA$2935,14,FALSE))</f>
        <v>0</v>
      </c>
      <c r="V221" s="4">
        <f>IF($H221=0,"",VLOOKUP($G221,Data!$G$3:$BA$2935,15,FALSE))</f>
        <v>2.5</v>
      </c>
      <c r="W221" s="4">
        <f>IF($H221=0,"",VLOOKUP($G221,Data!$G$3:$BA$2935,16,FALSE))</f>
        <v>0.39</v>
      </c>
      <c r="X221" s="4">
        <f>IF($H221=0,"",VLOOKUP($G221,Data!$G$3:$BA$2935,17,FALSE))</f>
        <v>1</v>
      </c>
      <c r="Y221" s="4">
        <f>IF($H221=0,"",VLOOKUP($G221,Data!$G$3:$BA$2935,18,FALSE))</f>
        <v>0</v>
      </c>
      <c r="Z221" s="4">
        <f>IF($H221=0,"",VLOOKUP($G221,Data!$G$3:$BA$2935,19,FALSE))</f>
        <v>0.1</v>
      </c>
      <c r="AA221" s="4">
        <f>IF($H221=0,"",VLOOKUP($G221,Data!$G$3:$BA$2935,20,FALSE))</f>
        <v>6.5</v>
      </c>
      <c r="AB221" s="4">
        <f>IF($H221=0,"",VLOOKUP($G221,Data!$G$3:$BA$2935,21,FALSE))</f>
        <v>0.44</v>
      </c>
      <c r="AC221" s="4">
        <f>IF($H221=0,"",VLOOKUP($G221,Data!$G$3:$BA$2935,22,FALSE))</f>
        <v>0.08</v>
      </c>
      <c r="AD221" s="4">
        <f>IF($H221=0,"",VLOOKUP($G221,Data!$G$3:$BA$2935,23,FALSE))</f>
        <v>0.2</v>
      </c>
      <c r="AE221" s="4">
        <f>IF($H221=0,"",VLOOKUP($G221,Data!$G$3:$BA$2935,24,FALSE))</f>
        <v>0.98</v>
      </c>
      <c r="AF221" s="4">
        <f>IF($H221=0,"",VLOOKUP($G221,Data!$G$3:$BA$2935,25,FALSE))</f>
        <v>0.1</v>
      </c>
      <c r="AG221" s="4">
        <f>IF($H221=0,"",VLOOKUP($G221,Data!$G$3:$BA$2935,26,FALSE))</f>
        <v>-0.1</v>
      </c>
      <c r="AH221" s="4" t="str">
        <f>IF($H221=0,"",VLOOKUP($G221,Data!$G$3:$BA$2935,27,FALSE))</f>
        <v>/</v>
      </c>
      <c r="AI221" s="4" t="str">
        <f>IF($H221=0,"",VLOOKUP($G221,Data!$G$3:$BA$2935,28,FALSE))</f>
        <v>/</v>
      </c>
      <c r="AJ221" s="4" t="str">
        <f>IF($H221=0,"",VLOOKUP($G221,Data!$G$3:$BA$2935,29,FALSE))</f>
        <v/>
      </c>
      <c r="AK221" s="4" t="str">
        <f>IF($H221=0,"",VLOOKUP($G221,Data!$G$3:$BA$2935,30,FALSE))</f>
        <v/>
      </c>
      <c r="AL221" s="4" t="str">
        <f>IF($H221=0,"",VLOOKUP($G221,Data!$G$3:$BA$2935,31,FALSE))</f>
        <v/>
      </c>
      <c r="AM221" s="4" t="str">
        <f>IF($H221=0,"",VLOOKUP($G221,Data!$G$3:$BA$2935,32,FALSE))</f>
        <v/>
      </c>
      <c r="AN221" s="4" t="str">
        <f>IF($H221=0,"",VLOOKUP($G221,Data!$G$3:$BA$2935,33,FALSE))</f>
        <v/>
      </c>
      <c r="AO221" s="4" t="str">
        <f>IF($H221=0,"",VLOOKUP($G221,Data!$G$3:$BA$2935,34,FALSE))</f>
        <v/>
      </c>
      <c r="AP221" s="4" t="str">
        <f>IF($H221=0,"",VLOOKUP($G221,Data!$G$3:$BA$2935,35,FALSE))</f>
        <v/>
      </c>
      <c r="AQ221" s="4" t="str">
        <f>IF($H221=0,"",VLOOKUP($G221,Data!$G$3:$BA$2935,36,FALSE))</f>
        <v/>
      </c>
      <c r="AR221" s="4" t="str">
        <f>IF($H221=0,"",VLOOKUP($G221,Data!$G$3:$BA$2935,37,FALSE))</f>
        <v/>
      </c>
      <c r="AS221" s="4" t="str">
        <f>IF($H221=0,"",VLOOKUP($G221,Data!$G$3:$BA$2935,38,FALSE))</f>
        <v/>
      </c>
      <c r="AT221" s="4" t="str">
        <f>IF($H221=0,"",VLOOKUP($G221,Data!$G$3:$BA$2935,39,FALSE))</f>
        <v/>
      </c>
    </row>
    <row r="222" spans="1:46" x14ac:dyDescent="0.25">
      <c r="A222" s="4">
        <f>PSSE!A224</f>
        <v>950041</v>
      </c>
      <c r="B222" s="4" t="str">
        <f>PSSE!B224</f>
        <v>KIMHOA_H1</v>
      </c>
      <c r="C222" s="4">
        <f>PSSE!D224</f>
        <v>11</v>
      </c>
      <c r="D222" s="4">
        <f>PSSE!E224</f>
        <v>24</v>
      </c>
      <c r="E222" s="4" t="str">
        <f>PSSE!F224</f>
        <v>TD</v>
      </c>
      <c r="F222" s="4">
        <f>PSSE!G224</f>
        <v>1</v>
      </c>
      <c r="G222" s="4" t="str">
        <f t="shared" si="3"/>
        <v>PSS1124TD1</v>
      </c>
      <c r="H222" s="4">
        <f>COUNTIF(Data!$G$3:$BA$2935,PSS!$G222)</f>
        <v>1</v>
      </c>
      <c r="I222" s="4" t="str">
        <f>IF($H222=0,"",VLOOKUP($G222,Data!$G$3:$BA$2935,2,FALSE))</f>
        <v>'PSS2A'</v>
      </c>
      <c r="J222" s="4">
        <f>PSSE!C224</f>
        <v>1</v>
      </c>
      <c r="K222" s="4">
        <f>IF($H222=0,"",VLOOKUP($G222,Data!$G$3:$BA$2935,4,FALSE))</f>
        <v>1</v>
      </c>
      <c r="L222" s="4">
        <f>IF($H222=0,"",VLOOKUP($G222,Data!$G$3:$BA$2935,5,FALSE))</f>
        <v>0</v>
      </c>
      <c r="M222" s="4">
        <f>IF($H222=0,"",VLOOKUP($G222,Data!$G$3:$BA$2935,6,FALSE))</f>
        <v>3</v>
      </c>
      <c r="N222" s="4">
        <f>IF($H222=0,"",VLOOKUP($G222,Data!$G$3:$BA$2935,7,FALSE))</f>
        <v>0</v>
      </c>
      <c r="O222" s="4">
        <f>IF($H222=0,"",VLOOKUP($G222,Data!$G$3:$BA$2935,8,FALSE))</f>
        <v>5</v>
      </c>
      <c r="P222" s="4">
        <f>IF($H222=0,"",VLOOKUP($G222,Data!$G$3:$BA$2935,9,FALSE))</f>
        <v>1</v>
      </c>
      <c r="Q222" s="4">
        <f>IF($H222=0,"",VLOOKUP($G222,Data!$G$3:$BA$2935,10,FALSE))</f>
        <v>2.5</v>
      </c>
      <c r="R222" s="4">
        <f>IF($H222=0,"",VLOOKUP($G222,Data!$G$3:$BA$2935,11,FALSE))</f>
        <v>2.5</v>
      </c>
      <c r="S222" s="4">
        <f>IF($H222=0,"",VLOOKUP($G222,Data!$G$3:$BA$2935,12,FALSE))</f>
        <v>0</v>
      </c>
      <c r="T222" s="4">
        <f>IF($H222=0,"",VLOOKUP($G222,Data!$G$3:$BA$2935,13,FALSE))</f>
        <v>2.5</v>
      </c>
      <c r="U222" s="4">
        <f>IF($H222=0,"",VLOOKUP($G222,Data!$G$3:$BA$2935,14,FALSE))</f>
        <v>0</v>
      </c>
      <c r="V222" s="4">
        <f>IF($H222=0,"",VLOOKUP($G222,Data!$G$3:$BA$2935,15,FALSE))</f>
        <v>2.5</v>
      </c>
      <c r="W222" s="4">
        <f>IF($H222=0,"",VLOOKUP($G222,Data!$G$3:$BA$2935,16,FALSE))</f>
        <v>0.39</v>
      </c>
      <c r="X222" s="4">
        <f>IF($H222=0,"",VLOOKUP($G222,Data!$G$3:$BA$2935,17,FALSE))</f>
        <v>1</v>
      </c>
      <c r="Y222" s="4">
        <f>IF($H222=0,"",VLOOKUP($G222,Data!$G$3:$BA$2935,18,FALSE))</f>
        <v>0</v>
      </c>
      <c r="Z222" s="4">
        <f>IF($H222=0,"",VLOOKUP($G222,Data!$G$3:$BA$2935,19,FALSE))</f>
        <v>0.1</v>
      </c>
      <c r="AA222" s="4">
        <f>IF($H222=0,"",VLOOKUP($G222,Data!$G$3:$BA$2935,20,FALSE))</f>
        <v>6.5</v>
      </c>
      <c r="AB222" s="4">
        <f>IF($H222=0,"",VLOOKUP($G222,Data!$G$3:$BA$2935,21,FALSE))</f>
        <v>0.44</v>
      </c>
      <c r="AC222" s="4">
        <f>IF($H222=0,"",VLOOKUP($G222,Data!$G$3:$BA$2935,22,FALSE))</f>
        <v>0.08</v>
      </c>
      <c r="AD222" s="4">
        <f>IF($H222=0,"",VLOOKUP($G222,Data!$G$3:$BA$2935,23,FALSE))</f>
        <v>0.2</v>
      </c>
      <c r="AE222" s="4">
        <f>IF($H222=0,"",VLOOKUP($G222,Data!$G$3:$BA$2935,24,FALSE))</f>
        <v>0.98</v>
      </c>
      <c r="AF222" s="4">
        <f>IF($H222=0,"",VLOOKUP($G222,Data!$G$3:$BA$2935,25,FALSE))</f>
        <v>0.1</v>
      </c>
      <c r="AG222" s="4">
        <f>IF($H222=0,"",VLOOKUP($G222,Data!$G$3:$BA$2935,26,FALSE))</f>
        <v>-0.1</v>
      </c>
      <c r="AH222" s="4" t="str">
        <f>IF($H222=0,"",VLOOKUP($G222,Data!$G$3:$BA$2935,27,FALSE))</f>
        <v>/</v>
      </c>
      <c r="AI222" s="4" t="str">
        <f>IF($H222=0,"",VLOOKUP($G222,Data!$G$3:$BA$2935,28,FALSE))</f>
        <v>/</v>
      </c>
      <c r="AJ222" s="4" t="str">
        <f>IF($H222=0,"",VLOOKUP($G222,Data!$G$3:$BA$2935,29,FALSE))</f>
        <v/>
      </c>
      <c r="AK222" s="4" t="str">
        <f>IF($H222=0,"",VLOOKUP($G222,Data!$G$3:$BA$2935,30,FALSE))</f>
        <v/>
      </c>
      <c r="AL222" s="4" t="str">
        <f>IF($H222=0,"",VLOOKUP($G222,Data!$G$3:$BA$2935,31,FALSE))</f>
        <v/>
      </c>
      <c r="AM222" s="4" t="str">
        <f>IF($H222=0,"",VLOOKUP($G222,Data!$G$3:$BA$2935,32,FALSE))</f>
        <v/>
      </c>
      <c r="AN222" s="4" t="str">
        <f>IF($H222=0,"",VLOOKUP($G222,Data!$G$3:$BA$2935,33,FALSE))</f>
        <v/>
      </c>
      <c r="AO222" s="4" t="str">
        <f>IF($H222=0,"",VLOOKUP($G222,Data!$G$3:$BA$2935,34,FALSE))</f>
        <v/>
      </c>
      <c r="AP222" s="4" t="str">
        <f>IF($H222=0,"",VLOOKUP($G222,Data!$G$3:$BA$2935,35,FALSE))</f>
        <v/>
      </c>
      <c r="AQ222" s="4" t="str">
        <f>IF($H222=0,"",VLOOKUP($G222,Data!$G$3:$BA$2935,36,FALSE))</f>
        <v/>
      </c>
      <c r="AR222" s="4" t="str">
        <f>IF($H222=0,"",VLOOKUP($G222,Data!$G$3:$BA$2935,37,FALSE))</f>
        <v/>
      </c>
      <c r="AS222" s="4" t="str">
        <f>IF($H222=0,"",VLOOKUP($G222,Data!$G$3:$BA$2935,38,FALSE))</f>
        <v/>
      </c>
      <c r="AT222" s="4" t="str">
        <f>IF($H222=0,"",VLOOKUP($G222,Data!$G$3:$BA$2935,39,FALSE))</f>
        <v/>
      </c>
    </row>
    <row r="223" spans="1:46" x14ac:dyDescent="0.25">
      <c r="A223" s="4">
        <f>PSSE!A225</f>
        <v>950051</v>
      </c>
      <c r="B223" s="4" t="str">
        <f>PSSE!B225</f>
        <v>LATRONG_H1</v>
      </c>
      <c r="C223" s="4">
        <f>PSSE!D225</f>
        <v>10.5</v>
      </c>
      <c r="D223" s="4">
        <f>PSSE!E225</f>
        <v>20</v>
      </c>
      <c r="E223" s="4" t="str">
        <f>PSSE!F225</f>
        <v>TD</v>
      </c>
      <c r="F223" s="4">
        <f>PSSE!G225</f>
        <v>1</v>
      </c>
      <c r="G223" s="4" t="str">
        <f t="shared" si="3"/>
        <v>PSS10.520TD1</v>
      </c>
      <c r="H223" s="4">
        <f>COUNTIF(Data!$G$3:$BA$2935,PSS!$G223)</f>
        <v>1</v>
      </c>
      <c r="I223" s="4" t="str">
        <f>IF($H223=0,"",VLOOKUP($G223,Data!$G$3:$BA$2935,2,FALSE))</f>
        <v>'PSS2A'</v>
      </c>
      <c r="J223" s="4">
        <f>PSSE!C225</f>
        <v>1</v>
      </c>
      <c r="K223" s="4">
        <f>IF($H223=0,"",VLOOKUP($G223,Data!$G$3:$BA$2935,4,FALSE))</f>
        <v>1</v>
      </c>
      <c r="L223" s="4">
        <f>IF($H223=0,"",VLOOKUP($G223,Data!$G$3:$BA$2935,5,FALSE))</f>
        <v>0</v>
      </c>
      <c r="M223" s="4">
        <f>IF($H223=0,"",VLOOKUP($G223,Data!$G$3:$BA$2935,6,FALSE))</f>
        <v>3</v>
      </c>
      <c r="N223" s="4">
        <f>IF($H223=0,"",VLOOKUP($G223,Data!$G$3:$BA$2935,7,FALSE))</f>
        <v>0</v>
      </c>
      <c r="O223" s="4">
        <f>IF($H223=0,"",VLOOKUP($G223,Data!$G$3:$BA$2935,8,FALSE))</f>
        <v>5</v>
      </c>
      <c r="P223" s="4">
        <f>IF($H223=0,"",VLOOKUP($G223,Data!$G$3:$BA$2935,9,FALSE))</f>
        <v>1</v>
      </c>
      <c r="Q223" s="4">
        <f>IF($H223=0,"",VLOOKUP($G223,Data!$G$3:$BA$2935,10,FALSE))</f>
        <v>2.5</v>
      </c>
      <c r="R223" s="4">
        <f>IF($H223=0,"",VLOOKUP($G223,Data!$G$3:$BA$2935,11,FALSE))</f>
        <v>2.5</v>
      </c>
      <c r="S223" s="4">
        <f>IF($H223=0,"",VLOOKUP($G223,Data!$G$3:$BA$2935,12,FALSE))</f>
        <v>0</v>
      </c>
      <c r="T223" s="4">
        <f>IF($H223=0,"",VLOOKUP($G223,Data!$G$3:$BA$2935,13,FALSE))</f>
        <v>2.5</v>
      </c>
      <c r="U223" s="4">
        <f>IF($H223=0,"",VLOOKUP($G223,Data!$G$3:$BA$2935,14,FALSE))</f>
        <v>0</v>
      </c>
      <c r="V223" s="4">
        <f>IF($H223=0,"",VLOOKUP($G223,Data!$G$3:$BA$2935,15,FALSE))</f>
        <v>2.5</v>
      </c>
      <c r="W223" s="4">
        <f>IF($H223=0,"",VLOOKUP($G223,Data!$G$3:$BA$2935,16,FALSE))</f>
        <v>0.39</v>
      </c>
      <c r="X223" s="4">
        <f>IF($H223=0,"",VLOOKUP($G223,Data!$G$3:$BA$2935,17,FALSE))</f>
        <v>1</v>
      </c>
      <c r="Y223" s="4">
        <f>IF($H223=0,"",VLOOKUP($G223,Data!$G$3:$BA$2935,18,FALSE))</f>
        <v>0</v>
      </c>
      <c r="Z223" s="4">
        <f>IF($H223=0,"",VLOOKUP($G223,Data!$G$3:$BA$2935,19,FALSE))</f>
        <v>0.1</v>
      </c>
      <c r="AA223" s="4">
        <f>IF($H223=0,"",VLOOKUP($G223,Data!$G$3:$BA$2935,20,FALSE))</f>
        <v>6.5</v>
      </c>
      <c r="AB223" s="4">
        <f>IF($H223=0,"",VLOOKUP($G223,Data!$G$3:$BA$2935,21,FALSE))</f>
        <v>0.44</v>
      </c>
      <c r="AC223" s="4">
        <f>IF($H223=0,"",VLOOKUP($G223,Data!$G$3:$BA$2935,22,FALSE))</f>
        <v>0.08</v>
      </c>
      <c r="AD223" s="4">
        <f>IF($H223=0,"",VLOOKUP($G223,Data!$G$3:$BA$2935,23,FALSE))</f>
        <v>0.2</v>
      </c>
      <c r="AE223" s="4">
        <f>IF($H223=0,"",VLOOKUP($G223,Data!$G$3:$BA$2935,24,FALSE))</f>
        <v>0.98</v>
      </c>
      <c r="AF223" s="4">
        <f>IF($H223=0,"",VLOOKUP($G223,Data!$G$3:$BA$2935,25,FALSE))</f>
        <v>0.1</v>
      </c>
      <c r="AG223" s="4">
        <f>IF($H223=0,"",VLOOKUP($G223,Data!$G$3:$BA$2935,26,FALSE))</f>
        <v>-0.1</v>
      </c>
      <c r="AH223" s="4" t="str">
        <f>IF($H223=0,"",VLOOKUP($G223,Data!$G$3:$BA$2935,27,FALSE))</f>
        <v>/</v>
      </c>
      <c r="AI223" s="4" t="str">
        <f>IF($H223=0,"",VLOOKUP($G223,Data!$G$3:$BA$2935,28,FALSE))</f>
        <v>/</v>
      </c>
      <c r="AJ223" s="4" t="str">
        <f>IF($H223=0,"",VLOOKUP($G223,Data!$G$3:$BA$2935,29,FALSE))</f>
        <v/>
      </c>
      <c r="AK223" s="4" t="str">
        <f>IF($H223=0,"",VLOOKUP($G223,Data!$G$3:$BA$2935,30,FALSE))</f>
        <v/>
      </c>
      <c r="AL223" s="4" t="str">
        <f>IF($H223=0,"",VLOOKUP($G223,Data!$G$3:$BA$2935,31,FALSE))</f>
        <v/>
      </c>
      <c r="AM223" s="4" t="str">
        <f>IF($H223=0,"",VLOOKUP($G223,Data!$G$3:$BA$2935,32,FALSE))</f>
        <v/>
      </c>
      <c r="AN223" s="4" t="str">
        <f>IF($H223=0,"",VLOOKUP($G223,Data!$G$3:$BA$2935,33,FALSE))</f>
        <v/>
      </c>
      <c r="AO223" s="4" t="str">
        <f>IF($H223=0,"",VLOOKUP($G223,Data!$G$3:$BA$2935,34,FALSE))</f>
        <v/>
      </c>
      <c r="AP223" s="4" t="str">
        <f>IF($H223=0,"",VLOOKUP($G223,Data!$G$3:$BA$2935,35,FALSE))</f>
        <v/>
      </c>
      <c r="AQ223" s="4" t="str">
        <f>IF($H223=0,"",VLOOKUP($G223,Data!$G$3:$BA$2935,36,FALSE))</f>
        <v/>
      </c>
      <c r="AR223" s="4" t="str">
        <f>IF($H223=0,"",VLOOKUP($G223,Data!$G$3:$BA$2935,37,FALSE))</f>
        <v/>
      </c>
      <c r="AS223" s="4" t="str">
        <f>IF($H223=0,"",VLOOKUP($G223,Data!$G$3:$BA$2935,38,FALSE))</f>
        <v/>
      </c>
      <c r="AT223" s="4" t="str">
        <f>IF($H223=0,"",VLOOKUP($G223,Data!$G$3:$BA$2935,39,FALSE))</f>
        <v/>
      </c>
    </row>
    <row r="224" spans="1:46" x14ac:dyDescent="0.25">
      <c r="A224" s="4">
        <f>PSSE!A226</f>
        <v>951011</v>
      </c>
      <c r="B224" s="4" t="str">
        <f>PSSE!B226</f>
        <v>RAOQUAN_H1</v>
      </c>
      <c r="C224" s="4">
        <f>PSSE!D226</f>
        <v>10.5</v>
      </c>
      <c r="D224" s="4">
        <f>PSSE!E226</f>
        <v>32</v>
      </c>
      <c r="E224" s="4" t="str">
        <f>PSSE!F226</f>
        <v>TD</v>
      </c>
      <c r="F224" s="4">
        <f>PSSE!G226</f>
        <v>1</v>
      </c>
      <c r="G224" s="4" t="str">
        <f t="shared" si="3"/>
        <v>PSS10.532TD1</v>
      </c>
      <c r="H224" s="4">
        <f>COUNTIF(Data!$G$3:$BA$2935,PSS!$G224)</f>
        <v>1</v>
      </c>
      <c r="I224" s="4" t="str">
        <f>IF($H224=0,"",VLOOKUP($G224,Data!$G$3:$BA$2935,2,FALSE))</f>
        <v>'PSS2A'</v>
      </c>
      <c r="J224" s="4">
        <f>PSSE!C226</f>
        <v>1</v>
      </c>
      <c r="K224" s="4">
        <f>IF($H224=0,"",VLOOKUP($G224,Data!$G$3:$BA$2935,4,FALSE))</f>
        <v>1</v>
      </c>
      <c r="L224" s="4">
        <f>IF($H224=0,"",VLOOKUP($G224,Data!$G$3:$BA$2935,5,FALSE))</f>
        <v>0</v>
      </c>
      <c r="M224" s="4">
        <f>IF($H224=0,"",VLOOKUP($G224,Data!$G$3:$BA$2935,6,FALSE))</f>
        <v>3</v>
      </c>
      <c r="N224" s="4">
        <f>IF($H224=0,"",VLOOKUP($G224,Data!$G$3:$BA$2935,7,FALSE))</f>
        <v>0</v>
      </c>
      <c r="O224" s="4">
        <f>IF($H224=0,"",VLOOKUP($G224,Data!$G$3:$BA$2935,8,FALSE))</f>
        <v>5</v>
      </c>
      <c r="P224" s="4">
        <f>IF($H224=0,"",VLOOKUP($G224,Data!$G$3:$BA$2935,9,FALSE))</f>
        <v>1</v>
      </c>
      <c r="Q224" s="4">
        <f>IF($H224=0,"",VLOOKUP($G224,Data!$G$3:$BA$2935,10,FALSE))</f>
        <v>2.5</v>
      </c>
      <c r="R224" s="4">
        <f>IF($H224=0,"",VLOOKUP($G224,Data!$G$3:$BA$2935,11,FALSE))</f>
        <v>2.5</v>
      </c>
      <c r="S224" s="4">
        <f>IF($H224=0,"",VLOOKUP($G224,Data!$G$3:$BA$2935,12,FALSE))</f>
        <v>0</v>
      </c>
      <c r="T224" s="4">
        <f>IF($H224=0,"",VLOOKUP($G224,Data!$G$3:$BA$2935,13,FALSE))</f>
        <v>2.5</v>
      </c>
      <c r="U224" s="4">
        <f>IF($H224=0,"",VLOOKUP($G224,Data!$G$3:$BA$2935,14,FALSE))</f>
        <v>0</v>
      </c>
      <c r="V224" s="4">
        <f>IF($H224=0,"",VLOOKUP($G224,Data!$G$3:$BA$2935,15,FALSE))</f>
        <v>2.5</v>
      </c>
      <c r="W224" s="4">
        <f>IF($H224=0,"",VLOOKUP($G224,Data!$G$3:$BA$2935,16,FALSE))</f>
        <v>0.39</v>
      </c>
      <c r="X224" s="4">
        <f>IF($H224=0,"",VLOOKUP($G224,Data!$G$3:$BA$2935,17,FALSE))</f>
        <v>1</v>
      </c>
      <c r="Y224" s="4">
        <f>IF($H224=0,"",VLOOKUP($G224,Data!$G$3:$BA$2935,18,FALSE))</f>
        <v>0</v>
      </c>
      <c r="Z224" s="4">
        <f>IF($H224=0,"",VLOOKUP($G224,Data!$G$3:$BA$2935,19,FALSE))</f>
        <v>0.1</v>
      </c>
      <c r="AA224" s="4">
        <f>IF($H224=0,"",VLOOKUP($G224,Data!$G$3:$BA$2935,20,FALSE))</f>
        <v>6.5</v>
      </c>
      <c r="AB224" s="4">
        <f>IF($H224=0,"",VLOOKUP($G224,Data!$G$3:$BA$2935,21,FALSE))</f>
        <v>0.44</v>
      </c>
      <c r="AC224" s="4">
        <f>IF($H224=0,"",VLOOKUP($G224,Data!$G$3:$BA$2935,22,FALSE))</f>
        <v>0.08</v>
      </c>
      <c r="AD224" s="4">
        <f>IF($H224=0,"",VLOOKUP($G224,Data!$G$3:$BA$2935,23,FALSE))</f>
        <v>0.2</v>
      </c>
      <c r="AE224" s="4">
        <f>IF($H224=0,"",VLOOKUP($G224,Data!$G$3:$BA$2935,24,FALSE))</f>
        <v>0.98</v>
      </c>
      <c r="AF224" s="4">
        <f>IF($H224=0,"",VLOOKUP($G224,Data!$G$3:$BA$2935,25,FALSE))</f>
        <v>0.1</v>
      </c>
      <c r="AG224" s="4">
        <f>IF($H224=0,"",VLOOKUP($G224,Data!$G$3:$BA$2935,26,FALSE))</f>
        <v>-0.1</v>
      </c>
      <c r="AH224" s="4" t="str">
        <f>IF($H224=0,"",VLOOKUP($G224,Data!$G$3:$BA$2935,27,FALSE))</f>
        <v>/</v>
      </c>
      <c r="AI224" s="4" t="str">
        <f>IF($H224=0,"",VLOOKUP($G224,Data!$G$3:$BA$2935,28,FALSE))</f>
        <v>/</v>
      </c>
      <c r="AJ224" s="4" t="str">
        <f>IF($H224=0,"",VLOOKUP($G224,Data!$G$3:$BA$2935,29,FALSE))</f>
        <v/>
      </c>
      <c r="AK224" s="4" t="str">
        <f>IF($H224=0,"",VLOOKUP($G224,Data!$G$3:$BA$2935,30,FALSE))</f>
        <v/>
      </c>
      <c r="AL224" s="4" t="str">
        <f>IF($H224=0,"",VLOOKUP($G224,Data!$G$3:$BA$2935,31,FALSE))</f>
        <v/>
      </c>
      <c r="AM224" s="4" t="str">
        <f>IF($H224=0,"",VLOOKUP($G224,Data!$G$3:$BA$2935,32,FALSE))</f>
        <v/>
      </c>
      <c r="AN224" s="4" t="str">
        <f>IF($H224=0,"",VLOOKUP($G224,Data!$G$3:$BA$2935,33,FALSE))</f>
        <v/>
      </c>
      <c r="AO224" s="4" t="str">
        <f>IF($H224=0,"",VLOOKUP($G224,Data!$G$3:$BA$2935,34,FALSE))</f>
        <v/>
      </c>
      <c r="AP224" s="4" t="str">
        <f>IF($H224=0,"",VLOOKUP($G224,Data!$G$3:$BA$2935,35,FALSE))</f>
        <v/>
      </c>
      <c r="AQ224" s="4" t="str">
        <f>IF($H224=0,"",VLOOKUP($G224,Data!$G$3:$BA$2935,36,FALSE))</f>
        <v/>
      </c>
      <c r="AR224" s="4" t="str">
        <f>IF($H224=0,"",VLOOKUP($G224,Data!$G$3:$BA$2935,37,FALSE))</f>
        <v/>
      </c>
      <c r="AS224" s="4" t="str">
        <f>IF($H224=0,"",VLOOKUP($G224,Data!$G$3:$BA$2935,38,FALSE))</f>
        <v/>
      </c>
      <c r="AT224" s="4" t="str">
        <f>IF($H224=0,"",VLOOKUP($G224,Data!$G$3:$BA$2935,39,FALSE))</f>
        <v/>
      </c>
    </row>
    <row r="225" spans="1:46" x14ac:dyDescent="0.25">
      <c r="A225" s="4">
        <f>PSSE!A227</f>
        <v>951012</v>
      </c>
      <c r="B225" s="4" t="str">
        <f>PSSE!B227</f>
        <v>RAOQUAN_H2</v>
      </c>
      <c r="C225" s="4">
        <f>PSSE!D227</f>
        <v>10.5</v>
      </c>
      <c r="D225" s="4">
        <f>PSSE!E227</f>
        <v>32</v>
      </c>
      <c r="E225" s="4" t="str">
        <f>PSSE!F227</f>
        <v>TD</v>
      </c>
      <c r="F225" s="4">
        <f>PSSE!G227</f>
        <v>1</v>
      </c>
      <c r="G225" s="4" t="str">
        <f t="shared" si="3"/>
        <v>PSS10.532TD1</v>
      </c>
      <c r="H225" s="4">
        <f>COUNTIF(Data!$G$3:$BA$2935,PSS!$G225)</f>
        <v>1</v>
      </c>
      <c r="I225" s="4" t="str">
        <f>IF($H225=0,"",VLOOKUP($G225,Data!$G$3:$BA$2935,2,FALSE))</f>
        <v>'PSS2A'</v>
      </c>
      <c r="J225" s="4">
        <f>PSSE!C227</f>
        <v>1</v>
      </c>
      <c r="K225" s="4">
        <f>IF($H225=0,"",VLOOKUP($G225,Data!$G$3:$BA$2935,4,FALSE))</f>
        <v>1</v>
      </c>
      <c r="L225" s="4">
        <f>IF($H225=0,"",VLOOKUP($G225,Data!$G$3:$BA$2935,5,FALSE))</f>
        <v>0</v>
      </c>
      <c r="M225" s="4">
        <f>IF($H225=0,"",VLOOKUP($G225,Data!$G$3:$BA$2935,6,FALSE))</f>
        <v>3</v>
      </c>
      <c r="N225" s="4">
        <f>IF($H225=0,"",VLOOKUP($G225,Data!$G$3:$BA$2935,7,FALSE))</f>
        <v>0</v>
      </c>
      <c r="O225" s="4">
        <f>IF($H225=0,"",VLOOKUP($G225,Data!$G$3:$BA$2935,8,FALSE))</f>
        <v>5</v>
      </c>
      <c r="P225" s="4">
        <f>IF($H225=0,"",VLOOKUP($G225,Data!$G$3:$BA$2935,9,FALSE))</f>
        <v>1</v>
      </c>
      <c r="Q225" s="4">
        <f>IF($H225=0,"",VLOOKUP($G225,Data!$G$3:$BA$2935,10,FALSE))</f>
        <v>2.5</v>
      </c>
      <c r="R225" s="4">
        <f>IF($H225=0,"",VLOOKUP($G225,Data!$G$3:$BA$2935,11,FALSE))</f>
        <v>2.5</v>
      </c>
      <c r="S225" s="4">
        <f>IF($H225=0,"",VLOOKUP($G225,Data!$G$3:$BA$2935,12,FALSE))</f>
        <v>0</v>
      </c>
      <c r="T225" s="4">
        <f>IF($H225=0,"",VLOOKUP($G225,Data!$G$3:$BA$2935,13,FALSE))</f>
        <v>2.5</v>
      </c>
      <c r="U225" s="4">
        <f>IF($H225=0,"",VLOOKUP($G225,Data!$G$3:$BA$2935,14,FALSE))</f>
        <v>0</v>
      </c>
      <c r="V225" s="4">
        <f>IF($H225=0,"",VLOOKUP($G225,Data!$G$3:$BA$2935,15,FALSE))</f>
        <v>2.5</v>
      </c>
      <c r="W225" s="4">
        <f>IF($H225=0,"",VLOOKUP($G225,Data!$G$3:$BA$2935,16,FALSE))</f>
        <v>0.39</v>
      </c>
      <c r="X225" s="4">
        <f>IF($H225=0,"",VLOOKUP($G225,Data!$G$3:$BA$2935,17,FALSE))</f>
        <v>1</v>
      </c>
      <c r="Y225" s="4">
        <f>IF($H225=0,"",VLOOKUP($G225,Data!$G$3:$BA$2935,18,FALSE))</f>
        <v>0</v>
      </c>
      <c r="Z225" s="4">
        <f>IF($H225=0,"",VLOOKUP($G225,Data!$G$3:$BA$2935,19,FALSE))</f>
        <v>0.1</v>
      </c>
      <c r="AA225" s="4">
        <f>IF($H225=0,"",VLOOKUP($G225,Data!$G$3:$BA$2935,20,FALSE))</f>
        <v>6.5</v>
      </c>
      <c r="AB225" s="4">
        <f>IF($H225=0,"",VLOOKUP($G225,Data!$G$3:$BA$2935,21,FALSE))</f>
        <v>0.44</v>
      </c>
      <c r="AC225" s="4">
        <f>IF($H225=0,"",VLOOKUP($G225,Data!$G$3:$BA$2935,22,FALSE))</f>
        <v>0.08</v>
      </c>
      <c r="AD225" s="4">
        <f>IF($H225=0,"",VLOOKUP($G225,Data!$G$3:$BA$2935,23,FALSE))</f>
        <v>0.2</v>
      </c>
      <c r="AE225" s="4">
        <f>IF($H225=0,"",VLOOKUP($G225,Data!$G$3:$BA$2935,24,FALSE))</f>
        <v>0.98</v>
      </c>
      <c r="AF225" s="4">
        <f>IF($H225=0,"",VLOOKUP($G225,Data!$G$3:$BA$2935,25,FALSE))</f>
        <v>0.1</v>
      </c>
      <c r="AG225" s="4">
        <f>IF($H225=0,"",VLOOKUP($G225,Data!$G$3:$BA$2935,26,FALSE))</f>
        <v>-0.1</v>
      </c>
      <c r="AH225" s="4" t="str">
        <f>IF($H225=0,"",VLOOKUP($G225,Data!$G$3:$BA$2935,27,FALSE))</f>
        <v>/</v>
      </c>
      <c r="AI225" s="4" t="str">
        <f>IF($H225=0,"",VLOOKUP($G225,Data!$G$3:$BA$2935,28,FALSE))</f>
        <v>/</v>
      </c>
      <c r="AJ225" s="4" t="str">
        <f>IF($H225=0,"",VLOOKUP($G225,Data!$G$3:$BA$2935,29,FALSE))</f>
        <v/>
      </c>
      <c r="AK225" s="4" t="str">
        <f>IF($H225=0,"",VLOOKUP($G225,Data!$G$3:$BA$2935,30,FALSE))</f>
        <v/>
      </c>
      <c r="AL225" s="4" t="str">
        <f>IF($H225=0,"",VLOOKUP($G225,Data!$G$3:$BA$2935,31,FALSE))</f>
        <v/>
      </c>
      <c r="AM225" s="4" t="str">
        <f>IF($H225=0,"",VLOOKUP($G225,Data!$G$3:$BA$2935,32,FALSE))</f>
        <v/>
      </c>
      <c r="AN225" s="4" t="str">
        <f>IF($H225=0,"",VLOOKUP($G225,Data!$G$3:$BA$2935,33,FALSE))</f>
        <v/>
      </c>
      <c r="AO225" s="4" t="str">
        <f>IF($H225=0,"",VLOOKUP($G225,Data!$G$3:$BA$2935,34,FALSE))</f>
        <v/>
      </c>
      <c r="AP225" s="4" t="str">
        <f>IF($H225=0,"",VLOOKUP($G225,Data!$G$3:$BA$2935,35,FALSE))</f>
        <v/>
      </c>
      <c r="AQ225" s="4" t="str">
        <f>IF($H225=0,"",VLOOKUP($G225,Data!$G$3:$BA$2935,36,FALSE))</f>
        <v/>
      </c>
      <c r="AR225" s="4" t="str">
        <f>IF($H225=0,"",VLOOKUP($G225,Data!$G$3:$BA$2935,37,FALSE))</f>
        <v/>
      </c>
      <c r="AS225" s="4" t="str">
        <f>IF($H225=0,"",VLOOKUP($G225,Data!$G$3:$BA$2935,38,FALSE))</f>
        <v/>
      </c>
      <c r="AT225" s="4" t="str">
        <f>IF($H225=0,"",VLOOKUP($G225,Data!$G$3:$BA$2935,39,FALSE))</f>
        <v/>
      </c>
    </row>
    <row r="226" spans="1:46" x14ac:dyDescent="0.25">
      <c r="A226" s="4">
        <f>PSSE!A228</f>
        <v>951021</v>
      </c>
      <c r="B226" s="4" t="str">
        <f>PSSE!B228</f>
        <v>QUANGTRI1_S1</v>
      </c>
      <c r="C226" s="4">
        <f>PSSE!D228</f>
        <v>26</v>
      </c>
      <c r="D226" s="4">
        <f>PSSE!E228</f>
        <v>600</v>
      </c>
      <c r="E226" s="4" t="str">
        <f>PSSE!F228</f>
        <v>ND</v>
      </c>
      <c r="F226" s="4">
        <f>PSSE!G228</f>
        <v>1</v>
      </c>
      <c r="G226" s="4" t="str">
        <f t="shared" si="3"/>
        <v>PSS26600ND1</v>
      </c>
      <c r="H226" s="4">
        <f>COUNTIF(Data!$G$3:$BA$2935,PSS!$G226)</f>
        <v>1</v>
      </c>
      <c r="I226" s="4" t="str">
        <f>IF($H226=0,"",VLOOKUP($G226,Data!$G$3:$BA$2935,2,FALSE))</f>
        <v>'PSS2A'</v>
      </c>
      <c r="J226" s="4">
        <f>PSSE!C228</f>
        <v>1</v>
      </c>
      <c r="K226" s="4">
        <f>IF($H226=0,"",VLOOKUP($G226,Data!$G$3:$BA$2935,4,FALSE))</f>
        <v>1</v>
      </c>
      <c r="L226" s="4">
        <f>IF($H226=0,"",VLOOKUP($G226,Data!$G$3:$BA$2935,5,FALSE))</f>
        <v>0</v>
      </c>
      <c r="M226" s="4">
        <f>IF($H226=0,"",VLOOKUP($G226,Data!$G$3:$BA$2935,6,FALSE))</f>
        <v>3</v>
      </c>
      <c r="N226" s="4">
        <f>IF($H226=0,"",VLOOKUP($G226,Data!$G$3:$BA$2935,7,FALSE))</f>
        <v>0</v>
      </c>
      <c r="O226" s="4">
        <f>IF($H226=0,"",VLOOKUP($G226,Data!$G$3:$BA$2935,8,FALSE))</f>
        <v>5</v>
      </c>
      <c r="P226" s="4">
        <f>IF($H226=0,"",VLOOKUP($G226,Data!$G$3:$BA$2935,9,FALSE))</f>
        <v>1</v>
      </c>
      <c r="Q226" s="4">
        <f>IF($H226=0,"",VLOOKUP($G226,Data!$G$3:$BA$2935,10,FALSE))</f>
        <v>2.5</v>
      </c>
      <c r="R226" s="4">
        <f>IF($H226=0,"",VLOOKUP($G226,Data!$G$3:$BA$2935,11,FALSE))</f>
        <v>2.5</v>
      </c>
      <c r="S226" s="4">
        <f>IF($H226=0,"",VLOOKUP($G226,Data!$G$3:$BA$2935,12,FALSE))</f>
        <v>0</v>
      </c>
      <c r="T226" s="4">
        <f>IF($H226=0,"",VLOOKUP($G226,Data!$G$3:$BA$2935,13,FALSE))</f>
        <v>2.5</v>
      </c>
      <c r="U226" s="4">
        <f>IF($H226=0,"",VLOOKUP($G226,Data!$G$3:$BA$2935,14,FALSE))</f>
        <v>0</v>
      </c>
      <c r="V226" s="4">
        <f>IF($H226=0,"",VLOOKUP($G226,Data!$G$3:$BA$2935,15,FALSE))</f>
        <v>2.5</v>
      </c>
      <c r="W226" s="4">
        <f>IF($H226=0,"",VLOOKUP($G226,Data!$G$3:$BA$2935,16,FALSE))</f>
        <v>0.39</v>
      </c>
      <c r="X226" s="4">
        <f>IF($H226=0,"",VLOOKUP($G226,Data!$G$3:$BA$2935,17,FALSE))</f>
        <v>1</v>
      </c>
      <c r="Y226" s="4">
        <f>IF($H226=0,"",VLOOKUP($G226,Data!$G$3:$BA$2935,18,FALSE))</f>
        <v>0</v>
      </c>
      <c r="Z226" s="4">
        <f>IF($H226=0,"",VLOOKUP($G226,Data!$G$3:$BA$2935,19,FALSE))</f>
        <v>0.1</v>
      </c>
      <c r="AA226" s="4">
        <f>IF($H226=0,"",VLOOKUP($G226,Data!$G$3:$BA$2935,20,FALSE))</f>
        <v>6.5</v>
      </c>
      <c r="AB226" s="4">
        <f>IF($H226=0,"",VLOOKUP($G226,Data!$G$3:$BA$2935,21,FALSE))</f>
        <v>0.44</v>
      </c>
      <c r="AC226" s="4">
        <f>IF($H226=0,"",VLOOKUP($G226,Data!$G$3:$BA$2935,22,FALSE))</f>
        <v>0.08</v>
      </c>
      <c r="AD226" s="4">
        <f>IF($H226=0,"",VLOOKUP($G226,Data!$G$3:$BA$2935,23,FALSE))</f>
        <v>0.2</v>
      </c>
      <c r="AE226" s="4">
        <f>IF($H226=0,"",VLOOKUP($G226,Data!$G$3:$BA$2935,24,FALSE))</f>
        <v>0.98</v>
      </c>
      <c r="AF226" s="4">
        <f>IF($H226=0,"",VLOOKUP($G226,Data!$G$3:$BA$2935,25,FALSE))</f>
        <v>0.1</v>
      </c>
      <c r="AG226" s="4">
        <f>IF($H226=0,"",VLOOKUP($G226,Data!$G$3:$BA$2935,26,FALSE))</f>
        <v>-0.1</v>
      </c>
      <c r="AH226" s="4" t="str">
        <f>IF($H226=0,"",VLOOKUP($G226,Data!$G$3:$BA$2935,27,FALSE))</f>
        <v>/</v>
      </c>
      <c r="AI226" s="4" t="str">
        <f>IF($H226=0,"",VLOOKUP($G226,Data!$G$3:$BA$2935,28,FALSE))</f>
        <v>/</v>
      </c>
      <c r="AJ226" s="4" t="str">
        <f>IF($H226=0,"",VLOOKUP($G226,Data!$G$3:$BA$2935,29,FALSE))</f>
        <v/>
      </c>
      <c r="AK226" s="4" t="str">
        <f>IF($H226=0,"",VLOOKUP($G226,Data!$G$3:$BA$2935,30,FALSE))</f>
        <v/>
      </c>
      <c r="AL226" s="4" t="str">
        <f>IF($H226=0,"",VLOOKUP($G226,Data!$G$3:$BA$2935,31,FALSE))</f>
        <v/>
      </c>
      <c r="AM226" s="4" t="str">
        <f>IF($H226=0,"",VLOOKUP($G226,Data!$G$3:$BA$2935,32,FALSE))</f>
        <v/>
      </c>
      <c r="AN226" s="4" t="str">
        <f>IF($H226=0,"",VLOOKUP($G226,Data!$G$3:$BA$2935,33,FALSE))</f>
        <v/>
      </c>
      <c r="AO226" s="4" t="str">
        <f>IF($H226=0,"",VLOOKUP($G226,Data!$G$3:$BA$2935,34,FALSE))</f>
        <v/>
      </c>
      <c r="AP226" s="4" t="str">
        <f>IF($H226=0,"",VLOOKUP($G226,Data!$G$3:$BA$2935,35,FALSE))</f>
        <v/>
      </c>
      <c r="AQ226" s="4" t="str">
        <f>IF($H226=0,"",VLOOKUP($G226,Data!$G$3:$BA$2935,36,FALSE))</f>
        <v/>
      </c>
      <c r="AR226" s="4" t="str">
        <f>IF($H226=0,"",VLOOKUP($G226,Data!$G$3:$BA$2935,37,FALSE))</f>
        <v/>
      </c>
      <c r="AS226" s="4" t="str">
        <f>IF($H226=0,"",VLOOKUP($G226,Data!$G$3:$BA$2935,38,FALSE))</f>
        <v/>
      </c>
      <c r="AT226" s="4" t="str">
        <f>IF($H226=0,"",VLOOKUP($G226,Data!$G$3:$BA$2935,39,FALSE))</f>
        <v/>
      </c>
    </row>
    <row r="227" spans="1:46" x14ac:dyDescent="0.25">
      <c r="A227" s="4">
        <f>PSSE!A229</f>
        <v>951022</v>
      </c>
      <c r="B227" s="4" t="str">
        <f>PSSE!B229</f>
        <v>QUANGTRI1_S2</v>
      </c>
      <c r="C227" s="4">
        <f>PSSE!D229</f>
        <v>26</v>
      </c>
      <c r="D227" s="4">
        <f>PSSE!E229</f>
        <v>600</v>
      </c>
      <c r="E227" s="4" t="str">
        <f>PSSE!F229</f>
        <v>ND</v>
      </c>
      <c r="F227" s="4">
        <f>PSSE!G229</f>
        <v>1</v>
      </c>
      <c r="G227" s="4" t="str">
        <f t="shared" si="3"/>
        <v>PSS26600ND1</v>
      </c>
      <c r="H227" s="4">
        <f>COUNTIF(Data!$G$3:$BA$2935,PSS!$G227)</f>
        <v>1</v>
      </c>
      <c r="I227" s="4" t="str">
        <f>IF($H227=0,"",VLOOKUP($G227,Data!$G$3:$BA$2935,2,FALSE))</f>
        <v>'PSS2A'</v>
      </c>
      <c r="J227" s="4">
        <f>PSSE!C229</f>
        <v>1</v>
      </c>
      <c r="K227" s="4">
        <f>IF($H227=0,"",VLOOKUP($G227,Data!$G$3:$BA$2935,4,FALSE))</f>
        <v>1</v>
      </c>
      <c r="L227" s="4">
        <f>IF($H227=0,"",VLOOKUP($G227,Data!$G$3:$BA$2935,5,FALSE))</f>
        <v>0</v>
      </c>
      <c r="M227" s="4">
        <f>IF($H227=0,"",VLOOKUP($G227,Data!$G$3:$BA$2935,6,FALSE))</f>
        <v>3</v>
      </c>
      <c r="N227" s="4">
        <f>IF($H227=0,"",VLOOKUP($G227,Data!$G$3:$BA$2935,7,FALSE))</f>
        <v>0</v>
      </c>
      <c r="O227" s="4">
        <f>IF($H227=0,"",VLOOKUP($G227,Data!$G$3:$BA$2935,8,FALSE))</f>
        <v>5</v>
      </c>
      <c r="P227" s="4">
        <f>IF($H227=0,"",VLOOKUP($G227,Data!$G$3:$BA$2935,9,FALSE))</f>
        <v>1</v>
      </c>
      <c r="Q227" s="4">
        <f>IF($H227=0,"",VLOOKUP($G227,Data!$G$3:$BA$2935,10,FALSE))</f>
        <v>2.5</v>
      </c>
      <c r="R227" s="4">
        <f>IF($H227=0,"",VLOOKUP($G227,Data!$G$3:$BA$2935,11,FALSE))</f>
        <v>2.5</v>
      </c>
      <c r="S227" s="4">
        <f>IF($H227=0,"",VLOOKUP($G227,Data!$G$3:$BA$2935,12,FALSE))</f>
        <v>0</v>
      </c>
      <c r="T227" s="4">
        <f>IF($H227=0,"",VLOOKUP($G227,Data!$G$3:$BA$2935,13,FALSE))</f>
        <v>2.5</v>
      </c>
      <c r="U227" s="4">
        <f>IF($H227=0,"",VLOOKUP($G227,Data!$G$3:$BA$2935,14,FALSE))</f>
        <v>0</v>
      </c>
      <c r="V227" s="4">
        <f>IF($H227=0,"",VLOOKUP($G227,Data!$G$3:$BA$2935,15,FALSE))</f>
        <v>2.5</v>
      </c>
      <c r="W227" s="4">
        <f>IF($H227=0,"",VLOOKUP($G227,Data!$G$3:$BA$2935,16,FALSE))</f>
        <v>0.39</v>
      </c>
      <c r="X227" s="4">
        <f>IF($H227=0,"",VLOOKUP($G227,Data!$G$3:$BA$2935,17,FALSE))</f>
        <v>1</v>
      </c>
      <c r="Y227" s="4">
        <f>IF($H227=0,"",VLOOKUP($G227,Data!$G$3:$BA$2935,18,FALSE))</f>
        <v>0</v>
      </c>
      <c r="Z227" s="4">
        <f>IF($H227=0,"",VLOOKUP($G227,Data!$G$3:$BA$2935,19,FALSE))</f>
        <v>0.1</v>
      </c>
      <c r="AA227" s="4">
        <f>IF($H227=0,"",VLOOKUP($G227,Data!$G$3:$BA$2935,20,FALSE))</f>
        <v>6.5</v>
      </c>
      <c r="AB227" s="4">
        <f>IF($H227=0,"",VLOOKUP($G227,Data!$G$3:$BA$2935,21,FALSE))</f>
        <v>0.44</v>
      </c>
      <c r="AC227" s="4">
        <f>IF($H227=0,"",VLOOKUP($G227,Data!$G$3:$BA$2935,22,FALSE))</f>
        <v>0.08</v>
      </c>
      <c r="AD227" s="4">
        <f>IF($H227=0,"",VLOOKUP($G227,Data!$G$3:$BA$2935,23,FALSE))</f>
        <v>0.2</v>
      </c>
      <c r="AE227" s="4">
        <f>IF($H227=0,"",VLOOKUP($G227,Data!$G$3:$BA$2935,24,FALSE))</f>
        <v>0.98</v>
      </c>
      <c r="AF227" s="4">
        <f>IF($H227=0,"",VLOOKUP($G227,Data!$G$3:$BA$2935,25,FALSE))</f>
        <v>0.1</v>
      </c>
      <c r="AG227" s="4">
        <f>IF($H227=0,"",VLOOKUP($G227,Data!$G$3:$BA$2935,26,FALSE))</f>
        <v>-0.1</v>
      </c>
      <c r="AH227" s="4" t="str">
        <f>IF($H227=0,"",VLOOKUP($G227,Data!$G$3:$BA$2935,27,FALSE))</f>
        <v>/</v>
      </c>
      <c r="AI227" s="4" t="str">
        <f>IF($H227=0,"",VLOOKUP($G227,Data!$G$3:$BA$2935,28,FALSE))</f>
        <v>/</v>
      </c>
      <c r="AJ227" s="4" t="str">
        <f>IF($H227=0,"",VLOOKUP($G227,Data!$G$3:$BA$2935,29,FALSE))</f>
        <v/>
      </c>
      <c r="AK227" s="4" t="str">
        <f>IF($H227=0,"",VLOOKUP($G227,Data!$G$3:$BA$2935,30,FALSE))</f>
        <v/>
      </c>
      <c r="AL227" s="4" t="str">
        <f>IF($H227=0,"",VLOOKUP($G227,Data!$G$3:$BA$2935,31,FALSE))</f>
        <v/>
      </c>
      <c r="AM227" s="4" t="str">
        <f>IF($H227=0,"",VLOOKUP($G227,Data!$G$3:$BA$2935,32,FALSE))</f>
        <v/>
      </c>
      <c r="AN227" s="4" t="str">
        <f>IF($H227=0,"",VLOOKUP($G227,Data!$G$3:$BA$2935,33,FALSE))</f>
        <v/>
      </c>
      <c r="AO227" s="4" t="str">
        <f>IF($H227=0,"",VLOOKUP($G227,Data!$G$3:$BA$2935,34,FALSE))</f>
        <v/>
      </c>
      <c r="AP227" s="4" t="str">
        <f>IF($H227=0,"",VLOOKUP($G227,Data!$G$3:$BA$2935,35,FALSE))</f>
        <v/>
      </c>
      <c r="AQ227" s="4" t="str">
        <f>IF($H227=0,"",VLOOKUP($G227,Data!$G$3:$BA$2935,36,FALSE))</f>
        <v/>
      </c>
      <c r="AR227" s="4" t="str">
        <f>IF($H227=0,"",VLOOKUP($G227,Data!$G$3:$BA$2935,37,FALSE))</f>
        <v/>
      </c>
      <c r="AS227" s="4" t="str">
        <f>IF($H227=0,"",VLOOKUP($G227,Data!$G$3:$BA$2935,38,FALSE))</f>
        <v/>
      </c>
      <c r="AT227" s="4" t="str">
        <f>IF($H227=0,"",VLOOKUP($G227,Data!$G$3:$BA$2935,39,FALSE))</f>
        <v/>
      </c>
    </row>
    <row r="228" spans="1:46" x14ac:dyDescent="0.25">
      <c r="A228" s="4">
        <f>PSSE!A230</f>
        <v>952011</v>
      </c>
      <c r="B228" s="4" t="str">
        <f>PSSE!B230</f>
        <v>ALUOI_H1</v>
      </c>
      <c r="C228" s="4">
        <f>PSSE!D230</f>
        <v>13.8</v>
      </c>
      <c r="D228" s="4">
        <f>PSSE!E230</f>
        <v>150</v>
      </c>
      <c r="E228" s="4" t="str">
        <f>PSSE!F230</f>
        <v>TD</v>
      </c>
      <c r="F228" s="4">
        <f>PSSE!G230</f>
        <v>1</v>
      </c>
      <c r="G228" s="4" t="str">
        <f t="shared" si="3"/>
        <v>PSS13.8150TD1</v>
      </c>
      <c r="H228" s="4">
        <f>COUNTIF(Data!$G$3:$BA$2935,PSS!$G228)</f>
        <v>1</v>
      </c>
      <c r="I228" s="4" t="str">
        <f>IF($H228=0,"",VLOOKUP($G228,Data!$G$3:$BA$2935,2,FALSE))</f>
        <v>'PSS2A'</v>
      </c>
      <c r="J228" s="4">
        <f>PSSE!C230</f>
        <v>1</v>
      </c>
      <c r="K228" s="4">
        <f>IF($H228=0,"",VLOOKUP($G228,Data!$G$3:$BA$2935,4,FALSE))</f>
        <v>1</v>
      </c>
      <c r="L228" s="4">
        <f>IF($H228=0,"",VLOOKUP($G228,Data!$G$3:$BA$2935,5,FALSE))</f>
        <v>0</v>
      </c>
      <c r="M228" s="4">
        <f>IF($H228=0,"",VLOOKUP($G228,Data!$G$3:$BA$2935,6,FALSE))</f>
        <v>3</v>
      </c>
      <c r="N228" s="4">
        <f>IF($H228=0,"",VLOOKUP($G228,Data!$G$3:$BA$2935,7,FALSE))</f>
        <v>0</v>
      </c>
      <c r="O228" s="4">
        <f>IF($H228=0,"",VLOOKUP($G228,Data!$G$3:$BA$2935,8,FALSE))</f>
        <v>5</v>
      </c>
      <c r="P228" s="4">
        <f>IF($H228=0,"",VLOOKUP($G228,Data!$G$3:$BA$2935,9,FALSE))</f>
        <v>1</v>
      </c>
      <c r="Q228" s="4">
        <f>IF($H228=0,"",VLOOKUP($G228,Data!$G$3:$BA$2935,10,FALSE))</f>
        <v>2.5</v>
      </c>
      <c r="R228" s="4">
        <f>IF($H228=0,"",VLOOKUP($G228,Data!$G$3:$BA$2935,11,FALSE))</f>
        <v>2.5</v>
      </c>
      <c r="S228" s="4">
        <f>IF($H228=0,"",VLOOKUP($G228,Data!$G$3:$BA$2935,12,FALSE))</f>
        <v>0</v>
      </c>
      <c r="T228" s="4">
        <f>IF($H228=0,"",VLOOKUP($G228,Data!$G$3:$BA$2935,13,FALSE))</f>
        <v>2.5</v>
      </c>
      <c r="U228" s="4">
        <f>IF($H228=0,"",VLOOKUP($G228,Data!$G$3:$BA$2935,14,FALSE))</f>
        <v>0</v>
      </c>
      <c r="V228" s="4">
        <f>IF($H228=0,"",VLOOKUP($G228,Data!$G$3:$BA$2935,15,FALSE))</f>
        <v>2.5</v>
      </c>
      <c r="W228" s="4">
        <f>IF($H228=0,"",VLOOKUP($G228,Data!$G$3:$BA$2935,16,FALSE))</f>
        <v>0.39</v>
      </c>
      <c r="X228" s="4">
        <f>IF($H228=0,"",VLOOKUP($G228,Data!$G$3:$BA$2935,17,FALSE))</f>
        <v>1</v>
      </c>
      <c r="Y228" s="4">
        <f>IF($H228=0,"",VLOOKUP($G228,Data!$G$3:$BA$2935,18,FALSE))</f>
        <v>0</v>
      </c>
      <c r="Z228" s="4">
        <f>IF($H228=0,"",VLOOKUP($G228,Data!$G$3:$BA$2935,19,FALSE))</f>
        <v>0.1</v>
      </c>
      <c r="AA228" s="4">
        <f>IF($H228=0,"",VLOOKUP($G228,Data!$G$3:$BA$2935,20,FALSE))</f>
        <v>6.5</v>
      </c>
      <c r="AB228" s="4">
        <f>IF($H228=0,"",VLOOKUP($G228,Data!$G$3:$BA$2935,21,FALSE))</f>
        <v>0.44</v>
      </c>
      <c r="AC228" s="4">
        <f>IF($H228=0,"",VLOOKUP($G228,Data!$G$3:$BA$2935,22,FALSE))</f>
        <v>0.08</v>
      </c>
      <c r="AD228" s="4">
        <f>IF($H228=0,"",VLOOKUP($G228,Data!$G$3:$BA$2935,23,FALSE))</f>
        <v>0.2</v>
      </c>
      <c r="AE228" s="4">
        <f>IF($H228=0,"",VLOOKUP($G228,Data!$G$3:$BA$2935,24,FALSE))</f>
        <v>0.98</v>
      </c>
      <c r="AF228" s="4">
        <f>IF($H228=0,"",VLOOKUP($G228,Data!$G$3:$BA$2935,25,FALSE))</f>
        <v>0.1</v>
      </c>
      <c r="AG228" s="4">
        <f>IF($H228=0,"",VLOOKUP($G228,Data!$G$3:$BA$2935,26,FALSE))</f>
        <v>-0.1</v>
      </c>
      <c r="AH228" s="4" t="str">
        <f>IF($H228=0,"",VLOOKUP($G228,Data!$G$3:$BA$2935,27,FALSE))</f>
        <v>/</v>
      </c>
      <c r="AI228" s="4" t="str">
        <f>IF($H228=0,"",VLOOKUP($G228,Data!$G$3:$BA$2935,28,FALSE))</f>
        <v>/</v>
      </c>
      <c r="AJ228" s="4" t="str">
        <f>IF($H228=0,"",VLOOKUP($G228,Data!$G$3:$BA$2935,29,FALSE))</f>
        <v/>
      </c>
      <c r="AK228" s="4" t="str">
        <f>IF($H228=0,"",VLOOKUP($G228,Data!$G$3:$BA$2935,30,FALSE))</f>
        <v/>
      </c>
      <c r="AL228" s="4" t="str">
        <f>IF($H228=0,"",VLOOKUP($G228,Data!$G$3:$BA$2935,31,FALSE))</f>
        <v/>
      </c>
      <c r="AM228" s="4" t="str">
        <f>IF($H228=0,"",VLOOKUP($G228,Data!$G$3:$BA$2935,32,FALSE))</f>
        <v/>
      </c>
      <c r="AN228" s="4" t="str">
        <f>IF($H228=0,"",VLOOKUP($G228,Data!$G$3:$BA$2935,33,FALSE))</f>
        <v/>
      </c>
      <c r="AO228" s="4" t="str">
        <f>IF($H228=0,"",VLOOKUP($G228,Data!$G$3:$BA$2935,34,FALSE))</f>
        <v/>
      </c>
      <c r="AP228" s="4" t="str">
        <f>IF($H228=0,"",VLOOKUP($G228,Data!$G$3:$BA$2935,35,FALSE))</f>
        <v/>
      </c>
      <c r="AQ228" s="4" t="str">
        <f>IF($H228=0,"",VLOOKUP($G228,Data!$G$3:$BA$2935,36,FALSE))</f>
        <v/>
      </c>
      <c r="AR228" s="4" t="str">
        <f>IF($H228=0,"",VLOOKUP($G228,Data!$G$3:$BA$2935,37,FALSE))</f>
        <v/>
      </c>
      <c r="AS228" s="4" t="str">
        <f>IF($H228=0,"",VLOOKUP($G228,Data!$G$3:$BA$2935,38,FALSE))</f>
        <v/>
      </c>
      <c r="AT228" s="4" t="str">
        <f>IF($H228=0,"",VLOOKUP($G228,Data!$G$3:$BA$2935,39,FALSE))</f>
        <v/>
      </c>
    </row>
    <row r="229" spans="1:46" x14ac:dyDescent="0.25">
      <c r="A229" s="4">
        <f>PSSE!A231</f>
        <v>953021</v>
      </c>
      <c r="B229" s="4" t="str">
        <f>PSSE!B231</f>
        <v>SONGNAM_H1</v>
      </c>
      <c r="C229" s="4">
        <f>PSSE!D231</f>
        <v>6</v>
      </c>
      <c r="D229" s="4">
        <f>PSSE!E231</f>
        <v>7.5</v>
      </c>
      <c r="E229" s="4" t="str">
        <f>PSSE!F231</f>
        <v>TD</v>
      </c>
      <c r="F229" s="4">
        <f>PSSE!G231</f>
        <v>1</v>
      </c>
      <c r="G229" s="4" t="str">
        <f t="shared" si="3"/>
        <v>PSS67.5TD1</v>
      </c>
      <c r="H229" s="4">
        <f>COUNTIF(Data!$G$3:$BA$2935,PSS!$G229)</f>
        <v>1</v>
      </c>
      <c r="I229" s="4" t="str">
        <f>IF($H229=0,"",VLOOKUP($G229,Data!$G$3:$BA$2935,2,FALSE))</f>
        <v>'PSS2A'</v>
      </c>
      <c r="J229" s="4">
        <f>PSSE!C231</f>
        <v>1</v>
      </c>
      <c r="K229" s="4">
        <f>IF($H229=0,"",VLOOKUP($G229,Data!$G$3:$BA$2935,4,FALSE))</f>
        <v>1</v>
      </c>
      <c r="L229" s="4">
        <f>IF($H229=0,"",VLOOKUP($G229,Data!$G$3:$BA$2935,5,FALSE))</f>
        <v>0</v>
      </c>
      <c r="M229" s="4">
        <f>IF($H229=0,"",VLOOKUP($G229,Data!$G$3:$BA$2935,6,FALSE))</f>
        <v>3</v>
      </c>
      <c r="N229" s="4">
        <f>IF($H229=0,"",VLOOKUP($G229,Data!$G$3:$BA$2935,7,FALSE))</f>
        <v>0</v>
      </c>
      <c r="O229" s="4">
        <f>IF($H229=0,"",VLOOKUP($G229,Data!$G$3:$BA$2935,8,FALSE))</f>
        <v>5</v>
      </c>
      <c r="P229" s="4">
        <f>IF($H229=0,"",VLOOKUP($G229,Data!$G$3:$BA$2935,9,FALSE))</f>
        <v>1</v>
      </c>
      <c r="Q229" s="4">
        <f>IF($H229=0,"",VLOOKUP($G229,Data!$G$3:$BA$2935,10,FALSE))</f>
        <v>2.5</v>
      </c>
      <c r="R229" s="4">
        <f>IF($H229=0,"",VLOOKUP($G229,Data!$G$3:$BA$2935,11,FALSE))</f>
        <v>2.5</v>
      </c>
      <c r="S229" s="4">
        <f>IF($H229=0,"",VLOOKUP($G229,Data!$G$3:$BA$2935,12,FALSE))</f>
        <v>0</v>
      </c>
      <c r="T229" s="4">
        <f>IF($H229=0,"",VLOOKUP($G229,Data!$G$3:$BA$2935,13,FALSE))</f>
        <v>2.5</v>
      </c>
      <c r="U229" s="4">
        <f>IF($H229=0,"",VLOOKUP($G229,Data!$G$3:$BA$2935,14,FALSE))</f>
        <v>0</v>
      </c>
      <c r="V229" s="4">
        <f>IF($H229=0,"",VLOOKUP($G229,Data!$G$3:$BA$2935,15,FALSE))</f>
        <v>2.5</v>
      </c>
      <c r="W229" s="4">
        <f>IF($H229=0,"",VLOOKUP($G229,Data!$G$3:$BA$2935,16,FALSE))</f>
        <v>0.39</v>
      </c>
      <c r="X229" s="4">
        <f>IF($H229=0,"",VLOOKUP($G229,Data!$G$3:$BA$2935,17,FALSE))</f>
        <v>1</v>
      </c>
      <c r="Y229" s="4">
        <f>IF($H229=0,"",VLOOKUP($G229,Data!$G$3:$BA$2935,18,FALSE))</f>
        <v>0</v>
      </c>
      <c r="Z229" s="4">
        <f>IF($H229=0,"",VLOOKUP($G229,Data!$G$3:$BA$2935,19,FALSE))</f>
        <v>0.1</v>
      </c>
      <c r="AA229" s="4">
        <f>IF($H229=0,"",VLOOKUP($G229,Data!$G$3:$BA$2935,20,FALSE))</f>
        <v>6.5</v>
      </c>
      <c r="AB229" s="4">
        <f>IF($H229=0,"",VLOOKUP($G229,Data!$G$3:$BA$2935,21,FALSE))</f>
        <v>0.44</v>
      </c>
      <c r="AC229" s="4">
        <f>IF($H229=0,"",VLOOKUP($G229,Data!$G$3:$BA$2935,22,FALSE))</f>
        <v>0.08</v>
      </c>
      <c r="AD229" s="4">
        <f>IF($H229=0,"",VLOOKUP($G229,Data!$G$3:$BA$2935,23,FALSE))</f>
        <v>0.2</v>
      </c>
      <c r="AE229" s="4">
        <f>IF($H229=0,"",VLOOKUP($G229,Data!$G$3:$BA$2935,24,FALSE))</f>
        <v>0.98</v>
      </c>
      <c r="AF229" s="4">
        <f>IF($H229=0,"",VLOOKUP($G229,Data!$G$3:$BA$2935,25,FALSE))</f>
        <v>0.1</v>
      </c>
      <c r="AG229" s="4">
        <f>IF($H229=0,"",VLOOKUP($G229,Data!$G$3:$BA$2935,26,FALSE))</f>
        <v>-0.1</v>
      </c>
      <c r="AH229" s="4" t="str">
        <f>IF($H229=0,"",VLOOKUP($G229,Data!$G$3:$BA$2935,27,FALSE))</f>
        <v>/</v>
      </c>
      <c r="AI229" s="4" t="str">
        <f>IF($H229=0,"",VLOOKUP($G229,Data!$G$3:$BA$2935,28,FALSE))</f>
        <v>/</v>
      </c>
      <c r="AJ229" s="4" t="str">
        <f>IF($H229=0,"",VLOOKUP($G229,Data!$G$3:$BA$2935,29,FALSE))</f>
        <v/>
      </c>
      <c r="AK229" s="4" t="str">
        <f>IF($H229=0,"",VLOOKUP($G229,Data!$G$3:$BA$2935,30,FALSE))</f>
        <v/>
      </c>
      <c r="AL229" s="4" t="str">
        <f>IF($H229=0,"",VLOOKUP($G229,Data!$G$3:$BA$2935,31,FALSE))</f>
        <v/>
      </c>
      <c r="AM229" s="4" t="str">
        <f>IF($H229=0,"",VLOOKUP($G229,Data!$G$3:$BA$2935,32,FALSE))</f>
        <v/>
      </c>
      <c r="AN229" s="4" t="str">
        <f>IF($H229=0,"",VLOOKUP($G229,Data!$G$3:$BA$2935,33,FALSE))</f>
        <v/>
      </c>
      <c r="AO229" s="4" t="str">
        <f>IF($H229=0,"",VLOOKUP($G229,Data!$G$3:$BA$2935,34,FALSE))</f>
        <v/>
      </c>
      <c r="AP229" s="4" t="str">
        <f>IF($H229=0,"",VLOOKUP($G229,Data!$G$3:$BA$2935,35,FALSE))</f>
        <v/>
      </c>
      <c r="AQ229" s="4" t="str">
        <f>IF($H229=0,"",VLOOKUP($G229,Data!$G$3:$BA$2935,36,FALSE))</f>
        <v/>
      </c>
      <c r="AR229" s="4" t="str">
        <f>IF($H229=0,"",VLOOKUP($G229,Data!$G$3:$BA$2935,37,FALSE))</f>
        <v/>
      </c>
      <c r="AS229" s="4" t="str">
        <f>IF($H229=0,"",VLOOKUP($G229,Data!$G$3:$BA$2935,38,FALSE))</f>
        <v/>
      </c>
      <c r="AT229" s="4" t="str">
        <f>IF($H229=0,"",VLOOKUP($G229,Data!$G$3:$BA$2935,39,FALSE))</f>
        <v/>
      </c>
    </row>
    <row r="230" spans="1:46" x14ac:dyDescent="0.25">
      <c r="A230" s="4">
        <f>PSSE!A232</f>
        <v>953031</v>
      </c>
      <c r="B230" s="4" t="str">
        <f>PSSE!B232</f>
        <v>SONGBAC1_H1</v>
      </c>
      <c r="C230" s="4">
        <f>PSSE!D232</f>
        <v>10.5</v>
      </c>
      <c r="D230" s="4">
        <f>PSSE!E232</f>
        <v>20</v>
      </c>
      <c r="E230" s="4" t="str">
        <f>PSSE!F232</f>
        <v>TD</v>
      </c>
      <c r="F230" s="4">
        <f>PSSE!G232</f>
        <v>1</v>
      </c>
      <c r="G230" s="4" t="str">
        <f t="shared" si="3"/>
        <v>PSS10.520TD1</v>
      </c>
      <c r="H230" s="4">
        <f>COUNTIF(Data!$G$3:$BA$2935,PSS!$G230)</f>
        <v>1</v>
      </c>
      <c r="I230" s="4" t="str">
        <f>IF($H230=0,"",VLOOKUP($G230,Data!$G$3:$BA$2935,2,FALSE))</f>
        <v>'PSS2A'</v>
      </c>
      <c r="J230" s="4">
        <f>PSSE!C232</f>
        <v>1</v>
      </c>
      <c r="K230" s="4">
        <f>IF($H230=0,"",VLOOKUP($G230,Data!$G$3:$BA$2935,4,FALSE))</f>
        <v>1</v>
      </c>
      <c r="L230" s="4">
        <f>IF($H230=0,"",VLOOKUP($G230,Data!$G$3:$BA$2935,5,FALSE))</f>
        <v>0</v>
      </c>
      <c r="M230" s="4">
        <f>IF($H230=0,"",VLOOKUP($G230,Data!$G$3:$BA$2935,6,FALSE))</f>
        <v>3</v>
      </c>
      <c r="N230" s="4">
        <f>IF($H230=0,"",VLOOKUP($G230,Data!$G$3:$BA$2935,7,FALSE))</f>
        <v>0</v>
      </c>
      <c r="O230" s="4">
        <f>IF($H230=0,"",VLOOKUP($G230,Data!$G$3:$BA$2935,8,FALSE))</f>
        <v>5</v>
      </c>
      <c r="P230" s="4">
        <f>IF($H230=0,"",VLOOKUP($G230,Data!$G$3:$BA$2935,9,FALSE))</f>
        <v>1</v>
      </c>
      <c r="Q230" s="4">
        <f>IF($H230=0,"",VLOOKUP($G230,Data!$G$3:$BA$2935,10,FALSE))</f>
        <v>2.5</v>
      </c>
      <c r="R230" s="4">
        <f>IF($H230=0,"",VLOOKUP($G230,Data!$G$3:$BA$2935,11,FALSE))</f>
        <v>2.5</v>
      </c>
      <c r="S230" s="4">
        <f>IF($H230=0,"",VLOOKUP($G230,Data!$G$3:$BA$2935,12,FALSE))</f>
        <v>0</v>
      </c>
      <c r="T230" s="4">
        <f>IF($H230=0,"",VLOOKUP($G230,Data!$G$3:$BA$2935,13,FALSE))</f>
        <v>2.5</v>
      </c>
      <c r="U230" s="4">
        <f>IF($H230=0,"",VLOOKUP($G230,Data!$G$3:$BA$2935,14,FALSE))</f>
        <v>0</v>
      </c>
      <c r="V230" s="4">
        <f>IF($H230=0,"",VLOOKUP($G230,Data!$G$3:$BA$2935,15,FALSE))</f>
        <v>2.5</v>
      </c>
      <c r="W230" s="4">
        <f>IF($H230=0,"",VLOOKUP($G230,Data!$G$3:$BA$2935,16,FALSE))</f>
        <v>0.39</v>
      </c>
      <c r="X230" s="4">
        <f>IF($H230=0,"",VLOOKUP($G230,Data!$G$3:$BA$2935,17,FALSE))</f>
        <v>1</v>
      </c>
      <c r="Y230" s="4">
        <f>IF($H230=0,"",VLOOKUP($G230,Data!$G$3:$BA$2935,18,FALSE))</f>
        <v>0</v>
      </c>
      <c r="Z230" s="4">
        <f>IF($H230=0,"",VLOOKUP($G230,Data!$G$3:$BA$2935,19,FALSE))</f>
        <v>0.1</v>
      </c>
      <c r="AA230" s="4">
        <f>IF($H230=0,"",VLOOKUP($G230,Data!$G$3:$BA$2935,20,FALSE))</f>
        <v>6.5</v>
      </c>
      <c r="AB230" s="4">
        <f>IF($H230=0,"",VLOOKUP($G230,Data!$G$3:$BA$2935,21,FALSE))</f>
        <v>0.44</v>
      </c>
      <c r="AC230" s="4">
        <f>IF($H230=0,"",VLOOKUP($G230,Data!$G$3:$BA$2935,22,FALSE))</f>
        <v>0.08</v>
      </c>
      <c r="AD230" s="4">
        <f>IF($H230=0,"",VLOOKUP($G230,Data!$G$3:$BA$2935,23,FALSE))</f>
        <v>0.2</v>
      </c>
      <c r="AE230" s="4">
        <f>IF($H230=0,"",VLOOKUP($G230,Data!$G$3:$BA$2935,24,FALSE))</f>
        <v>0.98</v>
      </c>
      <c r="AF230" s="4">
        <f>IF($H230=0,"",VLOOKUP($G230,Data!$G$3:$BA$2935,25,FALSE))</f>
        <v>0.1</v>
      </c>
      <c r="AG230" s="4">
        <f>IF($H230=0,"",VLOOKUP($G230,Data!$G$3:$BA$2935,26,FALSE))</f>
        <v>-0.1</v>
      </c>
      <c r="AH230" s="4" t="str">
        <f>IF($H230=0,"",VLOOKUP($G230,Data!$G$3:$BA$2935,27,FALSE))</f>
        <v>/</v>
      </c>
      <c r="AI230" s="4" t="str">
        <f>IF($H230=0,"",VLOOKUP($G230,Data!$G$3:$BA$2935,28,FALSE))</f>
        <v>/</v>
      </c>
      <c r="AJ230" s="4" t="str">
        <f>IF($H230=0,"",VLOOKUP($G230,Data!$G$3:$BA$2935,29,FALSE))</f>
        <v/>
      </c>
      <c r="AK230" s="4" t="str">
        <f>IF($H230=0,"",VLOOKUP($G230,Data!$G$3:$BA$2935,30,FALSE))</f>
        <v/>
      </c>
      <c r="AL230" s="4" t="str">
        <f>IF($H230=0,"",VLOOKUP($G230,Data!$G$3:$BA$2935,31,FALSE))</f>
        <v/>
      </c>
      <c r="AM230" s="4" t="str">
        <f>IF($H230=0,"",VLOOKUP($G230,Data!$G$3:$BA$2935,32,FALSE))</f>
        <v/>
      </c>
      <c r="AN230" s="4" t="str">
        <f>IF($H230=0,"",VLOOKUP($G230,Data!$G$3:$BA$2935,33,FALSE))</f>
        <v/>
      </c>
      <c r="AO230" s="4" t="str">
        <f>IF($H230=0,"",VLOOKUP($G230,Data!$G$3:$BA$2935,34,FALSE))</f>
        <v/>
      </c>
      <c r="AP230" s="4" t="str">
        <f>IF($H230=0,"",VLOOKUP($G230,Data!$G$3:$BA$2935,35,FALSE))</f>
        <v/>
      </c>
      <c r="AQ230" s="4" t="str">
        <f>IF($H230=0,"",VLOOKUP($G230,Data!$G$3:$BA$2935,36,FALSE))</f>
        <v/>
      </c>
      <c r="AR230" s="4" t="str">
        <f>IF($H230=0,"",VLOOKUP($G230,Data!$G$3:$BA$2935,37,FALSE))</f>
        <v/>
      </c>
      <c r="AS230" s="4" t="str">
        <f>IF($H230=0,"",VLOOKUP($G230,Data!$G$3:$BA$2935,38,FALSE))</f>
        <v/>
      </c>
      <c r="AT230" s="4" t="str">
        <f>IF($H230=0,"",VLOOKUP($G230,Data!$G$3:$BA$2935,39,FALSE))</f>
        <v/>
      </c>
    </row>
    <row r="231" spans="1:46" x14ac:dyDescent="0.25">
      <c r="A231" s="4">
        <f>PSSE!A233</f>
        <v>953041</v>
      </c>
      <c r="B231" s="4" t="str">
        <f>PSSE!B233</f>
        <v>SONGBAC2_H1</v>
      </c>
      <c r="C231" s="4">
        <f>PSSE!D233</f>
        <v>10.5</v>
      </c>
      <c r="D231" s="4">
        <f>PSSE!E233</f>
        <v>20</v>
      </c>
      <c r="E231" s="4" t="str">
        <f>PSSE!F233</f>
        <v>TD</v>
      </c>
      <c r="F231" s="4">
        <f>PSSE!G233</f>
        <v>1</v>
      </c>
      <c r="G231" s="4" t="str">
        <f t="shared" si="3"/>
        <v>PSS10.520TD1</v>
      </c>
      <c r="H231" s="4">
        <f>COUNTIF(Data!$G$3:$BA$2935,PSS!$G231)</f>
        <v>1</v>
      </c>
      <c r="I231" s="4" t="str">
        <f>IF($H231=0,"",VLOOKUP($G231,Data!$G$3:$BA$2935,2,FALSE))</f>
        <v>'PSS2A'</v>
      </c>
      <c r="J231" s="4">
        <f>PSSE!C233</f>
        <v>1</v>
      </c>
      <c r="K231" s="4">
        <f>IF($H231=0,"",VLOOKUP($G231,Data!$G$3:$BA$2935,4,FALSE))</f>
        <v>1</v>
      </c>
      <c r="L231" s="4">
        <f>IF($H231=0,"",VLOOKUP($G231,Data!$G$3:$BA$2935,5,FALSE))</f>
        <v>0</v>
      </c>
      <c r="M231" s="4">
        <f>IF($H231=0,"",VLOOKUP($G231,Data!$G$3:$BA$2935,6,FALSE))</f>
        <v>3</v>
      </c>
      <c r="N231" s="4">
        <f>IF($H231=0,"",VLOOKUP($G231,Data!$G$3:$BA$2935,7,FALSE))</f>
        <v>0</v>
      </c>
      <c r="O231" s="4">
        <f>IF($H231=0,"",VLOOKUP($G231,Data!$G$3:$BA$2935,8,FALSE))</f>
        <v>5</v>
      </c>
      <c r="P231" s="4">
        <f>IF($H231=0,"",VLOOKUP($G231,Data!$G$3:$BA$2935,9,FALSE))</f>
        <v>1</v>
      </c>
      <c r="Q231" s="4">
        <f>IF($H231=0,"",VLOOKUP($G231,Data!$G$3:$BA$2935,10,FALSE))</f>
        <v>2.5</v>
      </c>
      <c r="R231" s="4">
        <f>IF($H231=0,"",VLOOKUP($G231,Data!$G$3:$BA$2935,11,FALSE))</f>
        <v>2.5</v>
      </c>
      <c r="S231" s="4">
        <f>IF($H231=0,"",VLOOKUP($G231,Data!$G$3:$BA$2935,12,FALSE))</f>
        <v>0</v>
      </c>
      <c r="T231" s="4">
        <f>IF($H231=0,"",VLOOKUP($G231,Data!$G$3:$BA$2935,13,FALSE))</f>
        <v>2.5</v>
      </c>
      <c r="U231" s="4">
        <f>IF($H231=0,"",VLOOKUP($G231,Data!$G$3:$BA$2935,14,FALSE))</f>
        <v>0</v>
      </c>
      <c r="V231" s="4">
        <f>IF($H231=0,"",VLOOKUP($G231,Data!$G$3:$BA$2935,15,FALSE))</f>
        <v>2.5</v>
      </c>
      <c r="W231" s="4">
        <f>IF($H231=0,"",VLOOKUP($G231,Data!$G$3:$BA$2935,16,FALSE))</f>
        <v>0.39</v>
      </c>
      <c r="X231" s="4">
        <f>IF($H231=0,"",VLOOKUP($G231,Data!$G$3:$BA$2935,17,FALSE))</f>
        <v>1</v>
      </c>
      <c r="Y231" s="4">
        <f>IF($H231=0,"",VLOOKUP($G231,Data!$G$3:$BA$2935,18,FALSE))</f>
        <v>0</v>
      </c>
      <c r="Z231" s="4">
        <f>IF($H231=0,"",VLOOKUP($G231,Data!$G$3:$BA$2935,19,FALSE))</f>
        <v>0.1</v>
      </c>
      <c r="AA231" s="4">
        <f>IF($H231=0,"",VLOOKUP($G231,Data!$G$3:$BA$2935,20,FALSE))</f>
        <v>6.5</v>
      </c>
      <c r="AB231" s="4">
        <f>IF($H231=0,"",VLOOKUP($G231,Data!$G$3:$BA$2935,21,FALSE))</f>
        <v>0.44</v>
      </c>
      <c r="AC231" s="4">
        <f>IF($H231=0,"",VLOOKUP($G231,Data!$G$3:$BA$2935,22,FALSE))</f>
        <v>0.08</v>
      </c>
      <c r="AD231" s="4">
        <f>IF($H231=0,"",VLOOKUP($G231,Data!$G$3:$BA$2935,23,FALSE))</f>
        <v>0.2</v>
      </c>
      <c r="AE231" s="4">
        <f>IF($H231=0,"",VLOOKUP($G231,Data!$G$3:$BA$2935,24,FALSE))</f>
        <v>0.98</v>
      </c>
      <c r="AF231" s="4">
        <f>IF($H231=0,"",VLOOKUP($G231,Data!$G$3:$BA$2935,25,FALSE))</f>
        <v>0.1</v>
      </c>
      <c r="AG231" s="4">
        <f>IF($H231=0,"",VLOOKUP($G231,Data!$G$3:$BA$2935,26,FALSE))</f>
        <v>-0.1</v>
      </c>
      <c r="AH231" s="4" t="str">
        <f>IF($H231=0,"",VLOOKUP($G231,Data!$G$3:$BA$2935,27,FALSE))</f>
        <v>/</v>
      </c>
      <c r="AI231" s="4" t="str">
        <f>IF($H231=0,"",VLOOKUP($G231,Data!$G$3:$BA$2935,28,FALSE))</f>
        <v>/</v>
      </c>
      <c r="AJ231" s="4" t="str">
        <f>IF($H231=0,"",VLOOKUP($G231,Data!$G$3:$BA$2935,29,FALSE))</f>
        <v/>
      </c>
      <c r="AK231" s="4" t="str">
        <f>IF($H231=0,"",VLOOKUP($G231,Data!$G$3:$BA$2935,30,FALSE))</f>
        <v/>
      </c>
      <c r="AL231" s="4" t="str">
        <f>IF($H231=0,"",VLOOKUP($G231,Data!$G$3:$BA$2935,31,FALSE))</f>
        <v/>
      </c>
      <c r="AM231" s="4" t="str">
        <f>IF($H231=0,"",VLOOKUP($G231,Data!$G$3:$BA$2935,32,FALSE))</f>
        <v/>
      </c>
      <c r="AN231" s="4" t="str">
        <f>IF($H231=0,"",VLOOKUP($G231,Data!$G$3:$BA$2935,33,FALSE))</f>
        <v/>
      </c>
      <c r="AO231" s="4" t="str">
        <f>IF($H231=0,"",VLOOKUP($G231,Data!$G$3:$BA$2935,34,FALSE))</f>
        <v/>
      </c>
      <c r="AP231" s="4" t="str">
        <f>IF($H231=0,"",VLOOKUP($G231,Data!$G$3:$BA$2935,35,FALSE))</f>
        <v/>
      </c>
      <c r="AQ231" s="4" t="str">
        <f>IF($H231=0,"",VLOOKUP($G231,Data!$G$3:$BA$2935,36,FALSE))</f>
        <v/>
      </c>
      <c r="AR231" s="4" t="str">
        <f>IF($H231=0,"",VLOOKUP($G231,Data!$G$3:$BA$2935,37,FALSE))</f>
        <v/>
      </c>
      <c r="AS231" s="4" t="str">
        <f>IF($H231=0,"",VLOOKUP($G231,Data!$G$3:$BA$2935,38,FALSE))</f>
        <v/>
      </c>
      <c r="AT231" s="4" t="str">
        <f>IF($H231=0,"",VLOOKUP($G231,Data!$G$3:$BA$2935,39,FALSE))</f>
        <v/>
      </c>
    </row>
    <row r="232" spans="1:46" x14ac:dyDescent="0.25">
      <c r="A232" s="4">
        <f>PSSE!A234</f>
        <v>954001</v>
      </c>
      <c r="B232" s="4" t="str">
        <f>PSSE!B234</f>
        <v>AVUONG_H1</v>
      </c>
      <c r="C232" s="4">
        <f>PSSE!D234</f>
        <v>13.8</v>
      </c>
      <c r="D232" s="4">
        <f>PSSE!E234</f>
        <v>105</v>
      </c>
      <c r="E232" s="4" t="str">
        <f>PSSE!F234</f>
        <v>TD</v>
      </c>
      <c r="F232" s="4">
        <f>PSSE!G234</f>
        <v>1</v>
      </c>
      <c r="G232" s="4" t="str">
        <f t="shared" si="3"/>
        <v>PSS13.8105TD1</v>
      </c>
      <c r="H232" s="4">
        <f>COUNTIF(Data!$G$3:$BA$2935,PSS!$G232)</f>
        <v>1</v>
      </c>
      <c r="I232" s="4" t="str">
        <f>IF($H232=0,"",VLOOKUP($G232,Data!$G$3:$BA$2935,2,FALSE))</f>
        <v>'PSS2A'</v>
      </c>
      <c r="J232" s="4">
        <f>PSSE!C234</f>
        <v>1</v>
      </c>
      <c r="K232" s="4">
        <f>IF($H232=0,"",VLOOKUP($G232,Data!$G$3:$BA$2935,4,FALSE))</f>
        <v>1</v>
      </c>
      <c r="L232" s="4">
        <f>IF($H232=0,"",VLOOKUP($G232,Data!$G$3:$BA$2935,5,FALSE))</f>
        <v>0</v>
      </c>
      <c r="M232" s="4">
        <f>IF($H232=0,"",VLOOKUP($G232,Data!$G$3:$BA$2935,6,FALSE))</f>
        <v>3</v>
      </c>
      <c r="N232" s="4">
        <f>IF($H232=0,"",VLOOKUP($G232,Data!$G$3:$BA$2935,7,FALSE))</f>
        <v>0</v>
      </c>
      <c r="O232" s="4">
        <f>IF($H232=0,"",VLOOKUP($G232,Data!$G$3:$BA$2935,8,FALSE))</f>
        <v>5</v>
      </c>
      <c r="P232" s="4">
        <f>IF($H232=0,"",VLOOKUP($G232,Data!$G$3:$BA$2935,9,FALSE))</f>
        <v>1</v>
      </c>
      <c r="Q232" s="4">
        <f>IF($H232=0,"",VLOOKUP($G232,Data!$G$3:$BA$2935,10,FALSE))</f>
        <v>2.5</v>
      </c>
      <c r="R232" s="4">
        <f>IF($H232=0,"",VLOOKUP($G232,Data!$G$3:$BA$2935,11,FALSE))</f>
        <v>2.5</v>
      </c>
      <c r="S232" s="4">
        <f>IF($H232=0,"",VLOOKUP($G232,Data!$G$3:$BA$2935,12,FALSE))</f>
        <v>0</v>
      </c>
      <c r="T232" s="4">
        <f>IF($H232=0,"",VLOOKUP($G232,Data!$G$3:$BA$2935,13,FALSE))</f>
        <v>2.5</v>
      </c>
      <c r="U232" s="4">
        <f>IF($H232=0,"",VLOOKUP($G232,Data!$G$3:$BA$2935,14,FALSE))</f>
        <v>0</v>
      </c>
      <c r="V232" s="4">
        <f>IF($H232=0,"",VLOOKUP($G232,Data!$G$3:$BA$2935,15,FALSE))</f>
        <v>2.5</v>
      </c>
      <c r="W232" s="4">
        <f>IF($H232=0,"",VLOOKUP($G232,Data!$G$3:$BA$2935,16,FALSE))</f>
        <v>0.39</v>
      </c>
      <c r="X232" s="4">
        <f>IF($H232=0,"",VLOOKUP($G232,Data!$G$3:$BA$2935,17,FALSE))</f>
        <v>1</v>
      </c>
      <c r="Y232" s="4">
        <f>IF($H232=0,"",VLOOKUP($G232,Data!$G$3:$BA$2935,18,FALSE))</f>
        <v>0</v>
      </c>
      <c r="Z232" s="4">
        <f>IF($H232=0,"",VLOOKUP($G232,Data!$G$3:$BA$2935,19,FALSE))</f>
        <v>0.1</v>
      </c>
      <c r="AA232" s="4">
        <f>IF($H232=0,"",VLOOKUP($G232,Data!$G$3:$BA$2935,20,FALSE))</f>
        <v>6.5</v>
      </c>
      <c r="AB232" s="4">
        <f>IF($H232=0,"",VLOOKUP($G232,Data!$G$3:$BA$2935,21,FALSE))</f>
        <v>0.44</v>
      </c>
      <c r="AC232" s="4">
        <f>IF($H232=0,"",VLOOKUP($G232,Data!$G$3:$BA$2935,22,FALSE))</f>
        <v>0.08</v>
      </c>
      <c r="AD232" s="4">
        <f>IF($H232=0,"",VLOOKUP($G232,Data!$G$3:$BA$2935,23,FALSE))</f>
        <v>0.2</v>
      </c>
      <c r="AE232" s="4">
        <f>IF($H232=0,"",VLOOKUP($G232,Data!$G$3:$BA$2935,24,FALSE))</f>
        <v>0.98</v>
      </c>
      <c r="AF232" s="4">
        <f>IF($H232=0,"",VLOOKUP($G232,Data!$G$3:$BA$2935,25,FALSE))</f>
        <v>0.1</v>
      </c>
      <c r="AG232" s="4">
        <f>IF($H232=0,"",VLOOKUP($G232,Data!$G$3:$BA$2935,26,FALSE))</f>
        <v>-0.1</v>
      </c>
      <c r="AH232" s="4" t="str">
        <f>IF($H232=0,"",VLOOKUP($G232,Data!$G$3:$BA$2935,27,FALSE))</f>
        <v>/</v>
      </c>
      <c r="AI232" s="4" t="str">
        <f>IF($H232=0,"",VLOOKUP($G232,Data!$G$3:$BA$2935,28,FALSE))</f>
        <v>/</v>
      </c>
      <c r="AJ232" s="4" t="str">
        <f>IF($H232=0,"",VLOOKUP($G232,Data!$G$3:$BA$2935,29,FALSE))</f>
        <v/>
      </c>
      <c r="AK232" s="4" t="str">
        <f>IF($H232=0,"",VLOOKUP($G232,Data!$G$3:$BA$2935,30,FALSE))</f>
        <v/>
      </c>
      <c r="AL232" s="4" t="str">
        <f>IF($H232=0,"",VLOOKUP($G232,Data!$G$3:$BA$2935,31,FALSE))</f>
        <v/>
      </c>
      <c r="AM232" s="4" t="str">
        <f>IF($H232=0,"",VLOOKUP($G232,Data!$G$3:$BA$2935,32,FALSE))</f>
        <v/>
      </c>
      <c r="AN232" s="4" t="str">
        <f>IF($H232=0,"",VLOOKUP($G232,Data!$G$3:$BA$2935,33,FALSE))</f>
        <v/>
      </c>
      <c r="AO232" s="4" t="str">
        <f>IF($H232=0,"",VLOOKUP($G232,Data!$G$3:$BA$2935,34,FALSE))</f>
        <v/>
      </c>
      <c r="AP232" s="4" t="str">
        <f>IF($H232=0,"",VLOOKUP($G232,Data!$G$3:$BA$2935,35,FALSE))</f>
        <v/>
      </c>
      <c r="AQ232" s="4" t="str">
        <f>IF($H232=0,"",VLOOKUP($G232,Data!$G$3:$BA$2935,36,FALSE))</f>
        <v/>
      </c>
      <c r="AR232" s="4" t="str">
        <f>IF($H232=0,"",VLOOKUP($G232,Data!$G$3:$BA$2935,37,FALSE))</f>
        <v/>
      </c>
      <c r="AS232" s="4" t="str">
        <f>IF($H232=0,"",VLOOKUP($G232,Data!$G$3:$BA$2935,38,FALSE))</f>
        <v/>
      </c>
      <c r="AT232" s="4" t="str">
        <f>IF($H232=0,"",VLOOKUP($G232,Data!$G$3:$BA$2935,39,FALSE))</f>
        <v/>
      </c>
    </row>
    <row r="233" spans="1:46" x14ac:dyDescent="0.25">
      <c r="A233" s="4">
        <f>PSSE!A235</f>
        <v>954002</v>
      </c>
      <c r="B233" s="4" t="str">
        <f>PSSE!B235</f>
        <v>AVUONG_H2</v>
      </c>
      <c r="C233" s="4">
        <f>PSSE!D235</f>
        <v>13.8</v>
      </c>
      <c r="D233" s="4">
        <f>PSSE!E235</f>
        <v>105</v>
      </c>
      <c r="E233" s="4" t="str">
        <f>PSSE!F235</f>
        <v>TD</v>
      </c>
      <c r="F233" s="4">
        <f>PSSE!G235</f>
        <v>1</v>
      </c>
      <c r="G233" s="4" t="str">
        <f t="shared" si="3"/>
        <v>PSS13.8105TD1</v>
      </c>
      <c r="H233" s="4">
        <f>COUNTIF(Data!$G$3:$BA$2935,PSS!$G233)</f>
        <v>1</v>
      </c>
      <c r="I233" s="4" t="str">
        <f>IF($H233=0,"",VLOOKUP($G233,Data!$G$3:$BA$2935,2,FALSE))</f>
        <v>'PSS2A'</v>
      </c>
      <c r="J233" s="4">
        <f>PSSE!C235</f>
        <v>1</v>
      </c>
      <c r="K233" s="4">
        <f>IF($H233=0,"",VLOOKUP($G233,Data!$G$3:$BA$2935,4,FALSE))</f>
        <v>1</v>
      </c>
      <c r="L233" s="4">
        <f>IF($H233=0,"",VLOOKUP($G233,Data!$G$3:$BA$2935,5,FALSE))</f>
        <v>0</v>
      </c>
      <c r="M233" s="4">
        <f>IF($H233=0,"",VLOOKUP($G233,Data!$G$3:$BA$2935,6,FALSE))</f>
        <v>3</v>
      </c>
      <c r="N233" s="4">
        <f>IF($H233=0,"",VLOOKUP($G233,Data!$G$3:$BA$2935,7,FALSE))</f>
        <v>0</v>
      </c>
      <c r="O233" s="4">
        <f>IF($H233=0,"",VLOOKUP($G233,Data!$G$3:$BA$2935,8,FALSE))</f>
        <v>5</v>
      </c>
      <c r="P233" s="4">
        <f>IF($H233=0,"",VLOOKUP($G233,Data!$G$3:$BA$2935,9,FALSE))</f>
        <v>1</v>
      </c>
      <c r="Q233" s="4">
        <f>IF($H233=0,"",VLOOKUP($G233,Data!$G$3:$BA$2935,10,FALSE))</f>
        <v>2.5</v>
      </c>
      <c r="R233" s="4">
        <f>IF($H233=0,"",VLOOKUP($G233,Data!$G$3:$BA$2935,11,FALSE))</f>
        <v>2.5</v>
      </c>
      <c r="S233" s="4">
        <f>IF($H233=0,"",VLOOKUP($G233,Data!$G$3:$BA$2935,12,FALSE))</f>
        <v>0</v>
      </c>
      <c r="T233" s="4">
        <f>IF($H233=0,"",VLOOKUP($G233,Data!$G$3:$BA$2935,13,FALSE))</f>
        <v>2.5</v>
      </c>
      <c r="U233" s="4">
        <f>IF($H233=0,"",VLOOKUP($G233,Data!$G$3:$BA$2935,14,FALSE))</f>
        <v>0</v>
      </c>
      <c r="V233" s="4">
        <f>IF($H233=0,"",VLOOKUP($G233,Data!$G$3:$BA$2935,15,FALSE))</f>
        <v>2.5</v>
      </c>
      <c r="W233" s="4">
        <f>IF($H233=0,"",VLOOKUP($G233,Data!$G$3:$BA$2935,16,FALSE))</f>
        <v>0.39</v>
      </c>
      <c r="X233" s="4">
        <f>IF($H233=0,"",VLOOKUP($G233,Data!$G$3:$BA$2935,17,FALSE))</f>
        <v>1</v>
      </c>
      <c r="Y233" s="4">
        <f>IF($H233=0,"",VLOOKUP($G233,Data!$G$3:$BA$2935,18,FALSE))</f>
        <v>0</v>
      </c>
      <c r="Z233" s="4">
        <f>IF($H233=0,"",VLOOKUP($G233,Data!$G$3:$BA$2935,19,FALSE))</f>
        <v>0.1</v>
      </c>
      <c r="AA233" s="4">
        <f>IF($H233=0,"",VLOOKUP($G233,Data!$G$3:$BA$2935,20,FALSE))</f>
        <v>6.5</v>
      </c>
      <c r="AB233" s="4">
        <f>IF($H233=0,"",VLOOKUP($G233,Data!$G$3:$BA$2935,21,FALSE))</f>
        <v>0.44</v>
      </c>
      <c r="AC233" s="4">
        <f>IF($H233=0,"",VLOOKUP($G233,Data!$G$3:$BA$2935,22,FALSE))</f>
        <v>0.08</v>
      </c>
      <c r="AD233" s="4">
        <f>IF($H233=0,"",VLOOKUP($G233,Data!$G$3:$BA$2935,23,FALSE))</f>
        <v>0.2</v>
      </c>
      <c r="AE233" s="4">
        <f>IF($H233=0,"",VLOOKUP($G233,Data!$G$3:$BA$2935,24,FALSE))</f>
        <v>0.98</v>
      </c>
      <c r="AF233" s="4">
        <f>IF($H233=0,"",VLOOKUP($G233,Data!$G$3:$BA$2935,25,FALSE))</f>
        <v>0.1</v>
      </c>
      <c r="AG233" s="4">
        <f>IF($H233=0,"",VLOOKUP($G233,Data!$G$3:$BA$2935,26,FALSE))</f>
        <v>-0.1</v>
      </c>
      <c r="AH233" s="4" t="str">
        <f>IF($H233=0,"",VLOOKUP($G233,Data!$G$3:$BA$2935,27,FALSE))</f>
        <v>/</v>
      </c>
      <c r="AI233" s="4" t="str">
        <f>IF($H233=0,"",VLOOKUP($G233,Data!$G$3:$BA$2935,28,FALSE))</f>
        <v>/</v>
      </c>
      <c r="AJ233" s="4" t="str">
        <f>IF($H233=0,"",VLOOKUP($G233,Data!$G$3:$BA$2935,29,FALSE))</f>
        <v/>
      </c>
      <c r="AK233" s="4" t="str">
        <f>IF($H233=0,"",VLOOKUP($G233,Data!$G$3:$BA$2935,30,FALSE))</f>
        <v/>
      </c>
      <c r="AL233" s="4" t="str">
        <f>IF($H233=0,"",VLOOKUP($G233,Data!$G$3:$BA$2935,31,FALSE))</f>
        <v/>
      </c>
      <c r="AM233" s="4" t="str">
        <f>IF($H233=0,"",VLOOKUP($G233,Data!$G$3:$BA$2935,32,FALSE))</f>
        <v/>
      </c>
      <c r="AN233" s="4" t="str">
        <f>IF($H233=0,"",VLOOKUP($G233,Data!$G$3:$BA$2935,33,FALSE))</f>
        <v/>
      </c>
      <c r="AO233" s="4" t="str">
        <f>IF($H233=0,"",VLOOKUP($G233,Data!$G$3:$BA$2935,34,FALSE))</f>
        <v/>
      </c>
      <c r="AP233" s="4" t="str">
        <f>IF($H233=0,"",VLOOKUP($G233,Data!$G$3:$BA$2935,35,FALSE))</f>
        <v/>
      </c>
      <c r="AQ233" s="4" t="str">
        <f>IF($H233=0,"",VLOOKUP($G233,Data!$G$3:$BA$2935,36,FALSE))</f>
        <v/>
      </c>
      <c r="AR233" s="4" t="str">
        <f>IF($H233=0,"",VLOOKUP($G233,Data!$G$3:$BA$2935,37,FALSE))</f>
        <v/>
      </c>
      <c r="AS233" s="4" t="str">
        <f>IF($H233=0,"",VLOOKUP($G233,Data!$G$3:$BA$2935,38,FALSE))</f>
        <v/>
      </c>
      <c r="AT233" s="4" t="str">
        <f>IF($H233=0,"",VLOOKUP($G233,Data!$G$3:$BA$2935,39,FALSE))</f>
        <v/>
      </c>
    </row>
    <row r="234" spans="1:46" x14ac:dyDescent="0.25">
      <c r="A234" s="4">
        <f>PSSE!A236</f>
        <v>954011</v>
      </c>
      <c r="B234" s="4" t="str">
        <f>PSSE!B236</f>
        <v>SONGCON2_H1</v>
      </c>
      <c r="C234" s="4">
        <f>PSSE!D236</f>
        <v>10.5</v>
      </c>
      <c r="D234" s="4">
        <f>PSSE!E236</f>
        <v>40</v>
      </c>
      <c r="E234" s="4" t="str">
        <f>PSSE!F236</f>
        <v>TD</v>
      </c>
      <c r="F234" s="4">
        <f>PSSE!G236</f>
        <v>1</v>
      </c>
      <c r="G234" s="4" t="str">
        <f t="shared" si="3"/>
        <v>PSS10.540TD1</v>
      </c>
      <c r="H234" s="4">
        <f>COUNTIF(Data!$G$3:$BA$2935,PSS!$G234)</f>
        <v>1</v>
      </c>
      <c r="I234" s="4" t="str">
        <f>IF($H234=0,"",VLOOKUP($G234,Data!$G$3:$BA$2935,2,FALSE))</f>
        <v>'PSS2A'</v>
      </c>
      <c r="J234" s="4">
        <f>PSSE!C236</f>
        <v>1</v>
      </c>
      <c r="K234" s="4">
        <f>IF($H234=0,"",VLOOKUP($G234,Data!$G$3:$BA$2935,4,FALSE))</f>
        <v>1</v>
      </c>
      <c r="L234" s="4">
        <f>IF($H234=0,"",VLOOKUP($G234,Data!$G$3:$BA$2935,5,FALSE))</f>
        <v>0</v>
      </c>
      <c r="M234" s="4">
        <f>IF($H234=0,"",VLOOKUP($G234,Data!$G$3:$BA$2935,6,FALSE))</f>
        <v>3</v>
      </c>
      <c r="N234" s="4">
        <f>IF($H234=0,"",VLOOKUP($G234,Data!$G$3:$BA$2935,7,FALSE))</f>
        <v>0</v>
      </c>
      <c r="O234" s="4">
        <f>IF($H234=0,"",VLOOKUP($G234,Data!$G$3:$BA$2935,8,FALSE))</f>
        <v>5</v>
      </c>
      <c r="P234" s="4">
        <f>IF($H234=0,"",VLOOKUP($G234,Data!$G$3:$BA$2935,9,FALSE))</f>
        <v>1</v>
      </c>
      <c r="Q234" s="4">
        <f>IF($H234=0,"",VLOOKUP($G234,Data!$G$3:$BA$2935,10,FALSE))</f>
        <v>2.5</v>
      </c>
      <c r="R234" s="4">
        <f>IF($H234=0,"",VLOOKUP($G234,Data!$G$3:$BA$2935,11,FALSE))</f>
        <v>2.5</v>
      </c>
      <c r="S234" s="4">
        <f>IF($H234=0,"",VLOOKUP($G234,Data!$G$3:$BA$2935,12,FALSE))</f>
        <v>0</v>
      </c>
      <c r="T234" s="4">
        <f>IF($H234=0,"",VLOOKUP($G234,Data!$G$3:$BA$2935,13,FALSE))</f>
        <v>2.5</v>
      </c>
      <c r="U234" s="4">
        <f>IF($H234=0,"",VLOOKUP($G234,Data!$G$3:$BA$2935,14,FALSE))</f>
        <v>0</v>
      </c>
      <c r="V234" s="4">
        <f>IF($H234=0,"",VLOOKUP($G234,Data!$G$3:$BA$2935,15,FALSE))</f>
        <v>2.5</v>
      </c>
      <c r="W234" s="4">
        <f>IF($H234=0,"",VLOOKUP($G234,Data!$G$3:$BA$2935,16,FALSE))</f>
        <v>0.39</v>
      </c>
      <c r="X234" s="4">
        <f>IF($H234=0,"",VLOOKUP($G234,Data!$G$3:$BA$2935,17,FALSE))</f>
        <v>1</v>
      </c>
      <c r="Y234" s="4">
        <f>IF($H234=0,"",VLOOKUP($G234,Data!$G$3:$BA$2935,18,FALSE))</f>
        <v>0</v>
      </c>
      <c r="Z234" s="4">
        <f>IF($H234=0,"",VLOOKUP($G234,Data!$G$3:$BA$2935,19,FALSE))</f>
        <v>0.1</v>
      </c>
      <c r="AA234" s="4">
        <f>IF($H234=0,"",VLOOKUP($G234,Data!$G$3:$BA$2935,20,FALSE))</f>
        <v>6.5</v>
      </c>
      <c r="AB234" s="4">
        <f>IF($H234=0,"",VLOOKUP($G234,Data!$G$3:$BA$2935,21,FALSE))</f>
        <v>0.44</v>
      </c>
      <c r="AC234" s="4">
        <f>IF($H234=0,"",VLOOKUP($G234,Data!$G$3:$BA$2935,22,FALSE))</f>
        <v>0.08</v>
      </c>
      <c r="AD234" s="4">
        <f>IF($H234=0,"",VLOOKUP($G234,Data!$G$3:$BA$2935,23,FALSE))</f>
        <v>0.2</v>
      </c>
      <c r="AE234" s="4">
        <f>IF($H234=0,"",VLOOKUP($G234,Data!$G$3:$BA$2935,24,FALSE))</f>
        <v>0.98</v>
      </c>
      <c r="AF234" s="4">
        <f>IF($H234=0,"",VLOOKUP($G234,Data!$G$3:$BA$2935,25,FALSE))</f>
        <v>0.1</v>
      </c>
      <c r="AG234" s="4">
        <f>IF($H234=0,"",VLOOKUP($G234,Data!$G$3:$BA$2935,26,FALSE))</f>
        <v>-0.1</v>
      </c>
      <c r="AH234" s="4" t="str">
        <f>IF($H234=0,"",VLOOKUP($G234,Data!$G$3:$BA$2935,27,FALSE))</f>
        <v>/</v>
      </c>
      <c r="AI234" s="4" t="str">
        <f>IF($H234=0,"",VLOOKUP($G234,Data!$G$3:$BA$2935,28,FALSE))</f>
        <v>/</v>
      </c>
      <c r="AJ234" s="4" t="str">
        <f>IF($H234=0,"",VLOOKUP($G234,Data!$G$3:$BA$2935,29,FALSE))</f>
        <v/>
      </c>
      <c r="AK234" s="4" t="str">
        <f>IF($H234=0,"",VLOOKUP($G234,Data!$G$3:$BA$2935,30,FALSE))</f>
        <v/>
      </c>
      <c r="AL234" s="4" t="str">
        <f>IF($H234=0,"",VLOOKUP($G234,Data!$G$3:$BA$2935,31,FALSE))</f>
        <v/>
      </c>
      <c r="AM234" s="4" t="str">
        <f>IF($H234=0,"",VLOOKUP($G234,Data!$G$3:$BA$2935,32,FALSE))</f>
        <v/>
      </c>
      <c r="AN234" s="4" t="str">
        <f>IF($H234=0,"",VLOOKUP($G234,Data!$G$3:$BA$2935,33,FALSE))</f>
        <v/>
      </c>
      <c r="AO234" s="4" t="str">
        <f>IF($H234=0,"",VLOOKUP($G234,Data!$G$3:$BA$2935,34,FALSE))</f>
        <v/>
      </c>
      <c r="AP234" s="4" t="str">
        <f>IF($H234=0,"",VLOOKUP($G234,Data!$G$3:$BA$2935,35,FALSE))</f>
        <v/>
      </c>
      <c r="AQ234" s="4" t="str">
        <f>IF($H234=0,"",VLOOKUP($G234,Data!$G$3:$BA$2935,36,FALSE))</f>
        <v/>
      </c>
      <c r="AR234" s="4" t="str">
        <f>IF($H234=0,"",VLOOKUP($G234,Data!$G$3:$BA$2935,37,FALSE))</f>
        <v/>
      </c>
      <c r="AS234" s="4" t="str">
        <f>IF($H234=0,"",VLOOKUP($G234,Data!$G$3:$BA$2935,38,FALSE))</f>
        <v/>
      </c>
      <c r="AT234" s="4" t="str">
        <f>IF($H234=0,"",VLOOKUP($G234,Data!$G$3:$BA$2935,39,FALSE))</f>
        <v/>
      </c>
    </row>
    <row r="235" spans="1:46" x14ac:dyDescent="0.25">
      <c r="A235" s="4">
        <f>PSSE!A237</f>
        <v>954011</v>
      </c>
      <c r="B235" s="4" t="str">
        <f>PSSE!B237</f>
        <v>SONGCON2_H1</v>
      </c>
      <c r="C235" s="4">
        <f>PSSE!D237</f>
        <v>10.5</v>
      </c>
      <c r="D235" s="4">
        <f>PSSE!E237</f>
        <v>20</v>
      </c>
      <c r="E235" s="4" t="str">
        <f>PSSE!F237</f>
        <v>TD</v>
      </c>
      <c r="F235" s="4">
        <f>PSSE!G237</f>
        <v>1</v>
      </c>
      <c r="G235" s="4" t="str">
        <f t="shared" si="3"/>
        <v>PSS10.520TD1</v>
      </c>
      <c r="H235" s="4">
        <f>COUNTIF(Data!$G$3:$BA$2935,PSS!$G235)</f>
        <v>1</v>
      </c>
      <c r="I235" s="4" t="str">
        <f>IF($H235=0,"",VLOOKUP($G235,Data!$G$3:$BA$2935,2,FALSE))</f>
        <v>'PSS2A'</v>
      </c>
      <c r="J235" s="4">
        <f>PSSE!C237</f>
        <v>2</v>
      </c>
      <c r="K235" s="4">
        <f>IF($H235=0,"",VLOOKUP($G235,Data!$G$3:$BA$2935,4,FALSE))</f>
        <v>1</v>
      </c>
      <c r="L235" s="4">
        <f>IF($H235=0,"",VLOOKUP($G235,Data!$G$3:$BA$2935,5,FALSE))</f>
        <v>0</v>
      </c>
      <c r="M235" s="4">
        <f>IF($H235=0,"",VLOOKUP($G235,Data!$G$3:$BA$2935,6,FALSE))</f>
        <v>3</v>
      </c>
      <c r="N235" s="4">
        <f>IF($H235=0,"",VLOOKUP($G235,Data!$G$3:$BA$2935,7,FALSE))</f>
        <v>0</v>
      </c>
      <c r="O235" s="4">
        <f>IF($H235=0,"",VLOOKUP($G235,Data!$G$3:$BA$2935,8,FALSE))</f>
        <v>5</v>
      </c>
      <c r="P235" s="4">
        <f>IF($H235=0,"",VLOOKUP($G235,Data!$G$3:$BA$2935,9,FALSE))</f>
        <v>1</v>
      </c>
      <c r="Q235" s="4">
        <f>IF($H235=0,"",VLOOKUP($G235,Data!$G$3:$BA$2935,10,FALSE))</f>
        <v>2.5</v>
      </c>
      <c r="R235" s="4">
        <f>IF($H235=0,"",VLOOKUP($G235,Data!$G$3:$BA$2935,11,FALSE))</f>
        <v>2.5</v>
      </c>
      <c r="S235" s="4">
        <f>IF($H235=0,"",VLOOKUP($G235,Data!$G$3:$BA$2935,12,FALSE))</f>
        <v>0</v>
      </c>
      <c r="T235" s="4">
        <f>IF($H235=0,"",VLOOKUP($G235,Data!$G$3:$BA$2935,13,FALSE))</f>
        <v>2.5</v>
      </c>
      <c r="U235" s="4">
        <f>IF($H235=0,"",VLOOKUP($G235,Data!$G$3:$BA$2935,14,FALSE))</f>
        <v>0</v>
      </c>
      <c r="V235" s="4">
        <f>IF($H235=0,"",VLOOKUP($G235,Data!$G$3:$BA$2935,15,FALSE))</f>
        <v>2.5</v>
      </c>
      <c r="W235" s="4">
        <f>IF($H235=0,"",VLOOKUP($G235,Data!$G$3:$BA$2935,16,FALSE))</f>
        <v>0.39</v>
      </c>
      <c r="X235" s="4">
        <f>IF($H235=0,"",VLOOKUP($G235,Data!$G$3:$BA$2935,17,FALSE))</f>
        <v>1</v>
      </c>
      <c r="Y235" s="4">
        <f>IF($H235=0,"",VLOOKUP($G235,Data!$G$3:$BA$2935,18,FALSE))</f>
        <v>0</v>
      </c>
      <c r="Z235" s="4">
        <f>IF($H235=0,"",VLOOKUP($G235,Data!$G$3:$BA$2935,19,FALSE))</f>
        <v>0.1</v>
      </c>
      <c r="AA235" s="4">
        <f>IF($H235=0,"",VLOOKUP($G235,Data!$G$3:$BA$2935,20,FALSE))</f>
        <v>6.5</v>
      </c>
      <c r="AB235" s="4">
        <f>IF($H235=0,"",VLOOKUP($G235,Data!$G$3:$BA$2935,21,FALSE))</f>
        <v>0.44</v>
      </c>
      <c r="AC235" s="4">
        <f>IF($H235=0,"",VLOOKUP($G235,Data!$G$3:$BA$2935,22,FALSE))</f>
        <v>0.08</v>
      </c>
      <c r="AD235" s="4">
        <f>IF($H235=0,"",VLOOKUP($G235,Data!$G$3:$BA$2935,23,FALSE))</f>
        <v>0.2</v>
      </c>
      <c r="AE235" s="4">
        <f>IF($H235=0,"",VLOOKUP($G235,Data!$G$3:$BA$2935,24,FALSE))</f>
        <v>0.98</v>
      </c>
      <c r="AF235" s="4">
        <f>IF($H235=0,"",VLOOKUP($G235,Data!$G$3:$BA$2935,25,FALSE))</f>
        <v>0.1</v>
      </c>
      <c r="AG235" s="4">
        <f>IF($H235=0,"",VLOOKUP($G235,Data!$G$3:$BA$2935,26,FALSE))</f>
        <v>-0.1</v>
      </c>
      <c r="AH235" s="4" t="str">
        <f>IF($H235=0,"",VLOOKUP($G235,Data!$G$3:$BA$2935,27,FALSE))</f>
        <v>/</v>
      </c>
      <c r="AI235" s="4" t="str">
        <f>IF($H235=0,"",VLOOKUP($G235,Data!$G$3:$BA$2935,28,FALSE))</f>
        <v>/</v>
      </c>
      <c r="AJ235" s="4" t="str">
        <f>IF($H235=0,"",VLOOKUP($G235,Data!$G$3:$BA$2935,29,FALSE))</f>
        <v/>
      </c>
      <c r="AK235" s="4" t="str">
        <f>IF($H235=0,"",VLOOKUP($G235,Data!$G$3:$BA$2935,30,FALSE))</f>
        <v/>
      </c>
      <c r="AL235" s="4" t="str">
        <f>IF($H235=0,"",VLOOKUP($G235,Data!$G$3:$BA$2935,31,FALSE))</f>
        <v/>
      </c>
      <c r="AM235" s="4" t="str">
        <f>IF($H235=0,"",VLOOKUP($G235,Data!$G$3:$BA$2935,32,FALSE))</f>
        <v/>
      </c>
      <c r="AN235" s="4" t="str">
        <f>IF($H235=0,"",VLOOKUP($G235,Data!$G$3:$BA$2935,33,FALSE))</f>
        <v/>
      </c>
      <c r="AO235" s="4" t="str">
        <f>IF($H235=0,"",VLOOKUP($G235,Data!$G$3:$BA$2935,34,FALSE))</f>
        <v/>
      </c>
      <c r="AP235" s="4" t="str">
        <f>IF($H235=0,"",VLOOKUP($G235,Data!$G$3:$BA$2935,35,FALSE))</f>
        <v/>
      </c>
      <c r="AQ235" s="4" t="str">
        <f>IF($H235=0,"",VLOOKUP($G235,Data!$G$3:$BA$2935,36,FALSE))</f>
        <v/>
      </c>
      <c r="AR235" s="4" t="str">
        <f>IF($H235=0,"",VLOOKUP($G235,Data!$G$3:$BA$2935,37,FALSE))</f>
        <v/>
      </c>
      <c r="AS235" s="4" t="str">
        <f>IF($H235=0,"",VLOOKUP($G235,Data!$G$3:$BA$2935,38,FALSE))</f>
        <v/>
      </c>
      <c r="AT235" s="4" t="str">
        <f>IF($H235=0,"",VLOOKUP($G235,Data!$G$3:$BA$2935,39,FALSE))</f>
        <v/>
      </c>
    </row>
    <row r="236" spans="1:46" x14ac:dyDescent="0.25">
      <c r="A236" s="4">
        <f>PSSE!A238</f>
        <v>954012</v>
      </c>
      <c r="B236" s="4" t="str">
        <f>PSSE!B238</f>
        <v>SONGCON2_H2</v>
      </c>
      <c r="C236" s="4">
        <f>PSSE!D238</f>
        <v>10.5</v>
      </c>
      <c r="D236" s="4">
        <f>PSSE!E238</f>
        <v>40</v>
      </c>
      <c r="E236" s="4" t="str">
        <f>PSSE!F238</f>
        <v>TD</v>
      </c>
      <c r="F236" s="4">
        <f>PSSE!G238</f>
        <v>1</v>
      </c>
      <c r="G236" s="4" t="str">
        <f t="shared" si="3"/>
        <v>PSS10.540TD1</v>
      </c>
      <c r="H236" s="4">
        <f>COUNTIF(Data!$G$3:$BA$2935,PSS!$G236)</f>
        <v>1</v>
      </c>
      <c r="I236" s="4" t="str">
        <f>IF($H236=0,"",VLOOKUP($G236,Data!$G$3:$BA$2935,2,FALSE))</f>
        <v>'PSS2A'</v>
      </c>
      <c r="J236" s="4">
        <f>PSSE!C238</f>
        <v>1</v>
      </c>
      <c r="K236" s="4">
        <f>IF($H236=0,"",VLOOKUP($G236,Data!$G$3:$BA$2935,4,FALSE))</f>
        <v>1</v>
      </c>
      <c r="L236" s="4">
        <f>IF($H236=0,"",VLOOKUP($G236,Data!$G$3:$BA$2935,5,FALSE))</f>
        <v>0</v>
      </c>
      <c r="M236" s="4">
        <f>IF($H236=0,"",VLOOKUP($G236,Data!$G$3:$BA$2935,6,FALSE))</f>
        <v>3</v>
      </c>
      <c r="N236" s="4">
        <f>IF($H236=0,"",VLOOKUP($G236,Data!$G$3:$BA$2935,7,FALSE))</f>
        <v>0</v>
      </c>
      <c r="O236" s="4">
        <f>IF($H236=0,"",VLOOKUP($G236,Data!$G$3:$BA$2935,8,FALSE))</f>
        <v>5</v>
      </c>
      <c r="P236" s="4">
        <f>IF($H236=0,"",VLOOKUP($G236,Data!$G$3:$BA$2935,9,FALSE))</f>
        <v>1</v>
      </c>
      <c r="Q236" s="4">
        <f>IF($H236=0,"",VLOOKUP($G236,Data!$G$3:$BA$2935,10,FALSE))</f>
        <v>2.5</v>
      </c>
      <c r="R236" s="4">
        <f>IF($H236=0,"",VLOOKUP($G236,Data!$G$3:$BA$2935,11,FALSE))</f>
        <v>2.5</v>
      </c>
      <c r="S236" s="4">
        <f>IF($H236=0,"",VLOOKUP($G236,Data!$G$3:$BA$2935,12,FALSE))</f>
        <v>0</v>
      </c>
      <c r="T236" s="4">
        <f>IF($H236=0,"",VLOOKUP($G236,Data!$G$3:$BA$2935,13,FALSE))</f>
        <v>2.5</v>
      </c>
      <c r="U236" s="4">
        <f>IF($H236=0,"",VLOOKUP($G236,Data!$G$3:$BA$2935,14,FALSE))</f>
        <v>0</v>
      </c>
      <c r="V236" s="4">
        <f>IF($H236=0,"",VLOOKUP($G236,Data!$G$3:$BA$2935,15,FALSE))</f>
        <v>2.5</v>
      </c>
      <c r="W236" s="4">
        <f>IF($H236=0,"",VLOOKUP($G236,Data!$G$3:$BA$2935,16,FALSE))</f>
        <v>0.39</v>
      </c>
      <c r="X236" s="4">
        <f>IF($H236=0,"",VLOOKUP($G236,Data!$G$3:$BA$2935,17,FALSE))</f>
        <v>1</v>
      </c>
      <c r="Y236" s="4">
        <f>IF($H236=0,"",VLOOKUP($G236,Data!$G$3:$BA$2935,18,FALSE))</f>
        <v>0</v>
      </c>
      <c r="Z236" s="4">
        <f>IF($H236=0,"",VLOOKUP($G236,Data!$G$3:$BA$2935,19,FALSE))</f>
        <v>0.1</v>
      </c>
      <c r="AA236" s="4">
        <f>IF($H236=0,"",VLOOKUP($G236,Data!$G$3:$BA$2935,20,FALSE))</f>
        <v>6.5</v>
      </c>
      <c r="AB236" s="4">
        <f>IF($H236=0,"",VLOOKUP($G236,Data!$G$3:$BA$2935,21,FALSE))</f>
        <v>0.44</v>
      </c>
      <c r="AC236" s="4">
        <f>IF($H236=0,"",VLOOKUP($G236,Data!$G$3:$BA$2935,22,FALSE))</f>
        <v>0.08</v>
      </c>
      <c r="AD236" s="4">
        <f>IF($H236=0,"",VLOOKUP($G236,Data!$G$3:$BA$2935,23,FALSE))</f>
        <v>0.2</v>
      </c>
      <c r="AE236" s="4">
        <f>IF($H236=0,"",VLOOKUP($G236,Data!$G$3:$BA$2935,24,FALSE))</f>
        <v>0.98</v>
      </c>
      <c r="AF236" s="4">
        <f>IF($H236=0,"",VLOOKUP($G236,Data!$G$3:$BA$2935,25,FALSE))</f>
        <v>0.1</v>
      </c>
      <c r="AG236" s="4">
        <f>IF($H236=0,"",VLOOKUP($G236,Data!$G$3:$BA$2935,26,FALSE))</f>
        <v>-0.1</v>
      </c>
      <c r="AH236" s="4" t="str">
        <f>IF($H236=0,"",VLOOKUP($G236,Data!$G$3:$BA$2935,27,FALSE))</f>
        <v>/</v>
      </c>
      <c r="AI236" s="4" t="str">
        <f>IF($H236=0,"",VLOOKUP($G236,Data!$G$3:$BA$2935,28,FALSE))</f>
        <v>/</v>
      </c>
      <c r="AJ236" s="4" t="str">
        <f>IF($H236=0,"",VLOOKUP($G236,Data!$G$3:$BA$2935,29,FALSE))</f>
        <v/>
      </c>
      <c r="AK236" s="4" t="str">
        <f>IF($H236=0,"",VLOOKUP($G236,Data!$G$3:$BA$2935,30,FALSE))</f>
        <v/>
      </c>
      <c r="AL236" s="4" t="str">
        <f>IF($H236=0,"",VLOOKUP($G236,Data!$G$3:$BA$2935,31,FALSE))</f>
        <v/>
      </c>
      <c r="AM236" s="4" t="str">
        <f>IF($H236=0,"",VLOOKUP($G236,Data!$G$3:$BA$2935,32,FALSE))</f>
        <v/>
      </c>
      <c r="AN236" s="4" t="str">
        <f>IF($H236=0,"",VLOOKUP($G236,Data!$G$3:$BA$2935,33,FALSE))</f>
        <v/>
      </c>
      <c r="AO236" s="4" t="str">
        <f>IF($H236=0,"",VLOOKUP($G236,Data!$G$3:$BA$2935,34,FALSE))</f>
        <v/>
      </c>
      <c r="AP236" s="4" t="str">
        <f>IF($H236=0,"",VLOOKUP($G236,Data!$G$3:$BA$2935,35,FALSE))</f>
        <v/>
      </c>
      <c r="AQ236" s="4" t="str">
        <f>IF($H236=0,"",VLOOKUP($G236,Data!$G$3:$BA$2935,36,FALSE))</f>
        <v/>
      </c>
      <c r="AR236" s="4" t="str">
        <f>IF($H236=0,"",VLOOKUP($G236,Data!$G$3:$BA$2935,37,FALSE))</f>
        <v/>
      </c>
      <c r="AS236" s="4" t="str">
        <f>IF($H236=0,"",VLOOKUP($G236,Data!$G$3:$BA$2935,38,FALSE))</f>
        <v/>
      </c>
      <c r="AT236" s="4" t="str">
        <f>IF($H236=0,"",VLOOKUP($G236,Data!$G$3:$BA$2935,39,FALSE))</f>
        <v/>
      </c>
    </row>
    <row r="237" spans="1:46" x14ac:dyDescent="0.25">
      <c r="A237" s="4">
        <f>PSSE!A239</f>
        <v>954012</v>
      </c>
      <c r="B237" s="4" t="str">
        <f>PSSE!B239</f>
        <v>SONGCON2_H2</v>
      </c>
      <c r="C237" s="4">
        <f>PSSE!D239</f>
        <v>10.5</v>
      </c>
      <c r="D237" s="4">
        <f>PSSE!E239</f>
        <v>20</v>
      </c>
      <c r="E237" s="4" t="str">
        <f>PSSE!F239</f>
        <v>TD</v>
      </c>
      <c r="F237" s="4">
        <f>PSSE!G239</f>
        <v>1</v>
      </c>
      <c r="G237" s="4" t="str">
        <f t="shared" si="3"/>
        <v>PSS10.520TD1</v>
      </c>
      <c r="H237" s="4">
        <f>COUNTIF(Data!$G$3:$BA$2935,PSS!$G237)</f>
        <v>1</v>
      </c>
      <c r="I237" s="4" t="str">
        <f>IF($H237=0,"",VLOOKUP($G237,Data!$G$3:$BA$2935,2,FALSE))</f>
        <v>'PSS2A'</v>
      </c>
      <c r="J237" s="4">
        <f>PSSE!C239</f>
        <v>2</v>
      </c>
      <c r="K237" s="4">
        <f>IF($H237=0,"",VLOOKUP($G237,Data!$G$3:$BA$2935,4,FALSE))</f>
        <v>1</v>
      </c>
      <c r="L237" s="4">
        <f>IF($H237=0,"",VLOOKUP($G237,Data!$G$3:$BA$2935,5,FALSE))</f>
        <v>0</v>
      </c>
      <c r="M237" s="4">
        <f>IF($H237=0,"",VLOOKUP($G237,Data!$G$3:$BA$2935,6,FALSE))</f>
        <v>3</v>
      </c>
      <c r="N237" s="4">
        <f>IF($H237=0,"",VLOOKUP($G237,Data!$G$3:$BA$2935,7,FALSE))</f>
        <v>0</v>
      </c>
      <c r="O237" s="4">
        <f>IF($H237=0,"",VLOOKUP($G237,Data!$G$3:$BA$2935,8,FALSE))</f>
        <v>5</v>
      </c>
      <c r="P237" s="4">
        <f>IF($H237=0,"",VLOOKUP($G237,Data!$G$3:$BA$2935,9,FALSE))</f>
        <v>1</v>
      </c>
      <c r="Q237" s="4">
        <f>IF($H237=0,"",VLOOKUP($G237,Data!$G$3:$BA$2935,10,FALSE))</f>
        <v>2.5</v>
      </c>
      <c r="R237" s="4">
        <f>IF($H237=0,"",VLOOKUP($G237,Data!$G$3:$BA$2935,11,FALSE))</f>
        <v>2.5</v>
      </c>
      <c r="S237" s="4">
        <f>IF($H237=0,"",VLOOKUP($G237,Data!$G$3:$BA$2935,12,FALSE))</f>
        <v>0</v>
      </c>
      <c r="T237" s="4">
        <f>IF($H237=0,"",VLOOKUP($G237,Data!$G$3:$BA$2935,13,FALSE))</f>
        <v>2.5</v>
      </c>
      <c r="U237" s="4">
        <f>IF($H237=0,"",VLOOKUP($G237,Data!$G$3:$BA$2935,14,FALSE))</f>
        <v>0</v>
      </c>
      <c r="V237" s="4">
        <f>IF($H237=0,"",VLOOKUP($G237,Data!$G$3:$BA$2935,15,FALSE))</f>
        <v>2.5</v>
      </c>
      <c r="W237" s="4">
        <f>IF($H237=0,"",VLOOKUP($G237,Data!$G$3:$BA$2935,16,FALSE))</f>
        <v>0.39</v>
      </c>
      <c r="X237" s="4">
        <f>IF($H237=0,"",VLOOKUP($G237,Data!$G$3:$BA$2935,17,FALSE))</f>
        <v>1</v>
      </c>
      <c r="Y237" s="4">
        <f>IF($H237=0,"",VLOOKUP($G237,Data!$G$3:$BA$2935,18,FALSE))</f>
        <v>0</v>
      </c>
      <c r="Z237" s="4">
        <f>IF($H237=0,"",VLOOKUP($G237,Data!$G$3:$BA$2935,19,FALSE))</f>
        <v>0.1</v>
      </c>
      <c r="AA237" s="4">
        <f>IF($H237=0,"",VLOOKUP($G237,Data!$G$3:$BA$2935,20,FALSE))</f>
        <v>6.5</v>
      </c>
      <c r="AB237" s="4">
        <f>IF($H237=0,"",VLOOKUP($G237,Data!$G$3:$BA$2935,21,FALSE))</f>
        <v>0.44</v>
      </c>
      <c r="AC237" s="4">
        <f>IF($H237=0,"",VLOOKUP($G237,Data!$G$3:$BA$2935,22,FALSE))</f>
        <v>0.08</v>
      </c>
      <c r="AD237" s="4">
        <f>IF($H237=0,"",VLOOKUP($G237,Data!$G$3:$BA$2935,23,FALSE))</f>
        <v>0.2</v>
      </c>
      <c r="AE237" s="4">
        <f>IF($H237=0,"",VLOOKUP($G237,Data!$G$3:$BA$2935,24,FALSE))</f>
        <v>0.98</v>
      </c>
      <c r="AF237" s="4">
        <f>IF($H237=0,"",VLOOKUP($G237,Data!$G$3:$BA$2935,25,FALSE))</f>
        <v>0.1</v>
      </c>
      <c r="AG237" s="4">
        <f>IF($H237=0,"",VLOOKUP($G237,Data!$G$3:$BA$2935,26,FALSE))</f>
        <v>-0.1</v>
      </c>
      <c r="AH237" s="4" t="str">
        <f>IF($H237=0,"",VLOOKUP($G237,Data!$G$3:$BA$2935,27,FALSE))</f>
        <v>/</v>
      </c>
      <c r="AI237" s="4" t="str">
        <f>IF($H237=0,"",VLOOKUP($G237,Data!$G$3:$BA$2935,28,FALSE))</f>
        <v>/</v>
      </c>
      <c r="AJ237" s="4" t="str">
        <f>IF($H237=0,"",VLOOKUP($G237,Data!$G$3:$BA$2935,29,FALSE))</f>
        <v/>
      </c>
      <c r="AK237" s="4" t="str">
        <f>IF($H237=0,"",VLOOKUP($G237,Data!$G$3:$BA$2935,30,FALSE))</f>
        <v/>
      </c>
      <c r="AL237" s="4" t="str">
        <f>IF($H237=0,"",VLOOKUP($G237,Data!$G$3:$BA$2935,31,FALSE))</f>
        <v/>
      </c>
      <c r="AM237" s="4" t="str">
        <f>IF($H237=0,"",VLOOKUP($G237,Data!$G$3:$BA$2935,32,FALSE))</f>
        <v/>
      </c>
      <c r="AN237" s="4" t="str">
        <f>IF($H237=0,"",VLOOKUP($G237,Data!$G$3:$BA$2935,33,FALSE))</f>
        <v/>
      </c>
      <c r="AO237" s="4" t="str">
        <f>IF($H237=0,"",VLOOKUP($G237,Data!$G$3:$BA$2935,34,FALSE))</f>
        <v/>
      </c>
      <c r="AP237" s="4" t="str">
        <f>IF($H237=0,"",VLOOKUP($G237,Data!$G$3:$BA$2935,35,FALSE))</f>
        <v/>
      </c>
      <c r="AQ237" s="4" t="str">
        <f>IF($H237=0,"",VLOOKUP($G237,Data!$G$3:$BA$2935,36,FALSE))</f>
        <v/>
      </c>
      <c r="AR237" s="4" t="str">
        <f>IF($H237=0,"",VLOOKUP($G237,Data!$G$3:$BA$2935,37,FALSE))</f>
        <v/>
      </c>
      <c r="AS237" s="4" t="str">
        <f>IF($H237=0,"",VLOOKUP($G237,Data!$G$3:$BA$2935,38,FALSE))</f>
        <v/>
      </c>
      <c r="AT237" s="4" t="str">
        <f>IF($H237=0,"",VLOOKUP($G237,Data!$G$3:$BA$2935,39,FALSE))</f>
        <v/>
      </c>
    </row>
    <row r="238" spans="1:46" x14ac:dyDescent="0.25">
      <c r="A238" s="4">
        <f>PSSE!A240</f>
        <v>954013</v>
      </c>
      <c r="B238" s="4" t="str">
        <f>PSSE!B240</f>
        <v>SONGCON_H3</v>
      </c>
      <c r="C238" s="4">
        <f>PSSE!D240</f>
        <v>10.5</v>
      </c>
      <c r="D238" s="4">
        <f>PSSE!E240</f>
        <v>20</v>
      </c>
      <c r="E238" s="4" t="str">
        <f>PSSE!F240</f>
        <v>TD</v>
      </c>
      <c r="F238" s="4">
        <f>PSSE!G240</f>
        <v>1</v>
      </c>
      <c r="G238" s="4" t="str">
        <f t="shared" si="3"/>
        <v>PSS10.520TD1</v>
      </c>
      <c r="H238" s="4">
        <f>COUNTIF(Data!$G$3:$BA$2935,PSS!$G238)</f>
        <v>1</v>
      </c>
      <c r="I238" s="4" t="str">
        <f>IF($H238=0,"",VLOOKUP($G238,Data!$G$3:$BA$2935,2,FALSE))</f>
        <v>'PSS2A'</v>
      </c>
      <c r="J238" s="4">
        <f>PSSE!C240</f>
        <v>1</v>
      </c>
      <c r="K238" s="4">
        <f>IF($H238=0,"",VLOOKUP($G238,Data!$G$3:$BA$2935,4,FALSE))</f>
        <v>1</v>
      </c>
      <c r="L238" s="4">
        <f>IF($H238=0,"",VLOOKUP($G238,Data!$G$3:$BA$2935,5,FALSE))</f>
        <v>0</v>
      </c>
      <c r="M238" s="4">
        <f>IF($H238=0,"",VLOOKUP($G238,Data!$G$3:$BA$2935,6,FALSE))</f>
        <v>3</v>
      </c>
      <c r="N238" s="4">
        <f>IF($H238=0,"",VLOOKUP($G238,Data!$G$3:$BA$2935,7,FALSE))</f>
        <v>0</v>
      </c>
      <c r="O238" s="4">
        <f>IF($H238=0,"",VLOOKUP($G238,Data!$G$3:$BA$2935,8,FALSE))</f>
        <v>5</v>
      </c>
      <c r="P238" s="4">
        <f>IF($H238=0,"",VLOOKUP($G238,Data!$G$3:$BA$2935,9,FALSE))</f>
        <v>1</v>
      </c>
      <c r="Q238" s="4">
        <f>IF($H238=0,"",VLOOKUP($G238,Data!$G$3:$BA$2935,10,FALSE))</f>
        <v>2.5</v>
      </c>
      <c r="R238" s="4">
        <f>IF($H238=0,"",VLOOKUP($G238,Data!$G$3:$BA$2935,11,FALSE))</f>
        <v>2.5</v>
      </c>
      <c r="S238" s="4">
        <f>IF($H238=0,"",VLOOKUP($G238,Data!$G$3:$BA$2935,12,FALSE))</f>
        <v>0</v>
      </c>
      <c r="T238" s="4">
        <f>IF($H238=0,"",VLOOKUP($G238,Data!$G$3:$BA$2935,13,FALSE))</f>
        <v>2.5</v>
      </c>
      <c r="U238" s="4">
        <f>IF($H238=0,"",VLOOKUP($G238,Data!$G$3:$BA$2935,14,FALSE))</f>
        <v>0</v>
      </c>
      <c r="V238" s="4">
        <f>IF($H238=0,"",VLOOKUP($G238,Data!$G$3:$BA$2935,15,FALSE))</f>
        <v>2.5</v>
      </c>
      <c r="W238" s="4">
        <f>IF($H238=0,"",VLOOKUP($G238,Data!$G$3:$BA$2935,16,FALSE))</f>
        <v>0.39</v>
      </c>
      <c r="X238" s="4">
        <f>IF($H238=0,"",VLOOKUP($G238,Data!$G$3:$BA$2935,17,FALSE))</f>
        <v>1</v>
      </c>
      <c r="Y238" s="4">
        <f>IF($H238=0,"",VLOOKUP($G238,Data!$G$3:$BA$2935,18,FALSE))</f>
        <v>0</v>
      </c>
      <c r="Z238" s="4">
        <f>IF($H238=0,"",VLOOKUP($G238,Data!$G$3:$BA$2935,19,FALSE))</f>
        <v>0.1</v>
      </c>
      <c r="AA238" s="4">
        <f>IF($H238=0,"",VLOOKUP($G238,Data!$G$3:$BA$2935,20,FALSE))</f>
        <v>6.5</v>
      </c>
      <c r="AB238" s="4">
        <f>IF($H238=0,"",VLOOKUP($G238,Data!$G$3:$BA$2935,21,FALSE))</f>
        <v>0.44</v>
      </c>
      <c r="AC238" s="4">
        <f>IF($H238=0,"",VLOOKUP($G238,Data!$G$3:$BA$2935,22,FALSE))</f>
        <v>0.08</v>
      </c>
      <c r="AD238" s="4">
        <f>IF($H238=0,"",VLOOKUP($G238,Data!$G$3:$BA$2935,23,FALSE))</f>
        <v>0.2</v>
      </c>
      <c r="AE238" s="4">
        <f>IF($H238=0,"",VLOOKUP($G238,Data!$G$3:$BA$2935,24,FALSE))</f>
        <v>0.98</v>
      </c>
      <c r="AF238" s="4">
        <f>IF($H238=0,"",VLOOKUP($G238,Data!$G$3:$BA$2935,25,FALSE))</f>
        <v>0.1</v>
      </c>
      <c r="AG238" s="4">
        <f>IF($H238=0,"",VLOOKUP($G238,Data!$G$3:$BA$2935,26,FALSE))</f>
        <v>-0.1</v>
      </c>
      <c r="AH238" s="4" t="str">
        <f>IF($H238=0,"",VLOOKUP($G238,Data!$G$3:$BA$2935,27,FALSE))</f>
        <v>/</v>
      </c>
      <c r="AI238" s="4" t="str">
        <f>IF($H238=0,"",VLOOKUP($G238,Data!$G$3:$BA$2935,28,FALSE))</f>
        <v>/</v>
      </c>
      <c r="AJ238" s="4" t="str">
        <f>IF($H238=0,"",VLOOKUP($G238,Data!$G$3:$BA$2935,29,FALSE))</f>
        <v/>
      </c>
      <c r="AK238" s="4" t="str">
        <f>IF($H238=0,"",VLOOKUP($G238,Data!$G$3:$BA$2935,30,FALSE))</f>
        <v/>
      </c>
      <c r="AL238" s="4" t="str">
        <f>IF($H238=0,"",VLOOKUP($G238,Data!$G$3:$BA$2935,31,FALSE))</f>
        <v/>
      </c>
      <c r="AM238" s="4" t="str">
        <f>IF($H238=0,"",VLOOKUP($G238,Data!$G$3:$BA$2935,32,FALSE))</f>
        <v/>
      </c>
      <c r="AN238" s="4" t="str">
        <f>IF($H238=0,"",VLOOKUP($G238,Data!$G$3:$BA$2935,33,FALSE))</f>
        <v/>
      </c>
      <c r="AO238" s="4" t="str">
        <f>IF($H238=0,"",VLOOKUP($G238,Data!$G$3:$BA$2935,34,FALSE))</f>
        <v/>
      </c>
      <c r="AP238" s="4" t="str">
        <f>IF($H238=0,"",VLOOKUP($G238,Data!$G$3:$BA$2935,35,FALSE))</f>
        <v/>
      </c>
      <c r="AQ238" s="4" t="str">
        <f>IF($H238=0,"",VLOOKUP($G238,Data!$G$3:$BA$2935,36,FALSE))</f>
        <v/>
      </c>
      <c r="AR238" s="4" t="str">
        <f>IF($H238=0,"",VLOOKUP($G238,Data!$G$3:$BA$2935,37,FALSE))</f>
        <v/>
      </c>
      <c r="AS238" s="4" t="str">
        <f>IF($H238=0,"",VLOOKUP($G238,Data!$G$3:$BA$2935,38,FALSE))</f>
        <v/>
      </c>
      <c r="AT238" s="4" t="str">
        <f>IF($H238=0,"",VLOOKUP($G238,Data!$G$3:$BA$2935,39,FALSE))</f>
        <v/>
      </c>
    </row>
    <row r="239" spans="1:46" x14ac:dyDescent="0.25">
      <c r="A239" s="4">
        <f>PSSE!A241</f>
        <v>954031</v>
      </c>
      <c r="B239" s="4" t="str">
        <f>PSSE!B241</f>
        <v>NONGSON_S1</v>
      </c>
      <c r="C239" s="4">
        <f>PSSE!D241</f>
        <v>13.2</v>
      </c>
      <c r="D239" s="4">
        <f>PSSE!E241</f>
        <v>34.700000000000003</v>
      </c>
      <c r="E239" s="4" t="str">
        <f>PSSE!F241</f>
        <v>ND</v>
      </c>
      <c r="F239" s="4">
        <f>PSSE!G241</f>
        <v>1</v>
      </c>
      <c r="G239" s="4" t="str">
        <f t="shared" si="3"/>
        <v>PSS13.234.7ND1</v>
      </c>
      <c r="H239" s="4">
        <f>COUNTIF(Data!$G$3:$BA$2935,PSS!$G239)</f>
        <v>1</v>
      </c>
      <c r="I239" s="4" t="str">
        <f>IF($H239=0,"",VLOOKUP($G239,Data!$G$3:$BA$2935,2,FALSE))</f>
        <v>'PSS2A'</v>
      </c>
      <c r="J239" s="4">
        <f>PSSE!C241</f>
        <v>1</v>
      </c>
      <c r="K239" s="4">
        <f>IF($H239=0,"",VLOOKUP($G239,Data!$G$3:$BA$2935,4,FALSE))</f>
        <v>1</v>
      </c>
      <c r="L239" s="4">
        <f>IF($H239=0,"",VLOOKUP($G239,Data!$G$3:$BA$2935,5,FALSE))</f>
        <v>0</v>
      </c>
      <c r="M239" s="4">
        <f>IF($H239=0,"",VLOOKUP($G239,Data!$G$3:$BA$2935,6,FALSE))</f>
        <v>3</v>
      </c>
      <c r="N239" s="4">
        <f>IF($H239=0,"",VLOOKUP($G239,Data!$G$3:$BA$2935,7,FALSE))</f>
        <v>0</v>
      </c>
      <c r="O239" s="4">
        <f>IF($H239=0,"",VLOOKUP($G239,Data!$G$3:$BA$2935,8,FALSE))</f>
        <v>5</v>
      </c>
      <c r="P239" s="4">
        <f>IF($H239=0,"",VLOOKUP($G239,Data!$G$3:$BA$2935,9,FALSE))</f>
        <v>1</v>
      </c>
      <c r="Q239" s="4">
        <f>IF($H239=0,"",VLOOKUP($G239,Data!$G$3:$BA$2935,10,FALSE))</f>
        <v>2.5</v>
      </c>
      <c r="R239" s="4">
        <f>IF($H239=0,"",VLOOKUP($G239,Data!$G$3:$BA$2935,11,FALSE))</f>
        <v>2.5</v>
      </c>
      <c r="S239" s="4">
        <f>IF($H239=0,"",VLOOKUP($G239,Data!$G$3:$BA$2935,12,FALSE))</f>
        <v>0</v>
      </c>
      <c r="T239" s="4">
        <f>IF($H239=0,"",VLOOKUP($G239,Data!$G$3:$BA$2935,13,FALSE))</f>
        <v>2.5</v>
      </c>
      <c r="U239" s="4">
        <f>IF($H239=0,"",VLOOKUP($G239,Data!$G$3:$BA$2935,14,FALSE))</f>
        <v>0</v>
      </c>
      <c r="V239" s="4">
        <f>IF($H239=0,"",VLOOKUP($G239,Data!$G$3:$BA$2935,15,FALSE))</f>
        <v>2.5</v>
      </c>
      <c r="W239" s="4">
        <f>IF($H239=0,"",VLOOKUP($G239,Data!$G$3:$BA$2935,16,FALSE))</f>
        <v>0.39</v>
      </c>
      <c r="X239" s="4">
        <f>IF($H239=0,"",VLOOKUP($G239,Data!$G$3:$BA$2935,17,FALSE))</f>
        <v>1</v>
      </c>
      <c r="Y239" s="4">
        <f>IF($H239=0,"",VLOOKUP($G239,Data!$G$3:$BA$2935,18,FALSE))</f>
        <v>0</v>
      </c>
      <c r="Z239" s="4">
        <f>IF($H239=0,"",VLOOKUP($G239,Data!$G$3:$BA$2935,19,FALSE))</f>
        <v>0.1</v>
      </c>
      <c r="AA239" s="4">
        <f>IF($H239=0,"",VLOOKUP($G239,Data!$G$3:$BA$2935,20,FALSE))</f>
        <v>6.5</v>
      </c>
      <c r="AB239" s="4">
        <f>IF($H239=0,"",VLOOKUP($G239,Data!$G$3:$BA$2935,21,FALSE))</f>
        <v>0.44</v>
      </c>
      <c r="AC239" s="4">
        <f>IF($H239=0,"",VLOOKUP($G239,Data!$G$3:$BA$2935,22,FALSE))</f>
        <v>0.08</v>
      </c>
      <c r="AD239" s="4">
        <f>IF($H239=0,"",VLOOKUP($G239,Data!$G$3:$BA$2935,23,FALSE))</f>
        <v>0.2</v>
      </c>
      <c r="AE239" s="4">
        <f>IF($H239=0,"",VLOOKUP($G239,Data!$G$3:$BA$2935,24,FALSE))</f>
        <v>0.98</v>
      </c>
      <c r="AF239" s="4">
        <f>IF($H239=0,"",VLOOKUP($G239,Data!$G$3:$BA$2935,25,FALSE))</f>
        <v>0.1</v>
      </c>
      <c r="AG239" s="4">
        <f>IF($H239=0,"",VLOOKUP($G239,Data!$G$3:$BA$2935,26,FALSE))</f>
        <v>-0.1</v>
      </c>
      <c r="AH239" s="4" t="str">
        <f>IF($H239=0,"",VLOOKUP($G239,Data!$G$3:$BA$2935,27,FALSE))</f>
        <v>/</v>
      </c>
      <c r="AI239" s="4" t="str">
        <f>IF($H239=0,"",VLOOKUP($G239,Data!$G$3:$BA$2935,28,FALSE))</f>
        <v>/</v>
      </c>
      <c r="AJ239" s="4" t="str">
        <f>IF($H239=0,"",VLOOKUP($G239,Data!$G$3:$BA$2935,29,FALSE))</f>
        <v/>
      </c>
      <c r="AK239" s="4" t="str">
        <f>IF($H239=0,"",VLOOKUP($G239,Data!$G$3:$BA$2935,30,FALSE))</f>
        <v/>
      </c>
      <c r="AL239" s="4" t="str">
        <f>IF($H239=0,"",VLOOKUP($G239,Data!$G$3:$BA$2935,31,FALSE))</f>
        <v/>
      </c>
      <c r="AM239" s="4" t="str">
        <f>IF($H239=0,"",VLOOKUP($G239,Data!$G$3:$BA$2935,32,FALSE))</f>
        <v/>
      </c>
      <c r="AN239" s="4" t="str">
        <f>IF($H239=0,"",VLOOKUP($G239,Data!$G$3:$BA$2935,33,FALSE))</f>
        <v/>
      </c>
      <c r="AO239" s="4" t="str">
        <f>IF($H239=0,"",VLOOKUP($G239,Data!$G$3:$BA$2935,34,FALSE))</f>
        <v/>
      </c>
      <c r="AP239" s="4" t="str">
        <f>IF($H239=0,"",VLOOKUP($G239,Data!$G$3:$BA$2935,35,FALSE))</f>
        <v/>
      </c>
      <c r="AQ239" s="4" t="str">
        <f>IF($H239=0,"",VLOOKUP($G239,Data!$G$3:$BA$2935,36,FALSE))</f>
        <v/>
      </c>
      <c r="AR239" s="4" t="str">
        <f>IF($H239=0,"",VLOOKUP($G239,Data!$G$3:$BA$2935,37,FALSE))</f>
        <v/>
      </c>
      <c r="AS239" s="4" t="str">
        <f>IF($H239=0,"",VLOOKUP($G239,Data!$G$3:$BA$2935,38,FALSE))</f>
        <v/>
      </c>
      <c r="AT239" s="4" t="str">
        <f>IF($H239=0,"",VLOOKUP($G239,Data!$G$3:$BA$2935,39,FALSE))</f>
        <v/>
      </c>
    </row>
    <row r="240" spans="1:46" x14ac:dyDescent="0.25">
      <c r="A240" s="4">
        <f>PSSE!A242</f>
        <v>954041</v>
      </c>
      <c r="B240" s="4" t="str">
        <f>PSSE!B242</f>
        <v>SONGTRAN2_H1</v>
      </c>
      <c r="C240" s="4">
        <f>PSSE!D242</f>
        <v>13.8</v>
      </c>
      <c r="D240" s="4">
        <f>PSSE!E242</f>
        <v>80</v>
      </c>
      <c r="E240" s="4" t="str">
        <f>PSSE!F242</f>
        <v>TD</v>
      </c>
      <c r="F240" s="4">
        <f>PSSE!G242</f>
        <v>1</v>
      </c>
      <c r="G240" s="4" t="str">
        <f t="shared" si="3"/>
        <v>PSS13.880TD1</v>
      </c>
      <c r="H240" s="4">
        <f>COUNTIF(Data!$G$3:$BA$2935,PSS!$G240)</f>
        <v>1</v>
      </c>
      <c r="I240" s="4" t="str">
        <f>IF($H240=0,"",VLOOKUP($G240,Data!$G$3:$BA$2935,2,FALSE))</f>
        <v>'PSS2A'</v>
      </c>
      <c r="J240" s="4">
        <f>PSSE!C242</f>
        <v>1</v>
      </c>
      <c r="K240" s="4">
        <f>IF($H240=0,"",VLOOKUP($G240,Data!$G$3:$BA$2935,4,FALSE))</f>
        <v>1</v>
      </c>
      <c r="L240" s="4">
        <f>IF($H240=0,"",VLOOKUP($G240,Data!$G$3:$BA$2935,5,FALSE))</f>
        <v>0</v>
      </c>
      <c r="M240" s="4">
        <f>IF($H240=0,"",VLOOKUP($G240,Data!$G$3:$BA$2935,6,FALSE))</f>
        <v>3</v>
      </c>
      <c r="N240" s="4">
        <f>IF($H240=0,"",VLOOKUP($G240,Data!$G$3:$BA$2935,7,FALSE))</f>
        <v>0</v>
      </c>
      <c r="O240" s="4">
        <f>IF($H240=0,"",VLOOKUP($G240,Data!$G$3:$BA$2935,8,FALSE))</f>
        <v>5</v>
      </c>
      <c r="P240" s="4">
        <f>IF($H240=0,"",VLOOKUP($G240,Data!$G$3:$BA$2935,9,FALSE))</f>
        <v>1</v>
      </c>
      <c r="Q240" s="4">
        <f>IF($H240=0,"",VLOOKUP($G240,Data!$G$3:$BA$2935,10,FALSE))</f>
        <v>2.5</v>
      </c>
      <c r="R240" s="4">
        <f>IF($H240=0,"",VLOOKUP($G240,Data!$G$3:$BA$2935,11,FALSE))</f>
        <v>2.5</v>
      </c>
      <c r="S240" s="4">
        <f>IF($H240=0,"",VLOOKUP($G240,Data!$G$3:$BA$2935,12,FALSE))</f>
        <v>0</v>
      </c>
      <c r="T240" s="4">
        <f>IF($H240=0,"",VLOOKUP($G240,Data!$G$3:$BA$2935,13,FALSE))</f>
        <v>2.5</v>
      </c>
      <c r="U240" s="4">
        <f>IF($H240=0,"",VLOOKUP($G240,Data!$G$3:$BA$2935,14,FALSE))</f>
        <v>0</v>
      </c>
      <c r="V240" s="4">
        <f>IF($H240=0,"",VLOOKUP($G240,Data!$G$3:$BA$2935,15,FALSE))</f>
        <v>2.5</v>
      </c>
      <c r="W240" s="4">
        <f>IF($H240=0,"",VLOOKUP($G240,Data!$G$3:$BA$2935,16,FALSE))</f>
        <v>0.39</v>
      </c>
      <c r="X240" s="4">
        <f>IF($H240=0,"",VLOOKUP($G240,Data!$G$3:$BA$2935,17,FALSE))</f>
        <v>1</v>
      </c>
      <c r="Y240" s="4">
        <f>IF($H240=0,"",VLOOKUP($G240,Data!$G$3:$BA$2935,18,FALSE))</f>
        <v>0</v>
      </c>
      <c r="Z240" s="4">
        <f>IF($H240=0,"",VLOOKUP($G240,Data!$G$3:$BA$2935,19,FALSE))</f>
        <v>0.1</v>
      </c>
      <c r="AA240" s="4">
        <f>IF($H240=0,"",VLOOKUP($G240,Data!$G$3:$BA$2935,20,FALSE))</f>
        <v>6.5</v>
      </c>
      <c r="AB240" s="4">
        <f>IF($H240=0,"",VLOOKUP($G240,Data!$G$3:$BA$2935,21,FALSE))</f>
        <v>0.44</v>
      </c>
      <c r="AC240" s="4">
        <f>IF($H240=0,"",VLOOKUP($G240,Data!$G$3:$BA$2935,22,FALSE))</f>
        <v>0.08</v>
      </c>
      <c r="AD240" s="4">
        <f>IF($H240=0,"",VLOOKUP($G240,Data!$G$3:$BA$2935,23,FALSE))</f>
        <v>0.2</v>
      </c>
      <c r="AE240" s="4">
        <f>IF($H240=0,"",VLOOKUP($G240,Data!$G$3:$BA$2935,24,FALSE))</f>
        <v>0.98</v>
      </c>
      <c r="AF240" s="4">
        <f>IF($H240=0,"",VLOOKUP($G240,Data!$G$3:$BA$2935,25,FALSE))</f>
        <v>0.1</v>
      </c>
      <c r="AG240" s="4">
        <f>IF($H240=0,"",VLOOKUP($G240,Data!$G$3:$BA$2935,26,FALSE))</f>
        <v>-0.1</v>
      </c>
      <c r="AH240" s="4" t="str">
        <f>IF($H240=0,"",VLOOKUP($G240,Data!$G$3:$BA$2935,27,FALSE))</f>
        <v>/</v>
      </c>
      <c r="AI240" s="4" t="str">
        <f>IF($H240=0,"",VLOOKUP($G240,Data!$G$3:$BA$2935,28,FALSE))</f>
        <v>/</v>
      </c>
      <c r="AJ240" s="4" t="str">
        <f>IF($H240=0,"",VLOOKUP($G240,Data!$G$3:$BA$2935,29,FALSE))</f>
        <v/>
      </c>
      <c r="AK240" s="4" t="str">
        <f>IF($H240=0,"",VLOOKUP($G240,Data!$G$3:$BA$2935,30,FALSE))</f>
        <v/>
      </c>
      <c r="AL240" s="4" t="str">
        <f>IF($H240=0,"",VLOOKUP($G240,Data!$G$3:$BA$2935,31,FALSE))</f>
        <v/>
      </c>
      <c r="AM240" s="4" t="str">
        <f>IF($H240=0,"",VLOOKUP($G240,Data!$G$3:$BA$2935,32,FALSE))</f>
        <v/>
      </c>
      <c r="AN240" s="4" t="str">
        <f>IF($H240=0,"",VLOOKUP($G240,Data!$G$3:$BA$2935,33,FALSE))</f>
        <v/>
      </c>
      <c r="AO240" s="4" t="str">
        <f>IF($H240=0,"",VLOOKUP($G240,Data!$G$3:$BA$2935,34,FALSE))</f>
        <v/>
      </c>
      <c r="AP240" s="4" t="str">
        <f>IF($H240=0,"",VLOOKUP($G240,Data!$G$3:$BA$2935,35,FALSE))</f>
        <v/>
      </c>
      <c r="AQ240" s="4" t="str">
        <f>IF($H240=0,"",VLOOKUP($G240,Data!$G$3:$BA$2935,36,FALSE))</f>
        <v/>
      </c>
      <c r="AR240" s="4" t="str">
        <f>IF($H240=0,"",VLOOKUP($G240,Data!$G$3:$BA$2935,37,FALSE))</f>
        <v/>
      </c>
      <c r="AS240" s="4" t="str">
        <f>IF($H240=0,"",VLOOKUP($G240,Data!$G$3:$BA$2935,38,FALSE))</f>
        <v/>
      </c>
      <c r="AT240" s="4" t="str">
        <f>IF($H240=0,"",VLOOKUP($G240,Data!$G$3:$BA$2935,39,FALSE))</f>
        <v/>
      </c>
    </row>
    <row r="241" spans="1:46" x14ac:dyDescent="0.25">
      <c r="A241" s="4">
        <f>PSSE!A243</f>
        <v>954042</v>
      </c>
      <c r="B241" s="4" t="str">
        <f>PSSE!B243</f>
        <v>SONGTRAN2_H2</v>
      </c>
      <c r="C241" s="4">
        <f>PSSE!D243</f>
        <v>13.8</v>
      </c>
      <c r="D241" s="4">
        <f>PSSE!E243</f>
        <v>80</v>
      </c>
      <c r="E241" s="4" t="str">
        <f>PSSE!F243</f>
        <v>TD</v>
      </c>
      <c r="F241" s="4">
        <f>PSSE!G243</f>
        <v>1</v>
      </c>
      <c r="G241" s="4" t="str">
        <f t="shared" si="3"/>
        <v>PSS13.880TD1</v>
      </c>
      <c r="H241" s="4">
        <f>COUNTIF(Data!$G$3:$BA$2935,PSS!$G241)</f>
        <v>1</v>
      </c>
      <c r="I241" s="4" t="str">
        <f>IF($H241=0,"",VLOOKUP($G241,Data!$G$3:$BA$2935,2,FALSE))</f>
        <v>'PSS2A'</v>
      </c>
      <c r="J241" s="4">
        <f>PSSE!C243</f>
        <v>1</v>
      </c>
      <c r="K241" s="4">
        <f>IF($H241=0,"",VLOOKUP($G241,Data!$G$3:$BA$2935,4,FALSE))</f>
        <v>1</v>
      </c>
      <c r="L241" s="4">
        <f>IF($H241=0,"",VLOOKUP($G241,Data!$G$3:$BA$2935,5,FALSE))</f>
        <v>0</v>
      </c>
      <c r="M241" s="4">
        <f>IF($H241=0,"",VLOOKUP($G241,Data!$G$3:$BA$2935,6,FALSE))</f>
        <v>3</v>
      </c>
      <c r="N241" s="4">
        <f>IF($H241=0,"",VLOOKUP($G241,Data!$G$3:$BA$2935,7,FALSE))</f>
        <v>0</v>
      </c>
      <c r="O241" s="4">
        <f>IF($H241=0,"",VLOOKUP($G241,Data!$G$3:$BA$2935,8,FALSE))</f>
        <v>5</v>
      </c>
      <c r="P241" s="4">
        <f>IF($H241=0,"",VLOOKUP($G241,Data!$G$3:$BA$2935,9,FALSE))</f>
        <v>1</v>
      </c>
      <c r="Q241" s="4">
        <f>IF($H241=0,"",VLOOKUP($G241,Data!$G$3:$BA$2935,10,FALSE))</f>
        <v>2.5</v>
      </c>
      <c r="R241" s="4">
        <f>IF($H241=0,"",VLOOKUP($G241,Data!$G$3:$BA$2935,11,FALSE))</f>
        <v>2.5</v>
      </c>
      <c r="S241" s="4">
        <f>IF($H241=0,"",VLOOKUP($G241,Data!$G$3:$BA$2935,12,FALSE))</f>
        <v>0</v>
      </c>
      <c r="T241" s="4">
        <f>IF($H241=0,"",VLOOKUP($G241,Data!$G$3:$BA$2935,13,FALSE))</f>
        <v>2.5</v>
      </c>
      <c r="U241" s="4">
        <f>IF($H241=0,"",VLOOKUP($G241,Data!$G$3:$BA$2935,14,FALSE))</f>
        <v>0</v>
      </c>
      <c r="V241" s="4">
        <f>IF($H241=0,"",VLOOKUP($G241,Data!$G$3:$BA$2935,15,FALSE))</f>
        <v>2.5</v>
      </c>
      <c r="W241" s="4">
        <f>IF($H241=0,"",VLOOKUP($G241,Data!$G$3:$BA$2935,16,FALSE))</f>
        <v>0.39</v>
      </c>
      <c r="X241" s="4">
        <f>IF($H241=0,"",VLOOKUP($G241,Data!$G$3:$BA$2935,17,FALSE))</f>
        <v>1</v>
      </c>
      <c r="Y241" s="4">
        <f>IF($H241=0,"",VLOOKUP($G241,Data!$G$3:$BA$2935,18,FALSE))</f>
        <v>0</v>
      </c>
      <c r="Z241" s="4">
        <f>IF($H241=0,"",VLOOKUP($G241,Data!$G$3:$BA$2935,19,FALSE))</f>
        <v>0.1</v>
      </c>
      <c r="AA241" s="4">
        <f>IF($H241=0,"",VLOOKUP($G241,Data!$G$3:$BA$2935,20,FALSE))</f>
        <v>6.5</v>
      </c>
      <c r="AB241" s="4">
        <f>IF($H241=0,"",VLOOKUP($G241,Data!$G$3:$BA$2935,21,FALSE))</f>
        <v>0.44</v>
      </c>
      <c r="AC241" s="4">
        <f>IF($H241=0,"",VLOOKUP($G241,Data!$G$3:$BA$2935,22,FALSE))</f>
        <v>0.08</v>
      </c>
      <c r="AD241" s="4">
        <f>IF($H241=0,"",VLOOKUP($G241,Data!$G$3:$BA$2935,23,FALSE))</f>
        <v>0.2</v>
      </c>
      <c r="AE241" s="4">
        <f>IF($H241=0,"",VLOOKUP($G241,Data!$G$3:$BA$2935,24,FALSE))</f>
        <v>0.98</v>
      </c>
      <c r="AF241" s="4">
        <f>IF($H241=0,"",VLOOKUP($G241,Data!$G$3:$BA$2935,25,FALSE))</f>
        <v>0.1</v>
      </c>
      <c r="AG241" s="4">
        <f>IF($H241=0,"",VLOOKUP($G241,Data!$G$3:$BA$2935,26,FALSE))</f>
        <v>-0.1</v>
      </c>
      <c r="AH241" s="4" t="str">
        <f>IF($H241=0,"",VLOOKUP($G241,Data!$G$3:$BA$2935,27,FALSE))</f>
        <v>/</v>
      </c>
      <c r="AI241" s="4" t="str">
        <f>IF($H241=0,"",VLOOKUP($G241,Data!$G$3:$BA$2935,28,FALSE))</f>
        <v>/</v>
      </c>
      <c r="AJ241" s="4" t="str">
        <f>IF($H241=0,"",VLOOKUP($G241,Data!$G$3:$BA$2935,29,FALSE))</f>
        <v/>
      </c>
      <c r="AK241" s="4" t="str">
        <f>IF($H241=0,"",VLOOKUP($G241,Data!$G$3:$BA$2935,30,FALSE))</f>
        <v/>
      </c>
      <c r="AL241" s="4" t="str">
        <f>IF($H241=0,"",VLOOKUP($G241,Data!$G$3:$BA$2935,31,FALSE))</f>
        <v/>
      </c>
      <c r="AM241" s="4" t="str">
        <f>IF($H241=0,"",VLOOKUP($G241,Data!$G$3:$BA$2935,32,FALSE))</f>
        <v/>
      </c>
      <c r="AN241" s="4" t="str">
        <f>IF($H241=0,"",VLOOKUP($G241,Data!$G$3:$BA$2935,33,FALSE))</f>
        <v/>
      </c>
      <c r="AO241" s="4" t="str">
        <f>IF($H241=0,"",VLOOKUP($G241,Data!$G$3:$BA$2935,34,FALSE))</f>
        <v/>
      </c>
      <c r="AP241" s="4" t="str">
        <f>IF($H241=0,"",VLOOKUP($G241,Data!$G$3:$BA$2935,35,FALSE))</f>
        <v/>
      </c>
      <c r="AQ241" s="4" t="str">
        <f>IF($H241=0,"",VLOOKUP($G241,Data!$G$3:$BA$2935,36,FALSE))</f>
        <v/>
      </c>
      <c r="AR241" s="4" t="str">
        <f>IF($H241=0,"",VLOOKUP($G241,Data!$G$3:$BA$2935,37,FALSE))</f>
        <v/>
      </c>
      <c r="AS241" s="4" t="str">
        <f>IF($H241=0,"",VLOOKUP($G241,Data!$G$3:$BA$2935,38,FALSE))</f>
        <v/>
      </c>
      <c r="AT241" s="4" t="str">
        <f>IF($H241=0,"",VLOOKUP($G241,Data!$G$3:$BA$2935,39,FALSE))</f>
        <v/>
      </c>
    </row>
    <row r="242" spans="1:46" x14ac:dyDescent="0.25">
      <c r="A242" s="4">
        <f>PSSE!A244</f>
        <v>954051</v>
      </c>
      <c r="B242" s="4" t="str">
        <f>PSSE!B244</f>
        <v>SEKAMAN3_H1</v>
      </c>
      <c r="C242" s="4">
        <f>PSSE!D244</f>
        <v>15.8</v>
      </c>
      <c r="D242" s="4">
        <f>PSSE!E244</f>
        <v>248</v>
      </c>
      <c r="E242" s="4" t="str">
        <f>PSSE!F244</f>
        <v>TD</v>
      </c>
      <c r="F242" s="4">
        <f>PSSE!G244</f>
        <v>1</v>
      </c>
      <c r="G242" s="4" t="str">
        <f t="shared" si="3"/>
        <v>PSS15.8248TD1</v>
      </c>
      <c r="H242" s="4">
        <f>COUNTIF(Data!$G$3:$BA$2935,PSS!$G242)</f>
        <v>1</v>
      </c>
      <c r="I242" s="4" t="str">
        <f>IF($H242=0,"",VLOOKUP($G242,Data!$G$3:$BA$2935,2,FALSE))</f>
        <v>'PSS2A'</v>
      </c>
      <c r="J242" s="4">
        <f>PSSE!C244</f>
        <v>1</v>
      </c>
      <c r="K242" s="4">
        <f>IF($H242=0,"",VLOOKUP($G242,Data!$G$3:$BA$2935,4,FALSE))</f>
        <v>1</v>
      </c>
      <c r="L242" s="4">
        <f>IF($H242=0,"",VLOOKUP($G242,Data!$G$3:$BA$2935,5,FALSE))</f>
        <v>0</v>
      </c>
      <c r="M242" s="4">
        <f>IF($H242=0,"",VLOOKUP($G242,Data!$G$3:$BA$2935,6,FALSE))</f>
        <v>3</v>
      </c>
      <c r="N242" s="4">
        <f>IF($H242=0,"",VLOOKUP($G242,Data!$G$3:$BA$2935,7,FALSE))</f>
        <v>0</v>
      </c>
      <c r="O242" s="4">
        <f>IF($H242=0,"",VLOOKUP($G242,Data!$G$3:$BA$2935,8,FALSE))</f>
        <v>5</v>
      </c>
      <c r="P242" s="4">
        <f>IF($H242=0,"",VLOOKUP($G242,Data!$G$3:$BA$2935,9,FALSE))</f>
        <v>1</v>
      </c>
      <c r="Q242" s="4">
        <f>IF($H242=0,"",VLOOKUP($G242,Data!$G$3:$BA$2935,10,FALSE))</f>
        <v>2.5</v>
      </c>
      <c r="R242" s="4">
        <f>IF($H242=0,"",VLOOKUP($G242,Data!$G$3:$BA$2935,11,FALSE))</f>
        <v>2.5</v>
      </c>
      <c r="S242" s="4">
        <f>IF($H242=0,"",VLOOKUP($G242,Data!$G$3:$BA$2935,12,FALSE))</f>
        <v>0</v>
      </c>
      <c r="T242" s="4">
        <f>IF($H242=0,"",VLOOKUP($G242,Data!$G$3:$BA$2935,13,FALSE))</f>
        <v>2.5</v>
      </c>
      <c r="U242" s="4">
        <f>IF($H242=0,"",VLOOKUP($G242,Data!$G$3:$BA$2935,14,FALSE))</f>
        <v>0</v>
      </c>
      <c r="V242" s="4">
        <f>IF($H242=0,"",VLOOKUP($G242,Data!$G$3:$BA$2935,15,FALSE))</f>
        <v>2.5</v>
      </c>
      <c r="W242" s="4">
        <f>IF($H242=0,"",VLOOKUP($G242,Data!$G$3:$BA$2935,16,FALSE))</f>
        <v>0.39</v>
      </c>
      <c r="X242" s="4">
        <f>IF($H242=0,"",VLOOKUP($G242,Data!$G$3:$BA$2935,17,FALSE))</f>
        <v>1</v>
      </c>
      <c r="Y242" s="4">
        <f>IF($H242=0,"",VLOOKUP($G242,Data!$G$3:$BA$2935,18,FALSE))</f>
        <v>0</v>
      </c>
      <c r="Z242" s="4">
        <f>IF($H242=0,"",VLOOKUP($G242,Data!$G$3:$BA$2935,19,FALSE))</f>
        <v>0.1</v>
      </c>
      <c r="AA242" s="4">
        <f>IF($H242=0,"",VLOOKUP($G242,Data!$G$3:$BA$2935,20,FALSE))</f>
        <v>6.5</v>
      </c>
      <c r="AB242" s="4">
        <f>IF($H242=0,"",VLOOKUP($G242,Data!$G$3:$BA$2935,21,FALSE))</f>
        <v>0.44</v>
      </c>
      <c r="AC242" s="4">
        <f>IF($H242=0,"",VLOOKUP($G242,Data!$G$3:$BA$2935,22,FALSE))</f>
        <v>0.08</v>
      </c>
      <c r="AD242" s="4">
        <f>IF($H242=0,"",VLOOKUP($G242,Data!$G$3:$BA$2935,23,FALSE))</f>
        <v>0.2</v>
      </c>
      <c r="AE242" s="4">
        <f>IF($H242=0,"",VLOOKUP($G242,Data!$G$3:$BA$2935,24,FALSE))</f>
        <v>0.98</v>
      </c>
      <c r="AF242" s="4">
        <f>IF($H242=0,"",VLOOKUP($G242,Data!$G$3:$BA$2935,25,FALSE))</f>
        <v>0.1</v>
      </c>
      <c r="AG242" s="4">
        <f>IF($H242=0,"",VLOOKUP($G242,Data!$G$3:$BA$2935,26,FALSE))</f>
        <v>-0.1</v>
      </c>
      <c r="AH242" s="4" t="str">
        <f>IF($H242=0,"",VLOOKUP($G242,Data!$G$3:$BA$2935,27,FALSE))</f>
        <v>/</v>
      </c>
      <c r="AI242" s="4" t="str">
        <f>IF($H242=0,"",VLOOKUP($G242,Data!$G$3:$BA$2935,28,FALSE))</f>
        <v>/</v>
      </c>
      <c r="AJ242" s="4" t="str">
        <f>IF($H242=0,"",VLOOKUP($G242,Data!$G$3:$BA$2935,29,FALSE))</f>
        <v/>
      </c>
      <c r="AK242" s="4" t="str">
        <f>IF($H242=0,"",VLOOKUP($G242,Data!$G$3:$BA$2935,30,FALSE))</f>
        <v/>
      </c>
      <c r="AL242" s="4" t="str">
        <f>IF($H242=0,"",VLOOKUP($G242,Data!$G$3:$BA$2935,31,FALSE))</f>
        <v/>
      </c>
      <c r="AM242" s="4" t="str">
        <f>IF($H242=0,"",VLOOKUP($G242,Data!$G$3:$BA$2935,32,FALSE))</f>
        <v/>
      </c>
      <c r="AN242" s="4" t="str">
        <f>IF($H242=0,"",VLOOKUP($G242,Data!$G$3:$BA$2935,33,FALSE))</f>
        <v/>
      </c>
      <c r="AO242" s="4" t="str">
        <f>IF($H242=0,"",VLOOKUP($G242,Data!$G$3:$BA$2935,34,FALSE))</f>
        <v/>
      </c>
      <c r="AP242" s="4" t="str">
        <f>IF($H242=0,"",VLOOKUP($G242,Data!$G$3:$BA$2935,35,FALSE))</f>
        <v/>
      </c>
      <c r="AQ242" s="4" t="str">
        <f>IF($H242=0,"",VLOOKUP($G242,Data!$G$3:$BA$2935,36,FALSE))</f>
        <v/>
      </c>
      <c r="AR242" s="4" t="str">
        <f>IF($H242=0,"",VLOOKUP($G242,Data!$G$3:$BA$2935,37,FALSE))</f>
        <v/>
      </c>
      <c r="AS242" s="4" t="str">
        <f>IF($H242=0,"",VLOOKUP($G242,Data!$G$3:$BA$2935,38,FALSE))</f>
        <v/>
      </c>
      <c r="AT242" s="4" t="str">
        <f>IF($H242=0,"",VLOOKUP($G242,Data!$G$3:$BA$2935,39,FALSE))</f>
        <v/>
      </c>
    </row>
    <row r="243" spans="1:46" x14ac:dyDescent="0.25">
      <c r="A243" s="4">
        <f>PSSE!A245</f>
        <v>954061</v>
      </c>
      <c r="B243" s="4" t="str">
        <f>PSSE!B245</f>
        <v>SONGBUNG4_H1</v>
      </c>
      <c r="C243" s="4">
        <f>PSSE!D245</f>
        <v>13.8</v>
      </c>
      <c r="D243" s="4">
        <f>PSSE!E245</f>
        <v>150</v>
      </c>
      <c r="E243" s="4" t="str">
        <f>PSSE!F245</f>
        <v>TD</v>
      </c>
      <c r="F243" s="4">
        <f>PSSE!G245</f>
        <v>1</v>
      </c>
      <c r="G243" s="4" t="str">
        <f t="shared" si="3"/>
        <v>PSS13.8150TD1</v>
      </c>
      <c r="H243" s="4">
        <f>COUNTIF(Data!$G$3:$BA$2935,PSS!$G243)</f>
        <v>1</v>
      </c>
      <c r="I243" s="4" t="str">
        <f>IF($H243=0,"",VLOOKUP($G243,Data!$G$3:$BA$2935,2,FALSE))</f>
        <v>'PSS2A'</v>
      </c>
      <c r="J243" s="4">
        <f>PSSE!C245</f>
        <v>1</v>
      </c>
      <c r="K243" s="4">
        <f>IF($H243=0,"",VLOOKUP($G243,Data!$G$3:$BA$2935,4,FALSE))</f>
        <v>1</v>
      </c>
      <c r="L243" s="4">
        <f>IF($H243=0,"",VLOOKUP($G243,Data!$G$3:$BA$2935,5,FALSE))</f>
        <v>0</v>
      </c>
      <c r="M243" s="4">
        <f>IF($H243=0,"",VLOOKUP($G243,Data!$G$3:$BA$2935,6,FALSE))</f>
        <v>3</v>
      </c>
      <c r="N243" s="4">
        <f>IF($H243=0,"",VLOOKUP($G243,Data!$G$3:$BA$2935,7,FALSE))</f>
        <v>0</v>
      </c>
      <c r="O243" s="4">
        <f>IF($H243=0,"",VLOOKUP($G243,Data!$G$3:$BA$2935,8,FALSE))</f>
        <v>5</v>
      </c>
      <c r="P243" s="4">
        <f>IF($H243=0,"",VLOOKUP($G243,Data!$G$3:$BA$2935,9,FALSE))</f>
        <v>1</v>
      </c>
      <c r="Q243" s="4">
        <f>IF($H243=0,"",VLOOKUP($G243,Data!$G$3:$BA$2935,10,FALSE))</f>
        <v>2.5</v>
      </c>
      <c r="R243" s="4">
        <f>IF($H243=0,"",VLOOKUP($G243,Data!$G$3:$BA$2935,11,FALSE))</f>
        <v>2.5</v>
      </c>
      <c r="S243" s="4">
        <f>IF($H243=0,"",VLOOKUP($G243,Data!$G$3:$BA$2935,12,FALSE))</f>
        <v>0</v>
      </c>
      <c r="T243" s="4">
        <f>IF($H243=0,"",VLOOKUP($G243,Data!$G$3:$BA$2935,13,FALSE))</f>
        <v>2.5</v>
      </c>
      <c r="U243" s="4">
        <f>IF($H243=0,"",VLOOKUP($G243,Data!$G$3:$BA$2935,14,FALSE))</f>
        <v>0</v>
      </c>
      <c r="V243" s="4">
        <f>IF($H243=0,"",VLOOKUP($G243,Data!$G$3:$BA$2935,15,FALSE))</f>
        <v>2.5</v>
      </c>
      <c r="W243" s="4">
        <f>IF($H243=0,"",VLOOKUP($G243,Data!$G$3:$BA$2935,16,FALSE))</f>
        <v>0.39</v>
      </c>
      <c r="X243" s="4">
        <f>IF($H243=0,"",VLOOKUP($G243,Data!$G$3:$BA$2935,17,FALSE))</f>
        <v>1</v>
      </c>
      <c r="Y243" s="4">
        <f>IF($H243=0,"",VLOOKUP($G243,Data!$G$3:$BA$2935,18,FALSE))</f>
        <v>0</v>
      </c>
      <c r="Z243" s="4">
        <f>IF($H243=0,"",VLOOKUP($G243,Data!$G$3:$BA$2935,19,FALSE))</f>
        <v>0.1</v>
      </c>
      <c r="AA243" s="4">
        <f>IF($H243=0,"",VLOOKUP($G243,Data!$G$3:$BA$2935,20,FALSE))</f>
        <v>6.5</v>
      </c>
      <c r="AB243" s="4">
        <f>IF($H243=0,"",VLOOKUP($G243,Data!$G$3:$BA$2935,21,FALSE))</f>
        <v>0.44</v>
      </c>
      <c r="AC243" s="4">
        <f>IF($H243=0,"",VLOOKUP($G243,Data!$G$3:$BA$2935,22,FALSE))</f>
        <v>0.08</v>
      </c>
      <c r="AD243" s="4">
        <f>IF($H243=0,"",VLOOKUP($G243,Data!$G$3:$BA$2935,23,FALSE))</f>
        <v>0.2</v>
      </c>
      <c r="AE243" s="4">
        <f>IF($H243=0,"",VLOOKUP($G243,Data!$G$3:$BA$2935,24,FALSE))</f>
        <v>0.98</v>
      </c>
      <c r="AF243" s="4">
        <f>IF($H243=0,"",VLOOKUP($G243,Data!$G$3:$BA$2935,25,FALSE))</f>
        <v>0.1</v>
      </c>
      <c r="AG243" s="4">
        <f>IF($H243=0,"",VLOOKUP($G243,Data!$G$3:$BA$2935,26,FALSE))</f>
        <v>-0.1</v>
      </c>
      <c r="AH243" s="4" t="str">
        <f>IF($H243=0,"",VLOOKUP($G243,Data!$G$3:$BA$2935,27,FALSE))</f>
        <v>/</v>
      </c>
      <c r="AI243" s="4" t="str">
        <f>IF($H243=0,"",VLOOKUP($G243,Data!$G$3:$BA$2935,28,FALSE))</f>
        <v>/</v>
      </c>
      <c r="AJ243" s="4" t="str">
        <f>IF($H243=0,"",VLOOKUP($G243,Data!$G$3:$BA$2935,29,FALSE))</f>
        <v/>
      </c>
      <c r="AK243" s="4" t="str">
        <f>IF($H243=0,"",VLOOKUP($G243,Data!$G$3:$BA$2935,30,FALSE))</f>
        <v/>
      </c>
      <c r="AL243" s="4" t="str">
        <f>IF($H243=0,"",VLOOKUP($G243,Data!$G$3:$BA$2935,31,FALSE))</f>
        <v/>
      </c>
      <c r="AM243" s="4" t="str">
        <f>IF($H243=0,"",VLOOKUP($G243,Data!$G$3:$BA$2935,32,FALSE))</f>
        <v/>
      </c>
      <c r="AN243" s="4" t="str">
        <f>IF($H243=0,"",VLOOKUP($G243,Data!$G$3:$BA$2935,33,FALSE))</f>
        <v/>
      </c>
      <c r="AO243" s="4" t="str">
        <f>IF($H243=0,"",VLOOKUP($G243,Data!$G$3:$BA$2935,34,FALSE))</f>
        <v/>
      </c>
      <c r="AP243" s="4" t="str">
        <f>IF($H243=0,"",VLOOKUP($G243,Data!$G$3:$BA$2935,35,FALSE))</f>
        <v/>
      </c>
      <c r="AQ243" s="4" t="str">
        <f>IF($H243=0,"",VLOOKUP($G243,Data!$G$3:$BA$2935,36,FALSE))</f>
        <v/>
      </c>
      <c r="AR243" s="4" t="str">
        <f>IF($H243=0,"",VLOOKUP($G243,Data!$G$3:$BA$2935,37,FALSE))</f>
        <v/>
      </c>
      <c r="AS243" s="4" t="str">
        <f>IF($H243=0,"",VLOOKUP($G243,Data!$G$3:$BA$2935,38,FALSE))</f>
        <v/>
      </c>
      <c r="AT243" s="4" t="str">
        <f>IF($H243=0,"",VLOOKUP($G243,Data!$G$3:$BA$2935,39,FALSE))</f>
        <v/>
      </c>
    </row>
    <row r="244" spans="1:46" x14ac:dyDescent="0.25">
      <c r="A244" s="4">
        <f>PSSE!A246</f>
        <v>954071</v>
      </c>
      <c r="B244" s="4" t="str">
        <f>PSSE!B246</f>
        <v>DAKMI4_H1</v>
      </c>
      <c r="C244" s="4">
        <f>PSSE!D246</f>
        <v>13.8</v>
      </c>
      <c r="D244" s="4">
        <f>PSSE!E246</f>
        <v>74</v>
      </c>
      <c r="E244" s="4" t="str">
        <f>PSSE!F246</f>
        <v>TD</v>
      </c>
      <c r="F244" s="4">
        <f>PSSE!G246</f>
        <v>1</v>
      </c>
      <c r="G244" s="4" t="str">
        <f t="shared" si="3"/>
        <v>PSS13.874TD1</v>
      </c>
      <c r="H244" s="4">
        <f>COUNTIF(Data!$G$3:$BA$2935,PSS!$G244)</f>
        <v>1</v>
      </c>
      <c r="I244" s="4" t="str">
        <f>IF($H244=0,"",VLOOKUP($G244,Data!$G$3:$BA$2935,2,FALSE))</f>
        <v>'PSS2A'</v>
      </c>
      <c r="J244" s="4">
        <f>PSSE!C246</f>
        <v>1</v>
      </c>
      <c r="K244" s="4">
        <f>IF($H244=0,"",VLOOKUP($G244,Data!$G$3:$BA$2935,4,FALSE))</f>
        <v>1</v>
      </c>
      <c r="L244" s="4">
        <f>IF($H244=0,"",VLOOKUP($G244,Data!$G$3:$BA$2935,5,FALSE))</f>
        <v>0</v>
      </c>
      <c r="M244" s="4">
        <f>IF($H244=0,"",VLOOKUP($G244,Data!$G$3:$BA$2935,6,FALSE))</f>
        <v>3</v>
      </c>
      <c r="N244" s="4">
        <f>IF($H244=0,"",VLOOKUP($G244,Data!$G$3:$BA$2935,7,FALSE))</f>
        <v>0</v>
      </c>
      <c r="O244" s="4">
        <f>IF($H244=0,"",VLOOKUP($G244,Data!$G$3:$BA$2935,8,FALSE))</f>
        <v>5</v>
      </c>
      <c r="P244" s="4">
        <f>IF($H244=0,"",VLOOKUP($G244,Data!$G$3:$BA$2935,9,FALSE))</f>
        <v>1</v>
      </c>
      <c r="Q244" s="4">
        <f>IF($H244=0,"",VLOOKUP($G244,Data!$G$3:$BA$2935,10,FALSE))</f>
        <v>2.5</v>
      </c>
      <c r="R244" s="4">
        <f>IF($H244=0,"",VLOOKUP($G244,Data!$G$3:$BA$2935,11,FALSE))</f>
        <v>2.5</v>
      </c>
      <c r="S244" s="4">
        <f>IF($H244=0,"",VLOOKUP($G244,Data!$G$3:$BA$2935,12,FALSE))</f>
        <v>0</v>
      </c>
      <c r="T244" s="4">
        <f>IF($H244=0,"",VLOOKUP($G244,Data!$G$3:$BA$2935,13,FALSE))</f>
        <v>2.5</v>
      </c>
      <c r="U244" s="4">
        <f>IF($H244=0,"",VLOOKUP($G244,Data!$G$3:$BA$2935,14,FALSE))</f>
        <v>0</v>
      </c>
      <c r="V244" s="4">
        <f>IF($H244=0,"",VLOOKUP($G244,Data!$G$3:$BA$2935,15,FALSE))</f>
        <v>2.5</v>
      </c>
      <c r="W244" s="4">
        <f>IF($H244=0,"",VLOOKUP($G244,Data!$G$3:$BA$2935,16,FALSE))</f>
        <v>0.39</v>
      </c>
      <c r="X244" s="4">
        <f>IF($H244=0,"",VLOOKUP($G244,Data!$G$3:$BA$2935,17,FALSE))</f>
        <v>1</v>
      </c>
      <c r="Y244" s="4">
        <f>IF($H244=0,"",VLOOKUP($G244,Data!$G$3:$BA$2935,18,FALSE))</f>
        <v>0</v>
      </c>
      <c r="Z244" s="4">
        <f>IF($H244=0,"",VLOOKUP($G244,Data!$G$3:$BA$2935,19,FALSE))</f>
        <v>0.1</v>
      </c>
      <c r="AA244" s="4">
        <f>IF($H244=0,"",VLOOKUP($G244,Data!$G$3:$BA$2935,20,FALSE))</f>
        <v>6.5</v>
      </c>
      <c r="AB244" s="4">
        <f>IF($H244=0,"",VLOOKUP($G244,Data!$G$3:$BA$2935,21,FALSE))</f>
        <v>0.44</v>
      </c>
      <c r="AC244" s="4">
        <f>IF($H244=0,"",VLOOKUP($G244,Data!$G$3:$BA$2935,22,FALSE))</f>
        <v>0.08</v>
      </c>
      <c r="AD244" s="4">
        <f>IF($H244=0,"",VLOOKUP($G244,Data!$G$3:$BA$2935,23,FALSE))</f>
        <v>0.2</v>
      </c>
      <c r="AE244" s="4">
        <f>IF($H244=0,"",VLOOKUP($G244,Data!$G$3:$BA$2935,24,FALSE))</f>
        <v>0.98</v>
      </c>
      <c r="AF244" s="4">
        <f>IF($H244=0,"",VLOOKUP($G244,Data!$G$3:$BA$2935,25,FALSE))</f>
        <v>0.1</v>
      </c>
      <c r="AG244" s="4">
        <f>IF($H244=0,"",VLOOKUP($G244,Data!$G$3:$BA$2935,26,FALSE))</f>
        <v>-0.1</v>
      </c>
      <c r="AH244" s="4" t="str">
        <f>IF($H244=0,"",VLOOKUP($G244,Data!$G$3:$BA$2935,27,FALSE))</f>
        <v>/</v>
      </c>
      <c r="AI244" s="4" t="str">
        <f>IF($H244=0,"",VLOOKUP($G244,Data!$G$3:$BA$2935,28,FALSE))</f>
        <v>/</v>
      </c>
      <c r="AJ244" s="4" t="str">
        <f>IF($H244=0,"",VLOOKUP($G244,Data!$G$3:$BA$2935,29,FALSE))</f>
        <v/>
      </c>
      <c r="AK244" s="4" t="str">
        <f>IF($H244=0,"",VLOOKUP($G244,Data!$G$3:$BA$2935,30,FALSE))</f>
        <v/>
      </c>
      <c r="AL244" s="4" t="str">
        <f>IF($H244=0,"",VLOOKUP($G244,Data!$G$3:$BA$2935,31,FALSE))</f>
        <v/>
      </c>
      <c r="AM244" s="4" t="str">
        <f>IF($H244=0,"",VLOOKUP($G244,Data!$G$3:$BA$2935,32,FALSE))</f>
        <v/>
      </c>
      <c r="AN244" s="4" t="str">
        <f>IF($H244=0,"",VLOOKUP($G244,Data!$G$3:$BA$2935,33,FALSE))</f>
        <v/>
      </c>
      <c r="AO244" s="4" t="str">
        <f>IF($H244=0,"",VLOOKUP($G244,Data!$G$3:$BA$2935,34,FALSE))</f>
        <v/>
      </c>
      <c r="AP244" s="4" t="str">
        <f>IF($H244=0,"",VLOOKUP($G244,Data!$G$3:$BA$2935,35,FALSE))</f>
        <v/>
      </c>
      <c r="AQ244" s="4" t="str">
        <f>IF($H244=0,"",VLOOKUP($G244,Data!$G$3:$BA$2935,36,FALSE))</f>
        <v/>
      </c>
      <c r="AR244" s="4" t="str">
        <f>IF($H244=0,"",VLOOKUP($G244,Data!$G$3:$BA$2935,37,FALSE))</f>
        <v/>
      </c>
      <c r="AS244" s="4" t="str">
        <f>IF($H244=0,"",VLOOKUP($G244,Data!$G$3:$BA$2935,38,FALSE))</f>
        <v/>
      </c>
      <c r="AT244" s="4" t="str">
        <f>IF($H244=0,"",VLOOKUP($G244,Data!$G$3:$BA$2935,39,FALSE))</f>
        <v/>
      </c>
    </row>
    <row r="245" spans="1:46" x14ac:dyDescent="0.25">
      <c r="A245" s="4">
        <f>PSSE!A247</f>
        <v>954072</v>
      </c>
      <c r="B245" s="4" t="str">
        <f>PSSE!B247</f>
        <v>DAKMI4_H2</v>
      </c>
      <c r="C245" s="4">
        <f>PSSE!D247</f>
        <v>13.8</v>
      </c>
      <c r="D245" s="4">
        <f>PSSE!E247</f>
        <v>74</v>
      </c>
      <c r="E245" s="4" t="str">
        <f>PSSE!F247</f>
        <v>TD</v>
      </c>
      <c r="F245" s="4">
        <f>PSSE!G247</f>
        <v>1</v>
      </c>
      <c r="G245" s="4" t="str">
        <f t="shared" si="3"/>
        <v>PSS13.874TD1</v>
      </c>
      <c r="H245" s="4">
        <f>COUNTIF(Data!$G$3:$BA$2935,PSS!$G245)</f>
        <v>1</v>
      </c>
      <c r="I245" s="4" t="str">
        <f>IF($H245=0,"",VLOOKUP($G245,Data!$G$3:$BA$2935,2,FALSE))</f>
        <v>'PSS2A'</v>
      </c>
      <c r="J245" s="4">
        <f>PSSE!C247</f>
        <v>1</v>
      </c>
      <c r="K245" s="4">
        <f>IF($H245=0,"",VLOOKUP($G245,Data!$G$3:$BA$2935,4,FALSE))</f>
        <v>1</v>
      </c>
      <c r="L245" s="4">
        <f>IF($H245=0,"",VLOOKUP($G245,Data!$G$3:$BA$2935,5,FALSE))</f>
        <v>0</v>
      </c>
      <c r="M245" s="4">
        <f>IF($H245=0,"",VLOOKUP($G245,Data!$G$3:$BA$2935,6,FALSE))</f>
        <v>3</v>
      </c>
      <c r="N245" s="4">
        <f>IF($H245=0,"",VLOOKUP($G245,Data!$G$3:$BA$2935,7,FALSE))</f>
        <v>0</v>
      </c>
      <c r="O245" s="4">
        <f>IF($H245=0,"",VLOOKUP($G245,Data!$G$3:$BA$2935,8,FALSE))</f>
        <v>5</v>
      </c>
      <c r="P245" s="4">
        <f>IF($H245=0,"",VLOOKUP($G245,Data!$G$3:$BA$2935,9,FALSE))</f>
        <v>1</v>
      </c>
      <c r="Q245" s="4">
        <f>IF($H245=0,"",VLOOKUP($G245,Data!$G$3:$BA$2935,10,FALSE))</f>
        <v>2.5</v>
      </c>
      <c r="R245" s="4">
        <f>IF($H245=0,"",VLOOKUP($G245,Data!$G$3:$BA$2935,11,FALSE))</f>
        <v>2.5</v>
      </c>
      <c r="S245" s="4">
        <f>IF($H245=0,"",VLOOKUP($G245,Data!$G$3:$BA$2935,12,FALSE))</f>
        <v>0</v>
      </c>
      <c r="T245" s="4">
        <f>IF($H245=0,"",VLOOKUP($G245,Data!$G$3:$BA$2935,13,FALSE))</f>
        <v>2.5</v>
      </c>
      <c r="U245" s="4">
        <f>IF($H245=0,"",VLOOKUP($G245,Data!$G$3:$BA$2935,14,FALSE))</f>
        <v>0</v>
      </c>
      <c r="V245" s="4">
        <f>IF($H245=0,"",VLOOKUP($G245,Data!$G$3:$BA$2935,15,FALSE))</f>
        <v>2.5</v>
      </c>
      <c r="W245" s="4">
        <f>IF($H245=0,"",VLOOKUP($G245,Data!$G$3:$BA$2935,16,FALSE))</f>
        <v>0.39</v>
      </c>
      <c r="X245" s="4">
        <f>IF($H245=0,"",VLOOKUP($G245,Data!$G$3:$BA$2935,17,FALSE))</f>
        <v>1</v>
      </c>
      <c r="Y245" s="4">
        <f>IF($H245=0,"",VLOOKUP($G245,Data!$G$3:$BA$2935,18,FALSE))</f>
        <v>0</v>
      </c>
      <c r="Z245" s="4">
        <f>IF($H245=0,"",VLOOKUP($G245,Data!$G$3:$BA$2935,19,FALSE))</f>
        <v>0.1</v>
      </c>
      <c r="AA245" s="4">
        <f>IF($H245=0,"",VLOOKUP($G245,Data!$G$3:$BA$2935,20,FALSE))</f>
        <v>6.5</v>
      </c>
      <c r="AB245" s="4">
        <f>IF($H245=0,"",VLOOKUP($G245,Data!$G$3:$BA$2935,21,FALSE))</f>
        <v>0.44</v>
      </c>
      <c r="AC245" s="4">
        <f>IF($H245=0,"",VLOOKUP($G245,Data!$G$3:$BA$2935,22,FALSE))</f>
        <v>0.08</v>
      </c>
      <c r="AD245" s="4">
        <f>IF($H245=0,"",VLOOKUP($G245,Data!$G$3:$BA$2935,23,FALSE))</f>
        <v>0.2</v>
      </c>
      <c r="AE245" s="4">
        <f>IF($H245=0,"",VLOOKUP($G245,Data!$G$3:$BA$2935,24,FALSE))</f>
        <v>0.98</v>
      </c>
      <c r="AF245" s="4">
        <f>IF($H245=0,"",VLOOKUP($G245,Data!$G$3:$BA$2935,25,FALSE))</f>
        <v>0.1</v>
      </c>
      <c r="AG245" s="4">
        <f>IF($H245=0,"",VLOOKUP($G245,Data!$G$3:$BA$2935,26,FALSE))</f>
        <v>-0.1</v>
      </c>
      <c r="AH245" s="4" t="str">
        <f>IF($H245=0,"",VLOOKUP($G245,Data!$G$3:$BA$2935,27,FALSE))</f>
        <v>/</v>
      </c>
      <c r="AI245" s="4" t="str">
        <f>IF($H245=0,"",VLOOKUP($G245,Data!$G$3:$BA$2935,28,FALSE))</f>
        <v>/</v>
      </c>
      <c r="AJ245" s="4" t="str">
        <f>IF($H245=0,"",VLOOKUP($G245,Data!$G$3:$BA$2935,29,FALSE))</f>
        <v/>
      </c>
      <c r="AK245" s="4" t="str">
        <f>IF($H245=0,"",VLOOKUP($G245,Data!$G$3:$BA$2935,30,FALSE))</f>
        <v/>
      </c>
      <c r="AL245" s="4" t="str">
        <f>IF($H245=0,"",VLOOKUP($G245,Data!$G$3:$BA$2935,31,FALSE))</f>
        <v/>
      </c>
      <c r="AM245" s="4" t="str">
        <f>IF($H245=0,"",VLOOKUP($G245,Data!$G$3:$BA$2935,32,FALSE))</f>
        <v/>
      </c>
      <c r="AN245" s="4" t="str">
        <f>IF($H245=0,"",VLOOKUP($G245,Data!$G$3:$BA$2935,33,FALSE))</f>
        <v/>
      </c>
      <c r="AO245" s="4" t="str">
        <f>IF($H245=0,"",VLOOKUP($G245,Data!$G$3:$BA$2935,34,FALSE))</f>
        <v/>
      </c>
      <c r="AP245" s="4" t="str">
        <f>IF($H245=0,"",VLOOKUP($G245,Data!$G$3:$BA$2935,35,FALSE))</f>
        <v/>
      </c>
      <c r="AQ245" s="4" t="str">
        <f>IF($H245=0,"",VLOOKUP($G245,Data!$G$3:$BA$2935,36,FALSE))</f>
        <v/>
      </c>
      <c r="AR245" s="4" t="str">
        <f>IF($H245=0,"",VLOOKUP($G245,Data!$G$3:$BA$2935,37,FALSE))</f>
        <v/>
      </c>
      <c r="AS245" s="4" t="str">
        <f>IF($H245=0,"",VLOOKUP($G245,Data!$G$3:$BA$2935,38,FALSE))</f>
        <v/>
      </c>
      <c r="AT245" s="4" t="str">
        <f>IF($H245=0,"",VLOOKUP($G245,Data!$G$3:$BA$2935,39,FALSE))</f>
        <v/>
      </c>
    </row>
    <row r="246" spans="1:46" x14ac:dyDescent="0.25">
      <c r="A246" s="4">
        <f>PSSE!A248</f>
        <v>954081</v>
      </c>
      <c r="B246" s="4" t="str">
        <f>PSSE!B248</f>
        <v>SONGBUNG2_H1</v>
      </c>
      <c r="C246" s="4">
        <f>PSSE!D248</f>
        <v>13.8</v>
      </c>
      <c r="D246" s="4">
        <f>PSSE!E248</f>
        <v>110</v>
      </c>
      <c r="E246" s="4" t="str">
        <f>PSSE!F248</f>
        <v>TD</v>
      </c>
      <c r="F246" s="4">
        <f>PSSE!G248</f>
        <v>1</v>
      </c>
      <c r="G246" s="4" t="str">
        <f t="shared" si="3"/>
        <v>PSS13.8110TD1</v>
      </c>
      <c r="H246" s="4">
        <f>COUNTIF(Data!$G$3:$BA$2935,PSS!$G246)</f>
        <v>1</v>
      </c>
      <c r="I246" s="4" t="str">
        <f>IF($H246=0,"",VLOOKUP($G246,Data!$G$3:$BA$2935,2,FALSE))</f>
        <v>'PSS2A'</v>
      </c>
      <c r="J246" s="4">
        <f>PSSE!C248</f>
        <v>1</v>
      </c>
      <c r="K246" s="4">
        <f>IF($H246=0,"",VLOOKUP($G246,Data!$G$3:$BA$2935,4,FALSE))</f>
        <v>1</v>
      </c>
      <c r="L246" s="4">
        <f>IF($H246=0,"",VLOOKUP($G246,Data!$G$3:$BA$2935,5,FALSE))</f>
        <v>0</v>
      </c>
      <c r="M246" s="4">
        <f>IF($H246=0,"",VLOOKUP($G246,Data!$G$3:$BA$2935,6,FALSE))</f>
        <v>3</v>
      </c>
      <c r="N246" s="4">
        <f>IF($H246=0,"",VLOOKUP($G246,Data!$G$3:$BA$2935,7,FALSE))</f>
        <v>0</v>
      </c>
      <c r="O246" s="4">
        <f>IF($H246=0,"",VLOOKUP($G246,Data!$G$3:$BA$2935,8,FALSE))</f>
        <v>5</v>
      </c>
      <c r="P246" s="4">
        <f>IF($H246=0,"",VLOOKUP($G246,Data!$G$3:$BA$2935,9,FALSE))</f>
        <v>1</v>
      </c>
      <c r="Q246" s="4">
        <f>IF($H246=0,"",VLOOKUP($G246,Data!$G$3:$BA$2935,10,FALSE))</f>
        <v>2.5</v>
      </c>
      <c r="R246" s="4">
        <f>IF($H246=0,"",VLOOKUP($G246,Data!$G$3:$BA$2935,11,FALSE))</f>
        <v>2.5</v>
      </c>
      <c r="S246" s="4">
        <f>IF($H246=0,"",VLOOKUP($G246,Data!$G$3:$BA$2935,12,FALSE))</f>
        <v>0</v>
      </c>
      <c r="T246" s="4">
        <f>IF($H246=0,"",VLOOKUP($G246,Data!$G$3:$BA$2935,13,FALSE))</f>
        <v>2.5</v>
      </c>
      <c r="U246" s="4">
        <f>IF($H246=0,"",VLOOKUP($G246,Data!$G$3:$BA$2935,14,FALSE))</f>
        <v>0</v>
      </c>
      <c r="V246" s="4">
        <f>IF($H246=0,"",VLOOKUP($G246,Data!$G$3:$BA$2935,15,FALSE))</f>
        <v>2.5</v>
      </c>
      <c r="W246" s="4">
        <f>IF($H246=0,"",VLOOKUP($G246,Data!$G$3:$BA$2935,16,FALSE))</f>
        <v>0.39</v>
      </c>
      <c r="X246" s="4">
        <f>IF($H246=0,"",VLOOKUP($G246,Data!$G$3:$BA$2935,17,FALSE))</f>
        <v>1</v>
      </c>
      <c r="Y246" s="4">
        <f>IF($H246=0,"",VLOOKUP($G246,Data!$G$3:$BA$2935,18,FALSE))</f>
        <v>0</v>
      </c>
      <c r="Z246" s="4">
        <f>IF($H246=0,"",VLOOKUP($G246,Data!$G$3:$BA$2935,19,FALSE))</f>
        <v>0.1</v>
      </c>
      <c r="AA246" s="4">
        <f>IF($H246=0,"",VLOOKUP($G246,Data!$G$3:$BA$2935,20,FALSE))</f>
        <v>6.5</v>
      </c>
      <c r="AB246" s="4">
        <f>IF($H246=0,"",VLOOKUP($G246,Data!$G$3:$BA$2935,21,FALSE))</f>
        <v>0.44</v>
      </c>
      <c r="AC246" s="4">
        <f>IF($H246=0,"",VLOOKUP($G246,Data!$G$3:$BA$2935,22,FALSE))</f>
        <v>0.08</v>
      </c>
      <c r="AD246" s="4">
        <f>IF($H246=0,"",VLOOKUP($G246,Data!$G$3:$BA$2935,23,FALSE))</f>
        <v>0.2</v>
      </c>
      <c r="AE246" s="4">
        <f>IF($H246=0,"",VLOOKUP($G246,Data!$G$3:$BA$2935,24,FALSE))</f>
        <v>0.98</v>
      </c>
      <c r="AF246" s="4">
        <f>IF($H246=0,"",VLOOKUP($G246,Data!$G$3:$BA$2935,25,FALSE))</f>
        <v>0.1</v>
      </c>
      <c r="AG246" s="4">
        <f>IF($H246=0,"",VLOOKUP($G246,Data!$G$3:$BA$2935,26,FALSE))</f>
        <v>-0.1</v>
      </c>
      <c r="AH246" s="4" t="str">
        <f>IF($H246=0,"",VLOOKUP($G246,Data!$G$3:$BA$2935,27,FALSE))</f>
        <v>/</v>
      </c>
      <c r="AI246" s="4" t="str">
        <f>IF($H246=0,"",VLOOKUP($G246,Data!$G$3:$BA$2935,28,FALSE))</f>
        <v>/</v>
      </c>
      <c r="AJ246" s="4" t="str">
        <f>IF($H246=0,"",VLOOKUP($G246,Data!$G$3:$BA$2935,29,FALSE))</f>
        <v/>
      </c>
      <c r="AK246" s="4" t="str">
        <f>IF($H246=0,"",VLOOKUP($G246,Data!$G$3:$BA$2935,30,FALSE))</f>
        <v/>
      </c>
      <c r="AL246" s="4" t="str">
        <f>IF($H246=0,"",VLOOKUP($G246,Data!$G$3:$BA$2935,31,FALSE))</f>
        <v/>
      </c>
      <c r="AM246" s="4" t="str">
        <f>IF($H246=0,"",VLOOKUP($G246,Data!$G$3:$BA$2935,32,FALSE))</f>
        <v/>
      </c>
      <c r="AN246" s="4" t="str">
        <f>IF($H246=0,"",VLOOKUP($G246,Data!$G$3:$BA$2935,33,FALSE))</f>
        <v/>
      </c>
      <c r="AO246" s="4" t="str">
        <f>IF($H246=0,"",VLOOKUP($G246,Data!$G$3:$BA$2935,34,FALSE))</f>
        <v/>
      </c>
      <c r="AP246" s="4" t="str">
        <f>IF($H246=0,"",VLOOKUP($G246,Data!$G$3:$BA$2935,35,FALSE))</f>
        <v/>
      </c>
      <c r="AQ246" s="4" t="str">
        <f>IF($H246=0,"",VLOOKUP($G246,Data!$G$3:$BA$2935,36,FALSE))</f>
        <v/>
      </c>
      <c r="AR246" s="4" t="str">
        <f>IF($H246=0,"",VLOOKUP($G246,Data!$G$3:$BA$2935,37,FALSE))</f>
        <v/>
      </c>
      <c r="AS246" s="4" t="str">
        <f>IF($H246=0,"",VLOOKUP($G246,Data!$G$3:$BA$2935,38,FALSE))</f>
        <v/>
      </c>
      <c r="AT246" s="4" t="str">
        <f>IF($H246=0,"",VLOOKUP($G246,Data!$G$3:$BA$2935,39,FALSE))</f>
        <v/>
      </c>
    </row>
    <row r="247" spans="1:46" x14ac:dyDescent="0.25">
      <c r="A247" s="4">
        <f>PSSE!A249</f>
        <v>954091</v>
      </c>
      <c r="B247" s="4" t="str">
        <f>PSSE!B249</f>
        <v>SONGBUNG5_H1</v>
      </c>
      <c r="C247" s="4">
        <f>PSSE!D249</f>
        <v>10.5</v>
      </c>
      <c r="D247" s="4">
        <f>PSSE!E249</f>
        <v>49</v>
      </c>
      <c r="E247" s="4" t="str">
        <f>PSSE!F249</f>
        <v>TD</v>
      </c>
      <c r="F247" s="4">
        <f>PSSE!G249</f>
        <v>1</v>
      </c>
      <c r="G247" s="4" t="str">
        <f t="shared" si="3"/>
        <v>PSS10.549TD1</v>
      </c>
      <c r="H247" s="4">
        <f>COUNTIF(Data!$G$3:$BA$2935,PSS!$G247)</f>
        <v>1</v>
      </c>
      <c r="I247" s="4" t="str">
        <f>IF($H247=0,"",VLOOKUP($G247,Data!$G$3:$BA$2935,2,FALSE))</f>
        <v>'PSS2A'</v>
      </c>
      <c r="J247" s="4">
        <f>PSSE!C249</f>
        <v>1</v>
      </c>
      <c r="K247" s="4">
        <f>IF($H247=0,"",VLOOKUP($G247,Data!$G$3:$BA$2935,4,FALSE))</f>
        <v>1</v>
      </c>
      <c r="L247" s="4">
        <f>IF($H247=0,"",VLOOKUP($G247,Data!$G$3:$BA$2935,5,FALSE))</f>
        <v>0</v>
      </c>
      <c r="M247" s="4">
        <f>IF($H247=0,"",VLOOKUP($G247,Data!$G$3:$BA$2935,6,FALSE))</f>
        <v>3</v>
      </c>
      <c r="N247" s="4">
        <f>IF($H247=0,"",VLOOKUP($G247,Data!$G$3:$BA$2935,7,FALSE))</f>
        <v>0</v>
      </c>
      <c r="O247" s="4">
        <f>IF($H247=0,"",VLOOKUP($G247,Data!$G$3:$BA$2935,8,FALSE))</f>
        <v>5</v>
      </c>
      <c r="P247" s="4">
        <f>IF($H247=0,"",VLOOKUP($G247,Data!$G$3:$BA$2935,9,FALSE))</f>
        <v>1</v>
      </c>
      <c r="Q247" s="4">
        <f>IF($H247=0,"",VLOOKUP($G247,Data!$G$3:$BA$2935,10,FALSE))</f>
        <v>2.5</v>
      </c>
      <c r="R247" s="4">
        <f>IF($H247=0,"",VLOOKUP($G247,Data!$G$3:$BA$2935,11,FALSE))</f>
        <v>2.5</v>
      </c>
      <c r="S247" s="4">
        <f>IF($H247=0,"",VLOOKUP($G247,Data!$G$3:$BA$2935,12,FALSE))</f>
        <v>0</v>
      </c>
      <c r="T247" s="4">
        <f>IF($H247=0,"",VLOOKUP($G247,Data!$G$3:$BA$2935,13,FALSE))</f>
        <v>2.5</v>
      </c>
      <c r="U247" s="4">
        <f>IF($H247=0,"",VLOOKUP($G247,Data!$G$3:$BA$2935,14,FALSE))</f>
        <v>0</v>
      </c>
      <c r="V247" s="4">
        <f>IF($H247=0,"",VLOOKUP($G247,Data!$G$3:$BA$2935,15,FALSE))</f>
        <v>2.5</v>
      </c>
      <c r="W247" s="4">
        <f>IF($H247=0,"",VLOOKUP($G247,Data!$G$3:$BA$2935,16,FALSE))</f>
        <v>0.39</v>
      </c>
      <c r="X247" s="4">
        <f>IF($H247=0,"",VLOOKUP($G247,Data!$G$3:$BA$2935,17,FALSE))</f>
        <v>1</v>
      </c>
      <c r="Y247" s="4">
        <f>IF($H247=0,"",VLOOKUP($G247,Data!$G$3:$BA$2935,18,FALSE))</f>
        <v>0</v>
      </c>
      <c r="Z247" s="4">
        <f>IF($H247=0,"",VLOOKUP($G247,Data!$G$3:$BA$2935,19,FALSE))</f>
        <v>0.1</v>
      </c>
      <c r="AA247" s="4">
        <f>IF($H247=0,"",VLOOKUP($G247,Data!$G$3:$BA$2935,20,FALSE))</f>
        <v>6.5</v>
      </c>
      <c r="AB247" s="4">
        <f>IF($H247=0,"",VLOOKUP($G247,Data!$G$3:$BA$2935,21,FALSE))</f>
        <v>0.44</v>
      </c>
      <c r="AC247" s="4">
        <f>IF($H247=0,"",VLOOKUP($G247,Data!$G$3:$BA$2935,22,FALSE))</f>
        <v>0.08</v>
      </c>
      <c r="AD247" s="4">
        <f>IF($H247=0,"",VLOOKUP($G247,Data!$G$3:$BA$2935,23,FALSE))</f>
        <v>0.2</v>
      </c>
      <c r="AE247" s="4">
        <f>IF($H247=0,"",VLOOKUP($G247,Data!$G$3:$BA$2935,24,FALSE))</f>
        <v>0.98</v>
      </c>
      <c r="AF247" s="4">
        <f>IF($H247=0,"",VLOOKUP($G247,Data!$G$3:$BA$2935,25,FALSE))</f>
        <v>0.1</v>
      </c>
      <c r="AG247" s="4">
        <f>IF($H247=0,"",VLOOKUP($G247,Data!$G$3:$BA$2935,26,FALSE))</f>
        <v>-0.1</v>
      </c>
      <c r="AH247" s="4" t="str">
        <f>IF($H247=0,"",VLOOKUP($G247,Data!$G$3:$BA$2935,27,FALSE))</f>
        <v>/</v>
      </c>
      <c r="AI247" s="4" t="str">
        <f>IF($H247=0,"",VLOOKUP($G247,Data!$G$3:$BA$2935,28,FALSE))</f>
        <v>/</v>
      </c>
      <c r="AJ247" s="4" t="str">
        <f>IF($H247=0,"",VLOOKUP($G247,Data!$G$3:$BA$2935,29,FALSE))</f>
        <v/>
      </c>
      <c r="AK247" s="4" t="str">
        <f>IF($H247=0,"",VLOOKUP($G247,Data!$G$3:$BA$2935,30,FALSE))</f>
        <v/>
      </c>
      <c r="AL247" s="4" t="str">
        <f>IF($H247=0,"",VLOOKUP($G247,Data!$G$3:$BA$2935,31,FALSE))</f>
        <v/>
      </c>
      <c r="AM247" s="4" t="str">
        <f>IF($H247=0,"",VLOOKUP($G247,Data!$G$3:$BA$2935,32,FALSE))</f>
        <v/>
      </c>
      <c r="AN247" s="4" t="str">
        <f>IF($H247=0,"",VLOOKUP($G247,Data!$G$3:$BA$2935,33,FALSE))</f>
        <v/>
      </c>
      <c r="AO247" s="4" t="str">
        <f>IF($H247=0,"",VLOOKUP($G247,Data!$G$3:$BA$2935,34,FALSE))</f>
        <v/>
      </c>
      <c r="AP247" s="4" t="str">
        <f>IF($H247=0,"",VLOOKUP($G247,Data!$G$3:$BA$2935,35,FALSE))</f>
        <v/>
      </c>
      <c r="AQ247" s="4" t="str">
        <f>IF($H247=0,"",VLOOKUP($G247,Data!$G$3:$BA$2935,36,FALSE))</f>
        <v/>
      </c>
      <c r="AR247" s="4" t="str">
        <f>IF($H247=0,"",VLOOKUP($G247,Data!$G$3:$BA$2935,37,FALSE))</f>
        <v/>
      </c>
      <c r="AS247" s="4" t="str">
        <f>IF($H247=0,"",VLOOKUP($G247,Data!$G$3:$BA$2935,38,FALSE))</f>
        <v/>
      </c>
      <c r="AT247" s="4" t="str">
        <f>IF($H247=0,"",VLOOKUP($G247,Data!$G$3:$BA$2935,39,FALSE))</f>
        <v/>
      </c>
    </row>
    <row r="248" spans="1:46" x14ac:dyDescent="0.25">
      <c r="A248" s="4">
        <f>PSSE!A250</f>
        <v>954091</v>
      </c>
      <c r="B248" s="4" t="str">
        <f>PSSE!B250</f>
        <v>SONGBUNG5_H1</v>
      </c>
      <c r="C248" s="4">
        <f>PSSE!D250</f>
        <v>10.5</v>
      </c>
      <c r="D248" s="4">
        <f>PSSE!E250</f>
        <v>25.5</v>
      </c>
      <c r="E248" s="4" t="str">
        <f>PSSE!F250</f>
        <v>TD</v>
      </c>
      <c r="F248" s="4">
        <f>PSSE!G250</f>
        <v>1</v>
      </c>
      <c r="G248" s="4" t="str">
        <f t="shared" si="3"/>
        <v>PSS10.525.5TD1</v>
      </c>
      <c r="H248" s="4">
        <f>COUNTIF(Data!$G$3:$BA$2935,PSS!$G248)</f>
        <v>1</v>
      </c>
      <c r="I248" s="4" t="str">
        <f>IF($H248=0,"",VLOOKUP($G248,Data!$G$3:$BA$2935,2,FALSE))</f>
        <v>'PSS2A'</v>
      </c>
      <c r="J248" s="4">
        <f>PSSE!C250</f>
        <v>2</v>
      </c>
      <c r="K248" s="4">
        <f>IF($H248=0,"",VLOOKUP($G248,Data!$G$3:$BA$2935,4,FALSE))</f>
        <v>1</v>
      </c>
      <c r="L248" s="4">
        <f>IF($H248=0,"",VLOOKUP($G248,Data!$G$3:$BA$2935,5,FALSE))</f>
        <v>0</v>
      </c>
      <c r="M248" s="4">
        <f>IF($H248=0,"",VLOOKUP($G248,Data!$G$3:$BA$2935,6,FALSE))</f>
        <v>3</v>
      </c>
      <c r="N248" s="4">
        <f>IF($H248=0,"",VLOOKUP($G248,Data!$G$3:$BA$2935,7,FALSE))</f>
        <v>0</v>
      </c>
      <c r="O248" s="4">
        <f>IF($H248=0,"",VLOOKUP($G248,Data!$G$3:$BA$2935,8,FALSE))</f>
        <v>5</v>
      </c>
      <c r="P248" s="4">
        <f>IF($H248=0,"",VLOOKUP($G248,Data!$G$3:$BA$2935,9,FALSE))</f>
        <v>1</v>
      </c>
      <c r="Q248" s="4">
        <f>IF($H248=0,"",VLOOKUP($G248,Data!$G$3:$BA$2935,10,FALSE))</f>
        <v>2.5</v>
      </c>
      <c r="R248" s="4">
        <f>IF($H248=0,"",VLOOKUP($G248,Data!$G$3:$BA$2935,11,FALSE))</f>
        <v>2.5</v>
      </c>
      <c r="S248" s="4">
        <f>IF($H248=0,"",VLOOKUP($G248,Data!$G$3:$BA$2935,12,FALSE))</f>
        <v>0</v>
      </c>
      <c r="T248" s="4">
        <f>IF($H248=0,"",VLOOKUP($G248,Data!$G$3:$BA$2935,13,FALSE))</f>
        <v>2.5</v>
      </c>
      <c r="U248" s="4">
        <f>IF($H248=0,"",VLOOKUP($G248,Data!$G$3:$BA$2935,14,FALSE))</f>
        <v>0</v>
      </c>
      <c r="V248" s="4">
        <f>IF($H248=0,"",VLOOKUP($G248,Data!$G$3:$BA$2935,15,FALSE))</f>
        <v>2.5</v>
      </c>
      <c r="W248" s="4">
        <f>IF($H248=0,"",VLOOKUP($G248,Data!$G$3:$BA$2935,16,FALSE))</f>
        <v>0.39</v>
      </c>
      <c r="X248" s="4">
        <f>IF($H248=0,"",VLOOKUP($G248,Data!$G$3:$BA$2935,17,FALSE))</f>
        <v>1</v>
      </c>
      <c r="Y248" s="4">
        <f>IF($H248=0,"",VLOOKUP($G248,Data!$G$3:$BA$2935,18,FALSE))</f>
        <v>0</v>
      </c>
      <c r="Z248" s="4">
        <f>IF($H248=0,"",VLOOKUP($G248,Data!$G$3:$BA$2935,19,FALSE))</f>
        <v>0.1</v>
      </c>
      <c r="AA248" s="4">
        <f>IF($H248=0,"",VLOOKUP($G248,Data!$G$3:$BA$2935,20,FALSE))</f>
        <v>6.5</v>
      </c>
      <c r="AB248" s="4">
        <f>IF($H248=0,"",VLOOKUP($G248,Data!$G$3:$BA$2935,21,FALSE))</f>
        <v>0.44</v>
      </c>
      <c r="AC248" s="4">
        <f>IF($H248=0,"",VLOOKUP($G248,Data!$G$3:$BA$2935,22,FALSE))</f>
        <v>0.08</v>
      </c>
      <c r="AD248" s="4">
        <f>IF($H248=0,"",VLOOKUP($G248,Data!$G$3:$BA$2935,23,FALSE))</f>
        <v>0.2</v>
      </c>
      <c r="AE248" s="4">
        <f>IF($H248=0,"",VLOOKUP($G248,Data!$G$3:$BA$2935,24,FALSE))</f>
        <v>0.98</v>
      </c>
      <c r="AF248" s="4">
        <f>IF($H248=0,"",VLOOKUP($G248,Data!$G$3:$BA$2935,25,FALSE))</f>
        <v>0.1</v>
      </c>
      <c r="AG248" s="4">
        <f>IF($H248=0,"",VLOOKUP($G248,Data!$G$3:$BA$2935,26,FALSE))</f>
        <v>-0.1</v>
      </c>
      <c r="AH248" s="4" t="str">
        <f>IF($H248=0,"",VLOOKUP($G248,Data!$G$3:$BA$2935,27,FALSE))</f>
        <v>/</v>
      </c>
      <c r="AI248" s="4" t="str">
        <f>IF($H248=0,"",VLOOKUP($G248,Data!$G$3:$BA$2935,28,FALSE))</f>
        <v>/</v>
      </c>
      <c r="AJ248" s="4" t="str">
        <f>IF($H248=0,"",VLOOKUP($G248,Data!$G$3:$BA$2935,29,FALSE))</f>
        <v/>
      </c>
      <c r="AK248" s="4" t="str">
        <f>IF($H248=0,"",VLOOKUP($G248,Data!$G$3:$BA$2935,30,FALSE))</f>
        <v/>
      </c>
      <c r="AL248" s="4" t="str">
        <f>IF($H248=0,"",VLOOKUP($G248,Data!$G$3:$BA$2935,31,FALSE))</f>
        <v/>
      </c>
      <c r="AM248" s="4" t="str">
        <f>IF($H248=0,"",VLOOKUP($G248,Data!$G$3:$BA$2935,32,FALSE))</f>
        <v/>
      </c>
      <c r="AN248" s="4" t="str">
        <f>IF($H248=0,"",VLOOKUP($G248,Data!$G$3:$BA$2935,33,FALSE))</f>
        <v/>
      </c>
      <c r="AO248" s="4" t="str">
        <f>IF($H248=0,"",VLOOKUP($G248,Data!$G$3:$BA$2935,34,FALSE))</f>
        <v/>
      </c>
      <c r="AP248" s="4" t="str">
        <f>IF($H248=0,"",VLOOKUP($G248,Data!$G$3:$BA$2935,35,FALSE))</f>
        <v/>
      </c>
      <c r="AQ248" s="4" t="str">
        <f>IF($H248=0,"",VLOOKUP($G248,Data!$G$3:$BA$2935,36,FALSE))</f>
        <v/>
      </c>
      <c r="AR248" s="4" t="str">
        <f>IF($H248=0,"",VLOOKUP($G248,Data!$G$3:$BA$2935,37,FALSE))</f>
        <v/>
      </c>
      <c r="AS248" s="4" t="str">
        <f>IF($H248=0,"",VLOOKUP($G248,Data!$G$3:$BA$2935,38,FALSE))</f>
        <v/>
      </c>
      <c r="AT248" s="4" t="str">
        <f>IF($H248=0,"",VLOOKUP($G248,Data!$G$3:$BA$2935,39,FALSE))</f>
        <v/>
      </c>
    </row>
    <row r="249" spans="1:46" x14ac:dyDescent="0.25">
      <c r="A249" s="4">
        <f>PSSE!A251</f>
        <v>954092</v>
      </c>
      <c r="B249" s="4" t="str">
        <f>PSSE!B251</f>
        <v>SONGBUNG5_H2</v>
      </c>
      <c r="C249" s="4">
        <f>PSSE!D251</f>
        <v>10.5</v>
      </c>
      <c r="D249" s="4">
        <f>PSSE!E251</f>
        <v>25.5</v>
      </c>
      <c r="E249" s="4" t="str">
        <f>PSSE!F251</f>
        <v>TD</v>
      </c>
      <c r="F249" s="4">
        <f>PSSE!G251</f>
        <v>1</v>
      </c>
      <c r="G249" s="4" t="str">
        <f t="shared" si="3"/>
        <v>PSS10.525.5TD1</v>
      </c>
      <c r="H249" s="4">
        <f>COUNTIF(Data!$G$3:$BA$2935,PSS!$G249)</f>
        <v>1</v>
      </c>
      <c r="I249" s="4" t="str">
        <f>IF($H249=0,"",VLOOKUP($G249,Data!$G$3:$BA$2935,2,FALSE))</f>
        <v>'PSS2A'</v>
      </c>
      <c r="J249" s="4">
        <f>PSSE!C251</f>
        <v>1</v>
      </c>
      <c r="K249" s="4">
        <f>IF($H249=0,"",VLOOKUP($G249,Data!$G$3:$BA$2935,4,FALSE))</f>
        <v>1</v>
      </c>
      <c r="L249" s="4">
        <f>IF($H249=0,"",VLOOKUP($G249,Data!$G$3:$BA$2935,5,FALSE))</f>
        <v>0</v>
      </c>
      <c r="M249" s="4">
        <f>IF($H249=0,"",VLOOKUP($G249,Data!$G$3:$BA$2935,6,FALSE))</f>
        <v>3</v>
      </c>
      <c r="N249" s="4">
        <f>IF($H249=0,"",VLOOKUP($G249,Data!$G$3:$BA$2935,7,FALSE))</f>
        <v>0</v>
      </c>
      <c r="O249" s="4">
        <f>IF($H249=0,"",VLOOKUP($G249,Data!$G$3:$BA$2935,8,FALSE))</f>
        <v>5</v>
      </c>
      <c r="P249" s="4">
        <f>IF($H249=0,"",VLOOKUP($G249,Data!$G$3:$BA$2935,9,FALSE))</f>
        <v>1</v>
      </c>
      <c r="Q249" s="4">
        <f>IF($H249=0,"",VLOOKUP($G249,Data!$G$3:$BA$2935,10,FALSE))</f>
        <v>2.5</v>
      </c>
      <c r="R249" s="4">
        <f>IF($H249=0,"",VLOOKUP($G249,Data!$G$3:$BA$2935,11,FALSE))</f>
        <v>2.5</v>
      </c>
      <c r="S249" s="4">
        <f>IF($H249=0,"",VLOOKUP($G249,Data!$G$3:$BA$2935,12,FALSE))</f>
        <v>0</v>
      </c>
      <c r="T249" s="4">
        <f>IF($H249=0,"",VLOOKUP($G249,Data!$G$3:$BA$2935,13,FALSE))</f>
        <v>2.5</v>
      </c>
      <c r="U249" s="4">
        <f>IF($H249=0,"",VLOOKUP($G249,Data!$G$3:$BA$2935,14,FALSE))</f>
        <v>0</v>
      </c>
      <c r="V249" s="4">
        <f>IF($H249=0,"",VLOOKUP($G249,Data!$G$3:$BA$2935,15,FALSE))</f>
        <v>2.5</v>
      </c>
      <c r="W249" s="4">
        <f>IF($H249=0,"",VLOOKUP($G249,Data!$G$3:$BA$2935,16,FALSE))</f>
        <v>0.39</v>
      </c>
      <c r="X249" s="4">
        <f>IF($H249=0,"",VLOOKUP($G249,Data!$G$3:$BA$2935,17,FALSE))</f>
        <v>1</v>
      </c>
      <c r="Y249" s="4">
        <f>IF($H249=0,"",VLOOKUP($G249,Data!$G$3:$BA$2935,18,FALSE))</f>
        <v>0</v>
      </c>
      <c r="Z249" s="4">
        <f>IF($H249=0,"",VLOOKUP($G249,Data!$G$3:$BA$2935,19,FALSE))</f>
        <v>0.1</v>
      </c>
      <c r="AA249" s="4">
        <f>IF($H249=0,"",VLOOKUP($G249,Data!$G$3:$BA$2935,20,FALSE))</f>
        <v>6.5</v>
      </c>
      <c r="AB249" s="4">
        <f>IF($H249=0,"",VLOOKUP($G249,Data!$G$3:$BA$2935,21,FALSE))</f>
        <v>0.44</v>
      </c>
      <c r="AC249" s="4">
        <f>IF($H249=0,"",VLOOKUP($G249,Data!$G$3:$BA$2935,22,FALSE))</f>
        <v>0.08</v>
      </c>
      <c r="AD249" s="4">
        <f>IF($H249=0,"",VLOOKUP($G249,Data!$G$3:$BA$2935,23,FALSE))</f>
        <v>0.2</v>
      </c>
      <c r="AE249" s="4">
        <f>IF($H249=0,"",VLOOKUP($G249,Data!$G$3:$BA$2935,24,FALSE))</f>
        <v>0.98</v>
      </c>
      <c r="AF249" s="4">
        <f>IF($H249=0,"",VLOOKUP($G249,Data!$G$3:$BA$2935,25,FALSE))</f>
        <v>0.1</v>
      </c>
      <c r="AG249" s="4">
        <f>IF($H249=0,"",VLOOKUP($G249,Data!$G$3:$BA$2935,26,FALSE))</f>
        <v>-0.1</v>
      </c>
      <c r="AH249" s="4" t="str">
        <f>IF($H249=0,"",VLOOKUP($G249,Data!$G$3:$BA$2935,27,FALSE))</f>
        <v>/</v>
      </c>
      <c r="AI249" s="4" t="str">
        <f>IF($H249=0,"",VLOOKUP($G249,Data!$G$3:$BA$2935,28,FALSE))</f>
        <v>/</v>
      </c>
      <c r="AJ249" s="4" t="str">
        <f>IF($H249=0,"",VLOOKUP($G249,Data!$G$3:$BA$2935,29,FALSE))</f>
        <v/>
      </c>
      <c r="AK249" s="4" t="str">
        <f>IF($H249=0,"",VLOOKUP($G249,Data!$G$3:$BA$2935,30,FALSE))</f>
        <v/>
      </c>
      <c r="AL249" s="4" t="str">
        <f>IF($H249=0,"",VLOOKUP($G249,Data!$G$3:$BA$2935,31,FALSE))</f>
        <v/>
      </c>
      <c r="AM249" s="4" t="str">
        <f>IF($H249=0,"",VLOOKUP($G249,Data!$G$3:$BA$2935,32,FALSE))</f>
        <v/>
      </c>
      <c r="AN249" s="4" t="str">
        <f>IF($H249=0,"",VLOOKUP($G249,Data!$G$3:$BA$2935,33,FALSE))</f>
        <v/>
      </c>
      <c r="AO249" s="4" t="str">
        <f>IF($H249=0,"",VLOOKUP($G249,Data!$G$3:$BA$2935,34,FALSE))</f>
        <v/>
      </c>
      <c r="AP249" s="4" t="str">
        <f>IF($H249=0,"",VLOOKUP($G249,Data!$G$3:$BA$2935,35,FALSE))</f>
        <v/>
      </c>
      <c r="AQ249" s="4" t="str">
        <f>IF($H249=0,"",VLOOKUP($G249,Data!$G$3:$BA$2935,36,FALSE))</f>
        <v/>
      </c>
      <c r="AR249" s="4" t="str">
        <f>IF($H249=0,"",VLOOKUP($G249,Data!$G$3:$BA$2935,37,FALSE))</f>
        <v/>
      </c>
      <c r="AS249" s="4" t="str">
        <f>IF($H249=0,"",VLOOKUP($G249,Data!$G$3:$BA$2935,38,FALSE))</f>
        <v/>
      </c>
      <c r="AT249" s="4" t="str">
        <f>IF($H249=0,"",VLOOKUP($G249,Data!$G$3:$BA$2935,39,FALSE))</f>
        <v/>
      </c>
    </row>
    <row r="250" spans="1:46" x14ac:dyDescent="0.25">
      <c r="A250" s="4">
        <f>PSSE!A252</f>
        <v>954101</v>
      </c>
      <c r="B250" s="4" t="str">
        <f>PSSE!B252</f>
        <v>DAKMI1_H1</v>
      </c>
      <c r="C250" s="4">
        <f>PSSE!D252</f>
        <v>13.8</v>
      </c>
      <c r="D250" s="4">
        <f>PSSE!E252</f>
        <v>49</v>
      </c>
      <c r="E250" s="4" t="str">
        <f>PSSE!F252</f>
        <v>TD</v>
      </c>
      <c r="F250" s="4">
        <f>PSSE!G252</f>
        <v>1</v>
      </c>
      <c r="G250" s="4" t="str">
        <f t="shared" si="3"/>
        <v>PSS13.849TD1</v>
      </c>
      <c r="H250" s="4">
        <f>COUNTIF(Data!$G$3:$BA$2935,PSS!$G250)</f>
        <v>1</v>
      </c>
      <c r="I250" s="4" t="str">
        <f>IF($H250=0,"",VLOOKUP($G250,Data!$G$3:$BA$2935,2,FALSE))</f>
        <v>'PSS2A'</v>
      </c>
      <c r="J250" s="4">
        <f>PSSE!C252</f>
        <v>1</v>
      </c>
      <c r="K250" s="4">
        <f>IF($H250=0,"",VLOOKUP($G250,Data!$G$3:$BA$2935,4,FALSE))</f>
        <v>1</v>
      </c>
      <c r="L250" s="4">
        <f>IF($H250=0,"",VLOOKUP($G250,Data!$G$3:$BA$2935,5,FALSE))</f>
        <v>0</v>
      </c>
      <c r="M250" s="4">
        <f>IF($H250=0,"",VLOOKUP($G250,Data!$G$3:$BA$2935,6,FALSE))</f>
        <v>3</v>
      </c>
      <c r="N250" s="4">
        <f>IF($H250=0,"",VLOOKUP($G250,Data!$G$3:$BA$2935,7,FALSE))</f>
        <v>0</v>
      </c>
      <c r="O250" s="4">
        <f>IF($H250=0,"",VLOOKUP($G250,Data!$G$3:$BA$2935,8,FALSE))</f>
        <v>5</v>
      </c>
      <c r="P250" s="4">
        <f>IF($H250=0,"",VLOOKUP($G250,Data!$G$3:$BA$2935,9,FALSE))</f>
        <v>1</v>
      </c>
      <c r="Q250" s="4">
        <f>IF($H250=0,"",VLOOKUP($G250,Data!$G$3:$BA$2935,10,FALSE))</f>
        <v>2.5</v>
      </c>
      <c r="R250" s="4">
        <f>IF($H250=0,"",VLOOKUP($G250,Data!$G$3:$BA$2935,11,FALSE))</f>
        <v>2.5</v>
      </c>
      <c r="S250" s="4">
        <f>IF($H250=0,"",VLOOKUP($G250,Data!$G$3:$BA$2935,12,FALSE))</f>
        <v>0</v>
      </c>
      <c r="T250" s="4">
        <f>IF($H250=0,"",VLOOKUP($G250,Data!$G$3:$BA$2935,13,FALSE))</f>
        <v>2.5</v>
      </c>
      <c r="U250" s="4">
        <f>IF($H250=0,"",VLOOKUP($G250,Data!$G$3:$BA$2935,14,FALSE))</f>
        <v>0</v>
      </c>
      <c r="V250" s="4">
        <f>IF($H250=0,"",VLOOKUP($G250,Data!$G$3:$BA$2935,15,FALSE))</f>
        <v>2.5</v>
      </c>
      <c r="W250" s="4">
        <f>IF($H250=0,"",VLOOKUP($G250,Data!$G$3:$BA$2935,16,FALSE))</f>
        <v>0.39</v>
      </c>
      <c r="X250" s="4">
        <f>IF($H250=0,"",VLOOKUP($G250,Data!$G$3:$BA$2935,17,FALSE))</f>
        <v>1</v>
      </c>
      <c r="Y250" s="4">
        <f>IF($H250=0,"",VLOOKUP($G250,Data!$G$3:$BA$2935,18,FALSE))</f>
        <v>0</v>
      </c>
      <c r="Z250" s="4">
        <f>IF($H250=0,"",VLOOKUP($G250,Data!$G$3:$BA$2935,19,FALSE))</f>
        <v>0.1</v>
      </c>
      <c r="AA250" s="4">
        <f>IF($H250=0,"",VLOOKUP($G250,Data!$G$3:$BA$2935,20,FALSE))</f>
        <v>6.5</v>
      </c>
      <c r="AB250" s="4">
        <f>IF($H250=0,"",VLOOKUP($G250,Data!$G$3:$BA$2935,21,FALSE))</f>
        <v>0.44</v>
      </c>
      <c r="AC250" s="4">
        <f>IF($H250=0,"",VLOOKUP($G250,Data!$G$3:$BA$2935,22,FALSE))</f>
        <v>0.08</v>
      </c>
      <c r="AD250" s="4">
        <f>IF($H250=0,"",VLOOKUP($G250,Data!$G$3:$BA$2935,23,FALSE))</f>
        <v>0.2</v>
      </c>
      <c r="AE250" s="4">
        <f>IF($H250=0,"",VLOOKUP($G250,Data!$G$3:$BA$2935,24,FALSE))</f>
        <v>0.98</v>
      </c>
      <c r="AF250" s="4">
        <f>IF($H250=0,"",VLOOKUP($G250,Data!$G$3:$BA$2935,25,FALSE))</f>
        <v>0.1</v>
      </c>
      <c r="AG250" s="4">
        <f>IF($H250=0,"",VLOOKUP($G250,Data!$G$3:$BA$2935,26,FALSE))</f>
        <v>-0.1</v>
      </c>
      <c r="AH250" s="4" t="str">
        <f>IF($H250=0,"",VLOOKUP($G250,Data!$G$3:$BA$2935,27,FALSE))</f>
        <v>/</v>
      </c>
      <c r="AI250" s="4" t="str">
        <f>IF($H250=0,"",VLOOKUP($G250,Data!$G$3:$BA$2935,28,FALSE))</f>
        <v>/</v>
      </c>
      <c r="AJ250" s="4" t="str">
        <f>IF($H250=0,"",VLOOKUP($G250,Data!$G$3:$BA$2935,29,FALSE))</f>
        <v/>
      </c>
      <c r="AK250" s="4" t="str">
        <f>IF($H250=0,"",VLOOKUP($G250,Data!$G$3:$BA$2935,30,FALSE))</f>
        <v/>
      </c>
      <c r="AL250" s="4" t="str">
        <f>IF($H250=0,"",VLOOKUP($G250,Data!$G$3:$BA$2935,31,FALSE))</f>
        <v/>
      </c>
      <c r="AM250" s="4" t="str">
        <f>IF($H250=0,"",VLOOKUP($G250,Data!$G$3:$BA$2935,32,FALSE))</f>
        <v/>
      </c>
      <c r="AN250" s="4" t="str">
        <f>IF($H250=0,"",VLOOKUP($G250,Data!$G$3:$BA$2935,33,FALSE))</f>
        <v/>
      </c>
      <c r="AO250" s="4" t="str">
        <f>IF($H250=0,"",VLOOKUP($G250,Data!$G$3:$BA$2935,34,FALSE))</f>
        <v/>
      </c>
      <c r="AP250" s="4" t="str">
        <f>IF($H250=0,"",VLOOKUP($G250,Data!$G$3:$BA$2935,35,FALSE))</f>
        <v/>
      </c>
      <c r="AQ250" s="4" t="str">
        <f>IF($H250=0,"",VLOOKUP($G250,Data!$G$3:$BA$2935,36,FALSE))</f>
        <v/>
      </c>
      <c r="AR250" s="4" t="str">
        <f>IF($H250=0,"",VLOOKUP($G250,Data!$G$3:$BA$2935,37,FALSE))</f>
        <v/>
      </c>
      <c r="AS250" s="4" t="str">
        <f>IF($H250=0,"",VLOOKUP($G250,Data!$G$3:$BA$2935,38,FALSE))</f>
        <v/>
      </c>
      <c r="AT250" s="4" t="str">
        <f>IF($H250=0,"",VLOOKUP($G250,Data!$G$3:$BA$2935,39,FALSE))</f>
        <v/>
      </c>
    </row>
    <row r="251" spans="1:46" x14ac:dyDescent="0.25">
      <c r="A251" s="4">
        <f>PSSE!A253</f>
        <v>954102</v>
      </c>
      <c r="B251" s="4" t="str">
        <f>PSSE!B253</f>
        <v>DAKMI1_H2</v>
      </c>
      <c r="C251" s="4">
        <f>PSSE!D253</f>
        <v>13.8</v>
      </c>
      <c r="D251" s="4">
        <f>PSSE!E253</f>
        <v>49</v>
      </c>
      <c r="E251" s="4" t="str">
        <f>PSSE!F253</f>
        <v>TD</v>
      </c>
      <c r="F251" s="4">
        <f>PSSE!G253</f>
        <v>1</v>
      </c>
      <c r="G251" s="4" t="str">
        <f t="shared" si="3"/>
        <v>PSS13.849TD1</v>
      </c>
      <c r="H251" s="4">
        <f>COUNTIF(Data!$G$3:$BA$2935,PSS!$G251)</f>
        <v>1</v>
      </c>
      <c r="I251" s="4" t="str">
        <f>IF($H251=0,"",VLOOKUP($G251,Data!$G$3:$BA$2935,2,FALSE))</f>
        <v>'PSS2A'</v>
      </c>
      <c r="J251" s="4">
        <f>PSSE!C253</f>
        <v>1</v>
      </c>
      <c r="K251" s="4">
        <f>IF($H251=0,"",VLOOKUP($G251,Data!$G$3:$BA$2935,4,FALSE))</f>
        <v>1</v>
      </c>
      <c r="L251" s="4">
        <f>IF($H251=0,"",VLOOKUP($G251,Data!$G$3:$BA$2935,5,FALSE))</f>
        <v>0</v>
      </c>
      <c r="M251" s="4">
        <f>IF($H251=0,"",VLOOKUP($G251,Data!$G$3:$BA$2935,6,FALSE))</f>
        <v>3</v>
      </c>
      <c r="N251" s="4">
        <f>IF($H251=0,"",VLOOKUP($G251,Data!$G$3:$BA$2935,7,FALSE))</f>
        <v>0</v>
      </c>
      <c r="O251" s="4">
        <f>IF($H251=0,"",VLOOKUP($G251,Data!$G$3:$BA$2935,8,FALSE))</f>
        <v>5</v>
      </c>
      <c r="P251" s="4">
        <f>IF($H251=0,"",VLOOKUP($G251,Data!$G$3:$BA$2935,9,FALSE))</f>
        <v>1</v>
      </c>
      <c r="Q251" s="4">
        <f>IF($H251=0,"",VLOOKUP($G251,Data!$G$3:$BA$2935,10,FALSE))</f>
        <v>2.5</v>
      </c>
      <c r="R251" s="4">
        <f>IF($H251=0,"",VLOOKUP($G251,Data!$G$3:$BA$2935,11,FALSE))</f>
        <v>2.5</v>
      </c>
      <c r="S251" s="4">
        <f>IF($H251=0,"",VLOOKUP($G251,Data!$G$3:$BA$2935,12,FALSE))</f>
        <v>0</v>
      </c>
      <c r="T251" s="4">
        <f>IF($H251=0,"",VLOOKUP($G251,Data!$G$3:$BA$2935,13,FALSE))</f>
        <v>2.5</v>
      </c>
      <c r="U251" s="4">
        <f>IF($H251=0,"",VLOOKUP($G251,Data!$G$3:$BA$2935,14,FALSE))</f>
        <v>0</v>
      </c>
      <c r="V251" s="4">
        <f>IF($H251=0,"",VLOOKUP($G251,Data!$G$3:$BA$2935,15,FALSE))</f>
        <v>2.5</v>
      </c>
      <c r="W251" s="4">
        <f>IF($H251=0,"",VLOOKUP($G251,Data!$G$3:$BA$2935,16,FALSE))</f>
        <v>0.39</v>
      </c>
      <c r="X251" s="4">
        <f>IF($H251=0,"",VLOOKUP($G251,Data!$G$3:$BA$2935,17,FALSE))</f>
        <v>1</v>
      </c>
      <c r="Y251" s="4">
        <f>IF($H251=0,"",VLOOKUP($G251,Data!$G$3:$BA$2935,18,FALSE))</f>
        <v>0</v>
      </c>
      <c r="Z251" s="4">
        <f>IF($H251=0,"",VLOOKUP($G251,Data!$G$3:$BA$2935,19,FALSE))</f>
        <v>0.1</v>
      </c>
      <c r="AA251" s="4">
        <f>IF($H251=0,"",VLOOKUP($G251,Data!$G$3:$BA$2935,20,FALSE))</f>
        <v>6.5</v>
      </c>
      <c r="AB251" s="4">
        <f>IF($H251=0,"",VLOOKUP($G251,Data!$G$3:$BA$2935,21,FALSE))</f>
        <v>0.44</v>
      </c>
      <c r="AC251" s="4">
        <f>IF($H251=0,"",VLOOKUP($G251,Data!$G$3:$BA$2935,22,FALSE))</f>
        <v>0.08</v>
      </c>
      <c r="AD251" s="4">
        <f>IF($H251=0,"",VLOOKUP($G251,Data!$G$3:$BA$2935,23,FALSE))</f>
        <v>0.2</v>
      </c>
      <c r="AE251" s="4">
        <f>IF($H251=0,"",VLOOKUP($G251,Data!$G$3:$BA$2935,24,FALSE))</f>
        <v>0.98</v>
      </c>
      <c r="AF251" s="4">
        <f>IF($H251=0,"",VLOOKUP($G251,Data!$G$3:$BA$2935,25,FALSE))</f>
        <v>0.1</v>
      </c>
      <c r="AG251" s="4">
        <f>IF($H251=0,"",VLOOKUP($G251,Data!$G$3:$BA$2935,26,FALSE))</f>
        <v>-0.1</v>
      </c>
      <c r="AH251" s="4" t="str">
        <f>IF($H251=0,"",VLOOKUP($G251,Data!$G$3:$BA$2935,27,FALSE))</f>
        <v>/</v>
      </c>
      <c r="AI251" s="4" t="str">
        <f>IF($H251=0,"",VLOOKUP($G251,Data!$G$3:$BA$2935,28,FALSE))</f>
        <v>/</v>
      </c>
      <c r="AJ251" s="4" t="str">
        <f>IF($H251=0,"",VLOOKUP($G251,Data!$G$3:$BA$2935,29,FALSE))</f>
        <v/>
      </c>
      <c r="AK251" s="4" t="str">
        <f>IF($H251=0,"",VLOOKUP($G251,Data!$G$3:$BA$2935,30,FALSE))</f>
        <v/>
      </c>
      <c r="AL251" s="4" t="str">
        <f>IF($H251=0,"",VLOOKUP($G251,Data!$G$3:$BA$2935,31,FALSE))</f>
        <v/>
      </c>
      <c r="AM251" s="4" t="str">
        <f>IF($H251=0,"",VLOOKUP($G251,Data!$G$3:$BA$2935,32,FALSE))</f>
        <v/>
      </c>
      <c r="AN251" s="4" t="str">
        <f>IF($H251=0,"",VLOOKUP($G251,Data!$G$3:$BA$2935,33,FALSE))</f>
        <v/>
      </c>
      <c r="AO251" s="4" t="str">
        <f>IF($H251=0,"",VLOOKUP($G251,Data!$G$3:$BA$2935,34,FALSE))</f>
        <v/>
      </c>
      <c r="AP251" s="4" t="str">
        <f>IF($H251=0,"",VLOOKUP($G251,Data!$G$3:$BA$2935,35,FALSE))</f>
        <v/>
      </c>
      <c r="AQ251" s="4" t="str">
        <f>IF($H251=0,"",VLOOKUP($G251,Data!$G$3:$BA$2935,36,FALSE))</f>
        <v/>
      </c>
      <c r="AR251" s="4" t="str">
        <f>IF($H251=0,"",VLOOKUP($G251,Data!$G$3:$BA$2935,37,FALSE))</f>
        <v/>
      </c>
      <c r="AS251" s="4" t="str">
        <f>IF($H251=0,"",VLOOKUP($G251,Data!$G$3:$BA$2935,38,FALSE))</f>
        <v/>
      </c>
      <c r="AT251" s="4" t="str">
        <f>IF($H251=0,"",VLOOKUP($G251,Data!$G$3:$BA$2935,39,FALSE))</f>
        <v/>
      </c>
    </row>
    <row r="252" spans="1:46" x14ac:dyDescent="0.25">
      <c r="A252" s="4">
        <f>PSSE!A254</f>
        <v>954161</v>
      </c>
      <c r="B252" s="4" t="str">
        <f>PSSE!B254</f>
        <v>SGBUNG4A_H1</v>
      </c>
      <c r="C252" s="4">
        <f>PSSE!D254</f>
        <v>13.8</v>
      </c>
      <c r="D252" s="4">
        <f>PSSE!E254</f>
        <v>49</v>
      </c>
      <c r="E252" s="4" t="str">
        <f>PSSE!F254</f>
        <v>TD</v>
      </c>
      <c r="F252" s="4">
        <f>PSSE!G254</f>
        <v>1</v>
      </c>
      <c r="G252" s="4" t="str">
        <f t="shared" si="3"/>
        <v>PSS13.849TD1</v>
      </c>
      <c r="H252" s="4">
        <f>COUNTIF(Data!$G$3:$BA$2935,PSS!$G252)</f>
        <v>1</v>
      </c>
      <c r="I252" s="4" t="str">
        <f>IF($H252=0,"",VLOOKUP($G252,Data!$G$3:$BA$2935,2,FALSE))</f>
        <v>'PSS2A'</v>
      </c>
      <c r="J252" s="4">
        <f>PSSE!C254</f>
        <v>1</v>
      </c>
      <c r="K252" s="4">
        <f>IF($H252=0,"",VLOOKUP($G252,Data!$G$3:$BA$2935,4,FALSE))</f>
        <v>1</v>
      </c>
      <c r="L252" s="4">
        <f>IF($H252=0,"",VLOOKUP($G252,Data!$G$3:$BA$2935,5,FALSE))</f>
        <v>0</v>
      </c>
      <c r="M252" s="4">
        <f>IF($H252=0,"",VLOOKUP($G252,Data!$G$3:$BA$2935,6,FALSE))</f>
        <v>3</v>
      </c>
      <c r="N252" s="4">
        <f>IF($H252=0,"",VLOOKUP($G252,Data!$G$3:$BA$2935,7,FALSE))</f>
        <v>0</v>
      </c>
      <c r="O252" s="4">
        <f>IF($H252=0,"",VLOOKUP($G252,Data!$G$3:$BA$2935,8,FALSE))</f>
        <v>5</v>
      </c>
      <c r="P252" s="4">
        <f>IF($H252=0,"",VLOOKUP($G252,Data!$G$3:$BA$2935,9,FALSE))</f>
        <v>1</v>
      </c>
      <c r="Q252" s="4">
        <f>IF($H252=0,"",VLOOKUP($G252,Data!$G$3:$BA$2935,10,FALSE))</f>
        <v>2.5</v>
      </c>
      <c r="R252" s="4">
        <f>IF($H252=0,"",VLOOKUP($G252,Data!$G$3:$BA$2935,11,FALSE))</f>
        <v>2.5</v>
      </c>
      <c r="S252" s="4">
        <f>IF($H252=0,"",VLOOKUP($G252,Data!$G$3:$BA$2935,12,FALSE))</f>
        <v>0</v>
      </c>
      <c r="T252" s="4">
        <f>IF($H252=0,"",VLOOKUP($G252,Data!$G$3:$BA$2935,13,FALSE))</f>
        <v>2.5</v>
      </c>
      <c r="U252" s="4">
        <f>IF($H252=0,"",VLOOKUP($G252,Data!$G$3:$BA$2935,14,FALSE))</f>
        <v>0</v>
      </c>
      <c r="V252" s="4">
        <f>IF($H252=0,"",VLOOKUP($G252,Data!$G$3:$BA$2935,15,FALSE))</f>
        <v>2.5</v>
      </c>
      <c r="W252" s="4">
        <f>IF($H252=0,"",VLOOKUP($G252,Data!$G$3:$BA$2935,16,FALSE))</f>
        <v>0.39</v>
      </c>
      <c r="X252" s="4">
        <f>IF($H252=0,"",VLOOKUP($G252,Data!$G$3:$BA$2935,17,FALSE))</f>
        <v>1</v>
      </c>
      <c r="Y252" s="4">
        <f>IF($H252=0,"",VLOOKUP($G252,Data!$G$3:$BA$2935,18,FALSE))</f>
        <v>0</v>
      </c>
      <c r="Z252" s="4">
        <f>IF($H252=0,"",VLOOKUP($G252,Data!$G$3:$BA$2935,19,FALSE))</f>
        <v>0.1</v>
      </c>
      <c r="AA252" s="4">
        <f>IF($H252=0,"",VLOOKUP($G252,Data!$G$3:$BA$2935,20,FALSE))</f>
        <v>6.5</v>
      </c>
      <c r="AB252" s="4">
        <f>IF($H252=0,"",VLOOKUP($G252,Data!$G$3:$BA$2935,21,FALSE))</f>
        <v>0.44</v>
      </c>
      <c r="AC252" s="4">
        <f>IF($H252=0,"",VLOOKUP($G252,Data!$G$3:$BA$2935,22,FALSE))</f>
        <v>0.08</v>
      </c>
      <c r="AD252" s="4">
        <f>IF($H252=0,"",VLOOKUP($G252,Data!$G$3:$BA$2935,23,FALSE))</f>
        <v>0.2</v>
      </c>
      <c r="AE252" s="4">
        <f>IF($H252=0,"",VLOOKUP($G252,Data!$G$3:$BA$2935,24,FALSE))</f>
        <v>0.98</v>
      </c>
      <c r="AF252" s="4">
        <f>IF($H252=0,"",VLOOKUP($G252,Data!$G$3:$BA$2935,25,FALSE))</f>
        <v>0.1</v>
      </c>
      <c r="AG252" s="4">
        <f>IF($H252=0,"",VLOOKUP($G252,Data!$G$3:$BA$2935,26,FALSE))</f>
        <v>-0.1</v>
      </c>
      <c r="AH252" s="4" t="str">
        <f>IF($H252=0,"",VLOOKUP($G252,Data!$G$3:$BA$2935,27,FALSE))</f>
        <v>/</v>
      </c>
      <c r="AI252" s="4" t="str">
        <f>IF($H252=0,"",VLOOKUP($G252,Data!$G$3:$BA$2935,28,FALSE))</f>
        <v>/</v>
      </c>
      <c r="AJ252" s="4" t="str">
        <f>IF($H252=0,"",VLOOKUP($G252,Data!$G$3:$BA$2935,29,FALSE))</f>
        <v/>
      </c>
      <c r="AK252" s="4" t="str">
        <f>IF($H252=0,"",VLOOKUP($G252,Data!$G$3:$BA$2935,30,FALSE))</f>
        <v/>
      </c>
      <c r="AL252" s="4" t="str">
        <f>IF($H252=0,"",VLOOKUP($G252,Data!$G$3:$BA$2935,31,FALSE))</f>
        <v/>
      </c>
      <c r="AM252" s="4" t="str">
        <f>IF($H252=0,"",VLOOKUP($G252,Data!$G$3:$BA$2935,32,FALSE))</f>
        <v/>
      </c>
      <c r="AN252" s="4" t="str">
        <f>IF($H252=0,"",VLOOKUP($G252,Data!$G$3:$BA$2935,33,FALSE))</f>
        <v/>
      </c>
      <c r="AO252" s="4" t="str">
        <f>IF($H252=0,"",VLOOKUP($G252,Data!$G$3:$BA$2935,34,FALSE))</f>
        <v/>
      </c>
      <c r="AP252" s="4" t="str">
        <f>IF($H252=0,"",VLOOKUP($G252,Data!$G$3:$BA$2935,35,FALSE))</f>
        <v/>
      </c>
      <c r="AQ252" s="4" t="str">
        <f>IF($H252=0,"",VLOOKUP($G252,Data!$G$3:$BA$2935,36,FALSE))</f>
        <v/>
      </c>
      <c r="AR252" s="4" t="str">
        <f>IF($H252=0,"",VLOOKUP($G252,Data!$G$3:$BA$2935,37,FALSE))</f>
        <v/>
      </c>
      <c r="AS252" s="4" t="str">
        <f>IF($H252=0,"",VLOOKUP($G252,Data!$G$3:$BA$2935,38,FALSE))</f>
        <v/>
      </c>
      <c r="AT252" s="4" t="str">
        <f>IF($H252=0,"",VLOOKUP($G252,Data!$G$3:$BA$2935,39,FALSE))</f>
        <v/>
      </c>
    </row>
    <row r="253" spans="1:46" x14ac:dyDescent="0.25">
      <c r="A253" s="4">
        <f>PSSE!A255</f>
        <v>954171</v>
      </c>
      <c r="B253" s="4" t="str">
        <f>PSSE!B255</f>
        <v>SONGTRAN3_H1</v>
      </c>
      <c r="C253" s="4">
        <f>PSSE!D255</f>
        <v>13.8</v>
      </c>
      <c r="D253" s="4">
        <f>PSSE!E255</f>
        <v>75</v>
      </c>
      <c r="E253" s="4" t="str">
        <f>PSSE!F255</f>
        <v>TD</v>
      </c>
      <c r="F253" s="4">
        <f>PSSE!G255</f>
        <v>1</v>
      </c>
      <c r="G253" s="4" t="str">
        <f t="shared" si="3"/>
        <v>PSS13.875TD1</v>
      </c>
      <c r="H253" s="4">
        <f>COUNTIF(Data!$G$3:$BA$2935,PSS!$G253)</f>
        <v>1</v>
      </c>
      <c r="I253" s="4" t="str">
        <f>IF($H253=0,"",VLOOKUP($G253,Data!$G$3:$BA$2935,2,FALSE))</f>
        <v>'PSS2A'</v>
      </c>
      <c r="J253" s="4">
        <f>PSSE!C255</f>
        <v>1</v>
      </c>
      <c r="K253" s="4">
        <f>IF($H253=0,"",VLOOKUP($G253,Data!$G$3:$BA$2935,4,FALSE))</f>
        <v>1</v>
      </c>
      <c r="L253" s="4">
        <f>IF($H253=0,"",VLOOKUP($G253,Data!$G$3:$BA$2935,5,FALSE))</f>
        <v>0</v>
      </c>
      <c r="M253" s="4">
        <f>IF($H253=0,"",VLOOKUP($G253,Data!$G$3:$BA$2935,6,FALSE))</f>
        <v>3</v>
      </c>
      <c r="N253" s="4">
        <f>IF($H253=0,"",VLOOKUP($G253,Data!$G$3:$BA$2935,7,FALSE))</f>
        <v>0</v>
      </c>
      <c r="O253" s="4">
        <f>IF($H253=0,"",VLOOKUP($G253,Data!$G$3:$BA$2935,8,FALSE))</f>
        <v>5</v>
      </c>
      <c r="P253" s="4">
        <f>IF($H253=0,"",VLOOKUP($G253,Data!$G$3:$BA$2935,9,FALSE))</f>
        <v>1</v>
      </c>
      <c r="Q253" s="4">
        <f>IF($H253=0,"",VLOOKUP($G253,Data!$G$3:$BA$2935,10,FALSE))</f>
        <v>2.5</v>
      </c>
      <c r="R253" s="4">
        <f>IF($H253=0,"",VLOOKUP($G253,Data!$G$3:$BA$2935,11,FALSE))</f>
        <v>2.5</v>
      </c>
      <c r="S253" s="4">
        <f>IF($H253=0,"",VLOOKUP($G253,Data!$G$3:$BA$2935,12,FALSE))</f>
        <v>0</v>
      </c>
      <c r="T253" s="4">
        <f>IF($H253=0,"",VLOOKUP($G253,Data!$G$3:$BA$2935,13,FALSE))</f>
        <v>2.5</v>
      </c>
      <c r="U253" s="4">
        <f>IF($H253=0,"",VLOOKUP($G253,Data!$G$3:$BA$2935,14,FALSE))</f>
        <v>0</v>
      </c>
      <c r="V253" s="4">
        <f>IF($H253=0,"",VLOOKUP($G253,Data!$G$3:$BA$2935,15,FALSE))</f>
        <v>2.5</v>
      </c>
      <c r="W253" s="4">
        <f>IF($H253=0,"",VLOOKUP($G253,Data!$G$3:$BA$2935,16,FALSE))</f>
        <v>0.39</v>
      </c>
      <c r="X253" s="4">
        <f>IF($H253=0,"",VLOOKUP($G253,Data!$G$3:$BA$2935,17,FALSE))</f>
        <v>1</v>
      </c>
      <c r="Y253" s="4">
        <f>IF($H253=0,"",VLOOKUP($G253,Data!$G$3:$BA$2935,18,FALSE))</f>
        <v>0</v>
      </c>
      <c r="Z253" s="4">
        <f>IF($H253=0,"",VLOOKUP($G253,Data!$G$3:$BA$2935,19,FALSE))</f>
        <v>0.1</v>
      </c>
      <c r="AA253" s="4">
        <f>IF($H253=0,"",VLOOKUP($G253,Data!$G$3:$BA$2935,20,FALSE))</f>
        <v>6.5</v>
      </c>
      <c r="AB253" s="4">
        <f>IF($H253=0,"",VLOOKUP($G253,Data!$G$3:$BA$2935,21,FALSE))</f>
        <v>0.44</v>
      </c>
      <c r="AC253" s="4">
        <f>IF($H253=0,"",VLOOKUP($G253,Data!$G$3:$BA$2935,22,FALSE))</f>
        <v>0.08</v>
      </c>
      <c r="AD253" s="4">
        <f>IF($H253=0,"",VLOOKUP($G253,Data!$G$3:$BA$2935,23,FALSE))</f>
        <v>0.2</v>
      </c>
      <c r="AE253" s="4">
        <f>IF($H253=0,"",VLOOKUP($G253,Data!$G$3:$BA$2935,24,FALSE))</f>
        <v>0.98</v>
      </c>
      <c r="AF253" s="4">
        <f>IF($H253=0,"",VLOOKUP($G253,Data!$G$3:$BA$2935,25,FALSE))</f>
        <v>0.1</v>
      </c>
      <c r="AG253" s="4">
        <f>IF($H253=0,"",VLOOKUP($G253,Data!$G$3:$BA$2935,26,FALSE))</f>
        <v>-0.1</v>
      </c>
      <c r="AH253" s="4" t="str">
        <f>IF($H253=0,"",VLOOKUP($G253,Data!$G$3:$BA$2935,27,FALSE))</f>
        <v>/</v>
      </c>
      <c r="AI253" s="4" t="str">
        <f>IF($H253=0,"",VLOOKUP($G253,Data!$G$3:$BA$2935,28,FALSE))</f>
        <v>/</v>
      </c>
      <c r="AJ253" s="4" t="str">
        <f>IF($H253=0,"",VLOOKUP($G253,Data!$G$3:$BA$2935,29,FALSE))</f>
        <v/>
      </c>
      <c r="AK253" s="4" t="str">
        <f>IF($H253=0,"",VLOOKUP($G253,Data!$G$3:$BA$2935,30,FALSE))</f>
        <v/>
      </c>
      <c r="AL253" s="4" t="str">
        <f>IF($H253=0,"",VLOOKUP($G253,Data!$G$3:$BA$2935,31,FALSE))</f>
        <v/>
      </c>
      <c r="AM253" s="4" t="str">
        <f>IF($H253=0,"",VLOOKUP($G253,Data!$G$3:$BA$2935,32,FALSE))</f>
        <v/>
      </c>
      <c r="AN253" s="4" t="str">
        <f>IF($H253=0,"",VLOOKUP($G253,Data!$G$3:$BA$2935,33,FALSE))</f>
        <v/>
      </c>
      <c r="AO253" s="4" t="str">
        <f>IF($H253=0,"",VLOOKUP($G253,Data!$G$3:$BA$2935,34,FALSE))</f>
        <v/>
      </c>
      <c r="AP253" s="4" t="str">
        <f>IF($H253=0,"",VLOOKUP($G253,Data!$G$3:$BA$2935,35,FALSE))</f>
        <v/>
      </c>
      <c r="AQ253" s="4" t="str">
        <f>IF($H253=0,"",VLOOKUP($G253,Data!$G$3:$BA$2935,36,FALSE))</f>
        <v/>
      </c>
      <c r="AR253" s="4" t="str">
        <f>IF($H253=0,"",VLOOKUP($G253,Data!$G$3:$BA$2935,37,FALSE))</f>
        <v/>
      </c>
      <c r="AS253" s="4" t="str">
        <f>IF($H253=0,"",VLOOKUP($G253,Data!$G$3:$BA$2935,38,FALSE))</f>
        <v/>
      </c>
      <c r="AT253" s="4" t="str">
        <f>IF($H253=0,"",VLOOKUP($G253,Data!$G$3:$BA$2935,39,FALSE))</f>
        <v/>
      </c>
    </row>
    <row r="254" spans="1:46" x14ac:dyDescent="0.25">
      <c r="A254" s="4">
        <f>PSSE!A256</f>
        <v>954181</v>
      </c>
      <c r="B254" s="4" t="str">
        <f>PSSE!B256</f>
        <v>ZAHUNG_H1</v>
      </c>
      <c r="C254" s="4">
        <f>PSSE!D256</f>
        <v>10.5</v>
      </c>
      <c r="D254" s="4">
        <f>PSSE!E256</f>
        <v>20</v>
      </c>
      <c r="E254" s="4" t="str">
        <f>PSSE!F256</f>
        <v>TD</v>
      </c>
      <c r="F254" s="4">
        <f>PSSE!G256</f>
        <v>1</v>
      </c>
      <c r="G254" s="4" t="str">
        <f t="shared" si="3"/>
        <v>PSS10.520TD1</v>
      </c>
      <c r="H254" s="4">
        <f>COUNTIF(Data!$G$3:$BA$2935,PSS!$G254)</f>
        <v>1</v>
      </c>
      <c r="I254" s="4" t="str">
        <f>IF($H254=0,"",VLOOKUP($G254,Data!$G$3:$BA$2935,2,FALSE))</f>
        <v>'PSS2A'</v>
      </c>
      <c r="J254" s="4">
        <f>PSSE!C256</f>
        <v>1</v>
      </c>
      <c r="K254" s="4">
        <f>IF($H254=0,"",VLOOKUP($G254,Data!$G$3:$BA$2935,4,FALSE))</f>
        <v>1</v>
      </c>
      <c r="L254" s="4">
        <f>IF($H254=0,"",VLOOKUP($G254,Data!$G$3:$BA$2935,5,FALSE))</f>
        <v>0</v>
      </c>
      <c r="M254" s="4">
        <f>IF($H254=0,"",VLOOKUP($G254,Data!$G$3:$BA$2935,6,FALSE))</f>
        <v>3</v>
      </c>
      <c r="N254" s="4">
        <f>IF($H254=0,"",VLOOKUP($G254,Data!$G$3:$BA$2935,7,FALSE))</f>
        <v>0</v>
      </c>
      <c r="O254" s="4">
        <f>IF($H254=0,"",VLOOKUP($G254,Data!$G$3:$BA$2935,8,FALSE))</f>
        <v>5</v>
      </c>
      <c r="P254" s="4">
        <f>IF($H254=0,"",VLOOKUP($G254,Data!$G$3:$BA$2935,9,FALSE))</f>
        <v>1</v>
      </c>
      <c r="Q254" s="4">
        <f>IF($H254=0,"",VLOOKUP($G254,Data!$G$3:$BA$2935,10,FALSE))</f>
        <v>2.5</v>
      </c>
      <c r="R254" s="4">
        <f>IF($H254=0,"",VLOOKUP($G254,Data!$G$3:$BA$2935,11,FALSE))</f>
        <v>2.5</v>
      </c>
      <c r="S254" s="4">
        <f>IF($H254=0,"",VLOOKUP($G254,Data!$G$3:$BA$2935,12,FALSE))</f>
        <v>0</v>
      </c>
      <c r="T254" s="4">
        <f>IF($H254=0,"",VLOOKUP($G254,Data!$G$3:$BA$2935,13,FALSE))</f>
        <v>2.5</v>
      </c>
      <c r="U254" s="4">
        <f>IF($H254=0,"",VLOOKUP($G254,Data!$G$3:$BA$2935,14,FALSE))</f>
        <v>0</v>
      </c>
      <c r="V254" s="4">
        <f>IF($H254=0,"",VLOOKUP($G254,Data!$G$3:$BA$2935,15,FALSE))</f>
        <v>2.5</v>
      </c>
      <c r="W254" s="4">
        <f>IF($H254=0,"",VLOOKUP($G254,Data!$G$3:$BA$2935,16,FALSE))</f>
        <v>0.39</v>
      </c>
      <c r="X254" s="4">
        <f>IF($H254=0,"",VLOOKUP($G254,Data!$G$3:$BA$2935,17,FALSE))</f>
        <v>1</v>
      </c>
      <c r="Y254" s="4">
        <f>IF($H254=0,"",VLOOKUP($G254,Data!$G$3:$BA$2935,18,FALSE))</f>
        <v>0</v>
      </c>
      <c r="Z254" s="4">
        <f>IF($H254=0,"",VLOOKUP($G254,Data!$G$3:$BA$2935,19,FALSE))</f>
        <v>0.1</v>
      </c>
      <c r="AA254" s="4">
        <f>IF($H254=0,"",VLOOKUP($G254,Data!$G$3:$BA$2935,20,FALSE))</f>
        <v>6.5</v>
      </c>
      <c r="AB254" s="4">
        <f>IF($H254=0,"",VLOOKUP($G254,Data!$G$3:$BA$2935,21,FALSE))</f>
        <v>0.44</v>
      </c>
      <c r="AC254" s="4">
        <f>IF($H254=0,"",VLOOKUP($G254,Data!$G$3:$BA$2935,22,FALSE))</f>
        <v>0.08</v>
      </c>
      <c r="AD254" s="4">
        <f>IF($H254=0,"",VLOOKUP($G254,Data!$G$3:$BA$2935,23,FALSE))</f>
        <v>0.2</v>
      </c>
      <c r="AE254" s="4">
        <f>IF($H254=0,"",VLOOKUP($G254,Data!$G$3:$BA$2935,24,FALSE))</f>
        <v>0.98</v>
      </c>
      <c r="AF254" s="4">
        <f>IF($H254=0,"",VLOOKUP($G254,Data!$G$3:$BA$2935,25,FALSE))</f>
        <v>0.1</v>
      </c>
      <c r="AG254" s="4">
        <f>IF($H254=0,"",VLOOKUP($G254,Data!$G$3:$BA$2935,26,FALSE))</f>
        <v>-0.1</v>
      </c>
      <c r="AH254" s="4" t="str">
        <f>IF($H254=0,"",VLOOKUP($G254,Data!$G$3:$BA$2935,27,FALSE))</f>
        <v>/</v>
      </c>
      <c r="AI254" s="4" t="str">
        <f>IF($H254=0,"",VLOOKUP($G254,Data!$G$3:$BA$2935,28,FALSE))</f>
        <v>/</v>
      </c>
      <c r="AJ254" s="4" t="str">
        <f>IF($H254=0,"",VLOOKUP($G254,Data!$G$3:$BA$2935,29,FALSE))</f>
        <v/>
      </c>
      <c r="AK254" s="4" t="str">
        <f>IF($H254=0,"",VLOOKUP($G254,Data!$G$3:$BA$2935,30,FALSE))</f>
        <v/>
      </c>
      <c r="AL254" s="4" t="str">
        <f>IF($H254=0,"",VLOOKUP($G254,Data!$G$3:$BA$2935,31,FALSE))</f>
        <v/>
      </c>
      <c r="AM254" s="4" t="str">
        <f>IF($H254=0,"",VLOOKUP($G254,Data!$G$3:$BA$2935,32,FALSE))</f>
        <v/>
      </c>
      <c r="AN254" s="4" t="str">
        <f>IF($H254=0,"",VLOOKUP($G254,Data!$G$3:$BA$2935,33,FALSE))</f>
        <v/>
      </c>
      <c r="AO254" s="4" t="str">
        <f>IF($H254=0,"",VLOOKUP($G254,Data!$G$3:$BA$2935,34,FALSE))</f>
        <v/>
      </c>
      <c r="AP254" s="4" t="str">
        <f>IF($H254=0,"",VLOOKUP($G254,Data!$G$3:$BA$2935,35,FALSE))</f>
        <v/>
      </c>
      <c r="AQ254" s="4" t="str">
        <f>IF($H254=0,"",VLOOKUP($G254,Data!$G$3:$BA$2935,36,FALSE))</f>
        <v/>
      </c>
      <c r="AR254" s="4" t="str">
        <f>IF($H254=0,"",VLOOKUP($G254,Data!$G$3:$BA$2935,37,FALSE))</f>
        <v/>
      </c>
      <c r="AS254" s="4" t="str">
        <f>IF($H254=0,"",VLOOKUP($G254,Data!$G$3:$BA$2935,38,FALSE))</f>
        <v/>
      </c>
      <c r="AT254" s="4" t="str">
        <f>IF($H254=0,"",VLOOKUP($G254,Data!$G$3:$BA$2935,39,FALSE))</f>
        <v/>
      </c>
    </row>
    <row r="255" spans="1:46" x14ac:dyDescent="0.25">
      <c r="A255" s="4">
        <f>PSSE!A257</f>
        <v>954182</v>
      </c>
      <c r="B255" s="4" t="str">
        <f>PSSE!B257</f>
        <v>ZAHUNG_H2</v>
      </c>
      <c r="C255" s="4">
        <f>PSSE!D257</f>
        <v>10.5</v>
      </c>
      <c r="D255" s="4">
        <f>PSSE!E257</f>
        <v>20</v>
      </c>
      <c r="E255" s="4" t="str">
        <f>PSSE!F257</f>
        <v>TD</v>
      </c>
      <c r="F255" s="4">
        <f>PSSE!G257</f>
        <v>1</v>
      </c>
      <c r="G255" s="4" t="str">
        <f t="shared" si="3"/>
        <v>PSS10.520TD1</v>
      </c>
      <c r="H255" s="4">
        <f>COUNTIF(Data!$G$3:$BA$2935,PSS!$G255)</f>
        <v>1</v>
      </c>
      <c r="I255" s="4" t="str">
        <f>IF($H255=0,"",VLOOKUP($G255,Data!$G$3:$BA$2935,2,FALSE))</f>
        <v>'PSS2A'</v>
      </c>
      <c r="J255" s="4">
        <f>PSSE!C257</f>
        <v>1</v>
      </c>
      <c r="K255" s="4">
        <f>IF($H255=0,"",VLOOKUP($G255,Data!$G$3:$BA$2935,4,FALSE))</f>
        <v>1</v>
      </c>
      <c r="L255" s="4">
        <f>IF($H255=0,"",VLOOKUP($G255,Data!$G$3:$BA$2935,5,FALSE))</f>
        <v>0</v>
      </c>
      <c r="M255" s="4">
        <f>IF($H255=0,"",VLOOKUP($G255,Data!$G$3:$BA$2935,6,FALSE))</f>
        <v>3</v>
      </c>
      <c r="N255" s="4">
        <f>IF($H255=0,"",VLOOKUP($G255,Data!$G$3:$BA$2935,7,FALSE))</f>
        <v>0</v>
      </c>
      <c r="O255" s="4">
        <f>IF($H255=0,"",VLOOKUP($G255,Data!$G$3:$BA$2935,8,FALSE))</f>
        <v>5</v>
      </c>
      <c r="P255" s="4">
        <f>IF($H255=0,"",VLOOKUP($G255,Data!$G$3:$BA$2935,9,FALSE))</f>
        <v>1</v>
      </c>
      <c r="Q255" s="4">
        <f>IF($H255=0,"",VLOOKUP($G255,Data!$G$3:$BA$2935,10,FALSE))</f>
        <v>2.5</v>
      </c>
      <c r="R255" s="4">
        <f>IF($H255=0,"",VLOOKUP($G255,Data!$G$3:$BA$2935,11,FALSE))</f>
        <v>2.5</v>
      </c>
      <c r="S255" s="4">
        <f>IF($H255=0,"",VLOOKUP($G255,Data!$G$3:$BA$2935,12,FALSE))</f>
        <v>0</v>
      </c>
      <c r="T255" s="4">
        <f>IF($H255=0,"",VLOOKUP($G255,Data!$G$3:$BA$2935,13,FALSE))</f>
        <v>2.5</v>
      </c>
      <c r="U255" s="4">
        <f>IF($H255=0,"",VLOOKUP($G255,Data!$G$3:$BA$2935,14,FALSE))</f>
        <v>0</v>
      </c>
      <c r="V255" s="4">
        <f>IF($H255=0,"",VLOOKUP($G255,Data!$G$3:$BA$2935,15,FALSE))</f>
        <v>2.5</v>
      </c>
      <c r="W255" s="4">
        <f>IF($H255=0,"",VLOOKUP($G255,Data!$G$3:$BA$2935,16,FALSE))</f>
        <v>0.39</v>
      </c>
      <c r="X255" s="4">
        <f>IF($H255=0,"",VLOOKUP($G255,Data!$G$3:$BA$2935,17,FALSE))</f>
        <v>1</v>
      </c>
      <c r="Y255" s="4">
        <f>IF($H255=0,"",VLOOKUP($G255,Data!$G$3:$BA$2935,18,FALSE))</f>
        <v>0</v>
      </c>
      <c r="Z255" s="4">
        <f>IF($H255=0,"",VLOOKUP($G255,Data!$G$3:$BA$2935,19,FALSE))</f>
        <v>0.1</v>
      </c>
      <c r="AA255" s="4">
        <f>IF($H255=0,"",VLOOKUP($G255,Data!$G$3:$BA$2935,20,FALSE))</f>
        <v>6.5</v>
      </c>
      <c r="AB255" s="4">
        <f>IF($H255=0,"",VLOOKUP($G255,Data!$G$3:$BA$2935,21,FALSE))</f>
        <v>0.44</v>
      </c>
      <c r="AC255" s="4">
        <f>IF($H255=0,"",VLOOKUP($G255,Data!$G$3:$BA$2935,22,FALSE))</f>
        <v>0.08</v>
      </c>
      <c r="AD255" s="4">
        <f>IF($H255=0,"",VLOOKUP($G255,Data!$G$3:$BA$2935,23,FALSE))</f>
        <v>0.2</v>
      </c>
      <c r="AE255" s="4">
        <f>IF($H255=0,"",VLOOKUP($G255,Data!$G$3:$BA$2935,24,FALSE))</f>
        <v>0.98</v>
      </c>
      <c r="AF255" s="4">
        <f>IF($H255=0,"",VLOOKUP($G255,Data!$G$3:$BA$2935,25,FALSE))</f>
        <v>0.1</v>
      </c>
      <c r="AG255" s="4">
        <f>IF($H255=0,"",VLOOKUP($G255,Data!$G$3:$BA$2935,26,FALSE))</f>
        <v>-0.1</v>
      </c>
      <c r="AH255" s="4" t="str">
        <f>IF($H255=0,"",VLOOKUP($G255,Data!$G$3:$BA$2935,27,FALSE))</f>
        <v>/</v>
      </c>
      <c r="AI255" s="4" t="str">
        <f>IF($H255=0,"",VLOOKUP($G255,Data!$G$3:$BA$2935,28,FALSE))</f>
        <v>/</v>
      </c>
      <c r="AJ255" s="4" t="str">
        <f>IF($H255=0,"",VLOOKUP($G255,Data!$G$3:$BA$2935,29,FALSE))</f>
        <v/>
      </c>
      <c r="AK255" s="4" t="str">
        <f>IF($H255=0,"",VLOOKUP($G255,Data!$G$3:$BA$2935,30,FALSE))</f>
        <v/>
      </c>
      <c r="AL255" s="4" t="str">
        <f>IF($H255=0,"",VLOOKUP($G255,Data!$G$3:$BA$2935,31,FALSE))</f>
        <v/>
      </c>
      <c r="AM255" s="4" t="str">
        <f>IF($H255=0,"",VLOOKUP($G255,Data!$G$3:$BA$2935,32,FALSE))</f>
        <v/>
      </c>
      <c r="AN255" s="4" t="str">
        <f>IF($H255=0,"",VLOOKUP($G255,Data!$G$3:$BA$2935,33,FALSE))</f>
        <v/>
      </c>
      <c r="AO255" s="4" t="str">
        <f>IF($H255=0,"",VLOOKUP($G255,Data!$G$3:$BA$2935,34,FALSE))</f>
        <v/>
      </c>
      <c r="AP255" s="4" t="str">
        <f>IF($H255=0,"",VLOOKUP($G255,Data!$G$3:$BA$2935,35,FALSE))</f>
        <v/>
      </c>
      <c r="AQ255" s="4" t="str">
        <f>IF($H255=0,"",VLOOKUP($G255,Data!$G$3:$BA$2935,36,FALSE))</f>
        <v/>
      </c>
      <c r="AR255" s="4" t="str">
        <f>IF($H255=0,"",VLOOKUP($G255,Data!$G$3:$BA$2935,37,FALSE))</f>
        <v/>
      </c>
      <c r="AS255" s="4" t="str">
        <f>IF($H255=0,"",VLOOKUP($G255,Data!$G$3:$BA$2935,38,FALSE))</f>
        <v/>
      </c>
      <c r="AT255" s="4" t="str">
        <f>IF($H255=0,"",VLOOKUP($G255,Data!$G$3:$BA$2935,39,FALSE))</f>
        <v/>
      </c>
    </row>
    <row r="256" spans="1:46" x14ac:dyDescent="0.25">
      <c r="A256" s="4">
        <f>PSSE!A258</f>
        <v>954191</v>
      </c>
      <c r="B256" s="4" t="str">
        <f>PSSE!B258</f>
        <v>SONGBUNG6_H1</v>
      </c>
      <c r="C256" s="4">
        <f>PSSE!D258</f>
        <v>10.5</v>
      </c>
      <c r="D256" s="4">
        <f>PSSE!E258</f>
        <v>20</v>
      </c>
      <c r="E256" s="4" t="str">
        <f>PSSE!F258</f>
        <v>TD</v>
      </c>
      <c r="F256" s="4">
        <f>PSSE!G258</f>
        <v>1</v>
      </c>
      <c r="G256" s="4" t="str">
        <f t="shared" si="3"/>
        <v>PSS10.520TD1</v>
      </c>
      <c r="H256" s="4">
        <f>COUNTIF(Data!$G$3:$BA$2935,PSS!$G256)</f>
        <v>1</v>
      </c>
      <c r="I256" s="4" t="str">
        <f>IF($H256=0,"",VLOOKUP($G256,Data!$G$3:$BA$2935,2,FALSE))</f>
        <v>'PSS2A'</v>
      </c>
      <c r="J256" s="4">
        <f>PSSE!C258</f>
        <v>1</v>
      </c>
      <c r="K256" s="4">
        <f>IF($H256=0,"",VLOOKUP($G256,Data!$G$3:$BA$2935,4,FALSE))</f>
        <v>1</v>
      </c>
      <c r="L256" s="4">
        <f>IF($H256=0,"",VLOOKUP($G256,Data!$G$3:$BA$2935,5,FALSE))</f>
        <v>0</v>
      </c>
      <c r="M256" s="4">
        <f>IF($H256=0,"",VLOOKUP($G256,Data!$G$3:$BA$2935,6,FALSE))</f>
        <v>3</v>
      </c>
      <c r="N256" s="4">
        <f>IF($H256=0,"",VLOOKUP($G256,Data!$G$3:$BA$2935,7,FALSE))</f>
        <v>0</v>
      </c>
      <c r="O256" s="4">
        <f>IF($H256=0,"",VLOOKUP($G256,Data!$G$3:$BA$2935,8,FALSE))</f>
        <v>5</v>
      </c>
      <c r="P256" s="4">
        <f>IF($H256=0,"",VLOOKUP($G256,Data!$G$3:$BA$2935,9,FALSE))</f>
        <v>1</v>
      </c>
      <c r="Q256" s="4">
        <f>IF($H256=0,"",VLOOKUP($G256,Data!$G$3:$BA$2935,10,FALSE))</f>
        <v>2.5</v>
      </c>
      <c r="R256" s="4">
        <f>IF($H256=0,"",VLOOKUP($G256,Data!$G$3:$BA$2935,11,FALSE))</f>
        <v>2.5</v>
      </c>
      <c r="S256" s="4">
        <f>IF($H256=0,"",VLOOKUP($G256,Data!$G$3:$BA$2935,12,FALSE))</f>
        <v>0</v>
      </c>
      <c r="T256" s="4">
        <f>IF($H256=0,"",VLOOKUP($G256,Data!$G$3:$BA$2935,13,FALSE))</f>
        <v>2.5</v>
      </c>
      <c r="U256" s="4">
        <f>IF($H256=0,"",VLOOKUP($G256,Data!$G$3:$BA$2935,14,FALSE))</f>
        <v>0</v>
      </c>
      <c r="V256" s="4">
        <f>IF($H256=0,"",VLOOKUP($G256,Data!$G$3:$BA$2935,15,FALSE))</f>
        <v>2.5</v>
      </c>
      <c r="W256" s="4">
        <f>IF($H256=0,"",VLOOKUP($G256,Data!$G$3:$BA$2935,16,FALSE))</f>
        <v>0.39</v>
      </c>
      <c r="X256" s="4">
        <f>IF($H256=0,"",VLOOKUP($G256,Data!$G$3:$BA$2935,17,FALSE))</f>
        <v>1</v>
      </c>
      <c r="Y256" s="4">
        <f>IF($H256=0,"",VLOOKUP($G256,Data!$G$3:$BA$2935,18,FALSE))</f>
        <v>0</v>
      </c>
      <c r="Z256" s="4">
        <f>IF($H256=0,"",VLOOKUP($G256,Data!$G$3:$BA$2935,19,FALSE))</f>
        <v>0.1</v>
      </c>
      <c r="AA256" s="4">
        <f>IF($H256=0,"",VLOOKUP($G256,Data!$G$3:$BA$2935,20,FALSE))</f>
        <v>6.5</v>
      </c>
      <c r="AB256" s="4">
        <f>IF($H256=0,"",VLOOKUP($G256,Data!$G$3:$BA$2935,21,FALSE))</f>
        <v>0.44</v>
      </c>
      <c r="AC256" s="4">
        <f>IF($H256=0,"",VLOOKUP($G256,Data!$G$3:$BA$2935,22,FALSE))</f>
        <v>0.08</v>
      </c>
      <c r="AD256" s="4">
        <f>IF($H256=0,"",VLOOKUP($G256,Data!$G$3:$BA$2935,23,FALSE))</f>
        <v>0.2</v>
      </c>
      <c r="AE256" s="4">
        <f>IF($H256=0,"",VLOOKUP($G256,Data!$G$3:$BA$2935,24,FALSE))</f>
        <v>0.98</v>
      </c>
      <c r="AF256" s="4">
        <f>IF($H256=0,"",VLOOKUP($G256,Data!$G$3:$BA$2935,25,FALSE))</f>
        <v>0.1</v>
      </c>
      <c r="AG256" s="4">
        <f>IF($H256=0,"",VLOOKUP($G256,Data!$G$3:$BA$2935,26,FALSE))</f>
        <v>-0.1</v>
      </c>
      <c r="AH256" s="4" t="str">
        <f>IF($H256=0,"",VLOOKUP($G256,Data!$G$3:$BA$2935,27,FALSE))</f>
        <v>/</v>
      </c>
      <c r="AI256" s="4" t="str">
        <f>IF($H256=0,"",VLOOKUP($G256,Data!$G$3:$BA$2935,28,FALSE))</f>
        <v>/</v>
      </c>
      <c r="AJ256" s="4" t="str">
        <f>IF($H256=0,"",VLOOKUP($G256,Data!$G$3:$BA$2935,29,FALSE))</f>
        <v/>
      </c>
      <c r="AK256" s="4" t="str">
        <f>IF($H256=0,"",VLOOKUP($G256,Data!$G$3:$BA$2935,30,FALSE))</f>
        <v/>
      </c>
      <c r="AL256" s="4" t="str">
        <f>IF($H256=0,"",VLOOKUP($G256,Data!$G$3:$BA$2935,31,FALSE))</f>
        <v/>
      </c>
      <c r="AM256" s="4" t="str">
        <f>IF($H256=0,"",VLOOKUP($G256,Data!$G$3:$BA$2935,32,FALSE))</f>
        <v/>
      </c>
      <c r="AN256" s="4" t="str">
        <f>IF($H256=0,"",VLOOKUP($G256,Data!$G$3:$BA$2935,33,FALSE))</f>
        <v/>
      </c>
      <c r="AO256" s="4" t="str">
        <f>IF($H256=0,"",VLOOKUP($G256,Data!$G$3:$BA$2935,34,FALSE))</f>
        <v/>
      </c>
      <c r="AP256" s="4" t="str">
        <f>IF($H256=0,"",VLOOKUP($G256,Data!$G$3:$BA$2935,35,FALSE))</f>
        <v/>
      </c>
      <c r="AQ256" s="4" t="str">
        <f>IF($H256=0,"",VLOOKUP($G256,Data!$G$3:$BA$2935,36,FALSE))</f>
        <v/>
      </c>
      <c r="AR256" s="4" t="str">
        <f>IF($H256=0,"",VLOOKUP($G256,Data!$G$3:$BA$2935,37,FALSE))</f>
        <v/>
      </c>
      <c r="AS256" s="4" t="str">
        <f>IF($H256=0,"",VLOOKUP($G256,Data!$G$3:$BA$2935,38,FALSE))</f>
        <v/>
      </c>
      <c r="AT256" s="4" t="str">
        <f>IF($H256=0,"",VLOOKUP($G256,Data!$G$3:$BA$2935,39,FALSE))</f>
        <v/>
      </c>
    </row>
    <row r="257" spans="1:46" x14ac:dyDescent="0.25">
      <c r="A257" s="4">
        <f>PSSE!A259</f>
        <v>954192</v>
      </c>
      <c r="B257" s="4" t="str">
        <f>PSSE!B259</f>
        <v>SONGBUNG6_H2</v>
      </c>
      <c r="C257" s="4">
        <f>PSSE!D259</f>
        <v>10.5</v>
      </c>
      <c r="D257" s="4">
        <f>PSSE!E259</f>
        <v>20</v>
      </c>
      <c r="E257" s="4" t="str">
        <f>PSSE!F259</f>
        <v>TD</v>
      </c>
      <c r="F257" s="4">
        <f>PSSE!G259</f>
        <v>1</v>
      </c>
      <c r="G257" s="4" t="str">
        <f t="shared" si="3"/>
        <v>PSS10.520TD1</v>
      </c>
      <c r="H257" s="4">
        <f>COUNTIF(Data!$G$3:$BA$2935,PSS!$G257)</f>
        <v>1</v>
      </c>
      <c r="I257" s="4" t="str">
        <f>IF($H257=0,"",VLOOKUP($G257,Data!$G$3:$BA$2935,2,FALSE))</f>
        <v>'PSS2A'</v>
      </c>
      <c r="J257" s="4">
        <f>PSSE!C259</f>
        <v>1</v>
      </c>
      <c r="K257" s="4">
        <f>IF($H257=0,"",VLOOKUP($G257,Data!$G$3:$BA$2935,4,FALSE))</f>
        <v>1</v>
      </c>
      <c r="L257" s="4">
        <f>IF($H257=0,"",VLOOKUP($G257,Data!$G$3:$BA$2935,5,FALSE))</f>
        <v>0</v>
      </c>
      <c r="M257" s="4">
        <f>IF($H257=0,"",VLOOKUP($G257,Data!$G$3:$BA$2935,6,FALSE))</f>
        <v>3</v>
      </c>
      <c r="N257" s="4">
        <f>IF($H257=0,"",VLOOKUP($G257,Data!$G$3:$BA$2935,7,FALSE))</f>
        <v>0</v>
      </c>
      <c r="O257" s="4">
        <f>IF($H257=0,"",VLOOKUP($G257,Data!$G$3:$BA$2935,8,FALSE))</f>
        <v>5</v>
      </c>
      <c r="P257" s="4">
        <f>IF($H257=0,"",VLOOKUP($G257,Data!$G$3:$BA$2935,9,FALSE))</f>
        <v>1</v>
      </c>
      <c r="Q257" s="4">
        <f>IF($H257=0,"",VLOOKUP($G257,Data!$G$3:$BA$2935,10,FALSE))</f>
        <v>2.5</v>
      </c>
      <c r="R257" s="4">
        <f>IF($H257=0,"",VLOOKUP($G257,Data!$G$3:$BA$2935,11,FALSE))</f>
        <v>2.5</v>
      </c>
      <c r="S257" s="4">
        <f>IF($H257=0,"",VLOOKUP($G257,Data!$G$3:$BA$2935,12,FALSE))</f>
        <v>0</v>
      </c>
      <c r="T257" s="4">
        <f>IF($H257=0,"",VLOOKUP($G257,Data!$G$3:$BA$2935,13,FALSE))</f>
        <v>2.5</v>
      </c>
      <c r="U257" s="4">
        <f>IF($H257=0,"",VLOOKUP($G257,Data!$G$3:$BA$2935,14,FALSE))</f>
        <v>0</v>
      </c>
      <c r="V257" s="4">
        <f>IF($H257=0,"",VLOOKUP($G257,Data!$G$3:$BA$2935,15,FALSE))</f>
        <v>2.5</v>
      </c>
      <c r="W257" s="4">
        <f>IF($H257=0,"",VLOOKUP($G257,Data!$G$3:$BA$2935,16,FALSE))</f>
        <v>0.39</v>
      </c>
      <c r="X257" s="4">
        <f>IF($H257=0,"",VLOOKUP($G257,Data!$G$3:$BA$2935,17,FALSE))</f>
        <v>1</v>
      </c>
      <c r="Y257" s="4">
        <f>IF($H257=0,"",VLOOKUP($G257,Data!$G$3:$BA$2935,18,FALSE))</f>
        <v>0</v>
      </c>
      <c r="Z257" s="4">
        <f>IF($H257=0,"",VLOOKUP($G257,Data!$G$3:$BA$2935,19,FALSE))</f>
        <v>0.1</v>
      </c>
      <c r="AA257" s="4">
        <f>IF($H257=0,"",VLOOKUP($G257,Data!$G$3:$BA$2935,20,FALSE))</f>
        <v>6.5</v>
      </c>
      <c r="AB257" s="4">
        <f>IF($H257=0,"",VLOOKUP($G257,Data!$G$3:$BA$2935,21,FALSE))</f>
        <v>0.44</v>
      </c>
      <c r="AC257" s="4">
        <f>IF($H257=0,"",VLOOKUP($G257,Data!$G$3:$BA$2935,22,FALSE))</f>
        <v>0.08</v>
      </c>
      <c r="AD257" s="4">
        <f>IF($H257=0,"",VLOOKUP($G257,Data!$G$3:$BA$2935,23,FALSE))</f>
        <v>0.2</v>
      </c>
      <c r="AE257" s="4">
        <f>IF($H257=0,"",VLOOKUP($G257,Data!$G$3:$BA$2935,24,FALSE))</f>
        <v>0.98</v>
      </c>
      <c r="AF257" s="4">
        <f>IF($H257=0,"",VLOOKUP($G257,Data!$G$3:$BA$2935,25,FALSE))</f>
        <v>0.1</v>
      </c>
      <c r="AG257" s="4">
        <f>IF($H257=0,"",VLOOKUP($G257,Data!$G$3:$BA$2935,26,FALSE))</f>
        <v>-0.1</v>
      </c>
      <c r="AH257" s="4" t="str">
        <f>IF($H257=0,"",VLOOKUP($G257,Data!$G$3:$BA$2935,27,FALSE))</f>
        <v>/</v>
      </c>
      <c r="AI257" s="4" t="str">
        <f>IF($H257=0,"",VLOOKUP($G257,Data!$G$3:$BA$2935,28,FALSE))</f>
        <v>/</v>
      </c>
      <c r="AJ257" s="4" t="str">
        <f>IF($H257=0,"",VLOOKUP($G257,Data!$G$3:$BA$2935,29,FALSE))</f>
        <v/>
      </c>
      <c r="AK257" s="4" t="str">
        <f>IF($H257=0,"",VLOOKUP($G257,Data!$G$3:$BA$2935,30,FALSE))</f>
        <v/>
      </c>
      <c r="AL257" s="4" t="str">
        <f>IF($H257=0,"",VLOOKUP($G257,Data!$G$3:$BA$2935,31,FALSE))</f>
        <v/>
      </c>
      <c r="AM257" s="4" t="str">
        <f>IF($H257=0,"",VLOOKUP($G257,Data!$G$3:$BA$2935,32,FALSE))</f>
        <v/>
      </c>
      <c r="AN257" s="4" t="str">
        <f>IF($H257=0,"",VLOOKUP($G257,Data!$G$3:$BA$2935,33,FALSE))</f>
        <v/>
      </c>
      <c r="AO257" s="4" t="str">
        <f>IF($H257=0,"",VLOOKUP($G257,Data!$G$3:$BA$2935,34,FALSE))</f>
        <v/>
      </c>
      <c r="AP257" s="4" t="str">
        <f>IF($H257=0,"",VLOOKUP($G257,Data!$G$3:$BA$2935,35,FALSE))</f>
        <v/>
      </c>
      <c r="AQ257" s="4" t="str">
        <f>IF($H257=0,"",VLOOKUP($G257,Data!$G$3:$BA$2935,36,FALSE))</f>
        <v/>
      </c>
      <c r="AR257" s="4" t="str">
        <f>IF($H257=0,"",VLOOKUP($G257,Data!$G$3:$BA$2935,37,FALSE))</f>
        <v/>
      </c>
      <c r="AS257" s="4" t="str">
        <f>IF($H257=0,"",VLOOKUP($G257,Data!$G$3:$BA$2935,38,FALSE))</f>
        <v/>
      </c>
      <c r="AT257" s="4" t="str">
        <f>IF($H257=0,"",VLOOKUP($G257,Data!$G$3:$BA$2935,39,FALSE))</f>
        <v/>
      </c>
    </row>
    <row r="258" spans="1:46" x14ac:dyDescent="0.25">
      <c r="A258" s="4">
        <f>PSSE!A260</f>
        <v>954201</v>
      </c>
      <c r="B258" s="4" t="str">
        <f>PSSE!B260</f>
        <v>DAKMI32_H1</v>
      </c>
      <c r="C258" s="4">
        <f>PSSE!D260</f>
        <v>10.5</v>
      </c>
      <c r="D258" s="4">
        <f>PSSE!E260</f>
        <v>49</v>
      </c>
      <c r="E258" s="4" t="str">
        <f>PSSE!F260</f>
        <v>TD</v>
      </c>
      <c r="F258" s="4">
        <f>PSSE!G260</f>
        <v>1</v>
      </c>
      <c r="G258" s="4" t="str">
        <f t="shared" ref="G258:G321" si="4">"PSS"&amp;C258&amp;D258&amp;E258&amp;F258</f>
        <v>PSS10.549TD1</v>
      </c>
      <c r="H258" s="4">
        <f>COUNTIF(Data!$G$3:$BA$2935,PSS!$G258)</f>
        <v>1</v>
      </c>
      <c r="I258" s="4" t="str">
        <f>IF($H258=0,"",VLOOKUP($G258,Data!$G$3:$BA$2935,2,FALSE))</f>
        <v>'PSS2A'</v>
      </c>
      <c r="J258" s="4">
        <f>PSSE!C260</f>
        <v>1</v>
      </c>
      <c r="K258" s="4">
        <f>IF($H258=0,"",VLOOKUP($G258,Data!$G$3:$BA$2935,4,FALSE))</f>
        <v>1</v>
      </c>
      <c r="L258" s="4">
        <f>IF($H258=0,"",VLOOKUP($G258,Data!$G$3:$BA$2935,5,FALSE))</f>
        <v>0</v>
      </c>
      <c r="M258" s="4">
        <f>IF($H258=0,"",VLOOKUP($G258,Data!$G$3:$BA$2935,6,FALSE))</f>
        <v>3</v>
      </c>
      <c r="N258" s="4">
        <f>IF($H258=0,"",VLOOKUP($G258,Data!$G$3:$BA$2935,7,FALSE))</f>
        <v>0</v>
      </c>
      <c r="O258" s="4">
        <f>IF($H258=0,"",VLOOKUP($G258,Data!$G$3:$BA$2935,8,FALSE))</f>
        <v>5</v>
      </c>
      <c r="P258" s="4">
        <f>IF($H258=0,"",VLOOKUP($G258,Data!$G$3:$BA$2935,9,FALSE))</f>
        <v>1</v>
      </c>
      <c r="Q258" s="4">
        <f>IF($H258=0,"",VLOOKUP($G258,Data!$G$3:$BA$2935,10,FALSE))</f>
        <v>2.5</v>
      </c>
      <c r="R258" s="4">
        <f>IF($H258=0,"",VLOOKUP($G258,Data!$G$3:$BA$2935,11,FALSE))</f>
        <v>2.5</v>
      </c>
      <c r="S258" s="4">
        <f>IF($H258=0,"",VLOOKUP($G258,Data!$G$3:$BA$2935,12,FALSE))</f>
        <v>0</v>
      </c>
      <c r="T258" s="4">
        <f>IF($H258=0,"",VLOOKUP($G258,Data!$G$3:$BA$2935,13,FALSE))</f>
        <v>2.5</v>
      </c>
      <c r="U258" s="4">
        <f>IF($H258=0,"",VLOOKUP($G258,Data!$G$3:$BA$2935,14,FALSE))</f>
        <v>0</v>
      </c>
      <c r="V258" s="4">
        <f>IF($H258=0,"",VLOOKUP($G258,Data!$G$3:$BA$2935,15,FALSE))</f>
        <v>2.5</v>
      </c>
      <c r="W258" s="4">
        <f>IF($H258=0,"",VLOOKUP($G258,Data!$G$3:$BA$2935,16,FALSE))</f>
        <v>0.39</v>
      </c>
      <c r="X258" s="4">
        <f>IF($H258=0,"",VLOOKUP($G258,Data!$G$3:$BA$2935,17,FALSE))</f>
        <v>1</v>
      </c>
      <c r="Y258" s="4">
        <f>IF($H258=0,"",VLOOKUP($G258,Data!$G$3:$BA$2935,18,FALSE))</f>
        <v>0</v>
      </c>
      <c r="Z258" s="4">
        <f>IF($H258=0,"",VLOOKUP($G258,Data!$G$3:$BA$2935,19,FALSE))</f>
        <v>0.1</v>
      </c>
      <c r="AA258" s="4">
        <f>IF($H258=0,"",VLOOKUP($G258,Data!$G$3:$BA$2935,20,FALSE))</f>
        <v>6.5</v>
      </c>
      <c r="AB258" s="4">
        <f>IF($H258=0,"",VLOOKUP($G258,Data!$G$3:$BA$2935,21,FALSE))</f>
        <v>0.44</v>
      </c>
      <c r="AC258" s="4">
        <f>IF($H258=0,"",VLOOKUP($G258,Data!$G$3:$BA$2935,22,FALSE))</f>
        <v>0.08</v>
      </c>
      <c r="AD258" s="4">
        <f>IF($H258=0,"",VLOOKUP($G258,Data!$G$3:$BA$2935,23,FALSE))</f>
        <v>0.2</v>
      </c>
      <c r="AE258" s="4">
        <f>IF($H258=0,"",VLOOKUP($G258,Data!$G$3:$BA$2935,24,FALSE))</f>
        <v>0.98</v>
      </c>
      <c r="AF258" s="4">
        <f>IF($H258=0,"",VLOOKUP($G258,Data!$G$3:$BA$2935,25,FALSE))</f>
        <v>0.1</v>
      </c>
      <c r="AG258" s="4">
        <f>IF($H258=0,"",VLOOKUP($G258,Data!$G$3:$BA$2935,26,FALSE))</f>
        <v>-0.1</v>
      </c>
      <c r="AH258" s="4" t="str">
        <f>IF($H258=0,"",VLOOKUP($G258,Data!$G$3:$BA$2935,27,FALSE))</f>
        <v>/</v>
      </c>
      <c r="AI258" s="4" t="str">
        <f>IF($H258=0,"",VLOOKUP($G258,Data!$G$3:$BA$2935,28,FALSE))</f>
        <v>/</v>
      </c>
      <c r="AJ258" s="4" t="str">
        <f>IF($H258=0,"",VLOOKUP($G258,Data!$G$3:$BA$2935,29,FALSE))</f>
        <v/>
      </c>
      <c r="AK258" s="4" t="str">
        <f>IF($H258=0,"",VLOOKUP($G258,Data!$G$3:$BA$2935,30,FALSE))</f>
        <v/>
      </c>
      <c r="AL258" s="4" t="str">
        <f>IF($H258=0,"",VLOOKUP($G258,Data!$G$3:$BA$2935,31,FALSE))</f>
        <v/>
      </c>
      <c r="AM258" s="4" t="str">
        <f>IF($H258=0,"",VLOOKUP($G258,Data!$G$3:$BA$2935,32,FALSE))</f>
        <v/>
      </c>
      <c r="AN258" s="4" t="str">
        <f>IF($H258=0,"",VLOOKUP($G258,Data!$G$3:$BA$2935,33,FALSE))</f>
        <v/>
      </c>
      <c r="AO258" s="4" t="str">
        <f>IF($H258=0,"",VLOOKUP($G258,Data!$G$3:$BA$2935,34,FALSE))</f>
        <v/>
      </c>
      <c r="AP258" s="4" t="str">
        <f>IF($H258=0,"",VLOOKUP($G258,Data!$G$3:$BA$2935,35,FALSE))</f>
        <v/>
      </c>
      <c r="AQ258" s="4" t="str">
        <f>IF($H258=0,"",VLOOKUP($G258,Data!$G$3:$BA$2935,36,FALSE))</f>
        <v/>
      </c>
      <c r="AR258" s="4" t="str">
        <f>IF($H258=0,"",VLOOKUP($G258,Data!$G$3:$BA$2935,37,FALSE))</f>
        <v/>
      </c>
      <c r="AS258" s="4" t="str">
        <f>IF($H258=0,"",VLOOKUP($G258,Data!$G$3:$BA$2935,38,FALSE))</f>
        <v/>
      </c>
      <c r="AT258" s="4" t="str">
        <f>IF($H258=0,"",VLOOKUP($G258,Data!$G$3:$BA$2935,39,FALSE))</f>
        <v/>
      </c>
    </row>
    <row r="259" spans="1:46" x14ac:dyDescent="0.25">
      <c r="A259" s="4">
        <f>PSSE!A261</f>
        <v>954211</v>
      </c>
      <c r="B259" s="4" t="str">
        <f>PSSE!B261</f>
        <v>DAKM22_H1</v>
      </c>
      <c r="C259" s="4">
        <f>PSSE!D261</f>
        <v>13.8</v>
      </c>
      <c r="D259" s="4">
        <f>PSSE!E261</f>
        <v>105</v>
      </c>
      <c r="E259" s="4" t="str">
        <f>PSSE!F261</f>
        <v>TD</v>
      </c>
      <c r="F259" s="4">
        <f>PSSE!G261</f>
        <v>1</v>
      </c>
      <c r="G259" s="4" t="str">
        <f t="shared" si="4"/>
        <v>PSS13.8105TD1</v>
      </c>
      <c r="H259" s="4">
        <f>COUNTIF(Data!$G$3:$BA$2935,PSS!$G259)</f>
        <v>1</v>
      </c>
      <c r="I259" s="4" t="str">
        <f>IF($H259=0,"",VLOOKUP($G259,Data!$G$3:$BA$2935,2,FALSE))</f>
        <v>'PSS2A'</v>
      </c>
      <c r="J259" s="4">
        <f>PSSE!C261</f>
        <v>1</v>
      </c>
      <c r="K259" s="4">
        <f>IF($H259=0,"",VLOOKUP($G259,Data!$G$3:$BA$2935,4,FALSE))</f>
        <v>1</v>
      </c>
      <c r="L259" s="4">
        <f>IF($H259=0,"",VLOOKUP($G259,Data!$G$3:$BA$2935,5,FALSE))</f>
        <v>0</v>
      </c>
      <c r="M259" s="4">
        <f>IF($H259=0,"",VLOOKUP($G259,Data!$G$3:$BA$2935,6,FALSE))</f>
        <v>3</v>
      </c>
      <c r="N259" s="4">
        <f>IF($H259=0,"",VLOOKUP($G259,Data!$G$3:$BA$2935,7,FALSE))</f>
        <v>0</v>
      </c>
      <c r="O259" s="4">
        <f>IF($H259=0,"",VLOOKUP($G259,Data!$G$3:$BA$2935,8,FALSE))</f>
        <v>5</v>
      </c>
      <c r="P259" s="4">
        <f>IF($H259=0,"",VLOOKUP($G259,Data!$G$3:$BA$2935,9,FALSE))</f>
        <v>1</v>
      </c>
      <c r="Q259" s="4">
        <f>IF($H259=0,"",VLOOKUP($G259,Data!$G$3:$BA$2935,10,FALSE))</f>
        <v>2.5</v>
      </c>
      <c r="R259" s="4">
        <f>IF($H259=0,"",VLOOKUP($G259,Data!$G$3:$BA$2935,11,FALSE))</f>
        <v>2.5</v>
      </c>
      <c r="S259" s="4">
        <f>IF($H259=0,"",VLOOKUP($G259,Data!$G$3:$BA$2935,12,FALSE))</f>
        <v>0</v>
      </c>
      <c r="T259" s="4">
        <f>IF($H259=0,"",VLOOKUP($G259,Data!$G$3:$BA$2935,13,FALSE))</f>
        <v>2.5</v>
      </c>
      <c r="U259" s="4">
        <f>IF($H259=0,"",VLOOKUP($G259,Data!$G$3:$BA$2935,14,FALSE))</f>
        <v>0</v>
      </c>
      <c r="V259" s="4">
        <f>IF($H259=0,"",VLOOKUP($G259,Data!$G$3:$BA$2935,15,FALSE))</f>
        <v>2.5</v>
      </c>
      <c r="W259" s="4">
        <f>IF($H259=0,"",VLOOKUP($G259,Data!$G$3:$BA$2935,16,FALSE))</f>
        <v>0.39</v>
      </c>
      <c r="X259" s="4">
        <f>IF($H259=0,"",VLOOKUP($G259,Data!$G$3:$BA$2935,17,FALSE))</f>
        <v>1</v>
      </c>
      <c r="Y259" s="4">
        <f>IF($H259=0,"",VLOOKUP($G259,Data!$G$3:$BA$2935,18,FALSE))</f>
        <v>0</v>
      </c>
      <c r="Z259" s="4">
        <f>IF($H259=0,"",VLOOKUP($G259,Data!$G$3:$BA$2935,19,FALSE))</f>
        <v>0.1</v>
      </c>
      <c r="AA259" s="4">
        <f>IF($H259=0,"",VLOOKUP($G259,Data!$G$3:$BA$2935,20,FALSE))</f>
        <v>6.5</v>
      </c>
      <c r="AB259" s="4">
        <f>IF($H259=0,"",VLOOKUP($G259,Data!$G$3:$BA$2935,21,FALSE))</f>
        <v>0.44</v>
      </c>
      <c r="AC259" s="4">
        <f>IF($H259=0,"",VLOOKUP($G259,Data!$G$3:$BA$2935,22,FALSE))</f>
        <v>0.08</v>
      </c>
      <c r="AD259" s="4">
        <f>IF($H259=0,"",VLOOKUP($G259,Data!$G$3:$BA$2935,23,FALSE))</f>
        <v>0.2</v>
      </c>
      <c r="AE259" s="4">
        <f>IF($H259=0,"",VLOOKUP($G259,Data!$G$3:$BA$2935,24,FALSE))</f>
        <v>0.98</v>
      </c>
      <c r="AF259" s="4">
        <f>IF($H259=0,"",VLOOKUP($G259,Data!$G$3:$BA$2935,25,FALSE))</f>
        <v>0.1</v>
      </c>
      <c r="AG259" s="4">
        <f>IF($H259=0,"",VLOOKUP($G259,Data!$G$3:$BA$2935,26,FALSE))</f>
        <v>-0.1</v>
      </c>
      <c r="AH259" s="4" t="str">
        <f>IF($H259=0,"",VLOOKUP($G259,Data!$G$3:$BA$2935,27,FALSE))</f>
        <v>/</v>
      </c>
      <c r="AI259" s="4" t="str">
        <f>IF($H259=0,"",VLOOKUP($G259,Data!$G$3:$BA$2935,28,FALSE))</f>
        <v>/</v>
      </c>
      <c r="AJ259" s="4" t="str">
        <f>IF($H259=0,"",VLOOKUP($G259,Data!$G$3:$BA$2935,29,FALSE))</f>
        <v/>
      </c>
      <c r="AK259" s="4" t="str">
        <f>IF($H259=0,"",VLOOKUP($G259,Data!$G$3:$BA$2935,30,FALSE))</f>
        <v/>
      </c>
      <c r="AL259" s="4" t="str">
        <f>IF($H259=0,"",VLOOKUP($G259,Data!$G$3:$BA$2935,31,FALSE))</f>
        <v/>
      </c>
      <c r="AM259" s="4" t="str">
        <f>IF($H259=0,"",VLOOKUP($G259,Data!$G$3:$BA$2935,32,FALSE))</f>
        <v/>
      </c>
      <c r="AN259" s="4" t="str">
        <f>IF($H259=0,"",VLOOKUP($G259,Data!$G$3:$BA$2935,33,FALSE))</f>
        <v/>
      </c>
      <c r="AO259" s="4" t="str">
        <f>IF($H259=0,"",VLOOKUP($G259,Data!$G$3:$BA$2935,34,FALSE))</f>
        <v/>
      </c>
      <c r="AP259" s="4" t="str">
        <f>IF($H259=0,"",VLOOKUP($G259,Data!$G$3:$BA$2935,35,FALSE))</f>
        <v/>
      </c>
      <c r="AQ259" s="4" t="str">
        <f>IF($H259=0,"",VLOOKUP($G259,Data!$G$3:$BA$2935,36,FALSE))</f>
        <v/>
      </c>
      <c r="AR259" s="4" t="str">
        <f>IF($H259=0,"",VLOOKUP($G259,Data!$G$3:$BA$2935,37,FALSE))</f>
        <v/>
      </c>
      <c r="AS259" s="4" t="str">
        <f>IF($H259=0,"",VLOOKUP($G259,Data!$G$3:$BA$2935,38,FALSE))</f>
        <v/>
      </c>
      <c r="AT259" s="4" t="str">
        <f>IF($H259=0,"",VLOOKUP($G259,Data!$G$3:$BA$2935,39,FALSE))</f>
        <v/>
      </c>
    </row>
    <row r="260" spans="1:46" x14ac:dyDescent="0.25">
      <c r="A260" s="4">
        <f>PSSE!A262</f>
        <v>955011</v>
      </c>
      <c r="B260" s="4" t="str">
        <f>PSSE!B262</f>
        <v>LOCDAUDUQ_S1</v>
      </c>
      <c r="C260" s="4">
        <f>PSSE!D262</f>
        <v>10.5</v>
      </c>
      <c r="D260" s="4">
        <f>PSSE!E262</f>
        <v>120</v>
      </c>
      <c r="E260" s="4" t="str">
        <f>PSSE!F262</f>
        <v>ND</v>
      </c>
      <c r="F260" s="4">
        <f>PSSE!G262</f>
        <v>1</v>
      </c>
      <c r="G260" s="4" t="str">
        <f t="shared" si="4"/>
        <v>PSS10.5120ND1</v>
      </c>
      <c r="H260" s="4">
        <f>COUNTIF(Data!$G$3:$BA$2935,PSS!$G260)</f>
        <v>1</v>
      </c>
      <c r="I260" s="4" t="str">
        <f>IF($H260=0,"",VLOOKUP($G260,Data!$G$3:$BA$2935,2,FALSE))</f>
        <v>'PSS2A'</v>
      </c>
      <c r="J260" s="4">
        <f>PSSE!C262</f>
        <v>1</v>
      </c>
      <c r="K260" s="4">
        <f>IF($H260=0,"",VLOOKUP($G260,Data!$G$3:$BA$2935,4,FALSE))</f>
        <v>1</v>
      </c>
      <c r="L260" s="4">
        <f>IF($H260=0,"",VLOOKUP($G260,Data!$G$3:$BA$2935,5,FALSE))</f>
        <v>0</v>
      </c>
      <c r="M260" s="4">
        <f>IF($H260=0,"",VLOOKUP($G260,Data!$G$3:$BA$2935,6,FALSE))</f>
        <v>3</v>
      </c>
      <c r="N260" s="4">
        <f>IF($H260=0,"",VLOOKUP($G260,Data!$G$3:$BA$2935,7,FALSE))</f>
        <v>0</v>
      </c>
      <c r="O260" s="4">
        <f>IF($H260=0,"",VLOOKUP($G260,Data!$G$3:$BA$2935,8,FALSE))</f>
        <v>5</v>
      </c>
      <c r="P260" s="4">
        <f>IF($H260=0,"",VLOOKUP($G260,Data!$G$3:$BA$2935,9,FALSE))</f>
        <v>1</v>
      </c>
      <c r="Q260" s="4">
        <f>IF($H260=0,"",VLOOKUP($G260,Data!$G$3:$BA$2935,10,FALSE))</f>
        <v>2.5</v>
      </c>
      <c r="R260" s="4">
        <f>IF($H260=0,"",VLOOKUP($G260,Data!$G$3:$BA$2935,11,FALSE))</f>
        <v>2.5</v>
      </c>
      <c r="S260" s="4">
        <f>IF($H260=0,"",VLOOKUP($G260,Data!$G$3:$BA$2935,12,FALSE))</f>
        <v>0</v>
      </c>
      <c r="T260" s="4">
        <f>IF($H260=0,"",VLOOKUP($G260,Data!$G$3:$BA$2935,13,FALSE))</f>
        <v>2.5</v>
      </c>
      <c r="U260" s="4">
        <f>IF($H260=0,"",VLOOKUP($G260,Data!$G$3:$BA$2935,14,FALSE))</f>
        <v>0</v>
      </c>
      <c r="V260" s="4">
        <f>IF($H260=0,"",VLOOKUP($G260,Data!$G$3:$BA$2935,15,FALSE))</f>
        <v>2.5</v>
      </c>
      <c r="W260" s="4">
        <f>IF($H260=0,"",VLOOKUP($G260,Data!$G$3:$BA$2935,16,FALSE))</f>
        <v>0.39</v>
      </c>
      <c r="X260" s="4">
        <f>IF($H260=0,"",VLOOKUP($G260,Data!$G$3:$BA$2935,17,FALSE))</f>
        <v>1</v>
      </c>
      <c r="Y260" s="4">
        <f>IF($H260=0,"",VLOOKUP($G260,Data!$G$3:$BA$2935,18,FALSE))</f>
        <v>0</v>
      </c>
      <c r="Z260" s="4">
        <f>IF($H260=0,"",VLOOKUP($G260,Data!$G$3:$BA$2935,19,FALSE))</f>
        <v>0.1</v>
      </c>
      <c r="AA260" s="4">
        <f>IF($H260=0,"",VLOOKUP($G260,Data!$G$3:$BA$2935,20,FALSE))</f>
        <v>6.5</v>
      </c>
      <c r="AB260" s="4">
        <f>IF($H260=0,"",VLOOKUP($G260,Data!$G$3:$BA$2935,21,FALSE))</f>
        <v>0.44</v>
      </c>
      <c r="AC260" s="4">
        <f>IF($H260=0,"",VLOOKUP($G260,Data!$G$3:$BA$2935,22,FALSE))</f>
        <v>0.08</v>
      </c>
      <c r="AD260" s="4">
        <f>IF($H260=0,"",VLOOKUP($G260,Data!$G$3:$BA$2935,23,FALSE))</f>
        <v>0.2</v>
      </c>
      <c r="AE260" s="4">
        <f>IF($H260=0,"",VLOOKUP($G260,Data!$G$3:$BA$2935,24,FALSE))</f>
        <v>0.98</v>
      </c>
      <c r="AF260" s="4">
        <f>IF($H260=0,"",VLOOKUP($G260,Data!$G$3:$BA$2935,25,FALSE))</f>
        <v>0.1</v>
      </c>
      <c r="AG260" s="4">
        <f>IF($H260=0,"",VLOOKUP($G260,Data!$G$3:$BA$2935,26,FALSE))</f>
        <v>-0.1</v>
      </c>
      <c r="AH260" s="4" t="str">
        <f>IF($H260=0,"",VLOOKUP($G260,Data!$G$3:$BA$2935,27,FALSE))</f>
        <v>/</v>
      </c>
      <c r="AI260" s="4" t="str">
        <f>IF($H260=0,"",VLOOKUP($G260,Data!$G$3:$BA$2935,28,FALSE))</f>
        <v>/</v>
      </c>
      <c r="AJ260" s="4" t="str">
        <f>IF($H260=0,"",VLOOKUP($G260,Data!$G$3:$BA$2935,29,FALSE))</f>
        <v/>
      </c>
      <c r="AK260" s="4" t="str">
        <f>IF($H260=0,"",VLOOKUP($G260,Data!$G$3:$BA$2935,30,FALSE))</f>
        <v/>
      </c>
      <c r="AL260" s="4" t="str">
        <f>IF($H260=0,"",VLOOKUP($G260,Data!$G$3:$BA$2935,31,FALSE))</f>
        <v/>
      </c>
      <c r="AM260" s="4" t="str">
        <f>IF($H260=0,"",VLOOKUP($G260,Data!$G$3:$BA$2935,32,FALSE))</f>
        <v/>
      </c>
      <c r="AN260" s="4" t="str">
        <f>IF($H260=0,"",VLOOKUP($G260,Data!$G$3:$BA$2935,33,FALSE))</f>
        <v/>
      </c>
      <c r="AO260" s="4" t="str">
        <f>IF($H260=0,"",VLOOKUP($G260,Data!$G$3:$BA$2935,34,FALSE))</f>
        <v/>
      </c>
      <c r="AP260" s="4" t="str">
        <f>IF($H260=0,"",VLOOKUP($G260,Data!$G$3:$BA$2935,35,FALSE))</f>
        <v/>
      </c>
      <c r="AQ260" s="4" t="str">
        <f>IF($H260=0,"",VLOOKUP($G260,Data!$G$3:$BA$2935,36,FALSE))</f>
        <v/>
      </c>
      <c r="AR260" s="4" t="str">
        <f>IF($H260=0,"",VLOOKUP($G260,Data!$G$3:$BA$2935,37,FALSE))</f>
        <v/>
      </c>
      <c r="AS260" s="4" t="str">
        <f>IF($H260=0,"",VLOOKUP($G260,Data!$G$3:$BA$2935,38,FALSE))</f>
        <v/>
      </c>
      <c r="AT260" s="4" t="str">
        <f>IF($H260=0,"",VLOOKUP($G260,Data!$G$3:$BA$2935,39,FALSE))</f>
        <v/>
      </c>
    </row>
    <row r="261" spans="1:46" x14ac:dyDescent="0.25">
      <c r="A261" s="4">
        <f>PSSE!A263</f>
        <v>955021</v>
      </c>
      <c r="B261" s="4" t="str">
        <f>PSSE!B263</f>
        <v>DAKRINH_H1</v>
      </c>
      <c r="C261" s="4">
        <f>PSSE!D263</f>
        <v>13.8</v>
      </c>
      <c r="D261" s="4">
        <f>PSSE!E263</f>
        <v>130</v>
      </c>
      <c r="E261" s="4" t="str">
        <f>PSSE!F263</f>
        <v>TD</v>
      </c>
      <c r="F261" s="4">
        <f>PSSE!G263</f>
        <v>1</v>
      </c>
      <c r="G261" s="4" t="str">
        <f t="shared" si="4"/>
        <v>PSS13.8130TD1</v>
      </c>
      <c r="H261" s="4">
        <f>COUNTIF(Data!$G$3:$BA$2935,PSS!$G261)</f>
        <v>1</v>
      </c>
      <c r="I261" s="4" t="str">
        <f>IF($H261=0,"",VLOOKUP($G261,Data!$G$3:$BA$2935,2,FALSE))</f>
        <v>'PSS2A'</v>
      </c>
      <c r="J261" s="4">
        <f>PSSE!C263</f>
        <v>1</v>
      </c>
      <c r="K261" s="4">
        <f>IF($H261=0,"",VLOOKUP($G261,Data!$G$3:$BA$2935,4,FALSE))</f>
        <v>1</v>
      </c>
      <c r="L261" s="4">
        <f>IF($H261=0,"",VLOOKUP($G261,Data!$G$3:$BA$2935,5,FALSE))</f>
        <v>0</v>
      </c>
      <c r="M261" s="4">
        <f>IF($H261=0,"",VLOOKUP($G261,Data!$G$3:$BA$2935,6,FALSE))</f>
        <v>3</v>
      </c>
      <c r="N261" s="4">
        <f>IF($H261=0,"",VLOOKUP($G261,Data!$G$3:$BA$2935,7,FALSE))</f>
        <v>0</v>
      </c>
      <c r="O261" s="4">
        <f>IF($H261=0,"",VLOOKUP($G261,Data!$G$3:$BA$2935,8,FALSE))</f>
        <v>5</v>
      </c>
      <c r="P261" s="4">
        <f>IF($H261=0,"",VLOOKUP($G261,Data!$G$3:$BA$2935,9,FALSE))</f>
        <v>1</v>
      </c>
      <c r="Q261" s="4">
        <f>IF($H261=0,"",VLOOKUP($G261,Data!$G$3:$BA$2935,10,FALSE))</f>
        <v>2.5</v>
      </c>
      <c r="R261" s="4">
        <f>IF($H261=0,"",VLOOKUP($G261,Data!$G$3:$BA$2935,11,FALSE))</f>
        <v>2.5</v>
      </c>
      <c r="S261" s="4">
        <f>IF($H261=0,"",VLOOKUP($G261,Data!$G$3:$BA$2935,12,FALSE))</f>
        <v>0</v>
      </c>
      <c r="T261" s="4">
        <f>IF($H261=0,"",VLOOKUP($G261,Data!$G$3:$BA$2935,13,FALSE))</f>
        <v>2.5</v>
      </c>
      <c r="U261" s="4">
        <f>IF($H261=0,"",VLOOKUP($G261,Data!$G$3:$BA$2935,14,FALSE))</f>
        <v>0</v>
      </c>
      <c r="V261" s="4">
        <f>IF($H261=0,"",VLOOKUP($G261,Data!$G$3:$BA$2935,15,FALSE))</f>
        <v>2.5</v>
      </c>
      <c r="W261" s="4">
        <f>IF($H261=0,"",VLOOKUP($G261,Data!$G$3:$BA$2935,16,FALSE))</f>
        <v>0.39</v>
      </c>
      <c r="X261" s="4">
        <f>IF($H261=0,"",VLOOKUP($G261,Data!$G$3:$BA$2935,17,FALSE))</f>
        <v>1</v>
      </c>
      <c r="Y261" s="4">
        <f>IF($H261=0,"",VLOOKUP($G261,Data!$G$3:$BA$2935,18,FALSE))</f>
        <v>0</v>
      </c>
      <c r="Z261" s="4">
        <f>IF($H261=0,"",VLOOKUP($G261,Data!$G$3:$BA$2935,19,FALSE))</f>
        <v>0.1</v>
      </c>
      <c r="AA261" s="4">
        <f>IF($H261=0,"",VLOOKUP($G261,Data!$G$3:$BA$2935,20,FALSE))</f>
        <v>6.5</v>
      </c>
      <c r="AB261" s="4">
        <f>IF($H261=0,"",VLOOKUP($G261,Data!$G$3:$BA$2935,21,FALSE))</f>
        <v>0.44</v>
      </c>
      <c r="AC261" s="4">
        <f>IF($H261=0,"",VLOOKUP($G261,Data!$G$3:$BA$2935,22,FALSE))</f>
        <v>0.08</v>
      </c>
      <c r="AD261" s="4">
        <f>IF($H261=0,"",VLOOKUP($G261,Data!$G$3:$BA$2935,23,FALSE))</f>
        <v>0.2</v>
      </c>
      <c r="AE261" s="4">
        <f>IF($H261=0,"",VLOOKUP($G261,Data!$G$3:$BA$2935,24,FALSE))</f>
        <v>0.98</v>
      </c>
      <c r="AF261" s="4">
        <f>IF($H261=0,"",VLOOKUP($G261,Data!$G$3:$BA$2935,25,FALSE))</f>
        <v>0.1</v>
      </c>
      <c r="AG261" s="4">
        <f>IF($H261=0,"",VLOOKUP($G261,Data!$G$3:$BA$2935,26,FALSE))</f>
        <v>-0.1</v>
      </c>
      <c r="AH261" s="4" t="str">
        <f>IF($H261=0,"",VLOOKUP($G261,Data!$G$3:$BA$2935,27,FALSE))</f>
        <v>/</v>
      </c>
      <c r="AI261" s="4" t="str">
        <f>IF($H261=0,"",VLOOKUP($G261,Data!$G$3:$BA$2935,28,FALSE))</f>
        <v>/</v>
      </c>
      <c r="AJ261" s="4" t="str">
        <f>IF($H261=0,"",VLOOKUP($G261,Data!$G$3:$BA$2935,29,FALSE))</f>
        <v/>
      </c>
      <c r="AK261" s="4" t="str">
        <f>IF($H261=0,"",VLOOKUP($G261,Data!$G$3:$BA$2935,30,FALSE))</f>
        <v/>
      </c>
      <c r="AL261" s="4" t="str">
        <f>IF($H261=0,"",VLOOKUP($G261,Data!$G$3:$BA$2935,31,FALSE))</f>
        <v/>
      </c>
      <c r="AM261" s="4" t="str">
        <f>IF($H261=0,"",VLOOKUP($G261,Data!$G$3:$BA$2935,32,FALSE))</f>
        <v/>
      </c>
      <c r="AN261" s="4" t="str">
        <f>IF($H261=0,"",VLOOKUP($G261,Data!$G$3:$BA$2935,33,FALSE))</f>
        <v/>
      </c>
      <c r="AO261" s="4" t="str">
        <f>IF($H261=0,"",VLOOKUP($G261,Data!$G$3:$BA$2935,34,FALSE))</f>
        <v/>
      </c>
      <c r="AP261" s="4" t="str">
        <f>IF($H261=0,"",VLOOKUP($G261,Data!$G$3:$BA$2935,35,FALSE))</f>
        <v/>
      </c>
      <c r="AQ261" s="4" t="str">
        <f>IF($H261=0,"",VLOOKUP($G261,Data!$G$3:$BA$2935,36,FALSE))</f>
        <v/>
      </c>
      <c r="AR261" s="4" t="str">
        <f>IF($H261=0,"",VLOOKUP($G261,Data!$G$3:$BA$2935,37,FALSE))</f>
        <v/>
      </c>
      <c r="AS261" s="4" t="str">
        <f>IF($H261=0,"",VLOOKUP($G261,Data!$G$3:$BA$2935,38,FALSE))</f>
        <v/>
      </c>
      <c r="AT261" s="4" t="str">
        <f>IF($H261=0,"",VLOOKUP($G261,Data!$G$3:$BA$2935,39,FALSE))</f>
        <v/>
      </c>
    </row>
    <row r="262" spans="1:46" x14ac:dyDescent="0.25">
      <c r="A262" s="4">
        <f>PSSE!A264</f>
        <v>955021</v>
      </c>
      <c r="B262" s="4" t="str">
        <f>PSSE!B264</f>
        <v>DAKRINH_H1</v>
      </c>
      <c r="C262" s="4">
        <f>PSSE!D264</f>
        <v>13.8</v>
      </c>
      <c r="D262" s="4">
        <f>PSSE!E264</f>
        <v>75</v>
      </c>
      <c r="E262" s="4" t="str">
        <f>PSSE!F264</f>
        <v>TD</v>
      </c>
      <c r="F262" s="4">
        <f>PSSE!G264</f>
        <v>1</v>
      </c>
      <c r="G262" s="4" t="str">
        <f t="shared" si="4"/>
        <v>PSS13.875TD1</v>
      </c>
      <c r="H262" s="4">
        <f>COUNTIF(Data!$G$3:$BA$2935,PSS!$G262)</f>
        <v>1</v>
      </c>
      <c r="I262" s="4" t="str">
        <f>IF($H262=0,"",VLOOKUP($G262,Data!$G$3:$BA$2935,2,FALSE))</f>
        <v>'PSS2A'</v>
      </c>
      <c r="J262" s="4">
        <f>PSSE!C264</f>
        <v>2</v>
      </c>
      <c r="K262" s="4">
        <f>IF($H262=0,"",VLOOKUP($G262,Data!$G$3:$BA$2935,4,FALSE))</f>
        <v>1</v>
      </c>
      <c r="L262" s="4">
        <f>IF($H262=0,"",VLOOKUP($G262,Data!$G$3:$BA$2935,5,FALSE))</f>
        <v>0</v>
      </c>
      <c r="M262" s="4">
        <f>IF($H262=0,"",VLOOKUP($G262,Data!$G$3:$BA$2935,6,FALSE))</f>
        <v>3</v>
      </c>
      <c r="N262" s="4">
        <f>IF($H262=0,"",VLOOKUP($G262,Data!$G$3:$BA$2935,7,FALSE))</f>
        <v>0</v>
      </c>
      <c r="O262" s="4">
        <f>IF($H262=0,"",VLOOKUP($G262,Data!$G$3:$BA$2935,8,FALSE))</f>
        <v>5</v>
      </c>
      <c r="P262" s="4">
        <f>IF($H262=0,"",VLOOKUP($G262,Data!$G$3:$BA$2935,9,FALSE))</f>
        <v>1</v>
      </c>
      <c r="Q262" s="4">
        <f>IF($H262=0,"",VLOOKUP($G262,Data!$G$3:$BA$2935,10,FALSE))</f>
        <v>2.5</v>
      </c>
      <c r="R262" s="4">
        <f>IF($H262=0,"",VLOOKUP($G262,Data!$G$3:$BA$2935,11,FALSE))</f>
        <v>2.5</v>
      </c>
      <c r="S262" s="4">
        <f>IF($H262=0,"",VLOOKUP($G262,Data!$G$3:$BA$2935,12,FALSE))</f>
        <v>0</v>
      </c>
      <c r="T262" s="4">
        <f>IF($H262=0,"",VLOOKUP($G262,Data!$G$3:$BA$2935,13,FALSE))</f>
        <v>2.5</v>
      </c>
      <c r="U262" s="4">
        <f>IF($H262=0,"",VLOOKUP($G262,Data!$G$3:$BA$2935,14,FALSE))</f>
        <v>0</v>
      </c>
      <c r="V262" s="4">
        <f>IF($H262=0,"",VLOOKUP($G262,Data!$G$3:$BA$2935,15,FALSE))</f>
        <v>2.5</v>
      </c>
      <c r="W262" s="4">
        <f>IF($H262=0,"",VLOOKUP($G262,Data!$G$3:$BA$2935,16,FALSE))</f>
        <v>0.39</v>
      </c>
      <c r="X262" s="4">
        <f>IF($H262=0,"",VLOOKUP($G262,Data!$G$3:$BA$2935,17,FALSE))</f>
        <v>1</v>
      </c>
      <c r="Y262" s="4">
        <f>IF($H262=0,"",VLOOKUP($G262,Data!$G$3:$BA$2935,18,FALSE))</f>
        <v>0</v>
      </c>
      <c r="Z262" s="4">
        <f>IF($H262=0,"",VLOOKUP($G262,Data!$G$3:$BA$2935,19,FALSE))</f>
        <v>0.1</v>
      </c>
      <c r="AA262" s="4">
        <f>IF($H262=0,"",VLOOKUP($G262,Data!$G$3:$BA$2935,20,FALSE))</f>
        <v>6.5</v>
      </c>
      <c r="AB262" s="4">
        <f>IF($H262=0,"",VLOOKUP($G262,Data!$G$3:$BA$2935,21,FALSE))</f>
        <v>0.44</v>
      </c>
      <c r="AC262" s="4">
        <f>IF($H262=0,"",VLOOKUP($G262,Data!$G$3:$BA$2935,22,FALSE))</f>
        <v>0.08</v>
      </c>
      <c r="AD262" s="4">
        <f>IF($H262=0,"",VLOOKUP($G262,Data!$G$3:$BA$2935,23,FALSE))</f>
        <v>0.2</v>
      </c>
      <c r="AE262" s="4">
        <f>IF($H262=0,"",VLOOKUP($G262,Data!$G$3:$BA$2935,24,FALSE))</f>
        <v>0.98</v>
      </c>
      <c r="AF262" s="4">
        <f>IF($H262=0,"",VLOOKUP($G262,Data!$G$3:$BA$2935,25,FALSE))</f>
        <v>0.1</v>
      </c>
      <c r="AG262" s="4">
        <f>IF($H262=0,"",VLOOKUP($G262,Data!$G$3:$BA$2935,26,FALSE))</f>
        <v>-0.1</v>
      </c>
      <c r="AH262" s="4" t="str">
        <f>IF($H262=0,"",VLOOKUP($G262,Data!$G$3:$BA$2935,27,FALSE))</f>
        <v>/</v>
      </c>
      <c r="AI262" s="4" t="str">
        <f>IF($H262=0,"",VLOOKUP($G262,Data!$G$3:$BA$2935,28,FALSE))</f>
        <v>/</v>
      </c>
      <c r="AJ262" s="4" t="str">
        <f>IF($H262=0,"",VLOOKUP($G262,Data!$G$3:$BA$2935,29,FALSE))</f>
        <v/>
      </c>
      <c r="AK262" s="4" t="str">
        <f>IF($H262=0,"",VLOOKUP($G262,Data!$G$3:$BA$2935,30,FALSE))</f>
        <v/>
      </c>
      <c r="AL262" s="4" t="str">
        <f>IF($H262=0,"",VLOOKUP($G262,Data!$G$3:$BA$2935,31,FALSE))</f>
        <v/>
      </c>
      <c r="AM262" s="4" t="str">
        <f>IF($H262=0,"",VLOOKUP($G262,Data!$G$3:$BA$2935,32,FALSE))</f>
        <v/>
      </c>
      <c r="AN262" s="4" t="str">
        <f>IF($H262=0,"",VLOOKUP($G262,Data!$G$3:$BA$2935,33,FALSE))</f>
        <v/>
      </c>
      <c r="AO262" s="4" t="str">
        <f>IF($H262=0,"",VLOOKUP($G262,Data!$G$3:$BA$2935,34,FALSE))</f>
        <v/>
      </c>
      <c r="AP262" s="4" t="str">
        <f>IF($H262=0,"",VLOOKUP($G262,Data!$G$3:$BA$2935,35,FALSE))</f>
        <v/>
      </c>
      <c r="AQ262" s="4" t="str">
        <f>IF($H262=0,"",VLOOKUP($G262,Data!$G$3:$BA$2935,36,FALSE))</f>
        <v/>
      </c>
      <c r="AR262" s="4" t="str">
        <f>IF($H262=0,"",VLOOKUP($G262,Data!$G$3:$BA$2935,37,FALSE))</f>
        <v/>
      </c>
      <c r="AS262" s="4" t="str">
        <f>IF($H262=0,"",VLOOKUP($G262,Data!$G$3:$BA$2935,38,FALSE))</f>
        <v/>
      </c>
      <c r="AT262" s="4" t="str">
        <f>IF($H262=0,"",VLOOKUP($G262,Data!$G$3:$BA$2935,39,FALSE))</f>
        <v/>
      </c>
    </row>
    <row r="263" spans="1:46" x14ac:dyDescent="0.25">
      <c r="A263" s="4">
        <f>PSSE!A265</f>
        <v>955022</v>
      </c>
      <c r="B263" s="4" t="str">
        <f>PSSE!B265</f>
        <v>DAKRINH_H2</v>
      </c>
      <c r="C263" s="4">
        <f>PSSE!D265</f>
        <v>13.8</v>
      </c>
      <c r="D263" s="4">
        <f>PSSE!E265</f>
        <v>75</v>
      </c>
      <c r="E263" s="4" t="str">
        <f>PSSE!F265</f>
        <v>TD</v>
      </c>
      <c r="F263" s="4">
        <f>PSSE!G265</f>
        <v>1</v>
      </c>
      <c r="G263" s="4" t="str">
        <f t="shared" si="4"/>
        <v>PSS13.875TD1</v>
      </c>
      <c r="H263" s="4">
        <f>COUNTIF(Data!$G$3:$BA$2935,PSS!$G263)</f>
        <v>1</v>
      </c>
      <c r="I263" s="4" t="str">
        <f>IF($H263=0,"",VLOOKUP($G263,Data!$G$3:$BA$2935,2,FALSE))</f>
        <v>'PSS2A'</v>
      </c>
      <c r="J263" s="4">
        <f>PSSE!C265</f>
        <v>1</v>
      </c>
      <c r="K263" s="4">
        <f>IF($H263=0,"",VLOOKUP($G263,Data!$G$3:$BA$2935,4,FALSE))</f>
        <v>1</v>
      </c>
      <c r="L263" s="4">
        <f>IF($H263=0,"",VLOOKUP($G263,Data!$G$3:$BA$2935,5,FALSE))</f>
        <v>0</v>
      </c>
      <c r="M263" s="4">
        <f>IF($H263=0,"",VLOOKUP($G263,Data!$G$3:$BA$2935,6,FALSE))</f>
        <v>3</v>
      </c>
      <c r="N263" s="4">
        <f>IF($H263=0,"",VLOOKUP($G263,Data!$G$3:$BA$2935,7,FALSE))</f>
        <v>0</v>
      </c>
      <c r="O263" s="4">
        <f>IF($H263=0,"",VLOOKUP($G263,Data!$G$3:$BA$2935,8,FALSE))</f>
        <v>5</v>
      </c>
      <c r="P263" s="4">
        <f>IF($H263=0,"",VLOOKUP($G263,Data!$G$3:$BA$2935,9,FALSE))</f>
        <v>1</v>
      </c>
      <c r="Q263" s="4">
        <f>IF($H263=0,"",VLOOKUP($G263,Data!$G$3:$BA$2935,10,FALSE))</f>
        <v>2.5</v>
      </c>
      <c r="R263" s="4">
        <f>IF($H263=0,"",VLOOKUP($G263,Data!$G$3:$BA$2935,11,FALSE))</f>
        <v>2.5</v>
      </c>
      <c r="S263" s="4">
        <f>IF($H263=0,"",VLOOKUP($G263,Data!$G$3:$BA$2935,12,FALSE))</f>
        <v>0</v>
      </c>
      <c r="T263" s="4">
        <f>IF($H263=0,"",VLOOKUP($G263,Data!$G$3:$BA$2935,13,FALSE))</f>
        <v>2.5</v>
      </c>
      <c r="U263" s="4">
        <f>IF($H263=0,"",VLOOKUP($G263,Data!$G$3:$BA$2935,14,FALSE))</f>
        <v>0</v>
      </c>
      <c r="V263" s="4">
        <f>IF($H263=0,"",VLOOKUP($G263,Data!$G$3:$BA$2935,15,FALSE))</f>
        <v>2.5</v>
      </c>
      <c r="W263" s="4">
        <f>IF($H263=0,"",VLOOKUP($G263,Data!$G$3:$BA$2935,16,FALSE))</f>
        <v>0.39</v>
      </c>
      <c r="X263" s="4">
        <f>IF($H263=0,"",VLOOKUP($G263,Data!$G$3:$BA$2935,17,FALSE))</f>
        <v>1</v>
      </c>
      <c r="Y263" s="4">
        <f>IF($H263=0,"",VLOOKUP($G263,Data!$G$3:$BA$2935,18,FALSE))</f>
        <v>0</v>
      </c>
      <c r="Z263" s="4">
        <f>IF($H263=0,"",VLOOKUP($G263,Data!$G$3:$BA$2935,19,FALSE))</f>
        <v>0.1</v>
      </c>
      <c r="AA263" s="4">
        <f>IF($H263=0,"",VLOOKUP($G263,Data!$G$3:$BA$2935,20,FALSE))</f>
        <v>6.5</v>
      </c>
      <c r="AB263" s="4">
        <f>IF($H263=0,"",VLOOKUP($G263,Data!$G$3:$BA$2935,21,FALSE))</f>
        <v>0.44</v>
      </c>
      <c r="AC263" s="4">
        <f>IF($H263=0,"",VLOOKUP($G263,Data!$G$3:$BA$2935,22,FALSE))</f>
        <v>0.08</v>
      </c>
      <c r="AD263" s="4">
        <f>IF($H263=0,"",VLOOKUP($G263,Data!$G$3:$BA$2935,23,FALSE))</f>
        <v>0.2</v>
      </c>
      <c r="AE263" s="4">
        <f>IF($H263=0,"",VLOOKUP($G263,Data!$G$3:$BA$2935,24,FALSE))</f>
        <v>0.98</v>
      </c>
      <c r="AF263" s="4">
        <f>IF($H263=0,"",VLOOKUP($G263,Data!$G$3:$BA$2935,25,FALSE))</f>
        <v>0.1</v>
      </c>
      <c r="AG263" s="4">
        <f>IF($H263=0,"",VLOOKUP($G263,Data!$G$3:$BA$2935,26,FALSE))</f>
        <v>-0.1</v>
      </c>
      <c r="AH263" s="4" t="str">
        <f>IF($H263=0,"",VLOOKUP($G263,Data!$G$3:$BA$2935,27,FALSE))</f>
        <v>/</v>
      </c>
      <c r="AI263" s="4" t="str">
        <f>IF($H263=0,"",VLOOKUP($G263,Data!$G$3:$BA$2935,28,FALSE))</f>
        <v>/</v>
      </c>
      <c r="AJ263" s="4" t="str">
        <f>IF($H263=0,"",VLOOKUP($G263,Data!$G$3:$BA$2935,29,FALSE))</f>
        <v/>
      </c>
      <c r="AK263" s="4" t="str">
        <f>IF($H263=0,"",VLOOKUP($G263,Data!$G$3:$BA$2935,30,FALSE))</f>
        <v/>
      </c>
      <c r="AL263" s="4" t="str">
        <f>IF($H263=0,"",VLOOKUP($G263,Data!$G$3:$BA$2935,31,FALSE))</f>
        <v/>
      </c>
      <c r="AM263" s="4" t="str">
        <f>IF($H263=0,"",VLOOKUP($G263,Data!$G$3:$BA$2935,32,FALSE))</f>
        <v/>
      </c>
      <c r="AN263" s="4" t="str">
        <f>IF($H263=0,"",VLOOKUP($G263,Data!$G$3:$BA$2935,33,FALSE))</f>
        <v/>
      </c>
      <c r="AO263" s="4" t="str">
        <f>IF($H263=0,"",VLOOKUP($G263,Data!$G$3:$BA$2935,34,FALSE))</f>
        <v/>
      </c>
      <c r="AP263" s="4" t="str">
        <f>IF($H263=0,"",VLOOKUP($G263,Data!$G$3:$BA$2935,35,FALSE))</f>
        <v/>
      </c>
      <c r="AQ263" s="4" t="str">
        <f>IF($H263=0,"",VLOOKUP($G263,Data!$G$3:$BA$2935,36,FALSE))</f>
        <v/>
      </c>
      <c r="AR263" s="4" t="str">
        <f>IF($H263=0,"",VLOOKUP($G263,Data!$G$3:$BA$2935,37,FALSE))</f>
        <v/>
      </c>
      <c r="AS263" s="4" t="str">
        <f>IF($H263=0,"",VLOOKUP($G263,Data!$G$3:$BA$2935,38,FALSE))</f>
        <v/>
      </c>
      <c r="AT263" s="4" t="str">
        <f>IF($H263=0,"",VLOOKUP($G263,Data!$G$3:$BA$2935,39,FALSE))</f>
        <v/>
      </c>
    </row>
    <row r="264" spans="1:46" x14ac:dyDescent="0.25">
      <c r="A264" s="4">
        <f>PSSE!A266</f>
        <v>956011</v>
      </c>
      <c r="B264" s="4" t="str">
        <f>PSSE!B266</f>
        <v>DONGNAI3_H1</v>
      </c>
      <c r="C264" s="4">
        <f>PSSE!D266</f>
        <v>13.8</v>
      </c>
      <c r="D264" s="4">
        <f>PSSE!E266</f>
        <v>87</v>
      </c>
      <c r="E264" s="4" t="str">
        <f>PSSE!F266</f>
        <v>TD</v>
      </c>
      <c r="F264" s="4">
        <f>PSSE!G266</f>
        <v>1</v>
      </c>
      <c r="G264" s="4" t="str">
        <f t="shared" si="4"/>
        <v>PSS13.887TD1</v>
      </c>
      <c r="H264" s="4">
        <f>COUNTIF(Data!$G$3:$BA$2935,PSS!$G264)</f>
        <v>1</v>
      </c>
      <c r="I264" s="4" t="str">
        <f>IF($H264=0,"",VLOOKUP($G264,Data!$G$3:$BA$2935,2,FALSE))</f>
        <v>'PSS2A'</v>
      </c>
      <c r="J264" s="4">
        <f>PSSE!C266</f>
        <v>1</v>
      </c>
      <c r="K264" s="4">
        <f>IF($H264=0,"",VLOOKUP($G264,Data!$G$3:$BA$2935,4,FALSE))</f>
        <v>1</v>
      </c>
      <c r="L264" s="4">
        <f>IF($H264=0,"",VLOOKUP($G264,Data!$G$3:$BA$2935,5,FALSE))</f>
        <v>0</v>
      </c>
      <c r="M264" s="4">
        <f>IF($H264=0,"",VLOOKUP($G264,Data!$G$3:$BA$2935,6,FALSE))</f>
        <v>3</v>
      </c>
      <c r="N264" s="4">
        <f>IF($H264=0,"",VLOOKUP($G264,Data!$G$3:$BA$2935,7,FALSE))</f>
        <v>0</v>
      </c>
      <c r="O264" s="4">
        <f>IF($H264=0,"",VLOOKUP($G264,Data!$G$3:$BA$2935,8,FALSE))</f>
        <v>5</v>
      </c>
      <c r="P264" s="4">
        <f>IF($H264=0,"",VLOOKUP($G264,Data!$G$3:$BA$2935,9,FALSE))</f>
        <v>1</v>
      </c>
      <c r="Q264" s="4">
        <f>IF($H264=0,"",VLOOKUP($G264,Data!$G$3:$BA$2935,10,FALSE))</f>
        <v>2.5</v>
      </c>
      <c r="R264" s="4">
        <f>IF($H264=0,"",VLOOKUP($G264,Data!$G$3:$BA$2935,11,FALSE))</f>
        <v>2.5</v>
      </c>
      <c r="S264" s="4">
        <f>IF($H264=0,"",VLOOKUP($G264,Data!$G$3:$BA$2935,12,FALSE))</f>
        <v>0</v>
      </c>
      <c r="T264" s="4">
        <f>IF($H264=0,"",VLOOKUP($G264,Data!$G$3:$BA$2935,13,FALSE))</f>
        <v>2.5</v>
      </c>
      <c r="U264" s="4">
        <f>IF($H264=0,"",VLOOKUP($G264,Data!$G$3:$BA$2935,14,FALSE))</f>
        <v>0</v>
      </c>
      <c r="V264" s="4">
        <f>IF($H264=0,"",VLOOKUP($G264,Data!$G$3:$BA$2935,15,FALSE))</f>
        <v>2.5</v>
      </c>
      <c r="W264" s="4">
        <f>IF($H264=0,"",VLOOKUP($G264,Data!$G$3:$BA$2935,16,FALSE))</f>
        <v>0.39</v>
      </c>
      <c r="X264" s="4">
        <f>IF($H264=0,"",VLOOKUP($G264,Data!$G$3:$BA$2935,17,FALSE))</f>
        <v>1</v>
      </c>
      <c r="Y264" s="4">
        <f>IF($H264=0,"",VLOOKUP($G264,Data!$G$3:$BA$2935,18,FALSE))</f>
        <v>0</v>
      </c>
      <c r="Z264" s="4">
        <f>IF($H264=0,"",VLOOKUP($G264,Data!$G$3:$BA$2935,19,FALSE))</f>
        <v>0.1</v>
      </c>
      <c r="AA264" s="4">
        <f>IF($H264=0,"",VLOOKUP($G264,Data!$G$3:$BA$2935,20,FALSE))</f>
        <v>6.5</v>
      </c>
      <c r="AB264" s="4">
        <f>IF($H264=0,"",VLOOKUP($G264,Data!$G$3:$BA$2935,21,FALSE))</f>
        <v>0.44</v>
      </c>
      <c r="AC264" s="4">
        <f>IF($H264=0,"",VLOOKUP($G264,Data!$G$3:$BA$2935,22,FALSE))</f>
        <v>0.08</v>
      </c>
      <c r="AD264" s="4">
        <f>IF($H264=0,"",VLOOKUP($G264,Data!$G$3:$BA$2935,23,FALSE))</f>
        <v>0.2</v>
      </c>
      <c r="AE264" s="4">
        <f>IF($H264=0,"",VLOOKUP($G264,Data!$G$3:$BA$2935,24,FALSE))</f>
        <v>0.98</v>
      </c>
      <c r="AF264" s="4">
        <f>IF($H264=0,"",VLOOKUP($G264,Data!$G$3:$BA$2935,25,FALSE))</f>
        <v>0.1</v>
      </c>
      <c r="AG264" s="4">
        <f>IF($H264=0,"",VLOOKUP($G264,Data!$G$3:$BA$2935,26,FALSE))</f>
        <v>-0.1</v>
      </c>
      <c r="AH264" s="4" t="str">
        <f>IF($H264=0,"",VLOOKUP($G264,Data!$G$3:$BA$2935,27,FALSE))</f>
        <v>/</v>
      </c>
      <c r="AI264" s="4" t="str">
        <f>IF($H264=0,"",VLOOKUP($G264,Data!$G$3:$BA$2935,28,FALSE))</f>
        <v>/</v>
      </c>
      <c r="AJ264" s="4" t="str">
        <f>IF($H264=0,"",VLOOKUP($G264,Data!$G$3:$BA$2935,29,FALSE))</f>
        <v/>
      </c>
      <c r="AK264" s="4" t="str">
        <f>IF($H264=0,"",VLOOKUP($G264,Data!$G$3:$BA$2935,30,FALSE))</f>
        <v/>
      </c>
      <c r="AL264" s="4" t="str">
        <f>IF($H264=0,"",VLOOKUP($G264,Data!$G$3:$BA$2935,31,FALSE))</f>
        <v/>
      </c>
      <c r="AM264" s="4" t="str">
        <f>IF($H264=0,"",VLOOKUP($G264,Data!$G$3:$BA$2935,32,FALSE))</f>
        <v/>
      </c>
      <c r="AN264" s="4" t="str">
        <f>IF($H264=0,"",VLOOKUP($G264,Data!$G$3:$BA$2935,33,FALSE))</f>
        <v/>
      </c>
      <c r="AO264" s="4" t="str">
        <f>IF($H264=0,"",VLOOKUP($G264,Data!$G$3:$BA$2935,34,FALSE))</f>
        <v/>
      </c>
      <c r="AP264" s="4" t="str">
        <f>IF($H264=0,"",VLOOKUP($G264,Data!$G$3:$BA$2935,35,FALSE))</f>
        <v/>
      </c>
      <c r="AQ264" s="4" t="str">
        <f>IF($H264=0,"",VLOOKUP($G264,Data!$G$3:$BA$2935,36,FALSE))</f>
        <v/>
      </c>
      <c r="AR264" s="4" t="str">
        <f>IF($H264=0,"",VLOOKUP($G264,Data!$G$3:$BA$2935,37,FALSE))</f>
        <v/>
      </c>
      <c r="AS264" s="4" t="str">
        <f>IF($H264=0,"",VLOOKUP($G264,Data!$G$3:$BA$2935,38,FALSE))</f>
        <v/>
      </c>
      <c r="AT264" s="4" t="str">
        <f>IF($H264=0,"",VLOOKUP($G264,Data!$G$3:$BA$2935,39,FALSE))</f>
        <v/>
      </c>
    </row>
    <row r="265" spans="1:46" x14ac:dyDescent="0.25">
      <c r="A265" s="4">
        <f>PSSE!A267</f>
        <v>956012</v>
      </c>
      <c r="B265" s="4" t="str">
        <f>PSSE!B267</f>
        <v>DONGNAI3_H2</v>
      </c>
      <c r="C265" s="4">
        <f>PSSE!D267</f>
        <v>13.8</v>
      </c>
      <c r="D265" s="4">
        <f>PSSE!E267</f>
        <v>87</v>
      </c>
      <c r="E265" s="4" t="str">
        <f>PSSE!F267</f>
        <v>TD</v>
      </c>
      <c r="F265" s="4">
        <f>PSSE!G267</f>
        <v>1</v>
      </c>
      <c r="G265" s="4" t="str">
        <f t="shared" si="4"/>
        <v>PSS13.887TD1</v>
      </c>
      <c r="H265" s="4">
        <f>COUNTIF(Data!$G$3:$BA$2935,PSS!$G265)</f>
        <v>1</v>
      </c>
      <c r="I265" s="4" t="str">
        <f>IF($H265=0,"",VLOOKUP($G265,Data!$G$3:$BA$2935,2,FALSE))</f>
        <v>'PSS2A'</v>
      </c>
      <c r="J265" s="4">
        <f>PSSE!C267</f>
        <v>1</v>
      </c>
      <c r="K265" s="4">
        <f>IF($H265=0,"",VLOOKUP($G265,Data!$G$3:$BA$2935,4,FALSE))</f>
        <v>1</v>
      </c>
      <c r="L265" s="4">
        <f>IF($H265=0,"",VLOOKUP($G265,Data!$G$3:$BA$2935,5,FALSE))</f>
        <v>0</v>
      </c>
      <c r="M265" s="4">
        <f>IF($H265=0,"",VLOOKUP($G265,Data!$G$3:$BA$2935,6,FALSE))</f>
        <v>3</v>
      </c>
      <c r="N265" s="4">
        <f>IF($H265=0,"",VLOOKUP($G265,Data!$G$3:$BA$2935,7,FALSE))</f>
        <v>0</v>
      </c>
      <c r="O265" s="4">
        <f>IF($H265=0,"",VLOOKUP($G265,Data!$G$3:$BA$2935,8,FALSE))</f>
        <v>5</v>
      </c>
      <c r="P265" s="4">
        <f>IF($H265=0,"",VLOOKUP($G265,Data!$G$3:$BA$2935,9,FALSE))</f>
        <v>1</v>
      </c>
      <c r="Q265" s="4">
        <f>IF($H265=0,"",VLOOKUP($G265,Data!$G$3:$BA$2935,10,FALSE))</f>
        <v>2.5</v>
      </c>
      <c r="R265" s="4">
        <f>IF($H265=0,"",VLOOKUP($G265,Data!$G$3:$BA$2935,11,FALSE))</f>
        <v>2.5</v>
      </c>
      <c r="S265" s="4">
        <f>IF($H265=0,"",VLOOKUP($G265,Data!$G$3:$BA$2935,12,FALSE))</f>
        <v>0</v>
      </c>
      <c r="T265" s="4">
        <f>IF($H265=0,"",VLOOKUP($G265,Data!$G$3:$BA$2935,13,FALSE))</f>
        <v>2.5</v>
      </c>
      <c r="U265" s="4">
        <f>IF($H265=0,"",VLOOKUP($G265,Data!$G$3:$BA$2935,14,FALSE))</f>
        <v>0</v>
      </c>
      <c r="V265" s="4">
        <f>IF($H265=0,"",VLOOKUP($G265,Data!$G$3:$BA$2935,15,FALSE))</f>
        <v>2.5</v>
      </c>
      <c r="W265" s="4">
        <f>IF($H265=0,"",VLOOKUP($G265,Data!$G$3:$BA$2935,16,FALSE))</f>
        <v>0.39</v>
      </c>
      <c r="X265" s="4">
        <f>IF($H265=0,"",VLOOKUP($G265,Data!$G$3:$BA$2935,17,FALSE))</f>
        <v>1</v>
      </c>
      <c r="Y265" s="4">
        <f>IF($H265=0,"",VLOOKUP($G265,Data!$G$3:$BA$2935,18,FALSE))</f>
        <v>0</v>
      </c>
      <c r="Z265" s="4">
        <f>IF($H265=0,"",VLOOKUP($G265,Data!$G$3:$BA$2935,19,FALSE))</f>
        <v>0.1</v>
      </c>
      <c r="AA265" s="4">
        <f>IF($H265=0,"",VLOOKUP($G265,Data!$G$3:$BA$2935,20,FALSE))</f>
        <v>6.5</v>
      </c>
      <c r="AB265" s="4">
        <f>IF($H265=0,"",VLOOKUP($G265,Data!$G$3:$BA$2935,21,FALSE))</f>
        <v>0.44</v>
      </c>
      <c r="AC265" s="4">
        <f>IF($H265=0,"",VLOOKUP($G265,Data!$G$3:$BA$2935,22,FALSE))</f>
        <v>0.08</v>
      </c>
      <c r="AD265" s="4">
        <f>IF($H265=0,"",VLOOKUP($G265,Data!$G$3:$BA$2935,23,FALSE))</f>
        <v>0.2</v>
      </c>
      <c r="AE265" s="4">
        <f>IF($H265=0,"",VLOOKUP($G265,Data!$G$3:$BA$2935,24,FALSE))</f>
        <v>0.98</v>
      </c>
      <c r="AF265" s="4">
        <f>IF($H265=0,"",VLOOKUP($G265,Data!$G$3:$BA$2935,25,FALSE))</f>
        <v>0.1</v>
      </c>
      <c r="AG265" s="4">
        <f>IF($H265=0,"",VLOOKUP($G265,Data!$G$3:$BA$2935,26,FALSE))</f>
        <v>-0.1</v>
      </c>
      <c r="AH265" s="4" t="str">
        <f>IF($H265=0,"",VLOOKUP($G265,Data!$G$3:$BA$2935,27,FALSE))</f>
        <v>/</v>
      </c>
      <c r="AI265" s="4" t="str">
        <f>IF($H265=0,"",VLOOKUP($G265,Data!$G$3:$BA$2935,28,FALSE))</f>
        <v>/</v>
      </c>
      <c r="AJ265" s="4" t="str">
        <f>IF($H265=0,"",VLOOKUP($G265,Data!$G$3:$BA$2935,29,FALSE))</f>
        <v/>
      </c>
      <c r="AK265" s="4" t="str">
        <f>IF($H265=0,"",VLOOKUP($G265,Data!$G$3:$BA$2935,30,FALSE))</f>
        <v/>
      </c>
      <c r="AL265" s="4" t="str">
        <f>IF($H265=0,"",VLOOKUP($G265,Data!$G$3:$BA$2935,31,FALSE))</f>
        <v/>
      </c>
      <c r="AM265" s="4" t="str">
        <f>IF($H265=0,"",VLOOKUP($G265,Data!$G$3:$BA$2935,32,FALSE))</f>
        <v/>
      </c>
      <c r="AN265" s="4" t="str">
        <f>IF($H265=0,"",VLOOKUP($G265,Data!$G$3:$BA$2935,33,FALSE))</f>
        <v/>
      </c>
      <c r="AO265" s="4" t="str">
        <f>IF($H265=0,"",VLOOKUP($G265,Data!$G$3:$BA$2935,34,FALSE))</f>
        <v/>
      </c>
      <c r="AP265" s="4" t="str">
        <f>IF($H265=0,"",VLOOKUP($G265,Data!$G$3:$BA$2935,35,FALSE))</f>
        <v/>
      </c>
      <c r="AQ265" s="4" t="str">
        <f>IF($H265=0,"",VLOOKUP($G265,Data!$G$3:$BA$2935,36,FALSE))</f>
        <v/>
      </c>
      <c r="AR265" s="4" t="str">
        <f>IF($H265=0,"",VLOOKUP($G265,Data!$G$3:$BA$2935,37,FALSE))</f>
        <v/>
      </c>
      <c r="AS265" s="4" t="str">
        <f>IF($H265=0,"",VLOOKUP($G265,Data!$G$3:$BA$2935,38,FALSE))</f>
        <v/>
      </c>
      <c r="AT265" s="4" t="str">
        <f>IF($H265=0,"",VLOOKUP($G265,Data!$G$3:$BA$2935,39,FALSE))</f>
        <v/>
      </c>
    </row>
    <row r="266" spans="1:46" x14ac:dyDescent="0.25">
      <c r="A266" s="4">
        <f>PSSE!A268</f>
        <v>956021</v>
      </c>
      <c r="B266" s="4" t="str">
        <f>PSSE!B268</f>
        <v>BUONTUASA_H1</v>
      </c>
      <c r="C266" s="4">
        <f>PSSE!D268</f>
        <v>10.5</v>
      </c>
      <c r="D266" s="4">
        <f>PSSE!E268</f>
        <v>55</v>
      </c>
      <c r="E266" s="4" t="str">
        <f>PSSE!F268</f>
        <v>TD</v>
      </c>
      <c r="F266" s="4">
        <f>PSSE!G268</f>
        <v>1</v>
      </c>
      <c r="G266" s="4" t="str">
        <f t="shared" si="4"/>
        <v>PSS10.555TD1</v>
      </c>
      <c r="H266" s="4">
        <f>COUNTIF(Data!$G$3:$BA$2935,PSS!$G266)</f>
        <v>1</v>
      </c>
      <c r="I266" s="4" t="str">
        <f>IF($H266=0,"",VLOOKUP($G266,Data!$G$3:$BA$2935,2,FALSE))</f>
        <v>'PSS2A'</v>
      </c>
      <c r="J266" s="4">
        <f>PSSE!C268</f>
        <v>1</v>
      </c>
      <c r="K266" s="4">
        <f>IF($H266=0,"",VLOOKUP($G266,Data!$G$3:$BA$2935,4,FALSE))</f>
        <v>1</v>
      </c>
      <c r="L266" s="4">
        <f>IF($H266=0,"",VLOOKUP($G266,Data!$G$3:$BA$2935,5,FALSE))</f>
        <v>0</v>
      </c>
      <c r="M266" s="4">
        <f>IF($H266=0,"",VLOOKUP($G266,Data!$G$3:$BA$2935,6,FALSE))</f>
        <v>3</v>
      </c>
      <c r="N266" s="4">
        <f>IF($H266=0,"",VLOOKUP($G266,Data!$G$3:$BA$2935,7,FALSE))</f>
        <v>0</v>
      </c>
      <c r="O266" s="4">
        <f>IF($H266=0,"",VLOOKUP($G266,Data!$G$3:$BA$2935,8,FALSE))</f>
        <v>5</v>
      </c>
      <c r="P266" s="4">
        <f>IF($H266=0,"",VLOOKUP($G266,Data!$G$3:$BA$2935,9,FALSE))</f>
        <v>1</v>
      </c>
      <c r="Q266" s="4">
        <f>IF($H266=0,"",VLOOKUP($G266,Data!$G$3:$BA$2935,10,FALSE))</f>
        <v>2.5</v>
      </c>
      <c r="R266" s="4">
        <f>IF($H266=0,"",VLOOKUP($G266,Data!$G$3:$BA$2935,11,FALSE))</f>
        <v>2.5</v>
      </c>
      <c r="S266" s="4">
        <f>IF($H266=0,"",VLOOKUP($G266,Data!$G$3:$BA$2935,12,FALSE))</f>
        <v>0</v>
      </c>
      <c r="T266" s="4">
        <f>IF($H266=0,"",VLOOKUP($G266,Data!$G$3:$BA$2935,13,FALSE))</f>
        <v>2.5</v>
      </c>
      <c r="U266" s="4">
        <f>IF($H266=0,"",VLOOKUP($G266,Data!$G$3:$BA$2935,14,FALSE))</f>
        <v>0</v>
      </c>
      <c r="V266" s="4">
        <f>IF($H266=0,"",VLOOKUP($G266,Data!$G$3:$BA$2935,15,FALSE))</f>
        <v>2.5</v>
      </c>
      <c r="W266" s="4">
        <f>IF($H266=0,"",VLOOKUP($G266,Data!$G$3:$BA$2935,16,FALSE))</f>
        <v>0.39</v>
      </c>
      <c r="X266" s="4">
        <f>IF($H266=0,"",VLOOKUP($G266,Data!$G$3:$BA$2935,17,FALSE))</f>
        <v>1</v>
      </c>
      <c r="Y266" s="4">
        <f>IF($H266=0,"",VLOOKUP($G266,Data!$G$3:$BA$2935,18,FALSE))</f>
        <v>0</v>
      </c>
      <c r="Z266" s="4">
        <f>IF($H266=0,"",VLOOKUP($G266,Data!$G$3:$BA$2935,19,FALSE))</f>
        <v>0.1</v>
      </c>
      <c r="AA266" s="4">
        <f>IF($H266=0,"",VLOOKUP($G266,Data!$G$3:$BA$2935,20,FALSE))</f>
        <v>6.5</v>
      </c>
      <c r="AB266" s="4">
        <f>IF($H266=0,"",VLOOKUP($G266,Data!$G$3:$BA$2935,21,FALSE))</f>
        <v>0.44</v>
      </c>
      <c r="AC266" s="4">
        <f>IF($H266=0,"",VLOOKUP($G266,Data!$G$3:$BA$2935,22,FALSE))</f>
        <v>0.08</v>
      </c>
      <c r="AD266" s="4">
        <f>IF($H266=0,"",VLOOKUP($G266,Data!$G$3:$BA$2935,23,FALSE))</f>
        <v>0.2</v>
      </c>
      <c r="AE266" s="4">
        <f>IF($H266=0,"",VLOOKUP($G266,Data!$G$3:$BA$2935,24,FALSE))</f>
        <v>0.98</v>
      </c>
      <c r="AF266" s="4">
        <f>IF($H266=0,"",VLOOKUP($G266,Data!$G$3:$BA$2935,25,FALSE))</f>
        <v>0.1</v>
      </c>
      <c r="AG266" s="4">
        <f>IF($H266=0,"",VLOOKUP($G266,Data!$G$3:$BA$2935,26,FALSE))</f>
        <v>-0.1</v>
      </c>
      <c r="AH266" s="4" t="str">
        <f>IF($H266=0,"",VLOOKUP($G266,Data!$G$3:$BA$2935,27,FALSE))</f>
        <v>/</v>
      </c>
      <c r="AI266" s="4" t="str">
        <f>IF($H266=0,"",VLOOKUP($G266,Data!$G$3:$BA$2935,28,FALSE))</f>
        <v>/</v>
      </c>
      <c r="AJ266" s="4" t="str">
        <f>IF($H266=0,"",VLOOKUP($G266,Data!$G$3:$BA$2935,29,FALSE))</f>
        <v/>
      </c>
      <c r="AK266" s="4" t="str">
        <f>IF($H266=0,"",VLOOKUP($G266,Data!$G$3:$BA$2935,30,FALSE))</f>
        <v/>
      </c>
      <c r="AL266" s="4" t="str">
        <f>IF($H266=0,"",VLOOKUP($G266,Data!$G$3:$BA$2935,31,FALSE))</f>
        <v/>
      </c>
      <c r="AM266" s="4" t="str">
        <f>IF($H266=0,"",VLOOKUP($G266,Data!$G$3:$BA$2935,32,FALSE))</f>
        <v/>
      </c>
      <c r="AN266" s="4" t="str">
        <f>IF($H266=0,"",VLOOKUP($G266,Data!$G$3:$BA$2935,33,FALSE))</f>
        <v/>
      </c>
      <c r="AO266" s="4" t="str">
        <f>IF($H266=0,"",VLOOKUP($G266,Data!$G$3:$BA$2935,34,FALSE))</f>
        <v/>
      </c>
      <c r="AP266" s="4" t="str">
        <f>IF($H266=0,"",VLOOKUP($G266,Data!$G$3:$BA$2935,35,FALSE))</f>
        <v/>
      </c>
      <c r="AQ266" s="4" t="str">
        <f>IF($H266=0,"",VLOOKUP($G266,Data!$G$3:$BA$2935,36,FALSE))</f>
        <v/>
      </c>
      <c r="AR266" s="4" t="str">
        <f>IF($H266=0,"",VLOOKUP($G266,Data!$G$3:$BA$2935,37,FALSE))</f>
        <v/>
      </c>
      <c r="AS266" s="4" t="str">
        <f>IF($H266=0,"",VLOOKUP($G266,Data!$G$3:$BA$2935,38,FALSE))</f>
        <v/>
      </c>
      <c r="AT266" s="4" t="str">
        <f>IF($H266=0,"",VLOOKUP($G266,Data!$G$3:$BA$2935,39,FALSE))</f>
        <v/>
      </c>
    </row>
    <row r="267" spans="1:46" x14ac:dyDescent="0.25">
      <c r="A267" s="4">
        <f>PSSE!A269</f>
        <v>956022</v>
      </c>
      <c r="B267" s="4" t="str">
        <f>PSSE!B269</f>
        <v>BUONTUASA_H2</v>
      </c>
      <c r="C267" s="4">
        <f>PSSE!D269</f>
        <v>10.5</v>
      </c>
      <c r="D267" s="4">
        <f>PSSE!E269</f>
        <v>55</v>
      </c>
      <c r="E267" s="4" t="str">
        <f>PSSE!F269</f>
        <v>TD</v>
      </c>
      <c r="F267" s="4">
        <f>PSSE!G269</f>
        <v>1</v>
      </c>
      <c r="G267" s="4" t="str">
        <f t="shared" si="4"/>
        <v>PSS10.555TD1</v>
      </c>
      <c r="H267" s="4">
        <f>COUNTIF(Data!$G$3:$BA$2935,PSS!$G267)</f>
        <v>1</v>
      </c>
      <c r="I267" s="4" t="str">
        <f>IF($H267=0,"",VLOOKUP($G267,Data!$G$3:$BA$2935,2,FALSE))</f>
        <v>'PSS2A'</v>
      </c>
      <c r="J267" s="4">
        <f>PSSE!C269</f>
        <v>1</v>
      </c>
      <c r="K267" s="4">
        <f>IF($H267=0,"",VLOOKUP($G267,Data!$G$3:$BA$2935,4,FALSE))</f>
        <v>1</v>
      </c>
      <c r="L267" s="4">
        <f>IF($H267=0,"",VLOOKUP($G267,Data!$G$3:$BA$2935,5,FALSE))</f>
        <v>0</v>
      </c>
      <c r="M267" s="4">
        <f>IF($H267=0,"",VLOOKUP($G267,Data!$G$3:$BA$2935,6,FALSE))</f>
        <v>3</v>
      </c>
      <c r="N267" s="4">
        <f>IF($H267=0,"",VLOOKUP($G267,Data!$G$3:$BA$2935,7,FALSE))</f>
        <v>0</v>
      </c>
      <c r="O267" s="4">
        <f>IF($H267=0,"",VLOOKUP($G267,Data!$G$3:$BA$2935,8,FALSE))</f>
        <v>5</v>
      </c>
      <c r="P267" s="4">
        <f>IF($H267=0,"",VLOOKUP($G267,Data!$G$3:$BA$2935,9,FALSE))</f>
        <v>1</v>
      </c>
      <c r="Q267" s="4">
        <f>IF($H267=0,"",VLOOKUP($G267,Data!$G$3:$BA$2935,10,FALSE))</f>
        <v>2.5</v>
      </c>
      <c r="R267" s="4">
        <f>IF($H267=0,"",VLOOKUP($G267,Data!$G$3:$BA$2935,11,FALSE))</f>
        <v>2.5</v>
      </c>
      <c r="S267" s="4">
        <f>IF($H267=0,"",VLOOKUP($G267,Data!$G$3:$BA$2935,12,FALSE))</f>
        <v>0</v>
      </c>
      <c r="T267" s="4">
        <f>IF($H267=0,"",VLOOKUP($G267,Data!$G$3:$BA$2935,13,FALSE))</f>
        <v>2.5</v>
      </c>
      <c r="U267" s="4">
        <f>IF($H267=0,"",VLOOKUP($G267,Data!$G$3:$BA$2935,14,FALSE))</f>
        <v>0</v>
      </c>
      <c r="V267" s="4">
        <f>IF($H267=0,"",VLOOKUP($G267,Data!$G$3:$BA$2935,15,FALSE))</f>
        <v>2.5</v>
      </c>
      <c r="W267" s="4">
        <f>IF($H267=0,"",VLOOKUP($G267,Data!$G$3:$BA$2935,16,FALSE))</f>
        <v>0.39</v>
      </c>
      <c r="X267" s="4">
        <f>IF($H267=0,"",VLOOKUP($G267,Data!$G$3:$BA$2935,17,FALSE))</f>
        <v>1</v>
      </c>
      <c r="Y267" s="4">
        <f>IF($H267=0,"",VLOOKUP($G267,Data!$G$3:$BA$2935,18,FALSE))</f>
        <v>0</v>
      </c>
      <c r="Z267" s="4">
        <f>IF($H267=0,"",VLOOKUP($G267,Data!$G$3:$BA$2935,19,FALSE))</f>
        <v>0.1</v>
      </c>
      <c r="AA267" s="4">
        <f>IF($H267=0,"",VLOOKUP($G267,Data!$G$3:$BA$2935,20,FALSE))</f>
        <v>6.5</v>
      </c>
      <c r="AB267" s="4">
        <f>IF($H267=0,"",VLOOKUP($G267,Data!$G$3:$BA$2935,21,FALSE))</f>
        <v>0.44</v>
      </c>
      <c r="AC267" s="4">
        <f>IF($H267=0,"",VLOOKUP($G267,Data!$G$3:$BA$2935,22,FALSE))</f>
        <v>0.08</v>
      </c>
      <c r="AD267" s="4">
        <f>IF($H267=0,"",VLOOKUP($G267,Data!$G$3:$BA$2935,23,FALSE))</f>
        <v>0.2</v>
      </c>
      <c r="AE267" s="4">
        <f>IF($H267=0,"",VLOOKUP($G267,Data!$G$3:$BA$2935,24,FALSE))</f>
        <v>0.98</v>
      </c>
      <c r="AF267" s="4">
        <f>IF($H267=0,"",VLOOKUP($G267,Data!$G$3:$BA$2935,25,FALSE))</f>
        <v>0.1</v>
      </c>
      <c r="AG267" s="4">
        <f>IF($H267=0,"",VLOOKUP($G267,Data!$G$3:$BA$2935,26,FALSE))</f>
        <v>-0.1</v>
      </c>
      <c r="AH267" s="4" t="str">
        <f>IF($H267=0,"",VLOOKUP($G267,Data!$G$3:$BA$2935,27,FALSE))</f>
        <v>/</v>
      </c>
      <c r="AI267" s="4" t="str">
        <f>IF($H267=0,"",VLOOKUP($G267,Data!$G$3:$BA$2935,28,FALSE))</f>
        <v>/</v>
      </c>
      <c r="AJ267" s="4" t="str">
        <f>IF($H267=0,"",VLOOKUP($G267,Data!$G$3:$BA$2935,29,FALSE))</f>
        <v/>
      </c>
      <c r="AK267" s="4" t="str">
        <f>IF($H267=0,"",VLOOKUP($G267,Data!$G$3:$BA$2935,30,FALSE))</f>
        <v/>
      </c>
      <c r="AL267" s="4" t="str">
        <f>IF($H267=0,"",VLOOKUP($G267,Data!$G$3:$BA$2935,31,FALSE))</f>
        <v/>
      </c>
      <c r="AM267" s="4" t="str">
        <f>IF($H267=0,"",VLOOKUP($G267,Data!$G$3:$BA$2935,32,FALSE))</f>
        <v/>
      </c>
      <c r="AN267" s="4" t="str">
        <f>IF($H267=0,"",VLOOKUP($G267,Data!$G$3:$BA$2935,33,FALSE))</f>
        <v/>
      </c>
      <c r="AO267" s="4" t="str">
        <f>IF($H267=0,"",VLOOKUP($G267,Data!$G$3:$BA$2935,34,FALSE))</f>
        <v/>
      </c>
      <c r="AP267" s="4" t="str">
        <f>IF($H267=0,"",VLOOKUP($G267,Data!$G$3:$BA$2935,35,FALSE))</f>
        <v/>
      </c>
      <c r="AQ267" s="4" t="str">
        <f>IF($H267=0,"",VLOOKUP($G267,Data!$G$3:$BA$2935,36,FALSE))</f>
        <v/>
      </c>
      <c r="AR267" s="4" t="str">
        <f>IF($H267=0,"",VLOOKUP($G267,Data!$G$3:$BA$2935,37,FALSE))</f>
        <v/>
      </c>
      <c r="AS267" s="4" t="str">
        <f>IF($H267=0,"",VLOOKUP($G267,Data!$G$3:$BA$2935,38,FALSE))</f>
        <v/>
      </c>
      <c r="AT267" s="4" t="str">
        <f>IF($H267=0,"",VLOOKUP($G267,Data!$G$3:$BA$2935,39,FALSE))</f>
        <v/>
      </c>
    </row>
    <row r="268" spans="1:46" x14ac:dyDescent="0.25">
      <c r="A268" s="4">
        <f>PSSE!A270</f>
        <v>956031</v>
      </c>
      <c r="B268" s="4" t="str">
        <f>PSSE!B270</f>
        <v>DONGNAI4_H1</v>
      </c>
      <c r="C268" s="4">
        <f>PSSE!D270</f>
        <v>15.8</v>
      </c>
      <c r="D268" s="4">
        <f>PSSE!E270</f>
        <v>170</v>
      </c>
      <c r="E268" s="4" t="str">
        <f>PSSE!F270</f>
        <v>TD</v>
      </c>
      <c r="F268" s="4">
        <f>PSSE!G270</f>
        <v>1</v>
      </c>
      <c r="G268" s="4" t="str">
        <f t="shared" si="4"/>
        <v>PSS15.8170TD1</v>
      </c>
      <c r="H268" s="4">
        <f>COUNTIF(Data!$G$3:$BA$2935,PSS!$G268)</f>
        <v>1</v>
      </c>
      <c r="I268" s="4" t="str">
        <f>IF($H268=0,"",VLOOKUP($G268,Data!$G$3:$BA$2935,2,FALSE))</f>
        <v>'PSS2A'</v>
      </c>
      <c r="J268" s="4">
        <f>PSSE!C270</f>
        <v>1</v>
      </c>
      <c r="K268" s="4">
        <f>IF($H268=0,"",VLOOKUP($G268,Data!$G$3:$BA$2935,4,FALSE))</f>
        <v>1</v>
      </c>
      <c r="L268" s="4">
        <f>IF($H268=0,"",VLOOKUP($G268,Data!$G$3:$BA$2935,5,FALSE))</f>
        <v>0</v>
      </c>
      <c r="M268" s="4">
        <f>IF($H268=0,"",VLOOKUP($G268,Data!$G$3:$BA$2935,6,FALSE))</f>
        <v>3</v>
      </c>
      <c r="N268" s="4">
        <f>IF($H268=0,"",VLOOKUP($G268,Data!$G$3:$BA$2935,7,FALSE))</f>
        <v>0</v>
      </c>
      <c r="O268" s="4">
        <f>IF($H268=0,"",VLOOKUP($G268,Data!$G$3:$BA$2935,8,FALSE))</f>
        <v>5</v>
      </c>
      <c r="P268" s="4">
        <f>IF($H268=0,"",VLOOKUP($G268,Data!$G$3:$BA$2935,9,FALSE))</f>
        <v>1</v>
      </c>
      <c r="Q268" s="4">
        <f>IF($H268=0,"",VLOOKUP($G268,Data!$G$3:$BA$2935,10,FALSE))</f>
        <v>2.5</v>
      </c>
      <c r="R268" s="4">
        <f>IF($H268=0,"",VLOOKUP($G268,Data!$G$3:$BA$2935,11,FALSE))</f>
        <v>2.5</v>
      </c>
      <c r="S268" s="4">
        <f>IF($H268=0,"",VLOOKUP($G268,Data!$G$3:$BA$2935,12,FALSE))</f>
        <v>0</v>
      </c>
      <c r="T268" s="4">
        <f>IF($H268=0,"",VLOOKUP($G268,Data!$G$3:$BA$2935,13,FALSE))</f>
        <v>2.5</v>
      </c>
      <c r="U268" s="4">
        <f>IF($H268=0,"",VLOOKUP($G268,Data!$G$3:$BA$2935,14,FALSE))</f>
        <v>0</v>
      </c>
      <c r="V268" s="4">
        <f>IF($H268=0,"",VLOOKUP($G268,Data!$G$3:$BA$2935,15,FALSE))</f>
        <v>2.5</v>
      </c>
      <c r="W268" s="4">
        <f>IF($H268=0,"",VLOOKUP($G268,Data!$G$3:$BA$2935,16,FALSE))</f>
        <v>0.39</v>
      </c>
      <c r="X268" s="4">
        <f>IF($H268=0,"",VLOOKUP($G268,Data!$G$3:$BA$2935,17,FALSE))</f>
        <v>1</v>
      </c>
      <c r="Y268" s="4">
        <f>IF($H268=0,"",VLOOKUP($G268,Data!$G$3:$BA$2935,18,FALSE))</f>
        <v>0</v>
      </c>
      <c r="Z268" s="4">
        <f>IF($H268=0,"",VLOOKUP($G268,Data!$G$3:$BA$2935,19,FALSE))</f>
        <v>0.1</v>
      </c>
      <c r="AA268" s="4">
        <f>IF($H268=0,"",VLOOKUP($G268,Data!$G$3:$BA$2935,20,FALSE))</f>
        <v>6.5</v>
      </c>
      <c r="AB268" s="4">
        <f>IF($H268=0,"",VLOOKUP($G268,Data!$G$3:$BA$2935,21,FALSE))</f>
        <v>0.44</v>
      </c>
      <c r="AC268" s="4">
        <f>IF($H268=0,"",VLOOKUP($G268,Data!$G$3:$BA$2935,22,FALSE))</f>
        <v>0.08</v>
      </c>
      <c r="AD268" s="4">
        <f>IF($H268=0,"",VLOOKUP($G268,Data!$G$3:$BA$2935,23,FALSE))</f>
        <v>0.2</v>
      </c>
      <c r="AE268" s="4">
        <f>IF($H268=0,"",VLOOKUP($G268,Data!$G$3:$BA$2935,24,FALSE))</f>
        <v>0.98</v>
      </c>
      <c r="AF268" s="4">
        <f>IF($H268=0,"",VLOOKUP($G268,Data!$G$3:$BA$2935,25,FALSE))</f>
        <v>0.1</v>
      </c>
      <c r="AG268" s="4">
        <f>IF($H268=0,"",VLOOKUP($G268,Data!$G$3:$BA$2935,26,FALSE))</f>
        <v>-0.1</v>
      </c>
      <c r="AH268" s="4" t="str">
        <f>IF($H268=0,"",VLOOKUP($G268,Data!$G$3:$BA$2935,27,FALSE))</f>
        <v>/</v>
      </c>
      <c r="AI268" s="4" t="str">
        <f>IF($H268=0,"",VLOOKUP($G268,Data!$G$3:$BA$2935,28,FALSE))</f>
        <v>/</v>
      </c>
      <c r="AJ268" s="4" t="str">
        <f>IF($H268=0,"",VLOOKUP($G268,Data!$G$3:$BA$2935,29,FALSE))</f>
        <v/>
      </c>
      <c r="AK268" s="4" t="str">
        <f>IF($H268=0,"",VLOOKUP($G268,Data!$G$3:$BA$2935,30,FALSE))</f>
        <v/>
      </c>
      <c r="AL268" s="4" t="str">
        <f>IF($H268=0,"",VLOOKUP($G268,Data!$G$3:$BA$2935,31,FALSE))</f>
        <v/>
      </c>
      <c r="AM268" s="4" t="str">
        <f>IF($H268=0,"",VLOOKUP($G268,Data!$G$3:$BA$2935,32,FALSE))</f>
        <v/>
      </c>
      <c r="AN268" s="4" t="str">
        <f>IF($H268=0,"",VLOOKUP($G268,Data!$G$3:$BA$2935,33,FALSE))</f>
        <v/>
      </c>
      <c r="AO268" s="4" t="str">
        <f>IF($H268=0,"",VLOOKUP($G268,Data!$G$3:$BA$2935,34,FALSE))</f>
        <v/>
      </c>
      <c r="AP268" s="4" t="str">
        <f>IF($H268=0,"",VLOOKUP($G268,Data!$G$3:$BA$2935,35,FALSE))</f>
        <v/>
      </c>
      <c r="AQ268" s="4" t="str">
        <f>IF($H268=0,"",VLOOKUP($G268,Data!$G$3:$BA$2935,36,FALSE))</f>
        <v/>
      </c>
      <c r="AR268" s="4" t="str">
        <f>IF($H268=0,"",VLOOKUP($G268,Data!$G$3:$BA$2935,37,FALSE))</f>
        <v/>
      </c>
      <c r="AS268" s="4" t="str">
        <f>IF($H268=0,"",VLOOKUP($G268,Data!$G$3:$BA$2935,38,FALSE))</f>
        <v/>
      </c>
      <c r="AT268" s="4" t="str">
        <f>IF($H268=0,"",VLOOKUP($G268,Data!$G$3:$BA$2935,39,FALSE))</f>
        <v/>
      </c>
    </row>
    <row r="269" spans="1:46" x14ac:dyDescent="0.25">
      <c r="A269" s="4">
        <f>PSSE!A271</f>
        <v>956032</v>
      </c>
      <c r="B269" s="4" t="str">
        <f>PSSE!B271</f>
        <v>DONGNAI4_H2</v>
      </c>
      <c r="C269" s="4">
        <f>PSSE!D271</f>
        <v>15.8</v>
      </c>
      <c r="D269" s="4">
        <f>PSSE!E271</f>
        <v>170</v>
      </c>
      <c r="E269" s="4" t="str">
        <f>PSSE!F271</f>
        <v>TD</v>
      </c>
      <c r="F269" s="4">
        <f>PSSE!G271</f>
        <v>1</v>
      </c>
      <c r="G269" s="4" t="str">
        <f t="shared" si="4"/>
        <v>PSS15.8170TD1</v>
      </c>
      <c r="H269" s="4">
        <f>COUNTIF(Data!$G$3:$BA$2935,PSS!$G269)</f>
        <v>1</v>
      </c>
      <c r="I269" s="4" t="str">
        <f>IF($H269=0,"",VLOOKUP($G269,Data!$G$3:$BA$2935,2,FALSE))</f>
        <v>'PSS2A'</v>
      </c>
      <c r="J269" s="4">
        <f>PSSE!C271</f>
        <v>1</v>
      </c>
      <c r="K269" s="4">
        <f>IF($H269=0,"",VLOOKUP($G269,Data!$G$3:$BA$2935,4,FALSE))</f>
        <v>1</v>
      </c>
      <c r="L269" s="4">
        <f>IF($H269=0,"",VLOOKUP($G269,Data!$G$3:$BA$2935,5,FALSE))</f>
        <v>0</v>
      </c>
      <c r="M269" s="4">
        <f>IF($H269=0,"",VLOOKUP($G269,Data!$G$3:$BA$2935,6,FALSE))</f>
        <v>3</v>
      </c>
      <c r="N269" s="4">
        <f>IF($H269=0,"",VLOOKUP($G269,Data!$G$3:$BA$2935,7,FALSE))</f>
        <v>0</v>
      </c>
      <c r="O269" s="4">
        <f>IF($H269=0,"",VLOOKUP($G269,Data!$G$3:$BA$2935,8,FALSE))</f>
        <v>5</v>
      </c>
      <c r="P269" s="4">
        <f>IF($H269=0,"",VLOOKUP($G269,Data!$G$3:$BA$2935,9,FALSE))</f>
        <v>1</v>
      </c>
      <c r="Q269" s="4">
        <f>IF($H269=0,"",VLOOKUP($G269,Data!$G$3:$BA$2935,10,FALSE))</f>
        <v>2.5</v>
      </c>
      <c r="R269" s="4">
        <f>IF($H269=0,"",VLOOKUP($G269,Data!$G$3:$BA$2935,11,FALSE))</f>
        <v>2.5</v>
      </c>
      <c r="S269" s="4">
        <f>IF($H269=0,"",VLOOKUP($G269,Data!$G$3:$BA$2935,12,FALSE))</f>
        <v>0</v>
      </c>
      <c r="T269" s="4">
        <f>IF($H269=0,"",VLOOKUP($G269,Data!$G$3:$BA$2935,13,FALSE))</f>
        <v>2.5</v>
      </c>
      <c r="U269" s="4">
        <f>IF($H269=0,"",VLOOKUP($G269,Data!$G$3:$BA$2935,14,FALSE))</f>
        <v>0</v>
      </c>
      <c r="V269" s="4">
        <f>IF($H269=0,"",VLOOKUP($G269,Data!$G$3:$BA$2935,15,FALSE))</f>
        <v>2.5</v>
      </c>
      <c r="W269" s="4">
        <f>IF($H269=0,"",VLOOKUP($G269,Data!$G$3:$BA$2935,16,FALSE))</f>
        <v>0.39</v>
      </c>
      <c r="X269" s="4">
        <f>IF($H269=0,"",VLOOKUP($G269,Data!$G$3:$BA$2935,17,FALSE))</f>
        <v>1</v>
      </c>
      <c r="Y269" s="4">
        <f>IF($H269=0,"",VLOOKUP($G269,Data!$G$3:$BA$2935,18,FALSE))</f>
        <v>0</v>
      </c>
      <c r="Z269" s="4">
        <f>IF($H269=0,"",VLOOKUP($G269,Data!$G$3:$BA$2935,19,FALSE))</f>
        <v>0.1</v>
      </c>
      <c r="AA269" s="4">
        <f>IF($H269=0,"",VLOOKUP($G269,Data!$G$3:$BA$2935,20,FALSE))</f>
        <v>6.5</v>
      </c>
      <c r="AB269" s="4">
        <f>IF($H269=0,"",VLOOKUP($G269,Data!$G$3:$BA$2935,21,FALSE))</f>
        <v>0.44</v>
      </c>
      <c r="AC269" s="4">
        <f>IF($H269=0,"",VLOOKUP($G269,Data!$G$3:$BA$2935,22,FALSE))</f>
        <v>0.08</v>
      </c>
      <c r="AD269" s="4">
        <f>IF($H269=0,"",VLOOKUP($G269,Data!$G$3:$BA$2935,23,FALSE))</f>
        <v>0.2</v>
      </c>
      <c r="AE269" s="4">
        <f>IF($H269=0,"",VLOOKUP($G269,Data!$G$3:$BA$2935,24,FALSE))</f>
        <v>0.98</v>
      </c>
      <c r="AF269" s="4">
        <f>IF($H269=0,"",VLOOKUP($G269,Data!$G$3:$BA$2935,25,FALSE))</f>
        <v>0.1</v>
      </c>
      <c r="AG269" s="4">
        <f>IF($H269=0,"",VLOOKUP($G269,Data!$G$3:$BA$2935,26,FALSE))</f>
        <v>-0.1</v>
      </c>
      <c r="AH269" s="4" t="str">
        <f>IF($H269=0,"",VLOOKUP($G269,Data!$G$3:$BA$2935,27,FALSE))</f>
        <v>/</v>
      </c>
      <c r="AI269" s="4" t="str">
        <f>IF($H269=0,"",VLOOKUP($G269,Data!$G$3:$BA$2935,28,FALSE))</f>
        <v>/</v>
      </c>
      <c r="AJ269" s="4" t="str">
        <f>IF($H269=0,"",VLOOKUP($G269,Data!$G$3:$BA$2935,29,FALSE))</f>
        <v/>
      </c>
      <c r="AK269" s="4" t="str">
        <f>IF($H269=0,"",VLOOKUP($G269,Data!$G$3:$BA$2935,30,FALSE))</f>
        <v/>
      </c>
      <c r="AL269" s="4" t="str">
        <f>IF($H269=0,"",VLOOKUP($G269,Data!$G$3:$BA$2935,31,FALSE))</f>
        <v/>
      </c>
      <c r="AM269" s="4" t="str">
        <f>IF($H269=0,"",VLOOKUP($G269,Data!$G$3:$BA$2935,32,FALSE))</f>
        <v/>
      </c>
      <c r="AN269" s="4" t="str">
        <f>IF($H269=0,"",VLOOKUP($G269,Data!$G$3:$BA$2935,33,FALSE))</f>
        <v/>
      </c>
      <c r="AO269" s="4" t="str">
        <f>IF($H269=0,"",VLOOKUP($G269,Data!$G$3:$BA$2935,34,FALSE))</f>
        <v/>
      </c>
      <c r="AP269" s="4" t="str">
        <f>IF($H269=0,"",VLOOKUP($G269,Data!$G$3:$BA$2935,35,FALSE))</f>
        <v/>
      </c>
      <c r="AQ269" s="4" t="str">
        <f>IF($H269=0,"",VLOOKUP($G269,Data!$G$3:$BA$2935,36,FALSE))</f>
        <v/>
      </c>
      <c r="AR269" s="4" t="str">
        <f>IF($H269=0,"",VLOOKUP($G269,Data!$G$3:$BA$2935,37,FALSE))</f>
        <v/>
      </c>
      <c r="AS269" s="4" t="str">
        <f>IF($H269=0,"",VLOOKUP($G269,Data!$G$3:$BA$2935,38,FALSE))</f>
        <v/>
      </c>
      <c r="AT269" s="4" t="str">
        <f>IF($H269=0,"",VLOOKUP($G269,Data!$G$3:$BA$2935,39,FALSE))</f>
        <v/>
      </c>
    </row>
    <row r="270" spans="1:46" x14ac:dyDescent="0.25">
      <c r="A270" s="4">
        <f>PSSE!A272</f>
        <v>956041</v>
      </c>
      <c r="B270" s="4" t="str">
        <f>PSSE!B272</f>
        <v>DAKRTIH_H1</v>
      </c>
      <c r="C270" s="4">
        <f>PSSE!D272</f>
        <v>13.8</v>
      </c>
      <c r="D270" s="4">
        <f>PSSE!E272</f>
        <v>72</v>
      </c>
      <c r="E270" s="4" t="str">
        <f>PSSE!F272</f>
        <v>TD</v>
      </c>
      <c r="F270" s="4">
        <f>PSSE!G272</f>
        <v>1</v>
      </c>
      <c r="G270" s="4" t="str">
        <f t="shared" si="4"/>
        <v>PSS13.872TD1</v>
      </c>
      <c r="H270" s="4">
        <f>COUNTIF(Data!$G$3:$BA$2935,PSS!$G270)</f>
        <v>1</v>
      </c>
      <c r="I270" s="4" t="str">
        <f>IF($H270=0,"",VLOOKUP($G270,Data!$G$3:$BA$2935,2,FALSE))</f>
        <v>'PSS2A'</v>
      </c>
      <c r="J270" s="4">
        <f>PSSE!C272</f>
        <v>1</v>
      </c>
      <c r="K270" s="4">
        <f>IF($H270=0,"",VLOOKUP($G270,Data!$G$3:$BA$2935,4,FALSE))</f>
        <v>1</v>
      </c>
      <c r="L270" s="4">
        <f>IF($H270=0,"",VLOOKUP($G270,Data!$G$3:$BA$2935,5,FALSE))</f>
        <v>0</v>
      </c>
      <c r="M270" s="4">
        <f>IF($H270=0,"",VLOOKUP($G270,Data!$G$3:$BA$2935,6,FALSE))</f>
        <v>3</v>
      </c>
      <c r="N270" s="4">
        <f>IF($H270=0,"",VLOOKUP($G270,Data!$G$3:$BA$2935,7,FALSE))</f>
        <v>0</v>
      </c>
      <c r="O270" s="4">
        <f>IF($H270=0,"",VLOOKUP($G270,Data!$G$3:$BA$2935,8,FALSE))</f>
        <v>5</v>
      </c>
      <c r="P270" s="4">
        <f>IF($H270=0,"",VLOOKUP($G270,Data!$G$3:$BA$2935,9,FALSE))</f>
        <v>1</v>
      </c>
      <c r="Q270" s="4">
        <f>IF($H270=0,"",VLOOKUP($G270,Data!$G$3:$BA$2935,10,FALSE))</f>
        <v>2.5</v>
      </c>
      <c r="R270" s="4">
        <f>IF($H270=0,"",VLOOKUP($G270,Data!$G$3:$BA$2935,11,FALSE))</f>
        <v>2.5</v>
      </c>
      <c r="S270" s="4">
        <f>IF($H270=0,"",VLOOKUP($G270,Data!$G$3:$BA$2935,12,FALSE))</f>
        <v>0</v>
      </c>
      <c r="T270" s="4">
        <f>IF($H270=0,"",VLOOKUP($G270,Data!$G$3:$BA$2935,13,FALSE))</f>
        <v>2.5</v>
      </c>
      <c r="U270" s="4">
        <f>IF($H270=0,"",VLOOKUP($G270,Data!$G$3:$BA$2935,14,FALSE))</f>
        <v>0</v>
      </c>
      <c r="V270" s="4">
        <f>IF($H270=0,"",VLOOKUP($G270,Data!$G$3:$BA$2935,15,FALSE))</f>
        <v>2.5</v>
      </c>
      <c r="W270" s="4">
        <f>IF($H270=0,"",VLOOKUP($G270,Data!$G$3:$BA$2935,16,FALSE))</f>
        <v>0.39</v>
      </c>
      <c r="X270" s="4">
        <f>IF($H270=0,"",VLOOKUP($G270,Data!$G$3:$BA$2935,17,FALSE))</f>
        <v>1</v>
      </c>
      <c r="Y270" s="4">
        <f>IF($H270=0,"",VLOOKUP($G270,Data!$G$3:$BA$2935,18,FALSE))</f>
        <v>0</v>
      </c>
      <c r="Z270" s="4">
        <f>IF($H270=0,"",VLOOKUP($G270,Data!$G$3:$BA$2935,19,FALSE))</f>
        <v>0.1</v>
      </c>
      <c r="AA270" s="4">
        <f>IF($H270=0,"",VLOOKUP($G270,Data!$G$3:$BA$2935,20,FALSE))</f>
        <v>6.5</v>
      </c>
      <c r="AB270" s="4">
        <f>IF($H270=0,"",VLOOKUP($G270,Data!$G$3:$BA$2935,21,FALSE))</f>
        <v>0.44</v>
      </c>
      <c r="AC270" s="4">
        <f>IF($H270=0,"",VLOOKUP($G270,Data!$G$3:$BA$2935,22,FALSE))</f>
        <v>0.08</v>
      </c>
      <c r="AD270" s="4">
        <f>IF($H270=0,"",VLOOKUP($G270,Data!$G$3:$BA$2935,23,FALSE))</f>
        <v>0.2</v>
      </c>
      <c r="AE270" s="4">
        <f>IF($H270=0,"",VLOOKUP($G270,Data!$G$3:$BA$2935,24,FALSE))</f>
        <v>0.98</v>
      </c>
      <c r="AF270" s="4">
        <f>IF($H270=0,"",VLOOKUP($G270,Data!$G$3:$BA$2935,25,FALSE))</f>
        <v>0.1</v>
      </c>
      <c r="AG270" s="4">
        <f>IF($H270=0,"",VLOOKUP($G270,Data!$G$3:$BA$2935,26,FALSE))</f>
        <v>-0.1</v>
      </c>
      <c r="AH270" s="4" t="str">
        <f>IF($H270=0,"",VLOOKUP($G270,Data!$G$3:$BA$2935,27,FALSE))</f>
        <v>/</v>
      </c>
      <c r="AI270" s="4" t="str">
        <f>IF($H270=0,"",VLOOKUP($G270,Data!$G$3:$BA$2935,28,FALSE))</f>
        <v>/</v>
      </c>
      <c r="AJ270" s="4" t="str">
        <f>IF($H270=0,"",VLOOKUP($G270,Data!$G$3:$BA$2935,29,FALSE))</f>
        <v/>
      </c>
      <c r="AK270" s="4" t="str">
        <f>IF($H270=0,"",VLOOKUP($G270,Data!$G$3:$BA$2935,30,FALSE))</f>
        <v/>
      </c>
      <c r="AL270" s="4" t="str">
        <f>IF($H270=0,"",VLOOKUP($G270,Data!$G$3:$BA$2935,31,FALSE))</f>
        <v/>
      </c>
      <c r="AM270" s="4" t="str">
        <f>IF($H270=0,"",VLOOKUP($G270,Data!$G$3:$BA$2935,32,FALSE))</f>
        <v/>
      </c>
      <c r="AN270" s="4" t="str">
        <f>IF($H270=0,"",VLOOKUP($G270,Data!$G$3:$BA$2935,33,FALSE))</f>
        <v/>
      </c>
      <c r="AO270" s="4" t="str">
        <f>IF($H270=0,"",VLOOKUP($G270,Data!$G$3:$BA$2935,34,FALSE))</f>
        <v/>
      </c>
      <c r="AP270" s="4" t="str">
        <f>IF($H270=0,"",VLOOKUP($G270,Data!$G$3:$BA$2935,35,FALSE))</f>
        <v/>
      </c>
      <c r="AQ270" s="4" t="str">
        <f>IF($H270=0,"",VLOOKUP($G270,Data!$G$3:$BA$2935,36,FALSE))</f>
        <v/>
      </c>
      <c r="AR270" s="4" t="str">
        <f>IF($H270=0,"",VLOOKUP($G270,Data!$G$3:$BA$2935,37,FALSE))</f>
        <v/>
      </c>
      <c r="AS270" s="4" t="str">
        <f>IF($H270=0,"",VLOOKUP($G270,Data!$G$3:$BA$2935,38,FALSE))</f>
        <v/>
      </c>
      <c r="AT270" s="4" t="str">
        <f>IF($H270=0,"",VLOOKUP($G270,Data!$G$3:$BA$2935,39,FALSE))</f>
        <v/>
      </c>
    </row>
    <row r="271" spans="1:46" x14ac:dyDescent="0.25">
      <c r="A271" s="4">
        <f>PSSE!A273</f>
        <v>956042</v>
      </c>
      <c r="B271" s="4" t="str">
        <f>PSSE!B273</f>
        <v>DAKRTIH_H2</v>
      </c>
      <c r="C271" s="4">
        <f>PSSE!D273</f>
        <v>13.8</v>
      </c>
      <c r="D271" s="4">
        <f>PSSE!E273</f>
        <v>72</v>
      </c>
      <c r="E271" s="4" t="str">
        <f>PSSE!F273</f>
        <v>TD</v>
      </c>
      <c r="F271" s="4">
        <f>PSSE!G273</f>
        <v>1</v>
      </c>
      <c r="G271" s="4" t="str">
        <f t="shared" si="4"/>
        <v>PSS13.872TD1</v>
      </c>
      <c r="H271" s="4">
        <f>COUNTIF(Data!$G$3:$BA$2935,PSS!$G271)</f>
        <v>1</v>
      </c>
      <c r="I271" s="4" t="str">
        <f>IF($H271=0,"",VLOOKUP($G271,Data!$G$3:$BA$2935,2,FALSE))</f>
        <v>'PSS2A'</v>
      </c>
      <c r="J271" s="4">
        <f>PSSE!C273</f>
        <v>1</v>
      </c>
      <c r="K271" s="4">
        <f>IF($H271=0,"",VLOOKUP($G271,Data!$G$3:$BA$2935,4,FALSE))</f>
        <v>1</v>
      </c>
      <c r="L271" s="4">
        <f>IF($H271=0,"",VLOOKUP($G271,Data!$G$3:$BA$2935,5,FALSE))</f>
        <v>0</v>
      </c>
      <c r="M271" s="4">
        <f>IF($H271=0,"",VLOOKUP($G271,Data!$G$3:$BA$2935,6,FALSE))</f>
        <v>3</v>
      </c>
      <c r="N271" s="4">
        <f>IF($H271=0,"",VLOOKUP($G271,Data!$G$3:$BA$2935,7,FALSE))</f>
        <v>0</v>
      </c>
      <c r="O271" s="4">
        <f>IF($H271=0,"",VLOOKUP($G271,Data!$G$3:$BA$2935,8,FALSE))</f>
        <v>5</v>
      </c>
      <c r="P271" s="4">
        <f>IF($H271=0,"",VLOOKUP($G271,Data!$G$3:$BA$2935,9,FALSE))</f>
        <v>1</v>
      </c>
      <c r="Q271" s="4">
        <f>IF($H271=0,"",VLOOKUP($G271,Data!$G$3:$BA$2935,10,FALSE))</f>
        <v>2.5</v>
      </c>
      <c r="R271" s="4">
        <f>IF($H271=0,"",VLOOKUP($G271,Data!$G$3:$BA$2935,11,FALSE))</f>
        <v>2.5</v>
      </c>
      <c r="S271" s="4">
        <f>IF($H271=0,"",VLOOKUP($G271,Data!$G$3:$BA$2935,12,FALSE))</f>
        <v>0</v>
      </c>
      <c r="T271" s="4">
        <f>IF($H271=0,"",VLOOKUP($G271,Data!$G$3:$BA$2935,13,FALSE))</f>
        <v>2.5</v>
      </c>
      <c r="U271" s="4">
        <f>IF($H271=0,"",VLOOKUP($G271,Data!$G$3:$BA$2935,14,FALSE))</f>
        <v>0</v>
      </c>
      <c r="V271" s="4">
        <f>IF($H271=0,"",VLOOKUP($G271,Data!$G$3:$BA$2935,15,FALSE))</f>
        <v>2.5</v>
      </c>
      <c r="W271" s="4">
        <f>IF($H271=0,"",VLOOKUP($G271,Data!$G$3:$BA$2935,16,FALSE))</f>
        <v>0.39</v>
      </c>
      <c r="X271" s="4">
        <f>IF($H271=0,"",VLOOKUP($G271,Data!$G$3:$BA$2935,17,FALSE))</f>
        <v>1</v>
      </c>
      <c r="Y271" s="4">
        <f>IF($H271=0,"",VLOOKUP($G271,Data!$G$3:$BA$2935,18,FALSE))</f>
        <v>0</v>
      </c>
      <c r="Z271" s="4">
        <f>IF($H271=0,"",VLOOKUP($G271,Data!$G$3:$BA$2935,19,FALSE))</f>
        <v>0.1</v>
      </c>
      <c r="AA271" s="4">
        <f>IF($H271=0,"",VLOOKUP($G271,Data!$G$3:$BA$2935,20,FALSE))</f>
        <v>6.5</v>
      </c>
      <c r="AB271" s="4">
        <f>IF($H271=0,"",VLOOKUP($G271,Data!$G$3:$BA$2935,21,FALSE))</f>
        <v>0.44</v>
      </c>
      <c r="AC271" s="4">
        <f>IF($H271=0,"",VLOOKUP($G271,Data!$G$3:$BA$2935,22,FALSE))</f>
        <v>0.08</v>
      </c>
      <c r="AD271" s="4">
        <f>IF($H271=0,"",VLOOKUP($G271,Data!$G$3:$BA$2935,23,FALSE))</f>
        <v>0.2</v>
      </c>
      <c r="AE271" s="4">
        <f>IF($H271=0,"",VLOOKUP($G271,Data!$G$3:$BA$2935,24,FALSE))</f>
        <v>0.98</v>
      </c>
      <c r="AF271" s="4">
        <f>IF($H271=0,"",VLOOKUP($G271,Data!$G$3:$BA$2935,25,FALSE))</f>
        <v>0.1</v>
      </c>
      <c r="AG271" s="4">
        <f>IF($H271=0,"",VLOOKUP($G271,Data!$G$3:$BA$2935,26,FALSE))</f>
        <v>-0.1</v>
      </c>
      <c r="AH271" s="4" t="str">
        <f>IF($H271=0,"",VLOOKUP($G271,Data!$G$3:$BA$2935,27,FALSE))</f>
        <v>/</v>
      </c>
      <c r="AI271" s="4" t="str">
        <f>IF($H271=0,"",VLOOKUP($G271,Data!$G$3:$BA$2935,28,FALSE))</f>
        <v>/</v>
      </c>
      <c r="AJ271" s="4" t="str">
        <f>IF($H271=0,"",VLOOKUP($G271,Data!$G$3:$BA$2935,29,FALSE))</f>
        <v/>
      </c>
      <c r="AK271" s="4" t="str">
        <f>IF($H271=0,"",VLOOKUP($G271,Data!$G$3:$BA$2935,30,FALSE))</f>
        <v/>
      </c>
      <c r="AL271" s="4" t="str">
        <f>IF($H271=0,"",VLOOKUP($G271,Data!$G$3:$BA$2935,31,FALSE))</f>
        <v/>
      </c>
      <c r="AM271" s="4" t="str">
        <f>IF($H271=0,"",VLOOKUP($G271,Data!$G$3:$BA$2935,32,FALSE))</f>
        <v/>
      </c>
      <c r="AN271" s="4" t="str">
        <f>IF($H271=0,"",VLOOKUP($G271,Data!$G$3:$BA$2935,33,FALSE))</f>
        <v/>
      </c>
      <c r="AO271" s="4" t="str">
        <f>IF($H271=0,"",VLOOKUP($G271,Data!$G$3:$BA$2935,34,FALSE))</f>
        <v/>
      </c>
      <c r="AP271" s="4" t="str">
        <f>IF($H271=0,"",VLOOKUP($G271,Data!$G$3:$BA$2935,35,FALSE))</f>
        <v/>
      </c>
      <c r="AQ271" s="4" t="str">
        <f>IF($H271=0,"",VLOOKUP($G271,Data!$G$3:$BA$2935,36,FALSE))</f>
        <v/>
      </c>
      <c r="AR271" s="4" t="str">
        <f>IF($H271=0,"",VLOOKUP($G271,Data!$G$3:$BA$2935,37,FALSE))</f>
        <v/>
      </c>
      <c r="AS271" s="4" t="str">
        <f>IF($H271=0,"",VLOOKUP($G271,Data!$G$3:$BA$2935,38,FALSE))</f>
        <v/>
      </c>
      <c r="AT271" s="4" t="str">
        <f>IF($H271=0,"",VLOOKUP($G271,Data!$G$3:$BA$2935,39,FALSE))</f>
        <v/>
      </c>
    </row>
    <row r="272" spans="1:46" x14ac:dyDescent="0.25">
      <c r="A272" s="4">
        <f>PSSE!A274</f>
        <v>956051</v>
      </c>
      <c r="B272" s="4" t="str">
        <f>PSSE!B274</f>
        <v>DONGNAI2_H1</v>
      </c>
      <c r="C272" s="4">
        <f>PSSE!D274</f>
        <v>13.8</v>
      </c>
      <c r="D272" s="4">
        <f>PSSE!E274</f>
        <v>80</v>
      </c>
      <c r="E272" s="4" t="str">
        <f>PSSE!F274</f>
        <v>TD</v>
      </c>
      <c r="F272" s="4">
        <f>PSSE!G274</f>
        <v>1</v>
      </c>
      <c r="G272" s="4" t="str">
        <f t="shared" si="4"/>
        <v>PSS13.880TD1</v>
      </c>
      <c r="H272" s="4">
        <f>COUNTIF(Data!$G$3:$BA$2935,PSS!$G272)</f>
        <v>1</v>
      </c>
      <c r="I272" s="4" t="str">
        <f>IF($H272=0,"",VLOOKUP($G272,Data!$G$3:$BA$2935,2,FALSE))</f>
        <v>'PSS2A'</v>
      </c>
      <c r="J272" s="4">
        <f>PSSE!C274</f>
        <v>1</v>
      </c>
      <c r="K272" s="4">
        <f>IF($H272=0,"",VLOOKUP($G272,Data!$G$3:$BA$2935,4,FALSE))</f>
        <v>1</v>
      </c>
      <c r="L272" s="4">
        <f>IF($H272=0,"",VLOOKUP($G272,Data!$G$3:$BA$2935,5,FALSE))</f>
        <v>0</v>
      </c>
      <c r="M272" s="4">
        <f>IF($H272=0,"",VLOOKUP($G272,Data!$G$3:$BA$2935,6,FALSE))</f>
        <v>3</v>
      </c>
      <c r="N272" s="4">
        <f>IF($H272=0,"",VLOOKUP($G272,Data!$G$3:$BA$2935,7,FALSE))</f>
        <v>0</v>
      </c>
      <c r="O272" s="4">
        <f>IF($H272=0,"",VLOOKUP($G272,Data!$G$3:$BA$2935,8,FALSE))</f>
        <v>5</v>
      </c>
      <c r="P272" s="4">
        <f>IF($H272=0,"",VLOOKUP($G272,Data!$G$3:$BA$2935,9,FALSE))</f>
        <v>1</v>
      </c>
      <c r="Q272" s="4">
        <f>IF($H272=0,"",VLOOKUP($G272,Data!$G$3:$BA$2935,10,FALSE))</f>
        <v>2.5</v>
      </c>
      <c r="R272" s="4">
        <f>IF($H272=0,"",VLOOKUP($G272,Data!$G$3:$BA$2935,11,FALSE))</f>
        <v>2.5</v>
      </c>
      <c r="S272" s="4">
        <f>IF($H272=0,"",VLOOKUP($G272,Data!$G$3:$BA$2935,12,FALSE))</f>
        <v>0</v>
      </c>
      <c r="T272" s="4">
        <f>IF($H272=0,"",VLOOKUP($G272,Data!$G$3:$BA$2935,13,FALSE))</f>
        <v>2.5</v>
      </c>
      <c r="U272" s="4">
        <f>IF($H272=0,"",VLOOKUP($G272,Data!$G$3:$BA$2935,14,FALSE))</f>
        <v>0</v>
      </c>
      <c r="V272" s="4">
        <f>IF($H272=0,"",VLOOKUP($G272,Data!$G$3:$BA$2935,15,FALSE))</f>
        <v>2.5</v>
      </c>
      <c r="W272" s="4">
        <f>IF($H272=0,"",VLOOKUP($G272,Data!$G$3:$BA$2935,16,FALSE))</f>
        <v>0.39</v>
      </c>
      <c r="X272" s="4">
        <f>IF($H272=0,"",VLOOKUP($G272,Data!$G$3:$BA$2935,17,FALSE))</f>
        <v>1</v>
      </c>
      <c r="Y272" s="4">
        <f>IF($H272=0,"",VLOOKUP($G272,Data!$G$3:$BA$2935,18,FALSE))</f>
        <v>0</v>
      </c>
      <c r="Z272" s="4">
        <f>IF($H272=0,"",VLOOKUP($G272,Data!$G$3:$BA$2935,19,FALSE))</f>
        <v>0.1</v>
      </c>
      <c r="AA272" s="4">
        <f>IF($H272=0,"",VLOOKUP($G272,Data!$G$3:$BA$2935,20,FALSE))</f>
        <v>6.5</v>
      </c>
      <c r="AB272" s="4">
        <f>IF($H272=0,"",VLOOKUP($G272,Data!$G$3:$BA$2935,21,FALSE))</f>
        <v>0.44</v>
      </c>
      <c r="AC272" s="4">
        <f>IF($H272=0,"",VLOOKUP($G272,Data!$G$3:$BA$2935,22,FALSE))</f>
        <v>0.08</v>
      </c>
      <c r="AD272" s="4">
        <f>IF($H272=0,"",VLOOKUP($G272,Data!$G$3:$BA$2935,23,FALSE))</f>
        <v>0.2</v>
      </c>
      <c r="AE272" s="4">
        <f>IF($H272=0,"",VLOOKUP($G272,Data!$G$3:$BA$2935,24,FALSE))</f>
        <v>0.98</v>
      </c>
      <c r="AF272" s="4">
        <f>IF($H272=0,"",VLOOKUP($G272,Data!$G$3:$BA$2935,25,FALSE))</f>
        <v>0.1</v>
      </c>
      <c r="AG272" s="4">
        <f>IF($H272=0,"",VLOOKUP($G272,Data!$G$3:$BA$2935,26,FALSE))</f>
        <v>-0.1</v>
      </c>
      <c r="AH272" s="4" t="str">
        <f>IF($H272=0,"",VLOOKUP($G272,Data!$G$3:$BA$2935,27,FALSE))</f>
        <v>/</v>
      </c>
      <c r="AI272" s="4" t="str">
        <f>IF($H272=0,"",VLOOKUP($G272,Data!$G$3:$BA$2935,28,FALSE))</f>
        <v>/</v>
      </c>
      <c r="AJ272" s="4" t="str">
        <f>IF($H272=0,"",VLOOKUP($G272,Data!$G$3:$BA$2935,29,FALSE))</f>
        <v/>
      </c>
      <c r="AK272" s="4" t="str">
        <f>IF($H272=0,"",VLOOKUP($G272,Data!$G$3:$BA$2935,30,FALSE))</f>
        <v/>
      </c>
      <c r="AL272" s="4" t="str">
        <f>IF($H272=0,"",VLOOKUP($G272,Data!$G$3:$BA$2935,31,FALSE))</f>
        <v/>
      </c>
      <c r="AM272" s="4" t="str">
        <f>IF($H272=0,"",VLOOKUP($G272,Data!$G$3:$BA$2935,32,FALSE))</f>
        <v/>
      </c>
      <c r="AN272" s="4" t="str">
        <f>IF($H272=0,"",VLOOKUP($G272,Data!$G$3:$BA$2935,33,FALSE))</f>
        <v/>
      </c>
      <c r="AO272" s="4" t="str">
        <f>IF($H272=0,"",VLOOKUP($G272,Data!$G$3:$BA$2935,34,FALSE))</f>
        <v/>
      </c>
      <c r="AP272" s="4" t="str">
        <f>IF($H272=0,"",VLOOKUP($G272,Data!$G$3:$BA$2935,35,FALSE))</f>
        <v/>
      </c>
      <c r="AQ272" s="4" t="str">
        <f>IF($H272=0,"",VLOOKUP($G272,Data!$G$3:$BA$2935,36,FALSE))</f>
        <v/>
      </c>
      <c r="AR272" s="4" t="str">
        <f>IF($H272=0,"",VLOOKUP($G272,Data!$G$3:$BA$2935,37,FALSE))</f>
        <v/>
      </c>
      <c r="AS272" s="4" t="str">
        <f>IF($H272=0,"",VLOOKUP($G272,Data!$G$3:$BA$2935,38,FALSE))</f>
        <v/>
      </c>
      <c r="AT272" s="4" t="str">
        <f>IF($H272=0,"",VLOOKUP($G272,Data!$G$3:$BA$2935,39,FALSE))</f>
        <v/>
      </c>
    </row>
    <row r="273" spans="1:46" x14ac:dyDescent="0.25">
      <c r="A273" s="4">
        <f>PSSE!A275</f>
        <v>956061</v>
      </c>
      <c r="B273" s="4" t="str">
        <f>PSSE!B275</f>
        <v>DONGNAI5_H1</v>
      </c>
      <c r="C273" s="4">
        <f>PSSE!D275</f>
        <v>13.8</v>
      </c>
      <c r="D273" s="4">
        <f>PSSE!E275</f>
        <v>150</v>
      </c>
      <c r="E273" s="4" t="str">
        <f>PSSE!F275</f>
        <v>TD</v>
      </c>
      <c r="F273" s="4">
        <f>PSSE!G275</f>
        <v>1</v>
      </c>
      <c r="G273" s="4" t="str">
        <f t="shared" si="4"/>
        <v>PSS13.8150TD1</v>
      </c>
      <c r="H273" s="4">
        <f>COUNTIF(Data!$G$3:$BA$2935,PSS!$G273)</f>
        <v>1</v>
      </c>
      <c r="I273" s="4" t="str">
        <f>IF($H273=0,"",VLOOKUP($G273,Data!$G$3:$BA$2935,2,FALSE))</f>
        <v>'PSS2A'</v>
      </c>
      <c r="J273" s="4">
        <f>PSSE!C275</f>
        <v>1</v>
      </c>
      <c r="K273" s="4">
        <f>IF($H273=0,"",VLOOKUP($G273,Data!$G$3:$BA$2935,4,FALSE))</f>
        <v>1</v>
      </c>
      <c r="L273" s="4">
        <f>IF($H273=0,"",VLOOKUP($G273,Data!$G$3:$BA$2935,5,FALSE))</f>
        <v>0</v>
      </c>
      <c r="M273" s="4">
        <f>IF($H273=0,"",VLOOKUP($G273,Data!$G$3:$BA$2935,6,FALSE))</f>
        <v>3</v>
      </c>
      <c r="N273" s="4">
        <f>IF($H273=0,"",VLOOKUP($G273,Data!$G$3:$BA$2935,7,FALSE))</f>
        <v>0</v>
      </c>
      <c r="O273" s="4">
        <f>IF($H273=0,"",VLOOKUP($G273,Data!$G$3:$BA$2935,8,FALSE))</f>
        <v>5</v>
      </c>
      <c r="P273" s="4">
        <f>IF($H273=0,"",VLOOKUP($G273,Data!$G$3:$BA$2935,9,FALSE))</f>
        <v>1</v>
      </c>
      <c r="Q273" s="4">
        <f>IF($H273=0,"",VLOOKUP($G273,Data!$G$3:$BA$2935,10,FALSE))</f>
        <v>2.5</v>
      </c>
      <c r="R273" s="4">
        <f>IF($H273=0,"",VLOOKUP($G273,Data!$G$3:$BA$2935,11,FALSE))</f>
        <v>2.5</v>
      </c>
      <c r="S273" s="4">
        <f>IF($H273=0,"",VLOOKUP($G273,Data!$G$3:$BA$2935,12,FALSE))</f>
        <v>0</v>
      </c>
      <c r="T273" s="4">
        <f>IF($H273=0,"",VLOOKUP($G273,Data!$G$3:$BA$2935,13,FALSE))</f>
        <v>2.5</v>
      </c>
      <c r="U273" s="4">
        <f>IF($H273=0,"",VLOOKUP($G273,Data!$G$3:$BA$2935,14,FALSE))</f>
        <v>0</v>
      </c>
      <c r="V273" s="4">
        <f>IF($H273=0,"",VLOOKUP($G273,Data!$G$3:$BA$2935,15,FALSE))</f>
        <v>2.5</v>
      </c>
      <c r="W273" s="4">
        <f>IF($H273=0,"",VLOOKUP($G273,Data!$G$3:$BA$2935,16,FALSE))</f>
        <v>0.39</v>
      </c>
      <c r="X273" s="4">
        <f>IF($H273=0,"",VLOOKUP($G273,Data!$G$3:$BA$2935,17,FALSE))</f>
        <v>1</v>
      </c>
      <c r="Y273" s="4">
        <f>IF($H273=0,"",VLOOKUP($G273,Data!$G$3:$BA$2935,18,FALSE))</f>
        <v>0</v>
      </c>
      <c r="Z273" s="4">
        <f>IF($H273=0,"",VLOOKUP($G273,Data!$G$3:$BA$2935,19,FALSE))</f>
        <v>0.1</v>
      </c>
      <c r="AA273" s="4">
        <f>IF($H273=0,"",VLOOKUP($G273,Data!$G$3:$BA$2935,20,FALSE))</f>
        <v>6.5</v>
      </c>
      <c r="AB273" s="4">
        <f>IF($H273=0,"",VLOOKUP($G273,Data!$G$3:$BA$2935,21,FALSE))</f>
        <v>0.44</v>
      </c>
      <c r="AC273" s="4">
        <f>IF($H273=0,"",VLOOKUP($G273,Data!$G$3:$BA$2935,22,FALSE))</f>
        <v>0.08</v>
      </c>
      <c r="AD273" s="4">
        <f>IF($H273=0,"",VLOOKUP($G273,Data!$G$3:$BA$2935,23,FALSE))</f>
        <v>0.2</v>
      </c>
      <c r="AE273" s="4">
        <f>IF($H273=0,"",VLOOKUP($G273,Data!$G$3:$BA$2935,24,FALSE))</f>
        <v>0.98</v>
      </c>
      <c r="AF273" s="4">
        <f>IF($H273=0,"",VLOOKUP($G273,Data!$G$3:$BA$2935,25,FALSE))</f>
        <v>0.1</v>
      </c>
      <c r="AG273" s="4">
        <f>IF($H273=0,"",VLOOKUP($G273,Data!$G$3:$BA$2935,26,FALSE))</f>
        <v>-0.1</v>
      </c>
      <c r="AH273" s="4" t="str">
        <f>IF($H273=0,"",VLOOKUP($G273,Data!$G$3:$BA$2935,27,FALSE))</f>
        <v>/</v>
      </c>
      <c r="AI273" s="4" t="str">
        <f>IF($H273=0,"",VLOOKUP($G273,Data!$G$3:$BA$2935,28,FALSE))</f>
        <v>/</v>
      </c>
      <c r="AJ273" s="4" t="str">
        <f>IF($H273=0,"",VLOOKUP($G273,Data!$G$3:$BA$2935,29,FALSE))</f>
        <v/>
      </c>
      <c r="AK273" s="4" t="str">
        <f>IF($H273=0,"",VLOOKUP($G273,Data!$G$3:$BA$2935,30,FALSE))</f>
        <v/>
      </c>
      <c r="AL273" s="4" t="str">
        <f>IF($H273=0,"",VLOOKUP($G273,Data!$G$3:$BA$2935,31,FALSE))</f>
        <v/>
      </c>
      <c r="AM273" s="4" t="str">
        <f>IF($H273=0,"",VLOOKUP($G273,Data!$G$3:$BA$2935,32,FALSE))</f>
        <v/>
      </c>
      <c r="AN273" s="4" t="str">
        <f>IF($H273=0,"",VLOOKUP($G273,Data!$G$3:$BA$2935,33,FALSE))</f>
        <v/>
      </c>
      <c r="AO273" s="4" t="str">
        <f>IF($H273=0,"",VLOOKUP($G273,Data!$G$3:$BA$2935,34,FALSE))</f>
        <v/>
      </c>
      <c r="AP273" s="4" t="str">
        <f>IF($H273=0,"",VLOOKUP($G273,Data!$G$3:$BA$2935,35,FALSE))</f>
        <v/>
      </c>
      <c r="AQ273" s="4" t="str">
        <f>IF($H273=0,"",VLOOKUP($G273,Data!$G$3:$BA$2935,36,FALSE))</f>
        <v/>
      </c>
      <c r="AR273" s="4" t="str">
        <f>IF($H273=0,"",VLOOKUP($G273,Data!$G$3:$BA$2935,37,FALSE))</f>
        <v/>
      </c>
      <c r="AS273" s="4" t="str">
        <f>IF($H273=0,"",VLOOKUP($G273,Data!$G$3:$BA$2935,38,FALSE))</f>
        <v/>
      </c>
      <c r="AT273" s="4" t="str">
        <f>IF($H273=0,"",VLOOKUP($G273,Data!$G$3:$BA$2935,39,FALSE))</f>
        <v/>
      </c>
    </row>
    <row r="274" spans="1:46" x14ac:dyDescent="0.25">
      <c r="A274" s="4">
        <f>PSSE!A276</f>
        <v>956071</v>
      </c>
      <c r="B274" s="4" t="str">
        <f>PSSE!B276</f>
        <v>DONGNAI6_H1</v>
      </c>
      <c r="C274" s="4">
        <f>PSSE!D276</f>
        <v>13.8</v>
      </c>
      <c r="D274" s="4">
        <f>PSSE!E276</f>
        <v>106</v>
      </c>
      <c r="E274" s="4" t="str">
        <f>PSSE!F276</f>
        <v>TD</v>
      </c>
      <c r="F274" s="4">
        <f>PSSE!G276</f>
        <v>1</v>
      </c>
      <c r="G274" s="4" t="str">
        <f t="shared" si="4"/>
        <v>PSS13.8106TD1</v>
      </c>
      <c r="H274" s="4">
        <f>COUNTIF(Data!$G$3:$BA$2935,PSS!$G274)</f>
        <v>1</v>
      </c>
      <c r="I274" s="4" t="str">
        <f>IF($H274=0,"",VLOOKUP($G274,Data!$G$3:$BA$2935,2,FALSE))</f>
        <v>'PSS2A'</v>
      </c>
      <c r="J274" s="4">
        <f>PSSE!C276</f>
        <v>1</v>
      </c>
      <c r="K274" s="4">
        <f>IF($H274=0,"",VLOOKUP($G274,Data!$G$3:$BA$2935,4,FALSE))</f>
        <v>1</v>
      </c>
      <c r="L274" s="4">
        <f>IF($H274=0,"",VLOOKUP($G274,Data!$G$3:$BA$2935,5,FALSE))</f>
        <v>0</v>
      </c>
      <c r="M274" s="4">
        <f>IF($H274=0,"",VLOOKUP($G274,Data!$G$3:$BA$2935,6,FALSE))</f>
        <v>3</v>
      </c>
      <c r="N274" s="4">
        <f>IF($H274=0,"",VLOOKUP($G274,Data!$G$3:$BA$2935,7,FALSE))</f>
        <v>0</v>
      </c>
      <c r="O274" s="4">
        <f>IF($H274=0,"",VLOOKUP($G274,Data!$G$3:$BA$2935,8,FALSE))</f>
        <v>5</v>
      </c>
      <c r="P274" s="4">
        <f>IF($H274=0,"",VLOOKUP($G274,Data!$G$3:$BA$2935,9,FALSE))</f>
        <v>1</v>
      </c>
      <c r="Q274" s="4">
        <f>IF($H274=0,"",VLOOKUP($G274,Data!$G$3:$BA$2935,10,FALSE))</f>
        <v>2.5</v>
      </c>
      <c r="R274" s="4">
        <f>IF($H274=0,"",VLOOKUP($G274,Data!$G$3:$BA$2935,11,FALSE))</f>
        <v>2.5</v>
      </c>
      <c r="S274" s="4">
        <f>IF($H274=0,"",VLOOKUP($G274,Data!$G$3:$BA$2935,12,FALSE))</f>
        <v>0</v>
      </c>
      <c r="T274" s="4">
        <f>IF($H274=0,"",VLOOKUP($G274,Data!$G$3:$BA$2935,13,FALSE))</f>
        <v>2.5</v>
      </c>
      <c r="U274" s="4">
        <f>IF($H274=0,"",VLOOKUP($G274,Data!$G$3:$BA$2935,14,FALSE))</f>
        <v>0</v>
      </c>
      <c r="V274" s="4">
        <f>IF($H274=0,"",VLOOKUP($G274,Data!$G$3:$BA$2935,15,FALSE))</f>
        <v>2.5</v>
      </c>
      <c r="W274" s="4">
        <f>IF($H274=0,"",VLOOKUP($G274,Data!$G$3:$BA$2935,16,FALSE))</f>
        <v>0.39</v>
      </c>
      <c r="X274" s="4">
        <f>IF($H274=0,"",VLOOKUP($G274,Data!$G$3:$BA$2935,17,FALSE))</f>
        <v>1</v>
      </c>
      <c r="Y274" s="4">
        <f>IF($H274=0,"",VLOOKUP($G274,Data!$G$3:$BA$2935,18,FALSE))</f>
        <v>0</v>
      </c>
      <c r="Z274" s="4">
        <f>IF($H274=0,"",VLOOKUP($G274,Data!$G$3:$BA$2935,19,FALSE))</f>
        <v>0.1</v>
      </c>
      <c r="AA274" s="4">
        <f>IF($H274=0,"",VLOOKUP($G274,Data!$G$3:$BA$2935,20,FALSE))</f>
        <v>6.5</v>
      </c>
      <c r="AB274" s="4">
        <f>IF($H274=0,"",VLOOKUP($G274,Data!$G$3:$BA$2935,21,FALSE))</f>
        <v>0.44</v>
      </c>
      <c r="AC274" s="4">
        <f>IF($H274=0,"",VLOOKUP($G274,Data!$G$3:$BA$2935,22,FALSE))</f>
        <v>0.08</v>
      </c>
      <c r="AD274" s="4">
        <f>IF($H274=0,"",VLOOKUP($G274,Data!$G$3:$BA$2935,23,FALSE))</f>
        <v>0.2</v>
      </c>
      <c r="AE274" s="4">
        <f>IF($H274=0,"",VLOOKUP($G274,Data!$G$3:$BA$2935,24,FALSE))</f>
        <v>0.98</v>
      </c>
      <c r="AF274" s="4">
        <f>IF($H274=0,"",VLOOKUP($G274,Data!$G$3:$BA$2935,25,FALSE))</f>
        <v>0.1</v>
      </c>
      <c r="AG274" s="4">
        <f>IF($H274=0,"",VLOOKUP($G274,Data!$G$3:$BA$2935,26,FALSE))</f>
        <v>-0.1</v>
      </c>
      <c r="AH274" s="4" t="str">
        <f>IF($H274=0,"",VLOOKUP($G274,Data!$G$3:$BA$2935,27,FALSE))</f>
        <v>/</v>
      </c>
      <c r="AI274" s="4" t="str">
        <f>IF($H274=0,"",VLOOKUP($G274,Data!$G$3:$BA$2935,28,FALSE))</f>
        <v>/</v>
      </c>
      <c r="AJ274" s="4" t="str">
        <f>IF($H274=0,"",VLOOKUP($G274,Data!$G$3:$BA$2935,29,FALSE))</f>
        <v/>
      </c>
      <c r="AK274" s="4" t="str">
        <f>IF($H274=0,"",VLOOKUP($G274,Data!$G$3:$BA$2935,30,FALSE))</f>
        <v/>
      </c>
      <c r="AL274" s="4" t="str">
        <f>IF($H274=0,"",VLOOKUP($G274,Data!$G$3:$BA$2935,31,FALSE))</f>
        <v/>
      </c>
      <c r="AM274" s="4" t="str">
        <f>IF($H274=0,"",VLOOKUP($G274,Data!$G$3:$BA$2935,32,FALSE))</f>
        <v/>
      </c>
      <c r="AN274" s="4" t="str">
        <f>IF($H274=0,"",VLOOKUP($G274,Data!$G$3:$BA$2935,33,FALSE))</f>
        <v/>
      </c>
      <c r="AO274" s="4" t="str">
        <f>IF($H274=0,"",VLOOKUP($G274,Data!$G$3:$BA$2935,34,FALSE))</f>
        <v/>
      </c>
      <c r="AP274" s="4" t="str">
        <f>IF($H274=0,"",VLOOKUP($G274,Data!$G$3:$BA$2935,35,FALSE))</f>
        <v/>
      </c>
      <c r="AQ274" s="4" t="str">
        <f>IF($H274=0,"",VLOOKUP($G274,Data!$G$3:$BA$2935,36,FALSE))</f>
        <v/>
      </c>
      <c r="AR274" s="4" t="str">
        <f>IF($H274=0,"",VLOOKUP($G274,Data!$G$3:$BA$2935,37,FALSE))</f>
        <v/>
      </c>
      <c r="AS274" s="4" t="str">
        <f>IF($H274=0,"",VLOOKUP($G274,Data!$G$3:$BA$2935,38,FALSE))</f>
        <v/>
      </c>
      <c r="AT274" s="4" t="str">
        <f>IF($H274=0,"",VLOOKUP($G274,Data!$G$3:$BA$2935,39,FALSE))</f>
        <v/>
      </c>
    </row>
    <row r="275" spans="1:46" x14ac:dyDescent="0.25">
      <c r="A275" s="4">
        <f>PSSE!A277</f>
        <v>956081</v>
      </c>
      <c r="B275" s="4" t="str">
        <f>PSSE!B277</f>
        <v>DONGNAI6A_H1</v>
      </c>
      <c r="C275" s="4">
        <f>PSSE!D277</f>
        <v>13.8</v>
      </c>
      <c r="D275" s="4">
        <f>PSSE!E277</f>
        <v>135</v>
      </c>
      <c r="E275" s="4" t="str">
        <f>PSSE!F277</f>
        <v>TD</v>
      </c>
      <c r="F275" s="4">
        <f>PSSE!G277</f>
        <v>1</v>
      </c>
      <c r="G275" s="4" t="str">
        <f t="shared" si="4"/>
        <v>PSS13.8135TD1</v>
      </c>
      <c r="H275" s="4">
        <f>COUNTIF(Data!$G$3:$BA$2935,PSS!$G275)</f>
        <v>1</v>
      </c>
      <c r="I275" s="4" t="str">
        <f>IF($H275=0,"",VLOOKUP($G275,Data!$G$3:$BA$2935,2,FALSE))</f>
        <v>'PSS2A'</v>
      </c>
      <c r="J275" s="4">
        <f>PSSE!C277</f>
        <v>1</v>
      </c>
      <c r="K275" s="4">
        <f>IF($H275=0,"",VLOOKUP($G275,Data!$G$3:$BA$2935,4,FALSE))</f>
        <v>1</v>
      </c>
      <c r="L275" s="4">
        <f>IF($H275=0,"",VLOOKUP($G275,Data!$G$3:$BA$2935,5,FALSE))</f>
        <v>0</v>
      </c>
      <c r="M275" s="4">
        <f>IF($H275=0,"",VLOOKUP($G275,Data!$G$3:$BA$2935,6,FALSE))</f>
        <v>3</v>
      </c>
      <c r="N275" s="4">
        <f>IF($H275=0,"",VLOOKUP($G275,Data!$G$3:$BA$2935,7,FALSE))</f>
        <v>0</v>
      </c>
      <c r="O275" s="4">
        <f>IF($H275=0,"",VLOOKUP($G275,Data!$G$3:$BA$2935,8,FALSE))</f>
        <v>5</v>
      </c>
      <c r="P275" s="4">
        <f>IF($H275=0,"",VLOOKUP($G275,Data!$G$3:$BA$2935,9,FALSE))</f>
        <v>1</v>
      </c>
      <c r="Q275" s="4">
        <f>IF($H275=0,"",VLOOKUP($G275,Data!$G$3:$BA$2935,10,FALSE))</f>
        <v>2.5</v>
      </c>
      <c r="R275" s="4">
        <f>IF($H275=0,"",VLOOKUP($G275,Data!$G$3:$BA$2935,11,FALSE))</f>
        <v>2.5</v>
      </c>
      <c r="S275" s="4">
        <f>IF($H275=0,"",VLOOKUP($G275,Data!$G$3:$BA$2935,12,FALSE))</f>
        <v>0</v>
      </c>
      <c r="T275" s="4">
        <f>IF($H275=0,"",VLOOKUP($G275,Data!$G$3:$BA$2935,13,FALSE))</f>
        <v>2.5</v>
      </c>
      <c r="U275" s="4">
        <f>IF($H275=0,"",VLOOKUP($G275,Data!$G$3:$BA$2935,14,FALSE))</f>
        <v>0</v>
      </c>
      <c r="V275" s="4">
        <f>IF($H275=0,"",VLOOKUP($G275,Data!$G$3:$BA$2935,15,FALSE))</f>
        <v>2.5</v>
      </c>
      <c r="W275" s="4">
        <f>IF($H275=0,"",VLOOKUP($G275,Data!$G$3:$BA$2935,16,FALSE))</f>
        <v>0.39</v>
      </c>
      <c r="X275" s="4">
        <f>IF($H275=0,"",VLOOKUP($G275,Data!$G$3:$BA$2935,17,FALSE))</f>
        <v>1</v>
      </c>
      <c r="Y275" s="4">
        <f>IF($H275=0,"",VLOOKUP($G275,Data!$G$3:$BA$2935,18,FALSE))</f>
        <v>0</v>
      </c>
      <c r="Z275" s="4">
        <f>IF($H275=0,"",VLOOKUP($G275,Data!$G$3:$BA$2935,19,FALSE))</f>
        <v>0.1</v>
      </c>
      <c r="AA275" s="4">
        <f>IF($H275=0,"",VLOOKUP($G275,Data!$G$3:$BA$2935,20,FALSE))</f>
        <v>6.5</v>
      </c>
      <c r="AB275" s="4">
        <f>IF($H275=0,"",VLOOKUP($G275,Data!$G$3:$BA$2935,21,FALSE))</f>
        <v>0.44</v>
      </c>
      <c r="AC275" s="4">
        <f>IF($H275=0,"",VLOOKUP($G275,Data!$G$3:$BA$2935,22,FALSE))</f>
        <v>0.08</v>
      </c>
      <c r="AD275" s="4">
        <f>IF($H275=0,"",VLOOKUP($G275,Data!$G$3:$BA$2935,23,FALSE))</f>
        <v>0.2</v>
      </c>
      <c r="AE275" s="4">
        <f>IF($H275=0,"",VLOOKUP($G275,Data!$G$3:$BA$2935,24,FALSE))</f>
        <v>0.98</v>
      </c>
      <c r="AF275" s="4">
        <f>IF($H275=0,"",VLOOKUP($G275,Data!$G$3:$BA$2935,25,FALSE))</f>
        <v>0.1</v>
      </c>
      <c r="AG275" s="4">
        <f>IF($H275=0,"",VLOOKUP($G275,Data!$G$3:$BA$2935,26,FALSE))</f>
        <v>-0.1</v>
      </c>
      <c r="AH275" s="4" t="str">
        <f>IF($H275=0,"",VLOOKUP($G275,Data!$G$3:$BA$2935,27,FALSE))</f>
        <v>/</v>
      </c>
      <c r="AI275" s="4" t="str">
        <f>IF($H275=0,"",VLOOKUP($G275,Data!$G$3:$BA$2935,28,FALSE))</f>
        <v>/</v>
      </c>
      <c r="AJ275" s="4" t="str">
        <f>IF($H275=0,"",VLOOKUP($G275,Data!$G$3:$BA$2935,29,FALSE))</f>
        <v/>
      </c>
      <c r="AK275" s="4" t="str">
        <f>IF($H275=0,"",VLOOKUP($G275,Data!$G$3:$BA$2935,30,FALSE))</f>
        <v/>
      </c>
      <c r="AL275" s="4" t="str">
        <f>IF($H275=0,"",VLOOKUP($G275,Data!$G$3:$BA$2935,31,FALSE))</f>
        <v/>
      </c>
      <c r="AM275" s="4" t="str">
        <f>IF($H275=0,"",VLOOKUP($G275,Data!$G$3:$BA$2935,32,FALSE))</f>
        <v/>
      </c>
      <c r="AN275" s="4" t="str">
        <f>IF($H275=0,"",VLOOKUP($G275,Data!$G$3:$BA$2935,33,FALSE))</f>
        <v/>
      </c>
      <c r="AO275" s="4" t="str">
        <f>IF($H275=0,"",VLOOKUP($G275,Data!$G$3:$BA$2935,34,FALSE))</f>
        <v/>
      </c>
      <c r="AP275" s="4" t="str">
        <f>IF($H275=0,"",VLOOKUP($G275,Data!$G$3:$BA$2935,35,FALSE))</f>
        <v/>
      </c>
      <c r="AQ275" s="4" t="str">
        <f>IF($H275=0,"",VLOOKUP($G275,Data!$G$3:$BA$2935,36,FALSE))</f>
        <v/>
      </c>
      <c r="AR275" s="4" t="str">
        <f>IF($H275=0,"",VLOOKUP($G275,Data!$G$3:$BA$2935,37,FALSE))</f>
        <v/>
      </c>
      <c r="AS275" s="4" t="str">
        <f>IF($H275=0,"",VLOOKUP($G275,Data!$G$3:$BA$2935,38,FALSE))</f>
        <v/>
      </c>
      <c r="AT275" s="4" t="str">
        <f>IF($H275=0,"",VLOOKUP($G275,Data!$G$3:$BA$2935,39,FALSE))</f>
        <v/>
      </c>
    </row>
    <row r="276" spans="1:46" x14ac:dyDescent="0.25">
      <c r="A276" s="4">
        <f>PSSE!A278</f>
        <v>957001</v>
      </c>
      <c r="B276" s="4" t="str">
        <f>PSSE!B278</f>
        <v>BUONKUOP_H1</v>
      </c>
      <c r="C276" s="4">
        <f>PSSE!D278</f>
        <v>13.8</v>
      </c>
      <c r="D276" s="4">
        <f>PSSE!E278</f>
        <v>140</v>
      </c>
      <c r="E276" s="4" t="str">
        <f>PSSE!F278</f>
        <v>TD</v>
      </c>
      <c r="F276" s="4">
        <f>PSSE!G278</f>
        <v>1</v>
      </c>
      <c r="G276" s="4" t="str">
        <f t="shared" si="4"/>
        <v>PSS13.8140TD1</v>
      </c>
      <c r="H276" s="4">
        <f>COUNTIF(Data!$G$3:$BA$2935,PSS!$G276)</f>
        <v>1</v>
      </c>
      <c r="I276" s="4" t="str">
        <f>IF($H276=0,"",VLOOKUP($G276,Data!$G$3:$BA$2935,2,FALSE))</f>
        <v>'PSS2A'</v>
      </c>
      <c r="J276" s="4">
        <f>PSSE!C278</f>
        <v>1</v>
      </c>
      <c r="K276" s="4">
        <f>IF($H276=0,"",VLOOKUP($G276,Data!$G$3:$BA$2935,4,FALSE))</f>
        <v>1</v>
      </c>
      <c r="L276" s="4">
        <f>IF($H276=0,"",VLOOKUP($G276,Data!$G$3:$BA$2935,5,FALSE))</f>
        <v>0</v>
      </c>
      <c r="M276" s="4">
        <f>IF($H276=0,"",VLOOKUP($G276,Data!$G$3:$BA$2935,6,FALSE))</f>
        <v>3</v>
      </c>
      <c r="N276" s="4">
        <f>IF($H276=0,"",VLOOKUP($G276,Data!$G$3:$BA$2935,7,FALSE))</f>
        <v>0</v>
      </c>
      <c r="O276" s="4">
        <f>IF($H276=0,"",VLOOKUP($G276,Data!$G$3:$BA$2935,8,FALSE))</f>
        <v>5</v>
      </c>
      <c r="P276" s="4">
        <f>IF($H276=0,"",VLOOKUP($G276,Data!$G$3:$BA$2935,9,FALSE))</f>
        <v>1</v>
      </c>
      <c r="Q276" s="4">
        <f>IF($H276=0,"",VLOOKUP($G276,Data!$G$3:$BA$2935,10,FALSE))</f>
        <v>2.5</v>
      </c>
      <c r="R276" s="4">
        <f>IF($H276=0,"",VLOOKUP($G276,Data!$G$3:$BA$2935,11,FALSE))</f>
        <v>2.5</v>
      </c>
      <c r="S276" s="4">
        <f>IF($H276=0,"",VLOOKUP($G276,Data!$G$3:$BA$2935,12,FALSE))</f>
        <v>0</v>
      </c>
      <c r="T276" s="4">
        <f>IF($H276=0,"",VLOOKUP($G276,Data!$G$3:$BA$2935,13,FALSE))</f>
        <v>2.5</v>
      </c>
      <c r="U276" s="4">
        <f>IF($H276=0,"",VLOOKUP($G276,Data!$G$3:$BA$2935,14,FALSE))</f>
        <v>0</v>
      </c>
      <c r="V276" s="4">
        <f>IF($H276=0,"",VLOOKUP($G276,Data!$G$3:$BA$2935,15,FALSE))</f>
        <v>2.5</v>
      </c>
      <c r="W276" s="4">
        <f>IF($H276=0,"",VLOOKUP($G276,Data!$G$3:$BA$2935,16,FALSE))</f>
        <v>0.39</v>
      </c>
      <c r="X276" s="4">
        <f>IF($H276=0,"",VLOOKUP($G276,Data!$G$3:$BA$2935,17,FALSE))</f>
        <v>1</v>
      </c>
      <c r="Y276" s="4">
        <f>IF($H276=0,"",VLOOKUP($G276,Data!$G$3:$BA$2935,18,FALSE))</f>
        <v>0</v>
      </c>
      <c r="Z276" s="4">
        <f>IF($H276=0,"",VLOOKUP($G276,Data!$G$3:$BA$2935,19,FALSE))</f>
        <v>0.1</v>
      </c>
      <c r="AA276" s="4">
        <f>IF($H276=0,"",VLOOKUP($G276,Data!$G$3:$BA$2935,20,FALSE))</f>
        <v>6.5</v>
      </c>
      <c r="AB276" s="4">
        <f>IF($H276=0,"",VLOOKUP($G276,Data!$G$3:$BA$2935,21,FALSE))</f>
        <v>0.44</v>
      </c>
      <c r="AC276" s="4">
        <f>IF($H276=0,"",VLOOKUP($G276,Data!$G$3:$BA$2935,22,FALSE))</f>
        <v>0.08</v>
      </c>
      <c r="AD276" s="4">
        <f>IF($H276=0,"",VLOOKUP($G276,Data!$G$3:$BA$2935,23,FALSE))</f>
        <v>0.2</v>
      </c>
      <c r="AE276" s="4">
        <f>IF($H276=0,"",VLOOKUP($G276,Data!$G$3:$BA$2935,24,FALSE))</f>
        <v>0.98</v>
      </c>
      <c r="AF276" s="4">
        <f>IF($H276=0,"",VLOOKUP($G276,Data!$G$3:$BA$2935,25,FALSE))</f>
        <v>0.1</v>
      </c>
      <c r="AG276" s="4">
        <f>IF($H276=0,"",VLOOKUP($G276,Data!$G$3:$BA$2935,26,FALSE))</f>
        <v>-0.1</v>
      </c>
      <c r="AH276" s="4" t="str">
        <f>IF($H276=0,"",VLOOKUP($G276,Data!$G$3:$BA$2935,27,FALSE))</f>
        <v>/</v>
      </c>
      <c r="AI276" s="4" t="str">
        <f>IF($H276=0,"",VLOOKUP($G276,Data!$G$3:$BA$2935,28,FALSE))</f>
        <v>/</v>
      </c>
      <c r="AJ276" s="4" t="str">
        <f>IF($H276=0,"",VLOOKUP($G276,Data!$G$3:$BA$2935,29,FALSE))</f>
        <v/>
      </c>
      <c r="AK276" s="4" t="str">
        <f>IF($H276=0,"",VLOOKUP($G276,Data!$G$3:$BA$2935,30,FALSE))</f>
        <v/>
      </c>
      <c r="AL276" s="4" t="str">
        <f>IF($H276=0,"",VLOOKUP($G276,Data!$G$3:$BA$2935,31,FALSE))</f>
        <v/>
      </c>
      <c r="AM276" s="4" t="str">
        <f>IF($H276=0,"",VLOOKUP($G276,Data!$G$3:$BA$2935,32,FALSE))</f>
        <v/>
      </c>
      <c r="AN276" s="4" t="str">
        <f>IF($H276=0,"",VLOOKUP($G276,Data!$G$3:$BA$2935,33,FALSE))</f>
        <v/>
      </c>
      <c r="AO276" s="4" t="str">
        <f>IF($H276=0,"",VLOOKUP($G276,Data!$G$3:$BA$2935,34,FALSE))</f>
        <v/>
      </c>
      <c r="AP276" s="4" t="str">
        <f>IF($H276=0,"",VLOOKUP($G276,Data!$G$3:$BA$2935,35,FALSE))</f>
        <v/>
      </c>
      <c r="AQ276" s="4" t="str">
        <f>IF($H276=0,"",VLOOKUP($G276,Data!$G$3:$BA$2935,36,FALSE))</f>
        <v/>
      </c>
      <c r="AR276" s="4" t="str">
        <f>IF($H276=0,"",VLOOKUP($G276,Data!$G$3:$BA$2935,37,FALSE))</f>
        <v/>
      </c>
      <c r="AS276" s="4" t="str">
        <f>IF($H276=0,"",VLOOKUP($G276,Data!$G$3:$BA$2935,38,FALSE))</f>
        <v/>
      </c>
      <c r="AT276" s="4" t="str">
        <f>IF($H276=0,"",VLOOKUP($G276,Data!$G$3:$BA$2935,39,FALSE))</f>
        <v/>
      </c>
    </row>
    <row r="277" spans="1:46" x14ac:dyDescent="0.25">
      <c r="A277" s="4">
        <f>PSSE!A279</f>
        <v>957002</v>
      </c>
      <c r="B277" s="4" t="str">
        <f>PSSE!B279</f>
        <v>BUONKUOP_H1</v>
      </c>
      <c r="C277" s="4">
        <f>PSSE!D279</f>
        <v>13.8</v>
      </c>
      <c r="D277" s="4">
        <f>PSSE!E279</f>
        <v>140</v>
      </c>
      <c r="E277" s="4" t="str">
        <f>PSSE!F279</f>
        <v>TD</v>
      </c>
      <c r="F277" s="4">
        <f>PSSE!G279</f>
        <v>1</v>
      </c>
      <c r="G277" s="4" t="str">
        <f t="shared" si="4"/>
        <v>PSS13.8140TD1</v>
      </c>
      <c r="H277" s="4">
        <f>COUNTIF(Data!$G$3:$BA$2935,PSS!$G277)</f>
        <v>1</v>
      </c>
      <c r="I277" s="4" t="str">
        <f>IF($H277=0,"",VLOOKUP($G277,Data!$G$3:$BA$2935,2,FALSE))</f>
        <v>'PSS2A'</v>
      </c>
      <c r="J277" s="4">
        <f>PSSE!C279</f>
        <v>2</v>
      </c>
      <c r="K277" s="4">
        <f>IF($H277=0,"",VLOOKUP($G277,Data!$G$3:$BA$2935,4,FALSE))</f>
        <v>1</v>
      </c>
      <c r="L277" s="4">
        <f>IF($H277=0,"",VLOOKUP($G277,Data!$G$3:$BA$2935,5,FALSE))</f>
        <v>0</v>
      </c>
      <c r="M277" s="4">
        <f>IF($H277=0,"",VLOOKUP($G277,Data!$G$3:$BA$2935,6,FALSE))</f>
        <v>3</v>
      </c>
      <c r="N277" s="4">
        <f>IF($H277=0,"",VLOOKUP($G277,Data!$G$3:$BA$2935,7,FALSE))</f>
        <v>0</v>
      </c>
      <c r="O277" s="4">
        <f>IF($H277=0,"",VLOOKUP($G277,Data!$G$3:$BA$2935,8,FALSE))</f>
        <v>5</v>
      </c>
      <c r="P277" s="4">
        <f>IF($H277=0,"",VLOOKUP($G277,Data!$G$3:$BA$2935,9,FALSE))</f>
        <v>1</v>
      </c>
      <c r="Q277" s="4">
        <f>IF($H277=0,"",VLOOKUP($G277,Data!$G$3:$BA$2935,10,FALSE))</f>
        <v>2.5</v>
      </c>
      <c r="R277" s="4">
        <f>IF($H277=0,"",VLOOKUP($G277,Data!$G$3:$BA$2935,11,FALSE))</f>
        <v>2.5</v>
      </c>
      <c r="S277" s="4">
        <f>IF($H277=0,"",VLOOKUP($G277,Data!$G$3:$BA$2935,12,FALSE))</f>
        <v>0</v>
      </c>
      <c r="T277" s="4">
        <f>IF($H277=0,"",VLOOKUP($G277,Data!$G$3:$BA$2935,13,FALSE))</f>
        <v>2.5</v>
      </c>
      <c r="U277" s="4">
        <f>IF($H277=0,"",VLOOKUP($G277,Data!$G$3:$BA$2935,14,FALSE))</f>
        <v>0</v>
      </c>
      <c r="V277" s="4">
        <f>IF($H277=0,"",VLOOKUP($G277,Data!$G$3:$BA$2935,15,FALSE))</f>
        <v>2.5</v>
      </c>
      <c r="W277" s="4">
        <f>IF($H277=0,"",VLOOKUP($G277,Data!$G$3:$BA$2935,16,FALSE))</f>
        <v>0.39</v>
      </c>
      <c r="X277" s="4">
        <f>IF($H277=0,"",VLOOKUP($G277,Data!$G$3:$BA$2935,17,FALSE))</f>
        <v>1</v>
      </c>
      <c r="Y277" s="4">
        <f>IF($H277=0,"",VLOOKUP($G277,Data!$G$3:$BA$2935,18,FALSE))</f>
        <v>0</v>
      </c>
      <c r="Z277" s="4">
        <f>IF($H277=0,"",VLOOKUP($G277,Data!$G$3:$BA$2935,19,FALSE))</f>
        <v>0.1</v>
      </c>
      <c r="AA277" s="4">
        <f>IF($H277=0,"",VLOOKUP($G277,Data!$G$3:$BA$2935,20,FALSE))</f>
        <v>6.5</v>
      </c>
      <c r="AB277" s="4">
        <f>IF($H277=0,"",VLOOKUP($G277,Data!$G$3:$BA$2935,21,FALSE))</f>
        <v>0.44</v>
      </c>
      <c r="AC277" s="4">
        <f>IF($H277=0,"",VLOOKUP($G277,Data!$G$3:$BA$2935,22,FALSE))</f>
        <v>0.08</v>
      </c>
      <c r="AD277" s="4">
        <f>IF($H277=0,"",VLOOKUP($G277,Data!$G$3:$BA$2935,23,FALSE))</f>
        <v>0.2</v>
      </c>
      <c r="AE277" s="4">
        <f>IF($H277=0,"",VLOOKUP($G277,Data!$G$3:$BA$2935,24,FALSE))</f>
        <v>0.98</v>
      </c>
      <c r="AF277" s="4">
        <f>IF($H277=0,"",VLOOKUP($G277,Data!$G$3:$BA$2935,25,FALSE))</f>
        <v>0.1</v>
      </c>
      <c r="AG277" s="4">
        <f>IF($H277=0,"",VLOOKUP($G277,Data!$G$3:$BA$2935,26,FALSE))</f>
        <v>-0.1</v>
      </c>
      <c r="AH277" s="4" t="str">
        <f>IF($H277=0,"",VLOOKUP($G277,Data!$G$3:$BA$2935,27,FALSE))</f>
        <v>/</v>
      </c>
      <c r="AI277" s="4" t="str">
        <f>IF($H277=0,"",VLOOKUP($G277,Data!$G$3:$BA$2935,28,FALSE))</f>
        <v>/</v>
      </c>
      <c r="AJ277" s="4" t="str">
        <f>IF($H277=0,"",VLOOKUP($G277,Data!$G$3:$BA$2935,29,FALSE))</f>
        <v/>
      </c>
      <c r="AK277" s="4" t="str">
        <f>IF($H277=0,"",VLOOKUP($G277,Data!$G$3:$BA$2935,30,FALSE))</f>
        <v/>
      </c>
      <c r="AL277" s="4" t="str">
        <f>IF($H277=0,"",VLOOKUP($G277,Data!$G$3:$BA$2935,31,FALSE))</f>
        <v/>
      </c>
      <c r="AM277" s="4" t="str">
        <f>IF($H277=0,"",VLOOKUP($G277,Data!$G$3:$BA$2935,32,FALSE))</f>
        <v/>
      </c>
      <c r="AN277" s="4" t="str">
        <f>IF($H277=0,"",VLOOKUP($G277,Data!$G$3:$BA$2935,33,FALSE))</f>
        <v/>
      </c>
      <c r="AO277" s="4" t="str">
        <f>IF($H277=0,"",VLOOKUP($G277,Data!$G$3:$BA$2935,34,FALSE))</f>
        <v/>
      </c>
      <c r="AP277" s="4" t="str">
        <f>IF($H277=0,"",VLOOKUP($G277,Data!$G$3:$BA$2935,35,FALSE))</f>
        <v/>
      </c>
      <c r="AQ277" s="4" t="str">
        <f>IF($H277=0,"",VLOOKUP($G277,Data!$G$3:$BA$2935,36,FALSE))</f>
        <v/>
      </c>
      <c r="AR277" s="4" t="str">
        <f>IF($H277=0,"",VLOOKUP($G277,Data!$G$3:$BA$2935,37,FALSE))</f>
        <v/>
      </c>
      <c r="AS277" s="4" t="str">
        <f>IF($H277=0,"",VLOOKUP($G277,Data!$G$3:$BA$2935,38,FALSE))</f>
        <v/>
      </c>
      <c r="AT277" s="4" t="str">
        <f>IF($H277=0,"",VLOOKUP($G277,Data!$G$3:$BA$2935,39,FALSE))</f>
        <v/>
      </c>
    </row>
    <row r="278" spans="1:46" x14ac:dyDescent="0.25">
      <c r="A278" s="4">
        <f>PSSE!A280</f>
        <v>957011</v>
      </c>
      <c r="B278" s="4" t="str">
        <f>PSSE!B280</f>
        <v>SREPOK3_H1</v>
      </c>
      <c r="C278" s="4">
        <f>PSSE!D280</f>
        <v>13.8</v>
      </c>
      <c r="D278" s="4">
        <f>PSSE!E280</f>
        <v>110</v>
      </c>
      <c r="E278" s="4" t="str">
        <f>PSSE!F280</f>
        <v>TD</v>
      </c>
      <c r="F278" s="4">
        <f>PSSE!G280</f>
        <v>1</v>
      </c>
      <c r="G278" s="4" t="str">
        <f t="shared" si="4"/>
        <v>PSS13.8110TD1</v>
      </c>
      <c r="H278" s="4">
        <f>COUNTIF(Data!$G$3:$BA$2935,PSS!$G278)</f>
        <v>1</v>
      </c>
      <c r="I278" s="4" t="str">
        <f>IF($H278=0,"",VLOOKUP($G278,Data!$G$3:$BA$2935,2,FALSE))</f>
        <v>'PSS2A'</v>
      </c>
      <c r="J278" s="4">
        <f>PSSE!C280</f>
        <v>1</v>
      </c>
      <c r="K278" s="4">
        <f>IF($H278=0,"",VLOOKUP($G278,Data!$G$3:$BA$2935,4,FALSE))</f>
        <v>1</v>
      </c>
      <c r="L278" s="4">
        <f>IF($H278=0,"",VLOOKUP($G278,Data!$G$3:$BA$2935,5,FALSE))</f>
        <v>0</v>
      </c>
      <c r="M278" s="4">
        <f>IF($H278=0,"",VLOOKUP($G278,Data!$G$3:$BA$2935,6,FALSE))</f>
        <v>3</v>
      </c>
      <c r="N278" s="4">
        <f>IF($H278=0,"",VLOOKUP($G278,Data!$G$3:$BA$2935,7,FALSE))</f>
        <v>0</v>
      </c>
      <c r="O278" s="4">
        <f>IF($H278=0,"",VLOOKUP($G278,Data!$G$3:$BA$2935,8,FALSE))</f>
        <v>5</v>
      </c>
      <c r="P278" s="4">
        <f>IF($H278=0,"",VLOOKUP($G278,Data!$G$3:$BA$2935,9,FALSE))</f>
        <v>1</v>
      </c>
      <c r="Q278" s="4">
        <f>IF($H278=0,"",VLOOKUP($G278,Data!$G$3:$BA$2935,10,FALSE))</f>
        <v>2.5</v>
      </c>
      <c r="R278" s="4">
        <f>IF($H278=0,"",VLOOKUP($G278,Data!$G$3:$BA$2935,11,FALSE))</f>
        <v>2.5</v>
      </c>
      <c r="S278" s="4">
        <f>IF($H278=0,"",VLOOKUP($G278,Data!$G$3:$BA$2935,12,FALSE))</f>
        <v>0</v>
      </c>
      <c r="T278" s="4">
        <f>IF($H278=0,"",VLOOKUP($G278,Data!$G$3:$BA$2935,13,FALSE))</f>
        <v>2.5</v>
      </c>
      <c r="U278" s="4">
        <f>IF($H278=0,"",VLOOKUP($G278,Data!$G$3:$BA$2935,14,FALSE))</f>
        <v>0</v>
      </c>
      <c r="V278" s="4">
        <f>IF($H278=0,"",VLOOKUP($G278,Data!$G$3:$BA$2935,15,FALSE))</f>
        <v>2.5</v>
      </c>
      <c r="W278" s="4">
        <f>IF($H278=0,"",VLOOKUP($G278,Data!$G$3:$BA$2935,16,FALSE))</f>
        <v>0.39</v>
      </c>
      <c r="X278" s="4">
        <f>IF($H278=0,"",VLOOKUP($G278,Data!$G$3:$BA$2935,17,FALSE))</f>
        <v>1</v>
      </c>
      <c r="Y278" s="4">
        <f>IF($H278=0,"",VLOOKUP($G278,Data!$G$3:$BA$2935,18,FALSE))</f>
        <v>0</v>
      </c>
      <c r="Z278" s="4">
        <f>IF($H278=0,"",VLOOKUP($G278,Data!$G$3:$BA$2935,19,FALSE))</f>
        <v>0.1</v>
      </c>
      <c r="AA278" s="4">
        <f>IF($H278=0,"",VLOOKUP($G278,Data!$G$3:$BA$2935,20,FALSE))</f>
        <v>6.5</v>
      </c>
      <c r="AB278" s="4">
        <f>IF($H278=0,"",VLOOKUP($G278,Data!$G$3:$BA$2935,21,FALSE))</f>
        <v>0.44</v>
      </c>
      <c r="AC278" s="4">
        <f>IF($H278=0,"",VLOOKUP($G278,Data!$G$3:$BA$2935,22,FALSE))</f>
        <v>0.08</v>
      </c>
      <c r="AD278" s="4">
        <f>IF($H278=0,"",VLOOKUP($G278,Data!$G$3:$BA$2935,23,FALSE))</f>
        <v>0.2</v>
      </c>
      <c r="AE278" s="4">
        <f>IF($H278=0,"",VLOOKUP($G278,Data!$G$3:$BA$2935,24,FALSE))</f>
        <v>0.98</v>
      </c>
      <c r="AF278" s="4">
        <f>IF($H278=0,"",VLOOKUP($G278,Data!$G$3:$BA$2935,25,FALSE))</f>
        <v>0.1</v>
      </c>
      <c r="AG278" s="4">
        <f>IF($H278=0,"",VLOOKUP($G278,Data!$G$3:$BA$2935,26,FALSE))</f>
        <v>-0.1</v>
      </c>
      <c r="AH278" s="4" t="str">
        <f>IF($H278=0,"",VLOOKUP($G278,Data!$G$3:$BA$2935,27,FALSE))</f>
        <v>/</v>
      </c>
      <c r="AI278" s="4" t="str">
        <f>IF($H278=0,"",VLOOKUP($G278,Data!$G$3:$BA$2935,28,FALSE))</f>
        <v>/</v>
      </c>
      <c r="AJ278" s="4" t="str">
        <f>IF($H278=0,"",VLOOKUP($G278,Data!$G$3:$BA$2935,29,FALSE))</f>
        <v/>
      </c>
      <c r="AK278" s="4" t="str">
        <f>IF($H278=0,"",VLOOKUP($G278,Data!$G$3:$BA$2935,30,FALSE))</f>
        <v/>
      </c>
      <c r="AL278" s="4" t="str">
        <f>IF($H278=0,"",VLOOKUP($G278,Data!$G$3:$BA$2935,31,FALSE))</f>
        <v/>
      </c>
      <c r="AM278" s="4" t="str">
        <f>IF($H278=0,"",VLOOKUP($G278,Data!$G$3:$BA$2935,32,FALSE))</f>
        <v/>
      </c>
      <c r="AN278" s="4" t="str">
        <f>IF($H278=0,"",VLOOKUP($G278,Data!$G$3:$BA$2935,33,FALSE))</f>
        <v/>
      </c>
      <c r="AO278" s="4" t="str">
        <f>IF($H278=0,"",VLOOKUP($G278,Data!$G$3:$BA$2935,34,FALSE))</f>
        <v/>
      </c>
      <c r="AP278" s="4" t="str">
        <f>IF($H278=0,"",VLOOKUP($G278,Data!$G$3:$BA$2935,35,FALSE))</f>
        <v/>
      </c>
      <c r="AQ278" s="4" t="str">
        <f>IF($H278=0,"",VLOOKUP($G278,Data!$G$3:$BA$2935,36,FALSE))</f>
        <v/>
      </c>
      <c r="AR278" s="4" t="str">
        <f>IF($H278=0,"",VLOOKUP($G278,Data!$G$3:$BA$2935,37,FALSE))</f>
        <v/>
      </c>
      <c r="AS278" s="4" t="str">
        <f>IF($H278=0,"",VLOOKUP($G278,Data!$G$3:$BA$2935,38,FALSE))</f>
        <v/>
      </c>
      <c r="AT278" s="4" t="str">
        <f>IF($H278=0,"",VLOOKUP($G278,Data!$G$3:$BA$2935,39,FALSE))</f>
        <v/>
      </c>
    </row>
    <row r="279" spans="1:46" x14ac:dyDescent="0.25">
      <c r="A279" s="4">
        <f>PSSE!A281</f>
        <v>957012</v>
      </c>
      <c r="B279" s="4" t="str">
        <f>PSSE!B281</f>
        <v>SREPOK3_H2</v>
      </c>
      <c r="C279" s="4">
        <f>PSSE!D281</f>
        <v>13.8</v>
      </c>
      <c r="D279" s="4">
        <f>PSSE!E281</f>
        <v>110</v>
      </c>
      <c r="E279" s="4" t="str">
        <f>PSSE!F281</f>
        <v>TD</v>
      </c>
      <c r="F279" s="4">
        <f>PSSE!G281</f>
        <v>1</v>
      </c>
      <c r="G279" s="4" t="str">
        <f t="shared" si="4"/>
        <v>PSS13.8110TD1</v>
      </c>
      <c r="H279" s="4">
        <f>COUNTIF(Data!$G$3:$BA$2935,PSS!$G279)</f>
        <v>1</v>
      </c>
      <c r="I279" s="4" t="str">
        <f>IF($H279=0,"",VLOOKUP($G279,Data!$G$3:$BA$2935,2,FALSE))</f>
        <v>'PSS2A'</v>
      </c>
      <c r="J279" s="4">
        <f>PSSE!C281</f>
        <v>1</v>
      </c>
      <c r="K279" s="4">
        <f>IF($H279=0,"",VLOOKUP($G279,Data!$G$3:$BA$2935,4,FALSE))</f>
        <v>1</v>
      </c>
      <c r="L279" s="4">
        <f>IF($H279=0,"",VLOOKUP($G279,Data!$G$3:$BA$2935,5,FALSE))</f>
        <v>0</v>
      </c>
      <c r="M279" s="4">
        <f>IF($H279=0,"",VLOOKUP($G279,Data!$G$3:$BA$2935,6,FALSE))</f>
        <v>3</v>
      </c>
      <c r="N279" s="4">
        <f>IF($H279=0,"",VLOOKUP($G279,Data!$G$3:$BA$2935,7,FALSE))</f>
        <v>0</v>
      </c>
      <c r="O279" s="4">
        <f>IF($H279=0,"",VLOOKUP($G279,Data!$G$3:$BA$2935,8,FALSE))</f>
        <v>5</v>
      </c>
      <c r="P279" s="4">
        <f>IF($H279=0,"",VLOOKUP($G279,Data!$G$3:$BA$2935,9,FALSE))</f>
        <v>1</v>
      </c>
      <c r="Q279" s="4">
        <f>IF($H279=0,"",VLOOKUP($G279,Data!$G$3:$BA$2935,10,FALSE))</f>
        <v>2.5</v>
      </c>
      <c r="R279" s="4">
        <f>IF($H279=0,"",VLOOKUP($G279,Data!$G$3:$BA$2935,11,FALSE))</f>
        <v>2.5</v>
      </c>
      <c r="S279" s="4">
        <f>IF($H279=0,"",VLOOKUP($G279,Data!$G$3:$BA$2935,12,FALSE))</f>
        <v>0</v>
      </c>
      <c r="T279" s="4">
        <f>IF($H279=0,"",VLOOKUP($G279,Data!$G$3:$BA$2935,13,FALSE))</f>
        <v>2.5</v>
      </c>
      <c r="U279" s="4">
        <f>IF($H279=0,"",VLOOKUP($G279,Data!$G$3:$BA$2935,14,FALSE))</f>
        <v>0</v>
      </c>
      <c r="V279" s="4">
        <f>IF($H279=0,"",VLOOKUP($G279,Data!$G$3:$BA$2935,15,FALSE))</f>
        <v>2.5</v>
      </c>
      <c r="W279" s="4">
        <f>IF($H279=0,"",VLOOKUP($G279,Data!$G$3:$BA$2935,16,FALSE))</f>
        <v>0.39</v>
      </c>
      <c r="X279" s="4">
        <f>IF($H279=0,"",VLOOKUP($G279,Data!$G$3:$BA$2935,17,FALSE))</f>
        <v>1</v>
      </c>
      <c r="Y279" s="4">
        <f>IF($H279=0,"",VLOOKUP($G279,Data!$G$3:$BA$2935,18,FALSE))</f>
        <v>0</v>
      </c>
      <c r="Z279" s="4">
        <f>IF($H279=0,"",VLOOKUP($G279,Data!$G$3:$BA$2935,19,FALSE))</f>
        <v>0.1</v>
      </c>
      <c r="AA279" s="4">
        <f>IF($H279=0,"",VLOOKUP($G279,Data!$G$3:$BA$2935,20,FALSE))</f>
        <v>6.5</v>
      </c>
      <c r="AB279" s="4">
        <f>IF($H279=0,"",VLOOKUP($G279,Data!$G$3:$BA$2935,21,FALSE))</f>
        <v>0.44</v>
      </c>
      <c r="AC279" s="4">
        <f>IF($H279=0,"",VLOOKUP($G279,Data!$G$3:$BA$2935,22,FALSE))</f>
        <v>0.08</v>
      </c>
      <c r="AD279" s="4">
        <f>IF($H279=0,"",VLOOKUP($G279,Data!$G$3:$BA$2935,23,FALSE))</f>
        <v>0.2</v>
      </c>
      <c r="AE279" s="4">
        <f>IF($H279=0,"",VLOOKUP($G279,Data!$G$3:$BA$2935,24,FALSE))</f>
        <v>0.98</v>
      </c>
      <c r="AF279" s="4">
        <f>IF($H279=0,"",VLOOKUP($G279,Data!$G$3:$BA$2935,25,FALSE))</f>
        <v>0.1</v>
      </c>
      <c r="AG279" s="4">
        <f>IF($H279=0,"",VLOOKUP($G279,Data!$G$3:$BA$2935,26,FALSE))</f>
        <v>-0.1</v>
      </c>
      <c r="AH279" s="4" t="str">
        <f>IF($H279=0,"",VLOOKUP($G279,Data!$G$3:$BA$2935,27,FALSE))</f>
        <v>/</v>
      </c>
      <c r="AI279" s="4" t="str">
        <f>IF($H279=0,"",VLOOKUP($G279,Data!$G$3:$BA$2935,28,FALSE))</f>
        <v>/</v>
      </c>
      <c r="AJ279" s="4" t="str">
        <f>IF($H279=0,"",VLOOKUP($G279,Data!$G$3:$BA$2935,29,FALSE))</f>
        <v/>
      </c>
      <c r="AK279" s="4" t="str">
        <f>IF($H279=0,"",VLOOKUP($G279,Data!$G$3:$BA$2935,30,FALSE))</f>
        <v/>
      </c>
      <c r="AL279" s="4" t="str">
        <f>IF($H279=0,"",VLOOKUP($G279,Data!$G$3:$BA$2935,31,FALSE))</f>
        <v/>
      </c>
      <c r="AM279" s="4" t="str">
        <f>IF($H279=0,"",VLOOKUP($G279,Data!$G$3:$BA$2935,32,FALSE))</f>
        <v/>
      </c>
      <c r="AN279" s="4" t="str">
        <f>IF($H279=0,"",VLOOKUP($G279,Data!$G$3:$BA$2935,33,FALSE))</f>
        <v/>
      </c>
      <c r="AO279" s="4" t="str">
        <f>IF($H279=0,"",VLOOKUP($G279,Data!$G$3:$BA$2935,34,FALSE))</f>
        <v/>
      </c>
      <c r="AP279" s="4" t="str">
        <f>IF($H279=0,"",VLOOKUP($G279,Data!$G$3:$BA$2935,35,FALSE))</f>
        <v/>
      </c>
      <c r="AQ279" s="4" t="str">
        <f>IF($H279=0,"",VLOOKUP($G279,Data!$G$3:$BA$2935,36,FALSE))</f>
        <v/>
      </c>
      <c r="AR279" s="4" t="str">
        <f>IF($H279=0,"",VLOOKUP($G279,Data!$G$3:$BA$2935,37,FALSE))</f>
        <v/>
      </c>
      <c r="AS279" s="4" t="str">
        <f>IF($H279=0,"",VLOOKUP($G279,Data!$G$3:$BA$2935,38,FALSE))</f>
        <v/>
      </c>
      <c r="AT279" s="4" t="str">
        <f>IF($H279=0,"",VLOOKUP($G279,Data!$G$3:$BA$2935,39,FALSE))</f>
        <v/>
      </c>
    </row>
    <row r="280" spans="1:46" x14ac:dyDescent="0.25">
      <c r="A280" s="4">
        <f>PSSE!A282</f>
        <v>957021</v>
      </c>
      <c r="B280" s="4" t="str">
        <f>PSSE!B282</f>
        <v>SREPOK4_H1</v>
      </c>
      <c r="C280" s="4">
        <f>PSSE!D282</f>
        <v>13.8</v>
      </c>
      <c r="D280" s="4">
        <f>PSSE!E282</f>
        <v>75</v>
      </c>
      <c r="E280" s="4" t="str">
        <f>PSSE!F282</f>
        <v>TD</v>
      </c>
      <c r="F280" s="4">
        <f>PSSE!G282</f>
        <v>1</v>
      </c>
      <c r="G280" s="4" t="str">
        <f t="shared" si="4"/>
        <v>PSS13.875TD1</v>
      </c>
      <c r="H280" s="4">
        <f>COUNTIF(Data!$G$3:$BA$2935,PSS!$G280)</f>
        <v>1</v>
      </c>
      <c r="I280" s="4" t="str">
        <f>IF($H280=0,"",VLOOKUP($G280,Data!$G$3:$BA$2935,2,FALSE))</f>
        <v>'PSS2A'</v>
      </c>
      <c r="J280" s="4">
        <f>PSSE!C282</f>
        <v>1</v>
      </c>
      <c r="K280" s="4">
        <f>IF($H280=0,"",VLOOKUP($G280,Data!$G$3:$BA$2935,4,FALSE))</f>
        <v>1</v>
      </c>
      <c r="L280" s="4">
        <f>IF($H280=0,"",VLOOKUP($G280,Data!$G$3:$BA$2935,5,FALSE))</f>
        <v>0</v>
      </c>
      <c r="M280" s="4">
        <f>IF($H280=0,"",VLOOKUP($G280,Data!$G$3:$BA$2935,6,FALSE))</f>
        <v>3</v>
      </c>
      <c r="N280" s="4">
        <f>IF($H280=0,"",VLOOKUP($G280,Data!$G$3:$BA$2935,7,FALSE))</f>
        <v>0</v>
      </c>
      <c r="O280" s="4">
        <f>IF($H280=0,"",VLOOKUP($G280,Data!$G$3:$BA$2935,8,FALSE))</f>
        <v>5</v>
      </c>
      <c r="P280" s="4">
        <f>IF($H280=0,"",VLOOKUP($G280,Data!$G$3:$BA$2935,9,FALSE))</f>
        <v>1</v>
      </c>
      <c r="Q280" s="4">
        <f>IF($H280=0,"",VLOOKUP($G280,Data!$G$3:$BA$2935,10,FALSE))</f>
        <v>2.5</v>
      </c>
      <c r="R280" s="4">
        <f>IF($H280=0,"",VLOOKUP($G280,Data!$G$3:$BA$2935,11,FALSE))</f>
        <v>2.5</v>
      </c>
      <c r="S280" s="4">
        <f>IF($H280=0,"",VLOOKUP($G280,Data!$G$3:$BA$2935,12,FALSE))</f>
        <v>0</v>
      </c>
      <c r="T280" s="4">
        <f>IF($H280=0,"",VLOOKUP($G280,Data!$G$3:$BA$2935,13,FALSE))</f>
        <v>2.5</v>
      </c>
      <c r="U280" s="4">
        <f>IF($H280=0,"",VLOOKUP($G280,Data!$G$3:$BA$2935,14,FALSE))</f>
        <v>0</v>
      </c>
      <c r="V280" s="4">
        <f>IF($H280=0,"",VLOOKUP($G280,Data!$G$3:$BA$2935,15,FALSE))</f>
        <v>2.5</v>
      </c>
      <c r="W280" s="4">
        <f>IF($H280=0,"",VLOOKUP($G280,Data!$G$3:$BA$2935,16,FALSE))</f>
        <v>0.39</v>
      </c>
      <c r="X280" s="4">
        <f>IF($H280=0,"",VLOOKUP($G280,Data!$G$3:$BA$2935,17,FALSE))</f>
        <v>1</v>
      </c>
      <c r="Y280" s="4">
        <f>IF($H280=0,"",VLOOKUP($G280,Data!$G$3:$BA$2935,18,FALSE))</f>
        <v>0</v>
      </c>
      <c r="Z280" s="4">
        <f>IF($H280=0,"",VLOOKUP($G280,Data!$G$3:$BA$2935,19,FALSE))</f>
        <v>0.1</v>
      </c>
      <c r="AA280" s="4">
        <f>IF($H280=0,"",VLOOKUP($G280,Data!$G$3:$BA$2935,20,FALSE))</f>
        <v>6.5</v>
      </c>
      <c r="AB280" s="4">
        <f>IF($H280=0,"",VLOOKUP($G280,Data!$G$3:$BA$2935,21,FALSE))</f>
        <v>0.44</v>
      </c>
      <c r="AC280" s="4">
        <f>IF($H280=0,"",VLOOKUP($G280,Data!$G$3:$BA$2935,22,FALSE))</f>
        <v>0.08</v>
      </c>
      <c r="AD280" s="4">
        <f>IF($H280=0,"",VLOOKUP($G280,Data!$G$3:$BA$2935,23,FALSE))</f>
        <v>0.2</v>
      </c>
      <c r="AE280" s="4">
        <f>IF($H280=0,"",VLOOKUP($G280,Data!$G$3:$BA$2935,24,FALSE))</f>
        <v>0.98</v>
      </c>
      <c r="AF280" s="4">
        <f>IF($H280=0,"",VLOOKUP($G280,Data!$G$3:$BA$2935,25,FALSE))</f>
        <v>0.1</v>
      </c>
      <c r="AG280" s="4">
        <f>IF($H280=0,"",VLOOKUP($G280,Data!$G$3:$BA$2935,26,FALSE))</f>
        <v>-0.1</v>
      </c>
      <c r="AH280" s="4" t="str">
        <f>IF($H280=0,"",VLOOKUP($G280,Data!$G$3:$BA$2935,27,FALSE))</f>
        <v>/</v>
      </c>
      <c r="AI280" s="4" t="str">
        <f>IF($H280=0,"",VLOOKUP($G280,Data!$G$3:$BA$2935,28,FALSE))</f>
        <v>/</v>
      </c>
      <c r="AJ280" s="4" t="str">
        <f>IF($H280=0,"",VLOOKUP($G280,Data!$G$3:$BA$2935,29,FALSE))</f>
        <v/>
      </c>
      <c r="AK280" s="4" t="str">
        <f>IF($H280=0,"",VLOOKUP($G280,Data!$G$3:$BA$2935,30,FALSE))</f>
        <v/>
      </c>
      <c r="AL280" s="4" t="str">
        <f>IF($H280=0,"",VLOOKUP($G280,Data!$G$3:$BA$2935,31,FALSE))</f>
        <v/>
      </c>
      <c r="AM280" s="4" t="str">
        <f>IF($H280=0,"",VLOOKUP($G280,Data!$G$3:$BA$2935,32,FALSE))</f>
        <v/>
      </c>
      <c r="AN280" s="4" t="str">
        <f>IF($H280=0,"",VLOOKUP($G280,Data!$G$3:$BA$2935,33,FALSE))</f>
        <v/>
      </c>
      <c r="AO280" s="4" t="str">
        <f>IF($H280=0,"",VLOOKUP($G280,Data!$G$3:$BA$2935,34,FALSE))</f>
        <v/>
      </c>
      <c r="AP280" s="4" t="str">
        <f>IF($H280=0,"",VLOOKUP($G280,Data!$G$3:$BA$2935,35,FALSE))</f>
        <v/>
      </c>
      <c r="AQ280" s="4" t="str">
        <f>IF($H280=0,"",VLOOKUP($G280,Data!$G$3:$BA$2935,36,FALSE))</f>
        <v/>
      </c>
      <c r="AR280" s="4" t="str">
        <f>IF($H280=0,"",VLOOKUP($G280,Data!$G$3:$BA$2935,37,FALSE))</f>
        <v/>
      </c>
      <c r="AS280" s="4" t="str">
        <f>IF($H280=0,"",VLOOKUP($G280,Data!$G$3:$BA$2935,38,FALSE))</f>
        <v/>
      </c>
      <c r="AT280" s="4" t="str">
        <f>IF($H280=0,"",VLOOKUP($G280,Data!$G$3:$BA$2935,39,FALSE))</f>
        <v/>
      </c>
    </row>
    <row r="281" spans="1:46" x14ac:dyDescent="0.25">
      <c r="A281" s="4">
        <f>PSSE!A283</f>
        <v>957022</v>
      </c>
      <c r="B281" s="4" t="str">
        <f>PSSE!B283</f>
        <v>SREPOK4_H2</v>
      </c>
      <c r="C281" s="4">
        <f>PSSE!D283</f>
        <v>13.8</v>
      </c>
      <c r="D281" s="4">
        <f>PSSE!E283</f>
        <v>75</v>
      </c>
      <c r="E281" s="4" t="str">
        <f>PSSE!F283</f>
        <v>TD</v>
      </c>
      <c r="F281" s="4">
        <f>PSSE!G283</f>
        <v>1</v>
      </c>
      <c r="G281" s="4" t="str">
        <f t="shared" si="4"/>
        <v>PSS13.875TD1</v>
      </c>
      <c r="H281" s="4">
        <f>COUNTIF(Data!$G$3:$BA$2935,PSS!$G281)</f>
        <v>1</v>
      </c>
      <c r="I281" s="4" t="str">
        <f>IF($H281=0,"",VLOOKUP($G281,Data!$G$3:$BA$2935,2,FALSE))</f>
        <v>'PSS2A'</v>
      </c>
      <c r="J281" s="4">
        <f>PSSE!C283</f>
        <v>1</v>
      </c>
      <c r="K281" s="4">
        <f>IF($H281=0,"",VLOOKUP($G281,Data!$G$3:$BA$2935,4,FALSE))</f>
        <v>1</v>
      </c>
      <c r="L281" s="4">
        <f>IF($H281=0,"",VLOOKUP($G281,Data!$G$3:$BA$2935,5,FALSE))</f>
        <v>0</v>
      </c>
      <c r="M281" s="4">
        <f>IF($H281=0,"",VLOOKUP($G281,Data!$G$3:$BA$2935,6,FALSE))</f>
        <v>3</v>
      </c>
      <c r="N281" s="4">
        <f>IF($H281=0,"",VLOOKUP($G281,Data!$G$3:$BA$2935,7,FALSE))</f>
        <v>0</v>
      </c>
      <c r="O281" s="4">
        <f>IF($H281=0,"",VLOOKUP($G281,Data!$G$3:$BA$2935,8,FALSE))</f>
        <v>5</v>
      </c>
      <c r="P281" s="4">
        <f>IF($H281=0,"",VLOOKUP($G281,Data!$G$3:$BA$2935,9,FALSE))</f>
        <v>1</v>
      </c>
      <c r="Q281" s="4">
        <f>IF($H281=0,"",VLOOKUP($G281,Data!$G$3:$BA$2935,10,FALSE))</f>
        <v>2.5</v>
      </c>
      <c r="R281" s="4">
        <f>IF($H281=0,"",VLOOKUP($G281,Data!$G$3:$BA$2935,11,FALSE))</f>
        <v>2.5</v>
      </c>
      <c r="S281" s="4">
        <f>IF($H281=0,"",VLOOKUP($G281,Data!$G$3:$BA$2935,12,FALSE))</f>
        <v>0</v>
      </c>
      <c r="T281" s="4">
        <f>IF($H281=0,"",VLOOKUP($G281,Data!$G$3:$BA$2935,13,FALSE))</f>
        <v>2.5</v>
      </c>
      <c r="U281" s="4">
        <f>IF($H281=0,"",VLOOKUP($G281,Data!$G$3:$BA$2935,14,FALSE))</f>
        <v>0</v>
      </c>
      <c r="V281" s="4">
        <f>IF($H281=0,"",VLOOKUP($G281,Data!$G$3:$BA$2935,15,FALSE))</f>
        <v>2.5</v>
      </c>
      <c r="W281" s="4">
        <f>IF($H281=0,"",VLOOKUP($G281,Data!$G$3:$BA$2935,16,FALSE))</f>
        <v>0.39</v>
      </c>
      <c r="X281" s="4">
        <f>IF($H281=0,"",VLOOKUP($G281,Data!$G$3:$BA$2935,17,FALSE))</f>
        <v>1</v>
      </c>
      <c r="Y281" s="4">
        <f>IF($H281=0,"",VLOOKUP($G281,Data!$G$3:$BA$2935,18,FALSE))</f>
        <v>0</v>
      </c>
      <c r="Z281" s="4">
        <f>IF($H281=0,"",VLOOKUP($G281,Data!$G$3:$BA$2935,19,FALSE))</f>
        <v>0.1</v>
      </c>
      <c r="AA281" s="4">
        <f>IF($H281=0,"",VLOOKUP($G281,Data!$G$3:$BA$2935,20,FALSE))</f>
        <v>6.5</v>
      </c>
      <c r="AB281" s="4">
        <f>IF($H281=0,"",VLOOKUP($G281,Data!$G$3:$BA$2935,21,FALSE))</f>
        <v>0.44</v>
      </c>
      <c r="AC281" s="4">
        <f>IF($H281=0,"",VLOOKUP($G281,Data!$G$3:$BA$2935,22,FALSE))</f>
        <v>0.08</v>
      </c>
      <c r="AD281" s="4">
        <f>IF($H281=0,"",VLOOKUP($G281,Data!$G$3:$BA$2935,23,FALSE))</f>
        <v>0.2</v>
      </c>
      <c r="AE281" s="4">
        <f>IF($H281=0,"",VLOOKUP($G281,Data!$G$3:$BA$2935,24,FALSE))</f>
        <v>0.98</v>
      </c>
      <c r="AF281" s="4">
        <f>IF($H281=0,"",VLOOKUP($G281,Data!$G$3:$BA$2935,25,FALSE))</f>
        <v>0.1</v>
      </c>
      <c r="AG281" s="4">
        <f>IF($H281=0,"",VLOOKUP($G281,Data!$G$3:$BA$2935,26,FALSE))</f>
        <v>-0.1</v>
      </c>
      <c r="AH281" s="4" t="str">
        <f>IF($H281=0,"",VLOOKUP($G281,Data!$G$3:$BA$2935,27,FALSE))</f>
        <v>/</v>
      </c>
      <c r="AI281" s="4" t="str">
        <f>IF($H281=0,"",VLOOKUP($G281,Data!$G$3:$BA$2935,28,FALSE))</f>
        <v>/</v>
      </c>
      <c r="AJ281" s="4" t="str">
        <f>IF($H281=0,"",VLOOKUP($G281,Data!$G$3:$BA$2935,29,FALSE))</f>
        <v/>
      </c>
      <c r="AK281" s="4" t="str">
        <f>IF($H281=0,"",VLOOKUP($G281,Data!$G$3:$BA$2935,30,FALSE))</f>
        <v/>
      </c>
      <c r="AL281" s="4" t="str">
        <f>IF($H281=0,"",VLOOKUP($G281,Data!$G$3:$BA$2935,31,FALSE))</f>
        <v/>
      </c>
      <c r="AM281" s="4" t="str">
        <f>IF($H281=0,"",VLOOKUP($G281,Data!$G$3:$BA$2935,32,FALSE))</f>
        <v/>
      </c>
      <c r="AN281" s="4" t="str">
        <f>IF($H281=0,"",VLOOKUP($G281,Data!$G$3:$BA$2935,33,FALSE))</f>
        <v/>
      </c>
      <c r="AO281" s="4" t="str">
        <f>IF($H281=0,"",VLOOKUP($G281,Data!$G$3:$BA$2935,34,FALSE))</f>
        <v/>
      </c>
      <c r="AP281" s="4" t="str">
        <f>IF($H281=0,"",VLOOKUP($G281,Data!$G$3:$BA$2935,35,FALSE))</f>
        <v/>
      </c>
      <c r="AQ281" s="4" t="str">
        <f>IF($H281=0,"",VLOOKUP($G281,Data!$G$3:$BA$2935,36,FALSE))</f>
        <v/>
      </c>
      <c r="AR281" s="4" t="str">
        <f>IF($H281=0,"",VLOOKUP($G281,Data!$G$3:$BA$2935,37,FALSE))</f>
        <v/>
      </c>
      <c r="AS281" s="4" t="str">
        <f>IF($H281=0,"",VLOOKUP($G281,Data!$G$3:$BA$2935,38,FALSE))</f>
        <v/>
      </c>
      <c r="AT281" s="4" t="str">
        <f>IF($H281=0,"",VLOOKUP($G281,Data!$G$3:$BA$2935,39,FALSE))</f>
        <v/>
      </c>
    </row>
    <row r="282" spans="1:46" x14ac:dyDescent="0.25">
      <c r="A282" s="4">
        <f>PSSE!A284</f>
        <v>957031</v>
      </c>
      <c r="B282" s="4" t="str">
        <f>PSSE!B284</f>
        <v>EAKRONGHN_H1</v>
      </c>
      <c r="C282" s="4">
        <f>PSSE!D284</f>
        <v>13.8</v>
      </c>
      <c r="D282" s="4">
        <f>PSSE!E284</f>
        <v>40</v>
      </c>
      <c r="E282" s="4" t="str">
        <f>PSSE!F284</f>
        <v>TD</v>
      </c>
      <c r="F282" s="4">
        <f>PSSE!G284</f>
        <v>1</v>
      </c>
      <c r="G282" s="4" t="str">
        <f t="shared" si="4"/>
        <v>PSS13.840TD1</v>
      </c>
      <c r="H282" s="4">
        <f>COUNTIF(Data!$G$3:$BA$2935,PSS!$G282)</f>
        <v>1</v>
      </c>
      <c r="I282" s="4" t="str">
        <f>IF($H282=0,"",VLOOKUP($G282,Data!$G$3:$BA$2935,2,FALSE))</f>
        <v>'PSS2A'</v>
      </c>
      <c r="J282" s="4">
        <f>PSSE!C284</f>
        <v>1</v>
      </c>
      <c r="K282" s="4">
        <f>IF($H282=0,"",VLOOKUP($G282,Data!$G$3:$BA$2935,4,FALSE))</f>
        <v>1</v>
      </c>
      <c r="L282" s="4">
        <f>IF($H282=0,"",VLOOKUP($G282,Data!$G$3:$BA$2935,5,FALSE))</f>
        <v>0</v>
      </c>
      <c r="M282" s="4">
        <f>IF($H282=0,"",VLOOKUP($G282,Data!$G$3:$BA$2935,6,FALSE))</f>
        <v>3</v>
      </c>
      <c r="N282" s="4">
        <f>IF($H282=0,"",VLOOKUP($G282,Data!$G$3:$BA$2935,7,FALSE))</f>
        <v>0</v>
      </c>
      <c r="O282" s="4">
        <f>IF($H282=0,"",VLOOKUP($G282,Data!$G$3:$BA$2935,8,FALSE))</f>
        <v>5</v>
      </c>
      <c r="P282" s="4">
        <f>IF($H282=0,"",VLOOKUP($G282,Data!$G$3:$BA$2935,9,FALSE))</f>
        <v>1</v>
      </c>
      <c r="Q282" s="4">
        <f>IF($H282=0,"",VLOOKUP($G282,Data!$G$3:$BA$2935,10,FALSE))</f>
        <v>2.5</v>
      </c>
      <c r="R282" s="4">
        <f>IF($H282=0,"",VLOOKUP($G282,Data!$G$3:$BA$2935,11,FALSE))</f>
        <v>2.5</v>
      </c>
      <c r="S282" s="4">
        <f>IF($H282=0,"",VLOOKUP($G282,Data!$G$3:$BA$2935,12,FALSE))</f>
        <v>0</v>
      </c>
      <c r="T282" s="4">
        <f>IF($H282=0,"",VLOOKUP($G282,Data!$G$3:$BA$2935,13,FALSE))</f>
        <v>2.5</v>
      </c>
      <c r="U282" s="4">
        <f>IF($H282=0,"",VLOOKUP($G282,Data!$G$3:$BA$2935,14,FALSE))</f>
        <v>0</v>
      </c>
      <c r="V282" s="4">
        <f>IF($H282=0,"",VLOOKUP($G282,Data!$G$3:$BA$2935,15,FALSE))</f>
        <v>2.5</v>
      </c>
      <c r="W282" s="4">
        <f>IF($H282=0,"",VLOOKUP($G282,Data!$G$3:$BA$2935,16,FALSE))</f>
        <v>0.39</v>
      </c>
      <c r="X282" s="4">
        <f>IF($H282=0,"",VLOOKUP($G282,Data!$G$3:$BA$2935,17,FALSE))</f>
        <v>1</v>
      </c>
      <c r="Y282" s="4">
        <f>IF($H282=0,"",VLOOKUP($G282,Data!$G$3:$BA$2935,18,FALSE))</f>
        <v>0</v>
      </c>
      <c r="Z282" s="4">
        <f>IF($H282=0,"",VLOOKUP($G282,Data!$G$3:$BA$2935,19,FALSE))</f>
        <v>0.1</v>
      </c>
      <c r="AA282" s="4">
        <f>IF($H282=0,"",VLOOKUP($G282,Data!$G$3:$BA$2935,20,FALSE))</f>
        <v>6.5</v>
      </c>
      <c r="AB282" s="4">
        <f>IF($H282=0,"",VLOOKUP($G282,Data!$G$3:$BA$2935,21,FALSE))</f>
        <v>0.44</v>
      </c>
      <c r="AC282" s="4">
        <f>IF($H282=0,"",VLOOKUP($G282,Data!$G$3:$BA$2935,22,FALSE))</f>
        <v>0.08</v>
      </c>
      <c r="AD282" s="4">
        <f>IF($H282=0,"",VLOOKUP($G282,Data!$G$3:$BA$2935,23,FALSE))</f>
        <v>0.2</v>
      </c>
      <c r="AE282" s="4">
        <f>IF($H282=0,"",VLOOKUP($G282,Data!$G$3:$BA$2935,24,FALSE))</f>
        <v>0.98</v>
      </c>
      <c r="AF282" s="4">
        <f>IF($H282=0,"",VLOOKUP($G282,Data!$G$3:$BA$2935,25,FALSE))</f>
        <v>0.1</v>
      </c>
      <c r="AG282" s="4">
        <f>IF($H282=0,"",VLOOKUP($G282,Data!$G$3:$BA$2935,26,FALSE))</f>
        <v>-0.1</v>
      </c>
      <c r="AH282" s="4" t="str">
        <f>IF($H282=0,"",VLOOKUP($G282,Data!$G$3:$BA$2935,27,FALSE))</f>
        <v>/</v>
      </c>
      <c r="AI282" s="4" t="str">
        <f>IF($H282=0,"",VLOOKUP($G282,Data!$G$3:$BA$2935,28,FALSE))</f>
        <v>/</v>
      </c>
      <c r="AJ282" s="4" t="str">
        <f>IF($H282=0,"",VLOOKUP($G282,Data!$G$3:$BA$2935,29,FALSE))</f>
        <v/>
      </c>
      <c r="AK282" s="4" t="str">
        <f>IF($H282=0,"",VLOOKUP($G282,Data!$G$3:$BA$2935,30,FALSE))</f>
        <v/>
      </c>
      <c r="AL282" s="4" t="str">
        <f>IF($H282=0,"",VLOOKUP($G282,Data!$G$3:$BA$2935,31,FALSE))</f>
        <v/>
      </c>
      <c r="AM282" s="4" t="str">
        <f>IF($H282=0,"",VLOOKUP($G282,Data!$G$3:$BA$2935,32,FALSE))</f>
        <v/>
      </c>
      <c r="AN282" s="4" t="str">
        <f>IF($H282=0,"",VLOOKUP($G282,Data!$G$3:$BA$2935,33,FALSE))</f>
        <v/>
      </c>
      <c r="AO282" s="4" t="str">
        <f>IF($H282=0,"",VLOOKUP($G282,Data!$G$3:$BA$2935,34,FALSE))</f>
        <v/>
      </c>
      <c r="AP282" s="4" t="str">
        <f>IF($H282=0,"",VLOOKUP($G282,Data!$G$3:$BA$2935,35,FALSE))</f>
        <v/>
      </c>
      <c r="AQ282" s="4" t="str">
        <f>IF($H282=0,"",VLOOKUP($G282,Data!$G$3:$BA$2935,36,FALSE))</f>
        <v/>
      </c>
      <c r="AR282" s="4" t="str">
        <f>IF($H282=0,"",VLOOKUP($G282,Data!$G$3:$BA$2935,37,FALSE))</f>
        <v/>
      </c>
      <c r="AS282" s="4" t="str">
        <f>IF($H282=0,"",VLOOKUP($G282,Data!$G$3:$BA$2935,38,FALSE))</f>
        <v/>
      </c>
      <c r="AT282" s="4" t="str">
        <f>IF($H282=0,"",VLOOKUP($G282,Data!$G$3:$BA$2935,39,FALSE))</f>
        <v/>
      </c>
    </row>
    <row r="283" spans="1:46" x14ac:dyDescent="0.25">
      <c r="A283" s="4">
        <f>PSSE!A285</f>
        <v>957032</v>
      </c>
      <c r="B283" s="4" t="str">
        <f>PSSE!B285</f>
        <v>EAKRONGHN_H2</v>
      </c>
      <c r="C283" s="4">
        <f>PSSE!D285</f>
        <v>13.8</v>
      </c>
      <c r="D283" s="4">
        <f>PSSE!E285</f>
        <v>40</v>
      </c>
      <c r="E283" s="4" t="str">
        <f>PSSE!F285</f>
        <v>TD</v>
      </c>
      <c r="F283" s="4">
        <f>PSSE!G285</f>
        <v>1</v>
      </c>
      <c r="G283" s="4" t="str">
        <f t="shared" si="4"/>
        <v>PSS13.840TD1</v>
      </c>
      <c r="H283" s="4">
        <f>COUNTIF(Data!$G$3:$BA$2935,PSS!$G283)</f>
        <v>1</v>
      </c>
      <c r="I283" s="4" t="str">
        <f>IF($H283=0,"",VLOOKUP($G283,Data!$G$3:$BA$2935,2,FALSE))</f>
        <v>'PSS2A'</v>
      </c>
      <c r="J283" s="4">
        <f>PSSE!C285</f>
        <v>1</v>
      </c>
      <c r="K283" s="4">
        <f>IF($H283=0,"",VLOOKUP($G283,Data!$G$3:$BA$2935,4,FALSE))</f>
        <v>1</v>
      </c>
      <c r="L283" s="4">
        <f>IF($H283=0,"",VLOOKUP($G283,Data!$G$3:$BA$2935,5,FALSE))</f>
        <v>0</v>
      </c>
      <c r="M283" s="4">
        <f>IF($H283=0,"",VLOOKUP($G283,Data!$G$3:$BA$2935,6,FALSE))</f>
        <v>3</v>
      </c>
      <c r="N283" s="4">
        <f>IF($H283=0,"",VLOOKUP($G283,Data!$G$3:$BA$2935,7,FALSE))</f>
        <v>0</v>
      </c>
      <c r="O283" s="4">
        <f>IF($H283=0,"",VLOOKUP($G283,Data!$G$3:$BA$2935,8,FALSE))</f>
        <v>5</v>
      </c>
      <c r="P283" s="4">
        <f>IF($H283=0,"",VLOOKUP($G283,Data!$G$3:$BA$2935,9,FALSE))</f>
        <v>1</v>
      </c>
      <c r="Q283" s="4">
        <f>IF($H283=0,"",VLOOKUP($G283,Data!$G$3:$BA$2935,10,FALSE))</f>
        <v>2.5</v>
      </c>
      <c r="R283" s="4">
        <f>IF($H283=0,"",VLOOKUP($G283,Data!$G$3:$BA$2935,11,FALSE))</f>
        <v>2.5</v>
      </c>
      <c r="S283" s="4">
        <f>IF($H283=0,"",VLOOKUP($G283,Data!$G$3:$BA$2935,12,FALSE))</f>
        <v>0</v>
      </c>
      <c r="T283" s="4">
        <f>IF($H283=0,"",VLOOKUP($G283,Data!$G$3:$BA$2935,13,FALSE))</f>
        <v>2.5</v>
      </c>
      <c r="U283" s="4">
        <f>IF($H283=0,"",VLOOKUP($G283,Data!$G$3:$BA$2935,14,FALSE))</f>
        <v>0</v>
      </c>
      <c r="V283" s="4">
        <f>IF($H283=0,"",VLOOKUP($G283,Data!$G$3:$BA$2935,15,FALSE))</f>
        <v>2.5</v>
      </c>
      <c r="W283" s="4">
        <f>IF($H283=0,"",VLOOKUP($G283,Data!$G$3:$BA$2935,16,FALSE))</f>
        <v>0.39</v>
      </c>
      <c r="X283" s="4">
        <f>IF($H283=0,"",VLOOKUP($G283,Data!$G$3:$BA$2935,17,FALSE))</f>
        <v>1</v>
      </c>
      <c r="Y283" s="4">
        <f>IF($H283=0,"",VLOOKUP($G283,Data!$G$3:$BA$2935,18,FALSE))</f>
        <v>0</v>
      </c>
      <c r="Z283" s="4">
        <f>IF($H283=0,"",VLOOKUP($G283,Data!$G$3:$BA$2935,19,FALSE))</f>
        <v>0.1</v>
      </c>
      <c r="AA283" s="4">
        <f>IF($H283=0,"",VLOOKUP($G283,Data!$G$3:$BA$2935,20,FALSE))</f>
        <v>6.5</v>
      </c>
      <c r="AB283" s="4">
        <f>IF($H283=0,"",VLOOKUP($G283,Data!$G$3:$BA$2935,21,FALSE))</f>
        <v>0.44</v>
      </c>
      <c r="AC283" s="4">
        <f>IF($H283=0,"",VLOOKUP($G283,Data!$G$3:$BA$2935,22,FALSE))</f>
        <v>0.08</v>
      </c>
      <c r="AD283" s="4">
        <f>IF($H283=0,"",VLOOKUP($G283,Data!$G$3:$BA$2935,23,FALSE))</f>
        <v>0.2</v>
      </c>
      <c r="AE283" s="4">
        <f>IF($H283=0,"",VLOOKUP($G283,Data!$G$3:$BA$2935,24,FALSE))</f>
        <v>0.98</v>
      </c>
      <c r="AF283" s="4">
        <f>IF($H283=0,"",VLOOKUP($G283,Data!$G$3:$BA$2935,25,FALSE))</f>
        <v>0.1</v>
      </c>
      <c r="AG283" s="4">
        <f>IF($H283=0,"",VLOOKUP($G283,Data!$G$3:$BA$2935,26,FALSE))</f>
        <v>-0.1</v>
      </c>
      <c r="AH283" s="4" t="str">
        <f>IF($H283=0,"",VLOOKUP($G283,Data!$G$3:$BA$2935,27,FALSE))</f>
        <v>/</v>
      </c>
      <c r="AI283" s="4" t="str">
        <f>IF($H283=0,"",VLOOKUP($G283,Data!$G$3:$BA$2935,28,FALSE))</f>
        <v>/</v>
      </c>
      <c r="AJ283" s="4" t="str">
        <f>IF($H283=0,"",VLOOKUP($G283,Data!$G$3:$BA$2935,29,FALSE))</f>
        <v/>
      </c>
      <c r="AK283" s="4" t="str">
        <f>IF($H283=0,"",VLOOKUP($G283,Data!$G$3:$BA$2935,30,FALSE))</f>
        <v/>
      </c>
      <c r="AL283" s="4" t="str">
        <f>IF($H283=0,"",VLOOKUP($G283,Data!$G$3:$BA$2935,31,FALSE))</f>
        <v/>
      </c>
      <c r="AM283" s="4" t="str">
        <f>IF($H283=0,"",VLOOKUP($G283,Data!$G$3:$BA$2935,32,FALSE))</f>
        <v/>
      </c>
      <c r="AN283" s="4" t="str">
        <f>IF($H283=0,"",VLOOKUP($G283,Data!$G$3:$BA$2935,33,FALSE))</f>
        <v/>
      </c>
      <c r="AO283" s="4" t="str">
        <f>IF($H283=0,"",VLOOKUP($G283,Data!$G$3:$BA$2935,34,FALSE))</f>
        <v/>
      </c>
      <c r="AP283" s="4" t="str">
        <f>IF($H283=0,"",VLOOKUP($G283,Data!$G$3:$BA$2935,35,FALSE))</f>
        <v/>
      </c>
      <c r="AQ283" s="4" t="str">
        <f>IF($H283=0,"",VLOOKUP($G283,Data!$G$3:$BA$2935,36,FALSE))</f>
        <v/>
      </c>
      <c r="AR283" s="4" t="str">
        <f>IF($H283=0,"",VLOOKUP($G283,Data!$G$3:$BA$2935,37,FALSE))</f>
        <v/>
      </c>
      <c r="AS283" s="4" t="str">
        <f>IF($H283=0,"",VLOOKUP($G283,Data!$G$3:$BA$2935,38,FALSE))</f>
        <v/>
      </c>
      <c r="AT283" s="4" t="str">
        <f>IF($H283=0,"",VLOOKUP($G283,Data!$G$3:$BA$2935,39,FALSE))</f>
        <v/>
      </c>
    </row>
    <row r="284" spans="1:46" x14ac:dyDescent="0.25">
      <c r="A284" s="4">
        <f>PSSE!A286</f>
        <v>957041</v>
      </c>
      <c r="B284" s="4" t="str">
        <f>PSSE!B286</f>
        <v>SREPOK4A_H1</v>
      </c>
      <c r="C284" s="4">
        <f>PSSE!D286</f>
        <v>13.8</v>
      </c>
      <c r="D284" s="4">
        <f>PSSE!E286</f>
        <v>75</v>
      </c>
      <c r="E284" s="4" t="str">
        <f>PSSE!F286</f>
        <v>TD</v>
      </c>
      <c r="F284" s="4">
        <f>PSSE!G286</f>
        <v>1</v>
      </c>
      <c r="G284" s="4" t="str">
        <f t="shared" si="4"/>
        <v>PSS13.875TD1</v>
      </c>
      <c r="H284" s="4">
        <f>COUNTIF(Data!$G$3:$BA$2935,PSS!$G284)</f>
        <v>1</v>
      </c>
      <c r="I284" s="4" t="str">
        <f>IF($H284=0,"",VLOOKUP($G284,Data!$G$3:$BA$2935,2,FALSE))</f>
        <v>'PSS2A'</v>
      </c>
      <c r="J284" s="4">
        <f>PSSE!C286</f>
        <v>1</v>
      </c>
      <c r="K284" s="4">
        <f>IF($H284=0,"",VLOOKUP($G284,Data!$G$3:$BA$2935,4,FALSE))</f>
        <v>1</v>
      </c>
      <c r="L284" s="4">
        <f>IF($H284=0,"",VLOOKUP($G284,Data!$G$3:$BA$2935,5,FALSE))</f>
        <v>0</v>
      </c>
      <c r="M284" s="4">
        <f>IF($H284=0,"",VLOOKUP($G284,Data!$G$3:$BA$2935,6,FALSE))</f>
        <v>3</v>
      </c>
      <c r="N284" s="4">
        <f>IF($H284=0,"",VLOOKUP($G284,Data!$G$3:$BA$2935,7,FALSE))</f>
        <v>0</v>
      </c>
      <c r="O284" s="4">
        <f>IF($H284=0,"",VLOOKUP($G284,Data!$G$3:$BA$2935,8,FALSE))</f>
        <v>5</v>
      </c>
      <c r="P284" s="4">
        <f>IF($H284=0,"",VLOOKUP($G284,Data!$G$3:$BA$2935,9,FALSE))</f>
        <v>1</v>
      </c>
      <c r="Q284" s="4">
        <f>IF($H284=0,"",VLOOKUP($G284,Data!$G$3:$BA$2935,10,FALSE))</f>
        <v>2.5</v>
      </c>
      <c r="R284" s="4">
        <f>IF($H284=0,"",VLOOKUP($G284,Data!$G$3:$BA$2935,11,FALSE))</f>
        <v>2.5</v>
      </c>
      <c r="S284" s="4">
        <f>IF($H284=0,"",VLOOKUP($G284,Data!$G$3:$BA$2935,12,FALSE))</f>
        <v>0</v>
      </c>
      <c r="T284" s="4">
        <f>IF($H284=0,"",VLOOKUP($G284,Data!$G$3:$BA$2935,13,FALSE))</f>
        <v>2.5</v>
      </c>
      <c r="U284" s="4">
        <f>IF($H284=0,"",VLOOKUP($G284,Data!$G$3:$BA$2935,14,FALSE))</f>
        <v>0</v>
      </c>
      <c r="V284" s="4">
        <f>IF($H284=0,"",VLOOKUP($G284,Data!$G$3:$BA$2935,15,FALSE))</f>
        <v>2.5</v>
      </c>
      <c r="W284" s="4">
        <f>IF($H284=0,"",VLOOKUP($G284,Data!$G$3:$BA$2935,16,FALSE))</f>
        <v>0.39</v>
      </c>
      <c r="X284" s="4">
        <f>IF($H284=0,"",VLOOKUP($G284,Data!$G$3:$BA$2935,17,FALSE))</f>
        <v>1</v>
      </c>
      <c r="Y284" s="4">
        <f>IF($H284=0,"",VLOOKUP($G284,Data!$G$3:$BA$2935,18,FALSE))</f>
        <v>0</v>
      </c>
      <c r="Z284" s="4">
        <f>IF($H284=0,"",VLOOKUP($G284,Data!$G$3:$BA$2935,19,FALSE))</f>
        <v>0.1</v>
      </c>
      <c r="AA284" s="4">
        <f>IF($H284=0,"",VLOOKUP($G284,Data!$G$3:$BA$2935,20,FALSE))</f>
        <v>6.5</v>
      </c>
      <c r="AB284" s="4">
        <f>IF($H284=0,"",VLOOKUP($G284,Data!$G$3:$BA$2935,21,FALSE))</f>
        <v>0.44</v>
      </c>
      <c r="AC284" s="4">
        <f>IF($H284=0,"",VLOOKUP($G284,Data!$G$3:$BA$2935,22,FALSE))</f>
        <v>0.08</v>
      </c>
      <c r="AD284" s="4">
        <f>IF($H284=0,"",VLOOKUP($G284,Data!$G$3:$BA$2935,23,FALSE))</f>
        <v>0.2</v>
      </c>
      <c r="AE284" s="4">
        <f>IF($H284=0,"",VLOOKUP($G284,Data!$G$3:$BA$2935,24,FALSE))</f>
        <v>0.98</v>
      </c>
      <c r="AF284" s="4">
        <f>IF($H284=0,"",VLOOKUP($G284,Data!$G$3:$BA$2935,25,FALSE))</f>
        <v>0.1</v>
      </c>
      <c r="AG284" s="4">
        <f>IF($H284=0,"",VLOOKUP($G284,Data!$G$3:$BA$2935,26,FALSE))</f>
        <v>-0.1</v>
      </c>
      <c r="AH284" s="4" t="str">
        <f>IF($H284=0,"",VLOOKUP($G284,Data!$G$3:$BA$2935,27,FALSE))</f>
        <v>/</v>
      </c>
      <c r="AI284" s="4" t="str">
        <f>IF($H284=0,"",VLOOKUP($G284,Data!$G$3:$BA$2935,28,FALSE))</f>
        <v>/</v>
      </c>
      <c r="AJ284" s="4" t="str">
        <f>IF($H284=0,"",VLOOKUP($G284,Data!$G$3:$BA$2935,29,FALSE))</f>
        <v/>
      </c>
      <c r="AK284" s="4" t="str">
        <f>IF($H284=0,"",VLOOKUP($G284,Data!$G$3:$BA$2935,30,FALSE))</f>
        <v/>
      </c>
      <c r="AL284" s="4" t="str">
        <f>IF($H284=0,"",VLOOKUP($G284,Data!$G$3:$BA$2935,31,FALSE))</f>
        <v/>
      </c>
      <c r="AM284" s="4" t="str">
        <f>IF($H284=0,"",VLOOKUP($G284,Data!$G$3:$BA$2935,32,FALSE))</f>
        <v/>
      </c>
      <c r="AN284" s="4" t="str">
        <f>IF($H284=0,"",VLOOKUP($G284,Data!$G$3:$BA$2935,33,FALSE))</f>
        <v/>
      </c>
      <c r="AO284" s="4" t="str">
        <f>IF($H284=0,"",VLOOKUP($G284,Data!$G$3:$BA$2935,34,FALSE))</f>
        <v/>
      </c>
      <c r="AP284" s="4" t="str">
        <f>IF($H284=0,"",VLOOKUP($G284,Data!$G$3:$BA$2935,35,FALSE))</f>
        <v/>
      </c>
      <c r="AQ284" s="4" t="str">
        <f>IF($H284=0,"",VLOOKUP($G284,Data!$G$3:$BA$2935,36,FALSE))</f>
        <v/>
      </c>
      <c r="AR284" s="4" t="str">
        <f>IF($H284=0,"",VLOOKUP($G284,Data!$G$3:$BA$2935,37,FALSE))</f>
        <v/>
      </c>
      <c r="AS284" s="4" t="str">
        <f>IF($H284=0,"",VLOOKUP($G284,Data!$G$3:$BA$2935,38,FALSE))</f>
        <v/>
      </c>
      <c r="AT284" s="4" t="str">
        <f>IF($H284=0,"",VLOOKUP($G284,Data!$G$3:$BA$2935,39,FALSE))</f>
        <v/>
      </c>
    </row>
    <row r="285" spans="1:46" x14ac:dyDescent="0.25">
      <c r="A285" s="4">
        <f>PSSE!A287</f>
        <v>958011</v>
      </c>
      <c r="B285" s="4" t="str">
        <f>PSSE!B287</f>
        <v>VINHSON_H1</v>
      </c>
      <c r="C285" s="4">
        <f>PSSE!D287</f>
        <v>13.8</v>
      </c>
      <c r="D285" s="4">
        <f>PSSE!E287</f>
        <v>33</v>
      </c>
      <c r="E285" s="4" t="str">
        <f>PSSE!F287</f>
        <v>TD</v>
      </c>
      <c r="F285" s="4">
        <f>PSSE!G287</f>
        <v>1</v>
      </c>
      <c r="G285" s="4" t="str">
        <f t="shared" si="4"/>
        <v>PSS13.833TD1</v>
      </c>
      <c r="H285" s="4">
        <f>COUNTIF(Data!$G$3:$BA$2935,PSS!$G285)</f>
        <v>1</v>
      </c>
      <c r="I285" s="4" t="str">
        <f>IF($H285=0,"",VLOOKUP($G285,Data!$G$3:$BA$2935,2,FALSE))</f>
        <v>'PSS2A'</v>
      </c>
      <c r="J285" s="4">
        <f>PSSE!C287</f>
        <v>1</v>
      </c>
      <c r="K285" s="4">
        <f>IF($H285=0,"",VLOOKUP($G285,Data!$G$3:$BA$2935,4,FALSE))</f>
        <v>1</v>
      </c>
      <c r="L285" s="4">
        <f>IF($H285=0,"",VLOOKUP($G285,Data!$G$3:$BA$2935,5,FALSE))</f>
        <v>0</v>
      </c>
      <c r="M285" s="4">
        <f>IF($H285=0,"",VLOOKUP($G285,Data!$G$3:$BA$2935,6,FALSE))</f>
        <v>3</v>
      </c>
      <c r="N285" s="4">
        <f>IF($H285=0,"",VLOOKUP($G285,Data!$G$3:$BA$2935,7,FALSE))</f>
        <v>0</v>
      </c>
      <c r="O285" s="4">
        <f>IF($H285=0,"",VLOOKUP($G285,Data!$G$3:$BA$2935,8,FALSE))</f>
        <v>5</v>
      </c>
      <c r="P285" s="4">
        <f>IF($H285=0,"",VLOOKUP($G285,Data!$G$3:$BA$2935,9,FALSE))</f>
        <v>1</v>
      </c>
      <c r="Q285" s="4">
        <f>IF($H285=0,"",VLOOKUP($G285,Data!$G$3:$BA$2935,10,FALSE))</f>
        <v>2.5</v>
      </c>
      <c r="R285" s="4">
        <f>IF($H285=0,"",VLOOKUP($G285,Data!$G$3:$BA$2935,11,FALSE))</f>
        <v>2.5</v>
      </c>
      <c r="S285" s="4">
        <f>IF($H285=0,"",VLOOKUP($G285,Data!$G$3:$BA$2935,12,FALSE))</f>
        <v>0</v>
      </c>
      <c r="T285" s="4">
        <f>IF($H285=0,"",VLOOKUP($G285,Data!$G$3:$BA$2935,13,FALSE))</f>
        <v>2.5</v>
      </c>
      <c r="U285" s="4">
        <f>IF($H285=0,"",VLOOKUP($G285,Data!$G$3:$BA$2935,14,FALSE))</f>
        <v>0</v>
      </c>
      <c r="V285" s="4">
        <f>IF($H285=0,"",VLOOKUP($G285,Data!$G$3:$BA$2935,15,FALSE))</f>
        <v>2.5</v>
      </c>
      <c r="W285" s="4">
        <f>IF($H285=0,"",VLOOKUP($G285,Data!$G$3:$BA$2935,16,FALSE))</f>
        <v>0.39</v>
      </c>
      <c r="X285" s="4">
        <f>IF($H285=0,"",VLOOKUP($G285,Data!$G$3:$BA$2935,17,FALSE))</f>
        <v>1</v>
      </c>
      <c r="Y285" s="4">
        <f>IF($H285=0,"",VLOOKUP($G285,Data!$G$3:$BA$2935,18,FALSE))</f>
        <v>0</v>
      </c>
      <c r="Z285" s="4">
        <f>IF($H285=0,"",VLOOKUP($G285,Data!$G$3:$BA$2935,19,FALSE))</f>
        <v>0.1</v>
      </c>
      <c r="AA285" s="4">
        <f>IF($H285=0,"",VLOOKUP($G285,Data!$G$3:$BA$2935,20,FALSE))</f>
        <v>6.5</v>
      </c>
      <c r="AB285" s="4">
        <f>IF($H285=0,"",VLOOKUP($G285,Data!$G$3:$BA$2935,21,FALSE))</f>
        <v>0.44</v>
      </c>
      <c r="AC285" s="4">
        <f>IF($H285=0,"",VLOOKUP($G285,Data!$G$3:$BA$2935,22,FALSE))</f>
        <v>0.08</v>
      </c>
      <c r="AD285" s="4">
        <f>IF($H285=0,"",VLOOKUP($G285,Data!$G$3:$BA$2935,23,FALSE))</f>
        <v>0.2</v>
      </c>
      <c r="AE285" s="4">
        <f>IF($H285=0,"",VLOOKUP($G285,Data!$G$3:$BA$2935,24,FALSE))</f>
        <v>0.98</v>
      </c>
      <c r="AF285" s="4">
        <f>IF($H285=0,"",VLOOKUP($G285,Data!$G$3:$BA$2935,25,FALSE))</f>
        <v>0.1</v>
      </c>
      <c r="AG285" s="4">
        <f>IF($H285=0,"",VLOOKUP($G285,Data!$G$3:$BA$2935,26,FALSE))</f>
        <v>-0.1</v>
      </c>
      <c r="AH285" s="4" t="str">
        <f>IF($H285=0,"",VLOOKUP($G285,Data!$G$3:$BA$2935,27,FALSE))</f>
        <v>/</v>
      </c>
      <c r="AI285" s="4" t="str">
        <f>IF($H285=0,"",VLOOKUP($G285,Data!$G$3:$BA$2935,28,FALSE))</f>
        <v>/</v>
      </c>
      <c r="AJ285" s="4" t="str">
        <f>IF($H285=0,"",VLOOKUP($G285,Data!$G$3:$BA$2935,29,FALSE))</f>
        <v/>
      </c>
      <c r="AK285" s="4" t="str">
        <f>IF($H285=0,"",VLOOKUP($G285,Data!$G$3:$BA$2935,30,FALSE))</f>
        <v/>
      </c>
      <c r="AL285" s="4" t="str">
        <f>IF($H285=0,"",VLOOKUP($G285,Data!$G$3:$BA$2935,31,FALSE))</f>
        <v/>
      </c>
      <c r="AM285" s="4" t="str">
        <f>IF($H285=0,"",VLOOKUP($G285,Data!$G$3:$BA$2935,32,FALSE))</f>
        <v/>
      </c>
      <c r="AN285" s="4" t="str">
        <f>IF($H285=0,"",VLOOKUP($G285,Data!$G$3:$BA$2935,33,FALSE))</f>
        <v/>
      </c>
      <c r="AO285" s="4" t="str">
        <f>IF($H285=0,"",VLOOKUP($G285,Data!$G$3:$BA$2935,34,FALSE))</f>
        <v/>
      </c>
      <c r="AP285" s="4" t="str">
        <f>IF($H285=0,"",VLOOKUP($G285,Data!$G$3:$BA$2935,35,FALSE))</f>
        <v/>
      </c>
      <c r="AQ285" s="4" t="str">
        <f>IF($H285=0,"",VLOOKUP($G285,Data!$G$3:$BA$2935,36,FALSE))</f>
        <v/>
      </c>
      <c r="AR285" s="4" t="str">
        <f>IF($H285=0,"",VLOOKUP($G285,Data!$G$3:$BA$2935,37,FALSE))</f>
        <v/>
      </c>
      <c r="AS285" s="4" t="str">
        <f>IF($H285=0,"",VLOOKUP($G285,Data!$G$3:$BA$2935,38,FALSE))</f>
        <v/>
      </c>
      <c r="AT285" s="4" t="str">
        <f>IF($H285=0,"",VLOOKUP($G285,Data!$G$3:$BA$2935,39,FALSE))</f>
        <v/>
      </c>
    </row>
    <row r="286" spans="1:46" x14ac:dyDescent="0.25">
      <c r="A286" s="4">
        <f>PSSE!A288</f>
        <v>958012</v>
      </c>
      <c r="B286" s="4" t="str">
        <f>PSSE!B288</f>
        <v>VINHSON_H2</v>
      </c>
      <c r="C286" s="4">
        <f>PSSE!D288</f>
        <v>13.8</v>
      </c>
      <c r="D286" s="4">
        <f>PSSE!E288</f>
        <v>33</v>
      </c>
      <c r="E286" s="4" t="str">
        <f>PSSE!F288</f>
        <v>TD</v>
      </c>
      <c r="F286" s="4">
        <f>PSSE!G288</f>
        <v>1</v>
      </c>
      <c r="G286" s="4" t="str">
        <f t="shared" si="4"/>
        <v>PSS13.833TD1</v>
      </c>
      <c r="H286" s="4">
        <f>COUNTIF(Data!$G$3:$BA$2935,PSS!$G286)</f>
        <v>1</v>
      </c>
      <c r="I286" s="4" t="str">
        <f>IF($H286=0,"",VLOOKUP($G286,Data!$G$3:$BA$2935,2,FALSE))</f>
        <v>'PSS2A'</v>
      </c>
      <c r="J286" s="4">
        <f>PSSE!C288</f>
        <v>1</v>
      </c>
      <c r="K286" s="4">
        <f>IF($H286=0,"",VLOOKUP($G286,Data!$G$3:$BA$2935,4,FALSE))</f>
        <v>1</v>
      </c>
      <c r="L286" s="4">
        <f>IF($H286=0,"",VLOOKUP($G286,Data!$G$3:$BA$2935,5,FALSE))</f>
        <v>0</v>
      </c>
      <c r="M286" s="4">
        <f>IF($H286=0,"",VLOOKUP($G286,Data!$G$3:$BA$2935,6,FALSE))</f>
        <v>3</v>
      </c>
      <c r="N286" s="4">
        <f>IF($H286=0,"",VLOOKUP($G286,Data!$G$3:$BA$2935,7,FALSE))</f>
        <v>0</v>
      </c>
      <c r="O286" s="4">
        <f>IF($H286=0,"",VLOOKUP($G286,Data!$G$3:$BA$2935,8,FALSE))</f>
        <v>5</v>
      </c>
      <c r="P286" s="4">
        <f>IF($H286=0,"",VLOOKUP($G286,Data!$G$3:$BA$2935,9,FALSE))</f>
        <v>1</v>
      </c>
      <c r="Q286" s="4">
        <f>IF($H286=0,"",VLOOKUP($G286,Data!$G$3:$BA$2935,10,FALSE))</f>
        <v>2.5</v>
      </c>
      <c r="R286" s="4">
        <f>IF($H286=0,"",VLOOKUP($G286,Data!$G$3:$BA$2935,11,FALSE))</f>
        <v>2.5</v>
      </c>
      <c r="S286" s="4">
        <f>IF($H286=0,"",VLOOKUP($G286,Data!$G$3:$BA$2935,12,FALSE))</f>
        <v>0</v>
      </c>
      <c r="T286" s="4">
        <f>IF($H286=0,"",VLOOKUP($G286,Data!$G$3:$BA$2935,13,FALSE))</f>
        <v>2.5</v>
      </c>
      <c r="U286" s="4">
        <f>IF($H286=0,"",VLOOKUP($G286,Data!$G$3:$BA$2935,14,FALSE))</f>
        <v>0</v>
      </c>
      <c r="V286" s="4">
        <f>IF($H286=0,"",VLOOKUP($G286,Data!$G$3:$BA$2935,15,FALSE))</f>
        <v>2.5</v>
      </c>
      <c r="W286" s="4">
        <f>IF($H286=0,"",VLOOKUP($G286,Data!$G$3:$BA$2935,16,FALSE))</f>
        <v>0.39</v>
      </c>
      <c r="X286" s="4">
        <f>IF($H286=0,"",VLOOKUP($G286,Data!$G$3:$BA$2935,17,FALSE))</f>
        <v>1</v>
      </c>
      <c r="Y286" s="4">
        <f>IF($H286=0,"",VLOOKUP($G286,Data!$G$3:$BA$2935,18,FALSE))</f>
        <v>0</v>
      </c>
      <c r="Z286" s="4">
        <f>IF($H286=0,"",VLOOKUP($G286,Data!$G$3:$BA$2935,19,FALSE))</f>
        <v>0.1</v>
      </c>
      <c r="AA286" s="4">
        <f>IF($H286=0,"",VLOOKUP($G286,Data!$G$3:$BA$2935,20,FALSE))</f>
        <v>6.5</v>
      </c>
      <c r="AB286" s="4">
        <f>IF($H286=0,"",VLOOKUP($G286,Data!$G$3:$BA$2935,21,FALSE))</f>
        <v>0.44</v>
      </c>
      <c r="AC286" s="4">
        <f>IF($H286=0,"",VLOOKUP($G286,Data!$G$3:$BA$2935,22,FALSE))</f>
        <v>0.08</v>
      </c>
      <c r="AD286" s="4">
        <f>IF($H286=0,"",VLOOKUP($G286,Data!$G$3:$BA$2935,23,FALSE))</f>
        <v>0.2</v>
      </c>
      <c r="AE286" s="4">
        <f>IF($H286=0,"",VLOOKUP($G286,Data!$G$3:$BA$2935,24,FALSE))</f>
        <v>0.98</v>
      </c>
      <c r="AF286" s="4">
        <f>IF($H286=0,"",VLOOKUP($G286,Data!$G$3:$BA$2935,25,FALSE))</f>
        <v>0.1</v>
      </c>
      <c r="AG286" s="4">
        <f>IF($H286=0,"",VLOOKUP($G286,Data!$G$3:$BA$2935,26,FALSE))</f>
        <v>-0.1</v>
      </c>
      <c r="AH286" s="4" t="str">
        <f>IF($H286=0,"",VLOOKUP($G286,Data!$G$3:$BA$2935,27,FALSE))</f>
        <v>/</v>
      </c>
      <c r="AI286" s="4" t="str">
        <f>IF($H286=0,"",VLOOKUP($G286,Data!$G$3:$BA$2935,28,FALSE))</f>
        <v>/</v>
      </c>
      <c r="AJ286" s="4" t="str">
        <f>IF($H286=0,"",VLOOKUP($G286,Data!$G$3:$BA$2935,29,FALSE))</f>
        <v/>
      </c>
      <c r="AK286" s="4" t="str">
        <f>IF($H286=0,"",VLOOKUP($G286,Data!$G$3:$BA$2935,30,FALSE))</f>
        <v/>
      </c>
      <c r="AL286" s="4" t="str">
        <f>IF($H286=0,"",VLOOKUP($G286,Data!$G$3:$BA$2935,31,FALSE))</f>
        <v/>
      </c>
      <c r="AM286" s="4" t="str">
        <f>IF($H286=0,"",VLOOKUP($G286,Data!$G$3:$BA$2935,32,FALSE))</f>
        <v/>
      </c>
      <c r="AN286" s="4" t="str">
        <f>IF($H286=0,"",VLOOKUP($G286,Data!$G$3:$BA$2935,33,FALSE))</f>
        <v/>
      </c>
      <c r="AO286" s="4" t="str">
        <f>IF($H286=0,"",VLOOKUP($G286,Data!$G$3:$BA$2935,34,FALSE))</f>
        <v/>
      </c>
      <c r="AP286" s="4" t="str">
        <f>IF($H286=0,"",VLOOKUP($G286,Data!$G$3:$BA$2935,35,FALSE))</f>
        <v/>
      </c>
      <c r="AQ286" s="4" t="str">
        <f>IF($H286=0,"",VLOOKUP($G286,Data!$G$3:$BA$2935,36,FALSE))</f>
        <v/>
      </c>
      <c r="AR286" s="4" t="str">
        <f>IF($H286=0,"",VLOOKUP($G286,Data!$G$3:$BA$2935,37,FALSE))</f>
        <v/>
      </c>
      <c r="AS286" s="4" t="str">
        <f>IF($H286=0,"",VLOOKUP($G286,Data!$G$3:$BA$2935,38,FALSE))</f>
        <v/>
      </c>
      <c r="AT286" s="4" t="str">
        <f>IF($H286=0,"",VLOOKUP($G286,Data!$G$3:$BA$2935,39,FALSE))</f>
        <v/>
      </c>
    </row>
    <row r="287" spans="1:46" x14ac:dyDescent="0.25">
      <c r="A287" s="4">
        <f>PSSE!A289</f>
        <v>958021</v>
      </c>
      <c r="B287" s="4" t="str">
        <f>PSSE!B289</f>
        <v>VINHSON2_H1</v>
      </c>
      <c r="C287" s="4">
        <f>PSSE!D289</f>
        <v>13.8</v>
      </c>
      <c r="D287" s="4">
        <f>PSSE!E289</f>
        <v>105</v>
      </c>
      <c r="E287" s="4" t="str">
        <f>PSSE!F289</f>
        <v>TD</v>
      </c>
      <c r="F287" s="4">
        <f>PSSE!G289</f>
        <v>1</v>
      </c>
      <c r="G287" s="4" t="str">
        <f t="shared" si="4"/>
        <v>PSS13.8105TD1</v>
      </c>
      <c r="H287" s="4">
        <f>COUNTIF(Data!$G$3:$BA$2935,PSS!$G287)</f>
        <v>1</v>
      </c>
      <c r="I287" s="4" t="str">
        <f>IF($H287=0,"",VLOOKUP($G287,Data!$G$3:$BA$2935,2,FALSE))</f>
        <v>'PSS2A'</v>
      </c>
      <c r="J287" s="4">
        <f>PSSE!C289</f>
        <v>1</v>
      </c>
      <c r="K287" s="4">
        <f>IF($H287=0,"",VLOOKUP($G287,Data!$G$3:$BA$2935,4,FALSE))</f>
        <v>1</v>
      </c>
      <c r="L287" s="4">
        <f>IF($H287=0,"",VLOOKUP($G287,Data!$G$3:$BA$2935,5,FALSE))</f>
        <v>0</v>
      </c>
      <c r="M287" s="4">
        <f>IF($H287=0,"",VLOOKUP($G287,Data!$G$3:$BA$2935,6,FALSE))</f>
        <v>3</v>
      </c>
      <c r="N287" s="4">
        <f>IF($H287=0,"",VLOOKUP($G287,Data!$G$3:$BA$2935,7,FALSE))</f>
        <v>0</v>
      </c>
      <c r="O287" s="4">
        <f>IF($H287=0,"",VLOOKUP($G287,Data!$G$3:$BA$2935,8,FALSE))</f>
        <v>5</v>
      </c>
      <c r="P287" s="4">
        <f>IF($H287=0,"",VLOOKUP($G287,Data!$G$3:$BA$2935,9,FALSE))</f>
        <v>1</v>
      </c>
      <c r="Q287" s="4">
        <f>IF($H287=0,"",VLOOKUP($G287,Data!$G$3:$BA$2935,10,FALSE))</f>
        <v>2.5</v>
      </c>
      <c r="R287" s="4">
        <f>IF($H287=0,"",VLOOKUP($G287,Data!$G$3:$BA$2935,11,FALSE))</f>
        <v>2.5</v>
      </c>
      <c r="S287" s="4">
        <f>IF($H287=0,"",VLOOKUP($G287,Data!$G$3:$BA$2935,12,FALSE))</f>
        <v>0</v>
      </c>
      <c r="T287" s="4">
        <f>IF($H287=0,"",VLOOKUP($G287,Data!$G$3:$BA$2935,13,FALSE))</f>
        <v>2.5</v>
      </c>
      <c r="U287" s="4">
        <f>IF($H287=0,"",VLOOKUP($G287,Data!$G$3:$BA$2935,14,FALSE))</f>
        <v>0</v>
      </c>
      <c r="V287" s="4">
        <f>IF($H287=0,"",VLOOKUP($G287,Data!$G$3:$BA$2935,15,FALSE))</f>
        <v>2.5</v>
      </c>
      <c r="W287" s="4">
        <f>IF($H287=0,"",VLOOKUP($G287,Data!$G$3:$BA$2935,16,FALSE))</f>
        <v>0.39</v>
      </c>
      <c r="X287" s="4">
        <f>IF($H287=0,"",VLOOKUP($G287,Data!$G$3:$BA$2935,17,FALSE))</f>
        <v>1</v>
      </c>
      <c r="Y287" s="4">
        <f>IF($H287=0,"",VLOOKUP($G287,Data!$G$3:$BA$2935,18,FALSE))</f>
        <v>0</v>
      </c>
      <c r="Z287" s="4">
        <f>IF($H287=0,"",VLOOKUP($G287,Data!$G$3:$BA$2935,19,FALSE))</f>
        <v>0.1</v>
      </c>
      <c r="AA287" s="4">
        <f>IF($H287=0,"",VLOOKUP($G287,Data!$G$3:$BA$2935,20,FALSE))</f>
        <v>6.5</v>
      </c>
      <c r="AB287" s="4">
        <f>IF($H287=0,"",VLOOKUP($G287,Data!$G$3:$BA$2935,21,FALSE))</f>
        <v>0.44</v>
      </c>
      <c r="AC287" s="4">
        <f>IF($H287=0,"",VLOOKUP($G287,Data!$G$3:$BA$2935,22,FALSE))</f>
        <v>0.08</v>
      </c>
      <c r="AD287" s="4">
        <f>IF($H287=0,"",VLOOKUP($G287,Data!$G$3:$BA$2935,23,FALSE))</f>
        <v>0.2</v>
      </c>
      <c r="AE287" s="4">
        <f>IF($H287=0,"",VLOOKUP($G287,Data!$G$3:$BA$2935,24,FALSE))</f>
        <v>0.98</v>
      </c>
      <c r="AF287" s="4">
        <f>IF($H287=0,"",VLOOKUP($G287,Data!$G$3:$BA$2935,25,FALSE))</f>
        <v>0.1</v>
      </c>
      <c r="AG287" s="4">
        <f>IF($H287=0,"",VLOOKUP($G287,Data!$G$3:$BA$2935,26,FALSE))</f>
        <v>-0.1</v>
      </c>
      <c r="AH287" s="4" t="str">
        <f>IF($H287=0,"",VLOOKUP($G287,Data!$G$3:$BA$2935,27,FALSE))</f>
        <v>/</v>
      </c>
      <c r="AI287" s="4" t="str">
        <f>IF($H287=0,"",VLOOKUP($G287,Data!$G$3:$BA$2935,28,FALSE))</f>
        <v>/</v>
      </c>
      <c r="AJ287" s="4" t="str">
        <f>IF($H287=0,"",VLOOKUP($G287,Data!$G$3:$BA$2935,29,FALSE))</f>
        <v/>
      </c>
      <c r="AK287" s="4" t="str">
        <f>IF($H287=0,"",VLOOKUP($G287,Data!$G$3:$BA$2935,30,FALSE))</f>
        <v/>
      </c>
      <c r="AL287" s="4" t="str">
        <f>IF($H287=0,"",VLOOKUP($G287,Data!$G$3:$BA$2935,31,FALSE))</f>
        <v/>
      </c>
      <c r="AM287" s="4" t="str">
        <f>IF($H287=0,"",VLOOKUP($G287,Data!$G$3:$BA$2935,32,FALSE))</f>
        <v/>
      </c>
      <c r="AN287" s="4" t="str">
        <f>IF($H287=0,"",VLOOKUP($G287,Data!$G$3:$BA$2935,33,FALSE))</f>
        <v/>
      </c>
      <c r="AO287" s="4" t="str">
        <f>IF($H287=0,"",VLOOKUP($G287,Data!$G$3:$BA$2935,34,FALSE))</f>
        <v/>
      </c>
      <c r="AP287" s="4" t="str">
        <f>IF($H287=0,"",VLOOKUP($G287,Data!$G$3:$BA$2935,35,FALSE))</f>
        <v/>
      </c>
      <c r="AQ287" s="4" t="str">
        <f>IF($H287=0,"",VLOOKUP($G287,Data!$G$3:$BA$2935,36,FALSE))</f>
        <v/>
      </c>
      <c r="AR287" s="4" t="str">
        <f>IF($H287=0,"",VLOOKUP($G287,Data!$G$3:$BA$2935,37,FALSE))</f>
        <v/>
      </c>
      <c r="AS287" s="4" t="str">
        <f>IF($H287=0,"",VLOOKUP($G287,Data!$G$3:$BA$2935,38,FALSE))</f>
        <v/>
      </c>
      <c r="AT287" s="4" t="str">
        <f>IF($H287=0,"",VLOOKUP($G287,Data!$G$3:$BA$2935,39,FALSE))</f>
        <v/>
      </c>
    </row>
    <row r="288" spans="1:46" x14ac:dyDescent="0.25">
      <c r="A288" s="4">
        <f>PSSE!A290</f>
        <v>958111</v>
      </c>
      <c r="B288" s="4" t="str">
        <f>PSSE!B290</f>
        <v>BINHDINH_S1</v>
      </c>
      <c r="C288" s="4">
        <f>PSSE!D290</f>
        <v>26</v>
      </c>
      <c r="D288" s="4">
        <f>PSSE!E290</f>
        <v>600</v>
      </c>
      <c r="E288" s="4" t="str">
        <f>PSSE!F290</f>
        <v>ND</v>
      </c>
      <c r="F288" s="4">
        <f>PSSE!G290</f>
        <v>1</v>
      </c>
      <c r="G288" s="4" t="str">
        <f t="shared" si="4"/>
        <v>PSS26600ND1</v>
      </c>
      <c r="H288" s="4">
        <f>COUNTIF(Data!$G$3:$BA$2935,PSS!$G288)</f>
        <v>1</v>
      </c>
      <c r="I288" s="4" t="str">
        <f>IF($H288=0,"",VLOOKUP($G288,Data!$G$3:$BA$2935,2,FALSE))</f>
        <v>'PSS2A'</v>
      </c>
      <c r="J288" s="4">
        <f>PSSE!C290</f>
        <v>1</v>
      </c>
      <c r="K288" s="4">
        <f>IF($H288=0,"",VLOOKUP($G288,Data!$G$3:$BA$2935,4,FALSE))</f>
        <v>1</v>
      </c>
      <c r="L288" s="4">
        <f>IF($H288=0,"",VLOOKUP($G288,Data!$G$3:$BA$2935,5,FALSE))</f>
        <v>0</v>
      </c>
      <c r="M288" s="4">
        <f>IF($H288=0,"",VLOOKUP($G288,Data!$G$3:$BA$2935,6,FALSE))</f>
        <v>3</v>
      </c>
      <c r="N288" s="4">
        <f>IF($H288=0,"",VLOOKUP($G288,Data!$G$3:$BA$2935,7,FALSE))</f>
        <v>0</v>
      </c>
      <c r="O288" s="4">
        <f>IF($H288=0,"",VLOOKUP($G288,Data!$G$3:$BA$2935,8,FALSE))</f>
        <v>5</v>
      </c>
      <c r="P288" s="4">
        <f>IF($H288=0,"",VLOOKUP($G288,Data!$G$3:$BA$2935,9,FALSE))</f>
        <v>1</v>
      </c>
      <c r="Q288" s="4">
        <f>IF($H288=0,"",VLOOKUP($G288,Data!$G$3:$BA$2935,10,FALSE))</f>
        <v>2.5</v>
      </c>
      <c r="R288" s="4">
        <f>IF($H288=0,"",VLOOKUP($G288,Data!$G$3:$BA$2935,11,FALSE))</f>
        <v>2.5</v>
      </c>
      <c r="S288" s="4">
        <f>IF($H288=0,"",VLOOKUP($G288,Data!$G$3:$BA$2935,12,FALSE))</f>
        <v>0</v>
      </c>
      <c r="T288" s="4">
        <f>IF($H288=0,"",VLOOKUP($G288,Data!$G$3:$BA$2935,13,FALSE))</f>
        <v>2.5</v>
      </c>
      <c r="U288" s="4">
        <f>IF($H288=0,"",VLOOKUP($G288,Data!$G$3:$BA$2935,14,FALSE))</f>
        <v>0</v>
      </c>
      <c r="V288" s="4">
        <f>IF($H288=0,"",VLOOKUP($G288,Data!$G$3:$BA$2935,15,FALSE))</f>
        <v>2.5</v>
      </c>
      <c r="W288" s="4">
        <f>IF($H288=0,"",VLOOKUP($G288,Data!$G$3:$BA$2935,16,FALSE))</f>
        <v>0.39</v>
      </c>
      <c r="X288" s="4">
        <f>IF($H288=0,"",VLOOKUP($G288,Data!$G$3:$BA$2935,17,FALSE))</f>
        <v>1</v>
      </c>
      <c r="Y288" s="4">
        <f>IF($H288=0,"",VLOOKUP($G288,Data!$G$3:$BA$2935,18,FALSE))</f>
        <v>0</v>
      </c>
      <c r="Z288" s="4">
        <f>IF($H288=0,"",VLOOKUP($G288,Data!$G$3:$BA$2935,19,FALSE))</f>
        <v>0.1</v>
      </c>
      <c r="AA288" s="4">
        <f>IF($H288=0,"",VLOOKUP($G288,Data!$G$3:$BA$2935,20,FALSE))</f>
        <v>6.5</v>
      </c>
      <c r="AB288" s="4">
        <f>IF($H288=0,"",VLOOKUP($G288,Data!$G$3:$BA$2935,21,FALSE))</f>
        <v>0.44</v>
      </c>
      <c r="AC288" s="4">
        <f>IF($H288=0,"",VLOOKUP($G288,Data!$G$3:$BA$2935,22,FALSE))</f>
        <v>0.08</v>
      </c>
      <c r="AD288" s="4">
        <f>IF($H288=0,"",VLOOKUP($G288,Data!$G$3:$BA$2935,23,FALSE))</f>
        <v>0.2</v>
      </c>
      <c r="AE288" s="4">
        <f>IF($H288=0,"",VLOOKUP($G288,Data!$G$3:$BA$2935,24,FALSE))</f>
        <v>0.98</v>
      </c>
      <c r="AF288" s="4">
        <f>IF($H288=0,"",VLOOKUP($G288,Data!$G$3:$BA$2935,25,FALSE))</f>
        <v>0.1</v>
      </c>
      <c r="AG288" s="4">
        <f>IF($H288=0,"",VLOOKUP($G288,Data!$G$3:$BA$2935,26,FALSE))</f>
        <v>-0.1</v>
      </c>
      <c r="AH288" s="4" t="str">
        <f>IF($H288=0,"",VLOOKUP($G288,Data!$G$3:$BA$2935,27,FALSE))</f>
        <v>/</v>
      </c>
      <c r="AI288" s="4" t="str">
        <f>IF($H288=0,"",VLOOKUP($G288,Data!$G$3:$BA$2935,28,FALSE))</f>
        <v>/</v>
      </c>
      <c r="AJ288" s="4" t="str">
        <f>IF($H288=0,"",VLOOKUP($G288,Data!$G$3:$BA$2935,29,FALSE))</f>
        <v/>
      </c>
      <c r="AK288" s="4" t="str">
        <f>IF($H288=0,"",VLOOKUP($G288,Data!$G$3:$BA$2935,30,FALSE))</f>
        <v/>
      </c>
      <c r="AL288" s="4" t="str">
        <f>IF($H288=0,"",VLOOKUP($G288,Data!$G$3:$BA$2935,31,FALSE))</f>
        <v/>
      </c>
      <c r="AM288" s="4" t="str">
        <f>IF($H288=0,"",VLOOKUP($G288,Data!$G$3:$BA$2935,32,FALSE))</f>
        <v/>
      </c>
      <c r="AN288" s="4" t="str">
        <f>IF($H288=0,"",VLOOKUP($G288,Data!$G$3:$BA$2935,33,FALSE))</f>
        <v/>
      </c>
      <c r="AO288" s="4" t="str">
        <f>IF($H288=0,"",VLOOKUP($G288,Data!$G$3:$BA$2935,34,FALSE))</f>
        <v/>
      </c>
      <c r="AP288" s="4" t="str">
        <f>IF($H288=0,"",VLOOKUP($G288,Data!$G$3:$BA$2935,35,FALSE))</f>
        <v/>
      </c>
      <c r="AQ288" s="4" t="str">
        <f>IF($H288=0,"",VLOOKUP($G288,Data!$G$3:$BA$2935,36,FALSE))</f>
        <v/>
      </c>
      <c r="AR288" s="4" t="str">
        <f>IF($H288=0,"",VLOOKUP($G288,Data!$G$3:$BA$2935,37,FALSE))</f>
        <v/>
      </c>
      <c r="AS288" s="4" t="str">
        <f>IF($H288=0,"",VLOOKUP($G288,Data!$G$3:$BA$2935,38,FALSE))</f>
        <v/>
      </c>
      <c r="AT288" s="4" t="str">
        <f>IF($H288=0,"",VLOOKUP($G288,Data!$G$3:$BA$2935,39,FALSE))</f>
        <v/>
      </c>
    </row>
    <row r="289" spans="1:46" x14ac:dyDescent="0.25">
      <c r="A289" s="4">
        <f>PSSE!A291</f>
        <v>958112</v>
      </c>
      <c r="B289" s="4" t="str">
        <f>PSSE!B291</f>
        <v>BINHDINH_S2</v>
      </c>
      <c r="C289" s="4">
        <f>PSSE!D291</f>
        <v>26</v>
      </c>
      <c r="D289" s="4">
        <f>PSSE!E291</f>
        <v>600</v>
      </c>
      <c r="E289" s="4" t="str">
        <f>PSSE!F291</f>
        <v>ND</v>
      </c>
      <c r="F289" s="4">
        <f>PSSE!G291</f>
        <v>1</v>
      </c>
      <c r="G289" s="4" t="str">
        <f t="shared" si="4"/>
        <v>PSS26600ND1</v>
      </c>
      <c r="H289" s="4">
        <f>COUNTIF(Data!$G$3:$BA$2935,PSS!$G289)</f>
        <v>1</v>
      </c>
      <c r="I289" s="4" t="str">
        <f>IF($H289=0,"",VLOOKUP($G289,Data!$G$3:$BA$2935,2,FALSE))</f>
        <v>'PSS2A'</v>
      </c>
      <c r="J289" s="4">
        <f>PSSE!C291</f>
        <v>1</v>
      </c>
      <c r="K289" s="4">
        <f>IF($H289=0,"",VLOOKUP($G289,Data!$G$3:$BA$2935,4,FALSE))</f>
        <v>1</v>
      </c>
      <c r="L289" s="4">
        <f>IF($H289=0,"",VLOOKUP($G289,Data!$G$3:$BA$2935,5,FALSE))</f>
        <v>0</v>
      </c>
      <c r="M289" s="4">
        <f>IF($H289=0,"",VLOOKUP($G289,Data!$G$3:$BA$2935,6,FALSE))</f>
        <v>3</v>
      </c>
      <c r="N289" s="4">
        <f>IF($H289=0,"",VLOOKUP($G289,Data!$G$3:$BA$2935,7,FALSE))</f>
        <v>0</v>
      </c>
      <c r="O289" s="4">
        <f>IF($H289=0,"",VLOOKUP($G289,Data!$G$3:$BA$2935,8,FALSE))</f>
        <v>5</v>
      </c>
      <c r="P289" s="4">
        <f>IF($H289=0,"",VLOOKUP($G289,Data!$G$3:$BA$2935,9,FALSE))</f>
        <v>1</v>
      </c>
      <c r="Q289" s="4">
        <f>IF($H289=0,"",VLOOKUP($G289,Data!$G$3:$BA$2935,10,FALSE))</f>
        <v>2.5</v>
      </c>
      <c r="R289" s="4">
        <f>IF($H289=0,"",VLOOKUP($G289,Data!$G$3:$BA$2935,11,FALSE))</f>
        <v>2.5</v>
      </c>
      <c r="S289" s="4">
        <f>IF($H289=0,"",VLOOKUP($G289,Data!$G$3:$BA$2935,12,FALSE))</f>
        <v>0</v>
      </c>
      <c r="T289" s="4">
        <f>IF($H289=0,"",VLOOKUP($G289,Data!$G$3:$BA$2935,13,FALSE))</f>
        <v>2.5</v>
      </c>
      <c r="U289" s="4">
        <f>IF($H289=0,"",VLOOKUP($G289,Data!$G$3:$BA$2935,14,FALSE))</f>
        <v>0</v>
      </c>
      <c r="V289" s="4">
        <f>IF($H289=0,"",VLOOKUP($G289,Data!$G$3:$BA$2935,15,FALSE))</f>
        <v>2.5</v>
      </c>
      <c r="W289" s="4">
        <f>IF($H289=0,"",VLOOKUP($G289,Data!$G$3:$BA$2935,16,FALSE))</f>
        <v>0.39</v>
      </c>
      <c r="X289" s="4">
        <f>IF($H289=0,"",VLOOKUP($G289,Data!$G$3:$BA$2935,17,FALSE))</f>
        <v>1</v>
      </c>
      <c r="Y289" s="4">
        <f>IF($H289=0,"",VLOOKUP($G289,Data!$G$3:$BA$2935,18,FALSE))</f>
        <v>0</v>
      </c>
      <c r="Z289" s="4">
        <f>IF($H289=0,"",VLOOKUP($G289,Data!$G$3:$BA$2935,19,FALSE))</f>
        <v>0.1</v>
      </c>
      <c r="AA289" s="4">
        <f>IF($H289=0,"",VLOOKUP($G289,Data!$G$3:$BA$2935,20,FALSE))</f>
        <v>6.5</v>
      </c>
      <c r="AB289" s="4">
        <f>IF($H289=0,"",VLOOKUP($G289,Data!$G$3:$BA$2935,21,FALSE))</f>
        <v>0.44</v>
      </c>
      <c r="AC289" s="4">
        <f>IF($H289=0,"",VLOOKUP($G289,Data!$G$3:$BA$2935,22,FALSE))</f>
        <v>0.08</v>
      </c>
      <c r="AD289" s="4">
        <f>IF($H289=0,"",VLOOKUP($G289,Data!$G$3:$BA$2935,23,FALSE))</f>
        <v>0.2</v>
      </c>
      <c r="AE289" s="4">
        <f>IF($H289=0,"",VLOOKUP($G289,Data!$G$3:$BA$2935,24,FALSE))</f>
        <v>0.98</v>
      </c>
      <c r="AF289" s="4">
        <f>IF($H289=0,"",VLOOKUP($G289,Data!$G$3:$BA$2935,25,FALSE))</f>
        <v>0.1</v>
      </c>
      <c r="AG289" s="4">
        <f>IF($H289=0,"",VLOOKUP($G289,Data!$G$3:$BA$2935,26,FALSE))</f>
        <v>-0.1</v>
      </c>
      <c r="AH289" s="4" t="str">
        <f>IF($H289=0,"",VLOOKUP($G289,Data!$G$3:$BA$2935,27,FALSE))</f>
        <v>/</v>
      </c>
      <c r="AI289" s="4" t="str">
        <f>IF($H289=0,"",VLOOKUP($G289,Data!$G$3:$BA$2935,28,FALSE))</f>
        <v>/</v>
      </c>
      <c r="AJ289" s="4" t="str">
        <f>IF($H289=0,"",VLOOKUP($G289,Data!$G$3:$BA$2935,29,FALSE))</f>
        <v/>
      </c>
      <c r="AK289" s="4" t="str">
        <f>IF($H289=0,"",VLOOKUP($G289,Data!$G$3:$BA$2935,30,FALSE))</f>
        <v/>
      </c>
      <c r="AL289" s="4" t="str">
        <f>IF($H289=0,"",VLOOKUP($G289,Data!$G$3:$BA$2935,31,FALSE))</f>
        <v/>
      </c>
      <c r="AM289" s="4" t="str">
        <f>IF($H289=0,"",VLOOKUP($G289,Data!$G$3:$BA$2935,32,FALSE))</f>
        <v/>
      </c>
      <c r="AN289" s="4" t="str">
        <f>IF($H289=0,"",VLOOKUP($G289,Data!$G$3:$BA$2935,33,FALSE))</f>
        <v/>
      </c>
      <c r="AO289" s="4" t="str">
        <f>IF($H289=0,"",VLOOKUP($G289,Data!$G$3:$BA$2935,34,FALSE))</f>
        <v/>
      </c>
      <c r="AP289" s="4" t="str">
        <f>IF($H289=0,"",VLOOKUP($G289,Data!$G$3:$BA$2935,35,FALSE))</f>
        <v/>
      </c>
      <c r="AQ289" s="4" t="str">
        <f>IF($H289=0,"",VLOOKUP($G289,Data!$G$3:$BA$2935,36,FALSE))</f>
        <v/>
      </c>
      <c r="AR289" s="4" t="str">
        <f>IF($H289=0,"",VLOOKUP($G289,Data!$G$3:$BA$2935,37,FALSE))</f>
        <v/>
      </c>
      <c r="AS289" s="4" t="str">
        <f>IF($H289=0,"",VLOOKUP($G289,Data!$G$3:$BA$2935,38,FALSE))</f>
        <v/>
      </c>
      <c r="AT289" s="4" t="str">
        <f>IF($H289=0,"",VLOOKUP($G289,Data!$G$3:$BA$2935,39,FALSE))</f>
        <v/>
      </c>
    </row>
    <row r="290" spans="1:46" x14ac:dyDescent="0.25">
      <c r="A290" s="4">
        <f>PSSE!A292</f>
        <v>958113</v>
      </c>
      <c r="B290" s="4" t="str">
        <f>PSSE!B292</f>
        <v>BINHDINH_S3</v>
      </c>
      <c r="C290" s="4">
        <f>PSSE!D292</f>
        <v>26</v>
      </c>
      <c r="D290" s="4">
        <f>PSSE!E292</f>
        <v>600</v>
      </c>
      <c r="E290" s="4" t="str">
        <f>PSSE!F292</f>
        <v>ND</v>
      </c>
      <c r="F290" s="4">
        <f>PSSE!G292</f>
        <v>1</v>
      </c>
      <c r="G290" s="4" t="str">
        <f t="shared" si="4"/>
        <v>PSS26600ND1</v>
      </c>
      <c r="H290" s="4">
        <f>COUNTIF(Data!$G$3:$BA$2935,PSS!$G290)</f>
        <v>1</v>
      </c>
      <c r="I290" s="4" t="str">
        <f>IF($H290=0,"",VLOOKUP($G290,Data!$G$3:$BA$2935,2,FALSE))</f>
        <v>'PSS2A'</v>
      </c>
      <c r="J290" s="4">
        <f>PSSE!C292</f>
        <v>1</v>
      </c>
      <c r="K290" s="4">
        <f>IF($H290=0,"",VLOOKUP($G290,Data!$G$3:$BA$2935,4,FALSE))</f>
        <v>1</v>
      </c>
      <c r="L290" s="4">
        <f>IF($H290=0,"",VLOOKUP($G290,Data!$G$3:$BA$2935,5,FALSE))</f>
        <v>0</v>
      </c>
      <c r="M290" s="4">
        <f>IF($H290=0,"",VLOOKUP($G290,Data!$G$3:$BA$2935,6,FALSE))</f>
        <v>3</v>
      </c>
      <c r="N290" s="4">
        <f>IF($H290=0,"",VLOOKUP($G290,Data!$G$3:$BA$2935,7,FALSE))</f>
        <v>0</v>
      </c>
      <c r="O290" s="4">
        <f>IF($H290=0,"",VLOOKUP($G290,Data!$G$3:$BA$2935,8,FALSE))</f>
        <v>5</v>
      </c>
      <c r="P290" s="4">
        <f>IF($H290=0,"",VLOOKUP($G290,Data!$G$3:$BA$2935,9,FALSE))</f>
        <v>1</v>
      </c>
      <c r="Q290" s="4">
        <f>IF($H290=0,"",VLOOKUP($G290,Data!$G$3:$BA$2935,10,FALSE))</f>
        <v>2.5</v>
      </c>
      <c r="R290" s="4">
        <f>IF($H290=0,"",VLOOKUP($G290,Data!$G$3:$BA$2935,11,FALSE))</f>
        <v>2.5</v>
      </c>
      <c r="S290" s="4">
        <f>IF($H290=0,"",VLOOKUP($G290,Data!$G$3:$BA$2935,12,FALSE))</f>
        <v>0</v>
      </c>
      <c r="T290" s="4">
        <f>IF($H290=0,"",VLOOKUP($G290,Data!$G$3:$BA$2935,13,FALSE))</f>
        <v>2.5</v>
      </c>
      <c r="U290" s="4">
        <f>IF($H290=0,"",VLOOKUP($G290,Data!$G$3:$BA$2935,14,FALSE))</f>
        <v>0</v>
      </c>
      <c r="V290" s="4">
        <f>IF($H290=0,"",VLOOKUP($G290,Data!$G$3:$BA$2935,15,FALSE))</f>
        <v>2.5</v>
      </c>
      <c r="W290" s="4">
        <f>IF($H290=0,"",VLOOKUP($G290,Data!$G$3:$BA$2935,16,FALSE))</f>
        <v>0.39</v>
      </c>
      <c r="X290" s="4">
        <f>IF($H290=0,"",VLOOKUP($G290,Data!$G$3:$BA$2935,17,FALSE))</f>
        <v>1</v>
      </c>
      <c r="Y290" s="4">
        <f>IF($H290=0,"",VLOOKUP($G290,Data!$G$3:$BA$2935,18,FALSE))</f>
        <v>0</v>
      </c>
      <c r="Z290" s="4">
        <f>IF($H290=0,"",VLOOKUP($G290,Data!$G$3:$BA$2935,19,FALSE))</f>
        <v>0.1</v>
      </c>
      <c r="AA290" s="4">
        <f>IF($H290=0,"",VLOOKUP($G290,Data!$G$3:$BA$2935,20,FALSE))</f>
        <v>6.5</v>
      </c>
      <c r="AB290" s="4">
        <f>IF($H290=0,"",VLOOKUP($G290,Data!$G$3:$BA$2935,21,FALSE))</f>
        <v>0.44</v>
      </c>
      <c r="AC290" s="4">
        <f>IF($H290=0,"",VLOOKUP($G290,Data!$G$3:$BA$2935,22,FALSE))</f>
        <v>0.08</v>
      </c>
      <c r="AD290" s="4">
        <f>IF($H290=0,"",VLOOKUP($G290,Data!$G$3:$BA$2935,23,FALSE))</f>
        <v>0.2</v>
      </c>
      <c r="AE290" s="4">
        <f>IF($H290=0,"",VLOOKUP($G290,Data!$G$3:$BA$2935,24,FALSE))</f>
        <v>0.98</v>
      </c>
      <c r="AF290" s="4">
        <f>IF($H290=0,"",VLOOKUP($G290,Data!$G$3:$BA$2935,25,FALSE))</f>
        <v>0.1</v>
      </c>
      <c r="AG290" s="4">
        <f>IF($H290=0,"",VLOOKUP($G290,Data!$G$3:$BA$2935,26,FALSE))</f>
        <v>-0.1</v>
      </c>
      <c r="AH290" s="4" t="str">
        <f>IF($H290=0,"",VLOOKUP($G290,Data!$G$3:$BA$2935,27,FALSE))</f>
        <v>/</v>
      </c>
      <c r="AI290" s="4" t="str">
        <f>IF($H290=0,"",VLOOKUP($G290,Data!$G$3:$BA$2935,28,FALSE))</f>
        <v>/</v>
      </c>
      <c r="AJ290" s="4" t="str">
        <f>IF($H290=0,"",VLOOKUP($G290,Data!$G$3:$BA$2935,29,FALSE))</f>
        <v/>
      </c>
      <c r="AK290" s="4" t="str">
        <f>IF($H290=0,"",VLOOKUP($G290,Data!$G$3:$BA$2935,30,FALSE))</f>
        <v/>
      </c>
      <c r="AL290" s="4" t="str">
        <f>IF($H290=0,"",VLOOKUP($G290,Data!$G$3:$BA$2935,31,FALSE))</f>
        <v/>
      </c>
      <c r="AM290" s="4" t="str">
        <f>IF($H290=0,"",VLOOKUP($G290,Data!$G$3:$BA$2935,32,FALSE))</f>
        <v/>
      </c>
      <c r="AN290" s="4" t="str">
        <f>IF($H290=0,"",VLOOKUP($G290,Data!$G$3:$BA$2935,33,FALSE))</f>
        <v/>
      </c>
      <c r="AO290" s="4" t="str">
        <f>IF($H290=0,"",VLOOKUP($G290,Data!$G$3:$BA$2935,34,FALSE))</f>
        <v/>
      </c>
      <c r="AP290" s="4" t="str">
        <f>IF($H290=0,"",VLOOKUP($G290,Data!$G$3:$BA$2935,35,FALSE))</f>
        <v/>
      </c>
      <c r="AQ290" s="4" t="str">
        <f>IF($H290=0,"",VLOOKUP($G290,Data!$G$3:$BA$2935,36,FALSE))</f>
        <v/>
      </c>
      <c r="AR290" s="4" t="str">
        <f>IF($H290=0,"",VLOOKUP($G290,Data!$G$3:$BA$2935,37,FALSE))</f>
        <v/>
      </c>
      <c r="AS290" s="4" t="str">
        <f>IF($H290=0,"",VLOOKUP($G290,Data!$G$3:$BA$2935,38,FALSE))</f>
        <v/>
      </c>
      <c r="AT290" s="4" t="str">
        <f>IF($H290=0,"",VLOOKUP($G290,Data!$G$3:$BA$2935,39,FALSE))</f>
        <v/>
      </c>
    </row>
    <row r="291" spans="1:46" x14ac:dyDescent="0.25">
      <c r="A291" s="4">
        <f>PSSE!A293</f>
        <v>958114</v>
      </c>
      <c r="B291" s="4" t="str">
        <f>PSSE!B293</f>
        <v>BINHDINH_S4</v>
      </c>
      <c r="C291" s="4">
        <f>PSSE!D293</f>
        <v>26</v>
      </c>
      <c r="D291" s="4">
        <f>PSSE!E293</f>
        <v>600</v>
      </c>
      <c r="E291" s="4" t="str">
        <f>PSSE!F293</f>
        <v>ND</v>
      </c>
      <c r="F291" s="4">
        <f>PSSE!G293</f>
        <v>1</v>
      </c>
      <c r="G291" s="4" t="str">
        <f t="shared" si="4"/>
        <v>PSS26600ND1</v>
      </c>
      <c r="H291" s="4">
        <f>COUNTIF(Data!$G$3:$BA$2935,PSS!$G291)</f>
        <v>1</v>
      </c>
      <c r="I291" s="4" t="str">
        <f>IF($H291=0,"",VLOOKUP($G291,Data!$G$3:$BA$2935,2,FALSE))</f>
        <v>'PSS2A'</v>
      </c>
      <c r="J291" s="4">
        <f>PSSE!C293</f>
        <v>1</v>
      </c>
      <c r="K291" s="4">
        <f>IF($H291=0,"",VLOOKUP($G291,Data!$G$3:$BA$2935,4,FALSE))</f>
        <v>1</v>
      </c>
      <c r="L291" s="4">
        <f>IF($H291=0,"",VLOOKUP($G291,Data!$G$3:$BA$2935,5,FALSE))</f>
        <v>0</v>
      </c>
      <c r="M291" s="4">
        <f>IF($H291=0,"",VLOOKUP($G291,Data!$G$3:$BA$2935,6,FALSE))</f>
        <v>3</v>
      </c>
      <c r="N291" s="4">
        <f>IF($H291=0,"",VLOOKUP($G291,Data!$G$3:$BA$2935,7,FALSE))</f>
        <v>0</v>
      </c>
      <c r="O291" s="4">
        <f>IF($H291=0,"",VLOOKUP($G291,Data!$G$3:$BA$2935,8,FALSE))</f>
        <v>5</v>
      </c>
      <c r="P291" s="4">
        <f>IF($H291=0,"",VLOOKUP($G291,Data!$G$3:$BA$2935,9,FALSE))</f>
        <v>1</v>
      </c>
      <c r="Q291" s="4">
        <f>IF($H291=0,"",VLOOKUP($G291,Data!$G$3:$BA$2935,10,FALSE))</f>
        <v>2.5</v>
      </c>
      <c r="R291" s="4">
        <f>IF($H291=0,"",VLOOKUP($G291,Data!$G$3:$BA$2935,11,FALSE))</f>
        <v>2.5</v>
      </c>
      <c r="S291" s="4">
        <f>IF($H291=0,"",VLOOKUP($G291,Data!$G$3:$BA$2935,12,FALSE))</f>
        <v>0</v>
      </c>
      <c r="T291" s="4">
        <f>IF($H291=0,"",VLOOKUP($G291,Data!$G$3:$BA$2935,13,FALSE))</f>
        <v>2.5</v>
      </c>
      <c r="U291" s="4">
        <f>IF($H291=0,"",VLOOKUP($G291,Data!$G$3:$BA$2935,14,FALSE))</f>
        <v>0</v>
      </c>
      <c r="V291" s="4">
        <f>IF($H291=0,"",VLOOKUP($G291,Data!$G$3:$BA$2935,15,FALSE))</f>
        <v>2.5</v>
      </c>
      <c r="W291" s="4">
        <f>IF($H291=0,"",VLOOKUP($G291,Data!$G$3:$BA$2935,16,FALSE))</f>
        <v>0.39</v>
      </c>
      <c r="X291" s="4">
        <f>IF($H291=0,"",VLOOKUP($G291,Data!$G$3:$BA$2935,17,FALSE))</f>
        <v>1</v>
      </c>
      <c r="Y291" s="4">
        <f>IF($H291=0,"",VLOOKUP($G291,Data!$G$3:$BA$2935,18,FALSE))</f>
        <v>0</v>
      </c>
      <c r="Z291" s="4">
        <f>IF($H291=0,"",VLOOKUP($G291,Data!$G$3:$BA$2935,19,FALSE))</f>
        <v>0.1</v>
      </c>
      <c r="AA291" s="4">
        <f>IF($H291=0,"",VLOOKUP($G291,Data!$G$3:$BA$2935,20,FALSE))</f>
        <v>6.5</v>
      </c>
      <c r="AB291" s="4">
        <f>IF($H291=0,"",VLOOKUP($G291,Data!$G$3:$BA$2935,21,FALSE))</f>
        <v>0.44</v>
      </c>
      <c r="AC291" s="4">
        <f>IF($H291=0,"",VLOOKUP($G291,Data!$G$3:$BA$2935,22,FALSE))</f>
        <v>0.08</v>
      </c>
      <c r="AD291" s="4">
        <f>IF($H291=0,"",VLOOKUP($G291,Data!$G$3:$BA$2935,23,FALSE))</f>
        <v>0.2</v>
      </c>
      <c r="AE291" s="4">
        <f>IF($H291=0,"",VLOOKUP($G291,Data!$G$3:$BA$2935,24,FALSE))</f>
        <v>0.98</v>
      </c>
      <c r="AF291" s="4">
        <f>IF($H291=0,"",VLOOKUP($G291,Data!$G$3:$BA$2935,25,FALSE))</f>
        <v>0.1</v>
      </c>
      <c r="AG291" s="4">
        <f>IF($H291=0,"",VLOOKUP($G291,Data!$G$3:$BA$2935,26,FALSE))</f>
        <v>-0.1</v>
      </c>
      <c r="AH291" s="4" t="str">
        <f>IF($H291=0,"",VLOOKUP($G291,Data!$G$3:$BA$2935,27,FALSE))</f>
        <v>/</v>
      </c>
      <c r="AI291" s="4" t="str">
        <f>IF($H291=0,"",VLOOKUP($G291,Data!$G$3:$BA$2935,28,FALSE))</f>
        <v>/</v>
      </c>
      <c r="AJ291" s="4" t="str">
        <f>IF($H291=0,"",VLOOKUP($G291,Data!$G$3:$BA$2935,29,FALSE))</f>
        <v/>
      </c>
      <c r="AK291" s="4" t="str">
        <f>IF($H291=0,"",VLOOKUP($G291,Data!$G$3:$BA$2935,30,FALSE))</f>
        <v/>
      </c>
      <c r="AL291" s="4" t="str">
        <f>IF($H291=0,"",VLOOKUP($G291,Data!$G$3:$BA$2935,31,FALSE))</f>
        <v/>
      </c>
      <c r="AM291" s="4" t="str">
        <f>IF($H291=0,"",VLOOKUP($G291,Data!$G$3:$BA$2935,32,FALSE))</f>
        <v/>
      </c>
      <c r="AN291" s="4" t="str">
        <f>IF($H291=0,"",VLOOKUP($G291,Data!$G$3:$BA$2935,33,FALSE))</f>
        <v/>
      </c>
      <c r="AO291" s="4" t="str">
        <f>IF($H291=0,"",VLOOKUP($G291,Data!$G$3:$BA$2935,34,FALSE))</f>
        <v/>
      </c>
      <c r="AP291" s="4" t="str">
        <f>IF($H291=0,"",VLOOKUP($G291,Data!$G$3:$BA$2935,35,FALSE))</f>
        <v/>
      </c>
      <c r="AQ291" s="4" t="str">
        <f>IF($H291=0,"",VLOOKUP($G291,Data!$G$3:$BA$2935,36,FALSE))</f>
        <v/>
      </c>
      <c r="AR291" s="4" t="str">
        <f>IF($H291=0,"",VLOOKUP($G291,Data!$G$3:$BA$2935,37,FALSE))</f>
        <v/>
      </c>
      <c r="AS291" s="4" t="str">
        <f>IF($H291=0,"",VLOOKUP($G291,Data!$G$3:$BA$2935,38,FALSE))</f>
        <v/>
      </c>
      <c r="AT291" s="4" t="str">
        <f>IF($H291=0,"",VLOOKUP($G291,Data!$G$3:$BA$2935,39,FALSE))</f>
        <v/>
      </c>
    </row>
    <row r="292" spans="1:46" x14ac:dyDescent="0.25">
      <c r="A292" s="4">
        <f>PSSE!A294</f>
        <v>959001</v>
      </c>
      <c r="B292" s="4" t="str">
        <f>PSSE!B294</f>
        <v>PLEIKRONG_H1</v>
      </c>
      <c r="C292" s="4">
        <f>PSSE!D294</f>
        <v>10.5</v>
      </c>
      <c r="D292" s="4">
        <f>PSSE!E294</f>
        <v>50</v>
      </c>
      <c r="E292" s="4" t="str">
        <f>PSSE!F294</f>
        <v>TD</v>
      </c>
      <c r="F292" s="4">
        <f>PSSE!G294</f>
        <v>1</v>
      </c>
      <c r="G292" s="4" t="str">
        <f t="shared" si="4"/>
        <v>PSS10.550TD1</v>
      </c>
      <c r="H292" s="4">
        <f>COUNTIF(Data!$G$3:$BA$2935,PSS!$G292)</f>
        <v>1</v>
      </c>
      <c r="I292" s="4" t="str">
        <f>IF($H292=0,"",VLOOKUP($G292,Data!$G$3:$BA$2935,2,FALSE))</f>
        <v>'PSS2A'</v>
      </c>
      <c r="J292" s="4">
        <f>PSSE!C294</f>
        <v>1</v>
      </c>
      <c r="K292" s="4">
        <f>IF($H292=0,"",VLOOKUP($G292,Data!$G$3:$BA$2935,4,FALSE))</f>
        <v>1</v>
      </c>
      <c r="L292" s="4">
        <f>IF($H292=0,"",VLOOKUP($G292,Data!$G$3:$BA$2935,5,FALSE))</f>
        <v>0</v>
      </c>
      <c r="M292" s="4">
        <f>IF($H292=0,"",VLOOKUP($G292,Data!$G$3:$BA$2935,6,FALSE))</f>
        <v>3</v>
      </c>
      <c r="N292" s="4">
        <f>IF($H292=0,"",VLOOKUP($G292,Data!$G$3:$BA$2935,7,FALSE))</f>
        <v>0</v>
      </c>
      <c r="O292" s="4">
        <f>IF($H292=0,"",VLOOKUP($G292,Data!$G$3:$BA$2935,8,FALSE))</f>
        <v>5</v>
      </c>
      <c r="P292" s="4">
        <f>IF($H292=0,"",VLOOKUP($G292,Data!$G$3:$BA$2935,9,FALSE))</f>
        <v>1</v>
      </c>
      <c r="Q292" s="4">
        <f>IF($H292=0,"",VLOOKUP($G292,Data!$G$3:$BA$2935,10,FALSE))</f>
        <v>2.5</v>
      </c>
      <c r="R292" s="4">
        <f>IF($H292=0,"",VLOOKUP($G292,Data!$G$3:$BA$2935,11,FALSE))</f>
        <v>2.5</v>
      </c>
      <c r="S292" s="4">
        <f>IF($H292=0,"",VLOOKUP($G292,Data!$G$3:$BA$2935,12,FALSE))</f>
        <v>0</v>
      </c>
      <c r="T292" s="4">
        <f>IF($H292=0,"",VLOOKUP($G292,Data!$G$3:$BA$2935,13,FALSE))</f>
        <v>2.5</v>
      </c>
      <c r="U292" s="4">
        <f>IF($H292=0,"",VLOOKUP($G292,Data!$G$3:$BA$2935,14,FALSE))</f>
        <v>0</v>
      </c>
      <c r="V292" s="4">
        <f>IF($H292=0,"",VLOOKUP($G292,Data!$G$3:$BA$2935,15,FALSE))</f>
        <v>2.5</v>
      </c>
      <c r="W292" s="4">
        <f>IF($H292=0,"",VLOOKUP($G292,Data!$G$3:$BA$2935,16,FALSE))</f>
        <v>0.39</v>
      </c>
      <c r="X292" s="4">
        <f>IF($H292=0,"",VLOOKUP($G292,Data!$G$3:$BA$2935,17,FALSE))</f>
        <v>1</v>
      </c>
      <c r="Y292" s="4">
        <f>IF($H292=0,"",VLOOKUP($G292,Data!$G$3:$BA$2935,18,FALSE))</f>
        <v>0</v>
      </c>
      <c r="Z292" s="4">
        <f>IF($H292=0,"",VLOOKUP($G292,Data!$G$3:$BA$2935,19,FALSE))</f>
        <v>0.1</v>
      </c>
      <c r="AA292" s="4">
        <f>IF($H292=0,"",VLOOKUP($G292,Data!$G$3:$BA$2935,20,FALSE))</f>
        <v>6.5</v>
      </c>
      <c r="AB292" s="4">
        <f>IF($H292=0,"",VLOOKUP($G292,Data!$G$3:$BA$2935,21,FALSE))</f>
        <v>0.44</v>
      </c>
      <c r="AC292" s="4">
        <f>IF($H292=0,"",VLOOKUP($G292,Data!$G$3:$BA$2935,22,FALSE))</f>
        <v>0.08</v>
      </c>
      <c r="AD292" s="4">
        <f>IF($H292=0,"",VLOOKUP($G292,Data!$G$3:$BA$2935,23,FALSE))</f>
        <v>0.2</v>
      </c>
      <c r="AE292" s="4">
        <f>IF($H292=0,"",VLOOKUP($G292,Data!$G$3:$BA$2935,24,FALSE))</f>
        <v>0.98</v>
      </c>
      <c r="AF292" s="4">
        <f>IF($H292=0,"",VLOOKUP($G292,Data!$G$3:$BA$2935,25,FALSE))</f>
        <v>0.1</v>
      </c>
      <c r="AG292" s="4">
        <f>IF($H292=0,"",VLOOKUP($G292,Data!$G$3:$BA$2935,26,FALSE))</f>
        <v>-0.1</v>
      </c>
      <c r="AH292" s="4" t="str">
        <f>IF($H292=0,"",VLOOKUP($G292,Data!$G$3:$BA$2935,27,FALSE))</f>
        <v>/</v>
      </c>
      <c r="AI292" s="4" t="str">
        <f>IF($H292=0,"",VLOOKUP($G292,Data!$G$3:$BA$2935,28,FALSE))</f>
        <v>/</v>
      </c>
      <c r="AJ292" s="4" t="str">
        <f>IF($H292=0,"",VLOOKUP($G292,Data!$G$3:$BA$2935,29,FALSE))</f>
        <v/>
      </c>
      <c r="AK292" s="4" t="str">
        <f>IF($H292=0,"",VLOOKUP($G292,Data!$G$3:$BA$2935,30,FALSE))</f>
        <v/>
      </c>
      <c r="AL292" s="4" t="str">
        <f>IF($H292=0,"",VLOOKUP($G292,Data!$G$3:$BA$2935,31,FALSE))</f>
        <v/>
      </c>
      <c r="AM292" s="4" t="str">
        <f>IF($H292=0,"",VLOOKUP($G292,Data!$G$3:$BA$2935,32,FALSE))</f>
        <v/>
      </c>
      <c r="AN292" s="4" t="str">
        <f>IF($H292=0,"",VLOOKUP($G292,Data!$G$3:$BA$2935,33,FALSE))</f>
        <v/>
      </c>
      <c r="AO292" s="4" t="str">
        <f>IF($H292=0,"",VLOOKUP($G292,Data!$G$3:$BA$2935,34,FALSE))</f>
        <v/>
      </c>
      <c r="AP292" s="4" t="str">
        <f>IF($H292=0,"",VLOOKUP($G292,Data!$G$3:$BA$2935,35,FALSE))</f>
        <v/>
      </c>
      <c r="AQ292" s="4" t="str">
        <f>IF($H292=0,"",VLOOKUP($G292,Data!$G$3:$BA$2935,36,FALSE))</f>
        <v/>
      </c>
      <c r="AR292" s="4" t="str">
        <f>IF($H292=0,"",VLOOKUP($G292,Data!$G$3:$BA$2935,37,FALSE))</f>
        <v/>
      </c>
      <c r="AS292" s="4" t="str">
        <f>IF($H292=0,"",VLOOKUP($G292,Data!$G$3:$BA$2935,38,FALSE))</f>
        <v/>
      </c>
      <c r="AT292" s="4" t="str">
        <f>IF($H292=0,"",VLOOKUP($G292,Data!$G$3:$BA$2935,39,FALSE))</f>
        <v/>
      </c>
    </row>
    <row r="293" spans="1:46" x14ac:dyDescent="0.25">
      <c r="A293" s="4">
        <f>PSSE!A295</f>
        <v>959002</v>
      </c>
      <c r="B293" s="4" t="str">
        <f>PSSE!B295</f>
        <v>PLEIKRONG_H2</v>
      </c>
      <c r="C293" s="4">
        <f>PSSE!D295</f>
        <v>10.5</v>
      </c>
      <c r="D293" s="4">
        <f>PSSE!E295</f>
        <v>50</v>
      </c>
      <c r="E293" s="4" t="str">
        <f>PSSE!F295</f>
        <v>TD</v>
      </c>
      <c r="F293" s="4">
        <f>PSSE!G295</f>
        <v>1</v>
      </c>
      <c r="G293" s="4" t="str">
        <f t="shared" si="4"/>
        <v>PSS10.550TD1</v>
      </c>
      <c r="H293" s="4">
        <f>COUNTIF(Data!$G$3:$BA$2935,PSS!$G293)</f>
        <v>1</v>
      </c>
      <c r="I293" s="4" t="str">
        <f>IF($H293=0,"",VLOOKUP($G293,Data!$G$3:$BA$2935,2,FALSE))</f>
        <v>'PSS2A'</v>
      </c>
      <c r="J293" s="4">
        <f>PSSE!C295</f>
        <v>2</v>
      </c>
      <c r="K293" s="4">
        <f>IF($H293=0,"",VLOOKUP($G293,Data!$G$3:$BA$2935,4,FALSE))</f>
        <v>1</v>
      </c>
      <c r="L293" s="4">
        <f>IF($H293=0,"",VLOOKUP($G293,Data!$G$3:$BA$2935,5,FALSE))</f>
        <v>0</v>
      </c>
      <c r="M293" s="4">
        <f>IF($H293=0,"",VLOOKUP($G293,Data!$G$3:$BA$2935,6,FALSE))</f>
        <v>3</v>
      </c>
      <c r="N293" s="4">
        <f>IF($H293=0,"",VLOOKUP($G293,Data!$G$3:$BA$2935,7,FALSE))</f>
        <v>0</v>
      </c>
      <c r="O293" s="4">
        <f>IF($H293=0,"",VLOOKUP($G293,Data!$G$3:$BA$2935,8,FALSE))</f>
        <v>5</v>
      </c>
      <c r="P293" s="4">
        <f>IF($H293=0,"",VLOOKUP($G293,Data!$G$3:$BA$2935,9,FALSE))</f>
        <v>1</v>
      </c>
      <c r="Q293" s="4">
        <f>IF($H293=0,"",VLOOKUP($G293,Data!$G$3:$BA$2935,10,FALSE))</f>
        <v>2.5</v>
      </c>
      <c r="R293" s="4">
        <f>IF($H293=0,"",VLOOKUP($G293,Data!$G$3:$BA$2935,11,FALSE))</f>
        <v>2.5</v>
      </c>
      <c r="S293" s="4">
        <f>IF($H293=0,"",VLOOKUP($G293,Data!$G$3:$BA$2935,12,FALSE))</f>
        <v>0</v>
      </c>
      <c r="T293" s="4">
        <f>IF($H293=0,"",VLOOKUP($G293,Data!$G$3:$BA$2935,13,FALSE))</f>
        <v>2.5</v>
      </c>
      <c r="U293" s="4">
        <f>IF($H293=0,"",VLOOKUP($G293,Data!$G$3:$BA$2935,14,FALSE))</f>
        <v>0</v>
      </c>
      <c r="V293" s="4">
        <f>IF($H293=0,"",VLOOKUP($G293,Data!$G$3:$BA$2935,15,FALSE))</f>
        <v>2.5</v>
      </c>
      <c r="W293" s="4">
        <f>IF($H293=0,"",VLOOKUP($G293,Data!$G$3:$BA$2935,16,FALSE))</f>
        <v>0.39</v>
      </c>
      <c r="X293" s="4">
        <f>IF($H293=0,"",VLOOKUP($G293,Data!$G$3:$BA$2935,17,FALSE))</f>
        <v>1</v>
      </c>
      <c r="Y293" s="4">
        <f>IF($H293=0,"",VLOOKUP($G293,Data!$G$3:$BA$2935,18,FALSE))</f>
        <v>0</v>
      </c>
      <c r="Z293" s="4">
        <f>IF($H293=0,"",VLOOKUP($G293,Data!$G$3:$BA$2935,19,FALSE))</f>
        <v>0.1</v>
      </c>
      <c r="AA293" s="4">
        <f>IF($H293=0,"",VLOOKUP($G293,Data!$G$3:$BA$2935,20,FALSE))</f>
        <v>6.5</v>
      </c>
      <c r="AB293" s="4">
        <f>IF($H293=0,"",VLOOKUP($G293,Data!$G$3:$BA$2935,21,FALSE))</f>
        <v>0.44</v>
      </c>
      <c r="AC293" s="4">
        <f>IF($H293=0,"",VLOOKUP($G293,Data!$G$3:$BA$2935,22,FALSE))</f>
        <v>0.08</v>
      </c>
      <c r="AD293" s="4">
        <f>IF($H293=0,"",VLOOKUP($G293,Data!$G$3:$BA$2935,23,FALSE))</f>
        <v>0.2</v>
      </c>
      <c r="AE293" s="4">
        <f>IF($H293=0,"",VLOOKUP($G293,Data!$G$3:$BA$2935,24,FALSE))</f>
        <v>0.98</v>
      </c>
      <c r="AF293" s="4">
        <f>IF($H293=0,"",VLOOKUP($G293,Data!$G$3:$BA$2935,25,FALSE))</f>
        <v>0.1</v>
      </c>
      <c r="AG293" s="4">
        <f>IF($H293=0,"",VLOOKUP($G293,Data!$G$3:$BA$2935,26,FALSE))</f>
        <v>-0.1</v>
      </c>
      <c r="AH293" s="4" t="str">
        <f>IF($H293=0,"",VLOOKUP($G293,Data!$G$3:$BA$2935,27,FALSE))</f>
        <v>/</v>
      </c>
      <c r="AI293" s="4" t="str">
        <f>IF($H293=0,"",VLOOKUP($G293,Data!$G$3:$BA$2935,28,FALSE))</f>
        <v>/</v>
      </c>
      <c r="AJ293" s="4" t="str">
        <f>IF($H293=0,"",VLOOKUP($G293,Data!$G$3:$BA$2935,29,FALSE))</f>
        <v/>
      </c>
      <c r="AK293" s="4" t="str">
        <f>IF($H293=0,"",VLOOKUP($G293,Data!$G$3:$BA$2935,30,FALSE))</f>
        <v/>
      </c>
      <c r="AL293" s="4" t="str">
        <f>IF($H293=0,"",VLOOKUP($G293,Data!$G$3:$BA$2935,31,FALSE))</f>
        <v/>
      </c>
      <c r="AM293" s="4" t="str">
        <f>IF($H293=0,"",VLOOKUP($G293,Data!$G$3:$BA$2935,32,FALSE))</f>
        <v/>
      </c>
      <c r="AN293" s="4" t="str">
        <f>IF($H293=0,"",VLOOKUP($G293,Data!$G$3:$BA$2935,33,FALSE))</f>
        <v/>
      </c>
      <c r="AO293" s="4" t="str">
        <f>IF($H293=0,"",VLOOKUP($G293,Data!$G$3:$BA$2935,34,FALSE))</f>
        <v/>
      </c>
      <c r="AP293" s="4" t="str">
        <f>IF($H293=0,"",VLOOKUP($G293,Data!$G$3:$BA$2935,35,FALSE))</f>
        <v/>
      </c>
      <c r="AQ293" s="4" t="str">
        <f>IF($H293=0,"",VLOOKUP($G293,Data!$G$3:$BA$2935,36,FALSE))</f>
        <v/>
      </c>
      <c r="AR293" s="4" t="str">
        <f>IF($H293=0,"",VLOOKUP($G293,Data!$G$3:$BA$2935,37,FALSE))</f>
        <v/>
      </c>
      <c r="AS293" s="4" t="str">
        <f>IF($H293=0,"",VLOOKUP($G293,Data!$G$3:$BA$2935,38,FALSE))</f>
        <v/>
      </c>
      <c r="AT293" s="4" t="str">
        <f>IF($H293=0,"",VLOOKUP($G293,Data!$G$3:$BA$2935,39,FALSE))</f>
        <v/>
      </c>
    </row>
    <row r="294" spans="1:46" x14ac:dyDescent="0.25">
      <c r="A294" s="4">
        <f>PSSE!A296</f>
        <v>959011</v>
      </c>
      <c r="B294" s="4" t="str">
        <f>PSSE!B296</f>
        <v>THUONGKOT_H1</v>
      </c>
      <c r="C294" s="4">
        <f>PSSE!D296</f>
        <v>13.8</v>
      </c>
      <c r="D294" s="4">
        <f>PSSE!E296</f>
        <v>105</v>
      </c>
      <c r="E294" s="4" t="str">
        <f>PSSE!F296</f>
        <v>TD</v>
      </c>
      <c r="F294" s="4">
        <f>PSSE!G296</f>
        <v>1</v>
      </c>
      <c r="G294" s="4" t="str">
        <f t="shared" si="4"/>
        <v>PSS13.8105TD1</v>
      </c>
      <c r="H294" s="4">
        <f>COUNTIF(Data!$G$3:$BA$2935,PSS!$G294)</f>
        <v>1</v>
      </c>
      <c r="I294" s="4" t="str">
        <f>IF($H294=0,"",VLOOKUP($G294,Data!$G$3:$BA$2935,2,FALSE))</f>
        <v>'PSS2A'</v>
      </c>
      <c r="J294" s="4">
        <f>PSSE!C296</f>
        <v>1</v>
      </c>
      <c r="K294" s="4">
        <f>IF($H294=0,"",VLOOKUP($G294,Data!$G$3:$BA$2935,4,FALSE))</f>
        <v>1</v>
      </c>
      <c r="L294" s="4">
        <f>IF($H294=0,"",VLOOKUP($G294,Data!$G$3:$BA$2935,5,FALSE))</f>
        <v>0</v>
      </c>
      <c r="M294" s="4">
        <f>IF($H294=0,"",VLOOKUP($G294,Data!$G$3:$BA$2935,6,FALSE))</f>
        <v>3</v>
      </c>
      <c r="N294" s="4">
        <f>IF($H294=0,"",VLOOKUP($G294,Data!$G$3:$BA$2935,7,FALSE))</f>
        <v>0</v>
      </c>
      <c r="O294" s="4">
        <f>IF($H294=0,"",VLOOKUP($G294,Data!$G$3:$BA$2935,8,FALSE))</f>
        <v>5</v>
      </c>
      <c r="P294" s="4">
        <f>IF($H294=0,"",VLOOKUP($G294,Data!$G$3:$BA$2935,9,FALSE))</f>
        <v>1</v>
      </c>
      <c r="Q294" s="4">
        <f>IF($H294=0,"",VLOOKUP($G294,Data!$G$3:$BA$2935,10,FALSE))</f>
        <v>2.5</v>
      </c>
      <c r="R294" s="4">
        <f>IF($H294=0,"",VLOOKUP($G294,Data!$G$3:$BA$2935,11,FALSE))</f>
        <v>2.5</v>
      </c>
      <c r="S294" s="4">
        <f>IF($H294=0,"",VLOOKUP($G294,Data!$G$3:$BA$2935,12,FALSE))</f>
        <v>0</v>
      </c>
      <c r="T294" s="4">
        <f>IF($H294=0,"",VLOOKUP($G294,Data!$G$3:$BA$2935,13,FALSE))</f>
        <v>2.5</v>
      </c>
      <c r="U294" s="4">
        <f>IF($H294=0,"",VLOOKUP($G294,Data!$G$3:$BA$2935,14,FALSE))</f>
        <v>0</v>
      </c>
      <c r="V294" s="4">
        <f>IF($H294=0,"",VLOOKUP($G294,Data!$G$3:$BA$2935,15,FALSE))</f>
        <v>2.5</v>
      </c>
      <c r="W294" s="4">
        <f>IF($H294=0,"",VLOOKUP($G294,Data!$G$3:$BA$2935,16,FALSE))</f>
        <v>0.39</v>
      </c>
      <c r="X294" s="4">
        <f>IF($H294=0,"",VLOOKUP($G294,Data!$G$3:$BA$2935,17,FALSE))</f>
        <v>1</v>
      </c>
      <c r="Y294" s="4">
        <f>IF($H294=0,"",VLOOKUP($G294,Data!$G$3:$BA$2935,18,FALSE))</f>
        <v>0</v>
      </c>
      <c r="Z294" s="4">
        <f>IF($H294=0,"",VLOOKUP($G294,Data!$G$3:$BA$2935,19,FALSE))</f>
        <v>0.1</v>
      </c>
      <c r="AA294" s="4">
        <f>IF($H294=0,"",VLOOKUP($G294,Data!$G$3:$BA$2935,20,FALSE))</f>
        <v>6.5</v>
      </c>
      <c r="AB294" s="4">
        <f>IF($H294=0,"",VLOOKUP($G294,Data!$G$3:$BA$2935,21,FALSE))</f>
        <v>0.44</v>
      </c>
      <c r="AC294" s="4">
        <f>IF($H294=0,"",VLOOKUP($G294,Data!$G$3:$BA$2935,22,FALSE))</f>
        <v>0.08</v>
      </c>
      <c r="AD294" s="4">
        <f>IF($H294=0,"",VLOOKUP($G294,Data!$G$3:$BA$2935,23,FALSE))</f>
        <v>0.2</v>
      </c>
      <c r="AE294" s="4">
        <f>IF($H294=0,"",VLOOKUP($G294,Data!$G$3:$BA$2935,24,FALSE))</f>
        <v>0.98</v>
      </c>
      <c r="AF294" s="4">
        <f>IF($H294=0,"",VLOOKUP($G294,Data!$G$3:$BA$2935,25,FALSE))</f>
        <v>0.1</v>
      </c>
      <c r="AG294" s="4">
        <f>IF($H294=0,"",VLOOKUP($G294,Data!$G$3:$BA$2935,26,FALSE))</f>
        <v>-0.1</v>
      </c>
      <c r="AH294" s="4" t="str">
        <f>IF($H294=0,"",VLOOKUP($G294,Data!$G$3:$BA$2935,27,FALSE))</f>
        <v>/</v>
      </c>
      <c r="AI294" s="4" t="str">
        <f>IF($H294=0,"",VLOOKUP($G294,Data!$G$3:$BA$2935,28,FALSE))</f>
        <v>/</v>
      </c>
      <c r="AJ294" s="4" t="str">
        <f>IF($H294=0,"",VLOOKUP($G294,Data!$G$3:$BA$2935,29,FALSE))</f>
        <v/>
      </c>
      <c r="AK294" s="4" t="str">
        <f>IF($H294=0,"",VLOOKUP($G294,Data!$G$3:$BA$2935,30,FALSE))</f>
        <v/>
      </c>
      <c r="AL294" s="4" t="str">
        <f>IF($H294=0,"",VLOOKUP($G294,Data!$G$3:$BA$2935,31,FALSE))</f>
        <v/>
      </c>
      <c r="AM294" s="4" t="str">
        <f>IF($H294=0,"",VLOOKUP($G294,Data!$G$3:$BA$2935,32,FALSE))</f>
        <v/>
      </c>
      <c r="AN294" s="4" t="str">
        <f>IF($H294=0,"",VLOOKUP($G294,Data!$G$3:$BA$2935,33,FALSE))</f>
        <v/>
      </c>
      <c r="AO294" s="4" t="str">
        <f>IF($H294=0,"",VLOOKUP($G294,Data!$G$3:$BA$2935,34,FALSE))</f>
        <v/>
      </c>
      <c r="AP294" s="4" t="str">
        <f>IF($H294=0,"",VLOOKUP($G294,Data!$G$3:$BA$2935,35,FALSE))</f>
        <v/>
      </c>
      <c r="AQ294" s="4" t="str">
        <f>IF($H294=0,"",VLOOKUP($G294,Data!$G$3:$BA$2935,36,FALSE))</f>
        <v/>
      </c>
      <c r="AR294" s="4" t="str">
        <f>IF($H294=0,"",VLOOKUP($G294,Data!$G$3:$BA$2935,37,FALSE))</f>
        <v/>
      </c>
      <c r="AS294" s="4" t="str">
        <f>IF($H294=0,"",VLOOKUP($G294,Data!$G$3:$BA$2935,38,FALSE))</f>
        <v/>
      </c>
      <c r="AT294" s="4" t="str">
        <f>IF($H294=0,"",VLOOKUP($G294,Data!$G$3:$BA$2935,39,FALSE))</f>
        <v/>
      </c>
    </row>
    <row r="295" spans="1:46" x14ac:dyDescent="0.25">
      <c r="A295" s="4">
        <f>PSSE!A297</f>
        <v>959012</v>
      </c>
      <c r="B295" s="4" t="str">
        <f>PSSE!B297</f>
        <v>THUONGKOT_H2</v>
      </c>
      <c r="C295" s="4">
        <f>PSSE!D297</f>
        <v>13.8</v>
      </c>
      <c r="D295" s="4">
        <f>PSSE!E297</f>
        <v>105</v>
      </c>
      <c r="E295" s="4" t="str">
        <f>PSSE!F297</f>
        <v>TD</v>
      </c>
      <c r="F295" s="4">
        <f>PSSE!G297</f>
        <v>1</v>
      </c>
      <c r="G295" s="4" t="str">
        <f t="shared" si="4"/>
        <v>PSS13.8105TD1</v>
      </c>
      <c r="H295" s="4">
        <f>COUNTIF(Data!$G$3:$BA$2935,PSS!$G295)</f>
        <v>1</v>
      </c>
      <c r="I295" s="4" t="str">
        <f>IF($H295=0,"",VLOOKUP($G295,Data!$G$3:$BA$2935,2,FALSE))</f>
        <v>'PSS2A'</v>
      </c>
      <c r="J295" s="4">
        <f>PSSE!C297</f>
        <v>1</v>
      </c>
      <c r="K295" s="4">
        <f>IF($H295=0,"",VLOOKUP($G295,Data!$G$3:$BA$2935,4,FALSE))</f>
        <v>1</v>
      </c>
      <c r="L295" s="4">
        <f>IF($H295=0,"",VLOOKUP($G295,Data!$G$3:$BA$2935,5,FALSE))</f>
        <v>0</v>
      </c>
      <c r="M295" s="4">
        <f>IF($H295=0,"",VLOOKUP($G295,Data!$G$3:$BA$2935,6,FALSE))</f>
        <v>3</v>
      </c>
      <c r="N295" s="4">
        <f>IF($H295=0,"",VLOOKUP($G295,Data!$G$3:$BA$2935,7,FALSE))</f>
        <v>0</v>
      </c>
      <c r="O295" s="4">
        <f>IF($H295=0,"",VLOOKUP($G295,Data!$G$3:$BA$2935,8,FALSE))</f>
        <v>5</v>
      </c>
      <c r="P295" s="4">
        <f>IF($H295=0,"",VLOOKUP($G295,Data!$G$3:$BA$2935,9,FALSE))</f>
        <v>1</v>
      </c>
      <c r="Q295" s="4">
        <f>IF($H295=0,"",VLOOKUP($G295,Data!$G$3:$BA$2935,10,FALSE))</f>
        <v>2.5</v>
      </c>
      <c r="R295" s="4">
        <f>IF($H295=0,"",VLOOKUP($G295,Data!$G$3:$BA$2935,11,FALSE))</f>
        <v>2.5</v>
      </c>
      <c r="S295" s="4">
        <f>IF($H295=0,"",VLOOKUP($G295,Data!$G$3:$BA$2935,12,FALSE))</f>
        <v>0</v>
      </c>
      <c r="T295" s="4">
        <f>IF($H295=0,"",VLOOKUP($G295,Data!$G$3:$BA$2935,13,FALSE))</f>
        <v>2.5</v>
      </c>
      <c r="U295" s="4">
        <f>IF($H295=0,"",VLOOKUP($G295,Data!$G$3:$BA$2935,14,FALSE))</f>
        <v>0</v>
      </c>
      <c r="V295" s="4">
        <f>IF($H295=0,"",VLOOKUP($G295,Data!$G$3:$BA$2935,15,FALSE))</f>
        <v>2.5</v>
      </c>
      <c r="W295" s="4">
        <f>IF($H295=0,"",VLOOKUP($G295,Data!$G$3:$BA$2935,16,FALSE))</f>
        <v>0.39</v>
      </c>
      <c r="X295" s="4">
        <f>IF($H295=0,"",VLOOKUP($G295,Data!$G$3:$BA$2935,17,FALSE))</f>
        <v>1</v>
      </c>
      <c r="Y295" s="4">
        <f>IF($H295=0,"",VLOOKUP($G295,Data!$G$3:$BA$2935,18,FALSE))</f>
        <v>0</v>
      </c>
      <c r="Z295" s="4">
        <f>IF($H295=0,"",VLOOKUP($G295,Data!$G$3:$BA$2935,19,FALSE))</f>
        <v>0.1</v>
      </c>
      <c r="AA295" s="4">
        <f>IF($H295=0,"",VLOOKUP($G295,Data!$G$3:$BA$2935,20,FALSE))</f>
        <v>6.5</v>
      </c>
      <c r="AB295" s="4">
        <f>IF($H295=0,"",VLOOKUP($G295,Data!$G$3:$BA$2935,21,FALSE))</f>
        <v>0.44</v>
      </c>
      <c r="AC295" s="4">
        <f>IF($H295=0,"",VLOOKUP($G295,Data!$G$3:$BA$2935,22,FALSE))</f>
        <v>0.08</v>
      </c>
      <c r="AD295" s="4">
        <f>IF($H295=0,"",VLOOKUP($G295,Data!$G$3:$BA$2935,23,FALSE))</f>
        <v>0.2</v>
      </c>
      <c r="AE295" s="4">
        <f>IF($H295=0,"",VLOOKUP($G295,Data!$G$3:$BA$2935,24,FALSE))</f>
        <v>0.98</v>
      </c>
      <c r="AF295" s="4">
        <f>IF($H295=0,"",VLOOKUP($G295,Data!$G$3:$BA$2935,25,FALSE))</f>
        <v>0.1</v>
      </c>
      <c r="AG295" s="4">
        <f>IF($H295=0,"",VLOOKUP($G295,Data!$G$3:$BA$2935,26,FALSE))</f>
        <v>-0.1</v>
      </c>
      <c r="AH295" s="4" t="str">
        <f>IF($H295=0,"",VLOOKUP($G295,Data!$G$3:$BA$2935,27,FALSE))</f>
        <v>/</v>
      </c>
      <c r="AI295" s="4" t="str">
        <f>IF($H295=0,"",VLOOKUP($G295,Data!$G$3:$BA$2935,28,FALSE))</f>
        <v>/</v>
      </c>
      <c r="AJ295" s="4" t="str">
        <f>IF($H295=0,"",VLOOKUP($G295,Data!$G$3:$BA$2935,29,FALSE))</f>
        <v/>
      </c>
      <c r="AK295" s="4" t="str">
        <f>IF($H295=0,"",VLOOKUP($G295,Data!$G$3:$BA$2935,30,FALSE))</f>
        <v/>
      </c>
      <c r="AL295" s="4" t="str">
        <f>IF($H295=0,"",VLOOKUP($G295,Data!$G$3:$BA$2935,31,FALSE))</f>
        <v/>
      </c>
      <c r="AM295" s="4" t="str">
        <f>IF($H295=0,"",VLOOKUP($G295,Data!$G$3:$BA$2935,32,FALSE))</f>
        <v/>
      </c>
      <c r="AN295" s="4" t="str">
        <f>IF($H295=0,"",VLOOKUP($G295,Data!$G$3:$BA$2935,33,FALSE))</f>
        <v/>
      </c>
      <c r="AO295" s="4" t="str">
        <f>IF($H295=0,"",VLOOKUP($G295,Data!$G$3:$BA$2935,34,FALSE))</f>
        <v/>
      </c>
      <c r="AP295" s="4" t="str">
        <f>IF($H295=0,"",VLOOKUP($G295,Data!$G$3:$BA$2935,35,FALSE))</f>
        <v/>
      </c>
      <c r="AQ295" s="4" t="str">
        <f>IF($H295=0,"",VLOOKUP($G295,Data!$G$3:$BA$2935,36,FALSE))</f>
        <v/>
      </c>
      <c r="AR295" s="4" t="str">
        <f>IF($H295=0,"",VLOOKUP($G295,Data!$G$3:$BA$2935,37,FALSE))</f>
        <v/>
      </c>
      <c r="AS295" s="4" t="str">
        <f>IF($H295=0,"",VLOOKUP($G295,Data!$G$3:$BA$2935,38,FALSE))</f>
        <v/>
      </c>
      <c r="AT295" s="4" t="str">
        <f>IF($H295=0,"",VLOOKUP($G295,Data!$G$3:$BA$2935,39,FALSE))</f>
        <v/>
      </c>
    </row>
    <row r="296" spans="1:46" x14ac:dyDescent="0.25">
      <c r="A296" s="4">
        <f>PSSE!A298</f>
        <v>959021</v>
      </c>
      <c r="B296" s="4" t="str">
        <f>PSSE!B298</f>
        <v>HASESAN2_H1</v>
      </c>
      <c r="C296" s="4">
        <f>PSSE!D298</f>
        <v>15.8</v>
      </c>
      <c r="D296" s="4">
        <f>PSSE!E298</f>
        <v>180</v>
      </c>
      <c r="E296" s="4" t="str">
        <f>PSSE!F298</f>
        <v>TD</v>
      </c>
      <c r="F296" s="4">
        <f>PSSE!G298</f>
        <v>1</v>
      </c>
      <c r="G296" s="4" t="str">
        <f t="shared" si="4"/>
        <v>PSS15.8180TD1</v>
      </c>
      <c r="H296" s="4">
        <f>COUNTIF(Data!$G$3:$BA$2935,PSS!$G296)</f>
        <v>1</v>
      </c>
      <c r="I296" s="4" t="str">
        <f>IF($H296=0,"",VLOOKUP($G296,Data!$G$3:$BA$2935,2,FALSE))</f>
        <v>'PSS2A'</v>
      </c>
      <c r="J296" s="4">
        <f>PSSE!C298</f>
        <v>1</v>
      </c>
      <c r="K296" s="4">
        <f>IF($H296=0,"",VLOOKUP($G296,Data!$G$3:$BA$2935,4,FALSE))</f>
        <v>1</v>
      </c>
      <c r="L296" s="4">
        <f>IF($H296=0,"",VLOOKUP($G296,Data!$G$3:$BA$2935,5,FALSE))</f>
        <v>0</v>
      </c>
      <c r="M296" s="4">
        <f>IF($H296=0,"",VLOOKUP($G296,Data!$G$3:$BA$2935,6,FALSE))</f>
        <v>3</v>
      </c>
      <c r="N296" s="4">
        <f>IF($H296=0,"",VLOOKUP($G296,Data!$G$3:$BA$2935,7,FALSE))</f>
        <v>0</v>
      </c>
      <c r="O296" s="4">
        <f>IF($H296=0,"",VLOOKUP($G296,Data!$G$3:$BA$2935,8,FALSE))</f>
        <v>5</v>
      </c>
      <c r="P296" s="4">
        <f>IF($H296=0,"",VLOOKUP($G296,Data!$G$3:$BA$2935,9,FALSE))</f>
        <v>1</v>
      </c>
      <c r="Q296" s="4">
        <f>IF($H296=0,"",VLOOKUP($G296,Data!$G$3:$BA$2935,10,FALSE))</f>
        <v>2.5</v>
      </c>
      <c r="R296" s="4">
        <f>IF($H296=0,"",VLOOKUP($G296,Data!$G$3:$BA$2935,11,FALSE))</f>
        <v>2.5</v>
      </c>
      <c r="S296" s="4">
        <f>IF($H296=0,"",VLOOKUP($G296,Data!$G$3:$BA$2935,12,FALSE))</f>
        <v>0</v>
      </c>
      <c r="T296" s="4">
        <f>IF($H296=0,"",VLOOKUP($G296,Data!$G$3:$BA$2935,13,FALSE))</f>
        <v>2.5</v>
      </c>
      <c r="U296" s="4">
        <f>IF($H296=0,"",VLOOKUP($G296,Data!$G$3:$BA$2935,14,FALSE))</f>
        <v>0</v>
      </c>
      <c r="V296" s="4">
        <f>IF($H296=0,"",VLOOKUP($G296,Data!$G$3:$BA$2935,15,FALSE))</f>
        <v>2.5</v>
      </c>
      <c r="W296" s="4">
        <f>IF($H296=0,"",VLOOKUP($G296,Data!$G$3:$BA$2935,16,FALSE))</f>
        <v>0.39</v>
      </c>
      <c r="X296" s="4">
        <f>IF($H296=0,"",VLOOKUP($G296,Data!$G$3:$BA$2935,17,FALSE))</f>
        <v>1</v>
      </c>
      <c r="Y296" s="4">
        <f>IF($H296=0,"",VLOOKUP($G296,Data!$G$3:$BA$2935,18,FALSE))</f>
        <v>0</v>
      </c>
      <c r="Z296" s="4">
        <f>IF($H296=0,"",VLOOKUP($G296,Data!$G$3:$BA$2935,19,FALSE))</f>
        <v>0.1</v>
      </c>
      <c r="AA296" s="4">
        <f>IF($H296=0,"",VLOOKUP($G296,Data!$G$3:$BA$2935,20,FALSE))</f>
        <v>6.5</v>
      </c>
      <c r="AB296" s="4">
        <f>IF($H296=0,"",VLOOKUP($G296,Data!$G$3:$BA$2935,21,FALSE))</f>
        <v>0.44</v>
      </c>
      <c r="AC296" s="4">
        <f>IF($H296=0,"",VLOOKUP($G296,Data!$G$3:$BA$2935,22,FALSE))</f>
        <v>0.08</v>
      </c>
      <c r="AD296" s="4">
        <f>IF($H296=0,"",VLOOKUP($G296,Data!$G$3:$BA$2935,23,FALSE))</f>
        <v>0.2</v>
      </c>
      <c r="AE296" s="4">
        <f>IF($H296=0,"",VLOOKUP($G296,Data!$G$3:$BA$2935,24,FALSE))</f>
        <v>0.98</v>
      </c>
      <c r="AF296" s="4">
        <f>IF($H296=0,"",VLOOKUP($G296,Data!$G$3:$BA$2935,25,FALSE))</f>
        <v>0.1</v>
      </c>
      <c r="AG296" s="4">
        <f>IF($H296=0,"",VLOOKUP($G296,Data!$G$3:$BA$2935,26,FALSE))</f>
        <v>-0.1</v>
      </c>
      <c r="AH296" s="4" t="str">
        <f>IF($H296=0,"",VLOOKUP($G296,Data!$G$3:$BA$2935,27,FALSE))</f>
        <v>/</v>
      </c>
      <c r="AI296" s="4" t="str">
        <f>IF($H296=0,"",VLOOKUP($G296,Data!$G$3:$BA$2935,28,FALSE))</f>
        <v>/</v>
      </c>
      <c r="AJ296" s="4" t="str">
        <f>IF($H296=0,"",VLOOKUP($G296,Data!$G$3:$BA$2935,29,FALSE))</f>
        <v/>
      </c>
      <c r="AK296" s="4" t="str">
        <f>IF($H296=0,"",VLOOKUP($G296,Data!$G$3:$BA$2935,30,FALSE))</f>
        <v/>
      </c>
      <c r="AL296" s="4" t="str">
        <f>IF($H296=0,"",VLOOKUP($G296,Data!$G$3:$BA$2935,31,FALSE))</f>
        <v/>
      </c>
      <c r="AM296" s="4" t="str">
        <f>IF($H296=0,"",VLOOKUP($G296,Data!$G$3:$BA$2935,32,FALSE))</f>
        <v/>
      </c>
      <c r="AN296" s="4" t="str">
        <f>IF($H296=0,"",VLOOKUP($G296,Data!$G$3:$BA$2935,33,FALSE))</f>
        <v/>
      </c>
      <c r="AO296" s="4" t="str">
        <f>IF($H296=0,"",VLOOKUP($G296,Data!$G$3:$BA$2935,34,FALSE))</f>
        <v/>
      </c>
      <c r="AP296" s="4" t="str">
        <f>IF($H296=0,"",VLOOKUP($G296,Data!$G$3:$BA$2935,35,FALSE))</f>
        <v/>
      </c>
      <c r="AQ296" s="4" t="str">
        <f>IF($H296=0,"",VLOOKUP($G296,Data!$G$3:$BA$2935,36,FALSE))</f>
        <v/>
      </c>
      <c r="AR296" s="4" t="str">
        <f>IF($H296=0,"",VLOOKUP($G296,Data!$G$3:$BA$2935,37,FALSE))</f>
        <v/>
      </c>
      <c r="AS296" s="4" t="str">
        <f>IF($H296=0,"",VLOOKUP($G296,Data!$G$3:$BA$2935,38,FALSE))</f>
        <v/>
      </c>
      <c r="AT296" s="4" t="str">
        <f>IF($H296=0,"",VLOOKUP($G296,Data!$G$3:$BA$2935,39,FALSE))</f>
        <v/>
      </c>
    </row>
    <row r="297" spans="1:46" x14ac:dyDescent="0.25">
      <c r="A297" s="4">
        <f>PSSE!A299</f>
        <v>959031</v>
      </c>
      <c r="B297" s="4" t="str">
        <f>PSSE!B299</f>
        <v>NAMKONG1_H1</v>
      </c>
      <c r="C297" s="4">
        <f>PSSE!D299</f>
        <v>15.8</v>
      </c>
      <c r="D297" s="4">
        <f>PSSE!E299</f>
        <v>240</v>
      </c>
      <c r="E297" s="4" t="str">
        <f>PSSE!F299</f>
        <v>TD</v>
      </c>
      <c r="F297" s="4">
        <f>PSSE!G299</f>
        <v>1</v>
      </c>
      <c r="G297" s="4" t="str">
        <f t="shared" si="4"/>
        <v>PSS15.8240TD1</v>
      </c>
      <c r="H297" s="4">
        <f>COUNTIF(Data!$G$3:$BA$2935,PSS!$G297)</f>
        <v>1</v>
      </c>
      <c r="I297" s="4" t="str">
        <f>IF($H297=0,"",VLOOKUP($G297,Data!$G$3:$BA$2935,2,FALSE))</f>
        <v>'PSS2A'</v>
      </c>
      <c r="J297" s="4">
        <f>PSSE!C299</f>
        <v>1</v>
      </c>
      <c r="K297" s="4">
        <f>IF($H297=0,"",VLOOKUP($G297,Data!$G$3:$BA$2935,4,FALSE))</f>
        <v>1</v>
      </c>
      <c r="L297" s="4">
        <f>IF($H297=0,"",VLOOKUP($G297,Data!$G$3:$BA$2935,5,FALSE))</f>
        <v>0</v>
      </c>
      <c r="M297" s="4">
        <f>IF($H297=0,"",VLOOKUP($G297,Data!$G$3:$BA$2935,6,FALSE))</f>
        <v>3</v>
      </c>
      <c r="N297" s="4">
        <f>IF($H297=0,"",VLOOKUP($G297,Data!$G$3:$BA$2935,7,FALSE))</f>
        <v>0</v>
      </c>
      <c r="O297" s="4">
        <f>IF($H297=0,"",VLOOKUP($G297,Data!$G$3:$BA$2935,8,FALSE))</f>
        <v>5</v>
      </c>
      <c r="P297" s="4">
        <f>IF($H297=0,"",VLOOKUP($G297,Data!$G$3:$BA$2935,9,FALSE))</f>
        <v>1</v>
      </c>
      <c r="Q297" s="4">
        <f>IF($H297=0,"",VLOOKUP($G297,Data!$G$3:$BA$2935,10,FALSE))</f>
        <v>2.5</v>
      </c>
      <c r="R297" s="4">
        <f>IF($H297=0,"",VLOOKUP($G297,Data!$G$3:$BA$2935,11,FALSE))</f>
        <v>2.5</v>
      </c>
      <c r="S297" s="4">
        <f>IF($H297=0,"",VLOOKUP($G297,Data!$G$3:$BA$2935,12,FALSE))</f>
        <v>2.5</v>
      </c>
      <c r="T297" s="4">
        <f>IF($H297=0,"",VLOOKUP($G297,Data!$G$3:$BA$2935,13,FALSE))</f>
        <v>2.5</v>
      </c>
      <c r="U297" s="4">
        <f>IF($H297=0,"",VLOOKUP($G297,Data!$G$3:$BA$2935,14,FALSE))</f>
        <v>0</v>
      </c>
      <c r="V297" s="4">
        <f>IF($H297=0,"",VLOOKUP($G297,Data!$G$3:$BA$2935,15,FALSE))</f>
        <v>2.5</v>
      </c>
      <c r="W297" s="4">
        <f>IF($H297=0,"",VLOOKUP($G297,Data!$G$3:$BA$2935,16,FALSE))</f>
        <v>0.39</v>
      </c>
      <c r="X297" s="4">
        <f>IF($H297=0,"",VLOOKUP($G297,Data!$G$3:$BA$2935,17,FALSE))</f>
        <v>1</v>
      </c>
      <c r="Y297" s="4">
        <f>IF($H297=0,"",VLOOKUP($G297,Data!$G$3:$BA$2935,18,FALSE))</f>
        <v>0</v>
      </c>
      <c r="Z297" s="4">
        <f>IF($H297=0,"",VLOOKUP($G297,Data!$G$3:$BA$2935,19,FALSE))</f>
        <v>0.1</v>
      </c>
      <c r="AA297" s="4">
        <f>IF($H297=0,"",VLOOKUP($G297,Data!$G$3:$BA$2935,20,FALSE))</f>
        <v>6.5</v>
      </c>
      <c r="AB297" s="4">
        <f>IF($H297=0,"",VLOOKUP($G297,Data!$G$3:$BA$2935,21,FALSE))</f>
        <v>0.44</v>
      </c>
      <c r="AC297" s="4">
        <f>IF($H297=0,"",VLOOKUP($G297,Data!$G$3:$BA$2935,22,FALSE))</f>
        <v>0.08</v>
      </c>
      <c r="AD297" s="4">
        <f>IF($H297=0,"",VLOOKUP($G297,Data!$G$3:$BA$2935,23,FALSE))</f>
        <v>0.2</v>
      </c>
      <c r="AE297" s="4">
        <f>IF($H297=0,"",VLOOKUP($G297,Data!$G$3:$BA$2935,24,FALSE))</f>
        <v>0.98</v>
      </c>
      <c r="AF297" s="4">
        <f>IF($H297=0,"",VLOOKUP($G297,Data!$G$3:$BA$2935,25,FALSE))</f>
        <v>0.1</v>
      </c>
      <c r="AG297" s="4">
        <f>IF($H297=0,"",VLOOKUP($G297,Data!$G$3:$BA$2935,26,FALSE))</f>
        <v>-0.1</v>
      </c>
      <c r="AH297" s="4" t="str">
        <f>IF($H297=0,"",VLOOKUP($G297,Data!$G$3:$BA$2935,27,FALSE))</f>
        <v>/</v>
      </c>
      <c r="AI297" s="4" t="str">
        <f>IF($H297=0,"",VLOOKUP($G297,Data!$G$3:$BA$2935,28,FALSE))</f>
        <v>/</v>
      </c>
      <c r="AJ297" s="4" t="str">
        <f>IF($H297=0,"",VLOOKUP($G297,Data!$G$3:$BA$2935,29,FALSE))</f>
        <v/>
      </c>
      <c r="AK297" s="4" t="str">
        <f>IF($H297=0,"",VLOOKUP($G297,Data!$G$3:$BA$2935,30,FALSE))</f>
        <v/>
      </c>
      <c r="AL297" s="4" t="str">
        <f>IF($H297=0,"",VLOOKUP($G297,Data!$G$3:$BA$2935,31,FALSE))</f>
        <v/>
      </c>
      <c r="AM297" s="4" t="str">
        <f>IF($H297=0,"",VLOOKUP($G297,Data!$G$3:$BA$2935,32,FALSE))</f>
        <v/>
      </c>
      <c r="AN297" s="4" t="str">
        <f>IF($H297=0,"",VLOOKUP($G297,Data!$G$3:$BA$2935,33,FALSE))</f>
        <v/>
      </c>
      <c r="AO297" s="4" t="str">
        <f>IF($H297=0,"",VLOOKUP($G297,Data!$G$3:$BA$2935,34,FALSE))</f>
        <v/>
      </c>
      <c r="AP297" s="4" t="str">
        <f>IF($H297=0,"",VLOOKUP($G297,Data!$G$3:$BA$2935,35,FALSE))</f>
        <v/>
      </c>
      <c r="AQ297" s="4" t="str">
        <f>IF($H297=0,"",VLOOKUP($G297,Data!$G$3:$BA$2935,36,FALSE))</f>
        <v/>
      </c>
      <c r="AR297" s="4" t="str">
        <f>IF($H297=0,"",VLOOKUP($G297,Data!$G$3:$BA$2935,37,FALSE))</f>
        <v/>
      </c>
      <c r="AS297" s="4" t="str">
        <f>IF($H297=0,"",VLOOKUP($G297,Data!$G$3:$BA$2935,38,FALSE))</f>
        <v/>
      </c>
      <c r="AT297" s="4" t="str">
        <f>IF($H297=0,"",VLOOKUP($G297,Data!$G$3:$BA$2935,39,FALSE))</f>
        <v/>
      </c>
    </row>
    <row r="298" spans="1:46" x14ac:dyDescent="0.25">
      <c r="A298" s="4">
        <f>PSSE!A300</f>
        <v>959041</v>
      </c>
      <c r="B298" s="4" t="str">
        <f>PSSE!B300</f>
        <v>DAKLA_H1</v>
      </c>
      <c r="C298" s="4">
        <f>PSSE!D300</f>
        <v>10.5</v>
      </c>
      <c r="D298" s="4">
        <f>PSSE!E300</f>
        <v>20</v>
      </c>
      <c r="E298" s="4" t="str">
        <f>PSSE!F300</f>
        <v>TD</v>
      </c>
      <c r="F298" s="4">
        <f>PSSE!G300</f>
        <v>1</v>
      </c>
      <c r="G298" s="4" t="str">
        <f t="shared" si="4"/>
        <v>PSS10.520TD1</v>
      </c>
      <c r="H298" s="4">
        <f>COUNTIF(Data!$G$3:$BA$2935,PSS!$G298)</f>
        <v>1</v>
      </c>
      <c r="I298" s="4" t="str">
        <f>IF($H298=0,"",VLOOKUP($G298,Data!$G$3:$BA$2935,2,FALSE))</f>
        <v>'PSS2A'</v>
      </c>
      <c r="J298" s="4">
        <f>PSSE!C300</f>
        <v>1</v>
      </c>
      <c r="K298" s="4">
        <f>IF($H298=0,"",VLOOKUP($G298,Data!$G$3:$BA$2935,4,FALSE))</f>
        <v>1</v>
      </c>
      <c r="L298" s="4">
        <f>IF($H298=0,"",VLOOKUP($G298,Data!$G$3:$BA$2935,5,FALSE))</f>
        <v>0</v>
      </c>
      <c r="M298" s="4">
        <f>IF($H298=0,"",VLOOKUP($G298,Data!$G$3:$BA$2935,6,FALSE))</f>
        <v>3</v>
      </c>
      <c r="N298" s="4">
        <f>IF($H298=0,"",VLOOKUP($G298,Data!$G$3:$BA$2935,7,FALSE))</f>
        <v>0</v>
      </c>
      <c r="O298" s="4">
        <f>IF($H298=0,"",VLOOKUP($G298,Data!$G$3:$BA$2935,8,FALSE))</f>
        <v>5</v>
      </c>
      <c r="P298" s="4">
        <f>IF($H298=0,"",VLOOKUP($G298,Data!$G$3:$BA$2935,9,FALSE))</f>
        <v>1</v>
      </c>
      <c r="Q298" s="4">
        <f>IF($H298=0,"",VLOOKUP($G298,Data!$G$3:$BA$2935,10,FALSE))</f>
        <v>2.5</v>
      </c>
      <c r="R298" s="4">
        <f>IF($H298=0,"",VLOOKUP($G298,Data!$G$3:$BA$2935,11,FALSE))</f>
        <v>2.5</v>
      </c>
      <c r="S298" s="4">
        <f>IF($H298=0,"",VLOOKUP($G298,Data!$G$3:$BA$2935,12,FALSE))</f>
        <v>0</v>
      </c>
      <c r="T298" s="4">
        <f>IF($H298=0,"",VLOOKUP($G298,Data!$G$3:$BA$2935,13,FALSE))</f>
        <v>2.5</v>
      </c>
      <c r="U298" s="4">
        <f>IF($H298=0,"",VLOOKUP($G298,Data!$G$3:$BA$2935,14,FALSE))</f>
        <v>0</v>
      </c>
      <c r="V298" s="4">
        <f>IF($H298=0,"",VLOOKUP($G298,Data!$G$3:$BA$2935,15,FALSE))</f>
        <v>2.5</v>
      </c>
      <c r="W298" s="4">
        <f>IF($H298=0,"",VLOOKUP($G298,Data!$G$3:$BA$2935,16,FALSE))</f>
        <v>0.39</v>
      </c>
      <c r="X298" s="4">
        <f>IF($H298=0,"",VLOOKUP($G298,Data!$G$3:$BA$2935,17,FALSE))</f>
        <v>1</v>
      </c>
      <c r="Y298" s="4">
        <f>IF($H298=0,"",VLOOKUP($G298,Data!$G$3:$BA$2935,18,FALSE))</f>
        <v>0</v>
      </c>
      <c r="Z298" s="4">
        <f>IF($H298=0,"",VLOOKUP($G298,Data!$G$3:$BA$2935,19,FALSE))</f>
        <v>0.1</v>
      </c>
      <c r="AA298" s="4">
        <f>IF($H298=0,"",VLOOKUP($G298,Data!$G$3:$BA$2935,20,FALSE))</f>
        <v>6.5</v>
      </c>
      <c r="AB298" s="4">
        <f>IF($H298=0,"",VLOOKUP($G298,Data!$G$3:$BA$2935,21,FALSE))</f>
        <v>0.44</v>
      </c>
      <c r="AC298" s="4">
        <f>IF($H298=0,"",VLOOKUP($G298,Data!$G$3:$BA$2935,22,FALSE))</f>
        <v>0.08</v>
      </c>
      <c r="AD298" s="4">
        <f>IF($H298=0,"",VLOOKUP($G298,Data!$G$3:$BA$2935,23,FALSE))</f>
        <v>0.2</v>
      </c>
      <c r="AE298" s="4">
        <f>IF($H298=0,"",VLOOKUP($G298,Data!$G$3:$BA$2935,24,FALSE))</f>
        <v>0.98</v>
      </c>
      <c r="AF298" s="4">
        <f>IF($H298=0,"",VLOOKUP($G298,Data!$G$3:$BA$2935,25,FALSE))</f>
        <v>0.1</v>
      </c>
      <c r="AG298" s="4">
        <f>IF($H298=0,"",VLOOKUP($G298,Data!$G$3:$BA$2935,26,FALSE))</f>
        <v>-0.1</v>
      </c>
      <c r="AH298" s="4" t="str">
        <f>IF($H298=0,"",VLOOKUP($G298,Data!$G$3:$BA$2935,27,FALSE))</f>
        <v>/</v>
      </c>
      <c r="AI298" s="4" t="str">
        <f>IF($H298=0,"",VLOOKUP($G298,Data!$G$3:$BA$2935,28,FALSE))</f>
        <v>/</v>
      </c>
      <c r="AJ298" s="4" t="str">
        <f>IF($H298=0,"",VLOOKUP($G298,Data!$G$3:$BA$2935,29,FALSE))</f>
        <v/>
      </c>
      <c r="AK298" s="4" t="str">
        <f>IF($H298=0,"",VLOOKUP($G298,Data!$G$3:$BA$2935,30,FALSE))</f>
        <v/>
      </c>
      <c r="AL298" s="4" t="str">
        <f>IF($H298=0,"",VLOOKUP($G298,Data!$G$3:$BA$2935,31,FALSE))</f>
        <v/>
      </c>
      <c r="AM298" s="4" t="str">
        <f>IF($H298=0,"",VLOOKUP($G298,Data!$G$3:$BA$2935,32,FALSE))</f>
        <v/>
      </c>
      <c r="AN298" s="4" t="str">
        <f>IF($H298=0,"",VLOOKUP($G298,Data!$G$3:$BA$2935,33,FALSE))</f>
        <v/>
      </c>
      <c r="AO298" s="4" t="str">
        <f>IF($H298=0,"",VLOOKUP($G298,Data!$G$3:$BA$2935,34,FALSE))</f>
        <v/>
      </c>
      <c r="AP298" s="4" t="str">
        <f>IF($H298=0,"",VLOOKUP($G298,Data!$G$3:$BA$2935,35,FALSE))</f>
        <v/>
      </c>
      <c r="AQ298" s="4" t="str">
        <f>IF($H298=0,"",VLOOKUP($G298,Data!$G$3:$BA$2935,36,FALSE))</f>
        <v/>
      </c>
      <c r="AR298" s="4" t="str">
        <f>IF($H298=0,"",VLOOKUP($G298,Data!$G$3:$BA$2935,37,FALSE))</f>
        <v/>
      </c>
      <c r="AS298" s="4" t="str">
        <f>IF($H298=0,"",VLOOKUP($G298,Data!$G$3:$BA$2935,38,FALSE))</f>
        <v/>
      </c>
      <c r="AT298" s="4" t="str">
        <f>IF($H298=0,"",VLOOKUP($G298,Data!$G$3:$BA$2935,39,FALSE))</f>
        <v/>
      </c>
    </row>
    <row r="299" spans="1:46" x14ac:dyDescent="0.25">
      <c r="A299" s="4">
        <f>PSSE!A301</f>
        <v>959051</v>
      </c>
      <c r="B299" s="4" t="str">
        <f>PSSE!B301</f>
        <v>DAKNE_H1</v>
      </c>
      <c r="C299" s="4">
        <f>PSSE!D301</f>
        <v>10.5</v>
      </c>
      <c r="D299" s="4">
        <f>PSSE!E301</f>
        <v>20</v>
      </c>
      <c r="E299" s="4" t="str">
        <f>PSSE!F301</f>
        <v>TD</v>
      </c>
      <c r="F299" s="4">
        <f>PSSE!G301</f>
        <v>1</v>
      </c>
      <c r="G299" s="4" t="str">
        <f t="shared" si="4"/>
        <v>PSS10.520TD1</v>
      </c>
      <c r="H299" s="4">
        <f>COUNTIF(Data!$G$3:$BA$2935,PSS!$G299)</f>
        <v>1</v>
      </c>
      <c r="I299" s="4" t="str">
        <f>IF($H299=0,"",VLOOKUP($G299,Data!$G$3:$BA$2935,2,FALSE))</f>
        <v>'PSS2A'</v>
      </c>
      <c r="J299" s="4">
        <f>PSSE!C301</f>
        <v>1</v>
      </c>
      <c r="K299" s="4">
        <f>IF($H299=0,"",VLOOKUP($G299,Data!$G$3:$BA$2935,4,FALSE))</f>
        <v>1</v>
      </c>
      <c r="L299" s="4">
        <f>IF($H299=0,"",VLOOKUP($G299,Data!$G$3:$BA$2935,5,FALSE))</f>
        <v>0</v>
      </c>
      <c r="M299" s="4">
        <f>IF($H299=0,"",VLOOKUP($G299,Data!$G$3:$BA$2935,6,FALSE))</f>
        <v>3</v>
      </c>
      <c r="N299" s="4">
        <f>IF($H299=0,"",VLOOKUP($G299,Data!$G$3:$BA$2935,7,FALSE))</f>
        <v>0</v>
      </c>
      <c r="O299" s="4">
        <f>IF($H299=0,"",VLOOKUP($G299,Data!$G$3:$BA$2935,8,FALSE))</f>
        <v>5</v>
      </c>
      <c r="P299" s="4">
        <f>IF($H299=0,"",VLOOKUP($G299,Data!$G$3:$BA$2935,9,FALSE))</f>
        <v>1</v>
      </c>
      <c r="Q299" s="4">
        <f>IF($H299=0,"",VLOOKUP($G299,Data!$G$3:$BA$2935,10,FALSE))</f>
        <v>2.5</v>
      </c>
      <c r="R299" s="4">
        <f>IF($H299=0,"",VLOOKUP($G299,Data!$G$3:$BA$2935,11,FALSE))</f>
        <v>2.5</v>
      </c>
      <c r="S299" s="4">
        <f>IF($H299=0,"",VLOOKUP($G299,Data!$G$3:$BA$2935,12,FALSE))</f>
        <v>0</v>
      </c>
      <c r="T299" s="4">
        <f>IF($H299=0,"",VLOOKUP($G299,Data!$G$3:$BA$2935,13,FALSE))</f>
        <v>2.5</v>
      </c>
      <c r="U299" s="4">
        <f>IF($H299=0,"",VLOOKUP($G299,Data!$G$3:$BA$2935,14,FALSE))</f>
        <v>0</v>
      </c>
      <c r="V299" s="4">
        <f>IF($H299=0,"",VLOOKUP($G299,Data!$G$3:$BA$2935,15,FALSE))</f>
        <v>2.5</v>
      </c>
      <c r="W299" s="4">
        <f>IF($H299=0,"",VLOOKUP($G299,Data!$G$3:$BA$2935,16,FALSE))</f>
        <v>0.39</v>
      </c>
      <c r="X299" s="4">
        <f>IF($H299=0,"",VLOOKUP($G299,Data!$G$3:$BA$2935,17,FALSE))</f>
        <v>1</v>
      </c>
      <c r="Y299" s="4">
        <f>IF($H299=0,"",VLOOKUP($G299,Data!$G$3:$BA$2935,18,FALSE))</f>
        <v>0</v>
      </c>
      <c r="Z299" s="4">
        <f>IF($H299=0,"",VLOOKUP($G299,Data!$G$3:$BA$2935,19,FALSE))</f>
        <v>0.1</v>
      </c>
      <c r="AA299" s="4">
        <f>IF($H299=0,"",VLOOKUP($G299,Data!$G$3:$BA$2935,20,FALSE))</f>
        <v>6.5</v>
      </c>
      <c r="AB299" s="4">
        <f>IF($H299=0,"",VLOOKUP($G299,Data!$G$3:$BA$2935,21,FALSE))</f>
        <v>0.44</v>
      </c>
      <c r="AC299" s="4">
        <f>IF($H299=0,"",VLOOKUP($G299,Data!$G$3:$BA$2935,22,FALSE))</f>
        <v>0.08</v>
      </c>
      <c r="AD299" s="4">
        <f>IF($H299=0,"",VLOOKUP($G299,Data!$G$3:$BA$2935,23,FALSE))</f>
        <v>0.2</v>
      </c>
      <c r="AE299" s="4">
        <f>IF($H299=0,"",VLOOKUP($G299,Data!$G$3:$BA$2935,24,FALSE))</f>
        <v>0.98</v>
      </c>
      <c r="AF299" s="4">
        <f>IF($H299=0,"",VLOOKUP($G299,Data!$G$3:$BA$2935,25,FALSE))</f>
        <v>0.1</v>
      </c>
      <c r="AG299" s="4">
        <f>IF($H299=0,"",VLOOKUP($G299,Data!$G$3:$BA$2935,26,FALSE))</f>
        <v>-0.1</v>
      </c>
      <c r="AH299" s="4" t="str">
        <f>IF($H299=0,"",VLOOKUP($G299,Data!$G$3:$BA$2935,27,FALSE))</f>
        <v>/</v>
      </c>
      <c r="AI299" s="4" t="str">
        <f>IF($H299=0,"",VLOOKUP($G299,Data!$G$3:$BA$2935,28,FALSE))</f>
        <v>/</v>
      </c>
      <c r="AJ299" s="4" t="str">
        <f>IF($H299=0,"",VLOOKUP($G299,Data!$G$3:$BA$2935,29,FALSE))</f>
        <v/>
      </c>
      <c r="AK299" s="4" t="str">
        <f>IF($H299=0,"",VLOOKUP($G299,Data!$G$3:$BA$2935,30,FALSE))</f>
        <v/>
      </c>
      <c r="AL299" s="4" t="str">
        <f>IF($H299=0,"",VLOOKUP($G299,Data!$G$3:$BA$2935,31,FALSE))</f>
        <v/>
      </c>
      <c r="AM299" s="4" t="str">
        <f>IF($H299=0,"",VLOOKUP($G299,Data!$G$3:$BA$2935,32,FALSE))</f>
        <v/>
      </c>
      <c r="AN299" s="4" t="str">
        <f>IF($H299=0,"",VLOOKUP($G299,Data!$G$3:$BA$2935,33,FALSE))</f>
        <v/>
      </c>
      <c r="AO299" s="4" t="str">
        <f>IF($H299=0,"",VLOOKUP($G299,Data!$G$3:$BA$2935,34,FALSE))</f>
        <v/>
      </c>
      <c r="AP299" s="4" t="str">
        <f>IF($H299=0,"",VLOOKUP($G299,Data!$G$3:$BA$2935,35,FALSE))</f>
        <v/>
      </c>
      <c r="AQ299" s="4" t="str">
        <f>IF($H299=0,"",VLOOKUP($G299,Data!$G$3:$BA$2935,36,FALSE))</f>
        <v/>
      </c>
      <c r="AR299" s="4" t="str">
        <f>IF($H299=0,"",VLOOKUP($G299,Data!$G$3:$BA$2935,37,FALSE))</f>
        <v/>
      </c>
      <c r="AS299" s="4" t="str">
        <f>IF($H299=0,"",VLOOKUP($G299,Data!$G$3:$BA$2935,38,FALSE))</f>
        <v/>
      </c>
      <c r="AT299" s="4" t="str">
        <f>IF($H299=0,"",VLOOKUP($G299,Data!$G$3:$BA$2935,39,FALSE))</f>
        <v/>
      </c>
    </row>
    <row r="300" spans="1:46" x14ac:dyDescent="0.25">
      <c r="A300" s="4">
        <f>PSSE!A302</f>
        <v>959052</v>
      </c>
      <c r="B300" s="4" t="str">
        <f>PSSE!B302</f>
        <v>TDBDIEN</v>
      </c>
      <c r="C300" s="4">
        <f>PSSE!D302</f>
        <v>10.5</v>
      </c>
      <c r="D300" s="4">
        <f>PSSE!E302</f>
        <v>44</v>
      </c>
      <c r="E300" s="4" t="str">
        <f>PSSE!F302</f>
        <v>TD</v>
      </c>
      <c r="F300" s="4">
        <f>PSSE!G302</f>
        <v>1</v>
      </c>
      <c r="G300" s="4" t="str">
        <f t="shared" si="4"/>
        <v>PSS10.544TD1</v>
      </c>
      <c r="H300" s="4">
        <f>COUNTIF(Data!$G$3:$BA$2935,PSS!$G300)</f>
        <v>1</v>
      </c>
      <c r="I300" s="4" t="str">
        <f>IF($H300=0,"",VLOOKUP($G300,Data!$G$3:$BA$2935,2,FALSE))</f>
        <v>'PSS2A'</v>
      </c>
      <c r="J300" s="4">
        <f>PSSE!C302</f>
        <v>1</v>
      </c>
      <c r="K300" s="4">
        <f>IF($H300=0,"",VLOOKUP($G300,Data!$G$3:$BA$2935,4,FALSE))</f>
        <v>1</v>
      </c>
      <c r="L300" s="4">
        <f>IF($H300=0,"",VLOOKUP($G300,Data!$G$3:$BA$2935,5,FALSE))</f>
        <v>0</v>
      </c>
      <c r="M300" s="4">
        <f>IF($H300=0,"",VLOOKUP($G300,Data!$G$3:$BA$2935,6,FALSE))</f>
        <v>3</v>
      </c>
      <c r="N300" s="4">
        <f>IF($H300=0,"",VLOOKUP($G300,Data!$G$3:$BA$2935,7,FALSE))</f>
        <v>0</v>
      </c>
      <c r="O300" s="4">
        <f>IF($H300=0,"",VLOOKUP($G300,Data!$G$3:$BA$2935,8,FALSE))</f>
        <v>5</v>
      </c>
      <c r="P300" s="4">
        <f>IF($H300=0,"",VLOOKUP($G300,Data!$G$3:$BA$2935,9,FALSE))</f>
        <v>1</v>
      </c>
      <c r="Q300" s="4">
        <f>IF($H300=0,"",VLOOKUP($G300,Data!$G$3:$BA$2935,10,FALSE))</f>
        <v>2.5</v>
      </c>
      <c r="R300" s="4">
        <f>IF($H300=0,"",VLOOKUP($G300,Data!$G$3:$BA$2935,11,FALSE))</f>
        <v>2.5</v>
      </c>
      <c r="S300" s="4">
        <f>IF($H300=0,"",VLOOKUP($G300,Data!$G$3:$BA$2935,12,FALSE))</f>
        <v>0</v>
      </c>
      <c r="T300" s="4">
        <f>IF($H300=0,"",VLOOKUP($G300,Data!$G$3:$BA$2935,13,FALSE))</f>
        <v>2.5</v>
      </c>
      <c r="U300" s="4">
        <f>IF($H300=0,"",VLOOKUP($G300,Data!$G$3:$BA$2935,14,FALSE))</f>
        <v>0</v>
      </c>
      <c r="V300" s="4">
        <f>IF($H300=0,"",VLOOKUP($G300,Data!$G$3:$BA$2935,15,FALSE))</f>
        <v>2.5</v>
      </c>
      <c r="W300" s="4">
        <f>IF($H300=0,"",VLOOKUP($G300,Data!$G$3:$BA$2935,16,FALSE))</f>
        <v>0.39</v>
      </c>
      <c r="X300" s="4">
        <f>IF($H300=0,"",VLOOKUP($G300,Data!$G$3:$BA$2935,17,FALSE))</f>
        <v>1</v>
      </c>
      <c r="Y300" s="4">
        <f>IF($H300=0,"",VLOOKUP($G300,Data!$G$3:$BA$2935,18,FALSE))</f>
        <v>0</v>
      </c>
      <c r="Z300" s="4">
        <f>IF($H300=0,"",VLOOKUP($G300,Data!$G$3:$BA$2935,19,FALSE))</f>
        <v>0.1</v>
      </c>
      <c r="AA300" s="4">
        <f>IF($H300=0,"",VLOOKUP($G300,Data!$G$3:$BA$2935,20,FALSE))</f>
        <v>6.5</v>
      </c>
      <c r="AB300" s="4">
        <f>IF($H300=0,"",VLOOKUP($G300,Data!$G$3:$BA$2935,21,FALSE))</f>
        <v>0.44</v>
      </c>
      <c r="AC300" s="4">
        <f>IF($H300=0,"",VLOOKUP($G300,Data!$G$3:$BA$2935,22,FALSE))</f>
        <v>0.08</v>
      </c>
      <c r="AD300" s="4">
        <f>IF($H300=0,"",VLOOKUP($G300,Data!$G$3:$BA$2935,23,FALSE))</f>
        <v>0.2</v>
      </c>
      <c r="AE300" s="4">
        <f>IF($H300=0,"",VLOOKUP($G300,Data!$G$3:$BA$2935,24,FALSE))</f>
        <v>0.98</v>
      </c>
      <c r="AF300" s="4">
        <f>IF($H300=0,"",VLOOKUP($G300,Data!$G$3:$BA$2935,25,FALSE))</f>
        <v>0.1</v>
      </c>
      <c r="AG300" s="4">
        <f>IF($H300=0,"",VLOOKUP($G300,Data!$G$3:$BA$2935,26,FALSE))</f>
        <v>-0.1</v>
      </c>
      <c r="AH300" s="4" t="str">
        <f>IF($H300=0,"",VLOOKUP($G300,Data!$G$3:$BA$2935,27,FALSE))</f>
        <v>/</v>
      </c>
      <c r="AI300" s="4" t="str">
        <f>IF($H300=0,"",VLOOKUP($G300,Data!$G$3:$BA$2935,28,FALSE))</f>
        <v>/</v>
      </c>
      <c r="AJ300" s="4" t="str">
        <f>IF($H300=0,"",VLOOKUP($G300,Data!$G$3:$BA$2935,29,FALSE))</f>
        <v/>
      </c>
      <c r="AK300" s="4" t="str">
        <f>IF($H300=0,"",VLOOKUP($G300,Data!$G$3:$BA$2935,30,FALSE))</f>
        <v/>
      </c>
      <c r="AL300" s="4" t="str">
        <f>IF($H300=0,"",VLOOKUP($G300,Data!$G$3:$BA$2935,31,FALSE))</f>
        <v/>
      </c>
      <c r="AM300" s="4" t="str">
        <f>IF($H300=0,"",VLOOKUP($G300,Data!$G$3:$BA$2935,32,FALSE))</f>
        <v/>
      </c>
      <c r="AN300" s="4" t="str">
        <f>IF($H300=0,"",VLOOKUP($G300,Data!$G$3:$BA$2935,33,FALSE))</f>
        <v/>
      </c>
      <c r="AO300" s="4" t="str">
        <f>IF($H300=0,"",VLOOKUP($G300,Data!$G$3:$BA$2935,34,FALSE))</f>
        <v/>
      </c>
      <c r="AP300" s="4" t="str">
        <f>IF($H300=0,"",VLOOKUP($G300,Data!$G$3:$BA$2935,35,FALSE))</f>
        <v/>
      </c>
      <c r="AQ300" s="4" t="str">
        <f>IF($H300=0,"",VLOOKUP($G300,Data!$G$3:$BA$2935,36,FALSE))</f>
        <v/>
      </c>
      <c r="AR300" s="4" t="str">
        <f>IF($H300=0,"",VLOOKUP($G300,Data!$G$3:$BA$2935,37,FALSE))</f>
        <v/>
      </c>
      <c r="AS300" s="4" t="str">
        <f>IF($H300=0,"",VLOOKUP($G300,Data!$G$3:$BA$2935,38,FALSE))</f>
        <v/>
      </c>
      <c r="AT300" s="4" t="str">
        <f>IF($H300=0,"",VLOOKUP($G300,Data!$G$3:$BA$2935,39,FALSE))</f>
        <v/>
      </c>
    </row>
    <row r="301" spans="1:46" x14ac:dyDescent="0.25">
      <c r="A301" s="4">
        <f>PSSE!A303</f>
        <v>959061</v>
      </c>
      <c r="B301" s="4" t="str">
        <f>PSSE!B303</f>
        <v>DAKPONE1_H1</v>
      </c>
      <c r="C301" s="4">
        <f>PSSE!D303</f>
        <v>10.5</v>
      </c>
      <c r="D301" s="4">
        <f>PSSE!E303</f>
        <v>20</v>
      </c>
      <c r="E301" s="4" t="str">
        <f>PSSE!F303</f>
        <v>TD</v>
      </c>
      <c r="F301" s="4">
        <f>PSSE!G303</f>
        <v>1</v>
      </c>
      <c r="G301" s="4" t="str">
        <f t="shared" si="4"/>
        <v>PSS10.520TD1</v>
      </c>
      <c r="H301" s="4">
        <f>COUNTIF(Data!$G$3:$BA$2935,PSS!$G301)</f>
        <v>1</v>
      </c>
      <c r="I301" s="4" t="str">
        <f>IF($H301=0,"",VLOOKUP($G301,Data!$G$3:$BA$2935,2,FALSE))</f>
        <v>'PSS2A'</v>
      </c>
      <c r="J301" s="4">
        <f>PSSE!C303</f>
        <v>1</v>
      </c>
      <c r="K301" s="4">
        <f>IF($H301=0,"",VLOOKUP($G301,Data!$G$3:$BA$2935,4,FALSE))</f>
        <v>1</v>
      </c>
      <c r="L301" s="4">
        <f>IF($H301=0,"",VLOOKUP($G301,Data!$G$3:$BA$2935,5,FALSE))</f>
        <v>0</v>
      </c>
      <c r="M301" s="4">
        <f>IF($H301=0,"",VLOOKUP($G301,Data!$G$3:$BA$2935,6,FALSE))</f>
        <v>3</v>
      </c>
      <c r="N301" s="4">
        <f>IF($H301=0,"",VLOOKUP($G301,Data!$G$3:$BA$2935,7,FALSE))</f>
        <v>0</v>
      </c>
      <c r="O301" s="4">
        <f>IF($H301=0,"",VLOOKUP($G301,Data!$G$3:$BA$2935,8,FALSE))</f>
        <v>5</v>
      </c>
      <c r="P301" s="4">
        <f>IF($H301=0,"",VLOOKUP($G301,Data!$G$3:$BA$2935,9,FALSE))</f>
        <v>1</v>
      </c>
      <c r="Q301" s="4">
        <f>IF($H301=0,"",VLOOKUP($G301,Data!$G$3:$BA$2935,10,FALSE))</f>
        <v>2.5</v>
      </c>
      <c r="R301" s="4">
        <f>IF($H301=0,"",VLOOKUP($G301,Data!$G$3:$BA$2935,11,FALSE))</f>
        <v>2.5</v>
      </c>
      <c r="S301" s="4">
        <f>IF($H301=0,"",VLOOKUP($G301,Data!$G$3:$BA$2935,12,FALSE))</f>
        <v>0</v>
      </c>
      <c r="T301" s="4">
        <f>IF($H301=0,"",VLOOKUP($G301,Data!$G$3:$BA$2935,13,FALSE))</f>
        <v>2.5</v>
      </c>
      <c r="U301" s="4">
        <f>IF($H301=0,"",VLOOKUP($G301,Data!$G$3:$BA$2935,14,FALSE))</f>
        <v>0</v>
      </c>
      <c r="V301" s="4">
        <f>IF($H301=0,"",VLOOKUP($G301,Data!$G$3:$BA$2935,15,FALSE))</f>
        <v>2.5</v>
      </c>
      <c r="W301" s="4">
        <f>IF($H301=0,"",VLOOKUP($G301,Data!$G$3:$BA$2935,16,FALSE))</f>
        <v>0.39</v>
      </c>
      <c r="X301" s="4">
        <f>IF($H301=0,"",VLOOKUP($G301,Data!$G$3:$BA$2935,17,FALSE))</f>
        <v>1</v>
      </c>
      <c r="Y301" s="4">
        <f>IF($H301=0,"",VLOOKUP($G301,Data!$G$3:$BA$2935,18,FALSE))</f>
        <v>0</v>
      </c>
      <c r="Z301" s="4">
        <f>IF($H301=0,"",VLOOKUP($G301,Data!$G$3:$BA$2935,19,FALSE))</f>
        <v>0.1</v>
      </c>
      <c r="AA301" s="4">
        <f>IF($H301=0,"",VLOOKUP($G301,Data!$G$3:$BA$2935,20,FALSE))</f>
        <v>6.5</v>
      </c>
      <c r="AB301" s="4">
        <f>IF($H301=0,"",VLOOKUP($G301,Data!$G$3:$BA$2935,21,FALSE))</f>
        <v>0.44</v>
      </c>
      <c r="AC301" s="4">
        <f>IF($H301=0,"",VLOOKUP($G301,Data!$G$3:$BA$2935,22,FALSE))</f>
        <v>0.08</v>
      </c>
      <c r="AD301" s="4">
        <f>IF($H301=0,"",VLOOKUP($G301,Data!$G$3:$BA$2935,23,FALSE))</f>
        <v>0.2</v>
      </c>
      <c r="AE301" s="4">
        <f>IF($H301=0,"",VLOOKUP($G301,Data!$G$3:$BA$2935,24,FALSE))</f>
        <v>0.98</v>
      </c>
      <c r="AF301" s="4">
        <f>IF($H301=0,"",VLOOKUP($G301,Data!$G$3:$BA$2935,25,FALSE))</f>
        <v>0.1</v>
      </c>
      <c r="AG301" s="4">
        <f>IF($H301=0,"",VLOOKUP($G301,Data!$G$3:$BA$2935,26,FALSE))</f>
        <v>-0.1</v>
      </c>
      <c r="AH301" s="4" t="str">
        <f>IF($H301=0,"",VLOOKUP($G301,Data!$G$3:$BA$2935,27,FALSE))</f>
        <v>/</v>
      </c>
      <c r="AI301" s="4" t="str">
        <f>IF($H301=0,"",VLOOKUP($G301,Data!$G$3:$BA$2935,28,FALSE))</f>
        <v>/</v>
      </c>
      <c r="AJ301" s="4" t="str">
        <f>IF($H301=0,"",VLOOKUP($G301,Data!$G$3:$BA$2935,29,FALSE))</f>
        <v/>
      </c>
      <c r="AK301" s="4" t="str">
        <f>IF($H301=0,"",VLOOKUP($G301,Data!$G$3:$BA$2935,30,FALSE))</f>
        <v/>
      </c>
      <c r="AL301" s="4" t="str">
        <f>IF($H301=0,"",VLOOKUP($G301,Data!$G$3:$BA$2935,31,FALSE))</f>
        <v/>
      </c>
      <c r="AM301" s="4" t="str">
        <f>IF($H301=0,"",VLOOKUP($G301,Data!$G$3:$BA$2935,32,FALSE))</f>
        <v/>
      </c>
      <c r="AN301" s="4" t="str">
        <f>IF($H301=0,"",VLOOKUP($G301,Data!$G$3:$BA$2935,33,FALSE))</f>
        <v/>
      </c>
      <c r="AO301" s="4" t="str">
        <f>IF($H301=0,"",VLOOKUP($G301,Data!$G$3:$BA$2935,34,FALSE))</f>
        <v/>
      </c>
      <c r="AP301" s="4" t="str">
        <f>IF($H301=0,"",VLOOKUP($G301,Data!$G$3:$BA$2935,35,FALSE))</f>
        <v/>
      </c>
      <c r="AQ301" s="4" t="str">
        <f>IF($H301=0,"",VLOOKUP($G301,Data!$G$3:$BA$2935,36,FALSE))</f>
        <v/>
      </c>
      <c r="AR301" s="4" t="str">
        <f>IF($H301=0,"",VLOOKUP($G301,Data!$G$3:$BA$2935,37,FALSE))</f>
        <v/>
      </c>
      <c r="AS301" s="4" t="str">
        <f>IF($H301=0,"",VLOOKUP($G301,Data!$G$3:$BA$2935,38,FALSE))</f>
        <v/>
      </c>
      <c r="AT301" s="4" t="str">
        <f>IF($H301=0,"",VLOOKUP($G301,Data!$G$3:$BA$2935,39,FALSE))</f>
        <v/>
      </c>
    </row>
    <row r="302" spans="1:46" x14ac:dyDescent="0.25">
      <c r="A302" s="4">
        <f>PSSE!A304</f>
        <v>959062</v>
      </c>
      <c r="B302" s="4" t="str">
        <f>PSSE!B304</f>
        <v>DAKPONE2_H1</v>
      </c>
      <c r="C302" s="4">
        <f>PSSE!D304</f>
        <v>6</v>
      </c>
      <c r="D302" s="4">
        <f>PSSE!E304</f>
        <v>7.5</v>
      </c>
      <c r="E302" s="4" t="str">
        <f>PSSE!F304</f>
        <v>TD</v>
      </c>
      <c r="F302" s="4">
        <f>PSSE!G304</f>
        <v>1</v>
      </c>
      <c r="G302" s="4" t="str">
        <f t="shared" si="4"/>
        <v>PSS67.5TD1</v>
      </c>
      <c r="H302" s="4">
        <f>COUNTIF(Data!$G$3:$BA$2935,PSS!$G302)</f>
        <v>1</v>
      </c>
      <c r="I302" s="4" t="str">
        <f>IF($H302=0,"",VLOOKUP($G302,Data!$G$3:$BA$2935,2,FALSE))</f>
        <v>'PSS2A'</v>
      </c>
      <c r="J302" s="4">
        <f>PSSE!C304</f>
        <v>1</v>
      </c>
      <c r="K302" s="4">
        <f>IF($H302=0,"",VLOOKUP($G302,Data!$G$3:$BA$2935,4,FALSE))</f>
        <v>1</v>
      </c>
      <c r="L302" s="4">
        <f>IF($H302=0,"",VLOOKUP($G302,Data!$G$3:$BA$2935,5,FALSE))</f>
        <v>0</v>
      </c>
      <c r="M302" s="4">
        <f>IF($H302=0,"",VLOOKUP($G302,Data!$G$3:$BA$2935,6,FALSE))</f>
        <v>3</v>
      </c>
      <c r="N302" s="4">
        <f>IF($H302=0,"",VLOOKUP($G302,Data!$G$3:$BA$2935,7,FALSE))</f>
        <v>0</v>
      </c>
      <c r="O302" s="4">
        <f>IF($H302=0,"",VLOOKUP($G302,Data!$G$3:$BA$2935,8,FALSE))</f>
        <v>5</v>
      </c>
      <c r="P302" s="4">
        <f>IF($H302=0,"",VLOOKUP($G302,Data!$G$3:$BA$2935,9,FALSE))</f>
        <v>1</v>
      </c>
      <c r="Q302" s="4">
        <f>IF($H302=0,"",VLOOKUP($G302,Data!$G$3:$BA$2935,10,FALSE))</f>
        <v>2.5</v>
      </c>
      <c r="R302" s="4">
        <f>IF($H302=0,"",VLOOKUP($G302,Data!$G$3:$BA$2935,11,FALSE))</f>
        <v>2.5</v>
      </c>
      <c r="S302" s="4">
        <f>IF($H302=0,"",VLOOKUP($G302,Data!$G$3:$BA$2935,12,FALSE))</f>
        <v>0</v>
      </c>
      <c r="T302" s="4">
        <f>IF($H302=0,"",VLOOKUP($G302,Data!$G$3:$BA$2935,13,FALSE))</f>
        <v>2.5</v>
      </c>
      <c r="U302" s="4">
        <f>IF($H302=0,"",VLOOKUP($G302,Data!$G$3:$BA$2935,14,FALSE))</f>
        <v>0</v>
      </c>
      <c r="V302" s="4">
        <f>IF($H302=0,"",VLOOKUP($G302,Data!$G$3:$BA$2935,15,FALSE))</f>
        <v>2.5</v>
      </c>
      <c r="W302" s="4">
        <f>IF($H302=0,"",VLOOKUP($G302,Data!$G$3:$BA$2935,16,FALSE))</f>
        <v>0.39</v>
      </c>
      <c r="X302" s="4">
        <f>IF($H302=0,"",VLOOKUP($G302,Data!$G$3:$BA$2935,17,FALSE))</f>
        <v>1</v>
      </c>
      <c r="Y302" s="4">
        <f>IF($H302=0,"",VLOOKUP($G302,Data!$G$3:$BA$2935,18,FALSE))</f>
        <v>0</v>
      </c>
      <c r="Z302" s="4">
        <f>IF($H302=0,"",VLOOKUP($G302,Data!$G$3:$BA$2935,19,FALSE))</f>
        <v>0.1</v>
      </c>
      <c r="AA302" s="4">
        <f>IF($H302=0,"",VLOOKUP($G302,Data!$G$3:$BA$2935,20,FALSE))</f>
        <v>6.5</v>
      </c>
      <c r="AB302" s="4">
        <f>IF($H302=0,"",VLOOKUP($G302,Data!$G$3:$BA$2935,21,FALSE))</f>
        <v>0.44</v>
      </c>
      <c r="AC302" s="4">
        <f>IF($H302=0,"",VLOOKUP($G302,Data!$G$3:$BA$2935,22,FALSE))</f>
        <v>0.08</v>
      </c>
      <c r="AD302" s="4">
        <f>IF($H302=0,"",VLOOKUP($G302,Data!$G$3:$BA$2935,23,FALSE))</f>
        <v>0.2</v>
      </c>
      <c r="AE302" s="4">
        <f>IF($H302=0,"",VLOOKUP($G302,Data!$G$3:$BA$2935,24,FALSE))</f>
        <v>0.98</v>
      </c>
      <c r="AF302" s="4">
        <f>IF($H302=0,"",VLOOKUP($G302,Data!$G$3:$BA$2935,25,FALSE))</f>
        <v>0.1</v>
      </c>
      <c r="AG302" s="4">
        <f>IF($H302=0,"",VLOOKUP($G302,Data!$G$3:$BA$2935,26,FALSE))</f>
        <v>-0.1</v>
      </c>
      <c r="AH302" s="4" t="str">
        <f>IF($H302=0,"",VLOOKUP($G302,Data!$G$3:$BA$2935,27,FALSE))</f>
        <v>/</v>
      </c>
      <c r="AI302" s="4" t="str">
        <f>IF($H302=0,"",VLOOKUP($G302,Data!$G$3:$BA$2935,28,FALSE))</f>
        <v>/</v>
      </c>
      <c r="AJ302" s="4" t="str">
        <f>IF($H302=0,"",VLOOKUP($G302,Data!$G$3:$BA$2935,29,FALSE))</f>
        <v/>
      </c>
      <c r="AK302" s="4" t="str">
        <f>IF($H302=0,"",VLOOKUP($G302,Data!$G$3:$BA$2935,30,FALSE))</f>
        <v/>
      </c>
      <c r="AL302" s="4" t="str">
        <f>IF($H302=0,"",VLOOKUP($G302,Data!$G$3:$BA$2935,31,FALSE))</f>
        <v/>
      </c>
      <c r="AM302" s="4" t="str">
        <f>IF($H302=0,"",VLOOKUP($G302,Data!$G$3:$BA$2935,32,FALSE))</f>
        <v/>
      </c>
      <c r="AN302" s="4" t="str">
        <f>IF($H302=0,"",VLOOKUP($G302,Data!$G$3:$BA$2935,33,FALSE))</f>
        <v/>
      </c>
      <c r="AO302" s="4" t="str">
        <f>IF($H302=0,"",VLOOKUP($G302,Data!$G$3:$BA$2935,34,FALSE))</f>
        <v/>
      </c>
      <c r="AP302" s="4" t="str">
        <f>IF($H302=0,"",VLOOKUP($G302,Data!$G$3:$BA$2935,35,FALSE))</f>
        <v/>
      </c>
      <c r="AQ302" s="4" t="str">
        <f>IF($H302=0,"",VLOOKUP($G302,Data!$G$3:$BA$2935,36,FALSE))</f>
        <v/>
      </c>
      <c r="AR302" s="4" t="str">
        <f>IF($H302=0,"",VLOOKUP($G302,Data!$G$3:$BA$2935,37,FALSE))</f>
        <v/>
      </c>
      <c r="AS302" s="4" t="str">
        <f>IF($H302=0,"",VLOOKUP($G302,Data!$G$3:$BA$2935,38,FALSE))</f>
        <v/>
      </c>
      <c r="AT302" s="4" t="str">
        <f>IF($H302=0,"",VLOOKUP($G302,Data!$G$3:$BA$2935,39,FALSE))</f>
        <v/>
      </c>
    </row>
    <row r="303" spans="1:46" x14ac:dyDescent="0.25">
      <c r="A303" s="4">
        <f>PSSE!A305</f>
        <v>959063</v>
      </c>
      <c r="B303" s="4" t="str">
        <f>PSSE!B305</f>
        <v>DAKPON2AB_H1</v>
      </c>
      <c r="C303" s="4">
        <f>PSSE!D305</f>
        <v>6</v>
      </c>
      <c r="D303" s="4">
        <f>PSSE!E305</f>
        <v>7.5</v>
      </c>
      <c r="E303" s="4" t="str">
        <f>PSSE!F305</f>
        <v>TD</v>
      </c>
      <c r="F303" s="4">
        <f>PSSE!G305</f>
        <v>1</v>
      </c>
      <c r="G303" s="4" t="str">
        <f t="shared" si="4"/>
        <v>PSS67.5TD1</v>
      </c>
      <c r="H303" s="4">
        <f>COUNTIF(Data!$G$3:$BA$2935,PSS!$G303)</f>
        <v>1</v>
      </c>
      <c r="I303" s="4" t="str">
        <f>IF($H303=0,"",VLOOKUP($G303,Data!$G$3:$BA$2935,2,FALSE))</f>
        <v>'PSS2A'</v>
      </c>
      <c r="J303" s="4">
        <f>PSSE!C305</f>
        <v>1</v>
      </c>
      <c r="K303" s="4">
        <f>IF($H303=0,"",VLOOKUP($G303,Data!$G$3:$BA$2935,4,FALSE))</f>
        <v>1</v>
      </c>
      <c r="L303" s="4">
        <f>IF($H303=0,"",VLOOKUP($G303,Data!$G$3:$BA$2935,5,FALSE))</f>
        <v>0</v>
      </c>
      <c r="M303" s="4">
        <f>IF($H303=0,"",VLOOKUP($G303,Data!$G$3:$BA$2935,6,FALSE))</f>
        <v>3</v>
      </c>
      <c r="N303" s="4">
        <f>IF($H303=0,"",VLOOKUP($G303,Data!$G$3:$BA$2935,7,FALSE))</f>
        <v>0</v>
      </c>
      <c r="O303" s="4">
        <f>IF($H303=0,"",VLOOKUP($G303,Data!$G$3:$BA$2935,8,FALSE))</f>
        <v>5</v>
      </c>
      <c r="P303" s="4">
        <f>IF($H303=0,"",VLOOKUP($G303,Data!$G$3:$BA$2935,9,FALSE))</f>
        <v>1</v>
      </c>
      <c r="Q303" s="4">
        <f>IF($H303=0,"",VLOOKUP($G303,Data!$G$3:$BA$2935,10,FALSE))</f>
        <v>2.5</v>
      </c>
      <c r="R303" s="4">
        <f>IF($H303=0,"",VLOOKUP($G303,Data!$G$3:$BA$2935,11,FALSE))</f>
        <v>2.5</v>
      </c>
      <c r="S303" s="4">
        <f>IF($H303=0,"",VLOOKUP($G303,Data!$G$3:$BA$2935,12,FALSE))</f>
        <v>0</v>
      </c>
      <c r="T303" s="4">
        <f>IF($H303=0,"",VLOOKUP($G303,Data!$G$3:$BA$2935,13,FALSE))</f>
        <v>2.5</v>
      </c>
      <c r="U303" s="4">
        <f>IF($H303=0,"",VLOOKUP($G303,Data!$G$3:$BA$2935,14,FALSE))</f>
        <v>0</v>
      </c>
      <c r="V303" s="4">
        <f>IF($H303=0,"",VLOOKUP($G303,Data!$G$3:$BA$2935,15,FALSE))</f>
        <v>2.5</v>
      </c>
      <c r="W303" s="4">
        <f>IF($H303=0,"",VLOOKUP($G303,Data!$G$3:$BA$2935,16,FALSE))</f>
        <v>0.39</v>
      </c>
      <c r="X303" s="4">
        <f>IF($H303=0,"",VLOOKUP($G303,Data!$G$3:$BA$2935,17,FALSE))</f>
        <v>1</v>
      </c>
      <c r="Y303" s="4">
        <f>IF($H303=0,"",VLOOKUP($G303,Data!$G$3:$BA$2935,18,FALSE))</f>
        <v>0</v>
      </c>
      <c r="Z303" s="4">
        <f>IF($H303=0,"",VLOOKUP($G303,Data!$G$3:$BA$2935,19,FALSE))</f>
        <v>0.1</v>
      </c>
      <c r="AA303" s="4">
        <f>IF($H303=0,"",VLOOKUP($G303,Data!$G$3:$BA$2935,20,FALSE))</f>
        <v>6.5</v>
      </c>
      <c r="AB303" s="4">
        <f>IF($H303=0,"",VLOOKUP($G303,Data!$G$3:$BA$2935,21,FALSE))</f>
        <v>0.44</v>
      </c>
      <c r="AC303" s="4">
        <f>IF($H303=0,"",VLOOKUP($G303,Data!$G$3:$BA$2935,22,FALSE))</f>
        <v>0.08</v>
      </c>
      <c r="AD303" s="4">
        <f>IF($H303=0,"",VLOOKUP($G303,Data!$G$3:$BA$2935,23,FALSE))</f>
        <v>0.2</v>
      </c>
      <c r="AE303" s="4">
        <f>IF($H303=0,"",VLOOKUP($G303,Data!$G$3:$BA$2935,24,FALSE))</f>
        <v>0.98</v>
      </c>
      <c r="AF303" s="4">
        <f>IF($H303=0,"",VLOOKUP($G303,Data!$G$3:$BA$2935,25,FALSE))</f>
        <v>0.1</v>
      </c>
      <c r="AG303" s="4">
        <f>IF($H303=0,"",VLOOKUP($G303,Data!$G$3:$BA$2935,26,FALSE))</f>
        <v>-0.1</v>
      </c>
      <c r="AH303" s="4" t="str">
        <f>IF($H303=0,"",VLOOKUP($G303,Data!$G$3:$BA$2935,27,FALSE))</f>
        <v>/</v>
      </c>
      <c r="AI303" s="4" t="str">
        <f>IF($H303=0,"",VLOOKUP($G303,Data!$G$3:$BA$2935,28,FALSE))</f>
        <v>/</v>
      </c>
      <c r="AJ303" s="4" t="str">
        <f>IF($H303=0,"",VLOOKUP($G303,Data!$G$3:$BA$2935,29,FALSE))</f>
        <v/>
      </c>
      <c r="AK303" s="4" t="str">
        <f>IF($H303=0,"",VLOOKUP($G303,Data!$G$3:$BA$2935,30,FALSE))</f>
        <v/>
      </c>
      <c r="AL303" s="4" t="str">
        <f>IF($H303=0,"",VLOOKUP($G303,Data!$G$3:$BA$2935,31,FALSE))</f>
        <v/>
      </c>
      <c r="AM303" s="4" t="str">
        <f>IF($H303=0,"",VLOOKUP($G303,Data!$G$3:$BA$2935,32,FALSE))</f>
        <v/>
      </c>
      <c r="AN303" s="4" t="str">
        <f>IF($H303=0,"",VLOOKUP($G303,Data!$G$3:$BA$2935,33,FALSE))</f>
        <v/>
      </c>
      <c r="AO303" s="4" t="str">
        <f>IF($H303=0,"",VLOOKUP($G303,Data!$G$3:$BA$2935,34,FALSE))</f>
        <v/>
      </c>
      <c r="AP303" s="4" t="str">
        <f>IF($H303=0,"",VLOOKUP($G303,Data!$G$3:$BA$2935,35,FALSE))</f>
        <v/>
      </c>
      <c r="AQ303" s="4" t="str">
        <f>IF($H303=0,"",VLOOKUP($G303,Data!$G$3:$BA$2935,36,FALSE))</f>
        <v/>
      </c>
      <c r="AR303" s="4" t="str">
        <f>IF($H303=0,"",VLOOKUP($G303,Data!$G$3:$BA$2935,37,FALSE))</f>
        <v/>
      </c>
      <c r="AS303" s="4" t="str">
        <f>IF($H303=0,"",VLOOKUP($G303,Data!$G$3:$BA$2935,38,FALSE))</f>
        <v/>
      </c>
      <c r="AT303" s="4" t="str">
        <f>IF($H303=0,"",VLOOKUP($G303,Data!$G$3:$BA$2935,39,FALSE))</f>
        <v/>
      </c>
    </row>
    <row r="304" spans="1:46" x14ac:dyDescent="0.25">
      <c r="A304" s="4">
        <f>PSSE!A306</f>
        <v>959071</v>
      </c>
      <c r="B304" s="4" t="str">
        <f>PSSE!B306</f>
        <v>DAKRING1A_H1</v>
      </c>
      <c r="C304" s="4">
        <f>PSSE!D306</f>
        <v>6</v>
      </c>
      <c r="D304" s="4">
        <f>PSSE!E306</f>
        <v>7.5</v>
      </c>
      <c r="E304" s="4" t="str">
        <f>PSSE!F306</f>
        <v>TD</v>
      </c>
      <c r="F304" s="4">
        <f>PSSE!G306</f>
        <v>1</v>
      </c>
      <c r="G304" s="4" t="str">
        <f t="shared" si="4"/>
        <v>PSS67.5TD1</v>
      </c>
      <c r="H304" s="4">
        <f>COUNTIF(Data!$G$3:$BA$2935,PSS!$G304)</f>
        <v>1</v>
      </c>
      <c r="I304" s="4" t="str">
        <f>IF($H304=0,"",VLOOKUP($G304,Data!$G$3:$BA$2935,2,FALSE))</f>
        <v>'PSS2A'</v>
      </c>
      <c r="J304" s="4">
        <f>PSSE!C306</f>
        <v>1</v>
      </c>
      <c r="K304" s="4">
        <f>IF($H304=0,"",VLOOKUP($G304,Data!$G$3:$BA$2935,4,FALSE))</f>
        <v>1</v>
      </c>
      <c r="L304" s="4">
        <f>IF($H304=0,"",VLOOKUP($G304,Data!$G$3:$BA$2935,5,FALSE))</f>
        <v>0</v>
      </c>
      <c r="M304" s="4">
        <f>IF($H304=0,"",VLOOKUP($G304,Data!$G$3:$BA$2935,6,FALSE))</f>
        <v>3</v>
      </c>
      <c r="N304" s="4">
        <f>IF($H304=0,"",VLOOKUP($G304,Data!$G$3:$BA$2935,7,FALSE))</f>
        <v>0</v>
      </c>
      <c r="O304" s="4">
        <f>IF($H304=0,"",VLOOKUP($G304,Data!$G$3:$BA$2935,8,FALSE))</f>
        <v>5</v>
      </c>
      <c r="P304" s="4">
        <f>IF($H304=0,"",VLOOKUP($G304,Data!$G$3:$BA$2935,9,FALSE))</f>
        <v>1</v>
      </c>
      <c r="Q304" s="4">
        <f>IF($H304=0,"",VLOOKUP($G304,Data!$G$3:$BA$2935,10,FALSE))</f>
        <v>2.5</v>
      </c>
      <c r="R304" s="4">
        <f>IF($H304=0,"",VLOOKUP($G304,Data!$G$3:$BA$2935,11,FALSE))</f>
        <v>2.5</v>
      </c>
      <c r="S304" s="4">
        <f>IF($H304=0,"",VLOOKUP($G304,Data!$G$3:$BA$2935,12,FALSE))</f>
        <v>0</v>
      </c>
      <c r="T304" s="4">
        <f>IF($H304=0,"",VLOOKUP($G304,Data!$G$3:$BA$2935,13,FALSE))</f>
        <v>2.5</v>
      </c>
      <c r="U304" s="4">
        <f>IF($H304=0,"",VLOOKUP($G304,Data!$G$3:$BA$2935,14,FALSE))</f>
        <v>0</v>
      </c>
      <c r="V304" s="4">
        <f>IF($H304=0,"",VLOOKUP($G304,Data!$G$3:$BA$2935,15,FALSE))</f>
        <v>2.5</v>
      </c>
      <c r="W304" s="4">
        <f>IF($H304=0,"",VLOOKUP($G304,Data!$G$3:$BA$2935,16,FALSE))</f>
        <v>0.39</v>
      </c>
      <c r="X304" s="4">
        <f>IF($H304=0,"",VLOOKUP($G304,Data!$G$3:$BA$2935,17,FALSE))</f>
        <v>1</v>
      </c>
      <c r="Y304" s="4">
        <f>IF($H304=0,"",VLOOKUP($G304,Data!$G$3:$BA$2935,18,FALSE))</f>
        <v>0</v>
      </c>
      <c r="Z304" s="4">
        <f>IF($H304=0,"",VLOOKUP($G304,Data!$G$3:$BA$2935,19,FALSE))</f>
        <v>0.1</v>
      </c>
      <c r="AA304" s="4">
        <f>IF($H304=0,"",VLOOKUP($G304,Data!$G$3:$BA$2935,20,FALSE))</f>
        <v>6.5</v>
      </c>
      <c r="AB304" s="4">
        <f>IF($H304=0,"",VLOOKUP($G304,Data!$G$3:$BA$2935,21,FALSE))</f>
        <v>0.44</v>
      </c>
      <c r="AC304" s="4">
        <f>IF($H304=0,"",VLOOKUP($G304,Data!$G$3:$BA$2935,22,FALSE))</f>
        <v>0.08</v>
      </c>
      <c r="AD304" s="4">
        <f>IF($H304=0,"",VLOOKUP($G304,Data!$G$3:$BA$2935,23,FALSE))</f>
        <v>0.2</v>
      </c>
      <c r="AE304" s="4">
        <f>IF($H304=0,"",VLOOKUP($G304,Data!$G$3:$BA$2935,24,FALSE))</f>
        <v>0.98</v>
      </c>
      <c r="AF304" s="4">
        <f>IF($H304=0,"",VLOOKUP($G304,Data!$G$3:$BA$2935,25,FALSE))</f>
        <v>0.1</v>
      </c>
      <c r="AG304" s="4">
        <f>IF($H304=0,"",VLOOKUP($G304,Data!$G$3:$BA$2935,26,FALSE))</f>
        <v>-0.1</v>
      </c>
      <c r="AH304" s="4" t="str">
        <f>IF($H304=0,"",VLOOKUP($G304,Data!$G$3:$BA$2935,27,FALSE))</f>
        <v>/</v>
      </c>
      <c r="AI304" s="4" t="str">
        <f>IF($H304=0,"",VLOOKUP($G304,Data!$G$3:$BA$2935,28,FALSE))</f>
        <v>/</v>
      </c>
      <c r="AJ304" s="4" t="str">
        <f>IF($H304=0,"",VLOOKUP($G304,Data!$G$3:$BA$2935,29,FALSE))</f>
        <v/>
      </c>
      <c r="AK304" s="4" t="str">
        <f>IF($H304=0,"",VLOOKUP($G304,Data!$G$3:$BA$2935,30,FALSE))</f>
        <v/>
      </c>
      <c r="AL304" s="4" t="str">
        <f>IF($H304=0,"",VLOOKUP($G304,Data!$G$3:$BA$2935,31,FALSE))</f>
        <v/>
      </c>
      <c r="AM304" s="4" t="str">
        <f>IF($H304=0,"",VLOOKUP($G304,Data!$G$3:$BA$2935,32,FALSE))</f>
        <v/>
      </c>
      <c r="AN304" s="4" t="str">
        <f>IF($H304=0,"",VLOOKUP($G304,Data!$G$3:$BA$2935,33,FALSE))</f>
        <v/>
      </c>
      <c r="AO304" s="4" t="str">
        <f>IF($H304=0,"",VLOOKUP($G304,Data!$G$3:$BA$2935,34,FALSE))</f>
        <v/>
      </c>
      <c r="AP304" s="4" t="str">
        <f>IF($H304=0,"",VLOOKUP($G304,Data!$G$3:$BA$2935,35,FALSE))</f>
        <v/>
      </c>
      <c r="AQ304" s="4" t="str">
        <f>IF($H304=0,"",VLOOKUP($G304,Data!$G$3:$BA$2935,36,FALSE))</f>
        <v/>
      </c>
      <c r="AR304" s="4" t="str">
        <f>IF($H304=0,"",VLOOKUP($G304,Data!$G$3:$BA$2935,37,FALSE))</f>
        <v/>
      </c>
      <c r="AS304" s="4" t="str">
        <f>IF($H304=0,"",VLOOKUP($G304,Data!$G$3:$BA$2935,38,FALSE))</f>
        <v/>
      </c>
      <c r="AT304" s="4" t="str">
        <f>IF($H304=0,"",VLOOKUP($G304,Data!$G$3:$BA$2935,39,FALSE))</f>
        <v/>
      </c>
    </row>
    <row r="305" spans="1:46" x14ac:dyDescent="0.25">
      <c r="A305" s="4">
        <f>PSSE!A307</f>
        <v>959072</v>
      </c>
      <c r="B305" s="4" t="str">
        <f>PSSE!B307</f>
        <v>DAKRING1B_H1</v>
      </c>
      <c r="C305" s="4">
        <f>PSSE!D307</f>
        <v>6</v>
      </c>
      <c r="D305" s="4">
        <f>PSSE!E307</f>
        <v>7.5</v>
      </c>
      <c r="E305" s="4" t="str">
        <f>PSSE!F307</f>
        <v>TD</v>
      </c>
      <c r="F305" s="4">
        <f>PSSE!G307</f>
        <v>1</v>
      </c>
      <c r="G305" s="4" t="str">
        <f t="shared" si="4"/>
        <v>PSS67.5TD1</v>
      </c>
      <c r="H305" s="4">
        <f>COUNTIF(Data!$G$3:$BA$2935,PSS!$G305)</f>
        <v>1</v>
      </c>
      <c r="I305" s="4" t="str">
        <f>IF($H305=0,"",VLOOKUP($G305,Data!$G$3:$BA$2935,2,FALSE))</f>
        <v>'PSS2A'</v>
      </c>
      <c r="J305" s="4">
        <f>PSSE!C307</f>
        <v>1</v>
      </c>
      <c r="K305" s="4">
        <f>IF($H305=0,"",VLOOKUP($G305,Data!$G$3:$BA$2935,4,FALSE))</f>
        <v>1</v>
      </c>
      <c r="L305" s="4">
        <f>IF($H305=0,"",VLOOKUP($G305,Data!$G$3:$BA$2935,5,FALSE))</f>
        <v>0</v>
      </c>
      <c r="M305" s="4">
        <f>IF($H305=0,"",VLOOKUP($G305,Data!$G$3:$BA$2935,6,FALSE))</f>
        <v>3</v>
      </c>
      <c r="N305" s="4">
        <f>IF($H305=0,"",VLOOKUP($G305,Data!$G$3:$BA$2935,7,FALSE))</f>
        <v>0</v>
      </c>
      <c r="O305" s="4">
        <f>IF($H305=0,"",VLOOKUP($G305,Data!$G$3:$BA$2935,8,FALSE))</f>
        <v>5</v>
      </c>
      <c r="P305" s="4">
        <f>IF($H305=0,"",VLOOKUP($G305,Data!$G$3:$BA$2935,9,FALSE))</f>
        <v>1</v>
      </c>
      <c r="Q305" s="4">
        <f>IF($H305=0,"",VLOOKUP($G305,Data!$G$3:$BA$2935,10,FALSE))</f>
        <v>2.5</v>
      </c>
      <c r="R305" s="4">
        <f>IF($H305=0,"",VLOOKUP($G305,Data!$G$3:$BA$2935,11,FALSE))</f>
        <v>2.5</v>
      </c>
      <c r="S305" s="4">
        <f>IF($H305=0,"",VLOOKUP($G305,Data!$G$3:$BA$2935,12,FALSE))</f>
        <v>0</v>
      </c>
      <c r="T305" s="4">
        <f>IF($H305=0,"",VLOOKUP($G305,Data!$G$3:$BA$2935,13,FALSE))</f>
        <v>2.5</v>
      </c>
      <c r="U305" s="4">
        <f>IF($H305=0,"",VLOOKUP($G305,Data!$G$3:$BA$2935,14,FALSE))</f>
        <v>0</v>
      </c>
      <c r="V305" s="4">
        <f>IF($H305=0,"",VLOOKUP($G305,Data!$G$3:$BA$2935,15,FALSE))</f>
        <v>2.5</v>
      </c>
      <c r="W305" s="4">
        <f>IF($H305=0,"",VLOOKUP($G305,Data!$G$3:$BA$2935,16,FALSE))</f>
        <v>0.39</v>
      </c>
      <c r="X305" s="4">
        <f>IF($H305=0,"",VLOOKUP($G305,Data!$G$3:$BA$2935,17,FALSE))</f>
        <v>1</v>
      </c>
      <c r="Y305" s="4">
        <f>IF($H305=0,"",VLOOKUP($G305,Data!$G$3:$BA$2935,18,FALSE))</f>
        <v>0</v>
      </c>
      <c r="Z305" s="4">
        <f>IF($H305=0,"",VLOOKUP($G305,Data!$G$3:$BA$2935,19,FALSE))</f>
        <v>0.1</v>
      </c>
      <c r="AA305" s="4">
        <f>IF($H305=0,"",VLOOKUP($G305,Data!$G$3:$BA$2935,20,FALSE))</f>
        <v>6.5</v>
      </c>
      <c r="AB305" s="4">
        <f>IF($H305=0,"",VLOOKUP($G305,Data!$G$3:$BA$2935,21,FALSE))</f>
        <v>0.44</v>
      </c>
      <c r="AC305" s="4">
        <f>IF($H305=0,"",VLOOKUP($G305,Data!$G$3:$BA$2935,22,FALSE))</f>
        <v>0.08</v>
      </c>
      <c r="AD305" s="4">
        <f>IF($H305=0,"",VLOOKUP($G305,Data!$G$3:$BA$2935,23,FALSE))</f>
        <v>0.2</v>
      </c>
      <c r="AE305" s="4">
        <f>IF($H305=0,"",VLOOKUP($G305,Data!$G$3:$BA$2935,24,FALSE))</f>
        <v>0.98</v>
      </c>
      <c r="AF305" s="4">
        <f>IF($H305=0,"",VLOOKUP($G305,Data!$G$3:$BA$2935,25,FALSE))</f>
        <v>0.1</v>
      </c>
      <c r="AG305" s="4">
        <f>IF($H305=0,"",VLOOKUP($G305,Data!$G$3:$BA$2935,26,FALSE))</f>
        <v>-0.1</v>
      </c>
      <c r="AH305" s="4" t="str">
        <f>IF($H305=0,"",VLOOKUP($G305,Data!$G$3:$BA$2935,27,FALSE))</f>
        <v>/</v>
      </c>
      <c r="AI305" s="4" t="str">
        <f>IF($H305=0,"",VLOOKUP($G305,Data!$G$3:$BA$2935,28,FALSE))</f>
        <v>/</v>
      </c>
      <c r="AJ305" s="4" t="str">
        <f>IF($H305=0,"",VLOOKUP($G305,Data!$G$3:$BA$2935,29,FALSE))</f>
        <v/>
      </c>
      <c r="AK305" s="4" t="str">
        <f>IF($H305=0,"",VLOOKUP($G305,Data!$G$3:$BA$2935,30,FALSE))</f>
        <v/>
      </c>
      <c r="AL305" s="4" t="str">
        <f>IF($H305=0,"",VLOOKUP($G305,Data!$G$3:$BA$2935,31,FALSE))</f>
        <v/>
      </c>
      <c r="AM305" s="4" t="str">
        <f>IF($H305=0,"",VLOOKUP($G305,Data!$G$3:$BA$2935,32,FALSE))</f>
        <v/>
      </c>
      <c r="AN305" s="4" t="str">
        <f>IF($H305=0,"",VLOOKUP($G305,Data!$G$3:$BA$2935,33,FALSE))</f>
        <v/>
      </c>
      <c r="AO305" s="4" t="str">
        <f>IF($H305=0,"",VLOOKUP($G305,Data!$G$3:$BA$2935,34,FALSE))</f>
        <v/>
      </c>
      <c r="AP305" s="4" t="str">
        <f>IF($H305=0,"",VLOOKUP($G305,Data!$G$3:$BA$2935,35,FALSE))</f>
        <v/>
      </c>
      <c r="AQ305" s="4" t="str">
        <f>IF($H305=0,"",VLOOKUP($G305,Data!$G$3:$BA$2935,36,FALSE))</f>
        <v/>
      </c>
      <c r="AR305" s="4" t="str">
        <f>IF($H305=0,"",VLOOKUP($G305,Data!$G$3:$BA$2935,37,FALSE))</f>
        <v/>
      </c>
      <c r="AS305" s="4" t="str">
        <f>IF($H305=0,"",VLOOKUP($G305,Data!$G$3:$BA$2935,38,FALSE))</f>
        <v/>
      </c>
      <c r="AT305" s="4" t="str">
        <f>IF($H305=0,"",VLOOKUP($G305,Data!$G$3:$BA$2935,39,FALSE))</f>
        <v/>
      </c>
    </row>
    <row r="306" spans="1:46" x14ac:dyDescent="0.25">
      <c r="A306" s="4">
        <f>PSSE!A308</f>
        <v>959073</v>
      </c>
      <c r="B306" s="4" t="str">
        <f>PSSE!B308</f>
        <v>DAKRING2_H1</v>
      </c>
      <c r="C306" s="4">
        <f>PSSE!D308</f>
        <v>6</v>
      </c>
      <c r="D306" s="4">
        <f>PSSE!E308</f>
        <v>7.5</v>
      </c>
      <c r="E306" s="4" t="str">
        <f>PSSE!F308</f>
        <v>TD</v>
      </c>
      <c r="F306" s="4">
        <f>PSSE!G308</f>
        <v>1</v>
      </c>
      <c r="G306" s="4" t="str">
        <f t="shared" si="4"/>
        <v>PSS67.5TD1</v>
      </c>
      <c r="H306" s="4">
        <f>COUNTIF(Data!$G$3:$BA$2935,PSS!$G306)</f>
        <v>1</v>
      </c>
      <c r="I306" s="4" t="str">
        <f>IF($H306=0,"",VLOOKUP($G306,Data!$G$3:$BA$2935,2,FALSE))</f>
        <v>'PSS2A'</v>
      </c>
      <c r="J306" s="4">
        <f>PSSE!C308</f>
        <v>1</v>
      </c>
      <c r="K306" s="4">
        <f>IF($H306=0,"",VLOOKUP($G306,Data!$G$3:$BA$2935,4,FALSE))</f>
        <v>1</v>
      </c>
      <c r="L306" s="4">
        <f>IF($H306=0,"",VLOOKUP($G306,Data!$G$3:$BA$2935,5,FALSE))</f>
        <v>0</v>
      </c>
      <c r="M306" s="4">
        <f>IF($H306=0,"",VLOOKUP($G306,Data!$G$3:$BA$2935,6,FALSE))</f>
        <v>3</v>
      </c>
      <c r="N306" s="4">
        <f>IF($H306=0,"",VLOOKUP($G306,Data!$G$3:$BA$2935,7,FALSE))</f>
        <v>0</v>
      </c>
      <c r="O306" s="4">
        <f>IF($H306=0,"",VLOOKUP($G306,Data!$G$3:$BA$2935,8,FALSE))</f>
        <v>5</v>
      </c>
      <c r="P306" s="4">
        <f>IF($H306=0,"",VLOOKUP($G306,Data!$G$3:$BA$2935,9,FALSE))</f>
        <v>1</v>
      </c>
      <c r="Q306" s="4">
        <f>IF($H306=0,"",VLOOKUP($G306,Data!$G$3:$BA$2935,10,FALSE))</f>
        <v>2.5</v>
      </c>
      <c r="R306" s="4">
        <f>IF($H306=0,"",VLOOKUP($G306,Data!$G$3:$BA$2935,11,FALSE))</f>
        <v>2.5</v>
      </c>
      <c r="S306" s="4">
        <f>IF($H306=0,"",VLOOKUP($G306,Data!$G$3:$BA$2935,12,FALSE))</f>
        <v>0</v>
      </c>
      <c r="T306" s="4">
        <f>IF($H306=0,"",VLOOKUP($G306,Data!$G$3:$BA$2935,13,FALSE))</f>
        <v>2.5</v>
      </c>
      <c r="U306" s="4">
        <f>IF($H306=0,"",VLOOKUP($G306,Data!$G$3:$BA$2935,14,FALSE))</f>
        <v>0</v>
      </c>
      <c r="V306" s="4">
        <f>IF($H306=0,"",VLOOKUP($G306,Data!$G$3:$BA$2935,15,FALSE))</f>
        <v>2.5</v>
      </c>
      <c r="W306" s="4">
        <f>IF($H306=0,"",VLOOKUP($G306,Data!$G$3:$BA$2935,16,FALSE))</f>
        <v>0.39</v>
      </c>
      <c r="X306" s="4">
        <f>IF($H306=0,"",VLOOKUP($G306,Data!$G$3:$BA$2935,17,FALSE))</f>
        <v>1</v>
      </c>
      <c r="Y306" s="4">
        <f>IF($H306=0,"",VLOOKUP($G306,Data!$G$3:$BA$2935,18,FALSE))</f>
        <v>0</v>
      </c>
      <c r="Z306" s="4">
        <f>IF($H306=0,"",VLOOKUP($G306,Data!$G$3:$BA$2935,19,FALSE))</f>
        <v>0.1</v>
      </c>
      <c r="AA306" s="4">
        <f>IF($H306=0,"",VLOOKUP($G306,Data!$G$3:$BA$2935,20,FALSE))</f>
        <v>6.5</v>
      </c>
      <c r="AB306" s="4">
        <f>IF($H306=0,"",VLOOKUP($G306,Data!$G$3:$BA$2935,21,FALSE))</f>
        <v>0.44</v>
      </c>
      <c r="AC306" s="4">
        <f>IF($H306=0,"",VLOOKUP($G306,Data!$G$3:$BA$2935,22,FALSE))</f>
        <v>0.08</v>
      </c>
      <c r="AD306" s="4">
        <f>IF($H306=0,"",VLOOKUP($G306,Data!$G$3:$BA$2935,23,FALSE))</f>
        <v>0.2</v>
      </c>
      <c r="AE306" s="4">
        <f>IF($H306=0,"",VLOOKUP($G306,Data!$G$3:$BA$2935,24,FALSE))</f>
        <v>0.98</v>
      </c>
      <c r="AF306" s="4">
        <f>IF($H306=0,"",VLOOKUP($G306,Data!$G$3:$BA$2935,25,FALSE))</f>
        <v>0.1</v>
      </c>
      <c r="AG306" s="4">
        <f>IF($H306=0,"",VLOOKUP($G306,Data!$G$3:$BA$2935,26,FALSE))</f>
        <v>-0.1</v>
      </c>
      <c r="AH306" s="4" t="str">
        <f>IF($H306=0,"",VLOOKUP($G306,Data!$G$3:$BA$2935,27,FALSE))</f>
        <v>/</v>
      </c>
      <c r="AI306" s="4" t="str">
        <f>IF($H306=0,"",VLOOKUP($G306,Data!$G$3:$BA$2935,28,FALSE))</f>
        <v>/</v>
      </c>
      <c r="AJ306" s="4" t="str">
        <f>IF($H306=0,"",VLOOKUP($G306,Data!$G$3:$BA$2935,29,FALSE))</f>
        <v/>
      </c>
      <c r="AK306" s="4" t="str">
        <f>IF($H306=0,"",VLOOKUP($G306,Data!$G$3:$BA$2935,30,FALSE))</f>
        <v/>
      </c>
      <c r="AL306" s="4" t="str">
        <f>IF($H306=0,"",VLOOKUP($G306,Data!$G$3:$BA$2935,31,FALSE))</f>
        <v/>
      </c>
      <c r="AM306" s="4" t="str">
        <f>IF($H306=0,"",VLOOKUP($G306,Data!$G$3:$BA$2935,32,FALSE))</f>
        <v/>
      </c>
      <c r="AN306" s="4" t="str">
        <f>IF($H306=0,"",VLOOKUP($G306,Data!$G$3:$BA$2935,33,FALSE))</f>
        <v/>
      </c>
      <c r="AO306" s="4" t="str">
        <f>IF($H306=0,"",VLOOKUP($G306,Data!$G$3:$BA$2935,34,FALSE))</f>
        <v/>
      </c>
      <c r="AP306" s="4" t="str">
        <f>IF($H306=0,"",VLOOKUP($G306,Data!$G$3:$BA$2935,35,FALSE))</f>
        <v/>
      </c>
      <c r="AQ306" s="4" t="str">
        <f>IF($H306=0,"",VLOOKUP($G306,Data!$G$3:$BA$2935,36,FALSE))</f>
        <v/>
      </c>
      <c r="AR306" s="4" t="str">
        <f>IF($H306=0,"",VLOOKUP($G306,Data!$G$3:$BA$2935,37,FALSE))</f>
        <v/>
      </c>
      <c r="AS306" s="4" t="str">
        <f>IF($H306=0,"",VLOOKUP($G306,Data!$G$3:$BA$2935,38,FALSE))</f>
        <v/>
      </c>
      <c r="AT306" s="4" t="str">
        <f>IF($H306=0,"",VLOOKUP($G306,Data!$G$3:$BA$2935,39,FALSE))</f>
        <v/>
      </c>
    </row>
    <row r="307" spans="1:46" x14ac:dyDescent="0.25">
      <c r="A307" s="4">
        <f>PSSE!A309</f>
        <v>959074</v>
      </c>
      <c r="B307" s="4" t="str">
        <f>PSSE!B309</f>
        <v>DAKSAO_H1</v>
      </c>
      <c r="C307" s="4">
        <f>PSSE!D309</f>
        <v>6</v>
      </c>
      <c r="D307" s="4">
        <f>PSSE!E309</f>
        <v>7.5</v>
      </c>
      <c r="E307" s="4" t="str">
        <f>PSSE!F309</f>
        <v>TD</v>
      </c>
      <c r="F307" s="4">
        <f>PSSE!G309</f>
        <v>1</v>
      </c>
      <c r="G307" s="4" t="str">
        <f t="shared" si="4"/>
        <v>PSS67.5TD1</v>
      </c>
      <c r="H307" s="4">
        <f>COUNTIF(Data!$G$3:$BA$2935,PSS!$G307)</f>
        <v>1</v>
      </c>
      <c r="I307" s="4" t="str">
        <f>IF($H307=0,"",VLOOKUP($G307,Data!$G$3:$BA$2935,2,FALSE))</f>
        <v>'PSS2A'</v>
      </c>
      <c r="J307" s="4">
        <f>PSSE!C309</f>
        <v>1</v>
      </c>
      <c r="K307" s="4">
        <f>IF($H307=0,"",VLOOKUP($G307,Data!$G$3:$BA$2935,4,FALSE))</f>
        <v>1</v>
      </c>
      <c r="L307" s="4">
        <f>IF($H307=0,"",VLOOKUP($G307,Data!$G$3:$BA$2935,5,FALSE))</f>
        <v>0</v>
      </c>
      <c r="M307" s="4">
        <f>IF($H307=0,"",VLOOKUP($G307,Data!$G$3:$BA$2935,6,FALSE))</f>
        <v>3</v>
      </c>
      <c r="N307" s="4">
        <f>IF($H307=0,"",VLOOKUP($G307,Data!$G$3:$BA$2935,7,FALSE))</f>
        <v>0</v>
      </c>
      <c r="O307" s="4">
        <f>IF($H307=0,"",VLOOKUP($G307,Data!$G$3:$BA$2935,8,FALSE))</f>
        <v>5</v>
      </c>
      <c r="P307" s="4">
        <f>IF($H307=0,"",VLOOKUP($G307,Data!$G$3:$BA$2935,9,FALSE))</f>
        <v>1</v>
      </c>
      <c r="Q307" s="4">
        <f>IF($H307=0,"",VLOOKUP($G307,Data!$G$3:$BA$2935,10,FALSE))</f>
        <v>2.5</v>
      </c>
      <c r="R307" s="4">
        <f>IF($H307=0,"",VLOOKUP($G307,Data!$G$3:$BA$2935,11,FALSE))</f>
        <v>2.5</v>
      </c>
      <c r="S307" s="4">
        <f>IF($H307=0,"",VLOOKUP($G307,Data!$G$3:$BA$2935,12,FALSE))</f>
        <v>0</v>
      </c>
      <c r="T307" s="4">
        <f>IF($H307=0,"",VLOOKUP($G307,Data!$G$3:$BA$2935,13,FALSE))</f>
        <v>2.5</v>
      </c>
      <c r="U307" s="4">
        <f>IF($H307=0,"",VLOOKUP($G307,Data!$G$3:$BA$2935,14,FALSE))</f>
        <v>0</v>
      </c>
      <c r="V307" s="4">
        <f>IF($H307=0,"",VLOOKUP($G307,Data!$G$3:$BA$2935,15,FALSE))</f>
        <v>2.5</v>
      </c>
      <c r="W307" s="4">
        <f>IF($H307=0,"",VLOOKUP($G307,Data!$G$3:$BA$2935,16,FALSE))</f>
        <v>0.39</v>
      </c>
      <c r="X307" s="4">
        <f>IF($H307=0,"",VLOOKUP($G307,Data!$G$3:$BA$2935,17,FALSE))</f>
        <v>1</v>
      </c>
      <c r="Y307" s="4">
        <f>IF($H307=0,"",VLOOKUP($G307,Data!$G$3:$BA$2935,18,FALSE))</f>
        <v>0</v>
      </c>
      <c r="Z307" s="4">
        <f>IF($H307=0,"",VLOOKUP($G307,Data!$G$3:$BA$2935,19,FALSE))</f>
        <v>0.1</v>
      </c>
      <c r="AA307" s="4">
        <f>IF($H307=0,"",VLOOKUP($G307,Data!$G$3:$BA$2935,20,FALSE))</f>
        <v>6.5</v>
      </c>
      <c r="AB307" s="4">
        <f>IF($H307=0,"",VLOOKUP($G307,Data!$G$3:$BA$2935,21,FALSE))</f>
        <v>0.44</v>
      </c>
      <c r="AC307" s="4">
        <f>IF($H307=0,"",VLOOKUP($G307,Data!$G$3:$BA$2935,22,FALSE))</f>
        <v>0.08</v>
      </c>
      <c r="AD307" s="4">
        <f>IF($H307=0,"",VLOOKUP($G307,Data!$G$3:$BA$2935,23,FALSE))</f>
        <v>0.2</v>
      </c>
      <c r="AE307" s="4">
        <f>IF($H307=0,"",VLOOKUP($G307,Data!$G$3:$BA$2935,24,FALSE))</f>
        <v>0.98</v>
      </c>
      <c r="AF307" s="4">
        <f>IF($H307=0,"",VLOOKUP($G307,Data!$G$3:$BA$2935,25,FALSE))</f>
        <v>0.1</v>
      </c>
      <c r="AG307" s="4">
        <f>IF($H307=0,"",VLOOKUP($G307,Data!$G$3:$BA$2935,26,FALSE))</f>
        <v>-0.1</v>
      </c>
      <c r="AH307" s="4" t="str">
        <f>IF($H307=0,"",VLOOKUP($G307,Data!$G$3:$BA$2935,27,FALSE))</f>
        <v>/</v>
      </c>
      <c r="AI307" s="4" t="str">
        <f>IF($H307=0,"",VLOOKUP($G307,Data!$G$3:$BA$2935,28,FALSE))</f>
        <v>/</v>
      </c>
      <c r="AJ307" s="4" t="str">
        <f>IF($H307=0,"",VLOOKUP($G307,Data!$G$3:$BA$2935,29,FALSE))</f>
        <v/>
      </c>
      <c r="AK307" s="4" t="str">
        <f>IF($H307=0,"",VLOOKUP($G307,Data!$G$3:$BA$2935,30,FALSE))</f>
        <v/>
      </c>
      <c r="AL307" s="4" t="str">
        <f>IF($H307=0,"",VLOOKUP($G307,Data!$G$3:$BA$2935,31,FALSE))</f>
        <v/>
      </c>
      <c r="AM307" s="4" t="str">
        <f>IF($H307=0,"",VLOOKUP($G307,Data!$G$3:$BA$2935,32,FALSE))</f>
        <v/>
      </c>
      <c r="AN307" s="4" t="str">
        <f>IF($H307=0,"",VLOOKUP($G307,Data!$G$3:$BA$2935,33,FALSE))</f>
        <v/>
      </c>
      <c r="AO307" s="4" t="str">
        <f>IF($H307=0,"",VLOOKUP($G307,Data!$G$3:$BA$2935,34,FALSE))</f>
        <v/>
      </c>
      <c r="AP307" s="4" t="str">
        <f>IF($H307=0,"",VLOOKUP($G307,Data!$G$3:$BA$2935,35,FALSE))</f>
        <v/>
      </c>
      <c r="AQ307" s="4" t="str">
        <f>IF($H307=0,"",VLOOKUP($G307,Data!$G$3:$BA$2935,36,FALSE))</f>
        <v/>
      </c>
      <c r="AR307" s="4" t="str">
        <f>IF($H307=0,"",VLOOKUP($G307,Data!$G$3:$BA$2935,37,FALSE))</f>
        <v/>
      </c>
      <c r="AS307" s="4" t="str">
        <f>IF($H307=0,"",VLOOKUP($G307,Data!$G$3:$BA$2935,38,FALSE))</f>
        <v/>
      </c>
      <c r="AT307" s="4" t="str">
        <f>IF($H307=0,"",VLOOKUP($G307,Data!$G$3:$BA$2935,39,FALSE))</f>
        <v/>
      </c>
    </row>
    <row r="308" spans="1:46" x14ac:dyDescent="0.25">
      <c r="A308" s="4">
        <f>PSSE!A310</f>
        <v>959081</v>
      </c>
      <c r="B308" s="4" t="str">
        <f>PSSE!B310</f>
        <v>DAKGRET_H1</v>
      </c>
      <c r="C308" s="4">
        <f>PSSE!D310</f>
        <v>6</v>
      </c>
      <c r="D308" s="4">
        <f>PSSE!E310</f>
        <v>7.5</v>
      </c>
      <c r="E308" s="4" t="str">
        <f>PSSE!F310</f>
        <v>TD</v>
      </c>
      <c r="F308" s="4">
        <f>PSSE!G310</f>
        <v>1</v>
      </c>
      <c r="G308" s="4" t="str">
        <f t="shared" si="4"/>
        <v>PSS67.5TD1</v>
      </c>
      <c r="H308" s="4">
        <f>COUNTIF(Data!$G$3:$BA$2935,PSS!$G308)</f>
        <v>1</v>
      </c>
      <c r="I308" s="4" t="str">
        <f>IF($H308=0,"",VLOOKUP($G308,Data!$G$3:$BA$2935,2,FALSE))</f>
        <v>'PSS2A'</v>
      </c>
      <c r="J308" s="4">
        <f>PSSE!C310</f>
        <v>1</v>
      </c>
      <c r="K308" s="4">
        <f>IF($H308=0,"",VLOOKUP($G308,Data!$G$3:$BA$2935,4,FALSE))</f>
        <v>1</v>
      </c>
      <c r="L308" s="4">
        <f>IF($H308=0,"",VLOOKUP($G308,Data!$G$3:$BA$2935,5,FALSE))</f>
        <v>0</v>
      </c>
      <c r="M308" s="4">
        <f>IF($H308=0,"",VLOOKUP($G308,Data!$G$3:$BA$2935,6,FALSE))</f>
        <v>3</v>
      </c>
      <c r="N308" s="4">
        <f>IF($H308=0,"",VLOOKUP($G308,Data!$G$3:$BA$2935,7,FALSE))</f>
        <v>0</v>
      </c>
      <c r="O308" s="4">
        <f>IF($H308=0,"",VLOOKUP($G308,Data!$G$3:$BA$2935,8,FALSE))</f>
        <v>5</v>
      </c>
      <c r="P308" s="4">
        <f>IF($H308=0,"",VLOOKUP($G308,Data!$G$3:$BA$2935,9,FALSE))</f>
        <v>1</v>
      </c>
      <c r="Q308" s="4">
        <f>IF($H308=0,"",VLOOKUP($G308,Data!$G$3:$BA$2935,10,FALSE))</f>
        <v>2.5</v>
      </c>
      <c r="R308" s="4">
        <f>IF($H308=0,"",VLOOKUP($G308,Data!$G$3:$BA$2935,11,FALSE))</f>
        <v>2.5</v>
      </c>
      <c r="S308" s="4">
        <f>IF($H308=0,"",VLOOKUP($G308,Data!$G$3:$BA$2935,12,FALSE))</f>
        <v>0</v>
      </c>
      <c r="T308" s="4">
        <f>IF($H308=0,"",VLOOKUP($G308,Data!$G$3:$BA$2935,13,FALSE))</f>
        <v>2.5</v>
      </c>
      <c r="U308" s="4">
        <f>IF($H308=0,"",VLOOKUP($G308,Data!$G$3:$BA$2935,14,FALSE))</f>
        <v>0</v>
      </c>
      <c r="V308" s="4">
        <f>IF($H308=0,"",VLOOKUP($G308,Data!$G$3:$BA$2935,15,FALSE))</f>
        <v>2.5</v>
      </c>
      <c r="W308" s="4">
        <f>IF($H308=0,"",VLOOKUP($G308,Data!$G$3:$BA$2935,16,FALSE))</f>
        <v>0.39</v>
      </c>
      <c r="X308" s="4">
        <f>IF($H308=0,"",VLOOKUP($G308,Data!$G$3:$BA$2935,17,FALSE))</f>
        <v>1</v>
      </c>
      <c r="Y308" s="4">
        <f>IF($H308=0,"",VLOOKUP($G308,Data!$G$3:$BA$2935,18,FALSE))</f>
        <v>0</v>
      </c>
      <c r="Z308" s="4">
        <f>IF($H308=0,"",VLOOKUP($G308,Data!$G$3:$BA$2935,19,FALSE))</f>
        <v>0.1</v>
      </c>
      <c r="AA308" s="4">
        <f>IF($H308=0,"",VLOOKUP($G308,Data!$G$3:$BA$2935,20,FALSE))</f>
        <v>6.5</v>
      </c>
      <c r="AB308" s="4">
        <f>IF($H308=0,"",VLOOKUP($G308,Data!$G$3:$BA$2935,21,FALSE))</f>
        <v>0.44</v>
      </c>
      <c r="AC308" s="4">
        <f>IF($H308=0,"",VLOOKUP($G308,Data!$G$3:$BA$2935,22,FALSE))</f>
        <v>0.08</v>
      </c>
      <c r="AD308" s="4">
        <f>IF($H308=0,"",VLOOKUP($G308,Data!$G$3:$BA$2935,23,FALSE))</f>
        <v>0.2</v>
      </c>
      <c r="AE308" s="4">
        <f>IF($H308=0,"",VLOOKUP($G308,Data!$G$3:$BA$2935,24,FALSE))</f>
        <v>0.98</v>
      </c>
      <c r="AF308" s="4">
        <f>IF($H308=0,"",VLOOKUP($G308,Data!$G$3:$BA$2935,25,FALSE))</f>
        <v>0.1</v>
      </c>
      <c r="AG308" s="4">
        <f>IF($H308=0,"",VLOOKUP($G308,Data!$G$3:$BA$2935,26,FALSE))</f>
        <v>-0.1</v>
      </c>
      <c r="AH308" s="4" t="str">
        <f>IF($H308=0,"",VLOOKUP($G308,Data!$G$3:$BA$2935,27,FALSE))</f>
        <v>/</v>
      </c>
      <c r="AI308" s="4" t="str">
        <f>IF($H308=0,"",VLOOKUP($G308,Data!$G$3:$BA$2935,28,FALSE))</f>
        <v>/</v>
      </c>
      <c r="AJ308" s="4" t="str">
        <f>IF($H308=0,"",VLOOKUP($G308,Data!$G$3:$BA$2935,29,FALSE))</f>
        <v/>
      </c>
      <c r="AK308" s="4" t="str">
        <f>IF($H308=0,"",VLOOKUP($G308,Data!$G$3:$BA$2935,30,FALSE))</f>
        <v/>
      </c>
      <c r="AL308" s="4" t="str">
        <f>IF($H308=0,"",VLOOKUP($G308,Data!$G$3:$BA$2935,31,FALSE))</f>
        <v/>
      </c>
      <c r="AM308" s="4" t="str">
        <f>IF($H308=0,"",VLOOKUP($G308,Data!$G$3:$BA$2935,32,FALSE))</f>
        <v/>
      </c>
      <c r="AN308" s="4" t="str">
        <f>IF($H308=0,"",VLOOKUP($G308,Data!$G$3:$BA$2935,33,FALSE))</f>
        <v/>
      </c>
      <c r="AO308" s="4" t="str">
        <f>IF($H308=0,"",VLOOKUP($G308,Data!$G$3:$BA$2935,34,FALSE))</f>
        <v/>
      </c>
      <c r="AP308" s="4" t="str">
        <f>IF($H308=0,"",VLOOKUP($G308,Data!$G$3:$BA$2935,35,FALSE))</f>
        <v/>
      </c>
      <c r="AQ308" s="4" t="str">
        <f>IF($H308=0,"",VLOOKUP($G308,Data!$G$3:$BA$2935,36,FALSE))</f>
        <v/>
      </c>
      <c r="AR308" s="4" t="str">
        <f>IF($H308=0,"",VLOOKUP($G308,Data!$G$3:$BA$2935,37,FALSE))</f>
        <v/>
      </c>
      <c r="AS308" s="4" t="str">
        <f>IF($H308=0,"",VLOOKUP($G308,Data!$G$3:$BA$2935,38,FALSE))</f>
        <v/>
      </c>
      <c r="AT308" s="4" t="str">
        <f>IF($H308=0,"",VLOOKUP($G308,Data!$G$3:$BA$2935,39,FALSE))</f>
        <v/>
      </c>
    </row>
    <row r="309" spans="1:46" x14ac:dyDescent="0.25">
      <c r="A309" s="4">
        <f>PSSE!A311</f>
        <v>959082</v>
      </c>
      <c r="B309" s="4" t="str">
        <f>PSSE!B311</f>
        <v>DAKPIA_H1</v>
      </c>
      <c r="C309" s="4">
        <f>PSSE!D311</f>
        <v>6</v>
      </c>
      <c r="D309" s="4">
        <f>PSSE!E311</f>
        <v>7.5</v>
      </c>
      <c r="E309" s="4" t="str">
        <f>PSSE!F311</f>
        <v>TD</v>
      </c>
      <c r="F309" s="4">
        <f>PSSE!G311</f>
        <v>1</v>
      </c>
      <c r="G309" s="4" t="str">
        <f t="shared" si="4"/>
        <v>PSS67.5TD1</v>
      </c>
      <c r="H309" s="4">
        <f>COUNTIF(Data!$G$3:$BA$2935,PSS!$G309)</f>
        <v>1</v>
      </c>
      <c r="I309" s="4" t="str">
        <f>IF($H309=0,"",VLOOKUP($G309,Data!$G$3:$BA$2935,2,FALSE))</f>
        <v>'PSS2A'</v>
      </c>
      <c r="J309" s="4">
        <f>PSSE!C311</f>
        <v>1</v>
      </c>
      <c r="K309" s="4">
        <f>IF($H309=0,"",VLOOKUP($G309,Data!$G$3:$BA$2935,4,FALSE))</f>
        <v>1</v>
      </c>
      <c r="L309" s="4">
        <f>IF($H309=0,"",VLOOKUP($G309,Data!$G$3:$BA$2935,5,FALSE))</f>
        <v>0</v>
      </c>
      <c r="M309" s="4">
        <f>IF($H309=0,"",VLOOKUP($G309,Data!$G$3:$BA$2935,6,FALSE))</f>
        <v>3</v>
      </c>
      <c r="N309" s="4">
        <f>IF($H309=0,"",VLOOKUP($G309,Data!$G$3:$BA$2935,7,FALSE))</f>
        <v>0</v>
      </c>
      <c r="O309" s="4">
        <f>IF($H309=0,"",VLOOKUP($G309,Data!$G$3:$BA$2935,8,FALSE))</f>
        <v>5</v>
      </c>
      <c r="P309" s="4">
        <f>IF($H309=0,"",VLOOKUP($G309,Data!$G$3:$BA$2935,9,FALSE))</f>
        <v>1</v>
      </c>
      <c r="Q309" s="4">
        <f>IF($H309=0,"",VLOOKUP($G309,Data!$G$3:$BA$2935,10,FALSE))</f>
        <v>2.5</v>
      </c>
      <c r="R309" s="4">
        <f>IF($H309=0,"",VLOOKUP($G309,Data!$G$3:$BA$2935,11,FALSE))</f>
        <v>2.5</v>
      </c>
      <c r="S309" s="4">
        <f>IF($H309=0,"",VLOOKUP($G309,Data!$G$3:$BA$2935,12,FALSE))</f>
        <v>0</v>
      </c>
      <c r="T309" s="4">
        <f>IF($H309=0,"",VLOOKUP($G309,Data!$G$3:$BA$2935,13,FALSE))</f>
        <v>2.5</v>
      </c>
      <c r="U309" s="4">
        <f>IF($H309=0,"",VLOOKUP($G309,Data!$G$3:$BA$2935,14,FALSE))</f>
        <v>0</v>
      </c>
      <c r="V309" s="4">
        <f>IF($H309=0,"",VLOOKUP($G309,Data!$G$3:$BA$2935,15,FALSE))</f>
        <v>2.5</v>
      </c>
      <c r="W309" s="4">
        <f>IF($H309=0,"",VLOOKUP($G309,Data!$G$3:$BA$2935,16,FALSE))</f>
        <v>0.39</v>
      </c>
      <c r="X309" s="4">
        <f>IF($H309=0,"",VLOOKUP($G309,Data!$G$3:$BA$2935,17,FALSE))</f>
        <v>1</v>
      </c>
      <c r="Y309" s="4">
        <f>IF($H309=0,"",VLOOKUP($G309,Data!$G$3:$BA$2935,18,FALSE))</f>
        <v>0</v>
      </c>
      <c r="Z309" s="4">
        <f>IF($H309=0,"",VLOOKUP($G309,Data!$G$3:$BA$2935,19,FALSE))</f>
        <v>0.1</v>
      </c>
      <c r="AA309" s="4">
        <f>IF($H309=0,"",VLOOKUP($G309,Data!$G$3:$BA$2935,20,FALSE))</f>
        <v>6.5</v>
      </c>
      <c r="AB309" s="4">
        <f>IF($H309=0,"",VLOOKUP($G309,Data!$G$3:$BA$2935,21,FALSE))</f>
        <v>0.44</v>
      </c>
      <c r="AC309" s="4">
        <f>IF($H309=0,"",VLOOKUP($G309,Data!$G$3:$BA$2935,22,FALSE))</f>
        <v>0.08</v>
      </c>
      <c r="AD309" s="4">
        <f>IF($H309=0,"",VLOOKUP($G309,Data!$G$3:$BA$2935,23,FALSE))</f>
        <v>0.2</v>
      </c>
      <c r="AE309" s="4">
        <f>IF($H309=0,"",VLOOKUP($G309,Data!$G$3:$BA$2935,24,FALSE))</f>
        <v>0.98</v>
      </c>
      <c r="AF309" s="4">
        <f>IF($H309=0,"",VLOOKUP($G309,Data!$G$3:$BA$2935,25,FALSE))</f>
        <v>0.1</v>
      </c>
      <c r="AG309" s="4">
        <f>IF($H309=0,"",VLOOKUP($G309,Data!$G$3:$BA$2935,26,FALSE))</f>
        <v>-0.1</v>
      </c>
      <c r="AH309" s="4" t="str">
        <f>IF($H309=0,"",VLOOKUP($G309,Data!$G$3:$BA$2935,27,FALSE))</f>
        <v>/</v>
      </c>
      <c r="AI309" s="4" t="str">
        <f>IF($H309=0,"",VLOOKUP($G309,Data!$G$3:$BA$2935,28,FALSE))</f>
        <v>/</v>
      </c>
      <c r="AJ309" s="4" t="str">
        <f>IF($H309=0,"",VLOOKUP($G309,Data!$G$3:$BA$2935,29,FALSE))</f>
        <v/>
      </c>
      <c r="AK309" s="4" t="str">
        <f>IF($H309=0,"",VLOOKUP($G309,Data!$G$3:$BA$2935,30,FALSE))</f>
        <v/>
      </c>
      <c r="AL309" s="4" t="str">
        <f>IF($H309=0,"",VLOOKUP($G309,Data!$G$3:$BA$2935,31,FALSE))</f>
        <v/>
      </c>
      <c r="AM309" s="4" t="str">
        <f>IF($H309=0,"",VLOOKUP($G309,Data!$G$3:$BA$2935,32,FALSE))</f>
        <v/>
      </c>
      <c r="AN309" s="4" t="str">
        <f>IF($H309=0,"",VLOOKUP($G309,Data!$G$3:$BA$2935,33,FALSE))</f>
        <v/>
      </c>
      <c r="AO309" s="4" t="str">
        <f>IF($H309=0,"",VLOOKUP($G309,Data!$G$3:$BA$2935,34,FALSE))</f>
        <v/>
      </c>
      <c r="AP309" s="4" t="str">
        <f>IF($H309=0,"",VLOOKUP($G309,Data!$G$3:$BA$2935,35,FALSE))</f>
        <v/>
      </c>
      <c r="AQ309" s="4" t="str">
        <f>IF($H309=0,"",VLOOKUP($G309,Data!$G$3:$BA$2935,36,FALSE))</f>
        <v/>
      </c>
      <c r="AR309" s="4" t="str">
        <f>IF($H309=0,"",VLOOKUP($G309,Data!$G$3:$BA$2935,37,FALSE))</f>
        <v/>
      </c>
      <c r="AS309" s="4" t="str">
        <f>IF($H309=0,"",VLOOKUP($G309,Data!$G$3:$BA$2935,38,FALSE))</f>
        <v/>
      </c>
      <c r="AT309" s="4" t="str">
        <f>IF($H309=0,"",VLOOKUP($G309,Data!$G$3:$BA$2935,39,FALSE))</f>
        <v/>
      </c>
    </row>
    <row r="310" spans="1:46" x14ac:dyDescent="0.25">
      <c r="A310" s="4">
        <f>PSSE!A312</f>
        <v>959091</v>
      </c>
      <c r="B310" s="4" t="str">
        <f>PSSE!B312</f>
        <v>DAKLO_H1</v>
      </c>
      <c r="C310" s="4">
        <f>PSSE!D312</f>
        <v>10.5</v>
      </c>
      <c r="D310" s="4">
        <f>PSSE!E312</f>
        <v>20</v>
      </c>
      <c r="E310" s="4" t="str">
        <f>PSSE!F312</f>
        <v>TD</v>
      </c>
      <c r="F310" s="4">
        <f>PSSE!G312</f>
        <v>1</v>
      </c>
      <c r="G310" s="4" t="str">
        <f t="shared" si="4"/>
        <v>PSS10.520TD1</v>
      </c>
      <c r="H310" s="4">
        <f>COUNTIF(Data!$G$3:$BA$2935,PSS!$G310)</f>
        <v>1</v>
      </c>
      <c r="I310" s="4" t="str">
        <f>IF($H310=0,"",VLOOKUP($G310,Data!$G$3:$BA$2935,2,FALSE))</f>
        <v>'PSS2A'</v>
      </c>
      <c r="J310" s="4">
        <f>PSSE!C312</f>
        <v>1</v>
      </c>
      <c r="K310" s="4">
        <f>IF($H310=0,"",VLOOKUP($G310,Data!$G$3:$BA$2935,4,FALSE))</f>
        <v>1</v>
      </c>
      <c r="L310" s="4">
        <f>IF($H310=0,"",VLOOKUP($G310,Data!$G$3:$BA$2935,5,FALSE))</f>
        <v>0</v>
      </c>
      <c r="M310" s="4">
        <f>IF($H310=0,"",VLOOKUP($G310,Data!$G$3:$BA$2935,6,FALSE))</f>
        <v>3</v>
      </c>
      <c r="N310" s="4">
        <f>IF($H310=0,"",VLOOKUP($G310,Data!$G$3:$BA$2935,7,FALSE))</f>
        <v>0</v>
      </c>
      <c r="O310" s="4">
        <f>IF($H310=0,"",VLOOKUP($G310,Data!$G$3:$BA$2935,8,FALSE))</f>
        <v>5</v>
      </c>
      <c r="P310" s="4">
        <f>IF($H310=0,"",VLOOKUP($G310,Data!$G$3:$BA$2935,9,FALSE))</f>
        <v>1</v>
      </c>
      <c r="Q310" s="4">
        <f>IF($H310=0,"",VLOOKUP($G310,Data!$G$3:$BA$2935,10,FALSE))</f>
        <v>2.5</v>
      </c>
      <c r="R310" s="4">
        <f>IF($H310=0,"",VLOOKUP($G310,Data!$G$3:$BA$2935,11,FALSE))</f>
        <v>2.5</v>
      </c>
      <c r="S310" s="4">
        <f>IF($H310=0,"",VLOOKUP($G310,Data!$G$3:$BA$2935,12,FALSE))</f>
        <v>0</v>
      </c>
      <c r="T310" s="4">
        <f>IF($H310=0,"",VLOOKUP($G310,Data!$G$3:$BA$2935,13,FALSE))</f>
        <v>2.5</v>
      </c>
      <c r="U310" s="4">
        <f>IF($H310=0,"",VLOOKUP($G310,Data!$G$3:$BA$2935,14,FALSE))</f>
        <v>0</v>
      </c>
      <c r="V310" s="4">
        <f>IF($H310=0,"",VLOOKUP($G310,Data!$G$3:$BA$2935,15,FALSE))</f>
        <v>2.5</v>
      </c>
      <c r="W310" s="4">
        <f>IF($H310=0,"",VLOOKUP($G310,Data!$G$3:$BA$2935,16,FALSE))</f>
        <v>0.39</v>
      </c>
      <c r="X310" s="4">
        <f>IF($H310=0,"",VLOOKUP($G310,Data!$G$3:$BA$2935,17,FALSE))</f>
        <v>1</v>
      </c>
      <c r="Y310" s="4">
        <f>IF($H310=0,"",VLOOKUP($G310,Data!$G$3:$BA$2935,18,FALSE))</f>
        <v>0</v>
      </c>
      <c r="Z310" s="4">
        <f>IF($H310=0,"",VLOOKUP($G310,Data!$G$3:$BA$2935,19,FALSE))</f>
        <v>0.1</v>
      </c>
      <c r="AA310" s="4">
        <f>IF($H310=0,"",VLOOKUP($G310,Data!$G$3:$BA$2935,20,FALSE))</f>
        <v>6.5</v>
      </c>
      <c r="AB310" s="4">
        <f>IF($H310=0,"",VLOOKUP($G310,Data!$G$3:$BA$2935,21,FALSE))</f>
        <v>0.44</v>
      </c>
      <c r="AC310" s="4">
        <f>IF($H310=0,"",VLOOKUP($G310,Data!$G$3:$BA$2935,22,FALSE))</f>
        <v>0.08</v>
      </c>
      <c r="AD310" s="4">
        <f>IF($H310=0,"",VLOOKUP($G310,Data!$G$3:$BA$2935,23,FALSE))</f>
        <v>0.2</v>
      </c>
      <c r="AE310" s="4">
        <f>IF($H310=0,"",VLOOKUP($G310,Data!$G$3:$BA$2935,24,FALSE))</f>
        <v>0.98</v>
      </c>
      <c r="AF310" s="4">
        <f>IF($H310=0,"",VLOOKUP($G310,Data!$G$3:$BA$2935,25,FALSE))</f>
        <v>0.1</v>
      </c>
      <c r="AG310" s="4">
        <f>IF($H310=0,"",VLOOKUP($G310,Data!$G$3:$BA$2935,26,FALSE))</f>
        <v>-0.1</v>
      </c>
      <c r="AH310" s="4" t="str">
        <f>IF($H310=0,"",VLOOKUP($G310,Data!$G$3:$BA$2935,27,FALSE))</f>
        <v>/</v>
      </c>
      <c r="AI310" s="4" t="str">
        <f>IF($H310=0,"",VLOOKUP($G310,Data!$G$3:$BA$2935,28,FALSE))</f>
        <v>/</v>
      </c>
      <c r="AJ310" s="4" t="str">
        <f>IF($H310=0,"",VLOOKUP($G310,Data!$G$3:$BA$2935,29,FALSE))</f>
        <v/>
      </c>
      <c r="AK310" s="4" t="str">
        <f>IF($H310=0,"",VLOOKUP($G310,Data!$G$3:$BA$2935,30,FALSE))</f>
        <v/>
      </c>
      <c r="AL310" s="4" t="str">
        <f>IF($H310=0,"",VLOOKUP($G310,Data!$G$3:$BA$2935,31,FALSE))</f>
        <v/>
      </c>
      <c r="AM310" s="4" t="str">
        <f>IF($H310=0,"",VLOOKUP($G310,Data!$G$3:$BA$2935,32,FALSE))</f>
        <v/>
      </c>
      <c r="AN310" s="4" t="str">
        <f>IF($H310=0,"",VLOOKUP($G310,Data!$G$3:$BA$2935,33,FALSE))</f>
        <v/>
      </c>
      <c r="AO310" s="4" t="str">
        <f>IF($H310=0,"",VLOOKUP($G310,Data!$G$3:$BA$2935,34,FALSE))</f>
        <v/>
      </c>
      <c r="AP310" s="4" t="str">
        <f>IF($H310=0,"",VLOOKUP($G310,Data!$G$3:$BA$2935,35,FALSE))</f>
        <v/>
      </c>
      <c r="AQ310" s="4" t="str">
        <f>IF($H310=0,"",VLOOKUP($G310,Data!$G$3:$BA$2935,36,FALSE))</f>
        <v/>
      </c>
      <c r="AR310" s="4" t="str">
        <f>IF($H310=0,"",VLOOKUP($G310,Data!$G$3:$BA$2935,37,FALSE))</f>
        <v/>
      </c>
      <c r="AS310" s="4" t="str">
        <f>IF($H310=0,"",VLOOKUP($G310,Data!$G$3:$BA$2935,38,FALSE))</f>
        <v/>
      </c>
      <c r="AT310" s="4" t="str">
        <f>IF($H310=0,"",VLOOKUP($G310,Data!$G$3:$BA$2935,39,FALSE))</f>
        <v/>
      </c>
    </row>
    <row r="311" spans="1:46" x14ac:dyDescent="0.25">
      <c r="A311" s="4">
        <f>PSSE!A313</f>
        <v>959092</v>
      </c>
      <c r="B311" s="4" t="str">
        <f>PSSE!B313</f>
        <v>DAKLO1_H1</v>
      </c>
      <c r="C311" s="4">
        <f>PSSE!D313</f>
        <v>6</v>
      </c>
      <c r="D311" s="4">
        <f>PSSE!E313</f>
        <v>7.5</v>
      </c>
      <c r="E311" s="4" t="str">
        <f>PSSE!F313</f>
        <v>TD</v>
      </c>
      <c r="F311" s="4">
        <f>PSSE!G313</f>
        <v>1</v>
      </c>
      <c r="G311" s="4" t="str">
        <f t="shared" si="4"/>
        <v>PSS67.5TD1</v>
      </c>
      <c r="H311" s="4">
        <f>COUNTIF(Data!$G$3:$BA$2935,PSS!$G311)</f>
        <v>1</v>
      </c>
      <c r="I311" s="4" t="str">
        <f>IF($H311=0,"",VLOOKUP($G311,Data!$G$3:$BA$2935,2,FALSE))</f>
        <v>'PSS2A'</v>
      </c>
      <c r="J311" s="4">
        <f>PSSE!C313</f>
        <v>1</v>
      </c>
      <c r="K311" s="4">
        <f>IF($H311=0,"",VLOOKUP($G311,Data!$G$3:$BA$2935,4,FALSE))</f>
        <v>1</v>
      </c>
      <c r="L311" s="4">
        <f>IF($H311=0,"",VLOOKUP($G311,Data!$G$3:$BA$2935,5,FALSE))</f>
        <v>0</v>
      </c>
      <c r="M311" s="4">
        <f>IF($H311=0,"",VLOOKUP($G311,Data!$G$3:$BA$2935,6,FALSE))</f>
        <v>3</v>
      </c>
      <c r="N311" s="4">
        <f>IF($H311=0,"",VLOOKUP($G311,Data!$G$3:$BA$2935,7,FALSE))</f>
        <v>0</v>
      </c>
      <c r="O311" s="4">
        <f>IF($H311=0,"",VLOOKUP($G311,Data!$G$3:$BA$2935,8,FALSE))</f>
        <v>5</v>
      </c>
      <c r="P311" s="4">
        <f>IF($H311=0,"",VLOOKUP($G311,Data!$G$3:$BA$2935,9,FALSE))</f>
        <v>1</v>
      </c>
      <c r="Q311" s="4">
        <f>IF($H311=0,"",VLOOKUP($G311,Data!$G$3:$BA$2935,10,FALSE))</f>
        <v>2.5</v>
      </c>
      <c r="R311" s="4">
        <f>IF($H311=0,"",VLOOKUP($G311,Data!$G$3:$BA$2935,11,FALSE))</f>
        <v>2.5</v>
      </c>
      <c r="S311" s="4">
        <f>IF($H311=0,"",VLOOKUP($G311,Data!$G$3:$BA$2935,12,FALSE))</f>
        <v>0</v>
      </c>
      <c r="T311" s="4">
        <f>IF($H311=0,"",VLOOKUP($G311,Data!$G$3:$BA$2935,13,FALSE))</f>
        <v>2.5</v>
      </c>
      <c r="U311" s="4">
        <f>IF($H311=0,"",VLOOKUP($G311,Data!$G$3:$BA$2935,14,FALSE))</f>
        <v>0</v>
      </c>
      <c r="V311" s="4">
        <f>IF($H311=0,"",VLOOKUP($G311,Data!$G$3:$BA$2935,15,FALSE))</f>
        <v>2.5</v>
      </c>
      <c r="W311" s="4">
        <f>IF($H311=0,"",VLOOKUP($G311,Data!$G$3:$BA$2935,16,FALSE))</f>
        <v>0.39</v>
      </c>
      <c r="X311" s="4">
        <f>IF($H311=0,"",VLOOKUP($G311,Data!$G$3:$BA$2935,17,FALSE))</f>
        <v>1</v>
      </c>
      <c r="Y311" s="4">
        <f>IF($H311=0,"",VLOOKUP($G311,Data!$G$3:$BA$2935,18,FALSE))</f>
        <v>0</v>
      </c>
      <c r="Z311" s="4">
        <f>IF($H311=0,"",VLOOKUP($G311,Data!$G$3:$BA$2935,19,FALSE))</f>
        <v>0.1</v>
      </c>
      <c r="AA311" s="4">
        <f>IF($H311=0,"",VLOOKUP($G311,Data!$G$3:$BA$2935,20,FALSE))</f>
        <v>6.5</v>
      </c>
      <c r="AB311" s="4">
        <f>IF($H311=0,"",VLOOKUP($G311,Data!$G$3:$BA$2935,21,FALSE))</f>
        <v>0.44</v>
      </c>
      <c r="AC311" s="4">
        <f>IF($H311=0,"",VLOOKUP($G311,Data!$G$3:$BA$2935,22,FALSE))</f>
        <v>0.08</v>
      </c>
      <c r="AD311" s="4">
        <f>IF($H311=0,"",VLOOKUP($G311,Data!$G$3:$BA$2935,23,FALSE))</f>
        <v>0.2</v>
      </c>
      <c r="AE311" s="4">
        <f>IF($H311=0,"",VLOOKUP($G311,Data!$G$3:$BA$2935,24,FALSE))</f>
        <v>0.98</v>
      </c>
      <c r="AF311" s="4">
        <f>IF($H311=0,"",VLOOKUP($G311,Data!$G$3:$BA$2935,25,FALSE))</f>
        <v>0.1</v>
      </c>
      <c r="AG311" s="4">
        <f>IF($H311=0,"",VLOOKUP($G311,Data!$G$3:$BA$2935,26,FALSE))</f>
        <v>-0.1</v>
      </c>
      <c r="AH311" s="4" t="str">
        <f>IF($H311=0,"",VLOOKUP($G311,Data!$G$3:$BA$2935,27,FALSE))</f>
        <v>/</v>
      </c>
      <c r="AI311" s="4" t="str">
        <f>IF($H311=0,"",VLOOKUP($G311,Data!$G$3:$BA$2935,28,FALSE))</f>
        <v>/</v>
      </c>
      <c r="AJ311" s="4" t="str">
        <f>IF($H311=0,"",VLOOKUP($G311,Data!$G$3:$BA$2935,29,FALSE))</f>
        <v/>
      </c>
      <c r="AK311" s="4" t="str">
        <f>IF($H311=0,"",VLOOKUP($G311,Data!$G$3:$BA$2935,30,FALSE))</f>
        <v/>
      </c>
      <c r="AL311" s="4" t="str">
        <f>IF($H311=0,"",VLOOKUP($G311,Data!$G$3:$BA$2935,31,FALSE))</f>
        <v/>
      </c>
      <c r="AM311" s="4" t="str">
        <f>IF($H311=0,"",VLOOKUP($G311,Data!$G$3:$BA$2935,32,FALSE))</f>
        <v/>
      </c>
      <c r="AN311" s="4" t="str">
        <f>IF($H311=0,"",VLOOKUP($G311,Data!$G$3:$BA$2935,33,FALSE))</f>
        <v/>
      </c>
      <c r="AO311" s="4" t="str">
        <f>IF($H311=0,"",VLOOKUP($G311,Data!$G$3:$BA$2935,34,FALSE))</f>
        <v/>
      </c>
      <c r="AP311" s="4" t="str">
        <f>IF($H311=0,"",VLOOKUP($G311,Data!$G$3:$BA$2935,35,FALSE))</f>
        <v/>
      </c>
      <c r="AQ311" s="4" t="str">
        <f>IF($H311=0,"",VLOOKUP($G311,Data!$G$3:$BA$2935,36,FALSE))</f>
        <v/>
      </c>
      <c r="AR311" s="4" t="str">
        <f>IF($H311=0,"",VLOOKUP($G311,Data!$G$3:$BA$2935,37,FALSE))</f>
        <v/>
      </c>
      <c r="AS311" s="4" t="str">
        <f>IF($H311=0,"",VLOOKUP($G311,Data!$G$3:$BA$2935,38,FALSE))</f>
        <v/>
      </c>
      <c r="AT311" s="4" t="str">
        <f>IF($H311=0,"",VLOOKUP($G311,Data!$G$3:$BA$2935,39,FALSE))</f>
        <v/>
      </c>
    </row>
    <row r="312" spans="1:46" x14ac:dyDescent="0.25">
      <c r="A312" s="4">
        <f>PSSE!A314</f>
        <v>959093</v>
      </c>
      <c r="B312" s="4" t="str">
        <f>PSSE!B314</f>
        <v>DAKLO2_H1</v>
      </c>
      <c r="C312" s="4">
        <f>PSSE!D314</f>
        <v>6</v>
      </c>
      <c r="D312" s="4">
        <f>PSSE!E314</f>
        <v>7.5</v>
      </c>
      <c r="E312" s="4" t="str">
        <f>PSSE!F314</f>
        <v>TD</v>
      </c>
      <c r="F312" s="4">
        <f>PSSE!G314</f>
        <v>1</v>
      </c>
      <c r="G312" s="4" t="str">
        <f t="shared" si="4"/>
        <v>PSS67.5TD1</v>
      </c>
      <c r="H312" s="4">
        <f>COUNTIF(Data!$G$3:$BA$2935,PSS!$G312)</f>
        <v>1</v>
      </c>
      <c r="I312" s="4" t="str">
        <f>IF($H312=0,"",VLOOKUP($G312,Data!$G$3:$BA$2935,2,FALSE))</f>
        <v>'PSS2A'</v>
      </c>
      <c r="J312" s="4">
        <f>PSSE!C314</f>
        <v>1</v>
      </c>
      <c r="K312" s="4">
        <f>IF($H312=0,"",VLOOKUP($G312,Data!$G$3:$BA$2935,4,FALSE))</f>
        <v>1</v>
      </c>
      <c r="L312" s="4">
        <f>IF($H312=0,"",VLOOKUP($G312,Data!$G$3:$BA$2935,5,FALSE))</f>
        <v>0</v>
      </c>
      <c r="M312" s="4">
        <f>IF($H312=0,"",VLOOKUP($G312,Data!$G$3:$BA$2935,6,FALSE))</f>
        <v>3</v>
      </c>
      <c r="N312" s="4">
        <f>IF($H312=0,"",VLOOKUP($G312,Data!$G$3:$BA$2935,7,FALSE))</f>
        <v>0</v>
      </c>
      <c r="O312" s="4">
        <f>IF($H312=0,"",VLOOKUP($G312,Data!$G$3:$BA$2935,8,FALSE))</f>
        <v>5</v>
      </c>
      <c r="P312" s="4">
        <f>IF($H312=0,"",VLOOKUP($G312,Data!$G$3:$BA$2935,9,FALSE))</f>
        <v>1</v>
      </c>
      <c r="Q312" s="4">
        <f>IF($H312=0,"",VLOOKUP($G312,Data!$G$3:$BA$2935,10,FALSE))</f>
        <v>2.5</v>
      </c>
      <c r="R312" s="4">
        <f>IF($H312=0,"",VLOOKUP($G312,Data!$G$3:$BA$2935,11,FALSE))</f>
        <v>2.5</v>
      </c>
      <c r="S312" s="4">
        <f>IF($H312=0,"",VLOOKUP($G312,Data!$G$3:$BA$2935,12,FALSE))</f>
        <v>0</v>
      </c>
      <c r="T312" s="4">
        <f>IF($H312=0,"",VLOOKUP($G312,Data!$G$3:$BA$2935,13,FALSE))</f>
        <v>2.5</v>
      </c>
      <c r="U312" s="4">
        <f>IF($H312=0,"",VLOOKUP($G312,Data!$G$3:$BA$2935,14,FALSE))</f>
        <v>0</v>
      </c>
      <c r="V312" s="4">
        <f>IF($H312=0,"",VLOOKUP($G312,Data!$G$3:$BA$2935,15,FALSE))</f>
        <v>2.5</v>
      </c>
      <c r="W312" s="4">
        <f>IF($H312=0,"",VLOOKUP($G312,Data!$G$3:$BA$2935,16,FALSE))</f>
        <v>0.39</v>
      </c>
      <c r="X312" s="4">
        <f>IF($H312=0,"",VLOOKUP($G312,Data!$G$3:$BA$2935,17,FALSE))</f>
        <v>1</v>
      </c>
      <c r="Y312" s="4">
        <f>IF($H312=0,"",VLOOKUP($G312,Data!$G$3:$BA$2935,18,FALSE))</f>
        <v>0</v>
      </c>
      <c r="Z312" s="4">
        <f>IF($H312=0,"",VLOOKUP($G312,Data!$G$3:$BA$2935,19,FALSE))</f>
        <v>0.1</v>
      </c>
      <c r="AA312" s="4">
        <f>IF($H312=0,"",VLOOKUP($G312,Data!$G$3:$BA$2935,20,FALSE))</f>
        <v>6.5</v>
      </c>
      <c r="AB312" s="4">
        <f>IF($H312=0,"",VLOOKUP($G312,Data!$G$3:$BA$2935,21,FALSE))</f>
        <v>0.44</v>
      </c>
      <c r="AC312" s="4">
        <f>IF($H312=0,"",VLOOKUP($G312,Data!$G$3:$BA$2935,22,FALSE))</f>
        <v>0.08</v>
      </c>
      <c r="AD312" s="4">
        <f>IF($H312=0,"",VLOOKUP($G312,Data!$G$3:$BA$2935,23,FALSE))</f>
        <v>0.2</v>
      </c>
      <c r="AE312" s="4">
        <f>IF($H312=0,"",VLOOKUP($G312,Data!$G$3:$BA$2935,24,FALSE))</f>
        <v>0.98</v>
      </c>
      <c r="AF312" s="4">
        <f>IF($H312=0,"",VLOOKUP($G312,Data!$G$3:$BA$2935,25,FALSE))</f>
        <v>0.1</v>
      </c>
      <c r="AG312" s="4">
        <f>IF($H312=0,"",VLOOKUP($G312,Data!$G$3:$BA$2935,26,FALSE))</f>
        <v>-0.1</v>
      </c>
      <c r="AH312" s="4" t="str">
        <f>IF($H312=0,"",VLOOKUP($G312,Data!$G$3:$BA$2935,27,FALSE))</f>
        <v>/</v>
      </c>
      <c r="AI312" s="4" t="str">
        <f>IF($H312=0,"",VLOOKUP($G312,Data!$G$3:$BA$2935,28,FALSE))</f>
        <v>/</v>
      </c>
      <c r="AJ312" s="4" t="str">
        <f>IF($H312=0,"",VLOOKUP($G312,Data!$G$3:$BA$2935,29,FALSE))</f>
        <v/>
      </c>
      <c r="AK312" s="4" t="str">
        <f>IF($H312=0,"",VLOOKUP($G312,Data!$G$3:$BA$2935,30,FALSE))</f>
        <v/>
      </c>
      <c r="AL312" s="4" t="str">
        <f>IF($H312=0,"",VLOOKUP($G312,Data!$G$3:$BA$2935,31,FALSE))</f>
        <v/>
      </c>
      <c r="AM312" s="4" t="str">
        <f>IF($H312=0,"",VLOOKUP($G312,Data!$G$3:$BA$2935,32,FALSE))</f>
        <v/>
      </c>
      <c r="AN312" s="4" t="str">
        <f>IF($H312=0,"",VLOOKUP($G312,Data!$G$3:$BA$2935,33,FALSE))</f>
        <v/>
      </c>
      <c r="AO312" s="4" t="str">
        <f>IF($H312=0,"",VLOOKUP($G312,Data!$G$3:$BA$2935,34,FALSE))</f>
        <v/>
      </c>
      <c r="AP312" s="4" t="str">
        <f>IF($H312=0,"",VLOOKUP($G312,Data!$G$3:$BA$2935,35,FALSE))</f>
        <v/>
      </c>
      <c r="AQ312" s="4" t="str">
        <f>IF($H312=0,"",VLOOKUP($G312,Data!$G$3:$BA$2935,36,FALSE))</f>
        <v/>
      </c>
      <c r="AR312" s="4" t="str">
        <f>IF($H312=0,"",VLOOKUP($G312,Data!$G$3:$BA$2935,37,FALSE))</f>
        <v/>
      </c>
      <c r="AS312" s="4" t="str">
        <f>IF($H312=0,"",VLOOKUP($G312,Data!$G$3:$BA$2935,38,FALSE))</f>
        <v/>
      </c>
      <c r="AT312" s="4" t="str">
        <f>IF($H312=0,"",VLOOKUP($G312,Data!$G$3:$BA$2935,39,FALSE))</f>
        <v/>
      </c>
    </row>
    <row r="313" spans="1:46" x14ac:dyDescent="0.25">
      <c r="A313" s="4">
        <f>PSSE!A315</f>
        <v>959094</v>
      </c>
      <c r="B313" s="4" t="str">
        <f>PSSE!B315</f>
        <v>DAKLO3_H1</v>
      </c>
      <c r="C313" s="4">
        <f>PSSE!D315</f>
        <v>6</v>
      </c>
      <c r="D313" s="4">
        <f>PSSE!E315</f>
        <v>7.5</v>
      </c>
      <c r="E313" s="4" t="str">
        <f>PSSE!F315</f>
        <v>TD</v>
      </c>
      <c r="F313" s="4">
        <f>PSSE!G315</f>
        <v>1</v>
      </c>
      <c r="G313" s="4" t="str">
        <f t="shared" si="4"/>
        <v>PSS67.5TD1</v>
      </c>
      <c r="H313" s="4">
        <f>COUNTIF(Data!$G$3:$BA$2935,PSS!$G313)</f>
        <v>1</v>
      </c>
      <c r="I313" s="4" t="str">
        <f>IF($H313=0,"",VLOOKUP($G313,Data!$G$3:$BA$2935,2,FALSE))</f>
        <v>'PSS2A'</v>
      </c>
      <c r="J313" s="4">
        <f>PSSE!C315</f>
        <v>1</v>
      </c>
      <c r="K313" s="4">
        <f>IF($H313=0,"",VLOOKUP($G313,Data!$G$3:$BA$2935,4,FALSE))</f>
        <v>1</v>
      </c>
      <c r="L313" s="4">
        <f>IF($H313=0,"",VLOOKUP($G313,Data!$G$3:$BA$2935,5,FALSE))</f>
        <v>0</v>
      </c>
      <c r="M313" s="4">
        <f>IF($H313=0,"",VLOOKUP($G313,Data!$G$3:$BA$2935,6,FALSE))</f>
        <v>3</v>
      </c>
      <c r="N313" s="4">
        <f>IF($H313=0,"",VLOOKUP($G313,Data!$G$3:$BA$2935,7,FALSE))</f>
        <v>0</v>
      </c>
      <c r="O313" s="4">
        <f>IF($H313=0,"",VLOOKUP($G313,Data!$G$3:$BA$2935,8,FALSE))</f>
        <v>5</v>
      </c>
      <c r="P313" s="4">
        <f>IF($H313=0,"",VLOOKUP($G313,Data!$G$3:$BA$2935,9,FALSE))</f>
        <v>1</v>
      </c>
      <c r="Q313" s="4">
        <f>IF($H313=0,"",VLOOKUP($G313,Data!$G$3:$BA$2935,10,FALSE))</f>
        <v>2.5</v>
      </c>
      <c r="R313" s="4">
        <f>IF($H313=0,"",VLOOKUP($G313,Data!$G$3:$BA$2935,11,FALSE))</f>
        <v>2.5</v>
      </c>
      <c r="S313" s="4">
        <f>IF($H313=0,"",VLOOKUP($G313,Data!$G$3:$BA$2935,12,FALSE))</f>
        <v>0</v>
      </c>
      <c r="T313" s="4">
        <f>IF($H313=0,"",VLOOKUP($G313,Data!$G$3:$BA$2935,13,FALSE))</f>
        <v>2.5</v>
      </c>
      <c r="U313" s="4">
        <f>IF($H313=0,"",VLOOKUP($G313,Data!$G$3:$BA$2935,14,FALSE))</f>
        <v>0</v>
      </c>
      <c r="V313" s="4">
        <f>IF($H313=0,"",VLOOKUP($G313,Data!$G$3:$BA$2935,15,FALSE))</f>
        <v>2.5</v>
      </c>
      <c r="W313" s="4">
        <f>IF($H313=0,"",VLOOKUP($G313,Data!$G$3:$BA$2935,16,FALSE))</f>
        <v>0.39</v>
      </c>
      <c r="X313" s="4">
        <f>IF($H313=0,"",VLOOKUP($G313,Data!$G$3:$BA$2935,17,FALSE))</f>
        <v>1</v>
      </c>
      <c r="Y313" s="4">
        <f>IF($H313=0,"",VLOOKUP($G313,Data!$G$3:$BA$2935,18,FALSE))</f>
        <v>0</v>
      </c>
      <c r="Z313" s="4">
        <f>IF($H313=0,"",VLOOKUP($G313,Data!$G$3:$BA$2935,19,FALSE))</f>
        <v>0.1</v>
      </c>
      <c r="AA313" s="4">
        <f>IF($H313=0,"",VLOOKUP($G313,Data!$G$3:$BA$2935,20,FALSE))</f>
        <v>6.5</v>
      </c>
      <c r="AB313" s="4">
        <f>IF($H313=0,"",VLOOKUP($G313,Data!$G$3:$BA$2935,21,FALSE))</f>
        <v>0.44</v>
      </c>
      <c r="AC313" s="4">
        <f>IF($H313=0,"",VLOOKUP($G313,Data!$G$3:$BA$2935,22,FALSE))</f>
        <v>0.08</v>
      </c>
      <c r="AD313" s="4">
        <f>IF($H313=0,"",VLOOKUP($G313,Data!$G$3:$BA$2935,23,FALSE))</f>
        <v>0.2</v>
      </c>
      <c r="AE313" s="4">
        <f>IF($H313=0,"",VLOOKUP($G313,Data!$G$3:$BA$2935,24,FALSE))</f>
        <v>0.98</v>
      </c>
      <c r="AF313" s="4">
        <f>IF($H313=0,"",VLOOKUP($G313,Data!$G$3:$BA$2935,25,FALSE))</f>
        <v>0.1</v>
      </c>
      <c r="AG313" s="4">
        <f>IF($H313=0,"",VLOOKUP($G313,Data!$G$3:$BA$2935,26,FALSE))</f>
        <v>-0.1</v>
      </c>
      <c r="AH313" s="4" t="str">
        <f>IF($H313=0,"",VLOOKUP($G313,Data!$G$3:$BA$2935,27,FALSE))</f>
        <v>/</v>
      </c>
      <c r="AI313" s="4" t="str">
        <f>IF($H313=0,"",VLOOKUP($G313,Data!$G$3:$BA$2935,28,FALSE))</f>
        <v>/</v>
      </c>
      <c r="AJ313" s="4" t="str">
        <f>IF($H313=0,"",VLOOKUP($G313,Data!$G$3:$BA$2935,29,FALSE))</f>
        <v/>
      </c>
      <c r="AK313" s="4" t="str">
        <f>IF($H313=0,"",VLOOKUP($G313,Data!$G$3:$BA$2935,30,FALSE))</f>
        <v/>
      </c>
      <c r="AL313" s="4" t="str">
        <f>IF($H313=0,"",VLOOKUP($G313,Data!$G$3:$BA$2935,31,FALSE))</f>
        <v/>
      </c>
      <c r="AM313" s="4" t="str">
        <f>IF($H313=0,"",VLOOKUP($G313,Data!$G$3:$BA$2935,32,FALSE))</f>
        <v/>
      </c>
      <c r="AN313" s="4" t="str">
        <f>IF($H313=0,"",VLOOKUP($G313,Data!$G$3:$BA$2935,33,FALSE))</f>
        <v/>
      </c>
      <c r="AO313" s="4" t="str">
        <f>IF($H313=0,"",VLOOKUP($G313,Data!$G$3:$BA$2935,34,FALSE))</f>
        <v/>
      </c>
      <c r="AP313" s="4" t="str">
        <f>IF($H313=0,"",VLOOKUP($G313,Data!$G$3:$BA$2935,35,FALSE))</f>
        <v/>
      </c>
      <c r="AQ313" s="4" t="str">
        <f>IF($H313=0,"",VLOOKUP($G313,Data!$G$3:$BA$2935,36,FALSE))</f>
        <v/>
      </c>
      <c r="AR313" s="4" t="str">
        <f>IF($H313=0,"",VLOOKUP($G313,Data!$G$3:$BA$2935,37,FALSE))</f>
        <v/>
      </c>
      <c r="AS313" s="4" t="str">
        <f>IF($H313=0,"",VLOOKUP($G313,Data!$G$3:$BA$2935,38,FALSE))</f>
        <v/>
      </c>
      <c r="AT313" s="4" t="str">
        <f>IF($H313=0,"",VLOOKUP($G313,Data!$G$3:$BA$2935,39,FALSE))</f>
        <v/>
      </c>
    </row>
    <row r="314" spans="1:46" x14ac:dyDescent="0.25">
      <c r="A314" s="4">
        <f>PSSE!A316</f>
        <v>959101</v>
      </c>
      <c r="B314" s="4" t="str">
        <f>PSSE!B316</f>
        <v>DAKSELO_H1</v>
      </c>
      <c r="C314" s="4">
        <f>PSSE!D316</f>
        <v>10.5</v>
      </c>
      <c r="D314" s="4">
        <f>PSSE!E316</f>
        <v>20</v>
      </c>
      <c r="E314" s="4" t="str">
        <f>PSSE!F316</f>
        <v>TD</v>
      </c>
      <c r="F314" s="4">
        <f>PSSE!G316</f>
        <v>1</v>
      </c>
      <c r="G314" s="4" t="str">
        <f t="shared" si="4"/>
        <v>PSS10.520TD1</v>
      </c>
      <c r="H314" s="4">
        <f>COUNTIF(Data!$G$3:$BA$2935,PSS!$G314)</f>
        <v>1</v>
      </c>
      <c r="I314" s="4" t="str">
        <f>IF($H314=0,"",VLOOKUP($G314,Data!$G$3:$BA$2935,2,FALSE))</f>
        <v>'PSS2A'</v>
      </c>
      <c r="J314" s="4">
        <f>PSSE!C316</f>
        <v>1</v>
      </c>
      <c r="K314" s="4">
        <f>IF($H314=0,"",VLOOKUP($G314,Data!$G$3:$BA$2935,4,FALSE))</f>
        <v>1</v>
      </c>
      <c r="L314" s="4">
        <f>IF($H314=0,"",VLOOKUP($G314,Data!$G$3:$BA$2935,5,FALSE))</f>
        <v>0</v>
      </c>
      <c r="M314" s="4">
        <f>IF($H314=0,"",VLOOKUP($G314,Data!$G$3:$BA$2935,6,FALSE))</f>
        <v>3</v>
      </c>
      <c r="N314" s="4">
        <f>IF($H314=0,"",VLOOKUP($G314,Data!$G$3:$BA$2935,7,FALSE))</f>
        <v>0</v>
      </c>
      <c r="O314" s="4">
        <f>IF($H314=0,"",VLOOKUP($G314,Data!$G$3:$BA$2935,8,FALSE))</f>
        <v>5</v>
      </c>
      <c r="P314" s="4">
        <f>IF($H314=0,"",VLOOKUP($G314,Data!$G$3:$BA$2935,9,FALSE))</f>
        <v>1</v>
      </c>
      <c r="Q314" s="4">
        <f>IF($H314=0,"",VLOOKUP($G314,Data!$G$3:$BA$2935,10,FALSE))</f>
        <v>2.5</v>
      </c>
      <c r="R314" s="4">
        <f>IF($H314=0,"",VLOOKUP($G314,Data!$G$3:$BA$2935,11,FALSE))</f>
        <v>2.5</v>
      </c>
      <c r="S314" s="4">
        <f>IF($H314=0,"",VLOOKUP($G314,Data!$G$3:$BA$2935,12,FALSE))</f>
        <v>0</v>
      </c>
      <c r="T314" s="4">
        <f>IF($H314=0,"",VLOOKUP($G314,Data!$G$3:$BA$2935,13,FALSE))</f>
        <v>2.5</v>
      </c>
      <c r="U314" s="4">
        <f>IF($H314=0,"",VLOOKUP($G314,Data!$G$3:$BA$2935,14,FALSE))</f>
        <v>0</v>
      </c>
      <c r="V314" s="4">
        <f>IF($H314=0,"",VLOOKUP($G314,Data!$G$3:$BA$2935,15,FALSE))</f>
        <v>2.5</v>
      </c>
      <c r="W314" s="4">
        <f>IF($H314=0,"",VLOOKUP($G314,Data!$G$3:$BA$2935,16,FALSE))</f>
        <v>0.39</v>
      </c>
      <c r="X314" s="4">
        <f>IF($H314=0,"",VLOOKUP($G314,Data!$G$3:$BA$2935,17,FALSE))</f>
        <v>1</v>
      </c>
      <c r="Y314" s="4">
        <f>IF($H314=0,"",VLOOKUP($G314,Data!$G$3:$BA$2935,18,FALSE))</f>
        <v>0</v>
      </c>
      <c r="Z314" s="4">
        <f>IF($H314=0,"",VLOOKUP($G314,Data!$G$3:$BA$2935,19,FALSE))</f>
        <v>0.1</v>
      </c>
      <c r="AA314" s="4">
        <f>IF($H314=0,"",VLOOKUP($G314,Data!$G$3:$BA$2935,20,FALSE))</f>
        <v>6.5</v>
      </c>
      <c r="AB314" s="4">
        <f>IF($H314=0,"",VLOOKUP($G314,Data!$G$3:$BA$2935,21,FALSE))</f>
        <v>0.44</v>
      </c>
      <c r="AC314" s="4">
        <f>IF($H314=0,"",VLOOKUP($G314,Data!$G$3:$BA$2935,22,FALSE))</f>
        <v>0.08</v>
      </c>
      <c r="AD314" s="4">
        <f>IF($H314=0,"",VLOOKUP($G314,Data!$G$3:$BA$2935,23,FALSE))</f>
        <v>0.2</v>
      </c>
      <c r="AE314" s="4">
        <f>IF($H314=0,"",VLOOKUP($G314,Data!$G$3:$BA$2935,24,FALSE))</f>
        <v>0.98</v>
      </c>
      <c r="AF314" s="4">
        <f>IF($H314=0,"",VLOOKUP($G314,Data!$G$3:$BA$2935,25,FALSE))</f>
        <v>0.1</v>
      </c>
      <c r="AG314" s="4">
        <f>IF($H314=0,"",VLOOKUP($G314,Data!$G$3:$BA$2935,26,FALSE))</f>
        <v>-0.1</v>
      </c>
      <c r="AH314" s="4" t="str">
        <f>IF($H314=0,"",VLOOKUP($G314,Data!$G$3:$BA$2935,27,FALSE))</f>
        <v>/</v>
      </c>
      <c r="AI314" s="4" t="str">
        <f>IF($H314=0,"",VLOOKUP($G314,Data!$G$3:$BA$2935,28,FALSE))</f>
        <v>/</v>
      </c>
      <c r="AJ314" s="4" t="str">
        <f>IF($H314=0,"",VLOOKUP($G314,Data!$G$3:$BA$2935,29,FALSE))</f>
        <v/>
      </c>
      <c r="AK314" s="4" t="str">
        <f>IF($H314=0,"",VLOOKUP($G314,Data!$G$3:$BA$2935,30,FALSE))</f>
        <v/>
      </c>
      <c r="AL314" s="4" t="str">
        <f>IF($H314=0,"",VLOOKUP($G314,Data!$G$3:$BA$2935,31,FALSE))</f>
        <v/>
      </c>
      <c r="AM314" s="4" t="str">
        <f>IF($H314=0,"",VLOOKUP($G314,Data!$G$3:$BA$2935,32,FALSE))</f>
        <v/>
      </c>
      <c r="AN314" s="4" t="str">
        <f>IF($H314=0,"",VLOOKUP($G314,Data!$G$3:$BA$2935,33,FALSE))</f>
        <v/>
      </c>
      <c r="AO314" s="4" t="str">
        <f>IF($H314=0,"",VLOOKUP($G314,Data!$G$3:$BA$2935,34,FALSE))</f>
        <v/>
      </c>
      <c r="AP314" s="4" t="str">
        <f>IF($H314=0,"",VLOOKUP($G314,Data!$G$3:$BA$2935,35,FALSE))</f>
        <v/>
      </c>
      <c r="AQ314" s="4" t="str">
        <f>IF($H314=0,"",VLOOKUP($G314,Data!$G$3:$BA$2935,36,FALSE))</f>
        <v/>
      </c>
      <c r="AR314" s="4" t="str">
        <f>IF($H314=0,"",VLOOKUP($G314,Data!$G$3:$BA$2935,37,FALSE))</f>
        <v/>
      </c>
      <c r="AS314" s="4" t="str">
        <f>IF($H314=0,"",VLOOKUP($G314,Data!$G$3:$BA$2935,38,FALSE))</f>
        <v/>
      </c>
      <c r="AT314" s="4" t="str">
        <f>IF($H314=0,"",VLOOKUP($G314,Data!$G$3:$BA$2935,39,FALSE))</f>
        <v/>
      </c>
    </row>
    <row r="315" spans="1:46" x14ac:dyDescent="0.25">
      <c r="A315" s="4">
        <f>PSSE!A317</f>
        <v>959111</v>
      </c>
      <c r="B315" s="4" t="str">
        <f>PSSE!B317</f>
        <v>SONTRA1_H1</v>
      </c>
      <c r="C315" s="4">
        <f>PSSE!D317</f>
        <v>11</v>
      </c>
      <c r="D315" s="4">
        <f>PSSE!E317</f>
        <v>38.799999999999997</v>
      </c>
      <c r="E315" s="4" t="str">
        <f>PSSE!F317</f>
        <v>TD</v>
      </c>
      <c r="F315" s="4">
        <f>PSSE!G317</f>
        <v>1</v>
      </c>
      <c r="G315" s="4" t="str">
        <f t="shared" si="4"/>
        <v>PSS1138.8TD1</v>
      </c>
      <c r="H315" s="4">
        <f>COUNTIF(Data!$G$3:$BA$2935,PSS!$G315)</f>
        <v>1</v>
      </c>
      <c r="I315" s="4" t="str">
        <f>IF($H315=0,"",VLOOKUP($G315,Data!$G$3:$BA$2935,2,FALSE))</f>
        <v>'PSS2A'</v>
      </c>
      <c r="J315" s="4">
        <f>PSSE!C317</f>
        <v>1</v>
      </c>
      <c r="K315" s="4">
        <f>IF($H315=0,"",VLOOKUP($G315,Data!$G$3:$BA$2935,4,FALSE))</f>
        <v>1</v>
      </c>
      <c r="L315" s="4">
        <f>IF($H315=0,"",VLOOKUP($G315,Data!$G$3:$BA$2935,5,FALSE))</f>
        <v>0</v>
      </c>
      <c r="M315" s="4">
        <f>IF($H315=0,"",VLOOKUP($G315,Data!$G$3:$BA$2935,6,FALSE))</f>
        <v>3</v>
      </c>
      <c r="N315" s="4">
        <f>IF($H315=0,"",VLOOKUP($G315,Data!$G$3:$BA$2935,7,FALSE))</f>
        <v>0</v>
      </c>
      <c r="O315" s="4">
        <f>IF($H315=0,"",VLOOKUP($G315,Data!$G$3:$BA$2935,8,FALSE))</f>
        <v>5</v>
      </c>
      <c r="P315" s="4">
        <f>IF($H315=0,"",VLOOKUP($G315,Data!$G$3:$BA$2935,9,FALSE))</f>
        <v>1</v>
      </c>
      <c r="Q315" s="4">
        <f>IF($H315=0,"",VLOOKUP($G315,Data!$G$3:$BA$2935,10,FALSE))</f>
        <v>2.5</v>
      </c>
      <c r="R315" s="4">
        <f>IF($H315=0,"",VLOOKUP($G315,Data!$G$3:$BA$2935,11,FALSE))</f>
        <v>2.5</v>
      </c>
      <c r="S315" s="4">
        <f>IF($H315=0,"",VLOOKUP($G315,Data!$G$3:$BA$2935,12,FALSE))</f>
        <v>0</v>
      </c>
      <c r="T315" s="4">
        <f>IF($H315=0,"",VLOOKUP($G315,Data!$G$3:$BA$2935,13,FALSE))</f>
        <v>2.5</v>
      </c>
      <c r="U315" s="4">
        <f>IF($H315=0,"",VLOOKUP($G315,Data!$G$3:$BA$2935,14,FALSE))</f>
        <v>0</v>
      </c>
      <c r="V315" s="4">
        <f>IF($H315=0,"",VLOOKUP($G315,Data!$G$3:$BA$2935,15,FALSE))</f>
        <v>2.5</v>
      </c>
      <c r="W315" s="4">
        <f>IF($H315=0,"",VLOOKUP($G315,Data!$G$3:$BA$2935,16,FALSE))</f>
        <v>0.39</v>
      </c>
      <c r="X315" s="4">
        <f>IF($H315=0,"",VLOOKUP($G315,Data!$G$3:$BA$2935,17,FALSE))</f>
        <v>1</v>
      </c>
      <c r="Y315" s="4">
        <f>IF($H315=0,"",VLOOKUP($G315,Data!$G$3:$BA$2935,18,FALSE))</f>
        <v>0</v>
      </c>
      <c r="Z315" s="4">
        <f>IF($H315=0,"",VLOOKUP($G315,Data!$G$3:$BA$2935,19,FALSE))</f>
        <v>0.1</v>
      </c>
      <c r="AA315" s="4">
        <f>IF($H315=0,"",VLOOKUP($G315,Data!$G$3:$BA$2935,20,FALSE))</f>
        <v>6.5</v>
      </c>
      <c r="AB315" s="4">
        <f>IF($H315=0,"",VLOOKUP($G315,Data!$G$3:$BA$2935,21,FALSE))</f>
        <v>0.44</v>
      </c>
      <c r="AC315" s="4">
        <f>IF($H315=0,"",VLOOKUP($G315,Data!$G$3:$BA$2935,22,FALSE))</f>
        <v>0.08</v>
      </c>
      <c r="AD315" s="4">
        <f>IF($H315=0,"",VLOOKUP($G315,Data!$G$3:$BA$2935,23,FALSE))</f>
        <v>0.2</v>
      </c>
      <c r="AE315" s="4">
        <f>IF($H315=0,"",VLOOKUP($G315,Data!$G$3:$BA$2935,24,FALSE))</f>
        <v>0.98</v>
      </c>
      <c r="AF315" s="4">
        <f>IF($H315=0,"",VLOOKUP($G315,Data!$G$3:$BA$2935,25,FALSE))</f>
        <v>0.1</v>
      </c>
      <c r="AG315" s="4">
        <f>IF($H315=0,"",VLOOKUP($G315,Data!$G$3:$BA$2935,26,FALSE))</f>
        <v>-0.1</v>
      </c>
      <c r="AH315" s="4" t="str">
        <f>IF($H315=0,"",VLOOKUP($G315,Data!$G$3:$BA$2935,27,FALSE))</f>
        <v>/</v>
      </c>
      <c r="AI315" s="4" t="str">
        <f>IF($H315=0,"",VLOOKUP($G315,Data!$G$3:$BA$2935,28,FALSE))</f>
        <v>/</v>
      </c>
      <c r="AJ315" s="4" t="str">
        <f>IF($H315=0,"",VLOOKUP($G315,Data!$G$3:$BA$2935,29,FALSE))</f>
        <v/>
      </c>
      <c r="AK315" s="4" t="str">
        <f>IF($H315=0,"",VLOOKUP($G315,Data!$G$3:$BA$2935,30,FALSE))</f>
        <v/>
      </c>
      <c r="AL315" s="4" t="str">
        <f>IF($H315=0,"",VLOOKUP($G315,Data!$G$3:$BA$2935,31,FALSE))</f>
        <v/>
      </c>
      <c r="AM315" s="4" t="str">
        <f>IF($H315=0,"",VLOOKUP($G315,Data!$G$3:$BA$2935,32,FALSE))</f>
        <v/>
      </c>
      <c r="AN315" s="4" t="str">
        <f>IF($H315=0,"",VLOOKUP($G315,Data!$G$3:$BA$2935,33,FALSE))</f>
        <v/>
      </c>
      <c r="AO315" s="4" t="str">
        <f>IF($H315=0,"",VLOOKUP($G315,Data!$G$3:$BA$2935,34,FALSE))</f>
        <v/>
      </c>
      <c r="AP315" s="4" t="str">
        <f>IF($H315=0,"",VLOOKUP($G315,Data!$G$3:$BA$2935,35,FALSE))</f>
        <v/>
      </c>
      <c r="AQ315" s="4" t="str">
        <f>IF($H315=0,"",VLOOKUP($G315,Data!$G$3:$BA$2935,36,FALSE))</f>
        <v/>
      </c>
      <c r="AR315" s="4" t="str">
        <f>IF($H315=0,"",VLOOKUP($G315,Data!$G$3:$BA$2935,37,FALSE))</f>
        <v/>
      </c>
      <c r="AS315" s="4" t="str">
        <f>IF($H315=0,"",VLOOKUP($G315,Data!$G$3:$BA$2935,38,FALSE))</f>
        <v/>
      </c>
      <c r="AT315" s="4" t="str">
        <f>IF($H315=0,"",VLOOKUP($G315,Data!$G$3:$BA$2935,39,FALSE))</f>
        <v/>
      </c>
    </row>
    <row r="316" spans="1:46" x14ac:dyDescent="0.25">
      <c r="A316" s="4">
        <f>PSSE!A318</f>
        <v>959121</v>
      </c>
      <c r="B316" s="4" t="str">
        <f>PSSE!B318</f>
        <v>POE-H1</v>
      </c>
      <c r="C316" s="4">
        <f>PSSE!D318</f>
        <v>10.5</v>
      </c>
      <c r="D316" s="4">
        <f>PSSE!E318</f>
        <v>20</v>
      </c>
      <c r="E316" s="4" t="str">
        <f>PSSE!F318</f>
        <v>TD</v>
      </c>
      <c r="F316" s="4">
        <f>PSSE!G318</f>
        <v>1</v>
      </c>
      <c r="G316" s="4" t="str">
        <f t="shared" si="4"/>
        <v>PSS10.520TD1</v>
      </c>
      <c r="H316" s="4">
        <f>COUNTIF(Data!$G$3:$BA$2935,PSS!$G316)</f>
        <v>1</v>
      </c>
      <c r="I316" s="4" t="str">
        <f>IF($H316=0,"",VLOOKUP($G316,Data!$G$3:$BA$2935,2,FALSE))</f>
        <v>'PSS2A'</v>
      </c>
      <c r="J316" s="4">
        <f>PSSE!C318</f>
        <v>1</v>
      </c>
      <c r="K316" s="4">
        <f>IF($H316=0,"",VLOOKUP($G316,Data!$G$3:$BA$2935,4,FALSE))</f>
        <v>1</v>
      </c>
      <c r="L316" s="4">
        <f>IF($H316=0,"",VLOOKUP($G316,Data!$G$3:$BA$2935,5,FALSE))</f>
        <v>0</v>
      </c>
      <c r="M316" s="4">
        <f>IF($H316=0,"",VLOOKUP($G316,Data!$G$3:$BA$2935,6,FALSE))</f>
        <v>3</v>
      </c>
      <c r="N316" s="4">
        <f>IF($H316=0,"",VLOOKUP($G316,Data!$G$3:$BA$2935,7,FALSE))</f>
        <v>0</v>
      </c>
      <c r="O316" s="4">
        <f>IF($H316=0,"",VLOOKUP($G316,Data!$G$3:$BA$2935,8,FALSE))</f>
        <v>5</v>
      </c>
      <c r="P316" s="4">
        <f>IF($H316=0,"",VLOOKUP($G316,Data!$G$3:$BA$2935,9,FALSE))</f>
        <v>1</v>
      </c>
      <c r="Q316" s="4">
        <f>IF($H316=0,"",VLOOKUP($G316,Data!$G$3:$BA$2935,10,FALSE))</f>
        <v>2.5</v>
      </c>
      <c r="R316" s="4">
        <f>IF($H316=0,"",VLOOKUP($G316,Data!$G$3:$BA$2935,11,FALSE))</f>
        <v>2.5</v>
      </c>
      <c r="S316" s="4">
        <f>IF($H316=0,"",VLOOKUP($G316,Data!$G$3:$BA$2935,12,FALSE))</f>
        <v>0</v>
      </c>
      <c r="T316" s="4">
        <f>IF($H316=0,"",VLOOKUP($G316,Data!$G$3:$BA$2935,13,FALSE))</f>
        <v>2.5</v>
      </c>
      <c r="U316" s="4">
        <f>IF($H316=0,"",VLOOKUP($G316,Data!$G$3:$BA$2935,14,FALSE))</f>
        <v>0</v>
      </c>
      <c r="V316" s="4">
        <f>IF($H316=0,"",VLOOKUP($G316,Data!$G$3:$BA$2935,15,FALSE))</f>
        <v>2.5</v>
      </c>
      <c r="W316" s="4">
        <f>IF($H316=0,"",VLOOKUP($G316,Data!$G$3:$BA$2935,16,FALSE))</f>
        <v>0.39</v>
      </c>
      <c r="X316" s="4">
        <f>IF($H316=0,"",VLOOKUP($G316,Data!$G$3:$BA$2935,17,FALSE))</f>
        <v>1</v>
      </c>
      <c r="Y316" s="4">
        <f>IF($H316=0,"",VLOOKUP($G316,Data!$G$3:$BA$2935,18,FALSE))</f>
        <v>0</v>
      </c>
      <c r="Z316" s="4">
        <f>IF($H316=0,"",VLOOKUP($G316,Data!$G$3:$BA$2935,19,FALSE))</f>
        <v>0.1</v>
      </c>
      <c r="AA316" s="4">
        <f>IF($H316=0,"",VLOOKUP($G316,Data!$G$3:$BA$2935,20,FALSE))</f>
        <v>6.5</v>
      </c>
      <c r="AB316" s="4">
        <f>IF($H316=0,"",VLOOKUP($G316,Data!$G$3:$BA$2935,21,FALSE))</f>
        <v>0.44</v>
      </c>
      <c r="AC316" s="4">
        <f>IF($H316=0,"",VLOOKUP($G316,Data!$G$3:$BA$2935,22,FALSE))</f>
        <v>0.08</v>
      </c>
      <c r="AD316" s="4">
        <f>IF($H316=0,"",VLOOKUP($G316,Data!$G$3:$BA$2935,23,FALSE))</f>
        <v>0.2</v>
      </c>
      <c r="AE316" s="4">
        <f>IF($H316=0,"",VLOOKUP($G316,Data!$G$3:$BA$2935,24,FALSE))</f>
        <v>0.98</v>
      </c>
      <c r="AF316" s="4">
        <f>IF($H316=0,"",VLOOKUP($G316,Data!$G$3:$BA$2935,25,FALSE))</f>
        <v>0.1</v>
      </c>
      <c r="AG316" s="4">
        <f>IF($H316=0,"",VLOOKUP($G316,Data!$G$3:$BA$2935,26,FALSE))</f>
        <v>-0.1</v>
      </c>
      <c r="AH316" s="4" t="str">
        <f>IF($H316=0,"",VLOOKUP($G316,Data!$G$3:$BA$2935,27,FALSE))</f>
        <v>/</v>
      </c>
      <c r="AI316" s="4" t="str">
        <f>IF($H316=0,"",VLOOKUP($G316,Data!$G$3:$BA$2935,28,FALSE))</f>
        <v>/</v>
      </c>
      <c r="AJ316" s="4" t="str">
        <f>IF($H316=0,"",VLOOKUP($G316,Data!$G$3:$BA$2935,29,FALSE))</f>
        <v/>
      </c>
      <c r="AK316" s="4" t="str">
        <f>IF($H316=0,"",VLOOKUP($G316,Data!$G$3:$BA$2935,30,FALSE))</f>
        <v/>
      </c>
      <c r="AL316" s="4" t="str">
        <f>IF($H316=0,"",VLOOKUP($G316,Data!$G$3:$BA$2935,31,FALSE))</f>
        <v/>
      </c>
      <c r="AM316" s="4" t="str">
        <f>IF($H316=0,"",VLOOKUP($G316,Data!$G$3:$BA$2935,32,FALSE))</f>
        <v/>
      </c>
      <c r="AN316" s="4" t="str">
        <f>IF($H316=0,"",VLOOKUP($G316,Data!$G$3:$BA$2935,33,FALSE))</f>
        <v/>
      </c>
      <c r="AO316" s="4" t="str">
        <f>IF($H316=0,"",VLOOKUP($G316,Data!$G$3:$BA$2935,34,FALSE))</f>
        <v/>
      </c>
      <c r="AP316" s="4" t="str">
        <f>IF($H316=0,"",VLOOKUP($G316,Data!$G$3:$BA$2935,35,FALSE))</f>
        <v/>
      </c>
      <c r="AQ316" s="4" t="str">
        <f>IF($H316=0,"",VLOOKUP($G316,Data!$G$3:$BA$2935,36,FALSE))</f>
        <v/>
      </c>
      <c r="AR316" s="4" t="str">
        <f>IF($H316=0,"",VLOOKUP($G316,Data!$G$3:$BA$2935,37,FALSE))</f>
        <v/>
      </c>
      <c r="AS316" s="4" t="str">
        <f>IF($H316=0,"",VLOOKUP($G316,Data!$G$3:$BA$2935,38,FALSE))</f>
        <v/>
      </c>
      <c r="AT316" s="4" t="str">
        <f>IF($H316=0,"",VLOOKUP($G316,Data!$G$3:$BA$2935,39,FALSE))</f>
        <v/>
      </c>
    </row>
    <row r="317" spans="1:46" x14ac:dyDescent="0.25">
      <c r="A317" s="4">
        <f>PSSE!A319</f>
        <v>959131</v>
      </c>
      <c r="B317" s="4" t="str">
        <f>PSSE!B319</f>
        <v>BOKO_H1</v>
      </c>
      <c r="C317" s="4">
        <f>PSSE!D319</f>
        <v>10.5</v>
      </c>
      <c r="D317" s="4">
        <f>PSSE!E319</f>
        <v>20</v>
      </c>
      <c r="E317" s="4" t="str">
        <f>PSSE!F319</f>
        <v>TD</v>
      </c>
      <c r="F317" s="4">
        <f>PSSE!G319</f>
        <v>1</v>
      </c>
      <c r="G317" s="4" t="str">
        <f t="shared" si="4"/>
        <v>PSS10.520TD1</v>
      </c>
      <c r="H317" s="4">
        <f>COUNTIF(Data!$G$3:$BA$2935,PSS!$G317)</f>
        <v>1</v>
      </c>
      <c r="I317" s="4" t="str">
        <f>IF($H317=0,"",VLOOKUP($G317,Data!$G$3:$BA$2935,2,FALSE))</f>
        <v>'PSS2A'</v>
      </c>
      <c r="J317" s="4">
        <f>PSSE!C319</f>
        <v>1</v>
      </c>
      <c r="K317" s="4">
        <f>IF($H317=0,"",VLOOKUP($G317,Data!$G$3:$BA$2935,4,FALSE))</f>
        <v>1</v>
      </c>
      <c r="L317" s="4">
        <f>IF($H317=0,"",VLOOKUP($G317,Data!$G$3:$BA$2935,5,FALSE))</f>
        <v>0</v>
      </c>
      <c r="M317" s="4">
        <f>IF($H317=0,"",VLOOKUP($G317,Data!$G$3:$BA$2935,6,FALSE))</f>
        <v>3</v>
      </c>
      <c r="N317" s="4">
        <f>IF($H317=0,"",VLOOKUP($G317,Data!$G$3:$BA$2935,7,FALSE))</f>
        <v>0</v>
      </c>
      <c r="O317" s="4">
        <f>IF($H317=0,"",VLOOKUP($G317,Data!$G$3:$BA$2935,8,FALSE))</f>
        <v>5</v>
      </c>
      <c r="P317" s="4">
        <f>IF($H317=0,"",VLOOKUP($G317,Data!$G$3:$BA$2935,9,FALSE))</f>
        <v>1</v>
      </c>
      <c r="Q317" s="4">
        <f>IF($H317=0,"",VLOOKUP($G317,Data!$G$3:$BA$2935,10,FALSE))</f>
        <v>2.5</v>
      </c>
      <c r="R317" s="4">
        <f>IF($H317=0,"",VLOOKUP($G317,Data!$G$3:$BA$2935,11,FALSE))</f>
        <v>2.5</v>
      </c>
      <c r="S317" s="4">
        <f>IF($H317=0,"",VLOOKUP($G317,Data!$G$3:$BA$2935,12,FALSE))</f>
        <v>0</v>
      </c>
      <c r="T317" s="4">
        <f>IF($H317=0,"",VLOOKUP($G317,Data!$G$3:$BA$2935,13,FALSE))</f>
        <v>2.5</v>
      </c>
      <c r="U317" s="4">
        <f>IF($H317=0,"",VLOOKUP($G317,Data!$G$3:$BA$2935,14,FALSE))</f>
        <v>0</v>
      </c>
      <c r="V317" s="4">
        <f>IF($H317=0,"",VLOOKUP($G317,Data!$G$3:$BA$2935,15,FALSE))</f>
        <v>2.5</v>
      </c>
      <c r="W317" s="4">
        <f>IF($H317=0,"",VLOOKUP($G317,Data!$G$3:$BA$2935,16,FALSE))</f>
        <v>0.39</v>
      </c>
      <c r="X317" s="4">
        <f>IF($H317=0,"",VLOOKUP($G317,Data!$G$3:$BA$2935,17,FALSE))</f>
        <v>1</v>
      </c>
      <c r="Y317" s="4">
        <f>IF($H317=0,"",VLOOKUP($G317,Data!$G$3:$BA$2935,18,FALSE))</f>
        <v>0</v>
      </c>
      <c r="Z317" s="4">
        <f>IF($H317=0,"",VLOOKUP($G317,Data!$G$3:$BA$2935,19,FALSE))</f>
        <v>0.1</v>
      </c>
      <c r="AA317" s="4">
        <f>IF($H317=0,"",VLOOKUP($G317,Data!$G$3:$BA$2935,20,FALSE))</f>
        <v>6.5</v>
      </c>
      <c r="AB317" s="4">
        <f>IF($H317=0,"",VLOOKUP($G317,Data!$G$3:$BA$2935,21,FALSE))</f>
        <v>0.44</v>
      </c>
      <c r="AC317" s="4">
        <f>IF($H317=0,"",VLOOKUP($G317,Data!$G$3:$BA$2935,22,FALSE))</f>
        <v>0.08</v>
      </c>
      <c r="AD317" s="4">
        <f>IF($H317=0,"",VLOOKUP($G317,Data!$G$3:$BA$2935,23,FALSE))</f>
        <v>0.2</v>
      </c>
      <c r="AE317" s="4">
        <f>IF($H317=0,"",VLOOKUP($G317,Data!$G$3:$BA$2935,24,FALSE))</f>
        <v>0.98</v>
      </c>
      <c r="AF317" s="4">
        <f>IF($H317=0,"",VLOOKUP($G317,Data!$G$3:$BA$2935,25,FALSE))</f>
        <v>0.1</v>
      </c>
      <c r="AG317" s="4">
        <f>IF($H317=0,"",VLOOKUP($G317,Data!$G$3:$BA$2935,26,FALSE))</f>
        <v>-0.1</v>
      </c>
      <c r="AH317" s="4" t="str">
        <f>IF($H317=0,"",VLOOKUP($G317,Data!$G$3:$BA$2935,27,FALSE))</f>
        <v>/</v>
      </c>
      <c r="AI317" s="4" t="str">
        <f>IF($H317=0,"",VLOOKUP($G317,Data!$G$3:$BA$2935,28,FALSE))</f>
        <v>/</v>
      </c>
      <c r="AJ317" s="4" t="str">
        <f>IF($H317=0,"",VLOOKUP($G317,Data!$G$3:$BA$2935,29,FALSE))</f>
        <v/>
      </c>
      <c r="AK317" s="4" t="str">
        <f>IF($H317=0,"",VLOOKUP($G317,Data!$G$3:$BA$2935,30,FALSE))</f>
        <v/>
      </c>
      <c r="AL317" s="4" t="str">
        <f>IF($H317=0,"",VLOOKUP($G317,Data!$G$3:$BA$2935,31,FALSE))</f>
        <v/>
      </c>
      <c r="AM317" s="4" t="str">
        <f>IF($H317=0,"",VLOOKUP($G317,Data!$G$3:$BA$2935,32,FALSE))</f>
        <v/>
      </c>
      <c r="AN317" s="4" t="str">
        <f>IF($H317=0,"",VLOOKUP($G317,Data!$G$3:$BA$2935,33,FALSE))</f>
        <v/>
      </c>
      <c r="AO317" s="4" t="str">
        <f>IF($H317=0,"",VLOOKUP($G317,Data!$G$3:$BA$2935,34,FALSE))</f>
        <v/>
      </c>
      <c r="AP317" s="4" t="str">
        <f>IF($H317=0,"",VLOOKUP($G317,Data!$G$3:$BA$2935,35,FALSE))</f>
        <v/>
      </c>
      <c r="AQ317" s="4" t="str">
        <f>IF($H317=0,"",VLOOKUP($G317,Data!$G$3:$BA$2935,36,FALSE))</f>
        <v/>
      </c>
      <c r="AR317" s="4" t="str">
        <f>IF($H317=0,"",VLOOKUP($G317,Data!$G$3:$BA$2935,37,FALSE))</f>
        <v/>
      </c>
      <c r="AS317" s="4" t="str">
        <f>IF($H317=0,"",VLOOKUP($G317,Data!$G$3:$BA$2935,38,FALSE))</f>
        <v/>
      </c>
      <c r="AT317" s="4" t="str">
        <f>IF($H317=0,"",VLOOKUP($G317,Data!$G$3:$BA$2935,39,FALSE))</f>
        <v/>
      </c>
    </row>
    <row r="318" spans="1:46" x14ac:dyDescent="0.25">
      <c r="A318" s="4">
        <f>PSSE!A320</f>
        <v>959141</v>
      </c>
      <c r="B318" s="4" t="str">
        <f>PSSE!B320</f>
        <v>DAKPSI_H1</v>
      </c>
      <c r="C318" s="4">
        <f>PSSE!D320</f>
        <v>10.5</v>
      </c>
      <c r="D318" s="4">
        <f>PSSE!E320</f>
        <v>20</v>
      </c>
      <c r="E318" s="4" t="str">
        <f>PSSE!F320</f>
        <v>TD</v>
      </c>
      <c r="F318" s="4">
        <f>PSSE!G320</f>
        <v>1</v>
      </c>
      <c r="G318" s="4" t="str">
        <f t="shared" si="4"/>
        <v>PSS10.520TD1</v>
      </c>
      <c r="H318" s="4">
        <f>COUNTIF(Data!$G$3:$BA$2935,PSS!$G318)</f>
        <v>1</v>
      </c>
      <c r="I318" s="4" t="str">
        <f>IF($H318=0,"",VLOOKUP($G318,Data!$G$3:$BA$2935,2,FALSE))</f>
        <v>'PSS2A'</v>
      </c>
      <c r="J318" s="4">
        <f>PSSE!C320</f>
        <v>1</v>
      </c>
      <c r="K318" s="4">
        <f>IF($H318=0,"",VLOOKUP($G318,Data!$G$3:$BA$2935,4,FALSE))</f>
        <v>1</v>
      </c>
      <c r="L318" s="4">
        <f>IF($H318=0,"",VLOOKUP($G318,Data!$G$3:$BA$2935,5,FALSE))</f>
        <v>0</v>
      </c>
      <c r="M318" s="4">
        <f>IF($H318=0,"",VLOOKUP($G318,Data!$G$3:$BA$2935,6,FALSE))</f>
        <v>3</v>
      </c>
      <c r="N318" s="4">
        <f>IF($H318=0,"",VLOOKUP($G318,Data!$G$3:$BA$2935,7,FALSE))</f>
        <v>0</v>
      </c>
      <c r="O318" s="4">
        <f>IF($H318=0,"",VLOOKUP($G318,Data!$G$3:$BA$2935,8,FALSE))</f>
        <v>5</v>
      </c>
      <c r="P318" s="4">
        <f>IF($H318=0,"",VLOOKUP($G318,Data!$G$3:$BA$2935,9,FALSE))</f>
        <v>1</v>
      </c>
      <c r="Q318" s="4">
        <f>IF($H318=0,"",VLOOKUP($G318,Data!$G$3:$BA$2935,10,FALSE))</f>
        <v>2.5</v>
      </c>
      <c r="R318" s="4">
        <f>IF($H318=0,"",VLOOKUP($G318,Data!$G$3:$BA$2935,11,FALSE))</f>
        <v>2.5</v>
      </c>
      <c r="S318" s="4">
        <f>IF($H318=0,"",VLOOKUP($G318,Data!$G$3:$BA$2935,12,FALSE))</f>
        <v>0</v>
      </c>
      <c r="T318" s="4">
        <f>IF($H318=0,"",VLOOKUP($G318,Data!$G$3:$BA$2935,13,FALSE))</f>
        <v>2.5</v>
      </c>
      <c r="U318" s="4">
        <f>IF($H318=0,"",VLOOKUP($G318,Data!$G$3:$BA$2935,14,FALSE))</f>
        <v>0</v>
      </c>
      <c r="V318" s="4">
        <f>IF($H318=0,"",VLOOKUP($G318,Data!$G$3:$BA$2935,15,FALSE))</f>
        <v>2.5</v>
      </c>
      <c r="W318" s="4">
        <f>IF($H318=0,"",VLOOKUP($G318,Data!$G$3:$BA$2935,16,FALSE))</f>
        <v>0.39</v>
      </c>
      <c r="X318" s="4">
        <f>IF($H318=0,"",VLOOKUP($G318,Data!$G$3:$BA$2935,17,FALSE))</f>
        <v>1</v>
      </c>
      <c r="Y318" s="4">
        <f>IF($H318=0,"",VLOOKUP($G318,Data!$G$3:$BA$2935,18,FALSE))</f>
        <v>0</v>
      </c>
      <c r="Z318" s="4">
        <f>IF($H318=0,"",VLOOKUP($G318,Data!$G$3:$BA$2935,19,FALSE))</f>
        <v>0.1</v>
      </c>
      <c r="AA318" s="4">
        <f>IF($H318=0,"",VLOOKUP($G318,Data!$G$3:$BA$2935,20,FALSE))</f>
        <v>6.5</v>
      </c>
      <c r="AB318" s="4">
        <f>IF($H318=0,"",VLOOKUP($G318,Data!$G$3:$BA$2935,21,FALSE))</f>
        <v>0.44</v>
      </c>
      <c r="AC318" s="4">
        <f>IF($H318=0,"",VLOOKUP($G318,Data!$G$3:$BA$2935,22,FALSE))</f>
        <v>0.08</v>
      </c>
      <c r="AD318" s="4">
        <f>IF($H318=0,"",VLOOKUP($G318,Data!$G$3:$BA$2935,23,FALSE))</f>
        <v>0.2</v>
      </c>
      <c r="AE318" s="4">
        <f>IF($H318=0,"",VLOOKUP($G318,Data!$G$3:$BA$2935,24,FALSE))</f>
        <v>0.98</v>
      </c>
      <c r="AF318" s="4">
        <f>IF($H318=0,"",VLOOKUP($G318,Data!$G$3:$BA$2935,25,FALSE))</f>
        <v>0.1</v>
      </c>
      <c r="AG318" s="4">
        <f>IF($H318=0,"",VLOOKUP($G318,Data!$G$3:$BA$2935,26,FALSE))</f>
        <v>-0.1</v>
      </c>
      <c r="AH318" s="4" t="str">
        <f>IF($H318=0,"",VLOOKUP($G318,Data!$G$3:$BA$2935,27,FALSE))</f>
        <v>/</v>
      </c>
      <c r="AI318" s="4" t="str">
        <f>IF($H318=0,"",VLOOKUP($G318,Data!$G$3:$BA$2935,28,FALSE))</f>
        <v>/</v>
      </c>
      <c r="AJ318" s="4" t="str">
        <f>IF($H318=0,"",VLOOKUP($G318,Data!$G$3:$BA$2935,29,FALSE))</f>
        <v/>
      </c>
      <c r="AK318" s="4" t="str">
        <f>IF($H318=0,"",VLOOKUP($G318,Data!$G$3:$BA$2935,30,FALSE))</f>
        <v/>
      </c>
      <c r="AL318" s="4" t="str">
        <f>IF($H318=0,"",VLOOKUP($G318,Data!$G$3:$BA$2935,31,FALSE))</f>
        <v/>
      </c>
      <c r="AM318" s="4" t="str">
        <f>IF($H318=0,"",VLOOKUP($G318,Data!$G$3:$BA$2935,32,FALSE))</f>
        <v/>
      </c>
      <c r="AN318" s="4" t="str">
        <f>IF($H318=0,"",VLOOKUP($G318,Data!$G$3:$BA$2935,33,FALSE))</f>
        <v/>
      </c>
      <c r="AO318" s="4" t="str">
        <f>IF($H318=0,"",VLOOKUP($G318,Data!$G$3:$BA$2935,34,FALSE))</f>
        <v/>
      </c>
      <c r="AP318" s="4" t="str">
        <f>IF($H318=0,"",VLOOKUP($G318,Data!$G$3:$BA$2935,35,FALSE))</f>
        <v/>
      </c>
      <c r="AQ318" s="4" t="str">
        <f>IF($H318=0,"",VLOOKUP($G318,Data!$G$3:$BA$2935,36,FALSE))</f>
        <v/>
      </c>
      <c r="AR318" s="4" t="str">
        <f>IF($H318=0,"",VLOOKUP($G318,Data!$G$3:$BA$2935,37,FALSE))</f>
        <v/>
      </c>
      <c r="AS318" s="4" t="str">
        <f>IF($H318=0,"",VLOOKUP($G318,Data!$G$3:$BA$2935,38,FALSE))</f>
        <v/>
      </c>
      <c r="AT318" s="4" t="str">
        <f>IF($H318=0,"",VLOOKUP($G318,Data!$G$3:$BA$2935,39,FALSE))</f>
        <v/>
      </c>
    </row>
    <row r="319" spans="1:46" x14ac:dyDescent="0.25">
      <c r="A319" s="4">
        <f>PSSE!A321</f>
        <v>959142</v>
      </c>
      <c r="B319" s="4" t="str">
        <f>PSSE!B321</f>
        <v>DAKPSI5_H1</v>
      </c>
      <c r="C319" s="4">
        <f>PSSE!D321</f>
        <v>10.5</v>
      </c>
      <c r="D319" s="4">
        <f>PSSE!E321</f>
        <v>20</v>
      </c>
      <c r="E319" s="4" t="str">
        <f>PSSE!F321</f>
        <v>TD</v>
      </c>
      <c r="F319" s="4">
        <f>PSSE!G321</f>
        <v>1</v>
      </c>
      <c r="G319" s="4" t="str">
        <f t="shared" si="4"/>
        <v>PSS10.520TD1</v>
      </c>
      <c r="H319" s="4">
        <f>COUNTIF(Data!$G$3:$BA$2935,PSS!$G319)</f>
        <v>1</v>
      </c>
      <c r="I319" s="4" t="str">
        <f>IF($H319=0,"",VLOOKUP($G319,Data!$G$3:$BA$2935,2,FALSE))</f>
        <v>'PSS2A'</v>
      </c>
      <c r="J319" s="4">
        <f>PSSE!C321</f>
        <v>1</v>
      </c>
      <c r="K319" s="4">
        <f>IF($H319=0,"",VLOOKUP($G319,Data!$G$3:$BA$2935,4,FALSE))</f>
        <v>1</v>
      </c>
      <c r="L319" s="4">
        <f>IF($H319=0,"",VLOOKUP($G319,Data!$G$3:$BA$2935,5,FALSE))</f>
        <v>0</v>
      </c>
      <c r="M319" s="4">
        <f>IF($H319=0,"",VLOOKUP($G319,Data!$G$3:$BA$2935,6,FALSE))</f>
        <v>3</v>
      </c>
      <c r="N319" s="4">
        <f>IF($H319=0,"",VLOOKUP($G319,Data!$G$3:$BA$2935,7,FALSE))</f>
        <v>0</v>
      </c>
      <c r="O319" s="4">
        <f>IF($H319=0,"",VLOOKUP($G319,Data!$G$3:$BA$2935,8,FALSE))</f>
        <v>5</v>
      </c>
      <c r="P319" s="4">
        <f>IF($H319=0,"",VLOOKUP($G319,Data!$G$3:$BA$2935,9,FALSE))</f>
        <v>1</v>
      </c>
      <c r="Q319" s="4">
        <f>IF($H319=0,"",VLOOKUP($G319,Data!$G$3:$BA$2935,10,FALSE))</f>
        <v>2.5</v>
      </c>
      <c r="R319" s="4">
        <f>IF($H319=0,"",VLOOKUP($G319,Data!$G$3:$BA$2935,11,FALSE))</f>
        <v>2.5</v>
      </c>
      <c r="S319" s="4">
        <f>IF($H319=0,"",VLOOKUP($G319,Data!$G$3:$BA$2935,12,FALSE))</f>
        <v>0</v>
      </c>
      <c r="T319" s="4">
        <f>IF($H319=0,"",VLOOKUP($G319,Data!$G$3:$BA$2935,13,FALSE))</f>
        <v>2.5</v>
      </c>
      <c r="U319" s="4">
        <f>IF($H319=0,"",VLOOKUP($G319,Data!$G$3:$BA$2935,14,FALSE))</f>
        <v>0</v>
      </c>
      <c r="V319" s="4">
        <f>IF($H319=0,"",VLOOKUP($G319,Data!$G$3:$BA$2935,15,FALSE))</f>
        <v>2.5</v>
      </c>
      <c r="W319" s="4">
        <f>IF($H319=0,"",VLOOKUP($G319,Data!$G$3:$BA$2935,16,FALSE))</f>
        <v>0.39</v>
      </c>
      <c r="X319" s="4">
        <f>IF($H319=0,"",VLOOKUP($G319,Data!$G$3:$BA$2935,17,FALSE))</f>
        <v>1</v>
      </c>
      <c r="Y319" s="4">
        <f>IF($H319=0,"",VLOOKUP($G319,Data!$G$3:$BA$2935,18,FALSE))</f>
        <v>0</v>
      </c>
      <c r="Z319" s="4">
        <f>IF($H319=0,"",VLOOKUP($G319,Data!$G$3:$BA$2935,19,FALSE))</f>
        <v>0.1</v>
      </c>
      <c r="AA319" s="4">
        <f>IF($H319=0,"",VLOOKUP($G319,Data!$G$3:$BA$2935,20,FALSE))</f>
        <v>6.5</v>
      </c>
      <c r="AB319" s="4">
        <f>IF($H319=0,"",VLOOKUP($G319,Data!$G$3:$BA$2935,21,FALSE))</f>
        <v>0.44</v>
      </c>
      <c r="AC319" s="4">
        <f>IF($H319=0,"",VLOOKUP($G319,Data!$G$3:$BA$2935,22,FALSE))</f>
        <v>0.08</v>
      </c>
      <c r="AD319" s="4">
        <f>IF($H319=0,"",VLOOKUP($G319,Data!$G$3:$BA$2935,23,FALSE))</f>
        <v>0.2</v>
      </c>
      <c r="AE319" s="4">
        <f>IF($H319=0,"",VLOOKUP($G319,Data!$G$3:$BA$2935,24,FALSE))</f>
        <v>0.98</v>
      </c>
      <c r="AF319" s="4">
        <f>IF($H319=0,"",VLOOKUP($G319,Data!$G$3:$BA$2935,25,FALSE))</f>
        <v>0.1</v>
      </c>
      <c r="AG319" s="4">
        <f>IF($H319=0,"",VLOOKUP($G319,Data!$G$3:$BA$2935,26,FALSE))</f>
        <v>-0.1</v>
      </c>
      <c r="AH319" s="4" t="str">
        <f>IF($H319=0,"",VLOOKUP($G319,Data!$G$3:$BA$2935,27,FALSE))</f>
        <v>/</v>
      </c>
      <c r="AI319" s="4" t="str">
        <f>IF($H319=0,"",VLOOKUP($G319,Data!$G$3:$BA$2935,28,FALSE))</f>
        <v>/</v>
      </c>
      <c r="AJ319" s="4" t="str">
        <f>IF($H319=0,"",VLOOKUP($G319,Data!$G$3:$BA$2935,29,FALSE))</f>
        <v/>
      </c>
      <c r="AK319" s="4" t="str">
        <f>IF($H319=0,"",VLOOKUP($G319,Data!$G$3:$BA$2935,30,FALSE))</f>
        <v/>
      </c>
      <c r="AL319" s="4" t="str">
        <f>IF($H319=0,"",VLOOKUP($G319,Data!$G$3:$BA$2935,31,FALSE))</f>
        <v/>
      </c>
      <c r="AM319" s="4" t="str">
        <f>IF($H319=0,"",VLOOKUP($G319,Data!$G$3:$BA$2935,32,FALSE))</f>
        <v/>
      </c>
      <c r="AN319" s="4" t="str">
        <f>IF($H319=0,"",VLOOKUP($G319,Data!$G$3:$BA$2935,33,FALSE))</f>
        <v/>
      </c>
      <c r="AO319" s="4" t="str">
        <f>IF($H319=0,"",VLOOKUP($G319,Data!$G$3:$BA$2935,34,FALSE))</f>
        <v/>
      </c>
      <c r="AP319" s="4" t="str">
        <f>IF($H319=0,"",VLOOKUP($G319,Data!$G$3:$BA$2935,35,FALSE))</f>
        <v/>
      </c>
      <c r="AQ319" s="4" t="str">
        <f>IF($H319=0,"",VLOOKUP($G319,Data!$G$3:$BA$2935,36,FALSE))</f>
        <v/>
      </c>
      <c r="AR319" s="4" t="str">
        <f>IF($H319=0,"",VLOOKUP($G319,Data!$G$3:$BA$2935,37,FALSE))</f>
        <v/>
      </c>
      <c r="AS319" s="4" t="str">
        <f>IF($H319=0,"",VLOOKUP($G319,Data!$G$3:$BA$2935,38,FALSE))</f>
        <v/>
      </c>
      <c r="AT319" s="4" t="str">
        <f>IF($H319=0,"",VLOOKUP($G319,Data!$G$3:$BA$2935,39,FALSE))</f>
        <v/>
      </c>
    </row>
    <row r="320" spans="1:46" x14ac:dyDescent="0.25">
      <c r="A320" s="4">
        <f>PSSE!A322</f>
        <v>959151</v>
      </c>
      <c r="B320" s="4" t="str">
        <f>PSSE!B322</f>
        <v>DAKPSI1_H1</v>
      </c>
      <c r="C320" s="4">
        <f>PSSE!D322</f>
        <v>6</v>
      </c>
      <c r="D320" s="4">
        <f>PSSE!E322</f>
        <v>7.5</v>
      </c>
      <c r="E320" s="4" t="str">
        <f>PSSE!F322</f>
        <v>TD</v>
      </c>
      <c r="F320" s="4">
        <f>PSSE!G322</f>
        <v>1</v>
      </c>
      <c r="G320" s="4" t="str">
        <f t="shared" si="4"/>
        <v>PSS67.5TD1</v>
      </c>
      <c r="H320" s="4">
        <f>COUNTIF(Data!$G$3:$BA$2935,PSS!$G320)</f>
        <v>1</v>
      </c>
      <c r="I320" s="4" t="str">
        <f>IF($H320=0,"",VLOOKUP($G320,Data!$G$3:$BA$2935,2,FALSE))</f>
        <v>'PSS2A'</v>
      </c>
      <c r="J320" s="4">
        <f>PSSE!C322</f>
        <v>1</v>
      </c>
      <c r="K320" s="4">
        <f>IF($H320=0,"",VLOOKUP($G320,Data!$G$3:$BA$2935,4,FALSE))</f>
        <v>1</v>
      </c>
      <c r="L320" s="4">
        <f>IF($H320=0,"",VLOOKUP($G320,Data!$G$3:$BA$2935,5,FALSE))</f>
        <v>0</v>
      </c>
      <c r="M320" s="4">
        <f>IF($H320=0,"",VLOOKUP($G320,Data!$G$3:$BA$2935,6,FALSE))</f>
        <v>3</v>
      </c>
      <c r="N320" s="4">
        <f>IF($H320=0,"",VLOOKUP($G320,Data!$G$3:$BA$2935,7,FALSE))</f>
        <v>0</v>
      </c>
      <c r="O320" s="4">
        <f>IF($H320=0,"",VLOOKUP($G320,Data!$G$3:$BA$2935,8,FALSE))</f>
        <v>5</v>
      </c>
      <c r="P320" s="4">
        <f>IF($H320=0,"",VLOOKUP($G320,Data!$G$3:$BA$2935,9,FALSE))</f>
        <v>1</v>
      </c>
      <c r="Q320" s="4">
        <f>IF($H320=0,"",VLOOKUP($G320,Data!$G$3:$BA$2935,10,FALSE))</f>
        <v>2.5</v>
      </c>
      <c r="R320" s="4">
        <f>IF($H320=0,"",VLOOKUP($G320,Data!$G$3:$BA$2935,11,FALSE))</f>
        <v>2.5</v>
      </c>
      <c r="S320" s="4">
        <f>IF($H320=0,"",VLOOKUP($G320,Data!$G$3:$BA$2935,12,FALSE))</f>
        <v>0</v>
      </c>
      <c r="T320" s="4">
        <f>IF($H320=0,"",VLOOKUP($G320,Data!$G$3:$BA$2935,13,FALSE))</f>
        <v>2.5</v>
      </c>
      <c r="U320" s="4">
        <f>IF($H320=0,"",VLOOKUP($G320,Data!$G$3:$BA$2935,14,FALSE))</f>
        <v>0</v>
      </c>
      <c r="V320" s="4">
        <f>IF($H320=0,"",VLOOKUP($G320,Data!$G$3:$BA$2935,15,FALSE))</f>
        <v>2.5</v>
      </c>
      <c r="W320" s="4">
        <f>IF($H320=0,"",VLOOKUP($G320,Data!$G$3:$BA$2935,16,FALSE))</f>
        <v>0.39</v>
      </c>
      <c r="X320" s="4">
        <f>IF($H320=0,"",VLOOKUP($G320,Data!$G$3:$BA$2935,17,FALSE))</f>
        <v>1</v>
      </c>
      <c r="Y320" s="4">
        <f>IF($H320=0,"",VLOOKUP($G320,Data!$G$3:$BA$2935,18,FALSE))</f>
        <v>0</v>
      </c>
      <c r="Z320" s="4">
        <f>IF($H320=0,"",VLOOKUP($G320,Data!$G$3:$BA$2935,19,FALSE))</f>
        <v>0.1</v>
      </c>
      <c r="AA320" s="4">
        <f>IF($H320=0,"",VLOOKUP($G320,Data!$G$3:$BA$2935,20,FALSE))</f>
        <v>6.5</v>
      </c>
      <c r="AB320" s="4">
        <f>IF($H320=0,"",VLOOKUP($G320,Data!$G$3:$BA$2935,21,FALSE))</f>
        <v>0.44</v>
      </c>
      <c r="AC320" s="4">
        <f>IF($H320=0,"",VLOOKUP($G320,Data!$G$3:$BA$2935,22,FALSE))</f>
        <v>0.08</v>
      </c>
      <c r="AD320" s="4">
        <f>IF($H320=0,"",VLOOKUP($G320,Data!$G$3:$BA$2935,23,FALSE))</f>
        <v>0.2</v>
      </c>
      <c r="AE320" s="4">
        <f>IF($H320=0,"",VLOOKUP($G320,Data!$G$3:$BA$2935,24,FALSE))</f>
        <v>0.98</v>
      </c>
      <c r="AF320" s="4">
        <f>IF($H320=0,"",VLOOKUP($G320,Data!$G$3:$BA$2935,25,FALSE))</f>
        <v>0.1</v>
      </c>
      <c r="AG320" s="4">
        <f>IF($H320=0,"",VLOOKUP($G320,Data!$G$3:$BA$2935,26,FALSE))</f>
        <v>-0.1</v>
      </c>
      <c r="AH320" s="4" t="str">
        <f>IF($H320=0,"",VLOOKUP($G320,Data!$G$3:$BA$2935,27,FALSE))</f>
        <v>/</v>
      </c>
      <c r="AI320" s="4" t="str">
        <f>IF($H320=0,"",VLOOKUP($G320,Data!$G$3:$BA$2935,28,FALSE))</f>
        <v>/</v>
      </c>
      <c r="AJ320" s="4" t="str">
        <f>IF($H320=0,"",VLOOKUP($G320,Data!$G$3:$BA$2935,29,FALSE))</f>
        <v/>
      </c>
      <c r="AK320" s="4" t="str">
        <f>IF($H320=0,"",VLOOKUP($G320,Data!$G$3:$BA$2935,30,FALSE))</f>
        <v/>
      </c>
      <c r="AL320" s="4" t="str">
        <f>IF($H320=0,"",VLOOKUP($G320,Data!$G$3:$BA$2935,31,FALSE))</f>
        <v/>
      </c>
      <c r="AM320" s="4" t="str">
        <f>IF($H320=0,"",VLOOKUP($G320,Data!$G$3:$BA$2935,32,FALSE))</f>
        <v/>
      </c>
      <c r="AN320" s="4" t="str">
        <f>IF($H320=0,"",VLOOKUP($G320,Data!$G$3:$BA$2935,33,FALSE))</f>
        <v/>
      </c>
      <c r="AO320" s="4" t="str">
        <f>IF($H320=0,"",VLOOKUP($G320,Data!$G$3:$BA$2935,34,FALSE))</f>
        <v/>
      </c>
      <c r="AP320" s="4" t="str">
        <f>IF($H320=0,"",VLOOKUP($G320,Data!$G$3:$BA$2935,35,FALSE))</f>
        <v/>
      </c>
      <c r="AQ320" s="4" t="str">
        <f>IF($H320=0,"",VLOOKUP($G320,Data!$G$3:$BA$2935,36,FALSE))</f>
        <v/>
      </c>
      <c r="AR320" s="4" t="str">
        <f>IF($H320=0,"",VLOOKUP($G320,Data!$G$3:$BA$2935,37,FALSE))</f>
        <v/>
      </c>
      <c r="AS320" s="4" t="str">
        <f>IF($H320=0,"",VLOOKUP($G320,Data!$G$3:$BA$2935,38,FALSE))</f>
        <v/>
      </c>
      <c r="AT320" s="4" t="str">
        <f>IF($H320=0,"",VLOOKUP($G320,Data!$G$3:$BA$2935,39,FALSE))</f>
        <v/>
      </c>
    </row>
    <row r="321" spans="1:46" x14ac:dyDescent="0.25">
      <c r="A321" s="4">
        <f>PSSE!A323</f>
        <v>959152</v>
      </c>
      <c r="B321" s="4" t="str">
        <f>PSSE!B323</f>
        <v>DAKPSI2_H1</v>
      </c>
      <c r="C321" s="4">
        <f>PSSE!D323</f>
        <v>6</v>
      </c>
      <c r="D321" s="4">
        <f>PSSE!E323</f>
        <v>7.5</v>
      </c>
      <c r="E321" s="4" t="str">
        <f>PSSE!F323</f>
        <v>TD</v>
      </c>
      <c r="F321" s="4">
        <f>PSSE!G323</f>
        <v>1</v>
      </c>
      <c r="G321" s="4" t="str">
        <f t="shared" si="4"/>
        <v>PSS67.5TD1</v>
      </c>
      <c r="H321" s="4">
        <f>COUNTIF(Data!$G$3:$BA$2935,PSS!$G321)</f>
        <v>1</v>
      </c>
      <c r="I321" s="4" t="str">
        <f>IF($H321=0,"",VLOOKUP($G321,Data!$G$3:$BA$2935,2,FALSE))</f>
        <v>'PSS2A'</v>
      </c>
      <c r="J321" s="4">
        <f>PSSE!C323</f>
        <v>1</v>
      </c>
      <c r="K321" s="4">
        <f>IF($H321=0,"",VLOOKUP($G321,Data!$G$3:$BA$2935,4,FALSE))</f>
        <v>1</v>
      </c>
      <c r="L321" s="4">
        <f>IF($H321=0,"",VLOOKUP($G321,Data!$G$3:$BA$2935,5,FALSE))</f>
        <v>0</v>
      </c>
      <c r="M321" s="4">
        <f>IF($H321=0,"",VLOOKUP($G321,Data!$G$3:$BA$2935,6,FALSE))</f>
        <v>3</v>
      </c>
      <c r="N321" s="4">
        <f>IF($H321=0,"",VLOOKUP($G321,Data!$G$3:$BA$2935,7,FALSE))</f>
        <v>0</v>
      </c>
      <c r="O321" s="4">
        <f>IF($H321=0,"",VLOOKUP($G321,Data!$G$3:$BA$2935,8,FALSE))</f>
        <v>5</v>
      </c>
      <c r="P321" s="4">
        <f>IF($H321=0,"",VLOOKUP($G321,Data!$G$3:$BA$2935,9,FALSE))</f>
        <v>1</v>
      </c>
      <c r="Q321" s="4">
        <f>IF($H321=0,"",VLOOKUP($G321,Data!$G$3:$BA$2935,10,FALSE))</f>
        <v>2.5</v>
      </c>
      <c r="R321" s="4">
        <f>IF($H321=0,"",VLOOKUP($G321,Data!$G$3:$BA$2935,11,FALSE))</f>
        <v>2.5</v>
      </c>
      <c r="S321" s="4">
        <f>IF($H321=0,"",VLOOKUP($G321,Data!$G$3:$BA$2935,12,FALSE))</f>
        <v>0</v>
      </c>
      <c r="T321" s="4">
        <f>IF($H321=0,"",VLOOKUP($G321,Data!$G$3:$BA$2935,13,FALSE))</f>
        <v>2.5</v>
      </c>
      <c r="U321" s="4">
        <f>IF($H321=0,"",VLOOKUP($G321,Data!$G$3:$BA$2935,14,FALSE))</f>
        <v>0</v>
      </c>
      <c r="V321" s="4">
        <f>IF($H321=0,"",VLOOKUP($G321,Data!$G$3:$BA$2935,15,FALSE))</f>
        <v>2.5</v>
      </c>
      <c r="W321" s="4">
        <f>IF($H321=0,"",VLOOKUP($G321,Data!$G$3:$BA$2935,16,FALSE))</f>
        <v>0.39</v>
      </c>
      <c r="X321" s="4">
        <f>IF($H321=0,"",VLOOKUP($G321,Data!$G$3:$BA$2935,17,FALSE))</f>
        <v>1</v>
      </c>
      <c r="Y321" s="4">
        <f>IF($H321=0,"",VLOOKUP($G321,Data!$G$3:$BA$2935,18,FALSE))</f>
        <v>0</v>
      </c>
      <c r="Z321" s="4">
        <f>IF($H321=0,"",VLOOKUP($G321,Data!$G$3:$BA$2935,19,FALSE))</f>
        <v>0.1</v>
      </c>
      <c r="AA321" s="4">
        <f>IF($H321=0,"",VLOOKUP($G321,Data!$G$3:$BA$2935,20,FALSE))</f>
        <v>6.5</v>
      </c>
      <c r="AB321" s="4">
        <f>IF($H321=0,"",VLOOKUP($G321,Data!$G$3:$BA$2935,21,FALSE))</f>
        <v>0.44</v>
      </c>
      <c r="AC321" s="4">
        <f>IF($H321=0,"",VLOOKUP($G321,Data!$G$3:$BA$2935,22,FALSE))</f>
        <v>0.08</v>
      </c>
      <c r="AD321" s="4">
        <f>IF($H321=0,"",VLOOKUP($G321,Data!$G$3:$BA$2935,23,FALSE))</f>
        <v>0.2</v>
      </c>
      <c r="AE321" s="4">
        <f>IF($H321=0,"",VLOOKUP($G321,Data!$G$3:$BA$2935,24,FALSE))</f>
        <v>0.98</v>
      </c>
      <c r="AF321" s="4">
        <f>IF($H321=0,"",VLOOKUP($G321,Data!$G$3:$BA$2935,25,FALSE))</f>
        <v>0.1</v>
      </c>
      <c r="AG321" s="4">
        <f>IF($H321=0,"",VLOOKUP($G321,Data!$G$3:$BA$2935,26,FALSE))</f>
        <v>-0.1</v>
      </c>
      <c r="AH321" s="4" t="str">
        <f>IF($H321=0,"",VLOOKUP($G321,Data!$G$3:$BA$2935,27,FALSE))</f>
        <v>/</v>
      </c>
      <c r="AI321" s="4" t="str">
        <f>IF($H321=0,"",VLOOKUP($G321,Data!$G$3:$BA$2935,28,FALSE))</f>
        <v>/</v>
      </c>
      <c r="AJ321" s="4" t="str">
        <f>IF($H321=0,"",VLOOKUP($G321,Data!$G$3:$BA$2935,29,FALSE))</f>
        <v/>
      </c>
      <c r="AK321" s="4" t="str">
        <f>IF($H321=0,"",VLOOKUP($G321,Data!$G$3:$BA$2935,30,FALSE))</f>
        <v/>
      </c>
      <c r="AL321" s="4" t="str">
        <f>IF($H321=0,"",VLOOKUP($G321,Data!$G$3:$BA$2935,31,FALSE))</f>
        <v/>
      </c>
      <c r="AM321" s="4" t="str">
        <f>IF($H321=0,"",VLOOKUP($G321,Data!$G$3:$BA$2935,32,FALSE))</f>
        <v/>
      </c>
      <c r="AN321" s="4" t="str">
        <f>IF($H321=0,"",VLOOKUP($G321,Data!$G$3:$BA$2935,33,FALSE))</f>
        <v/>
      </c>
      <c r="AO321" s="4" t="str">
        <f>IF($H321=0,"",VLOOKUP($G321,Data!$G$3:$BA$2935,34,FALSE))</f>
        <v/>
      </c>
      <c r="AP321" s="4" t="str">
        <f>IF($H321=0,"",VLOOKUP($G321,Data!$G$3:$BA$2935,35,FALSE))</f>
        <v/>
      </c>
      <c r="AQ321" s="4" t="str">
        <f>IF($H321=0,"",VLOOKUP($G321,Data!$G$3:$BA$2935,36,FALSE))</f>
        <v/>
      </c>
      <c r="AR321" s="4" t="str">
        <f>IF($H321=0,"",VLOOKUP($G321,Data!$G$3:$BA$2935,37,FALSE))</f>
        <v/>
      </c>
      <c r="AS321" s="4" t="str">
        <f>IF($H321=0,"",VLOOKUP($G321,Data!$G$3:$BA$2935,38,FALSE))</f>
        <v/>
      </c>
      <c r="AT321" s="4" t="str">
        <f>IF($H321=0,"",VLOOKUP($G321,Data!$G$3:$BA$2935,39,FALSE))</f>
        <v/>
      </c>
    </row>
    <row r="322" spans="1:46" x14ac:dyDescent="0.25">
      <c r="A322" s="4">
        <f>PSSE!A324</f>
        <v>959153</v>
      </c>
      <c r="B322" s="4" t="str">
        <f>PSSE!B324</f>
        <v>DAKLEY_H1</v>
      </c>
      <c r="C322" s="4">
        <f>PSSE!D324</f>
        <v>6</v>
      </c>
      <c r="D322" s="4">
        <f>PSSE!E324</f>
        <v>7.5</v>
      </c>
      <c r="E322" s="4" t="str">
        <f>PSSE!F324</f>
        <v>TD</v>
      </c>
      <c r="F322" s="4">
        <f>PSSE!G324</f>
        <v>1</v>
      </c>
      <c r="G322" s="4" t="str">
        <f t="shared" ref="G322:G385" si="5">"PSS"&amp;C322&amp;D322&amp;E322&amp;F322</f>
        <v>PSS67.5TD1</v>
      </c>
      <c r="H322" s="4">
        <f>COUNTIF(Data!$G$3:$BA$2935,PSS!$G322)</f>
        <v>1</v>
      </c>
      <c r="I322" s="4" t="str">
        <f>IF($H322=0,"",VLOOKUP($G322,Data!$G$3:$BA$2935,2,FALSE))</f>
        <v>'PSS2A'</v>
      </c>
      <c r="J322" s="4">
        <f>PSSE!C324</f>
        <v>1</v>
      </c>
      <c r="K322" s="4">
        <f>IF($H322=0,"",VLOOKUP($G322,Data!$G$3:$BA$2935,4,FALSE))</f>
        <v>1</v>
      </c>
      <c r="L322" s="4">
        <f>IF($H322=0,"",VLOOKUP($G322,Data!$G$3:$BA$2935,5,FALSE))</f>
        <v>0</v>
      </c>
      <c r="M322" s="4">
        <f>IF($H322=0,"",VLOOKUP($G322,Data!$G$3:$BA$2935,6,FALSE))</f>
        <v>3</v>
      </c>
      <c r="N322" s="4">
        <f>IF($H322=0,"",VLOOKUP($G322,Data!$G$3:$BA$2935,7,FALSE))</f>
        <v>0</v>
      </c>
      <c r="O322" s="4">
        <f>IF($H322=0,"",VLOOKUP($G322,Data!$G$3:$BA$2935,8,FALSE))</f>
        <v>5</v>
      </c>
      <c r="P322" s="4">
        <f>IF($H322=0,"",VLOOKUP($G322,Data!$G$3:$BA$2935,9,FALSE))</f>
        <v>1</v>
      </c>
      <c r="Q322" s="4">
        <f>IF($H322=0,"",VLOOKUP($G322,Data!$G$3:$BA$2935,10,FALSE))</f>
        <v>2.5</v>
      </c>
      <c r="R322" s="4">
        <f>IF($H322=0,"",VLOOKUP($G322,Data!$G$3:$BA$2935,11,FALSE))</f>
        <v>2.5</v>
      </c>
      <c r="S322" s="4">
        <f>IF($H322=0,"",VLOOKUP($G322,Data!$G$3:$BA$2935,12,FALSE))</f>
        <v>0</v>
      </c>
      <c r="T322" s="4">
        <f>IF($H322=0,"",VLOOKUP($G322,Data!$G$3:$BA$2935,13,FALSE))</f>
        <v>2.5</v>
      </c>
      <c r="U322" s="4">
        <f>IF($H322=0,"",VLOOKUP($G322,Data!$G$3:$BA$2935,14,FALSE))</f>
        <v>0</v>
      </c>
      <c r="V322" s="4">
        <f>IF($H322=0,"",VLOOKUP($G322,Data!$G$3:$BA$2935,15,FALSE))</f>
        <v>2.5</v>
      </c>
      <c r="W322" s="4">
        <f>IF($H322=0,"",VLOOKUP($G322,Data!$G$3:$BA$2935,16,FALSE))</f>
        <v>0.39</v>
      </c>
      <c r="X322" s="4">
        <f>IF($H322=0,"",VLOOKUP($G322,Data!$G$3:$BA$2935,17,FALSE))</f>
        <v>1</v>
      </c>
      <c r="Y322" s="4">
        <f>IF($H322=0,"",VLOOKUP($G322,Data!$G$3:$BA$2935,18,FALSE))</f>
        <v>0</v>
      </c>
      <c r="Z322" s="4">
        <f>IF($H322=0,"",VLOOKUP($G322,Data!$G$3:$BA$2935,19,FALSE))</f>
        <v>0.1</v>
      </c>
      <c r="AA322" s="4">
        <f>IF($H322=0,"",VLOOKUP($G322,Data!$G$3:$BA$2935,20,FALSE))</f>
        <v>6.5</v>
      </c>
      <c r="AB322" s="4">
        <f>IF($H322=0,"",VLOOKUP($G322,Data!$G$3:$BA$2935,21,FALSE))</f>
        <v>0.44</v>
      </c>
      <c r="AC322" s="4">
        <f>IF($H322=0,"",VLOOKUP($G322,Data!$G$3:$BA$2935,22,FALSE))</f>
        <v>0.08</v>
      </c>
      <c r="AD322" s="4">
        <f>IF($H322=0,"",VLOOKUP($G322,Data!$G$3:$BA$2935,23,FALSE))</f>
        <v>0.2</v>
      </c>
      <c r="AE322" s="4">
        <f>IF($H322=0,"",VLOOKUP($G322,Data!$G$3:$BA$2935,24,FALSE))</f>
        <v>0.98</v>
      </c>
      <c r="AF322" s="4">
        <f>IF($H322=0,"",VLOOKUP($G322,Data!$G$3:$BA$2935,25,FALSE))</f>
        <v>0.1</v>
      </c>
      <c r="AG322" s="4">
        <f>IF($H322=0,"",VLOOKUP($G322,Data!$G$3:$BA$2935,26,FALSE))</f>
        <v>-0.1</v>
      </c>
      <c r="AH322" s="4" t="str">
        <f>IF($H322=0,"",VLOOKUP($G322,Data!$G$3:$BA$2935,27,FALSE))</f>
        <v>/</v>
      </c>
      <c r="AI322" s="4" t="str">
        <f>IF($H322=0,"",VLOOKUP($G322,Data!$G$3:$BA$2935,28,FALSE))</f>
        <v>/</v>
      </c>
      <c r="AJ322" s="4" t="str">
        <f>IF($H322=0,"",VLOOKUP($G322,Data!$G$3:$BA$2935,29,FALSE))</f>
        <v/>
      </c>
      <c r="AK322" s="4" t="str">
        <f>IF($H322=0,"",VLOOKUP($G322,Data!$G$3:$BA$2935,30,FALSE))</f>
        <v/>
      </c>
      <c r="AL322" s="4" t="str">
        <f>IF($H322=0,"",VLOOKUP($G322,Data!$G$3:$BA$2935,31,FALSE))</f>
        <v/>
      </c>
      <c r="AM322" s="4" t="str">
        <f>IF($H322=0,"",VLOOKUP($G322,Data!$G$3:$BA$2935,32,FALSE))</f>
        <v/>
      </c>
      <c r="AN322" s="4" t="str">
        <f>IF($H322=0,"",VLOOKUP($G322,Data!$G$3:$BA$2935,33,FALSE))</f>
        <v/>
      </c>
      <c r="AO322" s="4" t="str">
        <f>IF($H322=0,"",VLOOKUP($G322,Data!$G$3:$BA$2935,34,FALSE))</f>
        <v/>
      </c>
      <c r="AP322" s="4" t="str">
        <f>IF($H322=0,"",VLOOKUP($G322,Data!$G$3:$BA$2935,35,FALSE))</f>
        <v/>
      </c>
      <c r="AQ322" s="4" t="str">
        <f>IF($H322=0,"",VLOOKUP($G322,Data!$G$3:$BA$2935,36,FALSE))</f>
        <v/>
      </c>
      <c r="AR322" s="4" t="str">
        <f>IF($H322=0,"",VLOOKUP($G322,Data!$G$3:$BA$2935,37,FALSE))</f>
        <v/>
      </c>
      <c r="AS322" s="4" t="str">
        <f>IF($H322=0,"",VLOOKUP($G322,Data!$G$3:$BA$2935,38,FALSE))</f>
        <v/>
      </c>
      <c r="AT322" s="4" t="str">
        <f>IF($H322=0,"",VLOOKUP($G322,Data!$G$3:$BA$2935,39,FALSE))</f>
        <v/>
      </c>
    </row>
    <row r="323" spans="1:46" x14ac:dyDescent="0.25">
      <c r="A323" s="4">
        <f>PSSE!A325</f>
        <v>959154</v>
      </c>
      <c r="B323" s="4" t="str">
        <f>PSSE!B325</f>
        <v>SONGTRANH_H1</v>
      </c>
      <c r="C323" s="4">
        <f>PSSE!D325</f>
        <v>6</v>
      </c>
      <c r="D323" s="4">
        <f>PSSE!E325</f>
        <v>7.5</v>
      </c>
      <c r="E323" s="4" t="str">
        <f>PSSE!F325</f>
        <v>TD</v>
      </c>
      <c r="F323" s="4">
        <f>PSSE!G325</f>
        <v>1</v>
      </c>
      <c r="G323" s="4" t="str">
        <f t="shared" si="5"/>
        <v>PSS67.5TD1</v>
      </c>
      <c r="H323" s="4">
        <f>COUNTIF(Data!$G$3:$BA$2935,PSS!$G323)</f>
        <v>1</v>
      </c>
      <c r="I323" s="4" t="str">
        <f>IF($H323=0,"",VLOOKUP($G323,Data!$G$3:$BA$2935,2,FALSE))</f>
        <v>'PSS2A'</v>
      </c>
      <c r="J323" s="4">
        <f>PSSE!C325</f>
        <v>1</v>
      </c>
      <c r="K323" s="4">
        <f>IF($H323=0,"",VLOOKUP($G323,Data!$G$3:$BA$2935,4,FALSE))</f>
        <v>1</v>
      </c>
      <c r="L323" s="4">
        <f>IF($H323=0,"",VLOOKUP($G323,Data!$G$3:$BA$2935,5,FALSE))</f>
        <v>0</v>
      </c>
      <c r="M323" s="4">
        <f>IF($H323=0,"",VLOOKUP($G323,Data!$G$3:$BA$2935,6,FALSE))</f>
        <v>3</v>
      </c>
      <c r="N323" s="4">
        <f>IF($H323=0,"",VLOOKUP($G323,Data!$G$3:$BA$2935,7,FALSE))</f>
        <v>0</v>
      </c>
      <c r="O323" s="4">
        <f>IF($H323=0,"",VLOOKUP($G323,Data!$G$3:$BA$2935,8,FALSE))</f>
        <v>5</v>
      </c>
      <c r="P323" s="4">
        <f>IF($H323=0,"",VLOOKUP($G323,Data!$G$3:$BA$2935,9,FALSE))</f>
        <v>1</v>
      </c>
      <c r="Q323" s="4">
        <f>IF($H323=0,"",VLOOKUP($G323,Data!$G$3:$BA$2935,10,FALSE))</f>
        <v>2.5</v>
      </c>
      <c r="R323" s="4">
        <f>IF($H323=0,"",VLOOKUP($G323,Data!$G$3:$BA$2935,11,FALSE))</f>
        <v>2.5</v>
      </c>
      <c r="S323" s="4">
        <f>IF($H323=0,"",VLOOKUP($G323,Data!$G$3:$BA$2935,12,FALSE))</f>
        <v>0</v>
      </c>
      <c r="T323" s="4">
        <f>IF($H323=0,"",VLOOKUP($G323,Data!$G$3:$BA$2935,13,FALSE))</f>
        <v>2.5</v>
      </c>
      <c r="U323" s="4">
        <f>IF($H323=0,"",VLOOKUP($G323,Data!$G$3:$BA$2935,14,FALSE))</f>
        <v>0</v>
      </c>
      <c r="V323" s="4">
        <f>IF($H323=0,"",VLOOKUP($G323,Data!$G$3:$BA$2935,15,FALSE))</f>
        <v>2.5</v>
      </c>
      <c r="W323" s="4">
        <f>IF($H323=0,"",VLOOKUP($G323,Data!$G$3:$BA$2935,16,FALSE))</f>
        <v>0.39</v>
      </c>
      <c r="X323" s="4">
        <f>IF($H323=0,"",VLOOKUP($G323,Data!$G$3:$BA$2935,17,FALSE))</f>
        <v>1</v>
      </c>
      <c r="Y323" s="4">
        <f>IF($H323=0,"",VLOOKUP($G323,Data!$G$3:$BA$2935,18,FALSE))</f>
        <v>0</v>
      </c>
      <c r="Z323" s="4">
        <f>IF($H323=0,"",VLOOKUP($G323,Data!$G$3:$BA$2935,19,FALSE))</f>
        <v>0.1</v>
      </c>
      <c r="AA323" s="4">
        <f>IF($H323=0,"",VLOOKUP($G323,Data!$G$3:$BA$2935,20,FALSE))</f>
        <v>6.5</v>
      </c>
      <c r="AB323" s="4">
        <f>IF($H323=0,"",VLOOKUP($G323,Data!$G$3:$BA$2935,21,FALSE))</f>
        <v>0.44</v>
      </c>
      <c r="AC323" s="4">
        <f>IF($H323=0,"",VLOOKUP($G323,Data!$G$3:$BA$2935,22,FALSE))</f>
        <v>0.08</v>
      </c>
      <c r="AD323" s="4">
        <f>IF($H323=0,"",VLOOKUP($G323,Data!$G$3:$BA$2935,23,FALSE))</f>
        <v>0.2</v>
      </c>
      <c r="AE323" s="4">
        <f>IF($H323=0,"",VLOOKUP($G323,Data!$G$3:$BA$2935,24,FALSE))</f>
        <v>0.98</v>
      </c>
      <c r="AF323" s="4">
        <f>IF($H323=0,"",VLOOKUP($G323,Data!$G$3:$BA$2935,25,FALSE))</f>
        <v>0.1</v>
      </c>
      <c r="AG323" s="4">
        <f>IF($H323=0,"",VLOOKUP($G323,Data!$G$3:$BA$2935,26,FALSE))</f>
        <v>-0.1</v>
      </c>
      <c r="AH323" s="4" t="str">
        <f>IF($H323=0,"",VLOOKUP($G323,Data!$G$3:$BA$2935,27,FALSE))</f>
        <v>/</v>
      </c>
      <c r="AI323" s="4" t="str">
        <f>IF($H323=0,"",VLOOKUP($G323,Data!$G$3:$BA$2935,28,FALSE))</f>
        <v>/</v>
      </c>
      <c r="AJ323" s="4" t="str">
        <f>IF($H323=0,"",VLOOKUP($G323,Data!$G$3:$BA$2935,29,FALSE))</f>
        <v/>
      </c>
      <c r="AK323" s="4" t="str">
        <f>IF($H323=0,"",VLOOKUP($G323,Data!$G$3:$BA$2935,30,FALSE))</f>
        <v/>
      </c>
      <c r="AL323" s="4" t="str">
        <f>IF($H323=0,"",VLOOKUP($G323,Data!$G$3:$BA$2935,31,FALSE))</f>
        <v/>
      </c>
      <c r="AM323" s="4" t="str">
        <f>IF($H323=0,"",VLOOKUP($G323,Data!$G$3:$BA$2935,32,FALSE))</f>
        <v/>
      </c>
      <c r="AN323" s="4" t="str">
        <f>IF($H323=0,"",VLOOKUP($G323,Data!$G$3:$BA$2935,33,FALSE))</f>
        <v/>
      </c>
      <c r="AO323" s="4" t="str">
        <f>IF($H323=0,"",VLOOKUP($G323,Data!$G$3:$BA$2935,34,FALSE))</f>
        <v/>
      </c>
      <c r="AP323" s="4" t="str">
        <f>IF($H323=0,"",VLOOKUP($G323,Data!$G$3:$BA$2935,35,FALSE))</f>
        <v/>
      </c>
      <c r="AQ323" s="4" t="str">
        <f>IF($H323=0,"",VLOOKUP($G323,Data!$G$3:$BA$2935,36,FALSE))</f>
        <v/>
      </c>
      <c r="AR323" s="4" t="str">
        <f>IF($H323=0,"",VLOOKUP($G323,Data!$G$3:$BA$2935,37,FALSE))</f>
        <v/>
      </c>
      <c r="AS323" s="4" t="str">
        <f>IF($H323=0,"",VLOOKUP($G323,Data!$G$3:$BA$2935,38,FALSE))</f>
        <v/>
      </c>
      <c r="AT323" s="4" t="str">
        <f>IF($H323=0,"",VLOOKUP($G323,Data!$G$3:$BA$2935,39,FALSE))</f>
        <v/>
      </c>
    </row>
    <row r="324" spans="1:46" x14ac:dyDescent="0.25">
      <c r="A324" s="4">
        <f>PSSE!A326</f>
        <v>959161</v>
      </c>
      <c r="B324" s="4" t="str">
        <f>PSSE!B326</f>
        <v>DAKPSI2B_H1</v>
      </c>
      <c r="C324" s="4">
        <f>PSSE!D326</f>
        <v>10.5</v>
      </c>
      <c r="D324" s="4">
        <f>PSSE!E326</f>
        <v>20</v>
      </c>
      <c r="E324" s="4" t="str">
        <f>PSSE!F326</f>
        <v>TD</v>
      </c>
      <c r="F324" s="4">
        <f>PSSE!G326</f>
        <v>1</v>
      </c>
      <c r="G324" s="4" t="str">
        <f t="shared" si="5"/>
        <v>PSS10.520TD1</v>
      </c>
      <c r="H324" s="4">
        <f>COUNTIF(Data!$G$3:$BA$2935,PSS!$G324)</f>
        <v>1</v>
      </c>
      <c r="I324" s="4" t="str">
        <f>IF($H324=0,"",VLOOKUP($G324,Data!$G$3:$BA$2935,2,FALSE))</f>
        <v>'PSS2A'</v>
      </c>
      <c r="J324" s="4">
        <f>PSSE!C326</f>
        <v>1</v>
      </c>
      <c r="K324" s="4">
        <f>IF($H324=0,"",VLOOKUP($G324,Data!$G$3:$BA$2935,4,FALSE))</f>
        <v>1</v>
      </c>
      <c r="L324" s="4">
        <f>IF($H324=0,"",VLOOKUP($G324,Data!$G$3:$BA$2935,5,FALSE))</f>
        <v>0</v>
      </c>
      <c r="M324" s="4">
        <f>IF($H324=0,"",VLOOKUP($G324,Data!$G$3:$BA$2935,6,FALSE))</f>
        <v>3</v>
      </c>
      <c r="N324" s="4">
        <f>IF($H324=0,"",VLOOKUP($G324,Data!$G$3:$BA$2935,7,FALSE))</f>
        <v>0</v>
      </c>
      <c r="O324" s="4">
        <f>IF($H324=0,"",VLOOKUP($G324,Data!$G$3:$BA$2935,8,FALSE))</f>
        <v>5</v>
      </c>
      <c r="P324" s="4">
        <f>IF($H324=0,"",VLOOKUP($G324,Data!$G$3:$BA$2935,9,FALSE))</f>
        <v>1</v>
      </c>
      <c r="Q324" s="4">
        <f>IF($H324=0,"",VLOOKUP($G324,Data!$G$3:$BA$2935,10,FALSE))</f>
        <v>2.5</v>
      </c>
      <c r="R324" s="4">
        <f>IF($H324=0,"",VLOOKUP($G324,Data!$G$3:$BA$2935,11,FALSE))</f>
        <v>2.5</v>
      </c>
      <c r="S324" s="4">
        <f>IF($H324=0,"",VLOOKUP($G324,Data!$G$3:$BA$2935,12,FALSE))</f>
        <v>0</v>
      </c>
      <c r="T324" s="4">
        <f>IF($H324=0,"",VLOOKUP($G324,Data!$G$3:$BA$2935,13,FALSE))</f>
        <v>2.5</v>
      </c>
      <c r="U324" s="4">
        <f>IF($H324=0,"",VLOOKUP($G324,Data!$G$3:$BA$2935,14,FALSE))</f>
        <v>0</v>
      </c>
      <c r="V324" s="4">
        <f>IF($H324=0,"",VLOOKUP($G324,Data!$G$3:$BA$2935,15,FALSE))</f>
        <v>2.5</v>
      </c>
      <c r="W324" s="4">
        <f>IF($H324=0,"",VLOOKUP($G324,Data!$G$3:$BA$2935,16,FALSE))</f>
        <v>0.39</v>
      </c>
      <c r="X324" s="4">
        <f>IF($H324=0,"",VLOOKUP($G324,Data!$G$3:$BA$2935,17,FALSE))</f>
        <v>1</v>
      </c>
      <c r="Y324" s="4">
        <f>IF($H324=0,"",VLOOKUP($G324,Data!$G$3:$BA$2935,18,FALSE))</f>
        <v>0</v>
      </c>
      <c r="Z324" s="4">
        <f>IF($H324=0,"",VLOOKUP($G324,Data!$G$3:$BA$2935,19,FALSE))</f>
        <v>0.1</v>
      </c>
      <c r="AA324" s="4">
        <f>IF($H324=0,"",VLOOKUP($G324,Data!$G$3:$BA$2935,20,FALSE))</f>
        <v>6.5</v>
      </c>
      <c r="AB324" s="4">
        <f>IF($H324=0,"",VLOOKUP($G324,Data!$G$3:$BA$2935,21,FALSE))</f>
        <v>0.44</v>
      </c>
      <c r="AC324" s="4">
        <f>IF($H324=0,"",VLOOKUP($G324,Data!$G$3:$BA$2935,22,FALSE))</f>
        <v>0.08</v>
      </c>
      <c r="AD324" s="4">
        <f>IF($H324=0,"",VLOOKUP($G324,Data!$G$3:$BA$2935,23,FALSE))</f>
        <v>0.2</v>
      </c>
      <c r="AE324" s="4">
        <f>IF($H324=0,"",VLOOKUP($G324,Data!$G$3:$BA$2935,24,FALSE))</f>
        <v>0.98</v>
      </c>
      <c r="AF324" s="4">
        <f>IF($H324=0,"",VLOOKUP($G324,Data!$G$3:$BA$2935,25,FALSE))</f>
        <v>0.1</v>
      </c>
      <c r="AG324" s="4">
        <f>IF($H324=0,"",VLOOKUP($G324,Data!$G$3:$BA$2935,26,FALSE))</f>
        <v>-0.1</v>
      </c>
      <c r="AH324" s="4" t="str">
        <f>IF($H324=0,"",VLOOKUP($G324,Data!$G$3:$BA$2935,27,FALSE))</f>
        <v>/</v>
      </c>
      <c r="AI324" s="4" t="str">
        <f>IF($H324=0,"",VLOOKUP($G324,Data!$G$3:$BA$2935,28,FALSE))</f>
        <v>/</v>
      </c>
      <c r="AJ324" s="4" t="str">
        <f>IF($H324=0,"",VLOOKUP($G324,Data!$G$3:$BA$2935,29,FALSE))</f>
        <v/>
      </c>
      <c r="AK324" s="4" t="str">
        <f>IF($H324=0,"",VLOOKUP($G324,Data!$G$3:$BA$2935,30,FALSE))</f>
        <v/>
      </c>
      <c r="AL324" s="4" t="str">
        <f>IF($H324=0,"",VLOOKUP($G324,Data!$G$3:$BA$2935,31,FALSE))</f>
        <v/>
      </c>
      <c r="AM324" s="4" t="str">
        <f>IF($H324=0,"",VLOOKUP($G324,Data!$G$3:$BA$2935,32,FALSE))</f>
        <v/>
      </c>
      <c r="AN324" s="4" t="str">
        <f>IF($H324=0,"",VLOOKUP($G324,Data!$G$3:$BA$2935,33,FALSE))</f>
        <v/>
      </c>
      <c r="AO324" s="4" t="str">
        <f>IF($H324=0,"",VLOOKUP($G324,Data!$G$3:$BA$2935,34,FALSE))</f>
        <v/>
      </c>
      <c r="AP324" s="4" t="str">
        <f>IF($H324=0,"",VLOOKUP($G324,Data!$G$3:$BA$2935,35,FALSE))</f>
        <v/>
      </c>
      <c r="AQ324" s="4" t="str">
        <f>IF($H324=0,"",VLOOKUP($G324,Data!$G$3:$BA$2935,36,FALSE))</f>
        <v/>
      </c>
      <c r="AR324" s="4" t="str">
        <f>IF($H324=0,"",VLOOKUP($G324,Data!$G$3:$BA$2935,37,FALSE))</f>
        <v/>
      </c>
      <c r="AS324" s="4" t="str">
        <f>IF($H324=0,"",VLOOKUP($G324,Data!$G$3:$BA$2935,38,FALSE))</f>
        <v/>
      </c>
      <c r="AT324" s="4" t="str">
        <f>IF($H324=0,"",VLOOKUP($G324,Data!$G$3:$BA$2935,39,FALSE))</f>
        <v/>
      </c>
    </row>
    <row r="325" spans="1:46" x14ac:dyDescent="0.25">
      <c r="A325" s="4">
        <f>PSSE!A327</f>
        <v>959162</v>
      </c>
      <c r="B325" s="4" t="str">
        <f>PSSE!B327</f>
        <v>DAKPSI2C_H1</v>
      </c>
      <c r="C325" s="4">
        <f>PSSE!D327</f>
        <v>6</v>
      </c>
      <c r="D325" s="4">
        <f>PSSE!E327</f>
        <v>7.5</v>
      </c>
      <c r="E325" s="4" t="str">
        <f>PSSE!F327</f>
        <v>TD</v>
      </c>
      <c r="F325" s="4">
        <f>PSSE!G327</f>
        <v>1</v>
      </c>
      <c r="G325" s="4" t="str">
        <f t="shared" si="5"/>
        <v>PSS67.5TD1</v>
      </c>
      <c r="H325" s="4">
        <f>COUNTIF(Data!$G$3:$BA$2935,PSS!$G325)</f>
        <v>1</v>
      </c>
      <c r="I325" s="4" t="str">
        <f>IF($H325=0,"",VLOOKUP($G325,Data!$G$3:$BA$2935,2,FALSE))</f>
        <v>'PSS2A'</v>
      </c>
      <c r="J325" s="4">
        <f>PSSE!C327</f>
        <v>1</v>
      </c>
      <c r="K325" s="4">
        <f>IF($H325=0,"",VLOOKUP($G325,Data!$G$3:$BA$2935,4,FALSE))</f>
        <v>1</v>
      </c>
      <c r="L325" s="4">
        <f>IF($H325=0,"",VLOOKUP($G325,Data!$G$3:$BA$2935,5,FALSE))</f>
        <v>0</v>
      </c>
      <c r="M325" s="4">
        <f>IF($H325=0,"",VLOOKUP($G325,Data!$G$3:$BA$2935,6,FALSE))</f>
        <v>3</v>
      </c>
      <c r="N325" s="4">
        <f>IF($H325=0,"",VLOOKUP($G325,Data!$G$3:$BA$2935,7,FALSE))</f>
        <v>0</v>
      </c>
      <c r="O325" s="4">
        <f>IF($H325=0,"",VLOOKUP($G325,Data!$G$3:$BA$2935,8,FALSE))</f>
        <v>5</v>
      </c>
      <c r="P325" s="4">
        <f>IF($H325=0,"",VLOOKUP($G325,Data!$G$3:$BA$2935,9,FALSE))</f>
        <v>1</v>
      </c>
      <c r="Q325" s="4">
        <f>IF($H325=0,"",VLOOKUP($G325,Data!$G$3:$BA$2935,10,FALSE))</f>
        <v>2.5</v>
      </c>
      <c r="R325" s="4">
        <f>IF($H325=0,"",VLOOKUP($G325,Data!$G$3:$BA$2935,11,FALSE))</f>
        <v>2.5</v>
      </c>
      <c r="S325" s="4">
        <f>IF($H325=0,"",VLOOKUP($G325,Data!$G$3:$BA$2935,12,FALSE))</f>
        <v>0</v>
      </c>
      <c r="T325" s="4">
        <f>IF($H325=0,"",VLOOKUP($G325,Data!$G$3:$BA$2935,13,FALSE))</f>
        <v>2.5</v>
      </c>
      <c r="U325" s="4">
        <f>IF($H325=0,"",VLOOKUP($G325,Data!$G$3:$BA$2935,14,FALSE))</f>
        <v>0</v>
      </c>
      <c r="V325" s="4">
        <f>IF($H325=0,"",VLOOKUP($G325,Data!$G$3:$BA$2935,15,FALSE))</f>
        <v>2.5</v>
      </c>
      <c r="W325" s="4">
        <f>IF($H325=0,"",VLOOKUP($G325,Data!$G$3:$BA$2935,16,FALSE))</f>
        <v>0.39</v>
      </c>
      <c r="X325" s="4">
        <f>IF($H325=0,"",VLOOKUP($G325,Data!$G$3:$BA$2935,17,FALSE))</f>
        <v>1</v>
      </c>
      <c r="Y325" s="4">
        <f>IF($H325=0,"",VLOOKUP($G325,Data!$G$3:$BA$2935,18,FALSE))</f>
        <v>0</v>
      </c>
      <c r="Z325" s="4">
        <f>IF($H325=0,"",VLOOKUP($G325,Data!$G$3:$BA$2935,19,FALSE))</f>
        <v>0.1</v>
      </c>
      <c r="AA325" s="4">
        <f>IF($H325=0,"",VLOOKUP($G325,Data!$G$3:$BA$2935,20,FALSE))</f>
        <v>6.5</v>
      </c>
      <c r="AB325" s="4">
        <f>IF($H325=0,"",VLOOKUP($G325,Data!$G$3:$BA$2935,21,FALSE))</f>
        <v>0.44</v>
      </c>
      <c r="AC325" s="4">
        <f>IF($H325=0,"",VLOOKUP($G325,Data!$G$3:$BA$2935,22,FALSE))</f>
        <v>0.08</v>
      </c>
      <c r="AD325" s="4">
        <f>IF($H325=0,"",VLOOKUP($G325,Data!$G$3:$BA$2935,23,FALSE))</f>
        <v>0.2</v>
      </c>
      <c r="AE325" s="4">
        <f>IF($H325=0,"",VLOOKUP($G325,Data!$G$3:$BA$2935,24,FALSE))</f>
        <v>0.98</v>
      </c>
      <c r="AF325" s="4">
        <f>IF($H325=0,"",VLOOKUP($G325,Data!$G$3:$BA$2935,25,FALSE))</f>
        <v>0.1</v>
      </c>
      <c r="AG325" s="4">
        <f>IF($H325=0,"",VLOOKUP($G325,Data!$G$3:$BA$2935,26,FALSE))</f>
        <v>-0.1</v>
      </c>
      <c r="AH325" s="4" t="str">
        <f>IF($H325=0,"",VLOOKUP($G325,Data!$G$3:$BA$2935,27,FALSE))</f>
        <v>/</v>
      </c>
      <c r="AI325" s="4" t="str">
        <f>IF($H325=0,"",VLOOKUP($G325,Data!$G$3:$BA$2935,28,FALSE))</f>
        <v>/</v>
      </c>
      <c r="AJ325" s="4" t="str">
        <f>IF($H325=0,"",VLOOKUP($G325,Data!$G$3:$BA$2935,29,FALSE))</f>
        <v/>
      </c>
      <c r="AK325" s="4" t="str">
        <f>IF($H325=0,"",VLOOKUP($G325,Data!$G$3:$BA$2935,30,FALSE))</f>
        <v/>
      </c>
      <c r="AL325" s="4" t="str">
        <f>IF($H325=0,"",VLOOKUP($G325,Data!$G$3:$BA$2935,31,FALSE))</f>
        <v/>
      </c>
      <c r="AM325" s="4" t="str">
        <f>IF($H325=0,"",VLOOKUP($G325,Data!$G$3:$BA$2935,32,FALSE))</f>
        <v/>
      </c>
      <c r="AN325" s="4" t="str">
        <f>IF($H325=0,"",VLOOKUP($G325,Data!$G$3:$BA$2935,33,FALSE))</f>
        <v/>
      </c>
      <c r="AO325" s="4" t="str">
        <f>IF($H325=0,"",VLOOKUP($G325,Data!$G$3:$BA$2935,34,FALSE))</f>
        <v/>
      </c>
      <c r="AP325" s="4" t="str">
        <f>IF($H325=0,"",VLOOKUP($G325,Data!$G$3:$BA$2935,35,FALSE))</f>
        <v/>
      </c>
      <c r="AQ325" s="4" t="str">
        <f>IF($H325=0,"",VLOOKUP($G325,Data!$G$3:$BA$2935,36,FALSE))</f>
        <v/>
      </c>
      <c r="AR325" s="4" t="str">
        <f>IF($H325=0,"",VLOOKUP($G325,Data!$G$3:$BA$2935,37,FALSE))</f>
        <v/>
      </c>
      <c r="AS325" s="4" t="str">
        <f>IF($H325=0,"",VLOOKUP($G325,Data!$G$3:$BA$2935,38,FALSE))</f>
        <v/>
      </c>
      <c r="AT325" s="4" t="str">
        <f>IF($H325=0,"",VLOOKUP($G325,Data!$G$3:$BA$2935,39,FALSE))</f>
        <v/>
      </c>
    </row>
    <row r="326" spans="1:46" x14ac:dyDescent="0.25">
      <c r="A326" s="4">
        <f>PSSE!A328</f>
        <v>959163</v>
      </c>
      <c r="B326" s="4" t="str">
        <f>PSSE!B328</f>
        <v>NGOCYEU_H1</v>
      </c>
      <c r="C326" s="4">
        <f>PSSE!D328</f>
        <v>6</v>
      </c>
      <c r="D326" s="4">
        <f>PSSE!E328</f>
        <v>7.5</v>
      </c>
      <c r="E326" s="4" t="str">
        <f>PSSE!F328</f>
        <v>TD</v>
      </c>
      <c r="F326" s="4">
        <f>PSSE!G328</f>
        <v>1</v>
      </c>
      <c r="G326" s="4" t="str">
        <f t="shared" si="5"/>
        <v>PSS67.5TD1</v>
      </c>
      <c r="H326" s="4">
        <f>COUNTIF(Data!$G$3:$BA$2935,PSS!$G326)</f>
        <v>1</v>
      </c>
      <c r="I326" s="4" t="str">
        <f>IF($H326=0,"",VLOOKUP($G326,Data!$G$3:$BA$2935,2,FALSE))</f>
        <v>'PSS2A'</v>
      </c>
      <c r="J326" s="4">
        <f>PSSE!C328</f>
        <v>1</v>
      </c>
      <c r="K326" s="4">
        <f>IF($H326=0,"",VLOOKUP($G326,Data!$G$3:$BA$2935,4,FALSE))</f>
        <v>1</v>
      </c>
      <c r="L326" s="4">
        <f>IF($H326=0,"",VLOOKUP($G326,Data!$G$3:$BA$2935,5,FALSE))</f>
        <v>0</v>
      </c>
      <c r="M326" s="4">
        <f>IF($H326=0,"",VLOOKUP($G326,Data!$G$3:$BA$2935,6,FALSE))</f>
        <v>3</v>
      </c>
      <c r="N326" s="4">
        <f>IF($H326=0,"",VLOOKUP($G326,Data!$G$3:$BA$2935,7,FALSE))</f>
        <v>0</v>
      </c>
      <c r="O326" s="4">
        <f>IF($H326=0,"",VLOOKUP($G326,Data!$G$3:$BA$2935,8,FALSE))</f>
        <v>5</v>
      </c>
      <c r="P326" s="4">
        <f>IF($H326=0,"",VLOOKUP($G326,Data!$G$3:$BA$2935,9,FALSE))</f>
        <v>1</v>
      </c>
      <c r="Q326" s="4">
        <f>IF($H326=0,"",VLOOKUP($G326,Data!$G$3:$BA$2935,10,FALSE))</f>
        <v>2.5</v>
      </c>
      <c r="R326" s="4">
        <f>IF($H326=0,"",VLOOKUP($G326,Data!$G$3:$BA$2935,11,FALSE))</f>
        <v>2.5</v>
      </c>
      <c r="S326" s="4">
        <f>IF($H326=0,"",VLOOKUP($G326,Data!$G$3:$BA$2935,12,FALSE))</f>
        <v>0</v>
      </c>
      <c r="T326" s="4">
        <f>IF($H326=0,"",VLOOKUP($G326,Data!$G$3:$BA$2935,13,FALSE))</f>
        <v>2.5</v>
      </c>
      <c r="U326" s="4">
        <f>IF($H326=0,"",VLOOKUP($G326,Data!$G$3:$BA$2935,14,FALSE))</f>
        <v>0</v>
      </c>
      <c r="V326" s="4">
        <f>IF($H326=0,"",VLOOKUP($G326,Data!$G$3:$BA$2935,15,FALSE))</f>
        <v>2.5</v>
      </c>
      <c r="W326" s="4">
        <f>IF($H326=0,"",VLOOKUP($G326,Data!$G$3:$BA$2935,16,FALSE))</f>
        <v>0.39</v>
      </c>
      <c r="X326" s="4">
        <f>IF($H326=0,"",VLOOKUP($G326,Data!$G$3:$BA$2935,17,FALSE))</f>
        <v>1</v>
      </c>
      <c r="Y326" s="4">
        <f>IF($H326=0,"",VLOOKUP($G326,Data!$G$3:$BA$2935,18,FALSE))</f>
        <v>0</v>
      </c>
      <c r="Z326" s="4">
        <f>IF($H326=0,"",VLOOKUP($G326,Data!$G$3:$BA$2935,19,FALSE))</f>
        <v>0.1</v>
      </c>
      <c r="AA326" s="4">
        <f>IF($H326=0,"",VLOOKUP($G326,Data!$G$3:$BA$2935,20,FALSE))</f>
        <v>6.5</v>
      </c>
      <c r="AB326" s="4">
        <f>IF($H326=0,"",VLOOKUP($G326,Data!$G$3:$BA$2935,21,FALSE))</f>
        <v>0.44</v>
      </c>
      <c r="AC326" s="4">
        <f>IF($H326=0,"",VLOOKUP($G326,Data!$G$3:$BA$2935,22,FALSE))</f>
        <v>0.08</v>
      </c>
      <c r="AD326" s="4">
        <f>IF($H326=0,"",VLOOKUP($G326,Data!$G$3:$BA$2935,23,FALSE))</f>
        <v>0.2</v>
      </c>
      <c r="AE326" s="4">
        <f>IF($H326=0,"",VLOOKUP($G326,Data!$G$3:$BA$2935,24,FALSE))</f>
        <v>0.98</v>
      </c>
      <c r="AF326" s="4">
        <f>IF($H326=0,"",VLOOKUP($G326,Data!$G$3:$BA$2935,25,FALSE))</f>
        <v>0.1</v>
      </c>
      <c r="AG326" s="4">
        <f>IF($H326=0,"",VLOOKUP($G326,Data!$G$3:$BA$2935,26,FALSE))</f>
        <v>-0.1</v>
      </c>
      <c r="AH326" s="4" t="str">
        <f>IF($H326=0,"",VLOOKUP($G326,Data!$G$3:$BA$2935,27,FALSE))</f>
        <v>/</v>
      </c>
      <c r="AI326" s="4" t="str">
        <f>IF($H326=0,"",VLOOKUP($G326,Data!$G$3:$BA$2935,28,FALSE))</f>
        <v>/</v>
      </c>
      <c r="AJ326" s="4" t="str">
        <f>IF($H326=0,"",VLOOKUP($G326,Data!$G$3:$BA$2935,29,FALSE))</f>
        <v/>
      </c>
      <c r="AK326" s="4" t="str">
        <f>IF($H326=0,"",VLOOKUP($G326,Data!$G$3:$BA$2935,30,FALSE))</f>
        <v/>
      </c>
      <c r="AL326" s="4" t="str">
        <f>IF($H326=0,"",VLOOKUP($G326,Data!$G$3:$BA$2935,31,FALSE))</f>
        <v/>
      </c>
      <c r="AM326" s="4" t="str">
        <f>IF($H326=0,"",VLOOKUP($G326,Data!$G$3:$BA$2935,32,FALSE))</f>
        <v/>
      </c>
      <c r="AN326" s="4" t="str">
        <f>IF($H326=0,"",VLOOKUP($G326,Data!$G$3:$BA$2935,33,FALSE))</f>
        <v/>
      </c>
      <c r="AO326" s="4" t="str">
        <f>IF($H326=0,"",VLOOKUP($G326,Data!$G$3:$BA$2935,34,FALSE))</f>
        <v/>
      </c>
      <c r="AP326" s="4" t="str">
        <f>IF($H326=0,"",VLOOKUP($G326,Data!$G$3:$BA$2935,35,FALSE))</f>
        <v/>
      </c>
      <c r="AQ326" s="4" t="str">
        <f>IF($H326=0,"",VLOOKUP($G326,Data!$G$3:$BA$2935,36,FALSE))</f>
        <v/>
      </c>
      <c r="AR326" s="4" t="str">
        <f>IF($H326=0,"",VLOOKUP($G326,Data!$G$3:$BA$2935,37,FALSE))</f>
        <v/>
      </c>
      <c r="AS326" s="4" t="str">
        <f>IF($H326=0,"",VLOOKUP($G326,Data!$G$3:$BA$2935,38,FALSE))</f>
        <v/>
      </c>
      <c r="AT326" s="4" t="str">
        <f>IF($H326=0,"",VLOOKUP($G326,Data!$G$3:$BA$2935,39,FALSE))</f>
        <v/>
      </c>
    </row>
    <row r="327" spans="1:46" x14ac:dyDescent="0.25">
      <c r="A327" s="4">
        <f>PSSE!A329</f>
        <v>959171</v>
      </c>
      <c r="B327" s="4" t="str">
        <f>PSSE!B329</f>
        <v>DAKROSA1_H1</v>
      </c>
      <c r="C327" s="4">
        <f>PSSE!D329</f>
        <v>6</v>
      </c>
      <c r="D327" s="4">
        <f>PSSE!E329</f>
        <v>7.5</v>
      </c>
      <c r="E327" s="4" t="str">
        <f>PSSE!F329</f>
        <v>TD</v>
      </c>
      <c r="F327" s="4">
        <f>PSSE!G329</f>
        <v>1</v>
      </c>
      <c r="G327" s="4" t="str">
        <f t="shared" si="5"/>
        <v>PSS67.5TD1</v>
      </c>
      <c r="H327" s="4">
        <f>COUNTIF(Data!$G$3:$BA$2935,PSS!$G327)</f>
        <v>1</v>
      </c>
      <c r="I327" s="4" t="str">
        <f>IF($H327=0,"",VLOOKUP($G327,Data!$G$3:$BA$2935,2,FALSE))</f>
        <v>'PSS2A'</v>
      </c>
      <c r="J327" s="4">
        <f>PSSE!C329</f>
        <v>1</v>
      </c>
      <c r="K327" s="4">
        <f>IF($H327=0,"",VLOOKUP($G327,Data!$G$3:$BA$2935,4,FALSE))</f>
        <v>1</v>
      </c>
      <c r="L327" s="4">
        <f>IF($H327=0,"",VLOOKUP($G327,Data!$G$3:$BA$2935,5,FALSE))</f>
        <v>0</v>
      </c>
      <c r="M327" s="4">
        <f>IF($H327=0,"",VLOOKUP($G327,Data!$G$3:$BA$2935,6,FALSE))</f>
        <v>3</v>
      </c>
      <c r="N327" s="4">
        <f>IF($H327=0,"",VLOOKUP($G327,Data!$G$3:$BA$2935,7,FALSE))</f>
        <v>0</v>
      </c>
      <c r="O327" s="4">
        <f>IF($H327=0,"",VLOOKUP($G327,Data!$G$3:$BA$2935,8,FALSE))</f>
        <v>5</v>
      </c>
      <c r="P327" s="4">
        <f>IF($H327=0,"",VLOOKUP($G327,Data!$G$3:$BA$2935,9,FALSE))</f>
        <v>1</v>
      </c>
      <c r="Q327" s="4">
        <f>IF($H327=0,"",VLOOKUP($G327,Data!$G$3:$BA$2935,10,FALSE))</f>
        <v>2.5</v>
      </c>
      <c r="R327" s="4">
        <f>IF($H327=0,"",VLOOKUP($G327,Data!$G$3:$BA$2935,11,FALSE))</f>
        <v>2.5</v>
      </c>
      <c r="S327" s="4">
        <f>IF($H327=0,"",VLOOKUP($G327,Data!$G$3:$BA$2935,12,FALSE))</f>
        <v>0</v>
      </c>
      <c r="T327" s="4">
        <f>IF($H327=0,"",VLOOKUP($G327,Data!$G$3:$BA$2935,13,FALSE))</f>
        <v>2.5</v>
      </c>
      <c r="U327" s="4">
        <f>IF($H327=0,"",VLOOKUP($G327,Data!$G$3:$BA$2935,14,FALSE))</f>
        <v>0</v>
      </c>
      <c r="V327" s="4">
        <f>IF($H327=0,"",VLOOKUP($G327,Data!$G$3:$BA$2935,15,FALSE))</f>
        <v>2.5</v>
      </c>
      <c r="W327" s="4">
        <f>IF($H327=0,"",VLOOKUP($G327,Data!$G$3:$BA$2935,16,FALSE))</f>
        <v>0.39</v>
      </c>
      <c r="X327" s="4">
        <f>IF($H327=0,"",VLOOKUP($G327,Data!$G$3:$BA$2935,17,FALSE))</f>
        <v>1</v>
      </c>
      <c r="Y327" s="4">
        <f>IF($H327=0,"",VLOOKUP($G327,Data!$G$3:$BA$2935,18,FALSE))</f>
        <v>0</v>
      </c>
      <c r="Z327" s="4">
        <f>IF($H327=0,"",VLOOKUP($G327,Data!$G$3:$BA$2935,19,FALSE))</f>
        <v>0.1</v>
      </c>
      <c r="AA327" s="4">
        <f>IF($H327=0,"",VLOOKUP($G327,Data!$G$3:$BA$2935,20,FALSE))</f>
        <v>6.5</v>
      </c>
      <c r="AB327" s="4">
        <f>IF($H327=0,"",VLOOKUP($G327,Data!$G$3:$BA$2935,21,FALSE))</f>
        <v>0.44</v>
      </c>
      <c r="AC327" s="4">
        <f>IF($H327=0,"",VLOOKUP($G327,Data!$G$3:$BA$2935,22,FALSE))</f>
        <v>0.08</v>
      </c>
      <c r="AD327" s="4">
        <f>IF($H327=0,"",VLOOKUP($G327,Data!$G$3:$BA$2935,23,FALSE))</f>
        <v>0.2</v>
      </c>
      <c r="AE327" s="4">
        <f>IF($H327=0,"",VLOOKUP($G327,Data!$G$3:$BA$2935,24,FALSE))</f>
        <v>0.98</v>
      </c>
      <c r="AF327" s="4">
        <f>IF($H327=0,"",VLOOKUP($G327,Data!$G$3:$BA$2935,25,FALSE))</f>
        <v>0.1</v>
      </c>
      <c r="AG327" s="4">
        <f>IF($H327=0,"",VLOOKUP($G327,Data!$G$3:$BA$2935,26,FALSE))</f>
        <v>-0.1</v>
      </c>
      <c r="AH327" s="4" t="str">
        <f>IF($H327=0,"",VLOOKUP($G327,Data!$G$3:$BA$2935,27,FALSE))</f>
        <v>/</v>
      </c>
      <c r="AI327" s="4" t="str">
        <f>IF($H327=0,"",VLOOKUP($G327,Data!$G$3:$BA$2935,28,FALSE))</f>
        <v>/</v>
      </c>
      <c r="AJ327" s="4" t="str">
        <f>IF($H327=0,"",VLOOKUP($G327,Data!$G$3:$BA$2935,29,FALSE))</f>
        <v/>
      </c>
      <c r="AK327" s="4" t="str">
        <f>IF($H327=0,"",VLOOKUP($G327,Data!$G$3:$BA$2935,30,FALSE))</f>
        <v/>
      </c>
      <c r="AL327" s="4" t="str">
        <f>IF($H327=0,"",VLOOKUP($G327,Data!$G$3:$BA$2935,31,FALSE))</f>
        <v/>
      </c>
      <c r="AM327" s="4" t="str">
        <f>IF($H327=0,"",VLOOKUP($G327,Data!$G$3:$BA$2935,32,FALSE))</f>
        <v/>
      </c>
      <c r="AN327" s="4" t="str">
        <f>IF($H327=0,"",VLOOKUP($G327,Data!$G$3:$BA$2935,33,FALSE))</f>
        <v/>
      </c>
      <c r="AO327" s="4" t="str">
        <f>IF($H327=0,"",VLOOKUP($G327,Data!$G$3:$BA$2935,34,FALSE))</f>
        <v/>
      </c>
      <c r="AP327" s="4" t="str">
        <f>IF($H327=0,"",VLOOKUP($G327,Data!$G$3:$BA$2935,35,FALSE))</f>
        <v/>
      </c>
      <c r="AQ327" s="4" t="str">
        <f>IF($H327=0,"",VLOOKUP($G327,Data!$G$3:$BA$2935,36,FALSE))</f>
        <v/>
      </c>
      <c r="AR327" s="4" t="str">
        <f>IF($H327=0,"",VLOOKUP($G327,Data!$G$3:$BA$2935,37,FALSE))</f>
        <v/>
      </c>
      <c r="AS327" s="4" t="str">
        <f>IF($H327=0,"",VLOOKUP($G327,Data!$G$3:$BA$2935,38,FALSE))</f>
        <v/>
      </c>
      <c r="AT327" s="4" t="str">
        <f>IF($H327=0,"",VLOOKUP($G327,Data!$G$3:$BA$2935,39,FALSE))</f>
        <v/>
      </c>
    </row>
    <row r="328" spans="1:46" x14ac:dyDescent="0.25">
      <c r="A328" s="4">
        <f>PSSE!A330</f>
        <v>959172</v>
      </c>
      <c r="B328" s="4" t="str">
        <f>PSSE!B330</f>
        <v>DAKROSA2_H1</v>
      </c>
      <c r="C328" s="4">
        <f>PSSE!D330</f>
        <v>6</v>
      </c>
      <c r="D328" s="4">
        <f>PSSE!E330</f>
        <v>7.5</v>
      </c>
      <c r="E328" s="4" t="str">
        <f>PSSE!F330</f>
        <v>TD</v>
      </c>
      <c r="F328" s="4">
        <f>PSSE!G330</f>
        <v>1</v>
      </c>
      <c r="G328" s="4" t="str">
        <f t="shared" si="5"/>
        <v>PSS67.5TD1</v>
      </c>
      <c r="H328" s="4">
        <f>COUNTIF(Data!$G$3:$BA$2935,PSS!$G328)</f>
        <v>1</v>
      </c>
      <c r="I328" s="4" t="str">
        <f>IF($H328=0,"",VLOOKUP($G328,Data!$G$3:$BA$2935,2,FALSE))</f>
        <v>'PSS2A'</v>
      </c>
      <c r="J328" s="4">
        <f>PSSE!C330</f>
        <v>1</v>
      </c>
      <c r="K328" s="4">
        <f>IF($H328=0,"",VLOOKUP($G328,Data!$G$3:$BA$2935,4,FALSE))</f>
        <v>1</v>
      </c>
      <c r="L328" s="4">
        <f>IF($H328=0,"",VLOOKUP($G328,Data!$G$3:$BA$2935,5,FALSE))</f>
        <v>0</v>
      </c>
      <c r="M328" s="4">
        <f>IF($H328=0,"",VLOOKUP($G328,Data!$G$3:$BA$2935,6,FALSE))</f>
        <v>3</v>
      </c>
      <c r="N328" s="4">
        <f>IF($H328=0,"",VLOOKUP($G328,Data!$G$3:$BA$2935,7,FALSE))</f>
        <v>0</v>
      </c>
      <c r="O328" s="4">
        <f>IF($H328=0,"",VLOOKUP($G328,Data!$G$3:$BA$2935,8,FALSE))</f>
        <v>5</v>
      </c>
      <c r="P328" s="4">
        <f>IF($H328=0,"",VLOOKUP($G328,Data!$G$3:$BA$2935,9,FALSE))</f>
        <v>1</v>
      </c>
      <c r="Q328" s="4">
        <f>IF($H328=0,"",VLOOKUP($G328,Data!$G$3:$BA$2935,10,FALSE))</f>
        <v>2.5</v>
      </c>
      <c r="R328" s="4">
        <f>IF($H328=0,"",VLOOKUP($G328,Data!$G$3:$BA$2935,11,FALSE))</f>
        <v>2.5</v>
      </c>
      <c r="S328" s="4">
        <f>IF($H328=0,"",VLOOKUP($G328,Data!$G$3:$BA$2935,12,FALSE))</f>
        <v>0</v>
      </c>
      <c r="T328" s="4">
        <f>IF($H328=0,"",VLOOKUP($G328,Data!$G$3:$BA$2935,13,FALSE))</f>
        <v>2.5</v>
      </c>
      <c r="U328" s="4">
        <f>IF($H328=0,"",VLOOKUP($G328,Data!$G$3:$BA$2935,14,FALSE))</f>
        <v>0</v>
      </c>
      <c r="V328" s="4">
        <f>IF($H328=0,"",VLOOKUP($G328,Data!$G$3:$BA$2935,15,FALSE))</f>
        <v>2.5</v>
      </c>
      <c r="W328" s="4">
        <f>IF($H328=0,"",VLOOKUP($G328,Data!$G$3:$BA$2935,16,FALSE))</f>
        <v>0.39</v>
      </c>
      <c r="X328" s="4">
        <f>IF($H328=0,"",VLOOKUP($G328,Data!$G$3:$BA$2935,17,FALSE))</f>
        <v>1</v>
      </c>
      <c r="Y328" s="4">
        <f>IF($H328=0,"",VLOOKUP($G328,Data!$G$3:$BA$2935,18,FALSE))</f>
        <v>0</v>
      </c>
      <c r="Z328" s="4">
        <f>IF($H328=0,"",VLOOKUP($G328,Data!$G$3:$BA$2935,19,FALSE))</f>
        <v>0.1</v>
      </c>
      <c r="AA328" s="4">
        <f>IF($H328=0,"",VLOOKUP($G328,Data!$G$3:$BA$2935,20,FALSE))</f>
        <v>6.5</v>
      </c>
      <c r="AB328" s="4">
        <f>IF($H328=0,"",VLOOKUP($G328,Data!$G$3:$BA$2935,21,FALSE))</f>
        <v>0.44</v>
      </c>
      <c r="AC328" s="4">
        <f>IF($H328=0,"",VLOOKUP($G328,Data!$G$3:$BA$2935,22,FALSE))</f>
        <v>0.08</v>
      </c>
      <c r="AD328" s="4">
        <f>IF($H328=0,"",VLOOKUP($G328,Data!$G$3:$BA$2935,23,FALSE))</f>
        <v>0.2</v>
      </c>
      <c r="AE328" s="4">
        <f>IF($H328=0,"",VLOOKUP($G328,Data!$G$3:$BA$2935,24,FALSE))</f>
        <v>0.98</v>
      </c>
      <c r="AF328" s="4">
        <f>IF($H328=0,"",VLOOKUP($G328,Data!$G$3:$BA$2935,25,FALSE))</f>
        <v>0.1</v>
      </c>
      <c r="AG328" s="4">
        <f>IF($H328=0,"",VLOOKUP($G328,Data!$G$3:$BA$2935,26,FALSE))</f>
        <v>-0.1</v>
      </c>
      <c r="AH328" s="4" t="str">
        <f>IF($H328=0,"",VLOOKUP($G328,Data!$G$3:$BA$2935,27,FALSE))</f>
        <v>/</v>
      </c>
      <c r="AI328" s="4" t="str">
        <f>IF($H328=0,"",VLOOKUP($G328,Data!$G$3:$BA$2935,28,FALSE))</f>
        <v>/</v>
      </c>
      <c r="AJ328" s="4" t="str">
        <f>IF($H328=0,"",VLOOKUP($G328,Data!$G$3:$BA$2935,29,FALSE))</f>
        <v/>
      </c>
      <c r="AK328" s="4" t="str">
        <f>IF($H328=0,"",VLOOKUP($G328,Data!$G$3:$BA$2935,30,FALSE))</f>
        <v/>
      </c>
      <c r="AL328" s="4" t="str">
        <f>IF($H328=0,"",VLOOKUP($G328,Data!$G$3:$BA$2935,31,FALSE))</f>
        <v/>
      </c>
      <c r="AM328" s="4" t="str">
        <f>IF($H328=0,"",VLOOKUP($G328,Data!$G$3:$BA$2935,32,FALSE))</f>
        <v/>
      </c>
      <c r="AN328" s="4" t="str">
        <f>IF($H328=0,"",VLOOKUP($G328,Data!$G$3:$BA$2935,33,FALSE))</f>
        <v/>
      </c>
      <c r="AO328" s="4" t="str">
        <f>IF($H328=0,"",VLOOKUP($G328,Data!$G$3:$BA$2935,34,FALSE))</f>
        <v/>
      </c>
      <c r="AP328" s="4" t="str">
        <f>IF($H328=0,"",VLOOKUP($G328,Data!$G$3:$BA$2935,35,FALSE))</f>
        <v/>
      </c>
      <c r="AQ328" s="4" t="str">
        <f>IF($H328=0,"",VLOOKUP($G328,Data!$G$3:$BA$2935,36,FALSE))</f>
        <v/>
      </c>
      <c r="AR328" s="4" t="str">
        <f>IF($H328=0,"",VLOOKUP($G328,Data!$G$3:$BA$2935,37,FALSE))</f>
        <v/>
      </c>
      <c r="AS328" s="4" t="str">
        <f>IF($H328=0,"",VLOOKUP($G328,Data!$G$3:$BA$2935,38,FALSE))</f>
        <v/>
      </c>
      <c r="AT328" s="4" t="str">
        <f>IF($H328=0,"",VLOOKUP($G328,Data!$G$3:$BA$2935,39,FALSE))</f>
        <v/>
      </c>
    </row>
    <row r="329" spans="1:46" x14ac:dyDescent="0.25">
      <c r="A329" s="4">
        <f>PSSE!A331</f>
        <v>959181</v>
      </c>
      <c r="B329" s="4" t="str">
        <f>PSSE!B331</f>
        <v>DAKPOCO_H1</v>
      </c>
      <c r="C329" s="4">
        <f>PSSE!D331</f>
        <v>10.5</v>
      </c>
      <c r="D329" s="4">
        <f>PSSE!E331</f>
        <v>20</v>
      </c>
      <c r="E329" s="4" t="str">
        <f>PSSE!F331</f>
        <v>TD</v>
      </c>
      <c r="F329" s="4">
        <f>PSSE!G331</f>
        <v>1</v>
      </c>
      <c r="G329" s="4" t="str">
        <f t="shared" si="5"/>
        <v>PSS10.520TD1</v>
      </c>
      <c r="H329" s="4">
        <f>COUNTIF(Data!$G$3:$BA$2935,PSS!$G329)</f>
        <v>1</v>
      </c>
      <c r="I329" s="4" t="str">
        <f>IF($H329=0,"",VLOOKUP($G329,Data!$G$3:$BA$2935,2,FALSE))</f>
        <v>'PSS2A'</v>
      </c>
      <c r="J329" s="4">
        <f>PSSE!C331</f>
        <v>1</v>
      </c>
      <c r="K329" s="4">
        <f>IF($H329=0,"",VLOOKUP($G329,Data!$G$3:$BA$2935,4,FALSE))</f>
        <v>1</v>
      </c>
      <c r="L329" s="4">
        <f>IF($H329=0,"",VLOOKUP($G329,Data!$G$3:$BA$2935,5,FALSE))</f>
        <v>0</v>
      </c>
      <c r="M329" s="4">
        <f>IF($H329=0,"",VLOOKUP($G329,Data!$G$3:$BA$2935,6,FALSE))</f>
        <v>3</v>
      </c>
      <c r="N329" s="4">
        <f>IF($H329=0,"",VLOOKUP($G329,Data!$G$3:$BA$2935,7,FALSE))</f>
        <v>0</v>
      </c>
      <c r="O329" s="4">
        <f>IF($H329=0,"",VLOOKUP($G329,Data!$G$3:$BA$2935,8,FALSE))</f>
        <v>5</v>
      </c>
      <c r="P329" s="4">
        <f>IF($H329=0,"",VLOOKUP($G329,Data!$G$3:$BA$2935,9,FALSE))</f>
        <v>1</v>
      </c>
      <c r="Q329" s="4">
        <f>IF($H329=0,"",VLOOKUP($G329,Data!$G$3:$BA$2935,10,FALSE))</f>
        <v>2.5</v>
      </c>
      <c r="R329" s="4">
        <f>IF($H329=0,"",VLOOKUP($G329,Data!$G$3:$BA$2935,11,FALSE))</f>
        <v>2.5</v>
      </c>
      <c r="S329" s="4">
        <f>IF($H329=0,"",VLOOKUP($G329,Data!$G$3:$BA$2935,12,FALSE))</f>
        <v>0</v>
      </c>
      <c r="T329" s="4">
        <f>IF($H329=0,"",VLOOKUP($G329,Data!$G$3:$BA$2935,13,FALSE))</f>
        <v>2.5</v>
      </c>
      <c r="U329" s="4">
        <f>IF($H329=0,"",VLOOKUP($G329,Data!$G$3:$BA$2935,14,FALSE))</f>
        <v>0</v>
      </c>
      <c r="V329" s="4">
        <f>IF($H329=0,"",VLOOKUP($G329,Data!$G$3:$BA$2935,15,FALSE))</f>
        <v>2.5</v>
      </c>
      <c r="W329" s="4">
        <f>IF($H329=0,"",VLOOKUP($G329,Data!$G$3:$BA$2935,16,FALSE))</f>
        <v>0.39</v>
      </c>
      <c r="X329" s="4">
        <f>IF($H329=0,"",VLOOKUP($G329,Data!$G$3:$BA$2935,17,FALSE))</f>
        <v>1</v>
      </c>
      <c r="Y329" s="4">
        <f>IF($H329=0,"",VLOOKUP($G329,Data!$G$3:$BA$2935,18,FALSE))</f>
        <v>0</v>
      </c>
      <c r="Z329" s="4">
        <f>IF($H329=0,"",VLOOKUP($G329,Data!$G$3:$BA$2935,19,FALSE))</f>
        <v>0.1</v>
      </c>
      <c r="AA329" s="4">
        <f>IF($H329=0,"",VLOOKUP($G329,Data!$G$3:$BA$2935,20,FALSE))</f>
        <v>6.5</v>
      </c>
      <c r="AB329" s="4">
        <f>IF($H329=0,"",VLOOKUP($G329,Data!$G$3:$BA$2935,21,FALSE))</f>
        <v>0.44</v>
      </c>
      <c r="AC329" s="4">
        <f>IF($H329=0,"",VLOOKUP($G329,Data!$G$3:$BA$2935,22,FALSE))</f>
        <v>0.08</v>
      </c>
      <c r="AD329" s="4">
        <f>IF($H329=0,"",VLOOKUP($G329,Data!$G$3:$BA$2935,23,FALSE))</f>
        <v>0.2</v>
      </c>
      <c r="AE329" s="4">
        <f>IF($H329=0,"",VLOOKUP($G329,Data!$G$3:$BA$2935,24,FALSE))</f>
        <v>0.98</v>
      </c>
      <c r="AF329" s="4">
        <f>IF($H329=0,"",VLOOKUP($G329,Data!$G$3:$BA$2935,25,FALSE))</f>
        <v>0.1</v>
      </c>
      <c r="AG329" s="4">
        <f>IF($H329=0,"",VLOOKUP($G329,Data!$G$3:$BA$2935,26,FALSE))</f>
        <v>-0.1</v>
      </c>
      <c r="AH329" s="4" t="str">
        <f>IF($H329=0,"",VLOOKUP($G329,Data!$G$3:$BA$2935,27,FALSE))</f>
        <v>/</v>
      </c>
      <c r="AI329" s="4" t="str">
        <f>IF($H329=0,"",VLOOKUP($G329,Data!$G$3:$BA$2935,28,FALSE))</f>
        <v>/</v>
      </c>
      <c r="AJ329" s="4" t="str">
        <f>IF($H329=0,"",VLOOKUP($G329,Data!$G$3:$BA$2935,29,FALSE))</f>
        <v/>
      </c>
      <c r="AK329" s="4" t="str">
        <f>IF($H329=0,"",VLOOKUP($G329,Data!$G$3:$BA$2935,30,FALSE))</f>
        <v/>
      </c>
      <c r="AL329" s="4" t="str">
        <f>IF($H329=0,"",VLOOKUP($G329,Data!$G$3:$BA$2935,31,FALSE))</f>
        <v/>
      </c>
      <c r="AM329" s="4" t="str">
        <f>IF($H329=0,"",VLOOKUP($G329,Data!$G$3:$BA$2935,32,FALSE))</f>
        <v/>
      </c>
      <c r="AN329" s="4" t="str">
        <f>IF($H329=0,"",VLOOKUP($G329,Data!$G$3:$BA$2935,33,FALSE))</f>
        <v/>
      </c>
      <c r="AO329" s="4" t="str">
        <f>IF($H329=0,"",VLOOKUP($G329,Data!$G$3:$BA$2935,34,FALSE))</f>
        <v/>
      </c>
      <c r="AP329" s="4" t="str">
        <f>IF($H329=0,"",VLOOKUP($G329,Data!$G$3:$BA$2935,35,FALSE))</f>
        <v/>
      </c>
      <c r="AQ329" s="4" t="str">
        <f>IF($H329=0,"",VLOOKUP($G329,Data!$G$3:$BA$2935,36,FALSE))</f>
        <v/>
      </c>
      <c r="AR329" s="4" t="str">
        <f>IF($H329=0,"",VLOOKUP($G329,Data!$G$3:$BA$2935,37,FALSE))</f>
        <v/>
      </c>
      <c r="AS329" s="4" t="str">
        <f>IF($H329=0,"",VLOOKUP($G329,Data!$G$3:$BA$2935,38,FALSE))</f>
        <v/>
      </c>
      <c r="AT329" s="4" t="str">
        <f>IF($H329=0,"",VLOOKUP($G329,Data!$G$3:$BA$2935,39,FALSE))</f>
        <v/>
      </c>
    </row>
    <row r="330" spans="1:46" x14ac:dyDescent="0.25">
      <c r="A330" s="4">
        <f>PSSE!A332</f>
        <v>959191</v>
      </c>
      <c r="B330" s="4" t="str">
        <f>PSSE!B332</f>
        <v>DAKSU2_H1</v>
      </c>
      <c r="C330" s="4">
        <f>PSSE!D332</f>
        <v>6</v>
      </c>
      <c r="D330" s="4">
        <f>PSSE!E332</f>
        <v>7.5</v>
      </c>
      <c r="E330" s="4" t="str">
        <f>PSSE!F332</f>
        <v>TD</v>
      </c>
      <c r="F330" s="4">
        <f>PSSE!G332</f>
        <v>1</v>
      </c>
      <c r="G330" s="4" t="str">
        <f t="shared" si="5"/>
        <v>PSS67.5TD1</v>
      </c>
      <c r="H330" s="4">
        <f>COUNTIF(Data!$G$3:$BA$2935,PSS!$G330)</f>
        <v>1</v>
      </c>
      <c r="I330" s="4" t="str">
        <f>IF($H330=0,"",VLOOKUP($G330,Data!$G$3:$BA$2935,2,FALSE))</f>
        <v>'PSS2A'</v>
      </c>
      <c r="J330" s="4">
        <f>PSSE!C332</f>
        <v>1</v>
      </c>
      <c r="K330" s="4">
        <f>IF($H330=0,"",VLOOKUP($G330,Data!$G$3:$BA$2935,4,FALSE))</f>
        <v>1</v>
      </c>
      <c r="L330" s="4">
        <f>IF($H330=0,"",VLOOKUP($G330,Data!$G$3:$BA$2935,5,FALSE))</f>
        <v>0</v>
      </c>
      <c r="M330" s="4">
        <f>IF($H330=0,"",VLOOKUP($G330,Data!$G$3:$BA$2935,6,FALSE))</f>
        <v>3</v>
      </c>
      <c r="N330" s="4">
        <f>IF($H330=0,"",VLOOKUP($G330,Data!$G$3:$BA$2935,7,FALSE))</f>
        <v>0</v>
      </c>
      <c r="O330" s="4">
        <f>IF($H330=0,"",VLOOKUP($G330,Data!$G$3:$BA$2935,8,FALSE))</f>
        <v>5</v>
      </c>
      <c r="P330" s="4">
        <f>IF($H330=0,"",VLOOKUP($G330,Data!$G$3:$BA$2935,9,FALSE))</f>
        <v>1</v>
      </c>
      <c r="Q330" s="4">
        <f>IF($H330=0,"",VLOOKUP($G330,Data!$G$3:$BA$2935,10,FALSE))</f>
        <v>2.5</v>
      </c>
      <c r="R330" s="4">
        <f>IF($H330=0,"",VLOOKUP($G330,Data!$G$3:$BA$2935,11,FALSE))</f>
        <v>2.5</v>
      </c>
      <c r="S330" s="4">
        <f>IF($H330=0,"",VLOOKUP($G330,Data!$G$3:$BA$2935,12,FALSE))</f>
        <v>0</v>
      </c>
      <c r="T330" s="4">
        <f>IF($H330=0,"",VLOOKUP($G330,Data!$G$3:$BA$2935,13,FALSE))</f>
        <v>2.5</v>
      </c>
      <c r="U330" s="4">
        <f>IF($H330=0,"",VLOOKUP($G330,Data!$G$3:$BA$2935,14,FALSE))</f>
        <v>0</v>
      </c>
      <c r="V330" s="4">
        <f>IF($H330=0,"",VLOOKUP($G330,Data!$G$3:$BA$2935,15,FALSE))</f>
        <v>2.5</v>
      </c>
      <c r="W330" s="4">
        <f>IF($H330=0,"",VLOOKUP($G330,Data!$G$3:$BA$2935,16,FALSE))</f>
        <v>0.39</v>
      </c>
      <c r="X330" s="4">
        <f>IF($H330=0,"",VLOOKUP($G330,Data!$G$3:$BA$2935,17,FALSE))</f>
        <v>1</v>
      </c>
      <c r="Y330" s="4">
        <f>IF($H330=0,"",VLOOKUP($G330,Data!$G$3:$BA$2935,18,FALSE))</f>
        <v>0</v>
      </c>
      <c r="Z330" s="4">
        <f>IF($H330=0,"",VLOOKUP($G330,Data!$G$3:$BA$2935,19,FALSE))</f>
        <v>0.1</v>
      </c>
      <c r="AA330" s="4">
        <f>IF($H330=0,"",VLOOKUP($G330,Data!$G$3:$BA$2935,20,FALSE))</f>
        <v>6.5</v>
      </c>
      <c r="AB330" s="4">
        <f>IF($H330=0,"",VLOOKUP($G330,Data!$G$3:$BA$2935,21,FALSE))</f>
        <v>0.44</v>
      </c>
      <c r="AC330" s="4">
        <f>IF($H330=0,"",VLOOKUP($G330,Data!$G$3:$BA$2935,22,FALSE))</f>
        <v>0.08</v>
      </c>
      <c r="AD330" s="4">
        <f>IF($H330=0,"",VLOOKUP($G330,Data!$G$3:$BA$2935,23,FALSE))</f>
        <v>0.2</v>
      </c>
      <c r="AE330" s="4">
        <f>IF($H330=0,"",VLOOKUP($G330,Data!$G$3:$BA$2935,24,FALSE))</f>
        <v>0.98</v>
      </c>
      <c r="AF330" s="4">
        <f>IF($H330=0,"",VLOOKUP($G330,Data!$G$3:$BA$2935,25,FALSE))</f>
        <v>0.1</v>
      </c>
      <c r="AG330" s="4">
        <f>IF($H330=0,"",VLOOKUP($G330,Data!$G$3:$BA$2935,26,FALSE))</f>
        <v>-0.1</v>
      </c>
      <c r="AH330" s="4" t="str">
        <f>IF($H330=0,"",VLOOKUP($G330,Data!$G$3:$BA$2935,27,FALSE))</f>
        <v>/</v>
      </c>
      <c r="AI330" s="4" t="str">
        <f>IF($H330=0,"",VLOOKUP($G330,Data!$G$3:$BA$2935,28,FALSE))</f>
        <v>/</v>
      </c>
      <c r="AJ330" s="4" t="str">
        <f>IF($H330=0,"",VLOOKUP($G330,Data!$G$3:$BA$2935,29,FALSE))</f>
        <v/>
      </c>
      <c r="AK330" s="4" t="str">
        <f>IF($H330=0,"",VLOOKUP($G330,Data!$G$3:$BA$2935,30,FALSE))</f>
        <v/>
      </c>
      <c r="AL330" s="4" t="str">
        <f>IF($H330=0,"",VLOOKUP($G330,Data!$G$3:$BA$2935,31,FALSE))</f>
        <v/>
      </c>
      <c r="AM330" s="4" t="str">
        <f>IF($H330=0,"",VLOOKUP($G330,Data!$G$3:$BA$2935,32,FALSE))</f>
        <v/>
      </c>
      <c r="AN330" s="4" t="str">
        <f>IF($H330=0,"",VLOOKUP($G330,Data!$G$3:$BA$2935,33,FALSE))</f>
        <v/>
      </c>
      <c r="AO330" s="4" t="str">
        <f>IF($H330=0,"",VLOOKUP($G330,Data!$G$3:$BA$2935,34,FALSE))</f>
        <v/>
      </c>
      <c r="AP330" s="4" t="str">
        <f>IF($H330=0,"",VLOOKUP($G330,Data!$G$3:$BA$2935,35,FALSE))</f>
        <v/>
      </c>
      <c r="AQ330" s="4" t="str">
        <f>IF($H330=0,"",VLOOKUP($G330,Data!$G$3:$BA$2935,36,FALSE))</f>
        <v/>
      </c>
      <c r="AR330" s="4" t="str">
        <f>IF($H330=0,"",VLOOKUP($G330,Data!$G$3:$BA$2935,37,FALSE))</f>
        <v/>
      </c>
      <c r="AS330" s="4" t="str">
        <f>IF($H330=0,"",VLOOKUP($G330,Data!$G$3:$BA$2935,38,FALSE))</f>
        <v/>
      </c>
      <c r="AT330" s="4" t="str">
        <f>IF($H330=0,"",VLOOKUP($G330,Data!$G$3:$BA$2935,39,FALSE))</f>
        <v/>
      </c>
    </row>
    <row r="331" spans="1:46" x14ac:dyDescent="0.25">
      <c r="A331" s="4">
        <f>PSSE!A333</f>
        <v>959201</v>
      </c>
      <c r="B331" s="4" t="str">
        <f>PSSE!B333</f>
        <v>DAKPLU1 _H1</v>
      </c>
      <c r="C331" s="4">
        <f>PSSE!D333</f>
        <v>6</v>
      </c>
      <c r="D331" s="4">
        <f>PSSE!E333</f>
        <v>7.5</v>
      </c>
      <c r="E331" s="4" t="str">
        <f>PSSE!F333</f>
        <v>TD</v>
      </c>
      <c r="F331" s="4">
        <f>PSSE!G333</f>
        <v>1</v>
      </c>
      <c r="G331" s="4" t="str">
        <f t="shared" si="5"/>
        <v>PSS67.5TD1</v>
      </c>
      <c r="H331" s="4">
        <f>COUNTIF(Data!$G$3:$BA$2935,PSS!$G331)</f>
        <v>1</v>
      </c>
      <c r="I331" s="4" t="str">
        <f>IF($H331=0,"",VLOOKUP($G331,Data!$G$3:$BA$2935,2,FALSE))</f>
        <v>'PSS2A'</v>
      </c>
      <c r="J331" s="4">
        <f>PSSE!C333</f>
        <v>1</v>
      </c>
      <c r="K331" s="4">
        <f>IF($H331=0,"",VLOOKUP($G331,Data!$G$3:$BA$2935,4,FALSE))</f>
        <v>1</v>
      </c>
      <c r="L331" s="4">
        <f>IF($H331=0,"",VLOOKUP($G331,Data!$G$3:$BA$2935,5,FALSE))</f>
        <v>0</v>
      </c>
      <c r="M331" s="4">
        <f>IF($H331=0,"",VLOOKUP($G331,Data!$G$3:$BA$2935,6,FALSE))</f>
        <v>3</v>
      </c>
      <c r="N331" s="4">
        <f>IF($H331=0,"",VLOOKUP($G331,Data!$G$3:$BA$2935,7,FALSE))</f>
        <v>0</v>
      </c>
      <c r="O331" s="4">
        <f>IF($H331=0,"",VLOOKUP($G331,Data!$G$3:$BA$2935,8,FALSE))</f>
        <v>5</v>
      </c>
      <c r="P331" s="4">
        <f>IF($H331=0,"",VLOOKUP($G331,Data!$G$3:$BA$2935,9,FALSE))</f>
        <v>1</v>
      </c>
      <c r="Q331" s="4">
        <f>IF($H331=0,"",VLOOKUP($G331,Data!$G$3:$BA$2935,10,FALSE))</f>
        <v>2.5</v>
      </c>
      <c r="R331" s="4">
        <f>IF($H331=0,"",VLOOKUP($G331,Data!$G$3:$BA$2935,11,FALSE))</f>
        <v>2.5</v>
      </c>
      <c r="S331" s="4">
        <f>IF($H331=0,"",VLOOKUP($G331,Data!$G$3:$BA$2935,12,FALSE))</f>
        <v>0</v>
      </c>
      <c r="T331" s="4">
        <f>IF($H331=0,"",VLOOKUP($G331,Data!$G$3:$BA$2935,13,FALSE))</f>
        <v>2.5</v>
      </c>
      <c r="U331" s="4">
        <f>IF($H331=0,"",VLOOKUP($G331,Data!$G$3:$BA$2935,14,FALSE))</f>
        <v>0</v>
      </c>
      <c r="V331" s="4">
        <f>IF($H331=0,"",VLOOKUP($G331,Data!$G$3:$BA$2935,15,FALSE))</f>
        <v>2.5</v>
      </c>
      <c r="W331" s="4">
        <f>IF($H331=0,"",VLOOKUP($G331,Data!$G$3:$BA$2935,16,FALSE))</f>
        <v>0.39</v>
      </c>
      <c r="X331" s="4">
        <f>IF($H331=0,"",VLOOKUP($G331,Data!$G$3:$BA$2935,17,FALSE))</f>
        <v>1</v>
      </c>
      <c r="Y331" s="4">
        <f>IF($H331=0,"",VLOOKUP($G331,Data!$G$3:$BA$2935,18,FALSE))</f>
        <v>0</v>
      </c>
      <c r="Z331" s="4">
        <f>IF($H331=0,"",VLOOKUP($G331,Data!$G$3:$BA$2935,19,FALSE))</f>
        <v>0.1</v>
      </c>
      <c r="AA331" s="4">
        <f>IF($H331=0,"",VLOOKUP($G331,Data!$G$3:$BA$2935,20,FALSE))</f>
        <v>6.5</v>
      </c>
      <c r="AB331" s="4">
        <f>IF($H331=0,"",VLOOKUP($G331,Data!$G$3:$BA$2935,21,FALSE))</f>
        <v>0.44</v>
      </c>
      <c r="AC331" s="4">
        <f>IF($H331=0,"",VLOOKUP($G331,Data!$G$3:$BA$2935,22,FALSE))</f>
        <v>0.08</v>
      </c>
      <c r="AD331" s="4">
        <f>IF($H331=0,"",VLOOKUP($G331,Data!$G$3:$BA$2935,23,FALSE))</f>
        <v>0.2</v>
      </c>
      <c r="AE331" s="4">
        <f>IF($H331=0,"",VLOOKUP($G331,Data!$G$3:$BA$2935,24,FALSE))</f>
        <v>0.98</v>
      </c>
      <c r="AF331" s="4">
        <f>IF($H331=0,"",VLOOKUP($G331,Data!$G$3:$BA$2935,25,FALSE))</f>
        <v>0.1</v>
      </c>
      <c r="AG331" s="4">
        <f>IF($H331=0,"",VLOOKUP($G331,Data!$G$3:$BA$2935,26,FALSE))</f>
        <v>-0.1</v>
      </c>
      <c r="AH331" s="4" t="str">
        <f>IF($H331=0,"",VLOOKUP($G331,Data!$G$3:$BA$2935,27,FALSE))</f>
        <v>/</v>
      </c>
      <c r="AI331" s="4" t="str">
        <f>IF($H331=0,"",VLOOKUP($G331,Data!$G$3:$BA$2935,28,FALSE))</f>
        <v>/</v>
      </c>
      <c r="AJ331" s="4" t="str">
        <f>IF($H331=0,"",VLOOKUP($G331,Data!$G$3:$BA$2935,29,FALSE))</f>
        <v/>
      </c>
      <c r="AK331" s="4" t="str">
        <f>IF($H331=0,"",VLOOKUP($G331,Data!$G$3:$BA$2935,30,FALSE))</f>
        <v/>
      </c>
      <c r="AL331" s="4" t="str">
        <f>IF($H331=0,"",VLOOKUP($G331,Data!$G$3:$BA$2935,31,FALSE))</f>
        <v/>
      </c>
      <c r="AM331" s="4" t="str">
        <f>IF($H331=0,"",VLOOKUP($G331,Data!$G$3:$BA$2935,32,FALSE))</f>
        <v/>
      </c>
      <c r="AN331" s="4" t="str">
        <f>IF($H331=0,"",VLOOKUP($G331,Data!$G$3:$BA$2935,33,FALSE))</f>
        <v/>
      </c>
      <c r="AO331" s="4" t="str">
        <f>IF($H331=0,"",VLOOKUP($G331,Data!$G$3:$BA$2935,34,FALSE))</f>
        <v/>
      </c>
      <c r="AP331" s="4" t="str">
        <f>IF($H331=0,"",VLOOKUP($G331,Data!$G$3:$BA$2935,35,FALSE))</f>
        <v/>
      </c>
      <c r="AQ331" s="4" t="str">
        <f>IF($H331=0,"",VLOOKUP($G331,Data!$G$3:$BA$2935,36,FALSE))</f>
        <v/>
      </c>
      <c r="AR331" s="4" t="str">
        <f>IF($H331=0,"",VLOOKUP($G331,Data!$G$3:$BA$2935,37,FALSE))</f>
        <v/>
      </c>
      <c r="AS331" s="4" t="str">
        <f>IF($H331=0,"",VLOOKUP($G331,Data!$G$3:$BA$2935,38,FALSE))</f>
        <v/>
      </c>
      <c r="AT331" s="4" t="str">
        <f>IF($H331=0,"",VLOOKUP($G331,Data!$G$3:$BA$2935,39,FALSE))</f>
        <v/>
      </c>
    </row>
    <row r="332" spans="1:46" x14ac:dyDescent="0.25">
      <c r="A332" s="4">
        <f>PSSE!A334</f>
        <v>959202</v>
      </c>
      <c r="B332" s="4" t="str">
        <f>PSSE!B334</f>
        <v>DAKPLU2 _H1</v>
      </c>
      <c r="C332" s="4">
        <f>PSSE!D334</f>
        <v>6</v>
      </c>
      <c r="D332" s="4">
        <f>PSSE!E334</f>
        <v>7.5</v>
      </c>
      <c r="E332" s="4" t="str">
        <f>PSSE!F334</f>
        <v>TD</v>
      </c>
      <c r="F332" s="4">
        <f>PSSE!G334</f>
        <v>1</v>
      </c>
      <c r="G332" s="4" t="str">
        <f t="shared" si="5"/>
        <v>PSS67.5TD1</v>
      </c>
      <c r="H332" s="4">
        <f>COUNTIF(Data!$G$3:$BA$2935,PSS!$G332)</f>
        <v>1</v>
      </c>
      <c r="I332" s="4" t="str">
        <f>IF($H332=0,"",VLOOKUP($G332,Data!$G$3:$BA$2935,2,FALSE))</f>
        <v>'PSS2A'</v>
      </c>
      <c r="J332" s="4">
        <f>PSSE!C334</f>
        <v>1</v>
      </c>
      <c r="K332" s="4">
        <f>IF($H332=0,"",VLOOKUP($G332,Data!$G$3:$BA$2935,4,FALSE))</f>
        <v>1</v>
      </c>
      <c r="L332" s="4">
        <f>IF($H332=0,"",VLOOKUP($G332,Data!$G$3:$BA$2935,5,FALSE))</f>
        <v>0</v>
      </c>
      <c r="M332" s="4">
        <f>IF($H332=0,"",VLOOKUP($G332,Data!$G$3:$BA$2935,6,FALSE))</f>
        <v>3</v>
      </c>
      <c r="N332" s="4">
        <f>IF($H332=0,"",VLOOKUP($G332,Data!$G$3:$BA$2935,7,FALSE))</f>
        <v>0</v>
      </c>
      <c r="O332" s="4">
        <f>IF($H332=0,"",VLOOKUP($G332,Data!$G$3:$BA$2935,8,FALSE))</f>
        <v>5</v>
      </c>
      <c r="P332" s="4">
        <f>IF($H332=0,"",VLOOKUP($G332,Data!$G$3:$BA$2935,9,FALSE))</f>
        <v>1</v>
      </c>
      <c r="Q332" s="4">
        <f>IF($H332=0,"",VLOOKUP($G332,Data!$G$3:$BA$2935,10,FALSE))</f>
        <v>2.5</v>
      </c>
      <c r="R332" s="4">
        <f>IF($H332=0,"",VLOOKUP($G332,Data!$G$3:$BA$2935,11,FALSE))</f>
        <v>2.5</v>
      </c>
      <c r="S332" s="4">
        <f>IF($H332=0,"",VLOOKUP($G332,Data!$G$3:$BA$2935,12,FALSE))</f>
        <v>0</v>
      </c>
      <c r="T332" s="4">
        <f>IF($H332=0,"",VLOOKUP($G332,Data!$G$3:$BA$2935,13,FALSE))</f>
        <v>2.5</v>
      </c>
      <c r="U332" s="4">
        <f>IF($H332=0,"",VLOOKUP($G332,Data!$G$3:$BA$2935,14,FALSE))</f>
        <v>0</v>
      </c>
      <c r="V332" s="4">
        <f>IF($H332=0,"",VLOOKUP($G332,Data!$G$3:$BA$2935,15,FALSE))</f>
        <v>2.5</v>
      </c>
      <c r="W332" s="4">
        <f>IF($H332=0,"",VLOOKUP($G332,Data!$G$3:$BA$2935,16,FALSE))</f>
        <v>0.39</v>
      </c>
      <c r="X332" s="4">
        <f>IF($H332=0,"",VLOOKUP($G332,Data!$G$3:$BA$2935,17,FALSE))</f>
        <v>1</v>
      </c>
      <c r="Y332" s="4">
        <f>IF($H332=0,"",VLOOKUP($G332,Data!$G$3:$BA$2935,18,FALSE))</f>
        <v>0</v>
      </c>
      <c r="Z332" s="4">
        <f>IF($H332=0,"",VLOOKUP($G332,Data!$G$3:$BA$2935,19,FALSE))</f>
        <v>0.1</v>
      </c>
      <c r="AA332" s="4">
        <f>IF($H332=0,"",VLOOKUP($G332,Data!$G$3:$BA$2935,20,FALSE))</f>
        <v>6.5</v>
      </c>
      <c r="AB332" s="4">
        <f>IF($H332=0,"",VLOOKUP($G332,Data!$G$3:$BA$2935,21,FALSE))</f>
        <v>0.44</v>
      </c>
      <c r="AC332" s="4">
        <f>IF($H332=0,"",VLOOKUP($G332,Data!$G$3:$BA$2935,22,FALSE))</f>
        <v>0.08</v>
      </c>
      <c r="AD332" s="4">
        <f>IF($H332=0,"",VLOOKUP($G332,Data!$G$3:$BA$2935,23,FALSE))</f>
        <v>0.2</v>
      </c>
      <c r="AE332" s="4">
        <f>IF($H332=0,"",VLOOKUP($G332,Data!$G$3:$BA$2935,24,FALSE))</f>
        <v>0.98</v>
      </c>
      <c r="AF332" s="4">
        <f>IF($H332=0,"",VLOOKUP($G332,Data!$G$3:$BA$2935,25,FALSE))</f>
        <v>0.1</v>
      </c>
      <c r="AG332" s="4">
        <f>IF($H332=0,"",VLOOKUP($G332,Data!$G$3:$BA$2935,26,FALSE))</f>
        <v>-0.1</v>
      </c>
      <c r="AH332" s="4" t="str">
        <f>IF($H332=0,"",VLOOKUP($G332,Data!$G$3:$BA$2935,27,FALSE))</f>
        <v>/</v>
      </c>
      <c r="AI332" s="4" t="str">
        <f>IF($H332=0,"",VLOOKUP($G332,Data!$G$3:$BA$2935,28,FALSE))</f>
        <v>/</v>
      </c>
      <c r="AJ332" s="4" t="str">
        <f>IF($H332=0,"",VLOOKUP($G332,Data!$G$3:$BA$2935,29,FALSE))</f>
        <v/>
      </c>
      <c r="AK332" s="4" t="str">
        <f>IF($H332=0,"",VLOOKUP($G332,Data!$G$3:$BA$2935,30,FALSE))</f>
        <v/>
      </c>
      <c r="AL332" s="4" t="str">
        <f>IF($H332=0,"",VLOOKUP($G332,Data!$G$3:$BA$2935,31,FALSE))</f>
        <v/>
      </c>
      <c r="AM332" s="4" t="str">
        <f>IF($H332=0,"",VLOOKUP($G332,Data!$G$3:$BA$2935,32,FALSE))</f>
        <v/>
      </c>
      <c r="AN332" s="4" t="str">
        <f>IF($H332=0,"",VLOOKUP($G332,Data!$G$3:$BA$2935,33,FALSE))</f>
        <v/>
      </c>
      <c r="AO332" s="4" t="str">
        <f>IF($H332=0,"",VLOOKUP($G332,Data!$G$3:$BA$2935,34,FALSE))</f>
        <v/>
      </c>
      <c r="AP332" s="4" t="str">
        <f>IF($H332=0,"",VLOOKUP($G332,Data!$G$3:$BA$2935,35,FALSE))</f>
        <v/>
      </c>
      <c r="AQ332" s="4" t="str">
        <f>IF($H332=0,"",VLOOKUP($G332,Data!$G$3:$BA$2935,36,FALSE))</f>
        <v/>
      </c>
      <c r="AR332" s="4" t="str">
        <f>IF($H332=0,"",VLOOKUP($G332,Data!$G$3:$BA$2935,37,FALSE))</f>
        <v/>
      </c>
      <c r="AS332" s="4" t="str">
        <f>IF($H332=0,"",VLOOKUP($G332,Data!$G$3:$BA$2935,38,FALSE))</f>
        <v/>
      </c>
      <c r="AT332" s="4" t="str">
        <f>IF($H332=0,"",VLOOKUP($G332,Data!$G$3:$BA$2935,39,FALSE))</f>
        <v/>
      </c>
    </row>
    <row r="333" spans="1:46" x14ac:dyDescent="0.25">
      <c r="A333" s="4">
        <f>PSSE!A335</f>
        <v>959211</v>
      </c>
      <c r="B333" s="4" t="str">
        <f>PSSE!B335</f>
        <v>DAKPOCO_H1</v>
      </c>
      <c r="C333" s="4">
        <f>PSSE!D335</f>
        <v>10.5</v>
      </c>
      <c r="D333" s="4">
        <f>PSSE!E335</f>
        <v>20</v>
      </c>
      <c r="E333" s="4" t="str">
        <f>PSSE!F335</f>
        <v>TD</v>
      </c>
      <c r="F333" s="4">
        <f>PSSE!G335</f>
        <v>1</v>
      </c>
      <c r="G333" s="4" t="str">
        <f t="shared" si="5"/>
        <v>PSS10.520TD1</v>
      </c>
      <c r="H333" s="4">
        <f>COUNTIF(Data!$G$3:$BA$2935,PSS!$G333)</f>
        <v>1</v>
      </c>
      <c r="I333" s="4" t="str">
        <f>IF($H333=0,"",VLOOKUP($G333,Data!$G$3:$BA$2935,2,FALSE))</f>
        <v>'PSS2A'</v>
      </c>
      <c r="J333" s="4">
        <f>PSSE!C335</f>
        <v>1</v>
      </c>
      <c r="K333" s="4">
        <f>IF($H333=0,"",VLOOKUP($G333,Data!$G$3:$BA$2935,4,FALSE))</f>
        <v>1</v>
      </c>
      <c r="L333" s="4">
        <f>IF($H333=0,"",VLOOKUP($G333,Data!$G$3:$BA$2935,5,FALSE))</f>
        <v>0</v>
      </c>
      <c r="M333" s="4">
        <f>IF($H333=0,"",VLOOKUP($G333,Data!$G$3:$BA$2935,6,FALSE))</f>
        <v>3</v>
      </c>
      <c r="N333" s="4">
        <f>IF($H333=0,"",VLOOKUP($G333,Data!$G$3:$BA$2935,7,FALSE))</f>
        <v>0</v>
      </c>
      <c r="O333" s="4">
        <f>IF($H333=0,"",VLOOKUP($G333,Data!$G$3:$BA$2935,8,FALSE))</f>
        <v>5</v>
      </c>
      <c r="P333" s="4">
        <f>IF($H333=0,"",VLOOKUP($G333,Data!$G$3:$BA$2935,9,FALSE))</f>
        <v>1</v>
      </c>
      <c r="Q333" s="4">
        <f>IF($H333=0,"",VLOOKUP($G333,Data!$G$3:$BA$2935,10,FALSE))</f>
        <v>2.5</v>
      </c>
      <c r="R333" s="4">
        <f>IF($H333=0,"",VLOOKUP($G333,Data!$G$3:$BA$2935,11,FALSE))</f>
        <v>2.5</v>
      </c>
      <c r="S333" s="4">
        <f>IF($H333=0,"",VLOOKUP($G333,Data!$G$3:$BA$2935,12,FALSE))</f>
        <v>0</v>
      </c>
      <c r="T333" s="4">
        <f>IF($H333=0,"",VLOOKUP($G333,Data!$G$3:$BA$2935,13,FALSE))</f>
        <v>2.5</v>
      </c>
      <c r="U333" s="4">
        <f>IF($H333=0,"",VLOOKUP($G333,Data!$G$3:$BA$2935,14,FALSE))</f>
        <v>0</v>
      </c>
      <c r="V333" s="4">
        <f>IF($H333=0,"",VLOOKUP($G333,Data!$G$3:$BA$2935,15,FALSE))</f>
        <v>2.5</v>
      </c>
      <c r="W333" s="4">
        <f>IF($H333=0,"",VLOOKUP($G333,Data!$G$3:$BA$2935,16,FALSE))</f>
        <v>0.39</v>
      </c>
      <c r="X333" s="4">
        <f>IF($H333=0,"",VLOOKUP($G333,Data!$G$3:$BA$2935,17,FALSE))</f>
        <v>1</v>
      </c>
      <c r="Y333" s="4">
        <f>IF($H333=0,"",VLOOKUP($G333,Data!$G$3:$BA$2935,18,FALSE))</f>
        <v>0</v>
      </c>
      <c r="Z333" s="4">
        <f>IF($H333=0,"",VLOOKUP($G333,Data!$G$3:$BA$2935,19,FALSE))</f>
        <v>0.1</v>
      </c>
      <c r="AA333" s="4">
        <f>IF($H333=0,"",VLOOKUP($G333,Data!$G$3:$BA$2935,20,FALSE))</f>
        <v>6.5</v>
      </c>
      <c r="AB333" s="4">
        <f>IF($H333=0,"",VLOOKUP($G333,Data!$G$3:$BA$2935,21,FALSE))</f>
        <v>0.44</v>
      </c>
      <c r="AC333" s="4">
        <f>IF($H333=0,"",VLOOKUP($G333,Data!$G$3:$BA$2935,22,FALSE))</f>
        <v>0.08</v>
      </c>
      <c r="AD333" s="4">
        <f>IF($H333=0,"",VLOOKUP($G333,Data!$G$3:$BA$2935,23,FALSE))</f>
        <v>0.2</v>
      </c>
      <c r="AE333" s="4">
        <f>IF($H333=0,"",VLOOKUP($G333,Data!$G$3:$BA$2935,24,FALSE))</f>
        <v>0.98</v>
      </c>
      <c r="AF333" s="4">
        <f>IF($H333=0,"",VLOOKUP($G333,Data!$G$3:$BA$2935,25,FALSE))</f>
        <v>0.1</v>
      </c>
      <c r="AG333" s="4">
        <f>IF($H333=0,"",VLOOKUP($G333,Data!$G$3:$BA$2935,26,FALSE))</f>
        <v>-0.1</v>
      </c>
      <c r="AH333" s="4" t="str">
        <f>IF($H333=0,"",VLOOKUP($G333,Data!$G$3:$BA$2935,27,FALSE))</f>
        <v>/</v>
      </c>
      <c r="AI333" s="4" t="str">
        <f>IF($H333=0,"",VLOOKUP($G333,Data!$G$3:$BA$2935,28,FALSE))</f>
        <v>/</v>
      </c>
      <c r="AJ333" s="4" t="str">
        <f>IF($H333=0,"",VLOOKUP($G333,Data!$G$3:$BA$2935,29,FALSE))</f>
        <v/>
      </c>
      <c r="AK333" s="4" t="str">
        <f>IF($H333=0,"",VLOOKUP($G333,Data!$G$3:$BA$2935,30,FALSE))</f>
        <v/>
      </c>
      <c r="AL333" s="4" t="str">
        <f>IF($H333=0,"",VLOOKUP($G333,Data!$G$3:$BA$2935,31,FALSE))</f>
        <v/>
      </c>
      <c r="AM333" s="4" t="str">
        <f>IF($H333=0,"",VLOOKUP($G333,Data!$G$3:$BA$2935,32,FALSE))</f>
        <v/>
      </c>
      <c r="AN333" s="4" t="str">
        <f>IF($H333=0,"",VLOOKUP($G333,Data!$G$3:$BA$2935,33,FALSE))</f>
        <v/>
      </c>
      <c r="AO333" s="4" t="str">
        <f>IF($H333=0,"",VLOOKUP($G333,Data!$G$3:$BA$2935,34,FALSE))</f>
        <v/>
      </c>
      <c r="AP333" s="4" t="str">
        <f>IF($H333=0,"",VLOOKUP($G333,Data!$G$3:$BA$2935,35,FALSE))</f>
        <v/>
      </c>
      <c r="AQ333" s="4" t="str">
        <f>IF($H333=0,"",VLOOKUP($G333,Data!$G$3:$BA$2935,36,FALSE))</f>
        <v/>
      </c>
      <c r="AR333" s="4" t="str">
        <f>IF($H333=0,"",VLOOKUP($G333,Data!$G$3:$BA$2935,37,FALSE))</f>
        <v/>
      </c>
      <c r="AS333" s="4" t="str">
        <f>IF($H333=0,"",VLOOKUP($G333,Data!$G$3:$BA$2935,38,FALSE))</f>
        <v/>
      </c>
      <c r="AT333" s="4" t="str">
        <f>IF($H333=0,"",VLOOKUP($G333,Data!$G$3:$BA$2935,39,FALSE))</f>
        <v/>
      </c>
    </row>
    <row r="334" spans="1:46" x14ac:dyDescent="0.25">
      <c r="A334" s="4">
        <f>PSSE!A336</f>
        <v>959221</v>
      </c>
      <c r="B334" s="4" t="str">
        <f>PSSE!B336</f>
        <v>THUONGSAT_H1</v>
      </c>
      <c r="C334" s="4">
        <f>PSSE!D336</f>
        <v>10.5</v>
      </c>
      <c r="D334" s="4">
        <f>PSSE!E336</f>
        <v>20</v>
      </c>
      <c r="E334" s="4" t="str">
        <f>PSSE!F336</f>
        <v>TD</v>
      </c>
      <c r="F334" s="4">
        <f>PSSE!G336</f>
        <v>1</v>
      </c>
      <c r="G334" s="4" t="str">
        <f t="shared" si="5"/>
        <v>PSS10.520TD1</v>
      </c>
      <c r="H334" s="4">
        <f>COUNTIF(Data!$G$3:$BA$2935,PSS!$G334)</f>
        <v>1</v>
      </c>
      <c r="I334" s="4" t="str">
        <f>IF($H334=0,"",VLOOKUP($G334,Data!$G$3:$BA$2935,2,FALSE))</f>
        <v>'PSS2A'</v>
      </c>
      <c r="J334" s="4">
        <f>PSSE!C336</f>
        <v>1</v>
      </c>
      <c r="K334" s="4">
        <f>IF($H334=0,"",VLOOKUP($G334,Data!$G$3:$BA$2935,4,FALSE))</f>
        <v>1</v>
      </c>
      <c r="L334" s="4">
        <f>IF($H334=0,"",VLOOKUP($G334,Data!$G$3:$BA$2935,5,FALSE))</f>
        <v>0</v>
      </c>
      <c r="M334" s="4">
        <f>IF($H334=0,"",VLOOKUP($G334,Data!$G$3:$BA$2935,6,FALSE))</f>
        <v>3</v>
      </c>
      <c r="N334" s="4">
        <f>IF($H334=0,"",VLOOKUP($G334,Data!$G$3:$BA$2935,7,FALSE))</f>
        <v>0</v>
      </c>
      <c r="O334" s="4">
        <f>IF($H334=0,"",VLOOKUP($G334,Data!$G$3:$BA$2935,8,FALSE))</f>
        <v>5</v>
      </c>
      <c r="P334" s="4">
        <f>IF($H334=0,"",VLOOKUP($G334,Data!$G$3:$BA$2935,9,FALSE))</f>
        <v>1</v>
      </c>
      <c r="Q334" s="4">
        <f>IF($H334=0,"",VLOOKUP($G334,Data!$G$3:$BA$2935,10,FALSE))</f>
        <v>2.5</v>
      </c>
      <c r="R334" s="4">
        <f>IF($H334=0,"",VLOOKUP($G334,Data!$G$3:$BA$2935,11,FALSE))</f>
        <v>2.5</v>
      </c>
      <c r="S334" s="4">
        <f>IF($H334=0,"",VLOOKUP($G334,Data!$G$3:$BA$2935,12,FALSE))</f>
        <v>0</v>
      </c>
      <c r="T334" s="4">
        <f>IF($H334=0,"",VLOOKUP($G334,Data!$G$3:$BA$2935,13,FALSE))</f>
        <v>2.5</v>
      </c>
      <c r="U334" s="4">
        <f>IF($H334=0,"",VLOOKUP($G334,Data!$G$3:$BA$2935,14,FALSE))</f>
        <v>0</v>
      </c>
      <c r="V334" s="4">
        <f>IF($H334=0,"",VLOOKUP($G334,Data!$G$3:$BA$2935,15,FALSE))</f>
        <v>2.5</v>
      </c>
      <c r="W334" s="4">
        <f>IF($H334=0,"",VLOOKUP($G334,Data!$G$3:$BA$2935,16,FALSE))</f>
        <v>0.39</v>
      </c>
      <c r="X334" s="4">
        <f>IF($H334=0,"",VLOOKUP($G334,Data!$G$3:$BA$2935,17,FALSE))</f>
        <v>1</v>
      </c>
      <c r="Y334" s="4">
        <f>IF($H334=0,"",VLOOKUP($G334,Data!$G$3:$BA$2935,18,FALSE))</f>
        <v>0</v>
      </c>
      <c r="Z334" s="4">
        <f>IF($H334=0,"",VLOOKUP($G334,Data!$G$3:$BA$2935,19,FALSE))</f>
        <v>0.1</v>
      </c>
      <c r="AA334" s="4">
        <f>IF($H334=0,"",VLOOKUP($G334,Data!$G$3:$BA$2935,20,FALSE))</f>
        <v>6.5</v>
      </c>
      <c r="AB334" s="4">
        <f>IF($H334=0,"",VLOOKUP($G334,Data!$G$3:$BA$2935,21,FALSE))</f>
        <v>0.44</v>
      </c>
      <c r="AC334" s="4">
        <f>IF($H334=0,"",VLOOKUP($G334,Data!$G$3:$BA$2935,22,FALSE))</f>
        <v>0.08</v>
      </c>
      <c r="AD334" s="4">
        <f>IF($H334=0,"",VLOOKUP($G334,Data!$G$3:$BA$2935,23,FALSE))</f>
        <v>0.2</v>
      </c>
      <c r="AE334" s="4">
        <f>IF($H334=0,"",VLOOKUP($G334,Data!$G$3:$BA$2935,24,FALSE))</f>
        <v>0.98</v>
      </c>
      <c r="AF334" s="4">
        <f>IF($H334=0,"",VLOOKUP($G334,Data!$G$3:$BA$2935,25,FALSE))</f>
        <v>0.1</v>
      </c>
      <c r="AG334" s="4">
        <f>IF($H334=0,"",VLOOKUP($G334,Data!$G$3:$BA$2935,26,FALSE))</f>
        <v>-0.1</v>
      </c>
      <c r="AH334" s="4" t="str">
        <f>IF($H334=0,"",VLOOKUP($G334,Data!$G$3:$BA$2935,27,FALSE))</f>
        <v>/</v>
      </c>
      <c r="AI334" s="4" t="str">
        <f>IF($H334=0,"",VLOOKUP($G334,Data!$G$3:$BA$2935,28,FALSE))</f>
        <v>/</v>
      </c>
      <c r="AJ334" s="4" t="str">
        <f>IF($H334=0,"",VLOOKUP($G334,Data!$G$3:$BA$2935,29,FALSE))</f>
        <v/>
      </c>
      <c r="AK334" s="4" t="str">
        <f>IF($H334=0,"",VLOOKUP($G334,Data!$G$3:$BA$2935,30,FALSE))</f>
        <v/>
      </c>
      <c r="AL334" s="4" t="str">
        <f>IF($H334=0,"",VLOOKUP($G334,Data!$G$3:$BA$2935,31,FALSE))</f>
        <v/>
      </c>
      <c r="AM334" s="4" t="str">
        <f>IF($H334=0,"",VLOOKUP($G334,Data!$G$3:$BA$2935,32,FALSE))</f>
        <v/>
      </c>
      <c r="AN334" s="4" t="str">
        <f>IF($H334=0,"",VLOOKUP($G334,Data!$G$3:$BA$2935,33,FALSE))</f>
        <v/>
      </c>
      <c r="AO334" s="4" t="str">
        <f>IF($H334=0,"",VLOOKUP($G334,Data!$G$3:$BA$2935,34,FALSE))</f>
        <v/>
      </c>
      <c r="AP334" s="4" t="str">
        <f>IF($H334=0,"",VLOOKUP($G334,Data!$G$3:$BA$2935,35,FALSE))</f>
        <v/>
      </c>
      <c r="AQ334" s="4" t="str">
        <f>IF($H334=0,"",VLOOKUP($G334,Data!$G$3:$BA$2935,36,FALSE))</f>
        <v/>
      </c>
      <c r="AR334" s="4" t="str">
        <f>IF($H334=0,"",VLOOKUP($G334,Data!$G$3:$BA$2935,37,FALSE))</f>
        <v/>
      </c>
      <c r="AS334" s="4" t="str">
        <f>IF($H334=0,"",VLOOKUP($G334,Data!$G$3:$BA$2935,38,FALSE))</f>
        <v/>
      </c>
      <c r="AT334" s="4" t="str">
        <f>IF($H334=0,"",VLOOKUP($G334,Data!$G$3:$BA$2935,39,FALSE))</f>
        <v/>
      </c>
    </row>
    <row r="335" spans="1:46" x14ac:dyDescent="0.25">
      <c r="A335" s="4">
        <f>PSSE!A337</f>
        <v>959231</v>
      </c>
      <c r="B335" s="4" t="str">
        <f>PSSE!B337</f>
        <v>SATHAY_H1</v>
      </c>
      <c r="C335" s="4">
        <f>PSSE!D337</f>
        <v>10.5</v>
      </c>
      <c r="D335" s="4">
        <f>PSSE!E337</f>
        <v>25.5</v>
      </c>
      <c r="E335" s="4" t="str">
        <f>PSSE!F337</f>
        <v>TD</v>
      </c>
      <c r="F335" s="4">
        <f>PSSE!G337</f>
        <v>1</v>
      </c>
      <c r="G335" s="4" t="str">
        <f t="shared" si="5"/>
        <v>PSS10.525.5TD1</v>
      </c>
      <c r="H335" s="4">
        <f>COUNTIF(Data!$G$3:$BA$2935,PSS!$G335)</f>
        <v>1</v>
      </c>
      <c r="I335" s="4" t="str">
        <f>IF($H335=0,"",VLOOKUP($G335,Data!$G$3:$BA$2935,2,FALSE))</f>
        <v>'PSS2A'</v>
      </c>
      <c r="J335" s="4">
        <f>PSSE!C337</f>
        <v>1</v>
      </c>
      <c r="K335" s="4">
        <f>IF($H335=0,"",VLOOKUP($G335,Data!$G$3:$BA$2935,4,FALSE))</f>
        <v>1</v>
      </c>
      <c r="L335" s="4">
        <f>IF($H335=0,"",VLOOKUP($G335,Data!$G$3:$BA$2935,5,FALSE))</f>
        <v>0</v>
      </c>
      <c r="M335" s="4">
        <f>IF($H335=0,"",VLOOKUP($G335,Data!$G$3:$BA$2935,6,FALSE))</f>
        <v>3</v>
      </c>
      <c r="N335" s="4">
        <f>IF($H335=0,"",VLOOKUP($G335,Data!$G$3:$BA$2935,7,FALSE))</f>
        <v>0</v>
      </c>
      <c r="O335" s="4">
        <f>IF($H335=0,"",VLOOKUP($G335,Data!$G$3:$BA$2935,8,FALSE))</f>
        <v>5</v>
      </c>
      <c r="P335" s="4">
        <f>IF($H335=0,"",VLOOKUP($G335,Data!$G$3:$BA$2935,9,FALSE))</f>
        <v>1</v>
      </c>
      <c r="Q335" s="4">
        <f>IF($H335=0,"",VLOOKUP($G335,Data!$G$3:$BA$2935,10,FALSE))</f>
        <v>2.5</v>
      </c>
      <c r="R335" s="4">
        <f>IF($H335=0,"",VLOOKUP($G335,Data!$G$3:$BA$2935,11,FALSE))</f>
        <v>2.5</v>
      </c>
      <c r="S335" s="4">
        <f>IF($H335=0,"",VLOOKUP($G335,Data!$G$3:$BA$2935,12,FALSE))</f>
        <v>0</v>
      </c>
      <c r="T335" s="4">
        <f>IF($H335=0,"",VLOOKUP($G335,Data!$G$3:$BA$2935,13,FALSE))</f>
        <v>2.5</v>
      </c>
      <c r="U335" s="4">
        <f>IF($H335=0,"",VLOOKUP($G335,Data!$G$3:$BA$2935,14,FALSE))</f>
        <v>0</v>
      </c>
      <c r="V335" s="4">
        <f>IF($H335=0,"",VLOOKUP($G335,Data!$G$3:$BA$2935,15,FALSE))</f>
        <v>2.5</v>
      </c>
      <c r="W335" s="4">
        <f>IF($H335=0,"",VLOOKUP($G335,Data!$G$3:$BA$2935,16,FALSE))</f>
        <v>0.39</v>
      </c>
      <c r="X335" s="4">
        <f>IF($H335=0,"",VLOOKUP($G335,Data!$G$3:$BA$2935,17,FALSE))</f>
        <v>1</v>
      </c>
      <c r="Y335" s="4">
        <f>IF($H335=0,"",VLOOKUP($G335,Data!$G$3:$BA$2935,18,FALSE))</f>
        <v>0</v>
      </c>
      <c r="Z335" s="4">
        <f>IF($H335=0,"",VLOOKUP($G335,Data!$G$3:$BA$2935,19,FALSE))</f>
        <v>0.1</v>
      </c>
      <c r="AA335" s="4">
        <f>IF($H335=0,"",VLOOKUP($G335,Data!$G$3:$BA$2935,20,FALSE))</f>
        <v>6.5</v>
      </c>
      <c r="AB335" s="4">
        <f>IF($H335=0,"",VLOOKUP($G335,Data!$G$3:$BA$2935,21,FALSE))</f>
        <v>0.44</v>
      </c>
      <c r="AC335" s="4">
        <f>IF($H335=0,"",VLOOKUP($G335,Data!$G$3:$BA$2935,22,FALSE))</f>
        <v>0.08</v>
      </c>
      <c r="AD335" s="4">
        <f>IF($H335=0,"",VLOOKUP($G335,Data!$G$3:$BA$2935,23,FALSE))</f>
        <v>0.2</v>
      </c>
      <c r="AE335" s="4">
        <f>IF($H335=0,"",VLOOKUP($G335,Data!$G$3:$BA$2935,24,FALSE))</f>
        <v>0.98</v>
      </c>
      <c r="AF335" s="4">
        <f>IF($H335=0,"",VLOOKUP($G335,Data!$G$3:$BA$2935,25,FALSE))</f>
        <v>0.1</v>
      </c>
      <c r="AG335" s="4">
        <f>IF($H335=0,"",VLOOKUP($G335,Data!$G$3:$BA$2935,26,FALSE))</f>
        <v>-0.1</v>
      </c>
      <c r="AH335" s="4" t="str">
        <f>IF($H335=0,"",VLOOKUP($G335,Data!$G$3:$BA$2935,27,FALSE))</f>
        <v>/</v>
      </c>
      <c r="AI335" s="4" t="str">
        <f>IF($H335=0,"",VLOOKUP($G335,Data!$G$3:$BA$2935,28,FALSE))</f>
        <v>/</v>
      </c>
      <c r="AJ335" s="4" t="str">
        <f>IF($H335=0,"",VLOOKUP($G335,Data!$G$3:$BA$2935,29,FALSE))</f>
        <v/>
      </c>
      <c r="AK335" s="4" t="str">
        <f>IF($H335=0,"",VLOOKUP($G335,Data!$G$3:$BA$2935,30,FALSE))</f>
        <v/>
      </c>
      <c r="AL335" s="4" t="str">
        <f>IF($H335=0,"",VLOOKUP($G335,Data!$G$3:$BA$2935,31,FALSE))</f>
        <v/>
      </c>
      <c r="AM335" s="4" t="str">
        <f>IF($H335=0,"",VLOOKUP($G335,Data!$G$3:$BA$2935,32,FALSE))</f>
        <v/>
      </c>
      <c r="AN335" s="4" t="str">
        <f>IF($H335=0,"",VLOOKUP($G335,Data!$G$3:$BA$2935,33,FALSE))</f>
        <v/>
      </c>
      <c r="AO335" s="4" t="str">
        <f>IF($H335=0,"",VLOOKUP($G335,Data!$G$3:$BA$2935,34,FALSE))</f>
        <v/>
      </c>
      <c r="AP335" s="4" t="str">
        <f>IF($H335=0,"",VLOOKUP($G335,Data!$G$3:$BA$2935,35,FALSE))</f>
        <v/>
      </c>
      <c r="AQ335" s="4" t="str">
        <f>IF($H335=0,"",VLOOKUP($G335,Data!$G$3:$BA$2935,36,FALSE))</f>
        <v/>
      </c>
      <c r="AR335" s="4" t="str">
        <f>IF($H335=0,"",VLOOKUP($G335,Data!$G$3:$BA$2935,37,FALSE))</f>
        <v/>
      </c>
      <c r="AS335" s="4" t="str">
        <f>IF($H335=0,"",VLOOKUP($G335,Data!$G$3:$BA$2935,38,FALSE))</f>
        <v/>
      </c>
      <c r="AT335" s="4" t="str">
        <f>IF($H335=0,"",VLOOKUP($G335,Data!$G$3:$BA$2935,39,FALSE))</f>
        <v/>
      </c>
    </row>
    <row r="336" spans="1:46" x14ac:dyDescent="0.25">
      <c r="A336" s="4">
        <f>PSSE!A338</f>
        <v>959241</v>
      </c>
      <c r="B336" s="4" t="str">
        <f>PSSE!B338</f>
        <v>DAKRUOI_H1</v>
      </c>
      <c r="C336" s="4">
        <f>PSSE!D338</f>
        <v>6</v>
      </c>
      <c r="D336" s="4">
        <f>PSSE!E338</f>
        <v>7.5</v>
      </c>
      <c r="E336" s="4" t="str">
        <f>PSSE!F338</f>
        <v>TD</v>
      </c>
      <c r="F336" s="4">
        <f>PSSE!G338</f>
        <v>1</v>
      </c>
      <c r="G336" s="4" t="str">
        <f t="shared" si="5"/>
        <v>PSS67.5TD1</v>
      </c>
      <c r="H336" s="4">
        <f>COUNTIF(Data!$G$3:$BA$2935,PSS!$G336)</f>
        <v>1</v>
      </c>
      <c r="I336" s="4" t="str">
        <f>IF($H336=0,"",VLOOKUP($G336,Data!$G$3:$BA$2935,2,FALSE))</f>
        <v>'PSS2A'</v>
      </c>
      <c r="J336" s="4">
        <f>PSSE!C338</f>
        <v>1</v>
      </c>
      <c r="K336" s="4">
        <f>IF($H336=0,"",VLOOKUP($G336,Data!$G$3:$BA$2935,4,FALSE))</f>
        <v>1</v>
      </c>
      <c r="L336" s="4">
        <f>IF($H336=0,"",VLOOKUP($G336,Data!$G$3:$BA$2935,5,FALSE))</f>
        <v>0</v>
      </c>
      <c r="M336" s="4">
        <f>IF($H336=0,"",VLOOKUP($G336,Data!$G$3:$BA$2935,6,FALSE))</f>
        <v>3</v>
      </c>
      <c r="N336" s="4">
        <f>IF($H336=0,"",VLOOKUP($G336,Data!$G$3:$BA$2935,7,FALSE))</f>
        <v>0</v>
      </c>
      <c r="O336" s="4">
        <f>IF($H336=0,"",VLOOKUP($G336,Data!$G$3:$BA$2935,8,FALSE))</f>
        <v>5</v>
      </c>
      <c r="P336" s="4">
        <f>IF($H336=0,"",VLOOKUP($G336,Data!$G$3:$BA$2935,9,FALSE))</f>
        <v>1</v>
      </c>
      <c r="Q336" s="4">
        <f>IF($H336=0,"",VLOOKUP($G336,Data!$G$3:$BA$2935,10,FALSE))</f>
        <v>2.5</v>
      </c>
      <c r="R336" s="4">
        <f>IF($H336=0,"",VLOOKUP($G336,Data!$G$3:$BA$2935,11,FALSE))</f>
        <v>2.5</v>
      </c>
      <c r="S336" s="4">
        <f>IF($H336=0,"",VLOOKUP($G336,Data!$G$3:$BA$2935,12,FALSE))</f>
        <v>0</v>
      </c>
      <c r="T336" s="4">
        <f>IF($H336=0,"",VLOOKUP($G336,Data!$G$3:$BA$2935,13,FALSE))</f>
        <v>2.5</v>
      </c>
      <c r="U336" s="4">
        <f>IF($H336=0,"",VLOOKUP($G336,Data!$G$3:$BA$2935,14,FALSE))</f>
        <v>0</v>
      </c>
      <c r="V336" s="4">
        <f>IF($H336=0,"",VLOOKUP($G336,Data!$G$3:$BA$2935,15,FALSE))</f>
        <v>2.5</v>
      </c>
      <c r="W336" s="4">
        <f>IF($H336=0,"",VLOOKUP($G336,Data!$G$3:$BA$2935,16,FALSE))</f>
        <v>0.39</v>
      </c>
      <c r="X336" s="4">
        <f>IF($H336=0,"",VLOOKUP($G336,Data!$G$3:$BA$2935,17,FALSE))</f>
        <v>1</v>
      </c>
      <c r="Y336" s="4">
        <f>IF($H336=0,"",VLOOKUP($G336,Data!$G$3:$BA$2935,18,FALSE))</f>
        <v>0</v>
      </c>
      <c r="Z336" s="4">
        <f>IF($H336=0,"",VLOOKUP($G336,Data!$G$3:$BA$2935,19,FALSE))</f>
        <v>0.1</v>
      </c>
      <c r="AA336" s="4">
        <f>IF($H336=0,"",VLOOKUP($G336,Data!$G$3:$BA$2935,20,FALSE))</f>
        <v>6.5</v>
      </c>
      <c r="AB336" s="4">
        <f>IF($H336=0,"",VLOOKUP($G336,Data!$G$3:$BA$2935,21,FALSE))</f>
        <v>0.44</v>
      </c>
      <c r="AC336" s="4">
        <f>IF($H336=0,"",VLOOKUP($G336,Data!$G$3:$BA$2935,22,FALSE))</f>
        <v>0.08</v>
      </c>
      <c r="AD336" s="4">
        <f>IF($H336=0,"",VLOOKUP($G336,Data!$G$3:$BA$2935,23,FALSE))</f>
        <v>0.2</v>
      </c>
      <c r="AE336" s="4">
        <f>IF($H336=0,"",VLOOKUP($G336,Data!$G$3:$BA$2935,24,FALSE))</f>
        <v>0.98</v>
      </c>
      <c r="AF336" s="4">
        <f>IF($H336=0,"",VLOOKUP($G336,Data!$G$3:$BA$2935,25,FALSE))</f>
        <v>0.1</v>
      </c>
      <c r="AG336" s="4">
        <f>IF($H336=0,"",VLOOKUP($G336,Data!$G$3:$BA$2935,26,FALSE))</f>
        <v>-0.1</v>
      </c>
      <c r="AH336" s="4" t="str">
        <f>IF($H336=0,"",VLOOKUP($G336,Data!$G$3:$BA$2935,27,FALSE))</f>
        <v>/</v>
      </c>
      <c r="AI336" s="4" t="str">
        <f>IF($H336=0,"",VLOOKUP($G336,Data!$G$3:$BA$2935,28,FALSE))</f>
        <v>/</v>
      </c>
      <c r="AJ336" s="4" t="str">
        <f>IF($H336=0,"",VLOOKUP($G336,Data!$G$3:$BA$2935,29,FALSE))</f>
        <v/>
      </c>
      <c r="AK336" s="4" t="str">
        <f>IF($H336=0,"",VLOOKUP($G336,Data!$G$3:$BA$2935,30,FALSE))</f>
        <v/>
      </c>
      <c r="AL336" s="4" t="str">
        <f>IF($H336=0,"",VLOOKUP($G336,Data!$G$3:$BA$2935,31,FALSE))</f>
        <v/>
      </c>
      <c r="AM336" s="4" t="str">
        <f>IF($H336=0,"",VLOOKUP($G336,Data!$G$3:$BA$2935,32,FALSE))</f>
        <v/>
      </c>
      <c r="AN336" s="4" t="str">
        <f>IF($H336=0,"",VLOOKUP($G336,Data!$G$3:$BA$2935,33,FALSE))</f>
        <v/>
      </c>
      <c r="AO336" s="4" t="str">
        <f>IF($H336=0,"",VLOOKUP($G336,Data!$G$3:$BA$2935,34,FALSE))</f>
        <v/>
      </c>
      <c r="AP336" s="4" t="str">
        <f>IF($H336=0,"",VLOOKUP($G336,Data!$G$3:$BA$2935,35,FALSE))</f>
        <v/>
      </c>
      <c r="AQ336" s="4" t="str">
        <f>IF($H336=0,"",VLOOKUP($G336,Data!$G$3:$BA$2935,36,FALSE))</f>
        <v/>
      </c>
      <c r="AR336" s="4" t="str">
        <f>IF($H336=0,"",VLOOKUP($G336,Data!$G$3:$BA$2935,37,FALSE))</f>
        <v/>
      </c>
      <c r="AS336" s="4" t="str">
        <f>IF($H336=0,"",VLOOKUP($G336,Data!$G$3:$BA$2935,38,FALSE))</f>
        <v/>
      </c>
      <c r="AT336" s="4" t="str">
        <f>IF($H336=0,"",VLOOKUP($G336,Data!$G$3:$BA$2935,39,FALSE))</f>
        <v/>
      </c>
    </row>
    <row r="337" spans="1:46" x14ac:dyDescent="0.25">
      <c r="A337" s="4">
        <f>PSSE!A339</f>
        <v>959242</v>
      </c>
      <c r="B337" s="4" t="str">
        <f>PSSE!B339</f>
        <v>DAKRUOI3_H1</v>
      </c>
      <c r="C337" s="4">
        <f>PSSE!D339</f>
        <v>6</v>
      </c>
      <c r="D337" s="4">
        <f>PSSE!E339</f>
        <v>7.5</v>
      </c>
      <c r="E337" s="4" t="str">
        <f>PSSE!F339</f>
        <v>TD</v>
      </c>
      <c r="F337" s="4">
        <f>PSSE!G339</f>
        <v>1</v>
      </c>
      <c r="G337" s="4" t="str">
        <f t="shared" si="5"/>
        <v>PSS67.5TD1</v>
      </c>
      <c r="H337" s="4">
        <f>COUNTIF(Data!$G$3:$BA$2935,PSS!$G337)</f>
        <v>1</v>
      </c>
      <c r="I337" s="4" t="str">
        <f>IF($H337=0,"",VLOOKUP($G337,Data!$G$3:$BA$2935,2,FALSE))</f>
        <v>'PSS2A'</v>
      </c>
      <c r="J337" s="4">
        <f>PSSE!C339</f>
        <v>1</v>
      </c>
      <c r="K337" s="4">
        <f>IF($H337=0,"",VLOOKUP($G337,Data!$G$3:$BA$2935,4,FALSE))</f>
        <v>1</v>
      </c>
      <c r="L337" s="4">
        <f>IF($H337=0,"",VLOOKUP($G337,Data!$G$3:$BA$2935,5,FALSE))</f>
        <v>0</v>
      </c>
      <c r="M337" s="4">
        <f>IF($H337=0,"",VLOOKUP($G337,Data!$G$3:$BA$2935,6,FALSE))</f>
        <v>3</v>
      </c>
      <c r="N337" s="4">
        <f>IF($H337=0,"",VLOOKUP($G337,Data!$G$3:$BA$2935,7,FALSE))</f>
        <v>0</v>
      </c>
      <c r="O337" s="4">
        <f>IF($H337=0,"",VLOOKUP($G337,Data!$G$3:$BA$2935,8,FALSE))</f>
        <v>5</v>
      </c>
      <c r="P337" s="4">
        <f>IF($H337=0,"",VLOOKUP($G337,Data!$G$3:$BA$2935,9,FALSE))</f>
        <v>1</v>
      </c>
      <c r="Q337" s="4">
        <f>IF($H337=0,"",VLOOKUP($G337,Data!$G$3:$BA$2935,10,FALSE))</f>
        <v>2.5</v>
      </c>
      <c r="R337" s="4">
        <f>IF($H337=0,"",VLOOKUP($G337,Data!$G$3:$BA$2935,11,FALSE))</f>
        <v>2.5</v>
      </c>
      <c r="S337" s="4">
        <f>IF($H337=0,"",VLOOKUP($G337,Data!$G$3:$BA$2935,12,FALSE))</f>
        <v>0</v>
      </c>
      <c r="T337" s="4">
        <f>IF($H337=0,"",VLOOKUP($G337,Data!$G$3:$BA$2935,13,FALSE))</f>
        <v>2.5</v>
      </c>
      <c r="U337" s="4">
        <f>IF($H337=0,"",VLOOKUP($G337,Data!$G$3:$BA$2935,14,FALSE))</f>
        <v>0</v>
      </c>
      <c r="V337" s="4">
        <f>IF($H337=0,"",VLOOKUP($G337,Data!$G$3:$BA$2935,15,FALSE))</f>
        <v>2.5</v>
      </c>
      <c r="W337" s="4">
        <f>IF($H337=0,"",VLOOKUP($G337,Data!$G$3:$BA$2935,16,FALSE))</f>
        <v>0.39</v>
      </c>
      <c r="X337" s="4">
        <f>IF($H337=0,"",VLOOKUP($G337,Data!$G$3:$BA$2935,17,FALSE))</f>
        <v>1</v>
      </c>
      <c r="Y337" s="4">
        <f>IF($H337=0,"",VLOOKUP($G337,Data!$G$3:$BA$2935,18,FALSE))</f>
        <v>0</v>
      </c>
      <c r="Z337" s="4">
        <f>IF($H337=0,"",VLOOKUP($G337,Data!$G$3:$BA$2935,19,FALSE))</f>
        <v>0.1</v>
      </c>
      <c r="AA337" s="4">
        <f>IF($H337=0,"",VLOOKUP($G337,Data!$G$3:$BA$2935,20,FALSE))</f>
        <v>6.5</v>
      </c>
      <c r="AB337" s="4">
        <f>IF($H337=0,"",VLOOKUP($G337,Data!$G$3:$BA$2935,21,FALSE))</f>
        <v>0.44</v>
      </c>
      <c r="AC337" s="4">
        <f>IF($H337=0,"",VLOOKUP($G337,Data!$G$3:$BA$2935,22,FALSE))</f>
        <v>0.08</v>
      </c>
      <c r="AD337" s="4">
        <f>IF($H337=0,"",VLOOKUP($G337,Data!$G$3:$BA$2935,23,FALSE))</f>
        <v>0.2</v>
      </c>
      <c r="AE337" s="4">
        <f>IF($H337=0,"",VLOOKUP($G337,Data!$G$3:$BA$2935,24,FALSE))</f>
        <v>0.98</v>
      </c>
      <c r="AF337" s="4">
        <f>IF($H337=0,"",VLOOKUP($G337,Data!$G$3:$BA$2935,25,FALSE))</f>
        <v>0.1</v>
      </c>
      <c r="AG337" s="4">
        <f>IF($H337=0,"",VLOOKUP($G337,Data!$G$3:$BA$2935,26,FALSE))</f>
        <v>-0.1</v>
      </c>
      <c r="AH337" s="4" t="str">
        <f>IF($H337=0,"",VLOOKUP($G337,Data!$G$3:$BA$2935,27,FALSE))</f>
        <v>/</v>
      </c>
      <c r="AI337" s="4" t="str">
        <f>IF($H337=0,"",VLOOKUP($G337,Data!$G$3:$BA$2935,28,FALSE))</f>
        <v>/</v>
      </c>
      <c r="AJ337" s="4" t="str">
        <f>IF($H337=0,"",VLOOKUP($G337,Data!$G$3:$BA$2935,29,FALSE))</f>
        <v/>
      </c>
      <c r="AK337" s="4" t="str">
        <f>IF($H337=0,"",VLOOKUP($G337,Data!$G$3:$BA$2935,30,FALSE))</f>
        <v/>
      </c>
      <c r="AL337" s="4" t="str">
        <f>IF($H337=0,"",VLOOKUP($G337,Data!$G$3:$BA$2935,31,FALSE))</f>
        <v/>
      </c>
      <c r="AM337" s="4" t="str">
        <f>IF($H337=0,"",VLOOKUP($G337,Data!$G$3:$BA$2935,32,FALSE))</f>
        <v/>
      </c>
      <c r="AN337" s="4" t="str">
        <f>IF($H337=0,"",VLOOKUP($G337,Data!$G$3:$BA$2935,33,FALSE))</f>
        <v/>
      </c>
      <c r="AO337" s="4" t="str">
        <f>IF($H337=0,"",VLOOKUP($G337,Data!$G$3:$BA$2935,34,FALSE))</f>
        <v/>
      </c>
      <c r="AP337" s="4" t="str">
        <f>IF($H337=0,"",VLOOKUP($G337,Data!$G$3:$BA$2935,35,FALSE))</f>
        <v/>
      </c>
      <c r="AQ337" s="4" t="str">
        <f>IF($H337=0,"",VLOOKUP($G337,Data!$G$3:$BA$2935,36,FALSE))</f>
        <v/>
      </c>
      <c r="AR337" s="4" t="str">
        <f>IF($H337=0,"",VLOOKUP($G337,Data!$G$3:$BA$2935,37,FALSE))</f>
        <v/>
      </c>
      <c r="AS337" s="4" t="str">
        <f>IF($H337=0,"",VLOOKUP($G337,Data!$G$3:$BA$2935,38,FALSE))</f>
        <v/>
      </c>
      <c r="AT337" s="4" t="str">
        <f>IF($H337=0,"",VLOOKUP($G337,Data!$G$3:$BA$2935,39,FALSE))</f>
        <v/>
      </c>
    </row>
    <row r="338" spans="1:46" x14ac:dyDescent="0.25">
      <c r="A338" s="4">
        <f>PSSE!A340</f>
        <v>959251</v>
      </c>
      <c r="B338" s="4" t="str">
        <f>PSSE!B340</f>
        <v>DAKRUOI2_H1</v>
      </c>
      <c r="C338" s="4">
        <f>PSSE!D340</f>
        <v>10.5</v>
      </c>
      <c r="D338" s="4">
        <f>PSSE!E340</f>
        <v>20</v>
      </c>
      <c r="E338" s="4" t="str">
        <f>PSSE!F340</f>
        <v>TD</v>
      </c>
      <c r="F338" s="4">
        <f>PSSE!G340</f>
        <v>1</v>
      </c>
      <c r="G338" s="4" t="str">
        <f t="shared" si="5"/>
        <v>PSS10.520TD1</v>
      </c>
      <c r="H338" s="4">
        <f>COUNTIF(Data!$G$3:$BA$2935,PSS!$G338)</f>
        <v>1</v>
      </c>
      <c r="I338" s="4" t="str">
        <f>IF($H338=0,"",VLOOKUP($G338,Data!$G$3:$BA$2935,2,FALSE))</f>
        <v>'PSS2A'</v>
      </c>
      <c r="J338" s="4">
        <f>PSSE!C340</f>
        <v>1</v>
      </c>
      <c r="K338" s="4">
        <f>IF($H338=0,"",VLOOKUP($G338,Data!$G$3:$BA$2935,4,FALSE))</f>
        <v>1</v>
      </c>
      <c r="L338" s="4">
        <f>IF($H338=0,"",VLOOKUP($G338,Data!$G$3:$BA$2935,5,FALSE))</f>
        <v>0</v>
      </c>
      <c r="M338" s="4">
        <f>IF($H338=0,"",VLOOKUP($G338,Data!$G$3:$BA$2935,6,FALSE))</f>
        <v>3</v>
      </c>
      <c r="N338" s="4">
        <f>IF($H338=0,"",VLOOKUP($G338,Data!$G$3:$BA$2935,7,FALSE))</f>
        <v>0</v>
      </c>
      <c r="O338" s="4">
        <f>IF($H338=0,"",VLOOKUP($G338,Data!$G$3:$BA$2935,8,FALSE))</f>
        <v>5</v>
      </c>
      <c r="P338" s="4">
        <f>IF($H338=0,"",VLOOKUP($G338,Data!$G$3:$BA$2935,9,FALSE))</f>
        <v>1</v>
      </c>
      <c r="Q338" s="4">
        <f>IF($H338=0,"",VLOOKUP($G338,Data!$G$3:$BA$2935,10,FALSE))</f>
        <v>2.5</v>
      </c>
      <c r="R338" s="4">
        <f>IF($H338=0,"",VLOOKUP($G338,Data!$G$3:$BA$2935,11,FALSE))</f>
        <v>2.5</v>
      </c>
      <c r="S338" s="4">
        <f>IF($H338=0,"",VLOOKUP($G338,Data!$G$3:$BA$2935,12,FALSE))</f>
        <v>0</v>
      </c>
      <c r="T338" s="4">
        <f>IF($H338=0,"",VLOOKUP($G338,Data!$G$3:$BA$2935,13,FALSE))</f>
        <v>2.5</v>
      </c>
      <c r="U338" s="4">
        <f>IF($H338=0,"",VLOOKUP($G338,Data!$G$3:$BA$2935,14,FALSE))</f>
        <v>0</v>
      </c>
      <c r="V338" s="4">
        <f>IF($H338=0,"",VLOOKUP($G338,Data!$G$3:$BA$2935,15,FALSE))</f>
        <v>2.5</v>
      </c>
      <c r="W338" s="4">
        <f>IF($H338=0,"",VLOOKUP($G338,Data!$G$3:$BA$2935,16,FALSE))</f>
        <v>0.39</v>
      </c>
      <c r="X338" s="4">
        <f>IF($H338=0,"",VLOOKUP($G338,Data!$G$3:$BA$2935,17,FALSE))</f>
        <v>1</v>
      </c>
      <c r="Y338" s="4">
        <f>IF($H338=0,"",VLOOKUP($G338,Data!$G$3:$BA$2935,18,FALSE))</f>
        <v>0</v>
      </c>
      <c r="Z338" s="4">
        <f>IF($H338=0,"",VLOOKUP($G338,Data!$G$3:$BA$2935,19,FALSE))</f>
        <v>0.1</v>
      </c>
      <c r="AA338" s="4">
        <f>IF($H338=0,"",VLOOKUP($G338,Data!$G$3:$BA$2935,20,FALSE))</f>
        <v>6.5</v>
      </c>
      <c r="AB338" s="4">
        <f>IF($H338=0,"",VLOOKUP($G338,Data!$G$3:$BA$2935,21,FALSE))</f>
        <v>0.44</v>
      </c>
      <c r="AC338" s="4">
        <f>IF($H338=0,"",VLOOKUP($G338,Data!$G$3:$BA$2935,22,FALSE))</f>
        <v>0.08</v>
      </c>
      <c r="AD338" s="4">
        <f>IF($H338=0,"",VLOOKUP($G338,Data!$G$3:$BA$2935,23,FALSE))</f>
        <v>0.2</v>
      </c>
      <c r="AE338" s="4">
        <f>IF($H338=0,"",VLOOKUP($G338,Data!$G$3:$BA$2935,24,FALSE))</f>
        <v>0.98</v>
      </c>
      <c r="AF338" s="4">
        <f>IF($H338=0,"",VLOOKUP($G338,Data!$G$3:$BA$2935,25,FALSE))</f>
        <v>0.1</v>
      </c>
      <c r="AG338" s="4">
        <f>IF($H338=0,"",VLOOKUP($G338,Data!$G$3:$BA$2935,26,FALSE))</f>
        <v>-0.1</v>
      </c>
      <c r="AH338" s="4" t="str">
        <f>IF($H338=0,"",VLOOKUP($G338,Data!$G$3:$BA$2935,27,FALSE))</f>
        <v>/</v>
      </c>
      <c r="AI338" s="4" t="str">
        <f>IF($H338=0,"",VLOOKUP($G338,Data!$G$3:$BA$2935,28,FALSE))</f>
        <v>/</v>
      </c>
      <c r="AJ338" s="4" t="str">
        <f>IF($H338=0,"",VLOOKUP($G338,Data!$G$3:$BA$2935,29,FALSE))</f>
        <v/>
      </c>
      <c r="AK338" s="4" t="str">
        <f>IF($H338=0,"",VLOOKUP($G338,Data!$G$3:$BA$2935,30,FALSE))</f>
        <v/>
      </c>
      <c r="AL338" s="4" t="str">
        <f>IF($H338=0,"",VLOOKUP($G338,Data!$G$3:$BA$2935,31,FALSE))</f>
        <v/>
      </c>
      <c r="AM338" s="4" t="str">
        <f>IF($H338=0,"",VLOOKUP($G338,Data!$G$3:$BA$2935,32,FALSE))</f>
        <v/>
      </c>
      <c r="AN338" s="4" t="str">
        <f>IF($H338=0,"",VLOOKUP($G338,Data!$G$3:$BA$2935,33,FALSE))</f>
        <v/>
      </c>
      <c r="AO338" s="4" t="str">
        <f>IF($H338=0,"",VLOOKUP($G338,Data!$G$3:$BA$2935,34,FALSE))</f>
        <v/>
      </c>
      <c r="AP338" s="4" t="str">
        <f>IF($H338=0,"",VLOOKUP($G338,Data!$G$3:$BA$2935,35,FALSE))</f>
        <v/>
      </c>
      <c r="AQ338" s="4" t="str">
        <f>IF($H338=0,"",VLOOKUP($G338,Data!$G$3:$BA$2935,36,FALSE))</f>
        <v/>
      </c>
      <c r="AR338" s="4" t="str">
        <f>IF($H338=0,"",VLOOKUP($G338,Data!$G$3:$BA$2935,37,FALSE))</f>
        <v/>
      </c>
      <c r="AS338" s="4" t="str">
        <f>IF($H338=0,"",VLOOKUP($G338,Data!$G$3:$BA$2935,38,FALSE))</f>
        <v/>
      </c>
      <c r="AT338" s="4" t="str">
        <f>IF($H338=0,"",VLOOKUP($G338,Data!$G$3:$BA$2935,39,FALSE))</f>
        <v/>
      </c>
    </row>
    <row r="339" spans="1:46" x14ac:dyDescent="0.25">
      <c r="A339" s="4">
        <f>PSSE!A341</f>
        <v>959261</v>
      </c>
      <c r="B339" s="4" t="str">
        <f>PSSE!B341</f>
        <v>DAKNA_H1</v>
      </c>
      <c r="C339" s="4">
        <f>PSSE!D341</f>
        <v>6</v>
      </c>
      <c r="D339" s="4">
        <f>PSSE!E341</f>
        <v>7.5</v>
      </c>
      <c r="E339" s="4" t="str">
        <f>PSSE!F341</f>
        <v>TD</v>
      </c>
      <c r="F339" s="4">
        <f>PSSE!G341</f>
        <v>1</v>
      </c>
      <c r="G339" s="4" t="str">
        <f t="shared" si="5"/>
        <v>PSS67.5TD1</v>
      </c>
      <c r="H339" s="4">
        <f>COUNTIF(Data!$G$3:$BA$2935,PSS!$G339)</f>
        <v>1</v>
      </c>
      <c r="I339" s="4" t="str">
        <f>IF($H339=0,"",VLOOKUP($G339,Data!$G$3:$BA$2935,2,FALSE))</f>
        <v>'PSS2A'</v>
      </c>
      <c r="J339" s="4">
        <f>PSSE!C341</f>
        <v>1</v>
      </c>
      <c r="K339" s="4">
        <f>IF($H339=0,"",VLOOKUP($G339,Data!$G$3:$BA$2935,4,FALSE))</f>
        <v>1</v>
      </c>
      <c r="L339" s="4">
        <f>IF($H339=0,"",VLOOKUP($G339,Data!$G$3:$BA$2935,5,FALSE))</f>
        <v>0</v>
      </c>
      <c r="M339" s="4">
        <f>IF($H339=0,"",VLOOKUP($G339,Data!$G$3:$BA$2935,6,FALSE))</f>
        <v>3</v>
      </c>
      <c r="N339" s="4">
        <f>IF($H339=0,"",VLOOKUP($G339,Data!$G$3:$BA$2935,7,FALSE))</f>
        <v>0</v>
      </c>
      <c r="O339" s="4">
        <f>IF($H339=0,"",VLOOKUP($G339,Data!$G$3:$BA$2935,8,FALSE))</f>
        <v>5</v>
      </c>
      <c r="P339" s="4">
        <f>IF($H339=0,"",VLOOKUP($G339,Data!$G$3:$BA$2935,9,FALSE))</f>
        <v>1</v>
      </c>
      <c r="Q339" s="4">
        <f>IF($H339=0,"",VLOOKUP($G339,Data!$G$3:$BA$2935,10,FALSE))</f>
        <v>2.5</v>
      </c>
      <c r="R339" s="4">
        <f>IF($H339=0,"",VLOOKUP($G339,Data!$G$3:$BA$2935,11,FALSE))</f>
        <v>2.5</v>
      </c>
      <c r="S339" s="4">
        <f>IF($H339=0,"",VLOOKUP($G339,Data!$G$3:$BA$2935,12,FALSE))</f>
        <v>0</v>
      </c>
      <c r="T339" s="4">
        <f>IF($H339=0,"",VLOOKUP($G339,Data!$G$3:$BA$2935,13,FALSE))</f>
        <v>2.5</v>
      </c>
      <c r="U339" s="4">
        <f>IF($H339=0,"",VLOOKUP($G339,Data!$G$3:$BA$2935,14,FALSE))</f>
        <v>0</v>
      </c>
      <c r="V339" s="4">
        <f>IF($H339=0,"",VLOOKUP($G339,Data!$G$3:$BA$2935,15,FALSE))</f>
        <v>2.5</v>
      </c>
      <c r="W339" s="4">
        <f>IF($H339=0,"",VLOOKUP($G339,Data!$G$3:$BA$2935,16,FALSE))</f>
        <v>0.39</v>
      </c>
      <c r="X339" s="4">
        <f>IF($H339=0,"",VLOOKUP($G339,Data!$G$3:$BA$2935,17,FALSE))</f>
        <v>1</v>
      </c>
      <c r="Y339" s="4">
        <f>IF($H339=0,"",VLOOKUP($G339,Data!$G$3:$BA$2935,18,FALSE))</f>
        <v>0</v>
      </c>
      <c r="Z339" s="4">
        <f>IF($H339=0,"",VLOOKUP($G339,Data!$G$3:$BA$2935,19,FALSE))</f>
        <v>0.1</v>
      </c>
      <c r="AA339" s="4">
        <f>IF($H339=0,"",VLOOKUP($G339,Data!$G$3:$BA$2935,20,FALSE))</f>
        <v>6.5</v>
      </c>
      <c r="AB339" s="4">
        <f>IF($H339=0,"",VLOOKUP($G339,Data!$G$3:$BA$2935,21,FALSE))</f>
        <v>0.44</v>
      </c>
      <c r="AC339" s="4">
        <f>IF($H339=0,"",VLOOKUP($G339,Data!$G$3:$BA$2935,22,FALSE))</f>
        <v>0.08</v>
      </c>
      <c r="AD339" s="4">
        <f>IF($H339=0,"",VLOOKUP($G339,Data!$G$3:$BA$2935,23,FALSE))</f>
        <v>0.2</v>
      </c>
      <c r="AE339" s="4">
        <f>IF($H339=0,"",VLOOKUP($G339,Data!$G$3:$BA$2935,24,FALSE))</f>
        <v>0.98</v>
      </c>
      <c r="AF339" s="4">
        <f>IF($H339=0,"",VLOOKUP($G339,Data!$G$3:$BA$2935,25,FALSE))</f>
        <v>0.1</v>
      </c>
      <c r="AG339" s="4">
        <f>IF($H339=0,"",VLOOKUP($G339,Data!$G$3:$BA$2935,26,FALSE))</f>
        <v>-0.1</v>
      </c>
      <c r="AH339" s="4" t="str">
        <f>IF($H339=0,"",VLOOKUP($G339,Data!$G$3:$BA$2935,27,FALSE))</f>
        <v>/</v>
      </c>
      <c r="AI339" s="4" t="str">
        <f>IF($H339=0,"",VLOOKUP($G339,Data!$G$3:$BA$2935,28,FALSE))</f>
        <v>/</v>
      </c>
      <c r="AJ339" s="4" t="str">
        <f>IF($H339=0,"",VLOOKUP($G339,Data!$G$3:$BA$2935,29,FALSE))</f>
        <v/>
      </c>
      <c r="AK339" s="4" t="str">
        <f>IF($H339=0,"",VLOOKUP($G339,Data!$G$3:$BA$2935,30,FALSE))</f>
        <v/>
      </c>
      <c r="AL339" s="4" t="str">
        <f>IF($H339=0,"",VLOOKUP($G339,Data!$G$3:$BA$2935,31,FALSE))</f>
        <v/>
      </c>
      <c r="AM339" s="4" t="str">
        <f>IF($H339=0,"",VLOOKUP($G339,Data!$G$3:$BA$2935,32,FALSE))</f>
        <v/>
      </c>
      <c r="AN339" s="4" t="str">
        <f>IF($H339=0,"",VLOOKUP($G339,Data!$G$3:$BA$2935,33,FALSE))</f>
        <v/>
      </c>
      <c r="AO339" s="4" t="str">
        <f>IF($H339=0,"",VLOOKUP($G339,Data!$G$3:$BA$2935,34,FALSE))</f>
        <v/>
      </c>
      <c r="AP339" s="4" t="str">
        <f>IF($H339=0,"",VLOOKUP($G339,Data!$G$3:$BA$2935,35,FALSE))</f>
        <v/>
      </c>
      <c r="AQ339" s="4" t="str">
        <f>IF($H339=0,"",VLOOKUP($G339,Data!$G$3:$BA$2935,36,FALSE))</f>
        <v/>
      </c>
      <c r="AR339" s="4" t="str">
        <f>IF($H339=0,"",VLOOKUP($G339,Data!$G$3:$BA$2935,37,FALSE))</f>
        <v/>
      </c>
      <c r="AS339" s="4" t="str">
        <f>IF($H339=0,"",VLOOKUP($G339,Data!$G$3:$BA$2935,38,FALSE))</f>
        <v/>
      </c>
      <c r="AT339" s="4" t="str">
        <f>IF($H339=0,"",VLOOKUP($G339,Data!$G$3:$BA$2935,39,FALSE))</f>
        <v/>
      </c>
    </row>
    <row r="340" spans="1:46" x14ac:dyDescent="0.25">
      <c r="A340" s="4">
        <f>PSSE!A342</f>
        <v>959262</v>
      </c>
      <c r="B340" s="4" t="str">
        <f>PSSE!B342</f>
        <v>DAKNA_H1</v>
      </c>
      <c r="C340" s="4">
        <f>PSSE!D342</f>
        <v>6</v>
      </c>
      <c r="D340" s="4">
        <f>PSSE!E342</f>
        <v>7.5</v>
      </c>
      <c r="E340" s="4" t="str">
        <f>PSSE!F342</f>
        <v>TD</v>
      </c>
      <c r="F340" s="4">
        <f>PSSE!G342</f>
        <v>1</v>
      </c>
      <c r="G340" s="4" t="str">
        <f t="shared" si="5"/>
        <v>PSS67.5TD1</v>
      </c>
      <c r="H340" s="4">
        <f>COUNTIF(Data!$G$3:$BA$2935,PSS!$G340)</f>
        <v>1</v>
      </c>
      <c r="I340" s="4" t="str">
        <f>IF($H340=0,"",VLOOKUP($G340,Data!$G$3:$BA$2935,2,FALSE))</f>
        <v>'PSS2A'</v>
      </c>
      <c r="J340" s="4">
        <f>PSSE!C342</f>
        <v>1</v>
      </c>
      <c r="K340" s="4">
        <f>IF($H340=0,"",VLOOKUP($G340,Data!$G$3:$BA$2935,4,FALSE))</f>
        <v>1</v>
      </c>
      <c r="L340" s="4">
        <f>IF($H340=0,"",VLOOKUP($G340,Data!$G$3:$BA$2935,5,FALSE))</f>
        <v>0</v>
      </c>
      <c r="M340" s="4">
        <f>IF($H340=0,"",VLOOKUP($G340,Data!$G$3:$BA$2935,6,FALSE))</f>
        <v>3</v>
      </c>
      <c r="N340" s="4">
        <f>IF($H340=0,"",VLOOKUP($G340,Data!$G$3:$BA$2935,7,FALSE))</f>
        <v>0</v>
      </c>
      <c r="O340" s="4">
        <f>IF($H340=0,"",VLOOKUP($G340,Data!$G$3:$BA$2935,8,FALSE))</f>
        <v>5</v>
      </c>
      <c r="P340" s="4">
        <f>IF($H340=0,"",VLOOKUP($G340,Data!$G$3:$BA$2935,9,FALSE))</f>
        <v>1</v>
      </c>
      <c r="Q340" s="4">
        <f>IF($H340=0,"",VLOOKUP($G340,Data!$G$3:$BA$2935,10,FALSE))</f>
        <v>2.5</v>
      </c>
      <c r="R340" s="4">
        <f>IF($H340=0,"",VLOOKUP($G340,Data!$G$3:$BA$2935,11,FALSE))</f>
        <v>2.5</v>
      </c>
      <c r="S340" s="4">
        <f>IF($H340=0,"",VLOOKUP($G340,Data!$G$3:$BA$2935,12,FALSE))</f>
        <v>0</v>
      </c>
      <c r="T340" s="4">
        <f>IF($H340=0,"",VLOOKUP($G340,Data!$G$3:$BA$2935,13,FALSE))</f>
        <v>2.5</v>
      </c>
      <c r="U340" s="4">
        <f>IF($H340=0,"",VLOOKUP($G340,Data!$G$3:$BA$2935,14,FALSE))</f>
        <v>0</v>
      </c>
      <c r="V340" s="4">
        <f>IF($H340=0,"",VLOOKUP($G340,Data!$G$3:$BA$2935,15,FALSE))</f>
        <v>2.5</v>
      </c>
      <c r="W340" s="4">
        <f>IF($H340=0,"",VLOOKUP($G340,Data!$G$3:$BA$2935,16,FALSE))</f>
        <v>0.39</v>
      </c>
      <c r="X340" s="4">
        <f>IF($H340=0,"",VLOOKUP($G340,Data!$G$3:$BA$2935,17,FALSE))</f>
        <v>1</v>
      </c>
      <c r="Y340" s="4">
        <f>IF($H340=0,"",VLOOKUP($G340,Data!$G$3:$BA$2935,18,FALSE))</f>
        <v>0</v>
      </c>
      <c r="Z340" s="4">
        <f>IF($H340=0,"",VLOOKUP($G340,Data!$G$3:$BA$2935,19,FALSE))</f>
        <v>0.1</v>
      </c>
      <c r="AA340" s="4">
        <f>IF($H340=0,"",VLOOKUP($G340,Data!$G$3:$BA$2935,20,FALSE))</f>
        <v>6.5</v>
      </c>
      <c r="AB340" s="4">
        <f>IF($H340=0,"",VLOOKUP($G340,Data!$G$3:$BA$2935,21,FALSE))</f>
        <v>0.44</v>
      </c>
      <c r="AC340" s="4">
        <f>IF($H340=0,"",VLOOKUP($G340,Data!$G$3:$BA$2935,22,FALSE))</f>
        <v>0.08</v>
      </c>
      <c r="AD340" s="4">
        <f>IF($H340=0,"",VLOOKUP($G340,Data!$G$3:$BA$2935,23,FALSE))</f>
        <v>0.2</v>
      </c>
      <c r="AE340" s="4">
        <f>IF($H340=0,"",VLOOKUP($G340,Data!$G$3:$BA$2935,24,FALSE))</f>
        <v>0.98</v>
      </c>
      <c r="AF340" s="4">
        <f>IF($H340=0,"",VLOOKUP($G340,Data!$G$3:$BA$2935,25,FALSE))</f>
        <v>0.1</v>
      </c>
      <c r="AG340" s="4">
        <f>IF($H340=0,"",VLOOKUP($G340,Data!$G$3:$BA$2935,26,FALSE))</f>
        <v>-0.1</v>
      </c>
      <c r="AH340" s="4" t="str">
        <f>IF($H340=0,"",VLOOKUP($G340,Data!$G$3:$BA$2935,27,FALSE))</f>
        <v>/</v>
      </c>
      <c r="AI340" s="4" t="str">
        <f>IF($H340=0,"",VLOOKUP($G340,Data!$G$3:$BA$2935,28,FALSE))</f>
        <v>/</v>
      </c>
      <c r="AJ340" s="4" t="str">
        <f>IF($H340=0,"",VLOOKUP($G340,Data!$G$3:$BA$2935,29,FALSE))</f>
        <v/>
      </c>
      <c r="AK340" s="4" t="str">
        <f>IF($H340=0,"",VLOOKUP($G340,Data!$G$3:$BA$2935,30,FALSE))</f>
        <v/>
      </c>
      <c r="AL340" s="4" t="str">
        <f>IF($H340=0,"",VLOOKUP($G340,Data!$G$3:$BA$2935,31,FALSE))</f>
        <v/>
      </c>
      <c r="AM340" s="4" t="str">
        <f>IF($H340=0,"",VLOOKUP($G340,Data!$G$3:$BA$2935,32,FALSE))</f>
        <v/>
      </c>
      <c r="AN340" s="4" t="str">
        <f>IF($H340=0,"",VLOOKUP($G340,Data!$G$3:$BA$2935,33,FALSE))</f>
        <v/>
      </c>
      <c r="AO340" s="4" t="str">
        <f>IF($H340=0,"",VLOOKUP($G340,Data!$G$3:$BA$2935,34,FALSE))</f>
        <v/>
      </c>
      <c r="AP340" s="4" t="str">
        <f>IF($H340=0,"",VLOOKUP($G340,Data!$G$3:$BA$2935,35,FALSE))</f>
        <v/>
      </c>
      <c r="AQ340" s="4" t="str">
        <f>IF($H340=0,"",VLOOKUP($G340,Data!$G$3:$BA$2935,36,FALSE))</f>
        <v/>
      </c>
      <c r="AR340" s="4" t="str">
        <f>IF($H340=0,"",VLOOKUP($G340,Data!$G$3:$BA$2935,37,FALSE))</f>
        <v/>
      </c>
      <c r="AS340" s="4" t="str">
        <f>IF($H340=0,"",VLOOKUP($G340,Data!$G$3:$BA$2935,38,FALSE))</f>
        <v/>
      </c>
      <c r="AT340" s="4" t="str">
        <f>IF($H340=0,"",VLOOKUP($G340,Data!$G$3:$BA$2935,39,FALSE))</f>
        <v/>
      </c>
    </row>
    <row r="341" spans="1:46" x14ac:dyDescent="0.25">
      <c r="A341" s="4">
        <f>PSSE!A343</f>
        <v>959271</v>
      </c>
      <c r="B341" s="4" t="str">
        <f>PSSE!B343</f>
        <v>DAKTER1_H1</v>
      </c>
      <c r="C341" s="4">
        <f>PSSE!D343</f>
        <v>6</v>
      </c>
      <c r="D341" s="4">
        <f>PSSE!E343</f>
        <v>7.5</v>
      </c>
      <c r="E341" s="4" t="str">
        <f>PSSE!F343</f>
        <v>TD</v>
      </c>
      <c r="F341" s="4">
        <f>PSSE!G343</f>
        <v>1</v>
      </c>
      <c r="G341" s="4" t="str">
        <f t="shared" si="5"/>
        <v>PSS67.5TD1</v>
      </c>
      <c r="H341" s="4">
        <f>COUNTIF(Data!$G$3:$BA$2935,PSS!$G341)</f>
        <v>1</v>
      </c>
      <c r="I341" s="4" t="str">
        <f>IF($H341=0,"",VLOOKUP($G341,Data!$G$3:$BA$2935,2,FALSE))</f>
        <v>'PSS2A'</v>
      </c>
      <c r="J341" s="4">
        <f>PSSE!C343</f>
        <v>1</v>
      </c>
      <c r="K341" s="4">
        <f>IF($H341=0,"",VLOOKUP($G341,Data!$G$3:$BA$2935,4,FALSE))</f>
        <v>1</v>
      </c>
      <c r="L341" s="4">
        <f>IF($H341=0,"",VLOOKUP($G341,Data!$G$3:$BA$2935,5,FALSE))</f>
        <v>0</v>
      </c>
      <c r="M341" s="4">
        <f>IF($H341=0,"",VLOOKUP($G341,Data!$G$3:$BA$2935,6,FALSE))</f>
        <v>3</v>
      </c>
      <c r="N341" s="4">
        <f>IF($H341=0,"",VLOOKUP($G341,Data!$G$3:$BA$2935,7,FALSE))</f>
        <v>0</v>
      </c>
      <c r="O341" s="4">
        <f>IF($H341=0,"",VLOOKUP($G341,Data!$G$3:$BA$2935,8,FALSE))</f>
        <v>5</v>
      </c>
      <c r="P341" s="4">
        <f>IF($H341=0,"",VLOOKUP($G341,Data!$G$3:$BA$2935,9,FALSE))</f>
        <v>1</v>
      </c>
      <c r="Q341" s="4">
        <f>IF($H341=0,"",VLOOKUP($G341,Data!$G$3:$BA$2935,10,FALSE))</f>
        <v>2.5</v>
      </c>
      <c r="R341" s="4">
        <f>IF($H341=0,"",VLOOKUP($G341,Data!$G$3:$BA$2935,11,FALSE))</f>
        <v>2.5</v>
      </c>
      <c r="S341" s="4">
        <f>IF($H341=0,"",VLOOKUP($G341,Data!$G$3:$BA$2935,12,FALSE))</f>
        <v>0</v>
      </c>
      <c r="T341" s="4">
        <f>IF($H341=0,"",VLOOKUP($G341,Data!$G$3:$BA$2935,13,FALSE))</f>
        <v>2.5</v>
      </c>
      <c r="U341" s="4">
        <f>IF($H341=0,"",VLOOKUP($G341,Data!$G$3:$BA$2935,14,FALSE))</f>
        <v>0</v>
      </c>
      <c r="V341" s="4">
        <f>IF($H341=0,"",VLOOKUP($G341,Data!$G$3:$BA$2935,15,FALSE))</f>
        <v>2.5</v>
      </c>
      <c r="W341" s="4">
        <f>IF($H341=0,"",VLOOKUP($G341,Data!$G$3:$BA$2935,16,FALSE))</f>
        <v>0.39</v>
      </c>
      <c r="X341" s="4">
        <f>IF($H341=0,"",VLOOKUP($G341,Data!$G$3:$BA$2935,17,FALSE))</f>
        <v>1</v>
      </c>
      <c r="Y341" s="4">
        <f>IF($H341=0,"",VLOOKUP($G341,Data!$G$3:$BA$2935,18,FALSE))</f>
        <v>0</v>
      </c>
      <c r="Z341" s="4">
        <f>IF($H341=0,"",VLOOKUP($G341,Data!$G$3:$BA$2935,19,FALSE))</f>
        <v>0.1</v>
      </c>
      <c r="AA341" s="4">
        <f>IF($H341=0,"",VLOOKUP($G341,Data!$G$3:$BA$2935,20,FALSE))</f>
        <v>6.5</v>
      </c>
      <c r="AB341" s="4">
        <f>IF($H341=0,"",VLOOKUP($G341,Data!$G$3:$BA$2935,21,FALSE))</f>
        <v>0.44</v>
      </c>
      <c r="AC341" s="4">
        <f>IF($H341=0,"",VLOOKUP($G341,Data!$G$3:$BA$2935,22,FALSE))</f>
        <v>0.08</v>
      </c>
      <c r="AD341" s="4">
        <f>IF($H341=0,"",VLOOKUP($G341,Data!$G$3:$BA$2935,23,FALSE))</f>
        <v>0.2</v>
      </c>
      <c r="AE341" s="4">
        <f>IF($H341=0,"",VLOOKUP($G341,Data!$G$3:$BA$2935,24,FALSE))</f>
        <v>0.98</v>
      </c>
      <c r="AF341" s="4">
        <f>IF($H341=0,"",VLOOKUP($G341,Data!$G$3:$BA$2935,25,FALSE))</f>
        <v>0.1</v>
      </c>
      <c r="AG341" s="4">
        <f>IF($H341=0,"",VLOOKUP($G341,Data!$G$3:$BA$2935,26,FALSE))</f>
        <v>-0.1</v>
      </c>
      <c r="AH341" s="4" t="str">
        <f>IF($H341=0,"",VLOOKUP($G341,Data!$G$3:$BA$2935,27,FALSE))</f>
        <v>/</v>
      </c>
      <c r="AI341" s="4" t="str">
        <f>IF($H341=0,"",VLOOKUP($G341,Data!$G$3:$BA$2935,28,FALSE))</f>
        <v>/</v>
      </c>
      <c r="AJ341" s="4" t="str">
        <f>IF($H341=0,"",VLOOKUP($G341,Data!$G$3:$BA$2935,29,FALSE))</f>
        <v/>
      </c>
      <c r="AK341" s="4" t="str">
        <f>IF($H341=0,"",VLOOKUP($G341,Data!$G$3:$BA$2935,30,FALSE))</f>
        <v/>
      </c>
      <c r="AL341" s="4" t="str">
        <f>IF($H341=0,"",VLOOKUP($G341,Data!$G$3:$BA$2935,31,FALSE))</f>
        <v/>
      </c>
      <c r="AM341" s="4" t="str">
        <f>IF($H341=0,"",VLOOKUP($G341,Data!$G$3:$BA$2935,32,FALSE))</f>
        <v/>
      </c>
      <c r="AN341" s="4" t="str">
        <f>IF($H341=0,"",VLOOKUP($G341,Data!$G$3:$BA$2935,33,FALSE))</f>
        <v/>
      </c>
      <c r="AO341" s="4" t="str">
        <f>IF($H341=0,"",VLOOKUP($G341,Data!$G$3:$BA$2935,34,FALSE))</f>
        <v/>
      </c>
      <c r="AP341" s="4" t="str">
        <f>IF($H341=0,"",VLOOKUP($G341,Data!$G$3:$BA$2935,35,FALSE))</f>
        <v/>
      </c>
      <c r="AQ341" s="4" t="str">
        <f>IF($H341=0,"",VLOOKUP($G341,Data!$G$3:$BA$2935,36,FALSE))</f>
        <v/>
      </c>
      <c r="AR341" s="4" t="str">
        <f>IF($H341=0,"",VLOOKUP($G341,Data!$G$3:$BA$2935,37,FALSE))</f>
        <v/>
      </c>
      <c r="AS341" s="4" t="str">
        <f>IF($H341=0,"",VLOOKUP($G341,Data!$G$3:$BA$2935,38,FALSE))</f>
        <v/>
      </c>
      <c r="AT341" s="4" t="str">
        <f>IF($H341=0,"",VLOOKUP($G341,Data!$G$3:$BA$2935,39,FALSE))</f>
        <v/>
      </c>
    </row>
    <row r="342" spans="1:46" x14ac:dyDescent="0.25">
      <c r="A342" s="4">
        <f>PSSE!A344</f>
        <v>959272</v>
      </c>
      <c r="B342" s="4" t="str">
        <f>PSSE!B344</f>
        <v>DAKTER2_H1</v>
      </c>
      <c r="C342" s="4">
        <f>PSSE!D344</f>
        <v>6</v>
      </c>
      <c r="D342" s="4">
        <f>PSSE!E344</f>
        <v>7.5</v>
      </c>
      <c r="E342" s="4" t="str">
        <f>PSSE!F344</f>
        <v>TD</v>
      </c>
      <c r="F342" s="4">
        <f>PSSE!G344</f>
        <v>1</v>
      </c>
      <c r="G342" s="4" t="str">
        <f t="shared" si="5"/>
        <v>PSS67.5TD1</v>
      </c>
      <c r="H342" s="4">
        <f>COUNTIF(Data!$G$3:$BA$2935,PSS!$G342)</f>
        <v>1</v>
      </c>
      <c r="I342" s="4" t="str">
        <f>IF($H342=0,"",VLOOKUP($G342,Data!$G$3:$BA$2935,2,FALSE))</f>
        <v>'PSS2A'</v>
      </c>
      <c r="J342" s="4">
        <f>PSSE!C344</f>
        <v>1</v>
      </c>
      <c r="K342" s="4">
        <f>IF($H342=0,"",VLOOKUP($G342,Data!$G$3:$BA$2935,4,FALSE))</f>
        <v>1</v>
      </c>
      <c r="L342" s="4">
        <f>IF($H342=0,"",VLOOKUP($G342,Data!$G$3:$BA$2935,5,FALSE))</f>
        <v>0</v>
      </c>
      <c r="M342" s="4">
        <f>IF($H342=0,"",VLOOKUP($G342,Data!$G$3:$BA$2935,6,FALSE))</f>
        <v>3</v>
      </c>
      <c r="N342" s="4">
        <f>IF($H342=0,"",VLOOKUP($G342,Data!$G$3:$BA$2935,7,FALSE))</f>
        <v>0</v>
      </c>
      <c r="O342" s="4">
        <f>IF($H342=0,"",VLOOKUP($G342,Data!$G$3:$BA$2935,8,FALSE))</f>
        <v>5</v>
      </c>
      <c r="P342" s="4">
        <f>IF($H342=0,"",VLOOKUP($G342,Data!$G$3:$BA$2935,9,FALSE))</f>
        <v>1</v>
      </c>
      <c r="Q342" s="4">
        <f>IF($H342=0,"",VLOOKUP($G342,Data!$G$3:$BA$2935,10,FALSE))</f>
        <v>2.5</v>
      </c>
      <c r="R342" s="4">
        <f>IF($H342=0,"",VLOOKUP($G342,Data!$G$3:$BA$2935,11,FALSE))</f>
        <v>2.5</v>
      </c>
      <c r="S342" s="4">
        <f>IF($H342=0,"",VLOOKUP($G342,Data!$G$3:$BA$2935,12,FALSE))</f>
        <v>0</v>
      </c>
      <c r="T342" s="4">
        <f>IF($H342=0,"",VLOOKUP($G342,Data!$G$3:$BA$2935,13,FALSE))</f>
        <v>2.5</v>
      </c>
      <c r="U342" s="4">
        <f>IF($H342=0,"",VLOOKUP($G342,Data!$G$3:$BA$2935,14,FALSE))</f>
        <v>0</v>
      </c>
      <c r="V342" s="4">
        <f>IF($H342=0,"",VLOOKUP($G342,Data!$G$3:$BA$2935,15,FALSE))</f>
        <v>2.5</v>
      </c>
      <c r="W342" s="4">
        <f>IF($H342=0,"",VLOOKUP($G342,Data!$G$3:$BA$2935,16,FALSE))</f>
        <v>0.39</v>
      </c>
      <c r="X342" s="4">
        <f>IF($H342=0,"",VLOOKUP($G342,Data!$G$3:$BA$2935,17,FALSE))</f>
        <v>1</v>
      </c>
      <c r="Y342" s="4">
        <f>IF($H342=0,"",VLOOKUP($G342,Data!$G$3:$BA$2935,18,FALSE))</f>
        <v>0</v>
      </c>
      <c r="Z342" s="4">
        <f>IF($H342=0,"",VLOOKUP($G342,Data!$G$3:$BA$2935,19,FALSE))</f>
        <v>0.1</v>
      </c>
      <c r="AA342" s="4">
        <f>IF($H342=0,"",VLOOKUP($G342,Data!$G$3:$BA$2935,20,FALSE))</f>
        <v>6.5</v>
      </c>
      <c r="AB342" s="4">
        <f>IF($H342=0,"",VLOOKUP($G342,Data!$G$3:$BA$2935,21,FALSE))</f>
        <v>0.44</v>
      </c>
      <c r="AC342" s="4">
        <f>IF($H342=0,"",VLOOKUP($G342,Data!$G$3:$BA$2935,22,FALSE))</f>
        <v>0.08</v>
      </c>
      <c r="AD342" s="4">
        <f>IF($H342=0,"",VLOOKUP($G342,Data!$G$3:$BA$2935,23,FALSE))</f>
        <v>0.2</v>
      </c>
      <c r="AE342" s="4">
        <f>IF($H342=0,"",VLOOKUP($G342,Data!$G$3:$BA$2935,24,FALSE))</f>
        <v>0.98</v>
      </c>
      <c r="AF342" s="4">
        <f>IF($H342=0,"",VLOOKUP($G342,Data!$G$3:$BA$2935,25,FALSE))</f>
        <v>0.1</v>
      </c>
      <c r="AG342" s="4">
        <f>IF($H342=0,"",VLOOKUP($G342,Data!$G$3:$BA$2935,26,FALSE))</f>
        <v>-0.1</v>
      </c>
      <c r="AH342" s="4" t="str">
        <f>IF($H342=0,"",VLOOKUP($G342,Data!$G$3:$BA$2935,27,FALSE))</f>
        <v>/</v>
      </c>
      <c r="AI342" s="4" t="str">
        <f>IF($H342=0,"",VLOOKUP($G342,Data!$G$3:$BA$2935,28,FALSE))</f>
        <v>/</v>
      </c>
      <c r="AJ342" s="4" t="str">
        <f>IF($H342=0,"",VLOOKUP($G342,Data!$G$3:$BA$2935,29,FALSE))</f>
        <v/>
      </c>
      <c r="AK342" s="4" t="str">
        <f>IF($H342=0,"",VLOOKUP($G342,Data!$G$3:$BA$2935,30,FALSE))</f>
        <v/>
      </c>
      <c r="AL342" s="4" t="str">
        <f>IF($H342=0,"",VLOOKUP($G342,Data!$G$3:$BA$2935,31,FALSE))</f>
        <v/>
      </c>
      <c r="AM342" s="4" t="str">
        <f>IF($H342=0,"",VLOOKUP($G342,Data!$G$3:$BA$2935,32,FALSE))</f>
        <v/>
      </c>
      <c r="AN342" s="4" t="str">
        <f>IF($H342=0,"",VLOOKUP($G342,Data!$G$3:$BA$2935,33,FALSE))</f>
        <v/>
      </c>
      <c r="AO342" s="4" t="str">
        <f>IF($H342=0,"",VLOOKUP($G342,Data!$G$3:$BA$2935,34,FALSE))</f>
        <v/>
      </c>
      <c r="AP342" s="4" t="str">
        <f>IF($H342=0,"",VLOOKUP($G342,Data!$G$3:$BA$2935,35,FALSE))</f>
        <v/>
      </c>
      <c r="AQ342" s="4" t="str">
        <f>IF($H342=0,"",VLOOKUP($G342,Data!$G$3:$BA$2935,36,FALSE))</f>
        <v/>
      </c>
      <c r="AR342" s="4" t="str">
        <f>IF($H342=0,"",VLOOKUP($G342,Data!$G$3:$BA$2935,37,FALSE))</f>
        <v/>
      </c>
      <c r="AS342" s="4" t="str">
        <f>IF($H342=0,"",VLOOKUP($G342,Data!$G$3:$BA$2935,38,FALSE))</f>
        <v/>
      </c>
      <c r="AT342" s="4" t="str">
        <f>IF($H342=0,"",VLOOKUP($G342,Data!$G$3:$BA$2935,39,FALSE))</f>
        <v/>
      </c>
    </row>
    <row r="343" spans="1:46" x14ac:dyDescent="0.25">
      <c r="A343" s="4">
        <f>PSSE!A345</f>
        <v>959281</v>
      </c>
      <c r="B343" s="4" t="str">
        <f>PSSE!B345</f>
        <v>THON3_H1</v>
      </c>
      <c r="C343" s="4">
        <f>PSSE!D345</f>
        <v>6</v>
      </c>
      <c r="D343" s="4">
        <f>PSSE!E345</f>
        <v>7.5</v>
      </c>
      <c r="E343" s="4" t="str">
        <f>PSSE!F345</f>
        <v>TD</v>
      </c>
      <c r="F343" s="4">
        <f>PSSE!G345</f>
        <v>1</v>
      </c>
      <c r="G343" s="4" t="str">
        <f t="shared" si="5"/>
        <v>PSS67.5TD1</v>
      </c>
      <c r="H343" s="4">
        <f>COUNTIF(Data!$G$3:$BA$2935,PSS!$G343)</f>
        <v>1</v>
      </c>
      <c r="I343" s="4" t="str">
        <f>IF($H343=0,"",VLOOKUP($G343,Data!$G$3:$BA$2935,2,FALSE))</f>
        <v>'PSS2A'</v>
      </c>
      <c r="J343" s="4">
        <f>PSSE!C345</f>
        <v>1</v>
      </c>
      <c r="K343" s="4">
        <f>IF($H343=0,"",VLOOKUP($G343,Data!$G$3:$BA$2935,4,FALSE))</f>
        <v>1</v>
      </c>
      <c r="L343" s="4">
        <f>IF($H343=0,"",VLOOKUP($G343,Data!$G$3:$BA$2935,5,FALSE))</f>
        <v>0</v>
      </c>
      <c r="M343" s="4">
        <f>IF($H343=0,"",VLOOKUP($G343,Data!$G$3:$BA$2935,6,FALSE))</f>
        <v>3</v>
      </c>
      <c r="N343" s="4">
        <f>IF($H343=0,"",VLOOKUP($G343,Data!$G$3:$BA$2935,7,FALSE))</f>
        <v>0</v>
      </c>
      <c r="O343" s="4">
        <f>IF($H343=0,"",VLOOKUP($G343,Data!$G$3:$BA$2935,8,FALSE))</f>
        <v>5</v>
      </c>
      <c r="P343" s="4">
        <f>IF($H343=0,"",VLOOKUP($G343,Data!$G$3:$BA$2935,9,FALSE))</f>
        <v>1</v>
      </c>
      <c r="Q343" s="4">
        <f>IF($H343=0,"",VLOOKUP($G343,Data!$G$3:$BA$2935,10,FALSE))</f>
        <v>2.5</v>
      </c>
      <c r="R343" s="4">
        <f>IF($H343=0,"",VLOOKUP($G343,Data!$G$3:$BA$2935,11,FALSE))</f>
        <v>2.5</v>
      </c>
      <c r="S343" s="4">
        <f>IF($H343=0,"",VLOOKUP($G343,Data!$G$3:$BA$2935,12,FALSE))</f>
        <v>0</v>
      </c>
      <c r="T343" s="4">
        <f>IF($H343=0,"",VLOOKUP($G343,Data!$G$3:$BA$2935,13,FALSE))</f>
        <v>2.5</v>
      </c>
      <c r="U343" s="4">
        <f>IF($H343=0,"",VLOOKUP($G343,Data!$G$3:$BA$2935,14,FALSE))</f>
        <v>0</v>
      </c>
      <c r="V343" s="4">
        <f>IF($H343=0,"",VLOOKUP($G343,Data!$G$3:$BA$2935,15,FALSE))</f>
        <v>2.5</v>
      </c>
      <c r="W343" s="4">
        <f>IF($H343=0,"",VLOOKUP($G343,Data!$G$3:$BA$2935,16,FALSE))</f>
        <v>0.39</v>
      </c>
      <c r="X343" s="4">
        <f>IF($H343=0,"",VLOOKUP($G343,Data!$G$3:$BA$2935,17,FALSE))</f>
        <v>1</v>
      </c>
      <c r="Y343" s="4">
        <f>IF($H343=0,"",VLOOKUP($G343,Data!$G$3:$BA$2935,18,FALSE))</f>
        <v>0</v>
      </c>
      <c r="Z343" s="4">
        <f>IF($H343=0,"",VLOOKUP($G343,Data!$G$3:$BA$2935,19,FALSE))</f>
        <v>0.1</v>
      </c>
      <c r="AA343" s="4">
        <f>IF($H343=0,"",VLOOKUP($G343,Data!$G$3:$BA$2935,20,FALSE))</f>
        <v>6.5</v>
      </c>
      <c r="AB343" s="4">
        <f>IF($H343=0,"",VLOOKUP($G343,Data!$G$3:$BA$2935,21,FALSE))</f>
        <v>0.44</v>
      </c>
      <c r="AC343" s="4">
        <f>IF($H343=0,"",VLOOKUP($G343,Data!$G$3:$BA$2935,22,FALSE))</f>
        <v>0.08</v>
      </c>
      <c r="AD343" s="4">
        <f>IF($H343=0,"",VLOOKUP($G343,Data!$G$3:$BA$2935,23,FALSE))</f>
        <v>0.2</v>
      </c>
      <c r="AE343" s="4">
        <f>IF($H343=0,"",VLOOKUP($G343,Data!$G$3:$BA$2935,24,FALSE))</f>
        <v>0.98</v>
      </c>
      <c r="AF343" s="4">
        <f>IF($H343=0,"",VLOOKUP($G343,Data!$G$3:$BA$2935,25,FALSE))</f>
        <v>0.1</v>
      </c>
      <c r="AG343" s="4">
        <f>IF($H343=0,"",VLOOKUP($G343,Data!$G$3:$BA$2935,26,FALSE))</f>
        <v>-0.1</v>
      </c>
      <c r="AH343" s="4" t="str">
        <f>IF($H343=0,"",VLOOKUP($G343,Data!$G$3:$BA$2935,27,FALSE))</f>
        <v>/</v>
      </c>
      <c r="AI343" s="4" t="str">
        <f>IF($H343=0,"",VLOOKUP($G343,Data!$G$3:$BA$2935,28,FALSE))</f>
        <v>/</v>
      </c>
      <c r="AJ343" s="4" t="str">
        <f>IF($H343=0,"",VLOOKUP($G343,Data!$G$3:$BA$2935,29,FALSE))</f>
        <v/>
      </c>
      <c r="AK343" s="4" t="str">
        <f>IF($H343=0,"",VLOOKUP($G343,Data!$G$3:$BA$2935,30,FALSE))</f>
        <v/>
      </c>
      <c r="AL343" s="4" t="str">
        <f>IF($H343=0,"",VLOOKUP($G343,Data!$G$3:$BA$2935,31,FALSE))</f>
        <v/>
      </c>
      <c r="AM343" s="4" t="str">
        <f>IF($H343=0,"",VLOOKUP($G343,Data!$G$3:$BA$2935,32,FALSE))</f>
        <v/>
      </c>
      <c r="AN343" s="4" t="str">
        <f>IF($H343=0,"",VLOOKUP($G343,Data!$G$3:$BA$2935,33,FALSE))</f>
        <v/>
      </c>
      <c r="AO343" s="4" t="str">
        <f>IF($H343=0,"",VLOOKUP($G343,Data!$G$3:$BA$2935,34,FALSE))</f>
        <v/>
      </c>
      <c r="AP343" s="4" t="str">
        <f>IF($H343=0,"",VLOOKUP($G343,Data!$G$3:$BA$2935,35,FALSE))</f>
        <v/>
      </c>
      <c r="AQ343" s="4" t="str">
        <f>IF($H343=0,"",VLOOKUP($G343,Data!$G$3:$BA$2935,36,FALSE))</f>
        <v/>
      </c>
      <c r="AR343" s="4" t="str">
        <f>IF($H343=0,"",VLOOKUP($G343,Data!$G$3:$BA$2935,37,FALSE))</f>
        <v/>
      </c>
      <c r="AS343" s="4" t="str">
        <f>IF($H343=0,"",VLOOKUP($G343,Data!$G$3:$BA$2935,38,FALSE))</f>
        <v/>
      </c>
      <c r="AT343" s="4" t="str">
        <f>IF($H343=0,"",VLOOKUP($G343,Data!$G$3:$BA$2935,39,FALSE))</f>
        <v/>
      </c>
    </row>
    <row r="344" spans="1:46" x14ac:dyDescent="0.25">
      <c r="A344" s="4">
        <f>PSSE!A346</f>
        <v>959282</v>
      </c>
      <c r="B344" s="4" t="str">
        <f>PSSE!B346</f>
        <v>THON9_H1</v>
      </c>
      <c r="C344" s="4">
        <f>PSSE!D346</f>
        <v>6</v>
      </c>
      <c r="D344" s="4">
        <f>PSSE!E346</f>
        <v>7.5</v>
      </c>
      <c r="E344" s="4" t="str">
        <f>PSSE!F346</f>
        <v>TD</v>
      </c>
      <c r="F344" s="4">
        <f>PSSE!G346</f>
        <v>1</v>
      </c>
      <c r="G344" s="4" t="str">
        <f t="shared" si="5"/>
        <v>PSS67.5TD1</v>
      </c>
      <c r="H344" s="4">
        <f>COUNTIF(Data!$G$3:$BA$2935,PSS!$G344)</f>
        <v>1</v>
      </c>
      <c r="I344" s="4" t="str">
        <f>IF($H344=0,"",VLOOKUP($G344,Data!$G$3:$BA$2935,2,FALSE))</f>
        <v>'PSS2A'</v>
      </c>
      <c r="J344" s="4">
        <f>PSSE!C346</f>
        <v>1</v>
      </c>
      <c r="K344" s="4">
        <f>IF($H344=0,"",VLOOKUP($G344,Data!$G$3:$BA$2935,4,FALSE))</f>
        <v>1</v>
      </c>
      <c r="L344" s="4">
        <f>IF($H344=0,"",VLOOKUP($G344,Data!$G$3:$BA$2935,5,FALSE))</f>
        <v>0</v>
      </c>
      <c r="M344" s="4">
        <f>IF($H344=0,"",VLOOKUP($G344,Data!$G$3:$BA$2935,6,FALSE))</f>
        <v>3</v>
      </c>
      <c r="N344" s="4">
        <f>IF($H344=0,"",VLOOKUP($G344,Data!$G$3:$BA$2935,7,FALSE))</f>
        <v>0</v>
      </c>
      <c r="O344" s="4">
        <f>IF($H344=0,"",VLOOKUP($G344,Data!$G$3:$BA$2935,8,FALSE))</f>
        <v>5</v>
      </c>
      <c r="P344" s="4">
        <f>IF($H344=0,"",VLOOKUP($G344,Data!$G$3:$BA$2935,9,FALSE))</f>
        <v>1</v>
      </c>
      <c r="Q344" s="4">
        <f>IF($H344=0,"",VLOOKUP($G344,Data!$G$3:$BA$2935,10,FALSE))</f>
        <v>2.5</v>
      </c>
      <c r="R344" s="4">
        <f>IF($H344=0,"",VLOOKUP($G344,Data!$G$3:$BA$2935,11,FALSE))</f>
        <v>2.5</v>
      </c>
      <c r="S344" s="4">
        <f>IF($H344=0,"",VLOOKUP($G344,Data!$G$3:$BA$2935,12,FALSE))</f>
        <v>0</v>
      </c>
      <c r="T344" s="4">
        <f>IF($H344=0,"",VLOOKUP($G344,Data!$G$3:$BA$2935,13,FALSE))</f>
        <v>2.5</v>
      </c>
      <c r="U344" s="4">
        <f>IF($H344=0,"",VLOOKUP($G344,Data!$G$3:$BA$2935,14,FALSE))</f>
        <v>0</v>
      </c>
      <c r="V344" s="4">
        <f>IF($H344=0,"",VLOOKUP($G344,Data!$G$3:$BA$2935,15,FALSE))</f>
        <v>2.5</v>
      </c>
      <c r="W344" s="4">
        <f>IF($H344=0,"",VLOOKUP($G344,Data!$G$3:$BA$2935,16,FALSE))</f>
        <v>0.39</v>
      </c>
      <c r="X344" s="4">
        <f>IF($H344=0,"",VLOOKUP($G344,Data!$G$3:$BA$2935,17,FALSE))</f>
        <v>1</v>
      </c>
      <c r="Y344" s="4">
        <f>IF($H344=0,"",VLOOKUP($G344,Data!$G$3:$BA$2935,18,FALSE))</f>
        <v>0</v>
      </c>
      <c r="Z344" s="4">
        <f>IF($H344=0,"",VLOOKUP($G344,Data!$G$3:$BA$2935,19,FALSE))</f>
        <v>0.1</v>
      </c>
      <c r="AA344" s="4">
        <f>IF($H344=0,"",VLOOKUP($G344,Data!$G$3:$BA$2935,20,FALSE))</f>
        <v>6.5</v>
      </c>
      <c r="AB344" s="4">
        <f>IF($H344=0,"",VLOOKUP($G344,Data!$G$3:$BA$2935,21,FALSE))</f>
        <v>0.44</v>
      </c>
      <c r="AC344" s="4">
        <f>IF($H344=0,"",VLOOKUP($G344,Data!$G$3:$BA$2935,22,FALSE))</f>
        <v>0.08</v>
      </c>
      <c r="AD344" s="4">
        <f>IF($H344=0,"",VLOOKUP($G344,Data!$G$3:$BA$2935,23,FALSE))</f>
        <v>0.2</v>
      </c>
      <c r="AE344" s="4">
        <f>IF($H344=0,"",VLOOKUP($G344,Data!$G$3:$BA$2935,24,FALSE))</f>
        <v>0.98</v>
      </c>
      <c r="AF344" s="4">
        <f>IF($H344=0,"",VLOOKUP($G344,Data!$G$3:$BA$2935,25,FALSE))</f>
        <v>0.1</v>
      </c>
      <c r="AG344" s="4">
        <f>IF($H344=0,"",VLOOKUP($G344,Data!$G$3:$BA$2935,26,FALSE))</f>
        <v>-0.1</v>
      </c>
      <c r="AH344" s="4" t="str">
        <f>IF($H344=0,"",VLOOKUP($G344,Data!$G$3:$BA$2935,27,FALSE))</f>
        <v>/</v>
      </c>
      <c r="AI344" s="4" t="str">
        <f>IF($H344=0,"",VLOOKUP($G344,Data!$G$3:$BA$2935,28,FALSE))</f>
        <v>/</v>
      </c>
      <c r="AJ344" s="4" t="str">
        <f>IF($H344=0,"",VLOOKUP($G344,Data!$G$3:$BA$2935,29,FALSE))</f>
        <v/>
      </c>
      <c r="AK344" s="4" t="str">
        <f>IF($H344=0,"",VLOOKUP($G344,Data!$G$3:$BA$2935,30,FALSE))</f>
        <v/>
      </c>
      <c r="AL344" s="4" t="str">
        <f>IF($H344=0,"",VLOOKUP($G344,Data!$G$3:$BA$2935,31,FALSE))</f>
        <v/>
      </c>
      <c r="AM344" s="4" t="str">
        <f>IF($H344=0,"",VLOOKUP($G344,Data!$G$3:$BA$2935,32,FALSE))</f>
        <v/>
      </c>
      <c r="AN344" s="4" t="str">
        <f>IF($H344=0,"",VLOOKUP($G344,Data!$G$3:$BA$2935,33,FALSE))</f>
        <v/>
      </c>
      <c r="AO344" s="4" t="str">
        <f>IF($H344=0,"",VLOOKUP($G344,Data!$G$3:$BA$2935,34,FALSE))</f>
        <v/>
      </c>
      <c r="AP344" s="4" t="str">
        <f>IF($H344=0,"",VLOOKUP($G344,Data!$G$3:$BA$2935,35,FALSE))</f>
        <v/>
      </c>
      <c r="AQ344" s="4" t="str">
        <f>IF($H344=0,"",VLOOKUP($G344,Data!$G$3:$BA$2935,36,FALSE))</f>
        <v/>
      </c>
      <c r="AR344" s="4" t="str">
        <f>IF($H344=0,"",VLOOKUP($G344,Data!$G$3:$BA$2935,37,FALSE))</f>
        <v/>
      </c>
      <c r="AS344" s="4" t="str">
        <f>IF($H344=0,"",VLOOKUP($G344,Data!$G$3:$BA$2935,38,FALSE))</f>
        <v/>
      </c>
      <c r="AT344" s="4" t="str">
        <f>IF($H344=0,"",VLOOKUP($G344,Data!$G$3:$BA$2935,39,FALSE))</f>
        <v/>
      </c>
    </row>
    <row r="345" spans="1:46" x14ac:dyDescent="0.25">
      <c r="A345" s="4">
        <f>PSSE!A347</f>
        <v>959291</v>
      </c>
      <c r="B345" s="4" t="str">
        <f>PSSE!B347</f>
        <v>DAKPSI4_H1</v>
      </c>
      <c r="C345" s="4">
        <f>PSSE!D347</f>
        <v>10.5</v>
      </c>
      <c r="D345" s="4">
        <f>PSSE!E347</f>
        <v>32</v>
      </c>
      <c r="E345" s="4" t="str">
        <f>PSSE!F347</f>
        <v>TD</v>
      </c>
      <c r="F345" s="4">
        <f>PSSE!G347</f>
        <v>1</v>
      </c>
      <c r="G345" s="4" t="str">
        <f t="shared" si="5"/>
        <v>PSS10.532TD1</v>
      </c>
      <c r="H345" s="4">
        <f>COUNTIF(Data!$G$3:$BA$2935,PSS!$G345)</f>
        <v>1</v>
      </c>
      <c r="I345" s="4" t="str">
        <f>IF($H345=0,"",VLOOKUP($G345,Data!$G$3:$BA$2935,2,FALSE))</f>
        <v>'PSS2A'</v>
      </c>
      <c r="J345" s="4">
        <f>PSSE!C347</f>
        <v>1</v>
      </c>
      <c r="K345" s="4">
        <f>IF($H345=0,"",VLOOKUP($G345,Data!$G$3:$BA$2935,4,FALSE))</f>
        <v>1</v>
      </c>
      <c r="L345" s="4">
        <f>IF($H345=0,"",VLOOKUP($G345,Data!$G$3:$BA$2935,5,FALSE))</f>
        <v>0</v>
      </c>
      <c r="M345" s="4">
        <f>IF($H345=0,"",VLOOKUP($G345,Data!$G$3:$BA$2935,6,FALSE))</f>
        <v>3</v>
      </c>
      <c r="N345" s="4">
        <f>IF($H345=0,"",VLOOKUP($G345,Data!$G$3:$BA$2935,7,FALSE))</f>
        <v>0</v>
      </c>
      <c r="O345" s="4">
        <f>IF($H345=0,"",VLOOKUP($G345,Data!$G$3:$BA$2935,8,FALSE))</f>
        <v>5</v>
      </c>
      <c r="P345" s="4">
        <f>IF($H345=0,"",VLOOKUP($G345,Data!$G$3:$BA$2935,9,FALSE))</f>
        <v>1</v>
      </c>
      <c r="Q345" s="4">
        <f>IF($H345=0,"",VLOOKUP($G345,Data!$G$3:$BA$2935,10,FALSE))</f>
        <v>2.5</v>
      </c>
      <c r="R345" s="4">
        <f>IF($H345=0,"",VLOOKUP($G345,Data!$G$3:$BA$2935,11,FALSE))</f>
        <v>2.5</v>
      </c>
      <c r="S345" s="4">
        <f>IF($H345=0,"",VLOOKUP($G345,Data!$G$3:$BA$2935,12,FALSE))</f>
        <v>0</v>
      </c>
      <c r="T345" s="4">
        <f>IF($H345=0,"",VLOOKUP($G345,Data!$G$3:$BA$2935,13,FALSE))</f>
        <v>2.5</v>
      </c>
      <c r="U345" s="4">
        <f>IF($H345=0,"",VLOOKUP($G345,Data!$G$3:$BA$2935,14,FALSE))</f>
        <v>0</v>
      </c>
      <c r="V345" s="4">
        <f>IF($H345=0,"",VLOOKUP($G345,Data!$G$3:$BA$2935,15,FALSE))</f>
        <v>2.5</v>
      </c>
      <c r="W345" s="4">
        <f>IF($H345=0,"",VLOOKUP($G345,Data!$G$3:$BA$2935,16,FALSE))</f>
        <v>0.39</v>
      </c>
      <c r="X345" s="4">
        <f>IF($H345=0,"",VLOOKUP($G345,Data!$G$3:$BA$2935,17,FALSE))</f>
        <v>1</v>
      </c>
      <c r="Y345" s="4">
        <f>IF($H345=0,"",VLOOKUP($G345,Data!$G$3:$BA$2935,18,FALSE))</f>
        <v>0</v>
      </c>
      <c r="Z345" s="4">
        <f>IF($H345=0,"",VLOOKUP($G345,Data!$G$3:$BA$2935,19,FALSE))</f>
        <v>0.1</v>
      </c>
      <c r="AA345" s="4">
        <f>IF($H345=0,"",VLOOKUP($G345,Data!$G$3:$BA$2935,20,FALSE))</f>
        <v>6.5</v>
      </c>
      <c r="AB345" s="4">
        <f>IF($H345=0,"",VLOOKUP($G345,Data!$G$3:$BA$2935,21,FALSE))</f>
        <v>0.44</v>
      </c>
      <c r="AC345" s="4">
        <f>IF($H345=0,"",VLOOKUP($G345,Data!$G$3:$BA$2935,22,FALSE))</f>
        <v>0.08</v>
      </c>
      <c r="AD345" s="4">
        <f>IF($H345=0,"",VLOOKUP($G345,Data!$G$3:$BA$2935,23,FALSE))</f>
        <v>0.2</v>
      </c>
      <c r="AE345" s="4">
        <f>IF($H345=0,"",VLOOKUP($G345,Data!$G$3:$BA$2935,24,FALSE))</f>
        <v>0.98</v>
      </c>
      <c r="AF345" s="4">
        <f>IF($H345=0,"",VLOOKUP($G345,Data!$G$3:$BA$2935,25,FALSE))</f>
        <v>0.1</v>
      </c>
      <c r="AG345" s="4">
        <f>IF($H345=0,"",VLOOKUP($G345,Data!$G$3:$BA$2935,26,FALSE))</f>
        <v>-0.1</v>
      </c>
      <c r="AH345" s="4" t="str">
        <f>IF($H345=0,"",VLOOKUP($G345,Data!$G$3:$BA$2935,27,FALSE))</f>
        <v>/</v>
      </c>
      <c r="AI345" s="4" t="str">
        <f>IF($H345=0,"",VLOOKUP($G345,Data!$G$3:$BA$2935,28,FALSE))</f>
        <v>/</v>
      </c>
      <c r="AJ345" s="4" t="str">
        <f>IF($H345=0,"",VLOOKUP($G345,Data!$G$3:$BA$2935,29,FALSE))</f>
        <v/>
      </c>
      <c r="AK345" s="4" t="str">
        <f>IF($H345=0,"",VLOOKUP($G345,Data!$G$3:$BA$2935,30,FALSE))</f>
        <v/>
      </c>
      <c r="AL345" s="4" t="str">
        <f>IF($H345=0,"",VLOOKUP($G345,Data!$G$3:$BA$2935,31,FALSE))</f>
        <v/>
      </c>
      <c r="AM345" s="4" t="str">
        <f>IF($H345=0,"",VLOOKUP($G345,Data!$G$3:$BA$2935,32,FALSE))</f>
        <v/>
      </c>
      <c r="AN345" s="4" t="str">
        <f>IF($H345=0,"",VLOOKUP($G345,Data!$G$3:$BA$2935,33,FALSE))</f>
        <v/>
      </c>
      <c r="AO345" s="4" t="str">
        <f>IF($H345=0,"",VLOOKUP($G345,Data!$G$3:$BA$2935,34,FALSE))</f>
        <v/>
      </c>
      <c r="AP345" s="4" t="str">
        <f>IF($H345=0,"",VLOOKUP($G345,Data!$G$3:$BA$2935,35,FALSE))</f>
        <v/>
      </c>
      <c r="AQ345" s="4" t="str">
        <f>IF($H345=0,"",VLOOKUP($G345,Data!$G$3:$BA$2935,36,FALSE))</f>
        <v/>
      </c>
      <c r="AR345" s="4" t="str">
        <f>IF($H345=0,"",VLOOKUP($G345,Data!$G$3:$BA$2935,37,FALSE))</f>
        <v/>
      </c>
      <c r="AS345" s="4" t="str">
        <f>IF($H345=0,"",VLOOKUP($G345,Data!$G$3:$BA$2935,38,FALSE))</f>
        <v/>
      </c>
      <c r="AT345" s="4" t="str">
        <f>IF($H345=0,"",VLOOKUP($G345,Data!$G$3:$BA$2935,39,FALSE))</f>
        <v/>
      </c>
    </row>
    <row r="346" spans="1:46" x14ac:dyDescent="0.25">
      <c r="A346" s="4">
        <f>PSSE!A348</f>
        <v>959301</v>
      </c>
      <c r="B346" s="4" t="str">
        <f>PSSE!B348</f>
        <v>DAKPSI3_H1</v>
      </c>
      <c r="C346" s="4">
        <f>PSSE!D348</f>
        <v>10.5</v>
      </c>
      <c r="D346" s="4">
        <f>PSSE!E348</f>
        <v>20</v>
      </c>
      <c r="E346" s="4" t="str">
        <f>PSSE!F348</f>
        <v>TD</v>
      </c>
      <c r="F346" s="4">
        <f>PSSE!G348</f>
        <v>1</v>
      </c>
      <c r="G346" s="4" t="str">
        <f t="shared" si="5"/>
        <v>PSS10.520TD1</v>
      </c>
      <c r="H346" s="4">
        <f>COUNTIF(Data!$G$3:$BA$2935,PSS!$G346)</f>
        <v>1</v>
      </c>
      <c r="I346" s="4" t="str">
        <f>IF($H346=0,"",VLOOKUP($G346,Data!$G$3:$BA$2935,2,FALSE))</f>
        <v>'PSS2A'</v>
      </c>
      <c r="J346" s="4">
        <f>PSSE!C348</f>
        <v>1</v>
      </c>
      <c r="K346" s="4">
        <f>IF($H346=0,"",VLOOKUP($G346,Data!$G$3:$BA$2935,4,FALSE))</f>
        <v>1</v>
      </c>
      <c r="L346" s="4">
        <f>IF($H346=0,"",VLOOKUP($G346,Data!$G$3:$BA$2935,5,FALSE))</f>
        <v>0</v>
      </c>
      <c r="M346" s="4">
        <f>IF($H346=0,"",VLOOKUP($G346,Data!$G$3:$BA$2935,6,FALSE))</f>
        <v>3</v>
      </c>
      <c r="N346" s="4">
        <f>IF($H346=0,"",VLOOKUP($G346,Data!$G$3:$BA$2935,7,FALSE))</f>
        <v>0</v>
      </c>
      <c r="O346" s="4">
        <f>IF($H346=0,"",VLOOKUP($G346,Data!$G$3:$BA$2935,8,FALSE))</f>
        <v>5</v>
      </c>
      <c r="P346" s="4">
        <f>IF($H346=0,"",VLOOKUP($G346,Data!$G$3:$BA$2935,9,FALSE))</f>
        <v>1</v>
      </c>
      <c r="Q346" s="4">
        <f>IF($H346=0,"",VLOOKUP($G346,Data!$G$3:$BA$2935,10,FALSE))</f>
        <v>2.5</v>
      </c>
      <c r="R346" s="4">
        <f>IF($H346=0,"",VLOOKUP($G346,Data!$G$3:$BA$2935,11,FALSE))</f>
        <v>2.5</v>
      </c>
      <c r="S346" s="4">
        <f>IF($H346=0,"",VLOOKUP($G346,Data!$G$3:$BA$2935,12,FALSE))</f>
        <v>0</v>
      </c>
      <c r="T346" s="4">
        <f>IF($H346=0,"",VLOOKUP($G346,Data!$G$3:$BA$2935,13,FALSE))</f>
        <v>2.5</v>
      </c>
      <c r="U346" s="4">
        <f>IF($H346=0,"",VLOOKUP($G346,Data!$G$3:$BA$2935,14,FALSE))</f>
        <v>0</v>
      </c>
      <c r="V346" s="4">
        <f>IF($H346=0,"",VLOOKUP($G346,Data!$G$3:$BA$2935,15,FALSE))</f>
        <v>2.5</v>
      </c>
      <c r="W346" s="4">
        <f>IF($H346=0,"",VLOOKUP($G346,Data!$G$3:$BA$2935,16,FALSE))</f>
        <v>0.39</v>
      </c>
      <c r="X346" s="4">
        <f>IF($H346=0,"",VLOOKUP($G346,Data!$G$3:$BA$2935,17,FALSE))</f>
        <v>1</v>
      </c>
      <c r="Y346" s="4">
        <f>IF($H346=0,"",VLOOKUP($G346,Data!$G$3:$BA$2935,18,FALSE))</f>
        <v>0</v>
      </c>
      <c r="Z346" s="4">
        <f>IF($H346=0,"",VLOOKUP($G346,Data!$G$3:$BA$2935,19,FALSE))</f>
        <v>0.1</v>
      </c>
      <c r="AA346" s="4">
        <f>IF($H346=0,"",VLOOKUP($G346,Data!$G$3:$BA$2935,20,FALSE))</f>
        <v>6.5</v>
      </c>
      <c r="AB346" s="4">
        <f>IF($H346=0,"",VLOOKUP($G346,Data!$G$3:$BA$2935,21,FALSE))</f>
        <v>0.44</v>
      </c>
      <c r="AC346" s="4">
        <f>IF($H346=0,"",VLOOKUP($G346,Data!$G$3:$BA$2935,22,FALSE))</f>
        <v>0.08</v>
      </c>
      <c r="AD346" s="4">
        <f>IF($H346=0,"",VLOOKUP($G346,Data!$G$3:$BA$2935,23,FALSE))</f>
        <v>0.2</v>
      </c>
      <c r="AE346" s="4">
        <f>IF($H346=0,"",VLOOKUP($G346,Data!$G$3:$BA$2935,24,FALSE))</f>
        <v>0.98</v>
      </c>
      <c r="AF346" s="4">
        <f>IF($H346=0,"",VLOOKUP($G346,Data!$G$3:$BA$2935,25,FALSE))</f>
        <v>0.1</v>
      </c>
      <c r="AG346" s="4">
        <f>IF($H346=0,"",VLOOKUP($G346,Data!$G$3:$BA$2935,26,FALSE))</f>
        <v>-0.1</v>
      </c>
      <c r="AH346" s="4" t="str">
        <f>IF($H346=0,"",VLOOKUP($G346,Data!$G$3:$BA$2935,27,FALSE))</f>
        <v>/</v>
      </c>
      <c r="AI346" s="4" t="str">
        <f>IF($H346=0,"",VLOOKUP($G346,Data!$G$3:$BA$2935,28,FALSE))</f>
        <v>/</v>
      </c>
      <c r="AJ346" s="4" t="str">
        <f>IF($H346=0,"",VLOOKUP($G346,Data!$G$3:$BA$2935,29,FALSE))</f>
        <v/>
      </c>
      <c r="AK346" s="4" t="str">
        <f>IF($H346=0,"",VLOOKUP($G346,Data!$G$3:$BA$2935,30,FALSE))</f>
        <v/>
      </c>
      <c r="AL346" s="4" t="str">
        <f>IF($H346=0,"",VLOOKUP($G346,Data!$G$3:$BA$2935,31,FALSE))</f>
        <v/>
      </c>
      <c r="AM346" s="4" t="str">
        <f>IF($H346=0,"",VLOOKUP($G346,Data!$G$3:$BA$2935,32,FALSE))</f>
        <v/>
      </c>
      <c r="AN346" s="4" t="str">
        <f>IF($H346=0,"",VLOOKUP($G346,Data!$G$3:$BA$2935,33,FALSE))</f>
        <v/>
      </c>
      <c r="AO346" s="4" t="str">
        <f>IF($H346=0,"",VLOOKUP($G346,Data!$G$3:$BA$2935,34,FALSE))</f>
        <v/>
      </c>
      <c r="AP346" s="4" t="str">
        <f>IF($H346=0,"",VLOOKUP($G346,Data!$G$3:$BA$2935,35,FALSE))</f>
        <v/>
      </c>
      <c r="AQ346" s="4" t="str">
        <f>IF($H346=0,"",VLOOKUP($G346,Data!$G$3:$BA$2935,36,FALSE))</f>
        <v/>
      </c>
      <c r="AR346" s="4" t="str">
        <f>IF($H346=0,"",VLOOKUP($G346,Data!$G$3:$BA$2935,37,FALSE))</f>
        <v/>
      </c>
      <c r="AS346" s="4" t="str">
        <f>IF($H346=0,"",VLOOKUP($G346,Data!$G$3:$BA$2935,38,FALSE))</f>
        <v/>
      </c>
      <c r="AT346" s="4" t="str">
        <f>IF($H346=0,"",VLOOKUP($G346,Data!$G$3:$BA$2935,39,FALSE))</f>
        <v/>
      </c>
    </row>
    <row r="347" spans="1:46" x14ac:dyDescent="0.25">
      <c r="A347" s="4">
        <f>PSSE!A349</f>
        <v>959311</v>
      </c>
      <c r="B347" s="4" t="str">
        <f>PSSE!B349</f>
        <v>DAKKRIN_H1</v>
      </c>
      <c r="C347" s="4">
        <f>PSSE!D349</f>
        <v>6</v>
      </c>
      <c r="D347" s="4">
        <f>PSSE!E349</f>
        <v>50</v>
      </c>
      <c r="E347" s="4" t="str">
        <f>PSSE!F349</f>
        <v>TD</v>
      </c>
      <c r="F347" s="4">
        <f>PSSE!G349</f>
        <v>1</v>
      </c>
      <c r="G347" s="4" t="str">
        <f t="shared" si="5"/>
        <v>PSS650TD1</v>
      </c>
      <c r="H347" s="4">
        <f>COUNTIF(Data!$G$3:$BA$2935,PSS!$G347)</f>
        <v>1</v>
      </c>
      <c r="I347" s="4" t="str">
        <f>IF($H347=0,"",VLOOKUP($G347,Data!$G$3:$BA$2935,2,FALSE))</f>
        <v>'PSS2A'</v>
      </c>
      <c r="J347" s="4">
        <f>PSSE!C349</f>
        <v>1</v>
      </c>
      <c r="K347" s="4">
        <f>IF($H347=0,"",VLOOKUP($G347,Data!$G$3:$BA$2935,4,FALSE))</f>
        <v>1</v>
      </c>
      <c r="L347" s="4">
        <f>IF($H347=0,"",VLOOKUP($G347,Data!$G$3:$BA$2935,5,FALSE))</f>
        <v>0</v>
      </c>
      <c r="M347" s="4">
        <f>IF($H347=0,"",VLOOKUP($G347,Data!$G$3:$BA$2935,6,FALSE))</f>
        <v>3</v>
      </c>
      <c r="N347" s="4">
        <f>IF($H347=0,"",VLOOKUP($G347,Data!$G$3:$BA$2935,7,FALSE))</f>
        <v>0</v>
      </c>
      <c r="O347" s="4">
        <f>IF($H347=0,"",VLOOKUP($G347,Data!$G$3:$BA$2935,8,FALSE))</f>
        <v>5</v>
      </c>
      <c r="P347" s="4">
        <f>IF($H347=0,"",VLOOKUP($G347,Data!$G$3:$BA$2935,9,FALSE))</f>
        <v>1</v>
      </c>
      <c r="Q347" s="4">
        <f>IF($H347=0,"",VLOOKUP($G347,Data!$G$3:$BA$2935,10,FALSE))</f>
        <v>2.5</v>
      </c>
      <c r="R347" s="4">
        <f>IF($H347=0,"",VLOOKUP($G347,Data!$G$3:$BA$2935,11,FALSE))</f>
        <v>2.5</v>
      </c>
      <c r="S347" s="4">
        <f>IF($H347=0,"",VLOOKUP($G347,Data!$G$3:$BA$2935,12,FALSE))</f>
        <v>0</v>
      </c>
      <c r="T347" s="4">
        <f>IF($H347=0,"",VLOOKUP($G347,Data!$G$3:$BA$2935,13,FALSE))</f>
        <v>2.5</v>
      </c>
      <c r="U347" s="4">
        <f>IF($H347=0,"",VLOOKUP($G347,Data!$G$3:$BA$2935,14,FALSE))</f>
        <v>0</v>
      </c>
      <c r="V347" s="4">
        <f>IF($H347=0,"",VLOOKUP($G347,Data!$G$3:$BA$2935,15,FALSE))</f>
        <v>2.5</v>
      </c>
      <c r="W347" s="4">
        <f>IF($H347=0,"",VLOOKUP($G347,Data!$G$3:$BA$2935,16,FALSE))</f>
        <v>0.39</v>
      </c>
      <c r="X347" s="4">
        <f>IF($H347=0,"",VLOOKUP($G347,Data!$G$3:$BA$2935,17,FALSE))</f>
        <v>1</v>
      </c>
      <c r="Y347" s="4">
        <f>IF($H347=0,"",VLOOKUP($G347,Data!$G$3:$BA$2935,18,FALSE))</f>
        <v>0</v>
      </c>
      <c r="Z347" s="4">
        <f>IF($H347=0,"",VLOOKUP($G347,Data!$G$3:$BA$2935,19,FALSE))</f>
        <v>0.1</v>
      </c>
      <c r="AA347" s="4">
        <f>IF($H347=0,"",VLOOKUP($G347,Data!$G$3:$BA$2935,20,FALSE))</f>
        <v>6.5</v>
      </c>
      <c r="AB347" s="4">
        <f>IF($H347=0,"",VLOOKUP($G347,Data!$G$3:$BA$2935,21,FALSE))</f>
        <v>0.44</v>
      </c>
      <c r="AC347" s="4">
        <f>IF($H347=0,"",VLOOKUP($G347,Data!$G$3:$BA$2935,22,FALSE))</f>
        <v>0.08</v>
      </c>
      <c r="AD347" s="4">
        <f>IF($H347=0,"",VLOOKUP($G347,Data!$G$3:$BA$2935,23,FALSE))</f>
        <v>0.2</v>
      </c>
      <c r="AE347" s="4">
        <f>IF($H347=0,"",VLOOKUP($G347,Data!$G$3:$BA$2935,24,FALSE))</f>
        <v>0.98</v>
      </c>
      <c r="AF347" s="4">
        <f>IF($H347=0,"",VLOOKUP($G347,Data!$G$3:$BA$2935,25,FALSE))</f>
        <v>0.1</v>
      </c>
      <c r="AG347" s="4">
        <f>IF($H347=0,"",VLOOKUP($G347,Data!$G$3:$BA$2935,26,FALSE))</f>
        <v>-0.1</v>
      </c>
      <c r="AH347" s="4" t="str">
        <f>IF($H347=0,"",VLOOKUP($G347,Data!$G$3:$BA$2935,27,FALSE))</f>
        <v>/</v>
      </c>
      <c r="AI347" s="4" t="str">
        <f>IF($H347=0,"",VLOOKUP($G347,Data!$G$3:$BA$2935,28,FALSE))</f>
        <v>/</v>
      </c>
      <c r="AJ347" s="4" t="str">
        <f>IF($H347=0,"",VLOOKUP($G347,Data!$G$3:$BA$2935,29,FALSE))</f>
        <v/>
      </c>
      <c r="AK347" s="4" t="str">
        <f>IF($H347=0,"",VLOOKUP($G347,Data!$G$3:$BA$2935,30,FALSE))</f>
        <v/>
      </c>
      <c r="AL347" s="4" t="str">
        <f>IF($H347=0,"",VLOOKUP($G347,Data!$G$3:$BA$2935,31,FALSE))</f>
        <v/>
      </c>
      <c r="AM347" s="4" t="str">
        <f>IF($H347=0,"",VLOOKUP($G347,Data!$G$3:$BA$2935,32,FALSE))</f>
        <v/>
      </c>
      <c r="AN347" s="4" t="str">
        <f>IF($H347=0,"",VLOOKUP($G347,Data!$G$3:$BA$2935,33,FALSE))</f>
        <v/>
      </c>
      <c r="AO347" s="4" t="str">
        <f>IF($H347=0,"",VLOOKUP($G347,Data!$G$3:$BA$2935,34,FALSE))</f>
        <v/>
      </c>
      <c r="AP347" s="4" t="str">
        <f>IF($H347=0,"",VLOOKUP($G347,Data!$G$3:$BA$2935,35,FALSE))</f>
        <v/>
      </c>
      <c r="AQ347" s="4" t="str">
        <f>IF($H347=0,"",VLOOKUP($G347,Data!$G$3:$BA$2935,36,FALSE))</f>
        <v/>
      </c>
      <c r="AR347" s="4" t="str">
        <f>IF($H347=0,"",VLOOKUP($G347,Data!$G$3:$BA$2935,37,FALSE))</f>
        <v/>
      </c>
      <c r="AS347" s="4" t="str">
        <f>IF($H347=0,"",VLOOKUP($G347,Data!$G$3:$BA$2935,38,FALSE))</f>
        <v/>
      </c>
      <c r="AT347" s="4" t="str">
        <f>IF($H347=0,"",VLOOKUP($G347,Data!$G$3:$BA$2935,39,FALSE))</f>
        <v/>
      </c>
    </row>
    <row r="348" spans="1:46" x14ac:dyDescent="0.25">
      <c r="A348" s="4">
        <f>PSSE!A350</f>
        <v>959321</v>
      </c>
      <c r="B348" s="4" t="str">
        <f>PSSE!B350</f>
        <v>DAKPOKO_H1</v>
      </c>
      <c r="C348" s="4">
        <f>PSSE!D350</f>
        <v>6</v>
      </c>
      <c r="D348" s="4">
        <f>PSSE!E350</f>
        <v>7.5</v>
      </c>
      <c r="E348" s="4" t="str">
        <f>PSSE!F350</f>
        <v>TD</v>
      </c>
      <c r="F348" s="4">
        <f>PSSE!G350</f>
        <v>1</v>
      </c>
      <c r="G348" s="4" t="str">
        <f t="shared" si="5"/>
        <v>PSS67.5TD1</v>
      </c>
      <c r="H348" s="4">
        <f>COUNTIF(Data!$G$3:$BA$2935,PSS!$G348)</f>
        <v>1</v>
      </c>
      <c r="I348" s="4" t="str">
        <f>IF($H348=0,"",VLOOKUP($G348,Data!$G$3:$BA$2935,2,FALSE))</f>
        <v>'PSS2A'</v>
      </c>
      <c r="J348" s="4">
        <f>PSSE!C350</f>
        <v>1</v>
      </c>
      <c r="K348" s="4">
        <f>IF($H348=0,"",VLOOKUP($G348,Data!$G$3:$BA$2935,4,FALSE))</f>
        <v>1</v>
      </c>
      <c r="L348" s="4">
        <f>IF($H348=0,"",VLOOKUP($G348,Data!$G$3:$BA$2935,5,FALSE))</f>
        <v>0</v>
      </c>
      <c r="M348" s="4">
        <f>IF($H348=0,"",VLOOKUP($G348,Data!$G$3:$BA$2935,6,FALSE))</f>
        <v>3</v>
      </c>
      <c r="N348" s="4">
        <f>IF($H348=0,"",VLOOKUP($G348,Data!$G$3:$BA$2935,7,FALSE))</f>
        <v>0</v>
      </c>
      <c r="O348" s="4">
        <f>IF($H348=0,"",VLOOKUP($G348,Data!$G$3:$BA$2935,8,FALSE))</f>
        <v>5</v>
      </c>
      <c r="P348" s="4">
        <f>IF($H348=0,"",VLOOKUP($G348,Data!$G$3:$BA$2935,9,FALSE))</f>
        <v>1</v>
      </c>
      <c r="Q348" s="4">
        <f>IF($H348=0,"",VLOOKUP($G348,Data!$G$3:$BA$2935,10,FALSE))</f>
        <v>2.5</v>
      </c>
      <c r="R348" s="4">
        <f>IF($H348=0,"",VLOOKUP($G348,Data!$G$3:$BA$2935,11,FALSE))</f>
        <v>2.5</v>
      </c>
      <c r="S348" s="4">
        <f>IF($H348=0,"",VLOOKUP($G348,Data!$G$3:$BA$2935,12,FALSE))</f>
        <v>0</v>
      </c>
      <c r="T348" s="4">
        <f>IF($H348=0,"",VLOOKUP($G348,Data!$G$3:$BA$2935,13,FALSE))</f>
        <v>2.5</v>
      </c>
      <c r="U348" s="4">
        <f>IF($H348=0,"",VLOOKUP($G348,Data!$G$3:$BA$2935,14,FALSE))</f>
        <v>0</v>
      </c>
      <c r="V348" s="4">
        <f>IF($H348=0,"",VLOOKUP($G348,Data!$G$3:$BA$2935,15,FALSE))</f>
        <v>2.5</v>
      </c>
      <c r="W348" s="4">
        <f>IF($H348=0,"",VLOOKUP($G348,Data!$G$3:$BA$2935,16,FALSE))</f>
        <v>0.39</v>
      </c>
      <c r="X348" s="4">
        <f>IF($H348=0,"",VLOOKUP($G348,Data!$G$3:$BA$2935,17,FALSE))</f>
        <v>1</v>
      </c>
      <c r="Y348" s="4">
        <f>IF($H348=0,"",VLOOKUP($G348,Data!$G$3:$BA$2935,18,FALSE))</f>
        <v>0</v>
      </c>
      <c r="Z348" s="4">
        <f>IF($H348=0,"",VLOOKUP($G348,Data!$G$3:$BA$2935,19,FALSE))</f>
        <v>0.1</v>
      </c>
      <c r="AA348" s="4">
        <f>IF($H348=0,"",VLOOKUP($G348,Data!$G$3:$BA$2935,20,FALSE))</f>
        <v>6.5</v>
      </c>
      <c r="AB348" s="4">
        <f>IF($H348=0,"",VLOOKUP($G348,Data!$G$3:$BA$2935,21,FALSE))</f>
        <v>0.44</v>
      </c>
      <c r="AC348" s="4">
        <f>IF($H348=0,"",VLOOKUP($G348,Data!$G$3:$BA$2935,22,FALSE))</f>
        <v>0.08</v>
      </c>
      <c r="AD348" s="4">
        <f>IF($H348=0,"",VLOOKUP($G348,Data!$G$3:$BA$2935,23,FALSE))</f>
        <v>0.2</v>
      </c>
      <c r="AE348" s="4">
        <f>IF($H348=0,"",VLOOKUP($G348,Data!$G$3:$BA$2935,24,FALSE))</f>
        <v>0.98</v>
      </c>
      <c r="AF348" s="4">
        <f>IF($H348=0,"",VLOOKUP($G348,Data!$G$3:$BA$2935,25,FALSE))</f>
        <v>0.1</v>
      </c>
      <c r="AG348" s="4">
        <f>IF($H348=0,"",VLOOKUP($G348,Data!$G$3:$BA$2935,26,FALSE))</f>
        <v>-0.1</v>
      </c>
      <c r="AH348" s="4" t="str">
        <f>IF($H348=0,"",VLOOKUP($G348,Data!$G$3:$BA$2935,27,FALSE))</f>
        <v>/</v>
      </c>
      <c r="AI348" s="4" t="str">
        <f>IF($H348=0,"",VLOOKUP($G348,Data!$G$3:$BA$2935,28,FALSE))</f>
        <v>/</v>
      </c>
      <c r="AJ348" s="4" t="str">
        <f>IF($H348=0,"",VLOOKUP($G348,Data!$G$3:$BA$2935,29,FALSE))</f>
        <v/>
      </c>
      <c r="AK348" s="4" t="str">
        <f>IF($H348=0,"",VLOOKUP($G348,Data!$G$3:$BA$2935,30,FALSE))</f>
        <v/>
      </c>
      <c r="AL348" s="4" t="str">
        <f>IF($H348=0,"",VLOOKUP($G348,Data!$G$3:$BA$2935,31,FALSE))</f>
        <v/>
      </c>
      <c r="AM348" s="4" t="str">
        <f>IF($H348=0,"",VLOOKUP($G348,Data!$G$3:$BA$2935,32,FALSE))</f>
        <v/>
      </c>
      <c r="AN348" s="4" t="str">
        <f>IF($H348=0,"",VLOOKUP($G348,Data!$G$3:$BA$2935,33,FALSE))</f>
        <v/>
      </c>
      <c r="AO348" s="4" t="str">
        <f>IF($H348=0,"",VLOOKUP($G348,Data!$G$3:$BA$2935,34,FALSE))</f>
        <v/>
      </c>
      <c r="AP348" s="4" t="str">
        <f>IF($H348=0,"",VLOOKUP($G348,Data!$G$3:$BA$2935,35,FALSE))</f>
        <v/>
      </c>
      <c r="AQ348" s="4" t="str">
        <f>IF($H348=0,"",VLOOKUP($G348,Data!$G$3:$BA$2935,36,FALSE))</f>
        <v/>
      </c>
      <c r="AR348" s="4" t="str">
        <f>IF($H348=0,"",VLOOKUP($G348,Data!$G$3:$BA$2935,37,FALSE))</f>
        <v/>
      </c>
      <c r="AS348" s="4" t="str">
        <f>IF($H348=0,"",VLOOKUP($G348,Data!$G$3:$BA$2935,38,FALSE))</f>
        <v/>
      </c>
      <c r="AT348" s="4" t="str">
        <f>IF($H348=0,"",VLOOKUP($G348,Data!$G$3:$BA$2935,39,FALSE))</f>
        <v/>
      </c>
    </row>
    <row r="349" spans="1:46" x14ac:dyDescent="0.25">
      <c r="A349" s="4">
        <f>PSSE!A351</f>
        <v>959331</v>
      </c>
      <c r="B349" s="4" t="str">
        <f>PSSE!B351</f>
        <v>DAKPRU_H1</v>
      </c>
      <c r="C349" s="4">
        <f>PSSE!D351</f>
        <v>6</v>
      </c>
      <c r="D349" s="4">
        <f>PSSE!E351</f>
        <v>7.5</v>
      </c>
      <c r="E349" s="4" t="str">
        <f>PSSE!F351</f>
        <v>TD</v>
      </c>
      <c r="F349" s="4">
        <f>PSSE!G351</f>
        <v>1</v>
      </c>
      <c r="G349" s="4" t="str">
        <f t="shared" si="5"/>
        <v>PSS67.5TD1</v>
      </c>
      <c r="H349" s="4">
        <f>COUNTIF(Data!$G$3:$BA$2935,PSS!$G349)</f>
        <v>1</v>
      </c>
      <c r="I349" s="4" t="str">
        <f>IF($H349=0,"",VLOOKUP($G349,Data!$G$3:$BA$2935,2,FALSE))</f>
        <v>'PSS2A'</v>
      </c>
      <c r="J349" s="4">
        <f>PSSE!C351</f>
        <v>1</v>
      </c>
      <c r="K349" s="4">
        <f>IF($H349=0,"",VLOOKUP($G349,Data!$G$3:$BA$2935,4,FALSE))</f>
        <v>1</v>
      </c>
      <c r="L349" s="4">
        <f>IF($H349=0,"",VLOOKUP($G349,Data!$G$3:$BA$2935,5,FALSE))</f>
        <v>0</v>
      </c>
      <c r="M349" s="4">
        <f>IF($H349=0,"",VLOOKUP($G349,Data!$G$3:$BA$2935,6,FALSE))</f>
        <v>3</v>
      </c>
      <c r="N349" s="4">
        <f>IF($H349=0,"",VLOOKUP($G349,Data!$G$3:$BA$2935,7,FALSE))</f>
        <v>0</v>
      </c>
      <c r="O349" s="4">
        <f>IF($H349=0,"",VLOOKUP($G349,Data!$G$3:$BA$2935,8,FALSE))</f>
        <v>5</v>
      </c>
      <c r="P349" s="4">
        <f>IF($H349=0,"",VLOOKUP($G349,Data!$G$3:$BA$2935,9,FALSE))</f>
        <v>1</v>
      </c>
      <c r="Q349" s="4">
        <f>IF($H349=0,"",VLOOKUP($G349,Data!$G$3:$BA$2935,10,FALSE))</f>
        <v>2.5</v>
      </c>
      <c r="R349" s="4">
        <f>IF($H349=0,"",VLOOKUP($G349,Data!$G$3:$BA$2935,11,FALSE))</f>
        <v>2.5</v>
      </c>
      <c r="S349" s="4">
        <f>IF($H349=0,"",VLOOKUP($G349,Data!$G$3:$BA$2935,12,FALSE))</f>
        <v>0</v>
      </c>
      <c r="T349" s="4">
        <f>IF($H349=0,"",VLOOKUP($G349,Data!$G$3:$BA$2935,13,FALSE))</f>
        <v>2.5</v>
      </c>
      <c r="U349" s="4">
        <f>IF($H349=0,"",VLOOKUP($G349,Data!$G$3:$BA$2935,14,FALSE))</f>
        <v>0</v>
      </c>
      <c r="V349" s="4">
        <f>IF($H349=0,"",VLOOKUP($G349,Data!$G$3:$BA$2935,15,FALSE))</f>
        <v>2.5</v>
      </c>
      <c r="W349" s="4">
        <f>IF($H349=0,"",VLOOKUP($G349,Data!$G$3:$BA$2935,16,FALSE))</f>
        <v>0.39</v>
      </c>
      <c r="X349" s="4">
        <f>IF($H349=0,"",VLOOKUP($G349,Data!$G$3:$BA$2935,17,FALSE))</f>
        <v>1</v>
      </c>
      <c r="Y349" s="4">
        <f>IF($H349=0,"",VLOOKUP($G349,Data!$G$3:$BA$2935,18,FALSE))</f>
        <v>0</v>
      </c>
      <c r="Z349" s="4">
        <f>IF($H349=0,"",VLOOKUP($G349,Data!$G$3:$BA$2935,19,FALSE))</f>
        <v>0.1</v>
      </c>
      <c r="AA349" s="4">
        <f>IF($H349=0,"",VLOOKUP($G349,Data!$G$3:$BA$2935,20,FALSE))</f>
        <v>6.5</v>
      </c>
      <c r="AB349" s="4">
        <f>IF($H349=0,"",VLOOKUP($G349,Data!$G$3:$BA$2935,21,FALSE))</f>
        <v>0.44</v>
      </c>
      <c r="AC349" s="4">
        <f>IF($H349=0,"",VLOOKUP($G349,Data!$G$3:$BA$2935,22,FALSE))</f>
        <v>0.08</v>
      </c>
      <c r="AD349" s="4">
        <f>IF($H349=0,"",VLOOKUP($G349,Data!$G$3:$BA$2935,23,FALSE))</f>
        <v>0.2</v>
      </c>
      <c r="AE349" s="4">
        <f>IF($H349=0,"",VLOOKUP($G349,Data!$G$3:$BA$2935,24,FALSE))</f>
        <v>0.98</v>
      </c>
      <c r="AF349" s="4">
        <f>IF($H349=0,"",VLOOKUP($G349,Data!$G$3:$BA$2935,25,FALSE))</f>
        <v>0.1</v>
      </c>
      <c r="AG349" s="4">
        <f>IF($H349=0,"",VLOOKUP($G349,Data!$G$3:$BA$2935,26,FALSE))</f>
        <v>-0.1</v>
      </c>
      <c r="AH349" s="4" t="str">
        <f>IF($H349=0,"",VLOOKUP($G349,Data!$G$3:$BA$2935,27,FALSE))</f>
        <v>/</v>
      </c>
      <c r="AI349" s="4" t="str">
        <f>IF($H349=0,"",VLOOKUP($G349,Data!$G$3:$BA$2935,28,FALSE))</f>
        <v>/</v>
      </c>
      <c r="AJ349" s="4" t="str">
        <f>IF($H349=0,"",VLOOKUP($G349,Data!$G$3:$BA$2935,29,FALSE))</f>
        <v/>
      </c>
      <c r="AK349" s="4" t="str">
        <f>IF($H349=0,"",VLOOKUP($G349,Data!$G$3:$BA$2935,30,FALSE))</f>
        <v/>
      </c>
      <c r="AL349" s="4" t="str">
        <f>IF($H349=0,"",VLOOKUP($G349,Data!$G$3:$BA$2935,31,FALSE))</f>
        <v/>
      </c>
      <c r="AM349" s="4" t="str">
        <f>IF($H349=0,"",VLOOKUP($G349,Data!$G$3:$BA$2935,32,FALSE))</f>
        <v/>
      </c>
      <c r="AN349" s="4" t="str">
        <f>IF($H349=0,"",VLOOKUP($G349,Data!$G$3:$BA$2935,33,FALSE))</f>
        <v/>
      </c>
      <c r="AO349" s="4" t="str">
        <f>IF($H349=0,"",VLOOKUP($G349,Data!$G$3:$BA$2935,34,FALSE))</f>
        <v/>
      </c>
      <c r="AP349" s="4" t="str">
        <f>IF($H349=0,"",VLOOKUP($G349,Data!$G$3:$BA$2935,35,FALSE))</f>
        <v/>
      </c>
      <c r="AQ349" s="4" t="str">
        <f>IF($H349=0,"",VLOOKUP($G349,Data!$G$3:$BA$2935,36,FALSE))</f>
        <v/>
      </c>
      <c r="AR349" s="4" t="str">
        <f>IF($H349=0,"",VLOOKUP($G349,Data!$G$3:$BA$2935,37,FALSE))</f>
        <v/>
      </c>
      <c r="AS349" s="4" t="str">
        <f>IF($H349=0,"",VLOOKUP($G349,Data!$G$3:$BA$2935,38,FALSE))</f>
        <v/>
      </c>
      <c r="AT349" s="4" t="str">
        <f>IF($H349=0,"",VLOOKUP($G349,Data!$G$3:$BA$2935,39,FALSE))</f>
        <v/>
      </c>
    </row>
    <row r="350" spans="1:46" x14ac:dyDescent="0.25">
      <c r="A350" s="4">
        <f>PSSE!A352</f>
        <v>959341</v>
      </c>
      <c r="B350" s="4" t="str">
        <f>PSSE!B352</f>
        <v>DAKPRU3_H1</v>
      </c>
      <c r="C350" s="4">
        <f>PSSE!D352</f>
        <v>6</v>
      </c>
      <c r="D350" s="4">
        <f>PSSE!E352</f>
        <v>7.5</v>
      </c>
      <c r="E350" s="4" t="str">
        <f>PSSE!F352</f>
        <v>TD</v>
      </c>
      <c r="F350" s="4">
        <f>PSSE!G352</f>
        <v>1</v>
      </c>
      <c r="G350" s="4" t="str">
        <f t="shared" si="5"/>
        <v>PSS67.5TD1</v>
      </c>
      <c r="H350" s="4">
        <f>COUNTIF(Data!$G$3:$BA$2935,PSS!$G350)</f>
        <v>1</v>
      </c>
      <c r="I350" s="4" t="str">
        <f>IF($H350=0,"",VLOOKUP($G350,Data!$G$3:$BA$2935,2,FALSE))</f>
        <v>'PSS2A'</v>
      </c>
      <c r="J350" s="4">
        <f>PSSE!C352</f>
        <v>1</v>
      </c>
      <c r="K350" s="4">
        <f>IF($H350=0,"",VLOOKUP($G350,Data!$G$3:$BA$2935,4,FALSE))</f>
        <v>1</v>
      </c>
      <c r="L350" s="4">
        <f>IF($H350=0,"",VLOOKUP($G350,Data!$G$3:$BA$2935,5,FALSE))</f>
        <v>0</v>
      </c>
      <c r="M350" s="4">
        <f>IF($H350=0,"",VLOOKUP($G350,Data!$G$3:$BA$2935,6,FALSE))</f>
        <v>3</v>
      </c>
      <c r="N350" s="4">
        <f>IF($H350=0,"",VLOOKUP($G350,Data!$G$3:$BA$2935,7,FALSE))</f>
        <v>0</v>
      </c>
      <c r="O350" s="4">
        <f>IF($H350=0,"",VLOOKUP($G350,Data!$G$3:$BA$2935,8,FALSE))</f>
        <v>5</v>
      </c>
      <c r="P350" s="4">
        <f>IF($H350=0,"",VLOOKUP($G350,Data!$G$3:$BA$2935,9,FALSE))</f>
        <v>1</v>
      </c>
      <c r="Q350" s="4">
        <f>IF($H350=0,"",VLOOKUP($G350,Data!$G$3:$BA$2935,10,FALSE))</f>
        <v>2.5</v>
      </c>
      <c r="R350" s="4">
        <f>IF($H350=0,"",VLOOKUP($G350,Data!$G$3:$BA$2935,11,FALSE))</f>
        <v>2.5</v>
      </c>
      <c r="S350" s="4">
        <f>IF($H350=0,"",VLOOKUP($G350,Data!$G$3:$BA$2935,12,FALSE))</f>
        <v>0</v>
      </c>
      <c r="T350" s="4">
        <f>IF($H350=0,"",VLOOKUP($G350,Data!$G$3:$BA$2935,13,FALSE))</f>
        <v>2.5</v>
      </c>
      <c r="U350" s="4">
        <f>IF($H350=0,"",VLOOKUP($G350,Data!$G$3:$BA$2935,14,FALSE))</f>
        <v>0</v>
      </c>
      <c r="V350" s="4">
        <f>IF($H350=0,"",VLOOKUP($G350,Data!$G$3:$BA$2935,15,FALSE))</f>
        <v>2.5</v>
      </c>
      <c r="W350" s="4">
        <f>IF($H350=0,"",VLOOKUP($G350,Data!$G$3:$BA$2935,16,FALSE))</f>
        <v>0.39</v>
      </c>
      <c r="X350" s="4">
        <f>IF($H350=0,"",VLOOKUP($G350,Data!$G$3:$BA$2935,17,FALSE))</f>
        <v>1</v>
      </c>
      <c r="Y350" s="4">
        <f>IF($H350=0,"",VLOOKUP($G350,Data!$G$3:$BA$2935,18,FALSE))</f>
        <v>0</v>
      </c>
      <c r="Z350" s="4">
        <f>IF($H350=0,"",VLOOKUP($G350,Data!$G$3:$BA$2935,19,FALSE))</f>
        <v>0.1</v>
      </c>
      <c r="AA350" s="4">
        <f>IF($H350=0,"",VLOOKUP($G350,Data!$G$3:$BA$2935,20,FALSE))</f>
        <v>6.5</v>
      </c>
      <c r="AB350" s="4">
        <f>IF($H350=0,"",VLOOKUP($G350,Data!$G$3:$BA$2935,21,FALSE))</f>
        <v>0.44</v>
      </c>
      <c r="AC350" s="4">
        <f>IF($H350=0,"",VLOOKUP($G350,Data!$G$3:$BA$2935,22,FALSE))</f>
        <v>0.08</v>
      </c>
      <c r="AD350" s="4">
        <f>IF($H350=0,"",VLOOKUP($G350,Data!$G$3:$BA$2935,23,FALSE))</f>
        <v>0.2</v>
      </c>
      <c r="AE350" s="4">
        <f>IF($H350=0,"",VLOOKUP($G350,Data!$G$3:$BA$2935,24,FALSE))</f>
        <v>0.98</v>
      </c>
      <c r="AF350" s="4">
        <f>IF($H350=0,"",VLOOKUP($G350,Data!$G$3:$BA$2935,25,FALSE))</f>
        <v>0.1</v>
      </c>
      <c r="AG350" s="4">
        <f>IF($H350=0,"",VLOOKUP($G350,Data!$G$3:$BA$2935,26,FALSE))</f>
        <v>-0.1</v>
      </c>
      <c r="AH350" s="4" t="str">
        <f>IF($H350=0,"",VLOOKUP($G350,Data!$G$3:$BA$2935,27,FALSE))</f>
        <v>/</v>
      </c>
      <c r="AI350" s="4" t="str">
        <f>IF($H350=0,"",VLOOKUP($G350,Data!$G$3:$BA$2935,28,FALSE))</f>
        <v>/</v>
      </c>
      <c r="AJ350" s="4" t="str">
        <f>IF($H350=0,"",VLOOKUP($G350,Data!$G$3:$BA$2935,29,FALSE))</f>
        <v/>
      </c>
      <c r="AK350" s="4" t="str">
        <f>IF($H350=0,"",VLOOKUP($G350,Data!$G$3:$BA$2935,30,FALSE))</f>
        <v/>
      </c>
      <c r="AL350" s="4" t="str">
        <f>IF($H350=0,"",VLOOKUP($G350,Data!$G$3:$BA$2935,31,FALSE))</f>
        <v/>
      </c>
      <c r="AM350" s="4" t="str">
        <f>IF($H350=0,"",VLOOKUP($G350,Data!$G$3:$BA$2935,32,FALSE))</f>
        <v/>
      </c>
      <c r="AN350" s="4" t="str">
        <f>IF($H350=0,"",VLOOKUP($G350,Data!$G$3:$BA$2935,33,FALSE))</f>
        <v/>
      </c>
      <c r="AO350" s="4" t="str">
        <f>IF($H350=0,"",VLOOKUP($G350,Data!$G$3:$BA$2935,34,FALSE))</f>
        <v/>
      </c>
      <c r="AP350" s="4" t="str">
        <f>IF($H350=0,"",VLOOKUP($G350,Data!$G$3:$BA$2935,35,FALSE))</f>
        <v/>
      </c>
      <c r="AQ350" s="4" t="str">
        <f>IF($H350=0,"",VLOOKUP($G350,Data!$G$3:$BA$2935,36,FALSE))</f>
        <v/>
      </c>
      <c r="AR350" s="4" t="str">
        <f>IF($H350=0,"",VLOOKUP($G350,Data!$G$3:$BA$2935,37,FALSE))</f>
        <v/>
      </c>
      <c r="AS350" s="4" t="str">
        <f>IF($H350=0,"",VLOOKUP($G350,Data!$G$3:$BA$2935,38,FALSE))</f>
        <v/>
      </c>
      <c r="AT350" s="4" t="str">
        <f>IF($H350=0,"",VLOOKUP($G350,Data!$G$3:$BA$2935,39,FALSE))</f>
        <v/>
      </c>
    </row>
    <row r="351" spans="1:46" x14ac:dyDescent="0.25">
      <c r="A351" s="4">
        <f>PSSE!A353</f>
        <v>959351</v>
      </c>
      <c r="B351" s="4" t="str">
        <f>PSSE!B353</f>
        <v>DAKMEKI1_H1</v>
      </c>
      <c r="C351" s="4">
        <f>PSSE!D353</f>
        <v>6</v>
      </c>
      <c r="D351" s="4">
        <f>PSSE!E353</f>
        <v>7.5</v>
      </c>
      <c r="E351" s="4" t="str">
        <f>PSSE!F353</f>
        <v>TD</v>
      </c>
      <c r="F351" s="4">
        <f>PSSE!G353</f>
        <v>1</v>
      </c>
      <c r="G351" s="4" t="str">
        <f t="shared" si="5"/>
        <v>PSS67.5TD1</v>
      </c>
      <c r="H351" s="4">
        <f>COUNTIF(Data!$G$3:$BA$2935,PSS!$G351)</f>
        <v>1</v>
      </c>
      <c r="I351" s="4" t="str">
        <f>IF($H351=0,"",VLOOKUP($G351,Data!$G$3:$BA$2935,2,FALSE))</f>
        <v>'PSS2A'</v>
      </c>
      <c r="J351" s="4">
        <f>PSSE!C353</f>
        <v>1</v>
      </c>
      <c r="K351" s="4">
        <f>IF($H351=0,"",VLOOKUP($G351,Data!$G$3:$BA$2935,4,FALSE))</f>
        <v>1</v>
      </c>
      <c r="L351" s="4">
        <f>IF($H351=0,"",VLOOKUP($G351,Data!$G$3:$BA$2935,5,FALSE))</f>
        <v>0</v>
      </c>
      <c r="M351" s="4">
        <f>IF($H351=0,"",VLOOKUP($G351,Data!$G$3:$BA$2935,6,FALSE))</f>
        <v>3</v>
      </c>
      <c r="N351" s="4">
        <f>IF($H351=0,"",VLOOKUP($G351,Data!$G$3:$BA$2935,7,FALSE))</f>
        <v>0</v>
      </c>
      <c r="O351" s="4">
        <f>IF($H351=0,"",VLOOKUP($G351,Data!$G$3:$BA$2935,8,FALSE))</f>
        <v>5</v>
      </c>
      <c r="P351" s="4">
        <f>IF($H351=0,"",VLOOKUP($G351,Data!$G$3:$BA$2935,9,FALSE))</f>
        <v>1</v>
      </c>
      <c r="Q351" s="4">
        <f>IF($H351=0,"",VLOOKUP($G351,Data!$G$3:$BA$2935,10,FALSE))</f>
        <v>2.5</v>
      </c>
      <c r="R351" s="4">
        <f>IF($H351=0,"",VLOOKUP($G351,Data!$G$3:$BA$2935,11,FALSE))</f>
        <v>2.5</v>
      </c>
      <c r="S351" s="4">
        <f>IF($H351=0,"",VLOOKUP($G351,Data!$G$3:$BA$2935,12,FALSE))</f>
        <v>0</v>
      </c>
      <c r="T351" s="4">
        <f>IF($H351=0,"",VLOOKUP($G351,Data!$G$3:$BA$2935,13,FALSE))</f>
        <v>2.5</v>
      </c>
      <c r="U351" s="4">
        <f>IF($H351=0,"",VLOOKUP($G351,Data!$G$3:$BA$2935,14,FALSE))</f>
        <v>0</v>
      </c>
      <c r="V351" s="4">
        <f>IF($H351=0,"",VLOOKUP($G351,Data!$G$3:$BA$2935,15,FALSE))</f>
        <v>2.5</v>
      </c>
      <c r="W351" s="4">
        <f>IF($H351=0,"",VLOOKUP($G351,Data!$G$3:$BA$2935,16,FALSE))</f>
        <v>0.39</v>
      </c>
      <c r="X351" s="4">
        <f>IF($H351=0,"",VLOOKUP($G351,Data!$G$3:$BA$2935,17,FALSE))</f>
        <v>1</v>
      </c>
      <c r="Y351" s="4">
        <f>IF($H351=0,"",VLOOKUP($G351,Data!$G$3:$BA$2935,18,FALSE))</f>
        <v>0</v>
      </c>
      <c r="Z351" s="4">
        <f>IF($H351=0,"",VLOOKUP($G351,Data!$G$3:$BA$2935,19,FALSE))</f>
        <v>0.1</v>
      </c>
      <c r="AA351" s="4">
        <f>IF($H351=0,"",VLOOKUP($G351,Data!$G$3:$BA$2935,20,FALSE))</f>
        <v>6.5</v>
      </c>
      <c r="AB351" s="4">
        <f>IF($H351=0,"",VLOOKUP($G351,Data!$G$3:$BA$2935,21,FALSE))</f>
        <v>0.44</v>
      </c>
      <c r="AC351" s="4">
        <f>IF($H351=0,"",VLOOKUP($G351,Data!$G$3:$BA$2935,22,FALSE))</f>
        <v>0.08</v>
      </c>
      <c r="AD351" s="4">
        <f>IF($H351=0,"",VLOOKUP($G351,Data!$G$3:$BA$2935,23,FALSE))</f>
        <v>0.2</v>
      </c>
      <c r="AE351" s="4">
        <f>IF($H351=0,"",VLOOKUP($G351,Data!$G$3:$BA$2935,24,FALSE))</f>
        <v>0.98</v>
      </c>
      <c r="AF351" s="4">
        <f>IF($H351=0,"",VLOOKUP($G351,Data!$G$3:$BA$2935,25,FALSE))</f>
        <v>0.1</v>
      </c>
      <c r="AG351" s="4">
        <f>IF($H351=0,"",VLOOKUP($G351,Data!$G$3:$BA$2935,26,FALSE))</f>
        <v>-0.1</v>
      </c>
      <c r="AH351" s="4" t="str">
        <f>IF($H351=0,"",VLOOKUP($G351,Data!$G$3:$BA$2935,27,FALSE))</f>
        <v>/</v>
      </c>
      <c r="AI351" s="4" t="str">
        <f>IF($H351=0,"",VLOOKUP($G351,Data!$G$3:$BA$2935,28,FALSE))</f>
        <v>/</v>
      </c>
      <c r="AJ351" s="4" t="str">
        <f>IF($H351=0,"",VLOOKUP($G351,Data!$G$3:$BA$2935,29,FALSE))</f>
        <v/>
      </c>
      <c r="AK351" s="4" t="str">
        <f>IF($H351=0,"",VLOOKUP($G351,Data!$G$3:$BA$2935,30,FALSE))</f>
        <v/>
      </c>
      <c r="AL351" s="4" t="str">
        <f>IF($H351=0,"",VLOOKUP($G351,Data!$G$3:$BA$2935,31,FALSE))</f>
        <v/>
      </c>
      <c r="AM351" s="4" t="str">
        <f>IF($H351=0,"",VLOOKUP($G351,Data!$G$3:$BA$2935,32,FALSE))</f>
        <v/>
      </c>
      <c r="AN351" s="4" t="str">
        <f>IF($H351=0,"",VLOOKUP($G351,Data!$G$3:$BA$2935,33,FALSE))</f>
        <v/>
      </c>
      <c r="AO351" s="4" t="str">
        <f>IF($H351=0,"",VLOOKUP($G351,Data!$G$3:$BA$2935,34,FALSE))</f>
        <v/>
      </c>
      <c r="AP351" s="4" t="str">
        <f>IF($H351=0,"",VLOOKUP($G351,Data!$G$3:$BA$2935,35,FALSE))</f>
        <v/>
      </c>
      <c r="AQ351" s="4" t="str">
        <f>IF($H351=0,"",VLOOKUP($G351,Data!$G$3:$BA$2935,36,FALSE))</f>
        <v/>
      </c>
      <c r="AR351" s="4" t="str">
        <f>IF($H351=0,"",VLOOKUP($G351,Data!$G$3:$BA$2935,37,FALSE))</f>
        <v/>
      </c>
      <c r="AS351" s="4" t="str">
        <f>IF($H351=0,"",VLOOKUP($G351,Data!$G$3:$BA$2935,38,FALSE))</f>
        <v/>
      </c>
      <c r="AT351" s="4" t="str">
        <f>IF($H351=0,"",VLOOKUP($G351,Data!$G$3:$BA$2935,39,FALSE))</f>
        <v/>
      </c>
    </row>
    <row r="352" spans="1:46" x14ac:dyDescent="0.25">
      <c r="A352" s="4">
        <f>PSSE!A354</f>
        <v>959352</v>
      </c>
      <c r="B352" s="4" t="str">
        <f>PSSE!B354</f>
        <v>DAKMEKI2_H1</v>
      </c>
      <c r="C352" s="4">
        <f>PSSE!D354</f>
        <v>6</v>
      </c>
      <c r="D352" s="4">
        <f>PSSE!E354</f>
        <v>7.5</v>
      </c>
      <c r="E352" s="4" t="str">
        <f>PSSE!F354</f>
        <v>TD</v>
      </c>
      <c r="F352" s="4">
        <f>PSSE!G354</f>
        <v>1</v>
      </c>
      <c r="G352" s="4" t="str">
        <f t="shared" si="5"/>
        <v>PSS67.5TD1</v>
      </c>
      <c r="H352" s="4">
        <f>COUNTIF(Data!$G$3:$BA$2935,PSS!$G352)</f>
        <v>1</v>
      </c>
      <c r="I352" s="4" t="str">
        <f>IF($H352=0,"",VLOOKUP($G352,Data!$G$3:$BA$2935,2,FALSE))</f>
        <v>'PSS2A'</v>
      </c>
      <c r="J352" s="4">
        <f>PSSE!C354</f>
        <v>1</v>
      </c>
      <c r="K352" s="4">
        <f>IF($H352=0,"",VLOOKUP($G352,Data!$G$3:$BA$2935,4,FALSE))</f>
        <v>1</v>
      </c>
      <c r="L352" s="4">
        <f>IF($H352=0,"",VLOOKUP($G352,Data!$G$3:$BA$2935,5,FALSE))</f>
        <v>0</v>
      </c>
      <c r="M352" s="4">
        <f>IF($H352=0,"",VLOOKUP($G352,Data!$G$3:$BA$2935,6,FALSE))</f>
        <v>3</v>
      </c>
      <c r="N352" s="4">
        <f>IF($H352=0,"",VLOOKUP($G352,Data!$G$3:$BA$2935,7,FALSE))</f>
        <v>0</v>
      </c>
      <c r="O352" s="4">
        <f>IF($H352=0,"",VLOOKUP($G352,Data!$G$3:$BA$2935,8,FALSE))</f>
        <v>5</v>
      </c>
      <c r="P352" s="4">
        <f>IF($H352=0,"",VLOOKUP($G352,Data!$G$3:$BA$2935,9,FALSE))</f>
        <v>1</v>
      </c>
      <c r="Q352" s="4">
        <f>IF($H352=0,"",VLOOKUP($G352,Data!$G$3:$BA$2935,10,FALSE))</f>
        <v>2.5</v>
      </c>
      <c r="R352" s="4">
        <f>IF($H352=0,"",VLOOKUP($G352,Data!$G$3:$BA$2935,11,FALSE))</f>
        <v>2.5</v>
      </c>
      <c r="S352" s="4">
        <f>IF($H352=0,"",VLOOKUP($G352,Data!$G$3:$BA$2935,12,FALSE))</f>
        <v>0</v>
      </c>
      <c r="T352" s="4">
        <f>IF($H352=0,"",VLOOKUP($G352,Data!$G$3:$BA$2935,13,FALSE))</f>
        <v>2.5</v>
      </c>
      <c r="U352" s="4">
        <f>IF($H352=0,"",VLOOKUP($G352,Data!$G$3:$BA$2935,14,FALSE))</f>
        <v>0</v>
      </c>
      <c r="V352" s="4">
        <f>IF($H352=0,"",VLOOKUP($G352,Data!$G$3:$BA$2935,15,FALSE))</f>
        <v>2.5</v>
      </c>
      <c r="W352" s="4">
        <f>IF($H352=0,"",VLOOKUP($G352,Data!$G$3:$BA$2935,16,FALSE))</f>
        <v>0.39</v>
      </c>
      <c r="X352" s="4">
        <f>IF($H352=0,"",VLOOKUP($G352,Data!$G$3:$BA$2935,17,FALSE))</f>
        <v>1</v>
      </c>
      <c r="Y352" s="4">
        <f>IF($H352=0,"",VLOOKUP($G352,Data!$G$3:$BA$2935,18,FALSE))</f>
        <v>0</v>
      </c>
      <c r="Z352" s="4">
        <f>IF($H352=0,"",VLOOKUP($G352,Data!$G$3:$BA$2935,19,FALSE))</f>
        <v>0.1</v>
      </c>
      <c r="AA352" s="4">
        <f>IF($H352=0,"",VLOOKUP($G352,Data!$G$3:$BA$2935,20,FALSE))</f>
        <v>6.5</v>
      </c>
      <c r="AB352" s="4">
        <f>IF($H352=0,"",VLOOKUP($G352,Data!$G$3:$BA$2935,21,FALSE))</f>
        <v>0.44</v>
      </c>
      <c r="AC352" s="4">
        <f>IF($H352=0,"",VLOOKUP($G352,Data!$G$3:$BA$2935,22,FALSE))</f>
        <v>0.08</v>
      </c>
      <c r="AD352" s="4">
        <f>IF($H352=0,"",VLOOKUP($G352,Data!$G$3:$BA$2935,23,FALSE))</f>
        <v>0.2</v>
      </c>
      <c r="AE352" s="4">
        <f>IF($H352=0,"",VLOOKUP($G352,Data!$G$3:$BA$2935,24,FALSE))</f>
        <v>0.98</v>
      </c>
      <c r="AF352" s="4">
        <f>IF($H352=0,"",VLOOKUP($G352,Data!$G$3:$BA$2935,25,FALSE))</f>
        <v>0.1</v>
      </c>
      <c r="AG352" s="4">
        <f>IF($H352=0,"",VLOOKUP($G352,Data!$G$3:$BA$2935,26,FALSE))</f>
        <v>-0.1</v>
      </c>
      <c r="AH352" s="4" t="str">
        <f>IF($H352=0,"",VLOOKUP($G352,Data!$G$3:$BA$2935,27,FALSE))</f>
        <v>/</v>
      </c>
      <c r="AI352" s="4" t="str">
        <f>IF($H352=0,"",VLOOKUP($G352,Data!$G$3:$BA$2935,28,FALSE))</f>
        <v>/</v>
      </c>
      <c r="AJ352" s="4" t="str">
        <f>IF($H352=0,"",VLOOKUP($G352,Data!$G$3:$BA$2935,29,FALSE))</f>
        <v/>
      </c>
      <c r="AK352" s="4" t="str">
        <f>IF($H352=0,"",VLOOKUP($G352,Data!$G$3:$BA$2935,30,FALSE))</f>
        <v/>
      </c>
      <c r="AL352" s="4" t="str">
        <f>IF($H352=0,"",VLOOKUP($G352,Data!$G$3:$BA$2935,31,FALSE))</f>
        <v/>
      </c>
      <c r="AM352" s="4" t="str">
        <f>IF($H352=0,"",VLOOKUP($G352,Data!$G$3:$BA$2935,32,FALSE))</f>
        <v/>
      </c>
      <c r="AN352" s="4" t="str">
        <f>IF($H352=0,"",VLOOKUP($G352,Data!$G$3:$BA$2935,33,FALSE))</f>
        <v/>
      </c>
      <c r="AO352" s="4" t="str">
        <f>IF($H352=0,"",VLOOKUP($G352,Data!$G$3:$BA$2935,34,FALSE))</f>
        <v/>
      </c>
      <c r="AP352" s="4" t="str">
        <f>IF($H352=0,"",VLOOKUP($G352,Data!$G$3:$BA$2935,35,FALSE))</f>
        <v/>
      </c>
      <c r="AQ352" s="4" t="str">
        <f>IF($H352=0,"",VLOOKUP($G352,Data!$G$3:$BA$2935,36,FALSE))</f>
        <v/>
      </c>
      <c r="AR352" s="4" t="str">
        <f>IF($H352=0,"",VLOOKUP($G352,Data!$G$3:$BA$2935,37,FALSE))</f>
        <v/>
      </c>
      <c r="AS352" s="4" t="str">
        <f>IF($H352=0,"",VLOOKUP($G352,Data!$G$3:$BA$2935,38,FALSE))</f>
        <v/>
      </c>
      <c r="AT352" s="4" t="str">
        <f>IF($H352=0,"",VLOOKUP($G352,Data!$G$3:$BA$2935,39,FALSE))</f>
        <v/>
      </c>
    </row>
    <row r="353" spans="1:46" x14ac:dyDescent="0.25">
      <c r="A353" s="4">
        <f>PSSE!A355</f>
        <v>959353</v>
      </c>
      <c r="B353" s="4" t="str">
        <f>PSSE!B355</f>
        <v>DAKMEKI3_H1</v>
      </c>
      <c r="C353" s="4">
        <f>PSSE!D355</f>
        <v>6</v>
      </c>
      <c r="D353" s="4">
        <f>PSSE!E355</f>
        <v>7.5</v>
      </c>
      <c r="E353" s="4" t="str">
        <f>PSSE!F355</f>
        <v>TD</v>
      </c>
      <c r="F353" s="4">
        <f>PSSE!G355</f>
        <v>1</v>
      </c>
      <c r="G353" s="4" t="str">
        <f t="shared" si="5"/>
        <v>PSS67.5TD1</v>
      </c>
      <c r="H353" s="4">
        <f>COUNTIF(Data!$G$3:$BA$2935,PSS!$G353)</f>
        <v>1</v>
      </c>
      <c r="I353" s="4" t="str">
        <f>IF($H353=0,"",VLOOKUP($G353,Data!$G$3:$BA$2935,2,FALSE))</f>
        <v>'PSS2A'</v>
      </c>
      <c r="J353" s="4">
        <f>PSSE!C355</f>
        <v>1</v>
      </c>
      <c r="K353" s="4">
        <f>IF($H353=0,"",VLOOKUP($G353,Data!$G$3:$BA$2935,4,FALSE))</f>
        <v>1</v>
      </c>
      <c r="L353" s="4">
        <f>IF($H353=0,"",VLOOKUP($G353,Data!$G$3:$BA$2935,5,FALSE))</f>
        <v>0</v>
      </c>
      <c r="M353" s="4">
        <f>IF($H353=0,"",VLOOKUP($G353,Data!$G$3:$BA$2935,6,FALSE))</f>
        <v>3</v>
      </c>
      <c r="N353" s="4">
        <f>IF($H353=0,"",VLOOKUP($G353,Data!$G$3:$BA$2935,7,FALSE))</f>
        <v>0</v>
      </c>
      <c r="O353" s="4">
        <f>IF($H353=0,"",VLOOKUP($G353,Data!$G$3:$BA$2935,8,FALSE))</f>
        <v>5</v>
      </c>
      <c r="P353" s="4">
        <f>IF($H353=0,"",VLOOKUP($G353,Data!$G$3:$BA$2935,9,FALSE))</f>
        <v>1</v>
      </c>
      <c r="Q353" s="4">
        <f>IF($H353=0,"",VLOOKUP($G353,Data!$G$3:$BA$2935,10,FALSE))</f>
        <v>2.5</v>
      </c>
      <c r="R353" s="4">
        <f>IF($H353=0,"",VLOOKUP($G353,Data!$G$3:$BA$2935,11,FALSE))</f>
        <v>2.5</v>
      </c>
      <c r="S353" s="4">
        <f>IF($H353=0,"",VLOOKUP($G353,Data!$G$3:$BA$2935,12,FALSE))</f>
        <v>0</v>
      </c>
      <c r="T353" s="4">
        <f>IF($H353=0,"",VLOOKUP($G353,Data!$G$3:$BA$2935,13,FALSE))</f>
        <v>2.5</v>
      </c>
      <c r="U353" s="4">
        <f>IF($H353=0,"",VLOOKUP($G353,Data!$G$3:$BA$2935,14,FALSE))</f>
        <v>0</v>
      </c>
      <c r="V353" s="4">
        <f>IF($H353=0,"",VLOOKUP($G353,Data!$G$3:$BA$2935,15,FALSE))</f>
        <v>2.5</v>
      </c>
      <c r="W353" s="4">
        <f>IF($H353=0,"",VLOOKUP($G353,Data!$G$3:$BA$2935,16,FALSE))</f>
        <v>0.39</v>
      </c>
      <c r="X353" s="4">
        <f>IF($H353=0,"",VLOOKUP($G353,Data!$G$3:$BA$2935,17,FALSE))</f>
        <v>1</v>
      </c>
      <c r="Y353" s="4">
        <f>IF($H353=0,"",VLOOKUP($G353,Data!$G$3:$BA$2935,18,FALSE))</f>
        <v>0</v>
      </c>
      <c r="Z353" s="4">
        <f>IF($H353=0,"",VLOOKUP($G353,Data!$G$3:$BA$2935,19,FALSE))</f>
        <v>0.1</v>
      </c>
      <c r="AA353" s="4">
        <f>IF($H353=0,"",VLOOKUP($G353,Data!$G$3:$BA$2935,20,FALSE))</f>
        <v>6.5</v>
      </c>
      <c r="AB353" s="4">
        <f>IF($H353=0,"",VLOOKUP($G353,Data!$G$3:$BA$2935,21,FALSE))</f>
        <v>0.44</v>
      </c>
      <c r="AC353" s="4">
        <f>IF($H353=0,"",VLOOKUP($G353,Data!$G$3:$BA$2935,22,FALSE))</f>
        <v>0.08</v>
      </c>
      <c r="AD353" s="4">
        <f>IF($H353=0,"",VLOOKUP($G353,Data!$G$3:$BA$2935,23,FALSE))</f>
        <v>0.2</v>
      </c>
      <c r="AE353" s="4">
        <f>IF($H353=0,"",VLOOKUP($G353,Data!$G$3:$BA$2935,24,FALSE))</f>
        <v>0.98</v>
      </c>
      <c r="AF353" s="4">
        <f>IF($H353=0,"",VLOOKUP($G353,Data!$G$3:$BA$2935,25,FALSE))</f>
        <v>0.1</v>
      </c>
      <c r="AG353" s="4">
        <f>IF($H353=0,"",VLOOKUP($G353,Data!$G$3:$BA$2935,26,FALSE))</f>
        <v>-0.1</v>
      </c>
      <c r="AH353" s="4" t="str">
        <f>IF($H353=0,"",VLOOKUP($G353,Data!$G$3:$BA$2935,27,FALSE))</f>
        <v>/</v>
      </c>
      <c r="AI353" s="4" t="str">
        <f>IF($H353=0,"",VLOOKUP($G353,Data!$G$3:$BA$2935,28,FALSE))</f>
        <v>/</v>
      </c>
      <c r="AJ353" s="4" t="str">
        <f>IF($H353=0,"",VLOOKUP($G353,Data!$G$3:$BA$2935,29,FALSE))</f>
        <v/>
      </c>
      <c r="AK353" s="4" t="str">
        <f>IF($H353=0,"",VLOOKUP($G353,Data!$G$3:$BA$2935,30,FALSE))</f>
        <v/>
      </c>
      <c r="AL353" s="4" t="str">
        <f>IF($H353=0,"",VLOOKUP($G353,Data!$G$3:$BA$2935,31,FALSE))</f>
        <v/>
      </c>
      <c r="AM353" s="4" t="str">
        <f>IF($H353=0,"",VLOOKUP($G353,Data!$G$3:$BA$2935,32,FALSE))</f>
        <v/>
      </c>
      <c r="AN353" s="4" t="str">
        <f>IF($H353=0,"",VLOOKUP($G353,Data!$G$3:$BA$2935,33,FALSE))</f>
        <v/>
      </c>
      <c r="AO353" s="4" t="str">
        <f>IF($H353=0,"",VLOOKUP($G353,Data!$G$3:$BA$2935,34,FALSE))</f>
        <v/>
      </c>
      <c r="AP353" s="4" t="str">
        <f>IF($H353=0,"",VLOOKUP($G353,Data!$G$3:$BA$2935,35,FALSE))</f>
        <v/>
      </c>
      <c r="AQ353" s="4" t="str">
        <f>IF($H353=0,"",VLOOKUP($G353,Data!$G$3:$BA$2935,36,FALSE))</f>
        <v/>
      </c>
      <c r="AR353" s="4" t="str">
        <f>IF($H353=0,"",VLOOKUP($G353,Data!$G$3:$BA$2935,37,FALSE))</f>
        <v/>
      </c>
      <c r="AS353" s="4" t="str">
        <f>IF($H353=0,"",VLOOKUP($G353,Data!$G$3:$BA$2935,38,FALSE))</f>
        <v/>
      </c>
      <c r="AT353" s="4" t="str">
        <f>IF($H353=0,"",VLOOKUP($G353,Data!$G$3:$BA$2935,39,FALSE))</f>
        <v/>
      </c>
    </row>
    <row r="354" spans="1:46" x14ac:dyDescent="0.25">
      <c r="A354" s="4">
        <f>PSSE!A356</f>
        <v>959361</v>
      </c>
      <c r="B354" s="4" t="str">
        <f>PSSE!B356</f>
        <v>DAKRE</v>
      </c>
      <c r="C354" s="4">
        <f>PSSE!D356</f>
        <v>13.8</v>
      </c>
      <c r="D354" s="4">
        <f>PSSE!E356</f>
        <v>75</v>
      </c>
      <c r="E354" s="4" t="str">
        <f>PSSE!F356</f>
        <v>TD</v>
      </c>
      <c r="F354" s="4">
        <f>PSSE!G356</f>
        <v>1</v>
      </c>
      <c r="G354" s="4" t="str">
        <f t="shared" si="5"/>
        <v>PSS13.875TD1</v>
      </c>
      <c r="H354" s="4">
        <f>COUNTIF(Data!$G$3:$BA$2935,PSS!$G354)</f>
        <v>1</v>
      </c>
      <c r="I354" s="4" t="str">
        <f>IF($H354=0,"",VLOOKUP($G354,Data!$G$3:$BA$2935,2,FALSE))</f>
        <v>'PSS2A'</v>
      </c>
      <c r="J354" s="4">
        <f>PSSE!C356</f>
        <v>1</v>
      </c>
      <c r="K354" s="4">
        <f>IF($H354=0,"",VLOOKUP($G354,Data!$G$3:$BA$2935,4,FALSE))</f>
        <v>1</v>
      </c>
      <c r="L354" s="4">
        <f>IF($H354=0,"",VLOOKUP($G354,Data!$G$3:$BA$2935,5,FALSE))</f>
        <v>0</v>
      </c>
      <c r="M354" s="4">
        <f>IF($H354=0,"",VLOOKUP($G354,Data!$G$3:$BA$2935,6,FALSE))</f>
        <v>3</v>
      </c>
      <c r="N354" s="4">
        <f>IF($H354=0,"",VLOOKUP($G354,Data!$G$3:$BA$2935,7,FALSE))</f>
        <v>0</v>
      </c>
      <c r="O354" s="4">
        <f>IF($H354=0,"",VLOOKUP($G354,Data!$G$3:$BA$2935,8,FALSE))</f>
        <v>5</v>
      </c>
      <c r="P354" s="4">
        <f>IF($H354=0,"",VLOOKUP($G354,Data!$G$3:$BA$2935,9,FALSE))</f>
        <v>1</v>
      </c>
      <c r="Q354" s="4">
        <f>IF($H354=0,"",VLOOKUP($G354,Data!$G$3:$BA$2935,10,FALSE))</f>
        <v>2.5</v>
      </c>
      <c r="R354" s="4">
        <f>IF($H354=0,"",VLOOKUP($G354,Data!$G$3:$BA$2935,11,FALSE))</f>
        <v>2.5</v>
      </c>
      <c r="S354" s="4">
        <f>IF($H354=0,"",VLOOKUP($G354,Data!$G$3:$BA$2935,12,FALSE))</f>
        <v>0</v>
      </c>
      <c r="T354" s="4">
        <f>IF($H354=0,"",VLOOKUP($G354,Data!$G$3:$BA$2935,13,FALSE))</f>
        <v>2.5</v>
      </c>
      <c r="U354" s="4">
        <f>IF($H354=0,"",VLOOKUP($G354,Data!$G$3:$BA$2935,14,FALSE))</f>
        <v>0</v>
      </c>
      <c r="V354" s="4">
        <f>IF($H354=0,"",VLOOKUP($G354,Data!$G$3:$BA$2935,15,FALSE))</f>
        <v>2.5</v>
      </c>
      <c r="W354" s="4">
        <f>IF($H354=0,"",VLOOKUP($G354,Data!$G$3:$BA$2935,16,FALSE))</f>
        <v>0.39</v>
      </c>
      <c r="X354" s="4">
        <f>IF($H354=0,"",VLOOKUP($G354,Data!$G$3:$BA$2935,17,FALSE))</f>
        <v>1</v>
      </c>
      <c r="Y354" s="4">
        <f>IF($H354=0,"",VLOOKUP($G354,Data!$G$3:$BA$2935,18,FALSE))</f>
        <v>0</v>
      </c>
      <c r="Z354" s="4">
        <f>IF($H354=0,"",VLOOKUP($G354,Data!$G$3:$BA$2935,19,FALSE))</f>
        <v>0.1</v>
      </c>
      <c r="AA354" s="4">
        <f>IF($H354=0,"",VLOOKUP($G354,Data!$G$3:$BA$2935,20,FALSE))</f>
        <v>6.5</v>
      </c>
      <c r="AB354" s="4">
        <f>IF($H354=0,"",VLOOKUP($G354,Data!$G$3:$BA$2935,21,FALSE))</f>
        <v>0.44</v>
      </c>
      <c r="AC354" s="4">
        <f>IF($H354=0,"",VLOOKUP($G354,Data!$G$3:$BA$2935,22,FALSE))</f>
        <v>0.08</v>
      </c>
      <c r="AD354" s="4">
        <f>IF($H354=0,"",VLOOKUP($G354,Data!$G$3:$BA$2935,23,FALSE))</f>
        <v>0.2</v>
      </c>
      <c r="AE354" s="4">
        <f>IF($H354=0,"",VLOOKUP($G354,Data!$G$3:$BA$2935,24,FALSE))</f>
        <v>0.98</v>
      </c>
      <c r="AF354" s="4">
        <f>IF($H354=0,"",VLOOKUP($G354,Data!$G$3:$BA$2935,25,FALSE))</f>
        <v>0.1</v>
      </c>
      <c r="AG354" s="4">
        <f>IF($H354=0,"",VLOOKUP($G354,Data!$G$3:$BA$2935,26,FALSE))</f>
        <v>-0.1</v>
      </c>
      <c r="AH354" s="4" t="str">
        <f>IF($H354=0,"",VLOOKUP($G354,Data!$G$3:$BA$2935,27,FALSE))</f>
        <v>/</v>
      </c>
      <c r="AI354" s="4" t="str">
        <f>IF($H354=0,"",VLOOKUP($G354,Data!$G$3:$BA$2935,28,FALSE))</f>
        <v>/</v>
      </c>
      <c r="AJ354" s="4" t="str">
        <f>IF($H354=0,"",VLOOKUP($G354,Data!$G$3:$BA$2935,29,FALSE))</f>
        <v/>
      </c>
      <c r="AK354" s="4" t="str">
        <f>IF($H354=0,"",VLOOKUP($G354,Data!$G$3:$BA$2935,30,FALSE))</f>
        <v/>
      </c>
      <c r="AL354" s="4" t="str">
        <f>IF($H354=0,"",VLOOKUP($G354,Data!$G$3:$BA$2935,31,FALSE))</f>
        <v/>
      </c>
      <c r="AM354" s="4" t="str">
        <f>IF($H354=0,"",VLOOKUP($G354,Data!$G$3:$BA$2935,32,FALSE))</f>
        <v/>
      </c>
      <c r="AN354" s="4" t="str">
        <f>IF($H354=0,"",VLOOKUP($G354,Data!$G$3:$BA$2935,33,FALSE))</f>
        <v/>
      </c>
      <c r="AO354" s="4" t="str">
        <f>IF($H354=0,"",VLOOKUP($G354,Data!$G$3:$BA$2935,34,FALSE))</f>
        <v/>
      </c>
      <c r="AP354" s="4" t="str">
        <f>IF($H354=0,"",VLOOKUP($G354,Data!$G$3:$BA$2935,35,FALSE))</f>
        <v/>
      </c>
      <c r="AQ354" s="4" t="str">
        <f>IF($H354=0,"",VLOOKUP($G354,Data!$G$3:$BA$2935,36,FALSE))</f>
        <v/>
      </c>
      <c r="AR354" s="4" t="str">
        <f>IF($H354=0,"",VLOOKUP($G354,Data!$G$3:$BA$2935,37,FALSE))</f>
        <v/>
      </c>
      <c r="AS354" s="4" t="str">
        <f>IF($H354=0,"",VLOOKUP($G354,Data!$G$3:$BA$2935,38,FALSE))</f>
        <v/>
      </c>
      <c r="AT354" s="4" t="str">
        <f>IF($H354=0,"",VLOOKUP($G354,Data!$G$3:$BA$2935,39,FALSE))</f>
        <v/>
      </c>
    </row>
    <row r="355" spans="1:46" x14ac:dyDescent="0.25">
      <c r="A355" s="4">
        <f>PSSE!A357</f>
        <v>959371</v>
      </c>
      <c r="B355" s="4" t="str">
        <f>PSSE!B357</f>
        <v>DAKPOKEI</v>
      </c>
      <c r="C355" s="4">
        <f>PSSE!D357</f>
        <v>10.5</v>
      </c>
      <c r="D355" s="4">
        <f>PSSE!E357</f>
        <v>20</v>
      </c>
      <c r="E355" s="4" t="str">
        <f>PSSE!F357</f>
        <v>TD</v>
      </c>
      <c r="F355" s="4">
        <f>PSSE!G357</f>
        <v>1</v>
      </c>
      <c r="G355" s="4" t="str">
        <f t="shared" si="5"/>
        <v>PSS10.520TD1</v>
      </c>
      <c r="H355" s="4">
        <f>COUNTIF(Data!$G$3:$BA$2935,PSS!$G355)</f>
        <v>1</v>
      </c>
      <c r="I355" s="4" t="str">
        <f>IF($H355=0,"",VLOOKUP($G355,Data!$G$3:$BA$2935,2,FALSE))</f>
        <v>'PSS2A'</v>
      </c>
      <c r="J355" s="4">
        <f>PSSE!C357</f>
        <v>1</v>
      </c>
      <c r="K355" s="4">
        <f>IF($H355=0,"",VLOOKUP($G355,Data!$G$3:$BA$2935,4,FALSE))</f>
        <v>1</v>
      </c>
      <c r="L355" s="4">
        <f>IF($H355=0,"",VLOOKUP($G355,Data!$G$3:$BA$2935,5,FALSE))</f>
        <v>0</v>
      </c>
      <c r="M355" s="4">
        <f>IF($H355=0,"",VLOOKUP($G355,Data!$G$3:$BA$2935,6,FALSE))</f>
        <v>3</v>
      </c>
      <c r="N355" s="4">
        <f>IF($H355=0,"",VLOOKUP($G355,Data!$G$3:$BA$2935,7,FALSE))</f>
        <v>0</v>
      </c>
      <c r="O355" s="4">
        <f>IF($H355=0,"",VLOOKUP($G355,Data!$G$3:$BA$2935,8,FALSE))</f>
        <v>5</v>
      </c>
      <c r="P355" s="4">
        <f>IF($H355=0,"",VLOOKUP($G355,Data!$G$3:$BA$2935,9,FALSE))</f>
        <v>1</v>
      </c>
      <c r="Q355" s="4">
        <f>IF($H355=0,"",VLOOKUP($G355,Data!$G$3:$BA$2935,10,FALSE))</f>
        <v>2.5</v>
      </c>
      <c r="R355" s="4">
        <f>IF($H355=0,"",VLOOKUP($G355,Data!$G$3:$BA$2935,11,FALSE))</f>
        <v>2.5</v>
      </c>
      <c r="S355" s="4">
        <f>IF($H355=0,"",VLOOKUP($G355,Data!$G$3:$BA$2935,12,FALSE))</f>
        <v>0</v>
      </c>
      <c r="T355" s="4">
        <f>IF($H355=0,"",VLOOKUP($G355,Data!$G$3:$BA$2935,13,FALSE))</f>
        <v>2.5</v>
      </c>
      <c r="U355" s="4">
        <f>IF($H355=0,"",VLOOKUP($G355,Data!$G$3:$BA$2935,14,FALSE))</f>
        <v>0</v>
      </c>
      <c r="V355" s="4">
        <f>IF($H355=0,"",VLOOKUP($G355,Data!$G$3:$BA$2935,15,FALSE))</f>
        <v>2.5</v>
      </c>
      <c r="W355" s="4">
        <f>IF($H355=0,"",VLOOKUP($G355,Data!$G$3:$BA$2935,16,FALSE))</f>
        <v>0.39</v>
      </c>
      <c r="X355" s="4">
        <f>IF($H355=0,"",VLOOKUP($G355,Data!$G$3:$BA$2935,17,FALSE))</f>
        <v>1</v>
      </c>
      <c r="Y355" s="4">
        <f>IF($H355=0,"",VLOOKUP($G355,Data!$G$3:$BA$2935,18,FALSE))</f>
        <v>0</v>
      </c>
      <c r="Z355" s="4">
        <f>IF($H355=0,"",VLOOKUP($G355,Data!$G$3:$BA$2935,19,FALSE))</f>
        <v>0.1</v>
      </c>
      <c r="AA355" s="4">
        <f>IF($H355=0,"",VLOOKUP($G355,Data!$G$3:$BA$2935,20,FALSE))</f>
        <v>6.5</v>
      </c>
      <c r="AB355" s="4">
        <f>IF($H355=0,"",VLOOKUP($G355,Data!$G$3:$BA$2935,21,FALSE))</f>
        <v>0.44</v>
      </c>
      <c r="AC355" s="4">
        <f>IF($H355=0,"",VLOOKUP($G355,Data!$G$3:$BA$2935,22,FALSE))</f>
        <v>0.08</v>
      </c>
      <c r="AD355" s="4">
        <f>IF($H355=0,"",VLOOKUP($G355,Data!$G$3:$BA$2935,23,FALSE))</f>
        <v>0.2</v>
      </c>
      <c r="AE355" s="4">
        <f>IF($H355=0,"",VLOOKUP($G355,Data!$G$3:$BA$2935,24,FALSE))</f>
        <v>0.98</v>
      </c>
      <c r="AF355" s="4">
        <f>IF($H355=0,"",VLOOKUP($G355,Data!$G$3:$BA$2935,25,FALSE))</f>
        <v>0.1</v>
      </c>
      <c r="AG355" s="4">
        <f>IF($H355=0,"",VLOOKUP($G355,Data!$G$3:$BA$2935,26,FALSE))</f>
        <v>-0.1</v>
      </c>
      <c r="AH355" s="4" t="str">
        <f>IF($H355=0,"",VLOOKUP($G355,Data!$G$3:$BA$2935,27,FALSE))</f>
        <v>/</v>
      </c>
      <c r="AI355" s="4" t="str">
        <f>IF($H355=0,"",VLOOKUP($G355,Data!$G$3:$BA$2935,28,FALSE))</f>
        <v>/</v>
      </c>
      <c r="AJ355" s="4" t="str">
        <f>IF($H355=0,"",VLOOKUP($G355,Data!$G$3:$BA$2935,29,FALSE))</f>
        <v/>
      </c>
      <c r="AK355" s="4" t="str">
        <f>IF($H355=0,"",VLOOKUP($G355,Data!$G$3:$BA$2935,30,FALSE))</f>
        <v/>
      </c>
      <c r="AL355" s="4" t="str">
        <f>IF($H355=0,"",VLOOKUP($G355,Data!$G$3:$BA$2935,31,FALSE))</f>
        <v/>
      </c>
      <c r="AM355" s="4" t="str">
        <f>IF($H355=0,"",VLOOKUP($G355,Data!$G$3:$BA$2935,32,FALSE))</f>
        <v/>
      </c>
      <c r="AN355" s="4" t="str">
        <f>IF($H355=0,"",VLOOKUP($G355,Data!$G$3:$BA$2935,33,FALSE))</f>
        <v/>
      </c>
      <c r="AO355" s="4" t="str">
        <f>IF($H355=0,"",VLOOKUP($G355,Data!$G$3:$BA$2935,34,FALSE))</f>
        <v/>
      </c>
      <c r="AP355" s="4" t="str">
        <f>IF($H355=0,"",VLOOKUP($G355,Data!$G$3:$BA$2935,35,FALSE))</f>
        <v/>
      </c>
      <c r="AQ355" s="4" t="str">
        <f>IF($H355=0,"",VLOOKUP($G355,Data!$G$3:$BA$2935,36,FALSE))</f>
        <v/>
      </c>
      <c r="AR355" s="4" t="str">
        <f>IF($H355=0,"",VLOOKUP($G355,Data!$G$3:$BA$2935,37,FALSE))</f>
        <v/>
      </c>
      <c r="AS355" s="4" t="str">
        <f>IF($H355=0,"",VLOOKUP($G355,Data!$G$3:$BA$2935,38,FALSE))</f>
        <v/>
      </c>
      <c r="AT355" s="4" t="str">
        <f>IF($H355=0,"",VLOOKUP($G355,Data!$G$3:$BA$2935,39,FALSE))</f>
        <v/>
      </c>
    </row>
    <row r="356" spans="1:46" x14ac:dyDescent="0.25">
      <c r="A356" s="4">
        <f>PSSE!A358</f>
        <v>959381</v>
      </c>
      <c r="B356" s="4" t="str">
        <f>PSSE!B358</f>
        <v>DAKDOA</v>
      </c>
      <c r="C356" s="4">
        <f>PSSE!D358</f>
        <v>10.5</v>
      </c>
      <c r="D356" s="4">
        <f>PSSE!E358</f>
        <v>20</v>
      </c>
      <c r="E356" s="4" t="str">
        <f>PSSE!F358</f>
        <v>TD</v>
      </c>
      <c r="F356" s="4">
        <f>PSSE!G358</f>
        <v>1</v>
      </c>
      <c r="G356" s="4" t="str">
        <f t="shared" si="5"/>
        <v>PSS10.520TD1</v>
      </c>
      <c r="H356" s="4">
        <f>COUNTIF(Data!$G$3:$BA$2935,PSS!$G356)</f>
        <v>1</v>
      </c>
      <c r="I356" s="4" t="str">
        <f>IF($H356=0,"",VLOOKUP($G356,Data!$G$3:$BA$2935,2,FALSE))</f>
        <v>'PSS2A'</v>
      </c>
      <c r="J356" s="4">
        <f>PSSE!C358</f>
        <v>1</v>
      </c>
      <c r="K356" s="4">
        <f>IF($H356=0,"",VLOOKUP($G356,Data!$G$3:$BA$2935,4,FALSE))</f>
        <v>1</v>
      </c>
      <c r="L356" s="4">
        <f>IF($H356=0,"",VLOOKUP($G356,Data!$G$3:$BA$2935,5,FALSE))</f>
        <v>0</v>
      </c>
      <c r="M356" s="4">
        <f>IF($H356=0,"",VLOOKUP($G356,Data!$G$3:$BA$2935,6,FALSE))</f>
        <v>3</v>
      </c>
      <c r="N356" s="4">
        <f>IF($H356=0,"",VLOOKUP($G356,Data!$G$3:$BA$2935,7,FALSE))</f>
        <v>0</v>
      </c>
      <c r="O356" s="4">
        <f>IF($H356=0,"",VLOOKUP($G356,Data!$G$3:$BA$2935,8,FALSE))</f>
        <v>5</v>
      </c>
      <c r="P356" s="4">
        <f>IF($H356=0,"",VLOOKUP($G356,Data!$G$3:$BA$2935,9,FALSE))</f>
        <v>1</v>
      </c>
      <c r="Q356" s="4">
        <f>IF($H356=0,"",VLOOKUP($G356,Data!$G$3:$BA$2935,10,FALSE))</f>
        <v>2.5</v>
      </c>
      <c r="R356" s="4">
        <f>IF($H356=0,"",VLOOKUP($G356,Data!$G$3:$BA$2935,11,FALSE))</f>
        <v>2.5</v>
      </c>
      <c r="S356" s="4">
        <f>IF($H356=0,"",VLOOKUP($G356,Data!$G$3:$BA$2935,12,FALSE))</f>
        <v>0</v>
      </c>
      <c r="T356" s="4">
        <f>IF($H356=0,"",VLOOKUP($G356,Data!$G$3:$BA$2935,13,FALSE))</f>
        <v>2.5</v>
      </c>
      <c r="U356" s="4">
        <f>IF($H356=0,"",VLOOKUP($G356,Data!$G$3:$BA$2935,14,FALSE))</f>
        <v>0</v>
      </c>
      <c r="V356" s="4">
        <f>IF($H356=0,"",VLOOKUP($G356,Data!$G$3:$BA$2935,15,FALSE))</f>
        <v>2.5</v>
      </c>
      <c r="W356" s="4">
        <f>IF($H356=0,"",VLOOKUP($G356,Data!$G$3:$BA$2935,16,FALSE))</f>
        <v>0.39</v>
      </c>
      <c r="X356" s="4">
        <f>IF($H356=0,"",VLOOKUP($G356,Data!$G$3:$BA$2935,17,FALSE))</f>
        <v>1</v>
      </c>
      <c r="Y356" s="4">
        <f>IF($H356=0,"",VLOOKUP($G356,Data!$G$3:$BA$2935,18,FALSE))</f>
        <v>0</v>
      </c>
      <c r="Z356" s="4">
        <f>IF($H356=0,"",VLOOKUP($G356,Data!$G$3:$BA$2935,19,FALSE))</f>
        <v>0.1</v>
      </c>
      <c r="AA356" s="4">
        <f>IF($H356=0,"",VLOOKUP($G356,Data!$G$3:$BA$2935,20,FALSE))</f>
        <v>6.5</v>
      </c>
      <c r="AB356" s="4">
        <f>IF($H356=0,"",VLOOKUP($G356,Data!$G$3:$BA$2935,21,FALSE))</f>
        <v>0.44</v>
      </c>
      <c r="AC356" s="4">
        <f>IF($H356=0,"",VLOOKUP($G356,Data!$G$3:$BA$2935,22,FALSE))</f>
        <v>0.08</v>
      </c>
      <c r="AD356" s="4">
        <f>IF($H356=0,"",VLOOKUP($G356,Data!$G$3:$BA$2935,23,FALSE))</f>
        <v>0.2</v>
      </c>
      <c r="AE356" s="4">
        <f>IF($H356=0,"",VLOOKUP($G356,Data!$G$3:$BA$2935,24,FALSE))</f>
        <v>0.98</v>
      </c>
      <c r="AF356" s="4">
        <f>IF($H356=0,"",VLOOKUP($G356,Data!$G$3:$BA$2935,25,FALSE))</f>
        <v>0.1</v>
      </c>
      <c r="AG356" s="4">
        <f>IF($H356=0,"",VLOOKUP($G356,Data!$G$3:$BA$2935,26,FALSE))</f>
        <v>-0.1</v>
      </c>
      <c r="AH356" s="4" t="str">
        <f>IF($H356=0,"",VLOOKUP($G356,Data!$G$3:$BA$2935,27,FALSE))</f>
        <v>/</v>
      </c>
      <c r="AI356" s="4" t="str">
        <f>IF($H356=0,"",VLOOKUP($G356,Data!$G$3:$BA$2935,28,FALSE))</f>
        <v>/</v>
      </c>
      <c r="AJ356" s="4" t="str">
        <f>IF($H356=0,"",VLOOKUP($G356,Data!$G$3:$BA$2935,29,FALSE))</f>
        <v/>
      </c>
      <c r="AK356" s="4" t="str">
        <f>IF($H356=0,"",VLOOKUP($G356,Data!$G$3:$BA$2935,30,FALSE))</f>
        <v/>
      </c>
      <c r="AL356" s="4" t="str">
        <f>IF($H356=0,"",VLOOKUP($G356,Data!$G$3:$BA$2935,31,FALSE))</f>
        <v/>
      </c>
      <c r="AM356" s="4" t="str">
        <f>IF($H356=0,"",VLOOKUP($G356,Data!$G$3:$BA$2935,32,FALSE))</f>
        <v/>
      </c>
      <c r="AN356" s="4" t="str">
        <f>IF($H356=0,"",VLOOKUP($G356,Data!$G$3:$BA$2935,33,FALSE))</f>
        <v/>
      </c>
      <c r="AO356" s="4" t="str">
        <f>IF($H356=0,"",VLOOKUP($G356,Data!$G$3:$BA$2935,34,FALSE))</f>
        <v/>
      </c>
      <c r="AP356" s="4" t="str">
        <f>IF($H356=0,"",VLOOKUP($G356,Data!$G$3:$BA$2935,35,FALSE))</f>
        <v/>
      </c>
      <c r="AQ356" s="4" t="str">
        <f>IF($H356=0,"",VLOOKUP($G356,Data!$G$3:$BA$2935,36,FALSE))</f>
        <v/>
      </c>
      <c r="AR356" s="4" t="str">
        <f>IF($H356=0,"",VLOOKUP($G356,Data!$G$3:$BA$2935,37,FALSE))</f>
        <v/>
      </c>
      <c r="AS356" s="4" t="str">
        <f>IF($H356=0,"",VLOOKUP($G356,Data!$G$3:$BA$2935,38,FALSE))</f>
        <v/>
      </c>
      <c r="AT356" s="4" t="str">
        <f>IF($H356=0,"",VLOOKUP($G356,Data!$G$3:$BA$2935,39,FALSE))</f>
        <v/>
      </c>
    </row>
    <row r="357" spans="1:46" x14ac:dyDescent="0.25">
      <c r="A357" s="4">
        <f>PSSE!A359</f>
        <v>959391</v>
      </c>
      <c r="B357" s="4" t="str">
        <f>PSSE!B359</f>
        <v>DAKMI1_H1</v>
      </c>
      <c r="C357" s="4">
        <f>PSSE!D359</f>
        <v>13.8</v>
      </c>
      <c r="D357" s="4">
        <f>PSSE!E359</f>
        <v>55</v>
      </c>
      <c r="E357" s="4" t="str">
        <f>PSSE!F359</f>
        <v>TD</v>
      </c>
      <c r="F357" s="4">
        <f>PSSE!G359</f>
        <v>1</v>
      </c>
      <c r="G357" s="4" t="str">
        <f t="shared" si="5"/>
        <v>PSS13.855TD1</v>
      </c>
      <c r="H357" s="4">
        <f>COUNTIF(Data!$G$3:$BA$2935,PSS!$G357)</f>
        <v>1</v>
      </c>
      <c r="I357" s="4" t="str">
        <f>IF($H357=0,"",VLOOKUP($G357,Data!$G$3:$BA$2935,2,FALSE))</f>
        <v>'PSS2A'</v>
      </c>
      <c r="J357" s="4">
        <f>PSSE!C359</f>
        <v>1</v>
      </c>
      <c r="K357" s="4">
        <f>IF($H357=0,"",VLOOKUP($G357,Data!$G$3:$BA$2935,4,FALSE))</f>
        <v>1</v>
      </c>
      <c r="L357" s="4">
        <f>IF($H357=0,"",VLOOKUP($G357,Data!$G$3:$BA$2935,5,FALSE))</f>
        <v>0</v>
      </c>
      <c r="M357" s="4">
        <f>IF($H357=0,"",VLOOKUP($G357,Data!$G$3:$BA$2935,6,FALSE))</f>
        <v>3</v>
      </c>
      <c r="N357" s="4">
        <f>IF($H357=0,"",VLOOKUP($G357,Data!$G$3:$BA$2935,7,FALSE))</f>
        <v>0</v>
      </c>
      <c r="O357" s="4">
        <f>IF($H357=0,"",VLOOKUP($G357,Data!$G$3:$BA$2935,8,FALSE))</f>
        <v>5</v>
      </c>
      <c r="P357" s="4">
        <f>IF($H357=0,"",VLOOKUP($G357,Data!$G$3:$BA$2935,9,FALSE))</f>
        <v>1</v>
      </c>
      <c r="Q357" s="4">
        <f>IF($H357=0,"",VLOOKUP($G357,Data!$G$3:$BA$2935,10,FALSE))</f>
        <v>2.5</v>
      </c>
      <c r="R357" s="4">
        <f>IF($H357=0,"",VLOOKUP($G357,Data!$G$3:$BA$2935,11,FALSE))</f>
        <v>2.5</v>
      </c>
      <c r="S357" s="4">
        <f>IF($H357=0,"",VLOOKUP($G357,Data!$G$3:$BA$2935,12,FALSE))</f>
        <v>0</v>
      </c>
      <c r="T357" s="4">
        <f>IF($H357=0,"",VLOOKUP($G357,Data!$G$3:$BA$2935,13,FALSE))</f>
        <v>2.5</v>
      </c>
      <c r="U357" s="4">
        <f>IF($H357=0,"",VLOOKUP($G357,Data!$G$3:$BA$2935,14,FALSE))</f>
        <v>0</v>
      </c>
      <c r="V357" s="4">
        <f>IF($H357=0,"",VLOOKUP($G357,Data!$G$3:$BA$2935,15,FALSE))</f>
        <v>2.5</v>
      </c>
      <c r="W357" s="4">
        <f>IF($H357=0,"",VLOOKUP($G357,Data!$G$3:$BA$2935,16,FALSE))</f>
        <v>0.39</v>
      </c>
      <c r="X357" s="4">
        <f>IF($H357=0,"",VLOOKUP($G357,Data!$G$3:$BA$2935,17,FALSE))</f>
        <v>1</v>
      </c>
      <c r="Y357" s="4">
        <f>IF($H357=0,"",VLOOKUP($G357,Data!$G$3:$BA$2935,18,FALSE))</f>
        <v>0</v>
      </c>
      <c r="Z357" s="4">
        <f>IF($H357=0,"",VLOOKUP($G357,Data!$G$3:$BA$2935,19,FALSE))</f>
        <v>0.1</v>
      </c>
      <c r="AA357" s="4">
        <f>IF($H357=0,"",VLOOKUP($G357,Data!$G$3:$BA$2935,20,FALSE))</f>
        <v>6.5</v>
      </c>
      <c r="AB357" s="4">
        <f>IF($H357=0,"",VLOOKUP($G357,Data!$G$3:$BA$2935,21,FALSE))</f>
        <v>0.44</v>
      </c>
      <c r="AC357" s="4">
        <f>IF($H357=0,"",VLOOKUP($G357,Data!$G$3:$BA$2935,22,FALSE))</f>
        <v>0.08</v>
      </c>
      <c r="AD357" s="4">
        <f>IF($H357=0,"",VLOOKUP($G357,Data!$G$3:$BA$2935,23,FALSE))</f>
        <v>0.2</v>
      </c>
      <c r="AE357" s="4">
        <f>IF($H357=0,"",VLOOKUP($G357,Data!$G$3:$BA$2935,24,FALSE))</f>
        <v>0.98</v>
      </c>
      <c r="AF357" s="4">
        <f>IF($H357=0,"",VLOOKUP($G357,Data!$G$3:$BA$2935,25,FALSE))</f>
        <v>0.1</v>
      </c>
      <c r="AG357" s="4">
        <f>IF($H357=0,"",VLOOKUP($G357,Data!$G$3:$BA$2935,26,FALSE))</f>
        <v>-0.1</v>
      </c>
      <c r="AH357" s="4" t="str">
        <f>IF($H357=0,"",VLOOKUP($G357,Data!$G$3:$BA$2935,27,FALSE))</f>
        <v>/</v>
      </c>
      <c r="AI357" s="4" t="str">
        <f>IF($H357=0,"",VLOOKUP($G357,Data!$G$3:$BA$2935,28,FALSE))</f>
        <v>/</v>
      </c>
      <c r="AJ357" s="4" t="str">
        <f>IF($H357=0,"",VLOOKUP($G357,Data!$G$3:$BA$2935,29,FALSE))</f>
        <v/>
      </c>
      <c r="AK357" s="4" t="str">
        <f>IF($H357=0,"",VLOOKUP($G357,Data!$G$3:$BA$2935,30,FALSE))</f>
        <v/>
      </c>
      <c r="AL357" s="4" t="str">
        <f>IF($H357=0,"",VLOOKUP($G357,Data!$G$3:$BA$2935,31,FALSE))</f>
        <v/>
      </c>
      <c r="AM357" s="4" t="str">
        <f>IF($H357=0,"",VLOOKUP($G357,Data!$G$3:$BA$2935,32,FALSE))</f>
        <v/>
      </c>
      <c r="AN357" s="4" t="str">
        <f>IF($H357=0,"",VLOOKUP($G357,Data!$G$3:$BA$2935,33,FALSE))</f>
        <v/>
      </c>
      <c r="AO357" s="4" t="str">
        <f>IF($H357=0,"",VLOOKUP($G357,Data!$G$3:$BA$2935,34,FALSE))</f>
        <v/>
      </c>
      <c r="AP357" s="4" t="str">
        <f>IF($H357=0,"",VLOOKUP($G357,Data!$G$3:$BA$2935,35,FALSE))</f>
        <v/>
      </c>
      <c r="AQ357" s="4" t="str">
        <f>IF($H357=0,"",VLOOKUP($G357,Data!$G$3:$BA$2935,36,FALSE))</f>
        <v/>
      </c>
      <c r="AR357" s="4" t="str">
        <f>IF($H357=0,"",VLOOKUP($G357,Data!$G$3:$BA$2935,37,FALSE))</f>
        <v/>
      </c>
      <c r="AS357" s="4" t="str">
        <f>IF($H357=0,"",VLOOKUP($G357,Data!$G$3:$BA$2935,38,FALSE))</f>
        <v/>
      </c>
      <c r="AT357" s="4" t="str">
        <f>IF($H357=0,"",VLOOKUP($G357,Data!$G$3:$BA$2935,39,FALSE))</f>
        <v/>
      </c>
    </row>
    <row r="358" spans="1:46" x14ac:dyDescent="0.25">
      <c r="A358" s="4">
        <f>PSSE!A360</f>
        <v>960011</v>
      </c>
      <c r="B358" s="4" t="str">
        <f>PSSE!B360</f>
        <v>YALI_H1</v>
      </c>
      <c r="C358" s="4">
        <f>PSSE!D360</f>
        <v>15.8</v>
      </c>
      <c r="D358" s="4">
        <f>PSSE!E360</f>
        <v>180</v>
      </c>
      <c r="E358" s="4" t="str">
        <f>PSSE!F360</f>
        <v>TD</v>
      </c>
      <c r="F358" s="4">
        <f>PSSE!G360</f>
        <v>1</v>
      </c>
      <c r="G358" s="4" t="str">
        <f t="shared" si="5"/>
        <v>PSS15.8180TD1</v>
      </c>
      <c r="H358" s="4">
        <f>COUNTIF(Data!$G$3:$BA$2935,PSS!$G358)</f>
        <v>1</v>
      </c>
      <c r="I358" s="4" t="str">
        <f>IF($H358=0,"",VLOOKUP($G358,Data!$G$3:$BA$2935,2,FALSE))</f>
        <v>'PSS2A'</v>
      </c>
      <c r="J358" s="4">
        <f>PSSE!C360</f>
        <v>1</v>
      </c>
      <c r="K358" s="4">
        <f>IF($H358=0,"",VLOOKUP($G358,Data!$G$3:$BA$2935,4,FALSE))</f>
        <v>1</v>
      </c>
      <c r="L358" s="4">
        <f>IF($H358=0,"",VLOOKUP($G358,Data!$G$3:$BA$2935,5,FALSE))</f>
        <v>0</v>
      </c>
      <c r="M358" s="4">
        <f>IF($H358=0,"",VLOOKUP($G358,Data!$G$3:$BA$2935,6,FALSE))</f>
        <v>3</v>
      </c>
      <c r="N358" s="4">
        <f>IF($H358=0,"",VLOOKUP($G358,Data!$G$3:$BA$2935,7,FALSE))</f>
        <v>0</v>
      </c>
      <c r="O358" s="4">
        <f>IF($H358=0,"",VLOOKUP($G358,Data!$G$3:$BA$2935,8,FALSE))</f>
        <v>5</v>
      </c>
      <c r="P358" s="4">
        <f>IF($H358=0,"",VLOOKUP($G358,Data!$G$3:$BA$2935,9,FALSE))</f>
        <v>1</v>
      </c>
      <c r="Q358" s="4">
        <f>IF($H358=0,"",VLOOKUP($G358,Data!$G$3:$BA$2935,10,FALSE))</f>
        <v>2.5</v>
      </c>
      <c r="R358" s="4">
        <f>IF($H358=0,"",VLOOKUP($G358,Data!$G$3:$BA$2935,11,FALSE))</f>
        <v>2.5</v>
      </c>
      <c r="S358" s="4">
        <f>IF($H358=0,"",VLOOKUP($G358,Data!$G$3:$BA$2935,12,FALSE))</f>
        <v>0</v>
      </c>
      <c r="T358" s="4">
        <f>IF($H358=0,"",VLOOKUP($G358,Data!$G$3:$BA$2935,13,FALSE))</f>
        <v>2.5</v>
      </c>
      <c r="U358" s="4">
        <f>IF($H358=0,"",VLOOKUP($G358,Data!$G$3:$BA$2935,14,FALSE))</f>
        <v>0</v>
      </c>
      <c r="V358" s="4">
        <f>IF($H358=0,"",VLOOKUP($G358,Data!$G$3:$BA$2935,15,FALSE))</f>
        <v>2.5</v>
      </c>
      <c r="W358" s="4">
        <f>IF($H358=0,"",VLOOKUP($G358,Data!$G$3:$BA$2935,16,FALSE))</f>
        <v>0.39</v>
      </c>
      <c r="X358" s="4">
        <f>IF($H358=0,"",VLOOKUP($G358,Data!$G$3:$BA$2935,17,FALSE))</f>
        <v>1</v>
      </c>
      <c r="Y358" s="4">
        <f>IF($H358=0,"",VLOOKUP($G358,Data!$G$3:$BA$2935,18,FALSE))</f>
        <v>0</v>
      </c>
      <c r="Z358" s="4">
        <f>IF($H358=0,"",VLOOKUP($G358,Data!$G$3:$BA$2935,19,FALSE))</f>
        <v>0.1</v>
      </c>
      <c r="AA358" s="4">
        <f>IF($H358=0,"",VLOOKUP($G358,Data!$G$3:$BA$2935,20,FALSE))</f>
        <v>6.5</v>
      </c>
      <c r="AB358" s="4">
        <f>IF($H358=0,"",VLOOKUP($G358,Data!$G$3:$BA$2935,21,FALSE))</f>
        <v>0.44</v>
      </c>
      <c r="AC358" s="4">
        <f>IF($H358=0,"",VLOOKUP($G358,Data!$G$3:$BA$2935,22,FALSE))</f>
        <v>0.08</v>
      </c>
      <c r="AD358" s="4">
        <f>IF($H358=0,"",VLOOKUP($G358,Data!$G$3:$BA$2935,23,FALSE))</f>
        <v>0.2</v>
      </c>
      <c r="AE358" s="4">
        <f>IF($H358=0,"",VLOOKUP($G358,Data!$G$3:$BA$2935,24,FALSE))</f>
        <v>0.98</v>
      </c>
      <c r="AF358" s="4">
        <f>IF($H358=0,"",VLOOKUP($G358,Data!$G$3:$BA$2935,25,FALSE))</f>
        <v>0.1</v>
      </c>
      <c r="AG358" s="4">
        <f>IF($H358=0,"",VLOOKUP($G358,Data!$G$3:$BA$2935,26,FALSE))</f>
        <v>-0.1</v>
      </c>
      <c r="AH358" s="4" t="str">
        <f>IF($H358=0,"",VLOOKUP($G358,Data!$G$3:$BA$2935,27,FALSE))</f>
        <v>/</v>
      </c>
      <c r="AI358" s="4" t="str">
        <f>IF($H358=0,"",VLOOKUP($G358,Data!$G$3:$BA$2935,28,FALSE))</f>
        <v>/</v>
      </c>
      <c r="AJ358" s="4" t="str">
        <f>IF($H358=0,"",VLOOKUP($G358,Data!$G$3:$BA$2935,29,FALSE))</f>
        <v/>
      </c>
      <c r="AK358" s="4" t="str">
        <f>IF($H358=0,"",VLOOKUP($G358,Data!$G$3:$BA$2935,30,FALSE))</f>
        <v/>
      </c>
      <c r="AL358" s="4" t="str">
        <f>IF($H358=0,"",VLOOKUP($G358,Data!$G$3:$BA$2935,31,FALSE))</f>
        <v/>
      </c>
      <c r="AM358" s="4" t="str">
        <f>IF($H358=0,"",VLOOKUP($G358,Data!$G$3:$BA$2935,32,FALSE))</f>
        <v/>
      </c>
      <c r="AN358" s="4" t="str">
        <f>IF($H358=0,"",VLOOKUP($G358,Data!$G$3:$BA$2935,33,FALSE))</f>
        <v/>
      </c>
      <c r="AO358" s="4" t="str">
        <f>IF($H358=0,"",VLOOKUP($G358,Data!$G$3:$BA$2935,34,FALSE))</f>
        <v/>
      </c>
      <c r="AP358" s="4" t="str">
        <f>IF($H358=0,"",VLOOKUP($G358,Data!$G$3:$BA$2935,35,FALSE))</f>
        <v/>
      </c>
      <c r="AQ358" s="4" t="str">
        <f>IF($H358=0,"",VLOOKUP($G358,Data!$G$3:$BA$2935,36,FALSE))</f>
        <v/>
      </c>
      <c r="AR358" s="4" t="str">
        <f>IF($H358=0,"",VLOOKUP($G358,Data!$G$3:$BA$2935,37,FALSE))</f>
        <v/>
      </c>
      <c r="AS358" s="4" t="str">
        <f>IF($H358=0,"",VLOOKUP($G358,Data!$G$3:$BA$2935,38,FALSE))</f>
        <v/>
      </c>
      <c r="AT358" s="4" t="str">
        <f>IF($H358=0,"",VLOOKUP($G358,Data!$G$3:$BA$2935,39,FALSE))</f>
        <v/>
      </c>
    </row>
    <row r="359" spans="1:46" x14ac:dyDescent="0.25">
      <c r="A359" s="4">
        <f>PSSE!A361</f>
        <v>960012</v>
      </c>
      <c r="B359" s="4" t="str">
        <f>PSSE!B361</f>
        <v>YALI_H2</v>
      </c>
      <c r="C359" s="4">
        <f>PSSE!D361</f>
        <v>15.8</v>
      </c>
      <c r="D359" s="4">
        <f>PSSE!E361</f>
        <v>180</v>
      </c>
      <c r="E359" s="4" t="str">
        <f>PSSE!F361</f>
        <v>TD</v>
      </c>
      <c r="F359" s="4">
        <f>PSSE!G361</f>
        <v>1</v>
      </c>
      <c r="G359" s="4" t="str">
        <f t="shared" si="5"/>
        <v>PSS15.8180TD1</v>
      </c>
      <c r="H359" s="4">
        <f>COUNTIF(Data!$G$3:$BA$2935,PSS!$G359)</f>
        <v>1</v>
      </c>
      <c r="I359" s="4" t="str">
        <f>IF($H359=0,"",VLOOKUP($G359,Data!$G$3:$BA$2935,2,FALSE))</f>
        <v>'PSS2A'</v>
      </c>
      <c r="J359" s="4">
        <f>PSSE!C361</f>
        <v>1</v>
      </c>
      <c r="K359" s="4">
        <f>IF($H359=0,"",VLOOKUP($G359,Data!$G$3:$BA$2935,4,FALSE))</f>
        <v>1</v>
      </c>
      <c r="L359" s="4">
        <f>IF($H359=0,"",VLOOKUP($G359,Data!$G$3:$BA$2935,5,FALSE))</f>
        <v>0</v>
      </c>
      <c r="M359" s="4">
        <f>IF($H359=0,"",VLOOKUP($G359,Data!$G$3:$BA$2935,6,FALSE))</f>
        <v>3</v>
      </c>
      <c r="N359" s="4">
        <f>IF($H359=0,"",VLOOKUP($G359,Data!$G$3:$BA$2935,7,FALSE))</f>
        <v>0</v>
      </c>
      <c r="O359" s="4">
        <f>IF($H359=0,"",VLOOKUP($G359,Data!$G$3:$BA$2935,8,FALSE))</f>
        <v>5</v>
      </c>
      <c r="P359" s="4">
        <f>IF($H359=0,"",VLOOKUP($G359,Data!$G$3:$BA$2935,9,FALSE))</f>
        <v>1</v>
      </c>
      <c r="Q359" s="4">
        <f>IF($H359=0,"",VLOOKUP($G359,Data!$G$3:$BA$2935,10,FALSE))</f>
        <v>2.5</v>
      </c>
      <c r="R359" s="4">
        <f>IF($H359=0,"",VLOOKUP($G359,Data!$G$3:$BA$2935,11,FALSE))</f>
        <v>2.5</v>
      </c>
      <c r="S359" s="4">
        <f>IF($H359=0,"",VLOOKUP($G359,Data!$G$3:$BA$2935,12,FALSE))</f>
        <v>0</v>
      </c>
      <c r="T359" s="4">
        <f>IF($H359=0,"",VLOOKUP($G359,Data!$G$3:$BA$2935,13,FALSE))</f>
        <v>2.5</v>
      </c>
      <c r="U359" s="4">
        <f>IF($H359=0,"",VLOOKUP($G359,Data!$G$3:$BA$2935,14,FALSE))</f>
        <v>0</v>
      </c>
      <c r="V359" s="4">
        <f>IF($H359=0,"",VLOOKUP($G359,Data!$G$3:$BA$2935,15,FALSE))</f>
        <v>2.5</v>
      </c>
      <c r="W359" s="4">
        <f>IF($H359=0,"",VLOOKUP($G359,Data!$G$3:$BA$2935,16,FALSE))</f>
        <v>0.39</v>
      </c>
      <c r="X359" s="4">
        <f>IF($H359=0,"",VLOOKUP($G359,Data!$G$3:$BA$2935,17,FALSE))</f>
        <v>1</v>
      </c>
      <c r="Y359" s="4">
        <f>IF($H359=0,"",VLOOKUP($G359,Data!$G$3:$BA$2935,18,FALSE))</f>
        <v>0</v>
      </c>
      <c r="Z359" s="4">
        <f>IF($H359=0,"",VLOOKUP($G359,Data!$G$3:$BA$2935,19,FALSE))</f>
        <v>0.1</v>
      </c>
      <c r="AA359" s="4">
        <f>IF($H359=0,"",VLOOKUP($G359,Data!$G$3:$BA$2935,20,FALSE))</f>
        <v>6.5</v>
      </c>
      <c r="AB359" s="4">
        <f>IF($H359=0,"",VLOOKUP($G359,Data!$G$3:$BA$2935,21,FALSE))</f>
        <v>0.44</v>
      </c>
      <c r="AC359" s="4">
        <f>IF($H359=0,"",VLOOKUP($G359,Data!$G$3:$BA$2935,22,FALSE))</f>
        <v>0.08</v>
      </c>
      <c r="AD359" s="4">
        <f>IF($H359=0,"",VLOOKUP($G359,Data!$G$3:$BA$2935,23,FALSE))</f>
        <v>0.2</v>
      </c>
      <c r="AE359" s="4">
        <f>IF($H359=0,"",VLOOKUP($G359,Data!$G$3:$BA$2935,24,FALSE))</f>
        <v>0.98</v>
      </c>
      <c r="AF359" s="4">
        <f>IF($H359=0,"",VLOOKUP($G359,Data!$G$3:$BA$2935,25,FALSE))</f>
        <v>0.1</v>
      </c>
      <c r="AG359" s="4">
        <f>IF($H359=0,"",VLOOKUP($G359,Data!$G$3:$BA$2935,26,FALSE))</f>
        <v>-0.1</v>
      </c>
      <c r="AH359" s="4" t="str">
        <f>IF($H359=0,"",VLOOKUP($G359,Data!$G$3:$BA$2935,27,FALSE))</f>
        <v>/</v>
      </c>
      <c r="AI359" s="4" t="str">
        <f>IF($H359=0,"",VLOOKUP($G359,Data!$G$3:$BA$2935,28,FALSE))</f>
        <v>/</v>
      </c>
      <c r="AJ359" s="4" t="str">
        <f>IF($H359=0,"",VLOOKUP($G359,Data!$G$3:$BA$2935,29,FALSE))</f>
        <v/>
      </c>
      <c r="AK359" s="4" t="str">
        <f>IF($H359=0,"",VLOOKUP($G359,Data!$G$3:$BA$2935,30,FALSE))</f>
        <v/>
      </c>
      <c r="AL359" s="4" t="str">
        <f>IF($H359=0,"",VLOOKUP($G359,Data!$G$3:$BA$2935,31,FALSE))</f>
        <v/>
      </c>
      <c r="AM359" s="4" t="str">
        <f>IF($H359=0,"",VLOOKUP($G359,Data!$G$3:$BA$2935,32,FALSE))</f>
        <v/>
      </c>
      <c r="AN359" s="4" t="str">
        <f>IF($H359=0,"",VLOOKUP($G359,Data!$G$3:$BA$2935,33,FALSE))</f>
        <v/>
      </c>
      <c r="AO359" s="4" t="str">
        <f>IF($H359=0,"",VLOOKUP($G359,Data!$G$3:$BA$2935,34,FALSE))</f>
        <v/>
      </c>
      <c r="AP359" s="4" t="str">
        <f>IF($H359=0,"",VLOOKUP($G359,Data!$G$3:$BA$2935,35,FALSE))</f>
        <v/>
      </c>
      <c r="AQ359" s="4" t="str">
        <f>IF($H359=0,"",VLOOKUP($G359,Data!$G$3:$BA$2935,36,FALSE))</f>
        <v/>
      </c>
      <c r="AR359" s="4" t="str">
        <f>IF($H359=0,"",VLOOKUP($G359,Data!$G$3:$BA$2935,37,FALSE))</f>
        <v/>
      </c>
      <c r="AS359" s="4" t="str">
        <f>IF($H359=0,"",VLOOKUP($G359,Data!$G$3:$BA$2935,38,FALSE))</f>
        <v/>
      </c>
      <c r="AT359" s="4" t="str">
        <f>IF($H359=0,"",VLOOKUP($G359,Data!$G$3:$BA$2935,39,FALSE))</f>
        <v/>
      </c>
    </row>
    <row r="360" spans="1:46" x14ac:dyDescent="0.25">
      <c r="A360" s="4">
        <f>PSSE!A362</f>
        <v>960013</v>
      </c>
      <c r="B360" s="4" t="str">
        <f>PSSE!B362</f>
        <v>YALI_H3</v>
      </c>
      <c r="C360" s="4">
        <f>PSSE!D362</f>
        <v>15.8</v>
      </c>
      <c r="D360" s="4">
        <f>PSSE!E362</f>
        <v>180</v>
      </c>
      <c r="E360" s="4" t="str">
        <f>PSSE!F362</f>
        <v>TD</v>
      </c>
      <c r="F360" s="4">
        <f>PSSE!G362</f>
        <v>1</v>
      </c>
      <c r="G360" s="4" t="str">
        <f t="shared" si="5"/>
        <v>PSS15.8180TD1</v>
      </c>
      <c r="H360" s="4">
        <f>COUNTIF(Data!$G$3:$BA$2935,PSS!$G360)</f>
        <v>1</v>
      </c>
      <c r="I360" s="4" t="str">
        <f>IF($H360=0,"",VLOOKUP($G360,Data!$G$3:$BA$2935,2,FALSE))</f>
        <v>'PSS2A'</v>
      </c>
      <c r="J360" s="4">
        <f>PSSE!C362</f>
        <v>1</v>
      </c>
      <c r="K360" s="4">
        <f>IF($H360=0,"",VLOOKUP($G360,Data!$G$3:$BA$2935,4,FALSE))</f>
        <v>1</v>
      </c>
      <c r="L360" s="4">
        <f>IF($H360=0,"",VLOOKUP($G360,Data!$G$3:$BA$2935,5,FALSE))</f>
        <v>0</v>
      </c>
      <c r="M360" s="4">
        <f>IF($H360=0,"",VLOOKUP($G360,Data!$G$3:$BA$2935,6,FALSE))</f>
        <v>3</v>
      </c>
      <c r="N360" s="4">
        <f>IF($H360=0,"",VLOOKUP($G360,Data!$G$3:$BA$2935,7,FALSE))</f>
        <v>0</v>
      </c>
      <c r="O360" s="4">
        <f>IF($H360=0,"",VLOOKUP($G360,Data!$G$3:$BA$2935,8,FALSE))</f>
        <v>5</v>
      </c>
      <c r="P360" s="4">
        <f>IF($H360=0,"",VLOOKUP($G360,Data!$G$3:$BA$2935,9,FALSE))</f>
        <v>1</v>
      </c>
      <c r="Q360" s="4">
        <f>IF($H360=0,"",VLOOKUP($G360,Data!$G$3:$BA$2935,10,FALSE))</f>
        <v>2.5</v>
      </c>
      <c r="R360" s="4">
        <f>IF($H360=0,"",VLOOKUP($G360,Data!$G$3:$BA$2935,11,FALSE))</f>
        <v>2.5</v>
      </c>
      <c r="S360" s="4">
        <f>IF($H360=0,"",VLOOKUP($G360,Data!$G$3:$BA$2935,12,FALSE))</f>
        <v>0</v>
      </c>
      <c r="T360" s="4">
        <f>IF($H360=0,"",VLOOKUP($G360,Data!$G$3:$BA$2935,13,FALSE))</f>
        <v>2.5</v>
      </c>
      <c r="U360" s="4">
        <f>IF($H360=0,"",VLOOKUP($G360,Data!$G$3:$BA$2935,14,FALSE))</f>
        <v>0</v>
      </c>
      <c r="V360" s="4">
        <f>IF($H360=0,"",VLOOKUP($G360,Data!$G$3:$BA$2935,15,FALSE))</f>
        <v>2.5</v>
      </c>
      <c r="W360" s="4">
        <f>IF($H360=0,"",VLOOKUP($G360,Data!$G$3:$BA$2935,16,FALSE))</f>
        <v>0.39</v>
      </c>
      <c r="X360" s="4">
        <f>IF($H360=0,"",VLOOKUP($G360,Data!$G$3:$BA$2935,17,FALSE))</f>
        <v>1</v>
      </c>
      <c r="Y360" s="4">
        <f>IF($H360=0,"",VLOOKUP($G360,Data!$G$3:$BA$2935,18,FALSE))</f>
        <v>0</v>
      </c>
      <c r="Z360" s="4">
        <f>IF($H360=0,"",VLOOKUP($G360,Data!$G$3:$BA$2935,19,FALSE))</f>
        <v>0.1</v>
      </c>
      <c r="AA360" s="4">
        <f>IF($H360=0,"",VLOOKUP($G360,Data!$G$3:$BA$2935,20,FALSE))</f>
        <v>6.5</v>
      </c>
      <c r="AB360" s="4">
        <f>IF($H360=0,"",VLOOKUP($G360,Data!$G$3:$BA$2935,21,FALSE))</f>
        <v>0.44</v>
      </c>
      <c r="AC360" s="4">
        <f>IF($H360=0,"",VLOOKUP($G360,Data!$G$3:$BA$2935,22,FALSE))</f>
        <v>0.08</v>
      </c>
      <c r="AD360" s="4">
        <f>IF($H360=0,"",VLOOKUP($G360,Data!$G$3:$BA$2935,23,FALSE))</f>
        <v>0.2</v>
      </c>
      <c r="AE360" s="4">
        <f>IF($H360=0,"",VLOOKUP($G360,Data!$G$3:$BA$2935,24,FALSE))</f>
        <v>0.98</v>
      </c>
      <c r="AF360" s="4">
        <f>IF($H360=0,"",VLOOKUP($G360,Data!$G$3:$BA$2935,25,FALSE))</f>
        <v>0.1</v>
      </c>
      <c r="AG360" s="4">
        <f>IF($H360=0,"",VLOOKUP($G360,Data!$G$3:$BA$2935,26,FALSE))</f>
        <v>-0.1</v>
      </c>
      <c r="AH360" s="4" t="str">
        <f>IF($H360=0,"",VLOOKUP($G360,Data!$G$3:$BA$2935,27,FALSE))</f>
        <v>/</v>
      </c>
      <c r="AI360" s="4" t="str">
        <f>IF($H360=0,"",VLOOKUP($G360,Data!$G$3:$BA$2935,28,FALSE))</f>
        <v>/</v>
      </c>
      <c r="AJ360" s="4" t="str">
        <f>IF($H360=0,"",VLOOKUP($G360,Data!$G$3:$BA$2935,29,FALSE))</f>
        <v/>
      </c>
      <c r="AK360" s="4" t="str">
        <f>IF($H360=0,"",VLOOKUP($G360,Data!$G$3:$BA$2935,30,FALSE))</f>
        <v/>
      </c>
      <c r="AL360" s="4" t="str">
        <f>IF($H360=0,"",VLOOKUP($G360,Data!$G$3:$BA$2935,31,FALSE))</f>
        <v/>
      </c>
      <c r="AM360" s="4" t="str">
        <f>IF($H360=0,"",VLOOKUP($G360,Data!$G$3:$BA$2935,32,FALSE))</f>
        <v/>
      </c>
      <c r="AN360" s="4" t="str">
        <f>IF($H360=0,"",VLOOKUP($G360,Data!$G$3:$BA$2935,33,FALSE))</f>
        <v/>
      </c>
      <c r="AO360" s="4" t="str">
        <f>IF($H360=0,"",VLOOKUP($G360,Data!$G$3:$BA$2935,34,FALSE))</f>
        <v/>
      </c>
      <c r="AP360" s="4" t="str">
        <f>IF($H360=0,"",VLOOKUP($G360,Data!$G$3:$BA$2935,35,FALSE))</f>
        <v/>
      </c>
      <c r="AQ360" s="4" t="str">
        <f>IF($H360=0,"",VLOOKUP($G360,Data!$G$3:$BA$2935,36,FALSE))</f>
        <v/>
      </c>
      <c r="AR360" s="4" t="str">
        <f>IF($H360=0,"",VLOOKUP($G360,Data!$G$3:$BA$2935,37,FALSE))</f>
        <v/>
      </c>
      <c r="AS360" s="4" t="str">
        <f>IF($H360=0,"",VLOOKUP($G360,Data!$G$3:$BA$2935,38,FALSE))</f>
        <v/>
      </c>
      <c r="AT360" s="4" t="str">
        <f>IF($H360=0,"",VLOOKUP($G360,Data!$G$3:$BA$2935,39,FALSE))</f>
        <v/>
      </c>
    </row>
    <row r="361" spans="1:46" x14ac:dyDescent="0.25">
      <c r="A361" s="4">
        <f>PSSE!A363</f>
        <v>960014</v>
      </c>
      <c r="B361" s="4" t="str">
        <f>PSSE!B363</f>
        <v>YALI_H4</v>
      </c>
      <c r="C361" s="4">
        <f>PSSE!D363</f>
        <v>15.8</v>
      </c>
      <c r="D361" s="4">
        <f>PSSE!E363</f>
        <v>180</v>
      </c>
      <c r="E361" s="4" t="str">
        <f>PSSE!F363</f>
        <v>TD</v>
      </c>
      <c r="F361" s="4">
        <f>PSSE!G363</f>
        <v>1</v>
      </c>
      <c r="G361" s="4" t="str">
        <f t="shared" si="5"/>
        <v>PSS15.8180TD1</v>
      </c>
      <c r="H361" s="4">
        <f>COUNTIF(Data!$G$3:$BA$2935,PSS!$G361)</f>
        <v>1</v>
      </c>
      <c r="I361" s="4" t="str">
        <f>IF($H361=0,"",VLOOKUP($G361,Data!$G$3:$BA$2935,2,FALSE))</f>
        <v>'PSS2A'</v>
      </c>
      <c r="J361" s="4">
        <f>PSSE!C363</f>
        <v>1</v>
      </c>
      <c r="K361" s="4">
        <f>IF($H361=0,"",VLOOKUP($G361,Data!$G$3:$BA$2935,4,FALSE))</f>
        <v>1</v>
      </c>
      <c r="L361" s="4">
        <f>IF($H361=0,"",VLOOKUP($G361,Data!$G$3:$BA$2935,5,FALSE))</f>
        <v>0</v>
      </c>
      <c r="M361" s="4">
        <f>IF($H361=0,"",VLOOKUP($G361,Data!$G$3:$BA$2935,6,FALSE))</f>
        <v>3</v>
      </c>
      <c r="N361" s="4">
        <f>IF($H361=0,"",VLOOKUP($G361,Data!$G$3:$BA$2935,7,FALSE))</f>
        <v>0</v>
      </c>
      <c r="O361" s="4">
        <f>IF($H361=0,"",VLOOKUP($G361,Data!$G$3:$BA$2935,8,FALSE))</f>
        <v>5</v>
      </c>
      <c r="P361" s="4">
        <f>IF($H361=0,"",VLOOKUP($G361,Data!$G$3:$BA$2935,9,FALSE))</f>
        <v>1</v>
      </c>
      <c r="Q361" s="4">
        <f>IF($H361=0,"",VLOOKUP($G361,Data!$G$3:$BA$2935,10,FALSE))</f>
        <v>2.5</v>
      </c>
      <c r="R361" s="4">
        <f>IF($H361=0,"",VLOOKUP($G361,Data!$G$3:$BA$2935,11,FALSE))</f>
        <v>2.5</v>
      </c>
      <c r="S361" s="4">
        <f>IF($H361=0,"",VLOOKUP($G361,Data!$G$3:$BA$2935,12,FALSE))</f>
        <v>0</v>
      </c>
      <c r="T361" s="4">
        <f>IF($H361=0,"",VLOOKUP($G361,Data!$G$3:$BA$2935,13,FALSE))</f>
        <v>2.5</v>
      </c>
      <c r="U361" s="4">
        <f>IF($H361=0,"",VLOOKUP($G361,Data!$G$3:$BA$2935,14,FALSE))</f>
        <v>0</v>
      </c>
      <c r="V361" s="4">
        <f>IF($H361=0,"",VLOOKUP($G361,Data!$G$3:$BA$2935,15,FALSE))</f>
        <v>2.5</v>
      </c>
      <c r="W361" s="4">
        <f>IF($H361=0,"",VLOOKUP($G361,Data!$G$3:$BA$2935,16,FALSE))</f>
        <v>0.39</v>
      </c>
      <c r="X361" s="4">
        <f>IF($H361=0,"",VLOOKUP($G361,Data!$G$3:$BA$2935,17,FALSE))</f>
        <v>1</v>
      </c>
      <c r="Y361" s="4">
        <f>IF($H361=0,"",VLOOKUP($G361,Data!$G$3:$BA$2935,18,FALSE))</f>
        <v>0</v>
      </c>
      <c r="Z361" s="4">
        <f>IF($H361=0,"",VLOOKUP($G361,Data!$G$3:$BA$2935,19,FALSE))</f>
        <v>0.1</v>
      </c>
      <c r="AA361" s="4">
        <f>IF($H361=0,"",VLOOKUP($G361,Data!$G$3:$BA$2935,20,FALSE))</f>
        <v>6.5</v>
      </c>
      <c r="AB361" s="4">
        <f>IF($H361=0,"",VLOOKUP($G361,Data!$G$3:$BA$2935,21,FALSE))</f>
        <v>0.44</v>
      </c>
      <c r="AC361" s="4">
        <f>IF($H361=0,"",VLOOKUP($G361,Data!$G$3:$BA$2935,22,FALSE))</f>
        <v>0.08</v>
      </c>
      <c r="AD361" s="4">
        <f>IF($H361=0,"",VLOOKUP($G361,Data!$G$3:$BA$2935,23,FALSE))</f>
        <v>0.2</v>
      </c>
      <c r="AE361" s="4">
        <f>IF($H361=0,"",VLOOKUP($G361,Data!$G$3:$BA$2935,24,FALSE))</f>
        <v>0.98</v>
      </c>
      <c r="AF361" s="4">
        <f>IF($H361=0,"",VLOOKUP($G361,Data!$G$3:$BA$2935,25,FALSE))</f>
        <v>0.1</v>
      </c>
      <c r="AG361" s="4">
        <f>IF($H361=0,"",VLOOKUP($G361,Data!$G$3:$BA$2935,26,FALSE))</f>
        <v>-0.1</v>
      </c>
      <c r="AH361" s="4" t="str">
        <f>IF($H361=0,"",VLOOKUP($G361,Data!$G$3:$BA$2935,27,FALSE))</f>
        <v>/</v>
      </c>
      <c r="AI361" s="4" t="str">
        <f>IF($H361=0,"",VLOOKUP($G361,Data!$G$3:$BA$2935,28,FALSE))</f>
        <v>/</v>
      </c>
      <c r="AJ361" s="4" t="str">
        <f>IF($H361=0,"",VLOOKUP($G361,Data!$G$3:$BA$2935,29,FALSE))</f>
        <v/>
      </c>
      <c r="AK361" s="4" t="str">
        <f>IF($H361=0,"",VLOOKUP($G361,Data!$G$3:$BA$2935,30,FALSE))</f>
        <v/>
      </c>
      <c r="AL361" s="4" t="str">
        <f>IF($H361=0,"",VLOOKUP($G361,Data!$G$3:$BA$2935,31,FALSE))</f>
        <v/>
      </c>
      <c r="AM361" s="4" t="str">
        <f>IF($H361=0,"",VLOOKUP($G361,Data!$G$3:$BA$2935,32,FALSE))</f>
        <v/>
      </c>
      <c r="AN361" s="4" t="str">
        <f>IF($H361=0,"",VLOOKUP($G361,Data!$G$3:$BA$2935,33,FALSE))</f>
        <v/>
      </c>
      <c r="AO361" s="4" t="str">
        <f>IF($H361=0,"",VLOOKUP($G361,Data!$G$3:$BA$2935,34,FALSE))</f>
        <v/>
      </c>
      <c r="AP361" s="4" t="str">
        <f>IF($H361=0,"",VLOOKUP($G361,Data!$G$3:$BA$2935,35,FALSE))</f>
        <v/>
      </c>
      <c r="AQ361" s="4" t="str">
        <f>IF($H361=0,"",VLOOKUP($G361,Data!$G$3:$BA$2935,36,FALSE))</f>
        <v/>
      </c>
      <c r="AR361" s="4" t="str">
        <f>IF($H361=0,"",VLOOKUP($G361,Data!$G$3:$BA$2935,37,FALSE))</f>
        <v/>
      </c>
      <c r="AS361" s="4" t="str">
        <f>IF($H361=0,"",VLOOKUP($G361,Data!$G$3:$BA$2935,38,FALSE))</f>
        <v/>
      </c>
      <c r="AT361" s="4" t="str">
        <f>IF($H361=0,"",VLOOKUP($G361,Data!$G$3:$BA$2935,39,FALSE))</f>
        <v/>
      </c>
    </row>
    <row r="362" spans="1:46" x14ac:dyDescent="0.25">
      <c r="A362" s="4">
        <f>PSSE!A364</f>
        <v>960021</v>
      </c>
      <c r="B362" s="4" t="str">
        <f>PSSE!B364</f>
        <v>SESAN3_H1</v>
      </c>
      <c r="C362" s="4">
        <f>PSSE!D364</f>
        <v>13.8</v>
      </c>
      <c r="D362" s="4">
        <f>PSSE!E364</f>
        <v>130</v>
      </c>
      <c r="E362" s="4" t="str">
        <f>PSSE!F364</f>
        <v>TD</v>
      </c>
      <c r="F362" s="4">
        <f>PSSE!G364</f>
        <v>1</v>
      </c>
      <c r="G362" s="4" t="str">
        <f t="shared" si="5"/>
        <v>PSS13.8130TD1</v>
      </c>
      <c r="H362" s="4">
        <f>COUNTIF(Data!$G$3:$BA$2935,PSS!$G362)</f>
        <v>1</v>
      </c>
      <c r="I362" s="4" t="str">
        <f>IF($H362=0,"",VLOOKUP($G362,Data!$G$3:$BA$2935,2,FALSE))</f>
        <v>'PSS2A'</v>
      </c>
      <c r="J362" s="4">
        <f>PSSE!C364</f>
        <v>1</v>
      </c>
      <c r="K362" s="4">
        <f>IF($H362=0,"",VLOOKUP($G362,Data!$G$3:$BA$2935,4,FALSE))</f>
        <v>1</v>
      </c>
      <c r="L362" s="4">
        <f>IF($H362=0,"",VLOOKUP($G362,Data!$G$3:$BA$2935,5,FALSE))</f>
        <v>0</v>
      </c>
      <c r="M362" s="4">
        <f>IF($H362=0,"",VLOOKUP($G362,Data!$G$3:$BA$2935,6,FALSE))</f>
        <v>3</v>
      </c>
      <c r="N362" s="4">
        <f>IF($H362=0,"",VLOOKUP($G362,Data!$G$3:$BA$2935,7,FALSE))</f>
        <v>0</v>
      </c>
      <c r="O362" s="4">
        <f>IF($H362=0,"",VLOOKUP($G362,Data!$G$3:$BA$2935,8,FALSE))</f>
        <v>5</v>
      </c>
      <c r="P362" s="4">
        <f>IF($H362=0,"",VLOOKUP($G362,Data!$G$3:$BA$2935,9,FALSE))</f>
        <v>1</v>
      </c>
      <c r="Q362" s="4">
        <f>IF($H362=0,"",VLOOKUP($G362,Data!$G$3:$BA$2935,10,FALSE))</f>
        <v>2.5</v>
      </c>
      <c r="R362" s="4">
        <f>IF($H362=0,"",VLOOKUP($G362,Data!$G$3:$BA$2935,11,FALSE))</f>
        <v>2.5</v>
      </c>
      <c r="S362" s="4">
        <f>IF($H362=0,"",VLOOKUP($G362,Data!$G$3:$BA$2935,12,FALSE))</f>
        <v>0</v>
      </c>
      <c r="T362" s="4">
        <f>IF($H362=0,"",VLOOKUP($G362,Data!$G$3:$BA$2935,13,FALSE))</f>
        <v>2.5</v>
      </c>
      <c r="U362" s="4">
        <f>IF($H362=0,"",VLOOKUP($G362,Data!$G$3:$BA$2935,14,FALSE))</f>
        <v>0</v>
      </c>
      <c r="V362" s="4">
        <f>IF($H362=0,"",VLOOKUP($G362,Data!$G$3:$BA$2935,15,FALSE))</f>
        <v>2.5</v>
      </c>
      <c r="W362" s="4">
        <f>IF($H362=0,"",VLOOKUP($G362,Data!$G$3:$BA$2935,16,FALSE))</f>
        <v>0.39</v>
      </c>
      <c r="X362" s="4">
        <f>IF($H362=0,"",VLOOKUP($G362,Data!$G$3:$BA$2935,17,FALSE))</f>
        <v>1</v>
      </c>
      <c r="Y362" s="4">
        <f>IF($H362=0,"",VLOOKUP($G362,Data!$G$3:$BA$2935,18,FALSE))</f>
        <v>0</v>
      </c>
      <c r="Z362" s="4">
        <f>IF($H362=0,"",VLOOKUP($G362,Data!$G$3:$BA$2935,19,FALSE))</f>
        <v>0.1</v>
      </c>
      <c r="AA362" s="4">
        <f>IF($H362=0,"",VLOOKUP($G362,Data!$G$3:$BA$2935,20,FALSE))</f>
        <v>6.5</v>
      </c>
      <c r="AB362" s="4">
        <f>IF($H362=0,"",VLOOKUP($G362,Data!$G$3:$BA$2935,21,FALSE))</f>
        <v>0.44</v>
      </c>
      <c r="AC362" s="4">
        <f>IF($H362=0,"",VLOOKUP($G362,Data!$G$3:$BA$2935,22,FALSE))</f>
        <v>0.08</v>
      </c>
      <c r="AD362" s="4">
        <f>IF($H362=0,"",VLOOKUP($G362,Data!$G$3:$BA$2935,23,FALSE))</f>
        <v>0.2</v>
      </c>
      <c r="AE362" s="4">
        <f>IF($H362=0,"",VLOOKUP($G362,Data!$G$3:$BA$2935,24,FALSE))</f>
        <v>0.98</v>
      </c>
      <c r="AF362" s="4">
        <f>IF($H362=0,"",VLOOKUP($G362,Data!$G$3:$BA$2935,25,FALSE))</f>
        <v>0.1</v>
      </c>
      <c r="AG362" s="4">
        <f>IF($H362=0,"",VLOOKUP($G362,Data!$G$3:$BA$2935,26,FALSE))</f>
        <v>-0.1</v>
      </c>
      <c r="AH362" s="4" t="str">
        <f>IF($H362=0,"",VLOOKUP($G362,Data!$G$3:$BA$2935,27,FALSE))</f>
        <v>/</v>
      </c>
      <c r="AI362" s="4" t="str">
        <f>IF($H362=0,"",VLOOKUP($G362,Data!$G$3:$BA$2935,28,FALSE))</f>
        <v>/</v>
      </c>
      <c r="AJ362" s="4" t="str">
        <f>IF($H362=0,"",VLOOKUP($G362,Data!$G$3:$BA$2935,29,FALSE))</f>
        <v/>
      </c>
      <c r="AK362" s="4" t="str">
        <f>IF($H362=0,"",VLOOKUP($G362,Data!$G$3:$BA$2935,30,FALSE))</f>
        <v/>
      </c>
      <c r="AL362" s="4" t="str">
        <f>IF($H362=0,"",VLOOKUP($G362,Data!$G$3:$BA$2935,31,FALSE))</f>
        <v/>
      </c>
      <c r="AM362" s="4" t="str">
        <f>IF($H362=0,"",VLOOKUP($G362,Data!$G$3:$BA$2935,32,FALSE))</f>
        <v/>
      </c>
      <c r="AN362" s="4" t="str">
        <f>IF($H362=0,"",VLOOKUP($G362,Data!$G$3:$BA$2935,33,FALSE))</f>
        <v/>
      </c>
      <c r="AO362" s="4" t="str">
        <f>IF($H362=0,"",VLOOKUP($G362,Data!$G$3:$BA$2935,34,FALSE))</f>
        <v/>
      </c>
      <c r="AP362" s="4" t="str">
        <f>IF($H362=0,"",VLOOKUP($G362,Data!$G$3:$BA$2935,35,FALSE))</f>
        <v/>
      </c>
      <c r="AQ362" s="4" t="str">
        <f>IF($H362=0,"",VLOOKUP($G362,Data!$G$3:$BA$2935,36,FALSE))</f>
        <v/>
      </c>
      <c r="AR362" s="4" t="str">
        <f>IF($H362=0,"",VLOOKUP($G362,Data!$G$3:$BA$2935,37,FALSE))</f>
        <v/>
      </c>
      <c r="AS362" s="4" t="str">
        <f>IF($H362=0,"",VLOOKUP($G362,Data!$G$3:$BA$2935,38,FALSE))</f>
        <v/>
      </c>
      <c r="AT362" s="4" t="str">
        <f>IF($H362=0,"",VLOOKUP($G362,Data!$G$3:$BA$2935,39,FALSE))</f>
        <v/>
      </c>
    </row>
    <row r="363" spans="1:46" x14ac:dyDescent="0.25">
      <c r="A363" s="4">
        <f>PSSE!A365</f>
        <v>960022</v>
      </c>
      <c r="B363" s="4" t="str">
        <f>PSSE!B365</f>
        <v>SESAN3_H2</v>
      </c>
      <c r="C363" s="4">
        <f>PSSE!D365</f>
        <v>13.8</v>
      </c>
      <c r="D363" s="4">
        <f>PSSE!E365</f>
        <v>130</v>
      </c>
      <c r="E363" s="4" t="str">
        <f>PSSE!F365</f>
        <v>TD</v>
      </c>
      <c r="F363" s="4">
        <f>PSSE!G365</f>
        <v>1</v>
      </c>
      <c r="G363" s="4" t="str">
        <f t="shared" si="5"/>
        <v>PSS13.8130TD1</v>
      </c>
      <c r="H363" s="4">
        <f>COUNTIF(Data!$G$3:$BA$2935,PSS!$G363)</f>
        <v>1</v>
      </c>
      <c r="I363" s="4" t="str">
        <f>IF($H363=0,"",VLOOKUP($G363,Data!$G$3:$BA$2935,2,FALSE))</f>
        <v>'PSS2A'</v>
      </c>
      <c r="J363" s="4">
        <f>PSSE!C365</f>
        <v>1</v>
      </c>
      <c r="K363" s="4">
        <f>IF($H363=0,"",VLOOKUP($G363,Data!$G$3:$BA$2935,4,FALSE))</f>
        <v>1</v>
      </c>
      <c r="L363" s="4">
        <f>IF($H363=0,"",VLOOKUP($G363,Data!$G$3:$BA$2935,5,FALSE))</f>
        <v>0</v>
      </c>
      <c r="M363" s="4">
        <f>IF($H363=0,"",VLOOKUP($G363,Data!$G$3:$BA$2935,6,FALSE))</f>
        <v>3</v>
      </c>
      <c r="N363" s="4">
        <f>IF($H363=0,"",VLOOKUP($G363,Data!$G$3:$BA$2935,7,FALSE))</f>
        <v>0</v>
      </c>
      <c r="O363" s="4">
        <f>IF($H363=0,"",VLOOKUP($G363,Data!$G$3:$BA$2935,8,FALSE))</f>
        <v>5</v>
      </c>
      <c r="P363" s="4">
        <f>IF($H363=0,"",VLOOKUP($G363,Data!$G$3:$BA$2935,9,FALSE))</f>
        <v>1</v>
      </c>
      <c r="Q363" s="4">
        <f>IF($H363=0,"",VLOOKUP($G363,Data!$G$3:$BA$2935,10,FALSE))</f>
        <v>2.5</v>
      </c>
      <c r="R363" s="4">
        <f>IF($H363=0,"",VLOOKUP($G363,Data!$G$3:$BA$2935,11,FALSE))</f>
        <v>2.5</v>
      </c>
      <c r="S363" s="4">
        <f>IF($H363=0,"",VLOOKUP($G363,Data!$G$3:$BA$2935,12,FALSE))</f>
        <v>0</v>
      </c>
      <c r="T363" s="4">
        <f>IF($H363=0,"",VLOOKUP($G363,Data!$G$3:$BA$2935,13,FALSE))</f>
        <v>2.5</v>
      </c>
      <c r="U363" s="4">
        <f>IF($H363=0,"",VLOOKUP($G363,Data!$G$3:$BA$2935,14,FALSE))</f>
        <v>0</v>
      </c>
      <c r="V363" s="4">
        <f>IF($H363=0,"",VLOOKUP($G363,Data!$G$3:$BA$2935,15,FALSE))</f>
        <v>2.5</v>
      </c>
      <c r="W363" s="4">
        <f>IF($H363=0,"",VLOOKUP($G363,Data!$G$3:$BA$2935,16,FALSE))</f>
        <v>0.39</v>
      </c>
      <c r="X363" s="4">
        <f>IF($H363=0,"",VLOOKUP($G363,Data!$G$3:$BA$2935,17,FALSE))</f>
        <v>1</v>
      </c>
      <c r="Y363" s="4">
        <f>IF($H363=0,"",VLOOKUP($G363,Data!$G$3:$BA$2935,18,FALSE))</f>
        <v>0</v>
      </c>
      <c r="Z363" s="4">
        <f>IF($H363=0,"",VLOOKUP($G363,Data!$G$3:$BA$2935,19,FALSE))</f>
        <v>0.1</v>
      </c>
      <c r="AA363" s="4">
        <f>IF($H363=0,"",VLOOKUP($G363,Data!$G$3:$BA$2935,20,FALSE))</f>
        <v>6.5</v>
      </c>
      <c r="AB363" s="4">
        <f>IF($H363=0,"",VLOOKUP($G363,Data!$G$3:$BA$2935,21,FALSE))</f>
        <v>0.44</v>
      </c>
      <c r="AC363" s="4">
        <f>IF($H363=0,"",VLOOKUP($G363,Data!$G$3:$BA$2935,22,FALSE))</f>
        <v>0.08</v>
      </c>
      <c r="AD363" s="4">
        <f>IF($H363=0,"",VLOOKUP($G363,Data!$G$3:$BA$2935,23,FALSE))</f>
        <v>0.2</v>
      </c>
      <c r="AE363" s="4">
        <f>IF($H363=0,"",VLOOKUP($G363,Data!$G$3:$BA$2935,24,FALSE))</f>
        <v>0.98</v>
      </c>
      <c r="AF363" s="4">
        <f>IF($H363=0,"",VLOOKUP($G363,Data!$G$3:$BA$2935,25,FALSE))</f>
        <v>0.1</v>
      </c>
      <c r="AG363" s="4">
        <f>IF($H363=0,"",VLOOKUP($G363,Data!$G$3:$BA$2935,26,FALSE))</f>
        <v>-0.1</v>
      </c>
      <c r="AH363" s="4" t="str">
        <f>IF($H363=0,"",VLOOKUP($G363,Data!$G$3:$BA$2935,27,FALSE))</f>
        <v>/</v>
      </c>
      <c r="AI363" s="4" t="str">
        <f>IF($H363=0,"",VLOOKUP($G363,Data!$G$3:$BA$2935,28,FALSE))</f>
        <v>/</v>
      </c>
      <c r="AJ363" s="4" t="str">
        <f>IF($H363=0,"",VLOOKUP($G363,Data!$G$3:$BA$2935,29,FALSE))</f>
        <v/>
      </c>
      <c r="AK363" s="4" t="str">
        <f>IF($H363=0,"",VLOOKUP($G363,Data!$G$3:$BA$2935,30,FALSE))</f>
        <v/>
      </c>
      <c r="AL363" s="4" t="str">
        <f>IF($H363=0,"",VLOOKUP($G363,Data!$G$3:$BA$2935,31,FALSE))</f>
        <v/>
      </c>
      <c r="AM363" s="4" t="str">
        <f>IF($H363=0,"",VLOOKUP($G363,Data!$G$3:$BA$2935,32,FALSE))</f>
        <v/>
      </c>
      <c r="AN363" s="4" t="str">
        <f>IF($H363=0,"",VLOOKUP($G363,Data!$G$3:$BA$2935,33,FALSE))</f>
        <v/>
      </c>
      <c r="AO363" s="4" t="str">
        <f>IF($H363=0,"",VLOOKUP($G363,Data!$G$3:$BA$2935,34,FALSE))</f>
        <v/>
      </c>
      <c r="AP363" s="4" t="str">
        <f>IF($H363=0,"",VLOOKUP($G363,Data!$G$3:$BA$2935,35,FALSE))</f>
        <v/>
      </c>
      <c r="AQ363" s="4" t="str">
        <f>IF($H363=0,"",VLOOKUP($G363,Data!$G$3:$BA$2935,36,FALSE))</f>
        <v/>
      </c>
      <c r="AR363" s="4" t="str">
        <f>IF($H363=0,"",VLOOKUP($G363,Data!$G$3:$BA$2935,37,FALSE))</f>
        <v/>
      </c>
      <c r="AS363" s="4" t="str">
        <f>IF($H363=0,"",VLOOKUP($G363,Data!$G$3:$BA$2935,38,FALSE))</f>
        <v/>
      </c>
      <c r="AT363" s="4" t="str">
        <f>IF($H363=0,"",VLOOKUP($G363,Data!$G$3:$BA$2935,39,FALSE))</f>
        <v/>
      </c>
    </row>
    <row r="364" spans="1:46" x14ac:dyDescent="0.25">
      <c r="A364" s="4">
        <f>PSSE!A366</f>
        <v>960031</v>
      </c>
      <c r="B364" s="4" t="str">
        <f>PSSE!B366</f>
        <v>SSAN3A_H1</v>
      </c>
      <c r="C364" s="4">
        <f>PSSE!D366</f>
        <v>10.5</v>
      </c>
      <c r="D364" s="4">
        <f>PSSE!E366</f>
        <v>54</v>
      </c>
      <c r="E364" s="4" t="str">
        <f>PSSE!F366</f>
        <v>TD</v>
      </c>
      <c r="F364" s="4">
        <f>PSSE!G366</f>
        <v>1</v>
      </c>
      <c r="G364" s="4" t="str">
        <f t="shared" si="5"/>
        <v>PSS10.554TD1</v>
      </c>
      <c r="H364" s="4">
        <f>COUNTIF(Data!$G$3:$BA$2935,PSS!$G364)</f>
        <v>1</v>
      </c>
      <c r="I364" s="4" t="str">
        <f>IF($H364=0,"",VLOOKUP($G364,Data!$G$3:$BA$2935,2,FALSE))</f>
        <v>'PSS2A'</v>
      </c>
      <c r="J364" s="4">
        <f>PSSE!C366</f>
        <v>1</v>
      </c>
      <c r="K364" s="4">
        <f>IF($H364=0,"",VLOOKUP($G364,Data!$G$3:$BA$2935,4,FALSE))</f>
        <v>1</v>
      </c>
      <c r="L364" s="4">
        <f>IF($H364=0,"",VLOOKUP($G364,Data!$G$3:$BA$2935,5,FALSE))</f>
        <v>0</v>
      </c>
      <c r="M364" s="4">
        <f>IF($H364=0,"",VLOOKUP($G364,Data!$G$3:$BA$2935,6,FALSE))</f>
        <v>3</v>
      </c>
      <c r="N364" s="4">
        <f>IF($H364=0,"",VLOOKUP($G364,Data!$G$3:$BA$2935,7,FALSE))</f>
        <v>0</v>
      </c>
      <c r="O364" s="4">
        <f>IF($H364=0,"",VLOOKUP($G364,Data!$G$3:$BA$2935,8,FALSE))</f>
        <v>5</v>
      </c>
      <c r="P364" s="4">
        <f>IF($H364=0,"",VLOOKUP($G364,Data!$G$3:$BA$2935,9,FALSE))</f>
        <v>1</v>
      </c>
      <c r="Q364" s="4">
        <f>IF($H364=0,"",VLOOKUP($G364,Data!$G$3:$BA$2935,10,FALSE))</f>
        <v>2.5</v>
      </c>
      <c r="R364" s="4">
        <f>IF($H364=0,"",VLOOKUP($G364,Data!$G$3:$BA$2935,11,FALSE))</f>
        <v>2.5</v>
      </c>
      <c r="S364" s="4">
        <f>IF($H364=0,"",VLOOKUP($G364,Data!$G$3:$BA$2935,12,FALSE))</f>
        <v>0</v>
      </c>
      <c r="T364" s="4">
        <f>IF($H364=0,"",VLOOKUP($G364,Data!$G$3:$BA$2935,13,FALSE))</f>
        <v>2.5</v>
      </c>
      <c r="U364" s="4">
        <f>IF($H364=0,"",VLOOKUP($G364,Data!$G$3:$BA$2935,14,FALSE))</f>
        <v>0</v>
      </c>
      <c r="V364" s="4">
        <f>IF($H364=0,"",VLOOKUP($G364,Data!$G$3:$BA$2935,15,FALSE))</f>
        <v>2.5</v>
      </c>
      <c r="W364" s="4">
        <f>IF($H364=0,"",VLOOKUP($G364,Data!$G$3:$BA$2935,16,FALSE))</f>
        <v>0.39</v>
      </c>
      <c r="X364" s="4">
        <f>IF($H364=0,"",VLOOKUP($G364,Data!$G$3:$BA$2935,17,FALSE))</f>
        <v>1</v>
      </c>
      <c r="Y364" s="4">
        <f>IF($H364=0,"",VLOOKUP($G364,Data!$G$3:$BA$2935,18,FALSE))</f>
        <v>0</v>
      </c>
      <c r="Z364" s="4">
        <f>IF($H364=0,"",VLOOKUP($G364,Data!$G$3:$BA$2935,19,FALSE))</f>
        <v>0.1</v>
      </c>
      <c r="AA364" s="4">
        <f>IF($H364=0,"",VLOOKUP($G364,Data!$G$3:$BA$2935,20,FALSE))</f>
        <v>6.5</v>
      </c>
      <c r="AB364" s="4">
        <f>IF($H364=0,"",VLOOKUP($G364,Data!$G$3:$BA$2935,21,FALSE))</f>
        <v>0.44</v>
      </c>
      <c r="AC364" s="4">
        <f>IF($H364=0,"",VLOOKUP($G364,Data!$G$3:$BA$2935,22,FALSE))</f>
        <v>0.08</v>
      </c>
      <c r="AD364" s="4">
        <f>IF($H364=0,"",VLOOKUP($G364,Data!$G$3:$BA$2935,23,FALSE))</f>
        <v>0.2</v>
      </c>
      <c r="AE364" s="4">
        <f>IF($H364=0,"",VLOOKUP($G364,Data!$G$3:$BA$2935,24,FALSE))</f>
        <v>0.98</v>
      </c>
      <c r="AF364" s="4">
        <f>IF($H364=0,"",VLOOKUP($G364,Data!$G$3:$BA$2935,25,FALSE))</f>
        <v>0.1</v>
      </c>
      <c r="AG364" s="4">
        <f>IF($H364=0,"",VLOOKUP($G364,Data!$G$3:$BA$2935,26,FALSE))</f>
        <v>-0.1</v>
      </c>
      <c r="AH364" s="4" t="str">
        <f>IF($H364=0,"",VLOOKUP($G364,Data!$G$3:$BA$2935,27,FALSE))</f>
        <v>/</v>
      </c>
      <c r="AI364" s="4" t="str">
        <f>IF($H364=0,"",VLOOKUP($G364,Data!$G$3:$BA$2935,28,FALSE))</f>
        <v>/</v>
      </c>
      <c r="AJ364" s="4" t="str">
        <f>IF($H364=0,"",VLOOKUP($G364,Data!$G$3:$BA$2935,29,FALSE))</f>
        <v/>
      </c>
      <c r="AK364" s="4" t="str">
        <f>IF($H364=0,"",VLOOKUP($G364,Data!$G$3:$BA$2935,30,FALSE))</f>
        <v/>
      </c>
      <c r="AL364" s="4" t="str">
        <f>IF($H364=0,"",VLOOKUP($G364,Data!$G$3:$BA$2935,31,FALSE))</f>
        <v/>
      </c>
      <c r="AM364" s="4" t="str">
        <f>IF($H364=0,"",VLOOKUP($G364,Data!$G$3:$BA$2935,32,FALSE))</f>
        <v/>
      </c>
      <c r="AN364" s="4" t="str">
        <f>IF($H364=0,"",VLOOKUP($G364,Data!$G$3:$BA$2935,33,FALSE))</f>
        <v/>
      </c>
      <c r="AO364" s="4" t="str">
        <f>IF($H364=0,"",VLOOKUP($G364,Data!$G$3:$BA$2935,34,FALSE))</f>
        <v/>
      </c>
      <c r="AP364" s="4" t="str">
        <f>IF($H364=0,"",VLOOKUP($G364,Data!$G$3:$BA$2935,35,FALSE))</f>
        <v/>
      </c>
      <c r="AQ364" s="4" t="str">
        <f>IF($H364=0,"",VLOOKUP($G364,Data!$G$3:$BA$2935,36,FALSE))</f>
        <v/>
      </c>
      <c r="AR364" s="4" t="str">
        <f>IF($H364=0,"",VLOOKUP($G364,Data!$G$3:$BA$2935,37,FALSE))</f>
        <v/>
      </c>
      <c r="AS364" s="4" t="str">
        <f>IF($H364=0,"",VLOOKUP($G364,Data!$G$3:$BA$2935,38,FALSE))</f>
        <v/>
      </c>
      <c r="AT364" s="4" t="str">
        <f>IF($H364=0,"",VLOOKUP($G364,Data!$G$3:$BA$2935,39,FALSE))</f>
        <v/>
      </c>
    </row>
    <row r="365" spans="1:46" x14ac:dyDescent="0.25">
      <c r="A365" s="4">
        <f>PSSE!A367</f>
        <v>960032</v>
      </c>
      <c r="B365" s="4" t="str">
        <f>PSSE!B367</f>
        <v>SSAN3A_H2</v>
      </c>
      <c r="C365" s="4">
        <f>PSSE!D367</f>
        <v>10.5</v>
      </c>
      <c r="D365" s="4">
        <f>PSSE!E367</f>
        <v>54</v>
      </c>
      <c r="E365" s="4" t="str">
        <f>PSSE!F367</f>
        <v>TD</v>
      </c>
      <c r="F365" s="4">
        <f>PSSE!G367</f>
        <v>1</v>
      </c>
      <c r="G365" s="4" t="str">
        <f t="shared" si="5"/>
        <v>PSS10.554TD1</v>
      </c>
      <c r="H365" s="4">
        <f>COUNTIF(Data!$G$3:$BA$2935,PSS!$G365)</f>
        <v>1</v>
      </c>
      <c r="I365" s="4" t="str">
        <f>IF($H365=0,"",VLOOKUP($G365,Data!$G$3:$BA$2935,2,FALSE))</f>
        <v>'PSS2A'</v>
      </c>
      <c r="J365" s="4">
        <f>PSSE!C367</f>
        <v>1</v>
      </c>
      <c r="K365" s="4">
        <f>IF($H365=0,"",VLOOKUP($G365,Data!$G$3:$BA$2935,4,FALSE))</f>
        <v>1</v>
      </c>
      <c r="L365" s="4">
        <f>IF($H365=0,"",VLOOKUP($G365,Data!$G$3:$BA$2935,5,FALSE))</f>
        <v>0</v>
      </c>
      <c r="M365" s="4">
        <f>IF($H365=0,"",VLOOKUP($G365,Data!$G$3:$BA$2935,6,FALSE))</f>
        <v>3</v>
      </c>
      <c r="N365" s="4">
        <f>IF($H365=0,"",VLOOKUP($G365,Data!$G$3:$BA$2935,7,FALSE))</f>
        <v>0</v>
      </c>
      <c r="O365" s="4">
        <f>IF($H365=0,"",VLOOKUP($G365,Data!$G$3:$BA$2935,8,FALSE))</f>
        <v>5</v>
      </c>
      <c r="P365" s="4">
        <f>IF($H365=0,"",VLOOKUP($G365,Data!$G$3:$BA$2935,9,FALSE))</f>
        <v>1</v>
      </c>
      <c r="Q365" s="4">
        <f>IF($H365=0,"",VLOOKUP($G365,Data!$G$3:$BA$2935,10,FALSE))</f>
        <v>2.5</v>
      </c>
      <c r="R365" s="4">
        <f>IF($H365=0,"",VLOOKUP($G365,Data!$G$3:$BA$2935,11,FALSE))</f>
        <v>2.5</v>
      </c>
      <c r="S365" s="4">
        <f>IF($H365=0,"",VLOOKUP($G365,Data!$G$3:$BA$2935,12,FALSE))</f>
        <v>0</v>
      </c>
      <c r="T365" s="4">
        <f>IF($H365=0,"",VLOOKUP($G365,Data!$G$3:$BA$2935,13,FALSE))</f>
        <v>2.5</v>
      </c>
      <c r="U365" s="4">
        <f>IF($H365=0,"",VLOOKUP($G365,Data!$G$3:$BA$2935,14,FALSE))</f>
        <v>0</v>
      </c>
      <c r="V365" s="4">
        <f>IF($H365=0,"",VLOOKUP($G365,Data!$G$3:$BA$2935,15,FALSE))</f>
        <v>2.5</v>
      </c>
      <c r="W365" s="4">
        <f>IF($H365=0,"",VLOOKUP($G365,Data!$G$3:$BA$2935,16,FALSE))</f>
        <v>0.39</v>
      </c>
      <c r="X365" s="4">
        <f>IF($H365=0,"",VLOOKUP($G365,Data!$G$3:$BA$2935,17,FALSE))</f>
        <v>1</v>
      </c>
      <c r="Y365" s="4">
        <f>IF($H365=0,"",VLOOKUP($G365,Data!$G$3:$BA$2935,18,FALSE))</f>
        <v>0</v>
      </c>
      <c r="Z365" s="4">
        <f>IF($H365=0,"",VLOOKUP($G365,Data!$G$3:$BA$2935,19,FALSE))</f>
        <v>0.1</v>
      </c>
      <c r="AA365" s="4">
        <f>IF($H365=0,"",VLOOKUP($G365,Data!$G$3:$BA$2935,20,FALSE))</f>
        <v>6.5</v>
      </c>
      <c r="AB365" s="4">
        <f>IF($H365=0,"",VLOOKUP($G365,Data!$G$3:$BA$2935,21,FALSE))</f>
        <v>0.44</v>
      </c>
      <c r="AC365" s="4">
        <f>IF($H365=0,"",VLOOKUP($G365,Data!$G$3:$BA$2935,22,FALSE))</f>
        <v>0.08</v>
      </c>
      <c r="AD365" s="4">
        <f>IF($H365=0,"",VLOOKUP($G365,Data!$G$3:$BA$2935,23,FALSE))</f>
        <v>0.2</v>
      </c>
      <c r="AE365" s="4">
        <f>IF($H365=0,"",VLOOKUP($G365,Data!$G$3:$BA$2935,24,FALSE))</f>
        <v>0.98</v>
      </c>
      <c r="AF365" s="4">
        <f>IF($H365=0,"",VLOOKUP($G365,Data!$G$3:$BA$2935,25,FALSE))</f>
        <v>0.1</v>
      </c>
      <c r="AG365" s="4">
        <f>IF($H365=0,"",VLOOKUP($G365,Data!$G$3:$BA$2935,26,FALSE))</f>
        <v>-0.1</v>
      </c>
      <c r="AH365" s="4" t="str">
        <f>IF($H365=0,"",VLOOKUP($G365,Data!$G$3:$BA$2935,27,FALSE))</f>
        <v>/</v>
      </c>
      <c r="AI365" s="4" t="str">
        <f>IF($H365=0,"",VLOOKUP($G365,Data!$G$3:$BA$2935,28,FALSE))</f>
        <v>/</v>
      </c>
      <c r="AJ365" s="4" t="str">
        <f>IF($H365=0,"",VLOOKUP($G365,Data!$G$3:$BA$2935,29,FALSE))</f>
        <v/>
      </c>
      <c r="AK365" s="4" t="str">
        <f>IF($H365=0,"",VLOOKUP($G365,Data!$G$3:$BA$2935,30,FALSE))</f>
        <v/>
      </c>
      <c r="AL365" s="4" t="str">
        <f>IF($H365=0,"",VLOOKUP($G365,Data!$G$3:$BA$2935,31,FALSE))</f>
        <v/>
      </c>
      <c r="AM365" s="4" t="str">
        <f>IF($H365=0,"",VLOOKUP($G365,Data!$G$3:$BA$2935,32,FALSE))</f>
        <v/>
      </c>
      <c r="AN365" s="4" t="str">
        <f>IF($H365=0,"",VLOOKUP($G365,Data!$G$3:$BA$2935,33,FALSE))</f>
        <v/>
      </c>
      <c r="AO365" s="4" t="str">
        <f>IF($H365=0,"",VLOOKUP($G365,Data!$G$3:$BA$2935,34,FALSE))</f>
        <v/>
      </c>
      <c r="AP365" s="4" t="str">
        <f>IF($H365=0,"",VLOOKUP($G365,Data!$G$3:$BA$2935,35,FALSE))</f>
        <v/>
      </c>
      <c r="AQ365" s="4" t="str">
        <f>IF($H365=0,"",VLOOKUP($G365,Data!$G$3:$BA$2935,36,FALSE))</f>
        <v/>
      </c>
      <c r="AR365" s="4" t="str">
        <f>IF($H365=0,"",VLOOKUP($G365,Data!$G$3:$BA$2935,37,FALSE))</f>
        <v/>
      </c>
      <c r="AS365" s="4" t="str">
        <f>IF($H365=0,"",VLOOKUP($G365,Data!$G$3:$BA$2935,38,FALSE))</f>
        <v/>
      </c>
      <c r="AT365" s="4" t="str">
        <f>IF($H365=0,"",VLOOKUP($G365,Data!$G$3:$BA$2935,39,FALSE))</f>
        <v/>
      </c>
    </row>
    <row r="366" spans="1:46" x14ac:dyDescent="0.25">
      <c r="A366" s="4">
        <f>PSSE!A368</f>
        <v>960041</v>
      </c>
      <c r="B366" s="4" t="str">
        <f>PSSE!B368</f>
        <v>ANKHE_H1</v>
      </c>
      <c r="C366" s="4">
        <f>PSSE!D368</f>
        <v>13.8</v>
      </c>
      <c r="D366" s="4">
        <f>PSSE!E368</f>
        <v>80</v>
      </c>
      <c r="E366" s="4" t="str">
        <f>PSSE!F368</f>
        <v>TD</v>
      </c>
      <c r="F366" s="4">
        <f>PSSE!G368</f>
        <v>1</v>
      </c>
      <c r="G366" s="4" t="str">
        <f t="shared" si="5"/>
        <v>PSS13.880TD1</v>
      </c>
      <c r="H366" s="4">
        <f>COUNTIF(Data!$G$3:$BA$2935,PSS!$G366)</f>
        <v>1</v>
      </c>
      <c r="I366" s="4" t="str">
        <f>IF($H366=0,"",VLOOKUP($G366,Data!$G$3:$BA$2935,2,FALSE))</f>
        <v>'PSS2A'</v>
      </c>
      <c r="J366" s="4">
        <f>PSSE!C368</f>
        <v>1</v>
      </c>
      <c r="K366" s="4">
        <f>IF($H366=0,"",VLOOKUP($G366,Data!$G$3:$BA$2935,4,FALSE))</f>
        <v>1</v>
      </c>
      <c r="L366" s="4">
        <f>IF($H366=0,"",VLOOKUP($G366,Data!$G$3:$BA$2935,5,FALSE))</f>
        <v>0</v>
      </c>
      <c r="M366" s="4">
        <f>IF($H366=0,"",VLOOKUP($G366,Data!$G$3:$BA$2935,6,FALSE))</f>
        <v>3</v>
      </c>
      <c r="N366" s="4">
        <f>IF($H366=0,"",VLOOKUP($G366,Data!$G$3:$BA$2935,7,FALSE))</f>
        <v>0</v>
      </c>
      <c r="O366" s="4">
        <f>IF($H366=0,"",VLOOKUP($G366,Data!$G$3:$BA$2935,8,FALSE))</f>
        <v>5</v>
      </c>
      <c r="P366" s="4">
        <f>IF($H366=0,"",VLOOKUP($G366,Data!$G$3:$BA$2935,9,FALSE))</f>
        <v>1</v>
      </c>
      <c r="Q366" s="4">
        <f>IF($H366=0,"",VLOOKUP($G366,Data!$G$3:$BA$2935,10,FALSE))</f>
        <v>2.5</v>
      </c>
      <c r="R366" s="4">
        <f>IF($H366=0,"",VLOOKUP($G366,Data!$G$3:$BA$2935,11,FALSE))</f>
        <v>2.5</v>
      </c>
      <c r="S366" s="4">
        <f>IF($H366=0,"",VLOOKUP($G366,Data!$G$3:$BA$2935,12,FALSE))</f>
        <v>0</v>
      </c>
      <c r="T366" s="4">
        <f>IF($H366=0,"",VLOOKUP($G366,Data!$G$3:$BA$2935,13,FALSE))</f>
        <v>2.5</v>
      </c>
      <c r="U366" s="4">
        <f>IF($H366=0,"",VLOOKUP($G366,Data!$G$3:$BA$2935,14,FALSE))</f>
        <v>0</v>
      </c>
      <c r="V366" s="4">
        <f>IF($H366=0,"",VLOOKUP($G366,Data!$G$3:$BA$2935,15,FALSE))</f>
        <v>2.5</v>
      </c>
      <c r="W366" s="4">
        <f>IF($H366=0,"",VLOOKUP($G366,Data!$G$3:$BA$2935,16,FALSE))</f>
        <v>0.39</v>
      </c>
      <c r="X366" s="4">
        <f>IF($H366=0,"",VLOOKUP($G366,Data!$G$3:$BA$2935,17,FALSE))</f>
        <v>1</v>
      </c>
      <c r="Y366" s="4">
        <f>IF($H366=0,"",VLOOKUP($G366,Data!$G$3:$BA$2935,18,FALSE))</f>
        <v>0</v>
      </c>
      <c r="Z366" s="4">
        <f>IF($H366=0,"",VLOOKUP($G366,Data!$G$3:$BA$2935,19,FALSE))</f>
        <v>0.1</v>
      </c>
      <c r="AA366" s="4">
        <f>IF($H366=0,"",VLOOKUP($G366,Data!$G$3:$BA$2935,20,FALSE))</f>
        <v>6.5</v>
      </c>
      <c r="AB366" s="4">
        <f>IF($H366=0,"",VLOOKUP($G366,Data!$G$3:$BA$2935,21,FALSE))</f>
        <v>0.44</v>
      </c>
      <c r="AC366" s="4">
        <f>IF($H366=0,"",VLOOKUP($G366,Data!$G$3:$BA$2935,22,FALSE))</f>
        <v>0.08</v>
      </c>
      <c r="AD366" s="4">
        <f>IF($H366=0,"",VLOOKUP($G366,Data!$G$3:$BA$2935,23,FALSE))</f>
        <v>0.2</v>
      </c>
      <c r="AE366" s="4">
        <f>IF($H366=0,"",VLOOKUP($G366,Data!$G$3:$BA$2935,24,FALSE))</f>
        <v>0.98</v>
      </c>
      <c r="AF366" s="4">
        <f>IF($H366=0,"",VLOOKUP($G366,Data!$G$3:$BA$2935,25,FALSE))</f>
        <v>0.1</v>
      </c>
      <c r="AG366" s="4">
        <f>IF($H366=0,"",VLOOKUP($G366,Data!$G$3:$BA$2935,26,FALSE))</f>
        <v>-0.1</v>
      </c>
      <c r="AH366" s="4" t="str">
        <f>IF($H366=0,"",VLOOKUP($G366,Data!$G$3:$BA$2935,27,FALSE))</f>
        <v>/</v>
      </c>
      <c r="AI366" s="4" t="str">
        <f>IF($H366=0,"",VLOOKUP($G366,Data!$G$3:$BA$2935,28,FALSE))</f>
        <v>/</v>
      </c>
      <c r="AJ366" s="4" t="str">
        <f>IF($H366=0,"",VLOOKUP($G366,Data!$G$3:$BA$2935,29,FALSE))</f>
        <v/>
      </c>
      <c r="AK366" s="4" t="str">
        <f>IF($H366=0,"",VLOOKUP($G366,Data!$G$3:$BA$2935,30,FALSE))</f>
        <v/>
      </c>
      <c r="AL366" s="4" t="str">
        <f>IF($H366=0,"",VLOOKUP($G366,Data!$G$3:$BA$2935,31,FALSE))</f>
        <v/>
      </c>
      <c r="AM366" s="4" t="str">
        <f>IF($H366=0,"",VLOOKUP($G366,Data!$G$3:$BA$2935,32,FALSE))</f>
        <v/>
      </c>
      <c r="AN366" s="4" t="str">
        <f>IF($H366=0,"",VLOOKUP($G366,Data!$G$3:$BA$2935,33,FALSE))</f>
        <v/>
      </c>
      <c r="AO366" s="4" t="str">
        <f>IF($H366=0,"",VLOOKUP($G366,Data!$G$3:$BA$2935,34,FALSE))</f>
        <v/>
      </c>
      <c r="AP366" s="4" t="str">
        <f>IF($H366=0,"",VLOOKUP($G366,Data!$G$3:$BA$2935,35,FALSE))</f>
        <v/>
      </c>
      <c r="AQ366" s="4" t="str">
        <f>IF($H366=0,"",VLOOKUP($G366,Data!$G$3:$BA$2935,36,FALSE))</f>
        <v/>
      </c>
      <c r="AR366" s="4" t="str">
        <f>IF($H366=0,"",VLOOKUP($G366,Data!$G$3:$BA$2935,37,FALSE))</f>
        <v/>
      </c>
      <c r="AS366" s="4" t="str">
        <f>IF($H366=0,"",VLOOKUP($G366,Data!$G$3:$BA$2935,38,FALSE))</f>
        <v/>
      </c>
      <c r="AT366" s="4" t="str">
        <f>IF($H366=0,"",VLOOKUP($G366,Data!$G$3:$BA$2935,39,FALSE))</f>
        <v/>
      </c>
    </row>
    <row r="367" spans="1:46" x14ac:dyDescent="0.25">
      <c r="A367" s="4">
        <f>PSSE!A369</f>
        <v>960042</v>
      </c>
      <c r="B367" s="4" t="str">
        <f>PSSE!B369</f>
        <v>ANKHE_H2</v>
      </c>
      <c r="C367" s="4">
        <f>PSSE!D369</f>
        <v>13.8</v>
      </c>
      <c r="D367" s="4">
        <f>PSSE!E369</f>
        <v>80</v>
      </c>
      <c r="E367" s="4" t="str">
        <f>PSSE!F369</f>
        <v>TD</v>
      </c>
      <c r="F367" s="4">
        <f>PSSE!G369</f>
        <v>1</v>
      </c>
      <c r="G367" s="4" t="str">
        <f t="shared" si="5"/>
        <v>PSS13.880TD1</v>
      </c>
      <c r="H367" s="4">
        <f>COUNTIF(Data!$G$3:$BA$2935,PSS!$G367)</f>
        <v>1</v>
      </c>
      <c r="I367" s="4" t="str">
        <f>IF($H367=0,"",VLOOKUP($G367,Data!$G$3:$BA$2935,2,FALSE))</f>
        <v>'PSS2A'</v>
      </c>
      <c r="J367" s="4">
        <f>PSSE!C369</f>
        <v>1</v>
      </c>
      <c r="K367" s="4">
        <f>IF($H367=0,"",VLOOKUP($G367,Data!$G$3:$BA$2935,4,FALSE))</f>
        <v>1</v>
      </c>
      <c r="L367" s="4">
        <f>IF($H367=0,"",VLOOKUP($G367,Data!$G$3:$BA$2935,5,FALSE))</f>
        <v>0</v>
      </c>
      <c r="M367" s="4">
        <f>IF($H367=0,"",VLOOKUP($G367,Data!$G$3:$BA$2935,6,FALSE))</f>
        <v>3</v>
      </c>
      <c r="N367" s="4">
        <f>IF($H367=0,"",VLOOKUP($G367,Data!$G$3:$BA$2935,7,FALSE))</f>
        <v>0</v>
      </c>
      <c r="O367" s="4">
        <f>IF($H367=0,"",VLOOKUP($G367,Data!$G$3:$BA$2935,8,FALSE))</f>
        <v>5</v>
      </c>
      <c r="P367" s="4">
        <f>IF($H367=0,"",VLOOKUP($G367,Data!$G$3:$BA$2935,9,FALSE))</f>
        <v>1</v>
      </c>
      <c r="Q367" s="4">
        <f>IF($H367=0,"",VLOOKUP($G367,Data!$G$3:$BA$2935,10,FALSE))</f>
        <v>2.5</v>
      </c>
      <c r="R367" s="4">
        <f>IF($H367=0,"",VLOOKUP($G367,Data!$G$3:$BA$2935,11,FALSE))</f>
        <v>2.5</v>
      </c>
      <c r="S367" s="4">
        <f>IF($H367=0,"",VLOOKUP($G367,Data!$G$3:$BA$2935,12,FALSE))</f>
        <v>0</v>
      </c>
      <c r="T367" s="4">
        <f>IF($H367=0,"",VLOOKUP($G367,Data!$G$3:$BA$2935,13,FALSE))</f>
        <v>2.5</v>
      </c>
      <c r="U367" s="4">
        <f>IF($H367=0,"",VLOOKUP($G367,Data!$G$3:$BA$2935,14,FALSE))</f>
        <v>0</v>
      </c>
      <c r="V367" s="4">
        <f>IF($H367=0,"",VLOOKUP($G367,Data!$G$3:$BA$2935,15,FALSE))</f>
        <v>2.5</v>
      </c>
      <c r="W367" s="4">
        <f>IF($H367=0,"",VLOOKUP($G367,Data!$G$3:$BA$2935,16,FALSE))</f>
        <v>0.39</v>
      </c>
      <c r="X367" s="4">
        <f>IF($H367=0,"",VLOOKUP($G367,Data!$G$3:$BA$2935,17,FALSE))</f>
        <v>1</v>
      </c>
      <c r="Y367" s="4">
        <f>IF($H367=0,"",VLOOKUP($G367,Data!$G$3:$BA$2935,18,FALSE))</f>
        <v>0</v>
      </c>
      <c r="Z367" s="4">
        <f>IF($H367=0,"",VLOOKUP($G367,Data!$G$3:$BA$2935,19,FALSE))</f>
        <v>0.1</v>
      </c>
      <c r="AA367" s="4">
        <f>IF($H367=0,"",VLOOKUP($G367,Data!$G$3:$BA$2935,20,FALSE))</f>
        <v>6.5</v>
      </c>
      <c r="AB367" s="4">
        <f>IF($H367=0,"",VLOOKUP($G367,Data!$G$3:$BA$2935,21,FALSE))</f>
        <v>0.44</v>
      </c>
      <c r="AC367" s="4">
        <f>IF($H367=0,"",VLOOKUP($G367,Data!$G$3:$BA$2935,22,FALSE))</f>
        <v>0.08</v>
      </c>
      <c r="AD367" s="4">
        <f>IF($H367=0,"",VLOOKUP($G367,Data!$G$3:$BA$2935,23,FALSE))</f>
        <v>0.2</v>
      </c>
      <c r="AE367" s="4">
        <f>IF($H367=0,"",VLOOKUP($G367,Data!$G$3:$BA$2935,24,FALSE))</f>
        <v>0.98</v>
      </c>
      <c r="AF367" s="4">
        <f>IF($H367=0,"",VLOOKUP($G367,Data!$G$3:$BA$2935,25,FALSE))</f>
        <v>0.1</v>
      </c>
      <c r="AG367" s="4">
        <f>IF($H367=0,"",VLOOKUP($G367,Data!$G$3:$BA$2935,26,FALSE))</f>
        <v>-0.1</v>
      </c>
      <c r="AH367" s="4" t="str">
        <f>IF($H367=0,"",VLOOKUP($G367,Data!$G$3:$BA$2935,27,FALSE))</f>
        <v>/</v>
      </c>
      <c r="AI367" s="4" t="str">
        <f>IF($H367=0,"",VLOOKUP($G367,Data!$G$3:$BA$2935,28,FALSE))</f>
        <v>/</v>
      </c>
      <c r="AJ367" s="4" t="str">
        <f>IF($H367=0,"",VLOOKUP($G367,Data!$G$3:$BA$2935,29,FALSE))</f>
        <v/>
      </c>
      <c r="AK367" s="4" t="str">
        <f>IF($H367=0,"",VLOOKUP($G367,Data!$G$3:$BA$2935,30,FALSE))</f>
        <v/>
      </c>
      <c r="AL367" s="4" t="str">
        <f>IF($H367=0,"",VLOOKUP($G367,Data!$G$3:$BA$2935,31,FALSE))</f>
        <v/>
      </c>
      <c r="AM367" s="4" t="str">
        <f>IF($H367=0,"",VLOOKUP($G367,Data!$G$3:$BA$2935,32,FALSE))</f>
        <v/>
      </c>
      <c r="AN367" s="4" t="str">
        <f>IF($H367=0,"",VLOOKUP($G367,Data!$G$3:$BA$2935,33,FALSE))</f>
        <v/>
      </c>
      <c r="AO367" s="4" t="str">
        <f>IF($H367=0,"",VLOOKUP($G367,Data!$G$3:$BA$2935,34,FALSE))</f>
        <v/>
      </c>
      <c r="AP367" s="4" t="str">
        <f>IF($H367=0,"",VLOOKUP($G367,Data!$G$3:$BA$2935,35,FALSE))</f>
        <v/>
      </c>
      <c r="AQ367" s="4" t="str">
        <f>IF($H367=0,"",VLOOKUP($G367,Data!$G$3:$BA$2935,36,FALSE))</f>
        <v/>
      </c>
      <c r="AR367" s="4" t="str">
        <f>IF($H367=0,"",VLOOKUP($G367,Data!$G$3:$BA$2935,37,FALSE))</f>
        <v/>
      </c>
      <c r="AS367" s="4" t="str">
        <f>IF($H367=0,"",VLOOKUP($G367,Data!$G$3:$BA$2935,38,FALSE))</f>
        <v/>
      </c>
      <c r="AT367" s="4" t="str">
        <f>IF($H367=0,"",VLOOKUP($G367,Data!$G$3:$BA$2935,39,FALSE))</f>
        <v/>
      </c>
    </row>
    <row r="368" spans="1:46" x14ac:dyDescent="0.25">
      <c r="A368" s="4">
        <f>PSSE!A370</f>
        <v>960051</v>
      </c>
      <c r="B368" s="4" t="str">
        <f>PSSE!B370</f>
        <v>SESAN4_H1</v>
      </c>
      <c r="C368" s="4">
        <f>PSSE!D370</f>
        <v>11</v>
      </c>
      <c r="D368" s="4">
        <f>PSSE!E370</f>
        <v>120</v>
      </c>
      <c r="E368" s="4" t="str">
        <f>PSSE!F370</f>
        <v>TD</v>
      </c>
      <c r="F368" s="4">
        <f>PSSE!G370</f>
        <v>1</v>
      </c>
      <c r="G368" s="4" t="str">
        <f t="shared" si="5"/>
        <v>PSS11120TD1</v>
      </c>
      <c r="H368" s="4">
        <f>COUNTIF(Data!$G$3:$BA$2935,PSS!$G368)</f>
        <v>1</v>
      </c>
      <c r="I368" s="4" t="str">
        <f>IF($H368=0,"",VLOOKUP($G368,Data!$G$3:$BA$2935,2,FALSE))</f>
        <v>'PSS2A'</v>
      </c>
      <c r="J368" s="4">
        <f>PSSE!C370</f>
        <v>1</v>
      </c>
      <c r="K368" s="4">
        <f>IF($H368=0,"",VLOOKUP($G368,Data!$G$3:$BA$2935,4,FALSE))</f>
        <v>1</v>
      </c>
      <c r="L368" s="4">
        <f>IF($H368=0,"",VLOOKUP($G368,Data!$G$3:$BA$2935,5,FALSE))</f>
        <v>0</v>
      </c>
      <c r="M368" s="4">
        <f>IF($H368=0,"",VLOOKUP($G368,Data!$G$3:$BA$2935,6,FALSE))</f>
        <v>3</v>
      </c>
      <c r="N368" s="4">
        <f>IF($H368=0,"",VLOOKUP($G368,Data!$G$3:$BA$2935,7,FALSE))</f>
        <v>0</v>
      </c>
      <c r="O368" s="4">
        <f>IF($H368=0,"",VLOOKUP($G368,Data!$G$3:$BA$2935,8,FALSE))</f>
        <v>5</v>
      </c>
      <c r="P368" s="4">
        <f>IF($H368=0,"",VLOOKUP($G368,Data!$G$3:$BA$2935,9,FALSE))</f>
        <v>1</v>
      </c>
      <c r="Q368" s="4">
        <f>IF($H368=0,"",VLOOKUP($G368,Data!$G$3:$BA$2935,10,FALSE))</f>
        <v>2.5</v>
      </c>
      <c r="R368" s="4">
        <f>IF($H368=0,"",VLOOKUP($G368,Data!$G$3:$BA$2935,11,FALSE))</f>
        <v>2.5</v>
      </c>
      <c r="S368" s="4">
        <f>IF($H368=0,"",VLOOKUP($G368,Data!$G$3:$BA$2935,12,FALSE))</f>
        <v>0</v>
      </c>
      <c r="T368" s="4">
        <f>IF($H368=0,"",VLOOKUP($G368,Data!$G$3:$BA$2935,13,FALSE))</f>
        <v>2.5</v>
      </c>
      <c r="U368" s="4">
        <f>IF($H368=0,"",VLOOKUP($G368,Data!$G$3:$BA$2935,14,FALSE))</f>
        <v>0</v>
      </c>
      <c r="V368" s="4">
        <f>IF($H368=0,"",VLOOKUP($G368,Data!$G$3:$BA$2935,15,FALSE))</f>
        <v>2.5</v>
      </c>
      <c r="W368" s="4">
        <f>IF($H368=0,"",VLOOKUP($G368,Data!$G$3:$BA$2935,16,FALSE))</f>
        <v>0.39</v>
      </c>
      <c r="X368" s="4">
        <f>IF($H368=0,"",VLOOKUP($G368,Data!$G$3:$BA$2935,17,FALSE))</f>
        <v>1</v>
      </c>
      <c r="Y368" s="4">
        <f>IF($H368=0,"",VLOOKUP($G368,Data!$G$3:$BA$2935,18,FALSE))</f>
        <v>0</v>
      </c>
      <c r="Z368" s="4">
        <f>IF($H368=0,"",VLOOKUP($G368,Data!$G$3:$BA$2935,19,FALSE))</f>
        <v>0.1</v>
      </c>
      <c r="AA368" s="4">
        <f>IF($H368=0,"",VLOOKUP($G368,Data!$G$3:$BA$2935,20,FALSE))</f>
        <v>6.5</v>
      </c>
      <c r="AB368" s="4">
        <f>IF($H368=0,"",VLOOKUP($G368,Data!$G$3:$BA$2935,21,FALSE))</f>
        <v>0.44</v>
      </c>
      <c r="AC368" s="4">
        <f>IF($H368=0,"",VLOOKUP($G368,Data!$G$3:$BA$2935,22,FALSE))</f>
        <v>0.08</v>
      </c>
      <c r="AD368" s="4">
        <f>IF($H368=0,"",VLOOKUP($G368,Data!$G$3:$BA$2935,23,FALSE))</f>
        <v>0.2</v>
      </c>
      <c r="AE368" s="4">
        <f>IF($H368=0,"",VLOOKUP($G368,Data!$G$3:$BA$2935,24,FALSE))</f>
        <v>0.98</v>
      </c>
      <c r="AF368" s="4">
        <f>IF($H368=0,"",VLOOKUP($G368,Data!$G$3:$BA$2935,25,FALSE))</f>
        <v>0.1</v>
      </c>
      <c r="AG368" s="4">
        <f>IF($H368=0,"",VLOOKUP($G368,Data!$G$3:$BA$2935,26,FALSE))</f>
        <v>-0.1</v>
      </c>
      <c r="AH368" s="4" t="str">
        <f>IF($H368=0,"",VLOOKUP($G368,Data!$G$3:$BA$2935,27,FALSE))</f>
        <v>/</v>
      </c>
      <c r="AI368" s="4" t="str">
        <f>IF($H368=0,"",VLOOKUP($G368,Data!$G$3:$BA$2935,28,FALSE))</f>
        <v>/</v>
      </c>
      <c r="AJ368" s="4" t="str">
        <f>IF($H368=0,"",VLOOKUP($G368,Data!$G$3:$BA$2935,29,FALSE))</f>
        <v/>
      </c>
      <c r="AK368" s="4" t="str">
        <f>IF($H368=0,"",VLOOKUP($G368,Data!$G$3:$BA$2935,30,FALSE))</f>
        <v/>
      </c>
      <c r="AL368" s="4" t="str">
        <f>IF($H368=0,"",VLOOKUP($G368,Data!$G$3:$BA$2935,31,FALSE))</f>
        <v/>
      </c>
      <c r="AM368" s="4" t="str">
        <f>IF($H368=0,"",VLOOKUP($G368,Data!$G$3:$BA$2935,32,FALSE))</f>
        <v/>
      </c>
      <c r="AN368" s="4" t="str">
        <f>IF($H368=0,"",VLOOKUP($G368,Data!$G$3:$BA$2935,33,FALSE))</f>
        <v/>
      </c>
      <c r="AO368" s="4" t="str">
        <f>IF($H368=0,"",VLOOKUP($G368,Data!$G$3:$BA$2935,34,FALSE))</f>
        <v/>
      </c>
      <c r="AP368" s="4" t="str">
        <f>IF($H368=0,"",VLOOKUP($G368,Data!$G$3:$BA$2935,35,FALSE))</f>
        <v/>
      </c>
      <c r="AQ368" s="4" t="str">
        <f>IF($H368=0,"",VLOOKUP($G368,Data!$G$3:$BA$2935,36,FALSE))</f>
        <v/>
      </c>
      <c r="AR368" s="4" t="str">
        <f>IF($H368=0,"",VLOOKUP($G368,Data!$G$3:$BA$2935,37,FALSE))</f>
        <v/>
      </c>
      <c r="AS368" s="4" t="str">
        <f>IF($H368=0,"",VLOOKUP($G368,Data!$G$3:$BA$2935,38,FALSE))</f>
        <v/>
      </c>
      <c r="AT368" s="4" t="str">
        <f>IF($H368=0,"",VLOOKUP($G368,Data!$G$3:$BA$2935,39,FALSE))</f>
        <v/>
      </c>
    </row>
    <row r="369" spans="1:46" x14ac:dyDescent="0.25">
      <c r="A369" s="4">
        <f>PSSE!A371</f>
        <v>960052</v>
      </c>
      <c r="B369" s="4" t="str">
        <f>PSSE!B371</f>
        <v>SESAN4_H2</v>
      </c>
      <c r="C369" s="4">
        <f>PSSE!D371</f>
        <v>11</v>
      </c>
      <c r="D369" s="4">
        <f>PSSE!E371</f>
        <v>120</v>
      </c>
      <c r="E369" s="4" t="str">
        <f>PSSE!F371</f>
        <v>TD</v>
      </c>
      <c r="F369" s="4">
        <f>PSSE!G371</f>
        <v>1</v>
      </c>
      <c r="G369" s="4" t="str">
        <f t="shared" si="5"/>
        <v>PSS11120TD1</v>
      </c>
      <c r="H369" s="4">
        <f>COUNTIF(Data!$G$3:$BA$2935,PSS!$G369)</f>
        <v>1</v>
      </c>
      <c r="I369" s="4" t="str">
        <f>IF($H369=0,"",VLOOKUP($G369,Data!$G$3:$BA$2935,2,FALSE))</f>
        <v>'PSS2A'</v>
      </c>
      <c r="J369" s="4">
        <f>PSSE!C371</f>
        <v>1</v>
      </c>
      <c r="K369" s="4">
        <f>IF($H369=0,"",VLOOKUP($G369,Data!$G$3:$BA$2935,4,FALSE))</f>
        <v>1</v>
      </c>
      <c r="L369" s="4">
        <f>IF($H369=0,"",VLOOKUP($G369,Data!$G$3:$BA$2935,5,FALSE))</f>
        <v>0</v>
      </c>
      <c r="M369" s="4">
        <f>IF($H369=0,"",VLOOKUP($G369,Data!$G$3:$BA$2935,6,FALSE))</f>
        <v>3</v>
      </c>
      <c r="N369" s="4">
        <f>IF($H369=0,"",VLOOKUP($G369,Data!$G$3:$BA$2935,7,FALSE))</f>
        <v>0</v>
      </c>
      <c r="O369" s="4">
        <f>IF($H369=0,"",VLOOKUP($G369,Data!$G$3:$BA$2935,8,FALSE))</f>
        <v>5</v>
      </c>
      <c r="P369" s="4">
        <f>IF($H369=0,"",VLOOKUP($G369,Data!$G$3:$BA$2935,9,FALSE))</f>
        <v>1</v>
      </c>
      <c r="Q369" s="4">
        <f>IF($H369=0,"",VLOOKUP($G369,Data!$G$3:$BA$2935,10,FALSE))</f>
        <v>2.5</v>
      </c>
      <c r="R369" s="4">
        <f>IF($H369=0,"",VLOOKUP($G369,Data!$G$3:$BA$2935,11,FALSE))</f>
        <v>2.5</v>
      </c>
      <c r="S369" s="4">
        <f>IF($H369=0,"",VLOOKUP($G369,Data!$G$3:$BA$2935,12,FALSE))</f>
        <v>0</v>
      </c>
      <c r="T369" s="4">
        <f>IF($H369=0,"",VLOOKUP($G369,Data!$G$3:$BA$2935,13,FALSE))</f>
        <v>2.5</v>
      </c>
      <c r="U369" s="4">
        <f>IF($H369=0,"",VLOOKUP($G369,Data!$G$3:$BA$2935,14,FALSE))</f>
        <v>0</v>
      </c>
      <c r="V369" s="4">
        <f>IF($H369=0,"",VLOOKUP($G369,Data!$G$3:$BA$2935,15,FALSE))</f>
        <v>2.5</v>
      </c>
      <c r="W369" s="4">
        <f>IF($H369=0,"",VLOOKUP($G369,Data!$G$3:$BA$2935,16,FALSE))</f>
        <v>0.39</v>
      </c>
      <c r="X369" s="4">
        <f>IF($H369=0,"",VLOOKUP($G369,Data!$G$3:$BA$2935,17,FALSE))</f>
        <v>1</v>
      </c>
      <c r="Y369" s="4">
        <f>IF($H369=0,"",VLOOKUP($G369,Data!$G$3:$BA$2935,18,FALSE))</f>
        <v>0</v>
      </c>
      <c r="Z369" s="4">
        <f>IF($H369=0,"",VLOOKUP($G369,Data!$G$3:$BA$2935,19,FALSE))</f>
        <v>0.1</v>
      </c>
      <c r="AA369" s="4">
        <f>IF($H369=0,"",VLOOKUP($G369,Data!$G$3:$BA$2935,20,FALSE))</f>
        <v>6.5</v>
      </c>
      <c r="AB369" s="4">
        <f>IF($H369=0,"",VLOOKUP($G369,Data!$G$3:$BA$2935,21,FALSE))</f>
        <v>0.44</v>
      </c>
      <c r="AC369" s="4">
        <f>IF($H369=0,"",VLOOKUP($G369,Data!$G$3:$BA$2935,22,FALSE))</f>
        <v>0.08</v>
      </c>
      <c r="AD369" s="4">
        <f>IF($H369=0,"",VLOOKUP($G369,Data!$G$3:$BA$2935,23,FALSE))</f>
        <v>0.2</v>
      </c>
      <c r="AE369" s="4">
        <f>IF($H369=0,"",VLOOKUP($G369,Data!$G$3:$BA$2935,24,FALSE))</f>
        <v>0.98</v>
      </c>
      <c r="AF369" s="4">
        <f>IF($H369=0,"",VLOOKUP($G369,Data!$G$3:$BA$2935,25,FALSE))</f>
        <v>0.1</v>
      </c>
      <c r="AG369" s="4">
        <f>IF($H369=0,"",VLOOKUP($G369,Data!$G$3:$BA$2935,26,FALSE))</f>
        <v>-0.1</v>
      </c>
      <c r="AH369" s="4" t="str">
        <f>IF($H369=0,"",VLOOKUP($G369,Data!$G$3:$BA$2935,27,FALSE))</f>
        <v>/</v>
      </c>
      <c r="AI369" s="4" t="str">
        <f>IF($H369=0,"",VLOOKUP($G369,Data!$G$3:$BA$2935,28,FALSE))</f>
        <v>/</v>
      </c>
      <c r="AJ369" s="4" t="str">
        <f>IF($H369=0,"",VLOOKUP($G369,Data!$G$3:$BA$2935,29,FALSE))</f>
        <v/>
      </c>
      <c r="AK369" s="4" t="str">
        <f>IF($H369=0,"",VLOOKUP($G369,Data!$G$3:$BA$2935,30,FALSE))</f>
        <v/>
      </c>
      <c r="AL369" s="4" t="str">
        <f>IF($H369=0,"",VLOOKUP($G369,Data!$G$3:$BA$2935,31,FALSE))</f>
        <v/>
      </c>
      <c r="AM369" s="4" t="str">
        <f>IF($H369=0,"",VLOOKUP($G369,Data!$G$3:$BA$2935,32,FALSE))</f>
        <v/>
      </c>
      <c r="AN369" s="4" t="str">
        <f>IF($H369=0,"",VLOOKUP($G369,Data!$G$3:$BA$2935,33,FALSE))</f>
        <v/>
      </c>
      <c r="AO369" s="4" t="str">
        <f>IF($H369=0,"",VLOOKUP($G369,Data!$G$3:$BA$2935,34,FALSE))</f>
        <v/>
      </c>
      <c r="AP369" s="4" t="str">
        <f>IF($H369=0,"",VLOOKUP($G369,Data!$G$3:$BA$2935,35,FALSE))</f>
        <v/>
      </c>
      <c r="AQ369" s="4" t="str">
        <f>IF($H369=0,"",VLOOKUP($G369,Data!$G$3:$BA$2935,36,FALSE))</f>
        <v/>
      </c>
      <c r="AR369" s="4" t="str">
        <f>IF($H369=0,"",VLOOKUP($G369,Data!$G$3:$BA$2935,37,FALSE))</f>
        <v/>
      </c>
      <c r="AS369" s="4" t="str">
        <f>IF($H369=0,"",VLOOKUP($G369,Data!$G$3:$BA$2935,38,FALSE))</f>
        <v/>
      </c>
      <c r="AT369" s="4" t="str">
        <f>IF($H369=0,"",VLOOKUP($G369,Data!$G$3:$BA$2935,39,FALSE))</f>
        <v/>
      </c>
    </row>
    <row r="370" spans="1:46" x14ac:dyDescent="0.25">
      <c r="A370" s="4">
        <f>PSSE!A372</f>
        <v>960053</v>
      </c>
      <c r="B370" s="4" t="str">
        <f>PSSE!B372</f>
        <v>SESAN4_H3</v>
      </c>
      <c r="C370" s="4">
        <f>PSSE!D372</f>
        <v>11</v>
      </c>
      <c r="D370" s="4">
        <f>PSSE!E372</f>
        <v>120</v>
      </c>
      <c r="E370" s="4" t="str">
        <f>PSSE!F372</f>
        <v>TD</v>
      </c>
      <c r="F370" s="4">
        <f>PSSE!G372</f>
        <v>1</v>
      </c>
      <c r="G370" s="4" t="str">
        <f t="shared" si="5"/>
        <v>PSS11120TD1</v>
      </c>
      <c r="H370" s="4">
        <f>COUNTIF(Data!$G$3:$BA$2935,PSS!$G370)</f>
        <v>1</v>
      </c>
      <c r="I370" s="4" t="str">
        <f>IF($H370=0,"",VLOOKUP($G370,Data!$G$3:$BA$2935,2,FALSE))</f>
        <v>'PSS2A'</v>
      </c>
      <c r="J370" s="4">
        <f>PSSE!C372</f>
        <v>1</v>
      </c>
      <c r="K370" s="4">
        <f>IF($H370=0,"",VLOOKUP($G370,Data!$G$3:$BA$2935,4,FALSE))</f>
        <v>1</v>
      </c>
      <c r="L370" s="4">
        <f>IF($H370=0,"",VLOOKUP($G370,Data!$G$3:$BA$2935,5,FALSE))</f>
        <v>0</v>
      </c>
      <c r="M370" s="4">
        <f>IF($H370=0,"",VLOOKUP($G370,Data!$G$3:$BA$2935,6,FALSE))</f>
        <v>3</v>
      </c>
      <c r="N370" s="4">
        <f>IF($H370=0,"",VLOOKUP($G370,Data!$G$3:$BA$2935,7,FALSE))</f>
        <v>0</v>
      </c>
      <c r="O370" s="4">
        <f>IF($H370=0,"",VLOOKUP($G370,Data!$G$3:$BA$2935,8,FALSE))</f>
        <v>5</v>
      </c>
      <c r="P370" s="4">
        <f>IF($H370=0,"",VLOOKUP($G370,Data!$G$3:$BA$2935,9,FALSE))</f>
        <v>1</v>
      </c>
      <c r="Q370" s="4">
        <f>IF($H370=0,"",VLOOKUP($G370,Data!$G$3:$BA$2935,10,FALSE))</f>
        <v>2.5</v>
      </c>
      <c r="R370" s="4">
        <f>IF($H370=0,"",VLOOKUP($G370,Data!$G$3:$BA$2935,11,FALSE))</f>
        <v>2.5</v>
      </c>
      <c r="S370" s="4">
        <f>IF($H370=0,"",VLOOKUP($G370,Data!$G$3:$BA$2935,12,FALSE))</f>
        <v>0</v>
      </c>
      <c r="T370" s="4">
        <f>IF($H370=0,"",VLOOKUP($G370,Data!$G$3:$BA$2935,13,FALSE))</f>
        <v>2.5</v>
      </c>
      <c r="U370" s="4">
        <f>IF($H370=0,"",VLOOKUP($G370,Data!$G$3:$BA$2935,14,FALSE))</f>
        <v>0</v>
      </c>
      <c r="V370" s="4">
        <f>IF($H370=0,"",VLOOKUP($G370,Data!$G$3:$BA$2935,15,FALSE))</f>
        <v>2.5</v>
      </c>
      <c r="W370" s="4">
        <f>IF($H370=0,"",VLOOKUP($G370,Data!$G$3:$BA$2935,16,FALSE))</f>
        <v>0.39</v>
      </c>
      <c r="X370" s="4">
        <f>IF($H370=0,"",VLOOKUP($G370,Data!$G$3:$BA$2935,17,FALSE))</f>
        <v>1</v>
      </c>
      <c r="Y370" s="4">
        <f>IF($H370=0,"",VLOOKUP($G370,Data!$G$3:$BA$2935,18,FALSE))</f>
        <v>0</v>
      </c>
      <c r="Z370" s="4">
        <f>IF($H370=0,"",VLOOKUP($G370,Data!$G$3:$BA$2935,19,FALSE))</f>
        <v>0.1</v>
      </c>
      <c r="AA370" s="4">
        <f>IF($H370=0,"",VLOOKUP($G370,Data!$G$3:$BA$2935,20,FALSE))</f>
        <v>6.5</v>
      </c>
      <c r="AB370" s="4">
        <f>IF($H370=0,"",VLOOKUP($G370,Data!$G$3:$BA$2935,21,FALSE))</f>
        <v>0.44</v>
      </c>
      <c r="AC370" s="4">
        <f>IF($H370=0,"",VLOOKUP($G370,Data!$G$3:$BA$2935,22,FALSE))</f>
        <v>0.08</v>
      </c>
      <c r="AD370" s="4">
        <f>IF($H370=0,"",VLOOKUP($G370,Data!$G$3:$BA$2935,23,FALSE))</f>
        <v>0.2</v>
      </c>
      <c r="AE370" s="4">
        <f>IF($H370=0,"",VLOOKUP($G370,Data!$G$3:$BA$2935,24,FALSE))</f>
        <v>0.98</v>
      </c>
      <c r="AF370" s="4">
        <f>IF($H370=0,"",VLOOKUP($G370,Data!$G$3:$BA$2935,25,FALSE))</f>
        <v>0.1</v>
      </c>
      <c r="AG370" s="4">
        <f>IF($H370=0,"",VLOOKUP($G370,Data!$G$3:$BA$2935,26,FALSE))</f>
        <v>-0.1</v>
      </c>
      <c r="AH370" s="4" t="str">
        <f>IF($H370=0,"",VLOOKUP($G370,Data!$G$3:$BA$2935,27,FALSE))</f>
        <v>/</v>
      </c>
      <c r="AI370" s="4" t="str">
        <f>IF($H370=0,"",VLOOKUP($G370,Data!$G$3:$BA$2935,28,FALSE))</f>
        <v>/</v>
      </c>
      <c r="AJ370" s="4" t="str">
        <f>IF($H370=0,"",VLOOKUP($G370,Data!$G$3:$BA$2935,29,FALSE))</f>
        <v/>
      </c>
      <c r="AK370" s="4" t="str">
        <f>IF($H370=0,"",VLOOKUP($G370,Data!$G$3:$BA$2935,30,FALSE))</f>
        <v/>
      </c>
      <c r="AL370" s="4" t="str">
        <f>IF($H370=0,"",VLOOKUP($G370,Data!$G$3:$BA$2935,31,FALSE))</f>
        <v/>
      </c>
      <c r="AM370" s="4" t="str">
        <f>IF($H370=0,"",VLOOKUP($G370,Data!$G$3:$BA$2935,32,FALSE))</f>
        <v/>
      </c>
      <c r="AN370" s="4" t="str">
        <f>IF($H370=0,"",VLOOKUP($G370,Data!$G$3:$BA$2935,33,FALSE))</f>
        <v/>
      </c>
      <c r="AO370" s="4" t="str">
        <f>IF($H370=0,"",VLOOKUP($G370,Data!$G$3:$BA$2935,34,FALSE))</f>
        <v/>
      </c>
      <c r="AP370" s="4" t="str">
        <f>IF($H370=0,"",VLOOKUP($G370,Data!$G$3:$BA$2935,35,FALSE))</f>
        <v/>
      </c>
      <c r="AQ370" s="4" t="str">
        <f>IF($H370=0,"",VLOOKUP($G370,Data!$G$3:$BA$2935,36,FALSE))</f>
        <v/>
      </c>
      <c r="AR370" s="4" t="str">
        <f>IF($H370=0,"",VLOOKUP($G370,Data!$G$3:$BA$2935,37,FALSE))</f>
        <v/>
      </c>
      <c r="AS370" s="4" t="str">
        <f>IF($H370=0,"",VLOOKUP($G370,Data!$G$3:$BA$2935,38,FALSE))</f>
        <v/>
      </c>
      <c r="AT370" s="4" t="str">
        <f>IF($H370=0,"",VLOOKUP($G370,Data!$G$3:$BA$2935,39,FALSE))</f>
        <v/>
      </c>
    </row>
    <row r="371" spans="1:46" x14ac:dyDescent="0.25">
      <c r="A371" s="4">
        <f>PSSE!A373</f>
        <v>960061</v>
      </c>
      <c r="B371" s="4" t="str">
        <f>PSSE!B373</f>
        <v>SESAN4A_H1</v>
      </c>
      <c r="C371" s="4">
        <f>PSSE!D373</f>
        <v>13.8</v>
      </c>
      <c r="D371" s="4">
        <f>PSSE!E373</f>
        <v>75</v>
      </c>
      <c r="E371" s="4" t="str">
        <f>PSSE!F373</f>
        <v>TD</v>
      </c>
      <c r="F371" s="4">
        <f>PSSE!G373</f>
        <v>1</v>
      </c>
      <c r="G371" s="4" t="str">
        <f t="shared" si="5"/>
        <v>PSS13.875TD1</v>
      </c>
      <c r="H371" s="4">
        <f>COUNTIF(Data!$G$3:$BA$2935,PSS!$G371)</f>
        <v>1</v>
      </c>
      <c r="I371" s="4" t="str">
        <f>IF($H371=0,"",VLOOKUP($G371,Data!$G$3:$BA$2935,2,FALSE))</f>
        <v>'PSS2A'</v>
      </c>
      <c r="J371" s="4">
        <f>PSSE!C373</f>
        <v>1</v>
      </c>
      <c r="K371" s="4">
        <f>IF($H371=0,"",VLOOKUP($G371,Data!$G$3:$BA$2935,4,FALSE))</f>
        <v>1</v>
      </c>
      <c r="L371" s="4">
        <f>IF($H371=0,"",VLOOKUP($G371,Data!$G$3:$BA$2935,5,FALSE))</f>
        <v>0</v>
      </c>
      <c r="M371" s="4">
        <f>IF($H371=0,"",VLOOKUP($G371,Data!$G$3:$BA$2935,6,FALSE))</f>
        <v>3</v>
      </c>
      <c r="N371" s="4">
        <f>IF($H371=0,"",VLOOKUP($G371,Data!$G$3:$BA$2935,7,FALSE))</f>
        <v>0</v>
      </c>
      <c r="O371" s="4">
        <f>IF($H371=0,"",VLOOKUP($G371,Data!$G$3:$BA$2935,8,FALSE))</f>
        <v>5</v>
      </c>
      <c r="P371" s="4">
        <f>IF($H371=0,"",VLOOKUP($G371,Data!$G$3:$BA$2935,9,FALSE))</f>
        <v>1</v>
      </c>
      <c r="Q371" s="4">
        <f>IF($H371=0,"",VLOOKUP($G371,Data!$G$3:$BA$2935,10,FALSE))</f>
        <v>2.5</v>
      </c>
      <c r="R371" s="4">
        <f>IF($H371=0,"",VLOOKUP($G371,Data!$G$3:$BA$2935,11,FALSE))</f>
        <v>2.5</v>
      </c>
      <c r="S371" s="4">
        <f>IF($H371=0,"",VLOOKUP($G371,Data!$G$3:$BA$2935,12,FALSE))</f>
        <v>0</v>
      </c>
      <c r="T371" s="4">
        <f>IF($H371=0,"",VLOOKUP($G371,Data!$G$3:$BA$2935,13,FALSE))</f>
        <v>2.5</v>
      </c>
      <c r="U371" s="4">
        <f>IF($H371=0,"",VLOOKUP($G371,Data!$G$3:$BA$2935,14,FALSE))</f>
        <v>0</v>
      </c>
      <c r="V371" s="4">
        <f>IF($H371=0,"",VLOOKUP($G371,Data!$G$3:$BA$2935,15,FALSE))</f>
        <v>2.5</v>
      </c>
      <c r="W371" s="4">
        <f>IF($H371=0,"",VLOOKUP($G371,Data!$G$3:$BA$2935,16,FALSE))</f>
        <v>0.39</v>
      </c>
      <c r="X371" s="4">
        <f>IF($H371=0,"",VLOOKUP($G371,Data!$G$3:$BA$2935,17,FALSE))</f>
        <v>1</v>
      </c>
      <c r="Y371" s="4">
        <f>IF($H371=0,"",VLOOKUP($G371,Data!$G$3:$BA$2935,18,FALSE))</f>
        <v>0</v>
      </c>
      <c r="Z371" s="4">
        <f>IF($H371=0,"",VLOOKUP($G371,Data!$G$3:$BA$2935,19,FALSE))</f>
        <v>0.1</v>
      </c>
      <c r="AA371" s="4">
        <f>IF($H371=0,"",VLOOKUP($G371,Data!$G$3:$BA$2935,20,FALSE))</f>
        <v>6.5</v>
      </c>
      <c r="AB371" s="4">
        <f>IF($H371=0,"",VLOOKUP($G371,Data!$G$3:$BA$2935,21,FALSE))</f>
        <v>0.44</v>
      </c>
      <c r="AC371" s="4">
        <f>IF($H371=0,"",VLOOKUP($G371,Data!$G$3:$BA$2935,22,FALSE))</f>
        <v>0.08</v>
      </c>
      <c r="AD371" s="4">
        <f>IF($H371=0,"",VLOOKUP($G371,Data!$G$3:$BA$2935,23,FALSE))</f>
        <v>0.2</v>
      </c>
      <c r="AE371" s="4">
        <f>IF($H371=0,"",VLOOKUP($G371,Data!$G$3:$BA$2935,24,FALSE))</f>
        <v>0.98</v>
      </c>
      <c r="AF371" s="4">
        <f>IF($H371=0,"",VLOOKUP($G371,Data!$G$3:$BA$2935,25,FALSE))</f>
        <v>0.1</v>
      </c>
      <c r="AG371" s="4">
        <f>IF($H371=0,"",VLOOKUP($G371,Data!$G$3:$BA$2935,26,FALSE))</f>
        <v>-0.1</v>
      </c>
      <c r="AH371" s="4" t="str">
        <f>IF($H371=0,"",VLOOKUP($G371,Data!$G$3:$BA$2935,27,FALSE))</f>
        <v>/</v>
      </c>
      <c r="AI371" s="4" t="str">
        <f>IF($H371=0,"",VLOOKUP($G371,Data!$G$3:$BA$2935,28,FALSE))</f>
        <v>/</v>
      </c>
      <c r="AJ371" s="4" t="str">
        <f>IF($H371=0,"",VLOOKUP($G371,Data!$G$3:$BA$2935,29,FALSE))</f>
        <v/>
      </c>
      <c r="AK371" s="4" t="str">
        <f>IF($H371=0,"",VLOOKUP($G371,Data!$G$3:$BA$2935,30,FALSE))</f>
        <v/>
      </c>
      <c r="AL371" s="4" t="str">
        <f>IF($H371=0,"",VLOOKUP($G371,Data!$G$3:$BA$2935,31,FALSE))</f>
        <v/>
      </c>
      <c r="AM371" s="4" t="str">
        <f>IF($H371=0,"",VLOOKUP($G371,Data!$G$3:$BA$2935,32,FALSE))</f>
        <v/>
      </c>
      <c r="AN371" s="4" t="str">
        <f>IF($H371=0,"",VLOOKUP($G371,Data!$G$3:$BA$2935,33,FALSE))</f>
        <v/>
      </c>
      <c r="AO371" s="4" t="str">
        <f>IF($H371=0,"",VLOOKUP($G371,Data!$G$3:$BA$2935,34,FALSE))</f>
        <v/>
      </c>
      <c r="AP371" s="4" t="str">
        <f>IF($H371=0,"",VLOOKUP($G371,Data!$G$3:$BA$2935,35,FALSE))</f>
        <v/>
      </c>
      <c r="AQ371" s="4" t="str">
        <f>IF($H371=0,"",VLOOKUP($G371,Data!$G$3:$BA$2935,36,FALSE))</f>
        <v/>
      </c>
      <c r="AR371" s="4" t="str">
        <f>IF($H371=0,"",VLOOKUP($G371,Data!$G$3:$BA$2935,37,FALSE))</f>
        <v/>
      </c>
      <c r="AS371" s="4" t="str">
        <f>IF($H371=0,"",VLOOKUP($G371,Data!$G$3:$BA$2935,38,FALSE))</f>
        <v/>
      </c>
      <c r="AT371" s="4" t="str">
        <f>IF($H371=0,"",VLOOKUP($G371,Data!$G$3:$BA$2935,39,FALSE))</f>
        <v/>
      </c>
    </row>
    <row r="372" spans="1:46" x14ac:dyDescent="0.25">
      <c r="A372" s="4">
        <f>PSSE!A374</f>
        <v>960071</v>
      </c>
      <c r="B372" s="4" t="str">
        <f>PSSE!B374</f>
        <v>SEKAMAN1_H1</v>
      </c>
      <c r="C372" s="4">
        <f>PSSE!D374</f>
        <v>13.8</v>
      </c>
      <c r="D372" s="4">
        <f>PSSE!E374</f>
        <v>130</v>
      </c>
      <c r="E372" s="4" t="str">
        <f>PSSE!F374</f>
        <v>TD</v>
      </c>
      <c r="F372" s="4">
        <f>PSSE!G374</f>
        <v>1</v>
      </c>
      <c r="G372" s="4" t="str">
        <f t="shared" si="5"/>
        <v>PSS13.8130TD1</v>
      </c>
      <c r="H372" s="4">
        <f>COUNTIF(Data!$G$3:$BA$2935,PSS!$G372)</f>
        <v>1</v>
      </c>
      <c r="I372" s="4" t="str">
        <f>IF($H372=0,"",VLOOKUP($G372,Data!$G$3:$BA$2935,2,FALSE))</f>
        <v>'PSS2A'</v>
      </c>
      <c r="J372" s="4">
        <f>PSSE!C374</f>
        <v>1</v>
      </c>
      <c r="K372" s="4">
        <f>IF($H372=0,"",VLOOKUP($G372,Data!$G$3:$BA$2935,4,FALSE))</f>
        <v>1</v>
      </c>
      <c r="L372" s="4">
        <f>IF($H372=0,"",VLOOKUP($G372,Data!$G$3:$BA$2935,5,FALSE))</f>
        <v>0</v>
      </c>
      <c r="M372" s="4">
        <f>IF($H372=0,"",VLOOKUP($G372,Data!$G$3:$BA$2935,6,FALSE))</f>
        <v>3</v>
      </c>
      <c r="N372" s="4">
        <f>IF($H372=0,"",VLOOKUP($G372,Data!$G$3:$BA$2935,7,FALSE))</f>
        <v>0</v>
      </c>
      <c r="O372" s="4">
        <f>IF($H372=0,"",VLOOKUP($G372,Data!$G$3:$BA$2935,8,FALSE))</f>
        <v>5</v>
      </c>
      <c r="P372" s="4">
        <f>IF($H372=0,"",VLOOKUP($G372,Data!$G$3:$BA$2935,9,FALSE))</f>
        <v>1</v>
      </c>
      <c r="Q372" s="4">
        <f>IF($H372=0,"",VLOOKUP($G372,Data!$G$3:$BA$2935,10,FALSE))</f>
        <v>2.5</v>
      </c>
      <c r="R372" s="4">
        <f>IF($H372=0,"",VLOOKUP($G372,Data!$G$3:$BA$2935,11,FALSE))</f>
        <v>2.5</v>
      </c>
      <c r="S372" s="4">
        <f>IF($H372=0,"",VLOOKUP($G372,Data!$G$3:$BA$2935,12,FALSE))</f>
        <v>0</v>
      </c>
      <c r="T372" s="4">
        <f>IF($H372=0,"",VLOOKUP($G372,Data!$G$3:$BA$2935,13,FALSE))</f>
        <v>2.5</v>
      </c>
      <c r="U372" s="4">
        <f>IF($H372=0,"",VLOOKUP($G372,Data!$G$3:$BA$2935,14,FALSE))</f>
        <v>0</v>
      </c>
      <c r="V372" s="4">
        <f>IF($H372=0,"",VLOOKUP($G372,Data!$G$3:$BA$2935,15,FALSE))</f>
        <v>2.5</v>
      </c>
      <c r="W372" s="4">
        <f>IF($H372=0,"",VLOOKUP($G372,Data!$G$3:$BA$2935,16,FALSE))</f>
        <v>0.39</v>
      </c>
      <c r="X372" s="4">
        <f>IF($H372=0,"",VLOOKUP($G372,Data!$G$3:$BA$2935,17,FALSE))</f>
        <v>1</v>
      </c>
      <c r="Y372" s="4">
        <f>IF($H372=0,"",VLOOKUP($G372,Data!$G$3:$BA$2935,18,FALSE))</f>
        <v>0</v>
      </c>
      <c r="Z372" s="4">
        <f>IF($H372=0,"",VLOOKUP($G372,Data!$G$3:$BA$2935,19,FALSE))</f>
        <v>0.1</v>
      </c>
      <c r="AA372" s="4">
        <f>IF($H372=0,"",VLOOKUP($G372,Data!$G$3:$BA$2935,20,FALSE))</f>
        <v>6.5</v>
      </c>
      <c r="AB372" s="4">
        <f>IF($H372=0,"",VLOOKUP($G372,Data!$G$3:$BA$2935,21,FALSE))</f>
        <v>0.44</v>
      </c>
      <c r="AC372" s="4">
        <f>IF($H372=0,"",VLOOKUP($G372,Data!$G$3:$BA$2935,22,FALSE))</f>
        <v>0.08</v>
      </c>
      <c r="AD372" s="4">
        <f>IF($H372=0,"",VLOOKUP($G372,Data!$G$3:$BA$2935,23,FALSE))</f>
        <v>0.2</v>
      </c>
      <c r="AE372" s="4">
        <f>IF($H372=0,"",VLOOKUP($G372,Data!$G$3:$BA$2935,24,FALSE))</f>
        <v>0.98</v>
      </c>
      <c r="AF372" s="4">
        <f>IF($H372=0,"",VLOOKUP($G372,Data!$G$3:$BA$2935,25,FALSE))</f>
        <v>0.1</v>
      </c>
      <c r="AG372" s="4">
        <f>IF($H372=0,"",VLOOKUP($G372,Data!$G$3:$BA$2935,26,FALSE))</f>
        <v>-0.1</v>
      </c>
      <c r="AH372" s="4" t="str">
        <f>IF($H372=0,"",VLOOKUP($G372,Data!$G$3:$BA$2935,27,FALSE))</f>
        <v>/</v>
      </c>
      <c r="AI372" s="4" t="str">
        <f>IF($H372=0,"",VLOOKUP($G372,Data!$G$3:$BA$2935,28,FALSE))</f>
        <v>/</v>
      </c>
      <c r="AJ372" s="4" t="str">
        <f>IF($H372=0,"",VLOOKUP($G372,Data!$G$3:$BA$2935,29,FALSE))</f>
        <v/>
      </c>
      <c r="AK372" s="4" t="str">
        <f>IF($H372=0,"",VLOOKUP($G372,Data!$G$3:$BA$2935,30,FALSE))</f>
        <v/>
      </c>
      <c r="AL372" s="4" t="str">
        <f>IF($H372=0,"",VLOOKUP($G372,Data!$G$3:$BA$2935,31,FALSE))</f>
        <v/>
      </c>
      <c r="AM372" s="4" t="str">
        <f>IF($H372=0,"",VLOOKUP($G372,Data!$G$3:$BA$2935,32,FALSE))</f>
        <v/>
      </c>
      <c r="AN372" s="4" t="str">
        <f>IF($H372=0,"",VLOOKUP($G372,Data!$G$3:$BA$2935,33,FALSE))</f>
        <v/>
      </c>
      <c r="AO372" s="4" t="str">
        <f>IF($H372=0,"",VLOOKUP($G372,Data!$G$3:$BA$2935,34,FALSE))</f>
        <v/>
      </c>
      <c r="AP372" s="4" t="str">
        <f>IF($H372=0,"",VLOOKUP($G372,Data!$G$3:$BA$2935,35,FALSE))</f>
        <v/>
      </c>
      <c r="AQ372" s="4" t="str">
        <f>IF($H372=0,"",VLOOKUP($G372,Data!$G$3:$BA$2935,36,FALSE))</f>
        <v/>
      </c>
      <c r="AR372" s="4" t="str">
        <f>IF($H372=0,"",VLOOKUP($G372,Data!$G$3:$BA$2935,37,FALSE))</f>
        <v/>
      </c>
      <c r="AS372" s="4" t="str">
        <f>IF($H372=0,"",VLOOKUP($G372,Data!$G$3:$BA$2935,38,FALSE))</f>
        <v/>
      </c>
      <c r="AT372" s="4" t="str">
        <f>IF($H372=0,"",VLOOKUP($G372,Data!$G$3:$BA$2935,39,FALSE))</f>
        <v/>
      </c>
    </row>
    <row r="373" spans="1:46" x14ac:dyDescent="0.25">
      <c r="A373" s="4">
        <f>PSSE!A375</f>
        <v>960072</v>
      </c>
      <c r="B373" s="4" t="str">
        <f>PSSE!B375</f>
        <v>SEKAMAN1_H2</v>
      </c>
      <c r="C373" s="4">
        <f>PSSE!D375</f>
        <v>13.8</v>
      </c>
      <c r="D373" s="4">
        <f>PSSE!E375</f>
        <v>130</v>
      </c>
      <c r="E373" s="4" t="str">
        <f>PSSE!F375</f>
        <v>TD</v>
      </c>
      <c r="F373" s="4">
        <f>PSSE!G375</f>
        <v>1</v>
      </c>
      <c r="G373" s="4" t="str">
        <f t="shared" si="5"/>
        <v>PSS13.8130TD1</v>
      </c>
      <c r="H373" s="4">
        <f>COUNTIF(Data!$G$3:$BA$2935,PSS!$G373)</f>
        <v>1</v>
      </c>
      <c r="I373" s="4" t="str">
        <f>IF($H373=0,"",VLOOKUP($G373,Data!$G$3:$BA$2935,2,FALSE))</f>
        <v>'PSS2A'</v>
      </c>
      <c r="J373" s="4">
        <f>PSSE!C375</f>
        <v>1</v>
      </c>
      <c r="K373" s="4">
        <f>IF($H373=0,"",VLOOKUP($G373,Data!$G$3:$BA$2935,4,FALSE))</f>
        <v>1</v>
      </c>
      <c r="L373" s="4">
        <f>IF($H373=0,"",VLOOKUP($G373,Data!$G$3:$BA$2935,5,FALSE))</f>
        <v>0</v>
      </c>
      <c r="M373" s="4">
        <f>IF($H373=0,"",VLOOKUP($G373,Data!$G$3:$BA$2935,6,FALSE))</f>
        <v>3</v>
      </c>
      <c r="N373" s="4">
        <f>IF($H373=0,"",VLOOKUP($G373,Data!$G$3:$BA$2935,7,FALSE))</f>
        <v>0</v>
      </c>
      <c r="O373" s="4">
        <f>IF($H373=0,"",VLOOKUP($G373,Data!$G$3:$BA$2935,8,FALSE))</f>
        <v>5</v>
      </c>
      <c r="P373" s="4">
        <f>IF($H373=0,"",VLOOKUP($G373,Data!$G$3:$BA$2935,9,FALSE))</f>
        <v>1</v>
      </c>
      <c r="Q373" s="4">
        <f>IF($H373=0,"",VLOOKUP($G373,Data!$G$3:$BA$2935,10,FALSE))</f>
        <v>2.5</v>
      </c>
      <c r="R373" s="4">
        <f>IF($H373=0,"",VLOOKUP($G373,Data!$G$3:$BA$2935,11,FALSE))</f>
        <v>2.5</v>
      </c>
      <c r="S373" s="4">
        <f>IF($H373=0,"",VLOOKUP($G373,Data!$G$3:$BA$2935,12,FALSE))</f>
        <v>0</v>
      </c>
      <c r="T373" s="4">
        <f>IF($H373=0,"",VLOOKUP($G373,Data!$G$3:$BA$2935,13,FALSE))</f>
        <v>2.5</v>
      </c>
      <c r="U373" s="4">
        <f>IF($H373=0,"",VLOOKUP($G373,Data!$G$3:$BA$2935,14,FALSE))</f>
        <v>0</v>
      </c>
      <c r="V373" s="4">
        <f>IF($H373=0,"",VLOOKUP($G373,Data!$G$3:$BA$2935,15,FALSE))</f>
        <v>2.5</v>
      </c>
      <c r="W373" s="4">
        <f>IF($H373=0,"",VLOOKUP($G373,Data!$G$3:$BA$2935,16,FALSE))</f>
        <v>0.39</v>
      </c>
      <c r="X373" s="4">
        <f>IF($H373=0,"",VLOOKUP($G373,Data!$G$3:$BA$2935,17,FALSE))</f>
        <v>1</v>
      </c>
      <c r="Y373" s="4">
        <f>IF($H373=0,"",VLOOKUP($G373,Data!$G$3:$BA$2935,18,FALSE))</f>
        <v>0</v>
      </c>
      <c r="Z373" s="4">
        <f>IF($H373=0,"",VLOOKUP($G373,Data!$G$3:$BA$2935,19,FALSE))</f>
        <v>0.1</v>
      </c>
      <c r="AA373" s="4">
        <f>IF($H373=0,"",VLOOKUP($G373,Data!$G$3:$BA$2935,20,FALSE))</f>
        <v>6.5</v>
      </c>
      <c r="AB373" s="4">
        <f>IF($H373=0,"",VLOOKUP($G373,Data!$G$3:$BA$2935,21,FALSE))</f>
        <v>0.44</v>
      </c>
      <c r="AC373" s="4">
        <f>IF($H373=0,"",VLOOKUP($G373,Data!$G$3:$BA$2935,22,FALSE))</f>
        <v>0.08</v>
      </c>
      <c r="AD373" s="4">
        <f>IF($H373=0,"",VLOOKUP($G373,Data!$G$3:$BA$2935,23,FALSE))</f>
        <v>0.2</v>
      </c>
      <c r="AE373" s="4">
        <f>IF($H373=0,"",VLOOKUP($G373,Data!$G$3:$BA$2935,24,FALSE))</f>
        <v>0.98</v>
      </c>
      <c r="AF373" s="4">
        <f>IF($H373=0,"",VLOOKUP($G373,Data!$G$3:$BA$2935,25,FALSE))</f>
        <v>0.1</v>
      </c>
      <c r="AG373" s="4">
        <f>IF($H373=0,"",VLOOKUP($G373,Data!$G$3:$BA$2935,26,FALSE))</f>
        <v>-0.1</v>
      </c>
      <c r="AH373" s="4" t="str">
        <f>IF($H373=0,"",VLOOKUP($G373,Data!$G$3:$BA$2935,27,FALSE))</f>
        <v>/</v>
      </c>
      <c r="AI373" s="4" t="str">
        <f>IF($H373=0,"",VLOOKUP($G373,Data!$G$3:$BA$2935,28,FALSE))</f>
        <v>/</v>
      </c>
      <c r="AJ373" s="4" t="str">
        <f>IF($H373=0,"",VLOOKUP($G373,Data!$G$3:$BA$2935,29,FALSE))</f>
        <v/>
      </c>
      <c r="AK373" s="4" t="str">
        <f>IF($H373=0,"",VLOOKUP($G373,Data!$G$3:$BA$2935,30,FALSE))</f>
        <v/>
      </c>
      <c r="AL373" s="4" t="str">
        <f>IF($H373=0,"",VLOOKUP($G373,Data!$G$3:$BA$2935,31,FALSE))</f>
        <v/>
      </c>
      <c r="AM373" s="4" t="str">
        <f>IF($H373=0,"",VLOOKUP($G373,Data!$G$3:$BA$2935,32,FALSE))</f>
        <v/>
      </c>
      <c r="AN373" s="4" t="str">
        <f>IF($H373=0,"",VLOOKUP($G373,Data!$G$3:$BA$2935,33,FALSE))</f>
        <v/>
      </c>
      <c r="AO373" s="4" t="str">
        <f>IF($H373=0,"",VLOOKUP($G373,Data!$G$3:$BA$2935,34,FALSE))</f>
        <v/>
      </c>
      <c r="AP373" s="4" t="str">
        <f>IF($H373=0,"",VLOOKUP($G373,Data!$G$3:$BA$2935,35,FALSE))</f>
        <v/>
      </c>
      <c r="AQ373" s="4" t="str">
        <f>IF($H373=0,"",VLOOKUP($G373,Data!$G$3:$BA$2935,36,FALSE))</f>
        <v/>
      </c>
      <c r="AR373" s="4" t="str">
        <f>IF($H373=0,"",VLOOKUP($G373,Data!$G$3:$BA$2935,37,FALSE))</f>
        <v/>
      </c>
      <c r="AS373" s="4" t="str">
        <f>IF($H373=0,"",VLOOKUP($G373,Data!$G$3:$BA$2935,38,FALSE))</f>
        <v/>
      </c>
      <c r="AT373" s="4" t="str">
        <f>IF($H373=0,"",VLOOKUP($G373,Data!$G$3:$BA$2935,39,FALSE))</f>
        <v/>
      </c>
    </row>
    <row r="374" spans="1:46" x14ac:dyDescent="0.25">
      <c r="A374" s="4">
        <f>PSSE!A376</f>
        <v>960073</v>
      </c>
      <c r="B374" s="4" t="str">
        <f>PSSE!B376</f>
        <v>XANXAY_H1</v>
      </c>
      <c r="C374" s="4">
        <f>PSSE!D376</f>
        <v>13.8</v>
      </c>
      <c r="D374" s="4">
        <f>PSSE!E376</f>
        <v>54</v>
      </c>
      <c r="E374" s="4" t="str">
        <f>PSSE!F376</f>
        <v>TD</v>
      </c>
      <c r="F374" s="4">
        <f>PSSE!G376</f>
        <v>1</v>
      </c>
      <c r="G374" s="4" t="str">
        <f t="shared" si="5"/>
        <v>PSS13.854TD1</v>
      </c>
      <c r="H374" s="4">
        <f>COUNTIF(Data!$G$3:$BA$2935,PSS!$G374)</f>
        <v>1</v>
      </c>
      <c r="I374" s="4" t="str">
        <f>IF($H374=0,"",VLOOKUP($G374,Data!$G$3:$BA$2935,2,FALSE))</f>
        <v>'PSS2A'</v>
      </c>
      <c r="J374" s="4">
        <f>PSSE!C376</f>
        <v>1</v>
      </c>
      <c r="K374" s="4">
        <f>IF($H374=0,"",VLOOKUP($G374,Data!$G$3:$BA$2935,4,FALSE))</f>
        <v>1</v>
      </c>
      <c r="L374" s="4">
        <f>IF($H374=0,"",VLOOKUP($G374,Data!$G$3:$BA$2935,5,FALSE))</f>
        <v>0</v>
      </c>
      <c r="M374" s="4">
        <f>IF($H374=0,"",VLOOKUP($G374,Data!$G$3:$BA$2935,6,FALSE))</f>
        <v>3</v>
      </c>
      <c r="N374" s="4">
        <f>IF($H374=0,"",VLOOKUP($G374,Data!$G$3:$BA$2935,7,FALSE))</f>
        <v>0</v>
      </c>
      <c r="O374" s="4">
        <f>IF($H374=0,"",VLOOKUP($G374,Data!$G$3:$BA$2935,8,FALSE))</f>
        <v>5</v>
      </c>
      <c r="P374" s="4">
        <f>IF($H374=0,"",VLOOKUP($G374,Data!$G$3:$BA$2935,9,FALSE))</f>
        <v>1</v>
      </c>
      <c r="Q374" s="4">
        <f>IF($H374=0,"",VLOOKUP($G374,Data!$G$3:$BA$2935,10,FALSE))</f>
        <v>2.5</v>
      </c>
      <c r="R374" s="4">
        <f>IF($H374=0,"",VLOOKUP($G374,Data!$G$3:$BA$2935,11,FALSE))</f>
        <v>2.5</v>
      </c>
      <c r="S374" s="4">
        <f>IF($H374=0,"",VLOOKUP($G374,Data!$G$3:$BA$2935,12,FALSE))</f>
        <v>0</v>
      </c>
      <c r="T374" s="4">
        <f>IF($H374=0,"",VLOOKUP($G374,Data!$G$3:$BA$2935,13,FALSE))</f>
        <v>2.5</v>
      </c>
      <c r="U374" s="4">
        <f>IF($H374=0,"",VLOOKUP($G374,Data!$G$3:$BA$2935,14,FALSE))</f>
        <v>0</v>
      </c>
      <c r="V374" s="4">
        <f>IF($H374=0,"",VLOOKUP($G374,Data!$G$3:$BA$2935,15,FALSE))</f>
        <v>2.5</v>
      </c>
      <c r="W374" s="4">
        <f>IF($H374=0,"",VLOOKUP($G374,Data!$G$3:$BA$2935,16,FALSE))</f>
        <v>0.39</v>
      </c>
      <c r="X374" s="4">
        <f>IF($H374=0,"",VLOOKUP($G374,Data!$G$3:$BA$2935,17,FALSE))</f>
        <v>1</v>
      </c>
      <c r="Y374" s="4">
        <f>IF($H374=0,"",VLOOKUP($G374,Data!$G$3:$BA$2935,18,FALSE))</f>
        <v>0</v>
      </c>
      <c r="Z374" s="4">
        <f>IF($H374=0,"",VLOOKUP($G374,Data!$G$3:$BA$2935,19,FALSE))</f>
        <v>0.1</v>
      </c>
      <c r="AA374" s="4">
        <f>IF($H374=0,"",VLOOKUP($G374,Data!$G$3:$BA$2935,20,FALSE))</f>
        <v>6.5</v>
      </c>
      <c r="AB374" s="4">
        <f>IF($H374=0,"",VLOOKUP($G374,Data!$G$3:$BA$2935,21,FALSE))</f>
        <v>0.44</v>
      </c>
      <c r="AC374" s="4">
        <f>IF($H374=0,"",VLOOKUP($G374,Data!$G$3:$BA$2935,22,FALSE))</f>
        <v>0.08</v>
      </c>
      <c r="AD374" s="4">
        <f>IF($H374=0,"",VLOOKUP($G374,Data!$G$3:$BA$2935,23,FALSE))</f>
        <v>0.2</v>
      </c>
      <c r="AE374" s="4">
        <f>IF($H374=0,"",VLOOKUP($G374,Data!$G$3:$BA$2935,24,FALSE))</f>
        <v>0.98</v>
      </c>
      <c r="AF374" s="4">
        <f>IF($H374=0,"",VLOOKUP($G374,Data!$G$3:$BA$2935,25,FALSE))</f>
        <v>0.1</v>
      </c>
      <c r="AG374" s="4">
        <f>IF($H374=0,"",VLOOKUP($G374,Data!$G$3:$BA$2935,26,FALSE))</f>
        <v>-0.1</v>
      </c>
      <c r="AH374" s="4" t="str">
        <f>IF($H374=0,"",VLOOKUP($G374,Data!$G$3:$BA$2935,27,FALSE))</f>
        <v>/</v>
      </c>
      <c r="AI374" s="4" t="str">
        <f>IF($H374=0,"",VLOOKUP($G374,Data!$G$3:$BA$2935,28,FALSE))</f>
        <v>/</v>
      </c>
      <c r="AJ374" s="4" t="str">
        <f>IF($H374=0,"",VLOOKUP($G374,Data!$G$3:$BA$2935,29,FALSE))</f>
        <v/>
      </c>
      <c r="AK374" s="4" t="str">
        <f>IF($H374=0,"",VLOOKUP($G374,Data!$G$3:$BA$2935,30,FALSE))</f>
        <v/>
      </c>
      <c r="AL374" s="4" t="str">
        <f>IF($H374=0,"",VLOOKUP($G374,Data!$G$3:$BA$2935,31,FALSE))</f>
        <v/>
      </c>
      <c r="AM374" s="4" t="str">
        <f>IF($H374=0,"",VLOOKUP($G374,Data!$G$3:$BA$2935,32,FALSE))</f>
        <v/>
      </c>
      <c r="AN374" s="4" t="str">
        <f>IF($H374=0,"",VLOOKUP($G374,Data!$G$3:$BA$2935,33,FALSE))</f>
        <v/>
      </c>
      <c r="AO374" s="4" t="str">
        <f>IF($H374=0,"",VLOOKUP($G374,Data!$G$3:$BA$2935,34,FALSE))</f>
        <v/>
      </c>
      <c r="AP374" s="4" t="str">
        <f>IF($H374=0,"",VLOOKUP($G374,Data!$G$3:$BA$2935,35,FALSE))</f>
        <v/>
      </c>
      <c r="AQ374" s="4" t="str">
        <f>IF($H374=0,"",VLOOKUP($G374,Data!$G$3:$BA$2935,36,FALSE))</f>
        <v/>
      </c>
      <c r="AR374" s="4" t="str">
        <f>IF($H374=0,"",VLOOKUP($G374,Data!$G$3:$BA$2935,37,FALSE))</f>
        <v/>
      </c>
      <c r="AS374" s="4" t="str">
        <f>IF($H374=0,"",VLOOKUP($G374,Data!$G$3:$BA$2935,38,FALSE))</f>
        <v/>
      </c>
      <c r="AT374" s="4" t="str">
        <f>IF($H374=0,"",VLOOKUP($G374,Data!$G$3:$BA$2935,39,FALSE))</f>
        <v/>
      </c>
    </row>
    <row r="375" spans="1:46" x14ac:dyDescent="0.25">
      <c r="A375" s="4">
        <f>PSSE!A377</f>
        <v>960081</v>
      </c>
      <c r="B375" s="4" t="str">
        <f>PSSE!B377</f>
        <v>HASEKONG3_H1</v>
      </c>
      <c r="C375" s="4">
        <f>PSSE!D377</f>
        <v>13.8</v>
      </c>
      <c r="D375" s="4">
        <f>PSSE!E377</f>
        <v>48</v>
      </c>
      <c r="E375" s="4" t="str">
        <f>PSSE!F377</f>
        <v>TD</v>
      </c>
      <c r="F375" s="4">
        <f>PSSE!G377</f>
        <v>1</v>
      </c>
      <c r="G375" s="4" t="str">
        <f t="shared" si="5"/>
        <v>PSS13.848TD1</v>
      </c>
      <c r="H375" s="4">
        <f>COUNTIF(Data!$G$3:$BA$2935,PSS!$G375)</f>
        <v>1</v>
      </c>
      <c r="I375" s="4" t="str">
        <f>IF($H375=0,"",VLOOKUP($G375,Data!$G$3:$BA$2935,2,FALSE))</f>
        <v>'PSS2A'</v>
      </c>
      <c r="J375" s="4">
        <f>PSSE!C377</f>
        <v>1</v>
      </c>
      <c r="K375" s="4">
        <f>IF($H375=0,"",VLOOKUP($G375,Data!$G$3:$BA$2935,4,FALSE))</f>
        <v>1</v>
      </c>
      <c r="L375" s="4">
        <f>IF($H375=0,"",VLOOKUP($G375,Data!$G$3:$BA$2935,5,FALSE))</f>
        <v>0</v>
      </c>
      <c r="M375" s="4">
        <f>IF($H375=0,"",VLOOKUP($G375,Data!$G$3:$BA$2935,6,FALSE))</f>
        <v>3</v>
      </c>
      <c r="N375" s="4">
        <f>IF($H375=0,"",VLOOKUP($G375,Data!$G$3:$BA$2935,7,FALSE))</f>
        <v>0</v>
      </c>
      <c r="O375" s="4">
        <f>IF($H375=0,"",VLOOKUP($G375,Data!$G$3:$BA$2935,8,FALSE))</f>
        <v>5</v>
      </c>
      <c r="P375" s="4">
        <f>IF($H375=0,"",VLOOKUP($G375,Data!$G$3:$BA$2935,9,FALSE))</f>
        <v>1</v>
      </c>
      <c r="Q375" s="4">
        <f>IF($H375=0,"",VLOOKUP($G375,Data!$G$3:$BA$2935,10,FALSE))</f>
        <v>2.5</v>
      </c>
      <c r="R375" s="4">
        <f>IF($H375=0,"",VLOOKUP($G375,Data!$G$3:$BA$2935,11,FALSE))</f>
        <v>2.5</v>
      </c>
      <c r="S375" s="4">
        <f>IF($H375=0,"",VLOOKUP($G375,Data!$G$3:$BA$2935,12,FALSE))</f>
        <v>0</v>
      </c>
      <c r="T375" s="4">
        <f>IF($H375=0,"",VLOOKUP($G375,Data!$G$3:$BA$2935,13,FALSE))</f>
        <v>2.5</v>
      </c>
      <c r="U375" s="4">
        <f>IF($H375=0,"",VLOOKUP($G375,Data!$G$3:$BA$2935,14,FALSE))</f>
        <v>0</v>
      </c>
      <c r="V375" s="4">
        <f>IF($H375=0,"",VLOOKUP($G375,Data!$G$3:$BA$2935,15,FALSE))</f>
        <v>2.5</v>
      </c>
      <c r="W375" s="4">
        <f>IF($H375=0,"",VLOOKUP($G375,Data!$G$3:$BA$2935,16,FALSE))</f>
        <v>0.39</v>
      </c>
      <c r="X375" s="4">
        <f>IF($H375=0,"",VLOOKUP($G375,Data!$G$3:$BA$2935,17,FALSE))</f>
        <v>1</v>
      </c>
      <c r="Y375" s="4">
        <f>IF($H375=0,"",VLOOKUP($G375,Data!$G$3:$BA$2935,18,FALSE))</f>
        <v>0</v>
      </c>
      <c r="Z375" s="4">
        <f>IF($H375=0,"",VLOOKUP($G375,Data!$G$3:$BA$2935,19,FALSE))</f>
        <v>0.1</v>
      </c>
      <c r="AA375" s="4">
        <f>IF($H375=0,"",VLOOKUP($G375,Data!$G$3:$BA$2935,20,FALSE))</f>
        <v>6.5</v>
      </c>
      <c r="AB375" s="4">
        <f>IF($H375=0,"",VLOOKUP($G375,Data!$G$3:$BA$2935,21,FALSE))</f>
        <v>0.44</v>
      </c>
      <c r="AC375" s="4">
        <f>IF($H375=0,"",VLOOKUP($G375,Data!$G$3:$BA$2935,22,FALSE))</f>
        <v>0.08</v>
      </c>
      <c r="AD375" s="4">
        <f>IF($H375=0,"",VLOOKUP($G375,Data!$G$3:$BA$2935,23,FALSE))</f>
        <v>0.2</v>
      </c>
      <c r="AE375" s="4">
        <f>IF($H375=0,"",VLOOKUP($G375,Data!$G$3:$BA$2935,24,FALSE))</f>
        <v>0.98</v>
      </c>
      <c r="AF375" s="4">
        <f>IF($H375=0,"",VLOOKUP($G375,Data!$G$3:$BA$2935,25,FALSE))</f>
        <v>0.1</v>
      </c>
      <c r="AG375" s="4">
        <f>IF($H375=0,"",VLOOKUP($G375,Data!$G$3:$BA$2935,26,FALSE))</f>
        <v>-0.1</v>
      </c>
      <c r="AH375" s="4" t="str">
        <f>IF($H375=0,"",VLOOKUP($G375,Data!$G$3:$BA$2935,27,FALSE))</f>
        <v>/</v>
      </c>
      <c r="AI375" s="4" t="str">
        <f>IF($H375=0,"",VLOOKUP($G375,Data!$G$3:$BA$2935,28,FALSE))</f>
        <v>/</v>
      </c>
      <c r="AJ375" s="4" t="str">
        <f>IF($H375=0,"",VLOOKUP($G375,Data!$G$3:$BA$2935,29,FALSE))</f>
        <v/>
      </c>
      <c r="AK375" s="4" t="str">
        <f>IF($H375=0,"",VLOOKUP($G375,Data!$G$3:$BA$2935,30,FALSE))</f>
        <v/>
      </c>
      <c r="AL375" s="4" t="str">
        <f>IF($H375=0,"",VLOOKUP($G375,Data!$G$3:$BA$2935,31,FALSE))</f>
        <v/>
      </c>
      <c r="AM375" s="4" t="str">
        <f>IF($H375=0,"",VLOOKUP($G375,Data!$G$3:$BA$2935,32,FALSE))</f>
        <v/>
      </c>
      <c r="AN375" s="4" t="str">
        <f>IF($H375=0,"",VLOOKUP($G375,Data!$G$3:$BA$2935,33,FALSE))</f>
        <v/>
      </c>
      <c r="AO375" s="4" t="str">
        <f>IF($H375=0,"",VLOOKUP($G375,Data!$G$3:$BA$2935,34,FALSE))</f>
        <v/>
      </c>
      <c r="AP375" s="4" t="str">
        <f>IF($H375=0,"",VLOOKUP($G375,Data!$G$3:$BA$2935,35,FALSE))</f>
        <v/>
      </c>
      <c r="AQ375" s="4" t="str">
        <f>IF($H375=0,"",VLOOKUP($G375,Data!$G$3:$BA$2935,36,FALSE))</f>
        <v/>
      </c>
      <c r="AR375" s="4" t="str">
        <f>IF($H375=0,"",VLOOKUP($G375,Data!$G$3:$BA$2935,37,FALSE))</f>
        <v/>
      </c>
      <c r="AS375" s="4" t="str">
        <f>IF($H375=0,"",VLOOKUP($G375,Data!$G$3:$BA$2935,38,FALSE))</f>
        <v/>
      </c>
      <c r="AT375" s="4" t="str">
        <f>IF($H375=0,"",VLOOKUP($G375,Data!$G$3:$BA$2935,39,FALSE))</f>
        <v/>
      </c>
    </row>
    <row r="376" spans="1:46" x14ac:dyDescent="0.25">
      <c r="A376" s="4">
        <f>PSSE!A378</f>
        <v>960082</v>
      </c>
      <c r="B376" s="4" t="str">
        <f>PSSE!B378</f>
        <v>HASEKONG3_H2</v>
      </c>
      <c r="C376" s="4">
        <f>PSSE!D378</f>
        <v>13.8</v>
      </c>
      <c r="D376" s="4">
        <f>PSSE!E378</f>
        <v>48</v>
      </c>
      <c r="E376" s="4" t="str">
        <f>PSSE!F378</f>
        <v>TD</v>
      </c>
      <c r="F376" s="4">
        <f>PSSE!G378</f>
        <v>1</v>
      </c>
      <c r="G376" s="4" t="str">
        <f t="shared" si="5"/>
        <v>PSS13.848TD1</v>
      </c>
      <c r="H376" s="4">
        <f>COUNTIF(Data!$G$3:$BA$2935,PSS!$G376)</f>
        <v>1</v>
      </c>
      <c r="I376" s="4" t="str">
        <f>IF($H376=0,"",VLOOKUP($G376,Data!$G$3:$BA$2935,2,FALSE))</f>
        <v>'PSS2A'</v>
      </c>
      <c r="J376" s="4">
        <f>PSSE!C378</f>
        <v>1</v>
      </c>
      <c r="K376" s="4">
        <f>IF($H376=0,"",VLOOKUP($G376,Data!$G$3:$BA$2935,4,FALSE))</f>
        <v>1</v>
      </c>
      <c r="L376" s="4">
        <f>IF($H376=0,"",VLOOKUP($G376,Data!$G$3:$BA$2935,5,FALSE))</f>
        <v>0</v>
      </c>
      <c r="M376" s="4">
        <f>IF($H376=0,"",VLOOKUP($G376,Data!$G$3:$BA$2935,6,FALSE))</f>
        <v>3</v>
      </c>
      <c r="N376" s="4">
        <f>IF($H376=0,"",VLOOKUP($G376,Data!$G$3:$BA$2935,7,FALSE))</f>
        <v>0</v>
      </c>
      <c r="O376" s="4">
        <f>IF($H376=0,"",VLOOKUP($G376,Data!$G$3:$BA$2935,8,FALSE))</f>
        <v>5</v>
      </c>
      <c r="P376" s="4">
        <f>IF($H376=0,"",VLOOKUP($G376,Data!$G$3:$BA$2935,9,FALSE))</f>
        <v>1</v>
      </c>
      <c r="Q376" s="4">
        <f>IF($H376=0,"",VLOOKUP($G376,Data!$G$3:$BA$2935,10,FALSE))</f>
        <v>2.5</v>
      </c>
      <c r="R376" s="4">
        <f>IF($H376=0,"",VLOOKUP($G376,Data!$G$3:$BA$2935,11,FALSE))</f>
        <v>2.5</v>
      </c>
      <c r="S376" s="4">
        <f>IF($H376=0,"",VLOOKUP($G376,Data!$G$3:$BA$2935,12,FALSE))</f>
        <v>0</v>
      </c>
      <c r="T376" s="4">
        <f>IF($H376=0,"",VLOOKUP($G376,Data!$G$3:$BA$2935,13,FALSE))</f>
        <v>2.5</v>
      </c>
      <c r="U376" s="4">
        <f>IF($H376=0,"",VLOOKUP($G376,Data!$G$3:$BA$2935,14,FALSE))</f>
        <v>0</v>
      </c>
      <c r="V376" s="4">
        <f>IF($H376=0,"",VLOOKUP($G376,Data!$G$3:$BA$2935,15,FALSE))</f>
        <v>2.5</v>
      </c>
      <c r="W376" s="4">
        <f>IF($H376=0,"",VLOOKUP($G376,Data!$G$3:$BA$2935,16,FALSE))</f>
        <v>0.39</v>
      </c>
      <c r="X376" s="4">
        <f>IF($H376=0,"",VLOOKUP($G376,Data!$G$3:$BA$2935,17,FALSE))</f>
        <v>1</v>
      </c>
      <c r="Y376" s="4">
        <f>IF($H376=0,"",VLOOKUP($G376,Data!$G$3:$BA$2935,18,FALSE))</f>
        <v>0</v>
      </c>
      <c r="Z376" s="4">
        <f>IF($H376=0,"",VLOOKUP($G376,Data!$G$3:$BA$2935,19,FALSE))</f>
        <v>0.1</v>
      </c>
      <c r="AA376" s="4">
        <f>IF($H376=0,"",VLOOKUP($G376,Data!$G$3:$BA$2935,20,FALSE))</f>
        <v>6.5</v>
      </c>
      <c r="AB376" s="4">
        <f>IF($H376=0,"",VLOOKUP($G376,Data!$G$3:$BA$2935,21,FALSE))</f>
        <v>0.44</v>
      </c>
      <c r="AC376" s="4">
        <f>IF($H376=0,"",VLOOKUP($G376,Data!$G$3:$BA$2935,22,FALSE))</f>
        <v>0.08</v>
      </c>
      <c r="AD376" s="4">
        <f>IF($H376=0,"",VLOOKUP($G376,Data!$G$3:$BA$2935,23,FALSE))</f>
        <v>0.2</v>
      </c>
      <c r="AE376" s="4">
        <f>IF($H376=0,"",VLOOKUP($G376,Data!$G$3:$BA$2935,24,FALSE))</f>
        <v>0.98</v>
      </c>
      <c r="AF376" s="4">
        <f>IF($H376=0,"",VLOOKUP($G376,Data!$G$3:$BA$2935,25,FALSE))</f>
        <v>0.1</v>
      </c>
      <c r="AG376" s="4">
        <f>IF($H376=0,"",VLOOKUP($G376,Data!$G$3:$BA$2935,26,FALSE))</f>
        <v>-0.1</v>
      </c>
      <c r="AH376" s="4" t="str">
        <f>IF($H376=0,"",VLOOKUP($G376,Data!$G$3:$BA$2935,27,FALSE))</f>
        <v>/</v>
      </c>
      <c r="AI376" s="4" t="str">
        <f>IF($H376=0,"",VLOOKUP($G376,Data!$G$3:$BA$2935,28,FALSE))</f>
        <v>/</v>
      </c>
      <c r="AJ376" s="4" t="str">
        <f>IF($H376=0,"",VLOOKUP($G376,Data!$G$3:$BA$2935,29,FALSE))</f>
        <v/>
      </c>
      <c r="AK376" s="4" t="str">
        <f>IF($H376=0,"",VLOOKUP($G376,Data!$G$3:$BA$2935,30,FALSE))</f>
        <v/>
      </c>
      <c r="AL376" s="4" t="str">
        <f>IF($H376=0,"",VLOOKUP($G376,Data!$G$3:$BA$2935,31,FALSE))</f>
        <v/>
      </c>
      <c r="AM376" s="4" t="str">
        <f>IF($H376=0,"",VLOOKUP($G376,Data!$G$3:$BA$2935,32,FALSE))</f>
        <v/>
      </c>
      <c r="AN376" s="4" t="str">
        <f>IF($H376=0,"",VLOOKUP($G376,Data!$G$3:$BA$2935,33,FALSE))</f>
        <v/>
      </c>
      <c r="AO376" s="4" t="str">
        <f>IF($H376=0,"",VLOOKUP($G376,Data!$G$3:$BA$2935,34,FALSE))</f>
        <v/>
      </c>
      <c r="AP376" s="4" t="str">
        <f>IF($H376=0,"",VLOOKUP($G376,Data!$G$3:$BA$2935,35,FALSE))</f>
        <v/>
      </c>
      <c r="AQ376" s="4" t="str">
        <f>IF($H376=0,"",VLOOKUP($G376,Data!$G$3:$BA$2935,36,FALSE))</f>
        <v/>
      </c>
      <c r="AR376" s="4" t="str">
        <f>IF($H376=0,"",VLOOKUP($G376,Data!$G$3:$BA$2935,37,FALSE))</f>
        <v/>
      </c>
      <c r="AS376" s="4" t="str">
        <f>IF($H376=0,"",VLOOKUP($G376,Data!$G$3:$BA$2935,38,FALSE))</f>
        <v/>
      </c>
      <c r="AT376" s="4" t="str">
        <f>IF($H376=0,"",VLOOKUP($G376,Data!$G$3:$BA$2935,39,FALSE))</f>
        <v/>
      </c>
    </row>
    <row r="377" spans="1:46" x14ac:dyDescent="0.25">
      <c r="A377" s="4">
        <f>PSSE!A379</f>
        <v>960111</v>
      </c>
      <c r="B377" s="4" t="str">
        <f>PSSE!B379</f>
        <v>XEKAM44A_H1</v>
      </c>
      <c r="C377" s="4">
        <f>PSSE!D379</f>
        <v>13.8</v>
      </c>
      <c r="D377" s="4">
        <f>PSSE!E379</f>
        <v>81</v>
      </c>
      <c r="E377" s="4" t="str">
        <f>PSSE!F379</f>
        <v>TD</v>
      </c>
      <c r="F377" s="4">
        <f>PSSE!G379</f>
        <v>1</v>
      </c>
      <c r="G377" s="4" t="str">
        <f t="shared" si="5"/>
        <v>PSS13.881TD1</v>
      </c>
      <c r="H377" s="4">
        <f>COUNTIF(Data!$G$3:$BA$2935,PSS!$G377)</f>
        <v>1</v>
      </c>
      <c r="I377" s="4" t="str">
        <f>IF($H377=0,"",VLOOKUP($G377,Data!$G$3:$BA$2935,2,FALSE))</f>
        <v>'PSS2A'</v>
      </c>
      <c r="J377" s="4">
        <f>PSSE!C379</f>
        <v>1</v>
      </c>
      <c r="K377" s="4">
        <f>IF($H377=0,"",VLOOKUP($G377,Data!$G$3:$BA$2935,4,FALSE))</f>
        <v>1</v>
      </c>
      <c r="L377" s="4">
        <f>IF($H377=0,"",VLOOKUP($G377,Data!$G$3:$BA$2935,5,FALSE))</f>
        <v>0</v>
      </c>
      <c r="M377" s="4">
        <f>IF($H377=0,"",VLOOKUP($G377,Data!$G$3:$BA$2935,6,FALSE))</f>
        <v>3</v>
      </c>
      <c r="N377" s="4">
        <f>IF($H377=0,"",VLOOKUP($G377,Data!$G$3:$BA$2935,7,FALSE))</f>
        <v>0</v>
      </c>
      <c r="O377" s="4">
        <f>IF($H377=0,"",VLOOKUP($G377,Data!$G$3:$BA$2935,8,FALSE))</f>
        <v>5</v>
      </c>
      <c r="P377" s="4">
        <f>IF($H377=0,"",VLOOKUP($G377,Data!$G$3:$BA$2935,9,FALSE))</f>
        <v>1</v>
      </c>
      <c r="Q377" s="4">
        <f>IF($H377=0,"",VLOOKUP($G377,Data!$G$3:$BA$2935,10,FALSE))</f>
        <v>2.5</v>
      </c>
      <c r="R377" s="4">
        <f>IF($H377=0,"",VLOOKUP($G377,Data!$G$3:$BA$2935,11,FALSE))</f>
        <v>2.5</v>
      </c>
      <c r="S377" s="4">
        <f>IF($H377=0,"",VLOOKUP($G377,Data!$G$3:$BA$2935,12,FALSE))</f>
        <v>0</v>
      </c>
      <c r="T377" s="4">
        <f>IF($H377=0,"",VLOOKUP($G377,Data!$G$3:$BA$2935,13,FALSE))</f>
        <v>2.5</v>
      </c>
      <c r="U377" s="4">
        <f>IF($H377=0,"",VLOOKUP($G377,Data!$G$3:$BA$2935,14,FALSE))</f>
        <v>0</v>
      </c>
      <c r="V377" s="4">
        <f>IF($H377=0,"",VLOOKUP($G377,Data!$G$3:$BA$2935,15,FALSE))</f>
        <v>2.5</v>
      </c>
      <c r="W377" s="4">
        <f>IF($H377=0,"",VLOOKUP($G377,Data!$G$3:$BA$2935,16,FALSE))</f>
        <v>0.39</v>
      </c>
      <c r="X377" s="4">
        <f>IF($H377=0,"",VLOOKUP($G377,Data!$G$3:$BA$2935,17,FALSE))</f>
        <v>1</v>
      </c>
      <c r="Y377" s="4">
        <f>IF($H377=0,"",VLOOKUP($G377,Data!$G$3:$BA$2935,18,FALSE))</f>
        <v>0</v>
      </c>
      <c r="Z377" s="4">
        <f>IF($H377=0,"",VLOOKUP($G377,Data!$G$3:$BA$2935,19,FALSE))</f>
        <v>0.1</v>
      </c>
      <c r="AA377" s="4">
        <f>IF($H377=0,"",VLOOKUP($G377,Data!$G$3:$BA$2935,20,FALSE))</f>
        <v>6.5</v>
      </c>
      <c r="AB377" s="4">
        <f>IF($H377=0,"",VLOOKUP($G377,Data!$G$3:$BA$2935,21,FALSE))</f>
        <v>0.44</v>
      </c>
      <c r="AC377" s="4">
        <f>IF($H377=0,"",VLOOKUP($G377,Data!$G$3:$BA$2935,22,FALSE))</f>
        <v>0.08</v>
      </c>
      <c r="AD377" s="4">
        <f>IF($H377=0,"",VLOOKUP($G377,Data!$G$3:$BA$2935,23,FALSE))</f>
        <v>0.2</v>
      </c>
      <c r="AE377" s="4">
        <f>IF($H377=0,"",VLOOKUP($G377,Data!$G$3:$BA$2935,24,FALSE))</f>
        <v>0.98</v>
      </c>
      <c r="AF377" s="4">
        <f>IF($H377=0,"",VLOOKUP($G377,Data!$G$3:$BA$2935,25,FALSE))</f>
        <v>0.1</v>
      </c>
      <c r="AG377" s="4">
        <f>IF($H377=0,"",VLOOKUP($G377,Data!$G$3:$BA$2935,26,FALSE))</f>
        <v>-0.1</v>
      </c>
      <c r="AH377" s="4" t="str">
        <f>IF($H377=0,"",VLOOKUP($G377,Data!$G$3:$BA$2935,27,FALSE))</f>
        <v>/</v>
      </c>
      <c r="AI377" s="4" t="str">
        <f>IF($H377=0,"",VLOOKUP($G377,Data!$G$3:$BA$2935,28,FALSE))</f>
        <v>/</v>
      </c>
      <c r="AJ377" s="4" t="str">
        <f>IF($H377=0,"",VLOOKUP($G377,Data!$G$3:$BA$2935,29,FALSE))</f>
        <v/>
      </c>
      <c r="AK377" s="4" t="str">
        <f>IF($H377=0,"",VLOOKUP($G377,Data!$G$3:$BA$2935,30,FALSE))</f>
        <v/>
      </c>
      <c r="AL377" s="4" t="str">
        <f>IF($H377=0,"",VLOOKUP($G377,Data!$G$3:$BA$2935,31,FALSE))</f>
        <v/>
      </c>
      <c r="AM377" s="4" t="str">
        <f>IF($H377=0,"",VLOOKUP($G377,Data!$G$3:$BA$2935,32,FALSE))</f>
        <v/>
      </c>
      <c r="AN377" s="4" t="str">
        <f>IF($H377=0,"",VLOOKUP($G377,Data!$G$3:$BA$2935,33,FALSE))</f>
        <v/>
      </c>
      <c r="AO377" s="4" t="str">
        <f>IF($H377=0,"",VLOOKUP($G377,Data!$G$3:$BA$2935,34,FALSE))</f>
        <v/>
      </c>
      <c r="AP377" s="4" t="str">
        <f>IF($H377=0,"",VLOOKUP($G377,Data!$G$3:$BA$2935,35,FALSE))</f>
        <v/>
      </c>
      <c r="AQ377" s="4" t="str">
        <f>IF($H377=0,"",VLOOKUP($G377,Data!$G$3:$BA$2935,36,FALSE))</f>
        <v/>
      </c>
      <c r="AR377" s="4" t="str">
        <f>IF($H377=0,"",VLOOKUP($G377,Data!$G$3:$BA$2935,37,FALSE))</f>
        <v/>
      </c>
      <c r="AS377" s="4" t="str">
        <f>IF($H377=0,"",VLOOKUP($G377,Data!$G$3:$BA$2935,38,FALSE))</f>
        <v/>
      </c>
      <c r="AT377" s="4" t="str">
        <f>IF($H377=0,"",VLOOKUP($G377,Data!$G$3:$BA$2935,39,FALSE))</f>
        <v/>
      </c>
    </row>
    <row r="378" spans="1:46" x14ac:dyDescent="0.25">
      <c r="A378" s="4">
        <f>PSSE!A380</f>
        <v>960112</v>
      </c>
      <c r="B378" s="4" t="str">
        <f>PSSE!B380</f>
        <v>XEKAM44A_H2</v>
      </c>
      <c r="C378" s="4">
        <f>PSSE!D380</f>
        <v>13.8</v>
      </c>
      <c r="D378" s="4">
        <f>PSSE!E380</f>
        <v>81</v>
      </c>
      <c r="E378" s="4" t="str">
        <f>PSSE!F380</f>
        <v>TD</v>
      </c>
      <c r="F378" s="4">
        <f>PSSE!G380</f>
        <v>1</v>
      </c>
      <c r="G378" s="4" t="str">
        <f t="shared" si="5"/>
        <v>PSS13.881TD1</v>
      </c>
      <c r="H378" s="4">
        <f>COUNTIF(Data!$G$3:$BA$2935,PSS!$G378)</f>
        <v>1</v>
      </c>
      <c r="I378" s="4" t="str">
        <f>IF($H378=0,"",VLOOKUP($G378,Data!$G$3:$BA$2935,2,FALSE))</f>
        <v>'PSS2A'</v>
      </c>
      <c r="J378" s="4">
        <f>PSSE!C380</f>
        <v>1</v>
      </c>
      <c r="K378" s="4">
        <f>IF($H378=0,"",VLOOKUP($G378,Data!$G$3:$BA$2935,4,FALSE))</f>
        <v>1</v>
      </c>
      <c r="L378" s="4">
        <f>IF($H378=0,"",VLOOKUP($G378,Data!$G$3:$BA$2935,5,FALSE))</f>
        <v>0</v>
      </c>
      <c r="M378" s="4">
        <f>IF($H378=0,"",VLOOKUP($G378,Data!$G$3:$BA$2935,6,FALSE))</f>
        <v>3</v>
      </c>
      <c r="N378" s="4">
        <f>IF($H378=0,"",VLOOKUP($G378,Data!$G$3:$BA$2935,7,FALSE))</f>
        <v>0</v>
      </c>
      <c r="O378" s="4">
        <f>IF($H378=0,"",VLOOKUP($G378,Data!$G$3:$BA$2935,8,FALSE))</f>
        <v>5</v>
      </c>
      <c r="P378" s="4">
        <f>IF($H378=0,"",VLOOKUP($G378,Data!$G$3:$BA$2935,9,FALSE))</f>
        <v>1</v>
      </c>
      <c r="Q378" s="4">
        <f>IF($H378=0,"",VLOOKUP($G378,Data!$G$3:$BA$2935,10,FALSE))</f>
        <v>2.5</v>
      </c>
      <c r="R378" s="4">
        <f>IF($H378=0,"",VLOOKUP($G378,Data!$G$3:$BA$2935,11,FALSE))</f>
        <v>2.5</v>
      </c>
      <c r="S378" s="4">
        <f>IF($H378=0,"",VLOOKUP($G378,Data!$G$3:$BA$2935,12,FALSE))</f>
        <v>0</v>
      </c>
      <c r="T378" s="4">
        <f>IF($H378=0,"",VLOOKUP($G378,Data!$G$3:$BA$2935,13,FALSE))</f>
        <v>2.5</v>
      </c>
      <c r="U378" s="4">
        <f>IF($H378=0,"",VLOOKUP($G378,Data!$G$3:$BA$2935,14,FALSE))</f>
        <v>0</v>
      </c>
      <c r="V378" s="4">
        <f>IF($H378=0,"",VLOOKUP($G378,Data!$G$3:$BA$2935,15,FALSE))</f>
        <v>2.5</v>
      </c>
      <c r="W378" s="4">
        <f>IF($H378=0,"",VLOOKUP($G378,Data!$G$3:$BA$2935,16,FALSE))</f>
        <v>0.39</v>
      </c>
      <c r="X378" s="4">
        <f>IF($H378=0,"",VLOOKUP($G378,Data!$G$3:$BA$2935,17,FALSE))</f>
        <v>1</v>
      </c>
      <c r="Y378" s="4">
        <f>IF($H378=0,"",VLOOKUP($G378,Data!$G$3:$BA$2935,18,FALSE))</f>
        <v>0</v>
      </c>
      <c r="Z378" s="4">
        <f>IF($H378=0,"",VLOOKUP($G378,Data!$G$3:$BA$2935,19,FALSE))</f>
        <v>0.1</v>
      </c>
      <c r="AA378" s="4">
        <f>IF($H378=0,"",VLOOKUP($G378,Data!$G$3:$BA$2935,20,FALSE))</f>
        <v>6.5</v>
      </c>
      <c r="AB378" s="4">
        <f>IF($H378=0,"",VLOOKUP($G378,Data!$G$3:$BA$2935,21,FALSE))</f>
        <v>0.44</v>
      </c>
      <c r="AC378" s="4">
        <f>IF($H378=0,"",VLOOKUP($G378,Data!$G$3:$BA$2935,22,FALSE))</f>
        <v>0.08</v>
      </c>
      <c r="AD378" s="4">
        <f>IF($H378=0,"",VLOOKUP($G378,Data!$G$3:$BA$2935,23,FALSE))</f>
        <v>0.2</v>
      </c>
      <c r="AE378" s="4">
        <f>IF($H378=0,"",VLOOKUP($G378,Data!$G$3:$BA$2935,24,FALSE))</f>
        <v>0.98</v>
      </c>
      <c r="AF378" s="4">
        <f>IF($H378=0,"",VLOOKUP($G378,Data!$G$3:$BA$2935,25,FALSE))</f>
        <v>0.1</v>
      </c>
      <c r="AG378" s="4">
        <f>IF($H378=0,"",VLOOKUP($G378,Data!$G$3:$BA$2935,26,FALSE))</f>
        <v>-0.1</v>
      </c>
      <c r="AH378" s="4" t="str">
        <f>IF($H378=0,"",VLOOKUP($G378,Data!$G$3:$BA$2935,27,FALSE))</f>
        <v>/</v>
      </c>
      <c r="AI378" s="4" t="str">
        <f>IF($H378=0,"",VLOOKUP($G378,Data!$G$3:$BA$2935,28,FALSE))</f>
        <v>/</v>
      </c>
      <c r="AJ378" s="4" t="str">
        <f>IF($H378=0,"",VLOOKUP($G378,Data!$G$3:$BA$2935,29,FALSE))</f>
        <v/>
      </c>
      <c r="AK378" s="4" t="str">
        <f>IF($H378=0,"",VLOOKUP($G378,Data!$G$3:$BA$2935,30,FALSE))</f>
        <v/>
      </c>
      <c r="AL378" s="4" t="str">
        <f>IF($H378=0,"",VLOOKUP($G378,Data!$G$3:$BA$2935,31,FALSE))</f>
        <v/>
      </c>
      <c r="AM378" s="4" t="str">
        <f>IF($H378=0,"",VLOOKUP($G378,Data!$G$3:$BA$2935,32,FALSE))</f>
        <v/>
      </c>
      <c r="AN378" s="4" t="str">
        <f>IF($H378=0,"",VLOOKUP($G378,Data!$G$3:$BA$2935,33,FALSE))</f>
        <v/>
      </c>
      <c r="AO378" s="4" t="str">
        <f>IF($H378=0,"",VLOOKUP($G378,Data!$G$3:$BA$2935,34,FALSE))</f>
        <v/>
      </c>
      <c r="AP378" s="4" t="str">
        <f>IF($H378=0,"",VLOOKUP($G378,Data!$G$3:$BA$2935,35,FALSE))</f>
        <v/>
      </c>
      <c r="AQ378" s="4" t="str">
        <f>IF($H378=0,"",VLOOKUP($G378,Data!$G$3:$BA$2935,36,FALSE))</f>
        <v/>
      </c>
      <c r="AR378" s="4" t="str">
        <f>IF($H378=0,"",VLOOKUP($G378,Data!$G$3:$BA$2935,37,FALSE))</f>
        <v/>
      </c>
      <c r="AS378" s="4" t="str">
        <f>IF($H378=0,"",VLOOKUP($G378,Data!$G$3:$BA$2935,38,FALSE))</f>
        <v/>
      </c>
      <c r="AT378" s="4" t="str">
        <f>IF($H378=0,"",VLOOKUP($G378,Data!$G$3:$BA$2935,39,FALSE))</f>
        <v/>
      </c>
    </row>
    <row r="379" spans="1:46" x14ac:dyDescent="0.25">
      <c r="A379" s="4">
        <f>PSSE!A381</f>
        <v>960121</v>
      </c>
      <c r="B379" s="4" t="str">
        <f>PSSE!B381</f>
        <v>XEKAMAN2_H1</v>
      </c>
      <c r="C379" s="4">
        <f>PSSE!D381</f>
        <v>13.8</v>
      </c>
      <c r="D379" s="4">
        <f>PSSE!E381</f>
        <v>50</v>
      </c>
      <c r="E379" s="4" t="str">
        <f>PSSE!F381</f>
        <v>TD</v>
      </c>
      <c r="F379" s="4">
        <f>PSSE!G381</f>
        <v>1</v>
      </c>
      <c r="G379" s="4" t="str">
        <f t="shared" si="5"/>
        <v>PSS13.850TD1</v>
      </c>
      <c r="H379" s="4">
        <f>COUNTIF(Data!$G$3:$BA$2935,PSS!$G379)</f>
        <v>1</v>
      </c>
      <c r="I379" s="4" t="str">
        <f>IF($H379=0,"",VLOOKUP($G379,Data!$G$3:$BA$2935,2,FALSE))</f>
        <v>'PSS2A'</v>
      </c>
      <c r="J379" s="4">
        <f>PSSE!C381</f>
        <v>1</v>
      </c>
      <c r="K379" s="4">
        <f>IF($H379=0,"",VLOOKUP($G379,Data!$G$3:$BA$2935,4,FALSE))</f>
        <v>1</v>
      </c>
      <c r="L379" s="4">
        <f>IF($H379=0,"",VLOOKUP($G379,Data!$G$3:$BA$2935,5,FALSE))</f>
        <v>0</v>
      </c>
      <c r="M379" s="4">
        <f>IF($H379=0,"",VLOOKUP($G379,Data!$G$3:$BA$2935,6,FALSE))</f>
        <v>3</v>
      </c>
      <c r="N379" s="4">
        <f>IF($H379=0,"",VLOOKUP($G379,Data!$G$3:$BA$2935,7,FALSE))</f>
        <v>0</v>
      </c>
      <c r="O379" s="4">
        <f>IF($H379=0,"",VLOOKUP($G379,Data!$G$3:$BA$2935,8,FALSE))</f>
        <v>5</v>
      </c>
      <c r="P379" s="4">
        <f>IF($H379=0,"",VLOOKUP($G379,Data!$G$3:$BA$2935,9,FALSE))</f>
        <v>1</v>
      </c>
      <c r="Q379" s="4">
        <f>IF($H379=0,"",VLOOKUP($G379,Data!$G$3:$BA$2935,10,FALSE))</f>
        <v>2.5</v>
      </c>
      <c r="R379" s="4">
        <f>IF($H379=0,"",VLOOKUP($G379,Data!$G$3:$BA$2935,11,FALSE))</f>
        <v>2.5</v>
      </c>
      <c r="S379" s="4">
        <f>IF($H379=0,"",VLOOKUP($G379,Data!$G$3:$BA$2935,12,FALSE))</f>
        <v>0</v>
      </c>
      <c r="T379" s="4">
        <f>IF($H379=0,"",VLOOKUP($G379,Data!$G$3:$BA$2935,13,FALSE))</f>
        <v>2.5</v>
      </c>
      <c r="U379" s="4">
        <f>IF($H379=0,"",VLOOKUP($G379,Data!$G$3:$BA$2935,14,FALSE))</f>
        <v>0</v>
      </c>
      <c r="V379" s="4">
        <f>IF($H379=0,"",VLOOKUP($G379,Data!$G$3:$BA$2935,15,FALSE))</f>
        <v>2.5</v>
      </c>
      <c r="W379" s="4">
        <f>IF($H379=0,"",VLOOKUP($G379,Data!$G$3:$BA$2935,16,FALSE))</f>
        <v>0.39</v>
      </c>
      <c r="X379" s="4">
        <f>IF($H379=0,"",VLOOKUP($G379,Data!$G$3:$BA$2935,17,FALSE))</f>
        <v>1</v>
      </c>
      <c r="Y379" s="4">
        <f>IF($H379=0,"",VLOOKUP($G379,Data!$G$3:$BA$2935,18,FALSE))</f>
        <v>0</v>
      </c>
      <c r="Z379" s="4">
        <f>IF($H379=0,"",VLOOKUP($G379,Data!$G$3:$BA$2935,19,FALSE))</f>
        <v>0.1</v>
      </c>
      <c r="AA379" s="4">
        <f>IF($H379=0,"",VLOOKUP($G379,Data!$G$3:$BA$2935,20,FALSE))</f>
        <v>6.5</v>
      </c>
      <c r="AB379" s="4">
        <f>IF($H379=0,"",VLOOKUP($G379,Data!$G$3:$BA$2935,21,FALSE))</f>
        <v>0.44</v>
      </c>
      <c r="AC379" s="4">
        <f>IF($H379=0,"",VLOOKUP($G379,Data!$G$3:$BA$2935,22,FALSE))</f>
        <v>0.08</v>
      </c>
      <c r="AD379" s="4">
        <f>IF($H379=0,"",VLOOKUP($G379,Data!$G$3:$BA$2935,23,FALSE))</f>
        <v>0.2</v>
      </c>
      <c r="AE379" s="4">
        <f>IF($H379=0,"",VLOOKUP($G379,Data!$G$3:$BA$2935,24,FALSE))</f>
        <v>0.98</v>
      </c>
      <c r="AF379" s="4">
        <f>IF($H379=0,"",VLOOKUP($G379,Data!$G$3:$BA$2935,25,FALSE))</f>
        <v>0.1</v>
      </c>
      <c r="AG379" s="4">
        <f>IF($H379=0,"",VLOOKUP($G379,Data!$G$3:$BA$2935,26,FALSE))</f>
        <v>-0.1</v>
      </c>
      <c r="AH379" s="4" t="str">
        <f>IF($H379=0,"",VLOOKUP($G379,Data!$G$3:$BA$2935,27,FALSE))</f>
        <v>/</v>
      </c>
      <c r="AI379" s="4" t="str">
        <f>IF($H379=0,"",VLOOKUP($G379,Data!$G$3:$BA$2935,28,FALSE))</f>
        <v>/</v>
      </c>
      <c r="AJ379" s="4" t="str">
        <f>IF($H379=0,"",VLOOKUP($G379,Data!$G$3:$BA$2935,29,FALSE))</f>
        <v/>
      </c>
      <c r="AK379" s="4" t="str">
        <f>IF($H379=0,"",VLOOKUP($G379,Data!$G$3:$BA$2935,30,FALSE))</f>
        <v/>
      </c>
      <c r="AL379" s="4" t="str">
        <f>IF($H379=0,"",VLOOKUP($G379,Data!$G$3:$BA$2935,31,FALSE))</f>
        <v/>
      </c>
      <c r="AM379" s="4" t="str">
        <f>IF($H379=0,"",VLOOKUP($G379,Data!$G$3:$BA$2935,32,FALSE))</f>
        <v/>
      </c>
      <c r="AN379" s="4" t="str">
        <f>IF($H379=0,"",VLOOKUP($G379,Data!$G$3:$BA$2935,33,FALSE))</f>
        <v/>
      </c>
      <c r="AO379" s="4" t="str">
        <f>IF($H379=0,"",VLOOKUP($G379,Data!$G$3:$BA$2935,34,FALSE))</f>
        <v/>
      </c>
      <c r="AP379" s="4" t="str">
        <f>IF($H379=0,"",VLOOKUP($G379,Data!$G$3:$BA$2935,35,FALSE))</f>
        <v/>
      </c>
      <c r="AQ379" s="4" t="str">
        <f>IF($H379=0,"",VLOOKUP($G379,Data!$G$3:$BA$2935,36,FALSE))</f>
        <v/>
      </c>
      <c r="AR379" s="4" t="str">
        <f>IF($H379=0,"",VLOOKUP($G379,Data!$G$3:$BA$2935,37,FALSE))</f>
        <v/>
      </c>
      <c r="AS379" s="4" t="str">
        <f>IF($H379=0,"",VLOOKUP($G379,Data!$G$3:$BA$2935,38,FALSE))</f>
        <v/>
      </c>
      <c r="AT379" s="4" t="str">
        <f>IF($H379=0,"",VLOOKUP($G379,Data!$G$3:$BA$2935,39,FALSE))</f>
        <v/>
      </c>
    </row>
    <row r="380" spans="1:46" x14ac:dyDescent="0.25">
      <c r="A380" s="4">
        <f>PSSE!A382</f>
        <v>960122</v>
      </c>
      <c r="B380" s="4" t="str">
        <f>PSSE!B382</f>
        <v>XEKAMAN2_H2</v>
      </c>
      <c r="C380" s="4">
        <f>PSSE!D382</f>
        <v>13.8</v>
      </c>
      <c r="D380" s="4">
        <f>PSSE!E382</f>
        <v>50</v>
      </c>
      <c r="E380" s="4" t="str">
        <f>PSSE!F382</f>
        <v>TD</v>
      </c>
      <c r="F380" s="4">
        <f>PSSE!G382</f>
        <v>1</v>
      </c>
      <c r="G380" s="4" t="str">
        <f t="shared" si="5"/>
        <v>PSS13.850TD1</v>
      </c>
      <c r="H380" s="4">
        <f>COUNTIF(Data!$G$3:$BA$2935,PSS!$G380)</f>
        <v>1</v>
      </c>
      <c r="I380" s="4" t="str">
        <f>IF($H380=0,"",VLOOKUP($G380,Data!$G$3:$BA$2935,2,FALSE))</f>
        <v>'PSS2A'</v>
      </c>
      <c r="J380" s="4">
        <f>PSSE!C382</f>
        <v>1</v>
      </c>
      <c r="K380" s="4">
        <f>IF($H380=0,"",VLOOKUP($G380,Data!$G$3:$BA$2935,4,FALSE))</f>
        <v>1</v>
      </c>
      <c r="L380" s="4">
        <f>IF($H380=0,"",VLOOKUP($G380,Data!$G$3:$BA$2935,5,FALSE))</f>
        <v>0</v>
      </c>
      <c r="M380" s="4">
        <f>IF($H380=0,"",VLOOKUP($G380,Data!$G$3:$BA$2935,6,FALSE))</f>
        <v>3</v>
      </c>
      <c r="N380" s="4">
        <f>IF($H380=0,"",VLOOKUP($G380,Data!$G$3:$BA$2935,7,FALSE))</f>
        <v>0</v>
      </c>
      <c r="O380" s="4">
        <f>IF($H380=0,"",VLOOKUP($G380,Data!$G$3:$BA$2935,8,FALSE))</f>
        <v>5</v>
      </c>
      <c r="P380" s="4">
        <f>IF($H380=0,"",VLOOKUP($G380,Data!$G$3:$BA$2935,9,FALSE))</f>
        <v>1</v>
      </c>
      <c r="Q380" s="4">
        <f>IF($H380=0,"",VLOOKUP($G380,Data!$G$3:$BA$2935,10,FALSE))</f>
        <v>2.5</v>
      </c>
      <c r="R380" s="4">
        <f>IF($H380=0,"",VLOOKUP($G380,Data!$G$3:$BA$2935,11,FALSE))</f>
        <v>2.5</v>
      </c>
      <c r="S380" s="4">
        <f>IF($H380=0,"",VLOOKUP($G380,Data!$G$3:$BA$2935,12,FALSE))</f>
        <v>0</v>
      </c>
      <c r="T380" s="4">
        <f>IF($H380=0,"",VLOOKUP($G380,Data!$G$3:$BA$2935,13,FALSE))</f>
        <v>2.5</v>
      </c>
      <c r="U380" s="4">
        <f>IF($H380=0,"",VLOOKUP($G380,Data!$G$3:$BA$2935,14,FALSE))</f>
        <v>0</v>
      </c>
      <c r="V380" s="4">
        <f>IF($H380=0,"",VLOOKUP($G380,Data!$G$3:$BA$2935,15,FALSE))</f>
        <v>2.5</v>
      </c>
      <c r="W380" s="4">
        <f>IF($H380=0,"",VLOOKUP($G380,Data!$G$3:$BA$2935,16,FALSE))</f>
        <v>0.39</v>
      </c>
      <c r="X380" s="4">
        <f>IF($H380=0,"",VLOOKUP($G380,Data!$G$3:$BA$2935,17,FALSE))</f>
        <v>1</v>
      </c>
      <c r="Y380" s="4">
        <f>IF($H380=0,"",VLOOKUP($G380,Data!$G$3:$BA$2935,18,FALSE))</f>
        <v>0</v>
      </c>
      <c r="Z380" s="4">
        <f>IF($H380=0,"",VLOOKUP($G380,Data!$G$3:$BA$2935,19,FALSE))</f>
        <v>0.1</v>
      </c>
      <c r="AA380" s="4">
        <f>IF($H380=0,"",VLOOKUP($G380,Data!$G$3:$BA$2935,20,FALSE))</f>
        <v>6.5</v>
      </c>
      <c r="AB380" s="4">
        <f>IF($H380=0,"",VLOOKUP($G380,Data!$G$3:$BA$2935,21,FALSE))</f>
        <v>0.44</v>
      </c>
      <c r="AC380" s="4">
        <f>IF($H380=0,"",VLOOKUP($G380,Data!$G$3:$BA$2935,22,FALSE))</f>
        <v>0.08</v>
      </c>
      <c r="AD380" s="4">
        <f>IF($H380=0,"",VLOOKUP($G380,Data!$G$3:$BA$2935,23,FALSE))</f>
        <v>0.2</v>
      </c>
      <c r="AE380" s="4">
        <f>IF($H380=0,"",VLOOKUP($G380,Data!$G$3:$BA$2935,24,FALSE))</f>
        <v>0.98</v>
      </c>
      <c r="AF380" s="4">
        <f>IF($H380=0,"",VLOOKUP($G380,Data!$G$3:$BA$2935,25,FALSE))</f>
        <v>0.1</v>
      </c>
      <c r="AG380" s="4">
        <f>IF($H380=0,"",VLOOKUP($G380,Data!$G$3:$BA$2935,26,FALSE))</f>
        <v>-0.1</v>
      </c>
      <c r="AH380" s="4" t="str">
        <f>IF($H380=0,"",VLOOKUP($G380,Data!$G$3:$BA$2935,27,FALSE))</f>
        <v>/</v>
      </c>
      <c r="AI380" s="4" t="str">
        <f>IF($H380=0,"",VLOOKUP($G380,Data!$G$3:$BA$2935,28,FALSE))</f>
        <v>/</v>
      </c>
      <c r="AJ380" s="4" t="str">
        <f>IF($H380=0,"",VLOOKUP($G380,Data!$G$3:$BA$2935,29,FALSE))</f>
        <v/>
      </c>
      <c r="AK380" s="4" t="str">
        <f>IF($H380=0,"",VLOOKUP($G380,Data!$G$3:$BA$2935,30,FALSE))</f>
        <v/>
      </c>
      <c r="AL380" s="4" t="str">
        <f>IF($H380=0,"",VLOOKUP($G380,Data!$G$3:$BA$2935,31,FALSE))</f>
        <v/>
      </c>
      <c r="AM380" s="4" t="str">
        <f>IF($H380=0,"",VLOOKUP($G380,Data!$G$3:$BA$2935,32,FALSE))</f>
        <v/>
      </c>
      <c r="AN380" s="4" t="str">
        <f>IF($H380=0,"",VLOOKUP($G380,Data!$G$3:$BA$2935,33,FALSE))</f>
        <v/>
      </c>
      <c r="AO380" s="4" t="str">
        <f>IF($H380=0,"",VLOOKUP($G380,Data!$G$3:$BA$2935,34,FALSE))</f>
        <v/>
      </c>
      <c r="AP380" s="4" t="str">
        <f>IF($H380=0,"",VLOOKUP($G380,Data!$G$3:$BA$2935,35,FALSE))</f>
        <v/>
      </c>
      <c r="AQ380" s="4" t="str">
        <f>IF($H380=0,"",VLOOKUP($G380,Data!$G$3:$BA$2935,36,FALSE))</f>
        <v/>
      </c>
      <c r="AR380" s="4" t="str">
        <f>IF($H380=0,"",VLOOKUP($G380,Data!$G$3:$BA$2935,37,FALSE))</f>
        <v/>
      </c>
      <c r="AS380" s="4" t="str">
        <f>IF($H380=0,"",VLOOKUP($G380,Data!$G$3:$BA$2935,38,FALSE))</f>
        <v/>
      </c>
      <c r="AT380" s="4" t="str">
        <f>IF($H380=0,"",VLOOKUP($G380,Data!$G$3:$BA$2935,39,FALSE))</f>
        <v/>
      </c>
    </row>
    <row r="381" spans="1:46" x14ac:dyDescent="0.25">
      <c r="A381" s="4">
        <f>PSSE!A383</f>
        <v>960131</v>
      </c>
      <c r="B381" s="4" t="str">
        <f>PSSE!B383</f>
        <v>XEKAMAN2A_H1</v>
      </c>
      <c r="C381" s="4">
        <f>PSSE!D383</f>
        <v>13.8</v>
      </c>
      <c r="D381" s="4">
        <f>PSSE!E383</f>
        <v>32</v>
      </c>
      <c r="E381" s="4" t="str">
        <f>PSSE!F383</f>
        <v>TD</v>
      </c>
      <c r="F381" s="4">
        <f>PSSE!G383</f>
        <v>1</v>
      </c>
      <c r="G381" s="4" t="str">
        <f t="shared" si="5"/>
        <v>PSS13.832TD1</v>
      </c>
      <c r="H381" s="4">
        <f>COUNTIF(Data!$G$3:$BA$2935,PSS!$G381)</f>
        <v>1</v>
      </c>
      <c r="I381" s="4" t="str">
        <f>IF($H381=0,"",VLOOKUP($G381,Data!$G$3:$BA$2935,2,FALSE))</f>
        <v>'PSS2A'</v>
      </c>
      <c r="J381" s="4">
        <f>PSSE!C383</f>
        <v>1</v>
      </c>
      <c r="K381" s="4">
        <f>IF($H381=0,"",VLOOKUP($G381,Data!$G$3:$BA$2935,4,FALSE))</f>
        <v>1</v>
      </c>
      <c r="L381" s="4">
        <f>IF($H381=0,"",VLOOKUP($G381,Data!$G$3:$BA$2935,5,FALSE))</f>
        <v>0</v>
      </c>
      <c r="M381" s="4">
        <f>IF($H381=0,"",VLOOKUP($G381,Data!$G$3:$BA$2935,6,FALSE))</f>
        <v>3</v>
      </c>
      <c r="N381" s="4">
        <f>IF($H381=0,"",VLOOKUP($G381,Data!$G$3:$BA$2935,7,FALSE))</f>
        <v>0</v>
      </c>
      <c r="O381" s="4">
        <f>IF($H381=0,"",VLOOKUP($G381,Data!$G$3:$BA$2935,8,FALSE))</f>
        <v>5</v>
      </c>
      <c r="P381" s="4">
        <f>IF($H381=0,"",VLOOKUP($G381,Data!$G$3:$BA$2935,9,FALSE))</f>
        <v>1</v>
      </c>
      <c r="Q381" s="4">
        <f>IF($H381=0,"",VLOOKUP($G381,Data!$G$3:$BA$2935,10,FALSE))</f>
        <v>2.5</v>
      </c>
      <c r="R381" s="4">
        <f>IF($H381=0,"",VLOOKUP($G381,Data!$G$3:$BA$2935,11,FALSE))</f>
        <v>2.5</v>
      </c>
      <c r="S381" s="4">
        <f>IF($H381=0,"",VLOOKUP($G381,Data!$G$3:$BA$2935,12,FALSE))</f>
        <v>0</v>
      </c>
      <c r="T381" s="4">
        <f>IF($H381=0,"",VLOOKUP($G381,Data!$G$3:$BA$2935,13,FALSE))</f>
        <v>2.5</v>
      </c>
      <c r="U381" s="4">
        <f>IF($H381=0,"",VLOOKUP($G381,Data!$G$3:$BA$2935,14,FALSE))</f>
        <v>0</v>
      </c>
      <c r="V381" s="4">
        <f>IF($H381=0,"",VLOOKUP($G381,Data!$G$3:$BA$2935,15,FALSE))</f>
        <v>2.5</v>
      </c>
      <c r="W381" s="4">
        <f>IF($H381=0,"",VLOOKUP($G381,Data!$G$3:$BA$2935,16,FALSE))</f>
        <v>0.39</v>
      </c>
      <c r="X381" s="4">
        <f>IF($H381=0,"",VLOOKUP($G381,Data!$G$3:$BA$2935,17,FALSE))</f>
        <v>1</v>
      </c>
      <c r="Y381" s="4">
        <f>IF($H381=0,"",VLOOKUP($G381,Data!$G$3:$BA$2935,18,FALSE))</f>
        <v>0</v>
      </c>
      <c r="Z381" s="4">
        <f>IF($H381=0,"",VLOOKUP($G381,Data!$G$3:$BA$2935,19,FALSE))</f>
        <v>0.1</v>
      </c>
      <c r="AA381" s="4">
        <f>IF($H381=0,"",VLOOKUP($G381,Data!$G$3:$BA$2935,20,FALSE))</f>
        <v>6.5</v>
      </c>
      <c r="AB381" s="4">
        <f>IF($H381=0,"",VLOOKUP($G381,Data!$G$3:$BA$2935,21,FALSE))</f>
        <v>0.44</v>
      </c>
      <c r="AC381" s="4">
        <f>IF($H381=0,"",VLOOKUP($G381,Data!$G$3:$BA$2935,22,FALSE))</f>
        <v>0.08</v>
      </c>
      <c r="AD381" s="4">
        <f>IF($H381=0,"",VLOOKUP($G381,Data!$G$3:$BA$2935,23,FALSE))</f>
        <v>0.2</v>
      </c>
      <c r="AE381" s="4">
        <f>IF($H381=0,"",VLOOKUP($G381,Data!$G$3:$BA$2935,24,FALSE))</f>
        <v>0.98</v>
      </c>
      <c r="AF381" s="4">
        <f>IF($H381=0,"",VLOOKUP($G381,Data!$G$3:$BA$2935,25,FALSE))</f>
        <v>0.1</v>
      </c>
      <c r="AG381" s="4">
        <f>IF($H381=0,"",VLOOKUP($G381,Data!$G$3:$BA$2935,26,FALSE))</f>
        <v>-0.1</v>
      </c>
      <c r="AH381" s="4" t="str">
        <f>IF($H381=0,"",VLOOKUP($G381,Data!$G$3:$BA$2935,27,FALSE))</f>
        <v>/</v>
      </c>
      <c r="AI381" s="4" t="str">
        <f>IF($H381=0,"",VLOOKUP($G381,Data!$G$3:$BA$2935,28,FALSE))</f>
        <v>/</v>
      </c>
      <c r="AJ381" s="4" t="str">
        <f>IF($H381=0,"",VLOOKUP($G381,Data!$G$3:$BA$2935,29,FALSE))</f>
        <v/>
      </c>
      <c r="AK381" s="4" t="str">
        <f>IF($H381=0,"",VLOOKUP($G381,Data!$G$3:$BA$2935,30,FALSE))</f>
        <v/>
      </c>
      <c r="AL381" s="4" t="str">
        <f>IF($H381=0,"",VLOOKUP($G381,Data!$G$3:$BA$2935,31,FALSE))</f>
        <v/>
      </c>
      <c r="AM381" s="4" t="str">
        <f>IF($H381=0,"",VLOOKUP($G381,Data!$G$3:$BA$2935,32,FALSE))</f>
        <v/>
      </c>
      <c r="AN381" s="4" t="str">
        <f>IF($H381=0,"",VLOOKUP($G381,Data!$G$3:$BA$2935,33,FALSE))</f>
        <v/>
      </c>
      <c r="AO381" s="4" t="str">
        <f>IF($H381=0,"",VLOOKUP($G381,Data!$G$3:$BA$2935,34,FALSE))</f>
        <v/>
      </c>
      <c r="AP381" s="4" t="str">
        <f>IF($H381=0,"",VLOOKUP($G381,Data!$G$3:$BA$2935,35,FALSE))</f>
        <v/>
      </c>
      <c r="AQ381" s="4" t="str">
        <f>IF($H381=0,"",VLOOKUP($G381,Data!$G$3:$BA$2935,36,FALSE))</f>
        <v/>
      </c>
      <c r="AR381" s="4" t="str">
        <f>IF($H381=0,"",VLOOKUP($G381,Data!$G$3:$BA$2935,37,FALSE))</f>
        <v/>
      </c>
      <c r="AS381" s="4" t="str">
        <f>IF($H381=0,"",VLOOKUP($G381,Data!$G$3:$BA$2935,38,FALSE))</f>
        <v/>
      </c>
      <c r="AT381" s="4" t="str">
        <f>IF($H381=0,"",VLOOKUP($G381,Data!$G$3:$BA$2935,39,FALSE))</f>
        <v/>
      </c>
    </row>
    <row r="382" spans="1:46" x14ac:dyDescent="0.25">
      <c r="A382" s="4">
        <f>PSSE!A384</f>
        <v>960132</v>
      </c>
      <c r="B382" s="4" t="str">
        <f>PSSE!B384</f>
        <v>XEKAMAN2A_H2</v>
      </c>
      <c r="C382" s="4">
        <f>PSSE!D384</f>
        <v>13.8</v>
      </c>
      <c r="D382" s="4">
        <f>PSSE!E384</f>
        <v>32</v>
      </c>
      <c r="E382" s="4" t="str">
        <f>PSSE!F384</f>
        <v>TD</v>
      </c>
      <c r="F382" s="4">
        <f>PSSE!G384</f>
        <v>1</v>
      </c>
      <c r="G382" s="4" t="str">
        <f t="shared" si="5"/>
        <v>PSS13.832TD1</v>
      </c>
      <c r="H382" s="4">
        <f>COUNTIF(Data!$G$3:$BA$2935,PSS!$G382)</f>
        <v>1</v>
      </c>
      <c r="I382" s="4" t="str">
        <f>IF($H382=0,"",VLOOKUP($G382,Data!$G$3:$BA$2935,2,FALSE))</f>
        <v>'PSS2A'</v>
      </c>
      <c r="J382" s="4">
        <f>PSSE!C384</f>
        <v>1</v>
      </c>
      <c r="K382" s="4">
        <f>IF($H382=0,"",VLOOKUP($G382,Data!$G$3:$BA$2935,4,FALSE))</f>
        <v>1</v>
      </c>
      <c r="L382" s="4">
        <f>IF($H382=0,"",VLOOKUP($G382,Data!$G$3:$BA$2935,5,FALSE))</f>
        <v>0</v>
      </c>
      <c r="M382" s="4">
        <f>IF($H382=0,"",VLOOKUP($G382,Data!$G$3:$BA$2935,6,FALSE))</f>
        <v>3</v>
      </c>
      <c r="N382" s="4">
        <f>IF($H382=0,"",VLOOKUP($G382,Data!$G$3:$BA$2935,7,FALSE))</f>
        <v>0</v>
      </c>
      <c r="O382" s="4">
        <f>IF($H382=0,"",VLOOKUP($G382,Data!$G$3:$BA$2935,8,FALSE))</f>
        <v>5</v>
      </c>
      <c r="P382" s="4">
        <f>IF($H382=0,"",VLOOKUP($G382,Data!$G$3:$BA$2935,9,FALSE))</f>
        <v>1</v>
      </c>
      <c r="Q382" s="4">
        <f>IF($H382=0,"",VLOOKUP($G382,Data!$G$3:$BA$2935,10,FALSE))</f>
        <v>2.5</v>
      </c>
      <c r="R382" s="4">
        <f>IF($H382=0,"",VLOOKUP($G382,Data!$G$3:$BA$2935,11,FALSE))</f>
        <v>2.5</v>
      </c>
      <c r="S382" s="4">
        <f>IF($H382=0,"",VLOOKUP($G382,Data!$G$3:$BA$2935,12,FALSE))</f>
        <v>0</v>
      </c>
      <c r="T382" s="4">
        <f>IF($H382=0,"",VLOOKUP($G382,Data!$G$3:$BA$2935,13,FALSE))</f>
        <v>2.5</v>
      </c>
      <c r="U382" s="4">
        <f>IF($H382=0,"",VLOOKUP($G382,Data!$G$3:$BA$2935,14,FALSE))</f>
        <v>0</v>
      </c>
      <c r="V382" s="4">
        <f>IF($H382=0,"",VLOOKUP($G382,Data!$G$3:$BA$2935,15,FALSE))</f>
        <v>2.5</v>
      </c>
      <c r="W382" s="4">
        <f>IF($H382=0,"",VLOOKUP($G382,Data!$G$3:$BA$2935,16,FALSE))</f>
        <v>0.39</v>
      </c>
      <c r="X382" s="4">
        <f>IF($H382=0,"",VLOOKUP($G382,Data!$G$3:$BA$2935,17,FALSE))</f>
        <v>1</v>
      </c>
      <c r="Y382" s="4">
        <f>IF($H382=0,"",VLOOKUP($G382,Data!$G$3:$BA$2935,18,FALSE))</f>
        <v>0</v>
      </c>
      <c r="Z382" s="4">
        <f>IF($H382=0,"",VLOOKUP($G382,Data!$G$3:$BA$2935,19,FALSE))</f>
        <v>0.1</v>
      </c>
      <c r="AA382" s="4">
        <f>IF($H382=0,"",VLOOKUP($G382,Data!$G$3:$BA$2935,20,FALSE))</f>
        <v>6.5</v>
      </c>
      <c r="AB382" s="4">
        <f>IF($H382=0,"",VLOOKUP($G382,Data!$G$3:$BA$2935,21,FALSE))</f>
        <v>0.44</v>
      </c>
      <c r="AC382" s="4">
        <f>IF($H382=0,"",VLOOKUP($G382,Data!$G$3:$BA$2935,22,FALSE))</f>
        <v>0.08</v>
      </c>
      <c r="AD382" s="4">
        <f>IF($H382=0,"",VLOOKUP($G382,Data!$G$3:$BA$2935,23,FALSE))</f>
        <v>0.2</v>
      </c>
      <c r="AE382" s="4">
        <f>IF($H382=0,"",VLOOKUP($G382,Data!$G$3:$BA$2935,24,FALSE))</f>
        <v>0.98</v>
      </c>
      <c r="AF382" s="4">
        <f>IF($H382=0,"",VLOOKUP($G382,Data!$G$3:$BA$2935,25,FALSE))</f>
        <v>0.1</v>
      </c>
      <c r="AG382" s="4">
        <f>IF($H382=0,"",VLOOKUP($G382,Data!$G$3:$BA$2935,26,FALSE))</f>
        <v>-0.1</v>
      </c>
      <c r="AH382" s="4" t="str">
        <f>IF($H382=0,"",VLOOKUP($G382,Data!$G$3:$BA$2935,27,FALSE))</f>
        <v>/</v>
      </c>
      <c r="AI382" s="4" t="str">
        <f>IF($H382=0,"",VLOOKUP($G382,Data!$G$3:$BA$2935,28,FALSE))</f>
        <v>/</v>
      </c>
      <c r="AJ382" s="4" t="str">
        <f>IF($H382=0,"",VLOOKUP($G382,Data!$G$3:$BA$2935,29,FALSE))</f>
        <v/>
      </c>
      <c r="AK382" s="4" t="str">
        <f>IF($H382=0,"",VLOOKUP($G382,Data!$G$3:$BA$2935,30,FALSE))</f>
        <v/>
      </c>
      <c r="AL382" s="4" t="str">
        <f>IF($H382=0,"",VLOOKUP($G382,Data!$G$3:$BA$2935,31,FALSE))</f>
        <v/>
      </c>
      <c r="AM382" s="4" t="str">
        <f>IF($H382=0,"",VLOOKUP($G382,Data!$G$3:$BA$2935,32,FALSE))</f>
        <v/>
      </c>
      <c r="AN382" s="4" t="str">
        <f>IF($H382=0,"",VLOOKUP($G382,Data!$G$3:$BA$2935,33,FALSE))</f>
        <v/>
      </c>
      <c r="AO382" s="4" t="str">
        <f>IF($H382=0,"",VLOOKUP($G382,Data!$G$3:$BA$2935,34,FALSE))</f>
        <v/>
      </c>
      <c r="AP382" s="4" t="str">
        <f>IF($H382=0,"",VLOOKUP($G382,Data!$G$3:$BA$2935,35,FALSE))</f>
        <v/>
      </c>
      <c r="AQ382" s="4" t="str">
        <f>IF($H382=0,"",VLOOKUP($G382,Data!$G$3:$BA$2935,36,FALSE))</f>
        <v/>
      </c>
      <c r="AR382" s="4" t="str">
        <f>IF($H382=0,"",VLOOKUP($G382,Data!$G$3:$BA$2935,37,FALSE))</f>
        <v/>
      </c>
      <c r="AS382" s="4" t="str">
        <f>IF($H382=0,"",VLOOKUP($G382,Data!$G$3:$BA$2935,38,FALSE))</f>
        <v/>
      </c>
      <c r="AT382" s="4" t="str">
        <f>IF($H382=0,"",VLOOKUP($G382,Data!$G$3:$BA$2935,39,FALSE))</f>
        <v/>
      </c>
    </row>
    <row r="383" spans="1:46" x14ac:dyDescent="0.25">
      <c r="A383" s="4">
        <f>PSSE!A385</f>
        <v>960151</v>
      </c>
      <c r="B383" s="4" t="str">
        <f>PSSE!B385</f>
        <v>HASESAN3_H1</v>
      </c>
      <c r="C383" s="4">
        <f>PSSE!D385</f>
        <v>15.8</v>
      </c>
      <c r="D383" s="4">
        <f>PSSE!E385</f>
        <v>180</v>
      </c>
      <c r="E383" s="4" t="str">
        <f>PSSE!F385</f>
        <v>TD</v>
      </c>
      <c r="F383" s="4">
        <f>PSSE!G385</f>
        <v>1</v>
      </c>
      <c r="G383" s="4" t="str">
        <f t="shared" si="5"/>
        <v>PSS15.8180TD1</v>
      </c>
      <c r="H383" s="4">
        <f>COUNTIF(Data!$G$3:$BA$2935,PSS!$G383)</f>
        <v>1</v>
      </c>
      <c r="I383" s="4" t="str">
        <f>IF($H383=0,"",VLOOKUP($G383,Data!$G$3:$BA$2935,2,FALSE))</f>
        <v>'PSS2A'</v>
      </c>
      <c r="J383" s="4">
        <f>PSSE!C385</f>
        <v>1</v>
      </c>
      <c r="K383" s="4">
        <f>IF($H383=0,"",VLOOKUP($G383,Data!$G$3:$BA$2935,4,FALSE))</f>
        <v>1</v>
      </c>
      <c r="L383" s="4">
        <f>IF($H383=0,"",VLOOKUP($G383,Data!$G$3:$BA$2935,5,FALSE))</f>
        <v>0</v>
      </c>
      <c r="M383" s="4">
        <f>IF($H383=0,"",VLOOKUP($G383,Data!$G$3:$BA$2935,6,FALSE))</f>
        <v>3</v>
      </c>
      <c r="N383" s="4">
        <f>IF($H383=0,"",VLOOKUP($G383,Data!$G$3:$BA$2935,7,FALSE))</f>
        <v>0</v>
      </c>
      <c r="O383" s="4">
        <f>IF($H383=0,"",VLOOKUP($G383,Data!$G$3:$BA$2935,8,FALSE))</f>
        <v>5</v>
      </c>
      <c r="P383" s="4">
        <f>IF($H383=0,"",VLOOKUP($G383,Data!$G$3:$BA$2935,9,FALSE))</f>
        <v>1</v>
      </c>
      <c r="Q383" s="4">
        <f>IF($H383=0,"",VLOOKUP($G383,Data!$G$3:$BA$2935,10,FALSE))</f>
        <v>2.5</v>
      </c>
      <c r="R383" s="4">
        <f>IF($H383=0,"",VLOOKUP($G383,Data!$G$3:$BA$2935,11,FALSE))</f>
        <v>2.5</v>
      </c>
      <c r="S383" s="4">
        <f>IF($H383=0,"",VLOOKUP($G383,Data!$G$3:$BA$2935,12,FALSE))</f>
        <v>0</v>
      </c>
      <c r="T383" s="4">
        <f>IF($H383=0,"",VLOOKUP($G383,Data!$G$3:$BA$2935,13,FALSE))</f>
        <v>2.5</v>
      </c>
      <c r="U383" s="4">
        <f>IF($H383=0,"",VLOOKUP($G383,Data!$G$3:$BA$2935,14,FALSE))</f>
        <v>0</v>
      </c>
      <c r="V383" s="4">
        <f>IF($H383=0,"",VLOOKUP($G383,Data!$G$3:$BA$2935,15,FALSE))</f>
        <v>2.5</v>
      </c>
      <c r="W383" s="4">
        <f>IF($H383=0,"",VLOOKUP($G383,Data!$G$3:$BA$2935,16,FALSE))</f>
        <v>0.39</v>
      </c>
      <c r="X383" s="4">
        <f>IF($H383=0,"",VLOOKUP($G383,Data!$G$3:$BA$2935,17,FALSE))</f>
        <v>1</v>
      </c>
      <c r="Y383" s="4">
        <f>IF($H383=0,"",VLOOKUP($G383,Data!$G$3:$BA$2935,18,FALSE))</f>
        <v>0</v>
      </c>
      <c r="Z383" s="4">
        <f>IF($H383=0,"",VLOOKUP($G383,Data!$G$3:$BA$2935,19,FALSE))</f>
        <v>0.1</v>
      </c>
      <c r="AA383" s="4">
        <f>IF($H383=0,"",VLOOKUP($G383,Data!$G$3:$BA$2935,20,FALSE))</f>
        <v>6.5</v>
      </c>
      <c r="AB383" s="4">
        <f>IF($H383=0,"",VLOOKUP($G383,Data!$G$3:$BA$2935,21,FALSE))</f>
        <v>0.44</v>
      </c>
      <c r="AC383" s="4">
        <f>IF($H383=0,"",VLOOKUP($G383,Data!$G$3:$BA$2935,22,FALSE))</f>
        <v>0.08</v>
      </c>
      <c r="AD383" s="4">
        <f>IF($H383=0,"",VLOOKUP($G383,Data!$G$3:$BA$2935,23,FALSE))</f>
        <v>0.2</v>
      </c>
      <c r="AE383" s="4">
        <f>IF($H383=0,"",VLOOKUP($G383,Data!$G$3:$BA$2935,24,FALSE))</f>
        <v>0.98</v>
      </c>
      <c r="AF383" s="4">
        <f>IF($H383=0,"",VLOOKUP($G383,Data!$G$3:$BA$2935,25,FALSE))</f>
        <v>0.1</v>
      </c>
      <c r="AG383" s="4">
        <f>IF($H383=0,"",VLOOKUP($G383,Data!$G$3:$BA$2935,26,FALSE))</f>
        <v>-0.1</v>
      </c>
      <c r="AH383" s="4" t="str">
        <f>IF($H383=0,"",VLOOKUP($G383,Data!$G$3:$BA$2935,27,FALSE))</f>
        <v>/</v>
      </c>
      <c r="AI383" s="4" t="str">
        <f>IF($H383=0,"",VLOOKUP($G383,Data!$G$3:$BA$2935,28,FALSE))</f>
        <v>/</v>
      </c>
      <c r="AJ383" s="4" t="str">
        <f>IF($H383=0,"",VLOOKUP($G383,Data!$G$3:$BA$2935,29,FALSE))</f>
        <v/>
      </c>
      <c r="AK383" s="4" t="str">
        <f>IF($H383=0,"",VLOOKUP($G383,Data!$G$3:$BA$2935,30,FALSE))</f>
        <v/>
      </c>
      <c r="AL383" s="4" t="str">
        <f>IF($H383=0,"",VLOOKUP($G383,Data!$G$3:$BA$2935,31,FALSE))</f>
        <v/>
      </c>
      <c r="AM383" s="4" t="str">
        <f>IF($H383=0,"",VLOOKUP($G383,Data!$G$3:$BA$2935,32,FALSE))</f>
        <v/>
      </c>
      <c r="AN383" s="4" t="str">
        <f>IF($H383=0,"",VLOOKUP($G383,Data!$G$3:$BA$2935,33,FALSE))</f>
        <v/>
      </c>
      <c r="AO383" s="4" t="str">
        <f>IF($H383=0,"",VLOOKUP($G383,Data!$G$3:$BA$2935,34,FALSE))</f>
        <v/>
      </c>
      <c r="AP383" s="4" t="str">
        <f>IF($H383=0,"",VLOOKUP($G383,Data!$G$3:$BA$2935,35,FALSE))</f>
        <v/>
      </c>
      <c r="AQ383" s="4" t="str">
        <f>IF($H383=0,"",VLOOKUP($G383,Data!$G$3:$BA$2935,36,FALSE))</f>
        <v/>
      </c>
      <c r="AR383" s="4" t="str">
        <f>IF($H383=0,"",VLOOKUP($G383,Data!$G$3:$BA$2935,37,FALSE))</f>
        <v/>
      </c>
      <c r="AS383" s="4" t="str">
        <f>IF($H383=0,"",VLOOKUP($G383,Data!$G$3:$BA$2935,38,FALSE))</f>
        <v/>
      </c>
      <c r="AT383" s="4" t="str">
        <f>IF($H383=0,"",VLOOKUP($G383,Data!$G$3:$BA$2935,39,FALSE))</f>
        <v/>
      </c>
    </row>
    <row r="384" spans="1:46" x14ac:dyDescent="0.25">
      <c r="A384" s="4">
        <f>PSSE!A386</f>
        <v>960152</v>
      </c>
      <c r="B384" s="4" t="str">
        <f>PSSE!B386</f>
        <v>HASESAN3_H2</v>
      </c>
      <c r="C384" s="4">
        <f>PSSE!D386</f>
        <v>15.8</v>
      </c>
      <c r="D384" s="4">
        <f>PSSE!E386</f>
        <v>180</v>
      </c>
      <c r="E384" s="4" t="str">
        <f>PSSE!F386</f>
        <v>TD</v>
      </c>
      <c r="F384" s="4">
        <f>PSSE!G386</f>
        <v>1</v>
      </c>
      <c r="G384" s="4" t="str">
        <f t="shared" si="5"/>
        <v>PSS15.8180TD1</v>
      </c>
      <c r="H384" s="4">
        <f>COUNTIF(Data!$G$3:$BA$2935,PSS!$G384)</f>
        <v>1</v>
      </c>
      <c r="I384" s="4" t="str">
        <f>IF($H384=0,"",VLOOKUP($G384,Data!$G$3:$BA$2935,2,FALSE))</f>
        <v>'PSS2A'</v>
      </c>
      <c r="J384" s="4">
        <f>PSSE!C386</f>
        <v>1</v>
      </c>
      <c r="K384" s="4">
        <f>IF($H384=0,"",VLOOKUP($G384,Data!$G$3:$BA$2935,4,FALSE))</f>
        <v>1</v>
      </c>
      <c r="L384" s="4">
        <f>IF($H384=0,"",VLOOKUP($G384,Data!$G$3:$BA$2935,5,FALSE))</f>
        <v>0</v>
      </c>
      <c r="M384" s="4">
        <f>IF($H384=0,"",VLOOKUP($G384,Data!$G$3:$BA$2935,6,FALSE))</f>
        <v>3</v>
      </c>
      <c r="N384" s="4">
        <f>IF($H384=0,"",VLOOKUP($G384,Data!$G$3:$BA$2935,7,FALSE))</f>
        <v>0</v>
      </c>
      <c r="O384" s="4">
        <f>IF($H384=0,"",VLOOKUP($G384,Data!$G$3:$BA$2935,8,FALSE))</f>
        <v>5</v>
      </c>
      <c r="P384" s="4">
        <f>IF($H384=0,"",VLOOKUP($G384,Data!$G$3:$BA$2935,9,FALSE))</f>
        <v>1</v>
      </c>
      <c r="Q384" s="4">
        <f>IF($H384=0,"",VLOOKUP($G384,Data!$G$3:$BA$2935,10,FALSE))</f>
        <v>2.5</v>
      </c>
      <c r="R384" s="4">
        <f>IF($H384=0,"",VLOOKUP($G384,Data!$G$3:$BA$2935,11,FALSE))</f>
        <v>2.5</v>
      </c>
      <c r="S384" s="4">
        <f>IF($H384=0,"",VLOOKUP($G384,Data!$G$3:$BA$2935,12,FALSE))</f>
        <v>0</v>
      </c>
      <c r="T384" s="4">
        <f>IF($H384=0,"",VLOOKUP($G384,Data!$G$3:$BA$2935,13,FALSE))</f>
        <v>2.5</v>
      </c>
      <c r="U384" s="4">
        <f>IF($H384=0,"",VLOOKUP($G384,Data!$G$3:$BA$2935,14,FALSE))</f>
        <v>0</v>
      </c>
      <c r="V384" s="4">
        <f>IF($H384=0,"",VLOOKUP($G384,Data!$G$3:$BA$2935,15,FALSE))</f>
        <v>2.5</v>
      </c>
      <c r="W384" s="4">
        <f>IF($H384=0,"",VLOOKUP($G384,Data!$G$3:$BA$2935,16,FALSE))</f>
        <v>0.39</v>
      </c>
      <c r="X384" s="4">
        <f>IF($H384=0,"",VLOOKUP($G384,Data!$G$3:$BA$2935,17,FALSE))</f>
        <v>1</v>
      </c>
      <c r="Y384" s="4">
        <f>IF($H384=0,"",VLOOKUP($G384,Data!$G$3:$BA$2935,18,FALSE))</f>
        <v>0</v>
      </c>
      <c r="Z384" s="4">
        <f>IF($H384=0,"",VLOOKUP($G384,Data!$G$3:$BA$2935,19,FALSE))</f>
        <v>0.1</v>
      </c>
      <c r="AA384" s="4">
        <f>IF($H384=0,"",VLOOKUP($G384,Data!$G$3:$BA$2935,20,FALSE))</f>
        <v>6.5</v>
      </c>
      <c r="AB384" s="4">
        <f>IF($H384=0,"",VLOOKUP($G384,Data!$G$3:$BA$2935,21,FALSE))</f>
        <v>0.44</v>
      </c>
      <c r="AC384" s="4">
        <f>IF($H384=0,"",VLOOKUP($G384,Data!$G$3:$BA$2935,22,FALSE))</f>
        <v>0.08</v>
      </c>
      <c r="AD384" s="4">
        <f>IF($H384=0,"",VLOOKUP($G384,Data!$G$3:$BA$2935,23,FALSE))</f>
        <v>0.2</v>
      </c>
      <c r="AE384" s="4">
        <f>IF($H384=0,"",VLOOKUP($G384,Data!$G$3:$BA$2935,24,FALSE))</f>
        <v>0.98</v>
      </c>
      <c r="AF384" s="4">
        <f>IF($H384=0,"",VLOOKUP($G384,Data!$G$3:$BA$2935,25,FALSE))</f>
        <v>0.1</v>
      </c>
      <c r="AG384" s="4">
        <f>IF($H384=0,"",VLOOKUP($G384,Data!$G$3:$BA$2935,26,FALSE))</f>
        <v>-0.1</v>
      </c>
      <c r="AH384" s="4" t="str">
        <f>IF($H384=0,"",VLOOKUP($G384,Data!$G$3:$BA$2935,27,FALSE))</f>
        <v>/</v>
      </c>
      <c r="AI384" s="4" t="str">
        <f>IF($H384=0,"",VLOOKUP($G384,Data!$G$3:$BA$2935,28,FALSE))</f>
        <v>/</v>
      </c>
      <c r="AJ384" s="4" t="str">
        <f>IF($H384=0,"",VLOOKUP($G384,Data!$G$3:$BA$2935,29,FALSE))</f>
        <v/>
      </c>
      <c r="AK384" s="4" t="str">
        <f>IF($H384=0,"",VLOOKUP($G384,Data!$G$3:$BA$2935,30,FALSE))</f>
        <v/>
      </c>
      <c r="AL384" s="4" t="str">
        <f>IF($H384=0,"",VLOOKUP($G384,Data!$G$3:$BA$2935,31,FALSE))</f>
        <v/>
      </c>
      <c r="AM384" s="4" t="str">
        <f>IF($H384=0,"",VLOOKUP($G384,Data!$G$3:$BA$2935,32,FALSE))</f>
        <v/>
      </c>
      <c r="AN384" s="4" t="str">
        <f>IF($H384=0,"",VLOOKUP($G384,Data!$G$3:$BA$2935,33,FALSE))</f>
        <v/>
      </c>
      <c r="AO384" s="4" t="str">
        <f>IF($H384=0,"",VLOOKUP($G384,Data!$G$3:$BA$2935,34,FALSE))</f>
        <v/>
      </c>
      <c r="AP384" s="4" t="str">
        <f>IF($H384=0,"",VLOOKUP($G384,Data!$G$3:$BA$2935,35,FALSE))</f>
        <v/>
      </c>
      <c r="AQ384" s="4" t="str">
        <f>IF($H384=0,"",VLOOKUP($G384,Data!$G$3:$BA$2935,36,FALSE))</f>
        <v/>
      </c>
      <c r="AR384" s="4" t="str">
        <f>IF($H384=0,"",VLOOKUP($G384,Data!$G$3:$BA$2935,37,FALSE))</f>
        <v/>
      </c>
      <c r="AS384" s="4" t="str">
        <f>IF($H384=0,"",VLOOKUP($G384,Data!$G$3:$BA$2935,38,FALSE))</f>
        <v/>
      </c>
      <c r="AT384" s="4" t="str">
        <f>IF($H384=0,"",VLOOKUP($G384,Data!$G$3:$BA$2935,39,FALSE))</f>
        <v/>
      </c>
    </row>
    <row r="385" spans="1:46" x14ac:dyDescent="0.25">
      <c r="A385" s="4">
        <f>PSSE!A387</f>
        <v>960211</v>
      </c>
      <c r="B385" s="4" t="str">
        <f>PSSE!B387</f>
        <v>DAKEMOULE_H1</v>
      </c>
      <c r="C385" s="4">
        <f>PSSE!D387</f>
        <v>13.8</v>
      </c>
      <c r="D385" s="4">
        <f>PSSE!E387</f>
        <v>65</v>
      </c>
      <c r="E385" s="4" t="str">
        <f>PSSE!F387</f>
        <v>TD</v>
      </c>
      <c r="F385" s="4">
        <f>PSSE!G387</f>
        <v>1</v>
      </c>
      <c r="G385" s="4" t="str">
        <f t="shared" si="5"/>
        <v>PSS13.865TD1</v>
      </c>
      <c r="H385" s="4">
        <f>COUNTIF(Data!$G$3:$BA$2935,PSS!$G385)</f>
        <v>1</v>
      </c>
      <c r="I385" s="4" t="str">
        <f>IF($H385=0,"",VLOOKUP($G385,Data!$G$3:$BA$2935,2,FALSE))</f>
        <v>'PSS2A'</v>
      </c>
      <c r="J385" s="4">
        <f>PSSE!C387</f>
        <v>1</v>
      </c>
      <c r="K385" s="4">
        <f>IF($H385=0,"",VLOOKUP($G385,Data!$G$3:$BA$2935,4,FALSE))</f>
        <v>1</v>
      </c>
      <c r="L385" s="4">
        <f>IF($H385=0,"",VLOOKUP($G385,Data!$G$3:$BA$2935,5,FALSE))</f>
        <v>0</v>
      </c>
      <c r="M385" s="4">
        <f>IF($H385=0,"",VLOOKUP($G385,Data!$G$3:$BA$2935,6,FALSE))</f>
        <v>3</v>
      </c>
      <c r="N385" s="4">
        <f>IF($H385=0,"",VLOOKUP($G385,Data!$G$3:$BA$2935,7,FALSE))</f>
        <v>0</v>
      </c>
      <c r="O385" s="4">
        <f>IF($H385=0,"",VLOOKUP($G385,Data!$G$3:$BA$2935,8,FALSE))</f>
        <v>5</v>
      </c>
      <c r="P385" s="4">
        <f>IF($H385=0,"",VLOOKUP($G385,Data!$G$3:$BA$2935,9,FALSE))</f>
        <v>1</v>
      </c>
      <c r="Q385" s="4">
        <f>IF($H385=0,"",VLOOKUP($G385,Data!$G$3:$BA$2935,10,FALSE))</f>
        <v>2.5</v>
      </c>
      <c r="R385" s="4">
        <f>IF($H385=0,"",VLOOKUP($G385,Data!$G$3:$BA$2935,11,FALSE))</f>
        <v>2.5</v>
      </c>
      <c r="S385" s="4">
        <f>IF($H385=0,"",VLOOKUP($G385,Data!$G$3:$BA$2935,12,FALSE))</f>
        <v>0</v>
      </c>
      <c r="T385" s="4">
        <f>IF($H385=0,"",VLOOKUP($G385,Data!$G$3:$BA$2935,13,FALSE))</f>
        <v>2.5</v>
      </c>
      <c r="U385" s="4">
        <f>IF($H385=0,"",VLOOKUP($G385,Data!$G$3:$BA$2935,14,FALSE))</f>
        <v>0</v>
      </c>
      <c r="V385" s="4">
        <f>IF($H385=0,"",VLOOKUP($G385,Data!$G$3:$BA$2935,15,FALSE))</f>
        <v>2.5</v>
      </c>
      <c r="W385" s="4">
        <f>IF($H385=0,"",VLOOKUP($G385,Data!$G$3:$BA$2935,16,FALSE))</f>
        <v>0.39</v>
      </c>
      <c r="X385" s="4">
        <f>IF($H385=0,"",VLOOKUP($G385,Data!$G$3:$BA$2935,17,FALSE))</f>
        <v>1</v>
      </c>
      <c r="Y385" s="4">
        <f>IF($H385=0,"",VLOOKUP($G385,Data!$G$3:$BA$2935,18,FALSE))</f>
        <v>0</v>
      </c>
      <c r="Z385" s="4">
        <f>IF($H385=0,"",VLOOKUP($G385,Data!$G$3:$BA$2935,19,FALSE))</f>
        <v>0.1</v>
      </c>
      <c r="AA385" s="4">
        <f>IF($H385=0,"",VLOOKUP($G385,Data!$G$3:$BA$2935,20,FALSE))</f>
        <v>6.5</v>
      </c>
      <c r="AB385" s="4">
        <f>IF($H385=0,"",VLOOKUP($G385,Data!$G$3:$BA$2935,21,FALSE))</f>
        <v>0.44</v>
      </c>
      <c r="AC385" s="4">
        <f>IF($H385=0,"",VLOOKUP($G385,Data!$G$3:$BA$2935,22,FALSE))</f>
        <v>0.08</v>
      </c>
      <c r="AD385" s="4">
        <f>IF($H385=0,"",VLOOKUP($G385,Data!$G$3:$BA$2935,23,FALSE))</f>
        <v>0.2</v>
      </c>
      <c r="AE385" s="4">
        <f>IF($H385=0,"",VLOOKUP($G385,Data!$G$3:$BA$2935,24,FALSE))</f>
        <v>0.98</v>
      </c>
      <c r="AF385" s="4">
        <f>IF($H385=0,"",VLOOKUP($G385,Data!$G$3:$BA$2935,25,FALSE))</f>
        <v>0.1</v>
      </c>
      <c r="AG385" s="4">
        <f>IF($H385=0,"",VLOOKUP($G385,Data!$G$3:$BA$2935,26,FALSE))</f>
        <v>-0.1</v>
      </c>
      <c r="AH385" s="4" t="str">
        <f>IF($H385=0,"",VLOOKUP($G385,Data!$G$3:$BA$2935,27,FALSE))</f>
        <v>/</v>
      </c>
      <c r="AI385" s="4" t="str">
        <f>IF($H385=0,"",VLOOKUP($G385,Data!$G$3:$BA$2935,28,FALSE))</f>
        <v>/</v>
      </c>
      <c r="AJ385" s="4" t="str">
        <f>IF($H385=0,"",VLOOKUP($G385,Data!$G$3:$BA$2935,29,FALSE))</f>
        <v/>
      </c>
      <c r="AK385" s="4" t="str">
        <f>IF($H385=0,"",VLOOKUP($G385,Data!$G$3:$BA$2935,30,FALSE))</f>
        <v/>
      </c>
      <c r="AL385" s="4" t="str">
        <f>IF($H385=0,"",VLOOKUP($G385,Data!$G$3:$BA$2935,31,FALSE))</f>
        <v/>
      </c>
      <c r="AM385" s="4" t="str">
        <f>IF($H385=0,"",VLOOKUP($G385,Data!$G$3:$BA$2935,32,FALSE))</f>
        <v/>
      </c>
      <c r="AN385" s="4" t="str">
        <f>IF($H385=0,"",VLOOKUP($G385,Data!$G$3:$BA$2935,33,FALSE))</f>
        <v/>
      </c>
      <c r="AO385" s="4" t="str">
        <f>IF($H385=0,"",VLOOKUP($G385,Data!$G$3:$BA$2935,34,FALSE))</f>
        <v/>
      </c>
      <c r="AP385" s="4" t="str">
        <f>IF($H385=0,"",VLOOKUP($G385,Data!$G$3:$BA$2935,35,FALSE))</f>
        <v/>
      </c>
      <c r="AQ385" s="4" t="str">
        <f>IF($H385=0,"",VLOOKUP($G385,Data!$G$3:$BA$2935,36,FALSE))</f>
        <v/>
      </c>
      <c r="AR385" s="4" t="str">
        <f>IF($H385=0,"",VLOOKUP($G385,Data!$G$3:$BA$2935,37,FALSE))</f>
        <v/>
      </c>
      <c r="AS385" s="4" t="str">
        <f>IF($H385=0,"",VLOOKUP($G385,Data!$G$3:$BA$2935,38,FALSE))</f>
        <v/>
      </c>
      <c r="AT385" s="4" t="str">
        <f>IF($H385=0,"",VLOOKUP($G385,Data!$G$3:$BA$2935,39,FALSE))</f>
        <v/>
      </c>
    </row>
    <row r="386" spans="1:46" x14ac:dyDescent="0.25">
      <c r="A386" s="4">
        <f>PSSE!A388</f>
        <v>960212</v>
      </c>
      <c r="B386" s="4" t="str">
        <f>PSSE!B388</f>
        <v>DAKEMOULE_H2</v>
      </c>
      <c r="C386" s="4">
        <f>PSSE!D388</f>
        <v>13.8</v>
      </c>
      <c r="D386" s="4">
        <f>PSSE!E388</f>
        <v>65</v>
      </c>
      <c r="E386" s="4" t="str">
        <f>PSSE!F388</f>
        <v>TD</v>
      </c>
      <c r="F386" s="4">
        <f>PSSE!G388</f>
        <v>1</v>
      </c>
      <c r="G386" s="4" t="str">
        <f t="shared" ref="G386:G449" si="6">"PSS"&amp;C386&amp;D386&amp;E386&amp;F386</f>
        <v>PSS13.865TD1</v>
      </c>
      <c r="H386" s="4">
        <f>COUNTIF(Data!$G$3:$BA$2935,PSS!$G386)</f>
        <v>1</v>
      </c>
      <c r="I386" s="4" t="str">
        <f>IF($H386=0,"",VLOOKUP($G386,Data!$G$3:$BA$2935,2,FALSE))</f>
        <v>'PSS2A'</v>
      </c>
      <c r="J386" s="4">
        <f>PSSE!C388</f>
        <v>1</v>
      </c>
      <c r="K386" s="4">
        <f>IF($H386=0,"",VLOOKUP($G386,Data!$G$3:$BA$2935,4,FALSE))</f>
        <v>1</v>
      </c>
      <c r="L386" s="4">
        <f>IF($H386=0,"",VLOOKUP($G386,Data!$G$3:$BA$2935,5,FALSE))</f>
        <v>0</v>
      </c>
      <c r="M386" s="4">
        <f>IF($H386=0,"",VLOOKUP($G386,Data!$G$3:$BA$2935,6,FALSE))</f>
        <v>3</v>
      </c>
      <c r="N386" s="4">
        <f>IF($H386=0,"",VLOOKUP($G386,Data!$G$3:$BA$2935,7,FALSE))</f>
        <v>0</v>
      </c>
      <c r="O386" s="4">
        <f>IF($H386=0,"",VLOOKUP($G386,Data!$G$3:$BA$2935,8,FALSE))</f>
        <v>5</v>
      </c>
      <c r="P386" s="4">
        <f>IF($H386=0,"",VLOOKUP($G386,Data!$G$3:$BA$2935,9,FALSE))</f>
        <v>1</v>
      </c>
      <c r="Q386" s="4">
        <f>IF($H386=0,"",VLOOKUP($G386,Data!$G$3:$BA$2935,10,FALSE))</f>
        <v>2.5</v>
      </c>
      <c r="R386" s="4">
        <f>IF($H386=0,"",VLOOKUP($G386,Data!$G$3:$BA$2935,11,FALSE))</f>
        <v>2.5</v>
      </c>
      <c r="S386" s="4">
        <f>IF($H386=0,"",VLOOKUP($G386,Data!$G$3:$BA$2935,12,FALSE))</f>
        <v>0</v>
      </c>
      <c r="T386" s="4">
        <f>IF($H386=0,"",VLOOKUP($G386,Data!$G$3:$BA$2935,13,FALSE))</f>
        <v>2.5</v>
      </c>
      <c r="U386" s="4">
        <f>IF($H386=0,"",VLOOKUP($G386,Data!$G$3:$BA$2935,14,FALSE))</f>
        <v>0</v>
      </c>
      <c r="V386" s="4">
        <f>IF($H386=0,"",VLOOKUP($G386,Data!$G$3:$BA$2935,15,FALSE))</f>
        <v>2.5</v>
      </c>
      <c r="W386" s="4">
        <f>IF($H386=0,"",VLOOKUP($G386,Data!$G$3:$BA$2935,16,FALSE))</f>
        <v>0.39</v>
      </c>
      <c r="X386" s="4">
        <f>IF($H386=0,"",VLOOKUP($G386,Data!$G$3:$BA$2935,17,FALSE))</f>
        <v>1</v>
      </c>
      <c r="Y386" s="4">
        <f>IF($H386=0,"",VLOOKUP($G386,Data!$G$3:$BA$2935,18,FALSE))</f>
        <v>0</v>
      </c>
      <c r="Z386" s="4">
        <f>IF($H386=0,"",VLOOKUP($G386,Data!$G$3:$BA$2935,19,FALSE))</f>
        <v>0.1</v>
      </c>
      <c r="AA386" s="4">
        <f>IF($H386=0,"",VLOOKUP($G386,Data!$G$3:$BA$2935,20,FALSE))</f>
        <v>6.5</v>
      </c>
      <c r="AB386" s="4">
        <f>IF($H386=0,"",VLOOKUP($G386,Data!$G$3:$BA$2935,21,FALSE))</f>
        <v>0.44</v>
      </c>
      <c r="AC386" s="4">
        <f>IF($H386=0,"",VLOOKUP($G386,Data!$G$3:$BA$2935,22,FALSE))</f>
        <v>0.08</v>
      </c>
      <c r="AD386" s="4">
        <f>IF($H386=0,"",VLOOKUP($G386,Data!$G$3:$BA$2935,23,FALSE))</f>
        <v>0.2</v>
      </c>
      <c r="AE386" s="4">
        <f>IF($H386=0,"",VLOOKUP($G386,Data!$G$3:$BA$2935,24,FALSE))</f>
        <v>0.98</v>
      </c>
      <c r="AF386" s="4">
        <f>IF($H386=0,"",VLOOKUP($G386,Data!$G$3:$BA$2935,25,FALSE))</f>
        <v>0.1</v>
      </c>
      <c r="AG386" s="4">
        <f>IF($H386=0,"",VLOOKUP($G386,Data!$G$3:$BA$2935,26,FALSE))</f>
        <v>-0.1</v>
      </c>
      <c r="AH386" s="4" t="str">
        <f>IF($H386=0,"",VLOOKUP($G386,Data!$G$3:$BA$2935,27,FALSE))</f>
        <v>/</v>
      </c>
      <c r="AI386" s="4" t="str">
        <f>IF($H386=0,"",VLOOKUP($G386,Data!$G$3:$BA$2935,28,FALSE))</f>
        <v>/</v>
      </c>
      <c r="AJ386" s="4" t="str">
        <f>IF($H386=0,"",VLOOKUP($G386,Data!$G$3:$BA$2935,29,FALSE))</f>
        <v/>
      </c>
      <c r="AK386" s="4" t="str">
        <f>IF($H386=0,"",VLOOKUP($G386,Data!$G$3:$BA$2935,30,FALSE))</f>
        <v/>
      </c>
      <c r="AL386" s="4" t="str">
        <f>IF($H386=0,"",VLOOKUP($G386,Data!$G$3:$BA$2935,31,FALSE))</f>
        <v/>
      </c>
      <c r="AM386" s="4" t="str">
        <f>IF($H386=0,"",VLOOKUP($G386,Data!$G$3:$BA$2935,32,FALSE))</f>
        <v/>
      </c>
      <c r="AN386" s="4" t="str">
        <f>IF($H386=0,"",VLOOKUP($G386,Data!$G$3:$BA$2935,33,FALSE))</f>
        <v/>
      </c>
      <c r="AO386" s="4" t="str">
        <f>IF($H386=0,"",VLOOKUP($G386,Data!$G$3:$BA$2935,34,FALSE))</f>
        <v/>
      </c>
      <c r="AP386" s="4" t="str">
        <f>IF($H386=0,"",VLOOKUP($G386,Data!$G$3:$BA$2935,35,FALSE))</f>
        <v/>
      </c>
      <c r="AQ386" s="4" t="str">
        <f>IF($H386=0,"",VLOOKUP($G386,Data!$G$3:$BA$2935,36,FALSE))</f>
        <v/>
      </c>
      <c r="AR386" s="4" t="str">
        <f>IF($H386=0,"",VLOOKUP($G386,Data!$G$3:$BA$2935,37,FALSE))</f>
        <v/>
      </c>
      <c r="AS386" s="4" t="str">
        <f>IF($H386=0,"",VLOOKUP($G386,Data!$G$3:$BA$2935,38,FALSE))</f>
        <v/>
      </c>
      <c r="AT386" s="4" t="str">
        <f>IF($H386=0,"",VLOOKUP($G386,Data!$G$3:$BA$2935,39,FALSE))</f>
        <v/>
      </c>
    </row>
    <row r="387" spans="1:46" x14ac:dyDescent="0.25">
      <c r="A387" s="4">
        <f>PSSE!A389</f>
        <v>960221</v>
      </c>
      <c r="B387" s="4" t="str">
        <f>PSSE!B389</f>
        <v>THGSEKON3_H1</v>
      </c>
      <c r="C387" s="4">
        <f>PSSE!D389</f>
        <v>13.8</v>
      </c>
      <c r="D387" s="4">
        <f>PSSE!E389</f>
        <v>76</v>
      </c>
      <c r="E387" s="4" t="str">
        <f>PSSE!F389</f>
        <v>TD</v>
      </c>
      <c r="F387" s="4">
        <f>PSSE!G389</f>
        <v>1</v>
      </c>
      <c r="G387" s="4" t="str">
        <f t="shared" si="6"/>
        <v>PSS13.876TD1</v>
      </c>
      <c r="H387" s="4">
        <f>COUNTIF(Data!$G$3:$BA$2935,PSS!$G387)</f>
        <v>1</v>
      </c>
      <c r="I387" s="4" t="str">
        <f>IF($H387=0,"",VLOOKUP($G387,Data!$G$3:$BA$2935,2,FALSE))</f>
        <v>'PSS2A'</v>
      </c>
      <c r="J387" s="4">
        <f>PSSE!C389</f>
        <v>1</v>
      </c>
      <c r="K387" s="4">
        <f>IF($H387=0,"",VLOOKUP($G387,Data!$G$3:$BA$2935,4,FALSE))</f>
        <v>1</v>
      </c>
      <c r="L387" s="4">
        <f>IF($H387=0,"",VLOOKUP($G387,Data!$G$3:$BA$2935,5,FALSE))</f>
        <v>0</v>
      </c>
      <c r="M387" s="4">
        <f>IF($H387=0,"",VLOOKUP($G387,Data!$G$3:$BA$2935,6,FALSE))</f>
        <v>3</v>
      </c>
      <c r="N387" s="4">
        <f>IF($H387=0,"",VLOOKUP($G387,Data!$G$3:$BA$2935,7,FALSE))</f>
        <v>0</v>
      </c>
      <c r="O387" s="4">
        <f>IF($H387=0,"",VLOOKUP($G387,Data!$G$3:$BA$2935,8,FALSE))</f>
        <v>5</v>
      </c>
      <c r="P387" s="4">
        <f>IF($H387=0,"",VLOOKUP($G387,Data!$G$3:$BA$2935,9,FALSE))</f>
        <v>1</v>
      </c>
      <c r="Q387" s="4">
        <f>IF($H387=0,"",VLOOKUP($G387,Data!$G$3:$BA$2935,10,FALSE))</f>
        <v>2.5</v>
      </c>
      <c r="R387" s="4">
        <f>IF($H387=0,"",VLOOKUP($G387,Data!$G$3:$BA$2935,11,FALSE))</f>
        <v>2.5</v>
      </c>
      <c r="S387" s="4">
        <f>IF($H387=0,"",VLOOKUP($G387,Data!$G$3:$BA$2935,12,FALSE))</f>
        <v>0</v>
      </c>
      <c r="T387" s="4">
        <f>IF($H387=0,"",VLOOKUP($G387,Data!$G$3:$BA$2935,13,FALSE))</f>
        <v>2.5</v>
      </c>
      <c r="U387" s="4">
        <f>IF($H387=0,"",VLOOKUP($G387,Data!$G$3:$BA$2935,14,FALSE))</f>
        <v>0</v>
      </c>
      <c r="V387" s="4">
        <f>IF($H387=0,"",VLOOKUP($G387,Data!$G$3:$BA$2935,15,FALSE))</f>
        <v>2.5</v>
      </c>
      <c r="W387" s="4">
        <f>IF($H387=0,"",VLOOKUP($G387,Data!$G$3:$BA$2935,16,FALSE))</f>
        <v>0.39</v>
      </c>
      <c r="X387" s="4">
        <f>IF($H387=0,"",VLOOKUP($G387,Data!$G$3:$BA$2935,17,FALSE))</f>
        <v>1</v>
      </c>
      <c r="Y387" s="4">
        <f>IF($H387=0,"",VLOOKUP($G387,Data!$G$3:$BA$2935,18,FALSE))</f>
        <v>0</v>
      </c>
      <c r="Z387" s="4">
        <f>IF($H387=0,"",VLOOKUP($G387,Data!$G$3:$BA$2935,19,FALSE))</f>
        <v>0.1</v>
      </c>
      <c r="AA387" s="4">
        <f>IF($H387=0,"",VLOOKUP($G387,Data!$G$3:$BA$2935,20,FALSE))</f>
        <v>6.5</v>
      </c>
      <c r="AB387" s="4">
        <f>IF($H387=0,"",VLOOKUP($G387,Data!$G$3:$BA$2935,21,FALSE))</f>
        <v>0.44</v>
      </c>
      <c r="AC387" s="4">
        <f>IF($H387=0,"",VLOOKUP($G387,Data!$G$3:$BA$2935,22,FALSE))</f>
        <v>0.08</v>
      </c>
      <c r="AD387" s="4">
        <f>IF($H387=0,"",VLOOKUP($G387,Data!$G$3:$BA$2935,23,FALSE))</f>
        <v>0.2</v>
      </c>
      <c r="AE387" s="4">
        <f>IF($H387=0,"",VLOOKUP($G387,Data!$G$3:$BA$2935,24,FALSE))</f>
        <v>0.98</v>
      </c>
      <c r="AF387" s="4">
        <f>IF($H387=0,"",VLOOKUP($G387,Data!$G$3:$BA$2935,25,FALSE))</f>
        <v>0.1</v>
      </c>
      <c r="AG387" s="4">
        <f>IF($H387=0,"",VLOOKUP($G387,Data!$G$3:$BA$2935,26,FALSE))</f>
        <v>-0.1</v>
      </c>
      <c r="AH387" s="4" t="str">
        <f>IF($H387=0,"",VLOOKUP($G387,Data!$G$3:$BA$2935,27,FALSE))</f>
        <v>/</v>
      </c>
      <c r="AI387" s="4" t="str">
        <f>IF($H387=0,"",VLOOKUP($G387,Data!$G$3:$BA$2935,28,FALSE))</f>
        <v>/</v>
      </c>
      <c r="AJ387" s="4" t="str">
        <f>IF($H387=0,"",VLOOKUP($G387,Data!$G$3:$BA$2935,29,FALSE))</f>
        <v/>
      </c>
      <c r="AK387" s="4" t="str">
        <f>IF($H387=0,"",VLOOKUP($G387,Data!$G$3:$BA$2935,30,FALSE))</f>
        <v/>
      </c>
      <c r="AL387" s="4" t="str">
        <f>IF($H387=0,"",VLOOKUP($G387,Data!$G$3:$BA$2935,31,FALSE))</f>
        <v/>
      </c>
      <c r="AM387" s="4" t="str">
        <f>IF($H387=0,"",VLOOKUP($G387,Data!$G$3:$BA$2935,32,FALSE))</f>
        <v/>
      </c>
      <c r="AN387" s="4" t="str">
        <f>IF($H387=0,"",VLOOKUP($G387,Data!$G$3:$BA$2935,33,FALSE))</f>
        <v/>
      </c>
      <c r="AO387" s="4" t="str">
        <f>IF($H387=0,"",VLOOKUP($G387,Data!$G$3:$BA$2935,34,FALSE))</f>
        <v/>
      </c>
      <c r="AP387" s="4" t="str">
        <f>IF($H387=0,"",VLOOKUP($G387,Data!$G$3:$BA$2935,35,FALSE))</f>
        <v/>
      </c>
      <c r="AQ387" s="4" t="str">
        <f>IF($H387=0,"",VLOOKUP($G387,Data!$G$3:$BA$2935,36,FALSE))</f>
        <v/>
      </c>
      <c r="AR387" s="4" t="str">
        <f>IF($H387=0,"",VLOOKUP($G387,Data!$G$3:$BA$2935,37,FALSE))</f>
        <v/>
      </c>
      <c r="AS387" s="4" t="str">
        <f>IF($H387=0,"",VLOOKUP($G387,Data!$G$3:$BA$2935,38,FALSE))</f>
        <v/>
      </c>
      <c r="AT387" s="4" t="str">
        <f>IF($H387=0,"",VLOOKUP($G387,Data!$G$3:$BA$2935,39,FALSE))</f>
        <v/>
      </c>
    </row>
    <row r="388" spans="1:46" x14ac:dyDescent="0.25">
      <c r="A388" s="4">
        <f>PSSE!A390</f>
        <v>960222</v>
      </c>
      <c r="B388" s="4" t="str">
        <f>PSSE!B390</f>
        <v>THGSEKON3_H2</v>
      </c>
      <c r="C388" s="4">
        <f>PSSE!D390</f>
        <v>13.8</v>
      </c>
      <c r="D388" s="4">
        <f>PSSE!E390</f>
        <v>76</v>
      </c>
      <c r="E388" s="4" t="str">
        <f>PSSE!F390</f>
        <v>TD</v>
      </c>
      <c r="F388" s="4">
        <f>PSSE!G390</f>
        <v>1</v>
      </c>
      <c r="G388" s="4" t="str">
        <f t="shared" si="6"/>
        <v>PSS13.876TD1</v>
      </c>
      <c r="H388" s="4">
        <f>COUNTIF(Data!$G$3:$BA$2935,PSS!$G388)</f>
        <v>1</v>
      </c>
      <c r="I388" s="4" t="str">
        <f>IF($H388=0,"",VLOOKUP($G388,Data!$G$3:$BA$2935,2,FALSE))</f>
        <v>'PSS2A'</v>
      </c>
      <c r="J388" s="4">
        <f>PSSE!C390</f>
        <v>1</v>
      </c>
      <c r="K388" s="4">
        <f>IF($H388=0,"",VLOOKUP($G388,Data!$G$3:$BA$2935,4,FALSE))</f>
        <v>1</v>
      </c>
      <c r="L388" s="4">
        <f>IF($H388=0,"",VLOOKUP($G388,Data!$G$3:$BA$2935,5,FALSE))</f>
        <v>0</v>
      </c>
      <c r="M388" s="4">
        <f>IF($H388=0,"",VLOOKUP($G388,Data!$G$3:$BA$2935,6,FALSE))</f>
        <v>3</v>
      </c>
      <c r="N388" s="4">
        <f>IF($H388=0,"",VLOOKUP($G388,Data!$G$3:$BA$2935,7,FALSE))</f>
        <v>0</v>
      </c>
      <c r="O388" s="4">
        <f>IF($H388=0,"",VLOOKUP($G388,Data!$G$3:$BA$2935,8,FALSE))</f>
        <v>5</v>
      </c>
      <c r="P388" s="4">
        <f>IF($H388=0,"",VLOOKUP($G388,Data!$G$3:$BA$2935,9,FALSE))</f>
        <v>1</v>
      </c>
      <c r="Q388" s="4">
        <f>IF($H388=0,"",VLOOKUP($G388,Data!$G$3:$BA$2935,10,FALSE))</f>
        <v>2.5</v>
      </c>
      <c r="R388" s="4">
        <f>IF($H388=0,"",VLOOKUP($G388,Data!$G$3:$BA$2935,11,FALSE))</f>
        <v>2.5</v>
      </c>
      <c r="S388" s="4">
        <f>IF($H388=0,"",VLOOKUP($G388,Data!$G$3:$BA$2935,12,FALSE))</f>
        <v>0</v>
      </c>
      <c r="T388" s="4">
        <f>IF($H388=0,"",VLOOKUP($G388,Data!$G$3:$BA$2935,13,FALSE))</f>
        <v>2.5</v>
      </c>
      <c r="U388" s="4">
        <f>IF($H388=0,"",VLOOKUP($G388,Data!$G$3:$BA$2935,14,FALSE))</f>
        <v>0</v>
      </c>
      <c r="V388" s="4">
        <f>IF($H388=0,"",VLOOKUP($G388,Data!$G$3:$BA$2935,15,FALSE))</f>
        <v>2.5</v>
      </c>
      <c r="W388" s="4">
        <f>IF($H388=0,"",VLOOKUP($G388,Data!$G$3:$BA$2935,16,FALSE))</f>
        <v>0.39</v>
      </c>
      <c r="X388" s="4">
        <f>IF($H388=0,"",VLOOKUP($G388,Data!$G$3:$BA$2935,17,FALSE))</f>
        <v>1</v>
      </c>
      <c r="Y388" s="4">
        <f>IF($H388=0,"",VLOOKUP($G388,Data!$G$3:$BA$2935,18,FALSE))</f>
        <v>0</v>
      </c>
      <c r="Z388" s="4">
        <f>IF($H388=0,"",VLOOKUP($G388,Data!$G$3:$BA$2935,19,FALSE))</f>
        <v>0.1</v>
      </c>
      <c r="AA388" s="4">
        <f>IF($H388=0,"",VLOOKUP($G388,Data!$G$3:$BA$2935,20,FALSE))</f>
        <v>6.5</v>
      </c>
      <c r="AB388" s="4">
        <f>IF($H388=0,"",VLOOKUP($G388,Data!$G$3:$BA$2935,21,FALSE))</f>
        <v>0.44</v>
      </c>
      <c r="AC388" s="4">
        <f>IF($H388=0,"",VLOOKUP($G388,Data!$G$3:$BA$2935,22,FALSE))</f>
        <v>0.08</v>
      </c>
      <c r="AD388" s="4">
        <f>IF($H388=0,"",VLOOKUP($G388,Data!$G$3:$BA$2935,23,FALSE))</f>
        <v>0.2</v>
      </c>
      <c r="AE388" s="4">
        <f>IF($H388=0,"",VLOOKUP($G388,Data!$G$3:$BA$2935,24,FALSE))</f>
        <v>0.98</v>
      </c>
      <c r="AF388" s="4">
        <f>IF($H388=0,"",VLOOKUP($G388,Data!$G$3:$BA$2935,25,FALSE))</f>
        <v>0.1</v>
      </c>
      <c r="AG388" s="4">
        <f>IF($H388=0,"",VLOOKUP($G388,Data!$G$3:$BA$2935,26,FALSE))</f>
        <v>-0.1</v>
      </c>
      <c r="AH388" s="4" t="str">
        <f>IF($H388=0,"",VLOOKUP($G388,Data!$G$3:$BA$2935,27,FALSE))</f>
        <v>/</v>
      </c>
      <c r="AI388" s="4" t="str">
        <f>IF($H388=0,"",VLOOKUP($G388,Data!$G$3:$BA$2935,28,FALSE))</f>
        <v>/</v>
      </c>
      <c r="AJ388" s="4" t="str">
        <f>IF($H388=0,"",VLOOKUP($G388,Data!$G$3:$BA$2935,29,FALSE))</f>
        <v/>
      </c>
      <c r="AK388" s="4" t="str">
        <f>IF($H388=0,"",VLOOKUP($G388,Data!$G$3:$BA$2935,30,FALSE))</f>
        <v/>
      </c>
      <c r="AL388" s="4" t="str">
        <f>IF($H388=0,"",VLOOKUP($G388,Data!$G$3:$BA$2935,31,FALSE))</f>
        <v/>
      </c>
      <c r="AM388" s="4" t="str">
        <f>IF($H388=0,"",VLOOKUP($G388,Data!$G$3:$BA$2935,32,FALSE))</f>
        <v/>
      </c>
      <c r="AN388" s="4" t="str">
        <f>IF($H388=0,"",VLOOKUP($G388,Data!$G$3:$BA$2935,33,FALSE))</f>
        <v/>
      </c>
      <c r="AO388" s="4" t="str">
        <f>IF($H388=0,"",VLOOKUP($G388,Data!$G$3:$BA$2935,34,FALSE))</f>
        <v/>
      </c>
      <c r="AP388" s="4" t="str">
        <f>IF($H388=0,"",VLOOKUP($G388,Data!$G$3:$BA$2935,35,FALSE))</f>
        <v/>
      </c>
      <c r="AQ388" s="4" t="str">
        <f>IF($H388=0,"",VLOOKUP($G388,Data!$G$3:$BA$2935,36,FALSE))</f>
        <v/>
      </c>
      <c r="AR388" s="4" t="str">
        <f>IF($H388=0,"",VLOOKUP($G388,Data!$G$3:$BA$2935,37,FALSE))</f>
        <v/>
      </c>
      <c r="AS388" s="4" t="str">
        <f>IF($H388=0,"",VLOOKUP($G388,Data!$G$3:$BA$2935,38,FALSE))</f>
        <v/>
      </c>
      <c r="AT388" s="4" t="str">
        <f>IF($H388=0,"",VLOOKUP($G388,Data!$G$3:$BA$2935,39,FALSE))</f>
        <v/>
      </c>
    </row>
    <row r="389" spans="1:46" x14ac:dyDescent="0.25">
      <c r="A389" s="4">
        <f>PSSE!A391</f>
        <v>961011</v>
      </c>
      <c r="B389" s="4" t="str">
        <f>PSSE!B391</f>
        <v>SONGHINH_H1</v>
      </c>
      <c r="C389" s="4">
        <f>PSSE!D391</f>
        <v>10.5</v>
      </c>
      <c r="D389" s="4">
        <f>PSSE!E391</f>
        <v>35</v>
      </c>
      <c r="E389" s="4" t="str">
        <f>PSSE!F391</f>
        <v>TD</v>
      </c>
      <c r="F389" s="4">
        <f>PSSE!G391</f>
        <v>1</v>
      </c>
      <c r="G389" s="4" t="str">
        <f t="shared" si="6"/>
        <v>PSS10.535TD1</v>
      </c>
      <c r="H389" s="4">
        <f>COUNTIF(Data!$G$3:$BA$2935,PSS!$G389)</f>
        <v>1</v>
      </c>
      <c r="I389" s="4" t="str">
        <f>IF($H389=0,"",VLOOKUP($G389,Data!$G$3:$BA$2935,2,FALSE))</f>
        <v>'PSS2A'</v>
      </c>
      <c r="J389" s="4">
        <f>PSSE!C391</f>
        <v>1</v>
      </c>
      <c r="K389" s="4">
        <f>IF($H389=0,"",VLOOKUP($G389,Data!$G$3:$BA$2935,4,FALSE))</f>
        <v>1</v>
      </c>
      <c r="L389" s="4">
        <f>IF($H389=0,"",VLOOKUP($G389,Data!$G$3:$BA$2935,5,FALSE))</f>
        <v>0</v>
      </c>
      <c r="M389" s="4">
        <f>IF($H389=0,"",VLOOKUP($G389,Data!$G$3:$BA$2935,6,FALSE))</f>
        <v>3</v>
      </c>
      <c r="N389" s="4">
        <f>IF($H389=0,"",VLOOKUP($G389,Data!$G$3:$BA$2935,7,FALSE))</f>
        <v>0</v>
      </c>
      <c r="O389" s="4">
        <f>IF($H389=0,"",VLOOKUP($G389,Data!$G$3:$BA$2935,8,FALSE))</f>
        <v>5</v>
      </c>
      <c r="P389" s="4">
        <f>IF($H389=0,"",VLOOKUP($G389,Data!$G$3:$BA$2935,9,FALSE))</f>
        <v>1</v>
      </c>
      <c r="Q389" s="4">
        <f>IF($H389=0,"",VLOOKUP($G389,Data!$G$3:$BA$2935,10,FALSE))</f>
        <v>2.5</v>
      </c>
      <c r="R389" s="4">
        <f>IF($H389=0,"",VLOOKUP($G389,Data!$G$3:$BA$2935,11,FALSE))</f>
        <v>2.5</v>
      </c>
      <c r="S389" s="4">
        <f>IF($H389=0,"",VLOOKUP($G389,Data!$G$3:$BA$2935,12,FALSE))</f>
        <v>0</v>
      </c>
      <c r="T389" s="4">
        <f>IF($H389=0,"",VLOOKUP($G389,Data!$G$3:$BA$2935,13,FALSE))</f>
        <v>2.5</v>
      </c>
      <c r="U389" s="4">
        <f>IF($H389=0,"",VLOOKUP($G389,Data!$G$3:$BA$2935,14,FALSE))</f>
        <v>0</v>
      </c>
      <c r="V389" s="4">
        <f>IF($H389=0,"",VLOOKUP($G389,Data!$G$3:$BA$2935,15,FALSE))</f>
        <v>2.5</v>
      </c>
      <c r="W389" s="4">
        <f>IF($H389=0,"",VLOOKUP($G389,Data!$G$3:$BA$2935,16,FALSE))</f>
        <v>0.39</v>
      </c>
      <c r="X389" s="4">
        <f>IF($H389=0,"",VLOOKUP($G389,Data!$G$3:$BA$2935,17,FALSE))</f>
        <v>1</v>
      </c>
      <c r="Y389" s="4">
        <f>IF($H389=0,"",VLOOKUP($G389,Data!$G$3:$BA$2935,18,FALSE))</f>
        <v>0</v>
      </c>
      <c r="Z389" s="4">
        <f>IF($H389=0,"",VLOOKUP($G389,Data!$G$3:$BA$2935,19,FALSE))</f>
        <v>0.1</v>
      </c>
      <c r="AA389" s="4">
        <f>IF($H389=0,"",VLOOKUP($G389,Data!$G$3:$BA$2935,20,FALSE))</f>
        <v>6.5</v>
      </c>
      <c r="AB389" s="4">
        <f>IF($H389=0,"",VLOOKUP($G389,Data!$G$3:$BA$2935,21,FALSE))</f>
        <v>0.44</v>
      </c>
      <c r="AC389" s="4">
        <f>IF($H389=0,"",VLOOKUP($G389,Data!$G$3:$BA$2935,22,FALSE))</f>
        <v>0.08</v>
      </c>
      <c r="AD389" s="4">
        <f>IF($H389=0,"",VLOOKUP($G389,Data!$G$3:$BA$2935,23,FALSE))</f>
        <v>0.2</v>
      </c>
      <c r="AE389" s="4">
        <f>IF($H389=0,"",VLOOKUP($G389,Data!$G$3:$BA$2935,24,FALSE))</f>
        <v>0.98</v>
      </c>
      <c r="AF389" s="4">
        <f>IF($H389=0,"",VLOOKUP($G389,Data!$G$3:$BA$2935,25,FALSE))</f>
        <v>0.1</v>
      </c>
      <c r="AG389" s="4">
        <f>IF($H389=0,"",VLOOKUP($G389,Data!$G$3:$BA$2935,26,FALSE))</f>
        <v>-0.1</v>
      </c>
      <c r="AH389" s="4" t="str">
        <f>IF($H389=0,"",VLOOKUP($G389,Data!$G$3:$BA$2935,27,FALSE))</f>
        <v>/</v>
      </c>
      <c r="AI389" s="4" t="str">
        <f>IF($H389=0,"",VLOOKUP($G389,Data!$G$3:$BA$2935,28,FALSE))</f>
        <v>/</v>
      </c>
      <c r="AJ389" s="4" t="str">
        <f>IF($H389=0,"",VLOOKUP($G389,Data!$G$3:$BA$2935,29,FALSE))</f>
        <v/>
      </c>
      <c r="AK389" s="4" t="str">
        <f>IF($H389=0,"",VLOOKUP($G389,Data!$G$3:$BA$2935,30,FALSE))</f>
        <v/>
      </c>
      <c r="AL389" s="4" t="str">
        <f>IF($H389=0,"",VLOOKUP($G389,Data!$G$3:$BA$2935,31,FALSE))</f>
        <v/>
      </c>
      <c r="AM389" s="4" t="str">
        <f>IF($H389=0,"",VLOOKUP($G389,Data!$G$3:$BA$2935,32,FALSE))</f>
        <v/>
      </c>
      <c r="AN389" s="4" t="str">
        <f>IF($H389=0,"",VLOOKUP($G389,Data!$G$3:$BA$2935,33,FALSE))</f>
        <v/>
      </c>
      <c r="AO389" s="4" t="str">
        <f>IF($H389=0,"",VLOOKUP($G389,Data!$G$3:$BA$2935,34,FALSE))</f>
        <v/>
      </c>
      <c r="AP389" s="4" t="str">
        <f>IF($H389=0,"",VLOOKUP($G389,Data!$G$3:$BA$2935,35,FALSE))</f>
        <v/>
      </c>
      <c r="AQ389" s="4" t="str">
        <f>IF($H389=0,"",VLOOKUP($G389,Data!$G$3:$BA$2935,36,FALSE))</f>
        <v/>
      </c>
      <c r="AR389" s="4" t="str">
        <f>IF($H389=0,"",VLOOKUP($G389,Data!$G$3:$BA$2935,37,FALSE))</f>
        <v/>
      </c>
      <c r="AS389" s="4" t="str">
        <f>IF($H389=0,"",VLOOKUP($G389,Data!$G$3:$BA$2935,38,FALSE))</f>
        <v/>
      </c>
      <c r="AT389" s="4" t="str">
        <f>IF($H389=0,"",VLOOKUP($G389,Data!$G$3:$BA$2935,39,FALSE))</f>
        <v/>
      </c>
    </row>
    <row r="390" spans="1:46" x14ac:dyDescent="0.25">
      <c r="A390" s="4">
        <f>PSSE!A392</f>
        <v>961012</v>
      </c>
      <c r="B390" s="4" t="str">
        <f>PSSE!B392</f>
        <v>SONGHINH_H2</v>
      </c>
      <c r="C390" s="4">
        <f>PSSE!D392</f>
        <v>10.5</v>
      </c>
      <c r="D390" s="4">
        <f>PSSE!E392</f>
        <v>35</v>
      </c>
      <c r="E390" s="4" t="str">
        <f>PSSE!F392</f>
        <v>TD</v>
      </c>
      <c r="F390" s="4">
        <f>PSSE!G392</f>
        <v>1</v>
      </c>
      <c r="G390" s="4" t="str">
        <f t="shared" si="6"/>
        <v>PSS10.535TD1</v>
      </c>
      <c r="H390" s="4">
        <f>COUNTIF(Data!$G$3:$BA$2935,PSS!$G390)</f>
        <v>1</v>
      </c>
      <c r="I390" s="4" t="str">
        <f>IF($H390=0,"",VLOOKUP($G390,Data!$G$3:$BA$2935,2,FALSE))</f>
        <v>'PSS2A'</v>
      </c>
      <c r="J390" s="4">
        <f>PSSE!C392</f>
        <v>1</v>
      </c>
      <c r="K390" s="4">
        <f>IF($H390=0,"",VLOOKUP($G390,Data!$G$3:$BA$2935,4,FALSE))</f>
        <v>1</v>
      </c>
      <c r="L390" s="4">
        <f>IF($H390=0,"",VLOOKUP($G390,Data!$G$3:$BA$2935,5,FALSE))</f>
        <v>0</v>
      </c>
      <c r="M390" s="4">
        <f>IF($H390=0,"",VLOOKUP($G390,Data!$G$3:$BA$2935,6,FALSE))</f>
        <v>3</v>
      </c>
      <c r="N390" s="4">
        <f>IF($H390=0,"",VLOOKUP($G390,Data!$G$3:$BA$2935,7,FALSE))</f>
        <v>0</v>
      </c>
      <c r="O390" s="4">
        <f>IF($H390=0,"",VLOOKUP($G390,Data!$G$3:$BA$2935,8,FALSE))</f>
        <v>5</v>
      </c>
      <c r="P390" s="4">
        <f>IF($H390=0,"",VLOOKUP($G390,Data!$G$3:$BA$2935,9,FALSE))</f>
        <v>1</v>
      </c>
      <c r="Q390" s="4">
        <f>IF($H390=0,"",VLOOKUP($G390,Data!$G$3:$BA$2935,10,FALSE))</f>
        <v>2.5</v>
      </c>
      <c r="R390" s="4">
        <f>IF($H390=0,"",VLOOKUP($G390,Data!$G$3:$BA$2935,11,FALSE))</f>
        <v>2.5</v>
      </c>
      <c r="S390" s="4">
        <f>IF($H390=0,"",VLOOKUP($G390,Data!$G$3:$BA$2935,12,FALSE))</f>
        <v>0</v>
      </c>
      <c r="T390" s="4">
        <f>IF($H390=0,"",VLOOKUP($G390,Data!$G$3:$BA$2935,13,FALSE))</f>
        <v>2.5</v>
      </c>
      <c r="U390" s="4">
        <f>IF($H390=0,"",VLOOKUP($G390,Data!$G$3:$BA$2935,14,FALSE))</f>
        <v>0</v>
      </c>
      <c r="V390" s="4">
        <f>IF($H390=0,"",VLOOKUP($G390,Data!$G$3:$BA$2935,15,FALSE))</f>
        <v>2.5</v>
      </c>
      <c r="W390" s="4">
        <f>IF($H390=0,"",VLOOKUP($G390,Data!$G$3:$BA$2935,16,FALSE))</f>
        <v>0.39</v>
      </c>
      <c r="X390" s="4">
        <f>IF($H390=0,"",VLOOKUP($G390,Data!$G$3:$BA$2935,17,FALSE))</f>
        <v>1</v>
      </c>
      <c r="Y390" s="4">
        <f>IF($H390=0,"",VLOOKUP($G390,Data!$G$3:$BA$2935,18,FALSE))</f>
        <v>0</v>
      </c>
      <c r="Z390" s="4">
        <f>IF($H390=0,"",VLOOKUP($G390,Data!$G$3:$BA$2935,19,FALSE))</f>
        <v>0.1</v>
      </c>
      <c r="AA390" s="4">
        <f>IF($H390=0,"",VLOOKUP($G390,Data!$G$3:$BA$2935,20,FALSE))</f>
        <v>6.5</v>
      </c>
      <c r="AB390" s="4">
        <f>IF($H390=0,"",VLOOKUP($G390,Data!$G$3:$BA$2935,21,FALSE))</f>
        <v>0.44</v>
      </c>
      <c r="AC390" s="4">
        <f>IF($H390=0,"",VLOOKUP($G390,Data!$G$3:$BA$2935,22,FALSE))</f>
        <v>0.08</v>
      </c>
      <c r="AD390" s="4">
        <f>IF($H390=0,"",VLOOKUP($G390,Data!$G$3:$BA$2935,23,FALSE))</f>
        <v>0.2</v>
      </c>
      <c r="AE390" s="4">
        <f>IF($H390=0,"",VLOOKUP($G390,Data!$G$3:$BA$2935,24,FALSE))</f>
        <v>0.98</v>
      </c>
      <c r="AF390" s="4">
        <f>IF($H390=0,"",VLOOKUP($G390,Data!$G$3:$BA$2935,25,FALSE))</f>
        <v>0.1</v>
      </c>
      <c r="AG390" s="4">
        <f>IF($H390=0,"",VLOOKUP($G390,Data!$G$3:$BA$2935,26,FALSE))</f>
        <v>-0.1</v>
      </c>
      <c r="AH390" s="4" t="str">
        <f>IF($H390=0,"",VLOOKUP($G390,Data!$G$3:$BA$2935,27,FALSE))</f>
        <v>/</v>
      </c>
      <c r="AI390" s="4" t="str">
        <f>IF($H390=0,"",VLOOKUP($G390,Data!$G$3:$BA$2935,28,FALSE))</f>
        <v>/</v>
      </c>
      <c r="AJ390" s="4" t="str">
        <f>IF($H390=0,"",VLOOKUP($G390,Data!$G$3:$BA$2935,29,FALSE))</f>
        <v/>
      </c>
      <c r="AK390" s="4" t="str">
        <f>IF($H390=0,"",VLOOKUP($G390,Data!$G$3:$BA$2935,30,FALSE))</f>
        <v/>
      </c>
      <c r="AL390" s="4" t="str">
        <f>IF($H390=0,"",VLOOKUP($G390,Data!$G$3:$BA$2935,31,FALSE))</f>
        <v/>
      </c>
      <c r="AM390" s="4" t="str">
        <f>IF($H390=0,"",VLOOKUP($G390,Data!$G$3:$BA$2935,32,FALSE))</f>
        <v/>
      </c>
      <c r="AN390" s="4" t="str">
        <f>IF($H390=0,"",VLOOKUP($G390,Data!$G$3:$BA$2935,33,FALSE))</f>
        <v/>
      </c>
      <c r="AO390" s="4" t="str">
        <f>IF($H390=0,"",VLOOKUP($G390,Data!$G$3:$BA$2935,34,FALSE))</f>
        <v/>
      </c>
      <c r="AP390" s="4" t="str">
        <f>IF($H390=0,"",VLOOKUP($G390,Data!$G$3:$BA$2935,35,FALSE))</f>
        <v/>
      </c>
      <c r="AQ390" s="4" t="str">
        <f>IF($H390=0,"",VLOOKUP($G390,Data!$G$3:$BA$2935,36,FALSE))</f>
        <v/>
      </c>
      <c r="AR390" s="4" t="str">
        <f>IF($H390=0,"",VLOOKUP($G390,Data!$G$3:$BA$2935,37,FALSE))</f>
        <v/>
      </c>
      <c r="AS390" s="4" t="str">
        <f>IF($H390=0,"",VLOOKUP($G390,Data!$G$3:$BA$2935,38,FALSE))</f>
        <v/>
      </c>
      <c r="AT390" s="4" t="str">
        <f>IF($H390=0,"",VLOOKUP($G390,Data!$G$3:$BA$2935,39,FALSE))</f>
        <v/>
      </c>
    </row>
    <row r="391" spans="1:46" x14ac:dyDescent="0.25">
      <c r="A391" s="4">
        <f>PSSE!A393</f>
        <v>961021</v>
      </c>
      <c r="B391" s="4" t="str">
        <f>PSSE!B393</f>
        <v>SONGBAHA_H1</v>
      </c>
      <c r="C391" s="4">
        <f>PSSE!D393</f>
        <v>13.8</v>
      </c>
      <c r="D391" s="4">
        <f>PSSE!E393</f>
        <v>110</v>
      </c>
      <c r="E391" s="4" t="str">
        <f>PSSE!F393</f>
        <v>TD</v>
      </c>
      <c r="F391" s="4">
        <f>PSSE!G393</f>
        <v>1</v>
      </c>
      <c r="G391" s="4" t="str">
        <f t="shared" si="6"/>
        <v>PSS13.8110TD1</v>
      </c>
      <c r="H391" s="4">
        <f>COUNTIF(Data!$G$3:$BA$2935,PSS!$G391)</f>
        <v>1</v>
      </c>
      <c r="I391" s="4" t="str">
        <f>IF($H391=0,"",VLOOKUP($G391,Data!$G$3:$BA$2935,2,FALSE))</f>
        <v>'PSS2A'</v>
      </c>
      <c r="J391" s="4">
        <f>PSSE!C393</f>
        <v>1</v>
      </c>
      <c r="K391" s="4">
        <f>IF($H391=0,"",VLOOKUP($G391,Data!$G$3:$BA$2935,4,FALSE))</f>
        <v>1</v>
      </c>
      <c r="L391" s="4">
        <f>IF($H391=0,"",VLOOKUP($G391,Data!$G$3:$BA$2935,5,FALSE))</f>
        <v>0</v>
      </c>
      <c r="M391" s="4">
        <f>IF($H391=0,"",VLOOKUP($G391,Data!$G$3:$BA$2935,6,FALSE))</f>
        <v>3</v>
      </c>
      <c r="N391" s="4">
        <f>IF($H391=0,"",VLOOKUP($G391,Data!$G$3:$BA$2935,7,FALSE))</f>
        <v>0</v>
      </c>
      <c r="O391" s="4">
        <f>IF($H391=0,"",VLOOKUP($G391,Data!$G$3:$BA$2935,8,FALSE))</f>
        <v>5</v>
      </c>
      <c r="P391" s="4">
        <f>IF($H391=0,"",VLOOKUP($G391,Data!$G$3:$BA$2935,9,FALSE))</f>
        <v>1</v>
      </c>
      <c r="Q391" s="4">
        <f>IF($H391=0,"",VLOOKUP($G391,Data!$G$3:$BA$2935,10,FALSE))</f>
        <v>2.5</v>
      </c>
      <c r="R391" s="4">
        <f>IF($H391=0,"",VLOOKUP($G391,Data!$G$3:$BA$2935,11,FALSE))</f>
        <v>2.5</v>
      </c>
      <c r="S391" s="4">
        <f>IF($H391=0,"",VLOOKUP($G391,Data!$G$3:$BA$2935,12,FALSE))</f>
        <v>0</v>
      </c>
      <c r="T391" s="4">
        <f>IF($H391=0,"",VLOOKUP($G391,Data!$G$3:$BA$2935,13,FALSE))</f>
        <v>2.5</v>
      </c>
      <c r="U391" s="4">
        <f>IF($H391=0,"",VLOOKUP($G391,Data!$G$3:$BA$2935,14,FALSE))</f>
        <v>0</v>
      </c>
      <c r="V391" s="4">
        <f>IF($H391=0,"",VLOOKUP($G391,Data!$G$3:$BA$2935,15,FALSE))</f>
        <v>2.5</v>
      </c>
      <c r="W391" s="4">
        <f>IF($H391=0,"",VLOOKUP($G391,Data!$G$3:$BA$2935,16,FALSE))</f>
        <v>0.39</v>
      </c>
      <c r="X391" s="4">
        <f>IF($H391=0,"",VLOOKUP($G391,Data!$G$3:$BA$2935,17,FALSE))</f>
        <v>1</v>
      </c>
      <c r="Y391" s="4">
        <f>IF($H391=0,"",VLOOKUP($G391,Data!$G$3:$BA$2935,18,FALSE))</f>
        <v>0</v>
      </c>
      <c r="Z391" s="4">
        <f>IF($H391=0,"",VLOOKUP($G391,Data!$G$3:$BA$2935,19,FALSE))</f>
        <v>0.1</v>
      </c>
      <c r="AA391" s="4">
        <f>IF($H391=0,"",VLOOKUP($G391,Data!$G$3:$BA$2935,20,FALSE))</f>
        <v>6.5</v>
      </c>
      <c r="AB391" s="4">
        <f>IF($H391=0,"",VLOOKUP($G391,Data!$G$3:$BA$2935,21,FALSE))</f>
        <v>0.44</v>
      </c>
      <c r="AC391" s="4">
        <f>IF($H391=0,"",VLOOKUP($G391,Data!$G$3:$BA$2935,22,FALSE))</f>
        <v>0.08</v>
      </c>
      <c r="AD391" s="4">
        <f>IF($H391=0,"",VLOOKUP($G391,Data!$G$3:$BA$2935,23,FALSE))</f>
        <v>0.2</v>
      </c>
      <c r="AE391" s="4">
        <f>IF($H391=0,"",VLOOKUP($G391,Data!$G$3:$BA$2935,24,FALSE))</f>
        <v>0.98</v>
      </c>
      <c r="AF391" s="4">
        <f>IF($H391=0,"",VLOOKUP($G391,Data!$G$3:$BA$2935,25,FALSE))</f>
        <v>0.1</v>
      </c>
      <c r="AG391" s="4">
        <f>IF($H391=0,"",VLOOKUP($G391,Data!$G$3:$BA$2935,26,FALSE))</f>
        <v>-0.1</v>
      </c>
      <c r="AH391" s="4" t="str">
        <f>IF($H391=0,"",VLOOKUP($G391,Data!$G$3:$BA$2935,27,FALSE))</f>
        <v>/</v>
      </c>
      <c r="AI391" s="4" t="str">
        <f>IF($H391=0,"",VLOOKUP($G391,Data!$G$3:$BA$2935,28,FALSE))</f>
        <v>/</v>
      </c>
      <c r="AJ391" s="4" t="str">
        <f>IF($H391=0,"",VLOOKUP($G391,Data!$G$3:$BA$2935,29,FALSE))</f>
        <v/>
      </c>
      <c r="AK391" s="4" t="str">
        <f>IF($H391=0,"",VLOOKUP($G391,Data!$G$3:$BA$2935,30,FALSE))</f>
        <v/>
      </c>
      <c r="AL391" s="4" t="str">
        <f>IF($H391=0,"",VLOOKUP($G391,Data!$G$3:$BA$2935,31,FALSE))</f>
        <v/>
      </c>
      <c r="AM391" s="4" t="str">
        <f>IF($H391=0,"",VLOOKUP($G391,Data!$G$3:$BA$2935,32,FALSE))</f>
        <v/>
      </c>
      <c r="AN391" s="4" t="str">
        <f>IF($H391=0,"",VLOOKUP($G391,Data!$G$3:$BA$2935,33,FALSE))</f>
        <v/>
      </c>
      <c r="AO391" s="4" t="str">
        <f>IF($H391=0,"",VLOOKUP($G391,Data!$G$3:$BA$2935,34,FALSE))</f>
        <v/>
      </c>
      <c r="AP391" s="4" t="str">
        <f>IF($H391=0,"",VLOOKUP($G391,Data!$G$3:$BA$2935,35,FALSE))</f>
        <v/>
      </c>
      <c r="AQ391" s="4" t="str">
        <f>IF($H391=0,"",VLOOKUP($G391,Data!$G$3:$BA$2935,36,FALSE))</f>
        <v/>
      </c>
      <c r="AR391" s="4" t="str">
        <f>IF($H391=0,"",VLOOKUP($G391,Data!$G$3:$BA$2935,37,FALSE))</f>
        <v/>
      </c>
      <c r="AS391" s="4" t="str">
        <f>IF($H391=0,"",VLOOKUP($G391,Data!$G$3:$BA$2935,38,FALSE))</f>
        <v/>
      </c>
      <c r="AT391" s="4" t="str">
        <f>IF($H391=0,"",VLOOKUP($G391,Data!$G$3:$BA$2935,39,FALSE))</f>
        <v/>
      </c>
    </row>
    <row r="392" spans="1:46" x14ac:dyDescent="0.25">
      <c r="A392" s="4">
        <f>PSSE!A394</f>
        <v>961022</v>
      </c>
      <c r="B392" s="4" t="str">
        <f>PSSE!B394</f>
        <v>SONGBAHA_H2</v>
      </c>
      <c r="C392" s="4">
        <f>PSSE!D394</f>
        <v>13.8</v>
      </c>
      <c r="D392" s="4">
        <f>PSSE!E394</f>
        <v>110</v>
      </c>
      <c r="E392" s="4" t="str">
        <f>PSSE!F394</f>
        <v>TD</v>
      </c>
      <c r="F392" s="4">
        <f>PSSE!G394</f>
        <v>1</v>
      </c>
      <c r="G392" s="4" t="str">
        <f t="shared" si="6"/>
        <v>PSS13.8110TD1</v>
      </c>
      <c r="H392" s="4">
        <f>COUNTIF(Data!$G$3:$BA$2935,PSS!$G392)</f>
        <v>1</v>
      </c>
      <c r="I392" s="4" t="str">
        <f>IF($H392=0,"",VLOOKUP($G392,Data!$G$3:$BA$2935,2,FALSE))</f>
        <v>'PSS2A'</v>
      </c>
      <c r="J392" s="4">
        <f>PSSE!C394</f>
        <v>2</v>
      </c>
      <c r="K392" s="4">
        <f>IF($H392=0,"",VLOOKUP($G392,Data!$G$3:$BA$2935,4,FALSE))</f>
        <v>1</v>
      </c>
      <c r="L392" s="4">
        <f>IF($H392=0,"",VLOOKUP($G392,Data!$G$3:$BA$2935,5,FALSE))</f>
        <v>0</v>
      </c>
      <c r="M392" s="4">
        <f>IF($H392=0,"",VLOOKUP($G392,Data!$G$3:$BA$2935,6,FALSE))</f>
        <v>3</v>
      </c>
      <c r="N392" s="4">
        <f>IF($H392=0,"",VLOOKUP($G392,Data!$G$3:$BA$2935,7,FALSE))</f>
        <v>0</v>
      </c>
      <c r="O392" s="4">
        <f>IF($H392=0,"",VLOOKUP($G392,Data!$G$3:$BA$2935,8,FALSE))</f>
        <v>5</v>
      </c>
      <c r="P392" s="4">
        <f>IF($H392=0,"",VLOOKUP($G392,Data!$G$3:$BA$2935,9,FALSE))</f>
        <v>1</v>
      </c>
      <c r="Q392" s="4">
        <f>IF($H392=0,"",VLOOKUP($G392,Data!$G$3:$BA$2935,10,FALSE))</f>
        <v>2.5</v>
      </c>
      <c r="R392" s="4">
        <f>IF($H392=0,"",VLOOKUP($G392,Data!$G$3:$BA$2935,11,FALSE))</f>
        <v>2.5</v>
      </c>
      <c r="S392" s="4">
        <f>IF($H392=0,"",VLOOKUP($G392,Data!$G$3:$BA$2935,12,FALSE))</f>
        <v>0</v>
      </c>
      <c r="T392" s="4">
        <f>IF($H392=0,"",VLOOKUP($G392,Data!$G$3:$BA$2935,13,FALSE))</f>
        <v>2.5</v>
      </c>
      <c r="U392" s="4">
        <f>IF($H392=0,"",VLOOKUP($G392,Data!$G$3:$BA$2935,14,FALSE))</f>
        <v>0</v>
      </c>
      <c r="V392" s="4">
        <f>IF($H392=0,"",VLOOKUP($G392,Data!$G$3:$BA$2935,15,FALSE))</f>
        <v>2.5</v>
      </c>
      <c r="W392" s="4">
        <f>IF($H392=0,"",VLOOKUP($G392,Data!$G$3:$BA$2935,16,FALSE))</f>
        <v>0.39</v>
      </c>
      <c r="X392" s="4">
        <f>IF($H392=0,"",VLOOKUP($G392,Data!$G$3:$BA$2935,17,FALSE))</f>
        <v>1</v>
      </c>
      <c r="Y392" s="4">
        <f>IF($H392=0,"",VLOOKUP($G392,Data!$G$3:$BA$2935,18,FALSE))</f>
        <v>0</v>
      </c>
      <c r="Z392" s="4">
        <f>IF($H392=0,"",VLOOKUP($G392,Data!$G$3:$BA$2935,19,FALSE))</f>
        <v>0.1</v>
      </c>
      <c r="AA392" s="4">
        <f>IF($H392=0,"",VLOOKUP($G392,Data!$G$3:$BA$2935,20,FALSE))</f>
        <v>6.5</v>
      </c>
      <c r="AB392" s="4">
        <f>IF($H392=0,"",VLOOKUP($G392,Data!$G$3:$BA$2935,21,FALSE))</f>
        <v>0.44</v>
      </c>
      <c r="AC392" s="4">
        <f>IF($H392=0,"",VLOOKUP($G392,Data!$G$3:$BA$2935,22,FALSE))</f>
        <v>0.08</v>
      </c>
      <c r="AD392" s="4">
        <f>IF($H392=0,"",VLOOKUP($G392,Data!$G$3:$BA$2935,23,FALSE))</f>
        <v>0.2</v>
      </c>
      <c r="AE392" s="4">
        <f>IF($H392=0,"",VLOOKUP($G392,Data!$G$3:$BA$2935,24,FALSE))</f>
        <v>0.98</v>
      </c>
      <c r="AF392" s="4">
        <f>IF($H392=0,"",VLOOKUP($G392,Data!$G$3:$BA$2935,25,FALSE))</f>
        <v>0.1</v>
      </c>
      <c r="AG392" s="4">
        <f>IF($H392=0,"",VLOOKUP($G392,Data!$G$3:$BA$2935,26,FALSE))</f>
        <v>-0.1</v>
      </c>
      <c r="AH392" s="4" t="str">
        <f>IF($H392=0,"",VLOOKUP($G392,Data!$G$3:$BA$2935,27,FALSE))</f>
        <v>/</v>
      </c>
      <c r="AI392" s="4" t="str">
        <f>IF($H392=0,"",VLOOKUP($G392,Data!$G$3:$BA$2935,28,FALSE))</f>
        <v>/</v>
      </c>
      <c r="AJ392" s="4" t="str">
        <f>IF($H392=0,"",VLOOKUP($G392,Data!$G$3:$BA$2935,29,FALSE))</f>
        <v/>
      </c>
      <c r="AK392" s="4" t="str">
        <f>IF($H392=0,"",VLOOKUP($G392,Data!$G$3:$BA$2935,30,FALSE))</f>
        <v/>
      </c>
      <c r="AL392" s="4" t="str">
        <f>IF($H392=0,"",VLOOKUP($G392,Data!$G$3:$BA$2935,31,FALSE))</f>
        <v/>
      </c>
      <c r="AM392" s="4" t="str">
        <f>IF($H392=0,"",VLOOKUP($G392,Data!$G$3:$BA$2935,32,FALSE))</f>
        <v/>
      </c>
      <c r="AN392" s="4" t="str">
        <f>IF($H392=0,"",VLOOKUP($G392,Data!$G$3:$BA$2935,33,FALSE))</f>
        <v/>
      </c>
      <c r="AO392" s="4" t="str">
        <f>IF($H392=0,"",VLOOKUP($G392,Data!$G$3:$BA$2935,34,FALSE))</f>
        <v/>
      </c>
      <c r="AP392" s="4" t="str">
        <f>IF($H392=0,"",VLOOKUP($G392,Data!$G$3:$BA$2935,35,FALSE))</f>
        <v/>
      </c>
      <c r="AQ392" s="4" t="str">
        <f>IF($H392=0,"",VLOOKUP($G392,Data!$G$3:$BA$2935,36,FALSE))</f>
        <v/>
      </c>
      <c r="AR392" s="4" t="str">
        <f>IF($H392=0,"",VLOOKUP($G392,Data!$G$3:$BA$2935,37,FALSE))</f>
        <v/>
      </c>
      <c r="AS392" s="4" t="str">
        <f>IF($H392=0,"",VLOOKUP($G392,Data!$G$3:$BA$2935,38,FALSE))</f>
        <v/>
      </c>
      <c r="AT392" s="4" t="str">
        <f>IF($H392=0,"",VLOOKUP($G392,Data!$G$3:$BA$2935,39,FALSE))</f>
        <v/>
      </c>
    </row>
    <row r="393" spans="1:46" x14ac:dyDescent="0.25">
      <c r="A393" s="4">
        <f>PSSE!A395</f>
        <v>962011</v>
      </c>
      <c r="B393" s="4" t="str">
        <f>PSSE!B395</f>
        <v>VANPHONG1_S1</v>
      </c>
      <c r="C393" s="4">
        <f>PSSE!D395</f>
        <v>26</v>
      </c>
      <c r="D393" s="4">
        <f>PSSE!E395</f>
        <v>660</v>
      </c>
      <c r="E393" s="4" t="str">
        <f>PSSE!F395</f>
        <v>ND</v>
      </c>
      <c r="F393" s="4">
        <f>PSSE!G395</f>
        <v>1</v>
      </c>
      <c r="G393" s="4" t="str">
        <f t="shared" si="6"/>
        <v>PSS26660ND1</v>
      </c>
      <c r="H393" s="4">
        <f>COUNTIF(Data!$G$3:$BA$2935,PSS!$G393)</f>
        <v>1</v>
      </c>
      <c r="I393" s="4" t="str">
        <f>IF($H393=0,"",VLOOKUP($G393,Data!$G$3:$BA$2935,2,FALSE))</f>
        <v>'PSS2A'</v>
      </c>
      <c r="J393" s="4">
        <f>PSSE!C395</f>
        <v>1</v>
      </c>
      <c r="K393" s="4">
        <f>IF($H393=0,"",VLOOKUP($G393,Data!$G$3:$BA$2935,4,FALSE))</f>
        <v>1</v>
      </c>
      <c r="L393" s="4">
        <f>IF($H393=0,"",VLOOKUP($G393,Data!$G$3:$BA$2935,5,FALSE))</f>
        <v>0</v>
      </c>
      <c r="M393" s="4">
        <f>IF($H393=0,"",VLOOKUP($G393,Data!$G$3:$BA$2935,6,FALSE))</f>
        <v>3</v>
      </c>
      <c r="N393" s="4">
        <f>IF($H393=0,"",VLOOKUP($G393,Data!$G$3:$BA$2935,7,FALSE))</f>
        <v>0</v>
      </c>
      <c r="O393" s="4">
        <f>IF($H393=0,"",VLOOKUP($G393,Data!$G$3:$BA$2935,8,FALSE))</f>
        <v>5</v>
      </c>
      <c r="P393" s="4">
        <f>IF($H393=0,"",VLOOKUP($G393,Data!$G$3:$BA$2935,9,FALSE))</f>
        <v>1</v>
      </c>
      <c r="Q393" s="4">
        <f>IF($H393=0,"",VLOOKUP($G393,Data!$G$3:$BA$2935,10,FALSE))</f>
        <v>2.5</v>
      </c>
      <c r="R393" s="4">
        <f>IF($H393=0,"",VLOOKUP($G393,Data!$G$3:$BA$2935,11,FALSE))</f>
        <v>2.5</v>
      </c>
      <c r="S393" s="4">
        <f>IF($H393=0,"",VLOOKUP($G393,Data!$G$3:$BA$2935,12,FALSE))</f>
        <v>0</v>
      </c>
      <c r="T393" s="4">
        <f>IF($H393=0,"",VLOOKUP($G393,Data!$G$3:$BA$2935,13,FALSE))</f>
        <v>2.5</v>
      </c>
      <c r="U393" s="4">
        <f>IF($H393=0,"",VLOOKUP($G393,Data!$G$3:$BA$2935,14,FALSE))</f>
        <v>0</v>
      </c>
      <c r="V393" s="4">
        <f>IF($H393=0,"",VLOOKUP($G393,Data!$G$3:$BA$2935,15,FALSE))</f>
        <v>2.5</v>
      </c>
      <c r="W393" s="4">
        <f>IF($H393=0,"",VLOOKUP($G393,Data!$G$3:$BA$2935,16,FALSE))</f>
        <v>0.39</v>
      </c>
      <c r="X393" s="4">
        <f>IF($H393=0,"",VLOOKUP($G393,Data!$G$3:$BA$2935,17,FALSE))</f>
        <v>1</v>
      </c>
      <c r="Y393" s="4">
        <f>IF($H393=0,"",VLOOKUP($G393,Data!$G$3:$BA$2935,18,FALSE))</f>
        <v>0</v>
      </c>
      <c r="Z393" s="4">
        <f>IF($H393=0,"",VLOOKUP($G393,Data!$G$3:$BA$2935,19,FALSE))</f>
        <v>0.1</v>
      </c>
      <c r="AA393" s="4">
        <f>IF($H393=0,"",VLOOKUP($G393,Data!$G$3:$BA$2935,20,FALSE))</f>
        <v>6.5</v>
      </c>
      <c r="AB393" s="4">
        <f>IF($H393=0,"",VLOOKUP($G393,Data!$G$3:$BA$2935,21,FALSE))</f>
        <v>0.44</v>
      </c>
      <c r="AC393" s="4">
        <f>IF($H393=0,"",VLOOKUP($G393,Data!$G$3:$BA$2935,22,FALSE))</f>
        <v>0.08</v>
      </c>
      <c r="AD393" s="4">
        <f>IF($H393=0,"",VLOOKUP($G393,Data!$G$3:$BA$2935,23,FALSE))</f>
        <v>0.2</v>
      </c>
      <c r="AE393" s="4">
        <f>IF($H393=0,"",VLOOKUP($G393,Data!$G$3:$BA$2935,24,FALSE))</f>
        <v>0.98</v>
      </c>
      <c r="AF393" s="4">
        <f>IF($H393=0,"",VLOOKUP($G393,Data!$G$3:$BA$2935,25,FALSE))</f>
        <v>0.1</v>
      </c>
      <c r="AG393" s="4">
        <f>IF($H393=0,"",VLOOKUP($G393,Data!$G$3:$BA$2935,26,FALSE))</f>
        <v>-0.1</v>
      </c>
      <c r="AH393" s="4" t="str">
        <f>IF($H393=0,"",VLOOKUP($G393,Data!$G$3:$BA$2935,27,FALSE))</f>
        <v>/</v>
      </c>
      <c r="AI393" s="4" t="str">
        <f>IF($H393=0,"",VLOOKUP($G393,Data!$G$3:$BA$2935,28,FALSE))</f>
        <v>/</v>
      </c>
      <c r="AJ393" s="4" t="str">
        <f>IF($H393=0,"",VLOOKUP($G393,Data!$G$3:$BA$2935,29,FALSE))</f>
        <v/>
      </c>
      <c r="AK393" s="4" t="str">
        <f>IF($H393=0,"",VLOOKUP($G393,Data!$G$3:$BA$2935,30,FALSE))</f>
        <v/>
      </c>
      <c r="AL393" s="4" t="str">
        <f>IF($H393=0,"",VLOOKUP($G393,Data!$G$3:$BA$2935,31,FALSE))</f>
        <v/>
      </c>
      <c r="AM393" s="4" t="str">
        <f>IF($H393=0,"",VLOOKUP($G393,Data!$G$3:$BA$2935,32,FALSE))</f>
        <v/>
      </c>
      <c r="AN393" s="4" t="str">
        <f>IF($H393=0,"",VLOOKUP($G393,Data!$G$3:$BA$2935,33,FALSE))</f>
        <v/>
      </c>
      <c r="AO393" s="4" t="str">
        <f>IF($H393=0,"",VLOOKUP($G393,Data!$G$3:$BA$2935,34,FALSE))</f>
        <v/>
      </c>
      <c r="AP393" s="4" t="str">
        <f>IF($H393=0,"",VLOOKUP($G393,Data!$G$3:$BA$2935,35,FALSE))</f>
        <v/>
      </c>
      <c r="AQ393" s="4" t="str">
        <f>IF($H393=0,"",VLOOKUP($G393,Data!$G$3:$BA$2935,36,FALSE))</f>
        <v/>
      </c>
      <c r="AR393" s="4" t="str">
        <f>IF($H393=0,"",VLOOKUP($G393,Data!$G$3:$BA$2935,37,FALSE))</f>
        <v/>
      </c>
      <c r="AS393" s="4" t="str">
        <f>IF($H393=0,"",VLOOKUP($G393,Data!$G$3:$BA$2935,38,FALSE))</f>
        <v/>
      </c>
      <c r="AT393" s="4" t="str">
        <f>IF($H393=0,"",VLOOKUP($G393,Data!$G$3:$BA$2935,39,FALSE))</f>
        <v/>
      </c>
    </row>
    <row r="394" spans="1:46" x14ac:dyDescent="0.25">
      <c r="A394" s="4">
        <f>PSSE!A396</f>
        <v>962012</v>
      </c>
      <c r="B394" s="4" t="str">
        <f>PSSE!B396</f>
        <v>VANPHONG1_S2</v>
      </c>
      <c r="C394" s="4">
        <f>PSSE!D396</f>
        <v>26</v>
      </c>
      <c r="D394" s="4">
        <f>PSSE!E396</f>
        <v>660</v>
      </c>
      <c r="E394" s="4" t="str">
        <f>PSSE!F396</f>
        <v>ND</v>
      </c>
      <c r="F394" s="4">
        <f>PSSE!G396</f>
        <v>1</v>
      </c>
      <c r="G394" s="4" t="str">
        <f t="shared" si="6"/>
        <v>PSS26660ND1</v>
      </c>
      <c r="H394" s="4">
        <f>COUNTIF(Data!$G$3:$BA$2935,PSS!$G394)</f>
        <v>1</v>
      </c>
      <c r="I394" s="4" t="str">
        <f>IF($H394=0,"",VLOOKUP($G394,Data!$G$3:$BA$2935,2,FALSE))</f>
        <v>'PSS2A'</v>
      </c>
      <c r="J394" s="4">
        <f>PSSE!C396</f>
        <v>1</v>
      </c>
      <c r="K394" s="4">
        <f>IF($H394=0,"",VLOOKUP($G394,Data!$G$3:$BA$2935,4,FALSE))</f>
        <v>1</v>
      </c>
      <c r="L394" s="4">
        <f>IF($H394=0,"",VLOOKUP($G394,Data!$G$3:$BA$2935,5,FALSE))</f>
        <v>0</v>
      </c>
      <c r="M394" s="4">
        <f>IF($H394=0,"",VLOOKUP($G394,Data!$G$3:$BA$2935,6,FALSE))</f>
        <v>3</v>
      </c>
      <c r="N394" s="4">
        <f>IF($H394=0,"",VLOOKUP($G394,Data!$G$3:$BA$2935,7,FALSE))</f>
        <v>0</v>
      </c>
      <c r="O394" s="4">
        <f>IF($H394=0,"",VLOOKUP($G394,Data!$G$3:$BA$2935,8,FALSE))</f>
        <v>5</v>
      </c>
      <c r="P394" s="4">
        <f>IF($H394=0,"",VLOOKUP($G394,Data!$G$3:$BA$2935,9,FALSE))</f>
        <v>1</v>
      </c>
      <c r="Q394" s="4">
        <f>IF($H394=0,"",VLOOKUP($G394,Data!$G$3:$BA$2935,10,FALSE))</f>
        <v>2.5</v>
      </c>
      <c r="R394" s="4">
        <f>IF($H394=0,"",VLOOKUP($G394,Data!$G$3:$BA$2935,11,FALSE))</f>
        <v>2.5</v>
      </c>
      <c r="S394" s="4">
        <f>IF($H394=0,"",VLOOKUP($G394,Data!$G$3:$BA$2935,12,FALSE))</f>
        <v>0</v>
      </c>
      <c r="T394" s="4">
        <f>IF($H394=0,"",VLOOKUP($G394,Data!$G$3:$BA$2935,13,FALSE))</f>
        <v>2.5</v>
      </c>
      <c r="U394" s="4">
        <f>IF($H394=0,"",VLOOKUP($G394,Data!$G$3:$BA$2935,14,FALSE))</f>
        <v>0</v>
      </c>
      <c r="V394" s="4">
        <f>IF($H394=0,"",VLOOKUP($G394,Data!$G$3:$BA$2935,15,FALSE))</f>
        <v>2.5</v>
      </c>
      <c r="W394" s="4">
        <f>IF($H394=0,"",VLOOKUP($G394,Data!$G$3:$BA$2935,16,FALSE))</f>
        <v>0.39</v>
      </c>
      <c r="X394" s="4">
        <f>IF($H394=0,"",VLOOKUP($G394,Data!$G$3:$BA$2935,17,FALSE))</f>
        <v>1</v>
      </c>
      <c r="Y394" s="4">
        <f>IF($H394=0,"",VLOOKUP($G394,Data!$G$3:$BA$2935,18,FALSE))</f>
        <v>0</v>
      </c>
      <c r="Z394" s="4">
        <f>IF($H394=0,"",VLOOKUP($G394,Data!$G$3:$BA$2935,19,FALSE))</f>
        <v>0.1</v>
      </c>
      <c r="AA394" s="4">
        <f>IF($H394=0,"",VLOOKUP($G394,Data!$G$3:$BA$2935,20,FALSE))</f>
        <v>6.5</v>
      </c>
      <c r="AB394" s="4">
        <f>IF($H394=0,"",VLOOKUP($G394,Data!$G$3:$BA$2935,21,FALSE))</f>
        <v>0.44</v>
      </c>
      <c r="AC394" s="4">
        <f>IF($H394=0,"",VLOOKUP($G394,Data!$G$3:$BA$2935,22,FALSE))</f>
        <v>0.08</v>
      </c>
      <c r="AD394" s="4">
        <f>IF($H394=0,"",VLOOKUP($G394,Data!$G$3:$BA$2935,23,FALSE))</f>
        <v>0.2</v>
      </c>
      <c r="AE394" s="4">
        <f>IF($H394=0,"",VLOOKUP($G394,Data!$G$3:$BA$2935,24,FALSE))</f>
        <v>0.98</v>
      </c>
      <c r="AF394" s="4">
        <f>IF($H394=0,"",VLOOKUP($G394,Data!$G$3:$BA$2935,25,FALSE))</f>
        <v>0.1</v>
      </c>
      <c r="AG394" s="4">
        <f>IF($H394=0,"",VLOOKUP($G394,Data!$G$3:$BA$2935,26,FALSE))</f>
        <v>-0.1</v>
      </c>
      <c r="AH394" s="4" t="str">
        <f>IF($H394=0,"",VLOOKUP($G394,Data!$G$3:$BA$2935,27,FALSE))</f>
        <v>/</v>
      </c>
      <c r="AI394" s="4" t="str">
        <f>IF($H394=0,"",VLOOKUP($G394,Data!$G$3:$BA$2935,28,FALSE))</f>
        <v>/</v>
      </c>
      <c r="AJ394" s="4" t="str">
        <f>IF($H394=0,"",VLOOKUP($G394,Data!$G$3:$BA$2935,29,FALSE))</f>
        <v/>
      </c>
      <c r="AK394" s="4" t="str">
        <f>IF($H394=0,"",VLOOKUP($G394,Data!$G$3:$BA$2935,30,FALSE))</f>
        <v/>
      </c>
      <c r="AL394" s="4" t="str">
        <f>IF($H394=0,"",VLOOKUP($G394,Data!$G$3:$BA$2935,31,FALSE))</f>
        <v/>
      </c>
      <c r="AM394" s="4" t="str">
        <f>IF($H394=0,"",VLOOKUP($G394,Data!$G$3:$BA$2935,32,FALSE))</f>
        <v/>
      </c>
      <c r="AN394" s="4" t="str">
        <f>IF($H394=0,"",VLOOKUP($G394,Data!$G$3:$BA$2935,33,FALSE))</f>
        <v/>
      </c>
      <c r="AO394" s="4" t="str">
        <f>IF($H394=0,"",VLOOKUP($G394,Data!$G$3:$BA$2935,34,FALSE))</f>
        <v/>
      </c>
      <c r="AP394" s="4" t="str">
        <f>IF($H394=0,"",VLOOKUP($G394,Data!$G$3:$BA$2935,35,FALSE))</f>
        <v/>
      </c>
      <c r="AQ394" s="4" t="str">
        <f>IF($H394=0,"",VLOOKUP($G394,Data!$G$3:$BA$2935,36,FALSE))</f>
        <v/>
      </c>
      <c r="AR394" s="4" t="str">
        <f>IF($H394=0,"",VLOOKUP($G394,Data!$G$3:$BA$2935,37,FALSE))</f>
        <v/>
      </c>
      <c r="AS394" s="4" t="str">
        <f>IF($H394=0,"",VLOOKUP($G394,Data!$G$3:$BA$2935,38,FALSE))</f>
        <v/>
      </c>
      <c r="AT394" s="4" t="str">
        <f>IF($H394=0,"",VLOOKUP($G394,Data!$G$3:$BA$2935,39,FALSE))</f>
        <v/>
      </c>
    </row>
    <row r="395" spans="1:46" x14ac:dyDescent="0.25">
      <c r="A395" s="4">
        <f>PSSE!A397</f>
        <v>962021</v>
      </c>
      <c r="B395" s="4" t="str">
        <f>PSSE!B397</f>
        <v>VANPHONG2_S1</v>
      </c>
      <c r="C395" s="4">
        <f>PSSE!D397</f>
        <v>26</v>
      </c>
      <c r="D395" s="4">
        <f>PSSE!E397</f>
        <v>600</v>
      </c>
      <c r="E395" s="4" t="str">
        <f>PSSE!F397</f>
        <v>ND</v>
      </c>
      <c r="F395" s="4">
        <f>PSSE!G397</f>
        <v>1</v>
      </c>
      <c r="G395" s="4" t="str">
        <f t="shared" si="6"/>
        <v>PSS26600ND1</v>
      </c>
      <c r="H395" s="4">
        <f>COUNTIF(Data!$G$3:$BA$2935,PSS!$G395)</f>
        <v>1</v>
      </c>
      <c r="I395" s="4" t="str">
        <f>IF($H395=0,"",VLOOKUP($G395,Data!$G$3:$BA$2935,2,FALSE))</f>
        <v>'PSS2A'</v>
      </c>
      <c r="J395" s="4">
        <f>PSSE!C397</f>
        <v>1</v>
      </c>
      <c r="K395" s="4">
        <f>IF($H395=0,"",VLOOKUP($G395,Data!$G$3:$BA$2935,4,FALSE))</f>
        <v>1</v>
      </c>
      <c r="L395" s="4">
        <f>IF($H395=0,"",VLOOKUP($G395,Data!$G$3:$BA$2935,5,FALSE))</f>
        <v>0</v>
      </c>
      <c r="M395" s="4">
        <f>IF($H395=0,"",VLOOKUP($G395,Data!$G$3:$BA$2935,6,FALSE))</f>
        <v>3</v>
      </c>
      <c r="N395" s="4">
        <f>IF($H395=0,"",VLOOKUP($G395,Data!$G$3:$BA$2935,7,FALSE))</f>
        <v>0</v>
      </c>
      <c r="O395" s="4">
        <f>IF($H395=0,"",VLOOKUP($G395,Data!$G$3:$BA$2935,8,FALSE))</f>
        <v>5</v>
      </c>
      <c r="P395" s="4">
        <f>IF($H395=0,"",VLOOKUP($G395,Data!$G$3:$BA$2935,9,FALSE))</f>
        <v>1</v>
      </c>
      <c r="Q395" s="4">
        <f>IF($H395=0,"",VLOOKUP($G395,Data!$G$3:$BA$2935,10,FALSE))</f>
        <v>2.5</v>
      </c>
      <c r="R395" s="4">
        <f>IF($H395=0,"",VLOOKUP($G395,Data!$G$3:$BA$2935,11,FALSE))</f>
        <v>2.5</v>
      </c>
      <c r="S395" s="4">
        <f>IF($H395=0,"",VLOOKUP($G395,Data!$G$3:$BA$2935,12,FALSE))</f>
        <v>0</v>
      </c>
      <c r="T395" s="4">
        <f>IF($H395=0,"",VLOOKUP($G395,Data!$G$3:$BA$2935,13,FALSE))</f>
        <v>2.5</v>
      </c>
      <c r="U395" s="4">
        <f>IF($H395=0,"",VLOOKUP($G395,Data!$G$3:$BA$2935,14,FALSE))</f>
        <v>0</v>
      </c>
      <c r="V395" s="4">
        <f>IF($H395=0,"",VLOOKUP($G395,Data!$G$3:$BA$2935,15,FALSE))</f>
        <v>2.5</v>
      </c>
      <c r="W395" s="4">
        <f>IF($H395=0,"",VLOOKUP($G395,Data!$G$3:$BA$2935,16,FALSE))</f>
        <v>0.39</v>
      </c>
      <c r="X395" s="4">
        <f>IF($H395=0,"",VLOOKUP($G395,Data!$G$3:$BA$2935,17,FALSE))</f>
        <v>1</v>
      </c>
      <c r="Y395" s="4">
        <f>IF($H395=0,"",VLOOKUP($G395,Data!$G$3:$BA$2935,18,FALSE))</f>
        <v>0</v>
      </c>
      <c r="Z395" s="4">
        <f>IF($H395=0,"",VLOOKUP($G395,Data!$G$3:$BA$2935,19,FALSE))</f>
        <v>0.1</v>
      </c>
      <c r="AA395" s="4">
        <f>IF($H395=0,"",VLOOKUP($G395,Data!$G$3:$BA$2935,20,FALSE))</f>
        <v>6.5</v>
      </c>
      <c r="AB395" s="4">
        <f>IF($H395=0,"",VLOOKUP($G395,Data!$G$3:$BA$2935,21,FALSE))</f>
        <v>0.44</v>
      </c>
      <c r="AC395" s="4">
        <f>IF($H395=0,"",VLOOKUP($G395,Data!$G$3:$BA$2935,22,FALSE))</f>
        <v>0.08</v>
      </c>
      <c r="AD395" s="4">
        <f>IF($H395=0,"",VLOOKUP($G395,Data!$G$3:$BA$2935,23,FALSE))</f>
        <v>0.2</v>
      </c>
      <c r="AE395" s="4">
        <f>IF($H395=0,"",VLOOKUP($G395,Data!$G$3:$BA$2935,24,FALSE))</f>
        <v>0.98</v>
      </c>
      <c r="AF395" s="4">
        <f>IF($H395=0,"",VLOOKUP($G395,Data!$G$3:$BA$2935,25,FALSE))</f>
        <v>0.1</v>
      </c>
      <c r="AG395" s="4">
        <f>IF($H395=0,"",VLOOKUP($G395,Data!$G$3:$BA$2935,26,FALSE))</f>
        <v>-0.1</v>
      </c>
      <c r="AH395" s="4" t="str">
        <f>IF($H395=0,"",VLOOKUP($G395,Data!$G$3:$BA$2935,27,FALSE))</f>
        <v>/</v>
      </c>
      <c r="AI395" s="4" t="str">
        <f>IF($H395=0,"",VLOOKUP($G395,Data!$G$3:$BA$2935,28,FALSE))</f>
        <v>/</v>
      </c>
      <c r="AJ395" s="4" t="str">
        <f>IF($H395=0,"",VLOOKUP($G395,Data!$G$3:$BA$2935,29,FALSE))</f>
        <v/>
      </c>
      <c r="AK395" s="4" t="str">
        <f>IF($H395=0,"",VLOOKUP($G395,Data!$G$3:$BA$2935,30,FALSE))</f>
        <v/>
      </c>
      <c r="AL395" s="4" t="str">
        <f>IF($H395=0,"",VLOOKUP($G395,Data!$G$3:$BA$2935,31,FALSE))</f>
        <v/>
      </c>
      <c r="AM395" s="4" t="str">
        <f>IF($H395=0,"",VLOOKUP($G395,Data!$G$3:$BA$2935,32,FALSE))</f>
        <v/>
      </c>
      <c r="AN395" s="4" t="str">
        <f>IF($H395=0,"",VLOOKUP($G395,Data!$G$3:$BA$2935,33,FALSE))</f>
        <v/>
      </c>
      <c r="AO395" s="4" t="str">
        <f>IF($H395=0,"",VLOOKUP($G395,Data!$G$3:$BA$2935,34,FALSE))</f>
        <v/>
      </c>
      <c r="AP395" s="4" t="str">
        <f>IF($H395=0,"",VLOOKUP($G395,Data!$G$3:$BA$2935,35,FALSE))</f>
        <v/>
      </c>
      <c r="AQ395" s="4" t="str">
        <f>IF($H395=0,"",VLOOKUP($G395,Data!$G$3:$BA$2935,36,FALSE))</f>
        <v/>
      </c>
      <c r="AR395" s="4" t="str">
        <f>IF($H395=0,"",VLOOKUP($G395,Data!$G$3:$BA$2935,37,FALSE))</f>
        <v/>
      </c>
      <c r="AS395" s="4" t="str">
        <f>IF($H395=0,"",VLOOKUP($G395,Data!$G$3:$BA$2935,38,FALSE))</f>
        <v/>
      </c>
      <c r="AT395" s="4" t="str">
        <f>IF($H395=0,"",VLOOKUP($G395,Data!$G$3:$BA$2935,39,FALSE))</f>
        <v/>
      </c>
    </row>
    <row r="396" spans="1:46" x14ac:dyDescent="0.25">
      <c r="A396" s="4">
        <f>PSSE!A398</f>
        <v>962022</v>
      </c>
      <c r="B396" s="4" t="str">
        <f>PSSE!B398</f>
        <v>VANPHONG2_S2</v>
      </c>
      <c r="C396" s="4">
        <f>PSSE!D398</f>
        <v>26</v>
      </c>
      <c r="D396" s="4">
        <f>PSSE!E398</f>
        <v>600</v>
      </c>
      <c r="E396" s="4" t="str">
        <f>PSSE!F398</f>
        <v>ND</v>
      </c>
      <c r="F396" s="4">
        <f>PSSE!G398</f>
        <v>1</v>
      </c>
      <c r="G396" s="4" t="str">
        <f t="shared" si="6"/>
        <v>PSS26600ND1</v>
      </c>
      <c r="H396" s="4">
        <f>COUNTIF(Data!$G$3:$BA$2935,PSS!$G396)</f>
        <v>1</v>
      </c>
      <c r="I396" s="4" t="str">
        <f>IF($H396=0,"",VLOOKUP($G396,Data!$G$3:$BA$2935,2,FALSE))</f>
        <v>'PSS2A'</v>
      </c>
      <c r="J396" s="4">
        <f>PSSE!C398</f>
        <v>1</v>
      </c>
      <c r="K396" s="4">
        <f>IF($H396=0,"",VLOOKUP($G396,Data!$G$3:$BA$2935,4,FALSE))</f>
        <v>1</v>
      </c>
      <c r="L396" s="4">
        <f>IF($H396=0,"",VLOOKUP($G396,Data!$G$3:$BA$2935,5,FALSE))</f>
        <v>0</v>
      </c>
      <c r="M396" s="4">
        <f>IF($H396=0,"",VLOOKUP($G396,Data!$G$3:$BA$2935,6,FALSE))</f>
        <v>3</v>
      </c>
      <c r="N396" s="4">
        <f>IF($H396=0,"",VLOOKUP($G396,Data!$G$3:$BA$2935,7,FALSE))</f>
        <v>0</v>
      </c>
      <c r="O396" s="4">
        <f>IF($H396=0,"",VLOOKUP($G396,Data!$G$3:$BA$2935,8,FALSE))</f>
        <v>5</v>
      </c>
      <c r="P396" s="4">
        <f>IF($H396=0,"",VLOOKUP($G396,Data!$G$3:$BA$2935,9,FALSE))</f>
        <v>1</v>
      </c>
      <c r="Q396" s="4">
        <f>IF($H396=0,"",VLOOKUP($G396,Data!$G$3:$BA$2935,10,FALSE))</f>
        <v>2.5</v>
      </c>
      <c r="R396" s="4">
        <f>IF($H396=0,"",VLOOKUP($G396,Data!$G$3:$BA$2935,11,FALSE))</f>
        <v>2.5</v>
      </c>
      <c r="S396" s="4">
        <f>IF($H396=0,"",VLOOKUP($G396,Data!$G$3:$BA$2935,12,FALSE))</f>
        <v>0</v>
      </c>
      <c r="T396" s="4">
        <f>IF($H396=0,"",VLOOKUP($G396,Data!$G$3:$BA$2935,13,FALSE))</f>
        <v>2.5</v>
      </c>
      <c r="U396" s="4">
        <f>IF($H396=0,"",VLOOKUP($G396,Data!$G$3:$BA$2935,14,FALSE))</f>
        <v>0</v>
      </c>
      <c r="V396" s="4">
        <f>IF($H396=0,"",VLOOKUP($G396,Data!$G$3:$BA$2935,15,FALSE))</f>
        <v>2.5</v>
      </c>
      <c r="W396" s="4">
        <f>IF($H396=0,"",VLOOKUP($G396,Data!$G$3:$BA$2935,16,FALSE))</f>
        <v>0.39</v>
      </c>
      <c r="X396" s="4">
        <f>IF($H396=0,"",VLOOKUP($G396,Data!$G$3:$BA$2935,17,FALSE))</f>
        <v>1</v>
      </c>
      <c r="Y396" s="4">
        <f>IF($H396=0,"",VLOOKUP($G396,Data!$G$3:$BA$2935,18,FALSE))</f>
        <v>0</v>
      </c>
      <c r="Z396" s="4">
        <f>IF($H396=0,"",VLOOKUP($G396,Data!$G$3:$BA$2935,19,FALSE))</f>
        <v>0.1</v>
      </c>
      <c r="AA396" s="4">
        <f>IF($H396=0,"",VLOOKUP($G396,Data!$G$3:$BA$2935,20,FALSE))</f>
        <v>6.5</v>
      </c>
      <c r="AB396" s="4">
        <f>IF($H396=0,"",VLOOKUP($G396,Data!$G$3:$BA$2935,21,FALSE))</f>
        <v>0.44</v>
      </c>
      <c r="AC396" s="4">
        <f>IF($H396=0,"",VLOOKUP($G396,Data!$G$3:$BA$2935,22,FALSE))</f>
        <v>0.08</v>
      </c>
      <c r="AD396" s="4">
        <f>IF($H396=0,"",VLOOKUP($G396,Data!$G$3:$BA$2935,23,FALSE))</f>
        <v>0.2</v>
      </c>
      <c r="AE396" s="4">
        <f>IF($H396=0,"",VLOOKUP($G396,Data!$G$3:$BA$2935,24,FALSE))</f>
        <v>0.98</v>
      </c>
      <c r="AF396" s="4">
        <f>IF($H396=0,"",VLOOKUP($G396,Data!$G$3:$BA$2935,25,FALSE))</f>
        <v>0.1</v>
      </c>
      <c r="AG396" s="4">
        <f>IF($H396=0,"",VLOOKUP($G396,Data!$G$3:$BA$2935,26,FALSE))</f>
        <v>-0.1</v>
      </c>
      <c r="AH396" s="4" t="str">
        <f>IF($H396=0,"",VLOOKUP($G396,Data!$G$3:$BA$2935,27,FALSE))</f>
        <v>/</v>
      </c>
      <c r="AI396" s="4" t="str">
        <f>IF($H396=0,"",VLOOKUP($G396,Data!$G$3:$BA$2935,28,FALSE))</f>
        <v>/</v>
      </c>
      <c r="AJ396" s="4" t="str">
        <f>IF($H396=0,"",VLOOKUP($G396,Data!$G$3:$BA$2935,29,FALSE))</f>
        <v/>
      </c>
      <c r="AK396" s="4" t="str">
        <f>IF($H396=0,"",VLOOKUP($G396,Data!$G$3:$BA$2935,30,FALSE))</f>
        <v/>
      </c>
      <c r="AL396" s="4" t="str">
        <f>IF($H396=0,"",VLOOKUP($G396,Data!$G$3:$BA$2935,31,FALSE))</f>
        <v/>
      </c>
      <c r="AM396" s="4" t="str">
        <f>IF($H396=0,"",VLOOKUP($G396,Data!$G$3:$BA$2935,32,FALSE))</f>
        <v/>
      </c>
      <c r="AN396" s="4" t="str">
        <f>IF($H396=0,"",VLOOKUP($G396,Data!$G$3:$BA$2935,33,FALSE))</f>
        <v/>
      </c>
      <c r="AO396" s="4" t="str">
        <f>IF($H396=0,"",VLOOKUP($G396,Data!$G$3:$BA$2935,34,FALSE))</f>
        <v/>
      </c>
      <c r="AP396" s="4" t="str">
        <f>IF($H396=0,"",VLOOKUP($G396,Data!$G$3:$BA$2935,35,FALSE))</f>
        <v/>
      </c>
      <c r="AQ396" s="4" t="str">
        <f>IF($H396=0,"",VLOOKUP($G396,Data!$G$3:$BA$2935,36,FALSE))</f>
        <v/>
      </c>
      <c r="AR396" s="4" t="str">
        <f>IF($H396=0,"",VLOOKUP($G396,Data!$G$3:$BA$2935,37,FALSE))</f>
        <v/>
      </c>
      <c r="AS396" s="4" t="str">
        <f>IF($H396=0,"",VLOOKUP($G396,Data!$G$3:$BA$2935,38,FALSE))</f>
        <v/>
      </c>
      <c r="AT396" s="4" t="str">
        <f>IF($H396=0,"",VLOOKUP($G396,Data!$G$3:$BA$2935,39,FALSE))</f>
        <v/>
      </c>
    </row>
    <row r="397" spans="1:46" x14ac:dyDescent="0.25">
      <c r="A397" s="4">
        <f>PSSE!A399</f>
        <v>970011</v>
      </c>
      <c r="B397" s="4" t="str">
        <f>PSSE!B399</f>
        <v>DANHIM_H1</v>
      </c>
      <c r="C397" s="4">
        <f>PSSE!D399</f>
        <v>13.2</v>
      </c>
      <c r="D397" s="4">
        <f>PSSE!E399</f>
        <v>40</v>
      </c>
      <c r="E397" s="4" t="str">
        <f>PSSE!F399</f>
        <v>TD</v>
      </c>
      <c r="F397" s="4">
        <f>PSSE!G399</f>
        <v>1</v>
      </c>
      <c r="G397" s="4" t="str">
        <f t="shared" si="6"/>
        <v>PSS13.240TD1</v>
      </c>
      <c r="H397" s="4">
        <f>COUNTIF(Data!$G$3:$BA$2935,PSS!$G397)</f>
        <v>1</v>
      </c>
      <c r="I397" s="4" t="str">
        <f>IF($H397=0,"",VLOOKUP($G397,Data!$G$3:$BA$2935,2,FALSE))</f>
        <v>'PSS2A'</v>
      </c>
      <c r="J397" s="4">
        <f>PSSE!C399</f>
        <v>1</v>
      </c>
      <c r="K397" s="4">
        <f>IF($H397=0,"",VLOOKUP($G397,Data!$G$3:$BA$2935,4,FALSE))</f>
        <v>1</v>
      </c>
      <c r="L397" s="4">
        <f>IF($H397=0,"",VLOOKUP($G397,Data!$G$3:$BA$2935,5,FALSE))</f>
        <v>0</v>
      </c>
      <c r="M397" s="4">
        <f>IF($H397=0,"",VLOOKUP($G397,Data!$G$3:$BA$2935,6,FALSE))</f>
        <v>3</v>
      </c>
      <c r="N397" s="4">
        <f>IF($H397=0,"",VLOOKUP($G397,Data!$G$3:$BA$2935,7,FALSE))</f>
        <v>0</v>
      </c>
      <c r="O397" s="4">
        <f>IF($H397=0,"",VLOOKUP($G397,Data!$G$3:$BA$2935,8,FALSE))</f>
        <v>5</v>
      </c>
      <c r="P397" s="4">
        <f>IF($H397=0,"",VLOOKUP($G397,Data!$G$3:$BA$2935,9,FALSE))</f>
        <v>1</v>
      </c>
      <c r="Q397" s="4">
        <f>IF($H397=0,"",VLOOKUP($G397,Data!$G$3:$BA$2935,10,FALSE))</f>
        <v>2.5</v>
      </c>
      <c r="R397" s="4">
        <f>IF($H397=0,"",VLOOKUP($G397,Data!$G$3:$BA$2935,11,FALSE))</f>
        <v>2.5</v>
      </c>
      <c r="S397" s="4">
        <f>IF($H397=0,"",VLOOKUP($G397,Data!$G$3:$BA$2935,12,FALSE))</f>
        <v>0</v>
      </c>
      <c r="T397" s="4">
        <f>IF($H397=0,"",VLOOKUP($G397,Data!$G$3:$BA$2935,13,FALSE))</f>
        <v>2.5</v>
      </c>
      <c r="U397" s="4">
        <f>IF($H397=0,"",VLOOKUP($G397,Data!$G$3:$BA$2935,14,FALSE))</f>
        <v>0</v>
      </c>
      <c r="V397" s="4">
        <f>IF($H397=0,"",VLOOKUP($G397,Data!$G$3:$BA$2935,15,FALSE))</f>
        <v>2.5</v>
      </c>
      <c r="W397" s="4">
        <f>IF($H397=0,"",VLOOKUP($G397,Data!$G$3:$BA$2935,16,FALSE))</f>
        <v>0.39</v>
      </c>
      <c r="X397" s="4">
        <f>IF($H397=0,"",VLOOKUP($G397,Data!$G$3:$BA$2935,17,FALSE))</f>
        <v>1</v>
      </c>
      <c r="Y397" s="4">
        <f>IF($H397=0,"",VLOOKUP($G397,Data!$G$3:$BA$2935,18,FALSE))</f>
        <v>0</v>
      </c>
      <c r="Z397" s="4">
        <f>IF($H397=0,"",VLOOKUP($G397,Data!$G$3:$BA$2935,19,FALSE))</f>
        <v>0.1</v>
      </c>
      <c r="AA397" s="4">
        <f>IF($H397=0,"",VLOOKUP($G397,Data!$G$3:$BA$2935,20,FALSE))</f>
        <v>6.5</v>
      </c>
      <c r="AB397" s="4">
        <f>IF($H397=0,"",VLOOKUP($G397,Data!$G$3:$BA$2935,21,FALSE))</f>
        <v>0.44</v>
      </c>
      <c r="AC397" s="4">
        <f>IF($H397=0,"",VLOOKUP($G397,Data!$G$3:$BA$2935,22,FALSE))</f>
        <v>0.08</v>
      </c>
      <c r="AD397" s="4">
        <f>IF($H397=0,"",VLOOKUP($G397,Data!$G$3:$BA$2935,23,FALSE))</f>
        <v>0.2</v>
      </c>
      <c r="AE397" s="4">
        <f>IF($H397=0,"",VLOOKUP($G397,Data!$G$3:$BA$2935,24,FALSE))</f>
        <v>0.98</v>
      </c>
      <c r="AF397" s="4">
        <f>IF($H397=0,"",VLOOKUP($G397,Data!$G$3:$BA$2935,25,FALSE))</f>
        <v>0.1</v>
      </c>
      <c r="AG397" s="4">
        <f>IF($H397=0,"",VLOOKUP($G397,Data!$G$3:$BA$2935,26,FALSE))</f>
        <v>-0.1</v>
      </c>
      <c r="AH397" s="4" t="str">
        <f>IF($H397=0,"",VLOOKUP($G397,Data!$G$3:$BA$2935,27,FALSE))</f>
        <v>/</v>
      </c>
      <c r="AI397" s="4" t="str">
        <f>IF($H397=0,"",VLOOKUP($G397,Data!$G$3:$BA$2935,28,FALSE))</f>
        <v>/</v>
      </c>
      <c r="AJ397" s="4" t="str">
        <f>IF($H397=0,"",VLOOKUP($G397,Data!$G$3:$BA$2935,29,FALSE))</f>
        <v/>
      </c>
      <c r="AK397" s="4" t="str">
        <f>IF($H397=0,"",VLOOKUP($G397,Data!$G$3:$BA$2935,30,FALSE))</f>
        <v/>
      </c>
      <c r="AL397" s="4" t="str">
        <f>IF($H397=0,"",VLOOKUP($G397,Data!$G$3:$BA$2935,31,FALSE))</f>
        <v/>
      </c>
      <c r="AM397" s="4" t="str">
        <f>IF($H397=0,"",VLOOKUP($G397,Data!$G$3:$BA$2935,32,FALSE))</f>
        <v/>
      </c>
      <c r="AN397" s="4" t="str">
        <f>IF($H397=0,"",VLOOKUP($G397,Data!$G$3:$BA$2935,33,FALSE))</f>
        <v/>
      </c>
      <c r="AO397" s="4" t="str">
        <f>IF($H397=0,"",VLOOKUP($G397,Data!$G$3:$BA$2935,34,FALSE))</f>
        <v/>
      </c>
      <c r="AP397" s="4" t="str">
        <f>IF($H397=0,"",VLOOKUP($G397,Data!$G$3:$BA$2935,35,FALSE))</f>
        <v/>
      </c>
      <c r="AQ397" s="4" t="str">
        <f>IF($H397=0,"",VLOOKUP($G397,Data!$G$3:$BA$2935,36,FALSE))</f>
        <v/>
      </c>
      <c r="AR397" s="4" t="str">
        <f>IF($H397=0,"",VLOOKUP($G397,Data!$G$3:$BA$2935,37,FALSE))</f>
        <v/>
      </c>
      <c r="AS397" s="4" t="str">
        <f>IF($H397=0,"",VLOOKUP($G397,Data!$G$3:$BA$2935,38,FALSE))</f>
        <v/>
      </c>
      <c r="AT397" s="4" t="str">
        <f>IF($H397=0,"",VLOOKUP($G397,Data!$G$3:$BA$2935,39,FALSE))</f>
        <v/>
      </c>
    </row>
    <row r="398" spans="1:46" x14ac:dyDescent="0.25">
      <c r="A398" s="4">
        <f>PSSE!A400</f>
        <v>970012</v>
      </c>
      <c r="B398" s="4" t="str">
        <f>PSSE!B400</f>
        <v>DANHIM_H2</v>
      </c>
      <c r="C398" s="4">
        <f>PSSE!D400</f>
        <v>13.2</v>
      </c>
      <c r="D398" s="4">
        <f>PSSE!E400</f>
        <v>40</v>
      </c>
      <c r="E398" s="4" t="str">
        <f>PSSE!F400</f>
        <v>TD</v>
      </c>
      <c r="F398" s="4">
        <f>PSSE!G400</f>
        <v>1</v>
      </c>
      <c r="G398" s="4" t="str">
        <f t="shared" si="6"/>
        <v>PSS13.240TD1</v>
      </c>
      <c r="H398" s="4">
        <f>COUNTIF(Data!$G$3:$BA$2935,PSS!$G398)</f>
        <v>1</v>
      </c>
      <c r="I398" s="4" t="str">
        <f>IF($H398=0,"",VLOOKUP($G398,Data!$G$3:$BA$2935,2,FALSE))</f>
        <v>'PSS2A'</v>
      </c>
      <c r="J398" s="4">
        <f>PSSE!C400</f>
        <v>1</v>
      </c>
      <c r="K398" s="4">
        <f>IF($H398=0,"",VLOOKUP($G398,Data!$G$3:$BA$2935,4,FALSE))</f>
        <v>1</v>
      </c>
      <c r="L398" s="4">
        <f>IF($H398=0,"",VLOOKUP($G398,Data!$G$3:$BA$2935,5,FALSE))</f>
        <v>0</v>
      </c>
      <c r="M398" s="4">
        <f>IF($H398=0,"",VLOOKUP($G398,Data!$G$3:$BA$2935,6,FALSE))</f>
        <v>3</v>
      </c>
      <c r="N398" s="4">
        <f>IF($H398=0,"",VLOOKUP($G398,Data!$G$3:$BA$2935,7,FALSE))</f>
        <v>0</v>
      </c>
      <c r="O398" s="4">
        <f>IF($H398=0,"",VLOOKUP($G398,Data!$G$3:$BA$2935,8,FALSE))</f>
        <v>5</v>
      </c>
      <c r="P398" s="4">
        <f>IF($H398=0,"",VLOOKUP($G398,Data!$G$3:$BA$2935,9,FALSE))</f>
        <v>1</v>
      </c>
      <c r="Q398" s="4">
        <f>IF($H398=0,"",VLOOKUP($G398,Data!$G$3:$BA$2935,10,FALSE))</f>
        <v>2.5</v>
      </c>
      <c r="R398" s="4">
        <f>IF($H398=0,"",VLOOKUP($G398,Data!$G$3:$BA$2935,11,FALSE))</f>
        <v>2.5</v>
      </c>
      <c r="S398" s="4">
        <f>IF($H398=0,"",VLOOKUP($G398,Data!$G$3:$BA$2935,12,FALSE))</f>
        <v>0</v>
      </c>
      <c r="T398" s="4">
        <f>IF($H398=0,"",VLOOKUP($G398,Data!$G$3:$BA$2935,13,FALSE))</f>
        <v>2.5</v>
      </c>
      <c r="U398" s="4">
        <f>IF($H398=0,"",VLOOKUP($G398,Data!$G$3:$BA$2935,14,FALSE))</f>
        <v>0</v>
      </c>
      <c r="V398" s="4">
        <f>IF($H398=0,"",VLOOKUP($G398,Data!$G$3:$BA$2935,15,FALSE))</f>
        <v>2.5</v>
      </c>
      <c r="W398" s="4">
        <f>IF($H398=0,"",VLOOKUP($G398,Data!$G$3:$BA$2935,16,FALSE))</f>
        <v>0.39</v>
      </c>
      <c r="X398" s="4">
        <f>IF($H398=0,"",VLOOKUP($G398,Data!$G$3:$BA$2935,17,FALSE))</f>
        <v>1</v>
      </c>
      <c r="Y398" s="4">
        <f>IF($H398=0,"",VLOOKUP($G398,Data!$G$3:$BA$2935,18,FALSE))</f>
        <v>0</v>
      </c>
      <c r="Z398" s="4">
        <f>IF($H398=0,"",VLOOKUP($G398,Data!$G$3:$BA$2935,19,FALSE))</f>
        <v>0.1</v>
      </c>
      <c r="AA398" s="4">
        <f>IF($H398=0,"",VLOOKUP($G398,Data!$G$3:$BA$2935,20,FALSE))</f>
        <v>6.5</v>
      </c>
      <c r="AB398" s="4">
        <f>IF($H398=0,"",VLOOKUP($G398,Data!$G$3:$BA$2935,21,FALSE))</f>
        <v>0.44</v>
      </c>
      <c r="AC398" s="4">
        <f>IF($H398=0,"",VLOOKUP($G398,Data!$G$3:$BA$2935,22,FALSE))</f>
        <v>0.08</v>
      </c>
      <c r="AD398" s="4">
        <f>IF($H398=0,"",VLOOKUP($G398,Data!$G$3:$BA$2935,23,FALSE))</f>
        <v>0.2</v>
      </c>
      <c r="AE398" s="4">
        <f>IF($H398=0,"",VLOOKUP($G398,Data!$G$3:$BA$2935,24,FALSE))</f>
        <v>0.98</v>
      </c>
      <c r="AF398" s="4">
        <f>IF($H398=0,"",VLOOKUP($G398,Data!$G$3:$BA$2935,25,FALSE))</f>
        <v>0.1</v>
      </c>
      <c r="AG398" s="4">
        <f>IF($H398=0,"",VLOOKUP($G398,Data!$G$3:$BA$2935,26,FALSE))</f>
        <v>-0.1</v>
      </c>
      <c r="AH398" s="4" t="str">
        <f>IF($H398=0,"",VLOOKUP($G398,Data!$G$3:$BA$2935,27,FALSE))</f>
        <v>/</v>
      </c>
      <c r="AI398" s="4" t="str">
        <f>IF($H398=0,"",VLOOKUP($G398,Data!$G$3:$BA$2935,28,FALSE))</f>
        <v>/</v>
      </c>
      <c r="AJ398" s="4" t="str">
        <f>IF($H398=0,"",VLOOKUP($G398,Data!$G$3:$BA$2935,29,FALSE))</f>
        <v/>
      </c>
      <c r="AK398" s="4" t="str">
        <f>IF($H398=0,"",VLOOKUP($G398,Data!$G$3:$BA$2935,30,FALSE))</f>
        <v/>
      </c>
      <c r="AL398" s="4" t="str">
        <f>IF($H398=0,"",VLOOKUP($G398,Data!$G$3:$BA$2935,31,FALSE))</f>
        <v/>
      </c>
      <c r="AM398" s="4" t="str">
        <f>IF($H398=0,"",VLOOKUP($G398,Data!$G$3:$BA$2935,32,FALSE))</f>
        <v/>
      </c>
      <c r="AN398" s="4" t="str">
        <f>IF($H398=0,"",VLOOKUP($G398,Data!$G$3:$BA$2935,33,FALSE))</f>
        <v/>
      </c>
      <c r="AO398" s="4" t="str">
        <f>IF($H398=0,"",VLOOKUP($G398,Data!$G$3:$BA$2935,34,FALSE))</f>
        <v/>
      </c>
      <c r="AP398" s="4" t="str">
        <f>IF($H398=0,"",VLOOKUP($G398,Data!$G$3:$BA$2935,35,FALSE))</f>
        <v/>
      </c>
      <c r="AQ398" s="4" t="str">
        <f>IF($H398=0,"",VLOOKUP($G398,Data!$G$3:$BA$2935,36,FALSE))</f>
        <v/>
      </c>
      <c r="AR398" s="4" t="str">
        <f>IF($H398=0,"",VLOOKUP($G398,Data!$G$3:$BA$2935,37,FALSE))</f>
        <v/>
      </c>
      <c r="AS398" s="4" t="str">
        <f>IF($H398=0,"",VLOOKUP($G398,Data!$G$3:$BA$2935,38,FALSE))</f>
        <v/>
      </c>
      <c r="AT398" s="4" t="str">
        <f>IF($H398=0,"",VLOOKUP($G398,Data!$G$3:$BA$2935,39,FALSE))</f>
        <v/>
      </c>
    </row>
    <row r="399" spans="1:46" x14ac:dyDescent="0.25">
      <c r="A399" s="4">
        <f>PSSE!A401</f>
        <v>970013</v>
      </c>
      <c r="B399" s="4" t="str">
        <f>PSSE!B401</f>
        <v>DANHIM_H3</v>
      </c>
      <c r="C399" s="4">
        <f>PSSE!D401</f>
        <v>13.2</v>
      </c>
      <c r="D399" s="4">
        <f>PSSE!E401</f>
        <v>40</v>
      </c>
      <c r="E399" s="4" t="str">
        <f>PSSE!F401</f>
        <v>TD</v>
      </c>
      <c r="F399" s="4">
        <f>PSSE!G401</f>
        <v>1</v>
      </c>
      <c r="G399" s="4" t="str">
        <f t="shared" si="6"/>
        <v>PSS13.240TD1</v>
      </c>
      <c r="H399" s="4">
        <f>COUNTIF(Data!$G$3:$BA$2935,PSS!$G399)</f>
        <v>1</v>
      </c>
      <c r="I399" s="4" t="str">
        <f>IF($H399=0,"",VLOOKUP($G399,Data!$G$3:$BA$2935,2,FALSE))</f>
        <v>'PSS2A'</v>
      </c>
      <c r="J399" s="4">
        <f>PSSE!C401</f>
        <v>1</v>
      </c>
      <c r="K399" s="4">
        <f>IF($H399=0,"",VLOOKUP($G399,Data!$G$3:$BA$2935,4,FALSE))</f>
        <v>1</v>
      </c>
      <c r="L399" s="4">
        <f>IF($H399=0,"",VLOOKUP($G399,Data!$G$3:$BA$2935,5,FALSE))</f>
        <v>0</v>
      </c>
      <c r="M399" s="4">
        <f>IF($H399=0,"",VLOOKUP($G399,Data!$G$3:$BA$2935,6,FALSE))</f>
        <v>3</v>
      </c>
      <c r="N399" s="4">
        <f>IF($H399=0,"",VLOOKUP($G399,Data!$G$3:$BA$2935,7,FALSE))</f>
        <v>0</v>
      </c>
      <c r="O399" s="4">
        <f>IF($H399=0,"",VLOOKUP($G399,Data!$G$3:$BA$2935,8,FALSE))</f>
        <v>5</v>
      </c>
      <c r="P399" s="4">
        <f>IF($H399=0,"",VLOOKUP($G399,Data!$G$3:$BA$2935,9,FALSE))</f>
        <v>1</v>
      </c>
      <c r="Q399" s="4">
        <f>IF($H399=0,"",VLOOKUP($G399,Data!$G$3:$BA$2935,10,FALSE))</f>
        <v>2.5</v>
      </c>
      <c r="R399" s="4">
        <f>IF($H399=0,"",VLOOKUP($G399,Data!$G$3:$BA$2935,11,FALSE))</f>
        <v>2.5</v>
      </c>
      <c r="S399" s="4">
        <f>IF($H399=0,"",VLOOKUP($G399,Data!$G$3:$BA$2935,12,FALSE))</f>
        <v>0</v>
      </c>
      <c r="T399" s="4">
        <f>IF($H399=0,"",VLOOKUP($G399,Data!$G$3:$BA$2935,13,FALSE))</f>
        <v>2.5</v>
      </c>
      <c r="U399" s="4">
        <f>IF($H399=0,"",VLOOKUP($G399,Data!$G$3:$BA$2935,14,FALSE))</f>
        <v>0</v>
      </c>
      <c r="V399" s="4">
        <f>IF($H399=0,"",VLOOKUP($G399,Data!$G$3:$BA$2935,15,FALSE))</f>
        <v>2.5</v>
      </c>
      <c r="W399" s="4">
        <f>IF($H399=0,"",VLOOKUP($G399,Data!$G$3:$BA$2935,16,FALSE))</f>
        <v>0.39</v>
      </c>
      <c r="X399" s="4">
        <f>IF($H399=0,"",VLOOKUP($G399,Data!$G$3:$BA$2935,17,FALSE))</f>
        <v>1</v>
      </c>
      <c r="Y399" s="4">
        <f>IF($H399=0,"",VLOOKUP($G399,Data!$G$3:$BA$2935,18,FALSE))</f>
        <v>0</v>
      </c>
      <c r="Z399" s="4">
        <f>IF($H399=0,"",VLOOKUP($G399,Data!$G$3:$BA$2935,19,FALSE))</f>
        <v>0.1</v>
      </c>
      <c r="AA399" s="4">
        <f>IF($H399=0,"",VLOOKUP($G399,Data!$G$3:$BA$2935,20,FALSE))</f>
        <v>6.5</v>
      </c>
      <c r="AB399" s="4">
        <f>IF($H399=0,"",VLOOKUP($G399,Data!$G$3:$BA$2935,21,FALSE))</f>
        <v>0.44</v>
      </c>
      <c r="AC399" s="4">
        <f>IF($H399=0,"",VLOOKUP($G399,Data!$G$3:$BA$2935,22,FALSE))</f>
        <v>0.08</v>
      </c>
      <c r="AD399" s="4">
        <f>IF($H399=0,"",VLOOKUP($G399,Data!$G$3:$BA$2935,23,FALSE))</f>
        <v>0.2</v>
      </c>
      <c r="AE399" s="4">
        <f>IF($H399=0,"",VLOOKUP($G399,Data!$G$3:$BA$2935,24,FALSE))</f>
        <v>0.98</v>
      </c>
      <c r="AF399" s="4">
        <f>IF($H399=0,"",VLOOKUP($G399,Data!$G$3:$BA$2935,25,FALSE))</f>
        <v>0.1</v>
      </c>
      <c r="AG399" s="4">
        <f>IF($H399=0,"",VLOOKUP($G399,Data!$G$3:$BA$2935,26,FALSE))</f>
        <v>-0.1</v>
      </c>
      <c r="AH399" s="4" t="str">
        <f>IF($H399=0,"",VLOOKUP($G399,Data!$G$3:$BA$2935,27,FALSE))</f>
        <v>/</v>
      </c>
      <c r="AI399" s="4" t="str">
        <f>IF($H399=0,"",VLOOKUP($G399,Data!$G$3:$BA$2935,28,FALSE))</f>
        <v>/</v>
      </c>
      <c r="AJ399" s="4" t="str">
        <f>IF($H399=0,"",VLOOKUP($G399,Data!$G$3:$BA$2935,29,FALSE))</f>
        <v/>
      </c>
      <c r="AK399" s="4" t="str">
        <f>IF($H399=0,"",VLOOKUP($G399,Data!$G$3:$BA$2935,30,FALSE))</f>
        <v/>
      </c>
      <c r="AL399" s="4" t="str">
        <f>IF($H399=0,"",VLOOKUP($G399,Data!$G$3:$BA$2935,31,FALSE))</f>
        <v/>
      </c>
      <c r="AM399" s="4" t="str">
        <f>IF($H399=0,"",VLOOKUP($G399,Data!$G$3:$BA$2935,32,FALSE))</f>
        <v/>
      </c>
      <c r="AN399" s="4" t="str">
        <f>IF($H399=0,"",VLOOKUP($G399,Data!$G$3:$BA$2935,33,FALSE))</f>
        <v/>
      </c>
      <c r="AO399" s="4" t="str">
        <f>IF($H399=0,"",VLOOKUP($G399,Data!$G$3:$BA$2935,34,FALSE))</f>
        <v/>
      </c>
      <c r="AP399" s="4" t="str">
        <f>IF($H399=0,"",VLOOKUP($G399,Data!$G$3:$BA$2935,35,FALSE))</f>
        <v/>
      </c>
      <c r="AQ399" s="4" t="str">
        <f>IF($H399=0,"",VLOOKUP($G399,Data!$G$3:$BA$2935,36,FALSE))</f>
        <v/>
      </c>
      <c r="AR399" s="4" t="str">
        <f>IF($H399=0,"",VLOOKUP($G399,Data!$G$3:$BA$2935,37,FALSE))</f>
        <v/>
      </c>
      <c r="AS399" s="4" t="str">
        <f>IF($H399=0,"",VLOOKUP($G399,Data!$G$3:$BA$2935,38,FALSE))</f>
        <v/>
      </c>
      <c r="AT399" s="4" t="str">
        <f>IF($H399=0,"",VLOOKUP($G399,Data!$G$3:$BA$2935,39,FALSE))</f>
        <v/>
      </c>
    </row>
    <row r="400" spans="1:46" x14ac:dyDescent="0.25">
      <c r="A400" s="4">
        <f>PSSE!A402</f>
        <v>970014</v>
      </c>
      <c r="B400" s="4" t="str">
        <f>PSSE!B402</f>
        <v>DANHIM_H4</v>
      </c>
      <c r="C400" s="4">
        <f>PSSE!D402</f>
        <v>13.2</v>
      </c>
      <c r="D400" s="4">
        <f>PSSE!E402</f>
        <v>40</v>
      </c>
      <c r="E400" s="4" t="str">
        <f>PSSE!F402</f>
        <v>TD</v>
      </c>
      <c r="F400" s="4">
        <f>PSSE!G402</f>
        <v>1</v>
      </c>
      <c r="G400" s="4" t="str">
        <f t="shared" si="6"/>
        <v>PSS13.240TD1</v>
      </c>
      <c r="H400" s="4">
        <f>COUNTIF(Data!$G$3:$BA$2935,PSS!$G400)</f>
        <v>1</v>
      </c>
      <c r="I400" s="4" t="str">
        <f>IF($H400=0,"",VLOOKUP($G400,Data!$G$3:$BA$2935,2,FALSE))</f>
        <v>'PSS2A'</v>
      </c>
      <c r="J400" s="4">
        <f>PSSE!C402</f>
        <v>1</v>
      </c>
      <c r="K400" s="4">
        <f>IF($H400=0,"",VLOOKUP($G400,Data!$G$3:$BA$2935,4,FALSE))</f>
        <v>1</v>
      </c>
      <c r="L400" s="4">
        <f>IF($H400=0,"",VLOOKUP($G400,Data!$G$3:$BA$2935,5,FALSE))</f>
        <v>0</v>
      </c>
      <c r="M400" s="4">
        <f>IF($H400=0,"",VLOOKUP($G400,Data!$G$3:$BA$2935,6,FALSE))</f>
        <v>3</v>
      </c>
      <c r="N400" s="4">
        <f>IF($H400=0,"",VLOOKUP($G400,Data!$G$3:$BA$2935,7,FALSE))</f>
        <v>0</v>
      </c>
      <c r="O400" s="4">
        <f>IF($H400=0,"",VLOOKUP($G400,Data!$G$3:$BA$2935,8,FALSE))</f>
        <v>5</v>
      </c>
      <c r="P400" s="4">
        <f>IF($H400=0,"",VLOOKUP($G400,Data!$G$3:$BA$2935,9,FALSE))</f>
        <v>1</v>
      </c>
      <c r="Q400" s="4">
        <f>IF($H400=0,"",VLOOKUP($G400,Data!$G$3:$BA$2935,10,FALSE))</f>
        <v>2.5</v>
      </c>
      <c r="R400" s="4">
        <f>IF($H400=0,"",VLOOKUP($G400,Data!$G$3:$BA$2935,11,FALSE))</f>
        <v>2.5</v>
      </c>
      <c r="S400" s="4">
        <f>IF($H400=0,"",VLOOKUP($G400,Data!$G$3:$BA$2935,12,FALSE))</f>
        <v>0</v>
      </c>
      <c r="T400" s="4">
        <f>IF($H400=0,"",VLOOKUP($G400,Data!$G$3:$BA$2935,13,FALSE))</f>
        <v>2.5</v>
      </c>
      <c r="U400" s="4">
        <f>IF($H400=0,"",VLOOKUP($G400,Data!$G$3:$BA$2935,14,FALSE))</f>
        <v>0</v>
      </c>
      <c r="V400" s="4">
        <f>IF($H400=0,"",VLOOKUP($G400,Data!$G$3:$BA$2935,15,FALSE))</f>
        <v>2.5</v>
      </c>
      <c r="W400" s="4">
        <f>IF($H400=0,"",VLOOKUP($G400,Data!$G$3:$BA$2935,16,FALSE))</f>
        <v>0.39</v>
      </c>
      <c r="X400" s="4">
        <f>IF($H400=0,"",VLOOKUP($G400,Data!$G$3:$BA$2935,17,FALSE))</f>
        <v>1</v>
      </c>
      <c r="Y400" s="4">
        <f>IF($H400=0,"",VLOOKUP($G400,Data!$G$3:$BA$2935,18,FALSE))</f>
        <v>0</v>
      </c>
      <c r="Z400" s="4">
        <f>IF($H400=0,"",VLOOKUP($G400,Data!$G$3:$BA$2935,19,FALSE))</f>
        <v>0.1</v>
      </c>
      <c r="AA400" s="4">
        <f>IF($H400=0,"",VLOOKUP($G400,Data!$G$3:$BA$2935,20,FALSE))</f>
        <v>6.5</v>
      </c>
      <c r="AB400" s="4">
        <f>IF($H400=0,"",VLOOKUP($G400,Data!$G$3:$BA$2935,21,FALSE))</f>
        <v>0.44</v>
      </c>
      <c r="AC400" s="4">
        <f>IF($H400=0,"",VLOOKUP($G400,Data!$G$3:$BA$2935,22,FALSE))</f>
        <v>0.08</v>
      </c>
      <c r="AD400" s="4">
        <f>IF($H400=0,"",VLOOKUP($G400,Data!$G$3:$BA$2935,23,FALSE))</f>
        <v>0.2</v>
      </c>
      <c r="AE400" s="4">
        <f>IF($H400=0,"",VLOOKUP($G400,Data!$G$3:$BA$2935,24,FALSE))</f>
        <v>0.98</v>
      </c>
      <c r="AF400" s="4">
        <f>IF($H400=0,"",VLOOKUP($G400,Data!$G$3:$BA$2935,25,FALSE))</f>
        <v>0.1</v>
      </c>
      <c r="AG400" s="4">
        <f>IF($H400=0,"",VLOOKUP($G400,Data!$G$3:$BA$2935,26,FALSE))</f>
        <v>-0.1</v>
      </c>
      <c r="AH400" s="4" t="str">
        <f>IF($H400=0,"",VLOOKUP($G400,Data!$G$3:$BA$2935,27,FALSE))</f>
        <v>/</v>
      </c>
      <c r="AI400" s="4" t="str">
        <f>IF($H400=0,"",VLOOKUP($G400,Data!$G$3:$BA$2935,28,FALSE))</f>
        <v>/</v>
      </c>
      <c r="AJ400" s="4" t="str">
        <f>IF($H400=0,"",VLOOKUP($G400,Data!$G$3:$BA$2935,29,FALSE))</f>
        <v/>
      </c>
      <c r="AK400" s="4" t="str">
        <f>IF($H400=0,"",VLOOKUP($G400,Data!$G$3:$BA$2935,30,FALSE))</f>
        <v/>
      </c>
      <c r="AL400" s="4" t="str">
        <f>IF($H400=0,"",VLOOKUP($G400,Data!$G$3:$BA$2935,31,FALSE))</f>
        <v/>
      </c>
      <c r="AM400" s="4" t="str">
        <f>IF($H400=0,"",VLOOKUP($G400,Data!$G$3:$BA$2935,32,FALSE))</f>
        <v/>
      </c>
      <c r="AN400" s="4" t="str">
        <f>IF($H400=0,"",VLOOKUP($G400,Data!$G$3:$BA$2935,33,FALSE))</f>
        <v/>
      </c>
      <c r="AO400" s="4" t="str">
        <f>IF($H400=0,"",VLOOKUP($G400,Data!$G$3:$BA$2935,34,FALSE))</f>
        <v/>
      </c>
      <c r="AP400" s="4" t="str">
        <f>IF($H400=0,"",VLOOKUP($G400,Data!$G$3:$BA$2935,35,FALSE))</f>
        <v/>
      </c>
      <c r="AQ400" s="4" t="str">
        <f>IF($H400=0,"",VLOOKUP($G400,Data!$G$3:$BA$2935,36,FALSE))</f>
        <v/>
      </c>
      <c r="AR400" s="4" t="str">
        <f>IF($H400=0,"",VLOOKUP($G400,Data!$G$3:$BA$2935,37,FALSE))</f>
        <v/>
      </c>
      <c r="AS400" s="4" t="str">
        <f>IF($H400=0,"",VLOOKUP($G400,Data!$G$3:$BA$2935,38,FALSE))</f>
        <v/>
      </c>
      <c r="AT400" s="4" t="str">
        <f>IF($H400=0,"",VLOOKUP($G400,Data!$G$3:$BA$2935,39,FALSE))</f>
        <v/>
      </c>
    </row>
    <row r="401" spans="1:46" x14ac:dyDescent="0.25">
      <c r="A401" s="4">
        <f>PSSE!A403</f>
        <v>970021</v>
      </c>
      <c r="B401" s="4" t="str">
        <f>PSSE!B403</f>
        <v>SONGPHA_H1</v>
      </c>
      <c r="C401" s="4">
        <f>PSSE!D403</f>
        <v>6</v>
      </c>
      <c r="D401" s="4">
        <f>PSSE!E403</f>
        <v>7.5</v>
      </c>
      <c r="E401" s="4" t="str">
        <f>PSSE!F403</f>
        <v>TD</v>
      </c>
      <c r="F401" s="4">
        <f>PSSE!G403</f>
        <v>1</v>
      </c>
      <c r="G401" s="4" t="str">
        <f t="shared" si="6"/>
        <v>PSS67.5TD1</v>
      </c>
      <c r="H401" s="4">
        <f>COUNTIF(Data!$G$3:$BA$2935,PSS!$G401)</f>
        <v>1</v>
      </c>
      <c r="I401" s="4" t="str">
        <f>IF($H401=0,"",VLOOKUP($G401,Data!$G$3:$BA$2935,2,FALSE))</f>
        <v>'PSS2A'</v>
      </c>
      <c r="J401" s="4">
        <f>PSSE!C403</f>
        <v>1</v>
      </c>
      <c r="K401" s="4">
        <f>IF($H401=0,"",VLOOKUP($G401,Data!$G$3:$BA$2935,4,FALSE))</f>
        <v>1</v>
      </c>
      <c r="L401" s="4">
        <f>IF($H401=0,"",VLOOKUP($G401,Data!$G$3:$BA$2935,5,FALSE))</f>
        <v>0</v>
      </c>
      <c r="M401" s="4">
        <f>IF($H401=0,"",VLOOKUP($G401,Data!$G$3:$BA$2935,6,FALSE))</f>
        <v>3</v>
      </c>
      <c r="N401" s="4">
        <f>IF($H401=0,"",VLOOKUP($G401,Data!$G$3:$BA$2935,7,FALSE))</f>
        <v>0</v>
      </c>
      <c r="O401" s="4">
        <f>IF($H401=0,"",VLOOKUP($G401,Data!$G$3:$BA$2935,8,FALSE))</f>
        <v>5</v>
      </c>
      <c r="P401" s="4">
        <f>IF($H401=0,"",VLOOKUP($G401,Data!$G$3:$BA$2935,9,FALSE))</f>
        <v>1</v>
      </c>
      <c r="Q401" s="4">
        <f>IF($H401=0,"",VLOOKUP($G401,Data!$G$3:$BA$2935,10,FALSE))</f>
        <v>2.5</v>
      </c>
      <c r="R401" s="4">
        <f>IF($H401=0,"",VLOOKUP($G401,Data!$G$3:$BA$2935,11,FALSE))</f>
        <v>2.5</v>
      </c>
      <c r="S401" s="4">
        <f>IF($H401=0,"",VLOOKUP($G401,Data!$G$3:$BA$2935,12,FALSE))</f>
        <v>0</v>
      </c>
      <c r="T401" s="4">
        <f>IF($H401=0,"",VLOOKUP($G401,Data!$G$3:$BA$2935,13,FALSE))</f>
        <v>2.5</v>
      </c>
      <c r="U401" s="4">
        <f>IF($H401=0,"",VLOOKUP($G401,Data!$G$3:$BA$2935,14,FALSE))</f>
        <v>0</v>
      </c>
      <c r="V401" s="4">
        <f>IF($H401=0,"",VLOOKUP($G401,Data!$G$3:$BA$2935,15,FALSE))</f>
        <v>2.5</v>
      </c>
      <c r="W401" s="4">
        <f>IF($H401=0,"",VLOOKUP($G401,Data!$G$3:$BA$2935,16,FALSE))</f>
        <v>0.39</v>
      </c>
      <c r="X401" s="4">
        <f>IF($H401=0,"",VLOOKUP($G401,Data!$G$3:$BA$2935,17,FALSE))</f>
        <v>1</v>
      </c>
      <c r="Y401" s="4">
        <f>IF($H401=0,"",VLOOKUP($G401,Data!$G$3:$BA$2935,18,FALSE))</f>
        <v>0</v>
      </c>
      <c r="Z401" s="4">
        <f>IF($H401=0,"",VLOOKUP($G401,Data!$G$3:$BA$2935,19,FALSE))</f>
        <v>0.1</v>
      </c>
      <c r="AA401" s="4">
        <f>IF($H401=0,"",VLOOKUP($G401,Data!$G$3:$BA$2935,20,FALSE))</f>
        <v>6.5</v>
      </c>
      <c r="AB401" s="4">
        <f>IF($H401=0,"",VLOOKUP($G401,Data!$G$3:$BA$2935,21,FALSE))</f>
        <v>0.44</v>
      </c>
      <c r="AC401" s="4">
        <f>IF($H401=0,"",VLOOKUP($G401,Data!$G$3:$BA$2935,22,FALSE))</f>
        <v>0.08</v>
      </c>
      <c r="AD401" s="4">
        <f>IF($H401=0,"",VLOOKUP($G401,Data!$G$3:$BA$2935,23,FALSE))</f>
        <v>0.2</v>
      </c>
      <c r="AE401" s="4">
        <f>IF($H401=0,"",VLOOKUP($G401,Data!$G$3:$BA$2935,24,FALSE))</f>
        <v>0.98</v>
      </c>
      <c r="AF401" s="4">
        <f>IF($H401=0,"",VLOOKUP($G401,Data!$G$3:$BA$2935,25,FALSE))</f>
        <v>0.1</v>
      </c>
      <c r="AG401" s="4">
        <f>IF($H401=0,"",VLOOKUP($G401,Data!$G$3:$BA$2935,26,FALSE))</f>
        <v>-0.1</v>
      </c>
      <c r="AH401" s="4" t="str">
        <f>IF($H401=0,"",VLOOKUP($G401,Data!$G$3:$BA$2935,27,FALSE))</f>
        <v>/</v>
      </c>
      <c r="AI401" s="4" t="str">
        <f>IF($H401=0,"",VLOOKUP($G401,Data!$G$3:$BA$2935,28,FALSE))</f>
        <v>/</v>
      </c>
      <c r="AJ401" s="4" t="str">
        <f>IF($H401=0,"",VLOOKUP($G401,Data!$G$3:$BA$2935,29,FALSE))</f>
        <v/>
      </c>
      <c r="AK401" s="4" t="str">
        <f>IF($H401=0,"",VLOOKUP($G401,Data!$G$3:$BA$2935,30,FALSE))</f>
        <v/>
      </c>
      <c r="AL401" s="4" t="str">
        <f>IF($H401=0,"",VLOOKUP($G401,Data!$G$3:$BA$2935,31,FALSE))</f>
        <v/>
      </c>
      <c r="AM401" s="4" t="str">
        <f>IF($H401=0,"",VLOOKUP($G401,Data!$G$3:$BA$2935,32,FALSE))</f>
        <v/>
      </c>
      <c r="AN401" s="4" t="str">
        <f>IF($H401=0,"",VLOOKUP($G401,Data!$G$3:$BA$2935,33,FALSE))</f>
        <v/>
      </c>
      <c r="AO401" s="4" t="str">
        <f>IF($H401=0,"",VLOOKUP($G401,Data!$G$3:$BA$2935,34,FALSE))</f>
        <v/>
      </c>
      <c r="AP401" s="4" t="str">
        <f>IF($H401=0,"",VLOOKUP($G401,Data!$G$3:$BA$2935,35,FALSE))</f>
        <v/>
      </c>
      <c r="AQ401" s="4" t="str">
        <f>IF($H401=0,"",VLOOKUP($G401,Data!$G$3:$BA$2935,36,FALSE))</f>
        <v/>
      </c>
      <c r="AR401" s="4" t="str">
        <f>IF($H401=0,"",VLOOKUP($G401,Data!$G$3:$BA$2935,37,FALSE))</f>
        <v/>
      </c>
      <c r="AS401" s="4" t="str">
        <f>IF($H401=0,"",VLOOKUP($G401,Data!$G$3:$BA$2935,38,FALSE))</f>
        <v/>
      </c>
      <c r="AT401" s="4" t="str">
        <f>IF($H401=0,"",VLOOKUP($G401,Data!$G$3:$BA$2935,39,FALSE))</f>
        <v/>
      </c>
    </row>
    <row r="402" spans="1:46" x14ac:dyDescent="0.25">
      <c r="A402" s="4">
        <f>PSSE!A404</f>
        <v>970031</v>
      </c>
      <c r="B402" s="4" t="str">
        <f>PSSE!B404</f>
        <v>DADANG_H1</v>
      </c>
      <c r="C402" s="4">
        <f>PSSE!D404</f>
        <v>10.5</v>
      </c>
      <c r="D402" s="4">
        <f>PSSE!E404</f>
        <v>20</v>
      </c>
      <c r="E402" s="4" t="str">
        <f>PSSE!F404</f>
        <v>TD</v>
      </c>
      <c r="F402" s="4">
        <f>PSSE!G404</f>
        <v>1</v>
      </c>
      <c r="G402" s="4" t="str">
        <f t="shared" si="6"/>
        <v>PSS10.520TD1</v>
      </c>
      <c r="H402" s="4">
        <f>COUNTIF(Data!$G$3:$BA$2935,PSS!$G402)</f>
        <v>1</v>
      </c>
      <c r="I402" s="4" t="str">
        <f>IF($H402=0,"",VLOOKUP($G402,Data!$G$3:$BA$2935,2,FALSE))</f>
        <v>'PSS2A'</v>
      </c>
      <c r="J402" s="4">
        <f>PSSE!C404</f>
        <v>1</v>
      </c>
      <c r="K402" s="4">
        <f>IF($H402=0,"",VLOOKUP($G402,Data!$G$3:$BA$2935,4,FALSE))</f>
        <v>1</v>
      </c>
      <c r="L402" s="4">
        <f>IF($H402=0,"",VLOOKUP($G402,Data!$G$3:$BA$2935,5,FALSE))</f>
        <v>0</v>
      </c>
      <c r="M402" s="4">
        <f>IF($H402=0,"",VLOOKUP($G402,Data!$G$3:$BA$2935,6,FALSE))</f>
        <v>3</v>
      </c>
      <c r="N402" s="4">
        <f>IF($H402=0,"",VLOOKUP($G402,Data!$G$3:$BA$2935,7,FALSE))</f>
        <v>0</v>
      </c>
      <c r="O402" s="4">
        <f>IF($H402=0,"",VLOOKUP($G402,Data!$G$3:$BA$2935,8,FALSE))</f>
        <v>5</v>
      </c>
      <c r="P402" s="4">
        <f>IF($H402=0,"",VLOOKUP($G402,Data!$G$3:$BA$2935,9,FALSE))</f>
        <v>1</v>
      </c>
      <c r="Q402" s="4">
        <f>IF($H402=0,"",VLOOKUP($G402,Data!$G$3:$BA$2935,10,FALSE))</f>
        <v>2.5</v>
      </c>
      <c r="R402" s="4">
        <f>IF($H402=0,"",VLOOKUP($G402,Data!$G$3:$BA$2935,11,FALSE))</f>
        <v>2.5</v>
      </c>
      <c r="S402" s="4">
        <f>IF($H402=0,"",VLOOKUP($G402,Data!$G$3:$BA$2935,12,FALSE))</f>
        <v>0</v>
      </c>
      <c r="T402" s="4">
        <f>IF($H402=0,"",VLOOKUP($G402,Data!$G$3:$BA$2935,13,FALSE))</f>
        <v>2.5</v>
      </c>
      <c r="U402" s="4">
        <f>IF($H402=0,"",VLOOKUP($G402,Data!$G$3:$BA$2935,14,FALSE))</f>
        <v>0</v>
      </c>
      <c r="V402" s="4">
        <f>IF($H402=0,"",VLOOKUP($G402,Data!$G$3:$BA$2935,15,FALSE))</f>
        <v>2.5</v>
      </c>
      <c r="W402" s="4">
        <f>IF($H402=0,"",VLOOKUP($G402,Data!$G$3:$BA$2935,16,FALSE))</f>
        <v>0.39</v>
      </c>
      <c r="X402" s="4">
        <f>IF($H402=0,"",VLOOKUP($G402,Data!$G$3:$BA$2935,17,FALSE))</f>
        <v>1</v>
      </c>
      <c r="Y402" s="4">
        <f>IF($H402=0,"",VLOOKUP($G402,Data!$G$3:$BA$2935,18,FALSE))</f>
        <v>0</v>
      </c>
      <c r="Z402" s="4">
        <f>IF($H402=0,"",VLOOKUP($G402,Data!$G$3:$BA$2935,19,FALSE))</f>
        <v>0.1</v>
      </c>
      <c r="AA402" s="4">
        <f>IF($H402=0,"",VLOOKUP($G402,Data!$G$3:$BA$2935,20,FALSE))</f>
        <v>6.5</v>
      </c>
      <c r="AB402" s="4">
        <f>IF($H402=0,"",VLOOKUP($G402,Data!$G$3:$BA$2935,21,FALSE))</f>
        <v>0.44</v>
      </c>
      <c r="AC402" s="4">
        <f>IF($H402=0,"",VLOOKUP($G402,Data!$G$3:$BA$2935,22,FALSE))</f>
        <v>0.08</v>
      </c>
      <c r="AD402" s="4">
        <f>IF($H402=0,"",VLOOKUP($G402,Data!$G$3:$BA$2935,23,FALSE))</f>
        <v>0.2</v>
      </c>
      <c r="AE402" s="4">
        <f>IF($H402=0,"",VLOOKUP($G402,Data!$G$3:$BA$2935,24,FALSE))</f>
        <v>0.98</v>
      </c>
      <c r="AF402" s="4">
        <f>IF($H402=0,"",VLOOKUP($G402,Data!$G$3:$BA$2935,25,FALSE))</f>
        <v>0.1</v>
      </c>
      <c r="AG402" s="4">
        <f>IF($H402=0,"",VLOOKUP($G402,Data!$G$3:$BA$2935,26,FALSE))</f>
        <v>-0.1</v>
      </c>
      <c r="AH402" s="4" t="str">
        <f>IF($H402=0,"",VLOOKUP($G402,Data!$G$3:$BA$2935,27,FALSE))</f>
        <v>/</v>
      </c>
      <c r="AI402" s="4" t="str">
        <f>IF($H402=0,"",VLOOKUP($G402,Data!$G$3:$BA$2935,28,FALSE))</f>
        <v>/</v>
      </c>
      <c r="AJ402" s="4" t="str">
        <f>IF($H402=0,"",VLOOKUP($G402,Data!$G$3:$BA$2935,29,FALSE))</f>
        <v/>
      </c>
      <c r="AK402" s="4" t="str">
        <f>IF($H402=0,"",VLOOKUP($G402,Data!$G$3:$BA$2935,30,FALSE))</f>
        <v/>
      </c>
      <c r="AL402" s="4" t="str">
        <f>IF($H402=0,"",VLOOKUP($G402,Data!$G$3:$BA$2935,31,FALSE))</f>
        <v/>
      </c>
      <c r="AM402" s="4" t="str">
        <f>IF($H402=0,"",VLOOKUP($G402,Data!$G$3:$BA$2935,32,FALSE))</f>
        <v/>
      </c>
      <c r="AN402" s="4" t="str">
        <f>IF($H402=0,"",VLOOKUP($G402,Data!$G$3:$BA$2935,33,FALSE))</f>
        <v/>
      </c>
      <c r="AO402" s="4" t="str">
        <f>IF($H402=0,"",VLOOKUP($G402,Data!$G$3:$BA$2935,34,FALSE))</f>
        <v/>
      </c>
      <c r="AP402" s="4" t="str">
        <f>IF($H402=0,"",VLOOKUP($G402,Data!$G$3:$BA$2935,35,FALSE))</f>
        <v/>
      </c>
      <c r="AQ402" s="4" t="str">
        <f>IF($H402=0,"",VLOOKUP($G402,Data!$G$3:$BA$2935,36,FALSE))</f>
        <v/>
      </c>
      <c r="AR402" s="4" t="str">
        <f>IF($H402=0,"",VLOOKUP($G402,Data!$G$3:$BA$2935,37,FALSE))</f>
        <v/>
      </c>
      <c r="AS402" s="4" t="str">
        <f>IF($H402=0,"",VLOOKUP($G402,Data!$G$3:$BA$2935,38,FALSE))</f>
        <v/>
      </c>
      <c r="AT402" s="4" t="str">
        <f>IF($H402=0,"",VLOOKUP($G402,Data!$G$3:$BA$2935,39,FALSE))</f>
        <v/>
      </c>
    </row>
    <row r="403" spans="1:46" x14ac:dyDescent="0.25">
      <c r="A403" s="4">
        <f>PSSE!A405</f>
        <v>970041</v>
      </c>
      <c r="B403" s="4" t="str">
        <f>PSSE!B405</f>
        <v>DAMBRI_H1</v>
      </c>
      <c r="C403" s="4">
        <f>PSSE!D405</f>
        <v>10.5</v>
      </c>
      <c r="D403" s="4">
        <f>PSSE!E405</f>
        <v>40</v>
      </c>
      <c r="E403" s="4" t="str">
        <f>PSSE!F405</f>
        <v>TD</v>
      </c>
      <c r="F403" s="4">
        <f>PSSE!G405</f>
        <v>1</v>
      </c>
      <c r="G403" s="4" t="str">
        <f t="shared" si="6"/>
        <v>PSS10.540TD1</v>
      </c>
      <c r="H403" s="4">
        <f>COUNTIF(Data!$G$3:$BA$2935,PSS!$G403)</f>
        <v>1</v>
      </c>
      <c r="I403" s="4" t="str">
        <f>IF($H403=0,"",VLOOKUP($G403,Data!$G$3:$BA$2935,2,FALSE))</f>
        <v>'PSS2A'</v>
      </c>
      <c r="J403" s="4">
        <f>PSSE!C405</f>
        <v>1</v>
      </c>
      <c r="K403" s="4">
        <f>IF($H403=0,"",VLOOKUP($G403,Data!$G$3:$BA$2935,4,FALSE))</f>
        <v>1</v>
      </c>
      <c r="L403" s="4">
        <f>IF($H403=0,"",VLOOKUP($G403,Data!$G$3:$BA$2935,5,FALSE))</f>
        <v>0</v>
      </c>
      <c r="M403" s="4">
        <f>IF($H403=0,"",VLOOKUP($G403,Data!$G$3:$BA$2935,6,FALSE))</f>
        <v>3</v>
      </c>
      <c r="N403" s="4">
        <f>IF($H403=0,"",VLOOKUP($G403,Data!$G$3:$BA$2935,7,FALSE))</f>
        <v>0</v>
      </c>
      <c r="O403" s="4">
        <f>IF($H403=0,"",VLOOKUP($G403,Data!$G$3:$BA$2935,8,FALSE))</f>
        <v>5</v>
      </c>
      <c r="P403" s="4">
        <f>IF($H403=0,"",VLOOKUP($G403,Data!$G$3:$BA$2935,9,FALSE))</f>
        <v>1</v>
      </c>
      <c r="Q403" s="4">
        <f>IF($H403=0,"",VLOOKUP($G403,Data!$G$3:$BA$2935,10,FALSE))</f>
        <v>2.5</v>
      </c>
      <c r="R403" s="4">
        <f>IF($H403=0,"",VLOOKUP($G403,Data!$G$3:$BA$2935,11,FALSE))</f>
        <v>2.5</v>
      </c>
      <c r="S403" s="4">
        <f>IF($H403=0,"",VLOOKUP($G403,Data!$G$3:$BA$2935,12,FALSE))</f>
        <v>0</v>
      </c>
      <c r="T403" s="4">
        <f>IF($H403=0,"",VLOOKUP($G403,Data!$G$3:$BA$2935,13,FALSE))</f>
        <v>2.5</v>
      </c>
      <c r="U403" s="4">
        <f>IF($H403=0,"",VLOOKUP($G403,Data!$G$3:$BA$2935,14,FALSE))</f>
        <v>0</v>
      </c>
      <c r="V403" s="4">
        <f>IF($H403=0,"",VLOOKUP($G403,Data!$G$3:$BA$2935,15,FALSE))</f>
        <v>2.5</v>
      </c>
      <c r="W403" s="4">
        <f>IF($H403=0,"",VLOOKUP($G403,Data!$G$3:$BA$2935,16,FALSE))</f>
        <v>0.39</v>
      </c>
      <c r="X403" s="4">
        <f>IF($H403=0,"",VLOOKUP($G403,Data!$G$3:$BA$2935,17,FALSE))</f>
        <v>1</v>
      </c>
      <c r="Y403" s="4">
        <f>IF($H403=0,"",VLOOKUP($G403,Data!$G$3:$BA$2935,18,FALSE))</f>
        <v>0</v>
      </c>
      <c r="Z403" s="4">
        <f>IF($H403=0,"",VLOOKUP($G403,Data!$G$3:$BA$2935,19,FALSE))</f>
        <v>0.1</v>
      </c>
      <c r="AA403" s="4">
        <f>IF($H403=0,"",VLOOKUP($G403,Data!$G$3:$BA$2935,20,FALSE))</f>
        <v>6.5</v>
      </c>
      <c r="AB403" s="4">
        <f>IF($H403=0,"",VLOOKUP($G403,Data!$G$3:$BA$2935,21,FALSE))</f>
        <v>0.44</v>
      </c>
      <c r="AC403" s="4">
        <f>IF($H403=0,"",VLOOKUP($G403,Data!$G$3:$BA$2935,22,FALSE))</f>
        <v>0.08</v>
      </c>
      <c r="AD403" s="4">
        <f>IF($H403=0,"",VLOOKUP($G403,Data!$G$3:$BA$2935,23,FALSE))</f>
        <v>0.2</v>
      </c>
      <c r="AE403" s="4">
        <f>IF($H403=0,"",VLOOKUP($G403,Data!$G$3:$BA$2935,24,FALSE))</f>
        <v>0.98</v>
      </c>
      <c r="AF403" s="4">
        <f>IF($H403=0,"",VLOOKUP($G403,Data!$G$3:$BA$2935,25,FALSE))</f>
        <v>0.1</v>
      </c>
      <c r="AG403" s="4">
        <f>IF($H403=0,"",VLOOKUP($G403,Data!$G$3:$BA$2935,26,FALSE))</f>
        <v>-0.1</v>
      </c>
      <c r="AH403" s="4" t="str">
        <f>IF($H403=0,"",VLOOKUP($G403,Data!$G$3:$BA$2935,27,FALSE))</f>
        <v>/</v>
      </c>
      <c r="AI403" s="4" t="str">
        <f>IF($H403=0,"",VLOOKUP($G403,Data!$G$3:$BA$2935,28,FALSE))</f>
        <v>/</v>
      </c>
      <c r="AJ403" s="4" t="str">
        <f>IF($H403=0,"",VLOOKUP($G403,Data!$G$3:$BA$2935,29,FALSE))</f>
        <v/>
      </c>
      <c r="AK403" s="4" t="str">
        <f>IF($H403=0,"",VLOOKUP($G403,Data!$G$3:$BA$2935,30,FALSE))</f>
        <v/>
      </c>
      <c r="AL403" s="4" t="str">
        <f>IF($H403=0,"",VLOOKUP($G403,Data!$G$3:$BA$2935,31,FALSE))</f>
        <v/>
      </c>
      <c r="AM403" s="4" t="str">
        <f>IF($H403=0,"",VLOOKUP($G403,Data!$G$3:$BA$2935,32,FALSE))</f>
        <v/>
      </c>
      <c r="AN403" s="4" t="str">
        <f>IF($H403=0,"",VLOOKUP($G403,Data!$G$3:$BA$2935,33,FALSE))</f>
        <v/>
      </c>
      <c r="AO403" s="4" t="str">
        <f>IF($H403=0,"",VLOOKUP($G403,Data!$G$3:$BA$2935,34,FALSE))</f>
        <v/>
      </c>
      <c r="AP403" s="4" t="str">
        <f>IF($H403=0,"",VLOOKUP($G403,Data!$G$3:$BA$2935,35,FALSE))</f>
        <v/>
      </c>
      <c r="AQ403" s="4" t="str">
        <f>IF($H403=0,"",VLOOKUP($G403,Data!$G$3:$BA$2935,36,FALSE))</f>
        <v/>
      </c>
      <c r="AR403" s="4" t="str">
        <f>IF($H403=0,"",VLOOKUP($G403,Data!$G$3:$BA$2935,37,FALSE))</f>
        <v/>
      </c>
      <c r="AS403" s="4" t="str">
        <f>IF($H403=0,"",VLOOKUP($G403,Data!$G$3:$BA$2935,38,FALSE))</f>
        <v/>
      </c>
      <c r="AT403" s="4" t="str">
        <f>IF($H403=0,"",VLOOKUP($G403,Data!$G$3:$BA$2935,39,FALSE))</f>
        <v/>
      </c>
    </row>
    <row r="404" spans="1:46" x14ac:dyDescent="0.25">
      <c r="A404" s="4">
        <f>PSSE!A406</f>
        <v>970042</v>
      </c>
      <c r="B404" s="4" t="str">
        <f>PSSE!B406</f>
        <v>DAMBRI_H2</v>
      </c>
      <c r="C404" s="4">
        <f>PSSE!D406</f>
        <v>10.5</v>
      </c>
      <c r="D404" s="4">
        <f>PSSE!E406</f>
        <v>40</v>
      </c>
      <c r="E404" s="4" t="str">
        <f>PSSE!F406</f>
        <v>TD</v>
      </c>
      <c r="F404" s="4">
        <f>PSSE!G406</f>
        <v>1</v>
      </c>
      <c r="G404" s="4" t="str">
        <f t="shared" si="6"/>
        <v>PSS10.540TD1</v>
      </c>
      <c r="H404" s="4">
        <f>COUNTIF(Data!$G$3:$BA$2935,PSS!$G404)</f>
        <v>1</v>
      </c>
      <c r="I404" s="4" t="str">
        <f>IF($H404=0,"",VLOOKUP($G404,Data!$G$3:$BA$2935,2,FALSE))</f>
        <v>'PSS2A'</v>
      </c>
      <c r="J404" s="4">
        <f>PSSE!C406</f>
        <v>1</v>
      </c>
      <c r="K404" s="4">
        <f>IF($H404=0,"",VLOOKUP($G404,Data!$G$3:$BA$2935,4,FALSE))</f>
        <v>1</v>
      </c>
      <c r="L404" s="4">
        <f>IF($H404=0,"",VLOOKUP($G404,Data!$G$3:$BA$2935,5,FALSE))</f>
        <v>0</v>
      </c>
      <c r="M404" s="4">
        <f>IF($H404=0,"",VLOOKUP($G404,Data!$G$3:$BA$2935,6,FALSE))</f>
        <v>3</v>
      </c>
      <c r="N404" s="4">
        <f>IF($H404=0,"",VLOOKUP($G404,Data!$G$3:$BA$2935,7,FALSE))</f>
        <v>0</v>
      </c>
      <c r="O404" s="4">
        <f>IF($H404=0,"",VLOOKUP($G404,Data!$G$3:$BA$2935,8,FALSE))</f>
        <v>5</v>
      </c>
      <c r="P404" s="4">
        <f>IF($H404=0,"",VLOOKUP($G404,Data!$G$3:$BA$2935,9,FALSE))</f>
        <v>1</v>
      </c>
      <c r="Q404" s="4">
        <f>IF($H404=0,"",VLOOKUP($G404,Data!$G$3:$BA$2935,10,FALSE))</f>
        <v>2.5</v>
      </c>
      <c r="R404" s="4">
        <f>IF($H404=0,"",VLOOKUP($G404,Data!$G$3:$BA$2935,11,FALSE))</f>
        <v>2.5</v>
      </c>
      <c r="S404" s="4">
        <f>IF($H404=0,"",VLOOKUP($G404,Data!$G$3:$BA$2935,12,FALSE))</f>
        <v>0</v>
      </c>
      <c r="T404" s="4">
        <f>IF($H404=0,"",VLOOKUP($G404,Data!$G$3:$BA$2935,13,FALSE))</f>
        <v>2.5</v>
      </c>
      <c r="U404" s="4">
        <f>IF($H404=0,"",VLOOKUP($G404,Data!$G$3:$BA$2935,14,FALSE))</f>
        <v>0</v>
      </c>
      <c r="V404" s="4">
        <f>IF($H404=0,"",VLOOKUP($G404,Data!$G$3:$BA$2935,15,FALSE))</f>
        <v>2.5</v>
      </c>
      <c r="W404" s="4">
        <f>IF($H404=0,"",VLOOKUP($G404,Data!$G$3:$BA$2935,16,FALSE))</f>
        <v>0.39</v>
      </c>
      <c r="X404" s="4">
        <f>IF($H404=0,"",VLOOKUP($G404,Data!$G$3:$BA$2935,17,FALSE))</f>
        <v>1</v>
      </c>
      <c r="Y404" s="4">
        <f>IF($H404=0,"",VLOOKUP($G404,Data!$G$3:$BA$2935,18,FALSE))</f>
        <v>0</v>
      </c>
      <c r="Z404" s="4">
        <f>IF($H404=0,"",VLOOKUP($G404,Data!$G$3:$BA$2935,19,FALSE))</f>
        <v>0.1</v>
      </c>
      <c r="AA404" s="4">
        <f>IF($H404=0,"",VLOOKUP($G404,Data!$G$3:$BA$2935,20,FALSE))</f>
        <v>6.5</v>
      </c>
      <c r="AB404" s="4">
        <f>IF($H404=0,"",VLOOKUP($G404,Data!$G$3:$BA$2935,21,FALSE))</f>
        <v>0.44</v>
      </c>
      <c r="AC404" s="4">
        <f>IF($H404=0,"",VLOOKUP($G404,Data!$G$3:$BA$2935,22,FALSE))</f>
        <v>0.08</v>
      </c>
      <c r="AD404" s="4">
        <f>IF($H404=0,"",VLOOKUP($G404,Data!$G$3:$BA$2935,23,FALSE))</f>
        <v>0.2</v>
      </c>
      <c r="AE404" s="4">
        <f>IF($H404=0,"",VLOOKUP($G404,Data!$G$3:$BA$2935,24,FALSE))</f>
        <v>0.98</v>
      </c>
      <c r="AF404" s="4">
        <f>IF($H404=0,"",VLOOKUP($G404,Data!$G$3:$BA$2935,25,FALSE))</f>
        <v>0.1</v>
      </c>
      <c r="AG404" s="4">
        <f>IF($H404=0,"",VLOOKUP($G404,Data!$G$3:$BA$2935,26,FALSE))</f>
        <v>-0.1</v>
      </c>
      <c r="AH404" s="4" t="str">
        <f>IF($H404=0,"",VLOOKUP($G404,Data!$G$3:$BA$2935,27,FALSE))</f>
        <v>/</v>
      </c>
      <c r="AI404" s="4" t="str">
        <f>IF($H404=0,"",VLOOKUP($G404,Data!$G$3:$BA$2935,28,FALSE))</f>
        <v>/</v>
      </c>
      <c r="AJ404" s="4" t="str">
        <f>IF($H404=0,"",VLOOKUP($G404,Data!$G$3:$BA$2935,29,FALSE))</f>
        <v/>
      </c>
      <c r="AK404" s="4" t="str">
        <f>IF($H404=0,"",VLOOKUP($G404,Data!$G$3:$BA$2935,30,FALSE))</f>
        <v/>
      </c>
      <c r="AL404" s="4" t="str">
        <f>IF($H404=0,"",VLOOKUP($G404,Data!$G$3:$BA$2935,31,FALSE))</f>
        <v/>
      </c>
      <c r="AM404" s="4" t="str">
        <f>IF($H404=0,"",VLOOKUP($G404,Data!$G$3:$BA$2935,32,FALSE))</f>
        <v/>
      </c>
      <c r="AN404" s="4" t="str">
        <f>IF($H404=0,"",VLOOKUP($G404,Data!$G$3:$BA$2935,33,FALSE))</f>
        <v/>
      </c>
      <c r="AO404" s="4" t="str">
        <f>IF($H404=0,"",VLOOKUP($G404,Data!$G$3:$BA$2935,34,FALSE))</f>
        <v/>
      </c>
      <c r="AP404" s="4" t="str">
        <f>IF($H404=0,"",VLOOKUP($G404,Data!$G$3:$BA$2935,35,FALSE))</f>
        <v/>
      </c>
      <c r="AQ404" s="4" t="str">
        <f>IF($H404=0,"",VLOOKUP($G404,Data!$G$3:$BA$2935,36,FALSE))</f>
        <v/>
      </c>
      <c r="AR404" s="4" t="str">
        <f>IF($H404=0,"",VLOOKUP($G404,Data!$G$3:$BA$2935,37,FALSE))</f>
        <v/>
      </c>
      <c r="AS404" s="4" t="str">
        <f>IF($H404=0,"",VLOOKUP($G404,Data!$G$3:$BA$2935,38,FALSE))</f>
        <v/>
      </c>
      <c r="AT404" s="4" t="str">
        <f>IF($H404=0,"",VLOOKUP($G404,Data!$G$3:$BA$2935,39,FALSE))</f>
        <v/>
      </c>
    </row>
    <row r="405" spans="1:46" x14ac:dyDescent="0.25">
      <c r="A405" s="4">
        <f>PSSE!A407</f>
        <v>970051</v>
      </c>
      <c r="B405" s="4" t="str">
        <f>PSSE!B407</f>
        <v>TDTNNAM1_H1</v>
      </c>
      <c r="C405" s="4">
        <f>PSSE!D407</f>
        <v>15.8</v>
      </c>
      <c r="D405" s="4">
        <f>PSSE!E407</f>
        <v>300</v>
      </c>
      <c r="E405" s="4" t="str">
        <f>PSSE!F407</f>
        <v>TD</v>
      </c>
      <c r="F405" s="4">
        <f>PSSE!G407</f>
        <v>1</v>
      </c>
      <c r="G405" s="4" t="str">
        <f t="shared" si="6"/>
        <v>PSS15.8300TD1</v>
      </c>
      <c r="H405" s="4">
        <f>COUNTIF(Data!$G$3:$BA$2935,PSS!$G405)</f>
        <v>1</v>
      </c>
      <c r="I405" s="4" t="str">
        <f>IF($H405=0,"",VLOOKUP($G405,Data!$G$3:$BA$2935,2,FALSE))</f>
        <v>'PSS2A'</v>
      </c>
      <c r="J405" s="4">
        <f>PSSE!C407</f>
        <v>1</v>
      </c>
      <c r="K405" s="4">
        <f>IF($H405=0,"",VLOOKUP($G405,Data!$G$3:$BA$2935,4,FALSE))</f>
        <v>1</v>
      </c>
      <c r="L405" s="4">
        <f>IF($H405=0,"",VLOOKUP($G405,Data!$G$3:$BA$2935,5,FALSE))</f>
        <v>0</v>
      </c>
      <c r="M405" s="4">
        <f>IF($H405=0,"",VLOOKUP($G405,Data!$G$3:$BA$2935,6,FALSE))</f>
        <v>3</v>
      </c>
      <c r="N405" s="4">
        <f>IF($H405=0,"",VLOOKUP($G405,Data!$G$3:$BA$2935,7,FALSE))</f>
        <v>0</v>
      </c>
      <c r="O405" s="4">
        <f>IF($H405=0,"",VLOOKUP($G405,Data!$G$3:$BA$2935,8,FALSE))</f>
        <v>5</v>
      </c>
      <c r="P405" s="4">
        <f>IF($H405=0,"",VLOOKUP($G405,Data!$G$3:$BA$2935,9,FALSE))</f>
        <v>1</v>
      </c>
      <c r="Q405" s="4">
        <f>IF($H405=0,"",VLOOKUP($G405,Data!$G$3:$BA$2935,10,FALSE))</f>
        <v>2.5</v>
      </c>
      <c r="R405" s="4">
        <f>IF($H405=0,"",VLOOKUP($G405,Data!$G$3:$BA$2935,11,FALSE))</f>
        <v>2.5</v>
      </c>
      <c r="S405" s="4">
        <f>IF($H405=0,"",VLOOKUP($G405,Data!$G$3:$BA$2935,12,FALSE))</f>
        <v>0</v>
      </c>
      <c r="T405" s="4">
        <f>IF($H405=0,"",VLOOKUP($G405,Data!$G$3:$BA$2935,13,FALSE))</f>
        <v>2.5</v>
      </c>
      <c r="U405" s="4">
        <f>IF($H405=0,"",VLOOKUP($G405,Data!$G$3:$BA$2935,14,FALSE))</f>
        <v>0</v>
      </c>
      <c r="V405" s="4">
        <f>IF($H405=0,"",VLOOKUP($G405,Data!$G$3:$BA$2935,15,FALSE))</f>
        <v>2.5</v>
      </c>
      <c r="W405" s="4">
        <f>IF($H405=0,"",VLOOKUP($G405,Data!$G$3:$BA$2935,16,FALSE))</f>
        <v>0.39</v>
      </c>
      <c r="X405" s="4">
        <f>IF($H405=0,"",VLOOKUP($G405,Data!$G$3:$BA$2935,17,FALSE))</f>
        <v>1</v>
      </c>
      <c r="Y405" s="4">
        <f>IF($H405=0,"",VLOOKUP($G405,Data!$G$3:$BA$2935,18,FALSE))</f>
        <v>0</v>
      </c>
      <c r="Z405" s="4">
        <f>IF($H405=0,"",VLOOKUP($G405,Data!$G$3:$BA$2935,19,FALSE))</f>
        <v>0.1</v>
      </c>
      <c r="AA405" s="4">
        <f>IF($H405=0,"",VLOOKUP($G405,Data!$G$3:$BA$2935,20,FALSE))</f>
        <v>6.5</v>
      </c>
      <c r="AB405" s="4">
        <f>IF($H405=0,"",VLOOKUP($G405,Data!$G$3:$BA$2935,21,FALSE))</f>
        <v>0.44</v>
      </c>
      <c r="AC405" s="4">
        <f>IF($H405=0,"",VLOOKUP($G405,Data!$G$3:$BA$2935,22,FALSE))</f>
        <v>0.08</v>
      </c>
      <c r="AD405" s="4">
        <f>IF($H405=0,"",VLOOKUP($G405,Data!$G$3:$BA$2935,23,FALSE))</f>
        <v>0.2</v>
      </c>
      <c r="AE405" s="4">
        <f>IF($H405=0,"",VLOOKUP($G405,Data!$G$3:$BA$2935,24,FALSE))</f>
        <v>0.98</v>
      </c>
      <c r="AF405" s="4">
        <f>IF($H405=0,"",VLOOKUP($G405,Data!$G$3:$BA$2935,25,FALSE))</f>
        <v>0.1</v>
      </c>
      <c r="AG405" s="4">
        <f>IF($H405=0,"",VLOOKUP($G405,Data!$G$3:$BA$2935,26,FALSE))</f>
        <v>-0.1</v>
      </c>
      <c r="AH405" s="4" t="str">
        <f>IF($H405=0,"",VLOOKUP($G405,Data!$G$3:$BA$2935,27,FALSE))</f>
        <v>/</v>
      </c>
      <c r="AI405" s="4" t="str">
        <f>IF($H405=0,"",VLOOKUP($G405,Data!$G$3:$BA$2935,28,FALSE))</f>
        <v>/</v>
      </c>
      <c r="AJ405" s="4" t="str">
        <f>IF($H405=0,"",VLOOKUP($G405,Data!$G$3:$BA$2935,29,FALSE))</f>
        <v/>
      </c>
      <c r="AK405" s="4" t="str">
        <f>IF($H405=0,"",VLOOKUP($G405,Data!$G$3:$BA$2935,30,FALSE))</f>
        <v/>
      </c>
      <c r="AL405" s="4" t="str">
        <f>IF($H405=0,"",VLOOKUP($G405,Data!$G$3:$BA$2935,31,FALSE))</f>
        <v/>
      </c>
      <c r="AM405" s="4" t="str">
        <f>IF($H405=0,"",VLOOKUP($G405,Data!$G$3:$BA$2935,32,FALSE))</f>
        <v/>
      </c>
      <c r="AN405" s="4" t="str">
        <f>IF($H405=0,"",VLOOKUP($G405,Data!$G$3:$BA$2935,33,FALSE))</f>
        <v/>
      </c>
      <c r="AO405" s="4" t="str">
        <f>IF($H405=0,"",VLOOKUP($G405,Data!$G$3:$BA$2935,34,FALSE))</f>
        <v/>
      </c>
      <c r="AP405" s="4" t="str">
        <f>IF($H405=0,"",VLOOKUP($G405,Data!$G$3:$BA$2935,35,FALSE))</f>
        <v/>
      </c>
      <c r="AQ405" s="4" t="str">
        <f>IF($H405=0,"",VLOOKUP($G405,Data!$G$3:$BA$2935,36,FALSE))</f>
        <v/>
      </c>
      <c r="AR405" s="4" t="str">
        <f>IF($H405=0,"",VLOOKUP($G405,Data!$G$3:$BA$2935,37,FALSE))</f>
        <v/>
      </c>
      <c r="AS405" s="4" t="str">
        <f>IF($H405=0,"",VLOOKUP($G405,Data!$G$3:$BA$2935,38,FALSE))</f>
        <v/>
      </c>
      <c r="AT405" s="4" t="str">
        <f>IF($H405=0,"",VLOOKUP($G405,Data!$G$3:$BA$2935,39,FALSE))</f>
        <v/>
      </c>
    </row>
    <row r="406" spans="1:46" x14ac:dyDescent="0.25">
      <c r="A406" s="4">
        <f>PSSE!A408</f>
        <v>970052</v>
      </c>
      <c r="B406" s="4" t="str">
        <f>PSSE!B408</f>
        <v>TDTNNAM1_H2</v>
      </c>
      <c r="C406" s="4">
        <f>PSSE!D408</f>
        <v>15.8</v>
      </c>
      <c r="D406" s="4">
        <f>PSSE!E408</f>
        <v>300</v>
      </c>
      <c r="E406" s="4" t="str">
        <f>PSSE!F408</f>
        <v>TD</v>
      </c>
      <c r="F406" s="4">
        <f>PSSE!G408</f>
        <v>1</v>
      </c>
      <c r="G406" s="4" t="str">
        <f t="shared" si="6"/>
        <v>PSS15.8300TD1</v>
      </c>
      <c r="H406" s="4">
        <f>COUNTIF(Data!$G$3:$BA$2935,PSS!$G406)</f>
        <v>1</v>
      </c>
      <c r="I406" s="4" t="str">
        <f>IF($H406=0,"",VLOOKUP($G406,Data!$G$3:$BA$2935,2,FALSE))</f>
        <v>'PSS2A'</v>
      </c>
      <c r="J406" s="4">
        <f>PSSE!C408</f>
        <v>1</v>
      </c>
      <c r="K406" s="4">
        <f>IF($H406=0,"",VLOOKUP($G406,Data!$G$3:$BA$2935,4,FALSE))</f>
        <v>1</v>
      </c>
      <c r="L406" s="4">
        <f>IF($H406=0,"",VLOOKUP($G406,Data!$G$3:$BA$2935,5,FALSE))</f>
        <v>0</v>
      </c>
      <c r="M406" s="4">
        <f>IF($H406=0,"",VLOOKUP($G406,Data!$G$3:$BA$2935,6,FALSE))</f>
        <v>3</v>
      </c>
      <c r="N406" s="4">
        <f>IF($H406=0,"",VLOOKUP($G406,Data!$G$3:$BA$2935,7,FALSE))</f>
        <v>0</v>
      </c>
      <c r="O406" s="4">
        <f>IF($H406=0,"",VLOOKUP($G406,Data!$G$3:$BA$2935,8,FALSE))</f>
        <v>5</v>
      </c>
      <c r="P406" s="4">
        <f>IF($H406=0,"",VLOOKUP($G406,Data!$G$3:$BA$2935,9,FALSE))</f>
        <v>1</v>
      </c>
      <c r="Q406" s="4">
        <f>IF($H406=0,"",VLOOKUP($G406,Data!$G$3:$BA$2935,10,FALSE))</f>
        <v>2.5</v>
      </c>
      <c r="R406" s="4">
        <f>IF($H406=0,"",VLOOKUP($G406,Data!$G$3:$BA$2935,11,FALSE))</f>
        <v>2.5</v>
      </c>
      <c r="S406" s="4">
        <f>IF($H406=0,"",VLOOKUP($G406,Data!$G$3:$BA$2935,12,FALSE))</f>
        <v>0</v>
      </c>
      <c r="T406" s="4">
        <f>IF($H406=0,"",VLOOKUP($G406,Data!$G$3:$BA$2935,13,FALSE))</f>
        <v>2.5</v>
      </c>
      <c r="U406" s="4">
        <f>IF($H406=0,"",VLOOKUP($G406,Data!$G$3:$BA$2935,14,FALSE))</f>
        <v>0</v>
      </c>
      <c r="V406" s="4">
        <f>IF($H406=0,"",VLOOKUP($G406,Data!$G$3:$BA$2935,15,FALSE))</f>
        <v>2.5</v>
      </c>
      <c r="W406" s="4">
        <f>IF($H406=0,"",VLOOKUP($G406,Data!$G$3:$BA$2935,16,FALSE))</f>
        <v>0.39</v>
      </c>
      <c r="X406" s="4">
        <f>IF($H406=0,"",VLOOKUP($G406,Data!$G$3:$BA$2935,17,FALSE))</f>
        <v>1</v>
      </c>
      <c r="Y406" s="4">
        <f>IF($H406=0,"",VLOOKUP($G406,Data!$G$3:$BA$2935,18,FALSE))</f>
        <v>0</v>
      </c>
      <c r="Z406" s="4">
        <f>IF($H406=0,"",VLOOKUP($G406,Data!$G$3:$BA$2935,19,FALSE))</f>
        <v>0.1</v>
      </c>
      <c r="AA406" s="4">
        <f>IF($H406=0,"",VLOOKUP($G406,Data!$G$3:$BA$2935,20,FALSE))</f>
        <v>6.5</v>
      </c>
      <c r="AB406" s="4">
        <f>IF($H406=0,"",VLOOKUP($G406,Data!$G$3:$BA$2935,21,FALSE))</f>
        <v>0.44</v>
      </c>
      <c r="AC406" s="4">
        <f>IF($H406=0,"",VLOOKUP($G406,Data!$G$3:$BA$2935,22,FALSE))</f>
        <v>0.08</v>
      </c>
      <c r="AD406" s="4">
        <f>IF($H406=0,"",VLOOKUP($G406,Data!$G$3:$BA$2935,23,FALSE))</f>
        <v>0.2</v>
      </c>
      <c r="AE406" s="4">
        <f>IF($H406=0,"",VLOOKUP($G406,Data!$G$3:$BA$2935,24,FALSE))</f>
        <v>0.98</v>
      </c>
      <c r="AF406" s="4">
        <f>IF($H406=0,"",VLOOKUP($G406,Data!$G$3:$BA$2935,25,FALSE))</f>
        <v>0.1</v>
      </c>
      <c r="AG406" s="4">
        <f>IF($H406=0,"",VLOOKUP($G406,Data!$G$3:$BA$2935,26,FALSE))</f>
        <v>-0.1</v>
      </c>
      <c r="AH406" s="4" t="str">
        <f>IF($H406=0,"",VLOOKUP($G406,Data!$G$3:$BA$2935,27,FALSE))</f>
        <v>/</v>
      </c>
      <c r="AI406" s="4" t="str">
        <f>IF($H406=0,"",VLOOKUP($G406,Data!$G$3:$BA$2935,28,FALSE))</f>
        <v>/</v>
      </c>
      <c r="AJ406" s="4" t="str">
        <f>IF($H406=0,"",VLOOKUP($G406,Data!$G$3:$BA$2935,29,FALSE))</f>
        <v/>
      </c>
      <c r="AK406" s="4" t="str">
        <f>IF($H406=0,"",VLOOKUP($G406,Data!$G$3:$BA$2935,30,FALSE))</f>
        <v/>
      </c>
      <c r="AL406" s="4" t="str">
        <f>IF($H406=0,"",VLOOKUP($G406,Data!$G$3:$BA$2935,31,FALSE))</f>
        <v/>
      </c>
      <c r="AM406" s="4" t="str">
        <f>IF($H406=0,"",VLOOKUP($G406,Data!$G$3:$BA$2935,32,FALSE))</f>
        <v/>
      </c>
      <c r="AN406" s="4" t="str">
        <f>IF($H406=0,"",VLOOKUP($G406,Data!$G$3:$BA$2935,33,FALSE))</f>
        <v/>
      </c>
      <c r="AO406" s="4" t="str">
        <f>IF($H406=0,"",VLOOKUP($G406,Data!$G$3:$BA$2935,34,FALSE))</f>
        <v/>
      </c>
      <c r="AP406" s="4" t="str">
        <f>IF($H406=0,"",VLOOKUP($G406,Data!$G$3:$BA$2935,35,FALSE))</f>
        <v/>
      </c>
      <c r="AQ406" s="4" t="str">
        <f>IF($H406=0,"",VLOOKUP($G406,Data!$G$3:$BA$2935,36,FALSE))</f>
        <v/>
      </c>
      <c r="AR406" s="4" t="str">
        <f>IF($H406=0,"",VLOOKUP($G406,Data!$G$3:$BA$2935,37,FALSE))</f>
        <v/>
      </c>
      <c r="AS406" s="4" t="str">
        <f>IF($H406=0,"",VLOOKUP($G406,Data!$G$3:$BA$2935,38,FALSE))</f>
        <v/>
      </c>
      <c r="AT406" s="4" t="str">
        <f>IF($H406=0,"",VLOOKUP($G406,Data!$G$3:$BA$2935,39,FALSE))</f>
        <v/>
      </c>
    </row>
    <row r="407" spans="1:46" x14ac:dyDescent="0.25">
      <c r="A407" s="4">
        <f>PSSE!A409</f>
        <v>970053</v>
      </c>
      <c r="B407" s="4" t="str">
        <f>PSSE!B409</f>
        <v>TDTNNAM1_H3</v>
      </c>
      <c r="C407" s="4">
        <f>PSSE!D409</f>
        <v>15.8</v>
      </c>
      <c r="D407" s="4">
        <f>PSSE!E409</f>
        <v>300</v>
      </c>
      <c r="E407" s="4" t="str">
        <f>PSSE!F409</f>
        <v>TD</v>
      </c>
      <c r="F407" s="4">
        <f>PSSE!G409</f>
        <v>1</v>
      </c>
      <c r="G407" s="4" t="str">
        <f t="shared" si="6"/>
        <v>PSS15.8300TD1</v>
      </c>
      <c r="H407" s="4">
        <f>COUNTIF(Data!$G$3:$BA$2935,PSS!$G407)</f>
        <v>1</v>
      </c>
      <c r="I407" s="4" t="str">
        <f>IF($H407=0,"",VLOOKUP($G407,Data!$G$3:$BA$2935,2,FALSE))</f>
        <v>'PSS2A'</v>
      </c>
      <c r="J407" s="4">
        <f>PSSE!C409</f>
        <v>1</v>
      </c>
      <c r="K407" s="4">
        <f>IF($H407=0,"",VLOOKUP($G407,Data!$G$3:$BA$2935,4,FALSE))</f>
        <v>1</v>
      </c>
      <c r="L407" s="4">
        <f>IF($H407=0,"",VLOOKUP($G407,Data!$G$3:$BA$2935,5,FALSE))</f>
        <v>0</v>
      </c>
      <c r="M407" s="4">
        <f>IF($H407=0,"",VLOOKUP($G407,Data!$G$3:$BA$2935,6,FALSE))</f>
        <v>3</v>
      </c>
      <c r="N407" s="4">
        <f>IF($H407=0,"",VLOOKUP($G407,Data!$G$3:$BA$2935,7,FALSE))</f>
        <v>0</v>
      </c>
      <c r="O407" s="4">
        <f>IF($H407=0,"",VLOOKUP($G407,Data!$G$3:$BA$2935,8,FALSE))</f>
        <v>5</v>
      </c>
      <c r="P407" s="4">
        <f>IF($H407=0,"",VLOOKUP($G407,Data!$G$3:$BA$2935,9,FALSE))</f>
        <v>1</v>
      </c>
      <c r="Q407" s="4">
        <f>IF($H407=0,"",VLOOKUP($G407,Data!$G$3:$BA$2935,10,FALSE))</f>
        <v>2.5</v>
      </c>
      <c r="R407" s="4">
        <f>IF($H407=0,"",VLOOKUP($G407,Data!$G$3:$BA$2935,11,FALSE))</f>
        <v>2.5</v>
      </c>
      <c r="S407" s="4">
        <f>IF($H407=0,"",VLOOKUP($G407,Data!$G$3:$BA$2935,12,FALSE))</f>
        <v>0</v>
      </c>
      <c r="T407" s="4">
        <f>IF($H407=0,"",VLOOKUP($G407,Data!$G$3:$BA$2935,13,FALSE))</f>
        <v>2.5</v>
      </c>
      <c r="U407" s="4">
        <f>IF($H407=0,"",VLOOKUP($G407,Data!$G$3:$BA$2935,14,FALSE))</f>
        <v>0</v>
      </c>
      <c r="V407" s="4">
        <f>IF($H407=0,"",VLOOKUP($G407,Data!$G$3:$BA$2935,15,FALSE))</f>
        <v>2.5</v>
      </c>
      <c r="W407" s="4">
        <f>IF($H407=0,"",VLOOKUP($G407,Data!$G$3:$BA$2935,16,FALSE))</f>
        <v>0.39</v>
      </c>
      <c r="X407" s="4">
        <f>IF($H407=0,"",VLOOKUP($G407,Data!$G$3:$BA$2935,17,FALSE))</f>
        <v>1</v>
      </c>
      <c r="Y407" s="4">
        <f>IF($H407=0,"",VLOOKUP($G407,Data!$G$3:$BA$2935,18,FALSE))</f>
        <v>0</v>
      </c>
      <c r="Z407" s="4">
        <f>IF($H407=0,"",VLOOKUP($G407,Data!$G$3:$BA$2935,19,FALSE))</f>
        <v>0.1</v>
      </c>
      <c r="AA407" s="4">
        <f>IF($H407=0,"",VLOOKUP($G407,Data!$G$3:$BA$2935,20,FALSE))</f>
        <v>6.5</v>
      </c>
      <c r="AB407" s="4">
        <f>IF($H407=0,"",VLOOKUP($G407,Data!$G$3:$BA$2935,21,FALSE))</f>
        <v>0.44</v>
      </c>
      <c r="AC407" s="4">
        <f>IF($H407=0,"",VLOOKUP($G407,Data!$G$3:$BA$2935,22,FALSE))</f>
        <v>0.08</v>
      </c>
      <c r="AD407" s="4">
        <f>IF($H407=0,"",VLOOKUP($G407,Data!$G$3:$BA$2935,23,FALSE))</f>
        <v>0.2</v>
      </c>
      <c r="AE407" s="4">
        <f>IF($H407=0,"",VLOOKUP($G407,Data!$G$3:$BA$2935,24,FALSE))</f>
        <v>0.98</v>
      </c>
      <c r="AF407" s="4">
        <f>IF($H407=0,"",VLOOKUP($G407,Data!$G$3:$BA$2935,25,FALSE))</f>
        <v>0.1</v>
      </c>
      <c r="AG407" s="4">
        <f>IF($H407=0,"",VLOOKUP($G407,Data!$G$3:$BA$2935,26,FALSE))</f>
        <v>-0.1</v>
      </c>
      <c r="AH407" s="4" t="str">
        <f>IF($H407=0,"",VLOOKUP($G407,Data!$G$3:$BA$2935,27,FALSE))</f>
        <v>/</v>
      </c>
      <c r="AI407" s="4" t="str">
        <f>IF($H407=0,"",VLOOKUP($G407,Data!$G$3:$BA$2935,28,FALSE))</f>
        <v>/</v>
      </c>
      <c r="AJ407" s="4" t="str">
        <f>IF($H407=0,"",VLOOKUP($G407,Data!$G$3:$BA$2935,29,FALSE))</f>
        <v/>
      </c>
      <c r="AK407" s="4" t="str">
        <f>IF($H407=0,"",VLOOKUP($G407,Data!$G$3:$BA$2935,30,FALSE))</f>
        <v/>
      </c>
      <c r="AL407" s="4" t="str">
        <f>IF($H407=0,"",VLOOKUP($G407,Data!$G$3:$BA$2935,31,FALSE))</f>
        <v/>
      </c>
      <c r="AM407" s="4" t="str">
        <f>IF($H407=0,"",VLOOKUP($G407,Data!$G$3:$BA$2935,32,FALSE))</f>
        <v/>
      </c>
      <c r="AN407" s="4" t="str">
        <f>IF($H407=0,"",VLOOKUP($G407,Data!$G$3:$BA$2935,33,FALSE))</f>
        <v/>
      </c>
      <c r="AO407" s="4" t="str">
        <f>IF($H407=0,"",VLOOKUP($G407,Data!$G$3:$BA$2935,34,FALSE))</f>
        <v/>
      </c>
      <c r="AP407" s="4" t="str">
        <f>IF($H407=0,"",VLOOKUP($G407,Data!$G$3:$BA$2935,35,FALSE))</f>
        <v/>
      </c>
      <c r="AQ407" s="4" t="str">
        <f>IF($H407=0,"",VLOOKUP($G407,Data!$G$3:$BA$2935,36,FALSE))</f>
        <v/>
      </c>
      <c r="AR407" s="4" t="str">
        <f>IF($H407=0,"",VLOOKUP($G407,Data!$G$3:$BA$2935,37,FALSE))</f>
        <v/>
      </c>
      <c r="AS407" s="4" t="str">
        <f>IF($H407=0,"",VLOOKUP($G407,Data!$G$3:$BA$2935,38,FALSE))</f>
        <v/>
      </c>
      <c r="AT407" s="4" t="str">
        <f>IF($H407=0,"",VLOOKUP($G407,Data!$G$3:$BA$2935,39,FALSE))</f>
        <v/>
      </c>
    </row>
    <row r="408" spans="1:46" x14ac:dyDescent="0.25">
      <c r="A408" s="4">
        <f>PSSE!A410</f>
        <v>970054</v>
      </c>
      <c r="B408" s="4" t="str">
        <f>PSSE!B410</f>
        <v>TDTNNAM1_H4</v>
      </c>
      <c r="C408" s="4">
        <f>PSSE!D410</f>
        <v>15.8</v>
      </c>
      <c r="D408" s="4">
        <f>PSSE!E410</f>
        <v>300</v>
      </c>
      <c r="E408" s="4" t="str">
        <f>PSSE!F410</f>
        <v>TD</v>
      </c>
      <c r="F408" s="4">
        <f>PSSE!G410</f>
        <v>1</v>
      </c>
      <c r="G408" s="4" t="str">
        <f t="shared" si="6"/>
        <v>PSS15.8300TD1</v>
      </c>
      <c r="H408" s="4">
        <f>COUNTIF(Data!$G$3:$BA$2935,PSS!$G408)</f>
        <v>1</v>
      </c>
      <c r="I408" s="4" t="str">
        <f>IF($H408=0,"",VLOOKUP($G408,Data!$G$3:$BA$2935,2,FALSE))</f>
        <v>'PSS2A'</v>
      </c>
      <c r="J408" s="4">
        <f>PSSE!C410</f>
        <v>1</v>
      </c>
      <c r="K408" s="4">
        <f>IF($H408=0,"",VLOOKUP($G408,Data!$G$3:$BA$2935,4,FALSE))</f>
        <v>1</v>
      </c>
      <c r="L408" s="4">
        <f>IF($H408=0,"",VLOOKUP($G408,Data!$G$3:$BA$2935,5,FALSE))</f>
        <v>0</v>
      </c>
      <c r="M408" s="4">
        <f>IF($H408=0,"",VLOOKUP($G408,Data!$G$3:$BA$2935,6,FALSE))</f>
        <v>3</v>
      </c>
      <c r="N408" s="4">
        <f>IF($H408=0,"",VLOOKUP($G408,Data!$G$3:$BA$2935,7,FALSE))</f>
        <v>0</v>
      </c>
      <c r="O408" s="4">
        <f>IF($H408=0,"",VLOOKUP($G408,Data!$G$3:$BA$2935,8,FALSE))</f>
        <v>5</v>
      </c>
      <c r="P408" s="4">
        <f>IF($H408=0,"",VLOOKUP($G408,Data!$G$3:$BA$2935,9,FALSE))</f>
        <v>1</v>
      </c>
      <c r="Q408" s="4">
        <f>IF($H408=0,"",VLOOKUP($G408,Data!$G$3:$BA$2935,10,FALSE))</f>
        <v>2.5</v>
      </c>
      <c r="R408" s="4">
        <f>IF($H408=0,"",VLOOKUP($G408,Data!$G$3:$BA$2935,11,FALSE))</f>
        <v>2.5</v>
      </c>
      <c r="S408" s="4">
        <f>IF($H408=0,"",VLOOKUP($G408,Data!$G$3:$BA$2935,12,FALSE))</f>
        <v>0</v>
      </c>
      <c r="T408" s="4">
        <f>IF($H408=0,"",VLOOKUP($G408,Data!$G$3:$BA$2935,13,FALSE))</f>
        <v>2.5</v>
      </c>
      <c r="U408" s="4">
        <f>IF($H408=0,"",VLOOKUP($G408,Data!$G$3:$BA$2935,14,FALSE))</f>
        <v>0</v>
      </c>
      <c r="V408" s="4">
        <f>IF($H408=0,"",VLOOKUP($G408,Data!$G$3:$BA$2935,15,FALSE))</f>
        <v>2.5</v>
      </c>
      <c r="W408" s="4">
        <f>IF($H408=0,"",VLOOKUP($G408,Data!$G$3:$BA$2935,16,FALSE))</f>
        <v>0.39</v>
      </c>
      <c r="X408" s="4">
        <f>IF($H408=0,"",VLOOKUP($G408,Data!$G$3:$BA$2935,17,FALSE))</f>
        <v>1</v>
      </c>
      <c r="Y408" s="4">
        <f>IF($H408=0,"",VLOOKUP($G408,Data!$G$3:$BA$2935,18,FALSE))</f>
        <v>0</v>
      </c>
      <c r="Z408" s="4">
        <f>IF($H408=0,"",VLOOKUP($G408,Data!$G$3:$BA$2935,19,FALSE))</f>
        <v>0.1</v>
      </c>
      <c r="AA408" s="4">
        <f>IF($H408=0,"",VLOOKUP($G408,Data!$G$3:$BA$2935,20,FALSE))</f>
        <v>6.5</v>
      </c>
      <c r="AB408" s="4">
        <f>IF($H408=0,"",VLOOKUP($G408,Data!$G$3:$BA$2935,21,FALSE))</f>
        <v>0.44</v>
      </c>
      <c r="AC408" s="4">
        <f>IF($H408=0,"",VLOOKUP($G408,Data!$G$3:$BA$2935,22,FALSE))</f>
        <v>0.08</v>
      </c>
      <c r="AD408" s="4">
        <f>IF($H408=0,"",VLOOKUP($G408,Data!$G$3:$BA$2935,23,FALSE))</f>
        <v>0.2</v>
      </c>
      <c r="AE408" s="4">
        <f>IF($H408=0,"",VLOOKUP($G408,Data!$G$3:$BA$2935,24,FALSE))</f>
        <v>0.98</v>
      </c>
      <c r="AF408" s="4">
        <f>IF($H408=0,"",VLOOKUP($G408,Data!$G$3:$BA$2935,25,FALSE))</f>
        <v>0.1</v>
      </c>
      <c r="AG408" s="4">
        <f>IF($H408=0,"",VLOOKUP($G408,Data!$G$3:$BA$2935,26,FALSE))</f>
        <v>-0.1</v>
      </c>
      <c r="AH408" s="4" t="str">
        <f>IF($H408=0,"",VLOOKUP($G408,Data!$G$3:$BA$2935,27,FALSE))</f>
        <v>/</v>
      </c>
      <c r="AI408" s="4" t="str">
        <f>IF($H408=0,"",VLOOKUP($G408,Data!$G$3:$BA$2935,28,FALSE))</f>
        <v>/</v>
      </c>
      <c r="AJ408" s="4" t="str">
        <f>IF($H408=0,"",VLOOKUP($G408,Data!$G$3:$BA$2935,29,FALSE))</f>
        <v/>
      </c>
      <c r="AK408" s="4" t="str">
        <f>IF($H408=0,"",VLOOKUP($G408,Data!$G$3:$BA$2935,30,FALSE))</f>
        <v/>
      </c>
      <c r="AL408" s="4" t="str">
        <f>IF($H408=0,"",VLOOKUP($G408,Data!$G$3:$BA$2935,31,FALSE))</f>
        <v/>
      </c>
      <c r="AM408" s="4" t="str">
        <f>IF($H408=0,"",VLOOKUP($G408,Data!$G$3:$BA$2935,32,FALSE))</f>
        <v/>
      </c>
      <c r="AN408" s="4" t="str">
        <f>IF($H408=0,"",VLOOKUP($G408,Data!$G$3:$BA$2935,33,FALSE))</f>
        <v/>
      </c>
      <c r="AO408" s="4" t="str">
        <f>IF($H408=0,"",VLOOKUP($G408,Data!$G$3:$BA$2935,34,FALSE))</f>
        <v/>
      </c>
      <c r="AP408" s="4" t="str">
        <f>IF($H408=0,"",VLOOKUP($G408,Data!$G$3:$BA$2935,35,FALSE))</f>
        <v/>
      </c>
      <c r="AQ408" s="4" t="str">
        <f>IF($H408=0,"",VLOOKUP($G408,Data!$G$3:$BA$2935,36,FALSE))</f>
        <v/>
      </c>
      <c r="AR408" s="4" t="str">
        <f>IF($H408=0,"",VLOOKUP($G408,Data!$G$3:$BA$2935,37,FALSE))</f>
        <v/>
      </c>
      <c r="AS408" s="4" t="str">
        <f>IF($H408=0,"",VLOOKUP($G408,Data!$G$3:$BA$2935,38,FALSE))</f>
        <v/>
      </c>
      <c r="AT408" s="4" t="str">
        <f>IF($H408=0,"",VLOOKUP($G408,Data!$G$3:$BA$2935,39,FALSE))</f>
        <v/>
      </c>
    </row>
    <row r="409" spans="1:46" x14ac:dyDescent="0.25">
      <c r="A409" s="4">
        <f>PSSE!A411</f>
        <v>970071</v>
      </c>
      <c r="B409" s="4" t="str">
        <f>PSSE!B411</f>
        <v>TDTNNAM3_H1</v>
      </c>
      <c r="C409" s="4">
        <f>PSSE!D411</f>
        <v>15.8</v>
      </c>
      <c r="D409" s="4">
        <f>PSSE!E411</f>
        <v>300</v>
      </c>
      <c r="E409" s="4" t="str">
        <f>PSSE!F411</f>
        <v>TD</v>
      </c>
      <c r="F409" s="4">
        <f>PSSE!G411</f>
        <v>1</v>
      </c>
      <c r="G409" s="4" t="str">
        <f t="shared" si="6"/>
        <v>PSS15.8300TD1</v>
      </c>
      <c r="H409" s="4">
        <f>COUNTIF(Data!$G$3:$BA$2935,PSS!$G409)</f>
        <v>1</v>
      </c>
      <c r="I409" s="4" t="str">
        <f>IF($H409=0,"",VLOOKUP($G409,Data!$G$3:$BA$2935,2,FALSE))</f>
        <v>'PSS2A'</v>
      </c>
      <c r="J409" s="4">
        <f>PSSE!C411</f>
        <v>1</v>
      </c>
      <c r="K409" s="4">
        <f>IF($H409=0,"",VLOOKUP($G409,Data!$G$3:$BA$2935,4,FALSE))</f>
        <v>1</v>
      </c>
      <c r="L409" s="4">
        <f>IF($H409=0,"",VLOOKUP($G409,Data!$G$3:$BA$2935,5,FALSE))</f>
        <v>0</v>
      </c>
      <c r="M409" s="4">
        <f>IF($H409=0,"",VLOOKUP($G409,Data!$G$3:$BA$2935,6,FALSE))</f>
        <v>3</v>
      </c>
      <c r="N409" s="4">
        <f>IF($H409=0,"",VLOOKUP($G409,Data!$G$3:$BA$2935,7,FALSE))</f>
        <v>0</v>
      </c>
      <c r="O409" s="4">
        <f>IF($H409=0,"",VLOOKUP($G409,Data!$G$3:$BA$2935,8,FALSE))</f>
        <v>5</v>
      </c>
      <c r="P409" s="4">
        <f>IF($H409=0,"",VLOOKUP($G409,Data!$G$3:$BA$2935,9,FALSE))</f>
        <v>1</v>
      </c>
      <c r="Q409" s="4">
        <f>IF($H409=0,"",VLOOKUP($G409,Data!$G$3:$BA$2935,10,FALSE))</f>
        <v>2.5</v>
      </c>
      <c r="R409" s="4">
        <f>IF($H409=0,"",VLOOKUP($G409,Data!$G$3:$BA$2935,11,FALSE))</f>
        <v>2.5</v>
      </c>
      <c r="S409" s="4">
        <f>IF($H409=0,"",VLOOKUP($G409,Data!$G$3:$BA$2935,12,FALSE))</f>
        <v>0</v>
      </c>
      <c r="T409" s="4">
        <f>IF($H409=0,"",VLOOKUP($G409,Data!$G$3:$BA$2935,13,FALSE))</f>
        <v>2.5</v>
      </c>
      <c r="U409" s="4">
        <f>IF($H409=0,"",VLOOKUP($G409,Data!$G$3:$BA$2935,14,FALSE))</f>
        <v>0</v>
      </c>
      <c r="V409" s="4">
        <f>IF($H409=0,"",VLOOKUP($G409,Data!$G$3:$BA$2935,15,FALSE))</f>
        <v>2.5</v>
      </c>
      <c r="W409" s="4">
        <f>IF($H409=0,"",VLOOKUP($G409,Data!$G$3:$BA$2935,16,FALSE))</f>
        <v>0.39</v>
      </c>
      <c r="X409" s="4">
        <f>IF($H409=0,"",VLOOKUP($G409,Data!$G$3:$BA$2935,17,FALSE))</f>
        <v>1</v>
      </c>
      <c r="Y409" s="4">
        <f>IF($H409=0,"",VLOOKUP($G409,Data!$G$3:$BA$2935,18,FALSE))</f>
        <v>0</v>
      </c>
      <c r="Z409" s="4">
        <f>IF($H409=0,"",VLOOKUP($G409,Data!$G$3:$BA$2935,19,FALSE))</f>
        <v>0.1</v>
      </c>
      <c r="AA409" s="4">
        <f>IF($H409=0,"",VLOOKUP($G409,Data!$G$3:$BA$2935,20,FALSE))</f>
        <v>6.5</v>
      </c>
      <c r="AB409" s="4">
        <f>IF($H409=0,"",VLOOKUP($G409,Data!$G$3:$BA$2935,21,FALSE))</f>
        <v>0.44</v>
      </c>
      <c r="AC409" s="4">
        <f>IF($H409=0,"",VLOOKUP($G409,Data!$G$3:$BA$2935,22,FALSE))</f>
        <v>0.08</v>
      </c>
      <c r="AD409" s="4">
        <f>IF($H409=0,"",VLOOKUP($G409,Data!$G$3:$BA$2935,23,FALSE))</f>
        <v>0.2</v>
      </c>
      <c r="AE409" s="4">
        <f>IF($H409=0,"",VLOOKUP($G409,Data!$G$3:$BA$2935,24,FALSE))</f>
        <v>0.98</v>
      </c>
      <c r="AF409" s="4">
        <f>IF($H409=0,"",VLOOKUP($G409,Data!$G$3:$BA$2935,25,FALSE))</f>
        <v>0.1</v>
      </c>
      <c r="AG409" s="4">
        <f>IF($H409=0,"",VLOOKUP($G409,Data!$G$3:$BA$2935,26,FALSE))</f>
        <v>-0.1</v>
      </c>
      <c r="AH409" s="4" t="str">
        <f>IF($H409=0,"",VLOOKUP($G409,Data!$G$3:$BA$2935,27,FALSE))</f>
        <v>/</v>
      </c>
      <c r="AI409" s="4" t="str">
        <f>IF($H409=0,"",VLOOKUP($G409,Data!$G$3:$BA$2935,28,FALSE))</f>
        <v>/</v>
      </c>
      <c r="AJ409" s="4" t="str">
        <f>IF($H409=0,"",VLOOKUP($G409,Data!$G$3:$BA$2935,29,FALSE))</f>
        <v/>
      </c>
      <c r="AK409" s="4" t="str">
        <f>IF($H409=0,"",VLOOKUP($G409,Data!$G$3:$BA$2935,30,FALSE))</f>
        <v/>
      </c>
      <c r="AL409" s="4" t="str">
        <f>IF($H409=0,"",VLOOKUP($G409,Data!$G$3:$BA$2935,31,FALSE))</f>
        <v/>
      </c>
      <c r="AM409" s="4" t="str">
        <f>IF($H409=0,"",VLOOKUP($G409,Data!$G$3:$BA$2935,32,FALSE))</f>
        <v/>
      </c>
      <c r="AN409" s="4" t="str">
        <f>IF($H409=0,"",VLOOKUP($G409,Data!$G$3:$BA$2935,33,FALSE))</f>
        <v/>
      </c>
      <c r="AO409" s="4" t="str">
        <f>IF($H409=0,"",VLOOKUP($G409,Data!$G$3:$BA$2935,34,FALSE))</f>
        <v/>
      </c>
      <c r="AP409" s="4" t="str">
        <f>IF($H409=0,"",VLOOKUP($G409,Data!$G$3:$BA$2935,35,FALSE))</f>
        <v/>
      </c>
      <c r="AQ409" s="4" t="str">
        <f>IF($H409=0,"",VLOOKUP($G409,Data!$G$3:$BA$2935,36,FALSE))</f>
        <v/>
      </c>
      <c r="AR409" s="4" t="str">
        <f>IF($H409=0,"",VLOOKUP($G409,Data!$G$3:$BA$2935,37,FALSE))</f>
        <v/>
      </c>
      <c r="AS409" s="4" t="str">
        <f>IF($H409=0,"",VLOOKUP($G409,Data!$G$3:$BA$2935,38,FALSE))</f>
        <v/>
      </c>
      <c r="AT409" s="4" t="str">
        <f>IF($H409=0,"",VLOOKUP($G409,Data!$G$3:$BA$2935,39,FALSE))</f>
        <v/>
      </c>
    </row>
    <row r="410" spans="1:46" x14ac:dyDescent="0.25">
      <c r="A410" s="4">
        <f>PSSE!A412</f>
        <v>970072</v>
      </c>
      <c r="B410" s="4" t="str">
        <f>PSSE!B412</f>
        <v>TDTNNAM3_H2</v>
      </c>
      <c r="C410" s="4">
        <f>PSSE!D412</f>
        <v>15.8</v>
      </c>
      <c r="D410" s="4">
        <f>PSSE!E412</f>
        <v>300</v>
      </c>
      <c r="E410" s="4" t="str">
        <f>PSSE!F412</f>
        <v>TD</v>
      </c>
      <c r="F410" s="4">
        <f>PSSE!G412</f>
        <v>1</v>
      </c>
      <c r="G410" s="4" t="str">
        <f t="shared" si="6"/>
        <v>PSS15.8300TD1</v>
      </c>
      <c r="H410" s="4">
        <f>COUNTIF(Data!$G$3:$BA$2935,PSS!$G410)</f>
        <v>1</v>
      </c>
      <c r="I410" s="4" t="str">
        <f>IF($H410=0,"",VLOOKUP($G410,Data!$G$3:$BA$2935,2,FALSE))</f>
        <v>'PSS2A'</v>
      </c>
      <c r="J410" s="4">
        <f>PSSE!C412</f>
        <v>1</v>
      </c>
      <c r="K410" s="4">
        <f>IF($H410=0,"",VLOOKUP($G410,Data!$G$3:$BA$2935,4,FALSE))</f>
        <v>1</v>
      </c>
      <c r="L410" s="4">
        <f>IF($H410=0,"",VLOOKUP($G410,Data!$G$3:$BA$2935,5,FALSE))</f>
        <v>0</v>
      </c>
      <c r="M410" s="4">
        <f>IF($H410=0,"",VLOOKUP($G410,Data!$G$3:$BA$2935,6,FALSE))</f>
        <v>3</v>
      </c>
      <c r="N410" s="4">
        <f>IF($H410=0,"",VLOOKUP($G410,Data!$G$3:$BA$2935,7,FALSE))</f>
        <v>0</v>
      </c>
      <c r="O410" s="4">
        <f>IF($H410=0,"",VLOOKUP($G410,Data!$G$3:$BA$2935,8,FALSE))</f>
        <v>5</v>
      </c>
      <c r="P410" s="4">
        <f>IF($H410=0,"",VLOOKUP($G410,Data!$G$3:$BA$2935,9,FALSE))</f>
        <v>1</v>
      </c>
      <c r="Q410" s="4">
        <f>IF($H410=0,"",VLOOKUP($G410,Data!$G$3:$BA$2935,10,FALSE))</f>
        <v>2.5</v>
      </c>
      <c r="R410" s="4">
        <f>IF($H410=0,"",VLOOKUP($G410,Data!$G$3:$BA$2935,11,FALSE))</f>
        <v>2.5</v>
      </c>
      <c r="S410" s="4">
        <f>IF($H410=0,"",VLOOKUP($G410,Data!$G$3:$BA$2935,12,FALSE))</f>
        <v>0</v>
      </c>
      <c r="T410" s="4">
        <f>IF($H410=0,"",VLOOKUP($G410,Data!$G$3:$BA$2935,13,FALSE))</f>
        <v>2.5</v>
      </c>
      <c r="U410" s="4">
        <f>IF($H410=0,"",VLOOKUP($G410,Data!$G$3:$BA$2935,14,FALSE))</f>
        <v>0</v>
      </c>
      <c r="V410" s="4">
        <f>IF($H410=0,"",VLOOKUP($G410,Data!$G$3:$BA$2935,15,FALSE))</f>
        <v>2.5</v>
      </c>
      <c r="W410" s="4">
        <f>IF($H410=0,"",VLOOKUP($G410,Data!$G$3:$BA$2935,16,FALSE))</f>
        <v>0.39</v>
      </c>
      <c r="X410" s="4">
        <f>IF($H410=0,"",VLOOKUP($G410,Data!$G$3:$BA$2935,17,FALSE))</f>
        <v>1</v>
      </c>
      <c r="Y410" s="4">
        <f>IF($H410=0,"",VLOOKUP($G410,Data!$G$3:$BA$2935,18,FALSE))</f>
        <v>0</v>
      </c>
      <c r="Z410" s="4">
        <f>IF($H410=0,"",VLOOKUP($G410,Data!$G$3:$BA$2935,19,FALSE))</f>
        <v>0.1</v>
      </c>
      <c r="AA410" s="4">
        <f>IF($H410=0,"",VLOOKUP($G410,Data!$G$3:$BA$2935,20,FALSE))</f>
        <v>6.5</v>
      </c>
      <c r="AB410" s="4">
        <f>IF($H410=0,"",VLOOKUP($G410,Data!$G$3:$BA$2935,21,FALSE))</f>
        <v>0.44</v>
      </c>
      <c r="AC410" s="4">
        <f>IF($H410=0,"",VLOOKUP($G410,Data!$G$3:$BA$2935,22,FALSE))</f>
        <v>0.08</v>
      </c>
      <c r="AD410" s="4">
        <f>IF($H410=0,"",VLOOKUP($G410,Data!$G$3:$BA$2935,23,FALSE))</f>
        <v>0.2</v>
      </c>
      <c r="AE410" s="4">
        <f>IF($H410=0,"",VLOOKUP($G410,Data!$G$3:$BA$2935,24,FALSE))</f>
        <v>0.98</v>
      </c>
      <c r="AF410" s="4">
        <f>IF($H410=0,"",VLOOKUP($G410,Data!$G$3:$BA$2935,25,FALSE))</f>
        <v>0.1</v>
      </c>
      <c r="AG410" s="4">
        <f>IF($H410=0,"",VLOOKUP($G410,Data!$G$3:$BA$2935,26,FALSE))</f>
        <v>-0.1</v>
      </c>
      <c r="AH410" s="4" t="str">
        <f>IF($H410=0,"",VLOOKUP($G410,Data!$G$3:$BA$2935,27,FALSE))</f>
        <v>/</v>
      </c>
      <c r="AI410" s="4" t="str">
        <f>IF($H410=0,"",VLOOKUP($G410,Data!$G$3:$BA$2935,28,FALSE))</f>
        <v>/</v>
      </c>
      <c r="AJ410" s="4" t="str">
        <f>IF($H410=0,"",VLOOKUP($G410,Data!$G$3:$BA$2935,29,FALSE))</f>
        <v/>
      </c>
      <c r="AK410" s="4" t="str">
        <f>IF($H410=0,"",VLOOKUP($G410,Data!$G$3:$BA$2935,30,FALSE))</f>
        <v/>
      </c>
      <c r="AL410" s="4" t="str">
        <f>IF($H410=0,"",VLOOKUP($G410,Data!$G$3:$BA$2935,31,FALSE))</f>
        <v/>
      </c>
      <c r="AM410" s="4" t="str">
        <f>IF($H410=0,"",VLOOKUP($G410,Data!$G$3:$BA$2935,32,FALSE))</f>
        <v/>
      </c>
      <c r="AN410" s="4" t="str">
        <f>IF($H410=0,"",VLOOKUP($G410,Data!$G$3:$BA$2935,33,FALSE))</f>
        <v/>
      </c>
      <c r="AO410" s="4" t="str">
        <f>IF($H410=0,"",VLOOKUP($G410,Data!$G$3:$BA$2935,34,FALSE))</f>
        <v/>
      </c>
      <c r="AP410" s="4" t="str">
        <f>IF($H410=0,"",VLOOKUP($G410,Data!$G$3:$BA$2935,35,FALSE))</f>
        <v/>
      </c>
      <c r="AQ410" s="4" t="str">
        <f>IF($H410=0,"",VLOOKUP($G410,Data!$G$3:$BA$2935,36,FALSE))</f>
        <v/>
      </c>
      <c r="AR410" s="4" t="str">
        <f>IF($H410=0,"",VLOOKUP($G410,Data!$G$3:$BA$2935,37,FALSE))</f>
        <v/>
      </c>
      <c r="AS410" s="4" t="str">
        <f>IF($H410=0,"",VLOOKUP($G410,Data!$G$3:$BA$2935,38,FALSE))</f>
        <v/>
      </c>
      <c r="AT410" s="4" t="str">
        <f>IF($H410=0,"",VLOOKUP($G410,Data!$G$3:$BA$2935,39,FALSE))</f>
        <v/>
      </c>
    </row>
    <row r="411" spans="1:46" x14ac:dyDescent="0.25">
      <c r="A411" s="4">
        <f>PSSE!A413</f>
        <v>970073</v>
      </c>
      <c r="B411" s="4" t="str">
        <f>PSSE!B413</f>
        <v>TDTNNAM4_H1</v>
      </c>
      <c r="C411" s="4">
        <f>PSSE!D413</f>
        <v>15.8</v>
      </c>
      <c r="D411" s="4">
        <f>PSSE!E413</f>
        <v>300</v>
      </c>
      <c r="E411" s="4" t="str">
        <f>PSSE!F413</f>
        <v>TD</v>
      </c>
      <c r="F411" s="4">
        <f>PSSE!G413</f>
        <v>1</v>
      </c>
      <c r="G411" s="4" t="str">
        <f t="shared" si="6"/>
        <v>PSS15.8300TD1</v>
      </c>
      <c r="H411" s="4">
        <f>COUNTIF(Data!$G$3:$BA$2935,PSS!$G411)</f>
        <v>1</v>
      </c>
      <c r="I411" s="4" t="str">
        <f>IF($H411=0,"",VLOOKUP($G411,Data!$G$3:$BA$2935,2,FALSE))</f>
        <v>'PSS2A'</v>
      </c>
      <c r="J411" s="4">
        <f>PSSE!C413</f>
        <v>1</v>
      </c>
      <c r="K411" s="4">
        <f>IF($H411=0,"",VLOOKUP($G411,Data!$G$3:$BA$2935,4,FALSE))</f>
        <v>1</v>
      </c>
      <c r="L411" s="4">
        <f>IF($H411=0,"",VLOOKUP($G411,Data!$G$3:$BA$2935,5,FALSE))</f>
        <v>0</v>
      </c>
      <c r="M411" s="4">
        <f>IF($H411=0,"",VLOOKUP($G411,Data!$G$3:$BA$2935,6,FALSE))</f>
        <v>3</v>
      </c>
      <c r="N411" s="4">
        <f>IF($H411=0,"",VLOOKUP($G411,Data!$G$3:$BA$2935,7,FALSE))</f>
        <v>0</v>
      </c>
      <c r="O411" s="4">
        <f>IF($H411=0,"",VLOOKUP($G411,Data!$G$3:$BA$2935,8,FALSE))</f>
        <v>5</v>
      </c>
      <c r="P411" s="4">
        <f>IF($H411=0,"",VLOOKUP($G411,Data!$G$3:$BA$2935,9,FALSE))</f>
        <v>1</v>
      </c>
      <c r="Q411" s="4">
        <f>IF($H411=0,"",VLOOKUP($G411,Data!$G$3:$BA$2935,10,FALSE))</f>
        <v>2.5</v>
      </c>
      <c r="R411" s="4">
        <f>IF($H411=0,"",VLOOKUP($G411,Data!$G$3:$BA$2935,11,FALSE))</f>
        <v>2.5</v>
      </c>
      <c r="S411" s="4">
        <f>IF($H411=0,"",VLOOKUP($G411,Data!$G$3:$BA$2935,12,FALSE))</f>
        <v>0</v>
      </c>
      <c r="T411" s="4">
        <f>IF($H411=0,"",VLOOKUP($G411,Data!$G$3:$BA$2935,13,FALSE))</f>
        <v>2.5</v>
      </c>
      <c r="U411" s="4">
        <f>IF($H411=0,"",VLOOKUP($G411,Data!$G$3:$BA$2935,14,FALSE))</f>
        <v>0</v>
      </c>
      <c r="V411" s="4">
        <f>IF($H411=0,"",VLOOKUP($G411,Data!$G$3:$BA$2935,15,FALSE))</f>
        <v>2.5</v>
      </c>
      <c r="W411" s="4">
        <f>IF($H411=0,"",VLOOKUP($G411,Data!$G$3:$BA$2935,16,FALSE))</f>
        <v>0.39</v>
      </c>
      <c r="X411" s="4">
        <f>IF($H411=0,"",VLOOKUP($G411,Data!$G$3:$BA$2935,17,FALSE))</f>
        <v>1</v>
      </c>
      <c r="Y411" s="4">
        <f>IF($H411=0,"",VLOOKUP($G411,Data!$G$3:$BA$2935,18,FALSE))</f>
        <v>0</v>
      </c>
      <c r="Z411" s="4">
        <f>IF($H411=0,"",VLOOKUP($G411,Data!$G$3:$BA$2935,19,FALSE))</f>
        <v>0.1</v>
      </c>
      <c r="AA411" s="4">
        <f>IF($H411=0,"",VLOOKUP($G411,Data!$G$3:$BA$2935,20,FALSE))</f>
        <v>6.5</v>
      </c>
      <c r="AB411" s="4">
        <f>IF($H411=0,"",VLOOKUP($G411,Data!$G$3:$BA$2935,21,FALSE))</f>
        <v>0.44</v>
      </c>
      <c r="AC411" s="4">
        <f>IF($H411=0,"",VLOOKUP($G411,Data!$G$3:$BA$2935,22,FALSE))</f>
        <v>0.08</v>
      </c>
      <c r="AD411" s="4">
        <f>IF($H411=0,"",VLOOKUP($G411,Data!$G$3:$BA$2935,23,FALSE))</f>
        <v>0.2</v>
      </c>
      <c r="AE411" s="4">
        <f>IF($H411=0,"",VLOOKUP($G411,Data!$G$3:$BA$2935,24,FALSE))</f>
        <v>0.98</v>
      </c>
      <c r="AF411" s="4">
        <f>IF($H411=0,"",VLOOKUP($G411,Data!$G$3:$BA$2935,25,FALSE))</f>
        <v>0.1</v>
      </c>
      <c r="AG411" s="4">
        <f>IF($H411=0,"",VLOOKUP($G411,Data!$G$3:$BA$2935,26,FALSE))</f>
        <v>-0.1</v>
      </c>
      <c r="AH411" s="4" t="str">
        <f>IF($H411=0,"",VLOOKUP($G411,Data!$G$3:$BA$2935,27,FALSE))</f>
        <v>/</v>
      </c>
      <c r="AI411" s="4" t="str">
        <f>IF($H411=0,"",VLOOKUP($G411,Data!$G$3:$BA$2935,28,FALSE))</f>
        <v>/</v>
      </c>
      <c r="AJ411" s="4" t="str">
        <f>IF($H411=0,"",VLOOKUP($G411,Data!$G$3:$BA$2935,29,FALSE))</f>
        <v/>
      </c>
      <c r="AK411" s="4" t="str">
        <f>IF($H411=0,"",VLOOKUP($G411,Data!$G$3:$BA$2935,30,FALSE))</f>
        <v/>
      </c>
      <c r="AL411" s="4" t="str">
        <f>IF($H411=0,"",VLOOKUP($G411,Data!$G$3:$BA$2935,31,FALSE))</f>
        <v/>
      </c>
      <c r="AM411" s="4" t="str">
        <f>IF($H411=0,"",VLOOKUP($G411,Data!$G$3:$BA$2935,32,FALSE))</f>
        <v/>
      </c>
      <c r="AN411" s="4" t="str">
        <f>IF($H411=0,"",VLOOKUP($G411,Data!$G$3:$BA$2935,33,FALSE))</f>
        <v/>
      </c>
      <c r="AO411" s="4" t="str">
        <f>IF($H411=0,"",VLOOKUP($G411,Data!$G$3:$BA$2935,34,FALSE))</f>
        <v/>
      </c>
      <c r="AP411" s="4" t="str">
        <f>IF($H411=0,"",VLOOKUP($G411,Data!$G$3:$BA$2935,35,FALSE))</f>
        <v/>
      </c>
      <c r="AQ411" s="4" t="str">
        <f>IF($H411=0,"",VLOOKUP($G411,Data!$G$3:$BA$2935,36,FALSE))</f>
        <v/>
      </c>
      <c r="AR411" s="4" t="str">
        <f>IF($H411=0,"",VLOOKUP($G411,Data!$G$3:$BA$2935,37,FALSE))</f>
        <v/>
      </c>
      <c r="AS411" s="4" t="str">
        <f>IF($H411=0,"",VLOOKUP($G411,Data!$G$3:$BA$2935,38,FALSE))</f>
        <v/>
      </c>
      <c r="AT411" s="4" t="str">
        <f>IF($H411=0,"",VLOOKUP($G411,Data!$G$3:$BA$2935,39,FALSE))</f>
        <v/>
      </c>
    </row>
    <row r="412" spans="1:46" x14ac:dyDescent="0.25">
      <c r="A412" s="4">
        <f>PSSE!A414</f>
        <v>970074</v>
      </c>
      <c r="B412" s="4" t="str">
        <f>PSSE!B414</f>
        <v>TDTNNAM4_H2</v>
      </c>
      <c r="C412" s="4">
        <f>PSSE!D414</f>
        <v>15.8</v>
      </c>
      <c r="D412" s="4">
        <f>PSSE!E414</f>
        <v>300</v>
      </c>
      <c r="E412" s="4" t="str">
        <f>PSSE!F414</f>
        <v>TD</v>
      </c>
      <c r="F412" s="4">
        <f>PSSE!G414</f>
        <v>1</v>
      </c>
      <c r="G412" s="4" t="str">
        <f t="shared" si="6"/>
        <v>PSS15.8300TD1</v>
      </c>
      <c r="H412" s="4">
        <f>COUNTIF(Data!$G$3:$BA$2935,PSS!$G412)</f>
        <v>1</v>
      </c>
      <c r="I412" s="4" t="str">
        <f>IF($H412=0,"",VLOOKUP($G412,Data!$G$3:$BA$2935,2,FALSE))</f>
        <v>'PSS2A'</v>
      </c>
      <c r="J412" s="4">
        <f>PSSE!C414</f>
        <v>1</v>
      </c>
      <c r="K412" s="4">
        <f>IF($H412=0,"",VLOOKUP($G412,Data!$G$3:$BA$2935,4,FALSE))</f>
        <v>1</v>
      </c>
      <c r="L412" s="4">
        <f>IF($H412=0,"",VLOOKUP($G412,Data!$G$3:$BA$2935,5,FALSE))</f>
        <v>0</v>
      </c>
      <c r="M412" s="4">
        <f>IF($H412=0,"",VLOOKUP($G412,Data!$G$3:$BA$2935,6,FALSE))</f>
        <v>3</v>
      </c>
      <c r="N412" s="4">
        <f>IF($H412=0,"",VLOOKUP($G412,Data!$G$3:$BA$2935,7,FALSE))</f>
        <v>0</v>
      </c>
      <c r="O412" s="4">
        <f>IF($H412=0,"",VLOOKUP($G412,Data!$G$3:$BA$2935,8,FALSE))</f>
        <v>5</v>
      </c>
      <c r="P412" s="4">
        <f>IF($H412=0,"",VLOOKUP($G412,Data!$G$3:$BA$2935,9,FALSE))</f>
        <v>1</v>
      </c>
      <c r="Q412" s="4">
        <f>IF($H412=0,"",VLOOKUP($G412,Data!$G$3:$BA$2935,10,FALSE))</f>
        <v>2.5</v>
      </c>
      <c r="R412" s="4">
        <f>IF($H412=0,"",VLOOKUP($G412,Data!$G$3:$BA$2935,11,FALSE))</f>
        <v>2.5</v>
      </c>
      <c r="S412" s="4">
        <f>IF($H412=0,"",VLOOKUP($G412,Data!$G$3:$BA$2935,12,FALSE))</f>
        <v>0</v>
      </c>
      <c r="T412" s="4">
        <f>IF($H412=0,"",VLOOKUP($G412,Data!$G$3:$BA$2935,13,FALSE))</f>
        <v>2.5</v>
      </c>
      <c r="U412" s="4">
        <f>IF($H412=0,"",VLOOKUP($G412,Data!$G$3:$BA$2935,14,FALSE))</f>
        <v>0</v>
      </c>
      <c r="V412" s="4">
        <f>IF($H412=0,"",VLOOKUP($G412,Data!$G$3:$BA$2935,15,FALSE))</f>
        <v>2.5</v>
      </c>
      <c r="W412" s="4">
        <f>IF($H412=0,"",VLOOKUP($G412,Data!$G$3:$BA$2935,16,FALSE))</f>
        <v>0.39</v>
      </c>
      <c r="X412" s="4">
        <f>IF($H412=0,"",VLOOKUP($G412,Data!$G$3:$BA$2935,17,FALSE))</f>
        <v>1</v>
      </c>
      <c r="Y412" s="4">
        <f>IF($H412=0,"",VLOOKUP($G412,Data!$G$3:$BA$2935,18,FALSE))</f>
        <v>0</v>
      </c>
      <c r="Z412" s="4">
        <f>IF($H412=0,"",VLOOKUP($G412,Data!$G$3:$BA$2935,19,FALSE))</f>
        <v>0.1</v>
      </c>
      <c r="AA412" s="4">
        <f>IF($H412=0,"",VLOOKUP($G412,Data!$G$3:$BA$2935,20,FALSE))</f>
        <v>6.5</v>
      </c>
      <c r="AB412" s="4">
        <f>IF($H412=0,"",VLOOKUP($G412,Data!$G$3:$BA$2935,21,FALSE))</f>
        <v>0.44</v>
      </c>
      <c r="AC412" s="4">
        <f>IF($H412=0,"",VLOOKUP($G412,Data!$G$3:$BA$2935,22,FALSE))</f>
        <v>0.08</v>
      </c>
      <c r="AD412" s="4">
        <f>IF($H412=0,"",VLOOKUP($G412,Data!$G$3:$BA$2935,23,FALSE))</f>
        <v>0.2</v>
      </c>
      <c r="AE412" s="4">
        <f>IF($H412=0,"",VLOOKUP($G412,Data!$G$3:$BA$2935,24,FALSE))</f>
        <v>0.98</v>
      </c>
      <c r="AF412" s="4">
        <f>IF($H412=0,"",VLOOKUP($G412,Data!$G$3:$BA$2935,25,FALSE))</f>
        <v>0.1</v>
      </c>
      <c r="AG412" s="4">
        <f>IF($H412=0,"",VLOOKUP($G412,Data!$G$3:$BA$2935,26,FALSE))</f>
        <v>-0.1</v>
      </c>
      <c r="AH412" s="4" t="str">
        <f>IF($H412=0,"",VLOOKUP($G412,Data!$G$3:$BA$2935,27,FALSE))</f>
        <v>/</v>
      </c>
      <c r="AI412" s="4" t="str">
        <f>IF($H412=0,"",VLOOKUP($G412,Data!$G$3:$BA$2935,28,FALSE))</f>
        <v>/</v>
      </c>
      <c r="AJ412" s="4" t="str">
        <f>IF($H412=0,"",VLOOKUP($G412,Data!$G$3:$BA$2935,29,FALSE))</f>
        <v/>
      </c>
      <c r="AK412" s="4" t="str">
        <f>IF($H412=0,"",VLOOKUP($G412,Data!$G$3:$BA$2935,30,FALSE))</f>
        <v/>
      </c>
      <c r="AL412" s="4" t="str">
        <f>IF($H412=0,"",VLOOKUP($G412,Data!$G$3:$BA$2935,31,FALSE))</f>
        <v/>
      </c>
      <c r="AM412" s="4" t="str">
        <f>IF($H412=0,"",VLOOKUP($G412,Data!$G$3:$BA$2935,32,FALSE))</f>
        <v/>
      </c>
      <c r="AN412" s="4" t="str">
        <f>IF($H412=0,"",VLOOKUP($G412,Data!$G$3:$BA$2935,33,FALSE))</f>
        <v/>
      </c>
      <c r="AO412" s="4" t="str">
        <f>IF($H412=0,"",VLOOKUP($G412,Data!$G$3:$BA$2935,34,FALSE))</f>
        <v/>
      </c>
      <c r="AP412" s="4" t="str">
        <f>IF($H412=0,"",VLOOKUP($G412,Data!$G$3:$BA$2935,35,FALSE))</f>
        <v/>
      </c>
      <c r="AQ412" s="4" t="str">
        <f>IF($H412=0,"",VLOOKUP($G412,Data!$G$3:$BA$2935,36,FALSE))</f>
        <v/>
      </c>
      <c r="AR412" s="4" t="str">
        <f>IF($H412=0,"",VLOOKUP($G412,Data!$G$3:$BA$2935,37,FALSE))</f>
        <v/>
      </c>
      <c r="AS412" s="4" t="str">
        <f>IF($H412=0,"",VLOOKUP($G412,Data!$G$3:$BA$2935,38,FALSE))</f>
        <v/>
      </c>
      <c r="AT412" s="4" t="str">
        <f>IF($H412=0,"",VLOOKUP($G412,Data!$G$3:$BA$2935,39,FALSE))</f>
        <v/>
      </c>
    </row>
    <row r="413" spans="1:46" x14ac:dyDescent="0.25">
      <c r="A413" s="4">
        <f>PSSE!A415</f>
        <v>970091</v>
      </c>
      <c r="B413" s="4" t="str">
        <f>PSSE!B415</f>
        <v>TDTNNAM5_H1</v>
      </c>
      <c r="C413" s="4">
        <f>PSSE!D415</f>
        <v>15.8</v>
      </c>
      <c r="D413" s="4">
        <f>PSSE!E415</f>
        <v>300</v>
      </c>
      <c r="E413" s="4" t="str">
        <f>PSSE!F415</f>
        <v>TD</v>
      </c>
      <c r="F413" s="4">
        <f>PSSE!G415</f>
        <v>1</v>
      </c>
      <c r="G413" s="4" t="str">
        <f t="shared" si="6"/>
        <v>PSS15.8300TD1</v>
      </c>
      <c r="H413" s="4">
        <f>COUNTIF(Data!$G$3:$BA$2935,PSS!$G413)</f>
        <v>1</v>
      </c>
      <c r="I413" s="4" t="str">
        <f>IF($H413=0,"",VLOOKUP($G413,Data!$G$3:$BA$2935,2,FALSE))</f>
        <v>'PSS2A'</v>
      </c>
      <c r="J413" s="4">
        <f>PSSE!C415</f>
        <v>1</v>
      </c>
      <c r="K413" s="4">
        <f>IF($H413=0,"",VLOOKUP($G413,Data!$G$3:$BA$2935,4,FALSE))</f>
        <v>1</v>
      </c>
      <c r="L413" s="4">
        <f>IF($H413=0,"",VLOOKUP($G413,Data!$G$3:$BA$2935,5,FALSE))</f>
        <v>0</v>
      </c>
      <c r="M413" s="4">
        <f>IF($H413=0,"",VLOOKUP($G413,Data!$G$3:$BA$2935,6,FALSE))</f>
        <v>3</v>
      </c>
      <c r="N413" s="4">
        <f>IF($H413=0,"",VLOOKUP($G413,Data!$G$3:$BA$2935,7,FALSE))</f>
        <v>0</v>
      </c>
      <c r="O413" s="4">
        <f>IF($H413=0,"",VLOOKUP($G413,Data!$G$3:$BA$2935,8,FALSE))</f>
        <v>5</v>
      </c>
      <c r="P413" s="4">
        <f>IF($H413=0,"",VLOOKUP($G413,Data!$G$3:$BA$2935,9,FALSE))</f>
        <v>1</v>
      </c>
      <c r="Q413" s="4">
        <f>IF($H413=0,"",VLOOKUP($G413,Data!$G$3:$BA$2935,10,FALSE))</f>
        <v>2.5</v>
      </c>
      <c r="R413" s="4">
        <f>IF($H413=0,"",VLOOKUP($G413,Data!$G$3:$BA$2935,11,FALSE))</f>
        <v>2.5</v>
      </c>
      <c r="S413" s="4">
        <f>IF($H413=0,"",VLOOKUP($G413,Data!$G$3:$BA$2935,12,FALSE))</f>
        <v>0</v>
      </c>
      <c r="T413" s="4">
        <f>IF($H413=0,"",VLOOKUP($G413,Data!$G$3:$BA$2935,13,FALSE))</f>
        <v>2.5</v>
      </c>
      <c r="U413" s="4">
        <f>IF($H413=0,"",VLOOKUP($G413,Data!$G$3:$BA$2935,14,FALSE))</f>
        <v>0</v>
      </c>
      <c r="V413" s="4">
        <f>IF($H413=0,"",VLOOKUP($G413,Data!$G$3:$BA$2935,15,FALSE))</f>
        <v>2.5</v>
      </c>
      <c r="W413" s="4">
        <f>IF($H413=0,"",VLOOKUP($G413,Data!$G$3:$BA$2935,16,FALSE))</f>
        <v>0.39</v>
      </c>
      <c r="X413" s="4">
        <f>IF($H413=0,"",VLOOKUP($G413,Data!$G$3:$BA$2935,17,FALSE))</f>
        <v>1</v>
      </c>
      <c r="Y413" s="4">
        <f>IF($H413=0,"",VLOOKUP($G413,Data!$G$3:$BA$2935,18,FALSE))</f>
        <v>0</v>
      </c>
      <c r="Z413" s="4">
        <f>IF($H413=0,"",VLOOKUP($G413,Data!$G$3:$BA$2935,19,FALSE))</f>
        <v>0.1</v>
      </c>
      <c r="AA413" s="4">
        <f>IF($H413=0,"",VLOOKUP($G413,Data!$G$3:$BA$2935,20,FALSE))</f>
        <v>6.5</v>
      </c>
      <c r="AB413" s="4">
        <f>IF($H413=0,"",VLOOKUP($G413,Data!$G$3:$BA$2935,21,FALSE))</f>
        <v>0.44</v>
      </c>
      <c r="AC413" s="4">
        <f>IF($H413=0,"",VLOOKUP($G413,Data!$G$3:$BA$2935,22,FALSE))</f>
        <v>0.08</v>
      </c>
      <c r="AD413" s="4">
        <f>IF($H413=0,"",VLOOKUP($G413,Data!$G$3:$BA$2935,23,FALSE))</f>
        <v>0.2</v>
      </c>
      <c r="AE413" s="4">
        <f>IF($H413=0,"",VLOOKUP($G413,Data!$G$3:$BA$2935,24,FALSE))</f>
        <v>0.98</v>
      </c>
      <c r="AF413" s="4">
        <f>IF($H413=0,"",VLOOKUP($G413,Data!$G$3:$BA$2935,25,FALSE))</f>
        <v>0.1</v>
      </c>
      <c r="AG413" s="4">
        <f>IF($H413=0,"",VLOOKUP($G413,Data!$G$3:$BA$2935,26,FALSE))</f>
        <v>-0.1</v>
      </c>
      <c r="AH413" s="4" t="str">
        <f>IF($H413=0,"",VLOOKUP($G413,Data!$G$3:$BA$2935,27,FALSE))</f>
        <v>/</v>
      </c>
      <c r="AI413" s="4" t="str">
        <f>IF($H413=0,"",VLOOKUP($G413,Data!$G$3:$BA$2935,28,FALSE))</f>
        <v>/</v>
      </c>
      <c r="AJ413" s="4" t="str">
        <f>IF($H413=0,"",VLOOKUP($G413,Data!$G$3:$BA$2935,29,FALSE))</f>
        <v/>
      </c>
      <c r="AK413" s="4" t="str">
        <f>IF($H413=0,"",VLOOKUP($G413,Data!$G$3:$BA$2935,30,FALSE))</f>
        <v/>
      </c>
      <c r="AL413" s="4" t="str">
        <f>IF($H413=0,"",VLOOKUP($G413,Data!$G$3:$BA$2935,31,FALSE))</f>
        <v/>
      </c>
      <c r="AM413" s="4" t="str">
        <f>IF($H413=0,"",VLOOKUP($G413,Data!$G$3:$BA$2935,32,FALSE))</f>
        <v/>
      </c>
      <c r="AN413" s="4" t="str">
        <f>IF($H413=0,"",VLOOKUP($G413,Data!$G$3:$BA$2935,33,FALSE))</f>
        <v/>
      </c>
      <c r="AO413" s="4" t="str">
        <f>IF($H413=0,"",VLOOKUP($G413,Data!$G$3:$BA$2935,34,FALSE))</f>
        <v/>
      </c>
      <c r="AP413" s="4" t="str">
        <f>IF($H413=0,"",VLOOKUP($G413,Data!$G$3:$BA$2935,35,FALSE))</f>
        <v/>
      </c>
      <c r="AQ413" s="4" t="str">
        <f>IF($H413=0,"",VLOOKUP($G413,Data!$G$3:$BA$2935,36,FALSE))</f>
        <v/>
      </c>
      <c r="AR413" s="4" t="str">
        <f>IF($H413=0,"",VLOOKUP($G413,Data!$G$3:$BA$2935,37,FALSE))</f>
        <v/>
      </c>
      <c r="AS413" s="4" t="str">
        <f>IF($H413=0,"",VLOOKUP($G413,Data!$G$3:$BA$2935,38,FALSE))</f>
        <v/>
      </c>
      <c r="AT413" s="4" t="str">
        <f>IF($H413=0,"",VLOOKUP($G413,Data!$G$3:$BA$2935,39,FALSE))</f>
        <v/>
      </c>
    </row>
    <row r="414" spans="1:46" x14ac:dyDescent="0.25">
      <c r="A414" s="4">
        <f>PSSE!A416</f>
        <v>970092</v>
      </c>
      <c r="B414" s="4" t="str">
        <f>PSSE!B416</f>
        <v>TDTNNAM5_H2</v>
      </c>
      <c r="C414" s="4">
        <f>PSSE!D416</f>
        <v>15.8</v>
      </c>
      <c r="D414" s="4">
        <f>PSSE!E416</f>
        <v>300</v>
      </c>
      <c r="E414" s="4" t="str">
        <f>PSSE!F416</f>
        <v>TD</v>
      </c>
      <c r="F414" s="4">
        <f>PSSE!G416</f>
        <v>1</v>
      </c>
      <c r="G414" s="4" t="str">
        <f t="shared" si="6"/>
        <v>PSS15.8300TD1</v>
      </c>
      <c r="H414" s="4">
        <f>COUNTIF(Data!$G$3:$BA$2935,PSS!$G414)</f>
        <v>1</v>
      </c>
      <c r="I414" s="4" t="str">
        <f>IF($H414=0,"",VLOOKUP($G414,Data!$G$3:$BA$2935,2,FALSE))</f>
        <v>'PSS2A'</v>
      </c>
      <c r="J414" s="4">
        <f>PSSE!C416</f>
        <v>1</v>
      </c>
      <c r="K414" s="4">
        <f>IF($H414=0,"",VLOOKUP($G414,Data!$G$3:$BA$2935,4,FALSE))</f>
        <v>1</v>
      </c>
      <c r="L414" s="4">
        <f>IF($H414=0,"",VLOOKUP($G414,Data!$G$3:$BA$2935,5,FALSE))</f>
        <v>0</v>
      </c>
      <c r="M414" s="4">
        <f>IF($H414=0,"",VLOOKUP($G414,Data!$G$3:$BA$2935,6,FALSE))</f>
        <v>3</v>
      </c>
      <c r="N414" s="4">
        <f>IF($H414=0,"",VLOOKUP($G414,Data!$G$3:$BA$2935,7,FALSE))</f>
        <v>0</v>
      </c>
      <c r="O414" s="4">
        <f>IF($H414=0,"",VLOOKUP($G414,Data!$G$3:$BA$2935,8,FALSE))</f>
        <v>5</v>
      </c>
      <c r="P414" s="4">
        <f>IF($H414=0,"",VLOOKUP($G414,Data!$G$3:$BA$2935,9,FALSE))</f>
        <v>1</v>
      </c>
      <c r="Q414" s="4">
        <f>IF($H414=0,"",VLOOKUP($G414,Data!$G$3:$BA$2935,10,FALSE))</f>
        <v>2.5</v>
      </c>
      <c r="R414" s="4">
        <f>IF($H414=0,"",VLOOKUP($G414,Data!$G$3:$BA$2935,11,FALSE))</f>
        <v>2.5</v>
      </c>
      <c r="S414" s="4">
        <f>IF($H414=0,"",VLOOKUP($G414,Data!$G$3:$BA$2935,12,FALSE))</f>
        <v>0</v>
      </c>
      <c r="T414" s="4">
        <f>IF($H414=0,"",VLOOKUP($G414,Data!$G$3:$BA$2935,13,FALSE))</f>
        <v>2.5</v>
      </c>
      <c r="U414" s="4">
        <f>IF($H414=0,"",VLOOKUP($G414,Data!$G$3:$BA$2935,14,FALSE))</f>
        <v>0</v>
      </c>
      <c r="V414" s="4">
        <f>IF($H414=0,"",VLOOKUP($G414,Data!$G$3:$BA$2935,15,FALSE))</f>
        <v>2.5</v>
      </c>
      <c r="W414" s="4">
        <f>IF($H414=0,"",VLOOKUP($G414,Data!$G$3:$BA$2935,16,FALSE))</f>
        <v>0.39</v>
      </c>
      <c r="X414" s="4">
        <f>IF($H414=0,"",VLOOKUP($G414,Data!$G$3:$BA$2935,17,FALSE))</f>
        <v>1</v>
      </c>
      <c r="Y414" s="4">
        <f>IF($H414=0,"",VLOOKUP($G414,Data!$G$3:$BA$2935,18,FALSE))</f>
        <v>0</v>
      </c>
      <c r="Z414" s="4">
        <f>IF($H414=0,"",VLOOKUP($G414,Data!$G$3:$BA$2935,19,FALSE))</f>
        <v>0.1</v>
      </c>
      <c r="AA414" s="4">
        <f>IF($H414=0,"",VLOOKUP($G414,Data!$G$3:$BA$2935,20,FALSE))</f>
        <v>6.5</v>
      </c>
      <c r="AB414" s="4">
        <f>IF($H414=0,"",VLOOKUP($G414,Data!$G$3:$BA$2935,21,FALSE))</f>
        <v>0.44</v>
      </c>
      <c r="AC414" s="4">
        <f>IF($H414=0,"",VLOOKUP($G414,Data!$G$3:$BA$2935,22,FALSE))</f>
        <v>0.08</v>
      </c>
      <c r="AD414" s="4">
        <f>IF($H414=0,"",VLOOKUP($G414,Data!$G$3:$BA$2935,23,FALSE))</f>
        <v>0.2</v>
      </c>
      <c r="AE414" s="4">
        <f>IF($H414=0,"",VLOOKUP($G414,Data!$G$3:$BA$2935,24,FALSE))</f>
        <v>0.98</v>
      </c>
      <c r="AF414" s="4">
        <f>IF($H414=0,"",VLOOKUP($G414,Data!$G$3:$BA$2935,25,FALSE))</f>
        <v>0.1</v>
      </c>
      <c r="AG414" s="4">
        <f>IF($H414=0,"",VLOOKUP($G414,Data!$G$3:$BA$2935,26,FALSE))</f>
        <v>-0.1</v>
      </c>
      <c r="AH414" s="4" t="str">
        <f>IF($H414=0,"",VLOOKUP($G414,Data!$G$3:$BA$2935,27,FALSE))</f>
        <v>/</v>
      </c>
      <c r="AI414" s="4" t="str">
        <f>IF($H414=0,"",VLOOKUP($G414,Data!$G$3:$BA$2935,28,FALSE))</f>
        <v>/</v>
      </c>
      <c r="AJ414" s="4" t="str">
        <f>IF($H414=0,"",VLOOKUP($G414,Data!$G$3:$BA$2935,29,FALSE))</f>
        <v/>
      </c>
      <c r="AK414" s="4" t="str">
        <f>IF($H414=0,"",VLOOKUP($G414,Data!$G$3:$BA$2935,30,FALSE))</f>
        <v/>
      </c>
      <c r="AL414" s="4" t="str">
        <f>IF($H414=0,"",VLOOKUP($G414,Data!$G$3:$BA$2935,31,FALSE))</f>
        <v/>
      </c>
      <c r="AM414" s="4" t="str">
        <f>IF($H414=0,"",VLOOKUP($G414,Data!$G$3:$BA$2935,32,FALSE))</f>
        <v/>
      </c>
      <c r="AN414" s="4" t="str">
        <f>IF($H414=0,"",VLOOKUP($G414,Data!$G$3:$BA$2935,33,FALSE))</f>
        <v/>
      </c>
      <c r="AO414" s="4" t="str">
        <f>IF($H414=0,"",VLOOKUP($G414,Data!$G$3:$BA$2935,34,FALSE))</f>
        <v/>
      </c>
      <c r="AP414" s="4" t="str">
        <f>IF($H414=0,"",VLOOKUP($G414,Data!$G$3:$BA$2935,35,FALSE))</f>
        <v/>
      </c>
      <c r="AQ414" s="4" t="str">
        <f>IF($H414=0,"",VLOOKUP($G414,Data!$G$3:$BA$2935,36,FALSE))</f>
        <v/>
      </c>
      <c r="AR414" s="4" t="str">
        <f>IF($H414=0,"",VLOOKUP($G414,Data!$G$3:$BA$2935,37,FALSE))</f>
        <v/>
      </c>
      <c r="AS414" s="4" t="str">
        <f>IF($H414=0,"",VLOOKUP($G414,Data!$G$3:$BA$2935,38,FALSE))</f>
        <v/>
      </c>
      <c r="AT414" s="4" t="str">
        <f>IF($H414=0,"",VLOOKUP($G414,Data!$G$3:$BA$2935,39,FALSE))</f>
        <v/>
      </c>
    </row>
    <row r="415" spans="1:46" x14ac:dyDescent="0.25">
      <c r="A415" s="4">
        <f>PSSE!A417</f>
        <v>970093</v>
      </c>
      <c r="B415" s="4" t="str">
        <f>PSSE!B417</f>
        <v>TDTNNAM6_H1</v>
      </c>
      <c r="C415" s="4">
        <f>PSSE!D417</f>
        <v>15.8</v>
      </c>
      <c r="D415" s="4">
        <f>PSSE!E417</f>
        <v>300</v>
      </c>
      <c r="E415" s="4" t="str">
        <f>PSSE!F417</f>
        <v>TD</v>
      </c>
      <c r="F415" s="4">
        <f>PSSE!G417</f>
        <v>1</v>
      </c>
      <c r="G415" s="4" t="str">
        <f t="shared" si="6"/>
        <v>PSS15.8300TD1</v>
      </c>
      <c r="H415" s="4">
        <f>COUNTIF(Data!$G$3:$BA$2935,PSS!$G415)</f>
        <v>1</v>
      </c>
      <c r="I415" s="4" t="str">
        <f>IF($H415=0,"",VLOOKUP($G415,Data!$G$3:$BA$2935,2,FALSE))</f>
        <v>'PSS2A'</v>
      </c>
      <c r="J415" s="4">
        <f>PSSE!C417</f>
        <v>1</v>
      </c>
      <c r="K415" s="4">
        <f>IF($H415=0,"",VLOOKUP($G415,Data!$G$3:$BA$2935,4,FALSE))</f>
        <v>1</v>
      </c>
      <c r="L415" s="4">
        <f>IF($H415=0,"",VLOOKUP($G415,Data!$G$3:$BA$2935,5,FALSE))</f>
        <v>0</v>
      </c>
      <c r="M415" s="4">
        <f>IF($H415=0,"",VLOOKUP($G415,Data!$G$3:$BA$2935,6,FALSE))</f>
        <v>3</v>
      </c>
      <c r="N415" s="4">
        <f>IF($H415=0,"",VLOOKUP($G415,Data!$G$3:$BA$2935,7,FALSE))</f>
        <v>0</v>
      </c>
      <c r="O415" s="4">
        <f>IF($H415=0,"",VLOOKUP($G415,Data!$G$3:$BA$2935,8,FALSE))</f>
        <v>5</v>
      </c>
      <c r="P415" s="4">
        <f>IF($H415=0,"",VLOOKUP($G415,Data!$G$3:$BA$2935,9,FALSE))</f>
        <v>1</v>
      </c>
      <c r="Q415" s="4">
        <f>IF($H415=0,"",VLOOKUP($G415,Data!$G$3:$BA$2935,10,FALSE))</f>
        <v>2.5</v>
      </c>
      <c r="R415" s="4">
        <f>IF($H415=0,"",VLOOKUP($G415,Data!$G$3:$BA$2935,11,FALSE))</f>
        <v>2.5</v>
      </c>
      <c r="S415" s="4">
        <f>IF($H415=0,"",VLOOKUP($G415,Data!$G$3:$BA$2935,12,FALSE))</f>
        <v>0</v>
      </c>
      <c r="T415" s="4">
        <f>IF($H415=0,"",VLOOKUP($G415,Data!$G$3:$BA$2935,13,FALSE))</f>
        <v>2.5</v>
      </c>
      <c r="U415" s="4">
        <f>IF($H415=0,"",VLOOKUP($G415,Data!$G$3:$BA$2935,14,FALSE))</f>
        <v>0</v>
      </c>
      <c r="V415" s="4">
        <f>IF($H415=0,"",VLOOKUP($G415,Data!$G$3:$BA$2935,15,FALSE))</f>
        <v>2.5</v>
      </c>
      <c r="W415" s="4">
        <f>IF($H415=0,"",VLOOKUP($G415,Data!$G$3:$BA$2935,16,FALSE))</f>
        <v>0.39</v>
      </c>
      <c r="X415" s="4">
        <f>IF($H415=0,"",VLOOKUP($G415,Data!$G$3:$BA$2935,17,FALSE))</f>
        <v>1</v>
      </c>
      <c r="Y415" s="4">
        <f>IF($H415=0,"",VLOOKUP($G415,Data!$G$3:$BA$2935,18,FALSE))</f>
        <v>0</v>
      </c>
      <c r="Z415" s="4">
        <f>IF($H415=0,"",VLOOKUP($G415,Data!$G$3:$BA$2935,19,FALSE))</f>
        <v>0.1</v>
      </c>
      <c r="AA415" s="4">
        <f>IF($H415=0,"",VLOOKUP($G415,Data!$G$3:$BA$2935,20,FALSE))</f>
        <v>6.5</v>
      </c>
      <c r="AB415" s="4">
        <f>IF($H415=0,"",VLOOKUP($G415,Data!$G$3:$BA$2935,21,FALSE))</f>
        <v>0.44</v>
      </c>
      <c r="AC415" s="4">
        <f>IF($H415=0,"",VLOOKUP($G415,Data!$G$3:$BA$2935,22,FALSE))</f>
        <v>0.08</v>
      </c>
      <c r="AD415" s="4">
        <f>IF($H415=0,"",VLOOKUP($G415,Data!$G$3:$BA$2935,23,FALSE))</f>
        <v>0.2</v>
      </c>
      <c r="AE415" s="4">
        <f>IF($H415=0,"",VLOOKUP($G415,Data!$G$3:$BA$2935,24,FALSE))</f>
        <v>0.98</v>
      </c>
      <c r="AF415" s="4">
        <f>IF($H415=0,"",VLOOKUP($G415,Data!$G$3:$BA$2935,25,FALSE))</f>
        <v>0.1</v>
      </c>
      <c r="AG415" s="4">
        <f>IF($H415=0,"",VLOOKUP($G415,Data!$G$3:$BA$2935,26,FALSE))</f>
        <v>-0.1</v>
      </c>
      <c r="AH415" s="4" t="str">
        <f>IF($H415=0,"",VLOOKUP($G415,Data!$G$3:$BA$2935,27,FALSE))</f>
        <v>/</v>
      </c>
      <c r="AI415" s="4" t="str">
        <f>IF($H415=0,"",VLOOKUP($G415,Data!$G$3:$BA$2935,28,FALSE))</f>
        <v>/</v>
      </c>
      <c r="AJ415" s="4" t="str">
        <f>IF($H415=0,"",VLOOKUP($G415,Data!$G$3:$BA$2935,29,FALSE))</f>
        <v/>
      </c>
      <c r="AK415" s="4" t="str">
        <f>IF($H415=0,"",VLOOKUP($G415,Data!$G$3:$BA$2935,30,FALSE))</f>
        <v/>
      </c>
      <c r="AL415" s="4" t="str">
        <f>IF($H415=0,"",VLOOKUP($G415,Data!$G$3:$BA$2935,31,FALSE))</f>
        <v/>
      </c>
      <c r="AM415" s="4" t="str">
        <f>IF($H415=0,"",VLOOKUP($G415,Data!$G$3:$BA$2935,32,FALSE))</f>
        <v/>
      </c>
      <c r="AN415" s="4" t="str">
        <f>IF($H415=0,"",VLOOKUP($G415,Data!$G$3:$BA$2935,33,FALSE))</f>
        <v/>
      </c>
      <c r="AO415" s="4" t="str">
        <f>IF($H415=0,"",VLOOKUP($G415,Data!$G$3:$BA$2935,34,FALSE))</f>
        <v/>
      </c>
      <c r="AP415" s="4" t="str">
        <f>IF($H415=0,"",VLOOKUP($G415,Data!$G$3:$BA$2935,35,FALSE))</f>
        <v/>
      </c>
      <c r="AQ415" s="4" t="str">
        <f>IF($H415=0,"",VLOOKUP($G415,Data!$G$3:$BA$2935,36,FALSE))</f>
        <v/>
      </c>
      <c r="AR415" s="4" t="str">
        <f>IF($H415=0,"",VLOOKUP($G415,Data!$G$3:$BA$2935,37,FALSE))</f>
        <v/>
      </c>
      <c r="AS415" s="4" t="str">
        <f>IF($H415=0,"",VLOOKUP($G415,Data!$G$3:$BA$2935,38,FALSE))</f>
        <v/>
      </c>
      <c r="AT415" s="4" t="str">
        <f>IF($H415=0,"",VLOOKUP($G415,Data!$G$3:$BA$2935,39,FALSE))</f>
        <v/>
      </c>
    </row>
    <row r="416" spans="1:46" x14ac:dyDescent="0.25">
      <c r="A416" s="4">
        <f>PSSE!A418</f>
        <v>970094</v>
      </c>
      <c r="B416" s="4" t="str">
        <f>PSSE!B418</f>
        <v>TDTNNAM6_H2</v>
      </c>
      <c r="C416" s="4">
        <f>PSSE!D418</f>
        <v>15.8</v>
      </c>
      <c r="D416" s="4">
        <f>PSSE!E418</f>
        <v>300</v>
      </c>
      <c r="E416" s="4" t="str">
        <f>PSSE!F418</f>
        <v>TD</v>
      </c>
      <c r="F416" s="4">
        <f>PSSE!G418</f>
        <v>1</v>
      </c>
      <c r="G416" s="4" t="str">
        <f t="shared" si="6"/>
        <v>PSS15.8300TD1</v>
      </c>
      <c r="H416" s="4">
        <f>COUNTIF(Data!$G$3:$BA$2935,PSS!$G416)</f>
        <v>1</v>
      </c>
      <c r="I416" s="4" t="str">
        <f>IF($H416=0,"",VLOOKUP($G416,Data!$G$3:$BA$2935,2,FALSE))</f>
        <v>'PSS2A'</v>
      </c>
      <c r="J416" s="4">
        <f>PSSE!C418</f>
        <v>1</v>
      </c>
      <c r="K416" s="4">
        <f>IF($H416=0,"",VLOOKUP($G416,Data!$G$3:$BA$2935,4,FALSE))</f>
        <v>1</v>
      </c>
      <c r="L416" s="4">
        <f>IF($H416=0,"",VLOOKUP($G416,Data!$G$3:$BA$2935,5,FALSE))</f>
        <v>0</v>
      </c>
      <c r="M416" s="4">
        <f>IF($H416=0,"",VLOOKUP($G416,Data!$G$3:$BA$2935,6,FALSE))</f>
        <v>3</v>
      </c>
      <c r="N416" s="4">
        <f>IF($H416=0,"",VLOOKUP($G416,Data!$G$3:$BA$2935,7,FALSE))</f>
        <v>0</v>
      </c>
      <c r="O416" s="4">
        <f>IF($H416=0,"",VLOOKUP($G416,Data!$G$3:$BA$2935,8,FALSE))</f>
        <v>5</v>
      </c>
      <c r="P416" s="4">
        <f>IF($H416=0,"",VLOOKUP($G416,Data!$G$3:$BA$2935,9,FALSE))</f>
        <v>1</v>
      </c>
      <c r="Q416" s="4">
        <f>IF($H416=0,"",VLOOKUP($G416,Data!$G$3:$BA$2935,10,FALSE))</f>
        <v>2.5</v>
      </c>
      <c r="R416" s="4">
        <f>IF($H416=0,"",VLOOKUP($G416,Data!$G$3:$BA$2935,11,FALSE))</f>
        <v>2.5</v>
      </c>
      <c r="S416" s="4">
        <f>IF($H416=0,"",VLOOKUP($G416,Data!$G$3:$BA$2935,12,FALSE))</f>
        <v>0</v>
      </c>
      <c r="T416" s="4">
        <f>IF($H416=0,"",VLOOKUP($G416,Data!$G$3:$BA$2935,13,FALSE))</f>
        <v>2.5</v>
      </c>
      <c r="U416" s="4">
        <f>IF($H416=0,"",VLOOKUP($G416,Data!$G$3:$BA$2935,14,FALSE))</f>
        <v>0</v>
      </c>
      <c r="V416" s="4">
        <f>IF($H416=0,"",VLOOKUP($G416,Data!$G$3:$BA$2935,15,FALSE))</f>
        <v>2.5</v>
      </c>
      <c r="W416" s="4">
        <f>IF($H416=0,"",VLOOKUP($G416,Data!$G$3:$BA$2935,16,FALSE))</f>
        <v>0.39</v>
      </c>
      <c r="X416" s="4">
        <f>IF($H416=0,"",VLOOKUP($G416,Data!$G$3:$BA$2935,17,FALSE))</f>
        <v>1</v>
      </c>
      <c r="Y416" s="4">
        <f>IF($H416=0,"",VLOOKUP($G416,Data!$G$3:$BA$2935,18,FALSE))</f>
        <v>0</v>
      </c>
      <c r="Z416" s="4">
        <f>IF($H416=0,"",VLOOKUP($G416,Data!$G$3:$BA$2935,19,FALSE))</f>
        <v>0.1</v>
      </c>
      <c r="AA416" s="4">
        <f>IF($H416=0,"",VLOOKUP($G416,Data!$G$3:$BA$2935,20,FALSE))</f>
        <v>6.5</v>
      </c>
      <c r="AB416" s="4">
        <f>IF($H416=0,"",VLOOKUP($G416,Data!$G$3:$BA$2935,21,FALSE))</f>
        <v>0.44</v>
      </c>
      <c r="AC416" s="4">
        <f>IF($H416=0,"",VLOOKUP($G416,Data!$G$3:$BA$2935,22,FALSE))</f>
        <v>0.08</v>
      </c>
      <c r="AD416" s="4">
        <f>IF($H416=0,"",VLOOKUP($G416,Data!$G$3:$BA$2935,23,FALSE))</f>
        <v>0.2</v>
      </c>
      <c r="AE416" s="4">
        <f>IF($H416=0,"",VLOOKUP($G416,Data!$G$3:$BA$2935,24,FALSE))</f>
        <v>0.98</v>
      </c>
      <c r="AF416" s="4">
        <f>IF($H416=0,"",VLOOKUP($G416,Data!$G$3:$BA$2935,25,FALSE))</f>
        <v>0.1</v>
      </c>
      <c r="AG416" s="4">
        <f>IF($H416=0,"",VLOOKUP($G416,Data!$G$3:$BA$2935,26,FALSE))</f>
        <v>-0.1</v>
      </c>
      <c r="AH416" s="4" t="str">
        <f>IF($H416=0,"",VLOOKUP($G416,Data!$G$3:$BA$2935,27,FALSE))</f>
        <v>/</v>
      </c>
      <c r="AI416" s="4" t="str">
        <f>IF($H416=0,"",VLOOKUP($G416,Data!$G$3:$BA$2935,28,FALSE))</f>
        <v>/</v>
      </c>
      <c r="AJ416" s="4" t="str">
        <f>IF($H416=0,"",VLOOKUP($G416,Data!$G$3:$BA$2935,29,FALSE))</f>
        <v/>
      </c>
      <c r="AK416" s="4" t="str">
        <f>IF($H416=0,"",VLOOKUP($G416,Data!$G$3:$BA$2935,30,FALSE))</f>
        <v/>
      </c>
      <c r="AL416" s="4" t="str">
        <f>IF($H416=0,"",VLOOKUP($G416,Data!$G$3:$BA$2935,31,FALSE))</f>
        <v/>
      </c>
      <c r="AM416" s="4" t="str">
        <f>IF($H416=0,"",VLOOKUP($G416,Data!$G$3:$BA$2935,32,FALSE))</f>
        <v/>
      </c>
      <c r="AN416" s="4" t="str">
        <f>IF($H416=0,"",VLOOKUP($G416,Data!$G$3:$BA$2935,33,FALSE))</f>
        <v/>
      </c>
      <c r="AO416" s="4" t="str">
        <f>IF($H416=0,"",VLOOKUP($G416,Data!$G$3:$BA$2935,34,FALSE))</f>
        <v/>
      </c>
      <c r="AP416" s="4" t="str">
        <f>IF($H416=0,"",VLOOKUP($G416,Data!$G$3:$BA$2935,35,FALSE))</f>
        <v/>
      </c>
      <c r="AQ416" s="4" t="str">
        <f>IF($H416=0,"",VLOOKUP($G416,Data!$G$3:$BA$2935,36,FALSE))</f>
        <v/>
      </c>
      <c r="AR416" s="4" t="str">
        <f>IF($H416=0,"",VLOOKUP($G416,Data!$G$3:$BA$2935,37,FALSE))</f>
        <v/>
      </c>
      <c r="AS416" s="4" t="str">
        <f>IF($H416=0,"",VLOOKUP($G416,Data!$G$3:$BA$2935,38,FALSE))</f>
        <v/>
      </c>
      <c r="AT416" s="4" t="str">
        <f>IF($H416=0,"",VLOOKUP($G416,Data!$G$3:$BA$2935,39,FALSE))</f>
        <v/>
      </c>
    </row>
    <row r="417" spans="1:46" x14ac:dyDescent="0.25">
      <c r="A417" s="4">
        <f>PSSE!A419</f>
        <v>971011</v>
      </c>
      <c r="B417" s="4" t="str">
        <f>PSSE!B419</f>
        <v>HAMTHUAN_H1</v>
      </c>
      <c r="C417" s="4">
        <f>PSSE!D419</f>
        <v>13.8</v>
      </c>
      <c r="D417" s="4">
        <f>PSSE!E419</f>
        <v>150</v>
      </c>
      <c r="E417" s="4" t="str">
        <f>PSSE!F419</f>
        <v>TD</v>
      </c>
      <c r="F417" s="4">
        <f>PSSE!G419</f>
        <v>1</v>
      </c>
      <c r="G417" s="4" t="str">
        <f t="shared" si="6"/>
        <v>PSS13.8150TD1</v>
      </c>
      <c r="H417" s="4">
        <f>COUNTIF(Data!$G$3:$BA$2935,PSS!$G417)</f>
        <v>1</v>
      </c>
      <c r="I417" s="4" t="str">
        <f>IF($H417=0,"",VLOOKUP($G417,Data!$G$3:$BA$2935,2,FALSE))</f>
        <v>'PSS2A'</v>
      </c>
      <c r="J417" s="4">
        <f>PSSE!C419</f>
        <v>1</v>
      </c>
      <c r="K417" s="4">
        <f>IF($H417=0,"",VLOOKUP($G417,Data!$G$3:$BA$2935,4,FALSE))</f>
        <v>1</v>
      </c>
      <c r="L417" s="4">
        <f>IF($H417=0,"",VLOOKUP($G417,Data!$G$3:$BA$2935,5,FALSE))</f>
        <v>0</v>
      </c>
      <c r="M417" s="4">
        <f>IF($H417=0,"",VLOOKUP($G417,Data!$G$3:$BA$2935,6,FALSE))</f>
        <v>3</v>
      </c>
      <c r="N417" s="4">
        <f>IF($H417=0,"",VLOOKUP($G417,Data!$G$3:$BA$2935,7,FALSE))</f>
        <v>0</v>
      </c>
      <c r="O417" s="4">
        <f>IF($H417=0,"",VLOOKUP($G417,Data!$G$3:$BA$2935,8,FALSE))</f>
        <v>5</v>
      </c>
      <c r="P417" s="4">
        <f>IF($H417=0,"",VLOOKUP($G417,Data!$G$3:$BA$2935,9,FALSE))</f>
        <v>1</v>
      </c>
      <c r="Q417" s="4">
        <f>IF($H417=0,"",VLOOKUP($G417,Data!$G$3:$BA$2935,10,FALSE))</f>
        <v>2.5</v>
      </c>
      <c r="R417" s="4">
        <f>IF($H417=0,"",VLOOKUP($G417,Data!$G$3:$BA$2935,11,FALSE))</f>
        <v>2.5</v>
      </c>
      <c r="S417" s="4">
        <f>IF($H417=0,"",VLOOKUP($G417,Data!$G$3:$BA$2935,12,FALSE))</f>
        <v>0</v>
      </c>
      <c r="T417" s="4">
        <f>IF($H417=0,"",VLOOKUP($G417,Data!$G$3:$BA$2935,13,FALSE))</f>
        <v>2.5</v>
      </c>
      <c r="U417" s="4">
        <f>IF($H417=0,"",VLOOKUP($G417,Data!$G$3:$BA$2935,14,FALSE))</f>
        <v>0</v>
      </c>
      <c r="V417" s="4">
        <f>IF($H417=0,"",VLOOKUP($G417,Data!$G$3:$BA$2935,15,FALSE))</f>
        <v>2.5</v>
      </c>
      <c r="W417" s="4">
        <f>IF($H417=0,"",VLOOKUP($G417,Data!$G$3:$BA$2935,16,FALSE))</f>
        <v>0.39</v>
      </c>
      <c r="X417" s="4">
        <f>IF($H417=0,"",VLOOKUP($G417,Data!$G$3:$BA$2935,17,FALSE))</f>
        <v>1</v>
      </c>
      <c r="Y417" s="4">
        <f>IF($H417=0,"",VLOOKUP($G417,Data!$G$3:$BA$2935,18,FALSE))</f>
        <v>0</v>
      </c>
      <c r="Z417" s="4">
        <f>IF($H417=0,"",VLOOKUP($G417,Data!$G$3:$BA$2935,19,FALSE))</f>
        <v>0.1</v>
      </c>
      <c r="AA417" s="4">
        <f>IF($H417=0,"",VLOOKUP($G417,Data!$G$3:$BA$2935,20,FALSE))</f>
        <v>6.5</v>
      </c>
      <c r="AB417" s="4">
        <f>IF($H417=0,"",VLOOKUP($G417,Data!$G$3:$BA$2935,21,FALSE))</f>
        <v>0.44</v>
      </c>
      <c r="AC417" s="4">
        <f>IF($H417=0,"",VLOOKUP($G417,Data!$G$3:$BA$2935,22,FALSE))</f>
        <v>0.08</v>
      </c>
      <c r="AD417" s="4">
        <f>IF($H417=0,"",VLOOKUP($G417,Data!$G$3:$BA$2935,23,FALSE))</f>
        <v>0.2</v>
      </c>
      <c r="AE417" s="4">
        <f>IF($H417=0,"",VLOOKUP($G417,Data!$G$3:$BA$2935,24,FALSE))</f>
        <v>0.98</v>
      </c>
      <c r="AF417" s="4">
        <f>IF($H417=0,"",VLOOKUP($G417,Data!$G$3:$BA$2935,25,FALSE))</f>
        <v>0.1</v>
      </c>
      <c r="AG417" s="4">
        <f>IF($H417=0,"",VLOOKUP($G417,Data!$G$3:$BA$2935,26,FALSE))</f>
        <v>-0.1</v>
      </c>
      <c r="AH417" s="4" t="str">
        <f>IF($H417=0,"",VLOOKUP($G417,Data!$G$3:$BA$2935,27,FALSE))</f>
        <v>/</v>
      </c>
      <c r="AI417" s="4" t="str">
        <f>IF($H417=0,"",VLOOKUP($G417,Data!$G$3:$BA$2935,28,FALSE))</f>
        <v>/</v>
      </c>
      <c r="AJ417" s="4" t="str">
        <f>IF($H417=0,"",VLOOKUP($G417,Data!$G$3:$BA$2935,29,FALSE))</f>
        <v/>
      </c>
      <c r="AK417" s="4" t="str">
        <f>IF($H417=0,"",VLOOKUP($G417,Data!$G$3:$BA$2935,30,FALSE))</f>
        <v/>
      </c>
      <c r="AL417" s="4" t="str">
        <f>IF($H417=0,"",VLOOKUP($G417,Data!$G$3:$BA$2935,31,FALSE))</f>
        <v/>
      </c>
      <c r="AM417" s="4" t="str">
        <f>IF($H417=0,"",VLOOKUP($G417,Data!$G$3:$BA$2935,32,FALSE))</f>
        <v/>
      </c>
      <c r="AN417" s="4" t="str">
        <f>IF($H417=0,"",VLOOKUP($G417,Data!$G$3:$BA$2935,33,FALSE))</f>
        <v/>
      </c>
      <c r="AO417" s="4" t="str">
        <f>IF($H417=0,"",VLOOKUP($G417,Data!$G$3:$BA$2935,34,FALSE))</f>
        <v/>
      </c>
      <c r="AP417" s="4" t="str">
        <f>IF($H417=0,"",VLOOKUP($G417,Data!$G$3:$BA$2935,35,FALSE))</f>
        <v/>
      </c>
      <c r="AQ417" s="4" t="str">
        <f>IF($H417=0,"",VLOOKUP($G417,Data!$G$3:$BA$2935,36,FALSE))</f>
        <v/>
      </c>
      <c r="AR417" s="4" t="str">
        <f>IF($H417=0,"",VLOOKUP($G417,Data!$G$3:$BA$2935,37,FALSE))</f>
        <v/>
      </c>
      <c r="AS417" s="4" t="str">
        <f>IF($H417=0,"",VLOOKUP($G417,Data!$G$3:$BA$2935,38,FALSE))</f>
        <v/>
      </c>
      <c r="AT417" s="4" t="str">
        <f>IF($H417=0,"",VLOOKUP($G417,Data!$G$3:$BA$2935,39,FALSE))</f>
        <v/>
      </c>
    </row>
    <row r="418" spans="1:46" x14ac:dyDescent="0.25">
      <c r="A418" s="4">
        <f>PSSE!A420</f>
        <v>971012</v>
      </c>
      <c r="B418" s="4" t="str">
        <f>PSSE!B420</f>
        <v>HAMTHUAN_H2</v>
      </c>
      <c r="C418" s="4">
        <f>PSSE!D420</f>
        <v>13.8</v>
      </c>
      <c r="D418" s="4">
        <f>PSSE!E420</f>
        <v>150</v>
      </c>
      <c r="E418" s="4" t="str">
        <f>PSSE!F420</f>
        <v>TD</v>
      </c>
      <c r="F418" s="4">
        <f>PSSE!G420</f>
        <v>1</v>
      </c>
      <c r="G418" s="4" t="str">
        <f t="shared" si="6"/>
        <v>PSS13.8150TD1</v>
      </c>
      <c r="H418" s="4">
        <f>COUNTIF(Data!$G$3:$BA$2935,PSS!$G418)</f>
        <v>1</v>
      </c>
      <c r="I418" s="4" t="str">
        <f>IF($H418=0,"",VLOOKUP($G418,Data!$G$3:$BA$2935,2,FALSE))</f>
        <v>'PSS2A'</v>
      </c>
      <c r="J418" s="4">
        <f>PSSE!C420</f>
        <v>1</v>
      </c>
      <c r="K418" s="4">
        <f>IF($H418=0,"",VLOOKUP($G418,Data!$G$3:$BA$2935,4,FALSE))</f>
        <v>1</v>
      </c>
      <c r="L418" s="4">
        <f>IF($H418=0,"",VLOOKUP($G418,Data!$G$3:$BA$2935,5,FALSE))</f>
        <v>0</v>
      </c>
      <c r="M418" s="4">
        <f>IF($H418=0,"",VLOOKUP($G418,Data!$G$3:$BA$2935,6,FALSE))</f>
        <v>3</v>
      </c>
      <c r="N418" s="4">
        <f>IF($H418=0,"",VLOOKUP($G418,Data!$G$3:$BA$2935,7,FALSE))</f>
        <v>0</v>
      </c>
      <c r="O418" s="4">
        <f>IF($H418=0,"",VLOOKUP($G418,Data!$G$3:$BA$2935,8,FALSE))</f>
        <v>5</v>
      </c>
      <c r="P418" s="4">
        <f>IF($H418=0,"",VLOOKUP($G418,Data!$G$3:$BA$2935,9,FALSE))</f>
        <v>1</v>
      </c>
      <c r="Q418" s="4">
        <f>IF($H418=0,"",VLOOKUP($G418,Data!$G$3:$BA$2935,10,FALSE))</f>
        <v>2.5</v>
      </c>
      <c r="R418" s="4">
        <f>IF($H418=0,"",VLOOKUP($G418,Data!$G$3:$BA$2935,11,FALSE))</f>
        <v>2.5</v>
      </c>
      <c r="S418" s="4">
        <f>IF($H418=0,"",VLOOKUP($G418,Data!$G$3:$BA$2935,12,FALSE))</f>
        <v>0</v>
      </c>
      <c r="T418" s="4">
        <f>IF($H418=0,"",VLOOKUP($G418,Data!$G$3:$BA$2935,13,FALSE))</f>
        <v>2.5</v>
      </c>
      <c r="U418" s="4">
        <f>IF($H418=0,"",VLOOKUP($G418,Data!$G$3:$BA$2935,14,FALSE))</f>
        <v>0</v>
      </c>
      <c r="V418" s="4">
        <f>IF($H418=0,"",VLOOKUP($G418,Data!$G$3:$BA$2935,15,FALSE))</f>
        <v>2.5</v>
      </c>
      <c r="W418" s="4">
        <f>IF($H418=0,"",VLOOKUP($G418,Data!$G$3:$BA$2935,16,FALSE))</f>
        <v>0.39</v>
      </c>
      <c r="X418" s="4">
        <f>IF($H418=0,"",VLOOKUP($G418,Data!$G$3:$BA$2935,17,FALSE))</f>
        <v>1</v>
      </c>
      <c r="Y418" s="4">
        <f>IF($H418=0,"",VLOOKUP($G418,Data!$G$3:$BA$2935,18,FALSE))</f>
        <v>0</v>
      </c>
      <c r="Z418" s="4">
        <f>IF($H418=0,"",VLOOKUP($G418,Data!$G$3:$BA$2935,19,FALSE))</f>
        <v>0.1</v>
      </c>
      <c r="AA418" s="4">
        <f>IF($H418=0,"",VLOOKUP($G418,Data!$G$3:$BA$2935,20,FALSE))</f>
        <v>6.5</v>
      </c>
      <c r="AB418" s="4">
        <f>IF($H418=0,"",VLOOKUP($G418,Data!$G$3:$BA$2935,21,FALSE))</f>
        <v>0.44</v>
      </c>
      <c r="AC418" s="4">
        <f>IF($H418=0,"",VLOOKUP($G418,Data!$G$3:$BA$2935,22,FALSE))</f>
        <v>0.08</v>
      </c>
      <c r="AD418" s="4">
        <f>IF($H418=0,"",VLOOKUP($G418,Data!$G$3:$BA$2935,23,FALSE))</f>
        <v>0.2</v>
      </c>
      <c r="AE418" s="4">
        <f>IF($H418=0,"",VLOOKUP($G418,Data!$G$3:$BA$2935,24,FALSE))</f>
        <v>0.98</v>
      </c>
      <c r="AF418" s="4">
        <f>IF($H418=0,"",VLOOKUP($G418,Data!$G$3:$BA$2935,25,FALSE))</f>
        <v>0.1</v>
      </c>
      <c r="AG418" s="4">
        <f>IF($H418=0,"",VLOOKUP($G418,Data!$G$3:$BA$2935,26,FALSE))</f>
        <v>-0.1</v>
      </c>
      <c r="AH418" s="4" t="str">
        <f>IF($H418=0,"",VLOOKUP($G418,Data!$G$3:$BA$2935,27,FALSE))</f>
        <v>/</v>
      </c>
      <c r="AI418" s="4" t="str">
        <f>IF($H418=0,"",VLOOKUP($G418,Data!$G$3:$BA$2935,28,FALSE))</f>
        <v>/</v>
      </c>
      <c r="AJ418" s="4" t="str">
        <f>IF($H418=0,"",VLOOKUP($G418,Data!$G$3:$BA$2935,29,FALSE))</f>
        <v/>
      </c>
      <c r="AK418" s="4" t="str">
        <f>IF($H418=0,"",VLOOKUP($G418,Data!$G$3:$BA$2935,30,FALSE))</f>
        <v/>
      </c>
      <c r="AL418" s="4" t="str">
        <f>IF($H418=0,"",VLOOKUP($G418,Data!$G$3:$BA$2935,31,FALSE))</f>
        <v/>
      </c>
      <c r="AM418" s="4" t="str">
        <f>IF($H418=0,"",VLOOKUP($G418,Data!$G$3:$BA$2935,32,FALSE))</f>
        <v/>
      </c>
      <c r="AN418" s="4" t="str">
        <f>IF($H418=0,"",VLOOKUP($G418,Data!$G$3:$BA$2935,33,FALSE))</f>
        <v/>
      </c>
      <c r="AO418" s="4" t="str">
        <f>IF($H418=0,"",VLOOKUP($G418,Data!$G$3:$BA$2935,34,FALSE))</f>
        <v/>
      </c>
      <c r="AP418" s="4" t="str">
        <f>IF($H418=0,"",VLOOKUP($G418,Data!$G$3:$BA$2935,35,FALSE))</f>
        <v/>
      </c>
      <c r="AQ418" s="4" t="str">
        <f>IF($H418=0,"",VLOOKUP($G418,Data!$G$3:$BA$2935,36,FALSE))</f>
        <v/>
      </c>
      <c r="AR418" s="4" t="str">
        <f>IF($H418=0,"",VLOOKUP($G418,Data!$G$3:$BA$2935,37,FALSE))</f>
        <v/>
      </c>
      <c r="AS418" s="4" t="str">
        <f>IF($H418=0,"",VLOOKUP($G418,Data!$G$3:$BA$2935,38,FALSE))</f>
        <v/>
      </c>
      <c r="AT418" s="4" t="str">
        <f>IF($H418=0,"",VLOOKUP($G418,Data!$G$3:$BA$2935,39,FALSE))</f>
        <v/>
      </c>
    </row>
    <row r="419" spans="1:46" x14ac:dyDescent="0.25">
      <c r="A419" s="4">
        <f>PSSE!A421</f>
        <v>971021</v>
      </c>
      <c r="B419" s="4" t="str">
        <f>PSSE!B421</f>
        <v>DAMI_H1</v>
      </c>
      <c r="C419" s="4">
        <f>PSSE!D421</f>
        <v>13.8</v>
      </c>
      <c r="D419" s="4">
        <f>PSSE!E421</f>
        <v>88</v>
      </c>
      <c r="E419" s="4" t="str">
        <f>PSSE!F421</f>
        <v>TD</v>
      </c>
      <c r="F419" s="4">
        <f>PSSE!G421</f>
        <v>1</v>
      </c>
      <c r="G419" s="4" t="str">
        <f t="shared" si="6"/>
        <v>PSS13.888TD1</v>
      </c>
      <c r="H419" s="4">
        <f>COUNTIF(Data!$G$3:$BA$2935,PSS!$G419)</f>
        <v>1</v>
      </c>
      <c r="I419" s="4" t="str">
        <f>IF($H419=0,"",VLOOKUP($G419,Data!$G$3:$BA$2935,2,FALSE))</f>
        <v>'PSS2A'</v>
      </c>
      <c r="J419" s="4">
        <f>PSSE!C421</f>
        <v>1</v>
      </c>
      <c r="K419" s="4">
        <f>IF($H419=0,"",VLOOKUP($G419,Data!$G$3:$BA$2935,4,FALSE))</f>
        <v>1</v>
      </c>
      <c r="L419" s="4">
        <f>IF($H419=0,"",VLOOKUP($G419,Data!$G$3:$BA$2935,5,FALSE))</f>
        <v>0</v>
      </c>
      <c r="M419" s="4">
        <f>IF($H419=0,"",VLOOKUP($G419,Data!$G$3:$BA$2935,6,FALSE))</f>
        <v>3</v>
      </c>
      <c r="N419" s="4">
        <f>IF($H419=0,"",VLOOKUP($G419,Data!$G$3:$BA$2935,7,FALSE))</f>
        <v>0</v>
      </c>
      <c r="O419" s="4">
        <f>IF($H419=0,"",VLOOKUP($G419,Data!$G$3:$BA$2935,8,FALSE))</f>
        <v>5</v>
      </c>
      <c r="P419" s="4">
        <f>IF($H419=0,"",VLOOKUP($G419,Data!$G$3:$BA$2935,9,FALSE))</f>
        <v>1</v>
      </c>
      <c r="Q419" s="4">
        <f>IF($H419=0,"",VLOOKUP($G419,Data!$G$3:$BA$2935,10,FALSE))</f>
        <v>2.5</v>
      </c>
      <c r="R419" s="4">
        <f>IF($H419=0,"",VLOOKUP($G419,Data!$G$3:$BA$2935,11,FALSE))</f>
        <v>2.5</v>
      </c>
      <c r="S419" s="4">
        <f>IF($H419=0,"",VLOOKUP($G419,Data!$G$3:$BA$2935,12,FALSE))</f>
        <v>0</v>
      </c>
      <c r="T419" s="4">
        <f>IF($H419=0,"",VLOOKUP($G419,Data!$G$3:$BA$2935,13,FALSE))</f>
        <v>2.5</v>
      </c>
      <c r="U419" s="4">
        <f>IF($H419=0,"",VLOOKUP($G419,Data!$G$3:$BA$2935,14,FALSE))</f>
        <v>0</v>
      </c>
      <c r="V419" s="4">
        <f>IF($H419=0,"",VLOOKUP($G419,Data!$G$3:$BA$2935,15,FALSE))</f>
        <v>2.5</v>
      </c>
      <c r="W419" s="4">
        <f>IF($H419=0,"",VLOOKUP($G419,Data!$G$3:$BA$2935,16,FALSE))</f>
        <v>0.39</v>
      </c>
      <c r="X419" s="4">
        <f>IF($H419=0,"",VLOOKUP($G419,Data!$G$3:$BA$2935,17,FALSE))</f>
        <v>1</v>
      </c>
      <c r="Y419" s="4">
        <f>IF($H419=0,"",VLOOKUP($G419,Data!$G$3:$BA$2935,18,FALSE))</f>
        <v>0</v>
      </c>
      <c r="Z419" s="4">
        <f>IF($H419=0,"",VLOOKUP($G419,Data!$G$3:$BA$2935,19,FALSE))</f>
        <v>0.1</v>
      </c>
      <c r="AA419" s="4">
        <f>IF($H419=0,"",VLOOKUP($G419,Data!$G$3:$BA$2935,20,FALSE))</f>
        <v>6.5</v>
      </c>
      <c r="AB419" s="4">
        <f>IF($H419=0,"",VLOOKUP($G419,Data!$G$3:$BA$2935,21,FALSE))</f>
        <v>0.44</v>
      </c>
      <c r="AC419" s="4">
        <f>IF($H419=0,"",VLOOKUP($G419,Data!$G$3:$BA$2935,22,FALSE))</f>
        <v>0.08</v>
      </c>
      <c r="AD419" s="4">
        <f>IF($H419=0,"",VLOOKUP($G419,Data!$G$3:$BA$2935,23,FALSE))</f>
        <v>0.2</v>
      </c>
      <c r="AE419" s="4">
        <f>IF($H419=0,"",VLOOKUP($G419,Data!$G$3:$BA$2935,24,FALSE))</f>
        <v>0.98</v>
      </c>
      <c r="AF419" s="4">
        <f>IF($H419=0,"",VLOOKUP($G419,Data!$G$3:$BA$2935,25,FALSE))</f>
        <v>0.1</v>
      </c>
      <c r="AG419" s="4">
        <f>IF($H419=0,"",VLOOKUP($G419,Data!$G$3:$BA$2935,26,FALSE))</f>
        <v>-0.1</v>
      </c>
      <c r="AH419" s="4" t="str">
        <f>IF($H419=0,"",VLOOKUP($G419,Data!$G$3:$BA$2935,27,FALSE))</f>
        <v>/</v>
      </c>
      <c r="AI419" s="4" t="str">
        <f>IF($H419=0,"",VLOOKUP($G419,Data!$G$3:$BA$2935,28,FALSE))</f>
        <v>/</v>
      </c>
      <c r="AJ419" s="4" t="str">
        <f>IF($H419=0,"",VLOOKUP($G419,Data!$G$3:$BA$2935,29,FALSE))</f>
        <v/>
      </c>
      <c r="AK419" s="4" t="str">
        <f>IF($H419=0,"",VLOOKUP($G419,Data!$G$3:$BA$2935,30,FALSE))</f>
        <v/>
      </c>
      <c r="AL419" s="4" t="str">
        <f>IF($H419=0,"",VLOOKUP($G419,Data!$G$3:$BA$2935,31,FALSE))</f>
        <v/>
      </c>
      <c r="AM419" s="4" t="str">
        <f>IF($H419=0,"",VLOOKUP($G419,Data!$G$3:$BA$2935,32,FALSE))</f>
        <v/>
      </c>
      <c r="AN419" s="4" t="str">
        <f>IF($H419=0,"",VLOOKUP($G419,Data!$G$3:$BA$2935,33,FALSE))</f>
        <v/>
      </c>
      <c r="AO419" s="4" t="str">
        <f>IF($H419=0,"",VLOOKUP($G419,Data!$G$3:$BA$2935,34,FALSE))</f>
        <v/>
      </c>
      <c r="AP419" s="4" t="str">
        <f>IF($H419=0,"",VLOOKUP($G419,Data!$G$3:$BA$2935,35,FALSE))</f>
        <v/>
      </c>
      <c r="AQ419" s="4" t="str">
        <f>IF($H419=0,"",VLOOKUP($G419,Data!$G$3:$BA$2935,36,FALSE))</f>
        <v/>
      </c>
      <c r="AR419" s="4" t="str">
        <f>IF($H419=0,"",VLOOKUP($G419,Data!$G$3:$BA$2935,37,FALSE))</f>
        <v/>
      </c>
      <c r="AS419" s="4" t="str">
        <f>IF($H419=0,"",VLOOKUP($G419,Data!$G$3:$BA$2935,38,FALSE))</f>
        <v/>
      </c>
      <c r="AT419" s="4" t="str">
        <f>IF($H419=0,"",VLOOKUP($G419,Data!$G$3:$BA$2935,39,FALSE))</f>
        <v/>
      </c>
    </row>
    <row r="420" spans="1:46" x14ac:dyDescent="0.25">
      <c r="A420" s="4">
        <f>PSSE!A422</f>
        <v>971022</v>
      </c>
      <c r="B420" s="4" t="str">
        <f>PSSE!B422</f>
        <v>DAMY_H2</v>
      </c>
      <c r="C420" s="4">
        <f>PSSE!D422</f>
        <v>13.8</v>
      </c>
      <c r="D420" s="4">
        <f>PSSE!E422</f>
        <v>88</v>
      </c>
      <c r="E420" s="4" t="str">
        <f>PSSE!F422</f>
        <v>TD</v>
      </c>
      <c r="F420" s="4">
        <f>PSSE!G422</f>
        <v>1</v>
      </c>
      <c r="G420" s="4" t="str">
        <f t="shared" si="6"/>
        <v>PSS13.888TD1</v>
      </c>
      <c r="H420" s="4">
        <f>COUNTIF(Data!$G$3:$BA$2935,PSS!$G420)</f>
        <v>1</v>
      </c>
      <c r="I420" s="4" t="str">
        <f>IF($H420=0,"",VLOOKUP($G420,Data!$G$3:$BA$2935,2,FALSE))</f>
        <v>'PSS2A'</v>
      </c>
      <c r="J420" s="4">
        <f>PSSE!C422</f>
        <v>1</v>
      </c>
      <c r="K420" s="4">
        <f>IF($H420=0,"",VLOOKUP($G420,Data!$G$3:$BA$2935,4,FALSE))</f>
        <v>1</v>
      </c>
      <c r="L420" s="4">
        <f>IF($H420=0,"",VLOOKUP($G420,Data!$G$3:$BA$2935,5,FALSE))</f>
        <v>0</v>
      </c>
      <c r="M420" s="4">
        <f>IF($H420=0,"",VLOOKUP($G420,Data!$G$3:$BA$2935,6,FALSE))</f>
        <v>3</v>
      </c>
      <c r="N420" s="4">
        <f>IF($H420=0,"",VLOOKUP($G420,Data!$G$3:$BA$2935,7,FALSE))</f>
        <v>0</v>
      </c>
      <c r="O420" s="4">
        <f>IF($H420=0,"",VLOOKUP($G420,Data!$G$3:$BA$2935,8,FALSE))</f>
        <v>5</v>
      </c>
      <c r="P420" s="4">
        <f>IF($H420=0,"",VLOOKUP($G420,Data!$G$3:$BA$2935,9,FALSE))</f>
        <v>1</v>
      </c>
      <c r="Q420" s="4">
        <f>IF($H420=0,"",VLOOKUP($G420,Data!$G$3:$BA$2935,10,FALSE))</f>
        <v>2.5</v>
      </c>
      <c r="R420" s="4">
        <f>IF($H420=0,"",VLOOKUP($G420,Data!$G$3:$BA$2935,11,FALSE))</f>
        <v>2.5</v>
      </c>
      <c r="S420" s="4">
        <f>IF($H420=0,"",VLOOKUP($G420,Data!$G$3:$BA$2935,12,FALSE))</f>
        <v>0</v>
      </c>
      <c r="T420" s="4">
        <f>IF($H420=0,"",VLOOKUP($G420,Data!$G$3:$BA$2935,13,FALSE))</f>
        <v>2.5</v>
      </c>
      <c r="U420" s="4">
        <f>IF($H420=0,"",VLOOKUP($G420,Data!$G$3:$BA$2935,14,FALSE))</f>
        <v>0</v>
      </c>
      <c r="V420" s="4">
        <f>IF($H420=0,"",VLOOKUP($G420,Data!$G$3:$BA$2935,15,FALSE))</f>
        <v>2.5</v>
      </c>
      <c r="W420" s="4">
        <f>IF($H420=0,"",VLOOKUP($G420,Data!$G$3:$BA$2935,16,FALSE))</f>
        <v>0.39</v>
      </c>
      <c r="X420" s="4">
        <f>IF($H420=0,"",VLOOKUP($G420,Data!$G$3:$BA$2935,17,FALSE))</f>
        <v>1</v>
      </c>
      <c r="Y420" s="4">
        <f>IF($H420=0,"",VLOOKUP($G420,Data!$G$3:$BA$2935,18,FALSE))</f>
        <v>0</v>
      </c>
      <c r="Z420" s="4">
        <f>IF($H420=0,"",VLOOKUP($G420,Data!$G$3:$BA$2935,19,FALSE))</f>
        <v>0.1</v>
      </c>
      <c r="AA420" s="4">
        <f>IF($H420=0,"",VLOOKUP($G420,Data!$G$3:$BA$2935,20,FALSE))</f>
        <v>6.5</v>
      </c>
      <c r="AB420" s="4">
        <f>IF($H420=0,"",VLOOKUP($G420,Data!$G$3:$BA$2935,21,FALSE))</f>
        <v>0.44</v>
      </c>
      <c r="AC420" s="4">
        <f>IF($H420=0,"",VLOOKUP($G420,Data!$G$3:$BA$2935,22,FALSE))</f>
        <v>0.08</v>
      </c>
      <c r="AD420" s="4">
        <f>IF($H420=0,"",VLOOKUP($G420,Data!$G$3:$BA$2935,23,FALSE))</f>
        <v>0.2</v>
      </c>
      <c r="AE420" s="4">
        <f>IF($H420=0,"",VLOOKUP($G420,Data!$G$3:$BA$2935,24,FALSE))</f>
        <v>0.98</v>
      </c>
      <c r="AF420" s="4">
        <f>IF($H420=0,"",VLOOKUP($G420,Data!$G$3:$BA$2935,25,FALSE))</f>
        <v>0.1</v>
      </c>
      <c r="AG420" s="4">
        <f>IF($H420=0,"",VLOOKUP($G420,Data!$G$3:$BA$2935,26,FALSE))</f>
        <v>-0.1</v>
      </c>
      <c r="AH420" s="4" t="str">
        <f>IF($H420=0,"",VLOOKUP($G420,Data!$G$3:$BA$2935,27,FALSE))</f>
        <v>/</v>
      </c>
      <c r="AI420" s="4" t="str">
        <f>IF($H420=0,"",VLOOKUP($G420,Data!$G$3:$BA$2935,28,FALSE))</f>
        <v>/</v>
      </c>
      <c r="AJ420" s="4" t="str">
        <f>IF($H420=0,"",VLOOKUP($G420,Data!$G$3:$BA$2935,29,FALSE))</f>
        <v/>
      </c>
      <c r="AK420" s="4" t="str">
        <f>IF($H420=0,"",VLOOKUP($G420,Data!$G$3:$BA$2935,30,FALSE))</f>
        <v/>
      </c>
      <c r="AL420" s="4" t="str">
        <f>IF($H420=0,"",VLOOKUP($G420,Data!$G$3:$BA$2935,31,FALSE))</f>
        <v/>
      </c>
      <c r="AM420" s="4" t="str">
        <f>IF($H420=0,"",VLOOKUP($G420,Data!$G$3:$BA$2935,32,FALSE))</f>
        <v/>
      </c>
      <c r="AN420" s="4" t="str">
        <f>IF($H420=0,"",VLOOKUP($G420,Data!$G$3:$BA$2935,33,FALSE))</f>
        <v/>
      </c>
      <c r="AO420" s="4" t="str">
        <f>IF($H420=0,"",VLOOKUP($G420,Data!$G$3:$BA$2935,34,FALSE))</f>
        <v/>
      </c>
      <c r="AP420" s="4" t="str">
        <f>IF($H420=0,"",VLOOKUP($G420,Data!$G$3:$BA$2935,35,FALSE))</f>
        <v/>
      </c>
      <c r="AQ420" s="4" t="str">
        <f>IF($H420=0,"",VLOOKUP($G420,Data!$G$3:$BA$2935,36,FALSE))</f>
        <v/>
      </c>
      <c r="AR420" s="4" t="str">
        <f>IF($H420=0,"",VLOOKUP($G420,Data!$G$3:$BA$2935,37,FALSE))</f>
        <v/>
      </c>
      <c r="AS420" s="4" t="str">
        <f>IF($H420=0,"",VLOOKUP($G420,Data!$G$3:$BA$2935,38,FALSE))</f>
        <v/>
      </c>
      <c r="AT420" s="4" t="str">
        <f>IF($H420=0,"",VLOOKUP($G420,Data!$G$3:$BA$2935,39,FALSE))</f>
        <v/>
      </c>
    </row>
    <row r="421" spans="1:46" x14ac:dyDescent="0.25">
      <c r="A421" s="4">
        <f>PSSE!A423</f>
        <v>971031</v>
      </c>
      <c r="B421" s="4" t="str">
        <f>PSSE!B423</f>
        <v>DIENHN1_N1</v>
      </c>
      <c r="C421" s="4">
        <f>PSSE!D423</f>
        <v>19</v>
      </c>
      <c r="D421" s="4">
        <f>PSSE!E423</f>
        <v>1000</v>
      </c>
      <c r="E421" s="4" t="str">
        <f>PSSE!F423</f>
        <v>ND</v>
      </c>
      <c r="F421" s="4">
        <f>PSSE!G423</f>
        <v>1</v>
      </c>
      <c r="G421" s="4" t="str">
        <f t="shared" si="6"/>
        <v>PSS191000ND1</v>
      </c>
      <c r="H421" s="4">
        <f>COUNTIF(Data!$G$3:$BA$2935,PSS!$G421)</f>
        <v>1</v>
      </c>
      <c r="I421" s="4" t="str">
        <f>IF($H421=0,"",VLOOKUP($G421,Data!$G$3:$BA$2935,2,FALSE))</f>
        <v>'PSS2A'</v>
      </c>
      <c r="J421" s="4">
        <f>PSSE!C423</f>
        <v>1</v>
      </c>
      <c r="K421" s="4">
        <f>IF($H421=0,"",VLOOKUP($G421,Data!$G$3:$BA$2935,4,FALSE))</f>
        <v>1</v>
      </c>
      <c r="L421" s="4">
        <f>IF($H421=0,"",VLOOKUP($G421,Data!$G$3:$BA$2935,5,FALSE))</f>
        <v>0</v>
      </c>
      <c r="M421" s="4">
        <f>IF($H421=0,"",VLOOKUP($G421,Data!$G$3:$BA$2935,6,FALSE))</f>
        <v>3</v>
      </c>
      <c r="N421" s="4">
        <f>IF($H421=0,"",VLOOKUP($G421,Data!$G$3:$BA$2935,7,FALSE))</f>
        <v>0</v>
      </c>
      <c r="O421" s="4">
        <f>IF($H421=0,"",VLOOKUP($G421,Data!$G$3:$BA$2935,8,FALSE))</f>
        <v>5</v>
      </c>
      <c r="P421" s="4">
        <f>IF($H421=0,"",VLOOKUP($G421,Data!$G$3:$BA$2935,9,FALSE))</f>
        <v>1</v>
      </c>
      <c r="Q421" s="4">
        <f>IF($H421=0,"",VLOOKUP($G421,Data!$G$3:$BA$2935,10,FALSE))</f>
        <v>2.5</v>
      </c>
      <c r="R421" s="4">
        <f>IF($H421=0,"",VLOOKUP($G421,Data!$G$3:$BA$2935,11,FALSE))</f>
        <v>2.5</v>
      </c>
      <c r="S421" s="4">
        <f>IF($H421=0,"",VLOOKUP($G421,Data!$G$3:$BA$2935,12,FALSE))</f>
        <v>0</v>
      </c>
      <c r="T421" s="4">
        <f>IF($H421=0,"",VLOOKUP($G421,Data!$G$3:$BA$2935,13,FALSE))</f>
        <v>2.5</v>
      </c>
      <c r="U421" s="4">
        <f>IF($H421=0,"",VLOOKUP($G421,Data!$G$3:$BA$2935,14,FALSE))</f>
        <v>0</v>
      </c>
      <c r="V421" s="4">
        <f>IF($H421=0,"",VLOOKUP($G421,Data!$G$3:$BA$2935,15,FALSE))</f>
        <v>2.5</v>
      </c>
      <c r="W421" s="4">
        <f>IF($H421=0,"",VLOOKUP($G421,Data!$G$3:$BA$2935,16,FALSE))</f>
        <v>0.39</v>
      </c>
      <c r="X421" s="4">
        <f>IF($H421=0,"",VLOOKUP($G421,Data!$G$3:$BA$2935,17,FALSE))</f>
        <v>1</v>
      </c>
      <c r="Y421" s="4">
        <f>IF($H421=0,"",VLOOKUP($G421,Data!$G$3:$BA$2935,18,FALSE))</f>
        <v>0</v>
      </c>
      <c r="Z421" s="4">
        <f>IF($H421=0,"",VLOOKUP($G421,Data!$G$3:$BA$2935,19,FALSE))</f>
        <v>0.1</v>
      </c>
      <c r="AA421" s="4">
        <f>IF($H421=0,"",VLOOKUP($G421,Data!$G$3:$BA$2935,20,FALSE))</f>
        <v>6.5</v>
      </c>
      <c r="AB421" s="4">
        <f>IF($H421=0,"",VLOOKUP($G421,Data!$G$3:$BA$2935,21,FALSE))</f>
        <v>0.44</v>
      </c>
      <c r="AC421" s="4">
        <f>IF($H421=0,"",VLOOKUP($G421,Data!$G$3:$BA$2935,22,FALSE))</f>
        <v>0.08</v>
      </c>
      <c r="AD421" s="4">
        <f>IF($H421=0,"",VLOOKUP($G421,Data!$G$3:$BA$2935,23,FALSE))</f>
        <v>0.2</v>
      </c>
      <c r="AE421" s="4">
        <f>IF($H421=0,"",VLOOKUP($G421,Data!$G$3:$BA$2935,24,FALSE))</f>
        <v>0.98</v>
      </c>
      <c r="AF421" s="4">
        <f>IF($H421=0,"",VLOOKUP($G421,Data!$G$3:$BA$2935,25,FALSE))</f>
        <v>0.1</v>
      </c>
      <c r="AG421" s="4">
        <f>IF($H421=0,"",VLOOKUP($G421,Data!$G$3:$BA$2935,26,FALSE))</f>
        <v>-0.1</v>
      </c>
      <c r="AH421" s="4" t="str">
        <f>IF($H421=0,"",VLOOKUP($G421,Data!$G$3:$BA$2935,27,FALSE))</f>
        <v>/</v>
      </c>
      <c r="AI421" s="4" t="str">
        <f>IF($H421=0,"",VLOOKUP($G421,Data!$G$3:$BA$2935,28,FALSE))</f>
        <v>/</v>
      </c>
      <c r="AJ421" s="4" t="str">
        <f>IF($H421=0,"",VLOOKUP($G421,Data!$G$3:$BA$2935,29,FALSE))</f>
        <v/>
      </c>
      <c r="AK421" s="4" t="str">
        <f>IF($H421=0,"",VLOOKUP($G421,Data!$G$3:$BA$2935,30,FALSE))</f>
        <v/>
      </c>
      <c r="AL421" s="4" t="str">
        <f>IF($H421=0,"",VLOOKUP($G421,Data!$G$3:$BA$2935,31,FALSE))</f>
        <v/>
      </c>
      <c r="AM421" s="4" t="str">
        <f>IF($H421=0,"",VLOOKUP($G421,Data!$G$3:$BA$2935,32,FALSE))</f>
        <v/>
      </c>
      <c r="AN421" s="4" t="str">
        <f>IF($H421=0,"",VLOOKUP($G421,Data!$G$3:$BA$2935,33,FALSE))</f>
        <v/>
      </c>
      <c r="AO421" s="4" t="str">
        <f>IF($H421=0,"",VLOOKUP($G421,Data!$G$3:$BA$2935,34,FALSE))</f>
        <v/>
      </c>
      <c r="AP421" s="4" t="str">
        <f>IF($H421=0,"",VLOOKUP($G421,Data!$G$3:$BA$2935,35,FALSE))</f>
        <v/>
      </c>
      <c r="AQ421" s="4" t="str">
        <f>IF($H421=0,"",VLOOKUP($G421,Data!$G$3:$BA$2935,36,FALSE))</f>
        <v/>
      </c>
      <c r="AR421" s="4" t="str">
        <f>IF($H421=0,"",VLOOKUP($G421,Data!$G$3:$BA$2935,37,FALSE))</f>
        <v/>
      </c>
      <c r="AS421" s="4" t="str">
        <f>IF($H421=0,"",VLOOKUP($G421,Data!$G$3:$BA$2935,38,FALSE))</f>
        <v/>
      </c>
      <c r="AT421" s="4" t="str">
        <f>IF($H421=0,"",VLOOKUP($G421,Data!$G$3:$BA$2935,39,FALSE))</f>
        <v/>
      </c>
    </row>
    <row r="422" spans="1:46" x14ac:dyDescent="0.25">
      <c r="A422" s="4">
        <f>PSSE!A424</f>
        <v>971032</v>
      </c>
      <c r="B422" s="4" t="str">
        <f>PSSE!B424</f>
        <v>DIENHN1_N2</v>
      </c>
      <c r="C422" s="4">
        <f>PSSE!D424</f>
        <v>19</v>
      </c>
      <c r="D422" s="4">
        <f>PSSE!E424</f>
        <v>1000</v>
      </c>
      <c r="E422" s="4" t="str">
        <f>PSSE!F424</f>
        <v>ND</v>
      </c>
      <c r="F422" s="4">
        <f>PSSE!G424</f>
        <v>1</v>
      </c>
      <c r="G422" s="4" t="str">
        <f t="shared" si="6"/>
        <v>PSS191000ND1</v>
      </c>
      <c r="H422" s="4">
        <f>COUNTIF(Data!$G$3:$BA$2935,PSS!$G422)</f>
        <v>1</v>
      </c>
      <c r="I422" s="4" t="str">
        <f>IF($H422=0,"",VLOOKUP($G422,Data!$G$3:$BA$2935,2,FALSE))</f>
        <v>'PSS2A'</v>
      </c>
      <c r="J422" s="4">
        <f>PSSE!C424</f>
        <v>1</v>
      </c>
      <c r="K422" s="4">
        <f>IF($H422=0,"",VLOOKUP($G422,Data!$G$3:$BA$2935,4,FALSE))</f>
        <v>1</v>
      </c>
      <c r="L422" s="4">
        <f>IF($H422=0,"",VLOOKUP($G422,Data!$G$3:$BA$2935,5,FALSE))</f>
        <v>0</v>
      </c>
      <c r="M422" s="4">
        <f>IF($H422=0,"",VLOOKUP($G422,Data!$G$3:$BA$2935,6,FALSE))</f>
        <v>3</v>
      </c>
      <c r="N422" s="4">
        <f>IF($H422=0,"",VLOOKUP($G422,Data!$G$3:$BA$2935,7,FALSE))</f>
        <v>0</v>
      </c>
      <c r="O422" s="4">
        <f>IF($H422=0,"",VLOOKUP($G422,Data!$G$3:$BA$2935,8,FALSE))</f>
        <v>5</v>
      </c>
      <c r="P422" s="4">
        <f>IF($H422=0,"",VLOOKUP($G422,Data!$G$3:$BA$2935,9,FALSE))</f>
        <v>1</v>
      </c>
      <c r="Q422" s="4">
        <f>IF($H422=0,"",VLOOKUP($G422,Data!$G$3:$BA$2935,10,FALSE))</f>
        <v>2.5</v>
      </c>
      <c r="R422" s="4">
        <f>IF($H422=0,"",VLOOKUP($G422,Data!$G$3:$BA$2935,11,FALSE))</f>
        <v>2.5</v>
      </c>
      <c r="S422" s="4">
        <f>IF($H422=0,"",VLOOKUP($G422,Data!$G$3:$BA$2935,12,FALSE))</f>
        <v>0</v>
      </c>
      <c r="T422" s="4">
        <f>IF($H422=0,"",VLOOKUP($G422,Data!$G$3:$BA$2935,13,FALSE))</f>
        <v>2.5</v>
      </c>
      <c r="U422" s="4">
        <f>IF($H422=0,"",VLOOKUP($G422,Data!$G$3:$BA$2935,14,FALSE))</f>
        <v>0</v>
      </c>
      <c r="V422" s="4">
        <f>IF($H422=0,"",VLOOKUP($G422,Data!$G$3:$BA$2935,15,FALSE))</f>
        <v>2.5</v>
      </c>
      <c r="W422" s="4">
        <f>IF($H422=0,"",VLOOKUP($G422,Data!$G$3:$BA$2935,16,FALSE))</f>
        <v>0.39</v>
      </c>
      <c r="X422" s="4">
        <f>IF($H422=0,"",VLOOKUP($G422,Data!$G$3:$BA$2935,17,FALSE))</f>
        <v>1</v>
      </c>
      <c r="Y422" s="4">
        <f>IF($H422=0,"",VLOOKUP($G422,Data!$G$3:$BA$2935,18,FALSE))</f>
        <v>0</v>
      </c>
      <c r="Z422" s="4">
        <f>IF($H422=0,"",VLOOKUP($G422,Data!$G$3:$BA$2935,19,FALSE))</f>
        <v>0.1</v>
      </c>
      <c r="AA422" s="4">
        <f>IF($H422=0,"",VLOOKUP($G422,Data!$G$3:$BA$2935,20,FALSE))</f>
        <v>6.5</v>
      </c>
      <c r="AB422" s="4">
        <f>IF($H422=0,"",VLOOKUP($G422,Data!$G$3:$BA$2935,21,FALSE))</f>
        <v>0.44</v>
      </c>
      <c r="AC422" s="4">
        <f>IF($H422=0,"",VLOOKUP($G422,Data!$G$3:$BA$2935,22,FALSE))</f>
        <v>0.08</v>
      </c>
      <c r="AD422" s="4">
        <f>IF($H422=0,"",VLOOKUP($G422,Data!$G$3:$BA$2935,23,FALSE))</f>
        <v>0.2</v>
      </c>
      <c r="AE422" s="4">
        <f>IF($H422=0,"",VLOOKUP($G422,Data!$G$3:$BA$2935,24,FALSE))</f>
        <v>0.98</v>
      </c>
      <c r="AF422" s="4">
        <f>IF($H422=0,"",VLOOKUP($G422,Data!$G$3:$BA$2935,25,FALSE))</f>
        <v>0.1</v>
      </c>
      <c r="AG422" s="4">
        <f>IF($H422=0,"",VLOOKUP($G422,Data!$G$3:$BA$2935,26,FALSE))</f>
        <v>-0.1</v>
      </c>
      <c r="AH422" s="4" t="str">
        <f>IF($H422=0,"",VLOOKUP($G422,Data!$G$3:$BA$2935,27,FALSE))</f>
        <v>/</v>
      </c>
      <c r="AI422" s="4" t="str">
        <f>IF($H422=0,"",VLOOKUP($G422,Data!$G$3:$BA$2935,28,FALSE))</f>
        <v>/</v>
      </c>
      <c r="AJ422" s="4" t="str">
        <f>IF($H422=0,"",VLOOKUP($G422,Data!$G$3:$BA$2935,29,FALSE))</f>
        <v/>
      </c>
      <c r="AK422" s="4" t="str">
        <f>IF($H422=0,"",VLOOKUP($G422,Data!$G$3:$BA$2935,30,FALSE))</f>
        <v/>
      </c>
      <c r="AL422" s="4" t="str">
        <f>IF($H422=0,"",VLOOKUP($G422,Data!$G$3:$BA$2935,31,FALSE))</f>
        <v/>
      </c>
      <c r="AM422" s="4" t="str">
        <f>IF($H422=0,"",VLOOKUP($G422,Data!$G$3:$BA$2935,32,FALSE))</f>
        <v/>
      </c>
      <c r="AN422" s="4" t="str">
        <f>IF($H422=0,"",VLOOKUP($G422,Data!$G$3:$BA$2935,33,FALSE))</f>
        <v/>
      </c>
      <c r="AO422" s="4" t="str">
        <f>IF($H422=0,"",VLOOKUP($G422,Data!$G$3:$BA$2935,34,FALSE))</f>
        <v/>
      </c>
      <c r="AP422" s="4" t="str">
        <f>IF($H422=0,"",VLOOKUP($G422,Data!$G$3:$BA$2935,35,FALSE))</f>
        <v/>
      </c>
      <c r="AQ422" s="4" t="str">
        <f>IF($H422=0,"",VLOOKUP($G422,Data!$G$3:$BA$2935,36,FALSE))</f>
        <v/>
      </c>
      <c r="AR422" s="4" t="str">
        <f>IF($H422=0,"",VLOOKUP($G422,Data!$G$3:$BA$2935,37,FALSE))</f>
        <v/>
      </c>
      <c r="AS422" s="4" t="str">
        <f>IF($H422=0,"",VLOOKUP($G422,Data!$G$3:$BA$2935,38,FALSE))</f>
        <v/>
      </c>
      <c r="AT422" s="4" t="str">
        <f>IF($H422=0,"",VLOOKUP($G422,Data!$G$3:$BA$2935,39,FALSE))</f>
        <v/>
      </c>
    </row>
    <row r="423" spans="1:46" x14ac:dyDescent="0.25">
      <c r="A423" s="4">
        <f>PSSE!A425</f>
        <v>971033</v>
      </c>
      <c r="B423" s="4" t="str">
        <f>PSSE!B425</f>
        <v>DIENHN1_N3</v>
      </c>
      <c r="C423" s="4">
        <f>PSSE!D425</f>
        <v>19</v>
      </c>
      <c r="D423" s="4">
        <f>PSSE!E425</f>
        <v>1000</v>
      </c>
      <c r="E423" s="4" t="str">
        <f>PSSE!F425</f>
        <v>ND</v>
      </c>
      <c r="F423" s="4">
        <f>PSSE!G425</f>
        <v>1</v>
      </c>
      <c r="G423" s="4" t="str">
        <f t="shared" si="6"/>
        <v>PSS191000ND1</v>
      </c>
      <c r="H423" s="4">
        <f>COUNTIF(Data!$G$3:$BA$2935,PSS!$G423)</f>
        <v>1</v>
      </c>
      <c r="I423" s="4" t="str">
        <f>IF($H423=0,"",VLOOKUP($G423,Data!$G$3:$BA$2935,2,FALSE))</f>
        <v>'PSS2A'</v>
      </c>
      <c r="J423" s="4">
        <f>PSSE!C425</f>
        <v>1</v>
      </c>
      <c r="K423" s="4">
        <f>IF($H423=0,"",VLOOKUP($G423,Data!$G$3:$BA$2935,4,FALSE))</f>
        <v>1</v>
      </c>
      <c r="L423" s="4">
        <f>IF($H423=0,"",VLOOKUP($G423,Data!$G$3:$BA$2935,5,FALSE))</f>
        <v>0</v>
      </c>
      <c r="M423" s="4">
        <f>IF($H423=0,"",VLOOKUP($G423,Data!$G$3:$BA$2935,6,FALSE))</f>
        <v>3</v>
      </c>
      <c r="N423" s="4">
        <f>IF($H423=0,"",VLOOKUP($G423,Data!$G$3:$BA$2935,7,FALSE))</f>
        <v>0</v>
      </c>
      <c r="O423" s="4">
        <f>IF($H423=0,"",VLOOKUP($G423,Data!$G$3:$BA$2935,8,FALSE))</f>
        <v>5</v>
      </c>
      <c r="P423" s="4">
        <f>IF($H423=0,"",VLOOKUP($G423,Data!$G$3:$BA$2935,9,FALSE))</f>
        <v>1</v>
      </c>
      <c r="Q423" s="4">
        <f>IF($H423=0,"",VLOOKUP($G423,Data!$G$3:$BA$2935,10,FALSE))</f>
        <v>2.5</v>
      </c>
      <c r="R423" s="4">
        <f>IF($H423=0,"",VLOOKUP($G423,Data!$G$3:$BA$2935,11,FALSE))</f>
        <v>2.5</v>
      </c>
      <c r="S423" s="4">
        <f>IF($H423=0,"",VLOOKUP($G423,Data!$G$3:$BA$2935,12,FALSE))</f>
        <v>0</v>
      </c>
      <c r="T423" s="4">
        <f>IF($H423=0,"",VLOOKUP($G423,Data!$G$3:$BA$2935,13,FALSE))</f>
        <v>2.5</v>
      </c>
      <c r="U423" s="4">
        <f>IF($H423=0,"",VLOOKUP($G423,Data!$G$3:$BA$2935,14,FALSE))</f>
        <v>0</v>
      </c>
      <c r="V423" s="4">
        <f>IF($H423=0,"",VLOOKUP($G423,Data!$G$3:$BA$2935,15,FALSE))</f>
        <v>2.5</v>
      </c>
      <c r="W423" s="4">
        <f>IF($H423=0,"",VLOOKUP($G423,Data!$G$3:$BA$2935,16,FALSE))</f>
        <v>0.39</v>
      </c>
      <c r="X423" s="4">
        <f>IF($H423=0,"",VLOOKUP($G423,Data!$G$3:$BA$2935,17,FALSE))</f>
        <v>1</v>
      </c>
      <c r="Y423" s="4">
        <f>IF($H423=0,"",VLOOKUP($G423,Data!$G$3:$BA$2935,18,FALSE))</f>
        <v>0</v>
      </c>
      <c r="Z423" s="4">
        <f>IF($H423=0,"",VLOOKUP($G423,Data!$G$3:$BA$2935,19,FALSE))</f>
        <v>0.1</v>
      </c>
      <c r="AA423" s="4">
        <f>IF($H423=0,"",VLOOKUP($G423,Data!$G$3:$BA$2935,20,FALSE))</f>
        <v>6.5</v>
      </c>
      <c r="AB423" s="4">
        <f>IF($H423=0,"",VLOOKUP($G423,Data!$G$3:$BA$2935,21,FALSE))</f>
        <v>0.44</v>
      </c>
      <c r="AC423" s="4">
        <f>IF($H423=0,"",VLOOKUP($G423,Data!$G$3:$BA$2935,22,FALSE))</f>
        <v>0.08</v>
      </c>
      <c r="AD423" s="4">
        <f>IF($H423=0,"",VLOOKUP($G423,Data!$G$3:$BA$2935,23,FALSE))</f>
        <v>0.2</v>
      </c>
      <c r="AE423" s="4">
        <f>IF($H423=0,"",VLOOKUP($G423,Data!$G$3:$BA$2935,24,FALSE))</f>
        <v>0.98</v>
      </c>
      <c r="AF423" s="4">
        <f>IF($H423=0,"",VLOOKUP($G423,Data!$G$3:$BA$2935,25,FALSE))</f>
        <v>0.1</v>
      </c>
      <c r="AG423" s="4">
        <f>IF($H423=0,"",VLOOKUP($G423,Data!$G$3:$BA$2935,26,FALSE))</f>
        <v>-0.1</v>
      </c>
      <c r="AH423" s="4" t="str">
        <f>IF($H423=0,"",VLOOKUP($G423,Data!$G$3:$BA$2935,27,FALSE))</f>
        <v>/</v>
      </c>
      <c r="AI423" s="4" t="str">
        <f>IF($H423=0,"",VLOOKUP($G423,Data!$G$3:$BA$2935,28,FALSE))</f>
        <v>/</v>
      </c>
      <c r="AJ423" s="4" t="str">
        <f>IF($H423=0,"",VLOOKUP($G423,Data!$G$3:$BA$2935,29,FALSE))</f>
        <v/>
      </c>
      <c r="AK423" s="4" t="str">
        <f>IF($H423=0,"",VLOOKUP($G423,Data!$G$3:$BA$2935,30,FALSE))</f>
        <v/>
      </c>
      <c r="AL423" s="4" t="str">
        <f>IF($H423=0,"",VLOOKUP($G423,Data!$G$3:$BA$2935,31,FALSE))</f>
        <v/>
      </c>
      <c r="AM423" s="4" t="str">
        <f>IF($H423=0,"",VLOOKUP($G423,Data!$G$3:$BA$2935,32,FALSE))</f>
        <v/>
      </c>
      <c r="AN423" s="4" t="str">
        <f>IF($H423=0,"",VLOOKUP($G423,Data!$G$3:$BA$2935,33,FALSE))</f>
        <v/>
      </c>
      <c r="AO423" s="4" t="str">
        <f>IF($H423=0,"",VLOOKUP($G423,Data!$G$3:$BA$2935,34,FALSE))</f>
        <v/>
      </c>
      <c r="AP423" s="4" t="str">
        <f>IF($H423=0,"",VLOOKUP($G423,Data!$G$3:$BA$2935,35,FALSE))</f>
        <v/>
      </c>
      <c r="AQ423" s="4" t="str">
        <f>IF($H423=0,"",VLOOKUP($G423,Data!$G$3:$BA$2935,36,FALSE))</f>
        <v/>
      </c>
      <c r="AR423" s="4" t="str">
        <f>IF($H423=0,"",VLOOKUP($G423,Data!$G$3:$BA$2935,37,FALSE))</f>
        <v/>
      </c>
      <c r="AS423" s="4" t="str">
        <f>IF($H423=0,"",VLOOKUP($G423,Data!$G$3:$BA$2935,38,FALSE))</f>
        <v/>
      </c>
      <c r="AT423" s="4" t="str">
        <f>IF($H423=0,"",VLOOKUP($G423,Data!$G$3:$BA$2935,39,FALSE))</f>
        <v/>
      </c>
    </row>
    <row r="424" spans="1:46" x14ac:dyDescent="0.25">
      <c r="A424" s="4">
        <f>PSSE!A426</f>
        <v>971034</v>
      </c>
      <c r="B424" s="4" t="str">
        <f>PSSE!B426</f>
        <v>DIENHN1_N4</v>
      </c>
      <c r="C424" s="4">
        <f>PSSE!D426</f>
        <v>19</v>
      </c>
      <c r="D424" s="4">
        <f>PSSE!E426</f>
        <v>1000</v>
      </c>
      <c r="E424" s="4" t="str">
        <f>PSSE!F426</f>
        <v>ND</v>
      </c>
      <c r="F424" s="4">
        <f>PSSE!G426</f>
        <v>1</v>
      </c>
      <c r="G424" s="4" t="str">
        <f t="shared" si="6"/>
        <v>PSS191000ND1</v>
      </c>
      <c r="H424" s="4">
        <f>COUNTIF(Data!$G$3:$BA$2935,PSS!$G424)</f>
        <v>1</v>
      </c>
      <c r="I424" s="4" t="str">
        <f>IF($H424=0,"",VLOOKUP($G424,Data!$G$3:$BA$2935,2,FALSE))</f>
        <v>'PSS2A'</v>
      </c>
      <c r="J424" s="4">
        <f>PSSE!C426</f>
        <v>1</v>
      </c>
      <c r="K424" s="4">
        <f>IF($H424=0,"",VLOOKUP($G424,Data!$G$3:$BA$2935,4,FALSE))</f>
        <v>1</v>
      </c>
      <c r="L424" s="4">
        <f>IF($H424=0,"",VLOOKUP($G424,Data!$G$3:$BA$2935,5,FALSE))</f>
        <v>0</v>
      </c>
      <c r="M424" s="4">
        <f>IF($H424=0,"",VLOOKUP($G424,Data!$G$3:$BA$2935,6,FALSE))</f>
        <v>3</v>
      </c>
      <c r="N424" s="4">
        <f>IF($H424=0,"",VLOOKUP($G424,Data!$G$3:$BA$2935,7,FALSE))</f>
        <v>0</v>
      </c>
      <c r="O424" s="4">
        <f>IF($H424=0,"",VLOOKUP($G424,Data!$G$3:$BA$2935,8,FALSE))</f>
        <v>5</v>
      </c>
      <c r="P424" s="4">
        <f>IF($H424=0,"",VLOOKUP($G424,Data!$G$3:$BA$2935,9,FALSE))</f>
        <v>1</v>
      </c>
      <c r="Q424" s="4">
        <f>IF($H424=0,"",VLOOKUP($G424,Data!$G$3:$BA$2935,10,FALSE))</f>
        <v>2.5</v>
      </c>
      <c r="R424" s="4">
        <f>IF($H424=0,"",VLOOKUP($G424,Data!$G$3:$BA$2935,11,FALSE))</f>
        <v>2.5</v>
      </c>
      <c r="S424" s="4">
        <f>IF($H424=0,"",VLOOKUP($G424,Data!$G$3:$BA$2935,12,FALSE))</f>
        <v>0</v>
      </c>
      <c r="T424" s="4">
        <f>IF($H424=0,"",VLOOKUP($G424,Data!$G$3:$BA$2935,13,FALSE))</f>
        <v>2.5</v>
      </c>
      <c r="U424" s="4">
        <f>IF($H424=0,"",VLOOKUP($G424,Data!$G$3:$BA$2935,14,FALSE))</f>
        <v>0</v>
      </c>
      <c r="V424" s="4">
        <f>IF($H424=0,"",VLOOKUP($G424,Data!$G$3:$BA$2935,15,FALSE))</f>
        <v>2.5</v>
      </c>
      <c r="W424" s="4">
        <f>IF($H424=0,"",VLOOKUP($G424,Data!$G$3:$BA$2935,16,FALSE))</f>
        <v>0.39</v>
      </c>
      <c r="X424" s="4">
        <f>IF($H424=0,"",VLOOKUP($G424,Data!$G$3:$BA$2935,17,FALSE))</f>
        <v>1</v>
      </c>
      <c r="Y424" s="4">
        <f>IF($H424=0,"",VLOOKUP($G424,Data!$G$3:$BA$2935,18,FALSE))</f>
        <v>0</v>
      </c>
      <c r="Z424" s="4">
        <f>IF($H424=0,"",VLOOKUP($G424,Data!$G$3:$BA$2935,19,FALSE))</f>
        <v>0.1</v>
      </c>
      <c r="AA424" s="4">
        <f>IF($H424=0,"",VLOOKUP($G424,Data!$G$3:$BA$2935,20,FALSE))</f>
        <v>6.5</v>
      </c>
      <c r="AB424" s="4">
        <f>IF($H424=0,"",VLOOKUP($G424,Data!$G$3:$BA$2935,21,FALSE))</f>
        <v>0.44</v>
      </c>
      <c r="AC424" s="4">
        <f>IF($H424=0,"",VLOOKUP($G424,Data!$G$3:$BA$2935,22,FALSE))</f>
        <v>0.08</v>
      </c>
      <c r="AD424" s="4">
        <f>IF($H424=0,"",VLOOKUP($G424,Data!$G$3:$BA$2935,23,FALSE))</f>
        <v>0.2</v>
      </c>
      <c r="AE424" s="4">
        <f>IF($H424=0,"",VLOOKUP($G424,Data!$G$3:$BA$2935,24,FALSE))</f>
        <v>0.98</v>
      </c>
      <c r="AF424" s="4">
        <f>IF($H424=0,"",VLOOKUP($G424,Data!$G$3:$BA$2935,25,FALSE))</f>
        <v>0.1</v>
      </c>
      <c r="AG424" s="4">
        <f>IF($H424=0,"",VLOOKUP($G424,Data!$G$3:$BA$2935,26,FALSE))</f>
        <v>-0.1</v>
      </c>
      <c r="AH424" s="4" t="str">
        <f>IF($H424=0,"",VLOOKUP($G424,Data!$G$3:$BA$2935,27,FALSE))</f>
        <v>/</v>
      </c>
      <c r="AI424" s="4" t="str">
        <f>IF($H424=0,"",VLOOKUP($G424,Data!$G$3:$BA$2935,28,FALSE))</f>
        <v>/</v>
      </c>
      <c r="AJ424" s="4" t="str">
        <f>IF($H424=0,"",VLOOKUP($G424,Data!$G$3:$BA$2935,29,FALSE))</f>
        <v/>
      </c>
      <c r="AK424" s="4" t="str">
        <f>IF($H424=0,"",VLOOKUP($G424,Data!$G$3:$BA$2935,30,FALSE))</f>
        <v/>
      </c>
      <c r="AL424" s="4" t="str">
        <f>IF($H424=0,"",VLOOKUP($G424,Data!$G$3:$BA$2935,31,FALSE))</f>
        <v/>
      </c>
      <c r="AM424" s="4" t="str">
        <f>IF($H424=0,"",VLOOKUP($G424,Data!$G$3:$BA$2935,32,FALSE))</f>
        <v/>
      </c>
      <c r="AN424" s="4" t="str">
        <f>IF($H424=0,"",VLOOKUP($G424,Data!$G$3:$BA$2935,33,FALSE))</f>
        <v/>
      </c>
      <c r="AO424" s="4" t="str">
        <f>IF($H424=0,"",VLOOKUP($G424,Data!$G$3:$BA$2935,34,FALSE))</f>
        <v/>
      </c>
      <c r="AP424" s="4" t="str">
        <f>IF($H424=0,"",VLOOKUP($G424,Data!$G$3:$BA$2935,35,FALSE))</f>
        <v/>
      </c>
      <c r="AQ424" s="4" t="str">
        <f>IF($H424=0,"",VLOOKUP($G424,Data!$G$3:$BA$2935,36,FALSE))</f>
        <v/>
      </c>
      <c r="AR424" s="4" t="str">
        <f>IF($H424=0,"",VLOOKUP($G424,Data!$G$3:$BA$2935,37,FALSE))</f>
        <v/>
      </c>
      <c r="AS424" s="4" t="str">
        <f>IF($H424=0,"",VLOOKUP($G424,Data!$G$3:$BA$2935,38,FALSE))</f>
        <v/>
      </c>
      <c r="AT424" s="4" t="str">
        <f>IF($H424=0,"",VLOOKUP($G424,Data!$G$3:$BA$2935,39,FALSE))</f>
        <v/>
      </c>
    </row>
    <row r="425" spans="1:46" x14ac:dyDescent="0.25">
      <c r="A425" s="4">
        <f>PSSE!A427</f>
        <v>971041</v>
      </c>
      <c r="B425" s="4" t="str">
        <f>PSSE!B427</f>
        <v>DIENHN2_N1</v>
      </c>
      <c r="C425" s="4">
        <f>PSSE!D427</f>
        <v>19</v>
      </c>
      <c r="D425" s="4">
        <f>PSSE!E427</f>
        <v>1000</v>
      </c>
      <c r="E425" s="4" t="str">
        <f>PSSE!F427</f>
        <v>ND</v>
      </c>
      <c r="F425" s="4">
        <f>PSSE!G427</f>
        <v>1</v>
      </c>
      <c r="G425" s="4" t="str">
        <f t="shared" si="6"/>
        <v>PSS191000ND1</v>
      </c>
      <c r="H425" s="4">
        <f>COUNTIF(Data!$G$3:$BA$2935,PSS!$G425)</f>
        <v>1</v>
      </c>
      <c r="I425" s="4" t="str">
        <f>IF($H425=0,"",VLOOKUP($G425,Data!$G$3:$BA$2935,2,FALSE))</f>
        <v>'PSS2A'</v>
      </c>
      <c r="J425" s="4">
        <f>PSSE!C427</f>
        <v>1</v>
      </c>
      <c r="K425" s="4">
        <f>IF($H425=0,"",VLOOKUP($G425,Data!$G$3:$BA$2935,4,FALSE))</f>
        <v>1</v>
      </c>
      <c r="L425" s="4">
        <f>IF($H425=0,"",VLOOKUP($G425,Data!$G$3:$BA$2935,5,FALSE))</f>
        <v>0</v>
      </c>
      <c r="M425" s="4">
        <f>IF($H425=0,"",VLOOKUP($G425,Data!$G$3:$BA$2935,6,FALSE))</f>
        <v>3</v>
      </c>
      <c r="N425" s="4">
        <f>IF($H425=0,"",VLOOKUP($G425,Data!$G$3:$BA$2935,7,FALSE))</f>
        <v>0</v>
      </c>
      <c r="O425" s="4">
        <f>IF($H425=0,"",VLOOKUP($G425,Data!$G$3:$BA$2935,8,FALSE))</f>
        <v>5</v>
      </c>
      <c r="P425" s="4">
        <f>IF($H425=0,"",VLOOKUP($G425,Data!$G$3:$BA$2935,9,FALSE))</f>
        <v>1</v>
      </c>
      <c r="Q425" s="4">
        <f>IF($H425=0,"",VLOOKUP($G425,Data!$G$3:$BA$2935,10,FALSE))</f>
        <v>2.5</v>
      </c>
      <c r="R425" s="4">
        <f>IF($H425=0,"",VLOOKUP($G425,Data!$G$3:$BA$2935,11,FALSE))</f>
        <v>2.5</v>
      </c>
      <c r="S425" s="4">
        <f>IF($H425=0,"",VLOOKUP($G425,Data!$G$3:$BA$2935,12,FALSE))</f>
        <v>0</v>
      </c>
      <c r="T425" s="4">
        <f>IF($H425=0,"",VLOOKUP($G425,Data!$G$3:$BA$2935,13,FALSE))</f>
        <v>2.5</v>
      </c>
      <c r="U425" s="4">
        <f>IF($H425=0,"",VLOOKUP($G425,Data!$G$3:$BA$2935,14,FALSE))</f>
        <v>0</v>
      </c>
      <c r="V425" s="4">
        <f>IF($H425=0,"",VLOOKUP($G425,Data!$G$3:$BA$2935,15,FALSE))</f>
        <v>2.5</v>
      </c>
      <c r="W425" s="4">
        <f>IF($H425=0,"",VLOOKUP($G425,Data!$G$3:$BA$2935,16,FALSE))</f>
        <v>0.39</v>
      </c>
      <c r="X425" s="4">
        <f>IF($H425=0,"",VLOOKUP($G425,Data!$G$3:$BA$2935,17,FALSE))</f>
        <v>1</v>
      </c>
      <c r="Y425" s="4">
        <f>IF($H425=0,"",VLOOKUP($G425,Data!$G$3:$BA$2935,18,FALSE))</f>
        <v>0</v>
      </c>
      <c r="Z425" s="4">
        <f>IF($H425=0,"",VLOOKUP($G425,Data!$G$3:$BA$2935,19,FALSE))</f>
        <v>0.1</v>
      </c>
      <c r="AA425" s="4">
        <f>IF($H425=0,"",VLOOKUP($G425,Data!$G$3:$BA$2935,20,FALSE))</f>
        <v>6.5</v>
      </c>
      <c r="AB425" s="4">
        <f>IF($H425=0,"",VLOOKUP($G425,Data!$G$3:$BA$2935,21,FALSE))</f>
        <v>0.44</v>
      </c>
      <c r="AC425" s="4">
        <f>IF($H425=0,"",VLOOKUP($G425,Data!$G$3:$BA$2935,22,FALSE))</f>
        <v>0.08</v>
      </c>
      <c r="AD425" s="4">
        <f>IF($H425=0,"",VLOOKUP($G425,Data!$G$3:$BA$2935,23,FALSE))</f>
        <v>0.2</v>
      </c>
      <c r="AE425" s="4">
        <f>IF($H425=0,"",VLOOKUP($G425,Data!$G$3:$BA$2935,24,FALSE))</f>
        <v>0.98</v>
      </c>
      <c r="AF425" s="4">
        <f>IF($H425=0,"",VLOOKUP($G425,Data!$G$3:$BA$2935,25,FALSE))</f>
        <v>0.1</v>
      </c>
      <c r="AG425" s="4">
        <f>IF($H425=0,"",VLOOKUP($G425,Data!$G$3:$BA$2935,26,FALSE))</f>
        <v>-0.1</v>
      </c>
      <c r="AH425" s="4" t="str">
        <f>IF($H425=0,"",VLOOKUP($G425,Data!$G$3:$BA$2935,27,FALSE))</f>
        <v>/</v>
      </c>
      <c r="AI425" s="4" t="str">
        <f>IF($H425=0,"",VLOOKUP($G425,Data!$G$3:$BA$2935,28,FALSE))</f>
        <v>/</v>
      </c>
      <c r="AJ425" s="4" t="str">
        <f>IF($H425=0,"",VLOOKUP($G425,Data!$G$3:$BA$2935,29,FALSE))</f>
        <v/>
      </c>
      <c r="AK425" s="4" t="str">
        <f>IF($H425=0,"",VLOOKUP($G425,Data!$G$3:$BA$2935,30,FALSE))</f>
        <v/>
      </c>
      <c r="AL425" s="4" t="str">
        <f>IF($H425=0,"",VLOOKUP($G425,Data!$G$3:$BA$2935,31,FALSE))</f>
        <v/>
      </c>
      <c r="AM425" s="4" t="str">
        <f>IF($H425=0,"",VLOOKUP($G425,Data!$G$3:$BA$2935,32,FALSE))</f>
        <v/>
      </c>
      <c r="AN425" s="4" t="str">
        <f>IF($H425=0,"",VLOOKUP($G425,Data!$G$3:$BA$2935,33,FALSE))</f>
        <v/>
      </c>
      <c r="AO425" s="4" t="str">
        <f>IF($H425=0,"",VLOOKUP($G425,Data!$G$3:$BA$2935,34,FALSE))</f>
        <v/>
      </c>
      <c r="AP425" s="4" t="str">
        <f>IF($H425=0,"",VLOOKUP($G425,Data!$G$3:$BA$2935,35,FALSE))</f>
        <v/>
      </c>
      <c r="AQ425" s="4" t="str">
        <f>IF($H425=0,"",VLOOKUP($G425,Data!$G$3:$BA$2935,36,FALSE))</f>
        <v/>
      </c>
      <c r="AR425" s="4" t="str">
        <f>IF($H425=0,"",VLOOKUP($G425,Data!$G$3:$BA$2935,37,FALSE))</f>
        <v/>
      </c>
      <c r="AS425" s="4" t="str">
        <f>IF($H425=0,"",VLOOKUP($G425,Data!$G$3:$BA$2935,38,FALSE))</f>
        <v/>
      </c>
      <c r="AT425" s="4" t="str">
        <f>IF($H425=0,"",VLOOKUP($G425,Data!$G$3:$BA$2935,39,FALSE))</f>
        <v/>
      </c>
    </row>
    <row r="426" spans="1:46" x14ac:dyDescent="0.25">
      <c r="A426" s="4">
        <f>PSSE!A428</f>
        <v>971042</v>
      </c>
      <c r="B426" s="4" t="str">
        <f>PSSE!B428</f>
        <v>DIENHN2_N2</v>
      </c>
      <c r="C426" s="4">
        <f>PSSE!D428</f>
        <v>19</v>
      </c>
      <c r="D426" s="4">
        <f>PSSE!E428</f>
        <v>1000</v>
      </c>
      <c r="E426" s="4" t="str">
        <f>PSSE!F428</f>
        <v>ND</v>
      </c>
      <c r="F426" s="4">
        <f>PSSE!G428</f>
        <v>1</v>
      </c>
      <c r="G426" s="4" t="str">
        <f t="shared" si="6"/>
        <v>PSS191000ND1</v>
      </c>
      <c r="H426" s="4">
        <f>COUNTIF(Data!$G$3:$BA$2935,PSS!$G426)</f>
        <v>1</v>
      </c>
      <c r="I426" s="4" t="str">
        <f>IF($H426=0,"",VLOOKUP($G426,Data!$G$3:$BA$2935,2,FALSE))</f>
        <v>'PSS2A'</v>
      </c>
      <c r="J426" s="4">
        <f>PSSE!C428</f>
        <v>1</v>
      </c>
      <c r="K426" s="4">
        <f>IF($H426=0,"",VLOOKUP($G426,Data!$G$3:$BA$2935,4,FALSE))</f>
        <v>1</v>
      </c>
      <c r="L426" s="4">
        <f>IF($H426=0,"",VLOOKUP($G426,Data!$G$3:$BA$2935,5,FALSE))</f>
        <v>0</v>
      </c>
      <c r="M426" s="4">
        <f>IF($H426=0,"",VLOOKUP($G426,Data!$G$3:$BA$2935,6,FALSE))</f>
        <v>3</v>
      </c>
      <c r="N426" s="4">
        <f>IF($H426=0,"",VLOOKUP($G426,Data!$G$3:$BA$2935,7,FALSE))</f>
        <v>0</v>
      </c>
      <c r="O426" s="4">
        <f>IF($H426=0,"",VLOOKUP($G426,Data!$G$3:$BA$2935,8,FALSE))</f>
        <v>5</v>
      </c>
      <c r="P426" s="4">
        <f>IF($H426=0,"",VLOOKUP($G426,Data!$G$3:$BA$2935,9,FALSE))</f>
        <v>1</v>
      </c>
      <c r="Q426" s="4">
        <f>IF($H426=0,"",VLOOKUP($G426,Data!$G$3:$BA$2935,10,FALSE))</f>
        <v>2.5</v>
      </c>
      <c r="R426" s="4">
        <f>IF($H426=0,"",VLOOKUP($G426,Data!$G$3:$BA$2935,11,FALSE))</f>
        <v>2.5</v>
      </c>
      <c r="S426" s="4">
        <f>IF($H426=0,"",VLOOKUP($G426,Data!$G$3:$BA$2935,12,FALSE))</f>
        <v>0</v>
      </c>
      <c r="T426" s="4">
        <f>IF($H426=0,"",VLOOKUP($G426,Data!$G$3:$BA$2935,13,FALSE))</f>
        <v>2.5</v>
      </c>
      <c r="U426" s="4">
        <f>IF($H426=0,"",VLOOKUP($G426,Data!$G$3:$BA$2935,14,FALSE))</f>
        <v>0</v>
      </c>
      <c r="V426" s="4">
        <f>IF($H426=0,"",VLOOKUP($G426,Data!$G$3:$BA$2935,15,FALSE))</f>
        <v>2.5</v>
      </c>
      <c r="W426" s="4">
        <f>IF($H426=0,"",VLOOKUP($G426,Data!$G$3:$BA$2935,16,FALSE))</f>
        <v>0.39</v>
      </c>
      <c r="X426" s="4">
        <f>IF($H426=0,"",VLOOKUP($G426,Data!$G$3:$BA$2935,17,FALSE))</f>
        <v>1</v>
      </c>
      <c r="Y426" s="4">
        <f>IF($H426=0,"",VLOOKUP($G426,Data!$G$3:$BA$2935,18,FALSE))</f>
        <v>0</v>
      </c>
      <c r="Z426" s="4">
        <f>IF($H426=0,"",VLOOKUP($G426,Data!$G$3:$BA$2935,19,FALSE))</f>
        <v>0.1</v>
      </c>
      <c r="AA426" s="4">
        <f>IF($H426=0,"",VLOOKUP($G426,Data!$G$3:$BA$2935,20,FALSE))</f>
        <v>6.5</v>
      </c>
      <c r="AB426" s="4">
        <f>IF($H426=0,"",VLOOKUP($G426,Data!$G$3:$BA$2935,21,FALSE))</f>
        <v>0.44</v>
      </c>
      <c r="AC426" s="4">
        <f>IF($H426=0,"",VLOOKUP($G426,Data!$G$3:$BA$2935,22,FALSE))</f>
        <v>0.08</v>
      </c>
      <c r="AD426" s="4">
        <f>IF($H426=0,"",VLOOKUP($G426,Data!$G$3:$BA$2935,23,FALSE))</f>
        <v>0.2</v>
      </c>
      <c r="AE426" s="4">
        <f>IF($H426=0,"",VLOOKUP($G426,Data!$G$3:$BA$2935,24,FALSE))</f>
        <v>0.98</v>
      </c>
      <c r="AF426" s="4">
        <f>IF($H426=0,"",VLOOKUP($G426,Data!$G$3:$BA$2935,25,FALSE))</f>
        <v>0.1</v>
      </c>
      <c r="AG426" s="4">
        <f>IF($H426=0,"",VLOOKUP($G426,Data!$G$3:$BA$2935,26,FALSE))</f>
        <v>-0.1</v>
      </c>
      <c r="AH426" s="4" t="str">
        <f>IF($H426=0,"",VLOOKUP($G426,Data!$G$3:$BA$2935,27,FALSE))</f>
        <v>/</v>
      </c>
      <c r="AI426" s="4" t="str">
        <f>IF($H426=0,"",VLOOKUP($G426,Data!$G$3:$BA$2935,28,FALSE))</f>
        <v>/</v>
      </c>
      <c r="AJ426" s="4" t="str">
        <f>IF($H426=0,"",VLOOKUP($G426,Data!$G$3:$BA$2935,29,FALSE))</f>
        <v/>
      </c>
      <c r="AK426" s="4" t="str">
        <f>IF($H426=0,"",VLOOKUP($G426,Data!$G$3:$BA$2935,30,FALSE))</f>
        <v/>
      </c>
      <c r="AL426" s="4" t="str">
        <f>IF($H426=0,"",VLOOKUP($G426,Data!$G$3:$BA$2935,31,FALSE))</f>
        <v/>
      </c>
      <c r="AM426" s="4" t="str">
        <f>IF($H426=0,"",VLOOKUP($G426,Data!$G$3:$BA$2935,32,FALSE))</f>
        <v/>
      </c>
      <c r="AN426" s="4" t="str">
        <f>IF($H426=0,"",VLOOKUP($G426,Data!$G$3:$BA$2935,33,FALSE))</f>
        <v/>
      </c>
      <c r="AO426" s="4" t="str">
        <f>IF($H426=0,"",VLOOKUP($G426,Data!$G$3:$BA$2935,34,FALSE))</f>
        <v/>
      </c>
      <c r="AP426" s="4" t="str">
        <f>IF($H426=0,"",VLOOKUP($G426,Data!$G$3:$BA$2935,35,FALSE))</f>
        <v/>
      </c>
      <c r="AQ426" s="4" t="str">
        <f>IF($H426=0,"",VLOOKUP($G426,Data!$G$3:$BA$2935,36,FALSE))</f>
        <v/>
      </c>
      <c r="AR426" s="4" t="str">
        <f>IF($H426=0,"",VLOOKUP($G426,Data!$G$3:$BA$2935,37,FALSE))</f>
        <v/>
      </c>
      <c r="AS426" s="4" t="str">
        <f>IF($H426=0,"",VLOOKUP($G426,Data!$G$3:$BA$2935,38,FALSE))</f>
        <v/>
      </c>
      <c r="AT426" s="4" t="str">
        <f>IF($H426=0,"",VLOOKUP($G426,Data!$G$3:$BA$2935,39,FALSE))</f>
        <v/>
      </c>
    </row>
    <row r="427" spans="1:46" x14ac:dyDescent="0.25">
      <c r="A427" s="4">
        <f>PSSE!A429</f>
        <v>971043</v>
      </c>
      <c r="B427" s="4" t="str">
        <f>PSSE!B429</f>
        <v>DIENHN2_N3</v>
      </c>
      <c r="C427" s="4">
        <f>PSSE!D429</f>
        <v>19</v>
      </c>
      <c r="D427" s="4">
        <f>PSSE!E429</f>
        <v>1000</v>
      </c>
      <c r="E427" s="4" t="str">
        <f>PSSE!F429</f>
        <v>ND</v>
      </c>
      <c r="F427" s="4">
        <f>PSSE!G429</f>
        <v>1</v>
      </c>
      <c r="G427" s="4" t="str">
        <f t="shared" si="6"/>
        <v>PSS191000ND1</v>
      </c>
      <c r="H427" s="4">
        <f>COUNTIF(Data!$G$3:$BA$2935,PSS!$G427)</f>
        <v>1</v>
      </c>
      <c r="I427" s="4" t="str">
        <f>IF($H427=0,"",VLOOKUP($G427,Data!$G$3:$BA$2935,2,FALSE))</f>
        <v>'PSS2A'</v>
      </c>
      <c r="J427" s="4">
        <f>PSSE!C429</f>
        <v>1</v>
      </c>
      <c r="K427" s="4">
        <f>IF($H427=0,"",VLOOKUP($G427,Data!$G$3:$BA$2935,4,FALSE))</f>
        <v>1</v>
      </c>
      <c r="L427" s="4">
        <f>IF($H427=0,"",VLOOKUP($G427,Data!$G$3:$BA$2935,5,FALSE))</f>
        <v>0</v>
      </c>
      <c r="M427" s="4">
        <f>IF($H427=0,"",VLOOKUP($G427,Data!$G$3:$BA$2935,6,FALSE))</f>
        <v>3</v>
      </c>
      <c r="N427" s="4">
        <f>IF($H427=0,"",VLOOKUP($G427,Data!$G$3:$BA$2935,7,FALSE))</f>
        <v>0</v>
      </c>
      <c r="O427" s="4">
        <f>IF($H427=0,"",VLOOKUP($G427,Data!$G$3:$BA$2935,8,FALSE))</f>
        <v>5</v>
      </c>
      <c r="P427" s="4">
        <f>IF($H427=0,"",VLOOKUP($G427,Data!$G$3:$BA$2935,9,FALSE))</f>
        <v>1</v>
      </c>
      <c r="Q427" s="4">
        <f>IF($H427=0,"",VLOOKUP($G427,Data!$G$3:$BA$2935,10,FALSE))</f>
        <v>2.5</v>
      </c>
      <c r="R427" s="4">
        <f>IF($H427=0,"",VLOOKUP($G427,Data!$G$3:$BA$2935,11,FALSE))</f>
        <v>2.5</v>
      </c>
      <c r="S427" s="4">
        <f>IF($H427=0,"",VLOOKUP($G427,Data!$G$3:$BA$2935,12,FALSE))</f>
        <v>0</v>
      </c>
      <c r="T427" s="4">
        <f>IF($H427=0,"",VLOOKUP($G427,Data!$G$3:$BA$2935,13,FALSE))</f>
        <v>2.5</v>
      </c>
      <c r="U427" s="4">
        <f>IF($H427=0,"",VLOOKUP($G427,Data!$G$3:$BA$2935,14,FALSE))</f>
        <v>0</v>
      </c>
      <c r="V427" s="4">
        <f>IF($H427=0,"",VLOOKUP($G427,Data!$G$3:$BA$2935,15,FALSE))</f>
        <v>2.5</v>
      </c>
      <c r="W427" s="4">
        <f>IF($H427=0,"",VLOOKUP($G427,Data!$G$3:$BA$2935,16,FALSE))</f>
        <v>0.39</v>
      </c>
      <c r="X427" s="4">
        <f>IF($H427=0,"",VLOOKUP($G427,Data!$G$3:$BA$2935,17,FALSE))</f>
        <v>1</v>
      </c>
      <c r="Y427" s="4">
        <f>IF($H427=0,"",VLOOKUP($G427,Data!$G$3:$BA$2935,18,FALSE))</f>
        <v>0</v>
      </c>
      <c r="Z427" s="4">
        <f>IF($H427=0,"",VLOOKUP($G427,Data!$G$3:$BA$2935,19,FALSE))</f>
        <v>0.1</v>
      </c>
      <c r="AA427" s="4">
        <f>IF($H427=0,"",VLOOKUP($G427,Data!$G$3:$BA$2935,20,FALSE))</f>
        <v>6.5</v>
      </c>
      <c r="AB427" s="4">
        <f>IF($H427=0,"",VLOOKUP($G427,Data!$G$3:$BA$2935,21,FALSE))</f>
        <v>0.44</v>
      </c>
      <c r="AC427" s="4">
        <f>IF($H427=0,"",VLOOKUP($G427,Data!$G$3:$BA$2935,22,FALSE))</f>
        <v>0.08</v>
      </c>
      <c r="AD427" s="4">
        <f>IF($H427=0,"",VLOOKUP($G427,Data!$G$3:$BA$2935,23,FALSE))</f>
        <v>0.2</v>
      </c>
      <c r="AE427" s="4">
        <f>IF($H427=0,"",VLOOKUP($G427,Data!$G$3:$BA$2935,24,FALSE))</f>
        <v>0.98</v>
      </c>
      <c r="AF427" s="4">
        <f>IF($H427=0,"",VLOOKUP($G427,Data!$G$3:$BA$2935,25,FALSE))</f>
        <v>0.1</v>
      </c>
      <c r="AG427" s="4">
        <f>IF($H427=0,"",VLOOKUP($G427,Data!$G$3:$BA$2935,26,FALSE))</f>
        <v>-0.1</v>
      </c>
      <c r="AH427" s="4" t="str">
        <f>IF($H427=0,"",VLOOKUP($G427,Data!$G$3:$BA$2935,27,FALSE))</f>
        <v>/</v>
      </c>
      <c r="AI427" s="4" t="str">
        <f>IF($H427=0,"",VLOOKUP($G427,Data!$G$3:$BA$2935,28,FALSE))</f>
        <v>/</v>
      </c>
      <c r="AJ427" s="4" t="str">
        <f>IF($H427=0,"",VLOOKUP($G427,Data!$G$3:$BA$2935,29,FALSE))</f>
        <v/>
      </c>
      <c r="AK427" s="4" t="str">
        <f>IF($H427=0,"",VLOOKUP($G427,Data!$G$3:$BA$2935,30,FALSE))</f>
        <v/>
      </c>
      <c r="AL427" s="4" t="str">
        <f>IF($H427=0,"",VLOOKUP($G427,Data!$G$3:$BA$2935,31,FALSE))</f>
        <v/>
      </c>
      <c r="AM427" s="4" t="str">
        <f>IF($H427=0,"",VLOOKUP($G427,Data!$G$3:$BA$2935,32,FALSE))</f>
        <v/>
      </c>
      <c r="AN427" s="4" t="str">
        <f>IF($H427=0,"",VLOOKUP($G427,Data!$G$3:$BA$2935,33,FALSE))</f>
        <v/>
      </c>
      <c r="AO427" s="4" t="str">
        <f>IF($H427=0,"",VLOOKUP($G427,Data!$G$3:$BA$2935,34,FALSE))</f>
        <v/>
      </c>
      <c r="AP427" s="4" t="str">
        <f>IF($H427=0,"",VLOOKUP($G427,Data!$G$3:$BA$2935,35,FALSE))</f>
        <v/>
      </c>
      <c r="AQ427" s="4" t="str">
        <f>IF($H427=0,"",VLOOKUP($G427,Data!$G$3:$BA$2935,36,FALSE))</f>
        <v/>
      </c>
      <c r="AR427" s="4" t="str">
        <f>IF($H427=0,"",VLOOKUP($G427,Data!$G$3:$BA$2935,37,FALSE))</f>
        <v/>
      </c>
      <c r="AS427" s="4" t="str">
        <f>IF($H427=0,"",VLOOKUP($G427,Data!$G$3:$BA$2935,38,FALSE))</f>
        <v/>
      </c>
      <c r="AT427" s="4" t="str">
        <f>IF($H427=0,"",VLOOKUP($G427,Data!$G$3:$BA$2935,39,FALSE))</f>
        <v/>
      </c>
    </row>
    <row r="428" spans="1:46" x14ac:dyDescent="0.25">
      <c r="A428" s="4">
        <f>PSSE!A430</f>
        <v>971044</v>
      </c>
      <c r="B428" s="4" t="str">
        <f>PSSE!B430</f>
        <v>DIENHN2_N4</v>
      </c>
      <c r="C428" s="4">
        <f>PSSE!D430</f>
        <v>19</v>
      </c>
      <c r="D428" s="4">
        <f>PSSE!E430</f>
        <v>1000</v>
      </c>
      <c r="E428" s="4" t="str">
        <f>PSSE!F430</f>
        <v>ND</v>
      </c>
      <c r="F428" s="4">
        <f>PSSE!G430</f>
        <v>1</v>
      </c>
      <c r="G428" s="4" t="str">
        <f t="shared" si="6"/>
        <v>PSS191000ND1</v>
      </c>
      <c r="H428" s="4">
        <f>COUNTIF(Data!$G$3:$BA$2935,PSS!$G428)</f>
        <v>1</v>
      </c>
      <c r="I428" s="4" t="str">
        <f>IF($H428=0,"",VLOOKUP($G428,Data!$G$3:$BA$2935,2,FALSE))</f>
        <v>'PSS2A'</v>
      </c>
      <c r="J428" s="4">
        <f>PSSE!C430</f>
        <v>1</v>
      </c>
      <c r="K428" s="4">
        <f>IF($H428=0,"",VLOOKUP($G428,Data!$G$3:$BA$2935,4,FALSE))</f>
        <v>1</v>
      </c>
      <c r="L428" s="4">
        <f>IF($H428=0,"",VLOOKUP($G428,Data!$G$3:$BA$2935,5,FALSE))</f>
        <v>0</v>
      </c>
      <c r="M428" s="4">
        <f>IF($H428=0,"",VLOOKUP($G428,Data!$G$3:$BA$2935,6,FALSE))</f>
        <v>3</v>
      </c>
      <c r="N428" s="4">
        <f>IF($H428=0,"",VLOOKUP($G428,Data!$G$3:$BA$2935,7,FALSE))</f>
        <v>0</v>
      </c>
      <c r="O428" s="4">
        <f>IF($H428=0,"",VLOOKUP($G428,Data!$G$3:$BA$2935,8,FALSE))</f>
        <v>5</v>
      </c>
      <c r="P428" s="4">
        <f>IF($H428=0,"",VLOOKUP($G428,Data!$G$3:$BA$2935,9,FALSE))</f>
        <v>1</v>
      </c>
      <c r="Q428" s="4">
        <f>IF($H428=0,"",VLOOKUP($G428,Data!$G$3:$BA$2935,10,FALSE))</f>
        <v>2.5</v>
      </c>
      <c r="R428" s="4">
        <f>IF($H428=0,"",VLOOKUP($G428,Data!$G$3:$BA$2935,11,FALSE))</f>
        <v>2.5</v>
      </c>
      <c r="S428" s="4">
        <f>IF($H428=0,"",VLOOKUP($G428,Data!$G$3:$BA$2935,12,FALSE))</f>
        <v>0</v>
      </c>
      <c r="T428" s="4">
        <f>IF($H428=0,"",VLOOKUP($G428,Data!$G$3:$BA$2935,13,FALSE))</f>
        <v>2.5</v>
      </c>
      <c r="U428" s="4">
        <f>IF($H428=0,"",VLOOKUP($G428,Data!$G$3:$BA$2935,14,FALSE))</f>
        <v>0</v>
      </c>
      <c r="V428" s="4">
        <f>IF($H428=0,"",VLOOKUP($G428,Data!$G$3:$BA$2935,15,FALSE))</f>
        <v>2.5</v>
      </c>
      <c r="W428" s="4">
        <f>IF($H428=0,"",VLOOKUP($G428,Data!$G$3:$BA$2935,16,FALSE))</f>
        <v>0.39</v>
      </c>
      <c r="X428" s="4">
        <f>IF($H428=0,"",VLOOKUP($G428,Data!$G$3:$BA$2935,17,FALSE))</f>
        <v>1</v>
      </c>
      <c r="Y428" s="4">
        <f>IF($H428=0,"",VLOOKUP($G428,Data!$G$3:$BA$2935,18,FALSE))</f>
        <v>0</v>
      </c>
      <c r="Z428" s="4">
        <f>IF($H428=0,"",VLOOKUP($G428,Data!$G$3:$BA$2935,19,FALSE))</f>
        <v>0.1</v>
      </c>
      <c r="AA428" s="4">
        <f>IF($H428=0,"",VLOOKUP($G428,Data!$G$3:$BA$2935,20,FALSE))</f>
        <v>6.5</v>
      </c>
      <c r="AB428" s="4">
        <f>IF($H428=0,"",VLOOKUP($G428,Data!$G$3:$BA$2935,21,FALSE))</f>
        <v>0.44</v>
      </c>
      <c r="AC428" s="4">
        <f>IF($H428=0,"",VLOOKUP($G428,Data!$G$3:$BA$2935,22,FALSE))</f>
        <v>0.08</v>
      </c>
      <c r="AD428" s="4">
        <f>IF($H428=0,"",VLOOKUP($G428,Data!$G$3:$BA$2935,23,FALSE))</f>
        <v>0.2</v>
      </c>
      <c r="AE428" s="4">
        <f>IF($H428=0,"",VLOOKUP($G428,Data!$G$3:$BA$2935,24,FALSE))</f>
        <v>0.98</v>
      </c>
      <c r="AF428" s="4">
        <f>IF($H428=0,"",VLOOKUP($G428,Data!$G$3:$BA$2935,25,FALSE))</f>
        <v>0.1</v>
      </c>
      <c r="AG428" s="4">
        <f>IF($H428=0,"",VLOOKUP($G428,Data!$G$3:$BA$2935,26,FALSE))</f>
        <v>-0.1</v>
      </c>
      <c r="AH428" s="4" t="str">
        <f>IF($H428=0,"",VLOOKUP($G428,Data!$G$3:$BA$2935,27,FALSE))</f>
        <v>/</v>
      </c>
      <c r="AI428" s="4" t="str">
        <f>IF($H428=0,"",VLOOKUP($G428,Data!$G$3:$BA$2935,28,FALSE))</f>
        <v>/</v>
      </c>
      <c r="AJ428" s="4" t="str">
        <f>IF($H428=0,"",VLOOKUP($G428,Data!$G$3:$BA$2935,29,FALSE))</f>
        <v/>
      </c>
      <c r="AK428" s="4" t="str">
        <f>IF($H428=0,"",VLOOKUP($G428,Data!$G$3:$BA$2935,30,FALSE))</f>
        <v/>
      </c>
      <c r="AL428" s="4" t="str">
        <f>IF($H428=0,"",VLOOKUP($G428,Data!$G$3:$BA$2935,31,FALSE))</f>
        <v/>
      </c>
      <c r="AM428" s="4" t="str">
        <f>IF($H428=0,"",VLOOKUP($G428,Data!$G$3:$BA$2935,32,FALSE))</f>
        <v/>
      </c>
      <c r="AN428" s="4" t="str">
        <f>IF($H428=0,"",VLOOKUP($G428,Data!$G$3:$BA$2935,33,FALSE))</f>
        <v/>
      </c>
      <c r="AO428" s="4" t="str">
        <f>IF($H428=0,"",VLOOKUP($G428,Data!$G$3:$BA$2935,34,FALSE))</f>
        <v/>
      </c>
      <c r="AP428" s="4" t="str">
        <f>IF($H428=0,"",VLOOKUP($G428,Data!$G$3:$BA$2935,35,FALSE))</f>
        <v/>
      </c>
      <c r="AQ428" s="4" t="str">
        <f>IF($H428=0,"",VLOOKUP($G428,Data!$G$3:$BA$2935,36,FALSE))</f>
        <v/>
      </c>
      <c r="AR428" s="4" t="str">
        <f>IF($H428=0,"",VLOOKUP($G428,Data!$G$3:$BA$2935,37,FALSE))</f>
        <v/>
      </c>
      <c r="AS428" s="4" t="str">
        <f>IF($H428=0,"",VLOOKUP($G428,Data!$G$3:$BA$2935,38,FALSE))</f>
        <v/>
      </c>
      <c r="AT428" s="4" t="str">
        <f>IF($H428=0,"",VLOOKUP($G428,Data!$G$3:$BA$2935,39,FALSE))</f>
        <v/>
      </c>
    </row>
    <row r="429" spans="1:46" x14ac:dyDescent="0.25">
      <c r="A429" s="4">
        <f>PSSE!A431</f>
        <v>972021</v>
      </c>
      <c r="B429" s="4" t="str">
        <f>PSSE!B431</f>
        <v>DAININH_H1</v>
      </c>
      <c r="C429" s="4">
        <f>PSSE!D431</f>
        <v>13.8</v>
      </c>
      <c r="D429" s="4">
        <f>PSSE!E431</f>
        <v>150</v>
      </c>
      <c r="E429" s="4" t="str">
        <f>PSSE!F431</f>
        <v>TD</v>
      </c>
      <c r="F429" s="4">
        <f>PSSE!G431</f>
        <v>1</v>
      </c>
      <c r="G429" s="4" t="str">
        <f t="shared" si="6"/>
        <v>PSS13.8150TD1</v>
      </c>
      <c r="H429" s="4">
        <f>COUNTIF(Data!$G$3:$BA$2935,PSS!$G429)</f>
        <v>1</v>
      </c>
      <c r="I429" s="4" t="str">
        <f>IF($H429=0,"",VLOOKUP($G429,Data!$G$3:$BA$2935,2,FALSE))</f>
        <v>'PSS2A'</v>
      </c>
      <c r="J429" s="4">
        <f>PSSE!C431</f>
        <v>1</v>
      </c>
      <c r="K429" s="4">
        <f>IF($H429=0,"",VLOOKUP($G429,Data!$G$3:$BA$2935,4,FALSE))</f>
        <v>1</v>
      </c>
      <c r="L429" s="4">
        <f>IF($H429=0,"",VLOOKUP($G429,Data!$G$3:$BA$2935,5,FALSE))</f>
        <v>0</v>
      </c>
      <c r="M429" s="4">
        <f>IF($H429=0,"",VLOOKUP($G429,Data!$G$3:$BA$2935,6,FALSE))</f>
        <v>3</v>
      </c>
      <c r="N429" s="4">
        <f>IF($H429=0,"",VLOOKUP($G429,Data!$G$3:$BA$2935,7,FALSE))</f>
        <v>0</v>
      </c>
      <c r="O429" s="4">
        <f>IF($H429=0,"",VLOOKUP($G429,Data!$G$3:$BA$2935,8,FALSE))</f>
        <v>5</v>
      </c>
      <c r="P429" s="4">
        <f>IF($H429=0,"",VLOOKUP($G429,Data!$G$3:$BA$2935,9,FALSE))</f>
        <v>1</v>
      </c>
      <c r="Q429" s="4">
        <f>IF($H429=0,"",VLOOKUP($G429,Data!$G$3:$BA$2935,10,FALSE))</f>
        <v>2.5</v>
      </c>
      <c r="R429" s="4">
        <f>IF($H429=0,"",VLOOKUP($G429,Data!$G$3:$BA$2935,11,FALSE))</f>
        <v>2.5</v>
      </c>
      <c r="S429" s="4">
        <f>IF($H429=0,"",VLOOKUP($G429,Data!$G$3:$BA$2935,12,FALSE))</f>
        <v>0</v>
      </c>
      <c r="T429" s="4">
        <f>IF($H429=0,"",VLOOKUP($G429,Data!$G$3:$BA$2935,13,FALSE))</f>
        <v>2.5</v>
      </c>
      <c r="U429" s="4">
        <f>IF($H429=0,"",VLOOKUP($G429,Data!$G$3:$BA$2935,14,FALSE))</f>
        <v>0</v>
      </c>
      <c r="V429" s="4">
        <f>IF($H429=0,"",VLOOKUP($G429,Data!$G$3:$BA$2935,15,FALSE))</f>
        <v>2.5</v>
      </c>
      <c r="W429" s="4">
        <f>IF($H429=0,"",VLOOKUP($G429,Data!$G$3:$BA$2935,16,FALSE))</f>
        <v>0.39</v>
      </c>
      <c r="X429" s="4">
        <f>IF($H429=0,"",VLOOKUP($G429,Data!$G$3:$BA$2935,17,FALSE))</f>
        <v>1</v>
      </c>
      <c r="Y429" s="4">
        <f>IF($H429=0,"",VLOOKUP($G429,Data!$G$3:$BA$2935,18,FALSE))</f>
        <v>0</v>
      </c>
      <c r="Z429" s="4">
        <f>IF($H429=0,"",VLOOKUP($G429,Data!$G$3:$BA$2935,19,FALSE))</f>
        <v>0.1</v>
      </c>
      <c r="AA429" s="4">
        <f>IF($H429=0,"",VLOOKUP($G429,Data!$G$3:$BA$2935,20,FALSE))</f>
        <v>6.5</v>
      </c>
      <c r="AB429" s="4">
        <f>IF($H429=0,"",VLOOKUP($G429,Data!$G$3:$BA$2935,21,FALSE))</f>
        <v>0.44</v>
      </c>
      <c r="AC429" s="4">
        <f>IF($H429=0,"",VLOOKUP($G429,Data!$G$3:$BA$2935,22,FALSE))</f>
        <v>0.08</v>
      </c>
      <c r="AD429" s="4">
        <f>IF($H429=0,"",VLOOKUP($G429,Data!$G$3:$BA$2935,23,FALSE))</f>
        <v>0.2</v>
      </c>
      <c r="AE429" s="4">
        <f>IF($H429=0,"",VLOOKUP($G429,Data!$G$3:$BA$2935,24,FALSE))</f>
        <v>0.98</v>
      </c>
      <c r="AF429" s="4">
        <f>IF($H429=0,"",VLOOKUP($G429,Data!$G$3:$BA$2935,25,FALSE))</f>
        <v>0.1</v>
      </c>
      <c r="AG429" s="4">
        <f>IF($H429=0,"",VLOOKUP($G429,Data!$G$3:$BA$2935,26,FALSE))</f>
        <v>-0.1</v>
      </c>
      <c r="AH429" s="4" t="str">
        <f>IF($H429=0,"",VLOOKUP($G429,Data!$G$3:$BA$2935,27,FALSE))</f>
        <v>/</v>
      </c>
      <c r="AI429" s="4" t="str">
        <f>IF($H429=0,"",VLOOKUP($G429,Data!$G$3:$BA$2935,28,FALSE))</f>
        <v>/</v>
      </c>
      <c r="AJ429" s="4" t="str">
        <f>IF($H429=0,"",VLOOKUP($G429,Data!$G$3:$BA$2935,29,FALSE))</f>
        <v/>
      </c>
      <c r="AK429" s="4" t="str">
        <f>IF($H429=0,"",VLOOKUP($G429,Data!$G$3:$BA$2935,30,FALSE))</f>
        <v/>
      </c>
      <c r="AL429" s="4" t="str">
        <f>IF($H429=0,"",VLOOKUP($G429,Data!$G$3:$BA$2935,31,FALSE))</f>
        <v/>
      </c>
      <c r="AM429" s="4" t="str">
        <f>IF($H429=0,"",VLOOKUP($G429,Data!$G$3:$BA$2935,32,FALSE))</f>
        <v/>
      </c>
      <c r="AN429" s="4" t="str">
        <f>IF($H429=0,"",VLOOKUP($G429,Data!$G$3:$BA$2935,33,FALSE))</f>
        <v/>
      </c>
      <c r="AO429" s="4" t="str">
        <f>IF($H429=0,"",VLOOKUP($G429,Data!$G$3:$BA$2935,34,FALSE))</f>
        <v/>
      </c>
      <c r="AP429" s="4" t="str">
        <f>IF($H429=0,"",VLOOKUP($G429,Data!$G$3:$BA$2935,35,FALSE))</f>
        <v/>
      </c>
      <c r="AQ429" s="4" t="str">
        <f>IF($H429=0,"",VLOOKUP($G429,Data!$G$3:$BA$2935,36,FALSE))</f>
        <v/>
      </c>
      <c r="AR429" s="4" t="str">
        <f>IF($H429=0,"",VLOOKUP($G429,Data!$G$3:$BA$2935,37,FALSE))</f>
        <v/>
      </c>
      <c r="AS429" s="4" t="str">
        <f>IF($H429=0,"",VLOOKUP($G429,Data!$G$3:$BA$2935,38,FALSE))</f>
        <v/>
      </c>
      <c r="AT429" s="4" t="str">
        <f>IF($H429=0,"",VLOOKUP($G429,Data!$G$3:$BA$2935,39,FALSE))</f>
        <v/>
      </c>
    </row>
    <row r="430" spans="1:46" x14ac:dyDescent="0.25">
      <c r="A430" s="4">
        <f>PSSE!A432</f>
        <v>972022</v>
      </c>
      <c r="B430" s="4" t="str">
        <f>PSSE!B432</f>
        <v>DAININH_H2</v>
      </c>
      <c r="C430" s="4">
        <f>PSSE!D432</f>
        <v>13.8</v>
      </c>
      <c r="D430" s="4">
        <f>PSSE!E432</f>
        <v>150</v>
      </c>
      <c r="E430" s="4" t="str">
        <f>PSSE!F432</f>
        <v>TD</v>
      </c>
      <c r="F430" s="4">
        <f>PSSE!G432</f>
        <v>1</v>
      </c>
      <c r="G430" s="4" t="str">
        <f t="shared" si="6"/>
        <v>PSS13.8150TD1</v>
      </c>
      <c r="H430" s="4">
        <f>COUNTIF(Data!$G$3:$BA$2935,PSS!$G430)</f>
        <v>1</v>
      </c>
      <c r="I430" s="4" t="str">
        <f>IF($H430=0,"",VLOOKUP($G430,Data!$G$3:$BA$2935,2,FALSE))</f>
        <v>'PSS2A'</v>
      </c>
      <c r="J430" s="4">
        <f>PSSE!C432</f>
        <v>2</v>
      </c>
      <c r="K430" s="4">
        <f>IF($H430=0,"",VLOOKUP($G430,Data!$G$3:$BA$2935,4,FALSE))</f>
        <v>1</v>
      </c>
      <c r="L430" s="4">
        <f>IF($H430=0,"",VLOOKUP($G430,Data!$G$3:$BA$2935,5,FALSE))</f>
        <v>0</v>
      </c>
      <c r="M430" s="4">
        <f>IF($H430=0,"",VLOOKUP($G430,Data!$G$3:$BA$2935,6,FALSE))</f>
        <v>3</v>
      </c>
      <c r="N430" s="4">
        <f>IF($H430=0,"",VLOOKUP($G430,Data!$G$3:$BA$2935,7,FALSE))</f>
        <v>0</v>
      </c>
      <c r="O430" s="4">
        <f>IF($H430=0,"",VLOOKUP($G430,Data!$G$3:$BA$2935,8,FALSE))</f>
        <v>5</v>
      </c>
      <c r="P430" s="4">
        <f>IF($H430=0,"",VLOOKUP($G430,Data!$G$3:$BA$2935,9,FALSE))</f>
        <v>1</v>
      </c>
      <c r="Q430" s="4">
        <f>IF($H430=0,"",VLOOKUP($G430,Data!$G$3:$BA$2935,10,FALSE))</f>
        <v>2.5</v>
      </c>
      <c r="R430" s="4">
        <f>IF($H430=0,"",VLOOKUP($G430,Data!$G$3:$BA$2935,11,FALSE))</f>
        <v>2.5</v>
      </c>
      <c r="S430" s="4">
        <f>IF($H430=0,"",VLOOKUP($G430,Data!$G$3:$BA$2935,12,FALSE))</f>
        <v>0</v>
      </c>
      <c r="T430" s="4">
        <f>IF($H430=0,"",VLOOKUP($G430,Data!$G$3:$BA$2935,13,FALSE))</f>
        <v>2.5</v>
      </c>
      <c r="U430" s="4">
        <f>IF($H430=0,"",VLOOKUP($G430,Data!$G$3:$BA$2935,14,FALSE))</f>
        <v>0</v>
      </c>
      <c r="V430" s="4">
        <f>IF($H430=0,"",VLOOKUP($G430,Data!$G$3:$BA$2935,15,FALSE))</f>
        <v>2.5</v>
      </c>
      <c r="W430" s="4">
        <f>IF($H430=0,"",VLOOKUP($G430,Data!$G$3:$BA$2935,16,FALSE))</f>
        <v>0.39</v>
      </c>
      <c r="X430" s="4">
        <f>IF($H430=0,"",VLOOKUP($G430,Data!$G$3:$BA$2935,17,FALSE))</f>
        <v>1</v>
      </c>
      <c r="Y430" s="4">
        <f>IF($H430=0,"",VLOOKUP($G430,Data!$G$3:$BA$2935,18,FALSE))</f>
        <v>0</v>
      </c>
      <c r="Z430" s="4">
        <f>IF($H430=0,"",VLOOKUP($G430,Data!$G$3:$BA$2935,19,FALSE))</f>
        <v>0.1</v>
      </c>
      <c r="AA430" s="4">
        <f>IF($H430=0,"",VLOOKUP($G430,Data!$G$3:$BA$2935,20,FALSE))</f>
        <v>6.5</v>
      </c>
      <c r="AB430" s="4">
        <f>IF($H430=0,"",VLOOKUP($G430,Data!$G$3:$BA$2935,21,FALSE))</f>
        <v>0.44</v>
      </c>
      <c r="AC430" s="4">
        <f>IF($H430=0,"",VLOOKUP($G430,Data!$G$3:$BA$2935,22,FALSE))</f>
        <v>0.08</v>
      </c>
      <c r="AD430" s="4">
        <f>IF($H430=0,"",VLOOKUP($G430,Data!$G$3:$BA$2935,23,FALSE))</f>
        <v>0.2</v>
      </c>
      <c r="AE430" s="4">
        <f>IF($H430=0,"",VLOOKUP($G430,Data!$G$3:$BA$2935,24,FALSE))</f>
        <v>0.98</v>
      </c>
      <c r="AF430" s="4">
        <f>IF($H430=0,"",VLOOKUP($G430,Data!$G$3:$BA$2935,25,FALSE))</f>
        <v>0.1</v>
      </c>
      <c r="AG430" s="4">
        <f>IF($H430=0,"",VLOOKUP($G430,Data!$G$3:$BA$2935,26,FALSE))</f>
        <v>-0.1</v>
      </c>
      <c r="AH430" s="4" t="str">
        <f>IF($H430=0,"",VLOOKUP($G430,Data!$G$3:$BA$2935,27,FALSE))</f>
        <v>/</v>
      </c>
      <c r="AI430" s="4" t="str">
        <f>IF($H430=0,"",VLOOKUP($G430,Data!$G$3:$BA$2935,28,FALSE))</f>
        <v>/</v>
      </c>
      <c r="AJ430" s="4" t="str">
        <f>IF($H430=0,"",VLOOKUP($G430,Data!$G$3:$BA$2935,29,FALSE))</f>
        <v/>
      </c>
      <c r="AK430" s="4" t="str">
        <f>IF($H430=0,"",VLOOKUP($G430,Data!$G$3:$BA$2935,30,FALSE))</f>
        <v/>
      </c>
      <c r="AL430" s="4" t="str">
        <f>IF($H430=0,"",VLOOKUP($G430,Data!$G$3:$BA$2935,31,FALSE))</f>
        <v/>
      </c>
      <c r="AM430" s="4" t="str">
        <f>IF($H430=0,"",VLOOKUP($G430,Data!$G$3:$BA$2935,32,FALSE))</f>
        <v/>
      </c>
      <c r="AN430" s="4" t="str">
        <f>IF($H430=0,"",VLOOKUP($G430,Data!$G$3:$BA$2935,33,FALSE))</f>
        <v/>
      </c>
      <c r="AO430" s="4" t="str">
        <f>IF($H430=0,"",VLOOKUP($G430,Data!$G$3:$BA$2935,34,FALSE))</f>
        <v/>
      </c>
      <c r="AP430" s="4" t="str">
        <f>IF($H430=0,"",VLOOKUP($G430,Data!$G$3:$BA$2935,35,FALSE))</f>
        <v/>
      </c>
      <c r="AQ430" s="4" t="str">
        <f>IF($H430=0,"",VLOOKUP($G430,Data!$G$3:$BA$2935,36,FALSE))</f>
        <v/>
      </c>
      <c r="AR430" s="4" t="str">
        <f>IF($H430=0,"",VLOOKUP($G430,Data!$G$3:$BA$2935,37,FALSE))</f>
        <v/>
      </c>
      <c r="AS430" s="4" t="str">
        <f>IF($H430=0,"",VLOOKUP($G430,Data!$G$3:$BA$2935,38,FALSE))</f>
        <v/>
      </c>
      <c r="AT430" s="4" t="str">
        <f>IF($H430=0,"",VLOOKUP($G430,Data!$G$3:$BA$2935,39,FALSE))</f>
        <v/>
      </c>
    </row>
    <row r="431" spans="1:46" x14ac:dyDescent="0.25">
      <c r="A431" s="4">
        <f>PSSE!A433</f>
        <v>972031</v>
      </c>
      <c r="B431" s="4" t="str">
        <f>PSSE!B433</f>
        <v>VINHTAN1_S1</v>
      </c>
      <c r="C431" s="4">
        <f>PSSE!D433</f>
        <v>26</v>
      </c>
      <c r="D431" s="4">
        <f>PSSE!E433</f>
        <v>622</v>
      </c>
      <c r="E431" s="4" t="str">
        <f>PSSE!F433</f>
        <v>ND</v>
      </c>
      <c r="F431" s="4">
        <f>PSSE!G433</f>
        <v>1</v>
      </c>
      <c r="G431" s="4" t="str">
        <f t="shared" si="6"/>
        <v>PSS26622ND1</v>
      </c>
      <c r="H431" s="4">
        <f>COUNTIF(Data!$G$3:$BA$2935,PSS!$G431)</f>
        <v>1</v>
      </c>
      <c r="I431" s="4" t="str">
        <f>IF($H431=0,"",VLOOKUP($G431,Data!$G$3:$BA$2935,2,FALSE))</f>
        <v>'PSS2A'</v>
      </c>
      <c r="J431" s="4">
        <f>PSSE!C433</f>
        <v>1</v>
      </c>
      <c r="K431" s="4">
        <f>IF($H431=0,"",VLOOKUP($G431,Data!$G$3:$BA$2935,4,FALSE))</f>
        <v>1</v>
      </c>
      <c r="L431" s="4">
        <f>IF($H431=0,"",VLOOKUP($G431,Data!$G$3:$BA$2935,5,FALSE))</f>
        <v>0</v>
      </c>
      <c r="M431" s="4">
        <f>IF($H431=0,"",VLOOKUP($G431,Data!$G$3:$BA$2935,6,FALSE))</f>
        <v>3</v>
      </c>
      <c r="N431" s="4">
        <f>IF($H431=0,"",VLOOKUP($G431,Data!$G$3:$BA$2935,7,FALSE))</f>
        <v>0</v>
      </c>
      <c r="O431" s="4">
        <f>IF($H431=0,"",VLOOKUP($G431,Data!$G$3:$BA$2935,8,FALSE))</f>
        <v>5</v>
      </c>
      <c r="P431" s="4">
        <f>IF($H431=0,"",VLOOKUP($G431,Data!$G$3:$BA$2935,9,FALSE))</f>
        <v>1</v>
      </c>
      <c r="Q431" s="4">
        <f>IF($H431=0,"",VLOOKUP($G431,Data!$G$3:$BA$2935,10,FALSE))</f>
        <v>2.5</v>
      </c>
      <c r="R431" s="4">
        <f>IF($H431=0,"",VLOOKUP($G431,Data!$G$3:$BA$2935,11,FALSE))</f>
        <v>2.5</v>
      </c>
      <c r="S431" s="4">
        <f>IF($H431=0,"",VLOOKUP($G431,Data!$G$3:$BA$2935,12,FALSE))</f>
        <v>0</v>
      </c>
      <c r="T431" s="4">
        <f>IF($H431=0,"",VLOOKUP($G431,Data!$G$3:$BA$2935,13,FALSE))</f>
        <v>2.5</v>
      </c>
      <c r="U431" s="4">
        <f>IF($H431=0,"",VLOOKUP($G431,Data!$G$3:$BA$2935,14,FALSE))</f>
        <v>0</v>
      </c>
      <c r="V431" s="4">
        <f>IF($H431=0,"",VLOOKUP($G431,Data!$G$3:$BA$2935,15,FALSE))</f>
        <v>2.5</v>
      </c>
      <c r="W431" s="4">
        <f>IF($H431=0,"",VLOOKUP($G431,Data!$G$3:$BA$2935,16,FALSE))</f>
        <v>0.39</v>
      </c>
      <c r="X431" s="4">
        <f>IF($H431=0,"",VLOOKUP($G431,Data!$G$3:$BA$2935,17,FALSE))</f>
        <v>1</v>
      </c>
      <c r="Y431" s="4">
        <f>IF($H431=0,"",VLOOKUP($G431,Data!$G$3:$BA$2935,18,FALSE))</f>
        <v>0</v>
      </c>
      <c r="Z431" s="4">
        <f>IF($H431=0,"",VLOOKUP($G431,Data!$G$3:$BA$2935,19,FALSE))</f>
        <v>0.1</v>
      </c>
      <c r="AA431" s="4">
        <f>IF($H431=0,"",VLOOKUP($G431,Data!$G$3:$BA$2935,20,FALSE))</f>
        <v>6.5</v>
      </c>
      <c r="AB431" s="4">
        <f>IF($H431=0,"",VLOOKUP($G431,Data!$G$3:$BA$2935,21,FALSE))</f>
        <v>0.44</v>
      </c>
      <c r="AC431" s="4">
        <f>IF($H431=0,"",VLOOKUP($G431,Data!$G$3:$BA$2935,22,FALSE))</f>
        <v>0.08</v>
      </c>
      <c r="AD431" s="4">
        <f>IF($H431=0,"",VLOOKUP($G431,Data!$G$3:$BA$2935,23,FALSE))</f>
        <v>0.2</v>
      </c>
      <c r="AE431" s="4">
        <f>IF($H431=0,"",VLOOKUP($G431,Data!$G$3:$BA$2935,24,FALSE))</f>
        <v>0.98</v>
      </c>
      <c r="AF431" s="4">
        <f>IF($H431=0,"",VLOOKUP($G431,Data!$G$3:$BA$2935,25,FALSE))</f>
        <v>0.1</v>
      </c>
      <c r="AG431" s="4">
        <f>IF($H431=0,"",VLOOKUP($G431,Data!$G$3:$BA$2935,26,FALSE))</f>
        <v>-0.1</v>
      </c>
      <c r="AH431" s="4" t="str">
        <f>IF($H431=0,"",VLOOKUP($G431,Data!$G$3:$BA$2935,27,FALSE))</f>
        <v>/</v>
      </c>
      <c r="AI431" s="4" t="str">
        <f>IF($H431=0,"",VLOOKUP($G431,Data!$G$3:$BA$2935,28,FALSE))</f>
        <v>/</v>
      </c>
      <c r="AJ431" s="4" t="str">
        <f>IF($H431=0,"",VLOOKUP($G431,Data!$G$3:$BA$2935,29,FALSE))</f>
        <v/>
      </c>
      <c r="AK431" s="4" t="str">
        <f>IF($H431=0,"",VLOOKUP($G431,Data!$G$3:$BA$2935,30,FALSE))</f>
        <v/>
      </c>
      <c r="AL431" s="4" t="str">
        <f>IF($H431=0,"",VLOOKUP($G431,Data!$G$3:$BA$2935,31,FALSE))</f>
        <v/>
      </c>
      <c r="AM431" s="4" t="str">
        <f>IF($H431=0,"",VLOOKUP($G431,Data!$G$3:$BA$2935,32,FALSE))</f>
        <v/>
      </c>
      <c r="AN431" s="4" t="str">
        <f>IF($H431=0,"",VLOOKUP($G431,Data!$G$3:$BA$2935,33,FALSE))</f>
        <v/>
      </c>
      <c r="AO431" s="4" t="str">
        <f>IF($H431=0,"",VLOOKUP($G431,Data!$G$3:$BA$2935,34,FALSE))</f>
        <v/>
      </c>
      <c r="AP431" s="4" t="str">
        <f>IF($H431=0,"",VLOOKUP($G431,Data!$G$3:$BA$2935,35,FALSE))</f>
        <v/>
      </c>
      <c r="AQ431" s="4" t="str">
        <f>IF($H431=0,"",VLOOKUP($G431,Data!$G$3:$BA$2935,36,FALSE))</f>
        <v/>
      </c>
      <c r="AR431" s="4" t="str">
        <f>IF($H431=0,"",VLOOKUP($G431,Data!$G$3:$BA$2935,37,FALSE))</f>
        <v/>
      </c>
      <c r="AS431" s="4" t="str">
        <f>IF($H431=0,"",VLOOKUP($G431,Data!$G$3:$BA$2935,38,FALSE))</f>
        <v/>
      </c>
      <c r="AT431" s="4" t="str">
        <f>IF($H431=0,"",VLOOKUP($G431,Data!$G$3:$BA$2935,39,FALSE))</f>
        <v/>
      </c>
    </row>
    <row r="432" spans="1:46" x14ac:dyDescent="0.25">
      <c r="A432" s="4">
        <f>PSSE!A434</f>
        <v>972032</v>
      </c>
      <c r="B432" s="4" t="str">
        <f>PSSE!B434</f>
        <v>VINHTAN1_S2</v>
      </c>
      <c r="C432" s="4">
        <f>PSSE!D434</f>
        <v>26</v>
      </c>
      <c r="D432" s="4">
        <f>PSSE!E434</f>
        <v>622</v>
      </c>
      <c r="E432" s="4" t="str">
        <f>PSSE!F434</f>
        <v>ND</v>
      </c>
      <c r="F432" s="4">
        <f>PSSE!G434</f>
        <v>1</v>
      </c>
      <c r="G432" s="4" t="str">
        <f t="shared" si="6"/>
        <v>PSS26622ND1</v>
      </c>
      <c r="H432" s="4">
        <f>COUNTIF(Data!$G$3:$BA$2935,PSS!$G432)</f>
        <v>1</v>
      </c>
      <c r="I432" s="4" t="str">
        <f>IF($H432=0,"",VLOOKUP($G432,Data!$G$3:$BA$2935,2,FALSE))</f>
        <v>'PSS2A'</v>
      </c>
      <c r="J432" s="4">
        <f>PSSE!C434</f>
        <v>1</v>
      </c>
      <c r="K432" s="4">
        <f>IF($H432=0,"",VLOOKUP($G432,Data!$G$3:$BA$2935,4,FALSE))</f>
        <v>1</v>
      </c>
      <c r="L432" s="4">
        <f>IF($H432=0,"",VLOOKUP($G432,Data!$G$3:$BA$2935,5,FALSE))</f>
        <v>0</v>
      </c>
      <c r="M432" s="4">
        <f>IF($H432=0,"",VLOOKUP($G432,Data!$G$3:$BA$2935,6,FALSE))</f>
        <v>3</v>
      </c>
      <c r="N432" s="4">
        <f>IF($H432=0,"",VLOOKUP($G432,Data!$G$3:$BA$2935,7,FALSE))</f>
        <v>0</v>
      </c>
      <c r="O432" s="4">
        <f>IF($H432=0,"",VLOOKUP($G432,Data!$G$3:$BA$2935,8,FALSE))</f>
        <v>5</v>
      </c>
      <c r="P432" s="4">
        <f>IF($H432=0,"",VLOOKUP($G432,Data!$G$3:$BA$2935,9,FALSE))</f>
        <v>1</v>
      </c>
      <c r="Q432" s="4">
        <f>IF($H432=0,"",VLOOKUP($G432,Data!$G$3:$BA$2935,10,FALSE))</f>
        <v>2.5</v>
      </c>
      <c r="R432" s="4">
        <f>IF($H432=0,"",VLOOKUP($G432,Data!$G$3:$BA$2935,11,FALSE))</f>
        <v>2.5</v>
      </c>
      <c r="S432" s="4">
        <f>IF($H432=0,"",VLOOKUP($G432,Data!$G$3:$BA$2935,12,FALSE))</f>
        <v>0</v>
      </c>
      <c r="T432" s="4">
        <f>IF($H432=0,"",VLOOKUP($G432,Data!$G$3:$BA$2935,13,FALSE))</f>
        <v>2.5</v>
      </c>
      <c r="U432" s="4">
        <f>IF($H432=0,"",VLOOKUP($G432,Data!$G$3:$BA$2935,14,FALSE))</f>
        <v>0</v>
      </c>
      <c r="V432" s="4">
        <f>IF($H432=0,"",VLOOKUP($G432,Data!$G$3:$BA$2935,15,FALSE))</f>
        <v>2.5</v>
      </c>
      <c r="W432" s="4">
        <f>IF($H432=0,"",VLOOKUP($G432,Data!$G$3:$BA$2935,16,FALSE))</f>
        <v>0.39</v>
      </c>
      <c r="X432" s="4">
        <f>IF($H432=0,"",VLOOKUP($G432,Data!$G$3:$BA$2935,17,FALSE))</f>
        <v>1</v>
      </c>
      <c r="Y432" s="4">
        <f>IF($H432=0,"",VLOOKUP($G432,Data!$G$3:$BA$2935,18,FALSE))</f>
        <v>0</v>
      </c>
      <c r="Z432" s="4">
        <f>IF($H432=0,"",VLOOKUP($G432,Data!$G$3:$BA$2935,19,FALSE))</f>
        <v>0.1</v>
      </c>
      <c r="AA432" s="4">
        <f>IF($H432=0,"",VLOOKUP($G432,Data!$G$3:$BA$2935,20,FALSE))</f>
        <v>6.5</v>
      </c>
      <c r="AB432" s="4">
        <f>IF($H432=0,"",VLOOKUP($G432,Data!$G$3:$BA$2935,21,FALSE))</f>
        <v>0.44</v>
      </c>
      <c r="AC432" s="4">
        <f>IF($H432=0,"",VLOOKUP($G432,Data!$G$3:$BA$2935,22,FALSE))</f>
        <v>0.08</v>
      </c>
      <c r="AD432" s="4">
        <f>IF($H432=0,"",VLOOKUP($G432,Data!$G$3:$BA$2935,23,FALSE))</f>
        <v>0.2</v>
      </c>
      <c r="AE432" s="4">
        <f>IF($H432=0,"",VLOOKUP($G432,Data!$G$3:$BA$2935,24,FALSE))</f>
        <v>0.98</v>
      </c>
      <c r="AF432" s="4">
        <f>IF($H432=0,"",VLOOKUP($G432,Data!$G$3:$BA$2935,25,FALSE))</f>
        <v>0.1</v>
      </c>
      <c r="AG432" s="4">
        <f>IF($H432=0,"",VLOOKUP($G432,Data!$G$3:$BA$2935,26,FALSE))</f>
        <v>-0.1</v>
      </c>
      <c r="AH432" s="4" t="str">
        <f>IF($H432=0,"",VLOOKUP($G432,Data!$G$3:$BA$2935,27,FALSE))</f>
        <v>/</v>
      </c>
      <c r="AI432" s="4" t="str">
        <f>IF($H432=0,"",VLOOKUP($G432,Data!$G$3:$BA$2935,28,FALSE))</f>
        <v>/</v>
      </c>
      <c r="AJ432" s="4" t="str">
        <f>IF($H432=0,"",VLOOKUP($G432,Data!$G$3:$BA$2935,29,FALSE))</f>
        <v/>
      </c>
      <c r="AK432" s="4" t="str">
        <f>IF($H432=0,"",VLOOKUP($G432,Data!$G$3:$BA$2935,30,FALSE))</f>
        <v/>
      </c>
      <c r="AL432" s="4" t="str">
        <f>IF($H432=0,"",VLOOKUP($G432,Data!$G$3:$BA$2935,31,FALSE))</f>
        <v/>
      </c>
      <c r="AM432" s="4" t="str">
        <f>IF($H432=0,"",VLOOKUP($G432,Data!$G$3:$BA$2935,32,FALSE))</f>
        <v/>
      </c>
      <c r="AN432" s="4" t="str">
        <f>IF($H432=0,"",VLOOKUP($G432,Data!$G$3:$BA$2935,33,FALSE))</f>
        <v/>
      </c>
      <c r="AO432" s="4" t="str">
        <f>IF($H432=0,"",VLOOKUP($G432,Data!$G$3:$BA$2935,34,FALSE))</f>
        <v/>
      </c>
      <c r="AP432" s="4" t="str">
        <f>IF($H432=0,"",VLOOKUP($G432,Data!$G$3:$BA$2935,35,FALSE))</f>
        <v/>
      </c>
      <c r="AQ432" s="4" t="str">
        <f>IF($H432=0,"",VLOOKUP($G432,Data!$G$3:$BA$2935,36,FALSE))</f>
        <v/>
      </c>
      <c r="AR432" s="4" t="str">
        <f>IF($H432=0,"",VLOOKUP($G432,Data!$G$3:$BA$2935,37,FALSE))</f>
        <v/>
      </c>
      <c r="AS432" s="4" t="str">
        <f>IF($H432=0,"",VLOOKUP($G432,Data!$G$3:$BA$2935,38,FALSE))</f>
        <v/>
      </c>
      <c r="AT432" s="4" t="str">
        <f>IF($H432=0,"",VLOOKUP($G432,Data!$G$3:$BA$2935,39,FALSE))</f>
        <v/>
      </c>
    </row>
    <row r="433" spans="1:46" x14ac:dyDescent="0.25">
      <c r="A433" s="4">
        <f>PSSE!A435</f>
        <v>972041</v>
      </c>
      <c r="B433" s="4" t="str">
        <f>PSSE!B435</f>
        <v>SONMY_S1</v>
      </c>
      <c r="C433" s="4">
        <f>PSSE!D435</f>
        <v>26</v>
      </c>
      <c r="D433" s="4">
        <f>PSSE!E435</f>
        <v>600</v>
      </c>
      <c r="E433" s="4" t="str">
        <f>PSSE!F435</f>
        <v>ND</v>
      </c>
      <c r="F433" s="4">
        <f>PSSE!G435</f>
        <v>1</v>
      </c>
      <c r="G433" s="4" t="str">
        <f t="shared" si="6"/>
        <v>PSS26600ND1</v>
      </c>
      <c r="H433" s="4">
        <f>COUNTIF(Data!$G$3:$BA$2935,PSS!$G433)</f>
        <v>1</v>
      </c>
      <c r="I433" s="4" t="str">
        <f>IF($H433=0,"",VLOOKUP($G433,Data!$G$3:$BA$2935,2,FALSE))</f>
        <v>'PSS2A'</v>
      </c>
      <c r="J433" s="4">
        <f>PSSE!C435</f>
        <v>1</v>
      </c>
      <c r="K433" s="4">
        <f>IF($H433=0,"",VLOOKUP($G433,Data!$G$3:$BA$2935,4,FALSE))</f>
        <v>1</v>
      </c>
      <c r="L433" s="4">
        <f>IF($H433=0,"",VLOOKUP($G433,Data!$G$3:$BA$2935,5,FALSE))</f>
        <v>0</v>
      </c>
      <c r="M433" s="4">
        <f>IF($H433=0,"",VLOOKUP($G433,Data!$G$3:$BA$2935,6,FALSE))</f>
        <v>3</v>
      </c>
      <c r="N433" s="4">
        <f>IF($H433=0,"",VLOOKUP($G433,Data!$G$3:$BA$2935,7,FALSE))</f>
        <v>0</v>
      </c>
      <c r="O433" s="4">
        <f>IF($H433=0,"",VLOOKUP($G433,Data!$G$3:$BA$2935,8,FALSE))</f>
        <v>5</v>
      </c>
      <c r="P433" s="4">
        <f>IF($H433=0,"",VLOOKUP($G433,Data!$G$3:$BA$2935,9,FALSE))</f>
        <v>1</v>
      </c>
      <c r="Q433" s="4">
        <f>IF($H433=0,"",VLOOKUP($G433,Data!$G$3:$BA$2935,10,FALSE))</f>
        <v>2.5</v>
      </c>
      <c r="R433" s="4">
        <f>IF($H433=0,"",VLOOKUP($G433,Data!$G$3:$BA$2935,11,FALSE))</f>
        <v>2.5</v>
      </c>
      <c r="S433" s="4">
        <f>IF($H433=0,"",VLOOKUP($G433,Data!$G$3:$BA$2935,12,FALSE))</f>
        <v>0</v>
      </c>
      <c r="T433" s="4">
        <f>IF($H433=0,"",VLOOKUP($G433,Data!$G$3:$BA$2935,13,FALSE))</f>
        <v>2.5</v>
      </c>
      <c r="U433" s="4">
        <f>IF($H433=0,"",VLOOKUP($G433,Data!$G$3:$BA$2935,14,FALSE))</f>
        <v>0</v>
      </c>
      <c r="V433" s="4">
        <f>IF($H433=0,"",VLOOKUP($G433,Data!$G$3:$BA$2935,15,FALSE))</f>
        <v>2.5</v>
      </c>
      <c r="W433" s="4">
        <f>IF($H433=0,"",VLOOKUP($G433,Data!$G$3:$BA$2935,16,FALSE))</f>
        <v>0.39</v>
      </c>
      <c r="X433" s="4">
        <f>IF($H433=0,"",VLOOKUP($G433,Data!$G$3:$BA$2935,17,FALSE))</f>
        <v>1</v>
      </c>
      <c r="Y433" s="4">
        <f>IF($H433=0,"",VLOOKUP($G433,Data!$G$3:$BA$2935,18,FALSE))</f>
        <v>0</v>
      </c>
      <c r="Z433" s="4">
        <f>IF($H433=0,"",VLOOKUP($G433,Data!$G$3:$BA$2935,19,FALSE))</f>
        <v>0.1</v>
      </c>
      <c r="AA433" s="4">
        <f>IF($H433=0,"",VLOOKUP($G433,Data!$G$3:$BA$2935,20,FALSE))</f>
        <v>6.5</v>
      </c>
      <c r="AB433" s="4">
        <f>IF($H433=0,"",VLOOKUP($G433,Data!$G$3:$BA$2935,21,FALSE))</f>
        <v>0.44</v>
      </c>
      <c r="AC433" s="4">
        <f>IF($H433=0,"",VLOOKUP($G433,Data!$G$3:$BA$2935,22,FALSE))</f>
        <v>0.08</v>
      </c>
      <c r="AD433" s="4">
        <f>IF($H433=0,"",VLOOKUP($G433,Data!$G$3:$BA$2935,23,FALSE))</f>
        <v>0.2</v>
      </c>
      <c r="AE433" s="4">
        <f>IF($H433=0,"",VLOOKUP($G433,Data!$G$3:$BA$2935,24,FALSE))</f>
        <v>0.98</v>
      </c>
      <c r="AF433" s="4">
        <f>IF($H433=0,"",VLOOKUP($G433,Data!$G$3:$BA$2935,25,FALSE))</f>
        <v>0.1</v>
      </c>
      <c r="AG433" s="4">
        <f>IF($H433=0,"",VLOOKUP($G433,Data!$G$3:$BA$2935,26,FALSE))</f>
        <v>-0.1</v>
      </c>
      <c r="AH433" s="4" t="str">
        <f>IF($H433=0,"",VLOOKUP($G433,Data!$G$3:$BA$2935,27,FALSE))</f>
        <v>/</v>
      </c>
      <c r="AI433" s="4" t="str">
        <f>IF($H433=0,"",VLOOKUP($G433,Data!$G$3:$BA$2935,28,FALSE))</f>
        <v>/</v>
      </c>
      <c r="AJ433" s="4" t="str">
        <f>IF($H433=0,"",VLOOKUP($G433,Data!$G$3:$BA$2935,29,FALSE))</f>
        <v/>
      </c>
      <c r="AK433" s="4" t="str">
        <f>IF($H433=0,"",VLOOKUP($G433,Data!$G$3:$BA$2935,30,FALSE))</f>
        <v/>
      </c>
      <c r="AL433" s="4" t="str">
        <f>IF($H433=0,"",VLOOKUP($G433,Data!$G$3:$BA$2935,31,FALSE))</f>
        <v/>
      </c>
      <c r="AM433" s="4" t="str">
        <f>IF($H433=0,"",VLOOKUP($G433,Data!$G$3:$BA$2935,32,FALSE))</f>
        <v/>
      </c>
      <c r="AN433" s="4" t="str">
        <f>IF($H433=0,"",VLOOKUP($G433,Data!$G$3:$BA$2935,33,FALSE))</f>
        <v/>
      </c>
      <c r="AO433" s="4" t="str">
        <f>IF($H433=0,"",VLOOKUP($G433,Data!$G$3:$BA$2935,34,FALSE))</f>
        <v/>
      </c>
      <c r="AP433" s="4" t="str">
        <f>IF($H433=0,"",VLOOKUP($G433,Data!$G$3:$BA$2935,35,FALSE))</f>
        <v/>
      </c>
      <c r="AQ433" s="4" t="str">
        <f>IF($H433=0,"",VLOOKUP($G433,Data!$G$3:$BA$2935,36,FALSE))</f>
        <v/>
      </c>
      <c r="AR433" s="4" t="str">
        <f>IF($H433=0,"",VLOOKUP($G433,Data!$G$3:$BA$2935,37,FALSE))</f>
        <v/>
      </c>
      <c r="AS433" s="4" t="str">
        <f>IF($H433=0,"",VLOOKUP($G433,Data!$G$3:$BA$2935,38,FALSE))</f>
        <v/>
      </c>
      <c r="AT433" s="4" t="str">
        <f>IF($H433=0,"",VLOOKUP($G433,Data!$G$3:$BA$2935,39,FALSE))</f>
        <v/>
      </c>
    </row>
    <row r="434" spans="1:46" x14ac:dyDescent="0.25">
      <c r="A434" s="4">
        <f>PSSE!A436</f>
        <v>972042</v>
      </c>
      <c r="B434" s="4" t="str">
        <f>PSSE!B436</f>
        <v>SONMY_S2</v>
      </c>
      <c r="C434" s="4">
        <f>PSSE!D436</f>
        <v>26</v>
      </c>
      <c r="D434" s="4">
        <f>PSSE!E436</f>
        <v>600</v>
      </c>
      <c r="E434" s="4" t="str">
        <f>PSSE!F436</f>
        <v>ND</v>
      </c>
      <c r="F434" s="4">
        <f>PSSE!G436</f>
        <v>1</v>
      </c>
      <c r="G434" s="4" t="str">
        <f t="shared" si="6"/>
        <v>PSS26600ND1</v>
      </c>
      <c r="H434" s="4">
        <f>COUNTIF(Data!$G$3:$BA$2935,PSS!$G434)</f>
        <v>1</v>
      </c>
      <c r="I434" s="4" t="str">
        <f>IF($H434=0,"",VLOOKUP($G434,Data!$G$3:$BA$2935,2,FALSE))</f>
        <v>'PSS2A'</v>
      </c>
      <c r="J434" s="4">
        <f>PSSE!C436</f>
        <v>1</v>
      </c>
      <c r="K434" s="4">
        <f>IF($H434=0,"",VLOOKUP($G434,Data!$G$3:$BA$2935,4,FALSE))</f>
        <v>1</v>
      </c>
      <c r="L434" s="4">
        <f>IF($H434=0,"",VLOOKUP($G434,Data!$G$3:$BA$2935,5,FALSE))</f>
        <v>0</v>
      </c>
      <c r="M434" s="4">
        <f>IF($H434=0,"",VLOOKUP($G434,Data!$G$3:$BA$2935,6,FALSE))</f>
        <v>3</v>
      </c>
      <c r="N434" s="4">
        <f>IF($H434=0,"",VLOOKUP($G434,Data!$G$3:$BA$2935,7,FALSE))</f>
        <v>0</v>
      </c>
      <c r="O434" s="4">
        <f>IF($H434=0,"",VLOOKUP($G434,Data!$G$3:$BA$2935,8,FALSE))</f>
        <v>5</v>
      </c>
      <c r="P434" s="4">
        <f>IF($H434=0,"",VLOOKUP($G434,Data!$G$3:$BA$2935,9,FALSE))</f>
        <v>1</v>
      </c>
      <c r="Q434" s="4">
        <f>IF($H434=0,"",VLOOKUP($G434,Data!$G$3:$BA$2935,10,FALSE))</f>
        <v>2.5</v>
      </c>
      <c r="R434" s="4">
        <f>IF($H434=0,"",VLOOKUP($G434,Data!$G$3:$BA$2935,11,FALSE))</f>
        <v>2.5</v>
      </c>
      <c r="S434" s="4">
        <f>IF($H434=0,"",VLOOKUP($G434,Data!$G$3:$BA$2935,12,FALSE))</f>
        <v>0</v>
      </c>
      <c r="T434" s="4">
        <f>IF($H434=0,"",VLOOKUP($G434,Data!$G$3:$BA$2935,13,FALSE))</f>
        <v>2.5</v>
      </c>
      <c r="U434" s="4">
        <f>IF($H434=0,"",VLOOKUP($G434,Data!$G$3:$BA$2935,14,FALSE))</f>
        <v>0</v>
      </c>
      <c r="V434" s="4">
        <f>IF($H434=0,"",VLOOKUP($G434,Data!$G$3:$BA$2935,15,FALSE))</f>
        <v>2.5</v>
      </c>
      <c r="W434" s="4">
        <f>IF($H434=0,"",VLOOKUP($G434,Data!$G$3:$BA$2935,16,FALSE))</f>
        <v>0.39</v>
      </c>
      <c r="X434" s="4">
        <f>IF($H434=0,"",VLOOKUP($G434,Data!$G$3:$BA$2935,17,FALSE))</f>
        <v>1</v>
      </c>
      <c r="Y434" s="4">
        <f>IF($H434=0,"",VLOOKUP($G434,Data!$G$3:$BA$2935,18,FALSE))</f>
        <v>0</v>
      </c>
      <c r="Z434" s="4">
        <f>IF($H434=0,"",VLOOKUP($G434,Data!$G$3:$BA$2935,19,FALSE))</f>
        <v>0.1</v>
      </c>
      <c r="AA434" s="4">
        <f>IF($H434=0,"",VLOOKUP($G434,Data!$G$3:$BA$2935,20,FALSE))</f>
        <v>6.5</v>
      </c>
      <c r="AB434" s="4">
        <f>IF($H434=0,"",VLOOKUP($G434,Data!$G$3:$BA$2935,21,FALSE))</f>
        <v>0.44</v>
      </c>
      <c r="AC434" s="4">
        <f>IF($H434=0,"",VLOOKUP($G434,Data!$G$3:$BA$2935,22,FALSE))</f>
        <v>0.08</v>
      </c>
      <c r="AD434" s="4">
        <f>IF($H434=0,"",VLOOKUP($G434,Data!$G$3:$BA$2935,23,FALSE))</f>
        <v>0.2</v>
      </c>
      <c r="AE434" s="4">
        <f>IF($H434=0,"",VLOOKUP($G434,Data!$G$3:$BA$2935,24,FALSE))</f>
        <v>0.98</v>
      </c>
      <c r="AF434" s="4">
        <f>IF($H434=0,"",VLOOKUP($G434,Data!$G$3:$BA$2935,25,FALSE))</f>
        <v>0.1</v>
      </c>
      <c r="AG434" s="4">
        <f>IF($H434=0,"",VLOOKUP($G434,Data!$G$3:$BA$2935,26,FALSE))</f>
        <v>-0.1</v>
      </c>
      <c r="AH434" s="4" t="str">
        <f>IF($H434=0,"",VLOOKUP($G434,Data!$G$3:$BA$2935,27,FALSE))</f>
        <v>/</v>
      </c>
      <c r="AI434" s="4" t="str">
        <f>IF($H434=0,"",VLOOKUP($G434,Data!$G$3:$BA$2935,28,FALSE))</f>
        <v>/</v>
      </c>
      <c r="AJ434" s="4" t="str">
        <f>IF($H434=0,"",VLOOKUP($G434,Data!$G$3:$BA$2935,29,FALSE))</f>
        <v/>
      </c>
      <c r="AK434" s="4" t="str">
        <f>IF($H434=0,"",VLOOKUP($G434,Data!$G$3:$BA$2935,30,FALSE))</f>
        <v/>
      </c>
      <c r="AL434" s="4" t="str">
        <f>IF($H434=0,"",VLOOKUP($G434,Data!$G$3:$BA$2935,31,FALSE))</f>
        <v/>
      </c>
      <c r="AM434" s="4" t="str">
        <f>IF($H434=0,"",VLOOKUP($G434,Data!$G$3:$BA$2935,32,FALSE))</f>
        <v/>
      </c>
      <c r="AN434" s="4" t="str">
        <f>IF($H434=0,"",VLOOKUP($G434,Data!$G$3:$BA$2935,33,FALSE))</f>
        <v/>
      </c>
      <c r="AO434" s="4" t="str">
        <f>IF($H434=0,"",VLOOKUP($G434,Data!$G$3:$BA$2935,34,FALSE))</f>
        <v/>
      </c>
      <c r="AP434" s="4" t="str">
        <f>IF($H434=0,"",VLOOKUP($G434,Data!$G$3:$BA$2935,35,FALSE))</f>
        <v/>
      </c>
      <c r="AQ434" s="4" t="str">
        <f>IF($H434=0,"",VLOOKUP($G434,Data!$G$3:$BA$2935,36,FALSE))</f>
        <v/>
      </c>
      <c r="AR434" s="4" t="str">
        <f>IF($H434=0,"",VLOOKUP($G434,Data!$G$3:$BA$2935,37,FALSE))</f>
        <v/>
      </c>
      <c r="AS434" s="4" t="str">
        <f>IF($H434=0,"",VLOOKUP($G434,Data!$G$3:$BA$2935,38,FALSE))</f>
        <v/>
      </c>
      <c r="AT434" s="4" t="str">
        <f>IF($H434=0,"",VLOOKUP($G434,Data!$G$3:$BA$2935,39,FALSE))</f>
        <v/>
      </c>
    </row>
    <row r="435" spans="1:46" x14ac:dyDescent="0.25">
      <c r="A435" s="4">
        <f>PSSE!A437</f>
        <v>972043</v>
      </c>
      <c r="B435" s="4" t="str">
        <f>PSSE!B437</f>
        <v>SONMY_S3</v>
      </c>
      <c r="C435" s="4">
        <f>PSSE!D437</f>
        <v>26</v>
      </c>
      <c r="D435" s="4">
        <f>PSSE!E437</f>
        <v>600</v>
      </c>
      <c r="E435" s="4" t="str">
        <f>PSSE!F437</f>
        <v>ND</v>
      </c>
      <c r="F435" s="4">
        <f>PSSE!G437</f>
        <v>1</v>
      </c>
      <c r="G435" s="4" t="str">
        <f t="shared" si="6"/>
        <v>PSS26600ND1</v>
      </c>
      <c r="H435" s="4">
        <f>COUNTIF(Data!$G$3:$BA$2935,PSS!$G435)</f>
        <v>1</v>
      </c>
      <c r="I435" s="4" t="str">
        <f>IF($H435=0,"",VLOOKUP($G435,Data!$G$3:$BA$2935,2,FALSE))</f>
        <v>'PSS2A'</v>
      </c>
      <c r="J435" s="4">
        <f>PSSE!C437</f>
        <v>1</v>
      </c>
      <c r="K435" s="4">
        <f>IF($H435=0,"",VLOOKUP($G435,Data!$G$3:$BA$2935,4,FALSE))</f>
        <v>1</v>
      </c>
      <c r="L435" s="4">
        <f>IF($H435=0,"",VLOOKUP($G435,Data!$G$3:$BA$2935,5,FALSE))</f>
        <v>0</v>
      </c>
      <c r="M435" s="4">
        <f>IF($H435=0,"",VLOOKUP($G435,Data!$G$3:$BA$2935,6,FALSE))</f>
        <v>3</v>
      </c>
      <c r="N435" s="4">
        <f>IF($H435=0,"",VLOOKUP($G435,Data!$G$3:$BA$2935,7,FALSE))</f>
        <v>0</v>
      </c>
      <c r="O435" s="4">
        <f>IF($H435=0,"",VLOOKUP($G435,Data!$G$3:$BA$2935,8,FALSE))</f>
        <v>5</v>
      </c>
      <c r="P435" s="4">
        <f>IF($H435=0,"",VLOOKUP($G435,Data!$G$3:$BA$2935,9,FALSE))</f>
        <v>1</v>
      </c>
      <c r="Q435" s="4">
        <f>IF($H435=0,"",VLOOKUP($G435,Data!$G$3:$BA$2935,10,FALSE))</f>
        <v>2.5</v>
      </c>
      <c r="R435" s="4">
        <f>IF($H435=0,"",VLOOKUP($G435,Data!$G$3:$BA$2935,11,FALSE))</f>
        <v>2.5</v>
      </c>
      <c r="S435" s="4">
        <f>IF($H435=0,"",VLOOKUP($G435,Data!$G$3:$BA$2935,12,FALSE))</f>
        <v>0</v>
      </c>
      <c r="T435" s="4">
        <f>IF($H435=0,"",VLOOKUP($G435,Data!$G$3:$BA$2935,13,FALSE))</f>
        <v>2.5</v>
      </c>
      <c r="U435" s="4">
        <f>IF($H435=0,"",VLOOKUP($G435,Data!$G$3:$BA$2935,14,FALSE))</f>
        <v>0</v>
      </c>
      <c r="V435" s="4">
        <f>IF($H435=0,"",VLOOKUP($G435,Data!$G$3:$BA$2935,15,FALSE))</f>
        <v>2.5</v>
      </c>
      <c r="W435" s="4">
        <f>IF($H435=0,"",VLOOKUP($G435,Data!$G$3:$BA$2935,16,FALSE))</f>
        <v>0.39</v>
      </c>
      <c r="X435" s="4">
        <f>IF($H435=0,"",VLOOKUP($G435,Data!$G$3:$BA$2935,17,FALSE))</f>
        <v>1</v>
      </c>
      <c r="Y435" s="4">
        <f>IF($H435=0,"",VLOOKUP($G435,Data!$G$3:$BA$2935,18,FALSE))</f>
        <v>0</v>
      </c>
      <c r="Z435" s="4">
        <f>IF($H435=0,"",VLOOKUP($G435,Data!$G$3:$BA$2935,19,FALSE))</f>
        <v>0.1</v>
      </c>
      <c r="AA435" s="4">
        <f>IF($H435=0,"",VLOOKUP($G435,Data!$G$3:$BA$2935,20,FALSE))</f>
        <v>6.5</v>
      </c>
      <c r="AB435" s="4">
        <f>IF($H435=0,"",VLOOKUP($G435,Data!$G$3:$BA$2935,21,FALSE))</f>
        <v>0.44</v>
      </c>
      <c r="AC435" s="4">
        <f>IF($H435=0,"",VLOOKUP($G435,Data!$G$3:$BA$2935,22,FALSE))</f>
        <v>0.08</v>
      </c>
      <c r="AD435" s="4">
        <f>IF($H435=0,"",VLOOKUP($G435,Data!$G$3:$BA$2935,23,FALSE))</f>
        <v>0.2</v>
      </c>
      <c r="AE435" s="4">
        <f>IF($H435=0,"",VLOOKUP($G435,Data!$G$3:$BA$2935,24,FALSE))</f>
        <v>0.98</v>
      </c>
      <c r="AF435" s="4">
        <f>IF($H435=0,"",VLOOKUP($G435,Data!$G$3:$BA$2935,25,FALSE))</f>
        <v>0.1</v>
      </c>
      <c r="AG435" s="4">
        <f>IF($H435=0,"",VLOOKUP($G435,Data!$G$3:$BA$2935,26,FALSE))</f>
        <v>-0.1</v>
      </c>
      <c r="AH435" s="4" t="str">
        <f>IF($H435=0,"",VLOOKUP($G435,Data!$G$3:$BA$2935,27,FALSE))</f>
        <v>/</v>
      </c>
      <c r="AI435" s="4" t="str">
        <f>IF($H435=0,"",VLOOKUP($G435,Data!$G$3:$BA$2935,28,FALSE))</f>
        <v>/</v>
      </c>
      <c r="AJ435" s="4" t="str">
        <f>IF($H435=0,"",VLOOKUP($G435,Data!$G$3:$BA$2935,29,FALSE))</f>
        <v/>
      </c>
      <c r="AK435" s="4" t="str">
        <f>IF($H435=0,"",VLOOKUP($G435,Data!$G$3:$BA$2935,30,FALSE))</f>
        <v/>
      </c>
      <c r="AL435" s="4" t="str">
        <f>IF($H435=0,"",VLOOKUP($G435,Data!$G$3:$BA$2935,31,FALSE))</f>
        <v/>
      </c>
      <c r="AM435" s="4" t="str">
        <f>IF($H435=0,"",VLOOKUP($G435,Data!$G$3:$BA$2935,32,FALSE))</f>
        <v/>
      </c>
      <c r="AN435" s="4" t="str">
        <f>IF($H435=0,"",VLOOKUP($G435,Data!$G$3:$BA$2935,33,FALSE))</f>
        <v/>
      </c>
      <c r="AO435" s="4" t="str">
        <f>IF($H435=0,"",VLOOKUP($G435,Data!$G$3:$BA$2935,34,FALSE))</f>
        <v/>
      </c>
      <c r="AP435" s="4" t="str">
        <f>IF($H435=0,"",VLOOKUP($G435,Data!$G$3:$BA$2935,35,FALSE))</f>
        <v/>
      </c>
      <c r="AQ435" s="4" t="str">
        <f>IF($H435=0,"",VLOOKUP($G435,Data!$G$3:$BA$2935,36,FALSE))</f>
        <v/>
      </c>
      <c r="AR435" s="4" t="str">
        <f>IF($H435=0,"",VLOOKUP($G435,Data!$G$3:$BA$2935,37,FALSE))</f>
        <v/>
      </c>
      <c r="AS435" s="4" t="str">
        <f>IF($H435=0,"",VLOOKUP($G435,Data!$G$3:$BA$2935,38,FALSE))</f>
        <v/>
      </c>
      <c r="AT435" s="4" t="str">
        <f>IF($H435=0,"",VLOOKUP($G435,Data!$G$3:$BA$2935,39,FALSE))</f>
        <v/>
      </c>
    </row>
    <row r="436" spans="1:46" x14ac:dyDescent="0.25">
      <c r="A436" s="4">
        <f>PSSE!A438</f>
        <v>972044</v>
      </c>
      <c r="B436" s="4" t="str">
        <f>PSSE!B438</f>
        <v>SONMY_S4</v>
      </c>
      <c r="C436" s="4">
        <f>PSSE!D438</f>
        <v>26</v>
      </c>
      <c r="D436" s="4">
        <f>PSSE!E438</f>
        <v>600</v>
      </c>
      <c r="E436" s="4" t="str">
        <f>PSSE!F438</f>
        <v>ND</v>
      </c>
      <c r="F436" s="4">
        <f>PSSE!G438</f>
        <v>1</v>
      </c>
      <c r="G436" s="4" t="str">
        <f t="shared" si="6"/>
        <v>PSS26600ND1</v>
      </c>
      <c r="H436" s="4">
        <f>COUNTIF(Data!$G$3:$BA$2935,PSS!$G436)</f>
        <v>1</v>
      </c>
      <c r="I436" s="4" t="str">
        <f>IF($H436=0,"",VLOOKUP($G436,Data!$G$3:$BA$2935,2,FALSE))</f>
        <v>'PSS2A'</v>
      </c>
      <c r="J436" s="4">
        <f>PSSE!C438</f>
        <v>1</v>
      </c>
      <c r="K436" s="4">
        <f>IF($H436=0,"",VLOOKUP($G436,Data!$G$3:$BA$2935,4,FALSE))</f>
        <v>1</v>
      </c>
      <c r="L436" s="4">
        <f>IF($H436=0,"",VLOOKUP($G436,Data!$G$3:$BA$2935,5,FALSE))</f>
        <v>0</v>
      </c>
      <c r="M436" s="4">
        <f>IF($H436=0,"",VLOOKUP($G436,Data!$G$3:$BA$2935,6,FALSE))</f>
        <v>3</v>
      </c>
      <c r="N436" s="4">
        <f>IF($H436=0,"",VLOOKUP($G436,Data!$G$3:$BA$2935,7,FALSE))</f>
        <v>0</v>
      </c>
      <c r="O436" s="4">
        <f>IF($H436=0,"",VLOOKUP($G436,Data!$G$3:$BA$2935,8,FALSE))</f>
        <v>5</v>
      </c>
      <c r="P436" s="4">
        <f>IF($H436=0,"",VLOOKUP($G436,Data!$G$3:$BA$2935,9,FALSE))</f>
        <v>1</v>
      </c>
      <c r="Q436" s="4">
        <f>IF($H436=0,"",VLOOKUP($G436,Data!$G$3:$BA$2935,10,FALSE))</f>
        <v>2.5</v>
      </c>
      <c r="R436" s="4">
        <f>IF($H436=0,"",VLOOKUP($G436,Data!$G$3:$BA$2935,11,FALSE))</f>
        <v>2.5</v>
      </c>
      <c r="S436" s="4">
        <f>IF($H436=0,"",VLOOKUP($G436,Data!$G$3:$BA$2935,12,FALSE))</f>
        <v>0</v>
      </c>
      <c r="T436" s="4">
        <f>IF($H436=0,"",VLOOKUP($G436,Data!$G$3:$BA$2935,13,FALSE))</f>
        <v>2.5</v>
      </c>
      <c r="U436" s="4">
        <f>IF($H436=0,"",VLOOKUP($G436,Data!$G$3:$BA$2935,14,FALSE))</f>
        <v>0</v>
      </c>
      <c r="V436" s="4">
        <f>IF($H436=0,"",VLOOKUP($G436,Data!$G$3:$BA$2935,15,FALSE))</f>
        <v>2.5</v>
      </c>
      <c r="W436" s="4">
        <f>IF($H436=0,"",VLOOKUP($G436,Data!$G$3:$BA$2935,16,FALSE))</f>
        <v>0.39</v>
      </c>
      <c r="X436" s="4">
        <f>IF($H436=0,"",VLOOKUP($G436,Data!$G$3:$BA$2935,17,FALSE))</f>
        <v>1</v>
      </c>
      <c r="Y436" s="4">
        <f>IF($H436=0,"",VLOOKUP($G436,Data!$G$3:$BA$2935,18,FALSE))</f>
        <v>0</v>
      </c>
      <c r="Z436" s="4">
        <f>IF($H436=0,"",VLOOKUP($G436,Data!$G$3:$BA$2935,19,FALSE))</f>
        <v>0.1</v>
      </c>
      <c r="AA436" s="4">
        <f>IF($H436=0,"",VLOOKUP($G436,Data!$G$3:$BA$2935,20,FALSE))</f>
        <v>6.5</v>
      </c>
      <c r="AB436" s="4">
        <f>IF($H436=0,"",VLOOKUP($G436,Data!$G$3:$BA$2935,21,FALSE))</f>
        <v>0.44</v>
      </c>
      <c r="AC436" s="4">
        <f>IF($H436=0,"",VLOOKUP($G436,Data!$G$3:$BA$2935,22,FALSE))</f>
        <v>0.08</v>
      </c>
      <c r="AD436" s="4">
        <f>IF($H436=0,"",VLOOKUP($G436,Data!$G$3:$BA$2935,23,FALSE))</f>
        <v>0.2</v>
      </c>
      <c r="AE436" s="4">
        <f>IF($H436=0,"",VLOOKUP($G436,Data!$G$3:$BA$2935,24,FALSE))</f>
        <v>0.98</v>
      </c>
      <c r="AF436" s="4">
        <f>IF($H436=0,"",VLOOKUP($G436,Data!$G$3:$BA$2935,25,FALSE))</f>
        <v>0.1</v>
      </c>
      <c r="AG436" s="4">
        <f>IF($H436=0,"",VLOOKUP($G436,Data!$G$3:$BA$2935,26,FALSE))</f>
        <v>-0.1</v>
      </c>
      <c r="AH436" s="4" t="str">
        <f>IF($H436=0,"",VLOOKUP($G436,Data!$G$3:$BA$2935,27,FALSE))</f>
        <v>/</v>
      </c>
      <c r="AI436" s="4" t="str">
        <f>IF($H436=0,"",VLOOKUP($G436,Data!$G$3:$BA$2935,28,FALSE))</f>
        <v>/</v>
      </c>
      <c r="AJ436" s="4" t="str">
        <f>IF($H436=0,"",VLOOKUP($G436,Data!$G$3:$BA$2935,29,FALSE))</f>
        <v/>
      </c>
      <c r="AK436" s="4" t="str">
        <f>IF($H436=0,"",VLOOKUP($G436,Data!$G$3:$BA$2935,30,FALSE))</f>
        <v/>
      </c>
      <c r="AL436" s="4" t="str">
        <f>IF($H436=0,"",VLOOKUP($G436,Data!$G$3:$BA$2935,31,FALSE))</f>
        <v/>
      </c>
      <c r="AM436" s="4" t="str">
        <f>IF($H436=0,"",VLOOKUP($G436,Data!$G$3:$BA$2935,32,FALSE))</f>
        <v/>
      </c>
      <c r="AN436" s="4" t="str">
        <f>IF($H436=0,"",VLOOKUP($G436,Data!$G$3:$BA$2935,33,FALSE))</f>
        <v/>
      </c>
      <c r="AO436" s="4" t="str">
        <f>IF($H436=0,"",VLOOKUP($G436,Data!$G$3:$BA$2935,34,FALSE))</f>
        <v/>
      </c>
      <c r="AP436" s="4" t="str">
        <f>IF($H436=0,"",VLOOKUP($G436,Data!$G$3:$BA$2935,35,FALSE))</f>
        <v/>
      </c>
      <c r="AQ436" s="4" t="str">
        <f>IF($H436=0,"",VLOOKUP($G436,Data!$G$3:$BA$2935,36,FALSE))</f>
        <v/>
      </c>
      <c r="AR436" s="4" t="str">
        <f>IF($H436=0,"",VLOOKUP($G436,Data!$G$3:$BA$2935,37,FALSE))</f>
        <v/>
      </c>
      <c r="AS436" s="4" t="str">
        <f>IF($H436=0,"",VLOOKUP($G436,Data!$G$3:$BA$2935,38,FALSE))</f>
        <v/>
      </c>
      <c r="AT436" s="4" t="str">
        <f>IF($H436=0,"",VLOOKUP($G436,Data!$G$3:$BA$2935,39,FALSE))</f>
        <v/>
      </c>
    </row>
    <row r="437" spans="1:46" x14ac:dyDescent="0.25">
      <c r="A437" s="4">
        <f>PSSE!A439</f>
        <v>972045</v>
      </c>
      <c r="B437" s="4" t="str">
        <f>PSSE!B439</f>
        <v>SONMY_S5</v>
      </c>
      <c r="C437" s="4">
        <f>PSSE!D439</f>
        <v>26</v>
      </c>
      <c r="D437" s="4">
        <f>PSSE!E439</f>
        <v>600</v>
      </c>
      <c r="E437" s="4" t="str">
        <f>PSSE!F439</f>
        <v>ND</v>
      </c>
      <c r="F437" s="4">
        <f>PSSE!G439</f>
        <v>1</v>
      </c>
      <c r="G437" s="4" t="str">
        <f t="shared" si="6"/>
        <v>PSS26600ND1</v>
      </c>
      <c r="H437" s="4">
        <f>COUNTIF(Data!$G$3:$BA$2935,PSS!$G437)</f>
        <v>1</v>
      </c>
      <c r="I437" s="4" t="str">
        <f>IF($H437=0,"",VLOOKUP($G437,Data!$G$3:$BA$2935,2,FALSE))</f>
        <v>'PSS2A'</v>
      </c>
      <c r="J437" s="4">
        <f>PSSE!C439</f>
        <v>1</v>
      </c>
      <c r="K437" s="4">
        <f>IF($H437=0,"",VLOOKUP($G437,Data!$G$3:$BA$2935,4,FALSE))</f>
        <v>1</v>
      </c>
      <c r="L437" s="4">
        <f>IF($H437=0,"",VLOOKUP($G437,Data!$G$3:$BA$2935,5,FALSE))</f>
        <v>0</v>
      </c>
      <c r="M437" s="4">
        <f>IF($H437=0,"",VLOOKUP($G437,Data!$G$3:$BA$2935,6,FALSE))</f>
        <v>3</v>
      </c>
      <c r="N437" s="4">
        <f>IF($H437=0,"",VLOOKUP($G437,Data!$G$3:$BA$2935,7,FALSE))</f>
        <v>0</v>
      </c>
      <c r="O437" s="4">
        <f>IF($H437=0,"",VLOOKUP($G437,Data!$G$3:$BA$2935,8,FALSE))</f>
        <v>5</v>
      </c>
      <c r="P437" s="4">
        <f>IF($H437=0,"",VLOOKUP($G437,Data!$G$3:$BA$2935,9,FALSE))</f>
        <v>1</v>
      </c>
      <c r="Q437" s="4">
        <f>IF($H437=0,"",VLOOKUP($G437,Data!$G$3:$BA$2935,10,FALSE))</f>
        <v>2.5</v>
      </c>
      <c r="R437" s="4">
        <f>IF($H437=0,"",VLOOKUP($G437,Data!$G$3:$BA$2935,11,FALSE))</f>
        <v>2.5</v>
      </c>
      <c r="S437" s="4">
        <f>IF($H437=0,"",VLOOKUP($G437,Data!$G$3:$BA$2935,12,FALSE))</f>
        <v>0</v>
      </c>
      <c r="T437" s="4">
        <f>IF($H437=0,"",VLOOKUP($G437,Data!$G$3:$BA$2935,13,FALSE))</f>
        <v>2.5</v>
      </c>
      <c r="U437" s="4">
        <f>IF($H437=0,"",VLOOKUP($G437,Data!$G$3:$BA$2935,14,FALSE))</f>
        <v>0</v>
      </c>
      <c r="V437" s="4">
        <f>IF($H437=0,"",VLOOKUP($G437,Data!$G$3:$BA$2935,15,FALSE))</f>
        <v>2.5</v>
      </c>
      <c r="W437" s="4">
        <f>IF($H437=0,"",VLOOKUP($G437,Data!$G$3:$BA$2935,16,FALSE))</f>
        <v>0.39</v>
      </c>
      <c r="X437" s="4">
        <f>IF($H437=0,"",VLOOKUP($G437,Data!$G$3:$BA$2935,17,FALSE))</f>
        <v>1</v>
      </c>
      <c r="Y437" s="4">
        <f>IF($H437=0,"",VLOOKUP($G437,Data!$G$3:$BA$2935,18,FALSE))</f>
        <v>0</v>
      </c>
      <c r="Z437" s="4">
        <f>IF($H437=0,"",VLOOKUP($G437,Data!$G$3:$BA$2935,19,FALSE))</f>
        <v>0.1</v>
      </c>
      <c r="AA437" s="4">
        <f>IF($H437=0,"",VLOOKUP($G437,Data!$G$3:$BA$2935,20,FALSE))</f>
        <v>6.5</v>
      </c>
      <c r="AB437" s="4">
        <f>IF($H437=0,"",VLOOKUP($G437,Data!$G$3:$BA$2935,21,FALSE))</f>
        <v>0.44</v>
      </c>
      <c r="AC437" s="4">
        <f>IF($H437=0,"",VLOOKUP($G437,Data!$G$3:$BA$2935,22,FALSE))</f>
        <v>0.08</v>
      </c>
      <c r="AD437" s="4">
        <f>IF($H437=0,"",VLOOKUP($G437,Data!$G$3:$BA$2935,23,FALSE))</f>
        <v>0.2</v>
      </c>
      <c r="AE437" s="4">
        <f>IF($H437=0,"",VLOOKUP($G437,Data!$G$3:$BA$2935,24,FALSE))</f>
        <v>0.98</v>
      </c>
      <c r="AF437" s="4">
        <f>IF($H437=0,"",VLOOKUP($G437,Data!$G$3:$BA$2935,25,FALSE))</f>
        <v>0.1</v>
      </c>
      <c r="AG437" s="4">
        <f>IF($H437=0,"",VLOOKUP($G437,Data!$G$3:$BA$2935,26,FALSE))</f>
        <v>-0.1</v>
      </c>
      <c r="AH437" s="4" t="str">
        <f>IF($H437=0,"",VLOOKUP($G437,Data!$G$3:$BA$2935,27,FALSE))</f>
        <v>/</v>
      </c>
      <c r="AI437" s="4" t="str">
        <f>IF($H437=0,"",VLOOKUP($G437,Data!$G$3:$BA$2935,28,FALSE))</f>
        <v>/</v>
      </c>
      <c r="AJ437" s="4" t="str">
        <f>IF($H437=0,"",VLOOKUP($G437,Data!$G$3:$BA$2935,29,FALSE))</f>
        <v/>
      </c>
      <c r="AK437" s="4" t="str">
        <f>IF($H437=0,"",VLOOKUP($G437,Data!$G$3:$BA$2935,30,FALSE))</f>
        <v/>
      </c>
      <c r="AL437" s="4" t="str">
        <f>IF($H437=0,"",VLOOKUP($G437,Data!$G$3:$BA$2935,31,FALSE))</f>
        <v/>
      </c>
      <c r="AM437" s="4" t="str">
        <f>IF($H437=0,"",VLOOKUP($G437,Data!$G$3:$BA$2935,32,FALSE))</f>
        <v/>
      </c>
      <c r="AN437" s="4" t="str">
        <f>IF($H437=0,"",VLOOKUP($G437,Data!$G$3:$BA$2935,33,FALSE))</f>
        <v/>
      </c>
      <c r="AO437" s="4" t="str">
        <f>IF($H437=0,"",VLOOKUP($G437,Data!$G$3:$BA$2935,34,FALSE))</f>
        <v/>
      </c>
      <c r="AP437" s="4" t="str">
        <f>IF($H437=0,"",VLOOKUP($G437,Data!$G$3:$BA$2935,35,FALSE))</f>
        <v/>
      </c>
      <c r="AQ437" s="4" t="str">
        <f>IF($H437=0,"",VLOOKUP($G437,Data!$G$3:$BA$2935,36,FALSE))</f>
        <v/>
      </c>
      <c r="AR437" s="4" t="str">
        <f>IF($H437=0,"",VLOOKUP($G437,Data!$G$3:$BA$2935,37,FALSE))</f>
        <v/>
      </c>
      <c r="AS437" s="4" t="str">
        <f>IF($H437=0,"",VLOOKUP($G437,Data!$G$3:$BA$2935,38,FALSE))</f>
        <v/>
      </c>
      <c r="AT437" s="4" t="str">
        <f>IF($H437=0,"",VLOOKUP($G437,Data!$G$3:$BA$2935,39,FALSE))</f>
        <v/>
      </c>
    </row>
    <row r="438" spans="1:46" x14ac:dyDescent="0.25">
      <c r="A438" s="4">
        <f>PSSE!A440</f>
        <v>972051</v>
      </c>
      <c r="B438" s="4" t="str">
        <f>PSSE!B440</f>
        <v>VINHTAN2_S1</v>
      </c>
      <c r="C438" s="4">
        <f>PSSE!D440</f>
        <v>26</v>
      </c>
      <c r="D438" s="4">
        <f>PSSE!E440</f>
        <v>622</v>
      </c>
      <c r="E438" s="4" t="str">
        <f>PSSE!F440</f>
        <v>ND</v>
      </c>
      <c r="F438" s="4">
        <f>PSSE!G440</f>
        <v>1</v>
      </c>
      <c r="G438" s="4" t="str">
        <f t="shared" si="6"/>
        <v>PSS26622ND1</v>
      </c>
      <c r="H438" s="4">
        <f>COUNTIF(Data!$G$3:$BA$2935,PSS!$G438)</f>
        <v>1</v>
      </c>
      <c r="I438" s="4" t="str">
        <f>IF($H438=0,"",VLOOKUP($G438,Data!$G$3:$BA$2935,2,FALSE))</f>
        <v>'PSS2A'</v>
      </c>
      <c r="J438" s="4">
        <f>PSSE!C440</f>
        <v>1</v>
      </c>
      <c r="K438" s="4">
        <f>IF($H438=0,"",VLOOKUP($G438,Data!$G$3:$BA$2935,4,FALSE))</f>
        <v>1</v>
      </c>
      <c r="L438" s="4">
        <f>IF($H438=0,"",VLOOKUP($G438,Data!$G$3:$BA$2935,5,FALSE))</f>
        <v>0</v>
      </c>
      <c r="M438" s="4">
        <f>IF($H438=0,"",VLOOKUP($G438,Data!$G$3:$BA$2935,6,FALSE))</f>
        <v>3</v>
      </c>
      <c r="N438" s="4">
        <f>IF($H438=0,"",VLOOKUP($G438,Data!$G$3:$BA$2935,7,FALSE))</f>
        <v>0</v>
      </c>
      <c r="O438" s="4">
        <f>IF($H438=0,"",VLOOKUP($G438,Data!$G$3:$BA$2935,8,FALSE))</f>
        <v>5</v>
      </c>
      <c r="P438" s="4">
        <f>IF($H438=0,"",VLOOKUP($G438,Data!$G$3:$BA$2935,9,FALSE))</f>
        <v>1</v>
      </c>
      <c r="Q438" s="4">
        <f>IF($H438=0,"",VLOOKUP($G438,Data!$G$3:$BA$2935,10,FALSE))</f>
        <v>2.5</v>
      </c>
      <c r="R438" s="4">
        <f>IF($H438=0,"",VLOOKUP($G438,Data!$G$3:$BA$2935,11,FALSE))</f>
        <v>2.5</v>
      </c>
      <c r="S438" s="4">
        <f>IF($H438=0,"",VLOOKUP($G438,Data!$G$3:$BA$2935,12,FALSE))</f>
        <v>0</v>
      </c>
      <c r="T438" s="4">
        <f>IF($H438=0,"",VLOOKUP($G438,Data!$G$3:$BA$2935,13,FALSE))</f>
        <v>2.5</v>
      </c>
      <c r="U438" s="4">
        <f>IF($H438=0,"",VLOOKUP($G438,Data!$G$3:$BA$2935,14,FALSE))</f>
        <v>0</v>
      </c>
      <c r="V438" s="4">
        <f>IF($H438=0,"",VLOOKUP($G438,Data!$G$3:$BA$2935,15,FALSE))</f>
        <v>2.5</v>
      </c>
      <c r="W438" s="4">
        <f>IF($H438=0,"",VLOOKUP($G438,Data!$G$3:$BA$2935,16,FALSE))</f>
        <v>0.39</v>
      </c>
      <c r="X438" s="4">
        <f>IF($H438=0,"",VLOOKUP($G438,Data!$G$3:$BA$2935,17,FALSE))</f>
        <v>1</v>
      </c>
      <c r="Y438" s="4">
        <f>IF($H438=0,"",VLOOKUP($G438,Data!$G$3:$BA$2935,18,FALSE))</f>
        <v>0</v>
      </c>
      <c r="Z438" s="4">
        <f>IF($H438=0,"",VLOOKUP($G438,Data!$G$3:$BA$2935,19,FALSE))</f>
        <v>0.1</v>
      </c>
      <c r="AA438" s="4">
        <f>IF($H438=0,"",VLOOKUP($G438,Data!$G$3:$BA$2935,20,FALSE))</f>
        <v>6.5</v>
      </c>
      <c r="AB438" s="4">
        <f>IF($H438=0,"",VLOOKUP($G438,Data!$G$3:$BA$2935,21,FALSE))</f>
        <v>0.44</v>
      </c>
      <c r="AC438" s="4">
        <f>IF($H438=0,"",VLOOKUP($G438,Data!$G$3:$BA$2935,22,FALSE))</f>
        <v>0.08</v>
      </c>
      <c r="AD438" s="4">
        <f>IF($H438=0,"",VLOOKUP($G438,Data!$G$3:$BA$2935,23,FALSE))</f>
        <v>0.2</v>
      </c>
      <c r="AE438" s="4">
        <f>IF($H438=0,"",VLOOKUP($G438,Data!$G$3:$BA$2935,24,FALSE))</f>
        <v>0.98</v>
      </c>
      <c r="AF438" s="4">
        <f>IF($H438=0,"",VLOOKUP($G438,Data!$G$3:$BA$2935,25,FALSE))</f>
        <v>0.1</v>
      </c>
      <c r="AG438" s="4">
        <f>IF($H438=0,"",VLOOKUP($G438,Data!$G$3:$BA$2935,26,FALSE))</f>
        <v>-0.1</v>
      </c>
      <c r="AH438" s="4" t="str">
        <f>IF($H438=0,"",VLOOKUP($G438,Data!$G$3:$BA$2935,27,FALSE))</f>
        <v>/</v>
      </c>
      <c r="AI438" s="4" t="str">
        <f>IF($H438=0,"",VLOOKUP($G438,Data!$G$3:$BA$2935,28,FALSE))</f>
        <v>/</v>
      </c>
      <c r="AJ438" s="4" t="str">
        <f>IF($H438=0,"",VLOOKUP($G438,Data!$G$3:$BA$2935,29,FALSE))</f>
        <v/>
      </c>
      <c r="AK438" s="4" t="str">
        <f>IF($H438=0,"",VLOOKUP($G438,Data!$G$3:$BA$2935,30,FALSE))</f>
        <v/>
      </c>
      <c r="AL438" s="4" t="str">
        <f>IF($H438=0,"",VLOOKUP($G438,Data!$G$3:$BA$2935,31,FALSE))</f>
        <v/>
      </c>
      <c r="AM438" s="4" t="str">
        <f>IF($H438=0,"",VLOOKUP($G438,Data!$G$3:$BA$2935,32,FALSE))</f>
        <v/>
      </c>
      <c r="AN438" s="4" t="str">
        <f>IF($H438=0,"",VLOOKUP($G438,Data!$G$3:$BA$2935,33,FALSE))</f>
        <v/>
      </c>
      <c r="AO438" s="4" t="str">
        <f>IF($H438=0,"",VLOOKUP($G438,Data!$G$3:$BA$2935,34,FALSE))</f>
        <v/>
      </c>
      <c r="AP438" s="4" t="str">
        <f>IF($H438=0,"",VLOOKUP($G438,Data!$G$3:$BA$2935,35,FALSE))</f>
        <v/>
      </c>
      <c r="AQ438" s="4" t="str">
        <f>IF($H438=0,"",VLOOKUP($G438,Data!$G$3:$BA$2935,36,FALSE))</f>
        <v/>
      </c>
      <c r="AR438" s="4" t="str">
        <f>IF($H438=0,"",VLOOKUP($G438,Data!$G$3:$BA$2935,37,FALSE))</f>
        <v/>
      </c>
      <c r="AS438" s="4" t="str">
        <f>IF($H438=0,"",VLOOKUP($G438,Data!$G$3:$BA$2935,38,FALSE))</f>
        <v/>
      </c>
      <c r="AT438" s="4" t="str">
        <f>IF($H438=0,"",VLOOKUP($G438,Data!$G$3:$BA$2935,39,FALSE))</f>
        <v/>
      </c>
    </row>
    <row r="439" spans="1:46" x14ac:dyDescent="0.25">
      <c r="A439" s="4">
        <f>PSSE!A441</f>
        <v>972052</v>
      </c>
      <c r="B439" s="4" t="str">
        <f>PSSE!B441</f>
        <v>VINHTAN2_S2</v>
      </c>
      <c r="C439" s="4">
        <f>PSSE!D441</f>
        <v>26</v>
      </c>
      <c r="D439" s="4">
        <f>PSSE!E441</f>
        <v>622</v>
      </c>
      <c r="E439" s="4" t="str">
        <f>PSSE!F441</f>
        <v>ND</v>
      </c>
      <c r="F439" s="4">
        <f>PSSE!G441</f>
        <v>1</v>
      </c>
      <c r="G439" s="4" t="str">
        <f t="shared" si="6"/>
        <v>PSS26622ND1</v>
      </c>
      <c r="H439" s="4">
        <f>COUNTIF(Data!$G$3:$BA$2935,PSS!$G439)</f>
        <v>1</v>
      </c>
      <c r="I439" s="4" t="str">
        <f>IF($H439=0,"",VLOOKUP($G439,Data!$G$3:$BA$2935,2,FALSE))</f>
        <v>'PSS2A'</v>
      </c>
      <c r="J439" s="4">
        <f>PSSE!C441</f>
        <v>1</v>
      </c>
      <c r="K439" s="4">
        <f>IF($H439=0,"",VLOOKUP($G439,Data!$G$3:$BA$2935,4,FALSE))</f>
        <v>1</v>
      </c>
      <c r="L439" s="4">
        <f>IF($H439=0,"",VLOOKUP($G439,Data!$G$3:$BA$2935,5,FALSE))</f>
        <v>0</v>
      </c>
      <c r="M439" s="4">
        <f>IF($H439=0,"",VLOOKUP($G439,Data!$G$3:$BA$2935,6,FALSE))</f>
        <v>3</v>
      </c>
      <c r="N439" s="4">
        <f>IF($H439=0,"",VLOOKUP($G439,Data!$G$3:$BA$2935,7,FALSE))</f>
        <v>0</v>
      </c>
      <c r="O439" s="4">
        <f>IF($H439=0,"",VLOOKUP($G439,Data!$G$3:$BA$2935,8,FALSE))</f>
        <v>5</v>
      </c>
      <c r="P439" s="4">
        <f>IF($H439=0,"",VLOOKUP($G439,Data!$G$3:$BA$2935,9,FALSE))</f>
        <v>1</v>
      </c>
      <c r="Q439" s="4">
        <f>IF($H439=0,"",VLOOKUP($G439,Data!$G$3:$BA$2935,10,FALSE))</f>
        <v>2.5</v>
      </c>
      <c r="R439" s="4">
        <f>IF($H439=0,"",VLOOKUP($G439,Data!$G$3:$BA$2935,11,FALSE))</f>
        <v>2.5</v>
      </c>
      <c r="S439" s="4">
        <f>IF($H439=0,"",VLOOKUP($G439,Data!$G$3:$BA$2935,12,FALSE))</f>
        <v>0</v>
      </c>
      <c r="T439" s="4">
        <f>IF($H439=0,"",VLOOKUP($G439,Data!$G$3:$BA$2935,13,FALSE))</f>
        <v>2.5</v>
      </c>
      <c r="U439" s="4">
        <f>IF($H439=0,"",VLOOKUP($G439,Data!$G$3:$BA$2935,14,FALSE))</f>
        <v>0</v>
      </c>
      <c r="V439" s="4">
        <f>IF($H439=0,"",VLOOKUP($G439,Data!$G$3:$BA$2935,15,FALSE))</f>
        <v>2.5</v>
      </c>
      <c r="W439" s="4">
        <f>IF($H439=0,"",VLOOKUP($G439,Data!$G$3:$BA$2935,16,FALSE))</f>
        <v>0.39</v>
      </c>
      <c r="X439" s="4">
        <f>IF($H439=0,"",VLOOKUP($G439,Data!$G$3:$BA$2935,17,FALSE))</f>
        <v>1</v>
      </c>
      <c r="Y439" s="4">
        <f>IF($H439=0,"",VLOOKUP($G439,Data!$G$3:$BA$2935,18,FALSE))</f>
        <v>0</v>
      </c>
      <c r="Z439" s="4">
        <f>IF($H439=0,"",VLOOKUP($G439,Data!$G$3:$BA$2935,19,FALSE))</f>
        <v>0.1</v>
      </c>
      <c r="AA439" s="4">
        <f>IF($H439=0,"",VLOOKUP($G439,Data!$G$3:$BA$2935,20,FALSE))</f>
        <v>6.5</v>
      </c>
      <c r="AB439" s="4">
        <f>IF($H439=0,"",VLOOKUP($G439,Data!$G$3:$BA$2935,21,FALSE))</f>
        <v>0.44</v>
      </c>
      <c r="AC439" s="4">
        <f>IF($H439=0,"",VLOOKUP($G439,Data!$G$3:$BA$2935,22,FALSE))</f>
        <v>0.08</v>
      </c>
      <c r="AD439" s="4">
        <f>IF($H439=0,"",VLOOKUP($G439,Data!$G$3:$BA$2935,23,FALSE))</f>
        <v>0.2</v>
      </c>
      <c r="AE439" s="4">
        <f>IF($H439=0,"",VLOOKUP($G439,Data!$G$3:$BA$2935,24,FALSE))</f>
        <v>0.98</v>
      </c>
      <c r="AF439" s="4">
        <f>IF($H439=0,"",VLOOKUP($G439,Data!$G$3:$BA$2935,25,FALSE))</f>
        <v>0.1</v>
      </c>
      <c r="AG439" s="4">
        <f>IF($H439=0,"",VLOOKUP($G439,Data!$G$3:$BA$2935,26,FALSE))</f>
        <v>-0.1</v>
      </c>
      <c r="AH439" s="4" t="str">
        <f>IF($H439=0,"",VLOOKUP($G439,Data!$G$3:$BA$2935,27,FALSE))</f>
        <v>/</v>
      </c>
      <c r="AI439" s="4" t="str">
        <f>IF($H439=0,"",VLOOKUP($G439,Data!$G$3:$BA$2935,28,FALSE))</f>
        <v>/</v>
      </c>
      <c r="AJ439" s="4" t="str">
        <f>IF($H439=0,"",VLOOKUP($G439,Data!$G$3:$BA$2935,29,FALSE))</f>
        <v/>
      </c>
      <c r="AK439" s="4" t="str">
        <f>IF($H439=0,"",VLOOKUP($G439,Data!$G$3:$BA$2935,30,FALSE))</f>
        <v/>
      </c>
      <c r="AL439" s="4" t="str">
        <f>IF($H439=0,"",VLOOKUP($G439,Data!$G$3:$BA$2935,31,FALSE))</f>
        <v/>
      </c>
      <c r="AM439" s="4" t="str">
        <f>IF($H439=0,"",VLOOKUP($G439,Data!$G$3:$BA$2935,32,FALSE))</f>
        <v/>
      </c>
      <c r="AN439" s="4" t="str">
        <f>IF($H439=0,"",VLOOKUP($G439,Data!$G$3:$BA$2935,33,FALSE))</f>
        <v/>
      </c>
      <c r="AO439" s="4" t="str">
        <f>IF($H439=0,"",VLOOKUP($G439,Data!$G$3:$BA$2935,34,FALSE))</f>
        <v/>
      </c>
      <c r="AP439" s="4" t="str">
        <f>IF($H439=0,"",VLOOKUP($G439,Data!$G$3:$BA$2935,35,FALSE))</f>
        <v/>
      </c>
      <c r="AQ439" s="4" t="str">
        <f>IF($H439=0,"",VLOOKUP($G439,Data!$G$3:$BA$2935,36,FALSE))</f>
        <v/>
      </c>
      <c r="AR439" s="4" t="str">
        <f>IF($H439=0,"",VLOOKUP($G439,Data!$G$3:$BA$2935,37,FALSE))</f>
        <v/>
      </c>
      <c r="AS439" s="4" t="str">
        <f>IF($H439=0,"",VLOOKUP($G439,Data!$G$3:$BA$2935,38,FALSE))</f>
        <v/>
      </c>
      <c r="AT439" s="4" t="str">
        <f>IF($H439=0,"",VLOOKUP($G439,Data!$G$3:$BA$2935,39,FALSE))</f>
        <v/>
      </c>
    </row>
    <row r="440" spans="1:46" x14ac:dyDescent="0.25">
      <c r="A440" s="4">
        <f>PSSE!A442</f>
        <v>972061</v>
      </c>
      <c r="B440" s="4" t="str">
        <f>PSSE!B442</f>
        <v>VINHTAN3_S1</v>
      </c>
      <c r="C440" s="4">
        <f>PSSE!D442</f>
        <v>19</v>
      </c>
      <c r="D440" s="4">
        <f>PSSE!E442</f>
        <v>660</v>
      </c>
      <c r="E440" s="4" t="str">
        <f>PSSE!F442</f>
        <v>ND</v>
      </c>
      <c r="F440" s="4">
        <f>PSSE!G442</f>
        <v>1</v>
      </c>
      <c r="G440" s="4" t="str">
        <f t="shared" si="6"/>
        <v>PSS19660ND1</v>
      </c>
      <c r="H440" s="4">
        <f>COUNTIF(Data!$G$3:$BA$2935,PSS!$G440)</f>
        <v>1</v>
      </c>
      <c r="I440" s="4" t="str">
        <f>IF($H440=0,"",VLOOKUP($G440,Data!$G$3:$BA$2935,2,FALSE))</f>
        <v>'PSS2A'</v>
      </c>
      <c r="J440" s="4">
        <f>PSSE!C442</f>
        <v>1</v>
      </c>
      <c r="K440" s="4">
        <f>IF($H440=0,"",VLOOKUP($G440,Data!$G$3:$BA$2935,4,FALSE))</f>
        <v>1</v>
      </c>
      <c r="L440" s="4">
        <f>IF($H440=0,"",VLOOKUP($G440,Data!$G$3:$BA$2935,5,FALSE))</f>
        <v>0</v>
      </c>
      <c r="M440" s="4">
        <f>IF($H440=0,"",VLOOKUP($G440,Data!$G$3:$BA$2935,6,FALSE))</f>
        <v>3</v>
      </c>
      <c r="N440" s="4">
        <f>IF($H440=0,"",VLOOKUP($G440,Data!$G$3:$BA$2935,7,FALSE))</f>
        <v>0</v>
      </c>
      <c r="O440" s="4">
        <f>IF($H440=0,"",VLOOKUP($G440,Data!$G$3:$BA$2935,8,FALSE))</f>
        <v>5</v>
      </c>
      <c r="P440" s="4">
        <f>IF($H440=0,"",VLOOKUP($G440,Data!$G$3:$BA$2935,9,FALSE))</f>
        <v>1</v>
      </c>
      <c r="Q440" s="4">
        <f>IF($H440=0,"",VLOOKUP($G440,Data!$G$3:$BA$2935,10,FALSE))</f>
        <v>2.5</v>
      </c>
      <c r="R440" s="4">
        <f>IF($H440=0,"",VLOOKUP($G440,Data!$G$3:$BA$2935,11,FALSE))</f>
        <v>2.5</v>
      </c>
      <c r="S440" s="4">
        <f>IF($H440=0,"",VLOOKUP($G440,Data!$G$3:$BA$2935,12,FALSE))</f>
        <v>0</v>
      </c>
      <c r="T440" s="4">
        <f>IF($H440=0,"",VLOOKUP($G440,Data!$G$3:$BA$2935,13,FALSE))</f>
        <v>2.5</v>
      </c>
      <c r="U440" s="4">
        <f>IF($H440=0,"",VLOOKUP($G440,Data!$G$3:$BA$2935,14,FALSE))</f>
        <v>0</v>
      </c>
      <c r="V440" s="4">
        <f>IF($H440=0,"",VLOOKUP($G440,Data!$G$3:$BA$2935,15,FALSE))</f>
        <v>2.5</v>
      </c>
      <c r="W440" s="4">
        <f>IF($H440=0,"",VLOOKUP($G440,Data!$G$3:$BA$2935,16,FALSE))</f>
        <v>0.39</v>
      </c>
      <c r="X440" s="4">
        <f>IF($H440=0,"",VLOOKUP($G440,Data!$G$3:$BA$2935,17,FALSE))</f>
        <v>1</v>
      </c>
      <c r="Y440" s="4">
        <f>IF($H440=0,"",VLOOKUP($G440,Data!$G$3:$BA$2935,18,FALSE))</f>
        <v>0</v>
      </c>
      <c r="Z440" s="4">
        <f>IF($H440=0,"",VLOOKUP($G440,Data!$G$3:$BA$2935,19,FALSE))</f>
        <v>0.1</v>
      </c>
      <c r="AA440" s="4">
        <f>IF($H440=0,"",VLOOKUP($G440,Data!$G$3:$BA$2935,20,FALSE))</f>
        <v>6.5</v>
      </c>
      <c r="AB440" s="4">
        <f>IF($H440=0,"",VLOOKUP($G440,Data!$G$3:$BA$2935,21,FALSE))</f>
        <v>0.44</v>
      </c>
      <c r="AC440" s="4">
        <f>IF($H440=0,"",VLOOKUP($G440,Data!$G$3:$BA$2935,22,FALSE))</f>
        <v>0.08</v>
      </c>
      <c r="AD440" s="4">
        <f>IF($H440=0,"",VLOOKUP($G440,Data!$G$3:$BA$2935,23,FALSE))</f>
        <v>0.2</v>
      </c>
      <c r="AE440" s="4">
        <f>IF($H440=0,"",VLOOKUP($G440,Data!$G$3:$BA$2935,24,FALSE))</f>
        <v>0.98</v>
      </c>
      <c r="AF440" s="4">
        <f>IF($H440=0,"",VLOOKUP($G440,Data!$G$3:$BA$2935,25,FALSE))</f>
        <v>0.1</v>
      </c>
      <c r="AG440" s="4">
        <f>IF($H440=0,"",VLOOKUP($G440,Data!$G$3:$BA$2935,26,FALSE))</f>
        <v>-0.1</v>
      </c>
      <c r="AH440" s="4" t="str">
        <f>IF($H440=0,"",VLOOKUP($G440,Data!$G$3:$BA$2935,27,FALSE))</f>
        <v>/</v>
      </c>
      <c r="AI440" s="4" t="str">
        <f>IF($H440=0,"",VLOOKUP($G440,Data!$G$3:$BA$2935,28,FALSE))</f>
        <v>/</v>
      </c>
      <c r="AJ440" s="4" t="str">
        <f>IF($H440=0,"",VLOOKUP($G440,Data!$G$3:$BA$2935,29,FALSE))</f>
        <v/>
      </c>
      <c r="AK440" s="4" t="str">
        <f>IF($H440=0,"",VLOOKUP($G440,Data!$G$3:$BA$2935,30,FALSE))</f>
        <v/>
      </c>
      <c r="AL440" s="4" t="str">
        <f>IF($H440=0,"",VLOOKUP($G440,Data!$G$3:$BA$2935,31,FALSE))</f>
        <v/>
      </c>
      <c r="AM440" s="4" t="str">
        <f>IF($H440=0,"",VLOOKUP($G440,Data!$G$3:$BA$2935,32,FALSE))</f>
        <v/>
      </c>
      <c r="AN440" s="4" t="str">
        <f>IF($H440=0,"",VLOOKUP($G440,Data!$G$3:$BA$2935,33,FALSE))</f>
        <v/>
      </c>
      <c r="AO440" s="4" t="str">
        <f>IF($H440=0,"",VLOOKUP($G440,Data!$G$3:$BA$2935,34,FALSE))</f>
        <v/>
      </c>
      <c r="AP440" s="4" t="str">
        <f>IF($H440=0,"",VLOOKUP($G440,Data!$G$3:$BA$2935,35,FALSE))</f>
        <v/>
      </c>
      <c r="AQ440" s="4" t="str">
        <f>IF($H440=0,"",VLOOKUP($G440,Data!$G$3:$BA$2935,36,FALSE))</f>
        <v/>
      </c>
      <c r="AR440" s="4" t="str">
        <f>IF($H440=0,"",VLOOKUP($G440,Data!$G$3:$BA$2935,37,FALSE))</f>
        <v/>
      </c>
      <c r="AS440" s="4" t="str">
        <f>IF($H440=0,"",VLOOKUP($G440,Data!$G$3:$BA$2935,38,FALSE))</f>
        <v/>
      </c>
      <c r="AT440" s="4" t="str">
        <f>IF($H440=0,"",VLOOKUP($G440,Data!$G$3:$BA$2935,39,FALSE))</f>
        <v/>
      </c>
    </row>
    <row r="441" spans="1:46" x14ac:dyDescent="0.25">
      <c r="A441" s="4">
        <f>PSSE!A443</f>
        <v>972062</v>
      </c>
      <c r="B441" s="4" t="str">
        <f>PSSE!B443</f>
        <v>VINHTAN3_S2</v>
      </c>
      <c r="C441" s="4">
        <f>PSSE!D443</f>
        <v>19</v>
      </c>
      <c r="D441" s="4">
        <f>PSSE!E443</f>
        <v>660</v>
      </c>
      <c r="E441" s="4" t="str">
        <f>PSSE!F443</f>
        <v>ND</v>
      </c>
      <c r="F441" s="4">
        <f>PSSE!G443</f>
        <v>1</v>
      </c>
      <c r="G441" s="4" t="str">
        <f t="shared" si="6"/>
        <v>PSS19660ND1</v>
      </c>
      <c r="H441" s="4">
        <f>COUNTIF(Data!$G$3:$BA$2935,PSS!$G441)</f>
        <v>1</v>
      </c>
      <c r="I441" s="4" t="str">
        <f>IF($H441=0,"",VLOOKUP($G441,Data!$G$3:$BA$2935,2,FALSE))</f>
        <v>'PSS2A'</v>
      </c>
      <c r="J441" s="4">
        <f>PSSE!C443</f>
        <v>1</v>
      </c>
      <c r="K441" s="4">
        <f>IF($H441=0,"",VLOOKUP($G441,Data!$G$3:$BA$2935,4,FALSE))</f>
        <v>1</v>
      </c>
      <c r="L441" s="4">
        <f>IF($H441=0,"",VLOOKUP($G441,Data!$G$3:$BA$2935,5,FALSE))</f>
        <v>0</v>
      </c>
      <c r="M441" s="4">
        <f>IF($H441=0,"",VLOOKUP($G441,Data!$G$3:$BA$2935,6,FALSE))</f>
        <v>3</v>
      </c>
      <c r="N441" s="4">
        <f>IF($H441=0,"",VLOOKUP($G441,Data!$G$3:$BA$2935,7,FALSE))</f>
        <v>0</v>
      </c>
      <c r="O441" s="4">
        <f>IF($H441=0,"",VLOOKUP($G441,Data!$G$3:$BA$2935,8,FALSE))</f>
        <v>5</v>
      </c>
      <c r="P441" s="4">
        <f>IF($H441=0,"",VLOOKUP($G441,Data!$G$3:$BA$2935,9,FALSE))</f>
        <v>1</v>
      </c>
      <c r="Q441" s="4">
        <f>IF($H441=0,"",VLOOKUP($G441,Data!$G$3:$BA$2935,10,FALSE))</f>
        <v>2.5</v>
      </c>
      <c r="R441" s="4">
        <f>IF($H441=0,"",VLOOKUP($G441,Data!$G$3:$BA$2935,11,FALSE))</f>
        <v>2.5</v>
      </c>
      <c r="S441" s="4">
        <f>IF($H441=0,"",VLOOKUP($G441,Data!$G$3:$BA$2935,12,FALSE))</f>
        <v>0</v>
      </c>
      <c r="T441" s="4">
        <f>IF($H441=0,"",VLOOKUP($G441,Data!$G$3:$BA$2935,13,FALSE))</f>
        <v>2.5</v>
      </c>
      <c r="U441" s="4">
        <f>IF($H441=0,"",VLOOKUP($G441,Data!$G$3:$BA$2935,14,FALSE))</f>
        <v>0</v>
      </c>
      <c r="V441" s="4">
        <f>IF($H441=0,"",VLOOKUP($G441,Data!$G$3:$BA$2935,15,FALSE))</f>
        <v>2.5</v>
      </c>
      <c r="W441" s="4">
        <f>IF($H441=0,"",VLOOKUP($G441,Data!$G$3:$BA$2935,16,FALSE))</f>
        <v>0.39</v>
      </c>
      <c r="X441" s="4">
        <f>IF($H441=0,"",VLOOKUP($G441,Data!$G$3:$BA$2935,17,FALSE))</f>
        <v>1</v>
      </c>
      <c r="Y441" s="4">
        <f>IF($H441=0,"",VLOOKUP($G441,Data!$G$3:$BA$2935,18,FALSE))</f>
        <v>0</v>
      </c>
      <c r="Z441" s="4">
        <f>IF($H441=0,"",VLOOKUP($G441,Data!$G$3:$BA$2935,19,FALSE))</f>
        <v>0.1</v>
      </c>
      <c r="AA441" s="4">
        <f>IF($H441=0,"",VLOOKUP($G441,Data!$G$3:$BA$2935,20,FALSE))</f>
        <v>6.5</v>
      </c>
      <c r="AB441" s="4">
        <f>IF($H441=0,"",VLOOKUP($G441,Data!$G$3:$BA$2935,21,FALSE))</f>
        <v>0.44</v>
      </c>
      <c r="AC441" s="4">
        <f>IF($H441=0,"",VLOOKUP($G441,Data!$G$3:$BA$2935,22,FALSE))</f>
        <v>0.08</v>
      </c>
      <c r="AD441" s="4">
        <f>IF($H441=0,"",VLOOKUP($G441,Data!$G$3:$BA$2935,23,FALSE))</f>
        <v>0.2</v>
      </c>
      <c r="AE441" s="4">
        <f>IF($H441=0,"",VLOOKUP($G441,Data!$G$3:$BA$2935,24,FALSE))</f>
        <v>0.98</v>
      </c>
      <c r="AF441" s="4">
        <f>IF($H441=0,"",VLOOKUP($G441,Data!$G$3:$BA$2935,25,FALSE))</f>
        <v>0.1</v>
      </c>
      <c r="AG441" s="4">
        <f>IF($H441=0,"",VLOOKUP($G441,Data!$G$3:$BA$2935,26,FALSE))</f>
        <v>-0.1</v>
      </c>
      <c r="AH441" s="4" t="str">
        <f>IF($H441=0,"",VLOOKUP($G441,Data!$G$3:$BA$2935,27,FALSE))</f>
        <v>/</v>
      </c>
      <c r="AI441" s="4" t="str">
        <f>IF($H441=0,"",VLOOKUP($G441,Data!$G$3:$BA$2935,28,FALSE))</f>
        <v>/</v>
      </c>
      <c r="AJ441" s="4" t="str">
        <f>IF($H441=0,"",VLOOKUP($G441,Data!$G$3:$BA$2935,29,FALSE))</f>
        <v/>
      </c>
      <c r="AK441" s="4" t="str">
        <f>IF($H441=0,"",VLOOKUP($G441,Data!$G$3:$BA$2935,30,FALSE))</f>
        <v/>
      </c>
      <c r="AL441" s="4" t="str">
        <f>IF($H441=0,"",VLOOKUP($G441,Data!$G$3:$BA$2935,31,FALSE))</f>
        <v/>
      </c>
      <c r="AM441" s="4" t="str">
        <f>IF($H441=0,"",VLOOKUP($G441,Data!$G$3:$BA$2935,32,FALSE))</f>
        <v/>
      </c>
      <c r="AN441" s="4" t="str">
        <f>IF($H441=0,"",VLOOKUP($G441,Data!$G$3:$BA$2935,33,FALSE))</f>
        <v/>
      </c>
      <c r="AO441" s="4" t="str">
        <f>IF($H441=0,"",VLOOKUP($G441,Data!$G$3:$BA$2935,34,FALSE))</f>
        <v/>
      </c>
      <c r="AP441" s="4" t="str">
        <f>IF($H441=0,"",VLOOKUP($G441,Data!$G$3:$BA$2935,35,FALSE))</f>
        <v/>
      </c>
      <c r="AQ441" s="4" t="str">
        <f>IF($H441=0,"",VLOOKUP($G441,Data!$G$3:$BA$2935,36,FALSE))</f>
        <v/>
      </c>
      <c r="AR441" s="4" t="str">
        <f>IF($H441=0,"",VLOOKUP($G441,Data!$G$3:$BA$2935,37,FALSE))</f>
        <v/>
      </c>
      <c r="AS441" s="4" t="str">
        <f>IF($H441=0,"",VLOOKUP($G441,Data!$G$3:$BA$2935,38,FALSE))</f>
        <v/>
      </c>
      <c r="AT441" s="4" t="str">
        <f>IF($H441=0,"",VLOOKUP($G441,Data!$G$3:$BA$2935,39,FALSE))</f>
        <v/>
      </c>
    </row>
    <row r="442" spans="1:46" x14ac:dyDescent="0.25">
      <c r="A442" s="4">
        <f>PSSE!A444</f>
        <v>972063</v>
      </c>
      <c r="B442" s="4" t="str">
        <f>PSSE!B444</f>
        <v>VINHTAN3_S3</v>
      </c>
      <c r="C442" s="4">
        <f>PSSE!D444</f>
        <v>19</v>
      </c>
      <c r="D442" s="4">
        <f>PSSE!E444</f>
        <v>660</v>
      </c>
      <c r="E442" s="4" t="str">
        <f>PSSE!F444</f>
        <v>ND</v>
      </c>
      <c r="F442" s="4">
        <f>PSSE!G444</f>
        <v>1</v>
      </c>
      <c r="G442" s="4" t="str">
        <f t="shared" si="6"/>
        <v>PSS19660ND1</v>
      </c>
      <c r="H442" s="4">
        <f>COUNTIF(Data!$G$3:$BA$2935,PSS!$G442)</f>
        <v>1</v>
      </c>
      <c r="I442" s="4" t="str">
        <f>IF($H442=0,"",VLOOKUP($G442,Data!$G$3:$BA$2935,2,FALSE))</f>
        <v>'PSS2A'</v>
      </c>
      <c r="J442" s="4">
        <f>PSSE!C444</f>
        <v>1</v>
      </c>
      <c r="K442" s="4">
        <f>IF($H442=0,"",VLOOKUP($G442,Data!$G$3:$BA$2935,4,FALSE))</f>
        <v>1</v>
      </c>
      <c r="L442" s="4">
        <f>IF($H442=0,"",VLOOKUP($G442,Data!$G$3:$BA$2935,5,FALSE))</f>
        <v>0</v>
      </c>
      <c r="M442" s="4">
        <f>IF($H442=0,"",VLOOKUP($G442,Data!$G$3:$BA$2935,6,FALSE))</f>
        <v>3</v>
      </c>
      <c r="N442" s="4">
        <f>IF($H442=0,"",VLOOKUP($G442,Data!$G$3:$BA$2935,7,FALSE))</f>
        <v>0</v>
      </c>
      <c r="O442" s="4">
        <f>IF($H442=0,"",VLOOKUP($G442,Data!$G$3:$BA$2935,8,FALSE))</f>
        <v>5</v>
      </c>
      <c r="P442" s="4">
        <f>IF($H442=0,"",VLOOKUP($G442,Data!$G$3:$BA$2935,9,FALSE))</f>
        <v>1</v>
      </c>
      <c r="Q442" s="4">
        <f>IF($H442=0,"",VLOOKUP($G442,Data!$G$3:$BA$2935,10,FALSE))</f>
        <v>2.5</v>
      </c>
      <c r="R442" s="4">
        <f>IF($H442=0,"",VLOOKUP($G442,Data!$G$3:$BA$2935,11,FALSE))</f>
        <v>2.5</v>
      </c>
      <c r="S442" s="4">
        <f>IF($H442=0,"",VLOOKUP($G442,Data!$G$3:$BA$2935,12,FALSE))</f>
        <v>0</v>
      </c>
      <c r="T442" s="4">
        <f>IF($H442=0,"",VLOOKUP($G442,Data!$G$3:$BA$2935,13,FALSE))</f>
        <v>2.5</v>
      </c>
      <c r="U442" s="4">
        <f>IF($H442=0,"",VLOOKUP($G442,Data!$G$3:$BA$2935,14,FALSE))</f>
        <v>0</v>
      </c>
      <c r="V442" s="4">
        <f>IF($H442=0,"",VLOOKUP($G442,Data!$G$3:$BA$2935,15,FALSE))</f>
        <v>2.5</v>
      </c>
      <c r="W442" s="4">
        <f>IF($H442=0,"",VLOOKUP($G442,Data!$G$3:$BA$2935,16,FALSE))</f>
        <v>0.39</v>
      </c>
      <c r="X442" s="4">
        <f>IF($H442=0,"",VLOOKUP($G442,Data!$G$3:$BA$2935,17,FALSE))</f>
        <v>1</v>
      </c>
      <c r="Y442" s="4">
        <f>IF($H442=0,"",VLOOKUP($G442,Data!$G$3:$BA$2935,18,FALSE))</f>
        <v>0</v>
      </c>
      <c r="Z442" s="4">
        <f>IF($H442=0,"",VLOOKUP($G442,Data!$G$3:$BA$2935,19,FALSE))</f>
        <v>0.1</v>
      </c>
      <c r="AA442" s="4">
        <f>IF($H442=0,"",VLOOKUP($G442,Data!$G$3:$BA$2935,20,FALSE))</f>
        <v>6.5</v>
      </c>
      <c r="AB442" s="4">
        <f>IF($H442=0,"",VLOOKUP($G442,Data!$G$3:$BA$2935,21,FALSE))</f>
        <v>0.44</v>
      </c>
      <c r="AC442" s="4">
        <f>IF($H442=0,"",VLOOKUP($G442,Data!$G$3:$BA$2935,22,FALSE))</f>
        <v>0.08</v>
      </c>
      <c r="AD442" s="4">
        <f>IF($H442=0,"",VLOOKUP($G442,Data!$G$3:$BA$2935,23,FALSE))</f>
        <v>0.2</v>
      </c>
      <c r="AE442" s="4">
        <f>IF($H442=0,"",VLOOKUP($G442,Data!$G$3:$BA$2935,24,FALSE))</f>
        <v>0.98</v>
      </c>
      <c r="AF442" s="4">
        <f>IF($H442=0,"",VLOOKUP($G442,Data!$G$3:$BA$2935,25,FALSE))</f>
        <v>0.1</v>
      </c>
      <c r="AG442" s="4">
        <f>IF($H442=0,"",VLOOKUP($G442,Data!$G$3:$BA$2935,26,FALSE))</f>
        <v>-0.1</v>
      </c>
      <c r="AH442" s="4" t="str">
        <f>IF($H442=0,"",VLOOKUP($G442,Data!$G$3:$BA$2935,27,FALSE))</f>
        <v>/</v>
      </c>
      <c r="AI442" s="4" t="str">
        <f>IF($H442=0,"",VLOOKUP($G442,Data!$G$3:$BA$2935,28,FALSE))</f>
        <v>/</v>
      </c>
      <c r="AJ442" s="4" t="str">
        <f>IF($H442=0,"",VLOOKUP($G442,Data!$G$3:$BA$2935,29,FALSE))</f>
        <v/>
      </c>
      <c r="AK442" s="4" t="str">
        <f>IF($H442=0,"",VLOOKUP($G442,Data!$G$3:$BA$2935,30,FALSE))</f>
        <v/>
      </c>
      <c r="AL442" s="4" t="str">
        <f>IF($H442=0,"",VLOOKUP($G442,Data!$G$3:$BA$2935,31,FALSE))</f>
        <v/>
      </c>
      <c r="AM442" s="4" t="str">
        <f>IF($H442=0,"",VLOOKUP($G442,Data!$G$3:$BA$2935,32,FALSE))</f>
        <v/>
      </c>
      <c r="AN442" s="4" t="str">
        <f>IF($H442=0,"",VLOOKUP($G442,Data!$G$3:$BA$2935,33,FALSE))</f>
        <v/>
      </c>
      <c r="AO442" s="4" t="str">
        <f>IF($H442=0,"",VLOOKUP($G442,Data!$G$3:$BA$2935,34,FALSE))</f>
        <v/>
      </c>
      <c r="AP442" s="4" t="str">
        <f>IF($H442=0,"",VLOOKUP($G442,Data!$G$3:$BA$2935,35,FALSE))</f>
        <v/>
      </c>
      <c r="AQ442" s="4" t="str">
        <f>IF($H442=0,"",VLOOKUP($G442,Data!$G$3:$BA$2935,36,FALSE))</f>
        <v/>
      </c>
      <c r="AR442" s="4" t="str">
        <f>IF($H442=0,"",VLOOKUP($G442,Data!$G$3:$BA$2935,37,FALSE))</f>
        <v/>
      </c>
      <c r="AS442" s="4" t="str">
        <f>IF($H442=0,"",VLOOKUP($G442,Data!$G$3:$BA$2935,38,FALSE))</f>
        <v/>
      </c>
      <c r="AT442" s="4" t="str">
        <f>IF($H442=0,"",VLOOKUP($G442,Data!$G$3:$BA$2935,39,FALSE))</f>
        <v/>
      </c>
    </row>
    <row r="443" spans="1:46" x14ac:dyDescent="0.25">
      <c r="A443" s="4">
        <f>PSSE!A445</f>
        <v>972071</v>
      </c>
      <c r="B443" s="4" t="str">
        <f>PSSE!B445</f>
        <v>VINHTAN4_S1</v>
      </c>
      <c r="C443" s="4">
        <f>PSSE!D445</f>
        <v>26</v>
      </c>
      <c r="D443" s="4">
        <f>PSSE!E445</f>
        <v>622</v>
      </c>
      <c r="E443" s="4" t="str">
        <f>PSSE!F445</f>
        <v>ND</v>
      </c>
      <c r="F443" s="4">
        <f>PSSE!G445</f>
        <v>1</v>
      </c>
      <c r="G443" s="4" t="str">
        <f t="shared" si="6"/>
        <v>PSS26622ND1</v>
      </c>
      <c r="H443" s="4">
        <f>COUNTIF(Data!$G$3:$BA$2935,PSS!$G443)</f>
        <v>1</v>
      </c>
      <c r="I443" s="4" t="str">
        <f>IF($H443=0,"",VLOOKUP($G443,Data!$G$3:$BA$2935,2,FALSE))</f>
        <v>'PSS2A'</v>
      </c>
      <c r="J443" s="4">
        <f>PSSE!C445</f>
        <v>1</v>
      </c>
      <c r="K443" s="4">
        <f>IF($H443=0,"",VLOOKUP($G443,Data!$G$3:$BA$2935,4,FALSE))</f>
        <v>1</v>
      </c>
      <c r="L443" s="4">
        <f>IF($H443=0,"",VLOOKUP($G443,Data!$G$3:$BA$2935,5,FALSE))</f>
        <v>0</v>
      </c>
      <c r="M443" s="4">
        <f>IF($H443=0,"",VLOOKUP($G443,Data!$G$3:$BA$2935,6,FALSE))</f>
        <v>3</v>
      </c>
      <c r="N443" s="4">
        <f>IF($H443=0,"",VLOOKUP($G443,Data!$G$3:$BA$2935,7,FALSE))</f>
        <v>0</v>
      </c>
      <c r="O443" s="4">
        <f>IF($H443=0,"",VLOOKUP($G443,Data!$G$3:$BA$2935,8,FALSE))</f>
        <v>5</v>
      </c>
      <c r="P443" s="4">
        <f>IF($H443=0,"",VLOOKUP($G443,Data!$G$3:$BA$2935,9,FALSE))</f>
        <v>1</v>
      </c>
      <c r="Q443" s="4">
        <f>IF($H443=0,"",VLOOKUP($G443,Data!$G$3:$BA$2935,10,FALSE))</f>
        <v>2.5</v>
      </c>
      <c r="R443" s="4">
        <f>IF($H443=0,"",VLOOKUP($G443,Data!$G$3:$BA$2935,11,FALSE))</f>
        <v>2.5</v>
      </c>
      <c r="S443" s="4">
        <f>IF($H443=0,"",VLOOKUP($G443,Data!$G$3:$BA$2935,12,FALSE))</f>
        <v>0</v>
      </c>
      <c r="T443" s="4">
        <f>IF($H443=0,"",VLOOKUP($G443,Data!$G$3:$BA$2935,13,FALSE))</f>
        <v>2.5</v>
      </c>
      <c r="U443" s="4">
        <f>IF($H443=0,"",VLOOKUP($G443,Data!$G$3:$BA$2935,14,FALSE))</f>
        <v>0</v>
      </c>
      <c r="V443" s="4">
        <f>IF($H443=0,"",VLOOKUP($G443,Data!$G$3:$BA$2935,15,FALSE))</f>
        <v>2.5</v>
      </c>
      <c r="W443" s="4">
        <f>IF($H443=0,"",VLOOKUP($G443,Data!$G$3:$BA$2935,16,FALSE))</f>
        <v>0.39</v>
      </c>
      <c r="X443" s="4">
        <f>IF($H443=0,"",VLOOKUP($G443,Data!$G$3:$BA$2935,17,FALSE))</f>
        <v>1</v>
      </c>
      <c r="Y443" s="4">
        <f>IF($H443=0,"",VLOOKUP($G443,Data!$G$3:$BA$2935,18,FALSE))</f>
        <v>0</v>
      </c>
      <c r="Z443" s="4">
        <f>IF($H443=0,"",VLOOKUP($G443,Data!$G$3:$BA$2935,19,FALSE))</f>
        <v>0.1</v>
      </c>
      <c r="AA443" s="4">
        <f>IF($H443=0,"",VLOOKUP($G443,Data!$G$3:$BA$2935,20,FALSE))</f>
        <v>6.5</v>
      </c>
      <c r="AB443" s="4">
        <f>IF($H443=0,"",VLOOKUP($G443,Data!$G$3:$BA$2935,21,FALSE))</f>
        <v>0.44</v>
      </c>
      <c r="AC443" s="4">
        <f>IF($H443=0,"",VLOOKUP($G443,Data!$G$3:$BA$2935,22,FALSE))</f>
        <v>0.08</v>
      </c>
      <c r="AD443" s="4">
        <f>IF($H443=0,"",VLOOKUP($G443,Data!$G$3:$BA$2935,23,FALSE))</f>
        <v>0.2</v>
      </c>
      <c r="AE443" s="4">
        <f>IF($H443=0,"",VLOOKUP($G443,Data!$G$3:$BA$2935,24,FALSE))</f>
        <v>0.98</v>
      </c>
      <c r="AF443" s="4">
        <f>IF($H443=0,"",VLOOKUP($G443,Data!$G$3:$BA$2935,25,FALSE))</f>
        <v>0.1</v>
      </c>
      <c r="AG443" s="4">
        <f>IF($H443=0,"",VLOOKUP($G443,Data!$G$3:$BA$2935,26,FALSE))</f>
        <v>-0.1</v>
      </c>
      <c r="AH443" s="4" t="str">
        <f>IF($H443=0,"",VLOOKUP($G443,Data!$G$3:$BA$2935,27,FALSE))</f>
        <v>/</v>
      </c>
      <c r="AI443" s="4" t="str">
        <f>IF($H443=0,"",VLOOKUP($G443,Data!$G$3:$BA$2935,28,FALSE))</f>
        <v>/</v>
      </c>
      <c r="AJ443" s="4" t="str">
        <f>IF($H443=0,"",VLOOKUP($G443,Data!$G$3:$BA$2935,29,FALSE))</f>
        <v/>
      </c>
      <c r="AK443" s="4" t="str">
        <f>IF($H443=0,"",VLOOKUP($G443,Data!$G$3:$BA$2935,30,FALSE))</f>
        <v/>
      </c>
      <c r="AL443" s="4" t="str">
        <f>IF($H443=0,"",VLOOKUP($G443,Data!$G$3:$BA$2935,31,FALSE))</f>
        <v/>
      </c>
      <c r="AM443" s="4" t="str">
        <f>IF($H443=0,"",VLOOKUP($G443,Data!$G$3:$BA$2935,32,FALSE))</f>
        <v/>
      </c>
      <c r="AN443" s="4" t="str">
        <f>IF($H443=0,"",VLOOKUP($G443,Data!$G$3:$BA$2935,33,FALSE))</f>
        <v/>
      </c>
      <c r="AO443" s="4" t="str">
        <f>IF($H443=0,"",VLOOKUP($G443,Data!$G$3:$BA$2935,34,FALSE))</f>
        <v/>
      </c>
      <c r="AP443" s="4" t="str">
        <f>IF($H443=0,"",VLOOKUP($G443,Data!$G$3:$BA$2935,35,FALSE))</f>
        <v/>
      </c>
      <c r="AQ443" s="4" t="str">
        <f>IF($H443=0,"",VLOOKUP($G443,Data!$G$3:$BA$2935,36,FALSE))</f>
        <v/>
      </c>
      <c r="AR443" s="4" t="str">
        <f>IF($H443=0,"",VLOOKUP($G443,Data!$G$3:$BA$2935,37,FALSE))</f>
        <v/>
      </c>
      <c r="AS443" s="4" t="str">
        <f>IF($H443=0,"",VLOOKUP($G443,Data!$G$3:$BA$2935,38,FALSE))</f>
        <v/>
      </c>
      <c r="AT443" s="4" t="str">
        <f>IF($H443=0,"",VLOOKUP($G443,Data!$G$3:$BA$2935,39,FALSE))</f>
        <v/>
      </c>
    </row>
    <row r="444" spans="1:46" x14ac:dyDescent="0.25">
      <c r="A444" s="4">
        <f>PSSE!A446</f>
        <v>972072</v>
      </c>
      <c r="B444" s="4" t="str">
        <f>PSSE!B446</f>
        <v>VINHTAN4_S2</v>
      </c>
      <c r="C444" s="4">
        <f>PSSE!D446</f>
        <v>26</v>
      </c>
      <c r="D444" s="4">
        <f>PSSE!E446</f>
        <v>622</v>
      </c>
      <c r="E444" s="4" t="str">
        <f>PSSE!F446</f>
        <v>ND</v>
      </c>
      <c r="F444" s="4">
        <f>PSSE!G446</f>
        <v>1</v>
      </c>
      <c r="G444" s="4" t="str">
        <f t="shared" si="6"/>
        <v>PSS26622ND1</v>
      </c>
      <c r="H444" s="4">
        <f>COUNTIF(Data!$G$3:$BA$2935,PSS!$G444)</f>
        <v>1</v>
      </c>
      <c r="I444" s="4" t="str">
        <f>IF($H444=0,"",VLOOKUP($G444,Data!$G$3:$BA$2935,2,FALSE))</f>
        <v>'PSS2A'</v>
      </c>
      <c r="J444" s="4">
        <f>PSSE!C446</f>
        <v>1</v>
      </c>
      <c r="K444" s="4">
        <f>IF($H444=0,"",VLOOKUP($G444,Data!$G$3:$BA$2935,4,FALSE))</f>
        <v>1</v>
      </c>
      <c r="L444" s="4">
        <f>IF($H444=0,"",VLOOKUP($G444,Data!$G$3:$BA$2935,5,FALSE))</f>
        <v>0</v>
      </c>
      <c r="M444" s="4">
        <f>IF($H444=0,"",VLOOKUP($G444,Data!$G$3:$BA$2935,6,FALSE))</f>
        <v>3</v>
      </c>
      <c r="N444" s="4">
        <f>IF($H444=0,"",VLOOKUP($G444,Data!$G$3:$BA$2935,7,FALSE))</f>
        <v>0</v>
      </c>
      <c r="O444" s="4">
        <f>IF($H444=0,"",VLOOKUP($G444,Data!$G$3:$BA$2935,8,FALSE))</f>
        <v>5</v>
      </c>
      <c r="P444" s="4">
        <f>IF($H444=0,"",VLOOKUP($G444,Data!$G$3:$BA$2935,9,FALSE))</f>
        <v>1</v>
      </c>
      <c r="Q444" s="4">
        <f>IF($H444=0,"",VLOOKUP($G444,Data!$G$3:$BA$2935,10,FALSE))</f>
        <v>2.5</v>
      </c>
      <c r="R444" s="4">
        <f>IF($H444=0,"",VLOOKUP($G444,Data!$G$3:$BA$2935,11,FALSE))</f>
        <v>2.5</v>
      </c>
      <c r="S444" s="4">
        <f>IF($H444=0,"",VLOOKUP($G444,Data!$G$3:$BA$2935,12,FALSE))</f>
        <v>0</v>
      </c>
      <c r="T444" s="4">
        <f>IF($H444=0,"",VLOOKUP($G444,Data!$G$3:$BA$2935,13,FALSE))</f>
        <v>2.5</v>
      </c>
      <c r="U444" s="4">
        <f>IF($H444=0,"",VLOOKUP($G444,Data!$G$3:$BA$2935,14,FALSE))</f>
        <v>0</v>
      </c>
      <c r="V444" s="4">
        <f>IF($H444=0,"",VLOOKUP($G444,Data!$G$3:$BA$2935,15,FALSE))</f>
        <v>2.5</v>
      </c>
      <c r="W444" s="4">
        <f>IF($H444=0,"",VLOOKUP($G444,Data!$G$3:$BA$2935,16,FALSE))</f>
        <v>0.39</v>
      </c>
      <c r="X444" s="4">
        <f>IF($H444=0,"",VLOOKUP($G444,Data!$G$3:$BA$2935,17,FALSE))</f>
        <v>1</v>
      </c>
      <c r="Y444" s="4">
        <f>IF($H444=0,"",VLOOKUP($G444,Data!$G$3:$BA$2935,18,FALSE))</f>
        <v>0</v>
      </c>
      <c r="Z444" s="4">
        <f>IF($H444=0,"",VLOOKUP($G444,Data!$G$3:$BA$2935,19,FALSE))</f>
        <v>0.1</v>
      </c>
      <c r="AA444" s="4">
        <f>IF($H444=0,"",VLOOKUP($G444,Data!$G$3:$BA$2935,20,FALSE))</f>
        <v>6.5</v>
      </c>
      <c r="AB444" s="4">
        <f>IF($H444=0,"",VLOOKUP($G444,Data!$G$3:$BA$2935,21,FALSE))</f>
        <v>0.44</v>
      </c>
      <c r="AC444" s="4">
        <f>IF($H444=0,"",VLOOKUP($G444,Data!$G$3:$BA$2935,22,FALSE))</f>
        <v>0.08</v>
      </c>
      <c r="AD444" s="4">
        <f>IF($H444=0,"",VLOOKUP($G444,Data!$G$3:$BA$2935,23,FALSE))</f>
        <v>0.2</v>
      </c>
      <c r="AE444" s="4">
        <f>IF($H444=0,"",VLOOKUP($G444,Data!$G$3:$BA$2935,24,FALSE))</f>
        <v>0.98</v>
      </c>
      <c r="AF444" s="4">
        <f>IF($H444=0,"",VLOOKUP($G444,Data!$G$3:$BA$2935,25,FALSE))</f>
        <v>0.1</v>
      </c>
      <c r="AG444" s="4">
        <f>IF($H444=0,"",VLOOKUP($G444,Data!$G$3:$BA$2935,26,FALSE))</f>
        <v>-0.1</v>
      </c>
      <c r="AH444" s="4" t="str">
        <f>IF($H444=0,"",VLOOKUP($G444,Data!$G$3:$BA$2935,27,FALSE))</f>
        <v>/</v>
      </c>
      <c r="AI444" s="4" t="str">
        <f>IF($H444=0,"",VLOOKUP($G444,Data!$G$3:$BA$2935,28,FALSE))</f>
        <v>/</v>
      </c>
      <c r="AJ444" s="4" t="str">
        <f>IF($H444=0,"",VLOOKUP($G444,Data!$G$3:$BA$2935,29,FALSE))</f>
        <v/>
      </c>
      <c r="AK444" s="4" t="str">
        <f>IF($H444=0,"",VLOOKUP($G444,Data!$G$3:$BA$2935,30,FALSE))</f>
        <v/>
      </c>
      <c r="AL444" s="4" t="str">
        <f>IF($H444=0,"",VLOOKUP($G444,Data!$G$3:$BA$2935,31,FALSE))</f>
        <v/>
      </c>
      <c r="AM444" s="4" t="str">
        <f>IF($H444=0,"",VLOOKUP($G444,Data!$G$3:$BA$2935,32,FALSE))</f>
        <v/>
      </c>
      <c r="AN444" s="4" t="str">
        <f>IF($H444=0,"",VLOOKUP($G444,Data!$G$3:$BA$2935,33,FALSE))</f>
        <v/>
      </c>
      <c r="AO444" s="4" t="str">
        <f>IF($H444=0,"",VLOOKUP($G444,Data!$G$3:$BA$2935,34,FALSE))</f>
        <v/>
      </c>
      <c r="AP444" s="4" t="str">
        <f>IF($H444=0,"",VLOOKUP($G444,Data!$G$3:$BA$2935,35,FALSE))</f>
        <v/>
      </c>
      <c r="AQ444" s="4" t="str">
        <f>IF($H444=0,"",VLOOKUP($G444,Data!$G$3:$BA$2935,36,FALSE))</f>
        <v/>
      </c>
      <c r="AR444" s="4" t="str">
        <f>IF($H444=0,"",VLOOKUP($G444,Data!$G$3:$BA$2935,37,FALSE))</f>
        <v/>
      </c>
      <c r="AS444" s="4" t="str">
        <f>IF($H444=0,"",VLOOKUP($G444,Data!$G$3:$BA$2935,38,FALSE))</f>
        <v/>
      </c>
      <c r="AT444" s="4" t="str">
        <f>IF($H444=0,"",VLOOKUP($G444,Data!$G$3:$BA$2935,39,FALSE))</f>
        <v/>
      </c>
    </row>
    <row r="445" spans="1:46" x14ac:dyDescent="0.25">
      <c r="A445" s="4">
        <f>PSSE!A447</f>
        <v>972081</v>
      </c>
      <c r="B445" s="4" t="str">
        <f>PSSE!B447</f>
        <v>VINHTAN5_S1</v>
      </c>
      <c r="C445" s="4">
        <f>PSSE!D447</f>
        <v>26</v>
      </c>
      <c r="D445" s="4">
        <f>PSSE!E447</f>
        <v>622</v>
      </c>
      <c r="E445" s="4" t="str">
        <f>PSSE!F447</f>
        <v>ND</v>
      </c>
      <c r="F445" s="4">
        <f>PSSE!G447</f>
        <v>1</v>
      </c>
      <c r="G445" s="4" t="str">
        <f t="shared" si="6"/>
        <v>PSS26622ND1</v>
      </c>
      <c r="H445" s="4">
        <f>COUNTIF(Data!$G$3:$BA$2935,PSS!$G445)</f>
        <v>1</v>
      </c>
      <c r="I445" s="4" t="str">
        <f>IF($H445=0,"",VLOOKUP($G445,Data!$G$3:$BA$2935,2,FALSE))</f>
        <v>'PSS2A'</v>
      </c>
      <c r="J445" s="4">
        <f>PSSE!C447</f>
        <v>1</v>
      </c>
      <c r="K445" s="4">
        <f>IF($H445=0,"",VLOOKUP($G445,Data!$G$3:$BA$2935,4,FALSE))</f>
        <v>1</v>
      </c>
      <c r="L445" s="4">
        <f>IF($H445=0,"",VLOOKUP($G445,Data!$G$3:$BA$2935,5,FALSE))</f>
        <v>0</v>
      </c>
      <c r="M445" s="4">
        <f>IF($H445=0,"",VLOOKUP($G445,Data!$G$3:$BA$2935,6,FALSE))</f>
        <v>3</v>
      </c>
      <c r="N445" s="4">
        <f>IF($H445=0,"",VLOOKUP($G445,Data!$G$3:$BA$2935,7,FALSE))</f>
        <v>0</v>
      </c>
      <c r="O445" s="4">
        <f>IF($H445=0,"",VLOOKUP($G445,Data!$G$3:$BA$2935,8,FALSE))</f>
        <v>5</v>
      </c>
      <c r="P445" s="4">
        <f>IF($H445=0,"",VLOOKUP($G445,Data!$G$3:$BA$2935,9,FALSE))</f>
        <v>1</v>
      </c>
      <c r="Q445" s="4">
        <f>IF($H445=0,"",VLOOKUP($G445,Data!$G$3:$BA$2935,10,FALSE))</f>
        <v>2.5</v>
      </c>
      <c r="R445" s="4">
        <f>IF($H445=0,"",VLOOKUP($G445,Data!$G$3:$BA$2935,11,FALSE))</f>
        <v>2.5</v>
      </c>
      <c r="S445" s="4">
        <f>IF($H445=0,"",VLOOKUP($G445,Data!$G$3:$BA$2935,12,FALSE))</f>
        <v>0</v>
      </c>
      <c r="T445" s="4">
        <f>IF($H445=0,"",VLOOKUP($G445,Data!$G$3:$BA$2935,13,FALSE))</f>
        <v>2.5</v>
      </c>
      <c r="U445" s="4">
        <f>IF($H445=0,"",VLOOKUP($G445,Data!$G$3:$BA$2935,14,FALSE))</f>
        <v>0</v>
      </c>
      <c r="V445" s="4">
        <f>IF($H445=0,"",VLOOKUP($G445,Data!$G$3:$BA$2935,15,FALSE))</f>
        <v>2.5</v>
      </c>
      <c r="W445" s="4">
        <f>IF($H445=0,"",VLOOKUP($G445,Data!$G$3:$BA$2935,16,FALSE))</f>
        <v>0.39</v>
      </c>
      <c r="X445" s="4">
        <f>IF($H445=0,"",VLOOKUP($G445,Data!$G$3:$BA$2935,17,FALSE))</f>
        <v>1</v>
      </c>
      <c r="Y445" s="4">
        <f>IF($H445=0,"",VLOOKUP($G445,Data!$G$3:$BA$2935,18,FALSE))</f>
        <v>0</v>
      </c>
      <c r="Z445" s="4">
        <f>IF($H445=0,"",VLOOKUP($G445,Data!$G$3:$BA$2935,19,FALSE))</f>
        <v>0.1</v>
      </c>
      <c r="AA445" s="4">
        <f>IF($H445=0,"",VLOOKUP($G445,Data!$G$3:$BA$2935,20,FALSE))</f>
        <v>6.5</v>
      </c>
      <c r="AB445" s="4">
        <f>IF($H445=0,"",VLOOKUP($G445,Data!$G$3:$BA$2935,21,FALSE))</f>
        <v>0.44</v>
      </c>
      <c r="AC445" s="4">
        <f>IF($H445=0,"",VLOOKUP($G445,Data!$G$3:$BA$2935,22,FALSE))</f>
        <v>0.08</v>
      </c>
      <c r="AD445" s="4">
        <f>IF($H445=0,"",VLOOKUP($G445,Data!$G$3:$BA$2935,23,FALSE))</f>
        <v>0.2</v>
      </c>
      <c r="AE445" s="4">
        <f>IF($H445=0,"",VLOOKUP($G445,Data!$G$3:$BA$2935,24,FALSE))</f>
        <v>0.98</v>
      </c>
      <c r="AF445" s="4">
        <f>IF($H445=0,"",VLOOKUP($G445,Data!$G$3:$BA$2935,25,FALSE))</f>
        <v>0.1</v>
      </c>
      <c r="AG445" s="4">
        <f>IF($H445=0,"",VLOOKUP($G445,Data!$G$3:$BA$2935,26,FALSE))</f>
        <v>-0.1</v>
      </c>
      <c r="AH445" s="4" t="str">
        <f>IF($H445=0,"",VLOOKUP($G445,Data!$G$3:$BA$2935,27,FALSE))</f>
        <v>/</v>
      </c>
      <c r="AI445" s="4" t="str">
        <f>IF($H445=0,"",VLOOKUP($G445,Data!$G$3:$BA$2935,28,FALSE))</f>
        <v>/</v>
      </c>
      <c r="AJ445" s="4" t="str">
        <f>IF($H445=0,"",VLOOKUP($G445,Data!$G$3:$BA$2935,29,FALSE))</f>
        <v/>
      </c>
      <c r="AK445" s="4" t="str">
        <f>IF($H445=0,"",VLOOKUP($G445,Data!$G$3:$BA$2935,30,FALSE))</f>
        <v/>
      </c>
      <c r="AL445" s="4" t="str">
        <f>IF($H445=0,"",VLOOKUP($G445,Data!$G$3:$BA$2935,31,FALSE))</f>
        <v/>
      </c>
      <c r="AM445" s="4" t="str">
        <f>IF($H445=0,"",VLOOKUP($G445,Data!$G$3:$BA$2935,32,FALSE))</f>
        <v/>
      </c>
      <c r="AN445" s="4" t="str">
        <f>IF($H445=0,"",VLOOKUP($G445,Data!$G$3:$BA$2935,33,FALSE))</f>
        <v/>
      </c>
      <c r="AO445" s="4" t="str">
        <f>IF($H445=0,"",VLOOKUP($G445,Data!$G$3:$BA$2935,34,FALSE))</f>
        <v/>
      </c>
      <c r="AP445" s="4" t="str">
        <f>IF($H445=0,"",VLOOKUP($G445,Data!$G$3:$BA$2935,35,FALSE))</f>
        <v/>
      </c>
      <c r="AQ445" s="4" t="str">
        <f>IF($H445=0,"",VLOOKUP($G445,Data!$G$3:$BA$2935,36,FALSE))</f>
        <v/>
      </c>
      <c r="AR445" s="4" t="str">
        <f>IF($H445=0,"",VLOOKUP($G445,Data!$G$3:$BA$2935,37,FALSE))</f>
        <v/>
      </c>
      <c r="AS445" s="4" t="str">
        <f>IF($H445=0,"",VLOOKUP($G445,Data!$G$3:$BA$2935,38,FALSE))</f>
        <v/>
      </c>
      <c r="AT445" s="4" t="str">
        <f>IF($H445=0,"",VLOOKUP($G445,Data!$G$3:$BA$2935,39,FALSE))</f>
        <v/>
      </c>
    </row>
    <row r="446" spans="1:46" x14ac:dyDescent="0.25">
      <c r="A446" s="4">
        <f>PSSE!A448</f>
        <v>972082</v>
      </c>
      <c r="B446" s="4" t="str">
        <f>PSSE!B448</f>
        <v>VINHTAN5_S2</v>
      </c>
      <c r="C446" s="4">
        <f>PSSE!D448</f>
        <v>26</v>
      </c>
      <c r="D446" s="4">
        <f>PSSE!E448</f>
        <v>622</v>
      </c>
      <c r="E446" s="4" t="str">
        <f>PSSE!F448</f>
        <v>ND</v>
      </c>
      <c r="F446" s="4">
        <f>PSSE!G448</f>
        <v>1</v>
      </c>
      <c r="G446" s="4" t="str">
        <f t="shared" si="6"/>
        <v>PSS26622ND1</v>
      </c>
      <c r="H446" s="4">
        <f>COUNTIF(Data!$G$3:$BA$2935,PSS!$G446)</f>
        <v>1</v>
      </c>
      <c r="I446" s="4" t="str">
        <f>IF($H446=0,"",VLOOKUP($G446,Data!$G$3:$BA$2935,2,FALSE))</f>
        <v>'PSS2A'</v>
      </c>
      <c r="J446" s="4">
        <f>PSSE!C448</f>
        <v>1</v>
      </c>
      <c r="K446" s="4">
        <f>IF($H446=0,"",VLOOKUP($G446,Data!$G$3:$BA$2935,4,FALSE))</f>
        <v>1</v>
      </c>
      <c r="L446" s="4">
        <f>IF($H446=0,"",VLOOKUP($G446,Data!$G$3:$BA$2935,5,FALSE))</f>
        <v>0</v>
      </c>
      <c r="M446" s="4">
        <f>IF($H446=0,"",VLOOKUP($G446,Data!$G$3:$BA$2935,6,FALSE))</f>
        <v>3</v>
      </c>
      <c r="N446" s="4">
        <f>IF($H446=0,"",VLOOKUP($G446,Data!$G$3:$BA$2935,7,FALSE))</f>
        <v>0</v>
      </c>
      <c r="O446" s="4">
        <f>IF($H446=0,"",VLOOKUP($G446,Data!$G$3:$BA$2935,8,FALSE))</f>
        <v>5</v>
      </c>
      <c r="P446" s="4">
        <f>IF($H446=0,"",VLOOKUP($G446,Data!$G$3:$BA$2935,9,FALSE))</f>
        <v>1</v>
      </c>
      <c r="Q446" s="4">
        <f>IF($H446=0,"",VLOOKUP($G446,Data!$G$3:$BA$2935,10,FALSE))</f>
        <v>2.5</v>
      </c>
      <c r="R446" s="4">
        <f>IF($H446=0,"",VLOOKUP($G446,Data!$G$3:$BA$2935,11,FALSE))</f>
        <v>2.5</v>
      </c>
      <c r="S446" s="4">
        <f>IF($H446=0,"",VLOOKUP($G446,Data!$G$3:$BA$2935,12,FALSE))</f>
        <v>0</v>
      </c>
      <c r="T446" s="4">
        <f>IF($H446=0,"",VLOOKUP($G446,Data!$G$3:$BA$2935,13,FALSE))</f>
        <v>2.5</v>
      </c>
      <c r="U446" s="4">
        <f>IF($H446=0,"",VLOOKUP($G446,Data!$G$3:$BA$2935,14,FALSE))</f>
        <v>0</v>
      </c>
      <c r="V446" s="4">
        <f>IF($H446=0,"",VLOOKUP($G446,Data!$G$3:$BA$2935,15,FALSE))</f>
        <v>2.5</v>
      </c>
      <c r="W446" s="4">
        <f>IF($H446=0,"",VLOOKUP($G446,Data!$G$3:$BA$2935,16,FALSE))</f>
        <v>0.39</v>
      </c>
      <c r="X446" s="4">
        <f>IF($H446=0,"",VLOOKUP($G446,Data!$G$3:$BA$2935,17,FALSE))</f>
        <v>1</v>
      </c>
      <c r="Y446" s="4">
        <f>IF($H446=0,"",VLOOKUP($G446,Data!$G$3:$BA$2935,18,FALSE))</f>
        <v>0</v>
      </c>
      <c r="Z446" s="4">
        <f>IF($H446=0,"",VLOOKUP($G446,Data!$G$3:$BA$2935,19,FALSE))</f>
        <v>0.1</v>
      </c>
      <c r="AA446" s="4">
        <f>IF($H446=0,"",VLOOKUP($G446,Data!$G$3:$BA$2935,20,FALSE))</f>
        <v>6.5</v>
      </c>
      <c r="AB446" s="4">
        <f>IF($H446=0,"",VLOOKUP($G446,Data!$G$3:$BA$2935,21,FALSE))</f>
        <v>0.44</v>
      </c>
      <c r="AC446" s="4">
        <f>IF($H446=0,"",VLOOKUP($G446,Data!$G$3:$BA$2935,22,FALSE))</f>
        <v>0.08</v>
      </c>
      <c r="AD446" s="4">
        <f>IF($H446=0,"",VLOOKUP($G446,Data!$G$3:$BA$2935,23,FALSE))</f>
        <v>0.2</v>
      </c>
      <c r="AE446" s="4">
        <f>IF($H446=0,"",VLOOKUP($G446,Data!$G$3:$BA$2935,24,FALSE))</f>
        <v>0.98</v>
      </c>
      <c r="AF446" s="4">
        <f>IF($H446=0,"",VLOOKUP($G446,Data!$G$3:$BA$2935,25,FALSE))</f>
        <v>0.1</v>
      </c>
      <c r="AG446" s="4">
        <f>IF($H446=0,"",VLOOKUP($G446,Data!$G$3:$BA$2935,26,FALSE))</f>
        <v>-0.1</v>
      </c>
      <c r="AH446" s="4" t="str">
        <f>IF($H446=0,"",VLOOKUP($G446,Data!$G$3:$BA$2935,27,FALSE))</f>
        <v>/</v>
      </c>
      <c r="AI446" s="4" t="str">
        <f>IF($H446=0,"",VLOOKUP($G446,Data!$G$3:$BA$2935,28,FALSE))</f>
        <v>/</v>
      </c>
      <c r="AJ446" s="4" t="str">
        <f>IF($H446=0,"",VLOOKUP($G446,Data!$G$3:$BA$2935,29,FALSE))</f>
        <v/>
      </c>
      <c r="AK446" s="4" t="str">
        <f>IF($H446=0,"",VLOOKUP($G446,Data!$G$3:$BA$2935,30,FALSE))</f>
        <v/>
      </c>
      <c r="AL446" s="4" t="str">
        <f>IF($H446=0,"",VLOOKUP($G446,Data!$G$3:$BA$2935,31,FALSE))</f>
        <v/>
      </c>
      <c r="AM446" s="4" t="str">
        <f>IF($H446=0,"",VLOOKUP($G446,Data!$G$3:$BA$2935,32,FALSE))</f>
        <v/>
      </c>
      <c r="AN446" s="4" t="str">
        <f>IF($H446=0,"",VLOOKUP($G446,Data!$G$3:$BA$2935,33,FALSE))</f>
        <v/>
      </c>
      <c r="AO446" s="4" t="str">
        <f>IF($H446=0,"",VLOOKUP($G446,Data!$G$3:$BA$2935,34,FALSE))</f>
        <v/>
      </c>
      <c r="AP446" s="4" t="str">
        <f>IF($H446=0,"",VLOOKUP($G446,Data!$G$3:$BA$2935,35,FALSE))</f>
        <v/>
      </c>
      <c r="AQ446" s="4" t="str">
        <f>IF($H446=0,"",VLOOKUP($G446,Data!$G$3:$BA$2935,36,FALSE))</f>
        <v/>
      </c>
      <c r="AR446" s="4" t="str">
        <f>IF($H446=0,"",VLOOKUP($G446,Data!$G$3:$BA$2935,37,FALSE))</f>
        <v/>
      </c>
      <c r="AS446" s="4" t="str">
        <f>IF($H446=0,"",VLOOKUP($G446,Data!$G$3:$BA$2935,38,FALSE))</f>
        <v/>
      </c>
      <c r="AT446" s="4" t="str">
        <f>IF($H446=0,"",VLOOKUP($G446,Data!$G$3:$BA$2935,39,FALSE))</f>
        <v/>
      </c>
    </row>
    <row r="447" spans="1:46" x14ac:dyDescent="0.25">
      <c r="A447" s="4">
        <f>PSSE!A449</f>
        <v>972091</v>
      </c>
      <c r="B447" s="4" t="str">
        <f>PSSE!B449</f>
        <v>SONMY2_S1</v>
      </c>
      <c r="C447" s="4">
        <f>PSSE!D449</f>
        <v>26</v>
      </c>
      <c r="D447" s="4">
        <f>PSSE!E449</f>
        <v>400</v>
      </c>
      <c r="E447" s="4" t="str">
        <f>PSSE!F449</f>
        <v>ND</v>
      </c>
      <c r="F447" s="4">
        <f>PSSE!G449</f>
        <v>1</v>
      </c>
      <c r="G447" s="4" t="str">
        <f t="shared" si="6"/>
        <v>PSS26400ND1</v>
      </c>
      <c r="H447" s="4">
        <f>COUNTIF(Data!$G$3:$BA$2935,PSS!$G447)</f>
        <v>1</v>
      </c>
      <c r="I447" s="4" t="str">
        <f>IF($H447=0,"",VLOOKUP($G447,Data!$G$3:$BA$2935,2,FALSE))</f>
        <v>'PSS2A'</v>
      </c>
      <c r="J447" s="4">
        <f>PSSE!C449</f>
        <v>1</v>
      </c>
      <c r="K447" s="4">
        <f>IF($H447=0,"",VLOOKUP($G447,Data!$G$3:$BA$2935,4,FALSE))</f>
        <v>1</v>
      </c>
      <c r="L447" s="4">
        <f>IF($H447=0,"",VLOOKUP($G447,Data!$G$3:$BA$2935,5,FALSE))</f>
        <v>0</v>
      </c>
      <c r="M447" s="4">
        <f>IF($H447=0,"",VLOOKUP($G447,Data!$G$3:$BA$2935,6,FALSE))</f>
        <v>3</v>
      </c>
      <c r="N447" s="4">
        <f>IF($H447=0,"",VLOOKUP($G447,Data!$G$3:$BA$2935,7,FALSE))</f>
        <v>0</v>
      </c>
      <c r="O447" s="4">
        <f>IF($H447=0,"",VLOOKUP($G447,Data!$G$3:$BA$2935,8,FALSE))</f>
        <v>5</v>
      </c>
      <c r="P447" s="4">
        <f>IF($H447=0,"",VLOOKUP($G447,Data!$G$3:$BA$2935,9,FALSE))</f>
        <v>1</v>
      </c>
      <c r="Q447" s="4">
        <f>IF($H447=0,"",VLOOKUP($G447,Data!$G$3:$BA$2935,10,FALSE))</f>
        <v>2.5</v>
      </c>
      <c r="R447" s="4">
        <f>IF($H447=0,"",VLOOKUP($G447,Data!$G$3:$BA$2935,11,FALSE))</f>
        <v>2.5</v>
      </c>
      <c r="S447" s="4">
        <f>IF($H447=0,"",VLOOKUP($G447,Data!$G$3:$BA$2935,12,FALSE))</f>
        <v>0</v>
      </c>
      <c r="T447" s="4">
        <f>IF($H447=0,"",VLOOKUP($G447,Data!$G$3:$BA$2935,13,FALSE))</f>
        <v>2.5</v>
      </c>
      <c r="U447" s="4">
        <f>IF($H447=0,"",VLOOKUP($G447,Data!$G$3:$BA$2935,14,FALSE))</f>
        <v>0</v>
      </c>
      <c r="V447" s="4">
        <f>IF($H447=0,"",VLOOKUP($G447,Data!$G$3:$BA$2935,15,FALSE))</f>
        <v>2.5</v>
      </c>
      <c r="W447" s="4">
        <f>IF($H447=0,"",VLOOKUP($G447,Data!$G$3:$BA$2935,16,FALSE))</f>
        <v>0.39</v>
      </c>
      <c r="X447" s="4">
        <f>IF($H447=0,"",VLOOKUP($G447,Data!$G$3:$BA$2935,17,FALSE))</f>
        <v>1</v>
      </c>
      <c r="Y447" s="4">
        <f>IF($H447=0,"",VLOOKUP($G447,Data!$G$3:$BA$2935,18,FALSE))</f>
        <v>0</v>
      </c>
      <c r="Z447" s="4">
        <f>IF($H447=0,"",VLOOKUP($G447,Data!$G$3:$BA$2935,19,FALSE))</f>
        <v>0.1</v>
      </c>
      <c r="AA447" s="4">
        <f>IF($H447=0,"",VLOOKUP($G447,Data!$G$3:$BA$2935,20,FALSE))</f>
        <v>6.5</v>
      </c>
      <c r="AB447" s="4">
        <f>IF($H447=0,"",VLOOKUP($G447,Data!$G$3:$BA$2935,21,FALSE))</f>
        <v>0.44</v>
      </c>
      <c r="AC447" s="4">
        <f>IF($H447=0,"",VLOOKUP($G447,Data!$G$3:$BA$2935,22,FALSE))</f>
        <v>0.08</v>
      </c>
      <c r="AD447" s="4">
        <f>IF($H447=0,"",VLOOKUP($G447,Data!$G$3:$BA$2935,23,FALSE))</f>
        <v>0.2</v>
      </c>
      <c r="AE447" s="4">
        <f>IF($H447=0,"",VLOOKUP($G447,Data!$G$3:$BA$2935,24,FALSE))</f>
        <v>0.98</v>
      </c>
      <c r="AF447" s="4">
        <f>IF($H447=0,"",VLOOKUP($G447,Data!$G$3:$BA$2935,25,FALSE))</f>
        <v>0.1</v>
      </c>
      <c r="AG447" s="4">
        <f>IF($H447=0,"",VLOOKUP($G447,Data!$G$3:$BA$2935,26,FALSE))</f>
        <v>-0.1</v>
      </c>
      <c r="AH447" s="4" t="str">
        <f>IF($H447=0,"",VLOOKUP($G447,Data!$G$3:$BA$2935,27,FALSE))</f>
        <v>/</v>
      </c>
      <c r="AI447" s="4" t="str">
        <f>IF($H447=0,"",VLOOKUP($G447,Data!$G$3:$BA$2935,28,FALSE))</f>
        <v>/</v>
      </c>
      <c r="AJ447" s="4" t="str">
        <f>IF($H447=0,"",VLOOKUP($G447,Data!$G$3:$BA$2935,29,FALSE))</f>
        <v/>
      </c>
      <c r="AK447" s="4" t="str">
        <f>IF($H447=0,"",VLOOKUP($G447,Data!$G$3:$BA$2935,30,FALSE))</f>
        <v/>
      </c>
      <c r="AL447" s="4" t="str">
        <f>IF($H447=0,"",VLOOKUP($G447,Data!$G$3:$BA$2935,31,FALSE))</f>
        <v/>
      </c>
      <c r="AM447" s="4" t="str">
        <f>IF($H447=0,"",VLOOKUP($G447,Data!$G$3:$BA$2935,32,FALSE))</f>
        <v/>
      </c>
      <c r="AN447" s="4" t="str">
        <f>IF($H447=0,"",VLOOKUP($G447,Data!$G$3:$BA$2935,33,FALSE))</f>
        <v/>
      </c>
      <c r="AO447" s="4" t="str">
        <f>IF($H447=0,"",VLOOKUP($G447,Data!$G$3:$BA$2935,34,FALSE))</f>
        <v/>
      </c>
      <c r="AP447" s="4" t="str">
        <f>IF($H447=0,"",VLOOKUP($G447,Data!$G$3:$BA$2935,35,FALSE))</f>
        <v/>
      </c>
      <c r="AQ447" s="4" t="str">
        <f>IF($H447=0,"",VLOOKUP($G447,Data!$G$3:$BA$2935,36,FALSE))</f>
        <v/>
      </c>
      <c r="AR447" s="4" t="str">
        <f>IF($H447=0,"",VLOOKUP($G447,Data!$G$3:$BA$2935,37,FALSE))</f>
        <v/>
      </c>
      <c r="AS447" s="4" t="str">
        <f>IF($H447=0,"",VLOOKUP($G447,Data!$G$3:$BA$2935,38,FALSE))</f>
        <v/>
      </c>
      <c r="AT447" s="4" t="str">
        <f>IF($H447=0,"",VLOOKUP($G447,Data!$G$3:$BA$2935,39,FALSE))</f>
        <v/>
      </c>
    </row>
    <row r="448" spans="1:46" x14ac:dyDescent="0.25">
      <c r="A448" s="4">
        <f>PSSE!A450</f>
        <v>972092</v>
      </c>
      <c r="B448" s="4" t="str">
        <f>PSSE!B450</f>
        <v>SONMY2_S2</v>
      </c>
      <c r="C448" s="4">
        <f>PSSE!D450</f>
        <v>26</v>
      </c>
      <c r="D448" s="4">
        <f>PSSE!E450</f>
        <v>400</v>
      </c>
      <c r="E448" s="4" t="str">
        <f>PSSE!F450</f>
        <v>ND</v>
      </c>
      <c r="F448" s="4">
        <f>PSSE!G450</f>
        <v>1</v>
      </c>
      <c r="G448" s="4" t="str">
        <f t="shared" si="6"/>
        <v>PSS26400ND1</v>
      </c>
      <c r="H448" s="4">
        <f>COUNTIF(Data!$G$3:$BA$2935,PSS!$G448)</f>
        <v>1</v>
      </c>
      <c r="I448" s="4" t="str">
        <f>IF($H448=0,"",VLOOKUP($G448,Data!$G$3:$BA$2935,2,FALSE))</f>
        <v>'PSS2A'</v>
      </c>
      <c r="J448" s="4">
        <f>PSSE!C450</f>
        <v>1</v>
      </c>
      <c r="K448" s="4">
        <f>IF($H448=0,"",VLOOKUP($G448,Data!$G$3:$BA$2935,4,FALSE))</f>
        <v>1</v>
      </c>
      <c r="L448" s="4">
        <f>IF($H448=0,"",VLOOKUP($G448,Data!$G$3:$BA$2935,5,FALSE))</f>
        <v>0</v>
      </c>
      <c r="M448" s="4">
        <f>IF($H448=0,"",VLOOKUP($G448,Data!$G$3:$BA$2935,6,FALSE))</f>
        <v>3</v>
      </c>
      <c r="N448" s="4">
        <f>IF($H448=0,"",VLOOKUP($G448,Data!$G$3:$BA$2935,7,FALSE))</f>
        <v>0</v>
      </c>
      <c r="O448" s="4">
        <f>IF($H448=0,"",VLOOKUP($G448,Data!$G$3:$BA$2935,8,FALSE))</f>
        <v>5</v>
      </c>
      <c r="P448" s="4">
        <f>IF($H448=0,"",VLOOKUP($G448,Data!$G$3:$BA$2935,9,FALSE))</f>
        <v>1</v>
      </c>
      <c r="Q448" s="4">
        <f>IF($H448=0,"",VLOOKUP($G448,Data!$G$3:$BA$2935,10,FALSE))</f>
        <v>2.5</v>
      </c>
      <c r="R448" s="4">
        <f>IF($H448=0,"",VLOOKUP($G448,Data!$G$3:$BA$2935,11,FALSE))</f>
        <v>2.5</v>
      </c>
      <c r="S448" s="4">
        <f>IF($H448=0,"",VLOOKUP($G448,Data!$G$3:$BA$2935,12,FALSE))</f>
        <v>0</v>
      </c>
      <c r="T448" s="4">
        <f>IF($H448=0,"",VLOOKUP($G448,Data!$G$3:$BA$2935,13,FALSE))</f>
        <v>2.5</v>
      </c>
      <c r="U448" s="4">
        <f>IF($H448=0,"",VLOOKUP($G448,Data!$G$3:$BA$2935,14,FALSE))</f>
        <v>0</v>
      </c>
      <c r="V448" s="4">
        <f>IF($H448=0,"",VLOOKUP($G448,Data!$G$3:$BA$2935,15,FALSE))</f>
        <v>2.5</v>
      </c>
      <c r="W448" s="4">
        <f>IF($H448=0,"",VLOOKUP($G448,Data!$G$3:$BA$2935,16,FALSE))</f>
        <v>0.39</v>
      </c>
      <c r="X448" s="4">
        <f>IF($H448=0,"",VLOOKUP($G448,Data!$G$3:$BA$2935,17,FALSE))</f>
        <v>1</v>
      </c>
      <c r="Y448" s="4">
        <f>IF($H448=0,"",VLOOKUP($G448,Data!$G$3:$BA$2935,18,FALSE))</f>
        <v>0</v>
      </c>
      <c r="Z448" s="4">
        <f>IF($H448=0,"",VLOOKUP($G448,Data!$G$3:$BA$2935,19,FALSE))</f>
        <v>0.1</v>
      </c>
      <c r="AA448" s="4">
        <f>IF($H448=0,"",VLOOKUP($G448,Data!$G$3:$BA$2935,20,FALSE))</f>
        <v>6.5</v>
      </c>
      <c r="AB448" s="4">
        <f>IF($H448=0,"",VLOOKUP($G448,Data!$G$3:$BA$2935,21,FALSE))</f>
        <v>0.44</v>
      </c>
      <c r="AC448" s="4">
        <f>IF($H448=0,"",VLOOKUP($G448,Data!$G$3:$BA$2935,22,FALSE))</f>
        <v>0.08</v>
      </c>
      <c r="AD448" s="4">
        <f>IF($H448=0,"",VLOOKUP($G448,Data!$G$3:$BA$2935,23,FALSE))</f>
        <v>0.2</v>
      </c>
      <c r="AE448" s="4">
        <f>IF($H448=0,"",VLOOKUP($G448,Data!$G$3:$BA$2935,24,FALSE))</f>
        <v>0.98</v>
      </c>
      <c r="AF448" s="4">
        <f>IF($H448=0,"",VLOOKUP($G448,Data!$G$3:$BA$2935,25,FALSE))</f>
        <v>0.1</v>
      </c>
      <c r="AG448" s="4">
        <f>IF($H448=0,"",VLOOKUP($G448,Data!$G$3:$BA$2935,26,FALSE))</f>
        <v>-0.1</v>
      </c>
      <c r="AH448" s="4" t="str">
        <f>IF($H448=0,"",VLOOKUP($G448,Data!$G$3:$BA$2935,27,FALSE))</f>
        <v>/</v>
      </c>
      <c r="AI448" s="4" t="str">
        <f>IF($H448=0,"",VLOOKUP($G448,Data!$G$3:$BA$2935,28,FALSE))</f>
        <v>/</v>
      </c>
      <c r="AJ448" s="4" t="str">
        <f>IF($H448=0,"",VLOOKUP($G448,Data!$G$3:$BA$2935,29,FALSE))</f>
        <v/>
      </c>
      <c r="AK448" s="4" t="str">
        <f>IF($H448=0,"",VLOOKUP($G448,Data!$G$3:$BA$2935,30,FALSE))</f>
        <v/>
      </c>
      <c r="AL448" s="4" t="str">
        <f>IF($H448=0,"",VLOOKUP($G448,Data!$G$3:$BA$2935,31,FALSE))</f>
        <v/>
      </c>
      <c r="AM448" s="4" t="str">
        <f>IF($H448=0,"",VLOOKUP($G448,Data!$G$3:$BA$2935,32,FALSE))</f>
        <v/>
      </c>
      <c r="AN448" s="4" t="str">
        <f>IF($H448=0,"",VLOOKUP($G448,Data!$G$3:$BA$2935,33,FALSE))</f>
        <v/>
      </c>
      <c r="AO448" s="4" t="str">
        <f>IF($H448=0,"",VLOOKUP($G448,Data!$G$3:$BA$2935,34,FALSE))</f>
        <v/>
      </c>
      <c r="AP448" s="4" t="str">
        <f>IF($H448=0,"",VLOOKUP($G448,Data!$G$3:$BA$2935,35,FALSE))</f>
        <v/>
      </c>
      <c r="AQ448" s="4" t="str">
        <f>IF($H448=0,"",VLOOKUP($G448,Data!$G$3:$BA$2935,36,FALSE))</f>
        <v/>
      </c>
      <c r="AR448" s="4" t="str">
        <f>IF($H448=0,"",VLOOKUP($G448,Data!$G$3:$BA$2935,37,FALSE))</f>
        <v/>
      </c>
      <c r="AS448" s="4" t="str">
        <f>IF($H448=0,"",VLOOKUP($G448,Data!$G$3:$BA$2935,38,FALSE))</f>
        <v/>
      </c>
      <c r="AT448" s="4" t="str">
        <f>IF($H448=0,"",VLOOKUP($G448,Data!$G$3:$BA$2935,39,FALSE))</f>
        <v/>
      </c>
    </row>
    <row r="449" spans="1:46" x14ac:dyDescent="0.25">
      <c r="A449" s="4">
        <f>PSSE!A451</f>
        <v>972093</v>
      </c>
      <c r="B449" s="4" t="str">
        <f>PSSE!B451</f>
        <v>SONMY2_S3</v>
      </c>
      <c r="C449" s="4">
        <f>PSSE!D451</f>
        <v>26</v>
      </c>
      <c r="D449" s="4">
        <f>PSSE!E451</f>
        <v>400</v>
      </c>
      <c r="E449" s="4" t="str">
        <f>PSSE!F451</f>
        <v>ND</v>
      </c>
      <c r="F449" s="4">
        <f>PSSE!G451</f>
        <v>1</v>
      </c>
      <c r="G449" s="4" t="str">
        <f t="shared" si="6"/>
        <v>PSS26400ND1</v>
      </c>
      <c r="H449" s="4">
        <f>COUNTIF(Data!$G$3:$BA$2935,PSS!$G449)</f>
        <v>1</v>
      </c>
      <c r="I449" s="4" t="str">
        <f>IF($H449=0,"",VLOOKUP($G449,Data!$G$3:$BA$2935,2,FALSE))</f>
        <v>'PSS2A'</v>
      </c>
      <c r="J449" s="4">
        <f>PSSE!C451</f>
        <v>1</v>
      </c>
      <c r="K449" s="4">
        <f>IF($H449=0,"",VLOOKUP($G449,Data!$G$3:$BA$2935,4,FALSE))</f>
        <v>1</v>
      </c>
      <c r="L449" s="4">
        <f>IF($H449=0,"",VLOOKUP($G449,Data!$G$3:$BA$2935,5,FALSE))</f>
        <v>0</v>
      </c>
      <c r="M449" s="4">
        <f>IF($H449=0,"",VLOOKUP($G449,Data!$G$3:$BA$2935,6,FALSE))</f>
        <v>3</v>
      </c>
      <c r="N449" s="4">
        <f>IF($H449=0,"",VLOOKUP($G449,Data!$G$3:$BA$2935,7,FALSE))</f>
        <v>0</v>
      </c>
      <c r="O449" s="4">
        <f>IF($H449=0,"",VLOOKUP($G449,Data!$G$3:$BA$2935,8,FALSE))</f>
        <v>5</v>
      </c>
      <c r="P449" s="4">
        <f>IF($H449=0,"",VLOOKUP($G449,Data!$G$3:$BA$2935,9,FALSE))</f>
        <v>1</v>
      </c>
      <c r="Q449" s="4">
        <f>IF($H449=0,"",VLOOKUP($G449,Data!$G$3:$BA$2935,10,FALSE))</f>
        <v>2.5</v>
      </c>
      <c r="R449" s="4">
        <f>IF($H449=0,"",VLOOKUP($G449,Data!$G$3:$BA$2935,11,FALSE))</f>
        <v>2.5</v>
      </c>
      <c r="S449" s="4">
        <f>IF($H449=0,"",VLOOKUP($G449,Data!$G$3:$BA$2935,12,FALSE))</f>
        <v>0</v>
      </c>
      <c r="T449" s="4">
        <f>IF($H449=0,"",VLOOKUP($G449,Data!$G$3:$BA$2935,13,FALSE))</f>
        <v>2.5</v>
      </c>
      <c r="U449" s="4">
        <f>IF($H449=0,"",VLOOKUP($G449,Data!$G$3:$BA$2935,14,FALSE))</f>
        <v>0</v>
      </c>
      <c r="V449" s="4">
        <f>IF($H449=0,"",VLOOKUP($G449,Data!$G$3:$BA$2935,15,FALSE))</f>
        <v>2.5</v>
      </c>
      <c r="W449" s="4">
        <f>IF($H449=0,"",VLOOKUP($G449,Data!$G$3:$BA$2935,16,FALSE))</f>
        <v>0.39</v>
      </c>
      <c r="X449" s="4">
        <f>IF($H449=0,"",VLOOKUP($G449,Data!$G$3:$BA$2935,17,FALSE))</f>
        <v>1</v>
      </c>
      <c r="Y449" s="4">
        <f>IF($H449=0,"",VLOOKUP($G449,Data!$G$3:$BA$2935,18,FALSE))</f>
        <v>0</v>
      </c>
      <c r="Z449" s="4">
        <f>IF($H449=0,"",VLOOKUP($G449,Data!$G$3:$BA$2935,19,FALSE))</f>
        <v>0.1</v>
      </c>
      <c r="AA449" s="4">
        <f>IF($H449=0,"",VLOOKUP($G449,Data!$G$3:$BA$2935,20,FALSE))</f>
        <v>6.5</v>
      </c>
      <c r="AB449" s="4">
        <f>IF($H449=0,"",VLOOKUP($G449,Data!$G$3:$BA$2935,21,FALSE))</f>
        <v>0.44</v>
      </c>
      <c r="AC449" s="4">
        <f>IF($H449=0,"",VLOOKUP($G449,Data!$G$3:$BA$2935,22,FALSE))</f>
        <v>0.08</v>
      </c>
      <c r="AD449" s="4">
        <f>IF($H449=0,"",VLOOKUP($G449,Data!$G$3:$BA$2935,23,FALSE))</f>
        <v>0.2</v>
      </c>
      <c r="AE449" s="4">
        <f>IF($H449=0,"",VLOOKUP($G449,Data!$G$3:$BA$2935,24,FALSE))</f>
        <v>0.98</v>
      </c>
      <c r="AF449" s="4">
        <f>IF($H449=0,"",VLOOKUP($G449,Data!$G$3:$BA$2935,25,FALSE))</f>
        <v>0.1</v>
      </c>
      <c r="AG449" s="4">
        <f>IF($H449=0,"",VLOOKUP($G449,Data!$G$3:$BA$2935,26,FALSE))</f>
        <v>-0.1</v>
      </c>
      <c r="AH449" s="4" t="str">
        <f>IF($H449=0,"",VLOOKUP($G449,Data!$G$3:$BA$2935,27,FALSE))</f>
        <v>/</v>
      </c>
      <c r="AI449" s="4" t="str">
        <f>IF($H449=0,"",VLOOKUP($G449,Data!$G$3:$BA$2935,28,FALSE))</f>
        <v>/</v>
      </c>
      <c r="AJ449" s="4" t="str">
        <f>IF($H449=0,"",VLOOKUP($G449,Data!$G$3:$BA$2935,29,FALSE))</f>
        <v/>
      </c>
      <c r="AK449" s="4" t="str">
        <f>IF($H449=0,"",VLOOKUP($G449,Data!$G$3:$BA$2935,30,FALSE))</f>
        <v/>
      </c>
      <c r="AL449" s="4" t="str">
        <f>IF($H449=0,"",VLOOKUP($G449,Data!$G$3:$BA$2935,31,FALSE))</f>
        <v/>
      </c>
      <c r="AM449" s="4" t="str">
        <f>IF($H449=0,"",VLOOKUP($G449,Data!$G$3:$BA$2935,32,FALSE))</f>
        <v/>
      </c>
      <c r="AN449" s="4" t="str">
        <f>IF($H449=0,"",VLOOKUP($G449,Data!$G$3:$BA$2935,33,FALSE))</f>
        <v/>
      </c>
      <c r="AO449" s="4" t="str">
        <f>IF($H449=0,"",VLOOKUP($G449,Data!$G$3:$BA$2935,34,FALSE))</f>
        <v/>
      </c>
      <c r="AP449" s="4" t="str">
        <f>IF($H449=0,"",VLOOKUP($G449,Data!$G$3:$BA$2935,35,FALSE))</f>
        <v/>
      </c>
      <c r="AQ449" s="4" t="str">
        <f>IF($H449=0,"",VLOOKUP($G449,Data!$G$3:$BA$2935,36,FALSE))</f>
        <v/>
      </c>
      <c r="AR449" s="4" t="str">
        <f>IF($H449=0,"",VLOOKUP($G449,Data!$G$3:$BA$2935,37,FALSE))</f>
        <v/>
      </c>
      <c r="AS449" s="4" t="str">
        <f>IF($H449=0,"",VLOOKUP($G449,Data!$G$3:$BA$2935,38,FALSE))</f>
        <v/>
      </c>
      <c r="AT449" s="4" t="str">
        <f>IF($H449=0,"",VLOOKUP($G449,Data!$G$3:$BA$2935,39,FALSE))</f>
        <v/>
      </c>
    </row>
    <row r="450" spans="1:46" x14ac:dyDescent="0.25">
      <c r="A450" s="4">
        <f>PSSE!A452</f>
        <v>972094</v>
      </c>
      <c r="B450" s="4" t="str">
        <f>PSSE!B452</f>
        <v>SONMY2_S4</v>
      </c>
      <c r="C450" s="4">
        <f>PSSE!D452</f>
        <v>26</v>
      </c>
      <c r="D450" s="4">
        <f>PSSE!E452</f>
        <v>400</v>
      </c>
      <c r="E450" s="4" t="str">
        <f>PSSE!F452</f>
        <v>ND</v>
      </c>
      <c r="F450" s="4">
        <f>PSSE!G452</f>
        <v>1</v>
      </c>
      <c r="G450" s="4" t="str">
        <f t="shared" ref="G450:G513" si="7">"PSS"&amp;C450&amp;D450&amp;E450&amp;F450</f>
        <v>PSS26400ND1</v>
      </c>
      <c r="H450" s="4">
        <f>COUNTIF(Data!$G$3:$BA$2935,PSS!$G450)</f>
        <v>1</v>
      </c>
      <c r="I450" s="4" t="str">
        <f>IF($H450=0,"",VLOOKUP($G450,Data!$G$3:$BA$2935,2,FALSE))</f>
        <v>'PSS2A'</v>
      </c>
      <c r="J450" s="4">
        <f>PSSE!C452</f>
        <v>1</v>
      </c>
      <c r="K450" s="4">
        <f>IF($H450=0,"",VLOOKUP($G450,Data!$G$3:$BA$2935,4,FALSE))</f>
        <v>1</v>
      </c>
      <c r="L450" s="4">
        <f>IF($H450=0,"",VLOOKUP($G450,Data!$G$3:$BA$2935,5,FALSE))</f>
        <v>0</v>
      </c>
      <c r="M450" s="4">
        <f>IF($H450=0,"",VLOOKUP($G450,Data!$G$3:$BA$2935,6,FALSE))</f>
        <v>3</v>
      </c>
      <c r="N450" s="4">
        <f>IF($H450=0,"",VLOOKUP($G450,Data!$G$3:$BA$2935,7,FALSE))</f>
        <v>0</v>
      </c>
      <c r="O450" s="4">
        <f>IF($H450=0,"",VLOOKUP($G450,Data!$G$3:$BA$2935,8,FALSE))</f>
        <v>5</v>
      </c>
      <c r="P450" s="4">
        <f>IF($H450=0,"",VLOOKUP($G450,Data!$G$3:$BA$2935,9,FALSE))</f>
        <v>1</v>
      </c>
      <c r="Q450" s="4">
        <f>IF($H450=0,"",VLOOKUP($G450,Data!$G$3:$BA$2935,10,FALSE))</f>
        <v>2.5</v>
      </c>
      <c r="R450" s="4">
        <f>IF($H450=0,"",VLOOKUP($G450,Data!$G$3:$BA$2935,11,FALSE))</f>
        <v>2.5</v>
      </c>
      <c r="S450" s="4">
        <f>IF($H450=0,"",VLOOKUP($G450,Data!$G$3:$BA$2935,12,FALSE))</f>
        <v>0</v>
      </c>
      <c r="T450" s="4">
        <f>IF($H450=0,"",VLOOKUP($G450,Data!$G$3:$BA$2935,13,FALSE))</f>
        <v>2.5</v>
      </c>
      <c r="U450" s="4">
        <f>IF($H450=0,"",VLOOKUP($G450,Data!$G$3:$BA$2935,14,FALSE))</f>
        <v>0</v>
      </c>
      <c r="V450" s="4">
        <f>IF($H450=0,"",VLOOKUP($G450,Data!$G$3:$BA$2935,15,FALSE))</f>
        <v>2.5</v>
      </c>
      <c r="W450" s="4">
        <f>IF($H450=0,"",VLOOKUP($G450,Data!$G$3:$BA$2935,16,FALSE))</f>
        <v>0.39</v>
      </c>
      <c r="X450" s="4">
        <f>IF($H450=0,"",VLOOKUP($G450,Data!$G$3:$BA$2935,17,FALSE))</f>
        <v>1</v>
      </c>
      <c r="Y450" s="4">
        <f>IF($H450=0,"",VLOOKUP($G450,Data!$G$3:$BA$2935,18,FALSE))</f>
        <v>0</v>
      </c>
      <c r="Z450" s="4">
        <f>IF($H450=0,"",VLOOKUP($G450,Data!$G$3:$BA$2935,19,FALSE))</f>
        <v>0.1</v>
      </c>
      <c r="AA450" s="4">
        <f>IF($H450=0,"",VLOOKUP($G450,Data!$G$3:$BA$2935,20,FALSE))</f>
        <v>6.5</v>
      </c>
      <c r="AB450" s="4">
        <f>IF($H450=0,"",VLOOKUP($G450,Data!$G$3:$BA$2935,21,FALSE))</f>
        <v>0.44</v>
      </c>
      <c r="AC450" s="4">
        <f>IF($H450=0,"",VLOOKUP($G450,Data!$G$3:$BA$2935,22,FALSE))</f>
        <v>0.08</v>
      </c>
      <c r="AD450" s="4">
        <f>IF($H450=0,"",VLOOKUP($G450,Data!$G$3:$BA$2935,23,FALSE))</f>
        <v>0.2</v>
      </c>
      <c r="AE450" s="4">
        <f>IF($H450=0,"",VLOOKUP($G450,Data!$G$3:$BA$2935,24,FALSE))</f>
        <v>0.98</v>
      </c>
      <c r="AF450" s="4">
        <f>IF($H450=0,"",VLOOKUP($G450,Data!$G$3:$BA$2935,25,FALSE))</f>
        <v>0.1</v>
      </c>
      <c r="AG450" s="4">
        <f>IF($H450=0,"",VLOOKUP($G450,Data!$G$3:$BA$2935,26,FALSE))</f>
        <v>-0.1</v>
      </c>
      <c r="AH450" s="4" t="str">
        <f>IF($H450=0,"",VLOOKUP($G450,Data!$G$3:$BA$2935,27,FALSE))</f>
        <v>/</v>
      </c>
      <c r="AI450" s="4" t="str">
        <f>IF($H450=0,"",VLOOKUP($G450,Data!$G$3:$BA$2935,28,FALSE))</f>
        <v>/</v>
      </c>
      <c r="AJ450" s="4" t="str">
        <f>IF($H450=0,"",VLOOKUP($G450,Data!$G$3:$BA$2935,29,FALSE))</f>
        <v/>
      </c>
      <c r="AK450" s="4" t="str">
        <f>IF($H450=0,"",VLOOKUP($G450,Data!$G$3:$BA$2935,30,FALSE))</f>
        <v/>
      </c>
      <c r="AL450" s="4" t="str">
        <f>IF($H450=0,"",VLOOKUP($G450,Data!$G$3:$BA$2935,31,FALSE))</f>
        <v/>
      </c>
      <c r="AM450" s="4" t="str">
        <f>IF($H450=0,"",VLOOKUP($G450,Data!$G$3:$BA$2935,32,FALSE))</f>
        <v/>
      </c>
      <c r="AN450" s="4" t="str">
        <f>IF($H450=0,"",VLOOKUP($G450,Data!$G$3:$BA$2935,33,FALSE))</f>
        <v/>
      </c>
      <c r="AO450" s="4" t="str">
        <f>IF($H450=0,"",VLOOKUP($G450,Data!$G$3:$BA$2935,34,FALSE))</f>
        <v/>
      </c>
      <c r="AP450" s="4" t="str">
        <f>IF($H450=0,"",VLOOKUP($G450,Data!$G$3:$BA$2935,35,FALSE))</f>
        <v/>
      </c>
      <c r="AQ450" s="4" t="str">
        <f>IF($H450=0,"",VLOOKUP($G450,Data!$G$3:$BA$2935,36,FALSE))</f>
        <v/>
      </c>
      <c r="AR450" s="4" t="str">
        <f>IF($H450=0,"",VLOOKUP($G450,Data!$G$3:$BA$2935,37,FALSE))</f>
        <v/>
      </c>
      <c r="AS450" s="4" t="str">
        <f>IF($H450=0,"",VLOOKUP($G450,Data!$G$3:$BA$2935,38,FALSE))</f>
        <v/>
      </c>
      <c r="AT450" s="4" t="str">
        <f>IF($H450=0,"",VLOOKUP($G450,Data!$G$3:$BA$2935,39,FALSE))</f>
        <v/>
      </c>
    </row>
    <row r="451" spans="1:46" x14ac:dyDescent="0.25">
      <c r="A451" s="4">
        <f>PSSE!A453</f>
        <v>972095</v>
      </c>
      <c r="B451" s="4" t="str">
        <f>PSSE!B453</f>
        <v>SONMY2_S5</v>
      </c>
      <c r="C451" s="4">
        <f>PSSE!D453</f>
        <v>26</v>
      </c>
      <c r="D451" s="4">
        <f>PSSE!E453</f>
        <v>400</v>
      </c>
      <c r="E451" s="4" t="str">
        <f>PSSE!F453</f>
        <v>ND</v>
      </c>
      <c r="F451" s="4">
        <f>PSSE!G453</f>
        <v>1</v>
      </c>
      <c r="G451" s="4" t="str">
        <f t="shared" si="7"/>
        <v>PSS26400ND1</v>
      </c>
      <c r="H451" s="4">
        <f>COUNTIF(Data!$G$3:$BA$2935,PSS!$G451)</f>
        <v>1</v>
      </c>
      <c r="I451" s="4" t="str">
        <f>IF($H451=0,"",VLOOKUP($G451,Data!$G$3:$BA$2935,2,FALSE))</f>
        <v>'PSS2A'</v>
      </c>
      <c r="J451" s="4">
        <f>PSSE!C453</f>
        <v>1</v>
      </c>
      <c r="K451" s="4">
        <f>IF($H451=0,"",VLOOKUP($G451,Data!$G$3:$BA$2935,4,FALSE))</f>
        <v>1</v>
      </c>
      <c r="L451" s="4">
        <f>IF($H451=0,"",VLOOKUP($G451,Data!$G$3:$BA$2935,5,FALSE))</f>
        <v>0</v>
      </c>
      <c r="M451" s="4">
        <f>IF($H451=0,"",VLOOKUP($G451,Data!$G$3:$BA$2935,6,FALSE))</f>
        <v>3</v>
      </c>
      <c r="N451" s="4">
        <f>IF($H451=0,"",VLOOKUP($G451,Data!$G$3:$BA$2935,7,FALSE))</f>
        <v>0</v>
      </c>
      <c r="O451" s="4">
        <f>IF($H451=0,"",VLOOKUP($G451,Data!$G$3:$BA$2935,8,FALSE))</f>
        <v>5</v>
      </c>
      <c r="P451" s="4">
        <f>IF($H451=0,"",VLOOKUP($G451,Data!$G$3:$BA$2935,9,FALSE))</f>
        <v>1</v>
      </c>
      <c r="Q451" s="4">
        <f>IF($H451=0,"",VLOOKUP($G451,Data!$G$3:$BA$2935,10,FALSE))</f>
        <v>2.5</v>
      </c>
      <c r="R451" s="4">
        <f>IF($H451=0,"",VLOOKUP($G451,Data!$G$3:$BA$2935,11,FALSE))</f>
        <v>2.5</v>
      </c>
      <c r="S451" s="4">
        <f>IF($H451=0,"",VLOOKUP($G451,Data!$G$3:$BA$2935,12,FALSE))</f>
        <v>0</v>
      </c>
      <c r="T451" s="4">
        <f>IF($H451=0,"",VLOOKUP($G451,Data!$G$3:$BA$2935,13,FALSE))</f>
        <v>2.5</v>
      </c>
      <c r="U451" s="4">
        <f>IF($H451=0,"",VLOOKUP($G451,Data!$G$3:$BA$2935,14,FALSE))</f>
        <v>0</v>
      </c>
      <c r="V451" s="4">
        <f>IF($H451=0,"",VLOOKUP($G451,Data!$G$3:$BA$2935,15,FALSE))</f>
        <v>2.5</v>
      </c>
      <c r="W451" s="4">
        <f>IF($H451=0,"",VLOOKUP($G451,Data!$G$3:$BA$2935,16,FALSE))</f>
        <v>0.39</v>
      </c>
      <c r="X451" s="4">
        <f>IF($H451=0,"",VLOOKUP($G451,Data!$G$3:$BA$2935,17,FALSE))</f>
        <v>1</v>
      </c>
      <c r="Y451" s="4">
        <f>IF($H451=0,"",VLOOKUP($G451,Data!$G$3:$BA$2935,18,FALSE))</f>
        <v>0</v>
      </c>
      <c r="Z451" s="4">
        <f>IF($H451=0,"",VLOOKUP($G451,Data!$G$3:$BA$2935,19,FALSE))</f>
        <v>0.1</v>
      </c>
      <c r="AA451" s="4">
        <f>IF($H451=0,"",VLOOKUP($G451,Data!$G$3:$BA$2935,20,FALSE))</f>
        <v>6.5</v>
      </c>
      <c r="AB451" s="4">
        <f>IF($H451=0,"",VLOOKUP($G451,Data!$G$3:$BA$2935,21,FALSE))</f>
        <v>0.44</v>
      </c>
      <c r="AC451" s="4">
        <f>IF($H451=0,"",VLOOKUP($G451,Data!$G$3:$BA$2935,22,FALSE))</f>
        <v>0.08</v>
      </c>
      <c r="AD451" s="4">
        <f>IF($H451=0,"",VLOOKUP($G451,Data!$G$3:$BA$2935,23,FALSE))</f>
        <v>0.2</v>
      </c>
      <c r="AE451" s="4">
        <f>IF($H451=0,"",VLOOKUP($G451,Data!$G$3:$BA$2935,24,FALSE))</f>
        <v>0.98</v>
      </c>
      <c r="AF451" s="4">
        <f>IF($H451=0,"",VLOOKUP($G451,Data!$G$3:$BA$2935,25,FALSE))</f>
        <v>0.1</v>
      </c>
      <c r="AG451" s="4">
        <f>IF($H451=0,"",VLOOKUP($G451,Data!$G$3:$BA$2935,26,FALSE))</f>
        <v>-0.1</v>
      </c>
      <c r="AH451" s="4" t="str">
        <f>IF($H451=0,"",VLOOKUP($G451,Data!$G$3:$BA$2935,27,FALSE))</f>
        <v>/</v>
      </c>
      <c r="AI451" s="4" t="str">
        <f>IF($H451=0,"",VLOOKUP($G451,Data!$G$3:$BA$2935,28,FALSE))</f>
        <v>/</v>
      </c>
      <c r="AJ451" s="4" t="str">
        <f>IF($H451=0,"",VLOOKUP($G451,Data!$G$3:$BA$2935,29,FALSE))</f>
        <v/>
      </c>
      <c r="AK451" s="4" t="str">
        <f>IF($H451=0,"",VLOOKUP($G451,Data!$G$3:$BA$2935,30,FALSE))</f>
        <v/>
      </c>
      <c r="AL451" s="4" t="str">
        <f>IF($H451=0,"",VLOOKUP($G451,Data!$G$3:$BA$2935,31,FALSE))</f>
        <v/>
      </c>
      <c r="AM451" s="4" t="str">
        <f>IF($H451=0,"",VLOOKUP($G451,Data!$G$3:$BA$2935,32,FALSE))</f>
        <v/>
      </c>
      <c r="AN451" s="4" t="str">
        <f>IF($H451=0,"",VLOOKUP($G451,Data!$G$3:$BA$2935,33,FALSE))</f>
        <v/>
      </c>
      <c r="AO451" s="4" t="str">
        <f>IF($H451=0,"",VLOOKUP($G451,Data!$G$3:$BA$2935,34,FALSE))</f>
        <v/>
      </c>
      <c r="AP451" s="4" t="str">
        <f>IF($H451=0,"",VLOOKUP($G451,Data!$G$3:$BA$2935,35,FALSE))</f>
        <v/>
      </c>
      <c r="AQ451" s="4" t="str">
        <f>IF($H451=0,"",VLOOKUP($G451,Data!$G$3:$BA$2935,36,FALSE))</f>
        <v/>
      </c>
      <c r="AR451" s="4" t="str">
        <f>IF($H451=0,"",VLOOKUP($G451,Data!$G$3:$BA$2935,37,FALSE))</f>
        <v/>
      </c>
      <c r="AS451" s="4" t="str">
        <f>IF($H451=0,"",VLOOKUP($G451,Data!$G$3:$BA$2935,38,FALSE))</f>
        <v/>
      </c>
      <c r="AT451" s="4" t="str">
        <f>IF($H451=0,"",VLOOKUP($G451,Data!$G$3:$BA$2935,39,FALSE))</f>
        <v/>
      </c>
    </row>
    <row r="452" spans="1:46" x14ac:dyDescent="0.25">
      <c r="A452" s="4">
        <f>PSSE!A454</f>
        <v>972111</v>
      </c>
      <c r="B452" s="4" t="str">
        <f>PSSE!B454</f>
        <v>PHULAC_W1</v>
      </c>
      <c r="C452" s="4">
        <f>PSSE!D454</f>
        <v>6.3</v>
      </c>
      <c r="D452" s="4">
        <f>PSSE!E454</f>
        <v>55</v>
      </c>
      <c r="E452" s="4" t="str">
        <f>PSSE!F454</f>
        <v>TD</v>
      </c>
      <c r="F452" s="4">
        <f>PSSE!G454</f>
        <v>1</v>
      </c>
      <c r="G452" s="4" t="str">
        <f t="shared" si="7"/>
        <v>PSS6.355TD1</v>
      </c>
      <c r="H452" s="4">
        <f>COUNTIF(Data!$G$3:$BA$2935,PSS!$G452)</f>
        <v>1</v>
      </c>
      <c r="I452" s="4" t="str">
        <f>IF($H452=0,"",VLOOKUP($G452,Data!$G$3:$BA$2935,2,FALSE))</f>
        <v>'PSS2A'</v>
      </c>
      <c r="J452" s="4">
        <f>PSSE!C454</f>
        <v>1</v>
      </c>
      <c r="K452" s="4">
        <f>IF($H452=0,"",VLOOKUP($G452,Data!$G$3:$BA$2935,4,FALSE))</f>
        <v>1</v>
      </c>
      <c r="L452" s="4">
        <f>IF($H452=0,"",VLOOKUP($G452,Data!$G$3:$BA$2935,5,FALSE))</f>
        <v>0</v>
      </c>
      <c r="M452" s="4">
        <f>IF($H452=0,"",VLOOKUP($G452,Data!$G$3:$BA$2935,6,FALSE))</f>
        <v>3</v>
      </c>
      <c r="N452" s="4">
        <f>IF($H452=0,"",VLOOKUP($G452,Data!$G$3:$BA$2935,7,FALSE))</f>
        <v>0</v>
      </c>
      <c r="O452" s="4">
        <f>IF($H452=0,"",VLOOKUP($G452,Data!$G$3:$BA$2935,8,FALSE))</f>
        <v>5</v>
      </c>
      <c r="P452" s="4">
        <f>IF($H452=0,"",VLOOKUP($G452,Data!$G$3:$BA$2935,9,FALSE))</f>
        <v>1</v>
      </c>
      <c r="Q452" s="4">
        <f>IF($H452=0,"",VLOOKUP($G452,Data!$G$3:$BA$2935,10,FALSE))</f>
        <v>2.5</v>
      </c>
      <c r="R452" s="4">
        <f>IF($H452=0,"",VLOOKUP($G452,Data!$G$3:$BA$2935,11,FALSE))</f>
        <v>2.5</v>
      </c>
      <c r="S452" s="4">
        <f>IF($H452=0,"",VLOOKUP($G452,Data!$G$3:$BA$2935,12,FALSE))</f>
        <v>0</v>
      </c>
      <c r="T452" s="4">
        <f>IF($H452=0,"",VLOOKUP($G452,Data!$G$3:$BA$2935,13,FALSE))</f>
        <v>2.5</v>
      </c>
      <c r="U452" s="4">
        <f>IF($H452=0,"",VLOOKUP($G452,Data!$G$3:$BA$2935,14,FALSE))</f>
        <v>0</v>
      </c>
      <c r="V452" s="4">
        <f>IF($H452=0,"",VLOOKUP($G452,Data!$G$3:$BA$2935,15,FALSE))</f>
        <v>2.5</v>
      </c>
      <c r="W452" s="4">
        <f>IF($H452=0,"",VLOOKUP($G452,Data!$G$3:$BA$2935,16,FALSE))</f>
        <v>0.39</v>
      </c>
      <c r="X452" s="4">
        <f>IF($H452=0,"",VLOOKUP($G452,Data!$G$3:$BA$2935,17,FALSE))</f>
        <v>1</v>
      </c>
      <c r="Y452" s="4">
        <f>IF($H452=0,"",VLOOKUP($G452,Data!$G$3:$BA$2935,18,FALSE))</f>
        <v>0</v>
      </c>
      <c r="Z452" s="4">
        <f>IF($H452=0,"",VLOOKUP($G452,Data!$G$3:$BA$2935,19,FALSE))</f>
        <v>0.1</v>
      </c>
      <c r="AA452" s="4">
        <f>IF($H452=0,"",VLOOKUP($G452,Data!$G$3:$BA$2935,20,FALSE))</f>
        <v>6.5</v>
      </c>
      <c r="AB452" s="4">
        <f>IF($H452=0,"",VLOOKUP($G452,Data!$G$3:$BA$2935,21,FALSE))</f>
        <v>0.44</v>
      </c>
      <c r="AC452" s="4">
        <f>IF($H452=0,"",VLOOKUP($G452,Data!$G$3:$BA$2935,22,FALSE))</f>
        <v>0.08</v>
      </c>
      <c r="AD452" s="4">
        <f>IF($H452=0,"",VLOOKUP($G452,Data!$G$3:$BA$2935,23,FALSE))</f>
        <v>0.2</v>
      </c>
      <c r="AE452" s="4">
        <f>IF($H452=0,"",VLOOKUP($G452,Data!$G$3:$BA$2935,24,FALSE))</f>
        <v>0.98</v>
      </c>
      <c r="AF452" s="4">
        <f>IF($H452=0,"",VLOOKUP($G452,Data!$G$3:$BA$2935,25,FALSE))</f>
        <v>0.1</v>
      </c>
      <c r="AG452" s="4">
        <f>IF($H452=0,"",VLOOKUP($G452,Data!$G$3:$BA$2935,26,FALSE))</f>
        <v>-0.1</v>
      </c>
      <c r="AH452" s="4" t="str">
        <f>IF($H452=0,"",VLOOKUP($G452,Data!$G$3:$BA$2935,27,FALSE))</f>
        <v>/</v>
      </c>
      <c r="AI452" s="4" t="str">
        <f>IF($H452=0,"",VLOOKUP($G452,Data!$G$3:$BA$2935,28,FALSE))</f>
        <v>/</v>
      </c>
      <c r="AJ452" s="4" t="str">
        <f>IF($H452=0,"",VLOOKUP($G452,Data!$G$3:$BA$2935,29,FALSE))</f>
        <v/>
      </c>
      <c r="AK452" s="4" t="str">
        <f>IF($H452=0,"",VLOOKUP($G452,Data!$G$3:$BA$2935,30,FALSE))</f>
        <v/>
      </c>
      <c r="AL452" s="4" t="str">
        <f>IF($H452=0,"",VLOOKUP($G452,Data!$G$3:$BA$2935,31,FALSE))</f>
        <v/>
      </c>
      <c r="AM452" s="4" t="str">
        <f>IF($H452=0,"",VLOOKUP($G452,Data!$G$3:$BA$2935,32,FALSE))</f>
        <v/>
      </c>
      <c r="AN452" s="4" t="str">
        <f>IF($H452=0,"",VLOOKUP($G452,Data!$G$3:$BA$2935,33,FALSE))</f>
        <v/>
      </c>
      <c r="AO452" s="4" t="str">
        <f>IF($H452=0,"",VLOOKUP($G452,Data!$G$3:$BA$2935,34,FALSE))</f>
        <v/>
      </c>
      <c r="AP452" s="4" t="str">
        <f>IF($H452=0,"",VLOOKUP($G452,Data!$G$3:$BA$2935,35,FALSE))</f>
        <v/>
      </c>
      <c r="AQ452" s="4" t="str">
        <f>IF($H452=0,"",VLOOKUP($G452,Data!$G$3:$BA$2935,36,FALSE))</f>
        <v/>
      </c>
      <c r="AR452" s="4" t="str">
        <f>IF($H452=0,"",VLOOKUP($G452,Data!$G$3:$BA$2935,37,FALSE))</f>
        <v/>
      </c>
      <c r="AS452" s="4" t="str">
        <f>IF($H452=0,"",VLOOKUP($G452,Data!$G$3:$BA$2935,38,FALSE))</f>
        <v/>
      </c>
      <c r="AT452" s="4" t="str">
        <f>IF($H452=0,"",VLOOKUP($G452,Data!$G$3:$BA$2935,39,FALSE))</f>
        <v/>
      </c>
    </row>
    <row r="453" spans="1:46" x14ac:dyDescent="0.25">
      <c r="A453" s="4">
        <f>PSSE!A455</f>
        <v>972121</v>
      </c>
      <c r="B453" s="4" t="str">
        <f>PSSE!B455</f>
        <v>THUANNIEN_W1</v>
      </c>
      <c r="C453" s="4">
        <f>PSSE!D455</f>
        <v>10.5</v>
      </c>
      <c r="D453" s="4">
        <f>PSSE!E455</f>
        <v>32</v>
      </c>
      <c r="E453" s="4" t="str">
        <f>PSSE!F455</f>
        <v>TD</v>
      </c>
      <c r="F453" s="4">
        <f>PSSE!G455</f>
        <v>1</v>
      </c>
      <c r="G453" s="4" t="str">
        <f t="shared" si="7"/>
        <v>PSS10.532TD1</v>
      </c>
      <c r="H453" s="4">
        <f>COUNTIF(Data!$G$3:$BA$2935,PSS!$G453)</f>
        <v>1</v>
      </c>
      <c r="I453" s="4" t="str">
        <f>IF($H453=0,"",VLOOKUP($G453,Data!$G$3:$BA$2935,2,FALSE))</f>
        <v>'PSS2A'</v>
      </c>
      <c r="J453" s="4">
        <f>PSSE!C455</f>
        <v>1</v>
      </c>
      <c r="K453" s="4">
        <f>IF($H453=0,"",VLOOKUP($G453,Data!$G$3:$BA$2935,4,FALSE))</f>
        <v>1</v>
      </c>
      <c r="L453" s="4">
        <f>IF($H453=0,"",VLOOKUP($G453,Data!$G$3:$BA$2935,5,FALSE))</f>
        <v>0</v>
      </c>
      <c r="M453" s="4">
        <f>IF($H453=0,"",VLOOKUP($G453,Data!$G$3:$BA$2935,6,FALSE))</f>
        <v>3</v>
      </c>
      <c r="N453" s="4">
        <f>IF($H453=0,"",VLOOKUP($G453,Data!$G$3:$BA$2935,7,FALSE))</f>
        <v>0</v>
      </c>
      <c r="O453" s="4">
        <f>IF($H453=0,"",VLOOKUP($G453,Data!$G$3:$BA$2935,8,FALSE))</f>
        <v>5</v>
      </c>
      <c r="P453" s="4">
        <f>IF($H453=0,"",VLOOKUP($G453,Data!$G$3:$BA$2935,9,FALSE))</f>
        <v>1</v>
      </c>
      <c r="Q453" s="4">
        <f>IF($H453=0,"",VLOOKUP($G453,Data!$G$3:$BA$2935,10,FALSE))</f>
        <v>2.5</v>
      </c>
      <c r="R453" s="4">
        <f>IF($H453=0,"",VLOOKUP($G453,Data!$G$3:$BA$2935,11,FALSE))</f>
        <v>2.5</v>
      </c>
      <c r="S453" s="4">
        <f>IF($H453=0,"",VLOOKUP($G453,Data!$G$3:$BA$2935,12,FALSE))</f>
        <v>0</v>
      </c>
      <c r="T453" s="4">
        <f>IF($H453=0,"",VLOOKUP($G453,Data!$G$3:$BA$2935,13,FALSE))</f>
        <v>2.5</v>
      </c>
      <c r="U453" s="4">
        <f>IF($H453=0,"",VLOOKUP($G453,Data!$G$3:$BA$2935,14,FALSE))</f>
        <v>0</v>
      </c>
      <c r="V453" s="4">
        <f>IF($H453=0,"",VLOOKUP($G453,Data!$G$3:$BA$2935,15,FALSE))</f>
        <v>2.5</v>
      </c>
      <c r="W453" s="4">
        <f>IF($H453=0,"",VLOOKUP($G453,Data!$G$3:$BA$2935,16,FALSE))</f>
        <v>0.39</v>
      </c>
      <c r="X453" s="4">
        <f>IF($H453=0,"",VLOOKUP($G453,Data!$G$3:$BA$2935,17,FALSE))</f>
        <v>1</v>
      </c>
      <c r="Y453" s="4">
        <f>IF($H453=0,"",VLOOKUP($G453,Data!$G$3:$BA$2935,18,FALSE))</f>
        <v>0</v>
      </c>
      <c r="Z453" s="4">
        <f>IF($H453=0,"",VLOOKUP($G453,Data!$G$3:$BA$2935,19,FALSE))</f>
        <v>0.1</v>
      </c>
      <c r="AA453" s="4">
        <f>IF($H453=0,"",VLOOKUP($G453,Data!$G$3:$BA$2935,20,FALSE))</f>
        <v>6.5</v>
      </c>
      <c r="AB453" s="4">
        <f>IF($H453=0,"",VLOOKUP($G453,Data!$G$3:$BA$2935,21,FALSE))</f>
        <v>0.44</v>
      </c>
      <c r="AC453" s="4">
        <f>IF($H453=0,"",VLOOKUP($G453,Data!$G$3:$BA$2935,22,FALSE))</f>
        <v>0.08</v>
      </c>
      <c r="AD453" s="4">
        <f>IF($H453=0,"",VLOOKUP($G453,Data!$G$3:$BA$2935,23,FALSE))</f>
        <v>0.2</v>
      </c>
      <c r="AE453" s="4">
        <f>IF($H453=0,"",VLOOKUP($G453,Data!$G$3:$BA$2935,24,FALSE))</f>
        <v>0.98</v>
      </c>
      <c r="AF453" s="4">
        <f>IF($H453=0,"",VLOOKUP($G453,Data!$G$3:$BA$2935,25,FALSE))</f>
        <v>0.1</v>
      </c>
      <c r="AG453" s="4">
        <f>IF($H453=0,"",VLOOKUP($G453,Data!$G$3:$BA$2935,26,FALSE))</f>
        <v>-0.1</v>
      </c>
      <c r="AH453" s="4" t="str">
        <f>IF($H453=0,"",VLOOKUP($G453,Data!$G$3:$BA$2935,27,FALSE))</f>
        <v>/</v>
      </c>
      <c r="AI453" s="4" t="str">
        <f>IF($H453=0,"",VLOOKUP($G453,Data!$G$3:$BA$2935,28,FALSE))</f>
        <v>/</v>
      </c>
      <c r="AJ453" s="4" t="str">
        <f>IF($H453=0,"",VLOOKUP($G453,Data!$G$3:$BA$2935,29,FALSE))</f>
        <v/>
      </c>
      <c r="AK453" s="4" t="str">
        <f>IF($H453=0,"",VLOOKUP($G453,Data!$G$3:$BA$2935,30,FALSE))</f>
        <v/>
      </c>
      <c r="AL453" s="4" t="str">
        <f>IF($H453=0,"",VLOOKUP($G453,Data!$G$3:$BA$2935,31,FALSE))</f>
        <v/>
      </c>
      <c r="AM453" s="4" t="str">
        <f>IF($H453=0,"",VLOOKUP($G453,Data!$G$3:$BA$2935,32,FALSE))</f>
        <v/>
      </c>
      <c r="AN453" s="4" t="str">
        <f>IF($H453=0,"",VLOOKUP($G453,Data!$G$3:$BA$2935,33,FALSE))</f>
        <v/>
      </c>
      <c r="AO453" s="4" t="str">
        <f>IF($H453=0,"",VLOOKUP($G453,Data!$G$3:$BA$2935,34,FALSE))</f>
        <v/>
      </c>
      <c r="AP453" s="4" t="str">
        <f>IF($H453=0,"",VLOOKUP($G453,Data!$G$3:$BA$2935,35,FALSE))</f>
        <v/>
      </c>
      <c r="AQ453" s="4" t="str">
        <f>IF($H453=0,"",VLOOKUP($G453,Data!$G$3:$BA$2935,36,FALSE))</f>
        <v/>
      </c>
      <c r="AR453" s="4" t="str">
        <f>IF($H453=0,"",VLOOKUP($G453,Data!$G$3:$BA$2935,37,FALSE))</f>
        <v/>
      </c>
      <c r="AS453" s="4" t="str">
        <f>IF($H453=0,"",VLOOKUP($G453,Data!$G$3:$BA$2935,38,FALSE))</f>
        <v/>
      </c>
      <c r="AT453" s="4" t="str">
        <f>IF($H453=0,"",VLOOKUP($G453,Data!$G$3:$BA$2935,39,FALSE))</f>
        <v/>
      </c>
    </row>
    <row r="454" spans="1:46" x14ac:dyDescent="0.25">
      <c r="A454" s="4">
        <f>PSSE!A456</f>
        <v>972131</v>
      </c>
      <c r="B454" s="4" t="str">
        <f>PSSE!B456</f>
        <v>LANGAU_H1</v>
      </c>
      <c r="C454" s="4">
        <f>PSSE!D456</f>
        <v>10.5</v>
      </c>
      <c r="D454" s="4">
        <f>PSSE!E456</f>
        <v>40</v>
      </c>
      <c r="E454" s="4" t="str">
        <f>PSSE!F456</f>
        <v>TD</v>
      </c>
      <c r="F454" s="4">
        <f>PSSE!G456</f>
        <v>1</v>
      </c>
      <c r="G454" s="4" t="str">
        <f t="shared" si="7"/>
        <v>PSS10.540TD1</v>
      </c>
      <c r="H454" s="4">
        <f>COUNTIF(Data!$G$3:$BA$2935,PSS!$G454)</f>
        <v>1</v>
      </c>
      <c r="I454" s="4" t="str">
        <f>IF($H454=0,"",VLOOKUP($G454,Data!$G$3:$BA$2935,2,FALSE))</f>
        <v>'PSS2A'</v>
      </c>
      <c r="J454" s="4">
        <f>PSSE!C456</f>
        <v>1</v>
      </c>
      <c r="K454" s="4">
        <f>IF($H454=0,"",VLOOKUP($G454,Data!$G$3:$BA$2935,4,FALSE))</f>
        <v>1</v>
      </c>
      <c r="L454" s="4">
        <f>IF($H454=0,"",VLOOKUP($G454,Data!$G$3:$BA$2935,5,FALSE))</f>
        <v>0</v>
      </c>
      <c r="M454" s="4">
        <f>IF($H454=0,"",VLOOKUP($G454,Data!$G$3:$BA$2935,6,FALSE))</f>
        <v>3</v>
      </c>
      <c r="N454" s="4">
        <f>IF($H454=0,"",VLOOKUP($G454,Data!$G$3:$BA$2935,7,FALSE))</f>
        <v>0</v>
      </c>
      <c r="O454" s="4">
        <f>IF($H454=0,"",VLOOKUP($G454,Data!$G$3:$BA$2935,8,FALSE))</f>
        <v>5</v>
      </c>
      <c r="P454" s="4">
        <f>IF($H454=0,"",VLOOKUP($G454,Data!$G$3:$BA$2935,9,FALSE))</f>
        <v>1</v>
      </c>
      <c r="Q454" s="4">
        <f>IF($H454=0,"",VLOOKUP($G454,Data!$G$3:$BA$2935,10,FALSE))</f>
        <v>2.5</v>
      </c>
      <c r="R454" s="4">
        <f>IF($H454=0,"",VLOOKUP($G454,Data!$G$3:$BA$2935,11,FALSE))</f>
        <v>2.5</v>
      </c>
      <c r="S454" s="4">
        <f>IF($H454=0,"",VLOOKUP($G454,Data!$G$3:$BA$2935,12,FALSE))</f>
        <v>0</v>
      </c>
      <c r="T454" s="4">
        <f>IF($H454=0,"",VLOOKUP($G454,Data!$G$3:$BA$2935,13,FALSE))</f>
        <v>2.5</v>
      </c>
      <c r="U454" s="4">
        <f>IF($H454=0,"",VLOOKUP($G454,Data!$G$3:$BA$2935,14,FALSE))</f>
        <v>0</v>
      </c>
      <c r="V454" s="4">
        <f>IF($H454=0,"",VLOOKUP($G454,Data!$G$3:$BA$2935,15,FALSE))</f>
        <v>2.5</v>
      </c>
      <c r="W454" s="4">
        <f>IF($H454=0,"",VLOOKUP($G454,Data!$G$3:$BA$2935,16,FALSE))</f>
        <v>0.39</v>
      </c>
      <c r="X454" s="4">
        <f>IF($H454=0,"",VLOOKUP($G454,Data!$G$3:$BA$2935,17,FALSE))</f>
        <v>1</v>
      </c>
      <c r="Y454" s="4">
        <f>IF($H454=0,"",VLOOKUP($G454,Data!$G$3:$BA$2935,18,FALSE))</f>
        <v>0</v>
      </c>
      <c r="Z454" s="4">
        <f>IF($H454=0,"",VLOOKUP($G454,Data!$G$3:$BA$2935,19,FALSE))</f>
        <v>0.1</v>
      </c>
      <c r="AA454" s="4">
        <f>IF($H454=0,"",VLOOKUP($G454,Data!$G$3:$BA$2935,20,FALSE))</f>
        <v>6.5</v>
      </c>
      <c r="AB454" s="4">
        <f>IF($H454=0,"",VLOOKUP($G454,Data!$G$3:$BA$2935,21,FALSE))</f>
        <v>0.44</v>
      </c>
      <c r="AC454" s="4">
        <f>IF($H454=0,"",VLOOKUP($G454,Data!$G$3:$BA$2935,22,FALSE))</f>
        <v>0.08</v>
      </c>
      <c r="AD454" s="4">
        <f>IF($H454=0,"",VLOOKUP($G454,Data!$G$3:$BA$2935,23,FALSE))</f>
        <v>0.2</v>
      </c>
      <c r="AE454" s="4">
        <f>IF($H454=0,"",VLOOKUP($G454,Data!$G$3:$BA$2935,24,FALSE))</f>
        <v>0.98</v>
      </c>
      <c r="AF454" s="4">
        <f>IF($H454=0,"",VLOOKUP($G454,Data!$G$3:$BA$2935,25,FALSE))</f>
        <v>0.1</v>
      </c>
      <c r="AG454" s="4">
        <f>IF($H454=0,"",VLOOKUP($G454,Data!$G$3:$BA$2935,26,FALSE))</f>
        <v>-0.1</v>
      </c>
      <c r="AH454" s="4" t="str">
        <f>IF($H454=0,"",VLOOKUP($G454,Data!$G$3:$BA$2935,27,FALSE))</f>
        <v>/</v>
      </c>
      <c r="AI454" s="4" t="str">
        <f>IF($H454=0,"",VLOOKUP($G454,Data!$G$3:$BA$2935,28,FALSE))</f>
        <v>/</v>
      </c>
      <c r="AJ454" s="4" t="str">
        <f>IF($H454=0,"",VLOOKUP($G454,Data!$G$3:$BA$2935,29,FALSE))</f>
        <v/>
      </c>
      <c r="AK454" s="4" t="str">
        <f>IF($H454=0,"",VLOOKUP($G454,Data!$G$3:$BA$2935,30,FALSE))</f>
        <v/>
      </c>
      <c r="AL454" s="4" t="str">
        <f>IF($H454=0,"",VLOOKUP($G454,Data!$G$3:$BA$2935,31,FALSE))</f>
        <v/>
      </c>
      <c r="AM454" s="4" t="str">
        <f>IF($H454=0,"",VLOOKUP($G454,Data!$G$3:$BA$2935,32,FALSE))</f>
        <v/>
      </c>
      <c r="AN454" s="4" t="str">
        <f>IF($H454=0,"",VLOOKUP($G454,Data!$G$3:$BA$2935,33,FALSE))</f>
        <v/>
      </c>
      <c r="AO454" s="4" t="str">
        <f>IF($H454=0,"",VLOOKUP($G454,Data!$G$3:$BA$2935,34,FALSE))</f>
        <v/>
      </c>
      <c r="AP454" s="4" t="str">
        <f>IF($H454=0,"",VLOOKUP($G454,Data!$G$3:$BA$2935,35,FALSE))</f>
        <v/>
      </c>
      <c r="AQ454" s="4" t="str">
        <f>IF($H454=0,"",VLOOKUP($G454,Data!$G$3:$BA$2935,36,FALSE))</f>
        <v/>
      </c>
      <c r="AR454" s="4" t="str">
        <f>IF($H454=0,"",VLOOKUP($G454,Data!$G$3:$BA$2935,37,FALSE))</f>
        <v/>
      </c>
      <c r="AS454" s="4" t="str">
        <f>IF($H454=0,"",VLOOKUP($G454,Data!$G$3:$BA$2935,38,FALSE))</f>
        <v/>
      </c>
      <c r="AT454" s="4" t="str">
        <f>IF($H454=0,"",VLOOKUP($G454,Data!$G$3:$BA$2935,39,FALSE))</f>
        <v/>
      </c>
    </row>
    <row r="455" spans="1:46" x14ac:dyDescent="0.25">
      <c r="A455" s="4">
        <f>PSSE!A457</f>
        <v>972141</v>
      </c>
      <c r="B455" s="4" t="str">
        <f>PSSE!B457</f>
        <v>HTB_H1</v>
      </c>
      <c r="C455" s="4">
        <f>PSSE!D457</f>
        <v>15.8</v>
      </c>
      <c r="D455" s="4">
        <f>PSSE!E457</f>
        <v>300</v>
      </c>
      <c r="E455" s="4" t="str">
        <f>PSSE!F457</f>
        <v>TD</v>
      </c>
      <c r="F455" s="4">
        <f>PSSE!G457</f>
        <v>1</v>
      </c>
      <c r="G455" s="4" t="str">
        <f t="shared" si="7"/>
        <v>PSS15.8300TD1</v>
      </c>
      <c r="H455" s="4">
        <f>COUNTIF(Data!$G$3:$BA$2935,PSS!$G455)</f>
        <v>1</v>
      </c>
      <c r="I455" s="4" t="str">
        <f>IF($H455=0,"",VLOOKUP($G455,Data!$G$3:$BA$2935,2,FALSE))</f>
        <v>'PSS2A'</v>
      </c>
      <c r="J455" s="4">
        <f>PSSE!C457</f>
        <v>1</v>
      </c>
      <c r="K455" s="4">
        <f>IF($H455=0,"",VLOOKUP($G455,Data!$G$3:$BA$2935,4,FALSE))</f>
        <v>1</v>
      </c>
      <c r="L455" s="4">
        <f>IF($H455=0,"",VLOOKUP($G455,Data!$G$3:$BA$2935,5,FALSE))</f>
        <v>0</v>
      </c>
      <c r="M455" s="4">
        <f>IF($H455=0,"",VLOOKUP($G455,Data!$G$3:$BA$2935,6,FALSE))</f>
        <v>3</v>
      </c>
      <c r="N455" s="4">
        <f>IF($H455=0,"",VLOOKUP($G455,Data!$G$3:$BA$2935,7,FALSE))</f>
        <v>0</v>
      </c>
      <c r="O455" s="4">
        <f>IF($H455=0,"",VLOOKUP($G455,Data!$G$3:$BA$2935,8,FALSE))</f>
        <v>5</v>
      </c>
      <c r="P455" s="4">
        <f>IF($H455=0,"",VLOOKUP($G455,Data!$G$3:$BA$2935,9,FALSE))</f>
        <v>1</v>
      </c>
      <c r="Q455" s="4">
        <f>IF($H455=0,"",VLOOKUP($G455,Data!$G$3:$BA$2935,10,FALSE))</f>
        <v>2.5</v>
      </c>
      <c r="R455" s="4">
        <f>IF($H455=0,"",VLOOKUP($G455,Data!$G$3:$BA$2935,11,FALSE))</f>
        <v>2.5</v>
      </c>
      <c r="S455" s="4">
        <f>IF($H455=0,"",VLOOKUP($G455,Data!$G$3:$BA$2935,12,FALSE))</f>
        <v>0</v>
      </c>
      <c r="T455" s="4">
        <f>IF($H455=0,"",VLOOKUP($G455,Data!$G$3:$BA$2935,13,FALSE))</f>
        <v>2.5</v>
      </c>
      <c r="U455" s="4">
        <f>IF($H455=0,"",VLOOKUP($G455,Data!$G$3:$BA$2935,14,FALSE))</f>
        <v>0</v>
      </c>
      <c r="V455" s="4">
        <f>IF($H455=0,"",VLOOKUP($G455,Data!$G$3:$BA$2935,15,FALSE))</f>
        <v>2.5</v>
      </c>
      <c r="W455" s="4">
        <f>IF($H455=0,"",VLOOKUP($G455,Data!$G$3:$BA$2935,16,FALSE))</f>
        <v>0.39</v>
      </c>
      <c r="X455" s="4">
        <f>IF($H455=0,"",VLOOKUP($G455,Data!$G$3:$BA$2935,17,FALSE))</f>
        <v>1</v>
      </c>
      <c r="Y455" s="4">
        <f>IF($H455=0,"",VLOOKUP($G455,Data!$G$3:$BA$2935,18,FALSE))</f>
        <v>0</v>
      </c>
      <c r="Z455" s="4">
        <f>IF($H455=0,"",VLOOKUP($G455,Data!$G$3:$BA$2935,19,FALSE))</f>
        <v>0.1</v>
      </c>
      <c r="AA455" s="4">
        <f>IF($H455=0,"",VLOOKUP($G455,Data!$G$3:$BA$2935,20,FALSE))</f>
        <v>6.5</v>
      </c>
      <c r="AB455" s="4">
        <f>IF($H455=0,"",VLOOKUP($G455,Data!$G$3:$BA$2935,21,FALSE))</f>
        <v>0.44</v>
      </c>
      <c r="AC455" s="4">
        <f>IF($H455=0,"",VLOOKUP($G455,Data!$G$3:$BA$2935,22,FALSE))</f>
        <v>0.08</v>
      </c>
      <c r="AD455" s="4">
        <f>IF($H455=0,"",VLOOKUP($G455,Data!$G$3:$BA$2935,23,FALSE))</f>
        <v>0.2</v>
      </c>
      <c r="AE455" s="4">
        <f>IF($H455=0,"",VLOOKUP($G455,Data!$G$3:$BA$2935,24,FALSE))</f>
        <v>0.98</v>
      </c>
      <c r="AF455" s="4">
        <f>IF($H455=0,"",VLOOKUP($G455,Data!$G$3:$BA$2935,25,FALSE))</f>
        <v>0.1</v>
      </c>
      <c r="AG455" s="4">
        <f>IF($H455=0,"",VLOOKUP($G455,Data!$G$3:$BA$2935,26,FALSE))</f>
        <v>-0.1</v>
      </c>
      <c r="AH455" s="4" t="str">
        <f>IF($H455=0,"",VLOOKUP($G455,Data!$G$3:$BA$2935,27,FALSE))</f>
        <v>/</v>
      </c>
      <c r="AI455" s="4" t="str">
        <f>IF($H455=0,"",VLOOKUP($G455,Data!$G$3:$BA$2935,28,FALSE))</f>
        <v>/</v>
      </c>
      <c r="AJ455" s="4" t="str">
        <f>IF($H455=0,"",VLOOKUP($G455,Data!$G$3:$BA$2935,29,FALSE))</f>
        <v/>
      </c>
      <c r="AK455" s="4" t="str">
        <f>IF($H455=0,"",VLOOKUP($G455,Data!$G$3:$BA$2935,30,FALSE))</f>
        <v/>
      </c>
      <c r="AL455" s="4" t="str">
        <f>IF($H455=0,"",VLOOKUP($G455,Data!$G$3:$BA$2935,31,FALSE))</f>
        <v/>
      </c>
      <c r="AM455" s="4" t="str">
        <f>IF($H455=0,"",VLOOKUP($G455,Data!$G$3:$BA$2935,32,FALSE))</f>
        <v/>
      </c>
      <c r="AN455" s="4" t="str">
        <f>IF($H455=0,"",VLOOKUP($G455,Data!$G$3:$BA$2935,33,FALSE))</f>
        <v/>
      </c>
      <c r="AO455" s="4" t="str">
        <f>IF($H455=0,"",VLOOKUP($G455,Data!$G$3:$BA$2935,34,FALSE))</f>
        <v/>
      </c>
      <c r="AP455" s="4" t="str">
        <f>IF($H455=0,"",VLOOKUP($G455,Data!$G$3:$BA$2935,35,FALSE))</f>
        <v/>
      </c>
      <c r="AQ455" s="4" t="str">
        <f>IF($H455=0,"",VLOOKUP($G455,Data!$G$3:$BA$2935,36,FALSE))</f>
        <v/>
      </c>
      <c r="AR455" s="4" t="str">
        <f>IF($H455=0,"",VLOOKUP($G455,Data!$G$3:$BA$2935,37,FALSE))</f>
        <v/>
      </c>
      <c r="AS455" s="4" t="str">
        <f>IF($H455=0,"",VLOOKUP($G455,Data!$G$3:$BA$2935,38,FALSE))</f>
        <v/>
      </c>
      <c r="AT455" s="4" t="str">
        <f>IF($H455=0,"",VLOOKUP($G455,Data!$G$3:$BA$2935,39,FALSE))</f>
        <v/>
      </c>
    </row>
    <row r="456" spans="1:46" x14ac:dyDescent="0.25">
      <c r="A456" s="4">
        <f>PSSE!A458</f>
        <v>972143</v>
      </c>
      <c r="B456" s="4" t="str">
        <f>PSSE!B458</f>
        <v>HTB_H2</v>
      </c>
      <c r="C456" s="4">
        <f>PSSE!D458</f>
        <v>15.8</v>
      </c>
      <c r="D456" s="4">
        <f>PSSE!E458</f>
        <v>300</v>
      </c>
      <c r="E456" s="4" t="str">
        <f>PSSE!F458</f>
        <v>TD</v>
      </c>
      <c r="F456" s="4">
        <f>PSSE!G458</f>
        <v>1</v>
      </c>
      <c r="G456" s="4" t="str">
        <f t="shared" si="7"/>
        <v>PSS15.8300TD1</v>
      </c>
      <c r="H456" s="4">
        <f>COUNTIF(Data!$G$3:$BA$2935,PSS!$G456)</f>
        <v>1</v>
      </c>
      <c r="I456" s="4" t="str">
        <f>IF($H456=0,"",VLOOKUP($G456,Data!$G$3:$BA$2935,2,FALSE))</f>
        <v>'PSS2A'</v>
      </c>
      <c r="J456" s="4">
        <f>PSSE!C458</f>
        <v>1</v>
      </c>
      <c r="K456" s="4">
        <f>IF($H456=0,"",VLOOKUP($G456,Data!$G$3:$BA$2935,4,FALSE))</f>
        <v>1</v>
      </c>
      <c r="L456" s="4">
        <f>IF($H456=0,"",VLOOKUP($G456,Data!$G$3:$BA$2935,5,FALSE))</f>
        <v>0</v>
      </c>
      <c r="M456" s="4">
        <f>IF($H456=0,"",VLOOKUP($G456,Data!$G$3:$BA$2935,6,FALSE))</f>
        <v>3</v>
      </c>
      <c r="N456" s="4">
        <f>IF($H456=0,"",VLOOKUP($G456,Data!$G$3:$BA$2935,7,FALSE))</f>
        <v>0</v>
      </c>
      <c r="O456" s="4">
        <f>IF($H456=0,"",VLOOKUP($G456,Data!$G$3:$BA$2935,8,FALSE))</f>
        <v>5</v>
      </c>
      <c r="P456" s="4">
        <f>IF($H456=0,"",VLOOKUP($G456,Data!$G$3:$BA$2935,9,FALSE))</f>
        <v>1</v>
      </c>
      <c r="Q456" s="4">
        <f>IF($H456=0,"",VLOOKUP($G456,Data!$G$3:$BA$2935,10,FALSE))</f>
        <v>2.5</v>
      </c>
      <c r="R456" s="4">
        <f>IF($H456=0,"",VLOOKUP($G456,Data!$G$3:$BA$2935,11,FALSE))</f>
        <v>2.5</v>
      </c>
      <c r="S456" s="4">
        <f>IF($H456=0,"",VLOOKUP($G456,Data!$G$3:$BA$2935,12,FALSE))</f>
        <v>0</v>
      </c>
      <c r="T456" s="4">
        <f>IF($H456=0,"",VLOOKUP($G456,Data!$G$3:$BA$2935,13,FALSE))</f>
        <v>2.5</v>
      </c>
      <c r="U456" s="4">
        <f>IF($H456=0,"",VLOOKUP($G456,Data!$G$3:$BA$2935,14,FALSE))</f>
        <v>0</v>
      </c>
      <c r="V456" s="4">
        <f>IF($H456=0,"",VLOOKUP($G456,Data!$G$3:$BA$2935,15,FALSE))</f>
        <v>2.5</v>
      </c>
      <c r="W456" s="4">
        <f>IF($H456=0,"",VLOOKUP($G456,Data!$G$3:$BA$2935,16,FALSE))</f>
        <v>0.39</v>
      </c>
      <c r="X456" s="4">
        <f>IF($H456=0,"",VLOOKUP($G456,Data!$G$3:$BA$2935,17,FALSE))</f>
        <v>1</v>
      </c>
      <c r="Y456" s="4">
        <f>IF($H456=0,"",VLOOKUP($G456,Data!$G$3:$BA$2935,18,FALSE))</f>
        <v>0</v>
      </c>
      <c r="Z456" s="4">
        <f>IF($H456=0,"",VLOOKUP($G456,Data!$G$3:$BA$2935,19,FALSE))</f>
        <v>0.1</v>
      </c>
      <c r="AA456" s="4">
        <f>IF($H456=0,"",VLOOKUP($G456,Data!$G$3:$BA$2935,20,FALSE))</f>
        <v>6.5</v>
      </c>
      <c r="AB456" s="4">
        <f>IF($H456=0,"",VLOOKUP($G456,Data!$G$3:$BA$2935,21,FALSE))</f>
        <v>0.44</v>
      </c>
      <c r="AC456" s="4">
        <f>IF($H456=0,"",VLOOKUP($G456,Data!$G$3:$BA$2935,22,FALSE))</f>
        <v>0.08</v>
      </c>
      <c r="AD456" s="4">
        <f>IF($H456=0,"",VLOOKUP($G456,Data!$G$3:$BA$2935,23,FALSE))</f>
        <v>0.2</v>
      </c>
      <c r="AE456" s="4">
        <f>IF($H456=0,"",VLOOKUP($G456,Data!$G$3:$BA$2935,24,FALSE))</f>
        <v>0.98</v>
      </c>
      <c r="AF456" s="4">
        <f>IF($H456=0,"",VLOOKUP($G456,Data!$G$3:$BA$2935,25,FALSE))</f>
        <v>0.1</v>
      </c>
      <c r="AG456" s="4">
        <f>IF($H456=0,"",VLOOKUP($G456,Data!$G$3:$BA$2935,26,FALSE))</f>
        <v>-0.1</v>
      </c>
      <c r="AH456" s="4" t="str">
        <f>IF($H456=0,"",VLOOKUP($G456,Data!$G$3:$BA$2935,27,FALSE))</f>
        <v>/</v>
      </c>
      <c r="AI456" s="4" t="str">
        <f>IF($H456=0,"",VLOOKUP($G456,Data!$G$3:$BA$2935,28,FALSE))</f>
        <v>/</v>
      </c>
      <c r="AJ456" s="4" t="str">
        <f>IF($H456=0,"",VLOOKUP($G456,Data!$G$3:$BA$2935,29,FALSE))</f>
        <v/>
      </c>
      <c r="AK456" s="4" t="str">
        <f>IF($H456=0,"",VLOOKUP($G456,Data!$G$3:$BA$2935,30,FALSE))</f>
        <v/>
      </c>
      <c r="AL456" s="4" t="str">
        <f>IF($H456=0,"",VLOOKUP($G456,Data!$G$3:$BA$2935,31,FALSE))</f>
        <v/>
      </c>
      <c r="AM456" s="4" t="str">
        <f>IF($H456=0,"",VLOOKUP($G456,Data!$G$3:$BA$2935,32,FALSE))</f>
        <v/>
      </c>
      <c r="AN456" s="4" t="str">
        <f>IF($H456=0,"",VLOOKUP($G456,Data!$G$3:$BA$2935,33,FALSE))</f>
        <v/>
      </c>
      <c r="AO456" s="4" t="str">
        <f>IF($H456=0,"",VLOOKUP($G456,Data!$G$3:$BA$2935,34,FALSE))</f>
        <v/>
      </c>
      <c r="AP456" s="4" t="str">
        <f>IF($H456=0,"",VLOOKUP($G456,Data!$G$3:$BA$2935,35,FALSE))</f>
        <v/>
      </c>
      <c r="AQ456" s="4" t="str">
        <f>IF($H456=0,"",VLOOKUP($G456,Data!$G$3:$BA$2935,36,FALSE))</f>
        <v/>
      </c>
      <c r="AR456" s="4" t="str">
        <f>IF($H456=0,"",VLOOKUP($G456,Data!$G$3:$BA$2935,37,FALSE))</f>
        <v/>
      </c>
      <c r="AS456" s="4" t="str">
        <f>IF($H456=0,"",VLOOKUP($G456,Data!$G$3:$BA$2935,38,FALSE))</f>
        <v/>
      </c>
      <c r="AT456" s="4" t="str">
        <f>IF($H456=0,"",VLOOKUP($G456,Data!$G$3:$BA$2935,39,FALSE))</f>
        <v/>
      </c>
    </row>
    <row r="457" spans="1:46" x14ac:dyDescent="0.25">
      <c r="A457" s="4">
        <f>PSSE!A459</f>
        <v>972145</v>
      </c>
      <c r="B457" s="4" t="str">
        <f>PSSE!B459</f>
        <v>HTB_H3</v>
      </c>
      <c r="C457" s="4">
        <f>PSSE!D459</f>
        <v>15.8</v>
      </c>
      <c r="D457" s="4">
        <f>PSSE!E459</f>
        <v>300</v>
      </c>
      <c r="E457" s="4" t="str">
        <f>PSSE!F459</f>
        <v>TD</v>
      </c>
      <c r="F457" s="4">
        <f>PSSE!G459</f>
        <v>1</v>
      </c>
      <c r="G457" s="4" t="str">
        <f t="shared" si="7"/>
        <v>PSS15.8300TD1</v>
      </c>
      <c r="H457" s="4">
        <f>COUNTIF(Data!$G$3:$BA$2935,PSS!$G457)</f>
        <v>1</v>
      </c>
      <c r="I457" s="4" t="str">
        <f>IF($H457=0,"",VLOOKUP($G457,Data!$G$3:$BA$2935,2,FALSE))</f>
        <v>'PSS2A'</v>
      </c>
      <c r="J457" s="4">
        <f>PSSE!C459</f>
        <v>1</v>
      </c>
      <c r="K457" s="4">
        <f>IF($H457=0,"",VLOOKUP($G457,Data!$G$3:$BA$2935,4,FALSE))</f>
        <v>1</v>
      </c>
      <c r="L457" s="4">
        <f>IF($H457=0,"",VLOOKUP($G457,Data!$G$3:$BA$2935,5,FALSE))</f>
        <v>0</v>
      </c>
      <c r="M457" s="4">
        <f>IF($H457=0,"",VLOOKUP($G457,Data!$G$3:$BA$2935,6,FALSE))</f>
        <v>3</v>
      </c>
      <c r="N457" s="4">
        <f>IF($H457=0,"",VLOOKUP($G457,Data!$G$3:$BA$2935,7,FALSE))</f>
        <v>0</v>
      </c>
      <c r="O457" s="4">
        <f>IF($H457=0,"",VLOOKUP($G457,Data!$G$3:$BA$2935,8,FALSE))</f>
        <v>5</v>
      </c>
      <c r="P457" s="4">
        <f>IF($H457=0,"",VLOOKUP($G457,Data!$G$3:$BA$2935,9,FALSE))</f>
        <v>1</v>
      </c>
      <c r="Q457" s="4">
        <f>IF($H457=0,"",VLOOKUP($G457,Data!$G$3:$BA$2935,10,FALSE))</f>
        <v>2.5</v>
      </c>
      <c r="R457" s="4">
        <f>IF($H457=0,"",VLOOKUP($G457,Data!$G$3:$BA$2935,11,FALSE))</f>
        <v>2.5</v>
      </c>
      <c r="S457" s="4">
        <f>IF($H457=0,"",VLOOKUP($G457,Data!$G$3:$BA$2935,12,FALSE))</f>
        <v>0</v>
      </c>
      <c r="T457" s="4">
        <f>IF($H457=0,"",VLOOKUP($G457,Data!$G$3:$BA$2935,13,FALSE))</f>
        <v>2.5</v>
      </c>
      <c r="U457" s="4">
        <f>IF($H457=0,"",VLOOKUP($G457,Data!$G$3:$BA$2935,14,FALSE))</f>
        <v>0</v>
      </c>
      <c r="V457" s="4">
        <f>IF($H457=0,"",VLOOKUP($G457,Data!$G$3:$BA$2935,15,FALSE))</f>
        <v>2.5</v>
      </c>
      <c r="W457" s="4">
        <f>IF($H457=0,"",VLOOKUP($G457,Data!$G$3:$BA$2935,16,FALSE))</f>
        <v>0.39</v>
      </c>
      <c r="X457" s="4">
        <f>IF($H457=0,"",VLOOKUP($G457,Data!$G$3:$BA$2935,17,FALSE))</f>
        <v>1</v>
      </c>
      <c r="Y457" s="4">
        <f>IF($H457=0,"",VLOOKUP($G457,Data!$G$3:$BA$2935,18,FALSE))</f>
        <v>0</v>
      </c>
      <c r="Z457" s="4">
        <f>IF($H457=0,"",VLOOKUP($G457,Data!$G$3:$BA$2935,19,FALSE))</f>
        <v>0.1</v>
      </c>
      <c r="AA457" s="4">
        <f>IF($H457=0,"",VLOOKUP($G457,Data!$G$3:$BA$2935,20,FALSE))</f>
        <v>6.5</v>
      </c>
      <c r="AB457" s="4">
        <f>IF($H457=0,"",VLOOKUP($G457,Data!$G$3:$BA$2935,21,FALSE))</f>
        <v>0.44</v>
      </c>
      <c r="AC457" s="4">
        <f>IF($H457=0,"",VLOOKUP($G457,Data!$G$3:$BA$2935,22,FALSE))</f>
        <v>0.08</v>
      </c>
      <c r="AD457" s="4">
        <f>IF($H457=0,"",VLOOKUP($G457,Data!$G$3:$BA$2935,23,FALSE))</f>
        <v>0.2</v>
      </c>
      <c r="AE457" s="4">
        <f>IF($H457=0,"",VLOOKUP($G457,Data!$G$3:$BA$2935,24,FALSE))</f>
        <v>0.98</v>
      </c>
      <c r="AF457" s="4">
        <f>IF($H457=0,"",VLOOKUP($G457,Data!$G$3:$BA$2935,25,FALSE))</f>
        <v>0.1</v>
      </c>
      <c r="AG457" s="4">
        <f>IF($H457=0,"",VLOOKUP($G457,Data!$G$3:$BA$2935,26,FALSE))</f>
        <v>-0.1</v>
      </c>
      <c r="AH457" s="4" t="str">
        <f>IF($H457=0,"",VLOOKUP($G457,Data!$G$3:$BA$2935,27,FALSE))</f>
        <v>/</v>
      </c>
      <c r="AI457" s="4" t="str">
        <f>IF($H457=0,"",VLOOKUP($G457,Data!$G$3:$BA$2935,28,FALSE))</f>
        <v>/</v>
      </c>
      <c r="AJ457" s="4" t="str">
        <f>IF($H457=0,"",VLOOKUP($G457,Data!$G$3:$BA$2935,29,FALSE))</f>
        <v/>
      </c>
      <c r="AK457" s="4" t="str">
        <f>IF($H457=0,"",VLOOKUP($G457,Data!$G$3:$BA$2935,30,FALSE))</f>
        <v/>
      </c>
      <c r="AL457" s="4" t="str">
        <f>IF($H457=0,"",VLOOKUP($G457,Data!$G$3:$BA$2935,31,FALSE))</f>
        <v/>
      </c>
      <c r="AM457" s="4" t="str">
        <f>IF($H457=0,"",VLOOKUP($G457,Data!$G$3:$BA$2935,32,FALSE))</f>
        <v/>
      </c>
      <c r="AN457" s="4" t="str">
        <f>IF($H457=0,"",VLOOKUP($G457,Data!$G$3:$BA$2935,33,FALSE))</f>
        <v/>
      </c>
      <c r="AO457" s="4" t="str">
        <f>IF($H457=0,"",VLOOKUP($G457,Data!$G$3:$BA$2935,34,FALSE))</f>
        <v/>
      </c>
      <c r="AP457" s="4" t="str">
        <f>IF($H457=0,"",VLOOKUP($G457,Data!$G$3:$BA$2935,35,FALSE))</f>
        <v/>
      </c>
      <c r="AQ457" s="4" t="str">
        <f>IF($H457=0,"",VLOOKUP($G457,Data!$G$3:$BA$2935,36,FALSE))</f>
        <v/>
      </c>
      <c r="AR457" s="4" t="str">
        <f>IF($H457=0,"",VLOOKUP($G457,Data!$G$3:$BA$2935,37,FALSE))</f>
        <v/>
      </c>
      <c r="AS457" s="4" t="str">
        <f>IF($H457=0,"",VLOOKUP($G457,Data!$G$3:$BA$2935,38,FALSE))</f>
        <v/>
      </c>
      <c r="AT457" s="4" t="str">
        <f>IF($H457=0,"",VLOOKUP($G457,Data!$G$3:$BA$2935,39,FALSE))</f>
        <v/>
      </c>
    </row>
    <row r="458" spans="1:46" x14ac:dyDescent="0.25">
      <c r="A458" s="4">
        <f>PSSE!A460</f>
        <v>972147</v>
      </c>
      <c r="B458" s="4" t="str">
        <f>PSSE!B460</f>
        <v>HTB_H4</v>
      </c>
      <c r="C458" s="4">
        <f>PSSE!D460</f>
        <v>15.8</v>
      </c>
      <c r="D458" s="4">
        <f>PSSE!E460</f>
        <v>300</v>
      </c>
      <c r="E458" s="4" t="str">
        <f>PSSE!F460</f>
        <v>TD</v>
      </c>
      <c r="F458" s="4">
        <f>PSSE!G460</f>
        <v>1</v>
      </c>
      <c r="G458" s="4" t="str">
        <f t="shared" si="7"/>
        <v>PSS15.8300TD1</v>
      </c>
      <c r="H458" s="4">
        <f>COUNTIF(Data!$G$3:$BA$2935,PSS!$G458)</f>
        <v>1</v>
      </c>
      <c r="I458" s="4" t="str">
        <f>IF($H458=0,"",VLOOKUP($G458,Data!$G$3:$BA$2935,2,FALSE))</f>
        <v>'PSS2A'</v>
      </c>
      <c r="J458" s="4">
        <f>PSSE!C460</f>
        <v>1</v>
      </c>
      <c r="K458" s="4">
        <f>IF($H458=0,"",VLOOKUP($G458,Data!$G$3:$BA$2935,4,FALSE))</f>
        <v>1</v>
      </c>
      <c r="L458" s="4">
        <f>IF($H458=0,"",VLOOKUP($G458,Data!$G$3:$BA$2935,5,FALSE))</f>
        <v>0</v>
      </c>
      <c r="M458" s="4">
        <f>IF($H458=0,"",VLOOKUP($G458,Data!$G$3:$BA$2935,6,FALSE))</f>
        <v>3</v>
      </c>
      <c r="N458" s="4">
        <f>IF($H458=0,"",VLOOKUP($G458,Data!$G$3:$BA$2935,7,FALSE))</f>
        <v>0</v>
      </c>
      <c r="O458" s="4">
        <f>IF($H458=0,"",VLOOKUP($G458,Data!$G$3:$BA$2935,8,FALSE))</f>
        <v>5</v>
      </c>
      <c r="P458" s="4">
        <f>IF($H458=0,"",VLOOKUP($G458,Data!$G$3:$BA$2935,9,FALSE))</f>
        <v>1</v>
      </c>
      <c r="Q458" s="4">
        <f>IF($H458=0,"",VLOOKUP($G458,Data!$G$3:$BA$2935,10,FALSE))</f>
        <v>2.5</v>
      </c>
      <c r="R458" s="4">
        <f>IF($H458=0,"",VLOOKUP($G458,Data!$G$3:$BA$2935,11,FALSE))</f>
        <v>2.5</v>
      </c>
      <c r="S458" s="4">
        <f>IF($H458=0,"",VLOOKUP($G458,Data!$G$3:$BA$2935,12,FALSE))</f>
        <v>0</v>
      </c>
      <c r="T458" s="4">
        <f>IF($H458=0,"",VLOOKUP($G458,Data!$G$3:$BA$2935,13,FALSE))</f>
        <v>2.5</v>
      </c>
      <c r="U458" s="4">
        <f>IF($H458=0,"",VLOOKUP($G458,Data!$G$3:$BA$2935,14,FALSE))</f>
        <v>0</v>
      </c>
      <c r="V458" s="4">
        <f>IF($H458=0,"",VLOOKUP($G458,Data!$G$3:$BA$2935,15,FALSE))</f>
        <v>2.5</v>
      </c>
      <c r="W458" s="4">
        <f>IF($H458=0,"",VLOOKUP($G458,Data!$G$3:$BA$2935,16,FALSE))</f>
        <v>0.39</v>
      </c>
      <c r="X458" s="4">
        <f>IF($H458=0,"",VLOOKUP($G458,Data!$G$3:$BA$2935,17,FALSE))</f>
        <v>1</v>
      </c>
      <c r="Y458" s="4">
        <f>IF($H458=0,"",VLOOKUP($G458,Data!$G$3:$BA$2935,18,FALSE))</f>
        <v>0</v>
      </c>
      <c r="Z458" s="4">
        <f>IF($H458=0,"",VLOOKUP($G458,Data!$G$3:$BA$2935,19,FALSE))</f>
        <v>0.1</v>
      </c>
      <c r="AA458" s="4">
        <f>IF($H458=0,"",VLOOKUP($G458,Data!$G$3:$BA$2935,20,FALSE))</f>
        <v>6.5</v>
      </c>
      <c r="AB458" s="4">
        <f>IF($H458=0,"",VLOOKUP($G458,Data!$G$3:$BA$2935,21,FALSE))</f>
        <v>0.44</v>
      </c>
      <c r="AC458" s="4">
        <f>IF($H458=0,"",VLOOKUP($G458,Data!$G$3:$BA$2935,22,FALSE))</f>
        <v>0.08</v>
      </c>
      <c r="AD458" s="4">
        <f>IF($H458=0,"",VLOOKUP($G458,Data!$G$3:$BA$2935,23,FALSE))</f>
        <v>0.2</v>
      </c>
      <c r="AE458" s="4">
        <f>IF($H458=0,"",VLOOKUP($G458,Data!$G$3:$BA$2935,24,FALSE))</f>
        <v>0.98</v>
      </c>
      <c r="AF458" s="4">
        <f>IF($H458=0,"",VLOOKUP($G458,Data!$G$3:$BA$2935,25,FALSE))</f>
        <v>0.1</v>
      </c>
      <c r="AG458" s="4">
        <f>IF($H458=0,"",VLOOKUP($G458,Data!$G$3:$BA$2935,26,FALSE))</f>
        <v>-0.1</v>
      </c>
      <c r="AH458" s="4" t="str">
        <f>IF($H458=0,"",VLOOKUP($G458,Data!$G$3:$BA$2935,27,FALSE))</f>
        <v>/</v>
      </c>
      <c r="AI458" s="4" t="str">
        <f>IF($H458=0,"",VLOOKUP($G458,Data!$G$3:$BA$2935,28,FALSE))</f>
        <v>/</v>
      </c>
      <c r="AJ458" s="4" t="str">
        <f>IF($H458=0,"",VLOOKUP($G458,Data!$G$3:$BA$2935,29,FALSE))</f>
        <v/>
      </c>
      <c r="AK458" s="4" t="str">
        <f>IF($H458=0,"",VLOOKUP($G458,Data!$G$3:$BA$2935,30,FALSE))</f>
        <v/>
      </c>
      <c r="AL458" s="4" t="str">
        <f>IF($H458=0,"",VLOOKUP($G458,Data!$G$3:$BA$2935,31,FALSE))</f>
        <v/>
      </c>
      <c r="AM458" s="4" t="str">
        <f>IF($H458=0,"",VLOOKUP($G458,Data!$G$3:$BA$2935,32,FALSE))</f>
        <v/>
      </c>
      <c r="AN458" s="4" t="str">
        <f>IF($H458=0,"",VLOOKUP($G458,Data!$G$3:$BA$2935,33,FALSE))</f>
        <v/>
      </c>
      <c r="AO458" s="4" t="str">
        <f>IF($H458=0,"",VLOOKUP($G458,Data!$G$3:$BA$2935,34,FALSE))</f>
        <v/>
      </c>
      <c r="AP458" s="4" t="str">
        <f>IF($H458=0,"",VLOOKUP($G458,Data!$G$3:$BA$2935,35,FALSE))</f>
        <v/>
      </c>
      <c r="AQ458" s="4" t="str">
        <f>IF($H458=0,"",VLOOKUP($G458,Data!$G$3:$BA$2935,36,FALSE))</f>
        <v/>
      </c>
      <c r="AR458" s="4" t="str">
        <f>IF($H458=0,"",VLOOKUP($G458,Data!$G$3:$BA$2935,37,FALSE))</f>
        <v/>
      </c>
      <c r="AS458" s="4" t="str">
        <f>IF($H458=0,"",VLOOKUP($G458,Data!$G$3:$BA$2935,38,FALSE))</f>
        <v/>
      </c>
      <c r="AT458" s="4" t="str">
        <f>IF($H458=0,"",VLOOKUP($G458,Data!$G$3:$BA$2935,39,FALSE))</f>
        <v/>
      </c>
    </row>
    <row r="459" spans="1:46" x14ac:dyDescent="0.25">
      <c r="A459" s="4">
        <f>PSSE!A461</f>
        <v>973011</v>
      </c>
      <c r="B459" s="4" t="str">
        <f>PSSE!B461</f>
        <v>THACMO_H1</v>
      </c>
      <c r="C459" s="4">
        <f>PSSE!D461</f>
        <v>13.8</v>
      </c>
      <c r="D459" s="4">
        <f>PSSE!E461</f>
        <v>75</v>
      </c>
      <c r="E459" s="4" t="str">
        <f>PSSE!F461</f>
        <v>TD</v>
      </c>
      <c r="F459" s="4">
        <f>PSSE!G461</f>
        <v>1</v>
      </c>
      <c r="G459" s="4" t="str">
        <f t="shared" si="7"/>
        <v>PSS13.875TD1</v>
      </c>
      <c r="H459" s="4">
        <f>COUNTIF(Data!$G$3:$BA$2935,PSS!$G459)</f>
        <v>1</v>
      </c>
      <c r="I459" s="4" t="str">
        <f>IF($H459=0,"",VLOOKUP($G459,Data!$G$3:$BA$2935,2,FALSE))</f>
        <v>'PSS2A'</v>
      </c>
      <c r="J459" s="4">
        <f>PSSE!C461</f>
        <v>1</v>
      </c>
      <c r="K459" s="4">
        <f>IF($H459=0,"",VLOOKUP($G459,Data!$G$3:$BA$2935,4,FALSE))</f>
        <v>1</v>
      </c>
      <c r="L459" s="4">
        <f>IF($H459=0,"",VLOOKUP($G459,Data!$G$3:$BA$2935,5,FALSE))</f>
        <v>0</v>
      </c>
      <c r="M459" s="4">
        <f>IF($H459=0,"",VLOOKUP($G459,Data!$G$3:$BA$2935,6,FALSE))</f>
        <v>3</v>
      </c>
      <c r="N459" s="4">
        <f>IF($H459=0,"",VLOOKUP($G459,Data!$G$3:$BA$2935,7,FALSE))</f>
        <v>0</v>
      </c>
      <c r="O459" s="4">
        <f>IF($H459=0,"",VLOOKUP($G459,Data!$G$3:$BA$2935,8,FALSE))</f>
        <v>5</v>
      </c>
      <c r="P459" s="4">
        <f>IF($H459=0,"",VLOOKUP($G459,Data!$G$3:$BA$2935,9,FALSE))</f>
        <v>1</v>
      </c>
      <c r="Q459" s="4">
        <f>IF($H459=0,"",VLOOKUP($G459,Data!$G$3:$BA$2935,10,FALSE))</f>
        <v>2.5</v>
      </c>
      <c r="R459" s="4">
        <f>IF($H459=0,"",VLOOKUP($G459,Data!$G$3:$BA$2935,11,FALSE))</f>
        <v>2.5</v>
      </c>
      <c r="S459" s="4">
        <f>IF($H459=0,"",VLOOKUP($G459,Data!$G$3:$BA$2935,12,FALSE))</f>
        <v>0</v>
      </c>
      <c r="T459" s="4">
        <f>IF($H459=0,"",VLOOKUP($G459,Data!$G$3:$BA$2935,13,FALSE))</f>
        <v>2.5</v>
      </c>
      <c r="U459" s="4">
        <f>IF($H459=0,"",VLOOKUP($G459,Data!$G$3:$BA$2935,14,FALSE))</f>
        <v>0</v>
      </c>
      <c r="V459" s="4">
        <f>IF($H459=0,"",VLOOKUP($G459,Data!$G$3:$BA$2935,15,FALSE))</f>
        <v>2.5</v>
      </c>
      <c r="W459" s="4">
        <f>IF($H459=0,"",VLOOKUP($G459,Data!$G$3:$BA$2935,16,FALSE))</f>
        <v>0.39</v>
      </c>
      <c r="X459" s="4">
        <f>IF($H459=0,"",VLOOKUP($G459,Data!$G$3:$BA$2935,17,FALSE))</f>
        <v>1</v>
      </c>
      <c r="Y459" s="4">
        <f>IF($H459=0,"",VLOOKUP($G459,Data!$G$3:$BA$2935,18,FALSE))</f>
        <v>0</v>
      </c>
      <c r="Z459" s="4">
        <f>IF($H459=0,"",VLOOKUP($G459,Data!$G$3:$BA$2935,19,FALSE))</f>
        <v>0.1</v>
      </c>
      <c r="AA459" s="4">
        <f>IF($H459=0,"",VLOOKUP($G459,Data!$G$3:$BA$2935,20,FALSE))</f>
        <v>6.5</v>
      </c>
      <c r="AB459" s="4">
        <f>IF($H459=0,"",VLOOKUP($G459,Data!$G$3:$BA$2935,21,FALSE))</f>
        <v>0.44</v>
      </c>
      <c r="AC459" s="4">
        <f>IF($H459=0,"",VLOOKUP($G459,Data!$G$3:$BA$2935,22,FALSE))</f>
        <v>0.08</v>
      </c>
      <c r="AD459" s="4">
        <f>IF($H459=0,"",VLOOKUP($G459,Data!$G$3:$BA$2935,23,FALSE))</f>
        <v>0.2</v>
      </c>
      <c r="AE459" s="4">
        <f>IF($H459=0,"",VLOOKUP($G459,Data!$G$3:$BA$2935,24,FALSE))</f>
        <v>0.98</v>
      </c>
      <c r="AF459" s="4">
        <f>IF($H459=0,"",VLOOKUP($G459,Data!$G$3:$BA$2935,25,FALSE))</f>
        <v>0.1</v>
      </c>
      <c r="AG459" s="4">
        <f>IF($H459=0,"",VLOOKUP($G459,Data!$G$3:$BA$2935,26,FALSE))</f>
        <v>-0.1</v>
      </c>
      <c r="AH459" s="4" t="str">
        <f>IF($H459=0,"",VLOOKUP($G459,Data!$G$3:$BA$2935,27,FALSE))</f>
        <v>/</v>
      </c>
      <c r="AI459" s="4" t="str">
        <f>IF($H459=0,"",VLOOKUP($G459,Data!$G$3:$BA$2935,28,FALSE))</f>
        <v>/</v>
      </c>
      <c r="AJ459" s="4" t="str">
        <f>IF($H459=0,"",VLOOKUP($G459,Data!$G$3:$BA$2935,29,FALSE))</f>
        <v/>
      </c>
      <c r="AK459" s="4" t="str">
        <f>IF($H459=0,"",VLOOKUP($G459,Data!$G$3:$BA$2935,30,FALSE))</f>
        <v/>
      </c>
      <c r="AL459" s="4" t="str">
        <f>IF($H459=0,"",VLOOKUP($G459,Data!$G$3:$BA$2935,31,FALSE))</f>
        <v/>
      </c>
      <c r="AM459" s="4" t="str">
        <f>IF($H459=0,"",VLOOKUP($G459,Data!$G$3:$BA$2935,32,FALSE))</f>
        <v/>
      </c>
      <c r="AN459" s="4" t="str">
        <f>IF($H459=0,"",VLOOKUP($G459,Data!$G$3:$BA$2935,33,FALSE))</f>
        <v/>
      </c>
      <c r="AO459" s="4" t="str">
        <f>IF($H459=0,"",VLOOKUP($G459,Data!$G$3:$BA$2935,34,FALSE))</f>
        <v/>
      </c>
      <c r="AP459" s="4" t="str">
        <f>IF($H459=0,"",VLOOKUP($G459,Data!$G$3:$BA$2935,35,FALSE))</f>
        <v/>
      </c>
      <c r="AQ459" s="4" t="str">
        <f>IF($H459=0,"",VLOOKUP($G459,Data!$G$3:$BA$2935,36,FALSE))</f>
        <v/>
      </c>
      <c r="AR459" s="4" t="str">
        <f>IF($H459=0,"",VLOOKUP($G459,Data!$G$3:$BA$2935,37,FALSE))</f>
        <v/>
      </c>
      <c r="AS459" s="4" t="str">
        <f>IF($H459=0,"",VLOOKUP($G459,Data!$G$3:$BA$2935,38,FALSE))</f>
        <v/>
      </c>
      <c r="AT459" s="4" t="str">
        <f>IF($H459=0,"",VLOOKUP($G459,Data!$G$3:$BA$2935,39,FALSE))</f>
        <v/>
      </c>
    </row>
    <row r="460" spans="1:46" x14ac:dyDescent="0.25">
      <c r="A460" s="4">
        <f>PSSE!A462</f>
        <v>973012</v>
      </c>
      <c r="B460" s="4" t="str">
        <f>PSSE!B462</f>
        <v>THACMO_H2</v>
      </c>
      <c r="C460" s="4">
        <f>PSSE!D462</f>
        <v>13.8</v>
      </c>
      <c r="D460" s="4">
        <f>PSSE!E462</f>
        <v>75</v>
      </c>
      <c r="E460" s="4" t="str">
        <f>PSSE!F462</f>
        <v>TD</v>
      </c>
      <c r="F460" s="4">
        <f>PSSE!G462</f>
        <v>1</v>
      </c>
      <c r="G460" s="4" t="str">
        <f t="shared" si="7"/>
        <v>PSS13.875TD1</v>
      </c>
      <c r="H460" s="4">
        <f>COUNTIF(Data!$G$3:$BA$2935,PSS!$G460)</f>
        <v>1</v>
      </c>
      <c r="I460" s="4" t="str">
        <f>IF($H460=0,"",VLOOKUP($G460,Data!$G$3:$BA$2935,2,FALSE))</f>
        <v>'PSS2A'</v>
      </c>
      <c r="J460" s="4">
        <f>PSSE!C462</f>
        <v>1</v>
      </c>
      <c r="K460" s="4">
        <f>IF($H460=0,"",VLOOKUP($G460,Data!$G$3:$BA$2935,4,FALSE))</f>
        <v>1</v>
      </c>
      <c r="L460" s="4">
        <f>IF($H460=0,"",VLOOKUP($G460,Data!$G$3:$BA$2935,5,FALSE))</f>
        <v>0</v>
      </c>
      <c r="M460" s="4">
        <f>IF($H460=0,"",VLOOKUP($G460,Data!$G$3:$BA$2935,6,FALSE))</f>
        <v>3</v>
      </c>
      <c r="N460" s="4">
        <f>IF($H460=0,"",VLOOKUP($G460,Data!$G$3:$BA$2935,7,FALSE))</f>
        <v>0</v>
      </c>
      <c r="O460" s="4">
        <f>IF($H460=0,"",VLOOKUP($G460,Data!$G$3:$BA$2935,8,FALSE))</f>
        <v>5</v>
      </c>
      <c r="P460" s="4">
        <f>IF($H460=0,"",VLOOKUP($G460,Data!$G$3:$BA$2935,9,FALSE))</f>
        <v>1</v>
      </c>
      <c r="Q460" s="4">
        <f>IF($H460=0,"",VLOOKUP($G460,Data!$G$3:$BA$2935,10,FALSE))</f>
        <v>2.5</v>
      </c>
      <c r="R460" s="4">
        <f>IF($H460=0,"",VLOOKUP($G460,Data!$G$3:$BA$2935,11,FALSE))</f>
        <v>2.5</v>
      </c>
      <c r="S460" s="4">
        <f>IF($H460=0,"",VLOOKUP($G460,Data!$G$3:$BA$2935,12,FALSE))</f>
        <v>0</v>
      </c>
      <c r="T460" s="4">
        <f>IF($H460=0,"",VLOOKUP($G460,Data!$G$3:$BA$2935,13,FALSE))</f>
        <v>2.5</v>
      </c>
      <c r="U460" s="4">
        <f>IF($H460=0,"",VLOOKUP($G460,Data!$G$3:$BA$2935,14,FALSE))</f>
        <v>0</v>
      </c>
      <c r="V460" s="4">
        <f>IF($H460=0,"",VLOOKUP($G460,Data!$G$3:$BA$2935,15,FALSE))</f>
        <v>2.5</v>
      </c>
      <c r="W460" s="4">
        <f>IF($H460=0,"",VLOOKUP($G460,Data!$G$3:$BA$2935,16,FALSE))</f>
        <v>0.39</v>
      </c>
      <c r="X460" s="4">
        <f>IF($H460=0,"",VLOOKUP($G460,Data!$G$3:$BA$2935,17,FALSE))</f>
        <v>1</v>
      </c>
      <c r="Y460" s="4">
        <f>IF($H460=0,"",VLOOKUP($G460,Data!$G$3:$BA$2935,18,FALSE))</f>
        <v>0</v>
      </c>
      <c r="Z460" s="4">
        <f>IF($H460=0,"",VLOOKUP($G460,Data!$G$3:$BA$2935,19,FALSE))</f>
        <v>0.1</v>
      </c>
      <c r="AA460" s="4">
        <f>IF($H460=0,"",VLOOKUP($G460,Data!$G$3:$BA$2935,20,FALSE))</f>
        <v>6.5</v>
      </c>
      <c r="AB460" s="4">
        <f>IF($H460=0,"",VLOOKUP($G460,Data!$G$3:$BA$2935,21,FALSE))</f>
        <v>0.44</v>
      </c>
      <c r="AC460" s="4">
        <f>IF($H460=0,"",VLOOKUP($G460,Data!$G$3:$BA$2935,22,FALSE))</f>
        <v>0.08</v>
      </c>
      <c r="AD460" s="4">
        <f>IF($H460=0,"",VLOOKUP($G460,Data!$G$3:$BA$2935,23,FALSE))</f>
        <v>0.2</v>
      </c>
      <c r="AE460" s="4">
        <f>IF($H460=0,"",VLOOKUP($G460,Data!$G$3:$BA$2935,24,FALSE))</f>
        <v>0.98</v>
      </c>
      <c r="AF460" s="4">
        <f>IF($H460=0,"",VLOOKUP($G460,Data!$G$3:$BA$2935,25,FALSE))</f>
        <v>0.1</v>
      </c>
      <c r="AG460" s="4">
        <f>IF($H460=0,"",VLOOKUP($G460,Data!$G$3:$BA$2935,26,FALSE))</f>
        <v>-0.1</v>
      </c>
      <c r="AH460" s="4" t="str">
        <f>IF($H460=0,"",VLOOKUP($G460,Data!$G$3:$BA$2935,27,FALSE))</f>
        <v>/</v>
      </c>
      <c r="AI460" s="4" t="str">
        <f>IF($H460=0,"",VLOOKUP($G460,Data!$G$3:$BA$2935,28,FALSE))</f>
        <v>/</v>
      </c>
      <c r="AJ460" s="4" t="str">
        <f>IF($H460=0,"",VLOOKUP($G460,Data!$G$3:$BA$2935,29,FALSE))</f>
        <v/>
      </c>
      <c r="AK460" s="4" t="str">
        <f>IF($H460=0,"",VLOOKUP($G460,Data!$G$3:$BA$2935,30,FALSE))</f>
        <v/>
      </c>
      <c r="AL460" s="4" t="str">
        <f>IF($H460=0,"",VLOOKUP($G460,Data!$G$3:$BA$2935,31,FALSE))</f>
        <v/>
      </c>
      <c r="AM460" s="4" t="str">
        <f>IF($H460=0,"",VLOOKUP($G460,Data!$G$3:$BA$2935,32,FALSE))</f>
        <v/>
      </c>
      <c r="AN460" s="4" t="str">
        <f>IF($H460=0,"",VLOOKUP($G460,Data!$G$3:$BA$2935,33,FALSE))</f>
        <v/>
      </c>
      <c r="AO460" s="4" t="str">
        <f>IF($H460=0,"",VLOOKUP($G460,Data!$G$3:$BA$2935,34,FALSE))</f>
        <v/>
      </c>
      <c r="AP460" s="4" t="str">
        <f>IF($H460=0,"",VLOOKUP($G460,Data!$G$3:$BA$2935,35,FALSE))</f>
        <v/>
      </c>
      <c r="AQ460" s="4" t="str">
        <f>IF($H460=0,"",VLOOKUP($G460,Data!$G$3:$BA$2935,36,FALSE))</f>
        <v/>
      </c>
      <c r="AR460" s="4" t="str">
        <f>IF($H460=0,"",VLOOKUP($G460,Data!$G$3:$BA$2935,37,FALSE))</f>
        <v/>
      </c>
      <c r="AS460" s="4" t="str">
        <f>IF($H460=0,"",VLOOKUP($G460,Data!$G$3:$BA$2935,38,FALSE))</f>
        <v/>
      </c>
      <c r="AT460" s="4" t="str">
        <f>IF($H460=0,"",VLOOKUP($G460,Data!$G$3:$BA$2935,39,FALSE))</f>
        <v/>
      </c>
    </row>
    <row r="461" spans="1:46" x14ac:dyDescent="0.25">
      <c r="A461" s="4">
        <f>PSSE!A463</f>
        <v>973021</v>
      </c>
      <c r="B461" s="4" t="str">
        <f>PSSE!B463</f>
        <v>SROKPHUMI_H1</v>
      </c>
      <c r="C461" s="4">
        <f>PSSE!D463</f>
        <v>11</v>
      </c>
      <c r="D461" s="4">
        <f>PSSE!E463</f>
        <v>25.5</v>
      </c>
      <c r="E461" s="4" t="str">
        <f>PSSE!F463</f>
        <v>TD</v>
      </c>
      <c r="F461" s="4">
        <f>PSSE!G463</f>
        <v>1</v>
      </c>
      <c r="G461" s="4" t="str">
        <f t="shared" si="7"/>
        <v>PSS1125.5TD1</v>
      </c>
      <c r="H461" s="4">
        <f>COUNTIF(Data!$G$3:$BA$2935,PSS!$G461)</f>
        <v>1</v>
      </c>
      <c r="I461" s="4" t="str">
        <f>IF($H461=0,"",VLOOKUP($G461,Data!$G$3:$BA$2935,2,FALSE))</f>
        <v>'PSS2A'</v>
      </c>
      <c r="J461" s="4">
        <f>PSSE!C463</f>
        <v>1</v>
      </c>
      <c r="K461" s="4">
        <f>IF($H461=0,"",VLOOKUP($G461,Data!$G$3:$BA$2935,4,FALSE))</f>
        <v>1</v>
      </c>
      <c r="L461" s="4">
        <f>IF($H461=0,"",VLOOKUP($G461,Data!$G$3:$BA$2935,5,FALSE))</f>
        <v>0</v>
      </c>
      <c r="M461" s="4">
        <f>IF($H461=0,"",VLOOKUP($G461,Data!$G$3:$BA$2935,6,FALSE))</f>
        <v>3</v>
      </c>
      <c r="N461" s="4">
        <f>IF($H461=0,"",VLOOKUP($G461,Data!$G$3:$BA$2935,7,FALSE))</f>
        <v>0</v>
      </c>
      <c r="O461" s="4">
        <f>IF($H461=0,"",VLOOKUP($G461,Data!$G$3:$BA$2935,8,FALSE))</f>
        <v>5</v>
      </c>
      <c r="P461" s="4">
        <f>IF($H461=0,"",VLOOKUP($G461,Data!$G$3:$BA$2935,9,FALSE))</f>
        <v>1</v>
      </c>
      <c r="Q461" s="4">
        <f>IF($H461=0,"",VLOOKUP($G461,Data!$G$3:$BA$2935,10,FALSE))</f>
        <v>2.5</v>
      </c>
      <c r="R461" s="4">
        <f>IF($H461=0,"",VLOOKUP($G461,Data!$G$3:$BA$2935,11,FALSE))</f>
        <v>2.5</v>
      </c>
      <c r="S461" s="4">
        <f>IF($H461=0,"",VLOOKUP($G461,Data!$G$3:$BA$2935,12,FALSE))</f>
        <v>0</v>
      </c>
      <c r="T461" s="4">
        <f>IF($H461=0,"",VLOOKUP($G461,Data!$G$3:$BA$2935,13,FALSE))</f>
        <v>2.5</v>
      </c>
      <c r="U461" s="4">
        <f>IF($H461=0,"",VLOOKUP($G461,Data!$G$3:$BA$2935,14,FALSE))</f>
        <v>0</v>
      </c>
      <c r="V461" s="4">
        <f>IF($H461=0,"",VLOOKUP($G461,Data!$G$3:$BA$2935,15,FALSE))</f>
        <v>2.5</v>
      </c>
      <c r="W461" s="4">
        <f>IF($H461=0,"",VLOOKUP($G461,Data!$G$3:$BA$2935,16,FALSE))</f>
        <v>0.39</v>
      </c>
      <c r="X461" s="4">
        <f>IF($H461=0,"",VLOOKUP($G461,Data!$G$3:$BA$2935,17,FALSE))</f>
        <v>1</v>
      </c>
      <c r="Y461" s="4">
        <f>IF($H461=0,"",VLOOKUP($G461,Data!$G$3:$BA$2935,18,FALSE))</f>
        <v>0</v>
      </c>
      <c r="Z461" s="4">
        <f>IF($H461=0,"",VLOOKUP($G461,Data!$G$3:$BA$2935,19,FALSE))</f>
        <v>0.1</v>
      </c>
      <c r="AA461" s="4">
        <f>IF($H461=0,"",VLOOKUP($G461,Data!$G$3:$BA$2935,20,FALSE))</f>
        <v>6.5</v>
      </c>
      <c r="AB461" s="4">
        <f>IF($H461=0,"",VLOOKUP($G461,Data!$G$3:$BA$2935,21,FALSE))</f>
        <v>0.44</v>
      </c>
      <c r="AC461" s="4">
        <f>IF($H461=0,"",VLOOKUP($G461,Data!$G$3:$BA$2935,22,FALSE))</f>
        <v>0.08</v>
      </c>
      <c r="AD461" s="4">
        <f>IF($H461=0,"",VLOOKUP($G461,Data!$G$3:$BA$2935,23,FALSE))</f>
        <v>0.2</v>
      </c>
      <c r="AE461" s="4">
        <f>IF($H461=0,"",VLOOKUP($G461,Data!$G$3:$BA$2935,24,FALSE))</f>
        <v>0.98</v>
      </c>
      <c r="AF461" s="4">
        <f>IF($H461=0,"",VLOOKUP($G461,Data!$G$3:$BA$2935,25,FALSE))</f>
        <v>0.1</v>
      </c>
      <c r="AG461" s="4">
        <f>IF($H461=0,"",VLOOKUP($G461,Data!$G$3:$BA$2935,26,FALSE))</f>
        <v>-0.1</v>
      </c>
      <c r="AH461" s="4" t="str">
        <f>IF($H461=0,"",VLOOKUP($G461,Data!$G$3:$BA$2935,27,FALSE))</f>
        <v>/</v>
      </c>
      <c r="AI461" s="4" t="str">
        <f>IF($H461=0,"",VLOOKUP($G461,Data!$G$3:$BA$2935,28,FALSE))</f>
        <v>/</v>
      </c>
      <c r="AJ461" s="4" t="str">
        <f>IF($H461=0,"",VLOOKUP($G461,Data!$G$3:$BA$2935,29,FALSE))</f>
        <v/>
      </c>
      <c r="AK461" s="4" t="str">
        <f>IF($H461=0,"",VLOOKUP($G461,Data!$G$3:$BA$2935,30,FALSE))</f>
        <v/>
      </c>
      <c r="AL461" s="4" t="str">
        <f>IF($H461=0,"",VLOOKUP($G461,Data!$G$3:$BA$2935,31,FALSE))</f>
        <v/>
      </c>
      <c r="AM461" s="4" t="str">
        <f>IF($H461=0,"",VLOOKUP($G461,Data!$G$3:$BA$2935,32,FALSE))</f>
        <v/>
      </c>
      <c r="AN461" s="4" t="str">
        <f>IF($H461=0,"",VLOOKUP($G461,Data!$G$3:$BA$2935,33,FALSE))</f>
        <v/>
      </c>
      <c r="AO461" s="4" t="str">
        <f>IF($H461=0,"",VLOOKUP($G461,Data!$G$3:$BA$2935,34,FALSE))</f>
        <v/>
      </c>
      <c r="AP461" s="4" t="str">
        <f>IF($H461=0,"",VLOOKUP($G461,Data!$G$3:$BA$2935,35,FALSE))</f>
        <v/>
      </c>
      <c r="AQ461" s="4" t="str">
        <f>IF($H461=0,"",VLOOKUP($G461,Data!$G$3:$BA$2935,36,FALSE))</f>
        <v/>
      </c>
      <c r="AR461" s="4" t="str">
        <f>IF($H461=0,"",VLOOKUP($G461,Data!$G$3:$BA$2935,37,FALSE))</f>
        <v/>
      </c>
      <c r="AS461" s="4" t="str">
        <f>IF($H461=0,"",VLOOKUP($G461,Data!$G$3:$BA$2935,38,FALSE))</f>
        <v/>
      </c>
      <c r="AT461" s="4" t="str">
        <f>IF($H461=0,"",VLOOKUP($G461,Data!$G$3:$BA$2935,39,FALSE))</f>
        <v/>
      </c>
    </row>
    <row r="462" spans="1:46" x14ac:dyDescent="0.25">
      <c r="A462" s="4">
        <f>PSSE!A464</f>
        <v>973022</v>
      </c>
      <c r="B462" s="4" t="str">
        <f>PSSE!B464</f>
        <v>SROKPHUMI_H2</v>
      </c>
      <c r="C462" s="4">
        <f>PSSE!D464</f>
        <v>11</v>
      </c>
      <c r="D462" s="4">
        <f>PSSE!E464</f>
        <v>25.5</v>
      </c>
      <c r="E462" s="4" t="str">
        <f>PSSE!F464</f>
        <v>TD</v>
      </c>
      <c r="F462" s="4">
        <f>PSSE!G464</f>
        <v>1</v>
      </c>
      <c r="G462" s="4" t="str">
        <f t="shared" si="7"/>
        <v>PSS1125.5TD1</v>
      </c>
      <c r="H462" s="4">
        <f>COUNTIF(Data!$G$3:$BA$2935,PSS!$G462)</f>
        <v>1</v>
      </c>
      <c r="I462" s="4" t="str">
        <f>IF($H462=0,"",VLOOKUP($G462,Data!$G$3:$BA$2935,2,FALSE))</f>
        <v>'PSS2A'</v>
      </c>
      <c r="J462" s="4">
        <f>PSSE!C464</f>
        <v>1</v>
      </c>
      <c r="K462" s="4">
        <f>IF($H462=0,"",VLOOKUP($G462,Data!$G$3:$BA$2935,4,FALSE))</f>
        <v>1</v>
      </c>
      <c r="L462" s="4">
        <f>IF($H462=0,"",VLOOKUP($G462,Data!$G$3:$BA$2935,5,FALSE))</f>
        <v>0</v>
      </c>
      <c r="M462" s="4">
        <f>IF($H462=0,"",VLOOKUP($G462,Data!$G$3:$BA$2935,6,FALSE))</f>
        <v>3</v>
      </c>
      <c r="N462" s="4">
        <f>IF($H462=0,"",VLOOKUP($G462,Data!$G$3:$BA$2935,7,FALSE))</f>
        <v>0</v>
      </c>
      <c r="O462" s="4">
        <f>IF($H462=0,"",VLOOKUP($G462,Data!$G$3:$BA$2935,8,FALSE))</f>
        <v>5</v>
      </c>
      <c r="P462" s="4">
        <f>IF($H462=0,"",VLOOKUP($G462,Data!$G$3:$BA$2935,9,FALSE))</f>
        <v>1</v>
      </c>
      <c r="Q462" s="4">
        <f>IF($H462=0,"",VLOOKUP($G462,Data!$G$3:$BA$2935,10,FALSE))</f>
        <v>2.5</v>
      </c>
      <c r="R462" s="4">
        <f>IF($H462=0,"",VLOOKUP($G462,Data!$G$3:$BA$2935,11,FALSE))</f>
        <v>2.5</v>
      </c>
      <c r="S462" s="4">
        <f>IF($H462=0,"",VLOOKUP($G462,Data!$G$3:$BA$2935,12,FALSE))</f>
        <v>0</v>
      </c>
      <c r="T462" s="4">
        <f>IF($H462=0,"",VLOOKUP($G462,Data!$G$3:$BA$2935,13,FALSE))</f>
        <v>2.5</v>
      </c>
      <c r="U462" s="4">
        <f>IF($H462=0,"",VLOOKUP($G462,Data!$G$3:$BA$2935,14,FALSE))</f>
        <v>0</v>
      </c>
      <c r="V462" s="4">
        <f>IF($H462=0,"",VLOOKUP($G462,Data!$G$3:$BA$2935,15,FALSE))</f>
        <v>2.5</v>
      </c>
      <c r="W462" s="4">
        <f>IF($H462=0,"",VLOOKUP($G462,Data!$G$3:$BA$2935,16,FALSE))</f>
        <v>0.39</v>
      </c>
      <c r="X462" s="4">
        <f>IF($H462=0,"",VLOOKUP($G462,Data!$G$3:$BA$2935,17,FALSE))</f>
        <v>1</v>
      </c>
      <c r="Y462" s="4">
        <f>IF($H462=0,"",VLOOKUP($G462,Data!$G$3:$BA$2935,18,FALSE))</f>
        <v>0</v>
      </c>
      <c r="Z462" s="4">
        <f>IF($H462=0,"",VLOOKUP($G462,Data!$G$3:$BA$2935,19,FALSE))</f>
        <v>0.1</v>
      </c>
      <c r="AA462" s="4">
        <f>IF($H462=0,"",VLOOKUP($G462,Data!$G$3:$BA$2935,20,FALSE))</f>
        <v>6.5</v>
      </c>
      <c r="AB462" s="4">
        <f>IF($H462=0,"",VLOOKUP($G462,Data!$G$3:$BA$2935,21,FALSE))</f>
        <v>0.44</v>
      </c>
      <c r="AC462" s="4">
        <f>IF($H462=0,"",VLOOKUP($G462,Data!$G$3:$BA$2935,22,FALSE))</f>
        <v>0.08</v>
      </c>
      <c r="AD462" s="4">
        <f>IF($H462=0,"",VLOOKUP($G462,Data!$G$3:$BA$2935,23,FALSE))</f>
        <v>0.2</v>
      </c>
      <c r="AE462" s="4">
        <f>IF($H462=0,"",VLOOKUP($G462,Data!$G$3:$BA$2935,24,FALSE))</f>
        <v>0.98</v>
      </c>
      <c r="AF462" s="4">
        <f>IF($H462=0,"",VLOOKUP($G462,Data!$G$3:$BA$2935,25,FALSE))</f>
        <v>0.1</v>
      </c>
      <c r="AG462" s="4">
        <f>IF($H462=0,"",VLOOKUP($G462,Data!$G$3:$BA$2935,26,FALSE))</f>
        <v>-0.1</v>
      </c>
      <c r="AH462" s="4" t="str">
        <f>IF($H462=0,"",VLOOKUP($G462,Data!$G$3:$BA$2935,27,FALSE))</f>
        <v>/</v>
      </c>
      <c r="AI462" s="4" t="str">
        <f>IF($H462=0,"",VLOOKUP($G462,Data!$G$3:$BA$2935,28,FALSE))</f>
        <v>/</v>
      </c>
      <c r="AJ462" s="4" t="str">
        <f>IF($H462=0,"",VLOOKUP($G462,Data!$G$3:$BA$2935,29,FALSE))</f>
        <v/>
      </c>
      <c r="AK462" s="4" t="str">
        <f>IF($H462=0,"",VLOOKUP($G462,Data!$G$3:$BA$2935,30,FALSE))</f>
        <v/>
      </c>
      <c r="AL462" s="4" t="str">
        <f>IF($H462=0,"",VLOOKUP($G462,Data!$G$3:$BA$2935,31,FALSE))</f>
        <v/>
      </c>
      <c r="AM462" s="4" t="str">
        <f>IF($H462=0,"",VLOOKUP($G462,Data!$G$3:$BA$2935,32,FALSE))</f>
        <v/>
      </c>
      <c r="AN462" s="4" t="str">
        <f>IF($H462=0,"",VLOOKUP($G462,Data!$G$3:$BA$2935,33,FALSE))</f>
        <v/>
      </c>
      <c r="AO462" s="4" t="str">
        <f>IF($H462=0,"",VLOOKUP($G462,Data!$G$3:$BA$2935,34,FALSE))</f>
        <v/>
      </c>
      <c r="AP462" s="4" t="str">
        <f>IF($H462=0,"",VLOOKUP($G462,Data!$G$3:$BA$2935,35,FALSE))</f>
        <v/>
      </c>
      <c r="AQ462" s="4" t="str">
        <f>IF($H462=0,"",VLOOKUP($G462,Data!$G$3:$BA$2935,36,FALSE))</f>
        <v/>
      </c>
      <c r="AR462" s="4" t="str">
        <f>IF($H462=0,"",VLOOKUP($G462,Data!$G$3:$BA$2935,37,FALSE))</f>
        <v/>
      </c>
      <c r="AS462" s="4" t="str">
        <f>IF($H462=0,"",VLOOKUP($G462,Data!$G$3:$BA$2935,38,FALSE))</f>
        <v/>
      </c>
      <c r="AT462" s="4" t="str">
        <f>IF($H462=0,"",VLOOKUP($G462,Data!$G$3:$BA$2935,39,FALSE))</f>
        <v/>
      </c>
    </row>
    <row r="463" spans="1:46" x14ac:dyDescent="0.25">
      <c r="A463" s="4">
        <f>PSSE!A465</f>
        <v>973031</v>
      </c>
      <c r="B463" s="4" t="str">
        <f>PSSE!B465</f>
        <v>THACMOMR_H1</v>
      </c>
      <c r="C463" s="4">
        <f>PSSE!D465</f>
        <v>13.8</v>
      </c>
      <c r="D463" s="4">
        <f>PSSE!E465</f>
        <v>75</v>
      </c>
      <c r="E463" s="4" t="str">
        <f>PSSE!F465</f>
        <v>TD</v>
      </c>
      <c r="F463" s="4">
        <f>PSSE!G465</f>
        <v>1</v>
      </c>
      <c r="G463" s="4" t="str">
        <f t="shared" si="7"/>
        <v>PSS13.875TD1</v>
      </c>
      <c r="H463" s="4">
        <f>COUNTIF(Data!$G$3:$BA$2935,PSS!$G463)</f>
        <v>1</v>
      </c>
      <c r="I463" s="4" t="str">
        <f>IF($H463=0,"",VLOOKUP($G463,Data!$G$3:$BA$2935,2,FALSE))</f>
        <v>'PSS2A'</v>
      </c>
      <c r="J463" s="4">
        <f>PSSE!C465</f>
        <v>1</v>
      </c>
      <c r="K463" s="4">
        <f>IF($H463=0,"",VLOOKUP($G463,Data!$G$3:$BA$2935,4,FALSE))</f>
        <v>1</v>
      </c>
      <c r="L463" s="4">
        <f>IF($H463=0,"",VLOOKUP($G463,Data!$G$3:$BA$2935,5,FALSE))</f>
        <v>0</v>
      </c>
      <c r="M463" s="4">
        <f>IF($H463=0,"",VLOOKUP($G463,Data!$G$3:$BA$2935,6,FALSE))</f>
        <v>3</v>
      </c>
      <c r="N463" s="4">
        <f>IF($H463=0,"",VLOOKUP($G463,Data!$G$3:$BA$2935,7,FALSE))</f>
        <v>0</v>
      </c>
      <c r="O463" s="4">
        <f>IF($H463=0,"",VLOOKUP($G463,Data!$G$3:$BA$2935,8,FALSE))</f>
        <v>5</v>
      </c>
      <c r="P463" s="4">
        <f>IF($H463=0,"",VLOOKUP($G463,Data!$G$3:$BA$2935,9,FALSE))</f>
        <v>1</v>
      </c>
      <c r="Q463" s="4">
        <f>IF($H463=0,"",VLOOKUP($G463,Data!$G$3:$BA$2935,10,FALSE))</f>
        <v>2.5</v>
      </c>
      <c r="R463" s="4">
        <f>IF($H463=0,"",VLOOKUP($G463,Data!$G$3:$BA$2935,11,FALSE))</f>
        <v>2.5</v>
      </c>
      <c r="S463" s="4">
        <f>IF($H463=0,"",VLOOKUP($G463,Data!$G$3:$BA$2935,12,FALSE))</f>
        <v>0</v>
      </c>
      <c r="T463" s="4">
        <f>IF($H463=0,"",VLOOKUP($G463,Data!$G$3:$BA$2935,13,FALSE))</f>
        <v>2.5</v>
      </c>
      <c r="U463" s="4">
        <f>IF($H463=0,"",VLOOKUP($G463,Data!$G$3:$BA$2935,14,FALSE))</f>
        <v>0</v>
      </c>
      <c r="V463" s="4">
        <f>IF($H463=0,"",VLOOKUP($G463,Data!$G$3:$BA$2935,15,FALSE))</f>
        <v>2.5</v>
      </c>
      <c r="W463" s="4">
        <f>IF($H463=0,"",VLOOKUP($G463,Data!$G$3:$BA$2935,16,FALSE))</f>
        <v>0.39</v>
      </c>
      <c r="X463" s="4">
        <f>IF($H463=0,"",VLOOKUP($G463,Data!$G$3:$BA$2935,17,FALSE))</f>
        <v>1</v>
      </c>
      <c r="Y463" s="4">
        <f>IF($H463=0,"",VLOOKUP($G463,Data!$G$3:$BA$2935,18,FALSE))</f>
        <v>0</v>
      </c>
      <c r="Z463" s="4">
        <f>IF($H463=0,"",VLOOKUP($G463,Data!$G$3:$BA$2935,19,FALSE))</f>
        <v>0.1</v>
      </c>
      <c r="AA463" s="4">
        <f>IF($H463=0,"",VLOOKUP($G463,Data!$G$3:$BA$2935,20,FALSE))</f>
        <v>6.5</v>
      </c>
      <c r="AB463" s="4">
        <f>IF($H463=0,"",VLOOKUP($G463,Data!$G$3:$BA$2935,21,FALSE))</f>
        <v>0.44</v>
      </c>
      <c r="AC463" s="4">
        <f>IF($H463=0,"",VLOOKUP($G463,Data!$G$3:$BA$2935,22,FALSE))</f>
        <v>0.08</v>
      </c>
      <c r="AD463" s="4">
        <f>IF($H463=0,"",VLOOKUP($G463,Data!$G$3:$BA$2935,23,FALSE))</f>
        <v>0.2</v>
      </c>
      <c r="AE463" s="4">
        <f>IF($H463=0,"",VLOOKUP($G463,Data!$G$3:$BA$2935,24,FALSE))</f>
        <v>0.98</v>
      </c>
      <c r="AF463" s="4">
        <f>IF($H463=0,"",VLOOKUP($G463,Data!$G$3:$BA$2935,25,FALSE))</f>
        <v>0.1</v>
      </c>
      <c r="AG463" s="4">
        <f>IF($H463=0,"",VLOOKUP($G463,Data!$G$3:$BA$2935,26,FALSE))</f>
        <v>-0.1</v>
      </c>
      <c r="AH463" s="4" t="str">
        <f>IF($H463=0,"",VLOOKUP($G463,Data!$G$3:$BA$2935,27,FALSE))</f>
        <v>/</v>
      </c>
      <c r="AI463" s="4" t="str">
        <f>IF($H463=0,"",VLOOKUP($G463,Data!$G$3:$BA$2935,28,FALSE))</f>
        <v>/</v>
      </c>
      <c r="AJ463" s="4" t="str">
        <f>IF($H463=0,"",VLOOKUP($G463,Data!$G$3:$BA$2935,29,FALSE))</f>
        <v/>
      </c>
      <c r="AK463" s="4" t="str">
        <f>IF($H463=0,"",VLOOKUP($G463,Data!$G$3:$BA$2935,30,FALSE))</f>
        <v/>
      </c>
      <c r="AL463" s="4" t="str">
        <f>IF($H463=0,"",VLOOKUP($G463,Data!$G$3:$BA$2935,31,FALSE))</f>
        <v/>
      </c>
      <c r="AM463" s="4" t="str">
        <f>IF($H463=0,"",VLOOKUP($G463,Data!$G$3:$BA$2935,32,FALSE))</f>
        <v/>
      </c>
      <c r="AN463" s="4" t="str">
        <f>IF($H463=0,"",VLOOKUP($G463,Data!$G$3:$BA$2935,33,FALSE))</f>
        <v/>
      </c>
      <c r="AO463" s="4" t="str">
        <f>IF($H463=0,"",VLOOKUP($G463,Data!$G$3:$BA$2935,34,FALSE))</f>
        <v/>
      </c>
      <c r="AP463" s="4" t="str">
        <f>IF($H463=0,"",VLOOKUP($G463,Data!$G$3:$BA$2935,35,FALSE))</f>
        <v/>
      </c>
      <c r="AQ463" s="4" t="str">
        <f>IF($H463=0,"",VLOOKUP($G463,Data!$G$3:$BA$2935,36,FALSE))</f>
        <v/>
      </c>
      <c r="AR463" s="4" t="str">
        <f>IF($H463=0,"",VLOOKUP($G463,Data!$G$3:$BA$2935,37,FALSE))</f>
        <v/>
      </c>
      <c r="AS463" s="4" t="str">
        <f>IF($H463=0,"",VLOOKUP($G463,Data!$G$3:$BA$2935,38,FALSE))</f>
        <v/>
      </c>
      <c r="AT463" s="4" t="str">
        <f>IF($H463=0,"",VLOOKUP($G463,Data!$G$3:$BA$2935,39,FALSE))</f>
        <v/>
      </c>
    </row>
    <row r="464" spans="1:46" x14ac:dyDescent="0.25">
      <c r="A464" s="4">
        <f>PSSE!A466</f>
        <v>973041</v>
      </c>
      <c r="B464" s="4" t="str">
        <f>PSSE!B466</f>
        <v>HASEREPO2_H1</v>
      </c>
      <c r="C464" s="4">
        <f>PSSE!D466</f>
        <v>15.8</v>
      </c>
      <c r="D464" s="4">
        <f>PSSE!E466</f>
        <v>240</v>
      </c>
      <c r="E464" s="4" t="str">
        <f>PSSE!F466</f>
        <v>TD</v>
      </c>
      <c r="F464" s="4">
        <f>PSSE!G466</f>
        <v>1</v>
      </c>
      <c r="G464" s="4" t="str">
        <f t="shared" si="7"/>
        <v>PSS15.8240TD1</v>
      </c>
      <c r="H464" s="4">
        <f>COUNTIF(Data!$G$3:$BA$2935,PSS!$G464)</f>
        <v>1</v>
      </c>
      <c r="I464" s="4" t="str">
        <f>IF($H464=0,"",VLOOKUP($G464,Data!$G$3:$BA$2935,2,FALSE))</f>
        <v>'PSS2A'</v>
      </c>
      <c r="J464" s="4">
        <f>PSSE!C466</f>
        <v>1</v>
      </c>
      <c r="K464" s="4">
        <f>IF($H464=0,"",VLOOKUP($G464,Data!$G$3:$BA$2935,4,FALSE))</f>
        <v>1</v>
      </c>
      <c r="L464" s="4">
        <f>IF($H464=0,"",VLOOKUP($G464,Data!$G$3:$BA$2935,5,FALSE))</f>
        <v>0</v>
      </c>
      <c r="M464" s="4">
        <f>IF($H464=0,"",VLOOKUP($G464,Data!$G$3:$BA$2935,6,FALSE))</f>
        <v>3</v>
      </c>
      <c r="N464" s="4">
        <f>IF($H464=0,"",VLOOKUP($G464,Data!$G$3:$BA$2935,7,FALSE))</f>
        <v>0</v>
      </c>
      <c r="O464" s="4">
        <f>IF($H464=0,"",VLOOKUP($G464,Data!$G$3:$BA$2935,8,FALSE))</f>
        <v>5</v>
      </c>
      <c r="P464" s="4">
        <f>IF($H464=0,"",VLOOKUP($G464,Data!$G$3:$BA$2935,9,FALSE))</f>
        <v>1</v>
      </c>
      <c r="Q464" s="4">
        <f>IF($H464=0,"",VLOOKUP($G464,Data!$G$3:$BA$2935,10,FALSE))</f>
        <v>2.5</v>
      </c>
      <c r="R464" s="4">
        <f>IF($H464=0,"",VLOOKUP($G464,Data!$G$3:$BA$2935,11,FALSE))</f>
        <v>2.5</v>
      </c>
      <c r="S464" s="4">
        <f>IF($H464=0,"",VLOOKUP($G464,Data!$G$3:$BA$2935,12,FALSE))</f>
        <v>2.5</v>
      </c>
      <c r="T464" s="4">
        <f>IF($H464=0,"",VLOOKUP($G464,Data!$G$3:$BA$2935,13,FALSE))</f>
        <v>2.5</v>
      </c>
      <c r="U464" s="4">
        <f>IF($H464=0,"",VLOOKUP($G464,Data!$G$3:$BA$2935,14,FALSE))</f>
        <v>0</v>
      </c>
      <c r="V464" s="4">
        <f>IF($H464=0,"",VLOOKUP($G464,Data!$G$3:$BA$2935,15,FALSE))</f>
        <v>2.5</v>
      </c>
      <c r="W464" s="4">
        <f>IF($H464=0,"",VLOOKUP($G464,Data!$G$3:$BA$2935,16,FALSE))</f>
        <v>0.39</v>
      </c>
      <c r="X464" s="4">
        <f>IF($H464=0,"",VLOOKUP($G464,Data!$G$3:$BA$2935,17,FALSE))</f>
        <v>1</v>
      </c>
      <c r="Y464" s="4">
        <f>IF($H464=0,"",VLOOKUP($G464,Data!$G$3:$BA$2935,18,FALSE))</f>
        <v>0</v>
      </c>
      <c r="Z464" s="4">
        <f>IF($H464=0,"",VLOOKUP($G464,Data!$G$3:$BA$2935,19,FALSE))</f>
        <v>0.1</v>
      </c>
      <c r="AA464" s="4">
        <f>IF($H464=0,"",VLOOKUP($G464,Data!$G$3:$BA$2935,20,FALSE))</f>
        <v>6.5</v>
      </c>
      <c r="AB464" s="4">
        <f>IF($H464=0,"",VLOOKUP($G464,Data!$G$3:$BA$2935,21,FALSE))</f>
        <v>0.44</v>
      </c>
      <c r="AC464" s="4">
        <f>IF($H464=0,"",VLOOKUP($G464,Data!$G$3:$BA$2935,22,FALSE))</f>
        <v>0.08</v>
      </c>
      <c r="AD464" s="4">
        <f>IF($H464=0,"",VLOOKUP($G464,Data!$G$3:$BA$2935,23,FALSE))</f>
        <v>0.2</v>
      </c>
      <c r="AE464" s="4">
        <f>IF($H464=0,"",VLOOKUP($G464,Data!$G$3:$BA$2935,24,FALSE))</f>
        <v>0.98</v>
      </c>
      <c r="AF464" s="4">
        <f>IF($H464=0,"",VLOOKUP($G464,Data!$G$3:$BA$2935,25,FALSE))</f>
        <v>0.1</v>
      </c>
      <c r="AG464" s="4">
        <f>IF($H464=0,"",VLOOKUP($G464,Data!$G$3:$BA$2935,26,FALSE))</f>
        <v>-0.1</v>
      </c>
      <c r="AH464" s="4" t="str">
        <f>IF($H464=0,"",VLOOKUP($G464,Data!$G$3:$BA$2935,27,FALSE))</f>
        <v>/</v>
      </c>
      <c r="AI464" s="4" t="str">
        <f>IF($H464=0,"",VLOOKUP($G464,Data!$G$3:$BA$2935,28,FALSE))</f>
        <v>/</v>
      </c>
      <c r="AJ464" s="4" t="str">
        <f>IF($H464=0,"",VLOOKUP($G464,Data!$G$3:$BA$2935,29,FALSE))</f>
        <v/>
      </c>
      <c r="AK464" s="4" t="str">
        <f>IF($H464=0,"",VLOOKUP($G464,Data!$G$3:$BA$2935,30,FALSE))</f>
        <v/>
      </c>
      <c r="AL464" s="4" t="str">
        <f>IF($H464=0,"",VLOOKUP($G464,Data!$G$3:$BA$2935,31,FALSE))</f>
        <v/>
      </c>
      <c r="AM464" s="4" t="str">
        <f>IF($H464=0,"",VLOOKUP($G464,Data!$G$3:$BA$2935,32,FALSE))</f>
        <v/>
      </c>
      <c r="AN464" s="4" t="str">
        <f>IF($H464=0,"",VLOOKUP($G464,Data!$G$3:$BA$2935,33,FALSE))</f>
        <v/>
      </c>
      <c r="AO464" s="4" t="str">
        <f>IF($H464=0,"",VLOOKUP($G464,Data!$G$3:$BA$2935,34,FALSE))</f>
        <v/>
      </c>
      <c r="AP464" s="4" t="str">
        <f>IF($H464=0,"",VLOOKUP($G464,Data!$G$3:$BA$2935,35,FALSE))</f>
        <v/>
      </c>
      <c r="AQ464" s="4" t="str">
        <f>IF($H464=0,"",VLOOKUP($G464,Data!$G$3:$BA$2935,36,FALSE))</f>
        <v/>
      </c>
      <c r="AR464" s="4" t="str">
        <f>IF($H464=0,"",VLOOKUP($G464,Data!$G$3:$BA$2935,37,FALSE))</f>
        <v/>
      </c>
      <c r="AS464" s="4" t="str">
        <f>IF($H464=0,"",VLOOKUP($G464,Data!$G$3:$BA$2935,38,FALSE))</f>
        <v/>
      </c>
      <c r="AT464" s="4" t="str">
        <f>IF($H464=0,"",VLOOKUP($G464,Data!$G$3:$BA$2935,39,FALSE))</f>
        <v/>
      </c>
    </row>
    <row r="465" spans="1:46" x14ac:dyDescent="0.25">
      <c r="A465" s="4">
        <f>PSSE!A467</f>
        <v>973091</v>
      </c>
      <c r="B465" s="4" t="str">
        <f>PSSE!B467</f>
        <v>DAKGLUN_H1</v>
      </c>
      <c r="C465" s="4">
        <f>PSSE!D467</f>
        <v>6.3</v>
      </c>
      <c r="D465" s="4">
        <f>PSSE!E467</f>
        <v>7.5</v>
      </c>
      <c r="E465" s="4" t="str">
        <f>PSSE!F467</f>
        <v>TD</v>
      </c>
      <c r="F465" s="4">
        <f>PSSE!G467</f>
        <v>1</v>
      </c>
      <c r="G465" s="4" t="str">
        <f t="shared" si="7"/>
        <v>PSS6.37.5TD1</v>
      </c>
      <c r="H465" s="4">
        <f>COUNTIF(Data!$G$3:$BA$2935,PSS!$G465)</f>
        <v>1</v>
      </c>
      <c r="I465" s="4" t="str">
        <f>IF($H465=0,"",VLOOKUP($G465,Data!$G$3:$BA$2935,2,FALSE))</f>
        <v>'PSS2A'</v>
      </c>
      <c r="J465" s="4">
        <f>PSSE!C467</f>
        <v>1</v>
      </c>
      <c r="K465" s="4">
        <f>IF($H465=0,"",VLOOKUP($G465,Data!$G$3:$BA$2935,4,FALSE))</f>
        <v>1</v>
      </c>
      <c r="L465" s="4">
        <f>IF($H465=0,"",VLOOKUP($G465,Data!$G$3:$BA$2935,5,FALSE))</f>
        <v>0</v>
      </c>
      <c r="M465" s="4">
        <f>IF($H465=0,"",VLOOKUP($G465,Data!$G$3:$BA$2935,6,FALSE))</f>
        <v>3</v>
      </c>
      <c r="N465" s="4">
        <f>IF($H465=0,"",VLOOKUP($G465,Data!$G$3:$BA$2935,7,FALSE))</f>
        <v>0</v>
      </c>
      <c r="O465" s="4">
        <f>IF($H465=0,"",VLOOKUP($G465,Data!$G$3:$BA$2935,8,FALSE))</f>
        <v>5</v>
      </c>
      <c r="P465" s="4">
        <f>IF($H465=0,"",VLOOKUP($G465,Data!$G$3:$BA$2935,9,FALSE))</f>
        <v>1</v>
      </c>
      <c r="Q465" s="4">
        <f>IF($H465=0,"",VLOOKUP($G465,Data!$G$3:$BA$2935,10,FALSE))</f>
        <v>2.5</v>
      </c>
      <c r="R465" s="4">
        <f>IF($H465=0,"",VLOOKUP($G465,Data!$G$3:$BA$2935,11,FALSE))</f>
        <v>2.5</v>
      </c>
      <c r="S465" s="4">
        <f>IF($H465=0,"",VLOOKUP($G465,Data!$G$3:$BA$2935,12,FALSE))</f>
        <v>0</v>
      </c>
      <c r="T465" s="4">
        <f>IF($H465=0,"",VLOOKUP($G465,Data!$G$3:$BA$2935,13,FALSE))</f>
        <v>2.5</v>
      </c>
      <c r="U465" s="4">
        <f>IF($H465=0,"",VLOOKUP($G465,Data!$G$3:$BA$2935,14,FALSE))</f>
        <v>0</v>
      </c>
      <c r="V465" s="4">
        <f>IF($H465=0,"",VLOOKUP($G465,Data!$G$3:$BA$2935,15,FALSE))</f>
        <v>2.5</v>
      </c>
      <c r="W465" s="4">
        <f>IF($H465=0,"",VLOOKUP($G465,Data!$G$3:$BA$2935,16,FALSE))</f>
        <v>0.39</v>
      </c>
      <c r="X465" s="4">
        <f>IF($H465=0,"",VLOOKUP($G465,Data!$G$3:$BA$2935,17,FALSE))</f>
        <v>1</v>
      </c>
      <c r="Y465" s="4">
        <f>IF($H465=0,"",VLOOKUP($G465,Data!$G$3:$BA$2935,18,FALSE))</f>
        <v>0</v>
      </c>
      <c r="Z465" s="4">
        <f>IF($H465=0,"",VLOOKUP($G465,Data!$G$3:$BA$2935,19,FALSE))</f>
        <v>0.1</v>
      </c>
      <c r="AA465" s="4">
        <f>IF($H465=0,"",VLOOKUP($G465,Data!$G$3:$BA$2935,20,FALSE))</f>
        <v>6.5</v>
      </c>
      <c r="AB465" s="4">
        <f>IF($H465=0,"",VLOOKUP($G465,Data!$G$3:$BA$2935,21,FALSE))</f>
        <v>0.44</v>
      </c>
      <c r="AC465" s="4">
        <f>IF($H465=0,"",VLOOKUP($G465,Data!$G$3:$BA$2935,22,FALSE))</f>
        <v>0.08</v>
      </c>
      <c r="AD465" s="4">
        <f>IF($H465=0,"",VLOOKUP($G465,Data!$G$3:$BA$2935,23,FALSE))</f>
        <v>0.2</v>
      </c>
      <c r="AE465" s="4">
        <f>IF($H465=0,"",VLOOKUP($G465,Data!$G$3:$BA$2935,24,FALSE))</f>
        <v>0.98</v>
      </c>
      <c r="AF465" s="4">
        <f>IF($H465=0,"",VLOOKUP($G465,Data!$G$3:$BA$2935,25,FALSE))</f>
        <v>0.1</v>
      </c>
      <c r="AG465" s="4">
        <f>IF($H465=0,"",VLOOKUP($G465,Data!$G$3:$BA$2935,26,FALSE))</f>
        <v>-0.1</v>
      </c>
      <c r="AH465" s="4" t="str">
        <f>IF($H465=0,"",VLOOKUP($G465,Data!$G$3:$BA$2935,27,FALSE))</f>
        <v>/</v>
      </c>
      <c r="AI465" s="4" t="str">
        <f>IF($H465=0,"",VLOOKUP($G465,Data!$G$3:$BA$2935,28,FALSE))</f>
        <v>/</v>
      </c>
      <c r="AJ465" s="4" t="str">
        <f>IF($H465=0,"",VLOOKUP($G465,Data!$G$3:$BA$2935,29,FALSE))</f>
        <v/>
      </c>
      <c r="AK465" s="4" t="str">
        <f>IF($H465=0,"",VLOOKUP($G465,Data!$G$3:$BA$2935,30,FALSE))</f>
        <v/>
      </c>
      <c r="AL465" s="4" t="str">
        <f>IF($H465=0,"",VLOOKUP($G465,Data!$G$3:$BA$2935,31,FALSE))</f>
        <v/>
      </c>
      <c r="AM465" s="4" t="str">
        <f>IF($H465=0,"",VLOOKUP($G465,Data!$G$3:$BA$2935,32,FALSE))</f>
        <v/>
      </c>
      <c r="AN465" s="4" t="str">
        <f>IF($H465=0,"",VLOOKUP($G465,Data!$G$3:$BA$2935,33,FALSE))</f>
        <v/>
      </c>
      <c r="AO465" s="4" t="str">
        <f>IF($H465=0,"",VLOOKUP($G465,Data!$G$3:$BA$2935,34,FALSE))</f>
        <v/>
      </c>
      <c r="AP465" s="4" t="str">
        <f>IF($H465=0,"",VLOOKUP($G465,Data!$G$3:$BA$2935,35,FALSE))</f>
        <v/>
      </c>
      <c r="AQ465" s="4" t="str">
        <f>IF($H465=0,"",VLOOKUP($G465,Data!$G$3:$BA$2935,36,FALSE))</f>
        <v/>
      </c>
      <c r="AR465" s="4" t="str">
        <f>IF($H465=0,"",VLOOKUP($G465,Data!$G$3:$BA$2935,37,FALSE))</f>
        <v/>
      </c>
      <c r="AS465" s="4" t="str">
        <f>IF($H465=0,"",VLOOKUP($G465,Data!$G$3:$BA$2935,38,FALSE))</f>
        <v/>
      </c>
      <c r="AT465" s="4" t="str">
        <f>IF($H465=0,"",VLOOKUP($G465,Data!$G$3:$BA$2935,39,FALSE))</f>
        <v/>
      </c>
    </row>
    <row r="466" spans="1:46" x14ac:dyDescent="0.25">
      <c r="A466" s="4">
        <f>PSSE!A468</f>
        <v>973092</v>
      </c>
      <c r="B466" s="4" t="str">
        <f>PSSE!B468</f>
        <v>DAKGLUN_H2</v>
      </c>
      <c r="C466" s="4">
        <f>PSSE!D468</f>
        <v>6.3</v>
      </c>
      <c r="D466" s="4">
        <f>PSSE!E468</f>
        <v>7.5</v>
      </c>
      <c r="E466" s="4" t="str">
        <f>PSSE!F468</f>
        <v>TD</v>
      </c>
      <c r="F466" s="4">
        <f>PSSE!G468</f>
        <v>1</v>
      </c>
      <c r="G466" s="4" t="str">
        <f t="shared" si="7"/>
        <v>PSS6.37.5TD1</v>
      </c>
      <c r="H466" s="4">
        <f>COUNTIF(Data!$G$3:$BA$2935,PSS!$G466)</f>
        <v>1</v>
      </c>
      <c r="I466" s="4" t="str">
        <f>IF($H466=0,"",VLOOKUP($G466,Data!$G$3:$BA$2935,2,FALSE))</f>
        <v>'PSS2A'</v>
      </c>
      <c r="J466" s="4">
        <f>PSSE!C468</f>
        <v>1</v>
      </c>
      <c r="K466" s="4">
        <f>IF($H466=0,"",VLOOKUP($G466,Data!$G$3:$BA$2935,4,FALSE))</f>
        <v>1</v>
      </c>
      <c r="L466" s="4">
        <f>IF($H466=0,"",VLOOKUP($G466,Data!$G$3:$BA$2935,5,FALSE))</f>
        <v>0</v>
      </c>
      <c r="M466" s="4">
        <f>IF($H466=0,"",VLOOKUP($G466,Data!$G$3:$BA$2935,6,FALSE))</f>
        <v>3</v>
      </c>
      <c r="N466" s="4">
        <f>IF($H466=0,"",VLOOKUP($G466,Data!$G$3:$BA$2935,7,FALSE))</f>
        <v>0</v>
      </c>
      <c r="O466" s="4">
        <f>IF($H466=0,"",VLOOKUP($G466,Data!$G$3:$BA$2935,8,FALSE))</f>
        <v>5</v>
      </c>
      <c r="P466" s="4">
        <f>IF($H466=0,"",VLOOKUP($G466,Data!$G$3:$BA$2935,9,FALSE))</f>
        <v>1</v>
      </c>
      <c r="Q466" s="4">
        <f>IF($H466=0,"",VLOOKUP($G466,Data!$G$3:$BA$2935,10,FALSE))</f>
        <v>2.5</v>
      </c>
      <c r="R466" s="4">
        <f>IF($H466=0,"",VLOOKUP($G466,Data!$G$3:$BA$2935,11,FALSE))</f>
        <v>2.5</v>
      </c>
      <c r="S466" s="4">
        <f>IF($H466=0,"",VLOOKUP($G466,Data!$G$3:$BA$2935,12,FALSE))</f>
        <v>0</v>
      </c>
      <c r="T466" s="4">
        <f>IF($H466=0,"",VLOOKUP($G466,Data!$G$3:$BA$2935,13,FALSE))</f>
        <v>2.5</v>
      </c>
      <c r="U466" s="4">
        <f>IF($H466=0,"",VLOOKUP($G466,Data!$G$3:$BA$2935,14,FALSE))</f>
        <v>0</v>
      </c>
      <c r="V466" s="4">
        <f>IF($H466=0,"",VLOOKUP($G466,Data!$G$3:$BA$2935,15,FALSE))</f>
        <v>2.5</v>
      </c>
      <c r="W466" s="4">
        <f>IF($H466=0,"",VLOOKUP($G466,Data!$G$3:$BA$2935,16,FALSE))</f>
        <v>0.39</v>
      </c>
      <c r="X466" s="4">
        <f>IF($H466=0,"",VLOOKUP($G466,Data!$G$3:$BA$2935,17,FALSE))</f>
        <v>1</v>
      </c>
      <c r="Y466" s="4">
        <f>IF($H466=0,"",VLOOKUP($G466,Data!$G$3:$BA$2935,18,FALSE))</f>
        <v>0</v>
      </c>
      <c r="Z466" s="4">
        <f>IF($H466=0,"",VLOOKUP($G466,Data!$G$3:$BA$2935,19,FALSE))</f>
        <v>0.1</v>
      </c>
      <c r="AA466" s="4">
        <f>IF($H466=0,"",VLOOKUP($G466,Data!$G$3:$BA$2935,20,FALSE))</f>
        <v>6.5</v>
      </c>
      <c r="AB466" s="4">
        <f>IF($H466=0,"",VLOOKUP($G466,Data!$G$3:$BA$2935,21,FALSE))</f>
        <v>0.44</v>
      </c>
      <c r="AC466" s="4">
        <f>IF($H466=0,"",VLOOKUP($G466,Data!$G$3:$BA$2935,22,FALSE))</f>
        <v>0.08</v>
      </c>
      <c r="AD466" s="4">
        <f>IF($H466=0,"",VLOOKUP($G466,Data!$G$3:$BA$2935,23,FALSE))</f>
        <v>0.2</v>
      </c>
      <c r="AE466" s="4">
        <f>IF($H466=0,"",VLOOKUP($G466,Data!$G$3:$BA$2935,24,FALSE))</f>
        <v>0.98</v>
      </c>
      <c r="AF466" s="4">
        <f>IF($H466=0,"",VLOOKUP($G466,Data!$G$3:$BA$2935,25,FALSE))</f>
        <v>0.1</v>
      </c>
      <c r="AG466" s="4">
        <f>IF($H466=0,"",VLOOKUP($G466,Data!$G$3:$BA$2935,26,FALSE))</f>
        <v>-0.1</v>
      </c>
      <c r="AH466" s="4" t="str">
        <f>IF($H466=0,"",VLOOKUP($G466,Data!$G$3:$BA$2935,27,FALSE))</f>
        <v>/</v>
      </c>
      <c r="AI466" s="4" t="str">
        <f>IF($H466=0,"",VLOOKUP($G466,Data!$G$3:$BA$2935,28,FALSE))</f>
        <v>/</v>
      </c>
      <c r="AJ466" s="4" t="str">
        <f>IF($H466=0,"",VLOOKUP($G466,Data!$G$3:$BA$2935,29,FALSE))</f>
        <v/>
      </c>
      <c r="AK466" s="4" t="str">
        <f>IF($H466=0,"",VLOOKUP($G466,Data!$G$3:$BA$2935,30,FALSE))</f>
        <v/>
      </c>
      <c r="AL466" s="4" t="str">
        <f>IF($H466=0,"",VLOOKUP($G466,Data!$G$3:$BA$2935,31,FALSE))</f>
        <v/>
      </c>
      <c r="AM466" s="4" t="str">
        <f>IF($H466=0,"",VLOOKUP($G466,Data!$G$3:$BA$2935,32,FALSE))</f>
        <v/>
      </c>
      <c r="AN466" s="4" t="str">
        <f>IF($H466=0,"",VLOOKUP($G466,Data!$G$3:$BA$2935,33,FALSE))</f>
        <v/>
      </c>
      <c r="AO466" s="4" t="str">
        <f>IF($H466=0,"",VLOOKUP($G466,Data!$G$3:$BA$2935,34,FALSE))</f>
        <v/>
      </c>
      <c r="AP466" s="4" t="str">
        <f>IF($H466=0,"",VLOOKUP($G466,Data!$G$3:$BA$2935,35,FALSE))</f>
        <v/>
      </c>
      <c r="AQ466" s="4" t="str">
        <f>IF($H466=0,"",VLOOKUP($G466,Data!$G$3:$BA$2935,36,FALSE))</f>
        <v/>
      </c>
      <c r="AR466" s="4" t="str">
        <f>IF($H466=0,"",VLOOKUP($G466,Data!$G$3:$BA$2935,37,FALSE))</f>
        <v/>
      </c>
      <c r="AS466" s="4" t="str">
        <f>IF($H466=0,"",VLOOKUP($G466,Data!$G$3:$BA$2935,38,FALSE))</f>
        <v/>
      </c>
      <c r="AT466" s="4" t="str">
        <f>IF($H466=0,"",VLOOKUP($G466,Data!$G$3:$BA$2935,39,FALSE))</f>
        <v/>
      </c>
    </row>
    <row r="467" spans="1:46" x14ac:dyDescent="0.25">
      <c r="A467" s="4">
        <f>PSSE!A469</f>
        <v>974011</v>
      </c>
      <c r="B467" s="4" t="str">
        <f>PSSE!B469</f>
        <v>BOURBON_H</v>
      </c>
      <c r="C467" s="4">
        <f>PSSE!D469</f>
        <v>11</v>
      </c>
      <c r="D467" s="4">
        <f>PSSE!E469</f>
        <v>24</v>
      </c>
      <c r="E467" s="4" t="str">
        <f>PSSE!F469</f>
        <v>TD</v>
      </c>
      <c r="F467" s="4">
        <f>PSSE!G469</f>
        <v>1</v>
      </c>
      <c r="G467" s="4" t="str">
        <f t="shared" si="7"/>
        <v>PSS1124TD1</v>
      </c>
      <c r="H467" s="4">
        <f>COUNTIF(Data!$G$3:$BA$2935,PSS!$G467)</f>
        <v>1</v>
      </c>
      <c r="I467" s="4" t="str">
        <f>IF($H467=0,"",VLOOKUP($G467,Data!$G$3:$BA$2935,2,FALSE))</f>
        <v>'PSS2A'</v>
      </c>
      <c r="J467" s="4">
        <f>PSSE!C469</f>
        <v>1</v>
      </c>
      <c r="K467" s="4">
        <f>IF($H467=0,"",VLOOKUP($G467,Data!$G$3:$BA$2935,4,FALSE))</f>
        <v>1</v>
      </c>
      <c r="L467" s="4">
        <f>IF($H467=0,"",VLOOKUP($G467,Data!$G$3:$BA$2935,5,FALSE))</f>
        <v>0</v>
      </c>
      <c r="M467" s="4">
        <f>IF($H467=0,"",VLOOKUP($G467,Data!$G$3:$BA$2935,6,FALSE))</f>
        <v>3</v>
      </c>
      <c r="N467" s="4">
        <f>IF($H467=0,"",VLOOKUP($G467,Data!$G$3:$BA$2935,7,FALSE))</f>
        <v>0</v>
      </c>
      <c r="O467" s="4">
        <f>IF($H467=0,"",VLOOKUP($G467,Data!$G$3:$BA$2935,8,FALSE))</f>
        <v>5</v>
      </c>
      <c r="P467" s="4">
        <f>IF($H467=0,"",VLOOKUP($G467,Data!$G$3:$BA$2935,9,FALSE))</f>
        <v>1</v>
      </c>
      <c r="Q467" s="4">
        <f>IF($H467=0,"",VLOOKUP($G467,Data!$G$3:$BA$2935,10,FALSE))</f>
        <v>2.5</v>
      </c>
      <c r="R467" s="4">
        <f>IF($H467=0,"",VLOOKUP($G467,Data!$G$3:$BA$2935,11,FALSE))</f>
        <v>2.5</v>
      </c>
      <c r="S467" s="4">
        <f>IF($H467=0,"",VLOOKUP($G467,Data!$G$3:$BA$2935,12,FALSE))</f>
        <v>0</v>
      </c>
      <c r="T467" s="4">
        <f>IF($H467=0,"",VLOOKUP($G467,Data!$G$3:$BA$2935,13,FALSE))</f>
        <v>2.5</v>
      </c>
      <c r="U467" s="4">
        <f>IF($H467=0,"",VLOOKUP($G467,Data!$G$3:$BA$2935,14,FALSE))</f>
        <v>0</v>
      </c>
      <c r="V467" s="4">
        <f>IF($H467=0,"",VLOOKUP($G467,Data!$G$3:$BA$2935,15,FALSE))</f>
        <v>2.5</v>
      </c>
      <c r="W467" s="4">
        <f>IF($H467=0,"",VLOOKUP($G467,Data!$G$3:$BA$2935,16,FALSE))</f>
        <v>0.39</v>
      </c>
      <c r="X467" s="4">
        <f>IF($H467=0,"",VLOOKUP($G467,Data!$G$3:$BA$2935,17,FALSE))</f>
        <v>1</v>
      </c>
      <c r="Y467" s="4">
        <f>IF($H467=0,"",VLOOKUP($G467,Data!$G$3:$BA$2935,18,FALSE))</f>
        <v>0</v>
      </c>
      <c r="Z467" s="4">
        <f>IF($H467=0,"",VLOOKUP($G467,Data!$G$3:$BA$2935,19,FALSE))</f>
        <v>0.1</v>
      </c>
      <c r="AA467" s="4">
        <f>IF($H467=0,"",VLOOKUP($G467,Data!$G$3:$BA$2935,20,FALSE))</f>
        <v>6.5</v>
      </c>
      <c r="AB467" s="4">
        <f>IF($H467=0,"",VLOOKUP($G467,Data!$G$3:$BA$2935,21,FALSE))</f>
        <v>0.44</v>
      </c>
      <c r="AC467" s="4">
        <f>IF($H467=0,"",VLOOKUP($G467,Data!$G$3:$BA$2935,22,FALSE))</f>
        <v>0.08</v>
      </c>
      <c r="AD467" s="4">
        <f>IF($H467=0,"",VLOOKUP($G467,Data!$G$3:$BA$2935,23,FALSE))</f>
        <v>0.2</v>
      </c>
      <c r="AE467" s="4">
        <f>IF($H467=0,"",VLOOKUP($G467,Data!$G$3:$BA$2935,24,FALSE))</f>
        <v>0.98</v>
      </c>
      <c r="AF467" s="4">
        <f>IF($H467=0,"",VLOOKUP($G467,Data!$G$3:$BA$2935,25,FALSE))</f>
        <v>0.1</v>
      </c>
      <c r="AG467" s="4">
        <f>IF($H467=0,"",VLOOKUP($G467,Data!$G$3:$BA$2935,26,FALSE))</f>
        <v>-0.1</v>
      </c>
      <c r="AH467" s="4" t="str">
        <f>IF($H467=0,"",VLOOKUP($G467,Data!$G$3:$BA$2935,27,FALSE))</f>
        <v>/</v>
      </c>
      <c r="AI467" s="4" t="str">
        <f>IF($H467=0,"",VLOOKUP($G467,Data!$G$3:$BA$2935,28,FALSE))</f>
        <v>/</v>
      </c>
      <c r="AJ467" s="4" t="str">
        <f>IF($H467=0,"",VLOOKUP($G467,Data!$G$3:$BA$2935,29,FALSE))</f>
        <v/>
      </c>
      <c r="AK467" s="4" t="str">
        <f>IF($H467=0,"",VLOOKUP($G467,Data!$G$3:$BA$2935,30,FALSE))</f>
        <v/>
      </c>
      <c r="AL467" s="4" t="str">
        <f>IF($H467=0,"",VLOOKUP($G467,Data!$G$3:$BA$2935,31,FALSE))</f>
        <v/>
      </c>
      <c r="AM467" s="4" t="str">
        <f>IF($H467=0,"",VLOOKUP($G467,Data!$G$3:$BA$2935,32,FALSE))</f>
        <v/>
      </c>
      <c r="AN467" s="4" t="str">
        <f>IF($H467=0,"",VLOOKUP($G467,Data!$G$3:$BA$2935,33,FALSE))</f>
        <v/>
      </c>
      <c r="AO467" s="4" t="str">
        <f>IF($H467=0,"",VLOOKUP($G467,Data!$G$3:$BA$2935,34,FALSE))</f>
        <v/>
      </c>
      <c r="AP467" s="4" t="str">
        <f>IF($H467=0,"",VLOOKUP($G467,Data!$G$3:$BA$2935,35,FALSE))</f>
        <v/>
      </c>
      <c r="AQ467" s="4" t="str">
        <f>IF($H467=0,"",VLOOKUP($G467,Data!$G$3:$BA$2935,36,FALSE))</f>
        <v/>
      </c>
      <c r="AR467" s="4" t="str">
        <f>IF($H467=0,"",VLOOKUP($G467,Data!$G$3:$BA$2935,37,FALSE))</f>
        <v/>
      </c>
      <c r="AS467" s="4" t="str">
        <f>IF($H467=0,"",VLOOKUP($G467,Data!$G$3:$BA$2935,38,FALSE))</f>
        <v/>
      </c>
      <c r="AT467" s="4" t="str">
        <f>IF($H467=0,"",VLOOKUP($G467,Data!$G$3:$BA$2935,39,FALSE))</f>
        <v/>
      </c>
    </row>
    <row r="468" spans="1:46" x14ac:dyDescent="0.25">
      <c r="A468" s="4">
        <f>PSSE!A470</f>
        <v>974021</v>
      </c>
      <c r="B468" s="4" t="str">
        <f>PSSE!B470</f>
        <v>CANDON_H1</v>
      </c>
      <c r="C468" s="4">
        <f>PSSE!D470</f>
        <v>11</v>
      </c>
      <c r="D468" s="4">
        <f>PSSE!E470</f>
        <v>38.799999999999997</v>
      </c>
      <c r="E468" s="4" t="str">
        <f>PSSE!F470</f>
        <v>TD</v>
      </c>
      <c r="F468" s="4">
        <f>PSSE!G470</f>
        <v>1</v>
      </c>
      <c r="G468" s="4" t="str">
        <f t="shared" si="7"/>
        <v>PSS1138.8TD1</v>
      </c>
      <c r="H468" s="4">
        <f>COUNTIF(Data!$G$3:$BA$2935,PSS!$G468)</f>
        <v>1</v>
      </c>
      <c r="I468" s="4" t="str">
        <f>IF($H468=0,"",VLOOKUP($G468,Data!$G$3:$BA$2935,2,FALSE))</f>
        <v>'PSS2A'</v>
      </c>
      <c r="J468" s="4">
        <f>PSSE!C470</f>
        <v>1</v>
      </c>
      <c r="K468" s="4">
        <f>IF($H468=0,"",VLOOKUP($G468,Data!$G$3:$BA$2935,4,FALSE))</f>
        <v>1</v>
      </c>
      <c r="L468" s="4">
        <f>IF($H468=0,"",VLOOKUP($G468,Data!$G$3:$BA$2935,5,FALSE))</f>
        <v>0</v>
      </c>
      <c r="M468" s="4">
        <f>IF($H468=0,"",VLOOKUP($G468,Data!$G$3:$BA$2935,6,FALSE))</f>
        <v>3</v>
      </c>
      <c r="N468" s="4">
        <f>IF($H468=0,"",VLOOKUP($G468,Data!$G$3:$BA$2935,7,FALSE))</f>
        <v>0</v>
      </c>
      <c r="O468" s="4">
        <f>IF($H468=0,"",VLOOKUP($G468,Data!$G$3:$BA$2935,8,FALSE))</f>
        <v>5</v>
      </c>
      <c r="P468" s="4">
        <f>IF($H468=0,"",VLOOKUP($G468,Data!$G$3:$BA$2935,9,FALSE))</f>
        <v>1</v>
      </c>
      <c r="Q468" s="4">
        <f>IF($H468=0,"",VLOOKUP($G468,Data!$G$3:$BA$2935,10,FALSE))</f>
        <v>2.5</v>
      </c>
      <c r="R468" s="4">
        <f>IF($H468=0,"",VLOOKUP($G468,Data!$G$3:$BA$2935,11,FALSE))</f>
        <v>2.5</v>
      </c>
      <c r="S468" s="4">
        <f>IF($H468=0,"",VLOOKUP($G468,Data!$G$3:$BA$2935,12,FALSE))</f>
        <v>0</v>
      </c>
      <c r="T468" s="4">
        <f>IF($H468=0,"",VLOOKUP($G468,Data!$G$3:$BA$2935,13,FALSE))</f>
        <v>2.5</v>
      </c>
      <c r="U468" s="4">
        <f>IF($H468=0,"",VLOOKUP($G468,Data!$G$3:$BA$2935,14,FALSE))</f>
        <v>0</v>
      </c>
      <c r="V468" s="4">
        <f>IF($H468=0,"",VLOOKUP($G468,Data!$G$3:$BA$2935,15,FALSE))</f>
        <v>2.5</v>
      </c>
      <c r="W468" s="4">
        <f>IF($H468=0,"",VLOOKUP($G468,Data!$G$3:$BA$2935,16,FALSE))</f>
        <v>0.39</v>
      </c>
      <c r="X468" s="4">
        <f>IF($H468=0,"",VLOOKUP($G468,Data!$G$3:$BA$2935,17,FALSE))</f>
        <v>1</v>
      </c>
      <c r="Y468" s="4">
        <f>IF($H468=0,"",VLOOKUP($G468,Data!$G$3:$BA$2935,18,FALSE))</f>
        <v>0</v>
      </c>
      <c r="Z468" s="4">
        <f>IF($H468=0,"",VLOOKUP($G468,Data!$G$3:$BA$2935,19,FALSE))</f>
        <v>0.1</v>
      </c>
      <c r="AA468" s="4">
        <f>IF($H468=0,"",VLOOKUP($G468,Data!$G$3:$BA$2935,20,FALSE))</f>
        <v>6.5</v>
      </c>
      <c r="AB468" s="4">
        <f>IF($H468=0,"",VLOOKUP($G468,Data!$G$3:$BA$2935,21,FALSE))</f>
        <v>0.44</v>
      </c>
      <c r="AC468" s="4">
        <f>IF($H468=0,"",VLOOKUP($G468,Data!$G$3:$BA$2935,22,FALSE))</f>
        <v>0.08</v>
      </c>
      <c r="AD468" s="4">
        <f>IF($H468=0,"",VLOOKUP($G468,Data!$G$3:$BA$2935,23,FALSE))</f>
        <v>0.2</v>
      </c>
      <c r="AE468" s="4">
        <f>IF($H468=0,"",VLOOKUP($G468,Data!$G$3:$BA$2935,24,FALSE))</f>
        <v>0.98</v>
      </c>
      <c r="AF468" s="4">
        <f>IF($H468=0,"",VLOOKUP($G468,Data!$G$3:$BA$2935,25,FALSE))</f>
        <v>0.1</v>
      </c>
      <c r="AG468" s="4">
        <f>IF($H468=0,"",VLOOKUP($G468,Data!$G$3:$BA$2935,26,FALSE))</f>
        <v>-0.1</v>
      </c>
      <c r="AH468" s="4" t="str">
        <f>IF($H468=0,"",VLOOKUP($G468,Data!$G$3:$BA$2935,27,FALSE))</f>
        <v>/</v>
      </c>
      <c r="AI468" s="4" t="str">
        <f>IF($H468=0,"",VLOOKUP($G468,Data!$G$3:$BA$2935,28,FALSE))</f>
        <v>/</v>
      </c>
      <c r="AJ468" s="4" t="str">
        <f>IF($H468=0,"",VLOOKUP($G468,Data!$G$3:$BA$2935,29,FALSE))</f>
        <v/>
      </c>
      <c r="AK468" s="4" t="str">
        <f>IF($H468=0,"",VLOOKUP($G468,Data!$G$3:$BA$2935,30,FALSE))</f>
        <v/>
      </c>
      <c r="AL468" s="4" t="str">
        <f>IF($H468=0,"",VLOOKUP($G468,Data!$G$3:$BA$2935,31,FALSE))</f>
        <v/>
      </c>
      <c r="AM468" s="4" t="str">
        <f>IF($H468=0,"",VLOOKUP($G468,Data!$G$3:$BA$2935,32,FALSE))</f>
        <v/>
      </c>
      <c r="AN468" s="4" t="str">
        <f>IF($H468=0,"",VLOOKUP($G468,Data!$G$3:$BA$2935,33,FALSE))</f>
        <v/>
      </c>
      <c r="AO468" s="4" t="str">
        <f>IF($H468=0,"",VLOOKUP($G468,Data!$G$3:$BA$2935,34,FALSE))</f>
        <v/>
      </c>
      <c r="AP468" s="4" t="str">
        <f>IF($H468=0,"",VLOOKUP($G468,Data!$G$3:$BA$2935,35,FALSE))</f>
        <v/>
      </c>
      <c r="AQ468" s="4" t="str">
        <f>IF($H468=0,"",VLOOKUP($G468,Data!$G$3:$BA$2935,36,FALSE))</f>
        <v/>
      </c>
      <c r="AR468" s="4" t="str">
        <f>IF($H468=0,"",VLOOKUP($G468,Data!$G$3:$BA$2935,37,FALSE))</f>
        <v/>
      </c>
      <c r="AS468" s="4" t="str">
        <f>IF($H468=0,"",VLOOKUP($G468,Data!$G$3:$BA$2935,38,FALSE))</f>
        <v/>
      </c>
      <c r="AT468" s="4" t="str">
        <f>IF($H468=0,"",VLOOKUP($G468,Data!$G$3:$BA$2935,39,FALSE))</f>
        <v/>
      </c>
    </row>
    <row r="469" spans="1:46" x14ac:dyDescent="0.25">
      <c r="A469" s="4">
        <f>PSSE!A471</f>
        <v>974022</v>
      </c>
      <c r="B469" s="4" t="str">
        <f>PSSE!B471</f>
        <v>CANDON_H2</v>
      </c>
      <c r="C469" s="4">
        <f>PSSE!D471</f>
        <v>11</v>
      </c>
      <c r="D469" s="4">
        <f>PSSE!E471</f>
        <v>38.799999999999997</v>
      </c>
      <c r="E469" s="4" t="str">
        <f>PSSE!F471</f>
        <v>TD</v>
      </c>
      <c r="F469" s="4">
        <f>PSSE!G471</f>
        <v>1</v>
      </c>
      <c r="G469" s="4" t="str">
        <f t="shared" si="7"/>
        <v>PSS1138.8TD1</v>
      </c>
      <c r="H469" s="4">
        <f>COUNTIF(Data!$G$3:$BA$2935,PSS!$G469)</f>
        <v>1</v>
      </c>
      <c r="I469" s="4" t="str">
        <f>IF($H469=0,"",VLOOKUP($G469,Data!$G$3:$BA$2935,2,FALSE))</f>
        <v>'PSS2A'</v>
      </c>
      <c r="J469" s="4">
        <f>PSSE!C471</f>
        <v>1</v>
      </c>
      <c r="K469" s="4">
        <f>IF($H469=0,"",VLOOKUP($G469,Data!$G$3:$BA$2935,4,FALSE))</f>
        <v>1</v>
      </c>
      <c r="L469" s="4">
        <f>IF($H469=0,"",VLOOKUP($G469,Data!$G$3:$BA$2935,5,FALSE))</f>
        <v>0</v>
      </c>
      <c r="M469" s="4">
        <f>IF($H469=0,"",VLOOKUP($G469,Data!$G$3:$BA$2935,6,FALSE))</f>
        <v>3</v>
      </c>
      <c r="N469" s="4">
        <f>IF($H469=0,"",VLOOKUP($G469,Data!$G$3:$BA$2935,7,FALSE))</f>
        <v>0</v>
      </c>
      <c r="O469" s="4">
        <f>IF($H469=0,"",VLOOKUP($G469,Data!$G$3:$BA$2935,8,FALSE))</f>
        <v>5</v>
      </c>
      <c r="P469" s="4">
        <f>IF($H469=0,"",VLOOKUP($G469,Data!$G$3:$BA$2935,9,FALSE))</f>
        <v>1</v>
      </c>
      <c r="Q469" s="4">
        <f>IF($H469=0,"",VLOOKUP($G469,Data!$G$3:$BA$2935,10,FALSE))</f>
        <v>2.5</v>
      </c>
      <c r="R469" s="4">
        <f>IF($H469=0,"",VLOOKUP($G469,Data!$G$3:$BA$2935,11,FALSE))</f>
        <v>2.5</v>
      </c>
      <c r="S469" s="4">
        <f>IF($H469=0,"",VLOOKUP($G469,Data!$G$3:$BA$2935,12,FALSE))</f>
        <v>0</v>
      </c>
      <c r="T469" s="4">
        <f>IF($H469=0,"",VLOOKUP($G469,Data!$G$3:$BA$2935,13,FALSE))</f>
        <v>2.5</v>
      </c>
      <c r="U469" s="4">
        <f>IF($H469=0,"",VLOOKUP($G469,Data!$G$3:$BA$2935,14,FALSE))</f>
        <v>0</v>
      </c>
      <c r="V469" s="4">
        <f>IF($H469=0,"",VLOOKUP($G469,Data!$G$3:$BA$2935,15,FALSE))</f>
        <v>2.5</v>
      </c>
      <c r="W469" s="4">
        <f>IF($H469=0,"",VLOOKUP($G469,Data!$G$3:$BA$2935,16,FALSE))</f>
        <v>0.39</v>
      </c>
      <c r="X469" s="4">
        <f>IF($H469=0,"",VLOOKUP($G469,Data!$G$3:$BA$2935,17,FALSE))</f>
        <v>1</v>
      </c>
      <c r="Y469" s="4">
        <f>IF($H469=0,"",VLOOKUP($G469,Data!$G$3:$BA$2935,18,FALSE))</f>
        <v>0</v>
      </c>
      <c r="Z469" s="4">
        <f>IF($H469=0,"",VLOOKUP($G469,Data!$G$3:$BA$2935,19,FALSE))</f>
        <v>0.1</v>
      </c>
      <c r="AA469" s="4">
        <f>IF($H469=0,"",VLOOKUP($G469,Data!$G$3:$BA$2935,20,FALSE))</f>
        <v>6.5</v>
      </c>
      <c r="AB469" s="4">
        <f>IF($H469=0,"",VLOOKUP($G469,Data!$G$3:$BA$2935,21,FALSE))</f>
        <v>0.44</v>
      </c>
      <c r="AC469" s="4">
        <f>IF($H469=0,"",VLOOKUP($G469,Data!$G$3:$BA$2935,22,FALSE))</f>
        <v>0.08</v>
      </c>
      <c r="AD469" s="4">
        <f>IF($H469=0,"",VLOOKUP($G469,Data!$G$3:$BA$2935,23,FALSE))</f>
        <v>0.2</v>
      </c>
      <c r="AE469" s="4">
        <f>IF($H469=0,"",VLOOKUP($G469,Data!$G$3:$BA$2935,24,FALSE))</f>
        <v>0.98</v>
      </c>
      <c r="AF469" s="4">
        <f>IF($H469=0,"",VLOOKUP($G469,Data!$G$3:$BA$2935,25,FALSE))</f>
        <v>0.1</v>
      </c>
      <c r="AG469" s="4">
        <f>IF($H469=0,"",VLOOKUP($G469,Data!$G$3:$BA$2935,26,FALSE))</f>
        <v>-0.1</v>
      </c>
      <c r="AH469" s="4" t="str">
        <f>IF($H469=0,"",VLOOKUP($G469,Data!$G$3:$BA$2935,27,FALSE))</f>
        <v>/</v>
      </c>
      <c r="AI469" s="4" t="str">
        <f>IF($H469=0,"",VLOOKUP($G469,Data!$G$3:$BA$2935,28,FALSE))</f>
        <v>/</v>
      </c>
      <c r="AJ469" s="4" t="str">
        <f>IF($H469=0,"",VLOOKUP($G469,Data!$G$3:$BA$2935,29,FALSE))</f>
        <v/>
      </c>
      <c r="AK469" s="4" t="str">
        <f>IF($H469=0,"",VLOOKUP($G469,Data!$G$3:$BA$2935,30,FALSE))</f>
        <v/>
      </c>
      <c r="AL469" s="4" t="str">
        <f>IF($H469=0,"",VLOOKUP($G469,Data!$G$3:$BA$2935,31,FALSE))</f>
        <v/>
      </c>
      <c r="AM469" s="4" t="str">
        <f>IF($H469=0,"",VLOOKUP($G469,Data!$G$3:$BA$2935,32,FALSE))</f>
        <v/>
      </c>
      <c r="AN469" s="4" t="str">
        <f>IF($H469=0,"",VLOOKUP($G469,Data!$G$3:$BA$2935,33,FALSE))</f>
        <v/>
      </c>
      <c r="AO469" s="4" t="str">
        <f>IF($H469=0,"",VLOOKUP($G469,Data!$G$3:$BA$2935,34,FALSE))</f>
        <v/>
      </c>
      <c r="AP469" s="4" t="str">
        <f>IF($H469=0,"",VLOOKUP($G469,Data!$G$3:$BA$2935,35,FALSE))</f>
        <v/>
      </c>
      <c r="AQ469" s="4" t="str">
        <f>IF($H469=0,"",VLOOKUP($G469,Data!$G$3:$BA$2935,36,FALSE))</f>
        <v/>
      </c>
      <c r="AR469" s="4" t="str">
        <f>IF($H469=0,"",VLOOKUP($G469,Data!$G$3:$BA$2935,37,FALSE))</f>
        <v/>
      </c>
      <c r="AS469" s="4" t="str">
        <f>IF($H469=0,"",VLOOKUP($G469,Data!$G$3:$BA$2935,38,FALSE))</f>
        <v/>
      </c>
      <c r="AT469" s="4" t="str">
        <f>IF($H469=0,"",VLOOKUP($G469,Data!$G$3:$BA$2935,39,FALSE))</f>
        <v/>
      </c>
    </row>
    <row r="470" spans="1:46" x14ac:dyDescent="0.25">
      <c r="A470" s="4">
        <f>PSSE!A472</f>
        <v>974041</v>
      </c>
      <c r="B470" s="4" t="str">
        <f>PSSE!B472</f>
        <v>SAMBOR_H1</v>
      </c>
      <c r="C470" s="4">
        <f>PSSE!D472</f>
        <v>13.8</v>
      </c>
      <c r="D470" s="4">
        <f>PSSE!E472</f>
        <v>110</v>
      </c>
      <c r="E470" s="4" t="str">
        <f>PSSE!F472</f>
        <v>TD</v>
      </c>
      <c r="F470" s="4">
        <f>PSSE!G472</f>
        <v>1</v>
      </c>
      <c r="G470" s="4" t="str">
        <f t="shared" si="7"/>
        <v>PSS13.8110TD1</v>
      </c>
      <c r="H470" s="4">
        <f>COUNTIF(Data!$G$3:$BA$2935,PSS!$G470)</f>
        <v>1</v>
      </c>
      <c r="I470" s="4" t="str">
        <f>IF($H470=0,"",VLOOKUP($G470,Data!$G$3:$BA$2935,2,FALSE))</f>
        <v>'PSS2A'</v>
      </c>
      <c r="J470" s="4">
        <f>PSSE!C472</f>
        <v>1</v>
      </c>
      <c r="K470" s="4">
        <f>IF($H470=0,"",VLOOKUP($G470,Data!$G$3:$BA$2935,4,FALSE))</f>
        <v>1</v>
      </c>
      <c r="L470" s="4">
        <f>IF($H470=0,"",VLOOKUP($G470,Data!$G$3:$BA$2935,5,FALSE))</f>
        <v>0</v>
      </c>
      <c r="M470" s="4">
        <f>IF($H470=0,"",VLOOKUP($G470,Data!$G$3:$BA$2935,6,FALSE))</f>
        <v>3</v>
      </c>
      <c r="N470" s="4">
        <f>IF($H470=0,"",VLOOKUP($G470,Data!$G$3:$BA$2935,7,FALSE))</f>
        <v>0</v>
      </c>
      <c r="O470" s="4">
        <f>IF($H470=0,"",VLOOKUP($G470,Data!$G$3:$BA$2935,8,FALSE))</f>
        <v>5</v>
      </c>
      <c r="P470" s="4">
        <f>IF($H470=0,"",VLOOKUP($G470,Data!$G$3:$BA$2935,9,FALSE))</f>
        <v>1</v>
      </c>
      <c r="Q470" s="4">
        <f>IF($H470=0,"",VLOOKUP($G470,Data!$G$3:$BA$2935,10,FALSE))</f>
        <v>2.5</v>
      </c>
      <c r="R470" s="4">
        <f>IF($H470=0,"",VLOOKUP($G470,Data!$G$3:$BA$2935,11,FALSE))</f>
        <v>2.5</v>
      </c>
      <c r="S470" s="4">
        <f>IF($H470=0,"",VLOOKUP($G470,Data!$G$3:$BA$2935,12,FALSE))</f>
        <v>0</v>
      </c>
      <c r="T470" s="4">
        <f>IF($H470=0,"",VLOOKUP($G470,Data!$G$3:$BA$2935,13,FALSE))</f>
        <v>2.5</v>
      </c>
      <c r="U470" s="4">
        <f>IF($H470=0,"",VLOOKUP($G470,Data!$G$3:$BA$2935,14,FALSE))</f>
        <v>0</v>
      </c>
      <c r="V470" s="4">
        <f>IF($H470=0,"",VLOOKUP($G470,Data!$G$3:$BA$2935,15,FALSE))</f>
        <v>2.5</v>
      </c>
      <c r="W470" s="4">
        <f>IF($H470=0,"",VLOOKUP($G470,Data!$G$3:$BA$2935,16,FALSE))</f>
        <v>0.39</v>
      </c>
      <c r="X470" s="4">
        <f>IF($H470=0,"",VLOOKUP($G470,Data!$G$3:$BA$2935,17,FALSE))</f>
        <v>1</v>
      </c>
      <c r="Y470" s="4">
        <f>IF($H470=0,"",VLOOKUP($G470,Data!$G$3:$BA$2935,18,FALSE))</f>
        <v>0</v>
      </c>
      <c r="Z470" s="4">
        <f>IF($H470=0,"",VLOOKUP($G470,Data!$G$3:$BA$2935,19,FALSE))</f>
        <v>0.1</v>
      </c>
      <c r="AA470" s="4">
        <f>IF($H470=0,"",VLOOKUP($G470,Data!$G$3:$BA$2935,20,FALSE))</f>
        <v>6.5</v>
      </c>
      <c r="AB470" s="4">
        <f>IF($H470=0,"",VLOOKUP($G470,Data!$G$3:$BA$2935,21,FALSE))</f>
        <v>0.44</v>
      </c>
      <c r="AC470" s="4">
        <f>IF($H470=0,"",VLOOKUP($G470,Data!$G$3:$BA$2935,22,FALSE))</f>
        <v>0.08</v>
      </c>
      <c r="AD470" s="4">
        <f>IF($H470=0,"",VLOOKUP($G470,Data!$G$3:$BA$2935,23,FALSE))</f>
        <v>0.2</v>
      </c>
      <c r="AE470" s="4">
        <f>IF($H470=0,"",VLOOKUP($G470,Data!$G$3:$BA$2935,24,FALSE))</f>
        <v>0.98</v>
      </c>
      <c r="AF470" s="4">
        <f>IF($H470=0,"",VLOOKUP($G470,Data!$G$3:$BA$2935,25,FALSE))</f>
        <v>0.1</v>
      </c>
      <c r="AG470" s="4">
        <f>IF($H470=0,"",VLOOKUP($G470,Data!$G$3:$BA$2935,26,FALSE))</f>
        <v>-0.1</v>
      </c>
      <c r="AH470" s="4" t="str">
        <f>IF($H470=0,"",VLOOKUP($G470,Data!$G$3:$BA$2935,27,FALSE))</f>
        <v>/</v>
      </c>
      <c r="AI470" s="4" t="str">
        <f>IF($H470=0,"",VLOOKUP($G470,Data!$G$3:$BA$2935,28,FALSE))</f>
        <v>/</v>
      </c>
      <c r="AJ470" s="4" t="str">
        <f>IF($H470=0,"",VLOOKUP($G470,Data!$G$3:$BA$2935,29,FALSE))</f>
        <v/>
      </c>
      <c r="AK470" s="4" t="str">
        <f>IF($H470=0,"",VLOOKUP($G470,Data!$G$3:$BA$2935,30,FALSE))</f>
        <v/>
      </c>
      <c r="AL470" s="4" t="str">
        <f>IF($H470=0,"",VLOOKUP($G470,Data!$G$3:$BA$2935,31,FALSE))</f>
        <v/>
      </c>
      <c r="AM470" s="4" t="str">
        <f>IF($H470=0,"",VLOOKUP($G470,Data!$G$3:$BA$2935,32,FALSE))</f>
        <v/>
      </c>
      <c r="AN470" s="4" t="str">
        <f>IF($H470=0,"",VLOOKUP($G470,Data!$G$3:$BA$2935,33,FALSE))</f>
        <v/>
      </c>
      <c r="AO470" s="4" t="str">
        <f>IF($H470=0,"",VLOOKUP($G470,Data!$G$3:$BA$2935,34,FALSE))</f>
        <v/>
      </c>
      <c r="AP470" s="4" t="str">
        <f>IF($H470=0,"",VLOOKUP($G470,Data!$G$3:$BA$2935,35,FALSE))</f>
        <v/>
      </c>
      <c r="AQ470" s="4" t="str">
        <f>IF($H470=0,"",VLOOKUP($G470,Data!$G$3:$BA$2935,36,FALSE))</f>
        <v/>
      </c>
      <c r="AR470" s="4" t="str">
        <f>IF($H470=0,"",VLOOKUP($G470,Data!$G$3:$BA$2935,37,FALSE))</f>
        <v/>
      </c>
      <c r="AS470" s="4" t="str">
        <f>IF($H470=0,"",VLOOKUP($G470,Data!$G$3:$BA$2935,38,FALSE))</f>
        <v/>
      </c>
      <c r="AT470" s="4" t="str">
        <f>IF($H470=0,"",VLOOKUP($G470,Data!$G$3:$BA$2935,39,FALSE))</f>
        <v/>
      </c>
    </row>
    <row r="471" spans="1:46" x14ac:dyDescent="0.25">
      <c r="A471" s="4">
        <f>PSSE!A473</f>
        <v>974042</v>
      </c>
      <c r="B471" s="4" t="str">
        <f>PSSE!B473</f>
        <v>SAMBOR_H2</v>
      </c>
      <c r="C471" s="4">
        <f>PSSE!D473</f>
        <v>13.8</v>
      </c>
      <c r="D471" s="4">
        <f>PSSE!E473</f>
        <v>110</v>
      </c>
      <c r="E471" s="4" t="str">
        <f>PSSE!F473</f>
        <v>TD</v>
      </c>
      <c r="F471" s="4">
        <f>PSSE!G473</f>
        <v>1</v>
      </c>
      <c r="G471" s="4" t="str">
        <f t="shared" si="7"/>
        <v>PSS13.8110TD1</v>
      </c>
      <c r="H471" s="4">
        <f>COUNTIF(Data!$G$3:$BA$2935,PSS!$G471)</f>
        <v>1</v>
      </c>
      <c r="I471" s="4" t="str">
        <f>IF($H471=0,"",VLOOKUP($G471,Data!$G$3:$BA$2935,2,FALSE))</f>
        <v>'PSS2A'</v>
      </c>
      <c r="J471" s="4">
        <f>PSSE!C473</f>
        <v>1</v>
      </c>
      <c r="K471" s="4">
        <f>IF($H471=0,"",VLOOKUP($G471,Data!$G$3:$BA$2935,4,FALSE))</f>
        <v>1</v>
      </c>
      <c r="L471" s="4">
        <f>IF($H471=0,"",VLOOKUP($G471,Data!$G$3:$BA$2935,5,FALSE))</f>
        <v>0</v>
      </c>
      <c r="M471" s="4">
        <f>IF($H471=0,"",VLOOKUP($G471,Data!$G$3:$BA$2935,6,FALSE))</f>
        <v>3</v>
      </c>
      <c r="N471" s="4">
        <f>IF($H471=0,"",VLOOKUP($G471,Data!$G$3:$BA$2935,7,FALSE))</f>
        <v>0</v>
      </c>
      <c r="O471" s="4">
        <f>IF($H471=0,"",VLOOKUP($G471,Data!$G$3:$BA$2935,8,FALSE))</f>
        <v>5</v>
      </c>
      <c r="P471" s="4">
        <f>IF($H471=0,"",VLOOKUP($G471,Data!$G$3:$BA$2935,9,FALSE))</f>
        <v>1</v>
      </c>
      <c r="Q471" s="4">
        <f>IF($H471=0,"",VLOOKUP($G471,Data!$G$3:$BA$2935,10,FALSE))</f>
        <v>2.5</v>
      </c>
      <c r="R471" s="4">
        <f>IF($H471=0,"",VLOOKUP($G471,Data!$G$3:$BA$2935,11,FALSE))</f>
        <v>2.5</v>
      </c>
      <c r="S471" s="4">
        <f>IF($H471=0,"",VLOOKUP($G471,Data!$G$3:$BA$2935,12,FALSE))</f>
        <v>0</v>
      </c>
      <c r="T471" s="4">
        <f>IF($H471=0,"",VLOOKUP($G471,Data!$G$3:$BA$2935,13,FALSE))</f>
        <v>2.5</v>
      </c>
      <c r="U471" s="4">
        <f>IF($H471=0,"",VLOOKUP($G471,Data!$G$3:$BA$2935,14,FALSE))</f>
        <v>0</v>
      </c>
      <c r="V471" s="4">
        <f>IF($H471=0,"",VLOOKUP($G471,Data!$G$3:$BA$2935,15,FALSE))</f>
        <v>2.5</v>
      </c>
      <c r="W471" s="4">
        <f>IF($H471=0,"",VLOOKUP($G471,Data!$G$3:$BA$2935,16,FALSE))</f>
        <v>0.39</v>
      </c>
      <c r="X471" s="4">
        <f>IF($H471=0,"",VLOOKUP($G471,Data!$G$3:$BA$2935,17,FALSE))</f>
        <v>1</v>
      </c>
      <c r="Y471" s="4">
        <f>IF($H471=0,"",VLOOKUP($G471,Data!$G$3:$BA$2935,18,FALSE))</f>
        <v>0</v>
      </c>
      <c r="Z471" s="4">
        <f>IF($H471=0,"",VLOOKUP($G471,Data!$G$3:$BA$2935,19,FALSE))</f>
        <v>0.1</v>
      </c>
      <c r="AA471" s="4">
        <f>IF($H471=0,"",VLOOKUP($G471,Data!$G$3:$BA$2935,20,FALSE))</f>
        <v>6.5</v>
      </c>
      <c r="AB471" s="4">
        <f>IF($H471=0,"",VLOOKUP($G471,Data!$G$3:$BA$2935,21,FALSE))</f>
        <v>0.44</v>
      </c>
      <c r="AC471" s="4">
        <f>IF($H471=0,"",VLOOKUP($G471,Data!$G$3:$BA$2935,22,FALSE))</f>
        <v>0.08</v>
      </c>
      <c r="AD471" s="4">
        <f>IF($H471=0,"",VLOOKUP($G471,Data!$G$3:$BA$2935,23,FALSE))</f>
        <v>0.2</v>
      </c>
      <c r="AE471" s="4">
        <f>IF($H471=0,"",VLOOKUP($G471,Data!$G$3:$BA$2935,24,FALSE))</f>
        <v>0.98</v>
      </c>
      <c r="AF471" s="4">
        <f>IF($H471=0,"",VLOOKUP($G471,Data!$G$3:$BA$2935,25,FALSE))</f>
        <v>0.1</v>
      </c>
      <c r="AG471" s="4">
        <f>IF($H471=0,"",VLOOKUP($G471,Data!$G$3:$BA$2935,26,FALSE))</f>
        <v>-0.1</v>
      </c>
      <c r="AH471" s="4" t="str">
        <f>IF($H471=0,"",VLOOKUP($G471,Data!$G$3:$BA$2935,27,FALSE))</f>
        <v>/</v>
      </c>
      <c r="AI471" s="4" t="str">
        <f>IF($H471=0,"",VLOOKUP($G471,Data!$G$3:$BA$2935,28,FALSE))</f>
        <v>/</v>
      </c>
      <c r="AJ471" s="4" t="str">
        <f>IF($H471=0,"",VLOOKUP($G471,Data!$G$3:$BA$2935,29,FALSE))</f>
        <v/>
      </c>
      <c r="AK471" s="4" t="str">
        <f>IF($H471=0,"",VLOOKUP($G471,Data!$G$3:$BA$2935,30,FALSE))</f>
        <v/>
      </c>
      <c r="AL471" s="4" t="str">
        <f>IF($H471=0,"",VLOOKUP($G471,Data!$G$3:$BA$2935,31,FALSE))</f>
        <v/>
      </c>
      <c r="AM471" s="4" t="str">
        <f>IF($H471=0,"",VLOOKUP($G471,Data!$G$3:$BA$2935,32,FALSE))</f>
        <v/>
      </c>
      <c r="AN471" s="4" t="str">
        <f>IF($H471=0,"",VLOOKUP($G471,Data!$G$3:$BA$2935,33,FALSE))</f>
        <v/>
      </c>
      <c r="AO471" s="4" t="str">
        <f>IF($H471=0,"",VLOOKUP($G471,Data!$G$3:$BA$2935,34,FALSE))</f>
        <v/>
      </c>
      <c r="AP471" s="4" t="str">
        <f>IF($H471=0,"",VLOOKUP($G471,Data!$G$3:$BA$2935,35,FALSE))</f>
        <v/>
      </c>
      <c r="AQ471" s="4" t="str">
        <f>IF($H471=0,"",VLOOKUP($G471,Data!$G$3:$BA$2935,36,FALSE))</f>
        <v/>
      </c>
      <c r="AR471" s="4" t="str">
        <f>IF($H471=0,"",VLOOKUP($G471,Data!$G$3:$BA$2935,37,FALSE))</f>
        <v/>
      </c>
      <c r="AS471" s="4" t="str">
        <f>IF($H471=0,"",VLOOKUP($G471,Data!$G$3:$BA$2935,38,FALSE))</f>
        <v/>
      </c>
      <c r="AT471" s="4" t="str">
        <f>IF($H471=0,"",VLOOKUP($G471,Data!$G$3:$BA$2935,39,FALSE))</f>
        <v/>
      </c>
    </row>
    <row r="472" spans="1:46" x14ac:dyDescent="0.25">
      <c r="A472" s="4">
        <f>PSSE!A474</f>
        <v>974043</v>
      </c>
      <c r="B472" s="4" t="str">
        <f>PSSE!B474</f>
        <v>SAMBOR_H3</v>
      </c>
      <c r="C472" s="4">
        <f>PSSE!D474</f>
        <v>13.8</v>
      </c>
      <c r="D472" s="4">
        <f>PSSE!E474</f>
        <v>110</v>
      </c>
      <c r="E472" s="4" t="str">
        <f>PSSE!F474</f>
        <v>TD</v>
      </c>
      <c r="F472" s="4">
        <f>PSSE!G474</f>
        <v>1</v>
      </c>
      <c r="G472" s="4" t="str">
        <f t="shared" si="7"/>
        <v>PSS13.8110TD1</v>
      </c>
      <c r="H472" s="4">
        <f>COUNTIF(Data!$G$3:$BA$2935,PSS!$G472)</f>
        <v>1</v>
      </c>
      <c r="I472" s="4" t="str">
        <f>IF($H472=0,"",VLOOKUP($G472,Data!$G$3:$BA$2935,2,FALSE))</f>
        <v>'PSS2A'</v>
      </c>
      <c r="J472" s="4">
        <f>PSSE!C474</f>
        <v>1</v>
      </c>
      <c r="K472" s="4">
        <f>IF($H472=0,"",VLOOKUP($G472,Data!$G$3:$BA$2935,4,FALSE))</f>
        <v>1</v>
      </c>
      <c r="L472" s="4">
        <f>IF($H472=0,"",VLOOKUP($G472,Data!$G$3:$BA$2935,5,FALSE))</f>
        <v>0</v>
      </c>
      <c r="M472" s="4">
        <f>IF($H472=0,"",VLOOKUP($G472,Data!$G$3:$BA$2935,6,FALSE))</f>
        <v>3</v>
      </c>
      <c r="N472" s="4">
        <f>IF($H472=0,"",VLOOKUP($G472,Data!$G$3:$BA$2935,7,FALSE))</f>
        <v>0</v>
      </c>
      <c r="O472" s="4">
        <f>IF($H472=0,"",VLOOKUP($G472,Data!$G$3:$BA$2935,8,FALSE))</f>
        <v>5</v>
      </c>
      <c r="P472" s="4">
        <f>IF($H472=0,"",VLOOKUP($G472,Data!$G$3:$BA$2935,9,FALSE))</f>
        <v>1</v>
      </c>
      <c r="Q472" s="4">
        <f>IF($H472=0,"",VLOOKUP($G472,Data!$G$3:$BA$2935,10,FALSE))</f>
        <v>2.5</v>
      </c>
      <c r="R472" s="4">
        <f>IF($H472=0,"",VLOOKUP($G472,Data!$G$3:$BA$2935,11,FALSE))</f>
        <v>2.5</v>
      </c>
      <c r="S472" s="4">
        <f>IF($H472=0,"",VLOOKUP($G472,Data!$G$3:$BA$2935,12,FALSE))</f>
        <v>0</v>
      </c>
      <c r="T472" s="4">
        <f>IF($H472=0,"",VLOOKUP($G472,Data!$G$3:$BA$2935,13,FALSE))</f>
        <v>2.5</v>
      </c>
      <c r="U472" s="4">
        <f>IF($H472=0,"",VLOOKUP($G472,Data!$G$3:$BA$2935,14,FALSE))</f>
        <v>0</v>
      </c>
      <c r="V472" s="4">
        <f>IF($H472=0,"",VLOOKUP($G472,Data!$G$3:$BA$2935,15,FALSE))</f>
        <v>2.5</v>
      </c>
      <c r="W472" s="4">
        <f>IF($H472=0,"",VLOOKUP($G472,Data!$G$3:$BA$2935,16,FALSE))</f>
        <v>0.39</v>
      </c>
      <c r="X472" s="4">
        <f>IF($H472=0,"",VLOOKUP($G472,Data!$G$3:$BA$2935,17,FALSE))</f>
        <v>1</v>
      </c>
      <c r="Y472" s="4">
        <f>IF($H472=0,"",VLOOKUP($G472,Data!$G$3:$BA$2935,18,FALSE))</f>
        <v>0</v>
      </c>
      <c r="Z472" s="4">
        <f>IF($H472=0,"",VLOOKUP($G472,Data!$G$3:$BA$2935,19,FALSE))</f>
        <v>0.1</v>
      </c>
      <c r="AA472" s="4">
        <f>IF($H472=0,"",VLOOKUP($G472,Data!$G$3:$BA$2935,20,FALSE))</f>
        <v>6.5</v>
      </c>
      <c r="AB472" s="4">
        <f>IF($H472=0,"",VLOOKUP($G472,Data!$G$3:$BA$2935,21,FALSE))</f>
        <v>0.44</v>
      </c>
      <c r="AC472" s="4">
        <f>IF($H472=0,"",VLOOKUP($G472,Data!$G$3:$BA$2935,22,FALSE))</f>
        <v>0.08</v>
      </c>
      <c r="AD472" s="4">
        <f>IF($H472=0,"",VLOOKUP($G472,Data!$G$3:$BA$2935,23,FALSE))</f>
        <v>0.2</v>
      </c>
      <c r="AE472" s="4">
        <f>IF($H472=0,"",VLOOKUP($G472,Data!$G$3:$BA$2935,24,FALSE))</f>
        <v>0.98</v>
      </c>
      <c r="AF472" s="4">
        <f>IF($H472=0,"",VLOOKUP($G472,Data!$G$3:$BA$2935,25,FALSE))</f>
        <v>0.1</v>
      </c>
      <c r="AG472" s="4">
        <f>IF($H472=0,"",VLOOKUP($G472,Data!$G$3:$BA$2935,26,FALSE))</f>
        <v>-0.1</v>
      </c>
      <c r="AH472" s="4" t="str">
        <f>IF($H472=0,"",VLOOKUP($G472,Data!$G$3:$BA$2935,27,FALSE))</f>
        <v>/</v>
      </c>
      <c r="AI472" s="4" t="str">
        <f>IF($H472=0,"",VLOOKUP($G472,Data!$G$3:$BA$2935,28,FALSE))</f>
        <v>/</v>
      </c>
      <c r="AJ472" s="4" t="str">
        <f>IF($H472=0,"",VLOOKUP($G472,Data!$G$3:$BA$2935,29,FALSE))</f>
        <v/>
      </c>
      <c r="AK472" s="4" t="str">
        <f>IF($H472=0,"",VLOOKUP($G472,Data!$G$3:$BA$2935,30,FALSE))</f>
        <v/>
      </c>
      <c r="AL472" s="4" t="str">
        <f>IF($H472=0,"",VLOOKUP($G472,Data!$G$3:$BA$2935,31,FALSE))</f>
        <v/>
      </c>
      <c r="AM472" s="4" t="str">
        <f>IF($H472=0,"",VLOOKUP($G472,Data!$G$3:$BA$2935,32,FALSE))</f>
        <v/>
      </c>
      <c r="AN472" s="4" t="str">
        <f>IF($H472=0,"",VLOOKUP($G472,Data!$G$3:$BA$2935,33,FALSE))</f>
        <v/>
      </c>
      <c r="AO472" s="4" t="str">
        <f>IF($H472=0,"",VLOOKUP($G472,Data!$G$3:$BA$2935,34,FALSE))</f>
        <v/>
      </c>
      <c r="AP472" s="4" t="str">
        <f>IF($H472=0,"",VLOOKUP($G472,Data!$G$3:$BA$2935,35,FALSE))</f>
        <v/>
      </c>
      <c r="AQ472" s="4" t="str">
        <f>IF($H472=0,"",VLOOKUP($G472,Data!$G$3:$BA$2935,36,FALSE))</f>
        <v/>
      </c>
      <c r="AR472" s="4" t="str">
        <f>IF($H472=0,"",VLOOKUP($G472,Data!$G$3:$BA$2935,37,FALSE))</f>
        <v/>
      </c>
      <c r="AS472" s="4" t="str">
        <f>IF($H472=0,"",VLOOKUP($G472,Data!$G$3:$BA$2935,38,FALSE))</f>
        <v/>
      </c>
      <c r="AT472" s="4" t="str">
        <f>IF($H472=0,"",VLOOKUP($G472,Data!$G$3:$BA$2935,39,FALSE))</f>
        <v/>
      </c>
    </row>
    <row r="473" spans="1:46" x14ac:dyDescent="0.25">
      <c r="A473" s="4">
        <f>PSSE!A475</f>
        <v>974044</v>
      </c>
      <c r="B473" s="4" t="str">
        <f>PSSE!B475</f>
        <v>SAMBOR_H4</v>
      </c>
      <c r="C473" s="4">
        <f>PSSE!D475</f>
        <v>13.8</v>
      </c>
      <c r="D473" s="4">
        <f>PSSE!E475</f>
        <v>110</v>
      </c>
      <c r="E473" s="4" t="str">
        <f>PSSE!F475</f>
        <v>TD</v>
      </c>
      <c r="F473" s="4">
        <f>PSSE!G475</f>
        <v>1</v>
      </c>
      <c r="G473" s="4" t="str">
        <f t="shared" si="7"/>
        <v>PSS13.8110TD1</v>
      </c>
      <c r="H473" s="4">
        <f>COUNTIF(Data!$G$3:$BA$2935,PSS!$G473)</f>
        <v>1</v>
      </c>
      <c r="I473" s="4" t="str">
        <f>IF($H473=0,"",VLOOKUP($G473,Data!$G$3:$BA$2935,2,FALSE))</f>
        <v>'PSS2A'</v>
      </c>
      <c r="J473" s="4">
        <f>PSSE!C475</f>
        <v>1</v>
      </c>
      <c r="K473" s="4">
        <f>IF($H473=0,"",VLOOKUP($G473,Data!$G$3:$BA$2935,4,FALSE))</f>
        <v>1</v>
      </c>
      <c r="L473" s="4">
        <f>IF($H473=0,"",VLOOKUP($G473,Data!$G$3:$BA$2935,5,FALSE))</f>
        <v>0</v>
      </c>
      <c r="M473" s="4">
        <f>IF($H473=0,"",VLOOKUP($G473,Data!$G$3:$BA$2935,6,FALSE))</f>
        <v>3</v>
      </c>
      <c r="N473" s="4">
        <f>IF($H473=0,"",VLOOKUP($G473,Data!$G$3:$BA$2935,7,FALSE))</f>
        <v>0</v>
      </c>
      <c r="O473" s="4">
        <f>IF($H473=0,"",VLOOKUP($G473,Data!$G$3:$BA$2935,8,FALSE))</f>
        <v>5</v>
      </c>
      <c r="P473" s="4">
        <f>IF($H473=0,"",VLOOKUP($G473,Data!$G$3:$BA$2935,9,FALSE))</f>
        <v>1</v>
      </c>
      <c r="Q473" s="4">
        <f>IF($H473=0,"",VLOOKUP($G473,Data!$G$3:$BA$2935,10,FALSE))</f>
        <v>2.5</v>
      </c>
      <c r="R473" s="4">
        <f>IF($H473=0,"",VLOOKUP($G473,Data!$G$3:$BA$2935,11,FALSE))</f>
        <v>2.5</v>
      </c>
      <c r="S473" s="4">
        <f>IF($H473=0,"",VLOOKUP($G473,Data!$G$3:$BA$2935,12,FALSE))</f>
        <v>0</v>
      </c>
      <c r="T473" s="4">
        <f>IF($H473=0,"",VLOOKUP($G473,Data!$G$3:$BA$2935,13,FALSE))</f>
        <v>2.5</v>
      </c>
      <c r="U473" s="4">
        <f>IF($H473=0,"",VLOOKUP($G473,Data!$G$3:$BA$2935,14,FALSE))</f>
        <v>0</v>
      </c>
      <c r="V473" s="4">
        <f>IF($H473=0,"",VLOOKUP($G473,Data!$G$3:$BA$2935,15,FALSE))</f>
        <v>2.5</v>
      </c>
      <c r="W473" s="4">
        <f>IF($H473=0,"",VLOOKUP($G473,Data!$G$3:$BA$2935,16,FALSE))</f>
        <v>0.39</v>
      </c>
      <c r="X473" s="4">
        <f>IF($H473=0,"",VLOOKUP($G473,Data!$G$3:$BA$2935,17,FALSE))</f>
        <v>1</v>
      </c>
      <c r="Y473" s="4">
        <f>IF($H473=0,"",VLOOKUP($G473,Data!$G$3:$BA$2935,18,FALSE))</f>
        <v>0</v>
      </c>
      <c r="Z473" s="4">
        <f>IF($H473=0,"",VLOOKUP($G473,Data!$G$3:$BA$2935,19,FALSE))</f>
        <v>0.1</v>
      </c>
      <c r="AA473" s="4">
        <f>IF($H473=0,"",VLOOKUP($G473,Data!$G$3:$BA$2935,20,FALSE))</f>
        <v>6.5</v>
      </c>
      <c r="AB473" s="4">
        <f>IF($H473=0,"",VLOOKUP($G473,Data!$G$3:$BA$2935,21,FALSE))</f>
        <v>0.44</v>
      </c>
      <c r="AC473" s="4">
        <f>IF($H473=0,"",VLOOKUP($G473,Data!$G$3:$BA$2935,22,FALSE))</f>
        <v>0.08</v>
      </c>
      <c r="AD473" s="4">
        <f>IF($H473=0,"",VLOOKUP($G473,Data!$G$3:$BA$2935,23,FALSE))</f>
        <v>0.2</v>
      </c>
      <c r="AE473" s="4">
        <f>IF($H473=0,"",VLOOKUP($G473,Data!$G$3:$BA$2935,24,FALSE))</f>
        <v>0.98</v>
      </c>
      <c r="AF473" s="4">
        <f>IF($H473=0,"",VLOOKUP($G473,Data!$G$3:$BA$2935,25,FALSE))</f>
        <v>0.1</v>
      </c>
      <c r="AG473" s="4">
        <f>IF($H473=0,"",VLOOKUP($G473,Data!$G$3:$BA$2935,26,FALSE))</f>
        <v>-0.1</v>
      </c>
      <c r="AH473" s="4" t="str">
        <f>IF($H473=0,"",VLOOKUP($G473,Data!$G$3:$BA$2935,27,FALSE))</f>
        <v>/</v>
      </c>
      <c r="AI473" s="4" t="str">
        <f>IF($H473=0,"",VLOOKUP($G473,Data!$G$3:$BA$2935,28,FALSE))</f>
        <v>/</v>
      </c>
      <c r="AJ473" s="4" t="str">
        <f>IF($H473=0,"",VLOOKUP($G473,Data!$G$3:$BA$2935,29,FALSE))</f>
        <v/>
      </c>
      <c r="AK473" s="4" t="str">
        <f>IF($H473=0,"",VLOOKUP($G473,Data!$G$3:$BA$2935,30,FALSE))</f>
        <v/>
      </c>
      <c r="AL473" s="4" t="str">
        <f>IF($H473=0,"",VLOOKUP($G473,Data!$G$3:$BA$2935,31,FALSE))</f>
        <v/>
      </c>
      <c r="AM473" s="4" t="str">
        <f>IF($H473=0,"",VLOOKUP($G473,Data!$G$3:$BA$2935,32,FALSE))</f>
        <v/>
      </c>
      <c r="AN473" s="4" t="str">
        <f>IF($H473=0,"",VLOOKUP($G473,Data!$G$3:$BA$2935,33,FALSE))</f>
        <v/>
      </c>
      <c r="AO473" s="4" t="str">
        <f>IF($H473=0,"",VLOOKUP($G473,Data!$G$3:$BA$2935,34,FALSE))</f>
        <v/>
      </c>
      <c r="AP473" s="4" t="str">
        <f>IF($H473=0,"",VLOOKUP($G473,Data!$G$3:$BA$2935,35,FALSE))</f>
        <v/>
      </c>
      <c r="AQ473" s="4" t="str">
        <f>IF($H473=0,"",VLOOKUP($G473,Data!$G$3:$BA$2935,36,FALSE))</f>
        <v/>
      </c>
      <c r="AR473" s="4" t="str">
        <f>IF($H473=0,"",VLOOKUP($G473,Data!$G$3:$BA$2935,37,FALSE))</f>
        <v/>
      </c>
      <c r="AS473" s="4" t="str">
        <f>IF($H473=0,"",VLOOKUP($G473,Data!$G$3:$BA$2935,38,FALSE))</f>
        <v/>
      </c>
      <c r="AT473" s="4" t="str">
        <f>IF($H473=0,"",VLOOKUP($G473,Data!$G$3:$BA$2935,39,FALSE))</f>
        <v/>
      </c>
    </row>
    <row r="474" spans="1:46" x14ac:dyDescent="0.25">
      <c r="A474" s="4">
        <f>PSSE!A476</f>
        <v>975011</v>
      </c>
      <c r="B474" s="4" t="str">
        <f>PSSE!B476</f>
        <v>AMATA_S1</v>
      </c>
      <c r="C474" s="4">
        <f>PSSE!D476</f>
        <v>10</v>
      </c>
      <c r="D474" s="4">
        <f>PSSE!E476</f>
        <v>15</v>
      </c>
      <c r="E474" s="4" t="str">
        <f>PSSE!F476</f>
        <v>ND</v>
      </c>
      <c r="F474" s="4">
        <f>PSSE!G476</f>
        <v>1</v>
      </c>
      <c r="G474" s="4" t="str">
        <f t="shared" si="7"/>
        <v>PSS1015ND1</v>
      </c>
      <c r="H474" s="4">
        <f>COUNTIF(Data!$G$3:$BA$2935,PSS!$G474)</f>
        <v>1</v>
      </c>
      <c r="I474" s="4" t="str">
        <f>IF($H474=0,"",VLOOKUP($G474,Data!$G$3:$BA$2935,2,FALSE))</f>
        <v>'PSS2A'</v>
      </c>
      <c r="J474" s="4">
        <f>PSSE!C476</f>
        <v>1</v>
      </c>
      <c r="K474" s="4">
        <f>IF($H474=0,"",VLOOKUP($G474,Data!$G$3:$BA$2935,4,FALSE))</f>
        <v>1</v>
      </c>
      <c r="L474" s="4">
        <f>IF($H474=0,"",VLOOKUP($G474,Data!$G$3:$BA$2935,5,FALSE))</f>
        <v>0</v>
      </c>
      <c r="M474" s="4">
        <f>IF($H474=0,"",VLOOKUP($G474,Data!$G$3:$BA$2935,6,FALSE))</f>
        <v>3</v>
      </c>
      <c r="N474" s="4">
        <f>IF($H474=0,"",VLOOKUP($G474,Data!$G$3:$BA$2935,7,FALSE))</f>
        <v>0</v>
      </c>
      <c r="O474" s="4">
        <f>IF($H474=0,"",VLOOKUP($G474,Data!$G$3:$BA$2935,8,FALSE))</f>
        <v>5</v>
      </c>
      <c r="P474" s="4">
        <f>IF($H474=0,"",VLOOKUP($G474,Data!$G$3:$BA$2935,9,FALSE))</f>
        <v>1</v>
      </c>
      <c r="Q474" s="4">
        <f>IF($H474=0,"",VLOOKUP($G474,Data!$G$3:$BA$2935,10,FALSE))</f>
        <v>2.5</v>
      </c>
      <c r="R474" s="4">
        <f>IF($H474=0,"",VLOOKUP($G474,Data!$G$3:$BA$2935,11,FALSE))</f>
        <v>2.5</v>
      </c>
      <c r="S474" s="4">
        <f>IF($H474=0,"",VLOOKUP($G474,Data!$G$3:$BA$2935,12,FALSE))</f>
        <v>0</v>
      </c>
      <c r="T474" s="4">
        <f>IF($H474=0,"",VLOOKUP($G474,Data!$G$3:$BA$2935,13,FALSE))</f>
        <v>2.5</v>
      </c>
      <c r="U474" s="4">
        <f>IF($H474=0,"",VLOOKUP($G474,Data!$G$3:$BA$2935,14,FALSE))</f>
        <v>0</v>
      </c>
      <c r="V474" s="4">
        <f>IF($H474=0,"",VLOOKUP($G474,Data!$G$3:$BA$2935,15,FALSE))</f>
        <v>2.5</v>
      </c>
      <c r="W474" s="4">
        <f>IF($H474=0,"",VLOOKUP($G474,Data!$G$3:$BA$2935,16,FALSE))</f>
        <v>0.39</v>
      </c>
      <c r="X474" s="4">
        <f>IF($H474=0,"",VLOOKUP($G474,Data!$G$3:$BA$2935,17,FALSE))</f>
        <v>1</v>
      </c>
      <c r="Y474" s="4">
        <f>IF($H474=0,"",VLOOKUP($G474,Data!$G$3:$BA$2935,18,FALSE))</f>
        <v>0</v>
      </c>
      <c r="Z474" s="4">
        <f>IF($H474=0,"",VLOOKUP($G474,Data!$G$3:$BA$2935,19,FALSE))</f>
        <v>0.1</v>
      </c>
      <c r="AA474" s="4">
        <f>IF($H474=0,"",VLOOKUP($G474,Data!$G$3:$BA$2935,20,FALSE))</f>
        <v>6.5</v>
      </c>
      <c r="AB474" s="4">
        <f>IF($H474=0,"",VLOOKUP($G474,Data!$G$3:$BA$2935,21,FALSE))</f>
        <v>0.44</v>
      </c>
      <c r="AC474" s="4">
        <f>IF($H474=0,"",VLOOKUP($G474,Data!$G$3:$BA$2935,22,FALSE))</f>
        <v>0.08</v>
      </c>
      <c r="AD474" s="4">
        <f>IF($H474=0,"",VLOOKUP($G474,Data!$G$3:$BA$2935,23,FALSE))</f>
        <v>0.2</v>
      </c>
      <c r="AE474" s="4">
        <f>IF($H474=0,"",VLOOKUP($G474,Data!$G$3:$BA$2935,24,FALSE))</f>
        <v>0.98</v>
      </c>
      <c r="AF474" s="4">
        <f>IF($H474=0,"",VLOOKUP($G474,Data!$G$3:$BA$2935,25,FALSE))</f>
        <v>0.1</v>
      </c>
      <c r="AG474" s="4">
        <f>IF($H474=0,"",VLOOKUP($G474,Data!$G$3:$BA$2935,26,FALSE))</f>
        <v>-0.1</v>
      </c>
      <c r="AH474" s="4" t="str">
        <f>IF($H474=0,"",VLOOKUP($G474,Data!$G$3:$BA$2935,27,FALSE))</f>
        <v>/</v>
      </c>
      <c r="AI474" s="4" t="str">
        <f>IF($H474=0,"",VLOOKUP($G474,Data!$G$3:$BA$2935,28,FALSE))</f>
        <v>/</v>
      </c>
      <c r="AJ474" s="4" t="str">
        <f>IF($H474=0,"",VLOOKUP($G474,Data!$G$3:$BA$2935,29,FALSE))</f>
        <v/>
      </c>
      <c r="AK474" s="4" t="str">
        <f>IF($H474=0,"",VLOOKUP($G474,Data!$G$3:$BA$2935,30,FALSE))</f>
        <v/>
      </c>
      <c r="AL474" s="4" t="str">
        <f>IF($H474=0,"",VLOOKUP($G474,Data!$G$3:$BA$2935,31,FALSE))</f>
        <v/>
      </c>
      <c r="AM474" s="4" t="str">
        <f>IF($H474=0,"",VLOOKUP($G474,Data!$G$3:$BA$2935,32,FALSE))</f>
        <v/>
      </c>
      <c r="AN474" s="4" t="str">
        <f>IF($H474=0,"",VLOOKUP($G474,Data!$G$3:$BA$2935,33,FALSE))</f>
        <v/>
      </c>
      <c r="AO474" s="4" t="str">
        <f>IF($H474=0,"",VLOOKUP($G474,Data!$G$3:$BA$2935,34,FALSE))</f>
        <v/>
      </c>
      <c r="AP474" s="4" t="str">
        <f>IF($H474=0,"",VLOOKUP($G474,Data!$G$3:$BA$2935,35,FALSE))</f>
        <v/>
      </c>
      <c r="AQ474" s="4" t="str">
        <f>IF($H474=0,"",VLOOKUP($G474,Data!$G$3:$BA$2935,36,FALSE))</f>
        <v/>
      </c>
      <c r="AR474" s="4" t="str">
        <f>IF($H474=0,"",VLOOKUP($G474,Data!$G$3:$BA$2935,37,FALSE))</f>
        <v/>
      </c>
      <c r="AS474" s="4" t="str">
        <f>IF($H474=0,"",VLOOKUP($G474,Data!$G$3:$BA$2935,38,FALSE))</f>
        <v/>
      </c>
      <c r="AT474" s="4" t="str">
        <f>IF($H474=0,"",VLOOKUP($G474,Data!$G$3:$BA$2935,39,FALSE))</f>
        <v/>
      </c>
    </row>
    <row r="475" spans="1:46" x14ac:dyDescent="0.25">
      <c r="A475" s="4">
        <f>PSSE!A477</f>
        <v>975021</v>
      </c>
      <c r="B475" s="4" t="str">
        <f>PSSE!B477</f>
        <v>VEDAN_S1</v>
      </c>
      <c r="C475" s="4">
        <f>PSSE!D477</f>
        <v>13</v>
      </c>
      <c r="D475" s="4">
        <f>PSSE!E477</f>
        <v>72</v>
      </c>
      <c r="E475" s="4" t="str">
        <f>PSSE!F477</f>
        <v>ND</v>
      </c>
      <c r="F475" s="4">
        <f>PSSE!G477</f>
        <v>1</v>
      </c>
      <c r="G475" s="4" t="str">
        <f t="shared" si="7"/>
        <v>PSS1372ND1</v>
      </c>
      <c r="H475" s="4">
        <f>COUNTIF(Data!$G$3:$BA$2935,PSS!$G475)</f>
        <v>2</v>
      </c>
      <c r="I475" s="4" t="str">
        <f>IF($H475=0,"",VLOOKUP($G475,Data!$G$3:$BA$2935,2,FALSE))</f>
        <v>'PSS2A'</v>
      </c>
      <c r="J475" s="4">
        <f>PSSE!C477</f>
        <v>1</v>
      </c>
      <c r="K475" s="4">
        <f>IF($H475=0,"",VLOOKUP($G475,Data!$G$3:$BA$2935,4,FALSE))</f>
        <v>1</v>
      </c>
      <c r="L475" s="4">
        <f>IF($H475=0,"",VLOOKUP($G475,Data!$G$3:$BA$2935,5,FALSE))</f>
        <v>0</v>
      </c>
      <c r="M475" s="4">
        <f>IF($H475=0,"",VLOOKUP($G475,Data!$G$3:$BA$2935,6,FALSE))</f>
        <v>3</v>
      </c>
      <c r="N475" s="4">
        <f>IF($H475=0,"",VLOOKUP($G475,Data!$G$3:$BA$2935,7,FALSE))</f>
        <v>0</v>
      </c>
      <c r="O475" s="4">
        <f>IF($H475=0,"",VLOOKUP($G475,Data!$G$3:$BA$2935,8,FALSE))</f>
        <v>5</v>
      </c>
      <c r="P475" s="4">
        <f>IF($H475=0,"",VLOOKUP($G475,Data!$G$3:$BA$2935,9,FALSE))</f>
        <v>1</v>
      </c>
      <c r="Q475" s="4">
        <f>IF($H475=0,"",VLOOKUP($G475,Data!$G$3:$BA$2935,10,FALSE))</f>
        <v>2.5</v>
      </c>
      <c r="R475" s="4">
        <f>IF($H475=0,"",VLOOKUP($G475,Data!$G$3:$BA$2935,11,FALSE))</f>
        <v>2.5</v>
      </c>
      <c r="S475" s="4">
        <f>IF($H475=0,"",VLOOKUP($G475,Data!$G$3:$BA$2935,12,FALSE))</f>
        <v>0</v>
      </c>
      <c r="T475" s="4">
        <f>IF($H475=0,"",VLOOKUP($G475,Data!$G$3:$BA$2935,13,FALSE))</f>
        <v>2.5</v>
      </c>
      <c r="U475" s="4">
        <f>IF($H475=0,"",VLOOKUP($G475,Data!$G$3:$BA$2935,14,FALSE))</f>
        <v>0</v>
      </c>
      <c r="V475" s="4">
        <f>IF($H475=0,"",VLOOKUP($G475,Data!$G$3:$BA$2935,15,FALSE))</f>
        <v>2.5</v>
      </c>
      <c r="W475" s="4">
        <f>IF($H475=0,"",VLOOKUP($G475,Data!$G$3:$BA$2935,16,FALSE))</f>
        <v>0.39</v>
      </c>
      <c r="X475" s="4">
        <f>IF($H475=0,"",VLOOKUP($G475,Data!$G$3:$BA$2935,17,FALSE))</f>
        <v>1</v>
      </c>
      <c r="Y475" s="4">
        <f>IF($H475=0,"",VLOOKUP($G475,Data!$G$3:$BA$2935,18,FALSE))</f>
        <v>0</v>
      </c>
      <c r="Z475" s="4">
        <f>IF($H475=0,"",VLOOKUP($G475,Data!$G$3:$BA$2935,19,FALSE))</f>
        <v>0.1</v>
      </c>
      <c r="AA475" s="4">
        <f>IF($H475=0,"",VLOOKUP($G475,Data!$G$3:$BA$2935,20,FALSE))</f>
        <v>6.5</v>
      </c>
      <c r="AB475" s="4">
        <f>IF($H475=0,"",VLOOKUP($G475,Data!$G$3:$BA$2935,21,FALSE))</f>
        <v>0.44</v>
      </c>
      <c r="AC475" s="4">
        <f>IF($H475=0,"",VLOOKUP($G475,Data!$G$3:$BA$2935,22,FALSE))</f>
        <v>0.08</v>
      </c>
      <c r="AD475" s="4">
        <f>IF($H475=0,"",VLOOKUP($G475,Data!$G$3:$BA$2935,23,FALSE))</f>
        <v>0.2</v>
      </c>
      <c r="AE475" s="4">
        <f>IF($H475=0,"",VLOOKUP($G475,Data!$G$3:$BA$2935,24,FALSE))</f>
        <v>0.98</v>
      </c>
      <c r="AF475" s="4">
        <f>IF($H475=0,"",VLOOKUP($G475,Data!$G$3:$BA$2935,25,FALSE))</f>
        <v>0.1</v>
      </c>
      <c r="AG475" s="4">
        <f>IF($H475=0,"",VLOOKUP($G475,Data!$G$3:$BA$2935,26,FALSE))</f>
        <v>-0.1</v>
      </c>
      <c r="AH475" s="4" t="str">
        <f>IF($H475=0,"",VLOOKUP($G475,Data!$G$3:$BA$2935,27,FALSE))</f>
        <v>/</v>
      </c>
      <c r="AI475" s="4" t="str">
        <f>IF($H475=0,"",VLOOKUP($G475,Data!$G$3:$BA$2935,28,FALSE))</f>
        <v>/</v>
      </c>
      <c r="AJ475" s="4" t="str">
        <f>IF($H475=0,"",VLOOKUP($G475,Data!$G$3:$BA$2935,29,FALSE))</f>
        <v/>
      </c>
      <c r="AK475" s="4" t="str">
        <f>IF($H475=0,"",VLOOKUP($G475,Data!$G$3:$BA$2935,30,FALSE))</f>
        <v/>
      </c>
      <c r="AL475" s="4" t="str">
        <f>IF($H475=0,"",VLOOKUP($G475,Data!$G$3:$BA$2935,31,FALSE))</f>
        <v/>
      </c>
      <c r="AM475" s="4" t="str">
        <f>IF($H475=0,"",VLOOKUP($G475,Data!$G$3:$BA$2935,32,FALSE))</f>
        <v/>
      </c>
      <c r="AN475" s="4" t="str">
        <f>IF($H475=0,"",VLOOKUP($G475,Data!$G$3:$BA$2935,33,FALSE))</f>
        <v/>
      </c>
      <c r="AO475" s="4" t="str">
        <f>IF($H475=0,"",VLOOKUP($G475,Data!$G$3:$BA$2935,34,FALSE))</f>
        <v/>
      </c>
      <c r="AP475" s="4" t="str">
        <f>IF($H475=0,"",VLOOKUP($G475,Data!$G$3:$BA$2935,35,FALSE))</f>
        <v/>
      </c>
      <c r="AQ475" s="4" t="str">
        <f>IF($H475=0,"",VLOOKUP($G475,Data!$G$3:$BA$2935,36,FALSE))</f>
        <v/>
      </c>
      <c r="AR475" s="4" t="str">
        <f>IF($H475=0,"",VLOOKUP($G475,Data!$G$3:$BA$2935,37,FALSE))</f>
        <v/>
      </c>
      <c r="AS475" s="4" t="str">
        <f>IF($H475=0,"",VLOOKUP($G475,Data!$G$3:$BA$2935,38,FALSE))</f>
        <v/>
      </c>
      <c r="AT475" s="4" t="str">
        <f>IF($H475=0,"",VLOOKUP($G475,Data!$G$3:$BA$2935,39,FALSE))</f>
        <v/>
      </c>
    </row>
    <row r="476" spans="1:46" x14ac:dyDescent="0.25">
      <c r="A476" s="4">
        <f>PSSE!A478</f>
        <v>975031</v>
      </c>
      <c r="B476" s="4" t="str">
        <f>PSSE!B478</f>
        <v>TRIAN_H1</v>
      </c>
      <c r="C476" s="4">
        <f>PSSE!D478</f>
        <v>13.8</v>
      </c>
      <c r="D476" s="4">
        <f>PSSE!E478</f>
        <v>110</v>
      </c>
      <c r="E476" s="4" t="str">
        <f>PSSE!F478</f>
        <v>TD</v>
      </c>
      <c r="F476" s="4">
        <f>PSSE!G478</f>
        <v>1</v>
      </c>
      <c r="G476" s="4" t="str">
        <f t="shared" si="7"/>
        <v>PSS13.8110TD1</v>
      </c>
      <c r="H476" s="4">
        <f>COUNTIF(Data!$G$3:$BA$2935,PSS!$G476)</f>
        <v>1</v>
      </c>
      <c r="I476" s="4" t="str">
        <f>IF($H476=0,"",VLOOKUP($G476,Data!$G$3:$BA$2935,2,FALSE))</f>
        <v>'PSS2A'</v>
      </c>
      <c r="J476" s="4">
        <f>PSSE!C478</f>
        <v>1</v>
      </c>
      <c r="K476" s="4">
        <f>IF($H476=0,"",VLOOKUP($G476,Data!$G$3:$BA$2935,4,FALSE))</f>
        <v>1</v>
      </c>
      <c r="L476" s="4">
        <f>IF($H476=0,"",VLOOKUP($G476,Data!$G$3:$BA$2935,5,FALSE))</f>
        <v>0</v>
      </c>
      <c r="M476" s="4">
        <f>IF($H476=0,"",VLOOKUP($G476,Data!$G$3:$BA$2935,6,FALSE))</f>
        <v>3</v>
      </c>
      <c r="N476" s="4">
        <f>IF($H476=0,"",VLOOKUP($G476,Data!$G$3:$BA$2935,7,FALSE))</f>
        <v>0</v>
      </c>
      <c r="O476" s="4">
        <f>IF($H476=0,"",VLOOKUP($G476,Data!$G$3:$BA$2935,8,FALSE))</f>
        <v>5</v>
      </c>
      <c r="P476" s="4">
        <f>IF($H476=0,"",VLOOKUP($G476,Data!$G$3:$BA$2935,9,FALSE))</f>
        <v>1</v>
      </c>
      <c r="Q476" s="4">
        <f>IF($H476=0,"",VLOOKUP($G476,Data!$G$3:$BA$2935,10,FALSE))</f>
        <v>2.5</v>
      </c>
      <c r="R476" s="4">
        <f>IF($H476=0,"",VLOOKUP($G476,Data!$G$3:$BA$2935,11,FALSE))</f>
        <v>2.5</v>
      </c>
      <c r="S476" s="4">
        <f>IF($H476=0,"",VLOOKUP($G476,Data!$G$3:$BA$2935,12,FALSE))</f>
        <v>0</v>
      </c>
      <c r="T476" s="4">
        <f>IF($H476=0,"",VLOOKUP($G476,Data!$G$3:$BA$2935,13,FALSE))</f>
        <v>2.5</v>
      </c>
      <c r="U476" s="4">
        <f>IF($H476=0,"",VLOOKUP($G476,Data!$G$3:$BA$2935,14,FALSE))</f>
        <v>0</v>
      </c>
      <c r="V476" s="4">
        <f>IF($H476=0,"",VLOOKUP($G476,Data!$G$3:$BA$2935,15,FALSE))</f>
        <v>2.5</v>
      </c>
      <c r="W476" s="4">
        <f>IF($H476=0,"",VLOOKUP($G476,Data!$G$3:$BA$2935,16,FALSE))</f>
        <v>0.39</v>
      </c>
      <c r="X476" s="4">
        <f>IF($H476=0,"",VLOOKUP($G476,Data!$G$3:$BA$2935,17,FALSE))</f>
        <v>1</v>
      </c>
      <c r="Y476" s="4">
        <f>IF($H476=0,"",VLOOKUP($G476,Data!$G$3:$BA$2935,18,FALSE))</f>
        <v>0</v>
      </c>
      <c r="Z476" s="4">
        <f>IF($H476=0,"",VLOOKUP($G476,Data!$G$3:$BA$2935,19,FALSE))</f>
        <v>0.1</v>
      </c>
      <c r="AA476" s="4">
        <f>IF($H476=0,"",VLOOKUP($G476,Data!$G$3:$BA$2935,20,FALSE))</f>
        <v>6.5</v>
      </c>
      <c r="AB476" s="4">
        <f>IF($H476=0,"",VLOOKUP($G476,Data!$G$3:$BA$2935,21,FALSE))</f>
        <v>0.44</v>
      </c>
      <c r="AC476" s="4">
        <f>IF($H476=0,"",VLOOKUP($G476,Data!$G$3:$BA$2935,22,FALSE))</f>
        <v>0.08</v>
      </c>
      <c r="AD476" s="4">
        <f>IF($H476=0,"",VLOOKUP($G476,Data!$G$3:$BA$2935,23,FALSE))</f>
        <v>0.2</v>
      </c>
      <c r="AE476" s="4">
        <f>IF($H476=0,"",VLOOKUP($G476,Data!$G$3:$BA$2935,24,FALSE))</f>
        <v>0.98</v>
      </c>
      <c r="AF476" s="4">
        <f>IF($H476=0,"",VLOOKUP($G476,Data!$G$3:$BA$2935,25,FALSE))</f>
        <v>0.1</v>
      </c>
      <c r="AG476" s="4">
        <f>IF($H476=0,"",VLOOKUP($G476,Data!$G$3:$BA$2935,26,FALSE))</f>
        <v>-0.1</v>
      </c>
      <c r="AH476" s="4" t="str">
        <f>IF($H476=0,"",VLOOKUP($G476,Data!$G$3:$BA$2935,27,FALSE))</f>
        <v>/</v>
      </c>
      <c r="AI476" s="4" t="str">
        <f>IF($H476=0,"",VLOOKUP($G476,Data!$G$3:$BA$2935,28,FALSE))</f>
        <v>/</v>
      </c>
      <c r="AJ476" s="4" t="str">
        <f>IF($H476=0,"",VLOOKUP($G476,Data!$G$3:$BA$2935,29,FALSE))</f>
        <v/>
      </c>
      <c r="AK476" s="4" t="str">
        <f>IF($H476=0,"",VLOOKUP($G476,Data!$G$3:$BA$2935,30,FALSE))</f>
        <v/>
      </c>
      <c r="AL476" s="4" t="str">
        <f>IF($H476=0,"",VLOOKUP($G476,Data!$G$3:$BA$2935,31,FALSE))</f>
        <v/>
      </c>
      <c r="AM476" s="4" t="str">
        <f>IF($H476=0,"",VLOOKUP($G476,Data!$G$3:$BA$2935,32,FALSE))</f>
        <v/>
      </c>
      <c r="AN476" s="4" t="str">
        <f>IF($H476=0,"",VLOOKUP($G476,Data!$G$3:$BA$2935,33,FALSE))</f>
        <v/>
      </c>
      <c r="AO476" s="4" t="str">
        <f>IF($H476=0,"",VLOOKUP($G476,Data!$G$3:$BA$2935,34,FALSE))</f>
        <v/>
      </c>
      <c r="AP476" s="4" t="str">
        <f>IF($H476=0,"",VLOOKUP($G476,Data!$G$3:$BA$2935,35,FALSE))</f>
        <v/>
      </c>
      <c r="AQ476" s="4" t="str">
        <f>IF($H476=0,"",VLOOKUP($G476,Data!$G$3:$BA$2935,36,FALSE))</f>
        <v/>
      </c>
      <c r="AR476" s="4" t="str">
        <f>IF($H476=0,"",VLOOKUP($G476,Data!$G$3:$BA$2935,37,FALSE))</f>
        <v/>
      </c>
      <c r="AS476" s="4" t="str">
        <f>IF($H476=0,"",VLOOKUP($G476,Data!$G$3:$BA$2935,38,FALSE))</f>
        <v/>
      </c>
      <c r="AT476" s="4" t="str">
        <f>IF($H476=0,"",VLOOKUP($G476,Data!$G$3:$BA$2935,39,FALSE))</f>
        <v/>
      </c>
    </row>
    <row r="477" spans="1:46" x14ac:dyDescent="0.25">
      <c r="A477" s="4">
        <f>PSSE!A479</f>
        <v>975032</v>
      </c>
      <c r="B477" s="4" t="str">
        <f>PSSE!B479</f>
        <v>TRIAN_H2</v>
      </c>
      <c r="C477" s="4">
        <f>PSSE!D479</f>
        <v>13.8</v>
      </c>
      <c r="D477" s="4">
        <f>PSSE!E479</f>
        <v>110</v>
      </c>
      <c r="E477" s="4" t="str">
        <f>PSSE!F479</f>
        <v>TD</v>
      </c>
      <c r="F477" s="4">
        <f>PSSE!G479</f>
        <v>1</v>
      </c>
      <c r="G477" s="4" t="str">
        <f t="shared" si="7"/>
        <v>PSS13.8110TD1</v>
      </c>
      <c r="H477" s="4">
        <f>COUNTIF(Data!$G$3:$BA$2935,PSS!$G477)</f>
        <v>1</v>
      </c>
      <c r="I477" s="4" t="str">
        <f>IF($H477=0,"",VLOOKUP($G477,Data!$G$3:$BA$2935,2,FALSE))</f>
        <v>'PSS2A'</v>
      </c>
      <c r="J477" s="4">
        <f>PSSE!C479</f>
        <v>1</v>
      </c>
      <c r="K477" s="4">
        <f>IF($H477=0,"",VLOOKUP($G477,Data!$G$3:$BA$2935,4,FALSE))</f>
        <v>1</v>
      </c>
      <c r="L477" s="4">
        <f>IF($H477=0,"",VLOOKUP($G477,Data!$G$3:$BA$2935,5,FALSE))</f>
        <v>0</v>
      </c>
      <c r="M477" s="4">
        <f>IF($H477=0,"",VLOOKUP($G477,Data!$G$3:$BA$2935,6,FALSE))</f>
        <v>3</v>
      </c>
      <c r="N477" s="4">
        <f>IF($H477=0,"",VLOOKUP($G477,Data!$G$3:$BA$2935,7,FALSE))</f>
        <v>0</v>
      </c>
      <c r="O477" s="4">
        <f>IF($H477=0,"",VLOOKUP($G477,Data!$G$3:$BA$2935,8,FALSE))</f>
        <v>5</v>
      </c>
      <c r="P477" s="4">
        <f>IF($H477=0,"",VLOOKUP($G477,Data!$G$3:$BA$2935,9,FALSE))</f>
        <v>1</v>
      </c>
      <c r="Q477" s="4">
        <f>IF($H477=0,"",VLOOKUP($G477,Data!$G$3:$BA$2935,10,FALSE))</f>
        <v>2.5</v>
      </c>
      <c r="R477" s="4">
        <f>IF($H477=0,"",VLOOKUP($G477,Data!$G$3:$BA$2935,11,FALSE))</f>
        <v>2.5</v>
      </c>
      <c r="S477" s="4">
        <f>IF($H477=0,"",VLOOKUP($G477,Data!$G$3:$BA$2935,12,FALSE))</f>
        <v>0</v>
      </c>
      <c r="T477" s="4">
        <f>IF($H477=0,"",VLOOKUP($G477,Data!$G$3:$BA$2935,13,FALSE))</f>
        <v>2.5</v>
      </c>
      <c r="U477" s="4">
        <f>IF($H477=0,"",VLOOKUP($G477,Data!$G$3:$BA$2935,14,FALSE))</f>
        <v>0</v>
      </c>
      <c r="V477" s="4">
        <f>IF($H477=0,"",VLOOKUP($G477,Data!$G$3:$BA$2935,15,FALSE))</f>
        <v>2.5</v>
      </c>
      <c r="W477" s="4">
        <f>IF($H477=0,"",VLOOKUP($G477,Data!$G$3:$BA$2935,16,FALSE))</f>
        <v>0.39</v>
      </c>
      <c r="X477" s="4">
        <f>IF($H477=0,"",VLOOKUP($G477,Data!$G$3:$BA$2935,17,FALSE))</f>
        <v>1</v>
      </c>
      <c r="Y477" s="4">
        <f>IF($H477=0,"",VLOOKUP($G477,Data!$G$3:$BA$2935,18,FALSE))</f>
        <v>0</v>
      </c>
      <c r="Z477" s="4">
        <f>IF($H477=0,"",VLOOKUP($G477,Data!$G$3:$BA$2935,19,FALSE))</f>
        <v>0.1</v>
      </c>
      <c r="AA477" s="4">
        <f>IF($H477=0,"",VLOOKUP($G477,Data!$G$3:$BA$2935,20,FALSE))</f>
        <v>6.5</v>
      </c>
      <c r="AB477" s="4">
        <f>IF($H477=0,"",VLOOKUP($G477,Data!$G$3:$BA$2935,21,FALSE))</f>
        <v>0.44</v>
      </c>
      <c r="AC477" s="4">
        <f>IF($H477=0,"",VLOOKUP($G477,Data!$G$3:$BA$2935,22,FALSE))</f>
        <v>0.08</v>
      </c>
      <c r="AD477" s="4">
        <f>IF($H477=0,"",VLOOKUP($G477,Data!$G$3:$BA$2935,23,FALSE))</f>
        <v>0.2</v>
      </c>
      <c r="AE477" s="4">
        <f>IF($H477=0,"",VLOOKUP($G477,Data!$G$3:$BA$2935,24,FALSE))</f>
        <v>0.98</v>
      </c>
      <c r="AF477" s="4">
        <f>IF($H477=0,"",VLOOKUP($G477,Data!$G$3:$BA$2935,25,FALSE))</f>
        <v>0.1</v>
      </c>
      <c r="AG477" s="4">
        <f>IF($H477=0,"",VLOOKUP($G477,Data!$G$3:$BA$2935,26,FALSE))</f>
        <v>-0.1</v>
      </c>
      <c r="AH477" s="4" t="str">
        <f>IF($H477=0,"",VLOOKUP($G477,Data!$G$3:$BA$2935,27,FALSE))</f>
        <v>/</v>
      </c>
      <c r="AI477" s="4" t="str">
        <f>IF($H477=0,"",VLOOKUP($G477,Data!$G$3:$BA$2935,28,FALSE))</f>
        <v>/</v>
      </c>
      <c r="AJ477" s="4" t="str">
        <f>IF($H477=0,"",VLOOKUP($G477,Data!$G$3:$BA$2935,29,FALSE))</f>
        <v/>
      </c>
      <c r="AK477" s="4" t="str">
        <f>IF($H477=0,"",VLOOKUP($G477,Data!$G$3:$BA$2935,30,FALSE))</f>
        <v/>
      </c>
      <c r="AL477" s="4" t="str">
        <f>IF($H477=0,"",VLOOKUP($G477,Data!$G$3:$BA$2935,31,FALSE))</f>
        <v/>
      </c>
      <c r="AM477" s="4" t="str">
        <f>IF($H477=0,"",VLOOKUP($G477,Data!$G$3:$BA$2935,32,FALSE))</f>
        <v/>
      </c>
      <c r="AN477" s="4" t="str">
        <f>IF($H477=0,"",VLOOKUP($G477,Data!$G$3:$BA$2935,33,FALSE))</f>
        <v/>
      </c>
      <c r="AO477" s="4" t="str">
        <f>IF($H477=0,"",VLOOKUP($G477,Data!$G$3:$BA$2935,34,FALSE))</f>
        <v/>
      </c>
      <c r="AP477" s="4" t="str">
        <f>IF($H477=0,"",VLOOKUP($G477,Data!$G$3:$BA$2935,35,FALSE))</f>
        <v/>
      </c>
      <c r="AQ477" s="4" t="str">
        <f>IF($H477=0,"",VLOOKUP($G477,Data!$G$3:$BA$2935,36,FALSE))</f>
        <v/>
      </c>
      <c r="AR477" s="4" t="str">
        <f>IF($H477=0,"",VLOOKUP($G477,Data!$G$3:$BA$2935,37,FALSE))</f>
        <v/>
      </c>
      <c r="AS477" s="4" t="str">
        <f>IF($H477=0,"",VLOOKUP($G477,Data!$G$3:$BA$2935,38,FALSE))</f>
        <v/>
      </c>
      <c r="AT477" s="4" t="str">
        <f>IF($H477=0,"",VLOOKUP($G477,Data!$G$3:$BA$2935,39,FALSE))</f>
        <v/>
      </c>
    </row>
    <row r="478" spans="1:46" x14ac:dyDescent="0.25">
      <c r="A478" s="4">
        <f>PSSE!A480</f>
        <v>975033</v>
      </c>
      <c r="B478" s="4" t="str">
        <f>PSSE!B480</f>
        <v>TRIAN_H3</v>
      </c>
      <c r="C478" s="4">
        <f>PSSE!D480</f>
        <v>13.8</v>
      </c>
      <c r="D478" s="4">
        <f>PSSE!E480</f>
        <v>110</v>
      </c>
      <c r="E478" s="4" t="str">
        <f>PSSE!F480</f>
        <v>TD</v>
      </c>
      <c r="F478" s="4">
        <f>PSSE!G480</f>
        <v>1</v>
      </c>
      <c r="G478" s="4" t="str">
        <f t="shared" si="7"/>
        <v>PSS13.8110TD1</v>
      </c>
      <c r="H478" s="4">
        <f>COUNTIF(Data!$G$3:$BA$2935,PSS!$G478)</f>
        <v>1</v>
      </c>
      <c r="I478" s="4" t="str">
        <f>IF($H478=0,"",VLOOKUP($G478,Data!$G$3:$BA$2935,2,FALSE))</f>
        <v>'PSS2A'</v>
      </c>
      <c r="J478" s="4">
        <f>PSSE!C480</f>
        <v>1</v>
      </c>
      <c r="K478" s="4">
        <f>IF($H478=0,"",VLOOKUP($G478,Data!$G$3:$BA$2935,4,FALSE))</f>
        <v>1</v>
      </c>
      <c r="L478" s="4">
        <f>IF($H478=0,"",VLOOKUP($G478,Data!$G$3:$BA$2935,5,FALSE))</f>
        <v>0</v>
      </c>
      <c r="M478" s="4">
        <f>IF($H478=0,"",VLOOKUP($G478,Data!$G$3:$BA$2935,6,FALSE))</f>
        <v>3</v>
      </c>
      <c r="N478" s="4">
        <f>IF($H478=0,"",VLOOKUP($G478,Data!$G$3:$BA$2935,7,FALSE))</f>
        <v>0</v>
      </c>
      <c r="O478" s="4">
        <f>IF($H478=0,"",VLOOKUP($G478,Data!$G$3:$BA$2935,8,FALSE))</f>
        <v>5</v>
      </c>
      <c r="P478" s="4">
        <f>IF($H478=0,"",VLOOKUP($G478,Data!$G$3:$BA$2935,9,FALSE))</f>
        <v>1</v>
      </c>
      <c r="Q478" s="4">
        <f>IF($H478=0,"",VLOOKUP($G478,Data!$G$3:$BA$2935,10,FALSE))</f>
        <v>2.5</v>
      </c>
      <c r="R478" s="4">
        <f>IF($H478=0,"",VLOOKUP($G478,Data!$G$3:$BA$2935,11,FALSE))</f>
        <v>2.5</v>
      </c>
      <c r="S478" s="4">
        <f>IF($H478=0,"",VLOOKUP($G478,Data!$G$3:$BA$2935,12,FALSE))</f>
        <v>0</v>
      </c>
      <c r="T478" s="4">
        <f>IF($H478=0,"",VLOOKUP($G478,Data!$G$3:$BA$2935,13,FALSE))</f>
        <v>2.5</v>
      </c>
      <c r="U478" s="4">
        <f>IF($H478=0,"",VLOOKUP($G478,Data!$G$3:$BA$2935,14,FALSE))</f>
        <v>0</v>
      </c>
      <c r="V478" s="4">
        <f>IF($H478=0,"",VLOOKUP($G478,Data!$G$3:$BA$2935,15,FALSE))</f>
        <v>2.5</v>
      </c>
      <c r="W478" s="4">
        <f>IF($H478=0,"",VLOOKUP($G478,Data!$G$3:$BA$2935,16,FALSE))</f>
        <v>0.39</v>
      </c>
      <c r="X478" s="4">
        <f>IF($H478=0,"",VLOOKUP($G478,Data!$G$3:$BA$2935,17,FALSE))</f>
        <v>1</v>
      </c>
      <c r="Y478" s="4">
        <f>IF($H478=0,"",VLOOKUP($G478,Data!$G$3:$BA$2935,18,FALSE))</f>
        <v>0</v>
      </c>
      <c r="Z478" s="4">
        <f>IF($H478=0,"",VLOOKUP($G478,Data!$G$3:$BA$2935,19,FALSE))</f>
        <v>0.1</v>
      </c>
      <c r="AA478" s="4">
        <f>IF($H478=0,"",VLOOKUP($G478,Data!$G$3:$BA$2935,20,FALSE))</f>
        <v>6.5</v>
      </c>
      <c r="AB478" s="4">
        <f>IF($H478=0,"",VLOOKUP($G478,Data!$G$3:$BA$2935,21,FALSE))</f>
        <v>0.44</v>
      </c>
      <c r="AC478" s="4">
        <f>IF($H478=0,"",VLOOKUP($G478,Data!$G$3:$BA$2935,22,FALSE))</f>
        <v>0.08</v>
      </c>
      <c r="AD478" s="4">
        <f>IF($H478=0,"",VLOOKUP($G478,Data!$G$3:$BA$2935,23,FALSE))</f>
        <v>0.2</v>
      </c>
      <c r="AE478" s="4">
        <f>IF($H478=0,"",VLOOKUP($G478,Data!$G$3:$BA$2935,24,FALSE))</f>
        <v>0.98</v>
      </c>
      <c r="AF478" s="4">
        <f>IF($H478=0,"",VLOOKUP($G478,Data!$G$3:$BA$2935,25,FALSE))</f>
        <v>0.1</v>
      </c>
      <c r="AG478" s="4">
        <f>IF($H478=0,"",VLOOKUP($G478,Data!$G$3:$BA$2935,26,FALSE))</f>
        <v>-0.1</v>
      </c>
      <c r="AH478" s="4" t="str">
        <f>IF($H478=0,"",VLOOKUP($G478,Data!$G$3:$BA$2935,27,FALSE))</f>
        <v>/</v>
      </c>
      <c r="AI478" s="4" t="str">
        <f>IF($H478=0,"",VLOOKUP($G478,Data!$G$3:$BA$2935,28,FALSE))</f>
        <v>/</v>
      </c>
      <c r="AJ478" s="4" t="str">
        <f>IF($H478=0,"",VLOOKUP($G478,Data!$G$3:$BA$2935,29,FALSE))</f>
        <v/>
      </c>
      <c r="AK478" s="4" t="str">
        <f>IF($H478=0,"",VLOOKUP($G478,Data!$G$3:$BA$2935,30,FALSE))</f>
        <v/>
      </c>
      <c r="AL478" s="4" t="str">
        <f>IF($H478=0,"",VLOOKUP($G478,Data!$G$3:$BA$2935,31,FALSE))</f>
        <v/>
      </c>
      <c r="AM478" s="4" t="str">
        <f>IF($H478=0,"",VLOOKUP($G478,Data!$G$3:$BA$2935,32,FALSE))</f>
        <v/>
      </c>
      <c r="AN478" s="4" t="str">
        <f>IF($H478=0,"",VLOOKUP($G478,Data!$G$3:$BA$2935,33,FALSE))</f>
        <v/>
      </c>
      <c r="AO478" s="4" t="str">
        <f>IF($H478=0,"",VLOOKUP($G478,Data!$G$3:$BA$2935,34,FALSE))</f>
        <v/>
      </c>
      <c r="AP478" s="4" t="str">
        <f>IF($H478=0,"",VLOOKUP($G478,Data!$G$3:$BA$2935,35,FALSE))</f>
        <v/>
      </c>
      <c r="AQ478" s="4" t="str">
        <f>IF($H478=0,"",VLOOKUP($G478,Data!$G$3:$BA$2935,36,FALSE))</f>
        <v/>
      </c>
      <c r="AR478" s="4" t="str">
        <f>IF($H478=0,"",VLOOKUP($G478,Data!$G$3:$BA$2935,37,FALSE))</f>
        <v/>
      </c>
      <c r="AS478" s="4" t="str">
        <f>IF($H478=0,"",VLOOKUP($G478,Data!$G$3:$BA$2935,38,FALSE))</f>
        <v/>
      </c>
      <c r="AT478" s="4" t="str">
        <f>IF($H478=0,"",VLOOKUP($G478,Data!$G$3:$BA$2935,39,FALSE))</f>
        <v/>
      </c>
    </row>
    <row r="479" spans="1:46" x14ac:dyDescent="0.25">
      <c r="A479" s="4">
        <f>PSSE!A481</f>
        <v>975034</v>
      </c>
      <c r="B479" s="4" t="str">
        <f>PSSE!B481</f>
        <v>TRIAN_H4</v>
      </c>
      <c r="C479" s="4">
        <f>PSSE!D481</f>
        <v>13.8</v>
      </c>
      <c r="D479" s="4">
        <f>PSSE!E481</f>
        <v>100</v>
      </c>
      <c r="E479" s="4" t="str">
        <f>PSSE!F481</f>
        <v>TD</v>
      </c>
      <c r="F479" s="4">
        <f>PSSE!G481</f>
        <v>1</v>
      </c>
      <c r="G479" s="4" t="str">
        <f t="shared" si="7"/>
        <v>PSS13.8100TD1</v>
      </c>
      <c r="H479" s="4">
        <f>COUNTIF(Data!$G$3:$BA$2935,PSS!$G479)</f>
        <v>1</v>
      </c>
      <c r="I479" s="4" t="str">
        <f>IF($H479=0,"",VLOOKUP($G479,Data!$G$3:$BA$2935,2,FALSE))</f>
        <v>'PSS2A'</v>
      </c>
      <c r="J479" s="4">
        <f>PSSE!C481</f>
        <v>1</v>
      </c>
      <c r="K479" s="4">
        <f>IF($H479=0,"",VLOOKUP($G479,Data!$G$3:$BA$2935,4,FALSE))</f>
        <v>1</v>
      </c>
      <c r="L479" s="4">
        <f>IF($H479=0,"",VLOOKUP($G479,Data!$G$3:$BA$2935,5,FALSE))</f>
        <v>0</v>
      </c>
      <c r="M479" s="4">
        <f>IF($H479=0,"",VLOOKUP($G479,Data!$G$3:$BA$2935,6,FALSE))</f>
        <v>3</v>
      </c>
      <c r="N479" s="4">
        <f>IF($H479=0,"",VLOOKUP($G479,Data!$G$3:$BA$2935,7,FALSE))</f>
        <v>0</v>
      </c>
      <c r="O479" s="4">
        <f>IF($H479=0,"",VLOOKUP($G479,Data!$G$3:$BA$2935,8,FALSE))</f>
        <v>5</v>
      </c>
      <c r="P479" s="4">
        <f>IF($H479=0,"",VLOOKUP($G479,Data!$G$3:$BA$2935,9,FALSE))</f>
        <v>1</v>
      </c>
      <c r="Q479" s="4">
        <f>IF($H479=0,"",VLOOKUP($G479,Data!$G$3:$BA$2935,10,FALSE))</f>
        <v>2.5</v>
      </c>
      <c r="R479" s="4">
        <f>IF($H479=0,"",VLOOKUP($G479,Data!$G$3:$BA$2935,11,FALSE))</f>
        <v>2.5</v>
      </c>
      <c r="S479" s="4">
        <f>IF($H479=0,"",VLOOKUP($G479,Data!$G$3:$BA$2935,12,FALSE))</f>
        <v>0</v>
      </c>
      <c r="T479" s="4">
        <f>IF($H479=0,"",VLOOKUP($G479,Data!$G$3:$BA$2935,13,FALSE))</f>
        <v>2.5</v>
      </c>
      <c r="U479" s="4">
        <f>IF($H479=0,"",VLOOKUP($G479,Data!$G$3:$BA$2935,14,FALSE))</f>
        <v>0</v>
      </c>
      <c r="V479" s="4">
        <f>IF($H479=0,"",VLOOKUP($G479,Data!$G$3:$BA$2935,15,FALSE))</f>
        <v>2.5</v>
      </c>
      <c r="W479" s="4">
        <f>IF($H479=0,"",VLOOKUP($G479,Data!$G$3:$BA$2935,16,FALSE))</f>
        <v>0.39</v>
      </c>
      <c r="X479" s="4">
        <f>IF($H479=0,"",VLOOKUP($G479,Data!$G$3:$BA$2935,17,FALSE))</f>
        <v>1</v>
      </c>
      <c r="Y479" s="4">
        <f>IF($H479=0,"",VLOOKUP($G479,Data!$G$3:$BA$2935,18,FALSE))</f>
        <v>0</v>
      </c>
      <c r="Z479" s="4">
        <f>IF($H479=0,"",VLOOKUP($G479,Data!$G$3:$BA$2935,19,FALSE))</f>
        <v>0.1</v>
      </c>
      <c r="AA479" s="4">
        <f>IF($H479=0,"",VLOOKUP($G479,Data!$G$3:$BA$2935,20,FALSE))</f>
        <v>6.5</v>
      </c>
      <c r="AB479" s="4">
        <f>IF($H479=0,"",VLOOKUP($G479,Data!$G$3:$BA$2935,21,FALSE))</f>
        <v>0.44</v>
      </c>
      <c r="AC479" s="4">
        <f>IF($H479=0,"",VLOOKUP($G479,Data!$G$3:$BA$2935,22,FALSE))</f>
        <v>0.08</v>
      </c>
      <c r="AD479" s="4">
        <f>IF($H479=0,"",VLOOKUP($G479,Data!$G$3:$BA$2935,23,FALSE))</f>
        <v>0.2</v>
      </c>
      <c r="AE479" s="4">
        <f>IF($H479=0,"",VLOOKUP($G479,Data!$G$3:$BA$2935,24,FALSE))</f>
        <v>0.98</v>
      </c>
      <c r="AF479" s="4">
        <f>IF($H479=0,"",VLOOKUP($G479,Data!$G$3:$BA$2935,25,FALSE))</f>
        <v>0.1</v>
      </c>
      <c r="AG479" s="4">
        <f>IF($H479=0,"",VLOOKUP($G479,Data!$G$3:$BA$2935,26,FALSE))</f>
        <v>-0.1</v>
      </c>
      <c r="AH479" s="4" t="str">
        <f>IF($H479=0,"",VLOOKUP($G479,Data!$G$3:$BA$2935,27,FALSE))</f>
        <v>/</v>
      </c>
      <c r="AI479" s="4" t="str">
        <f>IF($H479=0,"",VLOOKUP($G479,Data!$G$3:$BA$2935,28,FALSE))</f>
        <v>/</v>
      </c>
      <c r="AJ479" s="4" t="str">
        <f>IF($H479=0,"",VLOOKUP($G479,Data!$G$3:$BA$2935,29,FALSE))</f>
        <v/>
      </c>
      <c r="AK479" s="4" t="str">
        <f>IF($H479=0,"",VLOOKUP($G479,Data!$G$3:$BA$2935,30,FALSE))</f>
        <v/>
      </c>
      <c r="AL479" s="4" t="str">
        <f>IF($H479=0,"",VLOOKUP($G479,Data!$G$3:$BA$2935,31,FALSE))</f>
        <v/>
      </c>
      <c r="AM479" s="4" t="str">
        <f>IF($H479=0,"",VLOOKUP($G479,Data!$G$3:$BA$2935,32,FALSE))</f>
        <v/>
      </c>
      <c r="AN479" s="4" t="str">
        <f>IF($H479=0,"",VLOOKUP($G479,Data!$G$3:$BA$2935,33,FALSE))</f>
        <v/>
      </c>
      <c r="AO479" s="4" t="str">
        <f>IF($H479=0,"",VLOOKUP($G479,Data!$G$3:$BA$2935,34,FALSE))</f>
        <v/>
      </c>
      <c r="AP479" s="4" t="str">
        <f>IF($H479=0,"",VLOOKUP($G479,Data!$G$3:$BA$2935,35,FALSE))</f>
        <v/>
      </c>
      <c r="AQ479" s="4" t="str">
        <f>IF($H479=0,"",VLOOKUP($G479,Data!$G$3:$BA$2935,36,FALSE))</f>
        <v/>
      </c>
      <c r="AR479" s="4" t="str">
        <f>IF($H479=0,"",VLOOKUP($G479,Data!$G$3:$BA$2935,37,FALSE))</f>
        <v/>
      </c>
      <c r="AS479" s="4" t="str">
        <f>IF($H479=0,"",VLOOKUP($G479,Data!$G$3:$BA$2935,38,FALSE))</f>
        <v/>
      </c>
      <c r="AT479" s="4" t="str">
        <f>IF($H479=0,"",VLOOKUP($G479,Data!$G$3:$BA$2935,39,FALSE))</f>
        <v/>
      </c>
    </row>
    <row r="480" spans="1:46" x14ac:dyDescent="0.25">
      <c r="A480" s="4">
        <f>PSSE!A482</f>
        <v>975041</v>
      </c>
      <c r="B480" s="4" t="str">
        <f>PSSE!B482</f>
        <v>FORMOSA_S1</v>
      </c>
      <c r="C480" s="4">
        <f>PSSE!D482</f>
        <v>13.8</v>
      </c>
      <c r="D480" s="4">
        <f>PSSE!E482</f>
        <v>150</v>
      </c>
      <c r="E480" s="4" t="str">
        <f>PSSE!F482</f>
        <v>ND</v>
      </c>
      <c r="F480" s="4">
        <f>PSSE!G482</f>
        <v>1</v>
      </c>
      <c r="G480" s="4" t="str">
        <f t="shared" si="7"/>
        <v>PSS13.8150ND1</v>
      </c>
      <c r="H480" s="4">
        <f>COUNTIF(Data!$G$3:$BA$2935,PSS!$G480)</f>
        <v>1</v>
      </c>
      <c r="I480" s="4" t="str">
        <f>IF($H480=0,"",VLOOKUP($G480,Data!$G$3:$BA$2935,2,FALSE))</f>
        <v>'PSS2A'</v>
      </c>
      <c r="J480" s="4">
        <f>PSSE!C482</f>
        <v>1</v>
      </c>
      <c r="K480" s="4">
        <f>IF($H480=0,"",VLOOKUP($G480,Data!$G$3:$BA$2935,4,FALSE))</f>
        <v>1</v>
      </c>
      <c r="L480" s="4">
        <f>IF($H480=0,"",VLOOKUP($G480,Data!$G$3:$BA$2935,5,FALSE))</f>
        <v>0</v>
      </c>
      <c r="M480" s="4">
        <f>IF($H480=0,"",VLOOKUP($G480,Data!$G$3:$BA$2935,6,FALSE))</f>
        <v>3</v>
      </c>
      <c r="N480" s="4">
        <f>IF($H480=0,"",VLOOKUP($G480,Data!$G$3:$BA$2935,7,FALSE))</f>
        <v>0</v>
      </c>
      <c r="O480" s="4">
        <f>IF($H480=0,"",VLOOKUP($G480,Data!$G$3:$BA$2935,8,FALSE))</f>
        <v>5</v>
      </c>
      <c r="P480" s="4">
        <f>IF($H480=0,"",VLOOKUP($G480,Data!$G$3:$BA$2935,9,FALSE))</f>
        <v>1</v>
      </c>
      <c r="Q480" s="4">
        <f>IF($H480=0,"",VLOOKUP($G480,Data!$G$3:$BA$2935,10,FALSE))</f>
        <v>2.5</v>
      </c>
      <c r="R480" s="4">
        <f>IF($H480=0,"",VLOOKUP($G480,Data!$G$3:$BA$2935,11,FALSE))</f>
        <v>2.5</v>
      </c>
      <c r="S480" s="4">
        <f>IF($H480=0,"",VLOOKUP($G480,Data!$G$3:$BA$2935,12,FALSE))</f>
        <v>0</v>
      </c>
      <c r="T480" s="4">
        <f>IF($H480=0,"",VLOOKUP($G480,Data!$G$3:$BA$2935,13,FALSE))</f>
        <v>2.5</v>
      </c>
      <c r="U480" s="4">
        <f>IF($H480=0,"",VLOOKUP($G480,Data!$G$3:$BA$2935,14,FALSE))</f>
        <v>0</v>
      </c>
      <c r="V480" s="4">
        <f>IF($H480=0,"",VLOOKUP($G480,Data!$G$3:$BA$2935,15,FALSE))</f>
        <v>2.5</v>
      </c>
      <c r="W480" s="4">
        <f>IF($H480=0,"",VLOOKUP($G480,Data!$G$3:$BA$2935,16,FALSE))</f>
        <v>0.39</v>
      </c>
      <c r="X480" s="4">
        <f>IF($H480=0,"",VLOOKUP($G480,Data!$G$3:$BA$2935,17,FALSE))</f>
        <v>1</v>
      </c>
      <c r="Y480" s="4">
        <f>IF($H480=0,"",VLOOKUP($G480,Data!$G$3:$BA$2935,18,FALSE))</f>
        <v>0</v>
      </c>
      <c r="Z480" s="4">
        <f>IF($H480=0,"",VLOOKUP($G480,Data!$G$3:$BA$2935,19,FALSE))</f>
        <v>0.1</v>
      </c>
      <c r="AA480" s="4">
        <f>IF($H480=0,"",VLOOKUP($G480,Data!$G$3:$BA$2935,20,FALSE))</f>
        <v>6.5</v>
      </c>
      <c r="AB480" s="4">
        <f>IF($H480=0,"",VLOOKUP($G480,Data!$G$3:$BA$2935,21,FALSE))</f>
        <v>0.44</v>
      </c>
      <c r="AC480" s="4">
        <f>IF($H480=0,"",VLOOKUP($G480,Data!$G$3:$BA$2935,22,FALSE))</f>
        <v>0.08</v>
      </c>
      <c r="AD480" s="4">
        <f>IF($H480=0,"",VLOOKUP($G480,Data!$G$3:$BA$2935,23,FALSE))</f>
        <v>0.2</v>
      </c>
      <c r="AE480" s="4">
        <f>IF($H480=0,"",VLOOKUP($G480,Data!$G$3:$BA$2935,24,FALSE))</f>
        <v>0.98</v>
      </c>
      <c r="AF480" s="4">
        <f>IF($H480=0,"",VLOOKUP($G480,Data!$G$3:$BA$2935,25,FALSE))</f>
        <v>0.1</v>
      </c>
      <c r="AG480" s="4">
        <f>IF($H480=0,"",VLOOKUP($G480,Data!$G$3:$BA$2935,26,FALSE))</f>
        <v>-0.1</v>
      </c>
      <c r="AH480" s="4" t="str">
        <f>IF($H480=0,"",VLOOKUP($G480,Data!$G$3:$BA$2935,27,FALSE))</f>
        <v>/</v>
      </c>
      <c r="AI480" s="4" t="str">
        <f>IF($H480=0,"",VLOOKUP($G480,Data!$G$3:$BA$2935,28,FALSE))</f>
        <v>/</v>
      </c>
      <c r="AJ480" s="4" t="str">
        <f>IF($H480=0,"",VLOOKUP($G480,Data!$G$3:$BA$2935,29,FALSE))</f>
        <v/>
      </c>
      <c r="AK480" s="4" t="str">
        <f>IF($H480=0,"",VLOOKUP($G480,Data!$G$3:$BA$2935,30,FALSE))</f>
        <v/>
      </c>
      <c r="AL480" s="4" t="str">
        <f>IF($H480=0,"",VLOOKUP($G480,Data!$G$3:$BA$2935,31,FALSE))</f>
        <v/>
      </c>
      <c r="AM480" s="4" t="str">
        <f>IF($H480=0,"",VLOOKUP($G480,Data!$G$3:$BA$2935,32,FALSE))</f>
        <v/>
      </c>
      <c r="AN480" s="4" t="str">
        <f>IF($H480=0,"",VLOOKUP($G480,Data!$G$3:$BA$2935,33,FALSE))</f>
        <v/>
      </c>
      <c r="AO480" s="4" t="str">
        <f>IF($H480=0,"",VLOOKUP($G480,Data!$G$3:$BA$2935,34,FALSE))</f>
        <v/>
      </c>
      <c r="AP480" s="4" t="str">
        <f>IF($H480=0,"",VLOOKUP($G480,Data!$G$3:$BA$2935,35,FALSE))</f>
        <v/>
      </c>
      <c r="AQ480" s="4" t="str">
        <f>IF($H480=0,"",VLOOKUP($G480,Data!$G$3:$BA$2935,36,FALSE))</f>
        <v/>
      </c>
      <c r="AR480" s="4" t="str">
        <f>IF($H480=0,"",VLOOKUP($G480,Data!$G$3:$BA$2935,37,FALSE))</f>
        <v/>
      </c>
      <c r="AS480" s="4" t="str">
        <f>IF($H480=0,"",VLOOKUP($G480,Data!$G$3:$BA$2935,38,FALSE))</f>
        <v/>
      </c>
      <c r="AT480" s="4" t="str">
        <f>IF($H480=0,"",VLOOKUP($G480,Data!$G$3:$BA$2935,39,FALSE))</f>
        <v/>
      </c>
    </row>
    <row r="481" spans="1:46" x14ac:dyDescent="0.25">
      <c r="A481" s="4">
        <f>PSSE!A483</f>
        <v>975042</v>
      </c>
      <c r="B481" s="4" t="str">
        <f>PSSE!B483</f>
        <v>FORMOSA_S2</v>
      </c>
      <c r="C481" s="4">
        <f>PSSE!D483</f>
        <v>13.8</v>
      </c>
      <c r="D481" s="4">
        <f>PSSE!E483</f>
        <v>150</v>
      </c>
      <c r="E481" s="4" t="str">
        <f>PSSE!F483</f>
        <v>ND</v>
      </c>
      <c r="F481" s="4">
        <f>PSSE!G483</f>
        <v>1</v>
      </c>
      <c r="G481" s="4" t="str">
        <f t="shared" si="7"/>
        <v>PSS13.8150ND1</v>
      </c>
      <c r="H481" s="4">
        <f>COUNTIF(Data!$G$3:$BA$2935,PSS!$G481)</f>
        <v>1</v>
      </c>
      <c r="I481" s="4" t="str">
        <f>IF($H481=0,"",VLOOKUP($G481,Data!$G$3:$BA$2935,2,FALSE))</f>
        <v>'PSS2A'</v>
      </c>
      <c r="J481" s="4">
        <f>PSSE!C483</f>
        <v>1</v>
      </c>
      <c r="K481" s="4">
        <f>IF($H481=0,"",VLOOKUP($G481,Data!$G$3:$BA$2935,4,FALSE))</f>
        <v>1</v>
      </c>
      <c r="L481" s="4">
        <f>IF($H481=0,"",VLOOKUP($G481,Data!$G$3:$BA$2935,5,FALSE))</f>
        <v>0</v>
      </c>
      <c r="M481" s="4">
        <f>IF($H481=0,"",VLOOKUP($G481,Data!$G$3:$BA$2935,6,FALSE))</f>
        <v>3</v>
      </c>
      <c r="N481" s="4">
        <f>IF($H481=0,"",VLOOKUP($G481,Data!$G$3:$BA$2935,7,FALSE))</f>
        <v>0</v>
      </c>
      <c r="O481" s="4">
        <f>IF($H481=0,"",VLOOKUP($G481,Data!$G$3:$BA$2935,8,FALSE))</f>
        <v>5</v>
      </c>
      <c r="P481" s="4">
        <f>IF($H481=0,"",VLOOKUP($G481,Data!$G$3:$BA$2935,9,FALSE))</f>
        <v>1</v>
      </c>
      <c r="Q481" s="4">
        <f>IF($H481=0,"",VLOOKUP($G481,Data!$G$3:$BA$2935,10,FALSE))</f>
        <v>2.5</v>
      </c>
      <c r="R481" s="4">
        <f>IF($H481=0,"",VLOOKUP($G481,Data!$G$3:$BA$2935,11,FALSE))</f>
        <v>2.5</v>
      </c>
      <c r="S481" s="4">
        <f>IF($H481=0,"",VLOOKUP($G481,Data!$G$3:$BA$2935,12,FALSE))</f>
        <v>0</v>
      </c>
      <c r="T481" s="4">
        <f>IF($H481=0,"",VLOOKUP($G481,Data!$G$3:$BA$2935,13,FALSE))</f>
        <v>2.5</v>
      </c>
      <c r="U481" s="4">
        <f>IF($H481=0,"",VLOOKUP($G481,Data!$G$3:$BA$2935,14,FALSE))</f>
        <v>0</v>
      </c>
      <c r="V481" s="4">
        <f>IF($H481=0,"",VLOOKUP($G481,Data!$G$3:$BA$2935,15,FALSE))</f>
        <v>2.5</v>
      </c>
      <c r="W481" s="4">
        <f>IF($H481=0,"",VLOOKUP($G481,Data!$G$3:$BA$2935,16,FALSE))</f>
        <v>0.39</v>
      </c>
      <c r="X481" s="4">
        <f>IF($H481=0,"",VLOOKUP($G481,Data!$G$3:$BA$2935,17,FALSE))</f>
        <v>1</v>
      </c>
      <c r="Y481" s="4">
        <f>IF($H481=0,"",VLOOKUP($G481,Data!$G$3:$BA$2935,18,FALSE))</f>
        <v>0</v>
      </c>
      <c r="Z481" s="4">
        <f>IF($H481=0,"",VLOOKUP($G481,Data!$G$3:$BA$2935,19,FALSE))</f>
        <v>0.1</v>
      </c>
      <c r="AA481" s="4">
        <f>IF($H481=0,"",VLOOKUP($G481,Data!$G$3:$BA$2935,20,FALSE))</f>
        <v>6.5</v>
      </c>
      <c r="AB481" s="4">
        <f>IF($H481=0,"",VLOOKUP($G481,Data!$G$3:$BA$2935,21,FALSE))</f>
        <v>0.44</v>
      </c>
      <c r="AC481" s="4">
        <f>IF($H481=0,"",VLOOKUP($G481,Data!$G$3:$BA$2935,22,FALSE))</f>
        <v>0.08</v>
      </c>
      <c r="AD481" s="4">
        <f>IF($H481=0,"",VLOOKUP($G481,Data!$G$3:$BA$2935,23,FALSE))</f>
        <v>0.2</v>
      </c>
      <c r="AE481" s="4">
        <f>IF($H481=0,"",VLOOKUP($G481,Data!$G$3:$BA$2935,24,FALSE))</f>
        <v>0.98</v>
      </c>
      <c r="AF481" s="4">
        <f>IF($H481=0,"",VLOOKUP($G481,Data!$G$3:$BA$2935,25,FALSE))</f>
        <v>0.1</v>
      </c>
      <c r="AG481" s="4">
        <f>IF($H481=0,"",VLOOKUP($G481,Data!$G$3:$BA$2935,26,FALSE))</f>
        <v>-0.1</v>
      </c>
      <c r="AH481" s="4" t="str">
        <f>IF($H481=0,"",VLOOKUP($G481,Data!$G$3:$BA$2935,27,FALSE))</f>
        <v>/</v>
      </c>
      <c r="AI481" s="4" t="str">
        <f>IF($H481=0,"",VLOOKUP($G481,Data!$G$3:$BA$2935,28,FALSE))</f>
        <v>/</v>
      </c>
      <c r="AJ481" s="4" t="str">
        <f>IF($H481=0,"",VLOOKUP($G481,Data!$G$3:$BA$2935,29,FALSE))</f>
        <v/>
      </c>
      <c r="AK481" s="4" t="str">
        <f>IF($H481=0,"",VLOOKUP($G481,Data!$G$3:$BA$2935,30,FALSE))</f>
        <v/>
      </c>
      <c r="AL481" s="4" t="str">
        <f>IF($H481=0,"",VLOOKUP($G481,Data!$G$3:$BA$2935,31,FALSE))</f>
        <v/>
      </c>
      <c r="AM481" s="4" t="str">
        <f>IF($H481=0,"",VLOOKUP($G481,Data!$G$3:$BA$2935,32,FALSE))</f>
        <v/>
      </c>
      <c r="AN481" s="4" t="str">
        <f>IF($H481=0,"",VLOOKUP($G481,Data!$G$3:$BA$2935,33,FALSE))</f>
        <v/>
      </c>
      <c r="AO481" s="4" t="str">
        <f>IF($H481=0,"",VLOOKUP($G481,Data!$G$3:$BA$2935,34,FALSE))</f>
        <v/>
      </c>
      <c r="AP481" s="4" t="str">
        <f>IF($H481=0,"",VLOOKUP($G481,Data!$G$3:$BA$2935,35,FALSE))</f>
        <v/>
      </c>
      <c r="AQ481" s="4" t="str">
        <f>IF($H481=0,"",VLOOKUP($G481,Data!$G$3:$BA$2935,36,FALSE))</f>
        <v/>
      </c>
      <c r="AR481" s="4" t="str">
        <f>IF($H481=0,"",VLOOKUP($G481,Data!$G$3:$BA$2935,37,FALSE))</f>
        <v/>
      </c>
      <c r="AS481" s="4" t="str">
        <f>IF($H481=0,"",VLOOKUP($G481,Data!$G$3:$BA$2935,38,FALSE))</f>
        <v/>
      </c>
      <c r="AT481" s="4" t="str">
        <f>IF($H481=0,"",VLOOKUP($G481,Data!$G$3:$BA$2935,39,FALSE))</f>
        <v/>
      </c>
    </row>
    <row r="482" spans="1:46" x14ac:dyDescent="0.25">
      <c r="A482" s="4">
        <f>PSSE!A484</f>
        <v>975043</v>
      </c>
      <c r="B482" s="4" t="str">
        <f>PSSE!B484</f>
        <v>FORMOSA_S1_1</v>
      </c>
      <c r="C482" s="4">
        <f>PSSE!D484</f>
        <v>13.8</v>
      </c>
      <c r="D482" s="4">
        <f>PSSE!E484</f>
        <v>150</v>
      </c>
      <c r="E482" s="4" t="str">
        <f>PSSE!F484</f>
        <v>ND</v>
      </c>
      <c r="F482" s="4">
        <f>PSSE!G484</f>
        <v>1</v>
      </c>
      <c r="G482" s="4" t="str">
        <f t="shared" si="7"/>
        <v>PSS13.8150ND1</v>
      </c>
      <c r="H482" s="4">
        <f>COUNTIF(Data!$G$3:$BA$2935,PSS!$G482)</f>
        <v>1</v>
      </c>
      <c r="I482" s="4" t="str">
        <f>IF($H482=0,"",VLOOKUP($G482,Data!$G$3:$BA$2935,2,FALSE))</f>
        <v>'PSS2A'</v>
      </c>
      <c r="J482" s="4">
        <f>PSSE!C484</f>
        <v>1</v>
      </c>
      <c r="K482" s="4">
        <f>IF($H482=0,"",VLOOKUP($G482,Data!$G$3:$BA$2935,4,FALSE))</f>
        <v>1</v>
      </c>
      <c r="L482" s="4">
        <f>IF($H482=0,"",VLOOKUP($G482,Data!$G$3:$BA$2935,5,FALSE))</f>
        <v>0</v>
      </c>
      <c r="M482" s="4">
        <f>IF($H482=0,"",VLOOKUP($G482,Data!$G$3:$BA$2935,6,FALSE))</f>
        <v>3</v>
      </c>
      <c r="N482" s="4">
        <f>IF($H482=0,"",VLOOKUP($G482,Data!$G$3:$BA$2935,7,FALSE))</f>
        <v>0</v>
      </c>
      <c r="O482" s="4">
        <f>IF($H482=0,"",VLOOKUP($G482,Data!$G$3:$BA$2935,8,FALSE))</f>
        <v>5</v>
      </c>
      <c r="P482" s="4">
        <f>IF($H482=0,"",VLOOKUP($G482,Data!$G$3:$BA$2935,9,FALSE))</f>
        <v>1</v>
      </c>
      <c r="Q482" s="4">
        <f>IF($H482=0,"",VLOOKUP($G482,Data!$G$3:$BA$2935,10,FALSE))</f>
        <v>2.5</v>
      </c>
      <c r="R482" s="4">
        <f>IF($H482=0,"",VLOOKUP($G482,Data!$G$3:$BA$2935,11,FALSE))</f>
        <v>2.5</v>
      </c>
      <c r="S482" s="4">
        <f>IF($H482=0,"",VLOOKUP($G482,Data!$G$3:$BA$2935,12,FALSE))</f>
        <v>0</v>
      </c>
      <c r="T482" s="4">
        <f>IF($H482=0,"",VLOOKUP($G482,Data!$G$3:$BA$2935,13,FALSE))</f>
        <v>2.5</v>
      </c>
      <c r="U482" s="4">
        <f>IF($H482=0,"",VLOOKUP($G482,Data!$G$3:$BA$2935,14,FALSE))</f>
        <v>0</v>
      </c>
      <c r="V482" s="4">
        <f>IF($H482=0,"",VLOOKUP($G482,Data!$G$3:$BA$2935,15,FALSE))</f>
        <v>2.5</v>
      </c>
      <c r="W482" s="4">
        <f>IF($H482=0,"",VLOOKUP($G482,Data!$G$3:$BA$2935,16,FALSE))</f>
        <v>0.39</v>
      </c>
      <c r="X482" s="4">
        <f>IF($H482=0,"",VLOOKUP($G482,Data!$G$3:$BA$2935,17,FALSE))</f>
        <v>1</v>
      </c>
      <c r="Y482" s="4">
        <f>IF($H482=0,"",VLOOKUP($G482,Data!$G$3:$BA$2935,18,FALSE))</f>
        <v>0</v>
      </c>
      <c r="Z482" s="4">
        <f>IF($H482=0,"",VLOOKUP($G482,Data!$G$3:$BA$2935,19,FALSE))</f>
        <v>0.1</v>
      </c>
      <c r="AA482" s="4">
        <f>IF($H482=0,"",VLOOKUP($G482,Data!$G$3:$BA$2935,20,FALSE))</f>
        <v>6.5</v>
      </c>
      <c r="AB482" s="4">
        <f>IF($H482=0,"",VLOOKUP($G482,Data!$G$3:$BA$2935,21,FALSE))</f>
        <v>0.44</v>
      </c>
      <c r="AC482" s="4">
        <f>IF($H482=0,"",VLOOKUP($G482,Data!$G$3:$BA$2935,22,FALSE))</f>
        <v>0.08</v>
      </c>
      <c r="AD482" s="4">
        <f>IF($H482=0,"",VLOOKUP($G482,Data!$G$3:$BA$2935,23,FALSE))</f>
        <v>0.2</v>
      </c>
      <c r="AE482" s="4">
        <f>IF($H482=0,"",VLOOKUP($G482,Data!$G$3:$BA$2935,24,FALSE))</f>
        <v>0.98</v>
      </c>
      <c r="AF482" s="4">
        <f>IF($H482=0,"",VLOOKUP($G482,Data!$G$3:$BA$2935,25,FALSE))</f>
        <v>0.1</v>
      </c>
      <c r="AG482" s="4">
        <f>IF($H482=0,"",VLOOKUP($G482,Data!$G$3:$BA$2935,26,FALSE))</f>
        <v>-0.1</v>
      </c>
      <c r="AH482" s="4" t="str">
        <f>IF($H482=0,"",VLOOKUP($G482,Data!$G$3:$BA$2935,27,FALSE))</f>
        <v>/</v>
      </c>
      <c r="AI482" s="4" t="str">
        <f>IF($H482=0,"",VLOOKUP($G482,Data!$G$3:$BA$2935,28,FALSE))</f>
        <v>/</v>
      </c>
      <c r="AJ482" s="4" t="str">
        <f>IF($H482=0,"",VLOOKUP($G482,Data!$G$3:$BA$2935,29,FALSE))</f>
        <v/>
      </c>
      <c r="AK482" s="4" t="str">
        <f>IF($H482=0,"",VLOOKUP($G482,Data!$G$3:$BA$2935,30,FALSE))</f>
        <v/>
      </c>
      <c r="AL482" s="4" t="str">
        <f>IF($H482=0,"",VLOOKUP($G482,Data!$G$3:$BA$2935,31,FALSE))</f>
        <v/>
      </c>
      <c r="AM482" s="4" t="str">
        <f>IF($H482=0,"",VLOOKUP($G482,Data!$G$3:$BA$2935,32,FALSE))</f>
        <v/>
      </c>
      <c r="AN482" s="4" t="str">
        <f>IF($H482=0,"",VLOOKUP($G482,Data!$G$3:$BA$2935,33,FALSE))</f>
        <v/>
      </c>
      <c r="AO482" s="4" t="str">
        <f>IF($H482=0,"",VLOOKUP($G482,Data!$G$3:$BA$2935,34,FALSE))</f>
        <v/>
      </c>
      <c r="AP482" s="4" t="str">
        <f>IF($H482=0,"",VLOOKUP($G482,Data!$G$3:$BA$2935,35,FALSE))</f>
        <v/>
      </c>
      <c r="AQ482" s="4" t="str">
        <f>IF($H482=0,"",VLOOKUP($G482,Data!$G$3:$BA$2935,36,FALSE))</f>
        <v/>
      </c>
      <c r="AR482" s="4" t="str">
        <f>IF($H482=0,"",VLOOKUP($G482,Data!$G$3:$BA$2935,37,FALSE))</f>
        <v/>
      </c>
      <c r="AS482" s="4" t="str">
        <f>IF($H482=0,"",VLOOKUP($G482,Data!$G$3:$BA$2935,38,FALSE))</f>
        <v/>
      </c>
      <c r="AT482" s="4" t="str">
        <f>IF($H482=0,"",VLOOKUP($G482,Data!$G$3:$BA$2935,39,FALSE))</f>
        <v/>
      </c>
    </row>
    <row r="483" spans="1:46" x14ac:dyDescent="0.25">
      <c r="A483" s="4">
        <f>PSSE!A485</f>
        <v>975051</v>
      </c>
      <c r="B483" s="4" t="str">
        <f>PSSE!B485</f>
        <v>NHONTRAC1_G1</v>
      </c>
      <c r="C483" s="4">
        <f>PSSE!D485</f>
        <v>15.8</v>
      </c>
      <c r="D483" s="4">
        <f>PSSE!E485</f>
        <v>150</v>
      </c>
      <c r="E483" s="4" t="str">
        <f>PSSE!F485</f>
        <v>ND</v>
      </c>
      <c r="F483" s="4">
        <f>PSSE!G485</f>
        <v>1</v>
      </c>
      <c r="G483" s="4" t="str">
        <f t="shared" si="7"/>
        <v>PSS15.8150ND1</v>
      </c>
      <c r="H483" s="4">
        <f>COUNTIF(Data!$G$3:$BA$2935,PSS!$G483)</f>
        <v>1</v>
      </c>
      <c r="I483" s="4" t="str">
        <f>IF($H483=0,"",VLOOKUP($G483,Data!$G$3:$BA$2935,2,FALSE))</f>
        <v>'PSS2A'</v>
      </c>
      <c r="J483" s="4">
        <f>PSSE!C485</f>
        <v>1</v>
      </c>
      <c r="K483" s="4">
        <f>IF($H483=0,"",VLOOKUP($G483,Data!$G$3:$BA$2935,4,FALSE))</f>
        <v>1</v>
      </c>
      <c r="L483" s="4">
        <f>IF($H483=0,"",VLOOKUP($G483,Data!$G$3:$BA$2935,5,FALSE))</f>
        <v>0</v>
      </c>
      <c r="M483" s="4">
        <f>IF($H483=0,"",VLOOKUP($G483,Data!$G$3:$BA$2935,6,FALSE))</f>
        <v>3</v>
      </c>
      <c r="N483" s="4">
        <f>IF($H483=0,"",VLOOKUP($G483,Data!$G$3:$BA$2935,7,FALSE))</f>
        <v>0</v>
      </c>
      <c r="O483" s="4">
        <f>IF($H483=0,"",VLOOKUP($G483,Data!$G$3:$BA$2935,8,FALSE))</f>
        <v>5</v>
      </c>
      <c r="P483" s="4">
        <f>IF($H483=0,"",VLOOKUP($G483,Data!$G$3:$BA$2935,9,FALSE))</f>
        <v>1</v>
      </c>
      <c r="Q483" s="4">
        <f>IF($H483=0,"",VLOOKUP($G483,Data!$G$3:$BA$2935,10,FALSE))</f>
        <v>2.5</v>
      </c>
      <c r="R483" s="4">
        <f>IF($H483=0,"",VLOOKUP($G483,Data!$G$3:$BA$2935,11,FALSE))</f>
        <v>2.5</v>
      </c>
      <c r="S483" s="4">
        <f>IF($H483=0,"",VLOOKUP($G483,Data!$G$3:$BA$2935,12,FALSE))</f>
        <v>0</v>
      </c>
      <c r="T483" s="4">
        <f>IF($H483=0,"",VLOOKUP($G483,Data!$G$3:$BA$2935,13,FALSE))</f>
        <v>2.5</v>
      </c>
      <c r="U483" s="4">
        <f>IF($H483=0,"",VLOOKUP($G483,Data!$G$3:$BA$2935,14,FALSE))</f>
        <v>0</v>
      </c>
      <c r="V483" s="4">
        <f>IF($H483=0,"",VLOOKUP($G483,Data!$G$3:$BA$2935,15,FALSE))</f>
        <v>2.5</v>
      </c>
      <c r="W483" s="4">
        <f>IF($H483=0,"",VLOOKUP($G483,Data!$G$3:$BA$2935,16,FALSE))</f>
        <v>0.39</v>
      </c>
      <c r="X483" s="4">
        <f>IF($H483=0,"",VLOOKUP($G483,Data!$G$3:$BA$2935,17,FALSE))</f>
        <v>1</v>
      </c>
      <c r="Y483" s="4">
        <f>IF($H483=0,"",VLOOKUP($G483,Data!$G$3:$BA$2935,18,FALSE))</f>
        <v>0</v>
      </c>
      <c r="Z483" s="4">
        <f>IF($H483=0,"",VLOOKUP($G483,Data!$G$3:$BA$2935,19,FALSE))</f>
        <v>0.1</v>
      </c>
      <c r="AA483" s="4">
        <f>IF($H483=0,"",VLOOKUP($G483,Data!$G$3:$BA$2935,20,FALSE))</f>
        <v>6.5</v>
      </c>
      <c r="AB483" s="4">
        <f>IF($H483=0,"",VLOOKUP($G483,Data!$G$3:$BA$2935,21,FALSE))</f>
        <v>0.44</v>
      </c>
      <c r="AC483" s="4">
        <f>IF($H483=0,"",VLOOKUP($G483,Data!$G$3:$BA$2935,22,FALSE))</f>
        <v>0.08</v>
      </c>
      <c r="AD483" s="4">
        <f>IF($H483=0,"",VLOOKUP($G483,Data!$G$3:$BA$2935,23,FALSE))</f>
        <v>0.2</v>
      </c>
      <c r="AE483" s="4">
        <f>IF($H483=0,"",VLOOKUP($G483,Data!$G$3:$BA$2935,24,FALSE))</f>
        <v>0.98</v>
      </c>
      <c r="AF483" s="4">
        <f>IF($H483=0,"",VLOOKUP($G483,Data!$G$3:$BA$2935,25,FALSE))</f>
        <v>0.1</v>
      </c>
      <c r="AG483" s="4">
        <f>IF($H483=0,"",VLOOKUP($G483,Data!$G$3:$BA$2935,26,FALSE))</f>
        <v>-0.1</v>
      </c>
      <c r="AH483" s="4" t="str">
        <f>IF($H483=0,"",VLOOKUP($G483,Data!$G$3:$BA$2935,27,FALSE))</f>
        <v>/</v>
      </c>
      <c r="AI483" s="4" t="str">
        <f>IF($H483=0,"",VLOOKUP($G483,Data!$G$3:$BA$2935,28,FALSE))</f>
        <v>/</v>
      </c>
      <c r="AJ483" s="4" t="str">
        <f>IF($H483=0,"",VLOOKUP($G483,Data!$G$3:$BA$2935,29,FALSE))</f>
        <v/>
      </c>
      <c r="AK483" s="4" t="str">
        <f>IF($H483=0,"",VLOOKUP($G483,Data!$G$3:$BA$2935,30,FALSE))</f>
        <v/>
      </c>
      <c r="AL483" s="4" t="str">
        <f>IF($H483=0,"",VLOOKUP($G483,Data!$G$3:$BA$2935,31,FALSE))</f>
        <v/>
      </c>
      <c r="AM483" s="4" t="str">
        <f>IF($H483=0,"",VLOOKUP($G483,Data!$G$3:$BA$2935,32,FALSE))</f>
        <v/>
      </c>
      <c r="AN483" s="4" t="str">
        <f>IF($H483=0,"",VLOOKUP($G483,Data!$G$3:$BA$2935,33,FALSE))</f>
        <v/>
      </c>
      <c r="AO483" s="4" t="str">
        <f>IF($H483=0,"",VLOOKUP($G483,Data!$G$3:$BA$2935,34,FALSE))</f>
        <v/>
      </c>
      <c r="AP483" s="4" t="str">
        <f>IF($H483=0,"",VLOOKUP($G483,Data!$G$3:$BA$2935,35,FALSE))</f>
        <v/>
      </c>
      <c r="AQ483" s="4" t="str">
        <f>IF($H483=0,"",VLOOKUP($G483,Data!$G$3:$BA$2935,36,FALSE))</f>
        <v/>
      </c>
      <c r="AR483" s="4" t="str">
        <f>IF($H483=0,"",VLOOKUP($G483,Data!$G$3:$BA$2935,37,FALSE))</f>
        <v/>
      </c>
      <c r="AS483" s="4" t="str">
        <f>IF($H483=0,"",VLOOKUP($G483,Data!$G$3:$BA$2935,38,FALSE))</f>
        <v/>
      </c>
      <c r="AT483" s="4" t="str">
        <f>IF($H483=0,"",VLOOKUP($G483,Data!$G$3:$BA$2935,39,FALSE))</f>
        <v/>
      </c>
    </row>
    <row r="484" spans="1:46" x14ac:dyDescent="0.25">
      <c r="A484" s="4">
        <f>PSSE!A486</f>
        <v>975052</v>
      </c>
      <c r="B484" s="4" t="str">
        <f>PSSE!B486</f>
        <v>NHONTRAC1_G2</v>
      </c>
      <c r="C484" s="4">
        <f>PSSE!D486</f>
        <v>15.8</v>
      </c>
      <c r="D484" s="4">
        <f>PSSE!E486</f>
        <v>150</v>
      </c>
      <c r="E484" s="4" t="str">
        <f>PSSE!F486</f>
        <v>ND</v>
      </c>
      <c r="F484" s="4">
        <f>PSSE!G486</f>
        <v>1</v>
      </c>
      <c r="G484" s="4" t="str">
        <f t="shared" si="7"/>
        <v>PSS15.8150ND1</v>
      </c>
      <c r="H484" s="4">
        <f>COUNTIF(Data!$G$3:$BA$2935,PSS!$G484)</f>
        <v>1</v>
      </c>
      <c r="I484" s="4" t="str">
        <f>IF($H484=0,"",VLOOKUP($G484,Data!$G$3:$BA$2935,2,FALSE))</f>
        <v>'PSS2A'</v>
      </c>
      <c r="J484" s="4">
        <f>PSSE!C486</f>
        <v>2</v>
      </c>
      <c r="K484" s="4">
        <f>IF($H484=0,"",VLOOKUP($G484,Data!$G$3:$BA$2935,4,FALSE))</f>
        <v>1</v>
      </c>
      <c r="L484" s="4">
        <f>IF($H484=0,"",VLOOKUP($G484,Data!$G$3:$BA$2935,5,FALSE))</f>
        <v>0</v>
      </c>
      <c r="M484" s="4">
        <f>IF($H484=0,"",VLOOKUP($G484,Data!$G$3:$BA$2935,6,FALSE))</f>
        <v>3</v>
      </c>
      <c r="N484" s="4">
        <f>IF($H484=0,"",VLOOKUP($G484,Data!$G$3:$BA$2935,7,FALSE))</f>
        <v>0</v>
      </c>
      <c r="O484" s="4">
        <f>IF($H484=0,"",VLOOKUP($G484,Data!$G$3:$BA$2935,8,FALSE))</f>
        <v>5</v>
      </c>
      <c r="P484" s="4">
        <f>IF($H484=0,"",VLOOKUP($G484,Data!$G$3:$BA$2935,9,FALSE))</f>
        <v>1</v>
      </c>
      <c r="Q484" s="4">
        <f>IF($H484=0,"",VLOOKUP($G484,Data!$G$3:$BA$2935,10,FALSE))</f>
        <v>2.5</v>
      </c>
      <c r="R484" s="4">
        <f>IF($H484=0,"",VLOOKUP($G484,Data!$G$3:$BA$2935,11,FALSE))</f>
        <v>2.5</v>
      </c>
      <c r="S484" s="4">
        <f>IF($H484=0,"",VLOOKUP($G484,Data!$G$3:$BA$2935,12,FALSE))</f>
        <v>0</v>
      </c>
      <c r="T484" s="4">
        <f>IF($H484=0,"",VLOOKUP($G484,Data!$G$3:$BA$2935,13,FALSE))</f>
        <v>2.5</v>
      </c>
      <c r="U484" s="4">
        <f>IF($H484=0,"",VLOOKUP($G484,Data!$G$3:$BA$2935,14,FALSE))</f>
        <v>0</v>
      </c>
      <c r="V484" s="4">
        <f>IF($H484=0,"",VLOOKUP($G484,Data!$G$3:$BA$2935,15,FALSE))</f>
        <v>2.5</v>
      </c>
      <c r="W484" s="4">
        <f>IF($H484=0,"",VLOOKUP($G484,Data!$G$3:$BA$2935,16,FALSE))</f>
        <v>0.39</v>
      </c>
      <c r="X484" s="4">
        <f>IF($H484=0,"",VLOOKUP($G484,Data!$G$3:$BA$2935,17,FALSE))</f>
        <v>1</v>
      </c>
      <c r="Y484" s="4">
        <f>IF($H484=0,"",VLOOKUP($G484,Data!$G$3:$BA$2935,18,FALSE))</f>
        <v>0</v>
      </c>
      <c r="Z484" s="4">
        <f>IF($H484=0,"",VLOOKUP($G484,Data!$G$3:$BA$2935,19,FALSE))</f>
        <v>0.1</v>
      </c>
      <c r="AA484" s="4">
        <f>IF($H484=0,"",VLOOKUP($G484,Data!$G$3:$BA$2935,20,FALSE))</f>
        <v>6.5</v>
      </c>
      <c r="AB484" s="4">
        <f>IF($H484=0,"",VLOOKUP($G484,Data!$G$3:$BA$2935,21,FALSE))</f>
        <v>0.44</v>
      </c>
      <c r="AC484" s="4">
        <f>IF($H484=0,"",VLOOKUP($G484,Data!$G$3:$BA$2935,22,FALSE))</f>
        <v>0.08</v>
      </c>
      <c r="AD484" s="4">
        <f>IF($H484=0,"",VLOOKUP($G484,Data!$G$3:$BA$2935,23,FALSE))</f>
        <v>0.2</v>
      </c>
      <c r="AE484" s="4">
        <f>IF($H484=0,"",VLOOKUP($G484,Data!$G$3:$BA$2935,24,FALSE))</f>
        <v>0.98</v>
      </c>
      <c r="AF484" s="4">
        <f>IF($H484=0,"",VLOOKUP($G484,Data!$G$3:$BA$2935,25,FALSE))</f>
        <v>0.1</v>
      </c>
      <c r="AG484" s="4">
        <f>IF($H484=0,"",VLOOKUP($G484,Data!$G$3:$BA$2935,26,FALSE))</f>
        <v>-0.1</v>
      </c>
      <c r="AH484" s="4" t="str">
        <f>IF($H484=0,"",VLOOKUP($G484,Data!$G$3:$BA$2935,27,FALSE))</f>
        <v>/</v>
      </c>
      <c r="AI484" s="4" t="str">
        <f>IF($H484=0,"",VLOOKUP($G484,Data!$G$3:$BA$2935,28,FALSE))</f>
        <v>/</v>
      </c>
      <c r="AJ484" s="4" t="str">
        <f>IF($H484=0,"",VLOOKUP($G484,Data!$G$3:$BA$2935,29,FALSE))</f>
        <v/>
      </c>
      <c r="AK484" s="4" t="str">
        <f>IF($H484=0,"",VLOOKUP($G484,Data!$G$3:$BA$2935,30,FALSE))</f>
        <v/>
      </c>
      <c r="AL484" s="4" t="str">
        <f>IF($H484=0,"",VLOOKUP($G484,Data!$G$3:$BA$2935,31,FALSE))</f>
        <v/>
      </c>
      <c r="AM484" s="4" t="str">
        <f>IF($H484=0,"",VLOOKUP($G484,Data!$G$3:$BA$2935,32,FALSE))</f>
        <v/>
      </c>
      <c r="AN484" s="4" t="str">
        <f>IF($H484=0,"",VLOOKUP($G484,Data!$G$3:$BA$2935,33,FALSE))</f>
        <v/>
      </c>
      <c r="AO484" s="4" t="str">
        <f>IF($H484=0,"",VLOOKUP($G484,Data!$G$3:$BA$2935,34,FALSE))</f>
        <v/>
      </c>
      <c r="AP484" s="4" t="str">
        <f>IF($H484=0,"",VLOOKUP($G484,Data!$G$3:$BA$2935,35,FALSE))</f>
        <v/>
      </c>
      <c r="AQ484" s="4" t="str">
        <f>IF($H484=0,"",VLOOKUP($G484,Data!$G$3:$BA$2935,36,FALSE))</f>
        <v/>
      </c>
      <c r="AR484" s="4" t="str">
        <f>IF($H484=0,"",VLOOKUP($G484,Data!$G$3:$BA$2935,37,FALSE))</f>
        <v/>
      </c>
      <c r="AS484" s="4" t="str">
        <f>IF($H484=0,"",VLOOKUP($G484,Data!$G$3:$BA$2935,38,FALSE))</f>
        <v/>
      </c>
      <c r="AT484" s="4" t="str">
        <f>IF($H484=0,"",VLOOKUP($G484,Data!$G$3:$BA$2935,39,FALSE))</f>
        <v/>
      </c>
    </row>
    <row r="485" spans="1:46" x14ac:dyDescent="0.25">
      <c r="A485" s="4">
        <f>PSSE!A487</f>
        <v>975053</v>
      </c>
      <c r="B485" s="4" t="str">
        <f>PSSE!B487</f>
        <v>NHONTRAC1_G3</v>
      </c>
      <c r="C485" s="4">
        <f>PSSE!D487</f>
        <v>15.8</v>
      </c>
      <c r="D485" s="4">
        <f>PSSE!E487</f>
        <v>150</v>
      </c>
      <c r="E485" s="4" t="str">
        <f>PSSE!F487</f>
        <v>ND</v>
      </c>
      <c r="F485" s="4">
        <f>PSSE!G487</f>
        <v>1</v>
      </c>
      <c r="G485" s="4" t="str">
        <f t="shared" si="7"/>
        <v>PSS15.8150ND1</v>
      </c>
      <c r="H485" s="4">
        <f>COUNTIF(Data!$G$3:$BA$2935,PSS!$G485)</f>
        <v>1</v>
      </c>
      <c r="I485" s="4" t="str">
        <f>IF($H485=0,"",VLOOKUP($G485,Data!$G$3:$BA$2935,2,FALSE))</f>
        <v>'PSS2A'</v>
      </c>
      <c r="J485" s="4">
        <f>PSSE!C487</f>
        <v>3</v>
      </c>
      <c r="K485" s="4">
        <f>IF($H485=0,"",VLOOKUP($G485,Data!$G$3:$BA$2935,4,FALSE))</f>
        <v>1</v>
      </c>
      <c r="L485" s="4">
        <f>IF($H485=0,"",VLOOKUP($G485,Data!$G$3:$BA$2935,5,FALSE))</f>
        <v>0</v>
      </c>
      <c r="M485" s="4">
        <f>IF($H485=0,"",VLOOKUP($G485,Data!$G$3:$BA$2935,6,FALSE))</f>
        <v>3</v>
      </c>
      <c r="N485" s="4">
        <f>IF($H485=0,"",VLOOKUP($G485,Data!$G$3:$BA$2935,7,FALSE))</f>
        <v>0</v>
      </c>
      <c r="O485" s="4">
        <f>IF($H485=0,"",VLOOKUP($G485,Data!$G$3:$BA$2935,8,FALSE))</f>
        <v>5</v>
      </c>
      <c r="P485" s="4">
        <f>IF($H485=0,"",VLOOKUP($G485,Data!$G$3:$BA$2935,9,FALSE))</f>
        <v>1</v>
      </c>
      <c r="Q485" s="4">
        <f>IF($H485=0,"",VLOOKUP($G485,Data!$G$3:$BA$2935,10,FALSE))</f>
        <v>2.5</v>
      </c>
      <c r="R485" s="4">
        <f>IF($H485=0,"",VLOOKUP($G485,Data!$G$3:$BA$2935,11,FALSE))</f>
        <v>2.5</v>
      </c>
      <c r="S485" s="4">
        <f>IF($H485=0,"",VLOOKUP($G485,Data!$G$3:$BA$2935,12,FALSE))</f>
        <v>0</v>
      </c>
      <c r="T485" s="4">
        <f>IF($H485=0,"",VLOOKUP($G485,Data!$G$3:$BA$2935,13,FALSE))</f>
        <v>2.5</v>
      </c>
      <c r="U485" s="4">
        <f>IF($H485=0,"",VLOOKUP($G485,Data!$G$3:$BA$2935,14,FALSE))</f>
        <v>0</v>
      </c>
      <c r="V485" s="4">
        <f>IF($H485=0,"",VLOOKUP($G485,Data!$G$3:$BA$2935,15,FALSE))</f>
        <v>2.5</v>
      </c>
      <c r="W485" s="4">
        <f>IF($H485=0,"",VLOOKUP($G485,Data!$G$3:$BA$2935,16,FALSE))</f>
        <v>0.39</v>
      </c>
      <c r="X485" s="4">
        <f>IF($H485=0,"",VLOOKUP($G485,Data!$G$3:$BA$2935,17,FALSE))</f>
        <v>1</v>
      </c>
      <c r="Y485" s="4">
        <f>IF($H485=0,"",VLOOKUP($G485,Data!$G$3:$BA$2935,18,FALSE))</f>
        <v>0</v>
      </c>
      <c r="Z485" s="4">
        <f>IF($H485=0,"",VLOOKUP($G485,Data!$G$3:$BA$2935,19,FALSE))</f>
        <v>0.1</v>
      </c>
      <c r="AA485" s="4">
        <f>IF($H485=0,"",VLOOKUP($G485,Data!$G$3:$BA$2935,20,FALSE))</f>
        <v>6.5</v>
      </c>
      <c r="AB485" s="4">
        <f>IF($H485=0,"",VLOOKUP($G485,Data!$G$3:$BA$2935,21,FALSE))</f>
        <v>0.44</v>
      </c>
      <c r="AC485" s="4">
        <f>IF($H485=0,"",VLOOKUP($G485,Data!$G$3:$BA$2935,22,FALSE))</f>
        <v>0.08</v>
      </c>
      <c r="AD485" s="4">
        <f>IF($H485=0,"",VLOOKUP($G485,Data!$G$3:$BA$2935,23,FALSE))</f>
        <v>0.2</v>
      </c>
      <c r="AE485" s="4">
        <f>IF($H485=0,"",VLOOKUP($G485,Data!$G$3:$BA$2935,24,FALSE))</f>
        <v>0.98</v>
      </c>
      <c r="AF485" s="4">
        <f>IF($H485=0,"",VLOOKUP($G485,Data!$G$3:$BA$2935,25,FALSE))</f>
        <v>0.1</v>
      </c>
      <c r="AG485" s="4">
        <f>IF($H485=0,"",VLOOKUP($G485,Data!$G$3:$BA$2935,26,FALSE))</f>
        <v>-0.1</v>
      </c>
      <c r="AH485" s="4" t="str">
        <f>IF($H485=0,"",VLOOKUP($G485,Data!$G$3:$BA$2935,27,FALSE))</f>
        <v>/</v>
      </c>
      <c r="AI485" s="4" t="str">
        <f>IF($H485=0,"",VLOOKUP($G485,Data!$G$3:$BA$2935,28,FALSE))</f>
        <v>/</v>
      </c>
      <c r="AJ485" s="4" t="str">
        <f>IF($H485=0,"",VLOOKUP($G485,Data!$G$3:$BA$2935,29,FALSE))</f>
        <v/>
      </c>
      <c r="AK485" s="4" t="str">
        <f>IF($H485=0,"",VLOOKUP($G485,Data!$G$3:$BA$2935,30,FALSE))</f>
        <v/>
      </c>
      <c r="AL485" s="4" t="str">
        <f>IF($H485=0,"",VLOOKUP($G485,Data!$G$3:$BA$2935,31,FALSE))</f>
        <v/>
      </c>
      <c r="AM485" s="4" t="str">
        <f>IF($H485=0,"",VLOOKUP($G485,Data!$G$3:$BA$2935,32,FALSE))</f>
        <v/>
      </c>
      <c r="AN485" s="4" t="str">
        <f>IF($H485=0,"",VLOOKUP($G485,Data!$G$3:$BA$2935,33,FALSE))</f>
        <v/>
      </c>
      <c r="AO485" s="4" t="str">
        <f>IF($H485=0,"",VLOOKUP($G485,Data!$G$3:$BA$2935,34,FALSE))</f>
        <v/>
      </c>
      <c r="AP485" s="4" t="str">
        <f>IF($H485=0,"",VLOOKUP($G485,Data!$G$3:$BA$2935,35,FALSE))</f>
        <v/>
      </c>
      <c r="AQ485" s="4" t="str">
        <f>IF($H485=0,"",VLOOKUP($G485,Data!$G$3:$BA$2935,36,FALSE))</f>
        <v/>
      </c>
      <c r="AR485" s="4" t="str">
        <f>IF($H485=0,"",VLOOKUP($G485,Data!$G$3:$BA$2935,37,FALSE))</f>
        <v/>
      </c>
      <c r="AS485" s="4" t="str">
        <f>IF($H485=0,"",VLOOKUP($G485,Data!$G$3:$BA$2935,38,FALSE))</f>
        <v/>
      </c>
      <c r="AT485" s="4" t="str">
        <f>IF($H485=0,"",VLOOKUP($G485,Data!$G$3:$BA$2935,39,FALSE))</f>
        <v/>
      </c>
    </row>
    <row r="486" spans="1:46" x14ac:dyDescent="0.25">
      <c r="A486" s="4">
        <f>PSSE!A488</f>
        <v>975061</v>
      </c>
      <c r="B486" s="4" t="str">
        <f>PSSE!B488</f>
        <v>NHONTRAC2_G1</v>
      </c>
      <c r="C486" s="4">
        <f>PSSE!D488</f>
        <v>15.8</v>
      </c>
      <c r="D486" s="4">
        <f>PSSE!E488</f>
        <v>250</v>
      </c>
      <c r="E486" s="4" t="str">
        <f>PSSE!F488</f>
        <v>ND</v>
      </c>
      <c r="F486" s="4">
        <f>PSSE!G488</f>
        <v>1</v>
      </c>
      <c r="G486" s="4" t="str">
        <f t="shared" si="7"/>
        <v>PSS15.8250ND1</v>
      </c>
      <c r="H486" s="4">
        <f>COUNTIF(Data!$G$3:$BA$2935,PSS!$G486)</f>
        <v>1</v>
      </c>
      <c r="I486" s="4" t="str">
        <f>IF($H486=0,"",VLOOKUP($G486,Data!$G$3:$BA$2935,2,FALSE))</f>
        <v>'PSS2A'</v>
      </c>
      <c r="J486" s="4">
        <f>PSSE!C488</f>
        <v>1</v>
      </c>
      <c r="K486" s="4">
        <f>IF($H486=0,"",VLOOKUP($G486,Data!$G$3:$BA$2935,4,FALSE))</f>
        <v>1</v>
      </c>
      <c r="L486" s="4">
        <f>IF($H486=0,"",VLOOKUP($G486,Data!$G$3:$BA$2935,5,FALSE))</f>
        <v>0</v>
      </c>
      <c r="M486" s="4">
        <f>IF($H486=0,"",VLOOKUP($G486,Data!$G$3:$BA$2935,6,FALSE))</f>
        <v>3</v>
      </c>
      <c r="N486" s="4">
        <f>IF($H486=0,"",VLOOKUP($G486,Data!$G$3:$BA$2935,7,FALSE))</f>
        <v>0</v>
      </c>
      <c r="O486" s="4">
        <f>IF($H486=0,"",VLOOKUP($G486,Data!$G$3:$BA$2935,8,FALSE))</f>
        <v>5</v>
      </c>
      <c r="P486" s="4">
        <f>IF($H486=0,"",VLOOKUP($G486,Data!$G$3:$BA$2935,9,FALSE))</f>
        <v>1</v>
      </c>
      <c r="Q486" s="4">
        <f>IF($H486=0,"",VLOOKUP($G486,Data!$G$3:$BA$2935,10,FALSE))</f>
        <v>2.5</v>
      </c>
      <c r="R486" s="4">
        <f>IF($H486=0,"",VLOOKUP($G486,Data!$G$3:$BA$2935,11,FALSE))</f>
        <v>2.5</v>
      </c>
      <c r="S486" s="4">
        <f>IF($H486=0,"",VLOOKUP($G486,Data!$G$3:$BA$2935,12,FALSE))</f>
        <v>0</v>
      </c>
      <c r="T486" s="4">
        <f>IF($H486=0,"",VLOOKUP($G486,Data!$G$3:$BA$2935,13,FALSE))</f>
        <v>2.5</v>
      </c>
      <c r="U486" s="4">
        <f>IF($H486=0,"",VLOOKUP($G486,Data!$G$3:$BA$2935,14,FALSE))</f>
        <v>0</v>
      </c>
      <c r="V486" s="4">
        <f>IF($H486=0,"",VLOOKUP($G486,Data!$G$3:$BA$2935,15,FALSE))</f>
        <v>2.5</v>
      </c>
      <c r="W486" s="4">
        <f>IF($H486=0,"",VLOOKUP($G486,Data!$G$3:$BA$2935,16,FALSE))</f>
        <v>0.39</v>
      </c>
      <c r="X486" s="4">
        <f>IF($H486=0,"",VLOOKUP($G486,Data!$G$3:$BA$2935,17,FALSE))</f>
        <v>1</v>
      </c>
      <c r="Y486" s="4">
        <f>IF($H486=0,"",VLOOKUP($G486,Data!$G$3:$BA$2935,18,FALSE))</f>
        <v>0</v>
      </c>
      <c r="Z486" s="4">
        <f>IF($H486=0,"",VLOOKUP($G486,Data!$G$3:$BA$2935,19,FALSE))</f>
        <v>0.1</v>
      </c>
      <c r="AA486" s="4">
        <f>IF($H486=0,"",VLOOKUP($G486,Data!$G$3:$BA$2935,20,FALSE))</f>
        <v>6.5</v>
      </c>
      <c r="AB486" s="4">
        <f>IF($H486=0,"",VLOOKUP($G486,Data!$G$3:$BA$2935,21,FALSE))</f>
        <v>0.44</v>
      </c>
      <c r="AC486" s="4">
        <f>IF($H486=0,"",VLOOKUP($G486,Data!$G$3:$BA$2935,22,FALSE))</f>
        <v>0.08</v>
      </c>
      <c r="AD486" s="4">
        <f>IF($H486=0,"",VLOOKUP($G486,Data!$G$3:$BA$2935,23,FALSE))</f>
        <v>0.2</v>
      </c>
      <c r="AE486" s="4">
        <f>IF($H486=0,"",VLOOKUP($G486,Data!$G$3:$BA$2935,24,FALSE))</f>
        <v>0.98</v>
      </c>
      <c r="AF486" s="4">
        <f>IF($H486=0,"",VLOOKUP($G486,Data!$G$3:$BA$2935,25,FALSE))</f>
        <v>0.1</v>
      </c>
      <c r="AG486" s="4">
        <f>IF($H486=0,"",VLOOKUP($G486,Data!$G$3:$BA$2935,26,FALSE))</f>
        <v>-0.1</v>
      </c>
      <c r="AH486" s="4" t="str">
        <f>IF($H486=0,"",VLOOKUP($G486,Data!$G$3:$BA$2935,27,FALSE))</f>
        <v>/</v>
      </c>
      <c r="AI486" s="4" t="str">
        <f>IF($H486=0,"",VLOOKUP($G486,Data!$G$3:$BA$2935,28,FALSE))</f>
        <v>/</v>
      </c>
      <c r="AJ486" s="4" t="str">
        <f>IF($H486=0,"",VLOOKUP($G486,Data!$G$3:$BA$2935,29,FALSE))</f>
        <v/>
      </c>
      <c r="AK486" s="4" t="str">
        <f>IF($H486=0,"",VLOOKUP($G486,Data!$G$3:$BA$2935,30,FALSE))</f>
        <v/>
      </c>
      <c r="AL486" s="4" t="str">
        <f>IF($H486=0,"",VLOOKUP($G486,Data!$G$3:$BA$2935,31,FALSE))</f>
        <v/>
      </c>
      <c r="AM486" s="4" t="str">
        <f>IF($H486=0,"",VLOOKUP($G486,Data!$G$3:$BA$2935,32,FALSE))</f>
        <v/>
      </c>
      <c r="AN486" s="4" t="str">
        <f>IF($H486=0,"",VLOOKUP($G486,Data!$G$3:$BA$2935,33,FALSE))</f>
        <v/>
      </c>
      <c r="AO486" s="4" t="str">
        <f>IF($H486=0,"",VLOOKUP($G486,Data!$G$3:$BA$2935,34,FALSE))</f>
        <v/>
      </c>
      <c r="AP486" s="4" t="str">
        <f>IF($H486=0,"",VLOOKUP($G486,Data!$G$3:$BA$2935,35,FALSE))</f>
        <v/>
      </c>
      <c r="AQ486" s="4" t="str">
        <f>IF($H486=0,"",VLOOKUP($G486,Data!$G$3:$BA$2935,36,FALSE))</f>
        <v/>
      </c>
      <c r="AR486" s="4" t="str">
        <f>IF($H486=0,"",VLOOKUP($G486,Data!$G$3:$BA$2935,37,FALSE))</f>
        <v/>
      </c>
      <c r="AS486" s="4" t="str">
        <f>IF($H486=0,"",VLOOKUP($G486,Data!$G$3:$BA$2935,38,FALSE))</f>
        <v/>
      </c>
      <c r="AT486" s="4" t="str">
        <f>IF($H486=0,"",VLOOKUP($G486,Data!$G$3:$BA$2935,39,FALSE))</f>
        <v/>
      </c>
    </row>
    <row r="487" spans="1:46" x14ac:dyDescent="0.25">
      <c r="A487" s="4">
        <f>PSSE!A489</f>
        <v>975062</v>
      </c>
      <c r="B487" s="4" t="str">
        <f>PSSE!B489</f>
        <v>NHONTRAC2_G2</v>
      </c>
      <c r="C487" s="4">
        <f>PSSE!D489</f>
        <v>15.8</v>
      </c>
      <c r="D487" s="4">
        <f>PSSE!E489</f>
        <v>250</v>
      </c>
      <c r="E487" s="4" t="str">
        <f>PSSE!F489</f>
        <v>ND</v>
      </c>
      <c r="F487" s="4">
        <f>PSSE!G489</f>
        <v>1</v>
      </c>
      <c r="G487" s="4" t="str">
        <f t="shared" si="7"/>
        <v>PSS15.8250ND1</v>
      </c>
      <c r="H487" s="4">
        <f>COUNTIF(Data!$G$3:$BA$2935,PSS!$G487)</f>
        <v>1</v>
      </c>
      <c r="I487" s="4" t="str">
        <f>IF($H487=0,"",VLOOKUP($G487,Data!$G$3:$BA$2935,2,FALSE))</f>
        <v>'PSS2A'</v>
      </c>
      <c r="J487" s="4">
        <f>PSSE!C489</f>
        <v>1</v>
      </c>
      <c r="K487" s="4">
        <f>IF($H487=0,"",VLOOKUP($G487,Data!$G$3:$BA$2935,4,FALSE))</f>
        <v>1</v>
      </c>
      <c r="L487" s="4">
        <f>IF($H487=0,"",VLOOKUP($G487,Data!$G$3:$BA$2935,5,FALSE))</f>
        <v>0</v>
      </c>
      <c r="M487" s="4">
        <f>IF($H487=0,"",VLOOKUP($G487,Data!$G$3:$BA$2935,6,FALSE))</f>
        <v>3</v>
      </c>
      <c r="N487" s="4">
        <f>IF($H487=0,"",VLOOKUP($G487,Data!$G$3:$BA$2935,7,FALSE))</f>
        <v>0</v>
      </c>
      <c r="O487" s="4">
        <f>IF($H487=0,"",VLOOKUP($G487,Data!$G$3:$BA$2935,8,FALSE))</f>
        <v>5</v>
      </c>
      <c r="P487" s="4">
        <f>IF($H487=0,"",VLOOKUP($G487,Data!$G$3:$BA$2935,9,FALSE))</f>
        <v>1</v>
      </c>
      <c r="Q487" s="4">
        <f>IF($H487=0,"",VLOOKUP($G487,Data!$G$3:$BA$2935,10,FALSE))</f>
        <v>2.5</v>
      </c>
      <c r="R487" s="4">
        <f>IF($H487=0,"",VLOOKUP($G487,Data!$G$3:$BA$2935,11,FALSE))</f>
        <v>2.5</v>
      </c>
      <c r="S487" s="4">
        <f>IF($H487=0,"",VLOOKUP($G487,Data!$G$3:$BA$2935,12,FALSE))</f>
        <v>0</v>
      </c>
      <c r="T487" s="4">
        <f>IF($H487=0,"",VLOOKUP($G487,Data!$G$3:$BA$2935,13,FALSE))</f>
        <v>2.5</v>
      </c>
      <c r="U487" s="4">
        <f>IF($H487=0,"",VLOOKUP($G487,Data!$G$3:$BA$2935,14,FALSE))</f>
        <v>0</v>
      </c>
      <c r="V487" s="4">
        <f>IF($H487=0,"",VLOOKUP($G487,Data!$G$3:$BA$2935,15,FALSE))</f>
        <v>2.5</v>
      </c>
      <c r="W487" s="4">
        <f>IF($H487=0,"",VLOOKUP($G487,Data!$G$3:$BA$2935,16,FALSE))</f>
        <v>0.39</v>
      </c>
      <c r="X487" s="4">
        <f>IF($H487=0,"",VLOOKUP($G487,Data!$G$3:$BA$2935,17,FALSE))</f>
        <v>1</v>
      </c>
      <c r="Y487" s="4">
        <f>IF($H487=0,"",VLOOKUP($G487,Data!$G$3:$BA$2935,18,FALSE))</f>
        <v>0</v>
      </c>
      <c r="Z487" s="4">
        <f>IF($H487=0,"",VLOOKUP($G487,Data!$G$3:$BA$2935,19,FALSE))</f>
        <v>0.1</v>
      </c>
      <c r="AA487" s="4">
        <f>IF($H487=0,"",VLOOKUP($G487,Data!$G$3:$BA$2935,20,FALSE))</f>
        <v>6.5</v>
      </c>
      <c r="AB487" s="4">
        <f>IF($H487=0,"",VLOOKUP($G487,Data!$G$3:$BA$2935,21,FALSE))</f>
        <v>0.44</v>
      </c>
      <c r="AC487" s="4">
        <f>IF($H487=0,"",VLOOKUP($G487,Data!$G$3:$BA$2935,22,FALSE))</f>
        <v>0.08</v>
      </c>
      <c r="AD487" s="4">
        <f>IF($H487=0,"",VLOOKUP($G487,Data!$G$3:$BA$2935,23,FALSE))</f>
        <v>0.2</v>
      </c>
      <c r="AE487" s="4">
        <f>IF($H487=0,"",VLOOKUP($G487,Data!$G$3:$BA$2935,24,FALSE))</f>
        <v>0.98</v>
      </c>
      <c r="AF487" s="4">
        <f>IF($H487=0,"",VLOOKUP($G487,Data!$G$3:$BA$2935,25,FALSE))</f>
        <v>0.1</v>
      </c>
      <c r="AG487" s="4">
        <f>IF($H487=0,"",VLOOKUP($G487,Data!$G$3:$BA$2935,26,FALSE))</f>
        <v>-0.1</v>
      </c>
      <c r="AH487" s="4" t="str">
        <f>IF($H487=0,"",VLOOKUP($G487,Data!$G$3:$BA$2935,27,FALSE))</f>
        <v>/</v>
      </c>
      <c r="AI487" s="4" t="str">
        <f>IF($H487=0,"",VLOOKUP($G487,Data!$G$3:$BA$2935,28,FALSE))</f>
        <v>/</v>
      </c>
      <c r="AJ487" s="4" t="str">
        <f>IF($H487=0,"",VLOOKUP($G487,Data!$G$3:$BA$2935,29,FALSE))</f>
        <v/>
      </c>
      <c r="AK487" s="4" t="str">
        <f>IF($H487=0,"",VLOOKUP($G487,Data!$G$3:$BA$2935,30,FALSE))</f>
        <v/>
      </c>
      <c r="AL487" s="4" t="str">
        <f>IF($H487=0,"",VLOOKUP($G487,Data!$G$3:$BA$2935,31,FALSE))</f>
        <v/>
      </c>
      <c r="AM487" s="4" t="str">
        <f>IF($H487=0,"",VLOOKUP($G487,Data!$G$3:$BA$2935,32,FALSE))</f>
        <v/>
      </c>
      <c r="AN487" s="4" t="str">
        <f>IF($H487=0,"",VLOOKUP($G487,Data!$G$3:$BA$2935,33,FALSE))</f>
        <v/>
      </c>
      <c r="AO487" s="4" t="str">
        <f>IF($H487=0,"",VLOOKUP($G487,Data!$G$3:$BA$2935,34,FALSE))</f>
        <v/>
      </c>
      <c r="AP487" s="4" t="str">
        <f>IF($H487=0,"",VLOOKUP($G487,Data!$G$3:$BA$2935,35,FALSE))</f>
        <v/>
      </c>
      <c r="AQ487" s="4" t="str">
        <f>IF($H487=0,"",VLOOKUP($G487,Data!$G$3:$BA$2935,36,FALSE))</f>
        <v/>
      </c>
      <c r="AR487" s="4" t="str">
        <f>IF($H487=0,"",VLOOKUP($G487,Data!$G$3:$BA$2935,37,FALSE))</f>
        <v/>
      </c>
      <c r="AS487" s="4" t="str">
        <f>IF($H487=0,"",VLOOKUP($G487,Data!$G$3:$BA$2935,38,FALSE))</f>
        <v/>
      </c>
      <c r="AT487" s="4" t="str">
        <f>IF($H487=0,"",VLOOKUP($G487,Data!$G$3:$BA$2935,39,FALSE))</f>
        <v/>
      </c>
    </row>
    <row r="488" spans="1:46" x14ac:dyDescent="0.25">
      <c r="A488" s="4">
        <f>PSSE!A490</f>
        <v>975071</v>
      </c>
      <c r="B488" s="4" t="str">
        <f>PSSE!B490</f>
        <v>NHONTRAC2_S1</v>
      </c>
      <c r="C488" s="4">
        <f>PSSE!D490</f>
        <v>15.8</v>
      </c>
      <c r="D488" s="4">
        <f>PSSE!E490</f>
        <v>250</v>
      </c>
      <c r="E488" s="4" t="str">
        <f>PSSE!F490</f>
        <v>ND</v>
      </c>
      <c r="F488" s="4">
        <f>PSSE!G490</f>
        <v>1</v>
      </c>
      <c r="G488" s="4" t="str">
        <f t="shared" si="7"/>
        <v>PSS15.8250ND1</v>
      </c>
      <c r="H488" s="4">
        <f>COUNTIF(Data!$G$3:$BA$2935,PSS!$G488)</f>
        <v>1</v>
      </c>
      <c r="I488" s="4" t="str">
        <f>IF($H488=0,"",VLOOKUP($G488,Data!$G$3:$BA$2935,2,FALSE))</f>
        <v>'PSS2A'</v>
      </c>
      <c r="J488" s="4">
        <f>PSSE!C490</f>
        <v>1</v>
      </c>
      <c r="K488" s="4">
        <f>IF($H488=0,"",VLOOKUP($G488,Data!$G$3:$BA$2935,4,FALSE))</f>
        <v>1</v>
      </c>
      <c r="L488" s="4">
        <f>IF($H488=0,"",VLOOKUP($G488,Data!$G$3:$BA$2935,5,FALSE))</f>
        <v>0</v>
      </c>
      <c r="M488" s="4">
        <f>IF($H488=0,"",VLOOKUP($G488,Data!$G$3:$BA$2935,6,FALSE))</f>
        <v>3</v>
      </c>
      <c r="N488" s="4">
        <f>IF($H488=0,"",VLOOKUP($G488,Data!$G$3:$BA$2935,7,FALSE))</f>
        <v>0</v>
      </c>
      <c r="O488" s="4">
        <f>IF($H488=0,"",VLOOKUP($G488,Data!$G$3:$BA$2935,8,FALSE))</f>
        <v>5</v>
      </c>
      <c r="P488" s="4">
        <f>IF($H488=0,"",VLOOKUP($G488,Data!$G$3:$BA$2935,9,FALSE))</f>
        <v>1</v>
      </c>
      <c r="Q488" s="4">
        <f>IF($H488=0,"",VLOOKUP($G488,Data!$G$3:$BA$2935,10,FALSE))</f>
        <v>2.5</v>
      </c>
      <c r="R488" s="4">
        <f>IF($H488=0,"",VLOOKUP($G488,Data!$G$3:$BA$2935,11,FALSE))</f>
        <v>2.5</v>
      </c>
      <c r="S488" s="4">
        <f>IF($H488=0,"",VLOOKUP($G488,Data!$G$3:$BA$2935,12,FALSE))</f>
        <v>0</v>
      </c>
      <c r="T488" s="4">
        <f>IF($H488=0,"",VLOOKUP($G488,Data!$G$3:$BA$2935,13,FALSE))</f>
        <v>2.5</v>
      </c>
      <c r="U488" s="4">
        <f>IF($H488=0,"",VLOOKUP($G488,Data!$G$3:$BA$2935,14,FALSE))</f>
        <v>0</v>
      </c>
      <c r="V488" s="4">
        <f>IF($H488=0,"",VLOOKUP($G488,Data!$G$3:$BA$2935,15,FALSE))</f>
        <v>2.5</v>
      </c>
      <c r="W488" s="4">
        <f>IF($H488=0,"",VLOOKUP($G488,Data!$G$3:$BA$2935,16,FALSE))</f>
        <v>0.39</v>
      </c>
      <c r="X488" s="4">
        <f>IF($H488=0,"",VLOOKUP($G488,Data!$G$3:$BA$2935,17,FALSE))</f>
        <v>1</v>
      </c>
      <c r="Y488" s="4">
        <f>IF($H488=0,"",VLOOKUP($G488,Data!$G$3:$BA$2935,18,FALSE))</f>
        <v>0</v>
      </c>
      <c r="Z488" s="4">
        <f>IF($H488=0,"",VLOOKUP($G488,Data!$G$3:$BA$2935,19,FALSE))</f>
        <v>0.1</v>
      </c>
      <c r="AA488" s="4">
        <f>IF($H488=0,"",VLOOKUP($G488,Data!$G$3:$BA$2935,20,FALSE))</f>
        <v>6.5</v>
      </c>
      <c r="AB488" s="4">
        <f>IF($H488=0,"",VLOOKUP($G488,Data!$G$3:$BA$2935,21,FALSE))</f>
        <v>0.44</v>
      </c>
      <c r="AC488" s="4">
        <f>IF($H488=0,"",VLOOKUP($G488,Data!$G$3:$BA$2935,22,FALSE))</f>
        <v>0.08</v>
      </c>
      <c r="AD488" s="4">
        <f>IF($H488=0,"",VLOOKUP($G488,Data!$G$3:$BA$2935,23,FALSE))</f>
        <v>0.2</v>
      </c>
      <c r="AE488" s="4">
        <f>IF($H488=0,"",VLOOKUP($G488,Data!$G$3:$BA$2935,24,FALSE))</f>
        <v>0.98</v>
      </c>
      <c r="AF488" s="4">
        <f>IF($H488=0,"",VLOOKUP($G488,Data!$G$3:$BA$2935,25,FALSE))</f>
        <v>0.1</v>
      </c>
      <c r="AG488" s="4">
        <f>IF($H488=0,"",VLOOKUP($G488,Data!$G$3:$BA$2935,26,FALSE))</f>
        <v>-0.1</v>
      </c>
      <c r="AH488" s="4" t="str">
        <f>IF($H488=0,"",VLOOKUP($G488,Data!$G$3:$BA$2935,27,FALSE))</f>
        <v>/</v>
      </c>
      <c r="AI488" s="4" t="str">
        <f>IF($H488=0,"",VLOOKUP($G488,Data!$G$3:$BA$2935,28,FALSE))</f>
        <v>/</v>
      </c>
      <c r="AJ488" s="4" t="str">
        <f>IF($H488=0,"",VLOOKUP($G488,Data!$G$3:$BA$2935,29,FALSE))</f>
        <v/>
      </c>
      <c r="AK488" s="4" t="str">
        <f>IF($H488=0,"",VLOOKUP($G488,Data!$G$3:$BA$2935,30,FALSE))</f>
        <v/>
      </c>
      <c r="AL488" s="4" t="str">
        <f>IF($H488=0,"",VLOOKUP($G488,Data!$G$3:$BA$2935,31,FALSE))</f>
        <v/>
      </c>
      <c r="AM488" s="4" t="str">
        <f>IF($H488=0,"",VLOOKUP($G488,Data!$G$3:$BA$2935,32,FALSE))</f>
        <v/>
      </c>
      <c r="AN488" s="4" t="str">
        <f>IF($H488=0,"",VLOOKUP($G488,Data!$G$3:$BA$2935,33,FALSE))</f>
        <v/>
      </c>
      <c r="AO488" s="4" t="str">
        <f>IF($H488=0,"",VLOOKUP($G488,Data!$G$3:$BA$2935,34,FALSE))</f>
        <v/>
      </c>
      <c r="AP488" s="4" t="str">
        <f>IF($H488=0,"",VLOOKUP($G488,Data!$G$3:$BA$2935,35,FALSE))</f>
        <v/>
      </c>
      <c r="AQ488" s="4" t="str">
        <f>IF($H488=0,"",VLOOKUP($G488,Data!$G$3:$BA$2935,36,FALSE))</f>
        <v/>
      </c>
      <c r="AR488" s="4" t="str">
        <f>IF($H488=0,"",VLOOKUP($G488,Data!$G$3:$BA$2935,37,FALSE))</f>
        <v/>
      </c>
      <c r="AS488" s="4" t="str">
        <f>IF($H488=0,"",VLOOKUP($G488,Data!$G$3:$BA$2935,38,FALSE))</f>
        <v/>
      </c>
      <c r="AT488" s="4" t="str">
        <f>IF($H488=0,"",VLOOKUP($G488,Data!$G$3:$BA$2935,39,FALSE))</f>
        <v/>
      </c>
    </row>
    <row r="489" spans="1:46" x14ac:dyDescent="0.25">
      <c r="A489" s="4">
        <f>PSSE!A491</f>
        <v>975081</v>
      </c>
      <c r="B489" s="4" t="str">
        <f>PSSE!B491</f>
        <v>PHUTAN2-H</v>
      </c>
      <c r="C489" s="4">
        <f>PSSE!D491</f>
        <v>13.8</v>
      </c>
      <c r="D489" s="4">
        <f>PSSE!E491</f>
        <v>75</v>
      </c>
      <c r="E489" s="4" t="str">
        <f>PSSE!F491</f>
        <v>TD</v>
      </c>
      <c r="F489" s="4">
        <f>PSSE!G491</f>
        <v>1</v>
      </c>
      <c r="G489" s="4" t="str">
        <f t="shared" si="7"/>
        <v>PSS13.875TD1</v>
      </c>
      <c r="H489" s="4">
        <f>COUNTIF(Data!$G$3:$BA$2935,PSS!$G489)</f>
        <v>1</v>
      </c>
      <c r="I489" s="4" t="str">
        <f>IF($H489=0,"",VLOOKUP($G489,Data!$G$3:$BA$2935,2,FALSE))</f>
        <v>'PSS2A'</v>
      </c>
      <c r="J489" s="4">
        <f>PSSE!C491</f>
        <v>1</v>
      </c>
      <c r="K489" s="4">
        <f>IF($H489=0,"",VLOOKUP($G489,Data!$G$3:$BA$2935,4,FALSE))</f>
        <v>1</v>
      </c>
      <c r="L489" s="4">
        <f>IF($H489=0,"",VLOOKUP($G489,Data!$G$3:$BA$2935,5,FALSE))</f>
        <v>0</v>
      </c>
      <c r="M489" s="4">
        <f>IF($H489=0,"",VLOOKUP($G489,Data!$G$3:$BA$2935,6,FALSE))</f>
        <v>3</v>
      </c>
      <c r="N489" s="4">
        <f>IF($H489=0,"",VLOOKUP($G489,Data!$G$3:$BA$2935,7,FALSE))</f>
        <v>0</v>
      </c>
      <c r="O489" s="4">
        <f>IF($H489=0,"",VLOOKUP($G489,Data!$G$3:$BA$2935,8,FALSE))</f>
        <v>5</v>
      </c>
      <c r="P489" s="4">
        <f>IF($H489=0,"",VLOOKUP($G489,Data!$G$3:$BA$2935,9,FALSE))</f>
        <v>1</v>
      </c>
      <c r="Q489" s="4">
        <f>IF($H489=0,"",VLOOKUP($G489,Data!$G$3:$BA$2935,10,FALSE))</f>
        <v>2.5</v>
      </c>
      <c r="R489" s="4">
        <f>IF($H489=0,"",VLOOKUP($G489,Data!$G$3:$BA$2935,11,FALSE))</f>
        <v>2.5</v>
      </c>
      <c r="S489" s="4">
        <f>IF($H489=0,"",VLOOKUP($G489,Data!$G$3:$BA$2935,12,FALSE))</f>
        <v>0</v>
      </c>
      <c r="T489" s="4">
        <f>IF($H489=0,"",VLOOKUP($G489,Data!$G$3:$BA$2935,13,FALSE))</f>
        <v>2.5</v>
      </c>
      <c r="U489" s="4">
        <f>IF($H489=0,"",VLOOKUP($G489,Data!$G$3:$BA$2935,14,FALSE))</f>
        <v>0</v>
      </c>
      <c r="V489" s="4">
        <f>IF($H489=0,"",VLOOKUP($G489,Data!$G$3:$BA$2935,15,FALSE))</f>
        <v>2.5</v>
      </c>
      <c r="W489" s="4">
        <f>IF($H489=0,"",VLOOKUP($G489,Data!$G$3:$BA$2935,16,FALSE))</f>
        <v>0.39</v>
      </c>
      <c r="X489" s="4">
        <f>IF($H489=0,"",VLOOKUP($G489,Data!$G$3:$BA$2935,17,FALSE))</f>
        <v>1</v>
      </c>
      <c r="Y489" s="4">
        <f>IF($H489=0,"",VLOOKUP($G489,Data!$G$3:$BA$2935,18,FALSE))</f>
        <v>0</v>
      </c>
      <c r="Z489" s="4">
        <f>IF($H489=0,"",VLOOKUP($G489,Data!$G$3:$BA$2935,19,FALSE))</f>
        <v>0.1</v>
      </c>
      <c r="AA489" s="4">
        <f>IF($H489=0,"",VLOOKUP($G489,Data!$G$3:$BA$2935,20,FALSE))</f>
        <v>6.5</v>
      </c>
      <c r="AB489" s="4">
        <f>IF($H489=0,"",VLOOKUP($G489,Data!$G$3:$BA$2935,21,FALSE))</f>
        <v>0.44</v>
      </c>
      <c r="AC489" s="4">
        <f>IF($H489=0,"",VLOOKUP($G489,Data!$G$3:$BA$2935,22,FALSE))</f>
        <v>0.08</v>
      </c>
      <c r="AD489" s="4">
        <f>IF($H489=0,"",VLOOKUP($G489,Data!$G$3:$BA$2935,23,FALSE))</f>
        <v>0.2</v>
      </c>
      <c r="AE489" s="4">
        <f>IF($H489=0,"",VLOOKUP($G489,Data!$G$3:$BA$2935,24,FALSE))</f>
        <v>0.98</v>
      </c>
      <c r="AF489" s="4">
        <f>IF($H489=0,"",VLOOKUP($G489,Data!$G$3:$BA$2935,25,FALSE))</f>
        <v>0.1</v>
      </c>
      <c r="AG489" s="4">
        <f>IF($H489=0,"",VLOOKUP($G489,Data!$G$3:$BA$2935,26,FALSE))</f>
        <v>-0.1</v>
      </c>
      <c r="AH489" s="4" t="str">
        <f>IF($H489=0,"",VLOOKUP($G489,Data!$G$3:$BA$2935,27,FALSE))</f>
        <v>/</v>
      </c>
      <c r="AI489" s="4" t="str">
        <f>IF($H489=0,"",VLOOKUP($G489,Data!$G$3:$BA$2935,28,FALSE))</f>
        <v>/</v>
      </c>
      <c r="AJ489" s="4" t="str">
        <f>IF($H489=0,"",VLOOKUP($G489,Data!$G$3:$BA$2935,29,FALSE))</f>
        <v/>
      </c>
      <c r="AK489" s="4" t="str">
        <f>IF($H489=0,"",VLOOKUP($G489,Data!$G$3:$BA$2935,30,FALSE))</f>
        <v/>
      </c>
      <c r="AL489" s="4" t="str">
        <f>IF($H489=0,"",VLOOKUP($G489,Data!$G$3:$BA$2935,31,FALSE))</f>
        <v/>
      </c>
      <c r="AM489" s="4" t="str">
        <f>IF($H489=0,"",VLOOKUP($G489,Data!$G$3:$BA$2935,32,FALSE))</f>
        <v/>
      </c>
      <c r="AN489" s="4" t="str">
        <f>IF($H489=0,"",VLOOKUP($G489,Data!$G$3:$BA$2935,33,FALSE))</f>
        <v/>
      </c>
      <c r="AO489" s="4" t="str">
        <f>IF($H489=0,"",VLOOKUP($G489,Data!$G$3:$BA$2935,34,FALSE))</f>
        <v/>
      </c>
      <c r="AP489" s="4" t="str">
        <f>IF($H489=0,"",VLOOKUP($G489,Data!$G$3:$BA$2935,35,FALSE))</f>
        <v/>
      </c>
      <c r="AQ489" s="4" t="str">
        <f>IF($H489=0,"",VLOOKUP($G489,Data!$G$3:$BA$2935,36,FALSE))</f>
        <v/>
      </c>
      <c r="AR489" s="4" t="str">
        <f>IF($H489=0,"",VLOOKUP($G489,Data!$G$3:$BA$2935,37,FALSE))</f>
        <v/>
      </c>
      <c r="AS489" s="4" t="str">
        <f>IF($H489=0,"",VLOOKUP($G489,Data!$G$3:$BA$2935,38,FALSE))</f>
        <v/>
      </c>
      <c r="AT489" s="4" t="str">
        <f>IF($H489=0,"",VLOOKUP($G489,Data!$G$3:$BA$2935,39,FALSE))</f>
        <v/>
      </c>
    </row>
    <row r="490" spans="1:46" x14ac:dyDescent="0.25">
      <c r="A490" s="4">
        <f>PSSE!A492</f>
        <v>975091</v>
      </c>
      <c r="B490" s="4" t="str">
        <f>PSSE!B492</f>
        <v>PHUTAN1_H</v>
      </c>
      <c r="C490" s="4">
        <f>PSSE!D492</f>
        <v>10.5</v>
      </c>
      <c r="D490" s="4">
        <f>PSSE!E492</f>
        <v>32</v>
      </c>
      <c r="E490" s="4" t="str">
        <f>PSSE!F492</f>
        <v>TD</v>
      </c>
      <c r="F490" s="4">
        <f>PSSE!G492</f>
        <v>1</v>
      </c>
      <c r="G490" s="4" t="str">
        <f t="shared" si="7"/>
        <v>PSS10.532TD1</v>
      </c>
      <c r="H490" s="4">
        <f>COUNTIF(Data!$G$3:$BA$2935,PSS!$G490)</f>
        <v>1</v>
      </c>
      <c r="I490" s="4" t="str">
        <f>IF($H490=0,"",VLOOKUP($G490,Data!$G$3:$BA$2935,2,FALSE))</f>
        <v>'PSS2A'</v>
      </c>
      <c r="J490" s="4">
        <f>PSSE!C492</f>
        <v>1</v>
      </c>
      <c r="K490" s="4">
        <f>IF($H490=0,"",VLOOKUP($G490,Data!$G$3:$BA$2935,4,FALSE))</f>
        <v>1</v>
      </c>
      <c r="L490" s="4">
        <f>IF($H490=0,"",VLOOKUP($G490,Data!$G$3:$BA$2935,5,FALSE))</f>
        <v>0</v>
      </c>
      <c r="M490" s="4">
        <f>IF($H490=0,"",VLOOKUP($G490,Data!$G$3:$BA$2935,6,FALSE))</f>
        <v>3</v>
      </c>
      <c r="N490" s="4">
        <f>IF($H490=0,"",VLOOKUP($G490,Data!$G$3:$BA$2935,7,FALSE))</f>
        <v>0</v>
      </c>
      <c r="O490" s="4">
        <f>IF($H490=0,"",VLOOKUP($G490,Data!$G$3:$BA$2935,8,FALSE))</f>
        <v>5</v>
      </c>
      <c r="P490" s="4">
        <f>IF($H490=0,"",VLOOKUP($G490,Data!$G$3:$BA$2935,9,FALSE))</f>
        <v>1</v>
      </c>
      <c r="Q490" s="4">
        <f>IF($H490=0,"",VLOOKUP($G490,Data!$G$3:$BA$2935,10,FALSE))</f>
        <v>2.5</v>
      </c>
      <c r="R490" s="4">
        <f>IF($H490=0,"",VLOOKUP($G490,Data!$G$3:$BA$2935,11,FALSE))</f>
        <v>2.5</v>
      </c>
      <c r="S490" s="4">
        <f>IF($H490=0,"",VLOOKUP($G490,Data!$G$3:$BA$2935,12,FALSE))</f>
        <v>0</v>
      </c>
      <c r="T490" s="4">
        <f>IF($H490=0,"",VLOOKUP($G490,Data!$G$3:$BA$2935,13,FALSE))</f>
        <v>2.5</v>
      </c>
      <c r="U490" s="4">
        <f>IF($H490=0,"",VLOOKUP($G490,Data!$G$3:$BA$2935,14,FALSE))</f>
        <v>0</v>
      </c>
      <c r="V490" s="4">
        <f>IF($H490=0,"",VLOOKUP($G490,Data!$G$3:$BA$2935,15,FALSE))</f>
        <v>2.5</v>
      </c>
      <c r="W490" s="4">
        <f>IF($H490=0,"",VLOOKUP($G490,Data!$G$3:$BA$2935,16,FALSE))</f>
        <v>0.39</v>
      </c>
      <c r="X490" s="4">
        <f>IF($H490=0,"",VLOOKUP($G490,Data!$G$3:$BA$2935,17,FALSE))</f>
        <v>1</v>
      </c>
      <c r="Y490" s="4">
        <f>IF($H490=0,"",VLOOKUP($G490,Data!$G$3:$BA$2935,18,FALSE))</f>
        <v>0</v>
      </c>
      <c r="Z490" s="4">
        <f>IF($H490=0,"",VLOOKUP($G490,Data!$G$3:$BA$2935,19,FALSE))</f>
        <v>0.1</v>
      </c>
      <c r="AA490" s="4">
        <f>IF($H490=0,"",VLOOKUP($G490,Data!$G$3:$BA$2935,20,FALSE))</f>
        <v>6.5</v>
      </c>
      <c r="AB490" s="4">
        <f>IF($H490=0,"",VLOOKUP($G490,Data!$G$3:$BA$2935,21,FALSE))</f>
        <v>0.44</v>
      </c>
      <c r="AC490" s="4">
        <f>IF($H490=0,"",VLOOKUP($G490,Data!$G$3:$BA$2935,22,FALSE))</f>
        <v>0.08</v>
      </c>
      <c r="AD490" s="4">
        <f>IF($H490=0,"",VLOOKUP($G490,Data!$G$3:$BA$2935,23,FALSE))</f>
        <v>0.2</v>
      </c>
      <c r="AE490" s="4">
        <f>IF($H490=0,"",VLOOKUP($G490,Data!$G$3:$BA$2935,24,FALSE))</f>
        <v>0.98</v>
      </c>
      <c r="AF490" s="4">
        <f>IF($H490=0,"",VLOOKUP($G490,Data!$G$3:$BA$2935,25,FALSE))</f>
        <v>0.1</v>
      </c>
      <c r="AG490" s="4">
        <f>IF($H490=0,"",VLOOKUP($G490,Data!$G$3:$BA$2935,26,FALSE))</f>
        <v>-0.1</v>
      </c>
      <c r="AH490" s="4" t="str">
        <f>IF($H490=0,"",VLOOKUP($G490,Data!$G$3:$BA$2935,27,FALSE))</f>
        <v>/</v>
      </c>
      <c r="AI490" s="4" t="str">
        <f>IF($H490=0,"",VLOOKUP($G490,Data!$G$3:$BA$2935,28,FALSE))</f>
        <v>/</v>
      </c>
      <c r="AJ490" s="4" t="str">
        <f>IF($H490=0,"",VLOOKUP($G490,Data!$G$3:$BA$2935,29,FALSE))</f>
        <v/>
      </c>
      <c r="AK490" s="4" t="str">
        <f>IF($H490=0,"",VLOOKUP($G490,Data!$G$3:$BA$2935,30,FALSE))</f>
        <v/>
      </c>
      <c r="AL490" s="4" t="str">
        <f>IF($H490=0,"",VLOOKUP($G490,Data!$G$3:$BA$2935,31,FALSE))</f>
        <v/>
      </c>
      <c r="AM490" s="4" t="str">
        <f>IF($H490=0,"",VLOOKUP($G490,Data!$G$3:$BA$2935,32,FALSE))</f>
        <v/>
      </c>
      <c r="AN490" s="4" t="str">
        <f>IF($H490=0,"",VLOOKUP($G490,Data!$G$3:$BA$2935,33,FALSE))</f>
        <v/>
      </c>
      <c r="AO490" s="4" t="str">
        <f>IF($H490=0,"",VLOOKUP($G490,Data!$G$3:$BA$2935,34,FALSE))</f>
        <v/>
      </c>
      <c r="AP490" s="4" t="str">
        <f>IF($H490=0,"",VLOOKUP($G490,Data!$G$3:$BA$2935,35,FALSE))</f>
        <v/>
      </c>
      <c r="AQ490" s="4" t="str">
        <f>IF($H490=0,"",VLOOKUP($G490,Data!$G$3:$BA$2935,36,FALSE))</f>
        <v/>
      </c>
      <c r="AR490" s="4" t="str">
        <f>IF($H490=0,"",VLOOKUP($G490,Data!$G$3:$BA$2935,37,FALSE))</f>
        <v/>
      </c>
      <c r="AS490" s="4" t="str">
        <f>IF($H490=0,"",VLOOKUP($G490,Data!$G$3:$BA$2935,38,FALSE))</f>
        <v/>
      </c>
      <c r="AT490" s="4" t="str">
        <f>IF($H490=0,"",VLOOKUP($G490,Data!$G$3:$BA$2935,39,FALSE))</f>
        <v/>
      </c>
    </row>
    <row r="491" spans="1:46" x14ac:dyDescent="0.25">
      <c r="A491" s="4">
        <f>PSSE!A493</f>
        <v>975101</v>
      </c>
      <c r="B491" s="4" t="str">
        <f>PSSE!B493</f>
        <v>TALAI_H</v>
      </c>
      <c r="C491" s="4">
        <f>PSSE!D493</f>
        <v>10.5</v>
      </c>
      <c r="D491" s="4">
        <f>PSSE!E493</f>
        <v>20</v>
      </c>
      <c r="E491" s="4" t="str">
        <f>PSSE!F493</f>
        <v>TD</v>
      </c>
      <c r="F491" s="4">
        <f>PSSE!G493</f>
        <v>1</v>
      </c>
      <c r="G491" s="4" t="str">
        <f t="shared" si="7"/>
        <v>PSS10.520TD1</v>
      </c>
      <c r="H491" s="4">
        <f>COUNTIF(Data!$G$3:$BA$2935,PSS!$G491)</f>
        <v>1</v>
      </c>
      <c r="I491" s="4" t="str">
        <f>IF($H491=0,"",VLOOKUP($G491,Data!$G$3:$BA$2935,2,FALSE))</f>
        <v>'PSS2A'</v>
      </c>
      <c r="J491" s="4">
        <f>PSSE!C493</f>
        <v>1</v>
      </c>
      <c r="K491" s="4">
        <f>IF($H491=0,"",VLOOKUP($G491,Data!$G$3:$BA$2935,4,FALSE))</f>
        <v>1</v>
      </c>
      <c r="L491" s="4">
        <f>IF($H491=0,"",VLOOKUP($G491,Data!$G$3:$BA$2935,5,FALSE))</f>
        <v>0</v>
      </c>
      <c r="M491" s="4">
        <f>IF($H491=0,"",VLOOKUP($G491,Data!$G$3:$BA$2935,6,FALSE))</f>
        <v>3</v>
      </c>
      <c r="N491" s="4">
        <f>IF($H491=0,"",VLOOKUP($G491,Data!$G$3:$BA$2935,7,FALSE))</f>
        <v>0</v>
      </c>
      <c r="O491" s="4">
        <f>IF($H491=0,"",VLOOKUP($G491,Data!$G$3:$BA$2935,8,FALSE))</f>
        <v>5</v>
      </c>
      <c r="P491" s="4">
        <f>IF($H491=0,"",VLOOKUP($G491,Data!$G$3:$BA$2935,9,FALSE))</f>
        <v>1</v>
      </c>
      <c r="Q491" s="4">
        <f>IF($H491=0,"",VLOOKUP($G491,Data!$G$3:$BA$2935,10,FALSE))</f>
        <v>2.5</v>
      </c>
      <c r="R491" s="4">
        <f>IF($H491=0,"",VLOOKUP($G491,Data!$G$3:$BA$2935,11,FALSE))</f>
        <v>2.5</v>
      </c>
      <c r="S491" s="4">
        <f>IF($H491=0,"",VLOOKUP($G491,Data!$G$3:$BA$2935,12,FALSE))</f>
        <v>0</v>
      </c>
      <c r="T491" s="4">
        <f>IF($H491=0,"",VLOOKUP($G491,Data!$G$3:$BA$2935,13,FALSE))</f>
        <v>2.5</v>
      </c>
      <c r="U491" s="4">
        <f>IF($H491=0,"",VLOOKUP($G491,Data!$G$3:$BA$2935,14,FALSE))</f>
        <v>0</v>
      </c>
      <c r="V491" s="4">
        <f>IF($H491=0,"",VLOOKUP($G491,Data!$G$3:$BA$2935,15,FALSE))</f>
        <v>2.5</v>
      </c>
      <c r="W491" s="4">
        <f>IF($H491=0,"",VLOOKUP($G491,Data!$G$3:$BA$2935,16,FALSE))</f>
        <v>0.39</v>
      </c>
      <c r="X491" s="4">
        <f>IF($H491=0,"",VLOOKUP($G491,Data!$G$3:$BA$2935,17,FALSE))</f>
        <v>1</v>
      </c>
      <c r="Y491" s="4">
        <f>IF($H491=0,"",VLOOKUP($G491,Data!$G$3:$BA$2935,18,FALSE))</f>
        <v>0</v>
      </c>
      <c r="Z491" s="4">
        <f>IF($H491=0,"",VLOOKUP($G491,Data!$G$3:$BA$2935,19,FALSE))</f>
        <v>0.1</v>
      </c>
      <c r="AA491" s="4">
        <f>IF($H491=0,"",VLOOKUP($G491,Data!$G$3:$BA$2935,20,FALSE))</f>
        <v>6.5</v>
      </c>
      <c r="AB491" s="4">
        <f>IF($H491=0,"",VLOOKUP($G491,Data!$G$3:$BA$2935,21,FALSE))</f>
        <v>0.44</v>
      </c>
      <c r="AC491" s="4">
        <f>IF($H491=0,"",VLOOKUP($G491,Data!$G$3:$BA$2935,22,FALSE))</f>
        <v>0.08</v>
      </c>
      <c r="AD491" s="4">
        <f>IF($H491=0,"",VLOOKUP($G491,Data!$G$3:$BA$2935,23,FALSE))</f>
        <v>0.2</v>
      </c>
      <c r="AE491" s="4">
        <f>IF($H491=0,"",VLOOKUP($G491,Data!$G$3:$BA$2935,24,FALSE))</f>
        <v>0.98</v>
      </c>
      <c r="AF491" s="4">
        <f>IF($H491=0,"",VLOOKUP($G491,Data!$G$3:$BA$2935,25,FALSE))</f>
        <v>0.1</v>
      </c>
      <c r="AG491" s="4">
        <f>IF($H491=0,"",VLOOKUP($G491,Data!$G$3:$BA$2935,26,FALSE))</f>
        <v>-0.1</v>
      </c>
      <c r="AH491" s="4" t="str">
        <f>IF($H491=0,"",VLOOKUP($G491,Data!$G$3:$BA$2935,27,FALSE))</f>
        <v>/</v>
      </c>
      <c r="AI491" s="4" t="str">
        <f>IF($H491=0,"",VLOOKUP($G491,Data!$G$3:$BA$2935,28,FALSE))</f>
        <v>/</v>
      </c>
      <c r="AJ491" s="4" t="str">
        <f>IF($H491=0,"",VLOOKUP($G491,Data!$G$3:$BA$2935,29,FALSE))</f>
        <v/>
      </c>
      <c r="AK491" s="4" t="str">
        <f>IF($H491=0,"",VLOOKUP($G491,Data!$G$3:$BA$2935,30,FALSE))</f>
        <v/>
      </c>
      <c r="AL491" s="4" t="str">
        <f>IF($H491=0,"",VLOOKUP($G491,Data!$G$3:$BA$2935,31,FALSE))</f>
        <v/>
      </c>
      <c r="AM491" s="4" t="str">
        <f>IF($H491=0,"",VLOOKUP($G491,Data!$G$3:$BA$2935,32,FALSE))</f>
        <v/>
      </c>
      <c r="AN491" s="4" t="str">
        <f>IF($H491=0,"",VLOOKUP($G491,Data!$G$3:$BA$2935,33,FALSE))</f>
        <v/>
      </c>
      <c r="AO491" s="4" t="str">
        <f>IF($H491=0,"",VLOOKUP($G491,Data!$G$3:$BA$2935,34,FALSE))</f>
        <v/>
      </c>
      <c r="AP491" s="4" t="str">
        <f>IF($H491=0,"",VLOOKUP($G491,Data!$G$3:$BA$2935,35,FALSE))</f>
        <v/>
      </c>
      <c r="AQ491" s="4" t="str">
        <f>IF($H491=0,"",VLOOKUP($G491,Data!$G$3:$BA$2935,36,FALSE))</f>
        <v/>
      </c>
      <c r="AR491" s="4" t="str">
        <f>IF($H491=0,"",VLOOKUP($G491,Data!$G$3:$BA$2935,37,FALSE))</f>
        <v/>
      </c>
      <c r="AS491" s="4" t="str">
        <f>IF($H491=0,"",VLOOKUP($G491,Data!$G$3:$BA$2935,38,FALSE))</f>
        <v/>
      </c>
      <c r="AT491" s="4" t="str">
        <f>IF($H491=0,"",VLOOKUP($G491,Data!$G$3:$BA$2935,39,FALSE))</f>
        <v/>
      </c>
    </row>
    <row r="492" spans="1:46" x14ac:dyDescent="0.25">
      <c r="A492" s="4">
        <f>PSSE!A494</f>
        <v>975111</v>
      </c>
      <c r="B492" s="4" t="str">
        <f>PSSE!B494</f>
        <v>NGOCDINH-H</v>
      </c>
      <c r="C492" s="4">
        <f>PSSE!D494</f>
        <v>10.5</v>
      </c>
      <c r="D492" s="4">
        <f>PSSE!E494</f>
        <v>20</v>
      </c>
      <c r="E492" s="4" t="str">
        <f>PSSE!F494</f>
        <v>TD</v>
      </c>
      <c r="F492" s="4">
        <f>PSSE!G494</f>
        <v>1</v>
      </c>
      <c r="G492" s="4" t="str">
        <f t="shared" si="7"/>
        <v>PSS10.520TD1</v>
      </c>
      <c r="H492" s="4">
        <f>COUNTIF(Data!$G$3:$BA$2935,PSS!$G492)</f>
        <v>1</v>
      </c>
      <c r="I492" s="4" t="str">
        <f>IF($H492=0,"",VLOOKUP($G492,Data!$G$3:$BA$2935,2,FALSE))</f>
        <v>'PSS2A'</v>
      </c>
      <c r="J492" s="4">
        <f>PSSE!C494</f>
        <v>1</v>
      </c>
      <c r="K492" s="4">
        <f>IF($H492=0,"",VLOOKUP($G492,Data!$G$3:$BA$2935,4,FALSE))</f>
        <v>1</v>
      </c>
      <c r="L492" s="4">
        <f>IF($H492=0,"",VLOOKUP($G492,Data!$G$3:$BA$2935,5,FALSE))</f>
        <v>0</v>
      </c>
      <c r="M492" s="4">
        <f>IF($H492=0,"",VLOOKUP($G492,Data!$G$3:$BA$2935,6,FALSE))</f>
        <v>3</v>
      </c>
      <c r="N492" s="4">
        <f>IF($H492=0,"",VLOOKUP($G492,Data!$G$3:$BA$2935,7,FALSE))</f>
        <v>0</v>
      </c>
      <c r="O492" s="4">
        <f>IF($H492=0,"",VLOOKUP($G492,Data!$G$3:$BA$2935,8,FALSE))</f>
        <v>5</v>
      </c>
      <c r="P492" s="4">
        <f>IF($H492=0,"",VLOOKUP($G492,Data!$G$3:$BA$2935,9,FALSE))</f>
        <v>1</v>
      </c>
      <c r="Q492" s="4">
        <f>IF($H492=0,"",VLOOKUP($G492,Data!$G$3:$BA$2935,10,FALSE))</f>
        <v>2.5</v>
      </c>
      <c r="R492" s="4">
        <f>IF($H492=0,"",VLOOKUP($G492,Data!$G$3:$BA$2935,11,FALSE))</f>
        <v>2.5</v>
      </c>
      <c r="S492" s="4">
        <f>IF($H492=0,"",VLOOKUP($G492,Data!$G$3:$BA$2935,12,FALSE))</f>
        <v>0</v>
      </c>
      <c r="T492" s="4">
        <f>IF($H492=0,"",VLOOKUP($G492,Data!$G$3:$BA$2935,13,FALSE))</f>
        <v>2.5</v>
      </c>
      <c r="U492" s="4">
        <f>IF($H492=0,"",VLOOKUP($G492,Data!$G$3:$BA$2935,14,FALSE))</f>
        <v>0</v>
      </c>
      <c r="V492" s="4">
        <f>IF($H492=0,"",VLOOKUP($G492,Data!$G$3:$BA$2935,15,FALSE))</f>
        <v>2.5</v>
      </c>
      <c r="W492" s="4">
        <f>IF($H492=0,"",VLOOKUP($G492,Data!$G$3:$BA$2935,16,FALSE))</f>
        <v>0.39</v>
      </c>
      <c r="X492" s="4">
        <f>IF($H492=0,"",VLOOKUP($G492,Data!$G$3:$BA$2935,17,FALSE))</f>
        <v>1</v>
      </c>
      <c r="Y492" s="4">
        <f>IF($H492=0,"",VLOOKUP($G492,Data!$G$3:$BA$2935,18,FALSE))</f>
        <v>0</v>
      </c>
      <c r="Z492" s="4">
        <f>IF($H492=0,"",VLOOKUP($G492,Data!$G$3:$BA$2935,19,FALSE))</f>
        <v>0.1</v>
      </c>
      <c r="AA492" s="4">
        <f>IF($H492=0,"",VLOOKUP($G492,Data!$G$3:$BA$2935,20,FALSE))</f>
        <v>6.5</v>
      </c>
      <c r="AB492" s="4">
        <f>IF($H492=0,"",VLOOKUP($G492,Data!$G$3:$BA$2935,21,FALSE))</f>
        <v>0.44</v>
      </c>
      <c r="AC492" s="4">
        <f>IF($H492=0,"",VLOOKUP($G492,Data!$G$3:$BA$2935,22,FALSE))</f>
        <v>0.08</v>
      </c>
      <c r="AD492" s="4">
        <f>IF($H492=0,"",VLOOKUP($G492,Data!$G$3:$BA$2935,23,FALSE))</f>
        <v>0.2</v>
      </c>
      <c r="AE492" s="4">
        <f>IF($H492=0,"",VLOOKUP($G492,Data!$G$3:$BA$2935,24,FALSE))</f>
        <v>0.98</v>
      </c>
      <c r="AF492" s="4">
        <f>IF($H492=0,"",VLOOKUP($G492,Data!$G$3:$BA$2935,25,FALSE))</f>
        <v>0.1</v>
      </c>
      <c r="AG492" s="4">
        <f>IF($H492=0,"",VLOOKUP($G492,Data!$G$3:$BA$2935,26,FALSE))</f>
        <v>-0.1</v>
      </c>
      <c r="AH492" s="4" t="str">
        <f>IF($H492=0,"",VLOOKUP($G492,Data!$G$3:$BA$2935,27,FALSE))</f>
        <v>/</v>
      </c>
      <c r="AI492" s="4" t="str">
        <f>IF($H492=0,"",VLOOKUP($G492,Data!$G$3:$BA$2935,28,FALSE))</f>
        <v>/</v>
      </c>
      <c r="AJ492" s="4" t="str">
        <f>IF($H492=0,"",VLOOKUP($G492,Data!$G$3:$BA$2935,29,FALSE))</f>
        <v/>
      </c>
      <c r="AK492" s="4" t="str">
        <f>IF($H492=0,"",VLOOKUP($G492,Data!$G$3:$BA$2935,30,FALSE))</f>
        <v/>
      </c>
      <c r="AL492" s="4" t="str">
        <f>IF($H492=0,"",VLOOKUP($G492,Data!$G$3:$BA$2935,31,FALSE))</f>
        <v/>
      </c>
      <c r="AM492" s="4" t="str">
        <f>IF($H492=0,"",VLOOKUP($G492,Data!$G$3:$BA$2935,32,FALSE))</f>
        <v/>
      </c>
      <c r="AN492" s="4" t="str">
        <f>IF($H492=0,"",VLOOKUP($G492,Data!$G$3:$BA$2935,33,FALSE))</f>
        <v/>
      </c>
      <c r="AO492" s="4" t="str">
        <f>IF($H492=0,"",VLOOKUP($G492,Data!$G$3:$BA$2935,34,FALSE))</f>
        <v/>
      </c>
      <c r="AP492" s="4" t="str">
        <f>IF($H492=0,"",VLOOKUP($G492,Data!$G$3:$BA$2935,35,FALSE))</f>
        <v/>
      </c>
      <c r="AQ492" s="4" t="str">
        <f>IF($H492=0,"",VLOOKUP($G492,Data!$G$3:$BA$2935,36,FALSE))</f>
        <v/>
      </c>
      <c r="AR492" s="4" t="str">
        <f>IF($H492=0,"",VLOOKUP($G492,Data!$G$3:$BA$2935,37,FALSE))</f>
        <v/>
      </c>
      <c r="AS492" s="4" t="str">
        <f>IF($H492=0,"",VLOOKUP($G492,Data!$G$3:$BA$2935,38,FALSE))</f>
        <v/>
      </c>
      <c r="AT492" s="4" t="str">
        <f>IF($H492=0,"",VLOOKUP($G492,Data!$G$3:$BA$2935,39,FALSE))</f>
        <v/>
      </c>
    </row>
    <row r="493" spans="1:46" x14ac:dyDescent="0.25">
      <c r="A493" s="4">
        <f>PSSE!A495</f>
        <v>975121</v>
      </c>
      <c r="B493" s="4" t="str">
        <f>PSSE!B495</f>
        <v>THANHSON_H</v>
      </c>
      <c r="C493" s="4">
        <f>PSSE!D495</f>
        <v>10.5</v>
      </c>
      <c r="D493" s="4">
        <f>PSSE!E495</f>
        <v>40</v>
      </c>
      <c r="E493" s="4" t="str">
        <f>PSSE!F495</f>
        <v>TD</v>
      </c>
      <c r="F493" s="4">
        <f>PSSE!G495</f>
        <v>1</v>
      </c>
      <c r="G493" s="4" t="str">
        <f t="shared" si="7"/>
        <v>PSS10.540TD1</v>
      </c>
      <c r="H493" s="4">
        <f>COUNTIF(Data!$G$3:$BA$2935,PSS!$G493)</f>
        <v>1</v>
      </c>
      <c r="I493" s="4" t="str">
        <f>IF($H493=0,"",VLOOKUP($G493,Data!$G$3:$BA$2935,2,FALSE))</f>
        <v>'PSS2A'</v>
      </c>
      <c r="J493" s="4">
        <f>PSSE!C495</f>
        <v>1</v>
      </c>
      <c r="K493" s="4">
        <f>IF($H493=0,"",VLOOKUP($G493,Data!$G$3:$BA$2935,4,FALSE))</f>
        <v>1</v>
      </c>
      <c r="L493" s="4">
        <f>IF($H493=0,"",VLOOKUP($G493,Data!$G$3:$BA$2935,5,FALSE))</f>
        <v>0</v>
      </c>
      <c r="M493" s="4">
        <f>IF($H493=0,"",VLOOKUP($G493,Data!$G$3:$BA$2935,6,FALSE))</f>
        <v>3</v>
      </c>
      <c r="N493" s="4">
        <f>IF($H493=0,"",VLOOKUP($G493,Data!$G$3:$BA$2935,7,FALSE))</f>
        <v>0</v>
      </c>
      <c r="O493" s="4">
        <f>IF($H493=0,"",VLOOKUP($G493,Data!$G$3:$BA$2935,8,FALSE))</f>
        <v>5</v>
      </c>
      <c r="P493" s="4">
        <f>IF($H493=0,"",VLOOKUP($G493,Data!$G$3:$BA$2935,9,FALSE))</f>
        <v>1</v>
      </c>
      <c r="Q493" s="4">
        <f>IF($H493=0,"",VLOOKUP($G493,Data!$G$3:$BA$2935,10,FALSE))</f>
        <v>2.5</v>
      </c>
      <c r="R493" s="4">
        <f>IF($H493=0,"",VLOOKUP($G493,Data!$G$3:$BA$2935,11,FALSE))</f>
        <v>2.5</v>
      </c>
      <c r="S493" s="4">
        <f>IF($H493=0,"",VLOOKUP($G493,Data!$G$3:$BA$2935,12,FALSE))</f>
        <v>0</v>
      </c>
      <c r="T493" s="4">
        <f>IF($H493=0,"",VLOOKUP($G493,Data!$G$3:$BA$2935,13,FALSE))</f>
        <v>2.5</v>
      </c>
      <c r="U493" s="4">
        <f>IF($H493=0,"",VLOOKUP($G493,Data!$G$3:$BA$2935,14,FALSE))</f>
        <v>0</v>
      </c>
      <c r="V493" s="4">
        <f>IF($H493=0,"",VLOOKUP($G493,Data!$G$3:$BA$2935,15,FALSE))</f>
        <v>2.5</v>
      </c>
      <c r="W493" s="4">
        <f>IF($H493=0,"",VLOOKUP($G493,Data!$G$3:$BA$2935,16,FALSE))</f>
        <v>0.39</v>
      </c>
      <c r="X493" s="4">
        <f>IF($H493=0,"",VLOOKUP($G493,Data!$G$3:$BA$2935,17,FALSE))</f>
        <v>1</v>
      </c>
      <c r="Y493" s="4">
        <f>IF($H493=0,"",VLOOKUP($G493,Data!$G$3:$BA$2935,18,FALSE))</f>
        <v>0</v>
      </c>
      <c r="Z493" s="4">
        <f>IF($H493=0,"",VLOOKUP($G493,Data!$G$3:$BA$2935,19,FALSE))</f>
        <v>0.1</v>
      </c>
      <c r="AA493" s="4">
        <f>IF($H493=0,"",VLOOKUP($G493,Data!$G$3:$BA$2935,20,FALSE))</f>
        <v>6.5</v>
      </c>
      <c r="AB493" s="4">
        <f>IF($H493=0,"",VLOOKUP($G493,Data!$G$3:$BA$2935,21,FALSE))</f>
        <v>0.44</v>
      </c>
      <c r="AC493" s="4">
        <f>IF($H493=0,"",VLOOKUP($G493,Data!$G$3:$BA$2935,22,FALSE))</f>
        <v>0.08</v>
      </c>
      <c r="AD493" s="4">
        <f>IF($H493=0,"",VLOOKUP($G493,Data!$G$3:$BA$2935,23,FALSE))</f>
        <v>0.2</v>
      </c>
      <c r="AE493" s="4">
        <f>IF($H493=0,"",VLOOKUP($G493,Data!$G$3:$BA$2935,24,FALSE))</f>
        <v>0.98</v>
      </c>
      <c r="AF493" s="4">
        <f>IF($H493=0,"",VLOOKUP($G493,Data!$G$3:$BA$2935,25,FALSE))</f>
        <v>0.1</v>
      </c>
      <c r="AG493" s="4">
        <f>IF($H493=0,"",VLOOKUP($G493,Data!$G$3:$BA$2935,26,FALSE))</f>
        <v>-0.1</v>
      </c>
      <c r="AH493" s="4" t="str">
        <f>IF($H493=0,"",VLOOKUP($G493,Data!$G$3:$BA$2935,27,FALSE))</f>
        <v>/</v>
      </c>
      <c r="AI493" s="4" t="str">
        <f>IF($H493=0,"",VLOOKUP($G493,Data!$G$3:$BA$2935,28,FALSE))</f>
        <v>/</v>
      </c>
      <c r="AJ493" s="4" t="str">
        <f>IF($H493=0,"",VLOOKUP($G493,Data!$G$3:$BA$2935,29,FALSE))</f>
        <v/>
      </c>
      <c r="AK493" s="4" t="str">
        <f>IF($H493=0,"",VLOOKUP($G493,Data!$G$3:$BA$2935,30,FALSE))</f>
        <v/>
      </c>
      <c r="AL493" s="4" t="str">
        <f>IF($H493=0,"",VLOOKUP($G493,Data!$G$3:$BA$2935,31,FALSE))</f>
        <v/>
      </c>
      <c r="AM493" s="4" t="str">
        <f>IF($H493=0,"",VLOOKUP($G493,Data!$G$3:$BA$2935,32,FALSE))</f>
        <v/>
      </c>
      <c r="AN493" s="4" t="str">
        <f>IF($H493=0,"",VLOOKUP($G493,Data!$G$3:$BA$2935,33,FALSE))</f>
        <v/>
      </c>
      <c r="AO493" s="4" t="str">
        <f>IF($H493=0,"",VLOOKUP($G493,Data!$G$3:$BA$2935,34,FALSE))</f>
        <v/>
      </c>
      <c r="AP493" s="4" t="str">
        <f>IF($H493=0,"",VLOOKUP($G493,Data!$G$3:$BA$2935,35,FALSE))</f>
        <v/>
      </c>
      <c r="AQ493" s="4" t="str">
        <f>IF($H493=0,"",VLOOKUP($G493,Data!$G$3:$BA$2935,36,FALSE))</f>
        <v/>
      </c>
      <c r="AR493" s="4" t="str">
        <f>IF($H493=0,"",VLOOKUP($G493,Data!$G$3:$BA$2935,37,FALSE))</f>
        <v/>
      </c>
      <c r="AS493" s="4" t="str">
        <f>IF($H493=0,"",VLOOKUP($G493,Data!$G$3:$BA$2935,38,FALSE))</f>
        <v/>
      </c>
      <c r="AT493" s="4" t="str">
        <f>IF($H493=0,"",VLOOKUP($G493,Data!$G$3:$BA$2935,39,FALSE))</f>
        <v/>
      </c>
    </row>
    <row r="494" spans="1:46" x14ac:dyDescent="0.25">
      <c r="A494" s="4">
        <f>PSSE!A496</f>
        <v>975131</v>
      </c>
      <c r="B494" s="4" t="str">
        <f>PSSE!B496</f>
        <v>NDRAC</v>
      </c>
      <c r="C494" s="4">
        <f>PSSE!D496</f>
        <v>13.8</v>
      </c>
      <c r="D494" s="4">
        <f>PSSE!E496</f>
        <v>33</v>
      </c>
      <c r="E494" s="4" t="str">
        <f>PSSE!F496</f>
        <v>ND</v>
      </c>
      <c r="F494" s="4">
        <f>PSSE!G496</f>
        <v>1</v>
      </c>
      <c r="G494" s="4" t="str">
        <f t="shared" si="7"/>
        <v>PSS13.833ND1</v>
      </c>
      <c r="H494" s="4">
        <f>COUNTIF(Data!$G$3:$BA$2935,PSS!$G494)</f>
        <v>1</v>
      </c>
      <c r="I494" s="4" t="str">
        <f>IF($H494=0,"",VLOOKUP($G494,Data!$G$3:$BA$2935,2,FALSE))</f>
        <v>'PSS2A'</v>
      </c>
      <c r="J494" s="4">
        <f>PSSE!C496</f>
        <v>1</v>
      </c>
      <c r="K494" s="4">
        <f>IF($H494=0,"",VLOOKUP($G494,Data!$G$3:$BA$2935,4,FALSE))</f>
        <v>1</v>
      </c>
      <c r="L494" s="4">
        <f>IF($H494=0,"",VLOOKUP($G494,Data!$G$3:$BA$2935,5,FALSE))</f>
        <v>0</v>
      </c>
      <c r="M494" s="4">
        <f>IF($H494=0,"",VLOOKUP($G494,Data!$G$3:$BA$2935,6,FALSE))</f>
        <v>3</v>
      </c>
      <c r="N494" s="4">
        <f>IF($H494=0,"",VLOOKUP($G494,Data!$G$3:$BA$2935,7,FALSE))</f>
        <v>0</v>
      </c>
      <c r="O494" s="4">
        <f>IF($H494=0,"",VLOOKUP($G494,Data!$G$3:$BA$2935,8,FALSE))</f>
        <v>5</v>
      </c>
      <c r="P494" s="4">
        <f>IF($H494=0,"",VLOOKUP($G494,Data!$G$3:$BA$2935,9,FALSE))</f>
        <v>1</v>
      </c>
      <c r="Q494" s="4">
        <f>IF($H494=0,"",VLOOKUP($G494,Data!$G$3:$BA$2935,10,FALSE))</f>
        <v>2.5</v>
      </c>
      <c r="R494" s="4">
        <f>IF($H494=0,"",VLOOKUP($G494,Data!$G$3:$BA$2935,11,FALSE))</f>
        <v>2.5</v>
      </c>
      <c r="S494" s="4">
        <f>IF($H494=0,"",VLOOKUP($G494,Data!$G$3:$BA$2935,12,FALSE))</f>
        <v>0</v>
      </c>
      <c r="T494" s="4">
        <f>IF($H494=0,"",VLOOKUP($G494,Data!$G$3:$BA$2935,13,FALSE))</f>
        <v>2.5</v>
      </c>
      <c r="U494" s="4">
        <f>IF($H494=0,"",VLOOKUP($G494,Data!$G$3:$BA$2935,14,FALSE))</f>
        <v>0</v>
      </c>
      <c r="V494" s="4">
        <f>IF($H494=0,"",VLOOKUP($G494,Data!$G$3:$BA$2935,15,FALSE))</f>
        <v>2.5</v>
      </c>
      <c r="W494" s="4">
        <f>IF($H494=0,"",VLOOKUP($G494,Data!$G$3:$BA$2935,16,FALSE))</f>
        <v>0.39</v>
      </c>
      <c r="X494" s="4">
        <f>IF($H494=0,"",VLOOKUP($G494,Data!$G$3:$BA$2935,17,FALSE))</f>
        <v>1</v>
      </c>
      <c r="Y494" s="4">
        <f>IF($H494=0,"",VLOOKUP($G494,Data!$G$3:$BA$2935,18,FALSE))</f>
        <v>0</v>
      </c>
      <c r="Z494" s="4">
        <f>IF($H494=0,"",VLOOKUP($G494,Data!$G$3:$BA$2935,19,FALSE))</f>
        <v>0.1</v>
      </c>
      <c r="AA494" s="4">
        <f>IF($H494=0,"",VLOOKUP($G494,Data!$G$3:$BA$2935,20,FALSE))</f>
        <v>6.5</v>
      </c>
      <c r="AB494" s="4">
        <f>IF($H494=0,"",VLOOKUP($G494,Data!$G$3:$BA$2935,21,FALSE))</f>
        <v>0.44</v>
      </c>
      <c r="AC494" s="4">
        <f>IF($H494=0,"",VLOOKUP($G494,Data!$G$3:$BA$2935,22,FALSE))</f>
        <v>0.08</v>
      </c>
      <c r="AD494" s="4">
        <f>IF($H494=0,"",VLOOKUP($G494,Data!$G$3:$BA$2935,23,FALSE))</f>
        <v>0.2</v>
      </c>
      <c r="AE494" s="4">
        <f>IF($H494=0,"",VLOOKUP($G494,Data!$G$3:$BA$2935,24,FALSE))</f>
        <v>0.98</v>
      </c>
      <c r="AF494" s="4">
        <f>IF($H494=0,"",VLOOKUP($G494,Data!$G$3:$BA$2935,25,FALSE))</f>
        <v>0.1</v>
      </c>
      <c r="AG494" s="4">
        <f>IF($H494=0,"",VLOOKUP($G494,Data!$G$3:$BA$2935,26,FALSE))</f>
        <v>-0.1</v>
      </c>
      <c r="AH494" s="4" t="str">
        <f>IF($H494=0,"",VLOOKUP($G494,Data!$G$3:$BA$2935,27,FALSE))</f>
        <v>/</v>
      </c>
      <c r="AI494" s="4" t="str">
        <f>IF($H494=0,"",VLOOKUP($G494,Data!$G$3:$BA$2935,28,FALSE))</f>
        <v>/</v>
      </c>
      <c r="AJ494" s="4" t="str">
        <f>IF($H494=0,"",VLOOKUP($G494,Data!$G$3:$BA$2935,29,FALSE))</f>
        <v/>
      </c>
      <c r="AK494" s="4" t="str">
        <f>IF($H494=0,"",VLOOKUP($G494,Data!$G$3:$BA$2935,30,FALSE))</f>
        <v/>
      </c>
      <c r="AL494" s="4" t="str">
        <f>IF($H494=0,"",VLOOKUP($G494,Data!$G$3:$BA$2935,31,FALSE))</f>
        <v/>
      </c>
      <c r="AM494" s="4" t="str">
        <f>IF($H494=0,"",VLOOKUP($G494,Data!$G$3:$BA$2935,32,FALSE))</f>
        <v/>
      </c>
      <c r="AN494" s="4" t="str">
        <f>IF($H494=0,"",VLOOKUP($G494,Data!$G$3:$BA$2935,33,FALSE))</f>
        <v/>
      </c>
      <c r="AO494" s="4" t="str">
        <f>IF($H494=0,"",VLOOKUP($G494,Data!$G$3:$BA$2935,34,FALSE))</f>
        <v/>
      </c>
      <c r="AP494" s="4" t="str">
        <f>IF($H494=0,"",VLOOKUP($G494,Data!$G$3:$BA$2935,35,FALSE))</f>
        <v/>
      </c>
      <c r="AQ494" s="4" t="str">
        <f>IF($H494=0,"",VLOOKUP($G494,Data!$G$3:$BA$2935,36,FALSE))</f>
        <v/>
      </c>
      <c r="AR494" s="4" t="str">
        <f>IF($H494=0,"",VLOOKUP($G494,Data!$G$3:$BA$2935,37,FALSE))</f>
        <v/>
      </c>
      <c r="AS494" s="4" t="str">
        <f>IF($H494=0,"",VLOOKUP($G494,Data!$G$3:$BA$2935,38,FALSE))</f>
        <v/>
      </c>
      <c r="AT494" s="4" t="str">
        <f>IF($H494=0,"",VLOOKUP($G494,Data!$G$3:$BA$2935,39,FALSE))</f>
        <v/>
      </c>
    </row>
    <row r="495" spans="1:46" x14ac:dyDescent="0.25">
      <c r="A495" s="4">
        <f>PSSE!A497</f>
        <v>977011</v>
      </c>
      <c r="B495" s="4" t="str">
        <f>PSSE!B497</f>
        <v>HIEPPHUOC_S1</v>
      </c>
      <c r="C495" s="4">
        <f>PSSE!D497</f>
        <v>13.8</v>
      </c>
      <c r="D495" s="4">
        <f>PSSE!E497</f>
        <v>125</v>
      </c>
      <c r="E495" s="4" t="str">
        <f>PSSE!F497</f>
        <v>ND</v>
      </c>
      <c r="F495" s="4">
        <f>PSSE!G497</f>
        <v>1</v>
      </c>
      <c r="G495" s="4" t="str">
        <f t="shared" si="7"/>
        <v>PSS13.8125ND1</v>
      </c>
      <c r="H495" s="4">
        <f>COUNTIF(Data!$G$3:$BA$2935,PSS!$G495)</f>
        <v>1</v>
      </c>
      <c r="I495" s="4" t="str">
        <f>IF($H495=0,"",VLOOKUP($G495,Data!$G$3:$BA$2935,2,FALSE))</f>
        <v>'PSS2A'</v>
      </c>
      <c r="J495" s="4">
        <f>PSSE!C497</f>
        <v>1</v>
      </c>
      <c r="K495" s="4">
        <f>IF($H495=0,"",VLOOKUP($G495,Data!$G$3:$BA$2935,4,FALSE))</f>
        <v>1</v>
      </c>
      <c r="L495" s="4">
        <f>IF($H495=0,"",VLOOKUP($G495,Data!$G$3:$BA$2935,5,FALSE))</f>
        <v>0</v>
      </c>
      <c r="M495" s="4">
        <f>IF($H495=0,"",VLOOKUP($G495,Data!$G$3:$BA$2935,6,FALSE))</f>
        <v>3</v>
      </c>
      <c r="N495" s="4">
        <f>IF($H495=0,"",VLOOKUP($G495,Data!$G$3:$BA$2935,7,FALSE))</f>
        <v>0</v>
      </c>
      <c r="O495" s="4">
        <f>IF($H495=0,"",VLOOKUP($G495,Data!$G$3:$BA$2935,8,FALSE))</f>
        <v>5</v>
      </c>
      <c r="P495" s="4">
        <f>IF($H495=0,"",VLOOKUP($G495,Data!$G$3:$BA$2935,9,FALSE))</f>
        <v>1</v>
      </c>
      <c r="Q495" s="4">
        <f>IF($H495=0,"",VLOOKUP($G495,Data!$G$3:$BA$2935,10,FALSE))</f>
        <v>2.5</v>
      </c>
      <c r="R495" s="4">
        <f>IF($H495=0,"",VLOOKUP($G495,Data!$G$3:$BA$2935,11,FALSE))</f>
        <v>2.5</v>
      </c>
      <c r="S495" s="4">
        <f>IF($H495=0,"",VLOOKUP($G495,Data!$G$3:$BA$2935,12,FALSE))</f>
        <v>0</v>
      </c>
      <c r="T495" s="4">
        <f>IF($H495=0,"",VLOOKUP($G495,Data!$G$3:$BA$2935,13,FALSE))</f>
        <v>2.5</v>
      </c>
      <c r="U495" s="4">
        <f>IF($H495=0,"",VLOOKUP($G495,Data!$G$3:$BA$2935,14,FALSE))</f>
        <v>0</v>
      </c>
      <c r="V495" s="4">
        <f>IF($H495=0,"",VLOOKUP($G495,Data!$G$3:$BA$2935,15,FALSE))</f>
        <v>2.5</v>
      </c>
      <c r="W495" s="4">
        <f>IF($H495=0,"",VLOOKUP($G495,Data!$G$3:$BA$2935,16,FALSE))</f>
        <v>0.39</v>
      </c>
      <c r="X495" s="4">
        <f>IF($H495=0,"",VLOOKUP($G495,Data!$G$3:$BA$2935,17,FALSE))</f>
        <v>1</v>
      </c>
      <c r="Y495" s="4">
        <f>IF($H495=0,"",VLOOKUP($G495,Data!$G$3:$BA$2935,18,FALSE))</f>
        <v>0</v>
      </c>
      <c r="Z495" s="4">
        <f>IF($H495=0,"",VLOOKUP($G495,Data!$G$3:$BA$2935,19,FALSE))</f>
        <v>0.1</v>
      </c>
      <c r="AA495" s="4">
        <f>IF($H495=0,"",VLOOKUP($G495,Data!$G$3:$BA$2935,20,FALSE))</f>
        <v>6.5</v>
      </c>
      <c r="AB495" s="4">
        <f>IF($H495=0,"",VLOOKUP($G495,Data!$G$3:$BA$2935,21,FALSE))</f>
        <v>0.44</v>
      </c>
      <c r="AC495" s="4">
        <f>IF($H495=0,"",VLOOKUP($G495,Data!$G$3:$BA$2935,22,FALSE))</f>
        <v>0.08</v>
      </c>
      <c r="AD495" s="4">
        <f>IF($H495=0,"",VLOOKUP($G495,Data!$G$3:$BA$2935,23,FALSE))</f>
        <v>0.2</v>
      </c>
      <c r="AE495" s="4">
        <f>IF($H495=0,"",VLOOKUP($G495,Data!$G$3:$BA$2935,24,FALSE))</f>
        <v>0.98</v>
      </c>
      <c r="AF495" s="4">
        <f>IF($H495=0,"",VLOOKUP($G495,Data!$G$3:$BA$2935,25,FALSE))</f>
        <v>0.1</v>
      </c>
      <c r="AG495" s="4">
        <f>IF($H495=0,"",VLOOKUP($G495,Data!$G$3:$BA$2935,26,FALSE))</f>
        <v>-0.1</v>
      </c>
      <c r="AH495" s="4" t="str">
        <f>IF($H495=0,"",VLOOKUP($G495,Data!$G$3:$BA$2935,27,FALSE))</f>
        <v>/</v>
      </c>
      <c r="AI495" s="4" t="str">
        <f>IF($H495=0,"",VLOOKUP($G495,Data!$G$3:$BA$2935,28,FALSE))</f>
        <v>/</v>
      </c>
      <c r="AJ495" s="4" t="str">
        <f>IF($H495=0,"",VLOOKUP($G495,Data!$G$3:$BA$2935,29,FALSE))</f>
        <v/>
      </c>
      <c r="AK495" s="4" t="str">
        <f>IF($H495=0,"",VLOOKUP($G495,Data!$G$3:$BA$2935,30,FALSE))</f>
        <v/>
      </c>
      <c r="AL495" s="4" t="str">
        <f>IF($H495=0,"",VLOOKUP($G495,Data!$G$3:$BA$2935,31,FALSE))</f>
        <v/>
      </c>
      <c r="AM495" s="4" t="str">
        <f>IF($H495=0,"",VLOOKUP($G495,Data!$G$3:$BA$2935,32,FALSE))</f>
        <v/>
      </c>
      <c r="AN495" s="4" t="str">
        <f>IF($H495=0,"",VLOOKUP($G495,Data!$G$3:$BA$2935,33,FALSE))</f>
        <v/>
      </c>
      <c r="AO495" s="4" t="str">
        <f>IF($H495=0,"",VLOOKUP($G495,Data!$G$3:$BA$2935,34,FALSE))</f>
        <v/>
      </c>
      <c r="AP495" s="4" t="str">
        <f>IF($H495=0,"",VLOOKUP($G495,Data!$G$3:$BA$2935,35,FALSE))</f>
        <v/>
      </c>
      <c r="AQ495" s="4" t="str">
        <f>IF($H495=0,"",VLOOKUP($G495,Data!$G$3:$BA$2935,36,FALSE))</f>
        <v/>
      </c>
      <c r="AR495" s="4" t="str">
        <f>IF($H495=0,"",VLOOKUP($G495,Data!$G$3:$BA$2935,37,FALSE))</f>
        <v/>
      </c>
      <c r="AS495" s="4" t="str">
        <f>IF($H495=0,"",VLOOKUP($G495,Data!$G$3:$BA$2935,38,FALSE))</f>
        <v/>
      </c>
      <c r="AT495" s="4" t="str">
        <f>IF($H495=0,"",VLOOKUP($G495,Data!$G$3:$BA$2935,39,FALSE))</f>
        <v/>
      </c>
    </row>
    <row r="496" spans="1:46" x14ac:dyDescent="0.25">
      <c r="A496" s="4">
        <f>PSSE!A498</f>
        <v>977012</v>
      </c>
      <c r="B496" s="4" t="str">
        <f>PSSE!B498</f>
        <v>HIEPPHUOC_S2</v>
      </c>
      <c r="C496" s="4">
        <f>PSSE!D498</f>
        <v>13.8</v>
      </c>
      <c r="D496" s="4">
        <f>PSSE!E498</f>
        <v>125</v>
      </c>
      <c r="E496" s="4" t="str">
        <f>PSSE!F498</f>
        <v>ND</v>
      </c>
      <c r="F496" s="4">
        <f>PSSE!G498</f>
        <v>1</v>
      </c>
      <c r="G496" s="4" t="str">
        <f t="shared" si="7"/>
        <v>PSS13.8125ND1</v>
      </c>
      <c r="H496" s="4">
        <f>COUNTIF(Data!$G$3:$BA$2935,PSS!$G496)</f>
        <v>1</v>
      </c>
      <c r="I496" s="4" t="str">
        <f>IF($H496=0,"",VLOOKUP($G496,Data!$G$3:$BA$2935,2,FALSE))</f>
        <v>'PSS2A'</v>
      </c>
      <c r="J496" s="4">
        <f>PSSE!C498</f>
        <v>1</v>
      </c>
      <c r="K496" s="4">
        <f>IF($H496=0,"",VLOOKUP($G496,Data!$G$3:$BA$2935,4,FALSE))</f>
        <v>1</v>
      </c>
      <c r="L496" s="4">
        <f>IF($H496=0,"",VLOOKUP($G496,Data!$G$3:$BA$2935,5,FALSE))</f>
        <v>0</v>
      </c>
      <c r="M496" s="4">
        <f>IF($H496=0,"",VLOOKUP($G496,Data!$G$3:$BA$2935,6,FALSE))</f>
        <v>3</v>
      </c>
      <c r="N496" s="4">
        <f>IF($H496=0,"",VLOOKUP($G496,Data!$G$3:$BA$2935,7,FALSE))</f>
        <v>0</v>
      </c>
      <c r="O496" s="4">
        <f>IF($H496=0,"",VLOOKUP($G496,Data!$G$3:$BA$2935,8,FALSE))</f>
        <v>5</v>
      </c>
      <c r="P496" s="4">
        <f>IF($H496=0,"",VLOOKUP($G496,Data!$G$3:$BA$2935,9,FALSE))</f>
        <v>1</v>
      </c>
      <c r="Q496" s="4">
        <f>IF($H496=0,"",VLOOKUP($G496,Data!$G$3:$BA$2935,10,FALSE))</f>
        <v>2.5</v>
      </c>
      <c r="R496" s="4">
        <f>IF($H496=0,"",VLOOKUP($G496,Data!$G$3:$BA$2935,11,FALSE))</f>
        <v>2.5</v>
      </c>
      <c r="S496" s="4">
        <f>IF($H496=0,"",VLOOKUP($G496,Data!$G$3:$BA$2935,12,FALSE))</f>
        <v>0</v>
      </c>
      <c r="T496" s="4">
        <f>IF($H496=0,"",VLOOKUP($G496,Data!$G$3:$BA$2935,13,FALSE))</f>
        <v>2.5</v>
      </c>
      <c r="U496" s="4">
        <f>IF($H496=0,"",VLOOKUP($G496,Data!$G$3:$BA$2935,14,FALSE))</f>
        <v>0</v>
      </c>
      <c r="V496" s="4">
        <f>IF($H496=0,"",VLOOKUP($G496,Data!$G$3:$BA$2935,15,FALSE))</f>
        <v>2.5</v>
      </c>
      <c r="W496" s="4">
        <f>IF($H496=0,"",VLOOKUP($G496,Data!$G$3:$BA$2935,16,FALSE))</f>
        <v>0.39</v>
      </c>
      <c r="X496" s="4">
        <f>IF($H496=0,"",VLOOKUP($G496,Data!$G$3:$BA$2935,17,FALSE))</f>
        <v>1</v>
      </c>
      <c r="Y496" s="4">
        <f>IF($H496=0,"",VLOOKUP($G496,Data!$G$3:$BA$2935,18,FALSE))</f>
        <v>0</v>
      </c>
      <c r="Z496" s="4">
        <f>IF($H496=0,"",VLOOKUP($G496,Data!$G$3:$BA$2935,19,FALSE))</f>
        <v>0.1</v>
      </c>
      <c r="AA496" s="4">
        <f>IF($H496=0,"",VLOOKUP($G496,Data!$G$3:$BA$2935,20,FALSE))</f>
        <v>6.5</v>
      </c>
      <c r="AB496" s="4">
        <f>IF($H496=0,"",VLOOKUP($G496,Data!$G$3:$BA$2935,21,FALSE))</f>
        <v>0.44</v>
      </c>
      <c r="AC496" s="4">
        <f>IF($H496=0,"",VLOOKUP($G496,Data!$G$3:$BA$2935,22,FALSE))</f>
        <v>0.08</v>
      </c>
      <c r="AD496" s="4">
        <f>IF($H496=0,"",VLOOKUP($G496,Data!$G$3:$BA$2935,23,FALSE))</f>
        <v>0.2</v>
      </c>
      <c r="AE496" s="4">
        <f>IF($H496=0,"",VLOOKUP($G496,Data!$G$3:$BA$2935,24,FALSE))</f>
        <v>0.98</v>
      </c>
      <c r="AF496" s="4">
        <f>IF($H496=0,"",VLOOKUP($G496,Data!$G$3:$BA$2935,25,FALSE))</f>
        <v>0.1</v>
      </c>
      <c r="AG496" s="4">
        <f>IF($H496=0,"",VLOOKUP($G496,Data!$G$3:$BA$2935,26,FALSE))</f>
        <v>-0.1</v>
      </c>
      <c r="AH496" s="4" t="str">
        <f>IF($H496=0,"",VLOOKUP($G496,Data!$G$3:$BA$2935,27,FALSE))</f>
        <v>/</v>
      </c>
      <c r="AI496" s="4" t="str">
        <f>IF($H496=0,"",VLOOKUP($G496,Data!$G$3:$BA$2935,28,FALSE))</f>
        <v>/</v>
      </c>
      <c r="AJ496" s="4" t="str">
        <f>IF($H496=0,"",VLOOKUP($G496,Data!$G$3:$BA$2935,29,FALSE))</f>
        <v/>
      </c>
      <c r="AK496" s="4" t="str">
        <f>IF($H496=0,"",VLOOKUP($G496,Data!$G$3:$BA$2935,30,FALSE))</f>
        <v/>
      </c>
      <c r="AL496" s="4" t="str">
        <f>IF($H496=0,"",VLOOKUP($G496,Data!$G$3:$BA$2935,31,FALSE))</f>
        <v/>
      </c>
      <c r="AM496" s="4" t="str">
        <f>IF($H496=0,"",VLOOKUP($G496,Data!$G$3:$BA$2935,32,FALSE))</f>
        <v/>
      </c>
      <c r="AN496" s="4" t="str">
        <f>IF($H496=0,"",VLOOKUP($G496,Data!$G$3:$BA$2935,33,FALSE))</f>
        <v/>
      </c>
      <c r="AO496" s="4" t="str">
        <f>IF($H496=0,"",VLOOKUP($G496,Data!$G$3:$BA$2935,34,FALSE))</f>
        <v/>
      </c>
      <c r="AP496" s="4" t="str">
        <f>IF($H496=0,"",VLOOKUP($G496,Data!$G$3:$BA$2935,35,FALSE))</f>
        <v/>
      </c>
      <c r="AQ496" s="4" t="str">
        <f>IF($H496=0,"",VLOOKUP($G496,Data!$G$3:$BA$2935,36,FALSE))</f>
        <v/>
      </c>
      <c r="AR496" s="4" t="str">
        <f>IF($H496=0,"",VLOOKUP($G496,Data!$G$3:$BA$2935,37,FALSE))</f>
        <v/>
      </c>
      <c r="AS496" s="4" t="str">
        <f>IF($H496=0,"",VLOOKUP($G496,Data!$G$3:$BA$2935,38,FALSE))</f>
        <v/>
      </c>
      <c r="AT496" s="4" t="str">
        <f>IF($H496=0,"",VLOOKUP($G496,Data!$G$3:$BA$2935,39,FALSE))</f>
        <v/>
      </c>
    </row>
    <row r="497" spans="1:46" x14ac:dyDescent="0.25">
      <c r="A497" s="4">
        <f>PSSE!A499</f>
        <v>977013</v>
      </c>
      <c r="B497" s="4" t="str">
        <f>PSSE!B499</f>
        <v>HIEPPHUOC_S3</v>
      </c>
      <c r="C497" s="4">
        <f>PSSE!D499</f>
        <v>13.8</v>
      </c>
      <c r="D497" s="4">
        <f>PSSE!E499</f>
        <v>125</v>
      </c>
      <c r="E497" s="4" t="str">
        <f>PSSE!F499</f>
        <v>ND</v>
      </c>
      <c r="F497" s="4">
        <f>PSSE!G499</f>
        <v>1</v>
      </c>
      <c r="G497" s="4" t="str">
        <f t="shared" si="7"/>
        <v>PSS13.8125ND1</v>
      </c>
      <c r="H497" s="4">
        <f>COUNTIF(Data!$G$3:$BA$2935,PSS!$G497)</f>
        <v>1</v>
      </c>
      <c r="I497" s="4" t="str">
        <f>IF($H497=0,"",VLOOKUP($G497,Data!$G$3:$BA$2935,2,FALSE))</f>
        <v>'PSS2A'</v>
      </c>
      <c r="J497" s="4">
        <f>PSSE!C499</f>
        <v>1</v>
      </c>
      <c r="K497" s="4">
        <f>IF($H497=0,"",VLOOKUP($G497,Data!$G$3:$BA$2935,4,FALSE))</f>
        <v>1</v>
      </c>
      <c r="L497" s="4">
        <f>IF($H497=0,"",VLOOKUP($G497,Data!$G$3:$BA$2935,5,FALSE))</f>
        <v>0</v>
      </c>
      <c r="M497" s="4">
        <f>IF($H497=0,"",VLOOKUP($G497,Data!$G$3:$BA$2935,6,FALSE))</f>
        <v>3</v>
      </c>
      <c r="N497" s="4">
        <f>IF($H497=0,"",VLOOKUP($G497,Data!$G$3:$BA$2935,7,FALSE))</f>
        <v>0</v>
      </c>
      <c r="O497" s="4">
        <f>IF($H497=0,"",VLOOKUP($G497,Data!$G$3:$BA$2935,8,FALSE))</f>
        <v>5</v>
      </c>
      <c r="P497" s="4">
        <f>IF($H497=0,"",VLOOKUP($G497,Data!$G$3:$BA$2935,9,FALSE))</f>
        <v>1</v>
      </c>
      <c r="Q497" s="4">
        <f>IF($H497=0,"",VLOOKUP($G497,Data!$G$3:$BA$2935,10,FALSE))</f>
        <v>2.5</v>
      </c>
      <c r="R497" s="4">
        <f>IF($H497=0,"",VLOOKUP($G497,Data!$G$3:$BA$2935,11,FALSE))</f>
        <v>2.5</v>
      </c>
      <c r="S497" s="4">
        <f>IF($H497=0,"",VLOOKUP($G497,Data!$G$3:$BA$2935,12,FALSE))</f>
        <v>0</v>
      </c>
      <c r="T497" s="4">
        <f>IF($H497=0,"",VLOOKUP($G497,Data!$G$3:$BA$2935,13,FALSE))</f>
        <v>2.5</v>
      </c>
      <c r="U497" s="4">
        <f>IF($H497=0,"",VLOOKUP($G497,Data!$G$3:$BA$2935,14,FALSE))</f>
        <v>0</v>
      </c>
      <c r="V497" s="4">
        <f>IF($H497=0,"",VLOOKUP($G497,Data!$G$3:$BA$2935,15,FALSE))</f>
        <v>2.5</v>
      </c>
      <c r="W497" s="4">
        <f>IF($H497=0,"",VLOOKUP($G497,Data!$G$3:$BA$2935,16,FALSE))</f>
        <v>0.39</v>
      </c>
      <c r="X497" s="4">
        <f>IF($H497=0,"",VLOOKUP($G497,Data!$G$3:$BA$2935,17,FALSE))</f>
        <v>1</v>
      </c>
      <c r="Y497" s="4">
        <f>IF($H497=0,"",VLOOKUP($G497,Data!$G$3:$BA$2935,18,FALSE))</f>
        <v>0</v>
      </c>
      <c r="Z497" s="4">
        <f>IF($H497=0,"",VLOOKUP($G497,Data!$G$3:$BA$2935,19,FALSE))</f>
        <v>0.1</v>
      </c>
      <c r="AA497" s="4">
        <f>IF($H497=0,"",VLOOKUP($G497,Data!$G$3:$BA$2935,20,FALSE))</f>
        <v>6.5</v>
      </c>
      <c r="AB497" s="4">
        <f>IF($H497=0,"",VLOOKUP($G497,Data!$G$3:$BA$2935,21,FALSE))</f>
        <v>0.44</v>
      </c>
      <c r="AC497" s="4">
        <f>IF($H497=0,"",VLOOKUP($G497,Data!$G$3:$BA$2935,22,FALSE))</f>
        <v>0.08</v>
      </c>
      <c r="AD497" s="4">
        <f>IF($H497=0,"",VLOOKUP($G497,Data!$G$3:$BA$2935,23,FALSE))</f>
        <v>0.2</v>
      </c>
      <c r="AE497" s="4">
        <f>IF($H497=0,"",VLOOKUP($G497,Data!$G$3:$BA$2935,24,FALSE))</f>
        <v>0.98</v>
      </c>
      <c r="AF497" s="4">
        <f>IF($H497=0,"",VLOOKUP($G497,Data!$G$3:$BA$2935,25,FALSE))</f>
        <v>0.1</v>
      </c>
      <c r="AG497" s="4">
        <f>IF($H497=0,"",VLOOKUP($G497,Data!$G$3:$BA$2935,26,FALSE))</f>
        <v>-0.1</v>
      </c>
      <c r="AH497" s="4" t="str">
        <f>IF($H497=0,"",VLOOKUP($G497,Data!$G$3:$BA$2935,27,FALSE))</f>
        <v>/</v>
      </c>
      <c r="AI497" s="4" t="str">
        <f>IF($H497=0,"",VLOOKUP($G497,Data!$G$3:$BA$2935,28,FALSE))</f>
        <v>/</v>
      </c>
      <c r="AJ497" s="4" t="str">
        <f>IF($H497=0,"",VLOOKUP($G497,Data!$G$3:$BA$2935,29,FALSE))</f>
        <v/>
      </c>
      <c r="AK497" s="4" t="str">
        <f>IF($H497=0,"",VLOOKUP($G497,Data!$G$3:$BA$2935,30,FALSE))</f>
        <v/>
      </c>
      <c r="AL497" s="4" t="str">
        <f>IF($H497=0,"",VLOOKUP($G497,Data!$G$3:$BA$2935,31,FALSE))</f>
        <v/>
      </c>
      <c r="AM497" s="4" t="str">
        <f>IF($H497=0,"",VLOOKUP($G497,Data!$G$3:$BA$2935,32,FALSE))</f>
        <v/>
      </c>
      <c r="AN497" s="4" t="str">
        <f>IF($H497=0,"",VLOOKUP($G497,Data!$G$3:$BA$2935,33,FALSE))</f>
        <v/>
      </c>
      <c r="AO497" s="4" t="str">
        <f>IF($H497=0,"",VLOOKUP($G497,Data!$G$3:$BA$2935,34,FALSE))</f>
        <v/>
      </c>
      <c r="AP497" s="4" t="str">
        <f>IF($H497=0,"",VLOOKUP($G497,Data!$G$3:$BA$2935,35,FALSE))</f>
        <v/>
      </c>
      <c r="AQ497" s="4" t="str">
        <f>IF($H497=0,"",VLOOKUP($G497,Data!$G$3:$BA$2935,36,FALSE))</f>
        <v/>
      </c>
      <c r="AR497" s="4" t="str">
        <f>IF($H497=0,"",VLOOKUP($G497,Data!$G$3:$BA$2935,37,FALSE))</f>
        <v/>
      </c>
      <c r="AS497" s="4" t="str">
        <f>IF($H497=0,"",VLOOKUP($G497,Data!$G$3:$BA$2935,38,FALSE))</f>
        <v/>
      </c>
      <c r="AT497" s="4" t="str">
        <f>IF($H497=0,"",VLOOKUP($G497,Data!$G$3:$BA$2935,39,FALSE))</f>
        <v/>
      </c>
    </row>
    <row r="498" spans="1:46" x14ac:dyDescent="0.25">
      <c r="A498" s="4">
        <f>PSSE!A500</f>
        <v>977021</v>
      </c>
      <c r="B498" s="4" t="str">
        <f>PSSE!B500</f>
        <v>THUDUC_S1</v>
      </c>
      <c r="C498" s="4">
        <f>PSSE!D500</f>
        <v>13.8</v>
      </c>
      <c r="D498" s="4">
        <f>PSSE!E500</f>
        <v>33</v>
      </c>
      <c r="E498" s="4" t="str">
        <f>PSSE!F500</f>
        <v>ND</v>
      </c>
      <c r="F498" s="4">
        <f>PSSE!G500</f>
        <v>1</v>
      </c>
      <c r="G498" s="4" t="str">
        <f t="shared" si="7"/>
        <v>PSS13.833ND1</v>
      </c>
      <c r="H498" s="4">
        <f>COUNTIF(Data!$G$3:$BA$2935,PSS!$G498)</f>
        <v>1</v>
      </c>
      <c r="I498" s="4" t="str">
        <f>IF($H498=0,"",VLOOKUP($G498,Data!$G$3:$BA$2935,2,FALSE))</f>
        <v>'PSS2A'</v>
      </c>
      <c r="J498" s="4">
        <f>PSSE!C500</f>
        <v>1</v>
      </c>
      <c r="K498" s="4">
        <f>IF($H498=0,"",VLOOKUP($G498,Data!$G$3:$BA$2935,4,FALSE))</f>
        <v>1</v>
      </c>
      <c r="L498" s="4">
        <f>IF($H498=0,"",VLOOKUP($G498,Data!$G$3:$BA$2935,5,FALSE))</f>
        <v>0</v>
      </c>
      <c r="M498" s="4">
        <f>IF($H498=0,"",VLOOKUP($G498,Data!$G$3:$BA$2935,6,FALSE))</f>
        <v>3</v>
      </c>
      <c r="N498" s="4">
        <f>IF($H498=0,"",VLOOKUP($G498,Data!$G$3:$BA$2935,7,FALSE))</f>
        <v>0</v>
      </c>
      <c r="O498" s="4">
        <f>IF($H498=0,"",VLOOKUP($G498,Data!$G$3:$BA$2935,8,FALSE))</f>
        <v>5</v>
      </c>
      <c r="P498" s="4">
        <f>IF($H498=0,"",VLOOKUP($G498,Data!$G$3:$BA$2935,9,FALSE))</f>
        <v>1</v>
      </c>
      <c r="Q498" s="4">
        <f>IF($H498=0,"",VLOOKUP($G498,Data!$G$3:$BA$2935,10,FALSE))</f>
        <v>2.5</v>
      </c>
      <c r="R498" s="4">
        <f>IF($H498=0,"",VLOOKUP($G498,Data!$G$3:$BA$2935,11,FALSE))</f>
        <v>2.5</v>
      </c>
      <c r="S498" s="4">
        <f>IF($H498=0,"",VLOOKUP($G498,Data!$G$3:$BA$2935,12,FALSE))</f>
        <v>0</v>
      </c>
      <c r="T498" s="4">
        <f>IF($H498=0,"",VLOOKUP($G498,Data!$G$3:$BA$2935,13,FALSE))</f>
        <v>2.5</v>
      </c>
      <c r="U498" s="4">
        <f>IF($H498=0,"",VLOOKUP($G498,Data!$G$3:$BA$2935,14,FALSE))</f>
        <v>0</v>
      </c>
      <c r="V498" s="4">
        <f>IF($H498=0,"",VLOOKUP($G498,Data!$G$3:$BA$2935,15,FALSE))</f>
        <v>2.5</v>
      </c>
      <c r="W498" s="4">
        <f>IF($H498=0,"",VLOOKUP($G498,Data!$G$3:$BA$2935,16,FALSE))</f>
        <v>0.39</v>
      </c>
      <c r="X498" s="4">
        <f>IF($H498=0,"",VLOOKUP($G498,Data!$G$3:$BA$2935,17,FALSE))</f>
        <v>1</v>
      </c>
      <c r="Y498" s="4">
        <f>IF($H498=0,"",VLOOKUP($G498,Data!$G$3:$BA$2935,18,FALSE))</f>
        <v>0</v>
      </c>
      <c r="Z498" s="4">
        <f>IF($H498=0,"",VLOOKUP($G498,Data!$G$3:$BA$2935,19,FALSE))</f>
        <v>0.1</v>
      </c>
      <c r="AA498" s="4">
        <f>IF($H498=0,"",VLOOKUP($G498,Data!$G$3:$BA$2935,20,FALSE))</f>
        <v>6.5</v>
      </c>
      <c r="AB498" s="4">
        <f>IF($H498=0,"",VLOOKUP($G498,Data!$G$3:$BA$2935,21,FALSE))</f>
        <v>0.44</v>
      </c>
      <c r="AC498" s="4">
        <f>IF($H498=0,"",VLOOKUP($G498,Data!$G$3:$BA$2935,22,FALSE))</f>
        <v>0.08</v>
      </c>
      <c r="AD498" s="4">
        <f>IF($H498=0,"",VLOOKUP($G498,Data!$G$3:$BA$2935,23,FALSE))</f>
        <v>0.2</v>
      </c>
      <c r="AE498" s="4">
        <f>IF($H498=0,"",VLOOKUP($G498,Data!$G$3:$BA$2935,24,FALSE))</f>
        <v>0.98</v>
      </c>
      <c r="AF498" s="4">
        <f>IF($H498=0,"",VLOOKUP($G498,Data!$G$3:$BA$2935,25,FALSE))</f>
        <v>0.1</v>
      </c>
      <c r="AG498" s="4">
        <f>IF($H498=0,"",VLOOKUP($G498,Data!$G$3:$BA$2935,26,FALSE))</f>
        <v>-0.1</v>
      </c>
      <c r="AH498" s="4" t="str">
        <f>IF($H498=0,"",VLOOKUP($G498,Data!$G$3:$BA$2935,27,FALSE))</f>
        <v>/</v>
      </c>
      <c r="AI498" s="4" t="str">
        <f>IF($H498=0,"",VLOOKUP($G498,Data!$G$3:$BA$2935,28,FALSE))</f>
        <v>/</v>
      </c>
      <c r="AJ498" s="4" t="str">
        <f>IF($H498=0,"",VLOOKUP($G498,Data!$G$3:$BA$2935,29,FALSE))</f>
        <v/>
      </c>
      <c r="AK498" s="4" t="str">
        <f>IF($H498=0,"",VLOOKUP($G498,Data!$G$3:$BA$2935,30,FALSE))</f>
        <v/>
      </c>
      <c r="AL498" s="4" t="str">
        <f>IF($H498=0,"",VLOOKUP($G498,Data!$G$3:$BA$2935,31,FALSE))</f>
        <v/>
      </c>
      <c r="AM498" s="4" t="str">
        <f>IF($H498=0,"",VLOOKUP($G498,Data!$G$3:$BA$2935,32,FALSE))</f>
        <v/>
      </c>
      <c r="AN498" s="4" t="str">
        <f>IF($H498=0,"",VLOOKUP($G498,Data!$G$3:$BA$2935,33,FALSE))</f>
        <v/>
      </c>
      <c r="AO498" s="4" t="str">
        <f>IF($H498=0,"",VLOOKUP($G498,Data!$G$3:$BA$2935,34,FALSE))</f>
        <v/>
      </c>
      <c r="AP498" s="4" t="str">
        <f>IF($H498=0,"",VLOOKUP($G498,Data!$G$3:$BA$2935,35,FALSE))</f>
        <v/>
      </c>
      <c r="AQ498" s="4" t="str">
        <f>IF($H498=0,"",VLOOKUP($G498,Data!$G$3:$BA$2935,36,FALSE))</f>
        <v/>
      </c>
      <c r="AR498" s="4" t="str">
        <f>IF($H498=0,"",VLOOKUP($G498,Data!$G$3:$BA$2935,37,FALSE))</f>
        <v/>
      </c>
      <c r="AS498" s="4" t="str">
        <f>IF($H498=0,"",VLOOKUP($G498,Data!$G$3:$BA$2935,38,FALSE))</f>
        <v/>
      </c>
      <c r="AT498" s="4" t="str">
        <f>IF($H498=0,"",VLOOKUP($G498,Data!$G$3:$BA$2935,39,FALSE))</f>
        <v/>
      </c>
    </row>
    <row r="499" spans="1:46" x14ac:dyDescent="0.25">
      <c r="A499" s="4">
        <f>PSSE!A501</f>
        <v>977022</v>
      </c>
      <c r="B499" s="4" t="str">
        <f>PSSE!B501</f>
        <v>THUDUC_S2</v>
      </c>
      <c r="C499" s="4">
        <f>PSSE!D501</f>
        <v>13.8</v>
      </c>
      <c r="D499" s="4">
        <f>PSSE!E501</f>
        <v>62</v>
      </c>
      <c r="E499" s="4" t="str">
        <f>PSSE!F501</f>
        <v>ND</v>
      </c>
      <c r="F499" s="4">
        <f>PSSE!G501</f>
        <v>1</v>
      </c>
      <c r="G499" s="4" t="str">
        <f t="shared" si="7"/>
        <v>PSS13.862ND1</v>
      </c>
      <c r="H499" s="4">
        <f>COUNTIF(Data!$G$3:$BA$2935,PSS!$G499)</f>
        <v>1</v>
      </c>
      <c r="I499" s="4" t="str">
        <f>IF($H499=0,"",VLOOKUP($G499,Data!$G$3:$BA$2935,2,FALSE))</f>
        <v>'PSS2A'</v>
      </c>
      <c r="J499" s="4">
        <f>PSSE!C501</f>
        <v>1</v>
      </c>
      <c r="K499" s="4">
        <f>IF($H499=0,"",VLOOKUP($G499,Data!$G$3:$BA$2935,4,FALSE))</f>
        <v>1</v>
      </c>
      <c r="L499" s="4">
        <f>IF($H499=0,"",VLOOKUP($G499,Data!$G$3:$BA$2935,5,FALSE))</f>
        <v>0</v>
      </c>
      <c r="M499" s="4">
        <f>IF($H499=0,"",VLOOKUP($G499,Data!$G$3:$BA$2935,6,FALSE))</f>
        <v>3</v>
      </c>
      <c r="N499" s="4">
        <f>IF($H499=0,"",VLOOKUP($G499,Data!$G$3:$BA$2935,7,FALSE))</f>
        <v>0</v>
      </c>
      <c r="O499" s="4">
        <f>IF($H499=0,"",VLOOKUP($G499,Data!$G$3:$BA$2935,8,FALSE))</f>
        <v>5</v>
      </c>
      <c r="P499" s="4">
        <f>IF($H499=0,"",VLOOKUP($G499,Data!$G$3:$BA$2935,9,FALSE))</f>
        <v>1</v>
      </c>
      <c r="Q499" s="4">
        <f>IF($H499=0,"",VLOOKUP($G499,Data!$G$3:$BA$2935,10,FALSE))</f>
        <v>2.5</v>
      </c>
      <c r="R499" s="4">
        <f>IF($H499=0,"",VLOOKUP($G499,Data!$G$3:$BA$2935,11,FALSE))</f>
        <v>2.5</v>
      </c>
      <c r="S499" s="4">
        <f>IF($H499=0,"",VLOOKUP($G499,Data!$G$3:$BA$2935,12,FALSE))</f>
        <v>0</v>
      </c>
      <c r="T499" s="4">
        <f>IF($H499=0,"",VLOOKUP($G499,Data!$G$3:$BA$2935,13,FALSE))</f>
        <v>2.5</v>
      </c>
      <c r="U499" s="4">
        <f>IF($H499=0,"",VLOOKUP($G499,Data!$G$3:$BA$2935,14,FALSE))</f>
        <v>0</v>
      </c>
      <c r="V499" s="4">
        <f>IF($H499=0,"",VLOOKUP($G499,Data!$G$3:$BA$2935,15,FALSE))</f>
        <v>2.5</v>
      </c>
      <c r="W499" s="4">
        <f>IF($H499=0,"",VLOOKUP($G499,Data!$G$3:$BA$2935,16,FALSE))</f>
        <v>0.39</v>
      </c>
      <c r="X499" s="4">
        <f>IF($H499=0,"",VLOOKUP($G499,Data!$G$3:$BA$2935,17,FALSE))</f>
        <v>1</v>
      </c>
      <c r="Y499" s="4">
        <f>IF($H499=0,"",VLOOKUP($G499,Data!$G$3:$BA$2935,18,FALSE))</f>
        <v>0</v>
      </c>
      <c r="Z499" s="4">
        <f>IF($H499=0,"",VLOOKUP($G499,Data!$G$3:$BA$2935,19,FALSE))</f>
        <v>0.1</v>
      </c>
      <c r="AA499" s="4">
        <f>IF($H499=0,"",VLOOKUP($G499,Data!$G$3:$BA$2935,20,FALSE))</f>
        <v>6.5</v>
      </c>
      <c r="AB499" s="4">
        <f>IF($H499=0,"",VLOOKUP($G499,Data!$G$3:$BA$2935,21,FALSE))</f>
        <v>0.44</v>
      </c>
      <c r="AC499" s="4">
        <f>IF($H499=0,"",VLOOKUP($G499,Data!$G$3:$BA$2935,22,FALSE))</f>
        <v>0.08</v>
      </c>
      <c r="AD499" s="4">
        <f>IF($H499=0,"",VLOOKUP($G499,Data!$G$3:$BA$2935,23,FALSE))</f>
        <v>0.2</v>
      </c>
      <c r="AE499" s="4">
        <f>IF($H499=0,"",VLOOKUP($G499,Data!$G$3:$BA$2935,24,FALSE))</f>
        <v>0.98</v>
      </c>
      <c r="AF499" s="4">
        <f>IF($H499=0,"",VLOOKUP($G499,Data!$G$3:$BA$2935,25,FALSE))</f>
        <v>0.1</v>
      </c>
      <c r="AG499" s="4">
        <f>IF($H499=0,"",VLOOKUP($G499,Data!$G$3:$BA$2935,26,FALSE))</f>
        <v>-0.1</v>
      </c>
      <c r="AH499" s="4" t="str">
        <f>IF($H499=0,"",VLOOKUP($G499,Data!$G$3:$BA$2935,27,FALSE))</f>
        <v>/</v>
      </c>
      <c r="AI499" s="4" t="str">
        <f>IF($H499=0,"",VLOOKUP($G499,Data!$G$3:$BA$2935,28,FALSE))</f>
        <v>/</v>
      </c>
      <c r="AJ499" s="4" t="str">
        <f>IF($H499=0,"",VLOOKUP($G499,Data!$G$3:$BA$2935,29,FALSE))</f>
        <v/>
      </c>
      <c r="AK499" s="4" t="str">
        <f>IF($H499=0,"",VLOOKUP($G499,Data!$G$3:$BA$2935,30,FALSE))</f>
        <v/>
      </c>
      <c r="AL499" s="4" t="str">
        <f>IF($H499=0,"",VLOOKUP($G499,Data!$G$3:$BA$2935,31,FALSE))</f>
        <v/>
      </c>
      <c r="AM499" s="4" t="str">
        <f>IF($H499=0,"",VLOOKUP($G499,Data!$G$3:$BA$2935,32,FALSE))</f>
        <v/>
      </c>
      <c r="AN499" s="4" t="str">
        <f>IF($H499=0,"",VLOOKUP($G499,Data!$G$3:$BA$2935,33,FALSE))</f>
        <v/>
      </c>
      <c r="AO499" s="4" t="str">
        <f>IF($H499=0,"",VLOOKUP($G499,Data!$G$3:$BA$2935,34,FALSE))</f>
        <v/>
      </c>
      <c r="AP499" s="4" t="str">
        <f>IF($H499=0,"",VLOOKUP($G499,Data!$G$3:$BA$2935,35,FALSE))</f>
        <v/>
      </c>
      <c r="AQ499" s="4" t="str">
        <f>IF($H499=0,"",VLOOKUP($G499,Data!$G$3:$BA$2935,36,FALSE))</f>
        <v/>
      </c>
      <c r="AR499" s="4" t="str">
        <f>IF($H499=0,"",VLOOKUP($G499,Data!$G$3:$BA$2935,37,FALSE))</f>
        <v/>
      </c>
      <c r="AS499" s="4" t="str">
        <f>IF($H499=0,"",VLOOKUP($G499,Data!$G$3:$BA$2935,38,FALSE))</f>
        <v/>
      </c>
      <c r="AT499" s="4" t="str">
        <f>IF($H499=0,"",VLOOKUP($G499,Data!$G$3:$BA$2935,39,FALSE))</f>
        <v/>
      </c>
    </row>
    <row r="500" spans="1:46" x14ac:dyDescent="0.25">
      <c r="A500" s="4">
        <f>PSSE!A502</f>
        <v>977023</v>
      </c>
      <c r="B500" s="4" t="str">
        <f>PSSE!B502</f>
        <v>THUDUC_S3</v>
      </c>
      <c r="C500" s="4">
        <f>PSSE!D502</f>
        <v>13.8</v>
      </c>
      <c r="D500" s="4">
        <f>PSSE!E502</f>
        <v>62</v>
      </c>
      <c r="E500" s="4" t="str">
        <f>PSSE!F502</f>
        <v>ND</v>
      </c>
      <c r="F500" s="4">
        <f>PSSE!G502</f>
        <v>1</v>
      </c>
      <c r="G500" s="4" t="str">
        <f t="shared" si="7"/>
        <v>PSS13.862ND1</v>
      </c>
      <c r="H500" s="4">
        <f>COUNTIF(Data!$G$3:$BA$2935,PSS!$G500)</f>
        <v>1</v>
      </c>
      <c r="I500" s="4" t="str">
        <f>IF($H500=0,"",VLOOKUP($G500,Data!$G$3:$BA$2935,2,FALSE))</f>
        <v>'PSS2A'</v>
      </c>
      <c r="J500" s="4">
        <f>PSSE!C502</f>
        <v>1</v>
      </c>
      <c r="K500" s="4">
        <f>IF($H500=0,"",VLOOKUP($G500,Data!$G$3:$BA$2935,4,FALSE))</f>
        <v>1</v>
      </c>
      <c r="L500" s="4">
        <f>IF($H500=0,"",VLOOKUP($G500,Data!$G$3:$BA$2935,5,FALSE))</f>
        <v>0</v>
      </c>
      <c r="M500" s="4">
        <f>IF($H500=0,"",VLOOKUP($G500,Data!$G$3:$BA$2935,6,FALSE))</f>
        <v>3</v>
      </c>
      <c r="N500" s="4">
        <f>IF($H500=0,"",VLOOKUP($G500,Data!$G$3:$BA$2935,7,FALSE))</f>
        <v>0</v>
      </c>
      <c r="O500" s="4">
        <f>IF($H500=0,"",VLOOKUP($G500,Data!$G$3:$BA$2935,8,FALSE))</f>
        <v>5</v>
      </c>
      <c r="P500" s="4">
        <f>IF($H500=0,"",VLOOKUP($G500,Data!$G$3:$BA$2935,9,FALSE))</f>
        <v>1</v>
      </c>
      <c r="Q500" s="4">
        <f>IF($H500=0,"",VLOOKUP($G500,Data!$G$3:$BA$2935,10,FALSE))</f>
        <v>2.5</v>
      </c>
      <c r="R500" s="4">
        <f>IF($H500=0,"",VLOOKUP($G500,Data!$G$3:$BA$2935,11,FALSE))</f>
        <v>2.5</v>
      </c>
      <c r="S500" s="4">
        <f>IF($H500=0,"",VLOOKUP($G500,Data!$G$3:$BA$2935,12,FALSE))</f>
        <v>0</v>
      </c>
      <c r="T500" s="4">
        <f>IF($H500=0,"",VLOOKUP($G500,Data!$G$3:$BA$2935,13,FALSE))</f>
        <v>2.5</v>
      </c>
      <c r="U500" s="4">
        <f>IF($H500=0,"",VLOOKUP($G500,Data!$G$3:$BA$2935,14,FALSE))</f>
        <v>0</v>
      </c>
      <c r="V500" s="4">
        <f>IF($H500=0,"",VLOOKUP($G500,Data!$G$3:$BA$2935,15,FALSE))</f>
        <v>2.5</v>
      </c>
      <c r="W500" s="4">
        <f>IF($H500=0,"",VLOOKUP($G500,Data!$G$3:$BA$2935,16,FALSE))</f>
        <v>0.39</v>
      </c>
      <c r="X500" s="4">
        <f>IF($H500=0,"",VLOOKUP($G500,Data!$G$3:$BA$2935,17,FALSE))</f>
        <v>1</v>
      </c>
      <c r="Y500" s="4">
        <f>IF($H500=0,"",VLOOKUP($G500,Data!$G$3:$BA$2935,18,FALSE))</f>
        <v>0</v>
      </c>
      <c r="Z500" s="4">
        <f>IF($H500=0,"",VLOOKUP($G500,Data!$G$3:$BA$2935,19,FALSE))</f>
        <v>0.1</v>
      </c>
      <c r="AA500" s="4">
        <f>IF($H500=0,"",VLOOKUP($G500,Data!$G$3:$BA$2935,20,FALSE))</f>
        <v>6.5</v>
      </c>
      <c r="AB500" s="4">
        <f>IF($H500=0,"",VLOOKUP($G500,Data!$G$3:$BA$2935,21,FALSE))</f>
        <v>0.44</v>
      </c>
      <c r="AC500" s="4">
        <f>IF($H500=0,"",VLOOKUP($G500,Data!$G$3:$BA$2935,22,FALSE))</f>
        <v>0.08</v>
      </c>
      <c r="AD500" s="4">
        <f>IF($H500=0,"",VLOOKUP($G500,Data!$G$3:$BA$2935,23,FALSE))</f>
        <v>0.2</v>
      </c>
      <c r="AE500" s="4">
        <f>IF($H500=0,"",VLOOKUP($G500,Data!$G$3:$BA$2935,24,FALSE))</f>
        <v>0.98</v>
      </c>
      <c r="AF500" s="4">
        <f>IF($H500=0,"",VLOOKUP($G500,Data!$G$3:$BA$2935,25,FALSE))</f>
        <v>0.1</v>
      </c>
      <c r="AG500" s="4">
        <f>IF($H500=0,"",VLOOKUP($G500,Data!$G$3:$BA$2935,26,FALSE))</f>
        <v>-0.1</v>
      </c>
      <c r="AH500" s="4" t="str">
        <f>IF($H500=0,"",VLOOKUP($G500,Data!$G$3:$BA$2935,27,FALSE))</f>
        <v>/</v>
      </c>
      <c r="AI500" s="4" t="str">
        <f>IF($H500=0,"",VLOOKUP($G500,Data!$G$3:$BA$2935,28,FALSE))</f>
        <v>/</v>
      </c>
      <c r="AJ500" s="4" t="str">
        <f>IF($H500=0,"",VLOOKUP($G500,Data!$G$3:$BA$2935,29,FALSE))</f>
        <v/>
      </c>
      <c r="AK500" s="4" t="str">
        <f>IF($H500=0,"",VLOOKUP($G500,Data!$G$3:$BA$2935,30,FALSE))</f>
        <v/>
      </c>
      <c r="AL500" s="4" t="str">
        <f>IF($H500=0,"",VLOOKUP($G500,Data!$G$3:$BA$2935,31,FALSE))</f>
        <v/>
      </c>
      <c r="AM500" s="4" t="str">
        <f>IF($H500=0,"",VLOOKUP($G500,Data!$G$3:$BA$2935,32,FALSE))</f>
        <v/>
      </c>
      <c r="AN500" s="4" t="str">
        <f>IF($H500=0,"",VLOOKUP($G500,Data!$G$3:$BA$2935,33,FALSE))</f>
        <v/>
      </c>
      <c r="AO500" s="4" t="str">
        <f>IF($H500=0,"",VLOOKUP($G500,Data!$G$3:$BA$2935,34,FALSE))</f>
        <v/>
      </c>
      <c r="AP500" s="4" t="str">
        <f>IF($H500=0,"",VLOOKUP($G500,Data!$G$3:$BA$2935,35,FALSE))</f>
        <v/>
      </c>
      <c r="AQ500" s="4" t="str">
        <f>IF($H500=0,"",VLOOKUP($G500,Data!$G$3:$BA$2935,36,FALSE))</f>
        <v/>
      </c>
      <c r="AR500" s="4" t="str">
        <f>IF($H500=0,"",VLOOKUP($G500,Data!$G$3:$BA$2935,37,FALSE))</f>
        <v/>
      </c>
      <c r="AS500" s="4" t="str">
        <f>IF($H500=0,"",VLOOKUP($G500,Data!$G$3:$BA$2935,38,FALSE))</f>
        <v/>
      </c>
      <c r="AT500" s="4" t="str">
        <f>IF($H500=0,"",VLOOKUP($G500,Data!$G$3:$BA$2935,39,FALSE))</f>
        <v/>
      </c>
    </row>
    <row r="501" spans="1:46" x14ac:dyDescent="0.25">
      <c r="A501" s="4">
        <f>PSSE!A503</f>
        <v>977031</v>
      </c>
      <c r="B501" s="4" t="str">
        <f>PSSE!B503</f>
        <v>THUDUC_G1</v>
      </c>
      <c r="C501" s="4">
        <f>PSSE!D503</f>
        <v>11</v>
      </c>
      <c r="D501" s="4">
        <f>PSSE!E503</f>
        <v>15</v>
      </c>
      <c r="E501" s="4" t="str">
        <f>PSSE!F503</f>
        <v>ND</v>
      </c>
      <c r="F501" s="4">
        <f>PSSE!G503</f>
        <v>1</v>
      </c>
      <c r="G501" s="4" t="str">
        <f t="shared" si="7"/>
        <v>PSS1115ND1</v>
      </c>
      <c r="H501" s="4">
        <f>COUNTIF(Data!$G$3:$BA$2935,PSS!$G501)</f>
        <v>1</v>
      </c>
      <c r="I501" s="4" t="str">
        <f>IF($H501=0,"",VLOOKUP($G501,Data!$G$3:$BA$2935,2,FALSE))</f>
        <v>'PSS2A'</v>
      </c>
      <c r="J501" s="4">
        <f>PSSE!C503</f>
        <v>1</v>
      </c>
      <c r="K501" s="4">
        <f>IF($H501=0,"",VLOOKUP($G501,Data!$G$3:$BA$2935,4,FALSE))</f>
        <v>1</v>
      </c>
      <c r="L501" s="4">
        <f>IF($H501=0,"",VLOOKUP($G501,Data!$G$3:$BA$2935,5,FALSE))</f>
        <v>0</v>
      </c>
      <c r="M501" s="4">
        <f>IF($H501=0,"",VLOOKUP($G501,Data!$G$3:$BA$2935,6,FALSE))</f>
        <v>3</v>
      </c>
      <c r="N501" s="4">
        <f>IF($H501=0,"",VLOOKUP($G501,Data!$G$3:$BA$2935,7,FALSE))</f>
        <v>0</v>
      </c>
      <c r="O501" s="4">
        <f>IF($H501=0,"",VLOOKUP($G501,Data!$G$3:$BA$2935,8,FALSE))</f>
        <v>5</v>
      </c>
      <c r="P501" s="4">
        <f>IF($H501=0,"",VLOOKUP($G501,Data!$G$3:$BA$2935,9,FALSE))</f>
        <v>1</v>
      </c>
      <c r="Q501" s="4">
        <f>IF($H501=0,"",VLOOKUP($G501,Data!$G$3:$BA$2935,10,FALSE))</f>
        <v>2.5</v>
      </c>
      <c r="R501" s="4">
        <f>IF($H501=0,"",VLOOKUP($G501,Data!$G$3:$BA$2935,11,FALSE))</f>
        <v>2.5</v>
      </c>
      <c r="S501" s="4">
        <f>IF($H501=0,"",VLOOKUP($G501,Data!$G$3:$BA$2935,12,FALSE))</f>
        <v>0</v>
      </c>
      <c r="T501" s="4">
        <f>IF($H501=0,"",VLOOKUP($G501,Data!$G$3:$BA$2935,13,FALSE))</f>
        <v>2.5</v>
      </c>
      <c r="U501" s="4">
        <f>IF($H501=0,"",VLOOKUP($G501,Data!$G$3:$BA$2935,14,FALSE))</f>
        <v>0</v>
      </c>
      <c r="V501" s="4">
        <f>IF($H501=0,"",VLOOKUP($G501,Data!$G$3:$BA$2935,15,FALSE))</f>
        <v>2.5</v>
      </c>
      <c r="W501" s="4">
        <f>IF($H501=0,"",VLOOKUP($G501,Data!$G$3:$BA$2935,16,FALSE))</f>
        <v>0.39</v>
      </c>
      <c r="X501" s="4">
        <f>IF($H501=0,"",VLOOKUP($G501,Data!$G$3:$BA$2935,17,FALSE))</f>
        <v>1</v>
      </c>
      <c r="Y501" s="4">
        <f>IF($H501=0,"",VLOOKUP($G501,Data!$G$3:$BA$2935,18,FALSE))</f>
        <v>0</v>
      </c>
      <c r="Z501" s="4">
        <f>IF($H501=0,"",VLOOKUP($G501,Data!$G$3:$BA$2935,19,FALSE))</f>
        <v>0.1</v>
      </c>
      <c r="AA501" s="4">
        <f>IF($H501=0,"",VLOOKUP($G501,Data!$G$3:$BA$2935,20,FALSE))</f>
        <v>6.5</v>
      </c>
      <c r="AB501" s="4">
        <f>IF($H501=0,"",VLOOKUP($G501,Data!$G$3:$BA$2935,21,FALSE))</f>
        <v>0.44</v>
      </c>
      <c r="AC501" s="4">
        <f>IF($H501=0,"",VLOOKUP($G501,Data!$G$3:$BA$2935,22,FALSE))</f>
        <v>0.08</v>
      </c>
      <c r="AD501" s="4">
        <f>IF($H501=0,"",VLOOKUP($G501,Data!$G$3:$BA$2935,23,FALSE))</f>
        <v>0.2</v>
      </c>
      <c r="AE501" s="4">
        <f>IF($H501=0,"",VLOOKUP($G501,Data!$G$3:$BA$2935,24,FALSE))</f>
        <v>0.98</v>
      </c>
      <c r="AF501" s="4">
        <f>IF($H501=0,"",VLOOKUP($G501,Data!$G$3:$BA$2935,25,FALSE))</f>
        <v>0.1</v>
      </c>
      <c r="AG501" s="4">
        <f>IF($H501=0,"",VLOOKUP($G501,Data!$G$3:$BA$2935,26,FALSE))</f>
        <v>-0.1</v>
      </c>
      <c r="AH501" s="4" t="str">
        <f>IF($H501=0,"",VLOOKUP($G501,Data!$G$3:$BA$2935,27,FALSE))</f>
        <v>/</v>
      </c>
      <c r="AI501" s="4" t="str">
        <f>IF($H501=0,"",VLOOKUP($G501,Data!$G$3:$BA$2935,28,FALSE))</f>
        <v>/</v>
      </c>
      <c r="AJ501" s="4" t="str">
        <f>IF($H501=0,"",VLOOKUP($G501,Data!$G$3:$BA$2935,29,FALSE))</f>
        <v/>
      </c>
      <c r="AK501" s="4" t="str">
        <f>IF($H501=0,"",VLOOKUP($G501,Data!$G$3:$BA$2935,30,FALSE))</f>
        <v/>
      </c>
      <c r="AL501" s="4" t="str">
        <f>IF($H501=0,"",VLOOKUP($G501,Data!$G$3:$BA$2935,31,FALSE))</f>
        <v/>
      </c>
      <c r="AM501" s="4" t="str">
        <f>IF($H501=0,"",VLOOKUP($G501,Data!$G$3:$BA$2935,32,FALSE))</f>
        <v/>
      </c>
      <c r="AN501" s="4" t="str">
        <f>IF($H501=0,"",VLOOKUP($G501,Data!$G$3:$BA$2935,33,FALSE))</f>
        <v/>
      </c>
      <c r="AO501" s="4" t="str">
        <f>IF($H501=0,"",VLOOKUP($G501,Data!$G$3:$BA$2935,34,FALSE))</f>
        <v/>
      </c>
      <c r="AP501" s="4" t="str">
        <f>IF($H501=0,"",VLOOKUP($G501,Data!$G$3:$BA$2935,35,FALSE))</f>
        <v/>
      </c>
      <c r="AQ501" s="4" t="str">
        <f>IF($H501=0,"",VLOOKUP($G501,Data!$G$3:$BA$2935,36,FALSE))</f>
        <v/>
      </c>
      <c r="AR501" s="4" t="str">
        <f>IF($H501=0,"",VLOOKUP($G501,Data!$G$3:$BA$2935,37,FALSE))</f>
        <v/>
      </c>
      <c r="AS501" s="4" t="str">
        <f>IF($H501=0,"",VLOOKUP($G501,Data!$G$3:$BA$2935,38,FALSE))</f>
        <v/>
      </c>
      <c r="AT501" s="4" t="str">
        <f>IF($H501=0,"",VLOOKUP($G501,Data!$G$3:$BA$2935,39,FALSE))</f>
        <v/>
      </c>
    </row>
    <row r="502" spans="1:46" x14ac:dyDescent="0.25">
      <c r="A502" s="4">
        <f>PSSE!A504</f>
        <v>977033</v>
      </c>
      <c r="B502" s="4" t="str">
        <f>PSSE!B504</f>
        <v>THUDUC_G3</v>
      </c>
      <c r="C502" s="4">
        <f>PSSE!D504</f>
        <v>11</v>
      </c>
      <c r="D502" s="4">
        <f>PSSE!E504</f>
        <v>15</v>
      </c>
      <c r="E502" s="4" t="str">
        <f>PSSE!F504</f>
        <v>ND</v>
      </c>
      <c r="F502" s="4">
        <f>PSSE!G504</f>
        <v>1</v>
      </c>
      <c r="G502" s="4" t="str">
        <f t="shared" si="7"/>
        <v>PSS1115ND1</v>
      </c>
      <c r="H502" s="4">
        <f>COUNTIF(Data!$G$3:$BA$2935,PSS!$G502)</f>
        <v>1</v>
      </c>
      <c r="I502" s="4" t="str">
        <f>IF($H502=0,"",VLOOKUP($G502,Data!$G$3:$BA$2935,2,FALSE))</f>
        <v>'PSS2A'</v>
      </c>
      <c r="J502" s="4">
        <f>PSSE!C504</f>
        <v>1</v>
      </c>
      <c r="K502" s="4">
        <f>IF($H502=0,"",VLOOKUP($G502,Data!$G$3:$BA$2935,4,FALSE))</f>
        <v>1</v>
      </c>
      <c r="L502" s="4">
        <f>IF($H502=0,"",VLOOKUP($G502,Data!$G$3:$BA$2935,5,FALSE))</f>
        <v>0</v>
      </c>
      <c r="M502" s="4">
        <f>IF($H502=0,"",VLOOKUP($G502,Data!$G$3:$BA$2935,6,FALSE))</f>
        <v>3</v>
      </c>
      <c r="N502" s="4">
        <f>IF($H502=0,"",VLOOKUP($G502,Data!$G$3:$BA$2935,7,FALSE))</f>
        <v>0</v>
      </c>
      <c r="O502" s="4">
        <f>IF($H502=0,"",VLOOKUP($G502,Data!$G$3:$BA$2935,8,FALSE))</f>
        <v>5</v>
      </c>
      <c r="P502" s="4">
        <f>IF($H502=0,"",VLOOKUP($G502,Data!$G$3:$BA$2935,9,FALSE))</f>
        <v>1</v>
      </c>
      <c r="Q502" s="4">
        <f>IF($H502=0,"",VLOOKUP($G502,Data!$G$3:$BA$2935,10,FALSE))</f>
        <v>2.5</v>
      </c>
      <c r="R502" s="4">
        <f>IF($H502=0,"",VLOOKUP($G502,Data!$G$3:$BA$2935,11,FALSE))</f>
        <v>2.5</v>
      </c>
      <c r="S502" s="4">
        <f>IF($H502=0,"",VLOOKUP($G502,Data!$G$3:$BA$2935,12,FALSE))</f>
        <v>0</v>
      </c>
      <c r="T502" s="4">
        <f>IF($H502=0,"",VLOOKUP($G502,Data!$G$3:$BA$2935,13,FALSE))</f>
        <v>2.5</v>
      </c>
      <c r="U502" s="4">
        <f>IF($H502=0,"",VLOOKUP($G502,Data!$G$3:$BA$2935,14,FALSE))</f>
        <v>0</v>
      </c>
      <c r="V502" s="4">
        <f>IF($H502=0,"",VLOOKUP($G502,Data!$G$3:$BA$2935,15,FALSE))</f>
        <v>2.5</v>
      </c>
      <c r="W502" s="4">
        <f>IF($H502=0,"",VLOOKUP($G502,Data!$G$3:$BA$2935,16,FALSE))</f>
        <v>0.39</v>
      </c>
      <c r="X502" s="4">
        <f>IF($H502=0,"",VLOOKUP($G502,Data!$G$3:$BA$2935,17,FALSE))</f>
        <v>1</v>
      </c>
      <c r="Y502" s="4">
        <f>IF($H502=0,"",VLOOKUP($G502,Data!$G$3:$BA$2935,18,FALSE))</f>
        <v>0</v>
      </c>
      <c r="Z502" s="4">
        <f>IF($H502=0,"",VLOOKUP($G502,Data!$G$3:$BA$2935,19,FALSE))</f>
        <v>0.1</v>
      </c>
      <c r="AA502" s="4">
        <f>IF($H502=0,"",VLOOKUP($G502,Data!$G$3:$BA$2935,20,FALSE))</f>
        <v>6.5</v>
      </c>
      <c r="AB502" s="4">
        <f>IF($H502=0,"",VLOOKUP($G502,Data!$G$3:$BA$2935,21,FALSE))</f>
        <v>0.44</v>
      </c>
      <c r="AC502" s="4">
        <f>IF($H502=0,"",VLOOKUP($G502,Data!$G$3:$BA$2935,22,FALSE))</f>
        <v>0.08</v>
      </c>
      <c r="AD502" s="4">
        <f>IF($H502=0,"",VLOOKUP($G502,Data!$G$3:$BA$2935,23,FALSE))</f>
        <v>0.2</v>
      </c>
      <c r="AE502" s="4">
        <f>IF($H502=0,"",VLOOKUP($G502,Data!$G$3:$BA$2935,24,FALSE))</f>
        <v>0.98</v>
      </c>
      <c r="AF502" s="4">
        <f>IF($H502=0,"",VLOOKUP($G502,Data!$G$3:$BA$2935,25,FALSE))</f>
        <v>0.1</v>
      </c>
      <c r="AG502" s="4">
        <f>IF($H502=0,"",VLOOKUP($G502,Data!$G$3:$BA$2935,26,FALSE))</f>
        <v>-0.1</v>
      </c>
      <c r="AH502" s="4" t="str">
        <f>IF($H502=0,"",VLOOKUP($G502,Data!$G$3:$BA$2935,27,FALSE))</f>
        <v>/</v>
      </c>
      <c r="AI502" s="4" t="str">
        <f>IF($H502=0,"",VLOOKUP($G502,Data!$G$3:$BA$2935,28,FALSE))</f>
        <v>/</v>
      </c>
      <c r="AJ502" s="4" t="str">
        <f>IF($H502=0,"",VLOOKUP($G502,Data!$G$3:$BA$2935,29,FALSE))</f>
        <v/>
      </c>
      <c r="AK502" s="4" t="str">
        <f>IF($H502=0,"",VLOOKUP($G502,Data!$G$3:$BA$2935,30,FALSE))</f>
        <v/>
      </c>
      <c r="AL502" s="4" t="str">
        <f>IF($H502=0,"",VLOOKUP($G502,Data!$G$3:$BA$2935,31,FALSE))</f>
        <v/>
      </c>
      <c r="AM502" s="4" t="str">
        <f>IF($H502=0,"",VLOOKUP($G502,Data!$G$3:$BA$2935,32,FALSE))</f>
        <v/>
      </c>
      <c r="AN502" s="4" t="str">
        <f>IF($H502=0,"",VLOOKUP($G502,Data!$G$3:$BA$2935,33,FALSE))</f>
        <v/>
      </c>
      <c r="AO502" s="4" t="str">
        <f>IF($H502=0,"",VLOOKUP($G502,Data!$G$3:$BA$2935,34,FALSE))</f>
        <v/>
      </c>
      <c r="AP502" s="4" t="str">
        <f>IF($H502=0,"",VLOOKUP($G502,Data!$G$3:$BA$2935,35,FALSE))</f>
        <v/>
      </c>
      <c r="AQ502" s="4" t="str">
        <f>IF($H502=0,"",VLOOKUP($G502,Data!$G$3:$BA$2935,36,FALSE))</f>
        <v/>
      </c>
      <c r="AR502" s="4" t="str">
        <f>IF($H502=0,"",VLOOKUP($G502,Data!$G$3:$BA$2935,37,FALSE))</f>
        <v/>
      </c>
      <c r="AS502" s="4" t="str">
        <f>IF($H502=0,"",VLOOKUP($G502,Data!$G$3:$BA$2935,38,FALSE))</f>
        <v/>
      </c>
      <c r="AT502" s="4" t="str">
        <f>IF($H502=0,"",VLOOKUP($G502,Data!$G$3:$BA$2935,39,FALSE))</f>
        <v/>
      </c>
    </row>
    <row r="503" spans="1:46" x14ac:dyDescent="0.25">
      <c r="A503" s="4">
        <f>PSSE!A505</f>
        <v>977034</v>
      </c>
      <c r="B503" s="4" t="str">
        <f>PSSE!B505</f>
        <v>THUDUC_G4</v>
      </c>
      <c r="C503" s="4">
        <f>PSSE!D505</f>
        <v>11</v>
      </c>
      <c r="D503" s="4">
        <f>PSSE!E505</f>
        <v>32</v>
      </c>
      <c r="E503" s="4" t="str">
        <f>PSSE!F505</f>
        <v>ND</v>
      </c>
      <c r="F503" s="4">
        <f>PSSE!G505</f>
        <v>1</v>
      </c>
      <c r="G503" s="4" t="str">
        <f t="shared" si="7"/>
        <v>PSS1132ND1</v>
      </c>
      <c r="H503" s="4">
        <f>COUNTIF(Data!$G$3:$BA$2935,PSS!$G503)</f>
        <v>1</v>
      </c>
      <c r="I503" s="4" t="str">
        <f>IF($H503=0,"",VLOOKUP($G503,Data!$G$3:$BA$2935,2,FALSE))</f>
        <v>'PSS2A'</v>
      </c>
      <c r="J503" s="4">
        <f>PSSE!C505</f>
        <v>1</v>
      </c>
      <c r="K503" s="4">
        <f>IF($H503=0,"",VLOOKUP($G503,Data!$G$3:$BA$2935,4,FALSE))</f>
        <v>1</v>
      </c>
      <c r="L503" s="4">
        <f>IF($H503=0,"",VLOOKUP($G503,Data!$G$3:$BA$2935,5,FALSE))</f>
        <v>0</v>
      </c>
      <c r="M503" s="4">
        <f>IF($H503=0,"",VLOOKUP($G503,Data!$G$3:$BA$2935,6,FALSE))</f>
        <v>3</v>
      </c>
      <c r="N503" s="4">
        <f>IF($H503=0,"",VLOOKUP($G503,Data!$G$3:$BA$2935,7,FALSE))</f>
        <v>0</v>
      </c>
      <c r="O503" s="4">
        <f>IF($H503=0,"",VLOOKUP($G503,Data!$G$3:$BA$2935,8,FALSE))</f>
        <v>5</v>
      </c>
      <c r="P503" s="4">
        <f>IF($H503=0,"",VLOOKUP($G503,Data!$G$3:$BA$2935,9,FALSE))</f>
        <v>1</v>
      </c>
      <c r="Q503" s="4">
        <f>IF($H503=0,"",VLOOKUP($G503,Data!$G$3:$BA$2935,10,FALSE))</f>
        <v>2.5</v>
      </c>
      <c r="R503" s="4">
        <f>IF($H503=0,"",VLOOKUP($G503,Data!$G$3:$BA$2935,11,FALSE))</f>
        <v>2.5</v>
      </c>
      <c r="S503" s="4">
        <f>IF($H503=0,"",VLOOKUP($G503,Data!$G$3:$BA$2935,12,FALSE))</f>
        <v>0</v>
      </c>
      <c r="T503" s="4">
        <f>IF($H503=0,"",VLOOKUP($G503,Data!$G$3:$BA$2935,13,FALSE))</f>
        <v>2.5</v>
      </c>
      <c r="U503" s="4">
        <f>IF($H503=0,"",VLOOKUP($G503,Data!$G$3:$BA$2935,14,FALSE))</f>
        <v>0</v>
      </c>
      <c r="V503" s="4">
        <f>IF($H503=0,"",VLOOKUP($G503,Data!$G$3:$BA$2935,15,FALSE))</f>
        <v>2.5</v>
      </c>
      <c r="W503" s="4">
        <f>IF($H503=0,"",VLOOKUP($G503,Data!$G$3:$BA$2935,16,FALSE))</f>
        <v>0.39</v>
      </c>
      <c r="X503" s="4">
        <f>IF($H503=0,"",VLOOKUP($G503,Data!$G$3:$BA$2935,17,FALSE))</f>
        <v>1</v>
      </c>
      <c r="Y503" s="4">
        <f>IF($H503=0,"",VLOOKUP($G503,Data!$G$3:$BA$2935,18,FALSE))</f>
        <v>0</v>
      </c>
      <c r="Z503" s="4">
        <f>IF($H503=0,"",VLOOKUP($G503,Data!$G$3:$BA$2935,19,FALSE))</f>
        <v>0.1</v>
      </c>
      <c r="AA503" s="4">
        <f>IF($H503=0,"",VLOOKUP($G503,Data!$G$3:$BA$2935,20,FALSE))</f>
        <v>6.5</v>
      </c>
      <c r="AB503" s="4">
        <f>IF($H503=0,"",VLOOKUP($G503,Data!$G$3:$BA$2935,21,FALSE))</f>
        <v>0.44</v>
      </c>
      <c r="AC503" s="4">
        <f>IF($H503=0,"",VLOOKUP($G503,Data!$G$3:$BA$2935,22,FALSE))</f>
        <v>0.08</v>
      </c>
      <c r="AD503" s="4">
        <f>IF($H503=0,"",VLOOKUP($G503,Data!$G$3:$BA$2935,23,FALSE))</f>
        <v>0.2</v>
      </c>
      <c r="AE503" s="4">
        <f>IF($H503=0,"",VLOOKUP($G503,Data!$G$3:$BA$2935,24,FALSE))</f>
        <v>0.98</v>
      </c>
      <c r="AF503" s="4">
        <f>IF($H503=0,"",VLOOKUP($G503,Data!$G$3:$BA$2935,25,FALSE))</f>
        <v>0.1</v>
      </c>
      <c r="AG503" s="4">
        <f>IF($H503=0,"",VLOOKUP($G503,Data!$G$3:$BA$2935,26,FALSE))</f>
        <v>-0.1</v>
      </c>
      <c r="AH503" s="4" t="str">
        <f>IF($H503=0,"",VLOOKUP($G503,Data!$G$3:$BA$2935,27,FALSE))</f>
        <v>/</v>
      </c>
      <c r="AI503" s="4" t="str">
        <f>IF($H503=0,"",VLOOKUP($G503,Data!$G$3:$BA$2935,28,FALSE))</f>
        <v>/</v>
      </c>
      <c r="AJ503" s="4" t="str">
        <f>IF($H503=0,"",VLOOKUP($G503,Data!$G$3:$BA$2935,29,FALSE))</f>
        <v/>
      </c>
      <c r="AK503" s="4" t="str">
        <f>IF($H503=0,"",VLOOKUP($G503,Data!$G$3:$BA$2935,30,FALSE))</f>
        <v/>
      </c>
      <c r="AL503" s="4" t="str">
        <f>IF($H503=0,"",VLOOKUP($G503,Data!$G$3:$BA$2935,31,FALSE))</f>
        <v/>
      </c>
      <c r="AM503" s="4" t="str">
        <f>IF($H503=0,"",VLOOKUP($G503,Data!$G$3:$BA$2935,32,FALSE))</f>
        <v/>
      </c>
      <c r="AN503" s="4" t="str">
        <f>IF($H503=0,"",VLOOKUP($G503,Data!$G$3:$BA$2935,33,FALSE))</f>
        <v/>
      </c>
      <c r="AO503" s="4" t="str">
        <f>IF($H503=0,"",VLOOKUP($G503,Data!$G$3:$BA$2935,34,FALSE))</f>
        <v/>
      </c>
      <c r="AP503" s="4" t="str">
        <f>IF($H503=0,"",VLOOKUP($G503,Data!$G$3:$BA$2935,35,FALSE))</f>
        <v/>
      </c>
      <c r="AQ503" s="4" t="str">
        <f>IF($H503=0,"",VLOOKUP($G503,Data!$G$3:$BA$2935,36,FALSE))</f>
        <v/>
      </c>
      <c r="AR503" s="4" t="str">
        <f>IF($H503=0,"",VLOOKUP($G503,Data!$G$3:$BA$2935,37,FALSE))</f>
        <v/>
      </c>
      <c r="AS503" s="4" t="str">
        <f>IF($H503=0,"",VLOOKUP($G503,Data!$G$3:$BA$2935,38,FALSE))</f>
        <v/>
      </c>
      <c r="AT503" s="4" t="str">
        <f>IF($H503=0,"",VLOOKUP($G503,Data!$G$3:$BA$2935,39,FALSE))</f>
        <v/>
      </c>
    </row>
    <row r="504" spans="1:46" x14ac:dyDescent="0.25">
      <c r="A504" s="4">
        <f>PSSE!A506</f>
        <v>977035</v>
      </c>
      <c r="B504" s="4" t="str">
        <f>PSSE!B506</f>
        <v>THUDUC_G5</v>
      </c>
      <c r="C504" s="4">
        <f>PSSE!D506</f>
        <v>11</v>
      </c>
      <c r="D504" s="4">
        <f>PSSE!E506</f>
        <v>32</v>
      </c>
      <c r="E504" s="4" t="str">
        <f>PSSE!F506</f>
        <v>ND</v>
      </c>
      <c r="F504" s="4">
        <f>PSSE!G506</f>
        <v>1</v>
      </c>
      <c r="G504" s="4" t="str">
        <f t="shared" si="7"/>
        <v>PSS1132ND1</v>
      </c>
      <c r="H504" s="4">
        <f>COUNTIF(Data!$G$3:$BA$2935,PSS!$G504)</f>
        <v>1</v>
      </c>
      <c r="I504" s="4" t="str">
        <f>IF($H504=0,"",VLOOKUP($G504,Data!$G$3:$BA$2935,2,FALSE))</f>
        <v>'PSS2A'</v>
      </c>
      <c r="J504" s="4">
        <f>PSSE!C506</f>
        <v>1</v>
      </c>
      <c r="K504" s="4">
        <f>IF($H504=0,"",VLOOKUP($G504,Data!$G$3:$BA$2935,4,FALSE))</f>
        <v>1</v>
      </c>
      <c r="L504" s="4">
        <f>IF($H504=0,"",VLOOKUP($G504,Data!$G$3:$BA$2935,5,FALSE))</f>
        <v>0</v>
      </c>
      <c r="M504" s="4">
        <f>IF($H504=0,"",VLOOKUP($G504,Data!$G$3:$BA$2935,6,FALSE))</f>
        <v>3</v>
      </c>
      <c r="N504" s="4">
        <f>IF($H504=0,"",VLOOKUP($G504,Data!$G$3:$BA$2935,7,FALSE))</f>
        <v>0</v>
      </c>
      <c r="O504" s="4">
        <f>IF($H504=0,"",VLOOKUP($G504,Data!$G$3:$BA$2935,8,FALSE))</f>
        <v>5</v>
      </c>
      <c r="P504" s="4">
        <f>IF($H504=0,"",VLOOKUP($G504,Data!$G$3:$BA$2935,9,FALSE))</f>
        <v>1</v>
      </c>
      <c r="Q504" s="4">
        <f>IF($H504=0,"",VLOOKUP($G504,Data!$G$3:$BA$2935,10,FALSE))</f>
        <v>2.5</v>
      </c>
      <c r="R504" s="4">
        <f>IF($H504=0,"",VLOOKUP($G504,Data!$G$3:$BA$2935,11,FALSE))</f>
        <v>2.5</v>
      </c>
      <c r="S504" s="4">
        <f>IF($H504=0,"",VLOOKUP($G504,Data!$G$3:$BA$2935,12,FALSE))</f>
        <v>0</v>
      </c>
      <c r="T504" s="4">
        <f>IF($H504=0,"",VLOOKUP($G504,Data!$G$3:$BA$2935,13,FALSE))</f>
        <v>2.5</v>
      </c>
      <c r="U504" s="4">
        <f>IF($H504=0,"",VLOOKUP($G504,Data!$G$3:$BA$2935,14,FALSE))</f>
        <v>0</v>
      </c>
      <c r="V504" s="4">
        <f>IF($H504=0,"",VLOOKUP($G504,Data!$G$3:$BA$2935,15,FALSE))</f>
        <v>2.5</v>
      </c>
      <c r="W504" s="4">
        <f>IF($H504=0,"",VLOOKUP($G504,Data!$G$3:$BA$2935,16,FALSE))</f>
        <v>0.39</v>
      </c>
      <c r="X504" s="4">
        <f>IF($H504=0,"",VLOOKUP($G504,Data!$G$3:$BA$2935,17,FALSE))</f>
        <v>1</v>
      </c>
      <c r="Y504" s="4">
        <f>IF($H504=0,"",VLOOKUP($G504,Data!$G$3:$BA$2935,18,FALSE))</f>
        <v>0</v>
      </c>
      <c r="Z504" s="4">
        <f>IF($H504=0,"",VLOOKUP($G504,Data!$G$3:$BA$2935,19,FALSE))</f>
        <v>0.1</v>
      </c>
      <c r="AA504" s="4">
        <f>IF($H504=0,"",VLOOKUP($G504,Data!$G$3:$BA$2935,20,FALSE))</f>
        <v>6.5</v>
      </c>
      <c r="AB504" s="4">
        <f>IF($H504=0,"",VLOOKUP($G504,Data!$G$3:$BA$2935,21,FALSE))</f>
        <v>0.44</v>
      </c>
      <c r="AC504" s="4">
        <f>IF($H504=0,"",VLOOKUP($G504,Data!$G$3:$BA$2935,22,FALSE))</f>
        <v>0.08</v>
      </c>
      <c r="AD504" s="4">
        <f>IF($H504=0,"",VLOOKUP($G504,Data!$G$3:$BA$2935,23,FALSE))</f>
        <v>0.2</v>
      </c>
      <c r="AE504" s="4">
        <f>IF($H504=0,"",VLOOKUP($G504,Data!$G$3:$BA$2935,24,FALSE))</f>
        <v>0.98</v>
      </c>
      <c r="AF504" s="4">
        <f>IF($H504=0,"",VLOOKUP($G504,Data!$G$3:$BA$2935,25,FALSE))</f>
        <v>0.1</v>
      </c>
      <c r="AG504" s="4">
        <f>IF($H504=0,"",VLOOKUP($G504,Data!$G$3:$BA$2935,26,FALSE))</f>
        <v>-0.1</v>
      </c>
      <c r="AH504" s="4" t="str">
        <f>IF($H504=0,"",VLOOKUP($G504,Data!$G$3:$BA$2935,27,FALSE))</f>
        <v>/</v>
      </c>
      <c r="AI504" s="4" t="str">
        <f>IF($H504=0,"",VLOOKUP($G504,Data!$G$3:$BA$2935,28,FALSE))</f>
        <v>/</v>
      </c>
      <c r="AJ504" s="4" t="str">
        <f>IF($H504=0,"",VLOOKUP($G504,Data!$G$3:$BA$2935,29,FALSE))</f>
        <v/>
      </c>
      <c r="AK504" s="4" t="str">
        <f>IF($H504=0,"",VLOOKUP($G504,Data!$G$3:$BA$2935,30,FALSE))</f>
        <v/>
      </c>
      <c r="AL504" s="4" t="str">
        <f>IF($H504=0,"",VLOOKUP($G504,Data!$G$3:$BA$2935,31,FALSE))</f>
        <v/>
      </c>
      <c r="AM504" s="4" t="str">
        <f>IF($H504=0,"",VLOOKUP($G504,Data!$G$3:$BA$2935,32,FALSE))</f>
        <v/>
      </c>
      <c r="AN504" s="4" t="str">
        <f>IF($H504=0,"",VLOOKUP($G504,Data!$G$3:$BA$2935,33,FALSE))</f>
        <v/>
      </c>
      <c r="AO504" s="4" t="str">
        <f>IF($H504=0,"",VLOOKUP($G504,Data!$G$3:$BA$2935,34,FALSE))</f>
        <v/>
      </c>
      <c r="AP504" s="4" t="str">
        <f>IF($H504=0,"",VLOOKUP($G504,Data!$G$3:$BA$2935,35,FALSE))</f>
        <v/>
      </c>
      <c r="AQ504" s="4" t="str">
        <f>IF($H504=0,"",VLOOKUP($G504,Data!$G$3:$BA$2935,36,FALSE))</f>
        <v/>
      </c>
      <c r="AR504" s="4" t="str">
        <f>IF($H504=0,"",VLOOKUP($G504,Data!$G$3:$BA$2935,37,FALSE))</f>
        <v/>
      </c>
      <c r="AS504" s="4" t="str">
        <f>IF($H504=0,"",VLOOKUP($G504,Data!$G$3:$BA$2935,38,FALSE))</f>
        <v/>
      </c>
      <c r="AT504" s="4" t="str">
        <f>IF($H504=0,"",VLOOKUP($G504,Data!$G$3:$BA$2935,39,FALSE))</f>
        <v/>
      </c>
    </row>
    <row r="505" spans="1:46" x14ac:dyDescent="0.25">
      <c r="A505" s="4">
        <f>PSSE!A507</f>
        <v>978001</v>
      </c>
      <c r="B505" s="4" t="str">
        <f>PSSE!B507</f>
        <v>BARIA_S1</v>
      </c>
      <c r="C505" s="4">
        <f>PSSE!D507</f>
        <v>11</v>
      </c>
      <c r="D505" s="4">
        <f>PSSE!E507</f>
        <v>55</v>
      </c>
      <c r="E505" s="4" t="str">
        <f>PSSE!F507</f>
        <v>ND</v>
      </c>
      <c r="F505" s="4">
        <f>PSSE!G507</f>
        <v>1</v>
      </c>
      <c r="G505" s="4" t="str">
        <f t="shared" si="7"/>
        <v>PSS1155ND1</v>
      </c>
      <c r="H505" s="4">
        <f>COUNTIF(Data!$G$3:$BA$2935,PSS!$G505)</f>
        <v>1</v>
      </c>
      <c r="I505" s="4" t="str">
        <f>IF($H505=0,"",VLOOKUP($G505,Data!$G$3:$BA$2935,2,FALSE))</f>
        <v>'PSS2A'</v>
      </c>
      <c r="J505" s="4">
        <f>PSSE!C507</f>
        <v>1</v>
      </c>
      <c r="K505" s="4">
        <f>IF($H505=0,"",VLOOKUP($G505,Data!$G$3:$BA$2935,4,FALSE))</f>
        <v>1</v>
      </c>
      <c r="L505" s="4">
        <f>IF($H505=0,"",VLOOKUP($G505,Data!$G$3:$BA$2935,5,FALSE))</f>
        <v>0</v>
      </c>
      <c r="M505" s="4">
        <f>IF($H505=0,"",VLOOKUP($G505,Data!$G$3:$BA$2935,6,FALSE))</f>
        <v>3</v>
      </c>
      <c r="N505" s="4">
        <f>IF($H505=0,"",VLOOKUP($G505,Data!$G$3:$BA$2935,7,FALSE))</f>
        <v>0</v>
      </c>
      <c r="O505" s="4">
        <f>IF($H505=0,"",VLOOKUP($G505,Data!$G$3:$BA$2935,8,FALSE))</f>
        <v>5</v>
      </c>
      <c r="P505" s="4">
        <f>IF($H505=0,"",VLOOKUP($G505,Data!$G$3:$BA$2935,9,FALSE))</f>
        <v>1</v>
      </c>
      <c r="Q505" s="4">
        <f>IF($H505=0,"",VLOOKUP($G505,Data!$G$3:$BA$2935,10,FALSE))</f>
        <v>2.5</v>
      </c>
      <c r="R505" s="4">
        <f>IF($H505=0,"",VLOOKUP($G505,Data!$G$3:$BA$2935,11,FALSE))</f>
        <v>2.5</v>
      </c>
      <c r="S505" s="4">
        <f>IF($H505=0,"",VLOOKUP($G505,Data!$G$3:$BA$2935,12,FALSE))</f>
        <v>0</v>
      </c>
      <c r="T505" s="4">
        <f>IF($H505=0,"",VLOOKUP($G505,Data!$G$3:$BA$2935,13,FALSE))</f>
        <v>2.5</v>
      </c>
      <c r="U505" s="4">
        <f>IF($H505=0,"",VLOOKUP($G505,Data!$G$3:$BA$2935,14,FALSE))</f>
        <v>0</v>
      </c>
      <c r="V505" s="4">
        <f>IF($H505=0,"",VLOOKUP($G505,Data!$G$3:$BA$2935,15,FALSE))</f>
        <v>2.5</v>
      </c>
      <c r="W505" s="4">
        <f>IF($H505=0,"",VLOOKUP($G505,Data!$G$3:$BA$2935,16,FALSE))</f>
        <v>0.39</v>
      </c>
      <c r="X505" s="4">
        <f>IF($H505=0,"",VLOOKUP($G505,Data!$G$3:$BA$2935,17,FALSE))</f>
        <v>1</v>
      </c>
      <c r="Y505" s="4">
        <f>IF($H505=0,"",VLOOKUP($G505,Data!$G$3:$BA$2935,18,FALSE))</f>
        <v>0</v>
      </c>
      <c r="Z505" s="4">
        <f>IF($H505=0,"",VLOOKUP($G505,Data!$G$3:$BA$2935,19,FALSE))</f>
        <v>0.1</v>
      </c>
      <c r="AA505" s="4">
        <f>IF($H505=0,"",VLOOKUP($G505,Data!$G$3:$BA$2935,20,FALSE))</f>
        <v>6.5</v>
      </c>
      <c r="AB505" s="4">
        <f>IF($H505=0,"",VLOOKUP($G505,Data!$G$3:$BA$2935,21,FALSE))</f>
        <v>0.44</v>
      </c>
      <c r="AC505" s="4">
        <f>IF($H505=0,"",VLOOKUP($G505,Data!$G$3:$BA$2935,22,FALSE))</f>
        <v>0.08</v>
      </c>
      <c r="AD505" s="4">
        <f>IF($H505=0,"",VLOOKUP($G505,Data!$G$3:$BA$2935,23,FALSE))</f>
        <v>0.2</v>
      </c>
      <c r="AE505" s="4">
        <f>IF($H505=0,"",VLOOKUP($G505,Data!$G$3:$BA$2935,24,FALSE))</f>
        <v>0.98</v>
      </c>
      <c r="AF505" s="4">
        <f>IF($H505=0,"",VLOOKUP($G505,Data!$G$3:$BA$2935,25,FALSE))</f>
        <v>0.1</v>
      </c>
      <c r="AG505" s="4">
        <f>IF($H505=0,"",VLOOKUP($G505,Data!$G$3:$BA$2935,26,FALSE))</f>
        <v>-0.1</v>
      </c>
      <c r="AH505" s="4" t="str">
        <f>IF($H505=0,"",VLOOKUP($G505,Data!$G$3:$BA$2935,27,FALSE))</f>
        <v>/</v>
      </c>
      <c r="AI505" s="4" t="str">
        <f>IF($H505=0,"",VLOOKUP($G505,Data!$G$3:$BA$2935,28,FALSE))</f>
        <v>/</v>
      </c>
      <c r="AJ505" s="4" t="str">
        <f>IF($H505=0,"",VLOOKUP($G505,Data!$G$3:$BA$2935,29,FALSE))</f>
        <v/>
      </c>
      <c r="AK505" s="4" t="str">
        <f>IF($H505=0,"",VLOOKUP($G505,Data!$G$3:$BA$2935,30,FALSE))</f>
        <v/>
      </c>
      <c r="AL505" s="4" t="str">
        <f>IF($H505=0,"",VLOOKUP($G505,Data!$G$3:$BA$2935,31,FALSE))</f>
        <v/>
      </c>
      <c r="AM505" s="4" t="str">
        <f>IF($H505=0,"",VLOOKUP($G505,Data!$G$3:$BA$2935,32,FALSE))</f>
        <v/>
      </c>
      <c r="AN505" s="4" t="str">
        <f>IF($H505=0,"",VLOOKUP($G505,Data!$G$3:$BA$2935,33,FALSE))</f>
        <v/>
      </c>
      <c r="AO505" s="4" t="str">
        <f>IF($H505=0,"",VLOOKUP($G505,Data!$G$3:$BA$2935,34,FALSE))</f>
        <v/>
      </c>
      <c r="AP505" s="4" t="str">
        <f>IF($H505=0,"",VLOOKUP($G505,Data!$G$3:$BA$2935,35,FALSE))</f>
        <v/>
      </c>
      <c r="AQ505" s="4" t="str">
        <f>IF($H505=0,"",VLOOKUP($G505,Data!$G$3:$BA$2935,36,FALSE))</f>
        <v/>
      </c>
      <c r="AR505" s="4" t="str">
        <f>IF($H505=0,"",VLOOKUP($G505,Data!$G$3:$BA$2935,37,FALSE))</f>
        <v/>
      </c>
      <c r="AS505" s="4" t="str">
        <f>IF($H505=0,"",VLOOKUP($G505,Data!$G$3:$BA$2935,38,FALSE))</f>
        <v/>
      </c>
      <c r="AT505" s="4" t="str">
        <f>IF($H505=0,"",VLOOKUP($G505,Data!$G$3:$BA$2935,39,FALSE))</f>
        <v/>
      </c>
    </row>
    <row r="506" spans="1:46" x14ac:dyDescent="0.25">
      <c r="A506" s="4">
        <f>PSSE!A508</f>
        <v>978002</v>
      </c>
      <c r="B506" s="4" t="str">
        <f>PSSE!B508</f>
        <v>BARIA_S2</v>
      </c>
      <c r="C506" s="4">
        <f>PSSE!D508</f>
        <v>11</v>
      </c>
      <c r="D506" s="4">
        <f>PSSE!E508</f>
        <v>58</v>
      </c>
      <c r="E506" s="4" t="str">
        <f>PSSE!F508</f>
        <v>ND</v>
      </c>
      <c r="F506" s="4">
        <f>PSSE!G508</f>
        <v>1</v>
      </c>
      <c r="G506" s="4" t="str">
        <f t="shared" si="7"/>
        <v>PSS1158ND1</v>
      </c>
      <c r="H506" s="4">
        <f>COUNTIF(Data!$G$3:$BA$2935,PSS!$G506)</f>
        <v>1</v>
      </c>
      <c r="I506" s="4" t="str">
        <f>IF($H506=0,"",VLOOKUP($G506,Data!$G$3:$BA$2935,2,FALSE))</f>
        <v>'PSS2A'</v>
      </c>
      <c r="J506" s="4">
        <f>PSSE!C508</f>
        <v>1</v>
      </c>
      <c r="K506" s="4">
        <f>IF($H506=0,"",VLOOKUP($G506,Data!$G$3:$BA$2935,4,FALSE))</f>
        <v>1</v>
      </c>
      <c r="L506" s="4">
        <f>IF($H506=0,"",VLOOKUP($G506,Data!$G$3:$BA$2935,5,FALSE))</f>
        <v>0</v>
      </c>
      <c r="M506" s="4">
        <f>IF($H506=0,"",VLOOKUP($G506,Data!$G$3:$BA$2935,6,FALSE))</f>
        <v>3</v>
      </c>
      <c r="N506" s="4">
        <f>IF($H506=0,"",VLOOKUP($G506,Data!$G$3:$BA$2935,7,FALSE))</f>
        <v>0</v>
      </c>
      <c r="O506" s="4">
        <f>IF($H506=0,"",VLOOKUP($G506,Data!$G$3:$BA$2935,8,FALSE))</f>
        <v>5</v>
      </c>
      <c r="P506" s="4">
        <f>IF($H506=0,"",VLOOKUP($G506,Data!$G$3:$BA$2935,9,FALSE))</f>
        <v>1</v>
      </c>
      <c r="Q506" s="4">
        <f>IF($H506=0,"",VLOOKUP($G506,Data!$G$3:$BA$2935,10,FALSE))</f>
        <v>2.5</v>
      </c>
      <c r="R506" s="4">
        <f>IF($H506=0,"",VLOOKUP($G506,Data!$G$3:$BA$2935,11,FALSE))</f>
        <v>2.5</v>
      </c>
      <c r="S506" s="4">
        <f>IF($H506=0,"",VLOOKUP($G506,Data!$G$3:$BA$2935,12,FALSE))</f>
        <v>0</v>
      </c>
      <c r="T506" s="4">
        <f>IF($H506=0,"",VLOOKUP($G506,Data!$G$3:$BA$2935,13,FALSE))</f>
        <v>2.5</v>
      </c>
      <c r="U506" s="4">
        <f>IF($H506=0,"",VLOOKUP($G506,Data!$G$3:$BA$2935,14,FALSE))</f>
        <v>0</v>
      </c>
      <c r="V506" s="4">
        <f>IF($H506=0,"",VLOOKUP($G506,Data!$G$3:$BA$2935,15,FALSE))</f>
        <v>2.5</v>
      </c>
      <c r="W506" s="4">
        <f>IF($H506=0,"",VLOOKUP($G506,Data!$G$3:$BA$2935,16,FALSE))</f>
        <v>0.39</v>
      </c>
      <c r="X506" s="4">
        <f>IF($H506=0,"",VLOOKUP($G506,Data!$G$3:$BA$2935,17,FALSE))</f>
        <v>1</v>
      </c>
      <c r="Y506" s="4">
        <f>IF($H506=0,"",VLOOKUP($G506,Data!$G$3:$BA$2935,18,FALSE))</f>
        <v>0</v>
      </c>
      <c r="Z506" s="4">
        <f>IF($H506=0,"",VLOOKUP($G506,Data!$G$3:$BA$2935,19,FALSE))</f>
        <v>0.1</v>
      </c>
      <c r="AA506" s="4">
        <f>IF($H506=0,"",VLOOKUP($G506,Data!$G$3:$BA$2935,20,FALSE))</f>
        <v>6.5</v>
      </c>
      <c r="AB506" s="4">
        <f>IF($H506=0,"",VLOOKUP($G506,Data!$G$3:$BA$2935,21,FALSE))</f>
        <v>0.44</v>
      </c>
      <c r="AC506" s="4">
        <f>IF($H506=0,"",VLOOKUP($G506,Data!$G$3:$BA$2935,22,FALSE))</f>
        <v>0.08</v>
      </c>
      <c r="AD506" s="4">
        <f>IF($H506=0,"",VLOOKUP($G506,Data!$G$3:$BA$2935,23,FALSE))</f>
        <v>0.2</v>
      </c>
      <c r="AE506" s="4">
        <f>IF($H506=0,"",VLOOKUP($G506,Data!$G$3:$BA$2935,24,FALSE))</f>
        <v>0.98</v>
      </c>
      <c r="AF506" s="4">
        <f>IF($H506=0,"",VLOOKUP($G506,Data!$G$3:$BA$2935,25,FALSE))</f>
        <v>0.1</v>
      </c>
      <c r="AG506" s="4">
        <f>IF($H506=0,"",VLOOKUP($G506,Data!$G$3:$BA$2935,26,FALSE))</f>
        <v>-0.1</v>
      </c>
      <c r="AH506" s="4" t="str">
        <f>IF($H506=0,"",VLOOKUP($G506,Data!$G$3:$BA$2935,27,FALSE))</f>
        <v>/</v>
      </c>
      <c r="AI506" s="4" t="str">
        <f>IF($H506=0,"",VLOOKUP($G506,Data!$G$3:$BA$2935,28,FALSE))</f>
        <v>/</v>
      </c>
      <c r="AJ506" s="4" t="str">
        <f>IF($H506=0,"",VLOOKUP($G506,Data!$G$3:$BA$2935,29,FALSE))</f>
        <v/>
      </c>
      <c r="AK506" s="4" t="str">
        <f>IF($H506=0,"",VLOOKUP($G506,Data!$G$3:$BA$2935,30,FALSE))</f>
        <v/>
      </c>
      <c r="AL506" s="4" t="str">
        <f>IF($H506=0,"",VLOOKUP($G506,Data!$G$3:$BA$2935,31,FALSE))</f>
        <v/>
      </c>
      <c r="AM506" s="4" t="str">
        <f>IF($H506=0,"",VLOOKUP($G506,Data!$G$3:$BA$2935,32,FALSE))</f>
        <v/>
      </c>
      <c r="AN506" s="4" t="str">
        <f>IF($H506=0,"",VLOOKUP($G506,Data!$G$3:$BA$2935,33,FALSE))</f>
        <v/>
      </c>
      <c r="AO506" s="4" t="str">
        <f>IF($H506=0,"",VLOOKUP($G506,Data!$G$3:$BA$2935,34,FALSE))</f>
        <v/>
      </c>
      <c r="AP506" s="4" t="str">
        <f>IF($H506=0,"",VLOOKUP($G506,Data!$G$3:$BA$2935,35,FALSE))</f>
        <v/>
      </c>
      <c r="AQ506" s="4" t="str">
        <f>IF($H506=0,"",VLOOKUP($G506,Data!$G$3:$BA$2935,36,FALSE))</f>
        <v/>
      </c>
      <c r="AR506" s="4" t="str">
        <f>IF($H506=0,"",VLOOKUP($G506,Data!$G$3:$BA$2935,37,FALSE))</f>
        <v/>
      </c>
      <c r="AS506" s="4" t="str">
        <f>IF($H506=0,"",VLOOKUP($G506,Data!$G$3:$BA$2935,38,FALSE))</f>
        <v/>
      </c>
      <c r="AT506" s="4" t="str">
        <f>IF($H506=0,"",VLOOKUP($G506,Data!$G$3:$BA$2935,39,FALSE))</f>
        <v/>
      </c>
    </row>
    <row r="507" spans="1:46" x14ac:dyDescent="0.25">
      <c r="A507" s="4">
        <f>PSSE!A509</f>
        <v>978011</v>
      </c>
      <c r="B507" s="4" t="str">
        <f>PSSE!B509</f>
        <v>BARIA_G1</v>
      </c>
      <c r="C507" s="4">
        <f>PSSE!D509</f>
        <v>11.5</v>
      </c>
      <c r="D507" s="4">
        <f>PSSE!E509</f>
        <v>20</v>
      </c>
      <c r="E507" s="4" t="str">
        <f>PSSE!F509</f>
        <v>ND</v>
      </c>
      <c r="F507" s="4">
        <f>PSSE!G509</f>
        <v>1</v>
      </c>
      <c r="G507" s="4" t="str">
        <f t="shared" si="7"/>
        <v>PSS11.520ND1</v>
      </c>
      <c r="H507" s="4">
        <f>COUNTIF(Data!$G$3:$BA$2935,PSS!$G507)</f>
        <v>1</v>
      </c>
      <c r="I507" s="4" t="str">
        <f>IF($H507=0,"",VLOOKUP($G507,Data!$G$3:$BA$2935,2,FALSE))</f>
        <v>'PSS2A'</v>
      </c>
      <c r="J507" s="4">
        <f>PSSE!C509</f>
        <v>1</v>
      </c>
      <c r="K507" s="4">
        <f>IF($H507=0,"",VLOOKUP($G507,Data!$G$3:$BA$2935,4,FALSE))</f>
        <v>1</v>
      </c>
      <c r="L507" s="4">
        <f>IF($H507=0,"",VLOOKUP($G507,Data!$G$3:$BA$2935,5,FALSE))</f>
        <v>0</v>
      </c>
      <c r="M507" s="4">
        <f>IF($H507=0,"",VLOOKUP($G507,Data!$G$3:$BA$2935,6,FALSE))</f>
        <v>3</v>
      </c>
      <c r="N507" s="4">
        <f>IF($H507=0,"",VLOOKUP($G507,Data!$G$3:$BA$2935,7,FALSE))</f>
        <v>0</v>
      </c>
      <c r="O507" s="4">
        <f>IF($H507=0,"",VLOOKUP($G507,Data!$G$3:$BA$2935,8,FALSE))</f>
        <v>5</v>
      </c>
      <c r="P507" s="4">
        <f>IF($H507=0,"",VLOOKUP($G507,Data!$G$3:$BA$2935,9,FALSE))</f>
        <v>1</v>
      </c>
      <c r="Q507" s="4">
        <f>IF($H507=0,"",VLOOKUP($G507,Data!$G$3:$BA$2935,10,FALSE))</f>
        <v>2.5</v>
      </c>
      <c r="R507" s="4">
        <f>IF($H507=0,"",VLOOKUP($G507,Data!$G$3:$BA$2935,11,FALSE))</f>
        <v>2.5</v>
      </c>
      <c r="S507" s="4">
        <f>IF($H507=0,"",VLOOKUP($G507,Data!$G$3:$BA$2935,12,FALSE))</f>
        <v>0</v>
      </c>
      <c r="T507" s="4">
        <f>IF($H507=0,"",VLOOKUP($G507,Data!$G$3:$BA$2935,13,FALSE))</f>
        <v>2.5</v>
      </c>
      <c r="U507" s="4">
        <f>IF($H507=0,"",VLOOKUP($G507,Data!$G$3:$BA$2935,14,FALSE))</f>
        <v>0</v>
      </c>
      <c r="V507" s="4">
        <f>IF($H507=0,"",VLOOKUP($G507,Data!$G$3:$BA$2935,15,FALSE))</f>
        <v>2.5</v>
      </c>
      <c r="W507" s="4">
        <f>IF($H507=0,"",VLOOKUP($G507,Data!$G$3:$BA$2935,16,FALSE))</f>
        <v>0.39</v>
      </c>
      <c r="X507" s="4">
        <f>IF($H507=0,"",VLOOKUP($G507,Data!$G$3:$BA$2935,17,FALSE))</f>
        <v>1</v>
      </c>
      <c r="Y507" s="4">
        <f>IF($H507=0,"",VLOOKUP($G507,Data!$G$3:$BA$2935,18,FALSE))</f>
        <v>0</v>
      </c>
      <c r="Z507" s="4">
        <f>IF($H507=0,"",VLOOKUP($G507,Data!$G$3:$BA$2935,19,FALSE))</f>
        <v>0.1</v>
      </c>
      <c r="AA507" s="4">
        <f>IF($H507=0,"",VLOOKUP($G507,Data!$G$3:$BA$2935,20,FALSE))</f>
        <v>6.5</v>
      </c>
      <c r="AB507" s="4">
        <f>IF($H507=0,"",VLOOKUP($G507,Data!$G$3:$BA$2935,21,FALSE))</f>
        <v>0.44</v>
      </c>
      <c r="AC507" s="4">
        <f>IF($H507=0,"",VLOOKUP($G507,Data!$G$3:$BA$2935,22,FALSE))</f>
        <v>0.08</v>
      </c>
      <c r="AD507" s="4">
        <f>IF($H507=0,"",VLOOKUP($G507,Data!$G$3:$BA$2935,23,FALSE))</f>
        <v>0.2</v>
      </c>
      <c r="AE507" s="4">
        <f>IF($H507=0,"",VLOOKUP($G507,Data!$G$3:$BA$2935,24,FALSE))</f>
        <v>0.98</v>
      </c>
      <c r="AF507" s="4">
        <f>IF($H507=0,"",VLOOKUP($G507,Data!$G$3:$BA$2935,25,FALSE))</f>
        <v>0.1</v>
      </c>
      <c r="AG507" s="4">
        <f>IF($H507=0,"",VLOOKUP($G507,Data!$G$3:$BA$2935,26,FALSE))</f>
        <v>-0.1</v>
      </c>
      <c r="AH507" s="4" t="str">
        <f>IF($H507=0,"",VLOOKUP($G507,Data!$G$3:$BA$2935,27,FALSE))</f>
        <v>/</v>
      </c>
      <c r="AI507" s="4" t="str">
        <f>IF($H507=0,"",VLOOKUP($G507,Data!$G$3:$BA$2935,28,FALSE))</f>
        <v>/</v>
      </c>
      <c r="AJ507" s="4" t="str">
        <f>IF($H507=0,"",VLOOKUP($G507,Data!$G$3:$BA$2935,29,FALSE))</f>
        <v/>
      </c>
      <c r="AK507" s="4" t="str">
        <f>IF($H507=0,"",VLOOKUP($G507,Data!$G$3:$BA$2935,30,FALSE))</f>
        <v/>
      </c>
      <c r="AL507" s="4" t="str">
        <f>IF($H507=0,"",VLOOKUP($G507,Data!$G$3:$BA$2935,31,FALSE))</f>
        <v/>
      </c>
      <c r="AM507" s="4" t="str">
        <f>IF($H507=0,"",VLOOKUP($G507,Data!$G$3:$BA$2935,32,FALSE))</f>
        <v/>
      </c>
      <c r="AN507" s="4" t="str">
        <f>IF($H507=0,"",VLOOKUP($G507,Data!$G$3:$BA$2935,33,FALSE))</f>
        <v/>
      </c>
      <c r="AO507" s="4" t="str">
        <f>IF($H507=0,"",VLOOKUP($G507,Data!$G$3:$BA$2935,34,FALSE))</f>
        <v/>
      </c>
      <c r="AP507" s="4" t="str">
        <f>IF($H507=0,"",VLOOKUP($G507,Data!$G$3:$BA$2935,35,FALSE))</f>
        <v/>
      </c>
      <c r="AQ507" s="4" t="str">
        <f>IF($H507=0,"",VLOOKUP($G507,Data!$G$3:$BA$2935,36,FALSE))</f>
        <v/>
      </c>
      <c r="AR507" s="4" t="str">
        <f>IF($H507=0,"",VLOOKUP($G507,Data!$G$3:$BA$2935,37,FALSE))</f>
        <v/>
      </c>
      <c r="AS507" s="4" t="str">
        <f>IF($H507=0,"",VLOOKUP($G507,Data!$G$3:$BA$2935,38,FALSE))</f>
        <v/>
      </c>
      <c r="AT507" s="4" t="str">
        <f>IF($H507=0,"",VLOOKUP($G507,Data!$G$3:$BA$2935,39,FALSE))</f>
        <v/>
      </c>
    </row>
    <row r="508" spans="1:46" x14ac:dyDescent="0.25">
      <c r="A508" s="4">
        <f>PSSE!A510</f>
        <v>978012</v>
      </c>
      <c r="B508" s="4" t="str">
        <f>PSSE!B510</f>
        <v>BARIA_G2</v>
      </c>
      <c r="C508" s="4">
        <f>PSSE!D510</f>
        <v>11.5</v>
      </c>
      <c r="D508" s="4">
        <f>PSSE!E510</f>
        <v>18.5</v>
      </c>
      <c r="E508" s="4" t="str">
        <f>PSSE!F510</f>
        <v>ND</v>
      </c>
      <c r="F508" s="4">
        <f>PSSE!G510</f>
        <v>1</v>
      </c>
      <c r="G508" s="4" t="str">
        <f t="shared" si="7"/>
        <v>PSS11.518.5ND1</v>
      </c>
      <c r="H508" s="4">
        <f>COUNTIF(Data!$G$3:$BA$2935,PSS!$G508)</f>
        <v>1</v>
      </c>
      <c r="I508" s="4" t="str">
        <f>IF($H508=0,"",VLOOKUP($G508,Data!$G$3:$BA$2935,2,FALSE))</f>
        <v>'PSS2A'</v>
      </c>
      <c r="J508" s="4">
        <f>PSSE!C510</f>
        <v>1</v>
      </c>
      <c r="K508" s="4">
        <f>IF($H508=0,"",VLOOKUP($G508,Data!$G$3:$BA$2935,4,FALSE))</f>
        <v>1</v>
      </c>
      <c r="L508" s="4">
        <f>IF($H508=0,"",VLOOKUP($G508,Data!$G$3:$BA$2935,5,FALSE))</f>
        <v>0</v>
      </c>
      <c r="M508" s="4">
        <f>IF($H508=0,"",VLOOKUP($G508,Data!$G$3:$BA$2935,6,FALSE))</f>
        <v>3</v>
      </c>
      <c r="N508" s="4">
        <f>IF($H508=0,"",VLOOKUP($G508,Data!$G$3:$BA$2935,7,FALSE))</f>
        <v>0</v>
      </c>
      <c r="O508" s="4">
        <f>IF($H508=0,"",VLOOKUP($G508,Data!$G$3:$BA$2935,8,FALSE))</f>
        <v>5</v>
      </c>
      <c r="P508" s="4">
        <f>IF($H508=0,"",VLOOKUP($G508,Data!$G$3:$BA$2935,9,FALSE))</f>
        <v>1</v>
      </c>
      <c r="Q508" s="4">
        <f>IF($H508=0,"",VLOOKUP($G508,Data!$G$3:$BA$2935,10,FALSE))</f>
        <v>2.5</v>
      </c>
      <c r="R508" s="4">
        <f>IF($H508=0,"",VLOOKUP($G508,Data!$G$3:$BA$2935,11,FALSE))</f>
        <v>2.5</v>
      </c>
      <c r="S508" s="4">
        <f>IF($H508=0,"",VLOOKUP($G508,Data!$G$3:$BA$2935,12,FALSE))</f>
        <v>0</v>
      </c>
      <c r="T508" s="4">
        <f>IF($H508=0,"",VLOOKUP($G508,Data!$G$3:$BA$2935,13,FALSE))</f>
        <v>2.5</v>
      </c>
      <c r="U508" s="4">
        <f>IF($H508=0,"",VLOOKUP($G508,Data!$G$3:$BA$2935,14,FALSE))</f>
        <v>0</v>
      </c>
      <c r="V508" s="4">
        <f>IF($H508=0,"",VLOOKUP($G508,Data!$G$3:$BA$2935,15,FALSE))</f>
        <v>2.5</v>
      </c>
      <c r="W508" s="4">
        <f>IF($H508=0,"",VLOOKUP($G508,Data!$G$3:$BA$2935,16,FALSE))</f>
        <v>0.39</v>
      </c>
      <c r="X508" s="4">
        <f>IF($H508=0,"",VLOOKUP($G508,Data!$G$3:$BA$2935,17,FALSE))</f>
        <v>1</v>
      </c>
      <c r="Y508" s="4">
        <f>IF($H508=0,"",VLOOKUP($G508,Data!$G$3:$BA$2935,18,FALSE))</f>
        <v>0</v>
      </c>
      <c r="Z508" s="4">
        <f>IF($H508=0,"",VLOOKUP($G508,Data!$G$3:$BA$2935,19,FALSE))</f>
        <v>0.1</v>
      </c>
      <c r="AA508" s="4">
        <f>IF($H508=0,"",VLOOKUP($G508,Data!$G$3:$BA$2935,20,FALSE))</f>
        <v>6.5</v>
      </c>
      <c r="AB508" s="4">
        <f>IF($H508=0,"",VLOOKUP($G508,Data!$G$3:$BA$2935,21,FALSE))</f>
        <v>0.44</v>
      </c>
      <c r="AC508" s="4">
        <f>IF($H508=0,"",VLOOKUP($G508,Data!$G$3:$BA$2935,22,FALSE))</f>
        <v>0.08</v>
      </c>
      <c r="AD508" s="4">
        <f>IF($H508=0,"",VLOOKUP($G508,Data!$G$3:$BA$2935,23,FALSE))</f>
        <v>0.2</v>
      </c>
      <c r="AE508" s="4">
        <f>IF($H508=0,"",VLOOKUP($G508,Data!$G$3:$BA$2935,24,FALSE))</f>
        <v>0.98</v>
      </c>
      <c r="AF508" s="4">
        <f>IF($H508=0,"",VLOOKUP($G508,Data!$G$3:$BA$2935,25,FALSE))</f>
        <v>0.1</v>
      </c>
      <c r="AG508" s="4">
        <f>IF($H508=0,"",VLOOKUP($G508,Data!$G$3:$BA$2935,26,FALSE))</f>
        <v>-0.1</v>
      </c>
      <c r="AH508" s="4" t="str">
        <f>IF($H508=0,"",VLOOKUP($G508,Data!$G$3:$BA$2935,27,FALSE))</f>
        <v>/</v>
      </c>
      <c r="AI508" s="4" t="str">
        <f>IF($H508=0,"",VLOOKUP($G508,Data!$G$3:$BA$2935,28,FALSE))</f>
        <v>/</v>
      </c>
      <c r="AJ508" s="4" t="str">
        <f>IF($H508=0,"",VLOOKUP($G508,Data!$G$3:$BA$2935,29,FALSE))</f>
        <v/>
      </c>
      <c r="AK508" s="4" t="str">
        <f>IF($H508=0,"",VLOOKUP($G508,Data!$G$3:$BA$2935,30,FALSE))</f>
        <v/>
      </c>
      <c r="AL508" s="4" t="str">
        <f>IF($H508=0,"",VLOOKUP($G508,Data!$G$3:$BA$2935,31,FALSE))</f>
        <v/>
      </c>
      <c r="AM508" s="4" t="str">
        <f>IF($H508=0,"",VLOOKUP($G508,Data!$G$3:$BA$2935,32,FALSE))</f>
        <v/>
      </c>
      <c r="AN508" s="4" t="str">
        <f>IF($H508=0,"",VLOOKUP($G508,Data!$G$3:$BA$2935,33,FALSE))</f>
        <v/>
      </c>
      <c r="AO508" s="4" t="str">
        <f>IF($H508=0,"",VLOOKUP($G508,Data!$G$3:$BA$2935,34,FALSE))</f>
        <v/>
      </c>
      <c r="AP508" s="4" t="str">
        <f>IF($H508=0,"",VLOOKUP($G508,Data!$G$3:$BA$2935,35,FALSE))</f>
        <v/>
      </c>
      <c r="AQ508" s="4" t="str">
        <f>IF($H508=0,"",VLOOKUP($G508,Data!$G$3:$BA$2935,36,FALSE))</f>
        <v/>
      </c>
      <c r="AR508" s="4" t="str">
        <f>IF($H508=0,"",VLOOKUP($G508,Data!$G$3:$BA$2935,37,FALSE))</f>
        <v/>
      </c>
      <c r="AS508" s="4" t="str">
        <f>IF($H508=0,"",VLOOKUP($G508,Data!$G$3:$BA$2935,38,FALSE))</f>
        <v/>
      </c>
      <c r="AT508" s="4" t="str">
        <f>IF($H508=0,"",VLOOKUP($G508,Data!$G$3:$BA$2935,39,FALSE))</f>
        <v/>
      </c>
    </row>
    <row r="509" spans="1:46" x14ac:dyDescent="0.25">
      <c r="A509" s="4">
        <f>PSSE!A511</f>
        <v>978013</v>
      </c>
      <c r="B509" s="4" t="str">
        <f>PSSE!B511</f>
        <v>BARIA_G3</v>
      </c>
      <c r="C509" s="4">
        <f>PSSE!D511</f>
        <v>11</v>
      </c>
      <c r="D509" s="4">
        <f>PSSE!E511</f>
        <v>33</v>
      </c>
      <c r="E509" s="4" t="str">
        <f>PSSE!F511</f>
        <v>ND</v>
      </c>
      <c r="F509" s="4">
        <f>PSSE!G511</f>
        <v>1</v>
      </c>
      <c r="G509" s="4" t="str">
        <f t="shared" si="7"/>
        <v>PSS1133ND1</v>
      </c>
      <c r="H509" s="4">
        <f>COUNTIF(Data!$G$3:$BA$2935,PSS!$G509)</f>
        <v>1</v>
      </c>
      <c r="I509" s="4" t="str">
        <f>IF($H509=0,"",VLOOKUP($G509,Data!$G$3:$BA$2935,2,FALSE))</f>
        <v>'PSS2A'</v>
      </c>
      <c r="J509" s="4">
        <f>PSSE!C511</f>
        <v>1</v>
      </c>
      <c r="K509" s="4">
        <f>IF($H509=0,"",VLOOKUP($G509,Data!$G$3:$BA$2935,4,FALSE))</f>
        <v>1</v>
      </c>
      <c r="L509" s="4">
        <f>IF($H509=0,"",VLOOKUP($G509,Data!$G$3:$BA$2935,5,FALSE))</f>
        <v>0</v>
      </c>
      <c r="M509" s="4">
        <f>IF($H509=0,"",VLOOKUP($G509,Data!$G$3:$BA$2935,6,FALSE))</f>
        <v>3</v>
      </c>
      <c r="N509" s="4">
        <f>IF($H509=0,"",VLOOKUP($G509,Data!$G$3:$BA$2935,7,FALSE))</f>
        <v>0</v>
      </c>
      <c r="O509" s="4">
        <f>IF($H509=0,"",VLOOKUP($G509,Data!$G$3:$BA$2935,8,FALSE))</f>
        <v>5</v>
      </c>
      <c r="P509" s="4">
        <f>IF($H509=0,"",VLOOKUP($G509,Data!$G$3:$BA$2935,9,FALSE))</f>
        <v>1</v>
      </c>
      <c r="Q509" s="4">
        <f>IF($H509=0,"",VLOOKUP($G509,Data!$G$3:$BA$2935,10,FALSE))</f>
        <v>2.5</v>
      </c>
      <c r="R509" s="4">
        <f>IF($H509=0,"",VLOOKUP($G509,Data!$G$3:$BA$2935,11,FALSE))</f>
        <v>2.5</v>
      </c>
      <c r="S509" s="4">
        <f>IF($H509=0,"",VLOOKUP($G509,Data!$G$3:$BA$2935,12,FALSE))</f>
        <v>0</v>
      </c>
      <c r="T509" s="4">
        <f>IF($H509=0,"",VLOOKUP($G509,Data!$G$3:$BA$2935,13,FALSE))</f>
        <v>2.5</v>
      </c>
      <c r="U509" s="4">
        <f>IF($H509=0,"",VLOOKUP($G509,Data!$G$3:$BA$2935,14,FALSE))</f>
        <v>0</v>
      </c>
      <c r="V509" s="4">
        <f>IF($H509=0,"",VLOOKUP($G509,Data!$G$3:$BA$2935,15,FALSE))</f>
        <v>2.5</v>
      </c>
      <c r="W509" s="4">
        <f>IF($H509=0,"",VLOOKUP($G509,Data!$G$3:$BA$2935,16,FALSE))</f>
        <v>0.39</v>
      </c>
      <c r="X509" s="4">
        <f>IF($H509=0,"",VLOOKUP($G509,Data!$G$3:$BA$2935,17,FALSE))</f>
        <v>1</v>
      </c>
      <c r="Y509" s="4">
        <f>IF($H509=0,"",VLOOKUP($G509,Data!$G$3:$BA$2935,18,FALSE))</f>
        <v>0</v>
      </c>
      <c r="Z509" s="4">
        <f>IF($H509=0,"",VLOOKUP($G509,Data!$G$3:$BA$2935,19,FALSE))</f>
        <v>0.1</v>
      </c>
      <c r="AA509" s="4">
        <f>IF($H509=0,"",VLOOKUP($G509,Data!$G$3:$BA$2935,20,FALSE))</f>
        <v>6.5</v>
      </c>
      <c r="AB509" s="4">
        <f>IF($H509=0,"",VLOOKUP($G509,Data!$G$3:$BA$2935,21,FALSE))</f>
        <v>0.44</v>
      </c>
      <c r="AC509" s="4">
        <f>IF($H509=0,"",VLOOKUP($G509,Data!$G$3:$BA$2935,22,FALSE))</f>
        <v>0.08</v>
      </c>
      <c r="AD509" s="4">
        <f>IF($H509=0,"",VLOOKUP($G509,Data!$G$3:$BA$2935,23,FALSE))</f>
        <v>0.2</v>
      </c>
      <c r="AE509" s="4">
        <f>IF($H509=0,"",VLOOKUP($G509,Data!$G$3:$BA$2935,24,FALSE))</f>
        <v>0.98</v>
      </c>
      <c r="AF509" s="4">
        <f>IF($H509=0,"",VLOOKUP($G509,Data!$G$3:$BA$2935,25,FALSE))</f>
        <v>0.1</v>
      </c>
      <c r="AG509" s="4">
        <f>IF($H509=0,"",VLOOKUP($G509,Data!$G$3:$BA$2935,26,FALSE))</f>
        <v>-0.1</v>
      </c>
      <c r="AH509" s="4" t="str">
        <f>IF($H509=0,"",VLOOKUP($G509,Data!$G$3:$BA$2935,27,FALSE))</f>
        <v>/</v>
      </c>
      <c r="AI509" s="4" t="str">
        <f>IF($H509=0,"",VLOOKUP($G509,Data!$G$3:$BA$2935,28,FALSE))</f>
        <v>/</v>
      </c>
      <c r="AJ509" s="4" t="str">
        <f>IF($H509=0,"",VLOOKUP($G509,Data!$G$3:$BA$2935,29,FALSE))</f>
        <v/>
      </c>
      <c r="AK509" s="4" t="str">
        <f>IF($H509=0,"",VLOOKUP($G509,Data!$G$3:$BA$2935,30,FALSE))</f>
        <v/>
      </c>
      <c r="AL509" s="4" t="str">
        <f>IF($H509=0,"",VLOOKUP($G509,Data!$G$3:$BA$2935,31,FALSE))</f>
        <v/>
      </c>
      <c r="AM509" s="4" t="str">
        <f>IF($H509=0,"",VLOOKUP($G509,Data!$G$3:$BA$2935,32,FALSE))</f>
        <v/>
      </c>
      <c r="AN509" s="4" t="str">
        <f>IF($H509=0,"",VLOOKUP($G509,Data!$G$3:$BA$2935,33,FALSE))</f>
        <v/>
      </c>
      <c r="AO509" s="4" t="str">
        <f>IF($H509=0,"",VLOOKUP($G509,Data!$G$3:$BA$2935,34,FALSE))</f>
        <v/>
      </c>
      <c r="AP509" s="4" t="str">
        <f>IF($H509=0,"",VLOOKUP($G509,Data!$G$3:$BA$2935,35,FALSE))</f>
        <v/>
      </c>
      <c r="AQ509" s="4" t="str">
        <f>IF($H509=0,"",VLOOKUP($G509,Data!$G$3:$BA$2935,36,FALSE))</f>
        <v/>
      </c>
      <c r="AR509" s="4" t="str">
        <f>IF($H509=0,"",VLOOKUP($G509,Data!$G$3:$BA$2935,37,FALSE))</f>
        <v/>
      </c>
      <c r="AS509" s="4" t="str">
        <f>IF($H509=0,"",VLOOKUP($G509,Data!$G$3:$BA$2935,38,FALSE))</f>
        <v/>
      </c>
      <c r="AT509" s="4" t="str">
        <f>IF($H509=0,"",VLOOKUP($G509,Data!$G$3:$BA$2935,39,FALSE))</f>
        <v/>
      </c>
    </row>
    <row r="510" spans="1:46" x14ac:dyDescent="0.25">
      <c r="A510" s="4">
        <f>PSSE!A512</f>
        <v>978014</v>
      </c>
      <c r="B510" s="4" t="str">
        <f>PSSE!B512</f>
        <v>BARIA_G4</v>
      </c>
      <c r="C510" s="4">
        <f>PSSE!D512</f>
        <v>11</v>
      </c>
      <c r="D510" s="4">
        <f>PSSE!E512</f>
        <v>33</v>
      </c>
      <c r="E510" s="4" t="str">
        <f>PSSE!F512</f>
        <v>ND</v>
      </c>
      <c r="F510" s="4">
        <f>PSSE!G512</f>
        <v>1</v>
      </c>
      <c r="G510" s="4" t="str">
        <f t="shared" si="7"/>
        <v>PSS1133ND1</v>
      </c>
      <c r="H510" s="4">
        <f>COUNTIF(Data!$G$3:$BA$2935,PSS!$G510)</f>
        <v>1</v>
      </c>
      <c r="I510" s="4" t="str">
        <f>IF($H510=0,"",VLOOKUP($G510,Data!$G$3:$BA$2935,2,FALSE))</f>
        <v>'PSS2A'</v>
      </c>
      <c r="J510" s="4">
        <f>PSSE!C512</f>
        <v>1</v>
      </c>
      <c r="K510" s="4">
        <f>IF($H510=0,"",VLOOKUP($G510,Data!$G$3:$BA$2935,4,FALSE))</f>
        <v>1</v>
      </c>
      <c r="L510" s="4">
        <f>IF($H510=0,"",VLOOKUP($G510,Data!$G$3:$BA$2935,5,FALSE))</f>
        <v>0</v>
      </c>
      <c r="M510" s="4">
        <f>IF($H510=0,"",VLOOKUP($G510,Data!$G$3:$BA$2935,6,FALSE))</f>
        <v>3</v>
      </c>
      <c r="N510" s="4">
        <f>IF($H510=0,"",VLOOKUP($G510,Data!$G$3:$BA$2935,7,FALSE))</f>
        <v>0</v>
      </c>
      <c r="O510" s="4">
        <f>IF($H510=0,"",VLOOKUP($G510,Data!$G$3:$BA$2935,8,FALSE))</f>
        <v>5</v>
      </c>
      <c r="P510" s="4">
        <f>IF($H510=0,"",VLOOKUP($G510,Data!$G$3:$BA$2935,9,FALSE))</f>
        <v>1</v>
      </c>
      <c r="Q510" s="4">
        <f>IF($H510=0,"",VLOOKUP($G510,Data!$G$3:$BA$2935,10,FALSE))</f>
        <v>2.5</v>
      </c>
      <c r="R510" s="4">
        <f>IF($H510=0,"",VLOOKUP($G510,Data!$G$3:$BA$2935,11,FALSE))</f>
        <v>2.5</v>
      </c>
      <c r="S510" s="4">
        <f>IF($H510=0,"",VLOOKUP($G510,Data!$G$3:$BA$2935,12,FALSE))</f>
        <v>0</v>
      </c>
      <c r="T510" s="4">
        <f>IF($H510=0,"",VLOOKUP($G510,Data!$G$3:$BA$2935,13,FALSE))</f>
        <v>2.5</v>
      </c>
      <c r="U510" s="4">
        <f>IF($H510=0,"",VLOOKUP($G510,Data!$G$3:$BA$2935,14,FALSE))</f>
        <v>0</v>
      </c>
      <c r="V510" s="4">
        <f>IF($H510=0,"",VLOOKUP($G510,Data!$G$3:$BA$2935,15,FALSE))</f>
        <v>2.5</v>
      </c>
      <c r="W510" s="4">
        <f>IF($H510=0,"",VLOOKUP($G510,Data!$G$3:$BA$2935,16,FALSE))</f>
        <v>0.39</v>
      </c>
      <c r="X510" s="4">
        <f>IF($H510=0,"",VLOOKUP($G510,Data!$G$3:$BA$2935,17,FALSE))</f>
        <v>1</v>
      </c>
      <c r="Y510" s="4">
        <f>IF($H510=0,"",VLOOKUP($G510,Data!$G$3:$BA$2935,18,FALSE))</f>
        <v>0</v>
      </c>
      <c r="Z510" s="4">
        <f>IF($H510=0,"",VLOOKUP($G510,Data!$G$3:$BA$2935,19,FALSE))</f>
        <v>0.1</v>
      </c>
      <c r="AA510" s="4">
        <f>IF($H510=0,"",VLOOKUP($G510,Data!$G$3:$BA$2935,20,FALSE))</f>
        <v>6.5</v>
      </c>
      <c r="AB510" s="4">
        <f>IF($H510=0,"",VLOOKUP($G510,Data!$G$3:$BA$2935,21,FALSE))</f>
        <v>0.44</v>
      </c>
      <c r="AC510" s="4">
        <f>IF($H510=0,"",VLOOKUP($G510,Data!$G$3:$BA$2935,22,FALSE))</f>
        <v>0.08</v>
      </c>
      <c r="AD510" s="4">
        <f>IF($H510=0,"",VLOOKUP($G510,Data!$G$3:$BA$2935,23,FALSE))</f>
        <v>0.2</v>
      </c>
      <c r="AE510" s="4">
        <f>IF($H510=0,"",VLOOKUP($G510,Data!$G$3:$BA$2935,24,FALSE))</f>
        <v>0.98</v>
      </c>
      <c r="AF510" s="4">
        <f>IF($H510=0,"",VLOOKUP($G510,Data!$G$3:$BA$2935,25,FALSE))</f>
        <v>0.1</v>
      </c>
      <c r="AG510" s="4">
        <f>IF($H510=0,"",VLOOKUP($G510,Data!$G$3:$BA$2935,26,FALSE))</f>
        <v>-0.1</v>
      </c>
      <c r="AH510" s="4" t="str">
        <f>IF($H510=0,"",VLOOKUP($G510,Data!$G$3:$BA$2935,27,FALSE))</f>
        <v>/</v>
      </c>
      <c r="AI510" s="4" t="str">
        <f>IF($H510=0,"",VLOOKUP($G510,Data!$G$3:$BA$2935,28,FALSE))</f>
        <v>/</v>
      </c>
      <c r="AJ510" s="4" t="str">
        <f>IF($H510=0,"",VLOOKUP($G510,Data!$G$3:$BA$2935,29,FALSE))</f>
        <v/>
      </c>
      <c r="AK510" s="4" t="str">
        <f>IF($H510=0,"",VLOOKUP($G510,Data!$G$3:$BA$2935,30,FALSE))</f>
        <v/>
      </c>
      <c r="AL510" s="4" t="str">
        <f>IF($H510=0,"",VLOOKUP($G510,Data!$G$3:$BA$2935,31,FALSE))</f>
        <v/>
      </c>
      <c r="AM510" s="4" t="str">
        <f>IF($H510=0,"",VLOOKUP($G510,Data!$G$3:$BA$2935,32,FALSE))</f>
        <v/>
      </c>
      <c r="AN510" s="4" t="str">
        <f>IF($H510=0,"",VLOOKUP($G510,Data!$G$3:$BA$2935,33,FALSE))</f>
        <v/>
      </c>
      <c r="AO510" s="4" t="str">
        <f>IF($H510=0,"",VLOOKUP($G510,Data!$G$3:$BA$2935,34,FALSE))</f>
        <v/>
      </c>
      <c r="AP510" s="4" t="str">
        <f>IF($H510=0,"",VLOOKUP($G510,Data!$G$3:$BA$2935,35,FALSE))</f>
        <v/>
      </c>
      <c r="AQ510" s="4" t="str">
        <f>IF($H510=0,"",VLOOKUP($G510,Data!$G$3:$BA$2935,36,FALSE))</f>
        <v/>
      </c>
      <c r="AR510" s="4" t="str">
        <f>IF($H510=0,"",VLOOKUP($G510,Data!$G$3:$BA$2935,37,FALSE))</f>
        <v/>
      </c>
      <c r="AS510" s="4" t="str">
        <f>IF($H510=0,"",VLOOKUP($G510,Data!$G$3:$BA$2935,38,FALSE))</f>
        <v/>
      </c>
      <c r="AT510" s="4" t="str">
        <f>IF($H510=0,"",VLOOKUP($G510,Data!$G$3:$BA$2935,39,FALSE))</f>
        <v/>
      </c>
    </row>
    <row r="511" spans="1:46" x14ac:dyDescent="0.25">
      <c r="A511" s="4">
        <f>PSSE!A513</f>
        <v>978015</v>
      </c>
      <c r="B511" s="4" t="str">
        <f>PSSE!B513</f>
        <v>BARIA_G5</v>
      </c>
      <c r="C511" s="4">
        <f>PSSE!D513</f>
        <v>11</v>
      </c>
      <c r="D511" s="4">
        <f>PSSE!E513</f>
        <v>33</v>
      </c>
      <c r="E511" s="4" t="str">
        <f>PSSE!F513</f>
        <v>ND</v>
      </c>
      <c r="F511" s="4">
        <f>PSSE!G513</f>
        <v>1</v>
      </c>
      <c r="G511" s="4" t="str">
        <f t="shared" si="7"/>
        <v>PSS1133ND1</v>
      </c>
      <c r="H511" s="4">
        <f>COUNTIF(Data!$G$3:$BA$2935,PSS!$G511)</f>
        <v>1</v>
      </c>
      <c r="I511" s="4" t="str">
        <f>IF($H511=0,"",VLOOKUP($G511,Data!$G$3:$BA$2935,2,FALSE))</f>
        <v>'PSS2A'</v>
      </c>
      <c r="J511" s="4">
        <f>PSSE!C513</f>
        <v>1</v>
      </c>
      <c r="K511" s="4">
        <f>IF($H511=0,"",VLOOKUP($G511,Data!$G$3:$BA$2935,4,FALSE))</f>
        <v>1</v>
      </c>
      <c r="L511" s="4">
        <f>IF($H511=0,"",VLOOKUP($G511,Data!$G$3:$BA$2935,5,FALSE))</f>
        <v>0</v>
      </c>
      <c r="M511" s="4">
        <f>IF($H511=0,"",VLOOKUP($G511,Data!$G$3:$BA$2935,6,FALSE))</f>
        <v>3</v>
      </c>
      <c r="N511" s="4">
        <f>IF($H511=0,"",VLOOKUP($G511,Data!$G$3:$BA$2935,7,FALSE))</f>
        <v>0</v>
      </c>
      <c r="O511" s="4">
        <f>IF($H511=0,"",VLOOKUP($G511,Data!$G$3:$BA$2935,8,FALSE))</f>
        <v>5</v>
      </c>
      <c r="P511" s="4">
        <f>IF($H511=0,"",VLOOKUP($G511,Data!$G$3:$BA$2935,9,FALSE))</f>
        <v>1</v>
      </c>
      <c r="Q511" s="4">
        <f>IF($H511=0,"",VLOOKUP($G511,Data!$G$3:$BA$2935,10,FALSE))</f>
        <v>2.5</v>
      </c>
      <c r="R511" s="4">
        <f>IF($H511=0,"",VLOOKUP($G511,Data!$G$3:$BA$2935,11,FALSE))</f>
        <v>2.5</v>
      </c>
      <c r="S511" s="4">
        <f>IF($H511=0,"",VLOOKUP($G511,Data!$G$3:$BA$2935,12,FALSE))</f>
        <v>0</v>
      </c>
      <c r="T511" s="4">
        <f>IF($H511=0,"",VLOOKUP($G511,Data!$G$3:$BA$2935,13,FALSE))</f>
        <v>2.5</v>
      </c>
      <c r="U511" s="4">
        <f>IF($H511=0,"",VLOOKUP($G511,Data!$G$3:$BA$2935,14,FALSE))</f>
        <v>0</v>
      </c>
      <c r="V511" s="4">
        <f>IF($H511=0,"",VLOOKUP($G511,Data!$G$3:$BA$2935,15,FALSE))</f>
        <v>2.5</v>
      </c>
      <c r="W511" s="4">
        <f>IF($H511=0,"",VLOOKUP($G511,Data!$G$3:$BA$2935,16,FALSE))</f>
        <v>0.39</v>
      </c>
      <c r="X511" s="4">
        <f>IF($H511=0,"",VLOOKUP($G511,Data!$G$3:$BA$2935,17,FALSE))</f>
        <v>1</v>
      </c>
      <c r="Y511" s="4">
        <f>IF($H511=0,"",VLOOKUP($G511,Data!$G$3:$BA$2935,18,FALSE))</f>
        <v>0</v>
      </c>
      <c r="Z511" s="4">
        <f>IF($H511=0,"",VLOOKUP($G511,Data!$G$3:$BA$2935,19,FALSE))</f>
        <v>0.1</v>
      </c>
      <c r="AA511" s="4">
        <f>IF($H511=0,"",VLOOKUP($G511,Data!$G$3:$BA$2935,20,FALSE))</f>
        <v>6.5</v>
      </c>
      <c r="AB511" s="4">
        <f>IF($H511=0,"",VLOOKUP($G511,Data!$G$3:$BA$2935,21,FALSE))</f>
        <v>0.44</v>
      </c>
      <c r="AC511" s="4">
        <f>IF($H511=0,"",VLOOKUP($G511,Data!$G$3:$BA$2935,22,FALSE))</f>
        <v>0.08</v>
      </c>
      <c r="AD511" s="4">
        <f>IF($H511=0,"",VLOOKUP($G511,Data!$G$3:$BA$2935,23,FALSE))</f>
        <v>0.2</v>
      </c>
      <c r="AE511" s="4">
        <f>IF($H511=0,"",VLOOKUP($G511,Data!$G$3:$BA$2935,24,FALSE))</f>
        <v>0.98</v>
      </c>
      <c r="AF511" s="4">
        <f>IF($H511=0,"",VLOOKUP($G511,Data!$G$3:$BA$2935,25,FALSE))</f>
        <v>0.1</v>
      </c>
      <c r="AG511" s="4">
        <f>IF($H511=0,"",VLOOKUP($G511,Data!$G$3:$BA$2935,26,FALSE))</f>
        <v>-0.1</v>
      </c>
      <c r="AH511" s="4" t="str">
        <f>IF($H511=0,"",VLOOKUP($G511,Data!$G$3:$BA$2935,27,FALSE))</f>
        <v>/</v>
      </c>
      <c r="AI511" s="4" t="str">
        <f>IF($H511=0,"",VLOOKUP($G511,Data!$G$3:$BA$2935,28,FALSE))</f>
        <v>/</v>
      </c>
      <c r="AJ511" s="4" t="str">
        <f>IF($H511=0,"",VLOOKUP($G511,Data!$G$3:$BA$2935,29,FALSE))</f>
        <v/>
      </c>
      <c r="AK511" s="4" t="str">
        <f>IF($H511=0,"",VLOOKUP($G511,Data!$G$3:$BA$2935,30,FALSE))</f>
        <v/>
      </c>
      <c r="AL511" s="4" t="str">
        <f>IF($H511=0,"",VLOOKUP($G511,Data!$G$3:$BA$2935,31,FALSE))</f>
        <v/>
      </c>
      <c r="AM511" s="4" t="str">
        <f>IF($H511=0,"",VLOOKUP($G511,Data!$G$3:$BA$2935,32,FALSE))</f>
        <v/>
      </c>
      <c r="AN511" s="4" t="str">
        <f>IF($H511=0,"",VLOOKUP($G511,Data!$G$3:$BA$2935,33,FALSE))</f>
        <v/>
      </c>
      <c r="AO511" s="4" t="str">
        <f>IF($H511=0,"",VLOOKUP($G511,Data!$G$3:$BA$2935,34,FALSE))</f>
        <v/>
      </c>
      <c r="AP511" s="4" t="str">
        <f>IF($H511=0,"",VLOOKUP($G511,Data!$G$3:$BA$2935,35,FALSE))</f>
        <v/>
      </c>
      <c r="AQ511" s="4" t="str">
        <f>IF($H511=0,"",VLOOKUP($G511,Data!$G$3:$BA$2935,36,FALSE))</f>
        <v/>
      </c>
      <c r="AR511" s="4" t="str">
        <f>IF($H511=0,"",VLOOKUP($G511,Data!$G$3:$BA$2935,37,FALSE))</f>
        <v/>
      </c>
      <c r="AS511" s="4" t="str">
        <f>IF($H511=0,"",VLOOKUP($G511,Data!$G$3:$BA$2935,38,FALSE))</f>
        <v/>
      </c>
      <c r="AT511" s="4" t="str">
        <f>IF($H511=0,"",VLOOKUP($G511,Data!$G$3:$BA$2935,39,FALSE))</f>
        <v/>
      </c>
    </row>
    <row r="512" spans="1:46" x14ac:dyDescent="0.25">
      <c r="A512" s="4">
        <f>PSSE!A514</f>
        <v>978016</v>
      </c>
      <c r="B512" s="4" t="str">
        <f>PSSE!B514</f>
        <v>BARIA_G6</v>
      </c>
      <c r="C512" s="4">
        <f>PSSE!D514</f>
        <v>11</v>
      </c>
      <c r="D512" s="4">
        <f>PSSE!E514</f>
        <v>33</v>
      </c>
      <c r="E512" s="4" t="str">
        <f>PSSE!F514</f>
        <v>ND</v>
      </c>
      <c r="F512" s="4">
        <f>PSSE!G514</f>
        <v>1</v>
      </c>
      <c r="G512" s="4" t="str">
        <f t="shared" si="7"/>
        <v>PSS1133ND1</v>
      </c>
      <c r="H512" s="4">
        <f>COUNTIF(Data!$G$3:$BA$2935,PSS!$G512)</f>
        <v>1</v>
      </c>
      <c r="I512" s="4" t="str">
        <f>IF($H512=0,"",VLOOKUP($G512,Data!$G$3:$BA$2935,2,FALSE))</f>
        <v>'PSS2A'</v>
      </c>
      <c r="J512" s="4">
        <f>PSSE!C514</f>
        <v>1</v>
      </c>
      <c r="K512" s="4">
        <f>IF($H512=0,"",VLOOKUP($G512,Data!$G$3:$BA$2935,4,FALSE))</f>
        <v>1</v>
      </c>
      <c r="L512" s="4">
        <f>IF($H512=0,"",VLOOKUP($G512,Data!$G$3:$BA$2935,5,FALSE))</f>
        <v>0</v>
      </c>
      <c r="M512" s="4">
        <f>IF($H512=0,"",VLOOKUP($G512,Data!$G$3:$BA$2935,6,FALSE))</f>
        <v>3</v>
      </c>
      <c r="N512" s="4">
        <f>IF($H512=0,"",VLOOKUP($G512,Data!$G$3:$BA$2935,7,FALSE))</f>
        <v>0</v>
      </c>
      <c r="O512" s="4">
        <f>IF($H512=0,"",VLOOKUP($G512,Data!$G$3:$BA$2935,8,FALSE))</f>
        <v>5</v>
      </c>
      <c r="P512" s="4">
        <f>IF($H512=0,"",VLOOKUP($G512,Data!$G$3:$BA$2935,9,FALSE))</f>
        <v>1</v>
      </c>
      <c r="Q512" s="4">
        <f>IF($H512=0,"",VLOOKUP($G512,Data!$G$3:$BA$2935,10,FALSE))</f>
        <v>2.5</v>
      </c>
      <c r="R512" s="4">
        <f>IF($H512=0,"",VLOOKUP($G512,Data!$G$3:$BA$2935,11,FALSE))</f>
        <v>2.5</v>
      </c>
      <c r="S512" s="4">
        <f>IF($H512=0,"",VLOOKUP($G512,Data!$G$3:$BA$2935,12,FALSE))</f>
        <v>0</v>
      </c>
      <c r="T512" s="4">
        <f>IF($H512=0,"",VLOOKUP($G512,Data!$G$3:$BA$2935,13,FALSE))</f>
        <v>2.5</v>
      </c>
      <c r="U512" s="4">
        <f>IF($H512=0,"",VLOOKUP($G512,Data!$G$3:$BA$2935,14,FALSE))</f>
        <v>0</v>
      </c>
      <c r="V512" s="4">
        <f>IF($H512=0,"",VLOOKUP($G512,Data!$G$3:$BA$2935,15,FALSE))</f>
        <v>2.5</v>
      </c>
      <c r="W512" s="4">
        <f>IF($H512=0,"",VLOOKUP($G512,Data!$G$3:$BA$2935,16,FALSE))</f>
        <v>0.39</v>
      </c>
      <c r="X512" s="4">
        <f>IF($H512=0,"",VLOOKUP($G512,Data!$G$3:$BA$2935,17,FALSE))</f>
        <v>1</v>
      </c>
      <c r="Y512" s="4">
        <f>IF($H512=0,"",VLOOKUP($G512,Data!$G$3:$BA$2935,18,FALSE))</f>
        <v>0</v>
      </c>
      <c r="Z512" s="4">
        <f>IF($H512=0,"",VLOOKUP($G512,Data!$G$3:$BA$2935,19,FALSE))</f>
        <v>0.1</v>
      </c>
      <c r="AA512" s="4">
        <f>IF($H512=0,"",VLOOKUP($G512,Data!$G$3:$BA$2935,20,FALSE))</f>
        <v>6.5</v>
      </c>
      <c r="AB512" s="4">
        <f>IF($H512=0,"",VLOOKUP($G512,Data!$G$3:$BA$2935,21,FALSE))</f>
        <v>0.44</v>
      </c>
      <c r="AC512" s="4">
        <f>IF($H512=0,"",VLOOKUP($G512,Data!$G$3:$BA$2935,22,FALSE))</f>
        <v>0.08</v>
      </c>
      <c r="AD512" s="4">
        <f>IF($H512=0,"",VLOOKUP($G512,Data!$G$3:$BA$2935,23,FALSE))</f>
        <v>0.2</v>
      </c>
      <c r="AE512" s="4">
        <f>IF($H512=0,"",VLOOKUP($G512,Data!$G$3:$BA$2935,24,FALSE))</f>
        <v>0.98</v>
      </c>
      <c r="AF512" s="4">
        <f>IF($H512=0,"",VLOOKUP($G512,Data!$G$3:$BA$2935,25,FALSE))</f>
        <v>0.1</v>
      </c>
      <c r="AG512" s="4">
        <f>IF($H512=0,"",VLOOKUP($G512,Data!$G$3:$BA$2935,26,FALSE))</f>
        <v>-0.1</v>
      </c>
      <c r="AH512" s="4" t="str">
        <f>IF($H512=0,"",VLOOKUP($G512,Data!$G$3:$BA$2935,27,FALSE))</f>
        <v>/</v>
      </c>
      <c r="AI512" s="4" t="str">
        <f>IF($H512=0,"",VLOOKUP($G512,Data!$G$3:$BA$2935,28,FALSE))</f>
        <v>/</v>
      </c>
      <c r="AJ512" s="4" t="str">
        <f>IF($H512=0,"",VLOOKUP($G512,Data!$G$3:$BA$2935,29,FALSE))</f>
        <v/>
      </c>
      <c r="AK512" s="4" t="str">
        <f>IF($H512=0,"",VLOOKUP($G512,Data!$G$3:$BA$2935,30,FALSE))</f>
        <v/>
      </c>
      <c r="AL512" s="4" t="str">
        <f>IF($H512=0,"",VLOOKUP($G512,Data!$G$3:$BA$2935,31,FALSE))</f>
        <v/>
      </c>
      <c r="AM512" s="4" t="str">
        <f>IF($H512=0,"",VLOOKUP($G512,Data!$G$3:$BA$2935,32,FALSE))</f>
        <v/>
      </c>
      <c r="AN512" s="4" t="str">
        <f>IF($H512=0,"",VLOOKUP($G512,Data!$G$3:$BA$2935,33,FALSE))</f>
        <v/>
      </c>
      <c r="AO512" s="4" t="str">
        <f>IF($H512=0,"",VLOOKUP($G512,Data!$G$3:$BA$2935,34,FALSE))</f>
        <v/>
      </c>
      <c r="AP512" s="4" t="str">
        <f>IF($H512=0,"",VLOOKUP($G512,Data!$G$3:$BA$2935,35,FALSE))</f>
        <v/>
      </c>
      <c r="AQ512" s="4" t="str">
        <f>IF($H512=0,"",VLOOKUP($G512,Data!$G$3:$BA$2935,36,FALSE))</f>
        <v/>
      </c>
      <c r="AR512" s="4" t="str">
        <f>IF($H512=0,"",VLOOKUP($G512,Data!$G$3:$BA$2935,37,FALSE))</f>
        <v/>
      </c>
      <c r="AS512" s="4" t="str">
        <f>IF($H512=0,"",VLOOKUP($G512,Data!$G$3:$BA$2935,38,FALSE))</f>
        <v/>
      </c>
      <c r="AT512" s="4" t="str">
        <f>IF($H512=0,"",VLOOKUP($G512,Data!$G$3:$BA$2935,39,FALSE))</f>
        <v/>
      </c>
    </row>
    <row r="513" spans="1:46" x14ac:dyDescent="0.25">
      <c r="A513" s="4">
        <f>PSSE!A515</f>
        <v>978017</v>
      </c>
      <c r="B513" s="4" t="str">
        <f>PSSE!B515</f>
        <v>BARIA_G7</v>
      </c>
      <c r="C513" s="4">
        <f>PSSE!D515</f>
        <v>11</v>
      </c>
      <c r="D513" s="4">
        <f>PSSE!E515</f>
        <v>33</v>
      </c>
      <c r="E513" s="4" t="str">
        <f>PSSE!F515</f>
        <v>ND</v>
      </c>
      <c r="F513" s="4">
        <f>PSSE!G515</f>
        <v>1</v>
      </c>
      <c r="G513" s="4" t="str">
        <f t="shared" si="7"/>
        <v>PSS1133ND1</v>
      </c>
      <c r="H513" s="4">
        <f>COUNTIF(Data!$G$3:$BA$2935,PSS!$G513)</f>
        <v>1</v>
      </c>
      <c r="I513" s="4" t="str">
        <f>IF($H513=0,"",VLOOKUP($G513,Data!$G$3:$BA$2935,2,FALSE))</f>
        <v>'PSS2A'</v>
      </c>
      <c r="J513" s="4">
        <f>PSSE!C515</f>
        <v>1</v>
      </c>
      <c r="K513" s="4">
        <f>IF($H513=0,"",VLOOKUP($G513,Data!$G$3:$BA$2935,4,FALSE))</f>
        <v>1</v>
      </c>
      <c r="L513" s="4">
        <f>IF($H513=0,"",VLOOKUP($G513,Data!$G$3:$BA$2935,5,FALSE))</f>
        <v>0</v>
      </c>
      <c r="M513" s="4">
        <f>IF($H513=0,"",VLOOKUP($G513,Data!$G$3:$BA$2935,6,FALSE))</f>
        <v>3</v>
      </c>
      <c r="N513" s="4">
        <f>IF($H513=0,"",VLOOKUP($G513,Data!$G$3:$BA$2935,7,FALSE))</f>
        <v>0</v>
      </c>
      <c r="O513" s="4">
        <f>IF($H513=0,"",VLOOKUP($G513,Data!$G$3:$BA$2935,8,FALSE))</f>
        <v>5</v>
      </c>
      <c r="P513" s="4">
        <f>IF($H513=0,"",VLOOKUP($G513,Data!$G$3:$BA$2935,9,FALSE))</f>
        <v>1</v>
      </c>
      <c r="Q513" s="4">
        <f>IF($H513=0,"",VLOOKUP($G513,Data!$G$3:$BA$2935,10,FALSE))</f>
        <v>2.5</v>
      </c>
      <c r="R513" s="4">
        <f>IF($H513=0,"",VLOOKUP($G513,Data!$G$3:$BA$2935,11,FALSE))</f>
        <v>2.5</v>
      </c>
      <c r="S513" s="4">
        <f>IF($H513=0,"",VLOOKUP($G513,Data!$G$3:$BA$2935,12,FALSE))</f>
        <v>0</v>
      </c>
      <c r="T513" s="4">
        <f>IF($H513=0,"",VLOOKUP($G513,Data!$G$3:$BA$2935,13,FALSE))</f>
        <v>2.5</v>
      </c>
      <c r="U513" s="4">
        <f>IF($H513=0,"",VLOOKUP($G513,Data!$G$3:$BA$2935,14,FALSE))</f>
        <v>0</v>
      </c>
      <c r="V513" s="4">
        <f>IF($H513=0,"",VLOOKUP($G513,Data!$G$3:$BA$2935,15,FALSE))</f>
        <v>2.5</v>
      </c>
      <c r="W513" s="4">
        <f>IF($H513=0,"",VLOOKUP($G513,Data!$G$3:$BA$2935,16,FALSE))</f>
        <v>0.39</v>
      </c>
      <c r="X513" s="4">
        <f>IF($H513=0,"",VLOOKUP($G513,Data!$G$3:$BA$2935,17,FALSE))</f>
        <v>1</v>
      </c>
      <c r="Y513" s="4">
        <f>IF($H513=0,"",VLOOKUP($G513,Data!$G$3:$BA$2935,18,FALSE))</f>
        <v>0</v>
      </c>
      <c r="Z513" s="4">
        <f>IF($H513=0,"",VLOOKUP($G513,Data!$G$3:$BA$2935,19,FALSE))</f>
        <v>0.1</v>
      </c>
      <c r="AA513" s="4">
        <f>IF($H513=0,"",VLOOKUP($G513,Data!$G$3:$BA$2935,20,FALSE))</f>
        <v>6.5</v>
      </c>
      <c r="AB513" s="4">
        <f>IF($H513=0,"",VLOOKUP($G513,Data!$G$3:$BA$2935,21,FALSE))</f>
        <v>0.44</v>
      </c>
      <c r="AC513" s="4">
        <f>IF($H513=0,"",VLOOKUP($G513,Data!$G$3:$BA$2935,22,FALSE))</f>
        <v>0.08</v>
      </c>
      <c r="AD513" s="4">
        <f>IF($H513=0,"",VLOOKUP($G513,Data!$G$3:$BA$2935,23,FALSE))</f>
        <v>0.2</v>
      </c>
      <c r="AE513" s="4">
        <f>IF($H513=0,"",VLOOKUP($G513,Data!$G$3:$BA$2935,24,FALSE))</f>
        <v>0.98</v>
      </c>
      <c r="AF513" s="4">
        <f>IF($H513=0,"",VLOOKUP($G513,Data!$G$3:$BA$2935,25,FALSE))</f>
        <v>0.1</v>
      </c>
      <c r="AG513" s="4">
        <f>IF($H513=0,"",VLOOKUP($G513,Data!$G$3:$BA$2935,26,FALSE))</f>
        <v>-0.1</v>
      </c>
      <c r="AH513" s="4" t="str">
        <f>IF($H513=0,"",VLOOKUP($G513,Data!$G$3:$BA$2935,27,FALSE))</f>
        <v>/</v>
      </c>
      <c r="AI513" s="4" t="str">
        <f>IF($H513=0,"",VLOOKUP($G513,Data!$G$3:$BA$2935,28,FALSE))</f>
        <v>/</v>
      </c>
      <c r="AJ513" s="4" t="str">
        <f>IF($H513=0,"",VLOOKUP($G513,Data!$G$3:$BA$2935,29,FALSE))</f>
        <v/>
      </c>
      <c r="AK513" s="4" t="str">
        <f>IF($H513=0,"",VLOOKUP($G513,Data!$G$3:$BA$2935,30,FALSE))</f>
        <v/>
      </c>
      <c r="AL513" s="4" t="str">
        <f>IF($H513=0,"",VLOOKUP($G513,Data!$G$3:$BA$2935,31,FALSE))</f>
        <v/>
      </c>
      <c r="AM513" s="4" t="str">
        <f>IF($H513=0,"",VLOOKUP($G513,Data!$G$3:$BA$2935,32,FALSE))</f>
        <v/>
      </c>
      <c r="AN513" s="4" t="str">
        <f>IF($H513=0,"",VLOOKUP($G513,Data!$G$3:$BA$2935,33,FALSE))</f>
        <v/>
      </c>
      <c r="AO513" s="4" t="str">
        <f>IF($H513=0,"",VLOOKUP($G513,Data!$G$3:$BA$2935,34,FALSE))</f>
        <v/>
      </c>
      <c r="AP513" s="4" t="str">
        <f>IF($H513=0,"",VLOOKUP($G513,Data!$G$3:$BA$2935,35,FALSE))</f>
        <v/>
      </c>
      <c r="AQ513" s="4" t="str">
        <f>IF($H513=0,"",VLOOKUP($G513,Data!$G$3:$BA$2935,36,FALSE))</f>
        <v/>
      </c>
      <c r="AR513" s="4" t="str">
        <f>IF($H513=0,"",VLOOKUP($G513,Data!$G$3:$BA$2935,37,FALSE))</f>
        <v/>
      </c>
      <c r="AS513" s="4" t="str">
        <f>IF($H513=0,"",VLOOKUP($G513,Data!$G$3:$BA$2935,38,FALSE))</f>
        <v/>
      </c>
      <c r="AT513" s="4" t="str">
        <f>IF($H513=0,"",VLOOKUP($G513,Data!$G$3:$BA$2935,39,FALSE))</f>
        <v/>
      </c>
    </row>
    <row r="514" spans="1:46" x14ac:dyDescent="0.25">
      <c r="A514" s="4">
        <f>PSSE!A516</f>
        <v>978018</v>
      </c>
      <c r="B514" s="4" t="str">
        <f>PSSE!B516</f>
        <v>BARIA_G8</v>
      </c>
      <c r="C514" s="4">
        <f>PSSE!D516</f>
        <v>11</v>
      </c>
      <c r="D514" s="4">
        <f>PSSE!E516</f>
        <v>33</v>
      </c>
      <c r="E514" s="4" t="str">
        <f>PSSE!F516</f>
        <v>ND</v>
      </c>
      <c r="F514" s="4">
        <f>PSSE!G516</f>
        <v>1</v>
      </c>
      <c r="G514" s="4" t="str">
        <f t="shared" ref="G514:G577" si="8">"PSS"&amp;C514&amp;D514&amp;E514&amp;F514</f>
        <v>PSS1133ND1</v>
      </c>
      <c r="H514" s="4">
        <f>COUNTIF(Data!$G$3:$BA$2935,PSS!$G514)</f>
        <v>1</v>
      </c>
      <c r="I514" s="4" t="str">
        <f>IF($H514=0,"",VLOOKUP($G514,Data!$G$3:$BA$2935,2,FALSE))</f>
        <v>'PSS2A'</v>
      </c>
      <c r="J514" s="4">
        <f>PSSE!C516</f>
        <v>1</v>
      </c>
      <c r="K514" s="4">
        <f>IF($H514=0,"",VLOOKUP($G514,Data!$G$3:$BA$2935,4,FALSE))</f>
        <v>1</v>
      </c>
      <c r="L514" s="4">
        <f>IF($H514=0,"",VLOOKUP($G514,Data!$G$3:$BA$2935,5,FALSE))</f>
        <v>0</v>
      </c>
      <c r="M514" s="4">
        <f>IF($H514=0,"",VLOOKUP($G514,Data!$G$3:$BA$2935,6,FALSE))</f>
        <v>3</v>
      </c>
      <c r="N514" s="4">
        <f>IF($H514=0,"",VLOOKUP($G514,Data!$G$3:$BA$2935,7,FALSE))</f>
        <v>0</v>
      </c>
      <c r="O514" s="4">
        <f>IF($H514=0,"",VLOOKUP($G514,Data!$G$3:$BA$2935,8,FALSE))</f>
        <v>5</v>
      </c>
      <c r="P514" s="4">
        <f>IF($H514=0,"",VLOOKUP($G514,Data!$G$3:$BA$2935,9,FALSE))</f>
        <v>1</v>
      </c>
      <c r="Q514" s="4">
        <f>IF($H514=0,"",VLOOKUP($G514,Data!$G$3:$BA$2935,10,FALSE))</f>
        <v>2.5</v>
      </c>
      <c r="R514" s="4">
        <f>IF($H514=0,"",VLOOKUP($G514,Data!$G$3:$BA$2935,11,FALSE))</f>
        <v>2.5</v>
      </c>
      <c r="S514" s="4">
        <f>IF($H514=0,"",VLOOKUP($G514,Data!$G$3:$BA$2935,12,FALSE))</f>
        <v>0</v>
      </c>
      <c r="T514" s="4">
        <f>IF($H514=0,"",VLOOKUP($G514,Data!$G$3:$BA$2935,13,FALSE))</f>
        <v>2.5</v>
      </c>
      <c r="U514" s="4">
        <f>IF($H514=0,"",VLOOKUP($G514,Data!$G$3:$BA$2935,14,FALSE))</f>
        <v>0</v>
      </c>
      <c r="V514" s="4">
        <f>IF($H514=0,"",VLOOKUP($G514,Data!$G$3:$BA$2935,15,FALSE))</f>
        <v>2.5</v>
      </c>
      <c r="W514" s="4">
        <f>IF($H514=0,"",VLOOKUP($G514,Data!$G$3:$BA$2935,16,FALSE))</f>
        <v>0.39</v>
      </c>
      <c r="X514" s="4">
        <f>IF($H514=0,"",VLOOKUP($G514,Data!$G$3:$BA$2935,17,FALSE))</f>
        <v>1</v>
      </c>
      <c r="Y514" s="4">
        <f>IF($H514=0,"",VLOOKUP($G514,Data!$G$3:$BA$2935,18,FALSE))</f>
        <v>0</v>
      </c>
      <c r="Z514" s="4">
        <f>IF($H514=0,"",VLOOKUP($G514,Data!$G$3:$BA$2935,19,FALSE))</f>
        <v>0.1</v>
      </c>
      <c r="AA514" s="4">
        <f>IF($H514=0,"",VLOOKUP($G514,Data!$G$3:$BA$2935,20,FALSE))</f>
        <v>6.5</v>
      </c>
      <c r="AB514" s="4">
        <f>IF($H514=0,"",VLOOKUP($G514,Data!$G$3:$BA$2935,21,FALSE))</f>
        <v>0.44</v>
      </c>
      <c r="AC514" s="4">
        <f>IF($H514=0,"",VLOOKUP($G514,Data!$G$3:$BA$2935,22,FALSE))</f>
        <v>0.08</v>
      </c>
      <c r="AD514" s="4">
        <f>IF($H514=0,"",VLOOKUP($G514,Data!$G$3:$BA$2935,23,FALSE))</f>
        <v>0.2</v>
      </c>
      <c r="AE514" s="4">
        <f>IF($H514=0,"",VLOOKUP($G514,Data!$G$3:$BA$2935,24,FALSE))</f>
        <v>0.98</v>
      </c>
      <c r="AF514" s="4">
        <f>IF($H514=0,"",VLOOKUP($G514,Data!$G$3:$BA$2935,25,FALSE))</f>
        <v>0.1</v>
      </c>
      <c r="AG514" s="4">
        <f>IF($H514=0,"",VLOOKUP($G514,Data!$G$3:$BA$2935,26,FALSE))</f>
        <v>-0.1</v>
      </c>
      <c r="AH514" s="4" t="str">
        <f>IF($H514=0,"",VLOOKUP($G514,Data!$G$3:$BA$2935,27,FALSE))</f>
        <v>/</v>
      </c>
      <c r="AI514" s="4" t="str">
        <f>IF($H514=0,"",VLOOKUP($G514,Data!$G$3:$BA$2935,28,FALSE))</f>
        <v>/</v>
      </c>
      <c r="AJ514" s="4" t="str">
        <f>IF($H514=0,"",VLOOKUP($G514,Data!$G$3:$BA$2935,29,FALSE))</f>
        <v/>
      </c>
      <c r="AK514" s="4" t="str">
        <f>IF($H514=0,"",VLOOKUP($G514,Data!$G$3:$BA$2935,30,FALSE))</f>
        <v/>
      </c>
      <c r="AL514" s="4" t="str">
        <f>IF($H514=0,"",VLOOKUP($G514,Data!$G$3:$BA$2935,31,FALSE))</f>
        <v/>
      </c>
      <c r="AM514" s="4" t="str">
        <f>IF($H514=0,"",VLOOKUP($G514,Data!$G$3:$BA$2935,32,FALSE))</f>
        <v/>
      </c>
      <c r="AN514" s="4" t="str">
        <f>IF($H514=0,"",VLOOKUP($G514,Data!$G$3:$BA$2935,33,FALSE))</f>
        <v/>
      </c>
      <c r="AO514" s="4" t="str">
        <f>IF($H514=0,"",VLOOKUP($G514,Data!$G$3:$BA$2935,34,FALSE))</f>
        <v/>
      </c>
      <c r="AP514" s="4" t="str">
        <f>IF($H514=0,"",VLOOKUP($G514,Data!$G$3:$BA$2935,35,FALSE))</f>
        <v/>
      </c>
      <c r="AQ514" s="4" t="str">
        <f>IF($H514=0,"",VLOOKUP($G514,Data!$G$3:$BA$2935,36,FALSE))</f>
        <v/>
      </c>
      <c r="AR514" s="4" t="str">
        <f>IF($H514=0,"",VLOOKUP($G514,Data!$G$3:$BA$2935,37,FALSE))</f>
        <v/>
      </c>
      <c r="AS514" s="4" t="str">
        <f>IF($H514=0,"",VLOOKUP($G514,Data!$G$3:$BA$2935,38,FALSE))</f>
        <v/>
      </c>
      <c r="AT514" s="4" t="str">
        <f>IF($H514=0,"",VLOOKUP($G514,Data!$G$3:$BA$2935,39,FALSE))</f>
        <v/>
      </c>
    </row>
    <row r="515" spans="1:46" x14ac:dyDescent="0.25">
      <c r="A515" s="4">
        <f>PSSE!A517</f>
        <v>978021</v>
      </c>
      <c r="B515" s="4" t="str">
        <f>PSSE!B517</f>
        <v>PHUMY1_G1</v>
      </c>
      <c r="C515" s="4">
        <f>PSSE!D517</f>
        <v>15</v>
      </c>
      <c r="D515" s="4">
        <f>PSSE!E517</f>
        <v>248.2</v>
      </c>
      <c r="E515" s="4" t="str">
        <f>PSSE!F517</f>
        <v>ND</v>
      </c>
      <c r="F515" s="4">
        <f>PSSE!G517</f>
        <v>1</v>
      </c>
      <c r="G515" s="4" t="str">
        <f t="shared" si="8"/>
        <v>PSS15248.2ND1</v>
      </c>
      <c r="H515" s="4">
        <f>COUNTIF(Data!$G$3:$BA$2935,PSS!$G515)</f>
        <v>1</v>
      </c>
      <c r="I515" s="4" t="str">
        <f>IF($H515=0,"",VLOOKUP($G515,Data!$G$3:$BA$2935,2,FALSE))</f>
        <v>'PSS2A'</v>
      </c>
      <c r="J515" s="4">
        <f>PSSE!C517</f>
        <v>1</v>
      </c>
      <c r="K515" s="4">
        <f>IF($H515=0,"",VLOOKUP($G515,Data!$G$3:$BA$2935,4,FALSE))</f>
        <v>1</v>
      </c>
      <c r="L515" s="4">
        <f>IF($H515=0,"",VLOOKUP($G515,Data!$G$3:$BA$2935,5,FALSE))</f>
        <v>0</v>
      </c>
      <c r="M515" s="4">
        <f>IF($H515=0,"",VLOOKUP($G515,Data!$G$3:$BA$2935,6,FALSE))</f>
        <v>3</v>
      </c>
      <c r="N515" s="4">
        <f>IF($H515=0,"",VLOOKUP($G515,Data!$G$3:$BA$2935,7,FALSE))</f>
        <v>0</v>
      </c>
      <c r="O515" s="4">
        <f>IF($H515=0,"",VLOOKUP($G515,Data!$G$3:$BA$2935,8,FALSE))</f>
        <v>5</v>
      </c>
      <c r="P515" s="4">
        <f>IF($H515=0,"",VLOOKUP($G515,Data!$G$3:$BA$2935,9,FALSE))</f>
        <v>1</v>
      </c>
      <c r="Q515" s="4">
        <f>IF($H515=0,"",VLOOKUP($G515,Data!$G$3:$BA$2935,10,FALSE))</f>
        <v>2.5</v>
      </c>
      <c r="R515" s="4">
        <f>IF($H515=0,"",VLOOKUP($G515,Data!$G$3:$BA$2935,11,FALSE))</f>
        <v>2.5</v>
      </c>
      <c r="S515" s="4">
        <f>IF($H515=0,"",VLOOKUP($G515,Data!$G$3:$BA$2935,12,FALSE))</f>
        <v>0</v>
      </c>
      <c r="T515" s="4">
        <f>IF($H515=0,"",VLOOKUP($G515,Data!$G$3:$BA$2935,13,FALSE))</f>
        <v>2.5</v>
      </c>
      <c r="U515" s="4">
        <f>IF($H515=0,"",VLOOKUP($G515,Data!$G$3:$BA$2935,14,FALSE))</f>
        <v>0</v>
      </c>
      <c r="V515" s="4">
        <f>IF($H515=0,"",VLOOKUP($G515,Data!$G$3:$BA$2935,15,FALSE))</f>
        <v>2.5</v>
      </c>
      <c r="W515" s="4">
        <f>IF($H515=0,"",VLOOKUP($G515,Data!$G$3:$BA$2935,16,FALSE))</f>
        <v>0.39</v>
      </c>
      <c r="X515" s="4">
        <f>IF($H515=0,"",VLOOKUP($G515,Data!$G$3:$BA$2935,17,FALSE))</f>
        <v>1</v>
      </c>
      <c r="Y515" s="4">
        <f>IF($H515=0,"",VLOOKUP($G515,Data!$G$3:$BA$2935,18,FALSE))</f>
        <v>0</v>
      </c>
      <c r="Z515" s="4">
        <f>IF($H515=0,"",VLOOKUP($G515,Data!$G$3:$BA$2935,19,FALSE))</f>
        <v>0.1</v>
      </c>
      <c r="AA515" s="4">
        <f>IF($H515=0,"",VLOOKUP($G515,Data!$G$3:$BA$2935,20,FALSE))</f>
        <v>6.5</v>
      </c>
      <c r="AB515" s="4">
        <f>IF($H515=0,"",VLOOKUP($G515,Data!$G$3:$BA$2935,21,FALSE))</f>
        <v>0.44</v>
      </c>
      <c r="AC515" s="4">
        <f>IF($H515=0,"",VLOOKUP($G515,Data!$G$3:$BA$2935,22,FALSE))</f>
        <v>0.08</v>
      </c>
      <c r="AD515" s="4">
        <f>IF($H515=0,"",VLOOKUP($G515,Data!$G$3:$BA$2935,23,FALSE))</f>
        <v>0.2</v>
      </c>
      <c r="AE515" s="4">
        <f>IF($H515=0,"",VLOOKUP($G515,Data!$G$3:$BA$2935,24,FALSE))</f>
        <v>0.98</v>
      </c>
      <c r="AF515" s="4">
        <f>IF($H515=0,"",VLOOKUP($G515,Data!$G$3:$BA$2935,25,FALSE))</f>
        <v>0.1</v>
      </c>
      <c r="AG515" s="4">
        <f>IF($H515=0,"",VLOOKUP($G515,Data!$G$3:$BA$2935,26,FALSE))</f>
        <v>-0.1</v>
      </c>
      <c r="AH515" s="4" t="str">
        <f>IF($H515=0,"",VLOOKUP($G515,Data!$G$3:$BA$2935,27,FALSE))</f>
        <v>/</v>
      </c>
      <c r="AI515" s="4" t="str">
        <f>IF($H515=0,"",VLOOKUP($G515,Data!$G$3:$BA$2935,28,FALSE))</f>
        <v>/</v>
      </c>
      <c r="AJ515" s="4" t="str">
        <f>IF($H515=0,"",VLOOKUP($G515,Data!$G$3:$BA$2935,29,FALSE))</f>
        <v/>
      </c>
      <c r="AK515" s="4" t="str">
        <f>IF($H515=0,"",VLOOKUP($G515,Data!$G$3:$BA$2935,30,FALSE))</f>
        <v/>
      </c>
      <c r="AL515" s="4" t="str">
        <f>IF($H515=0,"",VLOOKUP($G515,Data!$G$3:$BA$2935,31,FALSE))</f>
        <v/>
      </c>
      <c r="AM515" s="4" t="str">
        <f>IF($H515=0,"",VLOOKUP($G515,Data!$G$3:$BA$2935,32,FALSE))</f>
        <v/>
      </c>
      <c r="AN515" s="4" t="str">
        <f>IF($H515=0,"",VLOOKUP($G515,Data!$G$3:$BA$2935,33,FALSE))</f>
        <v/>
      </c>
      <c r="AO515" s="4" t="str">
        <f>IF($H515=0,"",VLOOKUP($G515,Data!$G$3:$BA$2935,34,FALSE))</f>
        <v/>
      </c>
      <c r="AP515" s="4" t="str">
        <f>IF($H515=0,"",VLOOKUP($G515,Data!$G$3:$BA$2935,35,FALSE))</f>
        <v/>
      </c>
      <c r="AQ515" s="4" t="str">
        <f>IF($H515=0,"",VLOOKUP($G515,Data!$G$3:$BA$2935,36,FALSE))</f>
        <v/>
      </c>
      <c r="AR515" s="4" t="str">
        <f>IF($H515=0,"",VLOOKUP($G515,Data!$G$3:$BA$2935,37,FALSE))</f>
        <v/>
      </c>
      <c r="AS515" s="4" t="str">
        <f>IF($H515=0,"",VLOOKUP($G515,Data!$G$3:$BA$2935,38,FALSE))</f>
        <v/>
      </c>
      <c r="AT515" s="4" t="str">
        <f>IF($H515=0,"",VLOOKUP($G515,Data!$G$3:$BA$2935,39,FALSE))</f>
        <v/>
      </c>
    </row>
    <row r="516" spans="1:46" x14ac:dyDescent="0.25">
      <c r="A516" s="4">
        <f>PSSE!A518</f>
        <v>978022</v>
      </c>
      <c r="B516" s="4" t="str">
        <f>PSSE!B518</f>
        <v>PHUMY1_G2</v>
      </c>
      <c r="C516" s="4">
        <f>PSSE!D518</f>
        <v>15</v>
      </c>
      <c r="D516" s="4">
        <f>PSSE!E518</f>
        <v>248.2</v>
      </c>
      <c r="E516" s="4" t="str">
        <f>PSSE!F518</f>
        <v>ND</v>
      </c>
      <c r="F516" s="4">
        <f>PSSE!G518</f>
        <v>1</v>
      </c>
      <c r="G516" s="4" t="str">
        <f t="shared" si="8"/>
        <v>PSS15248.2ND1</v>
      </c>
      <c r="H516" s="4">
        <f>COUNTIF(Data!$G$3:$BA$2935,PSS!$G516)</f>
        <v>1</v>
      </c>
      <c r="I516" s="4" t="str">
        <f>IF($H516=0,"",VLOOKUP($G516,Data!$G$3:$BA$2935,2,FALSE))</f>
        <v>'PSS2A'</v>
      </c>
      <c r="J516" s="4">
        <f>PSSE!C518</f>
        <v>1</v>
      </c>
      <c r="K516" s="4">
        <f>IF($H516=0,"",VLOOKUP($G516,Data!$G$3:$BA$2935,4,FALSE))</f>
        <v>1</v>
      </c>
      <c r="L516" s="4">
        <f>IF($H516=0,"",VLOOKUP($G516,Data!$G$3:$BA$2935,5,FALSE))</f>
        <v>0</v>
      </c>
      <c r="M516" s="4">
        <f>IF($H516=0,"",VLOOKUP($G516,Data!$G$3:$BA$2935,6,FALSE))</f>
        <v>3</v>
      </c>
      <c r="N516" s="4">
        <f>IF($H516=0,"",VLOOKUP($G516,Data!$G$3:$BA$2935,7,FALSE))</f>
        <v>0</v>
      </c>
      <c r="O516" s="4">
        <f>IF($H516=0,"",VLOOKUP($G516,Data!$G$3:$BA$2935,8,FALSE))</f>
        <v>5</v>
      </c>
      <c r="P516" s="4">
        <f>IF($H516=0,"",VLOOKUP($G516,Data!$G$3:$BA$2935,9,FALSE))</f>
        <v>1</v>
      </c>
      <c r="Q516" s="4">
        <f>IF($H516=0,"",VLOOKUP($G516,Data!$G$3:$BA$2935,10,FALSE))</f>
        <v>2.5</v>
      </c>
      <c r="R516" s="4">
        <f>IF($H516=0,"",VLOOKUP($G516,Data!$G$3:$BA$2935,11,FALSE))</f>
        <v>2.5</v>
      </c>
      <c r="S516" s="4">
        <f>IF($H516=0,"",VLOOKUP($G516,Data!$G$3:$BA$2935,12,FALSE))</f>
        <v>0</v>
      </c>
      <c r="T516" s="4">
        <f>IF($H516=0,"",VLOOKUP($G516,Data!$G$3:$BA$2935,13,FALSE))</f>
        <v>2.5</v>
      </c>
      <c r="U516" s="4">
        <f>IF($H516=0,"",VLOOKUP($G516,Data!$G$3:$BA$2935,14,FALSE))</f>
        <v>0</v>
      </c>
      <c r="V516" s="4">
        <f>IF($H516=0,"",VLOOKUP($G516,Data!$G$3:$BA$2935,15,FALSE))</f>
        <v>2.5</v>
      </c>
      <c r="W516" s="4">
        <f>IF($H516=0,"",VLOOKUP($G516,Data!$G$3:$BA$2935,16,FALSE))</f>
        <v>0.39</v>
      </c>
      <c r="X516" s="4">
        <f>IF($H516=0,"",VLOOKUP($G516,Data!$G$3:$BA$2935,17,FALSE))</f>
        <v>1</v>
      </c>
      <c r="Y516" s="4">
        <f>IF($H516=0,"",VLOOKUP($G516,Data!$G$3:$BA$2935,18,FALSE))</f>
        <v>0</v>
      </c>
      <c r="Z516" s="4">
        <f>IF($H516=0,"",VLOOKUP($G516,Data!$G$3:$BA$2935,19,FALSE))</f>
        <v>0.1</v>
      </c>
      <c r="AA516" s="4">
        <f>IF($H516=0,"",VLOOKUP($G516,Data!$G$3:$BA$2935,20,FALSE))</f>
        <v>6.5</v>
      </c>
      <c r="AB516" s="4">
        <f>IF($H516=0,"",VLOOKUP($G516,Data!$G$3:$BA$2935,21,FALSE))</f>
        <v>0.44</v>
      </c>
      <c r="AC516" s="4">
        <f>IF($H516=0,"",VLOOKUP($G516,Data!$G$3:$BA$2935,22,FALSE))</f>
        <v>0.08</v>
      </c>
      <c r="AD516" s="4">
        <f>IF($H516=0,"",VLOOKUP($G516,Data!$G$3:$BA$2935,23,FALSE))</f>
        <v>0.2</v>
      </c>
      <c r="AE516" s="4">
        <f>IF($H516=0,"",VLOOKUP($G516,Data!$G$3:$BA$2935,24,FALSE))</f>
        <v>0.98</v>
      </c>
      <c r="AF516" s="4">
        <f>IF($H516=0,"",VLOOKUP($G516,Data!$G$3:$BA$2935,25,FALSE))</f>
        <v>0.1</v>
      </c>
      <c r="AG516" s="4">
        <f>IF($H516=0,"",VLOOKUP($G516,Data!$G$3:$BA$2935,26,FALSE))</f>
        <v>-0.1</v>
      </c>
      <c r="AH516" s="4" t="str">
        <f>IF($H516=0,"",VLOOKUP($G516,Data!$G$3:$BA$2935,27,FALSE))</f>
        <v>/</v>
      </c>
      <c r="AI516" s="4" t="str">
        <f>IF($H516=0,"",VLOOKUP($G516,Data!$G$3:$BA$2935,28,FALSE))</f>
        <v>/</v>
      </c>
      <c r="AJ516" s="4" t="str">
        <f>IF($H516=0,"",VLOOKUP($G516,Data!$G$3:$BA$2935,29,FALSE))</f>
        <v/>
      </c>
      <c r="AK516" s="4" t="str">
        <f>IF($H516=0,"",VLOOKUP($G516,Data!$G$3:$BA$2935,30,FALSE))</f>
        <v/>
      </c>
      <c r="AL516" s="4" t="str">
        <f>IF($H516=0,"",VLOOKUP($G516,Data!$G$3:$BA$2935,31,FALSE))</f>
        <v/>
      </c>
      <c r="AM516" s="4" t="str">
        <f>IF($H516=0,"",VLOOKUP($G516,Data!$G$3:$BA$2935,32,FALSE))</f>
        <v/>
      </c>
      <c r="AN516" s="4" t="str">
        <f>IF($H516=0,"",VLOOKUP($G516,Data!$G$3:$BA$2935,33,FALSE))</f>
        <v/>
      </c>
      <c r="AO516" s="4" t="str">
        <f>IF($H516=0,"",VLOOKUP($G516,Data!$G$3:$BA$2935,34,FALSE))</f>
        <v/>
      </c>
      <c r="AP516" s="4" t="str">
        <f>IF($H516=0,"",VLOOKUP($G516,Data!$G$3:$BA$2935,35,FALSE))</f>
        <v/>
      </c>
      <c r="AQ516" s="4" t="str">
        <f>IF($H516=0,"",VLOOKUP($G516,Data!$G$3:$BA$2935,36,FALSE))</f>
        <v/>
      </c>
      <c r="AR516" s="4" t="str">
        <f>IF($H516=0,"",VLOOKUP($G516,Data!$G$3:$BA$2935,37,FALSE))</f>
        <v/>
      </c>
      <c r="AS516" s="4" t="str">
        <f>IF($H516=0,"",VLOOKUP($G516,Data!$G$3:$BA$2935,38,FALSE))</f>
        <v/>
      </c>
      <c r="AT516" s="4" t="str">
        <f>IF($H516=0,"",VLOOKUP($G516,Data!$G$3:$BA$2935,39,FALSE))</f>
        <v/>
      </c>
    </row>
    <row r="517" spans="1:46" x14ac:dyDescent="0.25">
      <c r="A517" s="4">
        <f>PSSE!A519</f>
        <v>978023</v>
      </c>
      <c r="B517" s="4" t="str">
        <f>PSSE!B519</f>
        <v>PHUMY1_G3</v>
      </c>
      <c r="C517" s="4">
        <f>PSSE!D519</f>
        <v>15</v>
      </c>
      <c r="D517" s="4">
        <f>PSSE!E519</f>
        <v>248.2</v>
      </c>
      <c r="E517" s="4" t="str">
        <f>PSSE!F519</f>
        <v>ND</v>
      </c>
      <c r="F517" s="4">
        <f>PSSE!G519</f>
        <v>1</v>
      </c>
      <c r="G517" s="4" t="str">
        <f t="shared" si="8"/>
        <v>PSS15248.2ND1</v>
      </c>
      <c r="H517" s="4">
        <f>COUNTIF(Data!$G$3:$BA$2935,PSS!$G517)</f>
        <v>1</v>
      </c>
      <c r="I517" s="4" t="str">
        <f>IF($H517=0,"",VLOOKUP($G517,Data!$G$3:$BA$2935,2,FALSE))</f>
        <v>'PSS2A'</v>
      </c>
      <c r="J517" s="4">
        <f>PSSE!C519</f>
        <v>1</v>
      </c>
      <c r="K517" s="4">
        <f>IF($H517=0,"",VLOOKUP($G517,Data!$G$3:$BA$2935,4,FALSE))</f>
        <v>1</v>
      </c>
      <c r="L517" s="4">
        <f>IF($H517=0,"",VLOOKUP($G517,Data!$G$3:$BA$2935,5,FALSE))</f>
        <v>0</v>
      </c>
      <c r="M517" s="4">
        <f>IF($H517=0,"",VLOOKUP($G517,Data!$G$3:$BA$2935,6,FALSE))</f>
        <v>3</v>
      </c>
      <c r="N517" s="4">
        <f>IF($H517=0,"",VLOOKUP($G517,Data!$G$3:$BA$2935,7,FALSE))</f>
        <v>0</v>
      </c>
      <c r="O517" s="4">
        <f>IF($H517=0,"",VLOOKUP($G517,Data!$G$3:$BA$2935,8,FALSE))</f>
        <v>5</v>
      </c>
      <c r="P517" s="4">
        <f>IF($H517=0,"",VLOOKUP($G517,Data!$G$3:$BA$2935,9,FALSE))</f>
        <v>1</v>
      </c>
      <c r="Q517" s="4">
        <f>IF($H517=0,"",VLOOKUP($G517,Data!$G$3:$BA$2935,10,FALSE))</f>
        <v>2.5</v>
      </c>
      <c r="R517" s="4">
        <f>IF($H517=0,"",VLOOKUP($G517,Data!$G$3:$BA$2935,11,FALSE))</f>
        <v>2.5</v>
      </c>
      <c r="S517" s="4">
        <f>IF($H517=0,"",VLOOKUP($G517,Data!$G$3:$BA$2935,12,FALSE))</f>
        <v>0</v>
      </c>
      <c r="T517" s="4">
        <f>IF($H517=0,"",VLOOKUP($G517,Data!$G$3:$BA$2935,13,FALSE))</f>
        <v>2.5</v>
      </c>
      <c r="U517" s="4">
        <f>IF($H517=0,"",VLOOKUP($G517,Data!$G$3:$BA$2935,14,FALSE))</f>
        <v>0</v>
      </c>
      <c r="V517" s="4">
        <f>IF($H517=0,"",VLOOKUP($G517,Data!$G$3:$BA$2935,15,FALSE))</f>
        <v>2.5</v>
      </c>
      <c r="W517" s="4">
        <f>IF($H517=0,"",VLOOKUP($G517,Data!$G$3:$BA$2935,16,FALSE))</f>
        <v>0.39</v>
      </c>
      <c r="X517" s="4">
        <f>IF($H517=0,"",VLOOKUP($G517,Data!$G$3:$BA$2935,17,FALSE))</f>
        <v>1</v>
      </c>
      <c r="Y517" s="4">
        <f>IF($H517=0,"",VLOOKUP($G517,Data!$G$3:$BA$2935,18,FALSE))</f>
        <v>0</v>
      </c>
      <c r="Z517" s="4">
        <f>IF($H517=0,"",VLOOKUP($G517,Data!$G$3:$BA$2935,19,FALSE))</f>
        <v>0.1</v>
      </c>
      <c r="AA517" s="4">
        <f>IF($H517=0,"",VLOOKUP($G517,Data!$G$3:$BA$2935,20,FALSE))</f>
        <v>6.5</v>
      </c>
      <c r="AB517" s="4">
        <f>IF($H517=0,"",VLOOKUP($G517,Data!$G$3:$BA$2935,21,FALSE))</f>
        <v>0.44</v>
      </c>
      <c r="AC517" s="4">
        <f>IF($H517=0,"",VLOOKUP($G517,Data!$G$3:$BA$2935,22,FALSE))</f>
        <v>0.08</v>
      </c>
      <c r="AD517" s="4">
        <f>IF($H517=0,"",VLOOKUP($G517,Data!$G$3:$BA$2935,23,FALSE))</f>
        <v>0.2</v>
      </c>
      <c r="AE517" s="4">
        <f>IF($H517=0,"",VLOOKUP($G517,Data!$G$3:$BA$2935,24,FALSE))</f>
        <v>0.98</v>
      </c>
      <c r="AF517" s="4">
        <f>IF($H517=0,"",VLOOKUP($G517,Data!$G$3:$BA$2935,25,FALSE))</f>
        <v>0.1</v>
      </c>
      <c r="AG517" s="4">
        <f>IF($H517=0,"",VLOOKUP($G517,Data!$G$3:$BA$2935,26,FALSE))</f>
        <v>-0.1</v>
      </c>
      <c r="AH517" s="4" t="str">
        <f>IF($H517=0,"",VLOOKUP($G517,Data!$G$3:$BA$2935,27,FALSE))</f>
        <v>/</v>
      </c>
      <c r="AI517" s="4" t="str">
        <f>IF($H517=0,"",VLOOKUP($G517,Data!$G$3:$BA$2935,28,FALSE))</f>
        <v>/</v>
      </c>
      <c r="AJ517" s="4" t="str">
        <f>IF($H517=0,"",VLOOKUP($G517,Data!$G$3:$BA$2935,29,FALSE))</f>
        <v/>
      </c>
      <c r="AK517" s="4" t="str">
        <f>IF($H517=0,"",VLOOKUP($G517,Data!$G$3:$BA$2935,30,FALSE))</f>
        <v/>
      </c>
      <c r="AL517" s="4" t="str">
        <f>IF($H517=0,"",VLOOKUP($G517,Data!$G$3:$BA$2935,31,FALSE))</f>
        <v/>
      </c>
      <c r="AM517" s="4" t="str">
        <f>IF($H517=0,"",VLOOKUP($G517,Data!$G$3:$BA$2935,32,FALSE))</f>
        <v/>
      </c>
      <c r="AN517" s="4" t="str">
        <f>IF($H517=0,"",VLOOKUP($G517,Data!$G$3:$BA$2935,33,FALSE))</f>
        <v/>
      </c>
      <c r="AO517" s="4" t="str">
        <f>IF($H517=0,"",VLOOKUP($G517,Data!$G$3:$BA$2935,34,FALSE))</f>
        <v/>
      </c>
      <c r="AP517" s="4" t="str">
        <f>IF($H517=0,"",VLOOKUP($G517,Data!$G$3:$BA$2935,35,FALSE))</f>
        <v/>
      </c>
      <c r="AQ517" s="4" t="str">
        <f>IF($H517=0,"",VLOOKUP($G517,Data!$G$3:$BA$2935,36,FALSE))</f>
        <v/>
      </c>
      <c r="AR517" s="4" t="str">
        <f>IF($H517=0,"",VLOOKUP($G517,Data!$G$3:$BA$2935,37,FALSE))</f>
        <v/>
      </c>
      <c r="AS517" s="4" t="str">
        <f>IF($H517=0,"",VLOOKUP($G517,Data!$G$3:$BA$2935,38,FALSE))</f>
        <v/>
      </c>
      <c r="AT517" s="4" t="str">
        <f>IF($H517=0,"",VLOOKUP($G517,Data!$G$3:$BA$2935,39,FALSE))</f>
        <v/>
      </c>
    </row>
    <row r="518" spans="1:46" x14ac:dyDescent="0.25">
      <c r="A518" s="4">
        <f>PSSE!A520</f>
        <v>978031</v>
      </c>
      <c r="B518" s="4" t="str">
        <f>PSSE!B520</f>
        <v>PHUMY1_S1</v>
      </c>
      <c r="C518" s="4">
        <f>PSSE!D520</f>
        <v>23</v>
      </c>
      <c r="D518" s="4">
        <f>PSSE!E520</f>
        <v>380</v>
      </c>
      <c r="E518" s="4" t="str">
        <f>PSSE!F520</f>
        <v>ND</v>
      </c>
      <c r="F518" s="4">
        <f>PSSE!G520</f>
        <v>1</v>
      </c>
      <c r="G518" s="4" t="str">
        <f t="shared" si="8"/>
        <v>PSS23380ND1</v>
      </c>
      <c r="H518" s="4">
        <f>COUNTIF(Data!$G$3:$BA$2935,PSS!$G518)</f>
        <v>1</v>
      </c>
      <c r="I518" s="4" t="str">
        <f>IF($H518=0,"",VLOOKUP($G518,Data!$G$3:$BA$2935,2,FALSE))</f>
        <v>'PSS2A'</v>
      </c>
      <c r="J518" s="4">
        <f>PSSE!C520</f>
        <v>1</v>
      </c>
      <c r="K518" s="4">
        <f>IF($H518=0,"",VLOOKUP($G518,Data!$G$3:$BA$2935,4,FALSE))</f>
        <v>1</v>
      </c>
      <c r="L518" s="4">
        <f>IF($H518=0,"",VLOOKUP($G518,Data!$G$3:$BA$2935,5,FALSE))</f>
        <v>0</v>
      </c>
      <c r="M518" s="4">
        <f>IF($H518=0,"",VLOOKUP($G518,Data!$G$3:$BA$2935,6,FALSE))</f>
        <v>3</v>
      </c>
      <c r="N518" s="4">
        <f>IF($H518=0,"",VLOOKUP($G518,Data!$G$3:$BA$2935,7,FALSE))</f>
        <v>0</v>
      </c>
      <c r="O518" s="4">
        <f>IF($H518=0,"",VLOOKUP($G518,Data!$G$3:$BA$2935,8,FALSE))</f>
        <v>5</v>
      </c>
      <c r="P518" s="4">
        <f>IF($H518=0,"",VLOOKUP($G518,Data!$G$3:$BA$2935,9,FALSE))</f>
        <v>1</v>
      </c>
      <c r="Q518" s="4">
        <f>IF($H518=0,"",VLOOKUP($G518,Data!$G$3:$BA$2935,10,FALSE))</f>
        <v>2.5</v>
      </c>
      <c r="R518" s="4">
        <f>IF($H518=0,"",VLOOKUP($G518,Data!$G$3:$BA$2935,11,FALSE))</f>
        <v>2.5</v>
      </c>
      <c r="S518" s="4">
        <f>IF($H518=0,"",VLOOKUP($G518,Data!$G$3:$BA$2935,12,FALSE))</f>
        <v>0</v>
      </c>
      <c r="T518" s="4">
        <f>IF($H518=0,"",VLOOKUP($G518,Data!$G$3:$BA$2935,13,FALSE))</f>
        <v>2.5</v>
      </c>
      <c r="U518" s="4">
        <f>IF($H518=0,"",VLOOKUP($G518,Data!$G$3:$BA$2935,14,FALSE))</f>
        <v>0</v>
      </c>
      <c r="V518" s="4">
        <f>IF($H518=0,"",VLOOKUP($G518,Data!$G$3:$BA$2935,15,FALSE))</f>
        <v>2.5</v>
      </c>
      <c r="W518" s="4">
        <f>IF($H518=0,"",VLOOKUP($G518,Data!$G$3:$BA$2935,16,FALSE))</f>
        <v>0.39</v>
      </c>
      <c r="X518" s="4">
        <f>IF($H518=0,"",VLOOKUP($G518,Data!$G$3:$BA$2935,17,FALSE))</f>
        <v>1</v>
      </c>
      <c r="Y518" s="4">
        <f>IF($H518=0,"",VLOOKUP($G518,Data!$G$3:$BA$2935,18,FALSE))</f>
        <v>0</v>
      </c>
      <c r="Z518" s="4">
        <f>IF($H518=0,"",VLOOKUP($G518,Data!$G$3:$BA$2935,19,FALSE))</f>
        <v>0.1</v>
      </c>
      <c r="AA518" s="4">
        <f>IF($H518=0,"",VLOOKUP($G518,Data!$G$3:$BA$2935,20,FALSE))</f>
        <v>6.5</v>
      </c>
      <c r="AB518" s="4">
        <f>IF($H518=0,"",VLOOKUP($G518,Data!$G$3:$BA$2935,21,FALSE))</f>
        <v>0.44</v>
      </c>
      <c r="AC518" s="4">
        <f>IF($H518=0,"",VLOOKUP($G518,Data!$G$3:$BA$2935,22,FALSE))</f>
        <v>0.08</v>
      </c>
      <c r="AD518" s="4">
        <f>IF($H518=0,"",VLOOKUP($G518,Data!$G$3:$BA$2935,23,FALSE))</f>
        <v>0.2</v>
      </c>
      <c r="AE518" s="4">
        <f>IF($H518=0,"",VLOOKUP($G518,Data!$G$3:$BA$2935,24,FALSE))</f>
        <v>0.98</v>
      </c>
      <c r="AF518" s="4">
        <f>IF($H518=0,"",VLOOKUP($G518,Data!$G$3:$BA$2935,25,FALSE))</f>
        <v>0.1</v>
      </c>
      <c r="AG518" s="4">
        <f>IF($H518=0,"",VLOOKUP($G518,Data!$G$3:$BA$2935,26,FALSE))</f>
        <v>-0.1</v>
      </c>
      <c r="AH518" s="4" t="str">
        <f>IF($H518=0,"",VLOOKUP($G518,Data!$G$3:$BA$2935,27,FALSE))</f>
        <v>/</v>
      </c>
      <c r="AI518" s="4" t="str">
        <f>IF($H518=0,"",VLOOKUP($G518,Data!$G$3:$BA$2935,28,FALSE))</f>
        <v>/</v>
      </c>
      <c r="AJ518" s="4" t="str">
        <f>IF($H518=0,"",VLOOKUP($G518,Data!$G$3:$BA$2935,29,FALSE))</f>
        <v/>
      </c>
      <c r="AK518" s="4" t="str">
        <f>IF($H518=0,"",VLOOKUP($G518,Data!$G$3:$BA$2935,30,FALSE))</f>
        <v/>
      </c>
      <c r="AL518" s="4" t="str">
        <f>IF($H518=0,"",VLOOKUP($G518,Data!$G$3:$BA$2935,31,FALSE))</f>
        <v/>
      </c>
      <c r="AM518" s="4" t="str">
        <f>IF($H518=0,"",VLOOKUP($G518,Data!$G$3:$BA$2935,32,FALSE))</f>
        <v/>
      </c>
      <c r="AN518" s="4" t="str">
        <f>IF($H518=0,"",VLOOKUP($G518,Data!$G$3:$BA$2935,33,FALSE))</f>
        <v/>
      </c>
      <c r="AO518" s="4" t="str">
        <f>IF($H518=0,"",VLOOKUP($G518,Data!$G$3:$BA$2935,34,FALSE))</f>
        <v/>
      </c>
      <c r="AP518" s="4" t="str">
        <f>IF($H518=0,"",VLOOKUP($G518,Data!$G$3:$BA$2935,35,FALSE))</f>
        <v/>
      </c>
      <c r="AQ518" s="4" t="str">
        <f>IF($H518=0,"",VLOOKUP($G518,Data!$G$3:$BA$2935,36,FALSE))</f>
        <v/>
      </c>
      <c r="AR518" s="4" t="str">
        <f>IF($H518=0,"",VLOOKUP($G518,Data!$G$3:$BA$2935,37,FALSE))</f>
        <v/>
      </c>
      <c r="AS518" s="4" t="str">
        <f>IF($H518=0,"",VLOOKUP($G518,Data!$G$3:$BA$2935,38,FALSE))</f>
        <v/>
      </c>
      <c r="AT518" s="4" t="str">
        <f>IF($H518=0,"",VLOOKUP($G518,Data!$G$3:$BA$2935,39,FALSE))</f>
        <v/>
      </c>
    </row>
    <row r="519" spans="1:46" x14ac:dyDescent="0.25">
      <c r="A519" s="4">
        <f>PSSE!A521</f>
        <v>978041</v>
      </c>
      <c r="B519" s="4" t="str">
        <f>PSSE!B521</f>
        <v>PHUMY21_G1</v>
      </c>
      <c r="C519" s="4">
        <f>PSSE!D521</f>
        <v>15.8</v>
      </c>
      <c r="D519" s="4">
        <f>PSSE!E521</f>
        <v>145</v>
      </c>
      <c r="E519" s="4" t="str">
        <f>PSSE!F521</f>
        <v>ND</v>
      </c>
      <c r="F519" s="4">
        <f>PSSE!G521</f>
        <v>1</v>
      </c>
      <c r="G519" s="4" t="str">
        <f t="shared" si="8"/>
        <v>PSS15.8145ND1</v>
      </c>
      <c r="H519" s="4">
        <f>COUNTIF(Data!$G$3:$BA$2935,PSS!$G519)</f>
        <v>2</v>
      </c>
      <c r="I519" s="4" t="str">
        <f>IF($H519=0,"",VLOOKUP($G519,Data!$G$3:$BA$2935,2,FALSE))</f>
        <v>'PSS2A'</v>
      </c>
      <c r="J519" s="4">
        <f>PSSE!C521</f>
        <v>1</v>
      </c>
      <c r="K519" s="4">
        <f>IF($H519=0,"",VLOOKUP($G519,Data!$G$3:$BA$2935,4,FALSE))</f>
        <v>1</v>
      </c>
      <c r="L519" s="4">
        <f>IF($H519=0,"",VLOOKUP($G519,Data!$G$3:$BA$2935,5,FALSE))</f>
        <v>0</v>
      </c>
      <c r="M519" s="4">
        <f>IF($H519=0,"",VLOOKUP($G519,Data!$G$3:$BA$2935,6,FALSE))</f>
        <v>3</v>
      </c>
      <c r="N519" s="4">
        <f>IF($H519=0,"",VLOOKUP($G519,Data!$G$3:$BA$2935,7,FALSE))</f>
        <v>0</v>
      </c>
      <c r="O519" s="4">
        <f>IF($H519=0,"",VLOOKUP($G519,Data!$G$3:$BA$2935,8,FALSE))</f>
        <v>5</v>
      </c>
      <c r="P519" s="4">
        <f>IF($H519=0,"",VLOOKUP($G519,Data!$G$3:$BA$2935,9,FALSE))</f>
        <v>1</v>
      </c>
      <c r="Q519" s="4">
        <f>IF($H519=0,"",VLOOKUP($G519,Data!$G$3:$BA$2935,10,FALSE))</f>
        <v>2.5</v>
      </c>
      <c r="R519" s="4">
        <f>IF($H519=0,"",VLOOKUP($G519,Data!$G$3:$BA$2935,11,FALSE))</f>
        <v>2.5</v>
      </c>
      <c r="S519" s="4">
        <f>IF($H519=0,"",VLOOKUP($G519,Data!$G$3:$BA$2935,12,FALSE))</f>
        <v>0</v>
      </c>
      <c r="T519" s="4">
        <f>IF($H519=0,"",VLOOKUP($G519,Data!$G$3:$BA$2935,13,FALSE))</f>
        <v>2.5</v>
      </c>
      <c r="U519" s="4">
        <f>IF($H519=0,"",VLOOKUP($G519,Data!$G$3:$BA$2935,14,FALSE))</f>
        <v>0</v>
      </c>
      <c r="V519" s="4">
        <f>IF($H519=0,"",VLOOKUP($G519,Data!$G$3:$BA$2935,15,FALSE))</f>
        <v>2.5</v>
      </c>
      <c r="W519" s="4">
        <f>IF($H519=0,"",VLOOKUP($G519,Data!$G$3:$BA$2935,16,FALSE))</f>
        <v>0.39</v>
      </c>
      <c r="X519" s="4">
        <f>IF($H519=0,"",VLOOKUP($G519,Data!$G$3:$BA$2935,17,FALSE))</f>
        <v>1</v>
      </c>
      <c r="Y519" s="4">
        <f>IF($H519=0,"",VLOOKUP($G519,Data!$G$3:$BA$2935,18,FALSE))</f>
        <v>0</v>
      </c>
      <c r="Z519" s="4">
        <f>IF($H519=0,"",VLOOKUP($G519,Data!$G$3:$BA$2935,19,FALSE))</f>
        <v>0.1</v>
      </c>
      <c r="AA519" s="4">
        <f>IF($H519=0,"",VLOOKUP($G519,Data!$G$3:$BA$2935,20,FALSE))</f>
        <v>6.5</v>
      </c>
      <c r="AB519" s="4">
        <f>IF($H519=0,"",VLOOKUP($G519,Data!$G$3:$BA$2935,21,FALSE))</f>
        <v>0.44</v>
      </c>
      <c r="AC519" s="4">
        <f>IF($H519=0,"",VLOOKUP($G519,Data!$G$3:$BA$2935,22,FALSE))</f>
        <v>0.08</v>
      </c>
      <c r="AD519" s="4">
        <f>IF($H519=0,"",VLOOKUP($G519,Data!$G$3:$BA$2935,23,FALSE))</f>
        <v>0.2</v>
      </c>
      <c r="AE519" s="4">
        <f>IF($H519=0,"",VLOOKUP($G519,Data!$G$3:$BA$2935,24,FALSE))</f>
        <v>0.98</v>
      </c>
      <c r="AF519" s="4">
        <f>IF($H519=0,"",VLOOKUP($G519,Data!$G$3:$BA$2935,25,FALSE))</f>
        <v>0.1</v>
      </c>
      <c r="AG519" s="4">
        <f>IF($H519=0,"",VLOOKUP($G519,Data!$G$3:$BA$2935,26,FALSE))</f>
        <v>-0.1</v>
      </c>
      <c r="AH519" s="4" t="str">
        <f>IF($H519=0,"",VLOOKUP($G519,Data!$G$3:$BA$2935,27,FALSE))</f>
        <v>/</v>
      </c>
      <c r="AI519" s="4" t="str">
        <f>IF($H519=0,"",VLOOKUP($G519,Data!$G$3:$BA$2935,28,FALSE))</f>
        <v>/</v>
      </c>
      <c r="AJ519" s="4" t="str">
        <f>IF($H519=0,"",VLOOKUP($G519,Data!$G$3:$BA$2935,29,FALSE))</f>
        <v/>
      </c>
      <c r="AK519" s="4" t="str">
        <f>IF($H519=0,"",VLOOKUP($G519,Data!$G$3:$BA$2935,30,FALSE))</f>
        <v/>
      </c>
      <c r="AL519" s="4" t="str">
        <f>IF($H519=0,"",VLOOKUP($G519,Data!$G$3:$BA$2935,31,FALSE))</f>
        <v/>
      </c>
      <c r="AM519" s="4" t="str">
        <f>IF($H519=0,"",VLOOKUP($G519,Data!$G$3:$BA$2935,32,FALSE))</f>
        <v/>
      </c>
      <c r="AN519" s="4" t="str">
        <f>IF($H519=0,"",VLOOKUP($G519,Data!$G$3:$BA$2935,33,FALSE))</f>
        <v/>
      </c>
      <c r="AO519" s="4" t="str">
        <f>IF($H519=0,"",VLOOKUP($G519,Data!$G$3:$BA$2935,34,FALSE))</f>
        <v/>
      </c>
      <c r="AP519" s="4" t="str">
        <f>IF($H519=0,"",VLOOKUP($G519,Data!$G$3:$BA$2935,35,FALSE))</f>
        <v/>
      </c>
      <c r="AQ519" s="4" t="str">
        <f>IF($H519=0,"",VLOOKUP($G519,Data!$G$3:$BA$2935,36,FALSE))</f>
        <v/>
      </c>
      <c r="AR519" s="4" t="str">
        <f>IF($H519=0,"",VLOOKUP($G519,Data!$G$3:$BA$2935,37,FALSE))</f>
        <v/>
      </c>
      <c r="AS519" s="4" t="str">
        <f>IF($H519=0,"",VLOOKUP($G519,Data!$G$3:$BA$2935,38,FALSE))</f>
        <v/>
      </c>
      <c r="AT519" s="4" t="str">
        <f>IF($H519=0,"",VLOOKUP($G519,Data!$G$3:$BA$2935,39,FALSE))</f>
        <v/>
      </c>
    </row>
    <row r="520" spans="1:46" x14ac:dyDescent="0.25">
      <c r="A520" s="4">
        <f>PSSE!A522</f>
        <v>978042</v>
      </c>
      <c r="B520" s="4" t="str">
        <f>PSSE!B522</f>
        <v>PHUMY21_G2</v>
      </c>
      <c r="C520" s="4">
        <f>PSSE!D522</f>
        <v>15.8</v>
      </c>
      <c r="D520" s="4">
        <f>PSSE!E522</f>
        <v>145</v>
      </c>
      <c r="E520" s="4" t="str">
        <f>PSSE!F522</f>
        <v>ND</v>
      </c>
      <c r="F520" s="4">
        <f>PSSE!G522</f>
        <v>1</v>
      </c>
      <c r="G520" s="4" t="str">
        <f t="shared" si="8"/>
        <v>PSS15.8145ND1</v>
      </c>
      <c r="H520" s="4">
        <f>COUNTIF(Data!$G$3:$BA$2935,PSS!$G520)</f>
        <v>2</v>
      </c>
      <c r="I520" s="4" t="str">
        <f>IF($H520=0,"",VLOOKUP($G520,Data!$G$3:$BA$2935,2,FALSE))</f>
        <v>'PSS2A'</v>
      </c>
      <c r="J520" s="4">
        <f>PSSE!C522</f>
        <v>1</v>
      </c>
      <c r="K520" s="4">
        <f>IF($H520=0,"",VLOOKUP($G520,Data!$G$3:$BA$2935,4,FALSE))</f>
        <v>1</v>
      </c>
      <c r="L520" s="4">
        <f>IF($H520=0,"",VLOOKUP($G520,Data!$G$3:$BA$2935,5,FALSE))</f>
        <v>0</v>
      </c>
      <c r="M520" s="4">
        <f>IF($H520=0,"",VLOOKUP($G520,Data!$G$3:$BA$2935,6,FALSE))</f>
        <v>3</v>
      </c>
      <c r="N520" s="4">
        <f>IF($H520=0,"",VLOOKUP($G520,Data!$G$3:$BA$2935,7,FALSE))</f>
        <v>0</v>
      </c>
      <c r="O520" s="4">
        <f>IF($H520=0,"",VLOOKUP($G520,Data!$G$3:$BA$2935,8,FALSE))</f>
        <v>5</v>
      </c>
      <c r="P520" s="4">
        <f>IF($H520=0,"",VLOOKUP($G520,Data!$G$3:$BA$2935,9,FALSE))</f>
        <v>1</v>
      </c>
      <c r="Q520" s="4">
        <f>IF($H520=0,"",VLOOKUP($G520,Data!$G$3:$BA$2935,10,FALSE))</f>
        <v>2.5</v>
      </c>
      <c r="R520" s="4">
        <f>IF($H520=0,"",VLOOKUP($G520,Data!$G$3:$BA$2935,11,FALSE))</f>
        <v>2.5</v>
      </c>
      <c r="S520" s="4">
        <f>IF($H520=0,"",VLOOKUP($G520,Data!$G$3:$BA$2935,12,FALSE))</f>
        <v>0</v>
      </c>
      <c r="T520" s="4">
        <f>IF($H520=0,"",VLOOKUP($G520,Data!$G$3:$BA$2935,13,FALSE))</f>
        <v>2.5</v>
      </c>
      <c r="U520" s="4">
        <f>IF($H520=0,"",VLOOKUP($G520,Data!$G$3:$BA$2935,14,FALSE))</f>
        <v>0</v>
      </c>
      <c r="V520" s="4">
        <f>IF($H520=0,"",VLOOKUP($G520,Data!$G$3:$BA$2935,15,FALSE))</f>
        <v>2.5</v>
      </c>
      <c r="W520" s="4">
        <f>IF($H520=0,"",VLOOKUP($G520,Data!$G$3:$BA$2935,16,FALSE))</f>
        <v>0.39</v>
      </c>
      <c r="X520" s="4">
        <f>IF($H520=0,"",VLOOKUP($G520,Data!$G$3:$BA$2935,17,FALSE))</f>
        <v>1</v>
      </c>
      <c r="Y520" s="4">
        <f>IF($H520=0,"",VLOOKUP($G520,Data!$G$3:$BA$2935,18,FALSE))</f>
        <v>0</v>
      </c>
      <c r="Z520" s="4">
        <f>IF($H520=0,"",VLOOKUP($G520,Data!$G$3:$BA$2935,19,FALSE))</f>
        <v>0.1</v>
      </c>
      <c r="AA520" s="4">
        <f>IF($H520=0,"",VLOOKUP($G520,Data!$G$3:$BA$2935,20,FALSE))</f>
        <v>6.5</v>
      </c>
      <c r="AB520" s="4">
        <f>IF($H520=0,"",VLOOKUP($G520,Data!$G$3:$BA$2935,21,FALSE))</f>
        <v>0.44</v>
      </c>
      <c r="AC520" s="4">
        <f>IF($H520=0,"",VLOOKUP($G520,Data!$G$3:$BA$2935,22,FALSE))</f>
        <v>0.08</v>
      </c>
      <c r="AD520" s="4">
        <f>IF($H520=0,"",VLOOKUP($G520,Data!$G$3:$BA$2935,23,FALSE))</f>
        <v>0.2</v>
      </c>
      <c r="AE520" s="4">
        <f>IF($H520=0,"",VLOOKUP($G520,Data!$G$3:$BA$2935,24,FALSE))</f>
        <v>0.98</v>
      </c>
      <c r="AF520" s="4">
        <f>IF($H520=0,"",VLOOKUP($G520,Data!$G$3:$BA$2935,25,FALSE))</f>
        <v>0.1</v>
      </c>
      <c r="AG520" s="4">
        <f>IF($H520=0,"",VLOOKUP($G520,Data!$G$3:$BA$2935,26,FALSE))</f>
        <v>-0.1</v>
      </c>
      <c r="AH520" s="4" t="str">
        <f>IF($H520=0,"",VLOOKUP($G520,Data!$G$3:$BA$2935,27,FALSE))</f>
        <v>/</v>
      </c>
      <c r="AI520" s="4" t="str">
        <f>IF($H520=0,"",VLOOKUP($G520,Data!$G$3:$BA$2935,28,FALSE))</f>
        <v>/</v>
      </c>
      <c r="AJ520" s="4" t="str">
        <f>IF($H520=0,"",VLOOKUP($G520,Data!$G$3:$BA$2935,29,FALSE))</f>
        <v/>
      </c>
      <c r="AK520" s="4" t="str">
        <f>IF($H520=0,"",VLOOKUP($G520,Data!$G$3:$BA$2935,30,FALSE))</f>
        <v/>
      </c>
      <c r="AL520" s="4" t="str">
        <f>IF($H520=0,"",VLOOKUP($G520,Data!$G$3:$BA$2935,31,FALSE))</f>
        <v/>
      </c>
      <c r="AM520" s="4" t="str">
        <f>IF($H520=0,"",VLOOKUP($G520,Data!$G$3:$BA$2935,32,FALSE))</f>
        <v/>
      </c>
      <c r="AN520" s="4" t="str">
        <f>IF($H520=0,"",VLOOKUP($G520,Data!$G$3:$BA$2935,33,FALSE))</f>
        <v/>
      </c>
      <c r="AO520" s="4" t="str">
        <f>IF($H520=0,"",VLOOKUP($G520,Data!$G$3:$BA$2935,34,FALSE))</f>
        <v/>
      </c>
      <c r="AP520" s="4" t="str">
        <f>IF($H520=0,"",VLOOKUP($G520,Data!$G$3:$BA$2935,35,FALSE))</f>
        <v/>
      </c>
      <c r="AQ520" s="4" t="str">
        <f>IF($H520=0,"",VLOOKUP($G520,Data!$G$3:$BA$2935,36,FALSE))</f>
        <v/>
      </c>
      <c r="AR520" s="4" t="str">
        <f>IF($H520=0,"",VLOOKUP($G520,Data!$G$3:$BA$2935,37,FALSE))</f>
        <v/>
      </c>
      <c r="AS520" s="4" t="str">
        <f>IF($H520=0,"",VLOOKUP($G520,Data!$G$3:$BA$2935,38,FALSE))</f>
        <v/>
      </c>
      <c r="AT520" s="4" t="str">
        <f>IF($H520=0,"",VLOOKUP($G520,Data!$G$3:$BA$2935,39,FALSE))</f>
        <v/>
      </c>
    </row>
    <row r="521" spans="1:46" x14ac:dyDescent="0.25">
      <c r="A521" s="4">
        <f>PSSE!A523</f>
        <v>978044</v>
      </c>
      <c r="B521" s="4" t="str">
        <f>PSSE!B523</f>
        <v>PHUMY21_G4</v>
      </c>
      <c r="C521" s="4">
        <f>PSSE!D523</f>
        <v>10.5</v>
      </c>
      <c r="D521" s="4">
        <f>PSSE!E523</f>
        <v>140</v>
      </c>
      <c r="E521" s="4" t="str">
        <f>PSSE!F523</f>
        <v>ND</v>
      </c>
      <c r="F521" s="4">
        <f>PSSE!G523</f>
        <v>1</v>
      </c>
      <c r="G521" s="4" t="str">
        <f t="shared" si="8"/>
        <v>PSS10.5140ND1</v>
      </c>
      <c r="H521" s="4">
        <f>COUNTIF(Data!$G$3:$BA$2935,PSS!$G521)</f>
        <v>1</v>
      </c>
      <c r="I521" s="4" t="str">
        <f>IF($H521=0,"",VLOOKUP($G521,Data!$G$3:$BA$2935,2,FALSE))</f>
        <v>'PSS2A'</v>
      </c>
      <c r="J521" s="4">
        <f>PSSE!C523</f>
        <v>1</v>
      </c>
      <c r="K521" s="4">
        <f>IF($H521=0,"",VLOOKUP($G521,Data!$G$3:$BA$2935,4,FALSE))</f>
        <v>1</v>
      </c>
      <c r="L521" s="4">
        <f>IF($H521=0,"",VLOOKUP($G521,Data!$G$3:$BA$2935,5,FALSE))</f>
        <v>0</v>
      </c>
      <c r="M521" s="4">
        <f>IF($H521=0,"",VLOOKUP($G521,Data!$G$3:$BA$2935,6,FALSE))</f>
        <v>3</v>
      </c>
      <c r="N521" s="4">
        <f>IF($H521=0,"",VLOOKUP($G521,Data!$G$3:$BA$2935,7,FALSE))</f>
        <v>0</v>
      </c>
      <c r="O521" s="4">
        <f>IF($H521=0,"",VLOOKUP($G521,Data!$G$3:$BA$2935,8,FALSE))</f>
        <v>5</v>
      </c>
      <c r="P521" s="4">
        <f>IF($H521=0,"",VLOOKUP($G521,Data!$G$3:$BA$2935,9,FALSE))</f>
        <v>1</v>
      </c>
      <c r="Q521" s="4">
        <f>IF($H521=0,"",VLOOKUP($G521,Data!$G$3:$BA$2935,10,FALSE))</f>
        <v>2.5</v>
      </c>
      <c r="R521" s="4">
        <f>IF($H521=0,"",VLOOKUP($G521,Data!$G$3:$BA$2935,11,FALSE))</f>
        <v>2.5</v>
      </c>
      <c r="S521" s="4">
        <f>IF($H521=0,"",VLOOKUP($G521,Data!$G$3:$BA$2935,12,FALSE))</f>
        <v>0</v>
      </c>
      <c r="T521" s="4">
        <f>IF($H521=0,"",VLOOKUP($G521,Data!$G$3:$BA$2935,13,FALSE))</f>
        <v>2.5</v>
      </c>
      <c r="U521" s="4">
        <f>IF($H521=0,"",VLOOKUP($G521,Data!$G$3:$BA$2935,14,FALSE))</f>
        <v>0</v>
      </c>
      <c r="V521" s="4">
        <f>IF($H521=0,"",VLOOKUP($G521,Data!$G$3:$BA$2935,15,FALSE))</f>
        <v>2.5</v>
      </c>
      <c r="W521" s="4">
        <f>IF($H521=0,"",VLOOKUP($G521,Data!$G$3:$BA$2935,16,FALSE))</f>
        <v>0.39</v>
      </c>
      <c r="X521" s="4">
        <f>IF($H521=0,"",VLOOKUP($G521,Data!$G$3:$BA$2935,17,FALSE))</f>
        <v>1</v>
      </c>
      <c r="Y521" s="4">
        <f>IF($H521=0,"",VLOOKUP($G521,Data!$G$3:$BA$2935,18,FALSE))</f>
        <v>0</v>
      </c>
      <c r="Z521" s="4">
        <f>IF($H521=0,"",VLOOKUP($G521,Data!$G$3:$BA$2935,19,FALSE))</f>
        <v>0.1</v>
      </c>
      <c r="AA521" s="4">
        <f>IF($H521=0,"",VLOOKUP($G521,Data!$G$3:$BA$2935,20,FALSE))</f>
        <v>6.5</v>
      </c>
      <c r="AB521" s="4">
        <f>IF($H521=0,"",VLOOKUP($G521,Data!$G$3:$BA$2935,21,FALSE))</f>
        <v>0.44</v>
      </c>
      <c r="AC521" s="4">
        <f>IF($H521=0,"",VLOOKUP($G521,Data!$G$3:$BA$2935,22,FALSE))</f>
        <v>0.08</v>
      </c>
      <c r="AD521" s="4">
        <f>IF($H521=0,"",VLOOKUP($G521,Data!$G$3:$BA$2935,23,FALSE))</f>
        <v>0.2</v>
      </c>
      <c r="AE521" s="4">
        <f>IF($H521=0,"",VLOOKUP($G521,Data!$G$3:$BA$2935,24,FALSE))</f>
        <v>0.98</v>
      </c>
      <c r="AF521" s="4">
        <f>IF($H521=0,"",VLOOKUP($G521,Data!$G$3:$BA$2935,25,FALSE))</f>
        <v>0.1</v>
      </c>
      <c r="AG521" s="4">
        <f>IF($H521=0,"",VLOOKUP($G521,Data!$G$3:$BA$2935,26,FALSE))</f>
        <v>-0.1</v>
      </c>
      <c r="AH521" s="4" t="str">
        <f>IF($H521=0,"",VLOOKUP($G521,Data!$G$3:$BA$2935,27,FALSE))</f>
        <v>/</v>
      </c>
      <c r="AI521" s="4" t="str">
        <f>IF($H521=0,"",VLOOKUP($G521,Data!$G$3:$BA$2935,28,FALSE))</f>
        <v>/</v>
      </c>
      <c r="AJ521" s="4" t="str">
        <f>IF($H521=0,"",VLOOKUP($G521,Data!$G$3:$BA$2935,29,FALSE))</f>
        <v/>
      </c>
      <c r="AK521" s="4" t="str">
        <f>IF($H521=0,"",VLOOKUP($G521,Data!$G$3:$BA$2935,30,FALSE))</f>
        <v/>
      </c>
      <c r="AL521" s="4" t="str">
        <f>IF($H521=0,"",VLOOKUP($G521,Data!$G$3:$BA$2935,31,FALSE))</f>
        <v/>
      </c>
      <c r="AM521" s="4" t="str">
        <f>IF($H521=0,"",VLOOKUP($G521,Data!$G$3:$BA$2935,32,FALSE))</f>
        <v/>
      </c>
      <c r="AN521" s="4" t="str">
        <f>IF($H521=0,"",VLOOKUP($G521,Data!$G$3:$BA$2935,33,FALSE))</f>
        <v/>
      </c>
      <c r="AO521" s="4" t="str">
        <f>IF($H521=0,"",VLOOKUP($G521,Data!$G$3:$BA$2935,34,FALSE))</f>
        <v/>
      </c>
      <c r="AP521" s="4" t="str">
        <f>IF($H521=0,"",VLOOKUP($G521,Data!$G$3:$BA$2935,35,FALSE))</f>
        <v/>
      </c>
      <c r="AQ521" s="4" t="str">
        <f>IF($H521=0,"",VLOOKUP($G521,Data!$G$3:$BA$2935,36,FALSE))</f>
        <v/>
      </c>
      <c r="AR521" s="4" t="str">
        <f>IF($H521=0,"",VLOOKUP($G521,Data!$G$3:$BA$2935,37,FALSE))</f>
        <v/>
      </c>
      <c r="AS521" s="4" t="str">
        <f>IF($H521=0,"",VLOOKUP($G521,Data!$G$3:$BA$2935,38,FALSE))</f>
        <v/>
      </c>
      <c r="AT521" s="4" t="str">
        <f>IF($H521=0,"",VLOOKUP($G521,Data!$G$3:$BA$2935,39,FALSE))</f>
        <v/>
      </c>
    </row>
    <row r="522" spans="1:46" x14ac:dyDescent="0.25">
      <c r="A522" s="4">
        <f>PSSE!A524</f>
        <v>978045</v>
      </c>
      <c r="B522" s="4" t="str">
        <f>PSSE!B524</f>
        <v>PHUMY21_G5</v>
      </c>
      <c r="C522" s="4">
        <f>PSSE!D524</f>
        <v>10.5</v>
      </c>
      <c r="D522" s="4">
        <f>PSSE!E524</f>
        <v>140</v>
      </c>
      <c r="E522" s="4" t="str">
        <f>PSSE!F524</f>
        <v>ND</v>
      </c>
      <c r="F522" s="4">
        <f>PSSE!G524</f>
        <v>1</v>
      </c>
      <c r="G522" s="4" t="str">
        <f t="shared" si="8"/>
        <v>PSS10.5140ND1</v>
      </c>
      <c r="H522" s="4">
        <f>COUNTIF(Data!$G$3:$BA$2935,PSS!$G522)</f>
        <v>1</v>
      </c>
      <c r="I522" s="4" t="str">
        <f>IF($H522=0,"",VLOOKUP($G522,Data!$G$3:$BA$2935,2,FALSE))</f>
        <v>'PSS2A'</v>
      </c>
      <c r="J522" s="4">
        <f>PSSE!C524</f>
        <v>1</v>
      </c>
      <c r="K522" s="4">
        <f>IF($H522=0,"",VLOOKUP($G522,Data!$G$3:$BA$2935,4,FALSE))</f>
        <v>1</v>
      </c>
      <c r="L522" s="4">
        <f>IF($H522=0,"",VLOOKUP($G522,Data!$G$3:$BA$2935,5,FALSE))</f>
        <v>0</v>
      </c>
      <c r="M522" s="4">
        <f>IF($H522=0,"",VLOOKUP($G522,Data!$G$3:$BA$2935,6,FALSE))</f>
        <v>3</v>
      </c>
      <c r="N522" s="4">
        <f>IF($H522=0,"",VLOOKUP($G522,Data!$G$3:$BA$2935,7,FALSE))</f>
        <v>0</v>
      </c>
      <c r="O522" s="4">
        <f>IF($H522=0,"",VLOOKUP($G522,Data!$G$3:$BA$2935,8,FALSE))</f>
        <v>5</v>
      </c>
      <c r="P522" s="4">
        <f>IF($H522=0,"",VLOOKUP($G522,Data!$G$3:$BA$2935,9,FALSE))</f>
        <v>1</v>
      </c>
      <c r="Q522" s="4">
        <f>IF($H522=0,"",VLOOKUP($G522,Data!$G$3:$BA$2935,10,FALSE))</f>
        <v>2.5</v>
      </c>
      <c r="R522" s="4">
        <f>IF($H522=0,"",VLOOKUP($G522,Data!$G$3:$BA$2935,11,FALSE))</f>
        <v>2.5</v>
      </c>
      <c r="S522" s="4">
        <f>IF($H522=0,"",VLOOKUP($G522,Data!$G$3:$BA$2935,12,FALSE))</f>
        <v>0</v>
      </c>
      <c r="T522" s="4">
        <f>IF($H522=0,"",VLOOKUP($G522,Data!$G$3:$BA$2935,13,FALSE))</f>
        <v>2.5</v>
      </c>
      <c r="U522" s="4">
        <f>IF($H522=0,"",VLOOKUP($G522,Data!$G$3:$BA$2935,14,FALSE))</f>
        <v>0</v>
      </c>
      <c r="V522" s="4">
        <f>IF($H522=0,"",VLOOKUP($G522,Data!$G$3:$BA$2935,15,FALSE))</f>
        <v>2.5</v>
      </c>
      <c r="W522" s="4">
        <f>IF($H522=0,"",VLOOKUP($G522,Data!$G$3:$BA$2935,16,FALSE))</f>
        <v>0.39</v>
      </c>
      <c r="X522" s="4">
        <f>IF($H522=0,"",VLOOKUP($G522,Data!$G$3:$BA$2935,17,FALSE))</f>
        <v>1</v>
      </c>
      <c r="Y522" s="4">
        <f>IF($H522=0,"",VLOOKUP($G522,Data!$G$3:$BA$2935,18,FALSE))</f>
        <v>0</v>
      </c>
      <c r="Z522" s="4">
        <f>IF($H522=0,"",VLOOKUP($G522,Data!$G$3:$BA$2935,19,FALSE))</f>
        <v>0.1</v>
      </c>
      <c r="AA522" s="4">
        <f>IF($H522=0,"",VLOOKUP($G522,Data!$G$3:$BA$2935,20,FALSE))</f>
        <v>6.5</v>
      </c>
      <c r="AB522" s="4">
        <f>IF($H522=0,"",VLOOKUP($G522,Data!$G$3:$BA$2935,21,FALSE))</f>
        <v>0.44</v>
      </c>
      <c r="AC522" s="4">
        <f>IF($H522=0,"",VLOOKUP($G522,Data!$G$3:$BA$2935,22,FALSE))</f>
        <v>0.08</v>
      </c>
      <c r="AD522" s="4">
        <f>IF($H522=0,"",VLOOKUP($G522,Data!$G$3:$BA$2935,23,FALSE))</f>
        <v>0.2</v>
      </c>
      <c r="AE522" s="4">
        <f>IF($H522=0,"",VLOOKUP($G522,Data!$G$3:$BA$2935,24,FALSE))</f>
        <v>0.98</v>
      </c>
      <c r="AF522" s="4">
        <f>IF($H522=0,"",VLOOKUP($G522,Data!$G$3:$BA$2935,25,FALSE))</f>
        <v>0.1</v>
      </c>
      <c r="AG522" s="4">
        <f>IF($H522=0,"",VLOOKUP($G522,Data!$G$3:$BA$2935,26,FALSE))</f>
        <v>-0.1</v>
      </c>
      <c r="AH522" s="4" t="str">
        <f>IF($H522=0,"",VLOOKUP($G522,Data!$G$3:$BA$2935,27,FALSE))</f>
        <v>/</v>
      </c>
      <c r="AI522" s="4" t="str">
        <f>IF($H522=0,"",VLOOKUP($G522,Data!$G$3:$BA$2935,28,FALSE))</f>
        <v>/</v>
      </c>
      <c r="AJ522" s="4" t="str">
        <f>IF($H522=0,"",VLOOKUP($G522,Data!$G$3:$BA$2935,29,FALSE))</f>
        <v/>
      </c>
      <c r="AK522" s="4" t="str">
        <f>IF($H522=0,"",VLOOKUP($G522,Data!$G$3:$BA$2935,30,FALSE))</f>
        <v/>
      </c>
      <c r="AL522" s="4" t="str">
        <f>IF($H522=0,"",VLOOKUP($G522,Data!$G$3:$BA$2935,31,FALSE))</f>
        <v/>
      </c>
      <c r="AM522" s="4" t="str">
        <f>IF($H522=0,"",VLOOKUP($G522,Data!$G$3:$BA$2935,32,FALSE))</f>
        <v/>
      </c>
      <c r="AN522" s="4" t="str">
        <f>IF($H522=0,"",VLOOKUP($G522,Data!$G$3:$BA$2935,33,FALSE))</f>
        <v/>
      </c>
      <c r="AO522" s="4" t="str">
        <f>IF($H522=0,"",VLOOKUP($G522,Data!$G$3:$BA$2935,34,FALSE))</f>
        <v/>
      </c>
      <c r="AP522" s="4" t="str">
        <f>IF($H522=0,"",VLOOKUP($G522,Data!$G$3:$BA$2935,35,FALSE))</f>
        <v/>
      </c>
      <c r="AQ522" s="4" t="str">
        <f>IF($H522=0,"",VLOOKUP($G522,Data!$G$3:$BA$2935,36,FALSE))</f>
        <v/>
      </c>
      <c r="AR522" s="4" t="str">
        <f>IF($H522=0,"",VLOOKUP($G522,Data!$G$3:$BA$2935,37,FALSE))</f>
        <v/>
      </c>
      <c r="AS522" s="4" t="str">
        <f>IF($H522=0,"",VLOOKUP($G522,Data!$G$3:$BA$2935,38,FALSE))</f>
        <v/>
      </c>
      <c r="AT522" s="4" t="str">
        <f>IF($H522=0,"",VLOOKUP($G522,Data!$G$3:$BA$2935,39,FALSE))</f>
        <v/>
      </c>
    </row>
    <row r="523" spans="1:46" x14ac:dyDescent="0.25">
      <c r="A523" s="4">
        <f>PSSE!A525</f>
        <v>978051</v>
      </c>
      <c r="B523" s="4" t="str">
        <f>PSSE!B525</f>
        <v>PHUMY21_S1</v>
      </c>
      <c r="C523" s="4">
        <f>PSSE!D525</f>
        <v>15.8</v>
      </c>
      <c r="D523" s="4">
        <f>PSSE!E525</f>
        <v>165</v>
      </c>
      <c r="E523" s="4" t="str">
        <f>PSSE!F525</f>
        <v>ND</v>
      </c>
      <c r="F523" s="4">
        <f>PSSE!G525</f>
        <v>1</v>
      </c>
      <c r="G523" s="4" t="str">
        <f t="shared" si="8"/>
        <v>PSS15.8165ND1</v>
      </c>
      <c r="H523" s="4">
        <f>COUNTIF(Data!$G$3:$BA$2935,PSS!$G523)</f>
        <v>1</v>
      </c>
      <c r="I523" s="4" t="str">
        <f>IF($H523=0,"",VLOOKUP($G523,Data!$G$3:$BA$2935,2,FALSE))</f>
        <v>'PSS2A'</v>
      </c>
      <c r="J523" s="4">
        <f>PSSE!C525</f>
        <v>1</v>
      </c>
      <c r="K523" s="4">
        <f>IF($H523=0,"",VLOOKUP($G523,Data!$G$3:$BA$2935,4,FALSE))</f>
        <v>1</v>
      </c>
      <c r="L523" s="4">
        <f>IF($H523=0,"",VLOOKUP($G523,Data!$G$3:$BA$2935,5,FALSE))</f>
        <v>0</v>
      </c>
      <c r="M523" s="4">
        <f>IF($H523=0,"",VLOOKUP($G523,Data!$G$3:$BA$2935,6,FALSE))</f>
        <v>3</v>
      </c>
      <c r="N523" s="4">
        <f>IF($H523=0,"",VLOOKUP($G523,Data!$G$3:$BA$2935,7,FALSE))</f>
        <v>0</v>
      </c>
      <c r="O523" s="4">
        <f>IF($H523=0,"",VLOOKUP($G523,Data!$G$3:$BA$2935,8,FALSE))</f>
        <v>5</v>
      </c>
      <c r="P523" s="4">
        <f>IF($H523=0,"",VLOOKUP($G523,Data!$G$3:$BA$2935,9,FALSE))</f>
        <v>1</v>
      </c>
      <c r="Q523" s="4">
        <f>IF($H523=0,"",VLOOKUP($G523,Data!$G$3:$BA$2935,10,FALSE))</f>
        <v>2.5</v>
      </c>
      <c r="R523" s="4">
        <f>IF($H523=0,"",VLOOKUP($G523,Data!$G$3:$BA$2935,11,FALSE))</f>
        <v>2.5</v>
      </c>
      <c r="S523" s="4">
        <f>IF($H523=0,"",VLOOKUP($G523,Data!$G$3:$BA$2935,12,FALSE))</f>
        <v>0</v>
      </c>
      <c r="T523" s="4">
        <f>IF($H523=0,"",VLOOKUP($G523,Data!$G$3:$BA$2935,13,FALSE))</f>
        <v>2.5</v>
      </c>
      <c r="U523" s="4">
        <f>IF($H523=0,"",VLOOKUP($G523,Data!$G$3:$BA$2935,14,FALSE))</f>
        <v>0</v>
      </c>
      <c r="V523" s="4">
        <f>IF($H523=0,"",VLOOKUP($G523,Data!$G$3:$BA$2935,15,FALSE))</f>
        <v>2.5</v>
      </c>
      <c r="W523" s="4">
        <f>IF($H523=0,"",VLOOKUP($G523,Data!$G$3:$BA$2935,16,FALSE))</f>
        <v>0.39</v>
      </c>
      <c r="X523" s="4">
        <f>IF($H523=0,"",VLOOKUP($G523,Data!$G$3:$BA$2935,17,FALSE))</f>
        <v>1</v>
      </c>
      <c r="Y523" s="4">
        <f>IF($H523=0,"",VLOOKUP($G523,Data!$G$3:$BA$2935,18,FALSE))</f>
        <v>0</v>
      </c>
      <c r="Z523" s="4">
        <f>IF($H523=0,"",VLOOKUP($G523,Data!$G$3:$BA$2935,19,FALSE))</f>
        <v>0.1</v>
      </c>
      <c r="AA523" s="4">
        <f>IF($H523=0,"",VLOOKUP($G523,Data!$G$3:$BA$2935,20,FALSE))</f>
        <v>6.5</v>
      </c>
      <c r="AB523" s="4">
        <f>IF($H523=0,"",VLOOKUP($G523,Data!$G$3:$BA$2935,21,FALSE))</f>
        <v>0.44</v>
      </c>
      <c r="AC523" s="4">
        <f>IF($H523=0,"",VLOOKUP($G523,Data!$G$3:$BA$2935,22,FALSE))</f>
        <v>0.08</v>
      </c>
      <c r="AD523" s="4">
        <f>IF($H523=0,"",VLOOKUP($G523,Data!$G$3:$BA$2935,23,FALSE))</f>
        <v>0.2</v>
      </c>
      <c r="AE523" s="4">
        <f>IF($H523=0,"",VLOOKUP($G523,Data!$G$3:$BA$2935,24,FALSE))</f>
        <v>0.98</v>
      </c>
      <c r="AF523" s="4">
        <f>IF($H523=0,"",VLOOKUP($G523,Data!$G$3:$BA$2935,25,FALSE))</f>
        <v>0.1</v>
      </c>
      <c r="AG523" s="4">
        <f>IF($H523=0,"",VLOOKUP($G523,Data!$G$3:$BA$2935,26,FALSE))</f>
        <v>-0.1</v>
      </c>
      <c r="AH523" s="4" t="str">
        <f>IF($H523=0,"",VLOOKUP($G523,Data!$G$3:$BA$2935,27,FALSE))</f>
        <v>/</v>
      </c>
      <c r="AI523" s="4" t="str">
        <f>IF($H523=0,"",VLOOKUP($G523,Data!$G$3:$BA$2935,28,FALSE))</f>
        <v>/</v>
      </c>
      <c r="AJ523" s="4" t="str">
        <f>IF($H523=0,"",VLOOKUP($G523,Data!$G$3:$BA$2935,29,FALSE))</f>
        <v/>
      </c>
      <c r="AK523" s="4" t="str">
        <f>IF($H523=0,"",VLOOKUP($G523,Data!$G$3:$BA$2935,30,FALSE))</f>
        <v/>
      </c>
      <c r="AL523" s="4" t="str">
        <f>IF($H523=0,"",VLOOKUP($G523,Data!$G$3:$BA$2935,31,FALSE))</f>
        <v/>
      </c>
      <c r="AM523" s="4" t="str">
        <f>IF($H523=0,"",VLOOKUP($G523,Data!$G$3:$BA$2935,32,FALSE))</f>
        <v/>
      </c>
      <c r="AN523" s="4" t="str">
        <f>IF($H523=0,"",VLOOKUP($G523,Data!$G$3:$BA$2935,33,FALSE))</f>
        <v/>
      </c>
      <c r="AO523" s="4" t="str">
        <f>IF($H523=0,"",VLOOKUP($G523,Data!$G$3:$BA$2935,34,FALSE))</f>
        <v/>
      </c>
      <c r="AP523" s="4" t="str">
        <f>IF($H523=0,"",VLOOKUP($G523,Data!$G$3:$BA$2935,35,FALSE))</f>
        <v/>
      </c>
      <c r="AQ523" s="4" t="str">
        <f>IF($H523=0,"",VLOOKUP($G523,Data!$G$3:$BA$2935,36,FALSE))</f>
        <v/>
      </c>
      <c r="AR523" s="4" t="str">
        <f>IF($H523=0,"",VLOOKUP($G523,Data!$G$3:$BA$2935,37,FALSE))</f>
        <v/>
      </c>
      <c r="AS523" s="4" t="str">
        <f>IF($H523=0,"",VLOOKUP($G523,Data!$G$3:$BA$2935,38,FALSE))</f>
        <v/>
      </c>
      <c r="AT523" s="4" t="str">
        <f>IF($H523=0,"",VLOOKUP($G523,Data!$G$3:$BA$2935,39,FALSE))</f>
        <v/>
      </c>
    </row>
    <row r="524" spans="1:46" x14ac:dyDescent="0.25">
      <c r="A524" s="4">
        <f>PSSE!A526</f>
        <v>978052</v>
      </c>
      <c r="B524" s="4" t="str">
        <f>PSSE!B526</f>
        <v>PHUMY21_S2</v>
      </c>
      <c r="C524" s="4">
        <f>PSSE!D526</f>
        <v>15.8</v>
      </c>
      <c r="D524" s="4">
        <f>PSSE!E526</f>
        <v>165</v>
      </c>
      <c r="E524" s="4" t="str">
        <f>PSSE!F526</f>
        <v>ND</v>
      </c>
      <c r="F524" s="4">
        <f>PSSE!G526</f>
        <v>1</v>
      </c>
      <c r="G524" s="4" t="str">
        <f t="shared" si="8"/>
        <v>PSS15.8165ND1</v>
      </c>
      <c r="H524" s="4">
        <f>COUNTIF(Data!$G$3:$BA$2935,PSS!$G524)</f>
        <v>1</v>
      </c>
      <c r="I524" s="4" t="str">
        <f>IF($H524=0,"",VLOOKUP($G524,Data!$G$3:$BA$2935,2,FALSE))</f>
        <v>'PSS2A'</v>
      </c>
      <c r="J524" s="4">
        <f>PSSE!C526</f>
        <v>1</v>
      </c>
      <c r="K524" s="4">
        <f>IF($H524=0,"",VLOOKUP($G524,Data!$G$3:$BA$2935,4,FALSE))</f>
        <v>1</v>
      </c>
      <c r="L524" s="4">
        <f>IF($H524=0,"",VLOOKUP($G524,Data!$G$3:$BA$2935,5,FALSE))</f>
        <v>0</v>
      </c>
      <c r="M524" s="4">
        <f>IF($H524=0,"",VLOOKUP($G524,Data!$G$3:$BA$2935,6,FALSE))</f>
        <v>3</v>
      </c>
      <c r="N524" s="4">
        <f>IF($H524=0,"",VLOOKUP($G524,Data!$G$3:$BA$2935,7,FALSE))</f>
        <v>0</v>
      </c>
      <c r="O524" s="4">
        <f>IF($H524=0,"",VLOOKUP($G524,Data!$G$3:$BA$2935,8,FALSE))</f>
        <v>5</v>
      </c>
      <c r="P524" s="4">
        <f>IF($H524=0,"",VLOOKUP($G524,Data!$G$3:$BA$2935,9,FALSE))</f>
        <v>1</v>
      </c>
      <c r="Q524" s="4">
        <f>IF($H524=0,"",VLOOKUP($G524,Data!$G$3:$BA$2935,10,FALSE))</f>
        <v>2.5</v>
      </c>
      <c r="R524" s="4">
        <f>IF($H524=0,"",VLOOKUP($G524,Data!$G$3:$BA$2935,11,FALSE))</f>
        <v>2.5</v>
      </c>
      <c r="S524" s="4">
        <f>IF($H524=0,"",VLOOKUP($G524,Data!$G$3:$BA$2935,12,FALSE))</f>
        <v>0</v>
      </c>
      <c r="T524" s="4">
        <f>IF($H524=0,"",VLOOKUP($G524,Data!$G$3:$BA$2935,13,FALSE))</f>
        <v>2.5</v>
      </c>
      <c r="U524" s="4">
        <f>IF($H524=0,"",VLOOKUP($G524,Data!$G$3:$BA$2935,14,FALSE))</f>
        <v>0</v>
      </c>
      <c r="V524" s="4">
        <f>IF($H524=0,"",VLOOKUP($G524,Data!$G$3:$BA$2935,15,FALSE))</f>
        <v>2.5</v>
      </c>
      <c r="W524" s="4">
        <f>IF($H524=0,"",VLOOKUP($G524,Data!$G$3:$BA$2935,16,FALSE))</f>
        <v>0.39</v>
      </c>
      <c r="X524" s="4">
        <f>IF($H524=0,"",VLOOKUP($G524,Data!$G$3:$BA$2935,17,FALSE))</f>
        <v>1</v>
      </c>
      <c r="Y524" s="4">
        <f>IF($H524=0,"",VLOOKUP($G524,Data!$G$3:$BA$2935,18,FALSE))</f>
        <v>0</v>
      </c>
      <c r="Z524" s="4">
        <f>IF($H524=0,"",VLOOKUP($G524,Data!$G$3:$BA$2935,19,FALSE))</f>
        <v>0.1</v>
      </c>
      <c r="AA524" s="4">
        <f>IF($H524=0,"",VLOOKUP($G524,Data!$G$3:$BA$2935,20,FALSE))</f>
        <v>6.5</v>
      </c>
      <c r="AB524" s="4">
        <f>IF($H524=0,"",VLOOKUP($G524,Data!$G$3:$BA$2935,21,FALSE))</f>
        <v>0.44</v>
      </c>
      <c r="AC524" s="4">
        <f>IF($H524=0,"",VLOOKUP($G524,Data!$G$3:$BA$2935,22,FALSE))</f>
        <v>0.08</v>
      </c>
      <c r="AD524" s="4">
        <f>IF($H524=0,"",VLOOKUP($G524,Data!$G$3:$BA$2935,23,FALSE))</f>
        <v>0.2</v>
      </c>
      <c r="AE524" s="4">
        <f>IF($H524=0,"",VLOOKUP($G524,Data!$G$3:$BA$2935,24,FALSE))</f>
        <v>0.98</v>
      </c>
      <c r="AF524" s="4">
        <f>IF($H524=0,"",VLOOKUP($G524,Data!$G$3:$BA$2935,25,FALSE))</f>
        <v>0.1</v>
      </c>
      <c r="AG524" s="4">
        <f>IF($H524=0,"",VLOOKUP($G524,Data!$G$3:$BA$2935,26,FALSE))</f>
        <v>-0.1</v>
      </c>
      <c r="AH524" s="4" t="str">
        <f>IF($H524=0,"",VLOOKUP($G524,Data!$G$3:$BA$2935,27,FALSE))</f>
        <v>/</v>
      </c>
      <c r="AI524" s="4" t="str">
        <f>IF($H524=0,"",VLOOKUP($G524,Data!$G$3:$BA$2935,28,FALSE))</f>
        <v>/</v>
      </c>
      <c r="AJ524" s="4" t="str">
        <f>IF($H524=0,"",VLOOKUP($G524,Data!$G$3:$BA$2935,29,FALSE))</f>
        <v/>
      </c>
      <c r="AK524" s="4" t="str">
        <f>IF($H524=0,"",VLOOKUP($G524,Data!$G$3:$BA$2935,30,FALSE))</f>
        <v/>
      </c>
      <c r="AL524" s="4" t="str">
        <f>IF($H524=0,"",VLOOKUP($G524,Data!$G$3:$BA$2935,31,FALSE))</f>
        <v/>
      </c>
      <c r="AM524" s="4" t="str">
        <f>IF($H524=0,"",VLOOKUP($G524,Data!$G$3:$BA$2935,32,FALSE))</f>
        <v/>
      </c>
      <c r="AN524" s="4" t="str">
        <f>IF($H524=0,"",VLOOKUP($G524,Data!$G$3:$BA$2935,33,FALSE))</f>
        <v/>
      </c>
      <c r="AO524" s="4" t="str">
        <f>IF($H524=0,"",VLOOKUP($G524,Data!$G$3:$BA$2935,34,FALSE))</f>
        <v/>
      </c>
      <c r="AP524" s="4" t="str">
        <f>IF($H524=0,"",VLOOKUP($G524,Data!$G$3:$BA$2935,35,FALSE))</f>
        <v/>
      </c>
      <c r="AQ524" s="4" t="str">
        <f>IF($H524=0,"",VLOOKUP($G524,Data!$G$3:$BA$2935,36,FALSE))</f>
        <v/>
      </c>
      <c r="AR524" s="4" t="str">
        <f>IF($H524=0,"",VLOOKUP($G524,Data!$G$3:$BA$2935,37,FALSE))</f>
        <v/>
      </c>
      <c r="AS524" s="4" t="str">
        <f>IF($H524=0,"",VLOOKUP($G524,Data!$G$3:$BA$2935,38,FALSE))</f>
        <v/>
      </c>
      <c r="AT524" s="4" t="str">
        <f>IF($H524=0,"",VLOOKUP($G524,Data!$G$3:$BA$2935,39,FALSE))</f>
        <v/>
      </c>
    </row>
    <row r="525" spans="1:46" x14ac:dyDescent="0.25">
      <c r="A525" s="4">
        <f>PSSE!A527</f>
        <v>978061</v>
      </c>
      <c r="B525" s="4" t="str">
        <f>PSSE!B527</f>
        <v>PHUMY4_G1</v>
      </c>
      <c r="C525" s="4">
        <f>PSSE!D527</f>
        <v>15.8</v>
      </c>
      <c r="D525" s="4">
        <f>PSSE!E527</f>
        <v>178.5</v>
      </c>
      <c r="E525" s="4" t="str">
        <f>PSSE!F527</f>
        <v>ND</v>
      </c>
      <c r="F525" s="4">
        <f>PSSE!G527</f>
        <v>1</v>
      </c>
      <c r="G525" s="4" t="str">
        <f t="shared" si="8"/>
        <v>PSS15.8178.5ND1</v>
      </c>
      <c r="H525" s="4">
        <f>COUNTIF(Data!$G$3:$BA$2935,PSS!$G525)</f>
        <v>1</v>
      </c>
      <c r="I525" s="4" t="str">
        <f>IF($H525=0,"",VLOOKUP($G525,Data!$G$3:$BA$2935,2,FALSE))</f>
        <v>'PSS2A'</v>
      </c>
      <c r="J525" s="4">
        <f>PSSE!C527</f>
        <v>1</v>
      </c>
      <c r="K525" s="4">
        <f>IF($H525=0,"",VLOOKUP($G525,Data!$G$3:$BA$2935,4,FALSE))</f>
        <v>1</v>
      </c>
      <c r="L525" s="4">
        <f>IF($H525=0,"",VLOOKUP($G525,Data!$G$3:$BA$2935,5,FALSE))</f>
        <v>0</v>
      </c>
      <c r="M525" s="4">
        <f>IF($H525=0,"",VLOOKUP($G525,Data!$G$3:$BA$2935,6,FALSE))</f>
        <v>3</v>
      </c>
      <c r="N525" s="4">
        <f>IF($H525=0,"",VLOOKUP($G525,Data!$G$3:$BA$2935,7,FALSE))</f>
        <v>0</v>
      </c>
      <c r="O525" s="4">
        <f>IF($H525=0,"",VLOOKUP($G525,Data!$G$3:$BA$2935,8,FALSE))</f>
        <v>5</v>
      </c>
      <c r="P525" s="4">
        <f>IF($H525=0,"",VLOOKUP($G525,Data!$G$3:$BA$2935,9,FALSE))</f>
        <v>1</v>
      </c>
      <c r="Q525" s="4">
        <f>IF($H525=0,"",VLOOKUP($G525,Data!$G$3:$BA$2935,10,FALSE))</f>
        <v>2.5</v>
      </c>
      <c r="R525" s="4">
        <f>IF($H525=0,"",VLOOKUP($G525,Data!$G$3:$BA$2935,11,FALSE))</f>
        <v>2.5</v>
      </c>
      <c r="S525" s="4">
        <f>IF($H525=0,"",VLOOKUP($G525,Data!$G$3:$BA$2935,12,FALSE))</f>
        <v>0</v>
      </c>
      <c r="T525" s="4">
        <f>IF($H525=0,"",VLOOKUP($G525,Data!$G$3:$BA$2935,13,FALSE))</f>
        <v>2.5</v>
      </c>
      <c r="U525" s="4">
        <f>IF($H525=0,"",VLOOKUP($G525,Data!$G$3:$BA$2935,14,FALSE))</f>
        <v>0</v>
      </c>
      <c r="V525" s="4">
        <f>IF($H525=0,"",VLOOKUP($G525,Data!$G$3:$BA$2935,15,FALSE))</f>
        <v>2.5</v>
      </c>
      <c r="W525" s="4">
        <f>IF($H525=0,"",VLOOKUP($G525,Data!$G$3:$BA$2935,16,FALSE))</f>
        <v>0.39</v>
      </c>
      <c r="X525" s="4">
        <f>IF($H525=0,"",VLOOKUP($G525,Data!$G$3:$BA$2935,17,FALSE))</f>
        <v>1</v>
      </c>
      <c r="Y525" s="4">
        <f>IF($H525=0,"",VLOOKUP($G525,Data!$G$3:$BA$2935,18,FALSE))</f>
        <v>0</v>
      </c>
      <c r="Z525" s="4">
        <f>IF($H525=0,"",VLOOKUP($G525,Data!$G$3:$BA$2935,19,FALSE))</f>
        <v>0.1</v>
      </c>
      <c r="AA525" s="4">
        <f>IF($H525=0,"",VLOOKUP($G525,Data!$G$3:$BA$2935,20,FALSE))</f>
        <v>6.5</v>
      </c>
      <c r="AB525" s="4">
        <f>IF($H525=0,"",VLOOKUP($G525,Data!$G$3:$BA$2935,21,FALSE))</f>
        <v>0.44</v>
      </c>
      <c r="AC525" s="4">
        <f>IF($H525=0,"",VLOOKUP($G525,Data!$G$3:$BA$2935,22,FALSE))</f>
        <v>0.08</v>
      </c>
      <c r="AD525" s="4">
        <f>IF($H525=0,"",VLOOKUP($G525,Data!$G$3:$BA$2935,23,FALSE))</f>
        <v>0.2</v>
      </c>
      <c r="AE525" s="4">
        <f>IF($H525=0,"",VLOOKUP($G525,Data!$G$3:$BA$2935,24,FALSE))</f>
        <v>0.98</v>
      </c>
      <c r="AF525" s="4">
        <f>IF($H525=0,"",VLOOKUP($G525,Data!$G$3:$BA$2935,25,FALSE))</f>
        <v>0.1</v>
      </c>
      <c r="AG525" s="4">
        <f>IF($H525=0,"",VLOOKUP($G525,Data!$G$3:$BA$2935,26,FALSE))</f>
        <v>-0.1</v>
      </c>
      <c r="AH525" s="4" t="str">
        <f>IF($H525=0,"",VLOOKUP($G525,Data!$G$3:$BA$2935,27,FALSE))</f>
        <v>/</v>
      </c>
      <c r="AI525" s="4" t="str">
        <f>IF($H525=0,"",VLOOKUP($G525,Data!$G$3:$BA$2935,28,FALSE))</f>
        <v>/</v>
      </c>
      <c r="AJ525" s="4" t="str">
        <f>IF($H525=0,"",VLOOKUP($G525,Data!$G$3:$BA$2935,29,FALSE))</f>
        <v/>
      </c>
      <c r="AK525" s="4" t="str">
        <f>IF($H525=0,"",VLOOKUP($G525,Data!$G$3:$BA$2935,30,FALSE))</f>
        <v/>
      </c>
      <c r="AL525" s="4" t="str">
        <f>IF($H525=0,"",VLOOKUP($G525,Data!$G$3:$BA$2935,31,FALSE))</f>
        <v/>
      </c>
      <c r="AM525" s="4" t="str">
        <f>IF($H525=0,"",VLOOKUP($G525,Data!$G$3:$BA$2935,32,FALSE))</f>
        <v/>
      </c>
      <c r="AN525" s="4" t="str">
        <f>IF($H525=0,"",VLOOKUP($G525,Data!$G$3:$BA$2935,33,FALSE))</f>
        <v/>
      </c>
      <c r="AO525" s="4" t="str">
        <f>IF($H525=0,"",VLOOKUP($G525,Data!$G$3:$BA$2935,34,FALSE))</f>
        <v/>
      </c>
      <c r="AP525" s="4" t="str">
        <f>IF($H525=0,"",VLOOKUP($G525,Data!$G$3:$BA$2935,35,FALSE))</f>
        <v/>
      </c>
      <c r="AQ525" s="4" t="str">
        <f>IF($H525=0,"",VLOOKUP($G525,Data!$G$3:$BA$2935,36,FALSE))</f>
        <v/>
      </c>
      <c r="AR525" s="4" t="str">
        <f>IF($H525=0,"",VLOOKUP($G525,Data!$G$3:$BA$2935,37,FALSE))</f>
        <v/>
      </c>
      <c r="AS525" s="4" t="str">
        <f>IF($H525=0,"",VLOOKUP($G525,Data!$G$3:$BA$2935,38,FALSE))</f>
        <v/>
      </c>
      <c r="AT525" s="4" t="str">
        <f>IF($H525=0,"",VLOOKUP($G525,Data!$G$3:$BA$2935,39,FALSE))</f>
        <v/>
      </c>
    </row>
    <row r="526" spans="1:46" x14ac:dyDescent="0.25">
      <c r="A526" s="4">
        <f>PSSE!A528</f>
        <v>978062</v>
      </c>
      <c r="B526" s="4" t="str">
        <f>PSSE!B528</f>
        <v>PHUMY4_G2</v>
      </c>
      <c r="C526" s="4">
        <f>PSSE!D528</f>
        <v>15.8</v>
      </c>
      <c r="D526" s="4">
        <f>PSSE!E528</f>
        <v>178.5</v>
      </c>
      <c r="E526" s="4" t="str">
        <f>PSSE!F528</f>
        <v>ND</v>
      </c>
      <c r="F526" s="4">
        <f>PSSE!G528</f>
        <v>1</v>
      </c>
      <c r="G526" s="4" t="str">
        <f t="shared" si="8"/>
        <v>PSS15.8178.5ND1</v>
      </c>
      <c r="H526" s="4">
        <f>COUNTIF(Data!$G$3:$BA$2935,PSS!$G526)</f>
        <v>1</v>
      </c>
      <c r="I526" s="4" t="str">
        <f>IF($H526=0,"",VLOOKUP($G526,Data!$G$3:$BA$2935,2,FALSE))</f>
        <v>'PSS2A'</v>
      </c>
      <c r="J526" s="4">
        <f>PSSE!C528</f>
        <v>1</v>
      </c>
      <c r="K526" s="4">
        <f>IF($H526=0,"",VLOOKUP($G526,Data!$G$3:$BA$2935,4,FALSE))</f>
        <v>1</v>
      </c>
      <c r="L526" s="4">
        <f>IF($H526=0,"",VLOOKUP($G526,Data!$G$3:$BA$2935,5,FALSE))</f>
        <v>0</v>
      </c>
      <c r="M526" s="4">
        <f>IF($H526=0,"",VLOOKUP($G526,Data!$G$3:$BA$2935,6,FALSE))</f>
        <v>3</v>
      </c>
      <c r="N526" s="4">
        <f>IF($H526=0,"",VLOOKUP($G526,Data!$G$3:$BA$2935,7,FALSE))</f>
        <v>0</v>
      </c>
      <c r="O526" s="4">
        <f>IF($H526=0,"",VLOOKUP($G526,Data!$G$3:$BA$2935,8,FALSE))</f>
        <v>5</v>
      </c>
      <c r="P526" s="4">
        <f>IF($H526=0,"",VLOOKUP($G526,Data!$G$3:$BA$2935,9,FALSE))</f>
        <v>1</v>
      </c>
      <c r="Q526" s="4">
        <f>IF($H526=0,"",VLOOKUP($G526,Data!$G$3:$BA$2935,10,FALSE))</f>
        <v>2.5</v>
      </c>
      <c r="R526" s="4">
        <f>IF($H526=0,"",VLOOKUP($G526,Data!$G$3:$BA$2935,11,FALSE))</f>
        <v>2.5</v>
      </c>
      <c r="S526" s="4">
        <f>IF($H526=0,"",VLOOKUP($G526,Data!$G$3:$BA$2935,12,FALSE))</f>
        <v>0</v>
      </c>
      <c r="T526" s="4">
        <f>IF($H526=0,"",VLOOKUP($G526,Data!$G$3:$BA$2935,13,FALSE))</f>
        <v>2.5</v>
      </c>
      <c r="U526" s="4">
        <f>IF($H526=0,"",VLOOKUP($G526,Data!$G$3:$BA$2935,14,FALSE))</f>
        <v>0</v>
      </c>
      <c r="V526" s="4">
        <f>IF($H526=0,"",VLOOKUP($G526,Data!$G$3:$BA$2935,15,FALSE))</f>
        <v>2.5</v>
      </c>
      <c r="W526" s="4">
        <f>IF($H526=0,"",VLOOKUP($G526,Data!$G$3:$BA$2935,16,FALSE))</f>
        <v>0.39</v>
      </c>
      <c r="X526" s="4">
        <f>IF($H526=0,"",VLOOKUP($G526,Data!$G$3:$BA$2935,17,FALSE))</f>
        <v>1</v>
      </c>
      <c r="Y526" s="4">
        <f>IF($H526=0,"",VLOOKUP($G526,Data!$G$3:$BA$2935,18,FALSE))</f>
        <v>0</v>
      </c>
      <c r="Z526" s="4">
        <f>IF($H526=0,"",VLOOKUP($G526,Data!$G$3:$BA$2935,19,FALSE))</f>
        <v>0.1</v>
      </c>
      <c r="AA526" s="4">
        <f>IF($H526=0,"",VLOOKUP($G526,Data!$G$3:$BA$2935,20,FALSE))</f>
        <v>6.5</v>
      </c>
      <c r="AB526" s="4">
        <f>IF($H526=0,"",VLOOKUP($G526,Data!$G$3:$BA$2935,21,FALSE))</f>
        <v>0.44</v>
      </c>
      <c r="AC526" s="4">
        <f>IF($H526=0,"",VLOOKUP($G526,Data!$G$3:$BA$2935,22,FALSE))</f>
        <v>0.08</v>
      </c>
      <c r="AD526" s="4">
        <f>IF($H526=0,"",VLOOKUP($G526,Data!$G$3:$BA$2935,23,FALSE))</f>
        <v>0.2</v>
      </c>
      <c r="AE526" s="4">
        <f>IF($H526=0,"",VLOOKUP($G526,Data!$G$3:$BA$2935,24,FALSE))</f>
        <v>0.98</v>
      </c>
      <c r="AF526" s="4">
        <f>IF($H526=0,"",VLOOKUP($G526,Data!$G$3:$BA$2935,25,FALSE))</f>
        <v>0.1</v>
      </c>
      <c r="AG526" s="4">
        <f>IF($H526=0,"",VLOOKUP($G526,Data!$G$3:$BA$2935,26,FALSE))</f>
        <v>-0.1</v>
      </c>
      <c r="AH526" s="4" t="str">
        <f>IF($H526=0,"",VLOOKUP($G526,Data!$G$3:$BA$2935,27,FALSE))</f>
        <v>/</v>
      </c>
      <c r="AI526" s="4" t="str">
        <f>IF($H526=0,"",VLOOKUP($G526,Data!$G$3:$BA$2935,28,FALSE))</f>
        <v>/</v>
      </c>
      <c r="AJ526" s="4" t="str">
        <f>IF($H526=0,"",VLOOKUP($G526,Data!$G$3:$BA$2935,29,FALSE))</f>
        <v/>
      </c>
      <c r="AK526" s="4" t="str">
        <f>IF($H526=0,"",VLOOKUP($G526,Data!$G$3:$BA$2935,30,FALSE))</f>
        <v/>
      </c>
      <c r="AL526" s="4" t="str">
        <f>IF($H526=0,"",VLOOKUP($G526,Data!$G$3:$BA$2935,31,FALSE))</f>
        <v/>
      </c>
      <c r="AM526" s="4" t="str">
        <f>IF($H526=0,"",VLOOKUP($G526,Data!$G$3:$BA$2935,32,FALSE))</f>
        <v/>
      </c>
      <c r="AN526" s="4" t="str">
        <f>IF($H526=0,"",VLOOKUP($G526,Data!$G$3:$BA$2935,33,FALSE))</f>
        <v/>
      </c>
      <c r="AO526" s="4" t="str">
        <f>IF($H526=0,"",VLOOKUP($G526,Data!$G$3:$BA$2935,34,FALSE))</f>
        <v/>
      </c>
      <c r="AP526" s="4" t="str">
        <f>IF($H526=0,"",VLOOKUP($G526,Data!$G$3:$BA$2935,35,FALSE))</f>
        <v/>
      </c>
      <c r="AQ526" s="4" t="str">
        <f>IF($H526=0,"",VLOOKUP($G526,Data!$G$3:$BA$2935,36,FALSE))</f>
        <v/>
      </c>
      <c r="AR526" s="4" t="str">
        <f>IF($H526=0,"",VLOOKUP($G526,Data!$G$3:$BA$2935,37,FALSE))</f>
        <v/>
      </c>
      <c r="AS526" s="4" t="str">
        <f>IF($H526=0,"",VLOOKUP($G526,Data!$G$3:$BA$2935,38,FALSE))</f>
        <v/>
      </c>
      <c r="AT526" s="4" t="str">
        <f>IF($H526=0,"",VLOOKUP($G526,Data!$G$3:$BA$2935,39,FALSE))</f>
        <v/>
      </c>
    </row>
    <row r="527" spans="1:46" x14ac:dyDescent="0.25">
      <c r="A527" s="4">
        <f>PSSE!A529</f>
        <v>978071</v>
      </c>
      <c r="B527" s="4" t="str">
        <f>PSSE!B529</f>
        <v>PHUMY4_S1</v>
      </c>
      <c r="C527" s="4">
        <f>PSSE!D529</f>
        <v>15.8</v>
      </c>
      <c r="D527" s="4">
        <f>PSSE!E529</f>
        <v>178.5</v>
      </c>
      <c r="E527" s="4" t="str">
        <f>PSSE!F529</f>
        <v>ND</v>
      </c>
      <c r="F527" s="4">
        <f>PSSE!G529</f>
        <v>1</v>
      </c>
      <c r="G527" s="4" t="str">
        <f t="shared" si="8"/>
        <v>PSS15.8178.5ND1</v>
      </c>
      <c r="H527" s="4">
        <f>COUNTIF(Data!$G$3:$BA$2935,PSS!$G527)</f>
        <v>1</v>
      </c>
      <c r="I527" s="4" t="str">
        <f>IF($H527=0,"",VLOOKUP($G527,Data!$G$3:$BA$2935,2,FALSE))</f>
        <v>'PSS2A'</v>
      </c>
      <c r="J527" s="4">
        <f>PSSE!C529</f>
        <v>1</v>
      </c>
      <c r="K527" s="4">
        <f>IF($H527=0,"",VLOOKUP($G527,Data!$G$3:$BA$2935,4,FALSE))</f>
        <v>1</v>
      </c>
      <c r="L527" s="4">
        <f>IF($H527=0,"",VLOOKUP($G527,Data!$G$3:$BA$2935,5,FALSE))</f>
        <v>0</v>
      </c>
      <c r="M527" s="4">
        <f>IF($H527=0,"",VLOOKUP($G527,Data!$G$3:$BA$2935,6,FALSE))</f>
        <v>3</v>
      </c>
      <c r="N527" s="4">
        <f>IF($H527=0,"",VLOOKUP($G527,Data!$G$3:$BA$2935,7,FALSE))</f>
        <v>0</v>
      </c>
      <c r="O527" s="4">
        <f>IF($H527=0,"",VLOOKUP($G527,Data!$G$3:$BA$2935,8,FALSE))</f>
        <v>5</v>
      </c>
      <c r="P527" s="4">
        <f>IF($H527=0,"",VLOOKUP($G527,Data!$G$3:$BA$2935,9,FALSE))</f>
        <v>1</v>
      </c>
      <c r="Q527" s="4">
        <f>IF($H527=0,"",VLOOKUP($G527,Data!$G$3:$BA$2935,10,FALSE))</f>
        <v>2.5</v>
      </c>
      <c r="R527" s="4">
        <f>IF($H527=0,"",VLOOKUP($G527,Data!$G$3:$BA$2935,11,FALSE))</f>
        <v>2.5</v>
      </c>
      <c r="S527" s="4">
        <f>IF($H527=0,"",VLOOKUP($G527,Data!$G$3:$BA$2935,12,FALSE))</f>
        <v>0</v>
      </c>
      <c r="T527" s="4">
        <f>IF($H527=0,"",VLOOKUP($G527,Data!$G$3:$BA$2935,13,FALSE))</f>
        <v>2.5</v>
      </c>
      <c r="U527" s="4">
        <f>IF($H527=0,"",VLOOKUP($G527,Data!$G$3:$BA$2935,14,FALSE))</f>
        <v>0</v>
      </c>
      <c r="V527" s="4">
        <f>IF($H527=0,"",VLOOKUP($G527,Data!$G$3:$BA$2935,15,FALSE))</f>
        <v>2.5</v>
      </c>
      <c r="W527" s="4">
        <f>IF($H527=0,"",VLOOKUP($G527,Data!$G$3:$BA$2935,16,FALSE))</f>
        <v>0.39</v>
      </c>
      <c r="X527" s="4">
        <f>IF($H527=0,"",VLOOKUP($G527,Data!$G$3:$BA$2935,17,FALSE))</f>
        <v>1</v>
      </c>
      <c r="Y527" s="4">
        <f>IF($H527=0,"",VLOOKUP($G527,Data!$G$3:$BA$2935,18,FALSE))</f>
        <v>0</v>
      </c>
      <c r="Z527" s="4">
        <f>IF($H527=0,"",VLOOKUP($G527,Data!$G$3:$BA$2935,19,FALSE))</f>
        <v>0.1</v>
      </c>
      <c r="AA527" s="4">
        <f>IF($H527=0,"",VLOOKUP($G527,Data!$G$3:$BA$2935,20,FALSE))</f>
        <v>6.5</v>
      </c>
      <c r="AB527" s="4">
        <f>IF($H527=0,"",VLOOKUP($G527,Data!$G$3:$BA$2935,21,FALSE))</f>
        <v>0.44</v>
      </c>
      <c r="AC527" s="4">
        <f>IF($H527=0,"",VLOOKUP($G527,Data!$G$3:$BA$2935,22,FALSE))</f>
        <v>0.08</v>
      </c>
      <c r="AD527" s="4">
        <f>IF($H527=0,"",VLOOKUP($G527,Data!$G$3:$BA$2935,23,FALSE))</f>
        <v>0.2</v>
      </c>
      <c r="AE527" s="4">
        <f>IF($H527=0,"",VLOOKUP($G527,Data!$G$3:$BA$2935,24,FALSE))</f>
        <v>0.98</v>
      </c>
      <c r="AF527" s="4">
        <f>IF($H527=0,"",VLOOKUP($G527,Data!$G$3:$BA$2935,25,FALSE))</f>
        <v>0.1</v>
      </c>
      <c r="AG527" s="4">
        <f>IF($H527=0,"",VLOOKUP($G527,Data!$G$3:$BA$2935,26,FALSE))</f>
        <v>-0.1</v>
      </c>
      <c r="AH527" s="4" t="str">
        <f>IF($H527=0,"",VLOOKUP($G527,Data!$G$3:$BA$2935,27,FALSE))</f>
        <v>/</v>
      </c>
      <c r="AI527" s="4" t="str">
        <f>IF($H527=0,"",VLOOKUP($G527,Data!$G$3:$BA$2935,28,FALSE))</f>
        <v>/</v>
      </c>
      <c r="AJ527" s="4" t="str">
        <f>IF($H527=0,"",VLOOKUP($G527,Data!$G$3:$BA$2935,29,FALSE))</f>
        <v/>
      </c>
      <c r="AK527" s="4" t="str">
        <f>IF($H527=0,"",VLOOKUP($G527,Data!$G$3:$BA$2935,30,FALSE))</f>
        <v/>
      </c>
      <c r="AL527" s="4" t="str">
        <f>IF($H527=0,"",VLOOKUP($G527,Data!$G$3:$BA$2935,31,FALSE))</f>
        <v/>
      </c>
      <c r="AM527" s="4" t="str">
        <f>IF($H527=0,"",VLOOKUP($G527,Data!$G$3:$BA$2935,32,FALSE))</f>
        <v/>
      </c>
      <c r="AN527" s="4" t="str">
        <f>IF($H527=0,"",VLOOKUP($G527,Data!$G$3:$BA$2935,33,FALSE))</f>
        <v/>
      </c>
      <c r="AO527" s="4" t="str">
        <f>IF($H527=0,"",VLOOKUP($G527,Data!$G$3:$BA$2935,34,FALSE))</f>
        <v/>
      </c>
      <c r="AP527" s="4" t="str">
        <f>IF($H527=0,"",VLOOKUP($G527,Data!$G$3:$BA$2935,35,FALSE))</f>
        <v/>
      </c>
      <c r="AQ527" s="4" t="str">
        <f>IF($H527=0,"",VLOOKUP($G527,Data!$G$3:$BA$2935,36,FALSE))</f>
        <v/>
      </c>
      <c r="AR527" s="4" t="str">
        <f>IF($H527=0,"",VLOOKUP($G527,Data!$G$3:$BA$2935,37,FALSE))</f>
        <v/>
      </c>
      <c r="AS527" s="4" t="str">
        <f>IF($H527=0,"",VLOOKUP($G527,Data!$G$3:$BA$2935,38,FALSE))</f>
        <v/>
      </c>
      <c r="AT527" s="4" t="str">
        <f>IF($H527=0,"",VLOOKUP($G527,Data!$G$3:$BA$2935,39,FALSE))</f>
        <v/>
      </c>
    </row>
    <row r="528" spans="1:46" x14ac:dyDescent="0.25">
      <c r="A528" s="4">
        <f>PSSE!A530</f>
        <v>978081</v>
      </c>
      <c r="B528" s="4" t="str">
        <f>PSSE!B530</f>
        <v>PHUMY22_G1</v>
      </c>
      <c r="C528" s="4">
        <f>PSSE!D530</f>
        <v>15.8</v>
      </c>
      <c r="D528" s="4">
        <f>PSSE!E530</f>
        <v>238.7</v>
      </c>
      <c r="E528" s="4" t="str">
        <f>PSSE!F530</f>
        <v>ND</v>
      </c>
      <c r="F528" s="4">
        <f>PSSE!G530</f>
        <v>1</v>
      </c>
      <c r="G528" s="4" t="str">
        <f t="shared" si="8"/>
        <v>PSS15.8238.7ND1</v>
      </c>
      <c r="H528" s="4">
        <f>COUNTIF(Data!$G$3:$BA$2935,PSS!$G528)</f>
        <v>1</v>
      </c>
      <c r="I528" s="4" t="str">
        <f>IF($H528=0,"",VLOOKUP($G528,Data!$G$3:$BA$2935,2,FALSE))</f>
        <v>'PSS2A'</v>
      </c>
      <c r="J528" s="4">
        <f>PSSE!C530</f>
        <v>1</v>
      </c>
      <c r="K528" s="4">
        <f>IF($H528=0,"",VLOOKUP($G528,Data!$G$3:$BA$2935,4,FALSE))</f>
        <v>1</v>
      </c>
      <c r="L528" s="4">
        <f>IF($H528=0,"",VLOOKUP($G528,Data!$G$3:$BA$2935,5,FALSE))</f>
        <v>0</v>
      </c>
      <c r="M528" s="4">
        <f>IF($H528=0,"",VLOOKUP($G528,Data!$G$3:$BA$2935,6,FALSE))</f>
        <v>3</v>
      </c>
      <c r="N528" s="4">
        <f>IF($H528=0,"",VLOOKUP($G528,Data!$G$3:$BA$2935,7,FALSE))</f>
        <v>0</v>
      </c>
      <c r="O528" s="4">
        <f>IF($H528=0,"",VLOOKUP($G528,Data!$G$3:$BA$2935,8,FALSE))</f>
        <v>5</v>
      </c>
      <c r="P528" s="4">
        <f>IF($H528=0,"",VLOOKUP($G528,Data!$G$3:$BA$2935,9,FALSE))</f>
        <v>1</v>
      </c>
      <c r="Q528" s="4">
        <f>IF($H528=0,"",VLOOKUP($G528,Data!$G$3:$BA$2935,10,FALSE))</f>
        <v>2.5</v>
      </c>
      <c r="R528" s="4">
        <f>IF($H528=0,"",VLOOKUP($G528,Data!$G$3:$BA$2935,11,FALSE))</f>
        <v>2.5</v>
      </c>
      <c r="S528" s="4">
        <f>IF($H528=0,"",VLOOKUP($G528,Data!$G$3:$BA$2935,12,FALSE))</f>
        <v>0</v>
      </c>
      <c r="T528" s="4">
        <f>IF($H528=0,"",VLOOKUP($G528,Data!$G$3:$BA$2935,13,FALSE))</f>
        <v>2.5</v>
      </c>
      <c r="U528" s="4">
        <f>IF($H528=0,"",VLOOKUP($G528,Data!$G$3:$BA$2935,14,FALSE))</f>
        <v>0</v>
      </c>
      <c r="V528" s="4">
        <f>IF($H528=0,"",VLOOKUP($G528,Data!$G$3:$BA$2935,15,FALSE))</f>
        <v>2.5</v>
      </c>
      <c r="W528" s="4">
        <f>IF($H528=0,"",VLOOKUP($G528,Data!$G$3:$BA$2935,16,FALSE))</f>
        <v>0.39</v>
      </c>
      <c r="X528" s="4">
        <f>IF($H528=0,"",VLOOKUP($G528,Data!$G$3:$BA$2935,17,FALSE))</f>
        <v>1</v>
      </c>
      <c r="Y528" s="4">
        <f>IF($H528=0,"",VLOOKUP($G528,Data!$G$3:$BA$2935,18,FALSE))</f>
        <v>0</v>
      </c>
      <c r="Z528" s="4">
        <f>IF($H528=0,"",VLOOKUP($G528,Data!$G$3:$BA$2935,19,FALSE))</f>
        <v>0.1</v>
      </c>
      <c r="AA528" s="4">
        <f>IF($H528=0,"",VLOOKUP($G528,Data!$G$3:$BA$2935,20,FALSE))</f>
        <v>6.5</v>
      </c>
      <c r="AB528" s="4">
        <f>IF($H528=0,"",VLOOKUP($G528,Data!$G$3:$BA$2935,21,FALSE))</f>
        <v>0.44</v>
      </c>
      <c r="AC528" s="4">
        <f>IF($H528=0,"",VLOOKUP($G528,Data!$G$3:$BA$2935,22,FALSE))</f>
        <v>0.08</v>
      </c>
      <c r="AD528" s="4">
        <f>IF($H528=0,"",VLOOKUP($G528,Data!$G$3:$BA$2935,23,FALSE))</f>
        <v>0.2</v>
      </c>
      <c r="AE528" s="4">
        <f>IF($H528=0,"",VLOOKUP($G528,Data!$G$3:$BA$2935,24,FALSE))</f>
        <v>0.98</v>
      </c>
      <c r="AF528" s="4">
        <f>IF($H528=0,"",VLOOKUP($G528,Data!$G$3:$BA$2935,25,FALSE))</f>
        <v>0.1</v>
      </c>
      <c r="AG528" s="4">
        <f>IF($H528=0,"",VLOOKUP($G528,Data!$G$3:$BA$2935,26,FALSE))</f>
        <v>-0.1</v>
      </c>
      <c r="AH528" s="4" t="str">
        <f>IF($H528=0,"",VLOOKUP($G528,Data!$G$3:$BA$2935,27,FALSE))</f>
        <v>/</v>
      </c>
      <c r="AI528" s="4" t="str">
        <f>IF($H528=0,"",VLOOKUP($G528,Data!$G$3:$BA$2935,28,FALSE))</f>
        <v>/</v>
      </c>
      <c r="AJ528" s="4" t="str">
        <f>IF($H528=0,"",VLOOKUP($G528,Data!$G$3:$BA$2935,29,FALSE))</f>
        <v/>
      </c>
      <c r="AK528" s="4" t="str">
        <f>IF($H528=0,"",VLOOKUP($G528,Data!$G$3:$BA$2935,30,FALSE))</f>
        <v/>
      </c>
      <c r="AL528" s="4" t="str">
        <f>IF($H528=0,"",VLOOKUP($G528,Data!$G$3:$BA$2935,31,FALSE))</f>
        <v/>
      </c>
      <c r="AM528" s="4" t="str">
        <f>IF($H528=0,"",VLOOKUP($G528,Data!$G$3:$BA$2935,32,FALSE))</f>
        <v/>
      </c>
      <c r="AN528" s="4" t="str">
        <f>IF($H528=0,"",VLOOKUP($G528,Data!$G$3:$BA$2935,33,FALSE))</f>
        <v/>
      </c>
      <c r="AO528" s="4" t="str">
        <f>IF($H528=0,"",VLOOKUP($G528,Data!$G$3:$BA$2935,34,FALSE))</f>
        <v/>
      </c>
      <c r="AP528" s="4" t="str">
        <f>IF($H528=0,"",VLOOKUP($G528,Data!$G$3:$BA$2935,35,FALSE))</f>
        <v/>
      </c>
      <c r="AQ528" s="4" t="str">
        <f>IF($H528=0,"",VLOOKUP($G528,Data!$G$3:$BA$2935,36,FALSE))</f>
        <v/>
      </c>
      <c r="AR528" s="4" t="str">
        <f>IF($H528=0,"",VLOOKUP($G528,Data!$G$3:$BA$2935,37,FALSE))</f>
        <v/>
      </c>
      <c r="AS528" s="4" t="str">
        <f>IF($H528=0,"",VLOOKUP($G528,Data!$G$3:$BA$2935,38,FALSE))</f>
        <v/>
      </c>
      <c r="AT528" s="4" t="str">
        <f>IF($H528=0,"",VLOOKUP($G528,Data!$G$3:$BA$2935,39,FALSE))</f>
        <v/>
      </c>
    </row>
    <row r="529" spans="1:46" x14ac:dyDescent="0.25">
      <c r="A529" s="4">
        <f>PSSE!A531</f>
        <v>978082</v>
      </c>
      <c r="B529" s="4" t="str">
        <f>PSSE!B531</f>
        <v>PHUMY22_G2</v>
      </c>
      <c r="C529" s="4">
        <f>PSSE!D531</f>
        <v>15.8</v>
      </c>
      <c r="D529" s="4">
        <f>PSSE!E531</f>
        <v>238.7</v>
      </c>
      <c r="E529" s="4" t="str">
        <f>PSSE!F531</f>
        <v>ND</v>
      </c>
      <c r="F529" s="4">
        <f>PSSE!G531</f>
        <v>1</v>
      </c>
      <c r="G529" s="4" t="str">
        <f t="shared" si="8"/>
        <v>PSS15.8238.7ND1</v>
      </c>
      <c r="H529" s="4">
        <f>COUNTIF(Data!$G$3:$BA$2935,PSS!$G529)</f>
        <v>1</v>
      </c>
      <c r="I529" s="4" t="str">
        <f>IF($H529=0,"",VLOOKUP($G529,Data!$G$3:$BA$2935,2,FALSE))</f>
        <v>'PSS2A'</v>
      </c>
      <c r="J529" s="4">
        <f>PSSE!C531</f>
        <v>1</v>
      </c>
      <c r="K529" s="4">
        <f>IF($H529=0,"",VLOOKUP($G529,Data!$G$3:$BA$2935,4,FALSE))</f>
        <v>1</v>
      </c>
      <c r="L529" s="4">
        <f>IF($H529=0,"",VLOOKUP($G529,Data!$G$3:$BA$2935,5,FALSE))</f>
        <v>0</v>
      </c>
      <c r="M529" s="4">
        <f>IF($H529=0,"",VLOOKUP($G529,Data!$G$3:$BA$2935,6,FALSE))</f>
        <v>3</v>
      </c>
      <c r="N529" s="4">
        <f>IF($H529=0,"",VLOOKUP($G529,Data!$G$3:$BA$2935,7,FALSE))</f>
        <v>0</v>
      </c>
      <c r="O529" s="4">
        <f>IF($H529=0,"",VLOOKUP($G529,Data!$G$3:$BA$2935,8,FALSE))</f>
        <v>5</v>
      </c>
      <c r="P529" s="4">
        <f>IF($H529=0,"",VLOOKUP($G529,Data!$G$3:$BA$2935,9,FALSE))</f>
        <v>1</v>
      </c>
      <c r="Q529" s="4">
        <f>IF($H529=0,"",VLOOKUP($G529,Data!$G$3:$BA$2935,10,FALSE))</f>
        <v>2.5</v>
      </c>
      <c r="R529" s="4">
        <f>IF($H529=0,"",VLOOKUP($G529,Data!$G$3:$BA$2935,11,FALSE))</f>
        <v>2.5</v>
      </c>
      <c r="S529" s="4">
        <f>IF($H529=0,"",VLOOKUP($G529,Data!$G$3:$BA$2935,12,FALSE))</f>
        <v>0</v>
      </c>
      <c r="T529" s="4">
        <f>IF($H529=0,"",VLOOKUP($G529,Data!$G$3:$BA$2935,13,FALSE))</f>
        <v>2.5</v>
      </c>
      <c r="U529" s="4">
        <f>IF($H529=0,"",VLOOKUP($G529,Data!$G$3:$BA$2935,14,FALSE))</f>
        <v>0</v>
      </c>
      <c r="V529" s="4">
        <f>IF($H529=0,"",VLOOKUP($G529,Data!$G$3:$BA$2935,15,FALSE))</f>
        <v>2.5</v>
      </c>
      <c r="W529" s="4">
        <f>IF($H529=0,"",VLOOKUP($G529,Data!$G$3:$BA$2935,16,FALSE))</f>
        <v>0.39</v>
      </c>
      <c r="X529" s="4">
        <f>IF($H529=0,"",VLOOKUP($G529,Data!$G$3:$BA$2935,17,FALSE))</f>
        <v>1</v>
      </c>
      <c r="Y529" s="4">
        <f>IF($H529=0,"",VLOOKUP($G529,Data!$G$3:$BA$2935,18,FALSE))</f>
        <v>0</v>
      </c>
      <c r="Z529" s="4">
        <f>IF($H529=0,"",VLOOKUP($G529,Data!$G$3:$BA$2935,19,FALSE))</f>
        <v>0.1</v>
      </c>
      <c r="AA529" s="4">
        <f>IF($H529=0,"",VLOOKUP($G529,Data!$G$3:$BA$2935,20,FALSE))</f>
        <v>6.5</v>
      </c>
      <c r="AB529" s="4">
        <f>IF($H529=0,"",VLOOKUP($G529,Data!$G$3:$BA$2935,21,FALSE))</f>
        <v>0.44</v>
      </c>
      <c r="AC529" s="4">
        <f>IF($H529=0,"",VLOOKUP($G529,Data!$G$3:$BA$2935,22,FALSE))</f>
        <v>0.08</v>
      </c>
      <c r="AD529" s="4">
        <f>IF($H529=0,"",VLOOKUP($G529,Data!$G$3:$BA$2935,23,FALSE))</f>
        <v>0.2</v>
      </c>
      <c r="AE529" s="4">
        <f>IF($H529=0,"",VLOOKUP($G529,Data!$G$3:$BA$2935,24,FALSE))</f>
        <v>0.98</v>
      </c>
      <c r="AF529" s="4">
        <f>IF($H529=0,"",VLOOKUP($G529,Data!$G$3:$BA$2935,25,FALSE))</f>
        <v>0.1</v>
      </c>
      <c r="AG529" s="4">
        <f>IF($H529=0,"",VLOOKUP($G529,Data!$G$3:$BA$2935,26,FALSE))</f>
        <v>-0.1</v>
      </c>
      <c r="AH529" s="4" t="str">
        <f>IF($H529=0,"",VLOOKUP($G529,Data!$G$3:$BA$2935,27,FALSE))</f>
        <v>/</v>
      </c>
      <c r="AI529" s="4" t="str">
        <f>IF($H529=0,"",VLOOKUP($G529,Data!$G$3:$BA$2935,28,FALSE))</f>
        <v>/</v>
      </c>
      <c r="AJ529" s="4" t="str">
        <f>IF($H529=0,"",VLOOKUP($G529,Data!$G$3:$BA$2935,29,FALSE))</f>
        <v/>
      </c>
      <c r="AK529" s="4" t="str">
        <f>IF($H529=0,"",VLOOKUP($G529,Data!$G$3:$BA$2935,30,FALSE))</f>
        <v/>
      </c>
      <c r="AL529" s="4" t="str">
        <f>IF($H529=0,"",VLOOKUP($G529,Data!$G$3:$BA$2935,31,FALSE))</f>
        <v/>
      </c>
      <c r="AM529" s="4" t="str">
        <f>IF($H529=0,"",VLOOKUP($G529,Data!$G$3:$BA$2935,32,FALSE))</f>
        <v/>
      </c>
      <c r="AN529" s="4" t="str">
        <f>IF($H529=0,"",VLOOKUP($G529,Data!$G$3:$BA$2935,33,FALSE))</f>
        <v/>
      </c>
      <c r="AO529" s="4" t="str">
        <f>IF($H529=0,"",VLOOKUP($G529,Data!$G$3:$BA$2935,34,FALSE))</f>
        <v/>
      </c>
      <c r="AP529" s="4" t="str">
        <f>IF($H529=0,"",VLOOKUP($G529,Data!$G$3:$BA$2935,35,FALSE))</f>
        <v/>
      </c>
      <c r="AQ529" s="4" t="str">
        <f>IF($H529=0,"",VLOOKUP($G529,Data!$G$3:$BA$2935,36,FALSE))</f>
        <v/>
      </c>
      <c r="AR529" s="4" t="str">
        <f>IF($H529=0,"",VLOOKUP($G529,Data!$G$3:$BA$2935,37,FALSE))</f>
        <v/>
      </c>
      <c r="AS529" s="4" t="str">
        <f>IF($H529=0,"",VLOOKUP($G529,Data!$G$3:$BA$2935,38,FALSE))</f>
        <v/>
      </c>
      <c r="AT529" s="4" t="str">
        <f>IF($H529=0,"",VLOOKUP($G529,Data!$G$3:$BA$2935,39,FALSE))</f>
        <v/>
      </c>
    </row>
    <row r="530" spans="1:46" x14ac:dyDescent="0.25">
      <c r="A530" s="4">
        <f>PSSE!A532</f>
        <v>978091</v>
      </c>
      <c r="B530" s="4" t="str">
        <f>PSSE!B532</f>
        <v>PHUMY22_S1</v>
      </c>
      <c r="C530" s="4">
        <f>PSSE!D532</f>
        <v>15.8</v>
      </c>
      <c r="D530" s="4">
        <f>PSSE!E532</f>
        <v>277.60000000000002</v>
      </c>
      <c r="E530" s="4" t="str">
        <f>PSSE!F532</f>
        <v>ND</v>
      </c>
      <c r="F530" s="4">
        <f>PSSE!G532</f>
        <v>1</v>
      </c>
      <c r="G530" s="4" t="str">
        <f t="shared" si="8"/>
        <v>PSS15.8277.6ND1</v>
      </c>
      <c r="H530" s="4">
        <f>COUNTIF(Data!$G$3:$BA$2935,PSS!$G530)</f>
        <v>1</v>
      </c>
      <c r="I530" s="4" t="str">
        <f>IF($H530=0,"",VLOOKUP($G530,Data!$G$3:$BA$2935,2,FALSE))</f>
        <v>'PSS2A'</v>
      </c>
      <c r="J530" s="4">
        <f>PSSE!C532</f>
        <v>1</v>
      </c>
      <c r="K530" s="4">
        <f>IF($H530=0,"",VLOOKUP($G530,Data!$G$3:$BA$2935,4,FALSE))</f>
        <v>1</v>
      </c>
      <c r="L530" s="4">
        <f>IF($H530=0,"",VLOOKUP($G530,Data!$G$3:$BA$2935,5,FALSE))</f>
        <v>0</v>
      </c>
      <c r="M530" s="4">
        <f>IF($H530=0,"",VLOOKUP($G530,Data!$G$3:$BA$2935,6,FALSE))</f>
        <v>3</v>
      </c>
      <c r="N530" s="4">
        <f>IF($H530=0,"",VLOOKUP($G530,Data!$G$3:$BA$2935,7,FALSE))</f>
        <v>0</v>
      </c>
      <c r="O530" s="4">
        <f>IF($H530=0,"",VLOOKUP($G530,Data!$G$3:$BA$2935,8,FALSE))</f>
        <v>5</v>
      </c>
      <c r="P530" s="4">
        <f>IF($H530=0,"",VLOOKUP($G530,Data!$G$3:$BA$2935,9,FALSE))</f>
        <v>1</v>
      </c>
      <c r="Q530" s="4">
        <f>IF($H530=0,"",VLOOKUP($G530,Data!$G$3:$BA$2935,10,FALSE))</f>
        <v>2.5</v>
      </c>
      <c r="R530" s="4">
        <f>IF($H530=0,"",VLOOKUP($G530,Data!$G$3:$BA$2935,11,FALSE))</f>
        <v>2.5</v>
      </c>
      <c r="S530" s="4">
        <f>IF($H530=0,"",VLOOKUP($G530,Data!$G$3:$BA$2935,12,FALSE))</f>
        <v>0</v>
      </c>
      <c r="T530" s="4">
        <f>IF($H530=0,"",VLOOKUP($G530,Data!$G$3:$BA$2935,13,FALSE))</f>
        <v>2.5</v>
      </c>
      <c r="U530" s="4">
        <f>IF($H530=0,"",VLOOKUP($G530,Data!$G$3:$BA$2935,14,FALSE))</f>
        <v>0</v>
      </c>
      <c r="V530" s="4">
        <f>IF($H530=0,"",VLOOKUP($G530,Data!$G$3:$BA$2935,15,FALSE))</f>
        <v>2.5</v>
      </c>
      <c r="W530" s="4">
        <f>IF($H530=0,"",VLOOKUP($G530,Data!$G$3:$BA$2935,16,FALSE))</f>
        <v>0.39</v>
      </c>
      <c r="X530" s="4">
        <f>IF($H530=0,"",VLOOKUP($G530,Data!$G$3:$BA$2935,17,FALSE))</f>
        <v>1</v>
      </c>
      <c r="Y530" s="4">
        <f>IF($H530=0,"",VLOOKUP($G530,Data!$G$3:$BA$2935,18,FALSE))</f>
        <v>0</v>
      </c>
      <c r="Z530" s="4">
        <f>IF($H530=0,"",VLOOKUP($G530,Data!$G$3:$BA$2935,19,FALSE))</f>
        <v>0.1</v>
      </c>
      <c r="AA530" s="4">
        <f>IF($H530=0,"",VLOOKUP($G530,Data!$G$3:$BA$2935,20,FALSE))</f>
        <v>6.5</v>
      </c>
      <c r="AB530" s="4">
        <f>IF($H530=0,"",VLOOKUP($G530,Data!$G$3:$BA$2935,21,FALSE))</f>
        <v>0.44</v>
      </c>
      <c r="AC530" s="4">
        <f>IF($H530=0,"",VLOOKUP($G530,Data!$G$3:$BA$2935,22,FALSE))</f>
        <v>0.08</v>
      </c>
      <c r="AD530" s="4">
        <f>IF($H530=0,"",VLOOKUP($G530,Data!$G$3:$BA$2935,23,FALSE))</f>
        <v>0.2</v>
      </c>
      <c r="AE530" s="4">
        <f>IF($H530=0,"",VLOOKUP($G530,Data!$G$3:$BA$2935,24,FALSE))</f>
        <v>0.98</v>
      </c>
      <c r="AF530" s="4">
        <f>IF($H530=0,"",VLOOKUP($G530,Data!$G$3:$BA$2935,25,FALSE))</f>
        <v>0.1</v>
      </c>
      <c r="AG530" s="4">
        <f>IF($H530=0,"",VLOOKUP($G530,Data!$G$3:$BA$2935,26,FALSE))</f>
        <v>-0.1</v>
      </c>
      <c r="AH530" s="4" t="str">
        <f>IF($H530=0,"",VLOOKUP($G530,Data!$G$3:$BA$2935,27,FALSE))</f>
        <v>/</v>
      </c>
      <c r="AI530" s="4" t="str">
        <f>IF($H530=0,"",VLOOKUP($G530,Data!$G$3:$BA$2935,28,FALSE))</f>
        <v>/</v>
      </c>
      <c r="AJ530" s="4" t="str">
        <f>IF($H530=0,"",VLOOKUP($G530,Data!$G$3:$BA$2935,29,FALSE))</f>
        <v/>
      </c>
      <c r="AK530" s="4" t="str">
        <f>IF($H530=0,"",VLOOKUP($G530,Data!$G$3:$BA$2935,30,FALSE))</f>
        <v/>
      </c>
      <c r="AL530" s="4" t="str">
        <f>IF($H530=0,"",VLOOKUP($G530,Data!$G$3:$BA$2935,31,FALSE))</f>
        <v/>
      </c>
      <c r="AM530" s="4" t="str">
        <f>IF($H530=0,"",VLOOKUP($G530,Data!$G$3:$BA$2935,32,FALSE))</f>
        <v/>
      </c>
      <c r="AN530" s="4" t="str">
        <f>IF($H530=0,"",VLOOKUP($G530,Data!$G$3:$BA$2935,33,FALSE))</f>
        <v/>
      </c>
      <c r="AO530" s="4" t="str">
        <f>IF($H530=0,"",VLOOKUP($G530,Data!$G$3:$BA$2935,34,FALSE))</f>
        <v/>
      </c>
      <c r="AP530" s="4" t="str">
        <f>IF($H530=0,"",VLOOKUP($G530,Data!$G$3:$BA$2935,35,FALSE))</f>
        <v/>
      </c>
      <c r="AQ530" s="4" t="str">
        <f>IF($H530=0,"",VLOOKUP($G530,Data!$G$3:$BA$2935,36,FALSE))</f>
        <v/>
      </c>
      <c r="AR530" s="4" t="str">
        <f>IF($H530=0,"",VLOOKUP($G530,Data!$G$3:$BA$2935,37,FALSE))</f>
        <v/>
      </c>
      <c r="AS530" s="4" t="str">
        <f>IF($H530=0,"",VLOOKUP($G530,Data!$G$3:$BA$2935,38,FALSE))</f>
        <v/>
      </c>
      <c r="AT530" s="4" t="str">
        <f>IF($H530=0,"",VLOOKUP($G530,Data!$G$3:$BA$2935,39,FALSE))</f>
        <v/>
      </c>
    </row>
    <row r="531" spans="1:46" x14ac:dyDescent="0.25">
      <c r="A531" s="4">
        <f>PSSE!A533</f>
        <v>978101</v>
      </c>
      <c r="B531" s="4" t="str">
        <f>PSSE!B533</f>
        <v>PHUMY3_G1</v>
      </c>
      <c r="C531" s="4">
        <f>PSSE!D533</f>
        <v>15.8</v>
      </c>
      <c r="D531" s="4">
        <f>PSSE!E533</f>
        <v>237.2</v>
      </c>
      <c r="E531" s="4" t="str">
        <f>PSSE!F533</f>
        <v>ND</v>
      </c>
      <c r="F531" s="4">
        <f>PSSE!G533</f>
        <v>1</v>
      </c>
      <c r="G531" s="4" t="str">
        <f t="shared" si="8"/>
        <v>PSS15.8237.2ND1</v>
      </c>
      <c r="H531" s="4">
        <f>COUNTIF(Data!$G$3:$BA$2935,PSS!$G531)</f>
        <v>1</v>
      </c>
      <c r="I531" s="4" t="str">
        <f>IF($H531=0,"",VLOOKUP($G531,Data!$G$3:$BA$2935,2,FALSE))</f>
        <v>'PSS2A'</v>
      </c>
      <c r="J531" s="4">
        <f>PSSE!C533</f>
        <v>1</v>
      </c>
      <c r="K531" s="4">
        <f>IF($H531=0,"",VLOOKUP($G531,Data!$G$3:$BA$2935,4,FALSE))</f>
        <v>1</v>
      </c>
      <c r="L531" s="4">
        <f>IF($H531=0,"",VLOOKUP($G531,Data!$G$3:$BA$2935,5,FALSE))</f>
        <v>0</v>
      </c>
      <c r="M531" s="4">
        <f>IF($H531=0,"",VLOOKUP($G531,Data!$G$3:$BA$2935,6,FALSE))</f>
        <v>3</v>
      </c>
      <c r="N531" s="4">
        <f>IF($H531=0,"",VLOOKUP($G531,Data!$G$3:$BA$2935,7,FALSE))</f>
        <v>0</v>
      </c>
      <c r="O531" s="4">
        <f>IF($H531=0,"",VLOOKUP($G531,Data!$G$3:$BA$2935,8,FALSE))</f>
        <v>5</v>
      </c>
      <c r="P531" s="4">
        <f>IF($H531=0,"",VLOOKUP($G531,Data!$G$3:$BA$2935,9,FALSE))</f>
        <v>1</v>
      </c>
      <c r="Q531" s="4">
        <f>IF($H531=0,"",VLOOKUP($G531,Data!$G$3:$BA$2935,10,FALSE))</f>
        <v>2.5</v>
      </c>
      <c r="R531" s="4">
        <f>IF($H531=0,"",VLOOKUP($G531,Data!$G$3:$BA$2935,11,FALSE))</f>
        <v>2.5</v>
      </c>
      <c r="S531" s="4">
        <f>IF($H531=0,"",VLOOKUP($G531,Data!$G$3:$BA$2935,12,FALSE))</f>
        <v>0</v>
      </c>
      <c r="T531" s="4">
        <f>IF($H531=0,"",VLOOKUP($G531,Data!$G$3:$BA$2935,13,FALSE))</f>
        <v>2.5</v>
      </c>
      <c r="U531" s="4">
        <f>IF($H531=0,"",VLOOKUP($G531,Data!$G$3:$BA$2935,14,FALSE))</f>
        <v>0</v>
      </c>
      <c r="V531" s="4">
        <f>IF($H531=0,"",VLOOKUP($G531,Data!$G$3:$BA$2935,15,FALSE))</f>
        <v>2.5</v>
      </c>
      <c r="W531" s="4">
        <f>IF($H531=0,"",VLOOKUP($G531,Data!$G$3:$BA$2935,16,FALSE))</f>
        <v>0.39</v>
      </c>
      <c r="X531" s="4">
        <f>IF($H531=0,"",VLOOKUP($G531,Data!$G$3:$BA$2935,17,FALSE))</f>
        <v>1</v>
      </c>
      <c r="Y531" s="4">
        <f>IF($H531=0,"",VLOOKUP($G531,Data!$G$3:$BA$2935,18,FALSE))</f>
        <v>0</v>
      </c>
      <c r="Z531" s="4">
        <f>IF($H531=0,"",VLOOKUP($G531,Data!$G$3:$BA$2935,19,FALSE))</f>
        <v>0.1</v>
      </c>
      <c r="AA531" s="4">
        <f>IF($H531=0,"",VLOOKUP($G531,Data!$G$3:$BA$2935,20,FALSE))</f>
        <v>6.5</v>
      </c>
      <c r="AB531" s="4">
        <f>IF($H531=0,"",VLOOKUP($G531,Data!$G$3:$BA$2935,21,FALSE))</f>
        <v>0.44</v>
      </c>
      <c r="AC531" s="4">
        <f>IF($H531=0,"",VLOOKUP($G531,Data!$G$3:$BA$2935,22,FALSE))</f>
        <v>0.08</v>
      </c>
      <c r="AD531" s="4">
        <f>IF($H531=0,"",VLOOKUP($G531,Data!$G$3:$BA$2935,23,FALSE))</f>
        <v>0.2</v>
      </c>
      <c r="AE531" s="4">
        <f>IF($H531=0,"",VLOOKUP($G531,Data!$G$3:$BA$2935,24,FALSE))</f>
        <v>0.98</v>
      </c>
      <c r="AF531" s="4">
        <f>IF($H531=0,"",VLOOKUP($G531,Data!$G$3:$BA$2935,25,FALSE))</f>
        <v>0.1</v>
      </c>
      <c r="AG531" s="4">
        <f>IF($H531=0,"",VLOOKUP($G531,Data!$G$3:$BA$2935,26,FALSE))</f>
        <v>-0.1</v>
      </c>
      <c r="AH531" s="4" t="str">
        <f>IF($H531=0,"",VLOOKUP($G531,Data!$G$3:$BA$2935,27,FALSE))</f>
        <v>/</v>
      </c>
      <c r="AI531" s="4" t="str">
        <f>IF($H531=0,"",VLOOKUP($G531,Data!$G$3:$BA$2935,28,FALSE))</f>
        <v>/</v>
      </c>
      <c r="AJ531" s="4" t="str">
        <f>IF($H531=0,"",VLOOKUP($G531,Data!$G$3:$BA$2935,29,FALSE))</f>
        <v/>
      </c>
      <c r="AK531" s="4" t="str">
        <f>IF($H531=0,"",VLOOKUP($G531,Data!$G$3:$BA$2935,30,FALSE))</f>
        <v/>
      </c>
      <c r="AL531" s="4" t="str">
        <f>IF($H531=0,"",VLOOKUP($G531,Data!$G$3:$BA$2935,31,FALSE))</f>
        <v/>
      </c>
      <c r="AM531" s="4" t="str">
        <f>IF($H531=0,"",VLOOKUP($G531,Data!$G$3:$BA$2935,32,FALSE))</f>
        <v/>
      </c>
      <c r="AN531" s="4" t="str">
        <f>IF($H531=0,"",VLOOKUP($G531,Data!$G$3:$BA$2935,33,FALSE))</f>
        <v/>
      </c>
      <c r="AO531" s="4" t="str">
        <f>IF($H531=0,"",VLOOKUP($G531,Data!$G$3:$BA$2935,34,FALSE))</f>
        <v/>
      </c>
      <c r="AP531" s="4" t="str">
        <f>IF($H531=0,"",VLOOKUP($G531,Data!$G$3:$BA$2935,35,FALSE))</f>
        <v/>
      </c>
      <c r="AQ531" s="4" t="str">
        <f>IF($H531=0,"",VLOOKUP($G531,Data!$G$3:$BA$2935,36,FALSE))</f>
        <v/>
      </c>
      <c r="AR531" s="4" t="str">
        <f>IF($H531=0,"",VLOOKUP($G531,Data!$G$3:$BA$2935,37,FALSE))</f>
        <v/>
      </c>
      <c r="AS531" s="4" t="str">
        <f>IF($H531=0,"",VLOOKUP($G531,Data!$G$3:$BA$2935,38,FALSE))</f>
        <v/>
      </c>
      <c r="AT531" s="4" t="str">
        <f>IF($H531=0,"",VLOOKUP($G531,Data!$G$3:$BA$2935,39,FALSE))</f>
        <v/>
      </c>
    </row>
    <row r="532" spans="1:46" x14ac:dyDescent="0.25">
      <c r="A532" s="4">
        <f>PSSE!A534</f>
        <v>978102</v>
      </c>
      <c r="B532" s="4" t="str">
        <f>PSSE!B534</f>
        <v>PHUMY3_G2</v>
      </c>
      <c r="C532" s="4">
        <f>PSSE!D534</f>
        <v>15.8</v>
      </c>
      <c r="D532" s="4">
        <f>PSSE!E534</f>
        <v>237.2</v>
      </c>
      <c r="E532" s="4" t="str">
        <f>PSSE!F534</f>
        <v>ND</v>
      </c>
      <c r="F532" s="4">
        <f>PSSE!G534</f>
        <v>1</v>
      </c>
      <c r="G532" s="4" t="str">
        <f t="shared" si="8"/>
        <v>PSS15.8237.2ND1</v>
      </c>
      <c r="H532" s="4">
        <f>COUNTIF(Data!$G$3:$BA$2935,PSS!$G532)</f>
        <v>1</v>
      </c>
      <c r="I532" s="4" t="str">
        <f>IF($H532=0,"",VLOOKUP($G532,Data!$G$3:$BA$2935,2,FALSE))</f>
        <v>'PSS2A'</v>
      </c>
      <c r="J532" s="4">
        <f>PSSE!C534</f>
        <v>1</v>
      </c>
      <c r="K532" s="4">
        <f>IF($H532=0,"",VLOOKUP($G532,Data!$G$3:$BA$2935,4,FALSE))</f>
        <v>1</v>
      </c>
      <c r="L532" s="4">
        <f>IF($H532=0,"",VLOOKUP($G532,Data!$G$3:$BA$2935,5,FALSE))</f>
        <v>0</v>
      </c>
      <c r="M532" s="4">
        <f>IF($H532=0,"",VLOOKUP($G532,Data!$G$3:$BA$2935,6,FALSE))</f>
        <v>3</v>
      </c>
      <c r="N532" s="4">
        <f>IF($H532=0,"",VLOOKUP($G532,Data!$G$3:$BA$2935,7,FALSE))</f>
        <v>0</v>
      </c>
      <c r="O532" s="4">
        <f>IF($H532=0,"",VLOOKUP($G532,Data!$G$3:$BA$2935,8,FALSE))</f>
        <v>5</v>
      </c>
      <c r="P532" s="4">
        <f>IF($H532=0,"",VLOOKUP($G532,Data!$G$3:$BA$2935,9,FALSE))</f>
        <v>1</v>
      </c>
      <c r="Q532" s="4">
        <f>IF($H532=0,"",VLOOKUP($G532,Data!$G$3:$BA$2935,10,FALSE))</f>
        <v>2.5</v>
      </c>
      <c r="R532" s="4">
        <f>IF($H532=0,"",VLOOKUP($G532,Data!$G$3:$BA$2935,11,FALSE))</f>
        <v>2.5</v>
      </c>
      <c r="S532" s="4">
        <f>IF($H532=0,"",VLOOKUP($G532,Data!$G$3:$BA$2935,12,FALSE))</f>
        <v>0</v>
      </c>
      <c r="T532" s="4">
        <f>IF($H532=0,"",VLOOKUP($G532,Data!$G$3:$BA$2935,13,FALSE))</f>
        <v>2.5</v>
      </c>
      <c r="U532" s="4">
        <f>IF($H532=0,"",VLOOKUP($G532,Data!$G$3:$BA$2935,14,FALSE))</f>
        <v>0</v>
      </c>
      <c r="V532" s="4">
        <f>IF($H532=0,"",VLOOKUP($G532,Data!$G$3:$BA$2935,15,FALSE))</f>
        <v>2.5</v>
      </c>
      <c r="W532" s="4">
        <f>IF($H532=0,"",VLOOKUP($G532,Data!$G$3:$BA$2935,16,FALSE))</f>
        <v>0.39</v>
      </c>
      <c r="X532" s="4">
        <f>IF($H532=0,"",VLOOKUP($G532,Data!$G$3:$BA$2935,17,FALSE))</f>
        <v>1</v>
      </c>
      <c r="Y532" s="4">
        <f>IF($H532=0,"",VLOOKUP($G532,Data!$G$3:$BA$2935,18,FALSE))</f>
        <v>0</v>
      </c>
      <c r="Z532" s="4">
        <f>IF($H532=0,"",VLOOKUP($G532,Data!$G$3:$BA$2935,19,FALSE))</f>
        <v>0.1</v>
      </c>
      <c r="AA532" s="4">
        <f>IF($H532=0,"",VLOOKUP($G532,Data!$G$3:$BA$2935,20,FALSE))</f>
        <v>6.5</v>
      </c>
      <c r="AB532" s="4">
        <f>IF($H532=0,"",VLOOKUP($G532,Data!$G$3:$BA$2935,21,FALSE))</f>
        <v>0.44</v>
      </c>
      <c r="AC532" s="4">
        <f>IF($H532=0,"",VLOOKUP($G532,Data!$G$3:$BA$2935,22,FALSE))</f>
        <v>0.08</v>
      </c>
      <c r="AD532" s="4">
        <f>IF($H532=0,"",VLOOKUP($G532,Data!$G$3:$BA$2935,23,FALSE))</f>
        <v>0.2</v>
      </c>
      <c r="AE532" s="4">
        <f>IF($H532=0,"",VLOOKUP($G532,Data!$G$3:$BA$2935,24,FALSE))</f>
        <v>0.98</v>
      </c>
      <c r="AF532" s="4">
        <f>IF($H532=0,"",VLOOKUP($G532,Data!$G$3:$BA$2935,25,FALSE))</f>
        <v>0.1</v>
      </c>
      <c r="AG532" s="4">
        <f>IF($H532=0,"",VLOOKUP($G532,Data!$G$3:$BA$2935,26,FALSE))</f>
        <v>-0.1</v>
      </c>
      <c r="AH532" s="4" t="str">
        <f>IF($H532=0,"",VLOOKUP($G532,Data!$G$3:$BA$2935,27,FALSE))</f>
        <v>/</v>
      </c>
      <c r="AI532" s="4" t="str">
        <f>IF($H532=0,"",VLOOKUP($G532,Data!$G$3:$BA$2935,28,FALSE))</f>
        <v>/</v>
      </c>
      <c r="AJ532" s="4" t="str">
        <f>IF($H532=0,"",VLOOKUP($G532,Data!$G$3:$BA$2935,29,FALSE))</f>
        <v/>
      </c>
      <c r="AK532" s="4" t="str">
        <f>IF($H532=0,"",VLOOKUP($G532,Data!$G$3:$BA$2935,30,FALSE))</f>
        <v/>
      </c>
      <c r="AL532" s="4" t="str">
        <f>IF($H532=0,"",VLOOKUP($G532,Data!$G$3:$BA$2935,31,FALSE))</f>
        <v/>
      </c>
      <c r="AM532" s="4" t="str">
        <f>IF($H532=0,"",VLOOKUP($G532,Data!$G$3:$BA$2935,32,FALSE))</f>
        <v/>
      </c>
      <c r="AN532" s="4" t="str">
        <f>IF($H532=0,"",VLOOKUP($G532,Data!$G$3:$BA$2935,33,FALSE))</f>
        <v/>
      </c>
      <c r="AO532" s="4" t="str">
        <f>IF($H532=0,"",VLOOKUP($G532,Data!$G$3:$BA$2935,34,FALSE))</f>
        <v/>
      </c>
      <c r="AP532" s="4" t="str">
        <f>IF($H532=0,"",VLOOKUP($G532,Data!$G$3:$BA$2935,35,FALSE))</f>
        <v/>
      </c>
      <c r="AQ532" s="4" t="str">
        <f>IF($H532=0,"",VLOOKUP($G532,Data!$G$3:$BA$2935,36,FALSE))</f>
        <v/>
      </c>
      <c r="AR532" s="4" t="str">
        <f>IF($H532=0,"",VLOOKUP($G532,Data!$G$3:$BA$2935,37,FALSE))</f>
        <v/>
      </c>
      <c r="AS532" s="4" t="str">
        <f>IF($H532=0,"",VLOOKUP($G532,Data!$G$3:$BA$2935,38,FALSE))</f>
        <v/>
      </c>
      <c r="AT532" s="4" t="str">
        <f>IF($H532=0,"",VLOOKUP($G532,Data!$G$3:$BA$2935,39,FALSE))</f>
        <v/>
      </c>
    </row>
    <row r="533" spans="1:46" x14ac:dyDescent="0.25">
      <c r="A533" s="4">
        <f>PSSE!A535</f>
        <v>978111</v>
      </c>
      <c r="B533" s="4" t="str">
        <f>PSSE!B535</f>
        <v>PHUMY3_S1</v>
      </c>
      <c r="C533" s="4">
        <f>PSSE!D535</f>
        <v>15.8</v>
      </c>
      <c r="D533" s="4">
        <f>PSSE!E535</f>
        <v>268.39999999999998</v>
      </c>
      <c r="E533" s="4" t="str">
        <f>PSSE!F535</f>
        <v>ND</v>
      </c>
      <c r="F533" s="4">
        <f>PSSE!G535</f>
        <v>1</v>
      </c>
      <c r="G533" s="4" t="str">
        <f t="shared" si="8"/>
        <v>PSS15.8268.4ND1</v>
      </c>
      <c r="H533" s="4">
        <f>COUNTIF(Data!$G$3:$BA$2935,PSS!$G533)</f>
        <v>1</v>
      </c>
      <c r="I533" s="4" t="str">
        <f>IF($H533=0,"",VLOOKUP($G533,Data!$G$3:$BA$2935,2,FALSE))</f>
        <v>'PSS2A'</v>
      </c>
      <c r="J533" s="4">
        <f>PSSE!C535</f>
        <v>1</v>
      </c>
      <c r="K533" s="4">
        <f>IF($H533=0,"",VLOOKUP($G533,Data!$G$3:$BA$2935,4,FALSE))</f>
        <v>1</v>
      </c>
      <c r="L533" s="4">
        <f>IF($H533=0,"",VLOOKUP($G533,Data!$G$3:$BA$2935,5,FALSE))</f>
        <v>0</v>
      </c>
      <c r="M533" s="4">
        <f>IF($H533=0,"",VLOOKUP($G533,Data!$G$3:$BA$2935,6,FALSE))</f>
        <v>3</v>
      </c>
      <c r="N533" s="4">
        <f>IF($H533=0,"",VLOOKUP($G533,Data!$G$3:$BA$2935,7,FALSE))</f>
        <v>0</v>
      </c>
      <c r="O533" s="4">
        <f>IF($H533=0,"",VLOOKUP($G533,Data!$G$3:$BA$2935,8,FALSE))</f>
        <v>5</v>
      </c>
      <c r="P533" s="4">
        <f>IF($H533=0,"",VLOOKUP($G533,Data!$G$3:$BA$2935,9,FALSE))</f>
        <v>1</v>
      </c>
      <c r="Q533" s="4">
        <f>IF($H533=0,"",VLOOKUP($G533,Data!$G$3:$BA$2935,10,FALSE))</f>
        <v>2.5</v>
      </c>
      <c r="R533" s="4">
        <f>IF($H533=0,"",VLOOKUP($G533,Data!$G$3:$BA$2935,11,FALSE))</f>
        <v>2.5</v>
      </c>
      <c r="S533" s="4">
        <f>IF($H533=0,"",VLOOKUP($G533,Data!$G$3:$BA$2935,12,FALSE))</f>
        <v>0</v>
      </c>
      <c r="T533" s="4">
        <f>IF($H533=0,"",VLOOKUP($G533,Data!$G$3:$BA$2935,13,FALSE))</f>
        <v>2.5</v>
      </c>
      <c r="U533" s="4">
        <f>IF($H533=0,"",VLOOKUP($G533,Data!$G$3:$BA$2935,14,FALSE))</f>
        <v>0</v>
      </c>
      <c r="V533" s="4">
        <f>IF($H533=0,"",VLOOKUP($G533,Data!$G$3:$BA$2935,15,FALSE))</f>
        <v>2.5</v>
      </c>
      <c r="W533" s="4">
        <f>IF($H533=0,"",VLOOKUP($G533,Data!$G$3:$BA$2935,16,FALSE))</f>
        <v>0.39</v>
      </c>
      <c r="X533" s="4">
        <f>IF($H533=0,"",VLOOKUP($G533,Data!$G$3:$BA$2935,17,FALSE))</f>
        <v>1</v>
      </c>
      <c r="Y533" s="4">
        <f>IF($H533=0,"",VLOOKUP($G533,Data!$G$3:$BA$2935,18,FALSE))</f>
        <v>0</v>
      </c>
      <c r="Z533" s="4">
        <f>IF($H533=0,"",VLOOKUP($G533,Data!$G$3:$BA$2935,19,FALSE))</f>
        <v>0.1</v>
      </c>
      <c r="AA533" s="4">
        <f>IF($H533=0,"",VLOOKUP($G533,Data!$G$3:$BA$2935,20,FALSE))</f>
        <v>6.5</v>
      </c>
      <c r="AB533" s="4">
        <f>IF($H533=0,"",VLOOKUP($G533,Data!$G$3:$BA$2935,21,FALSE))</f>
        <v>0.44</v>
      </c>
      <c r="AC533" s="4">
        <f>IF($H533=0,"",VLOOKUP($G533,Data!$G$3:$BA$2935,22,FALSE))</f>
        <v>0.08</v>
      </c>
      <c r="AD533" s="4">
        <f>IF($H533=0,"",VLOOKUP($G533,Data!$G$3:$BA$2935,23,FALSE))</f>
        <v>0.2</v>
      </c>
      <c r="AE533" s="4">
        <f>IF($H533=0,"",VLOOKUP($G533,Data!$G$3:$BA$2935,24,FALSE))</f>
        <v>0.98</v>
      </c>
      <c r="AF533" s="4">
        <f>IF($H533=0,"",VLOOKUP($G533,Data!$G$3:$BA$2935,25,FALSE))</f>
        <v>0.1</v>
      </c>
      <c r="AG533" s="4">
        <f>IF($H533=0,"",VLOOKUP($G533,Data!$G$3:$BA$2935,26,FALSE))</f>
        <v>-0.1</v>
      </c>
      <c r="AH533" s="4" t="str">
        <f>IF($H533=0,"",VLOOKUP($G533,Data!$G$3:$BA$2935,27,FALSE))</f>
        <v>/</v>
      </c>
      <c r="AI533" s="4" t="str">
        <f>IF($H533=0,"",VLOOKUP($G533,Data!$G$3:$BA$2935,28,FALSE))</f>
        <v>/</v>
      </c>
      <c r="AJ533" s="4" t="str">
        <f>IF($H533=0,"",VLOOKUP($G533,Data!$G$3:$BA$2935,29,FALSE))</f>
        <v/>
      </c>
      <c r="AK533" s="4" t="str">
        <f>IF($H533=0,"",VLOOKUP($G533,Data!$G$3:$BA$2935,30,FALSE))</f>
        <v/>
      </c>
      <c r="AL533" s="4" t="str">
        <f>IF($H533=0,"",VLOOKUP($G533,Data!$G$3:$BA$2935,31,FALSE))</f>
        <v/>
      </c>
      <c r="AM533" s="4" t="str">
        <f>IF($H533=0,"",VLOOKUP($G533,Data!$G$3:$BA$2935,32,FALSE))</f>
        <v/>
      </c>
      <c r="AN533" s="4" t="str">
        <f>IF($H533=0,"",VLOOKUP($G533,Data!$G$3:$BA$2935,33,FALSE))</f>
        <v/>
      </c>
      <c r="AO533" s="4" t="str">
        <f>IF($H533=0,"",VLOOKUP($G533,Data!$G$3:$BA$2935,34,FALSE))</f>
        <v/>
      </c>
      <c r="AP533" s="4" t="str">
        <f>IF($H533=0,"",VLOOKUP($G533,Data!$G$3:$BA$2935,35,FALSE))</f>
        <v/>
      </c>
      <c r="AQ533" s="4" t="str">
        <f>IF($H533=0,"",VLOOKUP($G533,Data!$G$3:$BA$2935,36,FALSE))</f>
        <v/>
      </c>
      <c r="AR533" s="4" t="str">
        <f>IF($H533=0,"",VLOOKUP($G533,Data!$G$3:$BA$2935,37,FALSE))</f>
        <v/>
      </c>
      <c r="AS533" s="4" t="str">
        <f>IF($H533=0,"",VLOOKUP($G533,Data!$G$3:$BA$2935,38,FALSE))</f>
        <v/>
      </c>
      <c r="AT533" s="4" t="str">
        <f>IF($H533=0,"",VLOOKUP($G533,Data!$G$3:$BA$2935,39,FALSE))</f>
        <v/>
      </c>
    </row>
    <row r="534" spans="1:46" x14ac:dyDescent="0.25">
      <c r="A534" s="4">
        <f>PSSE!A536</f>
        <v>979021</v>
      </c>
      <c r="B534" s="4" t="str">
        <f>PSSE!B536</f>
        <v>PHUOCAN_G1</v>
      </c>
      <c r="C534" s="4">
        <f>PSSE!D536</f>
        <v>15.8</v>
      </c>
      <c r="D534" s="4">
        <f>PSSE!E536</f>
        <v>145</v>
      </c>
      <c r="E534" s="4" t="str">
        <f>PSSE!F536</f>
        <v>ND</v>
      </c>
      <c r="F534" s="4">
        <f>PSSE!G536</f>
        <v>1</v>
      </c>
      <c r="G534" s="4" t="str">
        <f t="shared" si="8"/>
        <v>PSS15.8145ND1</v>
      </c>
      <c r="H534" s="4">
        <f>COUNTIF(Data!$G$3:$BA$2935,PSS!$G534)</f>
        <v>2</v>
      </c>
      <c r="I534" s="4" t="str">
        <f>IF($H534=0,"",VLOOKUP($G534,Data!$G$3:$BA$2935,2,FALSE))</f>
        <v>'PSS2A'</v>
      </c>
      <c r="J534" s="4">
        <f>PSSE!C536</f>
        <v>1</v>
      </c>
      <c r="K534" s="4">
        <f>IF($H534=0,"",VLOOKUP($G534,Data!$G$3:$BA$2935,4,FALSE))</f>
        <v>1</v>
      </c>
      <c r="L534" s="4">
        <f>IF($H534=0,"",VLOOKUP($G534,Data!$G$3:$BA$2935,5,FALSE))</f>
        <v>0</v>
      </c>
      <c r="M534" s="4">
        <f>IF($H534=0,"",VLOOKUP($G534,Data!$G$3:$BA$2935,6,FALSE))</f>
        <v>3</v>
      </c>
      <c r="N534" s="4">
        <f>IF($H534=0,"",VLOOKUP($G534,Data!$G$3:$BA$2935,7,FALSE))</f>
        <v>0</v>
      </c>
      <c r="O534" s="4">
        <f>IF($H534=0,"",VLOOKUP($G534,Data!$G$3:$BA$2935,8,FALSE))</f>
        <v>5</v>
      </c>
      <c r="P534" s="4">
        <f>IF($H534=0,"",VLOOKUP($G534,Data!$G$3:$BA$2935,9,FALSE))</f>
        <v>1</v>
      </c>
      <c r="Q534" s="4">
        <f>IF($H534=0,"",VLOOKUP($G534,Data!$G$3:$BA$2935,10,FALSE))</f>
        <v>2.5</v>
      </c>
      <c r="R534" s="4">
        <f>IF($H534=0,"",VLOOKUP($G534,Data!$G$3:$BA$2935,11,FALSE))</f>
        <v>2.5</v>
      </c>
      <c r="S534" s="4">
        <f>IF($H534=0,"",VLOOKUP($G534,Data!$G$3:$BA$2935,12,FALSE))</f>
        <v>0</v>
      </c>
      <c r="T534" s="4">
        <f>IF($H534=0,"",VLOOKUP($G534,Data!$G$3:$BA$2935,13,FALSE))</f>
        <v>2.5</v>
      </c>
      <c r="U534" s="4">
        <f>IF($H534=0,"",VLOOKUP($G534,Data!$G$3:$BA$2935,14,FALSE))</f>
        <v>0</v>
      </c>
      <c r="V534" s="4">
        <f>IF($H534=0,"",VLOOKUP($G534,Data!$G$3:$BA$2935,15,FALSE))</f>
        <v>2.5</v>
      </c>
      <c r="W534" s="4">
        <f>IF($H534=0,"",VLOOKUP($G534,Data!$G$3:$BA$2935,16,FALSE))</f>
        <v>0.39</v>
      </c>
      <c r="X534" s="4">
        <f>IF($H534=0,"",VLOOKUP($G534,Data!$G$3:$BA$2935,17,FALSE))</f>
        <v>1</v>
      </c>
      <c r="Y534" s="4">
        <f>IF($H534=0,"",VLOOKUP($G534,Data!$G$3:$BA$2935,18,FALSE))</f>
        <v>0</v>
      </c>
      <c r="Z534" s="4">
        <f>IF($H534=0,"",VLOOKUP($G534,Data!$G$3:$BA$2935,19,FALSE))</f>
        <v>0.1</v>
      </c>
      <c r="AA534" s="4">
        <f>IF($H534=0,"",VLOOKUP($G534,Data!$G$3:$BA$2935,20,FALSE))</f>
        <v>6.5</v>
      </c>
      <c r="AB534" s="4">
        <f>IF($H534=0,"",VLOOKUP($G534,Data!$G$3:$BA$2935,21,FALSE))</f>
        <v>0.44</v>
      </c>
      <c r="AC534" s="4">
        <f>IF($H534=0,"",VLOOKUP($G534,Data!$G$3:$BA$2935,22,FALSE))</f>
        <v>0.08</v>
      </c>
      <c r="AD534" s="4">
        <f>IF($H534=0,"",VLOOKUP($G534,Data!$G$3:$BA$2935,23,FALSE))</f>
        <v>0.2</v>
      </c>
      <c r="AE534" s="4">
        <f>IF($H534=0,"",VLOOKUP($G534,Data!$G$3:$BA$2935,24,FALSE))</f>
        <v>0.98</v>
      </c>
      <c r="AF534" s="4">
        <f>IF($H534=0,"",VLOOKUP($G534,Data!$G$3:$BA$2935,25,FALSE))</f>
        <v>0.1</v>
      </c>
      <c r="AG534" s="4">
        <f>IF($H534=0,"",VLOOKUP($G534,Data!$G$3:$BA$2935,26,FALSE))</f>
        <v>-0.1</v>
      </c>
      <c r="AH534" s="4" t="str">
        <f>IF($H534=0,"",VLOOKUP($G534,Data!$G$3:$BA$2935,27,FALSE))</f>
        <v>/</v>
      </c>
      <c r="AI534" s="4" t="str">
        <f>IF($H534=0,"",VLOOKUP($G534,Data!$G$3:$BA$2935,28,FALSE))</f>
        <v>/</v>
      </c>
      <c r="AJ534" s="4" t="str">
        <f>IF($H534=0,"",VLOOKUP($G534,Data!$G$3:$BA$2935,29,FALSE))</f>
        <v/>
      </c>
      <c r="AK534" s="4" t="str">
        <f>IF($H534=0,"",VLOOKUP($G534,Data!$G$3:$BA$2935,30,FALSE))</f>
        <v/>
      </c>
      <c r="AL534" s="4" t="str">
        <f>IF($H534=0,"",VLOOKUP($G534,Data!$G$3:$BA$2935,31,FALSE))</f>
        <v/>
      </c>
      <c r="AM534" s="4" t="str">
        <f>IF($H534=0,"",VLOOKUP($G534,Data!$G$3:$BA$2935,32,FALSE))</f>
        <v/>
      </c>
      <c r="AN534" s="4" t="str">
        <f>IF($H534=0,"",VLOOKUP($G534,Data!$G$3:$BA$2935,33,FALSE))</f>
        <v/>
      </c>
      <c r="AO534" s="4" t="str">
        <f>IF($H534=0,"",VLOOKUP($G534,Data!$G$3:$BA$2935,34,FALSE))</f>
        <v/>
      </c>
      <c r="AP534" s="4" t="str">
        <f>IF($H534=0,"",VLOOKUP($G534,Data!$G$3:$BA$2935,35,FALSE))</f>
        <v/>
      </c>
      <c r="AQ534" s="4" t="str">
        <f>IF($H534=0,"",VLOOKUP($G534,Data!$G$3:$BA$2935,36,FALSE))</f>
        <v/>
      </c>
      <c r="AR534" s="4" t="str">
        <f>IF($H534=0,"",VLOOKUP($G534,Data!$G$3:$BA$2935,37,FALSE))</f>
        <v/>
      </c>
      <c r="AS534" s="4" t="str">
        <f>IF($H534=0,"",VLOOKUP($G534,Data!$G$3:$BA$2935,38,FALSE))</f>
        <v/>
      </c>
      <c r="AT534" s="4" t="str">
        <f>IF($H534=0,"",VLOOKUP($G534,Data!$G$3:$BA$2935,39,FALSE))</f>
        <v/>
      </c>
    </row>
    <row r="535" spans="1:46" x14ac:dyDescent="0.25">
      <c r="A535" s="4">
        <f>PSSE!A537</f>
        <v>979023</v>
      </c>
      <c r="B535" s="4" t="str">
        <f>PSSE!B537</f>
        <v>PHUOCAN_G2</v>
      </c>
      <c r="C535" s="4">
        <f>PSSE!D537</f>
        <v>15.8</v>
      </c>
      <c r="D535" s="4">
        <f>PSSE!E537</f>
        <v>145</v>
      </c>
      <c r="E535" s="4" t="str">
        <f>PSSE!F537</f>
        <v>ND</v>
      </c>
      <c r="F535" s="4">
        <f>PSSE!G537</f>
        <v>1</v>
      </c>
      <c r="G535" s="4" t="str">
        <f t="shared" si="8"/>
        <v>PSS15.8145ND1</v>
      </c>
      <c r="H535" s="4">
        <f>COUNTIF(Data!$G$3:$BA$2935,PSS!$G535)</f>
        <v>2</v>
      </c>
      <c r="I535" s="4" t="str">
        <f>IF($H535=0,"",VLOOKUP($G535,Data!$G$3:$BA$2935,2,FALSE))</f>
        <v>'PSS2A'</v>
      </c>
      <c r="J535" s="4">
        <f>PSSE!C537</f>
        <v>1</v>
      </c>
      <c r="K535" s="4">
        <f>IF($H535=0,"",VLOOKUP($G535,Data!$G$3:$BA$2935,4,FALSE))</f>
        <v>1</v>
      </c>
      <c r="L535" s="4">
        <f>IF($H535=0,"",VLOOKUP($G535,Data!$G$3:$BA$2935,5,FALSE))</f>
        <v>0</v>
      </c>
      <c r="M535" s="4">
        <f>IF($H535=0,"",VLOOKUP($G535,Data!$G$3:$BA$2935,6,FALSE))</f>
        <v>3</v>
      </c>
      <c r="N535" s="4">
        <f>IF($H535=0,"",VLOOKUP($G535,Data!$G$3:$BA$2935,7,FALSE))</f>
        <v>0</v>
      </c>
      <c r="O535" s="4">
        <f>IF($H535=0,"",VLOOKUP($G535,Data!$G$3:$BA$2935,8,FALSE))</f>
        <v>5</v>
      </c>
      <c r="P535" s="4">
        <f>IF($H535=0,"",VLOOKUP($G535,Data!$G$3:$BA$2935,9,FALSE))</f>
        <v>1</v>
      </c>
      <c r="Q535" s="4">
        <f>IF($H535=0,"",VLOOKUP($G535,Data!$G$3:$BA$2935,10,FALSE))</f>
        <v>2.5</v>
      </c>
      <c r="R535" s="4">
        <f>IF($H535=0,"",VLOOKUP($G535,Data!$G$3:$BA$2935,11,FALSE))</f>
        <v>2.5</v>
      </c>
      <c r="S535" s="4">
        <f>IF($H535=0,"",VLOOKUP($G535,Data!$G$3:$BA$2935,12,FALSE))</f>
        <v>0</v>
      </c>
      <c r="T535" s="4">
        <f>IF($H535=0,"",VLOOKUP($G535,Data!$G$3:$BA$2935,13,FALSE))</f>
        <v>2.5</v>
      </c>
      <c r="U535" s="4">
        <f>IF($H535=0,"",VLOOKUP($G535,Data!$G$3:$BA$2935,14,FALSE))</f>
        <v>0</v>
      </c>
      <c r="V535" s="4">
        <f>IF($H535=0,"",VLOOKUP($G535,Data!$G$3:$BA$2935,15,FALSE))</f>
        <v>2.5</v>
      </c>
      <c r="W535" s="4">
        <f>IF($H535=0,"",VLOOKUP($G535,Data!$G$3:$BA$2935,16,FALSE))</f>
        <v>0.39</v>
      </c>
      <c r="X535" s="4">
        <f>IF($H535=0,"",VLOOKUP($G535,Data!$G$3:$BA$2935,17,FALSE))</f>
        <v>1</v>
      </c>
      <c r="Y535" s="4">
        <f>IF($H535=0,"",VLOOKUP($G535,Data!$G$3:$BA$2935,18,FALSE))</f>
        <v>0</v>
      </c>
      <c r="Z535" s="4">
        <f>IF($H535=0,"",VLOOKUP($G535,Data!$G$3:$BA$2935,19,FALSE))</f>
        <v>0.1</v>
      </c>
      <c r="AA535" s="4">
        <f>IF($H535=0,"",VLOOKUP($G535,Data!$G$3:$BA$2935,20,FALSE))</f>
        <v>6.5</v>
      </c>
      <c r="AB535" s="4">
        <f>IF($H535=0,"",VLOOKUP($G535,Data!$G$3:$BA$2935,21,FALSE))</f>
        <v>0.44</v>
      </c>
      <c r="AC535" s="4">
        <f>IF($H535=0,"",VLOOKUP($G535,Data!$G$3:$BA$2935,22,FALSE))</f>
        <v>0.08</v>
      </c>
      <c r="AD535" s="4">
        <f>IF($H535=0,"",VLOOKUP($G535,Data!$G$3:$BA$2935,23,FALSE))</f>
        <v>0.2</v>
      </c>
      <c r="AE535" s="4">
        <f>IF($H535=0,"",VLOOKUP($G535,Data!$G$3:$BA$2935,24,FALSE))</f>
        <v>0.98</v>
      </c>
      <c r="AF535" s="4">
        <f>IF($H535=0,"",VLOOKUP($G535,Data!$G$3:$BA$2935,25,FALSE))</f>
        <v>0.1</v>
      </c>
      <c r="AG535" s="4">
        <f>IF($H535=0,"",VLOOKUP($G535,Data!$G$3:$BA$2935,26,FALSE))</f>
        <v>-0.1</v>
      </c>
      <c r="AH535" s="4" t="str">
        <f>IF($H535=0,"",VLOOKUP($G535,Data!$G$3:$BA$2935,27,FALSE))</f>
        <v>/</v>
      </c>
      <c r="AI535" s="4" t="str">
        <f>IF($H535=0,"",VLOOKUP($G535,Data!$G$3:$BA$2935,28,FALSE))</f>
        <v>/</v>
      </c>
      <c r="AJ535" s="4" t="str">
        <f>IF($H535=0,"",VLOOKUP($G535,Data!$G$3:$BA$2935,29,FALSE))</f>
        <v/>
      </c>
      <c r="AK535" s="4" t="str">
        <f>IF($H535=0,"",VLOOKUP($G535,Data!$G$3:$BA$2935,30,FALSE))</f>
        <v/>
      </c>
      <c r="AL535" s="4" t="str">
        <f>IF($H535=0,"",VLOOKUP($G535,Data!$G$3:$BA$2935,31,FALSE))</f>
        <v/>
      </c>
      <c r="AM535" s="4" t="str">
        <f>IF($H535=0,"",VLOOKUP($G535,Data!$G$3:$BA$2935,32,FALSE))</f>
        <v/>
      </c>
      <c r="AN535" s="4" t="str">
        <f>IF($H535=0,"",VLOOKUP($G535,Data!$G$3:$BA$2935,33,FALSE))</f>
        <v/>
      </c>
      <c r="AO535" s="4" t="str">
        <f>IF($H535=0,"",VLOOKUP($G535,Data!$G$3:$BA$2935,34,FALSE))</f>
        <v/>
      </c>
      <c r="AP535" s="4" t="str">
        <f>IF($H535=0,"",VLOOKUP($G535,Data!$G$3:$BA$2935,35,FALSE))</f>
        <v/>
      </c>
      <c r="AQ535" s="4" t="str">
        <f>IF($H535=0,"",VLOOKUP($G535,Data!$G$3:$BA$2935,36,FALSE))</f>
        <v/>
      </c>
      <c r="AR535" s="4" t="str">
        <f>IF($H535=0,"",VLOOKUP($G535,Data!$G$3:$BA$2935,37,FALSE))</f>
        <v/>
      </c>
      <c r="AS535" s="4" t="str">
        <f>IF($H535=0,"",VLOOKUP($G535,Data!$G$3:$BA$2935,38,FALSE))</f>
        <v/>
      </c>
      <c r="AT535" s="4" t="str">
        <f>IF($H535=0,"",VLOOKUP($G535,Data!$G$3:$BA$2935,39,FALSE))</f>
        <v/>
      </c>
    </row>
    <row r="536" spans="1:46" x14ac:dyDescent="0.25">
      <c r="A536" s="4">
        <f>PSSE!A538</f>
        <v>979025</v>
      </c>
      <c r="B536" s="4" t="str">
        <f>PSSE!B538</f>
        <v>PHUOCAN_G3</v>
      </c>
      <c r="C536" s="4">
        <f>PSSE!D538</f>
        <v>15.8</v>
      </c>
      <c r="D536" s="4">
        <f>PSSE!E538</f>
        <v>145</v>
      </c>
      <c r="E536" s="4" t="str">
        <f>PSSE!F538</f>
        <v>ND</v>
      </c>
      <c r="F536" s="4">
        <f>PSSE!G538</f>
        <v>1</v>
      </c>
      <c r="G536" s="4" t="str">
        <f t="shared" si="8"/>
        <v>PSS15.8145ND1</v>
      </c>
      <c r="H536" s="4">
        <f>COUNTIF(Data!$G$3:$BA$2935,PSS!$G536)</f>
        <v>2</v>
      </c>
      <c r="I536" s="4" t="str">
        <f>IF($H536=0,"",VLOOKUP($G536,Data!$G$3:$BA$2935,2,FALSE))</f>
        <v>'PSS2A'</v>
      </c>
      <c r="J536" s="4">
        <f>PSSE!C538</f>
        <v>1</v>
      </c>
      <c r="K536" s="4">
        <f>IF($H536=0,"",VLOOKUP($G536,Data!$G$3:$BA$2935,4,FALSE))</f>
        <v>1</v>
      </c>
      <c r="L536" s="4">
        <f>IF($H536=0,"",VLOOKUP($G536,Data!$G$3:$BA$2935,5,FALSE))</f>
        <v>0</v>
      </c>
      <c r="M536" s="4">
        <f>IF($H536=0,"",VLOOKUP($G536,Data!$G$3:$BA$2935,6,FALSE))</f>
        <v>3</v>
      </c>
      <c r="N536" s="4">
        <f>IF($H536=0,"",VLOOKUP($G536,Data!$G$3:$BA$2935,7,FALSE))</f>
        <v>0</v>
      </c>
      <c r="O536" s="4">
        <f>IF($H536=0,"",VLOOKUP($G536,Data!$G$3:$BA$2935,8,FALSE))</f>
        <v>5</v>
      </c>
      <c r="P536" s="4">
        <f>IF($H536=0,"",VLOOKUP($G536,Data!$G$3:$BA$2935,9,FALSE))</f>
        <v>1</v>
      </c>
      <c r="Q536" s="4">
        <f>IF($H536=0,"",VLOOKUP($G536,Data!$G$3:$BA$2935,10,FALSE))</f>
        <v>2.5</v>
      </c>
      <c r="R536" s="4">
        <f>IF($H536=0,"",VLOOKUP($G536,Data!$G$3:$BA$2935,11,FALSE))</f>
        <v>2.5</v>
      </c>
      <c r="S536" s="4">
        <f>IF($H536=0,"",VLOOKUP($G536,Data!$G$3:$BA$2935,12,FALSE))</f>
        <v>0</v>
      </c>
      <c r="T536" s="4">
        <f>IF($H536=0,"",VLOOKUP($G536,Data!$G$3:$BA$2935,13,FALSE))</f>
        <v>2.5</v>
      </c>
      <c r="U536" s="4">
        <f>IF($H536=0,"",VLOOKUP($G536,Data!$G$3:$BA$2935,14,FALSE))</f>
        <v>0</v>
      </c>
      <c r="V536" s="4">
        <f>IF($H536=0,"",VLOOKUP($G536,Data!$G$3:$BA$2935,15,FALSE))</f>
        <v>2.5</v>
      </c>
      <c r="W536" s="4">
        <f>IF($H536=0,"",VLOOKUP($G536,Data!$G$3:$BA$2935,16,FALSE))</f>
        <v>0.39</v>
      </c>
      <c r="X536" s="4">
        <f>IF($H536=0,"",VLOOKUP($G536,Data!$G$3:$BA$2935,17,FALSE))</f>
        <v>1</v>
      </c>
      <c r="Y536" s="4">
        <f>IF($H536=0,"",VLOOKUP($G536,Data!$G$3:$BA$2935,18,FALSE))</f>
        <v>0</v>
      </c>
      <c r="Z536" s="4">
        <f>IF($H536=0,"",VLOOKUP($G536,Data!$G$3:$BA$2935,19,FALSE))</f>
        <v>0.1</v>
      </c>
      <c r="AA536" s="4">
        <f>IF($H536=0,"",VLOOKUP($G536,Data!$G$3:$BA$2935,20,FALSE))</f>
        <v>6.5</v>
      </c>
      <c r="AB536" s="4">
        <f>IF($H536=0,"",VLOOKUP($G536,Data!$G$3:$BA$2935,21,FALSE))</f>
        <v>0.44</v>
      </c>
      <c r="AC536" s="4">
        <f>IF($H536=0,"",VLOOKUP($G536,Data!$G$3:$BA$2935,22,FALSE))</f>
        <v>0.08</v>
      </c>
      <c r="AD536" s="4">
        <f>IF($H536=0,"",VLOOKUP($G536,Data!$G$3:$BA$2935,23,FALSE))</f>
        <v>0.2</v>
      </c>
      <c r="AE536" s="4">
        <f>IF($H536=0,"",VLOOKUP($G536,Data!$G$3:$BA$2935,24,FALSE))</f>
        <v>0.98</v>
      </c>
      <c r="AF536" s="4">
        <f>IF($H536=0,"",VLOOKUP($G536,Data!$G$3:$BA$2935,25,FALSE))</f>
        <v>0.1</v>
      </c>
      <c r="AG536" s="4">
        <f>IF($H536=0,"",VLOOKUP($G536,Data!$G$3:$BA$2935,26,FALSE))</f>
        <v>-0.1</v>
      </c>
      <c r="AH536" s="4" t="str">
        <f>IF($H536=0,"",VLOOKUP($G536,Data!$G$3:$BA$2935,27,FALSE))</f>
        <v>/</v>
      </c>
      <c r="AI536" s="4" t="str">
        <f>IF($H536=0,"",VLOOKUP($G536,Data!$G$3:$BA$2935,28,FALSE))</f>
        <v>/</v>
      </c>
      <c r="AJ536" s="4" t="str">
        <f>IF($H536=0,"",VLOOKUP($G536,Data!$G$3:$BA$2935,29,FALSE))</f>
        <v/>
      </c>
      <c r="AK536" s="4" t="str">
        <f>IF($H536=0,"",VLOOKUP($G536,Data!$G$3:$BA$2935,30,FALSE))</f>
        <v/>
      </c>
      <c r="AL536" s="4" t="str">
        <f>IF($H536=0,"",VLOOKUP($G536,Data!$G$3:$BA$2935,31,FALSE))</f>
        <v/>
      </c>
      <c r="AM536" s="4" t="str">
        <f>IF($H536=0,"",VLOOKUP($G536,Data!$G$3:$BA$2935,32,FALSE))</f>
        <v/>
      </c>
      <c r="AN536" s="4" t="str">
        <f>IF($H536=0,"",VLOOKUP($G536,Data!$G$3:$BA$2935,33,FALSE))</f>
        <v/>
      </c>
      <c r="AO536" s="4" t="str">
        <f>IF($H536=0,"",VLOOKUP($G536,Data!$G$3:$BA$2935,34,FALSE))</f>
        <v/>
      </c>
      <c r="AP536" s="4" t="str">
        <f>IF($H536=0,"",VLOOKUP($G536,Data!$G$3:$BA$2935,35,FALSE))</f>
        <v/>
      </c>
      <c r="AQ536" s="4" t="str">
        <f>IF($H536=0,"",VLOOKUP($G536,Data!$G$3:$BA$2935,36,FALSE))</f>
        <v/>
      </c>
      <c r="AR536" s="4" t="str">
        <f>IF($H536=0,"",VLOOKUP($G536,Data!$G$3:$BA$2935,37,FALSE))</f>
        <v/>
      </c>
      <c r="AS536" s="4" t="str">
        <f>IF($H536=0,"",VLOOKUP($G536,Data!$G$3:$BA$2935,38,FALSE))</f>
        <v/>
      </c>
      <c r="AT536" s="4" t="str">
        <f>IF($H536=0,"",VLOOKUP($G536,Data!$G$3:$BA$2935,39,FALSE))</f>
        <v/>
      </c>
    </row>
    <row r="537" spans="1:46" x14ac:dyDescent="0.25">
      <c r="A537" s="4">
        <f>PSSE!A539</f>
        <v>979027</v>
      </c>
      <c r="B537" s="4" t="str">
        <f>PSSE!B539</f>
        <v>PHUOCAN_G4</v>
      </c>
      <c r="C537" s="4">
        <f>PSSE!D539</f>
        <v>15.8</v>
      </c>
      <c r="D537" s="4">
        <f>PSSE!E539</f>
        <v>145</v>
      </c>
      <c r="E537" s="4" t="str">
        <f>PSSE!F539</f>
        <v>ND</v>
      </c>
      <c r="F537" s="4">
        <f>PSSE!G539</f>
        <v>1</v>
      </c>
      <c r="G537" s="4" t="str">
        <f t="shared" si="8"/>
        <v>PSS15.8145ND1</v>
      </c>
      <c r="H537" s="4">
        <f>COUNTIF(Data!$G$3:$BA$2935,PSS!$G537)</f>
        <v>2</v>
      </c>
      <c r="I537" s="4" t="str">
        <f>IF($H537=0,"",VLOOKUP($G537,Data!$G$3:$BA$2935,2,FALSE))</f>
        <v>'PSS2A'</v>
      </c>
      <c r="J537" s="4">
        <f>PSSE!C539</f>
        <v>1</v>
      </c>
      <c r="K537" s="4">
        <f>IF($H537=0,"",VLOOKUP($G537,Data!$G$3:$BA$2935,4,FALSE))</f>
        <v>1</v>
      </c>
      <c r="L537" s="4">
        <f>IF($H537=0,"",VLOOKUP($G537,Data!$G$3:$BA$2935,5,FALSE))</f>
        <v>0</v>
      </c>
      <c r="M537" s="4">
        <f>IF($H537=0,"",VLOOKUP($G537,Data!$G$3:$BA$2935,6,FALSE))</f>
        <v>3</v>
      </c>
      <c r="N537" s="4">
        <f>IF($H537=0,"",VLOOKUP($G537,Data!$G$3:$BA$2935,7,FALSE))</f>
        <v>0</v>
      </c>
      <c r="O537" s="4">
        <f>IF($H537=0,"",VLOOKUP($G537,Data!$G$3:$BA$2935,8,FALSE))</f>
        <v>5</v>
      </c>
      <c r="P537" s="4">
        <f>IF($H537=0,"",VLOOKUP($G537,Data!$G$3:$BA$2935,9,FALSE))</f>
        <v>1</v>
      </c>
      <c r="Q537" s="4">
        <f>IF($H537=0,"",VLOOKUP($G537,Data!$G$3:$BA$2935,10,FALSE))</f>
        <v>2.5</v>
      </c>
      <c r="R537" s="4">
        <f>IF($H537=0,"",VLOOKUP($G537,Data!$G$3:$BA$2935,11,FALSE))</f>
        <v>2.5</v>
      </c>
      <c r="S537" s="4">
        <f>IF($H537=0,"",VLOOKUP($G537,Data!$G$3:$BA$2935,12,FALSE))</f>
        <v>0</v>
      </c>
      <c r="T537" s="4">
        <f>IF($H537=0,"",VLOOKUP($G537,Data!$G$3:$BA$2935,13,FALSE))</f>
        <v>2.5</v>
      </c>
      <c r="U537" s="4">
        <f>IF($H537=0,"",VLOOKUP($G537,Data!$G$3:$BA$2935,14,FALSE))</f>
        <v>0</v>
      </c>
      <c r="V537" s="4">
        <f>IF($H537=0,"",VLOOKUP($G537,Data!$G$3:$BA$2935,15,FALSE))</f>
        <v>2.5</v>
      </c>
      <c r="W537" s="4">
        <f>IF($H537=0,"",VLOOKUP($G537,Data!$G$3:$BA$2935,16,FALSE))</f>
        <v>0.39</v>
      </c>
      <c r="X537" s="4">
        <f>IF($H537=0,"",VLOOKUP($G537,Data!$G$3:$BA$2935,17,FALSE))</f>
        <v>1</v>
      </c>
      <c r="Y537" s="4">
        <f>IF($H537=0,"",VLOOKUP($G537,Data!$G$3:$BA$2935,18,FALSE))</f>
        <v>0</v>
      </c>
      <c r="Z537" s="4">
        <f>IF($H537=0,"",VLOOKUP($G537,Data!$G$3:$BA$2935,19,FALSE))</f>
        <v>0.1</v>
      </c>
      <c r="AA537" s="4">
        <f>IF($H537=0,"",VLOOKUP($G537,Data!$G$3:$BA$2935,20,FALSE))</f>
        <v>6.5</v>
      </c>
      <c r="AB537" s="4">
        <f>IF($H537=0,"",VLOOKUP($G537,Data!$G$3:$BA$2935,21,FALSE))</f>
        <v>0.44</v>
      </c>
      <c r="AC537" s="4">
        <f>IF($H537=0,"",VLOOKUP($G537,Data!$G$3:$BA$2935,22,FALSE))</f>
        <v>0.08</v>
      </c>
      <c r="AD537" s="4">
        <f>IF($H537=0,"",VLOOKUP($G537,Data!$G$3:$BA$2935,23,FALSE))</f>
        <v>0.2</v>
      </c>
      <c r="AE537" s="4">
        <f>IF($H537=0,"",VLOOKUP($G537,Data!$G$3:$BA$2935,24,FALSE))</f>
        <v>0.98</v>
      </c>
      <c r="AF537" s="4">
        <f>IF($H537=0,"",VLOOKUP($G537,Data!$G$3:$BA$2935,25,FALSE))</f>
        <v>0.1</v>
      </c>
      <c r="AG537" s="4">
        <f>IF($H537=0,"",VLOOKUP($G537,Data!$G$3:$BA$2935,26,FALSE))</f>
        <v>-0.1</v>
      </c>
      <c r="AH537" s="4" t="str">
        <f>IF($H537=0,"",VLOOKUP($G537,Data!$G$3:$BA$2935,27,FALSE))</f>
        <v>/</v>
      </c>
      <c r="AI537" s="4" t="str">
        <f>IF($H537=0,"",VLOOKUP($G537,Data!$G$3:$BA$2935,28,FALSE))</f>
        <v>/</v>
      </c>
      <c r="AJ537" s="4" t="str">
        <f>IF($H537=0,"",VLOOKUP($G537,Data!$G$3:$BA$2935,29,FALSE))</f>
        <v/>
      </c>
      <c r="AK537" s="4" t="str">
        <f>IF($H537=0,"",VLOOKUP($G537,Data!$G$3:$BA$2935,30,FALSE))</f>
        <v/>
      </c>
      <c r="AL537" s="4" t="str">
        <f>IF($H537=0,"",VLOOKUP($G537,Data!$G$3:$BA$2935,31,FALSE))</f>
        <v/>
      </c>
      <c r="AM537" s="4" t="str">
        <f>IF($H537=0,"",VLOOKUP($G537,Data!$G$3:$BA$2935,32,FALSE))</f>
        <v/>
      </c>
      <c r="AN537" s="4" t="str">
        <f>IF($H537=0,"",VLOOKUP($G537,Data!$G$3:$BA$2935,33,FALSE))</f>
        <v/>
      </c>
      <c r="AO537" s="4" t="str">
        <f>IF($H537=0,"",VLOOKUP($G537,Data!$G$3:$BA$2935,34,FALSE))</f>
        <v/>
      </c>
      <c r="AP537" s="4" t="str">
        <f>IF($H537=0,"",VLOOKUP($G537,Data!$G$3:$BA$2935,35,FALSE))</f>
        <v/>
      </c>
      <c r="AQ537" s="4" t="str">
        <f>IF($H537=0,"",VLOOKUP($G537,Data!$G$3:$BA$2935,36,FALSE))</f>
        <v/>
      </c>
      <c r="AR537" s="4" t="str">
        <f>IF($H537=0,"",VLOOKUP($G537,Data!$G$3:$BA$2935,37,FALSE))</f>
        <v/>
      </c>
      <c r="AS537" s="4" t="str">
        <f>IF($H537=0,"",VLOOKUP($G537,Data!$G$3:$BA$2935,38,FALSE))</f>
        <v/>
      </c>
      <c r="AT537" s="4" t="str">
        <f>IF($H537=0,"",VLOOKUP($G537,Data!$G$3:$BA$2935,39,FALSE))</f>
        <v/>
      </c>
    </row>
    <row r="538" spans="1:46" x14ac:dyDescent="0.25">
      <c r="A538" s="4">
        <f>PSSE!A540</f>
        <v>979029</v>
      </c>
      <c r="B538" s="4" t="str">
        <f>PSSE!B540</f>
        <v>PHUOCAN_G5</v>
      </c>
      <c r="C538" s="4">
        <f>PSSE!D540</f>
        <v>15.8</v>
      </c>
      <c r="D538" s="4">
        <f>PSSE!E540</f>
        <v>145</v>
      </c>
      <c r="E538" s="4" t="str">
        <f>PSSE!F540</f>
        <v>ND</v>
      </c>
      <c r="F538" s="4">
        <f>PSSE!G540</f>
        <v>1</v>
      </c>
      <c r="G538" s="4" t="str">
        <f t="shared" si="8"/>
        <v>PSS15.8145ND1</v>
      </c>
      <c r="H538" s="4">
        <f>COUNTIF(Data!$G$3:$BA$2935,PSS!$G538)</f>
        <v>2</v>
      </c>
      <c r="I538" s="4" t="str">
        <f>IF($H538=0,"",VLOOKUP($G538,Data!$G$3:$BA$2935,2,FALSE))</f>
        <v>'PSS2A'</v>
      </c>
      <c r="J538" s="4">
        <f>PSSE!C540</f>
        <v>1</v>
      </c>
      <c r="K538" s="4">
        <f>IF($H538=0,"",VLOOKUP($G538,Data!$G$3:$BA$2935,4,FALSE))</f>
        <v>1</v>
      </c>
      <c r="L538" s="4">
        <f>IF($H538=0,"",VLOOKUP($G538,Data!$G$3:$BA$2935,5,FALSE))</f>
        <v>0</v>
      </c>
      <c r="M538" s="4">
        <f>IF($H538=0,"",VLOOKUP($G538,Data!$G$3:$BA$2935,6,FALSE))</f>
        <v>3</v>
      </c>
      <c r="N538" s="4">
        <f>IF($H538=0,"",VLOOKUP($G538,Data!$G$3:$BA$2935,7,FALSE))</f>
        <v>0</v>
      </c>
      <c r="O538" s="4">
        <f>IF($H538=0,"",VLOOKUP($G538,Data!$G$3:$BA$2935,8,FALSE))</f>
        <v>5</v>
      </c>
      <c r="P538" s="4">
        <f>IF($H538=0,"",VLOOKUP($G538,Data!$G$3:$BA$2935,9,FALSE))</f>
        <v>1</v>
      </c>
      <c r="Q538" s="4">
        <f>IF($H538=0,"",VLOOKUP($G538,Data!$G$3:$BA$2935,10,FALSE))</f>
        <v>2.5</v>
      </c>
      <c r="R538" s="4">
        <f>IF($H538=0,"",VLOOKUP($G538,Data!$G$3:$BA$2935,11,FALSE))</f>
        <v>2.5</v>
      </c>
      <c r="S538" s="4">
        <f>IF($H538=0,"",VLOOKUP($G538,Data!$G$3:$BA$2935,12,FALSE))</f>
        <v>0</v>
      </c>
      <c r="T538" s="4">
        <f>IF($H538=0,"",VLOOKUP($G538,Data!$G$3:$BA$2935,13,FALSE))</f>
        <v>2.5</v>
      </c>
      <c r="U538" s="4">
        <f>IF($H538=0,"",VLOOKUP($G538,Data!$G$3:$BA$2935,14,FALSE))</f>
        <v>0</v>
      </c>
      <c r="V538" s="4">
        <f>IF($H538=0,"",VLOOKUP($G538,Data!$G$3:$BA$2935,15,FALSE))</f>
        <v>2.5</v>
      </c>
      <c r="W538" s="4">
        <f>IF($H538=0,"",VLOOKUP($G538,Data!$G$3:$BA$2935,16,FALSE))</f>
        <v>0.39</v>
      </c>
      <c r="X538" s="4">
        <f>IF($H538=0,"",VLOOKUP($G538,Data!$G$3:$BA$2935,17,FALSE))</f>
        <v>1</v>
      </c>
      <c r="Y538" s="4">
        <f>IF($H538=0,"",VLOOKUP($G538,Data!$G$3:$BA$2935,18,FALSE))</f>
        <v>0</v>
      </c>
      <c r="Z538" s="4">
        <f>IF($H538=0,"",VLOOKUP($G538,Data!$G$3:$BA$2935,19,FALSE))</f>
        <v>0.1</v>
      </c>
      <c r="AA538" s="4">
        <f>IF($H538=0,"",VLOOKUP($G538,Data!$G$3:$BA$2935,20,FALSE))</f>
        <v>6.5</v>
      </c>
      <c r="AB538" s="4">
        <f>IF($H538=0,"",VLOOKUP($G538,Data!$G$3:$BA$2935,21,FALSE))</f>
        <v>0.44</v>
      </c>
      <c r="AC538" s="4">
        <f>IF($H538=0,"",VLOOKUP($G538,Data!$G$3:$BA$2935,22,FALSE))</f>
        <v>0.08</v>
      </c>
      <c r="AD538" s="4">
        <f>IF($H538=0,"",VLOOKUP($G538,Data!$G$3:$BA$2935,23,FALSE))</f>
        <v>0.2</v>
      </c>
      <c r="AE538" s="4">
        <f>IF($H538=0,"",VLOOKUP($G538,Data!$G$3:$BA$2935,24,FALSE))</f>
        <v>0.98</v>
      </c>
      <c r="AF538" s="4">
        <f>IF($H538=0,"",VLOOKUP($G538,Data!$G$3:$BA$2935,25,FALSE))</f>
        <v>0.1</v>
      </c>
      <c r="AG538" s="4">
        <f>IF($H538=0,"",VLOOKUP($G538,Data!$G$3:$BA$2935,26,FALSE))</f>
        <v>-0.1</v>
      </c>
      <c r="AH538" s="4" t="str">
        <f>IF($H538=0,"",VLOOKUP($G538,Data!$G$3:$BA$2935,27,FALSE))</f>
        <v>/</v>
      </c>
      <c r="AI538" s="4" t="str">
        <f>IF($H538=0,"",VLOOKUP($G538,Data!$G$3:$BA$2935,28,FALSE))</f>
        <v>/</v>
      </c>
      <c r="AJ538" s="4" t="str">
        <f>IF($H538=0,"",VLOOKUP($G538,Data!$G$3:$BA$2935,29,FALSE))</f>
        <v/>
      </c>
      <c r="AK538" s="4" t="str">
        <f>IF($H538=0,"",VLOOKUP($G538,Data!$G$3:$BA$2935,30,FALSE))</f>
        <v/>
      </c>
      <c r="AL538" s="4" t="str">
        <f>IF($H538=0,"",VLOOKUP($G538,Data!$G$3:$BA$2935,31,FALSE))</f>
        <v/>
      </c>
      <c r="AM538" s="4" t="str">
        <f>IF($H538=0,"",VLOOKUP($G538,Data!$G$3:$BA$2935,32,FALSE))</f>
        <v/>
      </c>
      <c r="AN538" s="4" t="str">
        <f>IF($H538=0,"",VLOOKUP($G538,Data!$G$3:$BA$2935,33,FALSE))</f>
        <v/>
      </c>
      <c r="AO538" s="4" t="str">
        <f>IF($H538=0,"",VLOOKUP($G538,Data!$G$3:$BA$2935,34,FALSE))</f>
        <v/>
      </c>
      <c r="AP538" s="4" t="str">
        <f>IF($H538=0,"",VLOOKUP($G538,Data!$G$3:$BA$2935,35,FALSE))</f>
        <v/>
      </c>
      <c r="AQ538" s="4" t="str">
        <f>IF($H538=0,"",VLOOKUP($G538,Data!$G$3:$BA$2935,36,FALSE))</f>
        <v/>
      </c>
      <c r="AR538" s="4" t="str">
        <f>IF($H538=0,"",VLOOKUP($G538,Data!$G$3:$BA$2935,37,FALSE))</f>
        <v/>
      </c>
      <c r="AS538" s="4" t="str">
        <f>IF($H538=0,"",VLOOKUP($G538,Data!$G$3:$BA$2935,38,FALSE))</f>
        <v/>
      </c>
      <c r="AT538" s="4" t="str">
        <f>IF($H538=0,"",VLOOKUP($G538,Data!$G$3:$BA$2935,39,FALSE))</f>
        <v/>
      </c>
    </row>
    <row r="539" spans="1:46" x14ac:dyDescent="0.25">
      <c r="A539" s="4">
        <f>PSSE!A541</f>
        <v>981011</v>
      </c>
      <c r="B539" s="4" t="str">
        <f>PSSE!B541</f>
        <v>SONGHAU1_S1</v>
      </c>
      <c r="C539" s="4">
        <f>PSSE!D541</f>
        <v>26</v>
      </c>
      <c r="D539" s="4">
        <f>PSSE!E541</f>
        <v>600</v>
      </c>
      <c r="E539" s="4" t="str">
        <f>PSSE!F541</f>
        <v>ND</v>
      </c>
      <c r="F539" s="4">
        <f>PSSE!G541</f>
        <v>1</v>
      </c>
      <c r="G539" s="4" t="str">
        <f t="shared" si="8"/>
        <v>PSS26600ND1</v>
      </c>
      <c r="H539" s="4">
        <f>COUNTIF(Data!$G$3:$BA$2935,PSS!$G539)</f>
        <v>1</v>
      </c>
      <c r="I539" s="4" t="str">
        <f>IF($H539=0,"",VLOOKUP($G539,Data!$G$3:$BA$2935,2,FALSE))</f>
        <v>'PSS2A'</v>
      </c>
      <c r="J539" s="4">
        <f>PSSE!C541</f>
        <v>1</v>
      </c>
      <c r="K539" s="4">
        <f>IF($H539=0,"",VLOOKUP($G539,Data!$G$3:$BA$2935,4,FALSE))</f>
        <v>1</v>
      </c>
      <c r="L539" s="4">
        <f>IF($H539=0,"",VLOOKUP($G539,Data!$G$3:$BA$2935,5,FALSE))</f>
        <v>0</v>
      </c>
      <c r="M539" s="4">
        <f>IF($H539=0,"",VLOOKUP($G539,Data!$G$3:$BA$2935,6,FALSE))</f>
        <v>3</v>
      </c>
      <c r="N539" s="4">
        <f>IF($H539=0,"",VLOOKUP($G539,Data!$G$3:$BA$2935,7,FALSE))</f>
        <v>0</v>
      </c>
      <c r="O539" s="4">
        <f>IF($H539=0,"",VLOOKUP($G539,Data!$G$3:$BA$2935,8,FALSE))</f>
        <v>5</v>
      </c>
      <c r="P539" s="4">
        <f>IF($H539=0,"",VLOOKUP($G539,Data!$G$3:$BA$2935,9,FALSE))</f>
        <v>1</v>
      </c>
      <c r="Q539" s="4">
        <f>IF($H539=0,"",VLOOKUP($G539,Data!$G$3:$BA$2935,10,FALSE))</f>
        <v>2.5</v>
      </c>
      <c r="R539" s="4">
        <f>IF($H539=0,"",VLOOKUP($G539,Data!$G$3:$BA$2935,11,FALSE))</f>
        <v>2.5</v>
      </c>
      <c r="S539" s="4">
        <f>IF($H539=0,"",VLOOKUP($G539,Data!$G$3:$BA$2935,12,FALSE))</f>
        <v>0</v>
      </c>
      <c r="T539" s="4">
        <f>IF($H539=0,"",VLOOKUP($G539,Data!$G$3:$BA$2935,13,FALSE))</f>
        <v>2.5</v>
      </c>
      <c r="U539" s="4">
        <f>IF($H539=0,"",VLOOKUP($G539,Data!$G$3:$BA$2935,14,FALSE))</f>
        <v>0</v>
      </c>
      <c r="V539" s="4">
        <f>IF($H539=0,"",VLOOKUP($G539,Data!$G$3:$BA$2935,15,FALSE))</f>
        <v>2.5</v>
      </c>
      <c r="W539" s="4">
        <f>IF($H539=0,"",VLOOKUP($G539,Data!$G$3:$BA$2935,16,FALSE))</f>
        <v>0.39</v>
      </c>
      <c r="X539" s="4">
        <f>IF($H539=0,"",VLOOKUP($G539,Data!$G$3:$BA$2935,17,FALSE))</f>
        <v>1</v>
      </c>
      <c r="Y539" s="4">
        <f>IF($H539=0,"",VLOOKUP($G539,Data!$G$3:$BA$2935,18,FALSE))</f>
        <v>0</v>
      </c>
      <c r="Z539" s="4">
        <f>IF($H539=0,"",VLOOKUP($G539,Data!$G$3:$BA$2935,19,FALSE))</f>
        <v>0.1</v>
      </c>
      <c r="AA539" s="4">
        <f>IF($H539=0,"",VLOOKUP($G539,Data!$G$3:$BA$2935,20,FALSE))</f>
        <v>6.5</v>
      </c>
      <c r="AB539" s="4">
        <f>IF($H539=0,"",VLOOKUP($G539,Data!$G$3:$BA$2935,21,FALSE))</f>
        <v>0.44</v>
      </c>
      <c r="AC539" s="4">
        <f>IF($H539=0,"",VLOOKUP($G539,Data!$G$3:$BA$2935,22,FALSE))</f>
        <v>0.08</v>
      </c>
      <c r="AD539" s="4">
        <f>IF($H539=0,"",VLOOKUP($G539,Data!$G$3:$BA$2935,23,FALSE))</f>
        <v>0.2</v>
      </c>
      <c r="AE539" s="4">
        <f>IF($H539=0,"",VLOOKUP($G539,Data!$G$3:$BA$2935,24,FALSE))</f>
        <v>0.98</v>
      </c>
      <c r="AF539" s="4">
        <f>IF($H539=0,"",VLOOKUP($G539,Data!$G$3:$BA$2935,25,FALSE))</f>
        <v>0.1</v>
      </c>
      <c r="AG539" s="4">
        <f>IF($H539=0,"",VLOOKUP($G539,Data!$G$3:$BA$2935,26,FALSE))</f>
        <v>-0.1</v>
      </c>
      <c r="AH539" s="4" t="str">
        <f>IF($H539=0,"",VLOOKUP($G539,Data!$G$3:$BA$2935,27,FALSE))</f>
        <v>/</v>
      </c>
      <c r="AI539" s="4" t="str">
        <f>IF($H539=0,"",VLOOKUP($G539,Data!$G$3:$BA$2935,28,FALSE))</f>
        <v>/</v>
      </c>
      <c r="AJ539" s="4" t="str">
        <f>IF($H539=0,"",VLOOKUP($G539,Data!$G$3:$BA$2935,29,FALSE))</f>
        <v/>
      </c>
      <c r="AK539" s="4" t="str">
        <f>IF($H539=0,"",VLOOKUP($G539,Data!$G$3:$BA$2935,30,FALSE))</f>
        <v/>
      </c>
      <c r="AL539" s="4" t="str">
        <f>IF($H539=0,"",VLOOKUP($G539,Data!$G$3:$BA$2935,31,FALSE))</f>
        <v/>
      </c>
      <c r="AM539" s="4" t="str">
        <f>IF($H539=0,"",VLOOKUP($G539,Data!$G$3:$BA$2935,32,FALSE))</f>
        <v/>
      </c>
      <c r="AN539" s="4" t="str">
        <f>IF($H539=0,"",VLOOKUP($G539,Data!$G$3:$BA$2935,33,FALSE))</f>
        <v/>
      </c>
      <c r="AO539" s="4" t="str">
        <f>IF($H539=0,"",VLOOKUP($G539,Data!$G$3:$BA$2935,34,FALSE))</f>
        <v/>
      </c>
      <c r="AP539" s="4" t="str">
        <f>IF($H539=0,"",VLOOKUP($G539,Data!$G$3:$BA$2935,35,FALSE))</f>
        <v/>
      </c>
      <c r="AQ539" s="4" t="str">
        <f>IF($H539=0,"",VLOOKUP($G539,Data!$G$3:$BA$2935,36,FALSE))</f>
        <v/>
      </c>
      <c r="AR539" s="4" t="str">
        <f>IF($H539=0,"",VLOOKUP($G539,Data!$G$3:$BA$2935,37,FALSE))</f>
        <v/>
      </c>
      <c r="AS539" s="4" t="str">
        <f>IF($H539=0,"",VLOOKUP($G539,Data!$G$3:$BA$2935,38,FALSE))</f>
        <v/>
      </c>
      <c r="AT539" s="4" t="str">
        <f>IF($H539=0,"",VLOOKUP($G539,Data!$G$3:$BA$2935,39,FALSE))</f>
        <v/>
      </c>
    </row>
    <row r="540" spans="1:46" x14ac:dyDescent="0.25">
      <c r="A540" s="4">
        <f>PSSE!A542</f>
        <v>981012</v>
      </c>
      <c r="B540" s="4" t="str">
        <f>PSSE!B542</f>
        <v>SONGHAU1_S2</v>
      </c>
      <c r="C540" s="4">
        <f>PSSE!D542</f>
        <v>26</v>
      </c>
      <c r="D540" s="4">
        <f>PSSE!E542</f>
        <v>600</v>
      </c>
      <c r="E540" s="4" t="str">
        <f>PSSE!F542</f>
        <v>ND</v>
      </c>
      <c r="F540" s="4">
        <f>PSSE!G542</f>
        <v>1</v>
      </c>
      <c r="G540" s="4" t="str">
        <f t="shared" si="8"/>
        <v>PSS26600ND1</v>
      </c>
      <c r="H540" s="4">
        <f>COUNTIF(Data!$G$3:$BA$2935,PSS!$G540)</f>
        <v>1</v>
      </c>
      <c r="I540" s="4" t="str">
        <f>IF($H540=0,"",VLOOKUP($G540,Data!$G$3:$BA$2935,2,FALSE))</f>
        <v>'PSS2A'</v>
      </c>
      <c r="J540" s="4">
        <f>PSSE!C542</f>
        <v>1</v>
      </c>
      <c r="K540" s="4">
        <f>IF($H540=0,"",VLOOKUP($G540,Data!$G$3:$BA$2935,4,FALSE))</f>
        <v>1</v>
      </c>
      <c r="L540" s="4">
        <f>IF($H540=0,"",VLOOKUP($G540,Data!$G$3:$BA$2935,5,FALSE))</f>
        <v>0</v>
      </c>
      <c r="M540" s="4">
        <f>IF($H540=0,"",VLOOKUP($G540,Data!$G$3:$BA$2935,6,FALSE))</f>
        <v>3</v>
      </c>
      <c r="N540" s="4">
        <f>IF($H540=0,"",VLOOKUP($G540,Data!$G$3:$BA$2935,7,FALSE))</f>
        <v>0</v>
      </c>
      <c r="O540" s="4">
        <f>IF($H540=0,"",VLOOKUP($G540,Data!$G$3:$BA$2935,8,FALSE))</f>
        <v>5</v>
      </c>
      <c r="P540" s="4">
        <f>IF($H540=0,"",VLOOKUP($G540,Data!$G$3:$BA$2935,9,FALSE))</f>
        <v>1</v>
      </c>
      <c r="Q540" s="4">
        <f>IF($H540=0,"",VLOOKUP($G540,Data!$G$3:$BA$2935,10,FALSE))</f>
        <v>2.5</v>
      </c>
      <c r="R540" s="4">
        <f>IF($H540=0,"",VLOOKUP($G540,Data!$G$3:$BA$2935,11,FALSE))</f>
        <v>2.5</v>
      </c>
      <c r="S540" s="4">
        <f>IF($H540=0,"",VLOOKUP($G540,Data!$G$3:$BA$2935,12,FALSE))</f>
        <v>0</v>
      </c>
      <c r="T540" s="4">
        <f>IF($H540=0,"",VLOOKUP($G540,Data!$G$3:$BA$2935,13,FALSE))</f>
        <v>2.5</v>
      </c>
      <c r="U540" s="4">
        <f>IF($H540=0,"",VLOOKUP($G540,Data!$G$3:$BA$2935,14,FALSE))</f>
        <v>0</v>
      </c>
      <c r="V540" s="4">
        <f>IF($H540=0,"",VLOOKUP($G540,Data!$G$3:$BA$2935,15,FALSE))</f>
        <v>2.5</v>
      </c>
      <c r="W540" s="4">
        <f>IF($H540=0,"",VLOOKUP($G540,Data!$G$3:$BA$2935,16,FALSE))</f>
        <v>0.39</v>
      </c>
      <c r="X540" s="4">
        <f>IF($H540=0,"",VLOOKUP($G540,Data!$G$3:$BA$2935,17,FALSE))</f>
        <v>1</v>
      </c>
      <c r="Y540" s="4">
        <f>IF($H540=0,"",VLOOKUP($G540,Data!$G$3:$BA$2935,18,FALSE))</f>
        <v>0</v>
      </c>
      <c r="Z540" s="4">
        <f>IF($H540=0,"",VLOOKUP($G540,Data!$G$3:$BA$2935,19,FALSE))</f>
        <v>0.1</v>
      </c>
      <c r="AA540" s="4">
        <f>IF($H540=0,"",VLOOKUP($G540,Data!$G$3:$BA$2935,20,FALSE))</f>
        <v>6.5</v>
      </c>
      <c r="AB540" s="4">
        <f>IF($H540=0,"",VLOOKUP($G540,Data!$G$3:$BA$2935,21,FALSE))</f>
        <v>0.44</v>
      </c>
      <c r="AC540" s="4">
        <f>IF($H540=0,"",VLOOKUP($G540,Data!$G$3:$BA$2935,22,FALSE))</f>
        <v>0.08</v>
      </c>
      <c r="AD540" s="4">
        <f>IF($H540=0,"",VLOOKUP($G540,Data!$G$3:$BA$2935,23,FALSE))</f>
        <v>0.2</v>
      </c>
      <c r="AE540" s="4">
        <f>IF($H540=0,"",VLOOKUP($G540,Data!$G$3:$BA$2935,24,FALSE))</f>
        <v>0.98</v>
      </c>
      <c r="AF540" s="4">
        <f>IF($H540=0,"",VLOOKUP($G540,Data!$G$3:$BA$2935,25,FALSE))</f>
        <v>0.1</v>
      </c>
      <c r="AG540" s="4">
        <f>IF($H540=0,"",VLOOKUP($G540,Data!$G$3:$BA$2935,26,FALSE))</f>
        <v>-0.1</v>
      </c>
      <c r="AH540" s="4" t="str">
        <f>IF($H540=0,"",VLOOKUP($G540,Data!$G$3:$BA$2935,27,FALSE))</f>
        <v>/</v>
      </c>
      <c r="AI540" s="4" t="str">
        <f>IF($H540=0,"",VLOOKUP($G540,Data!$G$3:$BA$2935,28,FALSE))</f>
        <v>/</v>
      </c>
      <c r="AJ540" s="4" t="str">
        <f>IF($H540=0,"",VLOOKUP($G540,Data!$G$3:$BA$2935,29,FALSE))</f>
        <v/>
      </c>
      <c r="AK540" s="4" t="str">
        <f>IF($H540=0,"",VLOOKUP($G540,Data!$G$3:$BA$2935,30,FALSE))</f>
        <v/>
      </c>
      <c r="AL540" s="4" t="str">
        <f>IF($H540=0,"",VLOOKUP($G540,Data!$G$3:$BA$2935,31,FALSE))</f>
        <v/>
      </c>
      <c r="AM540" s="4" t="str">
        <f>IF($H540=0,"",VLOOKUP($G540,Data!$G$3:$BA$2935,32,FALSE))</f>
        <v/>
      </c>
      <c r="AN540" s="4" t="str">
        <f>IF($H540=0,"",VLOOKUP($G540,Data!$G$3:$BA$2935,33,FALSE))</f>
        <v/>
      </c>
      <c r="AO540" s="4" t="str">
        <f>IF($H540=0,"",VLOOKUP($G540,Data!$G$3:$BA$2935,34,FALSE))</f>
        <v/>
      </c>
      <c r="AP540" s="4" t="str">
        <f>IF($H540=0,"",VLOOKUP($G540,Data!$G$3:$BA$2935,35,FALSE))</f>
        <v/>
      </c>
      <c r="AQ540" s="4" t="str">
        <f>IF($H540=0,"",VLOOKUP($G540,Data!$G$3:$BA$2935,36,FALSE))</f>
        <v/>
      </c>
      <c r="AR540" s="4" t="str">
        <f>IF($H540=0,"",VLOOKUP($G540,Data!$G$3:$BA$2935,37,FALSE))</f>
        <v/>
      </c>
      <c r="AS540" s="4" t="str">
        <f>IF($H540=0,"",VLOOKUP($G540,Data!$G$3:$BA$2935,38,FALSE))</f>
        <v/>
      </c>
      <c r="AT540" s="4" t="str">
        <f>IF($H540=0,"",VLOOKUP($G540,Data!$G$3:$BA$2935,39,FALSE))</f>
        <v/>
      </c>
    </row>
    <row r="541" spans="1:46" x14ac:dyDescent="0.25">
      <c r="A541" s="4">
        <f>PSSE!A543</f>
        <v>981021</v>
      </c>
      <c r="B541" s="4" t="str">
        <f>PSSE!B543</f>
        <v>SONGHAU2_S1</v>
      </c>
      <c r="C541" s="4">
        <f>PSSE!D543</f>
        <v>26</v>
      </c>
      <c r="D541" s="4">
        <f>PSSE!E543</f>
        <v>1000</v>
      </c>
      <c r="E541" s="4" t="str">
        <f>PSSE!F543</f>
        <v>ND</v>
      </c>
      <c r="F541" s="4">
        <f>PSSE!G543</f>
        <v>1</v>
      </c>
      <c r="G541" s="4" t="str">
        <f t="shared" si="8"/>
        <v>PSS261000ND1</v>
      </c>
      <c r="H541" s="4">
        <f>COUNTIF(Data!$G$3:$BA$2935,PSS!$G541)</f>
        <v>1</v>
      </c>
      <c r="I541" s="4" t="str">
        <f>IF($H541=0,"",VLOOKUP($G541,Data!$G$3:$BA$2935,2,FALSE))</f>
        <v>'PSS2A'</v>
      </c>
      <c r="J541" s="4">
        <f>PSSE!C543</f>
        <v>1</v>
      </c>
      <c r="K541" s="4">
        <f>IF($H541=0,"",VLOOKUP($G541,Data!$G$3:$BA$2935,4,FALSE))</f>
        <v>1</v>
      </c>
      <c r="L541" s="4">
        <f>IF($H541=0,"",VLOOKUP($G541,Data!$G$3:$BA$2935,5,FALSE))</f>
        <v>0</v>
      </c>
      <c r="M541" s="4">
        <f>IF($H541=0,"",VLOOKUP($G541,Data!$G$3:$BA$2935,6,FALSE))</f>
        <v>3</v>
      </c>
      <c r="N541" s="4">
        <f>IF($H541=0,"",VLOOKUP($G541,Data!$G$3:$BA$2935,7,FALSE))</f>
        <v>0</v>
      </c>
      <c r="O541" s="4">
        <f>IF($H541=0,"",VLOOKUP($G541,Data!$G$3:$BA$2935,8,FALSE))</f>
        <v>5</v>
      </c>
      <c r="P541" s="4">
        <f>IF($H541=0,"",VLOOKUP($G541,Data!$G$3:$BA$2935,9,FALSE))</f>
        <v>1</v>
      </c>
      <c r="Q541" s="4">
        <f>IF($H541=0,"",VLOOKUP($G541,Data!$G$3:$BA$2935,10,FALSE))</f>
        <v>2.5</v>
      </c>
      <c r="R541" s="4">
        <f>IF($H541=0,"",VLOOKUP($G541,Data!$G$3:$BA$2935,11,FALSE))</f>
        <v>2.5</v>
      </c>
      <c r="S541" s="4">
        <f>IF($H541=0,"",VLOOKUP($G541,Data!$G$3:$BA$2935,12,FALSE))</f>
        <v>0</v>
      </c>
      <c r="T541" s="4">
        <f>IF($H541=0,"",VLOOKUP($G541,Data!$G$3:$BA$2935,13,FALSE))</f>
        <v>2.5</v>
      </c>
      <c r="U541" s="4">
        <f>IF($H541=0,"",VLOOKUP($G541,Data!$G$3:$BA$2935,14,FALSE))</f>
        <v>0</v>
      </c>
      <c r="V541" s="4">
        <f>IF($H541=0,"",VLOOKUP($G541,Data!$G$3:$BA$2935,15,FALSE))</f>
        <v>2.5</v>
      </c>
      <c r="W541" s="4">
        <f>IF($H541=0,"",VLOOKUP($G541,Data!$G$3:$BA$2935,16,FALSE))</f>
        <v>0.39</v>
      </c>
      <c r="X541" s="4">
        <f>IF($H541=0,"",VLOOKUP($G541,Data!$G$3:$BA$2935,17,FALSE))</f>
        <v>1</v>
      </c>
      <c r="Y541" s="4">
        <f>IF($H541=0,"",VLOOKUP($G541,Data!$G$3:$BA$2935,18,FALSE))</f>
        <v>0</v>
      </c>
      <c r="Z541" s="4">
        <f>IF($H541=0,"",VLOOKUP($G541,Data!$G$3:$BA$2935,19,FALSE))</f>
        <v>0.1</v>
      </c>
      <c r="AA541" s="4">
        <f>IF($H541=0,"",VLOOKUP($G541,Data!$G$3:$BA$2935,20,FALSE))</f>
        <v>6.5</v>
      </c>
      <c r="AB541" s="4">
        <f>IF($H541=0,"",VLOOKUP($G541,Data!$G$3:$BA$2935,21,FALSE))</f>
        <v>0.44</v>
      </c>
      <c r="AC541" s="4">
        <f>IF($H541=0,"",VLOOKUP($G541,Data!$G$3:$BA$2935,22,FALSE))</f>
        <v>0.08</v>
      </c>
      <c r="AD541" s="4">
        <f>IF($H541=0,"",VLOOKUP($G541,Data!$G$3:$BA$2935,23,FALSE))</f>
        <v>0.2</v>
      </c>
      <c r="AE541" s="4">
        <f>IF($H541=0,"",VLOOKUP($G541,Data!$G$3:$BA$2935,24,FALSE))</f>
        <v>0.98</v>
      </c>
      <c r="AF541" s="4">
        <f>IF($H541=0,"",VLOOKUP($G541,Data!$G$3:$BA$2935,25,FALSE))</f>
        <v>0.1</v>
      </c>
      <c r="AG541" s="4">
        <f>IF($H541=0,"",VLOOKUP($G541,Data!$G$3:$BA$2935,26,FALSE))</f>
        <v>-0.1</v>
      </c>
      <c r="AH541" s="4" t="str">
        <f>IF($H541=0,"",VLOOKUP($G541,Data!$G$3:$BA$2935,27,FALSE))</f>
        <v>/</v>
      </c>
      <c r="AI541" s="4" t="str">
        <f>IF($H541=0,"",VLOOKUP($G541,Data!$G$3:$BA$2935,28,FALSE))</f>
        <v>/</v>
      </c>
      <c r="AJ541" s="4" t="str">
        <f>IF($H541=0,"",VLOOKUP($G541,Data!$G$3:$BA$2935,29,FALSE))</f>
        <v/>
      </c>
      <c r="AK541" s="4" t="str">
        <f>IF($H541=0,"",VLOOKUP($G541,Data!$G$3:$BA$2935,30,FALSE))</f>
        <v/>
      </c>
      <c r="AL541" s="4" t="str">
        <f>IF($H541=0,"",VLOOKUP($G541,Data!$G$3:$BA$2935,31,FALSE))</f>
        <v/>
      </c>
      <c r="AM541" s="4" t="str">
        <f>IF($H541=0,"",VLOOKUP($G541,Data!$G$3:$BA$2935,32,FALSE))</f>
        <v/>
      </c>
      <c r="AN541" s="4" t="str">
        <f>IF($H541=0,"",VLOOKUP($G541,Data!$G$3:$BA$2935,33,FALSE))</f>
        <v/>
      </c>
      <c r="AO541" s="4" t="str">
        <f>IF($H541=0,"",VLOOKUP($G541,Data!$G$3:$BA$2935,34,FALSE))</f>
        <v/>
      </c>
      <c r="AP541" s="4" t="str">
        <f>IF($H541=0,"",VLOOKUP($G541,Data!$G$3:$BA$2935,35,FALSE))</f>
        <v/>
      </c>
      <c r="AQ541" s="4" t="str">
        <f>IF($H541=0,"",VLOOKUP($G541,Data!$G$3:$BA$2935,36,FALSE))</f>
        <v/>
      </c>
      <c r="AR541" s="4" t="str">
        <f>IF($H541=0,"",VLOOKUP($G541,Data!$G$3:$BA$2935,37,FALSE))</f>
        <v/>
      </c>
      <c r="AS541" s="4" t="str">
        <f>IF($H541=0,"",VLOOKUP($G541,Data!$G$3:$BA$2935,38,FALSE))</f>
        <v/>
      </c>
      <c r="AT541" s="4" t="str">
        <f>IF($H541=0,"",VLOOKUP($G541,Data!$G$3:$BA$2935,39,FALSE))</f>
        <v/>
      </c>
    </row>
    <row r="542" spans="1:46" x14ac:dyDescent="0.25">
      <c r="A542" s="4">
        <f>PSSE!A544</f>
        <v>981022</v>
      </c>
      <c r="B542" s="4" t="str">
        <f>PSSE!B544</f>
        <v>SONGHAU2_S2</v>
      </c>
      <c r="C542" s="4">
        <f>PSSE!D544</f>
        <v>26</v>
      </c>
      <c r="D542" s="4">
        <f>PSSE!E544</f>
        <v>1000</v>
      </c>
      <c r="E542" s="4" t="str">
        <f>PSSE!F544</f>
        <v>ND</v>
      </c>
      <c r="F542" s="4">
        <f>PSSE!G544</f>
        <v>1</v>
      </c>
      <c r="G542" s="4" t="str">
        <f t="shared" si="8"/>
        <v>PSS261000ND1</v>
      </c>
      <c r="H542" s="4">
        <f>COUNTIF(Data!$G$3:$BA$2935,PSS!$G542)</f>
        <v>1</v>
      </c>
      <c r="I542" s="4" t="str">
        <f>IF($H542=0,"",VLOOKUP($G542,Data!$G$3:$BA$2935,2,FALSE))</f>
        <v>'PSS2A'</v>
      </c>
      <c r="J542" s="4">
        <f>PSSE!C544</f>
        <v>1</v>
      </c>
      <c r="K542" s="4">
        <f>IF($H542=0,"",VLOOKUP($G542,Data!$G$3:$BA$2935,4,FALSE))</f>
        <v>1</v>
      </c>
      <c r="L542" s="4">
        <f>IF($H542=0,"",VLOOKUP($G542,Data!$G$3:$BA$2935,5,FALSE))</f>
        <v>0</v>
      </c>
      <c r="M542" s="4">
        <f>IF($H542=0,"",VLOOKUP($G542,Data!$G$3:$BA$2935,6,FALSE))</f>
        <v>3</v>
      </c>
      <c r="N542" s="4">
        <f>IF($H542=0,"",VLOOKUP($G542,Data!$G$3:$BA$2935,7,FALSE))</f>
        <v>0</v>
      </c>
      <c r="O542" s="4">
        <f>IF($H542=0,"",VLOOKUP($G542,Data!$G$3:$BA$2935,8,FALSE))</f>
        <v>5</v>
      </c>
      <c r="P542" s="4">
        <f>IF($H542=0,"",VLOOKUP($G542,Data!$G$3:$BA$2935,9,FALSE))</f>
        <v>1</v>
      </c>
      <c r="Q542" s="4">
        <f>IF($H542=0,"",VLOOKUP($G542,Data!$G$3:$BA$2935,10,FALSE))</f>
        <v>2.5</v>
      </c>
      <c r="R542" s="4">
        <f>IF($H542=0,"",VLOOKUP($G542,Data!$G$3:$BA$2935,11,FALSE))</f>
        <v>2.5</v>
      </c>
      <c r="S542" s="4">
        <f>IF($H542=0,"",VLOOKUP($G542,Data!$G$3:$BA$2935,12,FALSE))</f>
        <v>0</v>
      </c>
      <c r="T542" s="4">
        <f>IF($H542=0,"",VLOOKUP($G542,Data!$G$3:$BA$2935,13,FALSE))</f>
        <v>2.5</v>
      </c>
      <c r="U542" s="4">
        <f>IF($H542=0,"",VLOOKUP($G542,Data!$G$3:$BA$2935,14,FALSE))</f>
        <v>0</v>
      </c>
      <c r="V542" s="4">
        <f>IF($H542=0,"",VLOOKUP($G542,Data!$G$3:$BA$2935,15,FALSE))</f>
        <v>2.5</v>
      </c>
      <c r="W542" s="4">
        <f>IF($H542=0,"",VLOOKUP($G542,Data!$G$3:$BA$2935,16,FALSE))</f>
        <v>0.39</v>
      </c>
      <c r="X542" s="4">
        <f>IF($H542=0,"",VLOOKUP($G542,Data!$G$3:$BA$2935,17,FALSE))</f>
        <v>1</v>
      </c>
      <c r="Y542" s="4">
        <f>IF($H542=0,"",VLOOKUP($G542,Data!$G$3:$BA$2935,18,FALSE))</f>
        <v>0</v>
      </c>
      <c r="Z542" s="4">
        <f>IF($H542=0,"",VLOOKUP($G542,Data!$G$3:$BA$2935,19,FALSE))</f>
        <v>0.1</v>
      </c>
      <c r="AA542" s="4">
        <f>IF($H542=0,"",VLOOKUP($G542,Data!$G$3:$BA$2935,20,FALSE))</f>
        <v>6.5</v>
      </c>
      <c r="AB542" s="4">
        <f>IF($H542=0,"",VLOOKUP($G542,Data!$G$3:$BA$2935,21,FALSE))</f>
        <v>0.44</v>
      </c>
      <c r="AC542" s="4">
        <f>IF($H542=0,"",VLOOKUP($G542,Data!$G$3:$BA$2935,22,FALSE))</f>
        <v>0.08</v>
      </c>
      <c r="AD542" s="4">
        <f>IF($H542=0,"",VLOOKUP($G542,Data!$G$3:$BA$2935,23,FALSE))</f>
        <v>0.2</v>
      </c>
      <c r="AE542" s="4">
        <f>IF($H542=0,"",VLOOKUP($G542,Data!$G$3:$BA$2935,24,FALSE))</f>
        <v>0.98</v>
      </c>
      <c r="AF542" s="4">
        <f>IF($H542=0,"",VLOOKUP($G542,Data!$G$3:$BA$2935,25,FALSE))</f>
        <v>0.1</v>
      </c>
      <c r="AG542" s="4">
        <f>IF($H542=0,"",VLOOKUP($G542,Data!$G$3:$BA$2935,26,FALSE))</f>
        <v>-0.1</v>
      </c>
      <c r="AH542" s="4" t="str">
        <f>IF($H542=0,"",VLOOKUP($G542,Data!$G$3:$BA$2935,27,FALSE))</f>
        <v>/</v>
      </c>
      <c r="AI542" s="4" t="str">
        <f>IF($H542=0,"",VLOOKUP($G542,Data!$G$3:$BA$2935,28,FALSE))</f>
        <v>/</v>
      </c>
      <c r="AJ542" s="4" t="str">
        <f>IF($H542=0,"",VLOOKUP($G542,Data!$G$3:$BA$2935,29,FALSE))</f>
        <v/>
      </c>
      <c r="AK542" s="4" t="str">
        <f>IF($H542=0,"",VLOOKUP($G542,Data!$G$3:$BA$2935,30,FALSE))</f>
        <v/>
      </c>
      <c r="AL542" s="4" t="str">
        <f>IF($H542=0,"",VLOOKUP($G542,Data!$G$3:$BA$2935,31,FALSE))</f>
        <v/>
      </c>
      <c r="AM542" s="4" t="str">
        <f>IF($H542=0,"",VLOOKUP($G542,Data!$G$3:$BA$2935,32,FALSE))</f>
        <v/>
      </c>
      <c r="AN542" s="4" t="str">
        <f>IF($H542=0,"",VLOOKUP($G542,Data!$G$3:$BA$2935,33,FALSE))</f>
        <v/>
      </c>
      <c r="AO542" s="4" t="str">
        <f>IF($H542=0,"",VLOOKUP($G542,Data!$G$3:$BA$2935,34,FALSE))</f>
        <v/>
      </c>
      <c r="AP542" s="4" t="str">
        <f>IF($H542=0,"",VLOOKUP($G542,Data!$G$3:$BA$2935,35,FALSE))</f>
        <v/>
      </c>
      <c r="AQ542" s="4" t="str">
        <f>IF($H542=0,"",VLOOKUP($G542,Data!$G$3:$BA$2935,36,FALSE))</f>
        <v/>
      </c>
      <c r="AR542" s="4" t="str">
        <f>IF($H542=0,"",VLOOKUP($G542,Data!$G$3:$BA$2935,37,FALSE))</f>
        <v/>
      </c>
      <c r="AS542" s="4" t="str">
        <f>IF($H542=0,"",VLOOKUP($G542,Data!$G$3:$BA$2935,38,FALSE))</f>
        <v/>
      </c>
      <c r="AT542" s="4" t="str">
        <f>IF($H542=0,"",VLOOKUP($G542,Data!$G$3:$BA$2935,39,FALSE))</f>
        <v/>
      </c>
    </row>
    <row r="543" spans="1:46" x14ac:dyDescent="0.25">
      <c r="A543" s="4">
        <f>PSSE!A545</f>
        <v>983001</v>
      </c>
      <c r="B543" s="4" t="str">
        <f>PSSE!B545</f>
        <v>CANTHO_B1</v>
      </c>
      <c r="C543" s="4">
        <f>PSSE!D545</f>
        <v>11</v>
      </c>
      <c r="D543" s="4">
        <f>PSSE!E545</f>
        <v>0</v>
      </c>
      <c r="E543" s="4" t="str">
        <f>PSSE!F545</f>
        <v>ND</v>
      </c>
      <c r="F543" s="4">
        <f>PSSE!G545</f>
        <v>1</v>
      </c>
      <c r="G543" s="4" t="str">
        <f t="shared" si="8"/>
        <v>PSS110ND1</v>
      </c>
      <c r="H543" s="4">
        <f>COUNTIF(Data!$G$3:$BA$2935,PSS!$G543)</f>
        <v>1</v>
      </c>
      <c r="I543" s="4" t="str">
        <f>IF($H543=0,"",VLOOKUP($G543,Data!$G$3:$BA$2935,2,FALSE))</f>
        <v>'PSS2A'</v>
      </c>
      <c r="J543" s="4">
        <f>PSSE!C545</f>
        <v>1</v>
      </c>
      <c r="K543" s="4">
        <f>IF($H543=0,"",VLOOKUP($G543,Data!$G$3:$BA$2935,4,FALSE))</f>
        <v>1</v>
      </c>
      <c r="L543" s="4">
        <f>IF($H543=0,"",VLOOKUP($G543,Data!$G$3:$BA$2935,5,FALSE))</f>
        <v>0</v>
      </c>
      <c r="M543" s="4">
        <f>IF($H543=0,"",VLOOKUP($G543,Data!$G$3:$BA$2935,6,FALSE))</f>
        <v>3</v>
      </c>
      <c r="N543" s="4">
        <f>IF($H543=0,"",VLOOKUP($G543,Data!$G$3:$BA$2935,7,FALSE))</f>
        <v>0</v>
      </c>
      <c r="O543" s="4">
        <f>IF($H543=0,"",VLOOKUP($G543,Data!$G$3:$BA$2935,8,FALSE))</f>
        <v>5</v>
      </c>
      <c r="P543" s="4">
        <f>IF($H543=0,"",VLOOKUP($G543,Data!$G$3:$BA$2935,9,FALSE))</f>
        <v>1</v>
      </c>
      <c r="Q543" s="4">
        <f>IF($H543=0,"",VLOOKUP($G543,Data!$G$3:$BA$2935,10,FALSE))</f>
        <v>2.5</v>
      </c>
      <c r="R543" s="4">
        <f>IF($H543=0,"",VLOOKUP($G543,Data!$G$3:$BA$2935,11,FALSE))</f>
        <v>2.5</v>
      </c>
      <c r="S543" s="4">
        <f>IF($H543=0,"",VLOOKUP($G543,Data!$G$3:$BA$2935,12,FALSE))</f>
        <v>0</v>
      </c>
      <c r="T543" s="4">
        <f>IF($H543=0,"",VLOOKUP($G543,Data!$G$3:$BA$2935,13,FALSE))</f>
        <v>2.5</v>
      </c>
      <c r="U543" s="4">
        <f>IF($H543=0,"",VLOOKUP($G543,Data!$G$3:$BA$2935,14,FALSE))</f>
        <v>0</v>
      </c>
      <c r="V543" s="4">
        <f>IF($H543=0,"",VLOOKUP($G543,Data!$G$3:$BA$2935,15,FALSE))</f>
        <v>2.5</v>
      </c>
      <c r="W543" s="4">
        <f>IF($H543=0,"",VLOOKUP($G543,Data!$G$3:$BA$2935,16,FALSE))</f>
        <v>0.39</v>
      </c>
      <c r="X543" s="4">
        <f>IF($H543=0,"",VLOOKUP($G543,Data!$G$3:$BA$2935,17,FALSE))</f>
        <v>1</v>
      </c>
      <c r="Y543" s="4">
        <f>IF($H543=0,"",VLOOKUP($G543,Data!$G$3:$BA$2935,18,FALSE))</f>
        <v>0</v>
      </c>
      <c r="Z543" s="4">
        <f>IF($H543=0,"",VLOOKUP($G543,Data!$G$3:$BA$2935,19,FALSE))</f>
        <v>0.1</v>
      </c>
      <c r="AA543" s="4">
        <f>IF($H543=0,"",VLOOKUP($G543,Data!$G$3:$BA$2935,20,FALSE))</f>
        <v>6.5</v>
      </c>
      <c r="AB543" s="4">
        <f>IF($H543=0,"",VLOOKUP($G543,Data!$G$3:$BA$2935,21,FALSE))</f>
        <v>0.44</v>
      </c>
      <c r="AC543" s="4">
        <f>IF($H543=0,"",VLOOKUP($G543,Data!$G$3:$BA$2935,22,FALSE))</f>
        <v>0.08</v>
      </c>
      <c r="AD543" s="4">
        <f>IF($H543=0,"",VLOOKUP($G543,Data!$G$3:$BA$2935,23,FALSE))</f>
        <v>0.2</v>
      </c>
      <c r="AE543" s="4">
        <f>IF($H543=0,"",VLOOKUP($G543,Data!$G$3:$BA$2935,24,FALSE))</f>
        <v>0.98</v>
      </c>
      <c r="AF543" s="4">
        <f>IF($H543=0,"",VLOOKUP($G543,Data!$G$3:$BA$2935,25,FALSE))</f>
        <v>0.1</v>
      </c>
      <c r="AG543" s="4">
        <f>IF($H543=0,"",VLOOKUP($G543,Data!$G$3:$BA$2935,26,FALSE))</f>
        <v>-0.1</v>
      </c>
      <c r="AH543" s="4" t="str">
        <f>IF($H543=0,"",VLOOKUP($G543,Data!$G$3:$BA$2935,27,FALSE))</f>
        <v>/</v>
      </c>
      <c r="AI543" s="4" t="str">
        <f>IF($H543=0,"",VLOOKUP($G543,Data!$G$3:$BA$2935,28,FALSE))</f>
        <v>/</v>
      </c>
      <c r="AJ543" s="4" t="str">
        <f>IF($H543=0,"",VLOOKUP($G543,Data!$G$3:$BA$2935,29,FALSE))</f>
        <v/>
      </c>
      <c r="AK543" s="4" t="str">
        <f>IF($H543=0,"",VLOOKUP($G543,Data!$G$3:$BA$2935,30,FALSE))</f>
        <v/>
      </c>
      <c r="AL543" s="4" t="str">
        <f>IF($H543=0,"",VLOOKUP($G543,Data!$G$3:$BA$2935,31,FALSE))</f>
        <v/>
      </c>
      <c r="AM543" s="4" t="str">
        <f>IF($H543=0,"",VLOOKUP($G543,Data!$G$3:$BA$2935,32,FALSE))</f>
        <v/>
      </c>
      <c r="AN543" s="4" t="str">
        <f>IF($H543=0,"",VLOOKUP($G543,Data!$G$3:$BA$2935,33,FALSE))</f>
        <v/>
      </c>
      <c r="AO543" s="4" t="str">
        <f>IF($H543=0,"",VLOOKUP($G543,Data!$G$3:$BA$2935,34,FALSE))</f>
        <v/>
      </c>
      <c r="AP543" s="4" t="str">
        <f>IF($H543=0,"",VLOOKUP($G543,Data!$G$3:$BA$2935,35,FALSE))</f>
        <v/>
      </c>
      <c r="AQ543" s="4" t="str">
        <f>IF($H543=0,"",VLOOKUP($G543,Data!$G$3:$BA$2935,36,FALSE))</f>
        <v/>
      </c>
      <c r="AR543" s="4" t="str">
        <f>IF($H543=0,"",VLOOKUP($G543,Data!$G$3:$BA$2935,37,FALSE))</f>
        <v/>
      </c>
      <c r="AS543" s="4" t="str">
        <f>IF($H543=0,"",VLOOKUP($G543,Data!$G$3:$BA$2935,38,FALSE))</f>
        <v/>
      </c>
      <c r="AT543" s="4" t="str">
        <f>IF($H543=0,"",VLOOKUP($G543,Data!$G$3:$BA$2935,39,FALSE))</f>
        <v/>
      </c>
    </row>
    <row r="544" spans="1:46" x14ac:dyDescent="0.25">
      <c r="A544" s="4">
        <f>PSSE!A546</f>
        <v>983003</v>
      </c>
      <c r="B544" s="4" t="str">
        <f>PSSE!B546</f>
        <v>CANTHO_B2</v>
      </c>
      <c r="C544" s="4">
        <f>PSSE!D546</f>
        <v>11</v>
      </c>
      <c r="D544" s="4">
        <f>PSSE!E546</f>
        <v>0</v>
      </c>
      <c r="E544" s="4" t="str">
        <f>PSSE!F546</f>
        <v>ND</v>
      </c>
      <c r="F544" s="4">
        <f>PSSE!G546</f>
        <v>1</v>
      </c>
      <c r="G544" s="4" t="str">
        <f t="shared" si="8"/>
        <v>PSS110ND1</v>
      </c>
      <c r="H544" s="4">
        <f>COUNTIF(Data!$G$3:$BA$2935,PSS!$G544)</f>
        <v>1</v>
      </c>
      <c r="I544" s="4" t="str">
        <f>IF($H544=0,"",VLOOKUP($G544,Data!$G$3:$BA$2935,2,FALSE))</f>
        <v>'PSS2A'</v>
      </c>
      <c r="J544" s="4">
        <f>PSSE!C546</f>
        <v>1</v>
      </c>
      <c r="K544" s="4">
        <f>IF($H544=0,"",VLOOKUP($G544,Data!$G$3:$BA$2935,4,FALSE))</f>
        <v>1</v>
      </c>
      <c r="L544" s="4">
        <f>IF($H544=0,"",VLOOKUP($G544,Data!$G$3:$BA$2935,5,FALSE))</f>
        <v>0</v>
      </c>
      <c r="M544" s="4">
        <f>IF($H544=0,"",VLOOKUP($G544,Data!$G$3:$BA$2935,6,FALSE))</f>
        <v>3</v>
      </c>
      <c r="N544" s="4">
        <f>IF($H544=0,"",VLOOKUP($G544,Data!$G$3:$BA$2935,7,FALSE))</f>
        <v>0</v>
      </c>
      <c r="O544" s="4">
        <f>IF($H544=0,"",VLOOKUP($G544,Data!$G$3:$BA$2935,8,FALSE))</f>
        <v>5</v>
      </c>
      <c r="P544" s="4">
        <f>IF($H544=0,"",VLOOKUP($G544,Data!$G$3:$BA$2935,9,FALSE))</f>
        <v>1</v>
      </c>
      <c r="Q544" s="4">
        <f>IF($H544=0,"",VLOOKUP($G544,Data!$G$3:$BA$2935,10,FALSE))</f>
        <v>2.5</v>
      </c>
      <c r="R544" s="4">
        <f>IF($H544=0,"",VLOOKUP($G544,Data!$G$3:$BA$2935,11,FALSE))</f>
        <v>2.5</v>
      </c>
      <c r="S544" s="4">
        <f>IF($H544=0,"",VLOOKUP($G544,Data!$G$3:$BA$2935,12,FALSE))</f>
        <v>0</v>
      </c>
      <c r="T544" s="4">
        <f>IF($H544=0,"",VLOOKUP($G544,Data!$G$3:$BA$2935,13,FALSE))</f>
        <v>2.5</v>
      </c>
      <c r="U544" s="4">
        <f>IF($H544=0,"",VLOOKUP($G544,Data!$G$3:$BA$2935,14,FALSE))</f>
        <v>0</v>
      </c>
      <c r="V544" s="4">
        <f>IF($H544=0,"",VLOOKUP($G544,Data!$G$3:$BA$2935,15,FALSE))</f>
        <v>2.5</v>
      </c>
      <c r="W544" s="4">
        <f>IF($H544=0,"",VLOOKUP($G544,Data!$G$3:$BA$2935,16,FALSE))</f>
        <v>0.39</v>
      </c>
      <c r="X544" s="4">
        <f>IF($H544=0,"",VLOOKUP($G544,Data!$G$3:$BA$2935,17,FALSE))</f>
        <v>1</v>
      </c>
      <c r="Y544" s="4">
        <f>IF($H544=0,"",VLOOKUP($G544,Data!$G$3:$BA$2935,18,FALSE))</f>
        <v>0</v>
      </c>
      <c r="Z544" s="4">
        <f>IF($H544=0,"",VLOOKUP($G544,Data!$G$3:$BA$2935,19,FALSE))</f>
        <v>0.1</v>
      </c>
      <c r="AA544" s="4">
        <f>IF($H544=0,"",VLOOKUP($G544,Data!$G$3:$BA$2935,20,FALSE))</f>
        <v>6.5</v>
      </c>
      <c r="AB544" s="4">
        <f>IF($H544=0,"",VLOOKUP($G544,Data!$G$3:$BA$2935,21,FALSE))</f>
        <v>0.44</v>
      </c>
      <c r="AC544" s="4">
        <f>IF($H544=0,"",VLOOKUP($G544,Data!$G$3:$BA$2935,22,FALSE))</f>
        <v>0.08</v>
      </c>
      <c r="AD544" s="4">
        <f>IF($H544=0,"",VLOOKUP($G544,Data!$G$3:$BA$2935,23,FALSE))</f>
        <v>0.2</v>
      </c>
      <c r="AE544" s="4">
        <f>IF($H544=0,"",VLOOKUP($G544,Data!$G$3:$BA$2935,24,FALSE))</f>
        <v>0.98</v>
      </c>
      <c r="AF544" s="4">
        <f>IF($H544=0,"",VLOOKUP($G544,Data!$G$3:$BA$2935,25,FALSE))</f>
        <v>0.1</v>
      </c>
      <c r="AG544" s="4">
        <f>IF($H544=0,"",VLOOKUP($G544,Data!$G$3:$BA$2935,26,FALSE))</f>
        <v>-0.1</v>
      </c>
      <c r="AH544" s="4" t="str">
        <f>IF($H544=0,"",VLOOKUP($G544,Data!$G$3:$BA$2935,27,FALSE))</f>
        <v>/</v>
      </c>
      <c r="AI544" s="4" t="str">
        <f>IF($H544=0,"",VLOOKUP($G544,Data!$G$3:$BA$2935,28,FALSE))</f>
        <v>/</v>
      </c>
      <c r="AJ544" s="4" t="str">
        <f>IF($H544=0,"",VLOOKUP($G544,Data!$G$3:$BA$2935,29,FALSE))</f>
        <v/>
      </c>
      <c r="AK544" s="4" t="str">
        <f>IF($H544=0,"",VLOOKUP($G544,Data!$G$3:$BA$2935,30,FALSE))</f>
        <v/>
      </c>
      <c r="AL544" s="4" t="str">
        <f>IF($H544=0,"",VLOOKUP($G544,Data!$G$3:$BA$2935,31,FALSE))</f>
        <v/>
      </c>
      <c r="AM544" s="4" t="str">
        <f>IF($H544=0,"",VLOOKUP($G544,Data!$G$3:$BA$2935,32,FALSE))</f>
        <v/>
      </c>
      <c r="AN544" s="4" t="str">
        <f>IF($H544=0,"",VLOOKUP($G544,Data!$G$3:$BA$2935,33,FALSE))</f>
        <v/>
      </c>
      <c r="AO544" s="4" t="str">
        <f>IF($H544=0,"",VLOOKUP($G544,Data!$G$3:$BA$2935,34,FALSE))</f>
        <v/>
      </c>
      <c r="AP544" s="4" t="str">
        <f>IF($H544=0,"",VLOOKUP($G544,Data!$G$3:$BA$2935,35,FALSE))</f>
        <v/>
      </c>
      <c r="AQ544" s="4" t="str">
        <f>IF($H544=0,"",VLOOKUP($G544,Data!$G$3:$BA$2935,36,FALSE))</f>
        <v/>
      </c>
      <c r="AR544" s="4" t="str">
        <f>IF($H544=0,"",VLOOKUP($G544,Data!$G$3:$BA$2935,37,FALSE))</f>
        <v/>
      </c>
      <c r="AS544" s="4" t="str">
        <f>IF($H544=0,"",VLOOKUP($G544,Data!$G$3:$BA$2935,38,FALSE))</f>
        <v/>
      </c>
      <c r="AT544" s="4" t="str">
        <f>IF($H544=0,"",VLOOKUP($G544,Data!$G$3:$BA$2935,39,FALSE))</f>
        <v/>
      </c>
    </row>
    <row r="545" spans="1:46" x14ac:dyDescent="0.25">
      <c r="A545" s="4">
        <f>PSSE!A547</f>
        <v>983011</v>
      </c>
      <c r="B545" s="4" t="str">
        <f>PSSE!B547</f>
        <v>CANTHO_S1</v>
      </c>
      <c r="C545" s="4">
        <f>PSSE!D547</f>
        <v>13</v>
      </c>
      <c r="D545" s="4">
        <f>PSSE!E547</f>
        <v>33</v>
      </c>
      <c r="E545" s="4" t="str">
        <f>PSSE!F547</f>
        <v>ND</v>
      </c>
      <c r="F545" s="4">
        <f>PSSE!G547</f>
        <v>1</v>
      </c>
      <c r="G545" s="4" t="str">
        <f t="shared" si="8"/>
        <v>PSS1333ND1</v>
      </c>
      <c r="H545" s="4">
        <f>COUNTIF(Data!$G$3:$BA$2935,PSS!$G545)</f>
        <v>1</v>
      </c>
      <c r="I545" s="4" t="str">
        <f>IF($H545=0,"",VLOOKUP($G545,Data!$G$3:$BA$2935,2,FALSE))</f>
        <v>'PSS2A'</v>
      </c>
      <c r="J545" s="4">
        <f>PSSE!C547</f>
        <v>1</v>
      </c>
      <c r="K545" s="4">
        <f>IF($H545=0,"",VLOOKUP($G545,Data!$G$3:$BA$2935,4,FALSE))</f>
        <v>1</v>
      </c>
      <c r="L545" s="4">
        <f>IF($H545=0,"",VLOOKUP($G545,Data!$G$3:$BA$2935,5,FALSE))</f>
        <v>0</v>
      </c>
      <c r="M545" s="4">
        <f>IF($H545=0,"",VLOOKUP($G545,Data!$G$3:$BA$2935,6,FALSE))</f>
        <v>3</v>
      </c>
      <c r="N545" s="4">
        <f>IF($H545=0,"",VLOOKUP($G545,Data!$G$3:$BA$2935,7,FALSE))</f>
        <v>0</v>
      </c>
      <c r="O545" s="4">
        <f>IF($H545=0,"",VLOOKUP($G545,Data!$G$3:$BA$2935,8,FALSE))</f>
        <v>5</v>
      </c>
      <c r="P545" s="4">
        <f>IF($H545=0,"",VLOOKUP($G545,Data!$G$3:$BA$2935,9,FALSE))</f>
        <v>1</v>
      </c>
      <c r="Q545" s="4">
        <f>IF($H545=0,"",VLOOKUP($G545,Data!$G$3:$BA$2935,10,FALSE))</f>
        <v>2.5</v>
      </c>
      <c r="R545" s="4">
        <f>IF($H545=0,"",VLOOKUP($G545,Data!$G$3:$BA$2935,11,FALSE))</f>
        <v>2.5</v>
      </c>
      <c r="S545" s="4">
        <f>IF($H545=0,"",VLOOKUP($G545,Data!$G$3:$BA$2935,12,FALSE))</f>
        <v>0</v>
      </c>
      <c r="T545" s="4">
        <f>IF($H545=0,"",VLOOKUP($G545,Data!$G$3:$BA$2935,13,FALSE))</f>
        <v>2.5</v>
      </c>
      <c r="U545" s="4">
        <f>IF($H545=0,"",VLOOKUP($G545,Data!$G$3:$BA$2935,14,FALSE))</f>
        <v>0</v>
      </c>
      <c r="V545" s="4">
        <f>IF($H545=0,"",VLOOKUP($G545,Data!$G$3:$BA$2935,15,FALSE))</f>
        <v>2.5</v>
      </c>
      <c r="W545" s="4">
        <f>IF($H545=0,"",VLOOKUP($G545,Data!$G$3:$BA$2935,16,FALSE))</f>
        <v>0.39</v>
      </c>
      <c r="X545" s="4">
        <f>IF($H545=0,"",VLOOKUP($G545,Data!$G$3:$BA$2935,17,FALSE))</f>
        <v>1</v>
      </c>
      <c r="Y545" s="4">
        <f>IF($H545=0,"",VLOOKUP($G545,Data!$G$3:$BA$2935,18,FALSE))</f>
        <v>0</v>
      </c>
      <c r="Z545" s="4">
        <f>IF($H545=0,"",VLOOKUP($G545,Data!$G$3:$BA$2935,19,FALSE))</f>
        <v>0.1</v>
      </c>
      <c r="AA545" s="4">
        <f>IF($H545=0,"",VLOOKUP($G545,Data!$G$3:$BA$2935,20,FALSE))</f>
        <v>6.5</v>
      </c>
      <c r="AB545" s="4">
        <f>IF($H545=0,"",VLOOKUP($G545,Data!$G$3:$BA$2935,21,FALSE))</f>
        <v>0.44</v>
      </c>
      <c r="AC545" s="4">
        <f>IF($H545=0,"",VLOOKUP($G545,Data!$G$3:$BA$2935,22,FALSE))</f>
        <v>0.08</v>
      </c>
      <c r="AD545" s="4">
        <f>IF($H545=0,"",VLOOKUP($G545,Data!$G$3:$BA$2935,23,FALSE))</f>
        <v>0.2</v>
      </c>
      <c r="AE545" s="4">
        <f>IF($H545=0,"",VLOOKUP($G545,Data!$G$3:$BA$2935,24,FALSE))</f>
        <v>0.98</v>
      </c>
      <c r="AF545" s="4">
        <f>IF($H545=0,"",VLOOKUP($G545,Data!$G$3:$BA$2935,25,FALSE))</f>
        <v>0.1</v>
      </c>
      <c r="AG545" s="4">
        <f>IF($H545=0,"",VLOOKUP($G545,Data!$G$3:$BA$2935,26,FALSE))</f>
        <v>-0.1</v>
      </c>
      <c r="AH545" s="4" t="str">
        <f>IF($H545=0,"",VLOOKUP($G545,Data!$G$3:$BA$2935,27,FALSE))</f>
        <v>/</v>
      </c>
      <c r="AI545" s="4" t="str">
        <f>IF($H545=0,"",VLOOKUP($G545,Data!$G$3:$BA$2935,28,FALSE))</f>
        <v>/</v>
      </c>
      <c r="AJ545" s="4" t="str">
        <f>IF($H545=0,"",VLOOKUP($G545,Data!$G$3:$BA$2935,29,FALSE))</f>
        <v/>
      </c>
      <c r="AK545" s="4" t="str">
        <f>IF($H545=0,"",VLOOKUP($G545,Data!$G$3:$BA$2935,30,FALSE))</f>
        <v/>
      </c>
      <c r="AL545" s="4" t="str">
        <f>IF($H545=0,"",VLOOKUP($G545,Data!$G$3:$BA$2935,31,FALSE))</f>
        <v/>
      </c>
      <c r="AM545" s="4" t="str">
        <f>IF($H545=0,"",VLOOKUP($G545,Data!$G$3:$BA$2935,32,FALSE))</f>
        <v/>
      </c>
      <c r="AN545" s="4" t="str">
        <f>IF($H545=0,"",VLOOKUP($G545,Data!$G$3:$BA$2935,33,FALSE))</f>
        <v/>
      </c>
      <c r="AO545" s="4" t="str">
        <f>IF($H545=0,"",VLOOKUP($G545,Data!$G$3:$BA$2935,34,FALSE))</f>
        <v/>
      </c>
      <c r="AP545" s="4" t="str">
        <f>IF($H545=0,"",VLOOKUP($G545,Data!$G$3:$BA$2935,35,FALSE))</f>
        <v/>
      </c>
      <c r="AQ545" s="4" t="str">
        <f>IF($H545=0,"",VLOOKUP($G545,Data!$G$3:$BA$2935,36,FALSE))</f>
        <v/>
      </c>
      <c r="AR545" s="4" t="str">
        <f>IF($H545=0,"",VLOOKUP($G545,Data!$G$3:$BA$2935,37,FALSE))</f>
        <v/>
      </c>
      <c r="AS545" s="4" t="str">
        <f>IF($H545=0,"",VLOOKUP($G545,Data!$G$3:$BA$2935,38,FALSE))</f>
        <v/>
      </c>
      <c r="AT545" s="4" t="str">
        <f>IF($H545=0,"",VLOOKUP($G545,Data!$G$3:$BA$2935,39,FALSE))</f>
        <v/>
      </c>
    </row>
    <row r="546" spans="1:46" x14ac:dyDescent="0.25">
      <c r="A546" s="4">
        <f>PSSE!A548</f>
        <v>983021</v>
      </c>
      <c r="B546" s="4" t="str">
        <f>PSSE!B548</f>
        <v>CANTHO_G1</v>
      </c>
      <c r="C546" s="4">
        <f>PSSE!D548</f>
        <v>11</v>
      </c>
      <c r="D546" s="4">
        <f>PSSE!E548</f>
        <v>35</v>
      </c>
      <c r="E546" s="4" t="str">
        <f>PSSE!F548</f>
        <v>ND</v>
      </c>
      <c r="F546" s="4">
        <f>PSSE!G548</f>
        <v>1</v>
      </c>
      <c r="G546" s="4" t="str">
        <f t="shared" si="8"/>
        <v>PSS1135ND1</v>
      </c>
      <c r="H546" s="4">
        <f>COUNTIF(Data!$G$3:$BA$2935,PSS!$G546)</f>
        <v>1</v>
      </c>
      <c r="I546" s="4" t="str">
        <f>IF($H546=0,"",VLOOKUP($G546,Data!$G$3:$BA$2935,2,FALSE))</f>
        <v>'PSS2A'</v>
      </c>
      <c r="J546" s="4">
        <f>PSSE!C548</f>
        <v>1</v>
      </c>
      <c r="K546" s="4">
        <f>IF($H546=0,"",VLOOKUP($G546,Data!$G$3:$BA$2935,4,FALSE))</f>
        <v>1</v>
      </c>
      <c r="L546" s="4">
        <f>IF($H546=0,"",VLOOKUP($G546,Data!$G$3:$BA$2935,5,FALSE))</f>
        <v>0</v>
      </c>
      <c r="M546" s="4">
        <f>IF($H546=0,"",VLOOKUP($G546,Data!$G$3:$BA$2935,6,FALSE))</f>
        <v>3</v>
      </c>
      <c r="N546" s="4">
        <f>IF($H546=0,"",VLOOKUP($G546,Data!$G$3:$BA$2935,7,FALSE))</f>
        <v>0</v>
      </c>
      <c r="O546" s="4">
        <f>IF($H546=0,"",VLOOKUP($G546,Data!$G$3:$BA$2935,8,FALSE))</f>
        <v>5</v>
      </c>
      <c r="P546" s="4">
        <f>IF($H546=0,"",VLOOKUP($G546,Data!$G$3:$BA$2935,9,FALSE))</f>
        <v>1</v>
      </c>
      <c r="Q546" s="4">
        <f>IF($H546=0,"",VLOOKUP($G546,Data!$G$3:$BA$2935,10,FALSE))</f>
        <v>2.5</v>
      </c>
      <c r="R546" s="4">
        <f>IF($H546=0,"",VLOOKUP($G546,Data!$G$3:$BA$2935,11,FALSE))</f>
        <v>2.5</v>
      </c>
      <c r="S546" s="4">
        <f>IF($H546=0,"",VLOOKUP($G546,Data!$G$3:$BA$2935,12,FALSE))</f>
        <v>0</v>
      </c>
      <c r="T546" s="4">
        <f>IF($H546=0,"",VLOOKUP($G546,Data!$G$3:$BA$2935,13,FALSE))</f>
        <v>2.5</v>
      </c>
      <c r="U546" s="4">
        <f>IF($H546=0,"",VLOOKUP($G546,Data!$G$3:$BA$2935,14,FALSE))</f>
        <v>0</v>
      </c>
      <c r="V546" s="4">
        <f>IF($H546=0,"",VLOOKUP($G546,Data!$G$3:$BA$2935,15,FALSE))</f>
        <v>2.5</v>
      </c>
      <c r="W546" s="4">
        <f>IF($H546=0,"",VLOOKUP($G546,Data!$G$3:$BA$2935,16,FALSE))</f>
        <v>0.39</v>
      </c>
      <c r="X546" s="4">
        <f>IF($H546=0,"",VLOOKUP($G546,Data!$G$3:$BA$2935,17,FALSE))</f>
        <v>1</v>
      </c>
      <c r="Y546" s="4">
        <f>IF($H546=0,"",VLOOKUP($G546,Data!$G$3:$BA$2935,18,FALSE))</f>
        <v>0</v>
      </c>
      <c r="Z546" s="4">
        <f>IF($H546=0,"",VLOOKUP($G546,Data!$G$3:$BA$2935,19,FALSE))</f>
        <v>0.1</v>
      </c>
      <c r="AA546" s="4">
        <f>IF($H546=0,"",VLOOKUP($G546,Data!$G$3:$BA$2935,20,FALSE))</f>
        <v>6.5</v>
      </c>
      <c r="AB546" s="4">
        <f>IF($H546=0,"",VLOOKUP($G546,Data!$G$3:$BA$2935,21,FALSE))</f>
        <v>0.44</v>
      </c>
      <c r="AC546" s="4">
        <f>IF($H546=0,"",VLOOKUP($G546,Data!$G$3:$BA$2935,22,FALSE))</f>
        <v>0.08</v>
      </c>
      <c r="AD546" s="4">
        <f>IF($H546=0,"",VLOOKUP($G546,Data!$G$3:$BA$2935,23,FALSE))</f>
        <v>0.2</v>
      </c>
      <c r="AE546" s="4">
        <f>IF($H546=0,"",VLOOKUP($G546,Data!$G$3:$BA$2935,24,FALSE))</f>
        <v>0.98</v>
      </c>
      <c r="AF546" s="4">
        <f>IF($H546=0,"",VLOOKUP($G546,Data!$G$3:$BA$2935,25,FALSE))</f>
        <v>0.1</v>
      </c>
      <c r="AG546" s="4">
        <f>IF($H546=0,"",VLOOKUP($G546,Data!$G$3:$BA$2935,26,FALSE))</f>
        <v>-0.1</v>
      </c>
      <c r="AH546" s="4" t="str">
        <f>IF($H546=0,"",VLOOKUP($G546,Data!$G$3:$BA$2935,27,FALSE))</f>
        <v>/</v>
      </c>
      <c r="AI546" s="4" t="str">
        <f>IF($H546=0,"",VLOOKUP($G546,Data!$G$3:$BA$2935,28,FALSE))</f>
        <v>/</v>
      </c>
      <c r="AJ546" s="4" t="str">
        <f>IF($H546=0,"",VLOOKUP($G546,Data!$G$3:$BA$2935,29,FALSE))</f>
        <v/>
      </c>
      <c r="AK546" s="4" t="str">
        <f>IF($H546=0,"",VLOOKUP($G546,Data!$G$3:$BA$2935,30,FALSE))</f>
        <v/>
      </c>
      <c r="AL546" s="4" t="str">
        <f>IF($H546=0,"",VLOOKUP($G546,Data!$G$3:$BA$2935,31,FALSE))</f>
        <v/>
      </c>
      <c r="AM546" s="4" t="str">
        <f>IF($H546=0,"",VLOOKUP($G546,Data!$G$3:$BA$2935,32,FALSE))</f>
        <v/>
      </c>
      <c r="AN546" s="4" t="str">
        <f>IF($H546=0,"",VLOOKUP($G546,Data!$G$3:$BA$2935,33,FALSE))</f>
        <v/>
      </c>
      <c r="AO546" s="4" t="str">
        <f>IF($H546=0,"",VLOOKUP($G546,Data!$G$3:$BA$2935,34,FALSE))</f>
        <v/>
      </c>
      <c r="AP546" s="4" t="str">
        <f>IF($H546=0,"",VLOOKUP($G546,Data!$G$3:$BA$2935,35,FALSE))</f>
        <v/>
      </c>
      <c r="AQ546" s="4" t="str">
        <f>IF($H546=0,"",VLOOKUP($G546,Data!$G$3:$BA$2935,36,FALSE))</f>
        <v/>
      </c>
      <c r="AR546" s="4" t="str">
        <f>IF($H546=0,"",VLOOKUP($G546,Data!$G$3:$BA$2935,37,FALSE))</f>
        <v/>
      </c>
      <c r="AS546" s="4" t="str">
        <f>IF($H546=0,"",VLOOKUP($G546,Data!$G$3:$BA$2935,38,FALSE))</f>
        <v/>
      </c>
      <c r="AT546" s="4" t="str">
        <f>IF($H546=0,"",VLOOKUP($G546,Data!$G$3:$BA$2935,39,FALSE))</f>
        <v/>
      </c>
    </row>
    <row r="547" spans="1:46" x14ac:dyDescent="0.25">
      <c r="A547" s="4">
        <f>PSSE!A549</f>
        <v>983022</v>
      </c>
      <c r="B547" s="4" t="str">
        <f>PSSE!B549</f>
        <v>CANTHO_G2</v>
      </c>
      <c r="C547" s="4">
        <f>PSSE!D549</f>
        <v>11</v>
      </c>
      <c r="D547" s="4">
        <f>PSSE!E549</f>
        <v>35</v>
      </c>
      <c r="E547" s="4" t="str">
        <f>PSSE!F549</f>
        <v>ND</v>
      </c>
      <c r="F547" s="4">
        <f>PSSE!G549</f>
        <v>1</v>
      </c>
      <c r="G547" s="4" t="str">
        <f t="shared" si="8"/>
        <v>PSS1135ND1</v>
      </c>
      <c r="H547" s="4">
        <f>COUNTIF(Data!$G$3:$BA$2935,PSS!$G547)</f>
        <v>1</v>
      </c>
      <c r="I547" s="4" t="str">
        <f>IF($H547=0,"",VLOOKUP($G547,Data!$G$3:$BA$2935,2,FALSE))</f>
        <v>'PSS2A'</v>
      </c>
      <c r="J547" s="4">
        <f>PSSE!C549</f>
        <v>1</v>
      </c>
      <c r="K547" s="4">
        <f>IF($H547=0,"",VLOOKUP($G547,Data!$G$3:$BA$2935,4,FALSE))</f>
        <v>1</v>
      </c>
      <c r="L547" s="4">
        <f>IF($H547=0,"",VLOOKUP($G547,Data!$G$3:$BA$2935,5,FALSE))</f>
        <v>0</v>
      </c>
      <c r="M547" s="4">
        <f>IF($H547=0,"",VLOOKUP($G547,Data!$G$3:$BA$2935,6,FALSE))</f>
        <v>3</v>
      </c>
      <c r="N547" s="4">
        <f>IF($H547=0,"",VLOOKUP($G547,Data!$G$3:$BA$2935,7,FALSE))</f>
        <v>0</v>
      </c>
      <c r="O547" s="4">
        <f>IF($H547=0,"",VLOOKUP($G547,Data!$G$3:$BA$2935,8,FALSE))</f>
        <v>5</v>
      </c>
      <c r="P547" s="4">
        <f>IF($H547=0,"",VLOOKUP($G547,Data!$G$3:$BA$2935,9,FALSE))</f>
        <v>1</v>
      </c>
      <c r="Q547" s="4">
        <f>IF($H547=0,"",VLOOKUP($G547,Data!$G$3:$BA$2935,10,FALSE))</f>
        <v>2.5</v>
      </c>
      <c r="R547" s="4">
        <f>IF($H547=0,"",VLOOKUP($G547,Data!$G$3:$BA$2935,11,FALSE))</f>
        <v>2.5</v>
      </c>
      <c r="S547" s="4">
        <f>IF($H547=0,"",VLOOKUP($G547,Data!$G$3:$BA$2935,12,FALSE))</f>
        <v>0</v>
      </c>
      <c r="T547" s="4">
        <f>IF($H547=0,"",VLOOKUP($G547,Data!$G$3:$BA$2935,13,FALSE))</f>
        <v>2.5</v>
      </c>
      <c r="U547" s="4">
        <f>IF($H547=0,"",VLOOKUP($G547,Data!$G$3:$BA$2935,14,FALSE))</f>
        <v>0</v>
      </c>
      <c r="V547" s="4">
        <f>IF($H547=0,"",VLOOKUP($G547,Data!$G$3:$BA$2935,15,FALSE))</f>
        <v>2.5</v>
      </c>
      <c r="W547" s="4">
        <f>IF($H547=0,"",VLOOKUP($G547,Data!$G$3:$BA$2935,16,FALSE))</f>
        <v>0.39</v>
      </c>
      <c r="X547" s="4">
        <f>IF($H547=0,"",VLOOKUP($G547,Data!$G$3:$BA$2935,17,FALSE))</f>
        <v>1</v>
      </c>
      <c r="Y547" s="4">
        <f>IF($H547=0,"",VLOOKUP($G547,Data!$G$3:$BA$2935,18,FALSE))</f>
        <v>0</v>
      </c>
      <c r="Z547" s="4">
        <f>IF($H547=0,"",VLOOKUP($G547,Data!$G$3:$BA$2935,19,FALSE))</f>
        <v>0.1</v>
      </c>
      <c r="AA547" s="4">
        <f>IF($H547=0,"",VLOOKUP($G547,Data!$G$3:$BA$2935,20,FALSE))</f>
        <v>6.5</v>
      </c>
      <c r="AB547" s="4">
        <f>IF($H547=0,"",VLOOKUP($G547,Data!$G$3:$BA$2935,21,FALSE))</f>
        <v>0.44</v>
      </c>
      <c r="AC547" s="4">
        <f>IF($H547=0,"",VLOOKUP($G547,Data!$G$3:$BA$2935,22,FALSE))</f>
        <v>0.08</v>
      </c>
      <c r="AD547" s="4">
        <f>IF($H547=0,"",VLOOKUP($G547,Data!$G$3:$BA$2935,23,FALSE))</f>
        <v>0.2</v>
      </c>
      <c r="AE547" s="4">
        <f>IF($H547=0,"",VLOOKUP($G547,Data!$G$3:$BA$2935,24,FALSE))</f>
        <v>0.98</v>
      </c>
      <c r="AF547" s="4">
        <f>IF($H547=0,"",VLOOKUP($G547,Data!$G$3:$BA$2935,25,FALSE))</f>
        <v>0.1</v>
      </c>
      <c r="AG547" s="4">
        <f>IF($H547=0,"",VLOOKUP($G547,Data!$G$3:$BA$2935,26,FALSE))</f>
        <v>-0.1</v>
      </c>
      <c r="AH547" s="4" t="str">
        <f>IF($H547=0,"",VLOOKUP($G547,Data!$G$3:$BA$2935,27,FALSE))</f>
        <v>/</v>
      </c>
      <c r="AI547" s="4" t="str">
        <f>IF($H547=0,"",VLOOKUP($G547,Data!$G$3:$BA$2935,28,FALSE))</f>
        <v>/</v>
      </c>
      <c r="AJ547" s="4" t="str">
        <f>IF($H547=0,"",VLOOKUP($G547,Data!$G$3:$BA$2935,29,FALSE))</f>
        <v/>
      </c>
      <c r="AK547" s="4" t="str">
        <f>IF($H547=0,"",VLOOKUP($G547,Data!$G$3:$BA$2935,30,FALSE))</f>
        <v/>
      </c>
      <c r="AL547" s="4" t="str">
        <f>IF($H547=0,"",VLOOKUP($G547,Data!$G$3:$BA$2935,31,FALSE))</f>
        <v/>
      </c>
      <c r="AM547" s="4" t="str">
        <f>IF($H547=0,"",VLOOKUP($G547,Data!$G$3:$BA$2935,32,FALSE))</f>
        <v/>
      </c>
      <c r="AN547" s="4" t="str">
        <f>IF($H547=0,"",VLOOKUP($G547,Data!$G$3:$BA$2935,33,FALSE))</f>
        <v/>
      </c>
      <c r="AO547" s="4" t="str">
        <f>IF($H547=0,"",VLOOKUP($G547,Data!$G$3:$BA$2935,34,FALSE))</f>
        <v/>
      </c>
      <c r="AP547" s="4" t="str">
        <f>IF($H547=0,"",VLOOKUP($G547,Data!$G$3:$BA$2935,35,FALSE))</f>
        <v/>
      </c>
      <c r="AQ547" s="4" t="str">
        <f>IF($H547=0,"",VLOOKUP($G547,Data!$G$3:$BA$2935,36,FALSE))</f>
        <v/>
      </c>
      <c r="AR547" s="4" t="str">
        <f>IF($H547=0,"",VLOOKUP($G547,Data!$G$3:$BA$2935,37,FALSE))</f>
        <v/>
      </c>
      <c r="AS547" s="4" t="str">
        <f>IF($H547=0,"",VLOOKUP($G547,Data!$G$3:$BA$2935,38,FALSE))</f>
        <v/>
      </c>
      <c r="AT547" s="4" t="str">
        <f>IF($H547=0,"",VLOOKUP($G547,Data!$G$3:$BA$2935,39,FALSE))</f>
        <v/>
      </c>
    </row>
    <row r="548" spans="1:46" x14ac:dyDescent="0.25">
      <c r="A548" s="4">
        <f>PSSE!A550</f>
        <v>983023</v>
      </c>
      <c r="B548" s="4" t="str">
        <f>PSSE!B550</f>
        <v>CANTHO_G3</v>
      </c>
      <c r="C548" s="4">
        <f>PSSE!D550</f>
        <v>11</v>
      </c>
      <c r="D548" s="4">
        <f>PSSE!E550</f>
        <v>33</v>
      </c>
      <c r="E548" s="4" t="str">
        <f>PSSE!F550</f>
        <v>ND</v>
      </c>
      <c r="F548" s="4">
        <f>PSSE!G550</f>
        <v>1</v>
      </c>
      <c r="G548" s="4" t="str">
        <f t="shared" si="8"/>
        <v>PSS1133ND1</v>
      </c>
      <c r="H548" s="4">
        <f>COUNTIF(Data!$G$3:$BA$2935,PSS!$G548)</f>
        <v>1</v>
      </c>
      <c r="I548" s="4" t="str">
        <f>IF($H548=0,"",VLOOKUP($G548,Data!$G$3:$BA$2935,2,FALSE))</f>
        <v>'PSS2A'</v>
      </c>
      <c r="J548" s="4">
        <f>PSSE!C550</f>
        <v>1</v>
      </c>
      <c r="K548" s="4">
        <f>IF($H548=0,"",VLOOKUP($G548,Data!$G$3:$BA$2935,4,FALSE))</f>
        <v>1</v>
      </c>
      <c r="L548" s="4">
        <f>IF($H548=0,"",VLOOKUP($G548,Data!$G$3:$BA$2935,5,FALSE))</f>
        <v>0</v>
      </c>
      <c r="M548" s="4">
        <f>IF($H548=0,"",VLOOKUP($G548,Data!$G$3:$BA$2935,6,FALSE))</f>
        <v>3</v>
      </c>
      <c r="N548" s="4">
        <f>IF($H548=0,"",VLOOKUP($G548,Data!$G$3:$BA$2935,7,FALSE))</f>
        <v>0</v>
      </c>
      <c r="O548" s="4">
        <f>IF($H548=0,"",VLOOKUP($G548,Data!$G$3:$BA$2935,8,FALSE))</f>
        <v>5</v>
      </c>
      <c r="P548" s="4">
        <f>IF($H548=0,"",VLOOKUP($G548,Data!$G$3:$BA$2935,9,FALSE))</f>
        <v>1</v>
      </c>
      <c r="Q548" s="4">
        <f>IF($H548=0,"",VLOOKUP($G548,Data!$G$3:$BA$2935,10,FALSE))</f>
        <v>2.5</v>
      </c>
      <c r="R548" s="4">
        <f>IF($H548=0,"",VLOOKUP($G548,Data!$G$3:$BA$2935,11,FALSE))</f>
        <v>2.5</v>
      </c>
      <c r="S548" s="4">
        <f>IF($H548=0,"",VLOOKUP($G548,Data!$G$3:$BA$2935,12,FALSE))</f>
        <v>0</v>
      </c>
      <c r="T548" s="4">
        <f>IF($H548=0,"",VLOOKUP($G548,Data!$G$3:$BA$2935,13,FALSE))</f>
        <v>2.5</v>
      </c>
      <c r="U548" s="4">
        <f>IF($H548=0,"",VLOOKUP($G548,Data!$G$3:$BA$2935,14,FALSE))</f>
        <v>0</v>
      </c>
      <c r="V548" s="4">
        <f>IF($H548=0,"",VLOOKUP($G548,Data!$G$3:$BA$2935,15,FALSE))</f>
        <v>2.5</v>
      </c>
      <c r="W548" s="4">
        <f>IF($H548=0,"",VLOOKUP($G548,Data!$G$3:$BA$2935,16,FALSE))</f>
        <v>0.39</v>
      </c>
      <c r="X548" s="4">
        <f>IF($H548=0,"",VLOOKUP($G548,Data!$G$3:$BA$2935,17,FALSE))</f>
        <v>1</v>
      </c>
      <c r="Y548" s="4">
        <f>IF($H548=0,"",VLOOKUP($G548,Data!$G$3:$BA$2935,18,FALSE))</f>
        <v>0</v>
      </c>
      <c r="Z548" s="4">
        <f>IF($H548=0,"",VLOOKUP($G548,Data!$G$3:$BA$2935,19,FALSE))</f>
        <v>0.1</v>
      </c>
      <c r="AA548" s="4">
        <f>IF($H548=0,"",VLOOKUP($G548,Data!$G$3:$BA$2935,20,FALSE))</f>
        <v>6.5</v>
      </c>
      <c r="AB548" s="4">
        <f>IF($H548=0,"",VLOOKUP($G548,Data!$G$3:$BA$2935,21,FALSE))</f>
        <v>0.44</v>
      </c>
      <c r="AC548" s="4">
        <f>IF($H548=0,"",VLOOKUP($G548,Data!$G$3:$BA$2935,22,FALSE))</f>
        <v>0.08</v>
      </c>
      <c r="AD548" s="4">
        <f>IF($H548=0,"",VLOOKUP($G548,Data!$G$3:$BA$2935,23,FALSE))</f>
        <v>0.2</v>
      </c>
      <c r="AE548" s="4">
        <f>IF($H548=0,"",VLOOKUP($G548,Data!$G$3:$BA$2935,24,FALSE))</f>
        <v>0.98</v>
      </c>
      <c r="AF548" s="4">
        <f>IF($H548=0,"",VLOOKUP($G548,Data!$G$3:$BA$2935,25,FALSE))</f>
        <v>0.1</v>
      </c>
      <c r="AG548" s="4">
        <f>IF($H548=0,"",VLOOKUP($G548,Data!$G$3:$BA$2935,26,FALSE))</f>
        <v>-0.1</v>
      </c>
      <c r="AH548" s="4" t="str">
        <f>IF($H548=0,"",VLOOKUP($G548,Data!$G$3:$BA$2935,27,FALSE))</f>
        <v>/</v>
      </c>
      <c r="AI548" s="4" t="str">
        <f>IF($H548=0,"",VLOOKUP($G548,Data!$G$3:$BA$2935,28,FALSE))</f>
        <v>/</v>
      </c>
      <c r="AJ548" s="4" t="str">
        <f>IF($H548=0,"",VLOOKUP($G548,Data!$G$3:$BA$2935,29,FALSE))</f>
        <v/>
      </c>
      <c r="AK548" s="4" t="str">
        <f>IF($H548=0,"",VLOOKUP($G548,Data!$G$3:$BA$2935,30,FALSE))</f>
        <v/>
      </c>
      <c r="AL548" s="4" t="str">
        <f>IF($H548=0,"",VLOOKUP($G548,Data!$G$3:$BA$2935,31,FALSE))</f>
        <v/>
      </c>
      <c r="AM548" s="4" t="str">
        <f>IF($H548=0,"",VLOOKUP($G548,Data!$G$3:$BA$2935,32,FALSE))</f>
        <v/>
      </c>
      <c r="AN548" s="4" t="str">
        <f>IF($H548=0,"",VLOOKUP($G548,Data!$G$3:$BA$2935,33,FALSE))</f>
        <v/>
      </c>
      <c r="AO548" s="4" t="str">
        <f>IF($H548=0,"",VLOOKUP($G548,Data!$G$3:$BA$2935,34,FALSE))</f>
        <v/>
      </c>
      <c r="AP548" s="4" t="str">
        <f>IF($H548=0,"",VLOOKUP($G548,Data!$G$3:$BA$2935,35,FALSE))</f>
        <v/>
      </c>
      <c r="AQ548" s="4" t="str">
        <f>IF($H548=0,"",VLOOKUP($G548,Data!$G$3:$BA$2935,36,FALSE))</f>
        <v/>
      </c>
      <c r="AR548" s="4" t="str">
        <f>IF($H548=0,"",VLOOKUP($G548,Data!$G$3:$BA$2935,37,FALSE))</f>
        <v/>
      </c>
      <c r="AS548" s="4" t="str">
        <f>IF($H548=0,"",VLOOKUP($G548,Data!$G$3:$BA$2935,38,FALSE))</f>
        <v/>
      </c>
      <c r="AT548" s="4" t="str">
        <f>IF($H548=0,"",VLOOKUP($G548,Data!$G$3:$BA$2935,39,FALSE))</f>
        <v/>
      </c>
    </row>
    <row r="549" spans="1:46" x14ac:dyDescent="0.25">
      <c r="A549" s="4">
        <f>PSSE!A551</f>
        <v>983024</v>
      </c>
      <c r="B549" s="4" t="str">
        <f>PSSE!B551</f>
        <v>CANTHO_G4</v>
      </c>
      <c r="C549" s="4">
        <f>PSSE!D551</f>
        <v>11</v>
      </c>
      <c r="D549" s="4">
        <f>PSSE!E551</f>
        <v>33</v>
      </c>
      <c r="E549" s="4" t="str">
        <f>PSSE!F551</f>
        <v>ND</v>
      </c>
      <c r="F549" s="4">
        <f>PSSE!G551</f>
        <v>1</v>
      </c>
      <c r="G549" s="4" t="str">
        <f t="shared" si="8"/>
        <v>PSS1133ND1</v>
      </c>
      <c r="H549" s="4">
        <f>COUNTIF(Data!$G$3:$BA$2935,PSS!$G549)</f>
        <v>1</v>
      </c>
      <c r="I549" s="4" t="str">
        <f>IF($H549=0,"",VLOOKUP($G549,Data!$G$3:$BA$2935,2,FALSE))</f>
        <v>'PSS2A'</v>
      </c>
      <c r="J549" s="4">
        <f>PSSE!C551</f>
        <v>1</v>
      </c>
      <c r="K549" s="4">
        <f>IF($H549=0,"",VLOOKUP($G549,Data!$G$3:$BA$2935,4,FALSE))</f>
        <v>1</v>
      </c>
      <c r="L549" s="4">
        <f>IF($H549=0,"",VLOOKUP($G549,Data!$G$3:$BA$2935,5,FALSE))</f>
        <v>0</v>
      </c>
      <c r="M549" s="4">
        <f>IF($H549=0,"",VLOOKUP($G549,Data!$G$3:$BA$2935,6,FALSE))</f>
        <v>3</v>
      </c>
      <c r="N549" s="4">
        <f>IF($H549=0,"",VLOOKUP($G549,Data!$G$3:$BA$2935,7,FALSE))</f>
        <v>0</v>
      </c>
      <c r="O549" s="4">
        <f>IF($H549=0,"",VLOOKUP($G549,Data!$G$3:$BA$2935,8,FALSE))</f>
        <v>5</v>
      </c>
      <c r="P549" s="4">
        <f>IF($H549=0,"",VLOOKUP($G549,Data!$G$3:$BA$2935,9,FALSE))</f>
        <v>1</v>
      </c>
      <c r="Q549" s="4">
        <f>IF($H549=0,"",VLOOKUP($G549,Data!$G$3:$BA$2935,10,FALSE))</f>
        <v>2.5</v>
      </c>
      <c r="R549" s="4">
        <f>IF($H549=0,"",VLOOKUP($G549,Data!$G$3:$BA$2935,11,FALSE))</f>
        <v>2.5</v>
      </c>
      <c r="S549" s="4">
        <f>IF($H549=0,"",VLOOKUP($G549,Data!$G$3:$BA$2935,12,FALSE))</f>
        <v>0</v>
      </c>
      <c r="T549" s="4">
        <f>IF($H549=0,"",VLOOKUP($G549,Data!$G$3:$BA$2935,13,FALSE))</f>
        <v>2.5</v>
      </c>
      <c r="U549" s="4">
        <f>IF($H549=0,"",VLOOKUP($G549,Data!$G$3:$BA$2935,14,FALSE))</f>
        <v>0</v>
      </c>
      <c r="V549" s="4">
        <f>IF($H549=0,"",VLOOKUP($G549,Data!$G$3:$BA$2935,15,FALSE))</f>
        <v>2.5</v>
      </c>
      <c r="W549" s="4">
        <f>IF($H549=0,"",VLOOKUP($G549,Data!$G$3:$BA$2935,16,FALSE))</f>
        <v>0.39</v>
      </c>
      <c r="X549" s="4">
        <f>IF($H549=0,"",VLOOKUP($G549,Data!$G$3:$BA$2935,17,FALSE))</f>
        <v>1</v>
      </c>
      <c r="Y549" s="4">
        <f>IF($H549=0,"",VLOOKUP($G549,Data!$G$3:$BA$2935,18,FALSE))</f>
        <v>0</v>
      </c>
      <c r="Z549" s="4">
        <f>IF($H549=0,"",VLOOKUP($G549,Data!$G$3:$BA$2935,19,FALSE))</f>
        <v>0.1</v>
      </c>
      <c r="AA549" s="4">
        <f>IF($H549=0,"",VLOOKUP($G549,Data!$G$3:$BA$2935,20,FALSE))</f>
        <v>6.5</v>
      </c>
      <c r="AB549" s="4">
        <f>IF($H549=0,"",VLOOKUP($G549,Data!$G$3:$BA$2935,21,FALSE))</f>
        <v>0.44</v>
      </c>
      <c r="AC549" s="4">
        <f>IF($H549=0,"",VLOOKUP($G549,Data!$G$3:$BA$2935,22,FALSE))</f>
        <v>0.08</v>
      </c>
      <c r="AD549" s="4">
        <f>IF($H549=0,"",VLOOKUP($G549,Data!$G$3:$BA$2935,23,FALSE))</f>
        <v>0.2</v>
      </c>
      <c r="AE549" s="4">
        <f>IF($H549=0,"",VLOOKUP($G549,Data!$G$3:$BA$2935,24,FALSE))</f>
        <v>0.98</v>
      </c>
      <c r="AF549" s="4">
        <f>IF($H549=0,"",VLOOKUP($G549,Data!$G$3:$BA$2935,25,FALSE))</f>
        <v>0.1</v>
      </c>
      <c r="AG549" s="4">
        <f>IF($H549=0,"",VLOOKUP($G549,Data!$G$3:$BA$2935,26,FALSE))</f>
        <v>-0.1</v>
      </c>
      <c r="AH549" s="4" t="str">
        <f>IF($H549=0,"",VLOOKUP($G549,Data!$G$3:$BA$2935,27,FALSE))</f>
        <v>/</v>
      </c>
      <c r="AI549" s="4" t="str">
        <f>IF($H549=0,"",VLOOKUP($G549,Data!$G$3:$BA$2935,28,FALSE))</f>
        <v>/</v>
      </c>
      <c r="AJ549" s="4" t="str">
        <f>IF($H549=0,"",VLOOKUP($G549,Data!$G$3:$BA$2935,29,FALSE))</f>
        <v/>
      </c>
      <c r="AK549" s="4" t="str">
        <f>IF($H549=0,"",VLOOKUP($G549,Data!$G$3:$BA$2935,30,FALSE))</f>
        <v/>
      </c>
      <c r="AL549" s="4" t="str">
        <f>IF($H549=0,"",VLOOKUP($G549,Data!$G$3:$BA$2935,31,FALSE))</f>
        <v/>
      </c>
      <c r="AM549" s="4" t="str">
        <f>IF($H549=0,"",VLOOKUP($G549,Data!$G$3:$BA$2935,32,FALSE))</f>
        <v/>
      </c>
      <c r="AN549" s="4" t="str">
        <f>IF($H549=0,"",VLOOKUP($G549,Data!$G$3:$BA$2935,33,FALSE))</f>
        <v/>
      </c>
      <c r="AO549" s="4" t="str">
        <f>IF($H549=0,"",VLOOKUP($G549,Data!$G$3:$BA$2935,34,FALSE))</f>
        <v/>
      </c>
      <c r="AP549" s="4" t="str">
        <f>IF($H549=0,"",VLOOKUP($G549,Data!$G$3:$BA$2935,35,FALSE))</f>
        <v/>
      </c>
      <c r="AQ549" s="4" t="str">
        <f>IF($H549=0,"",VLOOKUP($G549,Data!$G$3:$BA$2935,36,FALSE))</f>
        <v/>
      </c>
      <c r="AR549" s="4" t="str">
        <f>IF($H549=0,"",VLOOKUP($G549,Data!$G$3:$BA$2935,37,FALSE))</f>
        <v/>
      </c>
      <c r="AS549" s="4" t="str">
        <f>IF($H549=0,"",VLOOKUP($G549,Data!$G$3:$BA$2935,38,FALSE))</f>
        <v/>
      </c>
      <c r="AT549" s="4" t="str">
        <f>IF($H549=0,"",VLOOKUP($G549,Data!$G$3:$BA$2935,39,FALSE))</f>
        <v/>
      </c>
    </row>
    <row r="550" spans="1:46" x14ac:dyDescent="0.25">
      <c r="A550" s="4">
        <f>PSSE!A552</f>
        <v>983041</v>
      </c>
      <c r="B550" s="4" t="str">
        <f>PSSE!B552</f>
        <v>OMON1_S1</v>
      </c>
      <c r="C550" s="4">
        <f>PSSE!D552</f>
        <v>19</v>
      </c>
      <c r="D550" s="4">
        <f>PSSE!E552</f>
        <v>330</v>
      </c>
      <c r="E550" s="4" t="str">
        <f>PSSE!F552</f>
        <v>ND</v>
      </c>
      <c r="F550" s="4">
        <f>PSSE!G552</f>
        <v>1</v>
      </c>
      <c r="G550" s="4" t="str">
        <f t="shared" si="8"/>
        <v>PSS19330ND1</v>
      </c>
      <c r="H550" s="4">
        <f>COUNTIF(Data!$G$3:$BA$2935,PSS!$G550)</f>
        <v>1</v>
      </c>
      <c r="I550" s="4" t="str">
        <f>IF($H550=0,"",VLOOKUP($G550,Data!$G$3:$BA$2935,2,FALSE))</f>
        <v>'PSS2A'</v>
      </c>
      <c r="J550" s="4">
        <f>PSSE!C552</f>
        <v>1</v>
      </c>
      <c r="K550" s="4">
        <f>IF($H550=0,"",VLOOKUP($G550,Data!$G$3:$BA$2935,4,FALSE))</f>
        <v>1</v>
      </c>
      <c r="L550" s="4">
        <f>IF($H550=0,"",VLOOKUP($G550,Data!$G$3:$BA$2935,5,FALSE))</f>
        <v>0</v>
      </c>
      <c r="M550" s="4">
        <f>IF($H550=0,"",VLOOKUP($G550,Data!$G$3:$BA$2935,6,FALSE))</f>
        <v>3</v>
      </c>
      <c r="N550" s="4">
        <f>IF($H550=0,"",VLOOKUP($G550,Data!$G$3:$BA$2935,7,FALSE))</f>
        <v>0</v>
      </c>
      <c r="O550" s="4">
        <f>IF($H550=0,"",VLOOKUP($G550,Data!$G$3:$BA$2935,8,FALSE))</f>
        <v>5</v>
      </c>
      <c r="P550" s="4">
        <f>IF($H550=0,"",VLOOKUP($G550,Data!$G$3:$BA$2935,9,FALSE))</f>
        <v>1</v>
      </c>
      <c r="Q550" s="4">
        <f>IF($H550=0,"",VLOOKUP($G550,Data!$G$3:$BA$2935,10,FALSE))</f>
        <v>2.5</v>
      </c>
      <c r="R550" s="4">
        <f>IF($H550=0,"",VLOOKUP($G550,Data!$G$3:$BA$2935,11,FALSE))</f>
        <v>2.5</v>
      </c>
      <c r="S550" s="4">
        <f>IF($H550=0,"",VLOOKUP($G550,Data!$G$3:$BA$2935,12,FALSE))</f>
        <v>0</v>
      </c>
      <c r="T550" s="4">
        <f>IF($H550=0,"",VLOOKUP($G550,Data!$G$3:$BA$2935,13,FALSE))</f>
        <v>2.5</v>
      </c>
      <c r="U550" s="4">
        <f>IF($H550=0,"",VLOOKUP($G550,Data!$G$3:$BA$2935,14,FALSE))</f>
        <v>0</v>
      </c>
      <c r="V550" s="4">
        <f>IF($H550=0,"",VLOOKUP($G550,Data!$G$3:$BA$2935,15,FALSE))</f>
        <v>2.5</v>
      </c>
      <c r="W550" s="4">
        <f>IF($H550=0,"",VLOOKUP($G550,Data!$G$3:$BA$2935,16,FALSE))</f>
        <v>0.39</v>
      </c>
      <c r="X550" s="4">
        <f>IF($H550=0,"",VLOOKUP($G550,Data!$G$3:$BA$2935,17,FALSE))</f>
        <v>1</v>
      </c>
      <c r="Y550" s="4">
        <f>IF($H550=0,"",VLOOKUP($G550,Data!$G$3:$BA$2935,18,FALSE))</f>
        <v>0</v>
      </c>
      <c r="Z550" s="4">
        <f>IF($H550=0,"",VLOOKUP($G550,Data!$G$3:$BA$2935,19,FALSE))</f>
        <v>0.1</v>
      </c>
      <c r="AA550" s="4">
        <f>IF($H550=0,"",VLOOKUP($G550,Data!$G$3:$BA$2935,20,FALSE))</f>
        <v>6.5</v>
      </c>
      <c r="AB550" s="4">
        <f>IF($H550=0,"",VLOOKUP($G550,Data!$G$3:$BA$2935,21,FALSE))</f>
        <v>0.44</v>
      </c>
      <c r="AC550" s="4">
        <f>IF($H550=0,"",VLOOKUP($G550,Data!$G$3:$BA$2935,22,FALSE))</f>
        <v>0.08</v>
      </c>
      <c r="AD550" s="4">
        <f>IF($H550=0,"",VLOOKUP($G550,Data!$G$3:$BA$2935,23,FALSE))</f>
        <v>0.2</v>
      </c>
      <c r="AE550" s="4">
        <f>IF($H550=0,"",VLOOKUP($G550,Data!$G$3:$BA$2935,24,FALSE))</f>
        <v>0.98</v>
      </c>
      <c r="AF550" s="4">
        <f>IF($H550=0,"",VLOOKUP($G550,Data!$G$3:$BA$2935,25,FALSE))</f>
        <v>0.1</v>
      </c>
      <c r="AG550" s="4">
        <f>IF($H550=0,"",VLOOKUP($G550,Data!$G$3:$BA$2935,26,FALSE))</f>
        <v>-0.1</v>
      </c>
      <c r="AH550" s="4" t="str">
        <f>IF($H550=0,"",VLOOKUP($G550,Data!$G$3:$BA$2935,27,FALSE))</f>
        <v>/</v>
      </c>
      <c r="AI550" s="4" t="str">
        <f>IF($H550=0,"",VLOOKUP($G550,Data!$G$3:$BA$2935,28,FALSE))</f>
        <v>/</v>
      </c>
      <c r="AJ550" s="4" t="str">
        <f>IF($H550=0,"",VLOOKUP($G550,Data!$G$3:$BA$2935,29,FALSE))</f>
        <v/>
      </c>
      <c r="AK550" s="4" t="str">
        <f>IF($H550=0,"",VLOOKUP($G550,Data!$G$3:$BA$2935,30,FALSE))</f>
        <v/>
      </c>
      <c r="AL550" s="4" t="str">
        <f>IF($H550=0,"",VLOOKUP($G550,Data!$G$3:$BA$2935,31,FALSE))</f>
        <v/>
      </c>
      <c r="AM550" s="4" t="str">
        <f>IF($H550=0,"",VLOOKUP($G550,Data!$G$3:$BA$2935,32,FALSE))</f>
        <v/>
      </c>
      <c r="AN550" s="4" t="str">
        <f>IF($H550=0,"",VLOOKUP($G550,Data!$G$3:$BA$2935,33,FALSE))</f>
        <v/>
      </c>
      <c r="AO550" s="4" t="str">
        <f>IF($H550=0,"",VLOOKUP($G550,Data!$G$3:$BA$2935,34,FALSE))</f>
        <v/>
      </c>
      <c r="AP550" s="4" t="str">
        <f>IF($H550=0,"",VLOOKUP($G550,Data!$G$3:$BA$2935,35,FALSE))</f>
        <v/>
      </c>
      <c r="AQ550" s="4" t="str">
        <f>IF($H550=0,"",VLOOKUP($G550,Data!$G$3:$BA$2935,36,FALSE))</f>
        <v/>
      </c>
      <c r="AR550" s="4" t="str">
        <f>IF($H550=0,"",VLOOKUP($G550,Data!$G$3:$BA$2935,37,FALSE))</f>
        <v/>
      </c>
      <c r="AS550" s="4" t="str">
        <f>IF($H550=0,"",VLOOKUP($G550,Data!$G$3:$BA$2935,38,FALSE))</f>
        <v/>
      </c>
      <c r="AT550" s="4" t="str">
        <f>IF($H550=0,"",VLOOKUP($G550,Data!$G$3:$BA$2935,39,FALSE))</f>
        <v/>
      </c>
    </row>
    <row r="551" spans="1:46" x14ac:dyDescent="0.25">
      <c r="A551" s="4">
        <f>PSSE!A553</f>
        <v>983042</v>
      </c>
      <c r="B551" s="4" t="str">
        <f>PSSE!B553</f>
        <v>OMON1_S2</v>
      </c>
      <c r="C551" s="4">
        <f>PSSE!D553</f>
        <v>19</v>
      </c>
      <c r="D551" s="4">
        <f>PSSE!E553</f>
        <v>330</v>
      </c>
      <c r="E551" s="4" t="str">
        <f>PSSE!F553</f>
        <v>ND</v>
      </c>
      <c r="F551" s="4">
        <f>PSSE!G553</f>
        <v>1</v>
      </c>
      <c r="G551" s="4" t="str">
        <f t="shared" si="8"/>
        <v>PSS19330ND1</v>
      </c>
      <c r="H551" s="4">
        <f>COUNTIF(Data!$G$3:$BA$2935,PSS!$G551)</f>
        <v>1</v>
      </c>
      <c r="I551" s="4" t="str">
        <f>IF($H551=0,"",VLOOKUP($G551,Data!$G$3:$BA$2935,2,FALSE))</f>
        <v>'PSS2A'</v>
      </c>
      <c r="J551" s="4">
        <f>PSSE!C553</f>
        <v>1</v>
      </c>
      <c r="K551" s="4">
        <f>IF($H551=0,"",VLOOKUP($G551,Data!$G$3:$BA$2935,4,FALSE))</f>
        <v>1</v>
      </c>
      <c r="L551" s="4">
        <f>IF($H551=0,"",VLOOKUP($G551,Data!$G$3:$BA$2935,5,FALSE))</f>
        <v>0</v>
      </c>
      <c r="M551" s="4">
        <f>IF($H551=0,"",VLOOKUP($G551,Data!$G$3:$BA$2935,6,FALSE))</f>
        <v>3</v>
      </c>
      <c r="N551" s="4">
        <f>IF($H551=0,"",VLOOKUP($G551,Data!$G$3:$BA$2935,7,FALSE))</f>
        <v>0</v>
      </c>
      <c r="O551" s="4">
        <f>IF($H551=0,"",VLOOKUP($G551,Data!$G$3:$BA$2935,8,FALSE))</f>
        <v>5</v>
      </c>
      <c r="P551" s="4">
        <f>IF($H551=0,"",VLOOKUP($G551,Data!$G$3:$BA$2935,9,FALSE))</f>
        <v>1</v>
      </c>
      <c r="Q551" s="4">
        <f>IF($H551=0,"",VLOOKUP($G551,Data!$G$3:$BA$2935,10,FALSE))</f>
        <v>2.5</v>
      </c>
      <c r="R551" s="4">
        <f>IF($H551=0,"",VLOOKUP($G551,Data!$G$3:$BA$2935,11,FALSE))</f>
        <v>2.5</v>
      </c>
      <c r="S551" s="4">
        <f>IF($H551=0,"",VLOOKUP($G551,Data!$G$3:$BA$2935,12,FALSE))</f>
        <v>0</v>
      </c>
      <c r="T551" s="4">
        <f>IF($H551=0,"",VLOOKUP($G551,Data!$G$3:$BA$2935,13,FALSE))</f>
        <v>2.5</v>
      </c>
      <c r="U551" s="4">
        <f>IF($H551=0,"",VLOOKUP($G551,Data!$G$3:$BA$2935,14,FALSE))</f>
        <v>0</v>
      </c>
      <c r="V551" s="4">
        <f>IF($H551=0,"",VLOOKUP($G551,Data!$G$3:$BA$2935,15,FALSE))</f>
        <v>2.5</v>
      </c>
      <c r="W551" s="4">
        <f>IF($H551=0,"",VLOOKUP($G551,Data!$G$3:$BA$2935,16,FALSE))</f>
        <v>0.39</v>
      </c>
      <c r="X551" s="4">
        <f>IF($H551=0,"",VLOOKUP($G551,Data!$G$3:$BA$2935,17,FALSE))</f>
        <v>1</v>
      </c>
      <c r="Y551" s="4">
        <f>IF($H551=0,"",VLOOKUP($G551,Data!$G$3:$BA$2935,18,FALSE))</f>
        <v>0</v>
      </c>
      <c r="Z551" s="4">
        <f>IF($H551=0,"",VLOOKUP($G551,Data!$G$3:$BA$2935,19,FALSE))</f>
        <v>0.1</v>
      </c>
      <c r="AA551" s="4">
        <f>IF($H551=0,"",VLOOKUP($G551,Data!$G$3:$BA$2935,20,FALSE))</f>
        <v>6.5</v>
      </c>
      <c r="AB551" s="4">
        <f>IF($H551=0,"",VLOOKUP($G551,Data!$G$3:$BA$2935,21,FALSE))</f>
        <v>0.44</v>
      </c>
      <c r="AC551" s="4">
        <f>IF($H551=0,"",VLOOKUP($G551,Data!$G$3:$BA$2935,22,FALSE))</f>
        <v>0.08</v>
      </c>
      <c r="AD551" s="4">
        <f>IF($H551=0,"",VLOOKUP($G551,Data!$G$3:$BA$2935,23,FALSE))</f>
        <v>0.2</v>
      </c>
      <c r="AE551" s="4">
        <f>IF($H551=0,"",VLOOKUP($G551,Data!$G$3:$BA$2935,24,FALSE))</f>
        <v>0.98</v>
      </c>
      <c r="AF551" s="4">
        <f>IF($H551=0,"",VLOOKUP($G551,Data!$G$3:$BA$2935,25,FALSE))</f>
        <v>0.1</v>
      </c>
      <c r="AG551" s="4">
        <f>IF($H551=0,"",VLOOKUP($G551,Data!$G$3:$BA$2935,26,FALSE))</f>
        <v>-0.1</v>
      </c>
      <c r="AH551" s="4" t="str">
        <f>IF($H551=0,"",VLOOKUP($G551,Data!$G$3:$BA$2935,27,FALSE))</f>
        <v>/</v>
      </c>
      <c r="AI551" s="4" t="str">
        <f>IF($H551=0,"",VLOOKUP($G551,Data!$G$3:$BA$2935,28,FALSE))</f>
        <v>/</v>
      </c>
      <c r="AJ551" s="4" t="str">
        <f>IF($H551=0,"",VLOOKUP($G551,Data!$G$3:$BA$2935,29,FALSE))</f>
        <v/>
      </c>
      <c r="AK551" s="4" t="str">
        <f>IF($H551=0,"",VLOOKUP($G551,Data!$G$3:$BA$2935,30,FALSE))</f>
        <v/>
      </c>
      <c r="AL551" s="4" t="str">
        <f>IF($H551=0,"",VLOOKUP($G551,Data!$G$3:$BA$2935,31,FALSE))</f>
        <v/>
      </c>
      <c r="AM551" s="4" t="str">
        <f>IF($H551=0,"",VLOOKUP($G551,Data!$G$3:$BA$2935,32,FALSE))</f>
        <v/>
      </c>
      <c r="AN551" s="4" t="str">
        <f>IF($H551=0,"",VLOOKUP($G551,Data!$G$3:$BA$2935,33,FALSE))</f>
        <v/>
      </c>
      <c r="AO551" s="4" t="str">
        <f>IF($H551=0,"",VLOOKUP($G551,Data!$G$3:$BA$2935,34,FALSE))</f>
        <v/>
      </c>
      <c r="AP551" s="4" t="str">
        <f>IF($H551=0,"",VLOOKUP($G551,Data!$G$3:$BA$2935,35,FALSE))</f>
        <v/>
      </c>
      <c r="AQ551" s="4" t="str">
        <f>IF($H551=0,"",VLOOKUP($G551,Data!$G$3:$BA$2935,36,FALSE))</f>
        <v/>
      </c>
      <c r="AR551" s="4" t="str">
        <f>IF($H551=0,"",VLOOKUP($G551,Data!$G$3:$BA$2935,37,FALSE))</f>
        <v/>
      </c>
      <c r="AS551" s="4" t="str">
        <f>IF($H551=0,"",VLOOKUP($G551,Data!$G$3:$BA$2935,38,FALSE))</f>
        <v/>
      </c>
      <c r="AT551" s="4" t="str">
        <f>IF($H551=0,"",VLOOKUP($G551,Data!$G$3:$BA$2935,39,FALSE))</f>
        <v/>
      </c>
    </row>
    <row r="552" spans="1:46" x14ac:dyDescent="0.25">
      <c r="A552" s="4">
        <f>PSSE!A554</f>
        <v>983051</v>
      </c>
      <c r="B552" s="4" t="str">
        <f>PSSE!B554</f>
        <v>OMON2_S1</v>
      </c>
      <c r="C552" s="4">
        <f>PSSE!D554</f>
        <v>15</v>
      </c>
      <c r="D552" s="4">
        <f>PSSE!E554</f>
        <v>250</v>
      </c>
      <c r="E552" s="4" t="str">
        <f>PSSE!F554</f>
        <v>ND</v>
      </c>
      <c r="F552" s="4">
        <f>PSSE!G554</f>
        <v>1</v>
      </c>
      <c r="G552" s="4" t="str">
        <f t="shared" si="8"/>
        <v>PSS15250ND1</v>
      </c>
      <c r="H552" s="4">
        <f>COUNTIF(Data!$G$3:$BA$2935,PSS!$G552)</f>
        <v>1</v>
      </c>
      <c r="I552" s="4" t="str">
        <f>IF($H552=0,"",VLOOKUP($G552,Data!$G$3:$BA$2935,2,FALSE))</f>
        <v>'PSS2A'</v>
      </c>
      <c r="J552" s="4">
        <f>PSSE!C554</f>
        <v>1</v>
      </c>
      <c r="K552" s="4">
        <f>IF($H552=0,"",VLOOKUP($G552,Data!$G$3:$BA$2935,4,FALSE))</f>
        <v>1</v>
      </c>
      <c r="L552" s="4">
        <f>IF($H552=0,"",VLOOKUP($G552,Data!$G$3:$BA$2935,5,FALSE))</f>
        <v>0</v>
      </c>
      <c r="M552" s="4">
        <f>IF($H552=0,"",VLOOKUP($G552,Data!$G$3:$BA$2935,6,FALSE))</f>
        <v>3</v>
      </c>
      <c r="N552" s="4">
        <f>IF($H552=0,"",VLOOKUP($G552,Data!$G$3:$BA$2935,7,FALSE))</f>
        <v>0</v>
      </c>
      <c r="O552" s="4">
        <f>IF($H552=0,"",VLOOKUP($G552,Data!$G$3:$BA$2935,8,FALSE))</f>
        <v>5</v>
      </c>
      <c r="P552" s="4">
        <f>IF($H552=0,"",VLOOKUP($G552,Data!$G$3:$BA$2935,9,FALSE))</f>
        <v>1</v>
      </c>
      <c r="Q552" s="4">
        <f>IF($H552=0,"",VLOOKUP($G552,Data!$G$3:$BA$2935,10,FALSE))</f>
        <v>2.5</v>
      </c>
      <c r="R552" s="4">
        <f>IF($H552=0,"",VLOOKUP($G552,Data!$G$3:$BA$2935,11,FALSE))</f>
        <v>2.5</v>
      </c>
      <c r="S552" s="4">
        <f>IF($H552=0,"",VLOOKUP($G552,Data!$G$3:$BA$2935,12,FALSE))</f>
        <v>0</v>
      </c>
      <c r="T552" s="4">
        <f>IF($H552=0,"",VLOOKUP($G552,Data!$G$3:$BA$2935,13,FALSE))</f>
        <v>2.5</v>
      </c>
      <c r="U552" s="4">
        <f>IF($H552=0,"",VLOOKUP($G552,Data!$G$3:$BA$2935,14,FALSE))</f>
        <v>0</v>
      </c>
      <c r="V552" s="4">
        <f>IF($H552=0,"",VLOOKUP($G552,Data!$G$3:$BA$2935,15,FALSE))</f>
        <v>2.5</v>
      </c>
      <c r="W552" s="4">
        <f>IF($H552=0,"",VLOOKUP($G552,Data!$G$3:$BA$2935,16,FALSE))</f>
        <v>0.39</v>
      </c>
      <c r="X552" s="4">
        <f>IF($H552=0,"",VLOOKUP($G552,Data!$G$3:$BA$2935,17,FALSE))</f>
        <v>1</v>
      </c>
      <c r="Y552" s="4">
        <f>IF($H552=0,"",VLOOKUP($G552,Data!$G$3:$BA$2935,18,FALSE))</f>
        <v>0</v>
      </c>
      <c r="Z552" s="4">
        <f>IF($H552=0,"",VLOOKUP($G552,Data!$G$3:$BA$2935,19,FALSE))</f>
        <v>0.1</v>
      </c>
      <c r="AA552" s="4">
        <f>IF($H552=0,"",VLOOKUP($G552,Data!$G$3:$BA$2935,20,FALSE))</f>
        <v>6.5</v>
      </c>
      <c r="AB552" s="4">
        <f>IF($H552=0,"",VLOOKUP($G552,Data!$G$3:$BA$2935,21,FALSE))</f>
        <v>0.44</v>
      </c>
      <c r="AC552" s="4">
        <f>IF($H552=0,"",VLOOKUP($G552,Data!$G$3:$BA$2935,22,FALSE))</f>
        <v>0.08</v>
      </c>
      <c r="AD552" s="4">
        <f>IF($H552=0,"",VLOOKUP($G552,Data!$G$3:$BA$2935,23,FALSE))</f>
        <v>0.2</v>
      </c>
      <c r="AE552" s="4">
        <f>IF($H552=0,"",VLOOKUP($G552,Data!$G$3:$BA$2935,24,FALSE))</f>
        <v>0.98</v>
      </c>
      <c r="AF552" s="4">
        <f>IF($H552=0,"",VLOOKUP($G552,Data!$G$3:$BA$2935,25,FALSE))</f>
        <v>0.1</v>
      </c>
      <c r="AG552" s="4">
        <f>IF($H552=0,"",VLOOKUP($G552,Data!$G$3:$BA$2935,26,FALSE))</f>
        <v>-0.1</v>
      </c>
      <c r="AH552" s="4" t="str">
        <f>IF($H552=0,"",VLOOKUP($G552,Data!$G$3:$BA$2935,27,FALSE))</f>
        <v>/</v>
      </c>
      <c r="AI552" s="4" t="str">
        <f>IF($H552=0,"",VLOOKUP($G552,Data!$G$3:$BA$2935,28,FALSE))</f>
        <v>/</v>
      </c>
      <c r="AJ552" s="4" t="str">
        <f>IF($H552=0,"",VLOOKUP($G552,Data!$G$3:$BA$2935,29,FALSE))</f>
        <v/>
      </c>
      <c r="AK552" s="4" t="str">
        <f>IF($H552=0,"",VLOOKUP($G552,Data!$G$3:$BA$2935,30,FALSE))</f>
        <v/>
      </c>
      <c r="AL552" s="4" t="str">
        <f>IF($H552=0,"",VLOOKUP($G552,Data!$G$3:$BA$2935,31,FALSE))</f>
        <v/>
      </c>
      <c r="AM552" s="4" t="str">
        <f>IF($H552=0,"",VLOOKUP($G552,Data!$G$3:$BA$2935,32,FALSE))</f>
        <v/>
      </c>
      <c r="AN552" s="4" t="str">
        <f>IF($H552=0,"",VLOOKUP($G552,Data!$G$3:$BA$2935,33,FALSE))</f>
        <v/>
      </c>
      <c r="AO552" s="4" t="str">
        <f>IF($H552=0,"",VLOOKUP($G552,Data!$G$3:$BA$2935,34,FALSE))</f>
        <v/>
      </c>
      <c r="AP552" s="4" t="str">
        <f>IF($H552=0,"",VLOOKUP($G552,Data!$G$3:$BA$2935,35,FALSE))</f>
        <v/>
      </c>
      <c r="AQ552" s="4" t="str">
        <f>IF($H552=0,"",VLOOKUP($G552,Data!$G$3:$BA$2935,36,FALSE))</f>
        <v/>
      </c>
      <c r="AR552" s="4" t="str">
        <f>IF($H552=0,"",VLOOKUP($G552,Data!$G$3:$BA$2935,37,FALSE))</f>
        <v/>
      </c>
      <c r="AS552" s="4" t="str">
        <f>IF($H552=0,"",VLOOKUP($G552,Data!$G$3:$BA$2935,38,FALSE))</f>
        <v/>
      </c>
      <c r="AT552" s="4" t="str">
        <f>IF($H552=0,"",VLOOKUP($G552,Data!$G$3:$BA$2935,39,FALSE))</f>
        <v/>
      </c>
    </row>
    <row r="553" spans="1:46" x14ac:dyDescent="0.25">
      <c r="A553" s="4">
        <f>PSSE!A555</f>
        <v>983061</v>
      </c>
      <c r="B553" s="4" t="str">
        <f>PSSE!B555</f>
        <v>OMON2_G1</v>
      </c>
      <c r="C553" s="4">
        <f>PSSE!D555</f>
        <v>15</v>
      </c>
      <c r="D553" s="4">
        <f>PSSE!E555</f>
        <v>250</v>
      </c>
      <c r="E553" s="4" t="str">
        <f>PSSE!F555</f>
        <v>ND</v>
      </c>
      <c r="F553" s="4">
        <f>PSSE!G555</f>
        <v>1</v>
      </c>
      <c r="G553" s="4" t="str">
        <f t="shared" si="8"/>
        <v>PSS15250ND1</v>
      </c>
      <c r="H553" s="4">
        <f>COUNTIF(Data!$G$3:$BA$2935,PSS!$G553)</f>
        <v>1</v>
      </c>
      <c r="I553" s="4" t="str">
        <f>IF($H553=0,"",VLOOKUP($G553,Data!$G$3:$BA$2935,2,FALSE))</f>
        <v>'PSS2A'</v>
      </c>
      <c r="J553" s="4">
        <f>PSSE!C555</f>
        <v>1</v>
      </c>
      <c r="K553" s="4">
        <f>IF($H553=0,"",VLOOKUP($G553,Data!$G$3:$BA$2935,4,FALSE))</f>
        <v>1</v>
      </c>
      <c r="L553" s="4">
        <f>IF($H553=0,"",VLOOKUP($G553,Data!$G$3:$BA$2935,5,FALSE))</f>
        <v>0</v>
      </c>
      <c r="M553" s="4">
        <f>IF($H553=0,"",VLOOKUP($G553,Data!$G$3:$BA$2935,6,FALSE))</f>
        <v>3</v>
      </c>
      <c r="N553" s="4">
        <f>IF($H553=0,"",VLOOKUP($G553,Data!$G$3:$BA$2935,7,FALSE))</f>
        <v>0</v>
      </c>
      <c r="O553" s="4">
        <f>IF($H553=0,"",VLOOKUP($G553,Data!$G$3:$BA$2935,8,FALSE))</f>
        <v>5</v>
      </c>
      <c r="P553" s="4">
        <f>IF($H553=0,"",VLOOKUP($G553,Data!$G$3:$BA$2935,9,FALSE))</f>
        <v>1</v>
      </c>
      <c r="Q553" s="4">
        <f>IF($H553=0,"",VLOOKUP($G553,Data!$G$3:$BA$2935,10,FALSE))</f>
        <v>2.5</v>
      </c>
      <c r="R553" s="4">
        <f>IF($H553=0,"",VLOOKUP($G553,Data!$G$3:$BA$2935,11,FALSE))</f>
        <v>2.5</v>
      </c>
      <c r="S553" s="4">
        <f>IF($H553=0,"",VLOOKUP($G553,Data!$G$3:$BA$2935,12,FALSE))</f>
        <v>0</v>
      </c>
      <c r="T553" s="4">
        <f>IF($H553=0,"",VLOOKUP($G553,Data!$G$3:$BA$2935,13,FALSE))</f>
        <v>2.5</v>
      </c>
      <c r="U553" s="4">
        <f>IF($H553=0,"",VLOOKUP($G553,Data!$G$3:$BA$2935,14,FALSE))</f>
        <v>0</v>
      </c>
      <c r="V553" s="4">
        <f>IF($H553=0,"",VLOOKUP($G553,Data!$G$3:$BA$2935,15,FALSE))</f>
        <v>2.5</v>
      </c>
      <c r="W553" s="4">
        <f>IF($H553=0,"",VLOOKUP($G553,Data!$G$3:$BA$2935,16,FALSE))</f>
        <v>0.39</v>
      </c>
      <c r="X553" s="4">
        <f>IF($H553=0,"",VLOOKUP($G553,Data!$G$3:$BA$2935,17,FALSE))</f>
        <v>1</v>
      </c>
      <c r="Y553" s="4">
        <f>IF($H553=0,"",VLOOKUP($G553,Data!$G$3:$BA$2935,18,FALSE))</f>
        <v>0</v>
      </c>
      <c r="Z553" s="4">
        <f>IF($H553=0,"",VLOOKUP($G553,Data!$G$3:$BA$2935,19,FALSE))</f>
        <v>0.1</v>
      </c>
      <c r="AA553" s="4">
        <f>IF($H553=0,"",VLOOKUP($G553,Data!$G$3:$BA$2935,20,FALSE))</f>
        <v>6.5</v>
      </c>
      <c r="AB553" s="4">
        <f>IF($H553=0,"",VLOOKUP($G553,Data!$G$3:$BA$2935,21,FALSE))</f>
        <v>0.44</v>
      </c>
      <c r="AC553" s="4">
        <f>IF($H553=0,"",VLOOKUP($G553,Data!$G$3:$BA$2935,22,FALSE))</f>
        <v>0.08</v>
      </c>
      <c r="AD553" s="4">
        <f>IF($H553=0,"",VLOOKUP($G553,Data!$G$3:$BA$2935,23,FALSE))</f>
        <v>0.2</v>
      </c>
      <c r="AE553" s="4">
        <f>IF($H553=0,"",VLOOKUP($G553,Data!$G$3:$BA$2935,24,FALSE))</f>
        <v>0.98</v>
      </c>
      <c r="AF553" s="4">
        <f>IF($H553=0,"",VLOOKUP($G553,Data!$G$3:$BA$2935,25,FALSE))</f>
        <v>0.1</v>
      </c>
      <c r="AG553" s="4">
        <f>IF($H553=0,"",VLOOKUP($G553,Data!$G$3:$BA$2935,26,FALSE))</f>
        <v>-0.1</v>
      </c>
      <c r="AH553" s="4" t="str">
        <f>IF($H553=0,"",VLOOKUP($G553,Data!$G$3:$BA$2935,27,FALSE))</f>
        <v>/</v>
      </c>
      <c r="AI553" s="4" t="str">
        <f>IF($H553=0,"",VLOOKUP($G553,Data!$G$3:$BA$2935,28,FALSE))</f>
        <v>/</v>
      </c>
      <c r="AJ553" s="4" t="str">
        <f>IF($H553=0,"",VLOOKUP($G553,Data!$G$3:$BA$2935,29,FALSE))</f>
        <v/>
      </c>
      <c r="AK553" s="4" t="str">
        <f>IF($H553=0,"",VLOOKUP($G553,Data!$G$3:$BA$2935,30,FALSE))</f>
        <v/>
      </c>
      <c r="AL553" s="4" t="str">
        <f>IF($H553=0,"",VLOOKUP($G553,Data!$G$3:$BA$2935,31,FALSE))</f>
        <v/>
      </c>
      <c r="AM553" s="4" t="str">
        <f>IF($H553=0,"",VLOOKUP($G553,Data!$G$3:$BA$2935,32,FALSE))</f>
        <v/>
      </c>
      <c r="AN553" s="4" t="str">
        <f>IF($H553=0,"",VLOOKUP($G553,Data!$G$3:$BA$2935,33,FALSE))</f>
        <v/>
      </c>
      <c r="AO553" s="4" t="str">
        <f>IF($H553=0,"",VLOOKUP($G553,Data!$G$3:$BA$2935,34,FALSE))</f>
        <v/>
      </c>
      <c r="AP553" s="4" t="str">
        <f>IF($H553=0,"",VLOOKUP($G553,Data!$G$3:$BA$2935,35,FALSE))</f>
        <v/>
      </c>
      <c r="AQ553" s="4" t="str">
        <f>IF($H553=0,"",VLOOKUP($G553,Data!$G$3:$BA$2935,36,FALSE))</f>
        <v/>
      </c>
      <c r="AR553" s="4" t="str">
        <f>IF($H553=0,"",VLOOKUP($G553,Data!$G$3:$BA$2935,37,FALSE))</f>
        <v/>
      </c>
      <c r="AS553" s="4" t="str">
        <f>IF($H553=0,"",VLOOKUP($G553,Data!$G$3:$BA$2935,38,FALSE))</f>
        <v/>
      </c>
      <c r="AT553" s="4" t="str">
        <f>IF($H553=0,"",VLOOKUP($G553,Data!$G$3:$BA$2935,39,FALSE))</f>
        <v/>
      </c>
    </row>
    <row r="554" spans="1:46" x14ac:dyDescent="0.25">
      <c r="A554" s="4">
        <f>PSSE!A556</f>
        <v>983062</v>
      </c>
      <c r="B554" s="4" t="str">
        <f>PSSE!B556</f>
        <v>OMON2_G2</v>
      </c>
      <c r="C554" s="4">
        <f>PSSE!D556</f>
        <v>15</v>
      </c>
      <c r="D554" s="4">
        <f>PSSE!E556</f>
        <v>250</v>
      </c>
      <c r="E554" s="4" t="str">
        <f>PSSE!F556</f>
        <v>ND</v>
      </c>
      <c r="F554" s="4">
        <f>PSSE!G556</f>
        <v>1</v>
      </c>
      <c r="G554" s="4" t="str">
        <f t="shared" si="8"/>
        <v>PSS15250ND1</v>
      </c>
      <c r="H554" s="4">
        <f>COUNTIF(Data!$G$3:$BA$2935,PSS!$G554)</f>
        <v>1</v>
      </c>
      <c r="I554" s="4" t="str">
        <f>IF($H554=0,"",VLOOKUP($G554,Data!$G$3:$BA$2935,2,FALSE))</f>
        <v>'PSS2A'</v>
      </c>
      <c r="J554" s="4">
        <f>PSSE!C556</f>
        <v>1</v>
      </c>
      <c r="K554" s="4">
        <f>IF($H554=0,"",VLOOKUP($G554,Data!$G$3:$BA$2935,4,FALSE))</f>
        <v>1</v>
      </c>
      <c r="L554" s="4">
        <f>IF($H554=0,"",VLOOKUP($G554,Data!$G$3:$BA$2935,5,FALSE))</f>
        <v>0</v>
      </c>
      <c r="M554" s="4">
        <f>IF($H554=0,"",VLOOKUP($G554,Data!$G$3:$BA$2935,6,FALSE))</f>
        <v>3</v>
      </c>
      <c r="N554" s="4">
        <f>IF($H554=0,"",VLOOKUP($G554,Data!$G$3:$BA$2935,7,FALSE))</f>
        <v>0</v>
      </c>
      <c r="O554" s="4">
        <f>IF($H554=0,"",VLOOKUP($G554,Data!$G$3:$BA$2935,8,FALSE))</f>
        <v>5</v>
      </c>
      <c r="P554" s="4">
        <f>IF($H554=0,"",VLOOKUP($G554,Data!$G$3:$BA$2935,9,FALSE))</f>
        <v>1</v>
      </c>
      <c r="Q554" s="4">
        <f>IF($H554=0,"",VLOOKUP($G554,Data!$G$3:$BA$2935,10,FALSE))</f>
        <v>2.5</v>
      </c>
      <c r="R554" s="4">
        <f>IF($H554=0,"",VLOOKUP($G554,Data!$G$3:$BA$2935,11,FALSE))</f>
        <v>2.5</v>
      </c>
      <c r="S554" s="4">
        <f>IF($H554=0,"",VLOOKUP($G554,Data!$G$3:$BA$2935,12,FALSE))</f>
        <v>0</v>
      </c>
      <c r="T554" s="4">
        <f>IF($H554=0,"",VLOOKUP($G554,Data!$G$3:$BA$2935,13,FALSE))</f>
        <v>2.5</v>
      </c>
      <c r="U554" s="4">
        <f>IF($H554=0,"",VLOOKUP($G554,Data!$G$3:$BA$2935,14,FALSE))</f>
        <v>0</v>
      </c>
      <c r="V554" s="4">
        <f>IF($H554=0,"",VLOOKUP($G554,Data!$G$3:$BA$2935,15,FALSE))</f>
        <v>2.5</v>
      </c>
      <c r="W554" s="4">
        <f>IF($H554=0,"",VLOOKUP($G554,Data!$G$3:$BA$2935,16,FALSE))</f>
        <v>0.39</v>
      </c>
      <c r="X554" s="4">
        <f>IF($H554=0,"",VLOOKUP($G554,Data!$G$3:$BA$2935,17,FALSE))</f>
        <v>1</v>
      </c>
      <c r="Y554" s="4">
        <f>IF($H554=0,"",VLOOKUP($G554,Data!$G$3:$BA$2935,18,FALSE))</f>
        <v>0</v>
      </c>
      <c r="Z554" s="4">
        <f>IF($H554=0,"",VLOOKUP($G554,Data!$G$3:$BA$2935,19,FALSE))</f>
        <v>0.1</v>
      </c>
      <c r="AA554" s="4">
        <f>IF($H554=0,"",VLOOKUP($G554,Data!$G$3:$BA$2935,20,FALSE))</f>
        <v>6.5</v>
      </c>
      <c r="AB554" s="4">
        <f>IF($H554=0,"",VLOOKUP($G554,Data!$G$3:$BA$2935,21,FALSE))</f>
        <v>0.44</v>
      </c>
      <c r="AC554" s="4">
        <f>IF($H554=0,"",VLOOKUP($G554,Data!$G$3:$BA$2935,22,FALSE))</f>
        <v>0.08</v>
      </c>
      <c r="AD554" s="4">
        <f>IF($H554=0,"",VLOOKUP($G554,Data!$G$3:$BA$2935,23,FALSE))</f>
        <v>0.2</v>
      </c>
      <c r="AE554" s="4">
        <f>IF($H554=0,"",VLOOKUP($G554,Data!$G$3:$BA$2935,24,FALSE))</f>
        <v>0.98</v>
      </c>
      <c r="AF554" s="4">
        <f>IF($H554=0,"",VLOOKUP($G554,Data!$G$3:$BA$2935,25,FALSE))</f>
        <v>0.1</v>
      </c>
      <c r="AG554" s="4">
        <f>IF($H554=0,"",VLOOKUP($G554,Data!$G$3:$BA$2935,26,FALSE))</f>
        <v>-0.1</v>
      </c>
      <c r="AH554" s="4" t="str">
        <f>IF($H554=0,"",VLOOKUP($G554,Data!$G$3:$BA$2935,27,FALSE))</f>
        <v>/</v>
      </c>
      <c r="AI554" s="4" t="str">
        <f>IF($H554=0,"",VLOOKUP($G554,Data!$G$3:$BA$2935,28,FALSE))</f>
        <v>/</v>
      </c>
      <c r="AJ554" s="4" t="str">
        <f>IF($H554=0,"",VLOOKUP($G554,Data!$G$3:$BA$2935,29,FALSE))</f>
        <v/>
      </c>
      <c r="AK554" s="4" t="str">
        <f>IF($H554=0,"",VLOOKUP($G554,Data!$G$3:$BA$2935,30,FALSE))</f>
        <v/>
      </c>
      <c r="AL554" s="4" t="str">
        <f>IF($H554=0,"",VLOOKUP($G554,Data!$G$3:$BA$2935,31,FALSE))</f>
        <v/>
      </c>
      <c r="AM554" s="4" t="str">
        <f>IF($H554=0,"",VLOOKUP($G554,Data!$G$3:$BA$2935,32,FALSE))</f>
        <v/>
      </c>
      <c r="AN554" s="4" t="str">
        <f>IF($H554=0,"",VLOOKUP($G554,Data!$G$3:$BA$2935,33,FALSE))</f>
        <v/>
      </c>
      <c r="AO554" s="4" t="str">
        <f>IF($H554=0,"",VLOOKUP($G554,Data!$G$3:$BA$2935,34,FALSE))</f>
        <v/>
      </c>
      <c r="AP554" s="4" t="str">
        <f>IF($H554=0,"",VLOOKUP($G554,Data!$G$3:$BA$2935,35,FALSE))</f>
        <v/>
      </c>
      <c r="AQ554" s="4" t="str">
        <f>IF($H554=0,"",VLOOKUP($G554,Data!$G$3:$BA$2935,36,FALSE))</f>
        <v/>
      </c>
      <c r="AR554" s="4" t="str">
        <f>IF($H554=0,"",VLOOKUP($G554,Data!$G$3:$BA$2935,37,FALSE))</f>
        <v/>
      </c>
      <c r="AS554" s="4" t="str">
        <f>IF($H554=0,"",VLOOKUP($G554,Data!$G$3:$BA$2935,38,FALSE))</f>
        <v/>
      </c>
      <c r="AT554" s="4" t="str">
        <f>IF($H554=0,"",VLOOKUP($G554,Data!$G$3:$BA$2935,39,FALSE))</f>
        <v/>
      </c>
    </row>
    <row r="555" spans="1:46" x14ac:dyDescent="0.25">
      <c r="A555" s="4">
        <f>PSSE!A557</f>
        <v>983071</v>
      </c>
      <c r="B555" s="4" t="str">
        <f>PSSE!B557</f>
        <v>OMON4_G1</v>
      </c>
      <c r="C555" s="4">
        <f>PSSE!D557</f>
        <v>15</v>
      </c>
      <c r="D555" s="4">
        <f>PSSE!E557</f>
        <v>250</v>
      </c>
      <c r="E555" s="4" t="str">
        <f>PSSE!F557</f>
        <v>ND</v>
      </c>
      <c r="F555" s="4">
        <f>PSSE!G557</f>
        <v>1</v>
      </c>
      <c r="G555" s="4" t="str">
        <f t="shared" si="8"/>
        <v>PSS15250ND1</v>
      </c>
      <c r="H555" s="4">
        <f>COUNTIF(Data!$G$3:$BA$2935,PSS!$G555)</f>
        <v>1</v>
      </c>
      <c r="I555" s="4" t="str">
        <f>IF($H555=0,"",VLOOKUP($G555,Data!$G$3:$BA$2935,2,FALSE))</f>
        <v>'PSS2A'</v>
      </c>
      <c r="J555" s="4">
        <f>PSSE!C557</f>
        <v>1</v>
      </c>
      <c r="K555" s="4">
        <f>IF($H555=0,"",VLOOKUP($G555,Data!$G$3:$BA$2935,4,FALSE))</f>
        <v>1</v>
      </c>
      <c r="L555" s="4">
        <f>IF($H555=0,"",VLOOKUP($G555,Data!$G$3:$BA$2935,5,FALSE))</f>
        <v>0</v>
      </c>
      <c r="M555" s="4">
        <f>IF($H555=0,"",VLOOKUP($G555,Data!$G$3:$BA$2935,6,FALSE))</f>
        <v>3</v>
      </c>
      <c r="N555" s="4">
        <f>IF($H555=0,"",VLOOKUP($G555,Data!$G$3:$BA$2935,7,FALSE))</f>
        <v>0</v>
      </c>
      <c r="O555" s="4">
        <f>IF($H555=0,"",VLOOKUP($G555,Data!$G$3:$BA$2935,8,FALSE))</f>
        <v>5</v>
      </c>
      <c r="P555" s="4">
        <f>IF($H555=0,"",VLOOKUP($G555,Data!$G$3:$BA$2935,9,FALSE))</f>
        <v>1</v>
      </c>
      <c r="Q555" s="4">
        <f>IF($H555=0,"",VLOOKUP($G555,Data!$G$3:$BA$2935,10,FALSE))</f>
        <v>2.5</v>
      </c>
      <c r="R555" s="4">
        <f>IF($H555=0,"",VLOOKUP($G555,Data!$G$3:$BA$2935,11,FALSE))</f>
        <v>2.5</v>
      </c>
      <c r="S555" s="4">
        <f>IF($H555=0,"",VLOOKUP($G555,Data!$G$3:$BA$2935,12,FALSE))</f>
        <v>0</v>
      </c>
      <c r="T555" s="4">
        <f>IF($H555=0,"",VLOOKUP($G555,Data!$G$3:$BA$2935,13,FALSE))</f>
        <v>2.5</v>
      </c>
      <c r="U555" s="4">
        <f>IF($H555=0,"",VLOOKUP($G555,Data!$G$3:$BA$2935,14,FALSE))</f>
        <v>0</v>
      </c>
      <c r="V555" s="4">
        <f>IF($H555=0,"",VLOOKUP($G555,Data!$G$3:$BA$2935,15,FALSE))</f>
        <v>2.5</v>
      </c>
      <c r="W555" s="4">
        <f>IF($H555=0,"",VLOOKUP($G555,Data!$G$3:$BA$2935,16,FALSE))</f>
        <v>0.39</v>
      </c>
      <c r="X555" s="4">
        <f>IF($H555=0,"",VLOOKUP($G555,Data!$G$3:$BA$2935,17,FALSE))</f>
        <v>1</v>
      </c>
      <c r="Y555" s="4">
        <f>IF($H555=0,"",VLOOKUP($G555,Data!$G$3:$BA$2935,18,FALSE))</f>
        <v>0</v>
      </c>
      <c r="Z555" s="4">
        <f>IF($H555=0,"",VLOOKUP($G555,Data!$G$3:$BA$2935,19,FALSE))</f>
        <v>0.1</v>
      </c>
      <c r="AA555" s="4">
        <f>IF($H555=0,"",VLOOKUP($G555,Data!$G$3:$BA$2935,20,FALSE))</f>
        <v>6.5</v>
      </c>
      <c r="AB555" s="4">
        <f>IF($H555=0,"",VLOOKUP($G555,Data!$G$3:$BA$2935,21,FALSE))</f>
        <v>0.44</v>
      </c>
      <c r="AC555" s="4">
        <f>IF($H555=0,"",VLOOKUP($G555,Data!$G$3:$BA$2935,22,FALSE))</f>
        <v>0.08</v>
      </c>
      <c r="AD555" s="4">
        <f>IF($H555=0,"",VLOOKUP($G555,Data!$G$3:$BA$2935,23,FALSE))</f>
        <v>0.2</v>
      </c>
      <c r="AE555" s="4">
        <f>IF($H555=0,"",VLOOKUP($G555,Data!$G$3:$BA$2935,24,FALSE))</f>
        <v>0.98</v>
      </c>
      <c r="AF555" s="4">
        <f>IF($H555=0,"",VLOOKUP($G555,Data!$G$3:$BA$2935,25,FALSE))</f>
        <v>0.1</v>
      </c>
      <c r="AG555" s="4">
        <f>IF($H555=0,"",VLOOKUP($G555,Data!$G$3:$BA$2935,26,FALSE))</f>
        <v>-0.1</v>
      </c>
      <c r="AH555" s="4" t="str">
        <f>IF($H555=0,"",VLOOKUP($G555,Data!$G$3:$BA$2935,27,FALSE))</f>
        <v>/</v>
      </c>
      <c r="AI555" s="4" t="str">
        <f>IF($H555=0,"",VLOOKUP($G555,Data!$G$3:$BA$2935,28,FALSE))</f>
        <v>/</v>
      </c>
      <c r="AJ555" s="4" t="str">
        <f>IF($H555=0,"",VLOOKUP($G555,Data!$G$3:$BA$2935,29,FALSE))</f>
        <v/>
      </c>
      <c r="AK555" s="4" t="str">
        <f>IF($H555=0,"",VLOOKUP($G555,Data!$G$3:$BA$2935,30,FALSE))</f>
        <v/>
      </c>
      <c r="AL555" s="4" t="str">
        <f>IF($H555=0,"",VLOOKUP($G555,Data!$G$3:$BA$2935,31,FALSE))</f>
        <v/>
      </c>
      <c r="AM555" s="4" t="str">
        <f>IF($H555=0,"",VLOOKUP($G555,Data!$G$3:$BA$2935,32,FALSE))</f>
        <v/>
      </c>
      <c r="AN555" s="4" t="str">
        <f>IF($H555=0,"",VLOOKUP($G555,Data!$G$3:$BA$2935,33,FALSE))</f>
        <v/>
      </c>
      <c r="AO555" s="4" t="str">
        <f>IF($H555=0,"",VLOOKUP($G555,Data!$G$3:$BA$2935,34,FALSE))</f>
        <v/>
      </c>
      <c r="AP555" s="4" t="str">
        <f>IF($H555=0,"",VLOOKUP($G555,Data!$G$3:$BA$2935,35,FALSE))</f>
        <v/>
      </c>
      <c r="AQ555" s="4" t="str">
        <f>IF($H555=0,"",VLOOKUP($G555,Data!$G$3:$BA$2935,36,FALSE))</f>
        <v/>
      </c>
      <c r="AR555" s="4" t="str">
        <f>IF($H555=0,"",VLOOKUP($G555,Data!$G$3:$BA$2935,37,FALSE))</f>
        <v/>
      </c>
      <c r="AS555" s="4" t="str">
        <f>IF($H555=0,"",VLOOKUP($G555,Data!$G$3:$BA$2935,38,FALSE))</f>
        <v/>
      </c>
      <c r="AT555" s="4" t="str">
        <f>IF($H555=0,"",VLOOKUP($G555,Data!$G$3:$BA$2935,39,FALSE))</f>
        <v/>
      </c>
    </row>
    <row r="556" spans="1:46" x14ac:dyDescent="0.25">
      <c r="A556" s="4">
        <f>PSSE!A558</f>
        <v>983072</v>
      </c>
      <c r="B556" s="4" t="str">
        <f>PSSE!B558</f>
        <v>OMON4_G2</v>
      </c>
      <c r="C556" s="4">
        <f>PSSE!D558</f>
        <v>15</v>
      </c>
      <c r="D556" s="4">
        <f>PSSE!E558</f>
        <v>250</v>
      </c>
      <c r="E556" s="4" t="str">
        <f>PSSE!F558</f>
        <v>ND</v>
      </c>
      <c r="F556" s="4">
        <f>PSSE!G558</f>
        <v>1</v>
      </c>
      <c r="G556" s="4" t="str">
        <f t="shared" si="8"/>
        <v>PSS15250ND1</v>
      </c>
      <c r="H556" s="4">
        <f>COUNTIF(Data!$G$3:$BA$2935,PSS!$G556)</f>
        <v>1</v>
      </c>
      <c r="I556" s="4" t="str">
        <f>IF($H556=0,"",VLOOKUP($G556,Data!$G$3:$BA$2935,2,FALSE))</f>
        <v>'PSS2A'</v>
      </c>
      <c r="J556" s="4">
        <f>PSSE!C558</f>
        <v>1</v>
      </c>
      <c r="K556" s="4">
        <f>IF($H556=0,"",VLOOKUP($G556,Data!$G$3:$BA$2935,4,FALSE))</f>
        <v>1</v>
      </c>
      <c r="L556" s="4">
        <f>IF($H556=0,"",VLOOKUP($G556,Data!$G$3:$BA$2935,5,FALSE))</f>
        <v>0</v>
      </c>
      <c r="M556" s="4">
        <f>IF($H556=0,"",VLOOKUP($G556,Data!$G$3:$BA$2935,6,FALSE))</f>
        <v>3</v>
      </c>
      <c r="N556" s="4">
        <f>IF($H556=0,"",VLOOKUP($G556,Data!$G$3:$BA$2935,7,FALSE))</f>
        <v>0</v>
      </c>
      <c r="O556" s="4">
        <f>IF($H556=0,"",VLOOKUP($G556,Data!$G$3:$BA$2935,8,FALSE))</f>
        <v>5</v>
      </c>
      <c r="P556" s="4">
        <f>IF($H556=0,"",VLOOKUP($G556,Data!$G$3:$BA$2935,9,FALSE))</f>
        <v>1</v>
      </c>
      <c r="Q556" s="4">
        <f>IF($H556=0,"",VLOOKUP($G556,Data!$G$3:$BA$2935,10,FALSE))</f>
        <v>2.5</v>
      </c>
      <c r="R556" s="4">
        <f>IF($H556=0,"",VLOOKUP($G556,Data!$G$3:$BA$2935,11,FALSE))</f>
        <v>2.5</v>
      </c>
      <c r="S556" s="4">
        <f>IF($H556=0,"",VLOOKUP($G556,Data!$G$3:$BA$2935,12,FALSE))</f>
        <v>0</v>
      </c>
      <c r="T556" s="4">
        <f>IF($H556=0,"",VLOOKUP($G556,Data!$G$3:$BA$2935,13,FALSE))</f>
        <v>2.5</v>
      </c>
      <c r="U556" s="4">
        <f>IF($H556=0,"",VLOOKUP($G556,Data!$G$3:$BA$2935,14,FALSE))</f>
        <v>0</v>
      </c>
      <c r="V556" s="4">
        <f>IF($H556=0,"",VLOOKUP($G556,Data!$G$3:$BA$2935,15,FALSE))</f>
        <v>2.5</v>
      </c>
      <c r="W556" s="4">
        <f>IF($H556=0,"",VLOOKUP($G556,Data!$G$3:$BA$2935,16,FALSE))</f>
        <v>0.39</v>
      </c>
      <c r="X556" s="4">
        <f>IF($H556=0,"",VLOOKUP($G556,Data!$G$3:$BA$2935,17,FALSE))</f>
        <v>1</v>
      </c>
      <c r="Y556" s="4">
        <f>IF($H556=0,"",VLOOKUP($G556,Data!$G$3:$BA$2935,18,FALSE))</f>
        <v>0</v>
      </c>
      <c r="Z556" s="4">
        <f>IF($H556=0,"",VLOOKUP($G556,Data!$G$3:$BA$2935,19,FALSE))</f>
        <v>0.1</v>
      </c>
      <c r="AA556" s="4">
        <f>IF($H556=0,"",VLOOKUP($G556,Data!$G$3:$BA$2935,20,FALSE))</f>
        <v>6.5</v>
      </c>
      <c r="AB556" s="4">
        <f>IF($H556=0,"",VLOOKUP($G556,Data!$G$3:$BA$2935,21,FALSE))</f>
        <v>0.44</v>
      </c>
      <c r="AC556" s="4">
        <f>IF($H556=0,"",VLOOKUP($G556,Data!$G$3:$BA$2935,22,FALSE))</f>
        <v>0.08</v>
      </c>
      <c r="AD556" s="4">
        <f>IF($H556=0,"",VLOOKUP($G556,Data!$G$3:$BA$2935,23,FALSE))</f>
        <v>0.2</v>
      </c>
      <c r="AE556" s="4">
        <f>IF($H556=0,"",VLOOKUP($G556,Data!$G$3:$BA$2935,24,FALSE))</f>
        <v>0.98</v>
      </c>
      <c r="AF556" s="4">
        <f>IF($H556=0,"",VLOOKUP($G556,Data!$G$3:$BA$2935,25,FALSE))</f>
        <v>0.1</v>
      </c>
      <c r="AG556" s="4">
        <f>IF($H556=0,"",VLOOKUP($G556,Data!$G$3:$BA$2935,26,FALSE))</f>
        <v>-0.1</v>
      </c>
      <c r="AH556" s="4" t="str">
        <f>IF($H556=0,"",VLOOKUP($G556,Data!$G$3:$BA$2935,27,FALSE))</f>
        <v>/</v>
      </c>
      <c r="AI556" s="4" t="str">
        <f>IF($H556=0,"",VLOOKUP($G556,Data!$G$3:$BA$2935,28,FALSE))</f>
        <v>/</v>
      </c>
      <c r="AJ556" s="4" t="str">
        <f>IF($H556=0,"",VLOOKUP($G556,Data!$G$3:$BA$2935,29,FALSE))</f>
        <v/>
      </c>
      <c r="AK556" s="4" t="str">
        <f>IF($H556=0,"",VLOOKUP($G556,Data!$G$3:$BA$2935,30,FALSE))</f>
        <v/>
      </c>
      <c r="AL556" s="4" t="str">
        <f>IF($H556=0,"",VLOOKUP($G556,Data!$G$3:$BA$2935,31,FALSE))</f>
        <v/>
      </c>
      <c r="AM556" s="4" t="str">
        <f>IF($H556=0,"",VLOOKUP($G556,Data!$G$3:$BA$2935,32,FALSE))</f>
        <v/>
      </c>
      <c r="AN556" s="4" t="str">
        <f>IF($H556=0,"",VLOOKUP($G556,Data!$G$3:$BA$2935,33,FALSE))</f>
        <v/>
      </c>
      <c r="AO556" s="4" t="str">
        <f>IF($H556=0,"",VLOOKUP($G556,Data!$G$3:$BA$2935,34,FALSE))</f>
        <v/>
      </c>
      <c r="AP556" s="4" t="str">
        <f>IF($H556=0,"",VLOOKUP($G556,Data!$G$3:$BA$2935,35,FALSE))</f>
        <v/>
      </c>
      <c r="AQ556" s="4" t="str">
        <f>IF($H556=0,"",VLOOKUP($G556,Data!$G$3:$BA$2935,36,FALSE))</f>
        <v/>
      </c>
      <c r="AR556" s="4" t="str">
        <f>IF($H556=0,"",VLOOKUP($G556,Data!$G$3:$BA$2935,37,FALSE))</f>
        <v/>
      </c>
      <c r="AS556" s="4" t="str">
        <f>IF($H556=0,"",VLOOKUP($G556,Data!$G$3:$BA$2935,38,FALSE))</f>
        <v/>
      </c>
      <c r="AT556" s="4" t="str">
        <f>IF($H556=0,"",VLOOKUP($G556,Data!$G$3:$BA$2935,39,FALSE))</f>
        <v/>
      </c>
    </row>
    <row r="557" spans="1:46" x14ac:dyDescent="0.25">
      <c r="A557" s="4">
        <f>PSSE!A559</f>
        <v>983073</v>
      </c>
      <c r="B557" s="4" t="str">
        <f>PSSE!B559</f>
        <v>OMON4_S1</v>
      </c>
      <c r="C557" s="4">
        <f>PSSE!D559</f>
        <v>15</v>
      </c>
      <c r="D557" s="4">
        <f>PSSE!E559</f>
        <v>250</v>
      </c>
      <c r="E557" s="4" t="str">
        <f>PSSE!F559</f>
        <v>ND</v>
      </c>
      <c r="F557" s="4">
        <f>PSSE!G559</f>
        <v>1</v>
      </c>
      <c r="G557" s="4" t="str">
        <f t="shared" si="8"/>
        <v>PSS15250ND1</v>
      </c>
      <c r="H557" s="4">
        <f>COUNTIF(Data!$G$3:$BA$2935,PSS!$G557)</f>
        <v>1</v>
      </c>
      <c r="I557" s="4" t="str">
        <f>IF($H557=0,"",VLOOKUP($G557,Data!$G$3:$BA$2935,2,FALSE))</f>
        <v>'PSS2A'</v>
      </c>
      <c r="J557" s="4">
        <f>PSSE!C559</f>
        <v>1</v>
      </c>
      <c r="K557" s="4">
        <f>IF($H557=0,"",VLOOKUP($G557,Data!$G$3:$BA$2935,4,FALSE))</f>
        <v>1</v>
      </c>
      <c r="L557" s="4">
        <f>IF($H557=0,"",VLOOKUP($G557,Data!$G$3:$BA$2935,5,FALSE))</f>
        <v>0</v>
      </c>
      <c r="M557" s="4">
        <f>IF($H557=0,"",VLOOKUP($G557,Data!$G$3:$BA$2935,6,FALSE))</f>
        <v>3</v>
      </c>
      <c r="N557" s="4">
        <f>IF($H557=0,"",VLOOKUP($G557,Data!$G$3:$BA$2935,7,FALSE))</f>
        <v>0</v>
      </c>
      <c r="O557" s="4">
        <f>IF($H557=0,"",VLOOKUP($G557,Data!$G$3:$BA$2935,8,FALSE))</f>
        <v>5</v>
      </c>
      <c r="P557" s="4">
        <f>IF($H557=0,"",VLOOKUP($G557,Data!$G$3:$BA$2935,9,FALSE))</f>
        <v>1</v>
      </c>
      <c r="Q557" s="4">
        <f>IF($H557=0,"",VLOOKUP($G557,Data!$G$3:$BA$2935,10,FALSE))</f>
        <v>2.5</v>
      </c>
      <c r="R557" s="4">
        <f>IF($H557=0,"",VLOOKUP($G557,Data!$G$3:$BA$2935,11,FALSE))</f>
        <v>2.5</v>
      </c>
      <c r="S557" s="4">
        <f>IF($H557=0,"",VLOOKUP($G557,Data!$G$3:$BA$2935,12,FALSE))</f>
        <v>0</v>
      </c>
      <c r="T557" s="4">
        <f>IF($H557=0,"",VLOOKUP($G557,Data!$G$3:$BA$2935,13,FALSE))</f>
        <v>2.5</v>
      </c>
      <c r="U557" s="4">
        <f>IF($H557=0,"",VLOOKUP($G557,Data!$G$3:$BA$2935,14,FALSE))</f>
        <v>0</v>
      </c>
      <c r="V557" s="4">
        <f>IF($H557=0,"",VLOOKUP($G557,Data!$G$3:$BA$2935,15,FALSE))</f>
        <v>2.5</v>
      </c>
      <c r="W557" s="4">
        <f>IF($H557=0,"",VLOOKUP($G557,Data!$G$3:$BA$2935,16,FALSE))</f>
        <v>0.39</v>
      </c>
      <c r="X557" s="4">
        <f>IF($H557=0,"",VLOOKUP($G557,Data!$G$3:$BA$2935,17,FALSE))</f>
        <v>1</v>
      </c>
      <c r="Y557" s="4">
        <f>IF($H557=0,"",VLOOKUP($G557,Data!$G$3:$BA$2935,18,FALSE))</f>
        <v>0</v>
      </c>
      <c r="Z557" s="4">
        <f>IF($H557=0,"",VLOOKUP($G557,Data!$G$3:$BA$2935,19,FALSE))</f>
        <v>0.1</v>
      </c>
      <c r="AA557" s="4">
        <f>IF($H557=0,"",VLOOKUP($G557,Data!$G$3:$BA$2935,20,FALSE))</f>
        <v>6.5</v>
      </c>
      <c r="AB557" s="4">
        <f>IF($H557=0,"",VLOOKUP($G557,Data!$G$3:$BA$2935,21,FALSE))</f>
        <v>0.44</v>
      </c>
      <c r="AC557" s="4">
        <f>IF($H557=0,"",VLOOKUP($G557,Data!$G$3:$BA$2935,22,FALSE))</f>
        <v>0.08</v>
      </c>
      <c r="AD557" s="4">
        <f>IF($H557=0,"",VLOOKUP($G557,Data!$G$3:$BA$2935,23,FALSE))</f>
        <v>0.2</v>
      </c>
      <c r="AE557" s="4">
        <f>IF($H557=0,"",VLOOKUP($G557,Data!$G$3:$BA$2935,24,FALSE))</f>
        <v>0.98</v>
      </c>
      <c r="AF557" s="4">
        <f>IF($H557=0,"",VLOOKUP($G557,Data!$G$3:$BA$2935,25,FALSE))</f>
        <v>0.1</v>
      </c>
      <c r="AG557" s="4">
        <f>IF($H557=0,"",VLOOKUP($G557,Data!$G$3:$BA$2935,26,FALSE))</f>
        <v>-0.1</v>
      </c>
      <c r="AH557" s="4" t="str">
        <f>IF($H557=0,"",VLOOKUP($G557,Data!$G$3:$BA$2935,27,FALSE))</f>
        <v>/</v>
      </c>
      <c r="AI557" s="4" t="str">
        <f>IF($H557=0,"",VLOOKUP($G557,Data!$G$3:$BA$2935,28,FALSE))</f>
        <v>/</v>
      </c>
      <c r="AJ557" s="4" t="str">
        <f>IF($H557=0,"",VLOOKUP($G557,Data!$G$3:$BA$2935,29,FALSE))</f>
        <v/>
      </c>
      <c r="AK557" s="4" t="str">
        <f>IF($H557=0,"",VLOOKUP($G557,Data!$G$3:$BA$2935,30,FALSE))</f>
        <v/>
      </c>
      <c r="AL557" s="4" t="str">
        <f>IF($H557=0,"",VLOOKUP($G557,Data!$G$3:$BA$2935,31,FALSE))</f>
        <v/>
      </c>
      <c r="AM557" s="4" t="str">
        <f>IF($H557=0,"",VLOOKUP($G557,Data!$G$3:$BA$2935,32,FALSE))</f>
        <v/>
      </c>
      <c r="AN557" s="4" t="str">
        <f>IF($H557=0,"",VLOOKUP($G557,Data!$G$3:$BA$2935,33,FALSE))</f>
        <v/>
      </c>
      <c r="AO557" s="4" t="str">
        <f>IF($H557=0,"",VLOOKUP($G557,Data!$G$3:$BA$2935,34,FALSE))</f>
        <v/>
      </c>
      <c r="AP557" s="4" t="str">
        <f>IF($H557=0,"",VLOOKUP($G557,Data!$G$3:$BA$2935,35,FALSE))</f>
        <v/>
      </c>
      <c r="AQ557" s="4" t="str">
        <f>IF($H557=0,"",VLOOKUP($G557,Data!$G$3:$BA$2935,36,FALSE))</f>
        <v/>
      </c>
      <c r="AR557" s="4" t="str">
        <f>IF($H557=0,"",VLOOKUP($G557,Data!$G$3:$BA$2935,37,FALSE))</f>
        <v/>
      </c>
      <c r="AS557" s="4" t="str">
        <f>IF($H557=0,"",VLOOKUP($G557,Data!$G$3:$BA$2935,38,FALSE))</f>
        <v/>
      </c>
      <c r="AT557" s="4" t="str">
        <f>IF($H557=0,"",VLOOKUP($G557,Data!$G$3:$BA$2935,39,FALSE))</f>
        <v/>
      </c>
    </row>
    <row r="558" spans="1:46" x14ac:dyDescent="0.25">
      <c r="A558" s="4">
        <f>PSSE!A560</f>
        <v>983081</v>
      </c>
      <c r="B558" s="4" t="str">
        <f>PSSE!B560</f>
        <v>OMON3_G1</v>
      </c>
      <c r="C558" s="4">
        <f>PSSE!D560</f>
        <v>15</v>
      </c>
      <c r="D558" s="4">
        <f>PSSE!E560</f>
        <v>250</v>
      </c>
      <c r="E558" s="4" t="str">
        <f>PSSE!F560</f>
        <v>ND</v>
      </c>
      <c r="F558" s="4">
        <f>PSSE!G560</f>
        <v>1</v>
      </c>
      <c r="G558" s="4" t="str">
        <f t="shared" si="8"/>
        <v>PSS15250ND1</v>
      </c>
      <c r="H558" s="4">
        <f>COUNTIF(Data!$G$3:$BA$2935,PSS!$G558)</f>
        <v>1</v>
      </c>
      <c r="I558" s="4" t="str">
        <f>IF($H558=0,"",VLOOKUP($G558,Data!$G$3:$BA$2935,2,FALSE))</f>
        <v>'PSS2A'</v>
      </c>
      <c r="J558" s="4">
        <f>PSSE!C560</f>
        <v>1</v>
      </c>
      <c r="K558" s="4">
        <f>IF($H558=0,"",VLOOKUP($G558,Data!$G$3:$BA$2935,4,FALSE))</f>
        <v>1</v>
      </c>
      <c r="L558" s="4">
        <f>IF($H558=0,"",VLOOKUP($G558,Data!$G$3:$BA$2935,5,FALSE))</f>
        <v>0</v>
      </c>
      <c r="M558" s="4">
        <f>IF($H558=0,"",VLOOKUP($G558,Data!$G$3:$BA$2935,6,FALSE))</f>
        <v>3</v>
      </c>
      <c r="N558" s="4">
        <f>IF($H558=0,"",VLOOKUP($G558,Data!$G$3:$BA$2935,7,FALSE))</f>
        <v>0</v>
      </c>
      <c r="O558" s="4">
        <f>IF($H558=0,"",VLOOKUP($G558,Data!$G$3:$BA$2935,8,FALSE))</f>
        <v>5</v>
      </c>
      <c r="P558" s="4">
        <f>IF($H558=0,"",VLOOKUP($G558,Data!$G$3:$BA$2935,9,FALSE))</f>
        <v>1</v>
      </c>
      <c r="Q558" s="4">
        <f>IF($H558=0,"",VLOOKUP($G558,Data!$G$3:$BA$2935,10,FALSE))</f>
        <v>2.5</v>
      </c>
      <c r="R558" s="4">
        <f>IF($H558=0,"",VLOOKUP($G558,Data!$G$3:$BA$2935,11,FALSE))</f>
        <v>2.5</v>
      </c>
      <c r="S558" s="4">
        <f>IF($H558=0,"",VLOOKUP($G558,Data!$G$3:$BA$2935,12,FALSE))</f>
        <v>0</v>
      </c>
      <c r="T558" s="4">
        <f>IF($H558=0,"",VLOOKUP($G558,Data!$G$3:$BA$2935,13,FALSE))</f>
        <v>2.5</v>
      </c>
      <c r="U558" s="4">
        <f>IF($H558=0,"",VLOOKUP($G558,Data!$G$3:$BA$2935,14,FALSE))</f>
        <v>0</v>
      </c>
      <c r="V558" s="4">
        <f>IF($H558=0,"",VLOOKUP($G558,Data!$G$3:$BA$2935,15,FALSE))</f>
        <v>2.5</v>
      </c>
      <c r="W558" s="4">
        <f>IF($H558=0,"",VLOOKUP($G558,Data!$G$3:$BA$2935,16,FALSE))</f>
        <v>0.39</v>
      </c>
      <c r="X558" s="4">
        <f>IF($H558=0,"",VLOOKUP($G558,Data!$G$3:$BA$2935,17,FALSE))</f>
        <v>1</v>
      </c>
      <c r="Y558" s="4">
        <f>IF($H558=0,"",VLOOKUP($G558,Data!$G$3:$BA$2935,18,FALSE))</f>
        <v>0</v>
      </c>
      <c r="Z558" s="4">
        <f>IF($H558=0,"",VLOOKUP($G558,Data!$G$3:$BA$2935,19,FALSE))</f>
        <v>0.1</v>
      </c>
      <c r="AA558" s="4">
        <f>IF($H558=0,"",VLOOKUP($G558,Data!$G$3:$BA$2935,20,FALSE))</f>
        <v>6.5</v>
      </c>
      <c r="AB558" s="4">
        <f>IF($H558=0,"",VLOOKUP($G558,Data!$G$3:$BA$2935,21,FALSE))</f>
        <v>0.44</v>
      </c>
      <c r="AC558" s="4">
        <f>IF($H558=0,"",VLOOKUP($G558,Data!$G$3:$BA$2935,22,FALSE))</f>
        <v>0.08</v>
      </c>
      <c r="AD558" s="4">
        <f>IF($H558=0,"",VLOOKUP($G558,Data!$G$3:$BA$2935,23,FALSE))</f>
        <v>0.2</v>
      </c>
      <c r="AE558" s="4">
        <f>IF($H558=0,"",VLOOKUP($G558,Data!$G$3:$BA$2935,24,FALSE))</f>
        <v>0.98</v>
      </c>
      <c r="AF558" s="4">
        <f>IF($H558=0,"",VLOOKUP($G558,Data!$G$3:$BA$2935,25,FALSE))</f>
        <v>0.1</v>
      </c>
      <c r="AG558" s="4">
        <f>IF($H558=0,"",VLOOKUP($G558,Data!$G$3:$BA$2935,26,FALSE))</f>
        <v>-0.1</v>
      </c>
      <c r="AH558" s="4" t="str">
        <f>IF($H558=0,"",VLOOKUP($G558,Data!$G$3:$BA$2935,27,FALSE))</f>
        <v>/</v>
      </c>
      <c r="AI558" s="4" t="str">
        <f>IF($H558=0,"",VLOOKUP($G558,Data!$G$3:$BA$2935,28,FALSE))</f>
        <v>/</v>
      </c>
      <c r="AJ558" s="4" t="str">
        <f>IF($H558=0,"",VLOOKUP($G558,Data!$G$3:$BA$2935,29,FALSE))</f>
        <v/>
      </c>
      <c r="AK558" s="4" t="str">
        <f>IF($H558=0,"",VLOOKUP($G558,Data!$G$3:$BA$2935,30,FALSE))</f>
        <v/>
      </c>
      <c r="AL558" s="4" t="str">
        <f>IF($H558=0,"",VLOOKUP($G558,Data!$G$3:$BA$2935,31,FALSE))</f>
        <v/>
      </c>
      <c r="AM558" s="4" t="str">
        <f>IF($H558=0,"",VLOOKUP($G558,Data!$G$3:$BA$2935,32,FALSE))</f>
        <v/>
      </c>
      <c r="AN558" s="4" t="str">
        <f>IF($H558=0,"",VLOOKUP($G558,Data!$G$3:$BA$2935,33,FALSE))</f>
        <v/>
      </c>
      <c r="AO558" s="4" t="str">
        <f>IF($H558=0,"",VLOOKUP($G558,Data!$G$3:$BA$2935,34,FALSE))</f>
        <v/>
      </c>
      <c r="AP558" s="4" t="str">
        <f>IF($H558=0,"",VLOOKUP($G558,Data!$G$3:$BA$2935,35,FALSE))</f>
        <v/>
      </c>
      <c r="AQ558" s="4" t="str">
        <f>IF($H558=0,"",VLOOKUP($G558,Data!$G$3:$BA$2935,36,FALSE))</f>
        <v/>
      </c>
      <c r="AR558" s="4" t="str">
        <f>IF($H558=0,"",VLOOKUP($G558,Data!$G$3:$BA$2935,37,FALSE))</f>
        <v/>
      </c>
      <c r="AS558" s="4" t="str">
        <f>IF($H558=0,"",VLOOKUP($G558,Data!$G$3:$BA$2935,38,FALSE))</f>
        <v/>
      </c>
      <c r="AT558" s="4" t="str">
        <f>IF($H558=0,"",VLOOKUP($G558,Data!$G$3:$BA$2935,39,FALSE))</f>
        <v/>
      </c>
    </row>
    <row r="559" spans="1:46" x14ac:dyDescent="0.25">
      <c r="A559" s="4">
        <f>PSSE!A561</f>
        <v>983082</v>
      </c>
      <c r="B559" s="4" t="str">
        <f>PSSE!B561</f>
        <v>OMON3_G2</v>
      </c>
      <c r="C559" s="4">
        <f>PSSE!D561</f>
        <v>15</v>
      </c>
      <c r="D559" s="4">
        <f>PSSE!E561</f>
        <v>250</v>
      </c>
      <c r="E559" s="4" t="str">
        <f>PSSE!F561</f>
        <v>ND</v>
      </c>
      <c r="F559" s="4">
        <f>PSSE!G561</f>
        <v>1</v>
      </c>
      <c r="G559" s="4" t="str">
        <f t="shared" si="8"/>
        <v>PSS15250ND1</v>
      </c>
      <c r="H559" s="4">
        <f>COUNTIF(Data!$G$3:$BA$2935,PSS!$G559)</f>
        <v>1</v>
      </c>
      <c r="I559" s="4" t="str">
        <f>IF($H559=0,"",VLOOKUP($G559,Data!$G$3:$BA$2935,2,FALSE))</f>
        <v>'PSS2A'</v>
      </c>
      <c r="J559" s="4">
        <f>PSSE!C561</f>
        <v>1</v>
      </c>
      <c r="K559" s="4">
        <f>IF($H559=0,"",VLOOKUP($G559,Data!$G$3:$BA$2935,4,FALSE))</f>
        <v>1</v>
      </c>
      <c r="L559" s="4">
        <f>IF($H559=0,"",VLOOKUP($G559,Data!$G$3:$BA$2935,5,FALSE))</f>
        <v>0</v>
      </c>
      <c r="M559" s="4">
        <f>IF($H559=0,"",VLOOKUP($G559,Data!$G$3:$BA$2935,6,FALSE))</f>
        <v>3</v>
      </c>
      <c r="N559" s="4">
        <f>IF($H559=0,"",VLOOKUP($G559,Data!$G$3:$BA$2935,7,FALSE))</f>
        <v>0</v>
      </c>
      <c r="O559" s="4">
        <f>IF($H559=0,"",VLOOKUP($G559,Data!$G$3:$BA$2935,8,FALSE))</f>
        <v>5</v>
      </c>
      <c r="P559" s="4">
        <f>IF($H559=0,"",VLOOKUP($G559,Data!$G$3:$BA$2935,9,FALSE))</f>
        <v>1</v>
      </c>
      <c r="Q559" s="4">
        <f>IF($H559=0,"",VLOOKUP($G559,Data!$G$3:$BA$2935,10,FALSE))</f>
        <v>2.5</v>
      </c>
      <c r="R559" s="4">
        <f>IF($H559=0,"",VLOOKUP($G559,Data!$G$3:$BA$2935,11,FALSE))</f>
        <v>2.5</v>
      </c>
      <c r="S559" s="4">
        <f>IF($H559=0,"",VLOOKUP($G559,Data!$G$3:$BA$2935,12,FALSE))</f>
        <v>0</v>
      </c>
      <c r="T559" s="4">
        <f>IF($H559=0,"",VLOOKUP($G559,Data!$G$3:$BA$2935,13,FALSE))</f>
        <v>2.5</v>
      </c>
      <c r="U559" s="4">
        <f>IF($H559=0,"",VLOOKUP($G559,Data!$G$3:$BA$2935,14,FALSE))</f>
        <v>0</v>
      </c>
      <c r="V559" s="4">
        <f>IF($H559=0,"",VLOOKUP($G559,Data!$G$3:$BA$2935,15,FALSE))</f>
        <v>2.5</v>
      </c>
      <c r="W559" s="4">
        <f>IF($H559=0,"",VLOOKUP($G559,Data!$G$3:$BA$2935,16,FALSE))</f>
        <v>0.39</v>
      </c>
      <c r="X559" s="4">
        <f>IF($H559=0,"",VLOOKUP($G559,Data!$G$3:$BA$2935,17,FALSE))</f>
        <v>1</v>
      </c>
      <c r="Y559" s="4">
        <f>IF($H559=0,"",VLOOKUP($G559,Data!$G$3:$BA$2935,18,FALSE))</f>
        <v>0</v>
      </c>
      <c r="Z559" s="4">
        <f>IF($H559=0,"",VLOOKUP($G559,Data!$G$3:$BA$2935,19,FALSE))</f>
        <v>0.1</v>
      </c>
      <c r="AA559" s="4">
        <f>IF($H559=0,"",VLOOKUP($G559,Data!$G$3:$BA$2935,20,FALSE))</f>
        <v>6.5</v>
      </c>
      <c r="AB559" s="4">
        <f>IF($H559=0,"",VLOOKUP($G559,Data!$G$3:$BA$2935,21,FALSE))</f>
        <v>0.44</v>
      </c>
      <c r="AC559" s="4">
        <f>IF($H559=0,"",VLOOKUP($G559,Data!$G$3:$BA$2935,22,FALSE))</f>
        <v>0.08</v>
      </c>
      <c r="AD559" s="4">
        <f>IF($H559=0,"",VLOOKUP($G559,Data!$G$3:$BA$2935,23,FALSE))</f>
        <v>0.2</v>
      </c>
      <c r="AE559" s="4">
        <f>IF($H559=0,"",VLOOKUP($G559,Data!$G$3:$BA$2935,24,FALSE))</f>
        <v>0.98</v>
      </c>
      <c r="AF559" s="4">
        <f>IF($H559=0,"",VLOOKUP($G559,Data!$G$3:$BA$2935,25,FALSE))</f>
        <v>0.1</v>
      </c>
      <c r="AG559" s="4">
        <f>IF($H559=0,"",VLOOKUP($G559,Data!$G$3:$BA$2935,26,FALSE))</f>
        <v>-0.1</v>
      </c>
      <c r="AH559" s="4" t="str">
        <f>IF($H559=0,"",VLOOKUP($G559,Data!$G$3:$BA$2935,27,FALSE))</f>
        <v>/</v>
      </c>
      <c r="AI559" s="4" t="str">
        <f>IF($H559=0,"",VLOOKUP($G559,Data!$G$3:$BA$2935,28,FALSE))</f>
        <v>/</v>
      </c>
      <c r="AJ559" s="4" t="str">
        <f>IF($H559=0,"",VLOOKUP($G559,Data!$G$3:$BA$2935,29,FALSE))</f>
        <v/>
      </c>
      <c r="AK559" s="4" t="str">
        <f>IF($H559=0,"",VLOOKUP($G559,Data!$G$3:$BA$2935,30,FALSE))</f>
        <v/>
      </c>
      <c r="AL559" s="4" t="str">
        <f>IF($H559=0,"",VLOOKUP($G559,Data!$G$3:$BA$2935,31,FALSE))</f>
        <v/>
      </c>
      <c r="AM559" s="4" t="str">
        <f>IF($H559=0,"",VLOOKUP($G559,Data!$G$3:$BA$2935,32,FALSE))</f>
        <v/>
      </c>
      <c r="AN559" s="4" t="str">
        <f>IF($H559=0,"",VLOOKUP($G559,Data!$G$3:$BA$2935,33,FALSE))</f>
        <v/>
      </c>
      <c r="AO559" s="4" t="str">
        <f>IF($H559=0,"",VLOOKUP($G559,Data!$G$3:$BA$2935,34,FALSE))</f>
        <v/>
      </c>
      <c r="AP559" s="4" t="str">
        <f>IF($H559=0,"",VLOOKUP($G559,Data!$G$3:$BA$2935,35,FALSE))</f>
        <v/>
      </c>
      <c r="AQ559" s="4" t="str">
        <f>IF($H559=0,"",VLOOKUP($G559,Data!$G$3:$BA$2935,36,FALSE))</f>
        <v/>
      </c>
      <c r="AR559" s="4" t="str">
        <f>IF($H559=0,"",VLOOKUP($G559,Data!$G$3:$BA$2935,37,FALSE))</f>
        <v/>
      </c>
      <c r="AS559" s="4" t="str">
        <f>IF($H559=0,"",VLOOKUP($G559,Data!$G$3:$BA$2935,38,FALSE))</f>
        <v/>
      </c>
      <c r="AT559" s="4" t="str">
        <f>IF($H559=0,"",VLOOKUP($G559,Data!$G$3:$BA$2935,39,FALSE))</f>
        <v/>
      </c>
    </row>
    <row r="560" spans="1:46" x14ac:dyDescent="0.25">
      <c r="A560" s="4">
        <f>PSSE!A562</f>
        <v>983083</v>
      </c>
      <c r="B560" s="4" t="str">
        <f>PSSE!B562</f>
        <v>OMON3_S1</v>
      </c>
      <c r="C560" s="4">
        <f>PSSE!D562</f>
        <v>15</v>
      </c>
      <c r="D560" s="4">
        <f>PSSE!E562</f>
        <v>250</v>
      </c>
      <c r="E560" s="4" t="str">
        <f>PSSE!F562</f>
        <v>ND</v>
      </c>
      <c r="F560" s="4">
        <f>PSSE!G562</f>
        <v>1</v>
      </c>
      <c r="G560" s="4" t="str">
        <f t="shared" si="8"/>
        <v>PSS15250ND1</v>
      </c>
      <c r="H560" s="4">
        <f>COUNTIF(Data!$G$3:$BA$2935,PSS!$G560)</f>
        <v>1</v>
      </c>
      <c r="I560" s="4" t="str">
        <f>IF($H560=0,"",VLOOKUP($G560,Data!$G$3:$BA$2935,2,FALSE))</f>
        <v>'PSS2A'</v>
      </c>
      <c r="J560" s="4">
        <f>PSSE!C562</f>
        <v>1</v>
      </c>
      <c r="K560" s="4">
        <f>IF($H560=0,"",VLOOKUP($G560,Data!$G$3:$BA$2935,4,FALSE))</f>
        <v>1</v>
      </c>
      <c r="L560" s="4">
        <f>IF($H560=0,"",VLOOKUP($G560,Data!$G$3:$BA$2935,5,FALSE))</f>
        <v>0</v>
      </c>
      <c r="M560" s="4">
        <f>IF($H560=0,"",VLOOKUP($G560,Data!$G$3:$BA$2935,6,FALSE))</f>
        <v>3</v>
      </c>
      <c r="N560" s="4">
        <f>IF($H560=0,"",VLOOKUP($G560,Data!$G$3:$BA$2935,7,FALSE))</f>
        <v>0</v>
      </c>
      <c r="O560" s="4">
        <f>IF($H560=0,"",VLOOKUP($G560,Data!$G$3:$BA$2935,8,FALSE))</f>
        <v>5</v>
      </c>
      <c r="P560" s="4">
        <f>IF($H560=0,"",VLOOKUP($G560,Data!$G$3:$BA$2935,9,FALSE))</f>
        <v>1</v>
      </c>
      <c r="Q560" s="4">
        <f>IF($H560=0,"",VLOOKUP($G560,Data!$G$3:$BA$2935,10,FALSE))</f>
        <v>2.5</v>
      </c>
      <c r="R560" s="4">
        <f>IF($H560=0,"",VLOOKUP($G560,Data!$G$3:$BA$2935,11,FALSE))</f>
        <v>2.5</v>
      </c>
      <c r="S560" s="4">
        <f>IF($H560=0,"",VLOOKUP($G560,Data!$G$3:$BA$2935,12,FALSE))</f>
        <v>0</v>
      </c>
      <c r="T560" s="4">
        <f>IF($H560=0,"",VLOOKUP($G560,Data!$G$3:$BA$2935,13,FALSE))</f>
        <v>2.5</v>
      </c>
      <c r="U560" s="4">
        <f>IF($H560=0,"",VLOOKUP($G560,Data!$G$3:$BA$2935,14,FALSE))</f>
        <v>0</v>
      </c>
      <c r="V560" s="4">
        <f>IF($H560=0,"",VLOOKUP($G560,Data!$G$3:$BA$2935,15,FALSE))</f>
        <v>2.5</v>
      </c>
      <c r="W560" s="4">
        <f>IF($H560=0,"",VLOOKUP($G560,Data!$G$3:$BA$2935,16,FALSE))</f>
        <v>0.39</v>
      </c>
      <c r="X560" s="4">
        <f>IF($H560=0,"",VLOOKUP($G560,Data!$G$3:$BA$2935,17,FALSE))</f>
        <v>1</v>
      </c>
      <c r="Y560" s="4">
        <f>IF($H560=0,"",VLOOKUP($G560,Data!$G$3:$BA$2935,18,FALSE))</f>
        <v>0</v>
      </c>
      <c r="Z560" s="4">
        <f>IF($H560=0,"",VLOOKUP($G560,Data!$G$3:$BA$2935,19,FALSE))</f>
        <v>0.1</v>
      </c>
      <c r="AA560" s="4">
        <f>IF($H560=0,"",VLOOKUP($G560,Data!$G$3:$BA$2935,20,FALSE))</f>
        <v>6.5</v>
      </c>
      <c r="AB560" s="4">
        <f>IF($H560=0,"",VLOOKUP($G560,Data!$G$3:$BA$2935,21,FALSE))</f>
        <v>0.44</v>
      </c>
      <c r="AC560" s="4">
        <f>IF($H560=0,"",VLOOKUP($G560,Data!$G$3:$BA$2935,22,FALSE))</f>
        <v>0.08</v>
      </c>
      <c r="AD560" s="4">
        <f>IF($H560=0,"",VLOOKUP($G560,Data!$G$3:$BA$2935,23,FALSE))</f>
        <v>0.2</v>
      </c>
      <c r="AE560" s="4">
        <f>IF($H560=0,"",VLOOKUP($G560,Data!$G$3:$BA$2935,24,FALSE))</f>
        <v>0.98</v>
      </c>
      <c r="AF560" s="4">
        <f>IF($H560=0,"",VLOOKUP($G560,Data!$G$3:$BA$2935,25,FALSE))</f>
        <v>0.1</v>
      </c>
      <c r="AG560" s="4">
        <f>IF($H560=0,"",VLOOKUP($G560,Data!$G$3:$BA$2935,26,FALSE))</f>
        <v>-0.1</v>
      </c>
      <c r="AH560" s="4" t="str">
        <f>IF($H560=0,"",VLOOKUP($G560,Data!$G$3:$BA$2935,27,FALSE))</f>
        <v>/</v>
      </c>
      <c r="AI560" s="4" t="str">
        <f>IF($H560=0,"",VLOOKUP($G560,Data!$G$3:$BA$2935,28,FALSE))</f>
        <v>/</v>
      </c>
      <c r="AJ560" s="4" t="str">
        <f>IF($H560=0,"",VLOOKUP($G560,Data!$G$3:$BA$2935,29,FALSE))</f>
        <v/>
      </c>
      <c r="AK560" s="4" t="str">
        <f>IF($H560=0,"",VLOOKUP($G560,Data!$G$3:$BA$2935,30,FALSE))</f>
        <v/>
      </c>
      <c r="AL560" s="4" t="str">
        <f>IF($H560=0,"",VLOOKUP($G560,Data!$G$3:$BA$2935,31,FALSE))</f>
        <v/>
      </c>
      <c r="AM560" s="4" t="str">
        <f>IF($H560=0,"",VLOOKUP($G560,Data!$G$3:$BA$2935,32,FALSE))</f>
        <v/>
      </c>
      <c r="AN560" s="4" t="str">
        <f>IF($H560=0,"",VLOOKUP($G560,Data!$G$3:$BA$2935,33,FALSE))</f>
        <v/>
      </c>
      <c r="AO560" s="4" t="str">
        <f>IF($H560=0,"",VLOOKUP($G560,Data!$G$3:$BA$2935,34,FALSE))</f>
        <v/>
      </c>
      <c r="AP560" s="4" t="str">
        <f>IF($H560=0,"",VLOOKUP($G560,Data!$G$3:$BA$2935,35,FALSE))</f>
        <v/>
      </c>
      <c r="AQ560" s="4" t="str">
        <f>IF($H560=0,"",VLOOKUP($G560,Data!$G$3:$BA$2935,36,FALSE))</f>
        <v/>
      </c>
      <c r="AR560" s="4" t="str">
        <f>IF($H560=0,"",VLOOKUP($G560,Data!$G$3:$BA$2935,37,FALSE))</f>
        <v/>
      </c>
      <c r="AS560" s="4" t="str">
        <f>IF($H560=0,"",VLOOKUP($G560,Data!$G$3:$BA$2935,38,FALSE))</f>
        <v/>
      </c>
      <c r="AT560" s="4" t="str">
        <f>IF($H560=0,"",VLOOKUP($G560,Data!$G$3:$BA$2935,39,FALSE))</f>
        <v/>
      </c>
    </row>
    <row r="561" spans="1:46" x14ac:dyDescent="0.25">
      <c r="A561" s="4">
        <f>PSSE!A563</f>
        <v>983091</v>
      </c>
      <c r="B561" s="4" t="str">
        <f>PSSE!B563</f>
        <v>OMON5_G1</v>
      </c>
      <c r="C561" s="4">
        <f>PSSE!D563</f>
        <v>15</v>
      </c>
      <c r="D561" s="4">
        <f>PSSE!E563</f>
        <v>250</v>
      </c>
      <c r="E561" s="4" t="str">
        <f>PSSE!F563</f>
        <v>ND</v>
      </c>
      <c r="F561" s="4">
        <f>PSSE!G563</f>
        <v>1</v>
      </c>
      <c r="G561" s="4" t="str">
        <f t="shared" si="8"/>
        <v>PSS15250ND1</v>
      </c>
      <c r="H561" s="4">
        <f>COUNTIF(Data!$G$3:$BA$2935,PSS!$G561)</f>
        <v>1</v>
      </c>
      <c r="I561" s="4" t="str">
        <f>IF($H561=0,"",VLOOKUP($G561,Data!$G$3:$BA$2935,2,FALSE))</f>
        <v>'PSS2A'</v>
      </c>
      <c r="J561" s="4">
        <f>PSSE!C563</f>
        <v>1</v>
      </c>
      <c r="K561" s="4">
        <f>IF($H561=0,"",VLOOKUP($G561,Data!$G$3:$BA$2935,4,FALSE))</f>
        <v>1</v>
      </c>
      <c r="L561" s="4">
        <f>IF($H561=0,"",VLOOKUP($G561,Data!$G$3:$BA$2935,5,FALSE))</f>
        <v>0</v>
      </c>
      <c r="M561" s="4">
        <f>IF($H561=0,"",VLOOKUP($G561,Data!$G$3:$BA$2935,6,FALSE))</f>
        <v>3</v>
      </c>
      <c r="N561" s="4">
        <f>IF($H561=0,"",VLOOKUP($G561,Data!$G$3:$BA$2935,7,FALSE))</f>
        <v>0</v>
      </c>
      <c r="O561" s="4">
        <f>IF($H561=0,"",VLOOKUP($G561,Data!$G$3:$BA$2935,8,FALSE))</f>
        <v>5</v>
      </c>
      <c r="P561" s="4">
        <f>IF($H561=0,"",VLOOKUP($G561,Data!$G$3:$BA$2935,9,FALSE))</f>
        <v>1</v>
      </c>
      <c r="Q561" s="4">
        <f>IF($H561=0,"",VLOOKUP($G561,Data!$G$3:$BA$2935,10,FALSE))</f>
        <v>2.5</v>
      </c>
      <c r="R561" s="4">
        <f>IF($H561=0,"",VLOOKUP($G561,Data!$G$3:$BA$2935,11,FALSE))</f>
        <v>2.5</v>
      </c>
      <c r="S561" s="4">
        <f>IF($H561=0,"",VLOOKUP($G561,Data!$G$3:$BA$2935,12,FALSE))</f>
        <v>0</v>
      </c>
      <c r="T561" s="4">
        <f>IF($H561=0,"",VLOOKUP($G561,Data!$G$3:$BA$2935,13,FALSE))</f>
        <v>2.5</v>
      </c>
      <c r="U561" s="4">
        <f>IF($H561=0,"",VLOOKUP($G561,Data!$G$3:$BA$2935,14,FALSE))</f>
        <v>0</v>
      </c>
      <c r="V561" s="4">
        <f>IF($H561=0,"",VLOOKUP($G561,Data!$G$3:$BA$2935,15,FALSE))</f>
        <v>2.5</v>
      </c>
      <c r="W561" s="4">
        <f>IF($H561=0,"",VLOOKUP($G561,Data!$G$3:$BA$2935,16,FALSE))</f>
        <v>0.39</v>
      </c>
      <c r="X561" s="4">
        <f>IF($H561=0,"",VLOOKUP($G561,Data!$G$3:$BA$2935,17,FALSE))</f>
        <v>1</v>
      </c>
      <c r="Y561" s="4">
        <f>IF($H561=0,"",VLOOKUP($G561,Data!$G$3:$BA$2935,18,FALSE))</f>
        <v>0</v>
      </c>
      <c r="Z561" s="4">
        <f>IF($H561=0,"",VLOOKUP($G561,Data!$G$3:$BA$2935,19,FALSE))</f>
        <v>0.1</v>
      </c>
      <c r="AA561" s="4">
        <f>IF($H561=0,"",VLOOKUP($G561,Data!$G$3:$BA$2935,20,FALSE))</f>
        <v>6.5</v>
      </c>
      <c r="AB561" s="4">
        <f>IF($H561=0,"",VLOOKUP($G561,Data!$G$3:$BA$2935,21,FALSE))</f>
        <v>0.44</v>
      </c>
      <c r="AC561" s="4">
        <f>IF($H561=0,"",VLOOKUP($G561,Data!$G$3:$BA$2935,22,FALSE))</f>
        <v>0.08</v>
      </c>
      <c r="AD561" s="4">
        <f>IF($H561=0,"",VLOOKUP($G561,Data!$G$3:$BA$2935,23,FALSE))</f>
        <v>0.2</v>
      </c>
      <c r="AE561" s="4">
        <f>IF($H561=0,"",VLOOKUP($G561,Data!$G$3:$BA$2935,24,FALSE))</f>
        <v>0.98</v>
      </c>
      <c r="AF561" s="4">
        <f>IF($H561=0,"",VLOOKUP($G561,Data!$G$3:$BA$2935,25,FALSE))</f>
        <v>0.1</v>
      </c>
      <c r="AG561" s="4">
        <f>IF($H561=0,"",VLOOKUP($G561,Data!$G$3:$BA$2935,26,FALSE))</f>
        <v>-0.1</v>
      </c>
      <c r="AH561" s="4" t="str">
        <f>IF($H561=0,"",VLOOKUP($G561,Data!$G$3:$BA$2935,27,FALSE))</f>
        <v>/</v>
      </c>
      <c r="AI561" s="4" t="str">
        <f>IF($H561=0,"",VLOOKUP($G561,Data!$G$3:$BA$2935,28,FALSE))</f>
        <v>/</v>
      </c>
      <c r="AJ561" s="4" t="str">
        <f>IF($H561=0,"",VLOOKUP($G561,Data!$G$3:$BA$2935,29,FALSE))</f>
        <v/>
      </c>
      <c r="AK561" s="4" t="str">
        <f>IF($H561=0,"",VLOOKUP($G561,Data!$G$3:$BA$2935,30,FALSE))</f>
        <v/>
      </c>
      <c r="AL561" s="4" t="str">
        <f>IF($H561=0,"",VLOOKUP($G561,Data!$G$3:$BA$2935,31,FALSE))</f>
        <v/>
      </c>
      <c r="AM561" s="4" t="str">
        <f>IF($H561=0,"",VLOOKUP($G561,Data!$G$3:$BA$2935,32,FALSE))</f>
        <v/>
      </c>
      <c r="AN561" s="4" t="str">
        <f>IF($H561=0,"",VLOOKUP($G561,Data!$G$3:$BA$2935,33,FALSE))</f>
        <v/>
      </c>
      <c r="AO561" s="4" t="str">
        <f>IF($H561=0,"",VLOOKUP($G561,Data!$G$3:$BA$2935,34,FALSE))</f>
        <v/>
      </c>
      <c r="AP561" s="4" t="str">
        <f>IF($H561=0,"",VLOOKUP($G561,Data!$G$3:$BA$2935,35,FALSE))</f>
        <v/>
      </c>
      <c r="AQ561" s="4" t="str">
        <f>IF($H561=0,"",VLOOKUP($G561,Data!$G$3:$BA$2935,36,FALSE))</f>
        <v/>
      </c>
      <c r="AR561" s="4" t="str">
        <f>IF($H561=0,"",VLOOKUP($G561,Data!$G$3:$BA$2935,37,FALSE))</f>
        <v/>
      </c>
      <c r="AS561" s="4" t="str">
        <f>IF($H561=0,"",VLOOKUP($G561,Data!$G$3:$BA$2935,38,FALSE))</f>
        <v/>
      </c>
      <c r="AT561" s="4" t="str">
        <f>IF($H561=0,"",VLOOKUP($G561,Data!$G$3:$BA$2935,39,FALSE))</f>
        <v/>
      </c>
    </row>
    <row r="562" spans="1:46" x14ac:dyDescent="0.25">
      <c r="A562" s="4">
        <f>PSSE!A564</f>
        <v>983092</v>
      </c>
      <c r="B562" s="4" t="str">
        <f>PSSE!B564</f>
        <v>OMON5_G2</v>
      </c>
      <c r="C562" s="4">
        <f>PSSE!D564</f>
        <v>15</v>
      </c>
      <c r="D562" s="4">
        <f>PSSE!E564</f>
        <v>250</v>
      </c>
      <c r="E562" s="4" t="str">
        <f>PSSE!F564</f>
        <v>ND</v>
      </c>
      <c r="F562" s="4">
        <f>PSSE!G564</f>
        <v>1</v>
      </c>
      <c r="G562" s="4" t="str">
        <f t="shared" si="8"/>
        <v>PSS15250ND1</v>
      </c>
      <c r="H562" s="4">
        <f>COUNTIF(Data!$G$3:$BA$2935,PSS!$G562)</f>
        <v>1</v>
      </c>
      <c r="I562" s="4" t="str">
        <f>IF($H562=0,"",VLOOKUP($G562,Data!$G$3:$BA$2935,2,FALSE))</f>
        <v>'PSS2A'</v>
      </c>
      <c r="J562" s="4">
        <f>PSSE!C564</f>
        <v>1</v>
      </c>
      <c r="K562" s="4">
        <f>IF($H562=0,"",VLOOKUP($G562,Data!$G$3:$BA$2935,4,FALSE))</f>
        <v>1</v>
      </c>
      <c r="L562" s="4">
        <f>IF($H562=0,"",VLOOKUP($G562,Data!$G$3:$BA$2935,5,FALSE))</f>
        <v>0</v>
      </c>
      <c r="M562" s="4">
        <f>IF($H562=0,"",VLOOKUP($G562,Data!$G$3:$BA$2935,6,FALSE))</f>
        <v>3</v>
      </c>
      <c r="N562" s="4">
        <f>IF($H562=0,"",VLOOKUP($G562,Data!$G$3:$BA$2935,7,FALSE))</f>
        <v>0</v>
      </c>
      <c r="O562" s="4">
        <f>IF($H562=0,"",VLOOKUP($G562,Data!$G$3:$BA$2935,8,FALSE))</f>
        <v>5</v>
      </c>
      <c r="P562" s="4">
        <f>IF($H562=0,"",VLOOKUP($G562,Data!$G$3:$BA$2935,9,FALSE))</f>
        <v>1</v>
      </c>
      <c r="Q562" s="4">
        <f>IF($H562=0,"",VLOOKUP($G562,Data!$G$3:$BA$2935,10,FALSE))</f>
        <v>2.5</v>
      </c>
      <c r="R562" s="4">
        <f>IF($H562=0,"",VLOOKUP($G562,Data!$G$3:$BA$2935,11,FALSE))</f>
        <v>2.5</v>
      </c>
      <c r="S562" s="4">
        <f>IF($H562=0,"",VLOOKUP($G562,Data!$G$3:$BA$2935,12,FALSE))</f>
        <v>0</v>
      </c>
      <c r="T562" s="4">
        <f>IF($H562=0,"",VLOOKUP($G562,Data!$G$3:$BA$2935,13,FALSE))</f>
        <v>2.5</v>
      </c>
      <c r="U562" s="4">
        <f>IF($H562=0,"",VLOOKUP($G562,Data!$G$3:$BA$2935,14,FALSE))</f>
        <v>0</v>
      </c>
      <c r="V562" s="4">
        <f>IF($H562=0,"",VLOOKUP($G562,Data!$G$3:$BA$2935,15,FALSE))</f>
        <v>2.5</v>
      </c>
      <c r="W562" s="4">
        <f>IF($H562=0,"",VLOOKUP($G562,Data!$G$3:$BA$2935,16,FALSE))</f>
        <v>0.39</v>
      </c>
      <c r="X562" s="4">
        <f>IF($H562=0,"",VLOOKUP($G562,Data!$G$3:$BA$2935,17,FALSE))</f>
        <v>1</v>
      </c>
      <c r="Y562" s="4">
        <f>IF($H562=0,"",VLOOKUP($G562,Data!$G$3:$BA$2935,18,FALSE))</f>
        <v>0</v>
      </c>
      <c r="Z562" s="4">
        <f>IF($H562=0,"",VLOOKUP($G562,Data!$G$3:$BA$2935,19,FALSE))</f>
        <v>0.1</v>
      </c>
      <c r="AA562" s="4">
        <f>IF($H562=0,"",VLOOKUP($G562,Data!$G$3:$BA$2935,20,FALSE))</f>
        <v>6.5</v>
      </c>
      <c r="AB562" s="4">
        <f>IF($H562=0,"",VLOOKUP($G562,Data!$G$3:$BA$2935,21,FALSE))</f>
        <v>0.44</v>
      </c>
      <c r="AC562" s="4">
        <f>IF($H562=0,"",VLOOKUP($G562,Data!$G$3:$BA$2935,22,FALSE))</f>
        <v>0.08</v>
      </c>
      <c r="AD562" s="4">
        <f>IF($H562=0,"",VLOOKUP($G562,Data!$G$3:$BA$2935,23,FALSE))</f>
        <v>0.2</v>
      </c>
      <c r="AE562" s="4">
        <f>IF($H562=0,"",VLOOKUP($G562,Data!$G$3:$BA$2935,24,FALSE))</f>
        <v>0.98</v>
      </c>
      <c r="AF562" s="4">
        <f>IF($H562=0,"",VLOOKUP($G562,Data!$G$3:$BA$2935,25,FALSE))</f>
        <v>0.1</v>
      </c>
      <c r="AG562" s="4">
        <f>IF($H562=0,"",VLOOKUP($G562,Data!$G$3:$BA$2935,26,FALSE))</f>
        <v>-0.1</v>
      </c>
      <c r="AH562" s="4" t="str">
        <f>IF($H562=0,"",VLOOKUP($G562,Data!$G$3:$BA$2935,27,FALSE))</f>
        <v>/</v>
      </c>
      <c r="AI562" s="4" t="str">
        <f>IF($H562=0,"",VLOOKUP($G562,Data!$G$3:$BA$2935,28,FALSE))</f>
        <v>/</v>
      </c>
      <c r="AJ562" s="4" t="str">
        <f>IF($H562=0,"",VLOOKUP($G562,Data!$G$3:$BA$2935,29,FALSE))</f>
        <v/>
      </c>
      <c r="AK562" s="4" t="str">
        <f>IF($H562=0,"",VLOOKUP($G562,Data!$G$3:$BA$2935,30,FALSE))</f>
        <v/>
      </c>
      <c r="AL562" s="4" t="str">
        <f>IF($H562=0,"",VLOOKUP($G562,Data!$G$3:$BA$2935,31,FALSE))</f>
        <v/>
      </c>
      <c r="AM562" s="4" t="str">
        <f>IF($H562=0,"",VLOOKUP($G562,Data!$G$3:$BA$2935,32,FALSE))</f>
        <v/>
      </c>
      <c r="AN562" s="4" t="str">
        <f>IF($H562=0,"",VLOOKUP($G562,Data!$G$3:$BA$2935,33,FALSE))</f>
        <v/>
      </c>
      <c r="AO562" s="4" t="str">
        <f>IF($H562=0,"",VLOOKUP($G562,Data!$G$3:$BA$2935,34,FALSE))</f>
        <v/>
      </c>
      <c r="AP562" s="4" t="str">
        <f>IF($H562=0,"",VLOOKUP($G562,Data!$G$3:$BA$2935,35,FALSE))</f>
        <v/>
      </c>
      <c r="AQ562" s="4" t="str">
        <f>IF($H562=0,"",VLOOKUP($G562,Data!$G$3:$BA$2935,36,FALSE))</f>
        <v/>
      </c>
      <c r="AR562" s="4" t="str">
        <f>IF($H562=0,"",VLOOKUP($G562,Data!$G$3:$BA$2935,37,FALSE))</f>
        <v/>
      </c>
      <c r="AS562" s="4" t="str">
        <f>IF($H562=0,"",VLOOKUP($G562,Data!$G$3:$BA$2935,38,FALSE))</f>
        <v/>
      </c>
      <c r="AT562" s="4" t="str">
        <f>IF($H562=0,"",VLOOKUP($G562,Data!$G$3:$BA$2935,39,FALSE))</f>
        <v/>
      </c>
    </row>
    <row r="563" spans="1:46" x14ac:dyDescent="0.25">
      <c r="A563" s="4">
        <f>PSSE!A565</f>
        <v>983093</v>
      </c>
      <c r="B563" s="4" t="str">
        <f>PSSE!B565</f>
        <v>OMON5_S1</v>
      </c>
      <c r="C563" s="4">
        <f>PSSE!D565</f>
        <v>15</v>
      </c>
      <c r="D563" s="4">
        <f>PSSE!E565</f>
        <v>250</v>
      </c>
      <c r="E563" s="4" t="str">
        <f>PSSE!F565</f>
        <v>ND</v>
      </c>
      <c r="F563" s="4">
        <f>PSSE!G565</f>
        <v>1</v>
      </c>
      <c r="G563" s="4" t="str">
        <f t="shared" si="8"/>
        <v>PSS15250ND1</v>
      </c>
      <c r="H563" s="4">
        <f>COUNTIF(Data!$G$3:$BA$2935,PSS!$G563)</f>
        <v>1</v>
      </c>
      <c r="I563" s="4" t="str">
        <f>IF($H563=0,"",VLOOKUP($G563,Data!$G$3:$BA$2935,2,FALSE))</f>
        <v>'PSS2A'</v>
      </c>
      <c r="J563" s="4">
        <f>PSSE!C565</f>
        <v>1</v>
      </c>
      <c r="K563" s="4">
        <f>IF($H563=0,"",VLOOKUP($G563,Data!$G$3:$BA$2935,4,FALSE))</f>
        <v>1</v>
      </c>
      <c r="L563" s="4">
        <f>IF($H563=0,"",VLOOKUP($G563,Data!$G$3:$BA$2935,5,FALSE))</f>
        <v>0</v>
      </c>
      <c r="M563" s="4">
        <f>IF($H563=0,"",VLOOKUP($G563,Data!$G$3:$BA$2935,6,FALSE))</f>
        <v>3</v>
      </c>
      <c r="N563" s="4">
        <f>IF($H563=0,"",VLOOKUP($G563,Data!$G$3:$BA$2935,7,FALSE))</f>
        <v>0</v>
      </c>
      <c r="O563" s="4">
        <f>IF($H563=0,"",VLOOKUP($G563,Data!$G$3:$BA$2935,8,FALSE))</f>
        <v>5</v>
      </c>
      <c r="P563" s="4">
        <f>IF($H563=0,"",VLOOKUP($G563,Data!$G$3:$BA$2935,9,FALSE))</f>
        <v>1</v>
      </c>
      <c r="Q563" s="4">
        <f>IF($H563=0,"",VLOOKUP($G563,Data!$G$3:$BA$2935,10,FALSE))</f>
        <v>2.5</v>
      </c>
      <c r="R563" s="4">
        <f>IF($H563=0,"",VLOOKUP($G563,Data!$G$3:$BA$2935,11,FALSE))</f>
        <v>2.5</v>
      </c>
      <c r="S563" s="4">
        <f>IF($H563=0,"",VLOOKUP($G563,Data!$G$3:$BA$2935,12,FALSE))</f>
        <v>0</v>
      </c>
      <c r="T563" s="4">
        <f>IF($H563=0,"",VLOOKUP($G563,Data!$G$3:$BA$2935,13,FALSE))</f>
        <v>2.5</v>
      </c>
      <c r="U563" s="4">
        <f>IF($H563=0,"",VLOOKUP($G563,Data!$G$3:$BA$2935,14,FALSE))</f>
        <v>0</v>
      </c>
      <c r="V563" s="4">
        <f>IF($H563=0,"",VLOOKUP($G563,Data!$G$3:$BA$2935,15,FALSE))</f>
        <v>2.5</v>
      </c>
      <c r="W563" s="4">
        <f>IF($H563=0,"",VLOOKUP($G563,Data!$G$3:$BA$2935,16,FALSE))</f>
        <v>0.39</v>
      </c>
      <c r="X563" s="4">
        <f>IF($H563=0,"",VLOOKUP($G563,Data!$G$3:$BA$2935,17,FALSE))</f>
        <v>1</v>
      </c>
      <c r="Y563" s="4">
        <f>IF($H563=0,"",VLOOKUP($G563,Data!$G$3:$BA$2935,18,FALSE))</f>
        <v>0</v>
      </c>
      <c r="Z563" s="4">
        <f>IF($H563=0,"",VLOOKUP($G563,Data!$G$3:$BA$2935,19,FALSE))</f>
        <v>0.1</v>
      </c>
      <c r="AA563" s="4">
        <f>IF($H563=0,"",VLOOKUP($G563,Data!$G$3:$BA$2935,20,FALSE))</f>
        <v>6.5</v>
      </c>
      <c r="AB563" s="4">
        <f>IF($H563=0,"",VLOOKUP($G563,Data!$G$3:$BA$2935,21,FALSE))</f>
        <v>0.44</v>
      </c>
      <c r="AC563" s="4">
        <f>IF($H563=0,"",VLOOKUP($G563,Data!$G$3:$BA$2935,22,FALSE))</f>
        <v>0.08</v>
      </c>
      <c r="AD563" s="4">
        <f>IF($H563=0,"",VLOOKUP($G563,Data!$G$3:$BA$2935,23,FALSE))</f>
        <v>0.2</v>
      </c>
      <c r="AE563" s="4">
        <f>IF($H563=0,"",VLOOKUP($G563,Data!$G$3:$BA$2935,24,FALSE))</f>
        <v>0.98</v>
      </c>
      <c r="AF563" s="4">
        <f>IF($H563=0,"",VLOOKUP($G563,Data!$G$3:$BA$2935,25,FALSE))</f>
        <v>0.1</v>
      </c>
      <c r="AG563" s="4">
        <f>IF($H563=0,"",VLOOKUP($G563,Data!$G$3:$BA$2935,26,FALSE))</f>
        <v>-0.1</v>
      </c>
      <c r="AH563" s="4" t="str">
        <f>IF($H563=0,"",VLOOKUP($G563,Data!$G$3:$BA$2935,27,FALSE))</f>
        <v>/</v>
      </c>
      <c r="AI563" s="4" t="str">
        <f>IF($H563=0,"",VLOOKUP($G563,Data!$G$3:$BA$2935,28,FALSE))</f>
        <v>/</v>
      </c>
      <c r="AJ563" s="4" t="str">
        <f>IF($H563=0,"",VLOOKUP($G563,Data!$G$3:$BA$2935,29,FALSE))</f>
        <v/>
      </c>
      <c r="AK563" s="4" t="str">
        <f>IF($H563=0,"",VLOOKUP($G563,Data!$G$3:$BA$2935,30,FALSE))</f>
        <v/>
      </c>
      <c r="AL563" s="4" t="str">
        <f>IF($H563=0,"",VLOOKUP($G563,Data!$G$3:$BA$2935,31,FALSE))</f>
        <v/>
      </c>
      <c r="AM563" s="4" t="str">
        <f>IF($H563=0,"",VLOOKUP($G563,Data!$G$3:$BA$2935,32,FALSE))</f>
        <v/>
      </c>
      <c r="AN563" s="4" t="str">
        <f>IF($H563=0,"",VLOOKUP($G563,Data!$G$3:$BA$2935,33,FALSE))</f>
        <v/>
      </c>
      <c r="AO563" s="4" t="str">
        <f>IF($H563=0,"",VLOOKUP($G563,Data!$G$3:$BA$2935,34,FALSE))</f>
        <v/>
      </c>
      <c r="AP563" s="4" t="str">
        <f>IF($H563=0,"",VLOOKUP($G563,Data!$G$3:$BA$2935,35,FALSE))</f>
        <v/>
      </c>
      <c r="AQ563" s="4" t="str">
        <f>IF($H563=0,"",VLOOKUP($G563,Data!$G$3:$BA$2935,36,FALSE))</f>
        <v/>
      </c>
      <c r="AR563" s="4" t="str">
        <f>IF($H563=0,"",VLOOKUP($G563,Data!$G$3:$BA$2935,37,FALSE))</f>
        <v/>
      </c>
      <c r="AS563" s="4" t="str">
        <f>IF($H563=0,"",VLOOKUP($G563,Data!$G$3:$BA$2935,38,FALSE))</f>
        <v/>
      </c>
      <c r="AT563" s="4" t="str">
        <f>IF($H563=0,"",VLOOKUP($G563,Data!$G$3:$BA$2935,39,FALSE))</f>
        <v/>
      </c>
    </row>
    <row r="564" spans="1:46" x14ac:dyDescent="0.25">
      <c r="A564" s="4">
        <f>PSSE!A566</f>
        <v>986011</v>
      </c>
      <c r="B564" s="4" t="str">
        <f>PSSE!B566</f>
        <v>KLUONG1_S1</v>
      </c>
      <c r="C564" s="4">
        <f>PSSE!D566</f>
        <v>26</v>
      </c>
      <c r="D564" s="4">
        <f>PSSE!E566</f>
        <v>600</v>
      </c>
      <c r="E564" s="4" t="str">
        <f>PSSE!F566</f>
        <v>ND</v>
      </c>
      <c r="F564" s="4">
        <f>PSSE!G566</f>
        <v>1</v>
      </c>
      <c r="G564" s="4" t="str">
        <f t="shared" si="8"/>
        <v>PSS26600ND1</v>
      </c>
      <c r="H564" s="4">
        <f>COUNTIF(Data!$G$3:$BA$2935,PSS!$G564)</f>
        <v>1</v>
      </c>
      <c r="I564" s="4" t="str">
        <f>IF($H564=0,"",VLOOKUP($G564,Data!$G$3:$BA$2935,2,FALSE))</f>
        <v>'PSS2A'</v>
      </c>
      <c r="J564" s="4">
        <f>PSSE!C566</f>
        <v>1</v>
      </c>
      <c r="K564" s="4">
        <f>IF($H564=0,"",VLOOKUP($G564,Data!$G$3:$BA$2935,4,FALSE))</f>
        <v>1</v>
      </c>
      <c r="L564" s="4">
        <f>IF($H564=0,"",VLOOKUP($G564,Data!$G$3:$BA$2935,5,FALSE))</f>
        <v>0</v>
      </c>
      <c r="M564" s="4">
        <f>IF($H564=0,"",VLOOKUP($G564,Data!$G$3:$BA$2935,6,FALSE))</f>
        <v>3</v>
      </c>
      <c r="N564" s="4">
        <f>IF($H564=0,"",VLOOKUP($G564,Data!$G$3:$BA$2935,7,FALSE))</f>
        <v>0</v>
      </c>
      <c r="O564" s="4">
        <f>IF($H564=0,"",VLOOKUP($G564,Data!$G$3:$BA$2935,8,FALSE))</f>
        <v>5</v>
      </c>
      <c r="P564" s="4">
        <f>IF($H564=0,"",VLOOKUP($G564,Data!$G$3:$BA$2935,9,FALSE))</f>
        <v>1</v>
      </c>
      <c r="Q564" s="4">
        <f>IF($H564=0,"",VLOOKUP($G564,Data!$G$3:$BA$2935,10,FALSE))</f>
        <v>2.5</v>
      </c>
      <c r="R564" s="4">
        <f>IF($H564=0,"",VLOOKUP($G564,Data!$G$3:$BA$2935,11,FALSE))</f>
        <v>2.5</v>
      </c>
      <c r="S564" s="4">
        <f>IF($H564=0,"",VLOOKUP($G564,Data!$G$3:$BA$2935,12,FALSE))</f>
        <v>0</v>
      </c>
      <c r="T564" s="4">
        <f>IF($H564=0,"",VLOOKUP($G564,Data!$G$3:$BA$2935,13,FALSE))</f>
        <v>2.5</v>
      </c>
      <c r="U564" s="4">
        <f>IF($H564=0,"",VLOOKUP($G564,Data!$G$3:$BA$2935,14,FALSE))</f>
        <v>0</v>
      </c>
      <c r="V564" s="4">
        <f>IF($H564=0,"",VLOOKUP($G564,Data!$G$3:$BA$2935,15,FALSE))</f>
        <v>2.5</v>
      </c>
      <c r="W564" s="4">
        <f>IF($H564=0,"",VLOOKUP($G564,Data!$G$3:$BA$2935,16,FALSE))</f>
        <v>0.39</v>
      </c>
      <c r="X564" s="4">
        <f>IF($H564=0,"",VLOOKUP($G564,Data!$G$3:$BA$2935,17,FALSE))</f>
        <v>1</v>
      </c>
      <c r="Y564" s="4">
        <f>IF($H564=0,"",VLOOKUP($G564,Data!$G$3:$BA$2935,18,FALSE))</f>
        <v>0</v>
      </c>
      <c r="Z564" s="4">
        <f>IF($H564=0,"",VLOOKUP($G564,Data!$G$3:$BA$2935,19,FALSE))</f>
        <v>0.1</v>
      </c>
      <c r="AA564" s="4">
        <f>IF($H564=0,"",VLOOKUP($G564,Data!$G$3:$BA$2935,20,FALSE))</f>
        <v>6.5</v>
      </c>
      <c r="AB564" s="4">
        <f>IF($H564=0,"",VLOOKUP($G564,Data!$G$3:$BA$2935,21,FALSE))</f>
        <v>0.44</v>
      </c>
      <c r="AC564" s="4">
        <f>IF($H564=0,"",VLOOKUP($G564,Data!$G$3:$BA$2935,22,FALSE))</f>
        <v>0.08</v>
      </c>
      <c r="AD564" s="4">
        <f>IF($H564=0,"",VLOOKUP($G564,Data!$G$3:$BA$2935,23,FALSE))</f>
        <v>0.2</v>
      </c>
      <c r="AE564" s="4">
        <f>IF($H564=0,"",VLOOKUP($G564,Data!$G$3:$BA$2935,24,FALSE))</f>
        <v>0.98</v>
      </c>
      <c r="AF564" s="4">
        <f>IF($H564=0,"",VLOOKUP($G564,Data!$G$3:$BA$2935,25,FALSE))</f>
        <v>0.1</v>
      </c>
      <c r="AG564" s="4">
        <f>IF($H564=0,"",VLOOKUP($G564,Data!$G$3:$BA$2935,26,FALSE))</f>
        <v>-0.1</v>
      </c>
      <c r="AH564" s="4" t="str">
        <f>IF($H564=0,"",VLOOKUP($G564,Data!$G$3:$BA$2935,27,FALSE))</f>
        <v>/</v>
      </c>
      <c r="AI564" s="4" t="str">
        <f>IF($H564=0,"",VLOOKUP($G564,Data!$G$3:$BA$2935,28,FALSE))</f>
        <v>/</v>
      </c>
      <c r="AJ564" s="4" t="str">
        <f>IF($H564=0,"",VLOOKUP($G564,Data!$G$3:$BA$2935,29,FALSE))</f>
        <v/>
      </c>
      <c r="AK564" s="4" t="str">
        <f>IF($H564=0,"",VLOOKUP($G564,Data!$G$3:$BA$2935,30,FALSE))</f>
        <v/>
      </c>
      <c r="AL564" s="4" t="str">
        <f>IF($H564=0,"",VLOOKUP($G564,Data!$G$3:$BA$2935,31,FALSE))</f>
        <v/>
      </c>
      <c r="AM564" s="4" t="str">
        <f>IF($H564=0,"",VLOOKUP($G564,Data!$G$3:$BA$2935,32,FALSE))</f>
        <v/>
      </c>
      <c r="AN564" s="4" t="str">
        <f>IF($H564=0,"",VLOOKUP($G564,Data!$G$3:$BA$2935,33,FALSE))</f>
        <v/>
      </c>
      <c r="AO564" s="4" t="str">
        <f>IF($H564=0,"",VLOOKUP($G564,Data!$G$3:$BA$2935,34,FALSE))</f>
        <v/>
      </c>
      <c r="AP564" s="4" t="str">
        <f>IF($H564=0,"",VLOOKUP($G564,Data!$G$3:$BA$2935,35,FALSE))</f>
        <v/>
      </c>
      <c r="AQ564" s="4" t="str">
        <f>IF($H564=0,"",VLOOKUP($G564,Data!$G$3:$BA$2935,36,FALSE))</f>
        <v/>
      </c>
      <c r="AR564" s="4" t="str">
        <f>IF($H564=0,"",VLOOKUP($G564,Data!$G$3:$BA$2935,37,FALSE))</f>
        <v/>
      </c>
      <c r="AS564" s="4" t="str">
        <f>IF($H564=0,"",VLOOKUP($G564,Data!$G$3:$BA$2935,38,FALSE))</f>
        <v/>
      </c>
      <c r="AT564" s="4" t="str">
        <f>IF($H564=0,"",VLOOKUP($G564,Data!$G$3:$BA$2935,39,FALSE))</f>
        <v/>
      </c>
    </row>
    <row r="565" spans="1:46" x14ac:dyDescent="0.25">
      <c r="A565" s="4">
        <f>PSSE!A567</f>
        <v>986012</v>
      </c>
      <c r="B565" s="4" t="str">
        <f>PSSE!B567</f>
        <v>KLUONG1_S2</v>
      </c>
      <c r="C565" s="4">
        <f>PSSE!D567</f>
        <v>26</v>
      </c>
      <c r="D565" s="4">
        <f>PSSE!E567</f>
        <v>600</v>
      </c>
      <c r="E565" s="4" t="str">
        <f>PSSE!F567</f>
        <v>ND</v>
      </c>
      <c r="F565" s="4">
        <f>PSSE!G567</f>
        <v>1</v>
      </c>
      <c r="G565" s="4" t="str">
        <f t="shared" si="8"/>
        <v>PSS26600ND1</v>
      </c>
      <c r="H565" s="4">
        <f>COUNTIF(Data!$G$3:$BA$2935,PSS!$G565)</f>
        <v>1</v>
      </c>
      <c r="I565" s="4" t="str">
        <f>IF($H565=0,"",VLOOKUP($G565,Data!$G$3:$BA$2935,2,FALSE))</f>
        <v>'PSS2A'</v>
      </c>
      <c r="J565" s="4">
        <f>PSSE!C567</f>
        <v>1</v>
      </c>
      <c r="K565" s="4">
        <f>IF($H565=0,"",VLOOKUP($G565,Data!$G$3:$BA$2935,4,FALSE))</f>
        <v>1</v>
      </c>
      <c r="L565" s="4">
        <f>IF($H565=0,"",VLOOKUP($G565,Data!$G$3:$BA$2935,5,FALSE))</f>
        <v>0</v>
      </c>
      <c r="M565" s="4">
        <f>IF($H565=0,"",VLOOKUP($G565,Data!$G$3:$BA$2935,6,FALSE))</f>
        <v>3</v>
      </c>
      <c r="N565" s="4">
        <f>IF($H565=0,"",VLOOKUP($G565,Data!$G$3:$BA$2935,7,FALSE))</f>
        <v>0</v>
      </c>
      <c r="O565" s="4">
        <f>IF($H565=0,"",VLOOKUP($G565,Data!$G$3:$BA$2935,8,FALSE))</f>
        <v>5</v>
      </c>
      <c r="P565" s="4">
        <f>IF($H565=0,"",VLOOKUP($G565,Data!$G$3:$BA$2935,9,FALSE))</f>
        <v>1</v>
      </c>
      <c r="Q565" s="4">
        <f>IF($H565=0,"",VLOOKUP($G565,Data!$G$3:$BA$2935,10,FALSE))</f>
        <v>2.5</v>
      </c>
      <c r="R565" s="4">
        <f>IF($H565=0,"",VLOOKUP($G565,Data!$G$3:$BA$2935,11,FALSE))</f>
        <v>2.5</v>
      </c>
      <c r="S565" s="4">
        <f>IF($H565=0,"",VLOOKUP($G565,Data!$G$3:$BA$2935,12,FALSE))</f>
        <v>0</v>
      </c>
      <c r="T565" s="4">
        <f>IF($H565=0,"",VLOOKUP($G565,Data!$G$3:$BA$2935,13,FALSE))</f>
        <v>2.5</v>
      </c>
      <c r="U565" s="4">
        <f>IF($H565=0,"",VLOOKUP($G565,Data!$G$3:$BA$2935,14,FALSE))</f>
        <v>0</v>
      </c>
      <c r="V565" s="4">
        <f>IF($H565=0,"",VLOOKUP($G565,Data!$G$3:$BA$2935,15,FALSE))</f>
        <v>2.5</v>
      </c>
      <c r="W565" s="4">
        <f>IF($H565=0,"",VLOOKUP($G565,Data!$G$3:$BA$2935,16,FALSE))</f>
        <v>0.39</v>
      </c>
      <c r="X565" s="4">
        <f>IF($H565=0,"",VLOOKUP($G565,Data!$G$3:$BA$2935,17,FALSE))</f>
        <v>1</v>
      </c>
      <c r="Y565" s="4">
        <f>IF($H565=0,"",VLOOKUP($G565,Data!$G$3:$BA$2935,18,FALSE))</f>
        <v>0</v>
      </c>
      <c r="Z565" s="4">
        <f>IF($H565=0,"",VLOOKUP($G565,Data!$G$3:$BA$2935,19,FALSE))</f>
        <v>0.1</v>
      </c>
      <c r="AA565" s="4">
        <f>IF($H565=0,"",VLOOKUP($G565,Data!$G$3:$BA$2935,20,FALSE))</f>
        <v>6.5</v>
      </c>
      <c r="AB565" s="4">
        <f>IF($H565=0,"",VLOOKUP($G565,Data!$G$3:$BA$2935,21,FALSE))</f>
        <v>0.44</v>
      </c>
      <c r="AC565" s="4">
        <f>IF($H565=0,"",VLOOKUP($G565,Data!$G$3:$BA$2935,22,FALSE))</f>
        <v>0.08</v>
      </c>
      <c r="AD565" s="4">
        <f>IF($H565=0,"",VLOOKUP($G565,Data!$G$3:$BA$2935,23,FALSE))</f>
        <v>0.2</v>
      </c>
      <c r="AE565" s="4">
        <f>IF($H565=0,"",VLOOKUP($G565,Data!$G$3:$BA$2935,24,FALSE))</f>
        <v>0.98</v>
      </c>
      <c r="AF565" s="4">
        <f>IF($H565=0,"",VLOOKUP($G565,Data!$G$3:$BA$2935,25,FALSE))</f>
        <v>0.1</v>
      </c>
      <c r="AG565" s="4">
        <f>IF($H565=0,"",VLOOKUP($G565,Data!$G$3:$BA$2935,26,FALSE))</f>
        <v>-0.1</v>
      </c>
      <c r="AH565" s="4" t="str">
        <f>IF($H565=0,"",VLOOKUP($G565,Data!$G$3:$BA$2935,27,FALSE))</f>
        <v>/</v>
      </c>
      <c r="AI565" s="4" t="str">
        <f>IF($H565=0,"",VLOOKUP($G565,Data!$G$3:$BA$2935,28,FALSE))</f>
        <v>/</v>
      </c>
      <c r="AJ565" s="4" t="str">
        <f>IF($H565=0,"",VLOOKUP($G565,Data!$G$3:$BA$2935,29,FALSE))</f>
        <v/>
      </c>
      <c r="AK565" s="4" t="str">
        <f>IF($H565=0,"",VLOOKUP($G565,Data!$G$3:$BA$2935,30,FALSE))</f>
        <v/>
      </c>
      <c r="AL565" s="4" t="str">
        <f>IF($H565=0,"",VLOOKUP($G565,Data!$G$3:$BA$2935,31,FALSE))</f>
        <v/>
      </c>
      <c r="AM565" s="4" t="str">
        <f>IF($H565=0,"",VLOOKUP($G565,Data!$G$3:$BA$2935,32,FALSE))</f>
        <v/>
      </c>
      <c r="AN565" s="4" t="str">
        <f>IF($H565=0,"",VLOOKUP($G565,Data!$G$3:$BA$2935,33,FALSE))</f>
        <v/>
      </c>
      <c r="AO565" s="4" t="str">
        <f>IF($H565=0,"",VLOOKUP($G565,Data!$G$3:$BA$2935,34,FALSE))</f>
        <v/>
      </c>
      <c r="AP565" s="4" t="str">
        <f>IF($H565=0,"",VLOOKUP($G565,Data!$G$3:$BA$2935,35,FALSE))</f>
        <v/>
      </c>
      <c r="AQ565" s="4" t="str">
        <f>IF($H565=0,"",VLOOKUP($G565,Data!$G$3:$BA$2935,36,FALSE))</f>
        <v/>
      </c>
      <c r="AR565" s="4" t="str">
        <f>IF($H565=0,"",VLOOKUP($G565,Data!$G$3:$BA$2935,37,FALSE))</f>
        <v/>
      </c>
      <c r="AS565" s="4" t="str">
        <f>IF($H565=0,"",VLOOKUP($G565,Data!$G$3:$BA$2935,38,FALSE))</f>
        <v/>
      </c>
      <c r="AT565" s="4" t="str">
        <f>IF($H565=0,"",VLOOKUP($G565,Data!$G$3:$BA$2935,39,FALSE))</f>
        <v/>
      </c>
    </row>
    <row r="566" spans="1:46" x14ac:dyDescent="0.25">
      <c r="A566" s="4">
        <f>PSSE!A568</f>
        <v>986021</v>
      </c>
      <c r="B566" s="4" t="str">
        <f>PSSE!B568</f>
        <v>KLUONG2_S1</v>
      </c>
      <c r="C566" s="4">
        <f>PSSE!D568</f>
        <v>26</v>
      </c>
      <c r="D566" s="4">
        <f>PSSE!E568</f>
        <v>600</v>
      </c>
      <c r="E566" s="4" t="str">
        <f>PSSE!F568</f>
        <v>ND</v>
      </c>
      <c r="F566" s="4">
        <f>PSSE!G568</f>
        <v>1</v>
      </c>
      <c r="G566" s="4" t="str">
        <f t="shared" si="8"/>
        <v>PSS26600ND1</v>
      </c>
      <c r="H566" s="4">
        <f>COUNTIF(Data!$G$3:$BA$2935,PSS!$G566)</f>
        <v>1</v>
      </c>
      <c r="I566" s="4" t="str">
        <f>IF($H566=0,"",VLOOKUP($G566,Data!$G$3:$BA$2935,2,FALSE))</f>
        <v>'PSS2A'</v>
      </c>
      <c r="J566" s="4">
        <f>PSSE!C568</f>
        <v>1</v>
      </c>
      <c r="K566" s="4">
        <f>IF($H566=0,"",VLOOKUP($G566,Data!$G$3:$BA$2935,4,FALSE))</f>
        <v>1</v>
      </c>
      <c r="L566" s="4">
        <f>IF($H566=0,"",VLOOKUP($G566,Data!$G$3:$BA$2935,5,FALSE))</f>
        <v>0</v>
      </c>
      <c r="M566" s="4">
        <f>IF($H566=0,"",VLOOKUP($G566,Data!$G$3:$BA$2935,6,FALSE))</f>
        <v>3</v>
      </c>
      <c r="N566" s="4">
        <f>IF($H566=0,"",VLOOKUP($G566,Data!$G$3:$BA$2935,7,FALSE))</f>
        <v>0</v>
      </c>
      <c r="O566" s="4">
        <f>IF($H566=0,"",VLOOKUP($G566,Data!$G$3:$BA$2935,8,FALSE))</f>
        <v>5</v>
      </c>
      <c r="P566" s="4">
        <f>IF($H566=0,"",VLOOKUP($G566,Data!$G$3:$BA$2935,9,FALSE))</f>
        <v>1</v>
      </c>
      <c r="Q566" s="4">
        <f>IF($H566=0,"",VLOOKUP($G566,Data!$G$3:$BA$2935,10,FALSE))</f>
        <v>2.5</v>
      </c>
      <c r="R566" s="4">
        <f>IF($H566=0,"",VLOOKUP($G566,Data!$G$3:$BA$2935,11,FALSE))</f>
        <v>2.5</v>
      </c>
      <c r="S566" s="4">
        <f>IF($H566=0,"",VLOOKUP($G566,Data!$G$3:$BA$2935,12,FALSE))</f>
        <v>0</v>
      </c>
      <c r="T566" s="4">
        <f>IF($H566=0,"",VLOOKUP($G566,Data!$G$3:$BA$2935,13,FALSE))</f>
        <v>2.5</v>
      </c>
      <c r="U566" s="4">
        <f>IF($H566=0,"",VLOOKUP($G566,Data!$G$3:$BA$2935,14,FALSE))</f>
        <v>0</v>
      </c>
      <c r="V566" s="4">
        <f>IF($H566=0,"",VLOOKUP($G566,Data!$G$3:$BA$2935,15,FALSE))</f>
        <v>2.5</v>
      </c>
      <c r="W566" s="4">
        <f>IF($H566=0,"",VLOOKUP($G566,Data!$G$3:$BA$2935,16,FALSE))</f>
        <v>0.39</v>
      </c>
      <c r="X566" s="4">
        <f>IF($H566=0,"",VLOOKUP($G566,Data!$G$3:$BA$2935,17,FALSE))</f>
        <v>1</v>
      </c>
      <c r="Y566" s="4">
        <f>IF($H566=0,"",VLOOKUP($G566,Data!$G$3:$BA$2935,18,FALSE))</f>
        <v>0</v>
      </c>
      <c r="Z566" s="4">
        <f>IF($H566=0,"",VLOOKUP($G566,Data!$G$3:$BA$2935,19,FALSE))</f>
        <v>0.1</v>
      </c>
      <c r="AA566" s="4">
        <f>IF($H566=0,"",VLOOKUP($G566,Data!$G$3:$BA$2935,20,FALSE))</f>
        <v>6.5</v>
      </c>
      <c r="AB566" s="4">
        <f>IF($H566=0,"",VLOOKUP($G566,Data!$G$3:$BA$2935,21,FALSE))</f>
        <v>0.44</v>
      </c>
      <c r="AC566" s="4">
        <f>IF($H566=0,"",VLOOKUP($G566,Data!$G$3:$BA$2935,22,FALSE))</f>
        <v>0.08</v>
      </c>
      <c r="AD566" s="4">
        <f>IF($H566=0,"",VLOOKUP($G566,Data!$G$3:$BA$2935,23,FALSE))</f>
        <v>0.2</v>
      </c>
      <c r="AE566" s="4">
        <f>IF($H566=0,"",VLOOKUP($G566,Data!$G$3:$BA$2935,24,FALSE))</f>
        <v>0.98</v>
      </c>
      <c r="AF566" s="4">
        <f>IF($H566=0,"",VLOOKUP($G566,Data!$G$3:$BA$2935,25,FALSE))</f>
        <v>0.1</v>
      </c>
      <c r="AG566" s="4">
        <f>IF($H566=0,"",VLOOKUP($G566,Data!$G$3:$BA$2935,26,FALSE))</f>
        <v>-0.1</v>
      </c>
      <c r="AH566" s="4" t="str">
        <f>IF($H566=0,"",VLOOKUP($G566,Data!$G$3:$BA$2935,27,FALSE))</f>
        <v>/</v>
      </c>
      <c r="AI566" s="4" t="str">
        <f>IF($H566=0,"",VLOOKUP($G566,Data!$G$3:$BA$2935,28,FALSE))</f>
        <v>/</v>
      </c>
      <c r="AJ566" s="4" t="str">
        <f>IF($H566=0,"",VLOOKUP($G566,Data!$G$3:$BA$2935,29,FALSE))</f>
        <v/>
      </c>
      <c r="AK566" s="4" t="str">
        <f>IF($H566=0,"",VLOOKUP($G566,Data!$G$3:$BA$2935,30,FALSE))</f>
        <v/>
      </c>
      <c r="AL566" s="4" t="str">
        <f>IF($H566=0,"",VLOOKUP($G566,Data!$G$3:$BA$2935,31,FALSE))</f>
        <v/>
      </c>
      <c r="AM566" s="4" t="str">
        <f>IF($H566=0,"",VLOOKUP($G566,Data!$G$3:$BA$2935,32,FALSE))</f>
        <v/>
      </c>
      <c r="AN566" s="4" t="str">
        <f>IF($H566=0,"",VLOOKUP($G566,Data!$G$3:$BA$2935,33,FALSE))</f>
        <v/>
      </c>
      <c r="AO566" s="4" t="str">
        <f>IF($H566=0,"",VLOOKUP($G566,Data!$G$3:$BA$2935,34,FALSE))</f>
        <v/>
      </c>
      <c r="AP566" s="4" t="str">
        <f>IF($H566=0,"",VLOOKUP($G566,Data!$G$3:$BA$2935,35,FALSE))</f>
        <v/>
      </c>
      <c r="AQ566" s="4" t="str">
        <f>IF($H566=0,"",VLOOKUP($G566,Data!$G$3:$BA$2935,36,FALSE))</f>
        <v/>
      </c>
      <c r="AR566" s="4" t="str">
        <f>IF($H566=0,"",VLOOKUP($G566,Data!$G$3:$BA$2935,37,FALSE))</f>
        <v/>
      </c>
      <c r="AS566" s="4" t="str">
        <f>IF($H566=0,"",VLOOKUP($G566,Data!$G$3:$BA$2935,38,FALSE))</f>
        <v/>
      </c>
      <c r="AT566" s="4" t="str">
        <f>IF($H566=0,"",VLOOKUP($G566,Data!$G$3:$BA$2935,39,FALSE))</f>
        <v/>
      </c>
    </row>
    <row r="567" spans="1:46" x14ac:dyDescent="0.25">
      <c r="A567" s="4">
        <f>PSSE!A569</f>
        <v>986022</v>
      </c>
      <c r="B567" s="4" t="str">
        <f>PSSE!B569</f>
        <v>KLUONG2_S2</v>
      </c>
      <c r="C567" s="4">
        <f>PSSE!D569</f>
        <v>26</v>
      </c>
      <c r="D567" s="4">
        <f>PSSE!E569</f>
        <v>600</v>
      </c>
      <c r="E567" s="4" t="str">
        <f>PSSE!F569</f>
        <v>ND</v>
      </c>
      <c r="F567" s="4">
        <f>PSSE!G569</f>
        <v>1</v>
      </c>
      <c r="G567" s="4" t="str">
        <f t="shared" si="8"/>
        <v>PSS26600ND1</v>
      </c>
      <c r="H567" s="4">
        <f>COUNTIF(Data!$G$3:$BA$2935,PSS!$G567)</f>
        <v>1</v>
      </c>
      <c r="I567" s="4" t="str">
        <f>IF($H567=0,"",VLOOKUP($G567,Data!$G$3:$BA$2935,2,FALSE))</f>
        <v>'PSS2A'</v>
      </c>
      <c r="J567" s="4">
        <f>PSSE!C569</f>
        <v>1</v>
      </c>
      <c r="K567" s="4">
        <f>IF($H567=0,"",VLOOKUP($G567,Data!$G$3:$BA$2935,4,FALSE))</f>
        <v>1</v>
      </c>
      <c r="L567" s="4">
        <f>IF($H567=0,"",VLOOKUP($G567,Data!$G$3:$BA$2935,5,FALSE))</f>
        <v>0</v>
      </c>
      <c r="M567" s="4">
        <f>IF($H567=0,"",VLOOKUP($G567,Data!$G$3:$BA$2935,6,FALSE))</f>
        <v>3</v>
      </c>
      <c r="N567" s="4">
        <f>IF($H567=0,"",VLOOKUP($G567,Data!$G$3:$BA$2935,7,FALSE))</f>
        <v>0</v>
      </c>
      <c r="O567" s="4">
        <f>IF($H567=0,"",VLOOKUP($G567,Data!$G$3:$BA$2935,8,FALSE))</f>
        <v>5</v>
      </c>
      <c r="P567" s="4">
        <f>IF($H567=0,"",VLOOKUP($G567,Data!$G$3:$BA$2935,9,FALSE))</f>
        <v>1</v>
      </c>
      <c r="Q567" s="4">
        <f>IF($H567=0,"",VLOOKUP($G567,Data!$G$3:$BA$2935,10,FALSE))</f>
        <v>2.5</v>
      </c>
      <c r="R567" s="4">
        <f>IF($H567=0,"",VLOOKUP($G567,Data!$G$3:$BA$2935,11,FALSE))</f>
        <v>2.5</v>
      </c>
      <c r="S567" s="4">
        <f>IF($H567=0,"",VLOOKUP($G567,Data!$G$3:$BA$2935,12,FALSE))</f>
        <v>0</v>
      </c>
      <c r="T567" s="4">
        <f>IF($H567=0,"",VLOOKUP($G567,Data!$G$3:$BA$2935,13,FALSE))</f>
        <v>2.5</v>
      </c>
      <c r="U567" s="4">
        <f>IF($H567=0,"",VLOOKUP($G567,Data!$G$3:$BA$2935,14,FALSE))</f>
        <v>0</v>
      </c>
      <c r="V567" s="4">
        <f>IF($H567=0,"",VLOOKUP($G567,Data!$G$3:$BA$2935,15,FALSE))</f>
        <v>2.5</v>
      </c>
      <c r="W567" s="4">
        <f>IF($H567=0,"",VLOOKUP($G567,Data!$G$3:$BA$2935,16,FALSE))</f>
        <v>0.39</v>
      </c>
      <c r="X567" s="4">
        <f>IF($H567=0,"",VLOOKUP($G567,Data!$G$3:$BA$2935,17,FALSE))</f>
        <v>1</v>
      </c>
      <c r="Y567" s="4">
        <f>IF($H567=0,"",VLOOKUP($G567,Data!$G$3:$BA$2935,18,FALSE))</f>
        <v>0</v>
      </c>
      <c r="Z567" s="4">
        <f>IF($H567=0,"",VLOOKUP($G567,Data!$G$3:$BA$2935,19,FALSE))</f>
        <v>0.1</v>
      </c>
      <c r="AA567" s="4">
        <f>IF($H567=0,"",VLOOKUP($G567,Data!$G$3:$BA$2935,20,FALSE))</f>
        <v>6.5</v>
      </c>
      <c r="AB567" s="4">
        <f>IF($H567=0,"",VLOOKUP($G567,Data!$G$3:$BA$2935,21,FALSE))</f>
        <v>0.44</v>
      </c>
      <c r="AC567" s="4">
        <f>IF($H567=0,"",VLOOKUP($G567,Data!$G$3:$BA$2935,22,FALSE))</f>
        <v>0.08</v>
      </c>
      <c r="AD567" s="4">
        <f>IF($H567=0,"",VLOOKUP($G567,Data!$G$3:$BA$2935,23,FALSE))</f>
        <v>0.2</v>
      </c>
      <c r="AE567" s="4">
        <f>IF($H567=0,"",VLOOKUP($G567,Data!$G$3:$BA$2935,24,FALSE))</f>
        <v>0.98</v>
      </c>
      <c r="AF567" s="4">
        <f>IF($H567=0,"",VLOOKUP($G567,Data!$G$3:$BA$2935,25,FALSE))</f>
        <v>0.1</v>
      </c>
      <c r="AG567" s="4">
        <f>IF($H567=0,"",VLOOKUP($G567,Data!$G$3:$BA$2935,26,FALSE))</f>
        <v>-0.1</v>
      </c>
      <c r="AH567" s="4" t="str">
        <f>IF($H567=0,"",VLOOKUP($G567,Data!$G$3:$BA$2935,27,FALSE))</f>
        <v>/</v>
      </c>
      <c r="AI567" s="4" t="str">
        <f>IF($H567=0,"",VLOOKUP($G567,Data!$G$3:$BA$2935,28,FALSE))</f>
        <v>/</v>
      </c>
      <c r="AJ567" s="4" t="str">
        <f>IF($H567=0,"",VLOOKUP($G567,Data!$G$3:$BA$2935,29,FALSE))</f>
        <v/>
      </c>
      <c r="AK567" s="4" t="str">
        <f>IF($H567=0,"",VLOOKUP($G567,Data!$G$3:$BA$2935,30,FALSE))</f>
        <v/>
      </c>
      <c r="AL567" s="4" t="str">
        <f>IF($H567=0,"",VLOOKUP($G567,Data!$G$3:$BA$2935,31,FALSE))</f>
        <v/>
      </c>
      <c r="AM567" s="4" t="str">
        <f>IF($H567=0,"",VLOOKUP($G567,Data!$G$3:$BA$2935,32,FALSE))</f>
        <v/>
      </c>
      <c r="AN567" s="4" t="str">
        <f>IF($H567=0,"",VLOOKUP($G567,Data!$G$3:$BA$2935,33,FALSE))</f>
        <v/>
      </c>
      <c r="AO567" s="4" t="str">
        <f>IF($H567=0,"",VLOOKUP($G567,Data!$G$3:$BA$2935,34,FALSE))</f>
        <v/>
      </c>
      <c r="AP567" s="4" t="str">
        <f>IF($H567=0,"",VLOOKUP($G567,Data!$G$3:$BA$2935,35,FALSE))</f>
        <v/>
      </c>
      <c r="AQ567" s="4" t="str">
        <f>IF($H567=0,"",VLOOKUP($G567,Data!$G$3:$BA$2935,36,FALSE))</f>
        <v/>
      </c>
      <c r="AR567" s="4" t="str">
        <f>IF($H567=0,"",VLOOKUP($G567,Data!$G$3:$BA$2935,37,FALSE))</f>
        <v/>
      </c>
      <c r="AS567" s="4" t="str">
        <f>IF($H567=0,"",VLOOKUP($G567,Data!$G$3:$BA$2935,38,FALSE))</f>
        <v/>
      </c>
      <c r="AT567" s="4" t="str">
        <f>IF($H567=0,"",VLOOKUP($G567,Data!$G$3:$BA$2935,39,FALSE))</f>
        <v/>
      </c>
    </row>
    <row r="568" spans="1:46" x14ac:dyDescent="0.25">
      <c r="A568" s="4">
        <f>PSSE!A570</f>
        <v>986031</v>
      </c>
      <c r="B568" s="4" t="str">
        <f>PSSE!B570</f>
        <v>KLUONG3_S1</v>
      </c>
      <c r="C568" s="4">
        <f>PSSE!D570</f>
        <v>26</v>
      </c>
      <c r="D568" s="4">
        <f>PSSE!E570</f>
        <v>1000</v>
      </c>
      <c r="E568" s="4" t="str">
        <f>PSSE!F570</f>
        <v>ND</v>
      </c>
      <c r="F568" s="4">
        <f>PSSE!G570</f>
        <v>1</v>
      </c>
      <c r="G568" s="4" t="str">
        <f t="shared" si="8"/>
        <v>PSS261000ND1</v>
      </c>
      <c r="H568" s="4">
        <f>COUNTIF(Data!$G$3:$BA$2935,PSS!$G568)</f>
        <v>1</v>
      </c>
      <c r="I568" s="4" t="str">
        <f>IF($H568=0,"",VLOOKUP($G568,Data!$G$3:$BA$2935,2,FALSE))</f>
        <v>'PSS2A'</v>
      </c>
      <c r="J568" s="4">
        <f>PSSE!C570</f>
        <v>1</v>
      </c>
      <c r="K568" s="4">
        <f>IF($H568=0,"",VLOOKUP($G568,Data!$G$3:$BA$2935,4,FALSE))</f>
        <v>1</v>
      </c>
      <c r="L568" s="4">
        <f>IF($H568=0,"",VLOOKUP($G568,Data!$G$3:$BA$2935,5,FALSE))</f>
        <v>0</v>
      </c>
      <c r="M568" s="4">
        <f>IF($H568=0,"",VLOOKUP($G568,Data!$G$3:$BA$2935,6,FALSE))</f>
        <v>3</v>
      </c>
      <c r="N568" s="4">
        <f>IF($H568=0,"",VLOOKUP($G568,Data!$G$3:$BA$2935,7,FALSE))</f>
        <v>0</v>
      </c>
      <c r="O568" s="4">
        <f>IF($H568=0,"",VLOOKUP($G568,Data!$G$3:$BA$2935,8,FALSE))</f>
        <v>5</v>
      </c>
      <c r="P568" s="4">
        <f>IF($H568=0,"",VLOOKUP($G568,Data!$G$3:$BA$2935,9,FALSE))</f>
        <v>1</v>
      </c>
      <c r="Q568" s="4">
        <f>IF($H568=0,"",VLOOKUP($G568,Data!$G$3:$BA$2935,10,FALSE))</f>
        <v>2.5</v>
      </c>
      <c r="R568" s="4">
        <f>IF($H568=0,"",VLOOKUP($G568,Data!$G$3:$BA$2935,11,FALSE))</f>
        <v>2.5</v>
      </c>
      <c r="S568" s="4">
        <f>IF($H568=0,"",VLOOKUP($G568,Data!$G$3:$BA$2935,12,FALSE))</f>
        <v>0</v>
      </c>
      <c r="T568" s="4">
        <f>IF($H568=0,"",VLOOKUP($G568,Data!$G$3:$BA$2935,13,FALSE))</f>
        <v>2.5</v>
      </c>
      <c r="U568" s="4">
        <f>IF($H568=0,"",VLOOKUP($G568,Data!$G$3:$BA$2935,14,FALSE))</f>
        <v>0</v>
      </c>
      <c r="V568" s="4">
        <f>IF($H568=0,"",VLOOKUP($G568,Data!$G$3:$BA$2935,15,FALSE))</f>
        <v>2.5</v>
      </c>
      <c r="W568" s="4">
        <f>IF($H568=0,"",VLOOKUP($G568,Data!$G$3:$BA$2935,16,FALSE))</f>
        <v>0.39</v>
      </c>
      <c r="X568" s="4">
        <f>IF($H568=0,"",VLOOKUP($G568,Data!$G$3:$BA$2935,17,FALSE))</f>
        <v>1</v>
      </c>
      <c r="Y568" s="4">
        <f>IF($H568=0,"",VLOOKUP($G568,Data!$G$3:$BA$2935,18,FALSE))</f>
        <v>0</v>
      </c>
      <c r="Z568" s="4">
        <f>IF($H568=0,"",VLOOKUP($G568,Data!$G$3:$BA$2935,19,FALSE))</f>
        <v>0.1</v>
      </c>
      <c r="AA568" s="4">
        <f>IF($H568=0,"",VLOOKUP($G568,Data!$G$3:$BA$2935,20,FALSE))</f>
        <v>6.5</v>
      </c>
      <c r="AB568" s="4">
        <f>IF($H568=0,"",VLOOKUP($G568,Data!$G$3:$BA$2935,21,FALSE))</f>
        <v>0.44</v>
      </c>
      <c r="AC568" s="4">
        <f>IF($H568=0,"",VLOOKUP($G568,Data!$G$3:$BA$2935,22,FALSE))</f>
        <v>0.08</v>
      </c>
      <c r="AD568" s="4">
        <f>IF($H568=0,"",VLOOKUP($G568,Data!$G$3:$BA$2935,23,FALSE))</f>
        <v>0.2</v>
      </c>
      <c r="AE568" s="4">
        <f>IF($H568=0,"",VLOOKUP($G568,Data!$G$3:$BA$2935,24,FALSE))</f>
        <v>0.98</v>
      </c>
      <c r="AF568" s="4">
        <f>IF($H568=0,"",VLOOKUP($G568,Data!$G$3:$BA$2935,25,FALSE))</f>
        <v>0.1</v>
      </c>
      <c r="AG568" s="4">
        <f>IF($H568=0,"",VLOOKUP($G568,Data!$G$3:$BA$2935,26,FALSE))</f>
        <v>-0.1</v>
      </c>
      <c r="AH568" s="4" t="str">
        <f>IF($H568=0,"",VLOOKUP($G568,Data!$G$3:$BA$2935,27,FALSE))</f>
        <v>/</v>
      </c>
      <c r="AI568" s="4" t="str">
        <f>IF($H568=0,"",VLOOKUP($G568,Data!$G$3:$BA$2935,28,FALSE))</f>
        <v>/</v>
      </c>
      <c r="AJ568" s="4" t="str">
        <f>IF($H568=0,"",VLOOKUP($G568,Data!$G$3:$BA$2935,29,FALSE))</f>
        <v/>
      </c>
      <c r="AK568" s="4" t="str">
        <f>IF($H568=0,"",VLOOKUP($G568,Data!$G$3:$BA$2935,30,FALSE))</f>
        <v/>
      </c>
      <c r="AL568" s="4" t="str">
        <f>IF($H568=0,"",VLOOKUP($G568,Data!$G$3:$BA$2935,31,FALSE))</f>
        <v/>
      </c>
      <c r="AM568" s="4" t="str">
        <f>IF($H568=0,"",VLOOKUP($G568,Data!$G$3:$BA$2935,32,FALSE))</f>
        <v/>
      </c>
      <c r="AN568" s="4" t="str">
        <f>IF($H568=0,"",VLOOKUP($G568,Data!$G$3:$BA$2935,33,FALSE))</f>
        <v/>
      </c>
      <c r="AO568" s="4" t="str">
        <f>IF($H568=0,"",VLOOKUP($G568,Data!$G$3:$BA$2935,34,FALSE))</f>
        <v/>
      </c>
      <c r="AP568" s="4" t="str">
        <f>IF($H568=0,"",VLOOKUP($G568,Data!$G$3:$BA$2935,35,FALSE))</f>
        <v/>
      </c>
      <c r="AQ568" s="4" t="str">
        <f>IF($H568=0,"",VLOOKUP($G568,Data!$G$3:$BA$2935,36,FALSE))</f>
        <v/>
      </c>
      <c r="AR568" s="4" t="str">
        <f>IF($H568=0,"",VLOOKUP($G568,Data!$G$3:$BA$2935,37,FALSE))</f>
        <v/>
      </c>
      <c r="AS568" s="4" t="str">
        <f>IF($H568=0,"",VLOOKUP($G568,Data!$G$3:$BA$2935,38,FALSE))</f>
        <v/>
      </c>
      <c r="AT568" s="4" t="str">
        <f>IF($H568=0,"",VLOOKUP($G568,Data!$G$3:$BA$2935,39,FALSE))</f>
        <v/>
      </c>
    </row>
    <row r="569" spans="1:46" x14ac:dyDescent="0.25">
      <c r="A569" s="4">
        <f>PSSE!A571</f>
        <v>986032</v>
      </c>
      <c r="B569" s="4" t="str">
        <f>PSSE!B571</f>
        <v>KLUONG3_S2</v>
      </c>
      <c r="C569" s="4">
        <f>PSSE!D571</f>
        <v>26</v>
      </c>
      <c r="D569" s="4">
        <f>PSSE!E571</f>
        <v>1000</v>
      </c>
      <c r="E569" s="4" t="str">
        <f>PSSE!F571</f>
        <v>ND</v>
      </c>
      <c r="F569" s="4">
        <f>PSSE!G571</f>
        <v>1</v>
      </c>
      <c r="G569" s="4" t="str">
        <f t="shared" si="8"/>
        <v>PSS261000ND1</v>
      </c>
      <c r="H569" s="4">
        <f>COUNTIF(Data!$G$3:$BA$2935,PSS!$G569)</f>
        <v>1</v>
      </c>
      <c r="I569" s="4" t="str">
        <f>IF($H569=0,"",VLOOKUP($G569,Data!$G$3:$BA$2935,2,FALSE))</f>
        <v>'PSS2A'</v>
      </c>
      <c r="J569" s="4">
        <f>PSSE!C571</f>
        <v>1</v>
      </c>
      <c r="K569" s="4">
        <f>IF($H569=0,"",VLOOKUP($G569,Data!$G$3:$BA$2935,4,FALSE))</f>
        <v>1</v>
      </c>
      <c r="L569" s="4">
        <f>IF($H569=0,"",VLOOKUP($G569,Data!$G$3:$BA$2935,5,FALSE))</f>
        <v>0</v>
      </c>
      <c r="M569" s="4">
        <f>IF($H569=0,"",VLOOKUP($G569,Data!$G$3:$BA$2935,6,FALSE))</f>
        <v>3</v>
      </c>
      <c r="N569" s="4">
        <f>IF($H569=0,"",VLOOKUP($G569,Data!$G$3:$BA$2935,7,FALSE))</f>
        <v>0</v>
      </c>
      <c r="O569" s="4">
        <f>IF($H569=0,"",VLOOKUP($G569,Data!$G$3:$BA$2935,8,FALSE))</f>
        <v>5</v>
      </c>
      <c r="P569" s="4">
        <f>IF($H569=0,"",VLOOKUP($G569,Data!$G$3:$BA$2935,9,FALSE))</f>
        <v>1</v>
      </c>
      <c r="Q569" s="4">
        <f>IF($H569=0,"",VLOOKUP($G569,Data!$G$3:$BA$2935,10,FALSE))</f>
        <v>2.5</v>
      </c>
      <c r="R569" s="4">
        <f>IF($H569=0,"",VLOOKUP($G569,Data!$G$3:$BA$2935,11,FALSE))</f>
        <v>2.5</v>
      </c>
      <c r="S569" s="4">
        <f>IF($H569=0,"",VLOOKUP($G569,Data!$G$3:$BA$2935,12,FALSE))</f>
        <v>0</v>
      </c>
      <c r="T569" s="4">
        <f>IF($H569=0,"",VLOOKUP($G569,Data!$G$3:$BA$2935,13,FALSE))</f>
        <v>2.5</v>
      </c>
      <c r="U569" s="4">
        <f>IF($H569=0,"",VLOOKUP($G569,Data!$G$3:$BA$2935,14,FALSE))</f>
        <v>0</v>
      </c>
      <c r="V569" s="4">
        <f>IF($H569=0,"",VLOOKUP($G569,Data!$G$3:$BA$2935,15,FALSE))</f>
        <v>2.5</v>
      </c>
      <c r="W569" s="4">
        <f>IF($H569=0,"",VLOOKUP($G569,Data!$G$3:$BA$2935,16,FALSE))</f>
        <v>0.39</v>
      </c>
      <c r="X569" s="4">
        <f>IF($H569=0,"",VLOOKUP($G569,Data!$G$3:$BA$2935,17,FALSE))</f>
        <v>1</v>
      </c>
      <c r="Y569" s="4">
        <f>IF($H569=0,"",VLOOKUP($G569,Data!$G$3:$BA$2935,18,FALSE))</f>
        <v>0</v>
      </c>
      <c r="Z569" s="4">
        <f>IF($H569=0,"",VLOOKUP($G569,Data!$G$3:$BA$2935,19,FALSE))</f>
        <v>0.1</v>
      </c>
      <c r="AA569" s="4">
        <f>IF($H569=0,"",VLOOKUP($G569,Data!$G$3:$BA$2935,20,FALSE))</f>
        <v>6.5</v>
      </c>
      <c r="AB569" s="4">
        <f>IF($H569=0,"",VLOOKUP($G569,Data!$G$3:$BA$2935,21,FALSE))</f>
        <v>0.44</v>
      </c>
      <c r="AC569" s="4">
        <f>IF($H569=0,"",VLOOKUP($G569,Data!$G$3:$BA$2935,22,FALSE))</f>
        <v>0.08</v>
      </c>
      <c r="AD569" s="4">
        <f>IF($H569=0,"",VLOOKUP($G569,Data!$G$3:$BA$2935,23,FALSE))</f>
        <v>0.2</v>
      </c>
      <c r="AE569" s="4">
        <f>IF($H569=0,"",VLOOKUP($G569,Data!$G$3:$BA$2935,24,FALSE))</f>
        <v>0.98</v>
      </c>
      <c r="AF569" s="4">
        <f>IF($H569=0,"",VLOOKUP($G569,Data!$G$3:$BA$2935,25,FALSE))</f>
        <v>0.1</v>
      </c>
      <c r="AG569" s="4">
        <f>IF($H569=0,"",VLOOKUP($G569,Data!$G$3:$BA$2935,26,FALSE))</f>
        <v>-0.1</v>
      </c>
      <c r="AH569" s="4" t="str">
        <f>IF($H569=0,"",VLOOKUP($G569,Data!$G$3:$BA$2935,27,FALSE))</f>
        <v>/</v>
      </c>
      <c r="AI569" s="4" t="str">
        <f>IF($H569=0,"",VLOOKUP($G569,Data!$G$3:$BA$2935,28,FALSE))</f>
        <v>/</v>
      </c>
      <c r="AJ569" s="4" t="str">
        <f>IF($H569=0,"",VLOOKUP($G569,Data!$G$3:$BA$2935,29,FALSE))</f>
        <v/>
      </c>
      <c r="AK569" s="4" t="str">
        <f>IF($H569=0,"",VLOOKUP($G569,Data!$G$3:$BA$2935,30,FALSE))</f>
        <v/>
      </c>
      <c r="AL569" s="4" t="str">
        <f>IF($H569=0,"",VLOOKUP($G569,Data!$G$3:$BA$2935,31,FALSE))</f>
        <v/>
      </c>
      <c r="AM569" s="4" t="str">
        <f>IF($H569=0,"",VLOOKUP($G569,Data!$G$3:$BA$2935,32,FALSE))</f>
        <v/>
      </c>
      <c r="AN569" s="4" t="str">
        <f>IF($H569=0,"",VLOOKUP($G569,Data!$G$3:$BA$2935,33,FALSE))</f>
        <v/>
      </c>
      <c r="AO569" s="4" t="str">
        <f>IF($H569=0,"",VLOOKUP($G569,Data!$G$3:$BA$2935,34,FALSE))</f>
        <v/>
      </c>
      <c r="AP569" s="4" t="str">
        <f>IF($H569=0,"",VLOOKUP($G569,Data!$G$3:$BA$2935,35,FALSE))</f>
        <v/>
      </c>
      <c r="AQ569" s="4" t="str">
        <f>IF($H569=0,"",VLOOKUP($G569,Data!$G$3:$BA$2935,36,FALSE))</f>
        <v/>
      </c>
      <c r="AR569" s="4" t="str">
        <f>IF($H569=0,"",VLOOKUP($G569,Data!$G$3:$BA$2935,37,FALSE))</f>
        <v/>
      </c>
      <c r="AS569" s="4" t="str">
        <f>IF($H569=0,"",VLOOKUP($G569,Data!$G$3:$BA$2935,38,FALSE))</f>
        <v/>
      </c>
      <c r="AT569" s="4" t="str">
        <f>IF($H569=0,"",VLOOKUP($G569,Data!$G$3:$BA$2935,39,FALSE))</f>
        <v/>
      </c>
    </row>
    <row r="570" spans="1:46" x14ac:dyDescent="0.25">
      <c r="A570" s="4">
        <f>PSSE!A572</f>
        <v>986061</v>
      </c>
      <c r="B570" s="4" t="str">
        <f>PSSE!B572</f>
        <v>GANGDAU_S1</v>
      </c>
      <c r="C570" s="4">
        <f>PSSE!D572</f>
        <v>6.3</v>
      </c>
      <c r="D570" s="4">
        <f>PSSE!E572</f>
        <v>55</v>
      </c>
      <c r="E570" s="4" t="str">
        <f>PSSE!F572</f>
        <v>ND</v>
      </c>
      <c r="F570" s="4">
        <f>PSSE!G572</f>
        <v>1</v>
      </c>
      <c r="G570" s="4" t="str">
        <f t="shared" si="8"/>
        <v>PSS6.355ND1</v>
      </c>
      <c r="H570" s="4">
        <f>COUNTIF(Data!$G$3:$BA$2935,PSS!$G570)</f>
        <v>1</v>
      </c>
      <c r="I570" s="4" t="str">
        <f>IF($H570=0,"",VLOOKUP($G570,Data!$G$3:$BA$2935,2,FALSE))</f>
        <v>'PSS2A'</v>
      </c>
      <c r="J570" s="4">
        <f>PSSE!C572</f>
        <v>1</v>
      </c>
      <c r="K570" s="4">
        <f>IF($H570=0,"",VLOOKUP($G570,Data!$G$3:$BA$2935,4,FALSE))</f>
        <v>1</v>
      </c>
      <c r="L570" s="4">
        <f>IF($H570=0,"",VLOOKUP($G570,Data!$G$3:$BA$2935,5,FALSE))</f>
        <v>0</v>
      </c>
      <c r="M570" s="4">
        <f>IF($H570=0,"",VLOOKUP($G570,Data!$G$3:$BA$2935,6,FALSE))</f>
        <v>3</v>
      </c>
      <c r="N570" s="4">
        <f>IF($H570=0,"",VLOOKUP($G570,Data!$G$3:$BA$2935,7,FALSE))</f>
        <v>0</v>
      </c>
      <c r="O570" s="4">
        <f>IF($H570=0,"",VLOOKUP($G570,Data!$G$3:$BA$2935,8,FALSE))</f>
        <v>5</v>
      </c>
      <c r="P570" s="4">
        <f>IF($H570=0,"",VLOOKUP($G570,Data!$G$3:$BA$2935,9,FALSE))</f>
        <v>1</v>
      </c>
      <c r="Q570" s="4">
        <f>IF($H570=0,"",VLOOKUP($G570,Data!$G$3:$BA$2935,10,FALSE))</f>
        <v>2.5</v>
      </c>
      <c r="R570" s="4">
        <f>IF($H570=0,"",VLOOKUP($G570,Data!$G$3:$BA$2935,11,FALSE))</f>
        <v>2.5</v>
      </c>
      <c r="S570" s="4">
        <f>IF($H570=0,"",VLOOKUP($G570,Data!$G$3:$BA$2935,12,FALSE))</f>
        <v>0</v>
      </c>
      <c r="T570" s="4">
        <f>IF($H570=0,"",VLOOKUP($G570,Data!$G$3:$BA$2935,13,FALSE))</f>
        <v>2.5</v>
      </c>
      <c r="U570" s="4">
        <f>IF($H570=0,"",VLOOKUP($G570,Data!$G$3:$BA$2935,14,FALSE))</f>
        <v>0</v>
      </c>
      <c r="V570" s="4">
        <f>IF($H570=0,"",VLOOKUP($G570,Data!$G$3:$BA$2935,15,FALSE))</f>
        <v>2.5</v>
      </c>
      <c r="W570" s="4">
        <f>IF($H570=0,"",VLOOKUP($G570,Data!$G$3:$BA$2935,16,FALSE))</f>
        <v>0.39</v>
      </c>
      <c r="X570" s="4">
        <f>IF($H570=0,"",VLOOKUP($G570,Data!$G$3:$BA$2935,17,FALSE))</f>
        <v>1</v>
      </c>
      <c r="Y570" s="4">
        <f>IF($H570=0,"",VLOOKUP($G570,Data!$G$3:$BA$2935,18,FALSE))</f>
        <v>0</v>
      </c>
      <c r="Z570" s="4">
        <f>IF($H570=0,"",VLOOKUP($G570,Data!$G$3:$BA$2935,19,FALSE))</f>
        <v>0.1</v>
      </c>
      <c r="AA570" s="4">
        <f>IF($H570=0,"",VLOOKUP($G570,Data!$G$3:$BA$2935,20,FALSE))</f>
        <v>6.5</v>
      </c>
      <c r="AB570" s="4">
        <f>IF($H570=0,"",VLOOKUP($G570,Data!$G$3:$BA$2935,21,FALSE))</f>
        <v>0.44</v>
      </c>
      <c r="AC570" s="4">
        <f>IF($H570=0,"",VLOOKUP($G570,Data!$G$3:$BA$2935,22,FALSE))</f>
        <v>0.08</v>
      </c>
      <c r="AD570" s="4">
        <f>IF($H570=0,"",VLOOKUP($G570,Data!$G$3:$BA$2935,23,FALSE))</f>
        <v>0.2</v>
      </c>
      <c r="AE570" s="4">
        <f>IF($H570=0,"",VLOOKUP($G570,Data!$G$3:$BA$2935,24,FALSE))</f>
        <v>0.98</v>
      </c>
      <c r="AF570" s="4">
        <f>IF($H570=0,"",VLOOKUP($G570,Data!$G$3:$BA$2935,25,FALSE))</f>
        <v>0.1</v>
      </c>
      <c r="AG570" s="4">
        <f>IF($H570=0,"",VLOOKUP($G570,Data!$G$3:$BA$2935,26,FALSE))</f>
        <v>-0.1</v>
      </c>
      <c r="AH570" s="4" t="str">
        <f>IF($H570=0,"",VLOOKUP($G570,Data!$G$3:$BA$2935,27,FALSE))</f>
        <v>/</v>
      </c>
      <c r="AI570" s="4" t="str">
        <f>IF($H570=0,"",VLOOKUP($G570,Data!$G$3:$BA$2935,28,FALSE))</f>
        <v>/</v>
      </c>
      <c r="AJ570" s="4" t="str">
        <f>IF($H570=0,"",VLOOKUP($G570,Data!$G$3:$BA$2935,29,FALSE))</f>
        <v/>
      </c>
      <c r="AK570" s="4" t="str">
        <f>IF($H570=0,"",VLOOKUP($G570,Data!$G$3:$BA$2935,30,FALSE))</f>
        <v/>
      </c>
      <c r="AL570" s="4" t="str">
        <f>IF($H570=0,"",VLOOKUP($G570,Data!$G$3:$BA$2935,31,FALSE))</f>
        <v/>
      </c>
      <c r="AM570" s="4" t="str">
        <f>IF($H570=0,"",VLOOKUP($G570,Data!$G$3:$BA$2935,32,FALSE))</f>
        <v/>
      </c>
      <c r="AN570" s="4" t="str">
        <f>IF($H570=0,"",VLOOKUP($G570,Data!$G$3:$BA$2935,33,FALSE))</f>
        <v/>
      </c>
      <c r="AO570" s="4" t="str">
        <f>IF($H570=0,"",VLOOKUP($G570,Data!$G$3:$BA$2935,34,FALSE))</f>
        <v/>
      </c>
      <c r="AP570" s="4" t="str">
        <f>IF($H570=0,"",VLOOKUP($G570,Data!$G$3:$BA$2935,35,FALSE))</f>
        <v/>
      </c>
      <c r="AQ570" s="4" t="str">
        <f>IF($H570=0,"",VLOOKUP($G570,Data!$G$3:$BA$2935,36,FALSE))</f>
        <v/>
      </c>
      <c r="AR570" s="4" t="str">
        <f>IF($H570=0,"",VLOOKUP($G570,Data!$G$3:$BA$2935,37,FALSE))</f>
        <v/>
      </c>
      <c r="AS570" s="4" t="str">
        <f>IF($H570=0,"",VLOOKUP($G570,Data!$G$3:$BA$2935,38,FALSE))</f>
        <v/>
      </c>
      <c r="AT570" s="4" t="str">
        <f>IF($H570=0,"",VLOOKUP($G570,Data!$G$3:$BA$2935,39,FALSE))</f>
        <v/>
      </c>
    </row>
    <row r="571" spans="1:46" x14ac:dyDescent="0.25">
      <c r="A571" s="4">
        <f>PSSE!A573</f>
        <v>986062</v>
      </c>
      <c r="B571" s="4" t="str">
        <f>PSSE!B573</f>
        <v>GANGDAU_S2</v>
      </c>
      <c r="C571" s="4">
        <f>PSSE!D573</f>
        <v>6.3</v>
      </c>
      <c r="D571" s="4">
        <f>PSSE!E573</f>
        <v>55</v>
      </c>
      <c r="E571" s="4" t="str">
        <f>PSSE!F573</f>
        <v>ND</v>
      </c>
      <c r="F571" s="4">
        <f>PSSE!G573</f>
        <v>1</v>
      </c>
      <c r="G571" s="4" t="str">
        <f t="shared" si="8"/>
        <v>PSS6.355ND1</v>
      </c>
      <c r="H571" s="4">
        <f>COUNTIF(Data!$G$3:$BA$2935,PSS!$G571)</f>
        <v>1</v>
      </c>
      <c r="I571" s="4" t="str">
        <f>IF($H571=0,"",VLOOKUP($G571,Data!$G$3:$BA$2935,2,FALSE))</f>
        <v>'PSS2A'</v>
      </c>
      <c r="J571" s="4">
        <f>PSSE!C573</f>
        <v>1</v>
      </c>
      <c r="K571" s="4">
        <f>IF($H571=0,"",VLOOKUP($G571,Data!$G$3:$BA$2935,4,FALSE))</f>
        <v>1</v>
      </c>
      <c r="L571" s="4">
        <f>IF($H571=0,"",VLOOKUP($G571,Data!$G$3:$BA$2935,5,FALSE))</f>
        <v>0</v>
      </c>
      <c r="M571" s="4">
        <f>IF($H571=0,"",VLOOKUP($G571,Data!$G$3:$BA$2935,6,FALSE))</f>
        <v>3</v>
      </c>
      <c r="N571" s="4">
        <f>IF($H571=0,"",VLOOKUP($G571,Data!$G$3:$BA$2935,7,FALSE))</f>
        <v>0</v>
      </c>
      <c r="O571" s="4">
        <f>IF($H571=0,"",VLOOKUP($G571,Data!$G$3:$BA$2935,8,FALSE))</f>
        <v>5</v>
      </c>
      <c r="P571" s="4">
        <f>IF($H571=0,"",VLOOKUP($G571,Data!$G$3:$BA$2935,9,FALSE))</f>
        <v>1</v>
      </c>
      <c r="Q571" s="4">
        <f>IF($H571=0,"",VLOOKUP($G571,Data!$G$3:$BA$2935,10,FALSE))</f>
        <v>2.5</v>
      </c>
      <c r="R571" s="4">
        <f>IF($H571=0,"",VLOOKUP($G571,Data!$G$3:$BA$2935,11,FALSE))</f>
        <v>2.5</v>
      </c>
      <c r="S571" s="4">
        <f>IF($H571=0,"",VLOOKUP($G571,Data!$G$3:$BA$2935,12,FALSE))</f>
        <v>0</v>
      </c>
      <c r="T571" s="4">
        <f>IF($H571=0,"",VLOOKUP($G571,Data!$G$3:$BA$2935,13,FALSE))</f>
        <v>2.5</v>
      </c>
      <c r="U571" s="4">
        <f>IF($H571=0,"",VLOOKUP($G571,Data!$G$3:$BA$2935,14,FALSE))</f>
        <v>0</v>
      </c>
      <c r="V571" s="4">
        <f>IF($H571=0,"",VLOOKUP($G571,Data!$G$3:$BA$2935,15,FALSE))</f>
        <v>2.5</v>
      </c>
      <c r="W571" s="4">
        <f>IF($H571=0,"",VLOOKUP($G571,Data!$G$3:$BA$2935,16,FALSE))</f>
        <v>0.39</v>
      </c>
      <c r="X571" s="4">
        <f>IF($H571=0,"",VLOOKUP($G571,Data!$G$3:$BA$2935,17,FALSE))</f>
        <v>1</v>
      </c>
      <c r="Y571" s="4">
        <f>IF($H571=0,"",VLOOKUP($G571,Data!$G$3:$BA$2935,18,FALSE))</f>
        <v>0</v>
      </c>
      <c r="Z571" s="4">
        <f>IF($H571=0,"",VLOOKUP($G571,Data!$G$3:$BA$2935,19,FALSE))</f>
        <v>0.1</v>
      </c>
      <c r="AA571" s="4">
        <f>IF($H571=0,"",VLOOKUP($G571,Data!$G$3:$BA$2935,20,FALSE))</f>
        <v>6.5</v>
      </c>
      <c r="AB571" s="4">
        <f>IF($H571=0,"",VLOOKUP($G571,Data!$G$3:$BA$2935,21,FALSE))</f>
        <v>0.44</v>
      </c>
      <c r="AC571" s="4">
        <f>IF($H571=0,"",VLOOKUP($G571,Data!$G$3:$BA$2935,22,FALSE))</f>
        <v>0.08</v>
      </c>
      <c r="AD571" s="4">
        <f>IF($H571=0,"",VLOOKUP($G571,Data!$G$3:$BA$2935,23,FALSE))</f>
        <v>0.2</v>
      </c>
      <c r="AE571" s="4">
        <f>IF($H571=0,"",VLOOKUP($G571,Data!$G$3:$BA$2935,24,FALSE))</f>
        <v>0.98</v>
      </c>
      <c r="AF571" s="4">
        <f>IF($H571=0,"",VLOOKUP($G571,Data!$G$3:$BA$2935,25,FALSE))</f>
        <v>0.1</v>
      </c>
      <c r="AG571" s="4">
        <f>IF($H571=0,"",VLOOKUP($G571,Data!$G$3:$BA$2935,26,FALSE))</f>
        <v>-0.1</v>
      </c>
      <c r="AH571" s="4" t="str">
        <f>IF($H571=0,"",VLOOKUP($G571,Data!$G$3:$BA$2935,27,FALSE))</f>
        <v>/</v>
      </c>
      <c r="AI571" s="4" t="str">
        <f>IF($H571=0,"",VLOOKUP($G571,Data!$G$3:$BA$2935,28,FALSE))</f>
        <v>/</v>
      </c>
      <c r="AJ571" s="4" t="str">
        <f>IF($H571=0,"",VLOOKUP($G571,Data!$G$3:$BA$2935,29,FALSE))</f>
        <v/>
      </c>
      <c r="AK571" s="4" t="str">
        <f>IF($H571=0,"",VLOOKUP($G571,Data!$G$3:$BA$2935,30,FALSE))</f>
        <v/>
      </c>
      <c r="AL571" s="4" t="str">
        <f>IF($H571=0,"",VLOOKUP($G571,Data!$G$3:$BA$2935,31,FALSE))</f>
        <v/>
      </c>
      <c r="AM571" s="4" t="str">
        <f>IF($H571=0,"",VLOOKUP($G571,Data!$G$3:$BA$2935,32,FALSE))</f>
        <v/>
      </c>
      <c r="AN571" s="4" t="str">
        <f>IF($H571=0,"",VLOOKUP($G571,Data!$G$3:$BA$2935,33,FALSE))</f>
        <v/>
      </c>
      <c r="AO571" s="4" t="str">
        <f>IF($H571=0,"",VLOOKUP($G571,Data!$G$3:$BA$2935,34,FALSE))</f>
        <v/>
      </c>
      <c r="AP571" s="4" t="str">
        <f>IF($H571=0,"",VLOOKUP($G571,Data!$G$3:$BA$2935,35,FALSE))</f>
        <v/>
      </c>
      <c r="AQ571" s="4" t="str">
        <f>IF($H571=0,"",VLOOKUP($G571,Data!$G$3:$BA$2935,36,FALSE))</f>
        <v/>
      </c>
      <c r="AR571" s="4" t="str">
        <f>IF($H571=0,"",VLOOKUP($G571,Data!$G$3:$BA$2935,37,FALSE))</f>
        <v/>
      </c>
      <c r="AS571" s="4" t="str">
        <f>IF($H571=0,"",VLOOKUP($G571,Data!$G$3:$BA$2935,38,FALSE))</f>
        <v/>
      </c>
      <c r="AT571" s="4" t="str">
        <f>IF($H571=0,"",VLOOKUP($G571,Data!$G$3:$BA$2935,39,FALSE))</f>
        <v/>
      </c>
    </row>
    <row r="572" spans="1:46" x14ac:dyDescent="0.25">
      <c r="A572" s="4">
        <f>PSSE!A574</f>
        <v>986063</v>
      </c>
      <c r="B572" s="4" t="str">
        <f>PSSE!B574</f>
        <v>GANGDAU_S3</v>
      </c>
      <c r="C572" s="4">
        <f>PSSE!D574</f>
        <v>6.3</v>
      </c>
      <c r="D572" s="4">
        <f>PSSE!E574</f>
        <v>55</v>
      </c>
      <c r="E572" s="4" t="str">
        <f>PSSE!F574</f>
        <v>ND</v>
      </c>
      <c r="F572" s="4">
        <f>PSSE!G574</f>
        <v>1</v>
      </c>
      <c r="G572" s="4" t="str">
        <f t="shared" si="8"/>
        <v>PSS6.355ND1</v>
      </c>
      <c r="H572" s="4">
        <f>COUNTIF(Data!$G$3:$BA$2935,PSS!$G572)</f>
        <v>1</v>
      </c>
      <c r="I572" s="4" t="str">
        <f>IF($H572=0,"",VLOOKUP($G572,Data!$G$3:$BA$2935,2,FALSE))</f>
        <v>'PSS2A'</v>
      </c>
      <c r="J572" s="4">
        <f>PSSE!C574</f>
        <v>1</v>
      </c>
      <c r="K572" s="4">
        <f>IF($H572=0,"",VLOOKUP($G572,Data!$G$3:$BA$2935,4,FALSE))</f>
        <v>1</v>
      </c>
      <c r="L572" s="4">
        <f>IF($H572=0,"",VLOOKUP($G572,Data!$G$3:$BA$2935,5,FALSE))</f>
        <v>0</v>
      </c>
      <c r="M572" s="4">
        <f>IF($H572=0,"",VLOOKUP($G572,Data!$G$3:$BA$2935,6,FALSE))</f>
        <v>3</v>
      </c>
      <c r="N572" s="4">
        <f>IF($H572=0,"",VLOOKUP($G572,Data!$G$3:$BA$2935,7,FALSE))</f>
        <v>0</v>
      </c>
      <c r="O572" s="4">
        <f>IF($H572=0,"",VLOOKUP($G572,Data!$G$3:$BA$2935,8,FALSE))</f>
        <v>5</v>
      </c>
      <c r="P572" s="4">
        <f>IF($H572=0,"",VLOOKUP($G572,Data!$G$3:$BA$2935,9,FALSE))</f>
        <v>1</v>
      </c>
      <c r="Q572" s="4">
        <f>IF($H572=0,"",VLOOKUP($G572,Data!$G$3:$BA$2935,10,FALSE))</f>
        <v>2.5</v>
      </c>
      <c r="R572" s="4">
        <f>IF($H572=0,"",VLOOKUP($G572,Data!$G$3:$BA$2935,11,FALSE))</f>
        <v>2.5</v>
      </c>
      <c r="S572" s="4">
        <f>IF($H572=0,"",VLOOKUP($G572,Data!$G$3:$BA$2935,12,FALSE))</f>
        <v>0</v>
      </c>
      <c r="T572" s="4">
        <f>IF($H572=0,"",VLOOKUP($G572,Data!$G$3:$BA$2935,13,FALSE))</f>
        <v>2.5</v>
      </c>
      <c r="U572" s="4">
        <f>IF($H572=0,"",VLOOKUP($G572,Data!$G$3:$BA$2935,14,FALSE))</f>
        <v>0</v>
      </c>
      <c r="V572" s="4">
        <f>IF($H572=0,"",VLOOKUP($G572,Data!$G$3:$BA$2935,15,FALSE))</f>
        <v>2.5</v>
      </c>
      <c r="W572" s="4">
        <f>IF($H572=0,"",VLOOKUP($G572,Data!$G$3:$BA$2935,16,FALSE))</f>
        <v>0.39</v>
      </c>
      <c r="X572" s="4">
        <f>IF($H572=0,"",VLOOKUP($G572,Data!$G$3:$BA$2935,17,FALSE))</f>
        <v>1</v>
      </c>
      <c r="Y572" s="4">
        <f>IF($H572=0,"",VLOOKUP($G572,Data!$G$3:$BA$2935,18,FALSE))</f>
        <v>0</v>
      </c>
      <c r="Z572" s="4">
        <f>IF($H572=0,"",VLOOKUP($G572,Data!$G$3:$BA$2935,19,FALSE))</f>
        <v>0.1</v>
      </c>
      <c r="AA572" s="4">
        <f>IF($H572=0,"",VLOOKUP($G572,Data!$G$3:$BA$2935,20,FALSE))</f>
        <v>6.5</v>
      </c>
      <c r="AB572" s="4">
        <f>IF($H572=0,"",VLOOKUP($G572,Data!$G$3:$BA$2935,21,FALSE))</f>
        <v>0.44</v>
      </c>
      <c r="AC572" s="4">
        <f>IF($H572=0,"",VLOOKUP($G572,Data!$G$3:$BA$2935,22,FALSE))</f>
        <v>0.08</v>
      </c>
      <c r="AD572" s="4">
        <f>IF($H572=0,"",VLOOKUP($G572,Data!$G$3:$BA$2935,23,FALSE))</f>
        <v>0.2</v>
      </c>
      <c r="AE572" s="4">
        <f>IF($H572=0,"",VLOOKUP($G572,Data!$G$3:$BA$2935,24,FALSE))</f>
        <v>0.98</v>
      </c>
      <c r="AF572" s="4">
        <f>IF($H572=0,"",VLOOKUP($G572,Data!$G$3:$BA$2935,25,FALSE))</f>
        <v>0.1</v>
      </c>
      <c r="AG572" s="4">
        <f>IF($H572=0,"",VLOOKUP($G572,Data!$G$3:$BA$2935,26,FALSE))</f>
        <v>-0.1</v>
      </c>
      <c r="AH572" s="4" t="str">
        <f>IF($H572=0,"",VLOOKUP($G572,Data!$G$3:$BA$2935,27,FALSE))</f>
        <v>/</v>
      </c>
      <c r="AI572" s="4" t="str">
        <f>IF($H572=0,"",VLOOKUP($G572,Data!$G$3:$BA$2935,28,FALSE))</f>
        <v>/</v>
      </c>
      <c r="AJ572" s="4" t="str">
        <f>IF($H572=0,"",VLOOKUP($G572,Data!$G$3:$BA$2935,29,FALSE))</f>
        <v/>
      </c>
      <c r="AK572" s="4" t="str">
        <f>IF($H572=0,"",VLOOKUP($G572,Data!$G$3:$BA$2935,30,FALSE))</f>
        <v/>
      </c>
      <c r="AL572" s="4" t="str">
        <f>IF($H572=0,"",VLOOKUP($G572,Data!$G$3:$BA$2935,31,FALSE))</f>
        <v/>
      </c>
      <c r="AM572" s="4" t="str">
        <f>IF($H572=0,"",VLOOKUP($G572,Data!$G$3:$BA$2935,32,FALSE))</f>
        <v/>
      </c>
      <c r="AN572" s="4" t="str">
        <f>IF($H572=0,"",VLOOKUP($G572,Data!$G$3:$BA$2935,33,FALSE))</f>
        <v/>
      </c>
      <c r="AO572" s="4" t="str">
        <f>IF($H572=0,"",VLOOKUP($G572,Data!$G$3:$BA$2935,34,FALSE))</f>
        <v/>
      </c>
      <c r="AP572" s="4" t="str">
        <f>IF($H572=0,"",VLOOKUP($G572,Data!$G$3:$BA$2935,35,FALSE))</f>
        <v/>
      </c>
      <c r="AQ572" s="4" t="str">
        <f>IF($H572=0,"",VLOOKUP($G572,Data!$G$3:$BA$2935,36,FALSE))</f>
        <v/>
      </c>
      <c r="AR572" s="4" t="str">
        <f>IF($H572=0,"",VLOOKUP($G572,Data!$G$3:$BA$2935,37,FALSE))</f>
        <v/>
      </c>
      <c r="AS572" s="4" t="str">
        <f>IF($H572=0,"",VLOOKUP($G572,Data!$G$3:$BA$2935,38,FALSE))</f>
        <v/>
      </c>
      <c r="AT572" s="4" t="str">
        <f>IF($H572=0,"",VLOOKUP($G572,Data!$G$3:$BA$2935,39,FALSE))</f>
        <v/>
      </c>
    </row>
    <row r="573" spans="1:46" x14ac:dyDescent="0.25">
      <c r="A573" s="4">
        <f>PSSE!A575</f>
        <v>987031</v>
      </c>
      <c r="B573" s="4" t="str">
        <f>PSSE!B575</f>
        <v>BACLIEU_W1</v>
      </c>
      <c r="C573" s="4">
        <f>PSSE!D575</f>
        <v>6.3</v>
      </c>
      <c r="D573" s="4">
        <f>PSSE!E575</f>
        <v>55</v>
      </c>
      <c r="E573" s="4" t="str">
        <f>PSSE!F575</f>
        <v>TD</v>
      </c>
      <c r="F573" s="4">
        <f>PSSE!G575</f>
        <v>1</v>
      </c>
      <c r="G573" s="4" t="str">
        <f t="shared" si="8"/>
        <v>PSS6.355TD1</v>
      </c>
      <c r="H573" s="4">
        <f>COUNTIF(Data!$G$3:$BA$2935,PSS!$G573)</f>
        <v>1</v>
      </c>
      <c r="I573" s="4" t="str">
        <f>IF($H573=0,"",VLOOKUP($G573,Data!$G$3:$BA$2935,2,FALSE))</f>
        <v>'PSS2A'</v>
      </c>
      <c r="J573" s="4">
        <f>PSSE!C575</f>
        <v>1</v>
      </c>
      <c r="K573" s="4">
        <f>IF($H573=0,"",VLOOKUP($G573,Data!$G$3:$BA$2935,4,FALSE))</f>
        <v>1</v>
      </c>
      <c r="L573" s="4">
        <f>IF($H573=0,"",VLOOKUP($G573,Data!$G$3:$BA$2935,5,FALSE))</f>
        <v>0</v>
      </c>
      <c r="M573" s="4">
        <f>IF($H573=0,"",VLOOKUP($G573,Data!$G$3:$BA$2935,6,FALSE))</f>
        <v>3</v>
      </c>
      <c r="N573" s="4">
        <f>IF($H573=0,"",VLOOKUP($G573,Data!$G$3:$BA$2935,7,FALSE))</f>
        <v>0</v>
      </c>
      <c r="O573" s="4">
        <f>IF($H573=0,"",VLOOKUP($G573,Data!$G$3:$BA$2935,8,FALSE))</f>
        <v>5</v>
      </c>
      <c r="P573" s="4">
        <f>IF($H573=0,"",VLOOKUP($G573,Data!$G$3:$BA$2935,9,FALSE))</f>
        <v>1</v>
      </c>
      <c r="Q573" s="4">
        <f>IF($H573=0,"",VLOOKUP($G573,Data!$G$3:$BA$2935,10,FALSE))</f>
        <v>2.5</v>
      </c>
      <c r="R573" s="4">
        <f>IF($H573=0,"",VLOOKUP($G573,Data!$G$3:$BA$2935,11,FALSE))</f>
        <v>2.5</v>
      </c>
      <c r="S573" s="4">
        <f>IF($H573=0,"",VLOOKUP($G573,Data!$G$3:$BA$2935,12,FALSE))</f>
        <v>0</v>
      </c>
      <c r="T573" s="4">
        <f>IF($H573=0,"",VLOOKUP($G573,Data!$G$3:$BA$2935,13,FALSE))</f>
        <v>2.5</v>
      </c>
      <c r="U573" s="4">
        <f>IF($H573=0,"",VLOOKUP($G573,Data!$G$3:$BA$2935,14,FALSE))</f>
        <v>0</v>
      </c>
      <c r="V573" s="4">
        <f>IF($H573=0,"",VLOOKUP($G573,Data!$G$3:$BA$2935,15,FALSE))</f>
        <v>2.5</v>
      </c>
      <c r="W573" s="4">
        <f>IF($H573=0,"",VLOOKUP($G573,Data!$G$3:$BA$2935,16,FALSE))</f>
        <v>0.39</v>
      </c>
      <c r="X573" s="4">
        <f>IF($H573=0,"",VLOOKUP($G573,Data!$G$3:$BA$2935,17,FALSE))</f>
        <v>1</v>
      </c>
      <c r="Y573" s="4">
        <f>IF($H573=0,"",VLOOKUP($G573,Data!$G$3:$BA$2935,18,FALSE))</f>
        <v>0</v>
      </c>
      <c r="Z573" s="4">
        <f>IF($H573=0,"",VLOOKUP($G573,Data!$G$3:$BA$2935,19,FALSE))</f>
        <v>0.1</v>
      </c>
      <c r="AA573" s="4">
        <f>IF($H573=0,"",VLOOKUP($G573,Data!$G$3:$BA$2935,20,FALSE))</f>
        <v>6.5</v>
      </c>
      <c r="AB573" s="4">
        <f>IF($H573=0,"",VLOOKUP($G573,Data!$G$3:$BA$2935,21,FALSE))</f>
        <v>0.44</v>
      </c>
      <c r="AC573" s="4">
        <f>IF($H573=0,"",VLOOKUP($G573,Data!$G$3:$BA$2935,22,FALSE))</f>
        <v>0.08</v>
      </c>
      <c r="AD573" s="4">
        <f>IF($H573=0,"",VLOOKUP($G573,Data!$G$3:$BA$2935,23,FALSE))</f>
        <v>0.2</v>
      </c>
      <c r="AE573" s="4">
        <f>IF($H573=0,"",VLOOKUP($G573,Data!$G$3:$BA$2935,24,FALSE))</f>
        <v>0.98</v>
      </c>
      <c r="AF573" s="4">
        <f>IF($H573=0,"",VLOOKUP($G573,Data!$G$3:$BA$2935,25,FALSE))</f>
        <v>0.1</v>
      </c>
      <c r="AG573" s="4">
        <f>IF($H573=0,"",VLOOKUP($G573,Data!$G$3:$BA$2935,26,FALSE))</f>
        <v>-0.1</v>
      </c>
      <c r="AH573" s="4" t="str">
        <f>IF($H573=0,"",VLOOKUP($G573,Data!$G$3:$BA$2935,27,FALSE))</f>
        <v>/</v>
      </c>
      <c r="AI573" s="4" t="str">
        <f>IF($H573=0,"",VLOOKUP($G573,Data!$G$3:$BA$2935,28,FALSE))</f>
        <v>/</v>
      </c>
      <c r="AJ573" s="4" t="str">
        <f>IF($H573=0,"",VLOOKUP($G573,Data!$G$3:$BA$2935,29,FALSE))</f>
        <v/>
      </c>
      <c r="AK573" s="4" t="str">
        <f>IF($H573=0,"",VLOOKUP($G573,Data!$G$3:$BA$2935,30,FALSE))</f>
        <v/>
      </c>
      <c r="AL573" s="4" t="str">
        <f>IF($H573=0,"",VLOOKUP($G573,Data!$G$3:$BA$2935,31,FALSE))</f>
        <v/>
      </c>
      <c r="AM573" s="4" t="str">
        <f>IF($H573=0,"",VLOOKUP($G573,Data!$G$3:$BA$2935,32,FALSE))</f>
        <v/>
      </c>
      <c r="AN573" s="4" t="str">
        <f>IF($H573=0,"",VLOOKUP($G573,Data!$G$3:$BA$2935,33,FALSE))</f>
        <v/>
      </c>
      <c r="AO573" s="4" t="str">
        <f>IF($H573=0,"",VLOOKUP($G573,Data!$G$3:$BA$2935,34,FALSE))</f>
        <v/>
      </c>
      <c r="AP573" s="4" t="str">
        <f>IF($H573=0,"",VLOOKUP($G573,Data!$G$3:$BA$2935,35,FALSE))</f>
        <v/>
      </c>
      <c r="AQ573" s="4" t="str">
        <f>IF($H573=0,"",VLOOKUP($G573,Data!$G$3:$BA$2935,36,FALSE))</f>
        <v/>
      </c>
      <c r="AR573" s="4" t="str">
        <f>IF($H573=0,"",VLOOKUP($G573,Data!$G$3:$BA$2935,37,FALSE))</f>
        <v/>
      </c>
      <c r="AS573" s="4" t="str">
        <f>IF($H573=0,"",VLOOKUP($G573,Data!$G$3:$BA$2935,38,FALSE))</f>
        <v/>
      </c>
      <c r="AT573" s="4" t="str">
        <f>IF($H573=0,"",VLOOKUP($G573,Data!$G$3:$BA$2935,39,FALSE))</f>
        <v/>
      </c>
    </row>
    <row r="574" spans="1:46" x14ac:dyDescent="0.25">
      <c r="A574" s="4">
        <f>PSSE!A576</f>
        <v>987032</v>
      </c>
      <c r="B574" s="4" t="str">
        <f>PSSE!B576</f>
        <v>BACLIEU_W2</v>
      </c>
      <c r="C574" s="4">
        <f>PSSE!D576</f>
        <v>6.3</v>
      </c>
      <c r="D574" s="4">
        <f>PSSE!E576</f>
        <v>55</v>
      </c>
      <c r="E574" s="4" t="str">
        <f>PSSE!F576</f>
        <v>TD</v>
      </c>
      <c r="F574" s="4">
        <f>PSSE!G576</f>
        <v>1</v>
      </c>
      <c r="G574" s="4" t="str">
        <f t="shared" si="8"/>
        <v>PSS6.355TD1</v>
      </c>
      <c r="H574" s="4">
        <f>COUNTIF(Data!$G$3:$BA$2935,PSS!$G574)</f>
        <v>1</v>
      </c>
      <c r="I574" s="4" t="str">
        <f>IF($H574=0,"",VLOOKUP($G574,Data!$G$3:$BA$2935,2,FALSE))</f>
        <v>'PSS2A'</v>
      </c>
      <c r="J574" s="4">
        <f>PSSE!C576</f>
        <v>1</v>
      </c>
      <c r="K574" s="4">
        <f>IF($H574=0,"",VLOOKUP($G574,Data!$G$3:$BA$2935,4,FALSE))</f>
        <v>1</v>
      </c>
      <c r="L574" s="4">
        <f>IF($H574=0,"",VLOOKUP($G574,Data!$G$3:$BA$2935,5,FALSE))</f>
        <v>0</v>
      </c>
      <c r="M574" s="4">
        <f>IF($H574=0,"",VLOOKUP($G574,Data!$G$3:$BA$2935,6,FALSE))</f>
        <v>3</v>
      </c>
      <c r="N574" s="4">
        <f>IF($H574=0,"",VLOOKUP($G574,Data!$G$3:$BA$2935,7,FALSE))</f>
        <v>0</v>
      </c>
      <c r="O574" s="4">
        <f>IF($H574=0,"",VLOOKUP($G574,Data!$G$3:$BA$2935,8,FALSE))</f>
        <v>5</v>
      </c>
      <c r="P574" s="4">
        <f>IF($H574=0,"",VLOOKUP($G574,Data!$G$3:$BA$2935,9,FALSE))</f>
        <v>1</v>
      </c>
      <c r="Q574" s="4">
        <f>IF($H574=0,"",VLOOKUP($G574,Data!$G$3:$BA$2935,10,FALSE))</f>
        <v>2.5</v>
      </c>
      <c r="R574" s="4">
        <f>IF($H574=0,"",VLOOKUP($G574,Data!$G$3:$BA$2935,11,FALSE))</f>
        <v>2.5</v>
      </c>
      <c r="S574" s="4">
        <f>IF($H574=0,"",VLOOKUP($G574,Data!$G$3:$BA$2935,12,FALSE))</f>
        <v>0</v>
      </c>
      <c r="T574" s="4">
        <f>IF($H574=0,"",VLOOKUP($G574,Data!$G$3:$BA$2935,13,FALSE))</f>
        <v>2.5</v>
      </c>
      <c r="U574" s="4">
        <f>IF($H574=0,"",VLOOKUP($G574,Data!$G$3:$BA$2935,14,FALSE))</f>
        <v>0</v>
      </c>
      <c r="V574" s="4">
        <f>IF($H574=0,"",VLOOKUP($G574,Data!$G$3:$BA$2935,15,FALSE))</f>
        <v>2.5</v>
      </c>
      <c r="W574" s="4">
        <f>IF($H574=0,"",VLOOKUP($G574,Data!$G$3:$BA$2935,16,FALSE))</f>
        <v>0.39</v>
      </c>
      <c r="X574" s="4">
        <f>IF($H574=0,"",VLOOKUP($G574,Data!$G$3:$BA$2935,17,FALSE))</f>
        <v>1</v>
      </c>
      <c r="Y574" s="4">
        <f>IF($H574=0,"",VLOOKUP($G574,Data!$G$3:$BA$2935,18,FALSE))</f>
        <v>0</v>
      </c>
      <c r="Z574" s="4">
        <f>IF($H574=0,"",VLOOKUP($G574,Data!$G$3:$BA$2935,19,FALSE))</f>
        <v>0.1</v>
      </c>
      <c r="AA574" s="4">
        <f>IF($H574=0,"",VLOOKUP($G574,Data!$G$3:$BA$2935,20,FALSE))</f>
        <v>6.5</v>
      </c>
      <c r="AB574" s="4">
        <f>IF($H574=0,"",VLOOKUP($G574,Data!$G$3:$BA$2935,21,FALSE))</f>
        <v>0.44</v>
      </c>
      <c r="AC574" s="4">
        <f>IF($H574=0,"",VLOOKUP($G574,Data!$G$3:$BA$2935,22,FALSE))</f>
        <v>0.08</v>
      </c>
      <c r="AD574" s="4">
        <f>IF($H574=0,"",VLOOKUP($G574,Data!$G$3:$BA$2935,23,FALSE))</f>
        <v>0.2</v>
      </c>
      <c r="AE574" s="4">
        <f>IF($H574=0,"",VLOOKUP($G574,Data!$G$3:$BA$2935,24,FALSE))</f>
        <v>0.98</v>
      </c>
      <c r="AF574" s="4">
        <f>IF($H574=0,"",VLOOKUP($G574,Data!$G$3:$BA$2935,25,FALSE))</f>
        <v>0.1</v>
      </c>
      <c r="AG574" s="4">
        <f>IF($H574=0,"",VLOOKUP($G574,Data!$G$3:$BA$2935,26,FALSE))</f>
        <v>-0.1</v>
      </c>
      <c r="AH574" s="4" t="str">
        <f>IF($H574=0,"",VLOOKUP($G574,Data!$G$3:$BA$2935,27,FALSE))</f>
        <v>/</v>
      </c>
      <c r="AI574" s="4" t="str">
        <f>IF($H574=0,"",VLOOKUP($G574,Data!$G$3:$BA$2935,28,FALSE))</f>
        <v>/</v>
      </c>
      <c r="AJ574" s="4" t="str">
        <f>IF($H574=0,"",VLOOKUP($G574,Data!$G$3:$BA$2935,29,FALSE))</f>
        <v/>
      </c>
      <c r="AK574" s="4" t="str">
        <f>IF($H574=0,"",VLOOKUP($G574,Data!$G$3:$BA$2935,30,FALSE))</f>
        <v/>
      </c>
      <c r="AL574" s="4" t="str">
        <f>IF($H574=0,"",VLOOKUP($G574,Data!$G$3:$BA$2935,31,FALSE))</f>
        <v/>
      </c>
      <c r="AM574" s="4" t="str">
        <f>IF($H574=0,"",VLOOKUP($G574,Data!$G$3:$BA$2935,32,FALSE))</f>
        <v/>
      </c>
      <c r="AN574" s="4" t="str">
        <f>IF($H574=0,"",VLOOKUP($G574,Data!$G$3:$BA$2935,33,FALSE))</f>
        <v/>
      </c>
      <c r="AO574" s="4" t="str">
        <f>IF($H574=0,"",VLOOKUP($G574,Data!$G$3:$BA$2935,34,FALSE))</f>
        <v/>
      </c>
      <c r="AP574" s="4" t="str">
        <f>IF($H574=0,"",VLOOKUP($G574,Data!$G$3:$BA$2935,35,FALSE))</f>
        <v/>
      </c>
      <c r="AQ574" s="4" t="str">
        <f>IF($H574=0,"",VLOOKUP($G574,Data!$G$3:$BA$2935,36,FALSE))</f>
        <v/>
      </c>
      <c r="AR574" s="4" t="str">
        <f>IF($H574=0,"",VLOOKUP($G574,Data!$G$3:$BA$2935,37,FALSE))</f>
        <v/>
      </c>
      <c r="AS574" s="4" t="str">
        <f>IF($H574=0,"",VLOOKUP($G574,Data!$G$3:$BA$2935,38,FALSE))</f>
        <v/>
      </c>
      <c r="AT574" s="4" t="str">
        <f>IF($H574=0,"",VLOOKUP($G574,Data!$G$3:$BA$2935,39,FALSE))</f>
        <v/>
      </c>
    </row>
    <row r="575" spans="1:46" x14ac:dyDescent="0.25">
      <c r="A575" s="4">
        <f>PSSE!A577</f>
        <v>987033</v>
      </c>
      <c r="B575" s="4" t="str">
        <f>PSSE!B577</f>
        <v>BACLIEU_W3</v>
      </c>
      <c r="C575" s="4">
        <f>PSSE!D577</f>
        <v>6.3</v>
      </c>
      <c r="D575" s="4">
        <f>PSSE!E577</f>
        <v>55</v>
      </c>
      <c r="E575" s="4" t="str">
        <f>PSSE!F577</f>
        <v>TD</v>
      </c>
      <c r="F575" s="4">
        <f>PSSE!G577</f>
        <v>1</v>
      </c>
      <c r="G575" s="4" t="str">
        <f t="shared" si="8"/>
        <v>PSS6.355TD1</v>
      </c>
      <c r="H575" s="4">
        <f>COUNTIF(Data!$G$3:$BA$2935,PSS!$G575)</f>
        <v>1</v>
      </c>
      <c r="I575" s="4" t="str">
        <f>IF($H575=0,"",VLOOKUP($G575,Data!$G$3:$BA$2935,2,FALSE))</f>
        <v>'PSS2A'</v>
      </c>
      <c r="J575" s="4">
        <f>PSSE!C577</f>
        <v>1</v>
      </c>
      <c r="K575" s="4">
        <f>IF($H575=0,"",VLOOKUP($G575,Data!$G$3:$BA$2935,4,FALSE))</f>
        <v>1</v>
      </c>
      <c r="L575" s="4">
        <f>IF($H575=0,"",VLOOKUP($G575,Data!$G$3:$BA$2935,5,FALSE))</f>
        <v>0</v>
      </c>
      <c r="M575" s="4">
        <f>IF($H575=0,"",VLOOKUP($G575,Data!$G$3:$BA$2935,6,FALSE))</f>
        <v>3</v>
      </c>
      <c r="N575" s="4">
        <f>IF($H575=0,"",VLOOKUP($G575,Data!$G$3:$BA$2935,7,FALSE))</f>
        <v>0</v>
      </c>
      <c r="O575" s="4">
        <f>IF($H575=0,"",VLOOKUP($G575,Data!$G$3:$BA$2935,8,FALSE))</f>
        <v>5</v>
      </c>
      <c r="P575" s="4">
        <f>IF($H575=0,"",VLOOKUP($G575,Data!$G$3:$BA$2935,9,FALSE))</f>
        <v>1</v>
      </c>
      <c r="Q575" s="4">
        <f>IF($H575=0,"",VLOOKUP($G575,Data!$G$3:$BA$2935,10,FALSE))</f>
        <v>2.5</v>
      </c>
      <c r="R575" s="4">
        <f>IF($H575=0,"",VLOOKUP($G575,Data!$G$3:$BA$2935,11,FALSE))</f>
        <v>2.5</v>
      </c>
      <c r="S575" s="4">
        <f>IF($H575=0,"",VLOOKUP($G575,Data!$G$3:$BA$2935,12,FALSE))</f>
        <v>0</v>
      </c>
      <c r="T575" s="4">
        <f>IF($H575=0,"",VLOOKUP($G575,Data!$G$3:$BA$2935,13,FALSE))</f>
        <v>2.5</v>
      </c>
      <c r="U575" s="4">
        <f>IF($H575=0,"",VLOOKUP($G575,Data!$G$3:$BA$2935,14,FALSE))</f>
        <v>0</v>
      </c>
      <c r="V575" s="4">
        <f>IF($H575=0,"",VLOOKUP($G575,Data!$G$3:$BA$2935,15,FALSE))</f>
        <v>2.5</v>
      </c>
      <c r="W575" s="4">
        <f>IF($H575=0,"",VLOOKUP($G575,Data!$G$3:$BA$2935,16,FALSE))</f>
        <v>0.39</v>
      </c>
      <c r="X575" s="4">
        <f>IF($H575=0,"",VLOOKUP($G575,Data!$G$3:$BA$2935,17,FALSE))</f>
        <v>1</v>
      </c>
      <c r="Y575" s="4">
        <f>IF($H575=0,"",VLOOKUP($G575,Data!$G$3:$BA$2935,18,FALSE))</f>
        <v>0</v>
      </c>
      <c r="Z575" s="4">
        <f>IF($H575=0,"",VLOOKUP($G575,Data!$G$3:$BA$2935,19,FALSE))</f>
        <v>0.1</v>
      </c>
      <c r="AA575" s="4">
        <f>IF($H575=0,"",VLOOKUP($G575,Data!$G$3:$BA$2935,20,FALSE))</f>
        <v>6.5</v>
      </c>
      <c r="AB575" s="4">
        <f>IF($H575=0,"",VLOOKUP($G575,Data!$G$3:$BA$2935,21,FALSE))</f>
        <v>0.44</v>
      </c>
      <c r="AC575" s="4">
        <f>IF($H575=0,"",VLOOKUP($G575,Data!$G$3:$BA$2935,22,FALSE))</f>
        <v>0.08</v>
      </c>
      <c r="AD575" s="4">
        <f>IF($H575=0,"",VLOOKUP($G575,Data!$G$3:$BA$2935,23,FALSE))</f>
        <v>0.2</v>
      </c>
      <c r="AE575" s="4">
        <f>IF($H575=0,"",VLOOKUP($G575,Data!$G$3:$BA$2935,24,FALSE))</f>
        <v>0.98</v>
      </c>
      <c r="AF575" s="4">
        <f>IF($H575=0,"",VLOOKUP($G575,Data!$G$3:$BA$2935,25,FALSE))</f>
        <v>0.1</v>
      </c>
      <c r="AG575" s="4">
        <f>IF($H575=0,"",VLOOKUP($G575,Data!$G$3:$BA$2935,26,FALSE))</f>
        <v>-0.1</v>
      </c>
      <c r="AH575" s="4" t="str">
        <f>IF($H575=0,"",VLOOKUP($G575,Data!$G$3:$BA$2935,27,FALSE))</f>
        <v>/</v>
      </c>
      <c r="AI575" s="4" t="str">
        <f>IF($H575=0,"",VLOOKUP($G575,Data!$G$3:$BA$2935,28,FALSE))</f>
        <v>/</v>
      </c>
      <c r="AJ575" s="4" t="str">
        <f>IF($H575=0,"",VLOOKUP($G575,Data!$G$3:$BA$2935,29,FALSE))</f>
        <v/>
      </c>
      <c r="AK575" s="4" t="str">
        <f>IF($H575=0,"",VLOOKUP($G575,Data!$G$3:$BA$2935,30,FALSE))</f>
        <v/>
      </c>
      <c r="AL575" s="4" t="str">
        <f>IF($H575=0,"",VLOOKUP($G575,Data!$G$3:$BA$2935,31,FALSE))</f>
        <v/>
      </c>
      <c r="AM575" s="4" t="str">
        <f>IF($H575=0,"",VLOOKUP($G575,Data!$G$3:$BA$2935,32,FALSE))</f>
        <v/>
      </c>
      <c r="AN575" s="4" t="str">
        <f>IF($H575=0,"",VLOOKUP($G575,Data!$G$3:$BA$2935,33,FALSE))</f>
        <v/>
      </c>
      <c r="AO575" s="4" t="str">
        <f>IF($H575=0,"",VLOOKUP($G575,Data!$G$3:$BA$2935,34,FALSE))</f>
        <v/>
      </c>
      <c r="AP575" s="4" t="str">
        <f>IF($H575=0,"",VLOOKUP($G575,Data!$G$3:$BA$2935,35,FALSE))</f>
        <v/>
      </c>
      <c r="AQ575" s="4" t="str">
        <f>IF($H575=0,"",VLOOKUP($G575,Data!$G$3:$BA$2935,36,FALSE))</f>
        <v/>
      </c>
      <c r="AR575" s="4" t="str">
        <f>IF($H575=0,"",VLOOKUP($G575,Data!$G$3:$BA$2935,37,FALSE))</f>
        <v/>
      </c>
      <c r="AS575" s="4" t="str">
        <f>IF($H575=0,"",VLOOKUP($G575,Data!$G$3:$BA$2935,38,FALSE))</f>
        <v/>
      </c>
      <c r="AT575" s="4" t="str">
        <f>IF($H575=0,"",VLOOKUP($G575,Data!$G$3:$BA$2935,39,FALSE))</f>
        <v/>
      </c>
    </row>
    <row r="576" spans="1:46" x14ac:dyDescent="0.25">
      <c r="A576" s="4">
        <f>PSSE!A578</f>
        <v>989011</v>
      </c>
      <c r="B576" s="4" t="str">
        <f>PSSE!B578</f>
        <v>LONGPHU1_S1</v>
      </c>
      <c r="C576" s="4">
        <f>PSSE!D578</f>
        <v>26</v>
      </c>
      <c r="D576" s="4">
        <f>PSSE!E578</f>
        <v>600</v>
      </c>
      <c r="E576" s="4" t="str">
        <f>PSSE!F578</f>
        <v>ND</v>
      </c>
      <c r="F576" s="4">
        <f>PSSE!G578</f>
        <v>1</v>
      </c>
      <c r="G576" s="4" t="str">
        <f t="shared" si="8"/>
        <v>PSS26600ND1</v>
      </c>
      <c r="H576" s="4">
        <f>COUNTIF(Data!$G$3:$BA$2935,PSS!$G576)</f>
        <v>1</v>
      </c>
      <c r="I576" s="4" t="str">
        <f>IF($H576=0,"",VLOOKUP($G576,Data!$G$3:$BA$2935,2,FALSE))</f>
        <v>'PSS2A'</v>
      </c>
      <c r="J576" s="4">
        <f>PSSE!C578</f>
        <v>1</v>
      </c>
      <c r="K576" s="4">
        <f>IF($H576=0,"",VLOOKUP($G576,Data!$G$3:$BA$2935,4,FALSE))</f>
        <v>1</v>
      </c>
      <c r="L576" s="4">
        <f>IF($H576=0,"",VLOOKUP($G576,Data!$G$3:$BA$2935,5,FALSE))</f>
        <v>0</v>
      </c>
      <c r="M576" s="4">
        <f>IF($H576=0,"",VLOOKUP($G576,Data!$G$3:$BA$2935,6,FALSE))</f>
        <v>3</v>
      </c>
      <c r="N576" s="4">
        <f>IF($H576=0,"",VLOOKUP($G576,Data!$G$3:$BA$2935,7,FALSE))</f>
        <v>0</v>
      </c>
      <c r="O576" s="4">
        <f>IF($H576=0,"",VLOOKUP($G576,Data!$G$3:$BA$2935,8,FALSE))</f>
        <v>5</v>
      </c>
      <c r="P576" s="4">
        <f>IF($H576=0,"",VLOOKUP($G576,Data!$G$3:$BA$2935,9,FALSE))</f>
        <v>1</v>
      </c>
      <c r="Q576" s="4">
        <f>IF($H576=0,"",VLOOKUP($G576,Data!$G$3:$BA$2935,10,FALSE))</f>
        <v>2.5</v>
      </c>
      <c r="R576" s="4">
        <f>IF($H576=0,"",VLOOKUP($G576,Data!$G$3:$BA$2935,11,FALSE))</f>
        <v>2.5</v>
      </c>
      <c r="S576" s="4">
        <f>IF($H576=0,"",VLOOKUP($G576,Data!$G$3:$BA$2935,12,FALSE))</f>
        <v>0</v>
      </c>
      <c r="T576" s="4">
        <f>IF($H576=0,"",VLOOKUP($G576,Data!$G$3:$BA$2935,13,FALSE))</f>
        <v>2.5</v>
      </c>
      <c r="U576" s="4">
        <f>IF($H576=0,"",VLOOKUP($G576,Data!$G$3:$BA$2935,14,FALSE))</f>
        <v>0</v>
      </c>
      <c r="V576" s="4">
        <f>IF($H576=0,"",VLOOKUP($G576,Data!$G$3:$BA$2935,15,FALSE))</f>
        <v>2.5</v>
      </c>
      <c r="W576" s="4">
        <f>IF($H576=0,"",VLOOKUP($G576,Data!$G$3:$BA$2935,16,FALSE))</f>
        <v>0.39</v>
      </c>
      <c r="X576" s="4">
        <f>IF($H576=0,"",VLOOKUP($G576,Data!$G$3:$BA$2935,17,FALSE))</f>
        <v>1</v>
      </c>
      <c r="Y576" s="4">
        <f>IF($H576=0,"",VLOOKUP($G576,Data!$G$3:$BA$2935,18,FALSE))</f>
        <v>0</v>
      </c>
      <c r="Z576" s="4">
        <f>IF($H576=0,"",VLOOKUP($G576,Data!$G$3:$BA$2935,19,FALSE))</f>
        <v>0.1</v>
      </c>
      <c r="AA576" s="4">
        <f>IF($H576=0,"",VLOOKUP($G576,Data!$G$3:$BA$2935,20,FALSE))</f>
        <v>6.5</v>
      </c>
      <c r="AB576" s="4">
        <f>IF($H576=0,"",VLOOKUP($G576,Data!$G$3:$BA$2935,21,FALSE))</f>
        <v>0.44</v>
      </c>
      <c r="AC576" s="4">
        <f>IF($H576=0,"",VLOOKUP($G576,Data!$G$3:$BA$2935,22,FALSE))</f>
        <v>0.08</v>
      </c>
      <c r="AD576" s="4">
        <f>IF($H576=0,"",VLOOKUP($G576,Data!$G$3:$BA$2935,23,FALSE))</f>
        <v>0.2</v>
      </c>
      <c r="AE576" s="4">
        <f>IF($H576=0,"",VLOOKUP($G576,Data!$G$3:$BA$2935,24,FALSE))</f>
        <v>0.98</v>
      </c>
      <c r="AF576" s="4">
        <f>IF($H576=0,"",VLOOKUP($G576,Data!$G$3:$BA$2935,25,FALSE))</f>
        <v>0.1</v>
      </c>
      <c r="AG576" s="4">
        <f>IF($H576=0,"",VLOOKUP($G576,Data!$G$3:$BA$2935,26,FALSE))</f>
        <v>-0.1</v>
      </c>
      <c r="AH576" s="4" t="str">
        <f>IF($H576=0,"",VLOOKUP($G576,Data!$G$3:$BA$2935,27,FALSE))</f>
        <v>/</v>
      </c>
      <c r="AI576" s="4" t="str">
        <f>IF($H576=0,"",VLOOKUP($G576,Data!$G$3:$BA$2935,28,FALSE))</f>
        <v>/</v>
      </c>
      <c r="AJ576" s="4" t="str">
        <f>IF($H576=0,"",VLOOKUP($G576,Data!$G$3:$BA$2935,29,FALSE))</f>
        <v/>
      </c>
      <c r="AK576" s="4" t="str">
        <f>IF($H576=0,"",VLOOKUP($G576,Data!$G$3:$BA$2935,30,FALSE))</f>
        <v/>
      </c>
      <c r="AL576" s="4" t="str">
        <f>IF($H576=0,"",VLOOKUP($G576,Data!$G$3:$BA$2935,31,FALSE))</f>
        <v/>
      </c>
      <c r="AM576" s="4" t="str">
        <f>IF($H576=0,"",VLOOKUP($G576,Data!$G$3:$BA$2935,32,FALSE))</f>
        <v/>
      </c>
      <c r="AN576" s="4" t="str">
        <f>IF($H576=0,"",VLOOKUP($G576,Data!$G$3:$BA$2935,33,FALSE))</f>
        <v/>
      </c>
      <c r="AO576" s="4" t="str">
        <f>IF($H576=0,"",VLOOKUP($G576,Data!$G$3:$BA$2935,34,FALSE))</f>
        <v/>
      </c>
      <c r="AP576" s="4" t="str">
        <f>IF($H576=0,"",VLOOKUP($G576,Data!$G$3:$BA$2935,35,FALSE))</f>
        <v/>
      </c>
      <c r="AQ576" s="4" t="str">
        <f>IF($H576=0,"",VLOOKUP($G576,Data!$G$3:$BA$2935,36,FALSE))</f>
        <v/>
      </c>
      <c r="AR576" s="4" t="str">
        <f>IF($H576=0,"",VLOOKUP($G576,Data!$G$3:$BA$2935,37,FALSE))</f>
        <v/>
      </c>
      <c r="AS576" s="4" t="str">
        <f>IF($H576=0,"",VLOOKUP($G576,Data!$G$3:$BA$2935,38,FALSE))</f>
        <v/>
      </c>
      <c r="AT576" s="4" t="str">
        <f>IF($H576=0,"",VLOOKUP($G576,Data!$G$3:$BA$2935,39,FALSE))</f>
        <v/>
      </c>
    </row>
    <row r="577" spans="1:46" x14ac:dyDescent="0.25">
      <c r="A577" s="4">
        <f>PSSE!A579</f>
        <v>989012</v>
      </c>
      <c r="B577" s="4" t="str">
        <f>PSSE!B579</f>
        <v>LONGPHU1_S2</v>
      </c>
      <c r="C577" s="4">
        <f>PSSE!D579</f>
        <v>26</v>
      </c>
      <c r="D577" s="4">
        <f>PSSE!E579</f>
        <v>600</v>
      </c>
      <c r="E577" s="4" t="str">
        <f>PSSE!F579</f>
        <v>ND</v>
      </c>
      <c r="F577" s="4">
        <f>PSSE!G579</f>
        <v>1</v>
      </c>
      <c r="G577" s="4" t="str">
        <f t="shared" si="8"/>
        <v>PSS26600ND1</v>
      </c>
      <c r="H577" s="4">
        <f>COUNTIF(Data!$G$3:$BA$2935,PSS!$G577)</f>
        <v>1</v>
      </c>
      <c r="I577" s="4" t="str">
        <f>IF($H577=0,"",VLOOKUP($G577,Data!$G$3:$BA$2935,2,FALSE))</f>
        <v>'PSS2A'</v>
      </c>
      <c r="J577" s="4">
        <f>PSSE!C579</f>
        <v>1</v>
      </c>
      <c r="K577" s="4">
        <f>IF($H577=0,"",VLOOKUP($G577,Data!$G$3:$BA$2935,4,FALSE))</f>
        <v>1</v>
      </c>
      <c r="L577" s="4">
        <f>IF($H577=0,"",VLOOKUP($G577,Data!$G$3:$BA$2935,5,FALSE))</f>
        <v>0</v>
      </c>
      <c r="M577" s="4">
        <f>IF($H577=0,"",VLOOKUP($G577,Data!$G$3:$BA$2935,6,FALSE))</f>
        <v>3</v>
      </c>
      <c r="N577" s="4">
        <f>IF($H577=0,"",VLOOKUP($G577,Data!$G$3:$BA$2935,7,FALSE))</f>
        <v>0</v>
      </c>
      <c r="O577" s="4">
        <f>IF($H577=0,"",VLOOKUP($G577,Data!$G$3:$BA$2935,8,FALSE))</f>
        <v>5</v>
      </c>
      <c r="P577" s="4">
        <f>IF($H577=0,"",VLOOKUP($G577,Data!$G$3:$BA$2935,9,FALSE))</f>
        <v>1</v>
      </c>
      <c r="Q577" s="4">
        <f>IF($H577=0,"",VLOOKUP($G577,Data!$G$3:$BA$2935,10,FALSE))</f>
        <v>2.5</v>
      </c>
      <c r="R577" s="4">
        <f>IF($H577=0,"",VLOOKUP($G577,Data!$G$3:$BA$2935,11,FALSE))</f>
        <v>2.5</v>
      </c>
      <c r="S577" s="4">
        <f>IF($H577=0,"",VLOOKUP($G577,Data!$G$3:$BA$2935,12,FALSE))</f>
        <v>0</v>
      </c>
      <c r="T577" s="4">
        <f>IF($H577=0,"",VLOOKUP($G577,Data!$G$3:$BA$2935,13,FALSE))</f>
        <v>2.5</v>
      </c>
      <c r="U577" s="4">
        <f>IF($H577=0,"",VLOOKUP($G577,Data!$G$3:$BA$2935,14,FALSE))</f>
        <v>0</v>
      </c>
      <c r="V577" s="4">
        <f>IF($H577=0,"",VLOOKUP($G577,Data!$G$3:$BA$2935,15,FALSE))</f>
        <v>2.5</v>
      </c>
      <c r="W577" s="4">
        <f>IF($H577=0,"",VLOOKUP($G577,Data!$G$3:$BA$2935,16,FALSE))</f>
        <v>0.39</v>
      </c>
      <c r="X577" s="4">
        <f>IF($H577=0,"",VLOOKUP($G577,Data!$G$3:$BA$2935,17,FALSE))</f>
        <v>1</v>
      </c>
      <c r="Y577" s="4">
        <f>IF($H577=0,"",VLOOKUP($G577,Data!$G$3:$BA$2935,18,FALSE))</f>
        <v>0</v>
      </c>
      <c r="Z577" s="4">
        <f>IF($H577=0,"",VLOOKUP($G577,Data!$G$3:$BA$2935,19,FALSE))</f>
        <v>0.1</v>
      </c>
      <c r="AA577" s="4">
        <f>IF($H577=0,"",VLOOKUP($G577,Data!$G$3:$BA$2935,20,FALSE))</f>
        <v>6.5</v>
      </c>
      <c r="AB577" s="4">
        <f>IF($H577=0,"",VLOOKUP($G577,Data!$G$3:$BA$2935,21,FALSE))</f>
        <v>0.44</v>
      </c>
      <c r="AC577" s="4">
        <f>IF($H577=0,"",VLOOKUP($G577,Data!$G$3:$BA$2935,22,FALSE))</f>
        <v>0.08</v>
      </c>
      <c r="AD577" s="4">
        <f>IF($H577=0,"",VLOOKUP($G577,Data!$G$3:$BA$2935,23,FALSE))</f>
        <v>0.2</v>
      </c>
      <c r="AE577" s="4">
        <f>IF($H577=0,"",VLOOKUP($G577,Data!$G$3:$BA$2935,24,FALSE))</f>
        <v>0.98</v>
      </c>
      <c r="AF577" s="4">
        <f>IF($H577=0,"",VLOOKUP($G577,Data!$G$3:$BA$2935,25,FALSE))</f>
        <v>0.1</v>
      </c>
      <c r="AG577" s="4">
        <f>IF($H577=0,"",VLOOKUP($G577,Data!$G$3:$BA$2935,26,FALSE))</f>
        <v>-0.1</v>
      </c>
      <c r="AH577" s="4" t="str">
        <f>IF($H577=0,"",VLOOKUP($G577,Data!$G$3:$BA$2935,27,FALSE))</f>
        <v>/</v>
      </c>
      <c r="AI577" s="4" t="str">
        <f>IF($H577=0,"",VLOOKUP($G577,Data!$G$3:$BA$2935,28,FALSE))</f>
        <v>/</v>
      </c>
      <c r="AJ577" s="4" t="str">
        <f>IF($H577=0,"",VLOOKUP($G577,Data!$G$3:$BA$2935,29,FALSE))</f>
        <v/>
      </c>
      <c r="AK577" s="4" t="str">
        <f>IF($H577=0,"",VLOOKUP($G577,Data!$G$3:$BA$2935,30,FALSE))</f>
        <v/>
      </c>
      <c r="AL577" s="4" t="str">
        <f>IF($H577=0,"",VLOOKUP($G577,Data!$G$3:$BA$2935,31,FALSE))</f>
        <v/>
      </c>
      <c r="AM577" s="4" t="str">
        <f>IF($H577=0,"",VLOOKUP($G577,Data!$G$3:$BA$2935,32,FALSE))</f>
        <v/>
      </c>
      <c r="AN577" s="4" t="str">
        <f>IF($H577=0,"",VLOOKUP($G577,Data!$G$3:$BA$2935,33,FALSE))</f>
        <v/>
      </c>
      <c r="AO577" s="4" t="str">
        <f>IF($H577=0,"",VLOOKUP($G577,Data!$G$3:$BA$2935,34,FALSE))</f>
        <v/>
      </c>
      <c r="AP577" s="4" t="str">
        <f>IF($H577=0,"",VLOOKUP($G577,Data!$G$3:$BA$2935,35,FALSE))</f>
        <v/>
      </c>
      <c r="AQ577" s="4" t="str">
        <f>IF($H577=0,"",VLOOKUP($G577,Data!$G$3:$BA$2935,36,FALSE))</f>
        <v/>
      </c>
      <c r="AR577" s="4" t="str">
        <f>IF($H577=0,"",VLOOKUP($G577,Data!$G$3:$BA$2935,37,FALSE))</f>
        <v/>
      </c>
      <c r="AS577" s="4" t="str">
        <f>IF($H577=0,"",VLOOKUP($G577,Data!$G$3:$BA$2935,38,FALSE))</f>
        <v/>
      </c>
      <c r="AT577" s="4" t="str">
        <f>IF($H577=0,"",VLOOKUP($G577,Data!$G$3:$BA$2935,39,FALSE))</f>
        <v/>
      </c>
    </row>
    <row r="578" spans="1:46" x14ac:dyDescent="0.25">
      <c r="A578" s="4">
        <f>PSSE!A580</f>
        <v>989021</v>
      </c>
      <c r="B578" s="4" t="str">
        <f>PSSE!B580</f>
        <v>LONGPHU2_S1</v>
      </c>
      <c r="C578" s="4">
        <f>PSSE!D580</f>
        <v>26</v>
      </c>
      <c r="D578" s="4">
        <f>PSSE!E580</f>
        <v>600</v>
      </c>
      <c r="E578" s="4" t="str">
        <f>PSSE!F580</f>
        <v>ND</v>
      </c>
      <c r="F578" s="4">
        <f>PSSE!G580</f>
        <v>1</v>
      </c>
      <c r="G578" s="4" t="str">
        <f t="shared" ref="G578:G595" si="9">"PSS"&amp;C578&amp;D578&amp;E578&amp;F578</f>
        <v>PSS26600ND1</v>
      </c>
      <c r="H578" s="4">
        <f>COUNTIF(Data!$G$3:$BA$2935,PSS!$G578)</f>
        <v>1</v>
      </c>
      <c r="I578" s="4" t="str">
        <f>IF($H578=0,"",VLOOKUP($G578,Data!$G$3:$BA$2935,2,FALSE))</f>
        <v>'PSS2A'</v>
      </c>
      <c r="J578" s="4">
        <f>PSSE!C580</f>
        <v>1</v>
      </c>
      <c r="K578" s="4">
        <f>IF($H578=0,"",VLOOKUP($G578,Data!$G$3:$BA$2935,4,FALSE))</f>
        <v>1</v>
      </c>
      <c r="L578" s="4">
        <f>IF($H578=0,"",VLOOKUP($G578,Data!$G$3:$BA$2935,5,FALSE))</f>
        <v>0</v>
      </c>
      <c r="M578" s="4">
        <f>IF($H578=0,"",VLOOKUP($G578,Data!$G$3:$BA$2935,6,FALSE))</f>
        <v>3</v>
      </c>
      <c r="N578" s="4">
        <f>IF($H578=0,"",VLOOKUP($G578,Data!$G$3:$BA$2935,7,FALSE))</f>
        <v>0</v>
      </c>
      <c r="O578" s="4">
        <f>IF($H578=0,"",VLOOKUP($G578,Data!$G$3:$BA$2935,8,FALSE))</f>
        <v>5</v>
      </c>
      <c r="P578" s="4">
        <f>IF($H578=0,"",VLOOKUP($G578,Data!$G$3:$BA$2935,9,FALSE))</f>
        <v>1</v>
      </c>
      <c r="Q578" s="4">
        <f>IF($H578=0,"",VLOOKUP($G578,Data!$G$3:$BA$2935,10,FALSE))</f>
        <v>2.5</v>
      </c>
      <c r="R578" s="4">
        <f>IF($H578=0,"",VLOOKUP($G578,Data!$G$3:$BA$2935,11,FALSE))</f>
        <v>2.5</v>
      </c>
      <c r="S578" s="4">
        <f>IF($H578=0,"",VLOOKUP($G578,Data!$G$3:$BA$2935,12,FALSE))</f>
        <v>0</v>
      </c>
      <c r="T578" s="4">
        <f>IF($H578=0,"",VLOOKUP($G578,Data!$G$3:$BA$2935,13,FALSE))</f>
        <v>2.5</v>
      </c>
      <c r="U578" s="4">
        <f>IF($H578=0,"",VLOOKUP($G578,Data!$G$3:$BA$2935,14,FALSE))</f>
        <v>0</v>
      </c>
      <c r="V578" s="4">
        <f>IF($H578=0,"",VLOOKUP($G578,Data!$G$3:$BA$2935,15,FALSE))</f>
        <v>2.5</v>
      </c>
      <c r="W578" s="4">
        <f>IF($H578=0,"",VLOOKUP($G578,Data!$G$3:$BA$2935,16,FALSE))</f>
        <v>0.39</v>
      </c>
      <c r="X578" s="4">
        <f>IF($H578=0,"",VLOOKUP($G578,Data!$G$3:$BA$2935,17,FALSE))</f>
        <v>1</v>
      </c>
      <c r="Y578" s="4">
        <f>IF($H578=0,"",VLOOKUP($G578,Data!$G$3:$BA$2935,18,FALSE))</f>
        <v>0</v>
      </c>
      <c r="Z578" s="4">
        <f>IF($H578=0,"",VLOOKUP($G578,Data!$G$3:$BA$2935,19,FALSE))</f>
        <v>0.1</v>
      </c>
      <c r="AA578" s="4">
        <f>IF($H578=0,"",VLOOKUP($G578,Data!$G$3:$BA$2935,20,FALSE))</f>
        <v>6.5</v>
      </c>
      <c r="AB578" s="4">
        <f>IF($H578=0,"",VLOOKUP($G578,Data!$G$3:$BA$2935,21,FALSE))</f>
        <v>0.44</v>
      </c>
      <c r="AC578" s="4">
        <f>IF($H578=0,"",VLOOKUP($G578,Data!$G$3:$BA$2935,22,FALSE))</f>
        <v>0.08</v>
      </c>
      <c r="AD578" s="4">
        <f>IF($H578=0,"",VLOOKUP($G578,Data!$G$3:$BA$2935,23,FALSE))</f>
        <v>0.2</v>
      </c>
      <c r="AE578" s="4">
        <f>IF($H578=0,"",VLOOKUP($G578,Data!$G$3:$BA$2935,24,FALSE))</f>
        <v>0.98</v>
      </c>
      <c r="AF578" s="4">
        <f>IF($H578=0,"",VLOOKUP($G578,Data!$G$3:$BA$2935,25,FALSE))</f>
        <v>0.1</v>
      </c>
      <c r="AG578" s="4">
        <f>IF($H578=0,"",VLOOKUP($G578,Data!$G$3:$BA$2935,26,FALSE))</f>
        <v>-0.1</v>
      </c>
      <c r="AH578" s="4" t="str">
        <f>IF($H578=0,"",VLOOKUP($G578,Data!$G$3:$BA$2935,27,FALSE))</f>
        <v>/</v>
      </c>
      <c r="AI578" s="4" t="str">
        <f>IF($H578=0,"",VLOOKUP($G578,Data!$G$3:$BA$2935,28,FALSE))</f>
        <v>/</v>
      </c>
      <c r="AJ578" s="4" t="str">
        <f>IF($H578=0,"",VLOOKUP($G578,Data!$G$3:$BA$2935,29,FALSE))</f>
        <v/>
      </c>
      <c r="AK578" s="4" t="str">
        <f>IF($H578=0,"",VLOOKUP($G578,Data!$G$3:$BA$2935,30,FALSE))</f>
        <v/>
      </c>
      <c r="AL578" s="4" t="str">
        <f>IF($H578=0,"",VLOOKUP($G578,Data!$G$3:$BA$2935,31,FALSE))</f>
        <v/>
      </c>
      <c r="AM578" s="4" t="str">
        <f>IF($H578=0,"",VLOOKUP($G578,Data!$G$3:$BA$2935,32,FALSE))</f>
        <v/>
      </c>
      <c r="AN578" s="4" t="str">
        <f>IF($H578=0,"",VLOOKUP($G578,Data!$G$3:$BA$2935,33,FALSE))</f>
        <v/>
      </c>
      <c r="AO578" s="4" t="str">
        <f>IF($H578=0,"",VLOOKUP($G578,Data!$G$3:$BA$2935,34,FALSE))</f>
        <v/>
      </c>
      <c r="AP578" s="4" t="str">
        <f>IF($H578=0,"",VLOOKUP($G578,Data!$G$3:$BA$2935,35,FALSE))</f>
        <v/>
      </c>
      <c r="AQ578" s="4" t="str">
        <f>IF($H578=0,"",VLOOKUP($G578,Data!$G$3:$BA$2935,36,FALSE))</f>
        <v/>
      </c>
      <c r="AR578" s="4" t="str">
        <f>IF($H578=0,"",VLOOKUP($G578,Data!$G$3:$BA$2935,37,FALSE))</f>
        <v/>
      </c>
      <c r="AS578" s="4" t="str">
        <f>IF($H578=0,"",VLOOKUP($G578,Data!$G$3:$BA$2935,38,FALSE))</f>
        <v/>
      </c>
      <c r="AT578" s="4" t="str">
        <f>IF($H578=0,"",VLOOKUP($G578,Data!$G$3:$BA$2935,39,FALSE))</f>
        <v/>
      </c>
    </row>
    <row r="579" spans="1:46" x14ac:dyDescent="0.25">
      <c r="A579" s="4">
        <f>PSSE!A581</f>
        <v>989022</v>
      </c>
      <c r="B579" s="4" t="str">
        <f>PSSE!B581</f>
        <v>LONGPHU2_S2</v>
      </c>
      <c r="C579" s="4">
        <f>PSSE!D581</f>
        <v>26</v>
      </c>
      <c r="D579" s="4">
        <f>PSSE!E581</f>
        <v>600</v>
      </c>
      <c r="E579" s="4" t="str">
        <f>PSSE!F581</f>
        <v>ND</v>
      </c>
      <c r="F579" s="4">
        <f>PSSE!G581</f>
        <v>1</v>
      </c>
      <c r="G579" s="4" t="str">
        <f t="shared" si="9"/>
        <v>PSS26600ND1</v>
      </c>
      <c r="H579" s="4">
        <f>COUNTIF(Data!$G$3:$BA$2935,PSS!$G579)</f>
        <v>1</v>
      </c>
      <c r="I579" s="4" t="str">
        <f>IF($H579=0,"",VLOOKUP($G579,Data!$G$3:$BA$2935,2,FALSE))</f>
        <v>'PSS2A'</v>
      </c>
      <c r="J579" s="4">
        <f>PSSE!C581</f>
        <v>1</v>
      </c>
      <c r="K579" s="4">
        <f>IF($H579=0,"",VLOOKUP($G579,Data!$G$3:$BA$2935,4,FALSE))</f>
        <v>1</v>
      </c>
      <c r="L579" s="4">
        <f>IF($H579=0,"",VLOOKUP($G579,Data!$G$3:$BA$2935,5,FALSE))</f>
        <v>0</v>
      </c>
      <c r="M579" s="4">
        <f>IF($H579=0,"",VLOOKUP($G579,Data!$G$3:$BA$2935,6,FALSE))</f>
        <v>3</v>
      </c>
      <c r="N579" s="4">
        <f>IF($H579=0,"",VLOOKUP($G579,Data!$G$3:$BA$2935,7,FALSE))</f>
        <v>0</v>
      </c>
      <c r="O579" s="4">
        <f>IF($H579=0,"",VLOOKUP($G579,Data!$G$3:$BA$2935,8,FALSE))</f>
        <v>5</v>
      </c>
      <c r="P579" s="4">
        <f>IF($H579=0,"",VLOOKUP($G579,Data!$G$3:$BA$2935,9,FALSE))</f>
        <v>1</v>
      </c>
      <c r="Q579" s="4">
        <f>IF($H579=0,"",VLOOKUP($G579,Data!$G$3:$BA$2935,10,FALSE))</f>
        <v>2.5</v>
      </c>
      <c r="R579" s="4">
        <f>IF($H579=0,"",VLOOKUP($G579,Data!$G$3:$BA$2935,11,FALSE))</f>
        <v>2.5</v>
      </c>
      <c r="S579" s="4">
        <f>IF($H579=0,"",VLOOKUP($G579,Data!$G$3:$BA$2935,12,FALSE))</f>
        <v>0</v>
      </c>
      <c r="T579" s="4">
        <f>IF($H579=0,"",VLOOKUP($G579,Data!$G$3:$BA$2935,13,FALSE))</f>
        <v>2.5</v>
      </c>
      <c r="U579" s="4">
        <f>IF($H579=0,"",VLOOKUP($G579,Data!$G$3:$BA$2935,14,FALSE))</f>
        <v>0</v>
      </c>
      <c r="V579" s="4">
        <f>IF($H579=0,"",VLOOKUP($G579,Data!$G$3:$BA$2935,15,FALSE))</f>
        <v>2.5</v>
      </c>
      <c r="W579" s="4">
        <f>IF($H579=0,"",VLOOKUP($G579,Data!$G$3:$BA$2935,16,FALSE))</f>
        <v>0.39</v>
      </c>
      <c r="X579" s="4">
        <f>IF($H579=0,"",VLOOKUP($G579,Data!$G$3:$BA$2935,17,FALSE))</f>
        <v>1</v>
      </c>
      <c r="Y579" s="4">
        <f>IF($H579=0,"",VLOOKUP($G579,Data!$G$3:$BA$2935,18,FALSE))</f>
        <v>0</v>
      </c>
      <c r="Z579" s="4">
        <f>IF($H579=0,"",VLOOKUP($G579,Data!$G$3:$BA$2935,19,FALSE))</f>
        <v>0.1</v>
      </c>
      <c r="AA579" s="4">
        <f>IF($H579=0,"",VLOOKUP($G579,Data!$G$3:$BA$2935,20,FALSE))</f>
        <v>6.5</v>
      </c>
      <c r="AB579" s="4">
        <f>IF($H579=0,"",VLOOKUP($G579,Data!$G$3:$BA$2935,21,FALSE))</f>
        <v>0.44</v>
      </c>
      <c r="AC579" s="4">
        <f>IF($H579=0,"",VLOOKUP($G579,Data!$G$3:$BA$2935,22,FALSE))</f>
        <v>0.08</v>
      </c>
      <c r="AD579" s="4">
        <f>IF($H579=0,"",VLOOKUP($G579,Data!$G$3:$BA$2935,23,FALSE))</f>
        <v>0.2</v>
      </c>
      <c r="AE579" s="4">
        <f>IF($H579=0,"",VLOOKUP($G579,Data!$G$3:$BA$2935,24,FALSE))</f>
        <v>0.98</v>
      </c>
      <c r="AF579" s="4">
        <f>IF($H579=0,"",VLOOKUP($G579,Data!$G$3:$BA$2935,25,FALSE))</f>
        <v>0.1</v>
      </c>
      <c r="AG579" s="4">
        <f>IF($H579=0,"",VLOOKUP($G579,Data!$G$3:$BA$2935,26,FALSE))</f>
        <v>-0.1</v>
      </c>
      <c r="AH579" s="4" t="str">
        <f>IF($H579=0,"",VLOOKUP($G579,Data!$G$3:$BA$2935,27,FALSE))</f>
        <v>/</v>
      </c>
      <c r="AI579" s="4" t="str">
        <f>IF($H579=0,"",VLOOKUP($G579,Data!$G$3:$BA$2935,28,FALSE))</f>
        <v>/</v>
      </c>
      <c r="AJ579" s="4" t="str">
        <f>IF($H579=0,"",VLOOKUP($G579,Data!$G$3:$BA$2935,29,FALSE))</f>
        <v/>
      </c>
      <c r="AK579" s="4" t="str">
        <f>IF($H579=0,"",VLOOKUP($G579,Data!$G$3:$BA$2935,30,FALSE))</f>
        <v/>
      </c>
      <c r="AL579" s="4" t="str">
        <f>IF($H579=0,"",VLOOKUP($G579,Data!$G$3:$BA$2935,31,FALSE))</f>
        <v/>
      </c>
      <c r="AM579" s="4" t="str">
        <f>IF($H579=0,"",VLOOKUP($G579,Data!$G$3:$BA$2935,32,FALSE))</f>
        <v/>
      </c>
      <c r="AN579" s="4" t="str">
        <f>IF($H579=0,"",VLOOKUP($G579,Data!$G$3:$BA$2935,33,FALSE))</f>
        <v/>
      </c>
      <c r="AO579" s="4" t="str">
        <f>IF($H579=0,"",VLOOKUP($G579,Data!$G$3:$BA$2935,34,FALSE))</f>
        <v/>
      </c>
      <c r="AP579" s="4" t="str">
        <f>IF($H579=0,"",VLOOKUP($G579,Data!$G$3:$BA$2935,35,FALSE))</f>
        <v/>
      </c>
      <c r="AQ579" s="4" t="str">
        <f>IF($H579=0,"",VLOOKUP($G579,Data!$G$3:$BA$2935,36,FALSE))</f>
        <v/>
      </c>
      <c r="AR579" s="4" t="str">
        <f>IF($H579=0,"",VLOOKUP($G579,Data!$G$3:$BA$2935,37,FALSE))</f>
        <v/>
      </c>
      <c r="AS579" s="4" t="str">
        <f>IF($H579=0,"",VLOOKUP($G579,Data!$G$3:$BA$2935,38,FALSE))</f>
        <v/>
      </c>
      <c r="AT579" s="4" t="str">
        <f>IF($H579=0,"",VLOOKUP($G579,Data!$G$3:$BA$2935,39,FALSE))</f>
        <v/>
      </c>
    </row>
    <row r="580" spans="1:46" x14ac:dyDescent="0.25">
      <c r="A580" s="4">
        <f>PSSE!A582</f>
        <v>989031</v>
      </c>
      <c r="B580" s="4" t="str">
        <f>PSSE!B582</f>
        <v>LONGPHU3_S1</v>
      </c>
      <c r="C580" s="4">
        <f>PSSE!D582</f>
        <v>19</v>
      </c>
      <c r="D580" s="4">
        <f>PSSE!E582</f>
        <v>1000</v>
      </c>
      <c r="E580" s="4" t="str">
        <f>PSSE!F582</f>
        <v>ND</v>
      </c>
      <c r="F580" s="4">
        <f>PSSE!G582</f>
        <v>1</v>
      </c>
      <c r="G580" s="4" t="str">
        <f t="shared" si="9"/>
        <v>PSS191000ND1</v>
      </c>
      <c r="H580" s="4">
        <f>COUNTIF(Data!$G$3:$BA$2935,PSS!$G580)</f>
        <v>1</v>
      </c>
      <c r="I580" s="4" t="str">
        <f>IF($H580=0,"",VLOOKUP($G580,Data!$G$3:$BA$2935,2,FALSE))</f>
        <v>'PSS2A'</v>
      </c>
      <c r="J580" s="4">
        <f>PSSE!C582</f>
        <v>1</v>
      </c>
      <c r="K580" s="4">
        <f>IF($H580=0,"",VLOOKUP($G580,Data!$G$3:$BA$2935,4,FALSE))</f>
        <v>1</v>
      </c>
      <c r="L580" s="4">
        <f>IF($H580=0,"",VLOOKUP($G580,Data!$G$3:$BA$2935,5,FALSE))</f>
        <v>0</v>
      </c>
      <c r="M580" s="4">
        <f>IF($H580=0,"",VLOOKUP($G580,Data!$G$3:$BA$2935,6,FALSE))</f>
        <v>3</v>
      </c>
      <c r="N580" s="4">
        <f>IF($H580=0,"",VLOOKUP($G580,Data!$G$3:$BA$2935,7,FALSE))</f>
        <v>0</v>
      </c>
      <c r="O580" s="4">
        <f>IF($H580=0,"",VLOOKUP($G580,Data!$G$3:$BA$2935,8,FALSE))</f>
        <v>5</v>
      </c>
      <c r="P580" s="4">
        <f>IF($H580=0,"",VLOOKUP($G580,Data!$G$3:$BA$2935,9,FALSE))</f>
        <v>1</v>
      </c>
      <c r="Q580" s="4">
        <f>IF($H580=0,"",VLOOKUP($G580,Data!$G$3:$BA$2935,10,FALSE))</f>
        <v>2.5</v>
      </c>
      <c r="R580" s="4">
        <f>IF($H580=0,"",VLOOKUP($G580,Data!$G$3:$BA$2935,11,FALSE))</f>
        <v>2.5</v>
      </c>
      <c r="S580" s="4">
        <f>IF($H580=0,"",VLOOKUP($G580,Data!$G$3:$BA$2935,12,FALSE))</f>
        <v>0</v>
      </c>
      <c r="T580" s="4">
        <f>IF($H580=0,"",VLOOKUP($G580,Data!$G$3:$BA$2935,13,FALSE))</f>
        <v>2.5</v>
      </c>
      <c r="U580" s="4">
        <f>IF($H580=0,"",VLOOKUP($G580,Data!$G$3:$BA$2935,14,FALSE))</f>
        <v>0</v>
      </c>
      <c r="V580" s="4">
        <f>IF($H580=0,"",VLOOKUP($G580,Data!$G$3:$BA$2935,15,FALSE))</f>
        <v>2.5</v>
      </c>
      <c r="W580" s="4">
        <f>IF($H580=0,"",VLOOKUP($G580,Data!$G$3:$BA$2935,16,FALSE))</f>
        <v>0.39</v>
      </c>
      <c r="X580" s="4">
        <f>IF($H580=0,"",VLOOKUP($G580,Data!$G$3:$BA$2935,17,FALSE))</f>
        <v>1</v>
      </c>
      <c r="Y580" s="4">
        <f>IF($H580=0,"",VLOOKUP($G580,Data!$G$3:$BA$2935,18,FALSE))</f>
        <v>0</v>
      </c>
      <c r="Z580" s="4">
        <f>IF($H580=0,"",VLOOKUP($G580,Data!$G$3:$BA$2935,19,FALSE))</f>
        <v>0.1</v>
      </c>
      <c r="AA580" s="4">
        <f>IF($H580=0,"",VLOOKUP($G580,Data!$G$3:$BA$2935,20,FALSE))</f>
        <v>6.5</v>
      </c>
      <c r="AB580" s="4">
        <f>IF($H580=0,"",VLOOKUP($G580,Data!$G$3:$BA$2935,21,FALSE))</f>
        <v>0.44</v>
      </c>
      <c r="AC580" s="4">
        <f>IF($H580=0,"",VLOOKUP($G580,Data!$G$3:$BA$2935,22,FALSE))</f>
        <v>0.08</v>
      </c>
      <c r="AD580" s="4">
        <f>IF($H580=0,"",VLOOKUP($G580,Data!$G$3:$BA$2935,23,FALSE))</f>
        <v>0.2</v>
      </c>
      <c r="AE580" s="4">
        <f>IF($H580=0,"",VLOOKUP($G580,Data!$G$3:$BA$2935,24,FALSE))</f>
        <v>0.98</v>
      </c>
      <c r="AF580" s="4">
        <f>IF($H580=0,"",VLOOKUP($G580,Data!$G$3:$BA$2935,25,FALSE))</f>
        <v>0.1</v>
      </c>
      <c r="AG580" s="4">
        <f>IF($H580=0,"",VLOOKUP($G580,Data!$G$3:$BA$2935,26,FALSE))</f>
        <v>-0.1</v>
      </c>
      <c r="AH580" s="4" t="str">
        <f>IF($H580=0,"",VLOOKUP($G580,Data!$G$3:$BA$2935,27,FALSE))</f>
        <v>/</v>
      </c>
      <c r="AI580" s="4" t="str">
        <f>IF($H580=0,"",VLOOKUP($G580,Data!$G$3:$BA$2935,28,FALSE))</f>
        <v>/</v>
      </c>
      <c r="AJ580" s="4" t="str">
        <f>IF($H580=0,"",VLOOKUP($G580,Data!$G$3:$BA$2935,29,FALSE))</f>
        <v/>
      </c>
      <c r="AK580" s="4" t="str">
        <f>IF($H580=0,"",VLOOKUP($G580,Data!$G$3:$BA$2935,30,FALSE))</f>
        <v/>
      </c>
      <c r="AL580" s="4" t="str">
        <f>IF($H580=0,"",VLOOKUP($G580,Data!$G$3:$BA$2935,31,FALSE))</f>
        <v/>
      </c>
      <c r="AM580" s="4" t="str">
        <f>IF($H580=0,"",VLOOKUP($G580,Data!$G$3:$BA$2935,32,FALSE))</f>
        <v/>
      </c>
      <c r="AN580" s="4" t="str">
        <f>IF($H580=0,"",VLOOKUP($G580,Data!$G$3:$BA$2935,33,FALSE))</f>
        <v/>
      </c>
      <c r="AO580" s="4" t="str">
        <f>IF($H580=0,"",VLOOKUP($G580,Data!$G$3:$BA$2935,34,FALSE))</f>
        <v/>
      </c>
      <c r="AP580" s="4" t="str">
        <f>IF($H580=0,"",VLOOKUP($G580,Data!$G$3:$BA$2935,35,FALSE))</f>
        <v/>
      </c>
      <c r="AQ580" s="4" t="str">
        <f>IF($H580=0,"",VLOOKUP($G580,Data!$G$3:$BA$2935,36,FALSE))</f>
        <v/>
      </c>
      <c r="AR580" s="4" t="str">
        <f>IF($H580=0,"",VLOOKUP($G580,Data!$G$3:$BA$2935,37,FALSE))</f>
        <v/>
      </c>
      <c r="AS580" s="4" t="str">
        <f>IF($H580=0,"",VLOOKUP($G580,Data!$G$3:$BA$2935,38,FALSE))</f>
        <v/>
      </c>
      <c r="AT580" s="4" t="str">
        <f>IF($H580=0,"",VLOOKUP($G580,Data!$G$3:$BA$2935,39,FALSE))</f>
        <v/>
      </c>
    </row>
    <row r="581" spans="1:46" x14ac:dyDescent="0.25">
      <c r="A581" s="4">
        <f>PSSE!A583</f>
        <v>989032</v>
      </c>
      <c r="B581" s="4" t="str">
        <f>PSSE!B583</f>
        <v>LONGPHU3_S2</v>
      </c>
      <c r="C581" s="4">
        <f>PSSE!D583</f>
        <v>19</v>
      </c>
      <c r="D581" s="4">
        <f>PSSE!E583</f>
        <v>1000</v>
      </c>
      <c r="E581" s="4" t="str">
        <f>PSSE!F583</f>
        <v>ND</v>
      </c>
      <c r="F581" s="4">
        <f>PSSE!G583</f>
        <v>1</v>
      </c>
      <c r="G581" s="4" t="str">
        <f t="shared" si="9"/>
        <v>PSS191000ND1</v>
      </c>
      <c r="H581" s="4">
        <f>COUNTIF(Data!$G$3:$BA$2935,PSS!$G581)</f>
        <v>1</v>
      </c>
      <c r="I581" s="4" t="str">
        <f>IF($H581=0,"",VLOOKUP($G581,Data!$G$3:$BA$2935,2,FALSE))</f>
        <v>'PSS2A'</v>
      </c>
      <c r="J581" s="4">
        <f>PSSE!C583</f>
        <v>1</v>
      </c>
      <c r="K581" s="4">
        <f>IF($H581=0,"",VLOOKUP($G581,Data!$G$3:$BA$2935,4,FALSE))</f>
        <v>1</v>
      </c>
      <c r="L581" s="4">
        <f>IF($H581=0,"",VLOOKUP($G581,Data!$G$3:$BA$2935,5,FALSE))</f>
        <v>0</v>
      </c>
      <c r="M581" s="4">
        <f>IF($H581=0,"",VLOOKUP($G581,Data!$G$3:$BA$2935,6,FALSE))</f>
        <v>3</v>
      </c>
      <c r="N581" s="4">
        <f>IF($H581=0,"",VLOOKUP($G581,Data!$G$3:$BA$2935,7,FALSE))</f>
        <v>0</v>
      </c>
      <c r="O581" s="4">
        <f>IF($H581=0,"",VLOOKUP($G581,Data!$G$3:$BA$2935,8,FALSE))</f>
        <v>5</v>
      </c>
      <c r="P581" s="4">
        <f>IF($H581=0,"",VLOOKUP($G581,Data!$G$3:$BA$2935,9,FALSE))</f>
        <v>1</v>
      </c>
      <c r="Q581" s="4">
        <f>IF($H581=0,"",VLOOKUP($G581,Data!$G$3:$BA$2935,10,FALSE))</f>
        <v>2.5</v>
      </c>
      <c r="R581" s="4">
        <f>IF($H581=0,"",VLOOKUP($G581,Data!$G$3:$BA$2935,11,FALSE))</f>
        <v>2.5</v>
      </c>
      <c r="S581" s="4">
        <f>IF($H581=0,"",VLOOKUP($G581,Data!$G$3:$BA$2935,12,FALSE))</f>
        <v>0</v>
      </c>
      <c r="T581" s="4">
        <f>IF($H581=0,"",VLOOKUP($G581,Data!$G$3:$BA$2935,13,FALSE))</f>
        <v>2.5</v>
      </c>
      <c r="U581" s="4">
        <f>IF($H581=0,"",VLOOKUP($G581,Data!$G$3:$BA$2935,14,FALSE))</f>
        <v>0</v>
      </c>
      <c r="V581" s="4">
        <f>IF($H581=0,"",VLOOKUP($G581,Data!$G$3:$BA$2935,15,FALSE))</f>
        <v>2.5</v>
      </c>
      <c r="W581" s="4">
        <f>IF($H581=0,"",VLOOKUP($G581,Data!$G$3:$BA$2935,16,FALSE))</f>
        <v>0.39</v>
      </c>
      <c r="X581" s="4">
        <f>IF($H581=0,"",VLOOKUP($G581,Data!$G$3:$BA$2935,17,FALSE))</f>
        <v>1</v>
      </c>
      <c r="Y581" s="4">
        <f>IF($H581=0,"",VLOOKUP($G581,Data!$G$3:$BA$2935,18,FALSE))</f>
        <v>0</v>
      </c>
      <c r="Z581" s="4">
        <f>IF($H581=0,"",VLOOKUP($G581,Data!$G$3:$BA$2935,19,FALSE))</f>
        <v>0.1</v>
      </c>
      <c r="AA581" s="4">
        <f>IF($H581=0,"",VLOOKUP($G581,Data!$G$3:$BA$2935,20,FALSE))</f>
        <v>6.5</v>
      </c>
      <c r="AB581" s="4">
        <f>IF($H581=0,"",VLOOKUP($G581,Data!$G$3:$BA$2935,21,FALSE))</f>
        <v>0.44</v>
      </c>
      <c r="AC581" s="4">
        <f>IF($H581=0,"",VLOOKUP($G581,Data!$G$3:$BA$2935,22,FALSE))</f>
        <v>0.08</v>
      </c>
      <c r="AD581" s="4">
        <f>IF($H581=0,"",VLOOKUP($G581,Data!$G$3:$BA$2935,23,FALSE))</f>
        <v>0.2</v>
      </c>
      <c r="AE581" s="4">
        <f>IF($H581=0,"",VLOOKUP($G581,Data!$G$3:$BA$2935,24,FALSE))</f>
        <v>0.98</v>
      </c>
      <c r="AF581" s="4">
        <f>IF($H581=0,"",VLOOKUP($G581,Data!$G$3:$BA$2935,25,FALSE))</f>
        <v>0.1</v>
      </c>
      <c r="AG581" s="4">
        <f>IF($H581=0,"",VLOOKUP($G581,Data!$G$3:$BA$2935,26,FALSE))</f>
        <v>-0.1</v>
      </c>
      <c r="AH581" s="4" t="str">
        <f>IF($H581=0,"",VLOOKUP($G581,Data!$G$3:$BA$2935,27,FALSE))</f>
        <v>/</v>
      </c>
      <c r="AI581" s="4" t="str">
        <f>IF($H581=0,"",VLOOKUP($G581,Data!$G$3:$BA$2935,28,FALSE))</f>
        <v>/</v>
      </c>
      <c r="AJ581" s="4" t="str">
        <f>IF($H581=0,"",VLOOKUP($G581,Data!$G$3:$BA$2935,29,FALSE))</f>
        <v/>
      </c>
      <c r="AK581" s="4" t="str">
        <f>IF($H581=0,"",VLOOKUP($G581,Data!$G$3:$BA$2935,30,FALSE))</f>
        <v/>
      </c>
      <c r="AL581" s="4" t="str">
        <f>IF($H581=0,"",VLOOKUP($G581,Data!$G$3:$BA$2935,31,FALSE))</f>
        <v/>
      </c>
      <c r="AM581" s="4" t="str">
        <f>IF($H581=0,"",VLOOKUP($G581,Data!$G$3:$BA$2935,32,FALSE))</f>
        <v/>
      </c>
      <c r="AN581" s="4" t="str">
        <f>IF($H581=0,"",VLOOKUP($G581,Data!$G$3:$BA$2935,33,FALSE))</f>
        <v/>
      </c>
      <c r="AO581" s="4" t="str">
        <f>IF($H581=0,"",VLOOKUP($G581,Data!$G$3:$BA$2935,34,FALSE))</f>
        <v/>
      </c>
      <c r="AP581" s="4" t="str">
        <f>IF($H581=0,"",VLOOKUP($G581,Data!$G$3:$BA$2935,35,FALSE))</f>
        <v/>
      </c>
      <c r="AQ581" s="4" t="str">
        <f>IF($H581=0,"",VLOOKUP($G581,Data!$G$3:$BA$2935,36,FALSE))</f>
        <v/>
      </c>
      <c r="AR581" s="4" t="str">
        <f>IF($H581=0,"",VLOOKUP($G581,Data!$G$3:$BA$2935,37,FALSE))</f>
        <v/>
      </c>
      <c r="AS581" s="4" t="str">
        <f>IF($H581=0,"",VLOOKUP($G581,Data!$G$3:$BA$2935,38,FALSE))</f>
        <v/>
      </c>
      <c r="AT581" s="4" t="str">
        <f>IF($H581=0,"",VLOOKUP($G581,Data!$G$3:$BA$2935,39,FALSE))</f>
        <v/>
      </c>
    </row>
    <row r="582" spans="1:46" x14ac:dyDescent="0.25">
      <c r="A582" s="4">
        <f>PSSE!A584</f>
        <v>990011</v>
      </c>
      <c r="B582" s="4" t="str">
        <f>PSSE!B584</f>
        <v>DUYENHAI1_S1</v>
      </c>
      <c r="C582" s="4">
        <f>PSSE!D584</f>
        <v>26</v>
      </c>
      <c r="D582" s="4">
        <f>PSSE!E584</f>
        <v>600</v>
      </c>
      <c r="E582" s="4" t="str">
        <f>PSSE!F584</f>
        <v>ND</v>
      </c>
      <c r="F582" s="4">
        <f>PSSE!G584</f>
        <v>1</v>
      </c>
      <c r="G582" s="4" t="str">
        <f t="shared" si="9"/>
        <v>PSS26600ND1</v>
      </c>
      <c r="H582" s="4">
        <f>COUNTIF(Data!$G$3:$BA$2935,PSS!$G582)</f>
        <v>1</v>
      </c>
      <c r="I582" s="4" t="str">
        <f>IF($H582=0,"",VLOOKUP($G582,Data!$G$3:$BA$2935,2,FALSE))</f>
        <v>'PSS2A'</v>
      </c>
      <c r="J582" s="4">
        <f>PSSE!C584</f>
        <v>1</v>
      </c>
      <c r="K582" s="4">
        <f>IF($H582=0,"",VLOOKUP($G582,Data!$G$3:$BA$2935,4,FALSE))</f>
        <v>1</v>
      </c>
      <c r="L582" s="4">
        <f>IF($H582=0,"",VLOOKUP($G582,Data!$G$3:$BA$2935,5,FALSE))</f>
        <v>0</v>
      </c>
      <c r="M582" s="4">
        <f>IF($H582=0,"",VLOOKUP($G582,Data!$G$3:$BA$2935,6,FALSE))</f>
        <v>3</v>
      </c>
      <c r="N582" s="4">
        <f>IF($H582=0,"",VLOOKUP($G582,Data!$G$3:$BA$2935,7,FALSE))</f>
        <v>0</v>
      </c>
      <c r="O582" s="4">
        <f>IF($H582=0,"",VLOOKUP($G582,Data!$G$3:$BA$2935,8,FALSE))</f>
        <v>5</v>
      </c>
      <c r="P582" s="4">
        <f>IF($H582=0,"",VLOOKUP($G582,Data!$G$3:$BA$2935,9,FALSE))</f>
        <v>1</v>
      </c>
      <c r="Q582" s="4">
        <f>IF($H582=0,"",VLOOKUP($G582,Data!$G$3:$BA$2935,10,FALSE))</f>
        <v>2.5</v>
      </c>
      <c r="R582" s="4">
        <f>IF($H582=0,"",VLOOKUP($G582,Data!$G$3:$BA$2935,11,FALSE))</f>
        <v>2.5</v>
      </c>
      <c r="S582" s="4">
        <f>IF($H582=0,"",VLOOKUP($G582,Data!$G$3:$BA$2935,12,FALSE))</f>
        <v>0</v>
      </c>
      <c r="T582" s="4">
        <f>IF($H582=0,"",VLOOKUP($G582,Data!$G$3:$BA$2935,13,FALSE))</f>
        <v>2.5</v>
      </c>
      <c r="U582" s="4">
        <f>IF($H582=0,"",VLOOKUP($G582,Data!$G$3:$BA$2935,14,FALSE))</f>
        <v>0</v>
      </c>
      <c r="V582" s="4">
        <f>IF($H582=0,"",VLOOKUP($G582,Data!$G$3:$BA$2935,15,FALSE))</f>
        <v>2.5</v>
      </c>
      <c r="W582" s="4">
        <f>IF($H582=0,"",VLOOKUP($G582,Data!$G$3:$BA$2935,16,FALSE))</f>
        <v>0.39</v>
      </c>
      <c r="X582" s="4">
        <f>IF($H582=0,"",VLOOKUP($G582,Data!$G$3:$BA$2935,17,FALSE))</f>
        <v>1</v>
      </c>
      <c r="Y582" s="4">
        <f>IF($H582=0,"",VLOOKUP($G582,Data!$G$3:$BA$2935,18,FALSE))</f>
        <v>0</v>
      </c>
      <c r="Z582" s="4">
        <f>IF($H582=0,"",VLOOKUP($G582,Data!$G$3:$BA$2935,19,FALSE))</f>
        <v>0.1</v>
      </c>
      <c r="AA582" s="4">
        <f>IF($H582=0,"",VLOOKUP($G582,Data!$G$3:$BA$2935,20,FALSE))</f>
        <v>6.5</v>
      </c>
      <c r="AB582" s="4">
        <f>IF($H582=0,"",VLOOKUP($G582,Data!$G$3:$BA$2935,21,FALSE))</f>
        <v>0.44</v>
      </c>
      <c r="AC582" s="4">
        <f>IF($H582=0,"",VLOOKUP($G582,Data!$G$3:$BA$2935,22,FALSE))</f>
        <v>0.08</v>
      </c>
      <c r="AD582" s="4">
        <f>IF($H582=0,"",VLOOKUP($G582,Data!$G$3:$BA$2935,23,FALSE))</f>
        <v>0.2</v>
      </c>
      <c r="AE582" s="4">
        <f>IF($H582=0,"",VLOOKUP($G582,Data!$G$3:$BA$2935,24,FALSE))</f>
        <v>0.98</v>
      </c>
      <c r="AF582" s="4">
        <f>IF($H582=0,"",VLOOKUP($G582,Data!$G$3:$BA$2935,25,FALSE))</f>
        <v>0.1</v>
      </c>
      <c r="AG582" s="4">
        <f>IF($H582=0,"",VLOOKUP($G582,Data!$G$3:$BA$2935,26,FALSE))</f>
        <v>-0.1</v>
      </c>
      <c r="AH582" s="4" t="str">
        <f>IF($H582=0,"",VLOOKUP($G582,Data!$G$3:$BA$2935,27,FALSE))</f>
        <v>/</v>
      </c>
      <c r="AI582" s="4" t="str">
        <f>IF($H582=0,"",VLOOKUP($G582,Data!$G$3:$BA$2935,28,FALSE))</f>
        <v>/</v>
      </c>
      <c r="AJ582" s="4" t="str">
        <f>IF($H582=0,"",VLOOKUP($G582,Data!$G$3:$BA$2935,29,FALSE))</f>
        <v/>
      </c>
      <c r="AK582" s="4" t="str">
        <f>IF($H582=0,"",VLOOKUP($G582,Data!$G$3:$BA$2935,30,FALSE))</f>
        <v/>
      </c>
      <c r="AL582" s="4" t="str">
        <f>IF($H582=0,"",VLOOKUP($G582,Data!$G$3:$BA$2935,31,FALSE))</f>
        <v/>
      </c>
      <c r="AM582" s="4" t="str">
        <f>IF($H582=0,"",VLOOKUP($G582,Data!$G$3:$BA$2935,32,FALSE))</f>
        <v/>
      </c>
      <c r="AN582" s="4" t="str">
        <f>IF($H582=0,"",VLOOKUP($G582,Data!$G$3:$BA$2935,33,FALSE))</f>
        <v/>
      </c>
      <c r="AO582" s="4" t="str">
        <f>IF($H582=0,"",VLOOKUP($G582,Data!$G$3:$BA$2935,34,FALSE))</f>
        <v/>
      </c>
      <c r="AP582" s="4" t="str">
        <f>IF($H582=0,"",VLOOKUP($G582,Data!$G$3:$BA$2935,35,FALSE))</f>
        <v/>
      </c>
      <c r="AQ582" s="4" t="str">
        <f>IF($H582=0,"",VLOOKUP($G582,Data!$G$3:$BA$2935,36,FALSE))</f>
        <v/>
      </c>
      <c r="AR582" s="4" t="str">
        <f>IF($H582=0,"",VLOOKUP($G582,Data!$G$3:$BA$2935,37,FALSE))</f>
        <v/>
      </c>
      <c r="AS582" s="4" t="str">
        <f>IF($H582=0,"",VLOOKUP($G582,Data!$G$3:$BA$2935,38,FALSE))</f>
        <v/>
      </c>
      <c r="AT582" s="4" t="str">
        <f>IF($H582=0,"",VLOOKUP($G582,Data!$G$3:$BA$2935,39,FALSE))</f>
        <v/>
      </c>
    </row>
    <row r="583" spans="1:46" x14ac:dyDescent="0.25">
      <c r="A583" s="4">
        <f>PSSE!A585</f>
        <v>990012</v>
      </c>
      <c r="B583" s="4" t="str">
        <f>PSSE!B585</f>
        <v>DUYENHAI1_S2</v>
      </c>
      <c r="C583" s="4">
        <f>PSSE!D585</f>
        <v>26</v>
      </c>
      <c r="D583" s="4">
        <f>PSSE!E585</f>
        <v>600</v>
      </c>
      <c r="E583" s="4" t="str">
        <f>PSSE!F585</f>
        <v>ND</v>
      </c>
      <c r="F583" s="4">
        <f>PSSE!G585</f>
        <v>1</v>
      </c>
      <c r="G583" s="4" t="str">
        <f t="shared" si="9"/>
        <v>PSS26600ND1</v>
      </c>
      <c r="H583" s="4">
        <f>COUNTIF(Data!$G$3:$BA$2935,PSS!$G583)</f>
        <v>1</v>
      </c>
      <c r="I583" s="4" t="str">
        <f>IF($H583=0,"",VLOOKUP($G583,Data!$G$3:$BA$2935,2,FALSE))</f>
        <v>'PSS2A'</v>
      </c>
      <c r="J583" s="4">
        <f>PSSE!C585</f>
        <v>1</v>
      </c>
      <c r="K583" s="4">
        <f>IF($H583=0,"",VLOOKUP($G583,Data!$G$3:$BA$2935,4,FALSE))</f>
        <v>1</v>
      </c>
      <c r="L583" s="4">
        <f>IF($H583=0,"",VLOOKUP($G583,Data!$G$3:$BA$2935,5,FALSE))</f>
        <v>0</v>
      </c>
      <c r="M583" s="4">
        <f>IF($H583=0,"",VLOOKUP($G583,Data!$G$3:$BA$2935,6,FALSE))</f>
        <v>3</v>
      </c>
      <c r="N583" s="4">
        <f>IF($H583=0,"",VLOOKUP($G583,Data!$G$3:$BA$2935,7,FALSE))</f>
        <v>0</v>
      </c>
      <c r="O583" s="4">
        <f>IF($H583=0,"",VLOOKUP($G583,Data!$G$3:$BA$2935,8,FALSE))</f>
        <v>5</v>
      </c>
      <c r="P583" s="4">
        <f>IF($H583=0,"",VLOOKUP($G583,Data!$G$3:$BA$2935,9,FALSE))</f>
        <v>1</v>
      </c>
      <c r="Q583" s="4">
        <f>IF($H583=0,"",VLOOKUP($G583,Data!$G$3:$BA$2935,10,FALSE))</f>
        <v>2.5</v>
      </c>
      <c r="R583" s="4">
        <f>IF($H583=0,"",VLOOKUP($G583,Data!$G$3:$BA$2935,11,FALSE))</f>
        <v>2.5</v>
      </c>
      <c r="S583" s="4">
        <f>IF($H583=0,"",VLOOKUP($G583,Data!$G$3:$BA$2935,12,FALSE))</f>
        <v>0</v>
      </c>
      <c r="T583" s="4">
        <f>IF($H583=0,"",VLOOKUP($G583,Data!$G$3:$BA$2935,13,FALSE))</f>
        <v>2.5</v>
      </c>
      <c r="U583" s="4">
        <f>IF($H583=0,"",VLOOKUP($G583,Data!$G$3:$BA$2935,14,FALSE))</f>
        <v>0</v>
      </c>
      <c r="V583" s="4">
        <f>IF($H583=0,"",VLOOKUP($G583,Data!$G$3:$BA$2935,15,FALSE))</f>
        <v>2.5</v>
      </c>
      <c r="W583" s="4">
        <f>IF($H583=0,"",VLOOKUP($G583,Data!$G$3:$BA$2935,16,FALSE))</f>
        <v>0.39</v>
      </c>
      <c r="X583" s="4">
        <f>IF($H583=0,"",VLOOKUP($G583,Data!$G$3:$BA$2935,17,FALSE))</f>
        <v>1</v>
      </c>
      <c r="Y583" s="4">
        <f>IF($H583=0,"",VLOOKUP($G583,Data!$G$3:$BA$2935,18,FALSE))</f>
        <v>0</v>
      </c>
      <c r="Z583" s="4">
        <f>IF($H583=0,"",VLOOKUP($G583,Data!$G$3:$BA$2935,19,FALSE))</f>
        <v>0.1</v>
      </c>
      <c r="AA583" s="4">
        <f>IF($H583=0,"",VLOOKUP($G583,Data!$G$3:$BA$2935,20,FALSE))</f>
        <v>6.5</v>
      </c>
      <c r="AB583" s="4">
        <f>IF($H583=0,"",VLOOKUP($G583,Data!$G$3:$BA$2935,21,FALSE))</f>
        <v>0.44</v>
      </c>
      <c r="AC583" s="4">
        <f>IF($H583=0,"",VLOOKUP($G583,Data!$G$3:$BA$2935,22,FALSE))</f>
        <v>0.08</v>
      </c>
      <c r="AD583" s="4">
        <f>IF($H583=0,"",VLOOKUP($G583,Data!$G$3:$BA$2935,23,FALSE))</f>
        <v>0.2</v>
      </c>
      <c r="AE583" s="4">
        <f>IF($H583=0,"",VLOOKUP($G583,Data!$G$3:$BA$2935,24,FALSE))</f>
        <v>0.98</v>
      </c>
      <c r="AF583" s="4">
        <f>IF($H583=0,"",VLOOKUP($G583,Data!$G$3:$BA$2935,25,FALSE))</f>
        <v>0.1</v>
      </c>
      <c r="AG583" s="4">
        <f>IF($H583=0,"",VLOOKUP($G583,Data!$G$3:$BA$2935,26,FALSE))</f>
        <v>-0.1</v>
      </c>
      <c r="AH583" s="4" t="str">
        <f>IF($H583=0,"",VLOOKUP($G583,Data!$G$3:$BA$2935,27,FALSE))</f>
        <v>/</v>
      </c>
      <c r="AI583" s="4" t="str">
        <f>IF($H583=0,"",VLOOKUP($G583,Data!$G$3:$BA$2935,28,FALSE))</f>
        <v>/</v>
      </c>
      <c r="AJ583" s="4" t="str">
        <f>IF($H583=0,"",VLOOKUP($G583,Data!$G$3:$BA$2935,29,FALSE))</f>
        <v/>
      </c>
      <c r="AK583" s="4" t="str">
        <f>IF($H583=0,"",VLOOKUP($G583,Data!$G$3:$BA$2935,30,FALSE))</f>
        <v/>
      </c>
      <c r="AL583" s="4" t="str">
        <f>IF($H583=0,"",VLOOKUP($G583,Data!$G$3:$BA$2935,31,FALSE))</f>
        <v/>
      </c>
      <c r="AM583" s="4" t="str">
        <f>IF($H583=0,"",VLOOKUP($G583,Data!$G$3:$BA$2935,32,FALSE))</f>
        <v/>
      </c>
      <c r="AN583" s="4" t="str">
        <f>IF($H583=0,"",VLOOKUP($G583,Data!$G$3:$BA$2935,33,FALSE))</f>
        <v/>
      </c>
      <c r="AO583" s="4" t="str">
        <f>IF($H583=0,"",VLOOKUP($G583,Data!$G$3:$BA$2935,34,FALSE))</f>
        <v/>
      </c>
      <c r="AP583" s="4" t="str">
        <f>IF($H583=0,"",VLOOKUP($G583,Data!$G$3:$BA$2935,35,FALSE))</f>
        <v/>
      </c>
      <c r="AQ583" s="4" t="str">
        <f>IF($H583=0,"",VLOOKUP($G583,Data!$G$3:$BA$2935,36,FALSE))</f>
        <v/>
      </c>
      <c r="AR583" s="4" t="str">
        <f>IF($H583=0,"",VLOOKUP($G583,Data!$G$3:$BA$2935,37,FALSE))</f>
        <v/>
      </c>
      <c r="AS583" s="4" t="str">
        <f>IF($H583=0,"",VLOOKUP($G583,Data!$G$3:$BA$2935,38,FALSE))</f>
        <v/>
      </c>
      <c r="AT583" s="4" t="str">
        <f>IF($H583=0,"",VLOOKUP($G583,Data!$G$3:$BA$2935,39,FALSE))</f>
        <v/>
      </c>
    </row>
    <row r="584" spans="1:46" x14ac:dyDescent="0.25">
      <c r="A584" s="4">
        <f>PSSE!A586</f>
        <v>990021</v>
      </c>
      <c r="B584" s="4" t="str">
        <f>PSSE!B586</f>
        <v>DUYENHAI2_S1</v>
      </c>
      <c r="C584" s="4">
        <f>PSSE!D586</f>
        <v>26</v>
      </c>
      <c r="D584" s="4">
        <f>PSSE!E586</f>
        <v>600</v>
      </c>
      <c r="E584" s="4" t="str">
        <f>PSSE!F586</f>
        <v>ND</v>
      </c>
      <c r="F584" s="4">
        <f>PSSE!G586</f>
        <v>1</v>
      </c>
      <c r="G584" s="4" t="str">
        <f t="shared" si="9"/>
        <v>PSS26600ND1</v>
      </c>
      <c r="H584" s="4">
        <f>COUNTIF(Data!$G$3:$BA$2935,PSS!$G584)</f>
        <v>1</v>
      </c>
      <c r="I584" s="4" t="str">
        <f>IF($H584=0,"",VLOOKUP($G584,Data!$G$3:$BA$2935,2,FALSE))</f>
        <v>'PSS2A'</v>
      </c>
      <c r="J584" s="4">
        <f>PSSE!C586</f>
        <v>1</v>
      </c>
      <c r="K584" s="4">
        <f>IF($H584=0,"",VLOOKUP($G584,Data!$G$3:$BA$2935,4,FALSE))</f>
        <v>1</v>
      </c>
      <c r="L584" s="4">
        <f>IF($H584=0,"",VLOOKUP($G584,Data!$G$3:$BA$2935,5,FALSE))</f>
        <v>0</v>
      </c>
      <c r="M584" s="4">
        <f>IF($H584=0,"",VLOOKUP($G584,Data!$G$3:$BA$2935,6,FALSE))</f>
        <v>3</v>
      </c>
      <c r="N584" s="4">
        <f>IF($H584=0,"",VLOOKUP($G584,Data!$G$3:$BA$2935,7,FALSE))</f>
        <v>0</v>
      </c>
      <c r="O584" s="4">
        <f>IF($H584=0,"",VLOOKUP($G584,Data!$G$3:$BA$2935,8,FALSE))</f>
        <v>5</v>
      </c>
      <c r="P584" s="4">
        <f>IF($H584=0,"",VLOOKUP($G584,Data!$G$3:$BA$2935,9,FALSE))</f>
        <v>1</v>
      </c>
      <c r="Q584" s="4">
        <f>IF($H584=0,"",VLOOKUP($G584,Data!$G$3:$BA$2935,10,FALSE))</f>
        <v>2.5</v>
      </c>
      <c r="R584" s="4">
        <f>IF($H584=0,"",VLOOKUP($G584,Data!$G$3:$BA$2935,11,FALSE))</f>
        <v>2.5</v>
      </c>
      <c r="S584" s="4">
        <f>IF($H584=0,"",VLOOKUP($G584,Data!$G$3:$BA$2935,12,FALSE))</f>
        <v>0</v>
      </c>
      <c r="T584" s="4">
        <f>IF($H584=0,"",VLOOKUP($G584,Data!$G$3:$BA$2935,13,FALSE))</f>
        <v>2.5</v>
      </c>
      <c r="U584" s="4">
        <f>IF($H584=0,"",VLOOKUP($G584,Data!$G$3:$BA$2935,14,FALSE))</f>
        <v>0</v>
      </c>
      <c r="V584" s="4">
        <f>IF($H584=0,"",VLOOKUP($G584,Data!$G$3:$BA$2935,15,FALSE))</f>
        <v>2.5</v>
      </c>
      <c r="W584" s="4">
        <f>IF($H584=0,"",VLOOKUP($G584,Data!$G$3:$BA$2935,16,FALSE))</f>
        <v>0.39</v>
      </c>
      <c r="X584" s="4">
        <f>IF($H584=0,"",VLOOKUP($G584,Data!$G$3:$BA$2935,17,FALSE))</f>
        <v>1</v>
      </c>
      <c r="Y584" s="4">
        <f>IF($H584=0,"",VLOOKUP($G584,Data!$G$3:$BA$2935,18,FALSE))</f>
        <v>0</v>
      </c>
      <c r="Z584" s="4">
        <f>IF($H584=0,"",VLOOKUP($G584,Data!$G$3:$BA$2935,19,FALSE))</f>
        <v>0.1</v>
      </c>
      <c r="AA584" s="4">
        <f>IF($H584=0,"",VLOOKUP($G584,Data!$G$3:$BA$2935,20,FALSE))</f>
        <v>6.5</v>
      </c>
      <c r="AB584" s="4">
        <f>IF($H584=0,"",VLOOKUP($G584,Data!$G$3:$BA$2935,21,FALSE))</f>
        <v>0.44</v>
      </c>
      <c r="AC584" s="4">
        <f>IF($H584=0,"",VLOOKUP($G584,Data!$G$3:$BA$2935,22,FALSE))</f>
        <v>0.08</v>
      </c>
      <c r="AD584" s="4">
        <f>IF($H584=0,"",VLOOKUP($G584,Data!$G$3:$BA$2935,23,FALSE))</f>
        <v>0.2</v>
      </c>
      <c r="AE584" s="4">
        <f>IF($H584=0,"",VLOOKUP($G584,Data!$G$3:$BA$2935,24,FALSE))</f>
        <v>0.98</v>
      </c>
      <c r="AF584" s="4">
        <f>IF($H584=0,"",VLOOKUP($G584,Data!$G$3:$BA$2935,25,FALSE))</f>
        <v>0.1</v>
      </c>
      <c r="AG584" s="4">
        <f>IF($H584=0,"",VLOOKUP($G584,Data!$G$3:$BA$2935,26,FALSE))</f>
        <v>-0.1</v>
      </c>
      <c r="AH584" s="4" t="str">
        <f>IF($H584=0,"",VLOOKUP($G584,Data!$G$3:$BA$2935,27,FALSE))</f>
        <v>/</v>
      </c>
      <c r="AI584" s="4" t="str">
        <f>IF($H584=0,"",VLOOKUP($G584,Data!$G$3:$BA$2935,28,FALSE))</f>
        <v>/</v>
      </c>
      <c r="AJ584" s="4" t="str">
        <f>IF($H584=0,"",VLOOKUP($G584,Data!$G$3:$BA$2935,29,FALSE))</f>
        <v/>
      </c>
      <c r="AK584" s="4" t="str">
        <f>IF($H584=0,"",VLOOKUP($G584,Data!$G$3:$BA$2935,30,FALSE))</f>
        <v/>
      </c>
      <c r="AL584" s="4" t="str">
        <f>IF($H584=0,"",VLOOKUP($G584,Data!$G$3:$BA$2935,31,FALSE))</f>
        <v/>
      </c>
      <c r="AM584" s="4" t="str">
        <f>IF($H584=0,"",VLOOKUP($G584,Data!$G$3:$BA$2935,32,FALSE))</f>
        <v/>
      </c>
      <c r="AN584" s="4" t="str">
        <f>IF($H584=0,"",VLOOKUP($G584,Data!$G$3:$BA$2935,33,FALSE))</f>
        <v/>
      </c>
      <c r="AO584" s="4" t="str">
        <f>IF($H584=0,"",VLOOKUP($G584,Data!$G$3:$BA$2935,34,FALSE))</f>
        <v/>
      </c>
      <c r="AP584" s="4" t="str">
        <f>IF($H584=0,"",VLOOKUP($G584,Data!$G$3:$BA$2935,35,FALSE))</f>
        <v/>
      </c>
      <c r="AQ584" s="4" t="str">
        <f>IF($H584=0,"",VLOOKUP($G584,Data!$G$3:$BA$2935,36,FALSE))</f>
        <v/>
      </c>
      <c r="AR584" s="4" t="str">
        <f>IF($H584=0,"",VLOOKUP($G584,Data!$G$3:$BA$2935,37,FALSE))</f>
        <v/>
      </c>
      <c r="AS584" s="4" t="str">
        <f>IF($H584=0,"",VLOOKUP($G584,Data!$G$3:$BA$2935,38,FALSE))</f>
        <v/>
      </c>
      <c r="AT584" s="4" t="str">
        <f>IF($H584=0,"",VLOOKUP($G584,Data!$G$3:$BA$2935,39,FALSE))</f>
        <v/>
      </c>
    </row>
    <row r="585" spans="1:46" x14ac:dyDescent="0.25">
      <c r="A585" s="4">
        <f>PSSE!A587</f>
        <v>990022</v>
      </c>
      <c r="B585" s="4" t="str">
        <f>PSSE!B587</f>
        <v>DUYENHAI2_S2</v>
      </c>
      <c r="C585" s="4">
        <f>PSSE!D587</f>
        <v>26</v>
      </c>
      <c r="D585" s="4">
        <f>PSSE!E587</f>
        <v>600</v>
      </c>
      <c r="E585" s="4" t="str">
        <f>PSSE!F587</f>
        <v>ND</v>
      </c>
      <c r="F585" s="4">
        <f>PSSE!G587</f>
        <v>1</v>
      </c>
      <c r="G585" s="4" t="str">
        <f t="shared" si="9"/>
        <v>PSS26600ND1</v>
      </c>
      <c r="H585" s="4">
        <f>COUNTIF(Data!$G$3:$BA$2935,PSS!$G585)</f>
        <v>1</v>
      </c>
      <c r="I585" s="4" t="str">
        <f>IF($H585=0,"",VLOOKUP($G585,Data!$G$3:$BA$2935,2,FALSE))</f>
        <v>'PSS2A'</v>
      </c>
      <c r="J585" s="4">
        <f>PSSE!C587</f>
        <v>1</v>
      </c>
      <c r="K585" s="4">
        <f>IF($H585=0,"",VLOOKUP($G585,Data!$G$3:$BA$2935,4,FALSE))</f>
        <v>1</v>
      </c>
      <c r="L585" s="4">
        <f>IF($H585=0,"",VLOOKUP($G585,Data!$G$3:$BA$2935,5,FALSE))</f>
        <v>0</v>
      </c>
      <c r="M585" s="4">
        <f>IF($H585=0,"",VLOOKUP($G585,Data!$G$3:$BA$2935,6,FALSE))</f>
        <v>3</v>
      </c>
      <c r="N585" s="4">
        <f>IF($H585=0,"",VLOOKUP($G585,Data!$G$3:$BA$2935,7,FALSE))</f>
        <v>0</v>
      </c>
      <c r="O585" s="4">
        <f>IF($H585=0,"",VLOOKUP($G585,Data!$G$3:$BA$2935,8,FALSE))</f>
        <v>5</v>
      </c>
      <c r="P585" s="4">
        <f>IF($H585=0,"",VLOOKUP($G585,Data!$G$3:$BA$2935,9,FALSE))</f>
        <v>1</v>
      </c>
      <c r="Q585" s="4">
        <f>IF($H585=0,"",VLOOKUP($G585,Data!$G$3:$BA$2935,10,FALSE))</f>
        <v>2.5</v>
      </c>
      <c r="R585" s="4">
        <f>IF($H585=0,"",VLOOKUP($G585,Data!$G$3:$BA$2935,11,FALSE))</f>
        <v>2.5</v>
      </c>
      <c r="S585" s="4">
        <f>IF($H585=0,"",VLOOKUP($G585,Data!$G$3:$BA$2935,12,FALSE))</f>
        <v>0</v>
      </c>
      <c r="T585" s="4">
        <f>IF($H585=0,"",VLOOKUP($G585,Data!$G$3:$BA$2935,13,FALSE))</f>
        <v>2.5</v>
      </c>
      <c r="U585" s="4">
        <f>IF($H585=0,"",VLOOKUP($G585,Data!$G$3:$BA$2935,14,FALSE))</f>
        <v>0</v>
      </c>
      <c r="V585" s="4">
        <f>IF($H585=0,"",VLOOKUP($G585,Data!$G$3:$BA$2935,15,FALSE))</f>
        <v>2.5</v>
      </c>
      <c r="W585" s="4">
        <f>IF($H585=0,"",VLOOKUP($G585,Data!$G$3:$BA$2935,16,FALSE))</f>
        <v>0.39</v>
      </c>
      <c r="X585" s="4">
        <f>IF($H585=0,"",VLOOKUP($G585,Data!$G$3:$BA$2935,17,FALSE))</f>
        <v>1</v>
      </c>
      <c r="Y585" s="4">
        <f>IF($H585=0,"",VLOOKUP($G585,Data!$G$3:$BA$2935,18,FALSE))</f>
        <v>0</v>
      </c>
      <c r="Z585" s="4">
        <f>IF($H585=0,"",VLOOKUP($G585,Data!$G$3:$BA$2935,19,FALSE))</f>
        <v>0.1</v>
      </c>
      <c r="AA585" s="4">
        <f>IF($H585=0,"",VLOOKUP($G585,Data!$G$3:$BA$2935,20,FALSE))</f>
        <v>6.5</v>
      </c>
      <c r="AB585" s="4">
        <f>IF($H585=0,"",VLOOKUP($G585,Data!$G$3:$BA$2935,21,FALSE))</f>
        <v>0.44</v>
      </c>
      <c r="AC585" s="4">
        <f>IF($H585=0,"",VLOOKUP($G585,Data!$G$3:$BA$2935,22,FALSE))</f>
        <v>0.08</v>
      </c>
      <c r="AD585" s="4">
        <f>IF($H585=0,"",VLOOKUP($G585,Data!$G$3:$BA$2935,23,FALSE))</f>
        <v>0.2</v>
      </c>
      <c r="AE585" s="4">
        <f>IF($H585=0,"",VLOOKUP($G585,Data!$G$3:$BA$2935,24,FALSE))</f>
        <v>0.98</v>
      </c>
      <c r="AF585" s="4">
        <f>IF($H585=0,"",VLOOKUP($G585,Data!$G$3:$BA$2935,25,FALSE))</f>
        <v>0.1</v>
      </c>
      <c r="AG585" s="4">
        <f>IF($H585=0,"",VLOOKUP($G585,Data!$G$3:$BA$2935,26,FALSE))</f>
        <v>-0.1</v>
      </c>
      <c r="AH585" s="4" t="str">
        <f>IF($H585=0,"",VLOOKUP($G585,Data!$G$3:$BA$2935,27,FALSE))</f>
        <v>/</v>
      </c>
      <c r="AI585" s="4" t="str">
        <f>IF($H585=0,"",VLOOKUP($G585,Data!$G$3:$BA$2935,28,FALSE))</f>
        <v>/</v>
      </c>
      <c r="AJ585" s="4" t="str">
        <f>IF($H585=0,"",VLOOKUP($G585,Data!$G$3:$BA$2935,29,FALSE))</f>
        <v/>
      </c>
      <c r="AK585" s="4" t="str">
        <f>IF($H585=0,"",VLOOKUP($G585,Data!$G$3:$BA$2935,30,FALSE))</f>
        <v/>
      </c>
      <c r="AL585" s="4" t="str">
        <f>IF($H585=0,"",VLOOKUP($G585,Data!$G$3:$BA$2935,31,FALSE))</f>
        <v/>
      </c>
      <c r="AM585" s="4" t="str">
        <f>IF($H585=0,"",VLOOKUP($G585,Data!$G$3:$BA$2935,32,FALSE))</f>
        <v/>
      </c>
      <c r="AN585" s="4" t="str">
        <f>IF($H585=0,"",VLOOKUP($G585,Data!$G$3:$BA$2935,33,FALSE))</f>
        <v/>
      </c>
      <c r="AO585" s="4" t="str">
        <f>IF($H585=0,"",VLOOKUP($G585,Data!$G$3:$BA$2935,34,FALSE))</f>
        <v/>
      </c>
      <c r="AP585" s="4" t="str">
        <f>IF($H585=0,"",VLOOKUP($G585,Data!$G$3:$BA$2935,35,FALSE))</f>
        <v/>
      </c>
      <c r="AQ585" s="4" t="str">
        <f>IF($H585=0,"",VLOOKUP($G585,Data!$G$3:$BA$2935,36,FALSE))</f>
        <v/>
      </c>
      <c r="AR585" s="4" t="str">
        <f>IF($H585=0,"",VLOOKUP($G585,Data!$G$3:$BA$2935,37,FALSE))</f>
        <v/>
      </c>
      <c r="AS585" s="4" t="str">
        <f>IF($H585=0,"",VLOOKUP($G585,Data!$G$3:$BA$2935,38,FALSE))</f>
        <v/>
      </c>
      <c r="AT585" s="4" t="str">
        <f>IF($H585=0,"",VLOOKUP($G585,Data!$G$3:$BA$2935,39,FALSE))</f>
        <v/>
      </c>
    </row>
    <row r="586" spans="1:46" x14ac:dyDescent="0.25">
      <c r="A586" s="4">
        <f>PSSE!A588</f>
        <v>990031</v>
      </c>
      <c r="B586" s="4" t="str">
        <f>PSSE!B588</f>
        <v>DUYENHAI3_S1</v>
      </c>
      <c r="C586" s="4">
        <f>PSSE!D588</f>
        <v>19</v>
      </c>
      <c r="D586" s="4">
        <f>PSSE!E588</f>
        <v>660</v>
      </c>
      <c r="E586" s="4" t="str">
        <f>PSSE!F588</f>
        <v>ND</v>
      </c>
      <c r="F586" s="4">
        <f>PSSE!G588</f>
        <v>1</v>
      </c>
      <c r="G586" s="4" t="str">
        <f t="shared" si="9"/>
        <v>PSS19660ND1</v>
      </c>
      <c r="H586" s="4">
        <f>COUNTIF(Data!$G$3:$BA$2935,PSS!$G586)</f>
        <v>1</v>
      </c>
      <c r="I586" s="4" t="str">
        <f>IF($H586=0,"",VLOOKUP($G586,Data!$G$3:$BA$2935,2,FALSE))</f>
        <v>'PSS2A'</v>
      </c>
      <c r="J586" s="4">
        <f>PSSE!C588</f>
        <v>1</v>
      </c>
      <c r="K586" s="4">
        <f>IF($H586=0,"",VLOOKUP($G586,Data!$G$3:$BA$2935,4,FALSE))</f>
        <v>1</v>
      </c>
      <c r="L586" s="4">
        <f>IF($H586=0,"",VLOOKUP($G586,Data!$G$3:$BA$2935,5,FALSE))</f>
        <v>0</v>
      </c>
      <c r="M586" s="4">
        <f>IF($H586=0,"",VLOOKUP($G586,Data!$G$3:$BA$2935,6,FALSE))</f>
        <v>3</v>
      </c>
      <c r="N586" s="4">
        <f>IF($H586=0,"",VLOOKUP($G586,Data!$G$3:$BA$2935,7,FALSE))</f>
        <v>0</v>
      </c>
      <c r="O586" s="4">
        <f>IF($H586=0,"",VLOOKUP($G586,Data!$G$3:$BA$2935,8,FALSE))</f>
        <v>5</v>
      </c>
      <c r="P586" s="4">
        <f>IF($H586=0,"",VLOOKUP($G586,Data!$G$3:$BA$2935,9,FALSE))</f>
        <v>1</v>
      </c>
      <c r="Q586" s="4">
        <f>IF($H586=0,"",VLOOKUP($G586,Data!$G$3:$BA$2935,10,FALSE))</f>
        <v>2.5</v>
      </c>
      <c r="R586" s="4">
        <f>IF($H586=0,"",VLOOKUP($G586,Data!$G$3:$BA$2935,11,FALSE))</f>
        <v>2.5</v>
      </c>
      <c r="S586" s="4">
        <f>IF($H586=0,"",VLOOKUP($G586,Data!$G$3:$BA$2935,12,FALSE))</f>
        <v>0</v>
      </c>
      <c r="T586" s="4">
        <f>IF($H586=0,"",VLOOKUP($G586,Data!$G$3:$BA$2935,13,FALSE))</f>
        <v>2.5</v>
      </c>
      <c r="U586" s="4">
        <f>IF($H586=0,"",VLOOKUP($G586,Data!$G$3:$BA$2935,14,FALSE))</f>
        <v>0</v>
      </c>
      <c r="V586" s="4">
        <f>IF($H586=0,"",VLOOKUP($G586,Data!$G$3:$BA$2935,15,FALSE))</f>
        <v>2.5</v>
      </c>
      <c r="W586" s="4">
        <f>IF($H586=0,"",VLOOKUP($G586,Data!$G$3:$BA$2935,16,FALSE))</f>
        <v>0.39</v>
      </c>
      <c r="X586" s="4">
        <f>IF($H586=0,"",VLOOKUP($G586,Data!$G$3:$BA$2935,17,FALSE))</f>
        <v>1</v>
      </c>
      <c r="Y586" s="4">
        <f>IF($H586=0,"",VLOOKUP($G586,Data!$G$3:$BA$2935,18,FALSE))</f>
        <v>0</v>
      </c>
      <c r="Z586" s="4">
        <f>IF($H586=0,"",VLOOKUP($G586,Data!$G$3:$BA$2935,19,FALSE))</f>
        <v>0.1</v>
      </c>
      <c r="AA586" s="4">
        <f>IF($H586=0,"",VLOOKUP($G586,Data!$G$3:$BA$2935,20,FALSE))</f>
        <v>6.5</v>
      </c>
      <c r="AB586" s="4">
        <f>IF($H586=0,"",VLOOKUP($G586,Data!$G$3:$BA$2935,21,FALSE))</f>
        <v>0.44</v>
      </c>
      <c r="AC586" s="4">
        <f>IF($H586=0,"",VLOOKUP($G586,Data!$G$3:$BA$2935,22,FALSE))</f>
        <v>0.08</v>
      </c>
      <c r="AD586" s="4">
        <f>IF($H586=0,"",VLOOKUP($G586,Data!$G$3:$BA$2935,23,FALSE))</f>
        <v>0.2</v>
      </c>
      <c r="AE586" s="4">
        <f>IF($H586=0,"",VLOOKUP($G586,Data!$G$3:$BA$2935,24,FALSE))</f>
        <v>0.98</v>
      </c>
      <c r="AF586" s="4">
        <f>IF($H586=0,"",VLOOKUP($G586,Data!$G$3:$BA$2935,25,FALSE))</f>
        <v>0.1</v>
      </c>
      <c r="AG586" s="4">
        <f>IF($H586=0,"",VLOOKUP($G586,Data!$G$3:$BA$2935,26,FALSE))</f>
        <v>-0.1</v>
      </c>
      <c r="AH586" s="4" t="str">
        <f>IF($H586=0,"",VLOOKUP($G586,Data!$G$3:$BA$2935,27,FALSE))</f>
        <v>/</v>
      </c>
      <c r="AI586" s="4" t="str">
        <f>IF($H586=0,"",VLOOKUP($G586,Data!$G$3:$BA$2935,28,FALSE))</f>
        <v>/</v>
      </c>
      <c r="AJ586" s="4" t="str">
        <f>IF($H586=0,"",VLOOKUP($G586,Data!$G$3:$BA$2935,29,FALSE))</f>
        <v/>
      </c>
      <c r="AK586" s="4" t="str">
        <f>IF($H586=0,"",VLOOKUP($G586,Data!$G$3:$BA$2935,30,FALSE))</f>
        <v/>
      </c>
      <c r="AL586" s="4" t="str">
        <f>IF($H586=0,"",VLOOKUP($G586,Data!$G$3:$BA$2935,31,FALSE))</f>
        <v/>
      </c>
      <c r="AM586" s="4" t="str">
        <f>IF($H586=0,"",VLOOKUP($G586,Data!$G$3:$BA$2935,32,FALSE))</f>
        <v/>
      </c>
      <c r="AN586" s="4" t="str">
        <f>IF($H586=0,"",VLOOKUP($G586,Data!$G$3:$BA$2935,33,FALSE))</f>
        <v/>
      </c>
      <c r="AO586" s="4" t="str">
        <f>IF($H586=0,"",VLOOKUP($G586,Data!$G$3:$BA$2935,34,FALSE))</f>
        <v/>
      </c>
      <c r="AP586" s="4" t="str">
        <f>IF($H586=0,"",VLOOKUP($G586,Data!$G$3:$BA$2935,35,FALSE))</f>
        <v/>
      </c>
      <c r="AQ586" s="4" t="str">
        <f>IF($H586=0,"",VLOOKUP($G586,Data!$G$3:$BA$2935,36,FALSE))</f>
        <v/>
      </c>
      <c r="AR586" s="4" t="str">
        <f>IF($H586=0,"",VLOOKUP($G586,Data!$G$3:$BA$2935,37,FALSE))</f>
        <v/>
      </c>
      <c r="AS586" s="4" t="str">
        <f>IF($H586=0,"",VLOOKUP($G586,Data!$G$3:$BA$2935,38,FALSE))</f>
        <v/>
      </c>
      <c r="AT586" s="4" t="str">
        <f>IF($H586=0,"",VLOOKUP($G586,Data!$G$3:$BA$2935,39,FALSE))</f>
        <v/>
      </c>
    </row>
    <row r="587" spans="1:46" x14ac:dyDescent="0.25">
      <c r="A587" s="4">
        <f>PSSE!A589</f>
        <v>990032</v>
      </c>
      <c r="B587" s="4" t="str">
        <f>PSSE!B589</f>
        <v>DUYENHAI3_S2</v>
      </c>
      <c r="C587" s="4">
        <f>PSSE!D589</f>
        <v>19</v>
      </c>
      <c r="D587" s="4">
        <f>PSSE!E589</f>
        <v>660</v>
      </c>
      <c r="E587" s="4" t="str">
        <f>PSSE!F589</f>
        <v>ND</v>
      </c>
      <c r="F587" s="4">
        <f>PSSE!G589</f>
        <v>1</v>
      </c>
      <c r="G587" s="4" t="str">
        <f t="shared" si="9"/>
        <v>PSS19660ND1</v>
      </c>
      <c r="H587" s="4">
        <f>COUNTIF(Data!$G$3:$BA$2935,PSS!$G587)</f>
        <v>1</v>
      </c>
      <c r="I587" s="4" t="str">
        <f>IF($H587=0,"",VLOOKUP($G587,Data!$G$3:$BA$2935,2,FALSE))</f>
        <v>'PSS2A'</v>
      </c>
      <c r="J587" s="4">
        <f>PSSE!C589</f>
        <v>1</v>
      </c>
      <c r="K587" s="4">
        <f>IF($H587=0,"",VLOOKUP($G587,Data!$G$3:$BA$2935,4,FALSE))</f>
        <v>1</v>
      </c>
      <c r="L587" s="4">
        <f>IF($H587=0,"",VLOOKUP($G587,Data!$G$3:$BA$2935,5,FALSE))</f>
        <v>0</v>
      </c>
      <c r="M587" s="4">
        <f>IF($H587=0,"",VLOOKUP($G587,Data!$G$3:$BA$2935,6,FALSE))</f>
        <v>3</v>
      </c>
      <c r="N587" s="4">
        <f>IF($H587=0,"",VLOOKUP($G587,Data!$G$3:$BA$2935,7,FALSE))</f>
        <v>0</v>
      </c>
      <c r="O587" s="4">
        <f>IF($H587=0,"",VLOOKUP($G587,Data!$G$3:$BA$2935,8,FALSE))</f>
        <v>5</v>
      </c>
      <c r="P587" s="4">
        <f>IF($H587=0,"",VLOOKUP($G587,Data!$G$3:$BA$2935,9,FALSE))</f>
        <v>1</v>
      </c>
      <c r="Q587" s="4">
        <f>IF($H587=0,"",VLOOKUP($G587,Data!$G$3:$BA$2935,10,FALSE))</f>
        <v>2.5</v>
      </c>
      <c r="R587" s="4">
        <f>IF($H587=0,"",VLOOKUP($G587,Data!$G$3:$BA$2935,11,FALSE))</f>
        <v>2.5</v>
      </c>
      <c r="S587" s="4">
        <f>IF($H587=0,"",VLOOKUP($G587,Data!$G$3:$BA$2935,12,FALSE))</f>
        <v>0</v>
      </c>
      <c r="T587" s="4">
        <f>IF($H587=0,"",VLOOKUP($G587,Data!$G$3:$BA$2935,13,FALSE))</f>
        <v>2.5</v>
      </c>
      <c r="U587" s="4">
        <f>IF($H587=0,"",VLOOKUP($G587,Data!$G$3:$BA$2935,14,FALSE))</f>
        <v>0</v>
      </c>
      <c r="V587" s="4">
        <f>IF($H587=0,"",VLOOKUP($G587,Data!$G$3:$BA$2935,15,FALSE))</f>
        <v>2.5</v>
      </c>
      <c r="W587" s="4">
        <f>IF($H587=0,"",VLOOKUP($G587,Data!$G$3:$BA$2935,16,FALSE))</f>
        <v>0.39</v>
      </c>
      <c r="X587" s="4">
        <f>IF($H587=0,"",VLOOKUP($G587,Data!$G$3:$BA$2935,17,FALSE))</f>
        <v>1</v>
      </c>
      <c r="Y587" s="4">
        <f>IF($H587=0,"",VLOOKUP($G587,Data!$G$3:$BA$2935,18,FALSE))</f>
        <v>0</v>
      </c>
      <c r="Z587" s="4">
        <f>IF($H587=0,"",VLOOKUP($G587,Data!$G$3:$BA$2935,19,FALSE))</f>
        <v>0.1</v>
      </c>
      <c r="AA587" s="4">
        <f>IF($H587=0,"",VLOOKUP($G587,Data!$G$3:$BA$2935,20,FALSE))</f>
        <v>6.5</v>
      </c>
      <c r="AB587" s="4">
        <f>IF($H587=0,"",VLOOKUP($G587,Data!$G$3:$BA$2935,21,FALSE))</f>
        <v>0.44</v>
      </c>
      <c r="AC587" s="4">
        <f>IF($H587=0,"",VLOOKUP($G587,Data!$G$3:$BA$2935,22,FALSE))</f>
        <v>0.08</v>
      </c>
      <c r="AD587" s="4">
        <f>IF($H587=0,"",VLOOKUP($G587,Data!$G$3:$BA$2935,23,FALSE))</f>
        <v>0.2</v>
      </c>
      <c r="AE587" s="4">
        <f>IF($H587=0,"",VLOOKUP($G587,Data!$G$3:$BA$2935,24,FALSE))</f>
        <v>0.98</v>
      </c>
      <c r="AF587" s="4">
        <f>IF($H587=0,"",VLOOKUP($G587,Data!$G$3:$BA$2935,25,FALSE))</f>
        <v>0.1</v>
      </c>
      <c r="AG587" s="4">
        <f>IF($H587=0,"",VLOOKUP($G587,Data!$G$3:$BA$2935,26,FALSE))</f>
        <v>-0.1</v>
      </c>
      <c r="AH587" s="4" t="str">
        <f>IF($H587=0,"",VLOOKUP($G587,Data!$G$3:$BA$2935,27,FALSE))</f>
        <v>/</v>
      </c>
      <c r="AI587" s="4" t="str">
        <f>IF($H587=0,"",VLOOKUP($G587,Data!$G$3:$BA$2935,28,FALSE))</f>
        <v>/</v>
      </c>
      <c r="AJ587" s="4" t="str">
        <f>IF($H587=0,"",VLOOKUP($G587,Data!$G$3:$BA$2935,29,FALSE))</f>
        <v/>
      </c>
      <c r="AK587" s="4" t="str">
        <f>IF($H587=0,"",VLOOKUP($G587,Data!$G$3:$BA$2935,30,FALSE))</f>
        <v/>
      </c>
      <c r="AL587" s="4" t="str">
        <f>IF($H587=0,"",VLOOKUP($G587,Data!$G$3:$BA$2935,31,FALSE))</f>
        <v/>
      </c>
      <c r="AM587" s="4" t="str">
        <f>IF($H587=0,"",VLOOKUP($G587,Data!$G$3:$BA$2935,32,FALSE))</f>
        <v/>
      </c>
      <c r="AN587" s="4" t="str">
        <f>IF($H587=0,"",VLOOKUP($G587,Data!$G$3:$BA$2935,33,FALSE))</f>
        <v/>
      </c>
      <c r="AO587" s="4" t="str">
        <f>IF($H587=0,"",VLOOKUP($G587,Data!$G$3:$BA$2935,34,FALSE))</f>
        <v/>
      </c>
      <c r="AP587" s="4" t="str">
        <f>IF($H587=0,"",VLOOKUP($G587,Data!$G$3:$BA$2935,35,FALSE))</f>
        <v/>
      </c>
      <c r="AQ587" s="4" t="str">
        <f>IF($H587=0,"",VLOOKUP($G587,Data!$G$3:$BA$2935,36,FALSE))</f>
        <v/>
      </c>
      <c r="AR587" s="4" t="str">
        <f>IF($H587=0,"",VLOOKUP($G587,Data!$G$3:$BA$2935,37,FALSE))</f>
        <v/>
      </c>
      <c r="AS587" s="4" t="str">
        <f>IF($H587=0,"",VLOOKUP($G587,Data!$G$3:$BA$2935,38,FALSE))</f>
        <v/>
      </c>
      <c r="AT587" s="4" t="str">
        <f>IF($H587=0,"",VLOOKUP($G587,Data!$G$3:$BA$2935,39,FALSE))</f>
        <v/>
      </c>
    </row>
    <row r="588" spans="1:46" x14ac:dyDescent="0.25">
      <c r="A588" s="4">
        <f>PSSE!A590</f>
        <v>990033</v>
      </c>
      <c r="B588" s="4" t="str">
        <f>PSSE!B590</f>
        <v>DUYENHAI3_S3</v>
      </c>
      <c r="C588" s="4">
        <f>PSSE!D590</f>
        <v>19</v>
      </c>
      <c r="D588" s="4">
        <f>PSSE!E590</f>
        <v>660</v>
      </c>
      <c r="E588" s="4" t="str">
        <f>PSSE!F590</f>
        <v>ND</v>
      </c>
      <c r="F588" s="4">
        <f>PSSE!G590</f>
        <v>1</v>
      </c>
      <c r="G588" s="4" t="str">
        <f t="shared" si="9"/>
        <v>PSS19660ND1</v>
      </c>
      <c r="H588" s="4">
        <f>COUNTIF(Data!$G$3:$BA$2935,PSS!$G588)</f>
        <v>1</v>
      </c>
      <c r="I588" s="4" t="str">
        <f>IF($H588=0,"",VLOOKUP($G588,Data!$G$3:$BA$2935,2,FALSE))</f>
        <v>'PSS2A'</v>
      </c>
      <c r="J588" s="4">
        <f>PSSE!C590</f>
        <v>1</v>
      </c>
      <c r="K588" s="4">
        <f>IF($H588=0,"",VLOOKUP($G588,Data!$G$3:$BA$2935,4,FALSE))</f>
        <v>1</v>
      </c>
      <c r="L588" s="4">
        <f>IF($H588=0,"",VLOOKUP($G588,Data!$G$3:$BA$2935,5,FALSE))</f>
        <v>0</v>
      </c>
      <c r="M588" s="4">
        <f>IF($H588=0,"",VLOOKUP($G588,Data!$G$3:$BA$2935,6,FALSE))</f>
        <v>3</v>
      </c>
      <c r="N588" s="4">
        <f>IF($H588=0,"",VLOOKUP($G588,Data!$G$3:$BA$2935,7,FALSE))</f>
        <v>0</v>
      </c>
      <c r="O588" s="4">
        <f>IF($H588=0,"",VLOOKUP($G588,Data!$G$3:$BA$2935,8,FALSE))</f>
        <v>5</v>
      </c>
      <c r="P588" s="4">
        <f>IF($H588=0,"",VLOOKUP($G588,Data!$G$3:$BA$2935,9,FALSE))</f>
        <v>1</v>
      </c>
      <c r="Q588" s="4">
        <f>IF($H588=0,"",VLOOKUP($G588,Data!$G$3:$BA$2935,10,FALSE))</f>
        <v>2.5</v>
      </c>
      <c r="R588" s="4">
        <f>IF($H588=0,"",VLOOKUP($G588,Data!$G$3:$BA$2935,11,FALSE))</f>
        <v>2.5</v>
      </c>
      <c r="S588" s="4">
        <f>IF($H588=0,"",VLOOKUP($G588,Data!$G$3:$BA$2935,12,FALSE))</f>
        <v>0</v>
      </c>
      <c r="T588" s="4">
        <f>IF($H588=0,"",VLOOKUP($G588,Data!$G$3:$BA$2935,13,FALSE))</f>
        <v>2.5</v>
      </c>
      <c r="U588" s="4">
        <f>IF($H588=0,"",VLOOKUP($G588,Data!$G$3:$BA$2935,14,FALSE))</f>
        <v>0</v>
      </c>
      <c r="V588" s="4">
        <f>IF($H588=0,"",VLOOKUP($G588,Data!$G$3:$BA$2935,15,FALSE))</f>
        <v>2.5</v>
      </c>
      <c r="W588" s="4">
        <f>IF($H588=0,"",VLOOKUP($G588,Data!$G$3:$BA$2935,16,FALSE))</f>
        <v>0.39</v>
      </c>
      <c r="X588" s="4">
        <f>IF($H588=0,"",VLOOKUP($G588,Data!$G$3:$BA$2935,17,FALSE))</f>
        <v>1</v>
      </c>
      <c r="Y588" s="4">
        <f>IF($H588=0,"",VLOOKUP($G588,Data!$G$3:$BA$2935,18,FALSE))</f>
        <v>0</v>
      </c>
      <c r="Z588" s="4">
        <f>IF($H588=0,"",VLOOKUP($G588,Data!$G$3:$BA$2935,19,FALSE))</f>
        <v>0.1</v>
      </c>
      <c r="AA588" s="4">
        <f>IF($H588=0,"",VLOOKUP($G588,Data!$G$3:$BA$2935,20,FALSE))</f>
        <v>6.5</v>
      </c>
      <c r="AB588" s="4">
        <f>IF($H588=0,"",VLOOKUP($G588,Data!$G$3:$BA$2935,21,FALSE))</f>
        <v>0.44</v>
      </c>
      <c r="AC588" s="4">
        <f>IF($H588=0,"",VLOOKUP($G588,Data!$G$3:$BA$2935,22,FALSE))</f>
        <v>0.08</v>
      </c>
      <c r="AD588" s="4">
        <f>IF($H588=0,"",VLOOKUP($G588,Data!$G$3:$BA$2935,23,FALSE))</f>
        <v>0.2</v>
      </c>
      <c r="AE588" s="4">
        <f>IF($H588=0,"",VLOOKUP($G588,Data!$G$3:$BA$2935,24,FALSE))</f>
        <v>0.98</v>
      </c>
      <c r="AF588" s="4">
        <f>IF($H588=0,"",VLOOKUP($G588,Data!$G$3:$BA$2935,25,FALSE))</f>
        <v>0.1</v>
      </c>
      <c r="AG588" s="4">
        <f>IF($H588=0,"",VLOOKUP($G588,Data!$G$3:$BA$2935,26,FALSE))</f>
        <v>-0.1</v>
      </c>
      <c r="AH588" s="4" t="str">
        <f>IF($H588=0,"",VLOOKUP($G588,Data!$G$3:$BA$2935,27,FALSE))</f>
        <v>/</v>
      </c>
      <c r="AI588" s="4" t="str">
        <f>IF($H588=0,"",VLOOKUP($G588,Data!$G$3:$BA$2935,28,FALSE))</f>
        <v>/</v>
      </c>
      <c r="AJ588" s="4" t="str">
        <f>IF($H588=0,"",VLOOKUP($G588,Data!$G$3:$BA$2935,29,FALSE))</f>
        <v/>
      </c>
      <c r="AK588" s="4" t="str">
        <f>IF($H588=0,"",VLOOKUP($G588,Data!$G$3:$BA$2935,30,FALSE))</f>
        <v/>
      </c>
      <c r="AL588" s="4" t="str">
        <f>IF($H588=0,"",VLOOKUP($G588,Data!$G$3:$BA$2935,31,FALSE))</f>
        <v/>
      </c>
      <c r="AM588" s="4" t="str">
        <f>IF($H588=0,"",VLOOKUP($G588,Data!$G$3:$BA$2935,32,FALSE))</f>
        <v/>
      </c>
      <c r="AN588" s="4" t="str">
        <f>IF($H588=0,"",VLOOKUP($G588,Data!$G$3:$BA$2935,33,FALSE))</f>
        <v/>
      </c>
      <c r="AO588" s="4" t="str">
        <f>IF($H588=0,"",VLOOKUP($G588,Data!$G$3:$BA$2935,34,FALSE))</f>
        <v/>
      </c>
      <c r="AP588" s="4" t="str">
        <f>IF($H588=0,"",VLOOKUP($G588,Data!$G$3:$BA$2935,35,FALSE))</f>
        <v/>
      </c>
      <c r="AQ588" s="4" t="str">
        <f>IF($H588=0,"",VLOOKUP($G588,Data!$G$3:$BA$2935,36,FALSE))</f>
        <v/>
      </c>
      <c r="AR588" s="4" t="str">
        <f>IF($H588=0,"",VLOOKUP($G588,Data!$G$3:$BA$2935,37,FALSE))</f>
        <v/>
      </c>
      <c r="AS588" s="4" t="str">
        <f>IF($H588=0,"",VLOOKUP($G588,Data!$G$3:$BA$2935,38,FALSE))</f>
        <v/>
      </c>
      <c r="AT588" s="4" t="str">
        <f>IF($H588=0,"",VLOOKUP($G588,Data!$G$3:$BA$2935,39,FALSE))</f>
        <v/>
      </c>
    </row>
    <row r="589" spans="1:46" x14ac:dyDescent="0.25">
      <c r="A589" s="4">
        <f>PSSE!A591</f>
        <v>991011</v>
      </c>
      <c r="B589" s="4" t="str">
        <f>PSSE!B591</f>
        <v>CAMAU_S1</v>
      </c>
      <c r="C589" s="4">
        <f>PSSE!D591</f>
        <v>22</v>
      </c>
      <c r="D589" s="4">
        <f>PSSE!E591</f>
        <v>265</v>
      </c>
      <c r="E589" s="4" t="str">
        <f>PSSE!F591</f>
        <v>ND</v>
      </c>
      <c r="F589" s="4">
        <f>PSSE!G591</f>
        <v>1</v>
      </c>
      <c r="G589" s="4" t="str">
        <f t="shared" si="9"/>
        <v>PSS22265ND1</v>
      </c>
      <c r="H589" s="4">
        <f>COUNTIF(Data!$G$3:$BA$2935,PSS!$G589)</f>
        <v>1</v>
      </c>
      <c r="I589" s="4" t="str">
        <f>IF($H589=0,"",VLOOKUP($G589,Data!$G$3:$BA$2935,2,FALSE))</f>
        <v>'PSS2A'</v>
      </c>
      <c r="J589" s="4">
        <f>PSSE!C591</f>
        <v>1</v>
      </c>
      <c r="K589" s="4">
        <f>IF($H589=0,"",VLOOKUP($G589,Data!$G$3:$BA$2935,4,FALSE))</f>
        <v>1</v>
      </c>
      <c r="L589" s="4">
        <f>IF($H589=0,"",VLOOKUP($G589,Data!$G$3:$BA$2935,5,FALSE))</f>
        <v>0</v>
      </c>
      <c r="M589" s="4">
        <f>IF($H589=0,"",VLOOKUP($G589,Data!$G$3:$BA$2935,6,FALSE))</f>
        <v>3</v>
      </c>
      <c r="N589" s="4">
        <f>IF($H589=0,"",VLOOKUP($G589,Data!$G$3:$BA$2935,7,FALSE))</f>
        <v>0</v>
      </c>
      <c r="O589" s="4">
        <f>IF($H589=0,"",VLOOKUP($G589,Data!$G$3:$BA$2935,8,FALSE))</f>
        <v>5</v>
      </c>
      <c r="P589" s="4">
        <f>IF($H589=0,"",VLOOKUP($G589,Data!$G$3:$BA$2935,9,FALSE))</f>
        <v>1</v>
      </c>
      <c r="Q589" s="4">
        <f>IF($H589=0,"",VLOOKUP($G589,Data!$G$3:$BA$2935,10,FALSE))</f>
        <v>2.5</v>
      </c>
      <c r="R589" s="4">
        <f>IF($H589=0,"",VLOOKUP($G589,Data!$G$3:$BA$2935,11,FALSE))</f>
        <v>2.5</v>
      </c>
      <c r="S589" s="4">
        <f>IF($H589=0,"",VLOOKUP($G589,Data!$G$3:$BA$2935,12,FALSE))</f>
        <v>0</v>
      </c>
      <c r="T589" s="4">
        <f>IF($H589=0,"",VLOOKUP($G589,Data!$G$3:$BA$2935,13,FALSE))</f>
        <v>2.5</v>
      </c>
      <c r="U589" s="4">
        <f>IF($H589=0,"",VLOOKUP($G589,Data!$G$3:$BA$2935,14,FALSE))</f>
        <v>0</v>
      </c>
      <c r="V589" s="4">
        <f>IF($H589=0,"",VLOOKUP($G589,Data!$G$3:$BA$2935,15,FALSE))</f>
        <v>2.5</v>
      </c>
      <c r="W589" s="4">
        <f>IF($H589=0,"",VLOOKUP($G589,Data!$G$3:$BA$2935,16,FALSE))</f>
        <v>0.39</v>
      </c>
      <c r="X589" s="4">
        <f>IF($H589=0,"",VLOOKUP($G589,Data!$G$3:$BA$2935,17,FALSE))</f>
        <v>1</v>
      </c>
      <c r="Y589" s="4">
        <f>IF($H589=0,"",VLOOKUP($G589,Data!$G$3:$BA$2935,18,FALSE))</f>
        <v>0</v>
      </c>
      <c r="Z589" s="4">
        <f>IF($H589=0,"",VLOOKUP($G589,Data!$G$3:$BA$2935,19,FALSE))</f>
        <v>0.1</v>
      </c>
      <c r="AA589" s="4">
        <f>IF($H589=0,"",VLOOKUP($G589,Data!$G$3:$BA$2935,20,FALSE))</f>
        <v>6.5</v>
      </c>
      <c r="AB589" s="4">
        <f>IF($H589=0,"",VLOOKUP($G589,Data!$G$3:$BA$2935,21,FALSE))</f>
        <v>0.44</v>
      </c>
      <c r="AC589" s="4">
        <f>IF($H589=0,"",VLOOKUP($G589,Data!$G$3:$BA$2935,22,FALSE))</f>
        <v>0.08</v>
      </c>
      <c r="AD589" s="4">
        <f>IF($H589=0,"",VLOOKUP($G589,Data!$G$3:$BA$2935,23,FALSE))</f>
        <v>0.2</v>
      </c>
      <c r="AE589" s="4">
        <f>IF($H589=0,"",VLOOKUP($G589,Data!$G$3:$BA$2935,24,FALSE))</f>
        <v>0.98</v>
      </c>
      <c r="AF589" s="4">
        <f>IF($H589=0,"",VLOOKUP($G589,Data!$G$3:$BA$2935,25,FALSE))</f>
        <v>0.1</v>
      </c>
      <c r="AG589" s="4">
        <f>IF($H589=0,"",VLOOKUP($G589,Data!$G$3:$BA$2935,26,FALSE))</f>
        <v>-0.1</v>
      </c>
      <c r="AH589" s="4" t="str">
        <f>IF($H589=0,"",VLOOKUP($G589,Data!$G$3:$BA$2935,27,FALSE))</f>
        <v>/</v>
      </c>
      <c r="AI589" s="4" t="str">
        <f>IF($H589=0,"",VLOOKUP($G589,Data!$G$3:$BA$2935,28,FALSE))</f>
        <v>/</v>
      </c>
      <c r="AJ589" s="4" t="str">
        <f>IF($H589=0,"",VLOOKUP($G589,Data!$G$3:$BA$2935,29,FALSE))</f>
        <v/>
      </c>
      <c r="AK589" s="4" t="str">
        <f>IF($H589=0,"",VLOOKUP($G589,Data!$G$3:$BA$2935,30,FALSE))</f>
        <v/>
      </c>
      <c r="AL589" s="4" t="str">
        <f>IF($H589=0,"",VLOOKUP($G589,Data!$G$3:$BA$2935,31,FALSE))</f>
        <v/>
      </c>
      <c r="AM589" s="4" t="str">
        <f>IF($H589=0,"",VLOOKUP($G589,Data!$G$3:$BA$2935,32,FALSE))</f>
        <v/>
      </c>
      <c r="AN589" s="4" t="str">
        <f>IF($H589=0,"",VLOOKUP($G589,Data!$G$3:$BA$2935,33,FALSE))</f>
        <v/>
      </c>
      <c r="AO589" s="4" t="str">
        <f>IF($H589=0,"",VLOOKUP($G589,Data!$G$3:$BA$2935,34,FALSE))</f>
        <v/>
      </c>
      <c r="AP589" s="4" t="str">
        <f>IF($H589=0,"",VLOOKUP($G589,Data!$G$3:$BA$2935,35,FALSE))</f>
        <v/>
      </c>
      <c r="AQ589" s="4" t="str">
        <f>IF($H589=0,"",VLOOKUP($G589,Data!$G$3:$BA$2935,36,FALSE))</f>
        <v/>
      </c>
      <c r="AR589" s="4" t="str">
        <f>IF($H589=0,"",VLOOKUP($G589,Data!$G$3:$BA$2935,37,FALSE))</f>
        <v/>
      </c>
      <c r="AS589" s="4" t="str">
        <f>IF($H589=0,"",VLOOKUP($G589,Data!$G$3:$BA$2935,38,FALSE))</f>
        <v/>
      </c>
      <c r="AT589" s="4" t="str">
        <f>IF($H589=0,"",VLOOKUP($G589,Data!$G$3:$BA$2935,39,FALSE))</f>
        <v/>
      </c>
    </row>
    <row r="590" spans="1:46" x14ac:dyDescent="0.25">
      <c r="A590" s="4">
        <f>PSSE!A592</f>
        <v>991012</v>
      </c>
      <c r="B590" s="4" t="str">
        <f>PSSE!B592</f>
        <v>CAMAU_S2</v>
      </c>
      <c r="C590" s="4">
        <f>PSSE!D592</f>
        <v>20</v>
      </c>
      <c r="D590" s="4">
        <f>PSSE!E592</f>
        <v>265</v>
      </c>
      <c r="E590" s="4" t="str">
        <f>PSSE!F592</f>
        <v>ND</v>
      </c>
      <c r="F590" s="4">
        <f>PSSE!G592</f>
        <v>1</v>
      </c>
      <c r="G590" s="4" t="str">
        <f t="shared" si="9"/>
        <v>PSS20265ND1</v>
      </c>
      <c r="H590" s="4">
        <f>COUNTIF(Data!$G$3:$BA$2935,PSS!$G590)</f>
        <v>1</v>
      </c>
      <c r="I590" s="4" t="str">
        <f>IF($H590=0,"",VLOOKUP($G590,Data!$G$3:$BA$2935,2,FALSE))</f>
        <v>'PSS2A'</v>
      </c>
      <c r="J590" s="4">
        <f>PSSE!C592</f>
        <v>1</v>
      </c>
      <c r="K590" s="4">
        <f>IF($H590=0,"",VLOOKUP($G590,Data!$G$3:$BA$2935,4,FALSE))</f>
        <v>1</v>
      </c>
      <c r="L590" s="4">
        <f>IF($H590=0,"",VLOOKUP($G590,Data!$G$3:$BA$2935,5,FALSE))</f>
        <v>0</v>
      </c>
      <c r="M590" s="4">
        <f>IF($H590=0,"",VLOOKUP($G590,Data!$G$3:$BA$2935,6,FALSE))</f>
        <v>3</v>
      </c>
      <c r="N590" s="4">
        <f>IF($H590=0,"",VLOOKUP($G590,Data!$G$3:$BA$2935,7,FALSE))</f>
        <v>0</v>
      </c>
      <c r="O590" s="4">
        <f>IF($H590=0,"",VLOOKUP($G590,Data!$G$3:$BA$2935,8,FALSE))</f>
        <v>5</v>
      </c>
      <c r="P590" s="4">
        <f>IF($H590=0,"",VLOOKUP($G590,Data!$G$3:$BA$2935,9,FALSE))</f>
        <v>1</v>
      </c>
      <c r="Q590" s="4">
        <f>IF($H590=0,"",VLOOKUP($G590,Data!$G$3:$BA$2935,10,FALSE))</f>
        <v>2.5</v>
      </c>
      <c r="R590" s="4">
        <f>IF($H590=0,"",VLOOKUP($G590,Data!$G$3:$BA$2935,11,FALSE))</f>
        <v>2.5</v>
      </c>
      <c r="S590" s="4">
        <f>IF($H590=0,"",VLOOKUP($G590,Data!$G$3:$BA$2935,12,FALSE))</f>
        <v>0</v>
      </c>
      <c r="T590" s="4">
        <f>IF($H590=0,"",VLOOKUP($G590,Data!$G$3:$BA$2935,13,FALSE))</f>
        <v>2.5</v>
      </c>
      <c r="U590" s="4">
        <f>IF($H590=0,"",VLOOKUP($G590,Data!$G$3:$BA$2935,14,FALSE))</f>
        <v>0</v>
      </c>
      <c r="V590" s="4">
        <f>IF($H590=0,"",VLOOKUP($G590,Data!$G$3:$BA$2935,15,FALSE))</f>
        <v>2.5</v>
      </c>
      <c r="W590" s="4">
        <f>IF($H590=0,"",VLOOKUP($G590,Data!$G$3:$BA$2935,16,FALSE))</f>
        <v>0.39</v>
      </c>
      <c r="X590" s="4">
        <f>IF($H590=0,"",VLOOKUP($G590,Data!$G$3:$BA$2935,17,FALSE))</f>
        <v>1</v>
      </c>
      <c r="Y590" s="4">
        <f>IF($H590=0,"",VLOOKUP($G590,Data!$G$3:$BA$2935,18,FALSE))</f>
        <v>0</v>
      </c>
      <c r="Z590" s="4">
        <f>IF($H590=0,"",VLOOKUP($G590,Data!$G$3:$BA$2935,19,FALSE))</f>
        <v>0.1</v>
      </c>
      <c r="AA590" s="4">
        <f>IF($H590=0,"",VLOOKUP($G590,Data!$G$3:$BA$2935,20,FALSE))</f>
        <v>6.5</v>
      </c>
      <c r="AB590" s="4">
        <f>IF($H590=0,"",VLOOKUP($G590,Data!$G$3:$BA$2935,21,FALSE))</f>
        <v>0.44</v>
      </c>
      <c r="AC590" s="4">
        <f>IF($H590=0,"",VLOOKUP($G590,Data!$G$3:$BA$2935,22,FALSE))</f>
        <v>0.08</v>
      </c>
      <c r="AD590" s="4">
        <f>IF($H590=0,"",VLOOKUP($G590,Data!$G$3:$BA$2935,23,FALSE))</f>
        <v>0.2</v>
      </c>
      <c r="AE590" s="4">
        <f>IF($H590=0,"",VLOOKUP($G590,Data!$G$3:$BA$2935,24,FALSE))</f>
        <v>0.98</v>
      </c>
      <c r="AF590" s="4">
        <f>IF($H590=0,"",VLOOKUP($G590,Data!$G$3:$BA$2935,25,FALSE))</f>
        <v>0.1</v>
      </c>
      <c r="AG590" s="4">
        <f>IF($H590=0,"",VLOOKUP($G590,Data!$G$3:$BA$2935,26,FALSE))</f>
        <v>-0.1</v>
      </c>
      <c r="AH590" s="4" t="str">
        <f>IF($H590=0,"",VLOOKUP($G590,Data!$G$3:$BA$2935,27,FALSE))</f>
        <v>/</v>
      </c>
      <c r="AI590" s="4" t="str">
        <f>IF($H590=0,"",VLOOKUP($G590,Data!$G$3:$BA$2935,28,FALSE))</f>
        <v>/</v>
      </c>
      <c r="AJ590" s="4" t="str">
        <f>IF($H590=0,"",VLOOKUP($G590,Data!$G$3:$BA$2935,29,FALSE))</f>
        <v/>
      </c>
      <c r="AK590" s="4" t="str">
        <f>IF($H590=0,"",VLOOKUP($G590,Data!$G$3:$BA$2935,30,FALSE))</f>
        <v/>
      </c>
      <c r="AL590" s="4" t="str">
        <f>IF($H590=0,"",VLOOKUP($G590,Data!$G$3:$BA$2935,31,FALSE))</f>
        <v/>
      </c>
      <c r="AM590" s="4" t="str">
        <f>IF($H590=0,"",VLOOKUP($G590,Data!$G$3:$BA$2935,32,FALSE))</f>
        <v/>
      </c>
      <c r="AN590" s="4" t="str">
        <f>IF($H590=0,"",VLOOKUP($G590,Data!$G$3:$BA$2935,33,FALSE))</f>
        <v/>
      </c>
      <c r="AO590" s="4" t="str">
        <f>IF($H590=0,"",VLOOKUP($G590,Data!$G$3:$BA$2935,34,FALSE))</f>
        <v/>
      </c>
      <c r="AP590" s="4" t="str">
        <f>IF($H590=0,"",VLOOKUP($G590,Data!$G$3:$BA$2935,35,FALSE))</f>
        <v/>
      </c>
      <c r="AQ590" s="4" t="str">
        <f>IF($H590=0,"",VLOOKUP($G590,Data!$G$3:$BA$2935,36,FALSE))</f>
        <v/>
      </c>
      <c r="AR590" s="4" t="str">
        <f>IF($H590=0,"",VLOOKUP($G590,Data!$G$3:$BA$2935,37,FALSE))</f>
        <v/>
      </c>
      <c r="AS590" s="4" t="str">
        <f>IF($H590=0,"",VLOOKUP($G590,Data!$G$3:$BA$2935,38,FALSE))</f>
        <v/>
      </c>
      <c r="AT590" s="4" t="str">
        <f>IF($H590=0,"",VLOOKUP($G590,Data!$G$3:$BA$2935,39,FALSE))</f>
        <v/>
      </c>
    </row>
    <row r="591" spans="1:46" x14ac:dyDescent="0.25">
      <c r="A591" s="4">
        <f>PSSE!A593</f>
        <v>991021</v>
      </c>
      <c r="B591" s="4" t="str">
        <f>PSSE!B593</f>
        <v>CAMAU_G1</v>
      </c>
      <c r="C591" s="4">
        <f>PSSE!D593</f>
        <v>20</v>
      </c>
      <c r="D591" s="4">
        <f>PSSE!E593</f>
        <v>253</v>
      </c>
      <c r="E591" s="4" t="str">
        <f>PSSE!F593</f>
        <v>ND</v>
      </c>
      <c r="F591" s="4">
        <f>PSSE!G593</f>
        <v>1</v>
      </c>
      <c r="G591" s="4" t="str">
        <f t="shared" si="9"/>
        <v>PSS20253ND1</v>
      </c>
      <c r="H591" s="4">
        <f>COUNTIF(Data!$G$3:$BA$2935,PSS!$G591)</f>
        <v>1</v>
      </c>
      <c r="I591" s="4" t="str">
        <f>IF($H591=0,"",VLOOKUP($G591,Data!$G$3:$BA$2935,2,FALSE))</f>
        <v>'PSS2A'</v>
      </c>
      <c r="J591" s="4">
        <f>PSSE!C593</f>
        <v>1</v>
      </c>
      <c r="K591" s="4">
        <f>IF($H591=0,"",VLOOKUP($G591,Data!$G$3:$BA$2935,4,FALSE))</f>
        <v>1</v>
      </c>
      <c r="L591" s="4">
        <f>IF($H591=0,"",VLOOKUP($G591,Data!$G$3:$BA$2935,5,FALSE))</f>
        <v>0</v>
      </c>
      <c r="M591" s="4">
        <f>IF($H591=0,"",VLOOKUP($G591,Data!$G$3:$BA$2935,6,FALSE))</f>
        <v>3</v>
      </c>
      <c r="N591" s="4">
        <f>IF($H591=0,"",VLOOKUP($G591,Data!$G$3:$BA$2935,7,FALSE))</f>
        <v>0</v>
      </c>
      <c r="O591" s="4">
        <f>IF($H591=0,"",VLOOKUP($G591,Data!$G$3:$BA$2935,8,FALSE))</f>
        <v>5</v>
      </c>
      <c r="P591" s="4">
        <f>IF($H591=0,"",VLOOKUP($G591,Data!$G$3:$BA$2935,9,FALSE))</f>
        <v>1</v>
      </c>
      <c r="Q591" s="4">
        <f>IF($H591=0,"",VLOOKUP($G591,Data!$G$3:$BA$2935,10,FALSE))</f>
        <v>2.5</v>
      </c>
      <c r="R591" s="4">
        <f>IF($H591=0,"",VLOOKUP($G591,Data!$G$3:$BA$2935,11,FALSE))</f>
        <v>2.5</v>
      </c>
      <c r="S591" s="4">
        <f>IF($H591=0,"",VLOOKUP($G591,Data!$G$3:$BA$2935,12,FALSE))</f>
        <v>0</v>
      </c>
      <c r="T591" s="4">
        <f>IF($H591=0,"",VLOOKUP($G591,Data!$G$3:$BA$2935,13,FALSE))</f>
        <v>2.5</v>
      </c>
      <c r="U591" s="4">
        <f>IF($H591=0,"",VLOOKUP($G591,Data!$G$3:$BA$2935,14,FALSE))</f>
        <v>0</v>
      </c>
      <c r="V591" s="4">
        <f>IF($H591=0,"",VLOOKUP($G591,Data!$G$3:$BA$2935,15,FALSE))</f>
        <v>2.5</v>
      </c>
      <c r="W591" s="4">
        <f>IF($H591=0,"",VLOOKUP($G591,Data!$G$3:$BA$2935,16,FALSE))</f>
        <v>0.39</v>
      </c>
      <c r="X591" s="4">
        <f>IF($H591=0,"",VLOOKUP($G591,Data!$G$3:$BA$2935,17,FALSE))</f>
        <v>1</v>
      </c>
      <c r="Y591" s="4">
        <f>IF($H591=0,"",VLOOKUP($G591,Data!$G$3:$BA$2935,18,FALSE))</f>
        <v>0</v>
      </c>
      <c r="Z591" s="4">
        <f>IF($H591=0,"",VLOOKUP($G591,Data!$G$3:$BA$2935,19,FALSE))</f>
        <v>0.1</v>
      </c>
      <c r="AA591" s="4">
        <f>IF($H591=0,"",VLOOKUP($G591,Data!$G$3:$BA$2935,20,FALSE))</f>
        <v>6.5</v>
      </c>
      <c r="AB591" s="4">
        <f>IF($H591=0,"",VLOOKUP($G591,Data!$G$3:$BA$2935,21,FALSE))</f>
        <v>0.44</v>
      </c>
      <c r="AC591" s="4">
        <f>IF($H591=0,"",VLOOKUP($G591,Data!$G$3:$BA$2935,22,FALSE))</f>
        <v>0.08</v>
      </c>
      <c r="AD591" s="4">
        <f>IF($H591=0,"",VLOOKUP($G591,Data!$G$3:$BA$2935,23,FALSE))</f>
        <v>0.2</v>
      </c>
      <c r="AE591" s="4">
        <f>IF($H591=0,"",VLOOKUP($G591,Data!$G$3:$BA$2935,24,FALSE))</f>
        <v>0.98</v>
      </c>
      <c r="AF591" s="4">
        <f>IF($H591=0,"",VLOOKUP($G591,Data!$G$3:$BA$2935,25,FALSE))</f>
        <v>0.1</v>
      </c>
      <c r="AG591" s="4">
        <f>IF($H591=0,"",VLOOKUP($G591,Data!$G$3:$BA$2935,26,FALSE))</f>
        <v>-0.1</v>
      </c>
      <c r="AH591" s="4" t="str">
        <f>IF($H591=0,"",VLOOKUP($G591,Data!$G$3:$BA$2935,27,FALSE))</f>
        <v>/</v>
      </c>
      <c r="AI591" s="4" t="str">
        <f>IF($H591=0,"",VLOOKUP($G591,Data!$G$3:$BA$2935,28,FALSE))</f>
        <v>/</v>
      </c>
      <c r="AJ591" s="4" t="str">
        <f>IF($H591=0,"",VLOOKUP($G591,Data!$G$3:$BA$2935,29,FALSE))</f>
        <v/>
      </c>
      <c r="AK591" s="4" t="str">
        <f>IF($H591=0,"",VLOOKUP($G591,Data!$G$3:$BA$2935,30,FALSE))</f>
        <v/>
      </c>
      <c r="AL591" s="4" t="str">
        <f>IF($H591=0,"",VLOOKUP($G591,Data!$G$3:$BA$2935,31,FALSE))</f>
        <v/>
      </c>
      <c r="AM591" s="4" t="str">
        <f>IF($H591=0,"",VLOOKUP($G591,Data!$G$3:$BA$2935,32,FALSE))</f>
        <v/>
      </c>
      <c r="AN591" s="4" t="str">
        <f>IF($H591=0,"",VLOOKUP($G591,Data!$G$3:$BA$2935,33,FALSE))</f>
        <v/>
      </c>
      <c r="AO591" s="4" t="str">
        <f>IF($H591=0,"",VLOOKUP($G591,Data!$G$3:$BA$2935,34,FALSE))</f>
        <v/>
      </c>
      <c r="AP591" s="4" t="str">
        <f>IF($H591=0,"",VLOOKUP($G591,Data!$G$3:$BA$2935,35,FALSE))</f>
        <v/>
      </c>
      <c r="AQ591" s="4" t="str">
        <f>IF($H591=0,"",VLOOKUP($G591,Data!$G$3:$BA$2935,36,FALSE))</f>
        <v/>
      </c>
      <c r="AR591" s="4" t="str">
        <f>IF($H591=0,"",VLOOKUP($G591,Data!$G$3:$BA$2935,37,FALSE))</f>
        <v/>
      </c>
      <c r="AS591" s="4" t="str">
        <f>IF($H591=0,"",VLOOKUP($G591,Data!$G$3:$BA$2935,38,FALSE))</f>
        <v/>
      </c>
      <c r="AT591" s="4" t="str">
        <f>IF($H591=0,"",VLOOKUP($G591,Data!$G$3:$BA$2935,39,FALSE))</f>
        <v/>
      </c>
    </row>
    <row r="592" spans="1:46" x14ac:dyDescent="0.25">
      <c r="A592" s="4">
        <f>PSSE!A594</f>
        <v>991022</v>
      </c>
      <c r="B592" s="4" t="str">
        <f>PSSE!B594</f>
        <v>CAMAU_G2</v>
      </c>
      <c r="C592" s="4">
        <f>PSSE!D594</f>
        <v>20</v>
      </c>
      <c r="D592" s="4">
        <f>PSSE!E594</f>
        <v>253</v>
      </c>
      <c r="E592" s="4" t="str">
        <f>PSSE!F594</f>
        <v>ND</v>
      </c>
      <c r="F592" s="4">
        <f>PSSE!G594</f>
        <v>1</v>
      </c>
      <c r="G592" s="4" t="str">
        <f t="shared" si="9"/>
        <v>PSS20253ND1</v>
      </c>
      <c r="H592" s="4">
        <f>COUNTIF(Data!$G$3:$BA$2935,PSS!$G592)</f>
        <v>1</v>
      </c>
      <c r="I592" s="4" t="str">
        <f>IF($H592=0,"",VLOOKUP($G592,Data!$G$3:$BA$2935,2,FALSE))</f>
        <v>'PSS2A'</v>
      </c>
      <c r="J592" s="4">
        <f>PSSE!C594</f>
        <v>1</v>
      </c>
      <c r="K592" s="4">
        <f>IF($H592=0,"",VLOOKUP($G592,Data!$G$3:$BA$2935,4,FALSE))</f>
        <v>1</v>
      </c>
      <c r="L592" s="4">
        <f>IF($H592=0,"",VLOOKUP($G592,Data!$G$3:$BA$2935,5,FALSE))</f>
        <v>0</v>
      </c>
      <c r="M592" s="4">
        <f>IF($H592=0,"",VLOOKUP($G592,Data!$G$3:$BA$2935,6,FALSE))</f>
        <v>3</v>
      </c>
      <c r="N592" s="4">
        <f>IF($H592=0,"",VLOOKUP($G592,Data!$G$3:$BA$2935,7,FALSE))</f>
        <v>0</v>
      </c>
      <c r="O592" s="4">
        <f>IF($H592=0,"",VLOOKUP($G592,Data!$G$3:$BA$2935,8,FALSE))</f>
        <v>5</v>
      </c>
      <c r="P592" s="4">
        <f>IF($H592=0,"",VLOOKUP($G592,Data!$G$3:$BA$2935,9,FALSE))</f>
        <v>1</v>
      </c>
      <c r="Q592" s="4">
        <f>IF($H592=0,"",VLOOKUP($G592,Data!$G$3:$BA$2935,10,FALSE))</f>
        <v>2.5</v>
      </c>
      <c r="R592" s="4">
        <f>IF($H592=0,"",VLOOKUP($G592,Data!$G$3:$BA$2935,11,FALSE))</f>
        <v>2.5</v>
      </c>
      <c r="S592" s="4">
        <f>IF($H592=0,"",VLOOKUP($G592,Data!$G$3:$BA$2935,12,FALSE))</f>
        <v>0</v>
      </c>
      <c r="T592" s="4">
        <f>IF($H592=0,"",VLOOKUP($G592,Data!$G$3:$BA$2935,13,FALSE))</f>
        <v>2.5</v>
      </c>
      <c r="U592" s="4">
        <f>IF($H592=0,"",VLOOKUP($G592,Data!$G$3:$BA$2935,14,FALSE))</f>
        <v>0</v>
      </c>
      <c r="V592" s="4">
        <f>IF($H592=0,"",VLOOKUP($G592,Data!$G$3:$BA$2935,15,FALSE))</f>
        <v>2.5</v>
      </c>
      <c r="W592" s="4">
        <f>IF($H592=0,"",VLOOKUP($G592,Data!$G$3:$BA$2935,16,FALSE))</f>
        <v>0.39</v>
      </c>
      <c r="X592" s="4">
        <f>IF($H592=0,"",VLOOKUP($G592,Data!$G$3:$BA$2935,17,FALSE))</f>
        <v>1</v>
      </c>
      <c r="Y592" s="4">
        <f>IF($H592=0,"",VLOOKUP($G592,Data!$G$3:$BA$2935,18,FALSE))</f>
        <v>0</v>
      </c>
      <c r="Z592" s="4">
        <f>IF($H592=0,"",VLOOKUP($G592,Data!$G$3:$BA$2935,19,FALSE))</f>
        <v>0.1</v>
      </c>
      <c r="AA592" s="4">
        <f>IF($H592=0,"",VLOOKUP($G592,Data!$G$3:$BA$2935,20,FALSE))</f>
        <v>6.5</v>
      </c>
      <c r="AB592" s="4">
        <f>IF($H592=0,"",VLOOKUP($G592,Data!$G$3:$BA$2935,21,FALSE))</f>
        <v>0.44</v>
      </c>
      <c r="AC592" s="4">
        <f>IF($H592=0,"",VLOOKUP($G592,Data!$G$3:$BA$2935,22,FALSE))</f>
        <v>0.08</v>
      </c>
      <c r="AD592" s="4">
        <f>IF($H592=0,"",VLOOKUP($G592,Data!$G$3:$BA$2935,23,FALSE))</f>
        <v>0.2</v>
      </c>
      <c r="AE592" s="4">
        <f>IF($H592=0,"",VLOOKUP($G592,Data!$G$3:$BA$2935,24,FALSE))</f>
        <v>0.98</v>
      </c>
      <c r="AF592" s="4">
        <f>IF($H592=0,"",VLOOKUP($G592,Data!$G$3:$BA$2935,25,FALSE))</f>
        <v>0.1</v>
      </c>
      <c r="AG592" s="4">
        <f>IF($H592=0,"",VLOOKUP($G592,Data!$G$3:$BA$2935,26,FALSE))</f>
        <v>-0.1</v>
      </c>
      <c r="AH592" s="4" t="str">
        <f>IF($H592=0,"",VLOOKUP($G592,Data!$G$3:$BA$2935,27,FALSE))</f>
        <v>/</v>
      </c>
      <c r="AI592" s="4" t="str">
        <f>IF($H592=0,"",VLOOKUP($G592,Data!$G$3:$BA$2935,28,FALSE))</f>
        <v>/</v>
      </c>
      <c r="AJ592" s="4" t="str">
        <f>IF($H592=0,"",VLOOKUP($G592,Data!$G$3:$BA$2935,29,FALSE))</f>
        <v/>
      </c>
      <c r="AK592" s="4" t="str">
        <f>IF($H592=0,"",VLOOKUP($G592,Data!$G$3:$BA$2935,30,FALSE))</f>
        <v/>
      </c>
      <c r="AL592" s="4" t="str">
        <f>IF($H592=0,"",VLOOKUP($G592,Data!$G$3:$BA$2935,31,FALSE))</f>
        <v/>
      </c>
      <c r="AM592" s="4" t="str">
        <f>IF($H592=0,"",VLOOKUP($G592,Data!$G$3:$BA$2935,32,FALSE))</f>
        <v/>
      </c>
      <c r="AN592" s="4" t="str">
        <f>IF($H592=0,"",VLOOKUP($G592,Data!$G$3:$BA$2935,33,FALSE))</f>
        <v/>
      </c>
      <c r="AO592" s="4" t="str">
        <f>IF($H592=0,"",VLOOKUP($G592,Data!$G$3:$BA$2935,34,FALSE))</f>
        <v/>
      </c>
      <c r="AP592" s="4" t="str">
        <f>IF($H592=0,"",VLOOKUP($G592,Data!$G$3:$BA$2935,35,FALSE))</f>
        <v/>
      </c>
      <c r="AQ592" s="4" t="str">
        <f>IF($H592=0,"",VLOOKUP($G592,Data!$G$3:$BA$2935,36,FALSE))</f>
        <v/>
      </c>
      <c r="AR592" s="4" t="str">
        <f>IF($H592=0,"",VLOOKUP($G592,Data!$G$3:$BA$2935,37,FALSE))</f>
        <v/>
      </c>
      <c r="AS592" s="4" t="str">
        <f>IF($H592=0,"",VLOOKUP($G592,Data!$G$3:$BA$2935,38,FALSE))</f>
        <v/>
      </c>
      <c r="AT592" s="4" t="str">
        <f>IF($H592=0,"",VLOOKUP($G592,Data!$G$3:$BA$2935,39,FALSE))</f>
        <v/>
      </c>
    </row>
    <row r="593" spans="1:46" x14ac:dyDescent="0.25">
      <c r="A593" s="4">
        <f>PSSE!A595</f>
        <v>991023</v>
      </c>
      <c r="B593" s="4" t="str">
        <f>PSSE!B595</f>
        <v>CAMAU_G3</v>
      </c>
      <c r="C593" s="4">
        <f>PSSE!D595</f>
        <v>20</v>
      </c>
      <c r="D593" s="4">
        <f>PSSE!E595</f>
        <v>253</v>
      </c>
      <c r="E593" s="4" t="str">
        <f>PSSE!F595</f>
        <v>ND</v>
      </c>
      <c r="F593" s="4">
        <f>PSSE!G595</f>
        <v>1</v>
      </c>
      <c r="G593" s="4" t="str">
        <f t="shared" si="9"/>
        <v>PSS20253ND1</v>
      </c>
      <c r="H593" s="4">
        <f>COUNTIF(Data!$G$3:$BA$2935,PSS!$G593)</f>
        <v>1</v>
      </c>
      <c r="I593" s="4" t="str">
        <f>IF($H593=0,"",VLOOKUP($G593,Data!$G$3:$BA$2935,2,FALSE))</f>
        <v>'PSS2A'</v>
      </c>
      <c r="J593" s="4">
        <f>PSSE!C595</f>
        <v>1</v>
      </c>
      <c r="K593" s="4">
        <f>IF($H593=0,"",VLOOKUP($G593,Data!$G$3:$BA$2935,4,FALSE))</f>
        <v>1</v>
      </c>
      <c r="L593" s="4">
        <f>IF($H593=0,"",VLOOKUP($G593,Data!$G$3:$BA$2935,5,FALSE))</f>
        <v>0</v>
      </c>
      <c r="M593" s="4">
        <f>IF($H593=0,"",VLOOKUP($G593,Data!$G$3:$BA$2935,6,FALSE))</f>
        <v>3</v>
      </c>
      <c r="N593" s="4">
        <f>IF($H593=0,"",VLOOKUP($G593,Data!$G$3:$BA$2935,7,FALSE))</f>
        <v>0</v>
      </c>
      <c r="O593" s="4">
        <f>IF($H593=0,"",VLOOKUP($G593,Data!$G$3:$BA$2935,8,FALSE))</f>
        <v>5</v>
      </c>
      <c r="P593" s="4">
        <f>IF($H593=0,"",VLOOKUP($G593,Data!$G$3:$BA$2935,9,FALSE))</f>
        <v>1</v>
      </c>
      <c r="Q593" s="4">
        <f>IF($H593=0,"",VLOOKUP($G593,Data!$G$3:$BA$2935,10,FALSE))</f>
        <v>2.5</v>
      </c>
      <c r="R593" s="4">
        <f>IF($H593=0,"",VLOOKUP($G593,Data!$G$3:$BA$2935,11,FALSE))</f>
        <v>2.5</v>
      </c>
      <c r="S593" s="4">
        <f>IF($H593=0,"",VLOOKUP($G593,Data!$G$3:$BA$2935,12,FALSE))</f>
        <v>0</v>
      </c>
      <c r="T593" s="4">
        <f>IF($H593=0,"",VLOOKUP($G593,Data!$G$3:$BA$2935,13,FALSE))</f>
        <v>2.5</v>
      </c>
      <c r="U593" s="4">
        <f>IF($H593=0,"",VLOOKUP($G593,Data!$G$3:$BA$2935,14,FALSE))</f>
        <v>0</v>
      </c>
      <c r="V593" s="4">
        <f>IF($H593=0,"",VLOOKUP($G593,Data!$G$3:$BA$2935,15,FALSE))</f>
        <v>2.5</v>
      </c>
      <c r="W593" s="4">
        <f>IF($H593=0,"",VLOOKUP($G593,Data!$G$3:$BA$2935,16,FALSE))</f>
        <v>0.39</v>
      </c>
      <c r="X593" s="4">
        <f>IF($H593=0,"",VLOOKUP($G593,Data!$G$3:$BA$2935,17,FALSE))</f>
        <v>1</v>
      </c>
      <c r="Y593" s="4">
        <f>IF($H593=0,"",VLOOKUP($G593,Data!$G$3:$BA$2935,18,FALSE))</f>
        <v>0</v>
      </c>
      <c r="Z593" s="4">
        <f>IF($H593=0,"",VLOOKUP($G593,Data!$G$3:$BA$2935,19,FALSE))</f>
        <v>0.1</v>
      </c>
      <c r="AA593" s="4">
        <f>IF($H593=0,"",VLOOKUP($G593,Data!$G$3:$BA$2935,20,FALSE))</f>
        <v>6.5</v>
      </c>
      <c r="AB593" s="4">
        <f>IF($H593=0,"",VLOOKUP($G593,Data!$G$3:$BA$2935,21,FALSE))</f>
        <v>0.44</v>
      </c>
      <c r="AC593" s="4">
        <f>IF($H593=0,"",VLOOKUP($G593,Data!$G$3:$BA$2935,22,FALSE))</f>
        <v>0.08</v>
      </c>
      <c r="AD593" s="4">
        <f>IF($H593=0,"",VLOOKUP($G593,Data!$G$3:$BA$2935,23,FALSE))</f>
        <v>0.2</v>
      </c>
      <c r="AE593" s="4">
        <f>IF($H593=0,"",VLOOKUP($G593,Data!$G$3:$BA$2935,24,FALSE))</f>
        <v>0.98</v>
      </c>
      <c r="AF593" s="4">
        <f>IF($H593=0,"",VLOOKUP($G593,Data!$G$3:$BA$2935,25,FALSE))</f>
        <v>0.1</v>
      </c>
      <c r="AG593" s="4">
        <f>IF($H593=0,"",VLOOKUP($G593,Data!$G$3:$BA$2935,26,FALSE))</f>
        <v>-0.1</v>
      </c>
      <c r="AH593" s="4" t="str">
        <f>IF($H593=0,"",VLOOKUP($G593,Data!$G$3:$BA$2935,27,FALSE))</f>
        <v>/</v>
      </c>
      <c r="AI593" s="4" t="str">
        <f>IF($H593=0,"",VLOOKUP($G593,Data!$G$3:$BA$2935,28,FALSE))</f>
        <v>/</v>
      </c>
      <c r="AJ593" s="4" t="str">
        <f>IF($H593=0,"",VLOOKUP($G593,Data!$G$3:$BA$2935,29,FALSE))</f>
        <v/>
      </c>
      <c r="AK593" s="4" t="str">
        <f>IF($H593=0,"",VLOOKUP($G593,Data!$G$3:$BA$2935,30,FALSE))</f>
        <v/>
      </c>
      <c r="AL593" s="4" t="str">
        <f>IF($H593=0,"",VLOOKUP($G593,Data!$G$3:$BA$2935,31,FALSE))</f>
        <v/>
      </c>
      <c r="AM593" s="4" t="str">
        <f>IF($H593=0,"",VLOOKUP($G593,Data!$G$3:$BA$2935,32,FALSE))</f>
        <v/>
      </c>
      <c r="AN593" s="4" t="str">
        <f>IF($H593=0,"",VLOOKUP($G593,Data!$G$3:$BA$2935,33,FALSE))</f>
        <v/>
      </c>
      <c r="AO593" s="4" t="str">
        <f>IF($H593=0,"",VLOOKUP($G593,Data!$G$3:$BA$2935,34,FALSE))</f>
        <v/>
      </c>
      <c r="AP593" s="4" t="str">
        <f>IF($H593=0,"",VLOOKUP($G593,Data!$G$3:$BA$2935,35,FALSE))</f>
        <v/>
      </c>
      <c r="AQ593" s="4" t="str">
        <f>IF($H593=0,"",VLOOKUP($G593,Data!$G$3:$BA$2935,36,FALSE))</f>
        <v/>
      </c>
      <c r="AR593" s="4" t="str">
        <f>IF($H593=0,"",VLOOKUP($G593,Data!$G$3:$BA$2935,37,FALSE))</f>
        <v/>
      </c>
      <c r="AS593" s="4" t="str">
        <f>IF($H593=0,"",VLOOKUP($G593,Data!$G$3:$BA$2935,38,FALSE))</f>
        <v/>
      </c>
      <c r="AT593" s="4" t="str">
        <f>IF($H593=0,"",VLOOKUP($G593,Data!$G$3:$BA$2935,39,FALSE))</f>
        <v/>
      </c>
    </row>
    <row r="594" spans="1:46" x14ac:dyDescent="0.25">
      <c r="A594" s="4">
        <f>PSSE!A596</f>
        <v>991024</v>
      </c>
      <c r="B594" s="4" t="str">
        <f>PSSE!B596</f>
        <v>CAMAU_G4</v>
      </c>
      <c r="C594" s="4">
        <f>PSSE!D596</f>
        <v>20</v>
      </c>
      <c r="D594" s="4">
        <f>PSSE!E596</f>
        <v>265</v>
      </c>
      <c r="E594" s="4" t="str">
        <f>PSSE!F596</f>
        <v>ND</v>
      </c>
      <c r="F594" s="4">
        <f>PSSE!G596</f>
        <v>1</v>
      </c>
      <c r="G594" s="4" t="str">
        <f t="shared" si="9"/>
        <v>PSS20265ND1</v>
      </c>
      <c r="H594" s="4">
        <f>COUNTIF(Data!$G$3:$BA$2935,PSS!$G594)</f>
        <v>1</v>
      </c>
      <c r="I594" s="4" t="str">
        <f>IF($H594=0,"",VLOOKUP($G594,Data!$G$3:$BA$2935,2,FALSE))</f>
        <v>'PSS2A'</v>
      </c>
      <c r="J594" s="4">
        <f>PSSE!C596</f>
        <v>1</v>
      </c>
      <c r="K594" s="4">
        <f>IF($H594=0,"",VLOOKUP($G594,Data!$G$3:$BA$2935,4,FALSE))</f>
        <v>1</v>
      </c>
      <c r="L594" s="4">
        <f>IF($H594=0,"",VLOOKUP($G594,Data!$G$3:$BA$2935,5,FALSE))</f>
        <v>0</v>
      </c>
      <c r="M594" s="4">
        <f>IF($H594=0,"",VLOOKUP($G594,Data!$G$3:$BA$2935,6,FALSE))</f>
        <v>3</v>
      </c>
      <c r="N594" s="4">
        <f>IF($H594=0,"",VLOOKUP($G594,Data!$G$3:$BA$2935,7,FALSE))</f>
        <v>0</v>
      </c>
      <c r="O594" s="4">
        <f>IF($H594=0,"",VLOOKUP($G594,Data!$G$3:$BA$2935,8,FALSE))</f>
        <v>5</v>
      </c>
      <c r="P594" s="4">
        <f>IF($H594=0,"",VLOOKUP($G594,Data!$G$3:$BA$2935,9,FALSE))</f>
        <v>1</v>
      </c>
      <c r="Q594" s="4">
        <f>IF($H594=0,"",VLOOKUP($G594,Data!$G$3:$BA$2935,10,FALSE))</f>
        <v>2.5</v>
      </c>
      <c r="R594" s="4">
        <f>IF($H594=0,"",VLOOKUP($G594,Data!$G$3:$BA$2935,11,FALSE))</f>
        <v>2.5</v>
      </c>
      <c r="S594" s="4">
        <f>IF($H594=0,"",VLOOKUP($G594,Data!$G$3:$BA$2935,12,FALSE))</f>
        <v>0</v>
      </c>
      <c r="T594" s="4">
        <f>IF($H594=0,"",VLOOKUP($G594,Data!$G$3:$BA$2935,13,FALSE))</f>
        <v>2.5</v>
      </c>
      <c r="U594" s="4">
        <f>IF($H594=0,"",VLOOKUP($G594,Data!$G$3:$BA$2935,14,FALSE))</f>
        <v>0</v>
      </c>
      <c r="V594" s="4">
        <f>IF($H594=0,"",VLOOKUP($G594,Data!$G$3:$BA$2935,15,FALSE))</f>
        <v>2.5</v>
      </c>
      <c r="W594" s="4">
        <f>IF($H594=0,"",VLOOKUP($G594,Data!$G$3:$BA$2935,16,FALSE))</f>
        <v>0.39</v>
      </c>
      <c r="X594" s="4">
        <f>IF($H594=0,"",VLOOKUP($G594,Data!$G$3:$BA$2935,17,FALSE))</f>
        <v>1</v>
      </c>
      <c r="Y594" s="4">
        <f>IF($H594=0,"",VLOOKUP($G594,Data!$G$3:$BA$2935,18,FALSE))</f>
        <v>0</v>
      </c>
      <c r="Z594" s="4">
        <f>IF($H594=0,"",VLOOKUP($G594,Data!$G$3:$BA$2935,19,FALSE))</f>
        <v>0.1</v>
      </c>
      <c r="AA594" s="4">
        <f>IF($H594=0,"",VLOOKUP($G594,Data!$G$3:$BA$2935,20,FALSE))</f>
        <v>6.5</v>
      </c>
      <c r="AB594" s="4">
        <f>IF($H594=0,"",VLOOKUP($G594,Data!$G$3:$BA$2935,21,FALSE))</f>
        <v>0.44</v>
      </c>
      <c r="AC594" s="4">
        <f>IF($H594=0,"",VLOOKUP($G594,Data!$G$3:$BA$2935,22,FALSE))</f>
        <v>0.08</v>
      </c>
      <c r="AD594" s="4">
        <f>IF($H594=0,"",VLOOKUP($G594,Data!$G$3:$BA$2935,23,FALSE))</f>
        <v>0.2</v>
      </c>
      <c r="AE594" s="4">
        <f>IF($H594=0,"",VLOOKUP($G594,Data!$G$3:$BA$2935,24,FALSE))</f>
        <v>0.98</v>
      </c>
      <c r="AF594" s="4">
        <f>IF($H594=0,"",VLOOKUP($G594,Data!$G$3:$BA$2935,25,FALSE))</f>
        <v>0.1</v>
      </c>
      <c r="AG594" s="4">
        <f>IF($H594=0,"",VLOOKUP($G594,Data!$G$3:$BA$2935,26,FALSE))</f>
        <v>-0.1</v>
      </c>
      <c r="AH594" s="4" t="str">
        <f>IF($H594=0,"",VLOOKUP($G594,Data!$G$3:$BA$2935,27,FALSE))</f>
        <v>/</v>
      </c>
      <c r="AI594" s="4" t="str">
        <f>IF($H594=0,"",VLOOKUP($G594,Data!$G$3:$BA$2935,28,FALSE))</f>
        <v>/</v>
      </c>
      <c r="AJ594" s="4" t="str">
        <f>IF($H594=0,"",VLOOKUP($G594,Data!$G$3:$BA$2935,29,FALSE))</f>
        <v/>
      </c>
      <c r="AK594" s="4" t="str">
        <f>IF($H594=0,"",VLOOKUP($G594,Data!$G$3:$BA$2935,30,FALSE))</f>
        <v/>
      </c>
      <c r="AL594" s="4" t="str">
        <f>IF($H594=0,"",VLOOKUP($G594,Data!$G$3:$BA$2935,31,FALSE))</f>
        <v/>
      </c>
      <c r="AM594" s="4" t="str">
        <f>IF($H594=0,"",VLOOKUP($G594,Data!$G$3:$BA$2935,32,FALSE))</f>
        <v/>
      </c>
      <c r="AN594" s="4" t="str">
        <f>IF($H594=0,"",VLOOKUP($G594,Data!$G$3:$BA$2935,33,FALSE))</f>
        <v/>
      </c>
      <c r="AO594" s="4" t="str">
        <f>IF($H594=0,"",VLOOKUP($G594,Data!$G$3:$BA$2935,34,FALSE))</f>
        <v/>
      </c>
      <c r="AP594" s="4" t="str">
        <f>IF($H594=0,"",VLOOKUP($G594,Data!$G$3:$BA$2935,35,FALSE))</f>
        <v/>
      </c>
      <c r="AQ594" s="4" t="str">
        <f>IF($H594=0,"",VLOOKUP($G594,Data!$G$3:$BA$2935,36,FALSE))</f>
        <v/>
      </c>
      <c r="AR594" s="4" t="str">
        <f>IF($H594=0,"",VLOOKUP($G594,Data!$G$3:$BA$2935,37,FALSE))</f>
        <v/>
      </c>
      <c r="AS594" s="4" t="str">
        <f>IF($H594=0,"",VLOOKUP($G594,Data!$G$3:$BA$2935,38,FALSE))</f>
        <v/>
      </c>
      <c r="AT594" s="4" t="str">
        <f>IF($H594=0,"",VLOOKUP($G594,Data!$G$3:$BA$2935,39,FALSE))</f>
        <v/>
      </c>
    </row>
    <row r="595" spans="1:46" x14ac:dyDescent="0.25">
      <c r="A595" s="4">
        <f>PSSE!A597</f>
        <v>991025</v>
      </c>
      <c r="B595" s="4" t="str">
        <f>PSSE!B597</f>
        <v>CAMAU_S3</v>
      </c>
      <c r="C595" s="4">
        <f>PSSE!D597</f>
        <v>20</v>
      </c>
      <c r="D595" s="4">
        <f>PSSE!E597</f>
        <v>253</v>
      </c>
      <c r="E595" s="4" t="str">
        <f>PSSE!F597</f>
        <v>ND</v>
      </c>
      <c r="F595" s="4">
        <f>PSSE!G597</f>
        <v>1</v>
      </c>
      <c r="G595" s="4" t="str">
        <f t="shared" si="9"/>
        <v>PSS20253ND1</v>
      </c>
      <c r="H595" s="4">
        <f>COUNTIF(Data!$G$3:$BA$2935,PSS!$G595)</f>
        <v>1</v>
      </c>
      <c r="I595" s="4" t="str">
        <f>IF($H595=0,"",VLOOKUP($G595,Data!$G$3:$BA$2935,2,FALSE))</f>
        <v>'PSS2A'</v>
      </c>
      <c r="J595" s="4">
        <f>PSSE!C597</f>
        <v>1</v>
      </c>
      <c r="K595" s="4">
        <f>IF($H595=0,"",VLOOKUP($G595,Data!$G$3:$BA$2935,4,FALSE))</f>
        <v>1</v>
      </c>
      <c r="L595" s="4">
        <f>IF($H595=0,"",VLOOKUP($G595,Data!$G$3:$BA$2935,5,FALSE))</f>
        <v>0</v>
      </c>
      <c r="M595" s="4">
        <f>IF($H595=0,"",VLOOKUP($G595,Data!$G$3:$BA$2935,6,FALSE))</f>
        <v>3</v>
      </c>
      <c r="N595" s="4">
        <f>IF($H595=0,"",VLOOKUP($G595,Data!$G$3:$BA$2935,7,FALSE))</f>
        <v>0</v>
      </c>
      <c r="O595" s="4">
        <f>IF($H595=0,"",VLOOKUP($G595,Data!$G$3:$BA$2935,8,FALSE))</f>
        <v>5</v>
      </c>
      <c r="P595" s="4">
        <f>IF($H595=0,"",VLOOKUP($G595,Data!$G$3:$BA$2935,9,FALSE))</f>
        <v>1</v>
      </c>
      <c r="Q595" s="4">
        <f>IF($H595=0,"",VLOOKUP($G595,Data!$G$3:$BA$2935,10,FALSE))</f>
        <v>2.5</v>
      </c>
      <c r="R595" s="4">
        <f>IF($H595=0,"",VLOOKUP($G595,Data!$G$3:$BA$2935,11,FALSE))</f>
        <v>2.5</v>
      </c>
      <c r="S595" s="4">
        <f>IF($H595=0,"",VLOOKUP($G595,Data!$G$3:$BA$2935,12,FALSE))</f>
        <v>0</v>
      </c>
      <c r="T595" s="4">
        <f>IF($H595=0,"",VLOOKUP($G595,Data!$G$3:$BA$2935,13,FALSE))</f>
        <v>2.5</v>
      </c>
      <c r="U595" s="4">
        <f>IF($H595=0,"",VLOOKUP($G595,Data!$G$3:$BA$2935,14,FALSE))</f>
        <v>0</v>
      </c>
      <c r="V595" s="4">
        <f>IF($H595=0,"",VLOOKUP($G595,Data!$G$3:$BA$2935,15,FALSE))</f>
        <v>2.5</v>
      </c>
      <c r="W595" s="4">
        <f>IF($H595=0,"",VLOOKUP($G595,Data!$G$3:$BA$2935,16,FALSE))</f>
        <v>0.39</v>
      </c>
      <c r="X595" s="4">
        <f>IF($H595=0,"",VLOOKUP($G595,Data!$G$3:$BA$2935,17,FALSE))</f>
        <v>1</v>
      </c>
      <c r="Y595" s="4">
        <f>IF($H595=0,"",VLOOKUP($G595,Data!$G$3:$BA$2935,18,FALSE))</f>
        <v>0</v>
      </c>
      <c r="Z595" s="4">
        <f>IF($H595=0,"",VLOOKUP($G595,Data!$G$3:$BA$2935,19,FALSE))</f>
        <v>0.1</v>
      </c>
      <c r="AA595" s="4">
        <f>IF($H595=0,"",VLOOKUP($G595,Data!$G$3:$BA$2935,20,FALSE))</f>
        <v>6.5</v>
      </c>
      <c r="AB595" s="4">
        <f>IF($H595=0,"",VLOOKUP($G595,Data!$G$3:$BA$2935,21,FALSE))</f>
        <v>0.44</v>
      </c>
      <c r="AC595" s="4">
        <f>IF($H595=0,"",VLOOKUP($G595,Data!$G$3:$BA$2935,22,FALSE))</f>
        <v>0.08</v>
      </c>
      <c r="AD595" s="4">
        <f>IF($H595=0,"",VLOOKUP($G595,Data!$G$3:$BA$2935,23,FALSE))</f>
        <v>0.2</v>
      </c>
      <c r="AE595" s="4">
        <f>IF($H595=0,"",VLOOKUP($G595,Data!$G$3:$BA$2935,24,FALSE))</f>
        <v>0.98</v>
      </c>
      <c r="AF595" s="4">
        <f>IF($H595=0,"",VLOOKUP($G595,Data!$G$3:$BA$2935,25,FALSE))</f>
        <v>0.1</v>
      </c>
      <c r="AG595" s="4">
        <f>IF($H595=0,"",VLOOKUP($G595,Data!$G$3:$BA$2935,26,FALSE))</f>
        <v>-0.1</v>
      </c>
      <c r="AH595" s="4" t="str">
        <f>IF($H595=0,"",VLOOKUP($G595,Data!$G$3:$BA$2935,27,FALSE))</f>
        <v>/</v>
      </c>
      <c r="AI595" s="4" t="str">
        <f>IF($H595=0,"",VLOOKUP($G595,Data!$G$3:$BA$2935,28,FALSE))</f>
        <v>/</v>
      </c>
      <c r="AJ595" s="4" t="str">
        <f>IF($H595=0,"",VLOOKUP($G595,Data!$G$3:$BA$2935,29,FALSE))</f>
        <v/>
      </c>
      <c r="AK595" s="4" t="str">
        <f>IF($H595=0,"",VLOOKUP($G595,Data!$G$3:$BA$2935,30,FALSE))</f>
        <v/>
      </c>
      <c r="AL595" s="4" t="str">
        <f>IF($H595=0,"",VLOOKUP($G595,Data!$G$3:$BA$2935,31,FALSE))</f>
        <v/>
      </c>
      <c r="AM595" s="4" t="str">
        <f>IF($H595=0,"",VLOOKUP($G595,Data!$G$3:$BA$2935,32,FALSE))</f>
        <v/>
      </c>
      <c r="AN595" s="4" t="str">
        <f>IF($H595=0,"",VLOOKUP($G595,Data!$G$3:$BA$2935,33,FALSE))</f>
        <v/>
      </c>
      <c r="AO595" s="4" t="str">
        <f>IF($H595=0,"",VLOOKUP($G595,Data!$G$3:$BA$2935,34,FALSE))</f>
        <v/>
      </c>
      <c r="AP595" s="4" t="str">
        <f>IF($H595=0,"",VLOOKUP($G595,Data!$G$3:$BA$2935,35,FALSE))</f>
        <v/>
      </c>
      <c r="AQ595" s="4" t="str">
        <f>IF($H595=0,"",VLOOKUP($G595,Data!$G$3:$BA$2935,36,FALSE))</f>
        <v/>
      </c>
      <c r="AR595" s="4" t="str">
        <f>IF($H595=0,"",VLOOKUP($G595,Data!$G$3:$BA$2935,37,FALSE))</f>
        <v/>
      </c>
      <c r="AS595" s="4" t="str">
        <f>IF($H595=0,"",VLOOKUP($G595,Data!$G$3:$BA$2935,38,FALSE))</f>
        <v/>
      </c>
      <c r="AT595" s="4" t="str">
        <f>IF($H595=0,"",VLOOKUP($G595,Data!$G$3:$BA$2935,39,FALSE))</f>
        <v/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filterMode="1"/>
  <dimension ref="A1:AA92"/>
  <sheetViews>
    <sheetView zoomScale="85" zoomScaleNormal="85" workbookViewId="0">
      <selection activeCell="Y29" sqref="F29:Y29"/>
    </sheetView>
  </sheetViews>
  <sheetFormatPr defaultRowHeight="14.4" x14ac:dyDescent="0.3"/>
  <cols>
    <col min="5" max="5" width="0" hidden="1" customWidth="1"/>
  </cols>
  <sheetData>
    <row r="1" spans="1:24" x14ac:dyDescent="0.3">
      <c r="A1" t="s">
        <v>768</v>
      </c>
      <c r="B1" t="s">
        <v>769</v>
      </c>
      <c r="C1" t="s">
        <v>770</v>
      </c>
      <c r="D1" t="s">
        <v>771</v>
      </c>
      <c r="F1" t="s">
        <v>103</v>
      </c>
      <c r="G1" t="s">
        <v>104</v>
      </c>
      <c r="H1" t="s">
        <v>105</v>
      </c>
      <c r="I1" t="s">
        <v>106</v>
      </c>
      <c r="J1" t="s">
        <v>107</v>
      </c>
      <c r="K1" t="s">
        <v>108</v>
      </c>
      <c r="L1" t="s">
        <v>109</v>
      </c>
      <c r="M1" t="s">
        <v>110</v>
      </c>
      <c r="N1" t="s">
        <v>111</v>
      </c>
      <c r="O1" t="s">
        <v>112</v>
      </c>
      <c r="P1" t="s">
        <v>113</v>
      </c>
      <c r="Q1" t="s">
        <v>114</v>
      </c>
      <c r="R1" t="s">
        <v>115</v>
      </c>
      <c r="S1" t="s">
        <v>116</v>
      </c>
      <c r="T1" t="s">
        <v>117</v>
      </c>
      <c r="U1" t="s">
        <v>118</v>
      </c>
      <c r="V1" t="s">
        <v>119</v>
      </c>
    </row>
    <row r="2" spans="1:24" hidden="1" x14ac:dyDescent="0.3">
      <c r="A2" s="52">
        <v>1000</v>
      </c>
      <c r="B2" s="52" t="s">
        <v>120</v>
      </c>
      <c r="C2" s="52" t="s">
        <v>42</v>
      </c>
      <c r="D2" s="52" t="s">
        <v>3</v>
      </c>
      <c r="E2" s="52">
        <v>1</v>
      </c>
      <c r="F2" s="52">
        <v>0</v>
      </c>
      <c r="G2" s="52">
        <v>10.75</v>
      </c>
      <c r="H2" s="52">
        <v>10.75</v>
      </c>
      <c r="I2" s="52">
        <v>5</v>
      </c>
      <c r="J2" s="52">
        <v>-0.87</v>
      </c>
      <c r="K2" s="52">
        <v>0</v>
      </c>
      <c r="L2" s="52">
        <v>1</v>
      </c>
      <c r="M2" s="52">
        <v>0</v>
      </c>
      <c r="N2" s="52">
        <v>99</v>
      </c>
      <c r="O2" s="52">
        <v>-99</v>
      </c>
      <c r="P2" s="52">
        <v>0</v>
      </c>
      <c r="Q2" s="52">
        <v>9.3000000000000007</v>
      </c>
      <c r="R2" s="52">
        <v>0</v>
      </c>
      <c r="S2" s="52">
        <v>11.63</v>
      </c>
      <c r="T2" s="52">
        <v>0.113</v>
      </c>
      <c r="U2" s="52">
        <v>0.124</v>
      </c>
      <c r="V2" s="52">
        <v>0</v>
      </c>
      <c r="W2" s="4" t="s">
        <v>1</v>
      </c>
      <c r="X2" s="4" t="s">
        <v>1</v>
      </c>
    </row>
    <row r="3" spans="1:24" hidden="1" x14ac:dyDescent="0.3">
      <c r="A3" s="52">
        <v>660</v>
      </c>
      <c r="B3" s="52" t="s">
        <v>120</v>
      </c>
      <c r="C3" s="52" t="s">
        <v>42</v>
      </c>
      <c r="D3" s="52" t="s">
        <v>3</v>
      </c>
      <c r="E3" s="52">
        <v>1</v>
      </c>
      <c r="F3" s="52">
        <v>0</v>
      </c>
      <c r="G3" s="52">
        <v>15</v>
      </c>
      <c r="H3" s="52">
        <v>15</v>
      </c>
      <c r="I3" s="52">
        <v>5</v>
      </c>
      <c r="J3" s="52">
        <v>-0.87</v>
      </c>
      <c r="K3" s="52">
        <v>0</v>
      </c>
      <c r="L3" s="52">
        <v>1</v>
      </c>
      <c r="M3" s="52">
        <v>0</v>
      </c>
      <c r="N3" s="52">
        <v>99</v>
      </c>
      <c r="O3" s="52">
        <v>-99</v>
      </c>
      <c r="P3" s="52">
        <v>0</v>
      </c>
      <c r="Q3" s="52">
        <v>9.3000000000000007</v>
      </c>
      <c r="R3" s="52">
        <v>0</v>
      </c>
      <c r="S3" s="52">
        <v>11.63</v>
      </c>
      <c r="T3" s="52">
        <v>0.113</v>
      </c>
      <c r="U3" s="52">
        <v>0.124</v>
      </c>
      <c r="V3" s="52">
        <v>0</v>
      </c>
      <c r="W3" s="4" t="s">
        <v>1</v>
      </c>
      <c r="X3" s="4" t="s">
        <v>1</v>
      </c>
    </row>
    <row r="4" spans="1:24" hidden="1" x14ac:dyDescent="0.3">
      <c r="A4" s="52">
        <v>622</v>
      </c>
      <c r="B4" s="52" t="s">
        <v>120</v>
      </c>
      <c r="C4" s="52" t="s">
        <v>42</v>
      </c>
      <c r="D4" s="52" t="s">
        <v>3</v>
      </c>
      <c r="E4" s="52">
        <v>1</v>
      </c>
      <c r="F4" s="52">
        <v>0</v>
      </c>
      <c r="G4" s="52">
        <v>15</v>
      </c>
      <c r="H4" s="52">
        <v>15</v>
      </c>
      <c r="I4" s="52">
        <v>5</v>
      </c>
      <c r="J4" s="52">
        <v>-0.87</v>
      </c>
      <c r="K4" s="52">
        <v>0</v>
      </c>
      <c r="L4" s="52">
        <v>1</v>
      </c>
      <c r="M4" s="52">
        <v>0</v>
      </c>
      <c r="N4" s="52">
        <v>99</v>
      </c>
      <c r="O4" s="52">
        <v>-99</v>
      </c>
      <c r="P4" s="52">
        <v>0</v>
      </c>
      <c r="Q4" s="52">
        <v>9.3000000000000007</v>
      </c>
      <c r="R4" s="52">
        <v>0</v>
      </c>
      <c r="S4" s="52">
        <v>11.63</v>
      </c>
      <c r="T4" s="52">
        <v>0.113</v>
      </c>
      <c r="U4" s="52">
        <v>0.124</v>
      </c>
      <c r="V4" s="52">
        <v>0</v>
      </c>
      <c r="W4" s="4" t="s">
        <v>1</v>
      </c>
      <c r="X4" s="4" t="s">
        <v>1</v>
      </c>
    </row>
    <row r="5" spans="1:24" hidden="1" x14ac:dyDescent="0.3">
      <c r="A5" s="52">
        <v>600</v>
      </c>
      <c r="B5" s="52" t="s">
        <v>120</v>
      </c>
      <c r="C5" s="52" t="s">
        <v>42</v>
      </c>
      <c r="D5" s="52" t="s">
        <v>3</v>
      </c>
      <c r="E5" s="52">
        <v>1</v>
      </c>
      <c r="F5" s="52">
        <v>0</v>
      </c>
      <c r="G5" s="52">
        <v>15</v>
      </c>
      <c r="H5" s="52">
        <v>15</v>
      </c>
      <c r="I5" s="52">
        <v>5</v>
      </c>
      <c r="J5" s="52">
        <v>-0.87</v>
      </c>
      <c r="K5" s="52">
        <v>0</v>
      </c>
      <c r="L5" s="52">
        <v>1</v>
      </c>
      <c r="M5" s="52">
        <v>0</v>
      </c>
      <c r="N5" s="52">
        <v>99</v>
      </c>
      <c r="O5" s="52">
        <v>-99</v>
      </c>
      <c r="P5" s="52">
        <v>0</v>
      </c>
      <c r="Q5" s="52">
        <v>9.3000000000000007</v>
      </c>
      <c r="R5" s="52">
        <v>0</v>
      </c>
      <c r="S5" s="52">
        <v>11.63</v>
      </c>
      <c r="T5" s="52">
        <v>0.113</v>
      </c>
      <c r="U5" s="52">
        <v>0.124</v>
      </c>
      <c r="V5" s="52">
        <v>0</v>
      </c>
      <c r="W5" s="4" t="s">
        <v>1</v>
      </c>
      <c r="X5" s="4" t="s">
        <v>1</v>
      </c>
    </row>
    <row r="6" spans="1:24" hidden="1" x14ac:dyDescent="0.3">
      <c r="A6" s="52">
        <v>500</v>
      </c>
      <c r="B6" s="52" t="s">
        <v>120</v>
      </c>
      <c r="C6" s="52" t="s">
        <v>42</v>
      </c>
      <c r="D6" s="52" t="s">
        <v>3</v>
      </c>
      <c r="E6" s="52">
        <v>1</v>
      </c>
      <c r="F6" s="52">
        <v>0</v>
      </c>
      <c r="G6" s="52">
        <v>15</v>
      </c>
      <c r="H6" s="52">
        <v>15</v>
      </c>
      <c r="I6" s="52">
        <v>5</v>
      </c>
      <c r="J6" s="52">
        <v>-0.87</v>
      </c>
      <c r="K6" s="52">
        <v>0</v>
      </c>
      <c r="L6" s="52">
        <v>1</v>
      </c>
      <c r="M6" s="52">
        <v>0</v>
      </c>
      <c r="N6" s="52">
        <v>99</v>
      </c>
      <c r="O6" s="52">
        <v>-99</v>
      </c>
      <c r="P6" s="52">
        <v>0</v>
      </c>
      <c r="Q6" s="52">
        <v>9.3000000000000007</v>
      </c>
      <c r="R6" s="52">
        <v>0</v>
      </c>
      <c r="S6" s="52">
        <v>11.63</v>
      </c>
      <c r="T6" s="52">
        <v>0.113</v>
      </c>
      <c r="U6" s="52">
        <v>0.124</v>
      </c>
      <c r="V6" s="52">
        <v>0</v>
      </c>
      <c r="W6" s="4" t="s">
        <v>1</v>
      </c>
      <c r="X6" s="4" t="s">
        <v>1</v>
      </c>
    </row>
    <row r="7" spans="1:24" x14ac:dyDescent="0.3">
      <c r="A7" s="52">
        <v>400</v>
      </c>
      <c r="B7" s="52" t="s">
        <v>43</v>
      </c>
      <c r="C7" s="52" t="s">
        <v>42</v>
      </c>
      <c r="D7" s="52" t="s">
        <v>3</v>
      </c>
      <c r="E7" s="52">
        <v>1</v>
      </c>
      <c r="F7" s="52">
        <v>0</v>
      </c>
      <c r="G7" s="52">
        <v>10.75</v>
      </c>
      <c r="H7" s="52">
        <v>10.75</v>
      </c>
      <c r="I7" s="52">
        <v>5</v>
      </c>
      <c r="J7" s="52">
        <v>-0.87</v>
      </c>
      <c r="K7" s="52">
        <v>0</v>
      </c>
      <c r="L7" s="52">
        <v>1</v>
      </c>
      <c r="M7" s="52">
        <v>0</v>
      </c>
      <c r="N7" s="52">
        <v>99</v>
      </c>
      <c r="O7" s="52">
        <v>-99</v>
      </c>
      <c r="P7" s="52">
        <v>0</v>
      </c>
      <c r="Q7" s="52">
        <v>9.3000000000000007</v>
      </c>
      <c r="R7" s="52">
        <v>0</v>
      </c>
      <c r="S7" s="52">
        <v>11.63</v>
      </c>
      <c r="T7" s="52">
        <v>0.113</v>
      </c>
      <c r="U7" s="52">
        <v>0.124</v>
      </c>
      <c r="V7" s="52">
        <v>0</v>
      </c>
      <c r="W7" s="4" t="s">
        <v>1</v>
      </c>
      <c r="X7" s="4" t="s">
        <v>1</v>
      </c>
    </row>
    <row r="8" spans="1:24" hidden="1" x14ac:dyDescent="0.3">
      <c r="A8" s="52">
        <v>400</v>
      </c>
      <c r="B8" s="52" t="s">
        <v>120</v>
      </c>
      <c r="C8" s="52" t="s">
        <v>42</v>
      </c>
      <c r="D8" s="52" t="s">
        <v>3</v>
      </c>
      <c r="E8" s="52">
        <v>1</v>
      </c>
      <c r="F8" s="52">
        <v>0</v>
      </c>
      <c r="G8" s="52">
        <v>10.75</v>
      </c>
      <c r="H8" s="52">
        <v>10.75</v>
      </c>
      <c r="I8" s="52">
        <v>5</v>
      </c>
      <c r="J8" s="52">
        <v>-0.87</v>
      </c>
      <c r="K8" s="52">
        <v>0</v>
      </c>
      <c r="L8" s="52">
        <v>1</v>
      </c>
      <c r="M8" s="52">
        <v>0</v>
      </c>
      <c r="N8" s="52">
        <v>99</v>
      </c>
      <c r="O8" s="52">
        <v>-99</v>
      </c>
      <c r="P8" s="52">
        <v>0</v>
      </c>
      <c r="Q8" s="52">
        <v>9.3000000000000007</v>
      </c>
      <c r="R8" s="52">
        <v>0</v>
      </c>
      <c r="S8" s="52">
        <v>11.63</v>
      </c>
      <c r="T8" s="52">
        <v>0.113</v>
      </c>
      <c r="U8" s="52">
        <v>0.124</v>
      </c>
      <c r="V8" s="52">
        <v>0</v>
      </c>
      <c r="W8" s="4" t="s">
        <v>1</v>
      </c>
      <c r="X8" s="4" t="s">
        <v>1</v>
      </c>
    </row>
    <row r="9" spans="1:24" hidden="1" x14ac:dyDescent="0.3">
      <c r="A9" s="52">
        <v>380</v>
      </c>
      <c r="B9" s="52" t="s">
        <v>120</v>
      </c>
      <c r="C9" s="52" t="s">
        <v>42</v>
      </c>
      <c r="D9" s="52" t="s">
        <v>3</v>
      </c>
      <c r="E9" s="52">
        <v>1</v>
      </c>
      <c r="F9" s="52">
        <v>0</v>
      </c>
      <c r="G9" s="52">
        <v>10.75</v>
      </c>
      <c r="H9" s="52">
        <v>10.75</v>
      </c>
      <c r="I9" s="52">
        <v>5</v>
      </c>
      <c r="J9" s="52">
        <v>-0.87</v>
      </c>
      <c r="K9" s="52">
        <v>0</v>
      </c>
      <c r="L9" s="52">
        <v>1</v>
      </c>
      <c r="M9" s="52">
        <v>0</v>
      </c>
      <c r="N9" s="52">
        <v>99</v>
      </c>
      <c r="O9" s="52">
        <v>-99</v>
      </c>
      <c r="P9" s="52">
        <v>0</v>
      </c>
      <c r="Q9" s="52">
        <v>9.3000000000000007</v>
      </c>
      <c r="R9" s="52">
        <v>0</v>
      </c>
      <c r="S9" s="52">
        <v>11.63</v>
      </c>
      <c r="T9" s="52">
        <v>0.113</v>
      </c>
      <c r="U9" s="52">
        <v>0.124</v>
      </c>
      <c r="V9" s="52">
        <v>0</v>
      </c>
      <c r="W9" s="4" t="s">
        <v>1</v>
      </c>
      <c r="X9" s="4" t="s">
        <v>1</v>
      </c>
    </row>
    <row r="10" spans="1:24" hidden="1" x14ac:dyDescent="0.3">
      <c r="A10" s="52">
        <v>330</v>
      </c>
      <c r="B10" s="52" t="s">
        <v>120</v>
      </c>
      <c r="C10" s="52" t="s">
        <v>42</v>
      </c>
      <c r="D10" s="52" t="s">
        <v>3</v>
      </c>
      <c r="E10" s="52">
        <v>1</v>
      </c>
      <c r="F10" s="52">
        <v>0</v>
      </c>
      <c r="G10" s="52">
        <v>15</v>
      </c>
      <c r="H10" s="52">
        <v>15</v>
      </c>
      <c r="I10" s="52">
        <v>5</v>
      </c>
      <c r="J10" s="52">
        <v>-0.87</v>
      </c>
      <c r="K10" s="52">
        <v>0</v>
      </c>
      <c r="L10" s="52">
        <v>1</v>
      </c>
      <c r="M10" s="52">
        <v>0</v>
      </c>
      <c r="N10" s="52">
        <v>99</v>
      </c>
      <c r="O10" s="52">
        <v>-99</v>
      </c>
      <c r="P10" s="52">
        <v>0</v>
      </c>
      <c r="Q10" s="52">
        <v>9.3000000000000007</v>
      </c>
      <c r="R10" s="52">
        <v>0</v>
      </c>
      <c r="S10" s="52">
        <v>11.63</v>
      </c>
      <c r="T10" s="52">
        <v>0.113</v>
      </c>
      <c r="U10" s="52">
        <v>0.124</v>
      </c>
      <c r="V10" s="52">
        <v>0</v>
      </c>
      <c r="W10" s="4" t="s">
        <v>1</v>
      </c>
      <c r="X10" s="4" t="s">
        <v>1</v>
      </c>
    </row>
    <row r="11" spans="1:24" hidden="1" x14ac:dyDescent="0.3">
      <c r="A11" s="52">
        <v>305</v>
      </c>
      <c r="B11" s="52" t="s">
        <v>120</v>
      </c>
      <c r="C11" s="52" t="s">
        <v>42</v>
      </c>
      <c r="D11" s="52" t="s">
        <v>3</v>
      </c>
      <c r="E11" s="52">
        <v>1</v>
      </c>
      <c r="F11" s="52">
        <v>0</v>
      </c>
      <c r="G11" s="52">
        <v>15</v>
      </c>
      <c r="H11" s="52">
        <v>15</v>
      </c>
      <c r="I11" s="52">
        <v>5</v>
      </c>
      <c r="J11" s="52">
        <v>-0.87</v>
      </c>
      <c r="K11" s="52">
        <v>0</v>
      </c>
      <c r="L11" s="52">
        <v>1</v>
      </c>
      <c r="M11" s="52">
        <v>0</v>
      </c>
      <c r="N11" s="52">
        <v>99</v>
      </c>
      <c r="O11" s="52">
        <v>-99</v>
      </c>
      <c r="P11" s="52">
        <v>0</v>
      </c>
      <c r="Q11" s="52">
        <v>9.3000000000000007</v>
      </c>
      <c r="R11" s="52">
        <v>0</v>
      </c>
      <c r="S11" s="52">
        <v>11.63</v>
      </c>
      <c r="T11" s="52">
        <v>0.113</v>
      </c>
      <c r="U11" s="52">
        <v>0.124</v>
      </c>
      <c r="V11" s="52">
        <v>0</v>
      </c>
      <c r="W11" s="4" t="s">
        <v>1</v>
      </c>
      <c r="X11" s="4" t="s">
        <v>1</v>
      </c>
    </row>
    <row r="12" spans="1:24" x14ac:dyDescent="0.3">
      <c r="A12" s="52">
        <v>300</v>
      </c>
      <c r="B12" s="52" t="s">
        <v>43</v>
      </c>
      <c r="C12" s="52" t="s">
        <v>42</v>
      </c>
      <c r="D12" s="52" t="s">
        <v>3</v>
      </c>
      <c r="E12" s="52">
        <v>1</v>
      </c>
      <c r="F12" s="52">
        <v>0</v>
      </c>
      <c r="G12" s="52">
        <v>10.75</v>
      </c>
      <c r="H12" s="52">
        <v>10.75</v>
      </c>
      <c r="I12" s="52">
        <v>5</v>
      </c>
      <c r="J12" s="52">
        <v>-0.87</v>
      </c>
      <c r="K12" s="52">
        <v>0</v>
      </c>
      <c r="L12" s="52">
        <v>1</v>
      </c>
      <c r="M12" s="52">
        <v>0</v>
      </c>
      <c r="N12" s="52">
        <v>99</v>
      </c>
      <c r="O12" s="52">
        <v>-99</v>
      </c>
      <c r="P12" s="52">
        <v>0</v>
      </c>
      <c r="Q12" s="52">
        <v>9.3000000000000007</v>
      </c>
      <c r="R12" s="52">
        <v>0</v>
      </c>
      <c r="S12" s="52">
        <v>11.63</v>
      </c>
      <c r="T12" s="52">
        <v>0.113</v>
      </c>
      <c r="U12" s="52">
        <v>0.124</v>
      </c>
      <c r="V12" s="52">
        <v>0</v>
      </c>
      <c r="W12" s="4" t="s">
        <v>1</v>
      </c>
      <c r="X12" s="4" t="s">
        <v>1</v>
      </c>
    </row>
    <row r="13" spans="1:24" hidden="1" x14ac:dyDescent="0.3">
      <c r="A13" s="52">
        <v>300</v>
      </c>
      <c r="B13" s="52" t="s">
        <v>120</v>
      </c>
      <c r="C13" s="52" t="s">
        <v>42</v>
      </c>
      <c r="D13" s="52" t="s">
        <v>3</v>
      </c>
      <c r="E13" s="52">
        <v>1</v>
      </c>
      <c r="F13" s="52">
        <v>0</v>
      </c>
      <c r="G13" s="52">
        <v>15</v>
      </c>
      <c r="H13" s="52">
        <v>15</v>
      </c>
      <c r="I13" s="52">
        <v>5</v>
      </c>
      <c r="J13" s="52">
        <v>-0.87</v>
      </c>
      <c r="K13" s="52">
        <v>0</v>
      </c>
      <c r="L13" s="52">
        <v>1</v>
      </c>
      <c r="M13" s="52">
        <v>0</v>
      </c>
      <c r="N13" s="52">
        <v>99</v>
      </c>
      <c r="O13" s="52">
        <v>-99</v>
      </c>
      <c r="P13" s="52">
        <v>0</v>
      </c>
      <c r="Q13" s="52">
        <v>9.3000000000000007</v>
      </c>
      <c r="R13" s="52">
        <v>0</v>
      </c>
      <c r="S13" s="52">
        <v>11.63</v>
      </c>
      <c r="T13" s="52">
        <v>0.113</v>
      </c>
      <c r="U13" s="52">
        <v>0.124</v>
      </c>
      <c r="V13" s="52">
        <v>0</v>
      </c>
      <c r="W13" s="4" t="s">
        <v>1</v>
      </c>
      <c r="X13" s="4" t="s">
        <v>1</v>
      </c>
    </row>
    <row r="14" spans="1:24" hidden="1" x14ac:dyDescent="0.3">
      <c r="A14" s="52">
        <v>277.60000000000002</v>
      </c>
      <c r="B14" s="52" t="s">
        <v>120</v>
      </c>
      <c r="C14" s="52" t="s">
        <v>42</v>
      </c>
      <c r="D14" s="52" t="s">
        <v>3</v>
      </c>
      <c r="E14" s="52">
        <v>1</v>
      </c>
      <c r="F14" s="52">
        <v>0</v>
      </c>
      <c r="G14" s="52">
        <v>10.75</v>
      </c>
      <c r="H14" s="52">
        <v>10.75</v>
      </c>
      <c r="I14" s="52">
        <v>5</v>
      </c>
      <c r="J14" s="52">
        <v>-0.87</v>
      </c>
      <c r="K14" s="52">
        <v>0</v>
      </c>
      <c r="L14" s="52">
        <v>1</v>
      </c>
      <c r="M14" s="52">
        <v>0</v>
      </c>
      <c r="N14" s="52">
        <v>99</v>
      </c>
      <c r="O14" s="52">
        <v>-99</v>
      </c>
      <c r="P14" s="52">
        <v>0</v>
      </c>
      <c r="Q14" s="52">
        <v>9.3000000000000007</v>
      </c>
      <c r="R14" s="52">
        <v>0</v>
      </c>
      <c r="S14" s="52">
        <v>11.63</v>
      </c>
      <c r="T14" s="52">
        <v>0.113</v>
      </c>
      <c r="U14" s="52">
        <v>0.124</v>
      </c>
      <c r="V14" s="52">
        <v>0</v>
      </c>
      <c r="W14" s="4" t="s">
        <v>1</v>
      </c>
      <c r="X14" s="4" t="s">
        <v>1</v>
      </c>
    </row>
    <row r="15" spans="1:24" hidden="1" x14ac:dyDescent="0.3">
      <c r="A15" s="52">
        <v>268.39999999999998</v>
      </c>
      <c r="B15" s="52" t="s">
        <v>120</v>
      </c>
      <c r="C15" s="52" t="s">
        <v>42</v>
      </c>
      <c r="D15" s="52" t="s">
        <v>3</v>
      </c>
      <c r="E15" s="52">
        <v>1</v>
      </c>
      <c r="F15" s="52">
        <v>0</v>
      </c>
      <c r="G15" s="52">
        <v>10.75</v>
      </c>
      <c r="H15" s="52">
        <v>10.75</v>
      </c>
      <c r="I15" s="52">
        <v>5</v>
      </c>
      <c r="J15" s="52">
        <v>-0.87</v>
      </c>
      <c r="K15" s="52">
        <v>0</v>
      </c>
      <c r="L15" s="52">
        <v>1</v>
      </c>
      <c r="M15" s="52">
        <v>0</v>
      </c>
      <c r="N15" s="52">
        <v>99</v>
      </c>
      <c r="O15" s="52">
        <v>-99</v>
      </c>
      <c r="P15" s="52">
        <v>0</v>
      </c>
      <c r="Q15" s="52">
        <v>9.3000000000000007</v>
      </c>
      <c r="R15" s="52">
        <v>0</v>
      </c>
      <c r="S15" s="52">
        <v>11.63</v>
      </c>
      <c r="T15" s="52">
        <v>0.113</v>
      </c>
      <c r="U15" s="52">
        <v>0.124</v>
      </c>
      <c r="V15" s="52">
        <v>0</v>
      </c>
      <c r="W15" s="4" t="s">
        <v>1</v>
      </c>
      <c r="X15" s="4" t="s">
        <v>1</v>
      </c>
    </row>
    <row r="16" spans="1:24" hidden="1" x14ac:dyDescent="0.3">
      <c r="A16" s="52">
        <v>265</v>
      </c>
      <c r="B16" s="52" t="s">
        <v>120</v>
      </c>
      <c r="C16" s="52" t="s">
        <v>42</v>
      </c>
      <c r="D16" s="52" t="s">
        <v>3</v>
      </c>
      <c r="E16" s="52">
        <v>1</v>
      </c>
      <c r="F16" s="52">
        <v>0</v>
      </c>
      <c r="G16" s="52">
        <v>10.75</v>
      </c>
      <c r="H16" s="52">
        <v>10.75</v>
      </c>
      <c r="I16" s="52">
        <v>5</v>
      </c>
      <c r="J16" s="52">
        <v>-0.87</v>
      </c>
      <c r="K16" s="52">
        <v>0</v>
      </c>
      <c r="L16" s="52">
        <v>1</v>
      </c>
      <c r="M16" s="52">
        <v>0</v>
      </c>
      <c r="N16" s="52">
        <v>99</v>
      </c>
      <c r="O16" s="52">
        <v>-99</v>
      </c>
      <c r="P16" s="52">
        <v>0</v>
      </c>
      <c r="Q16" s="52">
        <v>9.3000000000000007</v>
      </c>
      <c r="R16" s="52">
        <v>0</v>
      </c>
      <c r="S16" s="52">
        <v>11.63</v>
      </c>
      <c r="T16" s="52">
        <v>0.113</v>
      </c>
      <c r="U16" s="52">
        <v>0.124</v>
      </c>
      <c r="V16" s="52">
        <v>0</v>
      </c>
      <c r="W16" s="4" t="s">
        <v>1</v>
      </c>
      <c r="X16" s="4" t="s">
        <v>1</v>
      </c>
    </row>
    <row r="17" spans="1:27" hidden="1" x14ac:dyDescent="0.3">
      <c r="A17" s="52">
        <v>253</v>
      </c>
      <c r="B17" s="52" t="s">
        <v>120</v>
      </c>
      <c r="C17" s="52" t="s">
        <v>42</v>
      </c>
      <c r="D17" s="52" t="s">
        <v>3</v>
      </c>
      <c r="E17" s="52">
        <v>1</v>
      </c>
      <c r="F17" s="52">
        <v>0</v>
      </c>
      <c r="G17" s="52">
        <v>10.75</v>
      </c>
      <c r="H17" s="52">
        <v>10.75</v>
      </c>
      <c r="I17" s="52">
        <v>5</v>
      </c>
      <c r="J17" s="52">
        <v>-0.87</v>
      </c>
      <c r="K17" s="52">
        <v>0</v>
      </c>
      <c r="L17" s="52">
        <v>1</v>
      </c>
      <c r="M17" s="52">
        <v>0</v>
      </c>
      <c r="N17" s="52">
        <v>99</v>
      </c>
      <c r="O17" s="52">
        <v>-99</v>
      </c>
      <c r="P17" s="52">
        <v>0</v>
      </c>
      <c r="Q17" s="52">
        <v>9.3000000000000007</v>
      </c>
      <c r="R17" s="52">
        <v>0</v>
      </c>
      <c r="S17" s="52">
        <v>11.63</v>
      </c>
      <c r="T17" s="52">
        <v>0.113</v>
      </c>
      <c r="U17" s="52">
        <v>0.124</v>
      </c>
      <c r="V17" s="52">
        <v>0</v>
      </c>
      <c r="W17" s="4" t="s">
        <v>1</v>
      </c>
      <c r="X17" s="4" t="s">
        <v>1</v>
      </c>
    </row>
    <row r="18" spans="1:27" hidden="1" x14ac:dyDescent="0.3">
      <c r="A18" s="52">
        <v>250</v>
      </c>
      <c r="B18" s="52" t="s">
        <v>120</v>
      </c>
      <c r="C18" s="52" t="s">
        <v>42</v>
      </c>
      <c r="D18" s="52" t="s">
        <v>3</v>
      </c>
      <c r="E18" s="52">
        <v>1</v>
      </c>
      <c r="F18" s="52">
        <v>0</v>
      </c>
      <c r="G18" s="52">
        <v>10.75</v>
      </c>
      <c r="H18" s="52">
        <v>10.75</v>
      </c>
      <c r="I18" s="52">
        <v>5</v>
      </c>
      <c r="J18" s="52">
        <v>-0.87</v>
      </c>
      <c r="K18" s="52">
        <v>0</v>
      </c>
      <c r="L18" s="52">
        <v>1</v>
      </c>
      <c r="M18" s="52">
        <v>0</v>
      </c>
      <c r="N18" s="52">
        <v>99</v>
      </c>
      <c r="O18" s="52">
        <v>-99</v>
      </c>
      <c r="P18" s="52">
        <v>0</v>
      </c>
      <c r="Q18" s="52">
        <v>9.3000000000000007</v>
      </c>
      <c r="R18" s="52">
        <v>0</v>
      </c>
      <c r="S18" s="52">
        <v>11.63</v>
      </c>
      <c r="T18" s="52">
        <v>0.113</v>
      </c>
      <c r="U18" s="52">
        <v>0.124</v>
      </c>
      <c r="V18" s="52">
        <v>0</v>
      </c>
      <c r="W18" s="4" t="s">
        <v>1</v>
      </c>
      <c r="X18" s="4" t="s">
        <v>1</v>
      </c>
    </row>
    <row r="19" spans="1:27" hidden="1" x14ac:dyDescent="0.3">
      <c r="A19" s="52">
        <v>248.2</v>
      </c>
      <c r="B19" s="52" t="s">
        <v>120</v>
      </c>
      <c r="C19" s="52" t="s">
        <v>42</v>
      </c>
      <c r="D19" s="52" t="s">
        <v>3</v>
      </c>
      <c r="E19" s="52">
        <v>1</v>
      </c>
      <c r="F19" s="52">
        <v>0</v>
      </c>
      <c r="G19" s="52">
        <v>10.75</v>
      </c>
      <c r="H19" s="52">
        <v>10.75</v>
      </c>
      <c r="I19" s="52">
        <v>5</v>
      </c>
      <c r="J19" s="52">
        <v>-0.87</v>
      </c>
      <c r="K19" s="52">
        <v>0</v>
      </c>
      <c r="L19" s="52">
        <v>1</v>
      </c>
      <c r="M19" s="52">
        <v>0</v>
      </c>
      <c r="N19" s="52">
        <v>99</v>
      </c>
      <c r="O19" s="52">
        <v>-99</v>
      </c>
      <c r="P19" s="52">
        <v>0</v>
      </c>
      <c r="Q19" s="52">
        <v>9.3000000000000007</v>
      </c>
      <c r="R19" s="52">
        <v>0</v>
      </c>
      <c r="S19" s="52">
        <v>11.63</v>
      </c>
      <c r="T19" s="52">
        <v>0.113</v>
      </c>
      <c r="U19" s="52">
        <v>0.124</v>
      </c>
      <c r="V19" s="52">
        <v>0</v>
      </c>
      <c r="W19" s="4" t="s">
        <v>1</v>
      </c>
      <c r="X19" s="4" t="s">
        <v>1</v>
      </c>
    </row>
    <row r="20" spans="1:27" x14ac:dyDescent="0.3">
      <c r="A20" s="52">
        <v>248</v>
      </c>
      <c r="B20" s="52" t="s">
        <v>43</v>
      </c>
      <c r="C20" s="52" t="s">
        <v>42</v>
      </c>
      <c r="D20" s="52" t="s">
        <v>3</v>
      </c>
      <c r="E20" s="52">
        <v>1</v>
      </c>
      <c r="F20" s="52">
        <v>0</v>
      </c>
      <c r="G20" s="52">
        <v>10.75</v>
      </c>
      <c r="H20" s="52">
        <v>10.75</v>
      </c>
      <c r="I20" s="52">
        <v>5</v>
      </c>
      <c r="J20" s="52">
        <v>-0.87</v>
      </c>
      <c r="K20" s="52">
        <v>0</v>
      </c>
      <c r="L20" s="52">
        <v>1</v>
      </c>
      <c r="M20" s="52">
        <v>0</v>
      </c>
      <c r="N20" s="52">
        <v>99</v>
      </c>
      <c r="O20" s="52">
        <v>-99</v>
      </c>
      <c r="P20" s="52">
        <v>0</v>
      </c>
      <c r="Q20" s="52">
        <v>9.3000000000000007</v>
      </c>
      <c r="R20" s="52">
        <v>0</v>
      </c>
      <c r="S20" s="52">
        <v>11.63</v>
      </c>
      <c r="T20" s="52">
        <v>0.113</v>
      </c>
      <c r="U20" s="52">
        <v>0.124</v>
      </c>
      <c r="V20" s="52">
        <v>0</v>
      </c>
      <c r="W20" s="4" t="s">
        <v>1</v>
      </c>
      <c r="X20" s="4" t="s">
        <v>1</v>
      </c>
    </row>
    <row r="21" spans="1:27" hidden="1" x14ac:dyDescent="0.3">
      <c r="A21" s="52">
        <v>240</v>
      </c>
      <c r="B21" s="52" t="s">
        <v>120</v>
      </c>
      <c r="C21" s="52" t="s">
        <v>42</v>
      </c>
      <c r="D21" s="52" t="s">
        <v>3</v>
      </c>
      <c r="E21" s="52">
        <v>1</v>
      </c>
      <c r="F21" s="52">
        <v>0</v>
      </c>
      <c r="G21" s="52">
        <v>10.75</v>
      </c>
      <c r="H21" s="52">
        <v>10.75</v>
      </c>
      <c r="I21" s="52">
        <v>5</v>
      </c>
      <c r="J21" s="52">
        <v>-0.87</v>
      </c>
      <c r="K21" s="52">
        <v>0</v>
      </c>
      <c r="L21" s="52">
        <v>1</v>
      </c>
      <c r="M21" s="52">
        <v>0</v>
      </c>
      <c r="N21" s="52">
        <v>99</v>
      </c>
      <c r="O21" s="52">
        <v>-99</v>
      </c>
      <c r="P21" s="52">
        <v>0</v>
      </c>
      <c r="Q21" s="52">
        <v>9.3000000000000007</v>
      </c>
      <c r="R21" s="52">
        <v>0</v>
      </c>
      <c r="S21" s="52">
        <v>11.63</v>
      </c>
      <c r="T21" s="52">
        <v>0.113</v>
      </c>
      <c r="U21" s="52">
        <v>0.124</v>
      </c>
      <c r="V21" s="52">
        <v>0</v>
      </c>
      <c r="W21" s="4" t="s">
        <v>1</v>
      </c>
      <c r="X21" s="4" t="s">
        <v>1</v>
      </c>
    </row>
    <row r="22" spans="1:27" hidden="1" x14ac:dyDescent="0.3">
      <c r="A22" s="52">
        <v>238.7</v>
      </c>
      <c r="B22" s="52" t="s">
        <v>120</v>
      </c>
      <c r="C22" s="52" t="s">
        <v>42</v>
      </c>
      <c r="D22" s="52" t="s">
        <v>3</v>
      </c>
      <c r="E22" s="52">
        <v>1</v>
      </c>
      <c r="F22" s="52">
        <v>0</v>
      </c>
      <c r="G22" s="52">
        <v>10.75</v>
      </c>
      <c r="H22" s="52">
        <v>10.75</v>
      </c>
      <c r="I22" s="52">
        <v>5</v>
      </c>
      <c r="J22" s="52">
        <v>-0.87</v>
      </c>
      <c r="K22" s="52">
        <v>0</v>
      </c>
      <c r="L22" s="52">
        <v>1</v>
      </c>
      <c r="M22" s="52">
        <v>0</v>
      </c>
      <c r="N22" s="52">
        <v>99</v>
      </c>
      <c r="O22" s="52">
        <v>-99</v>
      </c>
      <c r="P22" s="52">
        <v>0</v>
      </c>
      <c r="Q22" s="52">
        <v>9.3000000000000007</v>
      </c>
      <c r="R22" s="52">
        <v>0</v>
      </c>
      <c r="S22" s="52">
        <v>11.63</v>
      </c>
      <c r="T22" s="52">
        <v>0.113</v>
      </c>
      <c r="U22" s="52">
        <v>0.124</v>
      </c>
      <c r="V22" s="52">
        <v>0</v>
      </c>
      <c r="W22" s="4" t="s">
        <v>1</v>
      </c>
      <c r="X22" s="4" t="s">
        <v>1</v>
      </c>
    </row>
    <row r="23" spans="1:27" hidden="1" x14ac:dyDescent="0.3">
      <c r="A23" s="52">
        <v>237.2</v>
      </c>
      <c r="B23" s="52" t="s">
        <v>120</v>
      </c>
      <c r="C23" s="52" t="s">
        <v>42</v>
      </c>
      <c r="D23" s="52" t="s">
        <v>3</v>
      </c>
      <c r="E23" s="52">
        <v>1</v>
      </c>
      <c r="F23" s="52">
        <v>0</v>
      </c>
      <c r="G23" s="52">
        <v>10.75</v>
      </c>
      <c r="H23" s="52">
        <v>10.75</v>
      </c>
      <c r="I23" s="52">
        <v>5</v>
      </c>
      <c r="J23" s="52">
        <v>-0.87</v>
      </c>
      <c r="K23" s="52">
        <v>0</v>
      </c>
      <c r="L23" s="52">
        <v>1</v>
      </c>
      <c r="M23" s="52">
        <v>0</v>
      </c>
      <c r="N23" s="52">
        <v>99</v>
      </c>
      <c r="O23" s="52">
        <v>-99</v>
      </c>
      <c r="P23" s="52">
        <v>0</v>
      </c>
      <c r="Q23" s="52">
        <v>9.3000000000000007</v>
      </c>
      <c r="R23" s="52">
        <v>0</v>
      </c>
      <c r="S23" s="52">
        <v>11.63</v>
      </c>
      <c r="T23" s="52">
        <v>0.113</v>
      </c>
      <c r="U23" s="52">
        <v>0.124</v>
      </c>
      <c r="V23" s="52">
        <v>0</v>
      </c>
      <c r="W23" s="4" t="s">
        <v>1</v>
      </c>
      <c r="X23" s="4" t="s">
        <v>1</v>
      </c>
    </row>
    <row r="24" spans="1:27" x14ac:dyDescent="0.3">
      <c r="A24" s="52">
        <v>180</v>
      </c>
      <c r="B24" s="52" t="s">
        <v>43</v>
      </c>
      <c r="C24" s="52" t="s">
        <v>42</v>
      </c>
      <c r="D24" s="52" t="s">
        <v>3</v>
      </c>
      <c r="E24" s="52">
        <v>1</v>
      </c>
      <c r="F24" s="52">
        <v>0</v>
      </c>
      <c r="G24" s="52">
        <v>10.75</v>
      </c>
      <c r="H24" s="52">
        <v>10.75</v>
      </c>
      <c r="I24" s="52">
        <v>5</v>
      </c>
      <c r="J24" s="52">
        <v>-0.87</v>
      </c>
      <c r="K24" s="52">
        <v>0</v>
      </c>
      <c r="L24" s="52">
        <v>1</v>
      </c>
      <c r="M24" s="52">
        <v>0</v>
      </c>
      <c r="N24" s="52">
        <v>99</v>
      </c>
      <c r="O24" s="52">
        <v>-99</v>
      </c>
      <c r="P24" s="52">
        <v>0</v>
      </c>
      <c r="Q24" s="52">
        <v>9.3000000000000007</v>
      </c>
      <c r="R24" s="52">
        <v>0</v>
      </c>
      <c r="S24" s="52">
        <v>11.63</v>
      </c>
      <c r="T24" s="52">
        <v>0.113</v>
      </c>
      <c r="U24" s="52">
        <v>0.124</v>
      </c>
      <c r="V24" s="52">
        <v>0</v>
      </c>
      <c r="W24" s="4" t="s">
        <v>1</v>
      </c>
      <c r="X24" s="4" t="s">
        <v>1</v>
      </c>
    </row>
    <row r="25" spans="1:27" hidden="1" x14ac:dyDescent="0.3">
      <c r="A25" s="52">
        <v>178.5</v>
      </c>
      <c r="B25" s="52" t="s">
        <v>120</v>
      </c>
      <c r="C25" s="52" t="s">
        <v>42</v>
      </c>
      <c r="D25" s="52" t="s">
        <v>3</v>
      </c>
      <c r="E25" s="52">
        <v>1</v>
      </c>
      <c r="F25" s="52">
        <v>0</v>
      </c>
      <c r="G25" s="52">
        <v>10.75</v>
      </c>
      <c r="H25" s="52">
        <v>10.75</v>
      </c>
      <c r="I25" s="52">
        <v>5</v>
      </c>
      <c r="J25" s="52">
        <v>-0.87</v>
      </c>
      <c r="K25" s="52">
        <v>0</v>
      </c>
      <c r="L25" s="52">
        <v>1</v>
      </c>
      <c r="M25" s="52">
        <v>0</v>
      </c>
      <c r="N25" s="52">
        <v>99</v>
      </c>
      <c r="O25" s="52">
        <v>-99</v>
      </c>
      <c r="P25" s="52">
        <v>0</v>
      </c>
      <c r="Q25" s="52">
        <v>9.3000000000000007</v>
      </c>
      <c r="R25" s="52">
        <v>0</v>
      </c>
      <c r="S25" s="52">
        <v>11.63</v>
      </c>
      <c r="T25" s="52">
        <v>0.113</v>
      </c>
      <c r="U25" s="52">
        <v>0.124</v>
      </c>
      <c r="V25" s="52">
        <v>0</v>
      </c>
      <c r="W25" s="4" t="s">
        <v>1</v>
      </c>
      <c r="X25" s="4" t="s">
        <v>1</v>
      </c>
    </row>
    <row r="26" spans="1:27" x14ac:dyDescent="0.3">
      <c r="A26" s="52">
        <v>170</v>
      </c>
      <c r="B26" s="52" t="s">
        <v>43</v>
      </c>
      <c r="C26" s="52" t="s">
        <v>42</v>
      </c>
      <c r="D26" s="52" t="s">
        <v>3</v>
      </c>
      <c r="E26" s="52">
        <v>1</v>
      </c>
      <c r="F26" s="52">
        <v>0</v>
      </c>
      <c r="G26" s="52">
        <v>10.75</v>
      </c>
      <c r="H26" s="52">
        <v>10.75</v>
      </c>
      <c r="I26" s="52">
        <v>5</v>
      </c>
      <c r="J26" s="52">
        <v>-0.87</v>
      </c>
      <c r="K26" s="52">
        <v>0</v>
      </c>
      <c r="L26" s="52">
        <v>1</v>
      </c>
      <c r="M26" s="52">
        <v>0</v>
      </c>
      <c r="N26" s="52">
        <v>99</v>
      </c>
      <c r="O26" s="52">
        <v>-99</v>
      </c>
      <c r="P26" s="52">
        <v>0</v>
      </c>
      <c r="Q26" s="52">
        <v>9.3000000000000007</v>
      </c>
      <c r="R26" s="52">
        <v>0</v>
      </c>
      <c r="S26" s="52">
        <v>11.63</v>
      </c>
      <c r="T26" s="52">
        <v>0.113</v>
      </c>
      <c r="U26" s="52">
        <v>0.124</v>
      </c>
      <c r="V26" s="52">
        <v>0</v>
      </c>
      <c r="W26" s="4" t="s">
        <v>1</v>
      </c>
      <c r="X26" s="4" t="s">
        <v>1</v>
      </c>
    </row>
    <row r="27" spans="1:27" x14ac:dyDescent="0.3">
      <c r="A27" s="52">
        <v>165</v>
      </c>
      <c r="B27" s="52" t="s">
        <v>43</v>
      </c>
      <c r="C27" s="52" t="s">
        <v>42</v>
      </c>
      <c r="D27" s="52" t="s">
        <v>3</v>
      </c>
      <c r="E27" s="52">
        <v>2</v>
      </c>
      <c r="F27" s="52">
        <v>0</v>
      </c>
      <c r="G27" s="52">
        <v>10.75</v>
      </c>
      <c r="H27" s="52">
        <v>10.75</v>
      </c>
      <c r="I27" s="52">
        <v>5</v>
      </c>
      <c r="J27" s="52">
        <v>-0.87</v>
      </c>
      <c r="K27" s="52">
        <v>0</v>
      </c>
      <c r="L27" s="52">
        <v>1</v>
      </c>
      <c r="M27" s="52">
        <v>0</v>
      </c>
      <c r="N27" s="52">
        <v>99</v>
      </c>
      <c r="O27" s="52">
        <v>-99</v>
      </c>
      <c r="P27" s="52">
        <v>0</v>
      </c>
      <c r="Q27" s="52">
        <v>9.3000000000000007</v>
      </c>
      <c r="R27" s="52">
        <v>0</v>
      </c>
      <c r="S27" s="52">
        <v>11.63</v>
      </c>
      <c r="T27" s="52">
        <v>0.113</v>
      </c>
      <c r="U27" s="52">
        <v>0.124</v>
      </c>
      <c r="V27" s="52">
        <v>0</v>
      </c>
      <c r="W27" s="4" t="s">
        <v>1</v>
      </c>
      <c r="X27" s="4" t="s">
        <v>1</v>
      </c>
    </row>
    <row r="28" spans="1:27" hidden="1" x14ac:dyDescent="0.3">
      <c r="A28" s="52">
        <v>165</v>
      </c>
      <c r="B28" s="52" t="s">
        <v>120</v>
      </c>
      <c r="C28" s="52" t="s">
        <v>42</v>
      </c>
      <c r="D28" s="52" t="s">
        <v>3</v>
      </c>
      <c r="E28" s="52">
        <v>1</v>
      </c>
      <c r="F28" s="52">
        <v>0</v>
      </c>
      <c r="G28" s="52">
        <v>10.75</v>
      </c>
      <c r="H28" s="52">
        <v>10.75</v>
      </c>
      <c r="I28" s="52">
        <v>5</v>
      </c>
      <c r="J28" s="52">
        <v>-0.87</v>
      </c>
      <c r="K28" s="52">
        <v>0</v>
      </c>
      <c r="L28" s="52">
        <v>1</v>
      </c>
      <c r="M28" s="52">
        <v>0</v>
      </c>
      <c r="N28" s="52">
        <v>99</v>
      </c>
      <c r="O28" s="52">
        <v>-99</v>
      </c>
      <c r="P28" s="52">
        <v>0</v>
      </c>
      <c r="Q28" s="52">
        <v>9.3000000000000007</v>
      </c>
      <c r="R28" s="52">
        <v>0</v>
      </c>
      <c r="S28" s="52">
        <v>11.63</v>
      </c>
      <c r="T28" s="52">
        <v>0.113</v>
      </c>
      <c r="U28" s="52">
        <v>0.124</v>
      </c>
      <c r="V28" s="52">
        <v>0</v>
      </c>
      <c r="W28" s="4" t="s">
        <v>1</v>
      </c>
      <c r="X28" s="4" t="s">
        <v>1</v>
      </c>
    </row>
    <row r="29" spans="1:27" x14ac:dyDescent="0.3">
      <c r="A29" s="52">
        <v>150</v>
      </c>
      <c r="B29" s="52" t="s">
        <v>43</v>
      </c>
      <c r="C29" s="52" t="s">
        <v>42</v>
      </c>
      <c r="D29" s="73" t="s">
        <v>928</v>
      </c>
      <c r="E29" s="52"/>
      <c r="F29" s="52">
        <v>1</v>
      </c>
      <c r="G29" s="52">
        <v>1</v>
      </c>
      <c r="H29" s="52">
        <v>0.01</v>
      </c>
      <c r="I29" s="52">
        <v>0.04</v>
      </c>
      <c r="J29" s="52">
        <v>-0.04</v>
      </c>
      <c r="K29" s="52">
        <v>1</v>
      </c>
      <c r="L29" s="52">
        <v>2</v>
      </c>
      <c r="M29" s="52">
        <v>1</v>
      </c>
      <c r="N29" s="52">
        <v>1</v>
      </c>
      <c r="O29" s="52">
        <v>300</v>
      </c>
      <c r="P29" s="52">
        <v>0</v>
      </c>
      <c r="Q29" s="52">
        <v>5.63</v>
      </c>
      <c r="R29" s="52">
        <v>-5.37</v>
      </c>
      <c r="S29" s="52">
        <v>5.63</v>
      </c>
      <c r="T29" s="52">
        <v>-5.37</v>
      </c>
      <c r="U29" s="52">
        <v>0.06</v>
      </c>
      <c r="V29" s="52">
        <v>0</v>
      </c>
      <c r="W29" s="4">
        <v>1</v>
      </c>
      <c r="X29" s="4">
        <v>75</v>
      </c>
      <c r="Y29">
        <v>2.92</v>
      </c>
      <c r="Z29" t="s">
        <v>1</v>
      </c>
      <c r="AA29" t="s">
        <v>1</v>
      </c>
    </row>
    <row r="30" spans="1:27" x14ac:dyDescent="0.3">
      <c r="A30" s="52">
        <v>150</v>
      </c>
      <c r="B30" s="52" t="s">
        <v>43</v>
      </c>
      <c r="C30" s="52" t="s">
        <v>42</v>
      </c>
      <c r="D30" s="52" t="s">
        <v>3</v>
      </c>
      <c r="E30" s="52">
        <v>2</v>
      </c>
      <c r="F30" s="52">
        <v>0</v>
      </c>
      <c r="G30" s="52">
        <v>10.75</v>
      </c>
      <c r="H30" s="52">
        <v>10.75</v>
      </c>
      <c r="I30" s="52">
        <v>5</v>
      </c>
      <c r="J30" s="52">
        <v>-0.87</v>
      </c>
      <c r="K30" s="52">
        <v>0</v>
      </c>
      <c r="L30" s="52">
        <v>1</v>
      </c>
      <c r="M30" s="52">
        <v>0</v>
      </c>
      <c r="N30" s="52">
        <v>99</v>
      </c>
      <c r="O30" s="52">
        <v>-99</v>
      </c>
      <c r="P30" s="52">
        <v>0</v>
      </c>
      <c r="Q30" s="52">
        <v>9.3000000000000007</v>
      </c>
      <c r="R30" s="52">
        <v>0</v>
      </c>
      <c r="S30" s="52">
        <v>11.63</v>
      </c>
      <c r="T30" s="52">
        <v>0.113</v>
      </c>
      <c r="U30" s="52">
        <v>0.124</v>
      </c>
      <c r="V30" s="52">
        <v>0</v>
      </c>
      <c r="W30" s="4" t="s">
        <v>1</v>
      </c>
      <c r="X30" s="4" t="s">
        <v>1</v>
      </c>
    </row>
    <row r="31" spans="1:27" hidden="1" x14ac:dyDescent="0.3">
      <c r="A31" s="52">
        <v>150</v>
      </c>
      <c r="B31" s="52" t="s">
        <v>120</v>
      </c>
      <c r="C31" s="52" t="s">
        <v>42</v>
      </c>
      <c r="D31" s="52" t="s">
        <v>3</v>
      </c>
      <c r="E31" s="52">
        <v>3</v>
      </c>
      <c r="F31" s="52">
        <v>0</v>
      </c>
      <c r="G31" s="52">
        <v>10.75</v>
      </c>
      <c r="H31" s="52">
        <v>10.75</v>
      </c>
      <c r="I31" s="52">
        <v>5</v>
      </c>
      <c r="J31" s="52">
        <v>-0.87</v>
      </c>
      <c r="K31" s="52">
        <v>0</v>
      </c>
      <c r="L31" s="52">
        <v>1</v>
      </c>
      <c r="M31" s="52">
        <v>0</v>
      </c>
      <c r="N31" s="52">
        <v>99</v>
      </c>
      <c r="O31" s="52">
        <v>-99</v>
      </c>
      <c r="P31" s="52">
        <v>0</v>
      </c>
      <c r="Q31" s="52">
        <v>9.3000000000000007</v>
      </c>
      <c r="R31" s="52">
        <v>0</v>
      </c>
      <c r="S31" s="52">
        <v>11.63</v>
      </c>
      <c r="T31" s="52">
        <v>0.113</v>
      </c>
      <c r="U31" s="52">
        <v>0.124</v>
      </c>
      <c r="V31" s="52">
        <v>0</v>
      </c>
      <c r="W31" s="4" t="s">
        <v>1</v>
      </c>
      <c r="X31" s="4" t="s">
        <v>1</v>
      </c>
    </row>
    <row r="32" spans="1:27" hidden="1" x14ac:dyDescent="0.3">
      <c r="A32" s="52">
        <v>145</v>
      </c>
      <c r="B32" s="52" t="s">
        <v>120</v>
      </c>
      <c r="C32" s="52" t="s">
        <v>42</v>
      </c>
      <c r="D32" s="52" t="s">
        <v>3</v>
      </c>
      <c r="E32" s="52">
        <v>1</v>
      </c>
      <c r="F32" s="52">
        <v>0</v>
      </c>
      <c r="G32" s="52">
        <v>10.75</v>
      </c>
      <c r="H32" s="52">
        <v>10.75</v>
      </c>
      <c r="I32" s="52">
        <v>5</v>
      </c>
      <c r="J32" s="52">
        <v>-0.87</v>
      </c>
      <c r="K32" s="52">
        <v>0</v>
      </c>
      <c r="L32" s="52">
        <v>1</v>
      </c>
      <c r="M32" s="52">
        <v>0</v>
      </c>
      <c r="N32" s="52">
        <v>99</v>
      </c>
      <c r="O32" s="52">
        <v>-99</v>
      </c>
      <c r="P32" s="52">
        <v>0</v>
      </c>
      <c r="Q32" s="52">
        <v>9.3000000000000007</v>
      </c>
      <c r="R32" s="52">
        <v>0</v>
      </c>
      <c r="S32" s="52">
        <v>11.63</v>
      </c>
      <c r="T32" s="52">
        <v>0.113</v>
      </c>
      <c r="U32" s="52">
        <v>0.124</v>
      </c>
      <c r="V32" s="52">
        <v>0</v>
      </c>
      <c r="W32" s="4" t="s">
        <v>1</v>
      </c>
      <c r="X32" s="4" t="s">
        <v>1</v>
      </c>
    </row>
    <row r="33" spans="1:24" x14ac:dyDescent="0.3">
      <c r="A33" s="52">
        <v>140</v>
      </c>
      <c r="B33" s="52" t="s">
        <v>43</v>
      </c>
      <c r="C33" s="52" t="s">
        <v>42</v>
      </c>
      <c r="D33" s="52" t="s">
        <v>3</v>
      </c>
      <c r="E33" s="52">
        <v>1</v>
      </c>
      <c r="F33" s="52">
        <v>0</v>
      </c>
      <c r="G33" s="52">
        <v>10.75</v>
      </c>
      <c r="H33" s="52">
        <v>10.75</v>
      </c>
      <c r="I33" s="52">
        <v>5</v>
      </c>
      <c r="J33" s="52">
        <v>-0.87</v>
      </c>
      <c r="K33" s="52">
        <v>0</v>
      </c>
      <c r="L33" s="52">
        <v>1</v>
      </c>
      <c r="M33" s="52">
        <v>0</v>
      </c>
      <c r="N33" s="52">
        <v>99</v>
      </c>
      <c r="O33" s="52">
        <v>-99</v>
      </c>
      <c r="P33" s="52">
        <v>0</v>
      </c>
      <c r="Q33" s="52">
        <v>9.3000000000000007</v>
      </c>
      <c r="R33" s="52">
        <v>0</v>
      </c>
      <c r="S33" s="52">
        <v>11.63</v>
      </c>
      <c r="T33" s="52">
        <v>0.113</v>
      </c>
      <c r="U33" s="52">
        <v>0.124</v>
      </c>
      <c r="V33" s="52">
        <v>0</v>
      </c>
      <c r="W33" s="4" t="s">
        <v>1</v>
      </c>
      <c r="X33" s="4" t="s">
        <v>1</v>
      </c>
    </row>
    <row r="34" spans="1:24" hidden="1" x14ac:dyDescent="0.3">
      <c r="A34" s="52">
        <v>140</v>
      </c>
      <c r="B34" s="52" t="s">
        <v>120</v>
      </c>
      <c r="C34" s="52" t="s">
        <v>42</v>
      </c>
      <c r="D34" s="52" t="s">
        <v>3</v>
      </c>
      <c r="E34" s="52">
        <v>1</v>
      </c>
      <c r="F34" s="52">
        <v>0</v>
      </c>
      <c r="G34" s="52">
        <v>10.75</v>
      </c>
      <c r="H34" s="52">
        <v>10.75</v>
      </c>
      <c r="I34" s="52">
        <v>5</v>
      </c>
      <c r="J34" s="52">
        <v>-0.87</v>
      </c>
      <c r="K34" s="52">
        <v>0</v>
      </c>
      <c r="L34" s="52">
        <v>1</v>
      </c>
      <c r="M34" s="52">
        <v>0</v>
      </c>
      <c r="N34" s="52">
        <v>99</v>
      </c>
      <c r="O34" s="52">
        <v>-99</v>
      </c>
      <c r="P34" s="52">
        <v>0</v>
      </c>
      <c r="Q34" s="52">
        <v>9.3000000000000007</v>
      </c>
      <c r="R34" s="52">
        <v>0</v>
      </c>
      <c r="S34" s="52">
        <v>11.63</v>
      </c>
      <c r="T34" s="52">
        <v>0.113</v>
      </c>
      <c r="U34" s="52">
        <v>0.124</v>
      </c>
      <c r="V34" s="52">
        <v>0</v>
      </c>
      <c r="W34" s="4" t="s">
        <v>1</v>
      </c>
      <c r="X34" s="4" t="s">
        <v>1</v>
      </c>
    </row>
    <row r="35" spans="1:24" x14ac:dyDescent="0.3">
      <c r="A35" s="52">
        <v>135</v>
      </c>
      <c r="B35" s="52" t="s">
        <v>43</v>
      </c>
      <c r="C35" s="52" t="s">
        <v>42</v>
      </c>
      <c r="D35" s="52" t="s">
        <v>3</v>
      </c>
      <c r="E35" s="52">
        <v>1</v>
      </c>
      <c r="F35" s="52">
        <v>0</v>
      </c>
      <c r="G35" s="52">
        <v>10.75</v>
      </c>
      <c r="H35" s="52">
        <v>10.75</v>
      </c>
      <c r="I35" s="52">
        <v>5</v>
      </c>
      <c r="J35" s="52">
        <v>-0.87</v>
      </c>
      <c r="K35" s="52">
        <v>0</v>
      </c>
      <c r="L35" s="52">
        <v>1</v>
      </c>
      <c r="M35" s="52">
        <v>0</v>
      </c>
      <c r="N35" s="52">
        <v>99</v>
      </c>
      <c r="O35" s="52">
        <v>-99</v>
      </c>
      <c r="P35" s="52">
        <v>0</v>
      </c>
      <c r="Q35" s="52">
        <v>9.3000000000000007</v>
      </c>
      <c r="R35" s="52">
        <v>0</v>
      </c>
      <c r="S35" s="52">
        <v>11.63</v>
      </c>
      <c r="T35" s="52">
        <v>0.113</v>
      </c>
      <c r="U35" s="52">
        <v>0.124</v>
      </c>
      <c r="V35" s="52">
        <v>0</v>
      </c>
      <c r="W35" s="4" t="s">
        <v>1</v>
      </c>
      <c r="X35" s="4" t="s">
        <v>1</v>
      </c>
    </row>
    <row r="36" spans="1:24" x14ac:dyDescent="0.3">
      <c r="A36" s="52">
        <v>130</v>
      </c>
      <c r="B36" s="52" t="s">
        <v>43</v>
      </c>
      <c r="C36" s="52" t="s">
        <v>42</v>
      </c>
      <c r="D36" s="52" t="s">
        <v>3</v>
      </c>
      <c r="E36" s="52">
        <v>1</v>
      </c>
      <c r="F36" s="52">
        <v>0</v>
      </c>
      <c r="G36" s="52">
        <v>10.75</v>
      </c>
      <c r="H36" s="52">
        <v>10.75</v>
      </c>
      <c r="I36" s="52">
        <v>5</v>
      </c>
      <c r="J36" s="52">
        <v>-0.87</v>
      </c>
      <c r="K36" s="52">
        <v>0</v>
      </c>
      <c r="L36" s="52">
        <v>1</v>
      </c>
      <c r="M36" s="52">
        <v>0</v>
      </c>
      <c r="N36" s="52">
        <v>99</v>
      </c>
      <c r="O36" s="52">
        <v>-99</v>
      </c>
      <c r="P36" s="52">
        <v>0</v>
      </c>
      <c r="Q36" s="52">
        <v>9.3000000000000007</v>
      </c>
      <c r="R36" s="52">
        <v>0</v>
      </c>
      <c r="S36" s="52">
        <v>11.63</v>
      </c>
      <c r="T36" s="52">
        <v>0.113</v>
      </c>
      <c r="U36" s="52">
        <v>0.124</v>
      </c>
      <c r="V36" s="52">
        <v>0</v>
      </c>
      <c r="W36" s="4" t="s">
        <v>1</v>
      </c>
      <c r="X36" s="4" t="s">
        <v>1</v>
      </c>
    </row>
    <row r="37" spans="1:24" hidden="1" x14ac:dyDescent="0.3">
      <c r="A37" s="52">
        <v>125</v>
      </c>
      <c r="B37" s="52" t="s">
        <v>120</v>
      </c>
      <c r="C37" s="52" t="s">
        <v>42</v>
      </c>
      <c r="D37" s="52" t="s">
        <v>3</v>
      </c>
      <c r="E37" s="52">
        <v>1</v>
      </c>
      <c r="F37" s="52">
        <v>0</v>
      </c>
      <c r="G37" s="52">
        <v>10.75</v>
      </c>
      <c r="H37" s="52">
        <v>10.75</v>
      </c>
      <c r="I37" s="52">
        <v>5</v>
      </c>
      <c r="J37" s="52">
        <v>-0.87</v>
      </c>
      <c r="K37" s="52">
        <v>0</v>
      </c>
      <c r="L37" s="52">
        <v>1</v>
      </c>
      <c r="M37" s="52">
        <v>0</v>
      </c>
      <c r="N37" s="52">
        <v>99</v>
      </c>
      <c r="O37" s="52">
        <v>-99</v>
      </c>
      <c r="P37" s="52">
        <v>0</v>
      </c>
      <c r="Q37" s="52">
        <v>9.3000000000000007</v>
      </c>
      <c r="R37" s="52">
        <v>0</v>
      </c>
      <c r="S37" s="52">
        <v>11.63</v>
      </c>
      <c r="T37" s="52">
        <v>0.113</v>
      </c>
      <c r="U37" s="52">
        <v>0.124</v>
      </c>
      <c r="V37" s="52">
        <v>0</v>
      </c>
      <c r="W37" s="4" t="s">
        <v>1</v>
      </c>
      <c r="X37" s="4" t="s">
        <v>1</v>
      </c>
    </row>
    <row r="38" spans="1:24" x14ac:dyDescent="0.3">
      <c r="A38" s="52">
        <v>120</v>
      </c>
      <c r="B38" s="52" t="s">
        <v>43</v>
      </c>
      <c r="C38" s="52" t="s">
        <v>42</v>
      </c>
      <c r="D38" s="52" t="s">
        <v>3</v>
      </c>
      <c r="E38" s="52">
        <v>1</v>
      </c>
      <c r="F38" s="52">
        <v>0</v>
      </c>
      <c r="G38" s="52">
        <v>10.75</v>
      </c>
      <c r="H38" s="52">
        <v>10.75</v>
      </c>
      <c r="I38" s="52">
        <v>5</v>
      </c>
      <c r="J38" s="52">
        <v>-0.87</v>
      </c>
      <c r="K38" s="52">
        <v>0</v>
      </c>
      <c r="L38" s="52">
        <v>1</v>
      </c>
      <c r="M38" s="52">
        <v>0</v>
      </c>
      <c r="N38" s="52">
        <v>99</v>
      </c>
      <c r="O38" s="52">
        <v>-99</v>
      </c>
      <c r="P38" s="52">
        <v>0</v>
      </c>
      <c r="Q38" s="52">
        <v>9.3000000000000007</v>
      </c>
      <c r="R38" s="52">
        <v>0</v>
      </c>
      <c r="S38" s="52">
        <v>11.63</v>
      </c>
      <c r="T38" s="52">
        <v>0.113</v>
      </c>
      <c r="U38" s="52">
        <v>0.124</v>
      </c>
      <c r="V38" s="52">
        <v>0</v>
      </c>
      <c r="W38" s="4" t="s">
        <v>1</v>
      </c>
      <c r="X38" s="4" t="s">
        <v>1</v>
      </c>
    </row>
    <row r="39" spans="1:24" hidden="1" x14ac:dyDescent="0.3">
      <c r="A39" s="52">
        <v>120</v>
      </c>
      <c r="B39" s="52" t="s">
        <v>120</v>
      </c>
      <c r="C39" s="52" t="s">
        <v>42</v>
      </c>
      <c r="D39" s="52" t="s">
        <v>3</v>
      </c>
      <c r="E39" s="52">
        <v>1</v>
      </c>
      <c r="F39" s="52">
        <v>0</v>
      </c>
      <c r="G39" s="52">
        <v>10.75</v>
      </c>
      <c r="H39" s="52">
        <v>10.75</v>
      </c>
      <c r="I39" s="52">
        <v>5</v>
      </c>
      <c r="J39" s="52">
        <v>-0.87</v>
      </c>
      <c r="K39" s="52">
        <v>0</v>
      </c>
      <c r="L39" s="52">
        <v>1</v>
      </c>
      <c r="M39" s="52">
        <v>0</v>
      </c>
      <c r="N39" s="52">
        <v>99</v>
      </c>
      <c r="O39" s="52">
        <v>-99</v>
      </c>
      <c r="P39" s="52">
        <v>0</v>
      </c>
      <c r="Q39" s="52">
        <v>9.3000000000000007</v>
      </c>
      <c r="R39" s="52">
        <v>0</v>
      </c>
      <c r="S39" s="52">
        <v>11.63</v>
      </c>
      <c r="T39" s="52">
        <v>0.113</v>
      </c>
      <c r="U39" s="52">
        <v>0.124</v>
      </c>
      <c r="V39" s="52">
        <v>0</v>
      </c>
      <c r="W39" s="4" t="s">
        <v>1</v>
      </c>
      <c r="X39" s="4" t="s">
        <v>1</v>
      </c>
    </row>
    <row r="40" spans="1:24" x14ac:dyDescent="0.3">
      <c r="A40" s="52">
        <v>114</v>
      </c>
      <c r="B40" s="52" t="s">
        <v>43</v>
      </c>
      <c r="C40" s="52" t="s">
        <v>42</v>
      </c>
      <c r="D40" s="52" t="s">
        <v>3</v>
      </c>
      <c r="E40" s="52">
        <v>1</v>
      </c>
      <c r="F40" s="52">
        <v>0</v>
      </c>
      <c r="G40" s="52">
        <v>10.75</v>
      </c>
      <c r="H40" s="52">
        <v>10.75</v>
      </c>
      <c r="I40" s="52">
        <v>5</v>
      </c>
      <c r="J40" s="52">
        <v>-0.87</v>
      </c>
      <c r="K40" s="52">
        <v>0</v>
      </c>
      <c r="L40" s="52">
        <v>1</v>
      </c>
      <c r="M40" s="52">
        <v>0</v>
      </c>
      <c r="N40" s="52">
        <v>99</v>
      </c>
      <c r="O40" s="52">
        <v>-99</v>
      </c>
      <c r="P40" s="52">
        <v>0</v>
      </c>
      <c r="Q40" s="52">
        <v>9.3000000000000007</v>
      </c>
      <c r="R40" s="52">
        <v>0</v>
      </c>
      <c r="S40" s="52">
        <v>11.63</v>
      </c>
      <c r="T40" s="52">
        <v>0.113</v>
      </c>
      <c r="U40" s="52">
        <v>0.124</v>
      </c>
      <c r="V40" s="52">
        <v>0</v>
      </c>
      <c r="W40" s="4" t="s">
        <v>1</v>
      </c>
      <c r="X40" s="4" t="s">
        <v>1</v>
      </c>
    </row>
    <row r="41" spans="1:24" x14ac:dyDescent="0.3">
      <c r="A41" s="52">
        <v>110</v>
      </c>
      <c r="B41" s="52" t="s">
        <v>43</v>
      </c>
      <c r="C41" s="52" t="s">
        <v>42</v>
      </c>
      <c r="D41" s="52" t="s">
        <v>3</v>
      </c>
      <c r="E41" s="52">
        <v>1</v>
      </c>
      <c r="F41" s="52">
        <v>0</v>
      </c>
      <c r="G41" s="52">
        <v>10.75</v>
      </c>
      <c r="H41" s="52">
        <v>10.75</v>
      </c>
      <c r="I41" s="52">
        <v>5</v>
      </c>
      <c r="J41" s="52">
        <v>-0.87</v>
      </c>
      <c r="K41" s="52">
        <v>0</v>
      </c>
      <c r="L41" s="52">
        <v>1</v>
      </c>
      <c r="M41" s="52">
        <v>0</v>
      </c>
      <c r="N41" s="52">
        <v>99</v>
      </c>
      <c r="O41" s="52">
        <v>-99</v>
      </c>
      <c r="P41" s="52">
        <v>0</v>
      </c>
      <c r="Q41" s="52">
        <v>9.3000000000000007</v>
      </c>
      <c r="R41" s="52">
        <v>0</v>
      </c>
      <c r="S41" s="52">
        <v>11.63</v>
      </c>
      <c r="T41" s="52">
        <v>0.113</v>
      </c>
      <c r="U41" s="52">
        <v>0.124</v>
      </c>
      <c r="V41" s="52">
        <v>0</v>
      </c>
      <c r="W41" s="4" t="s">
        <v>1</v>
      </c>
      <c r="X41" s="4" t="s">
        <v>1</v>
      </c>
    </row>
    <row r="42" spans="1:24" hidden="1" x14ac:dyDescent="0.3">
      <c r="A42" s="52">
        <v>110</v>
      </c>
      <c r="B42" s="52" t="s">
        <v>120</v>
      </c>
      <c r="C42" s="52" t="s">
        <v>42</v>
      </c>
      <c r="D42" s="52" t="s">
        <v>3</v>
      </c>
      <c r="E42" s="52">
        <v>1</v>
      </c>
      <c r="F42" s="52">
        <v>0</v>
      </c>
      <c r="G42" s="52">
        <v>10.75</v>
      </c>
      <c r="H42" s="52">
        <v>10.75</v>
      </c>
      <c r="I42" s="52">
        <v>5</v>
      </c>
      <c r="J42" s="52">
        <v>-0.87</v>
      </c>
      <c r="K42" s="52">
        <v>0</v>
      </c>
      <c r="L42" s="52">
        <v>1</v>
      </c>
      <c r="M42" s="52">
        <v>0</v>
      </c>
      <c r="N42" s="52">
        <v>99</v>
      </c>
      <c r="O42" s="52">
        <v>-99</v>
      </c>
      <c r="P42" s="52">
        <v>0</v>
      </c>
      <c r="Q42" s="52">
        <v>9.3000000000000007</v>
      </c>
      <c r="R42" s="52">
        <v>0</v>
      </c>
      <c r="S42" s="52">
        <v>11.63</v>
      </c>
      <c r="T42" s="52">
        <v>0.113</v>
      </c>
      <c r="U42" s="52">
        <v>0.124</v>
      </c>
      <c r="V42" s="52">
        <v>0</v>
      </c>
      <c r="W42" s="4" t="s">
        <v>1</v>
      </c>
      <c r="X42" s="4" t="s">
        <v>1</v>
      </c>
    </row>
    <row r="43" spans="1:24" x14ac:dyDescent="0.3">
      <c r="A43" s="52">
        <v>106</v>
      </c>
      <c r="B43" s="52" t="s">
        <v>43</v>
      </c>
      <c r="C43" s="52" t="s">
        <v>42</v>
      </c>
      <c r="D43" s="52" t="s">
        <v>3</v>
      </c>
      <c r="E43" s="52">
        <v>1</v>
      </c>
      <c r="F43" s="52">
        <v>0</v>
      </c>
      <c r="G43" s="52">
        <v>10.75</v>
      </c>
      <c r="H43" s="52">
        <v>10.75</v>
      </c>
      <c r="I43" s="52">
        <v>5</v>
      </c>
      <c r="J43" s="52">
        <v>-0.87</v>
      </c>
      <c r="K43" s="52">
        <v>0</v>
      </c>
      <c r="L43" s="52">
        <v>1</v>
      </c>
      <c r="M43" s="52">
        <v>0</v>
      </c>
      <c r="N43" s="52">
        <v>99</v>
      </c>
      <c r="O43" s="52">
        <v>-99</v>
      </c>
      <c r="P43" s="52">
        <v>0</v>
      </c>
      <c r="Q43" s="52">
        <v>9.3000000000000007</v>
      </c>
      <c r="R43" s="52">
        <v>0</v>
      </c>
      <c r="S43" s="52">
        <v>11.63</v>
      </c>
      <c r="T43" s="52">
        <v>0.113</v>
      </c>
      <c r="U43" s="52">
        <v>0.124</v>
      </c>
      <c r="V43" s="52">
        <v>0</v>
      </c>
      <c r="W43" s="4" t="s">
        <v>1</v>
      </c>
      <c r="X43" s="4" t="s">
        <v>1</v>
      </c>
    </row>
    <row r="44" spans="1:24" x14ac:dyDescent="0.3">
      <c r="A44" s="52">
        <v>100</v>
      </c>
      <c r="B44" s="52" t="s">
        <v>43</v>
      </c>
      <c r="C44" s="52" t="s">
        <v>42</v>
      </c>
      <c r="D44" s="52" t="s">
        <v>3</v>
      </c>
      <c r="E44" s="52">
        <v>1</v>
      </c>
      <c r="F44" s="52">
        <v>0</v>
      </c>
      <c r="G44" s="52">
        <v>10.75</v>
      </c>
      <c r="H44" s="52">
        <v>10.75</v>
      </c>
      <c r="I44" s="52">
        <v>5</v>
      </c>
      <c r="J44" s="52">
        <v>-0.87</v>
      </c>
      <c r="K44" s="52">
        <v>0</v>
      </c>
      <c r="L44" s="52">
        <v>1</v>
      </c>
      <c r="M44" s="52">
        <v>0</v>
      </c>
      <c r="N44" s="52">
        <v>99</v>
      </c>
      <c r="O44" s="52">
        <v>-99</v>
      </c>
      <c r="P44" s="52">
        <v>0</v>
      </c>
      <c r="Q44" s="52">
        <v>9.3000000000000007</v>
      </c>
      <c r="R44" s="52">
        <v>0</v>
      </c>
      <c r="S44" s="52">
        <v>11.63</v>
      </c>
      <c r="T44" s="52">
        <v>0.113</v>
      </c>
      <c r="U44" s="52">
        <v>0.124</v>
      </c>
      <c r="V44" s="52">
        <v>0</v>
      </c>
      <c r="W44" s="4" t="s">
        <v>1</v>
      </c>
      <c r="X44" s="4" t="s">
        <v>1</v>
      </c>
    </row>
    <row r="45" spans="1:24" x14ac:dyDescent="0.3">
      <c r="A45" s="52">
        <v>87</v>
      </c>
      <c r="B45" s="52" t="s">
        <v>43</v>
      </c>
      <c r="C45" s="52" t="s">
        <v>42</v>
      </c>
      <c r="D45" s="52" t="s">
        <v>3</v>
      </c>
      <c r="E45" s="52">
        <v>1</v>
      </c>
      <c r="F45" s="52">
        <v>0</v>
      </c>
      <c r="G45" s="52">
        <v>10.75</v>
      </c>
      <c r="H45" s="52">
        <v>10.75</v>
      </c>
      <c r="I45" s="52">
        <v>5</v>
      </c>
      <c r="J45" s="52">
        <v>-0.87</v>
      </c>
      <c r="K45" s="52">
        <v>0</v>
      </c>
      <c r="L45" s="52">
        <v>1</v>
      </c>
      <c r="M45" s="52">
        <v>0</v>
      </c>
      <c r="N45" s="52">
        <v>99</v>
      </c>
      <c r="O45" s="52">
        <v>-99</v>
      </c>
      <c r="P45" s="52">
        <v>0</v>
      </c>
      <c r="Q45" s="52">
        <v>9.3000000000000007</v>
      </c>
      <c r="R45" s="52">
        <v>0</v>
      </c>
      <c r="S45" s="52">
        <v>11.63</v>
      </c>
      <c r="T45" s="52">
        <v>0.113</v>
      </c>
      <c r="U45" s="52">
        <v>0.124</v>
      </c>
      <c r="V45" s="52">
        <v>0</v>
      </c>
      <c r="W45" s="4" t="s">
        <v>1</v>
      </c>
      <c r="X45" s="4" t="s">
        <v>1</v>
      </c>
    </row>
    <row r="46" spans="1:24" x14ac:dyDescent="0.3">
      <c r="A46" s="52">
        <v>81</v>
      </c>
      <c r="B46" s="52" t="s">
        <v>43</v>
      </c>
      <c r="C46" s="52" t="s">
        <v>42</v>
      </c>
      <c r="D46" s="52" t="s">
        <v>3</v>
      </c>
      <c r="E46" s="52">
        <v>1</v>
      </c>
      <c r="F46" s="52">
        <v>0</v>
      </c>
      <c r="G46" s="52">
        <v>10.75</v>
      </c>
      <c r="H46" s="52">
        <v>10.75</v>
      </c>
      <c r="I46" s="52">
        <v>5</v>
      </c>
      <c r="J46" s="52">
        <v>-0.87</v>
      </c>
      <c r="K46" s="52">
        <v>0</v>
      </c>
      <c r="L46" s="52">
        <v>1</v>
      </c>
      <c r="M46" s="52">
        <v>0</v>
      </c>
      <c r="N46" s="52">
        <v>99</v>
      </c>
      <c r="O46" s="52">
        <v>-99</v>
      </c>
      <c r="P46" s="52">
        <v>0</v>
      </c>
      <c r="Q46" s="52">
        <v>9.3000000000000007</v>
      </c>
      <c r="R46" s="52">
        <v>0</v>
      </c>
      <c r="S46" s="52">
        <v>11.63</v>
      </c>
      <c r="T46" s="52">
        <v>0.113</v>
      </c>
      <c r="U46" s="52">
        <v>0.124</v>
      </c>
      <c r="V46" s="52">
        <v>0</v>
      </c>
      <c r="W46" s="4" t="s">
        <v>1</v>
      </c>
      <c r="X46" s="4" t="s">
        <v>1</v>
      </c>
    </row>
    <row r="47" spans="1:24" x14ac:dyDescent="0.3">
      <c r="A47" s="52">
        <v>80</v>
      </c>
      <c r="B47" s="52" t="s">
        <v>43</v>
      </c>
      <c r="C47" s="52" t="s">
        <v>42</v>
      </c>
      <c r="D47" s="52" t="s">
        <v>3</v>
      </c>
      <c r="E47" s="52">
        <v>1</v>
      </c>
      <c r="F47" s="52">
        <v>0</v>
      </c>
      <c r="G47" s="52">
        <v>10.75</v>
      </c>
      <c r="H47" s="52">
        <v>10.75</v>
      </c>
      <c r="I47" s="52">
        <v>5</v>
      </c>
      <c r="J47" s="52">
        <v>-0.87</v>
      </c>
      <c r="K47" s="52">
        <v>0</v>
      </c>
      <c r="L47" s="52">
        <v>1</v>
      </c>
      <c r="M47" s="52">
        <v>0</v>
      </c>
      <c r="N47" s="52">
        <v>99</v>
      </c>
      <c r="O47" s="52">
        <v>-99</v>
      </c>
      <c r="P47" s="52">
        <v>0</v>
      </c>
      <c r="Q47" s="52">
        <v>9.3000000000000007</v>
      </c>
      <c r="R47" s="52">
        <v>0</v>
      </c>
      <c r="S47" s="52">
        <v>11.63</v>
      </c>
      <c r="T47" s="52">
        <v>0.113</v>
      </c>
      <c r="U47" s="52">
        <v>0.124</v>
      </c>
      <c r="V47" s="52">
        <v>0</v>
      </c>
      <c r="W47" s="4" t="s">
        <v>1</v>
      </c>
      <c r="X47" s="4" t="s">
        <v>1</v>
      </c>
    </row>
    <row r="48" spans="1:24" x14ac:dyDescent="0.3">
      <c r="A48" s="52">
        <v>76</v>
      </c>
      <c r="B48" s="52" t="s">
        <v>43</v>
      </c>
      <c r="C48" s="52" t="s">
        <v>42</v>
      </c>
      <c r="D48" s="52" t="s">
        <v>3</v>
      </c>
      <c r="E48" s="52">
        <v>1</v>
      </c>
      <c r="F48" s="52">
        <v>0</v>
      </c>
      <c r="G48" s="52">
        <v>10.75</v>
      </c>
      <c r="H48" s="52">
        <v>10.75</v>
      </c>
      <c r="I48" s="52">
        <v>5</v>
      </c>
      <c r="J48" s="52">
        <v>-0.87</v>
      </c>
      <c r="K48" s="52">
        <v>0</v>
      </c>
      <c r="L48" s="52">
        <v>1</v>
      </c>
      <c r="M48" s="52">
        <v>0</v>
      </c>
      <c r="N48" s="52">
        <v>99</v>
      </c>
      <c r="O48" s="52">
        <v>-99</v>
      </c>
      <c r="P48" s="52">
        <v>0</v>
      </c>
      <c r="Q48" s="52">
        <v>9.3000000000000007</v>
      </c>
      <c r="R48" s="52">
        <v>0</v>
      </c>
      <c r="S48" s="52">
        <v>11.63</v>
      </c>
      <c r="T48" s="52">
        <v>0.113</v>
      </c>
      <c r="U48" s="52">
        <v>0.124</v>
      </c>
      <c r="V48" s="52">
        <v>0</v>
      </c>
      <c r="W48" s="4" t="s">
        <v>1</v>
      </c>
      <c r="X48" s="4" t="s">
        <v>1</v>
      </c>
    </row>
    <row r="49" spans="1:24" x14ac:dyDescent="0.3">
      <c r="A49" s="52">
        <v>75</v>
      </c>
      <c r="B49" s="52" t="s">
        <v>43</v>
      </c>
      <c r="C49" s="52" t="s">
        <v>42</v>
      </c>
      <c r="D49" s="52" t="s">
        <v>3</v>
      </c>
      <c r="E49" s="52">
        <v>1</v>
      </c>
      <c r="F49" s="52">
        <v>0</v>
      </c>
      <c r="G49" s="52">
        <v>10.75</v>
      </c>
      <c r="H49" s="52">
        <v>10.75</v>
      </c>
      <c r="I49" s="52">
        <v>5</v>
      </c>
      <c r="J49" s="52">
        <v>-0.87</v>
      </c>
      <c r="K49" s="52">
        <v>0</v>
      </c>
      <c r="L49" s="52">
        <v>1</v>
      </c>
      <c r="M49" s="52">
        <v>0</v>
      </c>
      <c r="N49" s="52">
        <v>99</v>
      </c>
      <c r="O49" s="52">
        <v>-99</v>
      </c>
      <c r="P49" s="52">
        <v>0</v>
      </c>
      <c r="Q49" s="52">
        <v>9.3000000000000007</v>
      </c>
      <c r="R49" s="52">
        <v>0</v>
      </c>
      <c r="S49" s="52">
        <v>11.63</v>
      </c>
      <c r="T49" s="52">
        <v>0.113</v>
      </c>
      <c r="U49" s="52">
        <v>0.124</v>
      </c>
      <c r="V49" s="52">
        <v>0</v>
      </c>
      <c r="W49" s="4" t="s">
        <v>1</v>
      </c>
      <c r="X49" s="4" t="s">
        <v>1</v>
      </c>
    </row>
    <row r="50" spans="1:24" x14ac:dyDescent="0.3">
      <c r="A50" s="52">
        <v>74</v>
      </c>
      <c r="B50" s="52" t="s">
        <v>43</v>
      </c>
      <c r="C50" s="52" t="s">
        <v>42</v>
      </c>
      <c r="D50" s="52" t="s">
        <v>3</v>
      </c>
      <c r="E50" s="52">
        <v>1</v>
      </c>
      <c r="F50" s="52">
        <v>0</v>
      </c>
      <c r="G50" s="52">
        <v>10.75</v>
      </c>
      <c r="H50" s="52">
        <v>10.75</v>
      </c>
      <c r="I50" s="52">
        <v>5</v>
      </c>
      <c r="J50" s="52">
        <v>-0.87</v>
      </c>
      <c r="K50" s="52">
        <v>0</v>
      </c>
      <c r="L50" s="52">
        <v>1</v>
      </c>
      <c r="M50" s="52">
        <v>0</v>
      </c>
      <c r="N50" s="52">
        <v>99</v>
      </c>
      <c r="O50" s="52">
        <v>-99</v>
      </c>
      <c r="P50" s="52">
        <v>0</v>
      </c>
      <c r="Q50" s="52">
        <v>9.3000000000000007</v>
      </c>
      <c r="R50" s="52">
        <v>0</v>
      </c>
      <c r="S50" s="52">
        <v>11.63</v>
      </c>
      <c r="T50" s="52">
        <v>0.113</v>
      </c>
      <c r="U50" s="52">
        <v>0.124</v>
      </c>
      <c r="V50" s="52">
        <v>0</v>
      </c>
      <c r="W50" s="4" t="s">
        <v>1</v>
      </c>
      <c r="X50" s="4" t="s">
        <v>1</v>
      </c>
    </row>
    <row r="51" spans="1:24" x14ac:dyDescent="0.3">
      <c r="A51" s="52">
        <v>72</v>
      </c>
      <c r="B51" s="52" t="s">
        <v>43</v>
      </c>
      <c r="C51" s="52" t="s">
        <v>42</v>
      </c>
      <c r="D51" s="52" t="s">
        <v>3</v>
      </c>
      <c r="E51" s="52">
        <v>1</v>
      </c>
      <c r="F51" s="52">
        <v>0</v>
      </c>
      <c r="G51" s="52">
        <v>10.75</v>
      </c>
      <c r="H51" s="52">
        <v>10.75</v>
      </c>
      <c r="I51" s="52">
        <v>5</v>
      </c>
      <c r="J51" s="52">
        <v>-0.87</v>
      </c>
      <c r="K51" s="52">
        <v>0</v>
      </c>
      <c r="L51" s="52">
        <v>1</v>
      </c>
      <c r="M51" s="52">
        <v>0</v>
      </c>
      <c r="N51" s="52">
        <v>99</v>
      </c>
      <c r="O51" s="52">
        <v>-99</v>
      </c>
      <c r="P51" s="52">
        <v>0</v>
      </c>
      <c r="Q51" s="52">
        <v>9.3000000000000007</v>
      </c>
      <c r="R51" s="52">
        <v>0</v>
      </c>
      <c r="S51" s="52">
        <v>11.63</v>
      </c>
      <c r="T51" s="52">
        <v>0.113</v>
      </c>
      <c r="U51" s="52">
        <v>0.124</v>
      </c>
      <c r="V51" s="52">
        <v>0</v>
      </c>
      <c r="W51" s="4" t="s">
        <v>1</v>
      </c>
      <c r="X51" s="4" t="s">
        <v>1</v>
      </c>
    </row>
    <row r="52" spans="1:24" hidden="1" x14ac:dyDescent="0.3">
      <c r="A52" s="52">
        <v>72</v>
      </c>
      <c r="B52" s="52" t="s">
        <v>120</v>
      </c>
      <c r="C52" s="52" t="s">
        <v>42</v>
      </c>
      <c r="D52" s="52" t="s">
        <v>3</v>
      </c>
      <c r="E52" s="52">
        <v>1</v>
      </c>
      <c r="F52" s="52">
        <v>0</v>
      </c>
      <c r="G52" s="52">
        <v>10.75</v>
      </c>
      <c r="H52" s="52">
        <v>10.75</v>
      </c>
      <c r="I52" s="52">
        <v>5</v>
      </c>
      <c r="J52" s="52">
        <v>-0.87</v>
      </c>
      <c r="K52" s="52">
        <v>0</v>
      </c>
      <c r="L52" s="52">
        <v>1</v>
      </c>
      <c r="M52" s="52">
        <v>0</v>
      </c>
      <c r="N52" s="52">
        <v>99</v>
      </c>
      <c r="O52" s="52">
        <v>-99</v>
      </c>
      <c r="P52" s="52">
        <v>0</v>
      </c>
      <c r="Q52" s="52">
        <v>9.3000000000000007</v>
      </c>
      <c r="R52" s="52">
        <v>0</v>
      </c>
      <c r="S52" s="52">
        <v>11.63</v>
      </c>
      <c r="T52" s="52">
        <v>0.113</v>
      </c>
      <c r="U52" s="52">
        <v>0.124</v>
      </c>
      <c r="V52" s="52">
        <v>0</v>
      </c>
      <c r="W52" s="4" t="s">
        <v>1</v>
      </c>
      <c r="X52" s="4" t="s">
        <v>1</v>
      </c>
    </row>
    <row r="53" spans="1:24" x14ac:dyDescent="0.3">
      <c r="A53" s="52">
        <v>65</v>
      </c>
      <c r="B53" s="52" t="s">
        <v>43</v>
      </c>
      <c r="C53" s="52" t="s">
        <v>42</v>
      </c>
      <c r="D53" s="52" t="s">
        <v>3</v>
      </c>
      <c r="E53" s="52">
        <v>1</v>
      </c>
      <c r="F53" s="52">
        <v>0</v>
      </c>
      <c r="G53" s="52">
        <v>10.75</v>
      </c>
      <c r="H53" s="52">
        <v>10.75</v>
      </c>
      <c r="I53" s="52">
        <v>5</v>
      </c>
      <c r="J53" s="52">
        <v>-0.87</v>
      </c>
      <c r="K53" s="52">
        <v>0</v>
      </c>
      <c r="L53" s="52">
        <v>1</v>
      </c>
      <c r="M53" s="52">
        <v>0</v>
      </c>
      <c r="N53" s="52">
        <v>99</v>
      </c>
      <c r="O53" s="52">
        <v>-99</v>
      </c>
      <c r="P53" s="52">
        <v>0</v>
      </c>
      <c r="Q53" s="52">
        <v>9.3000000000000007</v>
      </c>
      <c r="R53" s="52">
        <v>0</v>
      </c>
      <c r="S53" s="52">
        <v>11.63</v>
      </c>
      <c r="T53" s="52">
        <v>0.113</v>
      </c>
      <c r="U53" s="52">
        <v>0.124</v>
      </c>
      <c r="V53" s="52">
        <v>0</v>
      </c>
      <c r="W53" s="4" t="s">
        <v>1</v>
      </c>
      <c r="X53" s="4" t="s">
        <v>1</v>
      </c>
    </row>
    <row r="54" spans="1:24" hidden="1" x14ac:dyDescent="0.3">
      <c r="A54" s="52">
        <v>62</v>
      </c>
      <c r="B54" s="52" t="s">
        <v>120</v>
      </c>
      <c r="C54" s="52" t="s">
        <v>42</v>
      </c>
      <c r="D54" s="52" t="s">
        <v>3</v>
      </c>
      <c r="E54" s="52">
        <v>1</v>
      </c>
      <c r="F54" s="52">
        <v>0</v>
      </c>
      <c r="G54" s="52">
        <v>10.75</v>
      </c>
      <c r="H54" s="52">
        <v>10.75</v>
      </c>
      <c r="I54" s="52">
        <v>5</v>
      </c>
      <c r="J54" s="52">
        <v>-0.87</v>
      </c>
      <c r="K54" s="52">
        <v>0</v>
      </c>
      <c r="L54" s="52">
        <v>1</v>
      </c>
      <c r="M54" s="52">
        <v>0</v>
      </c>
      <c r="N54" s="52">
        <v>99</v>
      </c>
      <c r="O54" s="52">
        <v>-99</v>
      </c>
      <c r="P54" s="52">
        <v>0</v>
      </c>
      <c r="Q54" s="52">
        <v>9.3000000000000007</v>
      </c>
      <c r="R54" s="52">
        <v>0</v>
      </c>
      <c r="S54" s="52">
        <v>11.63</v>
      </c>
      <c r="T54" s="52">
        <v>0.113</v>
      </c>
      <c r="U54" s="52">
        <v>0.124</v>
      </c>
      <c r="V54" s="52">
        <v>0</v>
      </c>
      <c r="W54" s="4" t="s">
        <v>1</v>
      </c>
      <c r="X54" s="4" t="s">
        <v>1</v>
      </c>
    </row>
    <row r="55" spans="1:24" hidden="1" x14ac:dyDescent="0.3">
      <c r="A55" s="52">
        <v>58</v>
      </c>
      <c r="B55" s="52" t="s">
        <v>120</v>
      </c>
      <c r="C55" s="52" t="s">
        <v>42</v>
      </c>
      <c r="D55" s="52" t="s">
        <v>3</v>
      </c>
      <c r="E55" s="52">
        <v>1</v>
      </c>
      <c r="F55" s="52">
        <v>0</v>
      </c>
      <c r="G55" s="52">
        <v>10.75</v>
      </c>
      <c r="H55" s="52">
        <v>10.75</v>
      </c>
      <c r="I55" s="52">
        <v>5</v>
      </c>
      <c r="J55" s="52">
        <v>-0.87</v>
      </c>
      <c r="K55" s="52">
        <v>0</v>
      </c>
      <c r="L55" s="52">
        <v>1</v>
      </c>
      <c r="M55" s="52">
        <v>0</v>
      </c>
      <c r="N55" s="52">
        <v>99</v>
      </c>
      <c r="O55" s="52">
        <v>-99</v>
      </c>
      <c r="P55" s="52">
        <v>0</v>
      </c>
      <c r="Q55" s="52">
        <v>9.3000000000000007</v>
      </c>
      <c r="R55" s="52">
        <v>0</v>
      </c>
      <c r="S55" s="52">
        <v>11.63</v>
      </c>
      <c r="T55" s="52">
        <v>0.113</v>
      </c>
      <c r="U55" s="52">
        <v>0.124</v>
      </c>
      <c r="V55" s="52">
        <v>0</v>
      </c>
      <c r="W55" s="4" t="s">
        <v>1</v>
      </c>
      <c r="X55" s="4" t="s">
        <v>1</v>
      </c>
    </row>
    <row r="56" spans="1:24" hidden="1" x14ac:dyDescent="0.3">
      <c r="A56" s="52">
        <v>57.5</v>
      </c>
      <c r="B56" s="52" t="s">
        <v>120</v>
      </c>
      <c r="C56" s="52" t="s">
        <v>42</v>
      </c>
      <c r="D56" s="52" t="s">
        <v>3</v>
      </c>
      <c r="E56" s="52">
        <v>1</v>
      </c>
      <c r="F56" s="52">
        <v>0</v>
      </c>
      <c r="G56" s="52">
        <v>10.75</v>
      </c>
      <c r="H56" s="52">
        <v>10.75</v>
      </c>
      <c r="I56" s="52">
        <v>5</v>
      </c>
      <c r="J56" s="52">
        <v>-0.87</v>
      </c>
      <c r="K56" s="52">
        <v>0</v>
      </c>
      <c r="L56" s="52">
        <v>1</v>
      </c>
      <c r="M56" s="52">
        <v>0</v>
      </c>
      <c r="N56" s="52">
        <v>99</v>
      </c>
      <c r="O56" s="52">
        <v>-99</v>
      </c>
      <c r="P56" s="52">
        <v>0</v>
      </c>
      <c r="Q56" s="52">
        <v>9.3000000000000007</v>
      </c>
      <c r="R56" s="52">
        <v>0</v>
      </c>
      <c r="S56" s="52">
        <v>11.63</v>
      </c>
      <c r="T56" s="52">
        <v>0.113</v>
      </c>
      <c r="U56" s="52">
        <v>0.124</v>
      </c>
      <c r="V56" s="52">
        <v>0</v>
      </c>
      <c r="W56" s="4" t="s">
        <v>1</v>
      </c>
      <c r="X56" s="4" t="s">
        <v>1</v>
      </c>
    </row>
    <row r="57" spans="1:24" x14ac:dyDescent="0.3">
      <c r="A57" s="52">
        <v>55</v>
      </c>
      <c r="B57" s="52" t="s">
        <v>43</v>
      </c>
      <c r="C57" s="52" t="s">
        <v>42</v>
      </c>
      <c r="D57" s="52" t="s">
        <v>3</v>
      </c>
      <c r="E57" s="52">
        <v>1</v>
      </c>
      <c r="F57" s="52">
        <v>0</v>
      </c>
      <c r="G57" s="52">
        <v>10.75</v>
      </c>
      <c r="H57" s="52">
        <v>10.75</v>
      </c>
      <c r="I57" s="52">
        <v>5</v>
      </c>
      <c r="J57" s="52">
        <v>-0.87</v>
      </c>
      <c r="K57" s="52">
        <v>0</v>
      </c>
      <c r="L57" s="52">
        <v>1</v>
      </c>
      <c r="M57" s="52">
        <v>0</v>
      </c>
      <c r="N57" s="52">
        <v>99</v>
      </c>
      <c r="O57" s="52">
        <v>-99</v>
      </c>
      <c r="P57" s="52">
        <v>0</v>
      </c>
      <c r="Q57" s="52">
        <v>9.3000000000000007</v>
      </c>
      <c r="R57" s="52">
        <v>0</v>
      </c>
      <c r="S57" s="52">
        <v>11.63</v>
      </c>
      <c r="T57" s="52">
        <v>0.113</v>
      </c>
      <c r="U57" s="52">
        <v>0.124</v>
      </c>
      <c r="V57" s="52">
        <v>0</v>
      </c>
      <c r="W57" s="4" t="s">
        <v>1</v>
      </c>
      <c r="X57" s="4" t="s">
        <v>1</v>
      </c>
    </row>
    <row r="58" spans="1:24" hidden="1" x14ac:dyDescent="0.3">
      <c r="A58" s="52">
        <v>55</v>
      </c>
      <c r="B58" s="52" t="s">
        <v>120</v>
      </c>
      <c r="C58" s="52" t="s">
        <v>42</v>
      </c>
      <c r="D58" s="52" t="s">
        <v>3</v>
      </c>
      <c r="E58" s="52">
        <v>1</v>
      </c>
      <c r="F58" s="52">
        <v>0</v>
      </c>
      <c r="G58" s="52">
        <v>15</v>
      </c>
      <c r="H58" s="52">
        <v>15</v>
      </c>
      <c r="I58" s="52">
        <v>5</v>
      </c>
      <c r="J58" s="52">
        <v>-0.87</v>
      </c>
      <c r="K58" s="52">
        <v>0</v>
      </c>
      <c r="L58" s="52">
        <v>1</v>
      </c>
      <c r="M58" s="52">
        <v>0</v>
      </c>
      <c r="N58" s="52">
        <v>99</v>
      </c>
      <c r="O58" s="52">
        <v>-99</v>
      </c>
      <c r="P58" s="52">
        <v>0</v>
      </c>
      <c r="Q58" s="52">
        <v>9.3000000000000007</v>
      </c>
      <c r="R58" s="52">
        <v>0</v>
      </c>
      <c r="S58" s="52">
        <v>11.63</v>
      </c>
      <c r="T58" s="52">
        <v>0.113</v>
      </c>
      <c r="U58" s="52">
        <v>0.124</v>
      </c>
      <c r="V58" s="52">
        <v>0</v>
      </c>
      <c r="W58" s="4" t="s">
        <v>1</v>
      </c>
      <c r="X58" s="4" t="s">
        <v>1</v>
      </c>
    </row>
    <row r="59" spans="1:24" x14ac:dyDescent="0.3">
      <c r="A59" s="52">
        <v>54</v>
      </c>
      <c r="B59" s="52" t="s">
        <v>43</v>
      </c>
      <c r="C59" s="52" t="s">
        <v>42</v>
      </c>
      <c r="D59" s="52" t="s">
        <v>3</v>
      </c>
      <c r="E59" s="52">
        <v>1</v>
      </c>
      <c r="F59" s="52">
        <v>0</v>
      </c>
      <c r="G59" s="52">
        <v>10.75</v>
      </c>
      <c r="H59" s="52">
        <v>10.75</v>
      </c>
      <c r="I59" s="52">
        <v>5</v>
      </c>
      <c r="J59" s="52">
        <v>-0.87</v>
      </c>
      <c r="K59" s="52">
        <v>0</v>
      </c>
      <c r="L59" s="52">
        <v>1</v>
      </c>
      <c r="M59" s="52">
        <v>0</v>
      </c>
      <c r="N59" s="52">
        <v>99</v>
      </c>
      <c r="O59" s="52">
        <v>-99</v>
      </c>
      <c r="P59" s="52">
        <v>0</v>
      </c>
      <c r="Q59" s="52">
        <v>9.3000000000000007</v>
      </c>
      <c r="R59" s="52">
        <v>0</v>
      </c>
      <c r="S59" s="52">
        <v>11.63</v>
      </c>
      <c r="T59" s="52">
        <v>0.113</v>
      </c>
      <c r="U59" s="52">
        <v>0.124</v>
      </c>
      <c r="V59" s="52">
        <v>0</v>
      </c>
      <c r="W59" s="4" t="s">
        <v>1</v>
      </c>
      <c r="X59" s="4" t="s">
        <v>1</v>
      </c>
    </row>
    <row r="60" spans="1:24" x14ac:dyDescent="0.3">
      <c r="A60" s="52">
        <v>50</v>
      </c>
      <c r="B60" s="52" t="s">
        <v>43</v>
      </c>
      <c r="C60" s="52" t="s">
        <v>42</v>
      </c>
      <c r="D60" s="52" t="s">
        <v>3</v>
      </c>
      <c r="E60" s="52">
        <v>1</v>
      </c>
      <c r="F60" s="52">
        <v>0</v>
      </c>
      <c r="G60" s="52">
        <v>10.75</v>
      </c>
      <c r="H60" s="52">
        <v>10.75</v>
      </c>
      <c r="I60" s="52">
        <v>5</v>
      </c>
      <c r="J60" s="52">
        <v>-0.87</v>
      </c>
      <c r="K60" s="52">
        <v>0</v>
      </c>
      <c r="L60" s="52">
        <v>1</v>
      </c>
      <c r="M60" s="52">
        <v>0</v>
      </c>
      <c r="N60" s="52">
        <v>99</v>
      </c>
      <c r="O60" s="52">
        <v>-99</v>
      </c>
      <c r="P60" s="52">
        <v>0</v>
      </c>
      <c r="Q60" s="52">
        <v>9.3000000000000007</v>
      </c>
      <c r="R60" s="52">
        <v>0</v>
      </c>
      <c r="S60" s="52">
        <v>11.63</v>
      </c>
      <c r="T60" s="52">
        <v>0.113</v>
      </c>
      <c r="U60" s="52">
        <v>0.124</v>
      </c>
      <c r="V60" s="52">
        <v>0</v>
      </c>
      <c r="W60" s="4" t="s">
        <v>1</v>
      </c>
      <c r="X60" s="4" t="s">
        <v>1</v>
      </c>
    </row>
    <row r="61" spans="1:24" x14ac:dyDescent="0.3">
      <c r="A61" s="52">
        <v>49</v>
      </c>
      <c r="B61" s="52" t="s">
        <v>43</v>
      </c>
      <c r="C61" s="52" t="s">
        <v>42</v>
      </c>
      <c r="D61" s="52" t="s">
        <v>3</v>
      </c>
      <c r="E61" s="52">
        <v>1</v>
      </c>
      <c r="F61" s="52">
        <v>0</v>
      </c>
      <c r="G61" s="52">
        <v>10.75</v>
      </c>
      <c r="H61" s="52">
        <v>10.75</v>
      </c>
      <c r="I61" s="52">
        <v>5</v>
      </c>
      <c r="J61" s="52">
        <v>-0.87</v>
      </c>
      <c r="K61" s="52">
        <v>0</v>
      </c>
      <c r="L61" s="52">
        <v>1</v>
      </c>
      <c r="M61" s="52">
        <v>0</v>
      </c>
      <c r="N61" s="52">
        <v>99</v>
      </c>
      <c r="O61" s="52">
        <v>-99</v>
      </c>
      <c r="P61" s="52">
        <v>0</v>
      </c>
      <c r="Q61" s="52">
        <v>9.3000000000000007</v>
      </c>
      <c r="R61" s="52">
        <v>0</v>
      </c>
      <c r="S61" s="52">
        <v>11.63</v>
      </c>
      <c r="T61" s="52">
        <v>0.113</v>
      </c>
      <c r="U61" s="52">
        <v>0.124</v>
      </c>
      <c r="V61" s="52">
        <v>0</v>
      </c>
      <c r="W61" s="4" t="s">
        <v>1</v>
      </c>
      <c r="X61" s="4" t="s">
        <v>1</v>
      </c>
    </row>
    <row r="62" spans="1:24" x14ac:dyDescent="0.3">
      <c r="A62" s="52">
        <v>48</v>
      </c>
      <c r="B62" s="52" t="s">
        <v>43</v>
      </c>
      <c r="C62" s="52" t="s">
        <v>42</v>
      </c>
      <c r="D62" s="52" t="s">
        <v>3</v>
      </c>
      <c r="E62" s="52">
        <v>1</v>
      </c>
      <c r="F62" s="52">
        <v>0</v>
      </c>
      <c r="G62" s="52">
        <v>10.75</v>
      </c>
      <c r="H62" s="52">
        <v>10.75</v>
      </c>
      <c r="I62" s="52">
        <v>5</v>
      </c>
      <c r="J62" s="52">
        <v>-0.87</v>
      </c>
      <c r="K62" s="52">
        <v>0</v>
      </c>
      <c r="L62" s="52">
        <v>1</v>
      </c>
      <c r="M62" s="52">
        <v>0</v>
      </c>
      <c r="N62" s="52">
        <v>99</v>
      </c>
      <c r="O62" s="52">
        <v>-99</v>
      </c>
      <c r="P62" s="52">
        <v>0</v>
      </c>
      <c r="Q62" s="52">
        <v>9.3000000000000007</v>
      </c>
      <c r="R62" s="52">
        <v>0</v>
      </c>
      <c r="S62" s="52">
        <v>11.63</v>
      </c>
      <c r="T62" s="52">
        <v>0.113</v>
      </c>
      <c r="U62" s="52">
        <v>0.124</v>
      </c>
      <c r="V62" s="52">
        <v>0</v>
      </c>
      <c r="W62" s="4" t="s">
        <v>1</v>
      </c>
      <c r="X62" s="4" t="s">
        <v>1</v>
      </c>
    </row>
    <row r="63" spans="1:24" x14ac:dyDescent="0.3">
      <c r="A63" s="52">
        <v>44</v>
      </c>
      <c r="B63" s="52" t="s">
        <v>43</v>
      </c>
      <c r="C63" s="52" t="s">
        <v>42</v>
      </c>
      <c r="D63" s="52" t="s">
        <v>3</v>
      </c>
      <c r="E63" s="52">
        <v>1</v>
      </c>
      <c r="F63" s="52">
        <v>0</v>
      </c>
      <c r="G63" s="52">
        <v>10.75</v>
      </c>
      <c r="H63" s="52">
        <v>10.75</v>
      </c>
      <c r="I63" s="52">
        <v>5</v>
      </c>
      <c r="J63" s="52">
        <v>-0.87</v>
      </c>
      <c r="K63" s="52">
        <v>0</v>
      </c>
      <c r="L63" s="52">
        <v>1</v>
      </c>
      <c r="M63" s="52">
        <v>0</v>
      </c>
      <c r="N63" s="52">
        <v>99</v>
      </c>
      <c r="O63" s="52">
        <v>-99</v>
      </c>
      <c r="P63" s="52">
        <v>0</v>
      </c>
      <c r="Q63" s="52">
        <v>9.3000000000000007</v>
      </c>
      <c r="R63" s="52">
        <v>0</v>
      </c>
      <c r="S63" s="52">
        <v>11.63</v>
      </c>
      <c r="T63" s="52">
        <v>0.113</v>
      </c>
      <c r="U63" s="52">
        <v>0.124</v>
      </c>
      <c r="V63" s="52">
        <v>0</v>
      </c>
      <c r="W63" s="4" t="s">
        <v>1</v>
      </c>
      <c r="X63" s="4" t="s">
        <v>1</v>
      </c>
    </row>
    <row r="64" spans="1:24" x14ac:dyDescent="0.3">
      <c r="A64" s="52">
        <v>40.5</v>
      </c>
      <c r="B64" s="52" t="s">
        <v>43</v>
      </c>
      <c r="C64" s="52" t="s">
        <v>42</v>
      </c>
      <c r="D64" s="52" t="s">
        <v>3</v>
      </c>
      <c r="E64" s="52">
        <v>1</v>
      </c>
      <c r="F64" s="52">
        <v>0</v>
      </c>
      <c r="G64" s="52">
        <v>10.75</v>
      </c>
      <c r="H64" s="52">
        <v>10.75</v>
      </c>
      <c r="I64" s="52">
        <v>5</v>
      </c>
      <c r="J64" s="52">
        <v>-0.87</v>
      </c>
      <c r="K64" s="52">
        <v>0</v>
      </c>
      <c r="L64" s="52">
        <v>1</v>
      </c>
      <c r="M64" s="52">
        <v>0</v>
      </c>
      <c r="N64" s="52">
        <v>99</v>
      </c>
      <c r="O64" s="52">
        <v>-99</v>
      </c>
      <c r="P64" s="52">
        <v>0</v>
      </c>
      <c r="Q64" s="52">
        <v>9.3000000000000007</v>
      </c>
      <c r="R64" s="52">
        <v>0</v>
      </c>
      <c r="S64" s="52">
        <v>11.63</v>
      </c>
      <c r="T64" s="52">
        <v>0.113</v>
      </c>
      <c r="U64" s="52">
        <v>0.124</v>
      </c>
      <c r="V64" s="52">
        <v>0</v>
      </c>
      <c r="W64" s="4" t="s">
        <v>1</v>
      </c>
      <c r="X64" s="4" t="s">
        <v>1</v>
      </c>
    </row>
    <row r="65" spans="1:24" x14ac:dyDescent="0.3">
      <c r="A65" s="52">
        <v>40</v>
      </c>
      <c r="B65" s="52" t="s">
        <v>43</v>
      </c>
      <c r="C65" s="52" t="s">
        <v>42</v>
      </c>
      <c r="D65" s="52" t="s">
        <v>3</v>
      </c>
      <c r="E65" s="52">
        <v>1</v>
      </c>
      <c r="F65" s="52">
        <v>0</v>
      </c>
      <c r="G65" s="52">
        <v>10.75</v>
      </c>
      <c r="H65" s="52">
        <v>10.75</v>
      </c>
      <c r="I65" s="52">
        <v>5</v>
      </c>
      <c r="J65" s="52">
        <v>-0.87</v>
      </c>
      <c r="K65" s="52">
        <v>0</v>
      </c>
      <c r="L65" s="52">
        <v>1</v>
      </c>
      <c r="M65" s="52">
        <v>0</v>
      </c>
      <c r="N65" s="52">
        <v>99</v>
      </c>
      <c r="O65" s="52">
        <v>-99</v>
      </c>
      <c r="P65" s="52">
        <v>0</v>
      </c>
      <c r="Q65" s="52">
        <v>9.3000000000000007</v>
      </c>
      <c r="R65" s="52">
        <v>0</v>
      </c>
      <c r="S65" s="52">
        <v>11.63</v>
      </c>
      <c r="T65" s="52">
        <v>0.113</v>
      </c>
      <c r="U65" s="52">
        <v>0.124</v>
      </c>
      <c r="V65" s="52">
        <v>0</v>
      </c>
      <c r="W65" s="4" t="s">
        <v>1</v>
      </c>
      <c r="X65" s="4" t="s">
        <v>1</v>
      </c>
    </row>
    <row r="66" spans="1:24" hidden="1" x14ac:dyDescent="0.3">
      <c r="A66" s="52">
        <v>35</v>
      </c>
      <c r="B66" s="52" t="s">
        <v>120</v>
      </c>
      <c r="C66" s="52" t="s">
        <v>42</v>
      </c>
      <c r="D66" s="52" t="s">
        <v>3</v>
      </c>
      <c r="E66" s="52">
        <v>1</v>
      </c>
      <c r="F66" s="52">
        <v>0</v>
      </c>
      <c r="G66" s="52">
        <v>10.75</v>
      </c>
      <c r="H66" s="52">
        <v>10.75</v>
      </c>
      <c r="I66" s="52">
        <v>5</v>
      </c>
      <c r="J66" s="52">
        <v>-0.87</v>
      </c>
      <c r="K66" s="52">
        <v>0</v>
      </c>
      <c r="L66" s="52">
        <v>1</v>
      </c>
      <c r="M66" s="52">
        <v>0</v>
      </c>
      <c r="N66" s="52">
        <v>99</v>
      </c>
      <c r="O66" s="52">
        <v>-99</v>
      </c>
      <c r="P66" s="52">
        <v>0</v>
      </c>
      <c r="Q66" s="52">
        <v>9.3000000000000007</v>
      </c>
      <c r="R66" s="52">
        <v>0</v>
      </c>
      <c r="S66" s="52">
        <v>11.63</v>
      </c>
      <c r="T66" s="52">
        <v>0.113</v>
      </c>
      <c r="U66" s="52">
        <v>0.124</v>
      </c>
      <c r="V66" s="52">
        <v>0</v>
      </c>
      <c r="W66" s="4" t="s">
        <v>1</v>
      </c>
      <c r="X66" s="4" t="s">
        <v>1</v>
      </c>
    </row>
    <row r="67" spans="1:24" hidden="1" x14ac:dyDescent="0.3">
      <c r="A67" s="52">
        <v>34.700000000000003</v>
      </c>
      <c r="B67" s="52" t="s">
        <v>120</v>
      </c>
      <c r="C67" s="52" t="s">
        <v>42</v>
      </c>
      <c r="D67" s="52" t="s">
        <v>3</v>
      </c>
      <c r="E67" s="52">
        <v>1</v>
      </c>
      <c r="F67" s="52">
        <v>0</v>
      </c>
      <c r="G67" s="52">
        <v>10.75</v>
      </c>
      <c r="H67" s="52">
        <v>10.75</v>
      </c>
      <c r="I67" s="52">
        <v>5</v>
      </c>
      <c r="J67" s="52">
        <v>-0.87</v>
      </c>
      <c r="K67" s="52">
        <v>0</v>
      </c>
      <c r="L67" s="52">
        <v>1</v>
      </c>
      <c r="M67" s="52">
        <v>0</v>
      </c>
      <c r="N67" s="52">
        <v>99</v>
      </c>
      <c r="O67" s="52">
        <v>-99</v>
      </c>
      <c r="P67" s="52">
        <v>0</v>
      </c>
      <c r="Q67" s="52">
        <v>9.3000000000000007</v>
      </c>
      <c r="R67" s="52">
        <v>0</v>
      </c>
      <c r="S67" s="52">
        <v>11.63</v>
      </c>
      <c r="T67" s="52">
        <v>0.113</v>
      </c>
      <c r="U67" s="52">
        <v>0.124</v>
      </c>
      <c r="V67" s="52">
        <v>0</v>
      </c>
      <c r="W67" s="4" t="s">
        <v>1</v>
      </c>
      <c r="X67" s="4" t="s">
        <v>1</v>
      </c>
    </row>
    <row r="68" spans="1:24" x14ac:dyDescent="0.3">
      <c r="A68" s="52">
        <v>33</v>
      </c>
      <c r="B68" s="52" t="s">
        <v>43</v>
      </c>
      <c r="C68" s="52" t="s">
        <v>42</v>
      </c>
      <c r="D68" s="52" t="s">
        <v>3</v>
      </c>
      <c r="E68" s="52">
        <v>1</v>
      </c>
      <c r="F68" s="52">
        <v>0</v>
      </c>
      <c r="G68" s="52">
        <v>15</v>
      </c>
      <c r="H68" s="52">
        <v>15</v>
      </c>
      <c r="I68" s="52">
        <v>5</v>
      </c>
      <c r="J68" s="52">
        <v>-0.87</v>
      </c>
      <c r="K68" s="52">
        <v>0</v>
      </c>
      <c r="L68" s="52">
        <v>1</v>
      </c>
      <c r="M68" s="52">
        <v>0</v>
      </c>
      <c r="N68" s="52">
        <v>99</v>
      </c>
      <c r="O68" s="52">
        <v>-99</v>
      </c>
      <c r="P68" s="52">
        <v>0</v>
      </c>
      <c r="Q68" s="52">
        <v>9.3000000000000007</v>
      </c>
      <c r="R68" s="52">
        <v>0</v>
      </c>
      <c r="S68" s="52">
        <v>11.63</v>
      </c>
      <c r="T68" s="52">
        <v>0.113</v>
      </c>
      <c r="U68" s="52">
        <v>0.124</v>
      </c>
      <c r="V68" s="52">
        <v>0</v>
      </c>
      <c r="W68" s="4" t="s">
        <v>1</v>
      </c>
      <c r="X68" s="4" t="s">
        <v>1</v>
      </c>
    </row>
    <row r="69" spans="1:24" hidden="1" x14ac:dyDescent="0.3">
      <c r="A69" s="52">
        <v>33</v>
      </c>
      <c r="B69" s="52" t="s">
        <v>120</v>
      </c>
      <c r="C69" s="52" t="s">
        <v>42</v>
      </c>
      <c r="D69" s="52" t="s">
        <v>3</v>
      </c>
      <c r="E69" s="52">
        <v>1</v>
      </c>
      <c r="F69" s="52">
        <v>0</v>
      </c>
      <c r="G69" s="52">
        <v>10.75</v>
      </c>
      <c r="H69" s="52">
        <v>10.75</v>
      </c>
      <c r="I69" s="52">
        <v>5</v>
      </c>
      <c r="J69" s="52">
        <v>-0.87</v>
      </c>
      <c r="K69" s="52">
        <v>0</v>
      </c>
      <c r="L69" s="52">
        <v>1</v>
      </c>
      <c r="M69" s="52">
        <v>0</v>
      </c>
      <c r="N69" s="52">
        <v>99</v>
      </c>
      <c r="O69" s="52">
        <v>-99</v>
      </c>
      <c r="P69" s="52">
        <v>0</v>
      </c>
      <c r="Q69" s="52">
        <v>9.3000000000000007</v>
      </c>
      <c r="R69" s="52">
        <v>0</v>
      </c>
      <c r="S69" s="52">
        <v>11.63</v>
      </c>
      <c r="T69" s="52">
        <v>0.113</v>
      </c>
      <c r="U69" s="52">
        <v>0.124</v>
      </c>
      <c r="V69" s="52">
        <v>0</v>
      </c>
      <c r="W69" s="4" t="s">
        <v>1</v>
      </c>
      <c r="X69" s="4" t="s">
        <v>1</v>
      </c>
    </row>
    <row r="70" spans="1:24" x14ac:dyDescent="0.3">
      <c r="A70" s="52">
        <v>32</v>
      </c>
      <c r="B70" s="52" t="s">
        <v>43</v>
      </c>
      <c r="C70" s="52" t="s">
        <v>42</v>
      </c>
      <c r="D70" s="52" t="s">
        <v>3</v>
      </c>
      <c r="E70" s="52">
        <v>1</v>
      </c>
      <c r="F70" s="52">
        <v>0</v>
      </c>
      <c r="G70" s="52">
        <v>10.75</v>
      </c>
      <c r="H70" s="52">
        <v>10.75</v>
      </c>
      <c r="I70" s="52">
        <v>5</v>
      </c>
      <c r="J70" s="52">
        <v>-0.87</v>
      </c>
      <c r="K70" s="52">
        <v>0</v>
      </c>
      <c r="L70" s="52">
        <v>1</v>
      </c>
      <c r="M70" s="52">
        <v>0</v>
      </c>
      <c r="N70" s="52">
        <v>99</v>
      </c>
      <c r="O70" s="52">
        <v>-99</v>
      </c>
      <c r="P70" s="52">
        <v>0</v>
      </c>
      <c r="Q70" s="52">
        <v>9.3000000000000007</v>
      </c>
      <c r="R70" s="52">
        <v>0</v>
      </c>
      <c r="S70" s="52">
        <v>11.63</v>
      </c>
      <c r="T70" s="52">
        <v>0.113</v>
      </c>
      <c r="U70" s="52">
        <v>0.124</v>
      </c>
      <c r="V70" s="52">
        <v>0</v>
      </c>
      <c r="W70" s="4" t="s">
        <v>1</v>
      </c>
      <c r="X70" s="4" t="s">
        <v>1</v>
      </c>
    </row>
    <row r="71" spans="1:24" hidden="1" x14ac:dyDescent="0.3">
      <c r="A71" s="52">
        <v>32</v>
      </c>
      <c r="B71" s="52" t="s">
        <v>120</v>
      </c>
      <c r="C71" s="52" t="s">
        <v>42</v>
      </c>
      <c r="D71" s="52" t="s">
        <v>3</v>
      </c>
      <c r="E71" s="52">
        <v>1</v>
      </c>
      <c r="F71" s="52">
        <v>0</v>
      </c>
      <c r="G71" s="52">
        <v>10.75</v>
      </c>
      <c r="H71" s="52">
        <v>10.75</v>
      </c>
      <c r="I71" s="52">
        <v>5</v>
      </c>
      <c r="J71" s="52">
        <v>-0.87</v>
      </c>
      <c r="K71" s="52">
        <v>0</v>
      </c>
      <c r="L71" s="52">
        <v>1</v>
      </c>
      <c r="M71" s="52">
        <v>0</v>
      </c>
      <c r="N71" s="52">
        <v>99</v>
      </c>
      <c r="O71" s="52">
        <v>-99</v>
      </c>
      <c r="P71" s="52">
        <v>0</v>
      </c>
      <c r="Q71" s="52">
        <v>9.3000000000000007</v>
      </c>
      <c r="R71" s="52">
        <v>0</v>
      </c>
      <c r="S71" s="52">
        <v>11.63</v>
      </c>
      <c r="T71" s="52">
        <v>0.113</v>
      </c>
      <c r="U71" s="52">
        <v>0.124</v>
      </c>
      <c r="V71" s="52">
        <v>0</v>
      </c>
      <c r="W71" s="4" t="s">
        <v>1</v>
      </c>
      <c r="X71" s="4" t="s">
        <v>1</v>
      </c>
    </row>
    <row r="72" spans="1:24" x14ac:dyDescent="0.3">
      <c r="A72" s="52">
        <v>25.5</v>
      </c>
      <c r="B72" s="52" t="s">
        <v>43</v>
      </c>
      <c r="C72" s="52" t="s">
        <v>42</v>
      </c>
      <c r="D72" s="52" t="s">
        <v>3</v>
      </c>
      <c r="E72" s="52">
        <v>1</v>
      </c>
      <c r="F72" s="52">
        <v>0</v>
      </c>
      <c r="G72" s="52">
        <v>10.75</v>
      </c>
      <c r="H72" s="52">
        <v>10.75</v>
      </c>
      <c r="I72" s="52">
        <v>5</v>
      </c>
      <c r="J72" s="52">
        <v>-0.87</v>
      </c>
      <c r="K72" s="52">
        <v>0</v>
      </c>
      <c r="L72" s="52">
        <v>1</v>
      </c>
      <c r="M72" s="52">
        <v>0</v>
      </c>
      <c r="N72" s="52">
        <v>99</v>
      </c>
      <c r="O72" s="52">
        <v>-99</v>
      </c>
      <c r="P72" s="52">
        <v>0</v>
      </c>
      <c r="Q72" s="52">
        <v>9.3000000000000007</v>
      </c>
      <c r="R72" s="52">
        <v>0</v>
      </c>
      <c r="S72" s="52">
        <v>11.63</v>
      </c>
      <c r="T72" s="52">
        <v>0.113</v>
      </c>
      <c r="U72" s="52">
        <v>0.124</v>
      </c>
      <c r="V72" s="52">
        <v>0</v>
      </c>
      <c r="W72" s="4" t="s">
        <v>1</v>
      </c>
      <c r="X72" s="4" t="s">
        <v>1</v>
      </c>
    </row>
    <row r="73" spans="1:24" hidden="1" x14ac:dyDescent="0.3">
      <c r="A73" s="52">
        <v>25</v>
      </c>
      <c r="B73" s="52" t="s">
        <v>120</v>
      </c>
      <c r="C73" s="52" t="s">
        <v>42</v>
      </c>
      <c r="D73" s="52" t="s">
        <v>3</v>
      </c>
      <c r="E73" s="52">
        <v>1</v>
      </c>
      <c r="F73" s="52">
        <v>0</v>
      </c>
      <c r="G73" s="52">
        <v>15</v>
      </c>
      <c r="H73" s="52">
        <v>15</v>
      </c>
      <c r="I73" s="52">
        <v>5</v>
      </c>
      <c r="J73" s="52">
        <v>-0.87</v>
      </c>
      <c r="K73" s="52">
        <v>0</v>
      </c>
      <c r="L73" s="52">
        <v>1</v>
      </c>
      <c r="M73" s="52">
        <v>0</v>
      </c>
      <c r="N73" s="52">
        <v>99</v>
      </c>
      <c r="O73" s="52">
        <v>-99</v>
      </c>
      <c r="P73" s="52">
        <v>0</v>
      </c>
      <c r="Q73" s="52">
        <v>9.3000000000000007</v>
      </c>
      <c r="R73" s="52">
        <v>0</v>
      </c>
      <c r="S73" s="52">
        <v>11.63</v>
      </c>
      <c r="T73" s="52">
        <v>0.113</v>
      </c>
      <c r="U73" s="52">
        <v>0.124</v>
      </c>
      <c r="V73" s="52">
        <v>0</v>
      </c>
      <c r="W73" s="4" t="s">
        <v>1</v>
      </c>
      <c r="X73" s="4" t="s">
        <v>1</v>
      </c>
    </row>
    <row r="74" spans="1:24" x14ac:dyDescent="0.3">
      <c r="A74" s="52">
        <v>24</v>
      </c>
      <c r="B74" s="52" t="s">
        <v>43</v>
      </c>
      <c r="C74" s="52" t="s">
        <v>42</v>
      </c>
      <c r="D74" s="52" t="s">
        <v>3</v>
      </c>
      <c r="E74" s="52">
        <v>1</v>
      </c>
      <c r="F74" s="52">
        <v>0</v>
      </c>
      <c r="G74" s="52">
        <v>10.75</v>
      </c>
      <c r="H74" s="52">
        <v>10.75</v>
      </c>
      <c r="I74" s="52">
        <v>5</v>
      </c>
      <c r="J74" s="52">
        <v>-0.87</v>
      </c>
      <c r="K74" s="52">
        <v>0</v>
      </c>
      <c r="L74" s="52">
        <v>1</v>
      </c>
      <c r="M74" s="52">
        <v>0</v>
      </c>
      <c r="N74" s="52">
        <v>99</v>
      </c>
      <c r="O74" s="52">
        <v>-99</v>
      </c>
      <c r="P74" s="52">
        <v>0</v>
      </c>
      <c r="Q74" s="52">
        <v>9.3000000000000007</v>
      </c>
      <c r="R74" s="52">
        <v>0</v>
      </c>
      <c r="S74" s="52">
        <v>11.63</v>
      </c>
      <c r="T74" s="52">
        <v>0.113</v>
      </c>
      <c r="U74" s="52">
        <v>0.124</v>
      </c>
      <c r="V74" s="52">
        <v>0</v>
      </c>
      <c r="W74" s="4" t="s">
        <v>1</v>
      </c>
      <c r="X74" s="4" t="s">
        <v>1</v>
      </c>
    </row>
    <row r="75" spans="1:24" x14ac:dyDescent="0.3">
      <c r="A75" s="52">
        <v>20</v>
      </c>
      <c r="B75" s="52" t="s">
        <v>43</v>
      </c>
      <c r="C75" s="52" t="s">
        <v>42</v>
      </c>
      <c r="D75" s="52" t="s">
        <v>3</v>
      </c>
      <c r="E75" s="52">
        <v>1</v>
      </c>
      <c r="F75" s="52">
        <v>0</v>
      </c>
      <c r="G75" s="52">
        <v>10.75</v>
      </c>
      <c r="H75" s="52">
        <v>10.75</v>
      </c>
      <c r="I75" s="52">
        <v>5</v>
      </c>
      <c r="J75" s="52">
        <v>-0.87</v>
      </c>
      <c r="K75" s="52">
        <v>0</v>
      </c>
      <c r="L75" s="52">
        <v>1</v>
      </c>
      <c r="M75" s="52">
        <v>0</v>
      </c>
      <c r="N75" s="52">
        <v>99</v>
      </c>
      <c r="O75" s="52">
        <v>-99</v>
      </c>
      <c r="P75" s="52">
        <v>0</v>
      </c>
      <c r="Q75" s="52">
        <v>9.3000000000000007</v>
      </c>
      <c r="R75" s="52">
        <v>0</v>
      </c>
      <c r="S75" s="52">
        <v>11.63</v>
      </c>
      <c r="T75" s="52">
        <v>0.113</v>
      </c>
      <c r="U75" s="52">
        <v>0.124</v>
      </c>
      <c r="V75" s="52">
        <v>0</v>
      </c>
      <c r="W75" s="4" t="s">
        <v>1</v>
      </c>
      <c r="X75" s="4" t="s">
        <v>1</v>
      </c>
    </row>
    <row r="76" spans="1:24" hidden="1" x14ac:dyDescent="0.3">
      <c r="A76" s="52">
        <v>20</v>
      </c>
      <c r="B76" s="52" t="s">
        <v>120</v>
      </c>
      <c r="C76" s="52" t="s">
        <v>42</v>
      </c>
      <c r="D76" s="52" t="s">
        <v>3</v>
      </c>
      <c r="E76" s="52">
        <v>1</v>
      </c>
      <c r="F76" s="52">
        <v>0</v>
      </c>
      <c r="G76" s="52">
        <v>10.75</v>
      </c>
      <c r="H76" s="52">
        <v>10.75</v>
      </c>
      <c r="I76" s="52">
        <v>5</v>
      </c>
      <c r="J76" s="52">
        <v>-0.87</v>
      </c>
      <c r="K76" s="52">
        <v>0</v>
      </c>
      <c r="L76" s="52">
        <v>1</v>
      </c>
      <c r="M76" s="52">
        <v>0</v>
      </c>
      <c r="N76" s="52">
        <v>99</v>
      </c>
      <c r="O76" s="52">
        <v>-99</v>
      </c>
      <c r="P76" s="52">
        <v>0</v>
      </c>
      <c r="Q76" s="52">
        <v>9.3000000000000007</v>
      </c>
      <c r="R76" s="52">
        <v>0</v>
      </c>
      <c r="S76" s="52">
        <v>11.63</v>
      </c>
      <c r="T76" s="52">
        <v>0.113</v>
      </c>
      <c r="U76" s="52">
        <v>0.124</v>
      </c>
      <c r="V76" s="52">
        <v>0</v>
      </c>
      <c r="W76" s="4" t="s">
        <v>1</v>
      </c>
      <c r="X76" s="4" t="s">
        <v>1</v>
      </c>
    </row>
    <row r="77" spans="1:24" hidden="1" x14ac:dyDescent="0.3">
      <c r="A77" s="52">
        <v>18.5</v>
      </c>
      <c r="B77" s="52" t="s">
        <v>120</v>
      </c>
      <c r="C77" s="52" t="s">
        <v>42</v>
      </c>
      <c r="D77" s="52" t="s">
        <v>3</v>
      </c>
      <c r="E77" s="52">
        <v>1</v>
      </c>
      <c r="F77" s="52">
        <v>0</v>
      </c>
      <c r="G77" s="52">
        <v>10.75</v>
      </c>
      <c r="H77" s="52">
        <v>10.75</v>
      </c>
      <c r="I77" s="52">
        <v>5</v>
      </c>
      <c r="J77" s="52">
        <v>-0.87</v>
      </c>
      <c r="K77" s="52">
        <v>0</v>
      </c>
      <c r="L77" s="52">
        <v>1</v>
      </c>
      <c r="M77" s="52">
        <v>0</v>
      </c>
      <c r="N77" s="52">
        <v>99</v>
      </c>
      <c r="O77" s="52">
        <v>-99</v>
      </c>
      <c r="P77" s="52">
        <v>0</v>
      </c>
      <c r="Q77" s="52">
        <v>9.3000000000000007</v>
      </c>
      <c r="R77" s="52">
        <v>0</v>
      </c>
      <c r="S77" s="52">
        <v>11.63</v>
      </c>
      <c r="T77" s="52">
        <v>0.113</v>
      </c>
      <c r="U77" s="52">
        <v>0.124</v>
      </c>
      <c r="V77" s="52">
        <v>0</v>
      </c>
      <c r="W77" s="4" t="s">
        <v>1</v>
      </c>
      <c r="X77" s="4" t="s">
        <v>1</v>
      </c>
    </row>
    <row r="78" spans="1:24" hidden="1" x14ac:dyDescent="0.3">
      <c r="A78" s="52">
        <v>15</v>
      </c>
      <c r="B78" s="52" t="s">
        <v>120</v>
      </c>
      <c r="C78" s="52" t="s">
        <v>42</v>
      </c>
      <c r="D78" s="52" t="s">
        <v>3</v>
      </c>
      <c r="E78" s="52">
        <v>1</v>
      </c>
      <c r="F78" s="52">
        <v>0</v>
      </c>
      <c r="G78" s="52">
        <v>10.75</v>
      </c>
      <c r="H78" s="52">
        <v>10.75</v>
      </c>
      <c r="I78" s="52">
        <v>5</v>
      </c>
      <c r="J78" s="52">
        <v>-0.87</v>
      </c>
      <c r="K78" s="52">
        <v>0</v>
      </c>
      <c r="L78" s="52">
        <v>1</v>
      </c>
      <c r="M78" s="52">
        <v>0</v>
      </c>
      <c r="N78" s="52">
        <v>99</v>
      </c>
      <c r="O78" s="52">
        <v>-99</v>
      </c>
      <c r="P78" s="52">
        <v>0</v>
      </c>
      <c r="Q78" s="52">
        <v>9.3000000000000007</v>
      </c>
      <c r="R78" s="52">
        <v>0</v>
      </c>
      <c r="S78" s="52">
        <v>11.63</v>
      </c>
      <c r="T78" s="52">
        <v>0.113</v>
      </c>
      <c r="U78" s="52">
        <v>0.124</v>
      </c>
      <c r="V78" s="52">
        <v>0</v>
      </c>
      <c r="W78" s="4" t="s">
        <v>1</v>
      </c>
      <c r="X78" s="4" t="s">
        <v>1</v>
      </c>
    </row>
    <row r="79" spans="1:24" hidden="1" x14ac:dyDescent="0.3">
      <c r="A79" s="52">
        <v>13</v>
      </c>
      <c r="B79" s="52" t="s">
        <v>120</v>
      </c>
      <c r="C79" s="52" t="s">
        <v>42</v>
      </c>
      <c r="D79" s="52" t="s">
        <v>3</v>
      </c>
      <c r="E79" s="52">
        <v>1</v>
      </c>
      <c r="F79" s="52">
        <v>0</v>
      </c>
      <c r="G79" s="52">
        <v>10.75</v>
      </c>
      <c r="H79" s="52">
        <v>10.75</v>
      </c>
      <c r="I79" s="52">
        <v>5</v>
      </c>
      <c r="J79" s="52">
        <v>-0.87</v>
      </c>
      <c r="K79" s="52">
        <v>0</v>
      </c>
      <c r="L79" s="52">
        <v>1</v>
      </c>
      <c r="M79" s="52">
        <v>0</v>
      </c>
      <c r="N79" s="52">
        <v>99</v>
      </c>
      <c r="O79" s="52">
        <v>-99</v>
      </c>
      <c r="P79" s="52">
        <v>0</v>
      </c>
      <c r="Q79" s="52">
        <v>9.3000000000000007</v>
      </c>
      <c r="R79" s="52">
        <v>0</v>
      </c>
      <c r="S79" s="52">
        <v>11.63</v>
      </c>
      <c r="T79" s="52">
        <v>0.113</v>
      </c>
      <c r="U79" s="52">
        <v>0.124</v>
      </c>
      <c r="V79" s="52">
        <v>0</v>
      </c>
      <c r="W79" s="4" t="s">
        <v>1</v>
      </c>
      <c r="X79" s="4" t="s">
        <v>1</v>
      </c>
    </row>
    <row r="80" spans="1:24" x14ac:dyDescent="0.3">
      <c r="A80" s="52">
        <v>7.5</v>
      </c>
      <c r="B80" s="52" t="s">
        <v>43</v>
      </c>
      <c r="C80" s="52" t="s">
        <v>42</v>
      </c>
      <c r="D80" s="52" t="s">
        <v>3</v>
      </c>
      <c r="E80" s="52">
        <v>1</v>
      </c>
      <c r="F80" s="52">
        <v>0</v>
      </c>
      <c r="G80" s="52">
        <v>10.75</v>
      </c>
      <c r="H80" s="52">
        <v>10.75</v>
      </c>
      <c r="I80" s="52">
        <v>5</v>
      </c>
      <c r="J80" s="52">
        <v>-0.87</v>
      </c>
      <c r="K80" s="52">
        <v>0</v>
      </c>
      <c r="L80" s="52">
        <v>1</v>
      </c>
      <c r="M80" s="52">
        <v>0</v>
      </c>
      <c r="N80" s="52">
        <v>99</v>
      </c>
      <c r="O80" s="52">
        <v>-99</v>
      </c>
      <c r="P80" s="52">
        <v>0</v>
      </c>
      <c r="Q80" s="52">
        <v>9.3000000000000007</v>
      </c>
      <c r="R80" s="52">
        <v>0</v>
      </c>
      <c r="S80" s="52">
        <v>11.63</v>
      </c>
      <c r="T80" s="52">
        <v>0.113</v>
      </c>
      <c r="U80" s="52">
        <v>0.124</v>
      </c>
      <c r="V80" s="52">
        <v>0</v>
      </c>
      <c r="W80" s="4" t="s">
        <v>1</v>
      </c>
      <c r="X80" s="4" t="s">
        <v>1</v>
      </c>
    </row>
    <row r="81" spans="1:27" hidden="1" x14ac:dyDescent="0.3">
      <c r="A81" s="52">
        <v>6.2</v>
      </c>
      <c r="B81" s="52" t="s">
        <v>120</v>
      </c>
      <c r="C81" s="52" t="s">
        <v>42</v>
      </c>
      <c r="D81" s="52" t="s">
        <v>3</v>
      </c>
      <c r="E81" s="52">
        <v>1</v>
      </c>
      <c r="F81" s="52">
        <v>0</v>
      </c>
      <c r="G81" s="52">
        <v>15</v>
      </c>
      <c r="H81" s="52">
        <v>15</v>
      </c>
      <c r="I81" s="52">
        <v>5</v>
      </c>
      <c r="J81" s="52">
        <v>-0.87</v>
      </c>
      <c r="K81" s="52">
        <v>0</v>
      </c>
      <c r="L81" s="52">
        <v>1</v>
      </c>
      <c r="M81" s="52">
        <v>0</v>
      </c>
      <c r="N81" s="52">
        <v>99</v>
      </c>
      <c r="O81" s="52">
        <v>-99</v>
      </c>
      <c r="P81" s="52">
        <v>0</v>
      </c>
      <c r="Q81" s="52">
        <v>9.3000000000000007</v>
      </c>
      <c r="R81" s="52">
        <v>0</v>
      </c>
      <c r="S81" s="52">
        <v>11.63</v>
      </c>
      <c r="T81" s="52">
        <v>0.113</v>
      </c>
      <c r="U81" s="52">
        <v>0.124</v>
      </c>
      <c r="V81" s="52">
        <v>0</v>
      </c>
      <c r="W81" s="4" t="s">
        <v>1</v>
      </c>
      <c r="X81" s="4" t="s">
        <v>1</v>
      </c>
    </row>
    <row r="82" spans="1:27" hidden="1" x14ac:dyDescent="0.3">
      <c r="A82" t="s">
        <v>768</v>
      </c>
      <c r="B82" t="s">
        <v>769</v>
      </c>
      <c r="C82" t="s">
        <v>770</v>
      </c>
      <c r="D82" t="s">
        <v>771</v>
      </c>
      <c r="F82" t="s">
        <v>103</v>
      </c>
      <c r="G82" t="s">
        <v>104</v>
      </c>
      <c r="H82" t="s">
        <v>105</v>
      </c>
      <c r="I82" t="s">
        <v>106</v>
      </c>
      <c r="J82" t="s">
        <v>107</v>
      </c>
      <c r="K82" t="s">
        <v>108</v>
      </c>
      <c r="L82" t="s">
        <v>109</v>
      </c>
      <c r="M82" t="s">
        <v>110</v>
      </c>
      <c r="N82" t="s">
        <v>111</v>
      </c>
      <c r="O82" t="s">
        <v>112</v>
      </c>
      <c r="P82" t="s">
        <v>113</v>
      </c>
      <c r="Q82" t="s">
        <v>114</v>
      </c>
      <c r="R82" t="s">
        <v>115</v>
      </c>
      <c r="S82" t="s">
        <v>116</v>
      </c>
      <c r="T82" t="s">
        <v>117</v>
      </c>
      <c r="U82" t="s">
        <v>118</v>
      </c>
      <c r="V82" t="s">
        <v>119</v>
      </c>
      <c r="W82" s="70" t="s">
        <v>919</v>
      </c>
      <c r="X82" s="70" t="s">
        <v>920</v>
      </c>
      <c r="Y82" s="1" t="s">
        <v>921</v>
      </c>
      <c r="Z82" s="1" t="s">
        <v>922</v>
      </c>
      <c r="AA82" s="1" t="s">
        <v>923</v>
      </c>
    </row>
    <row r="83" spans="1:27" x14ac:dyDescent="0.3">
      <c r="A83" s="52">
        <v>240</v>
      </c>
      <c r="B83" s="52" t="s">
        <v>43</v>
      </c>
      <c r="C83" s="52" t="s">
        <v>42</v>
      </c>
      <c r="D83" s="52" t="s">
        <v>4</v>
      </c>
      <c r="E83" s="52">
        <v>1</v>
      </c>
      <c r="F83" s="52">
        <v>0</v>
      </c>
      <c r="I83" s="52">
        <v>5.64</v>
      </c>
      <c r="J83" s="52">
        <v>0</v>
      </c>
      <c r="K83" s="52">
        <v>0.05</v>
      </c>
      <c r="P83" s="52"/>
      <c r="Q83" s="52"/>
      <c r="R83" s="52" t="s">
        <v>767</v>
      </c>
      <c r="S83" s="52" t="s">
        <v>767</v>
      </c>
      <c r="T83" s="52">
        <v>0</v>
      </c>
      <c r="U83" s="52" t="s">
        <v>767</v>
      </c>
      <c r="V83" s="52" t="s">
        <v>767</v>
      </c>
      <c r="W83" s="71">
        <v>0.2</v>
      </c>
      <c r="X83" s="71">
        <v>-0.19900000000000001</v>
      </c>
      <c r="Y83" s="71">
        <v>0</v>
      </c>
      <c r="Z83" s="71">
        <v>5</v>
      </c>
      <c r="AA83" s="71">
        <v>250</v>
      </c>
    </row>
    <row r="84" spans="1:27" hidden="1" x14ac:dyDescent="0.3">
      <c r="A84" s="52">
        <v>238.7</v>
      </c>
      <c r="B84" s="52" t="s">
        <v>120</v>
      </c>
      <c r="C84" s="52" t="s">
        <v>42</v>
      </c>
      <c r="D84" s="52" t="s">
        <v>4</v>
      </c>
      <c r="E84" s="52">
        <v>1</v>
      </c>
      <c r="F84" s="52">
        <v>0</v>
      </c>
      <c r="I84" s="52">
        <v>5.64</v>
      </c>
      <c r="J84" s="52">
        <v>0</v>
      </c>
      <c r="K84" s="52">
        <v>0.05</v>
      </c>
      <c r="P84" s="52"/>
      <c r="Q84" s="52"/>
      <c r="R84" s="52" t="s">
        <v>767</v>
      </c>
      <c r="S84" s="52" t="s">
        <v>767</v>
      </c>
      <c r="T84" s="52">
        <v>0</v>
      </c>
      <c r="U84" s="52" t="s">
        <v>767</v>
      </c>
      <c r="V84" s="52" t="s">
        <v>767</v>
      </c>
      <c r="W84" s="71">
        <v>0.2</v>
      </c>
      <c r="X84" s="71">
        <v>-0.19900000000000001</v>
      </c>
      <c r="Y84" s="71">
        <v>0</v>
      </c>
      <c r="Z84" s="71">
        <v>5</v>
      </c>
      <c r="AA84" s="71">
        <v>250</v>
      </c>
    </row>
    <row r="85" spans="1:27" x14ac:dyDescent="0.3">
      <c r="A85" s="52">
        <v>105</v>
      </c>
      <c r="B85" s="52" t="s">
        <v>43</v>
      </c>
      <c r="C85" s="52" t="s">
        <v>42</v>
      </c>
      <c r="D85" s="52" t="s">
        <v>4</v>
      </c>
      <c r="E85" s="52">
        <v>1</v>
      </c>
      <c r="F85" s="52">
        <v>0</v>
      </c>
      <c r="I85" s="52">
        <v>5.64</v>
      </c>
      <c r="J85" s="52">
        <v>0</v>
      </c>
      <c r="K85" s="52">
        <v>0.05</v>
      </c>
      <c r="P85" s="52"/>
      <c r="Q85" s="52"/>
      <c r="R85" s="52" t="s">
        <v>767</v>
      </c>
      <c r="S85" s="52" t="s">
        <v>767</v>
      </c>
      <c r="T85" s="52">
        <v>0</v>
      </c>
      <c r="U85" s="52" t="s">
        <v>767</v>
      </c>
      <c r="V85" s="52" t="s">
        <v>767</v>
      </c>
      <c r="W85" s="71">
        <v>0.2</v>
      </c>
      <c r="X85" s="71">
        <v>-0.19900000000000001</v>
      </c>
      <c r="Y85" s="71">
        <v>0</v>
      </c>
      <c r="Z85" s="71">
        <v>5</v>
      </c>
      <c r="AA85" s="71">
        <v>250</v>
      </c>
    </row>
    <row r="86" spans="1:27" x14ac:dyDescent="0.3">
      <c r="A86" s="52">
        <v>88</v>
      </c>
      <c r="B86" s="52" t="s">
        <v>43</v>
      </c>
      <c r="C86" s="52" t="s">
        <v>42</v>
      </c>
      <c r="D86" s="52" t="s">
        <v>4</v>
      </c>
      <c r="E86" s="52">
        <v>1</v>
      </c>
      <c r="F86" s="52">
        <v>0</v>
      </c>
      <c r="I86" s="52">
        <v>5.64</v>
      </c>
      <c r="J86" s="52">
        <v>0</v>
      </c>
      <c r="K86" s="52">
        <v>0.05</v>
      </c>
      <c r="P86" s="52"/>
      <c r="Q86" s="52"/>
      <c r="R86" s="52" t="s">
        <v>767</v>
      </c>
      <c r="S86" s="52" t="s">
        <v>767</v>
      </c>
      <c r="T86" s="52">
        <v>0</v>
      </c>
      <c r="U86" s="52" t="s">
        <v>767</v>
      </c>
      <c r="V86" s="52" t="s">
        <v>767</v>
      </c>
      <c r="W86" s="71">
        <v>0.2</v>
      </c>
      <c r="X86" s="71">
        <v>-0.19900000000000001</v>
      </c>
      <c r="Y86" s="71">
        <v>0</v>
      </c>
      <c r="Z86" s="71">
        <v>5</v>
      </c>
      <c r="AA86" s="71">
        <v>250</v>
      </c>
    </row>
    <row r="87" spans="1:27" x14ac:dyDescent="0.3">
      <c r="A87" s="52">
        <v>54</v>
      </c>
      <c r="B87" s="52" t="s">
        <v>43</v>
      </c>
      <c r="C87" s="52" t="s">
        <v>42</v>
      </c>
      <c r="D87" s="52" t="s">
        <v>4</v>
      </c>
      <c r="E87" s="52">
        <v>1</v>
      </c>
      <c r="F87" s="52">
        <v>0</v>
      </c>
      <c r="I87" s="52">
        <v>5.64</v>
      </c>
      <c r="J87" s="52">
        <v>0</v>
      </c>
      <c r="K87" s="52">
        <v>0.05</v>
      </c>
      <c r="P87" s="52"/>
      <c r="Q87" s="52"/>
      <c r="R87" s="52" t="s">
        <v>767</v>
      </c>
      <c r="S87" s="52" t="s">
        <v>767</v>
      </c>
      <c r="T87" s="52">
        <v>0</v>
      </c>
      <c r="U87" s="52" t="s">
        <v>767</v>
      </c>
      <c r="V87" s="52" t="s">
        <v>767</v>
      </c>
      <c r="W87" s="71">
        <v>0.2</v>
      </c>
      <c r="X87" s="71">
        <v>-0.19900000000000001</v>
      </c>
      <c r="Y87" s="71">
        <v>0</v>
      </c>
      <c r="Z87" s="71">
        <v>5</v>
      </c>
      <c r="AA87" s="71">
        <v>250</v>
      </c>
    </row>
    <row r="88" spans="1:27" x14ac:dyDescent="0.3">
      <c r="A88" s="52">
        <v>50</v>
      </c>
      <c r="B88" s="52" t="s">
        <v>43</v>
      </c>
      <c r="C88" s="52" t="s">
        <v>42</v>
      </c>
      <c r="D88" s="52" t="s">
        <v>4</v>
      </c>
      <c r="E88" s="52">
        <v>1</v>
      </c>
      <c r="F88" s="52">
        <v>0</v>
      </c>
      <c r="I88" s="52">
        <v>5.64</v>
      </c>
      <c r="J88" s="52">
        <v>0</v>
      </c>
      <c r="K88" s="52">
        <v>0.05</v>
      </c>
      <c r="P88" s="52"/>
      <c r="Q88" s="52"/>
      <c r="R88" s="52" t="s">
        <v>767</v>
      </c>
      <c r="S88" s="52" t="s">
        <v>767</v>
      </c>
      <c r="T88" s="52">
        <v>0</v>
      </c>
      <c r="U88" s="52" t="s">
        <v>767</v>
      </c>
      <c r="V88" s="52" t="s">
        <v>767</v>
      </c>
      <c r="W88" s="71">
        <v>0.2</v>
      </c>
      <c r="X88" s="71">
        <v>-0.19900000000000001</v>
      </c>
      <c r="Y88" s="71">
        <v>0</v>
      </c>
      <c r="Z88" s="71">
        <v>5</v>
      </c>
      <c r="AA88" s="71">
        <v>250</v>
      </c>
    </row>
    <row r="89" spans="1:27" s="1" customFormat="1" x14ac:dyDescent="0.3">
      <c r="A89" s="71">
        <v>40</v>
      </c>
      <c r="B89" s="71" t="s">
        <v>43</v>
      </c>
      <c r="C89" s="71" t="s">
        <v>42</v>
      </c>
      <c r="D89" s="71" t="s">
        <v>4</v>
      </c>
      <c r="E89" s="71">
        <v>1</v>
      </c>
      <c r="F89" s="71">
        <v>0</v>
      </c>
      <c r="I89" s="71">
        <v>5.64</v>
      </c>
      <c r="J89" s="71">
        <v>-4.53</v>
      </c>
      <c r="K89" s="71">
        <v>1.4999999999999999E-2</v>
      </c>
      <c r="P89" s="71"/>
      <c r="Q89" s="71"/>
      <c r="R89" s="71" t="s">
        <v>767</v>
      </c>
      <c r="S89" s="71" t="s">
        <v>767</v>
      </c>
      <c r="T89" s="71">
        <v>0</v>
      </c>
      <c r="U89" s="71" t="s">
        <v>767</v>
      </c>
      <c r="V89" s="71" t="s">
        <v>767</v>
      </c>
      <c r="W89" s="71">
        <v>10</v>
      </c>
      <c r="X89" s="71">
        <v>-10</v>
      </c>
      <c r="Y89" s="71">
        <v>1</v>
      </c>
      <c r="Z89" s="71">
        <v>10</v>
      </c>
      <c r="AA89" s="71">
        <v>200</v>
      </c>
    </row>
    <row r="90" spans="1:27" x14ac:dyDescent="0.3">
      <c r="A90" s="52">
        <v>38.799999999999997</v>
      </c>
      <c r="B90" s="52" t="s">
        <v>43</v>
      </c>
      <c r="C90" s="52" t="s">
        <v>42</v>
      </c>
      <c r="D90" s="52" t="s">
        <v>4</v>
      </c>
      <c r="E90" s="52">
        <v>1</v>
      </c>
      <c r="F90" s="52">
        <v>0</v>
      </c>
      <c r="I90" s="52">
        <v>5.64</v>
      </c>
      <c r="J90" s="52">
        <v>0</v>
      </c>
      <c r="K90" s="52">
        <v>0.05</v>
      </c>
      <c r="P90" s="52"/>
      <c r="Q90" s="52"/>
      <c r="R90" s="52" t="s">
        <v>767</v>
      </c>
      <c r="S90" s="52" t="s">
        <v>767</v>
      </c>
      <c r="T90" s="52">
        <v>0</v>
      </c>
      <c r="U90" s="52" t="s">
        <v>767</v>
      </c>
      <c r="V90" s="52" t="s">
        <v>767</v>
      </c>
      <c r="W90" s="71">
        <v>0.2</v>
      </c>
      <c r="X90" s="71">
        <v>-0.19900000000000001</v>
      </c>
      <c r="Y90" s="71">
        <v>0</v>
      </c>
      <c r="Z90" s="71">
        <v>5</v>
      </c>
      <c r="AA90" s="71">
        <v>250</v>
      </c>
    </row>
    <row r="91" spans="1:27" x14ac:dyDescent="0.3">
      <c r="A91" s="52">
        <v>35</v>
      </c>
      <c r="B91" s="52" t="s">
        <v>43</v>
      </c>
      <c r="C91" s="52" t="s">
        <v>42</v>
      </c>
      <c r="D91" s="52" t="s">
        <v>4</v>
      </c>
      <c r="E91" s="52">
        <v>1</v>
      </c>
      <c r="F91" s="52">
        <v>0</v>
      </c>
      <c r="I91" s="52">
        <v>5.64</v>
      </c>
      <c r="J91" s="52">
        <v>0</v>
      </c>
      <c r="K91" s="52">
        <v>0.05</v>
      </c>
      <c r="P91" s="52"/>
      <c r="Q91" s="52"/>
      <c r="R91" s="52" t="s">
        <v>767</v>
      </c>
      <c r="S91" s="52" t="s">
        <v>767</v>
      </c>
      <c r="T91" s="52">
        <v>0</v>
      </c>
      <c r="U91" s="52" t="s">
        <v>767</v>
      </c>
      <c r="V91" s="52" t="s">
        <v>767</v>
      </c>
      <c r="W91" s="71">
        <v>0.2</v>
      </c>
      <c r="X91" s="71">
        <v>-0.19900000000000001</v>
      </c>
      <c r="Y91" s="71">
        <v>0</v>
      </c>
      <c r="Z91" s="71">
        <v>5</v>
      </c>
      <c r="AA91" s="71">
        <v>250</v>
      </c>
    </row>
    <row r="92" spans="1:27" x14ac:dyDescent="0.3">
      <c r="A92" s="52">
        <v>7.5</v>
      </c>
      <c r="B92" s="52" t="s">
        <v>43</v>
      </c>
      <c r="C92" s="52" t="s">
        <v>42</v>
      </c>
      <c r="D92" s="52" t="s">
        <v>4</v>
      </c>
      <c r="E92" s="52">
        <v>1</v>
      </c>
      <c r="F92" s="52">
        <v>0</v>
      </c>
      <c r="I92" s="52">
        <v>5.64</v>
      </c>
      <c r="J92" s="52">
        <v>0</v>
      </c>
      <c r="K92" s="52">
        <v>0.05</v>
      </c>
      <c r="P92" s="52"/>
      <c r="Q92" s="52"/>
      <c r="R92" s="52" t="s">
        <v>767</v>
      </c>
      <c r="S92" s="52" t="s">
        <v>767</v>
      </c>
      <c r="T92" s="52">
        <v>0</v>
      </c>
      <c r="U92" s="52" t="s">
        <v>767</v>
      </c>
      <c r="V92" s="52" t="s">
        <v>767</v>
      </c>
      <c r="W92" s="71">
        <v>0.2</v>
      </c>
      <c r="X92" s="71">
        <v>-0.19900000000000001</v>
      </c>
      <c r="Y92" s="71">
        <v>0</v>
      </c>
      <c r="Z92" s="71">
        <v>5</v>
      </c>
      <c r="AA92" s="71">
        <v>250</v>
      </c>
    </row>
  </sheetData>
  <autoFilter ref="A1:X92" xr:uid="{00000000-0009-0000-0000-00000A000000}">
    <filterColumn colId="1">
      <filters>
        <filter val="TD"/>
      </filters>
    </filterColumn>
    <sortState xmlns:xlrd2="http://schemas.microsoft.com/office/spreadsheetml/2017/richdata2" ref="A2:X92">
      <sortCondition ref="D1:D92"/>
    </sortState>
  </autoFilter>
  <conditionalFormatting sqref="A2:A81 A83:A92">
    <cfRule type="duplicateValues" dxfId="52" priority="28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C101"/>
  <sheetViews>
    <sheetView tabSelected="1" topLeftCell="J39" zoomScale="70" zoomScaleNormal="70" workbookViewId="0">
      <selection activeCell="T58" sqref="T58"/>
    </sheetView>
  </sheetViews>
  <sheetFormatPr defaultRowHeight="14.4" outlineLevelCol="1" x14ac:dyDescent="0.3"/>
  <cols>
    <col min="4" max="4" width="10.6640625" bestFit="1" customWidth="1"/>
    <col min="5" max="5" width="0" hidden="1" customWidth="1"/>
    <col min="16" max="17" width="8.88671875" style="1"/>
    <col min="18" max="18" width="12.6640625" customWidth="1"/>
    <col min="19" max="19" width="12.5546875" customWidth="1"/>
    <col min="23" max="23" width="8.88671875" style="56" customWidth="1"/>
    <col min="24" max="24" width="9.6640625" style="56" customWidth="1"/>
    <col min="25" max="25" width="9.33203125" style="56" customWidth="1"/>
    <col min="26" max="26" width="9.88671875" style="64" customWidth="1"/>
    <col min="27" max="27" width="9.44140625" style="56" customWidth="1"/>
    <col min="28" max="28" width="10.33203125" style="56" customWidth="1"/>
    <col min="29" max="29" width="11.6640625" style="56" customWidth="1"/>
    <col min="30" max="30" width="9.5546875" style="56" customWidth="1"/>
    <col min="31" max="31" width="9.33203125" style="56" customWidth="1"/>
    <col min="32" max="43" width="0" hidden="1" customWidth="1" outlineLevel="1"/>
    <col min="44" max="44" width="15.33203125" customWidth="1" collapsed="1"/>
    <col min="45" max="45" width="12.109375" customWidth="1"/>
    <col min="46" max="46" width="14.6640625" customWidth="1"/>
    <col min="47" max="47" width="9.33203125" customWidth="1"/>
    <col min="48" max="48" width="10.44140625" customWidth="1"/>
    <col min="49" max="49" width="9.6640625" customWidth="1"/>
    <col min="50" max="50" width="8.6640625" customWidth="1"/>
    <col min="51" max="51" width="12.5546875" bestFit="1" customWidth="1"/>
    <col min="52" max="53" width="10.109375" customWidth="1"/>
    <col min="54" max="54" width="17.44140625" bestFit="1" customWidth="1"/>
    <col min="55" max="55" width="14.109375" customWidth="1"/>
  </cols>
  <sheetData>
    <row r="1" spans="1:55" ht="41.4" customHeight="1" x14ac:dyDescent="0.3">
      <c r="A1" s="7" t="s">
        <v>768</v>
      </c>
      <c r="B1" s="7" t="s">
        <v>769</v>
      </c>
      <c r="C1" s="7" t="s">
        <v>770</v>
      </c>
      <c r="D1" s="7" t="s">
        <v>771</v>
      </c>
      <c r="F1" s="7" t="s">
        <v>44</v>
      </c>
      <c r="G1" s="7" t="s">
        <v>45</v>
      </c>
      <c r="H1" s="7" t="s">
        <v>924</v>
      </c>
      <c r="I1" s="7" t="s">
        <v>46</v>
      </c>
      <c r="J1" s="7" t="s">
        <v>47</v>
      </c>
      <c r="K1" s="7" t="s">
        <v>48</v>
      </c>
      <c r="L1" s="7" t="s">
        <v>49</v>
      </c>
      <c r="M1" s="7" t="s">
        <v>50</v>
      </c>
      <c r="N1" s="7" t="s">
        <v>51</v>
      </c>
      <c r="O1" s="7" t="s">
        <v>121</v>
      </c>
      <c r="P1" s="68" t="s">
        <v>52</v>
      </c>
      <c r="Q1" s="68" t="s">
        <v>53</v>
      </c>
      <c r="R1" s="7" t="s">
        <v>54</v>
      </c>
      <c r="S1" s="7" t="s">
        <v>55</v>
      </c>
      <c r="W1" s="57" t="s">
        <v>772</v>
      </c>
      <c r="X1" s="57" t="s">
        <v>773</v>
      </c>
      <c r="Y1" s="57" t="s">
        <v>774</v>
      </c>
      <c r="Z1" s="62" t="s">
        <v>775</v>
      </c>
      <c r="AA1" s="57" t="s">
        <v>776</v>
      </c>
      <c r="AB1" s="57" t="s">
        <v>777</v>
      </c>
      <c r="AC1" s="57" t="s">
        <v>778</v>
      </c>
      <c r="AD1" s="57" t="s">
        <v>779</v>
      </c>
      <c r="AE1" s="57" t="s">
        <v>780</v>
      </c>
      <c r="AF1" s="57" t="s">
        <v>781</v>
      </c>
      <c r="AG1" s="57" t="s">
        <v>782</v>
      </c>
      <c r="AH1" s="57" t="s">
        <v>783</v>
      </c>
      <c r="AI1" s="57" t="s">
        <v>784</v>
      </c>
      <c r="AJ1" s="57" t="s">
        <v>785</v>
      </c>
      <c r="AK1" s="57" t="s">
        <v>786</v>
      </c>
      <c r="AL1" s="57" t="s">
        <v>787</v>
      </c>
      <c r="AM1" s="57" t="s">
        <v>788</v>
      </c>
      <c r="AN1" s="57" t="s">
        <v>789</v>
      </c>
      <c r="AO1" s="57" t="s">
        <v>790</v>
      </c>
      <c r="AP1" s="57" t="s">
        <v>791</v>
      </c>
      <c r="AQ1" s="57" t="s">
        <v>792</v>
      </c>
      <c r="AR1" s="57" t="s">
        <v>793</v>
      </c>
      <c r="AS1" s="57" t="s">
        <v>794</v>
      </c>
      <c r="AT1" s="57" t="s">
        <v>795</v>
      </c>
      <c r="AU1" s="57" t="s">
        <v>796</v>
      </c>
      <c r="AV1" s="57" t="s">
        <v>797</v>
      </c>
      <c r="AW1" s="57" t="s">
        <v>798</v>
      </c>
      <c r="AX1" s="57" t="s">
        <v>799</v>
      </c>
      <c r="AY1" s="57" t="s">
        <v>800</v>
      </c>
      <c r="AZ1" s="57" t="s">
        <v>801</v>
      </c>
      <c r="BA1" s="57" t="s">
        <v>802</v>
      </c>
      <c r="BB1" s="57" t="s">
        <v>803</v>
      </c>
      <c r="BC1" s="57" t="s">
        <v>804</v>
      </c>
    </row>
    <row r="2" spans="1:55" x14ac:dyDescent="0.3">
      <c r="A2">
        <v>1000</v>
      </c>
      <c r="B2" t="s">
        <v>120</v>
      </c>
      <c r="C2" t="s">
        <v>62</v>
      </c>
      <c r="D2" t="s">
        <v>2</v>
      </c>
      <c r="E2">
        <v>1</v>
      </c>
      <c r="F2">
        <v>4</v>
      </c>
      <c r="G2">
        <v>0.04</v>
      </c>
      <c r="H2">
        <v>0.5</v>
      </c>
      <c r="I2">
        <v>7.0000000000000007E-2</v>
      </c>
      <c r="J2">
        <v>2.8</v>
      </c>
      <c r="K2">
        <v>0</v>
      </c>
      <c r="L2">
        <v>1.8</v>
      </c>
      <c r="M2">
        <v>1.75</v>
      </c>
      <c r="N2">
        <v>0.3</v>
      </c>
      <c r="O2">
        <v>0.65</v>
      </c>
      <c r="P2" s="1">
        <v>0.22600000000000001</v>
      </c>
      <c r="Q2" s="1">
        <v>0.15</v>
      </c>
      <c r="R2">
        <v>5.7000000000000002E-2</v>
      </c>
      <c r="S2">
        <v>0.33</v>
      </c>
      <c r="T2" t="s">
        <v>1</v>
      </c>
      <c r="U2" t="s">
        <v>1</v>
      </c>
      <c r="W2" s="58">
        <f>X2</f>
        <v>1000</v>
      </c>
      <c r="X2" s="58">
        <f>A2</f>
        <v>1000</v>
      </c>
      <c r="Y2" s="58">
        <v>0</v>
      </c>
      <c r="Z2" s="63">
        <f>AA2</f>
        <v>484</v>
      </c>
      <c r="AA2" s="58">
        <f>ROUND(X2/0.9*(SQRT(1-0.9^2)),0)</f>
        <v>484</v>
      </c>
      <c r="AB2" s="58">
        <f>-AA2</f>
        <v>-484</v>
      </c>
      <c r="AC2" s="58">
        <f>ROUND(SQRT(X2^2+AA2^2),0)</f>
        <v>1111</v>
      </c>
      <c r="AD2" s="58">
        <v>0</v>
      </c>
      <c r="AE2" s="58">
        <f>AR2</f>
        <v>0.22600000000000001</v>
      </c>
      <c r="AF2" s="59">
        <v>0</v>
      </c>
      <c r="AG2" s="59">
        <v>0</v>
      </c>
      <c r="AH2" s="59">
        <v>1</v>
      </c>
      <c r="AI2" s="59">
        <v>1</v>
      </c>
      <c r="AJ2" s="59">
        <v>1</v>
      </c>
      <c r="AK2" s="59">
        <v>0</v>
      </c>
      <c r="AL2" s="59">
        <v>1</v>
      </c>
      <c r="AM2" s="59">
        <v>0</v>
      </c>
      <c r="AN2" s="59">
        <v>1</v>
      </c>
      <c r="AO2" s="59">
        <v>0</v>
      </c>
      <c r="AP2" s="59">
        <v>1</v>
      </c>
      <c r="AQ2" s="59">
        <v>0</v>
      </c>
      <c r="AR2" s="58">
        <f>IF(D2="'GENROU'",P2,N2)</f>
        <v>0.22600000000000001</v>
      </c>
      <c r="AS2" s="59">
        <f>IF(D2="'GENROU'",N2,M2)</f>
        <v>0.3</v>
      </c>
      <c r="AT2" s="59">
        <f>IF(D2="'GENROU'",L2,K2)</f>
        <v>1.8</v>
      </c>
      <c r="AU2" s="59">
        <v>0</v>
      </c>
      <c r="AV2" s="59">
        <f>AE2</f>
        <v>0.22600000000000001</v>
      </c>
      <c r="AW2" s="59">
        <v>0</v>
      </c>
      <c r="AX2" s="59">
        <f>AV2</f>
        <v>0.22600000000000001</v>
      </c>
      <c r="AY2" s="59" t="s">
        <v>805</v>
      </c>
      <c r="AZ2" s="59">
        <v>0</v>
      </c>
      <c r="BA2" s="59">
        <v>0</v>
      </c>
      <c r="BB2" s="59" t="s">
        <v>806</v>
      </c>
      <c r="BC2" s="59">
        <v>1</v>
      </c>
    </row>
    <row r="3" spans="1:55" x14ac:dyDescent="0.3">
      <c r="A3">
        <v>660</v>
      </c>
      <c r="B3" t="s">
        <v>120</v>
      </c>
      <c r="C3" t="s">
        <v>62</v>
      </c>
      <c r="D3" t="s">
        <v>2</v>
      </c>
      <c r="E3">
        <v>1</v>
      </c>
      <c r="F3">
        <v>4</v>
      </c>
      <c r="G3">
        <v>0.04</v>
      </c>
      <c r="H3">
        <v>0.5</v>
      </c>
      <c r="I3">
        <v>7.0000000000000007E-2</v>
      </c>
      <c r="J3">
        <v>2.8</v>
      </c>
      <c r="K3">
        <v>0</v>
      </c>
      <c r="L3">
        <v>1.8</v>
      </c>
      <c r="M3">
        <v>1.75</v>
      </c>
      <c r="N3">
        <v>0.3</v>
      </c>
      <c r="O3">
        <v>0.65</v>
      </c>
      <c r="P3" s="1">
        <v>0.25600000000000001</v>
      </c>
      <c r="Q3" s="1">
        <v>0.15</v>
      </c>
      <c r="R3">
        <v>5.7000000000000002E-2</v>
      </c>
      <c r="S3">
        <v>0.33</v>
      </c>
      <c r="T3" t="s">
        <v>1</v>
      </c>
      <c r="U3" t="s">
        <v>1</v>
      </c>
      <c r="W3" s="58">
        <f t="shared" ref="W3:W67" si="0">X3</f>
        <v>660</v>
      </c>
      <c r="X3" s="58">
        <f t="shared" ref="X3:X67" si="1">A3</f>
        <v>660</v>
      </c>
      <c r="Y3" s="58">
        <v>0</v>
      </c>
      <c r="Z3" s="63">
        <f t="shared" ref="Z3:Z67" si="2">AA3</f>
        <v>320</v>
      </c>
      <c r="AA3" s="58">
        <f t="shared" ref="AA3:AA67" si="3">ROUND(X3/0.9*(SQRT(1-0.9^2)),0)</f>
        <v>320</v>
      </c>
      <c r="AB3" s="58">
        <f t="shared" ref="AB3:AB67" si="4">-AA3</f>
        <v>-320</v>
      </c>
      <c r="AC3" s="58">
        <f t="shared" ref="AC3:AC67" si="5">ROUND(SQRT(X3^2+AA3^2),0)</f>
        <v>733</v>
      </c>
      <c r="AD3" s="58">
        <v>0</v>
      </c>
      <c r="AE3" s="58">
        <f t="shared" ref="AE3:AE67" si="6">AR3</f>
        <v>0.25600000000000001</v>
      </c>
      <c r="AF3" s="59">
        <v>0</v>
      </c>
      <c r="AG3" s="59">
        <v>0</v>
      </c>
      <c r="AH3" s="59">
        <v>1</v>
      </c>
      <c r="AI3" s="59">
        <v>1</v>
      </c>
      <c r="AJ3" s="59">
        <v>1</v>
      </c>
      <c r="AK3" s="59">
        <v>0</v>
      </c>
      <c r="AL3" s="59">
        <v>1</v>
      </c>
      <c r="AM3" s="59">
        <v>0</v>
      </c>
      <c r="AN3" s="59">
        <v>1</v>
      </c>
      <c r="AO3" s="59">
        <v>0</v>
      </c>
      <c r="AP3" s="59">
        <v>1</v>
      </c>
      <c r="AQ3" s="59">
        <v>0</v>
      </c>
      <c r="AR3" s="58">
        <f t="shared" ref="AR3:AR43" si="7">IF(D3="'GENROU'",P3,N3)</f>
        <v>0.25600000000000001</v>
      </c>
      <c r="AS3" s="59">
        <f t="shared" ref="AS3:AS43" si="8">IF(D3="'GENROU'",N3,M3)</f>
        <v>0.3</v>
      </c>
      <c r="AT3" s="59">
        <f t="shared" ref="AT3:AT43" si="9">IF(D3="'GENROU'",L3,K3)</f>
        <v>1.8</v>
      </c>
      <c r="AU3" s="59">
        <v>0</v>
      </c>
      <c r="AV3" s="59">
        <f t="shared" ref="AV3:AV67" si="10">AE3</f>
        <v>0.25600000000000001</v>
      </c>
      <c r="AW3" s="59">
        <v>0</v>
      </c>
      <c r="AX3" s="59">
        <f t="shared" ref="AX3:AX67" si="11">AV3</f>
        <v>0.25600000000000001</v>
      </c>
      <c r="AY3" s="59" t="s">
        <v>805</v>
      </c>
      <c r="AZ3" s="59">
        <v>0</v>
      </c>
      <c r="BA3" s="59">
        <v>0</v>
      </c>
      <c r="BB3" s="59" t="s">
        <v>806</v>
      </c>
      <c r="BC3" s="59">
        <v>1</v>
      </c>
    </row>
    <row r="4" spans="1:55" x14ac:dyDescent="0.3">
      <c r="A4">
        <v>622</v>
      </c>
      <c r="B4" t="s">
        <v>120</v>
      </c>
      <c r="C4" t="s">
        <v>62</v>
      </c>
      <c r="D4" t="s">
        <v>2</v>
      </c>
      <c r="E4">
        <v>1</v>
      </c>
      <c r="F4">
        <v>4</v>
      </c>
      <c r="G4">
        <v>0.04</v>
      </c>
      <c r="H4">
        <v>0.5</v>
      </c>
      <c r="I4">
        <v>7.0000000000000007E-2</v>
      </c>
      <c r="J4">
        <v>2.8</v>
      </c>
      <c r="K4">
        <v>0</v>
      </c>
      <c r="L4">
        <v>1.8</v>
      </c>
      <c r="M4">
        <v>1.75</v>
      </c>
      <c r="N4">
        <v>0.3</v>
      </c>
      <c r="O4">
        <v>0.65</v>
      </c>
      <c r="P4" s="1">
        <v>0.25600000000000001</v>
      </c>
      <c r="Q4" s="1">
        <v>0.15</v>
      </c>
      <c r="R4">
        <v>5.7000000000000002E-2</v>
      </c>
      <c r="S4">
        <v>0.33</v>
      </c>
      <c r="T4" t="s">
        <v>1</v>
      </c>
      <c r="U4" t="s">
        <v>1</v>
      </c>
      <c r="W4" s="58">
        <f t="shared" si="0"/>
        <v>622</v>
      </c>
      <c r="X4" s="58">
        <f t="shared" si="1"/>
        <v>622</v>
      </c>
      <c r="Y4" s="58">
        <v>0</v>
      </c>
      <c r="Z4" s="63">
        <f t="shared" si="2"/>
        <v>301</v>
      </c>
      <c r="AA4" s="58">
        <f t="shared" si="3"/>
        <v>301</v>
      </c>
      <c r="AB4" s="58">
        <f t="shared" si="4"/>
        <v>-301</v>
      </c>
      <c r="AC4" s="58">
        <f t="shared" si="5"/>
        <v>691</v>
      </c>
      <c r="AD4" s="58">
        <v>0</v>
      </c>
      <c r="AE4" s="58">
        <f t="shared" si="6"/>
        <v>0.25600000000000001</v>
      </c>
      <c r="AF4" s="59">
        <v>0</v>
      </c>
      <c r="AG4" s="59">
        <v>0</v>
      </c>
      <c r="AH4" s="59">
        <v>1</v>
      </c>
      <c r="AI4" s="59">
        <v>1</v>
      </c>
      <c r="AJ4" s="59">
        <v>1</v>
      </c>
      <c r="AK4" s="59">
        <v>0</v>
      </c>
      <c r="AL4" s="59">
        <v>1</v>
      </c>
      <c r="AM4" s="59">
        <v>0</v>
      </c>
      <c r="AN4" s="59">
        <v>1</v>
      </c>
      <c r="AO4" s="59">
        <v>0</v>
      </c>
      <c r="AP4" s="59">
        <v>1</v>
      </c>
      <c r="AQ4" s="59">
        <v>0</v>
      </c>
      <c r="AR4" s="58">
        <f t="shared" si="7"/>
        <v>0.25600000000000001</v>
      </c>
      <c r="AS4" s="59">
        <f t="shared" si="8"/>
        <v>0.3</v>
      </c>
      <c r="AT4" s="59">
        <f t="shared" si="9"/>
        <v>1.8</v>
      </c>
      <c r="AU4" s="59">
        <v>0</v>
      </c>
      <c r="AV4" s="59">
        <f t="shared" si="10"/>
        <v>0.25600000000000001</v>
      </c>
      <c r="AW4" s="59">
        <v>0</v>
      </c>
      <c r="AX4" s="59">
        <f t="shared" si="11"/>
        <v>0.25600000000000001</v>
      </c>
      <c r="AY4" s="59" t="s">
        <v>805</v>
      </c>
      <c r="AZ4" s="59">
        <v>0</v>
      </c>
      <c r="BA4" s="59">
        <v>0</v>
      </c>
      <c r="BB4" s="59" t="s">
        <v>806</v>
      </c>
      <c r="BC4" s="59">
        <v>1</v>
      </c>
    </row>
    <row r="5" spans="1:55" x14ac:dyDescent="0.3">
      <c r="A5">
        <v>600</v>
      </c>
      <c r="B5" t="s">
        <v>120</v>
      </c>
      <c r="C5" t="s">
        <v>62</v>
      </c>
      <c r="D5" t="s">
        <v>2</v>
      </c>
      <c r="E5">
        <v>1</v>
      </c>
      <c r="F5">
        <v>4</v>
      </c>
      <c r="G5">
        <v>0.04</v>
      </c>
      <c r="H5">
        <v>0.5</v>
      </c>
      <c r="I5">
        <v>7.0000000000000007E-2</v>
      </c>
      <c r="J5">
        <v>2.8</v>
      </c>
      <c r="K5">
        <v>0</v>
      </c>
      <c r="L5">
        <v>1.8</v>
      </c>
      <c r="M5">
        <v>1.75</v>
      </c>
      <c r="N5">
        <v>0.3</v>
      </c>
      <c r="O5">
        <v>0.65</v>
      </c>
      <c r="P5" s="1">
        <v>0.25600000000000001</v>
      </c>
      <c r="Q5" s="1">
        <v>0.15</v>
      </c>
      <c r="R5">
        <v>5.7000000000000002E-2</v>
      </c>
      <c r="S5">
        <v>0.33</v>
      </c>
      <c r="T5" t="s">
        <v>1</v>
      </c>
      <c r="U5" t="s">
        <v>1</v>
      </c>
      <c r="W5" s="58">
        <f t="shared" si="0"/>
        <v>600</v>
      </c>
      <c r="X5" s="58">
        <f t="shared" si="1"/>
        <v>600</v>
      </c>
      <c r="Y5" s="58">
        <v>0</v>
      </c>
      <c r="Z5" s="63">
        <f t="shared" si="2"/>
        <v>291</v>
      </c>
      <c r="AA5" s="58">
        <f t="shared" si="3"/>
        <v>291</v>
      </c>
      <c r="AB5" s="58">
        <f t="shared" si="4"/>
        <v>-291</v>
      </c>
      <c r="AC5" s="58">
        <f t="shared" si="5"/>
        <v>667</v>
      </c>
      <c r="AD5" s="58">
        <v>0</v>
      </c>
      <c r="AE5" s="58">
        <f t="shared" si="6"/>
        <v>0.25600000000000001</v>
      </c>
      <c r="AF5" s="59">
        <v>0</v>
      </c>
      <c r="AG5" s="59">
        <v>0</v>
      </c>
      <c r="AH5" s="59">
        <v>1</v>
      </c>
      <c r="AI5" s="59">
        <v>1</v>
      </c>
      <c r="AJ5" s="59">
        <v>1</v>
      </c>
      <c r="AK5" s="59">
        <v>0</v>
      </c>
      <c r="AL5" s="59">
        <v>1</v>
      </c>
      <c r="AM5" s="59">
        <v>0</v>
      </c>
      <c r="AN5" s="59">
        <v>1</v>
      </c>
      <c r="AO5" s="59">
        <v>0</v>
      </c>
      <c r="AP5" s="59">
        <v>1</v>
      </c>
      <c r="AQ5" s="59">
        <v>0</v>
      </c>
      <c r="AR5" s="58">
        <f t="shared" si="7"/>
        <v>0.25600000000000001</v>
      </c>
      <c r="AS5" s="59">
        <f t="shared" si="8"/>
        <v>0.3</v>
      </c>
      <c r="AT5" s="59">
        <f t="shared" si="9"/>
        <v>1.8</v>
      </c>
      <c r="AU5" s="59">
        <v>0</v>
      </c>
      <c r="AV5" s="59">
        <f t="shared" si="10"/>
        <v>0.25600000000000001</v>
      </c>
      <c r="AW5" s="59">
        <v>0</v>
      </c>
      <c r="AX5" s="59">
        <f t="shared" si="11"/>
        <v>0.25600000000000001</v>
      </c>
      <c r="AY5" s="59" t="s">
        <v>805</v>
      </c>
      <c r="AZ5" s="59">
        <v>0</v>
      </c>
      <c r="BA5" s="59">
        <v>0</v>
      </c>
      <c r="BB5" s="59" t="s">
        <v>806</v>
      </c>
      <c r="BC5" s="59">
        <v>1</v>
      </c>
    </row>
    <row r="6" spans="1:55" x14ac:dyDescent="0.3">
      <c r="A6">
        <v>500</v>
      </c>
      <c r="B6" t="s">
        <v>120</v>
      </c>
      <c r="C6" t="s">
        <v>62</v>
      </c>
      <c r="D6" t="s">
        <v>2</v>
      </c>
      <c r="E6">
        <v>1</v>
      </c>
      <c r="F6">
        <v>4</v>
      </c>
      <c r="G6">
        <v>0.04</v>
      </c>
      <c r="H6">
        <v>0.5</v>
      </c>
      <c r="I6">
        <v>7.0000000000000007E-2</v>
      </c>
      <c r="J6">
        <v>2.8</v>
      </c>
      <c r="K6">
        <v>0</v>
      </c>
      <c r="L6">
        <v>1.8</v>
      </c>
      <c r="M6">
        <v>1.75</v>
      </c>
      <c r="N6">
        <v>0.3</v>
      </c>
      <c r="O6">
        <v>0.65</v>
      </c>
      <c r="P6" s="1">
        <v>0.25600000000000001</v>
      </c>
      <c r="Q6" s="1">
        <v>0.15</v>
      </c>
      <c r="R6">
        <v>5.7000000000000002E-2</v>
      </c>
      <c r="S6">
        <v>0.33</v>
      </c>
      <c r="T6" t="s">
        <v>1</v>
      </c>
      <c r="U6" t="s">
        <v>1</v>
      </c>
      <c r="W6" s="58">
        <f t="shared" si="0"/>
        <v>500</v>
      </c>
      <c r="X6" s="58">
        <f t="shared" si="1"/>
        <v>500</v>
      </c>
      <c r="Y6" s="58">
        <v>0</v>
      </c>
      <c r="Z6" s="63">
        <f t="shared" si="2"/>
        <v>242</v>
      </c>
      <c r="AA6" s="58">
        <f t="shared" si="3"/>
        <v>242</v>
      </c>
      <c r="AB6" s="58">
        <f t="shared" si="4"/>
        <v>-242</v>
      </c>
      <c r="AC6" s="58">
        <f t="shared" si="5"/>
        <v>555</v>
      </c>
      <c r="AD6" s="58">
        <v>0</v>
      </c>
      <c r="AE6" s="58">
        <f t="shared" si="6"/>
        <v>0.25600000000000001</v>
      </c>
      <c r="AF6" s="59">
        <v>0</v>
      </c>
      <c r="AG6" s="59">
        <v>0</v>
      </c>
      <c r="AH6" s="59">
        <v>1</v>
      </c>
      <c r="AI6" s="59">
        <v>1</v>
      </c>
      <c r="AJ6" s="59">
        <v>1</v>
      </c>
      <c r="AK6" s="59">
        <v>0</v>
      </c>
      <c r="AL6" s="59">
        <v>1</v>
      </c>
      <c r="AM6" s="59">
        <v>0</v>
      </c>
      <c r="AN6" s="59">
        <v>1</v>
      </c>
      <c r="AO6" s="59">
        <v>0</v>
      </c>
      <c r="AP6" s="59">
        <v>1</v>
      </c>
      <c r="AQ6" s="59">
        <v>0</v>
      </c>
      <c r="AR6" s="58">
        <f t="shared" si="7"/>
        <v>0.25600000000000001</v>
      </c>
      <c r="AS6" s="59">
        <f t="shared" si="8"/>
        <v>0.3</v>
      </c>
      <c r="AT6" s="59">
        <f t="shared" si="9"/>
        <v>1.8</v>
      </c>
      <c r="AU6" s="59">
        <v>0</v>
      </c>
      <c r="AV6" s="59">
        <f t="shared" si="10"/>
        <v>0.25600000000000001</v>
      </c>
      <c r="AW6" s="59">
        <v>0</v>
      </c>
      <c r="AX6" s="59">
        <f t="shared" si="11"/>
        <v>0.25600000000000001</v>
      </c>
      <c r="AY6" s="59" t="s">
        <v>805</v>
      </c>
      <c r="AZ6" s="59">
        <v>0</v>
      </c>
      <c r="BA6" s="59">
        <v>0</v>
      </c>
      <c r="BB6" s="59" t="s">
        <v>806</v>
      </c>
      <c r="BC6" s="59">
        <v>1</v>
      </c>
    </row>
    <row r="7" spans="1:55" x14ac:dyDescent="0.3">
      <c r="A7">
        <v>400</v>
      </c>
      <c r="B7" t="s">
        <v>120</v>
      </c>
      <c r="C7" t="s">
        <v>62</v>
      </c>
      <c r="D7" t="s">
        <v>2</v>
      </c>
      <c r="E7">
        <v>1</v>
      </c>
      <c r="F7">
        <v>4</v>
      </c>
      <c r="G7">
        <v>0.04</v>
      </c>
      <c r="H7">
        <v>0.5</v>
      </c>
      <c r="I7">
        <v>7.0000000000000007E-2</v>
      </c>
      <c r="J7">
        <v>2.8</v>
      </c>
      <c r="K7">
        <v>0</v>
      </c>
      <c r="L7">
        <v>1.8</v>
      </c>
      <c r="M7">
        <v>1.75</v>
      </c>
      <c r="N7">
        <v>0.3</v>
      </c>
      <c r="O7">
        <v>0.65</v>
      </c>
      <c r="P7" s="1">
        <v>0.25600000000000001</v>
      </c>
      <c r="Q7" s="1">
        <v>0.15</v>
      </c>
      <c r="R7">
        <v>5.7000000000000002E-2</v>
      </c>
      <c r="S7">
        <v>0.33</v>
      </c>
      <c r="T7" t="s">
        <v>1</v>
      </c>
      <c r="U7" t="s">
        <v>1</v>
      </c>
      <c r="W7" s="58">
        <f t="shared" si="0"/>
        <v>400</v>
      </c>
      <c r="X7" s="58">
        <f t="shared" si="1"/>
        <v>400</v>
      </c>
      <c r="Y7" s="58">
        <v>0</v>
      </c>
      <c r="Z7" s="63">
        <f t="shared" si="2"/>
        <v>194</v>
      </c>
      <c r="AA7" s="58">
        <f t="shared" si="3"/>
        <v>194</v>
      </c>
      <c r="AB7" s="58">
        <f t="shared" si="4"/>
        <v>-194</v>
      </c>
      <c r="AC7" s="58">
        <f t="shared" si="5"/>
        <v>445</v>
      </c>
      <c r="AD7" s="58">
        <v>0</v>
      </c>
      <c r="AE7" s="58">
        <f t="shared" si="6"/>
        <v>0.25600000000000001</v>
      </c>
      <c r="AF7" s="59">
        <v>0</v>
      </c>
      <c r="AG7" s="59">
        <v>0</v>
      </c>
      <c r="AH7" s="59">
        <v>1</v>
      </c>
      <c r="AI7" s="59">
        <v>1</v>
      </c>
      <c r="AJ7" s="59">
        <v>1</v>
      </c>
      <c r="AK7" s="59">
        <v>0</v>
      </c>
      <c r="AL7" s="59">
        <v>1</v>
      </c>
      <c r="AM7" s="59">
        <v>0</v>
      </c>
      <c r="AN7" s="59">
        <v>1</v>
      </c>
      <c r="AO7" s="59">
        <v>0</v>
      </c>
      <c r="AP7" s="59">
        <v>1</v>
      </c>
      <c r="AQ7" s="59">
        <v>0</v>
      </c>
      <c r="AR7" s="58">
        <f t="shared" si="7"/>
        <v>0.25600000000000001</v>
      </c>
      <c r="AS7" s="59">
        <f t="shared" si="8"/>
        <v>0.3</v>
      </c>
      <c r="AT7" s="59">
        <f t="shared" si="9"/>
        <v>1.8</v>
      </c>
      <c r="AU7" s="59">
        <v>0</v>
      </c>
      <c r="AV7" s="59">
        <f t="shared" si="10"/>
        <v>0.25600000000000001</v>
      </c>
      <c r="AW7" s="59">
        <v>0</v>
      </c>
      <c r="AX7" s="59">
        <f t="shared" si="11"/>
        <v>0.25600000000000001</v>
      </c>
      <c r="AY7" s="59" t="s">
        <v>805</v>
      </c>
      <c r="AZ7" s="59">
        <v>0</v>
      </c>
      <c r="BA7" s="59">
        <v>0</v>
      </c>
      <c r="BB7" s="59" t="s">
        <v>806</v>
      </c>
      <c r="BC7" s="59">
        <v>1</v>
      </c>
    </row>
    <row r="8" spans="1:55" x14ac:dyDescent="0.3">
      <c r="A8">
        <v>380</v>
      </c>
      <c r="B8" t="s">
        <v>120</v>
      </c>
      <c r="C8" t="s">
        <v>62</v>
      </c>
      <c r="D8" t="s">
        <v>2</v>
      </c>
      <c r="E8">
        <v>1</v>
      </c>
      <c r="F8">
        <v>8.4</v>
      </c>
      <c r="G8">
        <v>0.04</v>
      </c>
      <c r="H8">
        <v>0.94</v>
      </c>
      <c r="I8">
        <v>0.04</v>
      </c>
      <c r="J8">
        <v>3.61</v>
      </c>
      <c r="K8">
        <v>0</v>
      </c>
      <c r="L8">
        <v>2.34</v>
      </c>
      <c r="M8">
        <v>2.2599999999999998</v>
      </c>
      <c r="N8">
        <v>0.26100000000000001</v>
      </c>
      <c r="O8">
        <v>0.436</v>
      </c>
      <c r="P8" s="1">
        <v>0.26</v>
      </c>
      <c r="Q8" s="1">
        <v>0.15</v>
      </c>
      <c r="R8">
        <v>0.14899999999999999</v>
      </c>
      <c r="S8">
        <v>0.61599999999999999</v>
      </c>
      <c r="T8" t="s">
        <v>1</v>
      </c>
      <c r="U8" t="s">
        <v>1</v>
      </c>
      <c r="W8" s="58">
        <f t="shared" si="0"/>
        <v>380</v>
      </c>
      <c r="X8" s="58">
        <f t="shared" si="1"/>
        <v>380</v>
      </c>
      <c r="Y8" s="58">
        <v>0</v>
      </c>
      <c r="Z8" s="63">
        <f t="shared" si="2"/>
        <v>184</v>
      </c>
      <c r="AA8" s="58">
        <f t="shared" si="3"/>
        <v>184</v>
      </c>
      <c r="AB8" s="58">
        <f t="shared" si="4"/>
        <v>-184</v>
      </c>
      <c r="AC8" s="58">
        <f t="shared" si="5"/>
        <v>422</v>
      </c>
      <c r="AD8" s="58">
        <v>0</v>
      </c>
      <c r="AE8" s="58">
        <f t="shared" si="6"/>
        <v>0.26</v>
      </c>
      <c r="AF8" s="59">
        <v>0</v>
      </c>
      <c r="AG8" s="59">
        <v>0</v>
      </c>
      <c r="AH8" s="59">
        <v>1</v>
      </c>
      <c r="AI8" s="59">
        <v>1</v>
      </c>
      <c r="AJ8" s="59">
        <v>1</v>
      </c>
      <c r="AK8" s="59">
        <v>0</v>
      </c>
      <c r="AL8" s="59">
        <v>1</v>
      </c>
      <c r="AM8" s="59">
        <v>0</v>
      </c>
      <c r="AN8" s="59">
        <v>1</v>
      </c>
      <c r="AO8" s="59">
        <v>0</v>
      </c>
      <c r="AP8" s="59">
        <v>1</v>
      </c>
      <c r="AQ8" s="59">
        <v>0</v>
      </c>
      <c r="AR8" s="58">
        <f t="shared" si="7"/>
        <v>0.26</v>
      </c>
      <c r="AS8" s="59">
        <f t="shared" si="8"/>
        <v>0.26100000000000001</v>
      </c>
      <c r="AT8" s="59">
        <f t="shared" si="9"/>
        <v>2.34</v>
      </c>
      <c r="AU8" s="59">
        <v>0</v>
      </c>
      <c r="AV8" s="59">
        <f t="shared" si="10"/>
        <v>0.26</v>
      </c>
      <c r="AW8" s="59">
        <v>0</v>
      </c>
      <c r="AX8" s="59">
        <f t="shared" si="11"/>
        <v>0.26</v>
      </c>
      <c r="AY8" s="59" t="s">
        <v>805</v>
      </c>
      <c r="AZ8" s="59">
        <v>0</v>
      </c>
      <c r="BA8" s="59">
        <v>0</v>
      </c>
      <c r="BB8" s="59" t="s">
        <v>806</v>
      </c>
      <c r="BC8" s="59">
        <v>1</v>
      </c>
    </row>
    <row r="9" spans="1:55" x14ac:dyDescent="0.3">
      <c r="A9">
        <v>330</v>
      </c>
      <c r="B9" t="s">
        <v>120</v>
      </c>
      <c r="C9" t="s">
        <v>62</v>
      </c>
      <c r="D9" t="s">
        <v>2</v>
      </c>
      <c r="E9">
        <v>1</v>
      </c>
      <c r="F9">
        <v>4.76</v>
      </c>
      <c r="G9">
        <v>0.04</v>
      </c>
      <c r="H9">
        <v>0.42599999999999999</v>
      </c>
      <c r="I9">
        <v>6.7000000000000004E-2</v>
      </c>
      <c r="J9">
        <v>3.4</v>
      </c>
      <c r="K9">
        <v>0</v>
      </c>
      <c r="L9">
        <v>1.825</v>
      </c>
      <c r="M9">
        <v>1.7509999999999999</v>
      </c>
      <c r="N9">
        <v>0.27500000000000002</v>
      </c>
      <c r="O9">
        <v>0.41699999999999998</v>
      </c>
      <c r="P9" s="1">
        <v>0.26</v>
      </c>
      <c r="Q9" s="1">
        <v>0.16900000000000001</v>
      </c>
      <c r="R9">
        <v>0.09</v>
      </c>
      <c r="S9">
        <v>0.4</v>
      </c>
      <c r="T9" t="s">
        <v>1</v>
      </c>
      <c r="U9" t="s">
        <v>1</v>
      </c>
      <c r="W9" s="58">
        <f t="shared" si="0"/>
        <v>330</v>
      </c>
      <c r="X9" s="58">
        <f t="shared" si="1"/>
        <v>330</v>
      </c>
      <c r="Y9" s="58">
        <v>0</v>
      </c>
      <c r="Z9" s="63">
        <f t="shared" si="2"/>
        <v>160</v>
      </c>
      <c r="AA9" s="58">
        <f t="shared" si="3"/>
        <v>160</v>
      </c>
      <c r="AB9" s="58">
        <f t="shared" si="4"/>
        <v>-160</v>
      </c>
      <c r="AC9" s="58">
        <f t="shared" si="5"/>
        <v>367</v>
      </c>
      <c r="AD9" s="58">
        <v>0</v>
      </c>
      <c r="AE9" s="58">
        <f t="shared" si="6"/>
        <v>0.26</v>
      </c>
      <c r="AF9" s="59">
        <v>0</v>
      </c>
      <c r="AG9" s="59">
        <v>0</v>
      </c>
      <c r="AH9" s="59">
        <v>1</v>
      </c>
      <c r="AI9" s="59">
        <v>1</v>
      </c>
      <c r="AJ9" s="59">
        <v>1</v>
      </c>
      <c r="AK9" s="59">
        <v>0</v>
      </c>
      <c r="AL9" s="59">
        <v>1</v>
      </c>
      <c r="AM9" s="59">
        <v>0</v>
      </c>
      <c r="AN9" s="59">
        <v>1</v>
      </c>
      <c r="AO9" s="59">
        <v>0</v>
      </c>
      <c r="AP9" s="59">
        <v>1</v>
      </c>
      <c r="AQ9" s="59">
        <v>0</v>
      </c>
      <c r="AR9" s="58">
        <f t="shared" si="7"/>
        <v>0.26</v>
      </c>
      <c r="AS9" s="59">
        <f t="shared" si="8"/>
        <v>0.27500000000000002</v>
      </c>
      <c r="AT9" s="59">
        <f t="shared" si="9"/>
        <v>1.825</v>
      </c>
      <c r="AU9" s="59">
        <v>0</v>
      </c>
      <c r="AV9" s="59">
        <f t="shared" si="10"/>
        <v>0.26</v>
      </c>
      <c r="AW9" s="59">
        <v>0</v>
      </c>
      <c r="AX9" s="59">
        <f t="shared" si="11"/>
        <v>0.26</v>
      </c>
      <c r="AY9" s="59" t="s">
        <v>805</v>
      </c>
      <c r="AZ9" s="59">
        <v>0</v>
      </c>
      <c r="BA9" s="59">
        <v>0</v>
      </c>
      <c r="BB9" s="59" t="s">
        <v>806</v>
      </c>
      <c r="BC9" s="59">
        <v>1</v>
      </c>
    </row>
    <row r="10" spans="1:55" x14ac:dyDescent="0.3">
      <c r="A10">
        <v>305</v>
      </c>
      <c r="B10" t="s">
        <v>120</v>
      </c>
      <c r="C10" t="s">
        <v>62</v>
      </c>
      <c r="D10" t="s">
        <v>2</v>
      </c>
      <c r="E10">
        <v>1</v>
      </c>
      <c r="F10">
        <v>4.76</v>
      </c>
      <c r="G10">
        <v>0.04</v>
      </c>
      <c r="H10">
        <v>0.42599999999999999</v>
      </c>
      <c r="I10">
        <v>6.7000000000000004E-2</v>
      </c>
      <c r="J10">
        <v>3.4</v>
      </c>
      <c r="K10">
        <v>0</v>
      </c>
      <c r="L10">
        <v>1.825</v>
      </c>
      <c r="M10">
        <v>1.7509999999999999</v>
      </c>
      <c r="N10">
        <v>0.27500000000000002</v>
      </c>
      <c r="O10">
        <v>0.41699999999999998</v>
      </c>
      <c r="P10" s="1">
        <v>0.26</v>
      </c>
      <c r="Q10" s="1">
        <v>0.16900000000000001</v>
      </c>
      <c r="R10">
        <v>0.09</v>
      </c>
      <c r="S10">
        <v>0.4</v>
      </c>
      <c r="T10" t="s">
        <v>1</v>
      </c>
      <c r="U10" t="s">
        <v>1</v>
      </c>
      <c r="W10" s="58">
        <f t="shared" si="0"/>
        <v>305</v>
      </c>
      <c r="X10" s="58">
        <f t="shared" si="1"/>
        <v>305</v>
      </c>
      <c r="Y10" s="58">
        <v>0</v>
      </c>
      <c r="Z10" s="63">
        <f t="shared" si="2"/>
        <v>148</v>
      </c>
      <c r="AA10" s="58">
        <f t="shared" si="3"/>
        <v>148</v>
      </c>
      <c r="AB10" s="58">
        <f t="shared" si="4"/>
        <v>-148</v>
      </c>
      <c r="AC10" s="58">
        <f t="shared" si="5"/>
        <v>339</v>
      </c>
      <c r="AD10" s="58">
        <v>0</v>
      </c>
      <c r="AE10" s="58">
        <f t="shared" si="6"/>
        <v>0.26</v>
      </c>
      <c r="AF10" s="59">
        <v>0</v>
      </c>
      <c r="AG10" s="59">
        <v>0</v>
      </c>
      <c r="AH10" s="59">
        <v>1</v>
      </c>
      <c r="AI10" s="59">
        <v>1</v>
      </c>
      <c r="AJ10" s="59">
        <v>1</v>
      </c>
      <c r="AK10" s="59">
        <v>0</v>
      </c>
      <c r="AL10" s="59">
        <v>1</v>
      </c>
      <c r="AM10" s="59">
        <v>0</v>
      </c>
      <c r="AN10" s="59">
        <v>1</v>
      </c>
      <c r="AO10" s="59">
        <v>0</v>
      </c>
      <c r="AP10" s="59">
        <v>1</v>
      </c>
      <c r="AQ10" s="59">
        <v>0</v>
      </c>
      <c r="AR10" s="58">
        <f t="shared" si="7"/>
        <v>0.26</v>
      </c>
      <c r="AS10" s="59">
        <f t="shared" si="8"/>
        <v>0.27500000000000002</v>
      </c>
      <c r="AT10" s="59">
        <f t="shared" si="9"/>
        <v>1.825</v>
      </c>
      <c r="AU10" s="59">
        <v>0</v>
      </c>
      <c r="AV10" s="59">
        <f t="shared" si="10"/>
        <v>0.26</v>
      </c>
      <c r="AW10" s="59">
        <v>0</v>
      </c>
      <c r="AX10" s="59">
        <f t="shared" si="11"/>
        <v>0.26</v>
      </c>
      <c r="AY10" s="59" t="s">
        <v>805</v>
      </c>
      <c r="AZ10" s="59">
        <v>0</v>
      </c>
      <c r="BA10" s="59">
        <v>0</v>
      </c>
      <c r="BB10" s="59" t="s">
        <v>806</v>
      </c>
      <c r="BC10" s="59">
        <v>1</v>
      </c>
    </row>
    <row r="11" spans="1:55" x14ac:dyDescent="0.3">
      <c r="A11">
        <v>300</v>
      </c>
      <c r="B11" t="s">
        <v>120</v>
      </c>
      <c r="C11" t="s">
        <v>62</v>
      </c>
      <c r="D11" t="s">
        <v>2</v>
      </c>
      <c r="E11">
        <v>1</v>
      </c>
      <c r="F11">
        <v>4.76</v>
      </c>
      <c r="G11">
        <v>0.04</v>
      </c>
      <c r="H11">
        <v>0.42599999999999999</v>
      </c>
      <c r="I11">
        <v>6.7000000000000004E-2</v>
      </c>
      <c r="J11">
        <v>3.4</v>
      </c>
      <c r="K11">
        <v>0</v>
      </c>
      <c r="L11">
        <v>1.825</v>
      </c>
      <c r="M11">
        <v>1.7509999999999999</v>
      </c>
      <c r="N11">
        <v>0.27500000000000002</v>
      </c>
      <c r="O11">
        <v>0.41699999999999998</v>
      </c>
      <c r="P11" s="1">
        <v>0.26</v>
      </c>
      <c r="Q11" s="1">
        <v>0.16900000000000001</v>
      </c>
      <c r="R11">
        <v>0.09</v>
      </c>
      <c r="S11">
        <v>0.4</v>
      </c>
      <c r="T11" t="s">
        <v>1</v>
      </c>
      <c r="U11" t="s">
        <v>1</v>
      </c>
      <c r="W11" s="58">
        <f t="shared" si="0"/>
        <v>300</v>
      </c>
      <c r="X11" s="58">
        <f t="shared" si="1"/>
        <v>300</v>
      </c>
      <c r="Y11" s="58">
        <v>0</v>
      </c>
      <c r="Z11" s="63">
        <f t="shared" si="2"/>
        <v>145</v>
      </c>
      <c r="AA11" s="58">
        <f t="shared" si="3"/>
        <v>145</v>
      </c>
      <c r="AB11" s="58">
        <f t="shared" si="4"/>
        <v>-145</v>
      </c>
      <c r="AC11" s="58">
        <f t="shared" si="5"/>
        <v>333</v>
      </c>
      <c r="AD11" s="58">
        <v>0</v>
      </c>
      <c r="AE11" s="58">
        <f t="shared" si="6"/>
        <v>0.26</v>
      </c>
      <c r="AF11" s="59">
        <v>0</v>
      </c>
      <c r="AG11" s="59">
        <v>0</v>
      </c>
      <c r="AH11" s="59">
        <v>1</v>
      </c>
      <c r="AI11" s="59">
        <v>1</v>
      </c>
      <c r="AJ11" s="59">
        <v>1</v>
      </c>
      <c r="AK11" s="59">
        <v>0</v>
      </c>
      <c r="AL11" s="59">
        <v>1</v>
      </c>
      <c r="AM11" s="59">
        <v>0</v>
      </c>
      <c r="AN11" s="59">
        <v>1</v>
      </c>
      <c r="AO11" s="59">
        <v>0</v>
      </c>
      <c r="AP11" s="59">
        <v>1</v>
      </c>
      <c r="AQ11" s="59">
        <v>0</v>
      </c>
      <c r="AR11" s="58">
        <f t="shared" si="7"/>
        <v>0.26</v>
      </c>
      <c r="AS11" s="59">
        <f t="shared" si="8"/>
        <v>0.27500000000000002</v>
      </c>
      <c r="AT11" s="59">
        <f t="shared" si="9"/>
        <v>1.825</v>
      </c>
      <c r="AU11" s="59">
        <v>0</v>
      </c>
      <c r="AV11" s="59">
        <f t="shared" si="10"/>
        <v>0.26</v>
      </c>
      <c r="AW11" s="59">
        <v>0</v>
      </c>
      <c r="AX11" s="59">
        <f t="shared" si="11"/>
        <v>0.26</v>
      </c>
      <c r="AY11" s="59" t="s">
        <v>805</v>
      </c>
      <c r="AZ11" s="59">
        <v>0</v>
      </c>
      <c r="BA11" s="59">
        <v>0</v>
      </c>
      <c r="BB11" s="59" t="s">
        <v>806</v>
      </c>
      <c r="BC11" s="59">
        <v>1</v>
      </c>
    </row>
    <row r="12" spans="1:55" x14ac:dyDescent="0.3">
      <c r="A12">
        <v>277.60000000000002</v>
      </c>
      <c r="B12" t="s">
        <v>120</v>
      </c>
      <c r="C12" t="s">
        <v>62</v>
      </c>
      <c r="D12" t="s">
        <v>2</v>
      </c>
      <c r="E12">
        <v>1</v>
      </c>
      <c r="F12">
        <v>6</v>
      </c>
      <c r="G12">
        <v>4.4999999999999998E-2</v>
      </c>
      <c r="H12">
        <v>0.61</v>
      </c>
      <c r="I12">
        <v>8.4000000000000005E-2</v>
      </c>
      <c r="J12">
        <v>5.42</v>
      </c>
      <c r="K12">
        <v>0</v>
      </c>
      <c r="L12">
        <v>2.38</v>
      </c>
      <c r="M12">
        <v>2.29</v>
      </c>
      <c r="N12">
        <v>0.32</v>
      </c>
      <c r="O12">
        <v>0.53500000000000003</v>
      </c>
      <c r="P12" s="1">
        <v>0.245</v>
      </c>
      <c r="Q12" s="1">
        <v>0.112</v>
      </c>
      <c r="R12">
        <v>7.3999999999999996E-2</v>
      </c>
      <c r="S12">
        <v>0.49299999999999999</v>
      </c>
      <c r="T12" t="s">
        <v>1</v>
      </c>
      <c r="U12" t="s">
        <v>1</v>
      </c>
      <c r="W12" s="58">
        <f t="shared" si="0"/>
        <v>277.60000000000002</v>
      </c>
      <c r="X12" s="58">
        <f t="shared" si="1"/>
        <v>277.60000000000002</v>
      </c>
      <c r="Y12" s="58">
        <v>0</v>
      </c>
      <c r="Z12" s="63">
        <f t="shared" si="2"/>
        <v>134</v>
      </c>
      <c r="AA12" s="58">
        <f t="shared" si="3"/>
        <v>134</v>
      </c>
      <c r="AB12" s="58">
        <f t="shared" si="4"/>
        <v>-134</v>
      </c>
      <c r="AC12" s="58">
        <f t="shared" si="5"/>
        <v>308</v>
      </c>
      <c r="AD12" s="58">
        <v>0</v>
      </c>
      <c r="AE12" s="58">
        <f t="shared" si="6"/>
        <v>0.245</v>
      </c>
      <c r="AF12" s="59">
        <v>0</v>
      </c>
      <c r="AG12" s="59">
        <v>0</v>
      </c>
      <c r="AH12" s="59">
        <v>1</v>
      </c>
      <c r="AI12" s="59">
        <v>1</v>
      </c>
      <c r="AJ12" s="59">
        <v>1</v>
      </c>
      <c r="AK12" s="59">
        <v>0</v>
      </c>
      <c r="AL12" s="59">
        <v>1</v>
      </c>
      <c r="AM12" s="59">
        <v>0</v>
      </c>
      <c r="AN12" s="59">
        <v>1</v>
      </c>
      <c r="AO12" s="59">
        <v>0</v>
      </c>
      <c r="AP12" s="59">
        <v>1</v>
      </c>
      <c r="AQ12" s="59">
        <v>0</v>
      </c>
      <c r="AR12" s="58">
        <f t="shared" si="7"/>
        <v>0.245</v>
      </c>
      <c r="AS12" s="59">
        <f t="shared" si="8"/>
        <v>0.32</v>
      </c>
      <c r="AT12" s="59">
        <f t="shared" si="9"/>
        <v>2.38</v>
      </c>
      <c r="AU12" s="59">
        <v>0</v>
      </c>
      <c r="AV12" s="59">
        <f t="shared" si="10"/>
        <v>0.245</v>
      </c>
      <c r="AW12" s="59">
        <v>0</v>
      </c>
      <c r="AX12" s="59">
        <f t="shared" si="11"/>
        <v>0.245</v>
      </c>
      <c r="AY12" s="59" t="s">
        <v>805</v>
      </c>
      <c r="AZ12" s="59">
        <v>0</v>
      </c>
      <c r="BA12" s="59">
        <v>0</v>
      </c>
      <c r="BB12" s="59" t="s">
        <v>806</v>
      </c>
      <c r="BC12" s="59">
        <v>1</v>
      </c>
    </row>
    <row r="13" spans="1:55" x14ac:dyDescent="0.3">
      <c r="A13">
        <v>268.39999999999998</v>
      </c>
      <c r="B13" t="s">
        <v>120</v>
      </c>
      <c r="C13" t="s">
        <v>62</v>
      </c>
      <c r="D13" t="s">
        <v>2</v>
      </c>
      <c r="E13">
        <v>1</v>
      </c>
      <c r="F13">
        <v>6.9</v>
      </c>
      <c r="G13">
        <v>0.19900000000000001</v>
      </c>
      <c r="H13">
        <v>0.45</v>
      </c>
      <c r="I13">
        <v>7.0000000000000007E-2</v>
      </c>
      <c r="J13">
        <v>3.8</v>
      </c>
      <c r="K13">
        <v>0</v>
      </c>
      <c r="L13">
        <v>2.2999999999999998</v>
      </c>
      <c r="M13">
        <v>2.21</v>
      </c>
      <c r="N13">
        <v>0.28999999999999998</v>
      </c>
      <c r="O13">
        <v>0.46</v>
      </c>
      <c r="P13" s="1">
        <v>0.19600000000000001</v>
      </c>
      <c r="Q13" s="1">
        <v>0.16700000000000001</v>
      </c>
      <c r="R13">
        <v>0.08</v>
      </c>
      <c r="S13">
        <v>0.56000000000000005</v>
      </c>
      <c r="T13" t="s">
        <v>1</v>
      </c>
      <c r="U13" t="s">
        <v>1</v>
      </c>
      <c r="W13" s="58">
        <f t="shared" si="0"/>
        <v>268.39999999999998</v>
      </c>
      <c r="X13" s="58">
        <f t="shared" si="1"/>
        <v>268.39999999999998</v>
      </c>
      <c r="Y13" s="58">
        <v>0</v>
      </c>
      <c r="Z13" s="63">
        <f t="shared" si="2"/>
        <v>130</v>
      </c>
      <c r="AA13" s="58">
        <f t="shared" si="3"/>
        <v>130</v>
      </c>
      <c r="AB13" s="58">
        <f t="shared" si="4"/>
        <v>-130</v>
      </c>
      <c r="AC13" s="58">
        <f t="shared" si="5"/>
        <v>298</v>
      </c>
      <c r="AD13" s="58">
        <v>0</v>
      </c>
      <c r="AE13" s="58">
        <f t="shared" si="6"/>
        <v>0.19600000000000001</v>
      </c>
      <c r="AF13" s="59">
        <v>0</v>
      </c>
      <c r="AG13" s="59">
        <v>0</v>
      </c>
      <c r="AH13" s="59">
        <v>1</v>
      </c>
      <c r="AI13" s="59">
        <v>1</v>
      </c>
      <c r="AJ13" s="59">
        <v>1</v>
      </c>
      <c r="AK13" s="59">
        <v>0</v>
      </c>
      <c r="AL13" s="59">
        <v>1</v>
      </c>
      <c r="AM13" s="59">
        <v>0</v>
      </c>
      <c r="AN13" s="59">
        <v>1</v>
      </c>
      <c r="AO13" s="59">
        <v>0</v>
      </c>
      <c r="AP13" s="59">
        <v>1</v>
      </c>
      <c r="AQ13" s="59">
        <v>0</v>
      </c>
      <c r="AR13" s="58">
        <f t="shared" si="7"/>
        <v>0.19600000000000001</v>
      </c>
      <c r="AS13" s="59">
        <f t="shared" si="8"/>
        <v>0.28999999999999998</v>
      </c>
      <c r="AT13" s="59">
        <f t="shared" si="9"/>
        <v>2.2999999999999998</v>
      </c>
      <c r="AU13" s="59">
        <v>0</v>
      </c>
      <c r="AV13" s="59">
        <f t="shared" si="10"/>
        <v>0.19600000000000001</v>
      </c>
      <c r="AW13" s="59">
        <v>0</v>
      </c>
      <c r="AX13" s="59">
        <f t="shared" si="11"/>
        <v>0.19600000000000001</v>
      </c>
      <c r="AY13" s="59" t="s">
        <v>805</v>
      </c>
      <c r="AZ13" s="59">
        <v>0</v>
      </c>
      <c r="BA13" s="59">
        <v>0</v>
      </c>
      <c r="BB13" s="59" t="s">
        <v>806</v>
      </c>
      <c r="BC13" s="59">
        <v>1</v>
      </c>
    </row>
    <row r="14" spans="1:55" x14ac:dyDescent="0.3">
      <c r="A14">
        <v>265</v>
      </c>
      <c r="B14" t="s">
        <v>120</v>
      </c>
      <c r="C14" t="s">
        <v>62</v>
      </c>
      <c r="D14" t="s">
        <v>2</v>
      </c>
      <c r="E14">
        <v>1</v>
      </c>
      <c r="F14">
        <v>8.4</v>
      </c>
      <c r="G14">
        <v>0.04</v>
      </c>
      <c r="H14">
        <v>0.9</v>
      </c>
      <c r="I14">
        <v>7.0000000000000007E-2</v>
      </c>
      <c r="J14">
        <v>6.24</v>
      </c>
      <c r="K14">
        <v>0</v>
      </c>
      <c r="L14">
        <v>1.97</v>
      </c>
      <c r="M14">
        <v>1.91</v>
      </c>
      <c r="N14">
        <v>0.217</v>
      </c>
      <c r="O14">
        <v>0.38500000000000001</v>
      </c>
      <c r="P14" s="1">
        <v>0.217</v>
      </c>
      <c r="Q14" s="1">
        <v>0.15</v>
      </c>
      <c r="R14">
        <v>0.14899999999999999</v>
      </c>
      <c r="S14">
        <v>0.61599999999999999</v>
      </c>
      <c r="T14" t="s">
        <v>1</v>
      </c>
      <c r="U14" t="s">
        <v>1</v>
      </c>
      <c r="W14" s="58">
        <f t="shared" si="0"/>
        <v>265</v>
      </c>
      <c r="X14" s="58">
        <f t="shared" si="1"/>
        <v>265</v>
      </c>
      <c r="Y14" s="58">
        <v>0</v>
      </c>
      <c r="Z14" s="63">
        <f t="shared" si="2"/>
        <v>128</v>
      </c>
      <c r="AA14" s="58">
        <f t="shared" si="3"/>
        <v>128</v>
      </c>
      <c r="AB14" s="58">
        <f t="shared" si="4"/>
        <v>-128</v>
      </c>
      <c r="AC14" s="58">
        <f t="shared" si="5"/>
        <v>294</v>
      </c>
      <c r="AD14" s="58">
        <v>0</v>
      </c>
      <c r="AE14" s="58">
        <f t="shared" si="6"/>
        <v>0.217</v>
      </c>
      <c r="AF14" s="59">
        <v>0</v>
      </c>
      <c r="AG14" s="59">
        <v>0</v>
      </c>
      <c r="AH14" s="59">
        <v>1</v>
      </c>
      <c r="AI14" s="59">
        <v>1</v>
      </c>
      <c r="AJ14" s="59">
        <v>1</v>
      </c>
      <c r="AK14" s="59">
        <v>0</v>
      </c>
      <c r="AL14" s="59">
        <v>1</v>
      </c>
      <c r="AM14" s="59">
        <v>0</v>
      </c>
      <c r="AN14" s="59">
        <v>1</v>
      </c>
      <c r="AO14" s="59">
        <v>0</v>
      </c>
      <c r="AP14" s="59">
        <v>1</v>
      </c>
      <c r="AQ14" s="59">
        <v>0</v>
      </c>
      <c r="AR14" s="58">
        <f t="shared" si="7"/>
        <v>0.217</v>
      </c>
      <c r="AS14" s="59">
        <f t="shared" si="8"/>
        <v>0.217</v>
      </c>
      <c r="AT14" s="59">
        <f t="shared" si="9"/>
        <v>1.97</v>
      </c>
      <c r="AU14" s="59">
        <v>0</v>
      </c>
      <c r="AV14" s="59">
        <f t="shared" si="10"/>
        <v>0.217</v>
      </c>
      <c r="AW14" s="59">
        <v>0</v>
      </c>
      <c r="AX14" s="59">
        <f t="shared" si="11"/>
        <v>0.217</v>
      </c>
      <c r="AY14" s="59" t="s">
        <v>805</v>
      </c>
      <c r="AZ14" s="59">
        <v>0</v>
      </c>
      <c r="BA14" s="59">
        <v>0</v>
      </c>
      <c r="BB14" s="59" t="s">
        <v>806</v>
      </c>
      <c r="BC14" s="59">
        <v>1</v>
      </c>
    </row>
    <row r="15" spans="1:55" x14ac:dyDescent="0.3">
      <c r="A15">
        <v>253</v>
      </c>
      <c r="B15" t="s">
        <v>120</v>
      </c>
      <c r="C15" t="s">
        <v>62</v>
      </c>
      <c r="D15" t="s">
        <v>2</v>
      </c>
      <c r="E15">
        <v>1</v>
      </c>
      <c r="F15">
        <v>6</v>
      </c>
      <c r="G15">
        <v>4.4999999999999998E-2</v>
      </c>
      <c r="H15">
        <v>0.61</v>
      </c>
      <c r="I15">
        <v>8.4000000000000005E-2</v>
      </c>
      <c r="J15">
        <v>5.42</v>
      </c>
      <c r="K15">
        <v>0</v>
      </c>
      <c r="L15">
        <v>2.38</v>
      </c>
      <c r="M15">
        <v>2.29</v>
      </c>
      <c r="N15">
        <v>0.32</v>
      </c>
      <c r="O15">
        <v>0.53500000000000003</v>
      </c>
      <c r="P15" s="1">
        <v>0.217</v>
      </c>
      <c r="Q15" s="1">
        <v>0.112</v>
      </c>
      <c r="R15">
        <v>7.3999999999999996E-2</v>
      </c>
      <c r="S15">
        <v>0.49299999999999999</v>
      </c>
      <c r="T15" t="s">
        <v>1</v>
      </c>
      <c r="U15" t="s">
        <v>1</v>
      </c>
      <c r="W15" s="58">
        <f t="shared" si="0"/>
        <v>253</v>
      </c>
      <c r="X15" s="58">
        <f t="shared" si="1"/>
        <v>253</v>
      </c>
      <c r="Y15" s="58">
        <v>0</v>
      </c>
      <c r="Z15" s="63">
        <f t="shared" si="2"/>
        <v>123</v>
      </c>
      <c r="AA15" s="58">
        <f t="shared" si="3"/>
        <v>123</v>
      </c>
      <c r="AB15" s="58">
        <f t="shared" si="4"/>
        <v>-123</v>
      </c>
      <c r="AC15" s="58">
        <f t="shared" si="5"/>
        <v>281</v>
      </c>
      <c r="AD15" s="58">
        <v>0</v>
      </c>
      <c r="AE15" s="58">
        <f t="shared" si="6"/>
        <v>0.217</v>
      </c>
      <c r="AF15" s="59">
        <v>0</v>
      </c>
      <c r="AG15" s="59">
        <v>0</v>
      </c>
      <c r="AH15" s="59">
        <v>1</v>
      </c>
      <c r="AI15" s="59">
        <v>1</v>
      </c>
      <c r="AJ15" s="59">
        <v>1</v>
      </c>
      <c r="AK15" s="59">
        <v>0</v>
      </c>
      <c r="AL15" s="59">
        <v>1</v>
      </c>
      <c r="AM15" s="59">
        <v>0</v>
      </c>
      <c r="AN15" s="59">
        <v>1</v>
      </c>
      <c r="AO15" s="59">
        <v>0</v>
      </c>
      <c r="AP15" s="59">
        <v>1</v>
      </c>
      <c r="AQ15" s="59">
        <v>0</v>
      </c>
      <c r="AR15" s="58">
        <f t="shared" si="7"/>
        <v>0.217</v>
      </c>
      <c r="AS15" s="59">
        <f t="shared" si="8"/>
        <v>0.32</v>
      </c>
      <c r="AT15" s="59">
        <f t="shared" si="9"/>
        <v>2.38</v>
      </c>
      <c r="AU15" s="59">
        <v>0</v>
      </c>
      <c r="AV15" s="59">
        <f t="shared" si="10"/>
        <v>0.217</v>
      </c>
      <c r="AW15" s="59">
        <v>0</v>
      </c>
      <c r="AX15" s="59">
        <f t="shared" si="11"/>
        <v>0.217</v>
      </c>
      <c r="AY15" s="59" t="s">
        <v>805</v>
      </c>
      <c r="AZ15" s="59">
        <v>0</v>
      </c>
      <c r="BA15" s="59">
        <v>0</v>
      </c>
      <c r="BB15" s="59" t="s">
        <v>806</v>
      </c>
      <c r="BC15" s="59">
        <v>1</v>
      </c>
    </row>
    <row r="16" spans="1:55" x14ac:dyDescent="0.3">
      <c r="A16">
        <v>250</v>
      </c>
      <c r="B16" t="s">
        <v>120</v>
      </c>
      <c r="C16" t="s">
        <v>62</v>
      </c>
      <c r="D16" t="s">
        <v>2</v>
      </c>
      <c r="E16">
        <v>1</v>
      </c>
      <c r="F16">
        <v>6</v>
      </c>
      <c r="G16">
        <v>4.4999999999999998E-2</v>
      </c>
      <c r="H16">
        <v>0.61</v>
      </c>
      <c r="I16">
        <v>8.4000000000000005E-2</v>
      </c>
      <c r="J16">
        <v>5.42</v>
      </c>
      <c r="K16">
        <v>0</v>
      </c>
      <c r="L16">
        <v>2.38</v>
      </c>
      <c r="M16">
        <v>2.29</v>
      </c>
      <c r="N16">
        <v>0.32</v>
      </c>
      <c r="O16">
        <v>0.53500000000000003</v>
      </c>
      <c r="P16" s="1">
        <v>0.26100000000000001</v>
      </c>
      <c r="Q16" s="1">
        <v>0.112</v>
      </c>
      <c r="R16">
        <v>7.3999999999999996E-2</v>
      </c>
      <c r="S16">
        <v>0.49299999999999999</v>
      </c>
      <c r="T16" t="s">
        <v>1</v>
      </c>
      <c r="U16" t="s">
        <v>1</v>
      </c>
      <c r="W16" s="58">
        <f t="shared" si="0"/>
        <v>250</v>
      </c>
      <c r="X16" s="58">
        <f t="shared" si="1"/>
        <v>250</v>
      </c>
      <c r="Y16" s="58">
        <v>0</v>
      </c>
      <c r="Z16" s="63">
        <f t="shared" si="2"/>
        <v>121</v>
      </c>
      <c r="AA16" s="58">
        <f t="shared" si="3"/>
        <v>121</v>
      </c>
      <c r="AB16" s="58">
        <f t="shared" si="4"/>
        <v>-121</v>
      </c>
      <c r="AC16" s="58">
        <f t="shared" si="5"/>
        <v>278</v>
      </c>
      <c r="AD16" s="58">
        <v>0</v>
      </c>
      <c r="AE16" s="58">
        <f t="shared" si="6"/>
        <v>0.26100000000000001</v>
      </c>
      <c r="AF16" s="59">
        <v>0</v>
      </c>
      <c r="AG16" s="59">
        <v>0</v>
      </c>
      <c r="AH16" s="59">
        <v>1</v>
      </c>
      <c r="AI16" s="59">
        <v>1</v>
      </c>
      <c r="AJ16" s="59">
        <v>1</v>
      </c>
      <c r="AK16" s="59">
        <v>0</v>
      </c>
      <c r="AL16" s="59">
        <v>1</v>
      </c>
      <c r="AM16" s="59">
        <v>0</v>
      </c>
      <c r="AN16" s="59">
        <v>1</v>
      </c>
      <c r="AO16" s="59">
        <v>0</v>
      </c>
      <c r="AP16" s="59">
        <v>1</v>
      </c>
      <c r="AQ16" s="59">
        <v>0</v>
      </c>
      <c r="AR16" s="58">
        <f t="shared" si="7"/>
        <v>0.26100000000000001</v>
      </c>
      <c r="AS16" s="59">
        <f t="shared" si="8"/>
        <v>0.32</v>
      </c>
      <c r="AT16" s="59">
        <f t="shared" si="9"/>
        <v>2.38</v>
      </c>
      <c r="AU16" s="59">
        <v>0</v>
      </c>
      <c r="AV16" s="59">
        <f t="shared" si="10"/>
        <v>0.26100000000000001</v>
      </c>
      <c r="AW16" s="59">
        <v>0</v>
      </c>
      <c r="AX16" s="59">
        <f t="shared" si="11"/>
        <v>0.26100000000000001</v>
      </c>
      <c r="AY16" s="59" t="s">
        <v>805</v>
      </c>
      <c r="AZ16" s="59">
        <v>0</v>
      </c>
      <c r="BA16" s="59">
        <v>0</v>
      </c>
      <c r="BB16" s="59" t="s">
        <v>806</v>
      </c>
      <c r="BC16" s="59">
        <v>1</v>
      </c>
    </row>
    <row r="17" spans="1:55" x14ac:dyDescent="0.3">
      <c r="A17">
        <v>248.2</v>
      </c>
      <c r="B17" t="s">
        <v>120</v>
      </c>
      <c r="C17" t="s">
        <v>62</v>
      </c>
      <c r="D17" t="s">
        <v>2</v>
      </c>
      <c r="E17">
        <v>1</v>
      </c>
      <c r="F17">
        <v>8.1999999999999993</v>
      </c>
      <c r="G17">
        <v>0.04</v>
      </c>
      <c r="H17">
        <v>1.5</v>
      </c>
      <c r="I17">
        <v>0.15</v>
      </c>
      <c r="J17">
        <v>6.0670000000000002</v>
      </c>
      <c r="K17">
        <v>0</v>
      </c>
      <c r="L17">
        <v>1.92</v>
      </c>
      <c r="M17">
        <v>1.82</v>
      </c>
      <c r="N17">
        <v>0.26400000000000001</v>
      </c>
      <c r="O17">
        <v>0.55400000000000005</v>
      </c>
      <c r="P17" s="1">
        <v>0.20799999999999999</v>
      </c>
      <c r="Q17" s="1">
        <v>0.17100000000000001</v>
      </c>
      <c r="R17">
        <v>0.122</v>
      </c>
      <c r="S17">
        <v>0.55000000000000004</v>
      </c>
      <c r="T17" t="s">
        <v>1</v>
      </c>
      <c r="U17" t="s">
        <v>1</v>
      </c>
      <c r="W17" s="58">
        <f t="shared" si="0"/>
        <v>248.2</v>
      </c>
      <c r="X17" s="58">
        <f t="shared" si="1"/>
        <v>248.2</v>
      </c>
      <c r="Y17" s="58">
        <v>0</v>
      </c>
      <c r="Z17" s="63">
        <f t="shared" si="2"/>
        <v>120</v>
      </c>
      <c r="AA17" s="58">
        <f t="shared" si="3"/>
        <v>120</v>
      </c>
      <c r="AB17" s="58">
        <f t="shared" si="4"/>
        <v>-120</v>
      </c>
      <c r="AC17" s="58">
        <f t="shared" si="5"/>
        <v>276</v>
      </c>
      <c r="AD17" s="58">
        <v>0</v>
      </c>
      <c r="AE17" s="58">
        <f t="shared" si="6"/>
        <v>0.20799999999999999</v>
      </c>
      <c r="AF17" s="59">
        <v>0</v>
      </c>
      <c r="AG17" s="59">
        <v>0</v>
      </c>
      <c r="AH17" s="59">
        <v>1</v>
      </c>
      <c r="AI17" s="59">
        <v>1</v>
      </c>
      <c r="AJ17" s="59">
        <v>1</v>
      </c>
      <c r="AK17" s="59">
        <v>0</v>
      </c>
      <c r="AL17" s="59">
        <v>1</v>
      </c>
      <c r="AM17" s="59">
        <v>0</v>
      </c>
      <c r="AN17" s="59">
        <v>1</v>
      </c>
      <c r="AO17" s="59">
        <v>0</v>
      </c>
      <c r="AP17" s="59">
        <v>1</v>
      </c>
      <c r="AQ17" s="59">
        <v>0</v>
      </c>
      <c r="AR17" s="58">
        <f t="shared" si="7"/>
        <v>0.20799999999999999</v>
      </c>
      <c r="AS17" s="59">
        <f t="shared" si="8"/>
        <v>0.26400000000000001</v>
      </c>
      <c r="AT17" s="59">
        <f t="shared" si="9"/>
        <v>1.92</v>
      </c>
      <c r="AU17" s="59">
        <v>0</v>
      </c>
      <c r="AV17" s="59">
        <f t="shared" si="10"/>
        <v>0.20799999999999999</v>
      </c>
      <c r="AW17" s="59">
        <v>0</v>
      </c>
      <c r="AX17" s="59">
        <f t="shared" si="11"/>
        <v>0.20799999999999999</v>
      </c>
      <c r="AY17" s="59" t="s">
        <v>805</v>
      </c>
      <c r="AZ17" s="59">
        <v>0</v>
      </c>
      <c r="BA17" s="59">
        <v>0</v>
      </c>
      <c r="BB17" s="59" t="s">
        <v>806</v>
      </c>
      <c r="BC17" s="59">
        <v>1</v>
      </c>
    </row>
    <row r="18" spans="1:55" x14ac:dyDescent="0.3">
      <c r="A18">
        <v>238.7</v>
      </c>
      <c r="B18" t="s">
        <v>120</v>
      </c>
      <c r="C18" t="s">
        <v>62</v>
      </c>
      <c r="D18" t="s">
        <v>2</v>
      </c>
      <c r="E18">
        <v>1</v>
      </c>
      <c r="F18">
        <v>8.4</v>
      </c>
      <c r="G18">
        <v>0.04</v>
      </c>
      <c r="H18">
        <v>0.9</v>
      </c>
      <c r="I18">
        <v>7.0000000000000007E-2</v>
      </c>
      <c r="J18">
        <v>6.24</v>
      </c>
      <c r="K18">
        <v>0</v>
      </c>
      <c r="L18">
        <v>1.97</v>
      </c>
      <c r="M18">
        <v>1.91</v>
      </c>
      <c r="N18">
        <v>0.217</v>
      </c>
      <c r="O18">
        <v>0.38500000000000001</v>
      </c>
      <c r="P18" s="1">
        <v>0.217</v>
      </c>
      <c r="Q18" s="1">
        <v>0.15</v>
      </c>
      <c r="R18">
        <v>0.14899999999999999</v>
      </c>
      <c r="S18">
        <v>0.61599999999999999</v>
      </c>
      <c r="T18" t="s">
        <v>1</v>
      </c>
      <c r="U18" t="s">
        <v>1</v>
      </c>
      <c r="W18" s="58">
        <f t="shared" si="0"/>
        <v>238.7</v>
      </c>
      <c r="X18" s="58">
        <f t="shared" si="1"/>
        <v>238.7</v>
      </c>
      <c r="Y18" s="58">
        <v>0</v>
      </c>
      <c r="Z18" s="63">
        <f t="shared" si="2"/>
        <v>116</v>
      </c>
      <c r="AA18" s="58">
        <f t="shared" si="3"/>
        <v>116</v>
      </c>
      <c r="AB18" s="58">
        <f t="shared" si="4"/>
        <v>-116</v>
      </c>
      <c r="AC18" s="58">
        <f t="shared" si="5"/>
        <v>265</v>
      </c>
      <c r="AD18" s="58">
        <v>0</v>
      </c>
      <c r="AE18" s="58">
        <f t="shared" si="6"/>
        <v>0.217</v>
      </c>
      <c r="AF18" s="59">
        <v>0</v>
      </c>
      <c r="AG18" s="59">
        <v>0</v>
      </c>
      <c r="AH18" s="59">
        <v>1</v>
      </c>
      <c r="AI18" s="59">
        <v>1</v>
      </c>
      <c r="AJ18" s="59">
        <v>1</v>
      </c>
      <c r="AK18" s="59">
        <v>0</v>
      </c>
      <c r="AL18" s="59">
        <v>1</v>
      </c>
      <c r="AM18" s="59">
        <v>0</v>
      </c>
      <c r="AN18" s="59">
        <v>1</v>
      </c>
      <c r="AO18" s="59">
        <v>0</v>
      </c>
      <c r="AP18" s="59">
        <v>1</v>
      </c>
      <c r="AQ18" s="59">
        <v>0</v>
      </c>
      <c r="AR18" s="58">
        <f t="shared" si="7"/>
        <v>0.217</v>
      </c>
      <c r="AS18" s="59">
        <f t="shared" si="8"/>
        <v>0.217</v>
      </c>
      <c r="AT18" s="59">
        <f t="shared" si="9"/>
        <v>1.97</v>
      </c>
      <c r="AU18" s="59">
        <v>0</v>
      </c>
      <c r="AV18" s="59">
        <f t="shared" si="10"/>
        <v>0.217</v>
      </c>
      <c r="AW18" s="59">
        <v>0</v>
      </c>
      <c r="AX18" s="59">
        <f t="shared" si="11"/>
        <v>0.217</v>
      </c>
      <c r="AY18" s="59" t="s">
        <v>805</v>
      </c>
      <c r="AZ18" s="59">
        <v>0</v>
      </c>
      <c r="BA18" s="59">
        <v>0</v>
      </c>
      <c r="BB18" s="59" t="s">
        <v>806</v>
      </c>
      <c r="BC18" s="59">
        <v>1</v>
      </c>
    </row>
    <row r="19" spans="1:55" x14ac:dyDescent="0.3">
      <c r="A19">
        <v>237.2</v>
      </c>
      <c r="B19" t="s">
        <v>120</v>
      </c>
      <c r="C19" t="s">
        <v>62</v>
      </c>
      <c r="D19" t="s">
        <v>2</v>
      </c>
      <c r="E19">
        <v>1</v>
      </c>
      <c r="F19">
        <v>9.5500000000000007</v>
      </c>
      <c r="G19">
        <v>4.4999999999999998E-2</v>
      </c>
      <c r="H19">
        <v>1.5</v>
      </c>
      <c r="I19">
        <v>0.15</v>
      </c>
      <c r="J19">
        <v>4.2</v>
      </c>
      <c r="K19">
        <v>0</v>
      </c>
      <c r="L19">
        <v>2.496</v>
      </c>
      <c r="M19">
        <v>2.3719999999999999</v>
      </c>
      <c r="N19">
        <v>0.32700000000000001</v>
      </c>
      <c r="O19">
        <v>0.61299999999999999</v>
      </c>
      <c r="P19" s="1">
        <v>0.20100000000000001</v>
      </c>
      <c r="Q19" s="1">
        <v>0.1</v>
      </c>
      <c r="R19">
        <v>0.125</v>
      </c>
      <c r="S19">
        <v>0.57399999999999995</v>
      </c>
      <c r="T19" t="s">
        <v>1</v>
      </c>
      <c r="U19" t="s">
        <v>1</v>
      </c>
      <c r="W19" s="58">
        <f t="shared" si="0"/>
        <v>237.2</v>
      </c>
      <c r="X19" s="58">
        <f t="shared" si="1"/>
        <v>237.2</v>
      </c>
      <c r="Y19" s="58">
        <v>0</v>
      </c>
      <c r="Z19" s="63">
        <f t="shared" si="2"/>
        <v>115</v>
      </c>
      <c r="AA19" s="58">
        <f t="shared" si="3"/>
        <v>115</v>
      </c>
      <c r="AB19" s="58">
        <f t="shared" si="4"/>
        <v>-115</v>
      </c>
      <c r="AC19" s="58">
        <f t="shared" si="5"/>
        <v>264</v>
      </c>
      <c r="AD19" s="58">
        <v>0</v>
      </c>
      <c r="AE19" s="58">
        <f t="shared" si="6"/>
        <v>0.20100000000000001</v>
      </c>
      <c r="AF19" s="59">
        <v>0</v>
      </c>
      <c r="AG19" s="59">
        <v>0</v>
      </c>
      <c r="AH19" s="59">
        <v>1</v>
      </c>
      <c r="AI19" s="59">
        <v>1</v>
      </c>
      <c r="AJ19" s="59">
        <v>1</v>
      </c>
      <c r="AK19" s="59">
        <v>0</v>
      </c>
      <c r="AL19" s="59">
        <v>1</v>
      </c>
      <c r="AM19" s="59">
        <v>0</v>
      </c>
      <c r="AN19" s="59">
        <v>1</v>
      </c>
      <c r="AO19" s="59">
        <v>0</v>
      </c>
      <c r="AP19" s="59">
        <v>1</v>
      </c>
      <c r="AQ19" s="59">
        <v>0</v>
      </c>
      <c r="AR19" s="58">
        <f t="shared" si="7"/>
        <v>0.20100000000000001</v>
      </c>
      <c r="AS19" s="59">
        <f t="shared" si="8"/>
        <v>0.32700000000000001</v>
      </c>
      <c r="AT19" s="59">
        <f t="shared" si="9"/>
        <v>2.496</v>
      </c>
      <c r="AU19" s="59">
        <v>0</v>
      </c>
      <c r="AV19" s="59">
        <f t="shared" si="10"/>
        <v>0.20100000000000001</v>
      </c>
      <c r="AW19" s="59">
        <v>0</v>
      </c>
      <c r="AX19" s="59">
        <f t="shared" si="11"/>
        <v>0.20100000000000001</v>
      </c>
      <c r="AY19" s="59" t="s">
        <v>805</v>
      </c>
      <c r="AZ19" s="59">
        <v>0</v>
      </c>
      <c r="BA19" s="59">
        <v>0</v>
      </c>
      <c r="BB19" s="59" t="s">
        <v>806</v>
      </c>
      <c r="BC19" s="59">
        <v>1</v>
      </c>
    </row>
    <row r="20" spans="1:55" x14ac:dyDescent="0.3">
      <c r="A20">
        <v>178.5</v>
      </c>
      <c r="B20" t="s">
        <v>120</v>
      </c>
      <c r="C20" t="s">
        <v>62</v>
      </c>
      <c r="D20" t="s">
        <v>2</v>
      </c>
      <c r="E20">
        <v>1</v>
      </c>
      <c r="F20">
        <v>8.1999999999999993</v>
      </c>
      <c r="G20">
        <v>0.04</v>
      </c>
      <c r="H20">
        <v>1.5</v>
      </c>
      <c r="I20">
        <v>0.15</v>
      </c>
      <c r="J20">
        <v>6.0670000000000002</v>
      </c>
      <c r="K20">
        <v>0</v>
      </c>
      <c r="L20">
        <v>1.92</v>
      </c>
      <c r="M20">
        <v>1.82</v>
      </c>
      <c r="N20">
        <v>0.26400000000000001</v>
      </c>
      <c r="O20">
        <v>0.55400000000000005</v>
      </c>
      <c r="P20" s="1">
        <v>0.20100000000000001</v>
      </c>
      <c r="Q20" s="1">
        <v>0.17100000000000001</v>
      </c>
      <c r="R20">
        <v>0.122</v>
      </c>
      <c r="S20">
        <v>0.55000000000000004</v>
      </c>
      <c r="T20" t="s">
        <v>1</v>
      </c>
      <c r="U20" t="s">
        <v>1</v>
      </c>
      <c r="W20" s="58">
        <f t="shared" si="0"/>
        <v>178.5</v>
      </c>
      <c r="X20" s="58">
        <f t="shared" si="1"/>
        <v>178.5</v>
      </c>
      <c r="Y20" s="58">
        <v>0</v>
      </c>
      <c r="Z20" s="63">
        <f t="shared" si="2"/>
        <v>86</v>
      </c>
      <c r="AA20" s="58">
        <f t="shared" si="3"/>
        <v>86</v>
      </c>
      <c r="AB20" s="58">
        <f t="shared" si="4"/>
        <v>-86</v>
      </c>
      <c r="AC20" s="58">
        <f t="shared" si="5"/>
        <v>198</v>
      </c>
      <c r="AD20" s="58">
        <v>0</v>
      </c>
      <c r="AE20" s="58">
        <f t="shared" si="6"/>
        <v>0.20100000000000001</v>
      </c>
      <c r="AF20" s="59">
        <v>0</v>
      </c>
      <c r="AG20" s="59">
        <v>0</v>
      </c>
      <c r="AH20" s="59">
        <v>1</v>
      </c>
      <c r="AI20" s="59">
        <v>1</v>
      </c>
      <c r="AJ20" s="59">
        <v>1</v>
      </c>
      <c r="AK20" s="59">
        <v>0</v>
      </c>
      <c r="AL20" s="59">
        <v>1</v>
      </c>
      <c r="AM20" s="59">
        <v>0</v>
      </c>
      <c r="AN20" s="59">
        <v>1</v>
      </c>
      <c r="AO20" s="59">
        <v>0</v>
      </c>
      <c r="AP20" s="59">
        <v>1</v>
      </c>
      <c r="AQ20" s="59">
        <v>0</v>
      </c>
      <c r="AR20" s="58">
        <f t="shared" si="7"/>
        <v>0.20100000000000001</v>
      </c>
      <c r="AS20" s="59">
        <f t="shared" si="8"/>
        <v>0.26400000000000001</v>
      </c>
      <c r="AT20" s="59">
        <f t="shared" si="9"/>
        <v>1.92</v>
      </c>
      <c r="AU20" s="59">
        <v>0</v>
      </c>
      <c r="AV20" s="59">
        <f t="shared" si="10"/>
        <v>0.20100000000000001</v>
      </c>
      <c r="AW20" s="59">
        <v>0</v>
      </c>
      <c r="AX20" s="59">
        <f t="shared" si="11"/>
        <v>0.20100000000000001</v>
      </c>
      <c r="AY20" s="59" t="s">
        <v>805</v>
      </c>
      <c r="AZ20" s="59">
        <v>0</v>
      </c>
      <c r="BA20" s="59">
        <v>0</v>
      </c>
      <c r="BB20" s="59" t="s">
        <v>806</v>
      </c>
      <c r="BC20" s="59">
        <v>1</v>
      </c>
    </row>
    <row r="21" spans="1:55" x14ac:dyDescent="0.3">
      <c r="A21">
        <v>165</v>
      </c>
      <c r="B21" t="s">
        <v>120</v>
      </c>
      <c r="C21" t="s">
        <v>62</v>
      </c>
      <c r="D21" t="s">
        <v>2</v>
      </c>
      <c r="E21">
        <v>1</v>
      </c>
      <c r="F21">
        <v>9.5500000000000007</v>
      </c>
      <c r="G21">
        <v>4.4999999999999998E-2</v>
      </c>
      <c r="H21">
        <v>1.5</v>
      </c>
      <c r="I21">
        <v>0.15</v>
      </c>
      <c r="J21">
        <v>4.2</v>
      </c>
      <c r="K21">
        <v>0</v>
      </c>
      <c r="L21">
        <v>2.496</v>
      </c>
      <c r="M21">
        <v>2.3719999999999999</v>
      </c>
      <c r="N21">
        <v>0.32700000000000001</v>
      </c>
      <c r="O21">
        <v>0.61299999999999999</v>
      </c>
      <c r="P21" s="1">
        <v>0.19</v>
      </c>
      <c r="Q21" s="1">
        <v>0.1</v>
      </c>
      <c r="R21">
        <v>0.125</v>
      </c>
      <c r="S21">
        <v>0.57399999999999995</v>
      </c>
      <c r="T21" t="s">
        <v>1</v>
      </c>
      <c r="U21" t="s">
        <v>1</v>
      </c>
      <c r="W21" s="58">
        <f t="shared" si="0"/>
        <v>165</v>
      </c>
      <c r="X21" s="58">
        <f t="shared" si="1"/>
        <v>165</v>
      </c>
      <c r="Y21" s="58">
        <v>0</v>
      </c>
      <c r="Z21" s="63">
        <f t="shared" si="2"/>
        <v>80</v>
      </c>
      <c r="AA21" s="58">
        <f t="shared" si="3"/>
        <v>80</v>
      </c>
      <c r="AB21" s="58">
        <f t="shared" si="4"/>
        <v>-80</v>
      </c>
      <c r="AC21" s="58">
        <f t="shared" si="5"/>
        <v>183</v>
      </c>
      <c r="AD21" s="58">
        <v>0</v>
      </c>
      <c r="AE21" s="58">
        <f t="shared" si="6"/>
        <v>0.19</v>
      </c>
      <c r="AF21" s="59">
        <v>0</v>
      </c>
      <c r="AG21" s="59">
        <v>0</v>
      </c>
      <c r="AH21" s="59">
        <v>1</v>
      </c>
      <c r="AI21" s="59">
        <v>1</v>
      </c>
      <c r="AJ21" s="59">
        <v>1</v>
      </c>
      <c r="AK21" s="59">
        <v>0</v>
      </c>
      <c r="AL21" s="59">
        <v>1</v>
      </c>
      <c r="AM21" s="59">
        <v>0</v>
      </c>
      <c r="AN21" s="59">
        <v>1</v>
      </c>
      <c r="AO21" s="59">
        <v>0</v>
      </c>
      <c r="AP21" s="59">
        <v>1</v>
      </c>
      <c r="AQ21" s="59">
        <v>0</v>
      </c>
      <c r="AR21" s="58">
        <f t="shared" si="7"/>
        <v>0.19</v>
      </c>
      <c r="AS21" s="59">
        <f t="shared" si="8"/>
        <v>0.32700000000000001</v>
      </c>
      <c r="AT21" s="59">
        <f t="shared" si="9"/>
        <v>2.496</v>
      </c>
      <c r="AU21" s="59">
        <v>0</v>
      </c>
      <c r="AV21" s="59">
        <f t="shared" si="10"/>
        <v>0.19</v>
      </c>
      <c r="AW21" s="59">
        <v>0</v>
      </c>
      <c r="AX21" s="59">
        <f t="shared" si="11"/>
        <v>0.19</v>
      </c>
      <c r="AY21" s="59" t="s">
        <v>805</v>
      </c>
      <c r="AZ21" s="59">
        <v>0</v>
      </c>
      <c r="BA21" s="59">
        <v>0</v>
      </c>
      <c r="BB21" s="59" t="s">
        <v>806</v>
      </c>
      <c r="BC21" s="59">
        <v>1</v>
      </c>
    </row>
    <row r="22" spans="1:55" x14ac:dyDescent="0.3">
      <c r="A22">
        <v>150</v>
      </c>
      <c r="B22" t="s">
        <v>120</v>
      </c>
      <c r="C22" t="s">
        <v>62</v>
      </c>
      <c r="D22" t="s">
        <v>2</v>
      </c>
      <c r="E22">
        <v>3</v>
      </c>
      <c r="F22">
        <v>9.5500000000000007</v>
      </c>
      <c r="G22">
        <v>4.4999999999999998E-2</v>
      </c>
      <c r="H22">
        <v>1.5</v>
      </c>
      <c r="I22">
        <v>0.15</v>
      </c>
      <c r="J22">
        <v>4.2</v>
      </c>
      <c r="K22">
        <v>0</v>
      </c>
      <c r="L22">
        <v>2.496</v>
      </c>
      <c r="M22">
        <v>2.3719999999999999</v>
      </c>
      <c r="N22">
        <v>0.32700000000000001</v>
      </c>
      <c r="O22">
        <v>0.61299999999999999</v>
      </c>
      <c r="P22" s="1">
        <v>0.14099999999999999</v>
      </c>
      <c r="Q22" s="1">
        <v>0.1</v>
      </c>
      <c r="R22">
        <v>0.125</v>
      </c>
      <c r="S22">
        <v>0.57399999999999995</v>
      </c>
      <c r="T22" t="s">
        <v>1</v>
      </c>
      <c r="U22" t="s">
        <v>1</v>
      </c>
      <c r="W22" s="58">
        <f t="shared" si="0"/>
        <v>150</v>
      </c>
      <c r="X22" s="58">
        <f t="shared" si="1"/>
        <v>150</v>
      </c>
      <c r="Y22" s="58">
        <v>0</v>
      </c>
      <c r="Z22" s="63">
        <f t="shared" si="2"/>
        <v>73</v>
      </c>
      <c r="AA22" s="58">
        <f t="shared" si="3"/>
        <v>73</v>
      </c>
      <c r="AB22" s="58">
        <f t="shared" si="4"/>
        <v>-73</v>
      </c>
      <c r="AC22" s="58">
        <f t="shared" si="5"/>
        <v>167</v>
      </c>
      <c r="AD22" s="58">
        <v>0</v>
      </c>
      <c r="AE22" s="58">
        <f t="shared" si="6"/>
        <v>0.14099999999999999</v>
      </c>
      <c r="AF22" s="59">
        <v>0</v>
      </c>
      <c r="AG22" s="59">
        <v>0</v>
      </c>
      <c r="AH22" s="59">
        <v>1</v>
      </c>
      <c r="AI22" s="59">
        <v>1</v>
      </c>
      <c r="AJ22" s="59">
        <v>1</v>
      </c>
      <c r="AK22" s="59">
        <v>0</v>
      </c>
      <c r="AL22" s="59">
        <v>1</v>
      </c>
      <c r="AM22" s="59">
        <v>0</v>
      </c>
      <c r="AN22" s="59">
        <v>1</v>
      </c>
      <c r="AO22" s="59">
        <v>0</v>
      </c>
      <c r="AP22" s="59">
        <v>1</v>
      </c>
      <c r="AQ22" s="59">
        <v>0</v>
      </c>
      <c r="AR22" s="58">
        <f t="shared" si="7"/>
        <v>0.14099999999999999</v>
      </c>
      <c r="AS22" s="59">
        <f t="shared" si="8"/>
        <v>0.32700000000000001</v>
      </c>
      <c r="AT22" s="59">
        <f t="shared" si="9"/>
        <v>2.496</v>
      </c>
      <c r="AU22" s="59">
        <v>0</v>
      </c>
      <c r="AV22" s="59">
        <f t="shared" si="10"/>
        <v>0.14099999999999999</v>
      </c>
      <c r="AW22" s="59">
        <v>0</v>
      </c>
      <c r="AX22" s="59">
        <f t="shared" si="11"/>
        <v>0.14099999999999999</v>
      </c>
      <c r="AY22" s="59" t="s">
        <v>805</v>
      </c>
      <c r="AZ22" s="59">
        <v>0</v>
      </c>
      <c r="BA22" s="59">
        <v>0</v>
      </c>
      <c r="BB22" s="59" t="s">
        <v>806</v>
      </c>
      <c r="BC22" s="59">
        <v>1</v>
      </c>
    </row>
    <row r="23" spans="1:55" x14ac:dyDescent="0.3">
      <c r="A23">
        <v>145</v>
      </c>
      <c r="B23" t="s">
        <v>120</v>
      </c>
      <c r="C23" t="s">
        <v>62</v>
      </c>
      <c r="D23" t="s">
        <v>2</v>
      </c>
      <c r="E23">
        <v>1</v>
      </c>
      <c r="F23">
        <v>9.5500000000000007</v>
      </c>
      <c r="G23">
        <v>4.4999999999999998E-2</v>
      </c>
      <c r="H23">
        <v>1.5</v>
      </c>
      <c r="I23">
        <v>0.15</v>
      </c>
      <c r="J23">
        <v>4.2</v>
      </c>
      <c r="K23">
        <v>0</v>
      </c>
      <c r="L23">
        <v>2.496</v>
      </c>
      <c r="M23">
        <v>2.3719999999999999</v>
      </c>
      <c r="N23">
        <v>0.32700000000000001</v>
      </c>
      <c r="O23">
        <v>0.61299999999999999</v>
      </c>
      <c r="P23" s="1">
        <v>0.14099999999999999</v>
      </c>
      <c r="Q23" s="1">
        <v>0.1</v>
      </c>
      <c r="R23">
        <v>0.125</v>
      </c>
      <c r="S23">
        <v>0.57399999999999995</v>
      </c>
      <c r="T23" t="s">
        <v>1</v>
      </c>
      <c r="U23" t="s">
        <v>1</v>
      </c>
      <c r="W23" s="58">
        <f t="shared" si="0"/>
        <v>145</v>
      </c>
      <c r="X23" s="58">
        <f t="shared" si="1"/>
        <v>145</v>
      </c>
      <c r="Y23" s="58">
        <v>0</v>
      </c>
      <c r="Z23" s="63">
        <f t="shared" si="2"/>
        <v>70</v>
      </c>
      <c r="AA23" s="58">
        <f t="shared" si="3"/>
        <v>70</v>
      </c>
      <c r="AB23" s="58">
        <f t="shared" si="4"/>
        <v>-70</v>
      </c>
      <c r="AC23" s="58">
        <f t="shared" si="5"/>
        <v>161</v>
      </c>
      <c r="AD23" s="58">
        <v>0</v>
      </c>
      <c r="AE23" s="58">
        <f t="shared" si="6"/>
        <v>0.14099999999999999</v>
      </c>
      <c r="AF23" s="59">
        <v>0</v>
      </c>
      <c r="AG23" s="59">
        <v>0</v>
      </c>
      <c r="AH23" s="59">
        <v>1</v>
      </c>
      <c r="AI23" s="59">
        <v>1</v>
      </c>
      <c r="AJ23" s="59">
        <v>1</v>
      </c>
      <c r="AK23" s="59">
        <v>0</v>
      </c>
      <c r="AL23" s="59">
        <v>1</v>
      </c>
      <c r="AM23" s="59">
        <v>0</v>
      </c>
      <c r="AN23" s="59">
        <v>1</v>
      </c>
      <c r="AO23" s="59">
        <v>0</v>
      </c>
      <c r="AP23" s="59">
        <v>1</v>
      </c>
      <c r="AQ23" s="59">
        <v>0</v>
      </c>
      <c r="AR23" s="58">
        <f t="shared" si="7"/>
        <v>0.14099999999999999</v>
      </c>
      <c r="AS23" s="59">
        <f t="shared" si="8"/>
        <v>0.32700000000000001</v>
      </c>
      <c r="AT23" s="59">
        <f t="shared" si="9"/>
        <v>2.496</v>
      </c>
      <c r="AU23" s="59">
        <v>0</v>
      </c>
      <c r="AV23" s="59">
        <f t="shared" si="10"/>
        <v>0.14099999999999999</v>
      </c>
      <c r="AW23" s="59">
        <v>0</v>
      </c>
      <c r="AX23" s="59">
        <f t="shared" si="11"/>
        <v>0.14099999999999999</v>
      </c>
      <c r="AY23" s="59" t="s">
        <v>805</v>
      </c>
      <c r="AZ23" s="59">
        <v>0</v>
      </c>
      <c r="BA23" s="59">
        <v>0</v>
      </c>
      <c r="BB23" s="59" t="s">
        <v>806</v>
      </c>
      <c r="BC23" s="59">
        <v>1</v>
      </c>
    </row>
    <row r="24" spans="1:55" x14ac:dyDescent="0.3">
      <c r="A24">
        <v>140</v>
      </c>
      <c r="B24" t="s">
        <v>120</v>
      </c>
      <c r="C24" t="s">
        <v>62</v>
      </c>
      <c r="D24" t="s">
        <v>2</v>
      </c>
      <c r="E24">
        <v>1</v>
      </c>
      <c r="F24">
        <v>9.99</v>
      </c>
      <c r="G24">
        <v>0.04</v>
      </c>
      <c r="H24">
        <v>0.93</v>
      </c>
      <c r="I24">
        <v>0.04</v>
      </c>
      <c r="J24">
        <v>4.3819999999999997</v>
      </c>
      <c r="K24">
        <v>0</v>
      </c>
      <c r="L24">
        <v>2.4990000000000001</v>
      </c>
      <c r="M24">
        <v>2.36</v>
      </c>
      <c r="N24">
        <v>0.25</v>
      </c>
      <c r="O24">
        <v>0.4</v>
      </c>
      <c r="P24" s="1">
        <v>0.219</v>
      </c>
      <c r="Q24" s="1">
        <v>0.17</v>
      </c>
      <c r="R24">
        <v>0.09</v>
      </c>
      <c r="S24">
        <v>0.4</v>
      </c>
      <c r="T24" t="s">
        <v>1</v>
      </c>
      <c r="U24" t="s">
        <v>1</v>
      </c>
      <c r="W24" s="58">
        <f t="shared" si="0"/>
        <v>140</v>
      </c>
      <c r="X24" s="58">
        <f t="shared" si="1"/>
        <v>140</v>
      </c>
      <c r="Y24" s="58">
        <v>0</v>
      </c>
      <c r="Z24" s="63">
        <f t="shared" si="2"/>
        <v>68</v>
      </c>
      <c r="AA24" s="58">
        <f t="shared" si="3"/>
        <v>68</v>
      </c>
      <c r="AB24" s="58">
        <f t="shared" si="4"/>
        <v>-68</v>
      </c>
      <c r="AC24" s="58">
        <f t="shared" si="5"/>
        <v>156</v>
      </c>
      <c r="AD24" s="58">
        <v>0</v>
      </c>
      <c r="AE24" s="58">
        <f t="shared" si="6"/>
        <v>0.219</v>
      </c>
      <c r="AF24" s="59">
        <v>0</v>
      </c>
      <c r="AG24" s="59">
        <v>0</v>
      </c>
      <c r="AH24" s="59">
        <v>1</v>
      </c>
      <c r="AI24" s="59">
        <v>1</v>
      </c>
      <c r="AJ24" s="59">
        <v>1</v>
      </c>
      <c r="AK24" s="59">
        <v>0</v>
      </c>
      <c r="AL24" s="59">
        <v>1</v>
      </c>
      <c r="AM24" s="59">
        <v>0</v>
      </c>
      <c r="AN24" s="59">
        <v>1</v>
      </c>
      <c r="AO24" s="59">
        <v>0</v>
      </c>
      <c r="AP24" s="59">
        <v>1</v>
      </c>
      <c r="AQ24" s="59">
        <v>0</v>
      </c>
      <c r="AR24" s="58">
        <f t="shared" si="7"/>
        <v>0.219</v>
      </c>
      <c r="AS24" s="59">
        <f t="shared" si="8"/>
        <v>0.25</v>
      </c>
      <c r="AT24" s="59">
        <f t="shared" si="9"/>
        <v>2.4990000000000001</v>
      </c>
      <c r="AU24" s="59">
        <v>0</v>
      </c>
      <c r="AV24" s="59">
        <f t="shared" si="10"/>
        <v>0.219</v>
      </c>
      <c r="AW24" s="59">
        <v>0</v>
      </c>
      <c r="AX24" s="59">
        <f t="shared" si="11"/>
        <v>0.219</v>
      </c>
      <c r="AY24" s="59" t="s">
        <v>805</v>
      </c>
      <c r="AZ24" s="59">
        <v>0</v>
      </c>
      <c r="BA24" s="59">
        <v>0</v>
      </c>
      <c r="BB24" s="59" t="s">
        <v>806</v>
      </c>
      <c r="BC24" s="59">
        <v>1</v>
      </c>
    </row>
    <row r="25" spans="1:55" x14ac:dyDescent="0.3">
      <c r="A25">
        <v>130</v>
      </c>
      <c r="B25" t="s">
        <v>43</v>
      </c>
      <c r="C25" t="s">
        <v>62</v>
      </c>
      <c r="D25" t="s">
        <v>2</v>
      </c>
      <c r="E25">
        <v>1</v>
      </c>
      <c r="F25">
        <v>9.5500000000000007</v>
      </c>
      <c r="G25">
        <v>4.4999999999999998E-2</v>
      </c>
      <c r="H25">
        <v>1.5</v>
      </c>
      <c r="I25">
        <v>0.15</v>
      </c>
      <c r="J25">
        <v>4.2</v>
      </c>
      <c r="K25">
        <v>0</v>
      </c>
      <c r="L25">
        <v>2.496</v>
      </c>
      <c r="M25">
        <v>2.3719999999999999</v>
      </c>
      <c r="N25">
        <v>0.32700000000000001</v>
      </c>
      <c r="O25">
        <v>0.61299999999999999</v>
      </c>
      <c r="P25" s="1">
        <v>0.14099999999999999</v>
      </c>
      <c r="Q25" s="1">
        <v>0.1</v>
      </c>
      <c r="R25">
        <v>0.125</v>
      </c>
      <c r="S25">
        <v>0.57399999999999995</v>
      </c>
      <c r="T25" t="s">
        <v>1</v>
      </c>
      <c r="U25" t="s">
        <v>1</v>
      </c>
      <c r="W25" s="58">
        <f t="shared" si="0"/>
        <v>130</v>
      </c>
      <c r="X25" s="58">
        <f t="shared" si="1"/>
        <v>130</v>
      </c>
      <c r="Y25" s="58">
        <v>0</v>
      </c>
      <c r="Z25" s="63">
        <f t="shared" si="2"/>
        <v>63</v>
      </c>
      <c r="AA25" s="58">
        <f t="shared" si="3"/>
        <v>63</v>
      </c>
      <c r="AB25" s="58">
        <f t="shared" si="4"/>
        <v>-63</v>
      </c>
      <c r="AC25" s="58">
        <f t="shared" si="5"/>
        <v>144</v>
      </c>
      <c r="AD25" s="58">
        <v>0</v>
      </c>
      <c r="AE25" s="58">
        <f t="shared" si="6"/>
        <v>0.14099999999999999</v>
      </c>
      <c r="AF25" s="59">
        <v>0</v>
      </c>
      <c r="AG25" s="59">
        <v>0</v>
      </c>
      <c r="AH25" s="59">
        <v>1</v>
      </c>
      <c r="AI25" s="59">
        <v>1</v>
      </c>
      <c r="AJ25" s="59">
        <v>1</v>
      </c>
      <c r="AK25" s="59">
        <v>0</v>
      </c>
      <c r="AL25" s="59">
        <v>1</v>
      </c>
      <c r="AM25" s="59">
        <v>0</v>
      </c>
      <c r="AN25" s="59">
        <v>1</v>
      </c>
      <c r="AO25" s="59">
        <v>0</v>
      </c>
      <c r="AP25" s="59">
        <v>1</v>
      </c>
      <c r="AQ25" s="59">
        <v>0</v>
      </c>
      <c r="AR25" s="58">
        <f t="shared" si="7"/>
        <v>0.14099999999999999</v>
      </c>
      <c r="AS25" s="59">
        <f t="shared" si="8"/>
        <v>0.32700000000000001</v>
      </c>
      <c r="AT25" s="59">
        <f t="shared" si="9"/>
        <v>2.496</v>
      </c>
      <c r="AU25" s="59">
        <v>0</v>
      </c>
      <c r="AV25" s="59">
        <f t="shared" si="10"/>
        <v>0.14099999999999999</v>
      </c>
      <c r="AW25" s="59">
        <v>0</v>
      </c>
      <c r="AX25" s="59">
        <f t="shared" si="11"/>
        <v>0.14099999999999999</v>
      </c>
      <c r="AY25" s="59" t="s">
        <v>805</v>
      </c>
      <c r="AZ25" s="59">
        <v>0</v>
      </c>
      <c r="BA25" s="59">
        <v>0</v>
      </c>
      <c r="BB25" s="59" t="s">
        <v>806</v>
      </c>
      <c r="BC25" s="59">
        <v>1</v>
      </c>
    </row>
    <row r="26" spans="1:55" x14ac:dyDescent="0.3">
      <c r="A26">
        <v>125</v>
      </c>
      <c r="B26" t="s">
        <v>120</v>
      </c>
      <c r="C26" t="s">
        <v>62</v>
      </c>
      <c r="D26" t="s">
        <v>2</v>
      </c>
      <c r="E26">
        <v>1</v>
      </c>
      <c r="F26">
        <v>6.9</v>
      </c>
      <c r="G26">
        <v>0.19900000000000001</v>
      </c>
      <c r="H26">
        <v>0.45</v>
      </c>
      <c r="I26">
        <v>7.0000000000000007E-2</v>
      </c>
      <c r="J26">
        <v>3.8</v>
      </c>
      <c r="K26">
        <v>0</v>
      </c>
      <c r="L26">
        <v>2.2999999999999998</v>
      </c>
      <c r="M26">
        <v>2.21</v>
      </c>
      <c r="N26">
        <v>0.28999999999999998</v>
      </c>
      <c r="O26">
        <v>0.46</v>
      </c>
      <c r="P26" s="1">
        <v>0.1603</v>
      </c>
      <c r="Q26" s="1">
        <v>0.16700000000000001</v>
      </c>
      <c r="R26">
        <v>0.08</v>
      </c>
      <c r="S26">
        <v>0.56000000000000005</v>
      </c>
      <c r="T26" t="s">
        <v>1</v>
      </c>
      <c r="U26" t="s">
        <v>1</v>
      </c>
      <c r="W26" s="58">
        <f t="shared" si="0"/>
        <v>125</v>
      </c>
      <c r="X26" s="58">
        <f t="shared" si="1"/>
        <v>125</v>
      </c>
      <c r="Y26" s="58">
        <v>0</v>
      </c>
      <c r="Z26" s="63">
        <f t="shared" si="2"/>
        <v>61</v>
      </c>
      <c r="AA26" s="58">
        <f t="shared" si="3"/>
        <v>61</v>
      </c>
      <c r="AB26" s="58">
        <f t="shared" si="4"/>
        <v>-61</v>
      </c>
      <c r="AC26" s="58">
        <f t="shared" si="5"/>
        <v>139</v>
      </c>
      <c r="AD26" s="58">
        <v>0</v>
      </c>
      <c r="AE26" s="58">
        <f t="shared" si="6"/>
        <v>0.1603</v>
      </c>
      <c r="AF26" s="59">
        <v>0</v>
      </c>
      <c r="AG26" s="59">
        <v>0</v>
      </c>
      <c r="AH26" s="59">
        <v>1</v>
      </c>
      <c r="AI26" s="59">
        <v>1</v>
      </c>
      <c r="AJ26" s="59">
        <v>1</v>
      </c>
      <c r="AK26" s="59">
        <v>0</v>
      </c>
      <c r="AL26" s="59">
        <v>1</v>
      </c>
      <c r="AM26" s="59">
        <v>0</v>
      </c>
      <c r="AN26" s="59">
        <v>1</v>
      </c>
      <c r="AO26" s="59">
        <v>0</v>
      </c>
      <c r="AP26" s="59">
        <v>1</v>
      </c>
      <c r="AQ26" s="59">
        <v>0</v>
      </c>
      <c r="AR26" s="58">
        <f t="shared" si="7"/>
        <v>0.1603</v>
      </c>
      <c r="AS26" s="59">
        <f t="shared" si="8"/>
        <v>0.28999999999999998</v>
      </c>
      <c r="AT26" s="59">
        <f t="shared" si="9"/>
        <v>2.2999999999999998</v>
      </c>
      <c r="AU26" s="59">
        <v>0</v>
      </c>
      <c r="AV26" s="59">
        <f t="shared" si="10"/>
        <v>0.1603</v>
      </c>
      <c r="AW26" s="59">
        <v>0</v>
      </c>
      <c r="AX26" s="59">
        <f t="shared" si="11"/>
        <v>0.1603</v>
      </c>
      <c r="AY26" s="59" t="s">
        <v>805</v>
      </c>
      <c r="AZ26" s="59">
        <v>0</v>
      </c>
      <c r="BA26" s="59">
        <v>0</v>
      </c>
      <c r="BB26" s="59" t="s">
        <v>806</v>
      </c>
      <c r="BC26" s="59">
        <v>1</v>
      </c>
    </row>
    <row r="27" spans="1:55" x14ac:dyDescent="0.3">
      <c r="A27">
        <v>120</v>
      </c>
      <c r="B27" t="s">
        <v>120</v>
      </c>
      <c r="C27" t="s">
        <v>62</v>
      </c>
      <c r="D27" t="s">
        <v>2</v>
      </c>
      <c r="E27">
        <v>1</v>
      </c>
      <c r="F27">
        <v>6.9</v>
      </c>
      <c r="G27">
        <v>0.19900000000000001</v>
      </c>
      <c r="H27">
        <v>0.45</v>
      </c>
      <c r="I27">
        <v>7.0000000000000007E-2</v>
      </c>
      <c r="J27">
        <v>3.8</v>
      </c>
      <c r="K27">
        <v>0</v>
      </c>
      <c r="L27">
        <v>2.2999999999999998</v>
      </c>
      <c r="M27">
        <v>2.21</v>
      </c>
      <c r="N27">
        <v>0.28999999999999998</v>
      </c>
      <c r="O27">
        <v>0.46</v>
      </c>
      <c r="P27" s="1">
        <v>0.314</v>
      </c>
      <c r="Q27" s="1">
        <v>0.16700000000000001</v>
      </c>
      <c r="R27">
        <v>0.08</v>
      </c>
      <c r="S27">
        <v>0.56000000000000005</v>
      </c>
      <c r="T27" t="s">
        <v>1</v>
      </c>
      <c r="U27" t="s">
        <v>1</v>
      </c>
      <c r="W27" s="58">
        <f t="shared" si="0"/>
        <v>120</v>
      </c>
      <c r="X27" s="58">
        <f t="shared" si="1"/>
        <v>120</v>
      </c>
      <c r="Y27" s="58">
        <v>0</v>
      </c>
      <c r="Z27" s="63">
        <f t="shared" si="2"/>
        <v>58</v>
      </c>
      <c r="AA27" s="58">
        <f t="shared" si="3"/>
        <v>58</v>
      </c>
      <c r="AB27" s="58">
        <f t="shared" si="4"/>
        <v>-58</v>
      </c>
      <c r="AC27" s="58">
        <f t="shared" si="5"/>
        <v>133</v>
      </c>
      <c r="AD27" s="58">
        <v>0</v>
      </c>
      <c r="AE27" s="58">
        <f t="shared" si="6"/>
        <v>0.314</v>
      </c>
      <c r="AF27" s="59">
        <v>0</v>
      </c>
      <c r="AG27" s="59">
        <v>0</v>
      </c>
      <c r="AH27" s="59">
        <v>1</v>
      </c>
      <c r="AI27" s="59">
        <v>1</v>
      </c>
      <c r="AJ27" s="59">
        <v>1</v>
      </c>
      <c r="AK27" s="59">
        <v>0</v>
      </c>
      <c r="AL27" s="59">
        <v>1</v>
      </c>
      <c r="AM27" s="59">
        <v>0</v>
      </c>
      <c r="AN27" s="59">
        <v>1</v>
      </c>
      <c r="AO27" s="59">
        <v>0</v>
      </c>
      <c r="AP27" s="59">
        <v>1</v>
      </c>
      <c r="AQ27" s="59">
        <v>0</v>
      </c>
      <c r="AR27" s="58">
        <f t="shared" si="7"/>
        <v>0.314</v>
      </c>
      <c r="AS27" s="59">
        <f t="shared" si="8"/>
        <v>0.28999999999999998</v>
      </c>
      <c r="AT27" s="59">
        <f t="shared" si="9"/>
        <v>2.2999999999999998</v>
      </c>
      <c r="AU27" s="59">
        <v>0</v>
      </c>
      <c r="AV27" s="59">
        <f t="shared" si="10"/>
        <v>0.314</v>
      </c>
      <c r="AW27" s="59">
        <v>0</v>
      </c>
      <c r="AX27" s="59">
        <f t="shared" si="11"/>
        <v>0.314</v>
      </c>
      <c r="AY27" s="59" t="s">
        <v>805</v>
      </c>
      <c r="AZ27" s="59">
        <v>0</v>
      </c>
      <c r="BA27" s="59">
        <v>0</v>
      </c>
      <c r="BB27" s="59" t="s">
        <v>806</v>
      </c>
      <c r="BC27" s="59">
        <v>1</v>
      </c>
    </row>
    <row r="28" spans="1:55" x14ac:dyDescent="0.3">
      <c r="A28">
        <v>110</v>
      </c>
      <c r="B28" t="s">
        <v>120</v>
      </c>
      <c r="C28" t="s">
        <v>62</v>
      </c>
      <c r="D28" t="s">
        <v>2</v>
      </c>
      <c r="E28">
        <v>1</v>
      </c>
      <c r="F28">
        <v>6.9</v>
      </c>
      <c r="G28">
        <v>0.19900000000000001</v>
      </c>
      <c r="H28">
        <v>0.45</v>
      </c>
      <c r="I28">
        <v>7.0000000000000007E-2</v>
      </c>
      <c r="J28">
        <v>3.8</v>
      </c>
      <c r="K28">
        <v>0</v>
      </c>
      <c r="L28">
        <v>2.2999999999999998</v>
      </c>
      <c r="M28">
        <v>2.21</v>
      </c>
      <c r="N28">
        <v>0.28999999999999998</v>
      </c>
      <c r="O28">
        <v>0.46</v>
      </c>
      <c r="P28" s="1">
        <v>0.22</v>
      </c>
      <c r="Q28" s="1">
        <v>0.16700000000000001</v>
      </c>
      <c r="R28">
        <v>0.08</v>
      </c>
      <c r="S28">
        <v>0.56000000000000005</v>
      </c>
      <c r="T28" t="s">
        <v>1</v>
      </c>
      <c r="U28" t="s">
        <v>1</v>
      </c>
      <c r="W28" s="58">
        <f t="shared" si="0"/>
        <v>110</v>
      </c>
      <c r="X28" s="58">
        <f t="shared" si="1"/>
        <v>110</v>
      </c>
      <c r="Y28" s="58">
        <v>0</v>
      </c>
      <c r="Z28" s="63">
        <f t="shared" si="2"/>
        <v>53</v>
      </c>
      <c r="AA28" s="58">
        <f t="shared" si="3"/>
        <v>53</v>
      </c>
      <c r="AB28" s="58">
        <f t="shared" si="4"/>
        <v>-53</v>
      </c>
      <c r="AC28" s="58">
        <f t="shared" si="5"/>
        <v>122</v>
      </c>
      <c r="AD28" s="58">
        <v>0</v>
      </c>
      <c r="AE28" s="58">
        <f t="shared" si="6"/>
        <v>0.22</v>
      </c>
      <c r="AF28" s="59">
        <v>0</v>
      </c>
      <c r="AG28" s="59">
        <v>0</v>
      </c>
      <c r="AH28" s="59">
        <v>1</v>
      </c>
      <c r="AI28" s="59">
        <v>1</v>
      </c>
      <c r="AJ28" s="59">
        <v>1</v>
      </c>
      <c r="AK28" s="59">
        <v>0</v>
      </c>
      <c r="AL28" s="59">
        <v>1</v>
      </c>
      <c r="AM28" s="59">
        <v>0</v>
      </c>
      <c r="AN28" s="59">
        <v>1</v>
      </c>
      <c r="AO28" s="59">
        <v>0</v>
      </c>
      <c r="AP28" s="59">
        <v>1</v>
      </c>
      <c r="AQ28" s="59">
        <v>0</v>
      </c>
      <c r="AR28" s="58">
        <f t="shared" si="7"/>
        <v>0.22</v>
      </c>
      <c r="AS28" s="59">
        <f t="shared" si="8"/>
        <v>0.28999999999999998</v>
      </c>
      <c r="AT28" s="59">
        <f t="shared" si="9"/>
        <v>2.2999999999999998</v>
      </c>
      <c r="AU28" s="59">
        <v>0</v>
      </c>
      <c r="AV28" s="59">
        <f t="shared" si="10"/>
        <v>0.22</v>
      </c>
      <c r="AW28" s="59">
        <v>0</v>
      </c>
      <c r="AX28" s="59">
        <f t="shared" si="11"/>
        <v>0.22</v>
      </c>
      <c r="AY28" s="59" t="s">
        <v>805</v>
      </c>
      <c r="AZ28" s="59">
        <v>0</v>
      </c>
      <c r="BA28" s="59">
        <v>0</v>
      </c>
      <c r="BB28" s="59" t="s">
        <v>806</v>
      </c>
      <c r="BC28" s="59">
        <v>1</v>
      </c>
    </row>
    <row r="29" spans="1:55" x14ac:dyDescent="0.3">
      <c r="A29">
        <v>72</v>
      </c>
      <c r="B29" t="s">
        <v>120</v>
      </c>
      <c r="C29" t="s">
        <v>62</v>
      </c>
      <c r="D29" t="s">
        <v>2</v>
      </c>
      <c r="E29">
        <v>1</v>
      </c>
      <c r="F29">
        <v>6.9</v>
      </c>
      <c r="G29">
        <v>0.19900000000000001</v>
      </c>
      <c r="H29">
        <v>0.45</v>
      </c>
      <c r="I29">
        <v>7.0000000000000007E-2</v>
      </c>
      <c r="J29">
        <v>3.8</v>
      </c>
      <c r="K29">
        <v>0</v>
      </c>
      <c r="L29">
        <v>2.2999999999999998</v>
      </c>
      <c r="M29">
        <v>2.21</v>
      </c>
      <c r="N29">
        <v>0.28999999999999998</v>
      </c>
      <c r="O29">
        <v>0.46</v>
      </c>
      <c r="P29" s="1">
        <v>0.13600000000000001</v>
      </c>
      <c r="Q29" s="1">
        <v>0.16700000000000001</v>
      </c>
      <c r="R29">
        <v>0.08</v>
      </c>
      <c r="S29">
        <v>0.56000000000000005</v>
      </c>
      <c r="T29" t="s">
        <v>1</v>
      </c>
      <c r="U29" t="s">
        <v>1</v>
      </c>
      <c r="W29" s="58">
        <f t="shared" si="0"/>
        <v>72</v>
      </c>
      <c r="X29" s="58">
        <f t="shared" si="1"/>
        <v>72</v>
      </c>
      <c r="Y29" s="58">
        <v>0</v>
      </c>
      <c r="Z29" s="63">
        <f t="shared" si="2"/>
        <v>35</v>
      </c>
      <c r="AA29" s="58">
        <f t="shared" si="3"/>
        <v>35</v>
      </c>
      <c r="AB29" s="58">
        <f t="shared" si="4"/>
        <v>-35</v>
      </c>
      <c r="AC29" s="58">
        <f t="shared" si="5"/>
        <v>80</v>
      </c>
      <c r="AD29" s="58">
        <v>0</v>
      </c>
      <c r="AE29" s="58">
        <f t="shared" si="6"/>
        <v>0.13600000000000001</v>
      </c>
      <c r="AF29" s="59">
        <v>0</v>
      </c>
      <c r="AG29" s="59">
        <v>0</v>
      </c>
      <c r="AH29" s="59">
        <v>1</v>
      </c>
      <c r="AI29" s="59">
        <v>1</v>
      </c>
      <c r="AJ29" s="59">
        <v>1</v>
      </c>
      <c r="AK29" s="59">
        <v>0</v>
      </c>
      <c r="AL29" s="59">
        <v>1</v>
      </c>
      <c r="AM29" s="59">
        <v>0</v>
      </c>
      <c r="AN29" s="59">
        <v>1</v>
      </c>
      <c r="AO29" s="59">
        <v>0</v>
      </c>
      <c r="AP29" s="59">
        <v>1</v>
      </c>
      <c r="AQ29" s="59">
        <v>0</v>
      </c>
      <c r="AR29" s="58">
        <f t="shared" si="7"/>
        <v>0.13600000000000001</v>
      </c>
      <c r="AS29" s="59">
        <f t="shared" si="8"/>
        <v>0.28999999999999998</v>
      </c>
      <c r="AT29" s="59">
        <f t="shared" si="9"/>
        <v>2.2999999999999998</v>
      </c>
      <c r="AU29" s="59">
        <v>0</v>
      </c>
      <c r="AV29" s="59">
        <f t="shared" si="10"/>
        <v>0.13600000000000001</v>
      </c>
      <c r="AW29" s="59">
        <v>0</v>
      </c>
      <c r="AX29" s="59">
        <f t="shared" si="11"/>
        <v>0.13600000000000001</v>
      </c>
      <c r="AY29" s="59" t="s">
        <v>805</v>
      </c>
      <c r="AZ29" s="59">
        <v>0</v>
      </c>
      <c r="BA29" s="59">
        <v>0</v>
      </c>
      <c r="BB29" s="59" t="s">
        <v>806</v>
      </c>
      <c r="BC29" s="59">
        <v>1</v>
      </c>
    </row>
    <row r="30" spans="1:55" x14ac:dyDescent="0.3">
      <c r="A30">
        <v>58</v>
      </c>
      <c r="B30" t="s">
        <v>120</v>
      </c>
      <c r="C30" t="s">
        <v>62</v>
      </c>
      <c r="D30" t="s">
        <v>2</v>
      </c>
      <c r="E30">
        <v>1</v>
      </c>
      <c r="F30">
        <v>5.51</v>
      </c>
      <c r="G30">
        <v>0.04</v>
      </c>
      <c r="H30">
        <v>0.2</v>
      </c>
      <c r="I30">
        <v>6.7000000000000004E-2</v>
      </c>
      <c r="J30">
        <v>6.5</v>
      </c>
      <c r="K30">
        <v>0</v>
      </c>
      <c r="L30">
        <v>1.671</v>
      </c>
      <c r="M30">
        <v>1.601</v>
      </c>
      <c r="N30">
        <v>0.23699999999999999</v>
      </c>
      <c r="O30">
        <v>0.33700000000000002</v>
      </c>
      <c r="P30" s="1">
        <v>0.13500000000000001</v>
      </c>
      <c r="Q30" s="1">
        <v>8.7999999999999995E-2</v>
      </c>
      <c r="R30">
        <v>0.17599999999999999</v>
      </c>
      <c r="S30">
        <v>0.63600000000000001</v>
      </c>
      <c r="T30" t="s">
        <v>1</v>
      </c>
      <c r="U30" t="s">
        <v>1</v>
      </c>
      <c r="W30" s="58">
        <f t="shared" si="0"/>
        <v>58</v>
      </c>
      <c r="X30" s="58">
        <f t="shared" si="1"/>
        <v>58</v>
      </c>
      <c r="Y30" s="58">
        <v>0</v>
      </c>
      <c r="Z30" s="63">
        <f t="shared" si="2"/>
        <v>28</v>
      </c>
      <c r="AA30" s="58">
        <f t="shared" si="3"/>
        <v>28</v>
      </c>
      <c r="AB30" s="58">
        <f t="shared" si="4"/>
        <v>-28</v>
      </c>
      <c r="AC30" s="58">
        <f t="shared" si="5"/>
        <v>64</v>
      </c>
      <c r="AD30" s="58">
        <v>0</v>
      </c>
      <c r="AE30" s="58">
        <f t="shared" si="6"/>
        <v>0.13500000000000001</v>
      </c>
      <c r="AF30" s="59">
        <v>0</v>
      </c>
      <c r="AG30" s="59">
        <v>0</v>
      </c>
      <c r="AH30" s="59">
        <v>1</v>
      </c>
      <c r="AI30" s="59">
        <v>1</v>
      </c>
      <c r="AJ30" s="59">
        <v>1</v>
      </c>
      <c r="AK30" s="59">
        <v>0</v>
      </c>
      <c r="AL30" s="59">
        <v>1</v>
      </c>
      <c r="AM30" s="59">
        <v>0</v>
      </c>
      <c r="AN30" s="59">
        <v>1</v>
      </c>
      <c r="AO30" s="59">
        <v>0</v>
      </c>
      <c r="AP30" s="59">
        <v>1</v>
      </c>
      <c r="AQ30" s="59">
        <v>0</v>
      </c>
      <c r="AR30" s="58">
        <f t="shared" si="7"/>
        <v>0.13500000000000001</v>
      </c>
      <c r="AS30" s="59">
        <f t="shared" si="8"/>
        <v>0.23699999999999999</v>
      </c>
      <c r="AT30" s="59">
        <f t="shared" si="9"/>
        <v>1.671</v>
      </c>
      <c r="AU30" s="59">
        <v>0</v>
      </c>
      <c r="AV30" s="59">
        <f t="shared" si="10"/>
        <v>0.13500000000000001</v>
      </c>
      <c r="AW30" s="59">
        <v>0</v>
      </c>
      <c r="AX30" s="59">
        <f t="shared" si="11"/>
        <v>0.13500000000000001</v>
      </c>
      <c r="AY30" s="59" t="s">
        <v>805</v>
      </c>
      <c r="AZ30" s="59">
        <v>0</v>
      </c>
      <c r="BA30" s="59">
        <v>0</v>
      </c>
      <c r="BB30" s="59" t="s">
        <v>806</v>
      </c>
      <c r="BC30" s="59">
        <v>1</v>
      </c>
    </row>
    <row r="31" spans="1:55" x14ac:dyDescent="0.3">
      <c r="A31">
        <v>57.5</v>
      </c>
      <c r="B31" t="s">
        <v>120</v>
      </c>
      <c r="C31" t="s">
        <v>62</v>
      </c>
      <c r="D31" t="s">
        <v>2</v>
      </c>
      <c r="E31">
        <v>1</v>
      </c>
      <c r="F31">
        <v>6.9</v>
      </c>
      <c r="G31">
        <v>0.19900000000000001</v>
      </c>
      <c r="H31">
        <v>0.45</v>
      </c>
      <c r="I31">
        <v>7.0000000000000007E-2</v>
      </c>
      <c r="J31">
        <v>3.8</v>
      </c>
      <c r="K31">
        <v>0</v>
      </c>
      <c r="L31">
        <v>2.2999999999999998</v>
      </c>
      <c r="M31">
        <v>2.21</v>
      </c>
      <c r="N31">
        <v>0.28999999999999998</v>
      </c>
      <c r="O31">
        <v>0.46</v>
      </c>
      <c r="P31" s="1">
        <v>0.17</v>
      </c>
      <c r="Q31" s="1">
        <v>0.16700000000000001</v>
      </c>
      <c r="R31">
        <v>0.08</v>
      </c>
      <c r="S31">
        <v>0.56000000000000005</v>
      </c>
      <c r="T31" t="s">
        <v>1</v>
      </c>
      <c r="U31" t="s">
        <v>1</v>
      </c>
      <c r="W31" s="58">
        <f t="shared" si="0"/>
        <v>57.5</v>
      </c>
      <c r="X31" s="58">
        <f t="shared" si="1"/>
        <v>57.5</v>
      </c>
      <c r="Y31" s="58">
        <v>0</v>
      </c>
      <c r="Z31" s="63">
        <f t="shared" si="2"/>
        <v>28</v>
      </c>
      <c r="AA31" s="58">
        <f t="shared" si="3"/>
        <v>28</v>
      </c>
      <c r="AB31" s="58">
        <f t="shared" si="4"/>
        <v>-28</v>
      </c>
      <c r="AC31" s="58">
        <f t="shared" si="5"/>
        <v>64</v>
      </c>
      <c r="AD31" s="58">
        <v>0</v>
      </c>
      <c r="AE31" s="58">
        <f t="shared" si="6"/>
        <v>0.17</v>
      </c>
      <c r="AF31" s="59">
        <v>0</v>
      </c>
      <c r="AG31" s="59">
        <v>0</v>
      </c>
      <c r="AH31" s="59">
        <v>1</v>
      </c>
      <c r="AI31" s="59">
        <v>1</v>
      </c>
      <c r="AJ31" s="59">
        <v>1</v>
      </c>
      <c r="AK31" s="59">
        <v>0</v>
      </c>
      <c r="AL31" s="59">
        <v>1</v>
      </c>
      <c r="AM31" s="59">
        <v>0</v>
      </c>
      <c r="AN31" s="59">
        <v>1</v>
      </c>
      <c r="AO31" s="59">
        <v>0</v>
      </c>
      <c r="AP31" s="59">
        <v>1</v>
      </c>
      <c r="AQ31" s="59">
        <v>0</v>
      </c>
      <c r="AR31" s="58">
        <f t="shared" si="7"/>
        <v>0.17</v>
      </c>
      <c r="AS31" s="59">
        <f t="shared" si="8"/>
        <v>0.28999999999999998</v>
      </c>
      <c r="AT31" s="59">
        <f t="shared" si="9"/>
        <v>2.2999999999999998</v>
      </c>
      <c r="AU31" s="59">
        <v>0</v>
      </c>
      <c r="AV31" s="59">
        <f t="shared" si="10"/>
        <v>0.17</v>
      </c>
      <c r="AW31" s="59">
        <v>0</v>
      </c>
      <c r="AX31" s="59">
        <f t="shared" si="11"/>
        <v>0.17</v>
      </c>
      <c r="AY31" s="59" t="s">
        <v>805</v>
      </c>
      <c r="AZ31" s="59">
        <v>0</v>
      </c>
      <c r="BA31" s="59">
        <v>0</v>
      </c>
      <c r="BB31" s="59" t="s">
        <v>806</v>
      </c>
      <c r="BC31" s="59">
        <v>1</v>
      </c>
    </row>
    <row r="32" spans="1:55" x14ac:dyDescent="0.3">
      <c r="A32">
        <v>55</v>
      </c>
      <c r="B32" t="s">
        <v>120</v>
      </c>
      <c r="C32" t="s">
        <v>62</v>
      </c>
      <c r="D32" t="s">
        <v>2</v>
      </c>
      <c r="E32">
        <v>1</v>
      </c>
      <c r="F32">
        <v>4.76</v>
      </c>
      <c r="G32">
        <v>0.04</v>
      </c>
      <c r="H32">
        <v>0.42599999999999999</v>
      </c>
      <c r="I32">
        <v>6.7000000000000004E-2</v>
      </c>
      <c r="J32">
        <v>3.4</v>
      </c>
      <c r="K32">
        <v>0</v>
      </c>
      <c r="L32">
        <v>1.825</v>
      </c>
      <c r="M32">
        <v>1.7509999999999999</v>
      </c>
      <c r="N32">
        <v>0.27500000000000002</v>
      </c>
      <c r="O32">
        <v>0.41699999999999998</v>
      </c>
      <c r="P32" s="1">
        <v>0.19</v>
      </c>
      <c r="Q32" s="1">
        <v>0.16900000000000001</v>
      </c>
      <c r="R32">
        <v>0.09</v>
      </c>
      <c r="S32">
        <v>0.4</v>
      </c>
      <c r="T32" t="s">
        <v>1</v>
      </c>
      <c r="U32" t="s">
        <v>1</v>
      </c>
      <c r="W32" s="58">
        <f t="shared" si="0"/>
        <v>55</v>
      </c>
      <c r="X32" s="58">
        <f t="shared" si="1"/>
        <v>55</v>
      </c>
      <c r="Y32" s="58">
        <v>0</v>
      </c>
      <c r="Z32" s="63">
        <f t="shared" si="2"/>
        <v>27</v>
      </c>
      <c r="AA32" s="58">
        <f t="shared" si="3"/>
        <v>27</v>
      </c>
      <c r="AB32" s="58">
        <f t="shared" si="4"/>
        <v>-27</v>
      </c>
      <c r="AC32" s="58">
        <f t="shared" si="5"/>
        <v>61</v>
      </c>
      <c r="AD32" s="58">
        <v>0</v>
      </c>
      <c r="AE32" s="58">
        <f t="shared" si="6"/>
        <v>0.19</v>
      </c>
      <c r="AF32" s="59">
        <v>0</v>
      </c>
      <c r="AG32" s="59">
        <v>0</v>
      </c>
      <c r="AH32" s="59">
        <v>1</v>
      </c>
      <c r="AI32" s="59">
        <v>1</v>
      </c>
      <c r="AJ32" s="59">
        <v>1</v>
      </c>
      <c r="AK32" s="59">
        <v>0</v>
      </c>
      <c r="AL32" s="59">
        <v>1</v>
      </c>
      <c r="AM32" s="59">
        <v>0</v>
      </c>
      <c r="AN32" s="59">
        <v>1</v>
      </c>
      <c r="AO32" s="59">
        <v>0</v>
      </c>
      <c r="AP32" s="59">
        <v>1</v>
      </c>
      <c r="AQ32" s="59">
        <v>0</v>
      </c>
      <c r="AR32" s="58">
        <f t="shared" si="7"/>
        <v>0.19</v>
      </c>
      <c r="AS32" s="59">
        <f t="shared" si="8"/>
        <v>0.27500000000000002</v>
      </c>
      <c r="AT32" s="59">
        <f t="shared" si="9"/>
        <v>1.825</v>
      </c>
      <c r="AU32" s="59">
        <v>0</v>
      </c>
      <c r="AV32" s="59">
        <f t="shared" si="10"/>
        <v>0.19</v>
      </c>
      <c r="AW32" s="59">
        <v>0</v>
      </c>
      <c r="AX32" s="59">
        <f t="shared" si="11"/>
        <v>0.19</v>
      </c>
      <c r="AY32" s="59" t="s">
        <v>805</v>
      </c>
      <c r="AZ32" s="59">
        <v>0</v>
      </c>
      <c r="BA32" s="59">
        <v>0</v>
      </c>
      <c r="BB32" s="59" t="s">
        <v>806</v>
      </c>
      <c r="BC32" s="59">
        <v>1</v>
      </c>
    </row>
    <row r="33" spans="1:55" x14ac:dyDescent="0.3">
      <c r="A33">
        <v>35</v>
      </c>
      <c r="B33" t="s">
        <v>120</v>
      </c>
      <c r="C33" t="s">
        <v>62</v>
      </c>
      <c r="D33" t="s">
        <v>2</v>
      </c>
      <c r="E33">
        <v>1</v>
      </c>
      <c r="F33">
        <v>7.82</v>
      </c>
      <c r="G33">
        <v>4.9000000000000002E-2</v>
      </c>
      <c r="H33">
        <v>1.5</v>
      </c>
      <c r="I33">
        <v>0.19900000000000001</v>
      </c>
      <c r="J33">
        <v>5.6</v>
      </c>
      <c r="K33">
        <v>0</v>
      </c>
      <c r="L33">
        <v>1.9370000000000001</v>
      </c>
      <c r="M33">
        <v>1.867</v>
      </c>
      <c r="N33">
        <v>0.21</v>
      </c>
      <c r="O33">
        <v>0.35</v>
      </c>
      <c r="P33" s="1">
        <v>0.13500000000000001</v>
      </c>
      <c r="Q33" s="1">
        <v>8.6999999999999994E-2</v>
      </c>
      <c r="R33">
        <v>0.17599999999999999</v>
      </c>
      <c r="S33">
        <v>0.63600000000000001</v>
      </c>
      <c r="T33" t="s">
        <v>1</v>
      </c>
      <c r="U33" t="s">
        <v>1</v>
      </c>
      <c r="W33" s="58">
        <f t="shared" si="0"/>
        <v>35</v>
      </c>
      <c r="X33" s="58">
        <f t="shared" si="1"/>
        <v>35</v>
      </c>
      <c r="Y33" s="58">
        <v>0</v>
      </c>
      <c r="Z33" s="63">
        <f t="shared" si="2"/>
        <v>17</v>
      </c>
      <c r="AA33" s="58">
        <f t="shared" si="3"/>
        <v>17</v>
      </c>
      <c r="AB33" s="58">
        <f t="shared" si="4"/>
        <v>-17</v>
      </c>
      <c r="AC33" s="58">
        <f t="shared" si="5"/>
        <v>39</v>
      </c>
      <c r="AD33" s="58">
        <v>0</v>
      </c>
      <c r="AE33" s="58">
        <f t="shared" si="6"/>
        <v>0.13500000000000001</v>
      </c>
      <c r="AF33" s="59">
        <v>0</v>
      </c>
      <c r="AG33" s="59">
        <v>0</v>
      </c>
      <c r="AH33" s="59">
        <v>1</v>
      </c>
      <c r="AI33" s="59">
        <v>1</v>
      </c>
      <c r="AJ33" s="59">
        <v>1</v>
      </c>
      <c r="AK33" s="59">
        <v>0</v>
      </c>
      <c r="AL33" s="59">
        <v>1</v>
      </c>
      <c r="AM33" s="59">
        <v>0</v>
      </c>
      <c r="AN33" s="59">
        <v>1</v>
      </c>
      <c r="AO33" s="59">
        <v>0</v>
      </c>
      <c r="AP33" s="59">
        <v>1</v>
      </c>
      <c r="AQ33" s="59">
        <v>0</v>
      </c>
      <c r="AR33" s="58">
        <f t="shared" si="7"/>
        <v>0.13500000000000001</v>
      </c>
      <c r="AS33" s="59">
        <f t="shared" si="8"/>
        <v>0.21</v>
      </c>
      <c r="AT33" s="59">
        <f t="shared" si="9"/>
        <v>1.9370000000000001</v>
      </c>
      <c r="AU33" s="59">
        <v>0</v>
      </c>
      <c r="AV33" s="59">
        <f t="shared" si="10"/>
        <v>0.13500000000000001</v>
      </c>
      <c r="AW33" s="59">
        <v>0</v>
      </c>
      <c r="AX33" s="59">
        <f t="shared" si="11"/>
        <v>0.13500000000000001</v>
      </c>
      <c r="AY33" s="59" t="s">
        <v>805</v>
      </c>
      <c r="AZ33" s="59">
        <v>0</v>
      </c>
      <c r="BA33" s="59">
        <v>0</v>
      </c>
      <c r="BB33" s="59" t="s">
        <v>806</v>
      </c>
      <c r="BC33" s="59">
        <v>1</v>
      </c>
    </row>
    <row r="34" spans="1:55" x14ac:dyDescent="0.3">
      <c r="A34">
        <v>34.700000000000003</v>
      </c>
      <c r="B34" t="s">
        <v>120</v>
      </c>
      <c r="C34" t="s">
        <v>62</v>
      </c>
      <c r="D34" t="s">
        <v>2</v>
      </c>
      <c r="E34">
        <v>1</v>
      </c>
      <c r="F34">
        <v>4.76</v>
      </c>
      <c r="G34">
        <v>0.04</v>
      </c>
      <c r="H34">
        <v>0.42599999999999999</v>
      </c>
      <c r="I34">
        <v>6.7000000000000004E-2</v>
      </c>
      <c r="J34">
        <v>3.4</v>
      </c>
      <c r="K34">
        <v>0</v>
      </c>
      <c r="L34">
        <v>1.825</v>
      </c>
      <c r="M34">
        <v>1.7509999999999999</v>
      </c>
      <c r="N34">
        <v>0.27500000000000002</v>
      </c>
      <c r="O34">
        <v>0.41699999999999998</v>
      </c>
      <c r="P34" s="1">
        <v>0.16800000000000001</v>
      </c>
      <c r="Q34" s="1">
        <v>0.16900000000000001</v>
      </c>
      <c r="R34">
        <v>0.09</v>
      </c>
      <c r="S34">
        <v>0.4</v>
      </c>
      <c r="T34" t="s">
        <v>1</v>
      </c>
      <c r="U34" t="s">
        <v>1</v>
      </c>
      <c r="W34" s="58">
        <f t="shared" si="0"/>
        <v>34.700000000000003</v>
      </c>
      <c r="X34" s="58">
        <f t="shared" si="1"/>
        <v>34.700000000000003</v>
      </c>
      <c r="Y34" s="58">
        <v>0</v>
      </c>
      <c r="Z34" s="63">
        <f t="shared" si="2"/>
        <v>17</v>
      </c>
      <c r="AA34" s="58">
        <f t="shared" si="3"/>
        <v>17</v>
      </c>
      <c r="AB34" s="58">
        <f t="shared" si="4"/>
        <v>-17</v>
      </c>
      <c r="AC34" s="58">
        <f t="shared" si="5"/>
        <v>39</v>
      </c>
      <c r="AD34" s="58">
        <v>0</v>
      </c>
      <c r="AE34" s="58">
        <f t="shared" si="6"/>
        <v>0.16800000000000001</v>
      </c>
      <c r="AF34" s="59">
        <v>0</v>
      </c>
      <c r="AG34" s="59">
        <v>0</v>
      </c>
      <c r="AH34" s="59">
        <v>1</v>
      </c>
      <c r="AI34" s="59">
        <v>1</v>
      </c>
      <c r="AJ34" s="59">
        <v>1</v>
      </c>
      <c r="AK34" s="59">
        <v>0</v>
      </c>
      <c r="AL34" s="59">
        <v>1</v>
      </c>
      <c r="AM34" s="59">
        <v>0</v>
      </c>
      <c r="AN34" s="59">
        <v>1</v>
      </c>
      <c r="AO34" s="59">
        <v>0</v>
      </c>
      <c r="AP34" s="59">
        <v>1</v>
      </c>
      <c r="AQ34" s="59">
        <v>0</v>
      </c>
      <c r="AR34" s="58">
        <f t="shared" si="7"/>
        <v>0.16800000000000001</v>
      </c>
      <c r="AS34" s="59">
        <f t="shared" si="8"/>
        <v>0.27500000000000002</v>
      </c>
      <c r="AT34" s="59">
        <f t="shared" si="9"/>
        <v>1.825</v>
      </c>
      <c r="AU34" s="59">
        <v>0</v>
      </c>
      <c r="AV34" s="59">
        <f t="shared" si="10"/>
        <v>0.16800000000000001</v>
      </c>
      <c r="AW34" s="59">
        <v>0</v>
      </c>
      <c r="AX34" s="59">
        <f t="shared" si="11"/>
        <v>0.16800000000000001</v>
      </c>
      <c r="AY34" s="59" t="s">
        <v>805</v>
      </c>
      <c r="AZ34" s="59">
        <v>0</v>
      </c>
      <c r="BA34" s="59">
        <v>0</v>
      </c>
      <c r="BB34" s="59" t="s">
        <v>806</v>
      </c>
      <c r="BC34" s="59">
        <v>1</v>
      </c>
    </row>
    <row r="35" spans="1:55" x14ac:dyDescent="0.3">
      <c r="A35">
        <v>33</v>
      </c>
      <c r="B35" t="s">
        <v>120</v>
      </c>
      <c r="C35" t="s">
        <v>62</v>
      </c>
      <c r="D35" t="s">
        <v>2</v>
      </c>
      <c r="E35">
        <v>1</v>
      </c>
      <c r="F35">
        <v>6.9</v>
      </c>
      <c r="G35">
        <v>0.19900000000000001</v>
      </c>
      <c r="H35">
        <v>0.45</v>
      </c>
      <c r="I35">
        <v>7.0000000000000007E-2</v>
      </c>
      <c r="J35">
        <v>3.8</v>
      </c>
      <c r="K35">
        <v>0</v>
      </c>
      <c r="L35">
        <v>2.2999999999999998</v>
      </c>
      <c r="M35">
        <v>2.21</v>
      </c>
      <c r="N35">
        <v>0.28999999999999998</v>
      </c>
      <c r="O35">
        <v>0.46</v>
      </c>
      <c r="P35" s="1">
        <v>0.185</v>
      </c>
      <c r="Q35" s="1">
        <v>0.16700000000000001</v>
      </c>
      <c r="R35">
        <v>0.08</v>
      </c>
      <c r="S35">
        <v>0.56000000000000005</v>
      </c>
      <c r="T35" t="s">
        <v>1</v>
      </c>
      <c r="U35" t="s">
        <v>1</v>
      </c>
      <c r="W35" s="58">
        <f t="shared" si="0"/>
        <v>33</v>
      </c>
      <c r="X35" s="58">
        <f t="shared" si="1"/>
        <v>33</v>
      </c>
      <c r="Y35" s="58">
        <v>0</v>
      </c>
      <c r="Z35" s="63">
        <f t="shared" si="2"/>
        <v>16</v>
      </c>
      <c r="AA35" s="58">
        <f t="shared" si="3"/>
        <v>16</v>
      </c>
      <c r="AB35" s="58">
        <f t="shared" si="4"/>
        <v>-16</v>
      </c>
      <c r="AC35" s="58">
        <f t="shared" si="5"/>
        <v>37</v>
      </c>
      <c r="AD35" s="58">
        <v>0</v>
      </c>
      <c r="AE35" s="58">
        <f t="shared" si="6"/>
        <v>0.185</v>
      </c>
      <c r="AF35" s="59">
        <v>0</v>
      </c>
      <c r="AG35" s="59">
        <v>0</v>
      </c>
      <c r="AH35" s="59">
        <v>1</v>
      </c>
      <c r="AI35" s="59">
        <v>1</v>
      </c>
      <c r="AJ35" s="59">
        <v>1</v>
      </c>
      <c r="AK35" s="59">
        <v>0</v>
      </c>
      <c r="AL35" s="59">
        <v>1</v>
      </c>
      <c r="AM35" s="59">
        <v>0</v>
      </c>
      <c r="AN35" s="59">
        <v>1</v>
      </c>
      <c r="AO35" s="59">
        <v>0</v>
      </c>
      <c r="AP35" s="59">
        <v>1</v>
      </c>
      <c r="AQ35" s="59">
        <v>0</v>
      </c>
      <c r="AR35" s="58">
        <f t="shared" si="7"/>
        <v>0.185</v>
      </c>
      <c r="AS35" s="59">
        <f t="shared" si="8"/>
        <v>0.28999999999999998</v>
      </c>
      <c r="AT35" s="59">
        <f t="shared" si="9"/>
        <v>2.2999999999999998</v>
      </c>
      <c r="AU35" s="59">
        <v>0</v>
      </c>
      <c r="AV35" s="59">
        <f t="shared" si="10"/>
        <v>0.185</v>
      </c>
      <c r="AW35" s="59">
        <v>0</v>
      </c>
      <c r="AX35" s="59">
        <f t="shared" si="11"/>
        <v>0.185</v>
      </c>
      <c r="AY35" s="59" t="s">
        <v>805</v>
      </c>
      <c r="AZ35" s="59">
        <v>0</v>
      </c>
      <c r="BA35" s="59">
        <v>0</v>
      </c>
      <c r="BB35" s="59" t="s">
        <v>806</v>
      </c>
      <c r="BC35" s="59">
        <v>1</v>
      </c>
    </row>
    <row r="36" spans="1:55" x14ac:dyDescent="0.3">
      <c r="A36">
        <v>32</v>
      </c>
      <c r="B36" t="s">
        <v>120</v>
      </c>
      <c r="C36" t="s">
        <v>62</v>
      </c>
      <c r="D36" t="s">
        <v>2</v>
      </c>
      <c r="E36">
        <v>1</v>
      </c>
      <c r="F36">
        <v>5.51</v>
      </c>
      <c r="G36">
        <v>0.04</v>
      </c>
      <c r="H36">
        <v>0.2</v>
      </c>
      <c r="I36">
        <v>6.7000000000000004E-2</v>
      </c>
      <c r="J36">
        <v>6.5</v>
      </c>
      <c r="K36">
        <v>0</v>
      </c>
      <c r="L36">
        <v>1.671</v>
      </c>
      <c r="M36">
        <v>1.601</v>
      </c>
      <c r="N36">
        <v>0.23699999999999999</v>
      </c>
      <c r="O36">
        <v>0.33700000000000002</v>
      </c>
      <c r="P36" s="1">
        <v>0.14799999999999999</v>
      </c>
      <c r="Q36" s="1">
        <v>8.7999999999999995E-2</v>
      </c>
      <c r="R36">
        <v>0.17599999999999999</v>
      </c>
      <c r="S36">
        <v>0.63600000000000001</v>
      </c>
      <c r="T36" t="s">
        <v>1</v>
      </c>
      <c r="U36" t="s">
        <v>1</v>
      </c>
      <c r="W36" s="58">
        <f t="shared" si="0"/>
        <v>32</v>
      </c>
      <c r="X36" s="58">
        <f t="shared" si="1"/>
        <v>32</v>
      </c>
      <c r="Y36" s="58">
        <v>0</v>
      </c>
      <c r="Z36" s="63">
        <f t="shared" si="2"/>
        <v>15</v>
      </c>
      <c r="AA36" s="58">
        <f t="shared" si="3"/>
        <v>15</v>
      </c>
      <c r="AB36" s="58">
        <f t="shared" si="4"/>
        <v>-15</v>
      </c>
      <c r="AC36" s="58">
        <f t="shared" si="5"/>
        <v>35</v>
      </c>
      <c r="AD36" s="58">
        <v>0</v>
      </c>
      <c r="AE36" s="58">
        <f t="shared" si="6"/>
        <v>0.14799999999999999</v>
      </c>
      <c r="AF36" s="59">
        <v>0</v>
      </c>
      <c r="AG36" s="59">
        <v>0</v>
      </c>
      <c r="AH36" s="59">
        <v>1</v>
      </c>
      <c r="AI36" s="59">
        <v>1</v>
      </c>
      <c r="AJ36" s="59">
        <v>1</v>
      </c>
      <c r="AK36" s="59">
        <v>0</v>
      </c>
      <c r="AL36" s="59">
        <v>1</v>
      </c>
      <c r="AM36" s="59">
        <v>0</v>
      </c>
      <c r="AN36" s="59">
        <v>1</v>
      </c>
      <c r="AO36" s="59">
        <v>0</v>
      </c>
      <c r="AP36" s="59">
        <v>1</v>
      </c>
      <c r="AQ36" s="59">
        <v>0</v>
      </c>
      <c r="AR36" s="58">
        <f t="shared" si="7"/>
        <v>0.14799999999999999</v>
      </c>
      <c r="AS36" s="59">
        <f t="shared" si="8"/>
        <v>0.23699999999999999</v>
      </c>
      <c r="AT36" s="59">
        <f t="shared" si="9"/>
        <v>1.671</v>
      </c>
      <c r="AU36" s="59">
        <v>0</v>
      </c>
      <c r="AV36" s="59">
        <f t="shared" si="10"/>
        <v>0.14799999999999999</v>
      </c>
      <c r="AW36" s="59">
        <v>0</v>
      </c>
      <c r="AX36" s="59">
        <f t="shared" si="11"/>
        <v>0.14799999999999999</v>
      </c>
      <c r="AY36" s="59" t="s">
        <v>805</v>
      </c>
      <c r="AZ36" s="59">
        <v>0</v>
      </c>
      <c r="BA36" s="59">
        <v>0</v>
      </c>
      <c r="BB36" s="59" t="s">
        <v>806</v>
      </c>
      <c r="BC36" s="59">
        <v>1</v>
      </c>
    </row>
    <row r="37" spans="1:55" x14ac:dyDescent="0.3">
      <c r="A37">
        <v>25</v>
      </c>
      <c r="B37" t="s">
        <v>120</v>
      </c>
      <c r="C37" t="s">
        <v>62</v>
      </c>
      <c r="D37" t="s">
        <v>2</v>
      </c>
      <c r="E37">
        <v>1</v>
      </c>
      <c r="F37">
        <v>4.76</v>
      </c>
      <c r="G37">
        <v>0.04</v>
      </c>
      <c r="H37">
        <v>0.42599999999999999</v>
      </c>
      <c r="I37">
        <v>6.7000000000000004E-2</v>
      </c>
      <c r="J37">
        <v>3.4</v>
      </c>
      <c r="K37">
        <v>0</v>
      </c>
      <c r="L37">
        <v>1.825</v>
      </c>
      <c r="M37">
        <v>1.7509999999999999</v>
      </c>
      <c r="N37">
        <v>0.27500000000000002</v>
      </c>
      <c r="O37">
        <v>0.41699999999999998</v>
      </c>
      <c r="P37" s="1">
        <v>0.20599999999999999</v>
      </c>
      <c r="Q37" s="1">
        <v>0.16900000000000001</v>
      </c>
      <c r="R37">
        <v>0.09</v>
      </c>
      <c r="S37">
        <v>0.4</v>
      </c>
      <c r="T37" t="s">
        <v>1</v>
      </c>
      <c r="U37" t="s">
        <v>1</v>
      </c>
      <c r="W37" s="58">
        <f t="shared" si="0"/>
        <v>25</v>
      </c>
      <c r="X37" s="58">
        <f t="shared" si="1"/>
        <v>25</v>
      </c>
      <c r="Y37" s="58">
        <v>0</v>
      </c>
      <c r="Z37" s="63">
        <f t="shared" si="2"/>
        <v>12</v>
      </c>
      <c r="AA37" s="58">
        <f t="shared" si="3"/>
        <v>12</v>
      </c>
      <c r="AB37" s="58">
        <f t="shared" si="4"/>
        <v>-12</v>
      </c>
      <c r="AC37" s="58">
        <f t="shared" si="5"/>
        <v>28</v>
      </c>
      <c r="AD37" s="58">
        <v>0</v>
      </c>
      <c r="AE37" s="58">
        <f t="shared" si="6"/>
        <v>0.20599999999999999</v>
      </c>
      <c r="AF37" s="59">
        <v>0</v>
      </c>
      <c r="AG37" s="59">
        <v>0</v>
      </c>
      <c r="AH37" s="59">
        <v>1</v>
      </c>
      <c r="AI37" s="59">
        <v>1</v>
      </c>
      <c r="AJ37" s="59">
        <v>1</v>
      </c>
      <c r="AK37" s="59">
        <v>0</v>
      </c>
      <c r="AL37" s="59">
        <v>1</v>
      </c>
      <c r="AM37" s="59">
        <v>0</v>
      </c>
      <c r="AN37" s="59">
        <v>1</v>
      </c>
      <c r="AO37" s="59">
        <v>0</v>
      </c>
      <c r="AP37" s="59">
        <v>1</v>
      </c>
      <c r="AQ37" s="59">
        <v>0</v>
      </c>
      <c r="AR37" s="58">
        <f t="shared" si="7"/>
        <v>0.20599999999999999</v>
      </c>
      <c r="AS37" s="59">
        <f t="shared" si="8"/>
        <v>0.27500000000000002</v>
      </c>
      <c r="AT37" s="59">
        <f t="shared" si="9"/>
        <v>1.825</v>
      </c>
      <c r="AU37" s="59">
        <v>0</v>
      </c>
      <c r="AV37" s="59">
        <f t="shared" si="10"/>
        <v>0.20599999999999999</v>
      </c>
      <c r="AW37" s="59">
        <v>0</v>
      </c>
      <c r="AX37" s="59">
        <f t="shared" si="11"/>
        <v>0.20599999999999999</v>
      </c>
      <c r="AY37" s="59" t="s">
        <v>805</v>
      </c>
      <c r="AZ37" s="59">
        <v>0</v>
      </c>
      <c r="BA37" s="59">
        <v>0</v>
      </c>
      <c r="BB37" s="59" t="s">
        <v>806</v>
      </c>
      <c r="BC37" s="59">
        <v>1</v>
      </c>
    </row>
    <row r="38" spans="1:55" x14ac:dyDescent="0.3">
      <c r="A38">
        <v>24</v>
      </c>
      <c r="B38" t="s">
        <v>43</v>
      </c>
      <c r="C38" t="s">
        <v>62</v>
      </c>
      <c r="D38" t="s">
        <v>2</v>
      </c>
      <c r="E38">
        <v>1</v>
      </c>
      <c r="F38">
        <v>6.9</v>
      </c>
      <c r="G38">
        <v>0.19900000000000001</v>
      </c>
      <c r="H38">
        <v>0.45</v>
      </c>
      <c r="I38">
        <v>7.0000000000000007E-2</v>
      </c>
      <c r="J38">
        <v>3.8</v>
      </c>
      <c r="K38">
        <v>0</v>
      </c>
      <c r="L38">
        <v>2.2999999999999998</v>
      </c>
      <c r="M38">
        <v>2.21</v>
      </c>
      <c r="N38">
        <v>0.28999999999999998</v>
      </c>
      <c r="O38">
        <v>0.46</v>
      </c>
      <c r="P38" s="1">
        <v>0.22</v>
      </c>
      <c r="Q38" s="1">
        <v>0.16700000000000001</v>
      </c>
      <c r="R38">
        <v>0.08</v>
      </c>
      <c r="S38">
        <v>0.56000000000000005</v>
      </c>
      <c r="T38" t="s">
        <v>1</v>
      </c>
      <c r="U38" t="s">
        <v>1</v>
      </c>
      <c r="W38" s="58">
        <f t="shared" si="0"/>
        <v>24</v>
      </c>
      <c r="X38" s="58">
        <f t="shared" si="1"/>
        <v>24</v>
      </c>
      <c r="Y38" s="58">
        <v>0</v>
      </c>
      <c r="Z38" s="63">
        <f t="shared" si="2"/>
        <v>12</v>
      </c>
      <c r="AA38" s="58">
        <f t="shared" si="3"/>
        <v>12</v>
      </c>
      <c r="AB38" s="58">
        <f t="shared" si="4"/>
        <v>-12</v>
      </c>
      <c r="AC38" s="58">
        <f t="shared" si="5"/>
        <v>27</v>
      </c>
      <c r="AD38" s="58">
        <v>0</v>
      </c>
      <c r="AE38" s="58">
        <f t="shared" si="6"/>
        <v>0.22</v>
      </c>
      <c r="AF38" s="59">
        <v>0</v>
      </c>
      <c r="AG38" s="59">
        <v>0</v>
      </c>
      <c r="AH38" s="59">
        <v>1</v>
      </c>
      <c r="AI38" s="59">
        <v>1</v>
      </c>
      <c r="AJ38" s="59">
        <v>1</v>
      </c>
      <c r="AK38" s="59">
        <v>0</v>
      </c>
      <c r="AL38" s="59">
        <v>1</v>
      </c>
      <c r="AM38" s="59">
        <v>0</v>
      </c>
      <c r="AN38" s="59">
        <v>1</v>
      </c>
      <c r="AO38" s="59">
        <v>0</v>
      </c>
      <c r="AP38" s="59">
        <v>1</v>
      </c>
      <c r="AQ38" s="59">
        <v>0</v>
      </c>
      <c r="AR38" s="58">
        <f t="shared" si="7"/>
        <v>0.22</v>
      </c>
      <c r="AS38" s="59">
        <f t="shared" si="8"/>
        <v>0.28999999999999998</v>
      </c>
      <c r="AT38" s="59">
        <f t="shared" si="9"/>
        <v>2.2999999999999998</v>
      </c>
      <c r="AU38" s="59">
        <v>0</v>
      </c>
      <c r="AV38" s="59">
        <f t="shared" si="10"/>
        <v>0.22</v>
      </c>
      <c r="AW38" s="59">
        <v>0</v>
      </c>
      <c r="AX38" s="59">
        <f t="shared" si="11"/>
        <v>0.22</v>
      </c>
      <c r="AY38" s="59" t="s">
        <v>805</v>
      </c>
      <c r="AZ38" s="59">
        <v>0</v>
      </c>
      <c r="BA38" s="59">
        <v>0</v>
      </c>
      <c r="BB38" s="59" t="s">
        <v>806</v>
      </c>
      <c r="BC38" s="59">
        <v>1</v>
      </c>
    </row>
    <row r="39" spans="1:55" x14ac:dyDescent="0.3">
      <c r="A39">
        <v>20</v>
      </c>
      <c r="B39" t="s">
        <v>120</v>
      </c>
      <c r="C39" t="s">
        <v>62</v>
      </c>
      <c r="D39" t="s">
        <v>2</v>
      </c>
      <c r="E39">
        <v>1</v>
      </c>
      <c r="F39">
        <v>5.51</v>
      </c>
      <c r="G39">
        <v>0.04</v>
      </c>
      <c r="H39">
        <v>0.2</v>
      </c>
      <c r="I39">
        <v>6.7000000000000004E-2</v>
      </c>
      <c r="J39">
        <v>6.5</v>
      </c>
      <c r="K39">
        <v>0</v>
      </c>
      <c r="L39">
        <v>1.671</v>
      </c>
      <c r="M39">
        <v>1.601</v>
      </c>
      <c r="N39">
        <v>0.23699999999999999</v>
      </c>
      <c r="O39">
        <v>0.33700000000000002</v>
      </c>
      <c r="P39" s="1">
        <v>0.16500000000000001</v>
      </c>
      <c r="Q39" s="1">
        <v>8.7999999999999995E-2</v>
      </c>
      <c r="R39">
        <v>0.17599999999999999</v>
      </c>
      <c r="S39">
        <v>0.63600000000000001</v>
      </c>
      <c r="T39" t="s">
        <v>1</v>
      </c>
      <c r="U39" t="s">
        <v>1</v>
      </c>
      <c r="W39" s="58">
        <f t="shared" si="0"/>
        <v>20</v>
      </c>
      <c r="X39" s="58">
        <f t="shared" si="1"/>
        <v>20</v>
      </c>
      <c r="Y39" s="58">
        <v>0</v>
      </c>
      <c r="Z39" s="63">
        <f t="shared" si="2"/>
        <v>10</v>
      </c>
      <c r="AA39" s="58">
        <f t="shared" si="3"/>
        <v>10</v>
      </c>
      <c r="AB39" s="58">
        <f t="shared" si="4"/>
        <v>-10</v>
      </c>
      <c r="AC39" s="58">
        <f t="shared" si="5"/>
        <v>22</v>
      </c>
      <c r="AD39" s="58">
        <v>0</v>
      </c>
      <c r="AE39" s="58">
        <f t="shared" si="6"/>
        <v>0.16500000000000001</v>
      </c>
      <c r="AF39" s="59">
        <v>0</v>
      </c>
      <c r="AG39" s="59">
        <v>0</v>
      </c>
      <c r="AH39" s="59">
        <v>1</v>
      </c>
      <c r="AI39" s="59">
        <v>1</v>
      </c>
      <c r="AJ39" s="59">
        <v>1</v>
      </c>
      <c r="AK39" s="59">
        <v>0</v>
      </c>
      <c r="AL39" s="59">
        <v>1</v>
      </c>
      <c r="AM39" s="59">
        <v>0</v>
      </c>
      <c r="AN39" s="59">
        <v>1</v>
      </c>
      <c r="AO39" s="59">
        <v>0</v>
      </c>
      <c r="AP39" s="59">
        <v>1</v>
      </c>
      <c r="AQ39" s="59">
        <v>0</v>
      </c>
      <c r="AR39" s="58">
        <f t="shared" si="7"/>
        <v>0.16500000000000001</v>
      </c>
      <c r="AS39" s="59">
        <f t="shared" si="8"/>
        <v>0.23699999999999999</v>
      </c>
      <c r="AT39" s="59">
        <f t="shared" si="9"/>
        <v>1.671</v>
      </c>
      <c r="AU39" s="59">
        <v>0</v>
      </c>
      <c r="AV39" s="59">
        <f t="shared" si="10"/>
        <v>0.16500000000000001</v>
      </c>
      <c r="AW39" s="59">
        <v>0</v>
      </c>
      <c r="AX39" s="59">
        <f t="shared" si="11"/>
        <v>0.16500000000000001</v>
      </c>
      <c r="AY39" s="59" t="s">
        <v>805</v>
      </c>
      <c r="AZ39" s="59">
        <v>0</v>
      </c>
      <c r="BA39" s="59">
        <v>0</v>
      </c>
      <c r="BB39" s="59" t="s">
        <v>806</v>
      </c>
      <c r="BC39" s="59">
        <v>1</v>
      </c>
    </row>
    <row r="40" spans="1:55" x14ac:dyDescent="0.3">
      <c r="A40">
        <v>18.5</v>
      </c>
      <c r="B40" t="s">
        <v>120</v>
      </c>
      <c r="C40" t="s">
        <v>62</v>
      </c>
      <c r="D40" t="s">
        <v>2</v>
      </c>
      <c r="E40">
        <v>1</v>
      </c>
      <c r="F40">
        <v>5.51</v>
      </c>
      <c r="G40">
        <v>0.04</v>
      </c>
      <c r="H40">
        <v>0.2</v>
      </c>
      <c r="I40">
        <v>6.7000000000000004E-2</v>
      </c>
      <c r="J40">
        <v>6.5</v>
      </c>
      <c r="K40">
        <v>0</v>
      </c>
      <c r="L40">
        <v>1.671</v>
      </c>
      <c r="M40">
        <v>1.601</v>
      </c>
      <c r="N40">
        <v>0.23699999999999999</v>
      </c>
      <c r="O40">
        <v>0.33700000000000002</v>
      </c>
      <c r="P40" s="1">
        <v>0.16500000000000001</v>
      </c>
      <c r="Q40" s="1">
        <v>8.7999999999999995E-2</v>
      </c>
      <c r="R40">
        <v>0.17599999999999999</v>
      </c>
      <c r="S40">
        <v>0.63600000000000001</v>
      </c>
      <c r="T40" t="s">
        <v>1</v>
      </c>
      <c r="U40" t="s">
        <v>1</v>
      </c>
      <c r="W40" s="58">
        <f t="shared" si="0"/>
        <v>18.5</v>
      </c>
      <c r="X40" s="58">
        <f t="shared" si="1"/>
        <v>18.5</v>
      </c>
      <c r="Y40" s="58">
        <v>0</v>
      </c>
      <c r="Z40" s="63">
        <f t="shared" si="2"/>
        <v>9</v>
      </c>
      <c r="AA40" s="58">
        <f t="shared" si="3"/>
        <v>9</v>
      </c>
      <c r="AB40" s="58">
        <f t="shared" si="4"/>
        <v>-9</v>
      </c>
      <c r="AC40" s="58">
        <f t="shared" si="5"/>
        <v>21</v>
      </c>
      <c r="AD40" s="58">
        <v>0</v>
      </c>
      <c r="AE40" s="58">
        <f t="shared" si="6"/>
        <v>0.16500000000000001</v>
      </c>
      <c r="AF40" s="59">
        <v>0</v>
      </c>
      <c r="AG40" s="59">
        <v>0</v>
      </c>
      <c r="AH40" s="59">
        <v>1</v>
      </c>
      <c r="AI40" s="59">
        <v>1</v>
      </c>
      <c r="AJ40" s="59">
        <v>1</v>
      </c>
      <c r="AK40" s="59">
        <v>0</v>
      </c>
      <c r="AL40" s="59">
        <v>1</v>
      </c>
      <c r="AM40" s="59">
        <v>0</v>
      </c>
      <c r="AN40" s="59">
        <v>1</v>
      </c>
      <c r="AO40" s="59">
        <v>0</v>
      </c>
      <c r="AP40" s="59">
        <v>1</v>
      </c>
      <c r="AQ40" s="59">
        <v>0</v>
      </c>
      <c r="AR40" s="58">
        <f t="shared" si="7"/>
        <v>0.16500000000000001</v>
      </c>
      <c r="AS40" s="59">
        <f t="shared" si="8"/>
        <v>0.23699999999999999</v>
      </c>
      <c r="AT40" s="59">
        <f t="shared" si="9"/>
        <v>1.671</v>
      </c>
      <c r="AU40" s="59">
        <v>0</v>
      </c>
      <c r="AV40" s="59">
        <f t="shared" si="10"/>
        <v>0.16500000000000001</v>
      </c>
      <c r="AW40" s="59">
        <v>0</v>
      </c>
      <c r="AX40" s="59">
        <f t="shared" si="11"/>
        <v>0.16500000000000001</v>
      </c>
      <c r="AY40" s="59" t="s">
        <v>805</v>
      </c>
      <c r="AZ40" s="59">
        <v>0</v>
      </c>
      <c r="BA40" s="59">
        <v>0</v>
      </c>
      <c r="BB40" s="59" t="s">
        <v>806</v>
      </c>
      <c r="BC40" s="59">
        <v>1</v>
      </c>
    </row>
    <row r="41" spans="1:55" x14ac:dyDescent="0.3">
      <c r="A41">
        <v>15</v>
      </c>
      <c r="B41" t="s">
        <v>120</v>
      </c>
      <c r="C41" t="s">
        <v>62</v>
      </c>
      <c r="D41" t="s">
        <v>2</v>
      </c>
      <c r="E41">
        <v>1</v>
      </c>
      <c r="F41">
        <v>6.9</v>
      </c>
      <c r="G41">
        <v>0.19900000000000001</v>
      </c>
      <c r="H41">
        <v>0.45</v>
      </c>
      <c r="I41">
        <v>7.0000000000000007E-2</v>
      </c>
      <c r="J41">
        <v>3.8</v>
      </c>
      <c r="K41">
        <v>0</v>
      </c>
      <c r="L41">
        <v>2.2999999999999998</v>
      </c>
      <c r="M41">
        <v>2.21</v>
      </c>
      <c r="N41">
        <v>0.28999999999999998</v>
      </c>
      <c r="O41">
        <v>0.46</v>
      </c>
      <c r="P41" s="1">
        <v>0.23599999999999999</v>
      </c>
      <c r="Q41" s="1">
        <v>0.16700000000000001</v>
      </c>
      <c r="R41">
        <v>0.08</v>
      </c>
      <c r="S41">
        <v>0.56000000000000005</v>
      </c>
      <c r="T41" t="s">
        <v>1</v>
      </c>
      <c r="U41" t="s">
        <v>1</v>
      </c>
      <c r="W41" s="58">
        <f t="shared" si="0"/>
        <v>15</v>
      </c>
      <c r="X41" s="58">
        <f t="shared" si="1"/>
        <v>15</v>
      </c>
      <c r="Y41" s="58">
        <v>0</v>
      </c>
      <c r="Z41" s="63">
        <f t="shared" si="2"/>
        <v>7</v>
      </c>
      <c r="AA41" s="58">
        <f t="shared" si="3"/>
        <v>7</v>
      </c>
      <c r="AB41" s="58">
        <f t="shared" si="4"/>
        <v>-7</v>
      </c>
      <c r="AC41" s="58">
        <f t="shared" si="5"/>
        <v>17</v>
      </c>
      <c r="AD41" s="58">
        <v>0</v>
      </c>
      <c r="AE41" s="58">
        <f t="shared" si="6"/>
        <v>0.23599999999999999</v>
      </c>
      <c r="AF41" s="59">
        <v>0</v>
      </c>
      <c r="AG41" s="59">
        <v>0</v>
      </c>
      <c r="AH41" s="59">
        <v>1</v>
      </c>
      <c r="AI41" s="59">
        <v>1</v>
      </c>
      <c r="AJ41" s="59">
        <v>1</v>
      </c>
      <c r="AK41" s="59">
        <v>0</v>
      </c>
      <c r="AL41" s="59">
        <v>1</v>
      </c>
      <c r="AM41" s="59">
        <v>0</v>
      </c>
      <c r="AN41" s="59">
        <v>1</v>
      </c>
      <c r="AO41" s="59">
        <v>0</v>
      </c>
      <c r="AP41" s="59">
        <v>1</v>
      </c>
      <c r="AQ41" s="59">
        <v>0</v>
      </c>
      <c r="AR41" s="58">
        <f t="shared" si="7"/>
        <v>0.23599999999999999</v>
      </c>
      <c r="AS41" s="59">
        <f t="shared" si="8"/>
        <v>0.28999999999999998</v>
      </c>
      <c r="AT41" s="59">
        <f t="shared" si="9"/>
        <v>2.2999999999999998</v>
      </c>
      <c r="AU41" s="59">
        <v>0</v>
      </c>
      <c r="AV41" s="59">
        <f t="shared" si="10"/>
        <v>0.23599999999999999</v>
      </c>
      <c r="AW41" s="59">
        <v>0</v>
      </c>
      <c r="AX41" s="59">
        <f t="shared" si="11"/>
        <v>0.23599999999999999</v>
      </c>
      <c r="AY41" s="59" t="s">
        <v>805</v>
      </c>
      <c r="AZ41" s="59">
        <v>0</v>
      </c>
      <c r="BA41" s="59">
        <v>0</v>
      </c>
      <c r="BB41" s="59" t="s">
        <v>806</v>
      </c>
      <c r="BC41" s="59">
        <v>1</v>
      </c>
    </row>
    <row r="42" spans="1:55" x14ac:dyDescent="0.3">
      <c r="A42">
        <v>13</v>
      </c>
      <c r="B42" t="s">
        <v>120</v>
      </c>
      <c r="C42" t="s">
        <v>62</v>
      </c>
      <c r="D42" t="s">
        <v>2</v>
      </c>
      <c r="E42">
        <v>1</v>
      </c>
      <c r="F42">
        <v>6.9</v>
      </c>
      <c r="G42">
        <v>0.19900000000000001</v>
      </c>
      <c r="H42">
        <v>0.45</v>
      </c>
      <c r="I42">
        <v>7.0000000000000007E-2</v>
      </c>
      <c r="J42">
        <v>3.8</v>
      </c>
      <c r="K42">
        <v>0</v>
      </c>
      <c r="L42">
        <v>2.2999999999999998</v>
      </c>
      <c r="M42">
        <v>2.21</v>
      </c>
      <c r="N42">
        <v>0.28999999999999998</v>
      </c>
      <c r="O42">
        <v>0.46</v>
      </c>
      <c r="P42" s="1">
        <v>0.22</v>
      </c>
      <c r="Q42" s="1">
        <v>0.16700000000000001</v>
      </c>
      <c r="R42">
        <v>0.08</v>
      </c>
      <c r="S42">
        <v>0.56000000000000005</v>
      </c>
      <c r="T42" t="s">
        <v>1</v>
      </c>
      <c r="U42" t="s">
        <v>1</v>
      </c>
      <c r="W42" s="58">
        <f t="shared" si="0"/>
        <v>13</v>
      </c>
      <c r="X42" s="58">
        <f t="shared" si="1"/>
        <v>13</v>
      </c>
      <c r="Y42" s="58">
        <v>0</v>
      </c>
      <c r="Z42" s="63">
        <f t="shared" si="2"/>
        <v>6</v>
      </c>
      <c r="AA42" s="58">
        <f t="shared" si="3"/>
        <v>6</v>
      </c>
      <c r="AB42" s="58">
        <f t="shared" si="4"/>
        <v>-6</v>
      </c>
      <c r="AC42" s="58">
        <f t="shared" si="5"/>
        <v>14</v>
      </c>
      <c r="AD42" s="58">
        <v>0</v>
      </c>
      <c r="AE42" s="58">
        <f t="shared" si="6"/>
        <v>0.22</v>
      </c>
      <c r="AF42" s="59">
        <v>0</v>
      </c>
      <c r="AG42" s="59">
        <v>0</v>
      </c>
      <c r="AH42" s="59">
        <v>1</v>
      </c>
      <c r="AI42" s="59">
        <v>1</v>
      </c>
      <c r="AJ42" s="59">
        <v>1</v>
      </c>
      <c r="AK42" s="59">
        <v>0</v>
      </c>
      <c r="AL42" s="59">
        <v>1</v>
      </c>
      <c r="AM42" s="59">
        <v>0</v>
      </c>
      <c r="AN42" s="59">
        <v>1</v>
      </c>
      <c r="AO42" s="59">
        <v>0</v>
      </c>
      <c r="AP42" s="59">
        <v>1</v>
      </c>
      <c r="AQ42" s="59">
        <v>0</v>
      </c>
      <c r="AR42" s="58">
        <f t="shared" si="7"/>
        <v>0.22</v>
      </c>
      <c r="AS42" s="59">
        <f t="shared" si="8"/>
        <v>0.28999999999999998</v>
      </c>
      <c r="AT42" s="59">
        <f t="shared" si="9"/>
        <v>2.2999999999999998</v>
      </c>
      <c r="AU42" s="59">
        <v>0</v>
      </c>
      <c r="AV42" s="59">
        <f t="shared" si="10"/>
        <v>0.22</v>
      </c>
      <c r="AW42" s="59">
        <v>0</v>
      </c>
      <c r="AX42" s="59">
        <f t="shared" si="11"/>
        <v>0.22</v>
      </c>
      <c r="AY42" s="59" t="s">
        <v>805</v>
      </c>
      <c r="AZ42" s="59">
        <v>0</v>
      </c>
      <c r="BA42" s="59">
        <v>0</v>
      </c>
      <c r="BB42" s="59" t="s">
        <v>806</v>
      </c>
      <c r="BC42" s="59">
        <v>1</v>
      </c>
    </row>
    <row r="43" spans="1:55" x14ac:dyDescent="0.3">
      <c r="A43">
        <v>6.2</v>
      </c>
      <c r="B43" t="s">
        <v>120</v>
      </c>
      <c r="C43" t="s">
        <v>62</v>
      </c>
      <c r="D43" t="s">
        <v>2</v>
      </c>
      <c r="E43">
        <v>1</v>
      </c>
      <c r="F43">
        <v>4.76</v>
      </c>
      <c r="G43">
        <v>0.04</v>
      </c>
      <c r="H43">
        <v>0.42599999999999999</v>
      </c>
      <c r="I43">
        <v>6.7000000000000004E-2</v>
      </c>
      <c r="J43">
        <v>3.4</v>
      </c>
      <c r="K43">
        <v>0</v>
      </c>
      <c r="L43">
        <v>1.825</v>
      </c>
      <c r="M43">
        <v>1.7509999999999999</v>
      </c>
      <c r="N43">
        <v>0.27500000000000002</v>
      </c>
      <c r="O43">
        <v>0.41699999999999998</v>
      </c>
      <c r="P43" s="1">
        <v>0.28000000000000003</v>
      </c>
      <c r="Q43" s="1">
        <v>0.16900000000000001</v>
      </c>
      <c r="R43">
        <v>0.09</v>
      </c>
      <c r="S43">
        <v>0.4</v>
      </c>
      <c r="T43" t="s">
        <v>1</v>
      </c>
      <c r="U43" t="s">
        <v>1</v>
      </c>
      <c r="W43" s="58">
        <f t="shared" si="0"/>
        <v>6.2</v>
      </c>
      <c r="X43" s="58">
        <f t="shared" si="1"/>
        <v>6.2</v>
      </c>
      <c r="Y43" s="58">
        <v>0</v>
      </c>
      <c r="Z43" s="63">
        <f t="shared" si="2"/>
        <v>3</v>
      </c>
      <c r="AA43" s="58">
        <f t="shared" si="3"/>
        <v>3</v>
      </c>
      <c r="AB43" s="58">
        <f t="shared" si="4"/>
        <v>-3</v>
      </c>
      <c r="AC43" s="58">
        <f t="shared" si="5"/>
        <v>7</v>
      </c>
      <c r="AD43" s="58">
        <v>0</v>
      </c>
      <c r="AE43" s="58">
        <f t="shared" si="6"/>
        <v>0.28000000000000003</v>
      </c>
      <c r="AF43" s="59">
        <v>0</v>
      </c>
      <c r="AG43" s="59">
        <v>0</v>
      </c>
      <c r="AH43" s="59">
        <v>1</v>
      </c>
      <c r="AI43" s="59">
        <v>1</v>
      </c>
      <c r="AJ43" s="59">
        <v>1</v>
      </c>
      <c r="AK43" s="59">
        <v>0</v>
      </c>
      <c r="AL43" s="59">
        <v>1</v>
      </c>
      <c r="AM43" s="59">
        <v>0</v>
      </c>
      <c r="AN43" s="59">
        <v>1</v>
      </c>
      <c r="AO43" s="59">
        <v>0</v>
      </c>
      <c r="AP43" s="59">
        <v>1</v>
      </c>
      <c r="AQ43" s="59">
        <v>0</v>
      </c>
      <c r="AR43" s="58">
        <f t="shared" si="7"/>
        <v>0.28000000000000003</v>
      </c>
      <c r="AS43" s="59">
        <f t="shared" si="8"/>
        <v>0.27500000000000002</v>
      </c>
      <c r="AT43" s="59">
        <f t="shared" si="9"/>
        <v>1.825</v>
      </c>
      <c r="AU43" s="59">
        <v>0</v>
      </c>
      <c r="AV43" s="59">
        <f t="shared" si="10"/>
        <v>0.28000000000000003</v>
      </c>
      <c r="AW43" s="59">
        <v>0</v>
      </c>
      <c r="AX43" s="59">
        <f t="shared" si="11"/>
        <v>0.28000000000000003</v>
      </c>
      <c r="AY43" s="59" t="s">
        <v>805</v>
      </c>
      <c r="AZ43" s="59">
        <v>0</v>
      </c>
      <c r="BA43" s="59">
        <v>0</v>
      </c>
      <c r="BB43" s="59" t="s">
        <v>806</v>
      </c>
      <c r="BC43" s="59">
        <v>1</v>
      </c>
    </row>
    <row r="44" spans="1:55" ht="28.8" x14ac:dyDescent="0.3">
      <c r="F44" s="7" t="s">
        <v>44</v>
      </c>
      <c r="G44" s="7" t="s">
        <v>45</v>
      </c>
      <c r="I44" s="7" t="s">
        <v>46</v>
      </c>
      <c r="J44" s="7" t="s">
        <v>47</v>
      </c>
      <c r="K44" s="7" t="s">
        <v>48</v>
      </c>
      <c r="L44" s="7" t="s">
        <v>49</v>
      </c>
      <c r="M44" s="7" t="s">
        <v>50</v>
      </c>
      <c r="N44" s="7" t="s">
        <v>51</v>
      </c>
      <c r="P44" s="68" t="s">
        <v>52</v>
      </c>
      <c r="Q44" s="68" t="s">
        <v>53</v>
      </c>
      <c r="R44" s="7" t="s">
        <v>54</v>
      </c>
      <c r="S44" s="7" t="s">
        <v>55</v>
      </c>
      <c r="W44" s="57" t="s">
        <v>772</v>
      </c>
      <c r="X44" s="57" t="s">
        <v>773</v>
      </c>
      <c r="Y44" s="57" t="s">
        <v>774</v>
      </c>
      <c r="Z44" s="62" t="s">
        <v>775</v>
      </c>
      <c r="AA44" s="57" t="s">
        <v>776</v>
      </c>
      <c r="AB44" s="57" t="s">
        <v>777</v>
      </c>
      <c r="AC44" s="57" t="s">
        <v>778</v>
      </c>
      <c r="AD44" s="57" t="s">
        <v>779</v>
      </c>
      <c r="AE44" s="57" t="s">
        <v>780</v>
      </c>
      <c r="AF44" s="57" t="s">
        <v>781</v>
      </c>
      <c r="AG44" s="57" t="s">
        <v>782</v>
      </c>
      <c r="AH44" s="57" t="s">
        <v>783</v>
      </c>
      <c r="AI44" s="57" t="s">
        <v>784</v>
      </c>
      <c r="AJ44" s="57" t="s">
        <v>785</v>
      </c>
      <c r="AK44" s="57" t="s">
        <v>786</v>
      </c>
      <c r="AL44" s="57" t="s">
        <v>787</v>
      </c>
      <c r="AM44" s="57" t="s">
        <v>788</v>
      </c>
      <c r="AN44" s="57" t="s">
        <v>789</v>
      </c>
      <c r="AO44" s="57" t="s">
        <v>790</v>
      </c>
      <c r="AP44" s="57" t="s">
        <v>791</v>
      </c>
      <c r="AQ44" s="57" t="s">
        <v>792</v>
      </c>
      <c r="AR44" s="57" t="s">
        <v>793</v>
      </c>
      <c r="AS44" s="57" t="s">
        <v>794</v>
      </c>
      <c r="AT44" s="57" t="s">
        <v>795</v>
      </c>
      <c r="AU44" s="57" t="s">
        <v>796</v>
      </c>
      <c r="AV44" s="57" t="s">
        <v>797</v>
      </c>
      <c r="AW44" s="57" t="s">
        <v>798</v>
      </c>
      <c r="AX44" s="57" t="s">
        <v>799</v>
      </c>
      <c r="AY44" s="57" t="s">
        <v>800</v>
      </c>
      <c r="AZ44" s="57" t="s">
        <v>801</v>
      </c>
      <c r="BA44" s="57" t="s">
        <v>802</v>
      </c>
      <c r="BB44" s="57" t="s">
        <v>803</v>
      </c>
      <c r="BC44" s="57" t="s">
        <v>804</v>
      </c>
    </row>
    <row r="45" spans="1:55" x14ac:dyDescent="0.3">
      <c r="A45">
        <v>600</v>
      </c>
      <c r="B45" t="s">
        <v>120</v>
      </c>
      <c r="C45" t="s">
        <v>62</v>
      </c>
      <c r="D45" t="s">
        <v>0</v>
      </c>
      <c r="E45">
        <v>1</v>
      </c>
      <c r="F45">
        <v>6.6</v>
      </c>
      <c r="G45">
        <v>0.05</v>
      </c>
      <c r="I45">
        <v>0.155</v>
      </c>
      <c r="J45">
        <v>2</v>
      </c>
      <c r="K45">
        <v>0</v>
      </c>
      <c r="L45">
        <v>1.1299999999999999</v>
      </c>
      <c r="M45">
        <v>0.73399999999999999</v>
      </c>
      <c r="N45">
        <v>0.26</v>
      </c>
      <c r="P45" s="1">
        <v>0.25600000000000001</v>
      </c>
      <c r="Q45" s="1">
        <v>0.104</v>
      </c>
      <c r="R45">
        <v>0.19400000000000001</v>
      </c>
      <c r="S45">
        <v>0.68500000000000005</v>
      </c>
      <c r="T45" t="s">
        <v>1</v>
      </c>
      <c r="U45" t="s">
        <v>1</v>
      </c>
      <c r="W45" s="58">
        <f t="shared" si="0"/>
        <v>600</v>
      </c>
      <c r="X45" s="58">
        <f t="shared" si="1"/>
        <v>600</v>
      </c>
      <c r="Y45" s="58">
        <v>0</v>
      </c>
      <c r="Z45" s="63">
        <f t="shared" si="2"/>
        <v>291</v>
      </c>
      <c r="AA45" s="58">
        <f t="shared" si="3"/>
        <v>291</v>
      </c>
      <c r="AB45" s="58">
        <f t="shared" si="4"/>
        <v>-291</v>
      </c>
      <c r="AC45" s="58">
        <f t="shared" si="5"/>
        <v>667</v>
      </c>
      <c r="AD45" s="58">
        <v>0</v>
      </c>
      <c r="AE45" s="58">
        <f t="shared" si="6"/>
        <v>0.25600000000000001</v>
      </c>
      <c r="AF45" s="59">
        <v>0</v>
      </c>
      <c r="AG45" s="59">
        <v>0</v>
      </c>
      <c r="AH45" s="59">
        <v>1</v>
      </c>
      <c r="AI45" s="59">
        <v>1</v>
      </c>
      <c r="AJ45" s="59">
        <v>1</v>
      </c>
      <c r="AK45" s="59">
        <v>0</v>
      </c>
      <c r="AL45" s="59">
        <v>1</v>
      </c>
      <c r="AM45" s="59">
        <v>0</v>
      </c>
      <c r="AN45" s="59">
        <v>1</v>
      </c>
      <c r="AO45" s="59">
        <v>0</v>
      </c>
      <c r="AP45" s="59">
        <v>1</v>
      </c>
      <c r="AQ45" s="59">
        <v>0</v>
      </c>
      <c r="AR45" s="58">
        <f t="shared" ref="AR45:AR88" si="12">IF(D45="'GENROU'",R45,P45)</f>
        <v>0.25600000000000001</v>
      </c>
      <c r="AS45" s="59">
        <f t="shared" ref="AS45:AS88" si="13">IF(D45="'GENROU'",P45,N45)</f>
        <v>0.26</v>
      </c>
      <c r="AT45" s="59">
        <f t="shared" ref="AT45:AT88" si="14">IF(D45="'GENROU'",M45,L45)</f>
        <v>1.1299999999999999</v>
      </c>
      <c r="AU45" s="59">
        <v>0</v>
      </c>
      <c r="AV45" s="59">
        <f t="shared" si="10"/>
        <v>0.25600000000000001</v>
      </c>
      <c r="AW45" s="59">
        <v>0</v>
      </c>
      <c r="AX45" s="59">
        <f t="shared" si="11"/>
        <v>0.25600000000000001</v>
      </c>
      <c r="AY45" s="59" t="s">
        <v>805</v>
      </c>
      <c r="AZ45" s="59">
        <v>0</v>
      </c>
      <c r="BA45" s="59">
        <v>0</v>
      </c>
      <c r="BB45" s="59" t="s">
        <v>806</v>
      </c>
      <c r="BC45" s="59">
        <v>1</v>
      </c>
    </row>
    <row r="46" spans="1:55" x14ac:dyDescent="0.3">
      <c r="A46">
        <v>400</v>
      </c>
      <c r="B46" t="s">
        <v>43</v>
      </c>
      <c r="C46" t="s">
        <v>62</v>
      </c>
      <c r="D46" t="s">
        <v>0</v>
      </c>
      <c r="E46">
        <v>1</v>
      </c>
      <c r="F46">
        <v>7.83</v>
      </c>
      <c r="G46">
        <v>5.7000000000000002E-2</v>
      </c>
      <c r="I46">
        <v>7.0000000000000007E-2</v>
      </c>
      <c r="J46">
        <v>4</v>
      </c>
      <c r="K46">
        <v>0.5</v>
      </c>
      <c r="L46">
        <v>1.083</v>
      </c>
      <c r="M46">
        <v>0.83</v>
      </c>
      <c r="N46">
        <v>0.375</v>
      </c>
      <c r="P46" s="1">
        <v>0.24</v>
      </c>
      <c r="Q46" s="1">
        <v>0.107</v>
      </c>
      <c r="R46">
        <v>0.13</v>
      </c>
      <c r="S46">
        <v>0.436</v>
      </c>
      <c r="T46" t="s">
        <v>1</v>
      </c>
      <c r="U46" t="s">
        <v>1</v>
      </c>
      <c r="W46" s="58">
        <f t="shared" si="0"/>
        <v>400</v>
      </c>
      <c r="X46" s="58">
        <f t="shared" si="1"/>
        <v>400</v>
      </c>
      <c r="Y46" s="58">
        <v>0</v>
      </c>
      <c r="Z46" s="63">
        <f t="shared" si="2"/>
        <v>194</v>
      </c>
      <c r="AA46" s="58">
        <f t="shared" si="3"/>
        <v>194</v>
      </c>
      <c r="AB46" s="58">
        <f t="shared" si="4"/>
        <v>-194</v>
      </c>
      <c r="AC46" s="58">
        <f t="shared" si="5"/>
        <v>445</v>
      </c>
      <c r="AD46" s="58">
        <v>0</v>
      </c>
      <c r="AE46" s="58">
        <f t="shared" si="6"/>
        <v>0.24</v>
      </c>
      <c r="AF46" s="59">
        <v>0</v>
      </c>
      <c r="AG46" s="59">
        <v>0</v>
      </c>
      <c r="AH46" s="59">
        <v>1</v>
      </c>
      <c r="AI46" s="59">
        <v>1</v>
      </c>
      <c r="AJ46" s="59">
        <v>1</v>
      </c>
      <c r="AK46" s="59">
        <v>0</v>
      </c>
      <c r="AL46" s="59">
        <v>1</v>
      </c>
      <c r="AM46" s="59">
        <v>0</v>
      </c>
      <c r="AN46" s="59">
        <v>1</v>
      </c>
      <c r="AO46" s="59">
        <v>0</v>
      </c>
      <c r="AP46" s="59">
        <v>1</v>
      </c>
      <c r="AQ46" s="59">
        <v>0</v>
      </c>
      <c r="AR46" s="58">
        <f t="shared" si="12"/>
        <v>0.24</v>
      </c>
      <c r="AS46" s="59">
        <f t="shared" si="13"/>
        <v>0.375</v>
      </c>
      <c r="AT46" s="59">
        <f t="shared" si="14"/>
        <v>1.083</v>
      </c>
      <c r="AU46" s="59">
        <v>0</v>
      </c>
      <c r="AV46" s="59">
        <f t="shared" si="10"/>
        <v>0.24</v>
      </c>
      <c r="AW46" s="59">
        <v>0</v>
      </c>
      <c r="AX46" s="59">
        <f t="shared" si="11"/>
        <v>0.24</v>
      </c>
      <c r="AY46" s="59" t="s">
        <v>805</v>
      </c>
      <c r="AZ46" s="59">
        <v>0</v>
      </c>
      <c r="BA46" s="59">
        <v>0</v>
      </c>
      <c r="BB46" s="59" t="s">
        <v>806</v>
      </c>
      <c r="BC46" s="59">
        <v>1</v>
      </c>
    </row>
    <row r="47" spans="1:55" x14ac:dyDescent="0.3">
      <c r="A47">
        <v>300</v>
      </c>
      <c r="B47" t="s">
        <v>43</v>
      </c>
      <c r="C47" t="s">
        <v>62</v>
      </c>
      <c r="D47" t="s">
        <v>0</v>
      </c>
      <c r="E47">
        <v>1</v>
      </c>
      <c r="F47">
        <v>7.83</v>
      </c>
      <c r="G47">
        <v>5.7000000000000002E-2</v>
      </c>
      <c r="I47">
        <v>7.0000000000000007E-2</v>
      </c>
      <c r="J47">
        <v>4</v>
      </c>
      <c r="K47">
        <v>0.5</v>
      </c>
      <c r="L47">
        <v>1.083</v>
      </c>
      <c r="M47">
        <v>0.83</v>
      </c>
      <c r="N47">
        <v>0.375</v>
      </c>
      <c r="P47" s="1">
        <v>0.24</v>
      </c>
      <c r="Q47" s="1">
        <v>0.107</v>
      </c>
      <c r="R47">
        <v>0.13</v>
      </c>
      <c r="S47">
        <v>0.436</v>
      </c>
      <c r="T47" t="s">
        <v>1</v>
      </c>
      <c r="U47" t="s">
        <v>1</v>
      </c>
      <c r="W47" s="58">
        <f t="shared" si="0"/>
        <v>300</v>
      </c>
      <c r="X47" s="58">
        <f t="shared" si="1"/>
        <v>300</v>
      </c>
      <c r="Y47" s="58">
        <v>0</v>
      </c>
      <c r="Z47" s="63">
        <f t="shared" si="2"/>
        <v>145</v>
      </c>
      <c r="AA47" s="58">
        <f t="shared" si="3"/>
        <v>145</v>
      </c>
      <c r="AB47" s="58">
        <f t="shared" si="4"/>
        <v>-145</v>
      </c>
      <c r="AC47" s="58">
        <f t="shared" si="5"/>
        <v>333</v>
      </c>
      <c r="AD47" s="58">
        <v>0</v>
      </c>
      <c r="AE47" s="58">
        <f t="shared" si="6"/>
        <v>0.24</v>
      </c>
      <c r="AF47" s="59">
        <v>0</v>
      </c>
      <c r="AG47" s="59">
        <v>0</v>
      </c>
      <c r="AH47" s="59">
        <v>1</v>
      </c>
      <c r="AI47" s="59">
        <v>1</v>
      </c>
      <c r="AJ47" s="59">
        <v>1</v>
      </c>
      <c r="AK47" s="59">
        <v>0</v>
      </c>
      <c r="AL47" s="59">
        <v>1</v>
      </c>
      <c r="AM47" s="59">
        <v>0</v>
      </c>
      <c r="AN47" s="59">
        <v>1</v>
      </c>
      <c r="AO47" s="59">
        <v>0</v>
      </c>
      <c r="AP47" s="59">
        <v>1</v>
      </c>
      <c r="AQ47" s="59">
        <v>0</v>
      </c>
      <c r="AR47" s="58">
        <f t="shared" si="12"/>
        <v>0.24</v>
      </c>
      <c r="AS47" s="59">
        <f t="shared" si="13"/>
        <v>0.375</v>
      </c>
      <c r="AT47" s="59">
        <f t="shared" si="14"/>
        <v>1.083</v>
      </c>
      <c r="AU47" s="59">
        <v>0</v>
      </c>
      <c r="AV47" s="59">
        <f t="shared" si="10"/>
        <v>0.24</v>
      </c>
      <c r="AW47" s="59">
        <v>0</v>
      </c>
      <c r="AX47" s="59">
        <f t="shared" si="11"/>
        <v>0.24</v>
      </c>
      <c r="AY47" s="59" t="s">
        <v>805</v>
      </c>
      <c r="AZ47" s="59">
        <v>0</v>
      </c>
      <c r="BA47" s="59">
        <v>0</v>
      </c>
      <c r="BB47" s="59" t="s">
        <v>806</v>
      </c>
      <c r="BC47" s="59">
        <v>1</v>
      </c>
    </row>
    <row r="48" spans="1:55" x14ac:dyDescent="0.3">
      <c r="A48">
        <v>248</v>
      </c>
      <c r="B48" t="s">
        <v>43</v>
      </c>
      <c r="C48" t="s">
        <v>62</v>
      </c>
      <c r="D48" t="s">
        <v>0</v>
      </c>
      <c r="E48">
        <v>1</v>
      </c>
      <c r="F48">
        <v>7.83</v>
      </c>
      <c r="G48">
        <v>5.7000000000000002E-2</v>
      </c>
      <c r="I48">
        <v>7.0000000000000007E-2</v>
      </c>
      <c r="J48">
        <v>4</v>
      </c>
      <c r="K48">
        <v>0.5</v>
      </c>
      <c r="L48">
        <v>1.083</v>
      </c>
      <c r="M48">
        <v>0.83</v>
      </c>
      <c r="N48">
        <v>0.375</v>
      </c>
      <c r="P48" s="1">
        <v>0.22</v>
      </c>
      <c r="Q48" s="1">
        <v>0.107</v>
      </c>
      <c r="R48">
        <v>0.13</v>
      </c>
      <c r="S48">
        <v>0.436</v>
      </c>
      <c r="T48" t="s">
        <v>1</v>
      </c>
      <c r="U48" t="s">
        <v>1</v>
      </c>
      <c r="W48" s="58">
        <f t="shared" si="0"/>
        <v>248</v>
      </c>
      <c r="X48" s="58">
        <f t="shared" si="1"/>
        <v>248</v>
      </c>
      <c r="Y48" s="58">
        <v>0</v>
      </c>
      <c r="Z48" s="63">
        <f t="shared" si="2"/>
        <v>120</v>
      </c>
      <c r="AA48" s="58">
        <f t="shared" si="3"/>
        <v>120</v>
      </c>
      <c r="AB48" s="58">
        <f t="shared" si="4"/>
        <v>-120</v>
      </c>
      <c r="AC48" s="58">
        <f t="shared" si="5"/>
        <v>276</v>
      </c>
      <c r="AD48" s="58">
        <v>0</v>
      </c>
      <c r="AE48" s="58">
        <f t="shared" si="6"/>
        <v>0.22</v>
      </c>
      <c r="AF48" s="59">
        <v>0</v>
      </c>
      <c r="AG48" s="59">
        <v>0</v>
      </c>
      <c r="AH48" s="59">
        <v>1</v>
      </c>
      <c r="AI48" s="59">
        <v>1</v>
      </c>
      <c r="AJ48" s="59">
        <v>1</v>
      </c>
      <c r="AK48" s="59">
        <v>0</v>
      </c>
      <c r="AL48" s="59">
        <v>1</v>
      </c>
      <c r="AM48" s="59">
        <v>0</v>
      </c>
      <c r="AN48" s="59">
        <v>1</v>
      </c>
      <c r="AO48" s="59">
        <v>0</v>
      </c>
      <c r="AP48" s="59">
        <v>1</v>
      </c>
      <c r="AQ48" s="59">
        <v>0</v>
      </c>
      <c r="AR48" s="58">
        <f t="shared" si="12"/>
        <v>0.22</v>
      </c>
      <c r="AS48" s="59">
        <f t="shared" si="13"/>
        <v>0.375</v>
      </c>
      <c r="AT48" s="59">
        <f t="shared" si="14"/>
        <v>1.083</v>
      </c>
      <c r="AU48" s="59">
        <v>0</v>
      </c>
      <c r="AV48" s="59">
        <f t="shared" si="10"/>
        <v>0.22</v>
      </c>
      <c r="AW48" s="59">
        <v>0</v>
      </c>
      <c r="AX48" s="59">
        <f t="shared" si="11"/>
        <v>0.22</v>
      </c>
      <c r="AY48" s="59" t="s">
        <v>805</v>
      </c>
      <c r="AZ48" s="59">
        <v>0</v>
      </c>
      <c r="BA48" s="59">
        <v>0</v>
      </c>
      <c r="BB48" s="59" t="s">
        <v>806</v>
      </c>
      <c r="BC48" s="59">
        <v>1</v>
      </c>
    </row>
    <row r="49" spans="1:55" x14ac:dyDescent="0.3">
      <c r="A49">
        <v>240</v>
      </c>
      <c r="B49" t="s">
        <v>120</v>
      </c>
      <c r="C49" t="s">
        <v>62</v>
      </c>
      <c r="D49" t="s">
        <v>0</v>
      </c>
      <c r="E49">
        <v>1</v>
      </c>
      <c r="F49">
        <v>6.6</v>
      </c>
      <c r="G49">
        <v>0.05</v>
      </c>
      <c r="I49">
        <v>0.155</v>
      </c>
      <c r="J49">
        <v>2</v>
      </c>
      <c r="K49">
        <v>0</v>
      </c>
      <c r="L49">
        <v>1.1299999999999999</v>
      </c>
      <c r="M49">
        <v>0.73399999999999999</v>
      </c>
      <c r="N49">
        <v>0.26</v>
      </c>
      <c r="P49" s="1">
        <v>0.25600000000000001</v>
      </c>
      <c r="Q49" s="1">
        <v>0.104</v>
      </c>
      <c r="R49">
        <v>0.19400000000000001</v>
      </c>
      <c r="S49">
        <v>0.68500000000000005</v>
      </c>
      <c r="T49" t="s">
        <v>1</v>
      </c>
      <c r="U49" t="s">
        <v>1</v>
      </c>
      <c r="W49" s="58">
        <f t="shared" si="0"/>
        <v>240</v>
      </c>
      <c r="X49" s="58">
        <f t="shared" si="1"/>
        <v>240</v>
      </c>
      <c r="Y49" s="58">
        <v>0</v>
      </c>
      <c r="Z49" s="63">
        <f t="shared" si="2"/>
        <v>116</v>
      </c>
      <c r="AA49" s="58">
        <f t="shared" si="3"/>
        <v>116</v>
      </c>
      <c r="AB49" s="58">
        <f t="shared" si="4"/>
        <v>-116</v>
      </c>
      <c r="AC49" s="58">
        <f t="shared" si="5"/>
        <v>267</v>
      </c>
      <c r="AD49" s="58">
        <v>0</v>
      </c>
      <c r="AE49" s="58">
        <f t="shared" si="6"/>
        <v>0.25600000000000001</v>
      </c>
      <c r="AF49" s="59">
        <v>0</v>
      </c>
      <c r="AG49" s="59">
        <v>0</v>
      </c>
      <c r="AH49" s="59">
        <v>1</v>
      </c>
      <c r="AI49" s="59">
        <v>1</v>
      </c>
      <c r="AJ49" s="59">
        <v>1</v>
      </c>
      <c r="AK49" s="59">
        <v>0</v>
      </c>
      <c r="AL49" s="59">
        <v>1</v>
      </c>
      <c r="AM49" s="59">
        <v>0</v>
      </c>
      <c r="AN49" s="59">
        <v>1</v>
      </c>
      <c r="AO49" s="59">
        <v>0</v>
      </c>
      <c r="AP49" s="59">
        <v>1</v>
      </c>
      <c r="AQ49" s="59">
        <v>0</v>
      </c>
      <c r="AR49" s="58">
        <f t="shared" si="12"/>
        <v>0.25600000000000001</v>
      </c>
      <c r="AS49" s="59">
        <f t="shared" si="13"/>
        <v>0.26</v>
      </c>
      <c r="AT49" s="59">
        <f t="shared" si="14"/>
        <v>1.1299999999999999</v>
      </c>
      <c r="AU49" s="59">
        <v>0</v>
      </c>
      <c r="AV49" s="59">
        <f t="shared" si="10"/>
        <v>0.25600000000000001</v>
      </c>
      <c r="AW49" s="59">
        <v>0</v>
      </c>
      <c r="AX49" s="59">
        <f t="shared" si="11"/>
        <v>0.25600000000000001</v>
      </c>
      <c r="AY49" s="59" t="s">
        <v>805</v>
      </c>
      <c r="AZ49" s="59">
        <v>0</v>
      </c>
      <c r="BA49" s="59">
        <v>0</v>
      </c>
      <c r="BB49" s="59" t="s">
        <v>806</v>
      </c>
      <c r="BC49" s="59">
        <v>1</v>
      </c>
    </row>
    <row r="50" spans="1:55" x14ac:dyDescent="0.3">
      <c r="A50">
        <v>240</v>
      </c>
      <c r="B50" t="s">
        <v>43</v>
      </c>
      <c r="C50" t="s">
        <v>62</v>
      </c>
      <c r="D50" t="s">
        <v>0</v>
      </c>
      <c r="E50">
        <v>1</v>
      </c>
      <c r="F50">
        <v>9.0440000000000005</v>
      </c>
      <c r="G50">
        <v>5.5E-2</v>
      </c>
      <c r="I50">
        <v>7.0000000000000007E-2</v>
      </c>
      <c r="J50">
        <v>4.4089999999999998</v>
      </c>
      <c r="K50">
        <v>0</v>
      </c>
      <c r="L50">
        <v>1.2</v>
      </c>
      <c r="M50">
        <v>0.8</v>
      </c>
      <c r="N50">
        <v>0.36</v>
      </c>
      <c r="P50" s="1">
        <v>0.24</v>
      </c>
      <c r="Q50" s="1">
        <v>0.107</v>
      </c>
      <c r="R50">
        <v>0</v>
      </c>
      <c r="S50">
        <v>0</v>
      </c>
      <c r="T50" t="s">
        <v>1</v>
      </c>
      <c r="U50" t="s">
        <v>1</v>
      </c>
      <c r="W50" s="58">
        <f t="shared" si="0"/>
        <v>240</v>
      </c>
      <c r="X50" s="58">
        <f t="shared" si="1"/>
        <v>240</v>
      </c>
      <c r="Y50" s="58">
        <v>0</v>
      </c>
      <c r="Z50" s="63">
        <f t="shared" si="2"/>
        <v>116</v>
      </c>
      <c r="AA50" s="58">
        <f t="shared" si="3"/>
        <v>116</v>
      </c>
      <c r="AB50" s="58">
        <f t="shared" si="4"/>
        <v>-116</v>
      </c>
      <c r="AC50" s="58">
        <f t="shared" si="5"/>
        <v>267</v>
      </c>
      <c r="AD50" s="58">
        <v>0</v>
      </c>
      <c r="AE50" s="58">
        <f t="shared" si="6"/>
        <v>0.24</v>
      </c>
      <c r="AF50" s="59">
        <v>0</v>
      </c>
      <c r="AG50" s="59">
        <v>0</v>
      </c>
      <c r="AH50" s="59">
        <v>1</v>
      </c>
      <c r="AI50" s="59">
        <v>1</v>
      </c>
      <c r="AJ50" s="59">
        <v>1</v>
      </c>
      <c r="AK50" s="59">
        <v>0</v>
      </c>
      <c r="AL50" s="59">
        <v>1</v>
      </c>
      <c r="AM50" s="59">
        <v>0</v>
      </c>
      <c r="AN50" s="59">
        <v>1</v>
      </c>
      <c r="AO50" s="59">
        <v>0</v>
      </c>
      <c r="AP50" s="59">
        <v>1</v>
      </c>
      <c r="AQ50" s="59">
        <v>0</v>
      </c>
      <c r="AR50" s="58">
        <f t="shared" si="12"/>
        <v>0.24</v>
      </c>
      <c r="AS50" s="59">
        <f t="shared" si="13"/>
        <v>0.36</v>
      </c>
      <c r="AT50" s="59">
        <f t="shared" si="14"/>
        <v>1.2</v>
      </c>
      <c r="AU50" s="59">
        <v>0</v>
      </c>
      <c r="AV50" s="59">
        <f t="shared" si="10"/>
        <v>0.24</v>
      </c>
      <c r="AW50" s="59">
        <v>0</v>
      </c>
      <c r="AX50" s="59">
        <f t="shared" si="11"/>
        <v>0.24</v>
      </c>
      <c r="AY50" s="59" t="s">
        <v>805</v>
      </c>
      <c r="AZ50" s="59">
        <v>0</v>
      </c>
      <c r="BA50" s="59">
        <v>0</v>
      </c>
      <c r="BB50" s="59" t="s">
        <v>806</v>
      </c>
      <c r="BC50" s="59">
        <v>1</v>
      </c>
    </row>
    <row r="51" spans="1:55" x14ac:dyDescent="0.3">
      <c r="A51">
        <v>238.7</v>
      </c>
      <c r="B51" t="s">
        <v>120</v>
      </c>
      <c r="C51" t="s">
        <v>62</v>
      </c>
      <c r="D51" t="s">
        <v>0</v>
      </c>
      <c r="E51">
        <v>1</v>
      </c>
      <c r="F51">
        <v>6.6</v>
      </c>
      <c r="G51">
        <v>0.05</v>
      </c>
      <c r="I51">
        <v>0.155</v>
      </c>
      <c r="J51">
        <v>2</v>
      </c>
      <c r="K51">
        <v>0</v>
      </c>
      <c r="L51">
        <v>1.1299999999999999</v>
      </c>
      <c r="M51">
        <v>0.73399999999999999</v>
      </c>
      <c r="N51">
        <v>0.26</v>
      </c>
      <c r="P51" s="1">
        <v>0.25600000000000001</v>
      </c>
      <c r="Q51" s="1">
        <v>0.104</v>
      </c>
      <c r="R51">
        <v>0.19400000000000001</v>
      </c>
      <c r="S51">
        <v>0.68500000000000005</v>
      </c>
      <c r="T51" t="s">
        <v>1</v>
      </c>
      <c r="U51" t="s">
        <v>1</v>
      </c>
      <c r="W51" s="58">
        <f t="shared" si="0"/>
        <v>238.7</v>
      </c>
      <c r="X51" s="58">
        <f t="shared" si="1"/>
        <v>238.7</v>
      </c>
      <c r="Y51" s="58">
        <v>0</v>
      </c>
      <c r="Z51" s="63">
        <f t="shared" si="2"/>
        <v>116</v>
      </c>
      <c r="AA51" s="58">
        <f t="shared" si="3"/>
        <v>116</v>
      </c>
      <c r="AB51" s="58">
        <f t="shared" si="4"/>
        <v>-116</v>
      </c>
      <c r="AC51" s="58">
        <f t="shared" si="5"/>
        <v>265</v>
      </c>
      <c r="AD51" s="58">
        <v>0</v>
      </c>
      <c r="AE51" s="58">
        <f t="shared" si="6"/>
        <v>0.25600000000000001</v>
      </c>
      <c r="AF51" s="59">
        <v>0</v>
      </c>
      <c r="AG51" s="59">
        <v>0</v>
      </c>
      <c r="AH51" s="59">
        <v>1</v>
      </c>
      <c r="AI51" s="59">
        <v>1</v>
      </c>
      <c r="AJ51" s="59">
        <v>1</v>
      </c>
      <c r="AK51" s="59">
        <v>0</v>
      </c>
      <c r="AL51" s="59">
        <v>1</v>
      </c>
      <c r="AM51" s="59">
        <v>0</v>
      </c>
      <c r="AN51" s="59">
        <v>1</v>
      </c>
      <c r="AO51" s="59">
        <v>0</v>
      </c>
      <c r="AP51" s="59">
        <v>1</v>
      </c>
      <c r="AQ51" s="59">
        <v>0</v>
      </c>
      <c r="AR51" s="58">
        <f t="shared" si="12"/>
        <v>0.25600000000000001</v>
      </c>
      <c r="AS51" s="59">
        <f t="shared" si="13"/>
        <v>0.26</v>
      </c>
      <c r="AT51" s="59">
        <f t="shared" si="14"/>
        <v>1.1299999999999999</v>
      </c>
      <c r="AU51" s="59">
        <v>0</v>
      </c>
      <c r="AV51" s="59">
        <f t="shared" si="10"/>
        <v>0.25600000000000001</v>
      </c>
      <c r="AW51" s="59">
        <v>0</v>
      </c>
      <c r="AX51" s="59">
        <f t="shared" si="11"/>
        <v>0.25600000000000001</v>
      </c>
      <c r="AY51" s="59" t="s">
        <v>805</v>
      </c>
      <c r="AZ51" s="59">
        <v>0</v>
      </c>
      <c r="BA51" s="59">
        <v>0</v>
      </c>
      <c r="BB51" s="59" t="s">
        <v>806</v>
      </c>
      <c r="BC51" s="59">
        <v>1</v>
      </c>
    </row>
    <row r="52" spans="1:55" x14ac:dyDescent="0.3">
      <c r="A52">
        <v>180</v>
      </c>
      <c r="B52" t="s">
        <v>43</v>
      </c>
      <c r="C52" t="s">
        <v>62</v>
      </c>
      <c r="D52" t="s">
        <v>0</v>
      </c>
      <c r="E52">
        <v>1</v>
      </c>
      <c r="F52">
        <v>7.2</v>
      </c>
      <c r="G52">
        <v>0.123</v>
      </c>
      <c r="I52">
        <v>7.4999999999999997E-2</v>
      </c>
      <c r="J52">
        <v>4.6769999999999996</v>
      </c>
      <c r="K52">
        <v>0</v>
      </c>
      <c r="L52">
        <v>0.87</v>
      </c>
      <c r="M52">
        <v>0.57999999999999996</v>
      </c>
      <c r="N52">
        <v>0.27</v>
      </c>
      <c r="P52" s="1">
        <v>0.2</v>
      </c>
      <c r="Q52" s="1">
        <v>0.11600000000000001</v>
      </c>
      <c r="R52">
        <v>0.17799999999999999</v>
      </c>
      <c r="S52">
        <v>0.59199999999999997</v>
      </c>
      <c r="T52" t="s">
        <v>1</v>
      </c>
      <c r="U52" t="s">
        <v>1</v>
      </c>
      <c r="W52" s="58">
        <f t="shared" si="0"/>
        <v>180</v>
      </c>
      <c r="X52" s="58">
        <f t="shared" si="1"/>
        <v>180</v>
      </c>
      <c r="Y52" s="58">
        <v>0</v>
      </c>
      <c r="Z52" s="63">
        <f t="shared" si="2"/>
        <v>87</v>
      </c>
      <c r="AA52" s="58">
        <f t="shared" si="3"/>
        <v>87</v>
      </c>
      <c r="AB52" s="58">
        <f t="shared" si="4"/>
        <v>-87</v>
      </c>
      <c r="AC52" s="58">
        <f t="shared" si="5"/>
        <v>200</v>
      </c>
      <c r="AD52" s="58">
        <v>0</v>
      </c>
      <c r="AE52" s="58">
        <f t="shared" si="6"/>
        <v>0.2</v>
      </c>
      <c r="AF52" s="59">
        <v>0</v>
      </c>
      <c r="AG52" s="59">
        <v>0</v>
      </c>
      <c r="AH52" s="59">
        <v>1</v>
      </c>
      <c r="AI52" s="59">
        <v>1</v>
      </c>
      <c r="AJ52" s="59">
        <v>1</v>
      </c>
      <c r="AK52" s="59">
        <v>0</v>
      </c>
      <c r="AL52" s="59">
        <v>1</v>
      </c>
      <c r="AM52" s="59">
        <v>0</v>
      </c>
      <c r="AN52" s="59">
        <v>1</v>
      </c>
      <c r="AO52" s="59">
        <v>0</v>
      </c>
      <c r="AP52" s="59">
        <v>1</v>
      </c>
      <c r="AQ52" s="59">
        <v>0</v>
      </c>
      <c r="AR52" s="58">
        <f t="shared" si="12"/>
        <v>0.2</v>
      </c>
      <c r="AS52" s="59">
        <f t="shared" si="13"/>
        <v>0.27</v>
      </c>
      <c r="AT52" s="59">
        <f t="shared" si="14"/>
        <v>0.87</v>
      </c>
      <c r="AU52" s="59">
        <v>0</v>
      </c>
      <c r="AV52" s="59">
        <f t="shared" si="10"/>
        <v>0.2</v>
      </c>
      <c r="AW52" s="59">
        <v>0</v>
      </c>
      <c r="AX52" s="59">
        <f t="shared" si="11"/>
        <v>0.2</v>
      </c>
      <c r="AY52" s="59" t="s">
        <v>805</v>
      </c>
      <c r="AZ52" s="59">
        <v>0</v>
      </c>
      <c r="BA52" s="59">
        <v>0</v>
      </c>
      <c r="BB52" s="59" t="s">
        <v>806</v>
      </c>
      <c r="BC52" s="59">
        <v>1</v>
      </c>
    </row>
    <row r="53" spans="1:55" x14ac:dyDescent="0.3">
      <c r="A53">
        <v>170</v>
      </c>
      <c r="B53" t="s">
        <v>43</v>
      </c>
      <c r="C53" t="s">
        <v>62</v>
      </c>
      <c r="D53" t="s">
        <v>0</v>
      </c>
      <c r="E53">
        <v>1</v>
      </c>
      <c r="F53">
        <v>9.99</v>
      </c>
      <c r="G53">
        <v>8.5000000000000006E-2</v>
      </c>
      <c r="I53">
        <v>7.0000000000000007E-2</v>
      </c>
      <c r="J53">
        <v>3.6</v>
      </c>
      <c r="K53">
        <v>0.5</v>
      </c>
      <c r="L53">
        <v>1.32</v>
      </c>
      <c r="M53">
        <v>0.85</v>
      </c>
      <c r="N53">
        <v>0.34300000000000003</v>
      </c>
      <c r="P53" s="1">
        <v>0.22</v>
      </c>
      <c r="Q53" s="1">
        <v>0.11</v>
      </c>
      <c r="R53">
        <v>9.9000000000000005E-2</v>
      </c>
      <c r="S53">
        <v>0.36</v>
      </c>
      <c r="T53" t="s">
        <v>1</v>
      </c>
      <c r="U53" t="s">
        <v>1</v>
      </c>
      <c r="W53" s="58">
        <f t="shared" si="0"/>
        <v>170</v>
      </c>
      <c r="X53" s="58">
        <f t="shared" si="1"/>
        <v>170</v>
      </c>
      <c r="Y53" s="58">
        <v>0</v>
      </c>
      <c r="Z53" s="63">
        <f t="shared" si="2"/>
        <v>82</v>
      </c>
      <c r="AA53" s="58">
        <f t="shared" si="3"/>
        <v>82</v>
      </c>
      <c r="AB53" s="58">
        <f t="shared" si="4"/>
        <v>-82</v>
      </c>
      <c r="AC53" s="58">
        <f t="shared" si="5"/>
        <v>189</v>
      </c>
      <c r="AD53" s="58">
        <v>0</v>
      </c>
      <c r="AE53" s="58">
        <f t="shared" si="6"/>
        <v>0.22</v>
      </c>
      <c r="AF53" s="59">
        <v>0</v>
      </c>
      <c r="AG53" s="59">
        <v>0</v>
      </c>
      <c r="AH53" s="59">
        <v>1</v>
      </c>
      <c r="AI53" s="59">
        <v>1</v>
      </c>
      <c r="AJ53" s="59">
        <v>1</v>
      </c>
      <c r="AK53" s="59">
        <v>0</v>
      </c>
      <c r="AL53" s="59">
        <v>1</v>
      </c>
      <c r="AM53" s="59">
        <v>0</v>
      </c>
      <c r="AN53" s="59">
        <v>1</v>
      </c>
      <c r="AO53" s="59">
        <v>0</v>
      </c>
      <c r="AP53" s="59">
        <v>1</v>
      </c>
      <c r="AQ53" s="59">
        <v>0</v>
      </c>
      <c r="AR53" s="58">
        <f t="shared" si="12"/>
        <v>0.22</v>
      </c>
      <c r="AS53" s="59">
        <f t="shared" si="13"/>
        <v>0.34300000000000003</v>
      </c>
      <c r="AT53" s="59">
        <f t="shared" si="14"/>
        <v>1.32</v>
      </c>
      <c r="AU53" s="59">
        <v>0</v>
      </c>
      <c r="AV53" s="59">
        <f t="shared" si="10"/>
        <v>0.22</v>
      </c>
      <c r="AW53" s="59">
        <v>0</v>
      </c>
      <c r="AX53" s="59">
        <f t="shared" si="11"/>
        <v>0.22</v>
      </c>
      <c r="AY53" s="59" t="s">
        <v>805</v>
      </c>
      <c r="AZ53" s="59">
        <v>0</v>
      </c>
      <c r="BA53" s="59">
        <v>0</v>
      </c>
      <c r="BB53" s="59" t="s">
        <v>806</v>
      </c>
      <c r="BC53" s="59">
        <v>1</v>
      </c>
    </row>
    <row r="54" spans="1:55" x14ac:dyDescent="0.3">
      <c r="A54">
        <v>165</v>
      </c>
      <c r="B54" t="s">
        <v>43</v>
      </c>
      <c r="C54" t="s">
        <v>62</v>
      </c>
      <c r="D54" t="s">
        <v>0</v>
      </c>
      <c r="E54">
        <v>2</v>
      </c>
      <c r="F54">
        <v>9.99</v>
      </c>
      <c r="G54">
        <v>0.1</v>
      </c>
      <c r="I54">
        <v>0.12</v>
      </c>
      <c r="J54">
        <v>3.63</v>
      </c>
      <c r="K54">
        <v>0.5</v>
      </c>
      <c r="L54">
        <v>1.07</v>
      </c>
      <c r="M54">
        <v>0.74</v>
      </c>
      <c r="N54">
        <v>0.24</v>
      </c>
      <c r="P54" s="1">
        <v>0.17</v>
      </c>
      <c r="Q54" s="1">
        <v>0.15</v>
      </c>
      <c r="R54">
        <v>0.1</v>
      </c>
      <c r="S54">
        <v>0.25</v>
      </c>
      <c r="T54" t="s">
        <v>1</v>
      </c>
      <c r="U54" t="s">
        <v>1</v>
      </c>
      <c r="W54" s="58">
        <f t="shared" si="0"/>
        <v>165</v>
      </c>
      <c r="X54" s="58">
        <f t="shared" si="1"/>
        <v>165</v>
      </c>
      <c r="Y54" s="58">
        <v>0</v>
      </c>
      <c r="Z54" s="63">
        <f t="shared" si="2"/>
        <v>80</v>
      </c>
      <c r="AA54" s="58">
        <f t="shared" si="3"/>
        <v>80</v>
      </c>
      <c r="AB54" s="58">
        <f t="shared" si="4"/>
        <v>-80</v>
      </c>
      <c r="AC54" s="58">
        <f t="shared" si="5"/>
        <v>183</v>
      </c>
      <c r="AD54" s="58">
        <v>0</v>
      </c>
      <c r="AE54" s="58">
        <f t="shared" si="6"/>
        <v>0.17</v>
      </c>
      <c r="AF54" s="59">
        <v>0</v>
      </c>
      <c r="AG54" s="59">
        <v>0</v>
      </c>
      <c r="AH54" s="59">
        <v>1</v>
      </c>
      <c r="AI54" s="59">
        <v>1</v>
      </c>
      <c r="AJ54" s="59">
        <v>1</v>
      </c>
      <c r="AK54" s="59">
        <v>0</v>
      </c>
      <c r="AL54" s="59">
        <v>1</v>
      </c>
      <c r="AM54" s="59">
        <v>0</v>
      </c>
      <c r="AN54" s="59">
        <v>1</v>
      </c>
      <c r="AO54" s="59">
        <v>0</v>
      </c>
      <c r="AP54" s="59">
        <v>1</v>
      </c>
      <c r="AQ54" s="59">
        <v>0</v>
      </c>
      <c r="AR54" s="58">
        <f t="shared" si="12"/>
        <v>0.17</v>
      </c>
      <c r="AS54" s="59">
        <f t="shared" si="13"/>
        <v>0.24</v>
      </c>
      <c r="AT54" s="59">
        <f t="shared" si="14"/>
        <v>1.07</v>
      </c>
      <c r="AU54" s="59">
        <v>0</v>
      </c>
      <c r="AV54" s="59">
        <f t="shared" si="10"/>
        <v>0.17</v>
      </c>
      <c r="AW54" s="59">
        <v>0</v>
      </c>
      <c r="AX54" s="59">
        <f t="shared" si="11"/>
        <v>0.17</v>
      </c>
      <c r="AY54" s="59" t="s">
        <v>805</v>
      </c>
      <c r="AZ54" s="59">
        <v>0</v>
      </c>
      <c r="BA54" s="59">
        <v>0</v>
      </c>
      <c r="BB54" s="59" t="s">
        <v>806</v>
      </c>
      <c r="BC54" s="59">
        <v>1</v>
      </c>
    </row>
    <row r="55" spans="1:55" x14ac:dyDescent="0.3">
      <c r="A55">
        <v>150</v>
      </c>
      <c r="B55" t="s">
        <v>43</v>
      </c>
      <c r="C55" t="s">
        <v>62</v>
      </c>
      <c r="D55" t="s">
        <v>0</v>
      </c>
      <c r="E55">
        <v>2</v>
      </c>
      <c r="F55">
        <v>9.99</v>
      </c>
      <c r="G55">
        <v>0.1</v>
      </c>
      <c r="I55">
        <v>0.12</v>
      </c>
      <c r="J55">
        <v>3.63</v>
      </c>
      <c r="K55">
        <v>0.5</v>
      </c>
      <c r="L55">
        <v>1.07</v>
      </c>
      <c r="M55">
        <v>0.74</v>
      </c>
      <c r="N55">
        <v>0.24</v>
      </c>
      <c r="P55" s="1">
        <v>0.17</v>
      </c>
      <c r="Q55" s="1">
        <v>0.15</v>
      </c>
      <c r="R55">
        <v>0.1</v>
      </c>
      <c r="S55">
        <v>0.25</v>
      </c>
      <c r="T55" t="s">
        <v>1</v>
      </c>
      <c r="U55" t="s">
        <v>1</v>
      </c>
      <c r="W55" s="58">
        <f t="shared" si="0"/>
        <v>150</v>
      </c>
      <c r="X55" s="58">
        <f t="shared" si="1"/>
        <v>150</v>
      </c>
      <c r="Y55" s="58">
        <v>0</v>
      </c>
      <c r="Z55" s="63">
        <f t="shared" si="2"/>
        <v>73</v>
      </c>
      <c r="AA55" s="58">
        <f t="shared" si="3"/>
        <v>73</v>
      </c>
      <c r="AB55" s="58">
        <f t="shared" si="4"/>
        <v>-73</v>
      </c>
      <c r="AC55" s="58">
        <f t="shared" si="5"/>
        <v>167</v>
      </c>
      <c r="AD55" s="58">
        <v>0</v>
      </c>
      <c r="AE55" s="58">
        <f t="shared" si="6"/>
        <v>0.17</v>
      </c>
      <c r="AF55" s="59">
        <v>0</v>
      </c>
      <c r="AG55" s="59">
        <v>0</v>
      </c>
      <c r="AH55" s="59">
        <v>1</v>
      </c>
      <c r="AI55" s="59">
        <v>1</v>
      </c>
      <c r="AJ55" s="59">
        <v>1</v>
      </c>
      <c r="AK55" s="59">
        <v>0</v>
      </c>
      <c r="AL55" s="59">
        <v>1</v>
      </c>
      <c r="AM55" s="59">
        <v>0</v>
      </c>
      <c r="AN55" s="59">
        <v>1</v>
      </c>
      <c r="AO55" s="59">
        <v>0</v>
      </c>
      <c r="AP55" s="59">
        <v>1</v>
      </c>
      <c r="AQ55" s="59">
        <v>0</v>
      </c>
      <c r="AR55" s="58">
        <f t="shared" si="12"/>
        <v>0.17</v>
      </c>
      <c r="AS55" s="59">
        <f t="shared" si="13"/>
        <v>0.24</v>
      </c>
      <c r="AT55" s="59">
        <f t="shared" si="14"/>
        <v>1.07</v>
      </c>
      <c r="AU55" s="59">
        <v>0</v>
      </c>
      <c r="AV55" s="59">
        <f t="shared" si="10"/>
        <v>0.17</v>
      </c>
      <c r="AW55" s="59">
        <v>0</v>
      </c>
      <c r="AX55" s="59">
        <f t="shared" si="11"/>
        <v>0.17</v>
      </c>
      <c r="AY55" s="59" t="s">
        <v>805</v>
      </c>
      <c r="AZ55" s="59">
        <v>0</v>
      </c>
      <c r="BA55" s="59">
        <v>0</v>
      </c>
      <c r="BB55" s="59" t="s">
        <v>806</v>
      </c>
      <c r="BC55" s="59">
        <v>1</v>
      </c>
    </row>
    <row r="56" spans="1:55" x14ac:dyDescent="0.3">
      <c r="A56">
        <v>140</v>
      </c>
      <c r="B56" t="s">
        <v>43</v>
      </c>
      <c r="C56" t="s">
        <v>62</v>
      </c>
      <c r="D56" t="s">
        <v>0</v>
      </c>
      <c r="E56">
        <v>1</v>
      </c>
      <c r="F56">
        <v>9.99</v>
      </c>
      <c r="G56">
        <v>0.1</v>
      </c>
      <c r="I56">
        <v>0.12</v>
      </c>
      <c r="J56">
        <v>3.63</v>
      </c>
      <c r="K56">
        <v>0.5</v>
      </c>
      <c r="L56">
        <v>1.07</v>
      </c>
      <c r="M56">
        <v>0.74</v>
      </c>
      <c r="N56">
        <v>0.24</v>
      </c>
      <c r="P56" s="1">
        <v>0.22</v>
      </c>
      <c r="Q56" s="1">
        <v>0.15</v>
      </c>
      <c r="R56">
        <v>0.1</v>
      </c>
      <c r="S56">
        <v>0.25</v>
      </c>
      <c r="T56" t="s">
        <v>1</v>
      </c>
      <c r="U56" t="s">
        <v>1</v>
      </c>
      <c r="W56" s="58">
        <f t="shared" si="0"/>
        <v>140</v>
      </c>
      <c r="X56" s="58">
        <f t="shared" si="1"/>
        <v>140</v>
      </c>
      <c r="Y56" s="58">
        <v>0</v>
      </c>
      <c r="Z56" s="63">
        <f t="shared" si="2"/>
        <v>68</v>
      </c>
      <c r="AA56" s="58">
        <f t="shared" si="3"/>
        <v>68</v>
      </c>
      <c r="AB56" s="58">
        <f t="shared" si="4"/>
        <v>-68</v>
      </c>
      <c r="AC56" s="58">
        <f t="shared" si="5"/>
        <v>156</v>
      </c>
      <c r="AD56" s="58">
        <v>0</v>
      </c>
      <c r="AE56" s="58">
        <f t="shared" si="6"/>
        <v>0.22</v>
      </c>
      <c r="AF56" s="59">
        <v>0</v>
      </c>
      <c r="AG56" s="59">
        <v>0</v>
      </c>
      <c r="AH56" s="59">
        <v>1</v>
      </c>
      <c r="AI56" s="59">
        <v>1</v>
      </c>
      <c r="AJ56" s="59">
        <v>1</v>
      </c>
      <c r="AK56" s="59">
        <v>0</v>
      </c>
      <c r="AL56" s="59">
        <v>1</v>
      </c>
      <c r="AM56" s="59">
        <v>0</v>
      </c>
      <c r="AN56" s="59">
        <v>1</v>
      </c>
      <c r="AO56" s="59">
        <v>0</v>
      </c>
      <c r="AP56" s="59">
        <v>1</v>
      </c>
      <c r="AQ56" s="59">
        <v>0</v>
      </c>
      <c r="AR56" s="58">
        <f t="shared" si="12"/>
        <v>0.22</v>
      </c>
      <c r="AS56" s="59">
        <f t="shared" si="13"/>
        <v>0.24</v>
      </c>
      <c r="AT56" s="59">
        <f t="shared" si="14"/>
        <v>1.07</v>
      </c>
      <c r="AU56" s="59">
        <v>0</v>
      </c>
      <c r="AV56" s="59">
        <f t="shared" si="10"/>
        <v>0.22</v>
      </c>
      <c r="AW56" s="59">
        <v>0</v>
      </c>
      <c r="AX56" s="59">
        <f t="shared" si="11"/>
        <v>0.22</v>
      </c>
      <c r="AY56" s="59" t="s">
        <v>805</v>
      </c>
      <c r="AZ56" s="59">
        <v>0</v>
      </c>
      <c r="BA56" s="59">
        <v>0</v>
      </c>
      <c r="BB56" s="59" t="s">
        <v>806</v>
      </c>
      <c r="BC56" s="59">
        <v>1</v>
      </c>
    </row>
    <row r="57" spans="1:55" x14ac:dyDescent="0.3">
      <c r="A57">
        <v>135</v>
      </c>
      <c r="B57" t="s">
        <v>43</v>
      </c>
      <c r="C57" t="s">
        <v>62</v>
      </c>
      <c r="D57" t="s">
        <v>0</v>
      </c>
      <c r="E57">
        <v>1</v>
      </c>
      <c r="F57">
        <v>9.3000000000000007</v>
      </c>
      <c r="G57">
        <v>9.6000000000000002E-2</v>
      </c>
      <c r="I57">
        <v>7.4999999999999997E-2</v>
      </c>
      <c r="J57">
        <v>3.42</v>
      </c>
      <c r="K57">
        <v>0</v>
      </c>
      <c r="L57">
        <v>1.1499999999999999</v>
      </c>
      <c r="M57">
        <v>0.748</v>
      </c>
      <c r="N57">
        <v>0.32</v>
      </c>
      <c r="P57" s="1">
        <v>0.215</v>
      </c>
      <c r="Q57" s="1">
        <v>0.13</v>
      </c>
      <c r="R57">
        <v>0.245</v>
      </c>
      <c r="S57">
        <v>0.77</v>
      </c>
      <c r="T57" t="s">
        <v>1</v>
      </c>
      <c r="U57" t="s">
        <v>1</v>
      </c>
      <c r="W57" s="58">
        <f t="shared" si="0"/>
        <v>135</v>
      </c>
      <c r="X57" s="58">
        <f t="shared" si="1"/>
        <v>135</v>
      </c>
      <c r="Y57" s="58">
        <v>0</v>
      </c>
      <c r="Z57" s="63">
        <f t="shared" si="2"/>
        <v>65</v>
      </c>
      <c r="AA57" s="58">
        <f t="shared" si="3"/>
        <v>65</v>
      </c>
      <c r="AB57" s="58">
        <f t="shared" si="4"/>
        <v>-65</v>
      </c>
      <c r="AC57" s="58">
        <f t="shared" si="5"/>
        <v>150</v>
      </c>
      <c r="AD57" s="58">
        <v>0</v>
      </c>
      <c r="AE57" s="58">
        <f t="shared" si="6"/>
        <v>0.215</v>
      </c>
      <c r="AF57" s="59">
        <v>0</v>
      </c>
      <c r="AG57" s="59">
        <v>0</v>
      </c>
      <c r="AH57" s="59">
        <v>1</v>
      </c>
      <c r="AI57" s="59">
        <v>1</v>
      </c>
      <c r="AJ57" s="59">
        <v>1</v>
      </c>
      <c r="AK57" s="59">
        <v>0</v>
      </c>
      <c r="AL57" s="59">
        <v>1</v>
      </c>
      <c r="AM57" s="59">
        <v>0</v>
      </c>
      <c r="AN57" s="59">
        <v>1</v>
      </c>
      <c r="AO57" s="59">
        <v>0</v>
      </c>
      <c r="AP57" s="59">
        <v>1</v>
      </c>
      <c r="AQ57" s="59">
        <v>0</v>
      </c>
      <c r="AR57" s="58">
        <f t="shared" si="12"/>
        <v>0.215</v>
      </c>
      <c r="AS57" s="59">
        <f t="shared" si="13"/>
        <v>0.32</v>
      </c>
      <c r="AT57" s="59">
        <f t="shared" si="14"/>
        <v>1.1499999999999999</v>
      </c>
      <c r="AU57" s="59">
        <v>0</v>
      </c>
      <c r="AV57" s="59">
        <f t="shared" si="10"/>
        <v>0.215</v>
      </c>
      <c r="AW57" s="59">
        <v>0</v>
      </c>
      <c r="AX57" s="59">
        <f t="shared" si="11"/>
        <v>0.215</v>
      </c>
      <c r="AY57" s="59" t="s">
        <v>805</v>
      </c>
      <c r="AZ57" s="59">
        <v>0</v>
      </c>
      <c r="BA57" s="59">
        <v>0</v>
      </c>
      <c r="BB57" s="59" t="s">
        <v>806</v>
      </c>
      <c r="BC57" s="59">
        <v>1</v>
      </c>
    </row>
    <row r="58" spans="1:55" x14ac:dyDescent="0.3">
      <c r="A58">
        <v>130</v>
      </c>
      <c r="B58" t="s">
        <v>43</v>
      </c>
      <c r="C58" t="s">
        <v>62</v>
      </c>
      <c r="D58" t="s">
        <v>0</v>
      </c>
      <c r="E58">
        <v>1</v>
      </c>
      <c r="F58">
        <v>9.99</v>
      </c>
      <c r="G58">
        <v>0.1</v>
      </c>
      <c r="I58">
        <v>0.12</v>
      </c>
      <c r="J58">
        <v>3.63</v>
      </c>
      <c r="K58">
        <v>0.5</v>
      </c>
      <c r="L58">
        <v>1.07</v>
      </c>
      <c r="M58">
        <v>0.74</v>
      </c>
      <c r="N58">
        <v>0.24</v>
      </c>
      <c r="P58" s="1">
        <v>0.17</v>
      </c>
      <c r="Q58" s="1">
        <v>0.15</v>
      </c>
      <c r="R58">
        <v>0.1</v>
      </c>
      <c r="S58">
        <v>0.25</v>
      </c>
      <c r="T58" t="s">
        <v>1</v>
      </c>
      <c r="U58" t="s">
        <v>1</v>
      </c>
      <c r="W58" s="58">
        <f t="shared" si="0"/>
        <v>130</v>
      </c>
      <c r="X58" s="58">
        <f t="shared" si="1"/>
        <v>130</v>
      </c>
      <c r="Y58" s="58">
        <v>0</v>
      </c>
      <c r="Z58" s="63">
        <f t="shared" si="2"/>
        <v>63</v>
      </c>
      <c r="AA58" s="58">
        <f t="shared" si="3"/>
        <v>63</v>
      </c>
      <c r="AB58" s="58">
        <f t="shared" si="4"/>
        <v>-63</v>
      </c>
      <c r="AC58" s="58">
        <f t="shared" si="5"/>
        <v>144</v>
      </c>
      <c r="AD58" s="58">
        <v>0</v>
      </c>
      <c r="AE58" s="58">
        <f t="shared" si="6"/>
        <v>0.17</v>
      </c>
      <c r="AF58" s="59">
        <v>0</v>
      </c>
      <c r="AG58" s="59">
        <v>0</v>
      </c>
      <c r="AH58" s="59">
        <v>1</v>
      </c>
      <c r="AI58" s="59">
        <v>1</v>
      </c>
      <c r="AJ58" s="59">
        <v>1</v>
      </c>
      <c r="AK58" s="59">
        <v>0</v>
      </c>
      <c r="AL58" s="59">
        <v>1</v>
      </c>
      <c r="AM58" s="59">
        <v>0</v>
      </c>
      <c r="AN58" s="59">
        <v>1</v>
      </c>
      <c r="AO58" s="59">
        <v>0</v>
      </c>
      <c r="AP58" s="59">
        <v>1</v>
      </c>
      <c r="AQ58" s="59">
        <v>0</v>
      </c>
      <c r="AR58" s="58">
        <f t="shared" si="12"/>
        <v>0.17</v>
      </c>
      <c r="AS58" s="59">
        <f t="shared" si="13"/>
        <v>0.24</v>
      </c>
      <c r="AT58" s="59">
        <f t="shared" si="14"/>
        <v>1.07</v>
      </c>
      <c r="AU58" s="59">
        <v>0</v>
      </c>
      <c r="AV58" s="59">
        <f t="shared" si="10"/>
        <v>0.17</v>
      </c>
      <c r="AW58" s="59">
        <v>0</v>
      </c>
      <c r="AX58" s="59">
        <f t="shared" si="11"/>
        <v>0.17</v>
      </c>
      <c r="AY58" s="59" t="s">
        <v>805</v>
      </c>
      <c r="AZ58" s="59">
        <v>0</v>
      </c>
      <c r="BA58" s="59">
        <v>0</v>
      </c>
      <c r="BB58" s="59" t="s">
        <v>806</v>
      </c>
      <c r="BC58" s="59">
        <v>1</v>
      </c>
    </row>
    <row r="59" spans="1:55" x14ac:dyDescent="0.3">
      <c r="A59">
        <v>120</v>
      </c>
      <c r="B59" t="s">
        <v>43</v>
      </c>
      <c r="C59" t="s">
        <v>62</v>
      </c>
      <c r="D59" t="s">
        <v>0</v>
      </c>
      <c r="E59">
        <v>1</v>
      </c>
      <c r="F59">
        <v>7.2</v>
      </c>
      <c r="G59">
        <v>0.123</v>
      </c>
      <c r="I59">
        <v>7.4999999999999997E-2</v>
      </c>
      <c r="J59">
        <v>4.6769999999999996</v>
      </c>
      <c r="K59">
        <v>0</v>
      </c>
      <c r="L59">
        <v>0.87</v>
      </c>
      <c r="M59">
        <v>0.57999999999999996</v>
      </c>
      <c r="N59">
        <v>0.37</v>
      </c>
      <c r="P59" s="1">
        <v>0.22</v>
      </c>
      <c r="Q59" s="1">
        <v>0.11600000000000001</v>
      </c>
      <c r="R59">
        <v>0.17799999999999999</v>
      </c>
      <c r="S59">
        <v>0.59199999999999997</v>
      </c>
      <c r="T59" t="s">
        <v>1</v>
      </c>
      <c r="U59" t="s">
        <v>1</v>
      </c>
      <c r="W59" s="58">
        <f t="shared" si="0"/>
        <v>120</v>
      </c>
      <c r="X59" s="58">
        <f t="shared" si="1"/>
        <v>120</v>
      </c>
      <c r="Y59" s="58">
        <v>0</v>
      </c>
      <c r="Z59" s="63">
        <f t="shared" si="2"/>
        <v>58</v>
      </c>
      <c r="AA59" s="58">
        <f t="shared" si="3"/>
        <v>58</v>
      </c>
      <c r="AB59" s="58">
        <f t="shared" si="4"/>
        <v>-58</v>
      </c>
      <c r="AC59" s="58">
        <f t="shared" si="5"/>
        <v>133</v>
      </c>
      <c r="AD59" s="58">
        <v>0</v>
      </c>
      <c r="AE59" s="58">
        <f t="shared" si="6"/>
        <v>0.22</v>
      </c>
      <c r="AF59" s="59">
        <v>0</v>
      </c>
      <c r="AG59" s="59">
        <v>0</v>
      </c>
      <c r="AH59" s="59">
        <v>1</v>
      </c>
      <c r="AI59" s="59">
        <v>1</v>
      </c>
      <c r="AJ59" s="59">
        <v>1</v>
      </c>
      <c r="AK59" s="59">
        <v>0</v>
      </c>
      <c r="AL59" s="59">
        <v>1</v>
      </c>
      <c r="AM59" s="59">
        <v>0</v>
      </c>
      <c r="AN59" s="59">
        <v>1</v>
      </c>
      <c r="AO59" s="59">
        <v>0</v>
      </c>
      <c r="AP59" s="59">
        <v>1</v>
      </c>
      <c r="AQ59" s="59">
        <v>0</v>
      </c>
      <c r="AR59" s="58">
        <f t="shared" si="12"/>
        <v>0.22</v>
      </c>
      <c r="AS59" s="59">
        <f t="shared" si="13"/>
        <v>0.37</v>
      </c>
      <c r="AT59" s="59">
        <f t="shared" si="14"/>
        <v>0.87</v>
      </c>
      <c r="AU59" s="59">
        <v>0</v>
      </c>
      <c r="AV59" s="59">
        <f t="shared" si="10"/>
        <v>0.22</v>
      </c>
      <c r="AW59" s="59">
        <v>0</v>
      </c>
      <c r="AX59" s="59">
        <f t="shared" si="11"/>
        <v>0.22</v>
      </c>
      <c r="AY59" s="59" t="s">
        <v>805</v>
      </c>
      <c r="AZ59" s="59">
        <v>0</v>
      </c>
      <c r="BA59" s="59">
        <v>0</v>
      </c>
      <c r="BB59" s="59" t="s">
        <v>806</v>
      </c>
      <c r="BC59" s="59">
        <v>1</v>
      </c>
    </row>
    <row r="60" spans="1:55" x14ac:dyDescent="0.3">
      <c r="A60">
        <v>114</v>
      </c>
      <c r="B60" t="s">
        <v>43</v>
      </c>
      <c r="C60" t="s">
        <v>62</v>
      </c>
      <c r="D60" t="s">
        <v>0</v>
      </c>
      <c r="E60">
        <v>1</v>
      </c>
      <c r="F60">
        <v>6.6</v>
      </c>
      <c r="G60">
        <v>0.05</v>
      </c>
      <c r="I60">
        <v>0.155</v>
      </c>
      <c r="J60">
        <v>2</v>
      </c>
      <c r="K60">
        <v>0</v>
      </c>
      <c r="L60">
        <v>1.1299999999999999</v>
      </c>
      <c r="M60">
        <v>0.73399999999999999</v>
      </c>
      <c r="N60">
        <v>0.26</v>
      </c>
      <c r="P60" s="1">
        <v>0.25600000000000001</v>
      </c>
      <c r="Q60" s="1">
        <v>0.104</v>
      </c>
      <c r="R60">
        <v>0.19400000000000001</v>
      </c>
      <c r="S60">
        <v>0.68500000000000005</v>
      </c>
      <c r="T60" t="s">
        <v>1</v>
      </c>
      <c r="U60" t="s">
        <v>1</v>
      </c>
      <c r="W60" s="58">
        <f t="shared" si="0"/>
        <v>114</v>
      </c>
      <c r="X60" s="58">
        <f t="shared" si="1"/>
        <v>114</v>
      </c>
      <c r="Y60" s="58">
        <v>0</v>
      </c>
      <c r="Z60" s="63">
        <f t="shared" si="2"/>
        <v>55</v>
      </c>
      <c r="AA60" s="58">
        <f t="shared" si="3"/>
        <v>55</v>
      </c>
      <c r="AB60" s="58">
        <f t="shared" si="4"/>
        <v>-55</v>
      </c>
      <c r="AC60" s="58">
        <f t="shared" si="5"/>
        <v>127</v>
      </c>
      <c r="AD60" s="58">
        <v>0</v>
      </c>
      <c r="AE60" s="58">
        <f t="shared" si="6"/>
        <v>0.25600000000000001</v>
      </c>
      <c r="AF60" s="59">
        <v>0</v>
      </c>
      <c r="AG60" s="59">
        <v>0</v>
      </c>
      <c r="AH60" s="59">
        <v>1</v>
      </c>
      <c r="AI60" s="59">
        <v>1</v>
      </c>
      <c r="AJ60" s="59">
        <v>1</v>
      </c>
      <c r="AK60" s="59">
        <v>0</v>
      </c>
      <c r="AL60" s="59">
        <v>1</v>
      </c>
      <c r="AM60" s="59">
        <v>0</v>
      </c>
      <c r="AN60" s="59">
        <v>1</v>
      </c>
      <c r="AO60" s="59">
        <v>0</v>
      </c>
      <c r="AP60" s="59">
        <v>1</v>
      </c>
      <c r="AQ60" s="59">
        <v>0</v>
      </c>
      <c r="AR60" s="58">
        <f t="shared" si="12"/>
        <v>0.25600000000000001</v>
      </c>
      <c r="AS60" s="59">
        <f t="shared" si="13"/>
        <v>0.26</v>
      </c>
      <c r="AT60" s="59">
        <f t="shared" si="14"/>
        <v>1.1299999999999999</v>
      </c>
      <c r="AU60" s="59">
        <v>0</v>
      </c>
      <c r="AV60" s="59">
        <f t="shared" si="10"/>
        <v>0.25600000000000001</v>
      </c>
      <c r="AW60" s="59">
        <v>0</v>
      </c>
      <c r="AX60" s="59">
        <f t="shared" si="11"/>
        <v>0.25600000000000001</v>
      </c>
      <c r="AY60" s="59" t="s">
        <v>805</v>
      </c>
      <c r="AZ60" s="59">
        <v>0</v>
      </c>
      <c r="BA60" s="59">
        <v>0</v>
      </c>
      <c r="BB60" s="59" t="s">
        <v>806</v>
      </c>
      <c r="BC60" s="59">
        <v>1</v>
      </c>
    </row>
    <row r="61" spans="1:55" x14ac:dyDescent="0.3">
      <c r="A61">
        <v>110</v>
      </c>
      <c r="B61" t="s">
        <v>43</v>
      </c>
      <c r="C61" t="s">
        <v>62</v>
      </c>
      <c r="D61" t="s">
        <v>0</v>
      </c>
      <c r="E61">
        <v>1</v>
      </c>
      <c r="F61">
        <v>7.2</v>
      </c>
      <c r="G61">
        <v>0.123</v>
      </c>
      <c r="I61">
        <v>7.4999999999999997E-2</v>
      </c>
      <c r="J61">
        <v>4.6769999999999996</v>
      </c>
      <c r="K61">
        <v>0</v>
      </c>
      <c r="L61">
        <v>0.87</v>
      </c>
      <c r="M61">
        <v>0.57999999999999996</v>
      </c>
      <c r="N61">
        <v>0.27</v>
      </c>
      <c r="P61" s="1">
        <v>0.18</v>
      </c>
      <c r="Q61" s="1">
        <v>0.11600000000000001</v>
      </c>
      <c r="R61">
        <v>0.17799999999999999</v>
      </c>
      <c r="S61">
        <v>0.59199999999999997</v>
      </c>
      <c r="T61" t="s">
        <v>1</v>
      </c>
      <c r="U61" t="s">
        <v>1</v>
      </c>
      <c r="W61" s="58">
        <f t="shared" si="0"/>
        <v>110</v>
      </c>
      <c r="X61" s="58">
        <f t="shared" si="1"/>
        <v>110</v>
      </c>
      <c r="Y61" s="58">
        <v>0</v>
      </c>
      <c r="Z61" s="63">
        <f t="shared" si="2"/>
        <v>53</v>
      </c>
      <c r="AA61" s="58">
        <f t="shared" si="3"/>
        <v>53</v>
      </c>
      <c r="AB61" s="58">
        <f t="shared" si="4"/>
        <v>-53</v>
      </c>
      <c r="AC61" s="58">
        <f t="shared" si="5"/>
        <v>122</v>
      </c>
      <c r="AD61" s="58">
        <v>0</v>
      </c>
      <c r="AE61" s="58">
        <f t="shared" si="6"/>
        <v>0.18</v>
      </c>
      <c r="AF61" s="59">
        <v>0</v>
      </c>
      <c r="AG61" s="59">
        <v>0</v>
      </c>
      <c r="AH61" s="59">
        <v>1</v>
      </c>
      <c r="AI61" s="59">
        <v>1</v>
      </c>
      <c r="AJ61" s="59">
        <v>1</v>
      </c>
      <c r="AK61" s="59">
        <v>0</v>
      </c>
      <c r="AL61" s="59">
        <v>1</v>
      </c>
      <c r="AM61" s="59">
        <v>0</v>
      </c>
      <c r="AN61" s="59">
        <v>1</v>
      </c>
      <c r="AO61" s="59">
        <v>0</v>
      </c>
      <c r="AP61" s="59">
        <v>1</v>
      </c>
      <c r="AQ61" s="59">
        <v>0</v>
      </c>
      <c r="AR61" s="58">
        <f t="shared" si="12"/>
        <v>0.18</v>
      </c>
      <c r="AS61" s="59">
        <f t="shared" si="13"/>
        <v>0.27</v>
      </c>
      <c r="AT61" s="59">
        <f t="shared" si="14"/>
        <v>0.87</v>
      </c>
      <c r="AU61" s="59">
        <v>0</v>
      </c>
      <c r="AV61" s="59">
        <f t="shared" si="10"/>
        <v>0.18</v>
      </c>
      <c r="AW61" s="59">
        <v>0</v>
      </c>
      <c r="AX61" s="59">
        <f t="shared" si="11"/>
        <v>0.18</v>
      </c>
      <c r="AY61" s="59" t="s">
        <v>805</v>
      </c>
      <c r="AZ61" s="59">
        <v>0</v>
      </c>
      <c r="BA61" s="59">
        <v>0</v>
      </c>
      <c r="BB61" s="59" t="s">
        <v>806</v>
      </c>
      <c r="BC61" s="59">
        <v>1</v>
      </c>
    </row>
    <row r="62" spans="1:55" x14ac:dyDescent="0.3">
      <c r="A62">
        <v>106</v>
      </c>
      <c r="B62" t="s">
        <v>43</v>
      </c>
      <c r="C62" t="s">
        <v>62</v>
      </c>
      <c r="D62" t="s">
        <v>0</v>
      </c>
      <c r="E62">
        <v>1</v>
      </c>
      <c r="F62">
        <v>9.3000000000000007</v>
      </c>
      <c r="G62">
        <v>9.6000000000000002E-2</v>
      </c>
      <c r="I62">
        <v>7.4999999999999997E-2</v>
      </c>
      <c r="J62">
        <v>3.42</v>
      </c>
      <c r="K62">
        <v>0</v>
      </c>
      <c r="L62">
        <v>1.1499999999999999</v>
      </c>
      <c r="M62">
        <v>0.748</v>
      </c>
      <c r="N62">
        <v>0.32</v>
      </c>
      <c r="P62" s="1">
        <v>0.28000000000000003</v>
      </c>
      <c r="Q62" s="1">
        <v>0.13</v>
      </c>
      <c r="R62">
        <v>0.245</v>
      </c>
      <c r="S62">
        <v>0.77</v>
      </c>
      <c r="T62" t="s">
        <v>1</v>
      </c>
      <c r="U62" t="s">
        <v>1</v>
      </c>
      <c r="W62" s="58">
        <f t="shared" si="0"/>
        <v>106</v>
      </c>
      <c r="X62" s="58">
        <f t="shared" si="1"/>
        <v>106</v>
      </c>
      <c r="Y62" s="58">
        <v>0</v>
      </c>
      <c r="Z62" s="63">
        <f t="shared" si="2"/>
        <v>51</v>
      </c>
      <c r="AA62" s="58">
        <f t="shared" si="3"/>
        <v>51</v>
      </c>
      <c r="AB62" s="58">
        <f t="shared" si="4"/>
        <v>-51</v>
      </c>
      <c r="AC62" s="58">
        <f t="shared" si="5"/>
        <v>118</v>
      </c>
      <c r="AD62" s="58">
        <v>0</v>
      </c>
      <c r="AE62" s="58">
        <f t="shared" si="6"/>
        <v>0.28000000000000003</v>
      </c>
      <c r="AF62" s="59">
        <v>0</v>
      </c>
      <c r="AG62" s="59">
        <v>0</v>
      </c>
      <c r="AH62" s="59">
        <v>1</v>
      </c>
      <c r="AI62" s="59">
        <v>1</v>
      </c>
      <c r="AJ62" s="59">
        <v>1</v>
      </c>
      <c r="AK62" s="59">
        <v>0</v>
      </c>
      <c r="AL62" s="59">
        <v>1</v>
      </c>
      <c r="AM62" s="59">
        <v>0</v>
      </c>
      <c r="AN62" s="59">
        <v>1</v>
      </c>
      <c r="AO62" s="59">
        <v>0</v>
      </c>
      <c r="AP62" s="59">
        <v>1</v>
      </c>
      <c r="AQ62" s="59">
        <v>0</v>
      </c>
      <c r="AR62" s="58">
        <f t="shared" si="12"/>
        <v>0.28000000000000003</v>
      </c>
      <c r="AS62" s="59">
        <f t="shared" si="13"/>
        <v>0.32</v>
      </c>
      <c r="AT62" s="59">
        <f t="shared" si="14"/>
        <v>1.1499999999999999</v>
      </c>
      <c r="AU62" s="59">
        <v>0</v>
      </c>
      <c r="AV62" s="59">
        <f t="shared" si="10"/>
        <v>0.28000000000000003</v>
      </c>
      <c r="AW62" s="59">
        <v>0</v>
      </c>
      <c r="AX62" s="59">
        <f t="shared" si="11"/>
        <v>0.28000000000000003</v>
      </c>
      <c r="AY62" s="59" t="s">
        <v>805</v>
      </c>
      <c r="AZ62" s="59">
        <v>0</v>
      </c>
      <c r="BA62" s="59">
        <v>0</v>
      </c>
      <c r="BB62" s="59" t="s">
        <v>806</v>
      </c>
      <c r="BC62" s="59">
        <v>1</v>
      </c>
    </row>
    <row r="63" spans="1:55" x14ac:dyDescent="0.3">
      <c r="A63">
        <v>105</v>
      </c>
      <c r="B63" t="s">
        <v>43</v>
      </c>
      <c r="C63" t="s">
        <v>62</v>
      </c>
      <c r="D63" t="s">
        <v>0</v>
      </c>
      <c r="E63">
        <v>1</v>
      </c>
      <c r="F63">
        <v>6.6</v>
      </c>
      <c r="G63">
        <v>0.05</v>
      </c>
      <c r="I63">
        <v>0.155</v>
      </c>
      <c r="J63">
        <v>2</v>
      </c>
      <c r="K63">
        <v>0</v>
      </c>
      <c r="L63">
        <v>1.1299999999999999</v>
      </c>
      <c r="M63">
        <v>0.73399999999999999</v>
      </c>
      <c r="N63">
        <v>0.26</v>
      </c>
      <c r="P63" s="1">
        <v>0.22</v>
      </c>
      <c r="Q63" s="1">
        <v>0.104</v>
      </c>
      <c r="R63">
        <v>0.19400000000000001</v>
      </c>
      <c r="S63">
        <v>0.68500000000000005</v>
      </c>
      <c r="T63" t="s">
        <v>1</v>
      </c>
      <c r="U63" t="s">
        <v>1</v>
      </c>
      <c r="W63" s="58">
        <f t="shared" si="0"/>
        <v>105</v>
      </c>
      <c r="X63" s="58">
        <f t="shared" si="1"/>
        <v>105</v>
      </c>
      <c r="Y63" s="58">
        <v>0</v>
      </c>
      <c r="Z63" s="63">
        <f t="shared" si="2"/>
        <v>51</v>
      </c>
      <c r="AA63" s="58">
        <f t="shared" si="3"/>
        <v>51</v>
      </c>
      <c r="AB63" s="58">
        <f t="shared" si="4"/>
        <v>-51</v>
      </c>
      <c r="AC63" s="58">
        <f t="shared" si="5"/>
        <v>117</v>
      </c>
      <c r="AD63" s="58">
        <v>0</v>
      </c>
      <c r="AE63" s="58">
        <f t="shared" si="6"/>
        <v>0.22</v>
      </c>
      <c r="AF63" s="59">
        <v>0</v>
      </c>
      <c r="AG63" s="59">
        <v>0</v>
      </c>
      <c r="AH63" s="59">
        <v>1</v>
      </c>
      <c r="AI63" s="59">
        <v>1</v>
      </c>
      <c r="AJ63" s="59">
        <v>1</v>
      </c>
      <c r="AK63" s="59">
        <v>0</v>
      </c>
      <c r="AL63" s="59">
        <v>1</v>
      </c>
      <c r="AM63" s="59">
        <v>0</v>
      </c>
      <c r="AN63" s="59">
        <v>1</v>
      </c>
      <c r="AO63" s="59">
        <v>0</v>
      </c>
      <c r="AP63" s="59">
        <v>1</v>
      </c>
      <c r="AQ63" s="59">
        <v>0</v>
      </c>
      <c r="AR63" s="58">
        <f t="shared" si="12"/>
        <v>0.22</v>
      </c>
      <c r="AS63" s="59">
        <f t="shared" si="13"/>
        <v>0.26</v>
      </c>
      <c r="AT63" s="59">
        <f t="shared" si="14"/>
        <v>1.1299999999999999</v>
      </c>
      <c r="AU63" s="59">
        <v>0</v>
      </c>
      <c r="AV63" s="59">
        <f t="shared" si="10"/>
        <v>0.22</v>
      </c>
      <c r="AW63" s="59">
        <v>0</v>
      </c>
      <c r="AX63" s="59">
        <f t="shared" si="11"/>
        <v>0.22</v>
      </c>
      <c r="AY63" s="59" t="s">
        <v>805</v>
      </c>
      <c r="AZ63" s="59">
        <v>0</v>
      </c>
      <c r="BA63" s="59">
        <v>0</v>
      </c>
      <c r="BB63" s="59" t="s">
        <v>806</v>
      </c>
      <c r="BC63" s="59">
        <v>1</v>
      </c>
    </row>
    <row r="64" spans="1:55" x14ac:dyDescent="0.3">
      <c r="A64">
        <v>100</v>
      </c>
      <c r="B64" t="s">
        <v>43</v>
      </c>
      <c r="C64" t="s">
        <v>62</v>
      </c>
      <c r="D64" t="s">
        <v>0</v>
      </c>
      <c r="E64">
        <v>1</v>
      </c>
      <c r="F64">
        <v>7.2</v>
      </c>
      <c r="G64">
        <v>0.123</v>
      </c>
      <c r="I64">
        <v>7.4999999999999997E-2</v>
      </c>
      <c r="J64">
        <v>4.6769999999999996</v>
      </c>
      <c r="K64">
        <v>0</v>
      </c>
      <c r="L64">
        <v>0.87</v>
      </c>
      <c r="M64">
        <v>0.57999999999999996</v>
      </c>
      <c r="N64">
        <v>0.27</v>
      </c>
      <c r="P64" s="1">
        <v>0.18</v>
      </c>
      <c r="Q64" s="1">
        <v>0.11600000000000001</v>
      </c>
      <c r="R64">
        <v>0.17799999999999999</v>
      </c>
      <c r="S64">
        <v>0.59199999999999997</v>
      </c>
      <c r="T64" t="s">
        <v>1</v>
      </c>
      <c r="U64" t="s">
        <v>1</v>
      </c>
      <c r="W64" s="58">
        <f t="shared" si="0"/>
        <v>100</v>
      </c>
      <c r="X64" s="58">
        <f t="shared" si="1"/>
        <v>100</v>
      </c>
      <c r="Y64" s="58">
        <v>0</v>
      </c>
      <c r="Z64" s="63">
        <f t="shared" si="2"/>
        <v>48</v>
      </c>
      <c r="AA64" s="58">
        <f t="shared" si="3"/>
        <v>48</v>
      </c>
      <c r="AB64" s="58">
        <f t="shared" si="4"/>
        <v>-48</v>
      </c>
      <c r="AC64" s="58">
        <f t="shared" si="5"/>
        <v>111</v>
      </c>
      <c r="AD64" s="58">
        <v>0</v>
      </c>
      <c r="AE64" s="58">
        <f t="shared" si="6"/>
        <v>0.18</v>
      </c>
      <c r="AF64" s="59">
        <v>0</v>
      </c>
      <c r="AG64" s="59">
        <v>0</v>
      </c>
      <c r="AH64" s="59">
        <v>1</v>
      </c>
      <c r="AI64" s="59">
        <v>1</v>
      </c>
      <c r="AJ64" s="59">
        <v>1</v>
      </c>
      <c r="AK64" s="59">
        <v>0</v>
      </c>
      <c r="AL64" s="59">
        <v>1</v>
      </c>
      <c r="AM64" s="59">
        <v>0</v>
      </c>
      <c r="AN64" s="59">
        <v>1</v>
      </c>
      <c r="AO64" s="59">
        <v>0</v>
      </c>
      <c r="AP64" s="59">
        <v>1</v>
      </c>
      <c r="AQ64" s="59">
        <v>0</v>
      </c>
      <c r="AR64" s="58">
        <f t="shared" si="12"/>
        <v>0.18</v>
      </c>
      <c r="AS64" s="59">
        <f t="shared" si="13"/>
        <v>0.27</v>
      </c>
      <c r="AT64" s="59">
        <f t="shared" si="14"/>
        <v>0.87</v>
      </c>
      <c r="AU64" s="59">
        <v>0</v>
      </c>
      <c r="AV64" s="59">
        <f t="shared" si="10"/>
        <v>0.18</v>
      </c>
      <c r="AW64" s="59">
        <v>0</v>
      </c>
      <c r="AX64" s="59">
        <f t="shared" si="11"/>
        <v>0.18</v>
      </c>
      <c r="AY64" s="59" t="s">
        <v>805</v>
      </c>
      <c r="AZ64" s="59">
        <v>0</v>
      </c>
      <c r="BA64" s="59">
        <v>0</v>
      </c>
      <c r="BB64" s="59" t="s">
        <v>806</v>
      </c>
      <c r="BC64" s="59">
        <v>1</v>
      </c>
    </row>
    <row r="65" spans="1:55" x14ac:dyDescent="0.3">
      <c r="A65">
        <v>88</v>
      </c>
      <c r="B65" t="s">
        <v>43</v>
      </c>
      <c r="C65" t="s">
        <v>62</v>
      </c>
      <c r="D65" t="s">
        <v>0</v>
      </c>
      <c r="E65">
        <v>1</v>
      </c>
      <c r="F65">
        <v>6.87</v>
      </c>
      <c r="G65">
        <v>5.6000000000000001E-2</v>
      </c>
      <c r="I65">
        <v>7.0999999999999994E-2</v>
      </c>
      <c r="J65">
        <v>3.76</v>
      </c>
      <c r="K65">
        <v>0.5</v>
      </c>
      <c r="L65">
        <v>1.0429999999999999</v>
      </c>
      <c r="M65">
        <v>0.82</v>
      </c>
      <c r="N65">
        <v>0.47399999999999998</v>
      </c>
      <c r="P65" s="1">
        <v>0.372</v>
      </c>
      <c r="Q65" s="1">
        <v>0.12</v>
      </c>
      <c r="R65">
        <v>7.4999999999999997E-2</v>
      </c>
      <c r="S65">
        <v>0.27200000000000002</v>
      </c>
      <c r="T65" t="s">
        <v>1</v>
      </c>
      <c r="U65" t="s">
        <v>1</v>
      </c>
      <c r="W65" s="58">
        <f t="shared" si="0"/>
        <v>88</v>
      </c>
      <c r="X65" s="58">
        <f t="shared" si="1"/>
        <v>88</v>
      </c>
      <c r="Y65" s="58">
        <v>0</v>
      </c>
      <c r="Z65" s="63">
        <f t="shared" si="2"/>
        <v>43</v>
      </c>
      <c r="AA65" s="58">
        <f t="shared" si="3"/>
        <v>43</v>
      </c>
      <c r="AB65" s="58">
        <f t="shared" si="4"/>
        <v>-43</v>
      </c>
      <c r="AC65" s="58">
        <f t="shared" si="5"/>
        <v>98</v>
      </c>
      <c r="AD65" s="58">
        <v>0</v>
      </c>
      <c r="AE65" s="58">
        <f t="shared" si="6"/>
        <v>0.372</v>
      </c>
      <c r="AF65" s="59">
        <v>0</v>
      </c>
      <c r="AG65" s="59">
        <v>0</v>
      </c>
      <c r="AH65" s="59">
        <v>1</v>
      </c>
      <c r="AI65" s="59">
        <v>1</v>
      </c>
      <c r="AJ65" s="59">
        <v>1</v>
      </c>
      <c r="AK65" s="59">
        <v>0</v>
      </c>
      <c r="AL65" s="59">
        <v>1</v>
      </c>
      <c r="AM65" s="59">
        <v>0</v>
      </c>
      <c r="AN65" s="59">
        <v>1</v>
      </c>
      <c r="AO65" s="59">
        <v>0</v>
      </c>
      <c r="AP65" s="59">
        <v>1</v>
      </c>
      <c r="AQ65" s="59">
        <v>0</v>
      </c>
      <c r="AR65" s="58">
        <f t="shared" si="12"/>
        <v>0.372</v>
      </c>
      <c r="AS65" s="59">
        <f t="shared" si="13"/>
        <v>0.47399999999999998</v>
      </c>
      <c r="AT65" s="59">
        <f t="shared" si="14"/>
        <v>1.0429999999999999</v>
      </c>
      <c r="AU65" s="59">
        <v>0</v>
      </c>
      <c r="AV65" s="59">
        <f t="shared" si="10"/>
        <v>0.372</v>
      </c>
      <c r="AW65" s="59">
        <v>0</v>
      </c>
      <c r="AX65" s="59">
        <f t="shared" si="11"/>
        <v>0.372</v>
      </c>
      <c r="AY65" s="59" t="s">
        <v>805</v>
      </c>
      <c r="AZ65" s="59">
        <v>0</v>
      </c>
      <c r="BA65" s="59">
        <v>0</v>
      </c>
      <c r="BB65" s="59" t="s">
        <v>806</v>
      </c>
      <c r="BC65" s="59">
        <v>1</v>
      </c>
    </row>
    <row r="66" spans="1:55" x14ac:dyDescent="0.3">
      <c r="A66">
        <v>87</v>
      </c>
      <c r="B66" t="s">
        <v>43</v>
      </c>
      <c r="C66" t="s">
        <v>62</v>
      </c>
      <c r="D66" t="s">
        <v>0</v>
      </c>
      <c r="E66">
        <v>1</v>
      </c>
      <c r="F66">
        <v>6.87</v>
      </c>
      <c r="G66">
        <v>5.6000000000000001E-2</v>
      </c>
      <c r="I66">
        <v>7.0999999999999994E-2</v>
      </c>
      <c r="J66">
        <v>3.76</v>
      </c>
      <c r="K66">
        <v>0.5</v>
      </c>
      <c r="L66">
        <v>1.0429999999999999</v>
      </c>
      <c r="M66">
        <v>0.82</v>
      </c>
      <c r="N66">
        <v>0.47399999999999998</v>
      </c>
      <c r="P66" s="1">
        <v>0.22</v>
      </c>
      <c r="Q66" s="1">
        <v>0.12</v>
      </c>
      <c r="R66">
        <v>7.4999999999999997E-2</v>
      </c>
      <c r="S66">
        <v>0.27200000000000002</v>
      </c>
      <c r="T66" t="s">
        <v>1</v>
      </c>
      <c r="U66" t="s">
        <v>1</v>
      </c>
      <c r="W66" s="58">
        <f t="shared" si="0"/>
        <v>87</v>
      </c>
      <c r="X66" s="58">
        <f t="shared" si="1"/>
        <v>87</v>
      </c>
      <c r="Y66" s="58">
        <v>0</v>
      </c>
      <c r="Z66" s="63">
        <f t="shared" si="2"/>
        <v>42</v>
      </c>
      <c r="AA66" s="58">
        <f t="shared" si="3"/>
        <v>42</v>
      </c>
      <c r="AB66" s="58">
        <f t="shared" si="4"/>
        <v>-42</v>
      </c>
      <c r="AC66" s="58">
        <f t="shared" si="5"/>
        <v>97</v>
      </c>
      <c r="AD66" s="58">
        <v>0</v>
      </c>
      <c r="AE66" s="58">
        <f t="shared" si="6"/>
        <v>0.22</v>
      </c>
      <c r="AF66" s="59">
        <v>0</v>
      </c>
      <c r="AG66" s="59">
        <v>0</v>
      </c>
      <c r="AH66" s="59">
        <v>1</v>
      </c>
      <c r="AI66" s="59">
        <v>1</v>
      </c>
      <c r="AJ66" s="59">
        <v>1</v>
      </c>
      <c r="AK66" s="59">
        <v>0</v>
      </c>
      <c r="AL66" s="59">
        <v>1</v>
      </c>
      <c r="AM66" s="59">
        <v>0</v>
      </c>
      <c r="AN66" s="59">
        <v>1</v>
      </c>
      <c r="AO66" s="59">
        <v>0</v>
      </c>
      <c r="AP66" s="59">
        <v>1</v>
      </c>
      <c r="AQ66" s="59">
        <v>0</v>
      </c>
      <c r="AR66" s="58">
        <f t="shared" si="12"/>
        <v>0.22</v>
      </c>
      <c r="AS66" s="59">
        <f t="shared" si="13"/>
        <v>0.47399999999999998</v>
      </c>
      <c r="AT66" s="59">
        <f t="shared" si="14"/>
        <v>1.0429999999999999</v>
      </c>
      <c r="AU66" s="59">
        <v>0</v>
      </c>
      <c r="AV66" s="59">
        <f t="shared" si="10"/>
        <v>0.22</v>
      </c>
      <c r="AW66" s="59">
        <v>0</v>
      </c>
      <c r="AX66" s="59">
        <f t="shared" si="11"/>
        <v>0.22</v>
      </c>
      <c r="AY66" s="59" t="s">
        <v>805</v>
      </c>
      <c r="AZ66" s="59">
        <v>0</v>
      </c>
      <c r="BA66" s="59">
        <v>0</v>
      </c>
      <c r="BB66" s="59" t="s">
        <v>806</v>
      </c>
      <c r="BC66" s="59">
        <v>1</v>
      </c>
    </row>
    <row r="67" spans="1:55" x14ac:dyDescent="0.3">
      <c r="A67">
        <v>81</v>
      </c>
      <c r="B67" t="s">
        <v>43</v>
      </c>
      <c r="C67" t="s">
        <v>62</v>
      </c>
      <c r="D67" t="s">
        <v>0</v>
      </c>
      <c r="E67">
        <v>1</v>
      </c>
      <c r="F67">
        <v>6.87</v>
      </c>
      <c r="G67">
        <v>5.6000000000000001E-2</v>
      </c>
      <c r="I67">
        <v>7.0999999999999994E-2</v>
      </c>
      <c r="J67">
        <v>3.76</v>
      </c>
      <c r="K67">
        <v>0.5</v>
      </c>
      <c r="L67">
        <v>1.0429999999999999</v>
      </c>
      <c r="M67">
        <v>0.82</v>
      </c>
      <c r="N67">
        <v>0.47399999999999998</v>
      </c>
      <c r="P67" s="1">
        <v>0.27</v>
      </c>
      <c r="Q67" s="1">
        <v>0.12</v>
      </c>
      <c r="R67">
        <v>7.4999999999999997E-2</v>
      </c>
      <c r="S67">
        <v>0.27200000000000002</v>
      </c>
      <c r="T67" t="s">
        <v>1</v>
      </c>
      <c r="U67" t="s">
        <v>1</v>
      </c>
      <c r="W67" s="58">
        <f t="shared" si="0"/>
        <v>81</v>
      </c>
      <c r="X67" s="58">
        <f t="shared" si="1"/>
        <v>81</v>
      </c>
      <c r="Y67" s="58">
        <v>0</v>
      </c>
      <c r="Z67" s="63">
        <f t="shared" si="2"/>
        <v>39</v>
      </c>
      <c r="AA67" s="58">
        <f t="shared" si="3"/>
        <v>39</v>
      </c>
      <c r="AB67" s="58">
        <f t="shared" si="4"/>
        <v>-39</v>
      </c>
      <c r="AC67" s="58">
        <f t="shared" si="5"/>
        <v>90</v>
      </c>
      <c r="AD67" s="58">
        <v>0</v>
      </c>
      <c r="AE67" s="58">
        <f t="shared" si="6"/>
        <v>0.27</v>
      </c>
      <c r="AF67" s="59">
        <v>0</v>
      </c>
      <c r="AG67" s="59">
        <v>0</v>
      </c>
      <c r="AH67" s="59">
        <v>1</v>
      </c>
      <c r="AI67" s="59">
        <v>1</v>
      </c>
      <c r="AJ67" s="59">
        <v>1</v>
      </c>
      <c r="AK67" s="59">
        <v>0</v>
      </c>
      <c r="AL67" s="59">
        <v>1</v>
      </c>
      <c r="AM67" s="59">
        <v>0</v>
      </c>
      <c r="AN67" s="59">
        <v>1</v>
      </c>
      <c r="AO67" s="59">
        <v>0</v>
      </c>
      <c r="AP67" s="59">
        <v>1</v>
      </c>
      <c r="AQ67" s="59">
        <v>0</v>
      </c>
      <c r="AR67" s="58">
        <f t="shared" si="12"/>
        <v>0.27</v>
      </c>
      <c r="AS67" s="59">
        <f t="shared" si="13"/>
        <v>0.47399999999999998</v>
      </c>
      <c r="AT67" s="59">
        <f t="shared" si="14"/>
        <v>1.0429999999999999</v>
      </c>
      <c r="AU67" s="59">
        <v>0</v>
      </c>
      <c r="AV67" s="59">
        <f t="shared" si="10"/>
        <v>0.27</v>
      </c>
      <c r="AW67" s="59">
        <v>0</v>
      </c>
      <c r="AX67" s="59">
        <f t="shared" si="11"/>
        <v>0.27</v>
      </c>
      <c r="AY67" s="59" t="s">
        <v>805</v>
      </c>
      <c r="AZ67" s="59">
        <v>0</v>
      </c>
      <c r="BA67" s="59">
        <v>0</v>
      </c>
      <c r="BB67" s="59" t="s">
        <v>806</v>
      </c>
      <c r="BC67" s="59">
        <v>1</v>
      </c>
    </row>
    <row r="68" spans="1:55" x14ac:dyDescent="0.3">
      <c r="A68">
        <v>80</v>
      </c>
      <c r="B68" t="s">
        <v>43</v>
      </c>
      <c r="C68" t="s">
        <v>62</v>
      </c>
      <c r="D68" t="s">
        <v>0</v>
      </c>
      <c r="E68">
        <v>1</v>
      </c>
      <c r="F68">
        <v>9.3000000000000007</v>
      </c>
      <c r="G68">
        <v>9.6000000000000002E-2</v>
      </c>
      <c r="I68">
        <v>7.4999999999999997E-2</v>
      </c>
      <c r="J68">
        <v>3.42</v>
      </c>
      <c r="K68">
        <v>0</v>
      </c>
      <c r="L68">
        <v>1.1499999999999999</v>
      </c>
      <c r="M68">
        <v>0.748</v>
      </c>
      <c r="N68">
        <v>0.32</v>
      </c>
      <c r="P68" s="1">
        <v>0.22</v>
      </c>
      <c r="Q68" s="1">
        <v>0.13</v>
      </c>
      <c r="R68">
        <v>0.245</v>
      </c>
      <c r="S68">
        <v>0.77</v>
      </c>
      <c r="T68" t="s">
        <v>1</v>
      </c>
      <c r="U68" t="s">
        <v>1</v>
      </c>
      <c r="W68" s="58">
        <f t="shared" ref="W68:W88" si="15">X68</f>
        <v>80</v>
      </c>
      <c r="X68" s="58">
        <f t="shared" ref="X68:X88" si="16">A68</f>
        <v>80</v>
      </c>
      <c r="Y68" s="58">
        <v>0</v>
      </c>
      <c r="Z68" s="63">
        <f t="shared" ref="Z68:Z88" si="17">AA68</f>
        <v>39</v>
      </c>
      <c r="AA68" s="58">
        <f t="shared" ref="AA68:AA88" si="18">ROUND(X68/0.9*(SQRT(1-0.9^2)),0)</f>
        <v>39</v>
      </c>
      <c r="AB68" s="58">
        <f t="shared" ref="AB68:AB88" si="19">-AA68</f>
        <v>-39</v>
      </c>
      <c r="AC68" s="58">
        <f t="shared" ref="AC68:AC88" si="20">ROUND(SQRT(X68^2+AA68^2),0)</f>
        <v>89</v>
      </c>
      <c r="AD68" s="58">
        <v>0</v>
      </c>
      <c r="AE68" s="58">
        <f t="shared" ref="AE68:AE88" si="21">AR68</f>
        <v>0.22</v>
      </c>
      <c r="AF68" s="59">
        <v>0</v>
      </c>
      <c r="AG68" s="59">
        <v>0</v>
      </c>
      <c r="AH68" s="59">
        <v>1</v>
      </c>
      <c r="AI68" s="59">
        <v>1</v>
      </c>
      <c r="AJ68" s="59">
        <v>1</v>
      </c>
      <c r="AK68" s="59">
        <v>0</v>
      </c>
      <c r="AL68" s="59">
        <v>1</v>
      </c>
      <c r="AM68" s="59">
        <v>0</v>
      </c>
      <c r="AN68" s="59">
        <v>1</v>
      </c>
      <c r="AO68" s="59">
        <v>0</v>
      </c>
      <c r="AP68" s="59">
        <v>1</v>
      </c>
      <c r="AQ68" s="59">
        <v>0</v>
      </c>
      <c r="AR68" s="58">
        <f t="shared" si="12"/>
        <v>0.22</v>
      </c>
      <c r="AS68" s="59">
        <f t="shared" si="13"/>
        <v>0.32</v>
      </c>
      <c r="AT68" s="59">
        <f t="shared" si="14"/>
        <v>1.1499999999999999</v>
      </c>
      <c r="AU68" s="59">
        <v>0</v>
      </c>
      <c r="AV68" s="59">
        <f t="shared" ref="AV68:AV88" si="22">AE68</f>
        <v>0.22</v>
      </c>
      <c r="AW68" s="59">
        <v>0</v>
      </c>
      <c r="AX68" s="59">
        <f t="shared" ref="AX68:AX88" si="23">AV68</f>
        <v>0.22</v>
      </c>
      <c r="AY68" s="59" t="s">
        <v>805</v>
      </c>
      <c r="AZ68" s="59">
        <v>0</v>
      </c>
      <c r="BA68" s="59">
        <v>0</v>
      </c>
      <c r="BB68" s="59" t="s">
        <v>806</v>
      </c>
      <c r="BC68" s="59">
        <v>1</v>
      </c>
    </row>
    <row r="69" spans="1:55" x14ac:dyDescent="0.3">
      <c r="A69">
        <v>76</v>
      </c>
      <c r="B69" t="s">
        <v>43</v>
      </c>
      <c r="C69" t="s">
        <v>62</v>
      </c>
      <c r="D69" t="s">
        <v>0</v>
      </c>
      <c r="E69">
        <v>1</v>
      </c>
      <c r="F69">
        <v>7.2</v>
      </c>
      <c r="G69">
        <v>0.123</v>
      </c>
      <c r="I69">
        <v>7.4999999999999997E-2</v>
      </c>
      <c r="J69">
        <v>4.6769999999999996</v>
      </c>
      <c r="K69">
        <v>0</v>
      </c>
      <c r="L69">
        <v>0.87</v>
      </c>
      <c r="M69">
        <v>0.57999999999999996</v>
      </c>
      <c r="N69">
        <v>0.27</v>
      </c>
      <c r="P69" s="1">
        <v>0.28000000000000003</v>
      </c>
      <c r="Q69" s="1">
        <v>0.11600000000000001</v>
      </c>
      <c r="R69">
        <v>0.17799999999999999</v>
      </c>
      <c r="S69">
        <v>0.59199999999999997</v>
      </c>
      <c r="T69" t="s">
        <v>1</v>
      </c>
      <c r="U69" t="s">
        <v>1</v>
      </c>
      <c r="W69" s="58">
        <f t="shared" si="15"/>
        <v>76</v>
      </c>
      <c r="X69" s="58">
        <f t="shared" si="16"/>
        <v>76</v>
      </c>
      <c r="Y69" s="58">
        <v>0</v>
      </c>
      <c r="Z69" s="63">
        <f t="shared" si="17"/>
        <v>37</v>
      </c>
      <c r="AA69" s="58">
        <f t="shared" si="18"/>
        <v>37</v>
      </c>
      <c r="AB69" s="58">
        <f t="shared" si="19"/>
        <v>-37</v>
      </c>
      <c r="AC69" s="58">
        <f t="shared" si="20"/>
        <v>85</v>
      </c>
      <c r="AD69" s="58">
        <v>0</v>
      </c>
      <c r="AE69" s="58">
        <f t="shared" si="21"/>
        <v>0.28000000000000003</v>
      </c>
      <c r="AF69" s="59">
        <v>0</v>
      </c>
      <c r="AG69" s="59">
        <v>0</v>
      </c>
      <c r="AH69" s="59">
        <v>1</v>
      </c>
      <c r="AI69" s="59">
        <v>1</v>
      </c>
      <c r="AJ69" s="59">
        <v>1</v>
      </c>
      <c r="AK69" s="59">
        <v>0</v>
      </c>
      <c r="AL69" s="59">
        <v>1</v>
      </c>
      <c r="AM69" s="59">
        <v>0</v>
      </c>
      <c r="AN69" s="59">
        <v>1</v>
      </c>
      <c r="AO69" s="59">
        <v>0</v>
      </c>
      <c r="AP69" s="59">
        <v>1</v>
      </c>
      <c r="AQ69" s="59">
        <v>0</v>
      </c>
      <c r="AR69" s="58">
        <f t="shared" si="12"/>
        <v>0.28000000000000003</v>
      </c>
      <c r="AS69" s="59">
        <f t="shared" si="13"/>
        <v>0.27</v>
      </c>
      <c r="AT69" s="59">
        <f t="shared" si="14"/>
        <v>0.87</v>
      </c>
      <c r="AU69" s="59">
        <v>0</v>
      </c>
      <c r="AV69" s="59">
        <f t="shared" si="22"/>
        <v>0.28000000000000003</v>
      </c>
      <c r="AW69" s="59">
        <v>0</v>
      </c>
      <c r="AX69" s="59">
        <f t="shared" si="23"/>
        <v>0.28000000000000003</v>
      </c>
      <c r="AY69" s="59" t="s">
        <v>805</v>
      </c>
      <c r="AZ69" s="59">
        <v>0</v>
      </c>
      <c r="BA69" s="59">
        <v>0</v>
      </c>
      <c r="BB69" s="59" t="s">
        <v>806</v>
      </c>
      <c r="BC69" s="59">
        <v>1</v>
      </c>
    </row>
    <row r="70" spans="1:55" x14ac:dyDescent="0.3">
      <c r="A70">
        <v>75</v>
      </c>
      <c r="B70" t="s">
        <v>43</v>
      </c>
      <c r="C70" t="s">
        <v>62</v>
      </c>
      <c r="D70" t="s">
        <v>0</v>
      </c>
      <c r="E70">
        <v>1</v>
      </c>
      <c r="F70">
        <v>7.2</v>
      </c>
      <c r="G70">
        <v>0.123</v>
      </c>
      <c r="I70">
        <v>7.4999999999999997E-2</v>
      </c>
      <c r="J70">
        <v>4.6769999999999996</v>
      </c>
      <c r="K70">
        <v>0</v>
      </c>
      <c r="L70">
        <v>0.87</v>
      </c>
      <c r="M70">
        <v>0.57999999999999996</v>
      </c>
      <c r="N70">
        <v>0.27</v>
      </c>
      <c r="P70" s="1">
        <v>0.22</v>
      </c>
      <c r="Q70" s="1">
        <v>0.11600000000000001</v>
      </c>
      <c r="R70">
        <v>0.17799999999999999</v>
      </c>
      <c r="S70">
        <v>0.59199999999999997</v>
      </c>
      <c r="T70" t="s">
        <v>1</v>
      </c>
      <c r="U70" t="s">
        <v>1</v>
      </c>
      <c r="W70" s="58">
        <f t="shared" si="15"/>
        <v>75</v>
      </c>
      <c r="X70" s="58">
        <f t="shared" si="16"/>
        <v>75</v>
      </c>
      <c r="Y70" s="58">
        <v>0</v>
      </c>
      <c r="Z70" s="63">
        <f t="shared" si="17"/>
        <v>36</v>
      </c>
      <c r="AA70" s="58">
        <f t="shared" si="18"/>
        <v>36</v>
      </c>
      <c r="AB70" s="58">
        <f t="shared" si="19"/>
        <v>-36</v>
      </c>
      <c r="AC70" s="58">
        <f t="shared" si="20"/>
        <v>83</v>
      </c>
      <c r="AD70" s="58">
        <v>0</v>
      </c>
      <c r="AE70" s="58">
        <f t="shared" si="21"/>
        <v>0.22</v>
      </c>
      <c r="AF70" s="59">
        <v>0</v>
      </c>
      <c r="AG70" s="59">
        <v>0</v>
      </c>
      <c r="AH70" s="59">
        <v>1</v>
      </c>
      <c r="AI70" s="59">
        <v>1</v>
      </c>
      <c r="AJ70" s="59">
        <v>1</v>
      </c>
      <c r="AK70" s="59">
        <v>0</v>
      </c>
      <c r="AL70" s="59">
        <v>1</v>
      </c>
      <c r="AM70" s="59">
        <v>0</v>
      </c>
      <c r="AN70" s="59">
        <v>1</v>
      </c>
      <c r="AO70" s="59">
        <v>0</v>
      </c>
      <c r="AP70" s="59">
        <v>1</v>
      </c>
      <c r="AQ70" s="59">
        <v>0</v>
      </c>
      <c r="AR70" s="58">
        <f t="shared" si="12"/>
        <v>0.22</v>
      </c>
      <c r="AS70" s="59">
        <f t="shared" si="13"/>
        <v>0.27</v>
      </c>
      <c r="AT70" s="59">
        <f t="shared" si="14"/>
        <v>0.87</v>
      </c>
      <c r="AU70" s="59">
        <v>0</v>
      </c>
      <c r="AV70" s="59">
        <f t="shared" si="22"/>
        <v>0.22</v>
      </c>
      <c r="AW70" s="59">
        <v>0</v>
      </c>
      <c r="AX70" s="59">
        <f t="shared" si="23"/>
        <v>0.22</v>
      </c>
      <c r="AY70" s="59" t="s">
        <v>805</v>
      </c>
      <c r="AZ70" s="59">
        <v>0</v>
      </c>
      <c r="BA70" s="59">
        <v>0</v>
      </c>
      <c r="BB70" s="59" t="s">
        <v>806</v>
      </c>
      <c r="BC70" s="59">
        <v>1</v>
      </c>
    </row>
    <row r="71" spans="1:55" x14ac:dyDescent="0.3">
      <c r="A71">
        <v>74</v>
      </c>
      <c r="B71" t="s">
        <v>43</v>
      </c>
      <c r="C71" t="s">
        <v>62</v>
      </c>
      <c r="D71" t="s">
        <v>0</v>
      </c>
      <c r="E71">
        <v>1</v>
      </c>
      <c r="F71">
        <v>7.2</v>
      </c>
      <c r="G71">
        <v>0.123</v>
      </c>
      <c r="I71">
        <v>7.4999999999999997E-2</v>
      </c>
      <c r="J71">
        <v>4.6769999999999996</v>
      </c>
      <c r="K71">
        <v>0</v>
      </c>
      <c r="L71">
        <v>0.87</v>
      </c>
      <c r="M71">
        <v>0.57999999999999996</v>
      </c>
      <c r="N71">
        <v>0.27</v>
      </c>
      <c r="P71" s="1">
        <v>0.22</v>
      </c>
      <c r="Q71" s="1">
        <v>0.11600000000000001</v>
      </c>
      <c r="R71">
        <v>0.17799999999999999</v>
      </c>
      <c r="S71">
        <v>0.59199999999999997</v>
      </c>
      <c r="T71" t="s">
        <v>1</v>
      </c>
      <c r="U71" t="s">
        <v>1</v>
      </c>
      <c r="W71" s="58">
        <f t="shared" si="15"/>
        <v>74</v>
      </c>
      <c r="X71" s="58">
        <f t="shared" si="16"/>
        <v>74</v>
      </c>
      <c r="Y71" s="58">
        <v>0</v>
      </c>
      <c r="Z71" s="63">
        <f t="shared" si="17"/>
        <v>36</v>
      </c>
      <c r="AA71" s="58">
        <f t="shared" si="18"/>
        <v>36</v>
      </c>
      <c r="AB71" s="58">
        <f t="shared" si="19"/>
        <v>-36</v>
      </c>
      <c r="AC71" s="58">
        <f t="shared" si="20"/>
        <v>82</v>
      </c>
      <c r="AD71" s="58">
        <v>0</v>
      </c>
      <c r="AE71" s="58">
        <f t="shared" si="21"/>
        <v>0.22</v>
      </c>
      <c r="AF71" s="59">
        <v>0</v>
      </c>
      <c r="AG71" s="59">
        <v>0</v>
      </c>
      <c r="AH71" s="59">
        <v>1</v>
      </c>
      <c r="AI71" s="59">
        <v>1</v>
      </c>
      <c r="AJ71" s="59">
        <v>1</v>
      </c>
      <c r="AK71" s="59">
        <v>0</v>
      </c>
      <c r="AL71" s="59">
        <v>1</v>
      </c>
      <c r="AM71" s="59">
        <v>0</v>
      </c>
      <c r="AN71" s="59">
        <v>1</v>
      </c>
      <c r="AO71" s="59">
        <v>0</v>
      </c>
      <c r="AP71" s="59">
        <v>1</v>
      </c>
      <c r="AQ71" s="59">
        <v>0</v>
      </c>
      <c r="AR71" s="58">
        <f t="shared" si="12"/>
        <v>0.22</v>
      </c>
      <c r="AS71" s="59">
        <f t="shared" si="13"/>
        <v>0.27</v>
      </c>
      <c r="AT71" s="59">
        <f t="shared" si="14"/>
        <v>0.87</v>
      </c>
      <c r="AU71" s="59">
        <v>0</v>
      </c>
      <c r="AV71" s="59">
        <f t="shared" si="22"/>
        <v>0.22</v>
      </c>
      <c r="AW71" s="59">
        <v>0</v>
      </c>
      <c r="AX71" s="59">
        <f t="shared" si="23"/>
        <v>0.22</v>
      </c>
      <c r="AY71" s="59" t="s">
        <v>805</v>
      </c>
      <c r="AZ71" s="59">
        <v>0</v>
      </c>
      <c r="BA71" s="59">
        <v>0</v>
      </c>
      <c r="BB71" s="59" t="s">
        <v>806</v>
      </c>
      <c r="BC71" s="59">
        <v>1</v>
      </c>
    </row>
    <row r="72" spans="1:55" x14ac:dyDescent="0.3">
      <c r="A72">
        <v>72</v>
      </c>
      <c r="B72" t="s">
        <v>43</v>
      </c>
      <c r="C72" t="s">
        <v>62</v>
      </c>
      <c r="D72" t="s">
        <v>0</v>
      </c>
      <c r="E72">
        <v>1</v>
      </c>
      <c r="F72">
        <v>9.3000000000000007</v>
      </c>
      <c r="G72">
        <v>9.6000000000000002E-2</v>
      </c>
      <c r="I72">
        <v>7.4999999999999997E-2</v>
      </c>
      <c r="J72">
        <v>3.42</v>
      </c>
      <c r="K72">
        <v>0</v>
      </c>
      <c r="L72">
        <v>1.1499999999999999</v>
      </c>
      <c r="M72">
        <v>0.748</v>
      </c>
      <c r="N72">
        <v>0.32</v>
      </c>
      <c r="P72" s="1">
        <v>0.22</v>
      </c>
      <c r="Q72" s="1">
        <v>0.13</v>
      </c>
      <c r="R72">
        <v>0.245</v>
      </c>
      <c r="S72">
        <v>0.77</v>
      </c>
      <c r="T72" t="s">
        <v>1</v>
      </c>
      <c r="U72" t="s">
        <v>1</v>
      </c>
      <c r="W72" s="58">
        <f t="shared" si="15"/>
        <v>72</v>
      </c>
      <c r="X72" s="58">
        <f t="shared" si="16"/>
        <v>72</v>
      </c>
      <c r="Y72" s="58">
        <v>0</v>
      </c>
      <c r="Z72" s="63">
        <f t="shared" si="17"/>
        <v>35</v>
      </c>
      <c r="AA72" s="58">
        <f t="shared" si="18"/>
        <v>35</v>
      </c>
      <c r="AB72" s="58">
        <f t="shared" si="19"/>
        <v>-35</v>
      </c>
      <c r="AC72" s="58">
        <f t="shared" si="20"/>
        <v>80</v>
      </c>
      <c r="AD72" s="58">
        <v>0</v>
      </c>
      <c r="AE72" s="58">
        <f t="shared" si="21"/>
        <v>0.22</v>
      </c>
      <c r="AF72" s="59">
        <v>0</v>
      </c>
      <c r="AG72" s="59">
        <v>0</v>
      </c>
      <c r="AH72" s="59">
        <v>1</v>
      </c>
      <c r="AI72" s="59">
        <v>1</v>
      </c>
      <c r="AJ72" s="59">
        <v>1</v>
      </c>
      <c r="AK72" s="59">
        <v>0</v>
      </c>
      <c r="AL72" s="59">
        <v>1</v>
      </c>
      <c r="AM72" s="59">
        <v>0</v>
      </c>
      <c r="AN72" s="59">
        <v>1</v>
      </c>
      <c r="AO72" s="59">
        <v>0</v>
      </c>
      <c r="AP72" s="59">
        <v>1</v>
      </c>
      <c r="AQ72" s="59">
        <v>0</v>
      </c>
      <c r="AR72" s="58">
        <f t="shared" si="12"/>
        <v>0.22</v>
      </c>
      <c r="AS72" s="59">
        <f t="shared" si="13"/>
        <v>0.32</v>
      </c>
      <c r="AT72" s="59">
        <f t="shared" si="14"/>
        <v>1.1499999999999999</v>
      </c>
      <c r="AU72" s="59">
        <v>0</v>
      </c>
      <c r="AV72" s="59">
        <f t="shared" si="22"/>
        <v>0.22</v>
      </c>
      <c r="AW72" s="59">
        <v>0</v>
      </c>
      <c r="AX72" s="59">
        <f t="shared" si="23"/>
        <v>0.22</v>
      </c>
      <c r="AY72" s="59" t="s">
        <v>805</v>
      </c>
      <c r="AZ72" s="59">
        <v>0</v>
      </c>
      <c r="BA72" s="59">
        <v>0</v>
      </c>
      <c r="BB72" s="59" t="s">
        <v>806</v>
      </c>
      <c r="BC72" s="59">
        <v>1</v>
      </c>
    </row>
    <row r="73" spans="1:55" x14ac:dyDescent="0.3">
      <c r="A73">
        <v>65</v>
      </c>
      <c r="B73" t="s">
        <v>43</v>
      </c>
      <c r="C73" t="s">
        <v>62</v>
      </c>
      <c r="D73" t="s">
        <v>0</v>
      </c>
      <c r="E73">
        <v>1</v>
      </c>
      <c r="F73">
        <v>6.6</v>
      </c>
      <c r="G73">
        <v>0.05</v>
      </c>
      <c r="I73">
        <v>0.155</v>
      </c>
      <c r="J73">
        <v>2</v>
      </c>
      <c r="K73">
        <v>0</v>
      </c>
      <c r="L73">
        <v>1.1299999999999999</v>
      </c>
      <c r="M73">
        <v>0.73399999999999999</v>
      </c>
      <c r="N73">
        <v>0.26</v>
      </c>
      <c r="P73" s="1">
        <v>0.2</v>
      </c>
      <c r="Q73" s="1">
        <v>0.104</v>
      </c>
      <c r="R73">
        <v>0.19400000000000001</v>
      </c>
      <c r="S73">
        <v>0.68500000000000005</v>
      </c>
      <c r="T73" t="s">
        <v>1</v>
      </c>
      <c r="U73" t="s">
        <v>1</v>
      </c>
      <c r="W73" s="58">
        <f t="shared" si="15"/>
        <v>65</v>
      </c>
      <c r="X73" s="58">
        <f t="shared" si="16"/>
        <v>65</v>
      </c>
      <c r="Y73" s="58">
        <v>0</v>
      </c>
      <c r="Z73" s="63">
        <f t="shared" si="17"/>
        <v>31</v>
      </c>
      <c r="AA73" s="58">
        <f t="shared" si="18"/>
        <v>31</v>
      </c>
      <c r="AB73" s="58">
        <f t="shared" si="19"/>
        <v>-31</v>
      </c>
      <c r="AC73" s="58">
        <f t="shared" si="20"/>
        <v>72</v>
      </c>
      <c r="AD73" s="58">
        <v>0</v>
      </c>
      <c r="AE73" s="58">
        <f t="shared" si="21"/>
        <v>0.2</v>
      </c>
      <c r="AF73" s="59">
        <v>0</v>
      </c>
      <c r="AG73" s="59">
        <v>0</v>
      </c>
      <c r="AH73" s="59">
        <v>1</v>
      </c>
      <c r="AI73" s="59">
        <v>1</v>
      </c>
      <c r="AJ73" s="59">
        <v>1</v>
      </c>
      <c r="AK73" s="59">
        <v>0</v>
      </c>
      <c r="AL73" s="59">
        <v>1</v>
      </c>
      <c r="AM73" s="59">
        <v>0</v>
      </c>
      <c r="AN73" s="59">
        <v>1</v>
      </c>
      <c r="AO73" s="59">
        <v>0</v>
      </c>
      <c r="AP73" s="59">
        <v>1</v>
      </c>
      <c r="AQ73" s="59">
        <v>0</v>
      </c>
      <c r="AR73" s="58">
        <f t="shared" si="12"/>
        <v>0.2</v>
      </c>
      <c r="AS73" s="59">
        <f t="shared" si="13"/>
        <v>0.26</v>
      </c>
      <c r="AT73" s="59">
        <f t="shared" si="14"/>
        <v>1.1299999999999999</v>
      </c>
      <c r="AU73" s="59">
        <v>0</v>
      </c>
      <c r="AV73" s="59">
        <f t="shared" si="22"/>
        <v>0.2</v>
      </c>
      <c r="AW73" s="59">
        <v>0</v>
      </c>
      <c r="AX73" s="59">
        <f t="shared" si="23"/>
        <v>0.2</v>
      </c>
      <c r="AY73" s="59" t="s">
        <v>805</v>
      </c>
      <c r="AZ73" s="59">
        <v>0</v>
      </c>
      <c r="BA73" s="59">
        <v>0</v>
      </c>
      <c r="BB73" s="59" t="s">
        <v>806</v>
      </c>
      <c r="BC73" s="59">
        <v>1</v>
      </c>
    </row>
    <row r="74" spans="1:55" x14ac:dyDescent="0.3">
      <c r="A74">
        <v>55</v>
      </c>
      <c r="B74" t="s">
        <v>43</v>
      </c>
      <c r="C74" t="s">
        <v>62</v>
      </c>
      <c r="D74" t="s">
        <v>0</v>
      </c>
      <c r="E74">
        <v>1</v>
      </c>
      <c r="F74">
        <v>6.6</v>
      </c>
      <c r="G74">
        <v>0.05</v>
      </c>
      <c r="I74">
        <v>0.155</v>
      </c>
      <c r="J74">
        <v>2</v>
      </c>
      <c r="K74">
        <v>0</v>
      </c>
      <c r="L74">
        <v>1.1299999999999999</v>
      </c>
      <c r="M74">
        <v>0.73399999999999999</v>
      </c>
      <c r="N74">
        <v>0.26</v>
      </c>
      <c r="P74" s="1">
        <v>0.25600000000000001</v>
      </c>
      <c r="Q74" s="1">
        <v>0.104</v>
      </c>
      <c r="R74">
        <v>0.19400000000000001</v>
      </c>
      <c r="S74">
        <v>0.68500000000000005</v>
      </c>
      <c r="T74" t="s">
        <v>1</v>
      </c>
      <c r="U74" t="s">
        <v>1</v>
      </c>
      <c r="W74" s="58">
        <f t="shared" si="15"/>
        <v>55</v>
      </c>
      <c r="X74" s="58">
        <f t="shared" si="16"/>
        <v>55</v>
      </c>
      <c r="Y74" s="58">
        <v>0</v>
      </c>
      <c r="Z74" s="63">
        <f t="shared" si="17"/>
        <v>27</v>
      </c>
      <c r="AA74" s="58">
        <f t="shared" si="18"/>
        <v>27</v>
      </c>
      <c r="AB74" s="58">
        <f t="shared" si="19"/>
        <v>-27</v>
      </c>
      <c r="AC74" s="58">
        <f t="shared" si="20"/>
        <v>61</v>
      </c>
      <c r="AD74" s="58">
        <v>0</v>
      </c>
      <c r="AE74" s="58">
        <f t="shared" si="21"/>
        <v>0.25600000000000001</v>
      </c>
      <c r="AF74" s="59">
        <v>0</v>
      </c>
      <c r="AG74" s="59">
        <v>0</v>
      </c>
      <c r="AH74" s="59">
        <v>1</v>
      </c>
      <c r="AI74" s="59">
        <v>1</v>
      </c>
      <c r="AJ74" s="59">
        <v>1</v>
      </c>
      <c r="AK74" s="59">
        <v>0</v>
      </c>
      <c r="AL74" s="59">
        <v>1</v>
      </c>
      <c r="AM74" s="59">
        <v>0</v>
      </c>
      <c r="AN74" s="59">
        <v>1</v>
      </c>
      <c r="AO74" s="59">
        <v>0</v>
      </c>
      <c r="AP74" s="59">
        <v>1</v>
      </c>
      <c r="AQ74" s="59">
        <v>0</v>
      </c>
      <c r="AR74" s="58">
        <f t="shared" si="12"/>
        <v>0.25600000000000001</v>
      </c>
      <c r="AS74" s="59">
        <f t="shared" si="13"/>
        <v>0.26</v>
      </c>
      <c r="AT74" s="59">
        <f t="shared" si="14"/>
        <v>1.1299999999999999</v>
      </c>
      <c r="AU74" s="59">
        <v>0</v>
      </c>
      <c r="AV74" s="59">
        <f t="shared" si="22"/>
        <v>0.25600000000000001</v>
      </c>
      <c r="AW74" s="59">
        <v>0</v>
      </c>
      <c r="AX74" s="59">
        <f t="shared" si="23"/>
        <v>0.25600000000000001</v>
      </c>
      <c r="AY74" s="59" t="s">
        <v>805</v>
      </c>
      <c r="AZ74" s="59">
        <v>0</v>
      </c>
      <c r="BA74" s="59">
        <v>0</v>
      </c>
      <c r="BB74" s="59" t="s">
        <v>806</v>
      </c>
      <c r="BC74" s="59">
        <v>1</v>
      </c>
    </row>
    <row r="75" spans="1:55" x14ac:dyDescent="0.3">
      <c r="A75">
        <v>54</v>
      </c>
      <c r="B75" t="s">
        <v>43</v>
      </c>
      <c r="C75" t="s">
        <v>62</v>
      </c>
      <c r="D75" t="s">
        <v>0</v>
      </c>
      <c r="E75">
        <v>1</v>
      </c>
      <c r="F75">
        <v>9.99</v>
      </c>
      <c r="G75">
        <v>0.1</v>
      </c>
      <c r="I75">
        <v>0.12</v>
      </c>
      <c r="J75">
        <v>3.63</v>
      </c>
      <c r="K75">
        <v>0.5</v>
      </c>
      <c r="L75">
        <v>1.07</v>
      </c>
      <c r="M75">
        <v>0.74</v>
      </c>
      <c r="N75">
        <v>0.24</v>
      </c>
      <c r="P75" s="1">
        <v>0.33</v>
      </c>
      <c r="Q75" s="1">
        <v>0.15</v>
      </c>
      <c r="R75">
        <v>0.1</v>
      </c>
      <c r="S75">
        <v>0.25</v>
      </c>
      <c r="T75" t="s">
        <v>1</v>
      </c>
      <c r="U75" t="s">
        <v>1</v>
      </c>
      <c r="W75" s="58">
        <f t="shared" si="15"/>
        <v>54</v>
      </c>
      <c r="X75" s="58">
        <f t="shared" si="16"/>
        <v>54</v>
      </c>
      <c r="Y75" s="58">
        <v>0</v>
      </c>
      <c r="Z75" s="63">
        <f t="shared" si="17"/>
        <v>26</v>
      </c>
      <c r="AA75" s="58">
        <f t="shared" si="18"/>
        <v>26</v>
      </c>
      <c r="AB75" s="58">
        <f t="shared" si="19"/>
        <v>-26</v>
      </c>
      <c r="AC75" s="58">
        <f t="shared" si="20"/>
        <v>60</v>
      </c>
      <c r="AD75" s="58">
        <v>0</v>
      </c>
      <c r="AE75" s="58">
        <f t="shared" si="21"/>
        <v>0.33</v>
      </c>
      <c r="AF75" s="59">
        <v>0</v>
      </c>
      <c r="AG75" s="59">
        <v>0</v>
      </c>
      <c r="AH75" s="59">
        <v>1</v>
      </c>
      <c r="AI75" s="59">
        <v>1</v>
      </c>
      <c r="AJ75" s="59">
        <v>1</v>
      </c>
      <c r="AK75" s="59">
        <v>0</v>
      </c>
      <c r="AL75" s="59">
        <v>1</v>
      </c>
      <c r="AM75" s="59">
        <v>0</v>
      </c>
      <c r="AN75" s="59">
        <v>1</v>
      </c>
      <c r="AO75" s="59">
        <v>0</v>
      </c>
      <c r="AP75" s="59">
        <v>1</v>
      </c>
      <c r="AQ75" s="59">
        <v>0</v>
      </c>
      <c r="AR75" s="58">
        <f t="shared" si="12"/>
        <v>0.33</v>
      </c>
      <c r="AS75" s="59">
        <f t="shared" si="13"/>
        <v>0.24</v>
      </c>
      <c r="AT75" s="59">
        <f t="shared" si="14"/>
        <v>1.07</v>
      </c>
      <c r="AU75" s="59">
        <v>0</v>
      </c>
      <c r="AV75" s="59">
        <f t="shared" si="22"/>
        <v>0.33</v>
      </c>
      <c r="AW75" s="59">
        <v>0</v>
      </c>
      <c r="AX75" s="59">
        <f t="shared" si="23"/>
        <v>0.33</v>
      </c>
      <c r="AY75" s="59" t="s">
        <v>805</v>
      </c>
      <c r="AZ75" s="59">
        <v>0</v>
      </c>
      <c r="BA75" s="59">
        <v>0</v>
      </c>
      <c r="BB75" s="59" t="s">
        <v>806</v>
      </c>
      <c r="BC75" s="59">
        <v>1</v>
      </c>
    </row>
    <row r="76" spans="1:55" x14ac:dyDescent="0.3">
      <c r="A76">
        <v>50</v>
      </c>
      <c r="B76" t="s">
        <v>43</v>
      </c>
      <c r="C76" t="s">
        <v>62</v>
      </c>
      <c r="D76" t="s">
        <v>0</v>
      </c>
      <c r="E76">
        <v>1</v>
      </c>
      <c r="F76">
        <v>6.6</v>
      </c>
      <c r="G76">
        <v>0.05</v>
      </c>
      <c r="I76">
        <v>0.155</v>
      </c>
      <c r="J76">
        <v>2</v>
      </c>
      <c r="K76">
        <v>0</v>
      </c>
      <c r="L76">
        <v>1.1299999999999999</v>
      </c>
      <c r="M76">
        <v>0.73399999999999999</v>
      </c>
      <c r="N76">
        <v>0.26</v>
      </c>
      <c r="P76" s="1">
        <v>0.25600000000000001</v>
      </c>
      <c r="Q76" s="1">
        <v>0.104</v>
      </c>
      <c r="R76">
        <v>0.19400000000000001</v>
      </c>
      <c r="S76">
        <v>0.68500000000000005</v>
      </c>
      <c r="T76" t="s">
        <v>1</v>
      </c>
      <c r="U76" t="s">
        <v>1</v>
      </c>
      <c r="W76" s="58">
        <f t="shared" si="15"/>
        <v>50</v>
      </c>
      <c r="X76" s="58">
        <f t="shared" si="16"/>
        <v>50</v>
      </c>
      <c r="Y76" s="58">
        <v>0</v>
      </c>
      <c r="Z76" s="63">
        <f t="shared" si="17"/>
        <v>24</v>
      </c>
      <c r="AA76" s="58">
        <f t="shared" si="18"/>
        <v>24</v>
      </c>
      <c r="AB76" s="58">
        <f t="shared" si="19"/>
        <v>-24</v>
      </c>
      <c r="AC76" s="58">
        <f t="shared" si="20"/>
        <v>55</v>
      </c>
      <c r="AD76" s="58">
        <v>0</v>
      </c>
      <c r="AE76" s="58">
        <f t="shared" si="21"/>
        <v>0.25600000000000001</v>
      </c>
      <c r="AF76" s="59">
        <v>0</v>
      </c>
      <c r="AG76" s="59">
        <v>0</v>
      </c>
      <c r="AH76" s="59">
        <v>1</v>
      </c>
      <c r="AI76" s="59">
        <v>1</v>
      </c>
      <c r="AJ76" s="59">
        <v>1</v>
      </c>
      <c r="AK76" s="59">
        <v>0</v>
      </c>
      <c r="AL76" s="59">
        <v>1</v>
      </c>
      <c r="AM76" s="59">
        <v>0</v>
      </c>
      <c r="AN76" s="59">
        <v>1</v>
      </c>
      <c r="AO76" s="59">
        <v>0</v>
      </c>
      <c r="AP76" s="59">
        <v>1</v>
      </c>
      <c r="AQ76" s="59">
        <v>0</v>
      </c>
      <c r="AR76" s="58">
        <f t="shared" si="12"/>
        <v>0.25600000000000001</v>
      </c>
      <c r="AS76" s="59">
        <f t="shared" si="13"/>
        <v>0.26</v>
      </c>
      <c r="AT76" s="59">
        <f t="shared" si="14"/>
        <v>1.1299999999999999</v>
      </c>
      <c r="AU76" s="59">
        <v>0</v>
      </c>
      <c r="AV76" s="59">
        <f t="shared" si="22"/>
        <v>0.25600000000000001</v>
      </c>
      <c r="AW76" s="59">
        <v>0</v>
      </c>
      <c r="AX76" s="59">
        <f t="shared" si="23"/>
        <v>0.25600000000000001</v>
      </c>
      <c r="AY76" s="59" t="s">
        <v>805</v>
      </c>
      <c r="AZ76" s="59">
        <v>0</v>
      </c>
      <c r="BA76" s="59">
        <v>0</v>
      </c>
      <c r="BB76" s="59" t="s">
        <v>806</v>
      </c>
      <c r="BC76" s="59">
        <v>1</v>
      </c>
    </row>
    <row r="77" spans="1:55" x14ac:dyDescent="0.3">
      <c r="A77">
        <v>49</v>
      </c>
      <c r="B77" t="s">
        <v>43</v>
      </c>
      <c r="C77" t="s">
        <v>62</v>
      </c>
      <c r="D77" t="s">
        <v>0</v>
      </c>
      <c r="E77">
        <v>1</v>
      </c>
      <c r="F77">
        <v>6.6</v>
      </c>
      <c r="G77">
        <v>0.05</v>
      </c>
      <c r="I77">
        <v>0.155</v>
      </c>
      <c r="J77">
        <v>2</v>
      </c>
      <c r="K77">
        <v>0</v>
      </c>
      <c r="L77">
        <v>1.1299999999999999</v>
      </c>
      <c r="M77">
        <v>0.73399999999999999</v>
      </c>
      <c r="N77">
        <v>0.26</v>
      </c>
      <c r="P77" s="1">
        <v>0.25600000000000001</v>
      </c>
      <c r="Q77" s="1">
        <v>0.104</v>
      </c>
      <c r="R77">
        <v>0.19400000000000001</v>
      </c>
      <c r="S77">
        <v>0.68500000000000005</v>
      </c>
      <c r="T77" t="s">
        <v>1</v>
      </c>
      <c r="U77" t="s">
        <v>1</v>
      </c>
      <c r="W77" s="58">
        <f t="shared" si="15"/>
        <v>49</v>
      </c>
      <c r="X77" s="58">
        <f t="shared" si="16"/>
        <v>49</v>
      </c>
      <c r="Y77" s="58">
        <v>0</v>
      </c>
      <c r="Z77" s="63">
        <f t="shared" si="17"/>
        <v>24</v>
      </c>
      <c r="AA77" s="58">
        <f t="shared" si="18"/>
        <v>24</v>
      </c>
      <c r="AB77" s="58">
        <f t="shared" si="19"/>
        <v>-24</v>
      </c>
      <c r="AC77" s="58">
        <f t="shared" si="20"/>
        <v>55</v>
      </c>
      <c r="AD77" s="58">
        <v>0</v>
      </c>
      <c r="AE77" s="58">
        <f t="shared" si="21"/>
        <v>0.25600000000000001</v>
      </c>
      <c r="AF77" s="59">
        <v>0</v>
      </c>
      <c r="AG77" s="59">
        <v>0</v>
      </c>
      <c r="AH77" s="59">
        <v>1</v>
      </c>
      <c r="AI77" s="59">
        <v>1</v>
      </c>
      <c r="AJ77" s="59">
        <v>1</v>
      </c>
      <c r="AK77" s="59">
        <v>0</v>
      </c>
      <c r="AL77" s="59">
        <v>1</v>
      </c>
      <c r="AM77" s="59">
        <v>0</v>
      </c>
      <c r="AN77" s="59">
        <v>1</v>
      </c>
      <c r="AO77" s="59">
        <v>0</v>
      </c>
      <c r="AP77" s="59">
        <v>1</v>
      </c>
      <c r="AQ77" s="59">
        <v>0</v>
      </c>
      <c r="AR77" s="58">
        <f t="shared" si="12"/>
        <v>0.25600000000000001</v>
      </c>
      <c r="AS77" s="59">
        <f t="shared" si="13"/>
        <v>0.26</v>
      </c>
      <c r="AT77" s="59">
        <f t="shared" si="14"/>
        <v>1.1299999999999999</v>
      </c>
      <c r="AU77" s="59">
        <v>0</v>
      </c>
      <c r="AV77" s="59">
        <f t="shared" si="22"/>
        <v>0.25600000000000001</v>
      </c>
      <c r="AW77" s="59">
        <v>0</v>
      </c>
      <c r="AX77" s="59">
        <f t="shared" si="23"/>
        <v>0.25600000000000001</v>
      </c>
      <c r="AY77" s="59" t="s">
        <v>805</v>
      </c>
      <c r="AZ77" s="59">
        <v>0</v>
      </c>
      <c r="BA77" s="59">
        <v>0</v>
      </c>
      <c r="BB77" s="59" t="s">
        <v>806</v>
      </c>
      <c r="BC77" s="59">
        <v>1</v>
      </c>
    </row>
    <row r="78" spans="1:55" x14ac:dyDescent="0.3">
      <c r="A78">
        <v>48</v>
      </c>
      <c r="B78" t="s">
        <v>43</v>
      </c>
      <c r="C78" t="s">
        <v>62</v>
      </c>
      <c r="D78" t="s">
        <v>0</v>
      </c>
      <c r="E78">
        <v>1</v>
      </c>
      <c r="F78">
        <v>6.6</v>
      </c>
      <c r="G78">
        <v>0.05</v>
      </c>
      <c r="I78">
        <v>0.155</v>
      </c>
      <c r="J78">
        <v>2</v>
      </c>
      <c r="K78">
        <v>0</v>
      </c>
      <c r="L78">
        <v>1.1299999999999999</v>
      </c>
      <c r="M78">
        <v>0.73399999999999999</v>
      </c>
      <c r="N78">
        <v>0.26</v>
      </c>
      <c r="P78" s="1">
        <v>0.16</v>
      </c>
      <c r="Q78" s="1">
        <v>0.104</v>
      </c>
      <c r="R78">
        <v>0.19400000000000001</v>
      </c>
      <c r="S78">
        <v>0.68500000000000005</v>
      </c>
      <c r="T78" t="s">
        <v>1</v>
      </c>
      <c r="U78" t="s">
        <v>1</v>
      </c>
      <c r="W78" s="58">
        <f t="shared" si="15"/>
        <v>48</v>
      </c>
      <c r="X78" s="58">
        <f t="shared" si="16"/>
        <v>48</v>
      </c>
      <c r="Y78" s="58">
        <v>0</v>
      </c>
      <c r="Z78" s="63">
        <f t="shared" si="17"/>
        <v>23</v>
      </c>
      <c r="AA78" s="58">
        <f t="shared" si="18"/>
        <v>23</v>
      </c>
      <c r="AB78" s="58">
        <f t="shared" si="19"/>
        <v>-23</v>
      </c>
      <c r="AC78" s="58">
        <f t="shared" si="20"/>
        <v>53</v>
      </c>
      <c r="AD78" s="58">
        <v>0</v>
      </c>
      <c r="AE78" s="58">
        <f t="shared" si="21"/>
        <v>0.16</v>
      </c>
      <c r="AF78" s="59">
        <v>0</v>
      </c>
      <c r="AG78" s="59">
        <v>0</v>
      </c>
      <c r="AH78" s="59">
        <v>1</v>
      </c>
      <c r="AI78" s="59">
        <v>1</v>
      </c>
      <c r="AJ78" s="59">
        <v>1</v>
      </c>
      <c r="AK78" s="59">
        <v>0</v>
      </c>
      <c r="AL78" s="59">
        <v>1</v>
      </c>
      <c r="AM78" s="59">
        <v>0</v>
      </c>
      <c r="AN78" s="59">
        <v>1</v>
      </c>
      <c r="AO78" s="59">
        <v>0</v>
      </c>
      <c r="AP78" s="59">
        <v>1</v>
      </c>
      <c r="AQ78" s="59">
        <v>0</v>
      </c>
      <c r="AR78" s="58">
        <f t="shared" si="12"/>
        <v>0.16</v>
      </c>
      <c r="AS78" s="59">
        <f t="shared" si="13"/>
        <v>0.26</v>
      </c>
      <c r="AT78" s="59">
        <f t="shared" si="14"/>
        <v>1.1299999999999999</v>
      </c>
      <c r="AU78" s="59">
        <v>0</v>
      </c>
      <c r="AV78" s="59">
        <f t="shared" si="22"/>
        <v>0.16</v>
      </c>
      <c r="AW78" s="59">
        <v>0</v>
      </c>
      <c r="AX78" s="59">
        <f t="shared" si="23"/>
        <v>0.16</v>
      </c>
      <c r="AY78" s="59" t="s">
        <v>805</v>
      </c>
      <c r="AZ78" s="59">
        <v>0</v>
      </c>
      <c r="BA78" s="59">
        <v>0</v>
      </c>
      <c r="BB78" s="59" t="s">
        <v>806</v>
      </c>
      <c r="BC78" s="59">
        <v>1</v>
      </c>
    </row>
    <row r="79" spans="1:55" x14ac:dyDescent="0.3">
      <c r="A79">
        <v>44</v>
      </c>
      <c r="B79" t="s">
        <v>43</v>
      </c>
      <c r="C79" t="s">
        <v>62</v>
      </c>
      <c r="D79" t="s">
        <v>0</v>
      </c>
      <c r="E79">
        <v>1</v>
      </c>
      <c r="F79">
        <v>6.6</v>
      </c>
      <c r="G79">
        <v>0.05</v>
      </c>
      <c r="I79">
        <v>0.155</v>
      </c>
      <c r="J79">
        <v>2</v>
      </c>
      <c r="K79">
        <v>0</v>
      </c>
      <c r="L79">
        <v>1.1299999999999999</v>
      </c>
      <c r="M79">
        <v>0.73399999999999999</v>
      </c>
      <c r="N79">
        <v>0.26</v>
      </c>
      <c r="P79" s="1">
        <v>0.25600000000000001</v>
      </c>
      <c r="Q79" s="1">
        <v>0.104</v>
      </c>
      <c r="R79">
        <v>0.19400000000000001</v>
      </c>
      <c r="S79">
        <v>0.68500000000000005</v>
      </c>
      <c r="T79" t="s">
        <v>1</v>
      </c>
      <c r="U79" t="s">
        <v>1</v>
      </c>
      <c r="W79" s="58">
        <f t="shared" si="15"/>
        <v>44</v>
      </c>
      <c r="X79" s="58">
        <f t="shared" si="16"/>
        <v>44</v>
      </c>
      <c r="Y79" s="58">
        <v>0</v>
      </c>
      <c r="Z79" s="63">
        <f t="shared" si="17"/>
        <v>21</v>
      </c>
      <c r="AA79" s="58">
        <f t="shared" si="18"/>
        <v>21</v>
      </c>
      <c r="AB79" s="58">
        <f t="shared" si="19"/>
        <v>-21</v>
      </c>
      <c r="AC79" s="58">
        <f t="shared" si="20"/>
        <v>49</v>
      </c>
      <c r="AD79" s="58">
        <v>0</v>
      </c>
      <c r="AE79" s="58">
        <f t="shared" si="21"/>
        <v>0.25600000000000001</v>
      </c>
      <c r="AF79" s="59">
        <v>0</v>
      </c>
      <c r="AG79" s="59">
        <v>0</v>
      </c>
      <c r="AH79" s="59">
        <v>1</v>
      </c>
      <c r="AI79" s="59">
        <v>1</v>
      </c>
      <c r="AJ79" s="59">
        <v>1</v>
      </c>
      <c r="AK79" s="59">
        <v>0</v>
      </c>
      <c r="AL79" s="59">
        <v>1</v>
      </c>
      <c r="AM79" s="59">
        <v>0</v>
      </c>
      <c r="AN79" s="59">
        <v>1</v>
      </c>
      <c r="AO79" s="59">
        <v>0</v>
      </c>
      <c r="AP79" s="59">
        <v>1</v>
      </c>
      <c r="AQ79" s="59">
        <v>0</v>
      </c>
      <c r="AR79" s="58">
        <f t="shared" si="12"/>
        <v>0.25600000000000001</v>
      </c>
      <c r="AS79" s="59">
        <f t="shared" si="13"/>
        <v>0.26</v>
      </c>
      <c r="AT79" s="59">
        <f t="shared" si="14"/>
        <v>1.1299999999999999</v>
      </c>
      <c r="AU79" s="59">
        <v>0</v>
      </c>
      <c r="AV79" s="59">
        <f t="shared" si="22"/>
        <v>0.25600000000000001</v>
      </c>
      <c r="AW79" s="59">
        <v>0</v>
      </c>
      <c r="AX79" s="59">
        <f t="shared" si="23"/>
        <v>0.25600000000000001</v>
      </c>
      <c r="AY79" s="59" t="s">
        <v>805</v>
      </c>
      <c r="AZ79" s="59">
        <v>0</v>
      </c>
      <c r="BA79" s="59">
        <v>0</v>
      </c>
      <c r="BB79" s="59" t="s">
        <v>806</v>
      </c>
      <c r="BC79" s="59">
        <v>1</v>
      </c>
    </row>
    <row r="80" spans="1:55" x14ac:dyDescent="0.3">
      <c r="A80">
        <v>40.5</v>
      </c>
      <c r="B80" t="s">
        <v>43</v>
      </c>
      <c r="C80" t="s">
        <v>62</v>
      </c>
      <c r="D80" t="s">
        <v>0</v>
      </c>
      <c r="E80">
        <v>1</v>
      </c>
      <c r="F80">
        <v>6.6</v>
      </c>
      <c r="G80">
        <v>0.05</v>
      </c>
      <c r="I80">
        <v>0.155</v>
      </c>
      <c r="J80">
        <v>2</v>
      </c>
      <c r="K80">
        <v>0</v>
      </c>
      <c r="L80">
        <v>1.1299999999999999</v>
      </c>
      <c r="M80">
        <v>0.73399999999999999</v>
      </c>
      <c r="N80">
        <v>0.26</v>
      </c>
      <c r="P80" s="1">
        <v>0.25600000000000001</v>
      </c>
      <c r="Q80" s="1">
        <v>0.104</v>
      </c>
      <c r="R80">
        <v>0.19400000000000001</v>
      </c>
      <c r="S80">
        <v>0.68500000000000005</v>
      </c>
      <c r="T80" t="s">
        <v>1</v>
      </c>
      <c r="U80" t="s">
        <v>1</v>
      </c>
      <c r="W80" s="58">
        <f t="shared" si="15"/>
        <v>40.5</v>
      </c>
      <c r="X80" s="58">
        <f t="shared" si="16"/>
        <v>40.5</v>
      </c>
      <c r="Y80" s="58">
        <v>0</v>
      </c>
      <c r="Z80" s="63">
        <f t="shared" si="17"/>
        <v>20</v>
      </c>
      <c r="AA80" s="58">
        <f t="shared" si="18"/>
        <v>20</v>
      </c>
      <c r="AB80" s="58">
        <f t="shared" si="19"/>
        <v>-20</v>
      </c>
      <c r="AC80" s="58">
        <f t="shared" si="20"/>
        <v>45</v>
      </c>
      <c r="AD80" s="58">
        <v>0</v>
      </c>
      <c r="AE80" s="58">
        <f t="shared" si="21"/>
        <v>0.25600000000000001</v>
      </c>
      <c r="AF80" s="59">
        <v>0</v>
      </c>
      <c r="AG80" s="59">
        <v>0</v>
      </c>
      <c r="AH80" s="59">
        <v>1</v>
      </c>
      <c r="AI80" s="59">
        <v>1</v>
      </c>
      <c r="AJ80" s="59">
        <v>1</v>
      </c>
      <c r="AK80" s="59">
        <v>0</v>
      </c>
      <c r="AL80" s="59">
        <v>1</v>
      </c>
      <c r="AM80" s="59">
        <v>0</v>
      </c>
      <c r="AN80" s="59">
        <v>1</v>
      </c>
      <c r="AO80" s="59">
        <v>0</v>
      </c>
      <c r="AP80" s="59">
        <v>1</v>
      </c>
      <c r="AQ80" s="59">
        <v>0</v>
      </c>
      <c r="AR80" s="58">
        <f t="shared" si="12"/>
        <v>0.25600000000000001</v>
      </c>
      <c r="AS80" s="59">
        <f t="shared" si="13"/>
        <v>0.26</v>
      </c>
      <c r="AT80" s="59">
        <f t="shared" si="14"/>
        <v>1.1299999999999999</v>
      </c>
      <c r="AU80" s="59">
        <v>0</v>
      </c>
      <c r="AV80" s="59">
        <f t="shared" si="22"/>
        <v>0.25600000000000001</v>
      </c>
      <c r="AW80" s="59">
        <v>0</v>
      </c>
      <c r="AX80" s="59">
        <f t="shared" si="23"/>
        <v>0.25600000000000001</v>
      </c>
      <c r="AY80" s="59" t="s">
        <v>805</v>
      </c>
      <c r="AZ80" s="59">
        <v>0</v>
      </c>
      <c r="BA80" s="59">
        <v>0</v>
      </c>
      <c r="BB80" s="59" t="s">
        <v>806</v>
      </c>
      <c r="BC80" s="59">
        <v>1</v>
      </c>
    </row>
    <row r="81" spans="1:55" x14ac:dyDescent="0.3">
      <c r="A81">
        <v>40</v>
      </c>
      <c r="B81" t="s">
        <v>43</v>
      </c>
      <c r="C81" t="s">
        <v>62</v>
      </c>
      <c r="D81" t="s">
        <v>0</v>
      </c>
      <c r="E81">
        <v>1</v>
      </c>
      <c r="F81">
        <v>6.6</v>
      </c>
      <c r="G81">
        <v>0.05</v>
      </c>
      <c r="I81">
        <v>0.155</v>
      </c>
      <c r="J81">
        <v>2</v>
      </c>
      <c r="K81">
        <v>0</v>
      </c>
      <c r="L81">
        <v>1.1299999999999999</v>
      </c>
      <c r="M81">
        <v>0.73399999999999999</v>
      </c>
      <c r="N81">
        <v>0.26</v>
      </c>
      <c r="P81" s="1">
        <v>0.16</v>
      </c>
      <c r="Q81" s="1">
        <v>0.104</v>
      </c>
      <c r="R81">
        <v>0.19400000000000001</v>
      </c>
      <c r="S81">
        <v>0.68500000000000005</v>
      </c>
      <c r="T81" t="s">
        <v>1</v>
      </c>
      <c r="U81" t="s">
        <v>1</v>
      </c>
      <c r="W81" s="58">
        <f t="shared" si="15"/>
        <v>40</v>
      </c>
      <c r="X81" s="58">
        <f t="shared" si="16"/>
        <v>40</v>
      </c>
      <c r="Y81" s="58">
        <v>0</v>
      </c>
      <c r="Z81" s="63">
        <f t="shared" si="17"/>
        <v>19</v>
      </c>
      <c r="AA81" s="58">
        <f t="shared" si="18"/>
        <v>19</v>
      </c>
      <c r="AB81" s="58">
        <f t="shared" si="19"/>
        <v>-19</v>
      </c>
      <c r="AC81" s="58">
        <f t="shared" si="20"/>
        <v>44</v>
      </c>
      <c r="AD81" s="58">
        <v>0</v>
      </c>
      <c r="AE81" s="58">
        <f t="shared" si="21"/>
        <v>0.16</v>
      </c>
      <c r="AF81" s="59">
        <v>0</v>
      </c>
      <c r="AG81" s="59">
        <v>0</v>
      </c>
      <c r="AH81" s="59">
        <v>1</v>
      </c>
      <c r="AI81" s="59">
        <v>1</v>
      </c>
      <c r="AJ81" s="59">
        <v>1</v>
      </c>
      <c r="AK81" s="59">
        <v>0</v>
      </c>
      <c r="AL81" s="59">
        <v>1</v>
      </c>
      <c r="AM81" s="59">
        <v>0</v>
      </c>
      <c r="AN81" s="59">
        <v>1</v>
      </c>
      <c r="AO81" s="59">
        <v>0</v>
      </c>
      <c r="AP81" s="59">
        <v>1</v>
      </c>
      <c r="AQ81" s="59">
        <v>0</v>
      </c>
      <c r="AR81" s="58">
        <f t="shared" si="12"/>
        <v>0.16</v>
      </c>
      <c r="AS81" s="59">
        <f t="shared" si="13"/>
        <v>0.26</v>
      </c>
      <c r="AT81" s="59">
        <f t="shared" si="14"/>
        <v>1.1299999999999999</v>
      </c>
      <c r="AU81" s="59">
        <v>0</v>
      </c>
      <c r="AV81" s="59">
        <f t="shared" si="22"/>
        <v>0.16</v>
      </c>
      <c r="AW81" s="59">
        <v>0</v>
      </c>
      <c r="AX81" s="59">
        <f t="shared" si="23"/>
        <v>0.16</v>
      </c>
      <c r="AY81" s="59" t="s">
        <v>805</v>
      </c>
      <c r="AZ81" s="59">
        <v>0</v>
      </c>
      <c r="BA81" s="59">
        <v>0</v>
      </c>
      <c r="BB81" s="59" t="s">
        <v>806</v>
      </c>
      <c r="BC81" s="59">
        <v>1</v>
      </c>
    </row>
    <row r="82" spans="1:55" x14ac:dyDescent="0.3">
      <c r="A82">
        <v>38.799999999999997</v>
      </c>
      <c r="B82" t="s">
        <v>43</v>
      </c>
      <c r="C82" t="s">
        <v>62</v>
      </c>
      <c r="D82" t="s">
        <v>0</v>
      </c>
      <c r="E82">
        <v>1</v>
      </c>
      <c r="F82">
        <v>6.6</v>
      </c>
      <c r="G82">
        <v>0.05</v>
      </c>
      <c r="I82">
        <v>0.155</v>
      </c>
      <c r="J82">
        <v>2</v>
      </c>
      <c r="K82">
        <v>0</v>
      </c>
      <c r="L82">
        <v>1.1299999999999999</v>
      </c>
      <c r="M82">
        <v>0.73399999999999999</v>
      </c>
      <c r="N82">
        <v>0.26</v>
      </c>
      <c r="P82" s="1">
        <v>0.14199999999999999</v>
      </c>
      <c r="Q82" s="1">
        <v>0.104</v>
      </c>
      <c r="R82">
        <v>0.19400000000000001</v>
      </c>
      <c r="S82">
        <v>0.68500000000000005</v>
      </c>
      <c r="T82" t="s">
        <v>1</v>
      </c>
      <c r="U82" t="s">
        <v>1</v>
      </c>
      <c r="W82" s="58">
        <f t="shared" si="15"/>
        <v>38.799999999999997</v>
      </c>
      <c r="X82" s="58">
        <f t="shared" si="16"/>
        <v>38.799999999999997</v>
      </c>
      <c r="Y82" s="58">
        <v>0</v>
      </c>
      <c r="Z82" s="63">
        <f t="shared" si="17"/>
        <v>19</v>
      </c>
      <c r="AA82" s="58">
        <f t="shared" si="18"/>
        <v>19</v>
      </c>
      <c r="AB82" s="58">
        <f t="shared" si="19"/>
        <v>-19</v>
      </c>
      <c r="AC82" s="58">
        <f t="shared" si="20"/>
        <v>43</v>
      </c>
      <c r="AD82" s="58">
        <v>0</v>
      </c>
      <c r="AE82" s="58">
        <f t="shared" si="21"/>
        <v>0.14199999999999999</v>
      </c>
      <c r="AF82" s="59">
        <v>0</v>
      </c>
      <c r="AG82" s="59">
        <v>0</v>
      </c>
      <c r="AH82" s="59">
        <v>1</v>
      </c>
      <c r="AI82" s="59">
        <v>1</v>
      </c>
      <c r="AJ82" s="59">
        <v>1</v>
      </c>
      <c r="AK82" s="59">
        <v>0</v>
      </c>
      <c r="AL82" s="59">
        <v>1</v>
      </c>
      <c r="AM82" s="59">
        <v>0</v>
      </c>
      <c r="AN82" s="59">
        <v>1</v>
      </c>
      <c r="AO82" s="59">
        <v>0</v>
      </c>
      <c r="AP82" s="59">
        <v>1</v>
      </c>
      <c r="AQ82" s="59">
        <v>0</v>
      </c>
      <c r="AR82" s="58">
        <f t="shared" si="12"/>
        <v>0.14199999999999999</v>
      </c>
      <c r="AS82" s="59">
        <f t="shared" si="13"/>
        <v>0.26</v>
      </c>
      <c r="AT82" s="59">
        <f t="shared" si="14"/>
        <v>1.1299999999999999</v>
      </c>
      <c r="AU82" s="59">
        <v>0</v>
      </c>
      <c r="AV82" s="59">
        <f t="shared" si="22"/>
        <v>0.14199999999999999</v>
      </c>
      <c r="AW82" s="59">
        <v>0</v>
      </c>
      <c r="AX82" s="59">
        <f t="shared" si="23"/>
        <v>0.14199999999999999</v>
      </c>
      <c r="AY82" s="59" t="s">
        <v>805</v>
      </c>
      <c r="AZ82" s="59">
        <v>0</v>
      </c>
      <c r="BA82" s="59">
        <v>0</v>
      </c>
      <c r="BB82" s="59" t="s">
        <v>806</v>
      </c>
      <c r="BC82" s="59">
        <v>1</v>
      </c>
    </row>
    <row r="83" spans="1:55" x14ac:dyDescent="0.3">
      <c r="A83">
        <v>35</v>
      </c>
      <c r="B83" t="s">
        <v>43</v>
      </c>
      <c r="C83" t="s">
        <v>62</v>
      </c>
      <c r="D83" t="s">
        <v>0</v>
      </c>
      <c r="E83">
        <v>1</v>
      </c>
      <c r="F83">
        <v>6.6</v>
      </c>
      <c r="G83">
        <v>0.05</v>
      </c>
      <c r="I83">
        <v>0.155</v>
      </c>
      <c r="J83">
        <v>2</v>
      </c>
      <c r="K83">
        <v>0</v>
      </c>
      <c r="L83">
        <v>1.1299999999999999</v>
      </c>
      <c r="M83">
        <v>0.73399999999999999</v>
      </c>
      <c r="N83">
        <v>0.26</v>
      </c>
      <c r="P83" s="1">
        <v>0.16</v>
      </c>
      <c r="Q83" s="1">
        <v>0.104</v>
      </c>
      <c r="R83">
        <v>0.19400000000000001</v>
      </c>
      <c r="S83">
        <v>0.68500000000000005</v>
      </c>
      <c r="T83" t="s">
        <v>1</v>
      </c>
      <c r="U83" t="s">
        <v>1</v>
      </c>
      <c r="W83" s="58">
        <f t="shared" si="15"/>
        <v>35</v>
      </c>
      <c r="X83" s="58">
        <f t="shared" si="16"/>
        <v>35</v>
      </c>
      <c r="Y83" s="58">
        <v>0</v>
      </c>
      <c r="Z83" s="63">
        <f t="shared" si="17"/>
        <v>17</v>
      </c>
      <c r="AA83" s="58">
        <f t="shared" si="18"/>
        <v>17</v>
      </c>
      <c r="AB83" s="58">
        <f t="shared" si="19"/>
        <v>-17</v>
      </c>
      <c r="AC83" s="58">
        <f t="shared" si="20"/>
        <v>39</v>
      </c>
      <c r="AD83" s="58">
        <v>0</v>
      </c>
      <c r="AE83" s="58">
        <f t="shared" si="21"/>
        <v>0.16</v>
      </c>
      <c r="AF83" s="59">
        <v>0</v>
      </c>
      <c r="AG83" s="59">
        <v>0</v>
      </c>
      <c r="AH83" s="59">
        <v>1</v>
      </c>
      <c r="AI83" s="59">
        <v>1</v>
      </c>
      <c r="AJ83" s="59">
        <v>1</v>
      </c>
      <c r="AK83" s="59">
        <v>0</v>
      </c>
      <c r="AL83" s="59">
        <v>1</v>
      </c>
      <c r="AM83" s="59">
        <v>0</v>
      </c>
      <c r="AN83" s="59">
        <v>1</v>
      </c>
      <c r="AO83" s="59">
        <v>0</v>
      </c>
      <c r="AP83" s="59">
        <v>1</v>
      </c>
      <c r="AQ83" s="59">
        <v>0</v>
      </c>
      <c r="AR83" s="58">
        <f t="shared" si="12"/>
        <v>0.16</v>
      </c>
      <c r="AS83" s="59">
        <f t="shared" si="13"/>
        <v>0.26</v>
      </c>
      <c r="AT83" s="59">
        <f t="shared" si="14"/>
        <v>1.1299999999999999</v>
      </c>
      <c r="AU83" s="59">
        <v>0</v>
      </c>
      <c r="AV83" s="59">
        <f t="shared" si="22"/>
        <v>0.16</v>
      </c>
      <c r="AW83" s="59">
        <v>0</v>
      </c>
      <c r="AX83" s="59">
        <f t="shared" si="23"/>
        <v>0.16</v>
      </c>
      <c r="AY83" s="59" t="s">
        <v>805</v>
      </c>
      <c r="AZ83" s="59">
        <v>0</v>
      </c>
      <c r="BA83" s="59">
        <v>0</v>
      </c>
      <c r="BB83" s="59" t="s">
        <v>806</v>
      </c>
      <c r="BC83" s="59">
        <v>1</v>
      </c>
    </row>
    <row r="84" spans="1:55" x14ac:dyDescent="0.3">
      <c r="A84">
        <v>33</v>
      </c>
      <c r="B84" t="s">
        <v>43</v>
      </c>
      <c r="C84" t="s">
        <v>62</v>
      </c>
      <c r="D84" t="s">
        <v>0</v>
      </c>
      <c r="E84">
        <v>1</v>
      </c>
      <c r="F84">
        <v>6.6</v>
      </c>
      <c r="G84">
        <v>0.05</v>
      </c>
      <c r="I84">
        <v>0.155</v>
      </c>
      <c r="J84">
        <v>2</v>
      </c>
      <c r="K84">
        <v>0</v>
      </c>
      <c r="L84">
        <v>1.1299999999999999</v>
      </c>
      <c r="M84">
        <v>0.73399999999999999</v>
      </c>
      <c r="N84">
        <v>0.26</v>
      </c>
      <c r="P84" s="1">
        <v>0.16</v>
      </c>
      <c r="Q84" s="1">
        <v>0.104</v>
      </c>
      <c r="R84">
        <v>0.19400000000000001</v>
      </c>
      <c r="S84">
        <v>0.68500000000000005</v>
      </c>
      <c r="T84" t="s">
        <v>1</v>
      </c>
      <c r="U84" t="s">
        <v>1</v>
      </c>
      <c r="W84" s="58">
        <f t="shared" si="15"/>
        <v>33</v>
      </c>
      <c r="X84" s="58">
        <f t="shared" si="16"/>
        <v>33</v>
      </c>
      <c r="Y84" s="58">
        <v>0</v>
      </c>
      <c r="Z84" s="63">
        <f t="shared" si="17"/>
        <v>16</v>
      </c>
      <c r="AA84" s="58">
        <f t="shared" si="18"/>
        <v>16</v>
      </c>
      <c r="AB84" s="58">
        <f t="shared" si="19"/>
        <v>-16</v>
      </c>
      <c r="AC84" s="58">
        <f t="shared" si="20"/>
        <v>37</v>
      </c>
      <c r="AD84" s="58">
        <v>0</v>
      </c>
      <c r="AE84" s="58">
        <f t="shared" si="21"/>
        <v>0.16</v>
      </c>
      <c r="AF84" s="59">
        <v>0</v>
      </c>
      <c r="AG84" s="59">
        <v>0</v>
      </c>
      <c r="AH84" s="59">
        <v>1</v>
      </c>
      <c r="AI84" s="59">
        <v>1</v>
      </c>
      <c r="AJ84" s="59">
        <v>1</v>
      </c>
      <c r="AK84" s="59">
        <v>0</v>
      </c>
      <c r="AL84" s="59">
        <v>1</v>
      </c>
      <c r="AM84" s="59">
        <v>0</v>
      </c>
      <c r="AN84" s="59">
        <v>1</v>
      </c>
      <c r="AO84" s="59">
        <v>0</v>
      </c>
      <c r="AP84" s="59">
        <v>1</v>
      </c>
      <c r="AQ84" s="59">
        <v>0</v>
      </c>
      <c r="AR84" s="58">
        <f t="shared" si="12"/>
        <v>0.16</v>
      </c>
      <c r="AS84" s="59">
        <f t="shared" si="13"/>
        <v>0.26</v>
      </c>
      <c r="AT84" s="59">
        <f t="shared" si="14"/>
        <v>1.1299999999999999</v>
      </c>
      <c r="AU84" s="59">
        <v>0</v>
      </c>
      <c r="AV84" s="59">
        <f t="shared" si="22"/>
        <v>0.16</v>
      </c>
      <c r="AW84" s="59">
        <v>0</v>
      </c>
      <c r="AX84" s="59">
        <f t="shared" si="23"/>
        <v>0.16</v>
      </c>
      <c r="AY84" s="59" t="s">
        <v>805</v>
      </c>
      <c r="AZ84" s="59">
        <v>0</v>
      </c>
      <c r="BA84" s="59">
        <v>0</v>
      </c>
      <c r="BB84" s="59" t="s">
        <v>806</v>
      </c>
      <c r="BC84" s="59">
        <v>1</v>
      </c>
    </row>
    <row r="85" spans="1:55" x14ac:dyDescent="0.3">
      <c r="A85">
        <v>32</v>
      </c>
      <c r="B85" t="s">
        <v>43</v>
      </c>
      <c r="C85" t="s">
        <v>62</v>
      </c>
      <c r="D85" t="s">
        <v>0</v>
      </c>
      <c r="E85">
        <v>1</v>
      </c>
      <c r="F85">
        <v>6.6</v>
      </c>
      <c r="G85">
        <v>0.05</v>
      </c>
      <c r="I85">
        <v>0.155</v>
      </c>
      <c r="J85">
        <v>2</v>
      </c>
      <c r="K85">
        <v>0</v>
      </c>
      <c r="L85">
        <v>1.1299999999999999</v>
      </c>
      <c r="M85">
        <v>0.73399999999999999</v>
      </c>
      <c r="N85">
        <v>0.26</v>
      </c>
      <c r="P85" s="1">
        <v>0.25600000000000001</v>
      </c>
      <c r="Q85" s="1">
        <v>0.104</v>
      </c>
      <c r="R85">
        <v>0.19400000000000001</v>
      </c>
      <c r="S85">
        <v>0.68500000000000005</v>
      </c>
      <c r="T85" t="s">
        <v>1</v>
      </c>
      <c r="U85" t="s">
        <v>1</v>
      </c>
      <c r="W85" s="58">
        <f t="shared" si="15"/>
        <v>32</v>
      </c>
      <c r="X85" s="58">
        <f t="shared" si="16"/>
        <v>32</v>
      </c>
      <c r="Y85" s="58">
        <v>0</v>
      </c>
      <c r="Z85" s="63">
        <f t="shared" si="17"/>
        <v>15</v>
      </c>
      <c r="AA85" s="58">
        <f t="shared" si="18"/>
        <v>15</v>
      </c>
      <c r="AB85" s="58">
        <f t="shared" si="19"/>
        <v>-15</v>
      </c>
      <c r="AC85" s="58">
        <f t="shared" si="20"/>
        <v>35</v>
      </c>
      <c r="AD85" s="58">
        <v>0</v>
      </c>
      <c r="AE85" s="58">
        <f t="shared" si="21"/>
        <v>0.25600000000000001</v>
      </c>
      <c r="AF85" s="59">
        <v>0</v>
      </c>
      <c r="AG85" s="59">
        <v>0</v>
      </c>
      <c r="AH85" s="59">
        <v>1</v>
      </c>
      <c r="AI85" s="59">
        <v>1</v>
      </c>
      <c r="AJ85" s="59">
        <v>1</v>
      </c>
      <c r="AK85" s="59">
        <v>0</v>
      </c>
      <c r="AL85" s="59">
        <v>1</v>
      </c>
      <c r="AM85" s="59">
        <v>0</v>
      </c>
      <c r="AN85" s="59">
        <v>1</v>
      </c>
      <c r="AO85" s="59">
        <v>0</v>
      </c>
      <c r="AP85" s="59">
        <v>1</v>
      </c>
      <c r="AQ85" s="59">
        <v>0</v>
      </c>
      <c r="AR85" s="58">
        <f t="shared" si="12"/>
        <v>0.25600000000000001</v>
      </c>
      <c r="AS85" s="59">
        <f t="shared" si="13"/>
        <v>0.26</v>
      </c>
      <c r="AT85" s="59">
        <f t="shared" si="14"/>
        <v>1.1299999999999999</v>
      </c>
      <c r="AU85" s="59">
        <v>0</v>
      </c>
      <c r="AV85" s="59">
        <f t="shared" si="22"/>
        <v>0.25600000000000001</v>
      </c>
      <c r="AW85" s="59">
        <v>0</v>
      </c>
      <c r="AX85" s="59">
        <f t="shared" si="23"/>
        <v>0.25600000000000001</v>
      </c>
      <c r="AY85" s="59" t="s">
        <v>805</v>
      </c>
      <c r="AZ85" s="59">
        <v>0</v>
      </c>
      <c r="BA85" s="59">
        <v>0</v>
      </c>
      <c r="BB85" s="59" t="s">
        <v>806</v>
      </c>
      <c r="BC85" s="59">
        <v>1</v>
      </c>
    </row>
    <row r="86" spans="1:55" x14ac:dyDescent="0.3">
      <c r="A86">
        <v>25.5</v>
      </c>
      <c r="B86" t="s">
        <v>43</v>
      </c>
      <c r="C86" t="s">
        <v>62</v>
      </c>
      <c r="D86" t="s">
        <v>0</v>
      </c>
      <c r="E86">
        <v>1</v>
      </c>
      <c r="F86">
        <v>6.6</v>
      </c>
      <c r="G86">
        <v>0.05</v>
      </c>
      <c r="I86">
        <v>0.155</v>
      </c>
      <c r="J86">
        <v>2</v>
      </c>
      <c r="K86">
        <v>0</v>
      </c>
      <c r="L86">
        <v>1.1299999999999999</v>
      </c>
      <c r="M86">
        <v>0.73399999999999999</v>
      </c>
      <c r="N86">
        <v>0.26</v>
      </c>
      <c r="P86" s="1">
        <v>0.25600000000000001</v>
      </c>
      <c r="Q86" s="1">
        <v>0.104</v>
      </c>
      <c r="R86">
        <v>0.19400000000000001</v>
      </c>
      <c r="S86">
        <v>0.68500000000000005</v>
      </c>
      <c r="T86" t="s">
        <v>1</v>
      </c>
      <c r="U86" t="s">
        <v>1</v>
      </c>
      <c r="W86" s="58">
        <f t="shared" si="15"/>
        <v>25.5</v>
      </c>
      <c r="X86" s="58">
        <f t="shared" si="16"/>
        <v>25.5</v>
      </c>
      <c r="Y86" s="58">
        <v>0</v>
      </c>
      <c r="Z86" s="63">
        <f t="shared" si="17"/>
        <v>12</v>
      </c>
      <c r="AA86" s="58">
        <f t="shared" si="18"/>
        <v>12</v>
      </c>
      <c r="AB86" s="58">
        <f t="shared" si="19"/>
        <v>-12</v>
      </c>
      <c r="AC86" s="58">
        <f t="shared" si="20"/>
        <v>28</v>
      </c>
      <c r="AD86" s="58">
        <v>0</v>
      </c>
      <c r="AE86" s="58">
        <f t="shared" si="21"/>
        <v>0.25600000000000001</v>
      </c>
      <c r="AF86" s="59">
        <v>0</v>
      </c>
      <c r="AG86" s="59">
        <v>0</v>
      </c>
      <c r="AH86" s="59">
        <v>1</v>
      </c>
      <c r="AI86" s="59">
        <v>1</v>
      </c>
      <c r="AJ86" s="59">
        <v>1</v>
      </c>
      <c r="AK86" s="59">
        <v>0</v>
      </c>
      <c r="AL86" s="59">
        <v>1</v>
      </c>
      <c r="AM86" s="59">
        <v>0</v>
      </c>
      <c r="AN86" s="59">
        <v>1</v>
      </c>
      <c r="AO86" s="59">
        <v>0</v>
      </c>
      <c r="AP86" s="59">
        <v>1</v>
      </c>
      <c r="AQ86" s="59">
        <v>0</v>
      </c>
      <c r="AR86" s="58">
        <f t="shared" si="12"/>
        <v>0.25600000000000001</v>
      </c>
      <c r="AS86" s="59">
        <f t="shared" si="13"/>
        <v>0.26</v>
      </c>
      <c r="AT86" s="59">
        <f t="shared" si="14"/>
        <v>1.1299999999999999</v>
      </c>
      <c r="AU86" s="59">
        <v>0</v>
      </c>
      <c r="AV86" s="59">
        <f t="shared" si="22"/>
        <v>0.25600000000000001</v>
      </c>
      <c r="AW86" s="59">
        <v>0</v>
      </c>
      <c r="AX86" s="59">
        <f t="shared" si="23"/>
        <v>0.25600000000000001</v>
      </c>
      <c r="AY86" s="59" t="s">
        <v>805</v>
      </c>
      <c r="AZ86" s="59">
        <v>0</v>
      </c>
      <c r="BA86" s="59">
        <v>0</v>
      </c>
      <c r="BB86" s="59" t="s">
        <v>806</v>
      </c>
      <c r="BC86" s="59">
        <v>1</v>
      </c>
    </row>
    <row r="87" spans="1:55" x14ac:dyDescent="0.3">
      <c r="A87">
        <v>20</v>
      </c>
      <c r="B87" t="s">
        <v>43</v>
      </c>
      <c r="C87" t="s">
        <v>62</v>
      </c>
      <c r="D87" t="s">
        <v>0</v>
      </c>
      <c r="E87">
        <v>1</v>
      </c>
      <c r="F87">
        <v>6.6</v>
      </c>
      <c r="G87">
        <v>0.05</v>
      </c>
      <c r="I87">
        <v>0.155</v>
      </c>
      <c r="J87">
        <v>2</v>
      </c>
      <c r="K87">
        <v>0</v>
      </c>
      <c r="L87">
        <v>1.1299999999999999</v>
      </c>
      <c r="M87">
        <v>0.73399999999999999</v>
      </c>
      <c r="N87">
        <v>0.26</v>
      </c>
      <c r="P87" s="1">
        <v>0.25600000000000001</v>
      </c>
      <c r="Q87" s="1">
        <v>0.104</v>
      </c>
      <c r="R87">
        <v>0.19400000000000001</v>
      </c>
      <c r="S87">
        <v>0.68500000000000005</v>
      </c>
      <c r="T87" t="s">
        <v>1</v>
      </c>
      <c r="U87" t="s">
        <v>1</v>
      </c>
      <c r="W87" s="58">
        <f t="shared" si="15"/>
        <v>20</v>
      </c>
      <c r="X87" s="58">
        <f t="shared" si="16"/>
        <v>20</v>
      </c>
      <c r="Y87" s="58">
        <v>0</v>
      </c>
      <c r="Z87" s="63">
        <f t="shared" si="17"/>
        <v>10</v>
      </c>
      <c r="AA87" s="58">
        <f t="shared" si="18"/>
        <v>10</v>
      </c>
      <c r="AB87" s="58">
        <f t="shared" si="19"/>
        <v>-10</v>
      </c>
      <c r="AC87" s="58">
        <f t="shared" si="20"/>
        <v>22</v>
      </c>
      <c r="AD87" s="58">
        <v>0</v>
      </c>
      <c r="AE87" s="58">
        <f t="shared" si="21"/>
        <v>0.25600000000000001</v>
      </c>
      <c r="AF87" s="59">
        <v>0</v>
      </c>
      <c r="AG87" s="59">
        <v>0</v>
      </c>
      <c r="AH87" s="59">
        <v>1</v>
      </c>
      <c r="AI87" s="59">
        <v>1</v>
      </c>
      <c r="AJ87" s="59">
        <v>1</v>
      </c>
      <c r="AK87" s="59">
        <v>0</v>
      </c>
      <c r="AL87" s="59">
        <v>1</v>
      </c>
      <c r="AM87" s="59">
        <v>0</v>
      </c>
      <c r="AN87" s="59">
        <v>1</v>
      </c>
      <c r="AO87" s="59">
        <v>0</v>
      </c>
      <c r="AP87" s="59">
        <v>1</v>
      </c>
      <c r="AQ87" s="59">
        <v>0</v>
      </c>
      <c r="AR87" s="58">
        <f t="shared" si="12"/>
        <v>0.25600000000000001</v>
      </c>
      <c r="AS87" s="59">
        <f t="shared" si="13"/>
        <v>0.26</v>
      </c>
      <c r="AT87" s="59">
        <f t="shared" si="14"/>
        <v>1.1299999999999999</v>
      </c>
      <c r="AU87" s="59">
        <v>0</v>
      </c>
      <c r="AV87" s="59">
        <f t="shared" si="22"/>
        <v>0.25600000000000001</v>
      </c>
      <c r="AW87" s="59">
        <v>0</v>
      </c>
      <c r="AX87" s="59">
        <f t="shared" si="23"/>
        <v>0.25600000000000001</v>
      </c>
      <c r="AY87" s="59" t="s">
        <v>805</v>
      </c>
      <c r="AZ87" s="59">
        <v>0</v>
      </c>
      <c r="BA87" s="59">
        <v>0</v>
      </c>
      <c r="BB87" s="59" t="s">
        <v>806</v>
      </c>
      <c r="BC87" s="59">
        <v>1</v>
      </c>
    </row>
    <row r="88" spans="1:55" x14ac:dyDescent="0.3">
      <c r="A88">
        <v>7.5</v>
      </c>
      <c r="B88" t="s">
        <v>43</v>
      </c>
      <c r="C88" t="s">
        <v>62</v>
      </c>
      <c r="D88" t="s">
        <v>0</v>
      </c>
      <c r="E88">
        <v>1</v>
      </c>
      <c r="F88">
        <v>6.6</v>
      </c>
      <c r="G88">
        <v>0.05</v>
      </c>
      <c r="I88">
        <v>0.155</v>
      </c>
      <c r="J88">
        <v>2</v>
      </c>
      <c r="K88">
        <v>0</v>
      </c>
      <c r="L88">
        <v>1.1299999999999999</v>
      </c>
      <c r="M88">
        <v>0.73399999999999999</v>
      </c>
      <c r="N88">
        <v>0.26</v>
      </c>
      <c r="P88" s="1">
        <v>0.22600000000000001</v>
      </c>
      <c r="Q88" s="1">
        <v>0.104</v>
      </c>
      <c r="R88">
        <v>0.19400000000000001</v>
      </c>
      <c r="S88">
        <v>0.68500000000000005</v>
      </c>
      <c r="T88" t="s">
        <v>1</v>
      </c>
      <c r="U88" t="s">
        <v>1</v>
      </c>
      <c r="W88" s="58">
        <f t="shared" si="15"/>
        <v>7.5</v>
      </c>
      <c r="X88" s="58">
        <f t="shared" si="16"/>
        <v>7.5</v>
      </c>
      <c r="Y88" s="58">
        <v>0</v>
      </c>
      <c r="Z88" s="63">
        <f t="shared" si="17"/>
        <v>4</v>
      </c>
      <c r="AA88" s="58">
        <f t="shared" si="18"/>
        <v>4</v>
      </c>
      <c r="AB88" s="58">
        <f t="shared" si="19"/>
        <v>-4</v>
      </c>
      <c r="AC88" s="58">
        <f t="shared" si="20"/>
        <v>9</v>
      </c>
      <c r="AD88" s="58">
        <v>0</v>
      </c>
      <c r="AE88" s="58">
        <f t="shared" si="21"/>
        <v>0.22600000000000001</v>
      </c>
      <c r="AF88" s="59">
        <v>0</v>
      </c>
      <c r="AG88" s="59">
        <v>0</v>
      </c>
      <c r="AH88" s="59">
        <v>1</v>
      </c>
      <c r="AI88" s="59">
        <v>1</v>
      </c>
      <c r="AJ88" s="59">
        <v>1</v>
      </c>
      <c r="AK88" s="59">
        <v>0</v>
      </c>
      <c r="AL88" s="59">
        <v>1</v>
      </c>
      <c r="AM88" s="59">
        <v>0</v>
      </c>
      <c r="AN88" s="59">
        <v>1</v>
      </c>
      <c r="AO88" s="59">
        <v>0</v>
      </c>
      <c r="AP88" s="59">
        <v>1</v>
      </c>
      <c r="AQ88" s="59">
        <v>0</v>
      </c>
      <c r="AR88" s="58">
        <f t="shared" si="12"/>
        <v>0.22600000000000001</v>
      </c>
      <c r="AS88" s="59">
        <f t="shared" si="13"/>
        <v>0.26</v>
      </c>
      <c r="AT88" s="59">
        <f t="shared" si="14"/>
        <v>1.1299999999999999</v>
      </c>
      <c r="AU88" s="59">
        <v>0</v>
      </c>
      <c r="AV88" s="59">
        <f t="shared" si="22"/>
        <v>0.22600000000000001</v>
      </c>
      <c r="AW88" s="59">
        <v>0</v>
      </c>
      <c r="AX88" s="59">
        <f t="shared" si="23"/>
        <v>0.22600000000000001</v>
      </c>
      <c r="AY88" s="59" t="s">
        <v>805</v>
      </c>
      <c r="AZ88" s="59">
        <v>0</v>
      </c>
      <c r="BA88" s="59">
        <v>0</v>
      </c>
      <c r="BB88" s="59" t="s">
        <v>806</v>
      </c>
      <c r="BC88" s="59">
        <v>1</v>
      </c>
    </row>
    <row r="93" spans="1:55" x14ac:dyDescent="0.3">
      <c r="D93">
        <v>1</v>
      </c>
      <c r="E93" t="s">
        <v>929</v>
      </c>
      <c r="F93" t="s">
        <v>930</v>
      </c>
      <c r="G93" t="s">
        <v>931</v>
      </c>
      <c r="H93">
        <v>17123.400000000001</v>
      </c>
      <c r="I93">
        <v>-66.44</v>
      </c>
      <c r="J93">
        <v>17137.3</v>
      </c>
      <c r="K93">
        <v>-65.62</v>
      </c>
    </row>
    <row r="94" spans="1:55" x14ac:dyDescent="0.3">
      <c r="D94">
        <v>2</v>
      </c>
      <c r="E94" t="s">
        <v>932</v>
      </c>
      <c r="F94" t="s">
        <v>930</v>
      </c>
      <c r="G94" t="s">
        <v>931</v>
      </c>
      <c r="H94">
        <v>17130.8</v>
      </c>
      <c r="I94">
        <v>-66.44</v>
      </c>
      <c r="J94">
        <v>17196.2</v>
      </c>
      <c r="K94">
        <v>-65.64</v>
      </c>
    </row>
    <row r="95" spans="1:55" x14ac:dyDescent="0.3">
      <c r="D95">
        <v>3</v>
      </c>
      <c r="E95" t="s">
        <v>933</v>
      </c>
      <c r="F95" t="s">
        <v>930</v>
      </c>
      <c r="G95" t="s">
        <v>931</v>
      </c>
      <c r="H95">
        <v>17139.2</v>
      </c>
      <c r="I95">
        <v>-66.430000000000007</v>
      </c>
      <c r="J95">
        <v>17262</v>
      </c>
      <c r="K95">
        <v>-65.66</v>
      </c>
    </row>
    <row r="96" spans="1:55" x14ac:dyDescent="0.3">
      <c r="D96">
        <v>4</v>
      </c>
      <c r="E96" t="s">
        <v>934</v>
      </c>
      <c r="F96" t="s">
        <v>930</v>
      </c>
      <c r="G96" t="s">
        <v>931</v>
      </c>
      <c r="H96">
        <v>17148.7</v>
      </c>
      <c r="I96">
        <v>-66.42</v>
      </c>
      <c r="J96">
        <v>17335</v>
      </c>
      <c r="K96">
        <v>-65.7</v>
      </c>
    </row>
    <row r="97" spans="4:11" x14ac:dyDescent="0.3">
      <c r="D97">
        <v>5</v>
      </c>
      <c r="E97" t="s">
        <v>935</v>
      </c>
      <c r="F97" t="s">
        <v>930</v>
      </c>
      <c r="G97" t="s">
        <v>931</v>
      </c>
      <c r="H97">
        <v>17159.2</v>
      </c>
      <c r="I97">
        <v>-66.42</v>
      </c>
      <c r="J97">
        <v>17415.3</v>
      </c>
      <c r="K97">
        <v>-65.739999999999995</v>
      </c>
    </row>
    <row r="98" spans="4:11" x14ac:dyDescent="0.3">
      <c r="D98">
        <v>6</v>
      </c>
      <c r="E98" t="s">
        <v>936</v>
      </c>
      <c r="F98" t="s">
        <v>930</v>
      </c>
      <c r="G98" t="s">
        <v>931</v>
      </c>
      <c r="H98">
        <v>17170.8</v>
      </c>
      <c r="I98">
        <v>-66.41</v>
      </c>
      <c r="J98">
        <v>17503.099999999999</v>
      </c>
      <c r="K98">
        <v>-65.790000000000006</v>
      </c>
    </row>
    <row r="99" spans="4:11" x14ac:dyDescent="0.3">
      <c r="D99">
        <v>7</v>
      </c>
      <c r="E99" t="s">
        <v>937</v>
      </c>
      <c r="F99" t="s">
        <v>930</v>
      </c>
      <c r="G99" t="s">
        <v>931</v>
      </c>
      <c r="H99">
        <v>17183.400000000001</v>
      </c>
      <c r="I99">
        <v>-66.41</v>
      </c>
      <c r="J99">
        <v>17598.7</v>
      </c>
      <c r="K99">
        <v>-65.86</v>
      </c>
    </row>
    <row r="100" spans="4:11" x14ac:dyDescent="0.3">
      <c r="D100">
        <v>8</v>
      </c>
      <c r="E100" t="s">
        <v>938</v>
      </c>
      <c r="F100" t="s">
        <v>930</v>
      </c>
      <c r="G100" t="s">
        <v>931</v>
      </c>
      <c r="H100">
        <v>17197.099999999999</v>
      </c>
      <c r="I100">
        <v>-66.400000000000006</v>
      </c>
      <c r="J100">
        <v>17702.2</v>
      </c>
      <c r="K100">
        <v>-65.94</v>
      </c>
    </row>
    <row r="101" spans="4:11" x14ac:dyDescent="0.3">
      <c r="D101">
        <v>9</v>
      </c>
      <c r="E101" t="s">
        <v>929</v>
      </c>
      <c r="F101" t="s">
        <v>930</v>
      </c>
      <c r="G101" t="s">
        <v>931</v>
      </c>
      <c r="H101">
        <v>17211.8</v>
      </c>
      <c r="I101">
        <v>-66.400000000000006</v>
      </c>
      <c r="J101">
        <v>17813.8</v>
      </c>
      <c r="K101">
        <v>-66.02</v>
      </c>
    </row>
  </sheetData>
  <autoFilter ref="A1:U88" xr:uid="{00000000-0009-0000-0000-00000B000000}">
    <sortState xmlns:xlrd2="http://schemas.microsoft.com/office/spreadsheetml/2017/richdata2" ref="A2:U88">
      <sortCondition ref="D1:D88"/>
    </sortState>
  </autoFilter>
  <conditionalFormatting sqref="A2:A88">
    <cfRule type="duplicateValues" dxfId="51" priority="707"/>
  </conditionalFormatting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Y93"/>
  <sheetViews>
    <sheetView topLeftCell="A51" workbookViewId="0">
      <selection activeCell="V70" sqref="V70"/>
    </sheetView>
  </sheetViews>
  <sheetFormatPr defaultRowHeight="14.4" x14ac:dyDescent="0.3"/>
  <cols>
    <col min="2" max="2" width="11.5546875" bestFit="1" customWidth="1"/>
    <col min="3" max="3" width="11.5546875" customWidth="1"/>
  </cols>
  <sheetData>
    <row r="1" spans="1:25" x14ac:dyDescent="0.3">
      <c r="E1" s="7" t="s">
        <v>64</v>
      </c>
      <c r="F1" s="7" t="s">
        <v>65</v>
      </c>
      <c r="G1" s="7" t="s">
        <v>66</v>
      </c>
      <c r="H1" s="7" t="s">
        <v>67</v>
      </c>
      <c r="I1" s="7" t="s">
        <v>68</v>
      </c>
      <c r="J1" s="7" t="s">
        <v>69</v>
      </c>
      <c r="K1" s="7" t="s">
        <v>70</v>
      </c>
      <c r="L1" s="7" t="s">
        <v>71</v>
      </c>
      <c r="M1" s="7" t="s">
        <v>72</v>
      </c>
      <c r="N1" s="7" t="s">
        <v>73</v>
      </c>
      <c r="O1" s="7" t="s">
        <v>74</v>
      </c>
      <c r="P1" s="7" t="s">
        <v>75</v>
      </c>
      <c r="Q1" s="7" t="s">
        <v>94</v>
      </c>
      <c r="R1" s="7" t="s">
        <v>95</v>
      </c>
      <c r="S1" s="7" t="s">
        <v>96</v>
      </c>
      <c r="T1" s="7" t="s">
        <v>122</v>
      </c>
      <c r="U1" s="7" t="s">
        <v>123</v>
      </c>
      <c r="V1" s="7" t="s">
        <v>124</v>
      </c>
      <c r="W1" s="67" t="s">
        <v>127</v>
      </c>
      <c r="X1" s="67" t="s">
        <v>128</v>
      </c>
      <c r="Y1" s="67"/>
    </row>
    <row r="2" spans="1:25" hidden="1" x14ac:dyDescent="0.3">
      <c r="A2" t="s">
        <v>768</v>
      </c>
      <c r="B2" t="s">
        <v>769</v>
      </c>
      <c r="C2" t="s">
        <v>770</v>
      </c>
      <c r="D2" t="s">
        <v>771</v>
      </c>
      <c r="E2" s="7" t="s">
        <v>64</v>
      </c>
      <c r="F2" s="7" t="s">
        <v>94</v>
      </c>
      <c r="G2" s="7" t="s">
        <v>122</v>
      </c>
      <c r="H2" s="7" t="s">
        <v>123</v>
      </c>
      <c r="I2" s="7" t="s">
        <v>95</v>
      </c>
      <c r="J2" s="7" t="s">
        <v>96</v>
      </c>
      <c r="K2" s="7" t="s">
        <v>124</v>
      </c>
    </row>
    <row r="3" spans="1:25" x14ac:dyDescent="0.3">
      <c r="A3">
        <v>1000</v>
      </c>
      <c r="B3" t="s">
        <v>120</v>
      </c>
      <c r="C3" t="s">
        <v>76</v>
      </c>
      <c r="D3" t="s">
        <v>7</v>
      </c>
      <c r="E3">
        <v>0.05</v>
      </c>
      <c r="N3" t="s">
        <v>767</v>
      </c>
      <c r="O3" t="s">
        <v>767</v>
      </c>
      <c r="P3" t="s">
        <v>767</v>
      </c>
      <c r="Q3">
        <v>0.05</v>
      </c>
      <c r="R3">
        <v>2.7</v>
      </c>
      <c r="S3">
        <v>9</v>
      </c>
      <c r="T3">
        <v>1.1000000000000001</v>
      </c>
      <c r="U3">
        <v>0</v>
      </c>
      <c r="V3">
        <v>0</v>
      </c>
    </row>
    <row r="4" spans="1:25" x14ac:dyDescent="0.3">
      <c r="A4">
        <v>660</v>
      </c>
      <c r="B4" t="s">
        <v>120</v>
      </c>
      <c r="C4" t="s">
        <v>76</v>
      </c>
      <c r="D4" t="s">
        <v>7</v>
      </c>
      <c r="E4">
        <v>0.05</v>
      </c>
      <c r="N4" t="s">
        <v>767</v>
      </c>
      <c r="O4" t="s">
        <v>767</v>
      </c>
      <c r="P4" t="s">
        <v>767</v>
      </c>
      <c r="Q4">
        <v>0.05</v>
      </c>
      <c r="R4">
        <v>2.7</v>
      </c>
      <c r="S4">
        <v>9</v>
      </c>
      <c r="T4">
        <v>1.1000000000000001</v>
      </c>
      <c r="U4">
        <v>0</v>
      </c>
      <c r="V4">
        <v>0</v>
      </c>
    </row>
    <row r="5" spans="1:25" ht="16.95" customHeight="1" x14ac:dyDescent="0.3">
      <c r="A5">
        <v>622</v>
      </c>
      <c r="B5" t="s">
        <v>120</v>
      </c>
      <c r="C5" t="s">
        <v>76</v>
      </c>
      <c r="D5" t="s">
        <v>7</v>
      </c>
      <c r="E5">
        <v>0.05</v>
      </c>
      <c r="N5" t="s">
        <v>767</v>
      </c>
      <c r="O5" t="s">
        <v>767</v>
      </c>
      <c r="P5" t="s">
        <v>767</v>
      </c>
      <c r="Q5">
        <v>0.05</v>
      </c>
      <c r="R5">
        <v>3</v>
      </c>
      <c r="S5">
        <v>9</v>
      </c>
      <c r="T5">
        <v>0.9</v>
      </c>
      <c r="U5">
        <v>0.3</v>
      </c>
      <c r="V5">
        <v>0</v>
      </c>
    </row>
    <row r="6" spans="1:25" x14ac:dyDescent="0.3">
      <c r="A6">
        <v>600</v>
      </c>
      <c r="B6" t="s">
        <v>120</v>
      </c>
      <c r="C6" t="s">
        <v>76</v>
      </c>
      <c r="D6" t="s">
        <v>7</v>
      </c>
      <c r="E6">
        <v>0.05</v>
      </c>
      <c r="N6" t="s">
        <v>767</v>
      </c>
      <c r="O6" t="s">
        <v>767</v>
      </c>
      <c r="P6" t="s">
        <v>767</v>
      </c>
      <c r="Q6">
        <v>0.05</v>
      </c>
      <c r="R6">
        <v>3</v>
      </c>
      <c r="S6">
        <v>9</v>
      </c>
      <c r="T6">
        <v>0.9</v>
      </c>
      <c r="U6">
        <v>0.3</v>
      </c>
      <c r="V6">
        <v>0</v>
      </c>
    </row>
    <row r="7" spans="1:25" x14ac:dyDescent="0.3">
      <c r="A7">
        <v>500</v>
      </c>
      <c r="B7" t="s">
        <v>120</v>
      </c>
      <c r="C7" t="s">
        <v>76</v>
      </c>
      <c r="D7" t="s">
        <v>7</v>
      </c>
      <c r="E7">
        <v>0.05</v>
      </c>
      <c r="N7" t="s">
        <v>767</v>
      </c>
      <c r="O7" t="s">
        <v>767</v>
      </c>
      <c r="P7" t="s">
        <v>767</v>
      </c>
      <c r="Q7">
        <v>0.05</v>
      </c>
      <c r="R7">
        <v>3</v>
      </c>
      <c r="S7">
        <v>9</v>
      </c>
      <c r="T7">
        <v>0.9</v>
      </c>
      <c r="U7">
        <v>0.3</v>
      </c>
      <c r="V7">
        <v>0</v>
      </c>
    </row>
    <row r="8" spans="1:25" x14ac:dyDescent="0.3">
      <c r="A8">
        <v>400</v>
      </c>
      <c r="B8" t="s">
        <v>120</v>
      </c>
      <c r="C8" t="s">
        <v>76</v>
      </c>
      <c r="D8" t="s">
        <v>7</v>
      </c>
      <c r="E8">
        <v>0.05</v>
      </c>
      <c r="N8" t="s">
        <v>767</v>
      </c>
      <c r="O8" t="s">
        <v>767</v>
      </c>
      <c r="P8" t="s">
        <v>767</v>
      </c>
      <c r="Q8">
        <v>0.05</v>
      </c>
      <c r="R8">
        <v>3</v>
      </c>
      <c r="S8">
        <v>9</v>
      </c>
      <c r="T8">
        <v>0.9</v>
      </c>
      <c r="U8">
        <v>0.3</v>
      </c>
      <c r="V8">
        <v>0</v>
      </c>
    </row>
    <row r="9" spans="1:25" x14ac:dyDescent="0.3">
      <c r="A9">
        <v>380</v>
      </c>
      <c r="B9" t="s">
        <v>120</v>
      </c>
      <c r="C9" t="s">
        <v>76</v>
      </c>
      <c r="D9" t="s">
        <v>7</v>
      </c>
      <c r="E9">
        <v>0.05</v>
      </c>
      <c r="N9" t="s">
        <v>767</v>
      </c>
      <c r="O9" t="s">
        <v>767</v>
      </c>
      <c r="P9" t="s">
        <v>767</v>
      </c>
      <c r="Q9">
        <v>0.05</v>
      </c>
      <c r="R9">
        <v>2.7</v>
      </c>
      <c r="S9">
        <v>9</v>
      </c>
      <c r="T9">
        <v>1.1000000000000001</v>
      </c>
      <c r="U9">
        <v>0</v>
      </c>
      <c r="V9">
        <v>0</v>
      </c>
    </row>
    <row r="10" spans="1:25" x14ac:dyDescent="0.3">
      <c r="A10">
        <v>330</v>
      </c>
      <c r="B10" t="s">
        <v>120</v>
      </c>
      <c r="C10" t="s">
        <v>76</v>
      </c>
      <c r="D10" t="s">
        <v>7</v>
      </c>
      <c r="E10">
        <v>0.05</v>
      </c>
      <c r="N10" t="s">
        <v>767</v>
      </c>
      <c r="O10" t="s">
        <v>767</v>
      </c>
      <c r="P10" t="s">
        <v>767</v>
      </c>
      <c r="Q10">
        <v>0.05</v>
      </c>
      <c r="R10">
        <v>2.7</v>
      </c>
      <c r="S10">
        <v>9</v>
      </c>
      <c r="T10">
        <v>1.1000000000000001</v>
      </c>
      <c r="U10">
        <v>0</v>
      </c>
      <c r="V10">
        <v>0</v>
      </c>
    </row>
    <row r="11" spans="1:25" x14ac:dyDescent="0.3">
      <c r="A11">
        <v>305</v>
      </c>
      <c r="B11" t="s">
        <v>120</v>
      </c>
      <c r="C11" t="s">
        <v>76</v>
      </c>
      <c r="D11" t="s">
        <v>7</v>
      </c>
      <c r="E11">
        <v>0.03</v>
      </c>
      <c r="N11" t="s">
        <v>767</v>
      </c>
      <c r="O11" t="s">
        <v>767</v>
      </c>
      <c r="P11" t="s">
        <v>767</v>
      </c>
      <c r="Q11">
        <v>0.499</v>
      </c>
      <c r="R11">
        <v>4</v>
      </c>
      <c r="S11">
        <v>9</v>
      </c>
      <c r="T11">
        <v>1</v>
      </c>
      <c r="U11">
        <v>0</v>
      </c>
      <c r="V11">
        <v>0.1</v>
      </c>
    </row>
    <row r="12" spans="1:25" x14ac:dyDescent="0.3">
      <c r="A12">
        <v>300</v>
      </c>
      <c r="B12" t="s">
        <v>120</v>
      </c>
      <c r="C12" t="s">
        <v>76</v>
      </c>
      <c r="D12" t="s">
        <v>7</v>
      </c>
      <c r="E12">
        <v>0.03</v>
      </c>
      <c r="N12" t="s">
        <v>767</v>
      </c>
      <c r="O12" t="s">
        <v>767</v>
      </c>
      <c r="P12" t="s">
        <v>767</v>
      </c>
      <c r="Q12">
        <v>0.499</v>
      </c>
      <c r="R12">
        <v>4</v>
      </c>
      <c r="S12">
        <v>9</v>
      </c>
      <c r="T12">
        <v>1</v>
      </c>
      <c r="U12">
        <v>0</v>
      </c>
      <c r="V12">
        <v>0.1</v>
      </c>
    </row>
    <row r="13" spans="1:25" x14ac:dyDescent="0.3">
      <c r="A13">
        <v>277.60000000000002</v>
      </c>
      <c r="B13" t="s">
        <v>120</v>
      </c>
      <c r="C13" t="s">
        <v>76</v>
      </c>
      <c r="D13" t="s">
        <v>7</v>
      </c>
      <c r="E13">
        <v>0.05</v>
      </c>
      <c r="N13" t="s">
        <v>767</v>
      </c>
      <c r="O13" t="s">
        <v>767</v>
      </c>
      <c r="P13" t="s">
        <v>767</v>
      </c>
      <c r="Q13">
        <v>0.05</v>
      </c>
      <c r="R13">
        <v>2.7</v>
      </c>
      <c r="S13">
        <v>9</v>
      </c>
      <c r="T13">
        <v>1.1000000000000001</v>
      </c>
      <c r="U13">
        <v>0</v>
      </c>
      <c r="V13">
        <v>0</v>
      </c>
    </row>
    <row r="14" spans="1:25" x14ac:dyDescent="0.3">
      <c r="A14">
        <v>268.39999999999998</v>
      </c>
      <c r="B14" t="s">
        <v>120</v>
      </c>
      <c r="C14" t="s">
        <v>76</v>
      </c>
      <c r="D14" t="s">
        <v>7</v>
      </c>
      <c r="E14">
        <v>0.03</v>
      </c>
      <c r="N14" t="s">
        <v>767</v>
      </c>
      <c r="O14" t="s">
        <v>767</v>
      </c>
      <c r="P14" t="s">
        <v>767</v>
      </c>
      <c r="Q14">
        <v>0.499</v>
      </c>
      <c r="R14">
        <v>4</v>
      </c>
      <c r="S14">
        <v>9</v>
      </c>
      <c r="T14">
        <v>1</v>
      </c>
      <c r="U14">
        <v>0</v>
      </c>
      <c r="V14">
        <v>0.1</v>
      </c>
    </row>
    <row r="15" spans="1:25" x14ac:dyDescent="0.3">
      <c r="A15">
        <v>253</v>
      </c>
      <c r="B15" t="s">
        <v>120</v>
      </c>
      <c r="C15" t="s">
        <v>76</v>
      </c>
      <c r="D15" t="s">
        <v>7</v>
      </c>
      <c r="E15">
        <v>0.05</v>
      </c>
      <c r="N15" t="s">
        <v>767</v>
      </c>
      <c r="O15" t="s">
        <v>767</v>
      </c>
      <c r="P15" t="s">
        <v>767</v>
      </c>
      <c r="Q15">
        <v>0.05</v>
      </c>
      <c r="R15">
        <v>2.7</v>
      </c>
      <c r="S15">
        <v>9</v>
      </c>
      <c r="T15">
        <v>1.1000000000000001</v>
      </c>
      <c r="U15">
        <v>0</v>
      </c>
      <c r="V15">
        <v>0</v>
      </c>
    </row>
    <row r="16" spans="1:25" x14ac:dyDescent="0.3">
      <c r="A16">
        <v>250</v>
      </c>
      <c r="B16" t="s">
        <v>120</v>
      </c>
      <c r="C16" t="s">
        <v>76</v>
      </c>
      <c r="D16" t="s">
        <v>7</v>
      </c>
      <c r="E16">
        <v>0.05</v>
      </c>
      <c r="N16" t="s">
        <v>767</v>
      </c>
      <c r="O16" t="s">
        <v>767</v>
      </c>
      <c r="P16" t="s">
        <v>767</v>
      </c>
      <c r="Q16">
        <v>0.05</v>
      </c>
      <c r="R16">
        <v>2.7</v>
      </c>
      <c r="S16">
        <v>9</v>
      </c>
      <c r="T16">
        <v>1.1000000000000001</v>
      </c>
      <c r="U16">
        <v>0</v>
      </c>
      <c r="V16">
        <v>0</v>
      </c>
    </row>
    <row r="17" spans="1:22" x14ac:dyDescent="0.3">
      <c r="A17">
        <v>150</v>
      </c>
      <c r="B17" t="s">
        <v>120</v>
      </c>
      <c r="C17" t="s">
        <v>76</v>
      </c>
      <c r="D17" t="s">
        <v>7</v>
      </c>
      <c r="E17">
        <v>0.03</v>
      </c>
      <c r="N17" t="s">
        <v>767</v>
      </c>
      <c r="O17" t="s">
        <v>767</v>
      </c>
      <c r="P17" t="s">
        <v>767</v>
      </c>
      <c r="Q17">
        <v>0.499</v>
      </c>
      <c r="R17">
        <v>4</v>
      </c>
      <c r="S17">
        <v>9</v>
      </c>
      <c r="T17">
        <v>1</v>
      </c>
      <c r="U17">
        <v>0</v>
      </c>
      <c r="V17">
        <v>0.1</v>
      </c>
    </row>
    <row r="18" spans="1:22" x14ac:dyDescent="0.3">
      <c r="A18">
        <v>125</v>
      </c>
      <c r="B18" t="s">
        <v>120</v>
      </c>
      <c r="C18" t="s">
        <v>76</v>
      </c>
      <c r="D18" t="s">
        <v>7</v>
      </c>
      <c r="E18">
        <v>0.03</v>
      </c>
      <c r="N18" t="s">
        <v>767</v>
      </c>
      <c r="O18" t="s">
        <v>767</v>
      </c>
      <c r="P18" t="s">
        <v>767</v>
      </c>
      <c r="Q18">
        <v>0.499</v>
      </c>
      <c r="R18">
        <v>4</v>
      </c>
      <c r="S18">
        <v>9</v>
      </c>
      <c r="T18">
        <v>1</v>
      </c>
      <c r="U18">
        <v>0</v>
      </c>
      <c r="V18">
        <v>0.1</v>
      </c>
    </row>
    <row r="19" spans="1:22" x14ac:dyDescent="0.3">
      <c r="A19">
        <v>120</v>
      </c>
      <c r="B19" t="s">
        <v>120</v>
      </c>
      <c r="C19" t="s">
        <v>76</v>
      </c>
      <c r="D19" t="s">
        <v>7</v>
      </c>
      <c r="E19">
        <v>0.03</v>
      </c>
      <c r="N19" t="s">
        <v>767</v>
      </c>
      <c r="O19" t="s">
        <v>767</v>
      </c>
      <c r="P19" t="s">
        <v>767</v>
      </c>
      <c r="Q19">
        <v>0.499</v>
      </c>
      <c r="R19">
        <v>4</v>
      </c>
      <c r="S19">
        <v>9</v>
      </c>
      <c r="T19">
        <v>1</v>
      </c>
      <c r="U19">
        <v>0</v>
      </c>
      <c r="V19">
        <v>0.1</v>
      </c>
    </row>
    <row r="20" spans="1:22" x14ac:dyDescent="0.3">
      <c r="A20">
        <v>72</v>
      </c>
      <c r="B20" t="s">
        <v>120</v>
      </c>
      <c r="C20" t="s">
        <v>76</v>
      </c>
      <c r="D20" t="s">
        <v>7</v>
      </c>
      <c r="E20">
        <v>0.03</v>
      </c>
      <c r="N20" t="s">
        <v>767</v>
      </c>
      <c r="O20" t="s">
        <v>767</v>
      </c>
      <c r="P20" t="s">
        <v>767</v>
      </c>
      <c r="Q20">
        <v>0.499</v>
      </c>
      <c r="R20">
        <v>4</v>
      </c>
      <c r="S20">
        <v>9</v>
      </c>
      <c r="T20">
        <v>1</v>
      </c>
      <c r="U20">
        <v>0</v>
      </c>
      <c r="V20">
        <v>0.1</v>
      </c>
    </row>
    <row r="21" spans="1:22" x14ac:dyDescent="0.3">
      <c r="A21">
        <v>62</v>
      </c>
      <c r="B21" t="s">
        <v>120</v>
      </c>
      <c r="C21" t="s">
        <v>76</v>
      </c>
      <c r="D21" t="s">
        <v>7</v>
      </c>
      <c r="E21">
        <v>0.03</v>
      </c>
      <c r="N21" t="s">
        <v>767</v>
      </c>
      <c r="O21" t="s">
        <v>767</v>
      </c>
      <c r="P21" t="s">
        <v>767</v>
      </c>
      <c r="Q21">
        <v>0.499</v>
      </c>
      <c r="R21">
        <v>4</v>
      </c>
      <c r="S21">
        <v>9</v>
      </c>
      <c r="T21">
        <v>1</v>
      </c>
      <c r="U21">
        <v>0</v>
      </c>
      <c r="V21">
        <v>0.1</v>
      </c>
    </row>
    <row r="22" spans="1:22" x14ac:dyDescent="0.3">
      <c r="A22">
        <v>57.5</v>
      </c>
      <c r="B22" t="s">
        <v>120</v>
      </c>
      <c r="C22" t="s">
        <v>76</v>
      </c>
      <c r="D22" t="s">
        <v>7</v>
      </c>
      <c r="E22">
        <v>0.03</v>
      </c>
      <c r="N22" t="s">
        <v>767</v>
      </c>
      <c r="O22" t="s">
        <v>767</v>
      </c>
      <c r="P22" t="s">
        <v>767</v>
      </c>
      <c r="Q22">
        <v>0.499</v>
      </c>
      <c r="R22">
        <v>4</v>
      </c>
      <c r="S22">
        <v>9</v>
      </c>
      <c r="T22">
        <v>1</v>
      </c>
      <c r="U22">
        <v>0</v>
      </c>
      <c r="V22">
        <v>0.1</v>
      </c>
    </row>
    <row r="23" spans="1:22" x14ac:dyDescent="0.3">
      <c r="A23">
        <v>55</v>
      </c>
      <c r="B23" t="s">
        <v>120</v>
      </c>
      <c r="C23" t="s">
        <v>76</v>
      </c>
      <c r="D23" t="s">
        <v>7</v>
      </c>
      <c r="E23">
        <v>0.03</v>
      </c>
      <c r="N23" t="s">
        <v>767</v>
      </c>
      <c r="O23" t="s">
        <v>767</v>
      </c>
      <c r="P23" t="s">
        <v>767</v>
      </c>
      <c r="Q23">
        <v>0.499</v>
      </c>
      <c r="R23">
        <v>4</v>
      </c>
      <c r="S23">
        <v>9</v>
      </c>
      <c r="T23">
        <v>1</v>
      </c>
      <c r="U23">
        <v>0</v>
      </c>
      <c r="V23">
        <v>0.1</v>
      </c>
    </row>
    <row r="24" spans="1:22" x14ac:dyDescent="0.3">
      <c r="A24">
        <v>35</v>
      </c>
      <c r="B24" t="s">
        <v>120</v>
      </c>
      <c r="C24" t="s">
        <v>76</v>
      </c>
      <c r="D24" t="s">
        <v>7</v>
      </c>
      <c r="E24">
        <v>0.03</v>
      </c>
      <c r="N24" t="s">
        <v>767</v>
      </c>
      <c r="O24" t="s">
        <v>767</v>
      </c>
      <c r="P24" t="s">
        <v>767</v>
      </c>
      <c r="Q24">
        <v>0.499</v>
      </c>
      <c r="R24">
        <v>4</v>
      </c>
      <c r="S24">
        <v>9</v>
      </c>
      <c r="T24">
        <v>1</v>
      </c>
      <c r="U24">
        <v>0</v>
      </c>
      <c r="V24">
        <v>0.1</v>
      </c>
    </row>
    <row r="25" spans="1:22" x14ac:dyDescent="0.3">
      <c r="A25">
        <v>34.700000000000003</v>
      </c>
      <c r="B25" t="s">
        <v>120</v>
      </c>
      <c r="C25" t="s">
        <v>76</v>
      </c>
      <c r="D25" t="s">
        <v>7</v>
      </c>
      <c r="E25">
        <v>0.05</v>
      </c>
      <c r="N25" t="s">
        <v>767</v>
      </c>
      <c r="O25" t="s">
        <v>767</v>
      </c>
      <c r="P25" t="s">
        <v>767</v>
      </c>
      <c r="Q25">
        <v>0.05</v>
      </c>
      <c r="R25">
        <v>3</v>
      </c>
      <c r="S25">
        <v>9</v>
      </c>
      <c r="T25">
        <v>0.9</v>
      </c>
      <c r="U25">
        <v>0.3</v>
      </c>
      <c r="V25">
        <v>0</v>
      </c>
    </row>
    <row r="26" spans="1:22" x14ac:dyDescent="0.3">
      <c r="A26">
        <v>33</v>
      </c>
      <c r="B26" t="s">
        <v>120</v>
      </c>
      <c r="C26" t="s">
        <v>76</v>
      </c>
      <c r="D26" t="s">
        <v>7</v>
      </c>
      <c r="E26">
        <v>0.03</v>
      </c>
      <c r="N26" t="s">
        <v>767</v>
      </c>
      <c r="O26" t="s">
        <v>767</v>
      </c>
      <c r="P26" t="s">
        <v>767</v>
      </c>
      <c r="Q26">
        <v>0.499</v>
      </c>
      <c r="R26">
        <v>4</v>
      </c>
      <c r="S26">
        <v>9</v>
      </c>
      <c r="T26">
        <v>1</v>
      </c>
      <c r="U26">
        <v>0</v>
      </c>
      <c r="V26">
        <v>0.1</v>
      </c>
    </row>
    <row r="27" spans="1:22" x14ac:dyDescent="0.3">
      <c r="A27">
        <v>25</v>
      </c>
      <c r="B27" t="s">
        <v>120</v>
      </c>
      <c r="C27" t="s">
        <v>76</v>
      </c>
      <c r="D27" t="s">
        <v>7</v>
      </c>
      <c r="E27">
        <v>0.03</v>
      </c>
      <c r="N27" t="s">
        <v>767</v>
      </c>
      <c r="O27" t="s">
        <v>767</v>
      </c>
      <c r="P27" t="s">
        <v>767</v>
      </c>
      <c r="Q27">
        <v>0.499</v>
      </c>
      <c r="R27">
        <v>4</v>
      </c>
      <c r="S27">
        <v>9</v>
      </c>
      <c r="T27">
        <v>1</v>
      </c>
      <c r="U27">
        <v>0</v>
      </c>
      <c r="V27">
        <v>0.1</v>
      </c>
    </row>
    <row r="28" spans="1:22" x14ac:dyDescent="0.3">
      <c r="A28">
        <v>15</v>
      </c>
      <c r="B28" t="s">
        <v>120</v>
      </c>
      <c r="C28" t="s">
        <v>76</v>
      </c>
      <c r="D28" t="s">
        <v>7</v>
      </c>
      <c r="E28">
        <v>0.03</v>
      </c>
      <c r="N28" t="s">
        <v>767</v>
      </c>
      <c r="O28" t="s">
        <v>767</v>
      </c>
      <c r="P28" t="s">
        <v>767</v>
      </c>
      <c r="Q28">
        <v>0.499</v>
      </c>
      <c r="R28">
        <v>4</v>
      </c>
      <c r="S28">
        <v>9</v>
      </c>
      <c r="T28">
        <v>1</v>
      </c>
      <c r="U28">
        <v>0</v>
      </c>
      <c r="V28">
        <v>0.1</v>
      </c>
    </row>
    <row r="29" spans="1:22" x14ac:dyDescent="0.3">
      <c r="A29">
        <v>13</v>
      </c>
      <c r="B29" t="s">
        <v>120</v>
      </c>
      <c r="C29" t="s">
        <v>76</v>
      </c>
      <c r="D29" t="s">
        <v>7</v>
      </c>
      <c r="E29">
        <v>0.03</v>
      </c>
      <c r="N29" t="s">
        <v>767</v>
      </c>
      <c r="O29" t="s">
        <v>767</v>
      </c>
      <c r="P29" t="s">
        <v>767</v>
      </c>
      <c r="Q29">
        <v>0.499</v>
      </c>
      <c r="R29">
        <v>4</v>
      </c>
      <c r="S29">
        <v>9</v>
      </c>
      <c r="T29">
        <v>1</v>
      </c>
      <c r="U29">
        <v>0</v>
      </c>
      <c r="V29">
        <v>0.1</v>
      </c>
    </row>
    <row r="30" spans="1:22" x14ac:dyDescent="0.3">
      <c r="A30">
        <v>6.2</v>
      </c>
      <c r="B30" t="s">
        <v>120</v>
      </c>
      <c r="C30" t="s">
        <v>76</v>
      </c>
      <c r="D30" t="s">
        <v>7</v>
      </c>
      <c r="E30">
        <v>0.03</v>
      </c>
      <c r="N30" t="s">
        <v>767</v>
      </c>
      <c r="O30" t="s">
        <v>767</v>
      </c>
      <c r="P30" t="s">
        <v>767</v>
      </c>
      <c r="Q30">
        <v>0.499</v>
      </c>
      <c r="R30">
        <v>4</v>
      </c>
      <c r="S30">
        <v>9</v>
      </c>
      <c r="T30">
        <v>1</v>
      </c>
      <c r="U30">
        <v>0</v>
      </c>
      <c r="V30">
        <v>0.1</v>
      </c>
    </row>
    <row r="31" spans="1:22" x14ac:dyDescent="0.3">
      <c r="A31">
        <v>110</v>
      </c>
      <c r="B31" t="s">
        <v>120</v>
      </c>
      <c r="C31" t="s">
        <v>76</v>
      </c>
      <c r="D31" t="s">
        <v>7</v>
      </c>
      <c r="E31">
        <v>0.03</v>
      </c>
      <c r="N31" t="s">
        <v>767</v>
      </c>
      <c r="O31" t="s">
        <v>767</v>
      </c>
      <c r="P31" t="s">
        <v>767</v>
      </c>
      <c r="Q31">
        <v>0.499</v>
      </c>
      <c r="R31">
        <v>4</v>
      </c>
      <c r="S31">
        <v>9</v>
      </c>
      <c r="T31">
        <v>1</v>
      </c>
      <c r="U31">
        <v>0</v>
      </c>
      <c r="V31">
        <v>0.1</v>
      </c>
    </row>
    <row r="32" spans="1:22" hidden="1" x14ac:dyDescent="0.3">
      <c r="E32" s="7" t="s">
        <v>64</v>
      </c>
      <c r="F32" s="7" t="s">
        <v>65</v>
      </c>
      <c r="G32" s="7" t="s">
        <v>66</v>
      </c>
      <c r="H32" s="7" t="s">
        <v>67</v>
      </c>
      <c r="I32" s="7" t="s">
        <v>68</v>
      </c>
      <c r="J32" s="7" t="s">
        <v>69</v>
      </c>
      <c r="K32" s="7" t="s">
        <v>70</v>
      </c>
      <c r="L32" s="7" t="s">
        <v>71</v>
      </c>
      <c r="M32" s="7" t="s">
        <v>72</v>
      </c>
      <c r="N32" s="7" t="s">
        <v>73</v>
      </c>
      <c r="O32" s="7" t="s">
        <v>74</v>
      </c>
      <c r="P32" s="7" t="s">
        <v>75</v>
      </c>
    </row>
    <row r="33" spans="1:18" x14ac:dyDescent="0.3">
      <c r="A33">
        <v>400</v>
      </c>
      <c r="B33" t="s">
        <v>43</v>
      </c>
      <c r="C33" t="s">
        <v>76</v>
      </c>
      <c r="D33" t="s">
        <v>6</v>
      </c>
      <c r="E33">
        <v>0.03</v>
      </c>
      <c r="F33">
        <v>0.18</v>
      </c>
      <c r="G33">
        <v>6.64</v>
      </c>
      <c r="H33">
        <v>0.05</v>
      </c>
      <c r="I33">
        <v>0.5</v>
      </c>
      <c r="J33">
        <v>0.15</v>
      </c>
      <c r="K33">
        <v>1</v>
      </c>
      <c r="L33">
        <v>0</v>
      </c>
      <c r="M33">
        <v>1.66</v>
      </c>
      <c r="N33">
        <v>1.41</v>
      </c>
      <c r="O33">
        <v>0.499</v>
      </c>
      <c r="P33">
        <v>0.06</v>
      </c>
      <c r="Q33" t="s">
        <v>1</v>
      </c>
      <c r="R33" t="s">
        <v>1</v>
      </c>
    </row>
    <row r="34" spans="1:18" x14ac:dyDescent="0.3">
      <c r="A34">
        <v>300</v>
      </c>
      <c r="B34" t="s">
        <v>43</v>
      </c>
      <c r="C34" t="s">
        <v>76</v>
      </c>
      <c r="D34" t="s">
        <v>6</v>
      </c>
      <c r="E34">
        <v>0.03</v>
      </c>
      <c r="F34">
        <v>0.18</v>
      </c>
      <c r="G34">
        <v>6.64</v>
      </c>
      <c r="H34">
        <v>0.05</v>
      </c>
      <c r="I34">
        <v>0.5</v>
      </c>
      <c r="J34">
        <v>0.15</v>
      </c>
      <c r="K34">
        <v>1</v>
      </c>
      <c r="L34">
        <v>0</v>
      </c>
      <c r="M34">
        <v>1.66</v>
      </c>
      <c r="N34">
        <v>1.41</v>
      </c>
      <c r="O34">
        <v>0.499</v>
      </c>
      <c r="P34">
        <v>0.06</v>
      </c>
      <c r="Q34" t="s">
        <v>1</v>
      </c>
      <c r="R34" t="s">
        <v>1</v>
      </c>
    </row>
    <row r="35" spans="1:18" x14ac:dyDescent="0.3">
      <c r="A35">
        <v>248</v>
      </c>
      <c r="B35" t="s">
        <v>43</v>
      </c>
      <c r="C35" t="s">
        <v>76</v>
      </c>
      <c r="D35" t="s">
        <v>6</v>
      </c>
      <c r="E35">
        <v>0.03</v>
      </c>
      <c r="F35">
        <v>0.18</v>
      </c>
      <c r="G35">
        <v>6.64</v>
      </c>
      <c r="H35">
        <v>0.05</v>
      </c>
      <c r="I35">
        <v>0.5</v>
      </c>
      <c r="J35">
        <v>0.15</v>
      </c>
      <c r="K35">
        <v>1</v>
      </c>
      <c r="L35">
        <v>0</v>
      </c>
      <c r="M35">
        <v>1.66</v>
      </c>
      <c r="N35">
        <v>1.41</v>
      </c>
      <c r="O35">
        <v>0.499</v>
      </c>
      <c r="P35">
        <v>0.06</v>
      </c>
      <c r="Q35" t="s">
        <v>1</v>
      </c>
      <c r="R35" t="s">
        <v>1</v>
      </c>
    </row>
    <row r="36" spans="1:18" x14ac:dyDescent="0.3">
      <c r="A36">
        <v>240</v>
      </c>
      <c r="B36" t="s">
        <v>43</v>
      </c>
      <c r="C36" t="s">
        <v>76</v>
      </c>
      <c r="D36" t="s">
        <v>6</v>
      </c>
      <c r="E36">
        <v>0.03</v>
      </c>
      <c r="F36">
        <v>0.18</v>
      </c>
      <c r="G36">
        <v>6.64</v>
      </c>
      <c r="H36">
        <v>0.05</v>
      </c>
      <c r="I36">
        <v>0.5</v>
      </c>
      <c r="J36">
        <v>0.15</v>
      </c>
      <c r="K36">
        <v>1</v>
      </c>
      <c r="L36">
        <v>0</v>
      </c>
      <c r="M36">
        <v>1.66</v>
      </c>
      <c r="N36">
        <v>1.41</v>
      </c>
      <c r="O36">
        <v>0.499</v>
      </c>
      <c r="P36">
        <v>0.06</v>
      </c>
      <c r="Q36" t="s">
        <v>1</v>
      </c>
      <c r="R36" t="s">
        <v>1</v>
      </c>
    </row>
    <row r="37" spans="1:18" x14ac:dyDescent="0.3">
      <c r="A37">
        <v>180</v>
      </c>
      <c r="B37" t="s">
        <v>43</v>
      </c>
      <c r="C37" t="s">
        <v>76</v>
      </c>
      <c r="D37" t="s">
        <v>6</v>
      </c>
      <c r="E37">
        <v>0.03</v>
      </c>
      <c r="F37">
        <v>0.18</v>
      </c>
      <c r="G37">
        <v>6.64</v>
      </c>
      <c r="H37">
        <v>0.05</v>
      </c>
      <c r="I37">
        <v>0.5</v>
      </c>
      <c r="J37">
        <v>0.15</v>
      </c>
      <c r="K37">
        <v>1</v>
      </c>
      <c r="L37">
        <v>0</v>
      </c>
      <c r="M37">
        <v>1.66</v>
      </c>
      <c r="N37">
        <v>1.41</v>
      </c>
      <c r="O37">
        <v>0.499</v>
      </c>
      <c r="P37">
        <v>0.06</v>
      </c>
      <c r="Q37" t="s">
        <v>1</v>
      </c>
      <c r="R37" t="s">
        <v>1</v>
      </c>
    </row>
    <row r="38" spans="1:18" x14ac:dyDescent="0.3">
      <c r="A38">
        <v>165</v>
      </c>
      <c r="B38" t="s">
        <v>43</v>
      </c>
      <c r="C38" t="s">
        <v>76</v>
      </c>
      <c r="D38" t="s">
        <v>6</v>
      </c>
      <c r="E38">
        <v>0.06</v>
      </c>
      <c r="F38">
        <v>0.4</v>
      </c>
      <c r="G38">
        <v>3</v>
      </c>
      <c r="H38">
        <v>9.9000000000000005E-2</v>
      </c>
      <c r="I38">
        <v>0.4</v>
      </c>
      <c r="J38">
        <v>0.15</v>
      </c>
      <c r="K38">
        <v>1</v>
      </c>
      <c r="L38">
        <v>0.1</v>
      </c>
      <c r="M38">
        <v>1.35</v>
      </c>
      <c r="N38">
        <v>1.4</v>
      </c>
      <c r="O38">
        <v>0.1</v>
      </c>
      <c r="P38">
        <v>0.1</v>
      </c>
      <c r="Q38" t="s">
        <v>1</v>
      </c>
      <c r="R38" t="s">
        <v>1</v>
      </c>
    </row>
    <row r="39" spans="1:18" x14ac:dyDescent="0.3">
      <c r="A39">
        <v>150</v>
      </c>
      <c r="B39" t="s">
        <v>43</v>
      </c>
      <c r="C39" t="s">
        <v>76</v>
      </c>
      <c r="D39" t="s">
        <v>6</v>
      </c>
      <c r="E39">
        <v>0.06</v>
      </c>
      <c r="F39">
        <v>0.4</v>
      </c>
      <c r="G39">
        <v>3</v>
      </c>
      <c r="H39">
        <v>9.9000000000000005E-2</v>
      </c>
      <c r="I39">
        <v>0.4</v>
      </c>
      <c r="J39">
        <v>0.15</v>
      </c>
      <c r="K39">
        <v>1</v>
      </c>
      <c r="L39">
        <v>0.1</v>
      </c>
      <c r="M39">
        <v>1.35</v>
      </c>
      <c r="N39">
        <v>1.4</v>
      </c>
      <c r="O39">
        <v>0.1</v>
      </c>
      <c r="P39">
        <v>0.1</v>
      </c>
      <c r="Q39" t="s">
        <v>1</v>
      </c>
      <c r="R39" t="s">
        <v>1</v>
      </c>
    </row>
    <row r="40" spans="1:18" x14ac:dyDescent="0.3">
      <c r="A40">
        <v>140</v>
      </c>
      <c r="B40" t="s">
        <v>43</v>
      </c>
      <c r="C40" t="s">
        <v>76</v>
      </c>
      <c r="D40" t="s">
        <v>6</v>
      </c>
      <c r="E40">
        <v>0.06</v>
      </c>
      <c r="F40">
        <v>0.4</v>
      </c>
      <c r="G40">
        <v>3</v>
      </c>
      <c r="H40">
        <v>9.9000000000000005E-2</v>
      </c>
      <c r="I40">
        <v>0.4</v>
      </c>
      <c r="J40">
        <v>0.15</v>
      </c>
      <c r="K40">
        <v>1</v>
      </c>
      <c r="L40">
        <v>0.1</v>
      </c>
      <c r="M40">
        <v>1.35</v>
      </c>
      <c r="N40">
        <v>1.4</v>
      </c>
      <c r="O40">
        <v>0.1</v>
      </c>
      <c r="P40">
        <v>0.1</v>
      </c>
      <c r="Q40" t="s">
        <v>1</v>
      </c>
      <c r="R40" t="s">
        <v>1</v>
      </c>
    </row>
    <row r="41" spans="1:18" x14ac:dyDescent="0.3">
      <c r="A41">
        <v>135</v>
      </c>
      <c r="B41" t="s">
        <v>43</v>
      </c>
      <c r="C41" t="s">
        <v>76</v>
      </c>
      <c r="D41" t="s">
        <v>6</v>
      </c>
      <c r="E41">
        <v>0.06</v>
      </c>
      <c r="F41">
        <v>0.4</v>
      </c>
      <c r="G41">
        <v>3</v>
      </c>
      <c r="H41">
        <v>9.9000000000000005E-2</v>
      </c>
      <c r="I41">
        <v>0.4</v>
      </c>
      <c r="J41">
        <v>0.15</v>
      </c>
      <c r="K41">
        <v>1</v>
      </c>
      <c r="L41">
        <v>0.1</v>
      </c>
      <c r="M41">
        <v>1.35</v>
      </c>
      <c r="N41">
        <v>1.4</v>
      </c>
      <c r="O41">
        <v>0.1</v>
      </c>
      <c r="P41">
        <v>0.1</v>
      </c>
      <c r="Q41" t="s">
        <v>1</v>
      </c>
      <c r="R41" t="s">
        <v>1</v>
      </c>
    </row>
    <row r="42" spans="1:18" x14ac:dyDescent="0.3">
      <c r="A42">
        <v>130</v>
      </c>
      <c r="B42" t="s">
        <v>43</v>
      </c>
      <c r="C42" t="s">
        <v>76</v>
      </c>
      <c r="D42" t="s">
        <v>6</v>
      </c>
      <c r="E42">
        <v>0.06</v>
      </c>
      <c r="F42">
        <v>0.4</v>
      </c>
      <c r="G42">
        <v>3</v>
      </c>
      <c r="H42">
        <v>9.9000000000000005E-2</v>
      </c>
      <c r="I42">
        <v>0.4</v>
      </c>
      <c r="J42">
        <v>0.15</v>
      </c>
      <c r="K42">
        <v>1</v>
      </c>
      <c r="L42">
        <v>0.1</v>
      </c>
      <c r="M42">
        <v>1.35</v>
      </c>
      <c r="N42">
        <v>1.4</v>
      </c>
      <c r="O42">
        <v>0.1</v>
      </c>
      <c r="P42">
        <v>0.1</v>
      </c>
      <c r="Q42" t="s">
        <v>1</v>
      </c>
      <c r="R42" t="s">
        <v>1</v>
      </c>
    </row>
    <row r="43" spans="1:18" x14ac:dyDescent="0.3">
      <c r="A43">
        <v>120</v>
      </c>
      <c r="B43" t="s">
        <v>43</v>
      </c>
      <c r="C43" t="s">
        <v>76</v>
      </c>
      <c r="D43" t="s">
        <v>6</v>
      </c>
      <c r="E43">
        <v>0.06</v>
      </c>
      <c r="F43">
        <v>0.4</v>
      </c>
      <c r="G43">
        <v>3</v>
      </c>
      <c r="H43">
        <v>9.9000000000000005E-2</v>
      </c>
      <c r="I43">
        <v>0.4</v>
      </c>
      <c r="J43">
        <v>0.15</v>
      </c>
      <c r="K43">
        <v>1</v>
      </c>
      <c r="L43">
        <v>0.1</v>
      </c>
      <c r="M43">
        <v>1.35</v>
      </c>
      <c r="N43">
        <v>1.4</v>
      </c>
      <c r="O43">
        <v>0.1</v>
      </c>
      <c r="P43">
        <v>0.1</v>
      </c>
      <c r="Q43" t="s">
        <v>1</v>
      </c>
      <c r="R43" t="s">
        <v>1</v>
      </c>
    </row>
    <row r="44" spans="1:18" x14ac:dyDescent="0.3">
      <c r="A44">
        <v>114</v>
      </c>
      <c r="B44" t="s">
        <v>43</v>
      </c>
      <c r="C44" t="s">
        <v>76</v>
      </c>
      <c r="D44" t="s">
        <v>6</v>
      </c>
      <c r="E44">
        <v>0.06</v>
      </c>
      <c r="F44">
        <v>0.4</v>
      </c>
      <c r="G44">
        <v>3</v>
      </c>
      <c r="H44">
        <v>9.9000000000000005E-2</v>
      </c>
      <c r="I44">
        <v>0.4</v>
      </c>
      <c r="J44">
        <v>0.15</v>
      </c>
      <c r="K44">
        <v>1</v>
      </c>
      <c r="L44">
        <v>0.1</v>
      </c>
      <c r="M44">
        <v>1.35</v>
      </c>
      <c r="N44">
        <v>1.4</v>
      </c>
      <c r="O44">
        <v>0.1</v>
      </c>
      <c r="P44">
        <v>0.1</v>
      </c>
      <c r="Q44" t="s">
        <v>1</v>
      </c>
      <c r="R44" t="s">
        <v>1</v>
      </c>
    </row>
    <row r="45" spans="1:18" x14ac:dyDescent="0.3">
      <c r="A45">
        <v>110</v>
      </c>
      <c r="B45" t="s">
        <v>43</v>
      </c>
      <c r="C45" t="s">
        <v>76</v>
      </c>
      <c r="D45" t="s">
        <v>6</v>
      </c>
      <c r="E45">
        <v>0.03</v>
      </c>
      <c r="F45">
        <v>0.18</v>
      </c>
      <c r="G45">
        <v>6.64</v>
      </c>
      <c r="H45">
        <v>0.05</v>
      </c>
      <c r="I45">
        <v>0.5</v>
      </c>
      <c r="J45">
        <v>0.15</v>
      </c>
      <c r="K45">
        <v>1</v>
      </c>
      <c r="L45">
        <v>0</v>
      </c>
      <c r="M45">
        <v>1.66</v>
      </c>
      <c r="N45">
        <v>1.41</v>
      </c>
      <c r="O45">
        <v>0.499</v>
      </c>
      <c r="P45">
        <v>0.06</v>
      </c>
      <c r="Q45" t="s">
        <v>1</v>
      </c>
      <c r="R45" t="s">
        <v>1</v>
      </c>
    </row>
    <row r="46" spans="1:18" x14ac:dyDescent="0.3">
      <c r="A46">
        <v>106</v>
      </c>
      <c r="B46" t="s">
        <v>43</v>
      </c>
      <c r="C46" t="s">
        <v>76</v>
      </c>
      <c r="D46" t="s">
        <v>6</v>
      </c>
      <c r="E46">
        <v>0.06</v>
      </c>
      <c r="F46">
        <v>0.4</v>
      </c>
      <c r="G46">
        <v>3</v>
      </c>
      <c r="H46">
        <v>9.9000000000000005E-2</v>
      </c>
      <c r="I46">
        <v>0.4</v>
      </c>
      <c r="J46">
        <v>0.15</v>
      </c>
      <c r="K46">
        <v>1</v>
      </c>
      <c r="L46">
        <v>0.1</v>
      </c>
      <c r="M46">
        <v>1.35</v>
      </c>
      <c r="N46">
        <v>1.4</v>
      </c>
      <c r="O46">
        <v>0.1</v>
      </c>
      <c r="P46">
        <v>0.1</v>
      </c>
      <c r="Q46" t="s">
        <v>1</v>
      </c>
      <c r="R46" t="s">
        <v>1</v>
      </c>
    </row>
    <row r="47" spans="1:18" x14ac:dyDescent="0.3">
      <c r="A47">
        <v>105</v>
      </c>
      <c r="B47" t="s">
        <v>43</v>
      </c>
      <c r="C47" t="s">
        <v>76</v>
      </c>
      <c r="D47" t="s">
        <v>6</v>
      </c>
      <c r="E47">
        <v>0.06</v>
      </c>
      <c r="F47">
        <v>0.4</v>
      </c>
      <c r="G47">
        <v>3</v>
      </c>
      <c r="H47">
        <v>9.9000000000000005E-2</v>
      </c>
      <c r="I47">
        <v>0.4</v>
      </c>
      <c r="J47">
        <v>0.15</v>
      </c>
      <c r="K47">
        <v>1</v>
      </c>
      <c r="L47">
        <v>0.1</v>
      </c>
      <c r="M47">
        <v>1.35</v>
      </c>
      <c r="N47">
        <v>1.4</v>
      </c>
      <c r="O47">
        <v>0.1</v>
      </c>
      <c r="P47">
        <v>0.1</v>
      </c>
      <c r="Q47" t="s">
        <v>1</v>
      </c>
      <c r="R47" t="s">
        <v>1</v>
      </c>
    </row>
    <row r="48" spans="1:18" x14ac:dyDescent="0.3">
      <c r="A48">
        <v>100</v>
      </c>
      <c r="B48" t="s">
        <v>43</v>
      </c>
      <c r="C48" t="s">
        <v>76</v>
      </c>
      <c r="D48" t="s">
        <v>6</v>
      </c>
      <c r="E48">
        <v>0.03</v>
      </c>
      <c r="F48">
        <v>0.18</v>
      </c>
      <c r="G48">
        <v>6.64</v>
      </c>
      <c r="H48">
        <v>0.05</v>
      </c>
      <c r="I48">
        <v>0.5</v>
      </c>
      <c r="J48">
        <v>0.15</v>
      </c>
      <c r="K48">
        <v>1</v>
      </c>
      <c r="L48">
        <v>0</v>
      </c>
      <c r="M48">
        <v>1.66</v>
      </c>
      <c r="N48">
        <v>1.41</v>
      </c>
      <c r="O48">
        <v>0.499</v>
      </c>
      <c r="P48">
        <v>0.06</v>
      </c>
      <c r="Q48" t="s">
        <v>1</v>
      </c>
      <c r="R48" t="s">
        <v>1</v>
      </c>
    </row>
    <row r="49" spans="1:18" x14ac:dyDescent="0.3">
      <c r="A49">
        <v>88</v>
      </c>
      <c r="B49" t="s">
        <v>43</v>
      </c>
      <c r="C49" t="s">
        <v>76</v>
      </c>
      <c r="D49" t="s">
        <v>6</v>
      </c>
      <c r="E49">
        <v>0.06</v>
      </c>
      <c r="F49">
        <v>0.4</v>
      </c>
      <c r="G49">
        <v>3</v>
      </c>
      <c r="H49">
        <v>9.9000000000000005E-2</v>
      </c>
      <c r="I49">
        <v>0.4</v>
      </c>
      <c r="J49">
        <v>0.15</v>
      </c>
      <c r="K49">
        <v>1</v>
      </c>
      <c r="L49">
        <v>0.1</v>
      </c>
      <c r="M49">
        <v>1.35</v>
      </c>
      <c r="N49">
        <v>1.4</v>
      </c>
      <c r="O49">
        <v>0.1</v>
      </c>
      <c r="P49">
        <v>0.1</v>
      </c>
      <c r="Q49" t="s">
        <v>1</v>
      </c>
      <c r="R49" t="s">
        <v>1</v>
      </c>
    </row>
    <row r="50" spans="1:18" x14ac:dyDescent="0.3">
      <c r="A50">
        <v>87</v>
      </c>
      <c r="B50" t="s">
        <v>43</v>
      </c>
      <c r="C50" t="s">
        <v>76</v>
      </c>
      <c r="D50" t="s">
        <v>6</v>
      </c>
      <c r="E50">
        <v>0.06</v>
      </c>
      <c r="F50">
        <v>0.4</v>
      </c>
      <c r="G50">
        <v>3</v>
      </c>
      <c r="H50">
        <v>9.9000000000000005E-2</v>
      </c>
      <c r="I50">
        <v>0.4</v>
      </c>
      <c r="J50">
        <v>0.15</v>
      </c>
      <c r="K50">
        <v>1</v>
      </c>
      <c r="L50">
        <v>0.1</v>
      </c>
      <c r="M50">
        <v>1.35</v>
      </c>
      <c r="N50">
        <v>1.4</v>
      </c>
      <c r="O50">
        <v>0.1</v>
      </c>
      <c r="P50">
        <v>0.1</v>
      </c>
      <c r="Q50" t="s">
        <v>1</v>
      </c>
      <c r="R50" t="s">
        <v>1</v>
      </c>
    </row>
    <row r="51" spans="1:18" x14ac:dyDescent="0.3">
      <c r="A51">
        <v>81</v>
      </c>
      <c r="B51" t="s">
        <v>43</v>
      </c>
      <c r="C51" t="s">
        <v>76</v>
      </c>
      <c r="D51" t="s">
        <v>6</v>
      </c>
      <c r="E51">
        <v>0.06</v>
      </c>
      <c r="F51">
        <v>0.4</v>
      </c>
      <c r="G51">
        <v>3</v>
      </c>
      <c r="H51">
        <v>9.9000000000000005E-2</v>
      </c>
      <c r="I51">
        <v>0.4</v>
      </c>
      <c r="J51">
        <v>0.15</v>
      </c>
      <c r="K51">
        <v>1</v>
      </c>
      <c r="L51">
        <v>0.1</v>
      </c>
      <c r="M51">
        <v>1.35</v>
      </c>
      <c r="N51">
        <v>1.4</v>
      </c>
      <c r="O51">
        <v>0.1</v>
      </c>
      <c r="P51">
        <v>0.1</v>
      </c>
      <c r="Q51" t="s">
        <v>1</v>
      </c>
      <c r="R51" t="s">
        <v>1</v>
      </c>
    </row>
    <row r="52" spans="1:18" x14ac:dyDescent="0.3">
      <c r="A52">
        <v>80</v>
      </c>
      <c r="B52" t="s">
        <v>43</v>
      </c>
      <c r="C52" t="s">
        <v>76</v>
      </c>
      <c r="D52" t="s">
        <v>6</v>
      </c>
      <c r="E52">
        <v>0.06</v>
      </c>
      <c r="F52">
        <v>0.4</v>
      </c>
      <c r="G52">
        <v>3</v>
      </c>
      <c r="H52">
        <v>9.9000000000000005E-2</v>
      </c>
      <c r="I52">
        <v>0.4</v>
      </c>
      <c r="J52">
        <v>0.15</v>
      </c>
      <c r="K52">
        <v>1</v>
      </c>
      <c r="L52">
        <v>0.1</v>
      </c>
      <c r="M52">
        <v>1.35</v>
      </c>
      <c r="N52">
        <v>1.4</v>
      </c>
      <c r="O52">
        <v>0.1</v>
      </c>
      <c r="P52">
        <v>0.1</v>
      </c>
      <c r="Q52" t="s">
        <v>1</v>
      </c>
      <c r="R52" t="s">
        <v>1</v>
      </c>
    </row>
    <row r="53" spans="1:18" x14ac:dyDescent="0.3">
      <c r="A53">
        <v>76</v>
      </c>
      <c r="B53" t="s">
        <v>43</v>
      </c>
      <c r="C53" t="s">
        <v>76</v>
      </c>
      <c r="D53" t="s">
        <v>6</v>
      </c>
      <c r="E53">
        <v>0.03</v>
      </c>
      <c r="F53">
        <v>0.18</v>
      </c>
      <c r="G53">
        <v>6.64</v>
      </c>
      <c r="H53">
        <v>0.05</v>
      </c>
      <c r="I53">
        <v>0.5</v>
      </c>
      <c r="J53">
        <v>0.15</v>
      </c>
      <c r="K53">
        <v>1</v>
      </c>
      <c r="L53">
        <v>0</v>
      </c>
      <c r="M53">
        <v>1.66</v>
      </c>
      <c r="N53">
        <v>1.41</v>
      </c>
      <c r="O53">
        <v>0.499</v>
      </c>
      <c r="P53">
        <v>0.06</v>
      </c>
      <c r="Q53" t="s">
        <v>1</v>
      </c>
      <c r="R53" t="s">
        <v>1</v>
      </c>
    </row>
    <row r="54" spans="1:18" x14ac:dyDescent="0.3">
      <c r="A54">
        <v>75</v>
      </c>
      <c r="B54" t="s">
        <v>43</v>
      </c>
      <c r="C54" t="s">
        <v>76</v>
      </c>
      <c r="D54" t="s">
        <v>6</v>
      </c>
      <c r="E54">
        <v>0.03</v>
      </c>
      <c r="F54">
        <v>0.18</v>
      </c>
      <c r="G54">
        <v>6.64</v>
      </c>
      <c r="H54">
        <v>0.05</v>
      </c>
      <c r="I54">
        <v>0.5</v>
      </c>
      <c r="J54">
        <v>0.15</v>
      </c>
      <c r="K54">
        <v>1</v>
      </c>
      <c r="L54">
        <v>0</v>
      </c>
      <c r="M54">
        <v>1.66</v>
      </c>
      <c r="N54">
        <v>1.41</v>
      </c>
      <c r="O54">
        <v>0.499</v>
      </c>
      <c r="P54">
        <v>0.06</v>
      </c>
      <c r="Q54" t="s">
        <v>1</v>
      </c>
      <c r="R54" t="s">
        <v>1</v>
      </c>
    </row>
    <row r="55" spans="1:18" x14ac:dyDescent="0.3">
      <c r="A55">
        <v>74</v>
      </c>
      <c r="B55" t="s">
        <v>43</v>
      </c>
      <c r="C55" t="s">
        <v>76</v>
      </c>
      <c r="D55" t="s">
        <v>6</v>
      </c>
      <c r="E55">
        <v>0.03</v>
      </c>
      <c r="F55">
        <v>0.18</v>
      </c>
      <c r="G55">
        <v>6.64</v>
      </c>
      <c r="H55">
        <v>0.05</v>
      </c>
      <c r="I55">
        <v>0.5</v>
      </c>
      <c r="J55">
        <v>0.15</v>
      </c>
      <c r="K55">
        <v>1</v>
      </c>
      <c r="L55">
        <v>0</v>
      </c>
      <c r="M55">
        <v>1.66</v>
      </c>
      <c r="N55">
        <v>1.41</v>
      </c>
      <c r="O55">
        <v>0.499</v>
      </c>
      <c r="P55">
        <v>0.06</v>
      </c>
      <c r="Q55" t="s">
        <v>1</v>
      </c>
      <c r="R55" t="s">
        <v>1</v>
      </c>
    </row>
    <row r="56" spans="1:18" x14ac:dyDescent="0.3">
      <c r="A56">
        <v>72</v>
      </c>
      <c r="B56" t="s">
        <v>43</v>
      </c>
      <c r="C56" t="s">
        <v>76</v>
      </c>
      <c r="D56" t="s">
        <v>6</v>
      </c>
      <c r="E56">
        <v>0.06</v>
      </c>
      <c r="F56">
        <v>0.4</v>
      </c>
      <c r="G56">
        <v>3</v>
      </c>
      <c r="H56">
        <v>9.9000000000000005E-2</v>
      </c>
      <c r="I56">
        <v>0.4</v>
      </c>
      <c r="J56">
        <v>0.15</v>
      </c>
      <c r="K56">
        <v>1</v>
      </c>
      <c r="L56">
        <v>0.1</v>
      </c>
      <c r="M56">
        <v>1.35</v>
      </c>
      <c r="N56">
        <v>1.4</v>
      </c>
      <c r="O56">
        <v>0.1</v>
      </c>
      <c r="P56">
        <v>0.1</v>
      </c>
      <c r="Q56" t="s">
        <v>1</v>
      </c>
      <c r="R56" t="s">
        <v>1</v>
      </c>
    </row>
    <row r="57" spans="1:18" x14ac:dyDescent="0.3">
      <c r="A57">
        <v>65</v>
      </c>
      <c r="B57" t="s">
        <v>43</v>
      </c>
      <c r="C57" t="s">
        <v>76</v>
      </c>
      <c r="D57" t="s">
        <v>6</v>
      </c>
      <c r="E57">
        <v>0.06</v>
      </c>
      <c r="F57">
        <v>0.4</v>
      </c>
      <c r="G57">
        <v>3</v>
      </c>
      <c r="H57">
        <v>9.9000000000000005E-2</v>
      </c>
      <c r="I57">
        <v>0.4</v>
      </c>
      <c r="J57">
        <v>0.15</v>
      </c>
      <c r="K57">
        <v>1</v>
      </c>
      <c r="L57">
        <v>0.1</v>
      </c>
      <c r="M57">
        <v>1.35</v>
      </c>
      <c r="N57">
        <v>1.4</v>
      </c>
      <c r="O57">
        <v>0.1</v>
      </c>
      <c r="P57">
        <v>0.1</v>
      </c>
      <c r="Q57" t="s">
        <v>1</v>
      </c>
      <c r="R57" t="s">
        <v>1</v>
      </c>
    </row>
    <row r="58" spans="1:18" x14ac:dyDescent="0.3">
      <c r="A58">
        <v>55</v>
      </c>
      <c r="B58" t="s">
        <v>43</v>
      </c>
      <c r="C58" t="s">
        <v>76</v>
      </c>
      <c r="D58" t="s">
        <v>6</v>
      </c>
      <c r="E58">
        <v>0.06</v>
      </c>
      <c r="F58">
        <v>0.4</v>
      </c>
      <c r="G58">
        <v>3</v>
      </c>
      <c r="H58">
        <v>9.9000000000000005E-2</v>
      </c>
      <c r="I58">
        <v>0.4</v>
      </c>
      <c r="J58">
        <v>0.15</v>
      </c>
      <c r="K58">
        <v>1</v>
      </c>
      <c r="L58">
        <v>0.1</v>
      </c>
      <c r="M58">
        <v>1.35</v>
      </c>
      <c r="N58">
        <v>1.4</v>
      </c>
      <c r="O58">
        <v>0.1</v>
      </c>
      <c r="P58">
        <v>0.1</v>
      </c>
      <c r="Q58" t="s">
        <v>1</v>
      </c>
      <c r="R58" t="s">
        <v>1</v>
      </c>
    </row>
    <row r="59" spans="1:18" x14ac:dyDescent="0.3">
      <c r="A59">
        <v>54</v>
      </c>
      <c r="B59" t="s">
        <v>43</v>
      </c>
      <c r="C59" t="s">
        <v>76</v>
      </c>
      <c r="D59" t="s">
        <v>6</v>
      </c>
      <c r="E59">
        <v>0.06</v>
      </c>
      <c r="F59">
        <v>0.4</v>
      </c>
      <c r="G59">
        <v>3</v>
      </c>
      <c r="H59">
        <v>9.9000000000000005E-2</v>
      </c>
      <c r="I59">
        <v>0.4</v>
      </c>
      <c r="J59">
        <v>0.15</v>
      </c>
      <c r="K59">
        <v>1</v>
      </c>
      <c r="L59">
        <v>0.1</v>
      </c>
      <c r="M59">
        <v>1.35</v>
      </c>
      <c r="N59">
        <v>1.4</v>
      </c>
      <c r="O59">
        <v>0.1</v>
      </c>
      <c r="P59">
        <v>0.1</v>
      </c>
      <c r="Q59" t="s">
        <v>1</v>
      </c>
      <c r="R59" t="s">
        <v>1</v>
      </c>
    </row>
    <row r="60" spans="1:18" x14ac:dyDescent="0.3">
      <c r="A60">
        <v>50</v>
      </c>
      <c r="B60" t="s">
        <v>43</v>
      </c>
      <c r="C60" t="s">
        <v>76</v>
      </c>
      <c r="D60" t="s">
        <v>6</v>
      </c>
      <c r="E60">
        <v>0.06</v>
      </c>
      <c r="F60">
        <v>0.4</v>
      </c>
      <c r="G60">
        <v>3</v>
      </c>
      <c r="H60">
        <v>9.9000000000000005E-2</v>
      </c>
      <c r="I60">
        <v>0.4</v>
      </c>
      <c r="J60">
        <v>0.15</v>
      </c>
      <c r="K60">
        <v>1</v>
      </c>
      <c r="L60">
        <v>0.1</v>
      </c>
      <c r="M60">
        <v>1.35</v>
      </c>
      <c r="N60">
        <v>1.4</v>
      </c>
      <c r="O60">
        <v>0.1</v>
      </c>
      <c r="P60">
        <v>0.1</v>
      </c>
      <c r="Q60" t="s">
        <v>1</v>
      </c>
      <c r="R60" t="s">
        <v>1</v>
      </c>
    </row>
    <row r="61" spans="1:18" x14ac:dyDescent="0.3">
      <c r="A61">
        <v>49</v>
      </c>
      <c r="B61" t="s">
        <v>43</v>
      </c>
      <c r="C61" t="s">
        <v>76</v>
      </c>
      <c r="D61" t="s">
        <v>6</v>
      </c>
      <c r="E61">
        <v>0.06</v>
      </c>
      <c r="F61">
        <v>0.4</v>
      </c>
      <c r="G61">
        <v>3</v>
      </c>
      <c r="H61">
        <v>9.9000000000000005E-2</v>
      </c>
      <c r="I61">
        <v>0.4</v>
      </c>
      <c r="J61">
        <v>0.15</v>
      </c>
      <c r="K61">
        <v>1</v>
      </c>
      <c r="L61">
        <v>0.1</v>
      </c>
      <c r="M61">
        <v>1.35</v>
      </c>
      <c r="N61">
        <v>1.4</v>
      </c>
      <c r="O61">
        <v>0.1</v>
      </c>
      <c r="P61">
        <v>0.1</v>
      </c>
      <c r="Q61" t="s">
        <v>1</v>
      </c>
      <c r="R61" t="s">
        <v>1</v>
      </c>
    </row>
    <row r="62" spans="1:18" x14ac:dyDescent="0.3">
      <c r="A62">
        <v>48</v>
      </c>
      <c r="B62" t="s">
        <v>43</v>
      </c>
      <c r="C62" t="s">
        <v>76</v>
      </c>
      <c r="D62" t="s">
        <v>6</v>
      </c>
      <c r="E62">
        <v>0.06</v>
      </c>
      <c r="F62">
        <v>0.4</v>
      </c>
      <c r="G62">
        <v>3</v>
      </c>
      <c r="H62">
        <v>9.9000000000000005E-2</v>
      </c>
      <c r="I62">
        <v>0.4</v>
      </c>
      <c r="J62">
        <v>0.15</v>
      </c>
      <c r="K62">
        <v>1</v>
      </c>
      <c r="L62">
        <v>0.1</v>
      </c>
      <c r="M62">
        <v>1.35</v>
      </c>
      <c r="N62">
        <v>1.4</v>
      </c>
      <c r="O62">
        <v>0.1</v>
      </c>
      <c r="P62">
        <v>0.1</v>
      </c>
      <c r="Q62" t="s">
        <v>1</v>
      </c>
      <c r="R62" t="s">
        <v>1</v>
      </c>
    </row>
    <row r="63" spans="1:18" x14ac:dyDescent="0.3">
      <c r="A63">
        <v>44</v>
      </c>
      <c r="B63" t="s">
        <v>43</v>
      </c>
      <c r="C63" t="s">
        <v>76</v>
      </c>
      <c r="D63" t="s">
        <v>6</v>
      </c>
      <c r="E63">
        <v>0.06</v>
      </c>
      <c r="F63">
        <v>0.4</v>
      </c>
      <c r="G63">
        <v>3</v>
      </c>
      <c r="H63">
        <v>9.9000000000000005E-2</v>
      </c>
      <c r="I63">
        <v>0.4</v>
      </c>
      <c r="J63">
        <v>0.15</v>
      </c>
      <c r="K63">
        <v>1</v>
      </c>
      <c r="L63">
        <v>0.1</v>
      </c>
      <c r="M63">
        <v>1.35</v>
      </c>
      <c r="N63">
        <v>1.4</v>
      </c>
      <c r="O63">
        <v>0.1</v>
      </c>
      <c r="P63">
        <v>0.1</v>
      </c>
      <c r="Q63" t="s">
        <v>1</v>
      </c>
      <c r="R63" t="s">
        <v>1</v>
      </c>
    </row>
    <row r="64" spans="1:18" x14ac:dyDescent="0.3">
      <c r="A64">
        <v>40.5</v>
      </c>
      <c r="B64" t="s">
        <v>43</v>
      </c>
      <c r="C64" t="s">
        <v>76</v>
      </c>
      <c r="D64" t="s">
        <v>6</v>
      </c>
      <c r="E64">
        <v>0.06</v>
      </c>
      <c r="F64">
        <v>0.4</v>
      </c>
      <c r="G64">
        <v>3</v>
      </c>
      <c r="H64">
        <v>9.9000000000000005E-2</v>
      </c>
      <c r="I64">
        <v>0.4</v>
      </c>
      <c r="J64">
        <v>0.15</v>
      </c>
      <c r="K64">
        <v>1</v>
      </c>
      <c r="L64">
        <v>0.1</v>
      </c>
      <c r="M64">
        <v>1.35</v>
      </c>
      <c r="N64">
        <v>1.4</v>
      </c>
      <c r="O64">
        <v>0.1</v>
      </c>
      <c r="P64">
        <v>0.1</v>
      </c>
      <c r="Q64" t="s">
        <v>1</v>
      </c>
      <c r="R64" t="s">
        <v>1</v>
      </c>
    </row>
    <row r="65" spans="1:25" x14ac:dyDescent="0.3">
      <c r="A65">
        <v>40</v>
      </c>
      <c r="B65" t="s">
        <v>43</v>
      </c>
      <c r="C65" t="s">
        <v>76</v>
      </c>
      <c r="D65" t="s">
        <v>6</v>
      </c>
      <c r="E65">
        <v>0.06</v>
      </c>
      <c r="F65">
        <v>0.4</v>
      </c>
      <c r="G65">
        <v>3</v>
      </c>
      <c r="H65">
        <v>9.9000000000000005E-2</v>
      </c>
      <c r="I65">
        <v>0.4</v>
      </c>
      <c r="J65">
        <v>0.15</v>
      </c>
      <c r="K65">
        <v>1</v>
      </c>
      <c r="L65">
        <v>0.1</v>
      </c>
      <c r="M65">
        <v>1.35</v>
      </c>
      <c r="N65">
        <v>1.4</v>
      </c>
      <c r="O65">
        <v>0.1</v>
      </c>
      <c r="P65">
        <v>0.1</v>
      </c>
      <c r="Q65" t="s">
        <v>1</v>
      </c>
      <c r="R65" t="s">
        <v>1</v>
      </c>
    </row>
    <row r="66" spans="1:25" x14ac:dyDescent="0.3">
      <c r="A66">
        <v>38.799999999999997</v>
      </c>
      <c r="B66" t="s">
        <v>43</v>
      </c>
      <c r="C66" t="s">
        <v>76</v>
      </c>
      <c r="D66" t="s">
        <v>6</v>
      </c>
      <c r="E66">
        <v>0.06</v>
      </c>
      <c r="F66">
        <v>0.4</v>
      </c>
      <c r="G66">
        <v>3</v>
      </c>
      <c r="H66">
        <v>9.9000000000000005E-2</v>
      </c>
      <c r="I66">
        <v>0.4</v>
      </c>
      <c r="J66">
        <v>0.15</v>
      </c>
      <c r="K66">
        <v>1</v>
      </c>
      <c r="L66">
        <v>0.1</v>
      </c>
      <c r="M66">
        <v>1.35</v>
      </c>
      <c r="N66">
        <v>1.4</v>
      </c>
      <c r="O66">
        <v>0.1</v>
      </c>
      <c r="P66">
        <v>0.1</v>
      </c>
      <c r="Q66" t="s">
        <v>1</v>
      </c>
      <c r="R66" t="s">
        <v>1</v>
      </c>
    </row>
    <row r="67" spans="1:25" x14ac:dyDescent="0.3">
      <c r="A67">
        <v>35</v>
      </c>
      <c r="B67" t="s">
        <v>43</v>
      </c>
      <c r="C67" t="s">
        <v>76</v>
      </c>
      <c r="D67" t="s">
        <v>6</v>
      </c>
      <c r="E67">
        <v>0.06</v>
      </c>
      <c r="F67">
        <v>0.4</v>
      </c>
      <c r="G67">
        <v>3</v>
      </c>
      <c r="H67">
        <v>9.9000000000000005E-2</v>
      </c>
      <c r="I67">
        <v>0.4</v>
      </c>
      <c r="J67">
        <v>0.15</v>
      </c>
      <c r="K67">
        <v>1</v>
      </c>
      <c r="L67">
        <v>0.1</v>
      </c>
      <c r="M67">
        <v>1.35</v>
      </c>
      <c r="N67">
        <v>1.4</v>
      </c>
      <c r="O67">
        <v>0.1</v>
      </c>
      <c r="P67">
        <v>0.1</v>
      </c>
      <c r="Q67" t="s">
        <v>1</v>
      </c>
      <c r="R67" t="s">
        <v>1</v>
      </c>
    </row>
    <row r="68" spans="1:25" x14ac:dyDescent="0.3">
      <c r="A68">
        <v>33</v>
      </c>
      <c r="B68" t="s">
        <v>43</v>
      </c>
      <c r="C68" t="s">
        <v>76</v>
      </c>
      <c r="D68" t="s">
        <v>6</v>
      </c>
      <c r="E68">
        <v>0.06</v>
      </c>
      <c r="F68">
        <v>0.4</v>
      </c>
      <c r="G68">
        <v>3</v>
      </c>
      <c r="H68">
        <v>9.9000000000000005E-2</v>
      </c>
      <c r="I68">
        <v>0.4</v>
      </c>
      <c r="J68">
        <v>0.15</v>
      </c>
      <c r="K68">
        <v>1</v>
      </c>
      <c r="L68">
        <v>0.1</v>
      </c>
      <c r="M68">
        <v>1.35</v>
      </c>
      <c r="N68">
        <v>1.4</v>
      </c>
      <c r="O68">
        <v>0.1</v>
      </c>
      <c r="P68">
        <v>0.1</v>
      </c>
      <c r="Q68" t="s">
        <v>1</v>
      </c>
      <c r="R68" t="s">
        <v>1</v>
      </c>
    </row>
    <row r="69" spans="1:25" x14ac:dyDescent="0.3">
      <c r="A69">
        <v>32</v>
      </c>
      <c r="B69" t="s">
        <v>43</v>
      </c>
      <c r="C69" t="s">
        <v>76</v>
      </c>
      <c r="D69" t="s">
        <v>6</v>
      </c>
      <c r="E69">
        <v>0.06</v>
      </c>
      <c r="F69">
        <v>0.4</v>
      </c>
      <c r="G69">
        <v>3</v>
      </c>
      <c r="H69">
        <v>9.9000000000000005E-2</v>
      </c>
      <c r="I69">
        <v>0.4</v>
      </c>
      <c r="J69">
        <v>0.15</v>
      </c>
      <c r="K69">
        <v>1</v>
      </c>
      <c r="L69">
        <v>0.1</v>
      </c>
      <c r="M69">
        <v>1.35</v>
      </c>
      <c r="N69">
        <v>1.4</v>
      </c>
      <c r="O69">
        <v>0.1</v>
      </c>
      <c r="P69">
        <v>0.1</v>
      </c>
      <c r="Q69" t="s">
        <v>1</v>
      </c>
      <c r="R69" t="s">
        <v>1</v>
      </c>
    </row>
    <row r="70" spans="1:25" x14ac:dyDescent="0.3">
      <c r="A70">
        <v>25.5</v>
      </c>
      <c r="B70" t="s">
        <v>43</v>
      </c>
      <c r="C70" t="s">
        <v>76</v>
      </c>
      <c r="D70" t="s">
        <v>6</v>
      </c>
      <c r="E70">
        <v>0.06</v>
      </c>
      <c r="F70">
        <v>0.4</v>
      </c>
      <c r="G70">
        <v>3</v>
      </c>
      <c r="H70">
        <v>9.9000000000000005E-2</v>
      </c>
      <c r="I70">
        <v>0.4</v>
      </c>
      <c r="J70">
        <v>0.15</v>
      </c>
      <c r="K70">
        <v>1</v>
      </c>
      <c r="L70">
        <v>0.1</v>
      </c>
      <c r="M70">
        <v>1.35</v>
      </c>
      <c r="N70">
        <v>1.4</v>
      </c>
      <c r="O70">
        <v>0.1</v>
      </c>
      <c r="P70">
        <v>0.1</v>
      </c>
      <c r="Q70" t="s">
        <v>1</v>
      </c>
      <c r="R70" t="s">
        <v>1</v>
      </c>
    </row>
    <row r="71" spans="1:25" x14ac:dyDescent="0.3">
      <c r="A71">
        <v>24</v>
      </c>
      <c r="B71" t="s">
        <v>43</v>
      </c>
      <c r="C71" t="s">
        <v>76</v>
      </c>
      <c r="D71" t="s">
        <v>6</v>
      </c>
      <c r="E71">
        <v>0.06</v>
      </c>
      <c r="F71">
        <v>0.4</v>
      </c>
      <c r="G71">
        <v>3</v>
      </c>
      <c r="H71">
        <v>9.9000000000000005E-2</v>
      </c>
      <c r="I71">
        <v>0.4</v>
      </c>
      <c r="J71">
        <v>0.15</v>
      </c>
      <c r="K71">
        <v>1</v>
      </c>
      <c r="L71">
        <v>0.1</v>
      </c>
      <c r="M71">
        <v>1.35</v>
      </c>
      <c r="N71">
        <v>1.4</v>
      </c>
      <c r="O71">
        <v>0.1</v>
      </c>
      <c r="P71">
        <v>0.1</v>
      </c>
      <c r="Q71" t="s">
        <v>1</v>
      </c>
      <c r="R71" t="s">
        <v>1</v>
      </c>
    </row>
    <row r="72" spans="1:25" x14ac:dyDescent="0.3">
      <c r="A72">
        <v>20</v>
      </c>
      <c r="B72" t="s">
        <v>43</v>
      </c>
      <c r="C72" t="s">
        <v>76</v>
      </c>
      <c r="D72" t="s">
        <v>6</v>
      </c>
      <c r="E72">
        <v>0.06</v>
      </c>
      <c r="F72">
        <v>0.4</v>
      </c>
      <c r="G72">
        <v>3</v>
      </c>
      <c r="H72">
        <v>9.9000000000000005E-2</v>
      </c>
      <c r="I72">
        <v>0.4</v>
      </c>
      <c r="J72">
        <v>0.15</v>
      </c>
      <c r="K72">
        <v>1</v>
      </c>
      <c r="L72">
        <v>0.1</v>
      </c>
      <c r="M72">
        <v>1.35</v>
      </c>
      <c r="N72">
        <v>1.4</v>
      </c>
      <c r="O72">
        <v>0.1</v>
      </c>
      <c r="P72">
        <v>0.1</v>
      </c>
      <c r="Q72" t="s">
        <v>1</v>
      </c>
      <c r="R72" t="s">
        <v>1</v>
      </c>
    </row>
    <row r="73" spans="1:25" x14ac:dyDescent="0.3">
      <c r="A73">
        <v>7.5</v>
      </c>
      <c r="B73" t="s">
        <v>43</v>
      </c>
      <c r="C73" t="s">
        <v>76</v>
      </c>
      <c r="D73" t="s">
        <v>6</v>
      </c>
      <c r="E73">
        <v>0.06</v>
      </c>
      <c r="F73">
        <v>0.4</v>
      </c>
      <c r="G73">
        <v>3</v>
      </c>
      <c r="H73">
        <v>9.9000000000000005E-2</v>
      </c>
      <c r="I73">
        <v>0.4</v>
      </c>
      <c r="J73">
        <v>0.15</v>
      </c>
      <c r="K73">
        <v>1</v>
      </c>
      <c r="L73">
        <v>0.1</v>
      </c>
      <c r="M73">
        <v>1.35</v>
      </c>
      <c r="N73">
        <v>1.4</v>
      </c>
      <c r="O73">
        <v>0.1</v>
      </c>
      <c r="P73">
        <v>0.1</v>
      </c>
      <c r="Q73" t="s">
        <v>1</v>
      </c>
      <c r="R73" t="s">
        <v>1</v>
      </c>
    </row>
    <row r="74" spans="1:25" hidden="1" x14ac:dyDescent="0.3">
      <c r="E74" s="7" t="s">
        <v>64</v>
      </c>
      <c r="F74" s="7" t="s">
        <v>65</v>
      </c>
      <c r="G74" s="7" t="s">
        <v>66</v>
      </c>
      <c r="H74" s="7" t="s">
        <v>67</v>
      </c>
      <c r="I74" s="7" t="s">
        <v>68</v>
      </c>
      <c r="J74" s="7" t="s">
        <v>69</v>
      </c>
      <c r="K74" s="7" t="s">
        <v>70</v>
      </c>
      <c r="L74" s="7" t="s">
        <v>71</v>
      </c>
      <c r="M74" s="7" t="s">
        <v>72</v>
      </c>
      <c r="N74" s="7" t="s">
        <v>73</v>
      </c>
      <c r="O74" s="7" t="s">
        <v>74</v>
      </c>
      <c r="P74" s="7" t="s">
        <v>75</v>
      </c>
      <c r="Q74" s="7" t="s">
        <v>94</v>
      </c>
      <c r="R74" s="7" t="s">
        <v>95</v>
      </c>
      <c r="S74" s="7" t="s">
        <v>96</v>
      </c>
      <c r="T74" s="7" t="s">
        <v>122</v>
      </c>
      <c r="U74" s="7" t="s">
        <v>123</v>
      </c>
      <c r="V74" s="7" t="s">
        <v>124</v>
      </c>
      <c r="W74" s="67" t="s">
        <v>127</v>
      </c>
      <c r="X74" s="67" t="s">
        <v>128</v>
      </c>
      <c r="Y74" s="67"/>
    </row>
    <row r="75" spans="1:25" hidden="1" x14ac:dyDescent="0.3">
      <c r="E75" s="7" t="s">
        <v>64</v>
      </c>
      <c r="F75" s="7" t="s">
        <v>94</v>
      </c>
      <c r="G75" s="7" t="s">
        <v>95</v>
      </c>
      <c r="H75" s="7" t="s">
        <v>96</v>
      </c>
      <c r="I75" s="7" t="s">
        <v>127</v>
      </c>
      <c r="J75" s="7" t="s">
        <v>128</v>
      </c>
      <c r="K75" s="7" t="s">
        <v>122</v>
      </c>
      <c r="L75" s="7" t="s">
        <v>123</v>
      </c>
      <c r="M75" s="7" t="s">
        <v>74</v>
      </c>
    </row>
    <row r="76" spans="1:25" x14ac:dyDescent="0.3">
      <c r="A76">
        <v>265</v>
      </c>
      <c r="B76" t="s">
        <v>120</v>
      </c>
      <c r="C76" t="s">
        <v>76</v>
      </c>
      <c r="D76" t="s">
        <v>8</v>
      </c>
      <c r="E76">
        <v>0.05</v>
      </c>
      <c r="O76">
        <v>0</v>
      </c>
      <c r="P76" t="s">
        <v>767</v>
      </c>
      <c r="Q76">
        <v>0.4</v>
      </c>
      <c r="R76">
        <v>0.1</v>
      </c>
      <c r="S76">
        <v>3</v>
      </c>
      <c r="T76">
        <v>1.1000000000000001</v>
      </c>
      <c r="U76">
        <v>0</v>
      </c>
      <c r="W76">
        <v>1</v>
      </c>
      <c r="X76">
        <v>2</v>
      </c>
    </row>
    <row r="77" spans="1:25" x14ac:dyDescent="0.3">
      <c r="A77">
        <v>250</v>
      </c>
      <c r="B77" t="s">
        <v>120</v>
      </c>
      <c r="C77" t="s">
        <v>76</v>
      </c>
      <c r="D77" t="s">
        <v>8</v>
      </c>
      <c r="E77">
        <v>0.05</v>
      </c>
      <c r="O77">
        <v>0</v>
      </c>
      <c r="P77" t="s">
        <v>767</v>
      </c>
      <c r="Q77">
        <v>0.4</v>
      </c>
      <c r="R77">
        <v>0.1</v>
      </c>
      <c r="S77">
        <v>3</v>
      </c>
      <c r="T77">
        <v>1.1000000000000001</v>
      </c>
      <c r="U77">
        <v>0</v>
      </c>
      <c r="W77">
        <v>1</v>
      </c>
      <c r="X77">
        <v>2</v>
      </c>
    </row>
    <row r="78" spans="1:25" x14ac:dyDescent="0.3">
      <c r="A78">
        <v>248.2</v>
      </c>
      <c r="B78" t="s">
        <v>120</v>
      </c>
      <c r="C78" t="s">
        <v>76</v>
      </c>
      <c r="D78" t="s">
        <v>8</v>
      </c>
      <c r="E78">
        <v>0.05</v>
      </c>
      <c r="O78">
        <v>0</v>
      </c>
      <c r="P78" t="s">
        <v>767</v>
      </c>
      <c r="Q78">
        <v>0.4</v>
      </c>
      <c r="R78">
        <v>0.1</v>
      </c>
      <c r="S78">
        <v>3</v>
      </c>
      <c r="T78">
        <v>0.85</v>
      </c>
      <c r="U78">
        <v>0</v>
      </c>
      <c r="W78">
        <v>1</v>
      </c>
      <c r="X78">
        <v>2</v>
      </c>
    </row>
    <row r="79" spans="1:25" x14ac:dyDescent="0.3">
      <c r="A79">
        <v>237.2</v>
      </c>
      <c r="B79" t="s">
        <v>120</v>
      </c>
      <c r="C79" t="s">
        <v>76</v>
      </c>
      <c r="D79" t="s">
        <v>8</v>
      </c>
      <c r="E79">
        <v>0.05</v>
      </c>
      <c r="O79">
        <v>0</v>
      </c>
      <c r="P79" t="s">
        <v>767</v>
      </c>
      <c r="Q79">
        <v>0.4</v>
      </c>
      <c r="R79">
        <v>0.1</v>
      </c>
      <c r="S79">
        <v>3</v>
      </c>
      <c r="T79">
        <v>0.85</v>
      </c>
      <c r="U79">
        <v>0</v>
      </c>
      <c r="W79">
        <v>1</v>
      </c>
      <c r="X79">
        <v>2</v>
      </c>
    </row>
    <row r="80" spans="1:25" x14ac:dyDescent="0.3">
      <c r="A80">
        <v>178.5</v>
      </c>
      <c r="B80" t="s">
        <v>120</v>
      </c>
      <c r="C80" t="s">
        <v>76</v>
      </c>
      <c r="D80" t="s">
        <v>8</v>
      </c>
      <c r="E80">
        <v>0.05</v>
      </c>
      <c r="O80">
        <v>0</v>
      </c>
      <c r="P80" t="s">
        <v>767</v>
      </c>
      <c r="Q80">
        <v>0.4</v>
      </c>
      <c r="R80">
        <v>0.1</v>
      </c>
      <c r="S80">
        <v>3</v>
      </c>
      <c r="T80">
        <v>1.1000000000000001</v>
      </c>
      <c r="U80">
        <v>0</v>
      </c>
      <c r="W80">
        <v>1</v>
      </c>
      <c r="X80">
        <v>2</v>
      </c>
    </row>
    <row r="81" spans="1:24" x14ac:dyDescent="0.3">
      <c r="A81">
        <v>170</v>
      </c>
      <c r="B81" t="s">
        <v>43</v>
      </c>
      <c r="C81" t="s">
        <v>76</v>
      </c>
      <c r="D81" t="s">
        <v>8</v>
      </c>
      <c r="E81">
        <v>0.05</v>
      </c>
      <c r="O81">
        <v>0</v>
      </c>
      <c r="P81" t="s">
        <v>767</v>
      </c>
      <c r="Q81">
        <v>0.4</v>
      </c>
      <c r="R81">
        <v>0.1</v>
      </c>
      <c r="S81">
        <v>3</v>
      </c>
      <c r="T81">
        <v>1.1000000000000001</v>
      </c>
      <c r="U81">
        <v>0</v>
      </c>
      <c r="W81">
        <v>1</v>
      </c>
      <c r="X81">
        <v>2</v>
      </c>
    </row>
    <row r="82" spans="1:24" x14ac:dyDescent="0.3">
      <c r="A82">
        <v>165</v>
      </c>
      <c r="B82" t="s">
        <v>120</v>
      </c>
      <c r="C82" t="s">
        <v>76</v>
      </c>
      <c r="D82" t="s">
        <v>8</v>
      </c>
      <c r="E82">
        <v>0.05</v>
      </c>
      <c r="O82">
        <v>0</v>
      </c>
      <c r="P82" t="s">
        <v>767</v>
      </c>
      <c r="Q82">
        <v>0.4</v>
      </c>
      <c r="R82">
        <v>0.1</v>
      </c>
      <c r="S82">
        <v>3</v>
      </c>
      <c r="T82">
        <v>0.85</v>
      </c>
      <c r="U82">
        <v>0</v>
      </c>
      <c r="W82">
        <v>1</v>
      </c>
      <c r="X82">
        <v>2</v>
      </c>
    </row>
    <row r="83" spans="1:24" x14ac:dyDescent="0.3">
      <c r="A83">
        <v>150</v>
      </c>
      <c r="B83" t="s">
        <v>120</v>
      </c>
      <c r="C83" t="s">
        <v>76</v>
      </c>
      <c r="D83" t="s">
        <v>8</v>
      </c>
      <c r="E83">
        <v>0.05</v>
      </c>
      <c r="O83">
        <v>0</v>
      </c>
      <c r="P83" t="s">
        <v>767</v>
      </c>
      <c r="Q83">
        <v>0.4</v>
      </c>
      <c r="R83">
        <v>0.1</v>
      </c>
      <c r="S83">
        <v>3</v>
      </c>
      <c r="T83">
        <v>0.85</v>
      </c>
      <c r="U83">
        <v>0</v>
      </c>
      <c r="W83">
        <v>1</v>
      </c>
      <c r="X83">
        <v>2</v>
      </c>
    </row>
    <row r="84" spans="1:24" x14ac:dyDescent="0.3">
      <c r="A84">
        <v>145</v>
      </c>
      <c r="B84" t="s">
        <v>120</v>
      </c>
      <c r="C84" t="s">
        <v>76</v>
      </c>
      <c r="D84" t="s">
        <v>8</v>
      </c>
      <c r="E84">
        <v>0.05</v>
      </c>
      <c r="O84">
        <v>0</v>
      </c>
      <c r="P84" t="s">
        <v>767</v>
      </c>
      <c r="Q84">
        <v>0.4</v>
      </c>
      <c r="R84">
        <v>0.1</v>
      </c>
      <c r="S84">
        <v>3</v>
      </c>
      <c r="T84">
        <v>0.85</v>
      </c>
      <c r="U84">
        <v>0</v>
      </c>
      <c r="W84">
        <v>1</v>
      </c>
      <c r="X84">
        <v>2</v>
      </c>
    </row>
    <row r="85" spans="1:24" x14ac:dyDescent="0.3">
      <c r="A85">
        <v>140</v>
      </c>
      <c r="B85" t="s">
        <v>120</v>
      </c>
      <c r="C85" t="s">
        <v>76</v>
      </c>
      <c r="D85" t="s">
        <v>8</v>
      </c>
      <c r="E85">
        <v>0.05</v>
      </c>
      <c r="O85">
        <v>0</v>
      </c>
      <c r="P85" t="s">
        <v>767</v>
      </c>
      <c r="Q85">
        <v>0.4</v>
      </c>
      <c r="R85">
        <v>0.1</v>
      </c>
      <c r="S85">
        <v>3</v>
      </c>
      <c r="T85">
        <v>0.85</v>
      </c>
      <c r="U85">
        <v>0</v>
      </c>
      <c r="W85">
        <v>1</v>
      </c>
      <c r="X85">
        <v>2</v>
      </c>
    </row>
    <row r="86" spans="1:24" x14ac:dyDescent="0.3">
      <c r="A86">
        <v>130</v>
      </c>
      <c r="B86" t="s">
        <v>43</v>
      </c>
      <c r="C86" t="s">
        <v>76</v>
      </c>
      <c r="D86" t="s">
        <v>8</v>
      </c>
      <c r="E86">
        <v>0.05</v>
      </c>
      <c r="O86">
        <v>0</v>
      </c>
      <c r="P86" t="s">
        <v>767</v>
      </c>
      <c r="Q86">
        <v>0.4</v>
      </c>
      <c r="R86">
        <v>0.1</v>
      </c>
      <c r="S86">
        <v>3</v>
      </c>
      <c r="T86">
        <v>0.85</v>
      </c>
      <c r="U86">
        <v>0</v>
      </c>
      <c r="W86">
        <v>1</v>
      </c>
      <c r="X86">
        <v>2</v>
      </c>
    </row>
    <row r="87" spans="1:24" x14ac:dyDescent="0.3">
      <c r="A87">
        <v>58</v>
      </c>
      <c r="B87" t="s">
        <v>120</v>
      </c>
      <c r="C87" t="s">
        <v>76</v>
      </c>
      <c r="D87" t="s">
        <v>8</v>
      </c>
      <c r="E87">
        <v>0.05</v>
      </c>
      <c r="O87">
        <v>0</v>
      </c>
      <c r="P87" t="s">
        <v>767</v>
      </c>
      <c r="Q87">
        <v>0.4</v>
      </c>
      <c r="R87">
        <v>0.1</v>
      </c>
      <c r="S87">
        <v>3</v>
      </c>
      <c r="T87">
        <v>0.85</v>
      </c>
      <c r="U87">
        <v>0</v>
      </c>
      <c r="W87">
        <v>1</v>
      </c>
      <c r="X87">
        <v>2</v>
      </c>
    </row>
    <row r="88" spans="1:24" x14ac:dyDescent="0.3">
      <c r="A88">
        <v>55</v>
      </c>
      <c r="B88" t="s">
        <v>120</v>
      </c>
      <c r="C88" t="s">
        <v>76</v>
      </c>
      <c r="D88" t="s">
        <v>8</v>
      </c>
      <c r="E88">
        <v>0.05</v>
      </c>
      <c r="O88">
        <v>0</v>
      </c>
      <c r="P88" t="s">
        <v>767</v>
      </c>
      <c r="Q88">
        <v>0.4</v>
      </c>
      <c r="R88">
        <v>0.1</v>
      </c>
      <c r="S88">
        <v>3</v>
      </c>
      <c r="T88">
        <v>0.85</v>
      </c>
      <c r="U88">
        <v>0</v>
      </c>
      <c r="W88">
        <v>1</v>
      </c>
      <c r="X88">
        <v>2</v>
      </c>
    </row>
    <row r="89" spans="1:24" x14ac:dyDescent="0.3">
      <c r="A89">
        <v>33</v>
      </c>
      <c r="B89" t="s">
        <v>120</v>
      </c>
      <c r="C89" t="s">
        <v>76</v>
      </c>
      <c r="D89" t="s">
        <v>8</v>
      </c>
      <c r="E89">
        <v>0.05</v>
      </c>
      <c r="O89">
        <v>0</v>
      </c>
      <c r="P89" t="s">
        <v>767</v>
      </c>
      <c r="Q89">
        <v>0.4</v>
      </c>
      <c r="R89">
        <v>0.1</v>
      </c>
      <c r="S89">
        <v>3</v>
      </c>
      <c r="T89">
        <v>0.85</v>
      </c>
      <c r="U89">
        <v>0</v>
      </c>
      <c r="W89">
        <v>1</v>
      </c>
      <c r="X89">
        <v>2</v>
      </c>
    </row>
    <row r="90" spans="1:24" x14ac:dyDescent="0.3">
      <c r="A90">
        <v>32</v>
      </c>
      <c r="B90" t="s">
        <v>120</v>
      </c>
      <c r="C90" t="s">
        <v>76</v>
      </c>
      <c r="D90" t="s">
        <v>8</v>
      </c>
      <c r="E90">
        <v>0.05</v>
      </c>
      <c r="O90">
        <v>0</v>
      </c>
      <c r="P90" t="s">
        <v>767</v>
      </c>
      <c r="Q90">
        <v>0.4</v>
      </c>
      <c r="R90">
        <v>0.1</v>
      </c>
      <c r="S90">
        <v>3</v>
      </c>
      <c r="T90">
        <v>0.85</v>
      </c>
      <c r="U90">
        <v>0</v>
      </c>
      <c r="W90">
        <v>1</v>
      </c>
      <c r="X90">
        <v>2</v>
      </c>
    </row>
    <row r="91" spans="1:24" x14ac:dyDescent="0.3">
      <c r="A91">
        <v>20</v>
      </c>
      <c r="B91" t="s">
        <v>120</v>
      </c>
      <c r="C91" t="s">
        <v>76</v>
      </c>
      <c r="D91" t="s">
        <v>8</v>
      </c>
      <c r="E91">
        <v>0.05</v>
      </c>
      <c r="O91">
        <v>0</v>
      </c>
      <c r="P91" t="s">
        <v>767</v>
      </c>
      <c r="Q91">
        <v>0.4</v>
      </c>
      <c r="R91">
        <v>0.1</v>
      </c>
      <c r="S91">
        <v>3</v>
      </c>
      <c r="T91">
        <v>0.85</v>
      </c>
      <c r="U91">
        <v>0</v>
      </c>
      <c r="W91">
        <v>1</v>
      </c>
      <c r="X91">
        <v>2</v>
      </c>
    </row>
    <row r="92" spans="1:24" x14ac:dyDescent="0.3">
      <c r="A92">
        <v>18.5</v>
      </c>
      <c r="B92" t="s">
        <v>120</v>
      </c>
      <c r="C92" t="s">
        <v>76</v>
      </c>
      <c r="D92" t="s">
        <v>8</v>
      </c>
      <c r="E92">
        <v>0.05</v>
      </c>
      <c r="O92">
        <v>0</v>
      </c>
      <c r="P92" t="s">
        <v>767</v>
      </c>
      <c r="Q92">
        <v>0.4</v>
      </c>
      <c r="R92">
        <v>0.1</v>
      </c>
      <c r="S92">
        <v>3</v>
      </c>
      <c r="T92">
        <v>0.85</v>
      </c>
      <c r="U92">
        <v>0</v>
      </c>
      <c r="W92">
        <v>1</v>
      </c>
      <c r="X92">
        <v>2</v>
      </c>
    </row>
    <row r="93" spans="1:24" x14ac:dyDescent="0.3">
      <c r="A93">
        <v>15</v>
      </c>
      <c r="B93" t="s">
        <v>120</v>
      </c>
      <c r="C93" t="s">
        <v>76</v>
      </c>
      <c r="D93" t="s">
        <v>8</v>
      </c>
      <c r="E93">
        <v>0.05</v>
      </c>
      <c r="O93">
        <v>0</v>
      </c>
      <c r="P93" t="s">
        <v>767</v>
      </c>
      <c r="Q93">
        <v>0.4</v>
      </c>
      <c r="R93">
        <v>0.1</v>
      </c>
      <c r="S93">
        <v>3</v>
      </c>
      <c r="T93">
        <v>0.85</v>
      </c>
      <c r="U93">
        <v>0</v>
      </c>
      <c r="W93">
        <v>1</v>
      </c>
      <c r="X93">
        <v>2</v>
      </c>
    </row>
  </sheetData>
  <autoFilter ref="A2:R93" xr:uid="{00000000-0009-0000-0000-00000C000000}">
    <sortState xmlns:xlrd2="http://schemas.microsoft.com/office/spreadsheetml/2017/richdata2" ref="A3:R93">
      <sortCondition descending="1" ref="D2:D93"/>
    </sortState>
  </autoFilter>
  <conditionalFormatting sqref="A3:A73 A75:A92">
    <cfRule type="duplicateValues" dxfId="50" priority="706"/>
  </conditionalFormatting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R26"/>
  <sheetViews>
    <sheetView topLeftCell="CJ1" zoomScale="85" zoomScaleNormal="85" workbookViewId="0">
      <selection activeCell="DM2" sqref="DM2"/>
    </sheetView>
  </sheetViews>
  <sheetFormatPr defaultRowHeight="14.4" outlineLevelCol="1" x14ac:dyDescent="0.3"/>
  <cols>
    <col min="1" max="1" width="9.88671875" bestFit="1" customWidth="1"/>
    <col min="2" max="2" width="13.6640625" bestFit="1" customWidth="1"/>
    <col min="3" max="4" width="13.6640625" customWidth="1"/>
    <col min="5" max="5" width="11.5546875" bestFit="1" customWidth="1"/>
    <col min="7" max="7" width="14.88671875" bestFit="1" customWidth="1"/>
    <col min="8" max="8" width="8.44140625" bestFit="1" customWidth="1"/>
    <col min="9" max="9" width="14.88671875" bestFit="1" customWidth="1"/>
    <col min="13" max="13" width="9.6640625" bestFit="1" customWidth="1"/>
    <col min="27" max="27" width="14" bestFit="1" customWidth="1"/>
    <col min="28" max="28" width="13.6640625" bestFit="1" customWidth="1"/>
    <col min="99" max="110" width="0" hidden="1" customWidth="1" outlineLevel="1"/>
    <col min="111" max="111" width="11.6640625" customWidth="1" collapsed="1"/>
    <col min="112" max="112" width="9.6640625" customWidth="1"/>
    <col min="113" max="113" width="11.33203125" customWidth="1"/>
    <col min="118" max="118" width="12.5546875" bestFit="1" customWidth="1"/>
    <col min="119" max="119" width="10.44140625" customWidth="1"/>
    <col min="120" max="120" width="9.33203125" bestFit="1" customWidth="1"/>
    <col min="121" max="121" width="23.6640625" bestFit="1" customWidth="1"/>
    <col min="122" max="122" width="13.6640625" customWidth="1"/>
  </cols>
  <sheetData>
    <row r="1" spans="1:122" ht="28.8" x14ac:dyDescent="0.3">
      <c r="A1" t="s">
        <v>768</v>
      </c>
      <c r="B1" t="s">
        <v>769</v>
      </c>
      <c r="C1" t="s">
        <v>770</v>
      </c>
      <c r="D1" t="s">
        <v>26</v>
      </c>
      <c r="E1" t="s">
        <v>771</v>
      </c>
      <c r="CL1" s="57" t="s">
        <v>772</v>
      </c>
      <c r="CM1" s="57" t="s">
        <v>773</v>
      </c>
      <c r="CN1" s="57" t="s">
        <v>774</v>
      </c>
      <c r="CO1" s="57" t="s">
        <v>775</v>
      </c>
      <c r="CP1" s="57" t="s">
        <v>776</v>
      </c>
      <c r="CQ1" s="57" t="s">
        <v>777</v>
      </c>
      <c r="CR1" s="57" t="s">
        <v>778</v>
      </c>
      <c r="CS1" s="57" t="s">
        <v>779</v>
      </c>
      <c r="CT1" s="57" t="s">
        <v>780</v>
      </c>
      <c r="CU1" s="57" t="s">
        <v>781</v>
      </c>
      <c r="CV1" s="57" t="s">
        <v>782</v>
      </c>
      <c r="CW1" s="57" t="s">
        <v>783</v>
      </c>
      <c r="CX1" s="57" t="s">
        <v>784</v>
      </c>
      <c r="CY1" s="57" t="s">
        <v>785</v>
      </c>
      <c r="CZ1" s="57" t="s">
        <v>786</v>
      </c>
      <c r="DA1" s="57" t="s">
        <v>787</v>
      </c>
      <c r="DB1" s="57" t="s">
        <v>788</v>
      </c>
      <c r="DC1" s="57" t="s">
        <v>789</v>
      </c>
      <c r="DD1" s="57" t="s">
        <v>790</v>
      </c>
      <c r="DE1" s="57" t="s">
        <v>791</v>
      </c>
      <c r="DF1" s="57" t="s">
        <v>792</v>
      </c>
      <c r="DG1" s="57" t="s">
        <v>793</v>
      </c>
      <c r="DH1" s="57" t="s">
        <v>794</v>
      </c>
      <c r="DI1" s="57" t="s">
        <v>795</v>
      </c>
      <c r="DJ1" s="57" t="s">
        <v>796</v>
      </c>
      <c r="DK1" s="57" t="s">
        <v>797</v>
      </c>
      <c r="DL1" s="57" t="s">
        <v>798</v>
      </c>
      <c r="DM1" s="57" t="s">
        <v>799</v>
      </c>
      <c r="DN1" s="57" t="s">
        <v>800</v>
      </c>
      <c r="DO1" s="57" t="s">
        <v>801</v>
      </c>
      <c r="DP1" s="57" t="s">
        <v>802</v>
      </c>
      <c r="DQ1" s="57" t="s">
        <v>803</v>
      </c>
      <c r="DR1" s="57" t="s">
        <v>804</v>
      </c>
    </row>
    <row r="2" spans="1:122" x14ac:dyDescent="0.3">
      <c r="A2">
        <v>100</v>
      </c>
      <c r="B2" t="s">
        <v>807</v>
      </c>
      <c r="C2" t="s">
        <v>808</v>
      </c>
      <c r="D2">
        <v>1</v>
      </c>
      <c r="E2" t="s">
        <v>809</v>
      </c>
      <c r="F2">
        <v>101</v>
      </c>
      <c r="G2">
        <v>1</v>
      </c>
      <c r="H2">
        <v>2</v>
      </c>
      <c r="I2">
        <v>18</v>
      </c>
      <c r="J2">
        <v>3</v>
      </c>
      <c r="K2">
        <v>3</v>
      </c>
      <c r="L2" s="60">
        <v>200</v>
      </c>
      <c r="M2">
        <v>0</v>
      </c>
      <c r="N2" s="61">
        <v>1.5</v>
      </c>
      <c r="O2" s="61">
        <v>0.8</v>
      </c>
      <c r="P2">
        <v>0.5</v>
      </c>
      <c r="Q2">
        <v>0.9</v>
      </c>
      <c r="R2">
        <v>1.22</v>
      </c>
      <c r="S2">
        <v>1.2</v>
      </c>
      <c r="T2">
        <v>2</v>
      </c>
      <c r="U2">
        <v>0.4</v>
      </c>
      <c r="V2">
        <v>0.8</v>
      </c>
      <c r="W2">
        <v>10</v>
      </c>
      <c r="X2">
        <v>0.02</v>
      </c>
      <c r="Y2">
        <v>0</v>
      </c>
      <c r="Z2">
        <v>0</v>
      </c>
      <c r="AA2">
        <v>0.5</v>
      </c>
      <c r="AB2">
        <v>0.16700000000000001</v>
      </c>
      <c r="AC2">
        <v>0.9</v>
      </c>
      <c r="AD2">
        <v>0.92500000000000004</v>
      </c>
      <c r="AE2">
        <v>0</v>
      </c>
      <c r="AF2" t="s">
        <v>1</v>
      </c>
      <c r="CL2" s="58">
        <f>CM2</f>
        <v>100</v>
      </c>
      <c r="CM2" s="58">
        <f>A2</f>
        <v>100</v>
      </c>
      <c r="CN2" s="58">
        <v>0</v>
      </c>
      <c r="CO2" s="58">
        <f>CP2</f>
        <v>48</v>
      </c>
      <c r="CP2" s="58">
        <f>ROUND(CM2/0.9*(SQRT(1-0.9^2)),0)</f>
        <v>48</v>
      </c>
      <c r="CQ2" s="58">
        <f>-CP2</f>
        <v>-48</v>
      </c>
      <c r="CR2" s="58">
        <f>ROUND(SQRT(CM2^2+CP2^2),0)</f>
        <v>111</v>
      </c>
      <c r="CS2" s="58">
        <v>0</v>
      </c>
      <c r="CT2" s="58">
        <v>0.8</v>
      </c>
      <c r="CU2" s="59">
        <v>0</v>
      </c>
      <c r="CV2" s="59">
        <v>0</v>
      </c>
      <c r="CW2" s="59">
        <v>1</v>
      </c>
      <c r="CX2" s="59">
        <v>1</v>
      </c>
      <c r="CY2" s="59">
        <v>1</v>
      </c>
      <c r="CZ2" s="59">
        <v>0</v>
      </c>
      <c r="DA2" s="59">
        <v>1</v>
      </c>
      <c r="DB2" s="59">
        <v>0</v>
      </c>
      <c r="DC2" s="59">
        <v>1</v>
      </c>
      <c r="DD2" s="59">
        <v>0</v>
      </c>
      <c r="DE2" s="59">
        <v>1</v>
      </c>
      <c r="DF2" s="59">
        <v>0</v>
      </c>
      <c r="DG2" s="59">
        <f>$CT$2</f>
        <v>0.8</v>
      </c>
      <c r="DH2" s="59">
        <f>$CT$2</f>
        <v>0.8</v>
      </c>
      <c r="DI2" s="59">
        <f>$CT$2</f>
        <v>0.8</v>
      </c>
      <c r="DJ2" s="59">
        <v>0</v>
      </c>
      <c r="DK2" s="59">
        <f>$CT$2</f>
        <v>0.8</v>
      </c>
      <c r="DL2" s="59">
        <v>0</v>
      </c>
      <c r="DM2" s="59">
        <f>$CT$2</f>
        <v>0.8</v>
      </c>
      <c r="DN2" s="59" t="s">
        <v>805</v>
      </c>
      <c r="DO2" s="59">
        <v>0</v>
      </c>
      <c r="DP2" s="59">
        <v>0</v>
      </c>
      <c r="DQ2" s="59" t="s">
        <v>810</v>
      </c>
      <c r="DR2" s="59">
        <v>0.95</v>
      </c>
    </row>
    <row r="3" spans="1:122" x14ac:dyDescent="0.3">
      <c r="B3" t="s">
        <v>807</v>
      </c>
      <c r="C3" t="s">
        <v>808</v>
      </c>
      <c r="D3">
        <v>1</v>
      </c>
      <c r="E3" t="s">
        <v>811</v>
      </c>
      <c r="F3">
        <v>102</v>
      </c>
      <c r="G3">
        <v>0</v>
      </c>
      <c r="H3">
        <v>9</v>
      </c>
      <c r="I3">
        <v>67</v>
      </c>
      <c r="J3">
        <v>18</v>
      </c>
      <c r="K3">
        <v>16</v>
      </c>
      <c r="L3" s="1" t="s">
        <v>812</v>
      </c>
      <c r="M3">
        <v>0</v>
      </c>
      <c r="N3">
        <v>1</v>
      </c>
      <c r="O3">
        <v>0</v>
      </c>
      <c r="P3">
        <v>0</v>
      </c>
      <c r="Q3" s="1" t="s">
        <v>812</v>
      </c>
      <c r="R3" s="1" t="s">
        <v>813</v>
      </c>
      <c r="S3" t="s">
        <v>814</v>
      </c>
      <c r="T3">
        <v>1</v>
      </c>
      <c r="U3">
        <v>0.15</v>
      </c>
      <c r="V3">
        <v>18</v>
      </c>
      <c r="W3">
        <v>5</v>
      </c>
      <c r="X3">
        <v>0</v>
      </c>
      <c r="Y3">
        <v>0</v>
      </c>
      <c r="Z3">
        <v>0.05</v>
      </c>
      <c r="AA3">
        <v>3</v>
      </c>
      <c r="AB3">
        <v>0.85</v>
      </c>
      <c r="AC3">
        <v>1</v>
      </c>
      <c r="AD3">
        <v>0.04</v>
      </c>
      <c r="AE3">
        <v>0.29799999999999999</v>
      </c>
      <c r="AF3">
        <v>-0.29799999999999999</v>
      </c>
      <c r="AG3">
        <v>1.1200000000000001</v>
      </c>
      <c r="AH3">
        <v>0.02</v>
      </c>
      <c r="AI3">
        <v>0.45</v>
      </c>
      <c r="AJ3">
        <v>-0.45</v>
      </c>
      <c r="AK3">
        <v>60</v>
      </c>
      <c r="AL3">
        <v>0.1</v>
      </c>
      <c r="AM3">
        <v>0.9</v>
      </c>
      <c r="AN3">
        <v>1.1000000000000001</v>
      </c>
      <c r="AO3">
        <v>40</v>
      </c>
      <c r="AP3">
        <v>0.5</v>
      </c>
      <c r="AQ3">
        <v>1.45</v>
      </c>
      <c r="AR3">
        <v>0.05</v>
      </c>
      <c r="AS3">
        <v>0.05</v>
      </c>
      <c r="AT3">
        <v>1</v>
      </c>
      <c r="AU3">
        <v>0.15</v>
      </c>
      <c r="AV3">
        <v>0.96</v>
      </c>
      <c r="AW3">
        <v>0.996</v>
      </c>
      <c r="AX3">
        <v>1.004</v>
      </c>
      <c r="AY3">
        <v>1.04</v>
      </c>
      <c r="AZ3">
        <v>1</v>
      </c>
      <c r="BA3">
        <v>0.95</v>
      </c>
      <c r="BB3">
        <v>0.95</v>
      </c>
      <c r="BC3">
        <v>0.4</v>
      </c>
      <c r="BD3">
        <v>1</v>
      </c>
      <c r="BE3">
        <v>0.2</v>
      </c>
      <c r="BF3">
        <v>1</v>
      </c>
      <c r="BG3">
        <v>0.25</v>
      </c>
      <c r="BH3">
        <v>-1</v>
      </c>
      <c r="BI3">
        <v>15</v>
      </c>
      <c r="BJ3">
        <v>25</v>
      </c>
      <c r="BK3">
        <v>3</v>
      </c>
      <c r="BL3">
        <v>-0.9</v>
      </c>
      <c r="BM3">
        <v>8</v>
      </c>
      <c r="BN3">
        <v>0.2</v>
      </c>
      <c r="BO3">
        <v>10</v>
      </c>
      <c r="BP3">
        <v>1</v>
      </c>
      <c r="BQ3">
        <v>1.7</v>
      </c>
      <c r="BR3">
        <v>1.1200000000000001</v>
      </c>
      <c r="BS3">
        <v>1.25</v>
      </c>
      <c r="BT3">
        <v>5</v>
      </c>
      <c r="BU3">
        <v>0</v>
      </c>
      <c r="BV3">
        <v>0</v>
      </c>
      <c r="BW3">
        <v>0</v>
      </c>
      <c r="BX3">
        <v>2.5000000000000001E-3</v>
      </c>
      <c r="BY3">
        <v>1</v>
      </c>
      <c r="BZ3">
        <v>5.5</v>
      </c>
      <c r="CA3">
        <v>0.1</v>
      </c>
      <c r="CB3">
        <v>-1</v>
      </c>
      <c r="CC3">
        <v>0.1</v>
      </c>
      <c r="CD3">
        <v>0</v>
      </c>
      <c r="CE3">
        <v>0.1</v>
      </c>
      <c r="CF3">
        <v>-0.1</v>
      </c>
      <c r="CG3">
        <v>0.7</v>
      </c>
      <c r="CH3">
        <v>0.12</v>
      </c>
      <c r="CI3">
        <v>-0.12</v>
      </c>
      <c r="CJ3" t="s">
        <v>1</v>
      </c>
      <c r="CL3" s="59"/>
      <c r="CM3" s="59"/>
      <c r="CN3" s="59"/>
      <c r="CO3" s="59"/>
      <c r="CP3" s="59"/>
      <c r="CQ3" s="59"/>
      <c r="CR3" s="59"/>
      <c r="CS3" s="59"/>
      <c r="CT3" s="59"/>
      <c r="CU3" s="59"/>
      <c r="CV3" s="59"/>
      <c r="CW3" s="59"/>
      <c r="CX3" s="59"/>
      <c r="CY3" s="59"/>
      <c r="CZ3" s="59"/>
      <c r="DA3" s="59"/>
      <c r="DB3" s="59"/>
      <c r="DC3" s="59"/>
      <c r="DD3" s="59"/>
      <c r="DE3" s="59"/>
      <c r="DF3" s="59"/>
      <c r="DG3" s="59"/>
      <c r="DH3" s="59"/>
      <c r="DI3" s="59"/>
      <c r="DJ3" s="59"/>
      <c r="DK3" s="59"/>
      <c r="DL3" s="59"/>
      <c r="DM3" s="59"/>
      <c r="DN3" s="59"/>
      <c r="DO3" s="59"/>
      <c r="DP3" s="59"/>
      <c r="DQ3" s="59"/>
      <c r="DR3" s="59"/>
    </row>
    <row r="4" spans="1:122" x14ac:dyDescent="0.3">
      <c r="B4" t="s">
        <v>807</v>
      </c>
      <c r="C4" t="s">
        <v>808</v>
      </c>
      <c r="D4">
        <v>1</v>
      </c>
      <c r="E4" t="s">
        <v>815</v>
      </c>
      <c r="F4">
        <v>103</v>
      </c>
      <c r="G4">
        <v>0</v>
      </c>
      <c r="H4">
        <v>1</v>
      </c>
      <c r="I4">
        <v>5</v>
      </c>
      <c r="J4">
        <v>4</v>
      </c>
      <c r="K4">
        <v>3</v>
      </c>
      <c r="L4">
        <v>0</v>
      </c>
      <c r="M4">
        <v>9</v>
      </c>
      <c r="N4">
        <v>0</v>
      </c>
      <c r="O4">
        <v>0</v>
      </c>
      <c r="P4">
        <v>1.246</v>
      </c>
      <c r="Q4">
        <v>1.5</v>
      </c>
      <c r="R4" t="s">
        <v>1</v>
      </c>
      <c r="S4">
        <v>1</v>
      </c>
      <c r="T4">
        <v>0</v>
      </c>
      <c r="U4">
        <v>0.1</v>
      </c>
      <c r="V4">
        <v>6.5</v>
      </c>
      <c r="W4">
        <v>0.44</v>
      </c>
      <c r="X4">
        <v>0.08</v>
      </c>
      <c r="Y4">
        <v>0.2</v>
      </c>
      <c r="Z4">
        <v>0.98</v>
      </c>
      <c r="AA4">
        <v>0.1</v>
      </c>
      <c r="AB4">
        <v>-0.1</v>
      </c>
      <c r="AC4" t="s">
        <v>1</v>
      </c>
      <c r="AD4" t="s">
        <v>1</v>
      </c>
      <c r="CL4" s="59"/>
      <c r="CM4" s="59"/>
      <c r="CN4" s="59"/>
      <c r="CO4" s="59"/>
      <c r="CP4" s="59"/>
      <c r="CQ4" s="59"/>
      <c r="CR4" s="59"/>
      <c r="CS4" s="59"/>
      <c r="CT4" s="59"/>
      <c r="CU4" s="59"/>
      <c r="CV4" s="59"/>
      <c r="CW4" s="59"/>
      <c r="CX4" s="59"/>
      <c r="CY4" s="59"/>
      <c r="CZ4" s="59"/>
      <c r="DA4" s="59"/>
      <c r="DB4" s="59"/>
      <c r="DC4" s="59"/>
      <c r="DD4" s="59"/>
      <c r="DE4" s="59"/>
      <c r="DF4" s="59"/>
      <c r="DG4" s="59"/>
      <c r="DH4" s="59"/>
      <c r="DI4" s="59"/>
      <c r="DJ4" s="59"/>
      <c r="DK4" s="59"/>
      <c r="DL4" s="59"/>
      <c r="DM4" s="59"/>
      <c r="DN4" s="59"/>
      <c r="DO4" s="59"/>
      <c r="DP4" s="59"/>
      <c r="DQ4" s="59"/>
      <c r="DR4" s="59"/>
    </row>
    <row r="5" spans="1:122" x14ac:dyDescent="0.3">
      <c r="B5" t="s">
        <v>807</v>
      </c>
      <c r="C5" t="s">
        <v>808</v>
      </c>
      <c r="D5">
        <v>1</v>
      </c>
      <c r="E5" t="s">
        <v>816</v>
      </c>
      <c r="F5">
        <v>104</v>
      </c>
      <c r="G5">
        <v>0</v>
      </c>
      <c r="H5">
        <v>2</v>
      </c>
      <c r="I5">
        <v>10</v>
      </c>
      <c r="J5">
        <v>3</v>
      </c>
      <c r="K5">
        <v>3</v>
      </c>
      <c r="L5">
        <v>0</v>
      </c>
      <c r="M5">
        <v>0</v>
      </c>
      <c r="N5">
        <v>0.3</v>
      </c>
      <c r="O5">
        <v>150</v>
      </c>
      <c r="P5">
        <v>25</v>
      </c>
      <c r="Q5">
        <v>3</v>
      </c>
      <c r="R5">
        <v>30</v>
      </c>
      <c r="S5">
        <v>-4</v>
      </c>
      <c r="T5">
        <v>27</v>
      </c>
      <c r="U5">
        <v>-10</v>
      </c>
      <c r="V5">
        <v>10</v>
      </c>
      <c r="W5">
        <v>1</v>
      </c>
      <c r="X5" t="s">
        <v>1</v>
      </c>
      <c r="Y5">
        <v>0.2</v>
      </c>
      <c r="Z5">
        <v>0.98</v>
      </c>
      <c r="AA5">
        <v>0.1</v>
      </c>
      <c r="AB5">
        <v>-0.1</v>
      </c>
      <c r="AC5" t="s">
        <v>1</v>
      </c>
      <c r="AD5" t="s">
        <v>1</v>
      </c>
      <c r="CL5" s="59"/>
      <c r="CM5" s="59"/>
      <c r="CN5" s="59"/>
      <c r="CO5" s="59"/>
      <c r="CP5" s="59"/>
      <c r="CQ5" s="59"/>
      <c r="CR5" s="59"/>
      <c r="CS5" s="59"/>
      <c r="CT5" s="59"/>
      <c r="CU5" s="59"/>
      <c r="CV5" s="59"/>
      <c r="CW5" s="59"/>
      <c r="CX5" s="59"/>
      <c r="CY5" s="59"/>
      <c r="CZ5" s="59"/>
      <c r="DA5" s="59"/>
      <c r="DB5" s="59"/>
      <c r="DC5" s="59"/>
      <c r="DD5" s="59"/>
      <c r="DE5" s="59"/>
      <c r="DF5" s="59"/>
      <c r="DG5" s="59"/>
      <c r="DH5" s="59"/>
      <c r="DI5" s="59"/>
      <c r="DJ5" s="59"/>
      <c r="DK5" s="59"/>
      <c r="DL5" s="59"/>
      <c r="DM5" s="59"/>
      <c r="DN5" s="59"/>
      <c r="DO5" s="59"/>
      <c r="DP5" s="59"/>
      <c r="DQ5" s="59"/>
      <c r="DR5" s="59"/>
    </row>
    <row r="6" spans="1:122" x14ac:dyDescent="0.3">
      <c r="B6" t="s">
        <v>807</v>
      </c>
      <c r="C6" t="s">
        <v>808</v>
      </c>
      <c r="D6">
        <v>1</v>
      </c>
      <c r="E6" t="s">
        <v>817</v>
      </c>
      <c r="F6">
        <v>105</v>
      </c>
      <c r="G6">
        <v>0</v>
      </c>
      <c r="H6">
        <v>1</v>
      </c>
      <c r="I6">
        <v>9</v>
      </c>
      <c r="J6">
        <v>1</v>
      </c>
      <c r="K6">
        <v>4</v>
      </c>
      <c r="L6">
        <v>0</v>
      </c>
      <c r="M6">
        <v>20</v>
      </c>
      <c r="N6">
        <v>0</v>
      </c>
      <c r="O6">
        <v>27</v>
      </c>
      <c r="P6">
        <v>-4</v>
      </c>
      <c r="Q6">
        <v>0</v>
      </c>
      <c r="R6">
        <v>1.2250000000000001</v>
      </c>
      <c r="S6">
        <v>35.25</v>
      </c>
      <c r="T6">
        <v>72</v>
      </c>
      <c r="U6">
        <v>1200</v>
      </c>
      <c r="V6" t="s">
        <v>1</v>
      </c>
      <c r="W6">
        <v>0.44</v>
      </c>
      <c r="X6">
        <v>0.08</v>
      </c>
      <c r="Y6">
        <v>0.2</v>
      </c>
      <c r="Z6">
        <v>0.98</v>
      </c>
      <c r="AA6">
        <v>0.1</v>
      </c>
      <c r="AB6">
        <v>-0.1</v>
      </c>
      <c r="AC6" t="s">
        <v>1</v>
      </c>
      <c r="AD6" t="s">
        <v>1</v>
      </c>
      <c r="CL6" s="59"/>
      <c r="CM6" s="59"/>
      <c r="CN6" s="59"/>
      <c r="CO6" s="59"/>
      <c r="CP6" s="59"/>
      <c r="CQ6" s="59"/>
      <c r="CR6" s="59"/>
      <c r="CS6" s="59"/>
      <c r="CT6" s="59"/>
      <c r="CU6" s="59"/>
      <c r="CV6" s="59"/>
      <c r="CW6" s="59"/>
      <c r="CX6" s="59"/>
      <c r="CY6" s="59"/>
      <c r="CZ6" s="59"/>
      <c r="DA6" s="59"/>
      <c r="DB6" s="59"/>
      <c r="DC6" s="59"/>
      <c r="DD6" s="59"/>
      <c r="DE6" s="59"/>
      <c r="DF6" s="59"/>
      <c r="DG6" s="59"/>
      <c r="DH6" s="59"/>
      <c r="DI6" s="59"/>
      <c r="DJ6" s="59"/>
      <c r="DK6" s="59"/>
      <c r="DL6" s="59"/>
      <c r="DM6" s="59"/>
      <c r="DN6" s="59"/>
      <c r="DO6" s="59"/>
      <c r="DP6" s="59"/>
      <c r="DQ6" s="59"/>
      <c r="DR6" s="59"/>
    </row>
    <row r="7" spans="1:122" x14ac:dyDescent="0.3">
      <c r="B7" t="s">
        <v>807</v>
      </c>
      <c r="C7" t="s">
        <v>808</v>
      </c>
      <c r="D7">
        <v>1</v>
      </c>
      <c r="E7" s="72" t="s">
        <v>926</v>
      </c>
      <c r="F7">
        <v>106</v>
      </c>
      <c r="G7">
        <v>0</v>
      </c>
      <c r="H7">
        <v>1</v>
      </c>
      <c r="I7">
        <v>6</v>
      </c>
      <c r="J7">
        <v>0</v>
      </c>
      <c r="K7">
        <v>4</v>
      </c>
      <c r="L7">
        <v>0</v>
      </c>
      <c r="M7" s="60">
        <v>9999</v>
      </c>
      <c r="N7" s="60">
        <v>35</v>
      </c>
      <c r="O7" s="60">
        <v>-12</v>
      </c>
      <c r="P7" s="60">
        <v>9999</v>
      </c>
      <c r="Q7" s="60">
        <v>9999</v>
      </c>
      <c r="R7" s="60">
        <v>0</v>
      </c>
      <c r="S7" t="s">
        <v>1</v>
      </c>
      <c r="T7">
        <v>0</v>
      </c>
      <c r="U7">
        <v>0.1</v>
      </c>
      <c r="V7">
        <v>6.5</v>
      </c>
      <c r="W7">
        <v>0.44</v>
      </c>
      <c r="X7">
        <v>0.08</v>
      </c>
      <c r="Y7">
        <v>0.2</v>
      </c>
      <c r="Z7">
        <v>0.98</v>
      </c>
      <c r="AA7">
        <v>0.1</v>
      </c>
      <c r="AB7">
        <v>-0.1</v>
      </c>
      <c r="AC7" t="s">
        <v>1</v>
      </c>
      <c r="AD7" t="s">
        <v>1</v>
      </c>
      <c r="CL7" s="58"/>
      <c r="CM7" s="58"/>
      <c r="CN7" s="58"/>
      <c r="CO7" s="58"/>
      <c r="CP7" s="58"/>
      <c r="CQ7" s="58"/>
      <c r="CR7" s="58"/>
      <c r="CS7" s="58"/>
      <c r="CT7" s="58"/>
      <c r="CU7" s="59"/>
      <c r="CV7" s="59"/>
      <c r="CW7" s="59"/>
      <c r="CX7" s="59"/>
      <c r="CY7" s="59"/>
      <c r="CZ7" s="59"/>
      <c r="DA7" s="59"/>
      <c r="DB7" s="59"/>
      <c r="DC7" s="59"/>
      <c r="DD7" s="59"/>
      <c r="DE7" s="59"/>
      <c r="DF7" s="59"/>
      <c r="DG7" s="59"/>
      <c r="DH7" s="59"/>
      <c r="DI7" s="59"/>
      <c r="DJ7" s="59"/>
      <c r="DK7" s="59"/>
      <c r="DL7" s="59"/>
      <c r="DM7" s="59"/>
      <c r="DN7" s="59"/>
      <c r="DO7" s="59"/>
      <c r="DP7" s="59"/>
      <c r="DQ7" s="59"/>
      <c r="DR7" s="59"/>
    </row>
    <row r="8" spans="1:122" x14ac:dyDescent="0.3">
      <c r="A8">
        <v>100</v>
      </c>
      <c r="B8" t="s">
        <v>818</v>
      </c>
      <c r="C8" t="s">
        <v>808</v>
      </c>
      <c r="D8">
        <v>1</v>
      </c>
      <c r="E8" t="s">
        <v>819</v>
      </c>
      <c r="F8">
        <v>101</v>
      </c>
      <c r="G8">
        <v>1</v>
      </c>
      <c r="H8">
        <v>0</v>
      </c>
      <c r="I8">
        <v>9</v>
      </c>
      <c r="J8">
        <v>3</v>
      </c>
      <c r="K8">
        <v>3</v>
      </c>
      <c r="L8">
        <v>0.02</v>
      </c>
      <c r="M8">
        <v>0.02</v>
      </c>
      <c r="N8">
        <v>0.4</v>
      </c>
      <c r="O8">
        <v>0.9</v>
      </c>
      <c r="P8">
        <v>1.1100000000000001</v>
      </c>
      <c r="Q8">
        <v>1.2</v>
      </c>
      <c r="R8">
        <v>2</v>
      </c>
      <c r="S8">
        <v>2</v>
      </c>
      <c r="T8">
        <v>0.02</v>
      </c>
      <c r="U8" t="s">
        <v>1</v>
      </c>
      <c r="V8">
        <v>6.5</v>
      </c>
      <c r="W8">
        <v>0.44</v>
      </c>
      <c r="X8">
        <v>0.08</v>
      </c>
      <c r="Y8">
        <v>0.2</v>
      </c>
      <c r="Z8">
        <v>0.98</v>
      </c>
      <c r="AA8">
        <v>0.1</v>
      </c>
      <c r="AB8">
        <v>-0.1</v>
      </c>
      <c r="AC8" t="s">
        <v>1</v>
      </c>
      <c r="AD8" t="s">
        <v>1</v>
      </c>
      <c r="CL8" s="58">
        <f>CM8</f>
        <v>100</v>
      </c>
      <c r="CM8" s="58">
        <f>A8</f>
        <v>100</v>
      </c>
      <c r="CN8" s="58">
        <v>0</v>
      </c>
      <c r="CO8" s="58">
        <f>CP8</f>
        <v>48</v>
      </c>
      <c r="CP8" s="58">
        <f>ROUND(CM8/0.9*(SQRT(1-0.9^2)),0)</f>
        <v>48</v>
      </c>
      <c r="CQ8" s="58">
        <f>-CP8</f>
        <v>-48</v>
      </c>
      <c r="CR8" s="58">
        <f>ROUND(SQRT(CM8^2+CP8^2),0)</f>
        <v>111</v>
      </c>
      <c r="CS8" s="58">
        <v>0</v>
      </c>
      <c r="CT8" s="58">
        <v>9999</v>
      </c>
      <c r="CU8" s="59">
        <v>0</v>
      </c>
      <c r="CV8" s="59">
        <v>0</v>
      </c>
      <c r="CW8" s="59">
        <v>1</v>
      </c>
      <c r="CX8" s="59">
        <v>1</v>
      </c>
      <c r="CY8" s="59">
        <v>1</v>
      </c>
      <c r="CZ8" s="59">
        <v>0</v>
      </c>
      <c r="DA8" s="59">
        <v>1</v>
      </c>
      <c r="DB8" s="59">
        <v>0</v>
      </c>
      <c r="DC8" s="59">
        <v>1</v>
      </c>
      <c r="DD8" s="59">
        <v>0</v>
      </c>
      <c r="DE8" s="59">
        <v>1</v>
      </c>
      <c r="DF8" s="59">
        <v>0</v>
      </c>
      <c r="DG8" s="59">
        <f>$CT$8</f>
        <v>9999</v>
      </c>
      <c r="DH8" s="59">
        <f>$CT$8</f>
        <v>9999</v>
      </c>
      <c r="DI8" s="59">
        <f>$CT$8</f>
        <v>9999</v>
      </c>
      <c r="DJ8" s="59">
        <v>0</v>
      </c>
      <c r="DK8" s="59">
        <f>$CT$8</f>
        <v>9999</v>
      </c>
      <c r="DL8" s="59">
        <v>0</v>
      </c>
      <c r="DM8" s="59">
        <f>$CT$8</f>
        <v>9999</v>
      </c>
      <c r="DN8" s="59" t="s">
        <v>805</v>
      </c>
      <c r="DO8" s="59">
        <v>0</v>
      </c>
      <c r="DP8" s="59">
        <v>0</v>
      </c>
      <c r="DQ8" s="59" t="s">
        <v>810</v>
      </c>
      <c r="DR8" s="59">
        <v>0.95</v>
      </c>
    </row>
    <row r="9" spans="1:122" x14ac:dyDescent="0.3">
      <c r="B9" t="s">
        <v>818</v>
      </c>
      <c r="C9" t="s">
        <v>808</v>
      </c>
      <c r="D9">
        <v>1</v>
      </c>
      <c r="E9" t="s">
        <v>820</v>
      </c>
      <c r="F9">
        <v>102</v>
      </c>
      <c r="G9">
        <v>0</v>
      </c>
      <c r="H9">
        <v>4</v>
      </c>
      <c r="I9">
        <v>24</v>
      </c>
      <c r="J9">
        <v>10</v>
      </c>
      <c r="K9">
        <v>4</v>
      </c>
      <c r="L9" s="1" t="s">
        <v>812</v>
      </c>
      <c r="M9">
        <v>0</v>
      </c>
      <c r="N9">
        <v>1</v>
      </c>
      <c r="O9">
        <v>0</v>
      </c>
      <c r="P9">
        <v>0.15</v>
      </c>
      <c r="Q9">
        <v>18</v>
      </c>
      <c r="R9">
        <v>5</v>
      </c>
      <c r="S9">
        <v>0.05</v>
      </c>
      <c r="T9">
        <v>0.1</v>
      </c>
      <c r="U9">
        <v>0</v>
      </c>
      <c r="V9">
        <v>0.08</v>
      </c>
      <c r="W9">
        <v>0.47</v>
      </c>
      <c r="X9">
        <v>-0.47</v>
      </c>
      <c r="Y9">
        <v>1.1000000000000001</v>
      </c>
      <c r="Z9">
        <v>0</v>
      </c>
      <c r="AA9">
        <v>0.5</v>
      </c>
      <c r="AB9">
        <v>-0.5</v>
      </c>
      <c r="AC9">
        <v>0.05</v>
      </c>
      <c r="AD9">
        <v>0.1</v>
      </c>
      <c r="AE9">
        <v>0.9</v>
      </c>
      <c r="AF9">
        <v>1.1000000000000001</v>
      </c>
      <c r="AG9">
        <v>120</v>
      </c>
      <c r="AH9">
        <v>0.05</v>
      </c>
      <c r="AI9">
        <v>0.05</v>
      </c>
      <c r="AJ9">
        <v>1.7</v>
      </c>
      <c r="AK9">
        <v>1.1100000000000001</v>
      </c>
      <c r="AL9">
        <v>1.1100000000000001</v>
      </c>
      <c r="AM9" s="60">
        <v>60</v>
      </c>
      <c r="AN9" t="s">
        <v>1</v>
      </c>
    </row>
    <row r="10" spans="1:122" x14ac:dyDescent="0.3">
      <c r="B10" t="s">
        <v>818</v>
      </c>
      <c r="C10" t="s">
        <v>808</v>
      </c>
      <c r="D10">
        <v>1</v>
      </c>
      <c r="E10" t="s">
        <v>821</v>
      </c>
      <c r="F10">
        <v>103</v>
      </c>
      <c r="G10">
        <v>0</v>
      </c>
      <c r="H10">
        <v>0</v>
      </c>
      <c r="I10">
        <v>5</v>
      </c>
      <c r="J10">
        <v>0</v>
      </c>
      <c r="K10">
        <v>1</v>
      </c>
      <c r="L10">
        <v>0.16</v>
      </c>
      <c r="M10">
        <v>0.38</v>
      </c>
      <c r="N10">
        <v>0.59</v>
      </c>
      <c r="O10">
        <v>0.85</v>
      </c>
      <c r="P10">
        <v>1</v>
      </c>
      <c r="Q10" t="s">
        <v>1</v>
      </c>
      <c r="R10">
        <v>0.39</v>
      </c>
      <c r="S10">
        <v>1</v>
      </c>
      <c r="T10">
        <v>0</v>
      </c>
      <c r="U10">
        <v>0.1</v>
      </c>
      <c r="V10">
        <v>6.5</v>
      </c>
      <c r="W10">
        <v>0.44</v>
      </c>
      <c r="X10">
        <v>0.08</v>
      </c>
      <c r="Y10">
        <v>0.2</v>
      </c>
      <c r="Z10">
        <v>0.98</v>
      </c>
      <c r="AA10">
        <v>0.1</v>
      </c>
      <c r="AB10">
        <v>-0.1</v>
      </c>
      <c r="AC10" t="s">
        <v>1</v>
      </c>
      <c r="AD10" t="s">
        <v>1</v>
      </c>
    </row>
    <row r="11" spans="1:122" x14ac:dyDescent="0.3">
      <c r="B11" t="s">
        <v>818</v>
      </c>
      <c r="C11" t="s">
        <v>808</v>
      </c>
      <c r="D11">
        <v>1</v>
      </c>
      <c r="E11" s="72" t="s">
        <v>925</v>
      </c>
      <c r="F11">
        <v>104</v>
      </c>
      <c r="G11">
        <v>0</v>
      </c>
      <c r="H11">
        <v>1</v>
      </c>
      <c r="I11">
        <v>20</v>
      </c>
      <c r="J11">
        <v>0</v>
      </c>
      <c r="K11">
        <v>1</v>
      </c>
      <c r="L11" s="60">
        <v>0</v>
      </c>
      <c r="M11">
        <v>5</v>
      </c>
      <c r="N11">
        <v>1000</v>
      </c>
      <c r="O11">
        <v>8</v>
      </c>
      <c r="P11">
        <v>1000</v>
      </c>
      <c r="Q11">
        <v>13</v>
      </c>
      <c r="R11">
        <v>300</v>
      </c>
      <c r="S11">
        <v>38</v>
      </c>
      <c r="T11">
        <v>300</v>
      </c>
      <c r="U11">
        <v>43</v>
      </c>
      <c r="V11">
        <v>1000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 t="s">
        <v>822</v>
      </c>
    </row>
    <row r="26" ht="13.2" customHeight="1" x14ac:dyDescent="0.3"/>
  </sheetData>
  <autoFilter ref="A1:AK85" xr:uid="{00000000-0009-0000-0000-00000E000000}">
    <sortState xmlns:xlrd2="http://schemas.microsoft.com/office/spreadsheetml/2017/richdata2" ref="A2:AJ85">
      <sortCondition descending="1" ref="A1:A85"/>
    </sortState>
  </autoFilter>
  <conditionalFormatting sqref="A2:A85">
    <cfRule type="duplicateValues" dxfId="49" priority="1"/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A86"/>
  <sheetViews>
    <sheetView workbookViewId="0">
      <selection activeCell="H24" sqref="H24"/>
    </sheetView>
  </sheetViews>
  <sheetFormatPr defaultRowHeight="14.4" x14ac:dyDescent="0.3"/>
  <cols>
    <col min="1" max="1" width="9.88671875" bestFit="1" customWidth="1"/>
    <col min="2" max="2" width="13.6640625" bestFit="1" customWidth="1"/>
    <col min="3" max="3" width="13.6640625" customWidth="1"/>
    <col min="4" max="4" width="9.6640625" bestFit="1" customWidth="1"/>
    <col min="6" max="6" width="14.88671875" bestFit="1" customWidth="1"/>
    <col min="7" max="7" width="8.44140625" bestFit="1" customWidth="1"/>
    <col min="8" max="8" width="14.88671875" bestFit="1" customWidth="1"/>
    <col min="12" max="12" width="9.6640625" bestFit="1" customWidth="1"/>
    <col min="13" max="13" width="8.88671875" style="1"/>
    <col min="15" max="15" width="8.88671875" style="1"/>
    <col min="19" max="19" width="8.88671875" style="1"/>
    <col min="26" max="26" width="14" bestFit="1" customWidth="1"/>
    <col min="27" max="27" width="13.6640625" bestFit="1" customWidth="1"/>
  </cols>
  <sheetData>
    <row r="1" spans="1:53" x14ac:dyDescent="0.3">
      <c r="E1" s="7" t="s">
        <v>77</v>
      </c>
      <c r="F1" s="7" t="s">
        <v>78</v>
      </c>
      <c r="G1" s="7" t="s">
        <v>79</v>
      </c>
      <c r="H1" s="7" t="s">
        <v>80</v>
      </c>
      <c r="I1" s="7" t="s">
        <v>81</v>
      </c>
      <c r="J1" s="7" t="s">
        <v>82</v>
      </c>
      <c r="K1" s="7" t="s">
        <v>83</v>
      </c>
      <c r="L1" s="7" t="s">
        <v>84</v>
      </c>
      <c r="M1" s="68" t="s">
        <v>85</v>
      </c>
      <c r="N1" s="7" t="s">
        <v>86</v>
      </c>
      <c r="O1" s="68" t="s">
        <v>87</v>
      </c>
      <c r="P1" s="7" t="s">
        <v>88</v>
      </c>
      <c r="Q1" s="7" t="s">
        <v>89</v>
      </c>
      <c r="R1" s="7" t="s">
        <v>90</v>
      </c>
      <c r="S1" s="68" t="s">
        <v>91</v>
      </c>
      <c r="T1" s="7" t="s">
        <v>92</v>
      </c>
      <c r="U1" s="7" t="s">
        <v>93</v>
      </c>
      <c r="V1" s="7" t="s">
        <v>94</v>
      </c>
      <c r="W1" s="7" t="s">
        <v>95</v>
      </c>
      <c r="X1" s="7" t="s">
        <v>96</v>
      </c>
      <c r="Y1" s="7" t="s">
        <v>97</v>
      </c>
      <c r="Z1" s="7" t="s">
        <v>98</v>
      </c>
      <c r="AA1" s="7" t="s">
        <v>99</v>
      </c>
    </row>
    <row r="2" spans="1:53" x14ac:dyDescent="0.3">
      <c r="A2" s="54" t="s">
        <v>768</v>
      </c>
      <c r="B2" s="54" t="s">
        <v>769</v>
      </c>
      <c r="C2" s="54" t="s">
        <v>770</v>
      </c>
      <c r="D2" s="54" t="s">
        <v>771</v>
      </c>
      <c r="E2" s="54" t="s">
        <v>77</v>
      </c>
      <c r="F2" s="54" t="s">
        <v>78</v>
      </c>
      <c r="G2" s="54" t="s">
        <v>79</v>
      </c>
      <c r="H2" s="54" t="s">
        <v>80</v>
      </c>
      <c r="I2" s="54" t="s">
        <v>81</v>
      </c>
      <c r="J2" s="54" t="s">
        <v>82</v>
      </c>
      <c r="K2" s="54" t="s">
        <v>83</v>
      </c>
      <c r="L2" s="54" t="s">
        <v>84</v>
      </c>
      <c r="M2" s="69" t="s">
        <v>85</v>
      </c>
      <c r="N2" s="54" t="s">
        <v>86</v>
      </c>
      <c r="O2" s="69" t="s">
        <v>87</v>
      </c>
      <c r="P2" s="54" t="s">
        <v>88</v>
      </c>
      <c r="Q2" s="54" t="s">
        <v>89</v>
      </c>
      <c r="R2" s="54" t="s">
        <v>90</v>
      </c>
      <c r="S2" s="69" t="s">
        <v>91</v>
      </c>
      <c r="T2" s="54" t="s">
        <v>92</v>
      </c>
      <c r="U2" s="54" t="s">
        <v>93</v>
      </c>
      <c r="V2" s="54" t="s">
        <v>94</v>
      </c>
      <c r="W2" s="54" t="s">
        <v>95</v>
      </c>
      <c r="X2" s="54" t="s">
        <v>96</v>
      </c>
      <c r="Y2" s="54" t="s">
        <v>97</v>
      </c>
      <c r="Z2" s="54" t="s">
        <v>98</v>
      </c>
      <c r="AA2" s="54" t="s">
        <v>99</v>
      </c>
    </row>
    <row r="3" spans="1:53" x14ac:dyDescent="0.3">
      <c r="A3">
        <v>1000</v>
      </c>
      <c r="B3" t="s">
        <v>120</v>
      </c>
      <c r="C3" t="s">
        <v>100</v>
      </c>
      <c r="D3" t="s">
        <v>9</v>
      </c>
      <c r="E3">
        <v>1</v>
      </c>
      <c r="F3">
        <v>0</v>
      </c>
      <c r="G3">
        <v>3</v>
      </c>
      <c r="H3">
        <v>0</v>
      </c>
      <c r="I3">
        <v>5</v>
      </c>
      <c r="J3">
        <v>1</v>
      </c>
      <c r="K3">
        <v>2.5</v>
      </c>
      <c r="L3">
        <v>2.5</v>
      </c>
      <c r="M3" s="1">
        <v>0</v>
      </c>
      <c r="N3">
        <v>2.5</v>
      </c>
      <c r="O3" s="1">
        <v>0</v>
      </c>
      <c r="P3">
        <v>2.5</v>
      </c>
      <c r="Q3">
        <v>0.39</v>
      </c>
      <c r="R3">
        <v>1</v>
      </c>
      <c r="S3" s="1">
        <v>0</v>
      </c>
      <c r="T3">
        <v>0.1</v>
      </c>
      <c r="U3">
        <v>6.5</v>
      </c>
      <c r="V3">
        <v>0.44</v>
      </c>
      <c r="W3">
        <v>0.08</v>
      </c>
      <c r="X3">
        <v>0.2</v>
      </c>
      <c r="Y3">
        <v>0.98</v>
      </c>
      <c r="Z3">
        <v>0.1</v>
      </c>
      <c r="AA3">
        <v>-0.1</v>
      </c>
      <c r="AB3" t="s">
        <v>1</v>
      </c>
      <c r="AC3" t="s">
        <v>1</v>
      </c>
    </row>
    <row r="4" spans="1:53" x14ac:dyDescent="0.3">
      <c r="A4">
        <v>660</v>
      </c>
      <c r="B4" t="s">
        <v>120</v>
      </c>
      <c r="C4" t="s">
        <v>100</v>
      </c>
      <c r="D4" t="s">
        <v>9</v>
      </c>
      <c r="E4">
        <v>1</v>
      </c>
      <c r="F4">
        <v>0</v>
      </c>
      <c r="G4">
        <v>3</v>
      </c>
      <c r="H4">
        <v>0</v>
      </c>
      <c r="I4">
        <v>5</v>
      </c>
      <c r="J4">
        <v>1</v>
      </c>
      <c r="K4">
        <v>2.5</v>
      </c>
      <c r="L4">
        <v>2.5</v>
      </c>
      <c r="M4" s="1">
        <v>0</v>
      </c>
      <c r="N4">
        <v>2.5</v>
      </c>
      <c r="O4" s="1">
        <v>0</v>
      </c>
      <c r="P4">
        <v>2.5</v>
      </c>
      <c r="Q4">
        <v>0.39</v>
      </c>
      <c r="R4">
        <v>1</v>
      </c>
      <c r="S4" s="1">
        <v>0</v>
      </c>
      <c r="T4">
        <v>0.1</v>
      </c>
      <c r="U4">
        <v>6.5</v>
      </c>
      <c r="V4">
        <v>0.44</v>
      </c>
      <c r="W4">
        <v>0.08</v>
      </c>
      <c r="X4">
        <v>0.2</v>
      </c>
      <c r="Y4">
        <v>0.98</v>
      </c>
      <c r="Z4">
        <v>0.1</v>
      </c>
      <c r="AA4">
        <v>-0.1</v>
      </c>
      <c r="AB4" t="s">
        <v>1</v>
      </c>
      <c r="AC4" t="s">
        <v>1</v>
      </c>
      <c r="AD4" s="7" t="s">
        <v>26</v>
      </c>
      <c r="AE4" s="7" t="s">
        <v>77</v>
      </c>
      <c r="AF4" s="7" t="s">
        <v>78</v>
      </c>
      <c r="AG4" s="7" t="s">
        <v>79</v>
      </c>
      <c r="AH4" s="7" t="s">
        <v>80</v>
      </c>
      <c r="AI4" s="7" t="s">
        <v>81</v>
      </c>
      <c r="AJ4" s="7" t="s">
        <v>82</v>
      </c>
      <c r="AK4" s="7" t="s">
        <v>83</v>
      </c>
      <c r="AL4" s="7" t="s">
        <v>84</v>
      </c>
      <c r="AM4" s="7" t="s">
        <v>85</v>
      </c>
      <c r="AN4" s="7" t="s">
        <v>86</v>
      </c>
      <c r="AO4" s="7" t="s">
        <v>87</v>
      </c>
      <c r="AP4" s="7" t="s">
        <v>88</v>
      </c>
      <c r="AQ4" s="7" t="s">
        <v>89</v>
      </c>
      <c r="AR4" s="7" t="s">
        <v>90</v>
      </c>
      <c r="AS4" s="7" t="s">
        <v>91</v>
      </c>
      <c r="AT4" s="7" t="s">
        <v>92</v>
      </c>
      <c r="AU4" s="7" t="s">
        <v>93</v>
      </c>
      <c r="AV4" s="7" t="s">
        <v>94</v>
      </c>
      <c r="AW4" s="7" t="s">
        <v>95</v>
      </c>
      <c r="AX4" s="7" t="s">
        <v>96</v>
      </c>
      <c r="AY4" s="7" t="s">
        <v>97</v>
      </c>
      <c r="AZ4" s="7" t="s">
        <v>98</v>
      </c>
      <c r="BA4" s="7" t="s">
        <v>99</v>
      </c>
    </row>
    <row r="5" spans="1:53" x14ac:dyDescent="0.3">
      <c r="A5">
        <v>622</v>
      </c>
      <c r="B5" t="s">
        <v>120</v>
      </c>
      <c r="C5" t="s">
        <v>100</v>
      </c>
      <c r="D5" t="s">
        <v>9</v>
      </c>
      <c r="E5">
        <v>1</v>
      </c>
      <c r="F5">
        <v>0</v>
      </c>
      <c r="G5">
        <v>3</v>
      </c>
      <c r="H5">
        <v>0</v>
      </c>
      <c r="I5">
        <v>5</v>
      </c>
      <c r="J5">
        <v>1</v>
      </c>
      <c r="K5">
        <v>2.5</v>
      </c>
      <c r="L5">
        <v>2.5</v>
      </c>
      <c r="M5" s="1">
        <v>0</v>
      </c>
      <c r="N5">
        <v>2.5</v>
      </c>
      <c r="O5" s="1">
        <v>0</v>
      </c>
      <c r="P5">
        <v>2.5</v>
      </c>
      <c r="Q5">
        <v>0.39</v>
      </c>
      <c r="R5">
        <v>1</v>
      </c>
      <c r="S5" s="1">
        <v>0</v>
      </c>
      <c r="T5">
        <v>0.1</v>
      </c>
      <c r="U5">
        <v>6.5</v>
      </c>
      <c r="V5">
        <v>0.44</v>
      </c>
      <c r="W5">
        <v>0.08</v>
      </c>
      <c r="X5">
        <v>0.2</v>
      </c>
      <c r="Y5">
        <v>0.98</v>
      </c>
      <c r="Z5">
        <v>0.1</v>
      </c>
      <c r="AA5">
        <v>-0.1</v>
      </c>
      <c r="AB5" t="s">
        <v>1</v>
      </c>
      <c r="AC5" t="s">
        <v>1</v>
      </c>
      <c r="AD5" s="8" t="s">
        <v>39</v>
      </c>
      <c r="AE5" s="8"/>
      <c r="AF5" s="8"/>
      <c r="AG5" s="8"/>
      <c r="AH5" s="8"/>
      <c r="AI5" s="8"/>
      <c r="AJ5" s="8"/>
      <c r="AK5" s="8">
        <v>15</v>
      </c>
      <c r="AL5" s="8">
        <v>15</v>
      </c>
      <c r="AM5" s="8"/>
      <c r="AN5" s="8">
        <v>15</v>
      </c>
      <c r="AO5" s="8">
        <v>15</v>
      </c>
      <c r="AP5" s="8"/>
      <c r="AQ5" s="8"/>
      <c r="AR5" s="8"/>
      <c r="AS5" s="8">
        <v>2</v>
      </c>
      <c r="AT5" s="8">
        <v>2</v>
      </c>
      <c r="AU5" s="8"/>
      <c r="AV5" s="8">
        <v>2</v>
      </c>
      <c r="AW5" s="8">
        <v>2</v>
      </c>
      <c r="AX5" s="8">
        <v>2</v>
      </c>
      <c r="AY5" s="8">
        <v>2</v>
      </c>
      <c r="AZ5" s="8">
        <v>0.99</v>
      </c>
      <c r="BA5" s="8">
        <v>0</v>
      </c>
    </row>
    <row r="6" spans="1:53" x14ac:dyDescent="0.3">
      <c r="A6">
        <v>600</v>
      </c>
      <c r="B6" t="s">
        <v>120</v>
      </c>
      <c r="C6" t="s">
        <v>100</v>
      </c>
      <c r="D6" t="s">
        <v>9</v>
      </c>
      <c r="E6">
        <v>1</v>
      </c>
      <c r="F6">
        <v>0</v>
      </c>
      <c r="G6">
        <v>3</v>
      </c>
      <c r="H6">
        <v>0</v>
      </c>
      <c r="I6">
        <v>5</v>
      </c>
      <c r="J6">
        <v>1</v>
      </c>
      <c r="K6">
        <v>2.5</v>
      </c>
      <c r="L6">
        <v>2.5</v>
      </c>
      <c r="M6" s="1">
        <v>0</v>
      </c>
      <c r="N6">
        <v>2.5</v>
      </c>
      <c r="O6" s="1">
        <v>0</v>
      </c>
      <c r="P6">
        <v>2.5</v>
      </c>
      <c r="Q6">
        <v>0.39</v>
      </c>
      <c r="R6">
        <v>1</v>
      </c>
      <c r="S6" s="1">
        <v>0</v>
      </c>
      <c r="T6">
        <v>0.1</v>
      </c>
      <c r="U6">
        <v>6.5</v>
      </c>
      <c r="V6">
        <v>0.44</v>
      </c>
      <c r="W6">
        <v>0.08</v>
      </c>
      <c r="X6">
        <v>0.2</v>
      </c>
      <c r="Y6">
        <v>0.98</v>
      </c>
      <c r="Z6">
        <v>0.1</v>
      </c>
      <c r="AA6">
        <v>-0.1</v>
      </c>
      <c r="AB6" t="s">
        <v>1</v>
      </c>
      <c r="AC6" t="s">
        <v>1</v>
      </c>
      <c r="AD6" s="8" t="s">
        <v>40</v>
      </c>
      <c r="AE6" s="8"/>
      <c r="AF6" s="8"/>
      <c r="AG6" s="8"/>
      <c r="AH6" s="8"/>
      <c r="AI6" s="8"/>
      <c r="AJ6" s="8"/>
      <c r="AK6" s="8">
        <v>1.5</v>
      </c>
      <c r="AL6" s="8">
        <v>1.5</v>
      </c>
      <c r="AM6" s="8">
        <f>2*$K$3</f>
        <v>5</v>
      </c>
      <c r="AN6" s="8">
        <v>1.5</v>
      </c>
      <c r="AO6" s="8">
        <v>1.5</v>
      </c>
      <c r="AP6" s="8">
        <f>2*$K$3</f>
        <v>5</v>
      </c>
      <c r="AQ6" s="8"/>
      <c r="AR6" s="8"/>
      <c r="AS6" s="8">
        <f t="shared" ref="AS6:AT6" si="0">2*$K$3</f>
        <v>5</v>
      </c>
      <c r="AT6" s="8">
        <f t="shared" si="0"/>
        <v>5</v>
      </c>
      <c r="AU6" s="8"/>
      <c r="AV6" s="8">
        <f t="shared" ref="AV6:AY6" si="1">2*$K$3</f>
        <v>5</v>
      </c>
      <c r="AW6" s="8">
        <f t="shared" si="1"/>
        <v>5</v>
      </c>
      <c r="AX6" s="8">
        <f t="shared" si="1"/>
        <v>5</v>
      </c>
      <c r="AY6" s="8">
        <f t="shared" si="1"/>
        <v>5</v>
      </c>
      <c r="AZ6" s="8">
        <v>0</v>
      </c>
      <c r="BA6" s="8">
        <v>-0.3</v>
      </c>
    </row>
    <row r="7" spans="1:53" x14ac:dyDescent="0.3">
      <c r="A7">
        <v>500</v>
      </c>
      <c r="B7" t="s">
        <v>120</v>
      </c>
      <c r="C7" t="s">
        <v>100</v>
      </c>
      <c r="D7" t="s">
        <v>9</v>
      </c>
      <c r="E7">
        <v>1</v>
      </c>
      <c r="F7">
        <v>0</v>
      </c>
      <c r="G7">
        <v>3</v>
      </c>
      <c r="H7">
        <v>0</v>
      </c>
      <c r="I7">
        <v>5</v>
      </c>
      <c r="J7">
        <v>1</v>
      </c>
      <c r="K7">
        <v>2.5</v>
      </c>
      <c r="L7">
        <v>2.5</v>
      </c>
      <c r="M7" s="1">
        <v>0</v>
      </c>
      <c r="N7">
        <v>2.5</v>
      </c>
      <c r="O7" s="1">
        <v>0</v>
      </c>
      <c r="P7">
        <v>2.5</v>
      </c>
      <c r="Q7">
        <v>0.39</v>
      </c>
      <c r="R7">
        <v>1</v>
      </c>
      <c r="S7" s="1">
        <v>0</v>
      </c>
      <c r="T7">
        <v>0.1</v>
      </c>
      <c r="U7">
        <v>6.5</v>
      </c>
      <c r="V7">
        <v>0.44</v>
      </c>
      <c r="W7">
        <v>0.08</v>
      </c>
      <c r="X7">
        <v>0.2</v>
      </c>
      <c r="Y7">
        <v>0.98</v>
      </c>
      <c r="Z7">
        <v>0.1</v>
      </c>
      <c r="AA7">
        <v>-0.1</v>
      </c>
      <c r="AB7" t="s">
        <v>1</v>
      </c>
      <c r="AC7" t="s">
        <v>1</v>
      </c>
      <c r="AD7" s="4">
        <v>1</v>
      </c>
      <c r="AE7" s="4">
        <v>1</v>
      </c>
      <c r="AF7" s="4">
        <v>0</v>
      </c>
      <c r="AG7" s="4">
        <v>3</v>
      </c>
      <c r="AH7" s="4">
        <v>0</v>
      </c>
      <c r="AI7" s="4">
        <v>5</v>
      </c>
      <c r="AJ7" s="4">
        <v>1</v>
      </c>
      <c r="AK7" s="4">
        <v>2.5</v>
      </c>
      <c r="AL7" s="4">
        <v>2.5</v>
      </c>
      <c r="AM7" s="4">
        <v>2.5</v>
      </c>
      <c r="AN7" s="4">
        <v>2.5</v>
      </c>
      <c r="AO7" s="4">
        <v>0</v>
      </c>
      <c r="AP7" s="4">
        <v>2.5</v>
      </c>
      <c r="AQ7" s="4">
        <v>0.39</v>
      </c>
      <c r="AR7" s="4">
        <v>1</v>
      </c>
      <c r="AS7" s="4">
        <v>0</v>
      </c>
      <c r="AT7" s="4">
        <v>0.1</v>
      </c>
      <c r="AU7" s="4">
        <v>6.5</v>
      </c>
      <c r="AV7" s="4">
        <v>0.44</v>
      </c>
      <c r="AW7" s="4">
        <v>0.08</v>
      </c>
      <c r="AX7" s="4">
        <v>0.2</v>
      </c>
      <c r="AY7" s="4">
        <v>0.98</v>
      </c>
      <c r="AZ7" s="4">
        <v>0.1</v>
      </c>
      <c r="BA7" s="4">
        <v>-0.1</v>
      </c>
    </row>
    <row r="8" spans="1:53" x14ac:dyDescent="0.3">
      <c r="A8">
        <v>400</v>
      </c>
      <c r="B8" t="s">
        <v>43</v>
      </c>
      <c r="C8" t="s">
        <v>100</v>
      </c>
      <c r="D8" t="s">
        <v>9</v>
      </c>
      <c r="E8">
        <v>1</v>
      </c>
      <c r="F8">
        <v>0</v>
      </c>
      <c r="G8">
        <v>3</v>
      </c>
      <c r="H8">
        <v>0</v>
      </c>
      <c r="I8">
        <v>5</v>
      </c>
      <c r="J8">
        <v>1</v>
      </c>
      <c r="K8">
        <v>2.5</v>
      </c>
      <c r="L8">
        <v>2.5</v>
      </c>
      <c r="M8" s="1">
        <v>0</v>
      </c>
      <c r="N8">
        <v>2.5</v>
      </c>
      <c r="O8" s="1">
        <v>0</v>
      </c>
      <c r="P8">
        <v>2.5</v>
      </c>
      <c r="Q8">
        <v>0.39</v>
      </c>
      <c r="R8">
        <v>1</v>
      </c>
      <c r="S8" s="1">
        <v>0</v>
      </c>
      <c r="T8">
        <v>0.1</v>
      </c>
      <c r="U8">
        <v>6.5</v>
      </c>
      <c r="V8">
        <v>0.44</v>
      </c>
      <c r="W8">
        <v>0.08</v>
      </c>
      <c r="X8">
        <v>0.2</v>
      </c>
      <c r="Y8">
        <v>0.98</v>
      </c>
      <c r="Z8">
        <v>0.1</v>
      </c>
      <c r="AA8">
        <v>-0.1</v>
      </c>
      <c r="AB8" t="s">
        <v>1</v>
      </c>
      <c r="AC8" t="s">
        <v>1</v>
      </c>
    </row>
    <row r="9" spans="1:53" x14ac:dyDescent="0.3">
      <c r="A9">
        <v>400</v>
      </c>
      <c r="B9" t="s">
        <v>120</v>
      </c>
      <c r="C9" t="s">
        <v>100</v>
      </c>
      <c r="D9" t="s">
        <v>9</v>
      </c>
      <c r="E9">
        <v>1</v>
      </c>
      <c r="F9">
        <v>0</v>
      </c>
      <c r="G9">
        <v>3</v>
      </c>
      <c r="H9">
        <v>0</v>
      </c>
      <c r="I9">
        <v>5</v>
      </c>
      <c r="J9">
        <v>1</v>
      </c>
      <c r="K9">
        <v>2.5</v>
      </c>
      <c r="L9">
        <v>2.5</v>
      </c>
      <c r="M9" s="1">
        <v>0</v>
      </c>
      <c r="N9">
        <v>2.5</v>
      </c>
      <c r="O9" s="1">
        <v>0</v>
      </c>
      <c r="P9">
        <v>2.5</v>
      </c>
      <c r="Q9">
        <v>0.39</v>
      </c>
      <c r="R9">
        <v>1</v>
      </c>
      <c r="S9" s="1">
        <v>0</v>
      </c>
      <c r="T9">
        <v>0.1</v>
      </c>
      <c r="U9">
        <v>6.5</v>
      </c>
      <c r="V9">
        <v>0.44</v>
      </c>
      <c r="W9">
        <v>0.08</v>
      </c>
      <c r="X9">
        <v>0.2</v>
      </c>
      <c r="Y9">
        <v>0.98</v>
      </c>
      <c r="Z9">
        <v>0.1</v>
      </c>
      <c r="AA9">
        <v>-0.1</v>
      </c>
      <c r="AB9" t="s">
        <v>1</v>
      </c>
      <c r="AC9" t="s">
        <v>1</v>
      </c>
    </row>
    <row r="10" spans="1:53" x14ac:dyDescent="0.3">
      <c r="A10">
        <v>380</v>
      </c>
      <c r="B10" t="s">
        <v>120</v>
      </c>
      <c r="C10" t="s">
        <v>100</v>
      </c>
      <c r="D10" t="s">
        <v>9</v>
      </c>
      <c r="E10">
        <v>1</v>
      </c>
      <c r="F10">
        <v>0</v>
      </c>
      <c r="G10">
        <v>3</v>
      </c>
      <c r="H10">
        <v>0</v>
      </c>
      <c r="I10">
        <v>5</v>
      </c>
      <c r="J10">
        <v>1</v>
      </c>
      <c r="K10">
        <v>2.5</v>
      </c>
      <c r="L10">
        <v>2.5</v>
      </c>
      <c r="M10" s="1">
        <v>0</v>
      </c>
      <c r="N10">
        <v>2.5</v>
      </c>
      <c r="O10" s="1">
        <v>0</v>
      </c>
      <c r="P10">
        <v>2.5</v>
      </c>
      <c r="Q10">
        <v>0.39</v>
      </c>
      <c r="R10">
        <v>1</v>
      </c>
      <c r="S10" s="1">
        <v>0</v>
      </c>
      <c r="T10">
        <v>0.1</v>
      </c>
      <c r="U10">
        <v>6.5</v>
      </c>
      <c r="V10">
        <v>0.44</v>
      </c>
      <c r="W10">
        <v>0.08</v>
      </c>
      <c r="X10">
        <v>0.2</v>
      </c>
      <c r="Y10">
        <v>0.98</v>
      </c>
      <c r="Z10">
        <v>0.1</v>
      </c>
      <c r="AA10">
        <v>-0.1</v>
      </c>
      <c r="AB10" t="s">
        <v>1</v>
      </c>
      <c r="AC10" t="s">
        <v>1</v>
      </c>
    </row>
    <row r="11" spans="1:53" x14ac:dyDescent="0.3">
      <c r="A11">
        <v>330</v>
      </c>
      <c r="B11" t="s">
        <v>120</v>
      </c>
      <c r="C11" t="s">
        <v>100</v>
      </c>
      <c r="D11" t="s">
        <v>9</v>
      </c>
      <c r="E11">
        <v>1</v>
      </c>
      <c r="F11">
        <v>0</v>
      </c>
      <c r="G11">
        <v>3</v>
      </c>
      <c r="H11">
        <v>0</v>
      </c>
      <c r="I11">
        <v>5</v>
      </c>
      <c r="J11">
        <v>1</v>
      </c>
      <c r="K11">
        <v>2.5</v>
      </c>
      <c r="L11">
        <v>2.5</v>
      </c>
      <c r="M11" s="1">
        <v>0</v>
      </c>
      <c r="N11">
        <v>2.5</v>
      </c>
      <c r="O11" s="1">
        <v>0</v>
      </c>
      <c r="P11">
        <v>2.5</v>
      </c>
      <c r="Q11">
        <v>0.39</v>
      </c>
      <c r="R11">
        <v>1</v>
      </c>
      <c r="S11" s="1">
        <v>0</v>
      </c>
      <c r="T11">
        <v>0.1</v>
      </c>
      <c r="U11">
        <v>6.5</v>
      </c>
      <c r="V11">
        <v>0.44</v>
      </c>
      <c r="W11">
        <v>0.08</v>
      </c>
      <c r="X11">
        <v>0.2</v>
      </c>
      <c r="Y11">
        <v>0.98</v>
      </c>
      <c r="Z11">
        <v>0.1</v>
      </c>
      <c r="AA11">
        <v>-0.1</v>
      </c>
      <c r="AB11" t="s">
        <v>1</v>
      </c>
      <c r="AC11" t="s">
        <v>1</v>
      </c>
    </row>
    <row r="12" spans="1:53" x14ac:dyDescent="0.3">
      <c r="A12">
        <v>305</v>
      </c>
      <c r="B12" t="s">
        <v>120</v>
      </c>
      <c r="C12" t="s">
        <v>100</v>
      </c>
      <c r="D12" t="s">
        <v>9</v>
      </c>
      <c r="E12">
        <v>1</v>
      </c>
      <c r="F12">
        <v>0</v>
      </c>
      <c r="G12">
        <v>3</v>
      </c>
      <c r="H12">
        <v>0</v>
      </c>
      <c r="I12">
        <v>5</v>
      </c>
      <c r="J12">
        <v>1</v>
      </c>
      <c r="K12">
        <v>2.5</v>
      </c>
      <c r="L12">
        <v>2.5</v>
      </c>
      <c r="M12" s="1">
        <v>0</v>
      </c>
      <c r="N12">
        <v>2.5</v>
      </c>
      <c r="O12" s="1">
        <v>0</v>
      </c>
      <c r="P12">
        <v>2.5</v>
      </c>
      <c r="Q12">
        <v>0.39</v>
      </c>
      <c r="R12">
        <v>1</v>
      </c>
      <c r="S12" s="1">
        <v>0</v>
      </c>
      <c r="T12">
        <v>0.1</v>
      </c>
      <c r="U12">
        <v>6.5</v>
      </c>
      <c r="V12">
        <v>0.44</v>
      </c>
      <c r="W12">
        <v>0.08</v>
      </c>
      <c r="X12">
        <v>0.2</v>
      </c>
      <c r="Y12">
        <v>0.98</v>
      </c>
      <c r="Z12">
        <v>0.1</v>
      </c>
      <c r="AA12">
        <v>-0.1</v>
      </c>
      <c r="AB12" t="s">
        <v>1</v>
      </c>
      <c r="AC12" t="s">
        <v>1</v>
      </c>
    </row>
    <row r="13" spans="1:53" x14ac:dyDescent="0.3">
      <c r="A13">
        <v>300</v>
      </c>
      <c r="B13" t="s">
        <v>120</v>
      </c>
      <c r="C13" t="s">
        <v>100</v>
      </c>
      <c r="D13" t="s">
        <v>9</v>
      </c>
      <c r="E13">
        <v>1</v>
      </c>
      <c r="F13">
        <v>0</v>
      </c>
      <c r="G13">
        <v>3</v>
      </c>
      <c r="H13">
        <v>0</v>
      </c>
      <c r="I13">
        <v>5</v>
      </c>
      <c r="J13">
        <v>1</v>
      </c>
      <c r="K13">
        <v>2.5</v>
      </c>
      <c r="L13">
        <v>2.5</v>
      </c>
      <c r="M13" s="1">
        <v>0</v>
      </c>
      <c r="N13">
        <v>2.5</v>
      </c>
      <c r="O13" s="1">
        <v>0</v>
      </c>
      <c r="P13">
        <v>2.5</v>
      </c>
      <c r="Q13">
        <v>0.39</v>
      </c>
      <c r="R13">
        <v>1</v>
      </c>
      <c r="S13" s="1">
        <v>0</v>
      </c>
      <c r="T13">
        <v>0.1</v>
      </c>
      <c r="U13">
        <v>6.5</v>
      </c>
      <c r="V13">
        <v>0.44</v>
      </c>
      <c r="W13">
        <v>0.08</v>
      </c>
      <c r="X13">
        <v>0.2</v>
      </c>
      <c r="Y13">
        <v>0.98</v>
      </c>
      <c r="Z13">
        <v>0.1</v>
      </c>
      <c r="AA13">
        <v>-0.1</v>
      </c>
      <c r="AB13" t="s">
        <v>1</v>
      </c>
      <c r="AC13" t="s">
        <v>1</v>
      </c>
    </row>
    <row r="14" spans="1:53" x14ac:dyDescent="0.3">
      <c r="A14">
        <v>300</v>
      </c>
      <c r="B14" t="s">
        <v>43</v>
      </c>
      <c r="C14" t="s">
        <v>100</v>
      </c>
      <c r="D14" t="s">
        <v>9</v>
      </c>
      <c r="E14">
        <v>1</v>
      </c>
      <c r="F14">
        <v>0</v>
      </c>
      <c r="G14">
        <v>3</v>
      </c>
      <c r="H14">
        <v>0</v>
      </c>
      <c r="I14">
        <v>5</v>
      </c>
      <c r="J14">
        <v>1</v>
      </c>
      <c r="K14">
        <v>2.5</v>
      </c>
      <c r="L14">
        <v>2.5</v>
      </c>
      <c r="M14" s="1">
        <v>0</v>
      </c>
      <c r="N14">
        <v>2.5</v>
      </c>
      <c r="O14" s="1">
        <v>0</v>
      </c>
      <c r="P14">
        <v>2.5</v>
      </c>
      <c r="Q14">
        <v>0.39</v>
      </c>
      <c r="R14">
        <v>1</v>
      </c>
      <c r="S14" s="1">
        <v>0</v>
      </c>
      <c r="T14">
        <v>0.1</v>
      </c>
      <c r="U14">
        <v>6.5</v>
      </c>
      <c r="V14">
        <v>0.44</v>
      </c>
      <c r="W14">
        <v>0.08</v>
      </c>
      <c r="X14">
        <v>0.2</v>
      </c>
      <c r="Y14">
        <v>0.98</v>
      </c>
      <c r="Z14">
        <v>0.1</v>
      </c>
      <c r="AA14">
        <v>-0.1</v>
      </c>
      <c r="AB14" t="s">
        <v>1</v>
      </c>
      <c r="AC14" t="s">
        <v>1</v>
      </c>
    </row>
    <row r="15" spans="1:53" x14ac:dyDescent="0.3">
      <c r="A15">
        <v>277.60000000000002</v>
      </c>
      <c r="B15" t="s">
        <v>120</v>
      </c>
      <c r="C15" t="s">
        <v>100</v>
      </c>
      <c r="D15" t="s">
        <v>9</v>
      </c>
      <c r="E15">
        <v>1</v>
      </c>
      <c r="F15">
        <v>0</v>
      </c>
      <c r="G15">
        <v>3</v>
      </c>
      <c r="H15">
        <v>0</v>
      </c>
      <c r="I15">
        <v>5</v>
      </c>
      <c r="J15">
        <v>1</v>
      </c>
      <c r="K15">
        <v>2.5</v>
      </c>
      <c r="L15">
        <v>2.5</v>
      </c>
      <c r="M15" s="1">
        <v>0</v>
      </c>
      <c r="N15">
        <v>2.5</v>
      </c>
      <c r="O15" s="1">
        <v>0</v>
      </c>
      <c r="P15">
        <v>2.5</v>
      </c>
      <c r="Q15">
        <v>0.39</v>
      </c>
      <c r="R15">
        <v>1</v>
      </c>
      <c r="S15" s="1">
        <v>0</v>
      </c>
      <c r="T15">
        <v>0.1</v>
      </c>
      <c r="U15">
        <v>6.5</v>
      </c>
      <c r="V15">
        <v>0.44</v>
      </c>
      <c r="W15">
        <v>0.08</v>
      </c>
      <c r="X15">
        <v>0.2</v>
      </c>
      <c r="Y15">
        <v>0.98</v>
      </c>
      <c r="Z15">
        <v>0.1</v>
      </c>
      <c r="AA15">
        <v>-0.1</v>
      </c>
      <c r="AB15" t="s">
        <v>1</v>
      </c>
      <c r="AC15" t="s">
        <v>1</v>
      </c>
    </row>
    <row r="16" spans="1:53" x14ac:dyDescent="0.3">
      <c r="A16">
        <v>268.39999999999998</v>
      </c>
      <c r="B16" t="s">
        <v>120</v>
      </c>
      <c r="C16" t="s">
        <v>100</v>
      </c>
      <c r="D16" t="s">
        <v>9</v>
      </c>
      <c r="E16">
        <v>1</v>
      </c>
      <c r="F16">
        <v>0</v>
      </c>
      <c r="G16">
        <v>3</v>
      </c>
      <c r="H16">
        <v>0</v>
      </c>
      <c r="I16">
        <v>5</v>
      </c>
      <c r="J16">
        <v>1</v>
      </c>
      <c r="K16">
        <v>2.5</v>
      </c>
      <c r="L16">
        <v>2.5</v>
      </c>
      <c r="M16" s="1">
        <v>0</v>
      </c>
      <c r="N16">
        <v>2.5</v>
      </c>
      <c r="O16" s="1">
        <v>0</v>
      </c>
      <c r="P16">
        <v>2.5</v>
      </c>
      <c r="Q16">
        <v>0.39</v>
      </c>
      <c r="R16">
        <v>1</v>
      </c>
      <c r="S16" s="1">
        <v>0</v>
      </c>
      <c r="T16">
        <v>0.1</v>
      </c>
      <c r="U16">
        <v>6.5</v>
      </c>
      <c r="V16">
        <v>0.44</v>
      </c>
      <c r="W16">
        <v>0.08</v>
      </c>
      <c r="X16">
        <v>0.2</v>
      </c>
      <c r="Y16">
        <v>0.98</v>
      </c>
      <c r="Z16">
        <v>0.1</v>
      </c>
      <c r="AA16">
        <v>-0.1</v>
      </c>
      <c r="AB16" t="s">
        <v>1</v>
      </c>
      <c r="AC16" t="s">
        <v>1</v>
      </c>
    </row>
    <row r="17" spans="1:29" x14ac:dyDescent="0.3">
      <c r="A17">
        <v>265</v>
      </c>
      <c r="B17" t="s">
        <v>120</v>
      </c>
      <c r="C17" t="s">
        <v>100</v>
      </c>
      <c r="D17" t="s">
        <v>9</v>
      </c>
      <c r="E17">
        <v>1</v>
      </c>
      <c r="F17">
        <v>0</v>
      </c>
      <c r="G17">
        <v>3</v>
      </c>
      <c r="H17">
        <v>0</v>
      </c>
      <c r="I17">
        <v>5</v>
      </c>
      <c r="J17">
        <v>1</v>
      </c>
      <c r="K17">
        <v>2.5</v>
      </c>
      <c r="L17">
        <v>2.5</v>
      </c>
      <c r="M17" s="1">
        <v>0</v>
      </c>
      <c r="N17">
        <v>2.5</v>
      </c>
      <c r="O17" s="1">
        <v>0</v>
      </c>
      <c r="P17">
        <v>2.5</v>
      </c>
      <c r="Q17">
        <v>0.39</v>
      </c>
      <c r="R17">
        <v>1</v>
      </c>
      <c r="S17" s="1">
        <v>0</v>
      </c>
      <c r="T17">
        <v>0.1</v>
      </c>
      <c r="U17">
        <v>6.5</v>
      </c>
      <c r="V17">
        <v>0.44</v>
      </c>
      <c r="W17">
        <v>0.08</v>
      </c>
      <c r="X17">
        <v>0.2</v>
      </c>
      <c r="Y17">
        <v>0.98</v>
      </c>
      <c r="Z17">
        <v>0.1</v>
      </c>
      <c r="AA17">
        <v>-0.1</v>
      </c>
      <c r="AB17" t="s">
        <v>1</v>
      </c>
      <c r="AC17" t="s">
        <v>1</v>
      </c>
    </row>
    <row r="18" spans="1:29" x14ac:dyDescent="0.3">
      <c r="A18">
        <v>253</v>
      </c>
      <c r="B18" t="s">
        <v>120</v>
      </c>
      <c r="C18" t="s">
        <v>100</v>
      </c>
      <c r="D18" t="s">
        <v>9</v>
      </c>
      <c r="E18">
        <v>1</v>
      </c>
      <c r="F18">
        <v>0</v>
      </c>
      <c r="G18">
        <v>3</v>
      </c>
      <c r="H18">
        <v>0</v>
      </c>
      <c r="I18">
        <v>5</v>
      </c>
      <c r="J18">
        <v>1</v>
      </c>
      <c r="K18">
        <v>2.5</v>
      </c>
      <c r="L18">
        <v>2.5</v>
      </c>
      <c r="M18" s="1">
        <v>0</v>
      </c>
      <c r="N18">
        <v>2.5</v>
      </c>
      <c r="O18" s="1">
        <v>0</v>
      </c>
      <c r="P18">
        <v>2.5</v>
      </c>
      <c r="Q18">
        <v>0.39</v>
      </c>
      <c r="R18">
        <v>1</v>
      </c>
      <c r="S18" s="1">
        <v>0</v>
      </c>
      <c r="T18">
        <v>0.1</v>
      </c>
      <c r="U18">
        <v>6.5</v>
      </c>
      <c r="V18">
        <v>0.44</v>
      </c>
      <c r="W18">
        <v>0.08</v>
      </c>
      <c r="X18">
        <v>0.2</v>
      </c>
      <c r="Y18">
        <v>0.98</v>
      </c>
      <c r="Z18">
        <v>0.1</v>
      </c>
      <c r="AA18">
        <v>-0.1</v>
      </c>
      <c r="AB18" t="s">
        <v>1</v>
      </c>
      <c r="AC18" t="s">
        <v>1</v>
      </c>
    </row>
    <row r="19" spans="1:29" x14ac:dyDescent="0.3">
      <c r="A19">
        <v>250</v>
      </c>
      <c r="B19" t="s">
        <v>120</v>
      </c>
      <c r="C19" t="s">
        <v>100</v>
      </c>
      <c r="D19" t="s">
        <v>9</v>
      </c>
      <c r="E19">
        <v>1</v>
      </c>
      <c r="F19">
        <v>0</v>
      </c>
      <c r="G19">
        <v>3</v>
      </c>
      <c r="H19">
        <v>0</v>
      </c>
      <c r="I19">
        <v>5</v>
      </c>
      <c r="J19">
        <v>1</v>
      </c>
      <c r="K19">
        <v>2.5</v>
      </c>
      <c r="L19">
        <v>2.5</v>
      </c>
      <c r="M19" s="1">
        <v>0</v>
      </c>
      <c r="N19">
        <v>2.5</v>
      </c>
      <c r="O19" s="1">
        <v>0</v>
      </c>
      <c r="P19">
        <v>2.5</v>
      </c>
      <c r="Q19">
        <v>0.39</v>
      </c>
      <c r="R19">
        <v>1</v>
      </c>
      <c r="S19" s="1">
        <v>0</v>
      </c>
      <c r="T19">
        <v>0.1</v>
      </c>
      <c r="U19">
        <v>6.5</v>
      </c>
      <c r="V19">
        <v>0.44</v>
      </c>
      <c r="W19">
        <v>0.08</v>
      </c>
      <c r="X19">
        <v>0.2</v>
      </c>
      <c r="Y19">
        <v>0.98</v>
      </c>
      <c r="Z19">
        <v>0.1</v>
      </c>
      <c r="AA19">
        <v>-0.1</v>
      </c>
      <c r="AB19" t="s">
        <v>1</v>
      </c>
      <c r="AC19" t="s">
        <v>1</v>
      </c>
    </row>
    <row r="20" spans="1:29" x14ac:dyDescent="0.3">
      <c r="A20">
        <v>248.2</v>
      </c>
      <c r="B20" t="s">
        <v>120</v>
      </c>
      <c r="C20" t="s">
        <v>100</v>
      </c>
      <c r="D20" t="s">
        <v>9</v>
      </c>
      <c r="E20">
        <v>1</v>
      </c>
      <c r="F20">
        <v>0</v>
      </c>
      <c r="G20">
        <v>3</v>
      </c>
      <c r="H20">
        <v>0</v>
      </c>
      <c r="I20">
        <v>5</v>
      </c>
      <c r="J20">
        <v>1</v>
      </c>
      <c r="K20">
        <v>2.5</v>
      </c>
      <c r="L20">
        <v>2.5</v>
      </c>
      <c r="M20" s="1">
        <v>0</v>
      </c>
      <c r="N20">
        <v>2.5</v>
      </c>
      <c r="O20" s="1">
        <v>0</v>
      </c>
      <c r="P20">
        <v>2.5</v>
      </c>
      <c r="Q20">
        <v>0.39</v>
      </c>
      <c r="R20">
        <v>1</v>
      </c>
      <c r="S20" s="1">
        <v>0</v>
      </c>
      <c r="T20">
        <v>0.1</v>
      </c>
      <c r="U20">
        <v>6.5</v>
      </c>
      <c r="V20">
        <v>0.44</v>
      </c>
      <c r="W20">
        <v>0.08</v>
      </c>
      <c r="X20">
        <v>0.2</v>
      </c>
      <c r="Y20">
        <v>0.98</v>
      </c>
      <c r="Z20">
        <v>0.1</v>
      </c>
      <c r="AA20">
        <v>-0.1</v>
      </c>
      <c r="AB20" t="s">
        <v>1</v>
      </c>
      <c r="AC20" t="s">
        <v>1</v>
      </c>
    </row>
    <row r="21" spans="1:29" x14ac:dyDescent="0.3">
      <c r="A21">
        <v>248</v>
      </c>
      <c r="B21" t="s">
        <v>43</v>
      </c>
      <c r="C21" t="s">
        <v>100</v>
      </c>
      <c r="D21" t="s">
        <v>9</v>
      </c>
      <c r="E21">
        <v>1</v>
      </c>
      <c r="F21">
        <v>0</v>
      </c>
      <c r="G21">
        <v>3</v>
      </c>
      <c r="H21">
        <v>0</v>
      </c>
      <c r="I21">
        <v>5</v>
      </c>
      <c r="J21">
        <v>1</v>
      </c>
      <c r="K21">
        <v>2.5</v>
      </c>
      <c r="L21">
        <v>2.5</v>
      </c>
      <c r="M21" s="1">
        <v>0</v>
      </c>
      <c r="N21">
        <v>2.5</v>
      </c>
      <c r="O21" s="1">
        <v>0</v>
      </c>
      <c r="P21">
        <v>2.5</v>
      </c>
      <c r="Q21">
        <v>0.39</v>
      </c>
      <c r="R21">
        <v>1</v>
      </c>
      <c r="S21" s="1">
        <v>0</v>
      </c>
      <c r="T21">
        <v>0.1</v>
      </c>
      <c r="U21">
        <v>6.5</v>
      </c>
      <c r="V21">
        <v>0.44</v>
      </c>
      <c r="W21">
        <v>0.08</v>
      </c>
      <c r="X21">
        <v>0.2</v>
      </c>
      <c r="Y21">
        <v>0.98</v>
      </c>
      <c r="Z21">
        <v>0.1</v>
      </c>
      <c r="AA21">
        <v>-0.1</v>
      </c>
      <c r="AB21" t="s">
        <v>1</v>
      </c>
      <c r="AC21" t="s">
        <v>1</v>
      </c>
    </row>
    <row r="22" spans="1:29" s="1" customFormat="1" x14ac:dyDescent="0.3">
      <c r="A22" s="1">
        <v>240</v>
      </c>
      <c r="B22" s="1" t="s">
        <v>43</v>
      </c>
      <c r="C22" s="1" t="s">
        <v>100</v>
      </c>
      <c r="D22" s="1" t="s">
        <v>9</v>
      </c>
      <c r="E22" s="1">
        <v>1</v>
      </c>
      <c r="F22" s="1">
        <v>0</v>
      </c>
      <c r="G22" s="1">
        <v>3</v>
      </c>
      <c r="H22" s="1">
        <v>0</v>
      </c>
      <c r="I22" s="1">
        <v>5</v>
      </c>
      <c r="J22" s="1">
        <v>1</v>
      </c>
      <c r="K22" s="1">
        <v>2.5</v>
      </c>
      <c r="L22" s="1">
        <v>2.5</v>
      </c>
      <c r="M22" s="1">
        <v>2.5</v>
      </c>
      <c r="N22" s="1">
        <v>2.5</v>
      </c>
      <c r="O22" s="1">
        <v>0</v>
      </c>
      <c r="P22" s="1">
        <v>2.5</v>
      </c>
      <c r="Q22" s="1">
        <v>0.39</v>
      </c>
      <c r="R22" s="1">
        <v>1</v>
      </c>
      <c r="S22" s="1">
        <v>0</v>
      </c>
      <c r="T22" s="1">
        <v>0.1</v>
      </c>
      <c r="U22" s="1">
        <v>6.5</v>
      </c>
      <c r="V22" s="1">
        <v>0.44</v>
      </c>
      <c r="W22" s="1">
        <v>0.08</v>
      </c>
      <c r="X22" s="1">
        <v>0.2</v>
      </c>
      <c r="Y22" s="1">
        <v>0.98</v>
      </c>
      <c r="Z22" s="1">
        <v>0.1</v>
      </c>
      <c r="AA22" s="1">
        <v>-0.1</v>
      </c>
      <c r="AB22" s="1" t="s">
        <v>1</v>
      </c>
      <c r="AC22" s="1" t="s">
        <v>1</v>
      </c>
    </row>
    <row r="23" spans="1:29" x14ac:dyDescent="0.3">
      <c r="A23">
        <v>240</v>
      </c>
      <c r="B23" t="s">
        <v>120</v>
      </c>
      <c r="C23" t="s">
        <v>100</v>
      </c>
      <c r="D23" t="s">
        <v>9</v>
      </c>
      <c r="E23">
        <v>1</v>
      </c>
      <c r="F23">
        <v>0</v>
      </c>
      <c r="G23">
        <v>3</v>
      </c>
      <c r="H23">
        <v>0</v>
      </c>
      <c r="I23">
        <v>5</v>
      </c>
      <c r="J23">
        <v>1</v>
      </c>
      <c r="K23">
        <v>2.5</v>
      </c>
      <c r="L23">
        <v>2.5</v>
      </c>
      <c r="M23" s="1">
        <v>0</v>
      </c>
      <c r="N23">
        <v>2.5</v>
      </c>
      <c r="O23" s="1">
        <v>0</v>
      </c>
      <c r="P23">
        <v>2.5</v>
      </c>
      <c r="Q23">
        <v>0.39</v>
      </c>
      <c r="R23">
        <v>1</v>
      </c>
      <c r="S23" s="1">
        <v>0</v>
      </c>
      <c r="T23">
        <v>0.1</v>
      </c>
      <c r="U23">
        <v>6.5</v>
      </c>
      <c r="V23">
        <v>0.44</v>
      </c>
      <c r="W23">
        <v>0.08</v>
      </c>
      <c r="X23">
        <v>0.2</v>
      </c>
      <c r="Y23">
        <v>0.98</v>
      </c>
      <c r="Z23">
        <v>0.1</v>
      </c>
      <c r="AA23">
        <v>-0.1</v>
      </c>
      <c r="AB23" t="s">
        <v>1</v>
      </c>
      <c r="AC23" t="s">
        <v>1</v>
      </c>
    </row>
    <row r="24" spans="1:29" x14ac:dyDescent="0.3">
      <c r="A24">
        <v>238.7</v>
      </c>
      <c r="B24" t="s">
        <v>120</v>
      </c>
      <c r="C24" t="s">
        <v>100</v>
      </c>
      <c r="D24" t="s">
        <v>9</v>
      </c>
      <c r="E24">
        <v>1</v>
      </c>
      <c r="F24">
        <v>0</v>
      </c>
      <c r="G24">
        <v>3</v>
      </c>
      <c r="H24">
        <v>0</v>
      </c>
      <c r="I24">
        <v>5</v>
      </c>
      <c r="J24">
        <v>1</v>
      </c>
      <c r="K24">
        <v>2.5</v>
      </c>
      <c r="L24">
        <v>2.5</v>
      </c>
      <c r="M24" s="1">
        <v>0</v>
      </c>
      <c r="N24">
        <v>2.5</v>
      </c>
      <c r="O24" s="1">
        <v>0</v>
      </c>
      <c r="P24">
        <v>2.5</v>
      </c>
      <c r="Q24">
        <v>0.39</v>
      </c>
      <c r="R24">
        <v>1</v>
      </c>
      <c r="S24" s="1">
        <v>0</v>
      </c>
      <c r="T24">
        <v>0.1</v>
      </c>
      <c r="U24">
        <v>6.5</v>
      </c>
      <c r="V24">
        <v>0.44</v>
      </c>
      <c r="W24">
        <v>0.08</v>
      </c>
      <c r="X24">
        <v>0.2</v>
      </c>
      <c r="Y24">
        <v>0.98</v>
      </c>
      <c r="Z24">
        <v>0.1</v>
      </c>
      <c r="AA24">
        <v>-0.1</v>
      </c>
      <c r="AB24" t="s">
        <v>1</v>
      </c>
      <c r="AC24" t="s">
        <v>1</v>
      </c>
    </row>
    <row r="25" spans="1:29" x14ac:dyDescent="0.3">
      <c r="A25">
        <v>237.2</v>
      </c>
      <c r="B25" t="s">
        <v>120</v>
      </c>
      <c r="C25" t="s">
        <v>100</v>
      </c>
      <c r="D25" t="s">
        <v>9</v>
      </c>
      <c r="E25">
        <v>1</v>
      </c>
      <c r="F25">
        <v>0</v>
      </c>
      <c r="G25">
        <v>3</v>
      </c>
      <c r="H25">
        <v>0</v>
      </c>
      <c r="I25">
        <v>5</v>
      </c>
      <c r="J25">
        <v>1</v>
      </c>
      <c r="K25">
        <v>2.5</v>
      </c>
      <c r="L25">
        <v>2.5</v>
      </c>
      <c r="M25" s="1">
        <v>0</v>
      </c>
      <c r="N25">
        <v>2.5</v>
      </c>
      <c r="O25" s="1">
        <v>0</v>
      </c>
      <c r="P25">
        <v>2.5</v>
      </c>
      <c r="Q25">
        <v>0.39</v>
      </c>
      <c r="R25">
        <v>1</v>
      </c>
      <c r="S25" s="1">
        <v>0</v>
      </c>
      <c r="T25">
        <v>0.1</v>
      </c>
      <c r="U25">
        <v>6.5</v>
      </c>
      <c r="V25">
        <v>0.44</v>
      </c>
      <c r="W25">
        <v>0.08</v>
      </c>
      <c r="X25">
        <v>0.2</v>
      </c>
      <c r="Y25">
        <v>0.98</v>
      </c>
      <c r="Z25">
        <v>0.1</v>
      </c>
      <c r="AA25">
        <v>-0.1</v>
      </c>
      <c r="AB25" t="s">
        <v>1</v>
      </c>
      <c r="AC25" t="s">
        <v>1</v>
      </c>
    </row>
    <row r="26" spans="1:29" x14ac:dyDescent="0.3">
      <c r="A26">
        <v>180</v>
      </c>
      <c r="B26" t="s">
        <v>43</v>
      </c>
      <c r="C26" t="s">
        <v>100</v>
      </c>
      <c r="D26" t="s">
        <v>9</v>
      </c>
      <c r="E26">
        <v>1</v>
      </c>
      <c r="F26">
        <v>0</v>
      </c>
      <c r="G26">
        <v>3</v>
      </c>
      <c r="H26">
        <v>0</v>
      </c>
      <c r="I26">
        <v>5</v>
      </c>
      <c r="J26">
        <v>1</v>
      </c>
      <c r="K26">
        <v>2.5</v>
      </c>
      <c r="L26">
        <v>2.5</v>
      </c>
      <c r="M26" s="1">
        <v>0</v>
      </c>
      <c r="N26">
        <v>2.5</v>
      </c>
      <c r="O26" s="1">
        <v>0</v>
      </c>
      <c r="P26">
        <v>2.5</v>
      </c>
      <c r="Q26">
        <v>0.39</v>
      </c>
      <c r="R26">
        <v>1</v>
      </c>
      <c r="S26" s="1">
        <v>0</v>
      </c>
      <c r="T26">
        <v>0.1</v>
      </c>
      <c r="U26">
        <v>6.5</v>
      </c>
      <c r="V26">
        <v>0.44</v>
      </c>
      <c r="W26">
        <v>0.08</v>
      </c>
      <c r="X26">
        <v>0.2</v>
      </c>
      <c r="Y26">
        <v>0.98</v>
      </c>
      <c r="Z26">
        <v>0.1</v>
      </c>
      <c r="AA26">
        <v>-0.1</v>
      </c>
      <c r="AB26" t="s">
        <v>1</v>
      </c>
      <c r="AC26" t="s">
        <v>1</v>
      </c>
    </row>
    <row r="27" spans="1:29" ht="13.2" customHeight="1" x14ac:dyDescent="0.3">
      <c r="A27">
        <v>178.5</v>
      </c>
      <c r="B27" t="s">
        <v>120</v>
      </c>
      <c r="C27" t="s">
        <v>100</v>
      </c>
      <c r="D27" t="s">
        <v>9</v>
      </c>
      <c r="E27">
        <v>1</v>
      </c>
      <c r="F27">
        <v>0</v>
      </c>
      <c r="G27">
        <v>3</v>
      </c>
      <c r="H27">
        <v>0</v>
      </c>
      <c r="I27">
        <v>5</v>
      </c>
      <c r="J27">
        <v>1</v>
      </c>
      <c r="K27">
        <v>2.5</v>
      </c>
      <c r="L27">
        <v>2.5</v>
      </c>
      <c r="M27" s="1">
        <v>0</v>
      </c>
      <c r="N27">
        <v>2.5</v>
      </c>
      <c r="O27" s="1">
        <v>0</v>
      </c>
      <c r="P27">
        <v>2.5</v>
      </c>
      <c r="Q27">
        <v>0.39</v>
      </c>
      <c r="R27">
        <v>1</v>
      </c>
      <c r="S27" s="1">
        <v>0</v>
      </c>
      <c r="T27">
        <v>0.1</v>
      </c>
      <c r="U27">
        <v>6.5</v>
      </c>
      <c r="V27">
        <v>0.44</v>
      </c>
      <c r="W27">
        <v>0.08</v>
      </c>
      <c r="X27">
        <v>0.2</v>
      </c>
      <c r="Y27">
        <v>0.98</v>
      </c>
      <c r="Z27">
        <v>0.1</v>
      </c>
      <c r="AA27">
        <v>-0.1</v>
      </c>
      <c r="AB27" t="s">
        <v>1</v>
      </c>
      <c r="AC27" t="s">
        <v>1</v>
      </c>
    </row>
    <row r="28" spans="1:29" x14ac:dyDescent="0.3">
      <c r="A28">
        <v>170</v>
      </c>
      <c r="B28" t="s">
        <v>43</v>
      </c>
      <c r="C28" t="s">
        <v>100</v>
      </c>
      <c r="D28" t="s">
        <v>9</v>
      </c>
      <c r="E28">
        <v>1</v>
      </c>
      <c r="F28">
        <v>0</v>
      </c>
      <c r="G28">
        <v>3</v>
      </c>
      <c r="H28">
        <v>0</v>
      </c>
      <c r="I28">
        <v>5</v>
      </c>
      <c r="J28">
        <v>1</v>
      </c>
      <c r="K28">
        <v>2.5</v>
      </c>
      <c r="L28">
        <v>2.5</v>
      </c>
      <c r="M28" s="1">
        <v>0</v>
      </c>
      <c r="N28">
        <v>2.5</v>
      </c>
      <c r="O28" s="1">
        <v>0</v>
      </c>
      <c r="P28">
        <v>2.5</v>
      </c>
      <c r="Q28">
        <v>0.39</v>
      </c>
      <c r="R28">
        <v>1</v>
      </c>
      <c r="S28" s="1">
        <v>0</v>
      </c>
      <c r="T28">
        <v>0.1</v>
      </c>
      <c r="U28">
        <v>6.5</v>
      </c>
      <c r="V28">
        <v>0.44</v>
      </c>
      <c r="W28">
        <v>0.08</v>
      </c>
      <c r="X28">
        <v>0.2</v>
      </c>
      <c r="Y28">
        <v>0.98</v>
      </c>
      <c r="Z28">
        <v>0.1</v>
      </c>
      <c r="AA28">
        <v>-0.1</v>
      </c>
      <c r="AB28" t="s">
        <v>1</v>
      </c>
      <c r="AC28" t="s">
        <v>1</v>
      </c>
    </row>
    <row r="29" spans="1:29" x14ac:dyDescent="0.3">
      <c r="A29">
        <v>165</v>
      </c>
      <c r="B29" t="s">
        <v>43</v>
      </c>
      <c r="C29" t="s">
        <v>100</v>
      </c>
      <c r="D29" t="s">
        <v>9</v>
      </c>
      <c r="E29">
        <v>1</v>
      </c>
      <c r="F29">
        <v>0</v>
      </c>
      <c r="G29">
        <v>3</v>
      </c>
      <c r="H29">
        <v>0</v>
      </c>
      <c r="I29">
        <v>5</v>
      </c>
      <c r="J29">
        <v>1</v>
      </c>
      <c r="K29">
        <v>2.5</v>
      </c>
      <c r="L29">
        <v>2.5</v>
      </c>
      <c r="M29" s="1">
        <v>0</v>
      </c>
      <c r="N29">
        <v>2.5</v>
      </c>
      <c r="O29" s="1">
        <v>0</v>
      </c>
      <c r="P29">
        <v>2.5</v>
      </c>
      <c r="Q29">
        <v>0.39</v>
      </c>
      <c r="R29">
        <v>1</v>
      </c>
      <c r="S29" s="1">
        <v>0</v>
      </c>
      <c r="T29">
        <v>0.1</v>
      </c>
      <c r="U29">
        <v>6.5</v>
      </c>
      <c r="V29">
        <v>0.44</v>
      </c>
      <c r="W29">
        <v>0.08</v>
      </c>
      <c r="X29">
        <v>0.2</v>
      </c>
      <c r="Y29">
        <v>0.98</v>
      </c>
      <c r="Z29">
        <v>0.1</v>
      </c>
      <c r="AA29">
        <v>-0.1</v>
      </c>
      <c r="AB29" t="s">
        <v>1</v>
      </c>
      <c r="AC29" t="s">
        <v>1</v>
      </c>
    </row>
    <row r="30" spans="1:29" x14ac:dyDescent="0.3">
      <c r="A30">
        <v>165</v>
      </c>
      <c r="B30" t="s">
        <v>120</v>
      </c>
      <c r="C30" t="s">
        <v>100</v>
      </c>
      <c r="D30" t="s">
        <v>9</v>
      </c>
      <c r="E30">
        <v>1</v>
      </c>
      <c r="F30">
        <v>0</v>
      </c>
      <c r="G30">
        <v>3</v>
      </c>
      <c r="H30">
        <v>0</v>
      </c>
      <c r="I30">
        <v>5</v>
      </c>
      <c r="J30">
        <v>1</v>
      </c>
      <c r="K30">
        <v>2.5</v>
      </c>
      <c r="L30">
        <v>2.5</v>
      </c>
      <c r="M30" s="1">
        <v>0</v>
      </c>
      <c r="N30">
        <v>2.5</v>
      </c>
      <c r="O30" s="1">
        <v>0</v>
      </c>
      <c r="P30">
        <v>2.5</v>
      </c>
      <c r="Q30">
        <v>0.39</v>
      </c>
      <c r="R30">
        <v>1</v>
      </c>
      <c r="S30" s="1">
        <v>0</v>
      </c>
      <c r="T30">
        <v>0.1</v>
      </c>
      <c r="U30">
        <v>6.5</v>
      </c>
      <c r="V30">
        <v>0.44</v>
      </c>
      <c r="W30">
        <v>0.08</v>
      </c>
      <c r="X30">
        <v>0.2</v>
      </c>
      <c r="Y30">
        <v>0.98</v>
      </c>
      <c r="Z30">
        <v>0.1</v>
      </c>
      <c r="AA30">
        <v>-0.1</v>
      </c>
      <c r="AB30" t="s">
        <v>1</v>
      </c>
      <c r="AC30" t="s">
        <v>1</v>
      </c>
    </row>
    <row r="31" spans="1:29" x14ac:dyDescent="0.3">
      <c r="A31">
        <v>150</v>
      </c>
      <c r="B31" t="s">
        <v>120</v>
      </c>
      <c r="C31" t="s">
        <v>100</v>
      </c>
      <c r="D31" t="s">
        <v>9</v>
      </c>
      <c r="E31">
        <v>1</v>
      </c>
      <c r="F31">
        <v>0</v>
      </c>
      <c r="G31">
        <v>3</v>
      </c>
      <c r="H31">
        <v>0</v>
      </c>
      <c r="I31">
        <v>5</v>
      </c>
      <c r="J31">
        <v>1</v>
      </c>
      <c r="K31">
        <v>2.5</v>
      </c>
      <c r="L31">
        <v>2.5</v>
      </c>
      <c r="M31" s="1">
        <v>0</v>
      </c>
      <c r="N31">
        <v>2.5</v>
      </c>
      <c r="O31" s="1">
        <v>0</v>
      </c>
      <c r="P31">
        <v>2.5</v>
      </c>
      <c r="Q31">
        <v>0.39</v>
      </c>
      <c r="R31">
        <v>1</v>
      </c>
      <c r="S31" s="1">
        <v>0</v>
      </c>
      <c r="T31">
        <v>0.1</v>
      </c>
      <c r="U31">
        <v>6.5</v>
      </c>
      <c r="V31">
        <v>0.44</v>
      </c>
      <c r="W31">
        <v>0.08</v>
      </c>
      <c r="X31">
        <v>0.2</v>
      </c>
      <c r="Y31">
        <v>0.98</v>
      </c>
      <c r="Z31">
        <v>0.1</v>
      </c>
      <c r="AA31">
        <v>-0.1</v>
      </c>
      <c r="AB31" t="s">
        <v>1</v>
      </c>
      <c r="AC31" t="s">
        <v>1</v>
      </c>
    </row>
    <row r="32" spans="1:29" x14ac:dyDescent="0.3">
      <c r="A32">
        <v>150</v>
      </c>
      <c r="B32" t="s">
        <v>43</v>
      </c>
      <c r="C32" t="s">
        <v>100</v>
      </c>
      <c r="D32" t="s">
        <v>9</v>
      </c>
      <c r="E32">
        <v>1</v>
      </c>
      <c r="F32">
        <v>0</v>
      </c>
      <c r="G32">
        <v>3</v>
      </c>
      <c r="H32">
        <v>0</v>
      </c>
      <c r="I32">
        <v>5</v>
      </c>
      <c r="J32">
        <v>1</v>
      </c>
      <c r="K32">
        <v>2.5</v>
      </c>
      <c r="L32">
        <v>2.5</v>
      </c>
      <c r="M32" s="1">
        <v>0</v>
      </c>
      <c r="N32">
        <v>2.5</v>
      </c>
      <c r="O32" s="1">
        <v>0</v>
      </c>
      <c r="P32">
        <v>2.5</v>
      </c>
      <c r="Q32">
        <v>0.39</v>
      </c>
      <c r="R32">
        <v>1</v>
      </c>
      <c r="S32" s="1">
        <v>0</v>
      </c>
      <c r="T32">
        <v>0.1</v>
      </c>
      <c r="U32">
        <v>6.5</v>
      </c>
      <c r="V32">
        <v>0.44</v>
      </c>
      <c r="W32">
        <v>0.08</v>
      </c>
      <c r="X32">
        <v>0.2</v>
      </c>
      <c r="Y32">
        <v>0.98</v>
      </c>
      <c r="Z32">
        <v>0.1</v>
      </c>
      <c r="AA32">
        <v>-0.1</v>
      </c>
      <c r="AB32" t="s">
        <v>1</v>
      </c>
      <c r="AC32" t="s">
        <v>1</v>
      </c>
    </row>
    <row r="33" spans="1:29" x14ac:dyDescent="0.3">
      <c r="A33">
        <v>145</v>
      </c>
      <c r="B33" t="s">
        <v>120</v>
      </c>
      <c r="C33" t="s">
        <v>100</v>
      </c>
      <c r="D33" t="s">
        <v>9</v>
      </c>
      <c r="E33">
        <v>1</v>
      </c>
      <c r="F33">
        <v>0</v>
      </c>
      <c r="G33">
        <v>3</v>
      </c>
      <c r="H33">
        <v>0</v>
      </c>
      <c r="I33">
        <v>5</v>
      </c>
      <c r="J33">
        <v>1</v>
      </c>
      <c r="K33">
        <v>2.5</v>
      </c>
      <c r="L33">
        <v>2.5</v>
      </c>
      <c r="M33" s="1">
        <v>0</v>
      </c>
      <c r="N33">
        <v>2.5</v>
      </c>
      <c r="O33" s="1">
        <v>0</v>
      </c>
      <c r="P33">
        <v>2.5</v>
      </c>
      <c r="Q33">
        <v>0.39</v>
      </c>
      <c r="R33">
        <v>1</v>
      </c>
      <c r="S33" s="1">
        <v>0</v>
      </c>
      <c r="T33">
        <v>0.1</v>
      </c>
      <c r="U33">
        <v>6.5</v>
      </c>
      <c r="V33">
        <v>0.44</v>
      </c>
      <c r="W33">
        <v>0.08</v>
      </c>
      <c r="X33">
        <v>0.2</v>
      </c>
      <c r="Y33">
        <v>0.98</v>
      </c>
      <c r="Z33">
        <v>0.1</v>
      </c>
      <c r="AA33">
        <v>-0.1</v>
      </c>
      <c r="AB33" t="s">
        <v>1</v>
      </c>
      <c r="AC33" t="s">
        <v>1</v>
      </c>
    </row>
    <row r="34" spans="1:29" x14ac:dyDescent="0.3">
      <c r="A34">
        <v>140</v>
      </c>
      <c r="B34" t="s">
        <v>43</v>
      </c>
      <c r="C34" t="s">
        <v>100</v>
      </c>
      <c r="D34" t="s">
        <v>9</v>
      </c>
      <c r="E34">
        <v>1</v>
      </c>
      <c r="F34">
        <v>0</v>
      </c>
      <c r="G34">
        <v>3</v>
      </c>
      <c r="H34">
        <v>0</v>
      </c>
      <c r="I34">
        <v>5</v>
      </c>
      <c r="J34">
        <v>1</v>
      </c>
      <c r="K34">
        <v>2.5</v>
      </c>
      <c r="L34">
        <v>2.5</v>
      </c>
      <c r="M34" s="1">
        <v>0</v>
      </c>
      <c r="N34">
        <v>2.5</v>
      </c>
      <c r="O34" s="1">
        <v>0</v>
      </c>
      <c r="P34">
        <v>2.5</v>
      </c>
      <c r="Q34">
        <v>0.39</v>
      </c>
      <c r="R34">
        <v>1</v>
      </c>
      <c r="S34" s="1">
        <v>0</v>
      </c>
      <c r="T34">
        <v>0.1</v>
      </c>
      <c r="U34">
        <v>6.5</v>
      </c>
      <c r="V34">
        <v>0.44</v>
      </c>
      <c r="W34">
        <v>0.08</v>
      </c>
      <c r="X34">
        <v>0.2</v>
      </c>
      <c r="Y34">
        <v>0.98</v>
      </c>
      <c r="Z34">
        <v>0.1</v>
      </c>
      <c r="AA34">
        <v>-0.1</v>
      </c>
      <c r="AB34" t="s">
        <v>1</v>
      </c>
      <c r="AC34" t="s">
        <v>1</v>
      </c>
    </row>
    <row r="35" spans="1:29" x14ac:dyDescent="0.3">
      <c r="A35">
        <v>140</v>
      </c>
      <c r="B35" t="s">
        <v>120</v>
      </c>
      <c r="C35" t="s">
        <v>100</v>
      </c>
      <c r="D35" t="s">
        <v>9</v>
      </c>
      <c r="E35">
        <v>1</v>
      </c>
      <c r="F35">
        <v>0</v>
      </c>
      <c r="G35">
        <v>3</v>
      </c>
      <c r="H35">
        <v>0</v>
      </c>
      <c r="I35">
        <v>5</v>
      </c>
      <c r="J35">
        <v>1</v>
      </c>
      <c r="K35">
        <v>2.5</v>
      </c>
      <c r="L35">
        <v>2.5</v>
      </c>
      <c r="M35" s="1">
        <v>0</v>
      </c>
      <c r="N35">
        <v>2.5</v>
      </c>
      <c r="O35" s="1">
        <v>0</v>
      </c>
      <c r="P35">
        <v>2.5</v>
      </c>
      <c r="Q35">
        <v>0.39</v>
      </c>
      <c r="R35">
        <v>1</v>
      </c>
      <c r="S35" s="1">
        <v>0</v>
      </c>
      <c r="T35">
        <v>0.1</v>
      </c>
      <c r="U35">
        <v>6.5</v>
      </c>
      <c r="V35">
        <v>0.44</v>
      </c>
      <c r="W35">
        <v>0.08</v>
      </c>
      <c r="X35">
        <v>0.2</v>
      </c>
      <c r="Y35">
        <v>0.98</v>
      </c>
      <c r="Z35">
        <v>0.1</v>
      </c>
      <c r="AA35">
        <v>-0.1</v>
      </c>
      <c r="AB35" t="s">
        <v>1</v>
      </c>
      <c r="AC35" t="s">
        <v>1</v>
      </c>
    </row>
    <row r="36" spans="1:29" x14ac:dyDescent="0.3">
      <c r="A36">
        <v>135</v>
      </c>
      <c r="B36" t="s">
        <v>43</v>
      </c>
      <c r="C36" t="s">
        <v>100</v>
      </c>
      <c r="D36" t="s">
        <v>9</v>
      </c>
      <c r="E36">
        <v>1</v>
      </c>
      <c r="F36">
        <v>0</v>
      </c>
      <c r="G36">
        <v>3</v>
      </c>
      <c r="H36">
        <v>0</v>
      </c>
      <c r="I36">
        <v>5</v>
      </c>
      <c r="J36">
        <v>1</v>
      </c>
      <c r="K36">
        <v>2.5</v>
      </c>
      <c r="L36">
        <v>2.5</v>
      </c>
      <c r="M36" s="1">
        <v>0</v>
      </c>
      <c r="N36">
        <v>2.5</v>
      </c>
      <c r="O36" s="1">
        <v>0</v>
      </c>
      <c r="P36">
        <v>2.5</v>
      </c>
      <c r="Q36">
        <v>0.39</v>
      </c>
      <c r="R36">
        <v>1</v>
      </c>
      <c r="S36" s="1">
        <v>0</v>
      </c>
      <c r="T36">
        <v>0.1</v>
      </c>
      <c r="U36">
        <v>6.5</v>
      </c>
      <c r="V36">
        <v>0.44</v>
      </c>
      <c r="W36">
        <v>0.08</v>
      </c>
      <c r="X36">
        <v>0.2</v>
      </c>
      <c r="Y36">
        <v>0.98</v>
      </c>
      <c r="Z36">
        <v>0.1</v>
      </c>
      <c r="AA36">
        <v>-0.1</v>
      </c>
      <c r="AB36" t="s">
        <v>1</v>
      </c>
      <c r="AC36" t="s">
        <v>1</v>
      </c>
    </row>
    <row r="37" spans="1:29" x14ac:dyDescent="0.3">
      <c r="A37">
        <v>130</v>
      </c>
      <c r="B37" t="s">
        <v>43</v>
      </c>
      <c r="C37" t="s">
        <v>100</v>
      </c>
      <c r="D37" t="s">
        <v>9</v>
      </c>
      <c r="E37">
        <v>1</v>
      </c>
      <c r="F37">
        <v>0</v>
      </c>
      <c r="G37">
        <v>3</v>
      </c>
      <c r="H37">
        <v>0</v>
      </c>
      <c r="I37">
        <v>5</v>
      </c>
      <c r="J37">
        <v>1</v>
      </c>
      <c r="K37">
        <v>2.5</v>
      </c>
      <c r="L37">
        <v>2.5</v>
      </c>
      <c r="M37" s="1">
        <v>0</v>
      </c>
      <c r="N37">
        <v>2.5</v>
      </c>
      <c r="O37" s="1">
        <v>0</v>
      </c>
      <c r="P37">
        <v>2.5</v>
      </c>
      <c r="Q37">
        <v>0.39</v>
      </c>
      <c r="R37">
        <v>1</v>
      </c>
      <c r="S37" s="1">
        <v>0</v>
      </c>
      <c r="T37">
        <v>0.1</v>
      </c>
      <c r="U37">
        <v>6.5</v>
      </c>
      <c r="V37">
        <v>0.44</v>
      </c>
      <c r="W37">
        <v>0.08</v>
      </c>
      <c r="X37">
        <v>0.2</v>
      </c>
      <c r="Y37">
        <v>0.98</v>
      </c>
      <c r="Z37">
        <v>0.1</v>
      </c>
      <c r="AA37">
        <v>-0.1</v>
      </c>
      <c r="AB37" t="s">
        <v>1</v>
      </c>
      <c r="AC37" t="s">
        <v>1</v>
      </c>
    </row>
    <row r="38" spans="1:29" x14ac:dyDescent="0.3">
      <c r="A38">
        <v>125</v>
      </c>
      <c r="B38" t="s">
        <v>120</v>
      </c>
      <c r="C38" t="s">
        <v>100</v>
      </c>
      <c r="D38" t="s">
        <v>9</v>
      </c>
      <c r="E38">
        <v>1</v>
      </c>
      <c r="F38">
        <v>0</v>
      </c>
      <c r="G38">
        <v>3</v>
      </c>
      <c r="H38">
        <v>0</v>
      </c>
      <c r="I38">
        <v>5</v>
      </c>
      <c r="J38">
        <v>1</v>
      </c>
      <c r="K38">
        <v>2.5</v>
      </c>
      <c r="L38">
        <v>2.5</v>
      </c>
      <c r="M38" s="1">
        <v>0</v>
      </c>
      <c r="N38">
        <v>2.5</v>
      </c>
      <c r="O38" s="1">
        <v>0</v>
      </c>
      <c r="P38">
        <v>2.5</v>
      </c>
      <c r="Q38">
        <v>0.39</v>
      </c>
      <c r="R38">
        <v>1</v>
      </c>
      <c r="S38" s="1">
        <v>0</v>
      </c>
      <c r="T38">
        <v>0.1</v>
      </c>
      <c r="U38">
        <v>6.5</v>
      </c>
      <c r="V38">
        <v>0.44</v>
      </c>
      <c r="W38">
        <v>0.08</v>
      </c>
      <c r="X38">
        <v>0.2</v>
      </c>
      <c r="Y38">
        <v>0.98</v>
      </c>
      <c r="Z38">
        <v>0.1</v>
      </c>
      <c r="AA38">
        <v>-0.1</v>
      </c>
      <c r="AB38" t="s">
        <v>1</v>
      </c>
      <c r="AC38" t="s">
        <v>1</v>
      </c>
    </row>
    <row r="39" spans="1:29" x14ac:dyDescent="0.3">
      <c r="A39">
        <v>120</v>
      </c>
      <c r="B39" t="s">
        <v>120</v>
      </c>
      <c r="C39" t="s">
        <v>100</v>
      </c>
      <c r="D39" t="s">
        <v>9</v>
      </c>
      <c r="E39">
        <v>1</v>
      </c>
      <c r="F39">
        <v>0</v>
      </c>
      <c r="G39">
        <v>3</v>
      </c>
      <c r="H39">
        <v>0</v>
      </c>
      <c r="I39">
        <v>5</v>
      </c>
      <c r="J39">
        <v>1</v>
      </c>
      <c r="K39">
        <v>2.5</v>
      </c>
      <c r="L39">
        <v>2.5</v>
      </c>
      <c r="M39" s="1">
        <v>0</v>
      </c>
      <c r="N39">
        <v>2.5</v>
      </c>
      <c r="O39" s="1">
        <v>0</v>
      </c>
      <c r="P39">
        <v>2.5</v>
      </c>
      <c r="Q39">
        <v>0.39</v>
      </c>
      <c r="R39">
        <v>1</v>
      </c>
      <c r="S39" s="1">
        <v>0</v>
      </c>
      <c r="T39">
        <v>0.1</v>
      </c>
      <c r="U39">
        <v>6.5</v>
      </c>
      <c r="V39">
        <v>0.44</v>
      </c>
      <c r="W39">
        <v>0.08</v>
      </c>
      <c r="X39">
        <v>0.2</v>
      </c>
      <c r="Y39">
        <v>0.98</v>
      </c>
      <c r="Z39">
        <v>0.1</v>
      </c>
      <c r="AA39">
        <v>-0.1</v>
      </c>
      <c r="AB39" t="s">
        <v>1</v>
      </c>
      <c r="AC39" t="s">
        <v>1</v>
      </c>
    </row>
    <row r="40" spans="1:29" x14ac:dyDescent="0.3">
      <c r="A40">
        <v>120</v>
      </c>
      <c r="B40" t="s">
        <v>43</v>
      </c>
      <c r="C40" t="s">
        <v>100</v>
      </c>
      <c r="D40" t="s">
        <v>9</v>
      </c>
      <c r="E40">
        <v>1</v>
      </c>
      <c r="F40">
        <v>0</v>
      </c>
      <c r="G40">
        <v>3</v>
      </c>
      <c r="H40">
        <v>0</v>
      </c>
      <c r="I40">
        <v>5</v>
      </c>
      <c r="J40">
        <v>1</v>
      </c>
      <c r="K40">
        <v>2.5</v>
      </c>
      <c r="L40">
        <v>2.5</v>
      </c>
      <c r="M40" s="1">
        <v>0</v>
      </c>
      <c r="N40">
        <v>2.5</v>
      </c>
      <c r="O40" s="1">
        <v>0</v>
      </c>
      <c r="P40">
        <v>2.5</v>
      </c>
      <c r="Q40">
        <v>0.39</v>
      </c>
      <c r="R40">
        <v>1</v>
      </c>
      <c r="S40" s="1">
        <v>0</v>
      </c>
      <c r="T40">
        <v>0.1</v>
      </c>
      <c r="U40">
        <v>6.5</v>
      </c>
      <c r="V40">
        <v>0.44</v>
      </c>
      <c r="W40">
        <v>0.08</v>
      </c>
      <c r="X40">
        <v>0.2</v>
      </c>
      <c r="Y40">
        <v>0.98</v>
      </c>
      <c r="Z40">
        <v>0.1</v>
      </c>
      <c r="AA40">
        <v>-0.1</v>
      </c>
      <c r="AB40" t="s">
        <v>1</v>
      </c>
      <c r="AC40" t="s">
        <v>1</v>
      </c>
    </row>
    <row r="41" spans="1:29" x14ac:dyDescent="0.3">
      <c r="A41">
        <v>114</v>
      </c>
      <c r="B41" t="s">
        <v>43</v>
      </c>
      <c r="C41" t="s">
        <v>100</v>
      </c>
      <c r="D41" t="s">
        <v>9</v>
      </c>
      <c r="E41">
        <v>1</v>
      </c>
      <c r="F41">
        <v>0</v>
      </c>
      <c r="G41">
        <v>3</v>
      </c>
      <c r="H41">
        <v>0</v>
      </c>
      <c r="I41">
        <v>5</v>
      </c>
      <c r="J41">
        <v>1</v>
      </c>
      <c r="K41">
        <v>2.5</v>
      </c>
      <c r="L41">
        <v>2.5</v>
      </c>
      <c r="M41" s="1">
        <v>0</v>
      </c>
      <c r="N41">
        <v>2.5</v>
      </c>
      <c r="O41" s="1">
        <v>0</v>
      </c>
      <c r="P41">
        <v>2.5</v>
      </c>
      <c r="Q41">
        <v>0.39</v>
      </c>
      <c r="R41">
        <v>1</v>
      </c>
      <c r="S41" s="1">
        <v>0</v>
      </c>
      <c r="T41">
        <v>0.1</v>
      </c>
      <c r="U41">
        <v>6.5</v>
      </c>
      <c r="V41">
        <v>0.44</v>
      </c>
      <c r="W41">
        <v>0.08</v>
      </c>
      <c r="X41">
        <v>0.2</v>
      </c>
      <c r="Y41">
        <v>0.98</v>
      </c>
      <c r="Z41">
        <v>0.1</v>
      </c>
      <c r="AA41">
        <v>-0.1</v>
      </c>
      <c r="AB41" t="s">
        <v>1</v>
      </c>
      <c r="AC41" t="s">
        <v>1</v>
      </c>
    </row>
    <row r="42" spans="1:29" x14ac:dyDescent="0.3">
      <c r="A42">
        <v>110</v>
      </c>
      <c r="B42" t="s">
        <v>43</v>
      </c>
      <c r="C42" t="s">
        <v>100</v>
      </c>
      <c r="D42" t="s">
        <v>9</v>
      </c>
      <c r="E42">
        <v>1</v>
      </c>
      <c r="F42">
        <v>0</v>
      </c>
      <c r="G42">
        <v>3</v>
      </c>
      <c r="H42">
        <v>0</v>
      </c>
      <c r="I42">
        <v>5</v>
      </c>
      <c r="J42">
        <v>1</v>
      </c>
      <c r="K42">
        <v>2.5</v>
      </c>
      <c r="L42">
        <v>2.5</v>
      </c>
      <c r="M42" s="1">
        <v>0</v>
      </c>
      <c r="N42">
        <v>2.5</v>
      </c>
      <c r="O42" s="1">
        <v>0</v>
      </c>
      <c r="P42">
        <v>2.5</v>
      </c>
      <c r="Q42">
        <v>0.39</v>
      </c>
      <c r="R42">
        <v>1</v>
      </c>
      <c r="S42" s="1">
        <v>0</v>
      </c>
      <c r="T42">
        <v>0.1</v>
      </c>
      <c r="U42">
        <v>6.5</v>
      </c>
      <c r="V42">
        <v>0.44</v>
      </c>
      <c r="W42">
        <v>0.08</v>
      </c>
      <c r="X42">
        <v>0.2</v>
      </c>
      <c r="Y42">
        <v>0.98</v>
      </c>
      <c r="Z42">
        <v>0.1</v>
      </c>
      <c r="AA42">
        <v>-0.1</v>
      </c>
      <c r="AB42" t="s">
        <v>1</v>
      </c>
      <c r="AC42" t="s">
        <v>1</v>
      </c>
    </row>
    <row r="43" spans="1:29" x14ac:dyDescent="0.3">
      <c r="A43">
        <v>110</v>
      </c>
      <c r="B43" t="s">
        <v>120</v>
      </c>
      <c r="C43" t="s">
        <v>100</v>
      </c>
      <c r="D43" t="s">
        <v>9</v>
      </c>
      <c r="E43">
        <v>1</v>
      </c>
      <c r="F43">
        <v>0</v>
      </c>
      <c r="G43">
        <v>3</v>
      </c>
      <c r="H43">
        <v>0</v>
      </c>
      <c r="I43">
        <v>5</v>
      </c>
      <c r="J43">
        <v>1</v>
      </c>
      <c r="K43">
        <v>2.5</v>
      </c>
      <c r="L43">
        <v>2.5</v>
      </c>
      <c r="M43" s="1">
        <v>0</v>
      </c>
      <c r="N43">
        <v>2.5</v>
      </c>
      <c r="O43" s="1">
        <v>0</v>
      </c>
      <c r="P43">
        <v>2.5</v>
      </c>
      <c r="Q43">
        <v>0.39</v>
      </c>
      <c r="R43">
        <v>1</v>
      </c>
      <c r="S43" s="1">
        <v>0</v>
      </c>
      <c r="T43">
        <v>0.1</v>
      </c>
      <c r="U43">
        <v>6.5</v>
      </c>
      <c r="V43">
        <v>0.44</v>
      </c>
      <c r="W43">
        <v>0.08</v>
      </c>
      <c r="X43">
        <v>0.2</v>
      </c>
      <c r="Y43">
        <v>0.98</v>
      </c>
      <c r="Z43">
        <v>0.1</v>
      </c>
      <c r="AA43">
        <v>-0.1</v>
      </c>
      <c r="AB43" t="s">
        <v>1</v>
      </c>
      <c r="AC43" t="s">
        <v>1</v>
      </c>
    </row>
    <row r="44" spans="1:29" x14ac:dyDescent="0.3">
      <c r="A44">
        <v>106</v>
      </c>
      <c r="B44" t="s">
        <v>43</v>
      </c>
      <c r="C44" t="s">
        <v>100</v>
      </c>
      <c r="D44" t="s">
        <v>9</v>
      </c>
      <c r="E44">
        <v>1</v>
      </c>
      <c r="F44">
        <v>0</v>
      </c>
      <c r="G44">
        <v>3</v>
      </c>
      <c r="H44">
        <v>0</v>
      </c>
      <c r="I44">
        <v>5</v>
      </c>
      <c r="J44">
        <v>1</v>
      </c>
      <c r="K44">
        <v>2.5</v>
      </c>
      <c r="L44">
        <v>2.5</v>
      </c>
      <c r="M44" s="1">
        <v>0</v>
      </c>
      <c r="N44">
        <v>2.5</v>
      </c>
      <c r="O44" s="1">
        <v>0</v>
      </c>
      <c r="P44">
        <v>2.5</v>
      </c>
      <c r="Q44">
        <v>0.39</v>
      </c>
      <c r="R44">
        <v>1</v>
      </c>
      <c r="S44" s="1">
        <v>0</v>
      </c>
      <c r="T44">
        <v>0.1</v>
      </c>
      <c r="U44">
        <v>6.5</v>
      </c>
      <c r="V44">
        <v>0.44</v>
      </c>
      <c r="W44">
        <v>0.08</v>
      </c>
      <c r="X44">
        <v>0.2</v>
      </c>
      <c r="Y44">
        <v>0.98</v>
      </c>
      <c r="Z44">
        <v>0.1</v>
      </c>
      <c r="AA44">
        <v>-0.1</v>
      </c>
      <c r="AB44" t="s">
        <v>1</v>
      </c>
      <c r="AC44" t="s">
        <v>1</v>
      </c>
    </row>
    <row r="45" spans="1:29" x14ac:dyDescent="0.3">
      <c r="A45">
        <v>105</v>
      </c>
      <c r="B45" t="s">
        <v>43</v>
      </c>
      <c r="C45" t="s">
        <v>100</v>
      </c>
      <c r="D45" t="s">
        <v>9</v>
      </c>
      <c r="E45">
        <v>1</v>
      </c>
      <c r="F45">
        <v>0</v>
      </c>
      <c r="G45">
        <v>3</v>
      </c>
      <c r="H45">
        <v>0</v>
      </c>
      <c r="I45">
        <v>5</v>
      </c>
      <c r="J45">
        <v>1</v>
      </c>
      <c r="K45">
        <v>2.5</v>
      </c>
      <c r="L45">
        <v>2.5</v>
      </c>
      <c r="M45" s="1">
        <v>0</v>
      </c>
      <c r="N45">
        <v>2.5</v>
      </c>
      <c r="O45" s="1">
        <v>0</v>
      </c>
      <c r="P45">
        <v>2.5</v>
      </c>
      <c r="Q45">
        <v>0.39</v>
      </c>
      <c r="R45">
        <v>1</v>
      </c>
      <c r="S45" s="1">
        <v>0</v>
      </c>
      <c r="T45">
        <v>0.1</v>
      </c>
      <c r="U45">
        <v>6.5</v>
      </c>
      <c r="V45">
        <v>0.44</v>
      </c>
      <c r="W45">
        <v>0.08</v>
      </c>
      <c r="X45">
        <v>0.2</v>
      </c>
      <c r="Y45">
        <v>0.98</v>
      </c>
      <c r="Z45">
        <v>0.1</v>
      </c>
      <c r="AA45">
        <v>-0.1</v>
      </c>
      <c r="AB45" t="s">
        <v>1</v>
      </c>
      <c r="AC45" t="s">
        <v>1</v>
      </c>
    </row>
    <row r="46" spans="1:29" x14ac:dyDescent="0.3">
      <c r="A46">
        <v>100</v>
      </c>
      <c r="B46" t="s">
        <v>43</v>
      </c>
      <c r="C46" t="s">
        <v>100</v>
      </c>
      <c r="D46" t="s">
        <v>9</v>
      </c>
      <c r="E46">
        <v>1</v>
      </c>
      <c r="F46">
        <v>0</v>
      </c>
      <c r="G46">
        <v>3</v>
      </c>
      <c r="H46">
        <v>0</v>
      </c>
      <c r="I46">
        <v>5</v>
      </c>
      <c r="J46">
        <v>1</v>
      </c>
      <c r="K46">
        <v>2.5</v>
      </c>
      <c r="L46">
        <v>2.5</v>
      </c>
      <c r="M46" s="1">
        <v>0</v>
      </c>
      <c r="N46">
        <v>2.5</v>
      </c>
      <c r="O46" s="1">
        <v>0</v>
      </c>
      <c r="P46">
        <v>2.5</v>
      </c>
      <c r="Q46">
        <v>0.39</v>
      </c>
      <c r="R46">
        <v>1</v>
      </c>
      <c r="S46" s="1">
        <v>0</v>
      </c>
      <c r="T46">
        <v>0.1</v>
      </c>
      <c r="U46">
        <v>6.5</v>
      </c>
      <c r="V46">
        <v>0.44</v>
      </c>
      <c r="W46">
        <v>0.08</v>
      </c>
      <c r="X46">
        <v>0.2</v>
      </c>
      <c r="Y46">
        <v>0.98</v>
      </c>
      <c r="Z46">
        <v>0.1</v>
      </c>
      <c r="AA46">
        <v>-0.1</v>
      </c>
      <c r="AB46" t="s">
        <v>1</v>
      </c>
      <c r="AC46" t="s">
        <v>1</v>
      </c>
    </row>
    <row r="47" spans="1:29" x14ac:dyDescent="0.3">
      <c r="A47">
        <v>88</v>
      </c>
      <c r="B47" t="s">
        <v>43</v>
      </c>
      <c r="C47" t="s">
        <v>100</v>
      </c>
      <c r="D47" t="s">
        <v>9</v>
      </c>
      <c r="E47">
        <v>1</v>
      </c>
      <c r="F47">
        <v>0</v>
      </c>
      <c r="G47">
        <v>3</v>
      </c>
      <c r="H47">
        <v>0</v>
      </c>
      <c r="I47">
        <v>5</v>
      </c>
      <c r="J47">
        <v>1</v>
      </c>
      <c r="K47">
        <v>2.5</v>
      </c>
      <c r="L47">
        <v>2.5</v>
      </c>
      <c r="M47" s="1">
        <v>0</v>
      </c>
      <c r="N47">
        <v>2.5</v>
      </c>
      <c r="O47" s="1">
        <v>0</v>
      </c>
      <c r="P47">
        <v>2.5</v>
      </c>
      <c r="Q47">
        <v>0.39</v>
      </c>
      <c r="R47">
        <v>1</v>
      </c>
      <c r="S47" s="1">
        <v>0</v>
      </c>
      <c r="T47">
        <v>0.1</v>
      </c>
      <c r="U47">
        <v>6.5</v>
      </c>
      <c r="V47">
        <v>0.44</v>
      </c>
      <c r="W47">
        <v>0.08</v>
      </c>
      <c r="X47">
        <v>0.2</v>
      </c>
      <c r="Y47">
        <v>0.98</v>
      </c>
      <c r="Z47">
        <v>0.1</v>
      </c>
      <c r="AA47">
        <v>-0.1</v>
      </c>
      <c r="AB47" t="s">
        <v>1</v>
      </c>
      <c r="AC47" t="s">
        <v>1</v>
      </c>
    </row>
    <row r="48" spans="1:29" x14ac:dyDescent="0.3">
      <c r="A48">
        <v>87</v>
      </c>
      <c r="B48" t="s">
        <v>43</v>
      </c>
      <c r="C48" t="s">
        <v>100</v>
      </c>
      <c r="D48" t="s">
        <v>9</v>
      </c>
      <c r="E48">
        <v>1</v>
      </c>
      <c r="F48">
        <v>0</v>
      </c>
      <c r="G48">
        <v>3</v>
      </c>
      <c r="H48">
        <v>0</v>
      </c>
      <c r="I48">
        <v>5</v>
      </c>
      <c r="J48">
        <v>1</v>
      </c>
      <c r="K48">
        <v>2.5</v>
      </c>
      <c r="L48">
        <v>2.5</v>
      </c>
      <c r="M48" s="1">
        <v>0</v>
      </c>
      <c r="N48">
        <v>2.5</v>
      </c>
      <c r="O48" s="1">
        <v>0</v>
      </c>
      <c r="P48">
        <v>2.5</v>
      </c>
      <c r="Q48">
        <v>0.39</v>
      </c>
      <c r="R48">
        <v>1</v>
      </c>
      <c r="S48" s="1">
        <v>0</v>
      </c>
      <c r="T48">
        <v>0.1</v>
      </c>
      <c r="U48">
        <v>6.5</v>
      </c>
      <c r="V48">
        <v>0.44</v>
      </c>
      <c r="W48">
        <v>0.08</v>
      </c>
      <c r="X48">
        <v>0.2</v>
      </c>
      <c r="Y48">
        <v>0.98</v>
      </c>
      <c r="Z48">
        <v>0.1</v>
      </c>
      <c r="AA48">
        <v>-0.1</v>
      </c>
      <c r="AB48" t="s">
        <v>1</v>
      </c>
      <c r="AC48" t="s">
        <v>1</v>
      </c>
    </row>
    <row r="49" spans="1:29" x14ac:dyDescent="0.3">
      <c r="A49">
        <v>81</v>
      </c>
      <c r="B49" t="s">
        <v>43</v>
      </c>
      <c r="C49" t="s">
        <v>100</v>
      </c>
      <c r="D49" t="s">
        <v>9</v>
      </c>
      <c r="E49">
        <v>1</v>
      </c>
      <c r="F49">
        <v>0</v>
      </c>
      <c r="G49">
        <v>3</v>
      </c>
      <c r="H49">
        <v>0</v>
      </c>
      <c r="I49">
        <v>5</v>
      </c>
      <c r="J49">
        <v>1</v>
      </c>
      <c r="K49">
        <v>2.5</v>
      </c>
      <c r="L49">
        <v>2.5</v>
      </c>
      <c r="M49" s="1">
        <v>0</v>
      </c>
      <c r="N49">
        <v>2.5</v>
      </c>
      <c r="O49" s="1">
        <v>0</v>
      </c>
      <c r="P49">
        <v>2.5</v>
      </c>
      <c r="Q49">
        <v>0.39</v>
      </c>
      <c r="R49">
        <v>1</v>
      </c>
      <c r="S49" s="1">
        <v>0</v>
      </c>
      <c r="T49">
        <v>0.1</v>
      </c>
      <c r="U49">
        <v>6.5</v>
      </c>
      <c r="V49">
        <v>0.44</v>
      </c>
      <c r="W49">
        <v>0.08</v>
      </c>
      <c r="X49">
        <v>0.2</v>
      </c>
      <c r="Y49">
        <v>0.98</v>
      </c>
      <c r="Z49">
        <v>0.1</v>
      </c>
      <c r="AA49">
        <v>-0.1</v>
      </c>
      <c r="AB49" t="s">
        <v>1</v>
      </c>
      <c r="AC49" t="s">
        <v>1</v>
      </c>
    </row>
    <row r="50" spans="1:29" x14ac:dyDescent="0.3">
      <c r="A50">
        <v>80</v>
      </c>
      <c r="B50" t="s">
        <v>43</v>
      </c>
      <c r="C50" t="s">
        <v>100</v>
      </c>
      <c r="D50" t="s">
        <v>9</v>
      </c>
      <c r="E50">
        <v>1</v>
      </c>
      <c r="F50">
        <v>0</v>
      </c>
      <c r="G50">
        <v>3</v>
      </c>
      <c r="H50">
        <v>0</v>
      </c>
      <c r="I50">
        <v>5</v>
      </c>
      <c r="J50">
        <v>1</v>
      </c>
      <c r="K50">
        <v>2.5</v>
      </c>
      <c r="L50">
        <v>2.5</v>
      </c>
      <c r="M50" s="1">
        <v>0</v>
      </c>
      <c r="N50">
        <v>2.5</v>
      </c>
      <c r="O50" s="1">
        <v>0</v>
      </c>
      <c r="P50">
        <v>2.5</v>
      </c>
      <c r="Q50">
        <v>0.39</v>
      </c>
      <c r="R50">
        <v>1</v>
      </c>
      <c r="S50" s="1">
        <v>0</v>
      </c>
      <c r="T50">
        <v>0.1</v>
      </c>
      <c r="U50">
        <v>6.5</v>
      </c>
      <c r="V50">
        <v>0.44</v>
      </c>
      <c r="W50">
        <v>0.08</v>
      </c>
      <c r="X50">
        <v>0.2</v>
      </c>
      <c r="Y50">
        <v>0.98</v>
      </c>
      <c r="Z50">
        <v>0.1</v>
      </c>
      <c r="AA50">
        <v>-0.1</v>
      </c>
      <c r="AB50" t="s">
        <v>1</v>
      </c>
      <c r="AC50" t="s">
        <v>1</v>
      </c>
    </row>
    <row r="51" spans="1:29" x14ac:dyDescent="0.3">
      <c r="A51">
        <v>76</v>
      </c>
      <c r="B51" t="s">
        <v>43</v>
      </c>
      <c r="C51" t="s">
        <v>100</v>
      </c>
      <c r="D51" t="s">
        <v>9</v>
      </c>
      <c r="E51">
        <v>1</v>
      </c>
      <c r="F51">
        <v>0</v>
      </c>
      <c r="G51">
        <v>3</v>
      </c>
      <c r="H51">
        <v>0</v>
      </c>
      <c r="I51">
        <v>5</v>
      </c>
      <c r="J51">
        <v>1</v>
      </c>
      <c r="K51">
        <v>2.5</v>
      </c>
      <c r="L51">
        <v>2.5</v>
      </c>
      <c r="M51" s="1">
        <v>0</v>
      </c>
      <c r="N51">
        <v>2.5</v>
      </c>
      <c r="O51" s="1">
        <v>0</v>
      </c>
      <c r="P51">
        <v>2.5</v>
      </c>
      <c r="Q51">
        <v>0.39</v>
      </c>
      <c r="R51">
        <v>1</v>
      </c>
      <c r="S51" s="1">
        <v>0</v>
      </c>
      <c r="T51">
        <v>0.1</v>
      </c>
      <c r="U51">
        <v>6.5</v>
      </c>
      <c r="V51">
        <v>0.44</v>
      </c>
      <c r="W51">
        <v>0.08</v>
      </c>
      <c r="X51">
        <v>0.2</v>
      </c>
      <c r="Y51">
        <v>0.98</v>
      </c>
      <c r="Z51">
        <v>0.1</v>
      </c>
      <c r="AA51">
        <v>-0.1</v>
      </c>
      <c r="AB51" t="s">
        <v>1</v>
      </c>
      <c r="AC51" t="s">
        <v>1</v>
      </c>
    </row>
    <row r="52" spans="1:29" x14ac:dyDescent="0.3">
      <c r="A52">
        <v>75</v>
      </c>
      <c r="B52" t="s">
        <v>43</v>
      </c>
      <c r="C52" t="s">
        <v>100</v>
      </c>
      <c r="D52" t="s">
        <v>9</v>
      </c>
      <c r="E52">
        <v>1</v>
      </c>
      <c r="F52">
        <v>0</v>
      </c>
      <c r="G52">
        <v>3</v>
      </c>
      <c r="H52">
        <v>0</v>
      </c>
      <c r="I52">
        <v>5</v>
      </c>
      <c r="J52">
        <v>1</v>
      </c>
      <c r="K52">
        <v>2.5</v>
      </c>
      <c r="L52">
        <v>2.5</v>
      </c>
      <c r="M52" s="1">
        <v>0</v>
      </c>
      <c r="N52">
        <v>2.5</v>
      </c>
      <c r="O52" s="1">
        <v>0</v>
      </c>
      <c r="P52">
        <v>2.5</v>
      </c>
      <c r="Q52">
        <v>0.39</v>
      </c>
      <c r="R52">
        <v>1</v>
      </c>
      <c r="S52" s="1">
        <v>0</v>
      </c>
      <c r="T52">
        <v>0.1</v>
      </c>
      <c r="U52">
        <v>6.5</v>
      </c>
      <c r="V52">
        <v>0.44</v>
      </c>
      <c r="W52">
        <v>0.08</v>
      </c>
      <c r="X52">
        <v>0.2</v>
      </c>
      <c r="Y52">
        <v>0.98</v>
      </c>
      <c r="Z52">
        <v>0.1</v>
      </c>
      <c r="AA52">
        <v>-0.1</v>
      </c>
      <c r="AB52" t="s">
        <v>1</v>
      </c>
      <c r="AC52" t="s">
        <v>1</v>
      </c>
    </row>
    <row r="53" spans="1:29" x14ac:dyDescent="0.3">
      <c r="A53">
        <v>74</v>
      </c>
      <c r="B53" t="s">
        <v>43</v>
      </c>
      <c r="C53" t="s">
        <v>100</v>
      </c>
      <c r="D53" t="s">
        <v>9</v>
      </c>
      <c r="E53">
        <v>1</v>
      </c>
      <c r="F53">
        <v>0</v>
      </c>
      <c r="G53">
        <v>3</v>
      </c>
      <c r="H53">
        <v>0</v>
      </c>
      <c r="I53">
        <v>5</v>
      </c>
      <c r="J53">
        <v>1</v>
      </c>
      <c r="K53">
        <v>2.5</v>
      </c>
      <c r="L53">
        <v>2.5</v>
      </c>
      <c r="M53" s="1">
        <v>0</v>
      </c>
      <c r="N53">
        <v>2.5</v>
      </c>
      <c r="O53" s="1">
        <v>0</v>
      </c>
      <c r="P53">
        <v>2.5</v>
      </c>
      <c r="Q53">
        <v>0.39</v>
      </c>
      <c r="R53">
        <v>1</v>
      </c>
      <c r="S53" s="1">
        <v>0</v>
      </c>
      <c r="T53">
        <v>0.1</v>
      </c>
      <c r="U53">
        <v>6.5</v>
      </c>
      <c r="V53">
        <v>0.44</v>
      </c>
      <c r="W53">
        <v>0.08</v>
      </c>
      <c r="X53">
        <v>0.2</v>
      </c>
      <c r="Y53">
        <v>0.98</v>
      </c>
      <c r="Z53">
        <v>0.1</v>
      </c>
      <c r="AA53">
        <v>-0.1</v>
      </c>
      <c r="AB53" t="s">
        <v>1</v>
      </c>
      <c r="AC53" t="s">
        <v>1</v>
      </c>
    </row>
    <row r="54" spans="1:29" x14ac:dyDescent="0.3">
      <c r="A54">
        <v>72</v>
      </c>
      <c r="B54" t="s">
        <v>43</v>
      </c>
      <c r="C54" t="s">
        <v>100</v>
      </c>
      <c r="D54" t="s">
        <v>9</v>
      </c>
      <c r="E54">
        <v>1</v>
      </c>
      <c r="F54">
        <v>0</v>
      </c>
      <c r="G54">
        <v>3</v>
      </c>
      <c r="H54">
        <v>0</v>
      </c>
      <c r="I54">
        <v>5</v>
      </c>
      <c r="J54">
        <v>1</v>
      </c>
      <c r="K54">
        <v>2.5</v>
      </c>
      <c r="L54">
        <v>2.5</v>
      </c>
      <c r="M54" s="1">
        <v>0</v>
      </c>
      <c r="N54">
        <v>2.5</v>
      </c>
      <c r="O54" s="1">
        <v>0</v>
      </c>
      <c r="P54">
        <v>2.5</v>
      </c>
      <c r="Q54">
        <v>0.39</v>
      </c>
      <c r="R54">
        <v>1</v>
      </c>
      <c r="S54" s="1">
        <v>0</v>
      </c>
      <c r="T54">
        <v>0.1</v>
      </c>
      <c r="U54">
        <v>6.5</v>
      </c>
      <c r="V54">
        <v>0.44</v>
      </c>
      <c r="W54">
        <v>0.08</v>
      </c>
      <c r="X54">
        <v>0.2</v>
      </c>
      <c r="Y54">
        <v>0.98</v>
      </c>
      <c r="Z54">
        <v>0.1</v>
      </c>
      <c r="AA54">
        <v>-0.1</v>
      </c>
      <c r="AB54" t="s">
        <v>1</v>
      </c>
      <c r="AC54" t="s">
        <v>1</v>
      </c>
    </row>
    <row r="55" spans="1:29" x14ac:dyDescent="0.3">
      <c r="A55">
        <v>72</v>
      </c>
      <c r="B55" t="s">
        <v>120</v>
      </c>
      <c r="C55" t="s">
        <v>100</v>
      </c>
      <c r="D55" t="s">
        <v>9</v>
      </c>
      <c r="E55">
        <v>1</v>
      </c>
      <c r="F55">
        <v>0</v>
      </c>
      <c r="G55">
        <v>3</v>
      </c>
      <c r="H55">
        <v>0</v>
      </c>
      <c r="I55">
        <v>5</v>
      </c>
      <c r="J55">
        <v>1</v>
      </c>
      <c r="K55">
        <v>2.5</v>
      </c>
      <c r="L55">
        <v>2.5</v>
      </c>
      <c r="M55" s="1">
        <v>0</v>
      </c>
      <c r="N55">
        <v>2.5</v>
      </c>
      <c r="O55" s="1">
        <v>0</v>
      </c>
      <c r="P55">
        <v>2.5</v>
      </c>
      <c r="Q55">
        <v>0.39</v>
      </c>
      <c r="R55">
        <v>1</v>
      </c>
      <c r="S55" s="1">
        <v>0</v>
      </c>
      <c r="T55">
        <v>0.1</v>
      </c>
      <c r="U55">
        <v>6.5</v>
      </c>
      <c r="V55">
        <v>0.44</v>
      </c>
      <c r="W55">
        <v>0.08</v>
      </c>
      <c r="X55">
        <v>0.2</v>
      </c>
      <c r="Y55">
        <v>0.98</v>
      </c>
      <c r="Z55">
        <v>0.1</v>
      </c>
      <c r="AA55">
        <v>-0.1</v>
      </c>
      <c r="AB55" t="s">
        <v>1</v>
      </c>
      <c r="AC55" t="s">
        <v>1</v>
      </c>
    </row>
    <row r="56" spans="1:29" x14ac:dyDescent="0.3">
      <c r="A56">
        <v>65</v>
      </c>
      <c r="B56" t="s">
        <v>43</v>
      </c>
      <c r="C56" t="s">
        <v>100</v>
      </c>
      <c r="D56" t="s">
        <v>9</v>
      </c>
      <c r="E56">
        <v>1</v>
      </c>
      <c r="F56">
        <v>0</v>
      </c>
      <c r="G56">
        <v>3</v>
      </c>
      <c r="H56">
        <v>0</v>
      </c>
      <c r="I56">
        <v>5</v>
      </c>
      <c r="J56">
        <v>1</v>
      </c>
      <c r="K56">
        <v>2.5</v>
      </c>
      <c r="L56">
        <v>2.5</v>
      </c>
      <c r="M56" s="1">
        <v>0</v>
      </c>
      <c r="N56">
        <v>2.5</v>
      </c>
      <c r="O56" s="1">
        <v>0</v>
      </c>
      <c r="P56">
        <v>2.5</v>
      </c>
      <c r="Q56">
        <v>0.39</v>
      </c>
      <c r="R56">
        <v>1</v>
      </c>
      <c r="S56" s="1">
        <v>0</v>
      </c>
      <c r="T56">
        <v>0.1</v>
      </c>
      <c r="U56">
        <v>6.5</v>
      </c>
      <c r="V56">
        <v>0.44</v>
      </c>
      <c r="W56">
        <v>0.08</v>
      </c>
      <c r="X56">
        <v>0.2</v>
      </c>
      <c r="Y56">
        <v>0.98</v>
      </c>
      <c r="Z56">
        <v>0.1</v>
      </c>
      <c r="AA56">
        <v>-0.1</v>
      </c>
      <c r="AB56" t="s">
        <v>1</v>
      </c>
      <c r="AC56" t="s">
        <v>1</v>
      </c>
    </row>
    <row r="57" spans="1:29" x14ac:dyDescent="0.3">
      <c r="A57">
        <v>62</v>
      </c>
      <c r="B57" t="s">
        <v>120</v>
      </c>
      <c r="C57" t="s">
        <v>100</v>
      </c>
      <c r="D57" t="s">
        <v>9</v>
      </c>
      <c r="E57">
        <v>1</v>
      </c>
      <c r="F57">
        <v>0</v>
      </c>
      <c r="G57">
        <v>3</v>
      </c>
      <c r="H57">
        <v>0</v>
      </c>
      <c r="I57">
        <v>5</v>
      </c>
      <c r="J57">
        <v>1</v>
      </c>
      <c r="K57">
        <v>2.5</v>
      </c>
      <c r="L57">
        <v>2.5</v>
      </c>
      <c r="M57" s="1">
        <v>0</v>
      </c>
      <c r="N57">
        <v>2.5</v>
      </c>
      <c r="O57" s="1">
        <v>0</v>
      </c>
      <c r="P57">
        <v>2.5</v>
      </c>
      <c r="Q57">
        <v>0.39</v>
      </c>
      <c r="R57">
        <v>1</v>
      </c>
      <c r="S57" s="1">
        <v>0</v>
      </c>
      <c r="T57">
        <v>0.1</v>
      </c>
      <c r="U57">
        <v>6.5</v>
      </c>
      <c r="V57">
        <v>0.44</v>
      </c>
      <c r="W57">
        <v>0.08</v>
      </c>
      <c r="X57">
        <v>0.2</v>
      </c>
      <c r="Y57">
        <v>0.98</v>
      </c>
      <c r="Z57">
        <v>0.1</v>
      </c>
      <c r="AA57">
        <v>-0.1</v>
      </c>
      <c r="AB57" t="s">
        <v>1</v>
      </c>
      <c r="AC57" t="s">
        <v>1</v>
      </c>
    </row>
    <row r="58" spans="1:29" x14ac:dyDescent="0.3">
      <c r="A58">
        <v>58</v>
      </c>
      <c r="B58" t="s">
        <v>120</v>
      </c>
      <c r="C58" t="s">
        <v>100</v>
      </c>
      <c r="D58" t="s">
        <v>9</v>
      </c>
      <c r="E58">
        <v>1</v>
      </c>
      <c r="F58">
        <v>0</v>
      </c>
      <c r="G58">
        <v>3</v>
      </c>
      <c r="H58">
        <v>0</v>
      </c>
      <c r="I58">
        <v>5</v>
      </c>
      <c r="J58">
        <v>1</v>
      </c>
      <c r="K58">
        <v>2.5</v>
      </c>
      <c r="L58">
        <v>2.5</v>
      </c>
      <c r="M58" s="1">
        <v>0</v>
      </c>
      <c r="N58">
        <v>2.5</v>
      </c>
      <c r="O58" s="1">
        <v>0</v>
      </c>
      <c r="P58">
        <v>2.5</v>
      </c>
      <c r="Q58">
        <v>0.39</v>
      </c>
      <c r="R58">
        <v>1</v>
      </c>
      <c r="S58" s="1">
        <v>0</v>
      </c>
      <c r="T58">
        <v>0.1</v>
      </c>
      <c r="U58">
        <v>6.5</v>
      </c>
      <c r="V58">
        <v>0.44</v>
      </c>
      <c r="W58">
        <v>0.08</v>
      </c>
      <c r="X58">
        <v>0.2</v>
      </c>
      <c r="Y58">
        <v>0.98</v>
      </c>
      <c r="Z58">
        <v>0.1</v>
      </c>
      <c r="AA58">
        <v>-0.1</v>
      </c>
      <c r="AB58" t="s">
        <v>1</v>
      </c>
      <c r="AC58" t="s">
        <v>1</v>
      </c>
    </row>
    <row r="59" spans="1:29" x14ac:dyDescent="0.3">
      <c r="A59">
        <v>57.5</v>
      </c>
      <c r="B59" t="s">
        <v>120</v>
      </c>
      <c r="C59" t="s">
        <v>100</v>
      </c>
      <c r="D59" t="s">
        <v>9</v>
      </c>
      <c r="E59">
        <v>1</v>
      </c>
      <c r="F59">
        <v>0</v>
      </c>
      <c r="G59">
        <v>3</v>
      </c>
      <c r="H59">
        <v>0</v>
      </c>
      <c r="I59">
        <v>5</v>
      </c>
      <c r="J59">
        <v>1</v>
      </c>
      <c r="K59">
        <v>2.5</v>
      </c>
      <c r="L59">
        <v>2.5</v>
      </c>
      <c r="M59" s="1">
        <v>0</v>
      </c>
      <c r="N59">
        <v>2.5</v>
      </c>
      <c r="O59" s="1">
        <v>0</v>
      </c>
      <c r="P59">
        <v>2.5</v>
      </c>
      <c r="Q59">
        <v>0.39</v>
      </c>
      <c r="R59">
        <v>1</v>
      </c>
      <c r="S59" s="1">
        <v>0</v>
      </c>
      <c r="T59">
        <v>0.1</v>
      </c>
      <c r="U59">
        <v>6.5</v>
      </c>
      <c r="V59">
        <v>0.44</v>
      </c>
      <c r="W59">
        <v>0.08</v>
      </c>
      <c r="X59">
        <v>0.2</v>
      </c>
      <c r="Y59">
        <v>0.98</v>
      </c>
      <c r="Z59">
        <v>0.1</v>
      </c>
      <c r="AA59">
        <v>-0.1</v>
      </c>
      <c r="AB59" t="s">
        <v>1</v>
      </c>
      <c r="AC59" t="s">
        <v>1</v>
      </c>
    </row>
    <row r="60" spans="1:29" x14ac:dyDescent="0.3">
      <c r="A60">
        <v>55</v>
      </c>
      <c r="B60" t="s">
        <v>120</v>
      </c>
      <c r="C60" t="s">
        <v>100</v>
      </c>
      <c r="D60" t="s">
        <v>9</v>
      </c>
      <c r="E60">
        <v>1</v>
      </c>
      <c r="F60">
        <v>0</v>
      </c>
      <c r="G60">
        <v>3</v>
      </c>
      <c r="H60">
        <v>0</v>
      </c>
      <c r="I60">
        <v>5</v>
      </c>
      <c r="J60">
        <v>1</v>
      </c>
      <c r="K60">
        <v>2.5</v>
      </c>
      <c r="L60">
        <v>2.5</v>
      </c>
      <c r="M60" s="1">
        <v>0</v>
      </c>
      <c r="N60">
        <v>2.5</v>
      </c>
      <c r="O60" s="1">
        <v>0</v>
      </c>
      <c r="P60">
        <v>2.5</v>
      </c>
      <c r="Q60">
        <v>0.39</v>
      </c>
      <c r="R60">
        <v>1</v>
      </c>
      <c r="S60" s="1">
        <v>0</v>
      </c>
      <c r="T60">
        <v>0.1</v>
      </c>
      <c r="U60">
        <v>6.5</v>
      </c>
      <c r="V60">
        <v>0.44</v>
      </c>
      <c r="W60">
        <v>0.08</v>
      </c>
      <c r="X60">
        <v>0.2</v>
      </c>
      <c r="Y60">
        <v>0.98</v>
      </c>
      <c r="Z60">
        <v>0.1</v>
      </c>
      <c r="AA60">
        <v>-0.1</v>
      </c>
      <c r="AB60" t="s">
        <v>1</v>
      </c>
      <c r="AC60" t="s">
        <v>1</v>
      </c>
    </row>
    <row r="61" spans="1:29" x14ac:dyDescent="0.3">
      <c r="A61">
        <v>55</v>
      </c>
      <c r="B61" t="s">
        <v>43</v>
      </c>
      <c r="C61" t="s">
        <v>100</v>
      </c>
      <c r="D61" t="s">
        <v>9</v>
      </c>
      <c r="E61">
        <v>1</v>
      </c>
      <c r="F61">
        <v>0</v>
      </c>
      <c r="G61">
        <v>3</v>
      </c>
      <c r="H61">
        <v>0</v>
      </c>
      <c r="I61">
        <v>5</v>
      </c>
      <c r="J61">
        <v>1</v>
      </c>
      <c r="K61">
        <v>2.5</v>
      </c>
      <c r="L61">
        <v>2.5</v>
      </c>
      <c r="M61" s="1">
        <v>0</v>
      </c>
      <c r="N61">
        <v>2.5</v>
      </c>
      <c r="O61" s="1">
        <v>0</v>
      </c>
      <c r="P61">
        <v>2.5</v>
      </c>
      <c r="Q61">
        <v>0.39</v>
      </c>
      <c r="R61">
        <v>1</v>
      </c>
      <c r="S61" s="1">
        <v>0</v>
      </c>
      <c r="T61">
        <v>0.1</v>
      </c>
      <c r="U61">
        <v>6.5</v>
      </c>
      <c r="V61">
        <v>0.44</v>
      </c>
      <c r="W61">
        <v>0.08</v>
      </c>
      <c r="X61">
        <v>0.2</v>
      </c>
      <c r="Y61">
        <v>0.98</v>
      </c>
      <c r="Z61">
        <v>0.1</v>
      </c>
      <c r="AA61">
        <v>-0.1</v>
      </c>
      <c r="AB61" t="s">
        <v>1</v>
      </c>
      <c r="AC61" t="s">
        <v>1</v>
      </c>
    </row>
    <row r="62" spans="1:29" x14ac:dyDescent="0.3">
      <c r="A62">
        <v>54</v>
      </c>
      <c r="B62" t="s">
        <v>43</v>
      </c>
      <c r="C62" t="s">
        <v>100</v>
      </c>
      <c r="D62" t="s">
        <v>9</v>
      </c>
      <c r="E62">
        <v>1</v>
      </c>
      <c r="F62">
        <v>0</v>
      </c>
      <c r="G62">
        <v>3</v>
      </c>
      <c r="H62">
        <v>0</v>
      </c>
      <c r="I62">
        <v>5</v>
      </c>
      <c r="J62">
        <v>1</v>
      </c>
      <c r="K62">
        <v>2.5</v>
      </c>
      <c r="L62">
        <v>2.5</v>
      </c>
      <c r="M62" s="1">
        <v>0</v>
      </c>
      <c r="N62">
        <v>2.5</v>
      </c>
      <c r="O62" s="1">
        <v>0</v>
      </c>
      <c r="P62">
        <v>2.5</v>
      </c>
      <c r="Q62">
        <v>0.39</v>
      </c>
      <c r="R62">
        <v>1</v>
      </c>
      <c r="S62" s="1">
        <v>0</v>
      </c>
      <c r="T62">
        <v>0.1</v>
      </c>
      <c r="U62">
        <v>6.5</v>
      </c>
      <c r="V62">
        <v>0.44</v>
      </c>
      <c r="W62">
        <v>0.08</v>
      </c>
      <c r="X62">
        <v>0.2</v>
      </c>
      <c r="Y62">
        <v>0.98</v>
      </c>
      <c r="Z62">
        <v>0.1</v>
      </c>
      <c r="AA62">
        <v>-0.1</v>
      </c>
      <c r="AB62" t="s">
        <v>1</v>
      </c>
      <c r="AC62" t="s">
        <v>1</v>
      </c>
    </row>
    <row r="63" spans="1:29" x14ac:dyDescent="0.3">
      <c r="A63">
        <v>50</v>
      </c>
      <c r="B63" t="s">
        <v>43</v>
      </c>
      <c r="C63" t="s">
        <v>100</v>
      </c>
      <c r="D63" t="s">
        <v>9</v>
      </c>
      <c r="E63">
        <v>1</v>
      </c>
      <c r="F63">
        <v>0</v>
      </c>
      <c r="G63">
        <v>3</v>
      </c>
      <c r="H63">
        <v>0</v>
      </c>
      <c r="I63">
        <v>5</v>
      </c>
      <c r="J63">
        <v>1</v>
      </c>
      <c r="K63">
        <v>2.5</v>
      </c>
      <c r="L63">
        <v>2.5</v>
      </c>
      <c r="M63" s="1">
        <v>0</v>
      </c>
      <c r="N63">
        <v>2.5</v>
      </c>
      <c r="O63" s="1">
        <v>0</v>
      </c>
      <c r="P63">
        <v>2.5</v>
      </c>
      <c r="Q63">
        <v>0.39</v>
      </c>
      <c r="R63">
        <v>1</v>
      </c>
      <c r="S63" s="1">
        <v>0</v>
      </c>
      <c r="T63">
        <v>0.1</v>
      </c>
      <c r="U63">
        <v>6.5</v>
      </c>
      <c r="V63">
        <v>0.44</v>
      </c>
      <c r="W63">
        <v>0.08</v>
      </c>
      <c r="X63">
        <v>0.2</v>
      </c>
      <c r="Y63">
        <v>0.98</v>
      </c>
      <c r="Z63">
        <v>0.1</v>
      </c>
      <c r="AA63">
        <v>-0.1</v>
      </c>
      <c r="AB63" t="s">
        <v>1</v>
      </c>
      <c r="AC63" t="s">
        <v>1</v>
      </c>
    </row>
    <row r="64" spans="1:29" x14ac:dyDescent="0.3">
      <c r="A64">
        <v>49</v>
      </c>
      <c r="B64" t="s">
        <v>43</v>
      </c>
      <c r="C64" t="s">
        <v>100</v>
      </c>
      <c r="D64" t="s">
        <v>9</v>
      </c>
      <c r="E64">
        <v>1</v>
      </c>
      <c r="F64">
        <v>0</v>
      </c>
      <c r="G64">
        <v>3</v>
      </c>
      <c r="H64">
        <v>0</v>
      </c>
      <c r="I64">
        <v>5</v>
      </c>
      <c r="J64">
        <v>1</v>
      </c>
      <c r="K64">
        <v>2.5</v>
      </c>
      <c r="L64">
        <v>2.5</v>
      </c>
      <c r="M64" s="1">
        <v>0</v>
      </c>
      <c r="N64">
        <v>2.5</v>
      </c>
      <c r="O64" s="1">
        <v>0</v>
      </c>
      <c r="P64">
        <v>2.5</v>
      </c>
      <c r="Q64">
        <v>0.39</v>
      </c>
      <c r="R64">
        <v>1</v>
      </c>
      <c r="S64" s="1">
        <v>0</v>
      </c>
      <c r="T64">
        <v>0.1</v>
      </c>
      <c r="U64">
        <v>6.5</v>
      </c>
      <c r="V64">
        <v>0.44</v>
      </c>
      <c r="W64">
        <v>0.08</v>
      </c>
      <c r="X64">
        <v>0.2</v>
      </c>
      <c r="Y64">
        <v>0.98</v>
      </c>
      <c r="Z64">
        <v>0.1</v>
      </c>
      <c r="AA64">
        <v>-0.1</v>
      </c>
      <c r="AB64" t="s">
        <v>1</v>
      </c>
      <c r="AC64" t="s">
        <v>1</v>
      </c>
    </row>
    <row r="65" spans="1:29" x14ac:dyDescent="0.3">
      <c r="A65">
        <v>48</v>
      </c>
      <c r="B65" t="s">
        <v>43</v>
      </c>
      <c r="C65" t="s">
        <v>100</v>
      </c>
      <c r="D65" t="s">
        <v>9</v>
      </c>
      <c r="E65">
        <v>1</v>
      </c>
      <c r="F65">
        <v>0</v>
      </c>
      <c r="G65">
        <v>3</v>
      </c>
      <c r="H65">
        <v>0</v>
      </c>
      <c r="I65">
        <v>5</v>
      </c>
      <c r="J65">
        <v>1</v>
      </c>
      <c r="K65">
        <v>2.5</v>
      </c>
      <c r="L65">
        <v>2.5</v>
      </c>
      <c r="M65" s="1">
        <v>0</v>
      </c>
      <c r="N65">
        <v>2.5</v>
      </c>
      <c r="O65" s="1">
        <v>0</v>
      </c>
      <c r="P65">
        <v>2.5</v>
      </c>
      <c r="Q65">
        <v>0.39</v>
      </c>
      <c r="R65">
        <v>1</v>
      </c>
      <c r="S65" s="1">
        <v>0</v>
      </c>
      <c r="T65">
        <v>0.1</v>
      </c>
      <c r="U65">
        <v>6.5</v>
      </c>
      <c r="V65">
        <v>0.44</v>
      </c>
      <c r="W65">
        <v>0.08</v>
      </c>
      <c r="X65">
        <v>0.2</v>
      </c>
      <c r="Y65">
        <v>0.98</v>
      </c>
      <c r="Z65">
        <v>0.1</v>
      </c>
      <c r="AA65">
        <v>-0.1</v>
      </c>
      <c r="AB65" t="s">
        <v>1</v>
      </c>
      <c r="AC65" t="s">
        <v>1</v>
      </c>
    </row>
    <row r="66" spans="1:29" x14ac:dyDescent="0.3">
      <c r="A66">
        <v>44</v>
      </c>
      <c r="B66" t="s">
        <v>43</v>
      </c>
      <c r="C66" t="s">
        <v>100</v>
      </c>
      <c r="D66" t="s">
        <v>9</v>
      </c>
      <c r="E66">
        <v>1</v>
      </c>
      <c r="F66">
        <v>0</v>
      </c>
      <c r="G66">
        <v>3</v>
      </c>
      <c r="H66">
        <v>0</v>
      </c>
      <c r="I66">
        <v>5</v>
      </c>
      <c r="J66">
        <v>1</v>
      </c>
      <c r="K66">
        <v>2.5</v>
      </c>
      <c r="L66">
        <v>2.5</v>
      </c>
      <c r="M66" s="1">
        <v>0</v>
      </c>
      <c r="N66">
        <v>2.5</v>
      </c>
      <c r="O66" s="1">
        <v>0</v>
      </c>
      <c r="P66">
        <v>2.5</v>
      </c>
      <c r="Q66">
        <v>0.39</v>
      </c>
      <c r="R66">
        <v>1</v>
      </c>
      <c r="S66" s="1">
        <v>0</v>
      </c>
      <c r="T66">
        <v>0.1</v>
      </c>
      <c r="U66">
        <v>6.5</v>
      </c>
      <c r="V66">
        <v>0.44</v>
      </c>
      <c r="W66">
        <v>0.08</v>
      </c>
      <c r="X66">
        <v>0.2</v>
      </c>
      <c r="Y66">
        <v>0.98</v>
      </c>
      <c r="Z66">
        <v>0.1</v>
      </c>
      <c r="AA66">
        <v>-0.1</v>
      </c>
      <c r="AB66" t="s">
        <v>1</v>
      </c>
      <c r="AC66" t="s">
        <v>1</v>
      </c>
    </row>
    <row r="67" spans="1:29" x14ac:dyDescent="0.3">
      <c r="A67">
        <v>40.5</v>
      </c>
      <c r="B67" t="s">
        <v>43</v>
      </c>
      <c r="C67" t="s">
        <v>100</v>
      </c>
      <c r="D67" t="s">
        <v>9</v>
      </c>
      <c r="E67">
        <v>1</v>
      </c>
      <c r="F67">
        <v>0</v>
      </c>
      <c r="G67">
        <v>3</v>
      </c>
      <c r="H67">
        <v>0</v>
      </c>
      <c r="I67">
        <v>5</v>
      </c>
      <c r="J67">
        <v>1</v>
      </c>
      <c r="K67">
        <v>2.5</v>
      </c>
      <c r="L67">
        <v>2.5</v>
      </c>
      <c r="M67" s="1">
        <v>0</v>
      </c>
      <c r="N67">
        <v>2.5</v>
      </c>
      <c r="O67" s="1">
        <v>0</v>
      </c>
      <c r="P67">
        <v>2.5</v>
      </c>
      <c r="Q67">
        <v>0.39</v>
      </c>
      <c r="R67">
        <v>1</v>
      </c>
      <c r="S67" s="1">
        <v>0</v>
      </c>
      <c r="T67">
        <v>0.1</v>
      </c>
      <c r="U67">
        <v>6.5</v>
      </c>
      <c r="V67">
        <v>0.44</v>
      </c>
      <c r="W67">
        <v>0.08</v>
      </c>
      <c r="X67">
        <v>0.2</v>
      </c>
      <c r="Y67">
        <v>0.98</v>
      </c>
      <c r="Z67">
        <v>0.1</v>
      </c>
      <c r="AA67">
        <v>-0.1</v>
      </c>
      <c r="AB67" t="s">
        <v>1</v>
      </c>
      <c r="AC67" t="s">
        <v>1</v>
      </c>
    </row>
    <row r="68" spans="1:29" x14ac:dyDescent="0.3">
      <c r="A68">
        <v>40</v>
      </c>
      <c r="B68" t="s">
        <v>43</v>
      </c>
      <c r="C68" t="s">
        <v>100</v>
      </c>
      <c r="D68" t="s">
        <v>9</v>
      </c>
      <c r="E68">
        <v>1</v>
      </c>
      <c r="F68">
        <v>0</v>
      </c>
      <c r="G68">
        <v>3</v>
      </c>
      <c r="H68">
        <v>0</v>
      </c>
      <c r="I68">
        <v>5</v>
      </c>
      <c r="J68">
        <v>1</v>
      </c>
      <c r="K68">
        <v>2.5</v>
      </c>
      <c r="L68">
        <v>2.5</v>
      </c>
      <c r="M68" s="1">
        <v>0</v>
      </c>
      <c r="N68">
        <v>2.5</v>
      </c>
      <c r="O68" s="1">
        <v>0</v>
      </c>
      <c r="P68">
        <v>2.5</v>
      </c>
      <c r="Q68">
        <v>0.39</v>
      </c>
      <c r="R68">
        <v>1</v>
      </c>
      <c r="S68" s="1">
        <v>0</v>
      </c>
      <c r="T68">
        <v>0.1</v>
      </c>
      <c r="U68">
        <v>6.5</v>
      </c>
      <c r="V68">
        <v>0.44</v>
      </c>
      <c r="W68">
        <v>0.08</v>
      </c>
      <c r="X68">
        <v>0.2</v>
      </c>
      <c r="Y68">
        <v>0.98</v>
      </c>
      <c r="Z68">
        <v>0.1</v>
      </c>
      <c r="AA68">
        <v>-0.1</v>
      </c>
      <c r="AB68" t="s">
        <v>1</v>
      </c>
      <c r="AC68" t="s">
        <v>1</v>
      </c>
    </row>
    <row r="69" spans="1:29" x14ac:dyDescent="0.3">
      <c r="A69">
        <v>38.799999999999997</v>
      </c>
      <c r="B69" t="s">
        <v>43</v>
      </c>
      <c r="C69" t="s">
        <v>100</v>
      </c>
      <c r="D69" t="s">
        <v>9</v>
      </c>
      <c r="E69">
        <v>1</v>
      </c>
      <c r="F69">
        <v>0</v>
      </c>
      <c r="G69">
        <v>3</v>
      </c>
      <c r="H69">
        <v>0</v>
      </c>
      <c r="I69">
        <v>5</v>
      </c>
      <c r="J69">
        <v>1</v>
      </c>
      <c r="K69">
        <v>2.5</v>
      </c>
      <c r="L69">
        <v>2.5</v>
      </c>
      <c r="M69" s="1">
        <v>0</v>
      </c>
      <c r="N69">
        <v>2.5</v>
      </c>
      <c r="O69" s="1">
        <v>0</v>
      </c>
      <c r="P69">
        <v>2.5</v>
      </c>
      <c r="Q69">
        <v>0.39</v>
      </c>
      <c r="R69">
        <v>1</v>
      </c>
      <c r="S69" s="1">
        <v>0</v>
      </c>
      <c r="T69">
        <v>0.1</v>
      </c>
      <c r="U69">
        <v>6.5</v>
      </c>
      <c r="V69">
        <v>0.44</v>
      </c>
      <c r="W69">
        <v>0.08</v>
      </c>
      <c r="X69">
        <v>0.2</v>
      </c>
      <c r="Y69">
        <v>0.98</v>
      </c>
      <c r="Z69">
        <v>0.1</v>
      </c>
      <c r="AA69">
        <v>-0.1</v>
      </c>
      <c r="AB69" t="s">
        <v>1</v>
      </c>
      <c r="AC69" t="s">
        <v>1</v>
      </c>
    </row>
    <row r="70" spans="1:29" x14ac:dyDescent="0.3">
      <c r="A70">
        <v>35</v>
      </c>
      <c r="B70" t="s">
        <v>43</v>
      </c>
      <c r="C70" t="s">
        <v>100</v>
      </c>
      <c r="D70" t="s">
        <v>9</v>
      </c>
      <c r="E70">
        <v>1</v>
      </c>
      <c r="F70">
        <v>0</v>
      </c>
      <c r="G70">
        <v>3</v>
      </c>
      <c r="H70">
        <v>0</v>
      </c>
      <c r="I70">
        <v>5</v>
      </c>
      <c r="J70">
        <v>1</v>
      </c>
      <c r="K70">
        <v>2.5</v>
      </c>
      <c r="L70">
        <v>2.5</v>
      </c>
      <c r="M70" s="1">
        <v>0</v>
      </c>
      <c r="N70">
        <v>2.5</v>
      </c>
      <c r="O70" s="1">
        <v>0</v>
      </c>
      <c r="P70">
        <v>2.5</v>
      </c>
      <c r="Q70">
        <v>0.39</v>
      </c>
      <c r="R70">
        <v>1</v>
      </c>
      <c r="S70" s="1">
        <v>0</v>
      </c>
      <c r="T70">
        <v>0.1</v>
      </c>
      <c r="U70">
        <v>6.5</v>
      </c>
      <c r="V70">
        <v>0.44</v>
      </c>
      <c r="W70">
        <v>0.08</v>
      </c>
      <c r="X70">
        <v>0.2</v>
      </c>
      <c r="Y70">
        <v>0.98</v>
      </c>
      <c r="Z70">
        <v>0.1</v>
      </c>
      <c r="AA70">
        <v>-0.1</v>
      </c>
      <c r="AB70" t="s">
        <v>1</v>
      </c>
      <c r="AC70" t="s">
        <v>1</v>
      </c>
    </row>
    <row r="71" spans="1:29" x14ac:dyDescent="0.3">
      <c r="A71">
        <v>35</v>
      </c>
      <c r="B71" t="s">
        <v>120</v>
      </c>
      <c r="C71" t="s">
        <v>100</v>
      </c>
      <c r="D71" t="s">
        <v>9</v>
      </c>
      <c r="E71">
        <v>1</v>
      </c>
      <c r="F71">
        <v>0</v>
      </c>
      <c r="G71">
        <v>3</v>
      </c>
      <c r="H71">
        <v>0</v>
      </c>
      <c r="I71">
        <v>5</v>
      </c>
      <c r="J71">
        <v>1</v>
      </c>
      <c r="K71">
        <v>2.5</v>
      </c>
      <c r="L71">
        <v>2.5</v>
      </c>
      <c r="M71" s="1">
        <v>0</v>
      </c>
      <c r="N71">
        <v>2.5</v>
      </c>
      <c r="O71" s="1">
        <v>0</v>
      </c>
      <c r="P71">
        <v>2.5</v>
      </c>
      <c r="Q71">
        <v>0.39</v>
      </c>
      <c r="R71">
        <v>1</v>
      </c>
      <c r="S71" s="1">
        <v>0</v>
      </c>
      <c r="T71">
        <v>0.1</v>
      </c>
      <c r="U71">
        <v>6.5</v>
      </c>
      <c r="V71">
        <v>0.44</v>
      </c>
      <c r="W71">
        <v>0.08</v>
      </c>
      <c r="X71">
        <v>0.2</v>
      </c>
      <c r="Y71">
        <v>0.98</v>
      </c>
      <c r="Z71">
        <v>0.1</v>
      </c>
      <c r="AA71">
        <v>-0.1</v>
      </c>
      <c r="AB71" t="s">
        <v>1</v>
      </c>
      <c r="AC71" t="s">
        <v>1</v>
      </c>
    </row>
    <row r="72" spans="1:29" x14ac:dyDescent="0.3">
      <c r="A72">
        <v>34.700000000000003</v>
      </c>
      <c r="B72" t="s">
        <v>120</v>
      </c>
      <c r="C72" t="s">
        <v>100</v>
      </c>
      <c r="D72" t="s">
        <v>9</v>
      </c>
      <c r="E72">
        <v>1</v>
      </c>
      <c r="F72">
        <v>0</v>
      </c>
      <c r="G72">
        <v>3</v>
      </c>
      <c r="H72">
        <v>0</v>
      </c>
      <c r="I72">
        <v>5</v>
      </c>
      <c r="J72">
        <v>1</v>
      </c>
      <c r="K72">
        <v>2.5</v>
      </c>
      <c r="L72">
        <v>2.5</v>
      </c>
      <c r="M72" s="1">
        <v>0</v>
      </c>
      <c r="N72">
        <v>2.5</v>
      </c>
      <c r="O72" s="1">
        <v>0</v>
      </c>
      <c r="P72">
        <v>2.5</v>
      </c>
      <c r="Q72">
        <v>0.39</v>
      </c>
      <c r="R72">
        <v>1</v>
      </c>
      <c r="S72" s="1">
        <v>0</v>
      </c>
      <c r="T72">
        <v>0.1</v>
      </c>
      <c r="U72">
        <v>6.5</v>
      </c>
      <c r="V72">
        <v>0.44</v>
      </c>
      <c r="W72">
        <v>0.08</v>
      </c>
      <c r="X72">
        <v>0.2</v>
      </c>
      <c r="Y72">
        <v>0.98</v>
      </c>
      <c r="Z72">
        <v>0.1</v>
      </c>
      <c r="AA72">
        <v>-0.1</v>
      </c>
      <c r="AB72" t="s">
        <v>1</v>
      </c>
      <c r="AC72" t="s">
        <v>1</v>
      </c>
    </row>
    <row r="73" spans="1:29" x14ac:dyDescent="0.3">
      <c r="A73">
        <v>33</v>
      </c>
      <c r="B73" t="s">
        <v>43</v>
      </c>
      <c r="C73" t="s">
        <v>100</v>
      </c>
      <c r="D73" t="s">
        <v>9</v>
      </c>
      <c r="E73">
        <v>1</v>
      </c>
      <c r="F73">
        <v>0</v>
      </c>
      <c r="G73">
        <v>3</v>
      </c>
      <c r="H73">
        <v>0</v>
      </c>
      <c r="I73">
        <v>5</v>
      </c>
      <c r="J73">
        <v>1</v>
      </c>
      <c r="K73">
        <v>2.5</v>
      </c>
      <c r="L73">
        <v>2.5</v>
      </c>
      <c r="M73" s="1">
        <v>0</v>
      </c>
      <c r="N73">
        <v>2.5</v>
      </c>
      <c r="O73" s="1">
        <v>0</v>
      </c>
      <c r="P73">
        <v>2.5</v>
      </c>
      <c r="Q73">
        <v>0.39</v>
      </c>
      <c r="R73">
        <v>1</v>
      </c>
      <c r="S73" s="1">
        <v>0</v>
      </c>
      <c r="T73">
        <v>0.1</v>
      </c>
      <c r="U73">
        <v>6.5</v>
      </c>
      <c r="V73">
        <v>0.44</v>
      </c>
      <c r="W73">
        <v>0.08</v>
      </c>
      <c r="X73">
        <v>0.2</v>
      </c>
      <c r="Y73">
        <v>0.98</v>
      </c>
      <c r="Z73">
        <v>0.1</v>
      </c>
      <c r="AA73">
        <v>-0.1</v>
      </c>
      <c r="AB73" t="s">
        <v>1</v>
      </c>
      <c r="AC73" t="s">
        <v>1</v>
      </c>
    </row>
    <row r="74" spans="1:29" x14ac:dyDescent="0.3">
      <c r="A74">
        <v>33</v>
      </c>
      <c r="B74" t="s">
        <v>120</v>
      </c>
      <c r="C74" t="s">
        <v>100</v>
      </c>
      <c r="D74" t="s">
        <v>9</v>
      </c>
      <c r="E74">
        <v>1</v>
      </c>
      <c r="F74">
        <v>0</v>
      </c>
      <c r="G74">
        <v>3</v>
      </c>
      <c r="H74">
        <v>0</v>
      </c>
      <c r="I74">
        <v>5</v>
      </c>
      <c r="J74">
        <v>1</v>
      </c>
      <c r="K74">
        <v>2.5</v>
      </c>
      <c r="L74">
        <v>2.5</v>
      </c>
      <c r="M74" s="1">
        <v>0</v>
      </c>
      <c r="N74">
        <v>2.5</v>
      </c>
      <c r="O74" s="1">
        <v>0</v>
      </c>
      <c r="P74">
        <v>2.5</v>
      </c>
      <c r="Q74">
        <v>0.39</v>
      </c>
      <c r="R74">
        <v>1</v>
      </c>
      <c r="S74" s="1">
        <v>0</v>
      </c>
      <c r="T74">
        <v>0.1</v>
      </c>
      <c r="U74">
        <v>6.5</v>
      </c>
      <c r="V74">
        <v>0.44</v>
      </c>
      <c r="W74">
        <v>0.08</v>
      </c>
      <c r="X74">
        <v>0.2</v>
      </c>
      <c r="Y74">
        <v>0.98</v>
      </c>
      <c r="Z74">
        <v>0.1</v>
      </c>
      <c r="AA74">
        <v>-0.1</v>
      </c>
      <c r="AB74" t="s">
        <v>1</v>
      </c>
      <c r="AC74" t="s">
        <v>1</v>
      </c>
    </row>
    <row r="75" spans="1:29" x14ac:dyDescent="0.3">
      <c r="A75">
        <v>32</v>
      </c>
      <c r="B75" t="s">
        <v>43</v>
      </c>
      <c r="C75" t="s">
        <v>100</v>
      </c>
      <c r="D75" t="s">
        <v>9</v>
      </c>
      <c r="E75">
        <v>1</v>
      </c>
      <c r="F75">
        <v>0</v>
      </c>
      <c r="G75">
        <v>3</v>
      </c>
      <c r="H75">
        <v>0</v>
      </c>
      <c r="I75">
        <v>5</v>
      </c>
      <c r="J75">
        <v>1</v>
      </c>
      <c r="K75">
        <v>2.5</v>
      </c>
      <c r="L75">
        <v>2.5</v>
      </c>
      <c r="M75" s="1">
        <v>0</v>
      </c>
      <c r="N75">
        <v>2.5</v>
      </c>
      <c r="O75" s="1">
        <v>0</v>
      </c>
      <c r="P75">
        <v>2.5</v>
      </c>
      <c r="Q75">
        <v>0.39</v>
      </c>
      <c r="R75">
        <v>1</v>
      </c>
      <c r="S75" s="1">
        <v>0</v>
      </c>
      <c r="T75">
        <v>0.1</v>
      </c>
      <c r="U75">
        <v>6.5</v>
      </c>
      <c r="V75">
        <v>0.44</v>
      </c>
      <c r="W75">
        <v>0.08</v>
      </c>
      <c r="X75">
        <v>0.2</v>
      </c>
      <c r="Y75">
        <v>0.98</v>
      </c>
      <c r="Z75">
        <v>0.1</v>
      </c>
      <c r="AA75">
        <v>-0.1</v>
      </c>
      <c r="AB75" t="s">
        <v>1</v>
      </c>
      <c r="AC75" t="s">
        <v>1</v>
      </c>
    </row>
    <row r="76" spans="1:29" x14ac:dyDescent="0.3">
      <c r="A76">
        <v>32</v>
      </c>
      <c r="B76" t="s">
        <v>120</v>
      </c>
      <c r="C76" t="s">
        <v>100</v>
      </c>
      <c r="D76" t="s">
        <v>9</v>
      </c>
      <c r="E76">
        <v>1</v>
      </c>
      <c r="F76">
        <v>0</v>
      </c>
      <c r="G76">
        <v>3</v>
      </c>
      <c r="H76">
        <v>0</v>
      </c>
      <c r="I76">
        <v>5</v>
      </c>
      <c r="J76">
        <v>1</v>
      </c>
      <c r="K76">
        <v>2.5</v>
      </c>
      <c r="L76">
        <v>2.5</v>
      </c>
      <c r="M76" s="1">
        <v>0</v>
      </c>
      <c r="N76">
        <v>2.5</v>
      </c>
      <c r="O76" s="1">
        <v>0</v>
      </c>
      <c r="P76">
        <v>2.5</v>
      </c>
      <c r="Q76">
        <v>0.39</v>
      </c>
      <c r="R76">
        <v>1</v>
      </c>
      <c r="S76" s="1">
        <v>0</v>
      </c>
      <c r="T76">
        <v>0.1</v>
      </c>
      <c r="U76">
        <v>6.5</v>
      </c>
      <c r="V76">
        <v>0.44</v>
      </c>
      <c r="W76">
        <v>0.08</v>
      </c>
      <c r="X76">
        <v>0.2</v>
      </c>
      <c r="Y76">
        <v>0.98</v>
      </c>
      <c r="Z76">
        <v>0.1</v>
      </c>
      <c r="AA76">
        <v>-0.1</v>
      </c>
      <c r="AB76" t="s">
        <v>1</v>
      </c>
      <c r="AC76" t="s">
        <v>1</v>
      </c>
    </row>
    <row r="77" spans="1:29" x14ac:dyDescent="0.3">
      <c r="A77">
        <v>25.5</v>
      </c>
      <c r="B77" t="s">
        <v>43</v>
      </c>
      <c r="C77" t="s">
        <v>100</v>
      </c>
      <c r="D77" t="s">
        <v>9</v>
      </c>
      <c r="E77">
        <v>1</v>
      </c>
      <c r="F77">
        <v>0</v>
      </c>
      <c r="G77">
        <v>3</v>
      </c>
      <c r="H77">
        <v>0</v>
      </c>
      <c r="I77">
        <v>5</v>
      </c>
      <c r="J77">
        <v>1</v>
      </c>
      <c r="K77">
        <v>2.5</v>
      </c>
      <c r="L77">
        <v>2.5</v>
      </c>
      <c r="M77" s="1">
        <v>0</v>
      </c>
      <c r="N77">
        <v>2.5</v>
      </c>
      <c r="O77" s="1">
        <v>0</v>
      </c>
      <c r="P77">
        <v>2.5</v>
      </c>
      <c r="Q77">
        <v>0.39</v>
      </c>
      <c r="R77">
        <v>1</v>
      </c>
      <c r="S77" s="1">
        <v>0</v>
      </c>
      <c r="T77">
        <v>0.1</v>
      </c>
      <c r="U77">
        <v>6.5</v>
      </c>
      <c r="V77">
        <v>0.44</v>
      </c>
      <c r="W77">
        <v>0.08</v>
      </c>
      <c r="X77">
        <v>0.2</v>
      </c>
      <c r="Y77">
        <v>0.98</v>
      </c>
      <c r="Z77">
        <v>0.1</v>
      </c>
      <c r="AA77">
        <v>-0.1</v>
      </c>
      <c r="AB77" t="s">
        <v>1</v>
      </c>
      <c r="AC77" t="s">
        <v>1</v>
      </c>
    </row>
    <row r="78" spans="1:29" x14ac:dyDescent="0.3">
      <c r="A78">
        <v>25</v>
      </c>
      <c r="B78" t="s">
        <v>120</v>
      </c>
      <c r="C78" t="s">
        <v>100</v>
      </c>
      <c r="D78" t="s">
        <v>9</v>
      </c>
      <c r="E78">
        <v>1</v>
      </c>
      <c r="F78">
        <v>0</v>
      </c>
      <c r="G78">
        <v>3</v>
      </c>
      <c r="H78">
        <v>0</v>
      </c>
      <c r="I78">
        <v>5</v>
      </c>
      <c r="J78">
        <v>1</v>
      </c>
      <c r="K78">
        <v>2.5</v>
      </c>
      <c r="L78">
        <v>2.5</v>
      </c>
      <c r="M78" s="1">
        <v>0</v>
      </c>
      <c r="N78">
        <v>2.5</v>
      </c>
      <c r="O78" s="1">
        <v>0</v>
      </c>
      <c r="P78">
        <v>2.5</v>
      </c>
      <c r="Q78">
        <v>0.39</v>
      </c>
      <c r="R78">
        <v>1</v>
      </c>
      <c r="S78" s="1">
        <v>0</v>
      </c>
      <c r="T78">
        <v>0.1</v>
      </c>
      <c r="U78">
        <v>6.5</v>
      </c>
      <c r="V78">
        <v>0.44</v>
      </c>
      <c r="W78">
        <v>0.08</v>
      </c>
      <c r="X78">
        <v>0.2</v>
      </c>
      <c r="Y78">
        <v>0.98</v>
      </c>
      <c r="Z78">
        <v>0.1</v>
      </c>
      <c r="AA78">
        <v>-0.1</v>
      </c>
      <c r="AB78" t="s">
        <v>1</v>
      </c>
      <c r="AC78" t="s">
        <v>1</v>
      </c>
    </row>
    <row r="79" spans="1:29" x14ac:dyDescent="0.3">
      <c r="A79">
        <v>24</v>
      </c>
      <c r="B79" t="s">
        <v>43</v>
      </c>
      <c r="C79" t="s">
        <v>100</v>
      </c>
      <c r="D79" t="s">
        <v>9</v>
      </c>
      <c r="E79">
        <v>1</v>
      </c>
      <c r="F79">
        <v>0</v>
      </c>
      <c r="G79">
        <v>3</v>
      </c>
      <c r="H79">
        <v>0</v>
      </c>
      <c r="I79">
        <v>5</v>
      </c>
      <c r="J79">
        <v>1</v>
      </c>
      <c r="K79">
        <v>2.5</v>
      </c>
      <c r="L79">
        <v>2.5</v>
      </c>
      <c r="M79" s="1">
        <v>0</v>
      </c>
      <c r="N79">
        <v>2.5</v>
      </c>
      <c r="O79" s="1">
        <v>0</v>
      </c>
      <c r="P79">
        <v>2.5</v>
      </c>
      <c r="Q79">
        <v>0.39</v>
      </c>
      <c r="R79">
        <v>1</v>
      </c>
      <c r="S79" s="1">
        <v>0</v>
      </c>
      <c r="T79">
        <v>0.1</v>
      </c>
      <c r="U79">
        <v>6.5</v>
      </c>
      <c r="V79">
        <v>0.44</v>
      </c>
      <c r="W79">
        <v>0.08</v>
      </c>
      <c r="X79">
        <v>0.2</v>
      </c>
      <c r="Y79">
        <v>0.98</v>
      </c>
      <c r="Z79">
        <v>0.1</v>
      </c>
      <c r="AA79">
        <v>-0.1</v>
      </c>
      <c r="AB79" t="s">
        <v>1</v>
      </c>
      <c r="AC79" t="s">
        <v>1</v>
      </c>
    </row>
    <row r="80" spans="1:29" x14ac:dyDescent="0.3">
      <c r="A80">
        <v>20</v>
      </c>
      <c r="B80" t="s">
        <v>43</v>
      </c>
      <c r="C80" t="s">
        <v>100</v>
      </c>
      <c r="D80" t="s">
        <v>9</v>
      </c>
      <c r="E80">
        <v>1</v>
      </c>
      <c r="F80">
        <v>0</v>
      </c>
      <c r="G80">
        <v>3</v>
      </c>
      <c r="H80">
        <v>0</v>
      </c>
      <c r="I80">
        <v>5</v>
      </c>
      <c r="J80">
        <v>1</v>
      </c>
      <c r="K80">
        <v>2.5</v>
      </c>
      <c r="L80">
        <v>2.5</v>
      </c>
      <c r="M80" s="1">
        <v>0</v>
      </c>
      <c r="N80">
        <v>2.5</v>
      </c>
      <c r="O80" s="1">
        <v>0</v>
      </c>
      <c r="P80">
        <v>2.5</v>
      </c>
      <c r="Q80">
        <v>0.39</v>
      </c>
      <c r="R80">
        <v>1</v>
      </c>
      <c r="S80" s="1">
        <v>0</v>
      </c>
      <c r="T80">
        <v>0.1</v>
      </c>
      <c r="U80">
        <v>6.5</v>
      </c>
      <c r="V80">
        <v>0.44</v>
      </c>
      <c r="W80">
        <v>0.08</v>
      </c>
      <c r="X80">
        <v>0.2</v>
      </c>
      <c r="Y80">
        <v>0.98</v>
      </c>
      <c r="Z80">
        <v>0.1</v>
      </c>
      <c r="AA80">
        <v>-0.1</v>
      </c>
      <c r="AB80" t="s">
        <v>1</v>
      </c>
      <c r="AC80" t="s">
        <v>1</v>
      </c>
    </row>
    <row r="81" spans="1:29" x14ac:dyDescent="0.3">
      <c r="A81">
        <v>20</v>
      </c>
      <c r="B81" t="s">
        <v>120</v>
      </c>
      <c r="C81" t="s">
        <v>100</v>
      </c>
      <c r="D81" t="s">
        <v>9</v>
      </c>
      <c r="E81">
        <v>1</v>
      </c>
      <c r="F81">
        <v>0</v>
      </c>
      <c r="G81">
        <v>3</v>
      </c>
      <c r="H81">
        <v>0</v>
      </c>
      <c r="I81">
        <v>5</v>
      </c>
      <c r="J81">
        <v>1</v>
      </c>
      <c r="K81">
        <v>2.5</v>
      </c>
      <c r="L81">
        <v>2.5</v>
      </c>
      <c r="M81" s="1">
        <v>0</v>
      </c>
      <c r="N81">
        <v>2.5</v>
      </c>
      <c r="O81" s="1">
        <v>0</v>
      </c>
      <c r="P81">
        <v>2.5</v>
      </c>
      <c r="Q81">
        <v>0.39</v>
      </c>
      <c r="R81">
        <v>1</v>
      </c>
      <c r="S81" s="1">
        <v>0</v>
      </c>
      <c r="T81">
        <v>0.1</v>
      </c>
      <c r="U81">
        <v>6.5</v>
      </c>
      <c r="V81">
        <v>0.44</v>
      </c>
      <c r="W81">
        <v>0.08</v>
      </c>
      <c r="X81">
        <v>0.2</v>
      </c>
      <c r="Y81">
        <v>0.98</v>
      </c>
      <c r="Z81">
        <v>0.1</v>
      </c>
      <c r="AA81">
        <v>-0.1</v>
      </c>
      <c r="AB81" t="s">
        <v>1</v>
      </c>
      <c r="AC81" t="s">
        <v>1</v>
      </c>
    </row>
    <row r="82" spans="1:29" x14ac:dyDescent="0.3">
      <c r="A82">
        <v>18.5</v>
      </c>
      <c r="B82" t="s">
        <v>120</v>
      </c>
      <c r="C82" t="s">
        <v>100</v>
      </c>
      <c r="D82" t="s">
        <v>9</v>
      </c>
      <c r="E82">
        <v>1</v>
      </c>
      <c r="F82">
        <v>0</v>
      </c>
      <c r="G82">
        <v>3</v>
      </c>
      <c r="H82">
        <v>0</v>
      </c>
      <c r="I82">
        <v>5</v>
      </c>
      <c r="J82">
        <v>1</v>
      </c>
      <c r="K82">
        <v>2.5</v>
      </c>
      <c r="L82">
        <v>2.5</v>
      </c>
      <c r="M82" s="1">
        <v>0</v>
      </c>
      <c r="N82">
        <v>2.5</v>
      </c>
      <c r="O82" s="1">
        <v>0</v>
      </c>
      <c r="P82">
        <v>2.5</v>
      </c>
      <c r="Q82">
        <v>0.39</v>
      </c>
      <c r="R82">
        <v>1</v>
      </c>
      <c r="S82" s="1">
        <v>0</v>
      </c>
      <c r="T82">
        <v>0.1</v>
      </c>
      <c r="U82">
        <v>6.5</v>
      </c>
      <c r="V82">
        <v>0.44</v>
      </c>
      <c r="W82">
        <v>0.08</v>
      </c>
      <c r="X82">
        <v>0.2</v>
      </c>
      <c r="Y82">
        <v>0.98</v>
      </c>
      <c r="Z82">
        <v>0.1</v>
      </c>
      <c r="AA82">
        <v>-0.1</v>
      </c>
      <c r="AB82" t="s">
        <v>1</v>
      </c>
      <c r="AC82" t="s">
        <v>1</v>
      </c>
    </row>
    <row r="83" spans="1:29" x14ac:dyDescent="0.3">
      <c r="A83">
        <v>15</v>
      </c>
      <c r="B83" t="s">
        <v>120</v>
      </c>
      <c r="C83" t="s">
        <v>100</v>
      </c>
      <c r="D83" t="s">
        <v>9</v>
      </c>
      <c r="E83">
        <v>1</v>
      </c>
      <c r="F83">
        <v>0</v>
      </c>
      <c r="G83">
        <v>3</v>
      </c>
      <c r="H83">
        <v>0</v>
      </c>
      <c r="I83">
        <v>5</v>
      </c>
      <c r="J83">
        <v>1</v>
      </c>
      <c r="K83">
        <v>2.5</v>
      </c>
      <c r="L83">
        <v>2.5</v>
      </c>
      <c r="M83" s="1">
        <v>0</v>
      </c>
      <c r="N83">
        <v>2.5</v>
      </c>
      <c r="O83" s="1">
        <v>0</v>
      </c>
      <c r="P83">
        <v>2.5</v>
      </c>
      <c r="Q83">
        <v>0.39</v>
      </c>
      <c r="R83">
        <v>1</v>
      </c>
      <c r="S83" s="1">
        <v>0</v>
      </c>
      <c r="T83">
        <v>0.1</v>
      </c>
      <c r="U83">
        <v>6.5</v>
      </c>
      <c r="V83">
        <v>0.44</v>
      </c>
      <c r="W83">
        <v>0.08</v>
      </c>
      <c r="X83">
        <v>0.2</v>
      </c>
      <c r="Y83">
        <v>0.98</v>
      </c>
      <c r="Z83">
        <v>0.1</v>
      </c>
      <c r="AA83">
        <v>-0.1</v>
      </c>
      <c r="AB83" t="s">
        <v>1</v>
      </c>
      <c r="AC83" t="s">
        <v>1</v>
      </c>
    </row>
    <row r="84" spans="1:29" x14ac:dyDescent="0.3">
      <c r="A84">
        <v>13</v>
      </c>
      <c r="B84" t="s">
        <v>120</v>
      </c>
      <c r="C84" t="s">
        <v>100</v>
      </c>
      <c r="D84" t="s">
        <v>9</v>
      </c>
      <c r="E84">
        <v>1</v>
      </c>
      <c r="F84">
        <v>0</v>
      </c>
      <c r="G84">
        <v>3</v>
      </c>
      <c r="H84">
        <v>0</v>
      </c>
      <c r="I84">
        <v>5</v>
      </c>
      <c r="J84">
        <v>1</v>
      </c>
      <c r="K84">
        <v>2.5</v>
      </c>
      <c r="L84">
        <v>2.5</v>
      </c>
      <c r="M84" s="1">
        <v>0</v>
      </c>
      <c r="N84">
        <v>2.5</v>
      </c>
      <c r="O84" s="1">
        <v>0</v>
      </c>
      <c r="P84">
        <v>2.5</v>
      </c>
      <c r="Q84">
        <v>0.39</v>
      </c>
      <c r="R84">
        <v>1</v>
      </c>
      <c r="S84" s="1">
        <v>0</v>
      </c>
      <c r="T84">
        <v>0.1</v>
      </c>
      <c r="U84">
        <v>6.5</v>
      </c>
      <c r="V84">
        <v>0.44</v>
      </c>
      <c r="W84">
        <v>0.08</v>
      </c>
      <c r="X84">
        <v>0.2</v>
      </c>
      <c r="Y84">
        <v>0.98</v>
      </c>
      <c r="Z84">
        <v>0.1</v>
      </c>
      <c r="AA84">
        <v>-0.1</v>
      </c>
      <c r="AB84" t="s">
        <v>1</v>
      </c>
      <c r="AC84" t="s">
        <v>1</v>
      </c>
    </row>
    <row r="85" spans="1:29" x14ac:dyDescent="0.3">
      <c r="A85">
        <v>7.5</v>
      </c>
      <c r="B85" t="s">
        <v>43</v>
      </c>
      <c r="C85" t="s">
        <v>100</v>
      </c>
      <c r="D85" t="s">
        <v>9</v>
      </c>
      <c r="E85">
        <v>1</v>
      </c>
      <c r="F85">
        <v>0</v>
      </c>
      <c r="G85">
        <v>3</v>
      </c>
      <c r="H85">
        <v>0</v>
      </c>
      <c r="I85">
        <v>5</v>
      </c>
      <c r="J85">
        <v>1</v>
      </c>
      <c r="K85">
        <v>2.5</v>
      </c>
      <c r="L85">
        <v>2.5</v>
      </c>
      <c r="M85" s="1">
        <v>0</v>
      </c>
      <c r="N85">
        <v>2.5</v>
      </c>
      <c r="O85" s="1">
        <v>0</v>
      </c>
      <c r="P85">
        <v>2.5</v>
      </c>
      <c r="Q85">
        <v>0.39</v>
      </c>
      <c r="R85">
        <v>1</v>
      </c>
      <c r="S85" s="1">
        <v>0</v>
      </c>
      <c r="T85">
        <v>0.1</v>
      </c>
      <c r="U85">
        <v>6.5</v>
      </c>
      <c r="V85">
        <v>0.44</v>
      </c>
      <c r="W85">
        <v>0.08</v>
      </c>
      <c r="X85">
        <v>0.2</v>
      </c>
      <c r="Y85">
        <v>0.98</v>
      </c>
      <c r="Z85">
        <v>0.1</v>
      </c>
      <c r="AA85">
        <v>-0.1</v>
      </c>
      <c r="AB85" t="s">
        <v>1</v>
      </c>
      <c r="AC85" t="s">
        <v>1</v>
      </c>
    </row>
    <row r="86" spans="1:29" x14ac:dyDescent="0.3">
      <c r="A86">
        <v>6.2</v>
      </c>
      <c r="B86" t="s">
        <v>120</v>
      </c>
      <c r="C86" t="s">
        <v>100</v>
      </c>
      <c r="D86" t="s">
        <v>9</v>
      </c>
      <c r="E86">
        <v>1</v>
      </c>
      <c r="F86">
        <v>0</v>
      </c>
      <c r="G86">
        <v>3</v>
      </c>
      <c r="H86">
        <v>0</v>
      </c>
      <c r="I86">
        <v>5</v>
      </c>
      <c r="J86">
        <v>1</v>
      </c>
      <c r="K86">
        <v>2.5</v>
      </c>
      <c r="L86">
        <v>2.5</v>
      </c>
      <c r="M86" s="1">
        <v>0</v>
      </c>
      <c r="N86">
        <v>2.5</v>
      </c>
      <c r="O86" s="1">
        <v>0</v>
      </c>
      <c r="P86">
        <v>2.5</v>
      </c>
      <c r="Q86">
        <v>0.39</v>
      </c>
      <c r="R86">
        <v>1</v>
      </c>
      <c r="S86" s="1">
        <v>0</v>
      </c>
      <c r="T86">
        <v>0.1</v>
      </c>
      <c r="U86">
        <v>6.5</v>
      </c>
      <c r="V86">
        <v>0.44</v>
      </c>
      <c r="W86">
        <v>0.08</v>
      </c>
      <c r="X86">
        <v>0.2</v>
      </c>
      <c r="Y86">
        <v>0.98</v>
      </c>
      <c r="Z86">
        <v>0.1</v>
      </c>
      <c r="AA86">
        <v>-0.1</v>
      </c>
      <c r="AB86" t="s">
        <v>1</v>
      </c>
      <c r="AC86" t="s">
        <v>1</v>
      </c>
    </row>
  </sheetData>
  <autoFilter ref="A2:AJ86" xr:uid="{00000000-0009-0000-0000-00000D000000}">
    <sortState xmlns:xlrd2="http://schemas.microsoft.com/office/spreadsheetml/2017/richdata2" ref="A3:AJ86">
      <sortCondition descending="1" ref="A2:A86"/>
    </sortState>
  </autoFilter>
  <conditionalFormatting sqref="A3:A86">
    <cfRule type="duplicateValues" dxfId="48" priority="733"/>
  </conditionalFormatting>
  <conditionalFormatting sqref="AK7">
    <cfRule type="cellIs" dxfId="47" priority="37" operator="equal">
      <formula>AK6</formula>
    </cfRule>
    <cfRule type="cellIs" dxfId="46" priority="38" operator="equal">
      <formula>AK5</formula>
    </cfRule>
    <cfRule type="cellIs" dxfId="45" priority="39" operator="lessThan">
      <formula>AK6</formula>
    </cfRule>
    <cfRule type="cellIs" dxfId="44" priority="40" operator="greaterThan">
      <formula>AK5</formula>
    </cfRule>
  </conditionalFormatting>
  <conditionalFormatting sqref="AL7">
    <cfRule type="cellIs" dxfId="43" priority="33" operator="equal">
      <formula>AL6</formula>
    </cfRule>
    <cfRule type="cellIs" dxfId="42" priority="34" operator="equal">
      <formula>AL5</formula>
    </cfRule>
    <cfRule type="cellIs" dxfId="41" priority="35" operator="lessThan">
      <formula>AL6</formula>
    </cfRule>
    <cfRule type="cellIs" dxfId="40" priority="36" operator="greaterThan">
      <formula>AL5</formula>
    </cfRule>
  </conditionalFormatting>
  <conditionalFormatting sqref="AM7">
    <cfRule type="cellIs" dxfId="39" priority="31" operator="equal">
      <formula>AM6</formula>
    </cfRule>
    <cfRule type="cellIs" dxfId="38" priority="32" operator="lessThan">
      <formula>AM6</formula>
    </cfRule>
  </conditionalFormatting>
  <conditionalFormatting sqref="AN7">
    <cfRule type="cellIs" dxfId="37" priority="27" operator="equal">
      <formula>AN6</formula>
    </cfRule>
    <cfRule type="cellIs" dxfId="36" priority="28" operator="equal">
      <formula>AN5</formula>
    </cfRule>
    <cfRule type="cellIs" dxfId="35" priority="29" operator="lessThan">
      <formula>AN6</formula>
    </cfRule>
    <cfRule type="cellIs" dxfId="34" priority="30" operator="greaterThan">
      <formula>AN5</formula>
    </cfRule>
  </conditionalFormatting>
  <conditionalFormatting sqref="AO7">
    <cfRule type="cellIs" dxfId="33" priority="23" operator="equal">
      <formula>AO6</formula>
    </cfRule>
    <cfRule type="cellIs" dxfId="32" priority="24" operator="equal">
      <formula>AO5</formula>
    </cfRule>
    <cfRule type="cellIs" dxfId="31" priority="25" operator="lessThan">
      <formula>AO6</formula>
    </cfRule>
    <cfRule type="cellIs" dxfId="30" priority="26" operator="greaterThan">
      <formula>AO5</formula>
    </cfRule>
  </conditionalFormatting>
  <conditionalFormatting sqref="AP7">
    <cfRule type="cellIs" dxfId="29" priority="21" operator="equal">
      <formula>AP6</formula>
    </cfRule>
    <cfRule type="cellIs" dxfId="28" priority="22" operator="lessThan">
      <formula>AP6</formula>
    </cfRule>
  </conditionalFormatting>
  <conditionalFormatting sqref="AS7">
    <cfRule type="cellIs" dxfId="27" priority="18" operator="equal">
      <formula>AS6</formula>
    </cfRule>
    <cfRule type="cellIs" dxfId="26" priority="19" operator="lessThan">
      <formula>AS6</formula>
    </cfRule>
    <cfRule type="cellIs" dxfId="25" priority="20" operator="greaterThan">
      <formula>AS5</formula>
    </cfRule>
  </conditionalFormatting>
  <conditionalFormatting sqref="AT7">
    <cfRule type="cellIs" dxfId="24" priority="15" operator="equal">
      <formula>AT6</formula>
    </cfRule>
    <cfRule type="cellIs" dxfId="23" priority="16" operator="lessThan">
      <formula>AT6</formula>
    </cfRule>
    <cfRule type="cellIs" dxfId="22" priority="17" operator="greaterThan">
      <formula>AT5</formula>
    </cfRule>
  </conditionalFormatting>
  <conditionalFormatting sqref="AV7">
    <cfRule type="cellIs" dxfId="21" priority="13" operator="lessThan">
      <formula>AV6</formula>
    </cfRule>
    <cfRule type="cellIs" dxfId="20" priority="14" operator="greaterThan">
      <formula>AV5</formula>
    </cfRule>
  </conditionalFormatting>
  <conditionalFormatting sqref="AW7">
    <cfRule type="cellIs" dxfId="19" priority="11" operator="lessThan">
      <formula>AW6</formula>
    </cfRule>
    <cfRule type="cellIs" dxfId="18" priority="12" operator="greaterThan">
      <formula>AW5</formula>
    </cfRule>
  </conditionalFormatting>
  <conditionalFormatting sqref="AX7">
    <cfRule type="cellIs" dxfId="17" priority="9" operator="lessThan">
      <formula>AX6</formula>
    </cfRule>
    <cfRule type="cellIs" dxfId="16" priority="10" operator="greaterThan">
      <formula>AX5</formula>
    </cfRule>
  </conditionalFormatting>
  <conditionalFormatting sqref="AY7">
    <cfRule type="cellIs" dxfId="15" priority="7" operator="lessThan">
      <formula>AY6</formula>
    </cfRule>
    <cfRule type="cellIs" dxfId="14" priority="8" operator="greaterThan">
      <formula>AY5</formula>
    </cfRule>
  </conditionalFormatting>
  <conditionalFormatting sqref="BA7">
    <cfRule type="cellIs" dxfId="13" priority="5" operator="lessThan">
      <formula>BA6</formula>
    </cfRule>
    <cfRule type="cellIs" dxfId="12" priority="6" operator="greaterThan">
      <formula>BA5</formula>
    </cfRule>
  </conditionalFormatting>
  <conditionalFormatting sqref="AZ7">
    <cfRule type="cellIs" dxfId="11" priority="1" operator="equal">
      <formula>AZ6</formula>
    </cfRule>
    <cfRule type="cellIs" dxfId="10" priority="2" operator="equal">
      <formula>AZ5</formula>
    </cfRule>
    <cfRule type="cellIs" dxfId="9" priority="3" operator="lessThan">
      <formula>AZ6</formula>
    </cfRule>
    <cfRule type="cellIs" dxfId="8" priority="4" operator="greaterThan">
      <formula>AZ5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C351"/>
  <sheetViews>
    <sheetView topLeftCell="A273" workbookViewId="0">
      <selection activeCell="A351" sqref="A351"/>
    </sheetView>
  </sheetViews>
  <sheetFormatPr defaultRowHeight="14.4" x14ac:dyDescent="0.3"/>
  <sheetData>
    <row r="1" spans="1:24" x14ac:dyDescent="0.3">
      <c r="A1" t="s">
        <v>768</v>
      </c>
      <c r="B1" t="s">
        <v>769</v>
      </c>
      <c r="C1" t="s">
        <v>770</v>
      </c>
      <c r="D1" t="s">
        <v>771</v>
      </c>
    </row>
    <row r="2" spans="1:24" x14ac:dyDescent="0.3">
      <c r="A2" s="52">
        <v>1000</v>
      </c>
      <c r="B2" s="52" t="s">
        <v>120</v>
      </c>
      <c r="C2" s="52" t="s">
        <v>42</v>
      </c>
      <c r="D2" s="52" t="s">
        <v>3</v>
      </c>
      <c r="E2" s="52">
        <v>1</v>
      </c>
      <c r="F2" s="52">
        <v>0</v>
      </c>
      <c r="G2" s="52">
        <v>10.75</v>
      </c>
      <c r="H2" s="52">
        <v>10.75</v>
      </c>
      <c r="I2" s="52">
        <v>5</v>
      </c>
      <c r="J2" s="52">
        <v>-0.87</v>
      </c>
      <c r="K2" s="52">
        <v>0</v>
      </c>
      <c r="L2" s="52">
        <v>1</v>
      </c>
      <c r="M2" s="52">
        <v>0</v>
      </c>
      <c r="N2" s="52">
        <v>99</v>
      </c>
      <c r="O2" s="52">
        <v>-99</v>
      </c>
      <c r="P2" s="52">
        <v>0</v>
      </c>
      <c r="Q2" s="52">
        <v>9.3000000000000007</v>
      </c>
      <c r="R2" s="52">
        <v>0</v>
      </c>
      <c r="S2" s="52">
        <v>11.63</v>
      </c>
      <c r="T2" s="52">
        <v>0.113</v>
      </c>
      <c r="U2" s="52">
        <v>0.124</v>
      </c>
      <c r="V2" s="52">
        <v>0</v>
      </c>
      <c r="W2" s="4" t="s">
        <v>1</v>
      </c>
      <c r="X2" s="4" t="s">
        <v>1</v>
      </c>
    </row>
    <row r="3" spans="1:24" x14ac:dyDescent="0.3">
      <c r="A3" s="52">
        <v>660</v>
      </c>
      <c r="B3" s="52" t="s">
        <v>120</v>
      </c>
      <c r="C3" s="52" t="s">
        <v>42</v>
      </c>
      <c r="D3" s="52" t="s">
        <v>3</v>
      </c>
      <c r="E3" s="52">
        <v>1</v>
      </c>
      <c r="F3" s="52">
        <v>0</v>
      </c>
      <c r="G3" s="52">
        <v>15</v>
      </c>
      <c r="H3" s="52">
        <v>15</v>
      </c>
      <c r="I3" s="52">
        <v>5</v>
      </c>
      <c r="J3" s="52">
        <v>-0.87</v>
      </c>
      <c r="K3" s="52">
        <v>0</v>
      </c>
      <c r="L3" s="52">
        <v>1</v>
      </c>
      <c r="M3" s="52">
        <v>0</v>
      </c>
      <c r="N3" s="52">
        <v>99</v>
      </c>
      <c r="O3" s="52">
        <v>-99</v>
      </c>
      <c r="P3" s="52">
        <v>0</v>
      </c>
      <c r="Q3" s="52">
        <v>9.3000000000000007</v>
      </c>
      <c r="R3" s="52">
        <v>0</v>
      </c>
      <c r="S3" s="52">
        <v>11.63</v>
      </c>
      <c r="T3" s="52">
        <v>0.113</v>
      </c>
      <c r="U3" s="52">
        <v>0.124</v>
      </c>
      <c r="V3" s="52">
        <v>0</v>
      </c>
      <c r="W3" s="4" t="s">
        <v>1</v>
      </c>
      <c r="X3" s="4" t="s">
        <v>1</v>
      </c>
    </row>
    <row r="4" spans="1:24" x14ac:dyDescent="0.3">
      <c r="A4" s="52">
        <v>622</v>
      </c>
      <c r="B4" s="52" t="s">
        <v>120</v>
      </c>
      <c r="C4" s="52" t="s">
        <v>42</v>
      </c>
      <c r="D4" s="52" t="s">
        <v>3</v>
      </c>
      <c r="E4" s="52">
        <v>1</v>
      </c>
      <c r="F4" s="52">
        <v>0</v>
      </c>
      <c r="G4" s="52">
        <v>15</v>
      </c>
      <c r="H4" s="52">
        <v>15</v>
      </c>
      <c r="I4" s="52">
        <v>5</v>
      </c>
      <c r="J4" s="52">
        <v>-0.87</v>
      </c>
      <c r="K4" s="52">
        <v>0</v>
      </c>
      <c r="L4" s="52">
        <v>1</v>
      </c>
      <c r="M4" s="52">
        <v>0</v>
      </c>
      <c r="N4" s="52">
        <v>99</v>
      </c>
      <c r="O4" s="52">
        <v>-99</v>
      </c>
      <c r="P4" s="52">
        <v>0</v>
      </c>
      <c r="Q4" s="52">
        <v>9.3000000000000007</v>
      </c>
      <c r="R4" s="52">
        <v>0</v>
      </c>
      <c r="S4" s="52">
        <v>11.63</v>
      </c>
      <c r="T4" s="52">
        <v>0.113</v>
      </c>
      <c r="U4" s="52">
        <v>0.124</v>
      </c>
      <c r="V4" s="52">
        <v>0</v>
      </c>
      <c r="W4" s="4" t="s">
        <v>1</v>
      </c>
      <c r="X4" s="4" t="s">
        <v>1</v>
      </c>
    </row>
    <row r="5" spans="1:24" x14ac:dyDescent="0.3">
      <c r="A5" s="52">
        <v>600</v>
      </c>
      <c r="B5" s="52" t="s">
        <v>120</v>
      </c>
      <c r="C5" s="52" t="s">
        <v>42</v>
      </c>
      <c r="D5" s="52" t="s">
        <v>3</v>
      </c>
      <c r="E5" s="52">
        <v>1</v>
      </c>
      <c r="F5" s="52">
        <v>0</v>
      </c>
      <c r="G5" s="52">
        <v>15</v>
      </c>
      <c r="H5" s="52">
        <v>15</v>
      </c>
      <c r="I5" s="52">
        <v>5</v>
      </c>
      <c r="J5" s="52">
        <v>-0.87</v>
      </c>
      <c r="K5" s="52">
        <v>0</v>
      </c>
      <c r="L5" s="52">
        <v>1</v>
      </c>
      <c r="M5" s="52">
        <v>0</v>
      </c>
      <c r="N5" s="52">
        <v>99</v>
      </c>
      <c r="O5" s="52">
        <v>-99</v>
      </c>
      <c r="P5" s="52">
        <v>0</v>
      </c>
      <c r="Q5" s="52">
        <v>9.3000000000000007</v>
      </c>
      <c r="R5" s="52">
        <v>0</v>
      </c>
      <c r="S5" s="52">
        <v>11.63</v>
      </c>
      <c r="T5" s="52">
        <v>0.113</v>
      </c>
      <c r="U5" s="52">
        <v>0.124</v>
      </c>
      <c r="V5" s="52">
        <v>0</v>
      </c>
      <c r="W5" s="4" t="s">
        <v>1</v>
      </c>
      <c r="X5" s="4" t="s">
        <v>1</v>
      </c>
    </row>
    <row r="6" spans="1:24" x14ac:dyDescent="0.3">
      <c r="A6" s="52">
        <v>500</v>
      </c>
      <c r="B6" s="52" t="s">
        <v>120</v>
      </c>
      <c r="C6" s="52" t="s">
        <v>42</v>
      </c>
      <c r="D6" s="52" t="s">
        <v>3</v>
      </c>
      <c r="E6" s="52">
        <v>1</v>
      </c>
      <c r="F6" s="52">
        <v>0</v>
      </c>
      <c r="G6" s="52">
        <v>15</v>
      </c>
      <c r="H6" s="52">
        <v>15</v>
      </c>
      <c r="I6" s="52">
        <v>5</v>
      </c>
      <c r="J6" s="52">
        <v>-0.87</v>
      </c>
      <c r="K6" s="52">
        <v>0</v>
      </c>
      <c r="L6" s="52">
        <v>1</v>
      </c>
      <c r="M6" s="52">
        <v>0</v>
      </c>
      <c r="N6" s="52">
        <v>99</v>
      </c>
      <c r="O6" s="52">
        <v>-99</v>
      </c>
      <c r="P6" s="52">
        <v>0</v>
      </c>
      <c r="Q6" s="52">
        <v>9.3000000000000007</v>
      </c>
      <c r="R6" s="52">
        <v>0</v>
      </c>
      <c r="S6" s="52">
        <v>11.63</v>
      </c>
      <c r="T6" s="52">
        <v>0.113</v>
      </c>
      <c r="U6" s="52">
        <v>0.124</v>
      </c>
      <c r="V6" s="52">
        <v>0</v>
      </c>
      <c r="W6" s="4" t="s">
        <v>1</v>
      </c>
      <c r="X6" s="4" t="s">
        <v>1</v>
      </c>
    </row>
    <row r="7" spans="1:24" x14ac:dyDescent="0.3">
      <c r="A7" s="52">
        <v>400</v>
      </c>
      <c r="B7" s="52" t="s">
        <v>43</v>
      </c>
      <c r="C7" s="52" t="s">
        <v>42</v>
      </c>
      <c r="D7" s="52" t="s">
        <v>3</v>
      </c>
      <c r="E7" s="52">
        <v>1</v>
      </c>
      <c r="F7" s="52">
        <v>0</v>
      </c>
      <c r="G7" s="52">
        <v>10.75</v>
      </c>
      <c r="H7" s="52">
        <v>10.75</v>
      </c>
      <c r="I7" s="52">
        <v>5</v>
      </c>
      <c r="J7" s="52">
        <v>-0.87</v>
      </c>
      <c r="K7" s="52">
        <v>0</v>
      </c>
      <c r="L7" s="52">
        <v>1</v>
      </c>
      <c r="M7" s="52">
        <v>0</v>
      </c>
      <c r="N7" s="52">
        <v>99</v>
      </c>
      <c r="O7" s="52">
        <v>-99</v>
      </c>
      <c r="P7" s="52">
        <v>0</v>
      </c>
      <c r="Q7" s="52">
        <v>9.3000000000000007</v>
      </c>
      <c r="R7" s="52">
        <v>0</v>
      </c>
      <c r="S7" s="52">
        <v>11.63</v>
      </c>
      <c r="T7" s="52">
        <v>0.113</v>
      </c>
      <c r="U7" s="52">
        <v>0.124</v>
      </c>
      <c r="V7" s="52">
        <v>0</v>
      </c>
      <c r="W7" s="4" t="s">
        <v>1</v>
      </c>
      <c r="X7" s="4" t="s">
        <v>1</v>
      </c>
    </row>
    <row r="8" spans="1:24" x14ac:dyDescent="0.3">
      <c r="A8" s="52">
        <v>400</v>
      </c>
      <c r="B8" s="52" t="s">
        <v>120</v>
      </c>
      <c r="C8" s="52" t="s">
        <v>42</v>
      </c>
      <c r="D8" s="52" t="s">
        <v>3</v>
      </c>
      <c r="E8" s="52">
        <v>1</v>
      </c>
      <c r="F8" s="52">
        <v>0</v>
      </c>
      <c r="G8" s="52">
        <v>10.75</v>
      </c>
      <c r="H8" s="52">
        <v>10.75</v>
      </c>
      <c r="I8" s="52">
        <v>5</v>
      </c>
      <c r="J8" s="52">
        <v>-0.87</v>
      </c>
      <c r="K8" s="52">
        <v>0</v>
      </c>
      <c r="L8" s="52">
        <v>1</v>
      </c>
      <c r="M8" s="52">
        <v>0</v>
      </c>
      <c r="N8" s="52">
        <v>99</v>
      </c>
      <c r="O8" s="52">
        <v>-99</v>
      </c>
      <c r="P8" s="52">
        <v>0</v>
      </c>
      <c r="Q8" s="52">
        <v>9.3000000000000007</v>
      </c>
      <c r="R8" s="52">
        <v>0</v>
      </c>
      <c r="S8" s="52">
        <v>11.63</v>
      </c>
      <c r="T8" s="52">
        <v>0.113</v>
      </c>
      <c r="U8" s="52">
        <v>0.124</v>
      </c>
      <c r="V8" s="52">
        <v>0</v>
      </c>
      <c r="W8" s="4" t="s">
        <v>1</v>
      </c>
      <c r="X8" s="4" t="s">
        <v>1</v>
      </c>
    </row>
    <row r="9" spans="1:24" x14ac:dyDescent="0.3">
      <c r="A9" s="52">
        <v>380</v>
      </c>
      <c r="B9" s="52" t="s">
        <v>120</v>
      </c>
      <c r="C9" s="52" t="s">
        <v>42</v>
      </c>
      <c r="D9" s="52" t="s">
        <v>3</v>
      </c>
      <c r="E9" s="52">
        <v>1</v>
      </c>
      <c r="F9" s="52">
        <v>0</v>
      </c>
      <c r="G9" s="52">
        <v>10.75</v>
      </c>
      <c r="H9" s="52">
        <v>10.75</v>
      </c>
      <c r="I9" s="52">
        <v>5</v>
      </c>
      <c r="J9" s="52">
        <v>-0.87</v>
      </c>
      <c r="K9" s="52">
        <v>0</v>
      </c>
      <c r="L9" s="52">
        <v>1</v>
      </c>
      <c r="M9" s="52">
        <v>0</v>
      </c>
      <c r="N9" s="52">
        <v>99</v>
      </c>
      <c r="O9" s="52">
        <v>-99</v>
      </c>
      <c r="P9" s="52">
        <v>0</v>
      </c>
      <c r="Q9" s="52">
        <v>9.3000000000000007</v>
      </c>
      <c r="R9" s="52">
        <v>0</v>
      </c>
      <c r="S9" s="52">
        <v>11.63</v>
      </c>
      <c r="T9" s="52">
        <v>0.113</v>
      </c>
      <c r="U9" s="52">
        <v>0.124</v>
      </c>
      <c r="V9" s="52">
        <v>0</v>
      </c>
      <c r="W9" s="4" t="s">
        <v>1</v>
      </c>
      <c r="X9" s="4" t="s">
        <v>1</v>
      </c>
    </row>
    <row r="10" spans="1:24" x14ac:dyDescent="0.3">
      <c r="A10" s="52">
        <v>330</v>
      </c>
      <c r="B10" s="52" t="s">
        <v>120</v>
      </c>
      <c r="C10" s="52" t="s">
        <v>42</v>
      </c>
      <c r="D10" s="52" t="s">
        <v>3</v>
      </c>
      <c r="E10" s="52">
        <v>1</v>
      </c>
      <c r="F10" s="52">
        <v>0</v>
      </c>
      <c r="G10" s="52">
        <v>15</v>
      </c>
      <c r="H10" s="52">
        <v>15</v>
      </c>
      <c r="I10" s="52">
        <v>5</v>
      </c>
      <c r="J10" s="52">
        <v>-0.87</v>
      </c>
      <c r="K10" s="52">
        <v>0</v>
      </c>
      <c r="L10" s="52">
        <v>1</v>
      </c>
      <c r="M10" s="52">
        <v>0</v>
      </c>
      <c r="N10" s="52">
        <v>99</v>
      </c>
      <c r="O10" s="52">
        <v>-99</v>
      </c>
      <c r="P10" s="52">
        <v>0</v>
      </c>
      <c r="Q10" s="52">
        <v>9.3000000000000007</v>
      </c>
      <c r="R10" s="52">
        <v>0</v>
      </c>
      <c r="S10" s="52">
        <v>11.63</v>
      </c>
      <c r="T10" s="52">
        <v>0.113</v>
      </c>
      <c r="U10" s="52">
        <v>0.124</v>
      </c>
      <c r="V10" s="52">
        <v>0</v>
      </c>
      <c r="W10" s="4" t="s">
        <v>1</v>
      </c>
      <c r="X10" s="4" t="s">
        <v>1</v>
      </c>
    </row>
    <row r="11" spans="1:24" x14ac:dyDescent="0.3">
      <c r="A11" s="52">
        <v>305</v>
      </c>
      <c r="B11" s="52" t="s">
        <v>120</v>
      </c>
      <c r="C11" s="52" t="s">
        <v>42</v>
      </c>
      <c r="D11" s="52" t="s">
        <v>3</v>
      </c>
      <c r="E11" s="52">
        <v>1</v>
      </c>
      <c r="F11" s="52">
        <v>0</v>
      </c>
      <c r="G11" s="52">
        <v>15</v>
      </c>
      <c r="H11" s="52">
        <v>15</v>
      </c>
      <c r="I11" s="52">
        <v>5</v>
      </c>
      <c r="J11" s="52">
        <v>-0.87</v>
      </c>
      <c r="K11" s="52">
        <v>0</v>
      </c>
      <c r="L11" s="52">
        <v>1</v>
      </c>
      <c r="M11" s="52">
        <v>0</v>
      </c>
      <c r="N11" s="52">
        <v>99</v>
      </c>
      <c r="O11" s="52">
        <v>-99</v>
      </c>
      <c r="P11" s="52">
        <v>0</v>
      </c>
      <c r="Q11" s="52">
        <v>9.3000000000000007</v>
      </c>
      <c r="R11" s="52">
        <v>0</v>
      </c>
      <c r="S11" s="52">
        <v>11.63</v>
      </c>
      <c r="T11" s="52">
        <v>0.113</v>
      </c>
      <c r="U11" s="52">
        <v>0.124</v>
      </c>
      <c r="V11" s="52">
        <v>0</v>
      </c>
      <c r="W11" s="4" t="s">
        <v>1</v>
      </c>
      <c r="X11" s="4" t="s">
        <v>1</v>
      </c>
    </row>
    <row r="12" spans="1:24" x14ac:dyDescent="0.3">
      <c r="A12" s="52">
        <v>300</v>
      </c>
      <c r="B12" s="52" t="s">
        <v>43</v>
      </c>
      <c r="C12" s="52" t="s">
        <v>42</v>
      </c>
      <c r="D12" s="52" t="s">
        <v>3</v>
      </c>
      <c r="E12" s="52">
        <v>1</v>
      </c>
      <c r="F12" s="52">
        <v>0</v>
      </c>
      <c r="G12" s="52">
        <v>10.75</v>
      </c>
      <c r="H12" s="52">
        <v>10.75</v>
      </c>
      <c r="I12" s="52">
        <v>5</v>
      </c>
      <c r="J12" s="52">
        <v>-0.87</v>
      </c>
      <c r="K12" s="52">
        <v>0</v>
      </c>
      <c r="L12" s="52">
        <v>1</v>
      </c>
      <c r="M12" s="52">
        <v>0</v>
      </c>
      <c r="N12" s="52">
        <v>99</v>
      </c>
      <c r="O12" s="52">
        <v>-99</v>
      </c>
      <c r="P12" s="52">
        <v>0</v>
      </c>
      <c r="Q12" s="52">
        <v>9.3000000000000007</v>
      </c>
      <c r="R12" s="52">
        <v>0</v>
      </c>
      <c r="S12" s="52">
        <v>11.63</v>
      </c>
      <c r="T12" s="52">
        <v>0.113</v>
      </c>
      <c r="U12" s="52">
        <v>0.124</v>
      </c>
      <c r="V12" s="52">
        <v>0</v>
      </c>
      <c r="W12" s="4" t="s">
        <v>1</v>
      </c>
      <c r="X12" s="4" t="s">
        <v>1</v>
      </c>
    </row>
    <row r="13" spans="1:24" x14ac:dyDescent="0.3">
      <c r="A13" s="52">
        <v>300</v>
      </c>
      <c r="B13" s="52" t="s">
        <v>120</v>
      </c>
      <c r="C13" s="52" t="s">
        <v>42</v>
      </c>
      <c r="D13" s="52" t="s">
        <v>3</v>
      </c>
      <c r="E13" s="52">
        <v>1</v>
      </c>
      <c r="F13" s="52">
        <v>0</v>
      </c>
      <c r="G13" s="52">
        <v>15</v>
      </c>
      <c r="H13" s="52">
        <v>15</v>
      </c>
      <c r="I13" s="52">
        <v>5</v>
      </c>
      <c r="J13" s="52">
        <v>-0.87</v>
      </c>
      <c r="K13" s="52">
        <v>0</v>
      </c>
      <c r="L13" s="52">
        <v>1</v>
      </c>
      <c r="M13" s="52">
        <v>0</v>
      </c>
      <c r="N13" s="52">
        <v>99</v>
      </c>
      <c r="O13" s="52">
        <v>-99</v>
      </c>
      <c r="P13" s="52">
        <v>0</v>
      </c>
      <c r="Q13" s="52">
        <v>9.3000000000000007</v>
      </c>
      <c r="R13" s="52">
        <v>0</v>
      </c>
      <c r="S13" s="52">
        <v>11.63</v>
      </c>
      <c r="T13" s="52">
        <v>0.113</v>
      </c>
      <c r="U13" s="52">
        <v>0.124</v>
      </c>
      <c r="V13" s="52">
        <v>0</v>
      </c>
      <c r="W13" s="4" t="s">
        <v>1</v>
      </c>
      <c r="X13" s="4" t="s">
        <v>1</v>
      </c>
    </row>
    <row r="14" spans="1:24" x14ac:dyDescent="0.3">
      <c r="A14" s="52">
        <v>277.60000000000002</v>
      </c>
      <c r="B14" s="52" t="s">
        <v>120</v>
      </c>
      <c r="C14" s="52" t="s">
        <v>42</v>
      </c>
      <c r="D14" s="52" t="s">
        <v>3</v>
      </c>
      <c r="E14" s="52">
        <v>1</v>
      </c>
      <c r="F14" s="52">
        <v>0</v>
      </c>
      <c r="G14" s="52">
        <v>10.75</v>
      </c>
      <c r="H14" s="52">
        <v>10.75</v>
      </c>
      <c r="I14" s="52">
        <v>5</v>
      </c>
      <c r="J14" s="52">
        <v>-0.87</v>
      </c>
      <c r="K14" s="52">
        <v>0</v>
      </c>
      <c r="L14" s="52">
        <v>1</v>
      </c>
      <c r="M14" s="52">
        <v>0</v>
      </c>
      <c r="N14" s="52">
        <v>99</v>
      </c>
      <c r="O14" s="52">
        <v>-99</v>
      </c>
      <c r="P14" s="52">
        <v>0</v>
      </c>
      <c r="Q14" s="52">
        <v>9.3000000000000007</v>
      </c>
      <c r="R14" s="52">
        <v>0</v>
      </c>
      <c r="S14" s="52">
        <v>11.63</v>
      </c>
      <c r="T14" s="52">
        <v>0.113</v>
      </c>
      <c r="U14" s="52">
        <v>0.124</v>
      </c>
      <c r="V14" s="52">
        <v>0</v>
      </c>
      <c r="W14" s="4" t="s">
        <v>1</v>
      </c>
      <c r="X14" s="4" t="s">
        <v>1</v>
      </c>
    </row>
    <row r="15" spans="1:24" x14ac:dyDescent="0.3">
      <c r="A15" s="52">
        <v>268.39999999999998</v>
      </c>
      <c r="B15" s="52" t="s">
        <v>120</v>
      </c>
      <c r="C15" s="52" t="s">
        <v>42</v>
      </c>
      <c r="D15" s="52" t="s">
        <v>3</v>
      </c>
      <c r="E15" s="52">
        <v>1</v>
      </c>
      <c r="F15" s="52">
        <v>0</v>
      </c>
      <c r="G15" s="52">
        <v>10.75</v>
      </c>
      <c r="H15" s="52">
        <v>10.75</v>
      </c>
      <c r="I15" s="52">
        <v>5</v>
      </c>
      <c r="J15" s="52">
        <v>-0.87</v>
      </c>
      <c r="K15" s="52">
        <v>0</v>
      </c>
      <c r="L15" s="52">
        <v>1</v>
      </c>
      <c r="M15" s="52">
        <v>0</v>
      </c>
      <c r="N15" s="52">
        <v>99</v>
      </c>
      <c r="O15" s="52">
        <v>-99</v>
      </c>
      <c r="P15" s="52">
        <v>0</v>
      </c>
      <c r="Q15" s="52">
        <v>9.3000000000000007</v>
      </c>
      <c r="R15" s="52">
        <v>0</v>
      </c>
      <c r="S15" s="52">
        <v>11.63</v>
      </c>
      <c r="T15" s="52">
        <v>0.113</v>
      </c>
      <c r="U15" s="52">
        <v>0.124</v>
      </c>
      <c r="V15" s="52">
        <v>0</v>
      </c>
      <c r="W15" s="4" t="s">
        <v>1</v>
      </c>
      <c r="X15" s="4" t="s">
        <v>1</v>
      </c>
    </row>
    <row r="16" spans="1:24" x14ac:dyDescent="0.3">
      <c r="A16" s="52">
        <v>265</v>
      </c>
      <c r="B16" s="52" t="s">
        <v>120</v>
      </c>
      <c r="C16" s="52" t="s">
        <v>42</v>
      </c>
      <c r="D16" s="52" t="s">
        <v>3</v>
      </c>
      <c r="E16" s="52">
        <v>1</v>
      </c>
      <c r="F16" s="52">
        <v>0</v>
      </c>
      <c r="G16" s="52">
        <v>10.75</v>
      </c>
      <c r="H16" s="52">
        <v>10.75</v>
      </c>
      <c r="I16" s="52">
        <v>5</v>
      </c>
      <c r="J16" s="52">
        <v>-0.87</v>
      </c>
      <c r="K16" s="52">
        <v>0</v>
      </c>
      <c r="L16" s="52">
        <v>1</v>
      </c>
      <c r="M16" s="52">
        <v>0</v>
      </c>
      <c r="N16" s="52">
        <v>99</v>
      </c>
      <c r="O16" s="52">
        <v>-99</v>
      </c>
      <c r="P16" s="52">
        <v>0</v>
      </c>
      <c r="Q16" s="52">
        <v>9.3000000000000007</v>
      </c>
      <c r="R16" s="52">
        <v>0</v>
      </c>
      <c r="S16" s="52">
        <v>11.63</v>
      </c>
      <c r="T16" s="52">
        <v>0.113</v>
      </c>
      <c r="U16" s="52">
        <v>0.124</v>
      </c>
      <c r="V16" s="52">
        <v>0</v>
      </c>
      <c r="W16" s="4" t="s">
        <v>1</v>
      </c>
      <c r="X16" s="4" t="s">
        <v>1</v>
      </c>
    </row>
    <row r="17" spans="1:24" x14ac:dyDescent="0.3">
      <c r="A17" s="52">
        <v>253</v>
      </c>
      <c r="B17" s="52" t="s">
        <v>120</v>
      </c>
      <c r="C17" s="52" t="s">
        <v>42</v>
      </c>
      <c r="D17" s="52" t="s">
        <v>3</v>
      </c>
      <c r="E17" s="52">
        <v>1</v>
      </c>
      <c r="F17" s="52">
        <v>0</v>
      </c>
      <c r="G17" s="52">
        <v>10.75</v>
      </c>
      <c r="H17" s="52">
        <v>10.75</v>
      </c>
      <c r="I17" s="52">
        <v>5</v>
      </c>
      <c r="J17" s="52">
        <v>-0.87</v>
      </c>
      <c r="K17" s="52">
        <v>0</v>
      </c>
      <c r="L17" s="52">
        <v>1</v>
      </c>
      <c r="M17" s="52">
        <v>0</v>
      </c>
      <c r="N17" s="52">
        <v>99</v>
      </c>
      <c r="O17" s="52">
        <v>-99</v>
      </c>
      <c r="P17" s="52">
        <v>0</v>
      </c>
      <c r="Q17" s="52">
        <v>9.3000000000000007</v>
      </c>
      <c r="R17" s="52">
        <v>0</v>
      </c>
      <c r="S17" s="52">
        <v>11.63</v>
      </c>
      <c r="T17" s="52">
        <v>0.113</v>
      </c>
      <c r="U17" s="52">
        <v>0.124</v>
      </c>
      <c r="V17" s="52">
        <v>0</v>
      </c>
      <c r="W17" s="4" t="s">
        <v>1</v>
      </c>
      <c r="X17" s="4" t="s">
        <v>1</v>
      </c>
    </row>
    <row r="18" spans="1:24" x14ac:dyDescent="0.3">
      <c r="A18" s="52">
        <v>250</v>
      </c>
      <c r="B18" s="52" t="s">
        <v>120</v>
      </c>
      <c r="C18" s="52" t="s">
        <v>42</v>
      </c>
      <c r="D18" s="52" t="s">
        <v>3</v>
      </c>
      <c r="E18" s="52">
        <v>1</v>
      </c>
      <c r="F18" s="52">
        <v>0</v>
      </c>
      <c r="G18" s="52">
        <v>10.75</v>
      </c>
      <c r="H18" s="52">
        <v>10.75</v>
      </c>
      <c r="I18" s="52">
        <v>5</v>
      </c>
      <c r="J18" s="52">
        <v>-0.87</v>
      </c>
      <c r="K18" s="52">
        <v>0</v>
      </c>
      <c r="L18" s="52">
        <v>1</v>
      </c>
      <c r="M18" s="52">
        <v>0</v>
      </c>
      <c r="N18" s="52">
        <v>99</v>
      </c>
      <c r="O18" s="52">
        <v>-99</v>
      </c>
      <c r="P18" s="52">
        <v>0</v>
      </c>
      <c r="Q18" s="52">
        <v>9.3000000000000007</v>
      </c>
      <c r="R18" s="52">
        <v>0</v>
      </c>
      <c r="S18" s="52">
        <v>11.63</v>
      </c>
      <c r="T18" s="52">
        <v>0.113</v>
      </c>
      <c r="U18" s="52">
        <v>0.124</v>
      </c>
      <c r="V18" s="52">
        <v>0</v>
      </c>
      <c r="W18" s="4" t="s">
        <v>1</v>
      </c>
      <c r="X18" s="4" t="s">
        <v>1</v>
      </c>
    </row>
    <row r="19" spans="1:24" x14ac:dyDescent="0.3">
      <c r="A19" s="52">
        <v>248.2</v>
      </c>
      <c r="B19" s="52" t="s">
        <v>120</v>
      </c>
      <c r="C19" s="52" t="s">
        <v>42</v>
      </c>
      <c r="D19" s="52" t="s">
        <v>3</v>
      </c>
      <c r="E19" s="52">
        <v>1</v>
      </c>
      <c r="F19" s="52">
        <v>0</v>
      </c>
      <c r="G19" s="52">
        <v>10.75</v>
      </c>
      <c r="H19" s="52">
        <v>10.75</v>
      </c>
      <c r="I19" s="52">
        <v>5</v>
      </c>
      <c r="J19" s="52">
        <v>-0.87</v>
      </c>
      <c r="K19" s="52">
        <v>0</v>
      </c>
      <c r="L19" s="52">
        <v>1</v>
      </c>
      <c r="M19" s="52">
        <v>0</v>
      </c>
      <c r="N19" s="52">
        <v>99</v>
      </c>
      <c r="O19" s="52">
        <v>-99</v>
      </c>
      <c r="P19" s="52">
        <v>0</v>
      </c>
      <c r="Q19" s="52">
        <v>9.3000000000000007</v>
      </c>
      <c r="R19" s="52">
        <v>0</v>
      </c>
      <c r="S19" s="52">
        <v>11.63</v>
      </c>
      <c r="T19" s="52">
        <v>0.113</v>
      </c>
      <c r="U19" s="52">
        <v>0.124</v>
      </c>
      <c r="V19" s="52">
        <v>0</v>
      </c>
      <c r="W19" s="4" t="s">
        <v>1</v>
      </c>
      <c r="X19" s="4" t="s">
        <v>1</v>
      </c>
    </row>
    <row r="20" spans="1:24" x14ac:dyDescent="0.3">
      <c r="A20" s="52">
        <v>248</v>
      </c>
      <c r="B20" s="52" t="s">
        <v>43</v>
      </c>
      <c r="C20" s="52" t="s">
        <v>42</v>
      </c>
      <c r="D20" s="52" t="s">
        <v>3</v>
      </c>
      <c r="E20" s="52">
        <v>1</v>
      </c>
      <c r="F20" s="52">
        <v>0</v>
      </c>
      <c r="G20" s="52">
        <v>10.75</v>
      </c>
      <c r="H20" s="52">
        <v>10.75</v>
      </c>
      <c r="I20" s="52">
        <v>5</v>
      </c>
      <c r="J20" s="52">
        <v>-0.87</v>
      </c>
      <c r="K20" s="52">
        <v>0</v>
      </c>
      <c r="L20" s="52">
        <v>1</v>
      </c>
      <c r="M20" s="52">
        <v>0</v>
      </c>
      <c r="N20" s="52">
        <v>99</v>
      </c>
      <c r="O20" s="52">
        <v>-99</v>
      </c>
      <c r="P20" s="52">
        <v>0</v>
      </c>
      <c r="Q20" s="52">
        <v>9.3000000000000007</v>
      </c>
      <c r="R20" s="52">
        <v>0</v>
      </c>
      <c r="S20" s="52">
        <v>11.63</v>
      </c>
      <c r="T20" s="52">
        <v>0.113</v>
      </c>
      <c r="U20" s="52">
        <v>0.124</v>
      </c>
      <c r="V20" s="52">
        <v>0</v>
      </c>
      <c r="W20" s="4" t="s">
        <v>1</v>
      </c>
      <c r="X20" s="4" t="s">
        <v>1</v>
      </c>
    </row>
    <row r="21" spans="1:24" x14ac:dyDescent="0.3">
      <c r="A21" s="52">
        <v>240</v>
      </c>
      <c r="B21" s="52" t="s">
        <v>43</v>
      </c>
      <c r="C21" s="52" t="s">
        <v>42</v>
      </c>
      <c r="D21" s="52" t="s">
        <v>4</v>
      </c>
      <c r="E21" s="52">
        <v>1</v>
      </c>
      <c r="F21" s="52">
        <v>0</v>
      </c>
      <c r="G21" s="52">
        <v>0.2</v>
      </c>
      <c r="H21" s="52">
        <v>-0.19900000000000001</v>
      </c>
      <c r="I21" s="52">
        <v>0</v>
      </c>
      <c r="J21" s="52">
        <v>5</v>
      </c>
      <c r="K21" s="52">
        <v>250</v>
      </c>
      <c r="L21" s="52">
        <v>0.05</v>
      </c>
      <c r="M21" s="52">
        <v>5.64</v>
      </c>
      <c r="N21" s="52">
        <v>0</v>
      </c>
      <c r="O21" s="52">
        <v>0</v>
      </c>
      <c r="P21" s="52" t="s">
        <v>1</v>
      </c>
      <c r="Q21" s="52" t="s">
        <v>1</v>
      </c>
      <c r="R21" s="52" t="s">
        <v>767</v>
      </c>
      <c r="S21" s="52" t="s">
        <v>767</v>
      </c>
      <c r="T21" s="52" t="s">
        <v>767</v>
      </c>
      <c r="U21" s="52" t="s">
        <v>767</v>
      </c>
      <c r="V21" s="52" t="s">
        <v>767</v>
      </c>
      <c r="W21" s="4" t="s">
        <v>767</v>
      </c>
      <c r="X21" s="4" t="s">
        <v>767</v>
      </c>
    </row>
    <row r="22" spans="1:24" x14ac:dyDescent="0.3">
      <c r="A22" s="52">
        <v>240</v>
      </c>
      <c r="B22" s="52" t="s">
        <v>120</v>
      </c>
      <c r="C22" s="52" t="s">
        <v>42</v>
      </c>
      <c r="D22" s="52" t="s">
        <v>3</v>
      </c>
      <c r="E22" s="52">
        <v>1</v>
      </c>
      <c r="F22" s="52">
        <v>0</v>
      </c>
      <c r="G22" s="52">
        <v>10.75</v>
      </c>
      <c r="H22" s="52">
        <v>10.75</v>
      </c>
      <c r="I22" s="52">
        <v>5</v>
      </c>
      <c r="J22" s="52">
        <v>-0.87</v>
      </c>
      <c r="K22" s="52">
        <v>0</v>
      </c>
      <c r="L22" s="52">
        <v>1</v>
      </c>
      <c r="M22" s="52">
        <v>0</v>
      </c>
      <c r="N22" s="52">
        <v>99</v>
      </c>
      <c r="O22" s="52">
        <v>-99</v>
      </c>
      <c r="P22" s="52">
        <v>0</v>
      </c>
      <c r="Q22" s="52">
        <v>9.3000000000000007</v>
      </c>
      <c r="R22" s="52">
        <v>0</v>
      </c>
      <c r="S22" s="52">
        <v>11.63</v>
      </c>
      <c r="T22" s="52">
        <v>0.113</v>
      </c>
      <c r="U22" s="52">
        <v>0.124</v>
      </c>
      <c r="V22" s="52">
        <v>0</v>
      </c>
      <c r="W22" s="4" t="s">
        <v>1</v>
      </c>
      <c r="X22" s="4" t="s">
        <v>1</v>
      </c>
    </row>
    <row r="23" spans="1:24" x14ac:dyDescent="0.3">
      <c r="A23" s="52">
        <v>238.7</v>
      </c>
      <c r="B23" s="52" t="s">
        <v>120</v>
      </c>
      <c r="C23" s="52" t="s">
        <v>42</v>
      </c>
      <c r="D23" s="52" t="s">
        <v>4</v>
      </c>
      <c r="E23" s="52">
        <v>1</v>
      </c>
      <c r="F23" s="52">
        <v>0</v>
      </c>
      <c r="G23" s="52">
        <v>0.2</v>
      </c>
      <c r="H23" s="52">
        <v>-0.19900000000000001</v>
      </c>
      <c r="I23" s="52">
        <v>0</v>
      </c>
      <c r="J23" s="52">
        <v>5</v>
      </c>
      <c r="K23" s="52">
        <v>250</v>
      </c>
      <c r="L23" s="52">
        <v>0.05</v>
      </c>
      <c r="M23" s="52">
        <v>5.64</v>
      </c>
      <c r="N23" s="52">
        <v>0</v>
      </c>
      <c r="O23" s="52">
        <v>0</v>
      </c>
      <c r="P23" s="52" t="s">
        <v>1</v>
      </c>
      <c r="Q23" s="52" t="s">
        <v>1</v>
      </c>
      <c r="R23" s="52" t="s">
        <v>767</v>
      </c>
      <c r="S23" s="52" t="s">
        <v>767</v>
      </c>
      <c r="T23" s="52" t="s">
        <v>767</v>
      </c>
      <c r="U23" s="52" t="s">
        <v>767</v>
      </c>
      <c r="V23" s="52" t="s">
        <v>767</v>
      </c>
      <c r="W23" s="4" t="s">
        <v>767</v>
      </c>
      <c r="X23" s="4" t="s">
        <v>767</v>
      </c>
    </row>
    <row r="24" spans="1:24" x14ac:dyDescent="0.3">
      <c r="A24" s="52">
        <v>238.7</v>
      </c>
      <c r="B24" s="52" t="s">
        <v>120</v>
      </c>
      <c r="C24" s="52" t="s">
        <v>42</v>
      </c>
      <c r="D24" s="52" t="s">
        <v>3</v>
      </c>
      <c r="E24" s="52">
        <v>1</v>
      </c>
      <c r="F24" s="52">
        <v>0</v>
      </c>
      <c r="G24" s="52">
        <v>10.75</v>
      </c>
      <c r="H24" s="52">
        <v>10.75</v>
      </c>
      <c r="I24" s="52">
        <v>5</v>
      </c>
      <c r="J24" s="52">
        <v>-0.87</v>
      </c>
      <c r="K24" s="52">
        <v>0</v>
      </c>
      <c r="L24" s="52">
        <v>1</v>
      </c>
      <c r="M24" s="52">
        <v>0</v>
      </c>
      <c r="N24" s="52">
        <v>99</v>
      </c>
      <c r="O24" s="52">
        <v>-99</v>
      </c>
      <c r="P24" s="52">
        <v>0</v>
      </c>
      <c r="Q24" s="52">
        <v>9.3000000000000007</v>
      </c>
      <c r="R24" s="52">
        <v>0</v>
      </c>
      <c r="S24" s="52">
        <v>11.63</v>
      </c>
      <c r="T24" s="52">
        <v>0.113</v>
      </c>
      <c r="U24" s="52">
        <v>0.124</v>
      </c>
      <c r="V24" s="52">
        <v>0</v>
      </c>
      <c r="W24" s="4" t="s">
        <v>1</v>
      </c>
      <c r="X24" s="4" t="s">
        <v>1</v>
      </c>
    </row>
    <row r="25" spans="1:24" x14ac:dyDescent="0.3">
      <c r="A25" s="52">
        <v>237.2</v>
      </c>
      <c r="B25" s="52" t="s">
        <v>120</v>
      </c>
      <c r="C25" s="52" t="s">
        <v>42</v>
      </c>
      <c r="D25" s="52" t="s">
        <v>3</v>
      </c>
      <c r="E25" s="52">
        <v>1</v>
      </c>
      <c r="F25" s="52">
        <v>0</v>
      </c>
      <c r="G25" s="52">
        <v>10.75</v>
      </c>
      <c r="H25" s="52">
        <v>10.75</v>
      </c>
      <c r="I25" s="52">
        <v>5</v>
      </c>
      <c r="J25" s="52">
        <v>-0.87</v>
      </c>
      <c r="K25" s="52">
        <v>0</v>
      </c>
      <c r="L25" s="52">
        <v>1</v>
      </c>
      <c r="M25" s="52">
        <v>0</v>
      </c>
      <c r="N25" s="52">
        <v>99</v>
      </c>
      <c r="O25" s="52">
        <v>-99</v>
      </c>
      <c r="P25" s="52">
        <v>0</v>
      </c>
      <c r="Q25" s="52">
        <v>9.3000000000000007</v>
      </c>
      <c r="R25" s="52">
        <v>0</v>
      </c>
      <c r="S25" s="52">
        <v>11.63</v>
      </c>
      <c r="T25" s="52">
        <v>0.113</v>
      </c>
      <c r="U25" s="52">
        <v>0.124</v>
      </c>
      <c r="V25" s="52">
        <v>0</v>
      </c>
      <c r="W25" s="4" t="s">
        <v>1</v>
      </c>
      <c r="X25" s="4" t="s">
        <v>1</v>
      </c>
    </row>
    <row r="26" spans="1:24" x14ac:dyDescent="0.3">
      <c r="A26" s="52">
        <v>180</v>
      </c>
      <c r="B26" s="52" t="s">
        <v>43</v>
      </c>
      <c r="C26" s="52" t="s">
        <v>42</v>
      </c>
      <c r="D26" s="52" t="s">
        <v>3</v>
      </c>
      <c r="E26" s="52">
        <v>1</v>
      </c>
      <c r="F26" s="52">
        <v>0</v>
      </c>
      <c r="G26" s="52">
        <v>10.75</v>
      </c>
      <c r="H26" s="52">
        <v>10.75</v>
      </c>
      <c r="I26" s="52">
        <v>5</v>
      </c>
      <c r="J26" s="52">
        <v>-0.87</v>
      </c>
      <c r="K26" s="52">
        <v>0</v>
      </c>
      <c r="L26" s="52">
        <v>1</v>
      </c>
      <c r="M26" s="52">
        <v>0</v>
      </c>
      <c r="N26" s="52">
        <v>99</v>
      </c>
      <c r="O26" s="52">
        <v>-99</v>
      </c>
      <c r="P26" s="52">
        <v>0</v>
      </c>
      <c r="Q26" s="52">
        <v>9.3000000000000007</v>
      </c>
      <c r="R26" s="52">
        <v>0</v>
      </c>
      <c r="S26" s="52">
        <v>11.63</v>
      </c>
      <c r="T26" s="52">
        <v>0.113</v>
      </c>
      <c r="U26" s="52">
        <v>0.124</v>
      </c>
      <c r="V26" s="52">
        <v>0</v>
      </c>
      <c r="W26" s="4" t="s">
        <v>1</v>
      </c>
      <c r="X26" s="4" t="s">
        <v>1</v>
      </c>
    </row>
    <row r="27" spans="1:24" x14ac:dyDescent="0.3">
      <c r="A27" s="52">
        <v>178.5</v>
      </c>
      <c r="B27" s="52" t="s">
        <v>120</v>
      </c>
      <c r="C27" s="52" t="s">
        <v>42</v>
      </c>
      <c r="D27" s="52" t="s">
        <v>3</v>
      </c>
      <c r="E27" s="52">
        <v>1</v>
      </c>
      <c r="F27" s="52">
        <v>0</v>
      </c>
      <c r="G27" s="52">
        <v>10.75</v>
      </c>
      <c r="H27" s="52">
        <v>10.75</v>
      </c>
      <c r="I27" s="52">
        <v>5</v>
      </c>
      <c r="J27" s="52">
        <v>-0.87</v>
      </c>
      <c r="K27" s="52">
        <v>0</v>
      </c>
      <c r="L27" s="52">
        <v>1</v>
      </c>
      <c r="M27" s="52">
        <v>0</v>
      </c>
      <c r="N27" s="52">
        <v>99</v>
      </c>
      <c r="O27" s="52">
        <v>-99</v>
      </c>
      <c r="P27" s="52">
        <v>0</v>
      </c>
      <c r="Q27" s="52">
        <v>9.3000000000000007</v>
      </c>
      <c r="R27" s="52">
        <v>0</v>
      </c>
      <c r="S27" s="52">
        <v>11.63</v>
      </c>
      <c r="T27" s="52">
        <v>0.113</v>
      </c>
      <c r="U27" s="52">
        <v>0.124</v>
      </c>
      <c r="V27" s="52">
        <v>0</v>
      </c>
      <c r="W27" s="4" t="s">
        <v>1</v>
      </c>
      <c r="X27" s="4" t="s">
        <v>1</v>
      </c>
    </row>
    <row r="28" spans="1:24" x14ac:dyDescent="0.3">
      <c r="A28" s="52">
        <v>170</v>
      </c>
      <c r="B28" s="52" t="s">
        <v>43</v>
      </c>
      <c r="C28" s="52" t="s">
        <v>42</v>
      </c>
      <c r="D28" s="52" t="s">
        <v>3</v>
      </c>
      <c r="E28" s="52">
        <v>1</v>
      </c>
      <c r="F28" s="52">
        <v>0</v>
      </c>
      <c r="G28" s="52">
        <v>10.75</v>
      </c>
      <c r="H28" s="52">
        <v>10.75</v>
      </c>
      <c r="I28" s="52">
        <v>5</v>
      </c>
      <c r="J28" s="52">
        <v>-0.87</v>
      </c>
      <c r="K28" s="52">
        <v>0</v>
      </c>
      <c r="L28" s="52">
        <v>1</v>
      </c>
      <c r="M28" s="52">
        <v>0</v>
      </c>
      <c r="N28" s="52">
        <v>99</v>
      </c>
      <c r="O28" s="52">
        <v>-99</v>
      </c>
      <c r="P28" s="52">
        <v>0</v>
      </c>
      <c r="Q28" s="52">
        <v>9.3000000000000007</v>
      </c>
      <c r="R28" s="52">
        <v>0</v>
      </c>
      <c r="S28" s="52">
        <v>11.63</v>
      </c>
      <c r="T28" s="52">
        <v>0.113</v>
      </c>
      <c r="U28" s="52">
        <v>0.124</v>
      </c>
      <c r="V28" s="52">
        <v>0</v>
      </c>
      <c r="W28" s="4" t="s">
        <v>1</v>
      </c>
      <c r="X28" s="4" t="s">
        <v>1</v>
      </c>
    </row>
    <row r="29" spans="1:24" x14ac:dyDescent="0.3">
      <c r="A29" s="52">
        <v>165</v>
      </c>
      <c r="B29" s="52" t="s">
        <v>43</v>
      </c>
      <c r="C29" s="52" t="s">
        <v>42</v>
      </c>
      <c r="D29" s="52" t="s">
        <v>3</v>
      </c>
      <c r="E29" s="52">
        <v>2</v>
      </c>
      <c r="F29" s="52">
        <v>0</v>
      </c>
      <c r="G29" s="52">
        <v>10.75</v>
      </c>
      <c r="H29" s="52">
        <v>10.75</v>
      </c>
      <c r="I29" s="52">
        <v>5</v>
      </c>
      <c r="J29" s="52">
        <v>-0.87</v>
      </c>
      <c r="K29" s="52">
        <v>0</v>
      </c>
      <c r="L29" s="52">
        <v>1</v>
      </c>
      <c r="M29" s="52">
        <v>0</v>
      </c>
      <c r="N29" s="52">
        <v>99</v>
      </c>
      <c r="O29" s="52">
        <v>-99</v>
      </c>
      <c r="P29" s="52">
        <v>0</v>
      </c>
      <c r="Q29" s="52">
        <v>9.3000000000000007</v>
      </c>
      <c r="R29" s="52">
        <v>0</v>
      </c>
      <c r="S29" s="52">
        <v>11.63</v>
      </c>
      <c r="T29" s="52">
        <v>0.113</v>
      </c>
      <c r="U29" s="52">
        <v>0.124</v>
      </c>
      <c r="V29" s="52">
        <v>0</v>
      </c>
      <c r="W29" s="4" t="s">
        <v>1</v>
      </c>
      <c r="X29" s="4" t="s">
        <v>1</v>
      </c>
    </row>
    <row r="30" spans="1:24" x14ac:dyDescent="0.3">
      <c r="A30" s="52">
        <v>165</v>
      </c>
      <c r="B30" s="52" t="s">
        <v>120</v>
      </c>
      <c r="C30" s="52" t="s">
        <v>42</v>
      </c>
      <c r="D30" s="52" t="s">
        <v>3</v>
      </c>
      <c r="E30" s="52">
        <v>1</v>
      </c>
      <c r="F30" s="52">
        <v>0</v>
      </c>
      <c r="G30" s="52">
        <v>10.75</v>
      </c>
      <c r="H30" s="52">
        <v>10.75</v>
      </c>
      <c r="I30" s="52">
        <v>5</v>
      </c>
      <c r="J30" s="52">
        <v>-0.87</v>
      </c>
      <c r="K30" s="52">
        <v>0</v>
      </c>
      <c r="L30" s="52">
        <v>1</v>
      </c>
      <c r="M30" s="52">
        <v>0</v>
      </c>
      <c r="N30" s="52">
        <v>99</v>
      </c>
      <c r="O30" s="52">
        <v>-99</v>
      </c>
      <c r="P30" s="52">
        <v>0</v>
      </c>
      <c r="Q30" s="52">
        <v>9.3000000000000007</v>
      </c>
      <c r="R30" s="52">
        <v>0</v>
      </c>
      <c r="S30" s="52">
        <v>11.63</v>
      </c>
      <c r="T30" s="52">
        <v>0.113</v>
      </c>
      <c r="U30" s="52">
        <v>0.124</v>
      </c>
      <c r="V30" s="52">
        <v>0</v>
      </c>
      <c r="W30" s="4" t="s">
        <v>1</v>
      </c>
      <c r="X30" s="4" t="s">
        <v>1</v>
      </c>
    </row>
    <row r="31" spans="1:24" x14ac:dyDescent="0.3">
      <c r="A31" s="52">
        <v>150</v>
      </c>
      <c r="B31" s="52" t="s">
        <v>43</v>
      </c>
      <c r="C31" s="52" t="s">
        <v>42</v>
      </c>
      <c r="D31" s="52" t="s">
        <v>3</v>
      </c>
      <c r="E31" s="52">
        <v>2</v>
      </c>
      <c r="F31" s="52">
        <v>0</v>
      </c>
      <c r="G31" s="52">
        <v>10.75</v>
      </c>
      <c r="H31" s="52">
        <v>10.75</v>
      </c>
      <c r="I31" s="52">
        <v>5</v>
      </c>
      <c r="J31" s="52">
        <v>-0.87</v>
      </c>
      <c r="K31" s="52">
        <v>0</v>
      </c>
      <c r="L31" s="52">
        <v>1</v>
      </c>
      <c r="M31" s="52">
        <v>0</v>
      </c>
      <c r="N31" s="52">
        <v>99</v>
      </c>
      <c r="O31" s="52">
        <v>-99</v>
      </c>
      <c r="P31" s="52">
        <v>0</v>
      </c>
      <c r="Q31" s="52">
        <v>9.3000000000000007</v>
      </c>
      <c r="R31" s="52">
        <v>0</v>
      </c>
      <c r="S31" s="52">
        <v>11.63</v>
      </c>
      <c r="T31" s="52">
        <v>0.113</v>
      </c>
      <c r="U31" s="52">
        <v>0.124</v>
      </c>
      <c r="V31" s="52">
        <v>0</v>
      </c>
      <c r="W31" s="4" t="s">
        <v>1</v>
      </c>
      <c r="X31" s="4" t="s">
        <v>1</v>
      </c>
    </row>
    <row r="32" spans="1:24" x14ac:dyDescent="0.3">
      <c r="A32" s="52">
        <v>150</v>
      </c>
      <c r="B32" s="52" t="s">
        <v>120</v>
      </c>
      <c r="C32" s="52" t="s">
        <v>42</v>
      </c>
      <c r="D32" s="52" t="s">
        <v>3</v>
      </c>
      <c r="E32" s="52">
        <v>3</v>
      </c>
      <c r="F32" s="52">
        <v>0</v>
      </c>
      <c r="G32" s="52">
        <v>10.75</v>
      </c>
      <c r="H32" s="52">
        <v>10.75</v>
      </c>
      <c r="I32" s="52">
        <v>5</v>
      </c>
      <c r="J32" s="52">
        <v>-0.87</v>
      </c>
      <c r="K32" s="52">
        <v>0</v>
      </c>
      <c r="L32" s="52">
        <v>1</v>
      </c>
      <c r="M32" s="52">
        <v>0</v>
      </c>
      <c r="N32" s="52">
        <v>99</v>
      </c>
      <c r="O32" s="52">
        <v>-99</v>
      </c>
      <c r="P32" s="52">
        <v>0</v>
      </c>
      <c r="Q32" s="52">
        <v>9.3000000000000007</v>
      </c>
      <c r="R32" s="52">
        <v>0</v>
      </c>
      <c r="S32" s="52">
        <v>11.63</v>
      </c>
      <c r="T32" s="52">
        <v>0.113</v>
      </c>
      <c r="U32" s="52">
        <v>0.124</v>
      </c>
      <c r="V32" s="52">
        <v>0</v>
      </c>
      <c r="W32" s="4" t="s">
        <v>1</v>
      </c>
      <c r="X32" s="4" t="s">
        <v>1</v>
      </c>
    </row>
    <row r="33" spans="1:24" x14ac:dyDescent="0.3">
      <c r="A33" s="52">
        <v>145</v>
      </c>
      <c r="B33" s="52" t="s">
        <v>120</v>
      </c>
      <c r="C33" s="52" t="s">
        <v>42</v>
      </c>
      <c r="D33" s="52" t="s">
        <v>3</v>
      </c>
      <c r="E33" s="52">
        <v>1</v>
      </c>
      <c r="F33" s="52">
        <v>0</v>
      </c>
      <c r="G33" s="52">
        <v>10.75</v>
      </c>
      <c r="H33" s="52">
        <v>10.75</v>
      </c>
      <c r="I33" s="52">
        <v>5</v>
      </c>
      <c r="J33" s="52">
        <v>-0.87</v>
      </c>
      <c r="K33" s="52">
        <v>0</v>
      </c>
      <c r="L33" s="52">
        <v>1</v>
      </c>
      <c r="M33" s="52">
        <v>0</v>
      </c>
      <c r="N33" s="52">
        <v>99</v>
      </c>
      <c r="O33" s="52">
        <v>-99</v>
      </c>
      <c r="P33" s="52">
        <v>0</v>
      </c>
      <c r="Q33" s="52">
        <v>9.3000000000000007</v>
      </c>
      <c r="R33" s="52">
        <v>0</v>
      </c>
      <c r="S33" s="52">
        <v>11.63</v>
      </c>
      <c r="T33" s="52">
        <v>0.113</v>
      </c>
      <c r="U33" s="52">
        <v>0.124</v>
      </c>
      <c r="V33" s="52">
        <v>0</v>
      </c>
      <c r="W33" s="4" t="s">
        <v>1</v>
      </c>
      <c r="X33" s="4" t="s">
        <v>1</v>
      </c>
    </row>
    <row r="34" spans="1:24" x14ac:dyDescent="0.3">
      <c r="A34" s="52">
        <v>140</v>
      </c>
      <c r="B34" s="52" t="s">
        <v>43</v>
      </c>
      <c r="C34" s="52" t="s">
        <v>42</v>
      </c>
      <c r="D34" s="52" t="s">
        <v>3</v>
      </c>
      <c r="E34" s="52">
        <v>1</v>
      </c>
      <c r="F34" s="52">
        <v>0</v>
      </c>
      <c r="G34" s="52">
        <v>10.75</v>
      </c>
      <c r="H34" s="52">
        <v>10.75</v>
      </c>
      <c r="I34" s="52">
        <v>5</v>
      </c>
      <c r="J34" s="52">
        <v>-0.87</v>
      </c>
      <c r="K34" s="52">
        <v>0</v>
      </c>
      <c r="L34" s="52">
        <v>1</v>
      </c>
      <c r="M34" s="52">
        <v>0</v>
      </c>
      <c r="N34" s="52">
        <v>99</v>
      </c>
      <c r="O34" s="52">
        <v>-99</v>
      </c>
      <c r="P34" s="52">
        <v>0</v>
      </c>
      <c r="Q34" s="52">
        <v>9.3000000000000007</v>
      </c>
      <c r="R34" s="52">
        <v>0</v>
      </c>
      <c r="S34" s="52">
        <v>11.63</v>
      </c>
      <c r="T34" s="52">
        <v>0.113</v>
      </c>
      <c r="U34" s="52">
        <v>0.124</v>
      </c>
      <c r="V34" s="52">
        <v>0</v>
      </c>
      <c r="W34" s="4" t="s">
        <v>1</v>
      </c>
      <c r="X34" s="4" t="s">
        <v>1</v>
      </c>
    </row>
    <row r="35" spans="1:24" x14ac:dyDescent="0.3">
      <c r="A35" s="52">
        <v>140</v>
      </c>
      <c r="B35" s="52" t="s">
        <v>120</v>
      </c>
      <c r="C35" s="52" t="s">
        <v>42</v>
      </c>
      <c r="D35" s="52" t="s">
        <v>3</v>
      </c>
      <c r="E35" s="52">
        <v>1</v>
      </c>
      <c r="F35" s="52">
        <v>0</v>
      </c>
      <c r="G35" s="52">
        <v>10.75</v>
      </c>
      <c r="H35" s="52">
        <v>10.75</v>
      </c>
      <c r="I35" s="52">
        <v>5</v>
      </c>
      <c r="J35" s="52">
        <v>-0.87</v>
      </c>
      <c r="K35" s="52">
        <v>0</v>
      </c>
      <c r="L35" s="52">
        <v>1</v>
      </c>
      <c r="M35" s="52">
        <v>0</v>
      </c>
      <c r="N35" s="52">
        <v>99</v>
      </c>
      <c r="O35" s="52">
        <v>-99</v>
      </c>
      <c r="P35" s="52">
        <v>0</v>
      </c>
      <c r="Q35" s="52">
        <v>9.3000000000000007</v>
      </c>
      <c r="R35" s="52">
        <v>0</v>
      </c>
      <c r="S35" s="52">
        <v>11.63</v>
      </c>
      <c r="T35" s="52">
        <v>0.113</v>
      </c>
      <c r="U35" s="52">
        <v>0.124</v>
      </c>
      <c r="V35" s="52">
        <v>0</v>
      </c>
      <c r="W35" s="4" t="s">
        <v>1</v>
      </c>
      <c r="X35" s="4" t="s">
        <v>1</v>
      </c>
    </row>
    <row r="36" spans="1:24" x14ac:dyDescent="0.3">
      <c r="A36" s="52">
        <v>135</v>
      </c>
      <c r="B36" s="52" t="s">
        <v>43</v>
      </c>
      <c r="C36" s="52" t="s">
        <v>42</v>
      </c>
      <c r="D36" s="52" t="s">
        <v>3</v>
      </c>
      <c r="E36" s="52">
        <v>1</v>
      </c>
      <c r="F36" s="52">
        <v>0</v>
      </c>
      <c r="G36" s="52">
        <v>10.75</v>
      </c>
      <c r="H36" s="52">
        <v>10.75</v>
      </c>
      <c r="I36" s="52">
        <v>5</v>
      </c>
      <c r="J36" s="52">
        <v>-0.87</v>
      </c>
      <c r="K36" s="52">
        <v>0</v>
      </c>
      <c r="L36" s="52">
        <v>1</v>
      </c>
      <c r="M36" s="52">
        <v>0</v>
      </c>
      <c r="N36" s="52">
        <v>99</v>
      </c>
      <c r="O36" s="52">
        <v>-99</v>
      </c>
      <c r="P36" s="52">
        <v>0</v>
      </c>
      <c r="Q36" s="52">
        <v>9.3000000000000007</v>
      </c>
      <c r="R36" s="52">
        <v>0</v>
      </c>
      <c r="S36" s="52">
        <v>11.63</v>
      </c>
      <c r="T36" s="52">
        <v>0.113</v>
      </c>
      <c r="U36" s="52">
        <v>0.124</v>
      </c>
      <c r="V36" s="52">
        <v>0</v>
      </c>
      <c r="W36" s="4" t="s">
        <v>1</v>
      </c>
      <c r="X36" s="4" t="s">
        <v>1</v>
      </c>
    </row>
    <row r="37" spans="1:24" x14ac:dyDescent="0.3">
      <c r="A37" s="52">
        <v>130</v>
      </c>
      <c r="B37" s="52" t="s">
        <v>43</v>
      </c>
      <c r="C37" s="52" t="s">
        <v>42</v>
      </c>
      <c r="D37" s="52" t="s">
        <v>3</v>
      </c>
      <c r="E37" s="52">
        <v>1</v>
      </c>
      <c r="F37" s="52">
        <v>0</v>
      </c>
      <c r="G37" s="52">
        <v>10.75</v>
      </c>
      <c r="H37" s="52">
        <v>10.75</v>
      </c>
      <c r="I37" s="52">
        <v>5</v>
      </c>
      <c r="J37" s="52">
        <v>-0.87</v>
      </c>
      <c r="K37" s="52">
        <v>0</v>
      </c>
      <c r="L37" s="52">
        <v>1</v>
      </c>
      <c r="M37" s="52">
        <v>0</v>
      </c>
      <c r="N37" s="52">
        <v>99</v>
      </c>
      <c r="O37" s="52">
        <v>-99</v>
      </c>
      <c r="P37" s="52">
        <v>0</v>
      </c>
      <c r="Q37" s="52">
        <v>9.3000000000000007</v>
      </c>
      <c r="R37" s="52">
        <v>0</v>
      </c>
      <c r="S37" s="52">
        <v>11.63</v>
      </c>
      <c r="T37" s="52">
        <v>0.113</v>
      </c>
      <c r="U37" s="52">
        <v>0.124</v>
      </c>
      <c r="V37" s="52">
        <v>0</v>
      </c>
      <c r="W37" s="4" t="s">
        <v>1</v>
      </c>
      <c r="X37" s="4" t="s">
        <v>1</v>
      </c>
    </row>
    <row r="38" spans="1:24" x14ac:dyDescent="0.3">
      <c r="A38" s="52">
        <v>125</v>
      </c>
      <c r="B38" s="52" t="s">
        <v>120</v>
      </c>
      <c r="C38" s="52" t="s">
        <v>42</v>
      </c>
      <c r="D38" s="52" t="s">
        <v>3</v>
      </c>
      <c r="E38" s="52">
        <v>1</v>
      </c>
      <c r="F38" s="52">
        <v>0</v>
      </c>
      <c r="G38" s="52">
        <v>10.75</v>
      </c>
      <c r="H38" s="52">
        <v>10.75</v>
      </c>
      <c r="I38" s="52">
        <v>5</v>
      </c>
      <c r="J38" s="52">
        <v>-0.87</v>
      </c>
      <c r="K38" s="52">
        <v>0</v>
      </c>
      <c r="L38" s="52">
        <v>1</v>
      </c>
      <c r="M38" s="52">
        <v>0</v>
      </c>
      <c r="N38" s="52">
        <v>99</v>
      </c>
      <c r="O38" s="52">
        <v>-99</v>
      </c>
      <c r="P38" s="52">
        <v>0</v>
      </c>
      <c r="Q38" s="52">
        <v>9.3000000000000007</v>
      </c>
      <c r="R38" s="52">
        <v>0</v>
      </c>
      <c r="S38" s="52">
        <v>11.63</v>
      </c>
      <c r="T38" s="52">
        <v>0.113</v>
      </c>
      <c r="U38" s="52">
        <v>0.124</v>
      </c>
      <c r="V38" s="52">
        <v>0</v>
      </c>
      <c r="W38" s="4" t="s">
        <v>1</v>
      </c>
      <c r="X38" s="4" t="s">
        <v>1</v>
      </c>
    </row>
    <row r="39" spans="1:24" x14ac:dyDescent="0.3">
      <c r="A39" s="52">
        <v>120</v>
      </c>
      <c r="B39" s="52" t="s">
        <v>43</v>
      </c>
      <c r="C39" s="52" t="s">
        <v>42</v>
      </c>
      <c r="D39" s="52" t="s">
        <v>3</v>
      </c>
      <c r="E39" s="52">
        <v>1</v>
      </c>
      <c r="F39" s="52">
        <v>0</v>
      </c>
      <c r="G39" s="52">
        <v>10.75</v>
      </c>
      <c r="H39" s="52">
        <v>10.75</v>
      </c>
      <c r="I39" s="52">
        <v>5</v>
      </c>
      <c r="J39" s="52">
        <v>-0.87</v>
      </c>
      <c r="K39" s="52">
        <v>0</v>
      </c>
      <c r="L39" s="52">
        <v>1</v>
      </c>
      <c r="M39" s="52">
        <v>0</v>
      </c>
      <c r="N39" s="52">
        <v>99</v>
      </c>
      <c r="O39" s="52">
        <v>-99</v>
      </c>
      <c r="P39" s="52">
        <v>0</v>
      </c>
      <c r="Q39" s="52">
        <v>9.3000000000000007</v>
      </c>
      <c r="R39" s="52">
        <v>0</v>
      </c>
      <c r="S39" s="52">
        <v>11.63</v>
      </c>
      <c r="T39" s="52">
        <v>0.113</v>
      </c>
      <c r="U39" s="52">
        <v>0.124</v>
      </c>
      <c r="V39" s="52">
        <v>0</v>
      </c>
      <c r="W39" s="4" t="s">
        <v>1</v>
      </c>
      <c r="X39" s="4" t="s">
        <v>1</v>
      </c>
    </row>
    <row r="40" spans="1:24" x14ac:dyDescent="0.3">
      <c r="A40" s="52">
        <v>120</v>
      </c>
      <c r="B40" s="52" t="s">
        <v>120</v>
      </c>
      <c r="C40" s="52" t="s">
        <v>42</v>
      </c>
      <c r="D40" s="52" t="s">
        <v>3</v>
      </c>
      <c r="E40" s="52">
        <v>1</v>
      </c>
      <c r="F40" s="52">
        <v>0</v>
      </c>
      <c r="G40" s="52">
        <v>10.75</v>
      </c>
      <c r="H40" s="52">
        <v>10.75</v>
      </c>
      <c r="I40" s="52">
        <v>5</v>
      </c>
      <c r="J40" s="52">
        <v>-0.87</v>
      </c>
      <c r="K40" s="52">
        <v>0</v>
      </c>
      <c r="L40" s="52">
        <v>1</v>
      </c>
      <c r="M40" s="52">
        <v>0</v>
      </c>
      <c r="N40" s="52">
        <v>99</v>
      </c>
      <c r="O40" s="52">
        <v>-99</v>
      </c>
      <c r="P40" s="52">
        <v>0</v>
      </c>
      <c r="Q40" s="52">
        <v>9.3000000000000007</v>
      </c>
      <c r="R40" s="52">
        <v>0</v>
      </c>
      <c r="S40" s="52">
        <v>11.63</v>
      </c>
      <c r="T40" s="52">
        <v>0.113</v>
      </c>
      <c r="U40" s="52">
        <v>0.124</v>
      </c>
      <c r="V40" s="52">
        <v>0</v>
      </c>
      <c r="W40" s="4" t="s">
        <v>1</v>
      </c>
      <c r="X40" s="4" t="s">
        <v>1</v>
      </c>
    </row>
    <row r="41" spans="1:24" x14ac:dyDescent="0.3">
      <c r="A41" s="52">
        <v>114</v>
      </c>
      <c r="B41" s="52" t="s">
        <v>43</v>
      </c>
      <c r="C41" s="52" t="s">
        <v>42</v>
      </c>
      <c r="D41" s="52" t="s">
        <v>3</v>
      </c>
      <c r="E41" s="52">
        <v>1</v>
      </c>
      <c r="F41" s="52">
        <v>0</v>
      </c>
      <c r="G41" s="52">
        <v>10.75</v>
      </c>
      <c r="H41" s="52">
        <v>10.75</v>
      </c>
      <c r="I41" s="52">
        <v>5</v>
      </c>
      <c r="J41" s="52">
        <v>-0.87</v>
      </c>
      <c r="K41" s="52">
        <v>0</v>
      </c>
      <c r="L41" s="52">
        <v>1</v>
      </c>
      <c r="M41" s="52">
        <v>0</v>
      </c>
      <c r="N41" s="52">
        <v>99</v>
      </c>
      <c r="O41" s="52">
        <v>-99</v>
      </c>
      <c r="P41" s="52">
        <v>0</v>
      </c>
      <c r="Q41" s="52">
        <v>9.3000000000000007</v>
      </c>
      <c r="R41" s="52">
        <v>0</v>
      </c>
      <c r="S41" s="52">
        <v>11.63</v>
      </c>
      <c r="T41" s="52">
        <v>0.113</v>
      </c>
      <c r="U41" s="52">
        <v>0.124</v>
      </c>
      <c r="V41" s="52">
        <v>0</v>
      </c>
      <c r="W41" s="4" t="s">
        <v>1</v>
      </c>
      <c r="X41" s="4" t="s">
        <v>1</v>
      </c>
    </row>
    <row r="42" spans="1:24" x14ac:dyDescent="0.3">
      <c r="A42" s="52">
        <v>110</v>
      </c>
      <c r="B42" s="52" t="s">
        <v>43</v>
      </c>
      <c r="C42" s="52" t="s">
        <v>42</v>
      </c>
      <c r="D42" s="52" t="s">
        <v>3</v>
      </c>
      <c r="E42" s="52">
        <v>1</v>
      </c>
      <c r="F42" s="52">
        <v>0</v>
      </c>
      <c r="G42" s="52">
        <v>10.75</v>
      </c>
      <c r="H42" s="52">
        <v>10.75</v>
      </c>
      <c r="I42" s="52">
        <v>5</v>
      </c>
      <c r="J42" s="52">
        <v>-0.87</v>
      </c>
      <c r="K42" s="52">
        <v>0</v>
      </c>
      <c r="L42" s="52">
        <v>1</v>
      </c>
      <c r="M42" s="52">
        <v>0</v>
      </c>
      <c r="N42" s="52">
        <v>99</v>
      </c>
      <c r="O42" s="52">
        <v>-99</v>
      </c>
      <c r="P42" s="52">
        <v>0</v>
      </c>
      <c r="Q42" s="52">
        <v>9.3000000000000007</v>
      </c>
      <c r="R42" s="52">
        <v>0</v>
      </c>
      <c r="S42" s="52">
        <v>11.63</v>
      </c>
      <c r="T42" s="52">
        <v>0.113</v>
      </c>
      <c r="U42" s="52">
        <v>0.124</v>
      </c>
      <c r="V42" s="52">
        <v>0</v>
      </c>
      <c r="W42" s="4" t="s">
        <v>1</v>
      </c>
      <c r="X42" s="4" t="s">
        <v>1</v>
      </c>
    </row>
    <row r="43" spans="1:24" x14ac:dyDescent="0.3">
      <c r="A43" s="52">
        <v>110</v>
      </c>
      <c r="B43" s="52" t="s">
        <v>120</v>
      </c>
      <c r="C43" s="52" t="s">
        <v>42</v>
      </c>
      <c r="D43" s="52" t="s">
        <v>3</v>
      </c>
      <c r="E43" s="52">
        <v>1</v>
      </c>
      <c r="F43" s="52">
        <v>0</v>
      </c>
      <c r="G43" s="52">
        <v>10.75</v>
      </c>
      <c r="H43" s="52">
        <v>10.75</v>
      </c>
      <c r="I43" s="52">
        <v>5</v>
      </c>
      <c r="J43" s="52">
        <v>-0.87</v>
      </c>
      <c r="K43" s="52">
        <v>0</v>
      </c>
      <c r="L43" s="52">
        <v>1</v>
      </c>
      <c r="M43" s="52">
        <v>0</v>
      </c>
      <c r="N43" s="52">
        <v>99</v>
      </c>
      <c r="O43" s="52">
        <v>-99</v>
      </c>
      <c r="P43" s="52">
        <v>0</v>
      </c>
      <c r="Q43" s="52">
        <v>9.3000000000000007</v>
      </c>
      <c r="R43" s="52">
        <v>0</v>
      </c>
      <c r="S43" s="52">
        <v>11.63</v>
      </c>
      <c r="T43" s="52">
        <v>0.113</v>
      </c>
      <c r="U43" s="52">
        <v>0.124</v>
      </c>
      <c r="V43" s="52">
        <v>0</v>
      </c>
      <c r="W43" s="4" t="s">
        <v>1</v>
      </c>
      <c r="X43" s="4" t="s">
        <v>1</v>
      </c>
    </row>
    <row r="44" spans="1:24" x14ac:dyDescent="0.3">
      <c r="A44" s="52">
        <v>106</v>
      </c>
      <c r="B44" s="52" t="s">
        <v>43</v>
      </c>
      <c r="C44" s="52" t="s">
        <v>42</v>
      </c>
      <c r="D44" s="52" t="s">
        <v>3</v>
      </c>
      <c r="E44" s="52">
        <v>1</v>
      </c>
      <c r="F44" s="52">
        <v>0</v>
      </c>
      <c r="G44" s="52">
        <v>10.75</v>
      </c>
      <c r="H44" s="52">
        <v>10.75</v>
      </c>
      <c r="I44" s="52">
        <v>5</v>
      </c>
      <c r="J44" s="52">
        <v>-0.87</v>
      </c>
      <c r="K44" s="52">
        <v>0</v>
      </c>
      <c r="L44" s="52">
        <v>1</v>
      </c>
      <c r="M44" s="52">
        <v>0</v>
      </c>
      <c r="N44" s="52">
        <v>99</v>
      </c>
      <c r="O44" s="52">
        <v>-99</v>
      </c>
      <c r="P44" s="52">
        <v>0</v>
      </c>
      <c r="Q44" s="52">
        <v>9.3000000000000007</v>
      </c>
      <c r="R44" s="52">
        <v>0</v>
      </c>
      <c r="S44" s="52">
        <v>11.63</v>
      </c>
      <c r="T44" s="52">
        <v>0.113</v>
      </c>
      <c r="U44" s="52">
        <v>0.124</v>
      </c>
      <c r="V44" s="52">
        <v>0</v>
      </c>
      <c r="W44" s="4" t="s">
        <v>1</v>
      </c>
      <c r="X44" s="4" t="s">
        <v>1</v>
      </c>
    </row>
    <row r="45" spans="1:24" x14ac:dyDescent="0.3">
      <c r="A45" s="52">
        <v>105</v>
      </c>
      <c r="B45" s="52" t="s">
        <v>43</v>
      </c>
      <c r="C45" s="52" t="s">
        <v>42</v>
      </c>
      <c r="D45" s="52" t="s">
        <v>4</v>
      </c>
      <c r="E45" s="52">
        <v>1</v>
      </c>
      <c r="F45" s="52">
        <v>0</v>
      </c>
      <c r="G45" s="52">
        <v>0.2</v>
      </c>
      <c r="H45" s="52">
        <v>-0.19900000000000001</v>
      </c>
      <c r="I45" s="52">
        <v>0</v>
      </c>
      <c r="J45" s="52">
        <v>5</v>
      </c>
      <c r="K45" s="52">
        <v>250</v>
      </c>
      <c r="L45" s="52">
        <v>0.05</v>
      </c>
      <c r="M45" s="52">
        <v>5.64</v>
      </c>
      <c r="N45" s="52">
        <v>0</v>
      </c>
      <c r="O45" s="52">
        <v>0</v>
      </c>
      <c r="P45" s="52" t="s">
        <v>1</v>
      </c>
      <c r="Q45" s="52" t="s">
        <v>1</v>
      </c>
      <c r="R45" s="52" t="s">
        <v>767</v>
      </c>
      <c r="S45" s="52" t="s">
        <v>767</v>
      </c>
      <c r="T45" s="52" t="s">
        <v>767</v>
      </c>
      <c r="U45" s="52" t="s">
        <v>767</v>
      </c>
      <c r="V45" s="52" t="s">
        <v>767</v>
      </c>
      <c r="W45" s="4" t="s">
        <v>767</v>
      </c>
      <c r="X45" s="4" t="s">
        <v>767</v>
      </c>
    </row>
    <row r="46" spans="1:24" x14ac:dyDescent="0.3">
      <c r="A46" s="52">
        <v>100</v>
      </c>
      <c r="B46" s="52" t="s">
        <v>43</v>
      </c>
      <c r="C46" s="52" t="s">
        <v>42</v>
      </c>
      <c r="D46" s="52" t="s">
        <v>3</v>
      </c>
      <c r="E46" s="52">
        <v>1</v>
      </c>
      <c r="F46" s="52">
        <v>0</v>
      </c>
      <c r="G46" s="52">
        <v>10.75</v>
      </c>
      <c r="H46" s="52">
        <v>10.75</v>
      </c>
      <c r="I46" s="52">
        <v>5</v>
      </c>
      <c r="J46" s="52">
        <v>-0.87</v>
      </c>
      <c r="K46" s="52">
        <v>0</v>
      </c>
      <c r="L46" s="52">
        <v>1</v>
      </c>
      <c r="M46" s="52">
        <v>0</v>
      </c>
      <c r="N46" s="52">
        <v>99</v>
      </c>
      <c r="O46" s="52">
        <v>-99</v>
      </c>
      <c r="P46" s="52">
        <v>0</v>
      </c>
      <c r="Q46" s="52">
        <v>9.3000000000000007</v>
      </c>
      <c r="R46" s="52">
        <v>0</v>
      </c>
      <c r="S46" s="52">
        <v>11.63</v>
      </c>
      <c r="T46" s="52">
        <v>0.113</v>
      </c>
      <c r="U46" s="52">
        <v>0.124</v>
      </c>
      <c r="V46" s="52">
        <v>0</v>
      </c>
      <c r="W46" s="4" t="s">
        <v>1</v>
      </c>
      <c r="X46" s="4" t="s">
        <v>1</v>
      </c>
    </row>
    <row r="47" spans="1:24" x14ac:dyDescent="0.3">
      <c r="A47" s="52">
        <v>88</v>
      </c>
      <c r="B47" s="52" t="s">
        <v>43</v>
      </c>
      <c r="C47" s="52" t="s">
        <v>42</v>
      </c>
      <c r="D47" s="52" t="s">
        <v>4</v>
      </c>
      <c r="E47" s="52">
        <v>1</v>
      </c>
      <c r="F47" s="52">
        <v>0</v>
      </c>
      <c r="G47" s="52">
        <v>0.2</v>
      </c>
      <c r="H47" s="52">
        <v>-0.19900000000000001</v>
      </c>
      <c r="I47" s="52">
        <v>0</v>
      </c>
      <c r="J47" s="52">
        <v>5</v>
      </c>
      <c r="K47" s="52">
        <v>250</v>
      </c>
      <c r="L47" s="52">
        <v>0.05</v>
      </c>
      <c r="M47" s="52">
        <v>5.64</v>
      </c>
      <c r="N47" s="52">
        <v>0</v>
      </c>
      <c r="O47" s="52">
        <v>0</v>
      </c>
      <c r="P47" s="52" t="s">
        <v>1</v>
      </c>
      <c r="Q47" s="52" t="s">
        <v>1</v>
      </c>
      <c r="R47" s="52" t="s">
        <v>767</v>
      </c>
      <c r="S47" s="52" t="s">
        <v>767</v>
      </c>
      <c r="T47" s="52" t="s">
        <v>767</v>
      </c>
      <c r="U47" s="52" t="s">
        <v>767</v>
      </c>
      <c r="V47" s="52" t="s">
        <v>767</v>
      </c>
      <c r="W47" s="4" t="s">
        <v>767</v>
      </c>
      <c r="X47" s="4" t="s">
        <v>767</v>
      </c>
    </row>
    <row r="48" spans="1:24" x14ac:dyDescent="0.3">
      <c r="A48" s="52">
        <v>87</v>
      </c>
      <c r="B48" s="52" t="s">
        <v>43</v>
      </c>
      <c r="C48" s="52" t="s">
        <v>42</v>
      </c>
      <c r="D48" s="52" t="s">
        <v>3</v>
      </c>
      <c r="E48" s="52">
        <v>1</v>
      </c>
      <c r="F48" s="52">
        <v>0</v>
      </c>
      <c r="G48" s="52">
        <v>10.75</v>
      </c>
      <c r="H48" s="52">
        <v>10.75</v>
      </c>
      <c r="I48" s="52">
        <v>5</v>
      </c>
      <c r="J48" s="52">
        <v>-0.87</v>
      </c>
      <c r="K48" s="52">
        <v>0</v>
      </c>
      <c r="L48" s="52">
        <v>1</v>
      </c>
      <c r="M48" s="52">
        <v>0</v>
      </c>
      <c r="N48" s="52">
        <v>99</v>
      </c>
      <c r="O48" s="52">
        <v>-99</v>
      </c>
      <c r="P48" s="52">
        <v>0</v>
      </c>
      <c r="Q48" s="52">
        <v>9.3000000000000007</v>
      </c>
      <c r="R48" s="52">
        <v>0</v>
      </c>
      <c r="S48" s="52">
        <v>11.63</v>
      </c>
      <c r="T48" s="52">
        <v>0.113</v>
      </c>
      <c r="U48" s="52">
        <v>0.124</v>
      </c>
      <c r="V48" s="52">
        <v>0</v>
      </c>
      <c r="W48" s="4" t="s">
        <v>1</v>
      </c>
      <c r="X48" s="4" t="s">
        <v>1</v>
      </c>
    </row>
    <row r="49" spans="1:24" x14ac:dyDescent="0.3">
      <c r="A49" s="52">
        <v>81</v>
      </c>
      <c r="B49" s="52" t="s">
        <v>43</v>
      </c>
      <c r="C49" s="52" t="s">
        <v>42</v>
      </c>
      <c r="D49" s="52" t="s">
        <v>3</v>
      </c>
      <c r="E49" s="52">
        <v>1</v>
      </c>
      <c r="F49" s="52">
        <v>0</v>
      </c>
      <c r="G49" s="52">
        <v>10.75</v>
      </c>
      <c r="H49" s="52">
        <v>10.75</v>
      </c>
      <c r="I49" s="52">
        <v>5</v>
      </c>
      <c r="J49" s="52">
        <v>-0.87</v>
      </c>
      <c r="K49" s="52">
        <v>0</v>
      </c>
      <c r="L49" s="52">
        <v>1</v>
      </c>
      <c r="M49" s="52">
        <v>0</v>
      </c>
      <c r="N49" s="52">
        <v>99</v>
      </c>
      <c r="O49" s="52">
        <v>-99</v>
      </c>
      <c r="P49" s="52">
        <v>0</v>
      </c>
      <c r="Q49" s="52">
        <v>9.3000000000000007</v>
      </c>
      <c r="R49" s="52">
        <v>0</v>
      </c>
      <c r="S49" s="52">
        <v>11.63</v>
      </c>
      <c r="T49" s="52">
        <v>0.113</v>
      </c>
      <c r="U49" s="52">
        <v>0.124</v>
      </c>
      <c r="V49" s="52">
        <v>0</v>
      </c>
      <c r="W49" s="4" t="s">
        <v>1</v>
      </c>
      <c r="X49" s="4" t="s">
        <v>1</v>
      </c>
    </row>
    <row r="50" spans="1:24" x14ac:dyDescent="0.3">
      <c r="A50" s="52">
        <v>80</v>
      </c>
      <c r="B50" s="52" t="s">
        <v>43</v>
      </c>
      <c r="C50" s="52" t="s">
        <v>42</v>
      </c>
      <c r="D50" s="52" t="s">
        <v>3</v>
      </c>
      <c r="E50" s="52">
        <v>1</v>
      </c>
      <c r="F50" s="52">
        <v>0</v>
      </c>
      <c r="G50" s="52">
        <v>10.75</v>
      </c>
      <c r="H50" s="52">
        <v>10.75</v>
      </c>
      <c r="I50" s="52">
        <v>5</v>
      </c>
      <c r="J50" s="52">
        <v>-0.87</v>
      </c>
      <c r="K50" s="52">
        <v>0</v>
      </c>
      <c r="L50" s="52">
        <v>1</v>
      </c>
      <c r="M50" s="52">
        <v>0</v>
      </c>
      <c r="N50" s="52">
        <v>99</v>
      </c>
      <c r="O50" s="52">
        <v>-99</v>
      </c>
      <c r="P50" s="52">
        <v>0</v>
      </c>
      <c r="Q50" s="52">
        <v>9.3000000000000007</v>
      </c>
      <c r="R50" s="52">
        <v>0</v>
      </c>
      <c r="S50" s="52">
        <v>11.63</v>
      </c>
      <c r="T50" s="52">
        <v>0.113</v>
      </c>
      <c r="U50" s="52">
        <v>0.124</v>
      </c>
      <c r="V50" s="52">
        <v>0</v>
      </c>
      <c r="W50" s="4" t="s">
        <v>1</v>
      </c>
      <c r="X50" s="4" t="s">
        <v>1</v>
      </c>
    </row>
    <row r="51" spans="1:24" x14ac:dyDescent="0.3">
      <c r="A51" s="52">
        <v>76</v>
      </c>
      <c r="B51" s="52" t="s">
        <v>43</v>
      </c>
      <c r="C51" s="52" t="s">
        <v>42</v>
      </c>
      <c r="D51" s="52" t="s">
        <v>3</v>
      </c>
      <c r="E51" s="52">
        <v>1</v>
      </c>
      <c r="F51" s="52">
        <v>0</v>
      </c>
      <c r="G51" s="52">
        <v>10.75</v>
      </c>
      <c r="H51" s="52">
        <v>10.75</v>
      </c>
      <c r="I51" s="52">
        <v>5</v>
      </c>
      <c r="J51" s="52">
        <v>-0.87</v>
      </c>
      <c r="K51" s="52">
        <v>0</v>
      </c>
      <c r="L51" s="52">
        <v>1</v>
      </c>
      <c r="M51" s="52">
        <v>0</v>
      </c>
      <c r="N51" s="52">
        <v>99</v>
      </c>
      <c r="O51" s="52">
        <v>-99</v>
      </c>
      <c r="P51" s="52">
        <v>0</v>
      </c>
      <c r="Q51" s="52">
        <v>9.3000000000000007</v>
      </c>
      <c r="R51" s="52">
        <v>0</v>
      </c>
      <c r="S51" s="52">
        <v>11.63</v>
      </c>
      <c r="T51" s="52">
        <v>0.113</v>
      </c>
      <c r="U51" s="52">
        <v>0.124</v>
      </c>
      <c r="V51" s="52">
        <v>0</v>
      </c>
      <c r="W51" s="4" t="s">
        <v>1</v>
      </c>
      <c r="X51" s="4" t="s">
        <v>1</v>
      </c>
    </row>
    <row r="52" spans="1:24" x14ac:dyDescent="0.3">
      <c r="A52" s="52">
        <v>75</v>
      </c>
      <c r="B52" s="52" t="s">
        <v>43</v>
      </c>
      <c r="C52" s="52" t="s">
        <v>42</v>
      </c>
      <c r="D52" s="52" t="s">
        <v>3</v>
      </c>
      <c r="E52" s="52">
        <v>1</v>
      </c>
      <c r="F52" s="52">
        <v>0</v>
      </c>
      <c r="G52" s="52">
        <v>10.75</v>
      </c>
      <c r="H52" s="52">
        <v>10.75</v>
      </c>
      <c r="I52" s="52">
        <v>5</v>
      </c>
      <c r="J52" s="52">
        <v>-0.87</v>
      </c>
      <c r="K52" s="52">
        <v>0</v>
      </c>
      <c r="L52" s="52">
        <v>1</v>
      </c>
      <c r="M52" s="52">
        <v>0</v>
      </c>
      <c r="N52" s="52">
        <v>99</v>
      </c>
      <c r="O52" s="52">
        <v>-99</v>
      </c>
      <c r="P52" s="52">
        <v>0</v>
      </c>
      <c r="Q52" s="52">
        <v>9.3000000000000007</v>
      </c>
      <c r="R52" s="52">
        <v>0</v>
      </c>
      <c r="S52" s="52">
        <v>11.63</v>
      </c>
      <c r="T52" s="52">
        <v>0.113</v>
      </c>
      <c r="U52" s="52">
        <v>0.124</v>
      </c>
      <c r="V52" s="52">
        <v>0</v>
      </c>
      <c r="W52" s="4" t="s">
        <v>1</v>
      </c>
      <c r="X52" s="4" t="s">
        <v>1</v>
      </c>
    </row>
    <row r="53" spans="1:24" x14ac:dyDescent="0.3">
      <c r="A53" s="52">
        <v>74</v>
      </c>
      <c r="B53" s="52" t="s">
        <v>43</v>
      </c>
      <c r="C53" s="52" t="s">
        <v>42</v>
      </c>
      <c r="D53" s="52" t="s">
        <v>3</v>
      </c>
      <c r="E53" s="52">
        <v>1</v>
      </c>
      <c r="F53" s="52">
        <v>0</v>
      </c>
      <c r="G53" s="52">
        <v>10.75</v>
      </c>
      <c r="H53" s="52">
        <v>10.75</v>
      </c>
      <c r="I53" s="52">
        <v>5</v>
      </c>
      <c r="J53" s="52">
        <v>-0.87</v>
      </c>
      <c r="K53" s="52">
        <v>0</v>
      </c>
      <c r="L53" s="52">
        <v>1</v>
      </c>
      <c r="M53" s="52">
        <v>0</v>
      </c>
      <c r="N53" s="52">
        <v>99</v>
      </c>
      <c r="O53" s="52">
        <v>-99</v>
      </c>
      <c r="P53" s="52">
        <v>0</v>
      </c>
      <c r="Q53" s="52">
        <v>9.3000000000000007</v>
      </c>
      <c r="R53" s="52">
        <v>0</v>
      </c>
      <c r="S53" s="52">
        <v>11.63</v>
      </c>
      <c r="T53" s="52">
        <v>0.113</v>
      </c>
      <c r="U53" s="52">
        <v>0.124</v>
      </c>
      <c r="V53" s="52">
        <v>0</v>
      </c>
      <c r="W53" s="4" t="s">
        <v>1</v>
      </c>
      <c r="X53" s="4" t="s">
        <v>1</v>
      </c>
    </row>
    <row r="54" spans="1:24" x14ac:dyDescent="0.3">
      <c r="A54" s="52">
        <v>72</v>
      </c>
      <c r="B54" s="52" t="s">
        <v>43</v>
      </c>
      <c r="C54" s="52" t="s">
        <v>42</v>
      </c>
      <c r="D54" s="52" t="s">
        <v>3</v>
      </c>
      <c r="E54" s="52">
        <v>1</v>
      </c>
      <c r="F54" s="52">
        <v>0</v>
      </c>
      <c r="G54" s="52">
        <v>10.75</v>
      </c>
      <c r="H54" s="52">
        <v>10.75</v>
      </c>
      <c r="I54" s="52">
        <v>5</v>
      </c>
      <c r="J54" s="52">
        <v>-0.87</v>
      </c>
      <c r="K54" s="52">
        <v>0</v>
      </c>
      <c r="L54" s="52">
        <v>1</v>
      </c>
      <c r="M54" s="52">
        <v>0</v>
      </c>
      <c r="N54" s="52">
        <v>99</v>
      </c>
      <c r="O54" s="52">
        <v>-99</v>
      </c>
      <c r="P54" s="52">
        <v>0</v>
      </c>
      <c r="Q54" s="52">
        <v>9.3000000000000007</v>
      </c>
      <c r="R54" s="52">
        <v>0</v>
      </c>
      <c r="S54" s="52">
        <v>11.63</v>
      </c>
      <c r="T54" s="52">
        <v>0.113</v>
      </c>
      <c r="U54" s="52">
        <v>0.124</v>
      </c>
      <c r="V54" s="52">
        <v>0</v>
      </c>
      <c r="W54" s="4" t="s">
        <v>1</v>
      </c>
      <c r="X54" s="4" t="s">
        <v>1</v>
      </c>
    </row>
    <row r="55" spans="1:24" x14ac:dyDescent="0.3">
      <c r="A55" s="52">
        <v>72</v>
      </c>
      <c r="B55" s="52" t="s">
        <v>120</v>
      </c>
      <c r="C55" s="52" t="s">
        <v>42</v>
      </c>
      <c r="D55" s="52" t="s">
        <v>3</v>
      </c>
      <c r="E55" s="52">
        <v>1</v>
      </c>
      <c r="F55" s="52">
        <v>0</v>
      </c>
      <c r="G55" s="52">
        <v>10.75</v>
      </c>
      <c r="H55" s="52">
        <v>10.75</v>
      </c>
      <c r="I55" s="52">
        <v>5</v>
      </c>
      <c r="J55" s="52">
        <v>-0.87</v>
      </c>
      <c r="K55" s="52">
        <v>0</v>
      </c>
      <c r="L55" s="52">
        <v>1</v>
      </c>
      <c r="M55" s="52">
        <v>0</v>
      </c>
      <c r="N55" s="52">
        <v>99</v>
      </c>
      <c r="O55" s="52">
        <v>-99</v>
      </c>
      <c r="P55" s="52">
        <v>0</v>
      </c>
      <c r="Q55" s="52">
        <v>9.3000000000000007</v>
      </c>
      <c r="R55" s="52">
        <v>0</v>
      </c>
      <c r="S55" s="52">
        <v>11.63</v>
      </c>
      <c r="T55" s="52">
        <v>0.113</v>
      </c>
      <c r="U55" s="52">
        <v>0.124</v>
      </c>
      <c r="V55" s="52">
        <v>0</v>
      </c>
      <c r="W55" s="4" t="s">
        <v>1</v>
      </c>
      <c r="X55" s="4" t="s">
        <v>1</v>
      </c>
    </row>
    <row r="56" spans="1:24" x14ac:dyDescent="0.3">
      <c r="A56" s="52">
        <v>65</v>
      </c>
      <c r="B56" s="52" t="s">
        <v>43</v>
      </c>
      <c r="C56" s="52" t="s">
        <v>42</v>
      </c>
      <c r="D56" s="52" t="s">
        <v>3</v>
      </c>
      <c r="E56" s="52">
        <v>1</v>
      </c>
      <c r="F56" s="52">
        <v>0</v>
      </c>
      <c r="G56" s="52">
        <v>10.75</v>
      </c>
      <c r="H56" s="52">
        <v>10.75</v>
      </c>
      <c r="I56" s="52">
        <v>5</v>
      </c>
      <c r="J56" s="52">
        <v>-0.87</v>
      </c>
      <c r="K56" s="52">
        <v>0</v>
      </c>
      <c r="L56" s="52">
        <v>1</v>
      </c>
      <c r="M56" s="52">
        <v>0</v>
      </c>
      <c r="N56" s="52">
        <v>99</v>
      </c>
      <c r="O56" s="52">
        <v>-99</v>
      </c>
      <c r="P56" s="52">
        <v>0</v>
      </c>
      <c r="Q56" s="52">
        <v>9.3000000000000007</v>
      </c>
      <c r="R56" s="52">
        <v>0</v>
      </c>
      <c r="S56" s="52">
        <v>11.63</v>
      </c>
      <c r="T56" s="52">
        <v>0.113</v>
      </c>
      <c r="U56" s="52">
        <v>0.124</v>
      </c>
      <c r="V56" s="52">
        <v>0</v>
      </c>
      <c r="W56" s="4" t="s">
        <v>1</v>
      </c>
      <c r="X56" s="4" t="s">
        <v>1</v>
      </c>
    </row>
    <row r="57" spans="1:24" x14ac:dyDescent="0.3">
      <c r="A57" s="52">
        <v>62</v>
      </c>
      <c r="B57" s="52" t="s">
        <v>120</v>
      </c>
      <c r="C57" s="52" t="s">
        <v>42</v>
      </c>
      <c r="D57" s="52" t="s">
        <v>3</v>
      </c>
      <c r="E57" s="52">
        <v>1</v>
      </c>
      <c r="F57" s="52">
        <v>0</v>
      </c>
      <c r="G57" s="52">
        <v>10.75</v>
      </c>
      <c r="H57" s="52">
        <v>10.75</v>
      </c>
      <c r="I57" s="52">
        <v>5</v>
      </c>
      <c r="J57" s="52">
        <v>-0.87</v>
      </c>
      <c r="K57" s="52">
        <v>0</v>
      </c>
      <c r="L57" s="52">
        <v>1</v>
      </c>
      <c r="M57" s="52">
        <v>0</v>
      </c>
      <c r="N57" s="52">
        <v>99</v>
      </c>
      <c r="O57" s="52">
        <v>-99</v>
      </c>
      <c r="P57" s="52">
        <v>0</v>
      </c>
      <c r="Q57" s="52">
        <v>9.3000000000000007</v>
      </c>
      <c r="R57" s="52">
        <v>0</v>
      </c>
      <c r="S57" s="52">
        <v>11.63</v>
      </c>
      <c r="T57" s="52">
        <v>0.113</v>
      </c>
      <c r="U57" s="52">
        <v>0.124</v>
      </c>
      <c r="V57" s="52">
        <v>0</v>
      </c>
      <c r="W57" s="4" t="s">
        <v>1</v>
      </c>
      <c r="X57" s="4" t="s">
        <v>1</v>
      </c>
    </row>
    <row r="58" spans="1:24" x14ac:dyDescent="0.3">
      <c r="A58" s="52">
        <v>58</v>
      </c>
      <c r="B58" s="52" t="s">
        <v>120</v>
      </c>
      <c r="C58" s="52" t="s">
        <v>42</v>
      </c>
      <c r="D58" s="52" t="s">
        <v>3</v>
      </c>
      <c r="E58" s="52">
        <v>1</v>
      </c>
      <c r="F58" s="52">
        <v>0</v>
      </c>
      <c r="G58" s="52">
        <v>10.75</v>
      </c>
      <c r="H58" s="52">
        <v>10.75</v>
      </c>
      <c r="I58" s="52">
        <v>5</v>
      </c>
      <c r="J58" s="52">
        <v>-0.87</v>
      </c>
      <c r="K58" s="52">
        <v>0</v>
      </c>
      <c r="L58" s="52">
        <v>1</v>
      </c>
      <c r="M58" s="52">
        <v>0</v>
      </c>
      <c r="N58" s="52">
        <v>99</v>
      </c>
      <c r="O58" s="52">
        <v>-99</v>
      </c>
      <c r="P58" s="52">
        <v>0</v>
      </c>
      <c r="Q58" s="52">
        <v>9.3000000000000007</v>
      </c>
      <c r="R58" s="52">
        <v>0</v>
      </c>
      <c r="S58" s="52">
        <v>11.63</v>
      </c>
      <c r="T58" s="52">
        <v>0.113</v>
      </c>
      <c r="U58" s="52">
        <v>0.124</v>
      </c>
      <c r="V58" s="52">
        <v>0</v>
      </c>
      <c r="W58" s="4" t="s">
        <v>1</v>
      </c>
      <c r="X58" s="4" t="s">
        <v>1</v>
      </c>
    </row>
    <row r="59" spans="1:24" x14ac:dyDescent="0.3">
      <c r="A59" s="52">
        <v>57.5</v>
      </c>
      <c r="B59" s="52" t="s">
        <v>120</v>
      </c>
      <c r="C59" s="52" t="s">
        <v>42</v>
      </c>
      <c r="D59" s="52" t="s">
        <v>3</v>
      </c>
      <c r="E59" s="52">
        <v>1</v>
      </c>
      <c r="F59" s="52">
        <v>0</v>
      </c>
      <c r="G59" s="52">
        <v>10.75</v>
      </c>
      <c r="H59" s="52">
        <v>10.75</v>
      </c>
      <c r="I59" s="52">
        <v>5</v>
      </c>
      <c r="J59" s="52">
        <v>-0.87</v>
      </c>
      <c r="K59" s="52">
        <v>0</v>
      </c>
      <c r="L59" s="52">
        <v>1</v>
      </c>
      <c r="M59" s="52">
        <v>0</v>
      </c>
      <c r="N59" s="52">
        <v>99</v>
      </c>
      <c r="O59" s="52">
        <v>-99</v>
      </c>
      <c r="P59" s="52">
        <v>0</v>
      </c>
      <c r="Q59" s="52">
        <v>9.3000000000000007</v>
      </c>
      <c r="R59" s="52">
        <v>0</v>
      </c>
      <c r="S59" s="52">
        <v>11.63</v>
      </c>
      <c r="T59" s="52">
        <v>0.113</v>
      </c>
      <c r="U59" s="52">
        <v>0.124</v>
      </c>
      <c r="V59" s="52">
        <v>0</v>
      </c>
      <c r="W59" s="4" t="s">
        <v>1</v>
      </c>
      <c r="X59" s="4" t="s">
        <v>1</v>
      </c>
    </row>
    <row r="60" spans="1:24" x14ac:dyDescent="0.3">
      <c r="A60" s="52">
        <v>55</v>
      </c>
      <c r="B60" s="52" t="s">
        <v>43</v>
      </c>
      <c r="C60" s="52" t="s">
        <v>42</v>
      </c>
      <c r="D60" s="52" t="s">
        <v>3</v>
      </c>
      <c r="E60" s="52">
        <v>1</v>
      </c>
      <c r="F60" s="52">
        <v>0</v>
      </c>
      <c r="G60" s="52">
        <v>10.75</v>
      </c>
      <c r="H60" s="52">
        <v>10.75</v>
      </c>
      <c r="I60" s="52">
        <v>5</v>
      </c>
      <c r="J60" s="52">
        <v>-0.87</v>
      </c>
      <c r="K60" s="52">
        <v>0</v>
      </c>
      <c r="L60" s="52">
        <v>1</v>
      </c>
      <c r="M60" s="52">
        <v>0</v>
      </c>
      <c r="N60" s="52">
        <v>99</v>
      </c>
      <c r="O60" s="52">
        <v>-99</v>
      </c>
      <c r="P60" s="52">
        <v>0</v>
      </c>
      <c r="Q60" s="52">
        <v>9.3000000000000007</v>
      </c>
      <c r="R60" s="52">
        <v>0</v>
      </c>
      <c r="S60" s="52">
        <v>11.63</v>
      </c>
      <c r="T60" s="52">
        <v>0.113</v>
      </c>
      <c r="U60" s="52">
        <v>0.124</v>
      </c>
      <c r="V60" s="52">
        <v>0</v>
      </c>
      <c r="W60" s="4" t="s">
        <v>1</v>
      </c>
      <c r="X60" s="4" t="s">
        <v>1</v>
      </c>
    </row>
    <row r="61" spans="1:24" x14ac:dyDescent="0.3">
      <c r="A61" s="52">
        <v>55</v>
      </c>
      <c r="B61" s="52" t="s">
        <v>120</v>
      </c>
      <c r="C61" s="52" t="s">
        <v>42</v>
      </c>
      <c r="D61" s="52" t="s">
        <v>3</v>
      </c>
      <c r="E61" s="52">
        <v>1</v>
      </c>
      <c r="F61" s="52">
        <v>0</v>
      </c>
      <c r="G61" s="52">
        <v>15</v>
      </c>
      <c r="H61" s="52">
        <v>15</v>
      </c>
      <c r="I61" s="52">
        <v>5</v>
      </c>
      <c r="J61" s="52">
        <v>-0.87</v>
      </c>
      <c r="K61" s="52">
        <v>0</v>
      </c>
      <c r="L61" s="52">
        <v>1</v>
      </c>
      <c r="M61" s="52">
        <v>0</v>
      </c>
      <c r="N61" s="52">
        <v>99</v>
      </c>
      <c r="O61" s="52">
        <v>-99</v>
      </c>
      <c r="P61" s="52">
        <v>0</v>
      </c>
      <c r="Q61" s="52">
        <v>9.3000000000000007</v>
      </c>
      <c r="R61" s="52">
        <v>0</v>
      </c>
      <c r="S61" s="52">
        <v>11.63</v>
      </c>
      <c r="T61" s="52">
        <v>0.113</v>
      </c>
      <c r="U61" s="52">
        <v>0.124</v>
      </c>
      <c r="V61" s="52">
        <v>0</v>
      </c>
      <c r="W61" s="4" t="s">
        <v>1</v>
      </c>
      <c r="X61" s="4" t="s">
        <v>1</v>
      </c>
    </row>
    <row r="62" spans="1:24" x14ac:dyDescent="0.3">
      <c r="A62" s="52">
        <v>54</v>
      </c>
      <c r="B62" s="52" t="s">
        <v>43</v>
      </c>
      <c r="C62" s="52" t="s">
        <v>42</v>
      </c>
      <c r="D62" s="52" t="s">
        <v>4</v>
      </c>
      <c r="E62" s="52">
        <v>1</v>
      </c>
      <c r="F62" s="52">
        <v>0</v>
      </c>
      <c r="G62" s="52">
        <v>0.2</v>
      </c>
      <c r="H62" s="52">
        <v>-0.19900000000000001</v>
      </c>
      <c r="I62" s="52">
        <v>0</v>
      </c>
      <c r="J62" s="52">
        <v>5</v>
      </c>
      <c r="K62" s="52">
        <v>250</v>
      </c>
      <c r="L62" s="52">
        <v>0.05</v>
      </c>
      <c r="M62" s="52">
        <v>5.64</v>
      </c>
      <c r="N62" s="52">
        <v>0</v>
      </c>
      <c r="O62" s="52">
        <v>0</v>
      </c>
      <c r="P62" s="52" t="s">
        <v>1</v>
      </c>
      <c r="Q62" s="52" t="s">
        <v>1</v>
      </c>
      <c r="R62" s="52" t="s">
        <v>767</v>
      </c>
      <c r="S62" s="52" t="s">
        <v>767</v>
      </c>
      <c r="T62" s="52" t="s">
        <v>767</v>
      </c>
      <c r="U62" s="52" t="s">
        <v>767</v>
      </c>
      <c r="V62" s="52" t="s">
        <v>767</v>
      </c>
      <c r="W62" s="4" t="s">
        <v>767</v>
      </c>
      <c r="X62" s="4" t="s">
        <v>767</v>
      </c>
    </row>
    <row r="63" spans="1:24" x14ac:dyDescent="0.3">
      <c r="A63" s="52">
        <v>54</v>
      </c>
      <c r="B63" s="52" t="s">
        <v>43</v>
      </c>
      <c r="C63" s="52" t="s">
        <v>42</v>
      </c>
      <c r="D63" s="52" t="s">
        <v>3</v>
      </c>
      <c r="E63" s="52">
        <v>1</v>
      </c>
      <c r="F63" s="52">
        <v>0</v>
      </c>
      <c r="G63" s="52">
        <v>10.75</v>
      </c>
      <c r="H63" s="52">
        <v>10.75</v>
      </c>
      <c r="I63" s="52">
        <v>5</v>
      </c>
      <c r="J63" s="52">
        <v>-0.87</v>
      </c>
      <c r="K63" s="52">
        <v>0</v>
      </c>
      <c r="L63" s="52">
        <v>1</v>
      </c>
      <c r="M63" s="52">
        <v>0</v>
      </c>
      <c r="N63" s="52">
        <v>99</v>
      </c>
      <c r="O63" s="52">
        <v>-99</v>
      </c>
      <c r="P63" s="52">
        <v>0</v>
      </c>
      <c r="Q63" s="52">
        <v>9.3000000000000007</v>
      </c>
      <c r="R63" s="52">
        <v>0</v>
      </c>
      <c r="S63" s="52">
        <v>11.63</v>
      </c>
      <c r="T63" s="52">
        <v>0.113</v>
      </c>
      <c r="U63" s="52">
        <v>0.124</v>
      </c>
      <c r="V63" s="52">
        <v>0</v>
      </c>
      <c r="W63" s="4" t="s">
        <v>1</v>
      </c>
      <c r="X63" s="4" t="s">
        <v>1</v>
      </c>
    </row>
    <row r="64" spans="1:24" x14ac:dyDescent="0.3">
      <c r="A64" s="52">
        <v>50</v>
      </c>
      <c r="B64" s="52" t="s">
        <v>43</v>
      </c>
      <c r="C64" s="52" t="s">
        <v>42</v>
      </c>
      <c r="D64" s="52" t="s">
        <v>4</v>
      </c>
      <c r="E64" s="52">
        <v>1</v>
      </c>
      <c r="F64" s="52">
        <v>0</v>
      </c>
      <c r="G64" s="52">
        <v>0.2</v>
      </c>
      <c r="H64" s="52">
        <v>-0.19900000000000001</v>
      </c>
      <c r="I64" s="52">
        <v>0</v>
      </c>
      <c r="J64" s="52">
        <v>5</v>
      </c>
      <c r="K64" s="52">
        <v>250</v>
      </c>
      <c r="L64" s="52">
        <v>0.05</v>
      </c>
      <c r="M64" s="52">
        <v>5.64</v>
      </c>
      <c r="N64" s="52">
        <v>0</v>
      </c>
      <c r="O64" s="52">
        <v>0</v>
      </c>
      <c r="P64" s="52" t="s">
        <v>1</v>
      </c>
      <c r="Q64" s="52" t="s">
        <v>1</v>
      </c>
      <c r="R64" s="52" t="s">
        <v>767</v>
      </c>
      <c r="S64" s="52" t="s">
        <v>767</v>
      </c>
      <c r="T64" s="52" t="s">
        <v>767</v>
      </c>
      <c r="U64" s="52" t="s">
        <v>767</v>
      </c>
      <c r="V64" s="52" t="s">
        <v>767</v>
      </c>
      <c r="W64" s="4" t="s">
        <v>767</v>
      </c>
      <c r="X64" s="4" t="s">
        <v>767</v>
      </c>
    </row>
    <row r="65" spans="1:24" x14ac:dyDescent="0.3">
      <c r="A65" s="52">
        <v>50</v>
      </c>
      <c r="B65" s="52" t="s">
        <v>43</v>
      </c>
      <c r="C65" s="52" t="s">
        <v>42</v>
      </c>
      <c r="D65" s="52" t="s">
        <v>3</v>
      </c>
      <c r="E65" s="52">
        <v>1</v>
      </c>
      <c r="F65" s="52">
        <v>0</v>
      </c>
      <c r="G65" s="52">
        <v>10.75</v>
      </c>
      <c r="H65" s="52">
        <v>10.75</v>
      </c>
      <c r="I65" s="52">
        <v>5</v>
      </c>
      <c r="J65" s="52">
        <v>-0.87</v>
      </c>
      <c r="K65" s="52">
        <v>0</v>
      </c>
      <c r="L65" s="52">
        <v>1</v>
      </c>
      <c r="M65" s="52">
        <v>0</v>
      </c>
      <c r="N65" s="52">
        <v>99</v>
      </c>
      <c r="O65" s="52">
        <v>-99</v>
      </c>
      <c r="P65" s="52">
        <v>0</v>
      </c>
      <c r="Q65" s="52">
        <v>9.3000000000000007</v>
      </c>
      <c r="R65" s="52">
        <v>0</v>
      </c>
      <c r="S65" s="52">
        <v>11.63</v>
      </c>
      <c r="T65" s="52">
        <v>0.113</v>
      </c>
      <c r="U65" s="52">
        <v>0.124</v>
      </c>
      <c r="V65" s="52">
        <v>0</v>
      </c>
      <c r="W65" s="4" t="s">
        <v>1</v>
      </c>
      <c r="X65" s="4" t="s">
        <v>1</v>
      </c>
    </row>
    <row r="66" spans="1:24" x14ac:dyDescent="0.3">
      <c r="A66" s="52">
        <v>49</v>
      </c>
      <c r="B66" s="52" t="s">
        <v>43</v>
      </c>
      <c r="C66" s="52" t="s">
        <v>42</v>
      </c>
      <c r="D66" s="52" t="s">
        <v>3</v>
      </c>
      <c r="E66" s="52">
        <v>1</v>
      </c>
      <c r="F66" s="52">
        <v>0</v>
      </c>
      <c r="G66" s="52">
        <v>10.75</v>
      </c>
      <c r="H66" s="52">
        <v>10.75</v>
      </c>
      <c r="I66" s="52">
        <v>5</v>
      </c>
      <c r="J66" s="52">
        <v>-0.87</v>
      </c>
      <c r="K66" s="52">
        <v>0</v>
      </c>
      <c r="L66" s="52">
        <v>1</v>
      </c>
      <c r="M66" s="52">
        <v>0</v>
      </c>
      <c r="N66" s="52">
        <v>99</v>
      </c>
      <c r="O66" s="52">
        <v>-99</v>
      </c>
      <c r="P66" s="52">
        <v>0</v>
      </c>
      <c r="Q66" s="52">
        <v>9.3000000000000007</v>
      </c>
      <c r="R66" s="52">
        <v>0</v>
      </c>
      <c r="S66" s="52">
        <v>11.63</v>
      </c>
      <c r="T66" s="52">
        <v>0.113</v>
      </c>
      <c r="U66" s="52">
        <v>0.124</v>
      </c>
      <c r="V66" s="52">
        <v>0</v>
      </c>
      <c r="W66" s="4" t="s">
        <v>1</v>
      </c>
      <c r="X66" s="4" t="s">
        <v>1</v>
      </c>
    </row>
    <row r="67" spans="1:24" x14ac:dyDescent="0.3">
      <c r="A67" s="52">
        <v>48</v>
      </c>
      <c r="B67" s="52" t="s">
        <v>43</v>
      </c>
      <c r="C67" s="52" t="s">
        <v>42</v>
      </c>
      <c r="D67" s="52" t="s">
        <v>3</v>
      </c>
      <c r="E67" s="52">
        <v>1</v>
      </c>
      <c r="F67" s="52">
        <v>0</v>
      </c>
      <c r="G67" s="52">
        <v>10.75</v>
      </c>
      <c r="H67" s="52">
        <v>10.75</v>
      </c>
      <c r="I67" s="52">
        <v>5</v>
      </c>
      <c r="J67" s="52">
        <v>-0.87</v>
      </c>
      <c r="K67" s="52">
        <v>0</v>
      </c>
      <c r="L67" s="52">
        <v>1</v>
      </c>
      <c r="M67" s="52">
        <v>0</v>
      </c>
      <c r="N67" s="52">
        <v>99</v>
      </c>
      <c r="O67" s="52">
        <v>-99</v>
      </c>
      <c r="P67" s="52">
        <v>0</v>
      </c>
      <c r="Q67" s="52">
        <v>9.3000000000000007</v>
      </c>
      <c r="R67" s="52">
        <v>0</v>
      </c>
      <c r="S67" s="52">
        <v>11.63</v>
      </c>
      <c r="T67" s="52">
        <v>0.113</v>
      </c>
      <c r="U67" s="52">
        <v>0.124</v>
      </c>
      <c r="V67" s="52">
        <v>0</v>
      </c>
      <c r="W67" s="4" t="s">
        <v>1</v>
      </c>
      <c r="X67" s="4" t="s">
        <v>1</v>
      </c>
    </row>
    <row r="68" spans="1:24" x14ac:dyDescent="0.3">
      <c r="A68" s="52">
        <v>44</v>
      </c>
      <c r="B68" s="52" t="s">
        <v>43</v>
      </c>
      <c r="C68" s="52" t="s">
        <v>42</v>
      </c>
      <c r="D68" s="52" t="s">
        <v>3</v>
      </c>
      <c r="E68" s="52">
        <v>1</v>
      </c>
      <c r="F68" s="52">
        <v>0</v>
      </c>
      <c r="G68" s="52">
        <v>10.75</v>
      </c>
      <c r="H68" s="52">
        <v>10.75</v>
      </c>
      <c r="I68" s="52">
        <v>5</v>
      </c>
      <c r="J68" s="52">
        <v>-0.87</v>
      </c>
      <c r="K68" s="52">
        <v>0</v>
      </c>
      <c r="L68" s="52">
        <v>1</v>
      </c>
      <c r="M68" s="52">
        <v>0</v>
      </c>
      <c r="N68" s="52">
        <v>99</v>
      </c>
      <c r="O68" s="52">
        <v>-99</v>
      </c>
      <c r="P68" s="52">
        <v>0</v>
      </c>
      <c r="Q68" s="52">
        <v>9.3000000000000007</v>
      </c>
      <c r="R68" s="52">
        <v>0</v>
      </c>
      <c r="S68" s="52">
        <v>11.63</v>
      </c>
      <c r="T68" s="52">
        <v>0.113</v>
      </c>
      <c r="U68" s="52">
        <v>0.124</v>
      </c>
      <c r="V68" s="52">
        <v>0</v>
      </c>
      <c r="W68" s="4" t="s">
        <v>1</v>
      </c>
      <c r="X68" s="4" t="s">
        <v>1</v>
      </c>
    </row>
    <row r="69" spans="1:24" x14ac:dyDescent="0.3">
      <c r="A69" s="52">
        <v>40.5</v>
      </c>
      <c r="B69" s="52" t="s">
        <v>43</v>
      </c>
      <c r="C69" s="52" t="s">
        <v>42</v>
      </c>
      <c r="D69" s="52" t="s">
        <v>3</v>
      </c>
      <c r="E69" s="52">
        <v>1</v>
      </c>
      <c r="F69" s="52">
        <v>0</v>
      </c>
      <c r="G69" s="52">
        <v>10.75</v>
      </c>
      <c r="H69" s="52">
        <v>10.75</v>
      </c>
      <c r="I69" s="52">
        <v>5</v>
      </c>
      <c r="J69" s="52">
        <v>-0.87</v>
      </c>
      <c r="K69" s="52">
        <v>0</v>
      </c>
      <c r="L69" s="52">
        <v>1</v>
      </c>
      <c r="M69" s="52">
        <v>0</v>
      </c>
      <c r="N69" s="52">
        <v>99</v>
      </c>
      <c r="O69" s="52">
        <v>-99</v>
      </c>
      <c r="P69" s="52">
        <v>0</v>
      </c>
      <c r="Q69" s="52">
        <v>9.3000000000000007</v>
      </c>
      <c r="R69" s="52">
        <v>0</v>
      </c>
      <c r="S69" s="52">
        <v>11.63</v>
      </c>
      <c r="T69" s="52">
        <v>0.113</v>
      </c>
      <c r="U69" s="52">
        <v>0.124</v>
      </c>
      <c r="V69" s="52">
        <v>0</v>
      </c>
      <c r="W69" s="4" t="s">
        <v>1</v>
      </c>
      <c r="X69" s="4" t="s">
        <v>1</v>
      </c>
    </row>
    <row r="70" spans="1:24" x14ac:dyDescent="0.3">
      <c r="A70" s="52">
        <v>40</v>
      </c>
      <c r="B70" s="52" t="s">
        <v>43</v>
      </c>
      <c r="C70" s="52" t="s">
        <v>42</v>
      </c>
      <c r="D70" s="52" t="s">
        <v>4</v>
      </c>
      <c r="E70" s="52">
        <v>1</v>
      </c>
      <c r="F70" s="52">
        <v>0</v>
      </c>
      <c r="G70" s="52">
        <v>10</v>
      </c>
      <c r="H70" s="52">
        <v>-10</v>
      </c>
      <c r="I70" s="52">
        <v>1</v>
      </c>
      <c r="J70" s="52">
        <v>10</v>
      </c>
      <c r="K70" s="52">
        <v>200</v>
      </c>
      <c r="L70" s="52">
        <v>1.4999999999999999E-2</v>
      </c>
      <c r="M70" s="52">
        <v>5.64</v>
      </c>
      <c r="N70" s="52">
        <v>-4.53</v>
      </c>
      <c r="O70" s="52">
        <v>0</v>
      </c>
      <c r="P70" s="52" t="s">
        <v>1</v>
      </c>
      <c r="Q70" s="52" t="s">
        <v>1</v>
      </c>
      <c r="R70" s="52" t="s">
        <v>767</v>
      </c>
      <c r="S70" s="52" t="s">
        <v>767</v>
      </c>
      <c r="T70" s="52" t="s">
        <v>767</v>
      </c>
      <c r="U70" s="52" t="s">
        <v>767</v>
      </c>
      <c r="V70" s="52" t="s">
        <v>767</v>
      </c>
      <c r="W70" s="4" t="s">
        <v>767</v>
      </c>
      <c r="X70" s="4" t="s">
        <v>767</v>
      </c>
    </row>
    <row r="71" spans="1:24" x14ac:dyDescent="0.3">
      <c r="A71" s="52">
        <v>40</v>
      </c>
      <c r="B71" s="52" t="s">
        <v>43</v>
      </c>
      <c r="C71" s="52" t="s">
        <v>42</v>
      </c>
      <c r="D71" s="52" t="s">
        <v>3</v>
      </c>
      <c r="E71" s="52">
        <v>1</v>
      </c>
      <c r="F71" s="52">
        <v>0</v>
      </c>
      <c r="G71" s="52">
        <v>10.75</v>
      </c>
      <c r="H71" s="52">
        <v>10.75</v>
      </c>
      <c r="I71" s="52">
        <v>5</v>
      </c>
      <c r="J71" s="52">
        <v>-0.87</v>
      </c>
      <c r="K71" s="52">
        <v>0</v>
      </c>
      <c r="L71" s="52">
        <v>1</v>
      </c>
      <c r="M71" s="52">
        <v>0</v>
      </c>
      <c r="N71" s="52">
        <v>99</v>
      </c>
      <c r="O71" s="52">
        <v>-99</v>
      </c>
      <c r="P71" s="52">
        <v>0</v>
      </c>
      <c r="Q71" s="52">
        <v>9.3000000000000007</v>
      </c>
      <c r="R71" s="52">
        <v>0</v>
      </c>
      <c r="S71" s="52">
        <v>11.63</v>
      </c>
      <c r="T71" s="52">
        <v>0.113</v>
      </c>
      <c r="U71" s="52">
        <v>0.124</v>
      </c>
      <c r="V71" s="52">
        <v>0</v>
      </c>
      <c r="W71" s="4" t="s">
        <v>1</v>
      </c>
      <c r="X71" s="4" t="s">
        <v>1</v>
      </c>
    </row>
    <row r="72" spans="1:24" x14ac:dyDescent="0.3">
      <c r="A72" s="52">
        <v>38.799999999999997</v>
      </c>
      <c r="B72" s="52" t="s">
        <v>43</v>
      </c>
      <c r="C72" s="52" t="s">
        <v>42</v>
      </c>
      <c r="D72" s="52" t="s">
        <v>4</v>
      </c>
      <c r="E72" s="52">
        <v>1</v>
      </c>
      <c r="F72" s="52">
        <v>0</v>
      </c>
      <c r="G72" s="52">
        <v>0.2</v>
      </c>
      <c r="H72" s="52">
        <v>-0.19900000000000001</v>
      </c>
      <c r="I72" s="52">
        <v>0</v>
      </c>
      <c r="J72" s="52">
        <v>5</v>
      </c>
      <c r="K72" s="52">
        <v>250</v>
      </c>
      <c r="L72" s="52">
        <v>0.05</v>
      </c>
      <c r="M72" s="52">
        <v>5.64</v>
      </c>
      <c r="N72" s="52">
        <v>0</v>
      </c>
      <c r="O72" s="52">
        <v>0</v>
      </c>
      <c r="P72" s="52" t="s">
        <v>1</v>
      </c>
      <c r="Q72" s="52" t="s">
        <v>1</v>
      </c>
      <c r="R72" s="52" t="s">
        <v>767</v>
      </c>
      <c r="S72" s="52" t="s">
        <v>767</v>
      </c>
      <c r="T72" s="52" t="s">
        <v>767</v>
      </c>
      <c r="U72" s="52" t="s">
        <v>767</v>
      </c>
      <c r="V72" s="52" t="s">
        <v>767</v>
      </c>
      <c r="W72" s="4" t="s">
        <v>767</v>
      </c>
      <c r="X72" s="4" t="s">
        <v>767</v>
      </c>
    </row>
    <row r="73" spans="1:24" x14ac:dyDescent="0.3">
      <c r="A73" s="52">
        <v>35</v>
      </c>
      <c r="B73" s="52" t="s">
        <v>43</v>
      </c>
      <c r="C73" s="52" t="s">
        <v>42</v>
      </c>
      <c r="D73" s="52" t="s">
        <v>4</v>
      </c>
      <c r="E73" s="52">
        <v>1</v>
      </c>
      <c r="F73" s="52">
        <v>0</v>
      </c>
      <c r="G73" s="52">
        <v>0.2</v>
      </c>
      <c r="H73" s="52">
        <v>-0.19900000000000001</v>
      </c>
      <c r="I73" s="52">
        <v>0</v>
      </c>
      <c r="J73" s="52">
        <v>5</v>
      </c>
      <c r="K73" s="52">
        <v>250</v>
      </c>
      <c r="L73" s="52">
        <v>0.05</v>
      </c>
      <c r="M73" s="52">
        <v>5.64</v>
      </c>
      <c r="N73" s="52">
        <v>0</v>
      </c>
      <c r="O73" s="52">
        <v>0</v>
      </c>
      <c r="P73" s="52" t="s">
        <v>1</v>
      </c>
      <c r="Q73" s="52" t="s">
        <v>1</v>
      </c>
      <c r="R73" s="52" t="s">
        <v>767</v>
      </c>
      <c r="S73" s="52" t="s">
        <v>767</v>
      </c>
      <c r="T73" s="52" t="s">
        <v>767</v>
      </c>
      <c r="U73" s="52" t="s">
        <v>767</v>
      </c>
      <c r="V73" s="52" t="s">
        <v>767</v>
      </c>
      <c r="W73" s="4" t="s">
        <v>767</v>
      </c>
      <c r="X73" s="4" t="s">
        <v>767</v>
      </c>
    </row>
    <row r="74" spans="1:24" x14ac:dyDescent="0.3">
      <c r="A74" s="52">
        <v>35</v>
      </c>
      <c r="B74" s="52" t="s">
        <v>120</v>
      </c>
      <c r="C74" s="52" t="s">
        <v>42</v>
      </c>
      <c r="D74" s="52" t="s">
        <v>3</v>
      </c>
      <c r="E74" s="52">
        <v>1</v>
      </c>
      <c r="F74" s="52">
        <v>0</v>
      </c>
      <c r="G74" s="52">
        <v>10.75</v>
      </c>
      <c r="H74" s="52">
        <v>10.75</v>
      </c>
      <c r="I74" s="52">
        <v>5</v>
      </c>
      <c r="J74" s="52">
        <v>-0.87</v>
      </c>
      <c r="K74" s="52">
        <v>0</v>
      </c>
      <c r="L74" s="52">
        <v>1</v>
      </c>
      <c r="M74" s="52">
        <v>0</v>
      </c>
      <c r="N74" s="52">
        <v>99</v>
      </c>
      <c r="O74" s="52">
        <v>-99</v>
      </c>
      <c r="P74" s="52">
        <v>0</v>
      </c>
      <c r="Q74" s="52">
        <v>9.3000000000000007</v>
      </c>
      <c r="R74" s="52">
        <v>0</v>
      </c>
      <c r="S74" s="52">
        <v>11.63</v>
      </c>
      <c r="T74" s="52">
        <v>0.113</v>
      </c>
      <c r="U74" s="52">
        <v>0.124</v>
      </c>
      <c r="V74" s="52">
        <v>0</v>
      </c>
      <c r="W74" s="4" t="s">
        <v>1</v>
      </c>
      <c r="X74" s="4" t="s">
        <v>1</v>
      </c>
    </row>
    <row r="75" spans="1:24" x14ac:dyDescent="0.3">
      <c r="A75" s="52">
        <v>34.700000000000003</v>
      </c>
      <c r="B75" s="52" t="s">
        <v>120</v>
      </c>
      <c r="C75" s="52" t="s">
        <v>42</v>
      </c>
      <c r="D75" s="52" t="s">
        <v>3</v>
      </c>
      <c r="E75" s="52">
        <v>1</v>
      </c>
      <c r="F75" s="52">
        <v>0</v>
      </c>
      <c r="G75" s="52">
        <v>10.75</v>
      </c>
      <c r="H75" s="52">
        <v>10.75</v>
      </c>
      <c r="I75" s="52">
        <v>5</v>
      </c>
      <c r="J75" s="52">
        <v>-0.87</v>
      </c>
      <c r="K75" s="52">
        <v>0</v>
      </c>
      <c r="L75" s="52">
        <v>1</v>
      </c>
      <c r="M75" s="52">
        <v>0</v>
      </c>
      <c r="N75" s="52">
        <v>99</v>
      </c>
      <c r="O75" s="52">
        <v>-99</v>
      </c>
      <c r="P75" s="52">
        <v>0</v>
      </c>
      <c r="Q75" s="52">
        <v>9.3000000000000007</v>
      </c>
      <c r="R75" s="52">
        <v>0</v>
      </c>
      <c r="S75" s="52">
        <v>11.63</v>
      </c>
      <c r="T75" s="52">
        <v>0.113</v>
      </c>
      <c r="U75" s="52">
        <v>0.124</v>
      </c>
      <c r="V75" s="52">
        <v>0</v>
      </c>
      <c r="W75" s="4" t="s">
        <v>1</v>
      </c>
      <c r="X75" s="4" t="s">
        <v>1</v>
      </c>
    </row>
    <row r="76" spans="1:24" x14ac:dyDescent="0.3">
      <c r="A76" s="52">
        <v>33</v>
      </c>
      <c r="B76" s="52" t="s">
        <v>43</v>
      </c>
      <c r="C76" s="52" t="s">
        <v>42</v>
      </c>
      <c r="D76" s="52" t="s">
        <v>3</v>
      </c>
      <c r="E76" s="52">
        <v>1</v>
      </c>
      <c r="F76" s="52">
        <v>0</v>
      </c>
      <c r="G76" s="52">
        <v>15</v>
      </c>
      <c r="H76" s="52">
        <v>15</v>
      </c>
      <c r="I76" s="52">
        <v>5</v>
      </c>
      <c r="J76" s="52">
        <v>-0.87</v>
      </c>
      <c r="K76" s="52">
        <v>0</v>
      </c>
      <c r="L76" s="52">
        <v>1</v>
      </c>
      <c r="M76" s="52">
        <v>0</v>
      </c>
      <c r="N76" s="52">
        <v>99</v>
      </c>
      <c r="O76" s="52">
        <v>-99</v>
      </c>
      <c r="P76" s="52">
        <v>0</v>
      </c>
      <c r="Q76" s="52">
        <v>9.3000000000000007</v>
      </c>
      <c r="R76" s="52">
        <v>0</v>
      </c>
      <c r="S76" s="52">
        <v>11.63</v>
      </c>
      <c r="T76" s="52">
        <v>0.113</v>
      </c>
      <c r="U76" s="52">
        <v>0.124</v>
      </c>
      <c r="V76" s="52">
        <v>0</v>
      </c>
      <c r="W76" s="4" t="s">
        <v>1</v>
      </c>
      <c r="X76" s="4" t="s">
        <v>1</v>
      </c>
    </row>
    <row r="77" spans="1:24" x14ac:dyDescent="0.3">
      <c r="A77" s="52">
        <v>33</v>
      </c>
      <c r="B77" s="52" t="s">
        <v>120</v>
      </c>
      <c r="C77" s="52" t="s">
        <v>42</v>
      </c>
      <c r="D77" s="52" t="s">
        <v>3</v>
      </c>
      <c r="E77" s="52">
        <v>1</v>
      </c>
      <c r="F77" s="52">
        <v>0</v>
      </c>
      <c r="G77" s="52">
        <v>10.75</v>
      </c>
      <c r="H77" s="52">
        <v>10.75</v>
      </c>
      <c r="I77" s="52">
        <v>5</v>
      </c>
      <c r="J77" s="52">
        <v>-0.87</v>
      </c>
      <c r="K77" s="52">
        <v>0</v>
      </c>
      <c r="L77" s="52">
        <v>1</v>
      </c>
      <c r="M77" s="52">
        <v>0</v>
      </c>
      <c r="N77" s="52">
        <v>99</v>
      </c>
      <c r="O77" s="52">
        <v>-99</v>
      </c>
      <c r="P77" s="52">
        <v>0</v>
      </c>
      <c r="Q77" s="52">
        <v>9.3000000000000007</v>
      </c>
      <c r="R77" s="52">
        <v>0</v>
      </c>
      <c r="S77" s="52">
        <v>11.63</v>
      </c>
      <c r="T77" s="52">
        <v>0.113</v>
      </c>
      <c r="U77" s="52">
        <v>0.124</v>
      </c>
      <c r="V77" s="52">
        <v>0</v>
      </c>
      <c r="W77" s="4" t="s">
        <v>1</v>
      </c>
      <c r="X77" s="4" t="s">
        <v>1</v>
      </c>
    </row>
    <row r="78" spans="1:24" x14ac:dyDescent="0.3">
      <c r="A78" s="52">
        <v>32</v>
      </c>
      <c r="B78" s="52" t="s">
        <v>43</v>
      </c>
      <c r="C78" s="52" t="s">
        <v>42</v>
      </c>
      <c r="D78" s="52" t="s">
        <v>3</v>
      </c>
      <c r="E78" s="52">
        <v>1</v>
      </c>
      <c r="F78" s="52">
        <v>0</v>
      </c>
      <c r="G78" s="52">
        <v>10.75</v>
      </c>
      <c r="H78" s="52">
        <v>10.75</v>
      </c>
      <c r="I78" s="52">
        <v>5</v>
      </c>
      <c r="J78" s="52">
        <v>-0.87</v>
      </c>
      <c r="K78" s="52">
        <v>0</v>
      </c>
      <c r="L78" s="52">
        <v>1</v>
      </c>
      <c r="M78" s="52">
        <v>0</v>
      </c>
      <c r="N78" s="52">
        <v>99</v>
      </c>
      <c r="O78" s="52">
        <v>-99</v>
      </c>
      <c r="P78" s="52">
        <v>0</v>
      </c>
      <c r="Q78" s="52">
        <v>9.3000000000000007</v>
      </c>
      <c r="R78" s="52">
        <v>0</v>
      </c>
      <c r="S78" s="52">
        <v>11.63</v>
      </c>
      <c r="T78" s="52">
        <v>0.113</v>
      </c>
      <c r="U78" s="52">
        <v>0.124</v>
      </c>
      <c r="V78" s="52">
        <v>0</v>
      </c>
      <c r="W78" s="4" t="s">
        <v>1</v>
      </c>
      <c r="X78" s="4" t="s">
        <v>1</v>
      </c>
    </row>
    <row r="79" spans="1:24" x14ac:dyDescent="0.3">
      <c r="A79" s="52">
        <v>32</v>
      </c>
      <c r="B79" s="52" t="s">
        <v>120</v>
      </c>
      <c r="C79" s="52" t="s">
        <v>42</v>
      </c>
      <c r="D79" s="52" t="s">
        <v>3</v>
      </c>
      <c r="E79" s="52">
        <v>1</v>
      </c>
      <c r="F79" s="52">
        <v>0</v>
      </c>
      <c r="G79" s="52">
        <v>10.75</v>
      </c>
      <c r="H79" s="52">
        <v>10.75</v>
      </c>
      <c r="I79" s="52">
        <v>5</v>
      </c>
      <c r="J79" s="52">
        <v>-0.87</v>
      </c>
      <c r="K79" s="52">
        <v>0</v>
      </c>
      <c r="L79" s="52">
        <v>1</v>
      </c>
      <c r="M79" s="52">
        <v>0</v>
      </c>
      <c r="N79" s="52">
        <v>99</v>
      </c>
      <c r="O79" s="52">
        <v>-99</v>
      </c>
      <c r="P79" s="52">
        <v>0</v>
      </c>
      <c r="Q79" s="52">
        <v>9.3000000000000007</v>
      </c>
      <c r="R79" s="52">
        <v>0</v>
      </c>
      <c r="S79" s="52">
        <v>11.63</v>
      </c>
      <c r="T79" s="52">
        <v>0.113</v>
      </c>
      <c r="U79" s="52">
        <v>0.124</v>
      </c>
      <c r="V79" s="52">
        <v>0</v>
      </c>
      <c r="W79" s="4" t="s">
        <v>1</v>
      </c>
      <c r="X79" s="4" t="s">
        <v>1</v>
      </c>
    </row>
    <row r="80" spans="1:24" x14ac:dyDescent="0.3">
      <c r="A80" s="52">
        <v>25.5</v>
      </c>
      <c r="B80" s="52" t="s">
        <v>43</v>
      </c>
      <c r="C80" s="52" t="s">
        <v>42</v>
      </c>
      <c r="D80" s="52" t="s">
        <v>3</v>
      </c>
      <c r="E80" s="52">
        <v>1</v>
      </c>
      <c r="F80" s="52">
        <v>0</v>
      </c>
      <c r="G80" s="52">
        <v>10.75</v>
      </c>
      <c r="H80" s="52">
        <v>10.75</v>
      </c>
      <c r="I80" s="52">
        <v>5</v>
      </c>
      <c r="J80" s="52">
        <v>-0.87</v>
      </c>
      <c r="K80" s="52">
        <v>0</v>
      </c>
      <c r="L80" s="52">
        <v>1</v>
      </c>
      <c r="M80" s="52">
        <v>0</v>
      </c>
      <c r="N80" s="52">
        <v>99</v>
      </c>
      <c r="O80" s="52">
        <v>-99</v>
      </c>
      <c r="P80" s="52">
        <v>0</v>
      </c>
      <c r="Q80" s="52">
        <v>9.3000000000000007</v>
      </c>
      <c r="R80" s="52">
        <v>0</v>
      </c>
      <c r="S80" s="52">
        <v>11.63</v>
      </c>
      <c r="T80" s="52">
        <v>0.113</v>
      </c>
      <c r="U80" s="52">
        <v>0.124</v>
      </c>
      <c r="V80" s="52">
        <v>0</v>
      </c>
      <c r="W80" s="4" t="s">
        <v>1</v>
      </c>
      <c r="X80" s="4" t="s">
        <v>1</v>
      </c>
    </row>
    <row r="81" spans="1:24" x14ac:dyDescent="0.3">
      <c r="A81" s="52">
        <v>25</v>
      </c>
      <c r="B81" s="52" t="s">
        <v>120</v>
      </c>
      <c r="C81" s="52" t="s">
        <v>42</v>
      </c>
      <c r="D81" s="52" t="s">
        <v>3</v>
      </c>
      <c r="E81" s="52">
        <v>1</v>
      </c>
      <c r="F81" s="52">
        <v>0</v>
      </c>
      <c r="G81" s="52">
        <v>15</v>
      </c>
      <c r="H81" s="52">
        <v>15</v>
      </c>
      <c r="I81" s="52">
        <v>5</v>
      </c>
      <c r="J81" s="52">
        <v>-0.87</v>
      </c>
      <c r="K81" s="52">
        <v>0</v>
      </c>
      <c r="L81" s="52">
        <v>1</v>
      </c>
      <c r="M81" s="52">
        <v>0</v>
      </c>
      <c r="N81" s="52">
        <v>99</v>
      </c>
      <c r="O81" s="52">
        <v>-99</v>
      </c>
      <c r="P81" s="52">
        <v>0</v>
      </c>
      <c r="Q81" s="52">
        <v>9.3000000000000007</v>
      </c>
      <c r="R81" s="52">
        <v>0</v>
      </c>
      <c r="S81" s="52">
        <v>11.63</v>
      </c>
      <c r="T81" s="52">
        <v>0.113</v>
      </c>
      <c r="U81" s="52">
        <v>0.124</v>
      </c>
      <c r="V81" s="52">
        <v>0</v>
      </c>
      <c r="W81" s="4" t="s">
        <v>1</v>
      </c>
      <c r="X81" s="4" t="s">
        <v>1</v>
      </c>
    </row>
    <row r="82" spans="1:24" x14ac:dyDescent="0.3">
      <c r="A82" s="52">
        <v>24</v>
      </c>
      <c r="B82" s="52" t="s">
        <v>43</v>
      </c>
      <c r="C82" s="52" t="s">
        <v>42</v>
      </c>
      <c r="D82" s="52" t="s">
        <v>3</v>
      </c>
      <c r="E82" s="52">
        <v>1</v>
      </c>
      <c r="F82" s="52">
        <v>0</v>
      </c>
      <c r="G82" s="52">
        <v>10.75</v>
      </c>
      <c r="H82" s="52">
        <v>10.75</v>
      </c>
      <c r="I82" s="52">
        <v>5</v>
      </c>
      <c r="J82" s="52">
        <v>-0.87</v>
      </c>
      <c r="K82" s="52">
        <v>0</v>
      </c>
      <c r="L82" s="52">
        <v>1</v>
      </c>
      <c r="M82" s="52">
        <v>0</v>
      </c>
      <c r="N82" s="52">
        <v>99</v>
      </c>
      <c r="O82" s="52">
        <v>-99</v>
      </c>
      <c r="P82" s="52">
        <v>0</v>
      </c>
      <c r="Q82" s="52">
        <v>9.3000000000000007</v>
      </c>
      <c r="R82" s="52">
        <v>0</v>
      </c>
      <c r="S82" s="52">
        <v>11.63</v>
      </c>
      <c r="T82" s="52">
        <v>0.113</v>
      </c>
      <c r="U82" s="52">
        <v>0.124</v>
      </c>
      <c r="V82" s="52">
        <v>0</v>
      </c>
      <c r="W82" s="4" t="s">
        <v>1</v>
      </c>
      <c r="X82" s="4" t="s">
        <v>1</v>
      </c>
    </row>
    <row r="83" spans="1:24" x14ac:dyDescent="0.3">
      <c r="A83" s="52">
        <v>20</v>
      </c>
      <c r="B83" s="52" t="s">
        <v>43</v>
      </c>
      <c r="C83" s="52" t="s">
        <v>42</v>
      </c>
      <c r="D83" s="52" t="s">
        <v>3</v>
      </c>
      <c r="E83" s="52">
        <v>1</v>
      </c>
      <c r="F83" s="52">
        <v>0</v>
      </c>
      <c r="G83" s="52">
        <v>10.75</v>
      </c>
      <c r="H83" s="52">
        <v>10.75</v>
      </c>
      <c r="I83" s="52">
        <v>5</v>
      </c>
      <c r="J83" s="52">
        <v>-0.87</v>
      </c>
      <c r="K83" s="52">
        <v>0</v>
      </c>
      <c r="L83" s="52">
        <v>1</v>
      </c>
      <c r="M83" s="52">
        <v>0</v>
      </c>
      <c r="N83" s="52">
        <v>99</v>
      </c>
      <c r="O83" s="52">
        <v>-99</v>
      </c>
      <c r="P83" s="52">
        <v>0</v>
      </c>
      <c r="Q83" s="52">
        <v>9.3000000000000007</v>
      </c>
      <c r="R83" s="52">
        <v>0</v>
      </c>
      <c r="S83" s="52">
        <v>11.63</v>
      </c>
      <c r="T83" s="52">
        <v>0.113</v>
      </c>
      <c r="U83" s="52">
        <v>0.124</v>
      </c>
      <c r="V83" s="52">
        <v>0</v>
      </c>
      <c r="W83" s="4" t="s">
        <v>1</v>
      </c>
      <c r="X83" s="4" t="s">
        <v>1</v>
      </c>
    </row>
    <row r="84" spans="1:24" x14ac:dyDescent="0.3">
      <c r="A84" s="52">
        <v>20</v>
      </c>
      <c r="B84" s="52" t="s">
        <v>120</v>
      </c>
      <c r="C84" s="52" t="s">
        <v>42</v>
      </c>
      <c r="D84" s="52" t="s">
        <v>3</v>
      </c>
      <c r="E84" s="52">
        <v>1</v>
      </c>
      <c r="F84" s="52">
        <v>0</v>
      </c>
      <c r="G84" s="52">
        <v>10.75</v>
      </c>
      <c r="H84" s="52">
        <v>10.75</v>
      </c>
      <c r="I84" s="52">
        <v>5</v>
      </c>
      <c r="J84" s="52">
        <v>-0.87</v>
      </c>
      <c r="K84" s="52">
        <v>0</v>
      </c>
      <c r="L84" s="52">
        <v>1</v>
      </c>
      <c r="M84" s="52">
        <v>0</v>
      </c>
      <c r="N84" s="52">
        <v>99</v>
      </c>
      <c r="O84" s="52">
        <v>-99</v>
      </c>
      <c r="P84" s="52">
        <v>0</v>
      </c>
      <c r="Q84" s="52">
        <v>9.3000000000000007</v>
      </c>
      <c r="R84" s="52">
        <v>0</v>
      </c>
      <c r="S84" s="52">
        <v>11.63</v>
      </c>
      <c r="T84" s="52">
        <v>0.113</v>
      </c>
      <c r="U84" s="52">
        <v>0.124</v>
      </c>
      <c r="V84" s="52">
        <v>0</v>
      </c>
      <c r="W84" s="4" t="s">
        <v>1</v>
      </c>
      <c r="X84" s="4" t="s">
        <v>1</v>
      </c>
    </row>
    <row r="85" spans="1:24" x14ac:dyDescent="0.3">
      <c r="A85" s="52">
        <v>18.5</v>
      </c>
      <c r="B85" s="52" t="s">
        <v>120</v>
      </c>
      <c r="C85" s="52" t="s">
        <v>42</v>
      </c>
      <c r="D85" s="52" t="s">
        <v>3</v>
      </c>
      <c r="E85" s="52">
        <v>1</v>
      </c>
      <c r="F85" s="52">
        <v>0</v>
      </c>
      <c r="G85" s="52">
        <v>10.75</v>
      </c>
      <c r="H85" s="52">
        <v>10.75</v>
      </c>
      <c r="I85" s="52">
        <v>5</v>
      </c>
      <c r="J85" s="52">
        <v>-0.87</v>
      </c>
      <c r="K85" s="52">
        <v>0</v>
      </c>
      <c r="L85" s="52">
        <v>1</v>
      </c>
      <c r="M85" s="52">
        <v>0</v>
      </c>
      <c r="N85" s="52">
        <v>99</v>
      </c>
      <c r="O85" s="52">
        <v>-99</v>
      </c>
      <c r="P85" s="52">
        <v>0</v>
      </c>
      <c r="Q85" s="52">
        <v>9.3000000000000007</v>
      </c>
      <c r="R85" s="52">
        <v>0</v>
      </c>
      <c r="S85" s="52">
        <v>11.63</v>
      </c>
      <c r="T85" s="52">
        <v>0.113</v>
      </c>
      <c r="U85" s="52">
        <v>0.124</v>
      </c>
      <c r="V85" s="52">
        <v>0</v>
      </c>
      <c r="W85" s="4" t="s">
        <v>1</v>
      </c>
      <c r="X85" s="4" t="s">
        <v>1</v>
      </c>
    </row>
    <row r="86" spans="1:24" x14ac:dyDescent="0.3">
      <c r="A86" s="52">
        <v>15</v>
      </c>
      <c r="B86" s="52" t="s">
        <v>120</v>
      </c>
      <c r="C86" s="52" t="s">
        <v>42</v>
      </c>
      <c r="D86" s="52" t="s">
        <v>3</v>
      </c>
      <c r="E86" s="52">
        <v>1</v>
      </c>
      <c r="F86" s="52">
        <v>0</v>
      </c>
      <c r="G86" s="52">
        <v>10.75</v>
      </c>
      <c r="H86" s="52">
        <v>10.75</v>
      </c>
      <c r="I86" s="52">
        <v>5</v>
      </c>
      <c r="J86" s="52">
        <v>-0.87</v>
      </c>
      <c r="K86" s="52">
        <v>0</v>
      </c>
      <c r="L86" s="52">
        <v>1</v>
      </c>
      <c r="M86" s="52">
        <v>0</v>
      </c>
      <c r="N86" s="52">
        <v>99</v>
      </c>
      <c r="O86" s="52">
        <v>-99</v>
      </c>
      <c r="P86" s="52">
        <v>0</v>
      </c>
      <c r="Q86" s="52">
        <v>9.3000000000000007</v>
      </c>
      <c r="R86" s="52">
        <v>0</v>
      </c>
      <c r="S86" s="52">
        <v>11.63</v>
      </c>
      <c r="T86" s="52">
        <v>0.113</v>
      </c>
      <c r="U86" s="52">
        <v>0.124</v>
      </c>
      <c r="V86" s="52">
        <v>0</v>
      </c>
      <c r="W86" s="4" t="s">
        <v>1</v>
      </c>
      <c r="X86" s="4" t="s">
        <v>1</v>
      </c>
    </row>
    <row r="87" spans="1:24" x14ac:dyDescent="0.3">
      <c r="A87" s="52">
        <v>13</v>
      </c>
      <c r="B87" s="52" t="s">
        <v>120</v>
      </c>
      <c r="C87" s="52" t="s">
        <v>42</v>
      </c>
      <c r="D87" s="52" t="s">
        <v>3</v>
      </c>
      <c r="E87" s="52">
        <v>1</v>
      </c>
      <c r="F87" s="52">
        <v>0</v>
      </c>
      <c r="G87" s="52">
        <v>10.75</v>
      </c>
      <c r="H87" s="52">
        <v>10.75</v>
      </c>
      <c r="I87" s="52">
        <v>5</v>
      </c>
      <c r="J87" s="52">
        <v>-0.87</v>
      </c>
      <c r="K87" s="52">
        <v>0</v>
      </c>
      <c r="L87" s="52">
        <v>1</v>
      </c>
      <c r="M87" s="52">
        <v>0</v>
      </c>
      <c r="N87" s="52">
        <v>99</v>
      </c>
      <c r="O87" s="52">
        <v>-99</v>
      </c>
      <c r="P87" s="52">
        <v>0</v>
      </c>
      <c r="Q87" s="52">
        <v>9.3000000000000007</v>
      </c>
      <c r="R87" s="52">
        <v>0</v>
      </c>
      <c r="S87" s="52">
        <v>11.63</v>
      </c>
      <c r="T87" s="52">
        <v>0.113</v>
      </c>
      <c r="U87" s="52">
        <v>0.124</v>
      </c>
      <c r="V87" s="52">
        <v>0</v>
      </c>
      <c r="W87" s="4" t="s">
        <v>1</v>
      </c>
      <c r="X87" s="4" t="s">
        <v>1</v>
      </c>
    </row>
    <row r="88" spans="1:24" x14ac:dyDescent="0.3">
      <c r="A88" s="52">
        <v>7.5</v>
      </c>
      <c r="B88" s="52" t="s">
        <v>43</v>
      </c>
      <c r="C88" s="52" t="s">
        <v>42</v>
      </c>
      <c r="D88" s="52" t="s">
        <v>4</v>
      </c>
      <c r="E88" s="52">
        <v>1</v>
      </c>
      <c r="F88" s="52">
        <v>0</v>
      </c>
      <c r="G88" s="52">
        <v>0.2</v>
      </c>
      <c r="H88" s="52">
        <v>-0.19900000000000001</v>
      </c>
      <c r="I88" s="52">
        <v>0</v>
      </c>
      <c r="J88" s="52">
        <v>5</v>
      </c>
      <c r="K88" s="52">
        <v>250</v>
      </c>
      <c r="L88" s="52">
        <v>0.05</v>
      </c>
      <c r="M88" s="52">
        <v>5.64</v>
      </c>
      <c r="N88" s="52">
        <v>0</v>
      </c>
      <c r="O88" s="52">
        <v>0</v>
      </c>
      <c r="P88" s="52" t="s">
        <v>1</v>
      </c>
      <c r="Q88" s="52" t="s">
        <v>1</v>
      </c>
      <c r="R88" s="52" t="s">
        <v>767</v>
      </c>
      <c r="S88" s="52" t="s">
        <v>767</v>
      </c>
      <c r="T88" s="52" t="s">
        <v>767</v>
      </c>
      <c r="U88" s="52" t="s">
        <v>767</v>
      </c>
      <c r="V88" s="52" t="s">
        <v>767</v>
      </c>
      <c r="W88" s="4" t="s">
        <v>767</v>
      </c>
      <c r="X88" s="4" t="s">
        <v>767</v>
      </c>
    </row>
    <row r="89" spans="1:24" x14ac:dyDescent="0.3">
      <c r="A89" s="52">
        <v>7.5</v>
      </c>
      <c r="B89" s="52" t="s">
        <v>43</v>
      </c>
      <c r="C89" s="52" t="s">
        <v>42</v>
      </c>
      <c r="D89" s="52" t="s">
        <v>3</v>
      </c>
      <c r="E89" s="52">
        <v>1</v>
      </c>
      <c r="F89" s="52">
        <v>0</v>
      </c>
      <c r="G89" s="52">
        <v>10.75</v>
      </c>
      <c r="H89" s="52">
        <v>10.75</v>
      </c>
      <c r="I89" s="52">
        <v>5</v>
      </c>
      <c r="J89" s="52">
        <v>-0.87</v>
      </c>
      <c r="K89" s="52">
        <v>0</v>
      </c>
      <c r="L89" s="52">
        <v>1</v>
      </c>
      <c r="M89" s="52">
        <v>0</v>
      </c>
      <c r="N89" s="52">
        <v>99</v>
      </c>
      <c r="O89" s="52">
        <v>-99</v>
      </c>
      <c r="P89" s="52">
        <v>0</v>
      </c>
      <c r="Q89" s="52">
        <v>9.3000000000000007</v>
      </c>
      <c r="R89" s="52">
        <v>0</v>
      </c>
      <c r="S89" s="52">
        <v>11.63</v>
      </c>
      <c r="T89" s="52">
        <v>0.113</v>
      </c>
      <c r="U89" s="52">
        <v>0.124</v>
      </c>
      <c r="V89" s="52">
        <v>0</v>
      </c>
      <c r="W89" s="4" t="s">
        <v>1</v>
      </c>
      <c r="X89" s="4" t="s">
        <v>1</v>
      </c>
    </row>
    <row r="90" spans="1:24" x14ac:dyDescent="0.3">
      <c r="A90" s="52">
        <v>6.2</v>
      </c>
      <c r="B90" s="52" t="s">
        <v>120</v>
      </c>
      <c r="C90" s="52" t="s">
        <v>42</v>
      </c>
      <c r="D90" s="52" t="s">
        <v>3</v>
      </c>
      <c r="E90" s="52">
        <v>1</v>
      </c>
      <c r="F90" s="52">
        <v>0</v>
      </c>
      <c r="G90" s="52">
        <v>15</v>
      </c>
      <c r="H90" s="52">
        <v>15</v>
      </c>
      <c r="I90" s="52">
        <v>5</v>
      </c>
      <c r="J90" s="52">
        <v>-0.87</v>
      </c>
      <c r="K90" s="52">
        <v>0</v>
      </c>
      <c r="L90" s="52">
        <v>1</v>
      </c>
      <c r="M90" s="52">
        <v>0</v>
      </c>
      <c r="N90" s="52">
        <v>99</v>
      </c>
      <c r="O90" s="52">
        <v>-99</v>
      </c>
      <c r="P90" s="52">
        <v>0</v>
      </c>
      <c r="Q90" s="52">
        <v>9.3000000000000007</v>
      </c>
      <c r="R90" s="52">
        <v>0</v>
      </c>
      <c r="S90" s="52">
        <v>11.63</v>
      </c>
      <c r="T90" s="52">
        <v>0.113</v>
      </c>
      <c r="U90" s="52">
        <v>0.124</v>
      </c>
      <c r="V90" s="52">
        <v>0</v>
      </c>
      <c r="W90" s="4" t="s">
        <v>1</v>
      </c>
      <c r="X90" s="4" t="s">
        <v>1</v>
      </c>
    </row>
    <row r="91" spans="1:24" x14ac:dyDescent="0.3">
      <c r="A91" s="55">
        <v>1000</v>
      </c>
      <c r="B91" s="55" t="s">
        <v>120</v>
      </c>
      <c r="C91" s="55" t="s">
        <v>62</v>
      </c>
      <c r="D91" s="55" t="s">
        <v>2</v>
      </c>
      <c r="E91" s="55">
        <v>1</v>
      </c>
      <c r="F91" s="55">
        <v>4</v>
      </c>
      <c r="G91" s="55">
        <v>0.04</v>
      </c>
      <c r="H91" s="55">
        <v>0.5</v>
      </c>
      <c r="I91" s="55">
        <v>7.0000000000000007E-2</v>
      </c>
      <c r="J91" s="55">
        <v>2.8</v>
      </c>
      <c r="K91" s="55">
        <v>0</v>
      </c>
      <c r="L91" s="55">
        <v>1.8</v>
      </c>
      <c r="M91" s="55">
        <v>1.75</v>
      </c>
      <c r="N91" s="55">
        <v>0.3</v>
      </c>
      <c r="O91" s="55">
        <v>0.65</v>
      </c>
      <c r="P91" s="55">
        <v>0.22600000000000001</v>
      </c>
      <c r="Q91" s="55">
        <v>0.15</v>
      </c>
      <c r="R91" s="55">
        <v>5.7000000000000002E-2</v>
      </c>
      <c r="S91" s="55">
        <v>0.33</v>
      </c>
      <c r="T91" s="55" t="s">
        <v>1</v>
      </c>
      <c r="U91" s="55" t="s">
        <v>1</v>
      </c>
    </row>
    <row r="92" spans="1:24" x14ac:dyDescent="0.3">
      <c r="A92" s="55">
        <v>660</v>
      </c>
      <c r="B92" s="55" t="s">
        <v>120</v>
      </c>
      <c r="C92" s="55" t="s">
        <v>62</v>
      </c>
      <c r="D92" s="55" t="s">
        <v>2</v>
      </c>
      <c r="E92" s="55">
        <v>1</v>
      </c>
      <c r="F92" s="55">
        <v>4</v>
      </c>
      <c r="G92" s="55">
        <v>0.04</v>
      </c>
      <c r="H92" s="55">
        <v>0.5</v>
      </c>
      <c r="I92" s="55">
        <v>7.0000000000000007E-2</v>
      </c>
      <c r="J92" s="55">
        <v>2.8</v>
      </c>
      <c r="K92" s="55">
        <v>0</v>
      </c>
      <c r="L92" s="55">
        <v>1.8</v>
      </c>
      <c r="M92" s="55">
        <v>1.75</v>
      </c>
      <c r="N92" s="55">
        <v>0.3</v>
      </c>
      <c r="O92" s="55">
        <v>0.65</v>
      </c>
      <c r="P92" s="55">
        <v>0.25600000000000001</v>
      </c>
      <c r="Q92" s="55">
        <v>0.15</v>
      </c>
      <c r="R92" s="55">
        <v>5.7000000000000002E-2</v>
      </c>
      <c r="S92" s="55">
        <v>0.33</v>
      </c>
      <c r="T92" s="55" t="s">
        <v>1</v>
      </c>
      <c r="U92" s="55" t="s">
        <v>1</v>
      </c>
    </row>
    <row r="93" spans="1:24" x14ac:dyDescent="0.3">
      <c r="A93" s="55">
        <v>622</v>
      </c>
      <c r="B93" s="55" t="s">
        <v>120</v>
      </c>
      <c r="C93" s="55" t="s">
        <v>62</v>
      </c>
      <c r="D93" s="55" t="s">
        <v>2</v>
      </c>
      <c r="E93" s="55">
        <v>1</v>
      </c>
      <c r="F93" s="55">
        <v>4</v>
      </c>
      <c r="G93" s="55">
        <v>0.04</v>
      </c>
      <c r="H93" s="55">
        <v>0.5</v>
      </c>
      <c r="I93" s="55">
        <v>7.0000000000000007E-2</v>
      </c>
      <c r="J93" s="55">
        <v>2.8</v>
      </c>
      <c r="K93" s="55">
        <v>0</v>
      </c>
      <c r="L93" s="55">
        <v>1.8</v>
      </c>
      <c r="M93" s="55">
        <v>1.75</v>
      </c>
      <c r="N93" s="55">
        <v>0.3</v>
      </c>
      <c r="O93" s="55">
        <v>0.65</v>
      </c>
      <c r="P93" s="55">
        <v>0.25600000000000001</v>
      </c>
      <c r="Q93" s="55">
        <v>0.15</v>
      </c>
      <c r="R93" s="55">
        <v>5.7000000000000002E-2</v>
      </c>
      <c r="S93" s="55">
        <v>0.33</v>
      </c>
      <c r="T93" s="55" t="s">
        <v>1</v>
      </c>
      <c r="U93" s="55" t="s">
        <v>1</v>
      </c>
    </row>
    <row r="94" spans="1:24" x14ac:dyDescent="0.3">
      <c r="A94" s="55">
        <v>600</v>
      </c>
      <c r="B94" s="55" t="s">
        <v>120</v>
      </c>
      <c r="C94" s="55" t="s">
        <v>62</v>
      </c>
      <c r="D94" s="55" t="s">
        <v>2</v>
      </c>
      <c r="E94" s="55">
        <v>1</v>
      </c>
      <c r="F94" s="55">
        <v>4</v>
      </c>
      <c r="G94" s="55">
        <v>0.04</v>
      </c>
      <c r="H94" s="55">
        <v>0.5</v>
      </c>
      <c r="I94" s="55">
        <v>7.0000000000000007E-2</v>
      </c>
      <c r="J94" s="55">
        <v>2.8</v>
      </c>
      <c r="K94" s="55">
        <v>0</v>
      </c>
      <c r="L94" s="55">
        <v>1.8</v>
      </c>
      <c r="M94" s="55">
        <v>1.75</v>
      </c>
      <c r="N94" s="55">
        <v>0.3</v>
      </c>
      <c r="O94" s="55">
        <v>0.65</v>
      </c>
      <c r="P94" s="55">
        <v>0.25600000000000001</v>
      </c>
      <c r="Q94" s="55">
        <v>0.15</v>
      </c>
      <c r="R94" s="55">
        <v>5.7000000000000002E-2</v>
      </c>
      <c r="S94" s="55">
        <v>0.33</v>
      </c>
      <c r="T94" s="55" t="s">
        <v>1</v>
      </c>
      <c r="U94" s="55" t="s">
        <v>1</v>
      </c>
    </row>
    <row r="95" spans="1:24" x14ac:dyDescent="0.3">
      <c r="A95" s="55">
        <v>600</v>
      </c>
      <c r="B95" s="55" t="s">
        <v>120</v>
      </c>
      <c r="C95" s="55" t="s">
        <v>62</v>
      </c>
      <c r="D95" s="55" t="s">
        <v>0</v>
      </c>
      <c r="E95" s="55">
        <v>1</v>
      </c>
      <c r="F95" s="55">
        <v>6.6</v>
      </c>
      <c r="G95" s="55">
        <v>0.05</v>
      </c>
      <c r="H95" s="55">
        <v>0.155</v>
      </c>
      <c r="I95" s="55">
        <v>2</v>
      </c>
      <c r="J95" s="55">
        <v>0</v>
      </c>
      <c r="K95" s="55">
        <v>1.1299999999999999</v>
      </c>
      <c r="L95" s="55">
        <v>0.73399999999999999</v>
      </c>
      <c r="M95" s="55">
        <v>0.26</v>
      </c>
      <c r="N95" s="55">
        <v>0.25600000000000001</v>
      </c>
      <c r="O95" s="55">
        <v>0.104</v>
      </c>
      <c r="P95" s="55">
        <v>0.19400000000000001</v>
      </c>
      <c r="Q95" s="55">
        <v>0.68500000000000005</v>
      </c>
      <c r="R95" s="55" t="s">
        <v>1</v>
      </c>
      <c r="S95" s="55" t="s">
        <v>1</v>
      </c>
      <c r="T95" s="55" t="s">
        <v>767</v>
      </c>
      <c r="U95" s="55" t="s">
        <v>767</v>
      </c>
    </row>
    <row r="96" spans="1:24" x14ac:dyDescent="0.3">
      <c r="A96" s="55">
        <v>500</v>
      </c>
      <c r="B96" s="55" t="s">
        <v>120</v>
      </c>
      <c r="C96" s="55" t="s">
        <v>62</v>
      </c>
      <c r="D96" s="55" t="s">
        <v>2</v>
      </c>
      <c r="E96" s="55">
        <v>1</v>
      </c>
      <c r="F96" s="55">
        <v>4</v>
      </c>
      <c r="G96" s="55">
        <v>0.04</v>
      </c>
      <c r="H96" s="55">
        <v>0.5</v>
      </c>
      <c r="I96" s="55">
        <v>7.0000000000000007E-2</v>
      </c>
      <c r="J96" s="55">
        <v>2.8</v>
      </c>
      <c r="K96" s="55">
        <v>0</v>
      </c>
      <c r="L96" s="55">
        <v>1.8</v>
      </c>
      <c r="M96" s="55">
        <v>1.75</v>
      </c>
      <c r="N96" s="55">
        <v>0.3</v>
      </c>
      <c r="O96" s="55">
        <v>0.65</v>
      </c>
      <c r="P96" s="55">
        <v>0.25600000000000001</v>
      </c>
      <c r="Q96" s="55">
        <v>0.15</v>
      </c>
      <c r="R96" s="55">
        <v>5.7000000000000002E-2</v>
      </c>
      <c r="S96" s="55">
        <v>0.33</v>
      </c>
      <c r="T96" s="55" t="s">
        <v>1</v>
      </c>
      <c r="U96" s="55" t="s">
        <v>1</v>
      </c>
    </row>
    <row r="97" spans="1:21" x14ac:dyDescent="0.3">
      <c r="A97" s="55">
        <v>400</v>
      </c>
      <c r="B97" s="55" t="s">
        <v>43</v>
      </c>
      <c r="C97" s="55" t="s">
        <v>62</v>
      </c>
      <c r="D97" s="55" t="s">
        <v>0</v>
      </c>
      <c r="E97" s="55">
        <v>1</v>
      </c>
      <c r="F97" s="55">
        <v>7.83</v>
      </c>
      <c r="G97" s="55">
        <v>5.7000000000000002E-2</v>
      </c>
      <c r="H97" s="55">
        <v>7.0000000000000007E-2</v>
      </c>
      <c r="I97" s="55">
        <v>4</v>
      </c>
      <c r="J97" s="55">
        <v>0.5</v>
      </c>
      <c r="K97" s="55">
        <v>1.083</v>
      </c>
      <c r="L97" s="55">
        <v>0.83</v>
      </c>
      <c r="M97" s="55">
        <v>0.375</v>
      </c>
      <c r="N97" s="55">
        <v>0.24</v>
      </c>
      <c r="O97" s="55">
        <v>0.107</v>
      </c>
      <c r="P97" s="55">
        <v>0.13</v>
      </c>
      <c r="Q97" s="55">
        <v>0.436</v>
      </c>
      <c r="R97" s="55" t="s">
        <v>1</v>
      </c>
      <c r="S97" s="55" t="s">
        <v>1</v>
      </c>
      <c r="T97" s="55" t="s">
        <v>767</v>
      </c>
      <c r="U97" s="55" t="s">
        <v>767</v>
      </c>
    </row>
    <row r="98" spans="1:21" x14ac:dyDescent="0.3">
      <c r="A98" s="55">
        <v>400</v>
      </c>
      <c r="B98" s="55" t="s">
        <v>120</v>
      </c>
      <c r="C98" s="55" t="s">
        <v>62</v>
      </c>
      <c r="D98" s="55" t="s">
        <v>2</v>
      </c>
      <c r="E98" s="55">
        <v>1</v>
      </c>
      <c r="F98" s="55">
        <v>4</v>
      </c>
      <c r="G98" s="55">
        <v>0.04</v>
      </c>
      <c r="H98" s="55">
        <v>0.5</v>
      </c>
      <c r="I98" s="55">
        <v>7.0000000000000007E-2</v>
      </c>
      <c r="J98" s="55">
        <v>2.8</v>
      </c>
      <c r="K98" s="55">
        <v>0</v>
      </c>
      <c r="L98" s="55">
        <v>1.8</v>
      </c>
      <c r="M98" s="55">
        <v>1.75</v>
      </c>
      <c r="N98" s="55">
        <v>0.3</v>
      </c>
      <c r="O98" s="55">
        <v>0.65</v>
      </c>
      <c r="P98" s="55">
        <v>0.25600000000000001</v>
      </c>
      <c r="Q98" s="55">
        <v>0.15</v>
      </c>
      <c r="R98" s="55">
        <v>5.7000000000000002E-2</v>
      </c>
      <c r="S98" s="55">
        <v>0.33</v>
      </c>
      <c r="T98" s="55" t="s">
        <v>1</v>
      </c>
      <c r="U98" s="55" t="s">
        <v>1</v>
      </c>
    </row>
    <row r="99" spans="1:21" x14ac:dyDescent="0.3">
      <c r="A99" s="55">
        <v>380</v>
      </c>
      <c r="B99" s="55" t="s">
        <v>120</v>
      </c>
      <c r="C99" s="55" t="s">
        <v>62</v>
      </c>
      <c r="D99" s="55" t="s">
        <v>2</v>
      </c>
      <c r="E99" s="55">
        <v>1</v>
      </c>
      <c r="F99" s="55">
        <v>8.4</v>
      </c>
      <c r="G99" s="55">
        <v>0.04</v>
      </c>
      <c r="H99" s="55">
        <v>0.94</v>
      </c>
      <c r="I99" s="55">
        <v>0.04</v>
      </c>
      <c r="J99" s="55">
        <v>3.61</v>
      </c>
      <c r="K99" s="55">
        <v>0</v>
      </c>
      <c r="L99" s="55">
        <v>2.34</v>
      </c>
      <c r="M99" s="55">
        <v>2.2599999999999998</v>
      </c>
      <c r="N99" s="55">
        <v>0.26100000000000001</v>
      </c>
      <c r="O99" s="55">
        <v>0.436</v>
      </c>
      <c r="P99" s="55">
        <v>0.26</v>
      </c>
      <c r="Q99" s="55">
        <v>0.15</v>
      </c>
      <c r="R99" s="55">
        <v>0.14899999999999999</v>
      </c>
      <c r="S99" s="55">
        <v>0.61599999999999999</v>
      </c>
      <c r="T99" s="55" t="s">
        <v>1</v>
      </c>
      <c r="U99" s="55" t="s">
        <v>1</v>
      </c>
    </row>
    <row r="100" spans="1:21" x14ac:dyDescent="0.3">
      <c r="A100" s="55">
        <v>330</v>
      </c>
      <c r="B100" s="55" t="s">
        <v>120</v>
      </c>
      <c r="C100" s="55" t="s">
        <v>62</v>
      </c>
      <c r="D100" s="55" t="s">
        <v>2</v>
      </c>
      <c r="E100" s="55">
        <v>1</v>
      </c>
      <c r="F100" s="55">
        <v>4.76</v>
      </c>
      <c r="G100" s="55">
        <v>0.04</v>
      </c>
      <c r="H100" s="55">
        <v>0.42599999999999999</v>
      </c>
      <c r="I100" s="55">
        <v>6.7000000000000004E-2</v>
      </c>
      <c r="J100" s="55">
        <v>3.4</v>
      </c>
      <c r="K100" s="55">
        <v>0</v>
      </c>
      <c r="L100" s="55">
        <v>1.825</v>
      </c>
      <c r="M100" s="55">
        <v>1.7509999999999999</v>
      </c>
      <c r="N100" s="55">
        <v>0.27500000000000002</v>
      </c>
      <c r="O100" s="55">
        <v>0.41699999999999998</v>
      </c>
      <c r="P100" s="55">
        <v>0.26</v>
      </c>
      <c r="Q100" s="55">
        <v>0.16900000000000001</v>
      </c>
      <c r="R100" s="55">
        <v>0.09</v>
      </c>
      <c r="S100" s="55">
        <v>0.4</v>
      </c>
      <c r="T100" s="55" t="s">
        <v>1</v>
      </c>
      <c r="U100" s="55" t="s">
        <v>1</v>
      </c>
    </row>
    <row r="101" spans="1:21" x14ac:dyDescent="0.3">
      <c r="A101" s="55">
        <v>305</v>
      </c>
      <c r="B101" s="55" t="s">
        <v>120</v>
      </c>
      <c r="C101" s="55" t="s">
        <v>62</v>
      </c>
      <c r="D101" s="55" t="s">
        <v>2</v>
      </c>
      <c r="E101" s="55">
        <v>1</v>
      </c>
      <c r="F101" s="55">
        <v>4.76</v>
      </c>
      <c r="G101" s="55">
        <v>0.04</v>
      </c>
      <c r="H101" s="55">
        <v>0.42599999999999999</v>
      </c>
      <c r="I101" s="55">
        <v>6.7000000000000004E-2</v>
      </c>
      <c r="J101" s="55">
        <v>3.4</v>
      </c>
      <c r="K101" s="55">
        <v>0</v>
      </c>
      <c r="L101" s="55">
        <v>1.825</v>
      </c>
      <c r="M101" s="55">
        <v>1.7509999999999999</v>
      </c>
      <c r="N101" s="55">
        <v>0.27500000000000002</v>
      </c>
      <c r="O101" s="55">
        <v>0.41699999999999998</v>
      </c>
      <c r="P101" s="55">
        <v>0.26</v>
      </c>
      <c r="Q101" s="55">
        <v>0.16900000000000001</v>
      </c>
      <c r="R101" s="55">
        <v>0.09</v>
      </c>
      <c r="S101" s="55">
        <v>0.4</v>
      </c>
      <c r="T101" s="55" t="s">
        <v>1</v>
      </c>
      <c r="U101" s="55" t="s">
        <v>1</v>
      </c>
    </row>
    <row r="102" spans="1:21" x14ac:dyDescent="0.3">
      <c r="A102" s="55">
        <v>300</v>
      </c>
      <c r="B102" s="55" t="s">
        <v>120</v>
      </c>
      <c r="C102" s="55" t="s">
        <v>62</v>
      </c>
      <c r="D102" s="55" t="s">
        <v>2</v>
      </c>
      <c r="E102" s="55">
        <v>1</v>
      </c>
      <c r="F102" s="55">
        <v>4.76</v>
      </c>
      <c r="G102" s="55">
        <v>0.04</v>
      </c>
      <c r="H102" s="55">
        <v>0.42599999999999999</v>
      </c>
      <c r="I102" s="55">
        <v>6.7000000000000004E-2</v>
      </c>
      <c r="J102" s="55">
        <v>3.4</v>
      </c>
      <c r="K102" s="55">
        <v>0</v>
      </c>
      <c r="L102" s="55">
        <v>1.825</v>
      </c>
      <c r="M102" s="55">
        <v>1.7509999999999999</v>
      </c>
      <c r="N102" s="55">
        <v>0.27500000000000002</v>
      </c>
      <c r="O102" s="55">
        <v>0.41699999999999998</v>
      </c>
      <c r="P102" s="55">
        <v>0.26</v>
      </c>
      <c r="Q102" s="55">
        <v>0.16900000000000001</v>
      </c>
      <c r="R102" s="55">
        <v>0.09</v>
      </c>
      <c r="S102" s="55">
        <v>0.4</v>
      </c>
      <c r="T102" s="55" t="s">
        <v>1</v>
      </c>
      <c r="U102" s="55" t="s">
        <v>1</v>
      </c>
    </row>
    <row r="103" spans="1:21" x14ac:dyDescent="0.3">
      <c r="A103" s="55">
        <v>300</v>
      </c>
      <c r="B103" s="55" t="s">
        <v>43</v>
      </c>
      <c r="C103" s="55" t="s">
        <v>62</v>
      </c>
      <c r="D103" s="55" t="s">
        <v>0</v>
      </c>
      <c r="E103" s="55">
        <v>1</v>
      </c>
      <c r="F103" s="55">
        <v>7.83</v>
      </c>
      <c r="G103" s="55">
        <v>5.7000000000000002E-2</v>
      </c>
      <c r="H103" s="55">
        <v>7.0000000000000007E-2</v>
      </c>
      <c r="I103" s="55">
        <v>4</v>
      </c>
      <c r="J103" s="55">
        <v>0.5</v>
      </c>
      <c r="K103" s="55">
        <v>1.083</v>
      </c>
      <c r="L103" s="55">
        <v>0.83</v>
      </c>
      <c r="M103" s="55">
        <v>0.375</v>
      </c>
      <c r="N103" s="55">
        <v>0.24</v>
      </c>
      <c r="O103" s="55">
        <v>0.107</v>
      </c>
      <c r="P103" s="55">
        <v>0.13</v>
      </c>
      <c r="Q103" s="55">
        <v>0.436</v>
      </c>
      <c r="R103" s="55" t="s">
        <v>1</v>
      </c>
      <c r="S103" s="55" t="s">
        <v>1</v>
      </c>
      <c r="T103" s="55" t="s">
        <v>767</v>
      </c>
      <c r="U103" s="55" t="s">
        <v>767</v>
      </c>
    </row>
    <row r="104" spans="1:21" x14ac:dyDescent="0.3">
      <c r="A104" s="55">
        <v>277.60000000000002</v>
      </c>
      <c r="B104" s="55" t="s">
        <v>120</v>
      </c>
      <c r="C104" s="55" t="s">
        <v>62</v>
      </c>
      <c r="D104" s="55" t="s">
        <v>2</v>
      </c>
      <c r="E104" s="55">
        <v>1</v>
      </c>
      <c r="F104" s="55">
        <v>6</v>
      </c>
      <c r="G104" s="55">
        <v>4.4999999999999998E-2</v>
      </c>
      <c r="H104" s="55">
        <v>0.61</v>
      </c>
      <c r="I104" s="55">
        <v>8.4000000000000005E-2</v>
      </c>
      <c r="J104" s="55">
        <v>5.42</v>
      </c>
      <c r="K104" s="55">
        <v>0</v>
      </c>
      <c r="L104" s="55">
        <v>2.38</v>
      </c>
      <c r="M104" s="55">
        <v>2.29</v>
      </c>
      <c r="N104" s="55">
        <v>0.32</v>
      </c>
      <c r="O104" s="55">
        <v>0.53500000000000003</v>
      </c>
      <c r="P104" s="55">
        <v>0.245</v>
      </c>
      <c r="Q104" s="55">
        <v>0.112</v>
      </c>
      <c r="R104" s="55">
        <v>7.3999999999999996E-2</v>
      </c>
      <c r="S104" s="55">
        <v>0.49299999999999999</v>
      </c>
      <c r="T104" s="55" t="s">
        <v>1</v>
      </c>
      <c r="U104" s="55" t="s">
        <v>1</v>
      </c>
    </row>
    <row r="105" spans="1:21" x14ac:dyDescent="0.3">
      <c r="A105" s="55">
        <v>268.39999999999998</v>
      </c>
      <c r="B105" s="55" t="s">
        <v>120</v>
      </c>
      <c r="C105" s="55" t="s">
        <v>62</v>
      </c>
      <c r="D105" s="55" t="s">
        <v>2</v>
      </c>
      <c r="E105" s="55">
        <v>1</v>
      </c>
      <c r="F105" s="55">
        <v>6.9</v>
      </c>
      <c r="G105" s="55">
        <v>0.19900000000000001</v>
      </c>
      <c r="H105" s="55">
        <v>0.45</v>
      </c>
      <c r="I105" s="55">
        <v>7.0000000000000007E-2</v>
      </c>
      <c r="J105" s="55">
        <v>3.8</v>
      </c>
      <c r="K105" s="55">
        <v>0</v>
      </c>
      <c r="L105" s="55">
        <v>2.2999999999999998</v>
      </c>
      <c r="M105" s="55">
        <v>2.21</v>
      </c>
      <c r="N105" s="55">
        <v>0.28999999999999998</v>
      </c>
      <c r="O105" s="55">
        <v>0.46</v>
      </c>
      <c r="P105" s="55">
        <v>0.19600000000000001</v>
      </c>
      <c r="Q105" s="55">
        <v>0.16700000000000001</v>
      </c>
      <c r="R105" s="55">
        <v>0.08</v>
      </c>
      <c r="S105" s="55">
        <v>0.56000000000000005</v>
      </c>
      <c r="T105" s="55" t="s">
        <v>1</v>
      </c>
      <c r="U105" s="55" t="s">
        <v>1</v>
      </c>
    </row>
    <row r="106" spans="1:21" x14ac:dyDescent="0.3">
      <c r="A106" s="55">
        <v>265</v>
      </c>
      <c r="B106" s="55" t="s">
        <v>120</v>
      </c>
      <c r="C106" s="55" t="s">
        <v>62</v>
      </c>
      <c r="D106" s="55" t="s">
        <v>2</v>
      </c>
      <c r="E106" s="55">
        <v>1</v>
      </c>
      <c r="F106" s="55">
        <v>8.4</v>
      </c>
      <c r="G106" s="55">
        <v>0.04</v>
      </c>
      <c r="H106" s="55">
        <v>0.9</v>
      </c>
      <c r="I106" s="55">
        <v>7.0000000000000007E-2</v>
      </c>
      <c r="J106" s="55">
        <v>6.24</v>
      </c>
      <c r="K106" s="55">
        <v>0</v>
      </c>
      <c r="L106" s="55">
        <v>1.97</v>
      </c>
      <c r="M106" s="55">
        <v>1.91</v>
      </c>
      <c r="N106" s="55">
        <v>0.217</v>
      </c>
      <c r="O106" s="55">
        <v>0.38500000000000001</v>
      </c>
      <c r="P106" s="55">
        <v>0.217</v>
      </c>
      <c r="Q106" s="55">
        <v>0.15</v>
      </c>
      <c r="R106" s="55">
        <v>0.14899999999999999</v>
      </c>
      <c r="S106" s="55">
        <v>0.61599999999999999</v>
      </c>
      <c r="T106" s="55" t="s">
        <v>1</v>
      </c>
      <c r="U106" s="55" t="s">
        <v>1</v>
      </c>
    </row>
    <row r="107" spans="1:21" x14ac:dyDescent="0.3">
      <c r="A107" s="55">
        <v>253</v>
      </c>
      <c r="B107" s="55" t="s">
        <v>120</v>
      </c>
      <c r="C107" s="55" t="s">
        <v>62</v>
      </c>
      <c r="D107" s="55" t="s">
        <v>2</v>
      </c>
      <c r="E107" s="55">
        <v>1</v>
      </c>
      <c r="F107" s="55">
        <v>6</v>
      </c>
      <c r="G107" s="55">
        <v>4.4999999999999998E-2</v>
      </c>
      <c r="H107" s="55">
        <v>0.61</v>
      </c>
      <c r="I107" s="55">
        <v>8.4000000000000005E-2</v>
      </c>
      <c r="J107" s="55">
        <v>5.42</v>
      </c>
      <c r="K107" s="55">
        <v>0</v>
      </c>
      <c r="L107" s="55">
        <v>2.38</v>
      </c>
      <c r="M107" s="55">
        <v>2.29</v>
      </c>
      <c r="N107" s="55">
        <v>0.32</v>
      </c>
      <c r="O107" s="55">
        <v>0.53500000000000003</v>
      </c>
      <c r="P107" s="55">
        <v>0.217</v>
      </c>
      <c r="Q107" s="55">
        <v>0.112</v>
      </c>
      <c r="R107" s="55">
        <v>7.3999999999999996E-2</v>
      </c>
      <c r="S107" s="55">
        <v>0.49299999999999999</v>
      </c>
      <c r="T107" s="55" t="s">
        <v>1</v>
      </c>
      <c r="U107" s="55" t="s">
        <v>1</v>
      </c>
    </row>
    <row r="108" spans="1:21" x14ac:dyDescent="0.3">
      <c r="A108" s="55">
        <v>250</v>
      </c>
      <c r="B108" s="55" t="s">
        <v>120</v>
      </c>
      <c r="C108" s="55" t="s">
        <v>62</v>
      </c>
      <c r="D108" s="55" t="s">
        <v>2</v>
      </c>
      <c r="E108" s="55">
        <v>1</v>
      </c>
      <c r="F108" s="55">
        <v>6</v>
      </c>
      <c r="G108" s="55">
        <v>4.4999999999999998E-2</v>
      </c>
      <c r="H108" s="55">
        <v>0.61</v>
      </c>
      <c r="I108" s="55">
        <v>8.4000000000000005E-2</v>
      </c>
      <c r="J108" s="55">
        <v>5.42</v>
      </c>
      <c r="K108" s="55">
        <v>0</v>
      </c>
      <c r="L108" s="55">
        <v>2.38</v>
      </c>
      <c r="M108" s="55">
        <v>2.29</v>
      </c>
      <c r="N108" s="55">
        <v>0.32</v>
      </c>
      <c r="O108" s="55">
        <v>0.53500000000000003</v>
      </c>
      <c r="P108" s="55">
        <v>0.26100000000000001</v>
      </c>
      <c r="Q108" s="55">
        <v>0.112</v>
      </c>
      <c r="R108" s="55">
        <v>7.3999999999999996E-2</v>
      </c>
      <c r="S108" s="55">
        <v>0.49299999999999999</v>
      </c>
      <c r="T108" s="55" t="s">
        <v>1</v>
      </c>
      <c r="U108" s="55" t="s">
        <v>1</v>
      </c>
    </row>
    <row r="109" spans="1:21" x14ac:dyDescent="0.3">
      <c r="A109" s="55">
        <v>248.2</v>
      </c>
      <c r="B109" s="55" t="s">
        <v>120</v>
      </c>
      <c r="C109" s="55" t="s">
        <v>62</v>
      </c>
      <c r="D109" s="55" t="s">
        <v>2</v>
      </c>
      <c r="E109" s="55">
        <v>1</v>
      </c>
      <c r="F109" s="55">
        <v>8.1999999999999993</v>
      </c>
      <c r="G109" s="55">
        <v>0.04</v>
      </c>
      <c r="H109" s="55">
        <v>1.5</v>
      </c>
      <c r="I109" s="55">
        <v>0.15</v>
      </c>
      <c r="J109" s="55">
        <v>6.0670000000000002</v>
      </c>
      <c r="K109" s="55">
        <v>0</v>
      </c>
      <c r="L109" s="55">
        <v>1.92</v>
      </c>
      <c r="M109" s="55">
        <v>1.82</v>
      </c>
      <c r="N109" s="55">
        <v>0.26400000000000001</v>
      </c>
      <c r="O109" s="55">
        <v>0.55400000000000005</v>
      </c>
      <c r="P109" s="55">
        <v>0.20799999999999999</v>
      </c>
      <c r="Q109" s="55">
        <v>0.17100000000000001</v>
      </c>
      <c r="R109" s="55">
        <v>0.122</v>
      </c>
      <c r="S109" s="55">
        <v>0.55000000000000004</v>
      </c>
      <c r="T109" s="55" t="s">
        <v>1</v>
      </c>
      <c r="U109" s="55" t="s">
        <v>1</v>
      </c>
    </row>
    <row r="110" spans="1:21" x14ac:dyDescent="0.3">
      <c r="A110" s="55">
        <v>248</v>
      </c>
      <c r="B110" s="55" t="s">
        <v>43</v>
      </c>
      <c r="C110" s="55" t="s">
        <v>62</v>
      </c>
      <c r="D110" s="55" t="s">
        <v>0</v>
      </c>
      <c r="E110" s="55">
        <v>1</v>
      </c>
      <c r="F110" s="55">
        <v>7.83</v>
      </c>
      <c r="G110" s="55">
        <v>5.7000000000000002E-2</v>
      </c>
      <c r="H110" s="55">
        <v>7.0000000000000007E-2</v>
      </c>
      <c r="I110" s="55">
        <v>4</v>
      </c>
      <c r="J110" s="55">
        <v>0.5</v>
      </c>
      <c r="K110" s="55">
        <v>1.083</v>
      </c>
      <c r="L110" s="55">
        <v>0.83</v>
      </c>
      <c r="M110" s="55">
        <v>0.375</v>
      </c>
      <c r="N110" s="55">
        <v>0.22</v>
      </c>
      <c r="O110" s="55">
        <v>0.107</v>
      </c>
      <c r="P110" s="55">
        <v>0.13</v>
      </c>
      <c r="Q110" s="55">
        <v>0.436</v>
      </c>
      <c r="R110" s="55" t="s">
        <v>1</v>
      </c>
      <c r="S110" s="55" t="s">
        <v>1</v>
      </c>
      <c r="T110" s="55" t="s">
        <v>767</v>
      </c>
      <c r="U110" s="55" t="s">
        <v>767</v>
      </c>
    </row>
    <row r="111" spans="1:21" x14ac:dyDescent="0.3">
      <c r="A111" s="55">
        <v>240</v>
      </c>
      <c r="B111" s="55" t="s">
        <v>120</v>
      </c>
      <c r="C111" s="55" t="s">
        <v>62</v>
      </c>
      <c r="D111" s="55" t="s">
        <v>0</v>
      </c>
      <c r="E111" s="55">
        <v>1</v>
      </c>
      <c r="F111" s="55">
        <v>6.6</v>
      </c>
      <c r="G111" s="55">
        <v>0.05</v>
      </c>
      <c r="H111" s="55">
        <v>0.155</v>
      </c>
      <c r="I111" s="55">
        <v>2</v>
      </c>
      <c r="J111" s="55">
        <v>0</v>
      </c>
      <c r="K111" s="55">
        <v>1.1299999999999999</v>
      </c>
      <c r="L111" s="55">
        <v>0.73399999999999999</v>
      </c>
      <c r="M111" s="55">
        <v>0.26</v>
      </c>
      <c r="N111" s="55">
        <v>0.25600000000000001</v>
      </c>
      <c r="O111" s="55">
        <v>0.104</v>
      </c>
      <c r="P111" s="55">
        <v>0.19400000000000001</v>
      </c>
      <c r="Q111" s="55">
        <v>0.68500000000000005</v>
      </c>
      <c r="R111" s="55" t="s">
        <v>1</v>
      </c>
      <c r="S111" s="55" t="s">
        <v>1</v>
      </c>
      <c r="T111" s="55" t="s">
        <v>767</v>
      </c>
      <c r="U111" s="55" t="s">
        <v>767</v>
      </c>
    </row>
    <row r="112" spans="1:21" x14ac:dyDescent="0.3">
      <c r="A112" s="55">
        <v>240</v>
      </c>
      <c r="B112" s="55" t="s">
        <v>43</v>
      </c>
      <c r="C112" s="55" t="s">
        <v>62</v>
      </c>
      <c r="D112" s="55" t="s">
        <v>0</v>
      </c>
      <c r="E112" s="55">
        <v>1</v>
      </c>
      <c r="F112" s="55">
        <v>9.0440000000000005</v>
      </c>
      <c r="G112" s="55">
        <v>5.5E-2</v>
      </c>
      <c r="H112" s="55">
        <v>7.0000000000000007E-2</v>
      </c>
      <c r="I112" s="55">
        <v>4.4089999999999998</v>
      </c>
      <c r="J112" s="55">
        <v>0</v>
      </c>
      <c r="K112" s="55">
        <v>1.2</v>
      </c>
      <c r="L112" s="55">
        <v>0.8</v>
      </c>
      <c r="M112" s="55">
        <v>0.36</v>
      </c>
      <c r="N112" s="55">
        <v>0.24</v>
      </c>
      <c r="O112" s="55">
        <v>0.107</v>
      </c>
      <c r="P112" s="55">
        <v>0</v>
      </c>
      <c r="Q112" s="55">
        <v>0</v>
      </c>
      <c r="R112" s="55" t="s">
        <v>1</v>
      </c>
      <c r="S112" s="55" t="s">
        <v>1</v>
      </c>
      <c r="T112" s="55" t="s">
        <v>767</v>
      </c>
      <c r="U112" s="55" t="s">
        <v>767</v>
      </c>
    </row>
    <row r="113" spans="1:21" x14ac:dyDescent="0.3">
      <c r="A113" s="55">
        <v>238.7</v>
      </c>
      <c r="B113" s="55" t="s">
        <v>120</v>
      </c>
      <c r="C113" s="55" t="s">
        <v>62</v>
      </c>
      <c r="D113" s="55" t="s">
        <v>0</v>
      </c>
      <c r="E113" s="55">
        <v>1</v>
      </c>
      <c r="F113" s="55">
        <v>6.6</v>
      </c>
      <c r="G113" s="55">
        <v>0.05</v>
      </c>
      <c r="H113" s="55">
        <v>0.155</v>
      </c>
      <c r="I113" s="55">
        <v>2</v>
      </c>
      <c r="J113" s="55">
        <v>0</v>
      </c>
      <c r="K113" s="55">
        <v>1.1299999999999999</v>
      </c>
      <c r="L113" s="55">
        <v>0.73399999999999999</v>
      </c>
      <c r="M113" s="55">
        <v>0.26</v>
      </c>
      <c r="N113" s="55">
        <v>0.25600000000000001</v>
      </c>
      <c r="O113" s="55">
        <v>0.104</v>
      </c>
      <c r="P113" s="55">
        <v>0.19400000000000001</v>
      </c>
      <c r="Q113" s="55">
        <v>0.68500000000000005</v>
      </c>
      <c r="R113" s="55" t="s">
        <v>1</v>
      </c>
      <c r="S113" s="55" t="s">
        <v>1</v>
      </c>
      <c r="T113" s="55" t="s">
        <v>767</v>
      </c>
      <c r="U113" s="55" t="s">
        <v>767</v>
      </c>
    </row>
    <row r="114" spans="1:21" x14ac:dyDescent="0.3">
      <c r="A114" s="55">
        <v>238.7</v>
      </c>
      <c r="B114" s="55" t="s">
        <v>120</v>
      </c>
      <c r="C114" s="55" t="s">
        <v>62</v>
      </c>
      <c r="D114" s="55" t="s">
        <v>2</v>
      </c>
      <c r="E114" s="55">
        <v>1</v>
      </c>
      <c r="F114" s="55">
        <v>8.4</v>
      </c>
      <c r="G114" s="55">
        <v>0.04</v>
      </c>
      <c r="H114" s="55">
        <v>0.9</v>
      </c>
      <c r="I114" s="55">
        <v>7.0000000000000007E-2</v>
      </c>
      <c r="J114" s="55">
        <v>6.24</v>
      </c>
      <c r="K114" s="55">
        <v>0</v>
      </c>
      <c r="L114" s="55">
        <v>1.97</v>
      </c>
      <c r="M114" s="55">
        <v>1.91</v>
      </c>
      <c r="N114" s="55">
        <v>0.217</v>
      </c>
      <c r="O114" s="55">
        <v>0.38500000000000001</v>
      </c>
      <c r="P114" s="55">
        <v>0.217</v>
      </c>
      <c r="Q114" s="55">
        <v>0.15</v>
      </c>
      <c r="R114" s="55">
        <v>0.14899999999999999</v>
      </c>
      <c r="S114" s="55">
        <v>0.61599999999999999</v>
      </c>
      <c r="T114" s="55" t="s">
        <v>1</v>
      </c>
      <c r="U114" s="55" t="s">
        <v>1</v>
      </c>
    </row>
    <row r="115" spans="1:21" x14ac:dyDescent="0.3">
      <c r="A115" s="55">
        <v>237.2</v>
      </c>
      <c r="B115" s="55" t="s">
        <v>120</v>
      </c>
      <c r="C115" s="55" t="s">
        <v>62</v>
      </c>
      <c r="D115" s="55" t="s">
        <v>2</v>
      </c>
      <c r="E115" s="55">
        <v>1</v>
      </c>
      <c r="F115" s="55">
        <v>9.5500000000000007</v>
      </c>
      <c r="G115" s="55">
        <v>4.4999999999999998E-2</v>
      </c>
      <c r="H115" s="55">
        <v>1.5</v>
      </c>
      <c r="I115" s="55">
        <v>0.15</v>
      </c>
      <c r="J115" s="55">
        <v>4.2</v>
      </c>
      <c r="K115" s="55">
        <v>0</v>
      </c>
      <c r="L115" s="55">
        <v>2.496</v>
      </c>
      <c r="M115" s="55">
        <v>2.3719999999999999</v>
      </c>
      <c r="N115" s="55">
        <v>0.32700000000000001</v>
      </c>
      <c r="O115" s="55">
        <v>0.61299999999999999</v>
      </c>
      <c r="P115" s="55">
        <v>0.20100000000000001</v>
      </c>
      <c r="Q115" s="55">
        <v>0.1</v>
      </c>
      <c r="R115" s="55">
        <v>0.125</v>
      </c>
      <c r="S115" s="55">
        <v>0.57399999999999995</v>
      </c>
      <c r="T115" s="55" t="s">
        <v>1</v>
      </c>
      <c r="U115" s="55" t="s">
        <v>1</v>
      </c>
    </row>
    <row r="116" spans="1:21" x14ac:dyDescent="0.3">
      <c r="A116" s="55">
        <v>180</v>
      </c>
      <c r="B116" s="55" t="s">
        <v>43</v>
      </c>
      <c r="C116" s="55" t="s">
        <v>62</v>
      </c>
      <c r="D116" s="55" t="s">
        <v>0</v>
      </c>
      <c r="E116" s="55">
        <v>1</v>
      </c>
      <c r="F116" s="55">
        <v>7.2</v>
      </c>
      <c r="G116" s="55">
        <v>0.123</v>
      </c>
      <c r="H116" s="55">
        <v>7.4999999999999997E-2</v>
      </c>
      <c r="I116" s="55">
        <v>4.6769999999999996</v>
      </c>
      <c r="J116" s="55">
        <v>0</v>
      </c>
      <c r="K116" s="55">
        <v>0.87</v>
      </c>
      <c r="L116" s="55">
        <v>0.57999999999999996</v>
      </c>
      <c r="M116" s="55">
        <v>0.27</v>
      </c>
      <c r="N116" s="55">
        <v>0.2</v>
      </c>
      <c r="O116" s="55">
        <v>0.11600000000000001</v>
      </c>
      <c r="P116" s="55">
        <v>0.17799999999999999</v>
      </c>
      <c r="Q116" s="55">
        <v>0.59199999999999997</v>
      </c>
      <c r="R116" s="55" t="s">
        <v>1</v>
      </c>
      <c r="S116" s="55" t="s">
        <v>1</v>
      </c>
      <c r="T116" s="55" t="s">
        <v>767</v>
      </c>
      <c r="U116" s="55" t="s">
        <v>767</v>
      </c>
    </row>
    <row r="117" spans="1:21" x14ac:dyDescent="0.3">
      <c r="A117" s="55">
        <v>178.5</v>
      </c>
      <c r="B117" s="55" t="s">
        <v>120</v>
      </c>
      <c r="C117" s="55" t="s">
        <v>62</v>
      </c>
      <c r="D117" s="55" t="s">
        <v>2</v>
      </c>
      <c r="E117" s="55">
        <v>1</v>
      </c>
      <c r="F117" s="55">
        <v>8.1999999999999993</v>
      </c>
      <c r="G117" s="55">
        <v>0.04</v>
      </c>
      <c r="H117" s="55">
        <v>1.5</v>
      </c>
      <c r="I117" s="55">
        <v>0.15</v>
      </c>
      <c r="J117" s="55">
        <v>6.0670000000000002</v>
      </c>
      <c r="K117" s="55">
        <v>0</v>
      </c>
      <c r="L117" s="55">
        <v>1.92</v>
      </c>
      <c r="M117" s="55">
        <v>1.82</v>
      </c>
      <c r="N117" s="55">
        <v>0.26400000000000001</v>
      </c>
      <c r="O117" s="55">
        <v>0.55400000000000005</v>
      </c>
      <c r="P117" s="55">
        <v>0.20100000000000001</v>
      </c>
      <c r="Q117" s="55">
        <v>0.17100000000000001</v>
      </c>
      <c r="R117" s="55">
        <v>0.122</v>
      </c>
      <c r="S117" s="55">
        <v>0.55000000000000004</v>
      </c>
      <c r="T117" s="55" t="s">
        <v>1</v>
      </c>
      <c r="U117" s="55" t="s">
        <v>1</v>
      </c>
    </row>
    <row r="118" spans="1:21" x14ac:dyDescent="0.3">
      <c r="A118" s="55">
        <v>170</v>
      </c>
      <c r="B118" s="55" t="s">
        <v>43</v>
      </c>
      <c r="C118" s="55" t="s">
        <v>62</v>
      </c>
      <c r="D118" s="55" t="s">
        <v>0</v>
      </c>
      <c r="E118" s="55">
        <v>1</v>
      </c>
      <c r="F118" s="55">
        <v>9.99</v>
      </c>
      <c r="G118" s="55">
        <v>8.5000000000000006E-2</v>
      </c>
      <c r="H118" s="55">
        <v>7.0000000000000007E-2</v>
      </c>
      <c r="I118" s="55">
        <v>3.6</v>
      </c>
      <c r="J118" s="55">
        <v>0.5</v>
      </c>
      <c r="K118" s="55">
        <v>1.32</v>
      </c>
      <c r="L118" s="55">
        <v>0.85</v>
      </c>
      <c r="M118" s="55">
        <v>0.34300000000000003</v>
      </c>
      <c r="N118" s="55">
        <v>0.22</v>
      </c>
      <c r="O118" s="55">
        <v>0.11</v>
      </c>
      <c r="P118" s="55">
        <v>9.9000000000000005E-2</v>
      </c>
      <c r="Q118" s="55">
        <v>0.36</v>
      </c>
      <c r="R118" s="55" t="s">
        <v>1</v>
      </c>
      <c r="S118" s="55" t="s">
        <v>1</v>
      </c>
      <c r="T118" s="55" t="s">
        <v>767</v>
      </c>
      <c r="U118" s="55" t="s">
        <v>767</v>
      </c>
    </row>
    <row r="119" spans="1:21" x14ac:dyDescent="0.3">
      <c r="A119" s="55">
        <v>165</v>
      </c>
      <c r="B119" s="55" t="s">
        <v>43</v>
      </c>
      <c r="C119" s="55" t="s">
        <v>62</v>
      </c>
      <c r="D119" s="55" t="s">
        <v>0</v>
      </c>
      <c r="E119" s="55">
        <v>2</v>
      </c>
      <c r="F119" s="55">
        <v>9.99</v>
      </c>
      <c r="G119" s="55">
        <v>0.1</v>
      </c>
      <c r="H119" s="55">
        <v>0.12</v>
      </c>
      <c r="I119" s="55">
        <v>3.63</v>
      </c>
      <c r="J119" s="55">
        <v>0.5</v>
      </c>
      <c r="K119" s="55">
        <v>1.07</v>
      </c>
      <c r="L119" s="55">
        <v>0.74</v>
      </c>
      <c r="M119" s="55">
        <v>0.24</v>
      </c>
      <c r="N119" s="55">
        <v>0.17</v>
      </c>
      <c r="O119" s="55">
        <v>0.15</v>
      </c>
      <c r="P119" s="55">
        <v>0.1</v>
      </c>
      <c r="Q119" s="55">
        <v>0.25</v>
      </c>
      <c r="R119" s="55" t="s">
        <v>1</v>
      </c>
      <c r="S119" s="55" t="s">
        <v>1</v>
      </c>
      <c r="T119" s="55" t="s">
        <v>767</v>
      </c>
      <c r="U119" s="55" t="s">
        <v>767</v>
      </c>
    </row>
    <row r="120" spans="1:21" x14ac:dyDescent="0.3">
      <c r="A120" s="55">
        <v>165</v>
      </c>
      <c r="B120" s="55" t="s">
        <v>120</v>
      </c>
      <c r="C120" s="55" t="s">
        <v>62</v>
      </c>
      <c r="D120" s="55" t="s">
        <v>2</v>
      </c>
      <c r="E120" s="55">
        <v>1</v>
      </c>
      <c r="F120" s="55">
        <v>9.5500000000000007</v>
      </c>
      <c r="G120" s="55">
        <v>4.4999999999999998E-2</v>
      </c>
      <c r="H120" s="55">
        <v>1.5</v>
      </c>
      <c r="I120" s="55">
        <v>0.15</v>
      </c>
      <c r="J120" s="55">
        <v>4.2</v>
      </c>
      <c r="K120" s="55">
        <v>0</v>
      </c>
      <c r="L120" s="55">
        <v>2.496</v>
      </c>
      <c r="M120" s="55">
        <v>2.3719999999999999</v>
      </c>
      <c r="N120" s="55">
        <v>0.32700000000000001</v>
      </c>
      <c r="O120" s="55">
        <v>0.61299999999999999</v>
      </c>
      <c r="P120" s="55">
        <v>0.19</v>
      </c>
      <c r="Q120" s="55">
        <v>0.1</v>
      </c>
      <c r="R120" s="55">
        <v>0.125</v>
      </c>
      <c r="S120" s="55">
        <v>0.57399999999999995</v>
      </c>
      <c r="T120" s="55" t="s">
        <v>1</v>
      </c>
      <c r="U120" s="55" t="s">
        <v>1</v>
      </c>
    </row>
    <row r="121" spans="1:21" x14ac:dyDescent="0.3">
      <c r="A121" s="55">
        <v>150</v>
      </c>
      <c r="B121" s="55" t="s">
        <v>43</v>
      </c>
      <c r="C121" s="55" t="s">
        <v>62</v>
      </c>
      <c r="D121" s="55" t="s">
        <v>0</v>
      </c>
      <c r="E121" s="55">
        <v>2</v>
      </c>
      <c r="F121" s="55">
        <v>9.99</v>
      </c>
      <c r="G121" s="55">
        <v>0.1</v>
      </c>
      <c r="H121" s="55">
        <v>0.12</v>
      </c>
      <c r="I121" s="55">
        <v>3.63</v>
      </c>
      <c r="J121" s="55">
        <v>0.5</v>
      </c>
      <c r="K121" s="55">
        <v>1.07</v>
      </c>
      <c r="L121" s="55">
        <v>0.74</v>
      </c>
      <c r="M121" s="55">
        <v>0.24</v>
      </c>
      <c r="N121" s="55">
        <v>0.17</v>
      </c>
      <c r="O121" s="55">
        <v>0.15</v>
      </c>
      <c r="P121" s="55">
        <v>0.1</v>
      </c>
      <c r="Q121" s="55">
        <v>0.25</v>
      </c>
      <c r="R121" s="55" t="s">
        <v>1</v>
      </c>
      <c r="S121" s="55" t="s">
        <v>1</v>
      </c>
      <c r="T121" s="55" t="s">
        <v>767</v>
      </c>
      <c r="U121" s="55" t="s">
        <v>767</v>
      </c>
    </row>
    <row r="122" spans="1:21" x14ac:dyDescent="0.3">
      <c r="A122" s="55">
        <v>150</v>
      </c>
      <c r="B122" s="55" t="s">
        <v>120</v>
      </c>
      <c r="C122" s="55" t="s">
        <v>62</v>
      </c>
      <c r="D122" s="55" t="s">
        <v>2</v>
      </c>
      <c r="E122" s="55">
        <v>3</v>
      </c>
      <c r="F122" s="55">
        <v>9.5500000000000007</v>
      </c>
      <c r="G122" s="55">
        <v>4.4999999999999998E-2</v>
      </c>
      <c r="H122" s="55">
        <v>1.5</v>
      </c>
      <c r="I122" s="55">
        <v>0.15</v>
      </c>
      <c r="J122" s="55">
        <v>4.2</v>
      </c>
      <c r="K122" s="55">
        <v>0</v>
      </c>
      <c r="L122" s="55">
        <v>2.496</v>
      </c>
      <c r="M122" s="55">
        <v>2.3719999999999999</v>
      </c>
      <c r="N122" s="55">
        <v>0.32700000000000001</v>
      </c>
      <c r="O122" s="55">
        <v>0.61299999999999999</v>
      </c>
      <c r="P122" s="55">
        <v>0.14099999999999999</v>
      </c>
      <c r="Q122" s="55">
        <v>0.1</v>
      </c>
      <c r="R122" s="55">
        <v>0.125</v>
      </c>
      <c r="S122" s="55">
        <v>0.57399999999999995</v>
      </c>
      <c r="T122" s="55" t="s">
        <v>1</v>
      </c>
      <c r="U122" s="55" t="s">
        <v>1</v>
      </c>
    </row>
    <row r="123" spans="1:21" x14ac:dyDescent="0.3">
      <c r="A123" s="55">
        <v>145</v>
      </c>
      <c r="B123" s="55" t="s">
        <v>120</v>
      </c>
      <c r="C123" s="55" t="s">
        <v>62</v>
      </c>
      <c r="D123" s="55" t="s">
        <v>2</v>
      </c>
      <c r="E123" s="55">
        <v>1</v>
      </c>
      <c r="F123" s="55">
        <v>9.5500000000000007</v>
      </c>
      <c r="G123" s="55">
        <v>4.4999999999999998E-2</v>
      </c>
      <c r="H123" s="55">
        <v>1.5</v>
      </c>
      <c r="I123" s="55">
        <v>0.15</v>
      </c>
      <c r="J123" s="55">
        <v>4.2</v>
      </c>
      <c r="K123" s="55">
        <v>0</v>
      </c>
      <c r="L123" s="55">
        <v>2.496</v>
      </c>
      <c r="M123" s="55">
        <v>2.3719999999999999</v>
      </c>
      <c r="N123" s="55">
        <v>0.32700000000000001</v>
      </c>
      <c r="O123" s="55">
        <v>0.61299999999999999</v>
      </c>
      <c r="P123" s="55">
        <v>0.14099999999999999</v>
      </c>
      <c r="Q123" s="55">
        <v>0.1</v>
      </c>
      <c r="R123" s="55">
        <v>0.125</v>
      </c>
      <c r="S123" s="55">
        <v>0.57399999999999995</v>
      </c>
      <c r="T123" s="55" t="s">
        <v>1</v>
      </c>
      <c r="U123" s="55" t="s">
        <v>1</v>
      </c>
    </row>
    <row r="124" spans="1:21" x14ac:dyDescent="0.3">
      <c r="A124" s="55">
        <v>140</v>
      </c>
      <c r="B124" s="55" t="s">
        <v>43</v>
      </c>
      <c r="C124" s="55" t="s">
        <v>62</v>
      </c>
      <c r="D124" s="55" t="s">
        <v>0</v>
      </c>
      <c r="E124" s="55">
        <v>1</v>
      </c>
      <c r="F124" s="55">
        <v>9.99</v>
      </c>
      <c r="G124" s="55">
        <v>0.1</v>
      </c>
      <c r="H124" s="55">
        <v>0.12</v>
      </c>
      <c r="I124" s="55">
        <v>3.63</v>
      </c>
      <c r="J124" s="55">
        <v>0.5</v>
      </c>
      <c r="K124" s="55">
        <v>1.07</v>
      </c>
      <c r="L124" s="55">
        <v>0.74</v>
      </c>
      <c r="M124" s="55">
        <v>0.24</v>
      </c>
      <c r="N124" s="55">
        <v>0.22</v>
      </c>
      <c r="O124" s="55">
        <v>0.15</v>
      </c>
      <c r="P124" s="55">
        <v>0.1</v>
      </c>
      <c r="Q124" s="55">
        <v>0.25</v>
      </c>
      <c r="R124" s="55" t="s">
        <v>1</v>
      </c>
      <c r="S124" s="55" t="s">
        <v>1</v>
      </c>
      <c r="T124" s="55" t="s">
        <v>767</v>
      </c>
      <c r="U124" s="55" t="s">
        <v>767</v>
      </c>
    </row>
    <row r="125" spans="1:21" x14ac:dyDescent="0.3">
      <c r="A125" s="55">
        <v>140</v>
      </c>
      <c r="B125" s="55" t="s">
        <v>120</v>
      </c>
      <c r="C125" s="55" t="s">
        <v>62</v>
      </c>
      <c r="D125" s="55" t="s">
        <v>2</v>
      </c>
      <c r="E125" s="55">
        <v>1</v>
      </c>
      <c r="F125" s="55">
        <v>9.99</v>
      </c>
      <c r="G125" s="55">
        <v>0.04</v>
      </c>
      <c r="H125" s="55">
        <v>0.93</v>
      </c>
      <c r="I125" s="55">
        <v>0.04</v>
      </c>
      <c r="J125" s="55">
        <v>4.3819999999999997</v>
      </c>
      <c r="K125" s="55">
        <v>0</v>
      </c>
      <c r="L125" s="55">
        <v>2.4990000000000001</v>
      </c>
      <c r="M125" s="55">
        <v>2.36</v>
      </c>
      <c r="N125" s="55">
        <v>0.25</v>
      </c>
      <c r="O125" s="55">
        <v>0.4</v>
      </c>
      <c r="P125" s="55">
        <v>0.219</v>
      </c>
      <c r="Q125" s="55">
        <v>0.17</v>
      </c>
      <c r="R125" s="55">
        <v>0.09</v>
      </c>
      <c r="S125" s="55">
        <v>0.4</v>
      </c>
      <c r="T125" s="55" t="s">
        <v>1</v>
      </c>
      <c r="U125" s="55" t="s">
        <v>1</v>
      </c>
    </row>
    <row r="126" spans="1:21" x14ac:dyDescent="0.3">
      <c r="A126" s="55">
        <v>135</v>
      </c>
      <c r="B126" s="55" t="s">
        <v>43</v>
      </c>
      <c r="C126" s="55" t="s">
        <v>62</v>
      </c>
      <c r="D126" s="55" t="s">
        <v>0</v>
      </c>
      <c r="E126" s="55">
        <v>1</v>
      </c>
      <c r="F126" s="55">
        <v>9.3000000000000007</v>
      </c>
      <c r="G126" s="55">
        <v>9.6000000000000002E-2</v>
      </c>
      <c r="H126" s="55">
        <v>7.4999999999999997E-2</v>
      </c>
      <c r="I126" s="55">
        <v>3.42</v>
      </c>
      <c r="J126" s="55">
        <v>0</v>
      </c>
      <c r="K126" s="55">
        <v>1.1499999999999999</v>
      </c>
      <c r="L126" s="55">
        <v>0.748</v>
      </c>
      <c r="M126" s="55">
        <v>0.32</v>
      </c>
      <c r="N126" s="55">
        <v>0.215</v>
      </c>
      <c r="O126" s="55">
        <v>0.13</v>
      </c>
      <c r="P126" s="55">
        <v>0.245</v>
      </c>
      <c r="Q126" s="55">
        <v>0.77</v>
      </c>
      <c r="R126" s="55" t="s">
        <v>1</v>
      </c>
      <c r="S126" s="55" t="s">
        <v>1</v>
      </c>
      <c r="T126" s="55" t="s">
        <v>767</v>
      </c>
      <c r="U126" s="55" t="s">
        <v>767</v>
      </c>
    </row>
    <row r="127" spans="1:21" x14ac:dyDescent="0.3">
      <c r="A127" s="55">
        <v>130</v>
      </c>
      <c r="B127" s="55" t="s">
        <v>43</v>
      </c>
      <c r="C127" s="55" t="s">
        <v>62</v>
      </c>
      <c r="D127" s="55" t="s">
        <v>2</v>
      </c>
      <c r="E127" s="55">
        <v>1</v>
      </c>
      <c r="F127" s="55">
        <v>9.5500000000000007</v>
      </c>
      <c r="G127" s="55">
        <v>4.4999999999999998E-2</v>
      </c>
      <c r="H127" s="55">
        <v>1.5</v>
      </c>
      <c r="I127" s="55">
        <v>0.15</v>
      </c>
      <c r="J127" s="55">
        <v>4.2</v>
      </c>
      <c r="K127" s="55">
        <v>0</v>
      </c>
      <c r="L127" s="55">
        <v>2.496</v>
      </c>
      <c r="M127" s="55">
        <v>2.3719999999999999</v>
      </c>
      <c r="N127" s="55">
        <v>0.32700000000000001</v>
      </c>
      <c r="O127" s="55">
        <v>0.61299999999999999</v>
      </c>
      <c r="P127" s="55">
        <v>0.14099999999999999</v>
      </c>
      <c r="Q127" s="55">
        <v>0.1</v>
      </c>
      <c r="R127" s="55">
        <v>0.125</v>
      </c>
      <c r="S127" s="55">
        <v>0.57399999999999995</v>
      </c>
      <c r="T127" s="55" t="s">
        <v>1</v>
      </c>
      <c r="U127" s="55" t="s">
        <v>1</v>
      </c>
    </row>
    <row r="128" spans="1:21" x14ac:dyDescent="0.3">
      <c r="A128" s="55">
        <v>130</v>
      </c>
      <c r="B128" s="55" t="s">
        <v>43</v>
      </c>
      <c r="C128" s="55" t="s">
        <v>62</v>
      </c>
      <c r="D128" s="55" t="s">
        <v>0</v>
      </c>
      <c r="E128" s="55">
        <v>1</v>
      </c>
      <c r="F128" s="55">
        <v>9.99</v>
      </c>
      <c r="G128" s="55">
        <v>0.1</v>
      </c>
      <c r="H128" s="55">
        <v>0.12</v>
      </c>
      <c r="I128" s="55">
        <v>3.63</v>
      </c>
      <c r="J128" s="55">
        <v>0.5</v>
      </c>
      <c r="K128" s="55">
        <v>1.07</v>
      </c>
      <c r="L128" s="55">
        <v>0.74</v>
      </c>
      <c r="M128" s="55">
        <v>0.24</v>
      </c>
      <c r="N128" s="55">
        <v>0.17</v>
      </c>
      <c r="O128" s="55">
        <v>0.15</v>
      </c>
      <c r="P128" s="55">
        <v>0.1</v>
      </c>
      <c r="Q128" s="55">
        <v>0.25</v>
      </c>
      <c r="R128" s="55" t="s">
        <v>1</v>
      </c>
      <c r="S128" s="55" t="s">
        <v>1</v>
      </c>
      <c r="T128" s="55" t="s">
        <v>767</v>
      </c>
      <c r="U128" s="55" t="s">
        <v>767</v>
      </c>
    </row>
    <row r="129" spans="1:21" x14ac:dyDescent="0.3">
      <c r="A129" s="55">
        <v>125</v>
      </c>
      <c r="B129" s="55" t="s">
        <v>120</v>
      </c>
      <c r="C129" s="55" t="s">
        <v>62</v>
      </c>
      <c r="D129" s="55" t="s">
        <v>2</v>
      </c>
      <c r="E129" s="55">
        <v>1</v>
      </c>
      <c r="F129" s="55">
        <v>6.9</v>
      </c>
      <c r="G129" s="55">
        <v>0.19900000000000001</v>
      </c>
      <c r="H129" s="55">
        <v>0.45</v>
      </c>
      <c r="I129" s="55">
        <v>7.0000000000000007E-2</v>
      </c>
      <c r="J129" s="55">
        <v>3.8</v>
      </c>
      <c r="K129" s="55">
        <v>0</v>
      </c>
      <c r="L129" s="55">
        <v>2.2999999999999998</v>
      </c>
      <c r="M129" s="55">
        <v>2.21</v>
      </c>
      <c r="N129" s="55">
        <v>0.28999999999999998</v>
      </c>
      <c r="O129" s="55">
        <v>0.46</v>
      </c>
      <c r="P129" s="55">
        <v>0.1603</v>
      </c>
      <c r="Q129" s="55">
        <v>0.16700000000000001</v>
      </c>
      <c r="R129" s="55">
        <v>0.08</v>
      </c>
      <c r="S129" s="55">
        <v>0.56000000000000005</v>
      </c>
      <c r="T129" s="55" t="s">
        <v>1</v>
      </c>
      <c r="U129" s="55" t="s">
        <v>1</v>
      </c>
    </row>
    <row r="130" spans="1:21" x14ac:dyDescent="0.3">
      <c r="A130" s="55">
        <v>120</v>
      </c>
      <c r="B130" s="55" t="s">
        <v>120</v>
      </c>
      <c r="C130" s="55" t="s">
        <v>62</v>
      </c>
      <c r="D130" s="55" t="s">
        <v>2</v>
      </c>
      <c r="E130" s="55">
        <v>1</v>
      </c>
      <c r="F130" s="55">
        <v>6.9</v>
      </c>
      <c r="G130" s="55">
        <v>0.19900000000000001</v>
      </c>
      <c r="H130" s="55">
        <v>0.45</v>
      </c>
      <c r="I130" s="55">
        <v>7.0000000000000007E-2</v>
      </c>
      <c r="J130" s="55">
        <v>3.8</v>
      </c>
      <c r="K130" s="55">
        <v>0</v>
      </c>
      <c r="L130" s="55">
        <v>2.2999999999999998</v>
      </c>
      <c r="M130" s="55">
        <v>2.21</v>
      </c>
      <c r="N130" s="55">
        <v>0.28999999999999998</v>
      </c>
      <c r="O130" s="55">
        <v>0.46</v>
      </c>
      <c r="P130" s="55">
        <v>0.314</v>
      </c>
      <c r="Q130" s="55">
        <v>0.16700000000000001</v>
      </c>
      <c r="R130" s="55">
        <v>0.08</v>
      </c>
      <c r="S130" s="55">
        <v>0.56000000000000005</v>
      </c>
      <c r="T130" s="55" t="s">
        <v>1</v>
      </c>
      <c r="U130" s="55" t="s">
        <v>1</v>
      </c>
    </row>
    <row r="131" spans="1:21" x14ac:dyDescent="0.3">
      <c r="A131" s="55">
        <v>120</v>
      </c>
      <c r="B131" s="55" t="s">
        <v>43</v>
      </c>
      <c r="C131" s="55" t="s">
        <v>62</v>
      </c>
      <c r="D131" s="55" t="s">
        <v>0</v>
      </c>
      <c r="E131" s="55">
        <v>1</v>
      </c>
      <c r="F131" s="55">
        <v>7.2</v>
      </c>
      <c r="G131" s="55">
        <v>0.123</v>
      </c>
      <c r="H131" s="55">
        <v>7.4999999999999997E-2</v>
      </c>
      <c r="I131" s="55">
        <v>4.6769999999999996</v>
      </c>
      <c r="J131" s="55">
        <v>0</v>
      </c>
      <c r="K131" s="55">
        <v>0.87</v>
      </c>
      <c r="L131" s="55">
        <v>0.57999999999999996</v>
      </c>
      <c r="M131" s="55">
        <v>0.37</v>
      </c>
      <c r="N131" s="55">
        <v>0.22</v>
      </c>
      <c r="O131" s="55">
        <v>0.11600000000000001</v>
      </c>
      <c r="P131" s="55">
        <v>0.17799999999999999</v>
      </c>
      <c r="Q131" s="55">
        <v>0.59199999999999997</v>
      </c>
      <c r="R131" s="55" t="s">
        <v>1</v>
      </c>
      <c r="S131" s="55" t="s">
        <v>1</v>
      </c>
      <c r="T131" s="55" t="s">
        <v>767</v>
      </c>
      <c r="U131" s="55" t="s">
        <v>767</v>
      </c>
    </row>
    <row r="132" spans="1:21" x14ac:dyDescent="0.3">
      <c r="A132" s="55">
        <v>114</v>
      </c>
      <c r="B132" s="55" t="s">
        <v>43</v>
      </c>
      <c r="C132" s="55" t="s">
        <v>62</v>
      </c>
      <c r="D132" s="55" t="s">
        <v>0</v>
      </c>
      <c r="E132" s="55">
        <v>1</v>
      </c>
      <c r="F132" s="55">
        <v>6.6</v>
      </c>
      <c r="G132" s="55">
        <v>0.05</v>
      </c>
      <c r="H132" s="55">
        <v>0.155</v>
      </c>
      <c r="I132" s="55">
        <v>2</v>
      </c>
      <c r="J132" s="55">
        <v>0</v>
      </c>
      <c r="K132" s="55">
        <v>1.1299999999999999</v>
      </c>
      <c r="L132" s="55">
        <v>0.73399999999999999</v>
      </c>
      <c r="M132" s="55">
        <v>0.26</v>
      </c>
      <c r="N132" s="55">
        <v>0.25600000000000001</v>
      </c>
      <c r="O132" s="55">
        <v>0.104</v>
      </c>
      <c r="P132" s="55">
        <v>0.19400000000000001</v>
      </c>
      <c r="Q132" s="55">
        <v>0.68500000000000005</v>
      </c>
      <c r="R132" s="55" t="s">
        <v>1</v>
      </c>
      <c r="S132" s="55" t="s">
        <v>1</v>
      </c>
      <c r="T132" s="55" t="s">
        <v>767</v>
      </c>
      <c r="U132" s="55" t="s">
        <v>767</v>
      </c>
    </row>
    <row r="133" spans="1:21" x14ac:dyDescent="0.3">
      <c r="A133" s="55">
        <v>110</v>
      </c>
      <c r="B133" s="55" t="s">
        <v>43</v>
      </c>
      <c r="C133" s="55" t="s">
        <v>62</v>
      </c>
      <c r="D133" s="55" t="s">
        <v>0</v>
      </c>
      <c r="E133" s="55">
        <v>1</v>
      </c>
      <c r="F133" s="55">
        <v>7.2</v>
      </c>
      <c r="G133" s="55">
        <v>0.123</v>
      </c>
      <c r="H133" s="55">
        <v>7.4999999999999997E-2</v>
      </c>
      <c r="I133" s="55">
        <v>4.6769999999999996</v>
      </c>
      <c r="J133" s="55">
        <v>0</v>
      </c>
      <c r="K133" s="55">
        <v>0.87</v>
      </c>
      <c r="L133" s="55">
        <v>0.57999999999999996</v>
      </c>
      <c r="M133" s="55">
        <v>0.27</v>
      </c>
      <c r="N133" s="55">
        <v>0.18</v>
      </c>
      <c r="O133" s="55">
        <v>0.11600000000000001</v>
      </c>
      <c r="P133" s="55">
        <v>0.17799999999999999</v>
      </c>
      <c r="Q133" s="55">
        <v>0.59199999999999997</v>
      </c>
      <c r="R133" s="55" t="s">
        <v>1</v>
      </c>
      <c r="S133" s="55" t="s">
        <v>1</v>
      </c>
      <c r="T133" s="55" t="s">
        <v>767</v>
      </c>
      <c r="U133" s="55" t="s">
        <v>767</v>
      </c>
    </row>
    <row r="134" spans="1:21" x14ac:dyDescent="0.3">
      <c r="A134" s="55">
        <v>110</v>
      </c>
      <c r="B134" s="55" t="s">
        <v>120</v>
      </c>
      <c r="C134" s="55" t="s">
        <v>62</v>
      </c>
      <c r="D134" s="55" t="s">
        <v>2</v>
      </c>
      <c r="E134" s="55">
        <v>1</v>
      </c>
      <c r="F134" s="55">
        <v>6.9</v>
      </c>
      <c r="G134" s="55">
        <v>0.19900000000000001</v>
      </c>
      <c r="H134" s="55">
        <v>0.45</v>
      </c>
      <c r="I134" s="55">
        <v>7.0000000000000007E-2</v>
      </c>
      <c r="J134" s="55">
        <v>3.8</v>
      </c>
      <c r="K134" s="55">
        <v>0</v>
      </c>
      <c r="L134" s="55">
        <v>2.2999999999999998</v>
      </c>
      <c r="M134" s="55">
        <v>2.21</v>
      </c>
      <c r="N134" s="55">
        <v>0.28999999999999998</v>
      </c>
      <c r="O134" s="55">
        <v>0.46</v>
      </c>
      <c r="P134" s="55">
        <v>0.22</v>
      </c>
      <c r="Q134" s="55">
        <v>0.16700000000000001</v>
      </c>
      <c r="R134" s="55">
        <v>0.08</v>
      </c>
      <c r="S134" s="55">
        <v>0.56000000000000005</v>
      </c>
      <c r="T134" s="55" t="s">
        <v>1</v>
      </c>
      <c r="U134" s="55" t="s">
        <v>1</v>
      </c>
    </row>
    <row r="135" spans="1:21" x14ac:dyDescent="0.3">
      <c r="A135" s="55">
        <v>106</v>
      </c>
      <c r="B135" s="55" t="s">
        <v>43</v>
      </c>
      <c r="C135" s="55" t="s">
        <v>62</v>
      </c>
      <c r="D135" s="55" t="s">
        <v>0</v>
      </c>
      <c r="E135" s="55">
        <v>1</v>
      </c>
      <c r="F135" s="55">
        <v>9.3000000000000007</v>
      </c>
      <c r="G135" s="55">
        <v>9.6000000000000002E-2</v>
      </c>
      <c r="H135" s="55">
        <v>7.4999999999999997E-2</v>
      </c>
      <c r="I135" s="55">
        <v>3.42</v>
      </c>
      <c r="J135" s="55">
        <v>0</v>
      </c>
      <c r="K135" s="55">
        <v>1.1499999999999999</v>
      </c>
      <c r="L135" s="55">
        <v>0.748</v>
      </c>
      <c r="M135" s="55">
        <v>0.32</v>
      </c>
      <c r="N135" s="55">
        <v>0.28000000000000003</v>
      </c>
      <c r="O135" s="55">
        <v>0.13</v>
      </c>
      <c r="P135" s="55">
        <v>0.245</v>
      </c>
      <c r="Q135" s="55">
        <v>0.77</v>
      </c>
      <c r="R135" s="55" t="s">
        <v>1</v>
      </c>
      <c r="S135" s="55" t="s">
        <v>1</v>
      </c>
      <c r="T135" s="55" t="s">
        <v>1</v>
      </c>
      <c r="U135" s="55" t="s">
        <v>1</v>
      </c>
    </row>
    <row r="136" spans="1:21" x14ac:dyDescent="0.3">
      <c r="A136" s="55">
        <v>105</v>
      </c>
      <c r="B136" s="55" t="s">
        <v>43</v>
      </c>
      <c r="C136" s="55" t="s">
        <v>62</v>
      </c>
      <c r="D136" s="55" t="s">
        <v>0</v>
      </c>
      <c r="E136" s="55">
        <v>1</v>
      </c>
      <c r="F136" s="55">
        <v>6.6</v>
      </c>
      <c r="G136" s="55">
        <v>0.05</v>
      </c>
      <c r="H136" s="55">
        <v>0.155</v>
      </c>
      <c r="I136" s="55">
        <v>2</v>
      </c>
      <c r="J136" s="55">
        <v>0</v>
      </c>
      <c r="K136" s="55">
        <v>1.1299999999999999</v>
      </c>
      <c r="L136" s="55">
        <v>0.73399999999999999</v>
      </c>
      <c r="M136" s="55">
        <v>0.26</v>
      </c>
      <c r="N136" s="55">
        <v>0.22</v>
      </c>
      <c r="O136" s="55">
        <v>0.104</v>
      </c>
      <c r="P136" s="55">
        <v>0.19400000000000001</v>
      </c>
      <c r="Q136" s="55">
        <v>0.68500000000000005</v>
      </c>
      <c r="R136" s="55" t="s">
        <v>1</v>
      </c>
      <c r="S136" s="55" t="s">
        <v>1</v>
      </c>
      <c r="T136" s="55" t="s">
        <v>767</v>
      </c>
      <c r="U136" s="55" t="s">
        <v>767</v>
      </c>
    </row>
    <row r="137" spans="1:21" x14ac:dyDescent="0.3">
      <c r="A137" s="55">
        <v>100</v>
      </c>
      <c r="B137" s="55" t="s">
        <v>43</v>
      </c>
      <c r="C137" s="55" t="s">
        <v>62</v>
      </c>
      <c r="D137" s="55" t="s">
        <v>0</v>
      </c>
      <c r="E137" s="55">
        <v>1</v>
      </c>
      <c r="F137" s="55">
        <v>7.2</v>
      </c>
      <c r="G137" s="55">
        <v>0.123</v>
      </c>
      <c r="H137" s="55">
        <v>7.4999999999999997E-2</v>
      </c>
      <c r="I137" s="55">
        <v>4.6769999999999996</v>
      </c>
      <c r="J137" s="55">
        <v>0</v>
      </c>
      <c r="K137" s="55">
        <v>0.87</v>
      </c>
      <c r="L137" s="55">
        <v>0.57999999999999996</v>
      </c>
      <c r="M137" s="55">
        <v>0.27</v>
      </c>
      <c r="N137" s="55">
        <v>0.18</v>
      </c>
      <c r="O137" s="55">
        <v>0.11600000000000001</v>
      </c>
      <c r="P137" s="55">
        <v>0.17799999999999999</v>
      </c>
      <c r="Q137" s="55">
        <v>0.59199999999999997</v>
      </c>
      <c r="R137" s="55" t="s">
        <v>1</v>
      </c>
      <c r="S137" s="55" t="s">
        <v>1</v>
      </c>
      <c r="T137" s="55">
        <v>0</v>
      </c>
      <c r="U137" s="55">
        <v>0</v>
      </c>
    </row>
    <row r="138" spans="1:21" x14ac:dyDescent="0.3">
      <c r="A138" s="55">
        <v>88</v>
      </c>
      <c r="B138" s="55" t="s">
        <v>43</v>
      </c>
      <c r="C138" s="55" t="s">
        <v>62</v>
      </c>
      <c r="D138" s="55" t="s">
        <v>0</v>
      </c>
      <c r="E138" s="55">
        <v>1</v>
      </c>
      <c r="F138" s="55">
        <v>6.87</v>
      </c>
      <c r="G138" s="55">
        <v>5.6000000000000001E-2</v>
      </c>
      <c r="H138" s="55">
        <v>7.0999999999999994E-2</v>
      </c>
      <c r="I138" s="55">
        <v>3.76</v>
      </c>
      <c r="J138" s="55">
        <v>0.5</v>
      </c>
      <c r="K138" s="55">
        <v>1.0429999999999999</v>
      </c>
      <c r="L138" s="55">
        <v>0.82</v>
      </c>
      <c r="M138" s="55">
        <v>0.47399999999999998</v>
      </c>
      <c r="N138" s="55">
        <v>0.372</v>
      </c>
      <c r="O138" s="55">
        <v>0.12</v>
      </c>
      <c r="P138" s="55">
        <v>7.4999999999999997E-2</v>
      </c>
      <c r="Q138" s="55">
        <v>0.27200000000000002</v>
      </c>
      <c r="R138" s="55" t="s">
        <v>1</v>
      </c>
      <c r="S138" s="55" t="s">
        <v>1</v>
      </c>
      <c r="T138" s="55" t="s">
        <v>767</v>
      </c>
      <c r="U138" s="55" t="s">
        <v>767</v>
      </c>
    </row>
    <row r="139" spans="1:21" x14ac:dyDescent="0.3">
      <c r="A139" s="55">
        <v>87</v>
      </c>
      <c r="B139" s="55" t="s">
        <v>43</v>
      </c>
      <c r="C139" s="55" t="s">
        <v>62</v>
      </c>
      <c r="D139" s="55" t="s">
        <v>0</v>
      </c>
      <c r="E139" s="55">
        <v>1</v>
      </c>
      <c r="F139" s="55">
        <v>6.87</v>
      </c>
      <c r="G139" s="55">
        <v>5.6000000000000001E-2</v>
      </c>
      <c r="H139" s="55">
        <v>7.0999999999999994E-2</v>
      </c>
      <c r="I139" s="55">
        <v>3.76</v>
      </c>
      <c r="J139" s="55">
        <v>0.5</v>
      </c>
      <c r="K139" s="55">
        <v>1.0429999999999999</v>
      </c>
      <c r="L139" s="55">
        <v>0.82</v>
      </c>
      <c r="M139" s="55">
        <v>0.47399999999999998</v>
      </c>
      <c r="N139" s="55">
        <v>0.22</v>
      </c>
      <c r="O139" s="55">
        <v>0.12</v>
      </c>
      <c r="P139" s="55">
        <v>7.4999999999999997E-2</v>
      </c>
      <c r="Q139" s="55">
        <v>0.27200000000000002</v>
      </c>
      <c r="R139" s="55" t="s">
        <v>1</v>
      </c>
      <c r="S139" s="55" t="s">
        <v>1</v>
      </c>
      <c r="T139" s="55" t="s">
        <v>767</v>
      </c>
      <c r="U139" s="55" t="s">
        <v>767</v>
      </c>
    </row>
    <row r="140" spans="1:21" x14ac:dyDescent="0.3">
      <c r="A140" s="55">
        <v>81</v>
      </c>
      <c r="B140" s="55" t="s">
        <v>43</v>
      </c>
      <c r="C140" s="55" t="s">
        <v>62</v>
      </c>
      <c r="D140" s="55" t="s">
        <v>0</v>
      </c>
      <c r="E140" s="55">
        <v>1</v>
      </c>
      <c r="F140" s="55">
        <v>6.87</v>
      </c>
      <c r="G140" s="55">
        <v>5.6000000000000001E-2</v>
      </c>
      <c r="H140" s="55">
        <v>7.0999999999999994E-2</v>
      </c>
      <c r="I140" s="55">
        <v>3.76</v>
      </c>
      <c r="J140" s="55">
        <v>0.5</v>
      </c>
      <c r="K140" s="55">
        <v>1.0429999999999999</v>
      </c>
      <c r="L140" s="55">
        <v>0.82</v>
      </c>
      <c r="M140" s="55">
        <v>0.47399999999999998</v>
      </c>
      <c r="N140" s="55">
        <v>0.27</v>
      </c>
      <c r="O140" s="55">
        <v>0.12</v>
      </c>
      <c r="P140" s="55">
        <v>7.4999999999999997E-2</v>
      </c>
      <c r="Q140" s="55">
        <v>0.27200000000000002</v>
      </c>
      <c r="R140" s="55" t="s">
        <v>1</v>
      </c>
      <c r="S140" s="55" t="s">
        <v>1</v>
      </c>
      <c r="T140" s="55" t="s">
        <v>767</v>
      </c>
      <c r="U140" s="55" t="s">
        <v>767</v>
      </c>
    </row>
    <row r="141" spans="1:21" x14ac:dyDescent="0.3">
      <c r="A141" s="55">
        <v>80</v>
      </c>
      <c r="B141" s="55" t="s">
        <v>43</v>
      </c>
      <c r="C141" s="55" t="s">
        <v>62</v>
      </c>
      <c r="D141" s="55" t="s">
        <v>0</v>
      </c>
      <c r="E141" s="55">
        <v>1</v>
      </c>
      <c r="F141" s="55">
        <v>9.3000000000000007</v>
      </c>
      <c r="G141" s="55">
        <v>9.6000000000000002E-2</v>
      </c>
      <c r="H141" s="55">
        <v>7.4999999999999997E-2</v>
      </c>
      <c r="I141" s="55">
        <v>3.42</v>
      </c>
      <c r="J141" s="55">
        <v>0</v>
      </c>
      <c r="K141" s="55">
        <v>1.1499999999999999</v>
      </c>
      <c r="L141" s="55">
        <v>0.748</v>
      </c>
      <c r="M141" s="55">
        <v>0.32</v>
      </c>
      <c r="N141" s="55">
        <v>0.22</v>
      </c>
      <c r="O141" s="55">
        <v>0.13</v>
      </c>
      <c r="P141" s="55">
        <v>0.245</v>
      </c>
      <c r="Q141" s="55">
        <v>0.77</v>
      </c>
      <c r="R141" s="55" t="s">
        <v>1</v>
      </c>
      <c r="S141" s="55" t="s">
        <v>1</v>
      </c>
      <c r="T141" s="55" t="s">
        <v>767</v>
      </c>
      <c r="U141" s="55" t="s">
        <v>767</v>
      </c>
    </row>
    <row r="142" spans="1:21" x14ac:dyDescent="0.3">
      <c r="A142" s="55">
        <v>76</v>
      </c>
      <c r="B142" s="55" t="s">
        <v>43</v>
      </c>
      <c r="C142" s="55" t="s">
        <v>62</v>
      </c>
      <c r="D142" s="55" t="s">
        <v>0</v>
      </c>
      <c r="E142" s="55">
        <v>1</v>
      </c>
      <c r="F142" s="55">
        <v>7.2</v>
      </c>
      <c r="G142" s="55">
        <v>0.123</v>
      </c>
      <c r="H142" s="55">
        <v>7.4999999999999997E-2</v>
      </c>
      <c r="I142" s="55">
        <v>4.6769999999999996</v>
      </c>
      <c r="J142" s="55">
        <v>0</v>
      </c>
      <c r="K142" s="55">
        <v>0.87</v>
      </c>
      <c r="L142" s="55">
        <v>0.57999999999999996</v>
      </c>
      <c r="M142" s="55">
        <v>0.27</v>
      </c>
      <c r="N142" s="55">
        <v>0.28000000000000003</v>
      </c>
      <c r="O142" s="55">
        <v>0.11600000000000001</v>
      </c>
      <c r="P142" s="55">
        <v>0.17799999999999999</v>
      </c>
      <c r="Q142" s="55">
        <v>0.59199999999999997</v>
      </c>
      <c r="R142" s="55" t="s">
        <v>1</v>
      </c>
      <c r="S142" s="55" t="s">
        <v>1</v>
      </c>
      <c r="T142" s="55" t="s">
        <v>767</v>
      </c>
      <c r="U142" s="55" t="s">
        <v>767</v>
      </c>
    </row>
    <row r="143" spans="1:21" x14ac:dyDescent="0.3">
      <c r="A143" s="55">
        <v>75</v>
      </c>
      <c r="B143" s="55" t="s">
        <v>43</v>
      </c>
      <c r="C143" s="55" t="s">
        <v>62</v>
      </c>
      <c r="D143" s="55" t="s">
        <v>0</v>
      </c>
      <c r="E143" s="55">
        <v>1</v>
      </c>
      <c r="F143" s="55">
        <v>7.2</v>
      </c>
      <c r="G143" s="55">
        <v>0.123</v>
      </c>
      <c r="H143" s="55">
        <v>7.4999999999999997E-2</v>
      </c>
      <c r="I143" s="55">
        <v>4.6769999999999996</v>
      </c>
      <c r="J143" s="55">
        <v>0</v>
      </c>
      <c r="K143" s="55">
        <v>0.87</v>
      </c>
      <c r="L143" s="55">
        <v>0.57999999999999996</v>
      </c>
      <c r="M143" s="55">
        <v>0.27</v>
      </c>
      <c r="N143" s="55">
        <v>0.22</v>
      </c>
      <c r="O143" s="55">
        <v>0.11600000000000001</v>
      </c>
      <c r="P143" s="55">
        <v>0.17799999999999999</v>
      </c>
      <c r="Q143" s="55">
        <v>0.59199999999999997</v>
      </c>
      <c r="R143" s="55" t="s">
        <v>1</v>
      </c>
      <c r="S143" s="55" t="s">
        <v>1</v>
      </c>
      <c r="T143" s="55" t="s">
        <v>767</v>
      </c>
      <c r="U143" s="55" t="s">
        <v>767</v>
      </c>
    </row>
    <row r="144" spans="1:21" x14ac:dyDescent="0.3">
      <c r="A144" s="55">
        <v>74</v>
      </c>
      <c r="B144" s="55" t="s">
        <v>43</v>
      </c>
      <c r="C144" s="55" t="s">
        <v>62</v>
      </c>
      <c r="D144" s="55" t="s">
        <v>0</v>
      </c>
      <c r="E144" s="55">
        <v>1</v>
      </c>
      <c r="F144" s="55">
        <v>7.2</v>
      </c>
      <c r="G144" s="55">
        <v>0.123</v>
      </c>
      <c r="H144" s="55">
        <v>7.4999999999999997E-2</v>
      </c>
      <c r="I144" s="55">
        <v>4.6769999999999996</v>
      </c>
      <c r="J144" s="55">
        <v>0</v>
      </c>
      <c r="K144" s="55">
        <v>0.87</v>
      </c>
      <c r="L144" s="55">
        <v>0.57999999999999996</v>
      </c>
      <c r="M144" s="55">
        <v>0.27</v>
      </c>
      <c r="N144" s="55">
        <v>0.22</v>
      </c>
      <c r="O144" s="55">
        <v>0.11600000000000001</v>
      </c>
      <c r="P144" s="55">
        <v>0.17799999999999999</v>
      </c>
      <c r="Q144" s="55">
        <v>0.59199999999999997</v>
      </c>
      <c r="R144" s="55" t="s">
        <v>1</v>
      </c>
      <c r="S144" s="55" t="s">
        <v>1</v>
      </c>
      <c r="T144" s="55" t="s">
        <v>767</v>
      </c>
      <c r="U144" s="55" t="s">
        <v>767</v>
      </c>
    </row>
    <row r="145" spans="1:21" x14ac:dyDescent="0.3">
      <c r="A145" s="55">
        <v>72</v>
      </c>
      <c r="B145" s="55" t="s">
        <v>43</v>
      </c>
      <c r="C145" s="55" t="s">
        <v>62</v>
      </c>
      <c r="D145" s="55" t="s">
        <v>0</v>
      </c>
      <c r="E145" s="55">
        <v>1</v>
      </c>
      <c r="F145" s="55">
        <v>9.3000000000000007</v>
      </c>
      <c r="G145" s="55">
        <v>9.6000000000000002E-2</v>
      </c>
      <c r="H145" s="55">
        <v>7.4999999999999997E-2</v>
      </c>
      <c r="I145" s="55">
        <v>3.42</v>
      </c>
      <c r="J145" s="55">
        <v>0</v>
      </c>
      <c r="K145" s="55">
        <v>1.1499999999999999</v>
      </c>
      <c r="L145" s="55">
        <v>0.748</v>
      </c>
      <c r="M145" s="55">
        <v>0.32</v>
      </c>
      <c r="N145" s="55">
        <v>0.22</v>
      </c>
      <c r="O145" s="55">
        <v>0.13</v>
      </c>
      <c r="P145" s="55">
        <v>0.245</v>
      </c>
      <c r="Q145" s="55">
        <v>0.77</v>
      </c>
      <c r="R145" s="55" t="s">
        <v>1</v>
      </c>
      <c r="S145" s="55" t="s">
        <v>1</v>
      </c>
      <c r="T145" s="55" t="s">
        <v>767</v>
      </c>
      <c r="U145" s="55" t="s">
        <v>767</v>
      </c>
    </row>
    <row r="146" spans="1:21" x14ac:dyDescent="0.3">
      <c r="A146" s="55">
        <v>72</v>
      </c>
      <c r="B146" s="55" t="s">
        <v>120</v>
      </c>
      <c r="C146" s="55" t="s">
        <v>62</v>
      </c>
      <c r="D146" s="55" t="s">
        <v>2</v>
      </c>
      <c r="E146" s="55">
        <v>1</v>
      </c>
      <c r="F146" s="55">
        <v>6.9</v>
      </c>
      <c r="G146" s="55">
        <v>0.19900000000000001</v>
      </c>
      <c r="H146" s="55">
        <v>0.45</v>
      </c>
      <c r="I146" s="55">
        <v>7.0000000000000007E-2</v>
      </c>
      <c r="J146" s="55">
        <v>3.8</v>
      </c>
      <c r="K146" s="55">
        <v>0</v>
      </c>
      <c r="L146" s="55">
        <v>2.2999999999999998</v>
      </c>
      <c r="M146" s="55">
        <v>2.21</v>
      </c>
      <c r="N146" s="55">
        <v>0.28999999999999998</v>
      </c>
      <c r="O146" s="55">
        <v>0.46</v>
      </c>
      <c r="P146" s="55">
        <v>0.13600000000000001</v>
      </c>
      <c r="Q146" s="55">
        <v>0.16700000000000001</v>
      </c>
      <c r="R146" s="55">
        <v>0.08</v>
      </c>
      <c r="S146" s="55">
        <v>0.56000000000000005</v>
      </c>
      <c r="T146" s="55" t="s">
        <v>1</v>
      </c>
      <c r="U146" s="55" t="s">
        <v>1</v>
      </c>
    </row>
    <row r="147" spans="1:21" x14ac:dyDescent="0.3">
      <c r="A147" s="55">
        <v>65</v>
      </c>
      <c r="B147" s="55" t="s">
        <v>43</v>
      </c>
      <c r="C147" s="55" t="s">
        <v>62</v>
      </c>
      <c r="D147" s="55" t="s">
        <v>0</v>
      </c>
      <c r="E147" s="55">
        <v>1</v>
      </c>
      <c r="F147" s="55">
        <v>6.6</v>
      </c>
      <c r="G147" s="55">
        <v>0.05</v>
      </c>
      <c r="H147" s="55">
        <v>0.155</v>
      </c>
      <c r="I147" s="55">
        <v>2</v>
      </c>
      <c r="J147" s="55">
        <v>0</v>
      </c>
      <c r="K147" s="55">
        <v>1.1299999999999999</v>
      </c>
      <c r="L147" s="55">
        <v>0.73399999999999999</v>
      </c>
      <c r="M147" s="55">
        <v>0.26</v>
      </c>
      <c r="N147" s="55">
        <v>0.2</v>
      </c>
      <c r="O147" s="55">
        <v>0.104</v>
      </c>
      <c r="P147" s="55">
        <v>0.19400000000000001</v>
      </c>
      <c r="Q147" s="55">
        <v>0.68500000000000005</v>
      </c>
      <c r="R147" s="55" t="s">
        <v>1</v>
      </c>
      <c r="S147" s="55" t="s">
        <v>1</v>
      </c>
      <c r="T147" s="55" t="s">
        <v>767</v>
      </c>
      <c r="U147" s="55" t="s">
        <v>767</v>
      </c>
    </row>
    <row r="148" spans="1:21" x14ac:dyDescent="0.3">
      <c r="A148" s="55">
        <v>58</v>
      </c>
      <c r="B148" s="55" t="s">
        <v>120</v>
      </c>
      <c r="C148" s="55" t="s">
        <v>62</v>
      </c>
      <c r="D148" s="55" t="s">
        <v>2</v>
      </c>
      <c r="E148" s="55">
        <v>1</v>
      </c>
      <c r="F148" s="55">
        <v>5.51</v>
      </c>
      <c r="G148" s="55">
        <v>0.04</v>
      </c>
      <c r="H148" s="55">
        <v>0.2</v>
      </c>
      <c r="I148" s="55">
        <v>6.7000000000000004E-2</v>
      </c>
      <c r="J148" s="55">
        <v>6.5</v>
      </c>
      <c r="K148" s="55">
        <v>0</v>
      </c>
      <c r="L148" s="55">
        <v>1.671</v>
      </c>
      <c r="M148" s="55">
        <v>1.601</v>
      </c>
      <c r="N148" s="55">
        <v>0.23699999999999999</v>
      </c>
      <c r="O148" s="55">
        <v>0.33700000000000002</v>
      </c>
      <c r="P148" s="55">
        <v>0.13500000000000001</v>
      </c>
      <c r="Q148" s="55">
        <v>8.7999999999999995E-2</v>
      </c>
      <c r="R148" s="55">
        <v>0.17599999999999999</v>
      </c>
      <c r="S148" s="55">
        <v>0.63600000000000001</v>
      </c>
      <c r="T148" s="55" t="s">
        <v>1</v>
      </c>
      <c r="U148" s="55" t="s">
        <v>1</v>
      </c>
    </row>
    <row r="149" spans="1:21" x14ac:dyDescent="0.3">
      <c r="A149" s="55">
        <v>57.5</v>
      </c>
      <c r="B149" s="55" t="s">
        <v>120</v>
      </c>
      <c r="C149" s="55" t="s">
        <v>62</v>
      </c>
      <c r="D149" s="55" t="s">
        <v>2</v>
      </c>
      <c r="E149" s="55">
        <v>1</v>
      </c>
      <c r="F149" s="55">
        <v>6.9</v>
      </c>
      <c r="G149" s="55">
        <v>0.19900000000000001</v>
      </c>
      <c r="H149" s="55">
        <v>0.45</v>
      </c>
      <c r="I149" s="55">
        <v>7.0000000000000007E-2</v>
      </c>
      <c r="J149" s="55">
        <v>3.8</v>
      </c>
      <c r="K149" s="55">
        <v>0</v>
      </c>
      <c r="L149" s="55">
        <v>2.2999999999999998</v>
      </c>
      <c r="M149" s="55">
        <v>2.21</v>
      </c>
      <c r="N149" s="55">
        <v>0.28999999999999998</v>
      </c>
      <c r="O149" s="55">
        <v>0.46</v>
      </c>
      <c r="P149" s="55">
        <v>0.17</v>
      </c>
      <c r="Q149" s="55">
        <v>0.16700000000000001</v>
      </c>
      <c r="R149" s="55">
        <v>0.08</v>
      </c>
      <c r="S149" s="55">
        <v>0.56000000000000005</v>
      </c>
      <c r="T149" s="55" t="s">
        <v>1</v>
      </c>
      <c r="U149" s="55" t="s">
        <v>1</v>
      </c>
    </row>
    <row r="150" spans="1:21" x14ac:dyDescent="0.3">
      <c r="A150" s="55">
        <v>55</v>
      </c>
      <c r="B150" s="55" t="s">
        <v>120</v>
      </c>
      <c r="C150" s="55" t="s">
        <v>62</v>
      </c>
      <c r="D150" s="55" t="s">
        <v>2</v>
      </c>
      <c r="E150" s="55">
        <v>1</v>
      </c>
      <c r="F150" s="55">
        <v>4.76</v>
      </c>
      <c r="G150" s="55">
        <v>0.04</v>
      </c>
      <c r="H150" s="55">
        <v>0.42599999999999999</v>
      </c>
      <c r="I150" s="55">
        <v>6.7000000000000004E-2</v>
      </c>
      <c r="J150" s="55">
        <v>3.4</v>
      </c>
      <c r="K150" s="55">
        <v>0</v>
      </c>
      <c r="L150" s="55">
        <v>1.825</v>
      </c>
      <c r="M150" s="55">
        <v>1.7509999999999999</v>
      </c>
      <c r="N150" s="55">
        <v>0.27500000000000002</v>
      </c>
      <c r="O150" s="55">
        <v>0.41699999999999998</v>
      </c>
      <c r="P150" s="55">
        <v>0.19</v>
      </c>
      <c r="Q150" s="55">
        <v>0.16900000000000001</v>
      </c>
      <c r="R150" s="55">
        <v>0.09</v>
      </c>
      <c r="S150" s="55">
        <v>0.4</v>
      </c>
      <c r="T150" s="55" t="s">
        <v>1</v>
      </c>
      <c r="U150" s="55" t="s">
        <v>1</v>
      </c>
    </row>
    <row r="151" spans="1:21" x14ac:dyDescent="0.3">
      <c r="A151" s="55">
        <v>55</v>
      </c>
      <c r="B151" s="55" t="s">
        <v>43</v>
      </c>
      <c r="C151" s="55" t="s">
        <v>62</v>
      </c>
      <c r="D151" s="55" t="s">
        <v>0</v>
      </c>
      <c r="E151" s="55">
        <v>1</v>
      </c>
      <c r="F151" s="55">
        <v>6.6</v>
      </c>
      <c r="G151" s="55">
        <v>0.05</v>
      </c>
      <c r="H151" s="55">
        <v>0.155</v>
      </c>
      <c r="I151" s="55">
        <v>2</v>
      </c>
      <c r="J151" s="55">
        <v>0</v>
      </c>
      <c r="K151" s="55">
        <v>1.1299999999999999</v>
      </c>
      <c r="L151" s="55">
        <v>0.73399999999999999</v>
      </c>
      <c r="M151" s="55">
        <v>0.26</v>
      </c>
      <c r="N151" s="55">
        <v>0.25600000000000001</v>
      </c>
      <c r="O151" s="55">
        <v>0.104</v>
      </c>
      <c r="P151" s="55">
        <v>0.19400000000000001</v>
      </c>
      <c r="Q151" s="55">
        <v>0.68500000000000005</v>
      </c>
      <c r="R151" s="55" t="s">
        <v>1</v>
      </c>
      <c r="S151" s="55" t="s">
        <v>1</v>
      </c>
      <c r="T151" s="55" t="s">
        <v>767</v>
      </c>
      <c r="U151" s="55" t="s">
        <v>767</v>
      </c>
    </row>
    <row r="152" spans="1:21" x14ac:dyDescent="0.3">
      <c r="A152" s="55">
        <v>54</v>
      </c>
      <c r="B152" s="55" t="s">
        <v>43</v>
      </c>
      <c r="C152" s="55" t="s">
        <v>62</v>
      </c>
      <c r="D152" s="55" t="s">
        <v>0</v>
      </c>
      <c r="E152" s="55">
        <v>1</v>
      </c>
      <c r="F152" s="55">
        <v>9.99</v>
      </c>
      <c r="G152" s="55">
        <v>0.1</v>
      </c>
      <c r="H152" s="55">
        <v>0.12</v>
      </c>
      <c r="I152" s="55">
        <v>3.63</v>
      </c>
      <c r="J152" s="55">
        <v>0.5</v>
      </c>
      <c r="K152" s="55">
        <v>1.07</v>
      </c>
      <c r="L152" s="55">
        <v>0.74</v>
      </c>
      <c r="M152" s="55">
        <v>0.24</v>
      </c>
      <c r="N152" s="55">
        <v>0.33</v>
      </c>
      <c r="O152" s="55">
        <v>0.15</v>
      </c>
      <c r="P152" s="55">
        <v>0.1</v>
      </c>
      <c r="Q152" s="55">
        <v>0.25</v>
      </c>
      <c r="R152" s="55" t="s">
        <v>1</v>
      </c>
      <c r="S152" s="55" t="s">
        <v>1</v>
      </c>
      <c r="T152" s="55" t="s">
        <v>767</v>
      </c>
      <c r="U152" s="55" t="s">
        <v>767</v>
      </c>
    </row>
    <row r="153" spans="1:21" x14ac:dyDescent="0.3">
      <c r="A153" s="55">
        <v>50</v>
      </c>
      <c r="B153" s="55" t="s">
        <v>43</v>
      </c>
      <c r="C153" s="55" t="s">
        <v>62</v>
      </c>
      <c r="D153" s="55" t="s">
        <v>0</v>
      </c>
      <c r="E153" s="55">
        <v>1</v>
      </c>
      <c r="F153" s="55">
        <v>6.6</v>
      </c>
      <c r="G153" s="55">
        <v>0.05</v>
      </c>
      <c r="H153" s="55">
        <v>0.155</v>
      </c>
      <c r="I153" s="55">
        <v>2</v>
      </c>
      <c r="J153" s="55">
        <v>0</v>
      </c>
      <c r="K153" s="55">
        <v>1.1299999999999999</v>
      </c>
      <c r="L153" s="55">
        <v>0.73399999999999999</v>
      </c>
      <c r="M153" s="55">
        <v>0.26</v>
      </c>
      <c r="N153" s="55">
        <v>0.25600000000000001</v>
      </c>
      <c r="O153" s="55">
        <v>0.104</v>
      </c>
      <c r="P153" s="55">
        <v>0.19400000000000001</v>
      </c>
      <c r="Q153" s="55">
        <v>0.68500000000000005</v>
      </c>
      <c r="R153" s="55" t="s">
        <v>1</v>
      </c>
      <c r="S153" s="55" t="s">
        <v>1</v>
      </c>
      <c r="T153" s="55" t="s">
        <v>767</v>
      </c>
      <c r="U153" s="55" t="s">
        <v>767</v>
      </c>
    </row>
    <row r="154" spans="1:21" x14ac:dyDescent="0.3">
      <c r="A154" s="55">
        <v>49</v>
      </c>
      <c r="B154" s="55" t="s">
        <v>43</v>
      </c>
      <c r="C154" s="55" t="s">
        <v>62</v>
      </c>
      <c r="D154" s="55" t="s">
        <v>0</v>
      </c>
      <c r="E154" s="55">
        <v>1</v>
      </c>
      <c r="F154" s="55">
        <v>6.6</v>
      </c>
      <c r="G154" s="55">
        <v>0.05</v>
      </c>
      <c r="H154" s="55">
        <v>0.155</v>
      </c>
      <c r="I154" s="55">
        <v>2</v>
      </c>
      <c r="J154" s="55">
        <v>0</v>
      </c>
      <c r="K154" s="55">
        <v>1.1299999999999999</v>
      </c>
      <c r="L154" s="55">
        <v>0.73399999999999999</v>
      </c>
      <c r="M154" s="55">
        <v>0.26</v>
      </c>
      <c r="N154" s="55">
        <v>0.25600000000000001</v>
      </c>
      <c r="O154" s="55">
        <v>0.104</v>
      </c>
      <c r="P154" s="55">
        <v>0.19400000000000001</v>
      </c>
      <c r="Q154" s="55">
        <v>0.68500000000000005</v>
      </c>
      <c r="R154" s="55" t="s">
        <v>1</v>
      </c>
      <c r="S154" s="55" t="s">
        <v>1</v>
      </c>
      <c r="T154" s="55" t="s">
        <v>767</v>
      </c>
      <c r="U154" s="55" t="s">
        <v>767</v>
      </c>
    </row>
    <row r="155" spans="1:21" x14ac:dyDescent="0.3">
      <c r="A155" s="55">
        <v>48</v>
      </c>
      <c r="B155" s="55" t="s">
        <v>43</v>
      </c>
      <c r="C155" s="55" t="s">
        <v>62</v>
      </c>
      <c r="D155" s="55" t="s">
        <v>0</v>
      </c>
      <c r="E155" s="55">
        <v>1</v>
      </c>
      <c r="F155" s="55">
        <v>6.6</v>
      </c>
      <c r="G155" s="55">
        <v>0.05</v>
      </c>
      <c r="H155" s="55">
        <v>0.155</v>
      </c>
      <c r="I155" s="55">
        <v>2</v>
      </c>
      <c r="J155" s="55">
        <v>0</v>
      </c>
      <c r="K155" s="55">
        <v>1.1299999999999999</v>
      </c>
      <c r="L155" s="55">
        <v>0.73399999999999999</v>
      </c>
      <c r="M155" s="55">
        <v>0.26</v>
      </c>
      <c r="N155" s="55">
        <v>0.16</v>
      </c>
      <c r="O155" s="55">
        <v>0.104</v>
      </c>
      <c r="P155" s="55">
        <v>0.19400000000000001</v>
      </c>
      <c r="Q155" s="55">
        <v>0.68500000000000005</v>
      </c>
      <c r="R155" s="55" t="s">
        <v>1</v>
      </c>
      <c r="S155" s="55" t="s">
        <v>1</v>
      </c>
      <c r="T155" s="55" t="s">
        <v>767</v>
      </c>
      <c r="U155" s="55" t="s">
        <v>767</v>
      </c>
    </row>
    <row r="156" spans="1:21" x14ac:dyDescent="0.3">
      <c r="A156" s="55">
        <v>44</v>
      </c>
      <c r="B156" s="55" t="s">
        <v>43</v>
      </c>
      <c r="C156" s="55" t="s">
        <v>62</v>
      </c>
      <c r="D156" s="55" t="s">
        <v>0</v>
      </c>
      <c r="E156" s="55">
        <v>1</v>
      </c>
      <c r="F156" s="55">
        <v>6.6</v>
      </c>
      <c r="G156" s="55">
        <v>0.05</v>
      </c>
      <c r="H156" s="55">
        <v>0.155</v>
      </c>
      <c r="I156" s="55">
        <v>2</v>
      </c>
      <c r="J156" s="55">
        <v>0</v>
      </c>
      <c r="K156" s="55">
        <v>1.1299999999999999</v>
      </c>
      <c r="L156" s="55">
        <v>0.73399999999999999</v>
      </c>
      <c r="M156" s="55">
        <v>0.26</v>
      </c>
      <c r="N156" s="55">
        <v>0.25600000000000001</v>
      </c>
      <c r="O156" s="55">
        <v>0.104</v>
      </c>
      <c r="P156" s="55">
        <v>0.19400000000000001</v>
      </c>
      <c r="Q156" s="55">
        <v>0.68500000000000005</v>
      </c>
      <c r="R156" s="55" t="s">
        <v>1</v>
      </c>
      <c r="S156" s="55" t="s">
        <v>1</v>
      </c>
      <c r="T156" s="55" t="s">
        <v>767</v>
      </c>
      <c r="U156" s="55" t="s">
        <v>767</v>
      </c>
    </row>
    <row r="157" spans="1:21" x14ac:dyDescent="0.3">
      <c r="A157" s="55">
        <v>40.5</v>
      </c>
      <c r="B157" s="55" t="s">
        <v>43</v>
      </c>
      <c r="C157" s="55" t="s">
        <v>62</v>
      </c>
      <c r="D157" s="55" t="s">
        <v>0</v>
      </c>
      <c r="E157" s="55">
        <v>1</v>
      </c>
      <c r="F157" s="55">
        <v>6.6</v>
      </c>
      <c r="G157" s="55">
        <v>0.05</v>
      </c>
      <c r="H157" s="55">
        <v>0.155</v>
      </c>
      <c r="I157" s="55">
        <v>2</v>
      </c>
      <c r="J157" s="55">
        <v>0</v>
      </c>
      <c r="K157" s="55">
        <v>1.1299999999999999</v>
      </c>
      <c r="L157" s="55">
        <v>0.73399999999999999</v>
      </c>
      <c r="M157" s="55">
        <v>0.26</v>
      </c>
      <c r="N157" s="55">
        <v>0.25600000000000001</v>
      </c>
      <c r="O157" s="55">
        <v>0.104</v>
      </c>
      <c r="P157" s="55">
        <v>0.19400000000000001</v>
      </c>
      <c r="Q157" s="55">
        <v>0.68500000000000005</v>
      </c>
      <c r="R157" s="55" t="s">
        <v>1</v>
      </c>
      <c r="S157" s="55" t="s">
        <v>1</v>
      </c>
      <c r="T157" s="55" t="s">
        <v>767</v>
      </c>
      <c r="U157" s="55" t="s">
        <v>767</v>
      </c>
    </row>
    <row r="158" spans="1:21" x14ac:dyDescent="0.3">
      <c r="A158" s="55">
        <v>40</v>
      </c>
      <c r="B158" s="55" t="s">
        <v>43</v>
      </c>
      <c r="C158" s="55" t="s">
        <v>62</v>
      </c>
      <c r="D158" s="55" t="s">
        <v>0</v>
      </c>
      <c r="E158" s="55">
        <v>1</v>
      </c>
      <c r="F158" s="55">
        <v>6.6</v>
      </c>
      <c r="G158" s="55">
        <v>0.05</v>
      </c>
      <c r="H158" s="55">
        <v>0.155</v>
      </c>
      <c r="I158" s="55">
        <v>2</v>
      </c>
      <c r="J158" s="55">
        <v>0</v>
      </c>
      <c r="K158" s="55">
        <v>1.1299999999999999</v>
      </c>
      <c r="L158" s="55">
        <v>0.73399999999999999</v>
      </c>
      <c r="M158" s="55">
        <v>0.26</v>
      </c>
      <c r="N158" s="55">
        <v>0.16</v>
      </c>
      <c r="O158" s="55">
        <v>0.104</v>
      </c>
      <c r="P158" s="55">
        <v>0.19400000000000001</v>
      </c>
      <c r="Q158" s="55">
        <v>0.68500000000000005</v>
      </c>
      <c r="R158" s="55" t="s">
        <v>1</v>
      </c>
      <c r="S158" s="55" t="s">
        <v>1</v>
      </c>
      <c r="T158" s="55" t="s">
        <v>767</v>
      </c>
      <c r="U158" s="55" t="s">
        <v>767</v>
      </c>
    </row>
    <row r="159" spans="1:21" x14ac:dyDescent="0.3">
      <c r="A159" s="55">
        <v>38.799999999999997</v>
      </c>
      <c r="B159" s="55" t="s">
        <v>43</v>
      </c>
      <c r="C159" s="55" t="s">
        <v>62</v>
      </c>
      <c r="D159" s="55" t="s">
        <v>0</v>
      </c>
      <c r="E159" s="55">
        <v>1</v>
      </c>
      <c r="F159" s="55">
        <v>6.6</v>
      </c>
      <c r="G159" s="55">
        <v>0.05</v>
      </c>
      <c r="H159" s="55">
        <v>0.155</v>
      </c>
      <c r="I159" s="55">
        <v>2</v>
      </c>
      <c r="J159" s="55">
        <v>0</v>
      </c>
      <c r="K159" s="55">
        <v>1.1299999999999999</v>
      </c>
      <c r="L159" s="55">
        <v>0.73399999999999999</v>
      </c>
      <c r="M159" s="55">
        <v>0.26</v>
      </c>
      <c r="N159" s="55">
        <v>0.14199999999999999</v>
      </c>
      <c r="O159" s="55">
        <v>0.104</v>
      </c>
      <c r="P159" s="55">
        <v>0.19400000000000001</v>
      </c>
      <c r="Q159" s="55">
        <v>0.68500000000000005</v>
      </c>
      <c r="R159" s="55" t="s">
        <v>1</v>
      </c>
      <c r="S159" s="55" t="s">
        <v>1</v>
      </c>
      <c r="T159" s="55" t="s">
        <v>767</v>
      </c>
      <c r="U159" s="55" t="s">
        <v>767</v>
      </c>
    </row>
    <row r="160" spans="1:21" x14ac:dyDescent="0.3">
      <c r="A160" s="55">
        <v>35</v>
      </c>
      <c r="B160" s="55" t="s">
        <v>43</v>
      </c>
      <c r="C160" s="55" t="s">
        <v>62</v>
      </c>
      <c r="D160" s="55" t="s">
        <v>0</v>
      </c>
      <c r="E160" s="55">
        <v>1</v>
      </c>
      <c r="F160" s="55">
        <v>6.6</v>
      </c>
      <c r="G160" s="55">
        <v>0.05</v>
      </c>
      <c r="H160" s="55">
        <v>0.155</v>
      </c>
      <c r="I160" s="55">
        <v>2</v>
      </c>
      <c r="J160" s="55">
        <v>0</v>
      </c>
      <c r="K160" s="55">
        <v>1.1299999999999999</v>
      </c>
      <c r="L160" s="55">
        <v>0.73399999999999999</v>
      </c>
      <c r="M160" s="55">
        <v>0.26</v>
      </c>
      <c r="N160" s="55">
        <v>0.16</v>
      </c>
      <c r="O160" s="55">
        <v>0.104</v>
      </c>
      <c r="P160" s="55">
        <v>0.19400000000000001</v>
      </c>
      <c r="Q160" s="55">
        <v>0.68500000000000005</v>
      </c>
      <c r="R160" s="55" t="s">
        <v>1</v>
      </c>
      <c r="S160" s="55" t="s">
        <v>1</v>
      </c>
      <c r="T160" s="55" t="s">
        <v>767</v>
      </c>
      <c r="U160" s="55" t="s">
        <v>767</v>
      </c>
    </row>
    <row r="161" spans="1:21" x14ac:dyDescent="0.3">
      <c r="A161" s="55">
        <v>35</v>
      </c>
      <c r="B161" s="55" t="s">
        <v>120</v>
      </c>
      <c r="C161" s="55" t="s">
        <v>62</v>
      </c>
      <c r="D161" s="55" t="s">
        <v>2</v>
      </c>
      <c r="E161" s="55">
        <v>1</v>
      </c>
      <c r="F161" s="55">
        <v>7.82</v>
      </c>
      <c r="G161" s="55">
        <v>4.9000000000000002E-2</v>
      </c>
      <c r="H161" s="55">
        <v>1.5</v>
      </c>
      <c r="I161" s="55">
        <v>0.19900000000000001</v>
      </c>
      <c r="J161" s="55">
        <v>5.6</v>
      </c>
      <c r="K161" s="55">
        <v>0</v>
      </c>
      <c r="L161" s="55">
        <v>1.9370000000000001</v>
      </c>
      <c r="M161" s="55">
        <v>1.867</v>
      </c>
      <c r="N161" s="55">
        <v>0.21</v>
      </c>
      <c r="O161" s="55">
        <v>0.35</v>
      </c>
      <c r="P161" s="55">
        <v>0.13500000000000001</v>
      </c>
      <c r="Q161" s="55">
        <v>8.6999999999999994E-2</v>
      </c>
      <c r="R161" s="55">
        <v>0.17599999999999999</v>
      </c>
      <c r="S161" s="55">
        <v>0.63600000000000001</v>
      </c>
      <c r="T161" s="55" t="s">
        <v>1</v>
      </c>
      <c r="U161" s="55" t="s">
        <v>1</v>
      </c>
    </row>
    <row r="162" spans="1:21" x14ac:dyDescent="0.3">
      <c r="A162" s="55">
        <v>34.700000000000003</v>
      </c>
      <c r="B162" s="55" t="s">
        <v>120</v>
      </c>
      <c r="C162" s="55" t="s">
        <v>62</v>
      </c>
      <c r="D162" s="55" t="s">
        <v>2</v>
      </c>
      <c r="E162" s="55">
        <v>1</v>
      </c>
      <c r="F162" s="55">
        <v>4.76</v>
      </c>
      <c r="G162" s="55">
        <v>0.04</v>
      </c>
      <c r="H162" s="55">
        <v>0.42599999999999999</v>
      </c>
      <c r="I162" s="55">
        <v>6.7000000000000004E-2</v>
      </c>
      <c r="J162" s="55">
        <v>3.4</v>
      </c>
      <c r="K162" s="55">
        <v>0</v>
      </c>
      <c r="L162" s="55">
        <v>1.825</v>
      </c>
      <c r="M162" s="55">
        <v>1.7509999999999999</v>
      </c>
      <c r="N162" s="55">
        <v>0.27500000000000002</v>
      </c>
      <c r="O162" s="55">
        <v>0.41699999999999998</v>
      </c>
      <c r="P162" s="55">
        <v>0.16800000000000001</v>
      </c>
      <c r="Q162" s="55">
        <v>0.16900000000000001</v>
      </c>
      <c r="R162" s="55">
        <v>0.09</v>
      </c>
      <c r="S162" s="55">
        <v>0.4</v>
      </c>
      <c r="T162" s="55" t="s">
        <v>1</v>
      </c>
      <c r="U162" s="55" t="s">
        <v>1</v>
      </c>
    </row>
    <row r="163" spans="1:21" x14ac:dyDescent="0.3">
      <c r="A163" s="55">
        <v>33</v>
      </c>
      <c r="B163" s="55" t="s">
        <v>43</v>
      </c>
      <c r="C163" s="55" t="s">
        <v>62</v>
      </c>
      <c r="D163" s="55" t="s">
        <v>0</v>
      </c>
      <c r="E163" s="55">
        <v>1</v>
      </c>
      <c r="F163" s="55">
        <v>6.6</v>
      </c>
      <c r="G163" s="55">
        <v>0.05</v>
      </c>
      <c r="H163" s="55">
        <v>0.155</v>
      </c>
      <c r="I163" s="55">
        <v>2</v>
      </c>
      <c r="J163" s="55">
        <v>0</v>
      </c>
      <c r="K163" s="55">
        <v>1.1299999999999999</v>
      </c>
      <c r="L163" s="55">
        <v>0.73399999999999999</v>
      </c>
      <c r="M163" s="55">
        <v>0.26</v>
      </c>
      <c r="N163" s="55">
        <v>0.16</v>
      </c>
      <c r="O163" s="55">
        <v>0.104</v>
      </c>
      <c r="P163" s="55">
        <v>0.19400000000000001</v>
      </c>
      <c r="Q163" s="55">
        <v>0.68500000000000005</v>
      </c>
      <c r="R163" s="55" t="s">
        <v>1</v>
      </c>
      <c r="S163" s="55" t="s">
        <v>1</v>
      </c>
      <c r="T163" s="55" t="s">
        <v>767</v>
      </c>
      <c r="U163" s="55" t="s">
        <v>767</v>
      </c>
    </row>
    <row r="164" spans="1:21" x14ac:dyDescent="0.3">
      <c r="A164" s="55">
        <v>33</v>
      </c>
      <c r="B164" s="55" t="s">
        <v>120</v>
      </c>
      <c r="C164" s="55" t="s">
        <v>62</v>
      </c>
      <c r="D164" s="55" t="s">
        <v>2</v>
      </c>
      <c r="E164" s="55">
        <v>1</v>
      </c>
      <c r="F164" s="55">
        <v>6.9</v>
      </c>
      <c r="G164" s="55">
        <v>0.19900000000000001</v>
      </c>
      <c r="H164" s="55">
        <v>0.45</v>
      </c>
      <c r="I164" s="55">
        <v>7.0000000000000007E-2</v>
      </c>
      <c r="J164" s="55">
        <v>3.8</v>
      </c>
      <c r="K164" s="55">
        <v>0</v>
      </c>
      <c r="L164" s="55">
        <v>2.2999999999999998</v>
      </c>
      <c r="M164" s="55">
        <v>2.21</v>
      </c>
      <c r="N164" s="55">
        <v>0.28999999999999998</v>
      </c>
      <c r="O164" s="55">
        <v>0.46</v>
      </c>
      <c r="P164" s="55">
        <v>0.185</v>
      </c>
      <c r="Q164" s="55">
        <v>0.16700000000000001</v>
      </c>
      <c r="R164" s="55">
        <v>0.08</v>
      </c>
      <c r="S164" s="55">
        <v>0.56000000000000005</v>
      </c>
      <c r="T164" s="55" t="s">
        <v>1</v>
      </c>
      <c r="U164" s="55" t="s">
        <v>1</v>
      </c>
    </row>
    <row r="165" spans="1:21" x14ac:dyDescent="0.3">
      <c r="A165" s="55">
        <v>32</v>
      </c>
      <c r="B165" s="55" t="s">
        <v>43</v>
      </c>
      <c r="C165" s="55" t="s">
        <v>62</v>
      </c>
      <c r="D165" s="55" t="s">
        <v>0</v>
      </c>
      <c r="E165" s="55">
        <v>1</v>
      </c>
      <c r="F165" s="55">
        <v>6.6</v>
      </c>
      <c r="G165" s="55">
        <v>0.05</v>
      </c>
      <c r="H165" s="55">
        <v>0.155</v>
      </c>
      <c r="I165" s="55">
        <v>2</v>
      </c>
      <c r="J165" s="55">
        <v>0</v>
      </c>
      <c r="K165" s="55">
        <v>1.1299999999999999</v>
      </c>
      <c r="L165" s="55">
        <v>0.73399999999999999</v>
      </c>
      <c r="M165" s="55">
        <v>0.26</v>
      </c>
      <c r="N165" s="55">
        <v>0.25600000000000001</v>
      </c>
      <c r="O165" s="55">
        <v>0.104</v>
      </c>
      <c r="P165" s="55">
        <v>0.19400000000000001</v>
      </c>
      <c r="Q165" s="55">
        <v>0.68500000000000005</v>
      </c>
      <c r="R165" s="55" t="s">
        <v>1</v>
      </c>
      <c r="S165" s="55" t="s">
        <v>1</v>
      </c>
      <c r="T165" s="55" t="s">
        <v>767</v>
      </c>
      <c r="U165" s="55" t="s">
        <v>767</v>
      </c>
    </row>
    <row r="166" spans="1:21" x14ac:dyDescent="0.3">
      <c r="A166" s="55">
        <v>32</v>
      </c>
      <c r="B166" s="55" t="s">
        <v>120</v>
      </c>
      <c r="C166" s="55" t="s">
        <v>62</v>
      </c>
      <c r="D166" s="55" t="s">
        <v>2</v>
      </c>
      <c r="E166" s="55">
        <v>1</v>
      </c>
      <c r="F166" s="55">
        <v>5.51</v>
      </c>
      <c r="G166" s="55">
        <v>0.04</v>
      </c>
      <c r="H166" s="55">
        <v>0.2</v>
      </c>
      <c r="I166" s="55">
        <v>6.7000000000000004E-2</v>
      </c>
      <c r="J166" s="55">
        <v>6.5</v>
      </c>
      <c r="K166" s="55">
        <v>0</v>
      </c>
      <c r="L166" s="55">
        <v>1.671</v>
      </c>
      <c r="M166" s="55">
        <v>1.601</v>
      </c>
      <c r="N166" s="55">
        <v>0.23699999999999999</v>
      </c>
      <c r="O166" s="55">
        <v>0.33700000000000002</v>
      </c>
      <c r="P166" s="55">
        <v>0.14799999999999999</v>
      </c>
      <c r="Q166" s="55">
        <v>8.7999999999999995E-2</v>
      </c>
      <c r="R166" s="55">
        <v>0.17599999999999999</v>
      </c>
      <c r="S166" s="55">
        <v>0.63600000000000001</v>
      </c>
      <c r="T166" s="55" t="s">
        <v>1</v>
      </c>
      <c r="U166" s="55" t="s">
        <v>1</v>
      </c>
    </row>
    <row r="167" spans="1:21" x14ac:dyDescent="0.3">
      <c r="A167" s="55">
        <v>25.5</v>
      </c>
      <c r="B167" s="55" t="s">
        <v>43</v>
      </c>
      <c r="C167" s="55" t="s">
        <v>62</v>
      </c>
      <c r="D167" s="55" t="s">
        <v>0</v>
      </c>
      <c r="E167" s="55">
        <v>1</v>
      </c>
      <c r="F167" s="55">
        <v>6.6</v>
      </c>
      <c r="G167" s="55">
        <v>0.05</v>
      </c>
      <c r="H167" s="55">
        <v>0.155</v>
      </c>
      <c r="I167" s="55">
        <v>2</v>
      </c>
      <c r="J167" s="55">
        <v>0</v>
      </c>
      <c r="K167" s="55">
        <v>1.1299999999999999</v>
      </c>
      <c r="L167" s="55">
        <v>0.73399999999999999</v>
      </c>
      <c r="M167" s="55">
        <v>0.26</v>
      </c>
      <c r="N167" s="55">
        <v>0.25600000000000001</v>
      </c>
      <c r="O167" s="55">
        <v>0.104</v>
      </c>
      <c r="P167" s="55">
        <v>0.19400000000000001</v>
      </c>
      <c r="Q167" s="55">
        <v>0.68500000000000005</v>
      </c>
      <c r="R167" s="55" t="s">
        <v>1</v>
      </c>
      <c r="S167" s="55" t="s">
        <v>1</v>
      </c>
      <c r="T167" s="55" t="s">
        <v>767</v>
      </c>
      <c r="U167" s="55" t="s">
        <v>767</v>
      </c>
    </row>
    <row r="168" spans="1:21" x14ac:dyDescent="0.3">
      <c r="A168" s="55">
        <v>25</v>
      </c>
      <c r="B168" s="55" t="s">
        <v>120</v>
      </c>
      <c r="C168" s="55" t="s">
        <v>62</v>
      </c>
      <c r="D168" s="55" t="s">
        <v>2</v>
      </c>
      <c r="E168" s="55">
        <v>1</v>
      </c>
      <c r="F168" s="55">
        <v>4.76</v>
      </c>
      <c r="G168" s="55">
        <v>0.04</v>
      </c>
      <c r="H168" s="55">
        <v>0.42599999999999999</v>
      </c>
      <c r="I168" s="55">
        <v>6.7000000000000004E-2</v>
      </c>
      <c r="J168" s="55">
        <v>3.4</v>
      </c>
      <c r="K168" s="55">
        <v>0</v>
      </c>
      <c r="L168" s="55">
        <v>1.825</v>
      </c>
      <c r="M168" s="55">
        <v>1.7509999999999999</v>
      </c>
      <c r="N168" s="55">
        <v>0.27500000000000002</v>
      </c>
      <c r="O168" s="55">
        <v>0.41699999999999998</v>
      </c>
      <c r="P168" s="55">
        <v>0.20599999999999999</v>
      </c>
      <c r="Q168" s="55">
        <v>0.16900000000000001</v>
      </c>
      <c r="R168" s="55">
        <v>0.09</v>
      </c>
      <c r="S168" s="55">
        <v>0.4</v>
      </c>
      <c r="T168" s="55" t="s">
        <v>1</v>
      </c>
      <c r="U168" s="55" t="s">
        <v>1</v>
      </c>
    </row>
    <row r="169" spans="1:21" x14ac:dyDescent="0.3">
      <c r="A169" s="55">
        <v>24</v>
      </c>
      <c r="B169" s="55" t="s">
        <v>43</v>
      </c>
      <c r="C169" s="55" t="s">
        <v>62</v>
      </c>
      <c r="D169" s="55" t="s">
        <v>2</v>
      </c>
      <c r="E169" s="55">
        <v>1</v>
      </c>
      <c r="F169" s="55">
        <v>6.9</v>
      </c>
      <c r="G169" s="55">
        <v>0.19900000000000001</v>
      </c>
      <c r="H169" s="55">
        <v>0.45</v>
      </c>
      <c r="I169" s="55">
        <v>7.0000000000000007E-2</v>
      </c>
      <c r="J169" s="55">
        <v>3.8</v>
      </c>
      <c r="K169" s="55">
        <v>0</v>
      </c>
      <c r="L169" s="55">
        <v>2.2999999999999998</v>
      </c>
      <c r="M169" s="55">
        <v>2.21</v>
      </c>
      <c r="N169" s="55">
        <v>0.28999999999999998</v>
      </c>
      <c r="O169" s="55">
        <v>0.46</v>
      </c>
      <c r="P169" s="55">
        <v>0.22</v>
      </c>
      <c r="Q169" s="55">
        <v>0.16700000000000001</v>
      </c>
      <c r="R169" s="55">
        <v>0.08</v>
      </c>
      <c r="S169" s="55">
        <v>0.56000000000000005</v>
      </c>
      <c r="T169" s="55" t="s">
        <v>1</v>
      </c>
      <c r="U169" s="55" t="s">
        <v>1</v>
      </c>
    </row>
    <row r="170" spans="1:21" x14ac:dyDescent="0.3">
      <c r="A170" s="55">
        <v>20</v>
      </c>
      <c r="B170" s="55" t="s">
        <v>43</v>
      </c>
      <c r="C170" s="55" t="s">
        <v>62</v>
      </c>
      <c r="D170" s="55" t="s">
        <v>0</v>
      </c>
      <c r="E170" s="55">
        <v>1</v>
      </c>
      <c r="F170" s="55">
        <v>6.6</v>
      </c>
      <c r="G170" s="55">
        <v>0.05</v>
      </c>
      <c r="H170" s="55">
        <v>0.155</v>
      </c>
      <c r="I170" s="55">
        <v>2</v>
      </c>
      <c r="J170" s="55">
        <v>0</v>
      </c>
      <c r="K170" s="55">
        <v>1.1299999999999999</v>
      </c>
      <c r="L170" s="55">
        <v>0.73399999999999999</v>
      </c>
      <c r="M170" s="55">
        <v>0.26</v>
      </c>
      <c r="N170" s="55">
        <v>0.25600000000000001</v>
      </c>
      <c r="O170" s="55">
        <v>0.104</v>
      </c>
      <c r="P170" s="55">
        <v>0.19400000000000001</v>
      </c>
      <c r="Q170" s="55">
        <v>0.68500000000000005</v>
      </c>
      <c r="R170" s="55" t="s">
        <v>1</v>
      </c>
      <c r="S170" s="55" t="s">
        <v>1</v>
      </c>
      <c r="T170" s="55" t="s">
        <v>767</v>
      </c>
      <c r="U170" s="55" t="s">
        <v>767</v>
      </c>
    </row>
    <row r="171" spans="1:21" x14ac:dyDescent="0.3">
      <c r="A171" s="55">
        <v>20</v>
      </c>
      <c r="B171" s="55" t="s">
        <v>120</v>
      </c>
      <c r="C171" s="55" t="s">
        <v>62</v>
      </c>
      <c r="D171" s="55" t="s">
        <v>2</v>
      </c>
      <c r="E171" s="55">
        <v>1</v>
      </c>
      <c r="F171" s="55">
        <v>5.51</v>
      </c>
      <c r="G171" s="55">
        <v>0.04</v>
      </c>
      <c r="H171" s="55">
        <v>0.2</v>
      </c>
      <c r="I171" s="55">
        <v>6.7000000000000004E-2</v>
      </c>
      <c r="J171" s="55">
        <v>6.5</v>
      </c>
      <c r="K171" s="55">
        <v>0</v>
      </c>
      <c r="L171" s="55">
        <v>1.671</v>
      </c>
      <c r="M171" s="55">
        <v>1.601</v>
      </c>
      <c r="N171" s="55">
        <v>0.23699999999999999</v>
      </c>
      <c r="O171" s="55">
        <v>0.33700000000000002</v>
      </c>
      <c r="P171" s="55">
        <v>0.16500000000000001</v>
      </c>
      <c r="Q171" s="55">
        <v>8.7999999999999995E-2</v>
      </c>
      <c r="R171" s="55">
        <v>0.17599999999999999</v>
      </c>
      <c r="S171" s="55">
        <v>0.63600000000000001</v>
      </c>
      <c r="T171" s="55" t="s">
        <v>1</v>
      </c>
      <c r="U171" s="55" t="s">
        <v>1</v>
      </c>
    </row>
    <row r="172" spans="1:21" x14ac:dyDescent="0.3">
      <c r="A172" s="55">
        <v>18.5</v>
      </c>
      <c r="B172" s="55" t="s">
        <v>120</v>
      </c>
      <c r="C172" s="55" t="s">
        <v>62</v>
      </c>
      <c r="D172" s="55" t="s">
        <v>2</v>
      </c>
      <c r="E172" s="55">
        <v>1</v>
      </c>
      <c r="F172" s="55">
        <v>5.51</v>
      </c>
      <c r="G172" s="55">
        <v>0.04</v>
      </c>
      <c r="H172" s="55">
        <v>0.2</v>
      </c>
      <c r="I172" s="55">
        <v>6.7000000000000004E-2</v>
      </c>
      <c r="J172" s="55">
        <v>6.5</v>
      </c>
      <c r="K172" s="55">
        <v>0</v>
      </c>
      <c r="L172" s="55">
        <v>1.671</v>
      </c>
      <c r="M172" s="55">
        <v>1.601</v>
      </c>
      <c r="N172" s="55">
        <v>0.23699999999999999</v>
      </c>
      <c r="O172" s="55">
        <v>0.33700000000000002</v>
      </c>
      <c r="P172" s="55">
        <v>0.16500000000000001</v>
      </c>
      <c r="Q172" s="55">
        <v>8.7999999999999995E-2</v>
      </c>
      <c r="R172" s="55">
        <v>0.17599999999999999</v>
      </c>
      <c r="S172" s="55">
        <v>0.63600000000000001</v>
      </c>
      <c r="T172" s="55" t="s">
        <v>1</v>
      </c>
      <c r="U172" s="55" t="s">
        <v>1</v>
      </c>
    </row>
    <row r="173" spans="1:21" x14ac:dyDescent="0.3">
      <c r="A173" s="55">
        <v>15</v>
      </c>
      <c r="B173" s="55" t="s">
        <v>120</v>
      </c>
      <c r="C173" s="55" t="s">
        <v>62</v>
      </c>
      <c r="D173" s="55" t="s">
        <v>2</v>
      </c>
      <c r="E173" s="55">
        <v>1</v>
      </c>
      <c r="F173" s="55">
        <v>6.9</v>
      </c>
      <c r="G173" s="55">
        <v>0.19900000000000001</v>
      </c>
      <c r="H173" s="55">
        <v>0.45</v>
      </c>
      <c r="I173" s="55">
        <v>7.0000000000000007E-2</v>
      </c>
      <c r="J173" s="55">
        <v>3.8</v>
      </c>
      <c r="K173" s="55">
        <v>0</v>
      </c>
      <c r="L173" s="55">
        <v>2.2999999999999998</v>
      </c>
      <c r="M173" s="55">
        <v>2.21</v>
      </c>
      <c r="N173" s="55">
        <v>0.28999999999999998</v>
      </c>
      <c r="O173" s="55">
        <v>0.46</v>
      </c>
      <c r="P173" s="55">
        <v>0.23599999999999999</v>
      </c>
      <c r="Q173" s="55">
        <v>0.16700000000000001</v>
      </c>
      <c r="R173" s="55">
        <v>0.08</v>
      </c>
      <c r="S173" s="55">
        <v>0.56000000000000005</v>
      </c>
      <c r="T173" s="55" t="s">
        <v>1</v>
      </c>
      <c r="U173" s="55" t="s">
        <v>1</v>
      </c>
    </row>
    <row r="174" spans="1:21" x14ac:dyDescent="0.3">
      <c r="A174" s="55">
        <v>13</v>
      </c>
      <c r="B174" s="55" t="s">
        <v>120</v>
      </c>
      <c r="C174" s="55" t="s">
        <v>62</v>
      </c>
      <c r="D174" s="55" t="s">
        <v>2</v>
      </c>
      <c r="E174" s="55">
        <v>1</v>
      </c>
      <c r="F174" s="55">
        <v>6.9</v>
      </c>
      <c r="G174" s="55">
        <v>0.19900000000000001</v>
      </c>
      <c r="H174" s="55">
        <v>0.45</v>
      </c>
      <c r="I174" s="55">
        <v>7.0000000000000007E-2</v>
      </c>
      <c r="J174" s="55">
        <v>3.8</v>
      </c>
      <c r="K174" s="55">
        <v>0</v>
      </c>
      <c r="L174" s="55">
        <v>2.2999999999999998</v>
      </c>
      <c r="M174" s="55">
        <v>2.21</v>
      </c>
      <c r="N174" s="55">
        <v>0.28999999999999998</v>
      </c>
      <c r="O174" s="55">
        <v>0.46</v>
      </c>
      <c r="P174" s="55">
        <v>0.22</v>
      </c>
      <c r="Q174" s="55">
        <v>0.16700000000000001</v>
      </c>
      <c r="R174" s="55">
        <v>0.08</v>
      </c>
      <c r="S174" s="55">
        <v>0.56000000000000005</v>
      </c>
      <c r="T174" s="55" t="s">
        <v>1</v>
      </c>
      <c r="U174" s="55" t="s">
        <v>1</v>
      </c>
    </row>
    <row r="175" spans="1:21" x14ac:dyDescent="0.3">
      <c r="A175" s="55">
        <v>7.5</v>
      </c>
      <c r="B175" s="55" t="s">
        <v>43</v>
      </c>
      <c r="C175" s="55" t="s">
        <v>62</v>
      </c>
      <c r="D175" s="55" t="s">
        <v>0</v>
      </c>
      <c r="E175" s="55">
        <v>1</v>
      </c>
      <c r="F175" s="55">
        <v>6.6</v>
      </c>
      <c r="G175" s="55">
        <v>0.05</v>
      </c>
      <c r="H175" s="55">
        <v>0.155</v>
      </c>
      <c r="I175" s="55">
        <v>2</v>
      </c>
      <c r="J175" s="55">
        <v>0</v>
      </c>
      <c r="K175" s="55">
        <v>1.1299999999999999</v>
      </c>
      <c r="L175" s="55">
        <v>0.73399999999999999</v>
      </c>
      <c r="M175" s="55">
        <v>0.26</v>
      </c>
      <c r="N175" s="55">
        <v>0.22600000000000001</v>
      </c>
      <c r="O175" s="55">
        <v>0.104</v>
      </c>
      <c r="P175" s="55">
        <v>0.19400000000000001</v>
      </c>
      <c r="Q175" s="55">
        <v>0.68500000000000005</v>
      </c>
      <c r="R175" s="55" t="s">
        <v>1</v>
      </c>
      <c r="S175" s="55" t="s">
        <v>1</v>
      </c>
      <c r="T175" s="55" t="s">
        <v>767</v>
      </c>
      <c r="U175" s="55" t="s">
        <v>767</v>
      </c>
    </row>
    <row r="176" spans="1:21" x14ac:dyDescent="0.3">
      <c r="A176" s="55">
        <v>6.2</v>
      </c>
      <c r="B176" s="55" t="s">
        <v>120</v>
      </c>
      <c r="C176" s="55" t="s">
        <v>62</v>
      </c>
      <c r="D176" s="55" t="s">
        <v>2</v>
      </c>
      <c r="E176" s="55">
        <v>1</v>
      </c>
      <c r="F176" s="55">
        <v>4.76</v>
      </c>
      <c r="G176" s="55">
        <v>0.04</v>
      </c>
      <c r="H176" s="55">
        <v>0.42599999999999999</v>
      </c>
      <c r="I176" s="55">
        <v>6.7000000000000004E-2</v>
      </c>
      <c r="J176" s="55">
        <v>3.4</v>
      </c>
      <c r="K176" s="55">
        <v>0</v>
      </c>
      <c r="L176" s="55">
        <v>1.825</v>
      </c>
      <c r="M176" s="55">
        <v>1.7509999999999999</v>
      </c>
      <c r="N176" s="55">
        <v>0.27500000000000002</v>
      </c>
      <c r="O176" s="55">
        <v>0.41699999999999998</v>
      </c>
      <c r="P176" s="55">
        <v>0.28000000000000003</v>
      </c>
      <c r="Q176" s="55">
        <v>0.16900000000000001</v>
      </c>
      <c r="R176" s="55">
        <v>0.09</v>
      </c>
      <c r="S176" s="55">
        <v>0.4</v>
      </c>
      <c r="T176" s="55" t="s">
        <v>1</v>
      </c>
      <c r="U176" s="55" t="s">
        <v>1</v>
      </c>
    </row>
    <row r="177" spans="1:18" x14ac:dyDescent="0.3">
      <c r="A177" s="55">
        <v>1000</v>
      </c>
      <c r="B177" s="55" t="s">
        <v>120</v>
      </c>
      <c r="C177" s="55" t="s">
        <v>76</v>
      </c>
      <c r="D177" s="55" t="s">
        <v>7</v>
      </c>
      <c r="E177" s="55">
        <v>0.05</v>
      </c>
      <c r="F177" s="55">
        <v>0.05</v>
      </c>
      <c r="G177" s="55">
        <v>1.1000000000000001</v>
      </c>
      <c r="H177" s="55">
        <v>0</v>
      </c>
      <c r="I177" s="55">
        <v>2.7</v>
      </c>
      <c r="J177" s="55">
        <v>9</v>
      </c>
      <c r="K177" s="55">
        <v>0</v>
      </c>
      <c r="L177" s="55" t="s">
        <v>1</v>
      </c>
      <c r="M177" s="55" t="s">
        <v>1</v>
      </c>
      <c r="N177" s="55" t="s">
        <v>767</v>
      </c>
      <c r="O177" s="55" t="s">
        <v>767</v>
      </c>
      <c r="P177" s="55" t="s">
        <v>767</v>
      </c>
      <c r="Q177" s="55" t="s">
        <v>767</v>
      </c>
      <c r="R177" s="55" t="s">
        <v>767</v>
      </c>
    </row>
    <row r="178" spans="1:18" x14ac:dyDescent="0.3">
      <c r="A178" s="55">
        <v>660</v>
      </c>
      <c r="B178" s="55" t="s">
        <v>120</v>
      </c>
      <c r="C178" s="55" t="s">
        <v>76</v>
      </c>
      <c r="D178" s="55" t="s">
        <v>7</v>
      </c>
      <c r="E178" s="55">
        <v>0.05</v>
      </c>
      <c r="F178" s="55">
        <v>0.05</v>
      </c>
      <c r="G178" s="55">
        <v>1.1000000000000001</v>
      </c>
      <c r="H178" s="55">
        <v>0</v>
      </c>
      <c r="I178" s="55">
        <v>2.7</v>
      </c>
      <c r="J178" s="55">
        <v>9</v>
      </c>
      <c r="K178" s="55">
        <v>0</v>
      </c>
      <c r="L178" s="55" t="s">
        <v>1</v>
      </c>
      <c r="M178" s="55" t="s">
        <v>1</v>
      </c>
      <c r="N178" s="55" t="s">
        <v>767</v>
      </c>
      <c r="O178" s="55" t="s">
        <v>767</v>
      </c>
      <c r="P178" s="55" t="s">
        <v>767</v>
      </c>
      <c r="Q178" s="55" t="s">
        <v>767</v>
      </c>
      <c r="R178" s="55" t="s">
        <v>767</v>
      </c>
    </row>
    <row r="179" spans="1:18" x14ac:dyDescent="0.3">
      <c r="A179" s="55">
        <v>622</v>
      </c>
      <c r="B179" s="55" t="s">
        <v>120</v>
      </c>
      <c r="C179" s="55" t="s">
        <v>76</v>
      </c>
      <c r="D179" s="55" t="s">
        <v>7</v>
      </c>
      <c r="E179" s="55">
        <v>0.05</v>
      </c>
      <c r="F179" s="55">
        <v>0.05</v>
      </c>
      <c r="G179" s="55">
        <v>0.9</v>
      </c>
      <c r="H179" s="55">
        <v>0.3</v>
      </c>
      <c r="I179" s="55">
        <v>3</v>
      </c>
      <c r="J179" s="55">
        <v>9</v>
      </c>
      <c r="K179" s="55">
        <v>0</v>
      </c>
      <c r="L179" s="55" t="s">
        <v>1</v>
      </c>
      <c r="M179" s="55" t="s">
        <v>1</v>
      </c>
      <c r="N179" s="55" t="s">
        <v>767</v>
      </c>
      <c r="O179" s="55" t="s">
        <v>767</v>
      </c>
      <c r="P179" s="55" t="s">
        <v>767</v>
      </c>
      <c r="Q179" s="55" t="s">
        <v>767</v>
      </c>
      <c r="R179" s="55" t="s">
        <v>767</v>
      </c>
    </row>
    <row r="180" spans="1:18" x14ac:dyDescent="0.3">
      <c r="A180" s="55">
        <v>600</v>
      </c>
      <c r="B180" s="55" t="s">
        <v>120</v>
      </c>
      <c r="C180" s="55" t="s">
        <v>76</v>
      </c>
      <c r="D180" s="55" t="s">
        <v>6</v>
      </c>
      <c r="E180" s="55">
        <v>0.06</v>
      </c>
      <c r="F180" s="55">
        <v>0.4</v>
      </c>
      <c r="G180" s="55">
        <v>3</v>
      </c>
      <c r="H180" s="55">
        <v>9.9000000000000005E-2</v>
      </c>
      <c r="I180" s="55">
        <v>0.4</v>
      </c>
      <c r="J180" s="55">
        <v>0.15</v>
      </c>
      <c r="K180" s="55">
        <v>1</v>
      </c>
      <c r="L180" s="55">
        <v>0.1</v>
      </c>
      <c r="M180" s="55">
        <v>1.35</v>
      </c>
      <c r="N180" s="55">
        <v>1.4</v>
      </c>
      <c r="O180" s="55">
        <v>0.1</v>
      </c>
      <c r="P180" s="55">
        <v>0.1</v>
      </c>
      <c r="Q180" s="55" t="s">
        <v>1</v>
      </c>
      <c r="R180" s="55" t="s">
        <v>1</v>
      </c>
    </row>
    <row r="181" spans="1:18" x14ac:dyDescent="0.3">
      <c r="A181" s="55">
        <v>600</v>
      </c>
      <c r="B181" s="55" t="s">
        <v>120</v>
      </c>
      <c r="C181" s="55" t="s">
        <v>76</v>
      </c>
      <c r="D181" s="55" t="s">
        <v>7</v>
      </c>
      <c r="E181" s="55">
        <v>0.05</v>
      </c>
      <c r="F181" s="55">
        <v>0.05</v>
      </c>
      <c r="G181" s="55">
        <v>0.9</v>
      </c>
      <c r="H181" s="55">
        <v>0.3</v>
      </c>
      <c r="I181" s="55">
        <v>3</v>
      </c>
      <c r="J181" s="55">
        <v>9</v>
      </c>
      <c r="K181" s="55">
        <v>0</v>
      </c>
      <c r="L181" s="55" t="s">
        <v>1</v>
      </c>
      <c r="M181" s="55" t="s">
        <v>1</v>
      </c>
      <c r="N181" s="55" t="s">
        <v>767</v>
      </c>
      <c r="O181" s="55" t="s">
        <v>767</v>
      </c>
      <c r="P181" s="55" t="s">
        <v>767</v>
      </c>
      <c r="Q181" s="55" t="s">
        <v>767</v>
      </c>
      <c r="R181" s="55" t="s">
        <v>767</v>
      </c>
    </row>
    <row r="182" spans="1:18" x14ac:dyDescent="0.3">
      <c r="A182" s="55">
        <v>500</v>
      </c>
      <c r="B182" s="55" t="s">
        <v>120</v>
      </c>
      <c r="C182" s="55" t="s">
        <v>76</v>
      </c>
      <c r="D182" s="55" t="s">
        <v>7</v>
      </c>
      <c r="E182" s="55">
        <v>0.05</v>
      </c>
      <c r="F182" s="55">
        <v>0.05</v>
      </c>
      <c r="G182" s="55">
        <v>0.9</v>
      </c>
      <c r="H182" s="55">
        <v>0.3</v>
      </c>
      <c r="I182" s="55">
        <v>3</v>
      </c>
      <c r="J182" s="55">
        <v>9</v>
      </c>
      <c r="K182" s="55">
        <v>0</v>
      </c>
      <c r="L182" s="55" t="s">
        <v>1</v>
      </c>
      <c r="M182" s="55" t="s">
        <v>1</v>
      </c>
      <c r="N182" s="55" t="s">
        <v>767</v>
      </c>
      <c r="O182" s="55" t="s">
        <v>767</v>
      </c>
      <c r="P182" s="55" t="s">
        <v>767</v>
      </c>
      <c r="Q182" s="55" t="s">
        <v>767</v>
      </c>
      <c r="R182" s="55" t="s">
        <v>767</v>
      </c>
    </row>
    <row r="183" spans="1:18" x14ac:dyDescent="0.3">
      <c r="A183" s="55">
        <v>400</v>
      </c>
      <c r="B183" s="55" t="s">
        <v>43</v>
      </c>
      <c r="C183" s="55" t="s">
        <v>76</v>
      </c>
      <c r="D183" s="55" t="s">
        <v>6</v>
      </c>
      <c r="E183" s="55">
        <v>0.03</v>
      </c>
      <c r="F183" s="55">
        <v>0.18</v>
      </c>
      <c r="G183" s="55">
        <v>6.64</v>
      </c>
      <c r="H183" s="55">
        <v>0.05</v>
      </c>
      <c r="I183" s="55">
        <v>0.5</v>
      </c>
      <c r="J183" s="55">
        <v>0.15</v>
      </c>
      <c r="K183" s="55">
        <v>1</v>
      </c>
      <c r="L183" s="55">
        <v>0</v>
      </c>
      <c r="M183" s="55">
        <v>1.66</v>
      </c>
      <c r="N183" s="55">
        <v>1.41</v>
      </c>
      <c r="O183" s="55">
        <v>0.499</v>
      </c>
      <c r="P183" s="55">
        <v>0.06</v>
      </c>
      <c r="Q183" s="55" t="s">
        <v>1</v>
      </c>
      <c r="R183" s="55" t="s">
        <v>1</v>
      </c>
    </row>
    <row r="184" spans="1:18" x14ac:dyDescent="0.3">
      <c r="A184" s="55">
        <v>400</v>
      </c>
      <c r="B184" s="55" t="s">
        <v>120</v>
      </c>
      <c r="C184" s="55" t="s">
        <v>76</v>
      </c>
      <c r="D184" s="55" t="s">
        <v>7</v>
      </c>
      <c r="E184" s="55">
        <v>0.05</v>
      </c>
      <c r="F184" s="55">
        <v>0.05</v>
      </c>
      <c r="G184" s="55">
        <v>0.9</v>
      </c>
      <c r="H184" s="55">
        <v>0.3</v>
      </c>
      <c r="I184" s="55">
        <v>3</v>
      </c>
      <c r="J184" s="55">
        <v>9</v>
      </c>
      <c r="K184" s="55">
        <v>0</v>
      </c>
      <c r="L184" s="55" t="s">
        <v>1</v>
      </c>
      <c r="M184" s="55" t="s">
        <v>1</v>
      </c>
      <c r="N184" s="55" t="s">
        <v>767</v>
      </c>
      <c r="O184" s="55" t="s">
        <v>767</v>
      </c>
      <c r="P184" s="55" t="s">
        <v>767</v>
      </c>
      <c r="Q184" s="55" t="s">
        <v>767</v>
      </c>
      <c r="R184" s="55" t="s">
        <v>767</v>
      </c>
    </row>
    <row r="185" spans="1:18" x14ac:dyDescent="0.3">
      <c r="A185" s="55">
        <v>380</v>
      </c>
      <c r="B185" s="55" t="s">
        <v>120</v>
      </c>
      <c r="C185" s="55" t="s">
        <v>76</v>
      </c>
      <c r="D185" s="55" t="s">
        <v>7</v>
      </c>
      <c r="E185" s="55">
        <v>0.05</v>
      </c>
      <c r="F185" s="55">
        <v>0.05</v>
      </c>
      <c r="G185" s="55">
        <v>1.1000000000000001</v>
      </c>
      <c r="H185" s="55">
        <v>0</v>
      </c>
      <c r="I185" s="55">
        <v>2.7</v>
      </c>
      <c r="J185" s="55">
        <v>9</v>
      </c>
      <c r="K185" s="55">
        <v>0</v>
      </c>
      <c r="L185" s="55" t="s">
        <v>1</v>
      </c>
      <c r="M185" s="55" t="s">
        <v>1</v>
      </c>
      <c r="N185" s="55" t="s">
        <v>767</v>
      </c>
      <c r="O185" s="55" t="s">
        <v>767</v>
      </c>
      <c r="P185" s="55" t="s">
        <v>767</v>
      </c>
      <c r="Q185" s="55" t="s">
        <v>767</v>
      </c>
      <c r="R185" s="55" t="s">
        <v>767</v>
      </c>
    </row>
    <row r="186" spans="1:18" x14ac:dyDescent="0.3">
      <c r="A186" s="55">
        <v>330</v>
      </c>
      <c r="B186" s="55" t="s">
        <v>120</v>
      </c>
      <c r="C186" s="55" t="s">
        <v>76</v>
      </c>
      <c r="D186" s="55" t="s">
        <v>7</v>
      </c>
      <c r="E186" s="55">
        <v>0.05</v>
      </c>
      <c r="F186" s="55">
        <v>0.05</v>
      </c>
      <c r="G186" s="55">
        <v>1.1000000000000001</v>
      </c>
      <c r="H186" s="55">
        <v>0</v>
      </c>
      <c r="I186" s="55">
        <v>2.7</v>
      </c>
      <c r="J186" s="55">
        <v>9</v>
      </c>
      <c r="K186" s="55">
        <v>0</v>
      </c>
      <c r="L186" s="55" t="s">
        <v>1</v>
      </c>
      <c r="M186" s="55" t="s">
        <v>1</v>
      </c>
      <c r="N186" s="55" t="s">
        <v>767</v>
      </c>
      <c r="O186" s="55" t="s">
        <v>767</v>
      </c>
      <c r="P186" s="55" t="s">
        <v>767</v>
      </c>
      <c r="Q186" s="55" t="s">
        <v>767</v>
      </c>
      <c r="R186" s="55" t="s">
        <v>767</v>
      </c>
    </row>
    <row r="187" spans="1:18" x14ac:dyDescent="0.3">
      <c r="A187" s="55">
        <v>305</v>
      </c>
      <c r="B187" s="55" t="s">
        <v>120</v>
      </c>
      <c r="C187" s="55" t="s">
        <v>76</v>
      </c>
      <c r="D187" s="55" t="s">
        <v>7</v>
      </c>
      <c r="E187" s="55">
        <v>0.03</v>
      </c>
      <c r="F187" s="55">
        <v>0.499</v>
      </c>
      <c r="G187" s="55">
        <v>1</v>
      </c>
      <c r="H187" s="55">
        <v>0</v>
      </c>
      <c r="I187" s="55">
        <v>4</v>
      </c>
      <c r="J187" s="55">
        <v>9</v>
      </c>
      <c r="K187" s="55">
        <v>0.1</v>
      </c>
      <c r="L187" s="55" t="s">
        <v>1</v>
      </c>
      <c r="M187" s="55" t="s">
        <v>1</v>
      </c>
      <c r="N187" s="55" t="s">
        <v>767</v>
      </c>
      <c r="O187" s="55" t="s">
        <v>767</v>
      </c>
      <c r="P187" s="55" t="s">
        <v>767</v>
      </c>
      <c r="Q187" s="55" t="s">
        <v>767</v>
      </c>
      <c r="R187" s="55" t="s">
        <v>767</v>
      </c>
    </row>
    <row r="188" spans="1:18" x14ac:dyDescent="0.3">
      <c r="A188" s="55">
        <v>300</v>
      </c>
      <c r="B188" s="55" t="s">
        <v>120</v>
      </c>
      <c r="C188" s="55" t="s">
        <v>76</v>
      </c>
      <c r="D188" s="55" t="s">
        <v>7</v>
      </c>
      <c r="E188" s="55">
        <v>0.03</v>
      </c>
      <c r="F188" s="55">
        <v>0.499</v>
      </c>
      <c r="G188" s="55">
        <v>1</v>
      </c>
      <c r="H188" s="55">
        <v>0</v>
      </c>
      <c r="I188" s="55">
        <v>4</v>
      </c>
      <c r="J188" s="55">
        <v>9</v>
      </c>
      <c r="K188" s="55">
        <v>0.1</v>
      </c>
      <c r="L188" s="55" t="s">
        <v>1</v>
      </c>
      <c r="M188" s="55" t="s">
        <v>1</v>
      </c>
      <c r="N188" s="55" t="s">
        <v>767</v>
      </c>
      <c r="O188" s="55" t="s">
        <v>767</v>
      </c>
      <c r="P188" s="55" t="s">
        <v>767</v>
      </c>
      <c r="Q188" s="55" t="s">
        <v>767</v>
      </c>
      <c r="R188" s="55" t="s">
        <v>767</v>
      </c>
    </row>
    <row r="189" spans="1:18" x14ac:dyDescent="0.3">
      <c r="A189" s="55">
        <v>300</v>
      </c>
      <c r="B189" s="55" t="s">
        <v>43</v>
      </c>
      <c r="C189" s="55" t="s">
        <v>76</v>
      </c>
      <c r="D189" s="55" t="s">
        <v>6</v>
      </c>
      <c r="E189" s="55">
        <v>0.03</v>
      </c>
      <c r="F189" s="55">
        <v>0.18</v>
      </c>
      <c r="G189" s="55">
        <v>6.64</v>
      </c>
      <c r="H189" s="55">
        <v>0.05</v>
      </c>
      <c r="I189" s="55">
        <v>0.5</v>
      </c>
      <c r="J189" s="55">
        <v>0.15</v>
      </c>
      <c r="K189" s="55">
        <v>1</v>
      </c>
      <c r="L189" s="55">
        <v>0</v>
      </c>
      <c r="M189" s="55">
        <v>1.66</v>
      </c>
      <c r="N189" s="55">
        <v>1.41</v>
      </c>
      <c r="O189" s="55">
        <v>0.499</v>
      </c>
      <c r="P189" s="55">
        <v>0.06</v>
      </c>
      <c r="Q189" s="55" t="s">
        <v>1</v>
      </c>
      <c r="R189" s="55" t="s">
        <v>1</v>
      </c>
    </row>
    <row r="190" spans="1:18" x14ac:dyDescent="0.3">
      <c r="A190" s="55">
        <v>277.60000000000002</v>
      </c>
      <c r="B190" s="55" t="s">
        <v>120</v>
      </c>
      <c r="C190" s="55" t="s">
        <v>76</v>
      </c>
      <c r="D190" s="55" t="s">
        <v>7</v>
      </c>
      <c r="E190" s="55">
        <v>0.05</v>
      </c>
      <c r="F190" s="55">
        <v>0.05</v>
      </c>
      <c r="G190" s="55">
        <v>1.1000000000000001</v>
      </c>
      <c r="H190" s="55">
        <v>0</v>
      </c>
      <c r="I190" s="55">
        <v>2.7</v>
      </c>
      <c r="J190" s="55">
        <v>9</v>
      </c>
      <c r="K190" s="55">
        <v>0</v>
      </c>
      <c r="L190" s="55" t="s">
        <v>1</v>
      </c>
      <c r="M190" s="55" t="s">
        <v>1</v>
      </c>
      <c r="N190" s="55" t="s">
        <v>767</v>
      </c>
      <c r="O190" s="55" t="s">
        <v>767</v>
      </c>
      <c r="P190" s="55" t="s">
        <v>767</v>
      </c>
      <c r="Q190" s="55" t="s">
        <v>767</v>
      </c>
      <c r="R190" s="55" t="s">
        <v>767</v>
      </c>
    </row>
    <row r="191" spans="1:18" x14ac:dyDescent="0.3">
      <c r="A191" s="55">
        <v>268.39999999999998</v>
      </c>
      <c r="B191" s="55" t="s">
        <v>120</v>
      </c>
      <c r="C191" s="55" t="s">
        <v>76</v>
      </c>
      <c r="D191" s="55" t="s">
        <v>7</v>
      </c>
      <c r="E191" s="55">
        <v>0.03</v>
      </c>
      <c r="F191" s="55">
        <v>0.499</v>
      </c>
      <c r="G191" s="55">
        <v>1</v>
      </c>
      <c r="H191" s="55">
        <v>0</v>
      </c>
      <c r="I191" s="55">
        <v>4</v>
      </c>
      <c r="J191" s="55">
        <v>9</v>
      </c>
      <c r="K191" s="55">
        <v>0.1</v>
      </c>
      <c r="L191" s="55" t="s">
        <v>1</v>
      </c>
      <c r="M191" s="55" t="s">
        <v>1</v>
      </c>
      <c r="N191" s="55" t="s">
        <v>767</v>
      </c>
      <c r="O191" s="55" t="s">
        <v>767</v>
      </c>
      <c r="P191" s="55" t="s">
        <v>767</v>
      </c>
      <c r="Q191" s="55" t="s">
        <v>767</v>
      </c>
      <c r="R191" s="55" t="s">
        <v>767</v>
      </c>
    </row>
    <row r="192" spans="1:18" x14ac:dyDescent="0.3">
      <c r="A192" s="55">
        <v>265</v>
      </c>
      <c r="B192" s="55" t="s">
        <v>120</v>
      </c>
      <c r="C192" s="55" t="s">
        <v>76</v>
      </c>
      <c r="D192" s="55" t="s">
        <v>8</v>
      </c>
      <c r="E192" s="55">
        <v>0.05</v>
      </c>
      <c r="F192" s="55">
        <v>0.4</v>
      </c>
      <c r="G192" s="55">
        <v>0.1</v>
      </c>
      <c r="H192" s="55">
        <v>3</v>
      </c>
      <c r="I192" s="55">
        <v>1</v>
      </c>
      <c r="J192" s="55">
        <v>2</v>
      </c>
      <c r="K192" s="55">
        <v>1.1000000000000001</v>
      </c>
      <c r="L192" s="55">
        <v>0</v>
      </c>
      <c r="M192" s="55">
        <v>0</v>
      </c>
      <c r="N192" s="55" t="s">
        <v>1</v>
      </c>
      <c r="O192" s="55" t="s">
        <v>1</v>
      </c>
      <c r="P192" s="55" t="s">
        <v>767</v>
      </c>
      <c r="Q192" s="55" t="s">
        <v>767</v>
      </c>
      <c r="R192" s="55" t="s">
        <v>767</v>
      </c>
    </row>
    <row r="193" spans="1:18" x14ac:dyDescent="0.3">
      <c r="A193" s="55">
        <v>253</v>
      </c>
      <c r="B193" s="55" t="s">
        <v>120</v>
      </c>
      <c r="C193" s="55" t="s">
        <v>76</v>
      </c>
      <c r="D193" s="55" t="s">
        <v>7</v>
      </c>
      <c r="E193" s="55">
        <v>0.05</v>
      </c>
      <c r="F193" s="55">
        <v>0.05</v>
      </c>
      <c r="G193" s="55">
        <v>1.1000000000000001</v>
      </c>
      <c r="H193" s="55">
        <v>0</v>
      </c>
      <c r="I193" s="55">
        <v>2.7</v>
      </c>
      <c r="J193" s="55">
        <v>9</v>
      </c>
      <c r="K193" s="55">
        <v>0</v>
      </c>
      <c r="L193" s="55" t="s">
        <v>1</v>
      </c>
      <c r="M193" s="55" t="s">
        <v>1</v>
      </c>
      <c r="N193" s="55" t="s">
        <v>767</v>
      </c>
      <c r="O193" s="55" t="s">
        <v>767</v>
      </c>
      <c r="P193" s="55" t="s">
        <v>767</v>
      </c>
      <c r="Q193" s="55" t="s">
        <v>767</v>
      </c>
      <c r="R193" s="55" t="s">
        <v>767</v>
      </c>
    </row>
    <row r="194" spans="1:18" x14ac:dyDescent="0.3">
      <c r="A194" s="55">
        <v>250</v>
      </c>
      <c r="B194" s="55" t="s">
        <v>120</v>
      </c>
      <c r="C194" s="55" t="s">
        <v>76</v>
      </c>
      <c r="D194" s="55" t="s">
        <v>8</v>
      </c>
      <c r="E194" s="55">
        <v>0.05</v>
      </c>
      <c r="F194" s="55">
        <v>0.4</v>
      </c>
      <c r="G194" s="55">
        <v>0.1</v>
      </c>
      <c r="H194" s="55">
        <v>3</v>
      </c>
      <c r="I194" s="55">
        <v>1</v>
      </c>
      <c r="J194" s="55">
        <v>2</v>
      </c>
      <c r="K194" s="55">
        <v>1.1000000000000001</v>
      </c>
      <c r="L194" s="55">
        <v>0</v>
      </c>
      <c r="M194" s="55">
        <v>0</v>
      </c>
      <c r="N194" s="55" t="s">
        <v>1</v>
      </c>
      <c r="O194" s="55" t="s">
        <v>1</v>
      </c>
      <c r="P194" s="55" t="s">
        <v>767</v>
      </c>
      <c r="Q194" s="55" t="s">
        <v>767</v>
      </c>
      <c r="R194" s="55" t="s">
        <v>767</v>
      </c>
    </row>
    <row r="195" spans="1:18" x14ac:dyDescent="0.3">
      <c r="A195" s="55">
        <v>250</v>
      </c>
      <c r="B195" s="55" t="s">
        <v>120</v>
      </c>
      <c r="C195" s="55" t="s">
        <v>76</v>
      </c>
      <c r="D195" s="55" t="s">
        <v>7</v>
      </c>
      <c r="E195" s="55">
        <v>0.05</v>
      </c>
      <c r="F195" s="55">
        <v>0.05</v>
      </c>
      <c r="G195" s="55">
        <v>1.1000000000000001</v>
      </c>
      <c r="H195" s="55">
        <v>0</v>
      </c>
      <c r="I195" s="55">
        <v>2.7</v>
      </c>
      <c r="J195" s="55">
        <v>9</v>
      </c>
      <c r="K195" s="55">
        <v>0</v>
      </c>
      <c r="L195" s="55" t="s">
        <v>1</v>
      </c>
      <c r="M195" s="55" t="s">
        <v>1</v>
      </c>
      <c r="N195" s="55" t="s">
        <v>767</v>
      </c>
      <c r="O195" s="55" t="s">
        <v>767</v>
      </c>
      <c r="P195" s="55" t="s">
        <v>767</v>
      </c>
      <c r="Q195" s="55" t="s">
        <v>767</v>
      </c>
      <c r="R195" s="55" t="s">
        <v>767</v>
      </c>
    </row>
    <row r="196" spans="1:18" x14ac:dyDescent="0.3">
      <c r="A196" s="55">
        <v>248.2</v>
      </c>
      <c r="B196" s="55" t="s">
        <v>120</v>
      </c>
      <c r="C196" s="55" t="s">
        <v>76</v>
      </c>
      <c r="D196" s="55" t="s">
        <v>8</v>
      </c>
      <c r="E196" s="55">
        <v>0.05</v>
      </c>
      <c r="F196" s="55">
        <v>0.4</v>
      </c>
      <c r="G196" s="55">
        <v>0.1</v>
      </c>
      <c r="H196" s="55">
        <v>3</v>
      </c>
      <c r="I196" s="55">
        <v>1</v>
      </c>
      <c r="J196" s="55">
        <v>2</v>
      </c>
      <c r="K196" s="55">
        <v>0.85</v>
      </c>
      <c r="L196" s="55">
        <v>0</v>
      </c>
      <c r="M196" s="55">
        <v>0</v>
      </c>
      <c r="N196" s="55" t="s">
        <v>1</v>
      </c>
      <c r="O196" s="55" t="s">
        <v>1</v>
      </c>
      <c r="P196" s="55" t="s">
        <v>767</v>
      </c>
      <c r="Q196" s="55" t="s">
        <v>767</v>
      </c>
      <c r="R196" s="55" t="s">
        <v>767</v>
      </c>
    </row>
    <row r="197" spans="1:18" x14ac:dyDescent="0.3">
      <c r="A197" s="55">
        <v>248</v>
      </c>
      <c r="B197" s="55" t="s">
        <v>43</v>
      </c>
      <c r="C197" s="55" t="s">
        <v>76</v>
      </c>
      <c r="D197" s="55" t="s">
        <v>6</v>
      </c>
      <c r="E197" s="55">
        <v>0.03</v>
      </c>
      <c r="F197" s="55">
        <v>0.18</v>
      </c>
      <c r="G197" s="55">
        <v>6.64</v>
      </c>
      <c r="H197" s="55">
        <v>0.05</v>
      </c>
      <c r="I197" s="55">
        <v>0.5</v>
      </c>
      <c r="J197" s="55">
        <v>0.15</v>
      </c>
      <c r="K197" s="55">
        <v>1</v>
      </c>
      <c r="L197" s="55">
        <v>0</v>
      </c>
      <c r="M197" s="55">
        <v>1.66</v>
      </c>
      <c r="N197" s="55">
        <v>1.41</v>
      </c>
      <c r="O197" s="55">
        <v>0.499</v>
      </c>
      <c r="P197" s="55">
        <v>0.06</v>
      </c>
      <c r="Q197" s="55" t="s">
        <v>1</v>
      </c>
      <c r="R197" s="55" t="s">
        <v>1</v>
      </c>
    </row>
    <row r="198" spans="1:18" x14ac:dyDescent="0.3">
      <c r="A198" s="55">
        <v>240</v>
      </c>
      <c r="B198" s="55" t="s">
        <v>120</v>
      </c>
      <c r="C198" s="55" t="s">
        <v>76</v>
      </c>
      <c r="D198" s="55" t="s">
        <v>6</v>
      </c>
      <c r="E198" s="55">
        <v>0.06</v>
      </c>
      <c r="F198" s="55">
        <v>0.4</v>
      </c>
      <c r="G198" s="55">
        <v>3</v>
      </c>
      <c r="H198" s="55">
        <v>9.9000000000000005E-2</v>
      </c>
      <c r="I198" s="55">
        <v>0.4</v>
      </c>
      <c r="J198" s="55">
        <v>0.15</v>
      </c>
      <c r="K198" s="55">
        <v>1</v>
      </c>
      <c r="L198" s="55">
        <v>0.1</v>
      </c>
      <c r="M198" s="55">
        <v>1.35</v>
      </c>
      <c r="N198" s="55">
        <v>1.4</v>
      </c>
      <c r="O198" s="55">
        <v>0.1</v>
      </c>
      <c r="P198" s="55">
        <v>0.1</v>
      </c>
      <c r="Q198" s="55" t="s">
        <v>1</v>
      </c>
      <c r="R198" s="55" t="s">
        <v>1</v>
      </c>
    </row>
    <row r="199" spans="1:18" x14ac:dyDescent="0.3">
      <c r="A199" s="55">
        <v>240</v>
      </c>
      <c r="B199" s="55" t="s">
        <v>43</v>
      </c>
      <c r="C199" s="55" t="s">
        <v>76</v>
      </c>
      <c r="D199" s="55" t="s">
        <v>6</v>
      </c>
      <c r="E199" s="55">
        <v>0.03</v>
      </c>
      <c r="F199" s="55">
        <v>0.18</v>
      </c>
      <c r="G199" s="55">
        <v>6.64</v>
      </c>
      <c r="H199" s="55">
        <v>0.05</v>
      </c>
      <c r="I199" s="55">
        <v>0.5</v>
      </c>
      <c r="J199" s="55">
        <v>0.15</v>
      </c>
      <c r="K199" s="55">
        <v>1</v>
      </c>
      <c r="L199" s="55">
        <v>0</v>
      </c>
      <c r="M199" s="55">
        <v>1.66</v>
      </c>
      <c r="N199" s="55">
        <v>1.41</v>
      </c>
      <c r="O199" s="55">
        <v>0.499</v>
      </c>
      <c r="P199" s="55">
        <v>0.06</v>
      </c>
      <c r="Q199" s="55" t="s">
        <v>1</v>
      </c>
      <c r="R199" s="55" t="s">
        <v>1</v>
      </c>
    </row>
    <row r="200" spans="1:18" x14ac:dyDescent="0.3">
      <c r="A200" s="55">
        <v>238.7</v>
      </c>
      <c r="B200" s="55" t="s">
        <v>120</v>
      </c>
      <c r="C200" s="55" t="s">
        <v>76</v>
      </c>
      <c r="D200" s="55" t="s">
        <v>6</v>
      </c>
      <c r="E200" s="55">
        <v>0.06</v>
      </c>
      <c r="F200" s="55">
        <v>0.4</v>
      </c>
      <c r="G200" s="55">
        <v>3</v>
      </c>
      <c r="H200" s="55">
        <v>9.9000000000000005E-2</v>
      </c>
      <c r="I200" s="55">
        <v>0.4</v>
      </c>
      <c r="J200" s="55">
        <v>0.15</v>
      </c>
      <c r="K200" s="55">
        <v>1</v>
      </c>
      <c r="L200" s="55">
        <v>0.1</v>
      </c>
      <c r="M200" s="55">
        <v>1.35</v>
      </c>
      <c r="N200" s="55">
        <v>1.4</v>
      </c>
      <c r="O200" s="55">
        <v>0.1</v>
      </c>
      <c r="P200" s="55">
        <v>0.1</v>
      </c>
      <c r="Q200" s="55" t="s">
        <v>1</v>
      </c>
      <c r="R200" s="55" t="s">
        <v>1</v>
      </c>
    </row>
    <row r="201" spans="1:18" x14ac:dyDescent="0.3">
      <c r="A201" s="55">
        <v>237.2</v>
      </c>
      <c r="B201" s="55" t="s">
        <v>120</v>
      </c>
      <c r="C201" s="55" t="s">
        <v>76</v>
      </c>
      <c r="D201" s="55" t="s">
        <v>8</v>
      </c>
      <c r="E201" s="55">
        <v>0.05</v>
      </c>
      <c r="F201" s="55">
        <v>0.4</v>
      </c>
      <c r="G201" s="55">
        <v>0.1</v>
      </c>
      <c r="H201" s="55">
        <v>3</v>
      </c>
      <c r="I201" s="55">
        <v>1</v>
      </c>
      <c r="J201" s="55">
        <v>2</v>
      </c>
      <c r="K201" s="55">
        <v>0.85</v>
      </c>
      <c r="L201" s="55">
        <v>0</v>
      </c>
      <c r="M201" s="55">
        <v>0</v>
      </c>
      <c r="N201" s="55" t="s">
        <v>1</v>
      </c>
      <c r="O201" s="55" t="s">
        <v>1</v>
      </c>
      <c r="P201" s="55" t="s">
        <v>767</v>
      </c>
      <c r="Q201" s="55" t="s">
        <v>767</v>
      </c>
      <c r="R201" s="55" t="s">
        <v>767</v>
      </c>
    </row>
    <row r="202" spans="1:18" x14ac:dyDescent="0.3">
      <c r="A202" s="55">
        <v>180</v>
      </c>
      <c r="B202" s="55" t="s">
        <v>43</v>
      </c>
      <c r="C202" s="55" t="s">
        <v>76</v>
      </c>
      <c r="D202" s="55" t="s">
        <v>6</v>
      </c>
      <c r="E202" s="55">
        <v>0.03</v>
      </c>
      <c r="F202" s="55">
        <v>0.18</v>
      </c>
      <c r="G202" s="55">
        <v>6.64</v>
      </c>
      <c r="H202" s="55">
        <v>0.05</v>
      </c>
      <c r="I202" s="55">
        <v>0.5</v>
      </c>
      <c r="J202" s="55">
        <v>0.15</v>
      </c>
      <c r="K202" s="55">
        <v>1</v>
      </c>
      <c r="L202" s="55">
        <v>0</v>
      </c>
      <c r="M202" s="55">
        <v>1.66</v>
      </c>
      <c r="N202" s="55">
        <v>1.41</v>
      </c>
      <c r="O202" s="55">
        <v>0.499</v>
      </c>
      <c r="P202" s="55">
        <v>0.06</v>
      </c>
      <c r="Q202" s="55" t="s">
        <v>1</v>
      </c>
      <c r="R202" s="55" t="s">
        <v>1</v>
      </c>
    </row>
    <row r="203" spans="1:18" x14ac:dyDescent="0.3">
      <c r="A203" s="55">
        <v>178.5</v>
      </c>
      <c r="B203" s="55" t="s">
        <v>120</v>
      </c>
      <c r="C203" s="55" t="s">
        <v>76</v>
      </c>
      <c r="D203" s="55" t="s">
        <v>8</v>
      </c>
      <c r="E203" s="55">
        <v>0.05</v>
      </c>
      <c r="F203" s="55">
        <v>0.4</v>
      </c>
      <c r="G203" s="55">
        <v>0.1</v>
      </c>
      <c r="H203" s="55">
        <v>3</v>
      </c>
      <c r="I203" s="55">
        <v>1</v>
      </c>
      <c r="J203" s="55">
        <v>2</v>
      </c>
      <c r="K203" s="55">
        <v>1.1000000000000001</v>
      </c>
      <c r="L203" s="55">
        <v>0</v>
      </c>
      <c r="M203" s="55">
        <v>0</v>
      </c>
      <c r="N203" s="55" t="s">
        <v>1</v>
      </c>
      <c r="O203" s="55" t="s">
        <v>1</v>
      </c>
      <c r="P203" s="55" t="s">
        <v>767</v>
      </c>
      <c r="Q203" s="55" t="s">
        <v>767</v>
      </c>
      <c r="R203" s="55" t="s">
        <v>767</v>
      </c>
    </row>
    <row r="204" spans="1:18" x14ac:dyDescent="0.3">
      <c r="A204" s="55">
        <v>170</v>
      </c>
      <c r="B204" s="55" t="s">
        <v>43</v>
      </c>
      <c r="C204" s="55" t="s">
        <v>76</v>
      </c>
      <c r="D204" s="55" t="s">
        <v>8</v>
      </c>
      <c r="E204" s="55">
        <v>0.05</v>
      </c>
      <c r="F204" s="55">
        <v>0.4</v>
      </c>
      <c r="G204" s="55">
        <v>0.1</v>
      </c>
      <c r="H204" s="55">
        <v>3</v>
      </c>
      <c r="I204" s="55">
        <v>1</v>
      </c>
      <c r="J204" s="55">
        <v>2</v>
      </c>
      <c r="K204" s="55">
        <v>1.1000000000000001</v>
      </c>
      <c r="L204" s="55">
        <v>0</v>
      </c>
      <c r="M204" s="55">
        <v>0</v>
      </c>
      <c r="N204" s="55" t="s">
        <v>1</v>
      </c>
      <c r="O204" s="55" t="s">
        <v>1</v>
      </c>
      <c r="P204" s="55" t="s">
        <v>767</v>
      </c>
      <c r="Q204" s="55" t="s">
        <v>767</v>
      </c>
      <c r="R204" s="55" t="s">
        <v>767</v>
      </c>
    </row>
    <row r="205" spans="1:18" x14ac:dyDescent="0.3">
      <c r="A205" s="55">
        <v>165</v>
      </c>
      <c r="B205" s="55" t="s">
        <v>43</v>
      </c>
      <c r="C205" s="55" t="s">
        <v>76</v>
      </c>
      <c r="D205" s="55" t="s">
        <v>6</v>
      </c>
      <c r="E205" s="55">
        <v>0.06</v>
      </c>
      <c r="F205" s="55">
        <v>0.4</v>
      </c>
      <c r="G205" s="55">
        <v>3</v>
      </c>
      <c r="H205" s="55">
        <v>9.9000000000000005E-2</v>
      </c>
      <c r="I205" s="55">
        <v>0.4</v>
      </c>
      <c r="J205" s="55">
        <v>0.15</v>
      </c>
      <c r="K205" s="55">
        <v>1</v>
      </c>
      <c r="L205" s="55">
        <v>0.1</v>
      </c>
      <c r="M205" s="55">
        <v>1.35</v>
      </c>
      <c r="N205" s="55">
        <v>1.4</v>
      </c>
      <c r="O205" s="55">
        <v>0.1</v>
      </c>
      <c r="P205" s="55">
        <v>0.1</v>
      </c>
      <c r="Q205" s="55" t="s">
        <v>1</v>
      </c>
      <c r="R205" s="55" t="s">
        <v>1</v>
      </c>
    </row>
    <row r="206" spans="1:18" x14ac:dyDescent="0.3">
      <c r="A206" s="55">
        <v>165</v>
      </c>
      <c r="B206" s="55" t="s">
        <v>120</v>
      </c>
      <c r="C206" s="55" t="s">
        <v>76</v>
      </c>
      <c r="D206" s="55" t="s">
        <v>8</v>
      </c>
      <c r="E206" s="55">
        <v>0.05</v>
      </c>
      <c r="F206" s="55">
        <v>0.4</v>
      </c>
      <c r="G206" s="55">
        <v>0.1</v>
      </c>
      <c r="H206" s="55">
        <v>3</v>
      </c>
      <c r="I206" s="55">
        <v>1</v>
      </c>
      <c r="J206" s="55">
        <v>2</v>
      </c>
      <c r="K206" s="55">
        <v>0.85</v>
      </c>
      <c r="L206" s="55">
        <v>0</v>
      </c>
      <c r="M206" s="55">
        <v>0</v>
      </c>
      <c r="N206" s="55" t="s">
        <v>1</v>
      </c>
      <c r="O206" s="55" t="s">
        <v>1</v>
      </c>
      <c r="P206" s="55" t="s">
        <v>767</v>
      </c>
      <c r="Q206" s="55" t="s">
        <v>767</v>
      </c>
      <c r="R206" s="55" t="s">
        <v>767</v>
      </c>
    </row>
    <row r="207" spans="1:18" x14ac:dyDescent="0.3">
      <c r="A207" s="55">
        <v>150</v>
      </c>
      <c r="B207" s="55" t="s">
        <v>43</v>
      </c>
      <c r="C207" s="55" t="s">
        <v>76</v>
      </c>
      <c r="D207" s="55" t="s">
        <v>6</v>
      </c>
      <c r="E207" s="55">
        <v>0.06</v>
      </c>
      <c r="F207" s="55">
        <v>0.4</v>
      </c>
      <c r="G207" s="55">
        <v>3</v>
      </c>
      <c r="H207" s="55">
        <v>9.9000000000000005E-2</v>
      </c>
      <c r="I207" s="55">
        <v>0.4</v>
      </c>
      <c r="J207" s="55">
        <v>0.15</v>
      </c>
      <c r="K207" s="55">
        <v>1</v>
      </c>
      <c r="L207" s="55">
        <v>0.1</v>
      </c>
      <c r="M207" s="55">
        <v>1.35</v>
      </c>
      <c r="N207" s="55">
        <v>1.4</v>
      </c>
      <c r="O207" s="55">
        <v>0.1</v>
      </c>
      <c r="P207" s="55">
        <v>0.1</v>
      </c>
      <c r="Q207" s="55" t="s">
        <v>1</v>
      </c>
      <c r="R207" s="55" t="s">
        <v>1</v>
      </c>
    </row>
    <row r="208" spans="1:18" x14ac:dyDescent="0.3">
      <c r="A208" s="55">
        <v>150</v>
      </c>
      <c r="B208" s="55" t="s">
        <v>120</v>
      </c>
      <c r="C208" s="55" t="s">
        <v>76</v>
      </c>
      <c r="D208" s="55" t="s">
        <v>7</v>
      </c>
      <c r="E208" s="55">
        <v>0.03</v>
      </c>
      <c r="F208" s="55">
        <v>0.499</v>
      </c>
      <c r="G208" s="55">
        <v>1</v>
      </c>
      <c r="H208" s="55">
        <v>0</v>
      </c>
      <c r="I208" s="55">
        <v>4</v>
      </c>
      <c r="J208" s="55">
        <v>9</v>
      </c>
      <c r="K208" s="55">
        <v>0.1</v>
      </c>
      <c r="L208" s="55" t="s">
        <v>1</v>
      </c>
      <c r="M208" s="55" t="s">
        <v>1</v>
      </c>
      <c r="N208" s="55" t="s">
        <v>767</v>
      </c>
      <c r="O208" s="55" t="s">
        <v>767</v>
      </c>
      <c r="P208" s="55" t="s">
        <v>767</v>
      </c>
      <c r="Q208" s="55" t="s">
        <v>767</v>
      </c>
      <c r="R208" s="55" t="s">
        <v>767</v>
      </c>
    </row>
    <row r="209" spans="1:18" x14ac:dyDescent="0.3">
      <c r="A209" s="55">
        <v>150</v>
      </c>
      <c r="B209" s="55" t="s">
        <v>120</v>
      </c>
      <c r="C209" s="55" t="s">
        <v>76</v>
      </c>
      <c r="D209" s="55" t="s">
        <v>8</v>
      </c>
      <c r="E209" s="55">
        <v>0.05</v>
      </c>
      <c r="F209" s="55">
        <v>0.4</v>
      </c>
      <c r="G209" s="55">
        <v>0.1</v>
      </c>
      <c r="H209" s="55">
        <v>3</v>
      </c>
      <c r="I209" s="55">
        <v>1</v>
      </c>
      <c r="J209" s="55">
        <v>2</v>
      </c>
      <c r="K209" s="55">
        <v>0.85</v>
      </c>
      <c r="L209" s="55">
        <v>0</v>
      </c>
      <c r="M209" s="55">
        <v>0</v>
      </c>
      <c r="N209" s="55" t="s">
        <v>1</v>
      </c>
      <c r="O209" s="55" t="s">
        <v>1</v>
      </c>
      <c r="P209" s="55" t="s">
        <v>767</v>
      </c>
      <c r="Q209" s="55" t="s">
        <v>767</v>
      </c>
      <c r="R209" s="55" t="s">
        <v>767</v>
      </c>
    </row>
    <row r="210" spans="1:18" x14ac:dyDescent="0.3">
      <c r="A210" s="55">
        <v>145</v>
      </c>
      <c r="B210" s="55" t="s">
        <v>120</v>
      </c>
      <c r="C210" s="55" t="s">
        <v>76</v>
      </c>
      <c r="D210" s="55" t="s">
        <v>8</v>
      </c>
      <c r="E210" s="55">
        <v>0.05</v>
      </c>
      <c r="F210" s="55">
        <v>0.4</v>
      </c>
      <c r="G210" s="55">
        <v>0.1</v>
      </c>
      <c r="H210" s="55">
        <v>3</v>
      </c>
      <c r="I210" s="55">
        <v>1</v>
      </c>
      <c r="J210" s="55">
        <v>2</v>
      </c>
      <c r="K210" s="55">
        <v>0.85</v>
      </c>
      <c r="L210" s="55">
        <v>0</v>
      </c>
      <c r="M210" s="55">
        <v>0</v>
      </c>
      <c r="N210" s="55" t="s">
        <v>1</v>
      </c>
      <c r="O210" s="55" t="s">
        <v>1</v>
      </c>
      <c r="P210" s="55" t="s">
        <v>767</v>
      </c>
      <c r="Q210" s="55" t="s">
        <v>767</v>
      </c>
      <c r="R210" s="55" t="s">
        <v>767</v>
      </c>
    </row>
    <row r="211" spans="1:18" x14ac:dyDescent="0.3">
      <c r="A211" s="55">
        <v>140</v>
      </c>
      <c r="B211" s="55" t="s">
        <v>43</v>
      </c>
      <c r="C211" s="55" t="s">
        <v>76</v>
      </c>
      <c r="D211" s="55" t="s">
        <v>6</v>
      </c>
      <c r="E211" s="55">
        <v>0.06</v>
      </c>
      <c r="F211" s="55">
        <v>0.4</v>
      </c>
      <c r="G211" s="55">
        <v>3</v>
      </c>
      <c r="H211" s="55">
        <v>9.9000000000000005E-2</v>
      </c>
      <c r="I211" s="55">
        <v>0.4</v>
      </c>
      <c r="J211" s="55">
        <v>0.15</v>
      </c>
      <c r="K211" s="55">
        <v>1</v>
      </c>
      <c r="L211" s="55">
        <v>0.1</v>
      </c>
      <c r="M211" s="55">
        <v>1.35</v>
      </c>
      <c r="N211" s="55">
        <v>1.4</v>
      </c>
      <c r="O211" s="55">
        <v>0.1</v>
      </c>
      <c r="P211" s="55">
        <v>0.1</v>
      </c>
      <c r="Q211" s="55" t="s">
        <v>1</v>
      </c>
      <c r="R211" s="55" t="s">
        <v>1</v>
      </c>
    </row>
    <row r="212" spans="1:18" x14ac:dyDescent="0.3">
      <c r="A212" s="55">
        <v>140</v>
      </c>
      <c r="B212" s="55" t="s">
        <v>120</v>
      </c>
      <c r="C212" s="55" t="s">
        <v>76</v>
      </c>
      <c r="D212" s="55" t="s">
        <v>8</v>
      </c>
      <c r="E212" s="55">
        <v>0.05</v>
      </c>
      <c r="F212" s="55">
        <v>0.4</v>
      </c>
      <c r="G212" s="55">
        <v>0.1</v>
      </c>
      <c r="H212" s="55">
        <v>3</v>
      </c>
      <c r="I212" s="55">
        <v>1</v>
      </c>
      <c r="J212" s="55">
        <v>2</v>
      </c>
      <c r="K212" s="55">
        <v>0.85</v>
      </c>
      <c r="L212" s="55">
        <v>0</v>
      </c>
      <c r="M212" s="55">
        <v>0</v>
      </c>
      <c r="N212" s="55" t="s">
        <v>1</v>
      </c>
      <c r="O212" s="55" t="s">
        <v>1</v>
      </c>
      <c r="P212" s="55" t="s">
        <v>767</v>
      </c>
      <c r="Q212" s="55" t="s">
        <v>767</v>
      </c>
      <c r="R212" s="55" t="s">
        <v>767</v>
      </c>
    </row>
    <row r="213" spans="1:18" x14ac:dyDescent="0.3">
      <c r="A213" s="55">
        <v>135</v>
      </c>
      <c r="B213" s="55" t="s">
        <v>43</v>
      </c>
      <c r="C213" s="55" t="s">
        <v>76</v>
      </c>
      <c r="D213" s="55" t="s">
        <v>6</v>
      </c>
      <c r="E213" s="55">
        <v>0.06</v>
      </c>
      <c r="F213" s="55">
        <v>0.4</v>
      </c>
      <c r="G213" s="55">
        <v>3</v>
      </c>
      <c r="H213" s="55">
        <v>9.9000000000000005E-2</v>
      </c>
      <c r="I213" s="55">
        <v>0.4</v>
      </c>
      <c r="J213" s="55">
        <v>0.15</v>
      </c>
      <c r="K213" s="55">
        <v>1</v>
      </c>
      <c r="L213" s="55">
        <v>0.1</v>
      </c>
      <c r="M213" s="55">
        <v>1.35</v>
      </c>
      <c r="N213" s="55">
        <v>1.4</v>
      </c>
      <c r="O213" s="55">
        <v>0.1</v>
      </c>
      <c r="P213" s="55">
        <v>0.1</v>
      </c>
      <c r="Q213" s="55" t="s">
        <v>1</v>
      </c>
      <c r="R213" s="55" t="s">
        <v>1</v>
      </c>
    </row>
    <row r="214" spans="1:18" x14ac:dyDescent="0.3">
      <c r="A214" s="55">
        <v>130</v>
      </c>
      <c r="B214" s="55" t="s">
        <v>43</v>
      </c>
      <c r="C214" s="55" t="s">
        <v>76</v>
      </c>
      <c r="D214" s="55" t="s">
        <v>8</v>
      </c>
      <c r="E214" s="55">
        <v>0.05</v>
      </c>
      <c r="F214" s="55">
        <v>0.4</v>
      </c>
      <c r="G214" s="55">
        <v>0.1</v>
      </c>
      <c r="H214" s="55">
        <v>3</v>
      </c>
      <c r="I214" s="55">
        <v>1</v>
      </c>
      <c r="J214" s="55">
        <v>2</v>
      </c>
      <c r="K214" s="55">
        <v>0.85</v>
      </c>
      <c r="L214" s="55">
        <v>0</v>
      </c>
      <c r="M214" s="55">
        <v>0</v>
      </c>
      <c r="N214" s="55" t="s">
        <v>1</v>
      </c>
      <c r="O214" s="55" t="s">
        <v>1</v>
      </c>
      <c r="P214" s="55" t="s">
        <v>767</v>
      </c>
      <c r="Q214" s="55" t="s">
        <v>767</v>
      </c>
      <c r="R214" s="55" t="s">
        <v>767</v>
      </c>
    </row>
    <row r="215" spans="1:18" x14ac:dyDescent="0.3">
      <c r="A215" s="55">
        <v>130</v>
      </c>
      <c r="B215" s="55" t="s">
        <v>43</v>
      </c>
      <c r="C215" s="55" t="s">
        <v>76</v>
      </c>
      <c r="D215" s="55" t="s">
        <v>6</v>
      </c>
      <c r="E215" s="55">
        <v>0.06</v>
      </c>
      <c r="F215" s="55">
        <v>0.4</v>
      </c>
      <c r="G215" s="55">
        <v>3</v>
      </c>
      <c r="H215" s="55">
        <v>9.9000000000000005E-2</v>
      </c>
      <c r="I215" s="55">
        <v>0.4</v>
      </c>
      <c r="J215" s="55">
        <v>0.15</v>
      </c>
      <c r="K215" s="55">
        <v>1</v>
      </c>
      <c r="L215" s="55">
        <v>0.1</v>
      </c>
      <c r="M215" s="55">
        <v>1.35</v>
      </c>
      <c r="N215" s="55">
        <v>1.4</v>
      </c>
      <c r="O215" s="55">
        <v>0.1</v>
      </c>
      <c r="P215" s="55">
        <v>0.1</v>
      </c>
      <c r="Q215" s="55" t="s">
        <v>1</v>
      </c>
      <c r="R215" s="55" t="s">
        <v>1</v>
      </c>
    </row>
    <row r="216" spans="1:18" x14ac:dyDescent="0.3">
      <c r="A216" s="55">
        <v>125</v>
      </c>
      <c r="B216" s="55" t="s">
        <v>120</v>
      </c>
      <c r="C216" s="55" t="s">
        <v>76</v>
      </c>
      <c r="D216" s="55" t="s">
        <v>7</v>
      </c>
      <c r="E216" s="55">
        <v>0.03</v>
      </c>
      <c r="F216" s="55">
        <v>0.499</v>
      </c>
      <c r="G216" s="55">
        <v>1</v>
      </c>
      <c r="H216" s="55">
        <v>0</v>
      </c>
      <c r="I216" s="55">
        <v>4</v>
      </c>
      <c r="J216" s="55">
        <v>9</v>
      </c>
      <c r="K216" s="55">
        <v>0.1</v>
      </c>
      <c r="L216" s="55" t="s">
        <v>1</v>
      </c>
      <c r="M216" s="55" t="s">
        <v>1</v>
      </c>
      <c r="N216" s="55" t="s">
        <v>767</v>
      </c>
      <c r="O216" s="55" t="s">
        <v>767</v>
      </c>
      <c r="P216" s="55" t="s">
        <v>767</v>
      </c>
      <c r="Q216" s="55" t="s">
        <v>767</v>
      </c>
      <c r="R216" s="55" t="s">
        <v>767</v>
      </c>
    </row>
    <row r="217" spans="1:18" x14ac:dyDescent="0.3">
      <c r="A217" s="55">
        <v>120</v>
      </c>
      <c r="B217" s="55" t="s">
        <v>120</v>
      </c>
      <c r="C217" s="55" t="s">
        <v>76</v>
      </c>
      <c r="D217" s="55" t="s">
        <v>7</v>
      </c>
      <c r="E217" s="55">
        <v>0.03</v>
      </c>
      <c r="F217" s="55">
        <v>0.499</v>
      </c>
      <c r="G217" s="55">
        <v>1</v>
      </c>
      <c r="H217" s="55">
        <v>0</v>
      </c>
      <c r="I217" s="55">
        <v>4</v>
      </c>
      <c r="J217" s="55">
        <v>9</v>
      </c>
      <c r="K217" s="55">
        <v>0.1</v>
      </c>
      <c r="L217" s="55" t="s">
        <v>1</v>
      </c>
      <c r="M217" s="55" t="s">
        <v>1</v>
      </c>
      <c r="N217" s="55" t="s">
        <v>767</v>
      </c>
      <c r="O217" s="55" t="s">
        <v>767</v>
      </c>
      <c r="P217" s="55" t="s">
        <v>767</v>
      </c>
      <c r="Q217" s="55" t="s">
        <v>767</v>
      </c>
      <c r="R217" s="55" t="s">
        <v>767</v>
      </c>
    </row>
    <row r="218" spans="1:18" x14ac:dyDescent="0.3">
      <c r="A218" s="55">
        <v>120</v>
      </c>
      <c r="B218" s="55" t="s">
        <v>43</v>
      </c>
      <c r="C218" s="55" t="s">
        <v>76</v>
      </c>
      <c r="D218" s="55" t="s">
        <v>6</v>
      </c>
      <c r="E218" s="55">
        <v>0.06</v>
      </c>
      <c r="F218" s="55">
        <v>0.4</v>
      </c>
      <c r="G218" s="55">
        <v>3</v>
      </c>
      <c r="H218" s="55">
        <v>9.9000000000000005E-2</v>
      </c>
      <c r="I218" s="55">
        <v>0.4</v>
      </c>
      <c r="J218" s="55">
        <v>0.15</v>
      </c>
      <c r="K218" s="55">
        <v>1</v>
      </c>
      <c r="L218" s="55">
        <v>0.1</v>
      </c>
      <c r="M218" s="55">
        <v>1.35</v>
      </c>
      <c r="N218" s="55">
        <v>1.4</v>
      </c>
      <c r="O218" s="55">
        <v>0.1</v>
      </c>
      <c r="P218" s="55">
        <v>0.1</v>
      </c>
      <c r="Q218" s="55" t="s">
        <v>1</v>
      </c>
      <c r="R218" s="55" t="s">
        <v>1</v>
      </c>
    </row>
    <row r="219" spans="1:18" x14ac:dyDescent="0.3">
      <c r="A219" s="55">
        <v>114</v>
      </c>
      <c r="B219" s="55" t="s">
        <v>43</v>
      </c>
      <c r="C219" s="55" t="s">
        <v>76</v>
      </c>
      <c r="D219" s="55" t="s">
        <v>6</v>
      </c>
      <c r="E219" s="55">
        <v>0.06</v>
      </c>
      <c r="F219" s="55">
        <v>0.4</v>
      </c>
      <c r="G219" s="55">
        <v>3</v>
      </c>
      <c r="H219" s="55">
        <v>9.9000000000000005E-2</v>
      </c>
      <c r="I219" s="55">
        <v>0.4</v>
      </c>
      <c r="J219" s="55">
        <v>0.15</v>
      </c>
      <c r="K219" s="55">
        <v>1</v>
      </c>
      <c r="L219" s="55">
        <v>0.1</v>
      </c>
      <c r="M219" s="55">
        <v>1.35</v>
      </c>
      <c r="N219" s="55">
        <v>1.4</v>
      </c>
      <c r="O219" s="55">
        <v>0.1</v>
      </c>
      <c r="P219" s="55">
        <v>0.1</v>
      </c>
      <c r="Q219" s="55" t="s">
        <v>1</v>
      </c>
      <c r="R219" s="55" t="s">
        <v>1</v>
      </c>
    </row>
    <row r="220" spans="1:18" x14ac:dyDescent="0.3">
      <c r="A220" s="55">
        <v>110</v>
      </c>
      <c r="B220" s="55" t="s">
        <v>43</v>
      </c>
      <c r="C220" s="55" t="s">
        <v>76</v>
      </c>
      <c r="D220" s="55" t="s">
        <v>6</v>
      </c>
      <c r="E220" s="55">
        <v>0.03</v>
      </c>
      <c r="F220" s="55">
        <v>0.18</v>
      </c>
      <c r="G220" s="55">
        <v>6.64</v>
      </c>
      <c r="H220" s="55">
        <v>0.05</v>
      </c>
      <c r="I220" s="55">
        <v>0.5</v>
      </c>
      <c r="J220" s="55">
        <v>0.15</v>
      </c>
      <c r="K220" s="55">
        <v>1</v>
      </c>
      <c r="L220" s="55">
        <v>0</v>
      </c>
      <c r="M220" s="55">
        <v>1.66</v>
      </c>
      <c r="N220" s="55">
        <v>1.41</v>
      </c>
      <c r="O220" s="55">
        <v>0.499</v>
      </c>
      <c r="P220" s="55">
        <v>0.06</v>
      </c>
      <c r="Q220" s="55" t="s">
        <v>1</v>
      </c>
      <c r="R220" s="55" t="s">
        <v>1</v>
      </c>
    </row>
    <row r="221" spans="1:18" x14ac:dyDescent="0.3">
      <c r="A221" s="55">
        <v>110</v>
      </c>
      <c r="B221" s="55" t="s">
        <v>120</v>
      </c>
      <c r="C221" s="55" t="s">
        <v>76</v>
      </c>
      <c r="D221" s="55" t="s">
        <v>125</v>
      </c>
      <c r="E221" s="55">
        <v>0.03</v>
      </c>
      <c r="F221" s="55">
        <v>0.499</v>
      </c>
      <c r="G221" s="55">
        <v>1</v>
      </c>
      <c r="H221" s="55">
        <v>0</v>
      </c>
      <c r="I221" s="55">
        <v>4</v>
      </c>
      <c r="J221" s="55">
        <v>9</v>
      </c>
      <c r="K221" s="55">
        <v>0.1</v>
      </c>
      <c r="L221" s="55" t="s">
        <v>1</v>
      </c>
      <c r="M221" s="55" t="s">
        <v>1</v>
      </c>
      <c r="N221" s="55" t="s">
        <v>767</v>
      </c>
      <c r="O221" s="55" t="s">
        <v>767</v>
      </c>
      <c r="P221" s="55" t="s">
        <v>767</v>
      </c>
      <c r="Q221" s="55" t="s">
        <v>767</v>
      </c>
      <c r="R221" s="55" t="s">
        <v>767</v>
      </c>
    </row>
    <row r="222" spans="1:18" x14ac:dyDescent="0.3">
      <c r="A222" s="55">
        <v>106</v>
      </c>
      <c r="B222" s="55" t="s">
        <v>43</v>
      </c>
      <c r="C222" s="55" t="s">
        <v>76</v>
      </c>
      <c r="D222" s="55" t="s">
        <v>6</v>
      </c>
      <c r="E222" s="55">
        <v>0.06</v>
      </c>
      <c r="F222" s="55">
        <v>0.4</v>
      </c>
      <c r="G222" s="55">
        <v>3</v>
      </c>
      <c r="H222" s="55">
        <v>9.9000000000000005E-2</v>
      </c>
      <c r="I222" s="55">
        <v>0.4</v>
      </c>
      <c r="J222" s="55">
        <v>0.15</v>
      </c>
      <c r="K222" s="55">
        <v>1</v>
      </c>
      <c r="L222" s="55">
        <v>0.1</v>
      </c>
      <c r="M222" s="55">
        <v>1.35</v>
      </c>
      <c r="N222" s="55">
        <v>1.4</v>
      </c>
      <c r="O222" s="55">
        <v>0.1</v>
      </c>
      <c r="P222" s="55">
        <v>0.1</v>
      </c>
      <c r="Q222" s="55" t="s">
        <v>1</v>
      </c>
      <c r="R222" s="55" t="s">
        <v>1</v>
      </c>
    </row>
    <row r="223" spans="1:18" x14ac:dyDescent="0.3">
      <c r="A223" s="55">
        <v>105</v>
      </c>
      <c r="B223" s="55" t="s">
        <v>43</v>
      </c>
      <c r="C223" s="55" t="s">
        <v>76</v>
      </c>
      <c r="D223" s="55" t="s">
        <v>6</v>
      </c>
      <c r="E223" s="55">
        <v>0.06</v>
      </c>
      <c r="F223" s="55">
        <v>0.4</v>
      </c>
      <c r="G223" s="55">
        <v>3</v>
      </c>
      <c r="H223" s="55">
        <v>9.9000000000000005E-2</v>
      </c>
      <c r="I223" s="55">
        <v>0.4</v>
      </c>
      <c r="J223" s="55">
        <v>0.15</v>
      </c>
      <c r="K223" s="55">
        <v>1</v>
      </c>
      <c r="L223" s="55">
        <v>0.1</v>
      </c>
      <c r="M223" s="55">
        <v>1.35</v>
      </c>
      <c r="N223" s="55">
        <v>1.4</v>
      </c>
      <c r="O223" s="55">
        <v>0.1</v>
      </c>
      <c r="P223" s="55">
        <v>0.1</v>
      </c>
      <c r="Q223" s="55" t="s">
        <v>1</v>
      </c>
      <c r="R223" s="55" t="s">
        <v>1</v>
      </c>
    </row>
    <row r="224" spans="1:18" x14ac:dyDescent="0.3">
      <c r="A224" s="55">
        <v>100</v>
      </c>
      <c r="B224" s="55" t="s">
        <v>43</v>
      </c>
      <c r="C224" s="55" t="s">
        <v>76</v>
      </c>
      <c r="D224" s="55" t="s">
        <v>6</v>
      </c>
      <c r="E224" s="55">
        <v>0.03</v>
      </c>
      <c r="F224" s="55">
        <v>0.18</v>
      </c>
      <c r="G224" s="55">
        <v>6.64</v>
      </c>
      <c r="H224" s="55">
        <v>0.05</v>
      </c>
      <c r="I224" s="55">
        <v>0.5</v>
      </c>
      <c r="J224" s="55">
        <v>0.15</v>
      </c>
      <c r="K224" s="55">
        <v>1</v>
      </c>
      <c r="L224" s="55">
        <v>0</v>
      </c>
      <c r="M224" s="55">
        <v>1.66</v>
      </c>
      <c r="N224" s="55">
        <v>1.41</v>
      </c>
      <c r="O224" s="55">
        <v>0.499</v>
      </c>
      <c r="P224" s="55">
        <v>0.06</v>
      </c>
      <c r="Q224" s="55" t="s">
        <v>1</v>
      </c>
      <c r="R224" s="55" t="s">
        <v>1</v>
      </c>
    </row>
    <row r="225" spans="1:18" x14ac:dyDescent="0.3">
      <c r="A225" s="55">
        <v>88</v>
      </c>
      <c r="B225" s="55" t="s">
        <v>43</v>
      </c>
      <c r="C225" s="55" t="s">
        <v>76</v>
      </c>
      <c r="D225" s="55" t="s">
        <v>6</v>
      </c>
      <c r="E225" s="55">
        <v>0.06</v>
      </c>
      <c r="F225" s="55">
        <v>0.4</v>
      </c>
      <c r="G225" s="55">
        <v>3</v>
      </c>
      <c r="H225" s="55">
        <v>9.9000000000000005E-2</v>
      </c>
      <c r="I225" s="55">
        <v>0.4</v>
      </c>
      <c r="J225" s="55">
        <v>0.15</v>
      </c>
      <c r="K225" s="55">
        <v>1</v>
      </c>
      <c r="L225" s="55">
        <v>0.1</v>
      </c>
      <c r="M225" s="55">
        <v>1.35</v>
      </c>
      <c r="N225" s="55">
        <v>1.4</v>
      </c>
      <c r="O225" s="55">
        <v>0.1</v>
      </c>
      <c r="P225" s="55">
        <v>0.1</v>
      </c>
      <c r="Q225" s="55" t="s">
        <v>1</v>
      </c>
      <c r="R225" s="55" t="s">
        <v>1</v>
      </c>
    </row>
    <row r="226" spans="1:18" x14ac:dyDescent="0.3">
      <c r="A226" s="55">
        <v>87</v>
      </c>
      <c r="B226" s="55" t="s">
        <v>43</v>
      </c>
      <c r="C226" s="55" t="s">
        <v>76</v>
      </c>
      <c r="D226" s="55" t="s">
        <v>6</v>
      </c>
      <c r="E226" s="55">
        <v>0.06</v>
      </c>
      <c r="F226" s="55">
        <v>0.4</v>
      </c>
      <c r="G226" s="55">
        <v>3</v>
      </c>
      <c r="H226" s="55">
        <v>9.9000000000000005E-2</v>
      </c>
      <c r="I226" s="55">
        <v>0.4</v>
      </c>
      <c r="J226" s="55">
        <v>0.15</v>
      </c>
      <c r="K226" s="55">
        <v>1</v>
      </c>
      <c r="L226" s="55">
        <v>0.1</v>
      </c>
      <c r="M226" s="55">
        <v>1.35</v>
      </c>
      <c r="N226" s="55">
        <v>1.4</v>
      </c>
      <c r="O226" s="55">
        <v>0.1</v>
      </c>
      <c r="P226" s="55">
        <v>0.1</v>
      </c>
      <c r="Q226" s="55" t="s">
        <v>1</v>
      </c>
      <c r="R226" s="55" t="s">
        <v>1</v>
      </c>
    </row>
    <row r="227" spans="1:18" x14ac:dyDescent="0.3">
      <c r="A227" s="55">
        <v>81</v>
      </c>
      <c r="B227" s="55" t="s">
        <v>43</v>
      </c>
      <c r="C227" s="55" t="s">
        <v>76</v>
      </c>
      <c r="D227" s="55" t="s">
        <v>6</v>
      </c>
      <c r="E227" s="55">
        <v>0.06</v>
      </c>
      <c r="F227" s="55">
        <v>0.4</v>
      </c>
      <c r="G227" s="55">
        <v>3</v>
      </c>
      <c r="H227" s="55">
        <v>9.9000000000000005E-2</v>
      </c>
      <c r="I227" s="55">
        <v>0.4</v>
      </c>
      <c r="J227" s="55">
        <v>0.15</v>
      </c>
      <c r="K227" s="55">
        <v>1</v>
      </c>
      <c r="L227" s="55">
        <v>0.1</v>
      </c>
      <c r="M227" s="55">
        <v>1.35</v>
      </c>
      <c r="N227" s="55">
        <v>1.4</v>
      </c>
      <c r="O227" s="55">
        <v>0.1</v>
      </c>
      <c r="P227" s="55">
        <v>0.1</v>
      </c>
      <c r="Q227" s="55" t="s">
        <v>1</v>
      </c>
      <c r="R227" s="55" t="s">
        <v>1</v>
      </c>
    </row>
    <row r="228" spans="1:18" x14ac:dyDescent="0.3">
      <c r="A228" s="55">
        <v>80</v>
      </c>
      <c r="B228" s="55" t="s">
        <v>43</v>
      </c>
      <c r="C228" s="55" t="s">
        <v>76</v>
      </c>
      <c r="D228" s="55" t="s">
        <v>6</v>
      </c>
      <c r="E228" s="55">
        <v>0.06</v>
      </c>
      <c r="F228" s="55">
        <v>0.4</v>
      </c>
      <c r="G228" s="55">
        <v>3</v>
      </c>
      <c r="H228" s="55">
        <v>9.9000000000000005E-2</v>
      </c>
      <c r="I228" s="55">
        <v>0.4</v>
      </c>
      <c r="J228" s="55">
        <v>0.15</v>
      </c>
      <c r="K228" s="55">
        <v>1</v>
      </c>
      <c r="L228" s="55">
        <v>0.1</v>
      </c>
      <c r="M228" s="55">
        <v>1.35</v>
      </c>
      <c r="N228" s="55">
        <v>1.4</v>
      </c>
      <c r="O228" s="55">
        <v>0.1</v>
      </c>
      <c r="P228" s="55">
        <v>0.1</v>
      </c>
      <c r="Q228" s="55" t="s">
        <v>1</v>
      </c>
      <c r="R228" s="55" t="s">
        <v>1</v>
      </c>
    </row>
    <row r="229" spans="1:18" x14ac:dyDescent="0.3">
      <c r="A229" s="55">
        <v>76</v>
      </c>
      <c r="B229" s="55" t="s">
        <v>43</v>
      </c>
      <c r="C229" s="55" t="s">
        <v>76</v>
      </c>
      <c r="D229" s="55" t="s">
        <v>6</v>
      </c>
      <c r="E229" s="55">
        <v>0.03</v>
      </c>
      <c r="F229" s="55">
        <v>0.18</v>
      </c>
      <c r="G229" s="55">
        <v>6.64</v>
      </c>
      <c r="H229" s="55">
        <v>0.05</v>
      </c>
      <c r="I229" s="55">
        <v>0.5</v>
      </c>
      <c r="J229" s="55">
        <v>0.15</v>
      </c>
      <c r="K229" s="55">
        <v>1</v>
      </c>
      <c r="L229" s="55">
        <v>0</v>
      </c>
      <c r="M229" s="55">
        <v>1.66</v>
      </c>
      <c r="N229" s="55">
        <v>1.41</v>
      </c>
      <c r="O229" s="55">
        <v>0.499</v>
      </c>
      <c r="P229" s="55">
        <v>0.06</v>
      </c>
      <c r="Q229" s="55" t="s">
        <v>1</v>
      </c>
      <c r="R229" s="55" t="s">
        <v>1</v>
      </c>
    </row>
    <row r="230" spans="1:18" x14ac:dyDescent="0.3">
      <c r="A230" s="55">
        <v>75</v>
      </c>
      <c r="B230" s="55" t="s">
        <v>43</v>
      </c>
      <c r="C230" s="55" t="s">
        <v>76</v>
      </c>
      <c r="D230" s="55" t="s">
        <v>6</v>
      </c>
      <c r="E230" s="55">
        <v>0.03</v>
      </c>
      <c r="F230" s="55">
        <v>0.18</v>
      </c>
      <c r="G230" s="55">
        <v>6.64</v>
      </c>
      <c r="H230" s="55">
        <v>0.05</v>
      </c>
      <c r="I230" s="55">
        <v>0.5</v>
      </c>
      <c r="J230" s="55">
        <v>0.15</v>
      </c>
      <c r="K230" s="55">
        <v>1</v>
      </c>
      <c r="L230" s="55">
        <v>0</v>
      </c>
      <c r="M230" s="55">
        <v>1.66</v>
      </c>
      <c r="N230" s="55">
        <v>1.41</v>
      </c>
      <c r="O230" s="55">
        <v>0.499</v>
      </c>
      <c r="P230" s="55">
        <v>0.06</v>
      </c>
      <c r="Q230" s="55" t="s">
        <v>1</v>
      </c>
      <c r="R230" s="55" t="s">
        <v>1</v>
      </c>
    </row>
    <row r="231" spans="1:18" x14ac:dyDescent="0.3">
      <c r="A231" s="55">
        <v>74</v>
      </c>
      <c r="B231" s="55" t="s">
        <v>43</v>
      </c>
      <c r="C231" s="55" t="s">
        <v>76</v>
      </c>
      <c r="D231" s="55" t="s">
        <v>6</v>
      </c>
      <c r="E231" s="55">
        <v>0.03</v>
      </c>
      <c r="F231" s="55">
        <v>0.18</v>
      </c>
      <c r="G231" s="55">
        <v>6.64</v>
      </c>
      <c r="H231" s="55">
        <v>0.05</v>
      </c>
      <c r="I231" s="55">
        <v>0.5</v>
      </c>
      <c r="J231" s="55">
        <v>0.15</v>
      </c>
      <c r="K231" s="55">
        <v>1</v>
      </c>
      <c r="L231" s="55">
        <v>0</v>
      </c>
      <c r="M231" s="55">
        <v>1.66</v>
      </c>
      <c r="N231" s="55">
        <v>1.41</v>
      </c>
      <c r="O231" s="55">
        <v>0.499</v>
      </c>
      <c r="P231" s="55">
        <v>0.06</v>
      </c>
      <c r="Q231" s="55" t="s">
        <v>1</v>
      </c>
      <c r="R231" s="55" t="s">
        <v>1</v>
      </c>
    </row>
    <row r="232" spans="1:18" x14ac:dyDescent="0.3">
      <c r="A232" s="55">
        <v>72</v>
      </c>
      <c r="B232" s="55" t="s">
        <v>43</v>
      </c>
      <c r="C232" s="55" t="s">
        <v>76</v>
      </c>
      <c r="D232" s="55" t="s">
        <v>6</v>
      </c>
      <c r="E232" s="55">
        <v>0.06</v>
      </c>
      <c r="F232" s="55">
        <v>0.4</v>
      </c>
      <c r="G232" s="55">
        <v>3</v>
      </c>
      <c r="H232" s="55">
        <v>9.9000000000000005E-2</v>
      </c>
      <c r="I232" s="55">
        <v>0.4</v>
      </c>
      <c r="J232" s="55">
        <v>0.15</v>
      </c>
      <c r="K232" s="55">
        <v>1</v>
      </c>
      <c r="L232" s="55">
        <v>0.1</v>
      </c>
      <c r="M232" s="55">
        <v>1.35</v>
      </c>
      <c r="N232" s="55">
        <v>1.4</v>
      </c>
      <c r="O232" s="55">
        <v>0.1</v>
      </c>
      <c r="P232" s="55">
        <v>0.1</v>
      </c>
      <c r="Q232" s="55" t="s">
        <v>1</v>
      </c>
      <c r="R232" s="55" t="s">
        <v>1</v>
      </c>
    </row>
    <row r="233" spans="1:18" x14ac:dyDescent="0.3">
      <c r="A233" s="55">
        <v>72</v>
      </c>
      <c r="B233" s="55" t="s">
        <v>120</v>
      </c>
      <c r="C233" s="55" t="s">
        <v>76</v>
      </c>
      <c r="D233" s="55" t="s">
        <v>7</v>
      </c>
      <c r="E233" s="55">
        <v>0.03</v>
      </c>
      <c r="F233" s="55">
        <v>0.499</v>
      </c>
      <c r="G233" s="55">
        <v>1</v>
      </c>
      <c r="H233" s="55">
        <v>0</v>
      </c>
      <c r="I233" s="55">
        <v>4</v>
      </c>
      <c r="J233" s="55">
        <v>9</v>
      </c>
      <c r="K233" s="55">
        <v>0.1</v>
      </c>
      <c r="L233" s="55" t="s">
        <v>1</v>
      </c>
      <c r="M233" s="55" t="s">
        <v>1</v>
      </c>
      <c r="N233" s="55" t="s">
        <v>767</v>
      </c>
      <c r="O233" s="55" t="s">
        <v>767</v>
      </c>
      <c r="P233" s="55" t="s">
        <v>767</v>
      </c>
      <c r="Q233" s="55" t="s">
        <v>767</v>
      </c>
      <c r="R233" s="55" t="s">
        <v>767</v>
      </c>
    </row>
    <row r="234" spans="1:18" x14ac:dyDescent="0.3">
      <c r="A234" s="55">
        <v>65</v>
      </c>
      <c r="B234" s="55" t="s">
        <v>43</v>
      </c>
      <c r="C234" s="55" t="s">
        <v>76</v>
      </c>
      <c r="D234" s="55" t="s">
        <v>6</v>
      </c>
      <c r="E234" s="55">
        <v>0.06</v>
      </c>
      <c r="F234" s="55">
        <v>0.4</v>
      </c>
      <c r="G234" s="55">
        <v>3</v>
      </c>
      <c r="H234" s="55">
        <v>9.9000000000000005E-2</v>
      </c>
      <c r="I234" s="55">
        <v>0.4</v>
      </c>
      <c r="J234" s="55">
        <v>0.15</v>
      </c>
      <c r="K234" s="55">
        <v>1</v>
      </c>
      <c r="L234" s="55">
        <v>0.1</v>
      </c>
      <c r="M234" s="55">
        <v>1.35</v>
      </c>
      <c r="N234" s="55">
        <v>1.4</v>
      </c>
      <c r="O234" s="55">
        <v>0.1</v>
      </c>
      <c r="P234" s="55">
        <v>0.1</v>
      </c>
      <c r="Q234" s="55" t="s">
        <v>1</v>
      </c>
      <c r="R234" s="55" t="s">
        <v>1</v>
      </c>
    </row>
    <row r="235" spans="1:18" x14ac:dyDescent="0.3">
      <c r="A235" s="55">
        <v>62</v>
      </c>
      <c r="B235" s="55" t="s">
        <v>120</v>
      </c>
      <c r="C235" s="55" t="s">
        <v>76</v>
      </c>
      <c r="D235" s="55" t="s">
        <v>7</v>
      </c>
      <c r="E235" s="55">
        <v>0.03</v>
      </c>
      <c r="F235" s="55">
        <v>0.499</v>
      </c>
      <c r="G235" s="55">
        <v>1</v>
      </c>
      <c r="H235" s="55">
        <v>0</v>
      </c>
      <c r="I235" s="55">
        <v>4</v>
      </c>
      <c r="J235" s="55">
        <v>9</v>
      </c>
      <c r="K235" s="55">
        <v>0.1</v>
      </c>
      <c r="L235" s="55" t="s">
        <v>1</v>
      </c>
      <c r="M235" s="55" t="s">
        <v>1</v>
      </c>
      <c r="N235" s="55" t="s">
        <v>767</v>
      </c>
      <c r="O235" s="55" t="s">
        <v>767</v>
      </c>
      <c r="P235" s="55" t="s">
        <v>767</v>
      </c>
      <c r="Q235" s="55" t="s">
        <v>767</v>
      </c>
      <c r="R235" s="55" t="s">
        <v>767</v>
      </c>
    </row>
    <row r="236" spans="1:18" x14ac:dyDescent="0.3">
      <c r="A236" s="55">
        <v>58</v>
      </c>
      <c r="B236" s="55" t="s">
        <v>120</v>
      </c>
      <c r="C236" s="55" t="s">
        <v>76</v>
      </c>
      <c r="D236" s="55" t="s">
        <v>8</v>
      </c>
      <c r="E236" s="55">
        <v>0.05</v>
      </c>
      <c r="F236" s="55">
        <v>0.4</v>
      </c>
      <c r="G236" s="55">
        <v>0.1</v>
      </c>
      <c r="H236" s="55">
        <v>3</v>
      </c>
      <c r="I236" s="55">
        <v>1</v>
      </c>
      <c r="J236" s="55">
        <v>2</v>
      </c>
      <c r="K236" s="55">
        <v>0.85</v>
      </c>
      <c r="L236" s="55">
        <v>0</v>
      </c>
      <c r="M236" s="55">
        <v>0</v>
      </c>
      <c r="N236" s="55" t="s">
        <v>1</v>
      </c>
      <c r="O236" s="55" t="s">
        <v>1</v>
      </c>
      <c r="P236" s="55" t="s">
        <v>767</v>
      </c>
      <c r="Q236" s="55" t="s">
        <v>767</v>
      </c>
      <c r="R236" s="55" t="s">
        <v>767</v>
      </c>
    </row>
    <row r="237" spans="1:18" x14ac:dyDescent="0.3">
      <c r="A237" s="55">
        <v>57.5</v>
      </c>
      <c r="B237" s="55" t="s">
        <v>120</v>
      </c>
      <c r="C237" s="55" t="s">
        <v>76</v>
      </c>
      <c r="D237" s="55" t="s">
        <v>7</v>
      </c>
      <c r="E237" s="55">
        <v>0.03</v>
      </c>
      <c r="F237" s="55">
        <v>0.499</v>
      </c>
      <c r="G237" s="55">
        <v>1</v>
      </c>
      <c r="H237" s="55">
        <v>0</v>
      </c>
      <c r="I237" s="55">
        <v>4</v>
      </c>
      <c r="J237" s="55">
        <v>9</v>
      </c>
      <c r="K237" s="55">
        <v>0.1</v>
      </c>
      <c r="L237" s="55" t="s">
        <v>1</v>
      </c>
      <c r="M237" s="55" t="s">
        <v>1</v>
      </c>
      <c r="N237" s="55" t="s">
        <v>767</v>
      </c>
      <c r="O237" s="55" t="s">
        <v>767</v>
      </c>
      <c r="P237" s="55" t="s">
        <v>767</v>
      </c>
      <c r="Q237" s="55" t="s">
        <v>767</v>
      </c>
      <c r="R237" s="55" t="s">
        <v>767</v>
      </c>
    </row>
    <row r="238" spans="1:18" x14ac:dyDescent="0.3">
      <c r="A238" s="55">
        <v>55</v>
      </c>
      <c r="B238" s="55" t="s">
        <v>120</v>
      </c>
      <c r="C238" s="55" t="s">
        <v>76</v>
      </c>
      <c r="D238" s="55" t="s">
        <v>7</v>
      </c>
      <c r="E238" s="55">
        <v>0.03</v>
      </c>
      <c r="F238" s="55">
        <v>0.499</v>
      </c>
      <c r="G238" s="55">
        <v>1</v>
      </c>
      <c r="H238" s="55">
        <v>0</v>
      </c>
      <c r="I238" s="55">
        <v>4</v>
      </c>
      <c r="J238" s="55">
        <v>9</v>
      </c>
      <c r="K238" s="55">
        <v>0.1</v>
      </c>
      <c r="L238" s="55" t="s">
        <v>1</v>
      </c>
      <c r="M238" s="55" t="s">
        <v>1</v>
      </c>
      <c r="N238" s="55" t="s">
        <v>767</v>
      </c>
      <c r="O238" s="55" t="s">
        <v>767</v>
      </c>
      <c r="P238" s="55" t="s">
        <v>767</v>
      </c>
      <c r="Q238" s="55" t="s">
        <v>767</v>
      </c>
      <c r="R238" s="55" t="s">
        <v>767</v>
      </c>
    </row>
    <row r="239" spans="1:18" x14ac:dyDescent="0.3">
      <c r="A239" s="55">
        <v>55</v>
      </c>
      <c r="B239" s="55" t="s">
        <v>43</v>
      </c>
      <c r="C239" s="55" t="s">
        <v>76</v>
      </c>
      <c r="D239" s="55" t="s">
        <v>6</v>
      </c>
      <c r="E239" s="55">
        <v>0.06</v>
      </c>
      <c r="F239" s="55">
        <v>0.4</v>
      </c>
      <c r="G239" s="55">
        <v>3</v>
      </c>
      <c r="H239" s="55">
        <v>9.9000000000000005E-2</v>
      </c>
      <c r="I239" s="55">
        <v>0.4</v>
      </c>
      <c r="J239" s="55">
        <v>0.15</v>
      </c>
      <c r="K239" s="55">
        <v>1</v>
      </c>
      <c r="L239" s="55">
        <v>0.1</v>
      </c>
      <c r="M239" s="55">
        <v>1.35</v>
      </c>
      <c r="N239" s="55">
        <v>1.4</v>
      </c>
      <c r="O239" s="55">
        <v>0.1</v>
      </c>
      <c r="P239" s="55">
        <v>0.1</v>
      </c>
      <c r="Q239" s="55" t="s">
        <v>1</v>
      </c>
      <c r="R239" s="55" t="s">
        <v>1</v>
      </c>
    </row>
    <row r="240" spans="1:18" x14ac:dyDescent="0.3">
      <c r="A240" s="55">
        <v>55</v>
      </c>
      <c r="B240" s="55" t="s">
        <v>120</v>
      </c>
      <c r="C240" s="55" t="s">
        <v>76</v>
      </c>
      <c r="D240" s="55" t="s">
        <v>8</v>
      </c>
      <c r="E240" s="55">
        <v>0.05</v>
      </c>
      <c r="F240" s="55">
        <v>0.4</v>
      </c>
      <c r="G240" s="55">
        <v>0.1</v>
      </c>
      <c r="H240" s="55">
        <v>3</v>
      </c>
      <c r="I240" s="55">
        <v>1</v>
      </c>
      <c r="J240" s="55">
        <v>2</v>
      </c>
      <c r="K240" s="55">
        <v>0.85</v>
      </c>
      <c r="L240" s="55">
        <v>0</v>
      </c>
      <c r="M240" s="55">
        <v>0</v>
      </c>
      <c r="N240" s="55" t="s">
        <v>1</v>
      </c>
      <c r="O240" s="55" t="s">
        <v>1</v>
      </c>
      <c r="P240" s="55" t="s">
        <v>767</v>
      </c>
      <c r="Q240" s="55" t="s">
        <v>767</v>
      </c>
      <c r="R240" s="55" t="s">
        <v>767</v>
      </c>
    </row>
    <row r="241" spans="1:18" x14ac:dyDescent="0.3">
      <c r="A241" s="55">
        <v>54</v>
      </c>
      <c r="B241" s="55" t="s">
        <v>43</v>
      </c>
      <c r="C241" s="55" t="s">
        <v>76</v>
      </c>
      <c r="D241" s="55" t="s">
        <v>6</v>
      </c>
      <c r="E241" s="55">
        <v>0.06</v>
      </c>
      <c r="F241" s="55">
        <v>0.4</v>
      </c>
      <c r="G241" s="55">
        <v>3</v>
      </c>
      <c r="H241" s="55">
        <v>9.9000000000000005E-2</v>
      </c>
      <c r="I241" s="55">
        <v>0.4</v>
      </c>
      <c r="J241" s="55">
        <v>0.15</v>
      </c>
      <c r="K241" s="55">
        <v>1</v>
      </c>
      <c r="L241" s="55">
        <v>0.1</v>
      </c>
      <c r="M241" s="55">
        <v>1.35</v>
      </c>
      <c r="N241" s="55">
        <v>1.4</v>
      </c>
      <c r="O241" s="55">
        <v>0.1</v>
      </c>
      <c r="P241" s="55">
        <v>0.1</v>
      </c>
      <c r="Q241" s="55" t="s">
        <v>1</v>
      </c>
      <c r="R241" s="55" t="s">
        <v>1</v>
      </c>
    </row>
    <row r="242" spans="1:18" x14ac:dyDescent="0.3">
      <c r="A242" s="55">
        <v>50</v>
      </c>
      <c r="B242" s="55" t="s">
        <v>43</v>
      </c>
      <c r="C242" s="55" t="s">
        <v>76</v>
      </c>
      <c r="D242" s="55" t="s">
        <v>6</v>
      </c>
      <c r="E242" s="55">
        <v>0.06</v>
      </c>
      <c r="F242" s="55">
        <v>0.4</v>
      </c>
      <c r="G242" s="55">
        <v>3</v>
      </c>
      <c r="H242" s="55">
        <v>9.9000000000000005E-2</v>
      </c>
      <c r="I242" s="55">
        <v>0.4</v>
      </c>
      <c r="J242" s="55">
        <v>0.15</v>
      </c>
      <c r="K242" s="55">
        <v>1</v>
      </c>
      <c r="L242" s="55">
        <v>0.1</v>
      </c>
      <c r="M242" s="55">
        <v>1.35</v>
      </c>
      <c r="N242" s="55">
        <v>1.4</v>
      </c>
      <c r="O242" s="55">
        <v>0.1</v>
      </c>
      <c r="P242" s="55">
        <v>0.1</v>
      </c>
      <c r="Q242" s="55" t="s">
        <v>1</v>
      </c>
      <c r="R242" s="55" t="s">
        <v>1</v>
      </c>
    </row>
    <row r="243" spans="1:18" x14ac:dyDescent="0.3">
      <c r="A243" s="55">
        <v>49</v>
      </c>
      <c r="B243" s="55" t="s">
        <v>43</v>
      </c>
      <c r="C243" s="55" t="s">
        <v>76</v>
      </c>
      <c r="D243" s="55" t="s">
        <v>6</v>
      </c>
      <c r="E243" s="55">
        <v>0.06</v>
      </c>
      <c r="F243" s="55">
        <v>0.4</v>
      </c>
      <c r="G243" s="55">
        <v>3</v>
      </c>
      <c r="H243" s="55">
        <v>9.9000000000000005E-2</v>
      </c>
      <c r="I243" s="55">
        <v>0.4</v>
      </c>
      <c r="J243" s="55">
        <v>0.15</v>
      </c>
      <c r="K243" s="55">
        <v>1</v>
      </c>
      <c r="L243" s="55">
        <v>0.1</v>
      </c>
      <c r="M243" s="55">
        <v>1.35</v>
      </c>
      <c r="N243" s="55">
        <v>1.4</v>
      </c>
      <c r="O243" s="55">
        <v>0.1</v>
      </c>
      <c r="P243" s="55">
        <v>0.1</v>
      </c>
      <c r="Q243" s="55" t="s">
        <v>1</v>
      </c>
      <c r="R243" s="55" t="s">
        <v>1</v>
      </c>
    </row>
    <row r="244" spans="1:18" x14ac:dyDescent="0.3">
      <c r="A244" s="55">
        <v>48</v>
      </c>
      <c r="B244" s="55" t="s">
        <v>43</v>
      </c>
      <c r="C244" s="55" t="s">
        <v>76</v>
      </c>
      <c r="D244" s="55" t="s">
        <v>6</v>
      </c>
      <c r="E244" s="55">
        <v>0.06</v>
      </c>
      <c r="F244" s="55">
        <v>0.4</v>
      </c>
      <c r="G244" s="55">
        <v>3</v>
      </c>
      <c r="H244" s="55">
        <v>9.9000000000000005E-2</v>
      </c>
      <c r="I244" s="55">
        <v>0.4</v>
      </c>
      <c r="J244" s="55">
        <v>0.15</v>
      </c>
      <c r="K244" s="55">
        <v>1</v>
      </c>
      <c r="L244" s="55">
        <v>0.1</v>
      </c>
      <c r="M244" s="55">
        <v>1.35</v>
      </c>
      <c r="N244" s="55">
        <v>1.4</v>
      </c>
      <c r="O244" s="55">
        <v>0.1</v>
      </c>
      <c r="P244" s="55">
        <v>0.1</v>
      </c>
      <c r="Q244" s="55" t="s">
        <v>1</v>
      </c>
      <c r="R244" s="55" t="s">
        <v>1</v>
      </c>
    </row>
    <row r="245" spans="1:18" x14ac:dyDescent="0.3">
      <c r="A245" s="55">
        <v>44</v>
      </c>
      <c r="B245" s="55" t="s">
        <v>43</v>
      </c>
      <c r="C245" s="55" t="s">
        <v>76</v>
      </c>
      <c r="D245" s="55" t="s">
        <v>6</v>
      </c>
      <c r="E245" s="55">
        <v>0.06</v>
      </c>
      <c r="F245" s="55">
        <v>0.4</v>
      </c>
      <c r="G245" s="55">
        <v>3</v>
      </c>
      <c r="H245" s="55">
        <v>9.9000000000000005E-2</v>
      </c>
      <c r="I245" s="55">
        <v>0.4</v>
      </c>
      <c r="J245" s="55">
        <v>0.15</v>
      </c>
      <c r="K245" s="55">
        <v>1</v>
      </c>
      <c r="L245" s="55">
        <v>0.1</v>
      </c>
      <c r="M245" s="55">
        <v>1.35</v>
      </c>
      <c r="N245" s="55">
        <v>1.4</v>
      </c>
      <c r="O245" s="55">
        <v>0.1</v>
      </c>
      <c r="P245" s="55">
        <v>0.1</v>
      </c>
      <c r="Q245" s="55" t="s">
        <v>1</v>
      </c>
      <c r="R245" s="55" t="s">
        <v>1</v>
      </c>
    </row>
    <row r="246" spans="1:18" x14ac:dyDescent="0.3">
      <c r="A246" s="55">
        <v>40.5</v>
      </c>
      <c r="B246" s="55" t="s">
        <v>43</v>
      </c>
      <c r="C246" s="55" t="s">
        <v>76</v>
      </c>
      <c r="D246" s="55" t="s">
        <v>6</v>
      </c>
      <c r="E246" s="55">
        <v>0.06</v>
      </c>
      <c r="F246" s="55">
        <v>0.4</v>
      </c>
      <c r="G246" s="55">
        <v>3</v>
      </c>
      <c r="H246" s="55">
        <v>9.9000000000000005E-2</v>
      </c>
      <c r="I246" s="55">
        <v>0.4</v>
      </c>
      <c r="J246" s="55">
        <v>0.15</v>
      </c>
      <c r="K246" s="55">
        <v>1</v>
      </c>
      <c r="L246" s="55">
        <v>0.1</v>
      </c>
      <c r="M246" s="55">
        <v>1.35</v>
      </c>
      <c r="N246" s="55">
        <v>1.4</v>
      </c>
      <c r="O246" s="55">
        <v>0.1</v>
      </c>
      <c r="P246" s="55">
        <v>0.1</v>
      </c>
      <c r="Q246" s="55" t="s">
        <v>1</v>
      </c>
      <c r="R246" s="55" t="s">
        <v>1</v>
      </c>
    </row>
    <row r="247" spans="1:18" x14ac:dyDescent="0.3">
      <c r="A247" s="55">
        <v>40</v>
      </c>
      <c r="B247" s="55" t="s">
        <v>43</v>
      </c>
      <c r="C247" s="55" t="s">
        <v>76</v>
      </c>
      <c r="D247" s="55" t="s">
        <v>6</v>
      </c>
      <c r="E247" s="55">
        <v>0.06</v>
      </c>
      <c r="F247" s="55">
        <v>0.4</v>
      </c>
      <c r="G247" s="55">
        <v>3</v>
      </c>
      <c r="H247" s="55">
        <v>9.9000000000000005E-2</v>
      </c>
      <c r="I247" s="55">
        <v>0.4</v>
      </c>
      <c r="J247" s="55">
        <v>0.15</v>
      </c>
      <c r="K247" s="55">
        <v>1</v>
      </c>
      <c r="L247" s="55">
        <v>0.1</v>
      </c>
      <c r="M247" s="55">
        <v>1.35</v>
      </c>
      <c r="N247" s="55">
        <v>1.4</v>
      </c>
      <c r="O247" s="55">
        <v>0.1</v>
      </c>
      <c r="P247" s="55">
        <v>0.1</v>
      </c>
      <c r="Q247" s="55" t="s">
        <v>1</v>
      </c>
      <c r="R247" s="55" t="s">
        <v>1</v>
      </c>
    </row>
    <row r="248" spans="1:18" x14ac:dyDescent="0.3">
      <c r="A248" s="55">
        <v>38.799999999999997</v>
      </c>
      <c r="B248" s="55" t="s">
        <v>43</v>
      </c>
      <c r="C248" s="55" t="s">
        <v>76</v>
      </c>
      <c r="D248" s="55" t="s">
        <v>6</v>
      </c>
      <c r="E248" s="55">
        <v>0.06</v>
      </c>
      <c r="F248" s="55">
        <v>0.4</v>
      </c>
      <c r="G248" s="55">
        <v>3</v>
      </c>
      <c r="H248" s="55">
        <v>9.9000000000000005E-2</v>
      </c>
      <c r="I248" s="55">
        <v>0.4</v>
      </c>
      <c r="J248" s="55">
        <v>0.15</v>
      </c>
      <c r="K248" s="55">
        <v>1</v>
      </c>
      <c r="L248" s="55">
        <v>0.1</v>
      </c>
      <c r="M248" s="55">
        <v>1.35</v>
      </c>
      <c r="N248" s="55">
        <v>1.4</v>
      </c>
      <c r="O248" s="55">
        <v>0.1</v>
      </c>
      <c r="P248" s="55">
        <v>0.1</v>
      </c>
      <c r="Q248" s="55" t="s">
        <v>1</v>
      </c>
      <c r="R248" s="55" t="s">
        <v>1</v>
      </c>
    </row>
    <row r="249" spans="1:18" x14ac:dyDescent="0.3">
      <c r="A249" s="55">
        <v>35</v>
      </c>
      <c r="B249" s="55" t="s">
        <v>43</v>
      </c>
      <c r="C249" s="55" t="s">
        <v>76</v>
      </c>
      <c r="D249" s="55" t="s">
        <v>6</v>
      </c>
      <c r="E249" s="55">
        <v>0.06</v>
      </c>
      <c r="F249" s="55">
        <v>0.4</v>
      </c>
      <c r="G249" s="55">
        <v>3</v>
      </c>
      <c r="H249" s="55">
        <v>9.9000000000000005E-2</v>
      </c>
      <c r="I249" s="55">
        <v>0.4</v>
      </c>
      <c r="J249" s="55">
        <v>0.15</v>
      </c>
      <c r="K249" s="55">
        <v>1</v>
      </c>
      <c r="L249" s="55">
        <v>0.1</v>
      </c>
      <c r="M249" s="55">
        <v>1.35</v>
      </c>
      <c r="N249" s="55">
        <v>1.4</v>
      </c>
      <c r="O249" s="55">
        <v>0.1</v>
      </c>
      <c r="P249" s="55">
        <v>0.1</v>
      </c>
      <c r="Q249" s="55" t="s">
        <v>1</v>
      </c>
      <c r="R249" s="55" t="s">
        <v>1</v>
      </c>
    </row>
    <row r="250" spans="1:18" x14ac:dyDescent="0.3">
      <c r="A250" s="55">
        <v>35</v>
      </c>
      <c r="B250" s="55" t="s">
        <v>120</v>
      </c>
      <c r="C250" s="55" t="s">
        <v>76</v>
      </c>
      <c r="D250" s="55" t="s">
        <v>7</v>
      </c>
      <c r="E250" s="55">
        <v>0.03</v>
      </c>
      <c r="F250" s="55">
        <v>0.499</v>
      </c>
      <c r="G250" s="55">
        <v>1</v>
      </c>
      <c r="H250" s="55">
        <v>0</v>
      </c>
      <c r="I250" s="55">
        <v>4</v>
      </c>
      <c r="J250" s="55">
        <v>9</v>
      </c>
      <c r="K250" s="55">
        <v>0.1</v>
      </c>
      <c r="L250" s="55" t="s">
        <v>1</v>
      </c>
      <c r="M250" s="55" t="s">
        <v>1</v>
      </c>
      <c r="N250" s="55" t="s">
        <v>767</v>
      </c>
      <c r="O250" s="55" t="s">
        <v>767</v>
      </c>
      <c r="P250" s="55" t="s">
        <v>767</v>
      </c>
      <c r="Q250" s="55" t="s">
        <v>767</v>
      </c>
      <c r="R250" s="55" t="s">
        <v>767</v>
      </c>
    </row>
    <row r="251" spans="1:18" x14ac:dyDescent="0.3">
      <c r="A251" s="55">
        <v>34.700000000000003</v>
      </c>
      <c r="B251" s="55" t="s">
        <v>120</v>
      </c>
      <c r="C251" s="55" t="s">
        <v>76</v>
      </c>
      <c r="D251" s="55" t="s">
        <v>7</v>
      </c>
      <c r="E251" s="55">
        <v>0.05</v>
      </c>
      <c r="F251" s="55">
        <v>0.05</v>
      </c>
      <c r="G251" s="55">
        <v>0.9</v>
      </c>
      <c r="H251" s="55">
        <v>0.3</v>
      </c>
      <c r="I251" s="55">
        <v>3</v>
      </c>
      <c r="J251" s="55">
        <v>9</v>
      </c>
      <c r="K251" s="55">
        <v>0</v>
      </c>
      <c r="L251" s="55" t="s">
        <v>1</v>
      </c>
      <c r="M251" s="55" t="s">
        <v>1</v>
      </c>
      <c r="N251" s="55" t="s">
        <v>767</v>
      </c>
      <c r="O251" s="55" t="s">
        <v>767</v>
      </c>
      <c r="P251" s="55" t="s">
        <v>767</v>
      </c>
      <c r="Q251" s="55" t="s">
        <v>767</v>
      </c>
      <c r="R251" s="55" t="s">
        <v>767</v>
      </c>
    </row>
    <row r="252" spans="1:18" x14ac:dyDescent="0.3">
      <c r="A252" s="55">
        <v>33</v>
      </c>
      <c r="B252" s="55" t="s">
        <v>43</v>
      </c>
      <c r="C252" s="55" t="s">
        <v>76</v>
      </c>
      <c r="D252" s="55" t="s">
        <v>6</v>
      </c>
      <c r="E252" s="55">
        <v>0.06</v>
      </c>
      <c r="F252" s="55">
        <v>0.4</v>
      </c>
      <c r="G252" s="55">
        <v>3</v>
      </c>
      <c r="H252" s="55">
        <v>9.9000000000000005E-2</v>
      </c>
      <c r="I252" s="55">
        <v>0.4</v>
      </c>
      <c r="J252" s="55">
        <v>0.15</v>
      </c>
      <c r="K252" s="55">
        <v>1</v>
      </c>
      <c r="L252" s="55">
        <v>0.1</v>
      </c>
      <c r="M252" s="55">
        <v>1.35</v>
      </c>
      <c r="N252" s="55">
        <v>1.4</v>
      </c>
      <c r="O252" s="55">
        <v>0.1</v>
      </c>
      <c r="P252" s="55">
        <v>0.1</v>
      </c>
      <c r="Q252" s="55" t="s">
        <v>1</v>
      </c>
      <c r="R252" s="55" t="s">
        <v>1</v>
      </c>
    </row>
    <row r="253" spans="1:18" x14ac:dyDescent="0.3">
      <c r="A253" s="55">
        <v>33</v>
      </c>
      <c r="B253" s="55" t="s">
        <v>120</v>
      </c>
      <c r="C253" s="55" t="s">
        <v>76</v>
      </c>
      <c r="D253" s="55" t="s">
        <v>7</v>
      </c>
      <c r="E253" s="55">
        <v>0.03</v>
      </c>
      <c r="F253" s="55">
        <v>0.499</v>
      </c>
      <c r="G253" s="55">
        <v>1</v>
      </c>
      <c r="H253" s="55">
        <v>0</v>
      </c>
      <c r="I253" s="55">
        <v>4</v>
      </c>
      <c r="J253" s="55">
        <v>9</v>
      </c>
      <c r="K253" s="55">
        <v>0.1</v>
      </c>
      <c r="L253" s="55" t="s">
        <v>1</v>
      </c>
      <c r="M253" s="55" t="s">
        <v>1</v>
      </c>
      <c r="N253" s="55" t="s">
        <v>767</v>
      </c>
      <c r="O253" s="55" t="s">
        <v>767</v>
      </c>
      <c r="P253" s="55" t="s">
        <v>767</v>
      </c>
      <c r="Q253" s="55" t="s">
        <v>767</v>
      </c>
      <c r="R253" s="55" t="s">
        <v>767</v>
      </c>
    </row>
    <row r="254" spans="1:18" x14ac:dyDescent="0.3">
      <c r="A254" s="55">
        <v>33</v>
      </c>
      <c r="B254" s="55" t="s">
        <v>120</v>
      </c>
      <c r="C254" s="55" t="s">
        <v>76</v>
      </c>
      <c r="D254" s="55" t="s">
        <v>8</v>
      </c>
      <c r="E254" s="55">
        <v>0.05</v>
      </c>
      <c r="F254" s="55">
        <v>0.4</v>
      </c>
      <c r="G254" s="55">
        <v>0.1</v>
      </c>
      <c r="H254" s="55">
        <v>3</v>
      </c>
      <c r="I254" s="55">
        <v>1</v>
      </c>
      <c r="J254" s="55">
        <v>2</v>
      </c>
      <c r="K254" s="55">
        <v>0.85</v>
      </c>
      <c r="L254" s="55">
        <v>0</v>
      </c>
      <c r="M254" s="55">
        <v>0</v>
      </c>
      <c r="N254" s="55" t="s">
        <v>1</v>
      </c>
      <c r="O254" s="55" t="s">
        <v>1</v>
      </c>
      <c r="P254" s="55" t="s">
        <v>767</v>
      </c>
      <c r="Q254" s="55" t="s">
        <v>767</v>
      </c>
      <c r="R254" s="55" t="s">
        <v>767</v>
      </c>
    </row>
    <row r="255" spans="1:18" x14ac:dyDescent="0.3">
      <c r="A255" s="55">
        <v>32</v>
      </c>
      <c r="B255" s="55" t="s">
        <v>43</v>
      </c>
      <c r="C255" s="55" t="s">
        <v>76</v>
      </c>
      <c r="D255" s="55" t="s">
        <v>6</v>
      </c>
      <c r="E255" s="55">
        <v>0.06</v>
      </c>
      <c r="F255" s="55">
        <v>0.4</v>
      </c>
      <c r="G255" s="55">
        <v>3</v>
      </c>
      <c r="H255" s="55">
        <v>9.9000000000000005E-2</v>
      </c>
      <c r="I255" s="55">
        <v>0.4</v>
      </c>
      <c r="J255" s="55">
        <v>0.15</v>
      </c>
      <c r="K255" s="55">
        <v>1</v>
      </c>
      <c r="L255" s="55">
        <v>0.1</v>
      </c>
      <c r="M255" s="55">
        <v>1.35</v>
      </c>
      <c r="N255" s="55">
        <v>1.4</v>
      </c>
      <c r="O255" s="55">
        <v>0.1</v>
      </c>
      <c r="P255" s="55">
        <v>0.1</v>
      </c>
      <c r="Q255" s="55" t="s">
        <v>1</v>
      </c>
      <c r="R255" s="55" t="s">
        <v>1</v>
      </c>
    </row>
    <row r="256" spans="1:18" x14ac:dyDescent="0.3">
      <c r="A256" s="55">
        <v>32</v>
      </c>
      <c r="B256" s="55" t="s">
        <v>120</v>
      </c>
      <c r="C256" s="55" t="s">
        <v>76</v>
      </c>
      <c r="D256" s="55" t="s">
        <v>8</v>
      </c>
      <c r="E256" s="55">
        <v>0.05</v>
      </c>
      <c r="F256" s="55">
        <v>0.4</v>
      </c>
      <c r="G256" s="55">
        <v>0.1</v>
      </c>
      <c r="H256" s="55">
        <v>3</v>
      </c>
      <c r="I256" s="55">
        <v>1</v>
      </c>
      <c r="J256" s="55">
        <v>2</v>
      </c>
      <c r="K256" s="55">
        <v>0.85</v>
      </c>
      <c r="L256" s="55">
        <v>0</v>
      </c>
      <c r="M256" s="55">
        <v>0</v>
      </c>
      <c r="N256" s="55" t="s">
        <v>1</v>
      </c>
      <c r="O256" s="55" t="s">
        <v>1</v>
      </c>
      <c r="P256" s="55" t="s">
        <v>767</v>
      </c>
      <c r="Q256" s="55" t="s">
        <v>767</v>
      </c>
      <c r="R256" s="55" t="s">
        <v>767</v>
      </c>
    </row>
    <row r="257" spans="1:29" x14ac:dyDescent="0.3">
      <c r="A257" s="55">
        <v>25.5</v>
      </c>
      <c r="B257" s="55" t="s">
        <v>43</v>
      </c>
      <c r="C257" s="55" t="s">
        <v>76</v>
      </c>
      <c r="D257" s="55" t="s">
        <v>6</v>
      </c>
      <c r="E257" s="55">
        <v>0.06</v>
      </c>
      <c r="F257" s="55">
        <v>0.4</v>
      </c>
      <c r="G257" s="55">
        <v>3</v>
      </c>
      <c r="H257" s="55">
        <v>9.9000000000000005E-2</v>
      </c>
      <c r="I257" s="55">
        <v>0.4</v>
      </c>
      <c r="J257" s="55">
        <v>0.15</v>
      </c>
      <c r="K257" s="55">
        <v>1</v>
      </c>
      <c r="L257" s="55">
        <v>0.1</v>
      </c>
      <c r="M257" s="55">
        <v>1.35</v>
      </c>
      <c r="N257" s="55">
        <v>1.4</v>
      </c>
      <c r="O257" s="55">
        <v>0.1</v>
      </c>
      <c r="P257" s="55">
        <v>0.1</v>
      </c>
      <c r="Q257" s="55" t="s">
        <v>1</v>
      </c>
      <c r="R257" s="55" t="s">
        <v>1</v>
      </c>
    </row>
    <row r="258" spans="1:29" x14ac:dyDescent="0.3">
      <c r="A258" s="55">
        <v>25</v>
      </c>
      <c r="B258" s="55" t="s">
        <v>120</v>
      </c>
      <c r="C258" s="55" t="s">
        <v>76</v>
      </c>
      <c r="D258" s="55" t="s">
        <v>7</v>
      </c>
      <c r="E258" s="55">
        <v>0.03</v>
      </c>
      <c r="F258" s="55">
        <v>0.499</v>
      </c>
      <c r="G258" s="55">
        <v>1</v>
      </c>
      <c r="H258" s="55">
        <v>0</v>
      </c>
      <c r="I258" s="55">
        <v>4</v>
      </c>
      <c r="J258" s="55">
        <v>9</v>
      </c>
      <c r="K258" s="55">
        <v>0.1</v>
      </c>
      <c r="L258" s="55" t="s">
        <v>1</v>
      </c>
      <c r="M258" s="55" t="s">
        <v>1</v>
      </c>
      <c r="N258" s="55" t="s">
        <v>767</v>
      </c>
      <c r="O258" s="55" t="s">
        <v>767</v>
      </c>
      <c r="P258" s="55" t="s">
        <v>767</v>
      </c>
      <c r="Q258" s="55" t="s">
        <v>767</v>
      </c>
      <c r="R258" s="55" t="s">
        <v>767</v>
      </c>
    </row>
    <row r="259" spans="1:29" x14ac:dyDescent="0.3">
      <c r="A259" s="55">
        <v>24</v>
      </c>
      <c r="B259" s="55" t="s">
        <v>43</v>
      </c>
      <c r="C259" s="55" t="s">
        <v>76</v>
      </c>
      <c r="D259" s="55" t="s">
        <v>6</v>
      </c>
      <c r="E259" s="55">
        <v>0.06</v>
      </c>
      <c r="F259" s="55">
        <v>0.4</v>
      </c>
      <c r="G259" s="55">
        <v>3</v>
      </c>
      <c r="H259" s="55">
        <v>9.9000000000000005E-2</v>
      </c>
      <c r="I259" s="55">
        <v>0.4</v>
      </c>
      <c r="J259" s="55">
        <v>0.15</v>
      </c>
      <c r="K259" s="55">
        <v>1</v>
      </c>
      <c r="L259" s="55">
        <v>0.1</v>
      </c>
      <c r="M259" s="55">
        <v>1.35</v>
      </c>
      <c r="N259" s="55">
        <v>1.4</v>
      </c>
      <c r="O259" s="55">
        <v>0.1</v>
      </c>
      <c r="P259" s="55">
        <v>0.1</v>
      </c>
      <c r="Q259" s="55" t="s">
        <v>1</v>
      </c>
      <c r="R259" s="55" t="s">
        <v>1</v>
      </c>
    </row>
    <row r="260" spans="1:29" x14ac:dyDescent="0.3">
      <c r="A260" s="55">
        <v>20</v>
      </c>
      <c r="B260" s="55" t="s">
        <v>43</v>
      </c>
      <c r="C260" s="55" t="s">
        <v>76</v>
      </c>
      <c r="D260" s="55" t="s">
        <v>6</v>
      </c>
      <c r="E260" s="55">
        <v>0.06</v>
      </c>
      <c r="F260" s="55">
        <v>0.4</v>
      </c>
      <c r="G260" s="55">
        <v>3</v>
      </c>
      <c r="H260" s="55">
        <v>9.9000000000000005E-2</v>
      </c>
      <c r="I260" s="55">
        <v>0.4</v>
      </c>
      <c r="J260" s="55">
        <v>0.15</v>
      </c>
      <c r="K260" s="55">
        <v>1</v>
      </c>
      <c r="L260" s="55">
        <v>0.1</v>
      </c>
      <c r="M260" s="55">
        <v>1.35</v>
      </c>
      <c r="N260" s="55">
        <v>1.4</v>
      </c>
      <c r="O260" s="55">
        <v>0.1</v>
      </c>
      <c r="P260" s="55">
        <v>0.1</v>
      </c>
      <c r="Q260" s="55" t="s">
        <v>1</v>
      </c>
      <c r="R260" s="55" t="s">
        <v>1</v>
      </c>
    </row>
    <row r="261" spans="1:29" x14ac:dyDescent="0.3">
      <c r="A261" s="55">
        <v>20</v>
      </c>
      <c r="B261" s="55" t="s">
        <v>120</v>
      </c>
      <c r="C261" s="55" t="s">
        <v>76</v>
      </c>
      <c r="D261" s="55" t="s">
        <v>8</v>
      </c>
      <c r="E261" s="55">
        <v>0.05</v>
      </c>
      <c r="F261" s="55">
        <v>0.4</v>
      </c>
      <c r="G261" s="55">
        <v>0.1</v>
      </c>
      <c r="H261" s="55">
        <v>3</v>
      </c>
      <c r="I261" s="55">
        <v>1</v>
      </c>
      <c r="J261" s="55">
        <v>2</v>
      </c>
      <c r="K261" s="55">
        <v>0.85</v>
      </c>
      <c r="L261" s="55">
        <v>0</v>
      </c>
      <c r="M261" s="55">
        <v>0</v>
      </c>
      <c r="N261" s="55" t="s">
        <v>1</v>
      </c>
      <c r="O261" s="55" t="s">
        <v>1</v>
      </c>
      <c r="P261" s="55" t="s">
        <v>767</v>
      </c>
      <c r="Q261" s="55" t="s">
        <v>767</v>
      </c>
      <c r="R261" s="55" t="s">
        <v>767</v>
      </c>
    </row>
    <row r="262" spans="1:29" x14ac:dyDescent="0.3">
      <c r="A262" s="55">
        <v>18.5</v>
      </c>
      <c r="B262" s="55" t="s">
        <v>120</v>
      </c>
      <c r="C262" s="55" t="s">
        <v>76</v>
      </c>
      <c r="D262" s="55" t="s">
        <v>8</v>
      </c>
      <c r="E262" s="55">
        <v>0.05</v>
      </c>
      <c r="F262" s="55">
        <v>0.4</v>
      </c>
      <c r="G262" s="55">
        <v>0.1</v>
      </c>
      <c r="H262" s="55">
        <v>3</v>
      </c>
      <c r="I262" s="55">
        <v>1</v>
      </c>
      <c r="J262" s="55">
        <v>2</v>
      </c>
      <c r="K262" s="55">
        <v>0.85</v>
      </c>
      <c r="L262" s="55">
        <v>0</v>
      </c>
      <c r="M262" s="55">
        <v>0</v>
      </c>
      <c r="N262" s="55" t="s">
        <v>1</v>
      </c>
      <c r="O262" s="55" t="s">
        <v>1</v>
      </c>
      <c r="P262" s="55" t="s">
        <v>767</v>
      </c>
      <c r="Q262" s="55" t="s">
        <v>767</v>
      </c>
      <c r="R262" s="55" t="s">
        <v>767</v>
      </c>
    </row>
    <row r="263" spans="1:29" x14ac:dyDescent="0.3">
      <c r="A263" s="55">
        <v>15</v>
      </c>
      <c r="B263" s="55" t="s">
        <v>120</v>
      </c>
      <c r="C263" s="55" t="s">
        <v>76</v>
      </c>
      <c r="D263" s="55" t="s">
        <v>7</v>
      </c>
      <c r="E263" s="55">
        <v>0.03</v>
      </c>
      <c r="F263" s="55">
        <v>0.499</v>
      </c>
      <c r="G263" s="55">
        <v>1</v>
      </c>
      <c r="H263" s="55">
        <v>0</v>
      </c>
      <c r="I263" s="55">
        <v>4</v>
      </c>
      <c r="J263" s="55">
        <v>9</v>
      </c>
      <c r="K263" s="55">
        <v>0.1</v>
      </c>
      <c r="L263" s="55" t="s">
        <v>1</v>
      </c>
      <c r="M263" s="55" t="s">
        <v>1</v>
      </c>
      <c r="N263" s="55" t="s">
        <v>767</v>
      </c>
      <c r="O263" s="55" t="s">
        <v>767</v>
      </c>
      <c r="P263" s="55" t="s">
        <v>767</v>
      </c>
      <c r="Q263" s="55" t="s">
        <v>767</v>
      </c>
      <c r="R263" s="55" t="s">
        <v>767</v>
      </c>
    </row>
    <row r="264" spans="1:29" x14ac:dyDescent="0.3">
      <c r="A264" s="55">
        <v>15</v>
      </c>
      <c r="B264" s="55" t="s">
        <v>120</v>
      </c>
      <c r="C264" s="55" t="s">
        <v>76</v>
      </c>
      <c r="D264" s="55" t="s">
        <v>8</v>
      </c>
      <c r="E264" s="55">
        <v>0.05</v>
      </c>
      <c r="F264" s="55">
        <v>0.4</v>
      </c>
      <c r="G264" s="55">
        <v>0.1</v>
      </c>
      <c r="H264" s="55">
        <v>3</v>
      </c>
      <c r="I264" s="55">
        <v>1</v>
      </c>
      <c r="J264" s="55">
        <v>2</v>
      </c>
      <c r="K264" s="55">
        <v>0.85</v>
      </c>
      <c r="L264" s="55">
        <v>0</v>
      </c>
      <c r="M264" s="55">
        <v>0</v>
      </c>
      <c r="N264" s="55" t="s">
        <v>1</v>
      </c>
      <c r="O264" s="55" t="s">
        <v>1</v>
      </c>
      <c r="P264" s="55" t="s">
        <v>767</v>
      </c>
      <c r="Q264" s="55" t="s">
        <v>767</v>
      </c>
      <c r="R264" s="55" t="s">
        <v>767</v>
      </c>
    </row>
    <row r="265" spans="1:29" x14ac:dyDescent="0.3">
      <c r="A265" s="55">
        <v>13</v>
      </c>
      <c r="B265" s="55" t="s">
        <v>120</v>
      </c>
      <c r="C265" s="55" t="s">
        <v>76</v>
      </c>
      <c r="D265" s="55" t="s">
        <v>7</v>
      </c>
      <c r="E265" s="55">
        <v>0.03</v>
      </c>
      <c r="F265" s="55">
        <v>0.499</v>
      </c>
      <c r="G265" s="55">
        <v>1</v>
      </c>
      <c r="H265" s="55">
        <v>0</v>
      </c>
      <c r="I265" s="55">
        <v>4</v>
      </c>
      <c r="J265" s="55">
        <v>9</v>
      </c>
      <c r="K265" s="55">
        <v>0.1</v>
      </c>
      <c r="L265" s="55" t="s">
        <v>1</v>
      </c>
      <c r="M265" s="55" t="s">
        <v>1</v>
      </c>
      <c r="N265" s="55" t="s">
        <v>767</v>
      </c>
      <c r="O265" s="55" t="s">
        <v>767</v>
      </c>
      <c r="P265" s="55" t="s">
        <v>767</v>
      </c>
      <c r="Q265" s="55" t="s">
        <v>767</v>
      </c>
      <c r="R265" s="55" t="s">
        <v>767</v>
      </c>
    </row>
    <row r="266" spans="1:29" x14ac:dyDescent="0.3">
      <c r="A266" s="55">
        <v>7.5</v>
      </c>
      <c r="B266" s="55" t="s">
        <v>43</v>
      </c>
      <c r="C266" s="55" t="s">
        <v>76</v>
      </c>
      <c r="D266" s="55" t="s">
        <v>6</v>
      </c>
      <c r="E266" s="55">
        <v>0.06</v>
      </c>
      <c r="F266" s="55">
        <v>0.4</v>
      </c>
      <c r="G266" s="55">
        <v>3</v>
      </c>
      <c r="H266" s="55">
        <v>9.9000000000000005E-2</v>
      </c>
      <c r="I266" s="55">
        <v>0.4</v>
      </c>
      <c r="J266" s="55">
        <v>0.15</v>
      </c>
      <c r="K266" s="55">
        <v>1</v>
      </c>
      <c r="L266" s="55">
        <v>0.1</v>
      </c>
      <c r="M266" s="55">
        <v>1.35</v>
      </c>
      <c r="N266" s="55">
        <v>1.4</v>
      </c>
      <c r="O266" s="55">
        <v>0.1</v>
      </c>
      <c r="P266" s="55">
        <v>0.1</v>
      </c>
      <c r="Q266" s="55" t="s">
        <v>1</v>
      </c>
      <c r="R266" s="55" t="s">
        <v>1</v>
      </c>
    </row>
    <row r="267" spans="1:29" x14ac:dyDescent="0.3">
      <c r="A267" s="55">
        <v>6.2</v>
      </c>
      <c r="B267" s="55" t="s">
        <v>120</v>
      </c>
      <c r="C267" s="55" t="s">
        <v>76</v>
      </c>
      <c r="D267" s="55" t="s">
        <v>7</v>
      </c>
      <c r="E267" s="55">
        <v>0.03</v>
      </c>
      <c r="F267" s="55">
        <v>0.499</v>
      </c>
      <c r="G267" s="55">
        <v>1</v>
      </c>
      <c r="H267" s="55">
        <v>0</v>
      </c>
      <c r="I267" s="55">
        <v>4</v>
      </c>
      <c r="J267" s="55">
        <v>9</v>
      </c>
      <c r="K267" s="55">
        <v>0.1</v>
      </c>
      <c r="L267" s="55" t="s">
        <v>1</v>
      </c>
      <c r="M267" s="55" t="s">
        <v>1</v>
      </c>
      <c r="N267" s="55" t="s">
        <v>767</v>
      </c>
      <c r="O267" s="55" t="s">
        <v>767</v>
      </c>
      <c r="P267" s="55" t="s">
        <v>767</v>
      </c>
      <c r="Q267" s="55" t="s">
        <v>767</v>
      </c>
      <c r="R267" s="55" t="s">
        <v>767</v>
      </c>
    </row>
    <row r="268" spans="1:29" x14ac:dyDescent="0.3">
      <c r="A268" s="55">
        <v>1000</v>
      </c>
      <c r="B268" s="55" t="s">
        <v>120</v>
      </c>
      <c r="C268" s="55" t="s">
        <v>100</v>
      </c>
      <c r="D268" s="55" t="s">
        <v>9</v>
      </c>
      <c r="E268" s="55">
        <v>1</v>
      </c>
      <c r="F268" s="55">
        <v>0</v>
      </c>
      <c r="G268" s="55">
        <v>3</v>
      </c>
      <c r="H268" s="55">
        <v>0</v>
      </c>
      <c r="I268" s="55">
        <v>5</v>
      </c>
      <c r="J268" s="55">
        <v>1</v>
      </c>
      <c r="K268" s="55">
        <v>2.5</v>
      </c>
      <c r="L268" s="55">
        <v>2.5</v>
      </c>
      <c r="M268" s="55">
        <v>0</v>
      </c>
      <c r="N268" s="55">
        <v>2.5</v>
      </c>
      <c r="O268" s="55">
        <v>0</v>
      </c>
      <c r="P268" s="55">
        <v>2.5</v>
      </c>
      <c r="Q268" s="55">
        <v>0.39</v>
      </c>
      <c r="R268" s="55">
        <v>1</v>
      </c>
      <c r="S268" s="55">
        <v>0</v>
      </c>
      <c r="T268" s="55">
        <v>0.1</v>
      </c>
      <c r="U268" s="55">
        <v>6.5</v>
      </c>
      <c r="V268" s="55">
        <v>0.44</v>
      </c>
      <c r="W268" s="55">
        <v>0.08</v>
      </c>
      <c r="X268" s="55">
        <v>0.2</v>
      </c>
      <c r="Y268" s="55">
        <v>0.98</v>
      </c>
      <c r="Z268" s="55">
        <v>0.1</v>
      </c>
      <c r="AA268" s="55">
        <v>-0.1</v>
      </c>
      <c r="AB268" s="55" t="s">
        <v>1</v>
      </c>
      <c r="AC268" s="55" t="s">
        <v>1</v>
      </c>
    </row>
    <row r="269" spans="1:29" x14ac:dyDescent="0.3">
      <c r="A269" s="55">
        <v>660</v>
      </c>
      <c r="B269" s="55" t="s">
        <v>120</v>
      </c>
      <c r="C269" s="55" t="s">
        <v>100</v>
      </c>
      <c r="D269" s="55" t="s">
        <v>9</v>
      </c>
      <c r="E269" s="55">
        <v>1</v>
      </c>
      <c r="F269" s="55">
        <v>0</v>
      </c>
      <c r="G269" s="55">
        <v>3</v>
      </c>
      <c r="H269" s="55">
        <v>0</v>
      </c>
      <c r="I269" s="55">
        <v>5</v>
      </c>
      <c r="J269" s="55">
        <v>1</v>
      </c>
      <c r="K269" s="55">
        <v>2.5</v>
      </c>
      <c r="L269" s="55">
        <v>2.5</v>
      </c>
      <c r="M269" s="55">
        <v>0</v>
      </c>
      <c r="N269" s="55">
        <v>2.5</v>
      </c>
      <c r="O269" s="55">
        <v>0</v>
      </c>
      <c r="P269" s="55">
        <v>2.5</v>
      </c>
      <c r="Q269" s="55">
        <v>0.39</v>
      </c>
      <c r="R269" s="55">
        <v>1</v>
      </c>
      <c r="S269" s="55">
        <v>0</v>
      </c>
      <c r="T269" s="55">
        <v>0.1</v>
      </c>
      <c r="U269" s="55">
        <v>6.5</v>
      </c>
      <c r="V269" s="55">
        <v>0.44</v>
      </c>
      <c r="W269" s="55">
        <v>0.08</v>
      </c>
      <c r="X269" s="55">
        <v>0.2</v>
      </c>
      <c r="Y269" s="55">
        <v>0.98</v>
      </c>
      <c r="Z269" s="55">
        <v>0.1</v>
      </c>
      <c r="AA269" s="55">
        <v>-0.1</v>
      </c>
      <c r="AB269" s="55" t="s">
        <v>1</v>
      </c>
      <c r="AC269" s="55" t="s">
        <v>1</v>
      </c>
    </row>
    <row r="270" spans="1:29" x14ac:dyDescent="0.3">
      <c r="A270" s="55">
        <v>622</v>
      </c>
      <c r="B270" s="55" t="s">
        <v>120</v>
      </c>
      <c r="C270" s="55" t="s">
        <v>100</v>
      </c>
      <c r="D270" s="55" t="s">
        <v>9</v>
      </c>
      <c r="E270" s="55">
        <v>1</v>
      </c>
      <c r="F270" s="55">
        <v>0</v>
      </c>
      <c r="G270" s="55">
        <v>3</v>
      </c>
      <c r="H270" s="55">
        <v>0</v>
      </c>
      <c r="I270" s="55">
        <v>5</v>
      </c>
      <c r="J270" s="55">
        <v>1</v>
      </c>
      <c r="K270" s="55">
        <v>2.5</v>
      </c>
      <c r="L270" s="55">
        <v>2.5</v>
      </c>
      <c r="M270" s="55">
        <v>0</v>
      </c>
      <c r="N270" s="55">
        <v>2.5</v>
      </c>
      <c r="O270" s="55">
        <v>0</v>
      </c>
      <c r="P270" s="55">
        <v>2.5</v>
      </c>
      <c r="Q270" s="55">
        <v>0.39</v>
      </c>
      <c r="R270" s="55">
        <v>1</v>
      </c>
      <c r="S270" s="55">
        <v>0</v>
      </c>
      <c r="T270" s="55">
        <v>0.1</v>
      </c>
      <c r="U270" s="55">
        <v>6.5</v>
      </c>
      <c r="V270" s="55">
        <v>0.44</v>
      </c>
      <c r="W270" s="55">
        <v>0.08</v>
      </c>
      <c r="X270" s="55">
        <v>0.2</v>
      </c>
      <c r="Y270" s="55">
        <v>0.98</v>
      </c>
      <c r="Z270" s="55">
        <v>0.1</v>
      </c>
      <c r="AA270" s="55">
        <v>-0.1</v>
      </c>
      <c r="AB270" s="55" t="s">
        <v>1</v>
      </c>
      <c r="AC270" s="55" t="s">
        <v>1</v>
      </c>
    </row>
    <row r="271" spans="1:29" x14ac:dyDescent="0.3">
      <c r="A271" s="55">
        <v>600</v>
      </c>
      <c r="B271" s="55" t="s">
        <v>120</v>
      </c>
      <c r="C271" s="55" t="s">
        <v>100</v>
      </c>
      <c r="D271" s="55" t="s">
        <v>9</v>
      </c>
      <c r="E271" s="55">
        <v>1</v>
      </c>
      <c r="F271" s="55">
        <v>0</v>
      </c>
      <c r="G271" s="55">
        <v>3</v>
      </c>
      <c r="H271" s="55">
        <v>0</v>
      </c>
      <c r="I271" s="55">
        <v>5</v>
      </c>
      <c r="J271" s="55">
        <v>1</v>
      </c>
      <c r="K271" s="55">
        <v>2.5</v>
      </c>
      <c r="L271" s="55">
        <v>2.5</v>
      </c>
      <c r="M271" s="55">
        <v>0</v>
      </c>
      <c r="N271" s="55">
        <v>2.5</v>
      </c>
      <c r="O271" s="55">
        <v>0</v>
      </c>
      <c r="P271" s="55">
        <v>2.5</v>
      </c>
      <c r="Q271" s="55">
        <v>0.39</v>
      </c>
      <c r="R271" s="55">
        <v>1</v>
      </c>
      <c r="S271" s="55">
        <v>0</v>
      </c>
      <c r="T271" s="55">
        <v>0.1</v>
      </c>
      <c r="U271" s="55">
        <v>6.5</v>
      </c>
      <c r="V271" s="55">
        <v>0.44</v>
      </c>
      <c r="W271" s="55">
        <v>0.08</v>
      </c>
      <c r="X271" s="55">
        <v>0.2</v>
      </c>
      <c r="Y271" s="55">
        <v>0.98</v>
      </c>
      <c r="Z271" s="55">
        <v>0.1</v>
      </c>
      <c r="AA271" s="55">
        <v>-0.1</v>
      </c>
      <c r="AB271" s="55" t="s">
        <v>1</v>
      </c>
      <c r="AC271" s="55" t="s">
        <v>1</v>
      </c>
    </row>
    <row r="272" spans="1:29" x14ac:dyDescent="0.3">
      <c r="A272" s="55">
        <v>500</v>
      </c>
      <c r="B272" s="55" t="s">
        <v>120</v>
      </c>
      <c r="C272" s="55" t="s">
        <v>100</v>
      </c>
      <c r="D272" s="55" t="s">
        <v>9</v>
      </c>
      <c r="E272" s="55">
        <v>1</v>
      </c>
      <c r="F272" s="55">
        <v>0</v>
      </c>
      <c r="G272" s="55">
        <v>3</v>
      </c>
      <c r="H272" s="55">
        <v>0</v>
      </c>
      <c r="I272" s="55">
        <v>5</v>
      </c>
      <c r="J272" s="55">
        <v>1</v>
      </c>
      <c r="K272" s="55">
        <v>2.5</v>
      </c>
      <c r="L272" s="55">
        <v>2.5</v>
      </c>
      <c r="M272" s="55">
        <v>0</v>
      </c>
      <c r="N272" s="55">
        <v>2.5</v>
      </c>
      <c r="O272" s="55">
        <v>0</v>
      </c>
      <c r="P272" s="55">
        <v>2.5</v>
      </c>
      <c r="Q272" s="55">
        <v>0.39</v>
      </c>
      <c r="R272" s="55">
        <v>1</v>
      </c>
      <c r="S272" s="55">
        <v>0</v>
      </c>
      <c r="T272" s="55">
        <v>0.1</v>
      </c>
      <c r="U272" s="55">
        <v>6.5</v>
      </c>
      <c r="V272" s="55">
        <v>0.44</v>
      </c>
      <c r="W272" s="55">
        <v>0.08</v>
      </c>
      <c r="X272" s="55">
        <v>0.2</v>
      </c>
      <c r="Y272" s="55">
        <v>0.98</v>
      </c>
      <c r="Z272" s="55">
        <v>0.1</v>
      </c>
      <c r="AA272" s="55">
        <v>-0.1</v>
      </c>
      <c r="AB272" s="55" t="s">
        <v>1</v>
      </c>
      <c r="AC272" s="55" t="s">
        <v>1</v>
      </c>
    </row>
    <row r="273" spans="1:29" x14ac:dyDescent="0.3">
      <c r="A273" s="55">
        <v>400</v>
      </c>
      <c r="B273" s="55" t="s">
        <v>43</v>
      </c>
      <c r="C273" s="55" t="s">
        <v>100</v>
      </c>
      <c r="D273" s="55" t="s">
        <v>9</v>
      </c>
      <c r="E273" s="55">
        <v>1</v>
      </c>
      <c r="F273" s="55">
        <v>0</v>
      </c>
      <c r="G273" s="55">
        <v>3</v>
      </c>
      <c r="H273" s="55">
        <v>0</v>
      </c>
      <c r="I273" s="55">
        <v>5</v>
      </c>
      <c r="J273" s="55">
        <v>1</v>
      </c>
      <c r="K273" s="55">
        <v>2.5</v>
      </c>
      <c r="L273" s="55">
        <v>2.5</v>
      </c>
      <c r="M273" s="55">
        <v>0</v>
      </c>
      <c r="N273" s="55">
        <v>2.5</v>
      </c>
      <c r="O273" s="55">
        <v>0</v>
      </c>
      <c r="P273" s="55">
        <v>2.5</v>
      </c>
      <c r="Q273" s="55">
        <v>0.39</v>
      </c>
      <c r="R273" s="55">
        <v>1</v>
      </c>
      <c r="S273" s="55">
        <v>0</v>
      </c>
      <c r="T273" s="55">
        <v>0.1</v>
      </c>
      <c r="U273" s="55">
        <v>6.5</v>
      </c>
      <c r="V273" s="55">
        <v>0.44</v>
      </c>
      <c r="W273" s="55">
        <v>0.08</v>
      </c>
      <c r="X273" s="55">
        <v>0.2</v>
      </c>
      <c r="Y273" s="55">
        <v>0.98</v>
      </c>
      <c r="Z273" s="55">
        <v>0.1</v>
      </c>
      <c r="AA273" s="55">
        <v>-0.1</v>
      </c>
      <c r="AB273" s="55" t="s">
        <v>1</v>
      </c>
      <c r="AC273" s="55" t="s">
        <v>1</v>
      </c>
    </row>
    <row r="274" spans="1:29" x14ac:dyDescent="0.3">
      <c r="A274" s="55">
        <v>400</v>
      </c>
      <c r="B274" s="55" t="s">
        <v>120</v>
      </c>
      <c r="C274" s="55" t="s">
        <v>100</v>
      </c>
      <c r="D274" s="55" t="s">
        <v>9</v>
      </c>
      <c r="E274" s="55">
        <v>1</v>
      </c>
      <c r="F274" s="55">
        <v>0</v>
      </c>
      <c r="G274" s="55">
        <v>3</v>
      </c>
      <c r="H274" s="55">
        <v>0</v>
      </c>
      <c r="I274" s="55">
        <v>5</v>
      </c>
      <c r="J274" s="55">
        <v>1</v>
      </c>
      <c r="K274" s="55">
        <v>2.5</v>
      </c>
      <c r="L274" s="55">
        <v>2.5</v>
      </c>
      <c r="M274" s="55">
        <v>0</v>
      </c>
      <c r="N274" s="55">
        <v>2.5</v>
      </c>
      <c r="O274" s="55">
        <v>0</v>
      </c>
      <c r="P274" s="55">
        <v>2.5</v>
      </c>
      <c r="Q274" s="55">
        <v>0.39</v>
      </c>
      <c r="R274" s="55">
        <v>1</v>
      </c>
      <c r="S274" s="55">
        <v>0</v>
      </c>
      <c r="T274" s="55">
        <v>0.1</v>
      </c>
      <c r="U274" s="55">
        <v>6.5</v>
      </c>
      <c r="V274" s="55">
        <v>0.44</v>
      </c>
      <c r="W274" s="55">
        <v>0.08</v>
      </c>
      <c r="X274" s="55">
        <v>0.2</v>
      </c>
      <c r="Y274" s="55">
        <v>0.98</v>
      </c>
      <c r="Z274" s="55">
        <v>0.1</v>
      </c>
      <c r="AA274" s="55">
        <v>-0.1</v>
      </c>
      <c r="AB274" s="55" t="s">
        <v>1</v>
      </c>
      <c r="AC274" s="55" t="s">
        <v>1</v>
      </c>
    </row>
    <row r="275" spans="1:29" x14ac:dyDescent="0.3">
      <c r="A275" s="55">
        <v>380</v>
      </c>
      <c r="B275" s="55" t="s">
        <v>120</v>
      </c>
      <c r="C275" s="55" t="s">
        <v>100</v>
      </c>
      <c r="D275" s="55" t="s">
        <v>9</v>
      </c>
      <c r="E275" s="55">
        <v>1</v>
      </c>
      <c r="F275" s="55">
        <v>0</v>
      </c>
      <c r="G275" s="55">
        <v>3</v>
      </c>
      <c r="H275" s="55">
        <v>0</v>
      </c>
      <c r="I275" s="55">
        <v>5</v>
      </c>
      <c r="J275" s="55">
        <v>1</v>
      </c>
      <c r="K275" s="55">
        <v>2.5</v>
      </c>
      <c r="L275" s="55">
        <v>2.5</v>
      </c>
      <c r="M275" s="55">
        <v>0</v>
      </c>
      <c r="N275" s="55">
        <v>2.5</v>
      </c>
      <c r="O275" s="55">
        <v>0</v>
      </c>
      <c r="P275" s="55">
        <v>2.5</v>
      </c>
      <c r="Q275" s="55">
        <v>0.39</v>
      </c>
      <c r="R275" s="55">
        <v>1</v>
      </c>
      <c r="S275" s="55">
        <v>0</v>
      </c>
      <c r="T275" s="55">
        <v>0.1</v>
      </c>
      <c r="U275" s="55">
        <v>6.5</v>
      </c>
      <c r="V275" s="55">
        <v>0.44</v>
      </c>
      <c r="W275" s="55">
        <v>0.08</v>
      </c>
      <c r="X275" s="55">
        <v>0.2</v>
      </c>
      <c r="Y275" s="55">
        <v>0.98</v>
      </c>
      <c r="Z275" s="55">
        <v>0.1</v>
      </c>
      <c r="AA275" s="55">
        <v>-0.1</v>
      </c>
      <c r="AB275" s="55" t="s">
        <v>1</v>
      </c>
      <c r="AC275" s="55" t="s">
        <v>1</v>
      </c>
    </row>
    <row r="276" spans="1:29" x14ac:dyDescent="0.3">
      <c r="A276" s="55">
        <v>330</v>
      </c>
      <c r="B276" s="55" t="s">
        <v>120</v>
      </c>
      <c r="C276" s="55" t="s">
        <v>100</v>
      </c>
      <c r="D276" s="55" t="s">
        <v>9</v>
      </c>
      <c r="E276" s="55">
        <v>1</v>
      </c>
      <c r="F276" s="55">
        <v>0</v>
      </c>
      <c r="G276" s="55">
        <v>3</v>
      </c>
      <c r="H276" s="55">
        <v>0</v>
      </c>
      <c r="I276" s="55">
        <v>5</v>
      </c>
      <c r="J276" s="55">
        <v>1</v>
      </c>
      <c r="K276" s="55">
        <v>2.5</v>
      </c>
      <c r="L276" s="55">
        <v>2.5</v>
      </c>
      <c r="M276" s="55">
        <v>0</v>
      </c>
      <c r="N276" s="55">
        <v>2.5</v>
      </c>
      <c r="O276" s="55">
        <v>0</v>
      </c>
      <c r="P276" s="55">
        <v>2.5</v>
      </c>
      <c r="Q276" s="55">
        <v>0.39</v>
      </c>
      <c r="R276" s="55">
        <v>1</v>
      </c>
      <c r="S276" s="55">
        <v>0</v>
      </c>
      <c r="T276" s="55">
        <v>0.1</v>
      </c>
      <c r="U276" s="55">
        <v>6.5</v>
      </c>
      <c r="V276" s="55">
        <v>0.44</v>
      </c>
      <c r="W276" s="55">
        <v>0.08</v>
      </c>
      <c r="X276" s="55">
        <v>0.2</v>
      </c>
      <c r="Y276" s="55">
        <v>0.98</v>
      </c>
      <c r="Z276" s="55">
        <v>0.1</v>
      </c>
      <c r="AA276" s="55">
        <v>-0.1</v>
      </c>
      <c r="AB276" s="55" t="s">
        <v>1</v>
      </c>
      <c r="AC276" s="55" t="s">
        <v>1</v>
      </c>
    </row>
    <row r="277" spans="1:29" x14ac:dyDescent="0.3">
      <c r="A277" s="55">
        <v>305</v>
      </c>
      <c r="B277" s="55" t="s">
        <v>120</v>
      </c>
      <c r="C277" s="55" t="s">
        <v>100</v>
      </c>
      <c r="D277" s="55" t="s">
        <v>9</v>
      </c>
      <c r="E277" s="55">
        <v>1</v>
      </c>
      <c r="F277" s="55">
        <v>0</v>
      </c>
      <c r="G277" s="55">
        <v>3</v>
      </c>
      <c r="H277" s="55">
        <v>0</v>
      </c>
      <c r="I277" s="55">
        <v>5</v>
      </c>
      <c r="J277" s="55">
        <v>1</v>
      </c>
      <c r="K277" s="55">
        <v>2.5</v>
      </c>
      <c r="L277" s="55">
        <v>2.5</v>
      </c>
      <c r="M277" s="55">
        <v>0</v>
      </c>
      <c r="N277" s="55">
        <v>2.5</v>
      </c>
      <c r="O277" s="55">
        <v>0</v>
      </c>
      <c r="P277" s="55">
        <v>2.5</v>
      </c>
      <c r="Q277" s="55">
        <v>0.39</v>
      </c>
      <c r="R277" s="55">
        <v>1</v>
      </c>
      <c r="S277" s="55">
        <v>0</v>
      </c>
      <c r="T277" s="55">
        <v>0.1</v>
      </c>
      <c r="U277" s="55">
        <v>6.5</v>
      </c>
      <c r="V277" s="55">
        <v>0.44</v>
      </c>
      <c r="W277" s="55">
        <v>0.08</v>
      </c>
      <c r="X277" s="55">
        <v>0.2</v>
      </c>
      <c r="Y277" s="55">
        <v>0.98</v>
      </c>
      <c r="Z277" s="55">
        <v>0.1</v>
      </c>
      <c r="AA277" s="55">
        <v>-0.1</v>
      </c>
      <c r="AB277" s="55" t="s">
        <v>1</v>
      </c>
      <c r="AC277" s="55" t="s">
        <v>1</v>
      </c>
    </row>
    <row r="278" spans="1:29" x14ac:dyDescent="0.3">
      <c r="A278" s="55">
        <v>300</v>
      </c>
      <c r="B278" s="55" t="s">
        <v>120</v>
      </c>
      <c r="C278" s="55" t="s">
        <v>100</v>
      </c>
      <c r="D278" s="55" t="s">
        <v>9</v>
      </c>
      <c r="E278" s="55">
        <v>1</v>
      </c>
      <c r="F278" s="55">
        <v>0</v>
      </c>
      <c r="G278" s="55">
        <v>3</v>
      </c>
      <c r="H278" s="55">
        <v>0</v>
      </c>
      <c r="I278" s="55">
        <v>5</v>
      </c>
      <c r="J278" s="55">
        <v>1</v>
      </c>
      <c r="K278" s="55">
        <v>2.5</v>
      </c>
      <c r="L278" s="55">
        <v>2.5</v>
      </c>
      <c r="M278" s="55">
        <v>0</v>
      </c>
      <c r="N278" s="55">
        <v>2.5</v>
      </c>
      <c r="O278" s="55">
        <v>0</v>
      </c>
      <c r="P278" s="55">
        <v>2.5</v>
      </c>
      <c r="Q278" s="55">
        <v>0.39</v>
      </c>
      <c r="R278" s="55">
        <v>1</v>
      </c>
      <c r="S278" s="55">
        <v>0</v>
      </c>
      <c r="T278" s="55">
        <v>0.1</v>
      </c>
      <c r="U278" s="55">
        <v>6.5</v>
      </c>
      <c r="V278" s="55">
        <v>0.44</v>
      </c>
      <c r="W278" s="55">
        <v>0.08</v>
      </c>
      <c r="X278" s="55">
        <v>0.2</v>
      </c>
      <c r="Y278" s="55">
        <v>0.98</v>
      </c>
      <c r="Z278" s="55">
        <v>0.1</v>
      </c>
      <c r="AA278" s="55">
        <v>-0.1</v>
      </c>
      <c r="AB278" s="55" t="s">
        <v>1</v>
      </c>
      <c r="AC278" s="55" t="s">
        <v>1</v>
      </c>
    </row>
    <row r="279" spans="1:29" x14ac:dyDescent="0.3">
      <c r="A279" s="55">
        <v>300</v>
      </c>
      <c r="B279" s="55" t="s">
        <v>43</v>
      </c>
      <c r="C279" s="55" t="s">
        <v>100</v>
      </c>
      <c r="D279" s="55" t="s">
        <v>9</v>
      </c>
      <c r="E279" s="55">
        <v>1</v>
      </c>
      <c r="F279" s="55">
        <v>0</v>
      </c>
      <c r="G279" s="55">
        <v>3</v>
      </c>
      <c r="H279" s="55">
        <v>0</v>
      </c>
      <c r="I279" s="55">
        <v>5</v>
      </c>
      <c r="J279" s="55">
        <v>1</v>
      </c>
      <c r="K279" s="55">
        <v>2.5</v>
      </c>
      <c r="L279" s="55">
        <v>2.5</v>
      </c>
      <c r="M279" s="55">
        <v>0</v>
      </c>
      <c r="N279" s="55">
        <v>2.5</v>
      </c>
      <c r="O279" s="55">
        <v>0</v>
      </c>
      <c r="P279" s="55">
        <v>2.5</v>
      </c>
      <c r="Q279" s="55">
        <v>0.39</v>
      </c>
      <c r="R279" s="55">
        <v>1</v>
      </c>
      <c r="S279" s="55">
        <v>0</v>
      </c>
      <c r="T279" s="55">
        <v>0.1</v>
      </c>
      <c r="U279" s="55">
        <v>6.5</v>
      </c>
      <c r="V279" s="55">
        <v>0.44</v>
      </c>
      <c r="W279" s="55">
        <v>0.08</v>
      </c>
      <c r="X279" s="55">
        <v>0.2</v>
      </c>
      <c r="Y279" s="55">
        <v>0.98</v>
      </c>
      <c r="Z279" s="55">
        <v>0.1</v>
      </c>
      <c r="AA279" s="55">
        <v>-0.1</v>
      </c>
      <c r="AB279" s="55" t="s">
        <v>1</v>
      </c>
      <c r="AC279" s="55" t="s">
        <v>1</v>
      </c>
    </row>
    <row r="280" spans="1:29" x14ac:dyDescent="0.3">
      <c r="A280" s="55">
        <v>277.60000000000002</v>
      </c>
      <c r="B280" s="55" t="s">
        <v>120</v>
      </c>
      <c r="C280" s="55" t="s">
        <v>100</v>
      </c>
      <c r="D280" s="55" t="s">
        <v>9</v>
      </c>
      <c r="E280" s="55">
        <v>1</v>
      </c>
      <c r="F280" s="55">
        <v>0</v>
      </c>
      <c r="G280" s="55">
        <v>3</v>
      </c>
      <c r="H280" s="55">
        <v>0</v>
      </c>
      <c r="I280" s="55">
        <v>5</v>
      </c>
      <c r="J280" s="55">
        <v>1</v>
      </c>
      <c r="K280" s="55">
        <v>2.5</v>
      </c>
      <c r="L280" s="55">
        <v>2.5</v>
      </c>
      <c r="M280" s="55">
        <v>0</v>
      </c>
      <c r="N280" s="55">
        <v>2.5</v>
      </c>
      <c r="O280" s="55">
        <v>0</v>
      </c>
      <c r="P280" s="55">
        <v>2.5</v>
      </c>
      <c r="Q280" s="55">
        <v>0.39</v>
      </c>
      <c r="R280" s="55">
        <v>1</v>
      </c>
      <c r="S280" s="55">
        <v>0</v>
      </c>
      <c r="T280" s="55">
        <v>0.1</v>
      </c>
      <c r="U280" s="55">
        <v>6.5</v>
      </c>
      <c r="V280" s="55">
        <v>0.44</v>
      </c>
      <c r="W280" s="55">
        <v>0.08</v>
      </c>
      <c r="X280" s="55">
        <v>0.2</v>
      </c>
      <c r="Y280" s="55">
        <v>0.98</v>
      </c>
      <c r="Z280" s="55">
        <v>0.1</v>
      </c>
      <c r="AA280" s="55">
        <v>-0.1</v>
      </c>
      <c r="AB280" s="55" t="s">
        <v>1</v>
      </c>
      <c r="AC280" s="55" t="s">
        <v>1</v>
      </c>
    </row>
    <row r="281" spans="1:29" x14ac:dyDescent="0.3">
      <c r="A281" s="55">
        <v>268.39999999999998</v>
      </c>
      <c r="B281" s="55" t="s">
        <v>120</v>
      </c>
      <c r="C281" s="55" t="s">
        <v>100</v>
      </c>
      <c r="D281" s="55" t="s">
        <v>9</v>
      </c>
      <c r="E281" s="55">
        <v>1</v>
      </c>
      <c r="F281" s="55">
        <v>0</v>
      </c>
      <c r="G281" s="55">
        <v>3</v>
      </c>
      <c r="H281" s="55">
        <v>0</v>
      </c>
      <c r="I281" s="55">
        <v>5</v>
      </c>
      <c r="J281" s="55">
        <v>1</v>
      </c>
      <c r="K281" s="55">
        <v>2.5</v>
      </c>
      <c r="L281" s="55">
        <v>2.5</v>
      </c>
      <c r="M281" s="55">
        <v>0</v>
      </c>
      <c r="N281" s="55">
        <v>2.5</v>
      </c>
      <c r="O281" s="55">
        <v>0</v>
      </c>
      <c r="P281" s="55">
        <v>2.5</v>
      </c>
      <c r="Q281" s="55">
        <v>0.39</v>
      </c>
      <c r="R281" s="55">
        <v>1</v>
      </c>
      <c r="S281" s="55">
        <v>0</v>
      </c>
      <c r="T281" s="55">
        <v>0.1</v>
      </c>
      <c r="U281" s="55">
        <v>6.5</v>
      </c>
      <c r="V281" s="55">
        <v>0.44</v>
      </c>
      <c r="W281" s="55">
        <v>0.08</v>
      </c>
      <c r="X281" s="55">
        <v>0.2</v>
      </c>
      <c r="Y281" s="55">
        <v>0.98</v>
      </c>
      <c r="Z281" s="55">
        <v>0.1</v>
      </c>
      <c r="AA281" s="55">
        <v>-0.1</v>
      </c>
      <c r="AB281" s="55" t="s">
        <v>1</v>
      </c>
      <c r="AC281" s="55" t="s">
        <v>1</v>
      </c>
    </row>
    <row r="282" spans="1:29" x14ac:dyDescent="0.3">
      <c r="A282" s="55">
        <v>265</v>
      </c>
      <c r="B282" s="55" t="s">
        <v>120</v>
      </c>
      <c r="C282" s="55" t="s">
        <v>100</v>
      </c>
      <c r="D282" s="55" t="s">
        <v>9</v>
      </c>
      <c r="E282" s="55">
        <v>1</v>
      </c>
      <c r="F282" s="55">
        <v>0</v>
      </c>
      <c r="G282" s="55">
        <v>3</v>
      </c>
      <c r="H282" s="55">
        <v>0</v>
      </c>
      <c r="I282" s="55">
        <v>5</v>
      </c>
      <c r="J282" s="55">
        <v>1</v>
      </c>
      <c r="K282" s="55">
        <v>2.5</v>
      </c>
      <c r="L282" s="55">
        <v>2.5</v>
      </c>
      <c r="M282" s="55">
        <v>0</v>
      </c>
      <c r="N282" s="55">
        <v>2.5</v>
      </c>
      <c r="O282" s="55">
        <v>0</v>
      </c>
      <c r="P282" s="55">
        <v>2.5</v>
      </c>
      <c r="Q282" s="55">
        <v>0.39</v>
      </c>
      <c r="R282" s="55">
        <v>1</v>
      </c>
      <c r="S282" s="55">
        <v>0</v>
      </c>
      <c r="T282" s="55">
        <v>0.1</v>
      </c>
      <c r="U282" s="55">
        <v>6.5</v>
      </c>
      <c r="V282" s="55">
        <v>0.44</v>
      </c>
      <c r="W282" s="55">
        <v>0.08</v>
      </c>
      <c r="X282" s="55">
        <v>0.2</v>
      </c>
      <c r="Y282" s="55">
        <v>0.98</v>
      </c>
      <c r="Z282" s="55">
        <v>0.1</v>
      </c>
      <c r="AA282" s="55">
        <v>-0.1</v>
      </c>
      <c r="AB282" s="55" t="s">
        <v>1</v>
      </c>
      <c r="AC282" s="55" t="s">
        <v>1</v>
      </c>
    </row>
    <row r="283" spans="1:29" x14ac:dyDescent="0.3">
      <c r="A283" s="55">
        <v>253</v>
      </c>
      <c r="B283" s="55" t="s">
        <v>120</v>
      </c>
      <c r="C283" s="55" t="s">
        <v>100</v>
      </c>
      <c r="D283" s="55" t="s">
        <v>9</v>
      </c>
      <c r="E283" s="55">
        <v>1</v>
      </c>
      <c r="F283" s="55">
        <v>0</v>
      </c>
      <c r="G283" s="55">
        <v>3</v>
      </c>
      <c r="H283" s="55">
        <v>0</v>
      </c>
      <c r="I283" s="55">
        <v>5</v>
      </c>
      <c r="J283" s="55">
        <v>1</v>
      </c>
      <c r="K283" s="55">
        <v>2.5</v>
      </c>
      <c r="L283" s="55">
        <v>2.5</v>
      </c>
      <c r="M283" s="55">
        <v>0</v>
      </c>
      <c r="N283" s="55">
        <v>2.5</v>
      </c>
      <c r="O283" s="55">
        <v>0</v>
      </c>
      <c r="P283" s="55">
        <v>2.5</v>
      </c>
      <c r="Q283" s="55">
        <v>0.39</v>
      </c>
      <c r="R283" s="55">
        <v>1</v>
      </c>
      <c r="S283" s="55">
        <v>0</v>
      </c>
      <c r="T283" s="55">
        <v>0.1</v>
      </c>
      <c r="U283" s="55">
        <v>6.5</v>
      </c>
      <c r="V283" s="55">
        <v>0.44</v>
      </c>
      <c r="W283" s="55">
        <v>0.08</v>
      </c>
      <c r="X283" s="55">
        <v>0.2</v>
      </c>
      <c r="Y283" s="55">
        <v>0.98</v>
      </c>
      <c r="Z283" s="55">
        <v>0.1</v>
      </c>
      <c r="AA283" s="55">
        <v>-0.1</v>
      </c>
      <c r="AB283" s="55" t="s">
        <v>1</v>
      </c>
      <c r="AC283" s="55" t="s">
        <v>1</v>
      </c>
    </row>
    <row r="284" spans="1:29" x14ac:dyDescent="0.3">
      <c r="A284" s="55">
        <v>250</v>
      </c>
      <c r="B284" s="55" t="s">
        <v>120</v>
      </c>
      <c r="C284" s="55" t="s">
        <v>100</v>
      </c>
      <c r="D284" s="55" t="s">
        <v>9</v>
      </c>
      <c r="E284" s="55">
        <v>1</v>
      </c>
      <c r="F284" s="55">
        <v>0</v>
      </c>
      <c r="G284" s="55">
        <v>3</v>
      </c>
      <c r="H284" s="55">
        <v>0</v>
      </c>
      <c r="I284" s="55">
        <v>5</v>
      </c>
      <c r="J284" s="55">
        <v>1</v>
      </c>
      <c r="K284" s="55">
        <v>2.5</v>
      </c>
      <c r="L284" s="55">
        <v>2.5</v>
      </c>
      <c r="M284" s="55">
        <v>0</v>
      </c>
      <c r="N284" s="55">
        <v>2.5</v>
      </c>
      <c r="O284" s="55">
        <v>0</v>
      </c>
      <c r="P284" s="55">
        <v>2.5</v>
      </c>
      <c r="Q284" s="55">
        <v>0.39</v>
      </c>
      <c r="R284" s="55">
        <v>1</v>
      </c>
      <c r="S284" s="55">
        <v>0</v>
      </c>
      <c r="T284" s="55">
        <v>0.1</v>
      </c>
      <c r="U284" s="55">
        <v>6.5</v>
      </c>
      <c r="V284" s="55">
        <v>0.44</v>
      </c>
      <c r="W284" s="55">
        <v>0.08</v>
      </c>
      <c r="X284" s="55">
        <v>0.2</v>
      </c>
      <c r="Y284" s="55">
        <v>0.98</v>
      </c>
      <c r="Z284" s="55">
        <v>0.1</v>
      </c>
      <c r="AA284" s="55">
        <v>-0.1</v>
      </c>
      <c r="AB284" s="55" t="s">
        <v>1</v>
      </c>
      <c r="AC284" s="55" t="s">
        <v>1</v>
      </c>
    </row>
    <row r="285" spans="1:29" x14ac:dyDescent="0.3">
      <c r="A285" s="55">
        <v>248.2</v>
      </c>
      <c r="B285" s="55" t="s">
        <v>120</v>
      </c>
      <c r="C285" s="55" t="s">
        <v>100</v>
      </c>
      <c r="D285" s="55" t="s">
        <v>9</v>
      </c>
      <c r="E285" s="55">
        <v>1</v>
      </c>
      <c r="F285" s="55">
        <v>0</v>
      </c>
      <c r="G285" s="55">
        <v>3</v>
      </c>
      <c r="H285" s="55">
        <v>0</v>
      </c>
      <c r="I285" s="55">
        <v>5</v>
      </c>
      <c r="J285" s="55">
        <v>1</v>
      </c>
      <c r="K285" s="55">
        <v>2.5</v>
      </c>
      <c r="L285" s="55">
        <v>2.5</v>
      </c>
      <c r="M285" s="55">
        <v>0</v>
      </c>
      <c r="N285" s="55">
        <v>2.5</v>
      </c>
      <c r="O285" s="55">
        <v>0</v>
      </c>
      <c r="P285" s="55">
        <v>2.5</v>
      </c>
      <c r="Q285" s="55">
        <v>0.39</v>
      </c>
      <c r="R285" s="55">
        <v>1</v>
      </c>
      <c r="S285" s="55">
        <v>0</v>
      </c>
      <c r="T285" s="55">
        <v>0.1</v>
      </c>
      <c r="U285" s="55">
        <v>6.5</v>
      </c>
      <c r="V285" s="55">
        <v>0.44</v>
      </c>
      <c r="W285" s="55">
        <v>0.08</v>
      </c>
      <c r="X285" s="55">
        <v>0.2</v>
      </c>
      <c r="Y285" s="55">
        <v>0.98</v>
      </c>
      <c r="Z285" s="55">
        <v>0.1</v>
      </c>
      <c r="AA285" s="55">
        <v>-0.1</v>
      </c>
      <c r="AB285" s="55" t="s">
        <v>1</v>
      </c>
      <c r="AC285" s="55" t="s">
        <v>1</v>
      </c>
    </row>
    <row r="286" spans="1:29" x14ac:dyDescent="0.3">
      <c r="A286" s="55">
        <v>248</v>
      </c>
      <c r="B286" s="55" t="s">
        <v>43</v>
      </c>
      <c r="C286" s="55" t="s">
        <v>100</v>
      </c>
      <c r="D286" s="55" t="s">
        <v>9</v>
      </c>
      <c r="E286" s="55">
        <v>1</v>
      </c>
      <c r="F286" s="55">
        <v>0</v>
      </c>
      <c r="G286" s="55">
        <v>3</v>
      </c>
      <c r="H286" s="55">
        <v>0</v>
      </c>
      <c r="I286" s="55">
        <v>5</v>
      </c>
      <c r="J286" s="55">
        <v>1</v>
      </c>
      <c r="K286" s="55">
        <v>2.5</v>
      </c>
      <c r="L286" s="55">
        <v>2.5</v>
      </c>
      <c r="M286" s="55">
        <v>0</v>
      </c>
      <c r="N286" s="55">
        <v>2.5</v>
      </c>
      <c r="O286" s="55">
        <v>0</v>
      </c>
      <c r="P286" s="55">
        <v>2.5</v>
      </c>
      <c r="Q286" s="55">
        <v>0.39</v>
      </c>
      <c r="R286" s="55">
        <v>1</v>
      </c>
      <c r="S286" s="55">
        <v>0</v>
      </c>
      <c r="T286" s="55">
        <v>0.1</v>
      </c>
      <c r="U286" s="55">
        <v>6.5</v>
      </c>
      <c r="V286" s="55">
        <v>0.44</v>
      </c>
      <c r="W286" s="55">
        <v>0.08</v>
      </c>
      <c r="X286" s="55">
        <v>0.2</v>
      </c>
      <c r="Y286" s="55">
        <v>0.98</v>
      </c>
      <c r="Z286" s="55">
        <v>0.1</v>
      </c>
      <c r="AA286" s="55">
        <v>-0.1</v>
      </c>
      <c r="AB286" s="55" t="s">
        <v>1</v>
      </c>
      <c r="AC286" s="55" t="s">
        <v>1</v>
      </c>
    </row>
    <row r="287" spans="1:29" x14ac:dyDescent="0.3">
      <c r="A287" s="55">
        <v>240</v>
      </c>
      <c r="B287" s="55" t="s">
        <v>43</v>
      </c>
      <c r="C287" s="55" t="s">
        <v>100</v>
      </c>
      <c r="D287" s="55" t="s">
        <v>9</v>
      </c>
      <c r="E287" s="55">
        <v>1</v>
      </c>
      <c r="F287" s="55">
        <v>0</v>
      </c>
      <c r="G287" s="55">
        <v>3</v>
      </c>
      <c r="H287" s="55">
        <v>0</v>
      </c>
      <c r="I287" s="55">
        <v>5</v>
      </c>
      <c r="J287" s="55">
        <v>1</v>
      </c>
      <c r="K287" s="55">
        <v>2.5</v>
      </c>
      <c r="L287" s="55">
        <v>2.5</v>
      </c>
      <c r="M287" s="55">
        <v>2.5</v>
      </c>
      <c r="N287" s="55">
        <v>2.5</v>
      </c>
      <c r="O287" s="55">
        <v>0</v>
      </c>
      <c r="P287" s="55">
        <v>2.5</v>
      </c>
      <c r="Q287" s="55">
        <v>0.39</v>
      </c>
      <c r="R287" s="55">
        <v>1</v>
      </c>
      <c r="S287" s="55">
        <v>0</v>
      </c>
      <c r="T287" s="55">
        <v>0.1</v>
      </c>
      <c r="U287" s="55">
        <v>6.5</v>
      </c>
      <c r="V287" s="55">
        <v>0.44</v>
      </c>
      <c r="W287" s="55">
        <v>0.08</v>
      </c>
      <c r="X287" s="55">
        <v>0.2</v>
      </c>
      <c r="Y287" s="55">
        <v>0.98</v>
      </c>
      <c r="Z287" s="55">
        <v>0.1</v>
      </c>
      <c r="AA287" s="55">
        <v>-0.1</v>
      </c>
      <c r="AB287" s="55" t="s">
        <v>1</v>
      </c>
      <c r="AC287" s="55" t="s">
        <v>1</v>
      </c>
    </row>
    <row r="288" spans="1:29" x14ac:dyDescent="0.3">
      <c r="A288" s="55">
        <v>240</v>
      </c>
      <c r="B288" s="55" t="s">
        <v>120</v>
      </c>
      <c r="C288" s="55" t="s">
        <v>100</v>
      </c>
      <c r="D288" s="55" t="s">
        <v>9</v>
      </c>
      <c r="E288" s="55">
        <v>1</v>
      </c>
      <c r="F288" s="55">
        <v>0</v>
      </c>
      <c r="G288" s="55">
        <v>3</v>
      </c>
      <c r="H288" s="55">
        <v>0</v>
      </c>
      <c r="I288" s="55">
        <v>5</v>
      </c>
      <c r="J288" s="55">
        <v>1</v>
      </c>
      <c r="K288" s="55">
        <v>2.5</v>
      </c>
      <c r="L288" s="55">
        <v>2.5</v>
      </c>
      <c r="M288" s="55">
        <v>0</v>
      </c>
      <c r="N288" s="55">
        <v>2.5</v>
      </c>
      <c r="O288" s="55">
        <v>0</v>
      </c>
      <c r="P288" s="55">
        <v>2.5</v>
      </c>
      <c r="Q288" s="55">
        <v>0.39</v>
      </c>
      <c r="R288" s="55">
        <v>1</v>
      </c>
      <c r="S288" s="55">
        <v>0</v>
      </c>
      <c r="T288" s="55">
        <v>0.1</v>
      </c>
      <c r="U288" s="55">
        <v>6.5</v>
      </c>
      <c r="V288" s="55">
        <v>0.44</v>
      </c>
      <c r="W288" s="55">
        <v>0.08</v>
      </c>
      <c r="X288" s="55">
        <v>0.2</v>
      </c>
      <c r="Y288" s="55">
        <v>0.98</v>
      </c>
      <c r="Z288" s="55">
        <v>0.1</v>
      </c>
      <c r="AA288" s="55">
        <v>-0.1</v>
      </c>
      <c r="AB288" s="55" t="s">
        <v>1</v>
      </c>
      <c r="AC288" s="55" t="s">
        <v>1</v>
      </c>
    </row>
    <row r="289" spans="1:29" x14ac:dyDescent="0.3">
      <c r="A289" s="55">
        <v>238.7</v>
      </c>
      <c r="B289" s="55" t="s">
        <v>120</v>
      </c>
      <c r="C289" s="55" t="s">
        <v>100</v>
      </c>
      <c r="D289" s="55" t="s">
        <v>9</v>
      </c>
      <c r="E289" s="55">
        <v>1</v>
      </c>
      <c r="F289" s="55">
        <v>0</v>
      </c>
      <c r="G289" s="55">
        <v>3</v>
      </c>
      <c r="H289" s="55">
        <v>0</v>
      </c>
      <c r="I289" s="55">
        <v>5</v>
      </c>
      <c r="J289" s="55">
        <v>1</v>
      </c>
      <c r="K289" s="55">
        <v>2.5</v>
      </c>
      <c r="L289" s="55">
        <v>2.5</v>
      </c>
      <c r="M289" s="55">
        <v>0</v>
      </c>
      <c r="N289" s="55">
        <v>2.5</v>
      </c>
      <c r="O289" s="55">
        <v>0</v>
      </c>
      <c r="P289" s="55">
        <v>2.5</v>
      </c>
      <c r="Q289" s="55">
        <v>0.39</v>
      </c>
      <c r="R289" s="55">
        <v>1</v>
      </c>
      <c r="S289" s="55">
        <v>0</v>
      </c>
      <c r="T289" s="55">
        <v>0.1</v>
      </c>
      <c r="U289" s="55">
        <v>6.5</v>
      </c>
      <c r="V289" s="55">
        <v>0.44</v>
      </c>
      <c r="W289" s="55">
        <v>0.08</v>
      </c>
      <c r="X289" s="55">
        <v>0.2</v>
      </c>
      <c r="Y289" s="55">
        <v>0.98</v>
      </c>
      <c r="Z289" s="55">
        <v>0.1</v>
      </c>
      <c r="AA289" s="55">
        <v>-0.1</v>
      </c>
      <c r="AB289" s="55" t="s">
        <v>1</v>
      </c>
      <c r="AC289" s="55" t="s">
        <v>1</v>
      </c>
    </row>
    <row r="290" spans="1:29" x14ac:dyDescent="0.3">
      <c r="A290" s="55">
        <v>237.2</v>
      </c>
      <c r="B290" s="55" t="s">
        <v>120</v>
      </c>
      <c r="C290" s="55" t="s">
        <v>100</v>
      </c>
      <c r="D290" s="55" t="s">
        <v>9</v>
      </c>
      <c r="E290" s="55">
        <v>1</v>
      </c>
      <c r="F290" s="55">
        <v>0</v>
      </c>
      <c r="G290" s="55">
        <v>3</v>
      </c>
      <c r="H290" s="55">
        <v>0</v>
      </c>
      <c r="I290" s="55">
        <v>5</v>
      </c>
      <c r="J290" s="55">
        <v>1</v>
      </c>
      <c r="K290" s="55">
        <v>2.5</v>
      </c>
      <c r="L290" s="55">
        <v>2.5</v>
      </c>
      <c r="M290" s="55">
        <v>0</v>
      </c>
      <c r="N290" s="55">
        <v>2.5</v>
      </c>
      <c r="O290" s="55">
        <v>0</v>
      </c>
      <c r="P290" s="55">
        <v>2.5</v>
      </c>
      <c r="Q290" s="55">
        <v>0.39</v>
      </c>
      <c r="R290" s="55">
        <v>1</v>
      </c>
      <c r="S290" s="55">
        <v>0</v>
      </c>
      <c r="T290" s="55">
        <v>0.1</v>
      </c>
      <c r="U290" s="55">
        <v>6.5</v>
      </c>
      <c r="V290" s="55">
        <v>0.44</v>
      </c>
      <c r="W290" s="55">
        <v>0.08</v>
      </c>
      <c r="X290" s="55">
        <v>0.2</v>
      </c>
      <c r="Y290" s="55">
        <v>0.98</v>
      </c>
      <c r="Z290" s="55">
        <v>0.1</v>
      </c>
      <c r="AA290" s="55">
        <v>-0.1</v>
      </c>
      <c r="AB290" s="55" t="s">
        <v>1</v>
      </c>
      <c r="AC290" s="55" t="s">
        <v>1</v>
      </c>
    </row>
    <row r="291" spans="1:29" x14ac:dyDescent="0.3">
      <c r="A291" s="55">
        <v>180</v>
      </c>
      <c r="B291" s="55" t="s">
        <v>43</v>
      </c>
      <c r="C291" s="55" t="s">
        <v>100</v>
      </c>
      <c r="D291" s="55" t="s">
        <v>9</v>
      </c>
      <c r="E291" s="55">
        <v>1</v>
      </c>
      <c r="F291" s="55">
        <v>0</v>
      </c>
      <c r="G291" s="55">
        <v>3</v>
      </c>
      <c r="H291" s="55">
        <v>0</v>
      </c>
      <c r="I291" s="55">
        <v>5</v>
      </c>
      <c r="J291" s="55">
        <v>1</v>
      </c>
      <c r="K291" s="55">
        <v>2.5</v>
      </c>
      <c r="L291" s="55">
        <v>2.5</v>
      </c>
      <c r="M291" s="55">
        <v>0</v>
      </c>
      <c r="N291" s="55">
        <v>2.5</v>
      </c>
      <c r="O291" s="55">
        <v>0</v>
      </c>
      <c r="P291" s="55">
        <v>2.5</v>
      </c>
      <c r="Q291" s="55">
        <v>0.39</v>
      </c>
      <c r="R291" s="55">
        <v>1</v>
      </c>
      <c r="S291" s="55">
        <v>0</v>
      </c>
      <c r="T291" s="55">
        <v>0.1</v>
      </c>
      <c r="U291" s="55">
        <v>6.5</v>
      </c>
      <c r="V291" s="55">
        <v>0.44</v>
      </c>
      <c r="W291" s="55">
        <v>0.08</v>
      </c>
      <c r="X291" s="55">
        <v>0.2</v>
      </c>
      <c r="Y291" s="55">
        <v>0.98</v>
      </c>
      <c r="Z291" s="55">
        <v>0.1</v>
      </c>
      <c r="AA291" s="55">
        <v>-0.1</v>
      </c>
      <c r="AB291" s="55" t="s">
        <v>1</v>
      </c>
      <c r="AC291" s="55" t="s">
        <v>1</v>
      </c>
    </row>
    <row r="292" spans="1:29" x14ac:dyDescent="0.3">
      <c r="A292" s="55">
        <v>178.5</v>
      </c>
      <c r="B292" s="55" t="s">
        <v>120</v>
      </c>
      <c r="C292" s="55" t="s">
        <v>100</v>
      </c>
      <c r="D292" s="55" t="s">
        <v>9</v>
      </c>
      <c r="E292" s="55">
        <v>1</v>
      </c>
      <c r="F292" s="55">
        <v>0</v>
      </c>
      <c r="G292" s="55">
        <v>3</v>
      </c>
      <c r="H292" s="55">
        <v>0</v>
      </c>
      <c r="I292" s="55">
        <v>5</v>
      </c>
      <c r="J292" s="55">
        <v>1</v>
      </c>
      <c r="K292" s="55">
        <v>2.5</v>
      </c>
      <c r="L292" s="55">
        <v>2.5</v>
      </c>
      <c r="M292" s="55">
        <v>0</v>
      </c>
      <c r="N292" s="55">
        <v>2.5</v>
      </c>
      <c r="O292" s="55">
        <v>0</v>
      </c>
      <c r="P292" s="55">
        <v>2.5</v>
      </c>
      <c r="Q292" s="55">
        <v>0.39</v>
      </c>
      <c r="R292" s="55">
        <v>1</v>
      </c>
      <c r="S292" s="55">
        <v>0</v>
      </c>
      <c r="T292" s="55">
        <v>0.1</v>
      </c>
      <c r="U292" s="55">
        <v>6.5</v>
      </c>
      <c r="V292" s="55">
        <v>0.44</v>
      </c>
      <c r="W292" s="55">
        <v>0.08</v>
      </c>
      <c r="X292" s="55">
        <v>0.2</v>
      </c>
      <c r="Y292" s="55">
        <v>0.98</v>
      </c>
      <c r="Z292" s="55">
        <v>0.1</v>
      </c>
      <c r="AA292" s="55">
        <v>-0.1</v>
      </c>
      <c r="AB292" s="55" t="s">
        <v>1</v>
      </c>
      <c r="AC292" s="55" t="s">
        <v>1</v>
      </c>
    </row>
    <row r="293" spans="1:29" x14ac:dyDescent="0.3">
      <c r="A293" s="55">
        <v>170</v>
      </c>
      <c r="B293" s="55" t="s">
        <v>43</v>
      </c>
      <c r="C293" s="55" t="s">
        <v>100</v>
      </c>
      <c r="D293" s="55" t="s">
        <v>9</v>
      </c>
      <c r="E293" s="55">
        <v>1</v>
      </c>
      <c r="F293" s="55">
        <v>0</v>
      </c>
      <c r="G293" s="55">
        <v>3</v>
      </c>
      <c r="H293" s="55">
        <v>0</v>
      </c>
      <c r="I293" s="55">
        <v>5</v>
      </c>
      <c r="J293" s="55">
        <v>1</v>
      </c>
      <c r="K293" s="55">
        <v>2.5</v>
      </c>
      <c r="L293" s="55">
        <v>2.5</v>
      </c>
      <c r="M293" s="55">
        <v>0</v>
      </c>
      <c r="N293" s="55">
        <v>2.5</v>
      </c>
      <c r="O293" s="55">
        <v>0</v>
      </c>
      <c r="P293" s="55">
        <v>2.5</v>
      </c>
      <c r="Q293" s="55">
        <v>0.39</v>
      </c>
      <c r="R293" s="55">
        <v>1</v>
      </c>
      <c r="S293" s="55">
        <v>0</v>
      </c>
      <c r="T293" s="55">
        <v>0.1</v>
      </c>
      <c r="U293" s="55">
        <v>6.5</v>
      </c>
      <c r="V293" s="55">
        <v>0.44</v>
      </c>
      <c r="W293" s="55">
        <v>0.08</v>
      </c>
      <c r="X293" s="55">
        <v>0.2</v>
      </c>
      <c r="Y293" s="55">
        <v>0.98</v>
      </c>
      <c r="Z293" s="55">
        <v>0.1</v>
      </c>
      <c r="AA293" s="55">
        <v>-0.1</v>
      </c>
      <c r="AB293" s="55" t="s">
        <v>1</v>
      </c>
      <c r="AC293" s="55" t="s">
        <v>1</v>
      </c>
    </row>
    <row r="294" spans="1:29" x14ac:dyDescent="0.3">
      <c r="A294" s="55">
        <v>165</v>
      </c>
      <c r="B294" s="55" t="s">
        <v>43</v>
      </c>
      <c r="C294" s="55" t="s">
        <v>100</v>
      </c>
      <c r="D294" s="55" t="s">
        <v>9</v>
      </c>
      <c r="E294" s="55">
        <v>1</v>
      </c>
      <c r="F294" s="55">
        <v>0</v>
      </c>
      <c r="G294" s="55">
        <v>3</v>
      </c>
      <c r="H294" s="55">
        <v>0</v>
      </c>
      <c r="I294" s="55">
        <v>5</v>
      </c>
      <c r="J294" s="55">
        <v>1</v>
      </c>
      <c r="K294" s="55">
        <v>2.5</v>
      </c>
      <c r="L294" s="55">
        <v>2.5</v>
      </c>
      <c r="M294" s="55">
        <v>0</v>
      </c>
      <c r="N294" s="55">
        <v>2.5</v>
      </c>
      <c r="O294" s="55">
        <v>0</v>
      </c>
      <c r="P294" s="55">
        <v>2.5</v>
      </c>
      <c r="Q294" s="55">
        <v>0.39</v>
      </c>
      <c r="R294" s="55">
        <v>1</v>
      </c>
      <c r="S294" s="55">
        <v>0</v>
      </c>
      <c r="T294" s="55">
        <v>0.1</v>
      </c>
      <c r="U294" s="55">
        <v>6.5</v>
      </c>
      <c r="V294" s="55">
        <v>0.44</v>
      </c>
      <c r="W294" s="55">
        <v>0.08</v>
      </c>
      <c r="X294" s="55">
        <v>0.2</v>
      </c>
      <c r="Y294" s="55">
        <v>0.98</v>
      </c>
      <c r="Z294" s="55">
        <v>0.1</v>
      </c>
      <c r="AA294" s="55">
        <v>-0.1</v>
      </c>
      <c r="AB294" s="55" t="s">
        <v>1</v>
      </c>
      <c r="AC294" s="55" t="s">
        <v>1</v>
      </c>
    </row>
    <row r="295" spans="1:29" x14ac:dyDescent="0.3">
      <c r="A295" s="55">
        <v>165</v>
      </c>
      <c r="B295" s="55" t="s">
        <v>120</v>
      </c>
      <c r="C295" s="55" t="s">
        <v>100</v>
      </c>
      <c r="D295" s="55" t="s">
        <v>9</v>
      </c>
      <c r="E295" s="55">
        <v>1</v>
      </c>
      <c r="F295" s="55">
        <v>0</v>
      </c>
      <c r="G295" s="55">
        <v>3</v>
      </c>
      <c r="H295" s="55">
        <v>0</v>
      </c>
      <c r="I295" s="55">
        <v>5</v>
      </c>
      <c r="J295" s="55">
        <v>1</v>
      </c>
      <c r="K295" s="55">
        <v>2.5</v>
      </c>
      <c r="L295" s="55">
        <v>2.5</v>
      </c>
      <c r="M295" s="55">
        <v>0</v>
      </c>
      <c r="N295" s="55">
        <v>2.5</v>
      </c>
      <c r="O295" s="55">
        <v>0</v>
      </c>
      <c r="P295" s="55">
        <v>2.5</v>
      </c>
      <c r="Q295" s="55">
        <v>0.39</v>
      </c>
      <c r="R295" s="55">
        <v>1</v>
      </c>
      <c r="S295" s="55">
        <v>0</v>
      </c>
      <c r="T295" s="55">
        <v>0.1</v>
      </c>
      <c r="U295" s="55">
        <v>6.5</v>
      </c>
      <c r="V295" s="55">
        <v>0.44</v>
      </c>
      <c r="W295" s="55">
        <v>0.08</v>
      </c>
      <c r="X295" s="55">
        <v>0.2</v>
      </c>
      <c r="Y295" s="55">
        <v>0.98</v>
      </c>
      <c r="Z295" s="55">
        <v>0.1</v>
      </c>
      <c r="AA295" s="55">
        <v>-0.1</v>
      </c>
      <c r="AB295" s="55" t="s">
        <v>1</v>
      </c>
      <c r="AC295" s="55" t="s">
        <v>1</v>
      </c>
    </row>
    <row r="296" spans="1:29" x14ac:dyDescent="0.3">
      <c r="A296" s="55">
        <v>150</v>
      </c>
      <c r="B296" s="55" t="s">
        <v>120</v>
      </c>
      <c r="C296" s="55" t="s">
        <v>100</v>
      </c>
      <c r="D296" s="55" t="s">
        <v>9</v>
      </c>
      <c r="E296" s="55">
        <v>1</v>
      </c>
      <c r="F296" s="55">
        <v>0</v>
      </c>
      <c r="G296" s="55">
        <v>3</v>
      </c>
      <c r="H296" s="55">
        <v>0</v>
      </c>
      <c r="I296" s="55">
        <v>5</v>
      </c>
      <c r="J296" s="55">
        <v>1</v>
      </c>
      <c r="K296" s="55">
        <v>2.5</v>
      </c>
      <c r="L296" s="55">
        <v>2.5</v>
      </c>
      <c r="M296" s="55">
        <v>0</v>
      </c>
      <c r="N296" s="55">
        <v>2.5</v>
      </c>
      <c r="O296" s="55">
        <v>0</v>
      </c>
      <c r="P296" s="55">
        <v>2.5</v>
      </c>
      <c r="Q296" s="55">
        <v>0.39</v>
      </c>
      <c r="R296" s="55">
        <v>1</v>
      </c>
      <c r="S296" s="55">
        <v>0</v>
      </c>
      <c r="T296" s="55">
        <v>0.1</v>
      </c>
      <c r="U296" s="55">
        <v>6.5</v>
      </c>
      <c r="V296" s="55">
        <v>0.44</v>
      </c>
      <c r="W296" s="55">
        <v>0.08</v>
      </c>
      <c r="X296" s="55">
        <v>0.2</v>
      </c>
      <c r="Y296" s="55">
        <v>0.98</v>
      </c>
      <c r="Z296" s="55">
        <v>0.1</v>
      </c>
      <c r="AA296" s="55">
        <v>-0.1</v>
      </c>
      <c r="AB296" s="55" t="s">
        <v>1</v>
      </c>
      <c r="AC296" s="55" t="s">
        <v>1</v>
      </c>
    </row>
    <row r="297" spans="1:29" x14ac:dyDescent="0.3">
      <c r="A297" s="55">
        <v>150</v>
      </c>
      <c r="B297" s="55" t="s">
        <v>43</v>
      </c>
      <c r="C297" s="55" t="s">
        <v>100</v>
      </c>
      <c r="D297" s="55" t="s">
        <v>9</v>
      </c>
      <c r="E297" s="55">
        <v>1</v>
      </c>
      <c r="F297" s="55">
        <v>0</v>
      </c>
      <c r="G297" s="55">
        <v>3</v>
      </c>
      <c r="H297" s="55">
        <v>0</v>
      </c>
      <c r="I297" s="55">
        <v>5</v>
      </c>
      <c r="J297" s="55">
        <v>1</v>
      </c>
      <c r="K297" s="55">
        <v>2.5</v>
      </c>
      <c r="L297" s="55">
        <v>2.5</v>
      </c>
      <c r="M297" s="55">
        <v>0</v>
      </c>
      <c r="N297" s="55">
        <v>2.5</v>
      </c>
      <c r="O297" s="55">
        <v>0</v>
      </c>
      <c r="P297" s="55">
        <v>2.5</v>
      </c>
      <c r="Q297" s="55">
        <v>0.39</v>
      </c>
      <c r="R297" s="55">
        <v>1</v>
      </c>
      <c r="S297" s="55">
        <v>0</v>
      </c>
      <c r="T297" s="55">
        <v>0.1</v>
      </c>
      <c r="U297" s="55">
        <v>6.5</v>
      </c>
      <c r="V297" s="55">
        <v>0.44</v>
      </c>
      <c r="W297" s="55">
        <v>0.08</v>
      </c>
      <c r="X297" s="55">
        <v>0.2</v>
      </c>
      <c r="Y297" s="55">
        <v>0.98</v>
      </c>
      <c r="Z297" s="55">
        <v>0.1</v>
      </c>
      <c r="AA297" s="55">
        <v>-0.1</v>
      </c>
      <c r="AB297" s="55" t="s">
        <v>1</v>
      </c>
      <c r="AC297" s="55" t="s">
        <v>1</v>
      </c>
    </row>
    <row r="298" spans="1:29" x14ac:dyDescent="0.3">
      <c r="A298" s="55">
        <v>145</v>
      </c>
      <c r="B298" s="55" t="s">
        <v>120</v>
      </c>
      <c r="C298" s="55" t="s">
        <v>100</v>
      </c>
      <c r="D298" s="55" t="s">
        <v>9</v>
      </c>
      <c r="E298" s="55">
        <v>1</v>
      </c>
      <c r="F298" s="55">
        <v>0</v>
      </c>
      <c r="G298" s="55">
        <v>3</v>
      </c>
      <c r="H298" s="55">
        <v>0</v>
      </c>
      <c r="I298" s="55">
        <v>5</v>
      </c>
      <c r="J298" s="55">
        <v>1</v>
      </c>
      <c r="K298" s="55">
        <v>2.5</v>
      </c>
      <c r="L298" s="55">
        <v>2.5</v>
      </c>
      <c r="M298" s="55">
        <v>0</v>
      </c>
      <c r="N298" s="55">
        <v>2.5</v>
      </c>
      <c r="O298" s="55">
        <v>0</v>
      </c>
      <c r="P298" s="55">
        <v>2.5</v>
      </c>
      <c r="Q298" s="55">
        <v>0.39</v>
      </c>
      <c r="R298" s="55">
        <v>1</v>
      </c>
      <c r="S298" s="55">
        <v>0</v>
      </c>
      <c r="T298" s="55">
        <v>0.1</v>
      </c>
      <c r="U298" s="55">
        <v>6.5</v>
      </c>
      <c r="V298" s="55">
        <v>0.44</v>
      </c>
      <c r="W298" s="55">
        <v>0.08</v>
      </c>
      <c r="X298" s="55">
        <v>0.2</v>
      </c>
      <c r="Y298" s="55">
        <v>0.98</v>
      </c>
      <c r="Z298" s="55">
        <v>0.1</v>
      </c>
      <c r="AA298" s="55">
        <v>-0.1</v>
      </c>
      <c r="AB298" s="55" t="s">
        <v>1</v>
      </c>
      <c r="AC298" s="55" t="s">
        <v>1</v>
      </c>
    </row>
    <row r="299" spans="1:29" x14ac:dyDescent="0.3">
      <c r="A299" s="55">
        <v>140</v>
      </c>
      <c r="B299" s="55" t="s">
        <v>43</v>
      </c>
      <c r="C299" s="55" t="s">
        <v>100</v>
      </c>
      <c r="D299" s="55" t="s">
        <v>9</v>
      </c>
      <c r="E299" s="55">
        <v>1</v>
      </c>
      <c r="F299" s="55">
        <v>0</v>
      </c>
      <c r="G299" s="55">
        <v>3</v>
      </c>
      <c r="H299" s="55">
        <v>0</v>
      </c>
      <c r="I299" s="55">
        <v>5</v>
      </c>
      <c r="J299" s="55">
        <v>1</v>
      </c>
      <c r="K299" s="55">
        <v>2.5</v>
      </c>
      <c r="L299" s="55">
        <v>2.5</v>
      </c>
      <c r="M299" s="55">
        <v>0</v>
      </c>
      <c r="N299" s="55">
        <v>2.5</v>
      </c>
      <c r="O299" s="55">
        <v>0</v>
      </c>
      <c r="P299" s="55">
        <v>2.5</v>
      </c>
      <c r="Q299" s="55">
        <v>0.39</v>
      </c>
      <c r="R299" s="55">
        <v>1</v>
      </c>
      <c r="S299" s="55">
        <v>0</v>
      </c>
      <c r="T299" s="55">
        <v>0.1</v>
      </c>
      <c r="U299" s="55">
        <v>6.5</v>
      </c>
      <c r="V299" s="55">
        <v>0.44</v>
      </c>
      <c r="W299" s="55">
        <v>0.08</v>
      </c>
      <c r="X299" s="55">
        <v>0.2</v>
      </c>
      <c r="Y299" s="55">
        <v>0.98</v>
      </c>
      <c r="Z299" s="55">
        <v>0.1</v>
      </c>
      <c r="AA299" s="55">
        <v>-0.1</v>
      </c>
      <c r="AB299" s="55" t="s">
        <v>1</v>
      </c>
      <c r="AC299" s="55" t="s">
        <v>1</v>
      </c>
    </row>
    <row r="300" spans="1:29" x14ac:dyDescent="0.3">
      <c r="A300" s="55">
        <v>140</v>
      </c>
      <c r="B300" s="55" t="s">
        <v>120</v>
      </c>
      <c r="C300" s="55" t="s">
        <v>100</v>
      </c>
      <c r="D300" s="55" t="s">
        <v>9</v>
      </c>
      <c r="E300" s="55">
        <v>1</v>
      </c>
      <c r="F300" s="55">
        <v>0</v>
      </c>
      <c r="G300" s="55">
        <v>3</v>
      </c>
      <c r="H300" s="55">
        <v>0</v>
      </c>
      <c r="I300" s="55">
        <v>5</v>
      </c>
      <c r="J300" s="55">
        <v>1</v>
      </c>
      <c r="K300" s="55">
        <v>2.5</v>
      </c>
      <c r="L300" s="55">
        <v>2.5</v>
      </c>
      <c r="M300" s="55">
        <v>0</v>
      </c>
      <c r="N300" s="55">
        <v>2.5</v>
      </c>
      <c r="O300" s="55">
        <v>0</v>
      </c>
      <c r="P300" s="55">
        <v>2.5</v>
      </c>
      <c r="Q300" s="55">
        <v>0.39</v>
      </c>
      <c r="R300" s="55">
        <v>1</v>
      </c>
      <c r="S300" s="55">
        <v>0</v>
      </c>
      <c r="T300" s="55">
        <v>0.1</v>
      </c>
      <c r="U300" s="55">
        <v>6.5</v>
      </c>
      <c r="V300" s="55">
        <v>0.44</v>
      </c>
      <c r="W300" s="55">
        <v>0.08</v>
      </c>
      <c r="X300" s="55">
        <v>0.2</v>
      </c>
      <c r="Y300" s="55">
        <v>0.98</v>
      </c>
      <c r="Z300" s="55">
        <v>0.1</v>
      </c>
      <c r="AA300" s="55">
        <v>-0.1</v>
      </c>
      <c r="AB300" s="55" t="s">
        <v>1</v>
      </c>
      <c r="AC300" s="55" t="s">
        <v>1</v>
      </c>
    </row>
    <row r="301" spans="1:29" x14ac:dyDescent="0.3">
      <c r="A301" s="55">
        <v>135</v>
      </c>
      <c r="B301" s="55" t="s">
        <v>43</v>
      </c>
      <c r="C301" s="55" t="s">
        <v>100</v>
      </c>
      <c r="D301" s="55" t="s">
        <v>9</v>
      </c>
      <c r="E301" s="55">
        <v>1</v>
      </c>
      <c r="F301" s="55">
        <v>0</v>
      </c>
      <c r="G301" s="55">
        <v>3</v>
      </c>
      <c r="H301" s="55">
        <v>0</v>
      </c>
      <c r="I301" s="55">
        <v>5</v>
      </c>
      <c r="J301" s="55">
        <v>1</v>
      </c>
      <c r="K301" s="55">
        <v>2.5</v>
      </c>
      <c r="L301" s="55">
        <v>2.5</v>
      </c>
      <c r="M301" s="55">
        <v>0</v>
      </c>
      <c r="N301" s="55">
        <v>2.5</v>
      </c>
      <c r="O301" s="55">
        <v>0</v>
      </c>
      <c r="P301" s="55">
        <v>2.5</v>
      </c>
      <c r="Q301" s="55">
        <v>0.39</v>
      </c>
      <c r="R301" s="55">
        <v>1</v>
      </c>
      <c r="S301" s="55">
        <v>0</v>
      </c>
      <c r="T301" s="55">
        <v>0.1</v>
      </c>
      <c r="U301" s="55">
        <v>6.5</v>
      </c>
      <c r="V301" s="55">
        <v>0.44</v>
      </c>
      <c r="W301" s="55">
        <v>0.08</v>
      </c>
      <c r="X301" s="55">
        <v>0.2</v>
      </c>
      <c r="Y301" s="55">
        <v>0.98</v>
      </c>
      <c r="Z301" s="55">
        <v>0.1</v>
      </c>
      <c r="AA301" s="55">
        <v>-0.1</v>
      </c>
      <c r="AB301" s="55" t="s">
        <v>1</v>
      </c>
      <c r="AC301" s="55" t="s">
        <v>1</v>
      </c>
    </row>
    <row r="302" spans="1:29" x14ac:dyDescent="0.3">
      <c r="A302" s="55">
        <v>130</v>
      </c>
      <c r="B302" s="55" t="s">
        <v>43</v>
      </c>
      <c r="C302" s="55" t="s">
        <v>100</v>
      </c>
      <c r="D302" s="55" t="s">
        <v>9</v>
      </c>
      <c r="E302" s="55">
        <v>1</v>
      </c>
      <c r="F302" s="55">
        <v>0</v>
      </c>
      <c r="G302" s="55">
        <v>3</v>
      </c>
      <c r="H302" s="55">
        <v>0</v>
      </c>
      <c r="I302" s="55">
        <v>5</v>
      </c>
      <c r="J302" s="55">
        <v>1</v>
      </c>
      <c r="K302" s="55">
        <v>2.5</v>
      </c>
      <c r="L302" s="55">
        <v>2.5</v>
      </c>
      <c r="M302" s="55">
        <v>0</v>
      </c>
      <c r="N302" s="55">
        <v>2.5</v>
      </c>
      <c r="O302" s="55">
        <v>0</v>
      </c>
      <c r="P302" s="55">
        <v>2.5</v>
      </c>
      <c r="Q302" s="55">
        <v>0.39</v>
      </c>
      <c r="R302" s="55">
        <v>1</v>
      </c>
      <c r="S302" s="55">
        <v>0</v>
      </c>
      <c r="T302" s="55">
        <v>0.1</v>
      </c>
      <c r="U302" s="55">
        <v>6.5</v>
      </c>
      <c r="V302" s="55">
        <v>0.44</v>
      </c>
      <c r="W302" s="55">
        <v>0.08</v>
      </c>
      <c r="X302" s="55">
        <v>0.2</v>
      </c>
      <c r="Y302" s="55">
        <v>0.98</v>
      </c>
      <c r="Z302" s="55">
        <v>0.1</v>
      </c>
      <c r="AA302" s="55">
        <v>-0.1</v>
      </c>
      <c r="AB302" s="55" t="s">
        <v>1</v>
      </c>
      <c r="AC302" s="55" t="s">
        <v>1</v>
      </c>
    </row>
    <row r="303" spans="1:29" x14ac:dyDescent="0.3">
      <c r="A303" s="55">
        <v>125</v>
      </c>
      <c r="B303" s="55" t="s">
        <v>120</v>
      </c>
      <c r="C303" s="55" t="s">
        <v>100</v>
      </c>
      <c r="D303" s="55" t="s">
        <v>9</v>
      </c>
      <c r="E303" s="55">
        <v>1</v>
      </c>
      <c r="F303" s="55">
        <v>0</v>
      </c>
      <c r="G303" s="55">
        <v>3</v>
      </c>
      <c r="H303" s="55">
        <v>0</v>
      </c>
      <c r="I303" s="55">
        <v>5</v>
      </c>
      <c r="J303" s="55">
        <v>1</v>
      </c>
      <c r="K303" s="55">
        <v>2.5</v>
      </c>
      <c r="L303" s="55">
        <v>2.5</v>
      </c>
      <c r="M303" s="55">
        <v>0</v>
      </c>
      <c r="N303" s="55">
        <v>2.5</v>
      </c>
      <c r="O303" s="55">
        <v>0</v>
      </c>
      <c r="P303" s="55">
        <v>2.5</v>
      </c>
      <c r="Q303" s="55">
        <v>0.39</v>
      </c>
      <c r="R303" s="55">
        <v>1</v>
      </c>
      <c r="S303" s="55">
        <v>0</v>
      </c>
      <c r="T303" s="55">
        <v>0.1</v>
      </c>
      <c r="U303" s="55">
        <v>6.5</v>
      </c>
      <c r="V303" s="55">
        <v>0.44</v>
      </c>
      <c r="W303" s="55">
        <v>0.08</v>
      </c>
      <c r="X303" s="55">
        <v>0.2</v>
      </c>
      <c r="Y303" s="55">
        <v>0.98</v>
      </c>
      <c r="Z303" s="55">
        <v>0.1</v>
      </c>
      <c r="AA303" s="55">
        <v>-0.1</v>
      </c>
      <c r="AB303" s="55" t="s">
        <v>1</v>
      </c>
      <c r="AC303" s="55" t="s">
        <v>1</v>
      </c>
    </row>
    <row r="304" spans="1:29" x14ac:dyDescent="0.3">
      <c r="A304" s="55">
        <v>120</v>
      </c>
      <c r="B304" s="55" t="s">
        <v>120</v>
      </c>
      <c r="C304" s="55" t="s">
        <v>100</v>
      </c>
      <c r="D304" s="55" t="s">
        <v>9</v>
      </c>
      <c r="E304" s="55">
        <v>1</v>
      </c>
      <c r="F304" s="55">
        <v>0</v>
      </c>
      <c r="G304" s="55">
        <v>3</v>
      </c>
      <c r="H304" s="55">
        <v>0</v>
      </c>
      <c r="I304" s="55">
        <v>5</v>
      </c>
      <c r="J304" s="55">
        <v>1</v>
      </c>
      <c r="K304" s="55">
        <v>2.5</v>
      </c>
      <c r="L304" s="55">
        <v>2.5</v>
      </c>
      <c r="M304" s="55">
        <v>0</v>
      </c>
      <c r="N304" s="55">
        <v>2.5</v>
      </c>
      <c r="O304" s="55">
        <v>0</v>
      </c>
      <c r="P304" s="55">
        <v>2.5</v>
      </c>
      <c r="Q304" s="55">
        <v>0.39</v>
      </c>
      <c r="R304" s="55">
        <v>1</v>
      </c>
      <c r="S304" s="55">
        <v>0</v>
      </c>
      <c r="T304" s="55">
        <v>0.1</v>
      </c>
      <c r="U304" s="55">
        <v>6.5</v>
      </c>
      <c r="V304" s="55">
        <v>0.44</v>
      </c>
      <c r="W304" s="55">
        <v>0.08</v>
      </c>
      <c r="X304" s="55">
        <v>0.2</v>
      </c>
      <c r="Y304" s="55">
        <v>0.98</v>
      </c>
      <c r="Z304" s="55">
        <v>0.1</v>
      </c>
      <c r="AA304" s="55">
        <v>-0.1</v>
      </c>
      <c r="AB304" s="55" t="s">
        <v>1</v>
      </c>
      <c r="AC304" s="55" t="s">
        <v>1</v>
      </c>
    </row>
    <row r="305" spans="1:29" x14ac:dyDescent="0.3">
      <c r="A305" s="55">
        <v>120</v>
      </c>
      <c r="B305" s="55" t="s">
        <v>43</v>
      </c>
      <c r="C305" s="55" t="s">
        <v>100</v>
      </c>
      <c r="D305" s="55" t="s">
        <v>9</v>
      </c>
      <c r="E305" s="55">
        <v>1</v>
      </c>
      <c r="F305" s="55">
        <v>0</v>
      </c>
      <c r="G305" s="55">
        <v>3</v>
      </c>
      <c r="H305" s="55">
        <v>0</v>
      </c>
      <c r="I305" s="55">
        <v>5</v>
      </c>
      <c r="J305" s="55">
        <v>1</v>
      </c>
      <c r="K305" s="55">
        <v>2.5</v>
      </c>
      <c r="L305" s="55">
        <v>2.5</v>
      </c>
      <c r="M305" s="55">
        <v>0</v>
      </c>
      <c r="N305" s="55">
        <v>2.5</v>
      </c>
      <c r="O305" s="55">
        <v>0</v>
      </c>
      <c r="P305" s="55">
        <v>2.5</v>
      </c>
      <c r="Q305" s="55">
        <v>0.39</v>
      </c>
      <c r="R305" s="55">
        <v>1</v>
      </c>
      <c r="S305" s="55">
        <v>0</v>
      </c>
      <c r="T305" s="55">
        <v>0.1</v>
      </c>
      <c r="U305" s="55">
        <v>6.5</v>
      </c>
      <c r="V305" s="55">
        <v>0.44</v>
      </c>
      <c r="W305" s="55">
        <v>0.08</v>
      </c>
      <c r="X305" s="55">
        <v>0.2</v>
      </c>
      <c r="Y305" s="55">
        <v>0.98</v>
      </c>
      <c r="Z305" s="55">
        <v>0.1</v>
      </c>
      <c r="AA305" s="55">
        <v>-0.1</v>
      </c>
      <c r="AB305" s="55" t="s">
        <v>1</v>
      </c>
      <c r="AC305" s="55" t="s">
        <v>1</v>
      </c>
    </row>
    <row r="306" spans="1:29" x14ac:dyDescent="0.3">
      <c r="A306" s="55">
        <v>114</v>
      </c>
      <c r="B306" s="55" t="s">
        <v>43</v>
      </c>
      <c r="C306" s="55" t="s">
        <v>100</v>
      </c>
      <c r="D306" s="55" t="s">
        <v>9</v>
      </c>
      <c r="E306" s="55">
        <v>1</v>
      </c>
      <c r="F306" s="55">
        <v>0</v>
      </c>
      <c r="G306" s="55">
        <v>3</v>
      </c>
      <c r="H306" s="55">
        <v>0</v>
      </c>
      <c r="I306" s="55">
        <v>5</v>
      </c>
      <c r="J306" s="55">
        <v>1</v>
      </c>
      <c r="K306" s="55">
        <v>2.5</v>
      </c>
      <c r="L306" s="55">
        <v>2.5</v>
      </c>
      <c r="M306" s="55">
        <v>0</v>
      </c>
      <c r="N306" s="55">
        <v>2.5</v>
      </c>
      <c r="O306" s="55">
        <v>0</v>
      </c>
      <c r="P306" s="55">
        <v>2.5</v>
      </c>
      <c r="Q306" s="55">
        <v>0.39</v>
      </c>
      <c r="R306" s="55">
        <v>1</v>
      </c>
      <c r="S306" s="55">
        <v>0</v>
      </c>
      <c r="T306" s="55">
        <v>0.1</v>
      </c>
      <c r="U306" s="55">
        <v>6.5</v>
      </c>
      <c r="V306" s="55">
        <v>0.44</v>
      </c>
      <c r="W306" s="55">
        <v>0.08</v>
      </c>
      <c r="X306" s="55">
        <v>0.2</v>
      </c>
      <c r="Y306" s="55">
        <v>0.98</v>
      </c>
      <c r="Z306" s="55">
        <v>0.1</v>
      </c>
      <c r="AA306" s="55">
        <v>-0.1</v>
      </c>
      <c r="AB306" s="55" t="s">
        <v>1</v>
      </c>
      <c r="AC306" s="55" t="s">
        <v>1</v>
      </c>
    </row>
    <row r="307" spans="1:29" x14ac:dyDescent="0.3">
      <c r="A307" s="55">
        <v>110</v>
      </c>
      <c r="B307" s="55" t="s">
        <v>43</v>
      </c>
      <c r="C307" s="55" t="s">
        <v>100</v>
      </c>
      <c r="D307" s="55" t="s">
        <v>9</v>
      </c>
      <c r="E307" s="55">
        <v>1</v>
      </c>
      <c r="F307" s="55">
        <v>0</v>
      </c>
      <c r="G307" s="55">
        <v>3</v>
      </c>
      <c r="H307" s="55">
        <v>0</v>
      </c>
      <c r="I307" s="55">
        <v>5</v>
      </c>
      <c r="J307" s="55">
        <v>1</v>
      </c>
      <c r="K307" s="55">
        <v>2.5</v>
      </c>
      <c r="L307" s="55">
        <v>2.5</v>
      </c>
      <c r="M307" s="55">
        <v>0</v>
      </c>
      <c r="N307" s="55">
        <v>2.5</v>
      </c>
      <c r="O307" s="55">
        <v>0</v>
      </c>
      <c r="P307" s="55">
        <v>2.5</v>
      </c>
      <c r="Q307" s="55">
        <v>0.39</v>
      </c>
      <c r="R307" s="55">
        <v>1</v>
      </c>
      <c r="S307" s="55">
        <v>0</v>
      </c>
      <c r="T307" s="55">
        <v>0.1</v>
      </c>
      <c r="U307" s="55">
        <v>6.5</v>
      </c>
      <c r="V307" s="55">
        <v>0.44</v>
      </c>
      <c r="W307" s="55">
        <v>0.08</v>
      </c>
      <c r="X307" s="55">
        <v>0.2</v>
      </c>
      <c r="Y307" s="55">
        <v>0.98</v>
      </c>
      <c r="Z307" s="55">
        <v>0.1</v>
      </c>
      <c r="AA307" s="55">
        <v>-0.1</v>
      </c>
      <c r="AB307" s="55" t="s">
        <v>1</v>
      </c>
      <c r="AC307" s="55" t="s">
        <v>1</v>
      </c>
    </row>
    <row r="308" spans="1:29" x14ac:dyDescent="0.3">
      <c r="A308" s="55">
        <v>110</v>
      </c>
      <c r="B308" s="55" t="s">
        <v>120</v>
      </c>
      <c r="C308" s="55" t="s">
        <v>100</v>
      </c>
      <c r="D308" s="55" t="s">
        <v>9</v>
      </c>
      <c r="E308" s="55">
        <v>1</v>
      </c>
      <c r="F308" s="55">
        <v>0</v>
      </c>
      <c r="G308" s="55">
        <v>3</v>
      </c>
      <c r="H308" s="55">
        <v>0</v>
      </c>
      <c r="I308" s="55">
        <v>5</v>
      </c>
      <c r="J308" s="55">
        <v>1</v>
      </c>
      <c r="K308" s="55">
        <v>2.5</v>
      </c>
      <c r="L308" s="55">
        <v>2.5</v>
      </c>
      <c r="M308" s="55">
        <v>0</v>
      </c>
      <c r="N308" s="55">
        <v>2.5</v>
      </c>
      <c r="O308" s="55">
        <v>0</v>
      </c>
      <c r="P308" s="55">
        <v>2.5</v>
      </c>
      <c r="Q308" s="55">
        <v>0.39</v>
      </c>
      <c r="R308" s="55">
        <v>1</v>
      </c>
      <c r="S308" s="55">
        <v>0</v>
      </c>
      <c r="T308" s="55">
        <v>0.1</v>
      </c>
      <c r="U308" s="55">
        <v>6.5</v>
      </c>
      <c r="V308" s="55">
        <v>0.44</v>
      </c>
      <c r="W308" s="55">
        <v>0.08</v>
      </c>
      <c r="X308" s="55">
        <v>0.2</v>
      </c>
      <c r="Y308" s="55">
        <v>0.98</v>
      </c>
      <c r="Z308" s="55">
        <v>0.1</v>
      </c>
      <c r="AA308" s="55">
        <v>-0.1</v>
      </c>
      <c r="AB308" s="55" t="s">
        <v>1</v>
      </c>
      <c r="AC308" s="55" t="s">
        <v>1</v>
      </c>
    </row>
    <row r="309" spans="1:29" x14ac:dyDescent="0.3">
      <c r="A309" s="55">
        <v>106</v>
      </c>
      <c r="B309" s="55" t="s">
        <v>43</v>
      </c>
      <c r="C309" s="55" t="s">
        <v>100</v>
      </c>
      <c r="D309" s="55" t="s">
        <v>9</v>
      </c>
      <c r="E309" s="55">
        <v>1</v>
      </c>
      <c r="F309" s="55">
        <v>0</v>
      </c>
      <c r="G309" s="55">
        <v>3</v>
      </c>
      <c r="H309" s="55">
        <v>0</v>
      </c>
      <c r="I309" s="55">
        <v>5</v>
      </c>
      <c r="J309" s="55">
        <v>1</v>
      </c>
      <c r="K309" s="55">
        <v>2.5</v>
      </c>
      <c r="L309" s="55">
        <v>2.5</v>
      </c>
      <c r="M309" s="55">
        <v>0</v>
      </c>
      <c r="N309" s="55">
        <v>2.5</v>
      </c>
      <c r="O309" s="55">
        <v>0</v>
      </c>
      <c r="P309" s="55">
        <v>2.5</v>
      </c>
      <c r="Q309" s="55">
        <v>0.39</v>
      </c>
      <c r="R309" s="55">
        <v>1</v>
      </c>
      <c r="S309" s="55">
        <v>0</v>
      </c>
      <c r="T309" s="55">
        <v>0.1</v>
      </c>
      <c r="U309" s="55">
        <v>6.5</v>
      </c>
      <c r="V309" s="55">
        <v>0.44</v>
      </c>
      <c r="W309" s="55">
        <v>0.08</v>
      </c>
      <c r="X309" s="55">
        <v>0.2</v>
      </c>
      <c r="Y309" s="55">
        <v>0.98</v>
      </c>
      <c r="Z309" s="55">
        <v>0.1</v>
      </c>
      <c r="AA309" s="55">
        <v>-0.1</v>
      </c>
      <c r="AB309" s="55" t="s">
        <v>1</v>
      </c>
      <c r="AC309" s="55" t="s">
        <v>1</v>
      </c>
    </row>
    <row r="310" spans="1:29" x14ac:dyDescent="0.3">
      <c r="A310" s="55">
        <v>105</v>
      </c>
      <c r="B310" s="55" t="s">
        <v>43</v>
      </c>
      <c r="C310" s="55" t="s">
        <v>100</v>
      </c>
      <c r="D310" s="55" t="s">
        <v>9</v>
      </c>
      <c r="E310" s="55">
        <v>1</v>
      </c>
      <c r="F310" s="55">
        <v>0</v>
      </c>
      <c r="G310" s="55">
        <v>3</v>
      </c>
      <c r="H310" s="55">
        <v>0</v>
      </c>
      <c r="I310" s="55">
        <v>5</v>
      </c>
      <c r="J310" s="55">
        <v>1</v>
      </c>
      <c r="K310" s="55">
        <v>2.5</v>
      </c>
      <c r="L310" s="55">
        <v>2.5</v>
      </c>
      <c r="M310" s="55">
        <v>0</v>
      </c>
      <c r="N310" s="55">
        <v>2.5</v>
      </c>
      <c r="O310" s="55">
        <v>0</v>
      </c>
      <c r="P310" s="55">
        <v>2.5</v>
      </c>
      <c r="Q310" s="55">
        <v>0.39</v>
      </c>
      <c r="R310" s="55">
        <v>1</v>
      </c>
      <c r="S310" s="55">
        <v>0</v>
      </c>
      <c r="T310" s="55">
        <v>0.1</v>
      </c>
      <c r="U310" s="55">
        <v>6.5</v>
      </c>
      <c r="V310" s="55">
        <v>0.44</v>
      </c>
      <c r="W310" s="55">
        <v>0.08</v>
      </c>
      <c r="X310" s="55">
        <v>0.2</v>
      </c>
      <c r="Y310" s="55">
        <v>0.98</v>
      </c>
      <c r="Z310" s="55">
        <v>0.1</v>
      </c>
      <c r="AA310" s="55">
        <v>-0.1</v>
      </c>
      <c r="AB310" s="55" t="s">
        <v>1</v>
      </c>
      <c r="AC310" s="55" t="s">
        <v>1</v>
      </c>
    </row>
    <row r="311" spans="1:29" x14ac:dyDescent="0.3">
      <c r="A311" s="55">
        <v>100</v>
      </c>
      <c r="B311" s="55" t="s">
        <v>43</v>
      </c>
      <c r="C311" s="55" t="s">
        <v>100</v>
      </c>
      <c r="D311" s="55" t="s">
        <v>9</v>
      </c>
      <c r="E311" s="55">
        <v>1</v>
      </c>
      <c r="F311" s="55">
        <v>0</v>
      </c>
      <c r="G311" s="55">
        <v>3</v>
      </c>
      <c r="H311" s="55">
        <v>0</v>
      </c>
      <c r="I311" s="55">
        <v>5</v>
      </c>
      <c r="J311" s="55">
        <v>1</v>
      </c>
      <c r="K311" s="55">
        <v>2.5</v>
      </c>
      <c r="L311" s="55">
        <v>2.5</v>
      </c>
      <c r="M311" s="55">
        <v>0</v>
      </c>
      <c r="N311" s="55">
        <v>2.5</v>
      </c>
      <c r="O311" s="55">
        <v>0</v>
      </c>
      <c r="P311" s="55">
        <v>2.5</v>
      </c>
      <c r="Q311" s="55">
        <v>0.39</v>
      </c>
      <c r="R311" s="55">
        <v>1</v>
      </c>
      <c r="S311" s="55">
        <v>0</v>
      </c>
      <c r="T311" s="55">
        <v>0.1</v>
      </c>
      <c r="U311" s="55">
        <v>6.5</v>
      </c>
      <c r="V311" s="55">
        <v>0.44</v>
      </c>
      <c r="W311" s="55">
        <v>0.08</v>
      </c>
      <c r="X311" s="55">
        <v>0.2</v>
      </c>
      <c r="Y311" s="55">
        <v>0.98</v>
      </c>
      <c r="Z311" s="55">
        <v>0.1</v>
      </c>
      <c r="AA311" s="55">
        <v>-0.1</v>
      </c>
      <c r="AB311" s="55" t="s">
        <v>1</v>
      </c>
      <c r="AC311" s="55" t="s">
        <v>1</v>
      </c>
    </row>
    <row r="312" spans="1:29" x14ac:dyDescent="0.3">
      <c r="A312" s="55">
        <v>88</v>
      </c>
      <c r="B312" s="55" t="s">
        <v>43</v>
      </c>
      <c r="C312" s="55" t="s">
        <v>100</v>
      </c>
      <c r="D312" s="55" t="s">
        <v>9</v>
      </c>
      <c r="E312" s="55">
        <v>1</v>
      </c>
      <c r="F312" s="55">
        <v>0</v>
      </c>
      <c r="G312" s="55">
        <v>3</v>
      </c>
      <c r="H312" s="55">
        <v>0</v>
      </c>
      <c r="I312" s="55">
        <v>5</v>
      </c>
      <c r="J312" s="55">
        <v>1</v>
      </c>
      <c r="K312" s="55">
        <v>2.5</v>
      </c>
      <c r="L312" s="55">
        <v>2.5</v>
      </c>
      <c r="M312" s="55">
        <v>0</v>
      </c>
      <c r="N312" s="55">
        <v>2.5</v>
      </c>
      <c r="O312" s="55">
        <v>0</v>
      </c>
      <c r="P312" s="55">
        <v>2.5</v>
      </c>
      <c r="Q312" s="55">
        <v>0.39</v>
      </c>
      <c r="R312" s="55">
        <v>1</v>
      </c>
      <c r="S312" s="55">
        <v>0</v>
      </c>
      <c r="T312" s="55">
        <v>0.1</v>
      </c>
      <c r="U312" s="55">
        <v>6.5</v>
      </c>
      <c r="V312" s="55">
        <v>0.44</v>
      </c>
      <c r="W312" s="55">
        <v>0.08</v>
      </c>
      <c r="X312" s="55">
        <v>0.2</v>
      </c>
      <c r="Y312" s="55">
        <v>0.98</v>
      </c>
      <c r="Z312" s="55">
        <v>0.1</v>
      </c>
      <c r="AA312" s="55">
        <v>-0.1</v>
      </c>
      <c r="AB312" s="55" t="s">
        <v>1</v>
      </c>
      <c r="AC312" s="55" t="s">
        <v>1</v>
      </c>
    </row>
    <row r="313" spans="1:29" x14ac:dyDescent="0.3">
      <c r="A313" s="55">
        <v>87</v>
      </c>
      <c r="B313" s="55" t="s">
        <v>43</v>
      </c>
      <c r="C313" s="55" t="s">
        <v>100</v>
      </c>
      <c r="D313" s="55" t="s">
        <v>9</v>
      </c>
      <c r="E313" s="55">
        <v>1</v>
      </c>
      <c r="F313" s="55">
        <v>0</v>
      </c>
      <c r="G313" s="55">
        <v>3</v>
      </c>
      <c r="H313" s="55">
        <v>0</v>
      </c>
      <c r="I313" s="55">
        <v>5</v>
      </c>
      <c r="J313" s="55">
        <v>1</v>
      </c>
      <c r="K313" s="55">
        <v>2.5</v>
      </c>
      <c r="L313" s="55">
        <v>2.5</v>
      </c>
      <c r="M313" s="55">
        <v>0</v>
      </c>
      <c r="N313" s="55">
        <v>2.5</v>
      </c>
      <c r="O313" s="55">
        <v>0</v>
      </c>
      <c r="P313" s="55">
        <v>2.5</v>
      </c>
      <c r="Q313" s="55">
        <v>0.39</v>
      </c>
      <c r="R313" s="55">
        <v>1</v>
      </c>
      <c r="S313" s="55">
        <v>0</v>
      </c>
      <c r="T313" s="55">
        <v>0.1</v>
      </c>
      <c r="U313" s="55">
        <v>6.5</v>
      </c>
      <c r="V313" s="55">
        <v>0.44</v>
      </c>
      <c r="W313" s="55">
        <v>0.08</v>
      </c>
      <c r="X313" s="55">
        <v>0.2</v>
      </c>
      <c r="Y313" s="55">
        <v>0.98</v>
      </c>
      <c r="Z313" s="55">
        <v>0.1</v>
      </c>
      <c r="AA313" s="55">
        <v>-0.1</v>
      </c>
      <c r="AB313" s="55" t="s">
        <v>1</v>
      </c>
      <c r="AC313" s="55" t="s">
        <v>1</v>
      </c>
    </row>
    <row r="314" spans="1:29" x14ac:dyDescent="0.3">
      <c r="A314" s="55">
        <v>81</v>
      </c>
      <c r="B314" s="55" t="s">
        <v>43</v>
      </c>
      <c r="C314" s="55" t="s">
        <v>100</v>
      </c>
      <c r="D314" s="55" t="s">
        <v>9</v>
      </c>
      <c r="E314" s="55">
        <v>1</v>
      </c>
      <c r="F314" s="55">
        <v>0</v>
      </c>
      <c r="G314" s="55">
        <v>3</v>
      </c>
      <c r="H314" s="55">
        <v>0</v>
      </c>
      <c r="I314" s="55">
        <v>5</v>
      </c>
      <c r="J314" s="55">
        <v>1</v>
      </c>
      <c r="K314" s="55">
        <v>2.5</v>
      </c>
      <c r="L314" s="55">
        <v>2.5</v>
      </c>
      <c r="M314" s="55">
        <v>0</v>
      </c>
      <c r="N314" s="55">
        <v>2.5</v>
      </c>
      <c r="O314" s="55">
        <v>0</v>
      </c>
      <c r="P314" s="55">
        <v>2.5</v>
      </c>
      <c r="Q314" s="55">
        <v>0.39</v>
      </c>
      <c r="R314" s="55">
        <v>1</v>
      </c>
      <c r="S314" s="55">
        <v>0</v>
      </c>
      <c r="T314" s="55">
        <v>0.1</v>
      </c>
      <c r="U314" s="55">
        <v>6.5</v>
      </c>
      <c r="V314" s="55">
        <v>0.44</v>
      </c>
      <c r="W314" s="55">
        <v>0.08</v>
      </c>
      <c r="X314" s="55">
        <v>0.2</v>
      </c>
      <c r="Y314" s="55">
        <v>0.98</v>
      </c>
      <c r="Z314" s="55">
        <v>0.1</v>
      </c>
      <c r="AA314" s="55">
        <v>-0.1</v>
      </c>
      <c r="AB314" s="55" t="s">
        <v>1</v>
      </c>
      <c r="AC314" s="55" t="s">
        <v>1</v>
      </c>
    </row>
    <row r="315" spans="1:29" x14ac:dyDescent="0.3">
      <c r="A315" s="55">
        <v>80</v>
      </c>
      <c r="B315" s="55" t="s">
        <v>43</v>
      </c>
      <c r="C315" s="55" t="s">
        <v>100</v>
      </c>
      <c r="D315" s="55" t="s">
        <v>9</v>
      </c>
      <c r="E315" s="55">
        <v>1</v>
      </c>
      <c r="F315" s="55">
        <v>0</v>
      </c>
      <c r="G315" s="55">
        <v>3</v>
      </c>
      <c r="H315" s="55">
        <v>0</v>
      </c>
      <c r="I315" s="55">
        <v>5</v>
      </c>
      <c r="J315" s="55">
        <v>1</v>
      </c>
      <c r="K315" s="55">
        <v>2.5</v>
      </c>
      <c r="L315" s="55">
        <v>2.5</v>
      </c>
      <c r="M315" s="55">
        <v>0</v>
      </c>
      <c r="N315" s="55">
        <v>2.5</v>
      </c>
      <c r="O315" s="55">
        <v>0</v>
      </c>
      <c r="P315" s="55">
        <v>2.5</v>
      </c>
      <c r="Q315" s="55">
        <v>0.39</v>
      </c>
      <c r="R315" s="55">
        <v>1</v>
      </c>
      <c r="S315" s="55">
        <v>0</v>
      </c>
      <c r="T315" s="55">
        <v>0.1</v>
      </c>
      <c r="U315" s="55">
        <v>6.5</v>
      </c>
      <c r="V315" s="55">
        <v>0.44</v>
      </c>
      <c r="W315" s="55">
        <v>0.08</v>
      </c>
      <c r="X315" s="55">
        <v>0.2</v>
      </c>
      <c r="Y315" s="55">
        <v>0.98</v>
      </c>
      <c r="Z315" s="55">
        <v>0.1</v>
      </c>
      <c r="AA315" s="55">
        <v>-0.1</v>
      </c>
      <c r="AB315" s="55" t="s">
        <v>1</v>
      </c>
      <c r="AC315" s="55" t="s">
        <v>1</v>
      </c>
    </row>
    <row r="316" spans="1:29" x14ac:dyDescent="0.3">
      <c r="A316" s="55">
        <v>76</v>
      </c>
      <c r="B316" s="55" t="s">
        <v>43</v>
      </c>
      <c r="C316" s="55" t="s">
        <v>100</v>
      </c>
      <c r="D316" s="55" t="s">
        <v>9</v>
      </c>
      <c r="E316" s="55">
        <v>1</v>
      </c>
      <c r="F316" s="55">
        <v>0</v>
      </c>
      <c r="G316" s="55">
        <v>3</v>
      </c>
      <c r="H316" s="55">
        <v>0</v>
      </c>
      <c r="I316" s="55">
        <v>5</v>
      </c>
      <c r="J316" s="55">
        <v>1</v>
      </c>
      <c r="K316" s="55">
        <v>2.5</v>
      </c>
      <c r="L316" s="55">
        <v>2.5</v>
      </c>
      <c r="M316" s="55">
        <v>0</v>
      </c>
      <c r="N316" s="55">
        <v>2.5</v>
      </c>
      <c r="O316" s="55">
        <v>0</v>
      </c>
      <c r="P316" s="55">
        <v>2.5</v>
      </c>
      <c r="Q316" s="55">
        <v>0.39</v>
      </c>
      <c r="R316" s="55">
        <v>1</v>
      </c>
      <c r="S316" s="55">
        <v>0</v>
      </c>
      <c r="T316" s="55">
        <v>0.1</v>
      </c>
      <c r="U316" s="55">
        <v>6.5</v>
      </c>
      <c r="V316" s="55">
        <v>0.44</v>
      </c>
      <c r="W316" s="55">
        <v>0.08</v>
      </c>
      <c r="X316" s="55">
        <v>0.2</v>
      </c>
      <c r="Y316" s="55">
        <v>0.98</v>
      </c>
      <c r="Z316" s="55">
        <v>0.1</v>
      </c>
      <c r="AA316" s="55">
        <v>-0.1</v>
      </c>
      <c r="AB316" s="55" t="s">
        <v>1</v>
      </c>
      <c r="AC316" s="55" t="s">
        <v>1</v>
      </c>
    </row>
    <row r="317" spans="1:29" x14ac:dyDescent="0.3">
      <c r="A317" s="55">
        <v>75</v>
      </c>
      <c r="B317" s="55" t="s">
        <v>43</v>
      </c>
      <c r="C317" s="55" t="s">
        <v>100</v>
      </c>
      <c r="D317" s="55" t="s">
        <v>9</v>
      </c>
      <c r="E317" s="55">
        <v>1</v>
      </c>
      <c r="F317" s="55">
        <v>0</v>
      </c>
      <c r="G317" s="55">
        <v>3</v>
      </c>
      <c r="H317" s="55">
        <v>0</v>
      </c>
      <c r="I317" s="55">
        <v>5</v>
      </c>
      <c r="J317" s="55">
        <v>1</v>
      </c>
      <c r="K317" s="55">
        <v>2.5</v>
      </c>
      <c r="L317" s="55">
        <v>2.5</v>
      </c>
      <c r="M317" s="55">
        <v>0</v>
      </c>
      <c r="N317" s="55">
        <v>2.5</v>
      </c>
      <c r="O317" s="55">
        <v>0</v>
      </c>
      <c r="P317" s="55">
        <v>2.5</v>
      </c>
      <c r="Q317" s="55">
        <v>0.39</v>
      </c>
      <c r="R317" s="55">
        <v>1</v>
      </c>
      <c r="S317" s="55">
        <v>0</v>
      </c>
      <c r="T317" s="55">
        <v>0.1</v>
      </c>
      <c r="U317" s="55">
        <v>6.5</v>
      </c>
      <c r="V317" s="55">
        <v>0.44</v>
      </c>
      <c r="W317" s="55">
        <v>0.08</v>
      </c>
      <c r="X317" s="55">
        <v>0.2</v>
      </c>
      <c r="Y317" s="55">
        <v>0.98</v>
      </c>
      <c r="Z317" s="55">
        <v>0.1</v>
      </c>
      <c r="AA317" s="55">
        <v>-0.1</v>
      </c>
      <c r="AB317" s="55" t="s">
        <v>1</v>
      </c>
      <c r="AC317" s="55" t="s">
        <v>1</v>
      </c>
    </row>
    <row r="318" spans="1:29" x14ac:dyDescent="0.3">
      <c r="A318" s="55">
        <v>74</v>
      </c>
      <c r="B318" s="55" t="s">
        <v>43</v>
      </c>
      <c r="C318" s="55" t="s">
        <v>100</v>
      </c>
      <c r="D318" s="55" t="s">
        <v>9</v>
      </c>
      <c r="E318" s="55">
        <v>1</v>
      </c>
      <c r="F318" s="55">
        <v>0</v>
      </c>
      <c r="G318" s="55">
        <v>3</v>
      </c>
      <c r="H318" s="55">
        <v>0</v>
      </c>
      <c r="I318" s="55">
        <v>5</v>
      </c>
      <c r="J318" s="55">
        <v>1</v>
      </c>
      <c r="K318" s="55">
        <v>2.5</v>
      </c>
      <c r="L318" s="55">
        <v>2.5</v>
      </c>
      <c r="M318" s="55">
        <v>0</v>
      </c>
      <c r="N318" s="55">
        <v>2.5</v>
      </c>
      <c r="O318" s="55">
        <v>0</v>
      </c>
      <c r="P318" s="55">
        <v>2.5</v>
      </c>
      <c r="Q318" s="55">
        <v>0.39</v>
      </c>
      <c r="R318" s="55">
        <v>1</v>
      </c>
      <c r="S318" s="55">
        <v>0</v>
      </c>
      <c r="T318" s="55">
        <v>0.1</v>
      </c>
      <c r="U318" s="55">
        <v>6.5</v>
      </c>
      <c r="V318" s="55">
        <v>0.44</v>
      </c>
      <c r="W318" s="55">
        <v>0.08</v>
      </c>
      <c r="X318" s="55">
        <v>0.2</v>
      </c>
      <c r="Y318" s="55">
        <v>0.98</v>
      </c>
      <c r="Z318" s="55">
        <v>0.1</v>
      </c>
      <c r="AA318" s="55">
        <v>-0.1</v>
      </c>
      <c r="AB318" s="55" t="s">
        <v>1</v>
      </c>
      <c r="AC318" s="55" t="s">
        <v>1</v>
      </c>
    </row>
    <row r="319" spans="1:29" x14ac:dyDescent="0.3">
      <c r="A319" s="55">
        <v>72</v>
      </c>
      <c r="B319" s="55" t="s">
        <v>43</v>
      </c>
      <c r="C319" s="55" t="s">
        <v>100</v>
      </c>
      <c r="D319" s="55" t="s">
        <v>9</v>
      </c>
      <c r="E319" s="55">
        <v>1</v>
      </c>
      <c r="F319" s="55">
        <v>0</v>
      </c>
      <c r="G319" s="55">
        <v>3</v>
      </c>
      <c r="H319" s="55">
        <v>0</v>
      </c>
      <c r="I319" s="55">
        <v>5</v>
      </c>
      <c r="J319" s="55">
        <v>1</v>
      </c>
      <c r="K319" s="55">
        <v>2.5</v>
      </c>
      <c r="L319" s="55">
        <v>2.5</v>
      </c>
      <c r="M319" s="55">
        <v>0</v>
      </c>
      <c r="N319" s="55">
        <v>2.5</v>
      </c>
      <c r="O319" s="55">
        <v>0</v>
      </c>
      <c r="P319" s="55">
        <v>2.5</v>
      </c>
      <c r="Q319" s="55">
        <v>0.39</v>
      </c>
      <c r="R319" s="55">
        <v>1</v>
      </c>
      <c r="S319" s="55">
        <v>0</v>
      </c>
      <c r="T319" s="55">
        <v>0.1</v>
      </c>
      <c r="U319" s="55">
        <v>6.5</v>
      </c>
      <c r="V319" s="55">
        <v>0.44</v>
      </c>
      <c r="W319" s="55">
        <v>0.08</v>
      </c>
      <c r="X319" s="55">
        <v>0.2</v>
      </c>
      <c r="Y319" s="55">
        <v>0.98</v>
      </c>
      <c r="Z319" s="55">
        <v>0.1</v>
      </c>
      <c r="AA319" s="55">
        <v>-0.1</v>
      </c>
      <c r="AB319" s="55" t="s">
        <v>1</v>
      </c>
      <c r="AC319" s="55" t="s">
        <v>1</v>
      </c>
    </row>
    <row r="320" spans="1:29" x14ac:dyDescent="0.3">
      <c r="A320" s="55">
        <v>72</v>
      </c>
      <c r="B320" s="55" t="s">
        <v>120</v>
      </c>
      <c r="C320" s="55" t="s">
        <v>100</v>
      </c>
      <c r="D320" s="55" t="s">
        <v>9</v>
      </c>
      <c r="E320" s="55">
        <v>1</v>
      </c>
      <c r="F320" s="55">
        <v>0</v>
      </c>
      <c r="G320" s="55">
        <v>3</v>
      </c>
      <c r="H320" s="55">
        <v>0</v>
      </c>
      <c r="I320" s="55">
        <v>5</v>
      </c>
      <c r="J320" s="55">
        <v>1</v>
      </c>
      <c r="K320" s="55">
        <v>2.5</v>
      </c>
      <c r="L320" s="55">
        <v>2.5</v>
      </c>
      <c r="M320" s="55">
        <v>0</v>
      </c>
      <c r="N320" s="55">
        <v>2.5</v>
      </c>
      <c r="O320" s="55">
        <v>0</v>
      </c>
      <c r="P320" s="55">
        <v>2.5</v>
      </c>
      <c r="Q320" s="55">
        <v>0.39</v>
      </c>
      <c r="R320" s="55">
        <v>1</v>
      </c>
      <c r="S320" s="55">
        <v>0</v>
      </c>
      <c r="T320" s="55">
        <v>0.1</v>
      </c>
      <c r="U320" s="55">
        <v>6.5</v>
      </c>
      <c r="V320" s="55">
        <v>0.44</v>
      </c>
      <c r="W320" s="55">
        <v>0.08</v>
      </c>
      <c r="X320" s="55">
        <v>0.2</v>
      </c>
      <c r="Y320" s="55">
        <v>0.98</v>
      </c>
      <c r="Z320" s="55">
        <v>0.1</v>
      </c>
      <c r="AA320" s="55">
        <v>-0.1</v>
      </c>
      <c r="AB320" s="55" t="s">
        <v>1</v>
      </c>
      <c r="AC320" s="55" t="s">
        <v>1</v>
      </c>
    </row>
    <row r="321" spans="1:29" x14ac:dyDescent="0.3">
      <c r="A321" s="55">
        <v>65</v>
      </c>
      <c r="B321" s="55" t="s">
        <v>43</v>
      </c>
      <c r="C321" s="55" t="s">
        <v>100</v>
      </c>
      <c r="D321" s="55" t="s">
        <v>9</v>
      </c>
      <c r="E321" s="55">
        <v>1</v>
      </c>
      <c r="F321" s="55">
        <v>0</v>
      </c>
      <c r="G321" s="55">
        <v>3</v>
      </c>
      <c r="H321" s="55">
        <v>0</v>
      </c>
      <c r="I321" s="55">
        <v>5</v>
      </c>
      <c r="J321" s="55">
        <v>1</v>
      </c>
      <c r="K321" s="55">
        <v>2.5</v>
      </c>
      <c r="L321" s="55">
        <v>2.5</v>
      </c>
      <c r="M321" s="55">
        <v>0</v>
      </c>
      <c r="N321" s="55">
        <v>2.5</v>
      </c>
      <c r="O321" s="55">
        <v>0</v>
      </c>
      <c r="P321" s="55">
        <v>2.5</v>
      </c>
      <c r="Q321" s="55">
        <v>0.39</v>
      </c>
      <c r="R321" s="55">
        <v>1</v>
      </c>
      <c r="S321" s="55">
        <v>0</v>
      </c>
      <c r="T321" s="55">
        <v>0.1</v>
      </c>
      <c r="U321" s="55">
        <v>6.5</v>
      </c>
      <c r="V321" s="55">
        <v>0.44</v>
      </c>
      <c r="W321" s="55">
        <v>0.08</v>
      </c>
      <c r="X321" s="55">
        <v>0.2</v>
      </c>
      <c r="Y321" s="55">
        <v>0.98</v>
      </c>
      <c r="Z321" s="55">
        <v>0.1</v>
      </c>
      <c r="AA321" s="55">
        <v>-0.1</v>
      </c>
      <c r="AB321" s="55" t="s">
        <v>1</v>
      </c>
      <c r="AC321" s="55" t="s">
        <v>1</v>
      </c>
    </row>
    <row r="322" spans="1:29" x14ac:dyDescent="0.3">
      <c r="A322" s="55">
        <v>62</v>
      </c>
      <c r="B322" s="55" t="s">
        <v>120</v>
      </c>
      <c r="C322" s="55" t="s">
        <v>100</v>
      </c>
      <c r="D322" s="55" t="s">
        <v>9</v>
      </c>
      <c r="E322" s="55">
        <v>1</v>
      </c>
      <c r="F322" s="55">
        <v>0</v>
      </c>
      <c r="G322" s="55">
        <v>3</v>
      </c>
      <c r="H322" s="55">
        <v>0</v>
      </c>
      <c r="I322" s="55">
        <v>5</v>
      </c>
      <c r="J322" s="55">
        <v>1</v>
      </c>
      <c r="K322" s="55">
        <v>2.5</v>
      </c>
      <c r="L322" s="55">
        <v>2.5</v>
      </c>
      <c r="M322" s="55">
        <v>0</v>
      </c>
      <c r="N322" s="55">
        <v>2.5</v>
      </c>
      <c r="O322" s="55">
        <v>0</v>
      </c>
      <c r="P322" s="55">
        <v>2.5</v>
      </c>
      <c r="Q322" s="55">
        <v>0.39</v>
      </c>
      <c r="R322" s="55">
        <v>1</v>
      </c>
      <c r="S322" s="55">
        <v>0</v>
      </c>
      <c r="T322" s="55">
        <v>0.1</v>
      </c>
      <c r="U322" s="55">
        <v>6.5</v>
      </c>
      <c r="V322" s="55">
        <v>0.44</v>
      </c>
      <c r="W322" s="55">
        <v>0.08</v>
      </c>
      <c r="X322" s="55">
        <v>0.2</v>
      </c>
      <c r="Y322" s="55">
        <v>0.98</v>
      </c>
      <c r="Z322" s="55">
        <v>0.1</v>
      </c>
      <c r="AA322" s="55">
        <v>-0.1</v>
      </c>
      <c r="AB322" s="55" t="s">
        <v>1</v>
      </c>
      <c r="AC322" s="55" t="s">
        <v>1</v>
      </c>
    </row>
    <row r="323" spans="1:29" x14ac:dyDescent="0.3">
      <c r="A323" s="55">
        <v>58</v>
      </c>
      <c r="B323" s="55" t="s">
        <v>120</v>
      </c>
      <c r="C323" s="55" t="s">
        <v>100</v>
      </c>
      <c r="D323" s="55" t="s">
        <v>9</v>
      </c>
      <c r="E323" s="55">
        <v>1</v>
      </c>
      <c r="F323" s="55">
        <v>0</v>
      </c>
      <c r="G323" s="55">
        <v>3</v>
      </c>
      <c r="H323" s="55">
        <v>0</v>
      </c>
      <c r="I323" s="55">
        <v>5</v>
      </c>
      <c r="J323" s="55">
        <v>1</v>
      </c>
      <c r="K323" s="55">
        <v>2.5</v>
      </c>
      <c r="L323" s="55">
        <v>2.5</v>
      </c>
      <c r="M323" s="55">
        <v>0</v>
      </c>
      <c r="N323" s="55">
        <v>2.5</v>
      </c>
      <c r="O323" s="55">
        <v>0</v>
      </c>
      <c r="P323" s="55">
        <v>2.5</v>
      </c>
      <c r="Q323" s="55">
        <v>0.39</v>
      </c>
      <c r="R323" s="55">
        <v>1</v>
      </c>
      <c r="S323" s="55">
        <v>0</v>
      </c>
      <c r="T323" s="55">
        <v>0.1</v>
      </c>
      <c r="U323" s="55">
        <v>6.5</v>
      </c>
      <c r="V323" s="55">
        <v>0.44</v>
      </c>
      <c r="W323" s="55">
        <v>0.08</v>
      </c>
      <c r="X323" s="55">
        <v>0.2</v>
      </c>
      <c r="Y323" s="55">
        <v>0.98</v>
      </c>
      <c r="Z323" s="55">
        <v>0.1</v>
      </c>
      <c r="AA323" s="55">
        <v>-0.1</v>
      </c>
      <c r="AB323" s="55" t="s">
        <v>1</v>
      </c>
      <c r="AC323" s="55" t="s">
        <v>1</v>
      </c>
    </row>
    <row r="324" spans="1:29" x14ac:dyDescent="0.3">
      <c r="A324" s="55">
        <v>57.5</v>
      </c>
      <c r="B324" s="55" t="s">
        <v>120</v>
      </c>
      <c r="C324" s="55" t="s">
        <v>100</v>
      </c>
      <c r="D324" s="55" t="s">
        <v>9</v>
      </c>
      <c r="E324" s="55">
        <v>1</v>
      </c>
      <c r="F324" s="55">
        <v>0</v>
      </c>
      <c r="G324" s="55">
        <v>3</v>
      </c>
      <c r="H324" s="55">
        <v>0</v>
      </c>
      <c r="I324" s="55">
        <v>5</v>
      </c>
      <c r="J324" s="55">
        <v>1</v>
      </c>
      <c r="K324" s="55">
        <v>2.5</v>
      </c>
      <c r="L324" s="55">
        <v>2.5</v>
      </c>
      <c r="M324" s="55">
        <v>0</v>
      </c>
      <c r="N324" s="55">
        <v>2.5</v>
      </c>
      <c r="O324" s="55">
        <v>0</v>
      </c>
      <c r="P324" s="55">
        <v>2.5</v>
      </c>
      <c r="Q324" s="55">
        <v>0.39</v>
      </c>
      <c r="R324" s="55">
        <v>1</v>
      </c>
      <c r="S324" s="55">
        <v>0</v>
      </c>
      <c r="T324" s="55">
        <v>0.1</v>
      </c>
      <c r="U324" s="55">
        <v>6.5</v>
      </c>
      <c r="V324" s="55">
        <v>0.44</v>
      </c>
      <c r="W324" s="55">
        <v>0.08</v>
      </c>
      <c r="X324" s="55">
        <v>0.2</v>
      </c>
      <c r="Y324" s="55">
        <v>0.98</v>
      </c>
      <c r="Z324" s="55">
        <v>0.1</v>
      </c>
      <c r="AA324" s="55">
        <v>-0.1</v>
      </c>
      <c r="AB324" s="55" t="s">
        <v>1</v>
      </c>
      <c r="AC324" s="55" t="s">
        <v>1</v>
      </c>
    </row>
    <row r="325" spans="1:29" x14ac:dyDescent="0.3">
      <c r="A325" s="55">
        <v>55</v>
      </c>
      <c r="B325" s="55" t="s">
        <v>120</v>
      </c>
      <c r="C325" s="55" t="s">
        <v>100</v>
      </c>
      <c r="D325" s="55" t="s">
        <v>9</v>
      </c>
      <c r="E325" s="55">
        <v>1</v>
      </c>
      <c r="F325" s="55">
        <v>0</v>
      </c>
      <c r="G325" s="55">
        <v>3</v>
      </c>
      <c r="H325" s="55">
        <v>0</v>
      </c>
      <c r="I325" s="55">
        <v>5</v>
      </c>
      <c r="J325" s="55">
        <v>1</v>
      </c>
      <c r="K325" s="55">
        <v>2.5</v>
      </c>
      <c r="L325" s="55">
        <v>2.5</v>
      </c>
      <c r="M325" s="55">
        <v>0</v>
      </c>
      <c r="N325" s="55">
        <v>2.5</v>
      </c>
      <c r="O325" s="55">
        <v>0</v>
      </c>
      <c r="P325" s="55">
        <v>2.5</v>
      </c>
      <c r="Q325" s="55">
        <v>0.39</v>
      </c>
      <c r="R325" s="55">
        <v>1</v>
      </c>
      <c r="S325" s="55">
        <v>0</v>
      </c>
      <c r="T325" s="55">
        <v>0.1</v>
      </c>
      <c r="U325" s="55">
        <v>6.5</v>
      </c>
      <c r="V325" s="55">
        <v>0.44</v>
      </c>
      <c r="W325" s="55">
        <v>0.08</v>
      </c>
      <c r="X325" s="55">
        <v>0.2</v>
      </c>
      <c r="Y325" s="55">
        <v>0.98</v>
      </c>
      <c r="Z325" s="55">
        <v>0.1</v>
      </c>
      <c r="AA325" s="55">
        <v>-0.1</v>
      </c>
      <c r="AB325" s="55" t="s">
        <v>1</v>
      </c>
      <c r="AC325" s="55" t="s">
        <v>1</v>
      </c>
    </row>
    <row r="326" spans="1:29" x14ac:dyDescent="0.3">
      <c r="A326" s="55">
        <v>55</v>
      </c>
      <c r="B326" s="55" t="s">
        <v>43</v>
      </c>
      <c r="C326" s="55" t="s">
        <v>100</v>
      </c>
      <c r="D326" s="55" t="s">
        <v>9</v>
      </c>
      <c r="E326" s="55">
        <v>1</v>
      </c>
      <c r="F326" s="55">
        <v>0</v>
      </c>
      <c r="G326" s="55">
        <v>3</v>
      </c>
      <c r="H326" s="55">
        <v>0</v>
      </c>
      <c r="I326" s="55">
        <v>5</v>
      </c>
      <c r="J326" s="55">
        <v>1</v>
      </c>
      <c r="K326" s="55">
        <v>2.5</v>
      </c>
      <c r="L326" s="55">
        <v>2.5</v>
      </c>
      <c r="M326" s="55">
        <v>0</v>
      </c>
      <c r="N326" s="55">
        <v>2.5</v>
      </c>
      <c r="O326" s="55">
        <v>0</v>
      </c>
      <c r="P326" s="55">
        <v>2.5</v>
      </c>
      <c r="Q326" s="55">
        <v>0.39</v>
      </c>
      <c r="R326" s="55">
        <v>1</v>
      </c>
      <c r="S326" s="55">
        <v>0</v>
      </c>
      <c r="T326" s="55">
        <v>0.1</v>
      </c>
      <c r="U326" s="55">
        <v>6.5</v>
      </c>
      <c r="V326" s="55">
        <v>0.44</v>
      </c>
      <c r="W326" s="55">
        <v>0.08</v>
      </c>
      <c r="X326" s="55">
        <v>0.2</v>
      </c>
      <c r="Y326" s="55">
        <v>0.98</v>
      </c>
      <c r="Z326" s="55">
        <v>0.1</v>
      </c>
      <c r="AA326" s="55">
        <v>-0.1</v>
      </c>
      <c r="AB326" s="55" t="s">
        <v>1</v>
      </c>
      <c r="AC326" s="55" t="s">
        <v>1</v>
      </c>
    </row>
    <row r="327" spans="1:29" x14ac:dyDescent="0.3">
      <c r="A327" s="55">
        <v>54</v>
      </c>
      <c r="B327" s="55" t="s">
        <v>43</v>
      </c>
      <c r="C327" s="55" t="s">
        <v>100</v>
      </c>
      <c r="D327" s="55" t="s">
        <v>9</v>
      </c>
      <c r="E327" s="55">
        <v>1</v>
      </c>
      <c r="F327" s="55">
        <v>0</v>
      </c>
      <c r="G327" s="55">
        <v>3</v>
      </c>
      <c r="H327" s="55">
        <v>0</v>
      </c>
      <c r="I327" s="55">
        <v>5</v>
      </c>
      <c r="J327" s="55">
        <v>1</v>
      </c>
      <c r="K327" s="55">
        <v>2.5</v>
      </c>
      <c r="L327" s="55">
        <v>2.5</v>
      </c>
      <c r="M327" s="55">
        <v>0</v>
      </c>
      <c r="N327" s="55">
        <v>2.5</v>
      </c>
      <c r="O327" s="55">
        <v>0</v>
      </c>
      <c r="P327" s="55">
        <v>2.5</v>
      </c>
      <c r="Q327" s="55">
        <v>0.39</v>
      </c>
      <c r="R327" s="55">
        <v>1</v>
      </c>
      <c r="S327" s="55">
        <v>0</v>
      </c>
      <c r="T327" s="55">
        <v>0.1</v>
      </c>
      <c r="U327" s="55">
        <v>6.5</v>
      </c>
      <c r="V327" s="55">
        <v>0.44</v>
      </c>
      <c r="W327" s="55">
        <v>0.08</v>
      </c>
      <c r="X327" s="55">
        <v>0.2</v>
      </c>
      <c r="Y327" s="55">
        <v>0.98</v>
      </c>
      <c r="Z327" s="55">
        <v>0.1</v>
      </c>
      <c r="AA327" s="55">
        <v>-0.1</v>
      </c>
      <c r="AB327" s="55" t="s">
        <v>1</v>
      </c>
      <c r="AC327" s="55" t="s">
        <v>1</v>
      </c>
    </row>
    <row r="328" spans="1:29" x14ac:dyDescent="0.3">
      <c r="A328" s="55">
        <v>50</v>
      </c>
      <c r="B328" s="55" t="s">
        <v>43</v>
      </c>
      <c r="C328" s="55" t="s">
        <v>100</v>
      </c>
      <c r="D328" s="55" t="s">
        <v>9</v>
      </c>
      <c r="E328" s="55">
        <v>1</v>
      </c>
      <c r="F328" s="55">
        <v>0</v>
      </c>
      <c r="G328" s="55">
        <v>3</v>
      </c>
      <c r="H328" s="55">
        <v>0</v>
      </c>
      <c r="I328" s="55">
        <v>5</v>
      </c>
      <c r="J328" s="55">
        <v>1</v>
      </c>
      <c r="K328" s="55">
        <v>2.5</v>
      </c>
      <c r="L328" s="55">
        <v>2.5</v>
      </c>
      <c r="M328" s="55">
        <v>0</v>
      </c>
      <c r="N328" s="55">
        <v>2.5</v>
      </c>
      <c r="O328" s="55">
        <v>0</v>
      </c>
      <c r="P328" s="55">
        <v>2.5</v>
      </c>
      <c r="Q328" s="55">
        <v>0.39</v>
      </c>
      <c r="R328" s="55">
        <v>1</v>
      </c>
      <c r="S328" s="55">
        <v>0</v>
      </c>
      <c r="T328" s="55">
        <v>0.1</v>
      </c>
      <c r="U328" s="55">
        <v>6.5</v>
      </c>
      <c r="V328" s="55">
        <v>0.44</v>
      </c>
      <c r="W328" s="55">
        <v>0.08</v>
      </c>
      <c r="X328" s="55">
        <v>0.2</v>
      </c>
      <c r="Y328" s="55">
        <v>0.98</v>
      </c>
      <c r="Z328" s="55">
        <v>0.1</v>
      </c>
      <c r="AA328" s="55">
        <v>-0.1</v>
      </c>
      <c r="AB328" s="55" t="s">
        <v>1</v>
      </c>
      <c r="AC328" s="55" t="s">
        <v>1</v>
      </c>
    </row>
    <row r="329" spans="1:29" x14ac:dyDescent="0.3">
      <c r="A329" s="55">
        <v>49</v>
      </c>
      <c r="B329" s="55" t="s">
        <v>43</v>
      </c>
      <c r="C329" s="55" t="s">
        <v>100</v>
      </c>
      <c r="D329" s="55" t="s">
        <v>9</v>
      </c>
      <c r="E329" s="55">
        <v>1</v>
      </c>
      <c r="F329" s="55">
        <v>0</v>
      </c>
      <c r="G329" s="55">
        <v>3</v>
      </c>
      <c r="H329" s="55">
        <v>0</v>
      </c>
      <c r="I329" s="55">
        <v>5</v>
      </c>
      <c r="J329" s="55">
        <v>1</v>
      </c>
      <c r="K329" s="55">
        <v>2.5</v>
      </c>
      <c r="L329" s="55">
        <v>2.5</v>
      </c>
      <c r="M329" s="55">
        <v>0</v>
      </c>
      <c r="N329" s="55">
        <v>2.5</v>
      </c>
      <c r="O329" s="55">
        <v>0</v>
      </c>
      <c r="P329" s="55">
        <v>2.5</v>
      </c>
      <c r="Q329" s="55">
        <v>0.39</v>
      </c>
      <c r="R329" s="55">
        <v>1</v>
      </c>
      <c r="S329" s="55">
        <v>0</v>
      </c>
      <c r="T329" s="55">
        <v>0.1</v>
      </c>
      <c r="U329" s="55">
        <v>6.5</v>
      </c>
      <c r="V329" s="55">
        <v>0.44</v>
      </c>
      <c r="W329" s="55">
        <v>0.08</v>
      </c>
      <c r="X329" s="55">
        <v>0.2</v>
      </c>
      <c r="Y329" s="55">
        <v>0.98</v>
      </c>
      <c r="Z329" s="55">
        <v>0.1</v>
      </c>
      <c r="AA329" s="55">
        <v>-0.1</v>
      </c>
      <c r="AB329" s="55" t="s">
        <v>1</v>
      </c>
      <c r="AC329" s="55" t="s">
        <v>1</v>
      </c>
    </row>
    <row r="330" spans="1:29" x14ac:dyDescent="0.3">
      <c r="A330" s="55">
        <v>48</v>
      </c>
      <c r="B330" s="55" t="s">
        <v>43</v>
      </c>
      <c r="C330" s="55" t="s">
        <v>100</v>
      </c>
      <c r="D330" s="55" t="s">
        <v>9</v>
      </c>
      <c r="E330" s="55">
        <v>1</v>
      </c>
      <c r="F330" s="55">
        <v>0</v>
      </c>
      <c r="G330" s="55">
        <v>3</v>
      </c>
      <c r="H330" s="55">
        <v>0</v>
      </c>
      <c r="I330" s="55">
        <v>5</v>
      </c>
      <c r="J330" s="55">
        <v>1</v>
      </c>
      <c r="K330" s="55">
        <v>2.5</v>
      </c>
      <c r="L330" s="55">
        <v>2.5</v>
      </c>
      <c r="M330" s="55">
        <v>0</v>
      </c>
      <c r="N330" s="55">
        <v>2.5</v>
      </c>
      <c r="O330" s="55">
        <v>0</v>
      </c>
      <c r="P330" s="55">
        <v>2.5</v>
      </c>
      <c r="Q330" s="55">
        <v>0.39</v>
      </c>
      <c r="R330" s="55">
        <v>1</v>
      </c>
      <c r="S330" s="55">
        <v>0</v>
      </c>
      <c r="T330" s="55">
        <v>0.1</v>
      </c>
      <c r="U330" s="55">
        <v>6.5</v>
      </c>
      <c r="V330" s="55">
        <v>0.44</v>
      </c>
      <c r="W330" s="55">
        <v>0.08</v>
      </c>
      <c r="X330" s="55">
        <v>0.2</v>
      </c>
      <c r="Y330" s="55">
        <v>0.98</v>
      </c>
      <c r="Z330" s="55">
        <v>0.1</v>
      </c>
      <c r="AA330" s="55">
        <v>-0.1</v>
      </c>
      <c r="AB330" s="55" t="s">
        <v>1</v>
      </c>
      <c r="AC330" s="55" t="s">
        <v>1</v>
      </c>
    </row>
    <row r="331" spans="1:29" x14ac:dyDescent="0.3">
      <c r="A331" s="55">
        <v>44</v>
      </c>
      <c r="B331" s="55" t="s">
        <v>43</v>
      </c>
      <c r="C331" s="55" t="s">
        <v>100</v>
      </c>
      <c r="D331" s="55" t="s">
        <v>9</v>
      </c>
      <c r="E331" s="55">
        <v>1</v>
      </c>
      <c r="F331" s="55">
        <v>0</v>
      </c>
      <c r="G331" s="55">
        <v>3</v>
      </c>
      <c r="H331" s="55">
        <v>0</v>
      </c>
      <c r="I331" s="55">
        <v>5</v>
      </c>
      <c r="J331" s="55">
        <v>1</v>
      </c>
      <c r="K331" s="55">
        <v>2.5</v>
      </c>
      <c r="L331" s="55">
        <v>2.5</v>
      </c>
      <c r="M331" s="55">
        <v>0</v>
      </c>
      <c r="N331" s="55">
        <v>2.5</v>
      </c>
      <c r="O331" s="55">
        <v>0</v>
      </c>
      <c r="P331" s="55">
        <v>2.5</v>
      </c>
      <c r="Q331" s="55">
        <v>0.39</v>
      </c>
      <c r="R331" s="55">
        <v>1</v>
      </c>
      <c r="S331" s="55">
        <v>0</v>
      </c>
      <c r="T331" s="55">
        <v>0.1</v>
      </c>
      <c r="U331" s="55">
        <v>6.5</v>
      </c>
      <c r="V331" s="55">
        <v>0.44</v>
      </c>
      <c r="W331" s="55">
        <v>0.08</v>
      </c>
      <c r="X331" s="55">
        <v>0.2</v>
      </c>
      <c r="Y331" s="55">
        <v>0.98</v>
      </c>
      <c r="Z331" s="55">
        <v>0.1</v>
      </c>
      <c r="AA331" s="55">
        <v>-0.1</v>
      </c>
      <c r="AB331" s="55" t="s">
        <v>1</v>
      </c>
      <c r="AC331" s="55" t="s">
        <v>1</v>
      </c>
    </row>
    <row r="332" spans="1:29" x14ac:dyDescent="0.3">
      <c r="A332" s="55">
        <v>40.5</v>
      </c>
      <c r="B332" s="55" t="s">
        <v>43</v>
      </c>
      <c r="C332" s="55" t="s">
        <v>100</v>
      </c>
      <c r="D332" s="55" t="s">
        <v>9</v>
      </c>
      <c r="E332" s="55">
        <v>1</v>
      </c>
      <c r="F332" s="55">
        <v>0</v>
      </c>
      <c r="G332" s="55">
        <v>3</v>
      </c>
      <c r="H332" s="55">
        <v>0</v>
      </c>
      <c r="I332" s="55">
        <v>5</v>
      </c>
      <c r="J332" s="55">
        <v>1</v>
      </c>
      <c r="K332" s="55">
        <v>2.5</v>
      </c>
      <c r="L332" s="55">
        <v>2.5</v>
      </c>
      <c r="M332" s="55">
        <v>0</v>
      </c>
      <c r="N332" s="55">
        <v>2.5</v>
      </c>
      <c r="O332" s="55">
        <v>0</v>
      </c>
      <c r="P332" s="55">
        <v>2.5</v>
      </c>
      <c r="Q332" s="55">
        <v>0.39</v>
      </c>
      <c r="R332" s="55">
        <v>1</v>
      </c>
      <c r="S332" s="55">
        <v>0</v>
      </c>
      <c r="T332" s="55">
        <v>0.1</v>
      </c>
      <c r="U332" s="55">
        <v>6.5</v>
      </c>
      <c r="V332" s="55">
        <v>0.44</v>
      </c>
      <c r="W332" s="55">
        <v>0.08</v>
      </c>
      <c r="X332" s="55">
        <v>0.2</v>
      </c>
      <c r="Y332" s="55">
        <v>0.98</v>
      </c>
      <c r="Z332" s="55">
        <v>0.1</v>
      </c>
      <c r="AA332" s="55">
        <v>-0.1</v>
      </c>
      <c r="AB332" s="55" t="s">
        <v>1</v>
      </c>
      <c r="AC332" s="55" t="s">
        <v>1</v>
      </c>
    </row>
    <row r="333" spans="1:29" x14ac:dyDescent="0.3">
      <c r="A333" s="55">
        <v>40</v>
      </c>
      <c r="B333" s="55" t="s">
        <v>43</v>
      </c>
      <c r="C333" s="55" t="s">
        <v>100</v>
      </c>
      <c r="D333" s="55" t="s">
        <v>9</v>
      </c>
      <c r="E333" s="55">
        <v>1</v>
      </c>
      <c r="F333" s="55">
        <v>0</v>
      </c>
      <c r="G333" s="55">
        <v>3</v>
      </c>
      <c r="H333" s="55">
        <v>0</v>
      </c>
      <c r="I333" s="55">
        <v>5</v>
      </c>
      <c r="J333" s="55">
        <v>1</v>
      </c>
      <c r="K333" s="55">
        <v>2.5</v>
      </c>
      <c r="L333" s="55">
        <v>2.5</v>
      </c>
      <c r="M333" s="55">
        <v>0</v>
      </c>
      <c r="N333" s="55">
        <v>2.5</v>
      </c>
      <c r="O333" s="55">
        <v>0</v>
      </c>
      <c r="P333" s="55">
        <v>2.5</v>
      </c>
      <c r="Q333" s="55">
        <v>0.39</v>
      </c>
      <c r="R333" s="55">
        <v>1</v>
      </c>
      <c r="S333" s="55">
        <v>0</v>
      </c>
      <c r="T333" s="55">
        <v>0.1</v>
      </c>
      <c r="U333" s="55">
        <v>6.5</v>
      </c>
      <c r="V333" s="55">
        <v>0.44</v>
      </c>
      <c r="W333" s="55">
        <v>0.08</v>
      </c>
      <c r="X333" s="55">
        <v>0.2</v>
      </c>
      <c r="Y333" s="55">
        <v>0.98</v>
      </c>
      <c r="Z333" s="55">
        <v>0.1</v>
      </c>
      <c r="AA333" s="55">
        <v>-0.1</v>
      </c>
      <c r="AB333" s="55" t="s">
        <v>1</v>
      </c>
      <c r="AC333" s="55" t="s">
        <v>1</v>
      </c>
    </row>
    <row r="334" spans="1:29" x14ac:dyDescent="0.3">
      <c r="A334" s="55">
        <v>38.799999999999997</v>
      </c>
      <c r="B334" s="55" t="s">
        <v>43</v>
      </c>
      <c r="C334" s="55" t="s">
        <v>100</v>
      </c>
      <c r="D334" s="55" t="s">
        <v>9</v>
      </c>
      <c r="E334" s="55">
        <v>1</v>
      </c>
      <c r="F334" s="55">
        <v>0</v>
      </c>
      <c r="G334" s="55">
        <v>3</v>
      </c>
      <c r="H334" s="55">
        <v>0</v>
      </c>
      <c r="I334" s="55">
        <v>5</v>
      </c>
      <c r="J334" s="55">
        <v>1</v>
      </c>
      <c r="K334" s="55">
        <v>2.5</v>
      </c>
      <c r="L334" s="55">
        <v>2.5</v>
      </c>
      <c r="M334" s="55">
        <v>0</v>
      </c>
      <c r="N334" s="55">
        <v>2.5</v>
      </c>
      <c r="O334" s="55">
        <v>0</v>
      </c>
      <c r="P334" s="55">
        <v>2.5</v>
      </c>
      <c r="Q334" s="55">
        <v>0.39</v>
      </c>
      <c r="R334" s="55">
        <v>1</v>
      </c>
      <c r="S334" s="55">
        <v>0</v>
      </c>
      <c r="T334" s="55">
        <v>0.1</v>
      </c>
      <c r="U334" s="55">
        <v>6.5</v>
      </c>
      <c r="V334" s="55">
        <v>0.44</v>
      </c>
      <c r="W334" s="55">
        <v>0.08</v>
      </c>
      <c r="X334" s="55">
        <v>0.2</v>
      </c>
      <c r="Y334" s="55">
        <v>0.98</v>
      </c>
      <c r="Z334" s="55">
        <v>0.1</v>
      </c>
      <c r="AA334" s="55">
        <v>-0.1</v>
      </c>
      <c r="AB334" s="55" t="s">
        <v>1</v>
      </c>
      <c r="AC334" s="55" t="s">
        <v>1</v>
      </c>
    </row>
    <row r="335" spans="1:29" x14ac:dyDescent="0.3">
      <c r="A335" s="55">
        <v>35</v>
      </c>
      <c r="B335" s="55" t="s">
        <v>43</v>
      </c>
      <c r="C335" s="55" t="s">
        <v>100</v>
      </c>
      <c r="D335" s="55" t="s">
        <v>9</v>
      </c>
      <c r="E335" s="55">
        <v>1</v>
      </c>
      <c r="F335" s="55">
        <v>0</v>
      </c>
      <c r="G335" s="55">
        <v>3</v>
      </c>
      <c r="H335" s="55">
        <v>0</v>
      </c>
      <c r="I335" s="55">
        <v>5</v>
      </c>
      <c r="J335" s="55">
        <v>1</v>
      </c>
      <c r="K335" s="55">
        <v>2.5</v>
      </c>
      <c r="L335" s="55">
        <v>2.5</v>
      </c>
      <c r="M335" s="55">
        <v>0</v>
      </c>
      <c r="N335" s="55">
        <v>2.5</v>
      </c>
      <c r="O335" s="55">
        <v>0</v>
      </c>
      <c r="P335" s="55">
        <v>2.5</v>
      </c>
      <c r="Q335" s="55">
        <v>0.39</v>
      </c>
      <c r="R335" s="55">
        <v>1</v>
      </c>
      <c r="S335" s="55">
        <v>0</v>
      </c>
      <c r="T335" s="55">
        <v>0.1</v>
      </c>
      <c r="U335" s="55">
        <v>6.5</v>
      </c>
      <c r="V335" s="55">
        <v>0.44</v>
      </c>
      <c r="W335" s="55">
        <v>0.08</v>
      </c>
      <c r="X335" s="55">
        <v>0.2</v>
      </c>
      <c r="Y335" s="55">
        <v>0.98</v>
      </c>
      <c r="Z335" s="55">
        <v>0.1</v>
      </c>
      <c r="AA335" s="55">
        <v>-0.1</v>
      </c>
      <c r="AB335" s="55" t="s">
        <v>1</v>
      </c>
      <c r="AC335" s="55" t="s">
        <v>1</v>
      </c>
    </row>
    <row r="336" spans="1:29" x14ac:dyDescent="0.3">
      <c r="A336" s="55">
        <v>35</v>
      </c>
      <c r="B336" s="55" t="s">
        <v>120</v>
      </c>
      <c r="C336" s="55" t="s">
        <v>100</v>
      </c>
      <c r="D336" s="55" t="s">
        <v>9</v>
      </c>
      <c r="E336" s="55">
        <v>1</v>
      </c>
      <c r="F336" s="55">
        <v>0</v>
      </c>
      <c r="G336" s="55">
        <v>3</v>
      </c>
      <c r="H336" s="55">
        <v>0</v>
      </c>
      <c r="I336" s="55">
        <v>5</v>
      </c>
      <c r="J336" s="55">
        <v>1</v>
      </c>
      <c r="K336" s="55">
        <v>2.5</v>
      </c>
      <c r="L336" s="55">
        <v>2.5</v>
      </c>
      <c r="M336" s="55">
        <v>0</v>
      </c>
      <c r="N336" s="55">
        <v>2.5</v>
      </c>
      <c r="O336" s="55">
        <v>0</v>
      </c>
      <c r="P336" s="55">
        <v>2.5</v>
      </c>
      <c r="Q336" s="55">
        <v>0.39</v>
      </c>
      <c r="R336" s="55">
        <v>1</v>
      </c>
      <c r="S336" s="55">
        <v>0</v>
      </c>
      <c r="T336" s="55">
        <v>0.1</v>
      </c>
      <c r="U336" s="55">
        <v>6.5</v>
      </c>
      <c r="V336" s="55">
        <v>0.44</v>
      </c>
      <c r="W336" s="55">
        <v>0.08</v>
      </c>
      <c r="X336" s="55">
        <v>0.2</v>
      </c>
      <c r="Y336" s="55">
        <v>0.98</v>
      </c>
      <c r="Z336" s="55">
        <v>0.1</v>
      </c>
      <c r="AA336" s="55">
        <v>-0.1</v>
      </c>
      <c r="AB336" s="55" t="s">
        <v>1</v>
      </c>
      <c r="AC336" s="55" t="s">
        <v>1</v>
      </c>
    </row>
    <row r="337" spans="1:29" x14ac:dyDescent="0.3">
      <c r="A337" s="55">
        <v>34.700000000000003</v>
      </c>
      <c r="B337" s="55" t="s">
        <v>120</v>
      </c>
      <c r="C337" s="55" t="s">
        <v>100</v>
      </c>
      <c r="D337" s="55" t="s">
        <v>9</v>
      </c>
      <c r="E337" s="55">
        <v>1</v>
      </c>
      <c r="F337" s="55">
        <v>0</v>
      </c>
      <c r="G337" s="55">
        <v>3</v>
      </c>
      <c r="H337" s="55">
        <v>0</v>
      </c>
      <c r="I337" s="55">
        <v>5</v>
      </c>
      <c r="J337" s="55">
        <v>1</v>
      </c>
      <c r="K337" s="55">
        <v>2.5</v>
      </c>
      <c r="L337" s="55">
        <v>2.5</v>
      </c>
      <c r="M337" s="55">
        <v>0</v>
      </c>
      <c r="N337" s="55">
        <v>2.5</v>
      </c>
      <c r="O337" s="55">
        <v>0</v>
      </c>
      <c r="P337" s="55">
        <v>2.5</v>
      </c>
      <c r="Q337" s="55">
        <v>0.39</v>
      </c>
      <c r="R337" s="55">
        <v>1</v>
      </c>
      <c r="S337" s="55">
        <v>0</v>
      </c>
      <c r="T337" s="55">
        <v>0.1</v>
      </c>
      <c r="U337" s="55">
        <v>6.5</v>
      </c>
      <c r="V337" s="55">
        <v>0.44</v>
      </c>
      <c r="W337" s="55">
        <v>0.08</v>
      </c>
      <c r="X337" s="55">
        <v>0.2</v>
      </c>
      <c r="Y337" s="55">
        <v>0.98</v>
      </c>
      <c r="Z337" s="55">
        <v>0.1</v>
      </c>
      <c r="AA337" s="55">
        <v>-0.1</v>
      </c>
      <c r="AB337" s="55" t="s">
        <v>1</v>
      </c>
      <c r="AC337" s="55" t="s">
        <v>1</v>
      </c>
    </row>
    <row r="338" spans="1:29" x14ac:dyDescent="0.3">
      <c r="A338" s="55">
        <v>33</v>
      </c>
      <c r="B338" s="55" t="s">
        <v>43</v>
      </c>
      <c r="C338" s="55" t="s">
        <v>100</v>
      </c>
      <c r="D338" s="55" t="s">
        <v>9</v>
      </c>
      <c r="E338" s="55">
        <v>1</v>
      </c>
      <c r="F338" s="55">
        <v>0</v>
      </c>
      <c r="G338" s="55">
        <v>3</v>
      </c>
      <c r="H338" s="55">
        <v>0</v>
      </c>
      <c r="I338" s="55">
        <v>5</v>
      </c>
      <c r="J338" s="55">
        <v>1</v>
      </c>
      <c r="K338" s="55">
        <v>2.5</v>
      </c>
      <c r="L338" s="55">
        <v>2.5</v>
      </c>
      <c r="M338" s="55">
        <v>0</v>
      </c>
      <c r="N338" s="55">
        <v>2.5</v>
      </c>
      <c r="O338" s="55">
        <v>0</v>
      </c>
      <c r="P338" s="55">
        <v>2.5</v>
      </c>
      <c r="Q338" s="55">
        <v>0.39</v>
      </c>
      <c r="R338" s="55">
        <v>1</v>
      </c>
      <c r="S338" s="55">
        <v>0</v>
      </c>
      <c r="T338" s="55">
        <v>0.1</v>
      </c>
      <c r="U338" s="55">
        <v>6.5</v>
      </c>
      <c r="V338" s="55">
        <v>0.44</v>
      </c>
      <c r="W338" s="55">
        <v>0.08</v>
      </c>
      <c r="X338" s="55">
        <v>0.2</v>
      </c>
      <c r="Y338" s="55">
        <v>0.98</v>
      </c>
      <c r="Z338" s="55">
        <v>0.1</v>
      </c>
      <c r="AA338" s="55">
        <v>-0.1</v>
      </c>
      <c r="AB338" s="55" t="s">
        <v>1</v>
      </c>
      <c r="AC338" s="55" t="s">
        <v>1</v>
      </c>
    </row>
    <row r="339" spans="1:29" x14ac:dyDescent="0.3">
      <c r="A339" s="55">
        <v>33</v>
      </c>
      <c r="B339" s="55" t="s">
        <v>120</v>
      </c>
      <c r="C339" s="55" t="s">
        <v>100</v>
      </c>
      <c r="D339" s="55" t="s">
        <v>9</v>
      </c>
      <c r="E339" s="55">
        <v>1</v>
      </c>
      <c r="F339" s="55">
        <v>0</v>
      </c>
      <c r="G339" s="55">
        <v>3</v>
      </c>
      <c r="H339" s="55">
        <v>0</v>
      </c>
      <c r="I339" s="55">
        <v>5</v>
      </c>
      <c r="J339" s="55">
        <v>1</v>
      </c>
      <c r="K339" s="55">
        <v>2.5</v>
      </c>
      <c r="L339" s="55">
        <v>2.5</v>
      </c>
      <c r="M339" s="55">
        <v>0</v>
      </c>
      <c r="N339" s="55">
        <v>2.5</v>
      </c>
      <c r="O339" s="55">
        <v>0</v>
      </c>
      <c r="P339" s="55">
        <v>2.5</v>
      </c>
      <c r="Q339" s="55">
        <v>0.39</v>
      </c>
      <c r="R339" s="55">
        <v>1</v>
      </c>
      <c r="S339" s="55">
        <v>0</v>
      </c>
      <c r="T339" s="55">
        <v>0.1</v>
      </c>
      <c r="U339" s="55">
        <v>6.5</v>
      </c>
      <c r="V339" s="55">
        <v>0.44</v>
      </c>
      <c r="W339" s="55">
        <v>0.08</v>
      </c>
      <c r="X339" s="55">
        <v>0.2</v>
      </c>
      <c r="Y339" s="55">
        <v>0.98</v>
      </c>
      <c r="Z339" s="55">
        <v>0.1</v>
      </c>
      <c r="AA339" s="55">
        <v>-0.1</v>
      </c>
      <c r="AB339" s="55" t="s">
        <v>1</v>
      </c>
      <c r="AC339" s="55" t="s">
        <v>1</v>
      </c>
    </row>
    <row r="340" spans="1:29" x14ac:dyDescent="0.3">
      <c r="A340" s="55">
        <v>32</v>
      </c>
      <c r="B340" s="55" t="s">
        <v>43</v>
      </c>
      <c r="C340" s="55" t="s">
        <v>100</v>
      </c>
      <c r="D340" s="55" t="s">
        <v>9</v>
      </c>
      <c r="E340" s="55">
        <v>1</v>
      </c>
      <c r="F340" s="55">
        <v>0</v>
      </c>
      <c r="G340" s="55">
        <v>3</v>
      </c>
      <c r="H340" s="55">
        <v>0</v>
      </c>
      <c r="I340" s="55">
        <v>5</v>
      </c>
      <c r="J340" s="55">
        <v>1</v>
      </c>
      <c r="K340" s="55">
        <v>2.5</v>
      </c>
      <c r="L340" s="55">
        <v>2.5</v>
      </c>
      <c r="M340" s="55">
        <v>0</v>
      </c>
      <c r="N340" s="55">
        <v>2.5</v>
      </c>
      <c r="O340" s="55">
        <v>0</v>
      </c>
      <c r="P340" s="55">
        <v>2.5</v>
      </c>
      <c r="Q340" s="55">
        <v>0.39</v>
      </c>
      <c r="R340" s="55">
        <v>1</v>
      </c>
      <c r="S340" s="55">
        <v>0</v>
      </c>
      <c r="T340" s="55">
        <v>0.1</v>
      </c>
      <c r="U340" s="55">
        <v>6.5</v>
      </c>
      <c r="V340" s="55">
        <v>0.44</v>
      </c>
      <c r="W340" s="55">
        <v>0.08</v>
      </c>
      <c r="X340" s="55">
        <v>0.2</v>
      </c>
      <c r="Y340" s="55">
        <v>0.98</v>
      </c>
      <c r="Z340" s="55">
        <v>0.1</v>
      </c>
      <c r="AA340" s="55">
        <v>-0.1</v>
      </c>
      <c r="AB340" s="55" t="s">
        <v>1</v>
      </c>
      <c r="AC340" s="55" t="s">
        <v>1</v>
      </c>
    </row>
    <row r="341" spans="1:29" x14ac:dyDescent="0.3">
      <c r="A341" s="55">
        <v>32</v>
      </c>
      <c r="B341" s="55" t="s">
        <v>120</v>
      </c>
      <c r="C341" s="55" t="s">
        <v>100</v>
      </c>
      <c r="D341" s="55" t="s">
        <v>9</v>
      </c>
      <c r="E341" s="55">
        <v>1</v>
      </c>
      <c r="F341" s="55">
        <v>0</v>
      </c>
      <c r="G341" s="55">
        <v>3</v>
      </c>
      <c r="H341" s="55">
        <v>0</v>
      </c>
      <c r="I341" s="55">
        <v>5</v>
      </c>
      <c r="J341" s="55">
        <v>1</v>
      </c>
      <c r="K341" s="55">
        <v>2.5</v>
      </c>
      <c r="L341" s="55">
        <v>2.5</v>
      </c>
      <c r="M341" s="55">
        <v>0</v>
      </c>
      <c r="N341" s="55">
        <v>2.5</v>
      </c>
      <c r="O341" s="55">
        <v>0</v>
      </c>
      <c r="P341" s="55">
        <v>2.5</v>
      </c>
      <c r="Q341" s="55">
        <v>0.39</v>
      </c>
      <c r="R341" s="55">
        <v>1</v>
      </c>
      <c r="S341" s="55">
        <v>0</v>
      </c>
      <c r="T341" s="55">
        <v>0.1</v>
      </c>
      <c r="U341" s="55">
        <v>6.5</v>
      </c>
      <c r="V341" s="55">
        <v>0.44</v>
      </c>
      <c r="W341" s="55">
        <v>0.08</v>
      </c>
      <c r="X341" s="55">
        <v>0.2</v>
      </c>
      <c r="Y341" s="55">
        <v>0.98</v>
      </c>
      <c r="Z341" s="55">
        <v>0.1</v>
      </c>
      <c r="AA341" s="55">
        <v>-0.1</v>
      </c>
      <c r="AB341" s="55" t="s">
        <v>1</v>
      </c>
      <c r="AC341" s="55" t="s">
        <v>1</v>
      </c>
    </row>
    <row r="342" spans="1:29" x14ac:dyDescent="0.3">
      <c r="A342" s="55">
        <v>25.5</v>
      </c>
      <c r="B342" s="55" t="s">
        <v>43</v>
      </c>
      <c r="C342" s="55" t="s">
        <v>100</v>
      </c>
      <c r="D342" s="55" t="s">
        <v>9</v>
      </c>
      <c r="E342" s="55">
        <v>1</v>
      </c>
      <c r="F342" s="55">
        <v>0</v>
      </c>
      <c r="G342" s="55">
        <v>3</v>
      </c>
      <c r="H342" s="55">
        <v>0</v>
      </c>
      <c r="I342" s="55">
        <v>5</v>
      </c>
      <c r="J342" s="55">
        <v>1</v>
      </c>
      <c r="K342" s="55">
        <v>2.5</v>
      </c>
      <c r="L342" s="55">
        <v>2.5</v>
      </c>
      <c r="M342" s="55">
        <v>0</v>
      </c>
      <c r="N342" s="55">
        <v>2.5</v>
      </c>
      <c r="O342" s="55">
        <v>0</v>
      </c>
      <c r="P342" s="55">
        <v>2.5</v>
      </c>
      <c r="Q342" s="55">
        <v>0.39</v>
      </c>
      <c r="R342" s="55">
        <v>1</v>
      </c>
      <c r="S342" s="55">
        <v>0</v>
      </c>
      <c r="T342" s="55">
        <v>0.1</v>
      </c>
      <c r="U342" s="55">
        <v>6.5</v>
      </c>
      <c r="V342" s="55">
        <v>0.44</v>
      </c>
      <c r="W342" s="55">
        <v>0.08</v>
      </c>
      <c r="X342" s="55">
        <v>0.2</v>
      </c>
      <c r="Y342" s="55">
        <v>0.98</v>
      </c>
      <c r="Z342" s="55">
        <v>0.1</v>
      </c>
      <c r="AA342" s="55">
        <v>-0.1</v>
      </c>
      <c r="AB342" s="55" t="s">
        <v>1</v>
      </c>
      <c r="AC342" s="55" t="s">
        <v>1</v>
      </c>
    </row>
    <row r="343" spans="1:29" x14ac:dyDescent="0.3">
      <c r="A343" s="55">
        <v>25</v>
      </c>
      <c r="B343" s="55" t="s">
        <v>120</v>
      </c>
      <c r="C343" s="55" t="s">
        <v>100</v>
      </c>
      <c r="D343" s="55" t="s">
        <v>9</v>
      </c>
      <c r="E343" s="55">
        <v>1</v>
      </c>
      <c r="F343" s="55">
        <v>0</v>
      </c>
      <c r="G343" s="55">
        <v>3</v>
      </c>
      <c r="H343" s="55">
        <v>0</v>
      </c>
      <c r="I343" s="55">
        <v>5</v>
      </c>
      <c r="J343" s="55">
        <v>1</v>
      </c>
      <c r="K343" s="55">
        <v>2.5</v>
      </c>
      <c r="L343" s="55">
        <v>2.5</v>
      </c>
      <c r="M343" s="55">
        <v>0</v>
      </c>
      <c r="N343" s="55">
        <v>2.5</v>
      </c>
      <c r="O343" s="55">
        <v>0</v>
      </c>
      <c r="P343" s="55">
        <v>2.5</v>
      </c>
      <c r="Q343" s="55">
        <v>0.39</v>
      </c>
      <c r="R343" s="55">
        <v>1</v>
      </c>
      <c r="S343" s="55">
        <v>0</v>
      </c>
      <c r="T343" s="55">
        <v>0.1</v>
      </c>
      <c r="U343" s="55">
        <v>6.5</v>
      </c>
      <c r="V343" s="55">
        <v>0.44</v>
      </c>
      <c r="W343" s="55">
        <v>0.08</v>
      </c>
      <c r="X343" s="55">
        <v>0.2</v>
      </c>
      <c r="Y343" s="55">
        <v>0.98</v>
      </c>
      <c r="Z343" s="55">
        <v>0.1</v>
      </c>
      <c r="AA343" s="55">
        <v>-0.1</v>
      </c>
      <c r="AB343" s="55" t="s">
        <v>1</v>
      </c>
      <c r="AC343" s="55" t="s">
        <v>1</v>
      </c>
    </row>
    <row r="344" spans="1:29" x14ac:dyDescent="0.3">
      <c r="A344" s="55">
        <v>24</v>
      </c>
      <c r="B344" s="55" t="s">
        <v>43</v>
      </c>
      <c r="C344" s="55" t="s">
        <v>100</v>
      </c>
      <c r="D344" s="55" t="s">
        <v>9</v>
      </c>
      <c r="E344" s="55">
        <v>1</v>
      </c>
      <c r="F344" s="55">
        <v>0</v>
      </c>
      <c r="G344" s="55">
        <v>3</v>
      </c>
      <c r="H344" s="55">
        <v>0</v>
      </c>
      <c r="I344" s="55">
        <v>5</v>
      </c>
      <c r="J344" s="55">
        <v>1</v>
      </c>
      <c r="K344" s="55">
        <v>2.5</v>
      </c>
      <c r="L344" s="55">
        <v>2.5</v>
      </c>
      <c r="M344" s="55">
        <v>0</v>
      </c>
      <c r="N344" s="55">
        <v>2.5</v>
      </c>
      <c r="O344" s="55">
        <v>0</v>
      </c>
      <c r="P344" s="55">
        <v>2.5</v>
      </c>
      <c r="Q344" s="55">
        <v>0.39</v>
      </c>
      <c r="R344" s="55">
        <v>1</v>
      </c>
      <c r="S344" s="55">
        <v>0</v>
      </c>
      <c r="T344" s="55">
        <v>0.1</v>
      </c>
      <c r="U344" s="55">
        <v>6.5</v>
      </c>
      <c r="V344" s="55">
        <v>0.44</v>
      </c>
      <c r="W344" s="55">
        <v>0.08</v>
      </c>
      <c r="X344" s="55">
        <v>0.2</v>
      </c>
      <c r="Y344" s="55">
        <v>0.98</v>
      </c>
      <c r="Z344" s="55">
        <v>0.1</v>
      </c>
      <c r="AA344" s="55">
        <v>-0.1</v>
      </c>
      <c r="AB344" s="55" t="s">
        <v>1</v>
      </c>
      <c r="AC344" s="55" t="s">
        <v>1</v>
      </c>
    </row>
    <row r="345" spans="1:29" x14ac:dyDescent="0.3">
      <c r="A345" s="55">
        <v>20</v>
      </c>
      <c r="B345" s="55" t="s">
        <v>43</v>
      </c>
      <c r="C345" s="55" t="s">
        <v>100</v>
      </c>
      <c r="D345" s="55" t="s">
        <v>9</v>
      </c>
      <c r="E345" s="55">
        <v>1</v>
      </c>
      <c r="F345" s="55">
        <v>0</v>
      </c>
      <c r="G345" s="55">
        <v>3</v>
      </c>
      <c r="H345" s="55">
        <v>0</v>
      </c>
      <c r="I345" s="55">
        <v>5</v>
      </c>
      <c r="J345" s="55">
        <v>1</v>
      </c>
      <c r="K345" s="55">
        <v>2.5</v>
      </c>
      <c r="L345" s="55">
        <v>2.5</v>
      </c>
      <c r="M345" s="55">
        <v>0</v>
      </c>
      <c r="N345" s="55">
        <v>2.5</v>
      </c>
      <c r="O345" s="55">
        <v>0</v>
      </c>
      <c r="P345" s="55">
        <v>2.5</v>
      </c>
      <c r="Q345" s="55">
        <v>0.39</v>
      </c>
      <c r="R345" s="55">
        <v>1</v>
      </c>
      <c r="S345" s="55">
        <v>0</v>
      </c>
      <c r="T345" s="55">
        <v>0.1</v>
      </c>
      <c r="U345" s="55">
        <v>6.5</v>
      </c>
      <c r="V345" s="55">
        <v>0.44</v>
      </c>
      <c r="W345" s="55">
        <v>0.08</v>
      </c>
      <c r="X345" s="55">
        <v>0.2</v>
      </c>
      <c r="Y345" s="55">
        <v>0.98</v>
      </c>
      <c r="Z345" s="55">
        <v>0.1</v>
      </c>
      <c r="AA345" s="55">
        <v>-0.1</v>
      </c>
      <c r="AB345" s="55" t="s">
        <v>1</v>
      </c>
      <c r="AC345" s="55" t="s">
        <v>1</v>
      </c>
    </row>
    <row r="346" spans="1:29" x14ac:dyDescent="0.3">
      <c r="A346" s="55">
        <v>20</v>
      </c>
      <c r="B346" s="55" t="s">
        <v>120</v>
      </c>
      <c r="C346" s="55" t="s">
        <v>100</v>
      </c>
      <c r="D346" s="55" t="s">
        <v>9</v>
      </c>
      <c r="E346" s="55">
        <v>1</v>
      </c>
      <c r="F346" s="55">
        <v>0</v>
      </c>
      <c r="G346" s="55">
        <v>3</v>
      </c>
      <c r="H346" s="55">
        <v>0</v>
      </c>
      <c r="I346" s="55">
        <v>5</v>
      </c>
      <c r="J346" s="55">
        <v>1</v>
      </c>
      <c r="K346" s="55">
        <v>2.5</v>
      </c>
      <c r="L346" s="55">
        <v>2.5</v>
      </c>
      <c r="M346" s="55">
        <v>0</v>
      </c>
      <c r="N346" s="55">
        <v>2.5</v>
      </c>
      <c r="O346" s="55">
        <v>0</v>
      </c>
      <c r="P346" s="55">
        <v>2.5</v>
      </c>
      <c r="Q346" s="55">
        <v>0.39</v>
      </c>
      <c r="R346" s="55">
        <v>1</v>
      </c>
      <c r="S346" s="55">
        <v>0</v>
      </c>
      <c r="T346" s="55">
        <v>0.1</v>
      </c>
      <c r="U346" s="55">
        <v>6.5</v>
      </c>
      <c r="V346" s="55">
        <v>0.44</v>
      </c>
      <c r="W346" s="55">
        <v>0.08</v>
      </c>
      <c r="X346" s="55">
        <v>0.2</v>
      </c>
      <c r="Y346" s="55">
        <v>0.98</v>
      </c>
      <c r="Z346" s="55">
        <v>0.1</v>
      </c>
      <c r="AA346" s="55">
        <v>-0.1</v>
      </c>
      <c r="AB346" s="55" t="s">
        <v>1</v>
      </c>
      <c r="AC346" s="55" t="s">
        <v>1</v>
      </c>
    </row>
    <row r="347" spans="1:29" x14ac:dyDescent="0.3">
      <c r="A347" s="55">
        <v>18.5</v>
      </c>
      <c r="B347" s="55" t="s">
        <v>120</v>
      </c>
      <c r="C347" s="55" t="s">
        <v>100</v>
      </c>
      <c r="D347" s="55" t="s">
        <v>9</v>
      </c>
      <c r="E347" s="55">
        <v>1</v>
      </c>
      <c r="F347" s="55">
        <v>0</v>
      </c>
      <c r="G347" s="55">
        <v>3</v>
      </c>
      <c r="H347" s="55">
        <v>0</v>
      </c>
      <c r="I347" s="55">
        <v>5</v>
      </c>
      <c r="J347" s="55">
        <v>1</v>
      </c>
      <c r="K347" s="55">
        <v>2.5</v>
      </c>
      <c r="L347" s="55">
        <v>2.5</v>
      </c>
      <c r="M347" s="55">
        <v>0</v>
      </c>
      <c r="N347" s="55">
        <v>2.5</v>
      </c>
      <c r="O347" s="55">
        <v>0</v>
      </c>
      <c r="P347" s="55">
        <v>2.5</v>
      </c>
      <c r="Q347" s="55">
        <v>0.39</v>
      </c>
      <c r="R347" s="55">
        <v>1</v>
      </c>
      <c r="S347" s="55">
        <v>0</v>
      </c>
      <c r="T347" s="55">
        <v>0.1</v>
      </c>
      <c r="U347" s="55">
        <v>6.5</v>
      </c>
      <c r="V347" s="55">
        <v>0.44</v>
      </c>
      <c r="W347" s="55">
        <v>0.08</v>
      </c>
      <c r="X347" s="55">
        <v>0.2</v>
      </c>
      <c r="Y347" s="55">
        <v>0.98</v>
      </c>
      <c r="Z347" s="55">
        <v>0.1</v>
      </c>
      <c r="AA347" s="55">
        <v>-0.1</v>
      </c>
      <c r="AB347" s="55" t="s">
        <v>1</v>
      </c>
      <c r="AC347" s="55" t="s">
        <v>1</v>
      </c>
    </row>
    <row r="348" spans="1:29" x14ac:dyDescent="0.3">
      <c r="A348" s="55">
        <v>15</v>
      </c>
      <c r="B348" s="55" t="s">
        <v>120</v>
      </c>
      <c r="C348" s="55" t="s">
        <v>100</v>
      </c>
      <c r="D348" s="55" t="s">
        <v>9</v>
      </c>
      <c r="E348" s="55">
        <v>1</v>
      </c>
      <c r="F348" s="55">
        <v>0</v>
      </c>
      <c r="G348" s="55">
        <v>3</v>
      </c>
      <c r="H348" s="55">
        <v>0</v>
      </c>
      <c r="I348" s="55">
        <v>5</v>
      </c>
      <c r="J348" s="55">
        <v>1</v>
      </c>
      <c r="K348" s="55">
        <v>2.5</v>
      </c>
      <c r="L348" s="55">
        <v>2.5</v>
      </c>
      <c r="M348" s="55">
        <v>0</v>
      </c>
      <c r="N348" s="55">
        <v>2.5</v>
      </c>
      <c r="O348" s="55">
        <v>0</v>
      </c>
      <c r="P348" s="55">
        <v>2.5</v>
      </c>
      <c r="Q348" s="55">
        <v>0.39</v>
      </c>
      <c r="R348" s="55">
        <v>1</v>
      </c>
      <c r="S348" s="55">
        <v>0</v>
      </c>
      <c r="T348" s="55">
        <v>0.1</v>
      </c>
      <c r="U348" s="55">
        <v>6.5</v>
      </c>
      <c r="V348" s="55">
        <v>0.44</v>
      </c>
      <c r="W348" s="55">
        <v>0.08</v>
      </c>
      <c r="X348" s="55">
        <v>0.2</v>
      </c>
      <c r="Y348" s="55">
        <v>0.98</v>
      </c>
      <c r="Z348" s="55">
        <v>0.1</v>
      </c>
      <c r="AA348" s="55">
        <v>-0.1</v>
      </c>
      <c r="AB348" s="55" t="s">
        <v>1</v>
      </c>
      <c r="AC348" s="55" t="s">
        <v>1</v>
      </c>
    </row>
    <row r="349" spans="1:29" x14ac:dyDescent="0.3">
      <c r="A349" s="55">
        <v>13</v>
      </c>
      <c r="B349" s="55" t="s">
        <v>120</v>
      </c>
      <c r="C349" s="55" t="s">
        <v>100</v>
      </c>
      <c r="D349" s="55" t="s">
        <v>9</v>
      </c>
      <c r="E349" s="55">
        <v>1</v>
      </c>
      <c r="F349" s="55">
        <v>0</v>
      </c>
      <c r="G349" s="55">
        <v>3</v>
      </c>
      <c r="H349" s="55">
        <v>0</v>
      </c>
      <c r="I349" s="55">
        <v>5</v>
      </c>
      <c r="J349" s="55">
        <v>1</v>
      </c>
      <c r="K349" s="55">
        <v>2.5</v>
      </c>
      <c r="L349" s="55">
        <v>2.5</v>
      </c>
      <c r="M349" s="55">
        <v>0</v>
      </c>
      <c r="N349" s="55">
        <v>2.5</v>
      </c>
      <c r="O349" s="55">
        <v>0</v>
      </c>
      <c r="P349" s="55">
        <v>2.5</v>
      </c>
      <c r="Q349" s="55">
        <v>0.39</v>
      </c>
      <c r="R349" s="55">
        <v>1</v>
      </c>
      <c r="S349" s="55">
        <v>0</v>
      </c>
      <c r="T349" s="55">
        <v>0.1</v>
      </c>
      <c r="U349" s="55">
        <v>6.5</v>
      </c>
      <c r="V349" s="55">
        <v>0.44</v>
      </c>
      <c r="W349" s="55">
        <v>0.08</v>
      </c>
      <c r="X349" s="55">
        <v>0.2</v>
      </c>
      <c r="Y349" s="55">
        <v>0.98</v>
      </c>
      <c r="Z349" s="55">
        <v>0.1</v>
      </c>
      <c r="AA349" s="55">
        <v>-0.1</v>
      </c>
      <c r="AB349" s="55" t="s">
        <v>1</v>
      </c>
      <c r="AC349" s="55" t="s">
        <v>1</v>
      </c>
    </row>
    <row r="350" spans="1:29" x14ac:dyDescent="0.3">
      <c r="A350" s="55">
        <v>7.5</v>
      </c>
      <c r="B350" s="55" t="s">
        <v>43</v>
      </c>
      <c r="C350" s="55" t="s">
        <v>100</v>
      </c>
      <c r="D350" s="55" t="s">
        <v>9</v>
      </c>
      <c r="E350" s="55">
        <v>1</v>
      </c>
      <c r="F350" s="55">
        <v>0</v>
      </c>
      <c r="G350" s="55">
        <v>3</v>
      </c>
      <c r="H350" s="55">
        <v>0</v>
      </c>
      <c r="I350" s="55">
        <v>5</v>
      </c>
      <c r="J350" s="55">
        <v>1</v>
      </c>
      <c r="K350" s="55">
        <v>2.5</v>
      </c>
      <c r="L350" s="55">
        <v>2.5</v>
      </c>
      <c r="M350" s="55">
        <v>0</v>
      </c>
      <c r="N350" s="55">
        <v>2.5</v>
      </c>
      <c r="O350" s="55">
        <v>0</v>
      </c>
      <c r="P350" s="55">
        <v>2.5</v>
      </c>
      <c r="Q350" s="55">
        <v>0.39</v>
      </c>
      <c r="R350" s="55">
        <v>1</v>
      </c>
      <c r="S350" s="55">
        <v>0</v>
      </c>
      <c r="T350" s="55">
        <v>0.1</v>
      </c>
      <c r="U350" s="55">
        <v>6.5</v>
      </c>
      <c r="V350" s="55">
        <v>0.44</v>
      </c>
      <c r="W350" s="55">
        <v>0.08</v>
      </c>
      <c r="X350" s="55">
        <v>0.2</v>
      </c>
      <c r="Y350" s="55">
        <v>0.98</v>
      </c>
      <c r="Z350" s="55">
        <v>0.1</v>
      </c>
      <c r="AA350" s="55">
        <v>-0.1</v>
      </c>
      <c r="AB350" s="55" t="s">
        <v>1</v>
      </c>
      <c r="AC350" s="55" t="s">
        <v>1</v>
      </c>
    </row>
    <row r="351" spans="1:29" x14ac:dyDescent="0.3">
      <c r="A351" s="55">
        <v>6.2</v>
      </c>
      <c r="B351" s="55" t="s">
        <v>120</v>
      </c>
      <c r="C351" s="55" t="s">
        <v>100</v>
      </c>
      <c r="D351" s="55" t="s">
        <v>9</v>
      </c>
      <c r="E351" s="55">
        <v>1</v>
      </c>
      <c r="F351" s="55">
        <v>0</v>
      </c>
      <c r="G351" s="55">
        <v>3</v>
      </c>
      <c r="H351" s="55">
        <v>0</v>
      </c>
      <c r="I351" s="55">
        <v>5</v>
      </c>
      <c r="J351" s="55">
        <v>1</v>
      </c>
      <c r="K351" s="55">
        <v>2.5</v>
      </c>
      <c r="L351" s="55">
        <v>2.5</v>
      </c>
      <c r="M351" s="55">
        <v>0</v>
      </c>
      <c r="N351" s="55">
        <v>2.5</v>
      </c>
      <c r="O351" s="55">
        <v>0</v>
      </c>
      <c r="P351" s="55">
        <v>2.5</v>
      </c>
      <c r="Q351" s="55">
        <v>0.39</v>
      </c>
      <c r="R351" s="55">
        <v>1</v>
      </c>
      <c r="S351" s="55">
        <v>0</v>
      </c>
      <c r="T351" s="55">
        <v>0.1</v>
      </c>
      <c r="U351" s="55">
        <v>6.5</v>
      </c>
      <c r="V351" s="55">
        <v>0.44</v>
      </c>
      <c r="W351" s="55">
        <v>0.08</v>
      </c>
      <c r="X351" s="55">
        <v>0.2</v>
      </c>
      <c r="Y351" s="55">
        <v>0.98</v>
      </c>
      <c r="Z351" s="55">
        <v>0.1</v>
      </c>
      <c r="AA351" s="55">
        <v>-0.1</v>
      </c>
      <c r="AB351" s="55" t="s">
        <v>1</v>
      </c>
      <c r="AC351" s="55" t="s">
        <v>1</v>
      </c>
    </row>
  </sheetData>
  <conditionalFormatting sqref="A2:A90">
    <cfRule type="duplicateValues" dxfId="7" priority="4"/>
  </conditionalFormatting>
  <conditionalFormatting sqref="A91:A176">
    <cfRule type="duplicateValues" dxfId="6" priority="3"/>
  </conditionalFormatting>
  <conditionalFormatting sqref="A177:A266">
    <cfRule type="duplicateValues" dxfId="5" priority="2"/>
  </conditionalFormatting>
  <conditionalFormatting sqref="A268:A351">
    <cfRule type="duplicateValues" dxfId="4" priority="1"/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W87"/>
  <sheetViews>
    <sheetView workbookViewId="0">
      <selection activeCell="Q28" sqref="Q28"/>
    </sheetView>
  </sheetViews>
  <sheetFormatPr defaultRowHeight="14.4" x14ac:dyDescent="0.3"/>
  <cols>
    <col min="6" max="6" width="8.6640625" customWidth="1"/>
    <col min="9" max="9" width="8.6640625" bestFit="1" customWidth="1"/>
    <col min="10" max="10" width="8.6640625" customWidth="1"/>
    <col min="13" max="13" width="11.5546875" bestFit="1" customWidth="1"/>
    <col min="17" max="17" width="9.88671875" bestFit="1" customWidth="1"/>
    <col min="18" max="18" width="13.6640625" bestFit="1" customWidth="1"/>
  </cols>
  <sheetData>
    <row r="1" spans="1:23" x14ac:dyDescent="0.3">
      <c r="B1" t="s">
        <v>768</v>
      </c>
      <c r="C1" t="s">
        <v>769</v>
      </c>
      <c r="G1" t="s">
        <v>768</v>
      </c>
      <c r="H1" t="s">
        <v>769</v>
      </c>
      <c r="L1" t="s">
        <v>768</v>
      </c>
      <c r="M1" t="s">
        <v>769</v>
      </c>
      <c r="Q1" s="54" t="s">
        <v>768</v>
      </c>
      <c r="R1" s="54" t="s">
        <v>769</v>
      </c>
      <c r="U1" s="74" t="s">
        <v>823</v>
      </c>
      <c r="V1" s="74"/>
      <c r="W1" s="74"/>
    </row>
    <row r="2" spans="1:23" x14ac:dyDescent="0.3">
      <c r="A2" t="s">
        <v>824</v>
      </c>
      <c r="B2" s="52">
        <v>1000</v>
      </c>
      <c r="C2" s="52" t="s">
        <v>120</v>
      </c>
      <c r="D2" t="str">
        <f>B2&amp;"-"&amp;C2</f>
        <v>1000-ND</v>
      </c>
      <c r="F2" t="s">
        <v>824</v>
      </c>
      <c r="G2">
        <v>1000</v>
      </c>
      <c r="H2" t="s">
        <v>120</v>
      </c>
      <c r="I2" t="str">
        <f>G2&amp;"-"&amp;H2</f>
        <v>1000-ND</v>
      </c>
      <c r="K2" t="s">
        <v>824</v>
      </c>
      <c r="L2">
        <v>1000</v>
      </c>
      <c r="M2" t="s">
        <v>120</v>
      </c>
      <c r="N2" t="str">
        <f>L2&amp;"-"&amp;M2</f>
        <v>1000-ND</v>
      </c>
      <c r="P2" t="s">
        <v>824</v>
      </c>
      <c r="Q2">
        <v>1000</v>
      </c>
      <c r="R2" t="s">
        <v>120</v>
      </c>
      <c r="S2" t="str">
        <f>Q2&amp;"-"&amp;R2</f>
        <v>1000-ND</v>
      </c>
      <c r="U2" t="str">
        <f>VLOOKUP(F2,$A$2:$D$85,4,FALSE)</f>
        <v>1000-ND</v>
      </c>
      <c r="V2" t="str">
        <f>VLOOKUP(K2,$A$2:$D$85,4,FALSE)</f>
        <v>1000-ND</v>
      </c>
      <c r="W2" t="str">
        <f>VLOOKUP(P2,$A$2:$D$85,4,FALSE)</f>
        <v>1000-ND</v>
      </c>
    </row>
    <row r="3" spans="1:23" x14ac:dyDescent="0.3">
      <c r="A3" t="s">
        <v>825</v>
      </c>
      <c r="B3" s="52">
        <v>660</v>
      </c>
      <c r="C3" s="52" t="s">
        <v>120</v>
      </c>
      <c r="D3" t="str">
        <f t="shared" ref="D3:D66" si="0">B3&amp;"-"&amp;C3</f>
        <v>660-ND</v>
      </c>
      <c r="F3" t="s">
        <v>825</v>
      </c>
      <c r="G3">
        <v>660</v>
      </c>
      <c r="H3" t="s">
        <v>120</v>
      </c>
      <c r="I3" t="str">
        <f t="shared" ref="I3:I66" si="1">G3&amp;"-"&amp;H3</f>
        <v>660-ND</v>
      </c>
      <c r="K3" t="s">
        <v>825</v>
      </c>
      <c r="L3">
        <v>660</v>
      </c>
      <c r="M3" t="s">
        <v>120</v>
      </c>
      <c r="N3" t="str">
        <f t="shared" ref="N3:N66" si="2">L3&amp;"-"&amp;M3</f>
        <v>660-ND</v>
      </c>
      <c r="P3" t="s">
        <v>825</v>
      </c>
      <c r="Q3">
        <v>660</v>
      </c>
      <c r="R3" t="s">
        <v>120</v>
      </c>
      <c r="S3" t="str">
        <f t="shared" ref="S3:S66" si="3">Q3&amp;"-"&amp;R3</f>
        <v>660-ND</v>
      </c>
      <c r="U3" t="str">
        <f t="shared" ref="U3:U66" si="4">VLOOKUP(F3,$A$2:$D$85,4,FALSE)</f>
        <v>660-ND</v>
      </c>
      <c r="V3" t="str">
        <f t="shared" ref="V3:V66" si="5">VLOOKUP(K3,$A$2:$D$85,4,FALSE)</f>
        <v>660-ND</v>
      </c>
      <c r="W3" t="str">
        <f t="shared" ref="W3:W66" si="6">VLOOKUP(P3,$A$2:$D$85,4,FALSE)</f>
        <v>660-ND</v>
      </c>
    </row>
    <row r="4" spans="1:23" x14ac:dyDescent="0.3">
      <c r="A4" t="s">
        <v>826</v>
      </c>
      <c r="B4" s="52">
        <v>622</v>
      </c>
      <c r="C4" s="52" t="s">
        <v>120</v>
      </c>
      <c r="D4" t="str">
        <f t="shared" si="0"/>
        <v>622-ND</v>
      </c>
      <c r="F4" t="s">
        <v>826</v>
      </c>
      <c r="G4">
        <v>622</v>
      </c>
      <c r="H4" t="s">
        <v>120</v>
      </c>
      <c r="I4" t="str">
        <f t="shared" si="1"/>
        <v>622-ND</v>
      </c>
      <c r="K4" t="s">
        <v>826</v>
      </c>
      <c r="L4">
        <v>622</v>
      </c>
      <c r="M4" t="s">
        <v>120</v>
      </c>
      <c r="N4" t="str">
        <f t="shared" si="2"/>
        <v>622-ND</v>
      </c>
      <c r="P4" t="s">
        <v>826</v>
      </c>
      <c r="Q4">
        <v>622</v>
      </c>
      <c r="R4" t="s">
        <v>120</v>
      </c>
      <c r="S4" t="str">
        <f t="shared" si="3"/>
        <v>622-ND</v>
      </c>
      <c r="U4" t="str">
        <f t="shared" si="4"/>
        <v>622-ND</v>
      </c>
      <c r="V4" t="str">
        <f t="shared" si="5"/>
        <v>622-ND</v>
      </c>
      <c r="W4" t="str">
        <f t="shared" si="6"/>
        <v>622-ND</v>
      </c>
    </row>
    <row r="5" spans="1:23" x14ac:dyDescent="0.3">
      <c r="A5" t="s">
        <v>827</v>
      </c>
      <c r="B5" s="52">
        <v>600</v>
      </c>
      <c r="C5" s="52" t="s">
        <v>120</v>
      </c>
      <c r="D5" t="str">
        <f t="shared" si="0"/>
        <v>600-ND</v>
      </c>
      <c r="F5" t="s">
        <v>827</v>
      </c>
      <c r="G5">
        <v>600</v>
      </c>
      <c r="H5" t="s">
        <v>120</v>
      </c>
      <c r="I5" t="str">
        <f t="shared" si="1"/>
        <v>600-ND</v>
      </c>
      <c r="K5" t="s">
        <v>827</v>
      </c>
      <c r="L5">
        <v>600</v>
      </c>
      <c r="M5" t="s">
        <v>120</v>
      </c>
      <c r="N5" t="str">
        <f t="shared" si="2"/>
        <v>600-ND</v>
      </c>
      <c r="P5" t="s">
        <v>827</v>
      </c>
      <c r="Q5">
        <v>600</v>
      </c>
      <c r="R5" t="s">
        <v>120</v>
      </c>
      <c r="S5" t="str">
        <f t="shared" si="3"/>
        <v>600-ND</v>
      </c>
      <c r="U5" t="str">
        <f t="shared" si="4"/>
        <v>600-ND</v>
      </c>
      <c r="V5" t="str">
        <f t="shared" si="5"/>
        <v>600-ND</v>
      </c>
      <c r="W5" t="str">
        <f t="shared" si="6"/>
        <v>600-ND</v>
      </c>
    </row>
    <row r="6" spans="1:23" x14ac:dyDescent="0.3">
      <c r="A6" t="s">
        <v>828</v>
      </c>
      <c r="B6" s="52">
        <v>500</v>
      </c>
      <c r="C6" s="52" t="s">
        <v>120</v>
      </c>
      <c r="D6" t="str">
        <f t="shared" si="0"/>
        <v>500-ND</v>
      </c>
      <c r="F6" t="s">
        <v>828</v>
      </c>
      <c r="G6">
        <v>500</v>
      </c>
      <c r="H6" t="s">
        <v>120</v>
      </c>
      <c r="I6" t="str">
        <f t="shared" si="1"/>
        <v>500-ND</v>
      </c>
      <c r="K6" t="s">
        <v>828</v>
      </c>
      <c r="L6">
        <v>500</v>
      </c>
      <c r="M6" t="s">
        <v>120</v>
      </c>
      <c r="N6" t="str">
        <f t="shared" si="2"/>
        <v>500-ND</v>
      </c>
      <c r="P6" t="s">
        <v>828</v>
      </c>
      <c r="Q6">
        <v>500</v>
      </c>
      <c r="R6" t="s">
        <v>120</v>
      </c>
      <c r="S6" t="str">
        <f t="shared" si="3"/>
        <v>500-ND</v>
      </c>
      <c r="U6" t="str">
        <f t="shared" si="4"/>
        <v>500-ND</v>
      </c>
      <c r="V6" t="str">
        <f t="shared" si="5"/>
        <v>500-ND</v>
      </c>
      <c r="W6" t="str">
        <f t="shared" si="6"/>
        <v>500-ND</v>
      </c>
    </row>
    <row r="7" spans="1:23" x14ac:dyDescent="0.3">
      <c r="A7" t="s">
        <v>829</v>
      </c>
      <c r="B7" s="52">
        <v>400</v>
      </c>
      <c r="C7" s="52" t="s">
        <v>43</v>
      </c>
      <c r="D7" t="str">
        <f t="shared" si="0"/>
        <v>400-TD</v>
      </c>
      <c r="F7" t="s">
        <v>829</v>
      </c>
      <c r="G7">
        <v>400</v>
      </c>
      <c r="H7" t="s">
        <v>43</v>
      </c>
      <c r="I7" t="str">
        <f t="shared" si="1"/>
        <v>400-TD</v>
      </c>
      <c r="K7" t="s">
        <v>829</v>
      </c>
      <c r="L7">
        <v>400</v>
      </c>
      <c r="M7" t="s">
        <v>43</v>
      </c>
      <c r="N7" t="str">
        <f t="shared" si="2"/>
        <v>400-TD</v>
      </c>
      <c r="P7" t="s">
        <v>829</v>
      </c>
      <c r="Q7">
        <v>400</v>
      </c>
      <c r="R7" t="s">
        <v>43</v>
      </c>
      <c r="S7" t="str">
        <f t="shared" si="3"/>
        <v>400-TD</v>
      </c>
      <c r="U7" t="str">
        <f t="shared" si="4"/>
        <v>400-TD</v>
      </c>
      <c r="V7" t="str">
        <f t="shared" si="5"/>
        <v>400-TD</v>
      </c>
      <c r="W7" t="str">
        <f t="shared" si="6"/>
        <v>400-TD</v>
      </c>
    </row>
    <row r="8" spans="1:23" x14ac:dyDescent="0.3">
      <c r="A8" t="s">
        <v>830</v>
      </c>
      <c r="B8" s="52">
        <v>400</v>
      </c>
      <c r="C8" s="52" t="s">
        <v>120</v>
      </c>
      <c r="D8" t="str">
        <f t="shared" si="0"/>
        <v>400-ND</v>
      </c>
      <c r="F8" t="s">
        <v>830</v>
      </c>
      <c r="G8">
        <v>400</v>
      </c>
      <c r="H8" t="s">
        <v>120</v>
      </c>
      <c r="I8" t="str">
        <f t="shared" si="1"/>
        <v>400-ND</v>
      </c>
      <c r="K8" t="s">
        <v>830</v>
      </c>
      <c r="L8">
        <v>400</v>
      </c>
      <c r="M8" t="s">
        <v>120</v>
      </c>
      <c r="N8" t="str">
        <f t="shared" si="2"/>
        <v>400-ND</v>
      </c>
      <c r="P8" t="s">
        <v>830</v>
      </c>
      <c r="Q8">
        <v>400</v>
      </c>
      <c r="R8" t="s">
        <v>120</v>
      </c>
      <c r="S8" t="str">
        <f t="shared" si="3"/>
        <v>400-ND</v>
      </c>
      <c r="U8" t="str">
        <f t="shared" si="4"/>
        <v>400-ND</v>
      </c>
      <c r="V8" t="str">
        <f t="shared" si="5"/>
        <v>400-ND</v>
      </c>
      <c r="W8" t="str">
        <f t="shared" si="6"/>
        <v>400-ND</v>
      </c>
    </row>
    <row r="9" spans="1:23" x14ac:dyDescent="0.3">
      <c r="A9" t="s">
        <v>831</v>
      </c>
      <c r="B9" s="52">
        <v>380</v>
      </c>
      <c r="C9" s="52" t="s">
        <v>120</v>
      </c>
      <c r="D9" t="str">
        <f t="shared" si="0"/>
        <v>380-ND</v>
      </c>
      <c r="F9" t="s">
        <v>831</v>
      </c>
      <c r="G9">
        <v>380</v>
      </c>
      <c r="H9" t="s">
        <v>120</v>
      </c>
      <c r="I9" t="str">
        <f t="shared" si="1"/>
        <v>380-ND</v>
      </c>
      <c r="K9" t="s">
        <v>831</v>
      </c>
      <c r="L9">
        <v>380</v>
      </c>
      <c r="M9" t="s">
        <v>120</v>
      </c>
      <c r="N9" t="str">
        <f t="shared" si="2"/>
        <v>380-ND</v>
      </c>
      <c r="P9" t="s">
        <v>831</v>
      </c>
      <c r="Q9">
        <v>380</v>
      </c>
      <c r="R9" t="s">
        <v>120</v>
      </c>
      <c r="S9" t="str">
        <f t="shared" si="3"/>
        <v>380-ND</v>
      </c>
      <c r="U9" t="str">
        <f t="shared" si="4"/>
        <v>380-ND</v>
      </c>
      <c r="V9" t="str">
        <f t="shared" si="5"/>
        <v>380-ND</v>
      </c>
      <c r="W9" t="str">
        <f t="shared" si="6"/>
        <v>380-ND</v>
      </c>
    </row>
    <row r="10" spans="1:23" x14ac:dyDescent="0.3">
      <c r="A10" t="s">
        <v>832</v>
      </c>
      <c r="B10" s="52">
        <v>330</v>
      </c>
      <c r="C10" s="52" t="s">
        <v>120</v>
      </c>
      <c r="D10" t="str">
        <f t="shared" si="0"/>
        <v>330-ND</v>
      </c>
      <c r="F10" t="s">
        <v>832</v>
      </c>
      <c r="G10">
        <v>330</v>
      </c>
      <c r="H10" t="s">
        <v>120</v>
      </c>
      <c r="I10" t="str">
        <f t="shared" si="1"/>
        <v>330-ND</v>
      </c>
      <c r="K10" t="s">
        <v>832</v>
      </c>
      <c r="L10">
        <v>330</v>
      </c>
      <c r="M10" t="s">
        <v>120</v>
      </c>
      <c r="N10" t="str">
        <f t="shared" si="2"/>
        <v>330-ND</v>
      </c>
      <c r="P10" t="s">
        <v>832</v>
      </c>
      <c r="Q10">
        <v>330</v>
      </c>
      <c r="R10" t="s">
        <v>120</v>
      </c>
      <c r="S10" t="str">
        <f t="shared" si="3"/>
        <v>330-ND</v>
      </c>
      <c r="U10" t="str">
        <f t="shared" si="4"/>
        <v>330-ND</v>
      </c>
      <c r="V10" t="str">
        <f t="shared" si="5"/>
        <v>330-ND</v>
      </c>
      <c r="W10" t="str">
        <f t="shared" si="6"/>
        <v>330-ND</v>
      </c>
    </row>
    <row r="11" spans="1:23" x14ac:dyDescent="0.3">
      <c r="A11" t="s">
        <v>833</v>
      </c>
      <c r="B11" s="52">
        <v>305</v>
      </c>
      <c r="C11" s="52" t="s">
        <v>120</v>
      </c>
      <c r="D11" t="str">
        <f t="shared" si="0"/>
        <v>305-ND</v>
      </c>
      <c r="F11" t="s">
        <v>833</v>
      </c>
      <c r="G11">
        <v>305</v>
      </c>
      <c r="H11" t="s">
        <v>120</v>
      </c>
      <c r="I11" t="str">
        <f t="shared" si="1"/>
        <v>305-ND</v>
      </c>
      <c r="K11" t="s">
        <v>833</v>
      </c>
      <c r="L11">
        <v>305</v>
      </c>
      <c r="M11" t="s">
        <v>120</v>
      </c>
      <c r="N11" t="str">
        <f t="shared" si="2"/>
        <v>305-ND</v>
      </c>
      <c r="P11" t="s">
        <v>833</v>
      </c>
      <c r="Q11">
        <v>305</v>
      </c>
      <c r="R11" t="s">
        <v>120</v>
      </c>
      <c r="S11" t="str">
        <f t="shared" si="3"/>
        <v>305-ND</v>
      </c>
      <c r="U11" t="str">
        <f t="shared" si="4"/>
        <v>305-ND</v>
      </c>
      <c r="V11" t="str">
        <f t="shared" si="5"/>
        <v>305-ND</v>
      </c>
      <c r="W11" t="str">
        <f t="shared" si="6"/>
        <v>305-ND</v>
      </c>
    </row>
    <row r="12" spans="1:23" x14ac:dyDescent="0.3">
      <c r="A12" t="s">
        <v>834</v>
      </c>
      <c r="B12" s="52">
        <v>300</v>
      </c>
      <c r="C12" s="52" t="s">
        <v>43</v>
      </c>
      <c r="D12" t="str">
        <f t="shared" si="0"/>
        <v>300-TD</v>
      </c>
      <c r="F12" t="s">
        <v>835</v>
      </c>
      <c r="G12">
        <v>300</v>
      </c>
      <c r="H12" t="s">
        <v>120</v>
      </c>
      <c r="I12" t="str">
        <f t="shared" si="1"/>
        <v>300-ND</v>
      </c>
      <c r="K12" t="s">
        <v>835</v>
      </c>
      <c r="L12">
        <v>300</v>
      </c>
      <c r="M12" t="s">
        <v>120</v>
      </c>
      <c r="N12" t="str">
        <f t="shared" si="2"/>
        <v>300-ND</v>
      </c>
      <c r="P12" t="s">
        <v>835</v>
      </c>
      <c r="Q12">
        <v>300</v>
      </c>
      <c r="R12" t="s">
        <v>120</v>
      </c>
      <c r="S12" t="str">
        <f t="shared" si="3"/>
        <v>300-ND</v>
      </c>
      <c r="U12" t="str">
        <f t="shared" si="4"/>
        <v>300-ND</v>
      </c>
      <c r="V12" t="str">
        <f t="shared" si="5"/>
        <v>300-ND</v>
      </c>
      <c r="W12" t="str">
        <f t="shared" si="6"/>
        <v>300-ND</v>
      </c>
    </row>
    <row r="13" spans="1:23" x14ac:dyDescent="0.3">
      <c r="A13" t="s">
        <v>835</v>
      </c>
      <c r="B13" s="52">
        <v>300</v>
      </c>
      <c r="C13" s="52" t="s">
        <v>120</v>
      </c>
      <c r="D13" t="str">
        <f t="shared" si="0"/>
        <v>300-ND</v>
      </c>
      <c r="F13" t="s">
        <v>834</v>
      </c>
      <c r="G13">
        <v>300</v>
      </c>
      <c r="H13" t="s">
        <v>43</v>
      </c>
      <c r="I13" t="str">
        <f t="shared" si="1"/>
        <v>300-TD</v>
      </c>
      <c r="K13" t="s">
        <v>834</v>
      </c>
      <c r="L13">
        <v>300</v>
      </c>
      <c r="M13" t="s">
        <v>43</v>
      </c>
      <c r="N13" t="str">
        <f t="shared" si="2"/>
        <v>300-TD</v>
      </c>
      <c r="P13" t="s">
        <v>834</v>
      </c>
      <c r="Q13">
        <v>300</v>
      </c>
      <c r="R13" t="s">
        <v>43</v>
      </c>
      <c r="S13" t="str">
        <f t="shared" si="3"/>
        <v>300-TD</v>
      </c>
      <c r="U13" t="str">
        <f t="shared" si="4"/>
        <v>300-TD</v>
      </c>
      <c r="V13" t="str">
        <f t="shared" si="5"/>
        <v>300-TD</v>
      </c>
      <c r="W13" t="str">
        <f t="shared" si="6"/>
        <v>300-TD</v>
      </c>
    </row>
    <row r="14" spans="1:23" x14ac:dyDescent="0.3">
      <c r="A14" t="s">
        <v>836</v>
      </c>
      <c r="B14" s="52">
        <v>277.60000000000002</v>
      </c>
      <c r="C14" s="52" t="s">
        <v>120</v>
      </c>
      <c r="D14" t="str">
        <f t="shared" si="0"/>
        <v>277.6-ND</v>
      </c>
      <c r="F14" t="s">
        <v>836</v>
      </c>
      <c r="G14">
        <v>277.60000000000002</v>
      </c>
      <c r="H14" t="s">
        <v>120</v>
      </c>
      <c r="I14" t="str">
        <f t="shared" si="1"/>
        <v>277.6-ND</v>
      </c>
      <c r="K14" t="s">
        <v>836</v>
      </c>
      <c r="L14">
        <v>277.60000000000002</v>
      </c>
      <c r="M14" t="s">
        <v>120</v>
      </c>
      <c r="N14" t="str">
        <f t="shared" si="2"/>
        <v>277.6-ND</v>
      </c>
      <c r="P14" t="s">
        <v>836</v>
      </c>
      <c r="Q14">
        <v>277.60000000000002</v>
      </c>
      <c r="R14" t="s">
        <v>120</v>
      </c>
      <c r="S14" t="str">
        <f t="shared" si="3"/>
        <v>277.6-ND</v>
      </c>
      <c r="U14" t="str">
        <f t="shared" si="4"/>
        <v>277.6-ND</v>
      </c>
      <c r="V14" t="str">
        <f t="shared" si="5"/>
        <v>277.6-ND</v>
      </c>
      <c r="W14" t="str">
        <f t="shared" si="6"/>
        <v>277.6-ND</v>
      </c>
    </row>
    <row r="15" spans="1:23" x14ac:dyDescent="0.3">
      <c r="A15" t="s">
        <v>837</v>
      </c>
      <c r="B15" s="52">
        <v>268.39999999999998</v>
      </c>
      <c r="C15" s="52" t="s">
        <v>120</v>
      </c>
      <c r="D15" t="str">
        <f t="shared" si="0"/>
        <v>268.4-ND</v>
      </c>
      <c r="F15" t="s">
        <v>837</v>
      </c>
      <c r="G15">
        <v>268.39999999999998</v>
      </c>
      <c r="H15" t="s">
        <v>120</v>
      </c>
      <c r="I15" t="str">
        <f t="shared" si="1"/>
        <v>268.4-ND</v>
      </c>
      <c r="K15" t="s">
        <v>837</v>
      </c>
      <c r="L15">
        <v>268.39999999999998</v>
      </c>
      <c r="M15" t="s">
        <v>120</v>
      </c>
      <c r="N15" t="str">
        <f t="shared" si="2"/>
        <v>268.4-ND</v>
      </c>
      <c r="P15" t="s">
        <v>837</v>
      </c>
      <c r="Q15">
        <v>268.39999999999998</v>
      </c>
      <c r="R15" t="s">
        <v>120</v>
      </c>
      <c r="S15" t="str">
        <f t="shared" si="3"/>
        <v>268.4-ND</v>
      </c>
      <c r="U15" t="str">
        <f t="shared" si="4"/>
        <v>268.4-ND</v>
      </c>
      <c r="V15" t="str">
        <f t="shared" si="5"/>
        <v>268.4-ND</v>
      </c>
      <c r="W15" t="str">
        <f t="shared" si="6"/>
        <v>268.4-ND</v>
      </c>
    </row>
    <row r="16" spans="1:23" x14ac:dyDescent="0.3">
      <c r="A16" t="s">
        <v>838</v>
      </c>
      <c r="B16" s="52">
        <v>265</v>
      </c>
      <c r="C16" s="52" t="s">
        <v>120</v>
      </c>
      <c r="D16" t="str">
        <f t="shared" si="0"/>
        <v>265-ND</v>
      </c>
      <c r="F16" t="s">
        <v>838</v>
      </c>
      <c r="G16">
        <v>265</v>
      </c>
      <c r="H16" t="s">
        <v>120</v>
      </c>
      <c r="I16" t="str">
        <f t="shared" si="1"/>
        <v>265-ND</v>
      </c>
      <c r="K16" t="s">
        <v>838</v>
      </c>
      <c r="L16">
        <v>265</v>
      </c>
      <c r="M16" t="s">
        <v>120</v>
      </c>
      <c r="N16" t="str">
        <f t="shared" si="2"/>
        <v>265-ND</v>
      </c>
      <c r="P16" t="s">
        <v>838</v>
      </c>
      <c r="Q16">
        <v>265</v>
      </c>
      <c r="R16" t="s">
        <v>120</v>
      </c>
      <c r="S16" t="str">
        <f t="shared" si="3"/>
        <v>265-ND</v>
      </c>
      <c r="U16" t="str">
        <f t="shared" si="4"/>
        <v>265-ND</v>
      </c>
      <c r="V16" t="str">
        <f t="shared" si="5"/>
        <v>265-ND</v>
      </c>
      <c r="W16" t="str">
        <f t="shared" si="6"/>
        <v>265-ND</v>
      </c>
    </row>
    <row r="17" spans="1:23" x14ac:dyDescent="0.3">
      <c r="A17" t="s">
        <v>839</v>
      </c>
      <c r="B17" s="52">
        <v>253</v>
      </c>
      <c r="C17" s="52" t="s">
        <v>120</v>
      </c>
      <c r="D17" t="str">
        <f t="shared" si="0"/>
        <v>253-ND</v>
      </c>
      <c r="F17" t="s">
        <v>839</v>
      </c>
      <c r="G17">
        <v>253</v>
      </c>
      <c r="H17" t="s">
        <v>120</v>
      </c>
      <c r="I17" t="str">
        <f t="shared" si="1"/>
        <v>253-ND</v>
      </c>
      <c r="K17" t="s">
        <v>839</v>
      </c>
      <c r="L17">
        <v>253</v>
      </c>
      <c r="M17" t="s">
        <v>120</v>
      </c>
      <c r="N17" t="str">
        <f t="shared" si="2"/>
        <v>253-ND</v>
      </c>
      <c r="P17" t="s">
        <v>839</v>
      </c>
      <c r="Q17">
        <v>253</v>
      </c>
      <c r="R17" t="s">
        <v>120</v>
      </c>
      <c r="S17" t="str">
        <f t="shared" si="3"/>
        <v>253-ND</v>
      </c>
      <c r="U17" t="str">
        <f t="shared" si="4"/>
        <v>253-ND</v>
      </c>
      <c r="V17" t="str">
        <f t="shared" si="5"/>
        <v>253-ND</v>
      </c>
      <c r="W17" t="str">
        <f t="shared" si="6"/>
        <v>253-ND</v>
      </c>
    </row>
    <row r="18" spans="1:23" x14ac:dyDescent="0.3">
      <c r="A18" t="s">
        <v>840</v>
      </c>
      <c r="B18" s="52">
        <v>250</v>
      </c>
      <c r="C18" s="52" t="s">
        <v>120</v>
      </c>
      <c r="D18" t="str">
        <f t="shared" si="0"/>
        <v>250-ND</v>
      </c>
      <c r="F18" t="s">
        <v>840</v>
      </c>
      <c r="G18">
        <v>250</v>
      </c>
      <c r="H18" t="s">
        <v>120</v>
      </c>
      <c r="I18" t="str">
        <f t="shared" si="1"/>
        <v>250-ND</v>
      </c>
      <c r="K18" t="s">
        <v>840</v>
      </c>
      <c r="L18">
        <v>250</v>
      </c>
      <c r="M18" t="s">
        <v>120</v>
      </c>
      <c r="N18" t="str">
        <f t="shared" si="2"/>
        <v>250-ND</v>
      </c>
      <c r="P18" t="s">
        <v>840</v>
      </c>
      <c r="Q18">
        <v>250</v>
      </c>
      <c r="R18" t="s">
        <v>120</v>
      </c>
      <c r="S18" t="str">
        <f t="shared" si="3"/>
        <v>250-ND</v>
      </c>
      <c r="U18" t="str">
        <f t="shared" si="4"/>
        <v>250-ND</v>
      </c>
      <c r="V18" t="str">
        <f t="shared" si="5"/>
        <v>250-ND</v>
      </c>
      <c r="W18" t="str">
        <f t="shared" si="6"/>
        <v>250-ND</v>
      </c>
    </row>
    <row r="19" spans="1:23" x14ac:dyDescent="0.3">
      <c r="A19" t="s">
        <v>841</v>
      </c>
      <c r="B19" s="52">
        <v>248.2</v>
      </c>
      <c r="C19" s="52" t="s">
        <v>120</v>
      </c>
      <c r="D19" t="str">
        <f t="shared" si="0"/>
        <v>248.2-ND</v>
      </c>
      <c r="F19" t="s">
        <v>841</v>
      </c>
      <c r="G19">
        <v>248.2</v>
      </c>
      <c r="H19" t="s">
        <v>120</v>
      </c>
      <c r="I19" t="str">
        <f t="shared" si="1"/>
        <v>248.2-ND</v>
      </c>
      <c r="K19" t="s">
        <v>841</v>
      </c>
      <c r="L19">
        <v>248.2</v>
      </c>
      <c r="M19" t="s">
        <v>120</v>
      </c>
      <c r="N19" t="str">
        <f t="shared" si="2"/>
        <v>248.2-ND</v>
      </c>
      <c r="P19" t="s">
        <v>841</v>
      </c>
      <c r="Q19">
        <v>248.2</v>
      </c>
      <c r="R19" t="s">
        <v>120</v>
      </c>
      <c r="S19" t="str">
        <f t="shared" si="3"/>
        <v>248.2-ND</v>
      </c>
      <c r="U19" t="str">
        <f t="shared" si="4"/>
        <v>248.2-ND</v>
      </c>
      <c r="V19" t="str">
        <f t="shared" si="5"/>
        <v>248.2-ND</v>
      </c>
      <c r="W19" t="str">
        <f t="shared" si="6"/>
        <v>248.2-ND</v>
      </c>
    </row>
    <row r="20" spans="1:23" x14ac:dyDescent="0.3">
      <c r="A20" t="s">
        <v>842</v>
      </c>
      <c r="B20" s="52">
        <v>248</v>
      </c>
      <c r="C20" s="52" t="s">
        <v>43</v>
      </c>
      <c r="D20" t="str">
        <f t="shared" si="0"/>
        <v>248-TD</v>
      </c>
      <c r="F20" t="s">
        <v>842</v>
      </c>
      <c r="G20">
        <v>248</v>
      </c>
      <c r="H20" t="s">
        <v>43</v>
      </c>
      <c r="I20" t="str">
        <f t="shared" si="1"/>
        <v>248-TD</v>
      </c>
      <c r="K20" t="s">
        <v>842</v>
      </c>
      <c r="L20">
        <v>248</v>
      </c>
      <c r="M20" t="s">
        <v>43</v>
      </c>
      <c r="N20" t="str">
        <f t="shared" si="2"/>
        <v>248-TD</v>
      </c>
      <c r="P20" t="s">
        <v>842</v>
      </c>
      <c r="Q20">
        <v>248</v>
      </c>
      <c r="R20" t="s">
        <v>43</v>
      </c>
      <c r="S20" t="str">
        <f t="shared" si="3"/>
        <v>248-TD</v>
      </c>
      <c r="U20" t="str">
        <f t="shared" si="4"/>
        <v>248-TD</v>
      </c>
      <c r="V20" t="str">
        <f t="shared" si="5"/>
        <v>248-TD</v>
      </c>
      <c r="W20" t="str">
        <f t="shared" si="6"/>
        <v>248-TD</v>
      </c>
    </row>
    <row r="21" spans="1:23" x14ac:dyDescent="0.3">
      <c r="A21" t="s">
        <v>843</v>
      </c>
      <c r="B21" s="52">
        <v>240</v>
      </c>
      <c r="C21" s="52" t="s">
        <v>43</v>
      </c>
      <c r="D21" t="str">
        <f t="shared" si="0"/>
        <v>240-TD</v>
      </c>
      <c r="F21" t="s">
        <v>844</v>
      </c>
      <c r="G21">
        <v>240</v>
      </c>
      <c r="H21" t="s">
        <v>120</v>
      </c>
      <c r="I21" t="str">
        <f t="shared" si="1"/>
        <v>240-ND</v>
      </c>
      <c r="K21" t="s">
        <v>844</v>
      </c>
      <c r="L21">
        <v>240</v>
      </c>
      <c r="M21" t="s">
        <v>120</v>
      </c>
      <c r="N21" t="str">
        <f t="shared" si="2"/>
        <v>240-ND</v>
      </c>
      <c r="P21" t="s">
        <v>843</v>
      </c>
      <c r="Q21">
        <v>240</v>
      </c>
      <c r="R21" t="s">
        <v>43</v>
      </c>
      <c r="S21" t="str">
        <f t="shared" si="3"/>
        <v>240-TD</v>
      </c>
      <c r="U21" t="str">
        <f t="shared" si="4"/>
        <v>240-ND</v>
      </c>
      <c r="V21" t="str">
        <f t="shared" si="5"/>
        <v>240-ND</v>
      </c>
      <c r="W21" t="str">
        <f t="shared" si="6"/>
        <v>240-TD</v>
      </c>
    </row>
    <row r="22" spans="1:23" x14ac:dyDescent="0.3">
      <c r="A22" t="s">
        <v>844</v>
      </c>
      <c r="B22" s="52">
        <v>240</v>
      </c>
      <c r="C22" s="52" t="s">
        <v>120</v>
      </c>
      <c r="D22" t="str">
        <f t="shared" si="0"/>
        <v>240-ND</v>
      </c>
      <c r="F22" t="s">
        <v>843</v>
      </c>
      <c r="G22">
        <v>240</v>
      </c>
      <c r="H22" t="s">
        <v>43</v>
      </c>
      <c r="I22" t="str">
        <f t="shared" si="1"/>
        <v>240-TD</v>
      </c>
      <c r="K22" t="s">
        <v>843</v>
      </c>
      <c r="L22">
        <v>240</v>
      </c>
      <c r="M22" t="s">
        <v>43</v>
      </c>
      <c r="N22" t="str">
        <f t="shared" si="2"/>
        <v>240-TD</v>
      </c>
      <c r="P22" t="s">
        <v>844</v>
      </c>
      <c r="Q22">
        <v>240</v>
      </c>
      <c r="R22" t="s">
        <v>120</v>
      </c>
      <c r="S22" t="str">
        <f t="shared" si="3"/>
        <v>240-ND</v>
      </c>
      <c r="U22" t="str">
        <f t="shared" si="4"/>
        <v>240-TD</v>
      </c>
      <c r="V22" t="str">
        <f t="shared" si="5"/>
        <v>240-TD</v>
      </c>
      <c r="W22" t="str">
        <f t="shared" si="6"/>
        <v>240-ND</v>
      </c>
    </row>
    <row r="23" spans="1:23" x14ac:dyDescent="0.3">
      <c r="A23" t="s">
        <v>845</v>
      </c>
      <c r="B23" s="52">
        <v>238.7</v>
      </c>
      <c r="C23" s="52" t="s">
        <v>120</v>
      </c>
      <c r="D23" t="str">
        <f t="shared" si="0"/>
        <v>238.7-ND</v>
      </c>
      <c r="F23" t="s">
        <v>845</v>
      </c>
      <c r="G23">
        <v>238.7</v>
      </c>
      <c r="H23" t="s">
        <v>120</v>
      </c>
      <c r="I23" t="str">
        <f t="shared" si="1"/>
        <v>238.7-ND</v>
      </c>
      <c r="K23" t="s">
        <v>845</v>
      </c>
      <c r="L23">
        <v>238.7</v>
      </c>
      <c r="M23" t="s">
        <v>120</v>
      </c>
      <c r="N23" t="str">
        <f t="shared" si="2"/>
        <v>238.7-ND</v>
      </c>
      <c r="P23" t="s">
        <v>845</v>
      </c>
      <c r="Q23">
        <v>238.7</v>
      </c>
      <c r="R23" t="s">
        <v>120</v>
      </c>
      <c r="S23" t="str">
        <f t="shared" si="3"/>
        <v>238.7-ND</v>
      </c>
      <c r="U23" t="str">
        <f t="shared" si="4"/>
        <v>238.7-ND</v>
      </c>
      <c r="V23" t="str">
        <f t="shared" si="5"/>
        <v>238.7-ND</v>
      </c>
      <c r="W23" t="str">
        <f t="shared" si="6"/>
        <v>238.7-ND</v>
      </c>
    </row>
    <row r="24" spans="1:23" x14ac:dyDescent="0.3">
      <c r="A24" t="s">
        <v>846</v>
      </c>
      <c r="B24" s="52">
        <v>237.2</v>
      </c>
      <c r="C24" s="52" t="s">
        <v>120</v>
      </c>
      <c r="D24" t="str">
        <f t="shared" si="0"/>
        <v>237.2-ND</v>
      </c>
      <c r="F24" t="s">
        <v>845</v>
      </c>
      <c r="G24">
        <v>238.7</v>
      </c>
      <c r="H24" t="s">
        <v>120</v>
      </c>
      <c r="I24" t="str">
        <f t="shared" si="1"/>
        <v>238.7-ND</v>
      </c>
      <c r="K24" t="s">
        <v>846</v>
      </c>
      <c r="L24">
        <v>237.2</v>
      </c>
      <c r="M24" t="s">
        <v>120</v>
      </c>
      <c r="N24" t="str">
        <f t="shared" si="2"/>
        <v>237.2-ND</v>
      </c>
      <c r="P24" t="s">
        <v>846</v>
      </c>
      <c r="Q24">
        <v>237.2</v>
      </c>
      <c r="R24" t="s">
        <v>120</v>
      </c>
      <c r="S24" t="str">
        <f t="shared" si="3"/>
        <v>237.2-ND</v>
      </c>
      <c r="U24" t="str">
        <f t="shared" si="4"/>
        <v>238.7-ND</v>
      </c>
      <c r="V24" t="str">
        <f t="shared" si="5"/>
        <v>237.2-ND</v>
      </c>
      <c r="W24" t="str">
        <f t="shared" si="6"/>
        <v>237.2-ND</v>
      </c>
    </row>
    <row r="25" spans="1:23" x14ac:dyDescent="0.3">
      <c r="A25" t="s">
        <v>847</v>
      </c>
      <c r="B25" s="52">
        <v>180</v>
      </c>
      <c r="C25" s="52" t="s">
        <v>43</v>
      </c>
      <c r="D25" t="str">
        <f t="shared" si="0"/>
        <v>180-TD</v>
      </c>
      <c r="F25" t="s">
        <v>846</v>
      </c>
      <c r="G25">
        <v>237.2</v>
      </c>
      <c r="H25" t="s">
        <v>120</v>
      </c>
      <c r="I25" t="str">
        <f t="shared" si="1"/>
        <v>237.2-ND</v>
      </c>
      <c r="K25" t="s">
        <v>847</v>
      </c>
      <c r="L25">
        <v>180</v>
      </c>
      <c r="M25" t="s">
        <v>43</v>
      </c>
      <c r="N25" t="str">
        <f t="shared" si="2"/>
        <v>180-TD</v>
      </c>
      <c r="P25" t="s">
        <v>847</v>
      </c>
      <c r="Q25">
        <v>180</v>
      </c>
      <c r="R25" t="s">
        <v>43</v>
      </c>
      <c r="S25" t="str">
        <f t="shared" si="3"/>
        <v>180-TD</v>
      </c>
      <c r="U25" t="str">
        <f t="shared" si="4"/>
        <v>237.2-ND</v>
      </c>
      <c r="V25" t="str">
        <f t="shared" si="5"/>
        <v>180-TD</v>
      </c>
      <c r="W25" t="str">
        <f t="shared" si="6"/>
        <v>180-TD</v>
      </c>
    </row>
    <row r="26" spans="1:23" x14ac:dyDescent="0.3">
      <c r="A26" t="s">
        <v>848</v>
      </c>
      <c r="B26" s="52">
        <v>178.5</v>
      </c>
      <c r="C26" s="52" t="s">
        <v>120</v>
      </c>
      <c r="D26" t="str">
        <f t="shared" si="0"/>
        <v>178.5-ND</v>
      </c>
      <c r="F26" t="s">
        <v>847</v>
      </c>
      <c r="G26">
        <v>180</v>
      </c>
      <c r="H26" t="s">
        <v>43</v>
      </c>
      <c r="I26" t="str">
        <f t="shared" si="1"/>
        <v>180-TD</v>
      </c>
      <c r="K26" t="s">
        <v>848</v>
      </c>
      <c r="L26">
        <v>178.5</v>
      </c>
      <c r="M26" t="s">
        <v>120</v>
      </c>
      <c r="N26" t="str">
        <f t="shared" si="2"/>
        <v>178.5-ND</v>
      </c>
      <c r="P26" t="s">
        <v>848</v>
      </c>
      <c r="Q26">
        <v>178.5</v>
      </c>
      <c r="R26" t="s">
        <v>120</v>
      </c>
      <c r="S26" t="str">
        <f t="shared" si="3"/>
        <v>178.5-ND</v>
      </c>
      <c r="U26" t="str">
        <f t="shared" si="4"/>
        <v>180-TD</v>
      </c>
      <c r="V26" t="str">
        <f t="shared" si="5"/>
        <v>178.5-ND</v>
      </c>
      <c r="W26" t="str">
        <f t="shared" si="6"/>
        <v>178.5-ND</v>
      </c>
    </row>
    <row r="27" spans="1:23" x14ac:dyDescent="0.3">
      <c r="A27" t="s">
        <v>849</v>
      </c>
      <c r="B27" s="52">
        <v>170</v>
      </c>
      <c r="C27" s="52" t="s">
        <v>43</v>
      </c>
      <c r="D27" t="str">
        <f t="shared" si="0"/>
        <v>170-TD</v>
      </c>
      <c r="F27" t="s">
        <v>848</v>
      </c>
      <c r="G27">
        <v>178.5</v>
      </c>
      <c r="H27" t="s">
        <v>120</v>
      </c>
      <c r="I27" t="str">
        <f t="shared" si="1"/>
        <v>178.5-ND</v>
      </c>
      <c r="K27" t="s">
        <v>849</v>
      </c>
      <c r="L27">
        <v>170</v>
      </c>
      <c r="M27" t="s">
        <v>43</v>
      </c>
      <c r="N27" t="str">
        <f t="shared" si="2"/>
        <v>170-TD</v>
      </c>
      <c r="P27" t="s">
        <v>849</v>
      </c>
      <c r="Q27">
        <v>170</v>
      </c>
      <c r="R27" t="s">
        <v>43</v>
      </c>
      <c r="S27" t="str">
        <f t="shared" si="3"/>
        <v>170-TD</v>
      </c>
      <c r="U27" t="str">
        <f t="shared" si="4"/>
        <v>178.5-ND</v>
      </c>
      <c r="V27" t="str">
        <f t="shared" si="5"/>
        <v>170-TD</v>
      </c>
      <c r="W27" t="str">
        <f t="shared" si="6"/>
        <v>170-TD</v>
      </c>
    </row>
    <row r="28" spans="1:23" x14ac:dyDescent="0.3">
      <c r="A28" t="s">
        <v>850</v>
      </c>
      <c r="B28" s="52">
        <v>165</v>
      </c>
      <c r="C28" s="52" t="s">
        <v>43</v>
      </c>
      <c r="D28" t="str">
        <f t="shared" si="0"/>
        <v>165-TD</v>
      </c>
      <c r="F28" t="s">
        <v>849</v>
      </c>
      <c r="G28">
        <v>170</v>
      </c>
      <c r="H28" t="s">
        <v>43</v>
      </c>
      <c r="I28" t="str">
        <f t="shared" si="1"/>
        <v>170-TD</v>
      </c>
      <c r="K28" t="s">
        <v>850</v>
      </c>
      <c r="L28">
        <v>165</v>
      </c>
      <c r="M28" t="s">
        <v>43</v>
      </c>
      <c r="N28" t="str">
        <f t="shared" si="2"/>
        <v>165-TD</v>
      </c>
      <c r="P28" t="s">
        <v>850</v>
      </c>
      <c r="Q28">
        <v>165</v>
      </c>
      <c r="R28" t="s">
        <v>43</v>
      </c>
      <c r="S28" t="str">
        <f t="shared" si="3"/>
        <v>165-TD</v>
      </c>
      <c r="U28" t="str">
        <f t="shared" si="4"/>
        <v>170-TD</v>
      </c>
      <c r="V28" t="str">
        <f t="shared" si="5"/>
        <v>165-TD</v>
      </c>
      <c r="W28" t="str">
        <f t="shared" si="6"/>
        <v>165-TD</v>
      </c>
    </row>
    <row r="29" spans="1:23" x14ac:dyDescent="0.3">
      <c r="A29" t="s">
        <v>851</v>
      </c>
      <c r="B29" s="52">
        <v>165</v>
      </c>
      <c r="C29" s="52" t="s">
        <v>120</v>
      </c>
      <c r="D29" t="str">
        <f t="shared" si="0"/>
        <v>165-ND</v>
      </c>
      <c r="F29" t="s">
        <v>850</v>
      </c>
      <c r="G29">
        <v>165</v>
      </c>
      <c r="H29" t="s">
        <v>43</v>
      </c>
      <c r="I29" t="str">
        <f t="shared" si="1"/>
        <v>165-TD</v>
      </c>
      <c r="K29" t="s">
        <v>851</v>
      </c>
      <c r="L29">
        <v>165</v>
      </c>
      <c r="M29" t="s">
        <v>120</v>
      </c>
      <c r="N29" t="str">
        <f t="shared" si="2"/>
        <v>165-ND</v>
      </c>
      <c r="P29" t="s">
        <v>851</v>
      </c>
      <c r="Q29">
        <v>165</v>
      </c>
      <c r="R29" t="s">
        <v>120</v>
      </c>
      <c r="S29" t="str">
        <f t="shared" si="3"/>
        <v>165-ND</v>
      </c>
      <c r="U29" t="str">
        <f t="shared" si="4"/>
        <v>165-TD</v>
      </c>
      <c r="V29" t="str">
        <f t="shared" si="5"/>
        <v>165-ND</v>
      </c>
      <c r="W29" t="str">
        <f t="shared" si="6"/>
        <v>165-ND</v>
      </c>
    </row>
    <row r="30" spans="1:23" x14ac:dyDescent="0.3">
      <c r="A30" t="s">
        <v>852</v>
      </c>
      <c r="B30" s="52">
        <v>150</v>
      </c>
      <c r="C30" s="52" t="s">
        <v>43</v>
      </c>
      <c r="D30" t="str">
        <f t="shared" si="0"/>
        <v>150-TD</v>
      </c>
      <c r="F30" t="s">
        <v>851</v>
      </c>
      <c r="G30">
        <v>165</v>
      </c>
      <c r="H30" t="s">
        <v>120</v>
      </c>
      <c r="I30" t="str">
        <f t="shared" si="1"/>
        <v>165-ND</v>
      </c>
      <c r="K30" t="s">
        <v>852</v>
      </c>
      <c r="L30">
        <v>150</v>
      </c>
      <c r="M30" t="s">
        <v>43</v>
      </c>
      <c r="N30" t="str">
        <f t="shared" si="2"/>
        <v>150-TD</v>
      </c>
      <c r="P30" t="s">
        <v>853</v>
      </c>
      <c r="Q30">
        <v>150</v>
      </c>
      <c r="R30" t="s">
        <v>120</v>
      </c>
      <c r="S30" t="str">
        <f t="shared" si="3"/>
        <v>150-ND</v>
      </c>
      <c r="U30" t="str">
        <f t="shared" si="4"/>
        <v>165-ND</v>
      </c>
      <c r="V30" t="str">
        <f t="shared" si="5"/>
        <v>150-TD</v>
      </c>
      <c r="W30" t="str">
        <f t="shared" si="6"/>
        <v>150-ND</v>
      </c>
    </row>
    <row r="31" spans="1:23" x14ac:dyDescent="0.3">
      <c r="A31" t="s">
        <v>853</v>
      </c>
      <c r="B31" s="52">
        <v>150</v>
      </c>
      <c r="C31" s="52" t="s">
        <v>120</v>
      </c>
      <c r="D31" t="str">
        <f t="shared" si="0"/>
        <v>150-ND</v>
      </c>
      <c r="F31" t="s">
        <v>852</v>
      </c>
      <c r="G31">
        <v>150</v>
      </c>
      <c r="H31" t="s">
        <v>43</v>
      </c>
      <c r="I31" t="str">
        <f t="shared" si="1"/>
        <v>150-TD</v>
      </c>
      <c r="K31" t="s">
        <v>853</v>
      </c>
      <c r="L31">
        <v>150</v>
      </c>
      <c r="M31" t="s">
        <v>120</v>
      </c>
      <c r="N31" t="str">
        <f t="shared" si="2"/>
        <v>150-ND</v>
      </c>
      <c r="P31" t="s">
        <v>852</v>
      </c>
      <c r="Q31">
        <v>150</v>
      </c>
      <c r="R31" t="s">
        <v>43</v>
      </c>
      <c r="S31" t="str">
        <f t="shared" si="3"/>
        <v>150-TD</v>
      </c>
      <c r="U31" t="str">
        <f t="shared" si="4"/>
        <v>150-TD</v>
      </c>
      <c r="V31" t="str">
        <f t="shared" si="5"/>
        <v>150-ND</v>
      </c>
      <c r="W31" t="str">
        <f t="shared" si="6"/>
        <v>150-TD</v>
      </c>
    </row>
    <row r="32" spans="1:23" x14ac:dyDescent="0.3">
      <c r="A32" t="s">
        <v>854</v>
      </c>
      <c r="B32" s="52">
        <v>145</v>
      </c>
      <c r="C32" s="52" t="s">
        <v>120</v>
      </c>
      <c r="D32" t="str">
        <f t="shared" si="0"/>
        <v>145-ND</v>
      </c>
      <c r="F32" t="s">
        <v>853</v>
      </c>
      <c r="G32">
        <v>150</v>
      </c>
      <c r="H32" t="s">
        <v>120</v>
      </c>
      <c r="I32" t="str">
        <f t="shared" si="1"/>
        <v>150-ND</v>
      </c>
      <c r="K32" t="s">
        <v>854</v>
      </c>
      <c r="L32">
        <v>145</v>
      </c>
      <c r="M32" t="s">
        <v>120</v>
      </c>
      <c r="N32" t="str">
        <f t="shared" si="2"/>
        <v>145-ND</v>
      </c>
      <c r="P32" t="s">
        <v>854</v>
      </c>
      <c r="Q32">
        <v>145</v>
      </c>
      <c r="R32" t="s">
        <v>120</v>
      </c>
      <c r="S32" t="str">
        <f t="shared" si="3"/>
        <v>145-ND</v>
      </c>
      <c r="U32" t="str">
        <f t="shared" si="4"/>
        <v>150-ND</v>
      </c>
      <c r="V32" t="str">
        <f t="shared" si="5"/>
        <v>145-ND</v>
      </c>
      <c r="W32" t="str">
        <f t="shared" si="6"/>
        <v>145-ND</v>
      </c>
    </row>
    <row r="33" spans="1:23" x14ac:dyDescent="0.3">
      <c r="A33" t="s">
        <v>855</v>
      </c>
      <c r="B33" s="52">
        <v>140</v>
      </c>
      <c r="C33" s="52" t="s">
        <v>43</v>
      </c>
      <c r="D33" t="str">
        <f t="shared" si="0"/>
        <v>140-TD</v>
      </c>
      <c r="F33" t="s">
        <v>854</v>
      </c>
      <c r="G33">
        <v>145</v>
      </c>
      <c r="H33" t="s">
        <v>120</v>
      </c>
      <c r="I33" t="str">
        <f t="shared" si="1"/>
        <v>145-ND</v>
      </c>
      <c r="K33" t="s">
        <v>855</v>
      </c>
      <c r="L33">
        <v>140</v>
      </c>
      <c r="M33" t="s">
        <v>43</v>
      </c>
      <c r="N33" t="str">
        <f t="shared" si="2"/>
        <v>140-TD</v>
      </c>
      <c r="P33" t="s">
        <v>855</v>
      </c>
      <c r="Q33">
        <v>140</v>
      </c>
      <c r="R33" t="s">
        <v>43</v>
      </c>
      <c r="S33" t="str">
        <f t="shared" si="3"/>
        <v>140-TD</v>
      </c>
      <c r="U33" t="str">
        <f t="shared" si="4"/>
        <v>145-ND</v>
      </c>
      <c r="V33" t="str">
        <f t="shared" si="5"/>
        <v>140-TD</v>
      </c>
      <c r="W33" t="str">
        <f t="shared" si="6"/>
        <v>140-TD</v>
      </c>
    </row>
    <row r="34" spans="1:23" x14ac:dyDescent="0.3">
      <c r="A34" t="s">
        <v>856</v>
      </c>
      <c r="B34" s="52">
        <v>140</v>
      </c>
      <c r="C34" s="52" t="s">
        <v>120</v>
      </c>
      <c r="D34" t="str">
        <f t="shared" si="0"/>
        <v>140-ND</v>
      </c>
      <c r="F34" t="s">
        <v>855</v>
      </c>
      <c r="G34">
        <v>140</v>
      </c>
      <c r="H34" t="s">
        <v>43</v>
      </c>
      <c r="I34" t="str">
        <f t="shared" si="1"/>
        <v>140-TD</v>
      </c>
      <c r="K34" t="s">
        <v>856</v>
      </c>
      <c r="L34">
        <v>140</v>
      </c>
      <c r="M34" t="s">
        <v>120</v>
      </c>
      <c r="N34" t="str">
        <f t="shared" si="2"/>
        <v>140-ND</v>
      </c>
      <c r="P34" t="s">
        <v>856</v>
      </c>
      <c r="Q34">
        <v>140</v>
      </c>
      <c r="R34" t="s">
        <v>120</v>
      </c>
      <c r="S34" t="str">
        <f t="shared" si="3"/>
        <v>140-ND</v>
      </c>
      <c r="U34" t="str">
        <f t="shared" si="4"/>
        <v>140-TD</v>
      </c>
      <c r="V34" t="str">
        <f t="shared" si="5"/>
        <v>140-ND</v>
      </c>
      <c r="W34" t="str">
        <f t="shared" si="6"/>
        <v>140-ND</v>
      </c>
    </row>
    <row r="35" spans="1:23" x14ac:dyDescent="0.3">
      <c r="A35" t="s">
        <v>857</v>
      </c>
      <c r="B35" s="52">
        <v>135</v>
      </c>
      <c r="C35" s="52" t="s">
        <v>43</v>
      </c>
      <c r="D35" t="str">
        <f t="shared" si="0"/>
        <v>135-TD</v>
      </c>
      <c r="F35" t="s">
        <v>856</v>
      </c>
      <c r="G35">
        <v>140</v>
      </c>
      <c r="H35" t="s">
        <v>120</v>
      </c>
      <c r="I35" t="str">
        <f t="shared" si="1"/>
        <v>140-ND</v>
      </c>
      <c r="K35" t="s">
        <v>857</v>
      </c>
      <c r="L35">
        <v>135</v>
      </c>
      <c r="M35" t="s">
        <v>43</v>
      </c>
      <c r="N35" t="str">
        <f t="shared" si="2"/>
        <v>135-TD</v>
      </c>
      <c r="P35" t="s">
        <v>857</v>
      </c>
      <c r="Q35">
        <v>135</v>
      </c>
      <c r="R35" t="s">
        <v>43</v>
      </c>
      <c r="S35" t="str">
        <f t="shared" si="3"/>
        <v>135-TD</v>
      </c>
      <c r="U35" t="str">
        <f t="shared" si="4"/>
        <v>140-ND</v>
      </c>
      <c r="V35" t="str">
        <f t="shared" si="5"/>
        <v>135-TD</v>
      </c>
      <c r="W35" t="str">
        <f t="shared" si="6"/>
        <v>135-TD</v>
      </c>
    </row>
    <row r="36" spans="1:23" x14ac:dyDescent="0.3">
      <c r="A36" t="s">
        <v>858</v>
      </c>
      <c r="B36" s="52">
        <v>130</v>
      </c>
      <c r="C36" s="52" t="s">
        <v>43</v>
      </c>
      <c r="D36" t="str">
        <f t="shared" si="0"/>
        <v>130-TD</v>
      </c>
      <c r="F36" t="s">
        <v>857</v>
      </c>
      <c r="G36">
        <v>135</v>
      </c>
      <c r="H36" t="s">
        <v>43</v>
      </c>
      <c r="I36" t="str">
        <f t="shared" si="1"/>
        <v>135-TD</v>
      </c>
      <c r="K36" t="s">
        <v>858</v>
      </c>
      <c r="L36">
        <v>130</v>
      </c>
      <c r="M36" t="s">
        <v>43</v>
      </c>
      <c r="N36" t="str">
        <f t="shared" si="2"/>
        <v>130-TD</v>
      </c>
      <c r="P36" t="s">
        <v>858</v>
      </c>
      <c r="Q36">
        <v>130</v>
      </c>
      <c r="R36" t="s">
        <v>43</v>
      </c>
      <c r="S36" t="str">
        <f t="shared" si="3"/>
        <v>130-TD</v>
      </c>
      <c r="U36" t="str">
        <f t="shared" si="4"/>
        <v>135-TD</v>
      </c>
      <c r="V36" t="str">
        <f t="shared" si="5"/>
        <v>130-TD</v>
      </c>
      <c r="W36" t="str">
        <f t="shared" si="6"/>
        <v>130-TD</v>
      </c>
    </row>
    <row r="37" spans="1:23" x14ac:dyDescent="0.3">
      <c r="A37" t="s">
        <v>859</v>
      </c>
      <c r="B37" s="52">
        <v>125</v>
      </c>
      <c r="C37" s="52" t="s">
        <v>120</v>
      </c>
      <c r="D37" t="str">
        <f t="shared" si="0"/>
        <v>125-ND</v>
      </c>
      <c r="F37" t="s">
        <v>858</v>
      </c>
      <c r="G37">
        <v>130</v>
      </c>
      <c r="H37" t="s">
        <v>43</v>
      </c>
      <c r="I37" t="str">
        <f t="shared" si="1"/>
        <v>130-TD</v>
      </c>
      <c r="K37" t="s">
        <v>859</v>
      </c>
      <c r="L37">
        <v>125</v>
      </c>
      <c r="M37" t="s">
        <v>120</v>
      </c>
      <c r="N37" t="str">
        <f t="shared" si="2"/>
        <v>125-ND</v>
      </c>
      <c r="P37" t="s">
        <v>859</v>
      </c>
      <c r="Q37">
        <v>125</v>
      </c>
      <c r="R37" t="s">
        <v>120</v>
      </c>
      <c r="S37" t="str">
        <f t="shared" si="3"/>
        <v>125-ND</v>
      </c>
      <c r="U37" t="str">
        <f t="shared" si="4"/>
        <v>130-TD</v>
      </c>
      <c r="V37" t="str">
        <f t="shared" si="5"/>
        <v>125-ND</v>
      </c>
      <c r="W37" t="str">
        <f t="shared" si="6"/>
        <v>125-ND</v>
      </c>
    </row>
    <row r="38" spans="1:23" x14ac:dyDescent="0.3">
      <c r="A38" t="s">
        <v>860</v>
      </c>
      <c r="B38" s="52">
        <v>120</v>
      </c>
      <c r="C38" s="52" t="s">
        <v>43</v>
      </c>
      <c r="D38" t="str">
        <f t="shared" si="0"/>
        <v>120-TD</v>
      </c>
      <c r="F38" t="s">
        <v>858</v>
      </c>
      <c r="G38">
        <v>130</v>
      </c>
      <c r="H38" t="s">
        <v>43</v>
      </c>
      <c r="I38" t="str">
        <f t="shared" si="1"/>
        <v>130-TD</v>
      </c>
      <c r="K38" t="s">
        <v>861</v>
      </c>
      <c r="L38">
        <v>120</v>
      </c>
      <c r="M38" t="s">
        <v>120</v>
      </c>
      <c r="N38" t="str">
        <f t="shared" si="2"/>
        <v>120-ND</v>
      </c>
      <c r="P38" t="s">
        <v>861</v>
      </c>
      <c r="Q38">
        <v>120</v>
      </c>
      <c r="R38" t="s">
        <v>120</v>
      </c>
      <c r="S38" t="str">
        <f t="shared" si="3"/>
        <v>120-ND</v>
      </c>
      <c r="U38" t="str">
        <f t="shared" si="4"/>
        <v>130-TD</v>
      </c>
      <c r="V38" t="str">
        <f t="shared" si="5"/>
        <v>120-ND</v>
      </c>
      <c r="W38" t="str">
        <f t="shared" si="6"/>
        <v>120-ND</v>
      </c>
    </row>
    <row r="39" spans="1:23" x14ac:dyDescent="0.3">
      <c r="A39" t="s">
        <v>861</v>
      </c>
      <c r="B39" s="52">
        <v>120</v>
      </c>
      <c r="C39" s="52" t="s">
        <v>120</v>
      </c>
      <c r="D39" t="str">
        <f t="shared" si="0"/>
        <v>120-ND</v>
      </c>
      <c r="F39" t="s">
        <v>859</v>
      </c>
      <c r="G39">
        <v>125</v>
      </c>
      <c r="H39" t="s">
        <v>120</v>
      </c>
      <c r="I39" t="str">
        <f t="shared" si="1"/>
        <v>125-ND</v>
      </c>
      <c r="K39" t="s">
        <v>860</v>
      </c>
      <c r="L39">
        <v>120</v>
      </c>
      <c r="M39" t="s">
        <v>43</v>
      </c>
      <c r="N39" t="str">
        <f t="shared" si="2"/>
        <v>120-TD</v>
      </c>
      <c r="P39" t="s">
        <v>860</v>
      </c>
      <c r="Q39">
        <v>120</v>
      </c>
      <c r="R39" t="s">
        <v>43</v>
      </c>
      <c r="S39" t="str">
        <f t="shared" si="3"/>
        <v>120-TD</v>
      </c>
      <c r="U39" t="str">
        <f t="shared" si="4"/>
        <v>125-ND</v>
      </c>
      <c r="V39" t="str">
        <f t="shared" si="5"/>
        <v>120-TD</v>
      </c>
      <c r="W39" t="str">
        <f t="shared" si="6"/>
        <v>120-TD</v>
      </c>
    </row>
    <row r="40" spans="1:23" x14ac:dyDescent="0.3">
      <c r="A40" t="s">
        <v>862</v>
      </c>
      <c r="B40" s="52">
        <v>114</v>
      </c>
      <c r="C40" s="52" t="s">
        <v>43</v>
      </c>
      <c r="D40" t="str">
        <f t="shared" si="0"/>
        <v>114-TD</v>
      </c>
      <c r="F40" t="s">
        <v>861</v>
      </c>
      <c r="G40">
        <v>120</v>
      </c>
      <c r="H40" t="s">
        <v>120</v>
      </c>
      <c r="I40" t="str">
        <f t="shared" si="1"/>
        <v>120-ND</v>
      </c>
      <c r="K40" t="s">
        <v>862</v>
      </c>
      <c r="L40">
        <v>114</v>
      </c>
      <c r="M40" t="s">
        <v>43</v>
      </c>
      <c r="N40" t="str">
        <f t="shared" si="2"/>
        <v>114-TD</v>
      </c>
      <c r="P40" t="s">
        <v>862</v>
      </c>
      <c r="Q40">
        <v>114</v>
      </c>
      <c r="R40" t="s">
        <v>43</v>
      </c>
      <c r="S40" t="str">
        <f t="shared" si="3"/>
        <v>114-TD</v>
      </c>
      <c r="U40" t="str">
        <f t="shared" si="4"/>
        <v>120-ND</v>
      </c>
      <c r="V40" t="str">
        <f t="shared" si="5"/>
        <v>114-TD</v>
      </c>
      <c r="W40" t="str">
        <f t="shared" si="6"/>
        <v>114-TD</v>
      </c>
    </row>
    <row r="41" spans="1:23" x14ac:dyDescent="0.3">
      <c r="A41" t="s">
        <v>863</v>
      </c>
      <c r="B41" s="52">
        <v>110</v>
      </c>
      <c r="C41" s="52" t="s">
        <v>43</v>
      </c>
      <c r="D41" t="str">
        <f t="shared" si="0"/>
        <v>110-TD</v>
      </c>
      <c r="F41" t="s">
        <v>860</v>
      </c>
      <c r="G41">
        <v>120</v>
      </c>
      <c r="H41" t="s">
        <v>43</v>
      </c>
      <c r="I41" t="str">
        <f t="shared" si="1"/>
        <v>120-TD</v>
      </c>
      <c r="K41" t="s">
        <v>863</v>
      </c>
      <c r="L41">
        <v>110</v>
      </c>
      <c r="M41" t="s">
        <v>43</v>
      </c>
      <c r="N41" t="str">
        <f t="shared" si="2"/>
        <v>110-TD</v>
      </c>
      <c r="P41" t="s">
        <v>863</v>
      </c>
      <c r="Q41">
        <v>110</v>
      </c>
      <c r="R41" t="s">
        <v>43</v>
      </c>
      <c r="S41" t="str">
        <f t="shared" si="3"/>
        <v>110-TD</v>
      </c>
      <c r="U41" t="str">
        <f t="shared" si="4"/>
        <v>120-TD</v>
      </c>
      <c r="V41" t="str">
        <f t="shared" si="5"/>
        <v>110-TD</v>
      </c>
      <c r="W41" t="str">
        <f t="shared" si="6"/>
        <v>110-TD</v>
      </c>
    </row>
    <row r="42" spans="1:23" x14ac:dyDescent="0.3">
      <c r="A42" t="s">
        <v>864</v>
      </c>
      <c r="B42" s="52">
        <v>110</v>
      </c>
      <c r="C42" s="52" t="s">
        <v>120</v>
      </c>
      <c r="D42" t="str">
        <f t="shared" si="0"/>
        <v>110-ND</v>
      </c>
      <c r="F42" t="s">
        <v>862</v>
      </c>
      <c r="G42">
        <v>114</v>
      </c>
      <c r="H42" t="s">
        <v>43</v>
      </c>
      <c r="I42" t="str">
        <f t="shared" si="1"/>
        <v>114-TD</v>
      </c>
      <c r="K42" t="s">
        <v>864</v>
      </c>
      <c r="L42">
        <v>110</v>
      </c>
      <c r="M42" t="s">
        <v>120</v>
      </c>
      <c r="N42" t="str">
        <f t="shared" si="2"/>
        <v>110-ND</v>
      </c>
      <c r="P42" t="s">
        <v>864</v>
      </c>
      <c r="Q42">
        <v>110</v>
      </c>
      <c r="R42" t="s">
        <v>120</v>
      </c>
      <c r="S42" t="str">
        <f t="shared" si="3"/>
        <v>110-ND</v>
      </c>
      <c r="U42" t="str">
        <f t="shared" si="4"/>
        <v>114-TD</v>
      </c>
      <c r="V42" t="str">
        <f t="shared" si="5"/>
        <v>110-ND</v>
      </c>
      <c r="W42" t="str">
        <f t="shared" si="6"/>
        <v>110-ND</v>
      </c>
    </row>
    <row r="43" spans="1:23" x14ac:dyDescent="0.3">
      <c r="A43" t="s">
        <v>865</v>
      </c>
      <c r="B43" s="52">
        <v>106</v>
      </c>
      <c r="C43" s="52" t="s">
        <v>43</v>
      </c>
      <c r="D43" t="str">
        <f t="shared" si="0"/>
        <v>106-TD</v>
      </c>
      <c r="F43" t="s">
        <v>863</v>
      </c>
      <c r="G43">
        <v>110</v>
      </c>
      <c r="H43" t="s">
        <v>43</v>
      </c>
      <c r="I43" t="str">
        <f t="shared" si="1"/>
        <v>110-TD</v>
      </c>
      <c r="K43" t="s">
        <v>865</v>
      </c>
      <c r="L43">
        <v>106</v>
      </c>
      <c r="M43" t="s">
        <v>43</v>
      </c>
      <c r="N43" t="str">
        <f t="shared" si="2"/>
        <v>106-TD</v>
      </c>
      <c r="P43" t="s">
        <v>865</v>
      </c>
      <c r="Q43">
        <v>106</v>
      </c>
      <c r="R43" t="s">
        <v>43</v>
      </c>
      <c r="S43" t="str">
        <f t="shared" si="3"/>
        <v>106-TD</v>
      </c>
      <c r="U43" t="str">
        <f t="shared" si="4"/>
        <v>110-TD</v>
      </c>
      <c r="V43" t="str">
        <f t="shared" si="5"/>
        <v>106-TD</v>
      </c>
      <c r="W43" t="str">
        <f t="shared" si="6"/>
        <v>106-TD</v>
      </c>
    </row>
    <row r="44" spans="1:23" x14ac:dyDescent="0.3">
      <c r="A44" t="s">
        <v>866</v>
      </c>
      <c r="B44" s="52">
        <v>105</v>
      </c>
      <c r="C44" s="52" t="s">
        <v>43</v>
      </c>
      <c r="D44" t="str">
        <f t="shared" si="0"/>
        <v>105-TD</v>
      </c>
      <c r="F44" t="s">
        <v>864</v>
      </c>
      <c r="G44">
        <v>110</v>
      </c>
      <c r="H44" t="s">
        <v>120</v>
      </c>
      <c r="I44" t="str">
        <f t="shared" si="1"/>
        <v>110-ND</v>
      </c>
      <c r="K44" t="s">
        <v>866</v>
      </c>
      <c r="L44">
        <v>105</v>
      </c>
      <c r="M44" t="s">
        <v>43</v>
      </c>
      <c r="N44" t="str">
        <f t="shared" si="2"/>
        <v>105-TD</v>
      </c>
      <c r="P44" t="s">
        <v>866</v>
      </c>
      <c r="Q44">
        <v>105</v>
      </c>
      <c r="R44" t="s">
        <v>43</v>
      </c>
      <c r="S44" t="str">
        <f t="shared" si="3"/>
        <v>105-TD</v>
      </c>
      <c r="U44" t="str">
        <f t="shared" si="4"/>
        <v>110-ND</v>
      </c>
      <c r="V44" t="str">
        <f t="shared" si="5"/>
        <v>105-TD</v>
      </c>
      <c r="W44" t="str">
        <f t="shared" si="6"/>
        <v>105-TD</v>
      </c>
    </row>
    <row r="45" spans="1:23" x14ac:dyDescent="0.3">
      <c r="A45" t="s">
        <v>867</v>
      </c>
      <c r="B45" s="52">
        <v>100</v>
      </c>
      <c r="C45" s="52" t="s">
        <v>43</v>
      </c>
      <c r="D45" t="str">
        <f t="shared" si="0"/>
        <v>100-TD</v>
      </c>
      <c r="F45" t="s">
        <v>865</v>
      </c>
      <c r="G45">
        <v>106</v>
      </c>
      <c r="H45" t="s">
        <v>43</v>
      </c>
      <c r="I45" t="str">
        <f t="shared" si="1"/>
        <v>106-TD</v>
      </c>
      <c r="K45" t="s">
        <v>867</v>
      </c>
      <c r="L45">
        <v>100</v>
      </c>
      <c r="M45" t="s">
        <v>43</v>
      </c>
      <c r="N45" t="str">
        <f t="shared" si="2"/>
        <v>100-TD</v>
      </c>
      <c r="P45" t="s">
        <v>867</v>
      </c>
      <c r="Q45">
        <v>100</v>
      </c>
      <c r="R45" t="s">
        <v>43</v>
      </c>
      <c r="S45" t="str">
        <f t="shared" si="3"/>
        <v>100-TD</v>
      </c>
      <c r="U45" t="str">
        <f t="shared" si="4"/>
        <v>106-TD</v>
      </c>
      <c r="V45" t="str">
        <f t="shared" si="5"/>
        <v>100-TD</v>
      </c>
      <c r="W45" t="str">
        <f t="shared" si="6"/>
        <v>100-TD</v>
      </c>
    </row>
    <row r="46" spans="1:23" x14ac:dyDescent="0.3">
      <c r="A46" t="s">
        <v>868</v>
      </c>
      <c r="B46" s="52">
        <v>88</v>
      </c>
      <c r="C46" s="52" t="s">
        <v>43</v>
      </c>
      <c r="D46" t="str">
        <f t="shared" si="0"/>
        <v>88-TD</v>
      </c>
      <c r="F46" t="s">
        <v>866</v>
      </c>
      <c r="G46">
        <v>105</v>
      </c>
      <c r="H46" t="s">
        <v>43</v>
      </c>
      <c r="I46" t="str">
        <f t="shared" si="1"/>
        <v>105-TD</v>
      </c>
      <c r="K46" t="s">
        <v>868</v>
      </c>
      <c r="L46">
        <v>88</v>
      </c>
      <c r="M46" t="s">
        <v>43</v>
      </c>
      <c r="N46" t="str">
        <f t="shared" si="2"/>
        <v>88-TD</v>
      </c>
      <c r="P46" t="s">
        <v>868</v>
      </c>
      <c r="Q46">
        <v>88</v>
      </c>
      <c r="R46" t="s">
        <v>43</v>
      </c>
      <c r="S46" t="str">
        <f t="shared" si="3"/>
        <v>88-TD</v>
      </c>
      <c r="U46" t="str">
        <f t="shared" si="4"/>
        <v>105-TD</v>
      </c>
      <c r="V46" t="str">
        <f t="shared" si="5"/>
        <v>88-TD</v>
      </c>
      <c r="W46" t="str">
        <f t="shared" si="6"/>
        <v>88-TD</v>
      </c>
    </row>
    <row r="47" spans="1:23" x14ac:dyDescent="0.3">
      <c r="A47" t="s">
        <v>869</v>
      </c>
      <c r="B47" s="52">
        <v>87</v>
      </c>
      <c r="C47" s="52" t="s">
        <v>43</v>
      </c>
      <c r="D47" t="str">
        <f t="shared" si="0"/>
        <v>87-TD</v>
      </c>
      <c r="F47" t="s">
        <v>867</v>
      </c>
      <c r="G47">
        <v>100</v>
      </c>
      <c r="H47" t="s">
        <v>43</v>
      </c>
      <c r="I47" t="str">
        <f t="shared" si="1"/>
        <v>100-TD</v>
      </c>
      <c r="K47" t="s">
        <v>869</v>
      </c>
      <c r="L47">
        <v>87</v>
      </c>
      <c r="M47" t="s">
        <v>43</v>
      </c>
      <c r="N47" t="str">
        <f t="shared" si="2"/>
        <v>87-TD</v>
      </c>
      <c r="P47" t="s">
        <v>869</v>
      </c>
      <c r="Q47">
        <v>87</v>
      </c>
      <c r="R47" t="s">
        <v>43</v>
      </c>
      <c r="S47" t="str">
        <f t="shared" si="3"/>
        <v>87-TD</v>
      </c>
      <c r="U47" t="str">
        <f t="shared" si="4"/>
        <v>100-TD</v>
      </c>
      <c r="V47" t="str">
        <f t="shared" si="5"/>
        <v>87-TD</v>
      </c>
      <c r="W47" t="str">
        <f t="shared" si="6"/>
        <v>87-TD</v>
      </c>
    </row>
    <row r="48" spans="1:23" x14ac:dyDescent="0.3">
      <c r="A48" t="s">
        <v>870</v>
      </c>
      <c r="B48" s="52">
        <v>81</v>
      </c>
      <c r="C48" s="52" t="s">
        <v>43</v>
      </c>
      <c r="D48" t="str">
        <f t="shared" si="0"/>
        <v>81-TD</v>
      </c>
      <c r="F48" t="s">
        <v>868</v>
      </c>
      <c r="G48">
        <v>88</v>
      </c>
      <c r="H48" t="s">
        <v>43</v>
      </c>
      <c r="I48" t="str">
        <f t="shared" si="1"/>
        <v>88-TD</v>
      </c>
      <c r="K48" t="s">
        <v>870</v>
      </c>
      <c r="L48">
        <v>81</v>
      </c>
      <c r="M48" t="s">
        <v>43</v>
      </c>
      <c r="N48" t="str">
        <f t="shared" si="2"/>
        <v>81-TD</v>
      </c>
      <c r="P48" t="s">
        <v>870</v>
      </c>
      <c r="Q48">
        <v>81</v>
      </c>
      <c r="R48" t="s">
        <v>43</v>
      </c>
      <c r="S48" t="str">
        <f t="shared" si="3"/>
        <v>81-TD</v>
      </c>
      <c r="U48" t="str">
        <f t="shared" si="4"/>
        <v>88-TD</v>
      </c>
      <c r="V48" t="str">
        <f t="shared" si="5"/>
        <v>81-TD</v>
      </c>
      <c r="W48" t="str">
        <f t="shared" si="6"/>
        <v>81-TD</v>
      </c>
    </row>
    <row r="49" spans="1:23" x14ac:dyDescent="0.3">
      <c r="A49" t="s">
        <v>871</v>
      </c>
      <c r="B49" s="52">
        <v>80</v>
      </c>
      <c r="C49" s="52" t="s">
        <v>43</v>
      </c>
      <c r="D49" t="str">
        <f t="shared" si="0"/>
        <v>80-TD</v>
      </c>
      <c r="F49" t="s">
        <v>869</v>
      </c>
      <c r="G49">
        <v>87</v>
      </c>
      <c r="H49" t="s">
        <v>43</v>
      </c>
      <c r="I49" t="str">
        <f t="shared" si="1"/>
        <v>87-TD</v>
      </c>
      <c r="K49" t="s">
        <v>871</v>
      </c>
      <c r="L49">
        <v>80</v>
      </c>
      <c r="M49" t="s">
        <v>43</v>
      </c>
      <c r="N49" t="str">
        <f t="shared" si="2"/>
        <v>80-TD</v>
      </c>
      <c r="P49" t="s">
        <v>871</v>
      </c>
      <c r="Q49">
        <v>80</v>
      </c>
      <c r="R49" t="s">
        <v>43</v>
      </c>
      <c r="S49" t="str">
        <f t="shared" si="3"/>
        <v>80-TD</v>
      </c>
      <c r="U49" t="str">
        <f t="shared" si="4"/>
        <v>87-TD</v>
      </c>
      <c r="V49" t="str">
        <f t="shared" si="5"/>
        <v>80-TD</v>
      </c>
      <c r="W49" t="str">
        <f t="shared" si="6"/>
        <v>80-TD</v>
      </c>
    </row>
    <row r="50" spans="1:23" x14ac:dyDescent="0.3">
      <c r="A50" t="s">
        <v>872</v>
      </c>
      <c r="B50" s="52">
        <v>76</v>
      </c>
      <c r="C50" s="52" t="s">
        <v>43</v>
      </c>
      <c r="D50" t="str">
        <f t="shared" si="0"/>
        <v>76-TD</v>
      </c>
      <c r="F50" t="s">
        <v>870</v>
      </c>
      <c r="G50">
        <v>81</v>
      </c>
      <c r="H50" t="s">
        <v>43</v>
      </c>
      <c r="I50" t="str">
        <f t="shared" si="1"/>
        <v>81-TD</v>
      </c>
      <c r="K50" t="s">
        <v>872</v>
      </c>
      <c r="L50">
        <v>76</v>
      </c>
      <c r="M50" t="s">
        <v>43</v>
      </c>
      <c r="N50" t="str">
        <f t="shared" si="2"/>
        <v>76-TD</v>
      </c>
      <c r="P50" t="s">
        <v>872</v>
      </c>
      <c r="Q50">
        <v>76</v>
      </c>
      <c r="R50" t="s">
        <v>43</v>
      </c>
      <c r="S50" t="str">
        <f t="shared" si="3"/>
        <v>76-TD</v>
      </c>
      <c r="U50" t="str">
        <f t="shared" si="4"/>
        <v>81-TD</v>
      </c>
      <c r="V50" t="str">
        <f t="shared" si="5"/>
        <v>76-TD</v>
      </c>
      <c r="W50" t="str">
        <f t="shared" si="6"/>
        <v>76-TD</v>
      </c>
    </row>
    <row r="51" spans="1:23" x14ac:dyDescent="0.3">
      <c r="A51" t="s">
        <v>873</v>
      </c>
      <c r="B51" s="52">
        <v>75</v>
      </c>
      <c r="C51" s="52" t="s">
        <v>43</v>
      </c>
      <c r="D51" t="str">
        <f t="shared" si="0"/>
        <v>75-TD</v>
      </c>
      <c r="F51" t="s">
        <v>871</v>
      </c>
      <c r="G51">
        <v>80</v>
      </c>
      <c r="H51" t="s">
        <v>43</v>
      </c>
      <c r="I51" t="str">
        <f t="shared" si="1"/>
        <v>80-TD</v>
      </c>
      <c r="K51" t="s">
        <v>873</v>
      </c>
      <c r="L51">
        <v>75</v>
      </c>
      <c r="M51" t="s">
        <v>43</v>
      </c>
      <c r="N51" t="str">
        <f t="shared" si="2"/>
        <v>75-TD</v>
      </c>
      <c r="P51" t="s">
        <v>873</v>
      </c>
      <c r="Q51">
        <v>75</v>
      </c>
      <c r="R51" t="s">
        <v>43</v>
      </c>
      <c r="S51" t="str">
        <f t="shared" si="3"/>
        <v>75-TD</v>
      </c>
      <c r="U51" t="str">
        <f t="shared" si="4"/>
        <v>80-TD</v>
      </c>
      <c r="V51" t="str">
        <f t="shared" si="5"/>
        <v>75-TD</v>
      </c>
      <c r="W51" t="str">
        <f t="shared" si="6"/>
        <v>75-TD</v>
      </c>
    </row>
    <row r="52" spans="1:23" x14ac:dyDescent="0.3">
      <c r="A52" t="s">
        <v>874</v>
      </c>
      <c r="B52" s="52">
        <v>74</v>
      </c>
      <c r="C52" s="52" t="s">
        <v>43</v>
      </c>
      <c r="D52" t="str">
        <f t="shared" si="0"/>
        <v>74-TD</v>
      </c>
      <c r="F52" t="s">
        <v>872</v>
      </c>
      <c r="G52">
        <v>76</v>
      </c>
      <c r="H52" t="s">
        <v>43</v>
      </c>
      <c r="I52" t="str">
        <f t="shared" si="1"/>
        <v>76-TD</v>
      </c>
      <c r="K52" t="s">
        <v>874</v>
      </c>
      <c r="L52">
        <v>74</v>
      </c>
      <c r="M52" t="s">
        <v>43</v>
      </c>
      <c r="N52" t="str">
        <f t="shared" si="2"/>
        <v>74-TD</v>
      </c>
      <c r="P52" t="s">
        <v>874</v>
      </c>
      <c r="Q52">
        <v>74</v>
      </c>
      <c r="R52" t="s">
        <v>43</v>
      </c>
      <c r="S52" t="str">
        <f t="shared" si="3"/>
        <v>74-TD</v>
      </c>
      <c r="U52" t="str">
        <f t="shared" si="4"/>
        <v>76-TD</v>
      </c>
      <c r="V52" t="str">
        <f t="shared" si="5"/>
        <v>74-TD</v>
      </c>
      <c r="W52" t="str">
        <f t="shared" si="6"/>
        <v>74-TD</v>
      </c>
    </row>
    <row r="53" spans="1:23" x14ac:dyDescent="0.3">
      <c r="A53" t="s">
        <v>875</v>
      </c>
      <c r="B53" s="52">
        <v>72</v>
      </c>
      <c r="C53" s="52" t="s">
        <v>43</v>
      </c>
      <c r="D53" t="str">
        <f t="shared" si="0"/>
        <v>72-TD</v>
      </c>
      <c r="F53" t="s">
        <v>873</v>
      </c>
      <c r="G53">
        <v>75</v>
      </c>
      <c r="H53" t="s">
        <v>43</v>
      </c>
      <c r="I53" t="str">
        <f t="shared" si="1"/>
        <v>75-TD</v>
      </c>
      <c r="K53" t="s">
        <v>875</v>
      </c>
      <c r="L53">
        <v>72</v>
      </c>
      <c r="M53" t="s">
        <v>43</v>
      </c>
      <c r="N53" t="str">
        <f t="shared" si="2"/>
        <v>72-TD</v>
      </c>
      <c r="P53" t="s">
        <v>875</v>
      </c>
      <c r="Q53">
        <v>72</v>
      </c>
      <c r="R53" t="s">
        <v>43</v>
      </c>
      <c r="S53" t="str">
        <f t="shared" si="3"/>
        <v>72-TD</v>
      </c>
      <c r="U53" t="str">
        <f t="shared" si="4"/>
        <v>75-TD</v>
      </c>
      <c r="V53" t="str">
        <f t="shared" si="5"/>
        <v>72-TD</v>
      </c>
      <c r="W53" t="str">
        <f t="shared" si="6"/>
        <v>72-TD</v>
      </c>
    </row>
    <row r="54" spans="1:23" x14ac:dyDescent="0.3">
      <c r="A54" t="s">
        <v>876</v>
      </c>
      <c r="B54" s="52">
        <v>72</v>
      </c>
      <c r="C54" s="52" t="s">
        <v>120</v>
      </c>
      <c r="D54" t="str">
        <f t="shared" si="0"/>
        <v>72-ND</v>
      </c>
      <c r="F54" t="s">
        <v>874</v>
      </c>
      <c r="G54">
        <v>74</v>
      </c>
      <c r="H54" t="s">
        <v>43</v>
      </c>
      <c r="I54" t="str">
        <f t="shared" si="1"/>
        <v>74-TD</v>
      </c>
      <c r="K54" t="s">
        <v>876</v>
      </c>
      <c r="L54">
        <v>72</v>
      </c>
      <c r="M54" t="s">
        <v>120</v>
      </c>
      <c r="N54" t="str">
        <f t="shared" si="2"/>
        <v>72-ND</v>
      </c>
      <c r="P54" t="s">
        <v>876</v>
      </c>
      <c r="Q54">
        <v>72</v>
      </c>
      <c r="R54" t="s">
        <v>120</v>
      </c>
      <c r="S54" t="str">
        <f t="shared" si="3"/>
        <v>72-ND</v>
      </c>
      <c r="U54" t="str">
        <f t="shared" si="4"/>
        <v>74-TD</v>
      </c>
      <c r="V54" t="str">
        <f t="shared" si="5"/>
        <v>72-ND</v>
      </c>
      <c r="W54" t="str">
        <f t="shared" si="6"/>
        <v>72-ND</v>
      </c>
    </row>
    <row r="55" spans="1:23" x14ac:dyDescent="0.3">
      <c r="A55" t="s">
        <v>877</v>
      </c>
      <c r="B55" s="52">
        <v>65</v>
      </c>
      <c r="C55" s="52" t="s">
        <v>43</v>
      </c>
      <c r="D55" t="str">
        <f t="shared" si="0"/>
        <v>65-TD</v>
      </c>
      <c r="F55" t="s">
        <v>875</v>
      </c>
      <c r="G55">
        <v>72</v>
      </c>
      <c r="H55" t="s">
        <v>43</v>
      </c>
      <c r="I55" t="str">
        <f t="shared" si="1"/>
        <v>72-TD</v>
      </c>
      <c r="K55" t="s">
        <v>877</v>
      </c>
      <c r="L55">
        <v>65</v>
      </c>
      <c r="M55" t="s">
        <v>43</v>
      </c>
      <c r="N55" t="str">
        <f t="shared" si="2"/>
        <v>65-TD</v>
      </c>
      <c r="P55" t="s">
        <v>877</v>
      </c>
      <c r="Q55">
        <v>65</v>
      </c>
      <c r="R55" t="s">
        <v>43</v>
      </c>
      <c r="S55" t="str">
        <f t="shared" si="3"/>
        <v>65-TD</v>
      </c>
      <c r="U55" t="str">
        <f t="shared" si="4"/>
        <v>72-TD</v>
      </c>
      <c r="V55" t="str">
        <f t="shared" si="5"/>
        <v>65-TD</v>
      </c>
      <c r="W55" t="str">
        <f t="shared" si="6"/>
        <v>65-TD</v>
      </c>
    </row>
    <row r="56" spans="1:23" x14ac:dyDescent="0.3">
      <c r="A56" t="s">
        <v>878</v>
      </c>
      <c r="B56" s="52">
        <v>62</v>
      </c>
      <c r="C56" s="52" t="s">
        <v>120</v>
      </c>
      <c r="D56" t="str">
        <f t="shared" si="0"/>
        <v>62-ND</v>
      </c>
      <c r="F56" t="s">
        <v>876</v>
      </c>
      <c r="G56">
        <v>72</v>
      </c>
      <c r="H56" t="s">
        <v>120</v>
      </c>
      <c r="I56" t="str">
        <f t="shared" si="1"/>
        <v>72-ND</v>
      </c>
      <c r="K56" t="s">
        <v>878</v>
      </c>
      <c r="L56">
        <v>62</v>
      </c>
      <c r="M56" t="s">
        <v>120</v>
      </c>
      <c r="N56" t="str">
        <f t="shared" si="2"/>
        <v>62-ND</v>
      </c>
      <c r="P56" t="s">
        <v>878</v>
      </c>
      <c r="Q56">
        <v>62</v>
      </c>
      <c r="R56" t="s">
        <v>120</v>
      </c>
      <c r="S56" t="str">
        <f t="shared" si="3"/>
        <v>62-ND</v>
      </c>
      <c r="U56" t="str">
        <f t="shared" si="4"/>
        <v>72-ND</v>
      </c>
      <c r="V56" t="str">
        <f t="shared" si="5"/>
        <v>62-ND</v>
      </c>
      <c r="W56" t="str">
        <f t="shared" si="6"/>
        <v>62-ND</v>
      </c>
    </row>
    <row r="57" spans="1:23" x14ac:dyDescent="0.3">
      <c r="A57" t="s">
        <v>879</v>
      </c>
      <c r="B57" s="52">
        <v>58</v>
      </c>
      <c r="C57" s="52" t="s">
        <v>120</v>
      </c>
      <c r="D57" t="str">
        <f t="shared" si="0"/>
        <v>58-ND</v>
      </c>
      <c r="F57" t="s">
        <v>877</v>
      </c>
      <c r="G57">
        <v>65</v>
      </c>
      <c r="H57" t="s">
        <v>43</v>
      </c>
      <c r="I57" t="str">
        <f t="shared" si="1"/>
        <v>65-TD</v>
      </c>
      <c r="K57" t="s">
        <v>879</v>
      </c>
      <c r="L57">
        <v>58</v>
      </c>
      <c r="M57" t="s">
        <v>120</v>
      </c>
      <c r="N57" t="str">
        <f t="shared" si="2"/>
        <v>58-ND</v>
      </c>
      <c r="P57" t="s">
        <v>879</v>
      </c>
      <c r="Q57">
        <v>58</v>
      </c>
      <c r="R57" t="s">
        <v>120</v>
      </c>
      <c r="S57" t="str">
        <f t="shared" si="3"/>
        <v>58-ND</v>
      </c>
      <c r="U57" t="str">
        <f t="shared" si="4"/>
        <v>65-TD</v>
      </c>
      <c r="V57" t="str">
        <f t="shared" si="5"/>
        <v>58-ND</v>
      </c>
      <c r="W57" t="str">
        <f t="shared" si="6"/>
        <v>58-ND</v>
      </c>
    </row>
    <row r="58" spans="1:23" x14ac:dyDescent="0.3">
      <c r="A58" t="s">
        <v>880</v>
      </c>
      <c r="B58" s="52">
        <v>57.5</v>
      </c>
      <c r="C58" s="52" t="s">
        <v>120</v>
      </c>
      <c r="D58" t="str">
        <f t="shared" si="0"/>
        <v>57.5-ND</v>
      </c>
      <c r="F58" t="s">
        <v>879</v>
      </c>
      <c r="G58">
        <v>58</v>
      </c>
      <c r="H58" t="s">
        <v>120</v>
      </c>
      <c r="I58" t="str">
        <f t="shared" si="1"/>
        <v>58-ND</v>
      </c>
      <c r="K58" t="s">
        <v>880</v>
      </c>
      <c r="L58">
        <v>57.5</v>
      </c>
      <c r="M58" t="s">
        <v>120</v>
      </c>
      <c r="N58" t="str">
        <f t="shared" si="2"/>
        <v>57.5-ND</v>
      </c>
      <c r="P58" t="s">
        <v>880</v>
      </c>
      <c r="Q58">
        <v>57.5</v>
      </c>
      <c r="R58" t="s">
        <v>120</v>
      </c>
      <c r="S58" t="str">
        <f t="shared" si="3"/>
        <v>57.5-ND</v>
      </c>
      <c r="U58" t="str">
        <f t="shared" si="4"/>
        <v>58-ND</v>
      </c>
      <c r="V58" t="str">
        <f t="shared" si="5"/>
        <v>57.5-ND</v>
      </c>
      <c r="W58" t="str">
        <f t="shared" si="6"/>
        <v>57.5-ND</v>
      </c>
    </row>
    <row r="59" spans="1:23" x14ac:dyDescent="0.3">
      <c r="A59" t="s">
        <v>881</v>
      </c>
      <c r="B59" s="52">
        <v>55</v>
      </c>
      <c r="C59" s="52" t="s">
        <v>43</v>
      </c>
      <c r="D59" t="str">
        <f t="shared" si="0"/>
        <v>55-TD</v>
      </c>
      <c r="F59" t="s">
        <v>880</v>
      </c>
      <c r="G59">
        <v>57.5</v>
      </c>
      <c r="H59" t="s">
        <v>120</v>
      </c>
      <c r="I59" t="str">
        <f t="shared" si="1"/>
        <v>57.5-ND</v>
      </c>
      <c r="K59" t="s">
        <v>882</v>
      </c>
      <c r="L59">
        <v>55</v>
      </c>
      <c r="M59" t="s">
        <v>120</v>
      </c>
      <c r="N59" t="str">
        <f t="shared" si="2"/>
        <v>55-ND</v>
      </c>
      <c r="P59" t="s">
        <v>882</v>
      </c>
      <c r="Q59">
        <v>55</v>
      </c>
      <c r="R59" t="s">
        <v>120</v>
      </c>
      <c r="S59" t="str">
        <f t="shared" si="3"/>
        <v>55-ND</v>
      </c>
      <c r="U59" t="str">
        <f t="shared" si="4"/>
        <v>57.5-ND</v>
      </c>
      <c r="V59" t="str">
        <f t="shared" si="5"/>
        <v>55-ND</v>
      </c>
      <c r="W59" t="str">
        <f t="shared" si="6"/>
        <v>55-ND</v>
      </c>
    </row>
    <row r="60" spans="1:23" x14ac:dyDescent="0.3">
      <c r="A60" t="s">
        <v>882</v>
      </c>
      <c r="B60" s="52">
        <v>55</v>
      </c>
      <c r="C60" s="52" t="s">
        <v>120</v>
      </c>
      <c r="D60" t="str">
        <f t="shared" si="0"/>
        <v>55-ND</v>
      </c>
      <c r="F60" t="s">
        <v>882</v>
      </c>
      <c r="G60">
        <v>55</v>
      </c>
      <c r="H60" t="s">
        <v>120</v>
      </c>
      <c r="I60" t="str">
        <f t="shared" si="1"/>
        <v>55-ND</v>
      </c>
      <c r="K60" t="s">
        <v>883</v>
      </c>
      <c r="L60">
        <v>54</v>
      </c>
      <c r="M60" t="s">
        <v>43</v>
      </c>
      <c r="N60" t="str">
        <f t="shared" si="2"/>
        <v>54-TD</v>
      </c>
      <c r="P60" t="s">
        <v>881</v>
      </c>
      <c r="Q60">
        <v>55</v>
      </c>
      <c r="R60" t="s">
        <v>43</v>
      </c>
      <c r="S60" t="str">
        <f t="shared" si="3"/>
        <v>55-TD</v>
      </c>
      <c r="U60" t="str">
        <f t="shared" si="4"/>
        <v>55-ND</v>
      </c>
      <c r="V60" t="str">
        <f t="shared" si="5"/>
        <v>54-TD</v>
      </c>
      <c r="W60" t="str">
        <f t="shared" si="6"/>
        <v>55-TD</v>
      </c>
    </row>
    <row r="61" spans="1:23" x14ac:dyDescent="0.3">
      <c r="A61" t="s">
        <v>883</v>
      </c>
      <c r="B61" s="52">
        <v>54</v>
      </c>
      <c r="C61" s="52" t="s">
        <v>43</v>
      </c>
      <c r="D61" t="str">
        <f t="shared" si="0"/>
        <v>54-TD</v>
      </c>
      <c r="F61" t="s">
        <v>881</v>
      </c>
      <c r="G61">
        <v>55</v>
      </c>
      <c r="H61" t="s">
        <v>43</v>
      </c>
      <c r="I61" t="str">
        <f t="shared" si="1"/>
        <v>55-TD</v>
      </c>
      <c r="K61" t="s">
        <v>884</v>
      </c>
      <c r="L61">
        <v>50</v>
      </c>
      <c r="M61" t="s">
        <v>43</v>
      </c>
      <c r="N61" t="str">
        <f t="shared" si="2"/>
        <v>50-TD</v>
      </c>
      <c r="P61" t="s">
        <v>883</v>
      </c>
      <c r="Q61">
        <v>54</v>
      </c>
      <c r="R61" t="s">
        <v>43</v>
      </c>
      <c r="S61" t="str">
        <f t="shared" si="3"/>
        <v>54-TD</v>
      </c>
      <c r="U61" t="str">
        <f t="shared" si="4"/>
        <v>55-TD</v>
      </c>
      <c r="V61" t="str">
        <f t="shared" si="5"/>
        <v>50-TD</v>
      </c>
      <c r="W61" t="str">
        <f t="shared" si="6"/>
        <v>54-TD</v>
      </c>
    </row>
    <row r="62" spans="1:23" x14ac:dyDescent="0.3">
      <c r="A62" t="s">
        <v>884</v>
      </c>
      <c r="B62" s="52">
        <v>50</v>
      </c>
      <c r="C62" s="52" t="s">
        <v>43</v>
      </c>
      <c r="D62" t="str">
        <f t="shared" si="0"/>
        <v>50-TD</v>
      </c>
      <c r="F62" t="s">
        <v>883</v>
      </c>
      <c r="G62">
        <v>54</v>
      </c>
      <c r="H62" t="s">
        <v>43</v>
      </c>
      <c r="I62" t="str">
        <f t="shared" si="1"/>
        <v>54-TD</v>
      </c>
      <c r="K62" t="s">
        <v>885</v>
      </c>
      <c r="L62">
        <v>49</v>
      </c>
      <c r="M62" t="s">
        <v>43</v>
      </c>
      <c r="N62" t="str">
        <f t="shared" si="2"/>
        <v>49-TD</v>
      </c>
      <c r="P62" t="s">
        <v>884</v>
      </c>
      <c r="Q62">
        <v>50</v>
      </c>
      <c r="R62" t="s">
        <v>43</v>
      </c>
      <c r="S62" t="str">
        <f t="shared" si="3"/>
        <v>50-TD</v>
      </c>
      <c r="U62" t="str">
        <f t="shared" si="4"/>
        <v>54-TD</v>
      </c>
      <c r="V62" t="str">
        <f t="shared" si="5"/>
        <v>49-TD</v>
      </c>
      <c r="W62" t="str">
        <f t="shared" si="6"/>
        <v>50-TD</v>
      </c>
    </row>
    <row r="63" spans="1:23" x14ac:dyDescent="0.3">
      <c r="A63" t="s">
        <v>885</v>
      </c>
      <c r="B63" s="52">
        <v>49</v>
      </c>
      <c r="C63" s="52" t="s">
        <v>43</v>
      </c>
      <c r="D63" t="str">
        <f t="shared" si="0"/>
        <v>49-TD</v>
      </c>
      <c r="F63" t="s">
        <v>884</v>
      </c>
      <c r="G63">
        <v>50</v>
      </c>
      <c r="H63" t="s">
        <v>43</v>
      </c>
      <c r="I63" t="str">
        <f t="shared" si="1"/>
        <v>50-TD</v>
      </c>
      <c r="K63" t="s">
        <v>886</v>
      </c>
      <c r="L63">
        <v>48</v>
      </c>
      <c r="M63" t="s">
        <v>43</v>
      </c>
      <c r="N63" t="str">
        <f t="shared" si="2"/>
        <v>48-TD</v>
      </c>
      <c r="P63" t="s">
        <v>885</v>
      </c>
      <c r="Q63">
        <v>49</v>
      </c>
      <c r="R63" t="s">
        <v>43</v>
      </c>
      <c r="S63" t="str">
        <f t="shared" si="3"/>
        <v>49-TD</v>
      </c>
      <c r="U63" t="str">
        <f t="shared" si="4"/>
        <v>50-TD</v>
      </c>
      <c r="V63" t="str">
        <f t="shared" si="5"/>
        <v>48-TD</v>
      </c>
      <c r="W63" t="str">
        <f t="shared" si="6"/>
        <v>49-TD</v>
      </c>
    </row>
    <row r="64" spans="1:23" x14ac:dyDescent="0.3">
      <c r="A64" t="s">
        <v>886</v>
      </c>
      <c r="B64" s="52">
        <v>48</v>
      </c>
      <c r="C64" s="52" t="s">
        <v>43</v>
      </c>
      <c r="D64" t="str">
        <f t="shared" si="0"/>
        <v>48-TD</v>
      </c>
      <c r="F64" t="s">
        <v>885</v>
      </c>
      <c r="G64">
        <v>49</v>
      </c>
      <c r="H64" t="s">
        <v>43</v>
      </c>
      <c r="I64" t="str">
        <f t="shared" si="1"/>
        <v>49-TD</v>
      </c>
      <c r="K64" t="s">
        <v>887</v>
      </c>
      <c r="L64">
        <v>44</v>
      </c>
      <c r="M64" t="s">
        <v>43</v>
      </c>
      <c r="N64" t="str">
        <f t="shared" si="2"/>
        <v>44-TD</v>
      </c>
      <c r="P64" t="s">
        <v>886</v>
      </c>
      <c r="Q64">
        <v>48</v>
      </c>
      <c r="R64" t="s">
        <v>43</v>
      </c>
      <c r="S64" t="str">
        <f t="shared" si="3"/>
        <v>48-TD</v>
      </c>
      <c r="U64" t="str">
        <f t="shared" si="4"/>
        <v>49-TD</v>
      </c>
      <c r="V64" t="str">
        <f t="shared" si="5"/>
        <v>44-TD</v>
      </c>
      <c r="W64" t="str">
        <f t="shared" si="6"/>
        <v>48-TD</v>
      </c>
    </row>
    <row r="65" spans="1:23" x14ac:dyDescent="0.3">
      <c r="A65" t="s">
        <v>887</v>
      </c>
      <c r="B65" s="52">
        <v>44</v>
      </c>
      <c r="C65" s="52" t="s">
        <v>43</v>
      </c>
      <c r="D65" t="str">
        <f t="shared" si="0"/>
        <v>44-TD</v>
      </c>
      <c r="F65" t="s">
        <v>886</v>
      </c>
      <c r="G65">
        <v>48</v>
      </c>
      <c r="H65" t="s">
        <v>43</v>
      </c>
      <c r="I65" t="str">
        <f t="shared" si="1"/>
        <v>48-TD</v>
      </c>
      <c r="K65" t="s">
        <v>888</v>
      </c>
      <c r="L65">
        <v>40.5</v>
      </c>
      <c r="M65" t="s">
        <v>43</v>
      </c>
      <c r="N65" t="str">
        <f t="shared" si="2"/>
        <v>40.5-TD</v>
      </c>
      <c r="P65" t="s">
        <v>887</v>
      </c>
      <c r="Q65">
        <v>44</v>
      </c>
      <c r="R65" t="s">
        <v>43</v>
      </c>
      <c r="S65" t="str">
        <f t="shared" si="3"/>
        <v>44-TD</v>
      </c>
      <c r="U65" t="str">
        <f t="shared" si="4"/>
        <v>48-TD</v>
      </c>
      <c r="V65" t="str">
        <f t="shared" si="5"/>
        <v>40.5-TD</v>
      </c>
      <c r="W65" t="str">
        <f t="shared" si="6"/>
        <v>44-TD</v>
      </c>
    </row>
    <row r="66" spans="1:23" x14ac:dyDescent="0.3">
      <c r="A66" t="s">
        <v>888</v>
      </c>
      <c r="B66" s="52">
        <v>40.5</v>
      </c>
      <c r="C66" s="52" t="s">
        <v>43</v>
      </c>
      <c r="D66" t="str">
        <f t="shared" si="0"/>
        <v>40.5-TD</v>
      </c>
      <c r="F66" t="s">
        <v>887</v>
      </c>
      <c r="G66">
        <v>44</v>
      </c>
      <c r="H66" t="s">
        <v>43</v>
      </c>
      <c r="I66" t="str">
        <f t="shared" si="1"/>
        <v>44-TD</v>
      </c>
      <c r="K66" t="s">
        <v>889</v>
      </c>
      <c r="L66">
        <v>40</v>
      </c>
      <c r="M66" t="s">
        <v>43</v>
      </c>
      <c r="N66" t="str">
        <f t="shared" si="2"/>
        <v>40-TD</v>
      </c>
      <c r="P66" t="s">
        <v>888</v>
      </c>
      <c r="Q66">
        <v>40.5</v>
      </c>
      <c r="R66" t="s">
        <v>43</v>
      </c>
      <c r="S66" t="str">
        <f t="shared" si="3"/>
        <v>40.5-TD</v>
      </c>
      <c r="U66" t="str">
        <f t="shared" si="4"/>
        <v>44-TD</v>
      </c>
      <c r="V66" t="str">
        <f t="shared" si="5"/>
        <v>40-TD</v>
      </c>
      <c r="W66" t="str">
        <f t="shared" si="6"/>
        <v>40.5-TD</v>
      </c>
    </row>
    <row r="67" spans="1:23" x14ac:dyDescent="0.3">
      <c r="A67" t="s">
        <v>889</v>
      </c>
      <c r="B67" s="52">
        <v>40</v>
      </c>
      <c r="C67" s="52" t="s">
        <v>43</v>
      </c>
      <c r="D67" t="str">
        <f t="shared" ref="D67:D87" si="7">B67&amp;"-"&amp;C67</f>
        <v>40-TD</v>
      </c>
      <c r="F67" t="s">
        <v>888</v>
      </c>
      <c r="G67">
        <v>40.5</v>
      </c>
      <c r="H67" t="s">
        <v>43</v>
      </c>
      <c r="I67" t="str">
        <f t="shared" ref="I67:I87" si="8">G67&amp;"-"&amp;H67</f>
        <v>40.5-TD</v>
      </c>
      <c r="K67" t="s">
        <v>890</v>
      </c>
      <c r="L67">
        <v>38.799999999999997</v>
      </c>
      <c r="M67" t="s">
        <v>43</v>
      </c>
      <c r="N67" t="str">
        <f t="shared" ref="N67:N87" si="9">L67&amp;"-"&amp;M67</f>
        <v>38.8-TD</v>
      </c>
      <c r="P67" t="s">
        <v>889</v>
      </c>
      <c r="Q67">
        <v>40</v>
      </c>
      <c r="R67" t="s">
        <v>43</v>
      </c>
      <c r="S67" t="str">
        <f t="shared" ref="S67:S87" si="10">Q67&amp;"-"&amp;R67</f>
        <v>40-TD</v>
      </c>
      <c r="U67" t="str">
        <f t="shared" ref="U67:U86" si="11">VLOOKUP(F67,$A$2:$D$85,4,FALSE)</f>
        <v>40.5-TD</v>
      </c>
      <c r="V67" t="str">
        <f t="shared" ref="V67:V86" si="12">VLOOKUP(K67,$A$2:$D$85,4,FALSE)</f>
        <v>38.8-TD</v>
      </c>
      <c r="W67" t="str">
        <f t="shared" ref="W67:W86" si="13">VLOOKUP(P67,$A$2:$D$85,4,FALSE)</f>
        <v>40-TD</v>
      </c>
    </row>
    <row r="68" spans="1:23" x14ac:dyDescent="0.3">
      <c r="A68" t="s">
        <v>890</v>
      </c>
      <c r="B68" s="52">
        <v>38.799999999999997</v>
      </c>
      <c r="C68" s="52" t="s">
        <v>43</v>
      </c>
      <c r="D68" t="str">
        <f t="shared" si="7"/>
        <v>38.8-TD</v>
      </c>
      <c r="F68" t="s">
        <v>889</v>
      </c>
      <c r="G68">
        <v>40</v>
      </c>
      <c r="H68" t="s">
        <v>43</v>
      </c>
      <c r="I68" t="str">
        <f t="shared" si="8"/>
        <v>40-TD</v>
      </c>
      <c r="K68" t="s">
        <v>891</v>
      </c>
      <c r="L68">
        <v>35</v>
      </c>
      <c r="M68" t="s">
        <v>43</v>
      </c>
      <c r="N68" t="str">
        <f t="shared" si="9"/>
        <v>35-TD</v>
      </c>
      <c r="P68" t="s">
        <v>890</v>
      </c>
      <c r="Q68">
        <v>38.799999999999997</v>
      </c>
      <c r="R68" t="s">
        <v>43</v>
      </c>
      <c r="S68" t="str">
        <f t="shared" si="10"/>
        <v>38.8-TD</v>
      </c>
      <c r="U68" t="str">
        <f t="shared" si="11"/>
        <v>40-TD</v>
      </c>
      <c r="V68" t="str">
        <f t="shared" si="12"/>
        <v>35-TD</v>
      </c>
      <c r="W68" t="str">
        <f t="shared" si="13"/>
        <v>38.8-TD</v>
      </c>
    </row>
    <row r="69" spans="1:23" x14ac:dyDescent="0.3">
      <c r="A69" t="s">
        <v>891</v>
      </c>
      <c r="B69" s="52">
        <v>35</v>
      </c>
      <c r="C69" s="52" t="s">
        <v>43</v>
      </c>
      <c r="D69" t="str">
        <f t="shared" si="7"/>
        <v>35-TD</v>
      </c>
      <c r="F69" t="s">
        <v>890</v>
      </c>
      <c r="G69">
        <v>38.799999999999997</v>
      </c>
      <c r="H69" t="s">
        <v>43</v>
      </c>
      <c r="I69" t="str">
        <f t="shared" si="8"/>
        <v>38.8-TD</v>
      </c>
      <c r="K69" t="s">
        <v>892</v>
      </c>
      <c r="L69">
        <v>35</v>
      </c>
      <c r="M69" t="s">
        <v>120</v>
      </c>
      <c r="N69" t="str">
        <f t="shared" si="9"/>
        <v>35-ND</v>
      </c>
      <c r="P69" t="s">
        <v>891</v>
      </c>
      <c r="Q69">
        <v>35</v>
      </c>
      <c r="R69" t="s">
        <v>43</v>
      </c>
      <c r="S69" t="str">
        <f t="shared" si="10"/>
        <v>35-TD</v>
      </c>
      <c r="U69" t="str">
        <f t="shared" si="11"/>
        <v>38.8-TD</v>
      </c>
      <c r="V69" t="str">
        <f t="shared" si="12"/>
        <v>35-ND</v>
      </c>
      <c r="W69" t="str">
        <f t="shared" si="13"/>
        <v>35-TD</v>
      </c>
    </row>
    <row r="70" spans="1:23" x14ac:dyDescent="0.3">
      <c r="A70" t="s">
        <v>892</v>
      </c>
      <c r="B70" s="52">
        <v>35</v>
      </c>
      <c r="C70" s="52" t="s">
        <v>120</v>
      </c>
      <c r="D70" t="str">
        <f t="shared" si="7"/>
        <v>35-ND</v>
      </c>
      <c r="F70" t="s">
        <v>891</v>
      </c>
      <c r="G70">
        <v>35</v>
      </c>
      <c r="H70" t="s">
        <v>43</v>
      </c>
      <c r="I70" t="str">
        <f t="shared" si="8"/>
        <v>35-TD</v>
      </c>
      <c r="K70" t="s">
        <v>893</v>
      </c>
      <c r="L70">
        <v>34.700000000000003</v>
      </c>
      <c r="M70" t="s">
        <v>120</v>
      </c>
      <c r="N70" t="str">
        <f t="shared" si="9"/>
        <v>34.7-ND</v>
      </c>
      <c r="P70" t="s">
        <v>892</v>
      </c>
      <c r="Q70">
        <v>35</v>
      </c>
      <c r="R70" t="s">
        <v>120</v>
      </c>
      <c r="S70" t="str">
        <f t="shared" si="10"/>
        <v>35-ND</v>
      </c>
      <c r="U70" t="str">
        <f t="shared" si="11"/>
        <v>35-TD</v>
      </c>
      <c r="V70" t="str">
        <f t="shared" si="12"/>
        <v>34.7-ND</v>
      </c>
      <c r="W70" t="str">
        <f t="shared" si="13"/>
        <v>35-ND</v>
      </c>
    </row>
    <row r="71" spans="1:23" x14ac:dyDescent="0.3">
      <c r="A71" t="s">
        <v>893</v>
      </c>
      <c r="B71" s="52">
        <v>34.700000000000003</v>
      </c>
      <c r="C71" s="52" t="s">
        <v>120</v>
      </c>
      <c r="D71" t="str">
        <f t="shared" si="7"/>
        <v>34.7-ND</v>
      </c>
      <c r="F71" t="s">
        <v>892</v>
      </c>
      <c r="G71">
        <v>35</v>
      </c>
      <c r="H71" t="s">
        <v>120</v>
      </c>
      <c r="I71" t="str">
        <f t="shared" si="8"/>
        <v>35-ND</v>
      </c>
      <c r="K71" t="s">
        <v>894</v>
      </c>
      <c r="L71">
        <v>33</v>
      </c>
      <c r="M71" t="s">
        <v>43</v>
      </c>
      <c r="N71" t="str">
        <f t="shared" si="9"/>
        <v>33-TD</v>
      </c>
      <c r="P71" t="s">
        <v>893</v>
      </c>
      <c r="Q71">
        <v>34.700000000000003</v>
      </c>
      <c r="R71" t="s">
        <v>120</v>
      </c>
      <c r="S71" t="str">
        <f t="shared" si="10"/>
        <v>34.7-ND</v>
      </c>
      <c r="U71" t="str">
        <f t="shared" si="11"/>
        <v>35-ND</v>
      </c>
      <c r="V71" t="str">
        <f t="shared" si="12"/>
        <v>33-TD</v>
      </c>
      <c r="W71" t="str">
        <f t="shared" si="13"/>
        <v>34.7-ND</v>
      </c>
    </row>
    <row r="72" spans="1:23" x14ac:dyDescent="0.3">
      <c r="A72" t="s">
        <v>894</v>
      </c>
      <c r="B72" s="52">
        <v>33</v>
      </c>
      <c r="C72" s="52" t="s">
        <v>43</v>
      </c>
      <c r="D72" t="str">
        <f t="shared" si="7"/>
        <v>33-TD</v>
      </c>
      <c r="F72" t="s">
        <v>893</v>
      </c>
      <c r="G72">
        <v>34.700000000000003</v>
      </c>
      <c r="H72" t="s">
        <v>120</v>
      </c>
      <c r="I72" t="str">
        <f t="shared" si="8"/>
        <v>34.7-ND</v>
      </c>
      <c r="K72" t="s">
        <v>895</v>
      </c>
      <c r="L72">
        <v>33</v>
      </c>
      <c r="M72" t="s">
        <v>120</v>
      </c>
      <c r="N72" t="str">
        <f t="shared" si="9"/>
        <v>33-ND</v>
      </c>
      <c r="P72" t="s">
        <v>894</v>
      </c>
      <c r="Q72">
        <v>33</v>
      </c>
      <c r="R72" t="s">
        <v>43</v>
      </c>
      <c r="S72" t="str">
        <f t="shared" si="10"/>
        <v>33-TD</v>
      </c>
      <c r="U72" t="str">
        <f t="shared" si="11"/>
        <v>34.7-ND</v>
      </c>
      <c r="V72" t="str">
        <f t="shared" si="12"/>
        <v>33-ND</v>
      </c>
      <c r="W72" t="str">
        <f t="shared" si="13"/>
        <v>33-TD</v>
      </c>
    </row>
    <row r="73" spans="1:23" x14ac:dyDescent="0.3">
      <c r="A73" t="s">
        <v>895</v>
      </c>
      <c r="B73" s="52">
        <v>33</v>
      </c>
      <c r="C73" s="52" t="s">
        <v>120</v>
      </c>
      <c r="D73" t="str">
        <f t="shared" si="7"/>
        <v>33-ND</v>
      </c>
      <c r="F73" t="s">
        <v>894</v>
      </c>
      <c r="G73">
        <v>33</v>
      </c>
      <c r="H73" t="s">
        <v>43</v>
      </c>
      <c r="I73" t="str">
        <f t="shared" si="8"/>
        <v>33-TD</v>
      </c>
      <c r="K73" t="s">
        <v>896</v>
      </c>
      <c r="L73">
        <v>32</v>
      </c>
      <c r="M73" t="s">
        <v>43</v>
      </c>
      <c r="N73" t="str">
        <f t="shared" si="9"/>
        <v>32-TD</v>
      </c>
      <c r="P73" t="s">
        <v>895</v>
      </c>
      <c r="Q73">
        <v>33</v>
      </c>
      <c r="R73" t="s">
        <v>120</v>
      </c>
      <c r="S73" t="str">
        <f t="shared" si="10"/>
        <v>33-ND</v>
      </c>
      <c r="U73" t="str">
        <f t="shared" si="11"/>
        <v>33-TD</v>
      </c>
      <c r="V73" t="str">
        <f t="shared" si="12"/>
        <v>32-TD</v>
      </c>
      <c r="W73" t="str">
        <f t="shared" si="13"/>
        <v>33-ND</v>
      </c>
    </row>
    <row r="74" spans="1:23" x14ac:dyDescent="0.3">
      <c r="A74" t="s">
        <v>896</v>
      </c>
      <c r="B74" s="52">
        <v>32</v>
      </c>
      <c r="C74" s="52" t="s">
        <v>43</v>
      </c>
      <c r="D74" t="str">
        <f t="shared" si="7"/>
        <v>32-TD</v>
      </c>
      <c r="F74" t="s">
        <v>895</v>
      </c>
      <c r="G74">
        <v>33</v>
      </c>
      <c r="H74" t="s">
        <v>120</v>
      </c>
      <c r="I74" t="str">
        <f t="shared" si="8"/>
        <v>33-ND</v>
      </c>
      <c r="K74" t="s">
        <v>897</v>
      </c>
      <c r="L74">
        <v>32</v>
      </c>
      <c r="M74" t="s">
        <v>120</v>
      </c>
      <c r="N74" t="str">
        <f t="shared" si="9"/>
        <v>32-ND</v>
      </c>
      <c r="P74" t="s">
        <v>896</v>
      </c>
      <c r="Q74">
        <v>32</v>
      </c>
      <c r="R74" t="s">
        <v>43</v>
      </c>
      <c r="S74" t="str">
        <f t="shared" si="10"/>
        <v>32-TD</v>
      </c>
      <c r="U74" t="str">
        <f t="shared" si="11"/>
        <v>33-ND</v>
      </c>
      <c r="V74" t="str">
        <f t="shared" si="12"/>
        <v>32-ND</v>
      </c>
      <c r="W74" t="str">
        <f t="shared" si="13"/>
        <v>32-TD</v>
      </c>
    </row>
    <row r="75" spans="1:23" x14ac:dyDescent="0.3">
      <c r="A75" t="s">
        <v>897</v>
      </c>
      <c r="B75" s="52">
        <v>32</v>
      </c>
      <c r="C75" s="52" t="s">
        <v>120</v>
      </c>
      <c r="D75" t="str">
        <f t="shared" si="7"/>
        <v>32-ND</v>
      </c>
      <c r="F75" t="s">
        <v>896</v>
      </c>
      <c r="G75">
        <v>32</v>
      </c>
      <c r="H75" t="s">
        <v>43</v>
      </c>
      <c r="I75" t="str">
        <f t="shared" si="8"/>
        <v>32-TD</v>
      </c>
      <c r="K75" t="s">
        <v>898</v>
      </c>
      <c r="L75">
        <v>25.5</v>
      </c>
      <c r="M75" t="s">
        <v>43</v>
      </c>
      <c r="N75" t="str">
        <f t="shared" si="9"/>
        <v>25.5-TD</v>
      </c>
      <c r="P75" t="s">
        <v>897</v>
      </c>
      <c r="Q75">
        <v>32</v>
      </c>
      <c r="R75" t="s">
        <v>120</v>
      </c>
      <c r="S75" t="str">
        <f t="shared" si="10"/>
        <v>32-ND</v>
      </c>
      <c r="U75" t="str">
        <f t="shared" si="11"/>
        <v>32-TD</v>
      </c>
      <c r="V75" t="str">
        <f t="shared" si="12"/>
        <v>25.5-TD</v>
      </c>
      <c r="W75" t="str">
        <f t="shared" si="13"/>
        <v>32-ND</v>
      </c>
    </row>
    <row r="76" spans="1:23" x14ac:dyDescent="0.3">
      <c r="A76" t="s">
        <v>898</v>
      </c>
      <c r="B76" s="52">
        <v>25.5</v>
      </c>
      <c r="C76" s="52" t="s">
        <v>43</v>
      </c>
      <c r="D76" t="str">
        <f t="shared" si="7"/>
        <v>25.5-TD</v>
      </c>
      <c r="F76" t="s">
        <v>897</v>
      </c>
      <c r="G76">
        <v>32</v>
      </c>
      <c r="H76" t="s">
        <v>120</v>
      </c>
      <c r="I76" t="str">
        <f t="shared" si="8"/>
        <v>32-ND</v>
      </c>
      <c r="K76" t="s">
        <v>899</v>
      </c>
      <c r="L76">
        <v>25</v>
      </c>
      <c r="M76" t="s">
        <v>120</v>
      </c>
      <c r="N76" t="str">
        <f t="shared" si="9"/>
        <v>25-ND</v>
      </c>
      <c r="P76" t="s">
        <v>898</v>
      </c>
      <c r="Q76">
        <v>25.5</v>
      </c>
      <c r="R76" t="s">
        <v>43</v>
      </c>
      <c r="S76" t="str">
        <f t="shared" si="10"/>
        <v>25.5-TD</v>
      </c>
      <c r="U76" t="str">
        <f t="shared" si="11"/>
        <v>32-ND</v>
      </c>
      <c r="V76" t="str">
        <f t="shared" si="12"/>
        <v>25-ND</v>
      </c>
      <c r="W76" t="str">
        <f t="shared" si="13"/>
        <v>25.5-TD</v>
      </c>
    </row>
    <row r="77" spans="1:23" x14ac:dyDescent="0.3">
      <c r="A77" t="s">
        <v>899</v>
      </c>
      <c r="B77" s="52">
        <v>25</v>
      </c>
      <c r="C77" s="52" t="s">
        <v>120</v>
      </c>
      <c r="D77" t="str">
        <f t="shared" si="7"/>
        <v>25-ND</v>
      </c>
      <c r="F77" t="s">
        <v>898</v>
      </c>
      <c r="G77">
        <v>25.5</v>
      </c>
      <c r="H77" t="s">
        <v>43</v>
      </c>
      <c r="I77" t="str">
        <f t="shared" si="8"/>
        <v>25.5-TD</v>
      </c>
      <c r="K77" t="s">
        <v>900</v>
      </c>
      <c r="L77">
        <v>24</v>
      </c>
      <c r="M77" t="s">
        <v>43</v>
      </c>
      <c r="N77" t="str">
        <f t="shared" si="9"/>
        <v>24-TD</v>
      </c>
      <c r="P77" t="s">
        <v>899</v>
      </c>
      <c r="Q77">
        <v>25</v>
      </c>
      <c r="R77" t="s">
        <v>120</v>
      </c>
      <c r="S77" t="str">
        <f t="shared" si="10"/>
        <v>25-ND</v>
      </c>
      <c r="U77" t="str">
        <f t="shared" si="11"/>
        <v>25.5-TD</v>
      </c>
      <c r="V77" t="str">
        <f t="shared" si="12"/>
        <v>24-TD</v>
      </c>
      <c r="W77" t="str">
        <f t="shared" si="13"/>
        <v>25-ND</v>
      </c>
    </row>
    <row r="78" spans="1:23" x14ac:dyDescent="0.3">
      <c r="A78" t="s">
        <v>900</v>
      </c>
      <c r="B78" s="52">
        <v>24</v>
      </c>
      <c r="C78" s="52" t="s">
        <v>43</v>
      </c>
      <c r="D78" t="str">
        <f t="shared" si="7"/>
        <v>24-TD</v>
      </c>
      <c r="F78" t="s">
        <v>899</v>
      </c>
      <c r="G78">
        <v>25</v>
      </c>
      <c r="H78" t="s">
        <v>120</v>
      </c>
      <c r="I78" t="str">
        <f t="shared" si="8"/>
        <v>25-ND</v>
      </c>
      <c r="K78" t="s">
        <v>901</v>
      </c>
      <c r="L78">
        <v>20</v>
      </c>
      <c r="M78" t="s">
        <v>43</v>
      </c>
      <c r="N78" t="str">
        <f t="shared" si="9"/>
        <v>20-TD</v>
      </c>
      <c r="P78" t="s">
        <v>900</v>
      </c>
      <c r="Q78">
        <v>24</v>
      </c>
      <c r="R78" t="s">
        <v>43</v>
      </c>
      <c r="S78" t="str">
        <f t="shared" si="10"/>
        <v>24-TD</v>
      </c>
      <c r="U78" t="str">
        <f t="shared" si="11"/>
        <v>25-ND</v>
      </c>
      <c r="V78" t="str">
        <f t="shared" si="12"/>
        <v>20-TD</v>
      </c>
      <c r="W78" t="str">
        <f t="shared" si="13"/>
        <v>24-TD</v>
      </c>
    </row>
    <row r="79" spans="1:23" x14ac:dyDescent="0.3">
      <c r="A79" t="s">
        <v>901</v>
      </c>
      <c r="B79" s="52">
        <v>20</v>
      </c>
      <c r="C79" s="52" t="s">
        <v>43</v>
      </c>
      <c r="D79" t="str">
        <f t="shared" si="7"/>
        <v>20-TD</v>
      </c>
      <c r="F79" t="s">
        <v>900</v>
      </c>
      <c r="G79">
        <v>24</v>
      </c>
      <c r="H79" t="s">
        <v>43</v>
      </c>
      <c r="I79" t="str">
        <f t="shared" si="8"/>
        <v>24-TD</v>
      </c>
      <c r="K79" t="s">
        <v>902</v>
      </c>
      <c r="L79">
        <v>20</v>
      </c>
      <c r="M79" t="s">
        <v>120</v>
      </c>
      <c r="N79" t="str">
        <f t="shared" si="9"/>
        <v>20-ND</v>
      </c>
      <c r="P79" t="s">
        <v>901</v>
      </c>
      <c r="Q79">
        <v>20</v>
      </c>
      <c r="R79" t="s">
        <v>43</v>
      </c>
      <c r="S79" t="str">
        <f t="shared" si="10"/>
        <v>20-TD</v>
      </c>
      <c r="U79" t="str">
        <f t="shared" si="11"/>
        <v>24-TD</v>
      </c>
      <c r="V79" t="str">
        <f t="shared" si="12"/>
        <v>20-ND</v>
      </c>
      <c r="W79" t="str">
        <f t="shared" si="13"/>
        <v>20-TD</v>
      </c>
    </row>
    <row r="80" spans="1:23" x14ac:dyDescent="0.3">
      <c r="A80" t="s">
        <v>902</v>
      </c>
      <c r="B80" s="52">
        <v>20</v>
      </c>
      <c r="C80" s="52" t="s">
        <v>120</v>
      </c>
      <c r="D80" t="str">
        <f t="shared" si="7"/>
        <v>20-ND</v>
      </c>
      <c r="F80" t="s">
        <v>901</v>
      </c>
      <c r="G80">
        <v>20</v>
      </c>
      <c r="H80" t="s">
        <v>43</v>
      </c>
      <c r="I80" t="str">
        <f t="shared" si="8"/>
        <v>20-TD</v>
      </c>
      <c r="K80" t="s">
        <v>903</v>
      </c>
      <c r="L80">
        <v>18.5</v>
      </c>
      <c r="M80" t="s">
        <v>120</v>
      </c>
      <c r="N80" t="str">
        <f t="shared" si="9"/>
        <v>18.5-ND</v>
      </c>
      <c r="P80" t="s">
        <v>902</v>
      </c>
      <c r="Q80">
        <v>20</v>
      </c>
      <c r="R80" t="s">
        <v>120</v>
      </c>
      <c r="S80" t="str">
        <f t="shared" si="10"/>
        <v>20-ND</v>
      </c>
      <c r="U80" t="str">
        <f t="shared" si="11"/>
        <v>20-TD</v>
      </c>
      <c r="V80" t="str">
        <f t="shared" si="12"/>
        <v>18.5-ND</v>
      </c>
      <c r="W80" t="str">
        <f t="shared" si="13"/>
        <v>20-ND</v>
      </c>
    </row>
    <row r="81" spans="1:23" x14ac:dyDescent="0.3">
      <c r="A81" t="s">
        <v>903</v>
      </c>
      <c r="B81" s="52">
        <v>18.5</v>
      </c>
      <c r="C81" s="52" t="s">
        <v>120</v>
      </c>
      <c r="D81" t="str">
        <f t="shared" si="7"/>
        <v>18.5-ND</v>
      </c>
      <c r="F81" t="s">
        <v>902</v>
      </c>
      <c r="G81">
        <v>20</v>
      </c>
      <c r="H81" t="s">
        <v>120</v>
      </c>
      <c r="I81" t="str">
        <f t="shared" si="8"/>
        <v>20-ND</v>
      </c>
      <c r="K81" t="s">
        <v>904</v>
      </c>
      <c r="L81">
        <v>15</v>
      </c>
      <c r="M81" t="s">
        <v>120</v>
      </c>
      <c r="N81" t="str">
        <f t="shared" si="9"/>
        <v>15-ND</v>
      </c>
      <c r="P81" t="s">
        <v>903</v>
      </c>
      <c r="Q81">
        <v>18.5</v>
      </c>
      <c r="R81" t="s">
        <v>120</v>
      </c>
      <c r="S81" t="str">
        <f t="shared" si="10"/>
        <v>18.5-ND</v>
      </c>
      <c r="U81" t="str">
        <f t="shared" si="11"/>
        <v>20-ND</v>
      </c>
      <c r="V81" t="str">
        <f t="shared" si="12"/>
        <v>15-ND</v>
      </c>
      <c r="W81" t="str">
        <f t="shared" si="13"/>
        <v>18.5-ND</v>
      </c>
    </row>
    <row r="82" spans="1:23" x14ac:dyDescent="0.3">
      <c r="A82" t="s">
        <v>904</v>
      </c>
      <c r="B82" s="52">
        <v>15</v>
      </c>
      <c r="C82" s="52" t="s">
        <v>120</v>
      </c>
      <c r="D82" t="str">
        <f t="shared" si="7"/>
        <v>15-ND</v>
      </c>
      <c r="F82" t="s">
        <v>903</v>
      </c>
      <c r="G82">
        <v>18.5</v>
      </c>
      <c r="H82" t="s">
        <v>120</v>
      </c>
      <c r="I82" t="str">
        <f t="shared" si="8"/>
        <v>18.5-ND</v>
      </c>
      <c r="K82" t="s">
        <v>905</v>
      </c>
      <c r="L82">
        <v>13</v>
      </c>
      <c r="M82" t="s">
        <v>120</v>
      </c>
      <c r="N82" t="str">
        <f t="shared" si="9"/>
        <v>13-ND</v>
      </c>
      <c r="P82" t="s">
        <v>904</v>
      </c>
      <c r="Q82">
        <v>15</v>
      </c>
      <c r="R82" t="s">
        <v>120</v>
      </c>
      <c r="S82" t="str">
        <f t="shared" si="10"/>
        <v>15-ND</v>
      </c>
      <c r="U82" t="str">
        <f t="shared" si="11"/>
        <v>18.5-ND</v>
      </c>
      <c r="V82" t="str">
        <f t="shared" si="12"/>
        <v>13-ND</v>
      </c>
      <c r="W82" t="str">
        <f t="shared" si="13"/>
        <v>15-ND</v>
      </c>
    </row>
    <row r="83" spans="1:23" x14ac:dyDescent="0.3">
      <c r="A83" t="s">
        <v>905</v>
      </c>
      <c r="B83" s="52">
        <v>13</v>
      </c>
      <c r="C83" s="52" t="s">
        <v>120</v>
      </c>
      <c r="D83" t="str">
        <f t="shared" si="7"/>
        <v>13-ND</v>
      </c>
      <c r="F83" t="s">
        <v>904</v>
      </c>
      <c r="G83">
        <v>15</v>
      </c>
      <c r="H83" t="s">
        <v>120</v>
      </c>
      <c r="I83" t="str">
        <f t="shared" si="8"/>
        <v>15-ND</v>
      </c>
      <c r="K83" t="s">
        <v>906</v>
      </c>
      <c r="L83">
        <v>7.5</v>
      </c>
      <c r="M83" t="s">
        <v>43</v>
      </c>
      <c r="N83" t="str">
        <f t="shared" si="9"/>
        <v>7.5-TD</v>
      </c>
      <c r="P83" t="s">
        <v>905</v>
      </c>
      <c r="Q83">
        <v>13</v>
      </c>
      <c r="R83" t="s">
        <v>120</v>
      </c>
      <c r="S83" t="str">
        <f t="shared" si="10"/>
        <v>13-ND</v>
      </c>
      <c r="U83" t="str">
        <f t="shared" si="11"/>
        <v>15-ND</v>
      </c>
      <c r="V83" t="str">
        <f t="shared" si="12"/>
        <v>7.5-TD</v>
      </c>
      <c r="W83" t="str">
        <f t="shared" si="13"/>
        <v>13-ND</v>
      </c>
    </row>
    <row r="84" spans="1:23" x14ac:dyDescent="0.3">
      <c r="A84" t="s">
        <v>906</v>
      </c>
      <c r="B84" s="52">
        <v>7.5</v>
      </c>
      <c r="C84" s="52" t="s">
        <v>43</v>
      </c>
      <c r="D84" t="str">
        <f t="shared" si="7"/>
        <v>7.5-TD</v>
      </c>
      <c r="F84" t="s">
        <v>905</v>
      </c>
      <c r="G84">
        <v>13</v>
      </c>
      <c r="H84" t="s">
        <v>120</v>
      </c>
      <c r="I84" t="str">
        <f t="shared" si="8"/>
        <v>13-ND</v>
      </c>
      <c r="K84" t="s">
        <v>907</v>
      </c>
      <c r="L84">
        <v>6.2</v>
      </c>
      <c r="M84" t="s">
        <v>120</v>
      </c>
      <c r="N84" t="str">
        <f t="shared" si="9"/>
        <v>6.2-ND</v>
      </c>
      <c r="P84" t="s">
        <v>906</v>
      </c>
      <c r="Q84">
        <v>7.5</v>
      </c>
      <c r="R84" t="s">
        <v>43</v>
      </c>
      <c r="S84" t="str">
        <f t="shared" si="10"/>
        <v>7.5-TD</v>
      </c>
      <c r="U84" t="str">
        <f t="shared" si="11"/>
        <v>13-ND</v>
      </c>
      <c r="V84" t="str">
        <f t="shared" si="12"/>
        <v>6.2-ND</v>
      </c>
      <c r="W84" t="str">
        <f t="shared" si="13"/>
        <v>7.5-TD</v>
      </c>
    </row>
    <row r="85" spans="1:23" x14ac:dyDescent="0.3">
      <c r="A85" t="s">
        <v>907</v>
      </c>
      <c r="B85" s="52">
        <v>6.2</v>
      </c>
      <c r="C85" s="52" t="s">
        <v>120</v>
      </c>
      <c r="D85" t="str">
        <f t="shared" si="7"/>
        <v>6.2-ND</v>
      </c>
      <c r="F85" t="s">
        <v>906</v>
      </c>
      <c r="G85">
        <v>7.5</v>
      </c>
      <c r="H85" t="s">
        <v>43</v>
      </c>
      <c r="I85" t="str">
        <f t="shared" si="8"/>
        <v>7.5-TD</v>
      </c>
      <c r="K85" t="s">
        <v>908</v>
      </c>
      <c r="N85" t="str">
        <f t="shared" si="9"/>
        <v>-</v>
      </c>
      <c r="P85" t="s">
        <v>907</v>
      </c>
      <c r="Q85">
        <v>6.2</v>
      </c>
      <c r="R85" t="s">
        <v>120</v>
      </c>
      <c r="S85" t="str">
        <f t="shared" si="10"/>
        <v>6.2-ND</v>
      </c>
      <c r="U85" t="str">
        <f t="shared" si="11"/>
        <v>7.5-TD</v>
      </c>
      <c r="V85" t="e">
        <f>VLOOKUP(K85,$A$2:$D$85,4,FALSE)</f>
        <v>#N/A</v>
      </c>
      <c r="W85" t="str">
        <f>VLOOKUP(P85,$A$2:$D$85,4,FALSE)</f>
        <v>6.2-ND</v>
      </c>
    </row>
    <row r="86" spans="1:23" x14ac:dyDescent="0.3">
      <c r="D86" t="str">
        <f t="shared" si="7"/>
        <v>-</v>
      </c>
      <c r="F86" t="s">
        <v>907</v>
      </c>
      <c r="G86">
        <v>6.2</v>
      </c>
      <c r="H86" t="s">
        <v>120</v>
      </c>
      <c r="I86" t="str">
        <f t="shared" si="8"/>
        <v>6.2-ND</v>
      </c>
      <c r="K86" t="s">
        <v>908</v>
      </c>
      <c r="N86" t="str">
        <f t="shared" si="9"/>
        <v>-</v>
      </c>
      <c r="P86" t="s">
        <v>908</v>
      </c>
      <c r="S86" t="str">
        <f t="shared" si="10"/>
        <v>-</v>
      </c>
      <c r="U86" t="str">
        <f t="shared" si="11"/>
        <v>6.2-ND</v>
      </c>
      <c r="V86" t="e">
        <f t="shared" si="12"/>
        <v>#N/A</v>
      </c>
      <c r="W86" t="e">
        <f t="shared" si="13"/>
        <v>#N/A</v>
      </c>
    </row>
    <row r="87" spans="1:23" x14ac:dyDescent="0.3">
      <c r="D87" t="str">
        <f t="shared" si="7"/>
        <v>-</v>
      </c>
      <c r="F87" t="s">
        <v>908</v>
      </c>
      <c r="I87" t="str">
        <f t="shared" si="8"/>
        <v>-</v>
      </c>
      <c r="K87" t="s">
        <v>908</v>
      </c>
      <c r="N87" t="str">
        <f t="shared" si="9"/>
        <v>-</v>
      </c>
      <c r="P87" t="s">
        <v>908</v>
      </c>
      <c r="S87" t="str">
        <f t="shared" si="10"/>
        <v>-</v>
      </c>
    </row>
  </sheetData>
  <autoFilter ref="B1:R87" xr:uid="{00000000-0009-0000-0000-000010000000}"/>
  <mergeCells count="1">
    <mergeCell ref="U1:W1"/>
  </mergeCells>
  <conditionalFormatting sqref="Q2:Q85">
    <cfRule type="duplicateValues" dxfId="3" priority="1"/>
  </conditionalFormatting>
  <conditionalFormatting sqref="B2:B85">
    <cfRule type="duplicateValues" dxfId="2" priority="699"/>
  </conditionalFormatting>
  <conditionalFormatting sqref="L86 L2:L83">
    <cfRule type="duplicateValues" dxfId="1" priority="702"/>
  </conditionalFormatting>
  <conditionalFormatting sqref="G2:G86">
    <cfRule type="duplicateValues" dxfId="0" priority="70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GEN0</vt:lpstr>
      <vt:lpstr>AVR0</vt:lpstr>
      <vt:lpstr>GOV0</vt:lpstr>
      <vt:lpstr>PSS0</vt:lpstr>
      <vt:lpstr>PSSE</vt:lpstr>
      <vt:lpstr>AVR</vt:lpstr>
      <vt:lpstr>GEN</vt:lpstr>
      <vt:lpstr>GOV</vt:lpstr>
      <vt:lpstr>Data</vt:lpstr>
      <vt:lpstr>PSS</vt:lpstr>
      <vt:lpstr>AVR-DATABASE</vt:lpstr>
      <vt:lpstr>GEN-DATABASE</vt:lpstr>
      <vt:lpstr>GOV-DATABASE</vt:lpstr>
      <vt:lpstr>RENEW-DATABASE</vt:lpstr>
      <vt:lpstr>PSS-DATABASE</vt:lpstr>
      <vt:lpstr>DATABASE-DYN</vt:lpstr>
      <vt:lpstr>Check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2021-08-03T06:46:02Z</dcterms:modified>
  <cp:category/>
  <cp:contentStatus/>
</cp:coreProperties>
</file>